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Directorio Comun\Secuencia de PROSEDE\PF\2025\1.0 Enero\"/>
    </mc:Choice>
  </mc:AlternateContent>
  <xr:revisionPtr revIDLastSave="0" documentId="13_ncr:1_{19F5D551-738E-4B3E-BA02-F76DC6F56695}" xr6:coauthVersionLast="47" xr6:coauthVersionMax="47" xr10:uidLastSave="{00000000-0000-0000-0000-000000000000}"/>
  <bookViews>
    <workbookView xWindow="57480" yWindow="-120" windowWidth="29040" windowHeight="15840" tabRatio="726" activeTab="1" xr2:uid="{00000000-000D-0000-FFFF-FFFF00000000}"/>
  </bookViews>
  <sheets>
    <sheet name="Claves alternas" sheetId="35" r:id="rId1"/>
    <sheet name="Mes" sheetId="1" r:id="rId2"/>
    <sheet name="EJE" sheetId="3" r:id="rId3"/>
    <sheet name="Programa Plan" sheetId="33" r:id="rId4"/>
    <sheet name="Inventario Panty" sheetId="6" r:id="rId5"/>
    <sheet name="Inventario Toalla" sheetId="5" r:id="rId6"/>
    <sheet name="Claves" sheetId="4" r:id="rId7"/>
    <sheet name="Programa cambios" sheetId="36" r:id="rId8"/>
  </sheets>
  <definedNames>
    <definedName name="_Fill" localSheetId="1" hidden="1">#REF!</definedName>
    <definedName name="_Fill" localSheetId="3" hidden="1">#REF!</definedName>
    <definedName name="_Fill" hidden="1">#REF!</definedName>
    <definedName name="_xlnm._FilterDatabase" localSheetId="6" hidden="1">Claves!$A$1:$G$1</definedName>
    <definedName name="_xlnm._FilterDatabase" localSheetId="2" hidden="1">EJE!$A$3:$P$1899</definedName>
    <definedName name="_xlnm._FilterDatabase" localSheetId="1" hidden="1">Mes!$B$4:$AV$131</definedName>
    <definedName name="_xlnm._FilterDatabase" localSheetId="3" hidden="1">'Programa Plan'!$A$5:$G$162</definedName>
    <definedName name="_NONAME" localSheetId="1" hidden="1">#REF!</definedName>
    <definedName name="NEWFILLL" localSheetId="1" hidden="1">#REF!</definedName>
    <definedName name="s" hidden="1">#REF!</definedName>
    <definedName name="SAPBEXrevision" hidden="1">1</definedName>
    <definedName name="SAPBEXsysID" hidden="1">"KCM"</definedName>
    <definedName name="SAPBEXwbID" hidden="1">"3UFVJAZ23C7TZPY0ZCEGN20X6"</definedName>
    <definedName name="Z_05CADEE8_5873_4D49_8C12_747B08666E68_.wvu.Cols" localSheetId="1" hidden="1">Mes!$A:$A,Mes!#REF!</definedName>
    <definedName name="Z_27905B85_6231_4FBF_A3DD_4687110C54AE_.wvu.Cols" localSheetId="2" hidden="1">EJE!#REF!</definedName>
    <definedName name="Z_27905B85_6231_4FBF_A3DD_4687110C54AE_.wvu.Cols" localSheetId="1" hidden="1">Mes!$B:$B,Mes!#REF!,Mes!#REF!,Mes!#REF!,Mes!#REF!,Mes!#REF!,Mes!#REF!</definedName>
    <definedName name="Z_27905B85_6231_4FBF_A3DD_4687110C54AE_.wvu.FilterData" localSheetId="2" hidden="1">EJE!$A$3:$P$1899</definedName>
    <definedName name="Z_27905B85_6231_4FBF_A3DD_4687110C54AE_.wvu.Rows" localSheetId="2" hidden="1">EJE!$199:$209,EJE!$250:$250,EJE!$774:$776,EJE!$814:$818,EJE!$911:$911,EJE!$913:$924,EJE!$930:$931,EJE!$1077:$1081,EJE!$1105:$1105,EJE!$1232:$1233,EJE!$1683:$1687,EJE!$1711:$1717,EJE!$1732:$1733,EJE!$1746:$1747</definedName>
    <definedName name="Z_27905B85_6231_4FBF_A3DD_4687110C54AE_.wvu.Rows" localSheetId="4" hidden="1">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Panty'!$241:$251</definedName>
    <definedName name="Z_27905B85_6231_4FBF_A3DD_4687110C54AE_.wvu.Rows" localSheetId="5" hidden="1">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</definedName>
    <definedName name="Z_27905B85_6231_4FBF_A3DD_4687110C54AE_.wvu.Rows" localSheetId="1" hidden="1">Mes!#REF!,Mes!#REF!,Mes!#REF!,Mes!#REF!,Mes!#REF!,Mes!#REF!,Mes!#REF!,Mes!#REF!,Mes!#REF!,Mes!#REF!</definedName>
    <definedName name="Z_7C385C42_CBAA_40C7_866C_147D26835E8E_.wvu.Cols" localSheetId="1" hidden="1">Mes!$A:$A,Mes!#REF!,Mes!#REF!,Mes!#REF!,Mes!#REF!,Mes!#REF!,Mes!#REF!,Mes!#REF!,Mes!#REF!,Mes!#REF!</definedName>
    <definedName name="Z_7C385C42_CBAA_40C7_866C_147D26835E8E_.wvu.FilterData" localSheetId="6" hidden="1">Claves!$A$1:$D$1</definedName>
    <definedName name="Z_7C385C42_CBAA_40C7_866C_147D26835E8E_.wvu.FilterData" localSheetId="2" hidden="1">EJE!$A$3:$P$1899</definedName>
    <definedName name="Z_7C385C42_CBAA_40C7_866C_147D26835E8E_.wvu.FilterData" localSheetId="1" hidden="1">Mes!$B$4:$H$4</definedName>
    <definedName name="Z_7C385C42_CBAA_40C7_866C_147D26835E8E_.wvu.Rows" localSheetId="2" hidden="1">EJE!$199:$209,EJE!$250:$250,EJE!$774:$776,EJE!$814:$818,EJE!$911:$911,EJE!$913:$924,EJE!$930:$931,EJE!$1077:$1081,EJE!$1105:$1105,EJE!$1232:$1233,EJE!$1683:$1687,EJE!$1711:$1717,EJE!$1732:$1733,EJE!$1746:$1747</definedName>
    <definedName name="Z_7C385C42_CBAA_40C7_866C_147D26835E8E_.wvu.Rows" localSheetId="1" hidden="1">Mes!$7:$12,Mes!#REF!,Mes!#REF!,Mes!#REF!,Mes!$36:$38,Mes!#REF!,Mes!#REF!,Mes!#REF!,Mes!#REF!,Mes!#REF!,Mes!#REF!,Mes!#REF!,Mes!#REF!,Mes!#REF!,Mes!#REF!,Mes!#REF!</definedName>
    <definedName name="Z_B027A5C7_788F_4826_A9AF_E90A58115D3B_.wvu.Cols" localSheetId="2" hidden="1">EJE!#REF!</definedName>
    <definedName name="Z_B027A5C7_788F_4826_A9AF_E90A58115D3B_.wvu.Cols" localSheetId="1" hidden="1">Mes!#REF!,Mes!#REF!,Mes!#REF!,Mes!#REF!,Mes!#REF!,Mes!#REF!</definedName>
    <definedName name="Z_B027A5C7_788F_4826_A9AF_E90A58115D3B_.wvu.FilterData" localSheetId="2" hidden="1">EJE!$A$3:$P$1899</definedName>
    <definedName name="Z_B027A5C7_788F_4826_A9AF_E90A58115D3B_.wvu.Rows" localSheetId="2" hidden="1">EJE!$199:$209,EJE!$250:$250,EJE!$774:$776,EJE!$814:$818,EJE!$911:$911,EJE!$913:$924,EJE!$930:$931,EJE!$1077:$1081,EJE!$1105:$1105,EJE!$1232:$1233,EJE!$1683:$1687,EJE!$1711:$1717,EJE!$1732:$1733,EJE!$1746:$1747</definedName>
    <definedName name="Z_B027A5C7_788F_4826_A9AF_E90A58115D3B_.wvu.Rows" localSheetId="4" hidden="1">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Panty'!#REF!,'Inventario Panty'!$241:$251</definedName>
    <definedName name="Z_B027A5C7_788F_4826_A9AF_E90A58115D3B_.wvu.Rows" localSheetId="5" hidden="1">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Toalla'!#REF!,'Inventario Toalla'!#REF!</definedName>
    <definedName name="Z_B027A5C7_788F_4826_A9AF_E90A58115D3B_.wvu.Rows" localSheetId="1" hidden="1">Mes!#REF!,Mes!#REF!,Mes!#REF!,Mes!#REF!,Mes!#REF!,Mes!#REF!,Mes!#REF!,Mes!#REF!,Mes!#REF!,Mes!#REF!</definedName>
  </definedNames>
  <calcPr calcId="191029"/>
  <customWorkbookViews>
    <customWorkbookView name="Juarez, Carlos A - Vista personalizada" guid="{27905B85-6231-4FBF-A3DD-4687110C54AE}" mergeInterval="0" personalView="1" maximized="1" xWindow="-8" yWindow="-8" windowWidth="1936" windowHeight="1096" tabRatio="875" activeSheetId="1"/>
    <customWorkbookView name="Beltran-Lopez, Rafael - Vista personalizada" guid="{B027A5C7-788F-4826-A9AF-E90A58115D3B}" mergeInterval="0" personalView="1" maximized="1" xWindow="-8" yWindow="-8" windowWidth="1616" windowHeight="876" tabRatio="875" activeSheetId="2"/>
    <customWorkbookView name="Escobar, Salvador - Personal View" guid="{05CADEE8-5873-4D49-8C12-747B08666E68}" mergeInterval="0" personalView="1" maximized="1" windowWidth="1618" windowHeight="844" tabRatio="758" activeSheetId="2"/>
    <customWorkbookView name="Eliher Ortiz" guid="{7C385C42-CBAA-40C7-866C-147D26835E8E}" maximized="1" xWindow="-8" yWindow="-8" windowWidth="1552" windowHeight="840" tabRatio="87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2" i="1" l="1"/>
  <c r="F82" i="1"/>
  <c r="E82" i="1"/>
  <c r="D82" i="1"/>
  <c r="J82" i="1"/>
  <c r="I82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J133" i="1" l="1"/>
  <c r="J132" i="1"/>
  <c r="S6" i="1" l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EK80" i="1"/>
  <c r="EL80" i="1"/>
  <c r="EM80" i="1"/>
  <c r="EN80" i="1"/>
  <c r="EO80" i="1"/>
  <c r="EP80" i="1"/>
  <c r="EQ80" i="1"/>
  <c r="ER80" i="1"/>
  <c r="ES80" i="1"/>
  <c r="ET80" i="1"/>
  <c r="EU80" i="1"/>
  <c r="EV80" i="1"/>
  <c r="EW80" i="1"/>
  <c r="EX80" i="1"/>
  <c r="EY80" i="1"/>
  <c r="EZ80" i="1"/>
  <c r="FA80" i="1"/>
  <c r="FB80" i="1"/>
  <c r="FC80" i="1"/>
  <c r="FD80" i="1"/>
  <c r="FE80" i="1"/>
  <c r="FF80" i="1"/>
  <c r="FG80" i="1"/>
  <c r="FH80" i="1"/>
  <c r="FI80" i="1"/>
  <c r="FJ80" i="1"/>
  <c r="FK80" i="1"/>
  <c r="FL80" i="1"/>
  <c r="FM80" i="1"/>
  <c r="FN80" i="1"/>
  <c r="FO80" i="1"/>
  <c r="FP80" i="1"/>
  <c r="FQ80" i="1"/>
  <c r="FR80" i="1"/>
  <c r="FS80" i="1"/>
  <c r="FT80" i="1"/>
  <c r="FU80" i="1"/>
  <c r="FV80" i="1"/>
  <c r="FW80" i="1"/>
  <c r="FX80" i="1"/>
  <c r="FY80" i="1"/>
  <c r="FZ80" i="1"/>
  <c r="GA80" i="1"/>
  <c r="GB80" i="1"/>
  <c r="GC80" i="1"/>
  <c r="GD80" i="1"/>
  <c r="GE80" i="1"/>
  <c r="GF80" i="1"/>
  <c r="GG80" i="1"/>
  <c r="GH80" i="1"/>
  <c r="GI80" i="1"/>
  <c r="GJ80" i="1"/>
  <c r="GK80" i="1"/>
  <c r="GL80" i="1"/>
  <c r="GM80" i="1"/>
  <c r="GN80" i="1"/>
  <c r="GO80" i="1"/>
  <c r="GP80" i="1"/>
  <c r="GQ80" i="1"/>
  <c r="GR80" i="1"/>
  <c r="GS80" i="1"/>
  <c r="GT80" i="1"/>
  <c r="GU80" i="1"/>
  <c r="GV80" i="1"/>
  <c r="GW80" i="1"/>
  <c r="GX80" i="1"/>
  <c r="GY80" i="1"/>
  <c r="GZ80" i="1"/>
  <c r="HA80" i="1"/>
  <c r="HB80" i="1"/>
  <c r="HC80" i="1"/>
  <c r="HD80" i="1"/>
  <c r="HE80" i="1"/>
  <c r="HF80" i="1"/>
  <c r="HG80" i="1"/>
  <c r="HH80" i="1"/>
  <c r="HI80" i="1"/>
  <c r="HJ80" i="1"/>
  <c r="HK80" i="1"/>
  <c r="HL80" i="1"/>
  <c r="HM80" i="1"/>
  <c r="HN80" i="1"/>
  <c r="HO80" i="1"/>
  <c r="HP80" i="1"/>
  <c r="HQ80" i="1"/>
  <c r="HR80" i="1"/>
  <c r="HS80" i="1"/>
  <c r="HT80" i="1"/>
  <c r="HU80" i="1"/>
  <c r="HV80" i="1"/>
  <c r="HW80" i="1"/>
  <c r="HX80" i="1"/>
  <c r="HY80" i="1"/>
  <c r="HZ80" i="1"/>
  <c r="IA80" i="1"/>
  <c r="IB80" i="1"/>
  <c r="IC80" i="1"/>
  <c r="ID80" i="1"/>
  <c r="IE80" i="1"/>
  <c r="IF80" i="1"/>
  <c r="IG80" i="1"/>
  <c r="IH80" i="1"/>
  <c r="II80" i="1"/>
  <c r="IJ80" i="1"/>
  <c r="IK80" i="1"/>
  <c r="IL80" i="1"/>
  <c r="IM80" i="1"/>
  <c r="IN80" i="1"/>
  <c r="IO80" i="1"/>
  <c r="IP80" i="1"/>
  <c r="IQ80" i="1"/>
  <c r="IR80" i="1"/>
  <c r="IS80" i="1"/>
  <c r="IT80" i="1"/>
  <c r="IU80" i="1"/>
  <c r="IV80" i="1"/>
  <c r="IW80" i="1"/>
  <c r="IX80" i="1"/>
  <c r="IY80" i="1"/>
  <c r="IZ80" i="1"/>
  <c r="JA80" i="1"/>
  <c r="JB80" i="1"/>
  <c r="JC80" i="1"/>
  <c r="JD80" i="1"/>
  <c r="JE80" i="1"/>
  <c r="JF80" i="1"/>
  <c r="JG80" i="1"/>
  <c r="JH80" i="1"/>
  <c r="JI80" i="1"/>
  <c r="JJ80" i="1"/>
  <c r="JK80" i="1"/>
  <c r="JL80" i="1"/>
  <c r="JM80" i="1"/>
  <c r="JN80" i="1"/>
  <c r="JO80" i="1"/>
  <c r="JP80" i="1"/>
  <c r="JQ80" i="1"/>
  <c r="JR80" i="1"/>
  <c r="JS80" i="1"/>
  <c r="JT80" i="1"/>
  <c r="JU80" i="1"/>
  <c r="JV80" i="1"/>
  <c r="JW80" i="1"/>
  <c r="JX80" i="1"/>
  <c r="JY80" i="1"/>
  <c r="JZ80" i="1"/>
  <c r="KA80" i="1"/>
  <c r="KB80" i="1"/>
  <c r="KC80" i="1"/>
  <c r="KD80" i="1"/>
  <c r="KE80" i="1"/>
  <c r="KF80" i="1"/>
  <c r="KG80" i="1"/>
  <c r="KH80" i="1"/>
  <c r="KI80" i="1"/>
  <c r="KJ80" i="1"/>
  <c r="KK80" i="1"/>
  <c r="KL80" i="1"/>
  <c r="KM80" i="1"/>
  <c r="KN80" i="1"/>
  <c r="KO80" i="1"/>
  <c r="KP80" i="1"/>
  <c r="KQ80" i="1"/>
  <c r="KR80" i="1"/>
  <c r="KS80" i="1"/>
  <c r="KT80" i="1"/>
  <c r="KU80" i="1"/>
  <c r="KV80" i="1"/>
  <c r="KW80" i="1"/>
  <c r="KX80" i="1"/>
  <c r="KY80" i="1"/>
  <c r="KZ80" i="1"/>
  <c r="LA80" i="1"/>
  <c r="LB80" i="1"/>
  <c r="LC80" i="1"/>
  <c r="LD80" i="1"/>
  <c r="LE80" i="1"/>
  <c r="LF80" i="1"/>
  <c r="LG80" i="1"/>
  <c r="LH80" i="1"/>
  <c r="LI80" i="1"/>
  <c r="LJ80" i="1"/>
  <c r="LK80" i="1"/>
  <c r="LL80" i="1"/>
  <c r="LM80" i="1"/>
  <c r="LN80" i="1"/>
  <c r="LO80" i="1"/>
  <c r="LP80" i="1"/>
  <c r="LQ80" i="1"/>
  <c r="LR80" i="1"/>
  <c r="LS80" i="1"/>
  <c r="LT80" i="1"/>
  <c r="LU80" i="1"/>
  <c r="LV80" i="1"/>
  <c r="LW80" i="1"/>
  <c r="LX80" i="1"/>
  <c r="LY80" i="1"/>
  <c r="LZ80" i="1"/>
  <c r="MA80" i="1"/>
  <c r="MB80" i="1"/>
  <c r="MC80" i="1"/>
  <c r="MD80" i="1"/>
  <c r="ME80" i="1"/>
  <c r="MF80" i="1"/>
  <c r="MG80" i="1"/>
  <c r="MH80" i="1"/>
  <c r="MI80" i="1"/>
  <c r="MJ80" i="1"/>
  <c r="MK80" i="1"/>
  <c r="ML80" i="1"/>
  <c r="MM80" i="1"/>
  <c r="MN80" i="1"/>
  <c r="MO80" i="1"/>
  <c r="MP80" i="1"/>
  <c r="MQ80" i="1"/>
  <c r="MR80" i="1"/>
  <c r="MS80" i="1"/>
  <c r="MT80" i="1"/>
  <c r="MU80" i="1"/>
  <c r="MV80" i="1"/>
  <c r="MW80" i="1"/>
  <c r="MX80" i="1"/>
  <c r="MY80" i="1"/>
  <c r="MZ80" i="1"/>
  <c r="NA80" i="1"/>
  <c r="NB80" i="1"/>
  <c r="NC80" i="1"/>
  <c r="ND80" i="1"/>
  <c r="NE80" i="1"/>
  <c r="NF80" i="1"/>
  <c r="NG80" i="1"/>
  <c r="NH80" i="1"/>
  <c r="NI80" i="1"/>
  <c r="NJ80" i="1"/>
  <c r="NK80" i="1"/>
  <c r="NL80" i="1"/>
  <c r="NM80" i="1"/>
  <c r="NN80" i="1"/>
  <c r="NO80" i="1"/>
  <c r="NP80" i="1"/>
  <c r="NQ80" i="1"/>
  <c r="NR80" i="1"/>
  <c r="NS80" i="1"/>
  <c r="S80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D104" i="1"/>
  <c r="EE104" i="1"/>
  <c r="EF104" i="1"/>
  <c r="EG104" i="1"/>
  <c r="EH104" i="1"/>
  <c r="EI104" i="1"/>
  <c r="EJ104" i="1"/>
  <c r="EK104" i="1"/>
  <c r="EL104" i="1"/>
  <c r="EM104" i="1"/>
  <c r="EN104" i="1"/>
  <c r="EO104" i="1"/>
  <c r="EP104" i="1"/>
  <c r="EQ104" i="1"/>
  <c r="ER104" i="1"/>
  <c r="ES104" i="1"/>
  <c r="ET104" i="1"/>
  <c r="EU104" i="1"/>
  <c r="EV104" i="1"/>
  <c r="EW104" i="1"/>
  <c r="EX104" i="1"/>
  <c r="EY104" i="1"/>
  <c r="EZ104" i="1"/>
  <c r="FA104" i="1"/>
  <c r="FB104" i="1"/>
  <c r="FC104" i="1"/>
  <c r="FD104" i="1"/>
  <c r="FE104" i="1"/>
  <c r="FF104" i="1"/>
  <c r="FG104" i="1"/>
  <c r="FH104" i="1"/>
  <c r="FI104" i="1"/>
  <c r="FJ104" i="1"/>
  <c r="FK104" i="1"/>
  <c r="FL104" i="1"/>
  <c r="FM104" i="1"/>
  <c r="FN104" i="1"/>
  <c r="FO104" i="1"/>
  <c r="FP104" i="1"/>
  <c r="FQ104" i="1"/>
  <c r="FR104" i="1"/>
  <c r="FS104" i="1"/>
  <c r="FT104" i="1"/>
  <c r="FU104" i="1"/>
  <c r="FV104" i="1"/>
  <c r="FW104" i="1"/>
  <c r="FX104" i="1"/>
  <c r="FY104" i="1"/>
  <c r="FZ104" i="1"/>
  <c r="GA104" i="1"/>
  <c r="GB104" i="1"/>
  <c r="GC104" i="1"/>
  <c r="GD104" i="1"/>
  <c r="GE104" i="1"/>
  <c r="GF104" i="1"/>
  <c r="GG104" i="1"/>
  <c r="GH104" i="1"/>
  <c r="GI104" i="1"/>
  <c r="GJ104" i="1"/>
  <c r="GK104" i="1"/>
  <c r="GL104" i="1"/>
  <c r="GM104" i="1"/>
  <c r="GN104" i="1"/>
  <c r="GO104" i="1"/>
  <c r="GP104" i="1"/>
  <c r="GQ104" i="1"/>
  <c r="GR104" i="1"/>
  <c r="GS104" i="1"/>
  <c r="GT104" i="1"/>
  <c r="GU104" i="1"/>
  <c r="GV104" i="1"/>
  <c r="GW104" i="1"/>
  <c r="GX104" i="1"/>
  <c r="GY104" i="1"/>
  <c r="GZ104" i="1"/>
  <c r="HA104" i="1"/>
  <c r="HB104" i="1"/>
  <c r="HC104" i="1"/>
  <c r="HD104" i="1"/>
  <c r="HE104" i="1"/>
  <c r="HF104" i="1"/>
  <c r="HG104" i="1"/>
  <c r="HH104" i="1"/>
  <c r="HI104" i="1"/>
  <c r="HJ104" i="1"/>
  <c r="HK104" i="1"/>
  <c r="HL104" i="1"/>
  <c r="HM104" i="1"/>
  <c r="HN104" i="1"/>
  <c r="HO104" i="1"/>
  <c r="HP104" i="1"/>
  <c r="HQ104" i="1"/>
  <c r="HR104" i="1"/>
  <c r="HS104" i="1"/>
  <c r="HT104" i="1"/>
  <c r="HU104" i="1"/>
  <c r="HV104" i="1"/>
  <c r="HW104" i="1"/>
  <c r="HX104" i="1"/>
  <c r="HY104" i="1"/>
  <c r="HZ104" i="1"/>
  <c r="IA104" i="1"/>
  <c r="IB104" i="1"/>
  <c r="IC104" i="1"/>
  <c r="ID104" i="1"/>
  <c r="IE104" i="1"/>
  <c r="IF104" i="1"/>
  <c r="IG104" i="1"/>
  <c r="IH104" i="1"/>
  <c r="II104" i="1"/>
  <c r="IJ104" i="1"/>
  <c r="IK104" i="1"/>
  <c r="IL104" i="1"/>
  <c r="IM104" i="1"/>
  <c r="IN104" i="1"/>
  <c r="IO104" i="1"/>
  <c r="IP104" i="1"/>
  <c r="IQ104" i="1"/>
  <c r="IR104" i="1"/>
  <c r="IS104" i="1"/>
  <c r="IT104" i="1"/>
  <c r="IU104" i="1"/>
  <c r="IV104" i="1"/>
  <c r="IW104" i="1"/>
  <c r="IX104" i="1"/>
  <c r="IY104" i="1"/>
  <c r="IZ104" i="1"/>
  <c r="JA104" i="1"/>
  <c r="JB104" i="1"/>
  <c r="JC104" i="1"/>
  <c r="JD104" i="1"/>
  <c r="JE104" i="1"/>
  <c r="JF104" i="1"/>
  <c r="JG104" i="1"/>
  <c r="JH104" i="1"/>
  <c r="JI104" i="1"/>
  <c r="JJ104" i="1"/>
  <c r="JK104" i="1"/>
  <c r="JL104" i="1"/>
  <c r="JM104" i="1"/>
  <c r="JN104" i="1"/>
  <c r="JO104" i="1"/>
  <c r="JP104" i="1"/>
  <c r="JQ104" i="1"/>
  <c r="JR104" i="1"/>
  <c r="JS104" i="1"/>
  <c r="JT104" i="1"/>
  <c r="JU104" i="1"/>
  <c r="JV104" i="1"/>
  <c r="JW104" i="1"/>
  <c r="JX104" i="1"/>
  <c r="JY104" i="1"/>
  <c r="JZ104" i="1"/>
  <c r="KA104" i="1"/>
  <c r="KB104" i="1"/>
  <c r="KC104" i="1"/>
  <c r="KD104" i="1"/>
  <c r="KE104" i="1"/>
  <c r="KF104" i="1"/>
  <c r="KG104" i="1"/>
  <c r="KH104" i="1"/>
  <c r="KI104" i="1"/>
  <c r="KJ104" i="1"/>
  <c r="KK104" i="1"/>
  <c r="KL104" i="1"/>
  <c r="KM104" i="1"/>
  <c r="KN104" i="1"/>
  <c r="KO104" i="1"/>
  <c r="KP104" i="1"/>
  <c r="KQ104" i="1"/>
  <c r="KR104" i="1"/>
  <c r="KS104" i="1"/>
  <c r="KT104" i="1"/>
  <c r="KU104" i="1"/>
  <c r="KV104" i="1"/>
  <c r="KW104" i="1"/>
  <c r="KX104" i="1"/>
  <c r="KY104" i="1"/>
  <c r="KZ104" i="1"/>
  <c r="LA104" i="1"/>
  <c r="LB104" i="1"/>
  <c r="LC104" i="1"/>
  <c r="LD104" i="1"/>
  <c r="LE104" i="1"/>
  <c r="LF104" i="1"/>
  <c r="LG104" i="1"/>
  <c r="LH104" i="1"/>
  <c r="LI104" i="1"/>
  <c r="LJ104" i="1"/>
  <c r="LK104" i="1"/>
  <c r="LL104" i="1"/>
  <c r="LM104" i="1"/>
  <c r="LN104" i="1"/>
  <c r="LO104" i="1"/>
  <c r="LP104" i="1"/>
  <c r="LQ104" i="1"/>
  <c r="LR104" i="1"/>
  <c r="LS104" i="1"/>
  <c r="LT104" i="1"/>
  <c r="LU104" i="1"/>
  <c r="LV104" i="1"/>
  <c r="LW104" i="1"/>
  <c r="LX104" i="1"/>
  <c r="LY104" i="1"/>
  <c r="LZ104" i="1"/>
  <c r="MA104" i="1"/>
  <c r="MB104" i="1"/>
  <c r="MC104" i="1"/>
  <c r="MD104" i="1"/>
  <c r="ME104" i="1"/>
  <c r="MF104" i="1"/>
  <c r="MG104" i="1"/>
  <c r="MH104" i="1"/>
  <c r="MI104" i="1"/>
  <c r="MJ104" i="1"/>
  <c r="MK104" i="1"/>
  <c r="ML104" i="1"/>
  <c r="MM104" i="1"/>
  <c r="MN104" i="1"/>
  <c r="MO104" i="1"/>
  <c r="MP104" i="1"/>
  <c r="MQ104" i="1"/>
  <c r="MR104" i="1"/>
  <c r="MS104" i="1"/>
  <c r="MT104" i="1"/>
  <c r="MU104" i="1"/>
  <c r="MV104" i="1"/>
  <c r="MW104" i="1"/>
  <c r="MX104" i="1"/>
  <c r="MY104" i="1"/>
  <c r="MZ104" i="1"/>
  <c r="NA104" i="1"/>
  <c r="NB104" i="1"/>
  <c r="NC104" i="1"/>
  <c r="ND104" i="1"/>
  <c r="NE104" i="1"/>
  <c r="NF104" i="1"/>
  <c r="NG104" i="1"/>
  <c r="NH104" i="1"/>
  <c r="NI104" i="1"/>
  <c r="NJ104" i="1"/>
  <c r="NK104" i="1"/>
  <c r="NL104" i="1"/>
  <c r="NM104" i="1"/>
  <c r="NN104" i="1"/>
  <c r="NO104" i="1"/>
  <c r="NP104" i="1"/>
  <c r="NQ104" i="1"/>
  <c r="NR104" i="1"/>
  <c r="NS104" i="1"/>
  <c r="NT104" i="1"/>
  <c r="NU104" i="1"/>
  <c r="NV104" i="1"/>
  <c r="NW104" i="1"/>
  <c r="NX104" i="1"/>
  <c r="NY104" i="1"/>
  <c r="NZ104" i="1"/>
  <c r="OA104" i="1"/>
  <c r="OB104" i="1"/>
  <c r="OC104" i="1"/>
  <c r="OD104" i="1"/>
  <c r="OE104" i="1"/>
  <c r="OF104" i="1"/>
  <c r="OG104" i="1"/>
  <c r="OH104" i="1"/>
  <c r="OI104" i="1"/>
  <c r="OJ104" i="1"/>
  <c r="OK104" i="1"/>
  <c r="OL104" i="1"/>
  <c r="OM104" i="1"/>
  <c r="ON104" i="1"/>
  <c r="OO104" i="1"/>
  <c r="OP104" i="1"/>
  <c r="OQ104" i="1"/>
  <c r="OR104" i="1"/>
  <c r="OS104" i="1"/>
  <c r="OT104" i="1"/>
  <c r="OU104" i="1"/>
  <c r="OV104" i="1"/>
  <c r="OW104" i="1"/>
  <c r="OX104" i="1"/>
  <c r="OY104" i="1"/>
  <c r="OZ104" i="1"/>
  <c r="PA104" i="1"/>
  <c r="PB104" i="1"/>
  <c r="PC104" i="1"/>
  <c r="PD104" i="1"/>
  <c r="PE104" i="1"/>
  <c r="PF104" i="1"/>
  <c r="PG104" i="1"/>
  <c r="PH104" i="1"/>
  <c r="PI104" i="1"/>
  <c r="PJ104" i="1"/>
  <c r="PK104" i="1"/>
  <c r="PL104" i="1"/>
  <c r="PM104" i="1"/>
  <c r="PN104" i="1"/>
  <c r="PO104" i="1"/>
  <c r="PP104" i="1"/>
  <c r="PQ104" i="1"/>
  <c r="PR104" i="1"/>
  <c r="PS104" i="1"/>
  <c r="PT104" i="1"/>
  <c r="PU104" i="1"/>
  <c r="PV104" i="1"/>
  <c r="PW104" i="1"/>
  <c r="PX104" i="1"/>
  <c r="PY104" i="1"/>
  <c r="PZ104" i="1"/>
  <c r="QA104" i="1"/>
  <c r="QB104" i="1"/>
  <c r="QC104" i="1"/>
  <c r="QD104" i="1"/>
  <c r="S104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S9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S2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T41" i="1"/>
  <c r="S41" i="1"/>
  <c r="G87" i="1"/>
  <c r="F87" i="1"/>
  <c r="E87" i="1"/>
  <c r="D87" i="1"/>
  <c r="G89" i="1"/>
  <c r="F89" i="1"/>
  <c r="E89" i="1"/>
  <c r="D89" i="1"/>
  <c r="G109" i="1"/>
  <c r="F109" i="1"/>
  <c r="E109" i="1"/>
  <c r="D109" i="1"/>
  <c r="G113" i="1"/>
  <c r="F113" i="1"/>
  <c r="E113" i="1"/>
  <c r="D113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J58" i="1"/>
  <c r="J7" i="1" l="1"/>
  <c r="I100" i="1" l="1"/>
  <c r="I99" i="1"/>
  <c r="I98" i="1"/>
  <c r="I97" i="1"/>
  <c r="I96" i="1"/>
  <c r="I95" i="1"/>
  <c r="I94" i="1"/>
  <c r="I93" i="1"/>
  <c r="J57" i="1" l="1"/>
  <c r="O131" i="1" l="1"/>
  <c r="O118" i="1"/>
  <c r="M133" i="1"/>
  <c r="M132" i="1"/>
  <c r="M130" i="1"/>
  <c r="M129" i="1"/>
  <c r="M128" i="1"/>
  <c r="M127" i="1"/>
  <c r="M126" i="1"/>
  <c r="M125" i="1"/>
  <c r="M124" i="1"/>
  <c r="M123" i="1"/>
  <c r="M122" i="1"/>
  <c r="M121" i="1"/>
  <c r="M120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3" i="1"/>
  <c r="M102" i="1"/>
  <c r="M101" i="1"/>
  <c r="M100" i="1"/>
  <c r="M99" i="1"/>
  <c r="M98" i="1"/>
  <c r="M97" i="1"/>
  <c r="M96" i="1"/>
  <c r="M95" i="1"/>
  <c r="M94" i="1"/>
  <c r="M93" i="1"/>
  <c r="M91" i="1"/>
  <c r="M90" i="1"/>
  <c r="M89" i="1"/>
  <c r="M88" i="1"/>
  <c r="M87" i="1"/>
  <c r="M86" i="1"/>
  <c r="M85" i="1"/>
  <c r="M84" i="1"/>
  <c r="M83" i="1"/>
  <c r="M81" i="1"/>
  <c r="M78" i="1"/>
  <c r="M77" i="1"/>
  <c r="M76" i="1"/>
  <c r="M72" i="1"/>
  <c r="M71" i="1"/>
  <c r="M70" i="1"/>
  <c r="M73" i="1"/>
  <c r="M75" i="1"/>
  <c r="M74" i="1"/>
  <c r="M69" i="1"/>
  <c r="M68" i="1"/>
  <c r="M67" i="1"/>
  <c r="M66" i="1"/>
  <c r="M65" i="1"/>
  <c r="M64" i="1"/>
  <c r="M63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0" i="1"/>
  <c r="M39" i="1"/>
  <c r="M38" i="1"/>
  <c r="M37" i="1"/>
  <c r="M36" i="1"/>
  <c r="M35" i="1"/>
  <c r="M34" i="1"/>
  <c r="M33" i="1"/>
  <c r="M31" i="1"/>
  <c r="M30" i="1"/>
  <c r="M29" i="1"/>
  <c r="M28" i="1"/>
  <c r="M27" i="1"/>
  <c r="M26" i="1"/>
  <c r="M25" i="1"/>
  <c r="M24" i="1"/>
  <c r="M23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K132" i="1"/>
  <c r="K130" i="1"/>
  <c r="K129" i="1"/>
  <c r="K128" i="1"/>
  <c r="K127" i="1"/>
  <c r="K126" i="1"/>
  <c r="K125" i="1"/>
  <c r="K124" i="1"/>
  <c r="K123" i="1"/>
  <c r="K122" i="1"/>
  <c r="K121" i="1"/>
  <c r="K120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3" i="1"/>
  <c r="K102" i="1"/>
  <c r="K101" i="1"/>
  <c r="K100" i="1"/>
  <c r="K99" i="1"/>
  <c r="K98" i="1"/>
  <c r="K97" i="1"/>
  <c r="K96" i="1"/>
  <c r="K95" i="1"/>
  <c r="K94" i="1"/>
  <c r="K93" i="1"/>
  <c r="K91" i="1"/>
  <c r="K90" i="1"/>
  <c r="K89" i="1"/>
  <c r="K88" i="1"/>
  <c r="K87" i="1"/>
  <c r="K86" i="1"/>
  <c r="K85" i="1"/>
  <c r="K84" i="1"/>
  <c r="K83" i="1"/>
  <c r="K81" i="1"/>
  <c r="K78" i="1"/>
  <c r="K77" i="1"/>
  <c r="K76" i="1"/>
  <c r="K72" i="1"/>
  <c r="K71" i="1"/>
  <c r="K70" i="1"/>
  <c r="K73" i="1"/>
  <c r="K75" i="1"/>
  <c r="K74" i="1"/>
  <c r="K69" i="1"/>
  <c r="K68" i="1"/>
  <c r="K67" i="1"/>
  <c r="K66" i="1"/>
  <c r="K65" i="1"/>
  <c r="K64" i="1"/>
  <c r="K63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0" i="1"/>
  <c r="K39" i="1"/>
  <c r="K38" i="1"/>
  <c r="K37" i="1"/>
  <c r="K36" i="1"/>
  <c r="K35" i="1"/>
  <c r="K34" i="1"/>
  <c r="K33" i="1"/>
  <c r="K31" i="1"/>
  <c r="K30" i="1"/>
  <c r="K29" i="1"/>
  <c r="K28" i="1"/>
  <c r="K27" i="1"/>
  <c r="K26" i="1"/>
  <c r="K25" i="1"/>
  <c r="K24" i="1"/>
  <c r="K23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O7" i="1"/>
  <c r="O79" i="1" s="1"/>
  <c r="M7" i="1"/>
  <c r="K7" i="1"/>
  <c r="P133" i="1"/>
  <c r="P132" i="1"/>
  <c r="P130" i="1"/>
  <c r="P129" i="1"/>
  <c r="P128" i="1"/>
  <c r="P127" i="1"/>
  <c r="P126" i="1"/>
  <c r="P125" i="1"/>
  <c r="P124" i="1"/>
  <c r="P123" i="1"/>
  <c r="P122" i="1"/>
  <c r="P121" i="1"/>
  <c r="P120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3" i="1"/>
  <c r="P102" i="1"/>
  <c r="P101" i="1"/>
  <c r="P100" i="1"/>
  <c r="P99" i="1"/>
  <c r="P98" i="1"/>
  <c r="P97" i="1"/>
  <c r="P96" i="1"/>
  <c r="P95" i="1"/>
  <c r="P94" i="1"/>
  <c r="P93" i="1"/>
  <c r="P91" i="1"/>
  <c r="P90" i="1"/>
  <c r="P89" i="1"/>
  <c r="P88" i="1"/>
  <c r="P87" i="1"/>
  <c r="P86" i="1"/>
  <c r="P85" i="1"/>
  <c r="P84" i="1"/>
  <c r="P83" i="1"/>
  <c r="P81" i="1"/>
  <c r="P78" i="1"/>
  <c r="P77" i="1"/>
  <c r="P76" i="1"/>
  <c r="P72" i="1"/>
  <c r="P71" i="1"/>
  <c r="P70" i="1"/>
  <c r="P73" i="1"/>
  <c r="P75" i="1"/>
  <c r="P74" i="1"/>
  <c r="P69" i="1"/>
  <c r="P68" i="1"/>
  <c r="P67" i="1"/>
  <c r="P66" i="1"/>
  <c r="P65" i="1"/>
  <c r="P64" i="1"/>
  <c r="P63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0" i="1"/>
  <c r="P39" i="1"/>
  <c r="P38" i="1"/>
  <c r="P37" i="1"/>
  <c r="P36" i="1"/>
  <c r="P35" i="1"/>
  <c r="P34" i="1"/>
  <c r="P33" i="1"/>
  <c r="P31" i="1"/>
  <c r="P30" i="1"/>
  <c r="P29" i="1"/>
  <c r="P28" i="1"/>
  <c r="P27" i="1"/>
  <c r="P26" i="1"/>
  <c r="P25" i="1"/>
  <c r="P24" i="1"/>
  <c r="P23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N133" i="1"/>
  <c r="N132" i="1"/>
  <c r="N130" i="1"/>
  <c r="N129" i="1"/>
  <c r="N128" i="1"/>
  <c r="N127" i="1"/>
  <c r="N126" i="1"/>
  <c r="N125" i="1"/>
  <c r="N124" i="1"/>
  <c r="N123" i="1"/>
  <c r="N122" i="1"/>
  <c r="N121" i="1"/>
  <c r="N120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3" i="1"/>
  <c r="N102" i="1"/>
  <c r="N101" i="1"/>
  <c r="N100" i="1"/>
  <c r="N99" i="1"/>
  <c r="N98" i="1"/>
  <c r="N97" i="1"/>
  <c r="N96" i="1"/>
  <c r="N95" i="1"/>
  <c r="N94" i="1"/>
  <c r="N93" i="1"/>
  <c r="N91" i="1"/>
  <c r="N90" i="1"/>
  <c r="N89" i="1"/>
  <c r="N88" i="1"/>
  <c r="N87" i="1"/>
  <c r="N86" i="1"/>
  <c r="N85" i="1"/>
  <c r="N84" i="1"/>
  <c r="N83" i="1"/>
  <c r="N81" i="1"/>
  <c r="N78" i="1"/>
  <c r="N77" i="1"/>
  <c r="N76" i="1"/>
  <c r="N72" i="1"/>
  <c r="N71" i="1"/>
  <c r="N70" i="1"/>
  <c r="N73" i="1"/>
  <c r="N75" i="1"/>
  <c r="N74" i="1"/>
  <c r="N69" i="1"/>
  <c r="N68" i="1"/>
  <c r="N67" i="1"/>
  <c r="N66" i="1"/>
  <c r="N65" i="1"/>
  <c r="N64" i="1"/>
  <c r="N63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0" i="1"/>
  <c r="N39" i="1"/>
  <c r="N38" i="1"/>
  <c r="N37" i="1"/>
  <c r="N36" i="1"/>
  <c r="N35" i="1"/>
  <c r="N34" i="1"/>
  <c r="N33" i="1"/>
  <c r="N31" i="1"/>
  <c r="N30" i="1"/>
  <c r="N29" i="1"/>
  <c r="N28" i="1"/>
  <c r="N27" i="1"/>
  <c r="N26" i="1"/>
  <c r="N25" i="1"/>
  <c r="N24" i="1"/>
  <c r="N23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L133" i="1"/>
  <c r="L132" i="1"/>
  <c r="L130" i="1"/>
  <c r="L129" i="1"/>
  <c r="L128" i="1"/>
  <c r="L127" i="1"/>
  <c r="L126" i="1"/>
  <c r="L125" i="1"/>
  <c r="L124" i="1"/>
  <c r="L123" i="1"/>
  <c r="L122" i="1"/>
  <c r="L121" i="1"/>
  <c r="L120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3" i="1"/>
  <c r="L102" i="1"/>
  <c r="L101" i="1"/>
  <c r="L100" i="1"/>
  <c r="L99" i="1"/>
  <c r="L98" i="1"/>
  <c r="L97" i="1"/>
  <c r="L96" i="1"/>
  <c r="L95" i="1"/>
  <c r="L94" i="1"/>
  <c r="L93" i="1"/>
  <c r="L91" i="1"/>
  <c r="L90" i="1"/>
  <c r="L89" i="1"/>
  <c r="L88" i="1"/>
  <c r="L87" i="1"/>
  <c r="L86" i="1"/>
  <c r="L85" i="1"/>
  <c r="L84" i="1"/>
  <c r="L83" i="1"/>
  <c r="L81" i="1"/>
  <c r="L78" i="1"/>
  <c r="L77" i="1"/>
  <c r="L76" i="1"/>
  <c r="L72" i="1"/>
  <c r="L71" i="1"/>
  <c r="L70" i="1"/>
  <c r="L73" i="1"/>
  <c r="L75" i="1"/>
  <c r="L74" i="1"/>
  <c r="L69" i="1"/>
  <c r="L68" i="1"/>
  <c r="L67" i="1"/>
  <c r="L66" i="1"/>
  <c r="L65" i="1"/>
  <c r="L64" i="1"/>
  <c r="L63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0" i="1"/>
  <c r="L39" i="1"/>
  <c r="L38" i="1"/>
  <c r="L37" i="1"/>
  <c r="L36" i="1"/>
  <c r="L35" i="1"/>
  <c r="L34" i="1"/>
  <c r="L33" i="1"/>
  <c r="L31" i="1"/>
  <c r="L30" i="1"/>
  <c r="L29" i="1"/>
  <c r="L28" i="1"/>
  <c r="L27" i="1"/>
  <c r="L26" i="1"/>
  <c r="L25" i="1"/>
  <c r="L24" i="1"/>
  <c r="L23" i="1"/>
  <c r="L21" i="1"/>
  <c r="L20" i="1"/>
  <c r="L19" i="1"/>
  <c r="L18" i="1"/>
  <c r="L17" i="1"/>
  <c r="L16" i="1"/>
  <c r="L15" i="1"/>
  <c r="L14" i="1"/>
  <c r="L13" i="1"/>
  <c r="L12" i="1"/>
  <c r="L10" i="1"/>
  <c r="L9" i="1"/>
  <c r="L8" i="1"/>
  <c r="L7" i="1"/>
  <c r="L11" i="1"/>
  <c r="G99" i="1"/>
  <c r="G98" i="1"/>
  <c r="AW3" i="1"/>
  <c r="AX3" i="1" s="1"/>
  <c r="AY3" i="1" s="1"/>
  <c r="AZ3" i="1" s="1"/>
  <c r="BA3" i="1" s="1"/>
  <c r="BB3" i="1" s="1"/>
  <c r="BC3" i="1" s="1"/>
  <c r="BD3" i="1" s="1"/>
  <c r="BE3" i="1" s="1"/>
  <c r="BF3" i="1" s="1"/>
  <c r="BG3" i="1" s="1"/>
  <c r="BH3" i="1" s="1"/>
  <c r="BI3" i="1" s="1"/>
  <c r="BJ3" i="1" s="1"/>
  <c r="BK3" i="1" s="1"/>
  <c r="BL3" i="1" s="1"/>
  <c r="BM3" i="1" s="1"/>
  <c r="BN3" i="1" s="1"/>
  <c r="BO3" i="1" s="1"/>
  <c r="BP3" i="1" s="1"/>
  <c r="BQ3" i="1" s="1"/>
  <c r="BR3" i="1" s="1"/>
  <c r="BS3" i="1" s="1"/>
  <c r="BT3" i="1" s="1"/>
  <c r="BU3" i="1" s="1"/>
  <c r="BV3" i="1" s="1"/>
  <c r="BW3" i="1" s="1"/>
  <c r="BX3" i="1" l="1"/>
  <c r="BY3" i="1" s="1"/>
  <c r="BZ3" i="1" s="1"/>
  <c r="CA3" i="1" s="1"/>
  <c r="CB3" i="1" s="1"/>
  <c r="CC3" i="1" s="1"/>
  <c r="CD3" i="1" s="1"/>
  <c r="CE3" i="1" s="1"/>
  <c r="CF3" i="1" s="1"/>
  <c r="CG3" i="1" s="1"/>
  <c r="CH3" i="1" s="1"/>
  <c r="CI3" i="1" s="1"/>
  <c r="CJ3" i="1" s="1"/>
  <c r="CK3" i="1" s="1"/>
  <c r="CL3" i="1" s="1"/>
  <c r="CM3" i="1" s="1"/>
  <c r="CN3" i="1" s="1"/>
  <c r="CO3" i="1" s="1"/>
  <c r="CP3" i="1" s="1"/>
  <c r="CQ3" i="1" s="1"/>
  <c r="CR3" i="1" s="1"/>
  <c r="CS3" i="1" s="1"/>
  <c r="CT3" i="1" s="1"/>
  <c r="CU3" i="1" s="1"/>
  <c r="CV3" i="1" s="1"/>
  <c r="CW3" i="1" s="1"/>
  <c r="CX3" i="1" s="1"/>
  <c r="CY3" i="1" s="1"/>
  <c r="CZ3" i="1" s="1"/>
  <c r="DA3" i="1" s="1"/>
  <c r="DB3" i="1" s="1"/>
  <c r="DC3" i="1" s="1"/>
  <c r="DD3" i="1" s="1"/>
  <c r="DE3" i="1" s="1"/>
  <c r="DF3" i="1" s="1"/>
  <c r="DG3" i="1" s="1"/>
  <c r="DH3" i="1" s="1"/>
  <c r="DI3" i="1" s="1"/>
  <c r="DJ3" i="1" s="1"/>
  <c r="DK3" i="1" s="1"/>
  <c r="DL3" i="1" s="1"/>
  <c r="DM3" i="1" s="1"/>
  <c r="DN3" i="1" s="1"/>
  <c r="DO3" i="1" s="1"/>
  <c r="DP3" i="1" s="1"/>
  <c r="DQ3" i="1" s="1"/>
  <c r="DR3" i="1" s="1"/>
  <c r="DS3" i="1" s="1"/>
  <c r="DT3" i="1" s="1"/>
  <c r="DU3" i="1" s="1"/>
  <c r="DV3" i="1" s="1"/>
  <c r="DW3" i="1" s="1"/>
  <c r="DX3" i="1" s="1"/>
  <c r="DY3" i="1" s="1"/>
  <c r="DZ3" i="1" s="1"/>
  <c r="EA3" i="1" s="1"/>
  <c r="EB3" i="1" s="1"/>
  <c r="EC3" i="1" s="1"/>
  <c r="ED3" i="1" s="1"/>
  <c r="EE3" i="1" s="1"/>
  <c r="EF3" i="1" s="1"/>
  <c r="EG3" i="1" s="1"/>
  <c r="EH3" i="1" s="1"/>
  <c r="EI3" i="1" s="1"/>
  <c r="EJ3" i="1" s="1"/>
  <c r="EK3" i="1" s="1"/>
  <c r="EL3" i="1" s="1"/>
  <c r="EM3" i="1" s="1"/>
  <c r="EN3" i="1" s="1"/>
  <c r="EO3" i="1" s="1"/>
  <c r="EP3" i="1" s="1"/>
  <c r="EQ3" i="1" s="1"/>
  <c r="ER3" i="1" s="1"/>
  <c r="ES3" i="1" s="1"/>
  <c r="ET3" i="1" s="1"/>
  <c r="EU3" i="1" s="1"/>
  <c r="EV3" i="1" s="1"/>
  <c r="EW3" i="1" s="1"/>
  <c r="EX3" i="1" s="1"/>
  <c r="EY3" i="1" s="1"/>
  <c r="EZ3" i="1" s="1"/>
  <c r="FA3" i="1" s="1"/>
  <c r="FB3" i="1" s="1"/>
  <c r="FC3" i="1" s="1"/>
  <c r="FD3" i="1" s="1"/>
  <c r="FE3" i="1" s="1"/>
  <c r="FF3" i="1" s="1"/>
  <c r="FG3" i="1" s="1"/>
  <c r="FH3" i="1" s="1"/>
  <c r="FI3" i="1" s="1"/>
  <c r="FJ3" i="1" s="1"/>
  <c r="FK3" i="1" s="1"/>
  <c r="FL3" i="1" s="1"/>
  <c r="FM3" i="1" s="1"/>
  <c r="FN3" i="1" s="1"/>
  <c r="FO3" i="1" s="1"/>
  <c r="FP3" i="1" s="1"/>
  <c r="FQ3" i="1" s="1"/>
  <c r="FR3" i="1" s="1"/>
  <c r="FS3" i="1" s="1"/>
  <c r="FT3" i="1" s="1"/>
  <c r="FU3" i="1" s="1"/>
  <c r="FV3" i="1" s="1"/>
  <c r="FW3" i="1" s="1"/>
  <c r="FX3" i="1" s="1"/>
  <c r="FY3" i="1" s="1"/>
  <c r="FZ3" i="1" s="1"/>
  <c r="GA3" i="1" s="1"/>
  <c r="GB3" i="1" s="1"/>
  <c r="GC3" i="1" s="1"/>
  <c r="GD3" i="1" s="1"/>
  <c r="GE3" i="1" s="1"/>
  <c r="GF3" i="1" s="1"/>
  <c r="GG3" i="1" s="1"/>
  <c r="GH3" i="1" s="1"/>
  <c r="GI3" i="1" s="1"/>
  <c r="GJ3" i="1" s="1"/>
  <c r="GK3" i="1" s="1"/>
  <c r="GL3" i="1" s="1"/>
  <c r="GM3" i="1" s="1"/>
  <c r="GN3" i="1" s="1"/>
  <c r="GO3" i="1" s="1"/>
  <c r="GP3" i="1" s="1"/>
  <c r="GQ3" i="1" s="1"/>
  <c r="GR3" i="1" s="1"/>
  <c r="GS3" i="1" s="1"/>
  <c r="GT3" i="1" s="1"/>
  <c r="GU3" i="1" s="1"/>
  <c r="GV3" i="1" s="1"/>
  <c r="GW3" i="1" s="1"/>
  <c r="GX3" i="1" s="1"/>
  <c r="GY3" i="1" s="1"/>
  <c r="GZ3" i="1" s="1"/>
  <c r="HA3" i="1" s="1"/>
  <c r="HB3" i="1" s="1"/>
  <c r="HC3" i="1" s="1"/>
  <c r="HD3" i="1" s="1"/>
  <c r="HE3" i="1" s="1"/>
  <c r="HF3" i="1" s="1"/>
  <c r="HG3" i="1" s="1"/>
  <c r="HH3" i="1" s="1"/>
  <c r="HI3" i="1" s="1"/>
  <c r="HJ3" i="1" s="1"/>
  <c r="HK3" i="1" s="1"/>
  <c r="HL3" i="1" s="1"/>
  <c r="HM3" i="1" s="1"/>
  <c r="HN3" i="1" s="1"/>
  <c r="HO3" i="1" s="1"/>
  <c r="HP3" i="1" s="1"/>
  <c r="HQ3" i="1" s="1"/>
  <c r="HR3" i="1" s="1"/>
  <c r="HS3" i="1" s="1"/>
  <c r="HT3" i="1" s="1"/>
  <c r="HU3" i="1" s="1"/>
  <c r="HV3" i="1" s="1"/>
  <c r="HW3" i="1" s="1"/>
  <c r="HX3" i="1" s="1"/>
  <c r="HY3" i="1" s="1"/>
  <c r="HZ3" i="1" s="1"/>
  <c r="IA3" i="1" s="1"/>
  <c r="IB3" i="1" s="1"/>
  <c r="IC3" i="1" s="1"/>
  <c r="ID3" i="1" s="1"/>
  <c r="IE3" i="1" s="1"/>
  <c r="IF3" i="1" s="1"/>
  <c r="IG3" i="1" s="1"/>
  <c r="IH3" i="1" s="1"/>
  <c r="II3" i="1" s="1"/>
  <c r="IJ3" i="1" s="1"/>
  <c r="IK3" i="1" s="1"/>
  <c r="IL3" i="1" s="1"/>
  <c r="IM3" i="1" s="1"/>
  <c r="IN3" i="1" s="1"/>
  <c r="IO3" i="1" s="1"/>
  <c r="IP3" i="1" s="1"/>
  <c r="IQ3" i="1" s="1"/>
  <c r="IR3" i="1" s="1"/>
  <c r="IS3" i="1" s="1"/>
  <c r="IT3" i="1" s="1"/>
  <c r="IU3" i="1" s="1"/>
  <c r="IV3" i="1" s="1"/>
  <c r="IW3" i="1" s="1"/>
  <c r="IX3" i="1" s="1"/>
  <c r="IY3" i="1" s="1"/>
  <c r="IZ3" i="1" s="1"/>
  <c r="JA3" i="1" s="1"/>
  <c r="JB3" i="1" s="1"/>
  <c r="JC3" i="1" s="1"/>
  <c r="JD3" i="1" s="1"/>
  <c r="JE3" i="1" s="1"/>
  <c r="JF3" i="1" s="1"/>
  <c r="JG3" i="1" s="1"/>
  <c r="JH3" i="1" s="1"/>
  <c r="JI3" i="1" s="1"/>
  <c r="JJ3" i="1" s="1"/>
  <c r="JK3" i="1" s="1"/>
  <c r="JL3" i="1" s="1"/>
  <c r="JM3" i="1" s="1"/>
  <c r="JN3" i="1" s="1"/>
  <c r="JO3" i="1" s="1"/>
  <c r="JP3" i="1" s="1"/>
  <c r="JQ3" i="1" s="1"/>
  <c r="JR3" i="1" s="1"/>
  <c r="JS3" i="1" s="1"/>
  <c r="JT3" i="1" s="1"/>
  <c r="JU3" i="1" s="1"/>
  <c r="JV3" i="1" s="1"/>
  <c r="JW3" i="1" s="1"/>
  <c r="JX3" i="1" s="1"/>
  <c r="JY3" i="1" s="1"/>
  <c r="JZ3" i="1" s="1"/>
  <c r="KA3" i="1" s="1"/>
  <c r="KB3" i="1" s="1"/>
  <c r="KC3" i="1" s="1"/>
  <c r="KD3" i="1" s="1"/>
  <c r="KE3" i="1" s="1"/>
  <c r="KF3" i="1" s="1"/>
  <c r="KG3" i="1" s="1"/>
  <c r="KH3" i="1" s="1"/>
  <c r="KI3" i="1" s="1"/>
  <c r="KJ3" i="1" s="1"/>
  <c r="KK3" i="1" s="1"/>
  <c r="KL3" i="1" s="1"/>
  <c r="KM3" i="1" s="1"/>
  <c r="KN3" i="1" s="1"/>
  <c r="KO3" i="1" s="1"/>
  <c r="KP3" i="1" s="1"/>
  <c r="KQ3" i="1" s="1"/>
  <c r="KR3" i="1" s="1"/>
  <c r="KS3" i="1" s="1"/>
  <c r="KT3" i="1" s="1"/>
  <c r="KU3" i="1" s="1"/>
  <c r="KV3" i="1" s="1"/>
  <c r="KW3" i="1" s="1"/>
  <c r="KX3" i="1" s="1"/>
  <c r="KY3" i="1" s="1"/>
  <c r="KZ3" i="1" s="1"/>
  <c r="LA3" i="1" s="1"/>
  <c r="LB3" i="1" s="1"/>
  <c r="LC3" i="1" s="1"/>
  <c r="LD3" i="1" s="1"/>
  <c r="LE3" i="1" s="1"/>
  <c r="LF3" i="1" s="1"/>
  <c r="LG3" i="1" s="1"/>
  <c r="LH3" i="1" s="1"/>
  <c r="LI3" i="1" s="1"/>
  <c r="LJ3" i="1" s="1"/>
  <c r="LK3" i="1" s="1"/>
  <c r="LL3" i="1" s="1"/>
  <c r="LM3" i="1" s="1"/>
  <c r="LN3" i="1" s="1"/>
  <c r="LO3" i="1" s="1"/>
  <c r="LP3" i="1" s="1"/>
  <c r="LQ3" i="1" s="1"/>
  <c r="LR3" i="1" s="1"/>
  <c r="LS3" i="1" s="1"/>
  <c r="LT3" i="1" s="1"/>
  <c r="LU3" i="1" s="1"/>
  <c r="LV3" i="1" s="1"/>
  <c r="LW3" i="1" s="1"/>
  <c r="LX3" i="1" s="1"/>
  <c r="LY3" i="1" s="1"/>
  <c r="LZ3" i="1" s="1"/>
  <c r="MA3" i="1" s="1"/>
  <c r="MB3" i="1" s="1"/>
  <c r="MC3" i="1" s="1"/>
  <c r="MD3" i="1" s="1"/>
  <c r="ME3" i="1" s="1"/>
  <c r="MF3" i="1" s="1"/>
  <c r="MG3" i="1" s="1"/>
  <c r="MH3" i="1" s="1"/>
  <c r="MI3" i="1" s="1"/>
  <c r="MJ3" i="1" s="1"/>
  <c r="MK3" i="1" s="1"/>
  <c r="ML3" i="1" s="1"/>
  <c r="MM3" i="1" s="1"/>
  <c r="MN3" i="1" s="1"/>
  <c r="MO3" i="1" s="1"/>
  <c r="MP3" i="1" s="1"/>
  <c r="MQ3" i="1" s="1"/>
  <c r="MR3" i="1" s="1"/>
  <c r="MS3" i="1" s="1"/>
  <c r="MT3" i="1" s="1"/>
  <c r="MU3" i="1" s="1"/>
  <c r="MV3" i="1" s="1"/>
  <c r="MW3" i="1" s="1"/>
  <c r="MX3" i="1" s="1"/>
  <c r="MY3" i="1" s="1"/>
  <c r="MZ3" i="1" s="1"/>
  <c r="NA3" i="1" s="1"/>
  <c r="NB3" i="1" s="1"/>
  <c r="NC3" i="1" s="1"/>
  <c r="ND3" i="1" s="1"/>
  <c r="NE3" i="1" s="1"/>
  <c r="NF3" i="1" s="1"/>
  <c r="NG3" i="1" s="1"/>
  <c r="NH3" i="1" s="1"/>
  <c r="NI3" i="1" s="1"/>
  <c r="NJ3" i="1" s="1"/>
  <c r="NK3" i="1" s="1"/>
  <c r="NL3" i="1" s="1"/>
  <c r="NM3" i="1" s="1"/>
  <c r="NN3" i="1" s="1"/>
  <c r="NO3" i="1" s="1"/>
  <c r="NP3" i="1" s="1"/>
  <c r="NQ3" i="1" s="1"/>
  <c r="NR3" i="1" s="1"/>
  <c r="NS3" i="1" s="1"/>
  <c r="P79" i="1"/>
  <c r="L131" i="1"/>
  <c r="N118" i="1"/>
  <c r="K131" i="1"/>
  <c r="N79" i="1"/>
  <c r="K118" i="1"/>
  <c r="L118" i="1"/>
  <c r="P131" i="1"/>
  <c r="K79" i="1"/>
  <c r="P118" i="1"/>
  <c r="M79" i="1"/>
  <c r="M131" i="1"/>
  <c r="L79" i="1"/>
  <c r="N131" i="1"/>
  <c r="M118" i="1"/>
  <c r="H60" i="1" l="1"/>
  <c r="H59" i="1"/>
  <c r="E56" i="1"/>
  <c r="F56" i="1"/>
  <c r="G56" i="1"/>
  <c r="I56" i="1"/>
  <c r="J56" i="1"/>
  <c r="J130" i="1" l="1"/>
  <c r="J129" i="1"/>
  <c r="J128" i="1"/>
  <c r="J127" i="1"/>
  <c r="J126" i="1"/>
  <c r="J125" i="1"/>
  <c r="G112" i="1" l="1"/>
  <c r="F112" i="1"/>
  <c r="E112" i="1"/>
  <c r="D112" i="1"/>
  <c r="I117" i="1" l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78" i="1"/>
  <c r="I77" i="1"/>
  <c r="I76" i="1"/>
  <c r="I72" i="1"/>
  <c r="I71" i="1"/>
  <c r="I70" i="1"/>
  <c r="I73" i="1"/>
  <c r="I75" i="1"/>
  <c r="I74" i="1"/>
  <c r="I69" i="1"/>
  <c r="I68" i="1"/>
  <c r="I67" i="1"/>
  <c r="I66" i="1"/>
  <c r="I65" i="1"/>
  <c r="I64" i="1"/>
  <c r="I63" i="1"/>
  <c r="I91" i="1"/>
  <c r="I90" i="1"/>
  <c r="I89" i="1"/>
  <c r="I88" i="1"/>
  <c r="I87" i="1"/>
  <c r="I86" i="1"/>
  <c r="I85" i="1"/>
  <c r="I84" i="1"/>
  <c r="I83" i="1"/>
  <c r="I81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0" i="1"/>
  <c r="I39" i="1"/>
  <c r="I38" i="1"/>
  <c r="I37" i="1"/>
  <c r="I36" i="1"/>
  <c r="I35" i="1"/>
  <c r="I34" i="1"/>
  <c r="I33" i="1"/>
  <c r="I23" i="1"/>
  <c r="I31" i="1"/>
  <c r="I30" i="1"/>
  <c r="I29" i="1"/>
  <c r="I28" i="1"/>
  <c r="I27" i="1"/>
  <c r="I26" i="1"/>
  <c r="I25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J124" i="1"/>
  <c r="J123" i="1"/>
  <c r="J122" i="1"/>
  <c r="J121" i="1"/>
  <c r="J120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3" i="1"/>
  <c r="J102" i="1"/>
  <c r="J101" i="1"/>
  <c r="J100" i="1"/>
  <c r="J99" i="1"/>
  <c r="J98" i="1"/>
  <c r="J97" i="1"/>
  <c r="J96" i="1"/>
  <c r="J95" i="1"/>
  <c r="J94" i="1"/>
  <c r="J93" i="1"/>
  <c r="J91" i="1"/>
  <c r="J90" i="1"/>
  <c r="J89" i="1"/>
  <c r="J88" i="1"/>
  <c r="J87" i="1"/>
  <c r="J86" i="1"/>
  <c r="J85" i="1"/>
  <c r="J84" i="1"/>
  <c r="J83" i="1"/>
  <c r="J81" i="1"/>
  <c r="J78" i="1"/>
  <c r="J77" i="1"/>
  <c r="J76" i="1"/>
  <c r="J72" i="1"/>
  <c r="J71" i="1"/>
  <c r="J70" i="1"/>
  <c r="J73" i="1"/>
  <c r="J75" i="1"/>
  <c r="J74" i="1"/>
  <c r="J69" i="1"/>
  <c r="J68" i="1"/>
  <c r="J67" i="1"/>
  <c r="J66" i="1"/>
  <c r="J65" i="1"/>
  <c r="J64" i="1"/>
  <c r="J63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0" i="1"/>
  <c r="J39" i="1"/>
  <c r="J38" i="1"/>
  <c r="J37" i="1"/>
  <c r="J36" i="1"/>
  <c r="J35" i="1"/>
  <c r="J34" i="1"/>
  <c r="J33" i="1"/>
  <c r="J23" i="1"/>
  <c r="J31" i="1"/>
  <c r="J30" i="1"/>
  <c r="J29" i="1"/>
  <c r="J28" i="1"/>
  <c r="J24" i="1"/>
  <c r="J27" i="1"/>
  <c r="J26" i="1"/>
  <c r="J25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I58" i="1" l="1"/>
  <c r="I57" i="1"/>
  <c r="I24" i="1"/>
  <c r="J118" i="1"/>
  <c r="J79" i="1"/>
  <c r="G108" i="1" l="1"/>
  <c r="F108" i="1"/>
  <c r="E108" i="1"/>
  <c r="D108" i="1"/>
  <c r="G107" i="1"/>
  <c r="F107" i="1"/>
  <c r="E107" i="1"/>
  <c r="D107" i="1"/>
  <c r="G73" i="1" l="1"/>
  <c r="F73" i="1"/>
  <c r="E73" i="1"/>
  <c r="D73" i="1"/>
  <c r="G75" i="1"/>
  <c r="F75" i="1"/>
  <c r="E75" i="1"/>
  <c r="D75" i="1"/>
  <c r="G74" i="1"/>
  <c r="F74" i="1"/>
  <c r="E74" i="1"/>
  <c r="D74" i="1"/>
  <c r="G48" i="1" l="1"/>
  <c r="F48" i="1"/>
  <c r="E48" i="1"/>
  <c r="H49" i="1"/>
  <c r="G49" i="1"/>
  <c r="F49" i="1"/>
  <c r="E49" i="1"/>
  <c r="D49" i="1"/>
  <c r="H77" i="1"/>
  <c r="G77" i="1"/>
  <c r="F77" i="1"/>
  <c r="E77" i="1"/>
  <c r="D77" i="1"/>
  <c r="G65" i="1"/>
  <c r="F65" i="1"/>
  <c r="E65" i="1"/>
  <c r="D66" i="1"/>
  <c r="E66" i="1"/>
  <c r="F66" i="1"/>
  <c r="G66" i="1"/>
  <c r="H66" i="1"/>
  <c r="D28" i="1"/>
  <c r="E28" i="1"/>
  <c r="F28" i="1"/>
  <c r="G28" i="1"/>
  <c r="H28" i="1"/>
  <c r="G64" i="1" l="1"/>
  <c r="F64" i="1"/>
  <c r="E64" i="1"/>
  <c r="G63" i="1"/>
  <c r="F63" i="1"/>
  <c r="E63" i="1"/>
  <c r="H101" i="1" l="1"/>
  <c r="G101" i="1"/>
  <c r="F101" i="1"/>
  <c r="E101" i="1"/>
  <c r="D101" i="1"/>
  <c r="G55" i="1" l="1"/>
  <c r="F55" i="1"/>
  <c r="E55" i="1"/>
  <c r="G54" i="1"/>
  <c r="F54" i="1"/>
  <c r="E54" i="1"/>
  <c r="G53" i="1"/>
  <c r="F53" i="1"/>
  <c r="E53" i="1"/>
  <c r="H102" i="1" l="1"/>
  <c r="G102" i="1"/>
  <c r="F102" i="1"/>
  <c r="E102" i="1"/>
  <c r="D102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5" i="1"/>
  <c r="D26" i="1"/>
  <c r="D27" i="1"/>
  <c r="D24" i="1"/>
  <c r="D29" i="1"/>
  <c r="D30" i="1"/>
  <c r="D23" i="1"/>
  <c r="D33" i="1"/>
  <c r="D34" i="1"/>
  <c r="D35" i="1"/>
  <c r="D36" i="1"/>
  <c r="D37" i="1"/>
  <c r="D38" i="1"/>
  <c r="D39" i="1"/>
  <c r="D42" i="1"/>
  <c r="D43" i="1"/>
  <c r="D44" i="1"/>
  <c r="D45" i="1"/>
  <c r="D46" i="1"/>
  <c r="D47" i="1"/>
  <c r="D50" i="1"/>
  <c r="D51" i="1"/>
  <c r="D67" i="1"/>
  <c r="D68" i="1"/>
  <c r="D69" i="1"/>
  <c r="D70" i="1"/>
  <c r="D71" i="1"/>
  <c r="D72" i="1"/>
  <c r="D76" i="1"/>
  <c r="D81" i="1"/>
  <c r="D83" i="1"/>
  <c r="D84" i="1"/>
  <c r="D85" i="1"/>
  <c r="D86" i="1"/>
  <c r="D88" i="1"/>
  <c r="D93" i="1"/>
  <c r="D94" i="1"/>
  <c r="D95" i="1"/>
  <c r="D96" i="1"/>
  <c r="D97" i="1"/>
  <c r="D103" i="1"/>
  <c r="D105" i="1"/>
  <c r="D106" i="1"/>
  <c r="D110" i="1"/>
  <c r="D111" i="1"/>
  <c r="D114" i="1"/>
  <c r="D115" i="1"/>
  <c r="D116" i="1"/>
  <c r="D117" i="1"/>
  <c r="H133" i="1" l="1"/>
  <c r="G133" i="1"/>
  <c r="F133" i="1"/>
  <c r="E133" i="1"/>
  <c r="H132" i="1"/>
  <c r="G132" i="1"/>
  <c r="F132" i="1"/>
  <c r="E132" i="1"/>
  <c r="F35" i="1" l="1"/>
  <c r="G106" i="1" l="1"/>
  <c r="F106" i="1"/>
  <c r="E106" i="1"/>
  <c r="H106" i="1" l="1"/>
  <c r="I118" i="1" l="1"/>
  <c r="C4" i="6"/>
  <c r="D4" i="6" s="1"/>
  <c r="E2" i="6" s="1"/>
  <c r="B4" i="6"/>
  <c r="NI18" i="6"/>
  <c r="NH18" i="6"/>
  <c r="NG18" i="6"/>
  <c r="NF18" i="6"/>
  <c r="NE18" i="6"/>
  <c r="ND18" i="6"/>
  <c r="NC18" i="6"/>
  <c r="NB18" i="6"/>
  <c r="NA18" i="6"/>
  <c r="MZ18" i="6"/>
  <c r="MY18" i="6"/>
  <c r="MX18" i="6"/>
  <c r="MW18" i="6"/>
  <c r="MV18" i="6"/>
  <c r="MU18" i="6"/>
  <c r="MT18" i="6"/>
  <c r="MS18" i="6"/>
  <c r="MR18" i="6"/>
  <c r="MQ18" i="6"/>
  <c r="MP18" i="6"/>
  <c r="MO18" i="6"/>
  <c r="MN18" i="6"/>
  <c r="MM18" i="6"/>
  <c r="ML18" i="6"/>
  <c r="MK18" i="6"/>
  <c r="MJ18" i="6"/>
  <c r="MI18" i="6"/>
  <c r="MH18" i="6"/>
  <c r="MG18" i="6"/>
  <c r="MF18" i="6"/>
  <c r="ME18" i="6"/>
  <c r="MD18" i="6"/>
  <c r="MC18" i="6"/>
  <c r="MB18" i="6"/>
  <c r="MA18" i="6"/>
  <c r="LZ18" i="6"/>
  <c r="LY18" i="6"/>
  <c r="LX18" i="6"/>
  <c r="LW18" i="6"/>
  <c r="LV18" i="6"/>
  <c r="LU18" i="6"/>
  <c r="LT18" i="6"/>
  <c r="LS18" i="6"/>
  <c r="LR18" i="6"/>
  <c r="LQ18" i="6"/>
  <c r="LP18" i="6"/>
  <c r="LO18" i="6"/>
  <c r="LN18" i="6"/>
  <c r="LM18" i="6"/>
  <c r="LL18" i="6"/>
  <c r="LK18" i="6"/>
  <c r="LJ18" i="6"/>
  <c r="LI18" i="6"/>
  <c r="LH18" i="6"/>
  <c r="LG18" i="6"/>
  <c r="LF18" i="6"/>
  <c r="LE18" i="6"/>
  <c r="LD18" i="6"/>
  <c r="LC18" i="6"/>
  <c r="LB18" i="6"/>
  <c r="LA18" i="6"/>
  <c r="KZ18" i="6"/>
  <c r="KY18" i="6"/>
  <c r="KX18" i="6"/>
  <c r="KW18" i="6"/>
  <c r="KV18" i="6"/>
  <c r="KU18" i="6"/>
  <c r="KT18" i="6"/>
  <c r="KS18" i="6"/>
  <c r="KR18" i="6"/>
  <c r="KQ18" i="6"/>
  <c r="KP18" i="6"/>
  <c r="KO18" i="6"/>
  <c r="KN18" i="6"/>
  <c r="KM18" i="6"/>
  <c r="KL18" i="6"/>
  <c r="KK18" i="6"/>
  <c r="KJ18" i="6"/>
  <c r="KI18" i="6"/>
  <c r="KH18" i="6"/>
  <c r="KG18" i="6"/>
  <c r="KF18" i="6"/>
  <c r="KE18" i="6"/>
  <c r="KD18" i="6"/>
  <c r="KC18" i="6"/>
  <c r="KB18" i="6"/>
  <c r="KA18" i="6"/>
  <c r="JZ18" i="6"/>
  <c r="JY18" i="6"/>
  <c r="JX18" i="6"/>
  <c r="JW18" i="6"/>
  <c r="JV18" i="6"/>
  <c r="JU18" i="6"/>
  <c r="JT18" i="6"/>
  <c r="JS18" i="6"/>
  <c r="JR18" i="6"/>
  <c r="JQ18" i="6"/>
  <c r="JP18" i="6"/>
  <c r="JO18" i="6"/>
  <c r="JN18" i="6"/>
  <c r="JM18" i="6"/>
  <c r="JL18" i="6"/>
  <c r="JK18" i="6"/>
  <c r="JJ18" i="6"/>
  <c r="JI18" i="6"/>
  <c r="JH18" i="6"/>
  <c r="JG18" i="6"/>
  <c r="JF18" i="6"/>
  <c r="JE18" i="6"/>
  <c r="JD18" i="6"/>
  <c r="JC18" i="6"/>
  <c r="JB18" i="6"/>
  <c r="JA18" i="6"/>
  <c r="IZ18" i="6"/>
  <c r="IY18" i="6"/>
  <c r="IX18" i="6"/>
  <c r="IW18" i="6"/>
  <c r="IV18" i="6"/>
  <c r="IU18" i="6"/>
  <c r="IT18" i="6"/>
  <c r="IS18" i="6"/>
  <c r="IR18" i="6"/>
  <c r="IQ18" i="6"/>
  <c r="IP18" i="6"/>
  <c r="IO18" i="6"/>
  <c r="IN18" i="6"/>
  <c r="IM18" i="6"/>
  <c r="IL18" i="6"/>
  <c r="IK18" i="6"/>
  <c r="IJ18" i="6"/>
  <c r="II18" i="6"/>
  <c r="IH18" i="6"/>
  <c r="IG18" i="6"/>
  <c r="IF18" i="6"/>
  <c r="IE18" i="6"/>
  <c r="ID18" i="6"/>
  <c r="IC18" i="6"/>
  <c r="IB18" i="6"/>
  <c r="IA18" i="6"/>
  <c r="HZ18" i="6"/>
  <c r="HY18" i="6"/>
  <c r="HX18" i="6"/>
  <c r="HW18" i="6"/>
  <c r="HV18" i="6"/>
  <c r="HU18" i="6"/>
  <c r="HT18" i="6"/>
  <c r="HS18" i="6"/>
  <c r="HR18" i="6"/>
  <c r="HQ18" i="6"/>
  <c r="HP18" i="6"/>
  <c r="HO18" i="6"/>
  <c r="HN18" i="6"/>
  <c r="HM18" i="6"/>
  <c r="HL18" i="6"/>
  <c r="HK18" i="6"/>
  <c r="HJ18" i="6"/>
  <c r="HI18" i="6"/>
  <c r="HH18" i="6"/>
  <c r="HG18" i="6"/>
  <c r="HF18" i="6"/>
  <c r="HE18" i="6"/>
  <c r="HD18" i="6"/>
  <c r="HC18" i="6"/>
  <c r="HB18" i="6"/>
  <c r="HA18" i="6"/>
  <c r="GZ18" i="6"/>
  <c r="GY18" i="6"/>
  <c r="GX18" i="6"/>
  <c r="GW18" i="6"/>
  <c r="GV18" i="6"/>
  <c r="GU18" i="6"/>
  <c r="GT18" i="6"/>
  <c r="GS18" i="6"/>
  <c r="GR18" i="6"/>
  <c r="GQ18" i="6"/>
  <c r="GP18" i="6"/>
  <c r="GO18" i="6"/>
  <c r="GN18" i="6"/>
  <c r="GM18" i="6"/>
  <c r="GL18" i="6"/>
  <c r="GK18" i="6"/>
  <c r="GJ18" i="6"/>
  <c r="GI18" i="6"/>
  <c r="GH18" i="6"/>
  <c r="GG18" i="6"/>
  <c r="GF18" i="6"/>
  <c r="GE18" i="6"/>
  <c r="GD18" i="6"/>
  <c r="GC18" i="6"/>
  <c r="GB18" i="6"/>
  <c r="GA18" i="6"/>
  <c r="FZ18" i="6"/>
  <c r="FY18" i="6"/>
  <c r="FX18" i="6"/>
  <c r="FW18" i="6"/>
  <c r="FV18" i="6"/>
  <c r="FU18" i="6"/>
  <c r="FT18" i="6"/>
  <c r="FS18" i="6"/>
  <c r="FR18" i="6"/>
  <c r="FQ18" i="6"/>
  <c r="FP18" i="6"/>
  <c r="FO18" i="6"/>
  <c r="FN18" i="6"/>
  <c r="FM18" i="6"/>
  <c r="FL18" i="6"/>
  <c r="FK18" i="6"/>
  <c r="FJ18" i="6"/>
  <c r="FI18" i="6"/>
  <c r="FH18" i="6"/>
  <c r="FG18" i="6"/>
  <c r="FF18" i="6"/>
  <c r="FE18" i="6"/>
  <c r="FD18" i="6"/>
  <c r="FC18" i="6"/>
  <c r="FB18" i="6"/>
  <c r="FA18" i="6"/>
  <c r="EZ18" i="6"/>
  <c r="EY18" i="6"/>
  <c r="EX18" i="6"/>
  <c r="EW18" i="6"/>
  <c r="EV18" i="6"/>
  <c r="EU18" i="6"/>
  <c r="ET18" i="6"/>
  <c r="ES18" i="6"/>
  <c r="ER18" i="6"/>
  <c r="EQ18" i="6"/>
  <c r="EP18" i="6"/>
  <c r="EO18" i="6"/>
  <c r="EN18" i="6"/>
  <c r="EM18" i="6"/>
  <c r="EL18" i="6"/>
  <c r="EK18" i="6"/>
  <c r="EJ18" i="6"/>
  <c r="EI18" i="6"/>
  <c r="EH18" i="6"/>
  <c r="EG18" i="6"/>
  <c r="EF18" i="6"/>
  <c r="EE18" i="6"/>
  <c r="ED18" i="6"/>
  <c r="EC18" i="6"/>
  <c r="EB18" i="6"/>
  <c r="EA18" i="6"/>
  <c r="DZ18" i="6"/>
  <c r="DY18" i="6"/>
  <c r="DX18" i="6"/>
  <c r="DW18" i="6"/>
  <c r="DV18" i="6"/>
  <c r="DU18" i="6"/>
  <c r="DT18" i="6"/>
  <c r="DS18" i="6"/>
  <c r="DR18" i="6"/>
  <c r="DQ18" i="6"/>
  <c r="DP18" i="6"/>
  <c r="DO18" i="6"/>
  <c r="DN18" i="6"/>
  <c r="DM18" i="6"/>
  <c r="DL18" i="6"/>
  <c r="DK18" i="6"/>
  <c r="DJ18" i="6"/>
  <c r="DI18" i="6"/>
  <c r="DH18" i="6"/>
  <c r="DG18" i="6"/>
  <c r="DF18" i="6"/>
  <c r="DE18" i="6"/>
  <c r="DD18" i="6"/>
  <c r="DC18" i="6"/>
  <c r="DB18" i="6"/>
  <c r="DA18" i="6"/>
  <c r="CZ18" i="6"/>
  <c r="CY18" i="6"/>
  <c r="CX18" i="6"/>
  <c r="CW18" i="6"/>
  <c r="CV18" i="6"/>
  <c r="CU18" i="6"/>
  <c r="CT18" i="6"/>
  <c r="CS18" i="6"/>
  <c r="CR18" i="6"/>
  <c r="CQ18" i="6"/>
  <c r="CP18" i="6"/>
  <c r="CO18" i="6"/>
  <c r="CN18" i="6"/>
  <c r="CM18" i="6"/>
  <c r="CL18" i="6"/>
  <c r="CK18" i="6"/>
  <c r="CJ18" i="6"/>
  <c r="CI18" i="6"/>
  <c r="CH18" i="6"/>
  <c r="CG18" i="6"/>
  <c r="CF18" i="6"/>
  <c r="CE18" i="6"/>
  <c r="CD18" i="6"/>
  <c r="CC18" i="6"/>
  <c r="CB18" i="6"/>
  <c r="CA18" i="6"/>
  <c r="BZ18" i="6"/>
  <c r="BY18" i="6"/>
  <c r="BX18" i="6"/>
  <c r="BW18" i="6"/>
  <c r="BV18" i="6"/>
  <c r="BU18" i="6"/>
  <c r="BT18" i="6"/>
  <c r="BS18" i="6"/>
  <c r="BR18" i="6"/>
  <c r="BQ18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NI111" i="6"/>
  <c r="NH111" i="6"/>
  <c r="NG111" i="6"/>
  <c r="NF111" i="6"/>
  <c r="NE111" i="6"/>
  <c r="ND111" i="6"/>
  <c r="NC111" i="6"/>
  <c r="NB111" i="6"/>
  <c r="NA111" i="6"/>
  <c r="MZ111" i="6"/>
  <c r="MY111" i="6"/>
  <c r="MX111" i="6"/>
  <c r="MW111" i="6"/>
  <c r="MV111" i="6"/>
  <c r="MU111" i="6"/>
  <c r="MT111" i="6"/>
  <c r="MS111" i="6"/>
  <c r="MR111" i="6"/>
  <c r="MQ111" i="6"/>
  <c r="MP111" i="6"/>
  <c r="MO111" i="6"/>
  <c r="MN111" i="6"/>
  <c r="MM111" i="6"/>
  <c r="ML111" i="6"/>
  <c r="MK111" i="6"/>
  <c r="MJ111" i="6"/>
  <c r="MI111" i="6"/>
  <c r="MH111" i="6"/>
  <c r="MG111" i="6"/>
  <c r="MF111" i="6"/>
  <c r="ME111" i="6"/>
  <c r="MD111" i="6"/>
  <c r="MC111" i="6"/>
  <c r="MB111" i="6"/>
  <c r="MA111" i="6"/>
  <c r="LZ111" i="6"/>
  <c r="LY111" i="6"/>
  <c r="LX111" i="6"/>
  <c r="LW111" i="6"/>
  <c r="LV111" i="6"/>
  <c r="LU111" i="6"/>
  <c r="LT111" i="6"/>
  <c r="LS111" i="6"/>
  <c r="LR111" i="6"/>
  <c r="LQ111" i="6"/>
  <c r="LP111" i="6"/>
  <c r="LO111" i="6"/>
  <c r="LN111" i="6"/>
  <c r="LM111" i="6"/>
  <c r="LL111" i="6"/>
  <c r="LK111" i="6"/>
  <c r="LJ111" i="6"/>
  <c r="LI111" i="6"/>
  <c r="LH111" i="6"/>
  <c r="LG111" i="6"/>
  <c r="LF111" i="6"/>
  <c r="LE111" i="6"/>
  <c r="LD111" i="6"/>
  <c r="LC111" i="6"/>
  <c r="LB111" i="6"/>
  <c r="LA111" i="6"/>
  <c r="KZ111" i="6"/>
  <c r="KY111" i="6"/>
  <c r="KX111" i="6"/>
  <c r="KW111" i="6"/>
  <c r="KV111" i="6"/>
  <c r="KU111" i="6"/>
  <c r="KT111" i="6"/>
  <c r="KS111" i="6"/>
  <c r="KR111" i="6"/>
  <c r="KQ111" i="6"/>
  <c r="KP111" i="6"/>
  <c r="KO111" i="6"/>
  <c r="KN111" i="6"/>
  <c r="KM111" i="6"/>
  <c r="KL111" i="6"/>
  <c r="KK111" i="6"/>
  <c r="KJ111" i="6"/>
  <c r="KI111" i="6"/>
  <c r="KH111" i="6"/>
  <c r="KG111" i="6"/>
  <c r="KF111" i="6"/>
  <c r="KE111" i="6"/>
  <c r="KD111" i="6"/>
  <c r="KC111" i="6"/>
  <c r="KB111" i="6"/>
  <c r="KA111" i="6"/>
  <c r="JZ111" i="6"/>
  <c r="JY111" i="6"/>
  <c r="JX111" i="6"/>
  <c r="JW111" i="6"/>
  <c r="JV111" i="6"/>
  <c r="JU111" i="6"/>
  <c r="JT111" i="6"/>
  <c r="JS111" i="6"/>
  <c r="JR111" i="6"/>
  <c r="JQ111" i="6"/>
  <c r="JP111" i="6"/>
  <c r="JO111" i="6"/>
  <c r="JN111" i="6"/>
  <c r="JM111" i="6"/>
  <c r="JL111" i="6"/>
  <c r="JK111" i="6"/>
  <c r="JJ111" i="6"/>
  <c r="JI111" i="6"/>
  <c r="JH111" i="6"/>
  <c r="JG111" i="6"/>
  <c r="JF111" i="6"/>
  <c r="JE111" i="6"/>
  <c r="JD111" i="6"/>
  <c r="JC111" i="6"/>
  <c r="JB111" i="6"/>
  <c r="JA111" i="6"/>
  <c r="IZ111" i="6"/>
  <c r="IY111" i="6"/>
  <c r="IX111" i="6"/>
  <c r="IW111" i="6"/>
  <c r="IV111" i="6"/>
  <c r="IU111" i="6"/>
  <c r="IT111" i="6"/>
  <c r="IS111" i="6"/>
  <c r="IR111" i="6"/>
  <c r="IQ111" i="6"/>
  <c r="IP111" i="6"/>
  <c r="IO111" i="6"/>
  <c r="IN111" i="6"/>
  <c r="IM111" i="6"/>
  <c r="IL111" i="6"/>
  <c r="IK111" i="6"/>
  <c r="IJ111" i="6"/>
  <c r="II111" i="6"/>
  <c r="IH111" i="6"/>
  <c r="IG111" i="6"/>
  <c r="IF111" i="6"/>
  <c r="IE111" i="6"/>
  <c r="ID111" i="6"/>
  <c r="IC111" i="6"/>
  <c r="IB111" i="6"/>
  <c r="IA111" i="6"/>
  <c r="HZ111" i="6"/>
  <c r="HY111" i="6"/>
  <c r="HX111" i="6"/>
  <c r="HW111" i="6"/>
  <c r="HV111" i="6"/>
  <c r="HU111" i="6"/>
  <c r="HT111" i="6"/>
  <c r="HS111" i="6"/>
  <c r="HR111" i="6"/>
  <c r="HQ111" i="6"/>
  <c r="HP111" i="6"/>
  <c r="HO111" i="6"/>
  <c r="HN111" i="6"/>
  <c r="HM111" i="6"/>
  <c r="HL111" i="6"/>
  <c r="HK111" i="6"/>
  <c r="HJ111" i="6"/>
  <c r="HI111" i="6"/>
  <c r="HH111" i="6"/>
  <c r="HG111" i="6"/>
  <c r="HF111" i="6"/>
  <c r="HE111" i="6"/>
  <c r="HD111" i="6"/>
  <c r="HC111" i="6"/>
  <c r="HB111" i="6"/>
  <c r="HA111" i="6"/>
  <c r="GZ111" i="6"/>
  <c r="GY111" i="6"/>
  <c r="GX111" i="6"/>
  <c r="GW111" i="6"/>
  <c r="GV111" i="6"/>
  <c r="GU111" i="6"/>
  <c r="GT111" i="6"/>
  <c r="GS111" i="6"/>
  <c r="GR111" i="6"/>
  <c r="GQ111" i="6"/>
  <c r="GP111" i="6"/>
  <c r="GO111" i="6"/>
  <c r="GN111" i="6"/>
  <c r="GM111" i="6"/>
  <c r="GL111" i="6"/>
  <c r="GK111" i="6"/>
  <c r="GJ111" i="6"/>
  <c r="GI111" i="6"/>
  <c r="GH111" i="6"/>
  <c r="GG111" i="6"/>
  <c r="GF111" i="6"/>
  <c r="GE111" i="6"/>
  <c r="GD111" i="6"/>
  <c r="GC111" i="6"/>
  <c r="GB111" i="6"/>
  <c r="GA111" i="6"/>
  <c r="FZ111" i="6"/>
  <c r="FY111" i="6"/>
  <c r="FX111" i="6"/>
  <c r="FW111" i="6"/>
  <c r="FV111" i="6"/>
  <c r="FU111" i="6"/>
  <c r="FT111" i="6"/>
  <c r="FS111" i="6"/>
  <c r="FR111" i="6"/>
  <c r="FQ111" i="6"/>
  <c r="FP111" i="6"/>
  <c r="FO111" i="6"/>
  <c r="FN111" i="6"/>
  <c r="FM111" i="6"/>
  <c r="FL111" i="6"/>
  <c r="FK111" i="6"/>
  <c r="FJ111" i="6"/>
  <c r="FI111" i="6"/>
  <c r="FH111" i="6"/>
  <c r="FG111" i="6"/>
  <c r="FF111" i="6"/>
  <c r="FE111" i="6"/>
  <c r="FD111" i="6"/>
  <c r="FC111" i="6"/>
  <c r="FB111" i="6"/>
  <c r="FA111" i="6"/>
  <c r="EZ111" i="6"/>
  <c r="EY111" i="6"/>
  <c r="EX111" i="6"/>
  <c r="EW111" i="6"/>
  <c r="EV111" i="6"/>
  <c r="EU111" i="6"/>
  <c r="ET111" i="6"/>
  <c r="ES111" i="6"/>
  <c r="ER111" i="6"/>
  <c r="EQ111" i="6"/>
  <c r="EP111" i="6"/>
  <c r="EO111" i="6"/>
  <c r="EN111" i="6"/>
  <c r="EM111" i="6"/>
  <c r="EL111" i="6"/>
  <c r="EK111" i="6"/>
  <c r="EJ111" i="6"/>
  <c r="EI111" i="6"/>
  <c r="EH111" i="6"/>
  <c r="EG111" i="6"/>
  <c r="EF111" i="6"/>
  <c r="EE111" i="6"/>
  <c r="ED111" i="6"/>
  <c r="EC111" i="6"/>
  <c r="EB111" i="6"/>
  <c r="EA111" i="6"/>
  <c r="DZ111" i="6"/>
  <c r="DY111" i="6"/>
  <c r="DX111" i="6"/>
  <c r="DW111" i="6"/>
  <c r="DV111" i="6"/>
  <c r="DU111" i="6"/>
  <c r="DT111" i="6"/>
  <c r="DS111" i="6"/>
  <c r="DR111" i="6"/>
  <c r="DQ111" i="6"/>
  <c r="DP111" i="6"/>
  <c r="DO111" i="6"/>
  <c r="DN111" i="6"/>
  <c r="DM111" i="6"/>
  <c r="DL111" i="6"/>
  <c r="DK111" i="6"/>
  <c r="DJ111" i="6"/>
  <c r="DI111" i="6"/>
  <c r="DH111" i="6"/>
  <c r="DG111" i="6"/>
  <c r="DF111" i="6"/>
  <c r="DE111" i="6"/>
  <c r="DD111" i="6"/>
  <c r="DC111" i="6"/>
  <c r="DB111" i="6"/>
  <c r="DA111" i="6"/>
  <c r="CZ111" i="6"/>
  <c r="CY111" i="6"/>
  <c r="CX111" i="6"/>
  <c r="CW111" i="6"/>
  <c r="CV111" i="6"/>
  <c r="CU111" i="6"/>
  <c r="CT111" i="6"/>
  <c r="CS111" i="6"/>
  <c r="CR111" i="6"/>
  <c r="CQ111" i="6"/>
  <c r="CP111" i="6"/>
  <c r="CO111" i="6"/>
  <c r="CN111" i="6"/>
  <c r="CM111" i="6"/>
  <c r="CL111" i="6"/>
  <c r="CK111" i="6"/>
  <c r="CJ111" i="6"/>
  <c r="CI111" i="6"/>
  <c r="CH111" i="6"/>
  <c r="CG111" i="6"/>
  <c r="CF111" i="6"/>
  <c r="CE111" i="6"/>
  <c r="CD111" i="6"/>
  <c r="CC111" i="6"/>
  <c r="CB111" i="6"/>
  <c r="CA111" i="6"/>
  <c r="BZ111" i="6"/>
  <c r="BY111" i="6"/>
  <c r="BX111" i="6"/>
  <c r="BW111" i="6"/>
  <c r="BV111" i="6"/>
  <c r="BU111" i="6"/>
  <c r="BT111" i="6"/>
  <c r="BS111" i="6"/>
  <c r="BR111" i="6"/>
  <c r="BQ111" i="6"/>
  <c r="BP111" i="6"/>
  <c r="BO111" i="6"/>
  <c r="BN111" i="6"/>
  <c r="BM111" i="6"/>
  <c r="BL111" i="6"/>
  <c r="BK111" i="6"/>
  <c r="BJ111" i="6"/>
  <c r="BI111" i="6"/>
  <c r="BH111" i="6"/>
  <c r="BG111" i="6"/>
  <c r="BF111" i="6"/>
  <c r="BE111" i="6"/>
  <c r="BD111" i="6"/>
  <c r="BC111" i="6"/>
  <c r="BB111" i="6"/>
  <c r="BA111" i="6"/>
  <c r="AZ111" i="6"/>
  <c r="AY111" i="6"/>
  <c r="AX111" i="6"/>
  <c r="AW111" i="6"/>
  <c r="AV111" i="6"/>
  <c r="AU111" i="6"/>
  <c r="AT111" i="6"/>
  <c r="AS111" i="6"/>
  <c r="AR111" i="6"/>
  <c r="AQ111" i="6"/>
  <c r="AP111" i="6"/>
  <c r="AO111" i="6"/>
  <c r="AN111" i="6"/>
  <c r="AM111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H118" i="6" s="1"/>
  <c r="NI98" i="6"/>
  <c r="NH98" i="6"/>
  <c r="NG98" i="6"/>
  <c r="NF98" i="6"/>
  <c r="NE98" i="6"/>
  <c r="ND98" i="6"/>
  <c r="NC98" i="6"/>
  <c r="NB98" i="6"/>
  <c r="NA98" i="6"/>
  <c r="MZ98" i="6"/>
  <c r="MY98" i="6"/>
  <c r="MX98" i="6"/>
  <c r="MW98" i="6"/>
  <c r="MV98" i="6"/>
  <c r="MU98" i="6"/>
  <c r="MT98" i="6"/>
  <c r="MS98" i="6"/>
  <c r="MR98" i="6"/>
  <c r="MQ98" i="6"/>
  <c r="MP98" i="6"/>
  <c r="MO98" i="6"/>
  <c r="MN98" i="6"/>
  <c r="MM98" i="6"/>
  <c r="ML98" i="6"/>
  <c r="MK98" i="6"/>
  <c r="MJ98" i="6"/>
  <c r="MI98" i="6"/>
  <c r="MH98" i="6"/>
  <c r="MG98" i="6"/>
  <c r="MF98" i="6"/>
  <c r="ME98" i="6"/>
  <c r="MD98" i="6"/>
  <c r="MC98" i="6"/>
  <c r="MB98" i="6"/>
  <c r="MA98" i="6"/>
  <c r="LZ98" i="6"/>
  <c r="LY98" i="6"/>
  <c r="LX98" i="6"/>
  <c r="LW98" i="6"/>
  <c r="LV98" i="6"/>
  <c r="LU98" i="6"/>
  <c r="LT98" i="6"/>
  <c r="LS98" i="6"/>
  <c r="LR98" i="6"/>
  <c r="LQ98" i="6"/>
  <c r="LP98" i="6"/>
  <c r="LO98" i="6"/>
  <c r="LN98" i="6"/>
  <c r="LM98" i="6"/>
  <c r="LL98" i="6"/>
  <c r="LK98" i="6"/>
  <c r="LJ98" i="6"/>
  <c r="LI98" i="6"/>
  <c r="LH98" i="6"/>
  <c r="LG98" i="6"/>
  <c r="LF98" i="6"/>
  <c r="LE98" i="6"/>
  <c r="LD98" i="6"/>
  <c r="LC98" i="6"/>
  <c r="LB98" i="6"/>
  <c r="LA98" i="6"/>
  <c r="KZ98" i="6"/>
  <c r="KY98" i="6"/>
  <c r="KX98" i="6"/>
  <c r="KW98" i="6"/>
  <c r="KV98" i="6"/>
  <c r="KU98" i="6"/>
  <c r="KT98" i="6"/>
  <c r="KS98" i="6"/>
  <c r="KR98" i="6"/>
  <c r="KQ98" i="6"/>
  <c r="KP98" i="6"/>
  <c r="KO98" i="6"/>
  <c r="KN98" i="6"/>
  <c r="KM98" i="6"/>
  <c r="KL98" i="6"/>
  <c r="KK98" i="6"/>
  <c r="KJ98" i="6"/>
  <c r="KI98" i="6"/>
  <c r="KH98" i="6"/>
  <c r="KG98" i="6"/>
  <c r="KF98" i="6"/>
  <c r="KE98" i="6"/>
  <c r="KD98" i="6"/>
  <c r="KC98" i="6"/>
  <c r="KB98" i="6"/>
  <c r="KA98" i="6"/>
  <c r="JZ98" i="6"/>
  <c r="JY98" i="6"/>
  <c r="JX98" i="6"/>
  <c r="JW98" i="6"/>
  <c r="JV98" i="6"/>
  <c r="JU98" i="6"/>
  <c r="JT98" i="6"/>
  <c r="JS98" i="6"/>
  <c r="JR98" i="6"/>
  <c r="JQ98" i="6"/>
  <c r="JP98" i="6"/>
  <c r="JO98" i="6"/>
  <c r="JN98" i="6"/>
  <c r="JM98" i="6"/>
  <c r="JL98" i="6"/>
  <c r="JK98" i="6"/>
  <c r="JJ98" i="6"/>
  <c r="JI98" i="6"/>
  <c r="JH98" i="6"/>
  <c r="JG98" i="6"/>
  <c r="JF98" i="6"/>
  <c r="JE98" i="6"/>
  <c r="JD98" i="6"/>
  <c r="JC98" i="6"/>
  <c r="JB98" i="6"/>
  <c r="JA98" i="6"/>
  <c r="IZ98" i="6"/>
  <c r="IY98" i="6"/>
  <c r="IX98" i="6"/>
  <c r="IW98" i="6"/>
  <c r="IV98" i="6"/>
  <c r="IU98" i="6"/>
  <c r="IT98" i="6"/>
  <c r="IS98" i="6"/>
  <c r="IR98" i="6"/>
  <c r="IQ98" i="6"/>
  <c r="IP98" i="6"/>
  <c r="IO98" i="6"/>
  <c r="IN98" i="6"/>
  <c r="IM98" i="6"/>
  <c r="IL98" i="6"/>
  <c r="IK98" i="6"/>
  <c r="IJ98" i="6"/>
  <c r="II98" i="6"/>
  <c r="IH98" i="6"/>
  <c r="IG98" i="6"/>
  <c r="IF98" i="6"/>
  <c r="IE98" i="6"/>
  <c r="ID98" i="6"/>
  <c r="IC98" i="6"/>
  <c r="IB98" i="6"/>
  <c r="IA98" i="6"/>
  <c r="HZ98" i="6"/>
  <c r="HY98" i="6"/>
  <c r="HX98" i="6"/>
  <c r="HW98" i="6"/>
  <c r="HV98" i="6"/>
  <c r="HU98" i="6"/>
  <c r="HT98" i="6"/>
  <c r="HS98" i="6"/>
  <c r="HR98" i="6"/>
  <c r="HQ98" i="6"/>
  <c r="HP98" i="6"/>
  <c r="HO98" i="6"/>
  <c r="HN98" i="6"/>
  <c r="HM98" i="6"/>
  <c r="HL98" i="6"/>
  <c r="HK98" i="6"/>
  <c r="HJ98" i="6"/>
  <c r="HI98" i="6"/>
  <c r="HH98" i="6"/>
  <c r="HG98" i="6"/>
  <c r="HF98" i="6"/>
  <c r="HE98" i="6"/>
  <c r="HD98" i="6"/>
  <c r="HC98" i="6"/>
  <c r="HB98" i="6"/>
  <c r="HA98" i="6"/>
  <c r="GZ98" i="6"/>
  <c r="GY98" i="6"/>
  <c r="GX98" i="6"/>
  <c r="GW98" i="6"/>
  <c r="GV98" i="6"/>
  <c r="GU98" i="6"/>
  <c r="GT98" i="6"/>
  <c r="GS98" i="6"/>
  <c r="GR98" i="6"/>
  <c r="GQ98" i="6"/>
  <c r="GP98" i="6"/>
  <c r="GO98" i="6"/>
  <c r="GN98" i="6"/>
  <c r="GM98" i="6"/>
  <c r="GL98" i="6"/>
  <c r="GK98" i="6"/>
  <c r="GJ98" i="6"/>
  <c r="GI98" i="6"/>
  <c r="GH98" i="6"/>
  <c r="GG98" i="6"/>
  <c r="GF98" i="6"/>
  <c r="GE98" i="6"/>
  <c r="GD98" i="6"/>
  <c r="GC98" i="6"/>
  <c r="GB98" i="6"/>
  <c r="GA98" i="6"/>
  <c r="FZ98" i="6"/>
  <c r="FY98" i="6"/>
  <c r="FX98" i="6"/>
  <c r="FW98" i="6"/>
  <c r="FV98" i="6"/>
  <c r="FU98" i="6"/>
  <c r="FT98" i="6"/>
  <c r="FS98" i="6"/>
  <c r="FR98" i="6"/>
  <c r="FQ98" i="6"/>
  <c r="FP98" i="6"/>
  <c r="FO98" i="6"/>
  <c r="FN98" i="6"/>
  <c r="FM98" i="6"/>
  <c r="FL98" i="6"/>
  <c r="FK98" i="6"/>
  <c r="FJ98" i="6"/>
  <c r="FI98" i="6"/>
  <c r="FH98" i="6"/>
  <c r="FG98" i="6"/>
  <c r="FF98" i="6"/>
  <c r="FE98" i="6"/>
  <c r="FD98" i="6"/>
  <c r="FC98" i="6"/>
  <c r="FB98" i="6"/>
  <c r="FA98" i="6"/>
  <c r="EZ98" i="6"/>
  <c r="EY98" i="6"/>
  <c r="EX98" i="6"/>
  <c r="EW98" i="6"/>
  <c r="EV98" i="6"/>
  <c r="EU98" i="6"/>
  <c r="ET98" i="6"/>
  <c r="ES98" i="6"/>
  <c r="ER98" i="6"/>
  <c r="EQ98" i="6"/>
  <c r="EP98" i="6"/>
  <c r="EO98" i="6"/>
  <c r="EN98" i="6"/>
  <c r="EM98" i="6"/>
  <c r="EL98" i="6"/>
  <c r="EK98" i="6"/>
  <c r="EJ98" i="6"/>
  <c r="EI98" i="6"/>
  <c r="EH98" i="6"/>
  <c r="EG98" i="6"/>
  <c r="EF98" i="6"/>
  <c r="EE98" i="6"/>
  <c r="ED98" i="6"/>
  <c r="EC98" i="6"/>
  <c r="EB98" i="6"/>
  <c r="EA98" i="6"/>
  <c r="DZ98" i="6"/>
  <c r="DY98" i="6"/>
  <c r="DX98" i="6"/>
  <c r="DW98" i="6"/>
  <c r="DV98" i="6"/>
  <c r="DU98" i="6"/>
  <c r="DT98" i="6"/>
  <c r="DS98" i="6"/>
  <c r="DR98" i="6"/>
  <c r="DQ98" i="6"/>
  <c r="DP98" i="6"/>
  <c r="DO98" i="6"/>
  <c r="DN98" i="6"/>
  <c r="DM98" i="6"/>
  <c r="DL98" i="6"/>
  <c r="DK98" i="6"/>
  <c r="DJ98" i="6"/>
  <c r="DI98" i="6"/>
  <c r="DH98" i="6"/>
  <c r="DG98" i="6"/>
  <c r="DF98" i="6"/>
  <c r="DE98" i="6"/>
  <c r="DD98" i="6"/>
  <c r="DC98" i="6"/>
  <c r="DB98" i="6"/>
  <c r="DA98" i="6"/>
  <c r="CZ98" i="6"/>
  <c r="CY98" i="6"/>
  <c r="CX98" i="6"/>
  <c r="CW98" i="6"/>
  <c r="CV98" i="6"/>
  <c r="CU98" i="6"/>
  <c r="CT98" i="6"/>
  <c r="CS98" i="6"/>
  <c r="CR98" i="6"/>
  <c r="CQ98" i="6"/>
  <c r="CP98" i="6"/>
  <c r="CO98" i="6"/>
  <c r="CN98" i="6"/>
  <c r="CM98" i="6"/>
  <c r="CL98" i="6"/>
  <c r="CK98" i="6"/>
  <c r="CJ98" i="6"/>
  <c r="CI98" i="6"/>
  <c r="CH98" i="6"/>
  <c r="CG98" i="6"/>
  <c r="CF98" i="6"/>
  <c r="CE98" i="6"/>
  <c r="CD98" i="6"/>
  <c r="CC98" i="6"/>
  <c r="CB98" i="6"/>
  <c r="CA98" i="6"/>
  <c r="BZ98" i="6"/>
  <c r="BY98" i="6"/>
  <c r="BX98" i="6"/>
  <c r="BW98" i="6"/>
  <c r="BV98" i="6"/>
  <c r="BU98" i="6"/>
  <c r="BT98" i="6"/>
  <c r="BS98" i="6"/>
  <c r="BR98" i="6"/>
  <c r="BQ98" i="6"/>
  <c r="BP98" i="6"/>
  <c r="BO98" i="6"/>
  <c r="BN98" i="6"/>
  <c r="BM98" i="6"/>
  <c r="BL98" i="6"/>
  <c r="BK98" i="6"/>
  <c r="BJ98" i="6"/>
  <c r="BI98" i="6"/>
  <c r="BH98" i="6"/>
  <c r="BG98" i="6"/>
  <c r="BF98" i="6"/>
  <c r="BE98" i="6"/>
  <c r="BD98" i="6"/>
  <c r="BC98" i="6"/>
  <c r="BB98" i="6"/>
  <c r="BA98" i="6"/>
  <c r="AZ98" i="6"/>
  <c r="AY98" i="6"/>
  <c r="AX98" i="6"/>
  <c r="AW98" i="6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H105" i="6" s="1"/>
  <c r="H107" i="6" s="1"/>
  <c r="NI85" i="6"/>
  <c r="NH85" i="6"/>
  <c r="NG85" i="6"/>
  <c r="NF85" i="6"/>
  <c r="NE85" i="6"/>
  <c r="ND85" i="6"/>
  <c r="NC85" i="6"/>
  <c r="NB85" i="6"/>
  <c r="NA85" i="6"/>
  <c r="MZ85" i="6"/>
  <c r="MY85" i="6"/>
  <c r="MX85" i="6"/>
  <c r="MW85" i="6"/>
  <c r="MV85" i="6"/>
  <c r="MU85" i="6"/>
  <c r="MT85" i="6"/>
  <c r="MS85" i="6"/>
  <c r="MR85" i="6"/>
  <c r="MQ85" i="6"/>
  <c r="MP85" i="6"/>
  <c r="MO85" i="6"/>
  <c r="MN85" i="6"/>
  <c r="MM85" i="6"/>
  <c r="ML85" i="6"/>
  <c r="MK85" i="6"/>
  <c r="MJ85" i="6"/>
  <c r="MI85" i="6"/>
  <c r="MH85" i="6"/>
  <c r="MG85" i="6"/>
  <c r="MF85" i="6"/>
  <c r="ME85" i="6"/>
  <c r="MD85" i="6"/>
  <c r="MC85" i="6"/>
  <c r="MB85" i="6"/>
  <c r="MA85" i="6"/>
  <c r="LZ85" i="6"/>
  <c r="LY85" i="6"/>
  <c r="LX85" i="6"/>
  <c r="LW85" i="6"/>
  <c r="LV85" i="6"/>
  <c r="LU85" i="6"/>
  <c r="LT85" i="6"/>
  <c r="LS85" i="6"/>
  <c r="LR85" i="6"/>
  <c r="LQ85" i="6"/>
  <c r="LP85" i="6"/>
  <c r="LO85" i="6"/>
  <c r="LN85" i="6"/>
  <c r="LM85" i="6"/>
  <c r="LL85" i="6"/>
  <c r="LK85" i="6"/>
  <c r="LJ85" i="6"/>
  <c r="LI85" i="6"/>
  <c r="LH85" i="6"/>
  <c r="LG85" i="6"/>
  <c r="LF85" i="6"/>
  <c r="LE85" i="6"/>
  <c r="LD85" i="6"/>
  <c r="LC85" i="6"/>
  <c r="LB85" i="6"/>
  <c r="LA85" i="6"/>
  <c r="KZ85" i="6"/>
  <c r="KY85" i="6"/>
  <c r="KX85" i="6"/>
  <c r="KW85" i="6"/>
  <c r="KV85" i="6"/>
  <c r="KU85" i="6"/>
  <c r="KT85" i="6"/>
  <c r="KS85" i="6"/>
  <c r="KR85" i="6"/>
  <c r="KQ85" i="6"/>
  <c r="KP85" i="6"/>
  <c r="KO85" i="6"/>
  <c r="KN85" i="6"/>
  <c r="KM85" i="6"/>
  <c r="KL85" i="6"/>
  <c r="KK85" i="6"/>
  <c r="KJ85" i="6"/>
  <c r="KI85" i="6"/>
  <c r="KH85" i="6"/>
  <c r="KG85" i="6"/>
  <c r="KF85" i="6"/>
  <c r="KE85" i="6"/>
  <c r="KD85" i="6"/>
  <c r="KC85" i="6"/>
  <c r="KB85" i="6"/>
  <c r="KA85" i="6"/>
  <c r="JZ85" i="6"/>
  <c r="JY85" i="6"/>
  <c r="JX85" i="6"/>
  <c r="JW85" i="6"/>
  <c r="JV85" i="6"/>
  <c r="JU85" i="6"/>
  <c r="JT85" i="6"/>
  <c r="JS85" i="6"/>
  <c r="JR85" i="6"/>
  <c r="JQ85" i="6"/>
  <c r="JP85" i="6"/>
  <c r="JO85" i="6"/>
  <c r="JN85" i="6"/>
  <c r="JM85" i="6"/>
  <c r="JL85" i="6"/>
  <c r="JK85" i="6"/>
  <c r="JJ85" i="6"/>
  <c r="JI85" i="6"/>
  <c r="JH85" i="6"/>
  <c r="JG85" i="6"/>
  <c r="JF85" i="6"/>
  <c r="JE85" i="6"/>
  <c r="JD85" i="6"/>
  <c r="JC85" i="6"/>
  <c r="JB85" i="6"/>
  <c r="JA85" i="6"/>
  <c r="IZ85" i="6"/>
  <c r="IY85" i="6"/>
  <c r="IX85" i="6"/>
  <c r="IW85" i="6"/>
  <c r="IV85" i="6"/>
  <c r="IU85" i="6"/>
  <c r="IT85" i="6"/>
  <c r="IS85" i="6"/>
  <c r="IR85" i="6"/>
  <c r="IQ85" i="6"/>
  <c r="IP85" i="6"/>
  <c r="IO85" i="6"/>
  <c r="IN85" i="6"/>
  <c r="IM85" i="6"/>
  <c r="IL85" i="6"/>
  <c r="IK85" i="6"/>
  <c r="IJ85" i="6"/>
  <c r="II85" i="6"/>
  <c r="IH85" i="6"/>
  <c r="IG85" i="6"/>
  <c r="IF85" i="6"/>
  <c r="IE85" i="6"/>
  <c r="ID85" i="6"/>
  <c r="IC85" i="6"/>
  <c r="IB85" i="6"/>
  <c r="IA85" i="6"/>
  <c r="HZ85" i="6"/>
  <c r="HY85" i="6"/>
  <c r="HX85" i="6"/>
  <c r="HW85" i="6"/>
  <c r="HV85" i="6"/>
  <c r="HU85" i="6"/>
  <c r="HT85" i="6"/>
  <c r="HS85" i="6"/>
  <c r="HR85" i="6"/>
  <c r="HQ85" i="6"/>
  <c r="HP85" i="6"/>
  <c r="HO85" i="6"/>
  <c r="HN85" i="6"/>
  <c r="HM85" i="6"/>
  <c r="HL85" i="6"/>
  <c r="HK85" i="6"/>
  <c r="HJ85" i="6"/>
  <c r="HI85" i="6"/>
  <c r="HH85" i="6"/>
  <c r="HG85" i="6"/>
  <c r="HF85" i="6"/>
  <c r="HE85" i="6"/>
  <c r="HD85" i="6"/>
  <c r="HC85" i="6"/>
  <c r="HB85" i="6"/>
  <c r="HA85" i="6"/>
  <c r="GZ85" i="6"/>
  <c r="GY85" i="6"/>
  <c r="GX85" i="6"/>
  <c r="GW85" i="6"/>
  <c r="GV85" i="6"/>
  <c r="GU85" i="6"/>
  <c r="GT85" i="6"/>
  <c r="GS85" i="6"/>
  <c r="GR85" i="6"/>
  <c r="GQ85" i="6"/>
  <c r="GP85" i="6"/>
  <c r="GO85" i="6"/>
  <c r="GN85" i="6"/>
  <c r="GM85" i="6"/>
  <c r="GL85" i="6"/>
  <c r="GK85" i="6"/>
  <c r="GJ85" i="6"/>
  <c r="GI85" i="6"/>
  <c r="GH85" i="6"/>
  <c r="GG85" i="6"/>
  <c r="GF85" i="6"/>
  <c r="GE85" i="6"/>
  <c r="GD85" i="6"/>
  <c r="GC85" i="6"/>
  <c r="GB85" i="6"/>
  <c r="GA85" i="6"/>
  <c r="FZ85" i="6"/>
  <c r="FY85" i="6"/>
  <c r="FX85" i="6"/>
  <c r="FW85" i="6"/>
  <c r="FV85" i="6"/>
  <c r="FU85" i="6"/>
  <c r="FT85" i="6"/>
  <c r="FS85" i="6"/>
  <c r="FR85" i="6"/>
  <c r="FQ85" i="6"/>
  <c r="FP85" i="6"/>
  <c r="FO85" i="6"/>
  <c r="FN85" i="6"/>
  <c r="FM85" i="6"/>
  <c r="FL85" i="6"/>
  <c r="FK85" i="6"/>
  <c r="FJ85" i="6"/>
  <c r="FI85" i="6"/>
  <c r="FH85" i="6"/>
  <c r="FG85" i="6"/>
  <c r="FF85" i="6"/>
  <c r="FE85" i="6"/>
  <c r="FD85" i="6"/>
  <c r="FC85" i="6"/>
  <c r="FB85" i="6"/>
  <c r="FA85" i="6"/>
  <c r="EZ85" i="6"/>
  <c r="EY85" i="6"/>
  <c r="EX85" i="6"/>
  <c r="EW85" i="6"/>
  <c r="EV85" i="6"/>
  <c r="EU85" i="6"/>
  <c r="ET85" i="6"/>
  <c r="ES85" i="6"/>
  <c r="ER85" i="6"/>
  <c r="EQ85" i="6"/>
  <c r="EP85" i="6"/>
  <c r="EO85" i="6"/>
  <c r="EN85" i="6"/>
  <c r="EM85" i="6"/>
  <c r="EL85" i="6"/>
  <c r="EK85" i="6"/>
  <c r="EJ85" i="6"/>
  <c r="EI85" i="6"/>
  <c r="EH85" i="6"/>
  <c r="EG85" i="6"/>
  <c r="EF85" i="6"/>
  <c r="EE85" i="6"/>
  <c r="ED85" i="6"/>
  <c r="EC85" i="6"/>
  <c r="EB85" i="6"/>
  <c r="EA85" i="6"/>
  <c r="DZ85" i="6"/>
  <c r="DY85" i="6"/>
  <c r="DX85" i="6"/>
  <c r="DW85" i="6"/>
  <c r="DV85" i="6"/>
  <c r="DU85" i="6"/>
  <c r="DT85" i="6"/>
  <c r="DS85" i="6"/>
  <c r="DR85" i="6"/>
  <c r="DQ85" i="6"/>
  <c r="DP85" i="6"/>
  <c r="DO85" i="6"/>
  <c r="DN85" i="6"/>
  <c r="DM85" i="6"/>
  <c r="DL85" i="6"/>
  <c r="DK85" i="6"/>
  <c r="DJ85" i="6"/>
  <c r="DI85" i="6"/>
  <c r="DH85" i="6"/>
  <c r="DG85" i="6"/>
  <c r="DF85" i="6"/>
  <c r="DE85" i="6"/>
  <c r="DD85" i="6"/>
  <c r="DC85" i="6"/>
  <c r="DB85" i="6"/>
  <c r="DA85" i="6"/>
  <c r="CZ85" i="6"/>
  <c r="CY85" i="6"/>
  <c r="CX85" i="6"/>
  <c r="CW85" i="6"/>
  <c r="CV85" i="6"/>
  <c r="CU85" i="6"/>
  <c r="CT85" i="6"/>
  <c r="CS85" i="6"/>
  <c r="CR85" i="6"/>
  <c r="CQ85" i="6"/>
  <c r="CP85" i="6"/>
  <c r="CO85" i="6"/>
  <c r="CN85" i="6"/>
  <c r="CM85" i="6"/>
  <c r="CL85" i="6"/>
  <c r="CK85" i="6"/>
  <c r="CJ85" i="6"/>
  <c r="CI85" i="6"/>
  <c r="CH85" i="6"/>
  <c r="CG85" i="6"/>
  <c r="CF85" i="6"/>
  <c r="CE85" i="6"/>
  <c r="CD85" i="6"/>
  <c r="CC85" i="6"/>
  <c r="CB85" i="6"/>
  <c r="CA85" i="6"/>
  <c r="BZ85" i="6"/>
  <c r="BY85" i="6"/>
  <c r="BX85" i="6"/>
  <c r="BW85" i="6"/>
  <c r="BV85" i="6"/>
  <c r="BU85" i="6"/>
  <c r="BT85" i="6"/>
  <c r="BS85" i="6"/>
  <c r="BR85" i="6"/>
  <c r="BQ85" i="6"/>
  <c r="BP85" i="6"/>
  <c r="BO85" i="6"/>
  <c r="BN85" i="6"/>
  <c r="BM85" i="6"/>
  <c r="BL85" i="6"/>
  <c r="BK85" i="6"/>
  <c r="BJ85" i="6"/>
  <c r="BI85" i="6"/>
  <c r="BH85" i="6"/>
  <c r="BG85" i="6"/>
  <c r="BF85" i="6"/>
  <c r="BE85" i="6"/>
  <c r="BD85" i="6"/>
  <c r="BC85" i="6"/>
  <c r="BB85" i="6"/>
  <c r="BA85" i="6"/>
  <c r="AZ85" i="6"/>
  <c r="AY85" i="6"/>
  <c r="AX85" i="6"/>
  <c r="AW85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H92" i="6" s="1"/>
  <c r="NI72" i="6"/>
  <c r="NH72" i="6"/>
  <c r="NG72" i="6"/>
  <c r="NF72" i="6"/>
  <c r="NE72" i="6"/>
  <c r="ND72" i="6"/>
  <c r="NC72" i="6"/>
  <c r="NB72" i="6"/>
  <c r="NA72" i="6"/>
  <c r="MZ72" i="6"/>
  <c r="MY72" i="6"/>
  <c r="MX72" i="6"/>
  <c r="MW72" i="6"/>
  <c r="MV72" i="6"/>
  <c r="MU72" i="6"/>
  <c r="MT72" i="6"/>
  <c r="MS72" i="6"/>
  <c r="MR72" i="6"/>
  <c r="MQ72" i="6"/>
  <c r="MP72" i="6"/>
  <c r="MO72" i="6"/>
  <c r="MN72" i="6"/>
  <c r="MM72" i="6"/>
  <c r="ML72" i="6"/>
  <c r="MK72" i="6"/>
  <c r="MJ72" i="6"/>
  <c r="MI72" i="6"/>
  <c r="MH72" i="6"/>
  <c r="MG72" i="6"/>
  <c r="MF72" i="6"/>
  <c r="ME72" i="6"/>
  <c r="MD72" i="6"/>
  <c r="MC72" i="6"/>
  <c r="MB72" i="6"/>
  <c r="MA72" i="6"/>
  <c r="LZ72" i="6"/>
  <c r="LY72" i="6"/>
  <c r="LX72" i="6"/>
  <c r="LW72" i="6"/>
  <c r="LV72" i="6"/>
  <c r="LU72" i="6"/>
  <c r="LT72" i="6"/>
  <c r="LS72" i="6"/>
  <c r="LR72" i="6"/>
  <c r="LQ72" i="6"/>
  <c r="LP72" i="6"/>
  <c r="LO72" i="6"/>
  <c r="LN72" i="6"/>
  <c r="LM72" i="6"/>
  <c r="LL72" i="6"/>
  <c r="LK72" i="6"/>
  <c r="LJ72" i="6"/>
  <c r="LI72" i="6"/>
  <c r="LH72" i="6"/>
  <c r="LG72" i="6"/>
  <c r="LF72" i="6"/>
  <c r="LE72" i="6"/>
  <c r="LD72" i="6"/>
  <c r="LC72" i="6"/>
  <c r="LB72" i="6"/>
  <c r="LA72" i="6"/>
  <c r="KZ72" i="6"/>
  <c r="KY72" i="6"/>
  <c r="KX72" i="6"/>
  <c r="KW72" i="6"/>
  <c r="KV72" i="6"/>
  <c r="KU72" i="6"/>
  <c r="KT72" i="6"/>
  <c r="KS72" i="6"/>
  <c r="KR72" i="6"/>
  <c r="KQ72" i="6"/>
  <c r="KP72" i="6"/>
  <c r="KO72" i="6"/>
  <c r="KN72" i="6"/>
  <c r="KM72" i="6"/>
  <c r="KL72" i="6"/>
  <c r="KK72" i="6"/>
  <c r="KJ72" i="6"/>
  <c r="KI72" i="6"/>
  <c r="KH72" i="6"/>
  <c r="KG72" i="6"/>
  <c r="KF72" i="6"/>
  <c r="KE72" i="6"/>
  <c r="KD72" i="6"/>
  <c r="KC72" i="6"/>
  <c r="KB72" i="6"/>
  <c r="KA72" i="6"/>
  <c r="JZ72" i="6"/>
  <c r="JY72" i="6"/>
  <c r="JX72" i="6"/>
  <c r="JW72" i="6"/>
  <c r="JV72" i="6"/>
  <c r="JU72" i="6"/>
  <c r="JT72" i="6"/>
  <c r="JS72" i="6"/>
  <c r="JR72" i="6"/>
  <c r="JQ72" i="6"/>
  <c r="JP72" i="6"/>
  <c r="JO72" i="6"/>
  <c r="JN72" i="6"/>
  <c r="JM72" i="6"/>
  <c r="JL72" i="6"/>
  <c r="JK72" i="6"/>
  <c r="JJ72" i="6"/>
  <c r="JI72" i="6"/>
  <c r="JH72" i="6"/>
  <c r="JG72" i="6"/>
  <c r="JF72" i="6"/>
  <c r="JE72" i="6"/>
  <c r="JD72" i="6"/>
  <c r="JC72" i="6"/>
  <c r="JB72" i="6"/>
  <c r="JA72" i="6"/>
  <c r="IZ72" i="6"/>
  <c r="IY72" i="6"/>
  <c r="IX72" i="6"/>
  <c r="IW72" i="6"/>
  <c r="IV72" i="6"/>
  <c r="IU72" i="6"/>
  <c r="IT72" i="6"/>
  <c r="IS72" i="6"/>
  <c r="IR72" i="6"/>
  <c r="IQ72" i="6"/>
  <c r="IP72" i="6"/>
  <c r="IO72" i="6"/>
  <c r="IN72" i="6"/>
  <c r="IM72" i="6"/>
  <c r="IL72" i="6"/>
  <c r="IK72" i="6"/>
  <c r="IJ72" i="6"/>
  <c r="II72" i="6"/>
  <c r="IH72" i="6"/>
  <c r="IG72" i="6"/>
  <c r="IF72" i="6"/>
  <c r="IE72" i="6"/>
  <c r="ID72" i="6"/>
  <c r="IC72" i="6"/>
  <c r="IB72" i="6"/>
  <c r="IA72" i="6"/>
  <c r="HZ72" i="6"/>
  <c r="HY72" i="6"/>
  <c r="HX72" i="6"/>
  <c r="HW72" i="6"/>
  <c r="HV72" i="6"/>
  <c r="HU72" i="6"/>
  <c r="HT72" i="6"/>
  <c r="HS72" i="6"/>
  <c r="HR72" i="6"/>
  <c r="HQ72" i="6"/>
  <c r="HP72" i="6"/>
  <c r="HO72" i="6"/>
  <c r="HN72" i="6"/>
  <c r="HM72" i="6"/>
  <c r="HL72" i="6"/>
  <c r="HK72" i="6"/>
  <c r="HJ72" i="6"/>
  <c r="HI72" i="6"/>
  <c r="HH72" i="6"/>
  <c r="HG72" i="6"/>
  <c r="HF72" i="6"/>
  <c r="HE72" i="6"/>
  <c r="HD72" i="6"/>
  <c r="HC72" i="6"/>
  <c r="HB72" i="6"/>
  <c r="HA72" i="6"/>
  <c r="GZ72" i="6"/>
  <c r="GY72" i="6"/>
  <c r="GX72" i="6"/>
  <c r="GW72" i="6"/>
  <c r="GV72" i="6"/>
  <c r="GU72" i="6"/>
  <c r="GT72" i="6"/>
  <c r="GS72" i="6"/>
  <c r="GR72" i="6"/>
  <c r="GQ72" i="6"/>
  <c r="GP72" i="6"/>
  <c r="GO72" i="6"/>
  <c r="GN72" i="6"/>
  <c r="GM72" i="6"/>
  <c r="GL72" i="6"/>
  <c r="GK72" i="6"/>
  <c r="GJ72" i="6"/>
  <c r="GI72" i="6"/>
  <c r="GH72" i="6"/>
  <c r="GG72" i="6"/>
  <c r="GF72" i="6"/>
  <c r="GE72" i="6"/>
  <c r="GD72" i="6"/>
  <c r="GC72" i="6"/>
  <c r="GB72" i="6"/>
  <c r="GA72" i="6"/>
  <c r="FZ72" i="6"/>
  <c r="FY72" i="6"/>
  <c r="FX72" i="6"/>
  <c r="FW72" i="6"/>
  <c r="FV72" i="6"/>
  <c r="FU72" i="6"/>
  <c r="FT72" i="6"/>
  <c r="FS72" i="6"/>
  <c r="FR72" i="6"/>
  <c r="FQ72" i="6"/>
  <c r="FP72" i="6"/>
  <c r="FO72" i="6"/>
  <c r="FN72" i="6"/>
  <c r="FM72" i="6"/>
  <c r="FL72" i="6"/>
  <c r="FK72" i="6"/>
  <c r="FJ72" i="6"/>
  <c r="FI72" i="6"/>
  <c r="FH72" i="6"/>
  <c r="FG72" i="6"/>
  <c r="FF72" i="6"/>
  <c r="FE72" i="6"/>
  <c r="FD72" i="6"/>
  <c r="FC72" i="6"/>
  <c r="FB72" i="6"/>
  <c r="FA72" i="6"/>
  <c r="EZ72" i="6"/>
  <c r="EY72" i="6"/>
  <c r="EX72" i="6"/>
  <c r="EW72" i="6"/>
  <c r="EV72" i="6"/>
  <c r="EU72" i="6"/>
  <c r="ET72" i="6"/>
  <c r="ES72" i="6"/>
  <c r="ER72" i="6"/>
  <c r="EQ72" i="6"/>
  <c r="EP72" i="6"/>
  <c r="EO72" i="6"/>
  <c r="EN72" i="6"/>
  <c r="EM72" i="6"/>
  <c r="EL72" i="6"/>
  <c r="EK72" i="6"/>
  <c r="EJ72" i="6"/>
  <c r="EI72" i="6"/>
  <c r="EH72" i="6"/>
  <c r="EG72" i="6"/>
  <c r="EF72" i="6"/>
  <c r="EE72" i="6"/>
  <c r="ED72" i="6"/>
  <c r="EC72" i="6"/>
  <c r="EB72" i="6"/>
  <c r="EA72" i="6"/>
  <c r="DZ72" i="6"/>
  <c r="DY72" i="6"/>
  <c r="DX72" i="6"/>
  <c r="DW72" i="6"/>
  <c r="DV72" i="6"/>
  <c r="DU72" i="6"/>
  <c r="DT72" i="6"/>
  <c r="DS72" i="6"/>
  <c r="DR72" i="6"/>
  <c r="DQ72" i="6"/>
  <c r="DP72" i="6"/>
  <c r="DO72" i="6"/>
  <c r="DN72" i="6"/>
  <c r="DM72" i="6"/>
  <c r="DL72" i="6"/>
  <c r="DK72" i="6"/>
  <c r="DJ72" i="6"/>
  <c r="DI72" i="6"/>
  <c r="DH72" i="6"/>
  <c r="DG72" i="6"/>
  <c r="DF72" i="6"/>
  <c r="DE72" i="6"/>
  <c r="DD72" i="6"/>
  <c r="DC72" i="6"/>
  <c r="DB72" i="6"/>
  <c r="DA72" i="6"/>
  <c r="CZ72" i="6"/>
  <c r="CY72" i="6"/>
  <c r="CX72" i="6"/>
  <c r="CW72" i="6"/>
  <c r="CV72" i="6"/>
  <c r="CU72" i="6"/>
  <c r="CT72" i="6"/>
  <c r="CS72" i="6"/>
  <c r="CR72" i="6"/>
  <c r="CQ72" i="6"/>
  <c r="CP72" i="6"/>
  <c r="CO72" i="6"/>
  <c r="CN72" i="6"/>
  <c r="CM72" i="6"/>
  <c r="CL72" i="6"/>
  <c r="CK72" i="6"/>
  <c r="CJ72" i="6"/>
  <c r="CI72" i="6"/>
  <c r="CH72" i="6"/>
  <c r="CG72" i="6"/>
  <c r="CF72" i="6"/>
  <c r="CE72" i="6"/>
  <c r="CD72" i="6"/>
  <c r="CC72" i="6"/>
  <c r="CB72" i="6"/>
  <c r="CA72" i="6"/>
  <c r="BZ72" i="6"/>
  <c r="BY72" i="6"/>
  <c r="BX72" i="6"/>
  <c r="BW72" i="6"/>
  <c r="BV72" i="6"/>
  <c r="BU72" i="6"/>
  <c r="BT72" i="6"/>
  <c r="BS72" i="6"/>
  <c r="BR72" i="6"/>
  <c r="BQ72" i="6"/>
  <c r="BP72" i="6"/>
  <c r="BO72" i="6"/>
  <c r="BN72" i="6"/>
  <c r="BM72" i="6"/>
  <c r="BL72" i="6"/>
  <c r="BK72" i="6"/>
  <c r="BJ72" i="6"/>
  <c r="BI72" i="6"/>
  <c r="BH72" i="6"/>
  <c r="BG72" i="6"/>
  <c r="BF72" i="6"/>
  <c r="BE72" i="6"/>
  <c r="BD72" i="6"/>
  <c r="BC72" i="6"/>
  <c r="BB72" i="6"/>
  <c r="BA72" i="6"/>
  <c r="AZ72" i="6"/>
  <c r="AY72" i="6"/>
  <c r="AX72" i="6"/>
  <c r="AW72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H79" i="6" s="1"/>
  <c r="H81" i="6" s="1"/>
  <c r="NI59" i="6"/>
  <c r="NH59" i="6"/>
  <c r="NG59" i="6"/>
  <c r="NF59" i="6"/>
  <c r="NE59" i="6"/>
  <c r="ND59" i="6"/>
  <c r="NC59" i="6"/>
  <c r="NB59" i="6"/>
  <c r="NA59" i="6"/>
  <c r="MZ59" i="6"/>
  <c r="MY59" i="6"/>
  <c r="MX59" i="6"/>
  <c r="MW59" i="6"/>
  <c r="MV59" i="6"/>
  <c r="MU59" i="6"/>
  <c r="MT59" i="6"/>
  <c r="MS59" i="6"/>
  <c r="MR59" i="6"/>
  <c r="MQ59" i="6"/>
  <c r="MP59" i="6"/>
  <c r="MO59" i="6"/>
  <c r="MN59" i="6"/>
  <c r="MM59" i="6"/>
  <c r="ML59" i="6"/>
  <c r="MK59" i="6"/>
  <c r="MJ59" i="6"/>
  <c r="MI59" i="6"/>
  <c r="MH59" i="6"/>
  <c r="MG59" i="6"/>
  <c r="MF59" i="6"/>
  <c r="ME59" i="6"/>
  <c r="MD59" i="6"/>
  <c r="MC59" i="6"/>
  <c r="MB59" i="6"/>
  <c r="MA59" i="6"/>
  <c r="LZ59" i="6"/>
  <c r="LY59" i="6"/>
  <c r="LX59" i="6"/>
  <c r="LW59" i="6"/>
  <c r="LV59" i="6"/>
  <c r="LU59" i="6"/>
  <c r="LT59" i="6"/>
  <c r="LS59" i="6"/>
  <c r="LR59" i="6"/>
  <c r="LQ59" i="6"/>
  <c r="LP59" i="6"/>
  <c r="LO59" i="6"/>
  <c r="LN59" i="6"/>
  <c r="LM59" i="6"/>
  <c r="LL59" i="6"/>
  <c r="LK59" i="6"/>
  <c r="LJ59" i="6"/>
  <c r="LI59" i="6"/>
  <c r="LH59" i="6"/>
  <c r="LG59" i="6"/>
  <c r="LF59" i="6"/>
  <c r="LE59" i="6"/>
  <c r="LD59" i="6"/>
  <c r="LC59" i="6"/>
  <c r="LB59" i="6"/>
  <c r="LA59" i="6"/>
  <c r="KZ59" i="6"/>
  <c r="KY59" i="6"/>
  <c r="KX59" i="6"/>
  <c r="KW59" i="6"/>
  <c r="KV59" i="6"/>
  <c r="KU59" i="6"/>
  <c r="KT59" i="6"/>
  <c r="KS59" i="6"/>
  <c r="KR59" i="6"/>
  <c r="KQ59" i="6"/>
  <c r="KP59" i="6"/>
  <c r="KO59" i="6"/>
  <c r="KN59" i="6"/>
  <c r="KM59" i="6"/>
  <c r="KL59" i="6"/>
  <c r="KK59" i="6"/>
  <c r="KJ59" i="6"/>
  <c r="KI59" i="6"/>
  <c r="KH59" i="6"/>
  <c r="KG59" i="6"/>
  <c r="KF59" i="6"/>
  <c r="KE59" i="6"/>
  <c r="KD59" i="6"/>
  <c r="KC59" i="6"/>
  <c r="KB59" i="6"/>
  <c r="KA59" i="6"/>
  <c r="JZ59" i="6"/>
  <c r="JY59" i="6"/>
  <c r="JX59" i="6"/>
  <c r="JW59" i="6"/>
  <c r="JV59" i="6"/>
  <c r="JU59" i="6"/>
  <c r="JT59" i="6"/>
  <c r="JS59" i="6"/>
  <c r="JR59" i="6"/>
  <c r="JQ59" i="6"/>
  <c r="JP59" i="6"/>
  <c r="JO59" i="6"/>
  <c r="JN59" i="6"/>
  <c r="JM59" i="6"/>
  <c r="JL59" i="6"/>
  <c r="JK59" i="6"/>
  <c r="JJ59" i="6"/>
  <c r="JI59" i="6"/>
  <c r="JH59" i="6"/>
  <c r="JG59" i="6"/>
  <c r="JF59" i="6"/>
  <c r="JE59" i="6"/>
  <c r="JD59" i="6"/>
  <c r="JC59" i="6"/>
  <c r="JB59" i="6"/>
  <c r="JA59" i="6"/>
  <c r="IZ59" i="6"/>
  <c r="IY59" i="6"/>
  <c r="IX59" i="6"/>
  <c r="IW59" i="6"/>
  <c r="IV59" i="6"/>
  <c r="IU59" i="6"/>
  <c r="IT59" i="6"/>
  <c r="IS59" i="6"/>
  <c r="IR59" i="6"/>
  <c r="IQ59" i="6"/>
  <c r="IP59" i="6"/>
  <c r="IO59" i="6"/>
  <c r="IN59" i="6"/>
  <c r="IM59" i="6"/>
  <c r="IL59" i="6"/>
  <c r="IK59" i="6"/>
  <c r="IJ59" i="6"/>
  <c r="II59" i="6"/>
  <c r="IH59" i="6"/>
  <c r="IG59" i="6"/>
  <c r="IF59" i="6"/>
  <c r="IE59" i="6"/>
  <c r="ID59" i="6"/>
  <c r="IC59" i="6"/>
  <c r="IB59" i="6"/>
  <c r="IA59" i="6"/>
  <c r="HZ59" i="6"/>
  <c r="HY59" i="6"/>
  <c r="HX59" i="6"/>
  <c r="HW59" i="6"/>
  <c r="HV59" i="6"/>
  <c r="HU59" i="6"/>
  <c r="HT59" i="6"/>
  <c r="HS59" i="6"/>
  <c r="HR59" i="6"/>
  <c r="HQ59" i="6"/>
  <c r="HP59" i="6"/>
  <c r="HO59" i="6"/>
  <c r="HN59" i="6"/>
  <c r="HM59" i="6"/>
  <c r="HL59" i="6"/>
  <c r="HK59" i="6"/>
  <c r="HJ59" i="6"/>
  <c r="HI59" i="6"/>
  <c r="HH59" i="6"/>
  <c r="HG59" i="6"/>
  <c r="HF59" i="6"/>
  <c r="HE59" i="6"/>
  <c r="HD59" i="6"/>
  <c r="HC59" i="6"/>
  <c r="HB59" i="6"/>
  <c r="HA59" i="6"/>
  <c r="GZ59" i="6"/>
  <c r="GY59" i="6"/>
  <c r="GX59" i="6"/>
  <c r="GW59" i="6"/>
  <c r="GV59" i="6"/>
  <c r="GU59" i="6"/>
  <c r="GT59" i="6"/>
  <c r="GS59" i="6"/>
  <c r="GR59" i="6"/>
  <c r="GQ59" i="6"/>
  <c r="GP59" i="6"/>
  <c r="GO59" i="6"/>
  <c r="GN59" i="6"/>
  <c r="GM59" i="6"/>
  <c r="GL59" i="6"/>
  <c r="GK59" i="6"/>
  <c r="GJ59" i="6"/>
  <c r="GI59" i="6"/>
  <c r="GH59" i="6"/>
  <c r="GG59" i="6"/>
  <c r="GF59" i="6"/>
  <c r="GE59" i="6"/>
  <c r="GD59" i="6"/>
  <c r="GC59" i="6"/>
  <c r="GB59" i="6"/>
  <c r="GA59" i="6"/>
  <c r="FZ59" i="6"/>
  <c r="FY59" i="6"/>
  <c r="FX59" i="6"/>
  <c r="FW59" i="6"/>
  <c r="FV59" i="6"/>
  <c r="FU59" i="6"/>
  <c r="FT59" i="6"/>
  <c r="FS59" i="6"/>
  <c r="FR59" i="6"/>
  <c r="FQ59" i="6"/>
  <c r="FP59" i="6"/>
  <c r="FO59" i="6"/>
  <c r="FN59" i="6"/>
  <c r="FM59" i="6"/>
  <c r="FL59" i="6"/>
  <c r="FK59" i="6"/>
  <c r="FJ59" i="6"/>
  <c r="FI59" i="6"/>
  <c r="FH59" i="6"/>
  <c r="FG59" i="6"/>
  <c r="FF59" i="6"/>
  <c r="FE59" i="6"/>
  <c r="FD59" i="6"/>
  <c r="FC59" i="6"/>
  <c r="FB59" i="6"/>
  <c r="FA59" i="6"/>
  <c r="EZ59" i="6"/>
  <c r="EY59" i="6"/>
  <c r="EX59" i="6"/>
  <c r="EW59" i="6"/>
  <c r="EV59" i="6"/>
  <c r="EU59" i="6"/>
  <c r="ET59" i="6"/>
  <c r="ES59" i="6"/>
  <c r="ER59" i="6"/>
  <c r="EQ59" i="6"/>
  <c r="EP59" i="6"/>
  <c r="EO59" i="6"/>
  <c r="EN59" i="6"/>
  <c r="EM59" i="6"/>
  <c r="EL59" i="6"/>
  <c r="EK59" i="6"/>
  <c r="EJ59" i="6"/>
  <c r="EI59" i="6"/>
  <c r="EH59" i="6"/>
  <c r="EG59" i="6"/>
  <c r="EF59" i="6"/>
  <c r="EE59" i="6"/>
  <c r="ED59" i="6"/>
  <c r="EC59" i="6"/>
  <c r="EB59" i="6"/>
  <c r="EA59" i="6"/>
  <c r="DZ59" i="6"/>
  <c r="DY59" i="6"/>
  <c r="DX59" i="6"/>
  <c r="DW59" i="6"/>
  <c r="DV59" i="6"/>
  <c r="DU59" i="6"/>
  <c r="DT59" i="6"/>
  <c r="DS59" i="6"/>
  <c r="DR59" i="6"/>
  <c r="DQ59" i="6"/>
  <c r="DP59" i="6"/>
  <c r="DO59" i="6"/>
  <c r="DN59" i="6"/>
  <c r="DM59" i="6"/>
  <c r="DL59" i="6"/>
  <c r="DK59" i="6"/>
  <c r="DJ59" i="6"/>
  <c r="DI59" i="6"/>
  <c r="DH59" i="6"/>
  <c r="DG59" i="6"/>
  <c r="DF59" i="6"/>
  <c r="DE59" i="6"/>
  <c r="DD59" i="6"/>
  <c r="DC59" i="6"/>
  <c r="DB59" i="6"/>
  <c r="DA59" i="6"/>
  <c r="CZ59" i="6"/>
  <c r="CY59" i="6"/>
  <c r="CX59" i="6"/>
  <c r="CW59" i="6"/>
  <c r="CV59" i="6"/>
  <c r="CU59" i="6"/>
  <c r="CT59" i="6"/>
  <c r="CS59" i="6"/>
  <c r="CR59" i="6"/>
  <c r="CQ59" i="6"/>
  <c r="CP59" i="6"/>
  <c r="CO59" i="6"/>
  <c r="CN59" i="6"/>
  <c r="CM59" i="6"/>
  <c r="CL59" i="6"/>
  <c r="CK59" i="6"/>
  <c r="CJ59" i="6"/>
  <c r="CI59" i="6"/>
  <c r="CH59" i="6"/>
  <c r="CG59" i="6"/>
  <c r="CF59" i="6"/>
  <c r="CE59" i="6"/>
  <c r="CD59" i="6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H66" i="6" s="1"/>
  <c r="I63" i="6" s="1"/>
  <c r="NI46" i="6"/>
  <c r="NH46" i="6"/>
  <c r="NG46" i="6"/>
  <c r="NF46" i="6"/>
  <c r="NE46" i="6"/>
  <c r="ND46" i="6"/>
  <c r="NC46" i="6"/>
  <c r="NB46" i="6"/>
  <c r="NA46" i="6"/>
  <c r="MZ46" i="6"/>
  <c r="MY46" i="6"/>
  <c r="MX46" i="6"/>
  <c r="MW46" i="6"/>
  <c r="MV46" i="6"/>
  <c r="MU46" i="6"/>
  <c r="MT46" i="6"/>
  <c r="MS46" i="6"/>
  <c r="MR46" i="6"/>
  <c r="MQ46" i="6"/>
  <c r="MP46" i="6"/>
  <c r="MO46" i="6"/>
  <c r="MN46" i="6"/>
  <c r="MM46" i="6"/>
  <c r="ML46" i="6"/>
  <c r="MK46" i="6"/>
  <c r="MJ46" i="6"/>
  <c r="MI46" i="6"/>
  <c r="MH46" i="6"/>
  <c r="MG46" i="6"/>
  <c r="MF46" i="6"/>
  <c r="ME46" i="6"/>
  <c r="MD46" i="6"/>
  <c r="MC46" i="6"/>
  <c r="MB46" i="6"/>
  <c r="MA46" i="6"/>
  <c r="LZ46" i="6"/>
  <c r="LY46" i="6"/>
  <c r="LX46" i="6"/>
  <c r="LW46" i="6"/>
  <c r="LV46" i="6"/>
  <c r="LU46" i="6"/>
  <c r="LT46" i="6"/>
  <c r="LS46" i="6"/>
  <c r="LR46" i="6"/>
  <c r="LQ46" i="6"/>
  <c r="LP46" i="6"/>
  <c r="LO46" i="6"/>
  <c r="LN46" i="6"/>
  <c r="LM46" i="6"/>
  <c r="LL46" i="6"/>
  <c r="LK46" i="6"/>
  <c r="LJ46" i="6"/>
  <c r="LI46" i="6"/>
  <c r="LH46" i="6"/>
  <c r="LG46" i="6"/>
  <c r="LF46" i="6"/>
  <c r="LE46" i="6"/>
  <c r="LD46" i="6"/>
  <c r="LC46" i="6"/>
  <c r="LB46" i="6"/>
  <c r="LA46" i="6"/>
  <c r="KZ46" i="6"/>
  <c r="KY46" i="6"/>
  <c r="KX46" i="6"/>
  <c r="KW46" i="6"/>
  <c r="KV46" i="6"/>
  <c r="KU46" i="6"/>
  <c r="KT46" i="6"/>
  <c r="KS46" i="6"/>
  <c r="KR46" i="6"/>
  <c r="KQ46" i="6"/>
  <c r="KP46" i="6"/>
  <c r="KO46" i="6"/>
  <c r="KN46" i="6"/>
  <c r="KM46" i="6"/>
  <c r="KL46" i="6"/>
  <c r="KK46" i="6"/>
  <c r="KJ46" i="6"/>
  <c r="KI46" i="6"/>
  <c r="KH46" i="6"/>
  <c r="KG46" i="6"/>
  <c r="KF46" i="6"/>
  <c r="KE46" i="6"/>
  <c r="KD46" i="6"/>
  <c r="KC46" i="6"/>
  <c r="KB46" i="6"/>
  <c r="KA46" i="6"/>
  <c r="JZ46" i="6"/>
  <c r="JY46" i="6"/>
  <c r="JX46" i="6"/>
  <c r="JW46" i="6"/>
  <c r="JV46" i="6"/>
  <c r="JU46" i="6"/>
  <c r="JT46" i="6"/>
  <c r="JS46" i="6"/>
  <c r="JR46" i="6"/>
  <c r="JQ46" i="6"/>
  <c r="JP46" i="6"/>
  <c r="JO46" i="6"/>
  <c r="JN46" i="6"/>
  <c r="JM46" i="6"/>
  <c r="JL46" i="6"/>
  <c r="JK46" i="6"/>
  <c r="JJ46" i="6"/>
  <c r="JI46" i="6"/>
  <c r="JH46" i="6"/>
  <c r="JG46" i="6"/>
  <c r="JF46" i="6"/>
  <c r="JE46" i="6"/>
  <c r="JD46" i="6"/>
  <c r="JC46" i="6"/>
  <c r="JB46" i="6"/>
  <c r="JA46" i="6"/>
  <c r="IZ46" i="6"/>
  <c r="IY46" i="6"/>
  <c r="IX46" i="6"/>
  <c r="IW46" i="6"/>
  <c r="IV46" i="6"/>
  <c r="IU46" i="6"/>
  <c r="IT46" i="6"/>
  <c r="IS46" i="6"/>
  <c r="IR46" i="6"/>
  <c r="IQ46" i="6"/>
  <c r="IP46" i="6"/>
  <c r="IO46" i="6"/>
  <c r="IN46" i="6"/>
  <c r="IM46" i="6"/>
  <c r="IL46" i="6"/>
  <c r="IK46" i="6"/>
  <c r="IJ46" i="6"/>
  <c r="II46" i="6"/>
  <c r="IH46" i="6"/>
  <c r="IG46" i="6"/>
  <c r="IF46" i="6"/>
  <c r="IE46" i="6"/>
  <c r="ID46" i="6"/>
  <c r="IC46" i="6"/>
  <c r="IB46" i="6"/>
  <c r="IA46" i="6"/>
  <c r="HZ46" i="6"/>
  <c r="HY46" i="6"/>
  <c r="HX46" i="6"/>
  <c r="HW46" i="6"/>
  <c r="HV46" i="6"/>
  <c r="HU46" i="6"/>
  <c r="HT46" i="6"/>
  <c r="HS46" i="6"/>
  <c r="HR46" i="6"/>
  <c r="HQ46" i="6"/>
  <c r="HP46" i="6"/>
  <c r="HO46" i="6"/>
  <c r="HN46" i="6"/>
  <c r="HM46" i="6"/>
  <c r="HL46" i="6"/>
  <c r="HK46" i="6"/>
  <c r="HJ46" i="6"/>
  <c r="HI46" i="6"/>
  <c r="HH46" i="6"/>
  <c r="HG46" i="6"/>
  <c r="HF46" i="6"/>
  <c r="HE46" i="6"/>
  <c r="HD46" i="6"/>
  <c r="HC46" i="6"/>
  <c r="HB46" i="6"/>
  <c r="HA46" i="6"/>
  <c r="GZ46" i="6"/>
  <c r="GY46" i="6"/>
  <c r="GX46" i="6"/>
  <c r="GW46" i="6"/>
  <c r="GV46" i="6"/>
  <c r="GU46" i="6"/>
  <c r="GT46" i="6"/>
  <c r="GS46" i="6"/>
  <c r="GR46" i="6"/>
  <c r="GQ46" i="6"/>
  <c r="GP46" i="6"/>
  <c r="GO46" i="6"/>
  <c r="GN46" i="6"/>
  <c r="GM46" i="6"/>
  <c r="GL46" i="6"/>
  <c r="GK46" i="6"/>
  <c r="GJ46" i="6"/>
  <c r="GI46" i="6"/>
  <c r="GH46" i="6"/>
  <c r="GG46" i="6"/>
  <c r="GF46" i="6"/>
  <c r="GE46" i="6"/>
  <c r="GD46" i="6"/>
  <c r="GC46" i="6"/>
  <c r="GB46" i="6"/>
  <c r="GA46" i="6"/>
  <c r="FZ46" i="6"/>
  <c r="FY46" i="6"/>
  <c r="FX46" i="6"/>
  <c r="FW46" i="6"/>
  <c r="FV46" i="6"/>
  <c r="FU46" i="6"/>
  <c r="FT46" i="6"/>
  <c r="FS46" i="6"/>
  <c r="FR46" i="6"/>
  <c r="FQ46" i="6"/>
  <c r="FP46" i="6"/>
  <c r="FO46" i="6"/>
  <c r="FN46" i="6"/>
  <c r="FM46" i="6"/>
  <c r="FL46" i="6"/>
  <c r="FK46" i="6"/>
  <c r="FJ46" i="6"/>
  <c r="FI46" i="6"/>
  <c r="FH46" i="6"/>
  <c r="FG46" i="6"/>
  <c r="FF46" i="6"/>
  <c r="FE46" i="6"/>
  <c r="FD46" i="6"/>
  <c r="FC46" i="6"/>
  <c r="FB46" i="6"/>
  <c r="FA46" i="6"/>
  <c r="EZ46" i="6"/>
  <c r="EY46" i="6"/>
  <c r="EX46" i="6"/>
  <c r="EW46" i="6"/>
  <c r="EV46" i="6"/>
  <c r="EU46" i="6"/>
  <c r="ET46" i="6"/>
  <c r="ES46" i="6"/>
  <c r="ER46" i="6"/>
  <c r="EQ46" i="6"/>
  <c r="EP46" i="6"/>
  <c r="EO46" i="6"/>
  <c r="EN46" i="6"/>
  <c r="EM46" i="6"/>
  <c r="EL46" i="6"/>
  <c r="EK46" i="6"/>
  <c r="EJ46" i="6"/>
  <c r="EI46" i="6"/>
  <c r="EH46" i="6"/>
  <c r="EG46" i="6"/>
  <c r="EF46" i="6"/>
  <c r="EE46" i="6"/>
  <c r="ED46" i="6"/>
  <c r="EC46" i="6"/>
  <c r="EB46" i="6"/>
  <c r="EA46" i="6"/>
  <c r="DZ46" i="6"/>
  <c r="DY46" i="6"/>
  <c r="DX46" i="6"/>
  <c r="DW46" i="6"/>
  <c r="DV46" i="6"/>
  <c r="DU46" i="6"/>
  <c r="DT46" i="6"/>
  <c r="DS46" i="6"/>
  <c r="DR46" i="6"/>
  <c r="DQ46" i="6"/>
  <c r="DP46" i="6"/>
  <c r="DO46" i="6"/>
  <c r="DN46" i="6"/>
  <c r="DM46" i="6"/>
  <c r="DL46" i="6"/>
  <c r="DK46" i="6"/>
  <c r="DJ46" i="6"/>
  <c r="DI46" i="6"/>
  <c r="DH46" i="6"/>
  <c r="DG46" i="6"/>
  <c r="DF46" i="6"/>
  <c r="DE46" i="6"/>
  <c r="DD46" i="6"/>
  <c r="DC46" i="6"/>
  <c r="DB46" i="6"/>
  <c r="DA46" i="6"/>
  <c r="CZ46" i="6"/>
  <c r="CY46" i="6"/>
  <c r="CX46" i="6"/>
  <c r="CW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H53" i="6" s="1"/>
  <c r="I50" i="6" s="1"/>
  <c r="NI33" i="6"/>
  <c r="NH33" i="6"/>
  <c r="NG33" i="6"/>
  <c r="NF33" i="6"/>
  <c r="NE33" i="6"/>
  <c r="ND33" i="6"/>
  <c r="NC33" i="6"/>
  <c r="NB33" i="6"/>
  <c r="NA33" i="6"/>
  <c r="MZ33" i="6"/>
  <c r="MY33" i="6"/>
  <c r="MX33" i="6"/>
  <c r="MW33" i="6"/>
  <c r="MV33" i="6"/>
  <c r="MU33" i="6"/>
  <c r="MT33" i="6"/>
  <c r="MS33" i="6"/>
  <c r="MR33" i="6"/>
  <c r="MQ33" i="6"/>
  <c r="MP33" i="6"/>
  <c r="MO33" i="6"/>
  <c r="MN33" i="6"/>
  <c r="MM33" i="6"/>
  <c r="ML33" i="6"/>
  <c r="MK33" i="6"/>
  <c r="MJ33" i="6"/>
  <c r="MI33" i="6"/>
  <c r="MH33" i="6"/>
  <c r="MG33" i="6"/>
  <c r="MF33" i="6"/>
  <c r="ME33" i="6"/>
  <c r="MD33" i="6"/>
  <c r="MC33" i="6"/>
  <c r="MB33" i="6"/>
  <c r="MA33" i="6"/>
  <c r="LZ33" i="6"/>
  <c r="LY33" i="6"/>
  <c r="LX33" i="6"/>
  <c r="LW33" i="6"/>
  <c r="LV33" i="6"/>
  <c r="LU33" i="6"/>
  <c r="LT33" i="6"/>
  <c r="LS33" i="6"/>
  <c r="LR33" i="6"/>
  <c r="LQ33" i="6"/>
  <c r="LP33" i="6"/>
  <c r="LO33" i="6"/>
  <c r="LN33" i="6"/>
  <c r="LM33" i="6"/>
  <c r="LL33" i="6"/>
  <c r="LK33" i="6"/>
  <c r="LJ33" i="6"/>
  <c r="LI33" i="6"/>
  <c r="LH33" i="6"/>
  <c r="LG33" i="6"/>
  <c r="LF33" i="6"/>
  <c r="LE33" i="6"/>
  <c r="LD33" i="6"/>
  <c r="LC33" i="6"/>
  <c r="LB33" i="6"/>
  <c r="LA33" i="6"/>
  <c r="KZ33" i="6"/>
  <c r="KY33" i="6"/>
  <c r="KX33" i="6"/>
  <c r="KW33" i="6"/>
  <c r="KV33" i="6"/>
  <c r="KU33" i="6"/>
  <c r="KT33" i="6"/>
  <c r="KS33" i="6"/>
  <c r="KR33" i="6"/>
  <c r="KQ33" i="6"/>
  <c r="KP33" i="6"/>
  <c r="KO33" i="6"/>
  <c r="KN33" i="6"/>
  <c r="KM33" i="6"/>
  <c r="KL33" i="6"/>
  <c r="KK33" i="6"/>
  <c r="KJ33" i="6"/>
  <c r="KI33" i="6"/>
  <c r="KH33" i="6"/>
  <c r="KG33" i="6"/>
  <c r="KF33" i="6"/>
  <c r="KE33" i="6"/>
  <c r="KD33" i="6"/>
  <c r="KC33" i="6"/>
  <c r="KB33" i="6"/>
  <c r="KA33" i="6"/>
  <c r="JZ33" i="6"/>
  <c r="JY33" i="6"/>
  <c r="JX33" i="6"/>
  <c r="JW33" i="6"/>
  <c r="JV33" i="6"/>
  <c r="JU33" i="6"/>
  <c r="JT33" i="6"/>
  <c r="JS33" i="6"/>
  <c r="JR33" i="6"/>
  <c r="JQ33" i="6"/>
  <c r="JP33" i="6"/>
  <c r="JO33" i="6"/>
  <c r="JN33" i="6"/>
  <c r="JM33" i="6"/>
  <c r="JL33" i="6"/>
  <c r="JK33" i="6"/>
  <c r="JJ33" i="6"/>
  <c r="JI33" i="6"/>
  <c r="JH33" i="6"/>
  <c r="JG33" i="6"/>
  <c r="JF33" i="6"/>
  <c r="JE33" i="6"/>
  <c r="JD33" i="6"/>
  <c r="JC33" i="6"/>
  <c r="JB33" i="6"/>
  <c r="JA33" i="6"/>
  <c r="IZ33" i="6"/>
  <c r="IY33" i="6"/>
  <c r="IX33" i="6"/>
  <c r="IW33" i="6"/>
  <c r="IV33" i="6"/>
  <c r="IU33" i="6"/>
  <c r="IT33" i="6"/>
  <c r="IS33" i="6"/>
  <c r="IR33" i="6"/>
  <c r="IQ33" i="6"/>
  <c r="IP33" i="6"/>
  <c r="IO33" i="6"/>
  <c r="IN33" i="6"/>
  <c r="IM33" i="6"/>
  <c r="IL33" i="6"/>
  <c r="IK33" i="6"/>
  <c r="IJ33" i="6"/>
  <c r="II33" i="6"/>
  <c r="IH33" i="6"/>
  <c r="IG33" i="6"/>
  <c r="IF33" i="6"/>
  <c r="IE33" i="6"/>
  <c r="ID33" i="6"/>
  <c r="IC33" i="6"/>
  <c r="IB33" i="6"/>
  <c r="IA33" i="6"/>
  <c r="HZ33" i="6"/>
  <c r="HY33" i="6"/>
  <c r="HX33" i="6"/>
  <c r="HW33" i="6"/>
  <c r="HV33" i="6"/>
  <c r="HU33" i="6"/>
  <c r="HT33" i="6"/>
  <c r="HS33" i="6"/>
  <c r="HR33" i="6"/>
  <c r="HQ33" i="6"/>
  <c r="HP33" i="6"/>
  <c r="HO33" i="6"/>
  <c r="HN33" i="6"/>
  <c r="HM33" i="6"/>
  <c r="HL33" i="6"/>
  <c r="HK33" i="6"/>
  <c r="HJ33" i="6"/>
  <c r="HI33" i="6"/>
  <c r="HH33" i="6"/>
  <c r="HG33" i="6"/>
  <c r="HF33" i="6"/>
  <c r="HE33" i="6"/>
  <c r="HD33" i="6"/>
  <c r="HC33" i="6"/>
  <c r="HB33" i="6"/>
  <c r="HA33" i="6"/>
  <c r="GZ33" i="6"/>
  <c r="GY33" i="6"/>
  <c r="GX33" i="6"/>
  <c r="GW33" i="6"/>
  <c r="GV33" i="6"/>
  <c r="GU33" i="6"/>
  <c r="GT33" i="6"/>
  <c r="GS33" i="6"/>
  <c r="GR33" i="6"/>
  <c r="GQ33" i="6"/>
  <c r="GP33" i="6"/>
  <c r="GO33" i="6"/>
  <c r="GN33" i="6"/>
  <c r="GM33" i="6"/>
  <c r="GL33" i="6"/>
  <c r="GK33" i="6"/>
  <c r="GJ33" i="6"/>
  <c r="GI33" i="6"/>
  <c r="GH33" i="6"/>
  <c r="GG33" i="6"/>
  <c r="GF33" i="6"/>
  <c r="GE33" i="6"/>
  <c r="GD33" i="6"/>
  <c r="GC33" i="6"/>
  <c r="GB33" i="6"/>
  <c r="GA33" i="6"/>
  <c r="FZ33" i="6"/>
  <c r="FY33" i="6"/>
  <c r="FX33" i="6"/>
  <c r="FW33" i="6"/>
  <c r="FV33" i="6"/>
  <c r="FU33" i="6"/>
  <c r="FT33" i="6"/>
  <c r="FS33" i="6"/>
  <c r="FR33" i="6"/>
  <c r="FQ33" i="6"/>
  <c r="FP33" i="6"/>
  <c r="FO33" i="6"/>
  <c r="FN33" i="6"/>
  <c r="FM33" i="6"/>
  <c r="FL33" i="6"/>
  <c r="FK33" i="6"/>
  <c r="FJ33" i="6"/>
  <c r="FI33" i="6"/>
  <c r="FH33" i="6"/>
  <c r="FG33" i="6"/>
  <c r="FF33" i="6"/>
  <c r="FE33" i="6"/>
  <c r="FD33" i="6"/>
  <c r="FC33" i="6"/>
  <c r="FB33" i="6"/>
  <c r="FA33" i="6"/>
  <c r="EZ33" i="6"/>
  <c r="EY33" i="6"/>
  <c r="EX33" i="6"/>
  <c r="EW33" i="6"/>
  <c r="EV33" i="6"/>
  <c r="EU33" i="6"/>
  <c r="ET33" i="6"/>
  <c r="ES33" i="6"/>
  <c r="ER33" i="6"/>
  <c r="EQ33" i="6"/>
  <c r="EP33" i="6"/>
  <c r="EO33" i="6"/>
  <c r="EN33" i="6"/>
  <c r="EM33" i="6"/>
  <c r="EL33" i="6"/>
  <c r="EK33" i="6"/>
  <c r="EJ33" i="6"/>
  <c r="EI33" i="6"/>
  <c r="EH33" i="6"/>
  <c r="EG33" i="6"/>
  <c r="EF33" i="6"/>
  <c r="EE33" i="6"/>
  <c r="ED33" i="6"/>
  <c r="EC33" i="6"/>
  <c r="EB33" i="6"/>
  <c r="EA33" i="6"/>
  <c r="DZ33" i="6"/>
  <c r="DY33" i="6"/>
  <c r="DX33" i="6"/>
  <c r="DW33" i="6"/>
  <c r="DV33" i="6"/>
  <c r="DU33" i="6"/>
  <c r="DT33" i="6"/>
  <c r="DS33" i="6"/>
  <c r="DR33" i="6"/>
  <c r="DQ33" i="6"/>
  <c r="DP33" i="6"/>
  <c r="DO33" i="6"/>
  <c r="DN33" i="6"/>
  <c r="DM33" i="6"/>
  <c r="DL33" i="6"/>
  <c r="DK33" i="6"/>
  <c r="DJ33" i="6"/>
  <c r="DI33" i="6"/>
  <c r="DH33" i="6"/>
  <c r="DG33" i="6"/>
  <c r="DF33" i="6"/>
  <c r="DE33" i="6"/>
  <c r="DD33" i="6"/>
  <c r="DC33" i="6"/>
  <c r="DB33" i="6"/>
  <c r="DA33" i="6"/>
  <c r="CZ33" i="6"/>
  <c r="CY33" i="6"/>
  <c r="CX33" i="6"/>
  <c r="CW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X33" i="6"/>
  <c r="BW33" i="6"/>
  <c r="BV33" i="6"/>
  <c r="BU33" i="6"/>
  <c r="BT33" i="6"/>
  <c r="BS33" i="6"/>
  <c r="BR33" i="6"/>
  <c r="BQ33" i="6"/>
  <c r="BP33" i="6"/>
  <c r="BO33" i="6"/>
  <c r="BN33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H40" i="6" s="1"/>
  <c r="H42" i="6" s="1"/>
  <c r="NI20" i="6"/>
  <c r="NH20" i="6"/>
  <c r="NG20" i="6"/>
  <c r="NF20" i="6"/>
  <c r="NE20" i="6"/>
  <c r="ND20" i="6"/>
  <c r="NC20" i="6"/>
  <c r="NB20" i="6"/>
  <c r="NA20" i="6"/>
  <c r="MZ20" i="6"/>
  <c r="MY20" i="6"/>
  <c r="MX20" i="6"/>
  <c r="MW20" i="6"/>
  <c r="MV20" i="6"/>
  <c r="MU20" i="6"/>
  <c r="MT20" i="6"/>
  <c r="MS20" i="6"/>
  <c r="MR20" i="6"/>
  <c r="MQ20" i="6"/>
  <c r="MP20" i="6"/>
  <c r="MO20" i="6"/>
  <c r="MN20" i="6"/>
  <c r="MM20" i="6"/>
  <c r="ML20" i="6"/>
  <c r="MK20" i="6"/>
  <c r="MJ20" i="6"/>
  <c r="MI20" i="6"/>
  <c r="MH20" i="6"/>
  <c r="MG20" i="6"/>
  <c r="MF20" i="6"/>
  <c r="ME20" i="6"/>
  <c r="MD20" i="6"/>
  <c r="MC20" i="6"/>
  <c r="MB20" i="6"/>
  <c r="MA20" i="6"/>
  <c r="LZ20" i="6"/>
  <c r="LY20" i="6"/>
  <c r="LX20" i="6"/>
  <c r="LW20" i="6"/>
  <c r="LV20" i="6"/>
  <c r="LU20" i="6"/>
  <c r="LT20" i="6"/>
  <c r="LS20" i="6"/>
  <c r="LR20" i="6"/>
  <c r="LQ20" i="6"/>
  <c r="LP20" i="6"/>
  <c r="LO20" i="6"/>
  <c r="LN20" i="6"/>
  <c r="LM20" i="6"/>
  <c r="LL20" i="6"/>
  <c r="LK20" i="6"/>
  <c r="LJ20" i="6"/>
  <c r="LI20" i="6"/>
  <c r="LH20" i="6"/>
  <c r="LG20" i="6"/>
  <c r="LF20" i="6"/>
  <c r="LE20" i="6"/>
  <c r="LD20" i="6"/>
  <c r="LC20" i="6"/>
  <c r="LB20" i="6"/>
  <c r="LA20" i="6"/>
  <c r="KZ20" i="6"/>
  <c r="KY20" i="6"/>
  <c r="KX20" i="6"/>
  <c r="KW20" i="6"/>
  <c r="KV20" i="6"/>
  <c r="KU20" i="6"/>
  <c r="KT20" i="6"/>
  <c r="KS20" i="6"/>
  <c r="KR20" i="6"/>
  <c r="KQ20" i="6"/>
  <c r="KP20" i="6"/>
  <c r="KO20" i="6"/>
  <c r="KN20" i="6"/>
  <c r="KM20" i="6"/>
  <c r="KL20" i="6"/>
  <c r="KK20" i="6"/>
  <c r="KJ20" i="6"/>
  <c r="KI20" i="6"/>
  <c r="KH20" i="6"/>
  <c r="KG20" i="6"/>
  <c r="KF20" i="6"/>
  <c r="KE20" i="6"/>
  <c r="KD20" i="6"/>
  <c r="KC20" i="6"/>
  <c r="KB20" i="6"/>
  <c r="KA20" i="6"/>
  <c r="JZ20" i="6"/>
  <c r="JY20" i="6"/>
  <c r="JX20" i="6"/>
  <c r="JW20" i="6"/>
  <c r="JV20" i="6"/>
  <c r="JU20" i="6"/>
  <c r="JT20" i="6"/>
  <c r="JS20" i="6"/>
  <c r="JR20" i="6"/>
  <c r="JQ20" i="6"/>
  <c r="JP20" i="6"/>
  <c r="JO20" i="6"/>
  <c r="JN20" i="6"/>
  <c r="JM20" i="6"/>
  <c r="JL20" i="6"/>
  <c r="JK20" i="6"/>
  <c r="JJ20" i="6"/>
  <c r="JI20" i="6"/>
  <c r="JH20" i="6"/>
  <c r="JG20" i="6"/>
  <c r="JF20" i="6"/>
  <c r="JE20" i="6"/>
  <c r="JD20" i="6"/>
  <c r="JC20" i="6"/>
  <c r="JB20" i="6"/>
  <c r="JA20" i="6"/>
  <c r="IZ20" i="6"/>
  <c r="IY20" i="6"/>
  <c r="IX20" i="6"/>
  <c r="IW20" i="6"/>
  <c r="IV20" i="6"/>
  <c r="IU20" i="6"/>
  <c r="IT20" i="6"/>
  <c r="IS20" i="6"/>
  <c r="IR20" i="6"/>
  <c r="IQ20" i="6"/>
  <c r="IP20" i="6"/>
  <c r="IO20" i="6"/>
  <c r="IN20" i="6"/>
  <c r="IM20" i="6"/>
  <c r="IL20" i="6"/>
  <c r="IK20" i="6"/>
  <c r="IJ20" i="6"/>
  <c r="II20" i="6"/>
  <c r="IH20" i="6"/>
  <c r="IG20" i="6"/>
  <c r="IF20" i="6"/>
  <c r="IE20" i="6"/>
  <c r="ID20" i="6"/>
  <c r="IC20" i="6"/>
  <c r="IB20" i="6"/>
  <c r="IA20" i="6"/>
  <c r="HZ20" i="6"/>
  <c r="HY20" i="6"/>
  <c r="HX20" i="6"/>
  <c r="HW20" i="6"/>
  <c r="HV20" i="6"/>
  <c r="HU20" i="6"/>
  <c r="HT20" i="6"/>
  <c r="HS20" i="6"/>
  <c r="HR20" i="6"/>
  <c r="HQ20" i="6"/>
  <c r="HP20" i="6"/>
  <c r="HO20" i="6"/>
  <c r="HN20" i="6"/>
  <c r="HM20" i="6"/>
  <c r="HL20" i="6"/>
  <c r="HK20" i="6"/>
  <c r="HJ20" i="6"/>
  <c r="HI20" i="6"/>
  <c r="HH20" i="6"/>
  <c r="HG20" i="6"/>
  <c r="HF20" i="6"/>
  <c r="HE20" i="6"/>
  <c r="HD20" i="6"/>
  <c r="HC20" i="6"/>
  <c r="HB20" i="6"/>
  <c r="HA20" i="6"/>
  <c r="GZ20" i="6"/>
  <c r="GY20" i="6"/>
  <c r="GX20" i="6"/>
  <c r="GW20" i="6"/>
  <c r="GV20" i="6"/>
  <c r="GU20" i="6"/>
  <c r="GT20" i="6"/>
  <c r="GS20" i="6"/>
  <c r="GR20" i="6"/>
  <c r="GQ20" i="6"/>
  <c r="GP20" i="6"/>
  <c r="GO20" i="6"/>
  <c r="GN20" i="6"/>
  <c r="GM20" i="6"/>
  <c r="GL20" i="6"/>
  <c r="GK20" i="6"/>
  <c r="GJ20" i="6"/>
  <c r="GI20" i="6"/>
  <c r="GH20" i="6"/>
  <c r="GG20" i="6"/>
  <c r="GF20" i="6"/>
  <c r="GE20" i="6"/>
  <c r="GD20" i="6"/>
  <c r="GC20" i="6"/>
  <c r="GB20" i="6"/>
  <c r="GA20" i="6"/>
  <c r="FZ20" i="6"/>
  <c r="FY20" i="6"/>
  <c r="FX20" i="6"/>
  <c r="FW20" i="6"/>
  <c r="FV20" i="6"/>
  <c r="FU20" i="6"/>
  <c r="FT20" i="6"/>
  <c r="FS20" i="6"/>
  <c r="FR20" i="6"/>
  <c r="FQ20" i="6"/>
  <c r="FP20" i="6"/>
  <c r="FO20" i="6"/>
  <c r="FN20" i="6"/>
  <c r="FM20" i="6"/>
  <c r="FL20" i="6"/>
  <c r="FK20" i="6"/>
  <c r="FJ20" i="6"/>
  <c r="FI20" i="6"/>
  <c r="FH20" i="6"/>
  <c r="FG20" i="6"/>
  <c r="FF20" i="6"/>
  <c r="FE20" i="6"/>
  <c r="FD20" i="6"/>
  <c r="FC20" i="6"/>
  <c r="FB20" i="6"/>
  <c r="FA20" i="6"/>
  <c r="EZ20" i="6"/>
  <c r="EY20" i="6"/>
  <c r="EX20" i="6"/>
  <c r="EW20" i="6"/>
  <c r="EV20" i="6"/>
  <c r="EU20" i="6"/>
  <c r="ET20" i="6"/>
  <c r="ES20" i="6"/>
  <c r="ER20" i="6"/>
  <c r="EQ20" i="6"/>
  <c r="EP20" i="6"/>
  <c r="EO20" i="6"/>
  <c r="EN20" i="6"/>
  <c r="EM20" i="6"/>
  <c r="EL20" i="6"/>
  <c r="EK20" i="6"/>
  <c r="EJ20" i="6"/>
  <c r="EI20" i="6"/>
  <c r="EH20" i="6"/>
  <c r="EG20" i="6"/>
  <c r="EF20" i="6"/>
  <c r="EE20" i="6"/>
  <c r="ED20" i="6"/>
  <c r="EC20" i="6"/>
  <c r="EB20" i="6"/>
  <c r="EA20" i="6"/>
  <c r="DZ20" i="6"/>
  <c r="DY20" i="6"/>
  <c r="DX20" i="6"/>
  <c r="DW20" i="6"/>
  <c r="DV20" i="6"/>
  <c r="DU20" i="6"/>
  <c r="DT20" i="6"/>
  <c r="DS20" i="6"/>
  <c r="DR20" i="6"/>
  <c r="DQ20" i="6"/>
  <c r="DP20" i="6"/>
  <c r="DO20" i="6"/>
  <c r="DN20" i="6"/>
  <c r="DM20" i="6"/>
  <c r="DL20" i="6"/>
  <c r="DK20" i="6"/>
  <c r="DJ20" i="6"/>
  <c r="DI20" i="6"/>
  <c r="DH20" i="6"/>
  <c r="DG20" i="6"/>
  <c r="DF20" i="6"/>
  <c r="DE20" i="6"/>
  <c r="DD20" i="6"/>
  <c r="DC20" i="6"/>
  <c r="DB20" i="6"/>
  <c r="DA20" i="6"/>
  <c r="CZ20" i="6"/>
  <c r="CY20" i="6"/>
  <c r="CX20" i="6"/>
  <c r="CW20" i="6"/>
  <c r="CV20" i="6"/>
  <c r="CU20" i="6"/>
  <c r="CT20" i="6"/>
  <c r="CS20" i="6"/>
  <c r="CR20" i="6"/>
  <c r="CQ20" i="6"/>
  <c r="CP20" i="6"/>
  <c r="CO20" i="6"/>
  <c r="CN20" i="6"/>
  <c r="CM20" i="6"/>
  <c r="CL20" i="6"/>
  <c r="CK20" i="6"/>
  <c r="CJ20" i="6"/>
  <c r="CI20" i="6"/>
  <c r="CH20" i="6"/>
  <c r="CG20" i="6"/>
  <c r="CF20" i="6"/>
  <c r="CE20" i="6"/>
  <c r="CD20" i="6"/>
  <c r="CC20" i="6"/>
  <c r="CB20" i="6"/>
  <c r="CA20" i="6"/>
  <c r="BZ20" i="6"/>
  <c r="BY20" i="6"/>
  <c r="BX20" i="6"/>
  <c r="BW20" i="6"/>
  <c r="BV20" i="6"/>
  <c r="BU20" i="6"/>
  <c r="BT20" i="6"/>
  <c r="BS20" i="6"/>
  <c r="BR20" i="6"/>
  <c r="BQ20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H27" i="6" s="1"/>
  <c r="H29" i="6" s="1"/>
  <c r="NI7" i="6"/>
  <c r="NH7" i="6"/>
  <c r="NG7" i="6"/>
  <c r="NF7" i="6"/>
  <c r="NE7" i="6"/>
  <c r="ND7" i="6"/>
  <c r="NC7" i="6"/>
  <c r="NB7" i="6"/>
  <c r="NA7" i="6"/>
  <c r="MZ7" i="6"/>
  <c r="MY7" i="6"/>
  <c r="MX7" i="6"/>
  <c r="MW7" i="6"/>
  <c r="MV7" i="6"/>
  <c r="MU7" i="6"/>
  <c r="MT7" i="6"/>
  <c r="MS7" i="6"/>
  <c r="MR7" i="6"/>
  <c r="MQ7" i="6"/>
  <c r="MP7" i="6"/>
  <c r="MO7" i="6"/>
  <c r="MN7" i="6"/>
  <c r="MM7" i="6"/>
  <c r="ML7" i="6"/>
  <c r="MK7" i="6"/>
  <c r="MJ7" i="6"/>
  <c r="MI7" i="6"/>
  <c r="MH7" i="6"/>
  <c r="MG7" i="6"/>
  <c r="MF7" i="6"/>
  <c r="ME7" i="6"/>
  <c r="MD7" i="6"/>
  <c r="MC7" i="6"/>
  <c r="MB7" i="6"/>
  <c r="MA7" i="6"/>
  <c r="LZ7" i="6"/>
  <c r="LY7" i="6"/>
  <c r="LX7" i="6"/>
  <c r="LW7" i="6"/>
  <c r="LV7" i="6"/>
  <c r="LU7" i="6"/>
  <c r="LT7" i="6"/>
  <c r="LS7" i="6"/>
  <c r="LR7" i="6"/>
  <c r="LQ7" i="6"/>
  <c r="LP7" i="6"/>
  <c r="LO7" i="6"/>
  <c r="LN7" i="6"/>
  <c r="LM7" i="6"/>
  <c r="LL7" i="6"/>
  <c r="LK7" i="6"/>
  <c r="LJ7" i="6"/>
  <c r="LI7" i="6"/>
  <c r="LH7" i="6"/>
  <c r="LG7" i="6"/>
  <c r="LF7" i="6"/>
  <c r="LE7" i="6"/>
  <c r="LD7" i="6"/>
  <c r="LC7" i="6"/>
  <c r="LB7" i="6"/>
  <c r="LA7" i="6"/>
  <c r="KZ7" i="6"/>
  <c r="KY7" i="6"/>
  <c r="KX7" i="6"/>
  <c r="KW7" i="6"/>
  <c r="KV7" i="6"/>
  <c r="KU7" i="6"/>
  <c r="KT7" i="6"/>
  <c r="KS7" i="6"/>
  <c r="KR7" i="6"/>
  <c r="KQ7" i="6"/>
  <c r="KP7" i="6"/>
  <c r="KO7" i="6"/>
  <c r="KN7" i="6"/>
  <c r="KM7" i="6"/>
  <c r="KL7" i="6"/>
  <c r="KK7" i="6"/>
  <c r="KJ7" i="6"/>
  <c r="KI7" i="6"/>
  <c r="KH7" i="6"/>
  <c r="KG7" i="6"/>
  <c r="KF7" i="6"/>
  <c r="KE7" i="6"/>
  <c r="KD7" i="6"/>
  <c r="KC7" i="6"/>
  <c r="KB7" i="6"/>
  <c r="KA7" i="6"/>
  <c r="JZ7" i="6"/>
  <c r="JY7" i="6"/>
  <c r="JX7" i="6"/>
  <c r="JW7" i="6"/>
  <c r="JV7" i="6"/>
  <c r="JU7" i="6"/>
  <c r="JT7" i="6"/>
  <c r="JS7" i="6"/>
  <c r="JR7" i="6"/>
  <c r="JQ7" i="6"/>
  <c r="JP7" i="6"/>
  <c r="JO7" i="6"/>
  <c r="JN7" i="6"/>
  <c r="JM7" i="6"/>
  <c r="JL7" i="6"/>
  <c r="JK7" i="6"/>
  <c r="JJ7" i="6"/>
  <c r="JI7" i="6"/>
  <c r="JH7" i="6"/>
  <c r="JG7" i="6"/>
  <c r="JF7" i="6"/>
  <c r="JE7" i="6"/>
  <c r="JD7" i="6"/>
  <c r="JC7" i="6"/>
  <c r="JB7" i="6"/>
  <c r="JA7" i="6"/>
  <c r="IZ7" i="6"/>
  <c r="IY7" i="6"/>
  <c r="IX7" i="6"/>
  <c r="IW7" i="6"/>
  <c r="IV7" i="6"/>
  <c r="IU7" i="6"/>
  <c r="IT7" i="6"/>
  <c r="IS7" i="6"/>
  <c r="IR7" i="6"/>
  <c r="IQ7" i="6"/>
  <c r="IP7" i="6"/>
  <c r="IO7" i="6"/>
  <c r="IN7" i="6"/>
  <c r="IM7" i="6"/>
  <c r="IL7" i="6"/>
  <c r="IK7" i="6"/>
  <c r="IJ7" i="6"/>
  <c r="II7" i="6"/>
  <c r="IH7" i="6"/>
  <c r="IG7" i="6"/>
  <c r="IF7" i="6"/>
  <c r="IE7" i="6"/>
  <c r="ID7" i="6"/>
  <c r="IC7" i="6"/>
  <c r="IB7" i="6"/>
  <c r="IA7" i="6"/>
  <c r="HZ7" i="6"/>
  <c r="HY7" i="6"/>
  <c r="HX7" i="6"/>
  <c r="HW7" i="6"/>
  <c r="HV7" i="6"/>
  <c r="HU7" i="6"/>
  <c r="HT7" i="6"/>
  <c r="HS7" i="6"/>
  <c r="HR7" i="6"/>
  <c r="HQ7" i="6"/>
  <c r="HP7" i="6"/>
  <c r="HO7" i="6"/>
  <c r="HN7" i="6"/>
  <c r="HM7" i="6"/>
  <c r="HL7" i="6"/>
  <c r="HK7" i="6"/>
  <c r="HJ7" i="6"/>
  <c r="HI7" i="6"/>
  <c r="HH7" i="6"/>
  <c r="HG7" i="6"/>
  <c r="HF7" i="6"/>
  <c r="HE7" i="6"/>
  <c r="HD7" i="6"/>
  <c r="HC7" i="6"/>
  <c r="HB7" i="6"/>
  <c r="HA7" i="6"/>
  <c r="GZ7" i="6"/>
  <c r="GY7" i="6"/>
  <c r="GX7" i="6"/>
  <c r="GW7" i="6"/>
  <c r="GV7" i="6"/>
  <c r="GU7" i="6"/>
  <c r="GT7" i="6"/>
  <c r="GS7" i="6"/>
  <c r="GR7" i="6"/>
  <c r="GQ7" i="6"/>
  <c r="GP7" i="6"/>
  <c r="GO7" i="6"/>
  <c r="GN7" i="6"/>
  <c r="GM7" i="6"/>
  <c r="GL7" i="6"/>
  <c r="GK7" i="6"/>
  <c r="GJ7" i="6"/>
  <c r="GI7" i="6"/>
  <c r="GH7" i="6"/>
  <c r="GG7" i="6"/>
  <c r="GF7" i="6"/>
  <c r="GE7" i="6"/>
  <c r="GD7" i="6"/>
  <c r="GC7" i="6"/>
  <c r="GB7" i="6"/>
  <c r="GA7" i="6"/>
  <c r="FZ7" i="6"/>
  <c r="FY7" i="6"/>
  <c r="FX7" i="6"/>
  <c r="FW7" i="6"/>
  <c r="FV7" i="6"/>
  <c r="FU7" i="6"/>
  <c r="FT7" i="6"/>
  <c r="FS7" i="6"/>
  <c r="FR7" i="6"/>
  <c r="FQ7" i="6"/>
  <c r="FP7" i="6"/>
  <c r="FO7" i="6"/>
  <c r="FN7" i="6"/>
  <c r="FM7" i="6"/>
  <c r="FL7" i="6"/>
  <c r="FK7" i="6"/>
  <c r="FJ7" i="6"/>
  <c r="FI7" i="6"/>
  <c r="FH7" i="6"/>
  <c r="FG7" i="6"/>
  <c r="FE7" i="6"/>
  <c r="FD7" i="6"/>
  <c r="FC7" i="6"/>
  <c r="FB7" i="6"/>
  <c r="FA7" i="6"/>
  <c r="EZ7" i="6"/>
  <c r="EY7" i="6"/>
  <c r="EX7" i="6"/>
  <c r="EW7" i="6"/>
  <c r="EV7" i="6"/>
  <c r="EU7" i="6"/>
  <c r="ET7" i="6"/>
  <c r="ES7" i="6"/>
  <c r="ER7" i="6"/>
  <c r="EQ7" i="6"/>
  <c r="EP7" i="6"/>
  <c r="EO7" i="6"/>
  <c r="EN7" i="6"/>
  <c r="EM7" i="6"/>
  <c r="EL7" i="6"/>
  <c r="EK7" i="6"/>
  <c r="EJ7" i="6"/>
  <c r="EI7" i="6"/>
  <c r="EH7" i="6"/>
  <c r="EG7" i="6"/>
  <c r="EF7" i="6"/>
  <c r="EE7" i="6"/>
  <c r="ED7" i="6"/>
  <c r="EC7" i="6"/>
  <c r="EB7" i="6"/>
  <c r="EA7" i="6"/>
  <c r="DZ7" i="6"/>
  <c r="DY7" i="6"/>
  <c r="DX7" i="6"/>
  <c r="DW7" i="6"/>
  <c r="DV7" i="6"/>
  <c r="DU7" i="6"/>
  <c r="DT7" i="6"/>
  <c r="DS7" i="6"/>
  <c r="DR7" i="6"/>
  <c r="DQ7" i="6"/>
  <c r="DP7" i="6"/>
  <c r="DO7" i="6"/>
  <c r="DN7" i="6"/>
  <c r="DM7" i="6"/>
  <c r="DL7" i="6"/>
  <c r="DK7" i="6"/>
  <c r="DJ7" i="6"/>
  <c r="DI7" i="6"/>
  <c r="DH7" i="6"/>
  <c r="DG7" i="6"/>
  <c r="DF7" i="6"/>
  <c r="DE7" i="6"/>
  <c r="DD7" i="6"/>
  <c r="DC7" i="6"/>
  <c r="DB7" i="6"/>
  <c r="DA7" i="6"/>
  <c r="CZ7" i="6"/>
  <c r="CY7" i="6"/>
  <c r="CX7" i="6"/>
  <c r="CW7" i="6"/>
  <c r="CV7" i="6"/>
  <c r="CU7" i="6"/>
  <c r="CT7" i="6"/>
  <c r="CS7" i="6"/>
  <c r="CR7" i="6"/>
  <c r="CQ7" i="6"/>
  <c r="CP7" i="6"/>
  <c r="CO7" i="6"/>
  <c r="CN7" i="6"/>
  <c r="CM7" i="6"/>
  <c r="CL7" i="6"/>
  <c r="CK7" i="6"/>
  <c r="CJ7" i="6"/>
  <c r="CI7" i="6"/>
  <c r="CH7" i="6"/>
  <c r="CG7" i="6"/>
  <c r="CF7" i="6"/>
  <c r="CE7" i="6"/>
  <c r="CD7" i="6"/>
  <c r="CC7" i="6"/>
  <c r="CB7" i="6"/>
  <c r="CA7" i="6"/>
  <c r="BZ7" i="6"/>
  <c r="BY7" i="6"/>
  <c r="BX7" i="6"/>
  <c r="BW7" i="6"/>
  <c r="BV7" i="6"/>
  <c r="BU7" i="6"/>
  <c r="BT7" i="6"/>
  <c r="BS7" i="6"/>
  <c r="BR7" i="6"/>
  <c r="BQ7" i="6"/>
  <c r="BP7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FF7" i="6"/>
  <c r="NH96" i="5"/>
  <c r="NG96" i="5"/>
  <c r="NF96" i="5"/>
  <c r="NE96" i="5"/>
  <c r="ND96" i="5"/>
  <c r="NC96" i="5"/>
  <c r="NB96" i="5"/>
  <c r="NA96" i="5"/>
  <c r="MZ96" i="5"/>
  <c r="MY96" i="5"/>
  <c r="MX96" i="5"/>
  <c r="MW96" i="5"/>
  <c r="MV96" i="5"/>
  <c r="MU96" i="5"/>
  <c r="MT96" i="5"/>
  <c r="MS96" i="5"/>
  <c r="MR96" i="5"/>
  <c r="MQ96" i="5"/>
  <c r="MP96" i="5"/>
  <c r="MO96" i="5"/>
  <c r="MN96" i="5"/>
  <c r="MM96" i="5"/>
  <c r="ML96" i="5"/>
  <c r="MK96" i="5"/>
  <c r="MJ96" i="5"/>
  <c r="MI96" i="5"/>
  <c r="MH96" i="5"/>
  <c r="MG96" i="5"/>
  <c r="MF96" i="5"/>
  <c r="ME96" i="5"/>
  <c r="MD96" i="5"/>
  <c r="MC96" i="5"/>
  <c r="MB96" i="5"/>
  <c r="MA96" i="5"/>
  <c r="LZ96" i="5"/>
  <c r="LY96" i="5"/>
  <c r="LX96" i="5"/>
  <c r="LW96" i="5"/>
  <c r="LV96" i="5"/>
  <c r="LU96" i="5"/>
  <c r="LT96" i="5"/>
  <c r="LS96" i="5"/>
  <c r="LR96" i="5"/>
  <c r="LQ96" i="5"/>
  <c r="LP96" i="5"/>
  <c r="LO96" i="5"/>
  <c r="LN96" i="5"/>
  <c r="LM96" i="5"/>
  <c r="LL96" i="5"/>
  <c r="LK96" i="5"/>
  <c r="LJ96" i="5"/>
  <c r="LI96" i="5"/>
  <c r="LH96" i="5"/>
  <c r="LG96" i="5"/>
  <c r="LF96" i="5"/>
  <c r="LE96" i="5"/>
  <c r="LD96" i="5"/>
  <c r="LC96" i="5"/>
  <c r="LB96" i="5"/>
  <c r="LA96" i="5"/>
  <c r="KZ96" i="5"/>
  <c r="KY96" i="5"/>
  <c r="KX96" i="5"/>
  <c r="KW96" i="5"/>
  <c r="KV96" i="5"/>
  <c r="KU96" i="5"/>
  <c r="KT96" i="5"/>
  <c r="KS96" i="5"/>
  <c r="KR96" i="5"/>
  <c r="KQ96" i="5"/>
  <c r="KP96" i="5"/>
  <c r="KO96" i="5"/>
  <c r="KN96" i="5"/>
  <c r="KM96" i="5"/>
  <c r="KL96" i="5"/>
  <c r="KK96" i="5"/>
  <c r="KJ96" i="5"/>
  <c r="KI96" i="5"/>
  <c r="KH96" i="5"/>
  <c r="KG96" i="5"/>
  <c r="KF96" i="5"/>
  <c r="KE96" i="5"/>
  <c r="KD96" i="5"/>
  <c r="KC96" i="5"/>
  <c r="KB96" i="5"/>
  <c r="KA96" i="5"/>
  <c r="JZ96" i="5"/>
  <c r="JY96" i="5"/>
  <c r="JX96" i="5"/>
  <c r="JW96" i="5"/>
  <c r="JV96" i="5"/>
  <c r="JU96" i="5"/>
  <c r="JT96" i="5"/>
  <c r="JS96" i="5"/>
  <c r="JR96" i="5"/>
  <c r="JQ96" i="5"/>
  <c r="JP96" i="5"/>
  <c r="JO96" i="5"/>
  <c r="JN96" i="5"/>
  <c r="JM96" i="5"/>
  <c r="JL96" i="5"/>
  <c r="JK96" i="5"/>
  <c r="JJ96" i="5"/>
  <c r="JI96" i="5"/>
  <c r="JH96" i="5"/>
  <c r="JG96" i="5"/>
  <c r="JF96" i="5"/>
  <c r="JE96" i="5"/>
  <c r="JD96" i="5"/>
  <c r="JC96" i="5"/>
  <c r="JB96" i="5"/>
  <c r="JA96" i="5"/>
  <c r="IZ96" i="5"/>
  <c r="IY96" i="5"/>
  <c r="IX96" i="5"/>
  <c r="IW96" i="5"/>
  <c r="IV96" i="5"/>
  <c r="IU96" i="5"/>
  <c r="IT96" i="5"/>
  <c r="IS96" i="5"/>
  <c r="IR96" i="5"/>
  <c r="IQ96" i="5"/>
  <c r="IP96" i="5"/>
  <c r="IO96" i="5"/>
  <c r="IN96" i="5"/>
  <c r="IM96" i="5"/>
  <c r="IL96" i="5"/>
  <c r="IK96" i="5"/>
  <c r="IJ96" i="5"/>
  <c r="II96" i="5"/>
  <c r="IH96" i="5"/>
  <c r="IG96" i="5"/>
  <c r="IF96" i="5"/>
  <c r="IE96" i="5"/>
  <c r="ID96" i="5"/>
  <c r="IC96" i="5"/>
  <c r="IB96" i="5"/>
  <c r="IA96" i="5"/>
  <c r="HZ96" i="5"/>
  <c r="HY96" i="5"/>
  <c r="HX96" i="5"/>
  <c r="HW96" i="5"/>
  <c r="HV96" i="5"/>
  <c r="HU96" i="5"/>
  <c r="HT96" i="5"/>
  <c r="HS96" i="5"/>
  <c r="HR96" i="5"/>
  <c r="HQ96" i="5"/>
  <c r="HP96" i="5"/>
  <c r="HO96" i="5"/>
  <c r="HN96" i="5"/>
  <c r="HM96" i="5"/>
  <c r="HL96" i="5"/>
  <c r="HK96" i="5"/>
  <c r="HJ96" i="5"/>
  <c r="HI96" i="5"/>
  <c r="HH96" i="5"/>
  <c r="HG96" i="5"/>
  <c r="HF96" i="5"/>
  <c r="HE96" i="5"/>
  <c r="HD96" i="5"/>
  <c r="HC96" i="5"/>
  <c r="HB96" i="5"/>
  <c r="HA96" i="5"/>
  <c r="GZ96" i="5"/>
  <c r="GY96" i="5"/>
  <c r="GX96" i="5"/>
  <c r="GW96" i="5"/>
  <c r="GV96" i="5"/>
  <c r="GU96" i="5"/>
  <c r="GT96" i="5"/>
  <c r="GS96" i="5"/>
  <c r="GR96" i="5"/>
  <c r="GQ96" i="5"/>
  <c r="GP96" i="5"/>
  <c r="GO96" i="5"/>
  <c r="GN96" i="5"/>
  <c r="GM96" i="5"/>
  <c r="GL96" i="5"/>
  <c r="GK96" i="5"/>
  <c r="GJ96" i="5"/>
  <c r="GI96" i="5"/>
  <c r="GH96" i="5"/>
  <c r="GG96" i="5"/>
  <c r="GF96" i="5"/>
  <c r="GE96" i="5"/>
  <c r="GD96" i="5"/>
  <c r="GC96" i="5"/>
  <c r="GB96" i="5"/>
  <c r="GA96" i="5"/>
  <c r="FZ96" i="5"/>
  <c r="FY96" i="5"/>
  <c r="FX96" i="5"/>
  <c r="FW96" i="5"/>
  <c r="FV96" i="5"/>
  <c r="FU96" i="5"/>
  <c r="FT96" i="5"/>
  <c r="FS96" i="5"/>
  <c r="FR96" i="5"/>
  <c r="FQ96" i="5"/>
  <c r="FP96" i="5"/>
  <c r="FO96" i="5"/>
  <c r="FN96" i="5"/>
  <c r="FM96" i="5"/>
  <c r="FL96" i="5"/>
  <c r="FK96" i="5"/>
  <c r="FJ96" i="5"/>
  <c r="FI96" i="5"/>
  <c r="FH96" i="5"/>
  <c r="FG96" i="5"/>
  <c r="FF96" i="5"/>
  <c r="FE96" i="5"/>
  <c r="FD96" i="5"/>
  <c r="FC96" i="5"/>
  <c r="FB96" i="5"/>
  <c r="FA96" i="5"/>
  <c r="EZ96" i="5"/>
  <c r="EY96" i="5"/>
  <c r="EX96" i="5"/>
  <c r="EW96" i="5"/>
  <c r="EV96" i="5"/>
  <c r="EU96" i="5"/>
  <c r="ET96" i="5"/>
  <c r="ES96" i="5"/>
  <c r="ER96" i="5"/>
  <c r="EQ96" i="5"/>
  <c r="EP96" i="5"/>
  <c r="EO96" i="5"/>
  <c r="EN96" i="5"/>
  <c r="EM96" i="5"/>
  <c r="EL96" i="5"/>
  <c r="EK96" i="5"/>
  <c r="EJ96" i="5"/>
  <c r="EI96" i="5"/>
  <c r="EH96" i="5"/>
  <c r="EG96" i="5"/>
  <c r="EF96" i="5"/>
  <c r="EE96" i="5"/>
  <c r="ED96" i="5"/>
  <c r="EC96" i="5"/>
  <c r="EB96" i="5"/>
  <c r="EA96" i="5"/>
  <c r="DZ96" i="5"/>
  <c r="DY96" i="5"/>
  <c r="DX96" i="5"/>
  <c r="DW96" i="5"/>
  <c r="DV96" i="5"/>
  <c r="DU96" i="5"/>
  <c r="DT96" i="5"/>
  <c r="DS96" i="5"/>
  <c r="DR96" i="5"/>
  <c r="DQ96" i="5"/>
  <c r="DP96" i="5"/>
  <c r="DO96" i="5"/>
  <c r="DN96" i="5"/>
  <c r="DM96" i="5"/>
  <c r="DL96" i="5"/>
  <c r="DK96" i="5"/>
  <c r="DJ96" i="5"/>
  <c r="DI96" i="5"/>
  <c r="DH96" i="5"/>
  <c r="DG96" i="5"/>
  <c r="DF96" i="5"/>
  <c r="DE96" i="5"/>
  <c r="DD96" i="5"/>
  <c r="DC96" i="5"/>
  <c r="DB96" i="5"/>
  <c r="DA96" i="5"/>
  <c r="CZ96" i="5"/>
  <c r="CY96" i="5"/>
  <c r="CX96" i="5"/>
  <c r="CW96" i="5"/>
  <c r="CV96" i="5"/>
  <c r="CU96" i="5"/>
  <c r="CT96" i="5"/>
  <c r="CS96" i="5"/>
  <c r="CR96" i="5"/>
  <c r="CQ96" i="5"/>
  <c r="CP96" i="5"/>
  <c r="CO96" i="5"/>
  <c r="CN96" i="5"/>
  <c r="CM96" i="5"/>
  <c r="CL96" i="5"/>
  <c r="CK96" i="5"/>
  <c r="CJ96" i="5"/>
  <c r="CI96" i="5"/>
  <c r="CH96" i="5"/>
  <c r="CG96" i="5"/>
  <c r="CF96" i="5"/>
  <c r="CE96" i="5"/>
  <c r="CD96" i="5"/>
  <c r="CC96" i="5"/>
  <c r="CB96" i="5"/>
  <c r="CA96" i="5"/>
  <c r="BZ96" i="5"/>
  <c r="BY96" i="5"/>
  <c r="BX96" i="5"/>
  <c r="BW96" i="5"/>
  <c r="BV96" i="5"/>
  <c r="BU96" i="5"/>
  <c r="BT96" i="5"/>
  <c r="BS96" i="5"/>
  <c r="BR96" i="5"/>
  <c r="BQ96" i="5"/>
  <c r="BP96" i="5"/>
  <c r="BO96" i="5"/>
  <c r="BN96" i="5"/>
  <c r="BM96" i="5"/>
  <c r="BL96" i="5"/>
  <c r="BK96" i="5"/>
  <c r="BJ96" i="5"/>
  <c r="BI96" i="5"/>
  <c r="BH96" i="5"/>
  <c r="BG96" i="5"/>
  <c r="BF96" i="5"/>
  <c r="BE96" i="5"/>
  <c r="BD96" i="5"/>
  <c r="BC96" i="5"/>
  <c r="BB96" i="5"/>
  <c r="BA96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N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H89" i="5"/>
  <c r="D96" i="5"/>
  <c r="B96" i="5"/>
  <c r="B92" i="5"/>
  <c r="NH85" i="5"/>
  <c r="NG85" i="5"/>
  <c r="NF85" i="5"/>
  <c r="NE85" i="5"/>
  <c r="ND85" i="5"/>
  <c r="NC85" i="5"/>
  <c r="NB85" i="5"/>
  <c r="NA85" i="5"/>
  <c r="MZ85" i="5"/>
  <c r="MY85" i="5"/>
  <c r="MX85" i="5"/>
  <c r="MW85" i="5"/>
  <c r="MV85" i="5"/>
  <c r="MU85" i="5"/>
  <c r="MT85" i="5"/>
  <c r="MS85" i="5"/>
  <c r="MR85" i="5"/>
  <c r="MQ85" i="5"/>
  <c r="MP85" i="5"/>
  <c r="MO85" i="5"/>
  <c r="MN85" i="5"/>
  <c r="MM85" i="5"/>
  <c r="ML85" i="5"/>
  <c r="MK85" i="5"/>
  <c r="MJ85" i="5"/>
  <c r="MI85" i="5"/>
  <c r="MH85" i="5"/>
  <c r="MG85" i="5"/>
  <c r="MF85" i="5"/>
  <c r="ME85" i="5"/>
  <c r="MD85" i="5"/>
  <c r="MC85" i="5"/>
  <c r="MB85" i="5"/>
  <c r="MA85" i="5"/>
  <c r="LZ85" i="5"/>
  <c r="LY85" i="5"/>
  <c r="LX85" i="5"/>
  <c r="LW85" i="5"/>
  <c r="LV85" i="5"/>
  <c r="LU85" i="5"/>
  <c r="LT85" i="5"/>
  <c r="LS85" i="5"/>
  <c r="LR85" i="5"/>
  <c r="LQ85" i="5"/>
  <c r="LP85" i="5"/>
  <c r="LO85" i="5"/>
  <c r="LN85" i="5"/>
  <c r="LM85" i="5"/>
  <c r="LL85" i="5"/>
  <c r="LK85" i="5"/>
  <c r="LJ85" i="5"/>
  <c r="LI85" i="5"/>
  <c r="LH85" i="5"/>
  <c r="LG85" i="5"/>
  <c r="LF85" i="5"/>
  <c r="LE85" i="5"/>
  <c r="LD85" i="5"/>
  <c r="LC85" i="5"/>
  <c r="LB85" i="5"/>
  <c r="LA85" i="5"/>
  <c r="KZ85" i="5"/>
  <c r="KY85" i="5"/>
  <c r="KX85" i="5"/>
  <c r="KW85" i="5"/>
  <c r="KV85" i="5"/>
  <c r="KU85" i="5"/>
  <c r="KT85" i="5"/>
  <c r="KS85" i="5"/>
  <c r="KR85" i="5"/>
  <c r="KQ85" i="5"/>
  <c r="KP85" i="5"/>
  <c r="KO85" i="5"/>
  <c r="KN85" i="5"/>
  <c r="KM85" i="5"/>
  <c r="KL85" i="5"/>
  <c r="KK85" i="5"/>
  <c r="KJ85" i="5"/>
  <c r="KI85" i="5"/>
  <c r="KH85" i="5"/>
  <c r="KG85" i="5"/>
  <c r="KF85" i="5"/>
  <c r="KE85" i="5"/>
  <c r="KD85" i="5"/>
  <c r="KC85" i="5"/>
  <c r="KB85" i="5"/>
  <c r="KA85" i="5"/>
  <c r="JZ85" i="5"/>
  <c r="JY85" i="5"/>
  <c r="JX85" i="5"/>
  <c r="JW85" i="5"/>
  <c r="JV85" i="5"/>
  <c r="JU85" i="5"/>
  <c r="JT85" i="5"/>
  <c r="JS85" i="5"/>
  <c r="JR85" i="5"/>
  <c r="JQ85" i="5"/>
  <c r="JP85" i="5"/>
  <c r="JO85" i="5"/>
  <c r="JN85" i="5"/>
  <c r="JM85" i="5"/>
  <c r="JL85" i="5"/>
  <c r="JK85" i="5"/>
  <c r="JJ85" i="5"/>
  <c r="JI85" i="5"/>
  <c r="JH85" i="5"/>
  <c r="JG85" i="5"/>
  <c r="JF85" i="5"/>
  <c r="JE85" i="5"/>
  <c r="JD85" i="5"/>
  <c r="JC85" i="5"/>
  <c r="JB85" i="5"/>
  <c r="JA85" i="5"/>
  <c r="IZ85" i="5"/>
  <c r="IY85" i="5"/>
  <c r="IX85" i="5"/>
  <c r="IW85" i="5"/>
  <c r="IV85" i="5"/>
  <c r="IU85" i="5"/>
  <c r="IT85" i="5"/>
  <c r="IS85" i="5"/>
  <c r="IR85" i="5"/>
  <c r="IQ85" i="5"/>
  <c r="IP85" i="5"/>
  <c r="IO85" i="5"/>
  <c r="IN85" i="5"/>
  <c r="IM85" i="5"/>
  <c r="IL85" i="5"/>
  <c r="IK85" i="5"/>
  <c r="IJ85" i="5"/>
  <c r="II85" i="5"/>
  <c r="IH85" i="5"/>
  <c r="IG85" i="5"/>
  <c r="IF85" i="5"/>
  <c r="IE85" i="5"/>
  <c r="ID85" i="5"/>
  <c r="IC85" i="5"/>
  <c r="IB85" i="5"/>
  <c r="IA85" i="5"/>
  <c r="HZ85" i="5"/>
  <c r="HY85" i="5"/>
  <c r="HX85" i="5"/>
  <c r="HW85" i="5"/>
  <c r="HV85" i="5"/>
  <c r="HU85" i="5"/>
  <c r="HT85" i="5"/>
  <c r="HS85" i="5"/>
  <c r="HR85" i="5"/>
  <c r="HQ85" i="5"/>
  <c r="HP85" i="5"/>
  <c r="HO85" i="5"/>
  <c r="HN85" i="5"/>
  <c r="HM85" i="5"/>
  <c r="HL85" i="5"/>
  <c r="HK85" i="5"/>
  <c r="HJ85" i="5"/>
  <c r="HI85" i="5"/>
  <c r="HH85" i="5"/>
  <c r="HG85" i="5"/>
  <c r="HF85" i="5"/>
  <c r="HE85" i="5"/>
  <c r="HD85" i="5"/>
  <c r="HC85" i="5"/>
  <c r="HB85" i="5"/>
  <c r="HA85" i="5"/>
  <c r="GZ85" i="5"/>
  <c r="GY85" i="5"/>
  <c r="GX85" i="5"/>
  <c r="GW85" i="5"/>
  <c r="GV85" i="5"/>
  <c r="GU85" i="5"/>
  <c r="GT85" i="5"/>
  <c r="GS85" i="5"/>
  <c r="GR85" i="5"/>
  <c r="GQ85" i="5"/>
  <c r="GP85" i="5"/>
  <c r="GO85" i="5"/>
  <c r="GN85" i="5"/>
  <c r="GM85" i="5"/>
  <c r="GL85" i="5"/>
  <c r="GK85" i="5"/>
  <c r="GJ85" i="5"/>
  <c r="GI85" i="5"/>
  <c r="GH85" i="5"/>
  <c r="GG85" i="5"/>
  <c r="GF85" i="5"/>
  <c r="GE85" i="5"/>
  <c r="GD85" i="5"/>
  <c r="GC85" i="5"/>
  <c r="GB85" i="5"/>
  <c r="GA85" i="5"/>
  <c r="FZ85" i="5"/>
  <c r="FY85" i="5"/>
  <c r="FX85" i="5"/>
  <c r="FW85" i="5"/>
  <c r="FV85" i="5"/>
  <c r="FU85" i="5"/>
  <c r="FT85" i="5"/>
  <c r="FS85" i="5"/>
  <c r="FR85" i="5"/>
  <c r="FQ85" i="5"/>
  <c r="FP85" i="5"/>
  <c r="FO85" i="5"/>
  <c r="FN85" i="5"/>
  <c r="FM85" i="5"/>
  <c r="FL85" i="5"/>
  <c r="FK85" i="5"/>
  <c r="FJ85" i="5"/>
  <c r="FI85" i="5"/>
  <c r="FH85" i="5"/>
  <c r="FG85" i="5"/>
  <c r="FF85" i="5"/>
  <c r="FE85" i="5"/>
  <c r="FD85" i="5"/>
  <c r="FC85" i="5"/>
  <c r="FB85" i="5"/>
  <c r="FA85" i="5"/>
  <c r="EZ85" i="5"/>
  <c r="EY85" i="5"/>
  <c r="EX85" i="5"/>
  <c r="EW85" i="5"/>
  <c r="EV85" i="5"/>
  <c r="EU85" i="5"/>
  <c r="ET85" i="5"/>
  <c r="ES85" i="5"/>
  <c r="ER85" i="5"/>
  <c r="EQ85" i="5"/>
  <c r="EP85" i="5"/>
  <c r="EO85" i="5"/>
  <c r="EN85" i="5"/>
  <c r="EM85" i="5"/>
  <c r="EL85" i="5"/>
  <c r="EK85" i="5"/>
  <c r="EJ85" i="5"/>
  <c r="EI85" i="5"/>
  <c r="EH85" i="5"/>
  <c r="EG85" i="5"/>
  <c r="EF85" i="5"/>
  <c r="EE85" i="5"/>
  <c r="ED85" i="5"/>
  <c r="EC85" i="5"/>
  <c r="EB85" i="5"/>
  <c r="EA85" i="5"/>
  <c r="DZ85" i="5"/>
  <c r="DY85" i="5"/>
  <c r="DX85" i="5"/>
  <c r="DW85" i="5"/>
  <c r="DV85" i="5"/>
  <c r="DU85" i="5"/>
  <c r="DT85" i="5"/>
  <c r="DS85" i="5"/>
  <c r="DR85" i="5"/>
  <c r="DQ85" i="5"/>
  <c r="DP85" i="5"/>
  <c r="DO85" i="5"/>
  <c r="DN85" i="5"/>
  <c r="DM85" i="5"/>
  <c r="DL85" i="5"/>
  <c r="DK85" i="5"/>
  <c r="DJ85" i="5"/>
  <c r="DI85" i="5"/>
  <c r="DH85" i="5"/>
  <c r="DG85" i="5"/>
  <c r="DF85" i="5"/>
  <c r="DE85" i="5"/>
  <c r="DD85" i="5"/>
  <c r="DC85" i="5"/>
  <c r="DB85" i="5"/>
  <c r="DA85" i="5"/>
  <c r="CZ85" i="5"/>
  <c r="CY85" i="5"/>
  <c r="CX85" i="5"/>
  <c r="CW85" i="5"/>
  <c r="CV85" i="5"/>
  <c r="CU85" i="5"/>
  <c r="CT85" i="5"/>
  <c r="CS85" i="5"/>
  <c r="CR85" i="5"/>
  <c r="CQ85" i="5"/>
  <c r="CP85" i="5"/>
  <c r="CO85" i="5"/>
  <c r="CN85" i="5"/>
  <c r="CM85" i="5"/>
  <c r="CL85" i="5"/>
  <c r="CK85" i="5"/>
  <c r="CJ85" i="5"/>
  <c r="CI85" i="5"/>
  <c r="CH85" i="5"/>
  <c r="CG85" i="5"/>
  <c r="CF85" i="5"/>
  <c r="CE85" i="5"/>
  <c r="CD85" i="5"/>
  <c r="CC85" i="5"/>
  <c r="CB85" i="5"/>
  <c r="CA85" i="5"/>
  <c r="BZ85" i="5"/>
  <c r="BY85" i="5"/>
  <c r="BX85" i="5"/>
  <c r="BW85" i="5"/>
  <c r="BV85" i="5"/>
  <c r="BU85" i="5"/>
  <c r="BT85" i="5"/>
  <c r="BS85" i="5"/>
  <c r="BR85" i="5"/>
  <c r="BQ85" i="5"/>
  <c r="BP85" i="5"/>
  <c r="BO85" i="5"/>
  <c r="BN85" i="5"/>
  <c r="BM85" i="5"/>
  <c r="BL85" i="5"/>
  <c r="BK85" i="5"/>
  <c r="BJ85" i="5"/>
  <c r="BI85" i="5"/>
  <c r="BH85" i="5"/>
  <c r="BG85" i="5"/>
  <c r="BF85" i="5"/>
  <c r="BE85" i="5"/>
  <c r="BD85" i="5"/>
  <c r="BC85" i="5"/>
  <c r="BB85" i="5"/>
  <c r="BA85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A85" i="5"/>
  <c r="Z85" i="5"/>
  <c r="Y85" i="5"/>
  <c r="X85" i="5"/>
  <c r="W85" i="5"/>
  <c r="V85" i="5"/>
  <c r="U85" i="5"/>
  <c r="T85" i="5"/>
  <c r="S85" i="5"/>
  <c r="R85" i="5"/>
  <c r="Q85" i="5"/>
  <c r="P85" i="5"/>
  <c r="O85" i="5"/>
  <c r="N85" i="5"/>
  <c r="M85" i="5"/>
  <c r="L85" i="5"/>
  <c r="K85" i="5"/>
  <c r="J85" i="5"/>
  <c r="I85" i="5"/>
  <c r="H85" i="5"/>
  <c r="H92" i="5" s="1"/>
  <c r="NH84" i="5"/>
  <c r="NG84" i="5"/>
  <c r="NF84" i="5"/>
  <c r="NE84" i="5"/>
  <c r="ND84" i="5"/>
  <c r="NC84" i="5"/>
  <c r="NB84" i="5"/>
  <c r="NA84" i="5"/>
  <c r="MZ84" i="5"/>
  <c r="MY84" i="5"/>
  <c r="MX84" i="5"/>
  <c r="MW84" i="5"/>
  <c r="MV84" i="5"/>
  <c r="MU84" i="5"/>
  <c r="MT84" i="5"/>
  <c r="MS84" i="5"/>
  <c r="MR84" i="5"/>
  <c r="MQ84" i="5"/>
  <c r="MP84" i="5"/>
  <c r="MO84" i="5"/>
  <c r="MN84" i="5"/>
  <c r="MM84" i="5"/>
  <c r="ML84" i="5"/>
  <c r="MK84" i="5"/>
  <c r="MJ84" i="5"/>
  <c r="MI84" i="5"/>
  <c r="MH84" i="5"/>
  <c r="MG84" i="5"/>
  <c r="MF84" i="5"/>
  <c r="ME84" i="5"/>
  <c r="MD84" i="5"/>
  <c r="MC84" i="5"/>
  <c r="MB84" i="5"/>
  <c r="MA84" i="5"/>
  <c r="LZ84" i="5"/>
  <c r="LY84" i="5"/>
  <c r="LX84" i="5"/>
  <c r="LW84" i="5"/>
  <c r="LV84" i="5"/>
  <c r="LU84" i="5"/>
  <c r="LT84" i="5"/>
  <c r="LS84" i="5"/>
  <c r="LR84" i="5"/>
  <c r="LQ84" i="5"/>
  <c r="LP84" i="5"/>
  <c r="LO84" i="5"/>
  <c r="LN84" i="5"/>
  <c r="LM84" i="5"/>
  <c r="LL84" i="5"/>
  <c r="LK84" i="5"/>
  <c r="LJ84" i="5"/>
  <c r="LI84" i="5"/>
  <c r="LH84" i="5"/>
  <c r="LG84" i="5"/>
  <c r="LF84" i="5"/>
  <c r="LE84" i="5"/>
  <c r="LD84" i="5"/>
  <c r="LC84" i="5"/>
  <c r="LB84" i="5"/>
  <c r="LA84" i="5"/>
  <c r="KZ84" i="5"/>
  <c r="KY84" i="5"/>
  <c r="KX84" i="5"/>
  <c r="KW84" i="5"/>
  <c r="KV84" i="5"/>
  <c r="KU84" i="5"/>
  <c r="KT84" i="5"/>
  <c r="KS84" i="5"/>
  <c r="KR84" i="5"/>
  <c r="KQ84" i="5"/>
  <c r="KP84" i="5"/>
  <c r="KO84" i="5"/>
  <c r="KN84" i="5"/>
  <c r="KM84" i="5"/>
  <c r="KL84" i="5"/>
  <c r="KK84" i="5"/>
  <c r="KJ84" i="5"/>
  <c r="KI84" i="5"/>
  <c r="KH84" i="5"/>
  <c r="KG84" i="5"/>
  <c r="KF84" i="5"/>
  <c r="KE84" i="5"/>
  <c r="KD84" i="5"/>
  <c r="KC84" i="5"/>
  <c r="KB84" i="5"/>
  <c r="KA84" i="5"/>
  <c r="JZ84" i="5"/>
  <c r="JY84" i="5"/>
  <c r="JX84" i="5"/>
  <c r="JW84" i="5"/>
  <c r="JV84" i="5"/>
  <c r="JU84" i="5"/>
  <c r="JT84" i="5"/>
  <c r="JS84" i="5"/>
  <c r="JR84" i="5"/>
  <c r="JQ84" i="5"/>
  <c r="JP84" i="5"/>
  <c r="JO84" i="5"/>
  <c r="JN84" i="5"/>
  <c r="JM84" i="5"/>
  <c r="JL84" i="5"/>
  <c r="JK84" i="5"/>
  <c r="JJ84" i="5"/>
  <c r="JI84" i="5"/>
  <c r="JH84" i="5"/>
  <c r="JG84" i="5"/>
  <c r="JF84" i="5"/>
  <c r="JE84" i="5"/>
  <c r="JD84" i="5"/>
  <c r="JC84" i="5"/>
  <c r="JB84" i="5"/>
  <c r="JA84" i="5"/>
  <c r="IZ84" i="5"/>
  <c r="IY84" i="5"/>
  <c r="IX84" i="5"/>
  <c r="IW84" i="5"/>
  <c r="IV84" i="5"/>
  <c r="IU84" i="5"/>
  <c r="IT84" i="5"/>
  <c r="IS84" i="5"/>
  <c r="IR84" i="5"/>
  <c r="IQ84" i="5"/>
  <c r="IP84" i="5"/>
  <c r="IO84" i="5"/>
  <c r="IN84" i="5"/>
  <c r="IM84" i="5"/>
  <c r="IL84" i="5"/>
  <c r="IK84" i="5"/>
  <c r="IJ84" i="5"/>
  <c r="II84" i="5"/>
  <c r="IH84" i="5"/>
  <c r="IG84" i="5"/>
  <c r="IF84" i="5"/>
  <c r="IE84" i="5"/>
  <c r="ID84" i="5"/>
  <c r="IC84" i="5"/>
  <c r="IB84" i="5"/>
  <c r="IA84" i="5"/>
  <c r="HZ84" i="5"/>
  <c r="HY84" i="5"/>
  <c r="HX84" i="5"/>
  <c r="HW84" i="5"/>
  <c r="HV84" i="5"/>
  <c r="HU84" i="5"/>
  <c r="HT84" i="5"/>
  <c r="HS84" i="5"/>
  <c r="HR84" i="5"/>
  <c r="HQ84" i="5"/>
  <c r="HP84" i="5"/>
  <c r="HO84" i="5"/>
  <c r="HN84" i="5"/>
  <c r="HM84" i="5"/>
  <c r="HL84" i="5"/>
  <c r="HK84" i="5"/>
  <c r="HJ84" i="5"/>
  <c r="HI84" i="5"/>
  <c r="HH84" i="5"/>
  <c r="HG84" i="5"/>
  <c r="HF84" i="5"/>
  <c r="HE84" i="5"/>
  <c r="HD84" i="5"/>
  <c r="HC84" i="5"/>
  <c r="HB84" i="5"/>
  <c r="HA84" i="5"/>
  <c r="GZ84" i="5"/>
  <c r="GY84" i="5"/>
  <c r="GX84" i="5"/>
  <c r="GW84" i="5"/>
  <c r="GV84" i="5"/>
  <c r="GU84" i="5"/>
  <c r="GT84" i="5"/>
  <c r="GS84" i="5"/>
  <c r="GR84" i="5"/>
  <c r="GQ84" i="5"/>
  <c r="GP84" i="5"/>
  <c r="GO84" i="5"/>
  <c r="GN84" i="5"/>
  <c r="GM84" i="5"/>
  <c r="GL84" i="5"/>
  <c r="GK84" i="5"/>
  <c r="GJ84" i="5"/>
  <c r="GI84" i="5"/>
  <c r="GH84" i="5"/>
  <c r="GG84" i="5"/>
  <c r="GF84" i="5"/>
  <c r="GE84" i="5"/>
  <c r="GD84" i="5"/>
  <c r="GC84" i="5"/>
  <c r="GB84" i="5"/>
  <c r="GA84" i="5"/>
  <c r="FZ84" i="5"/>
  <c r="FY84" i="5"/>
  <c r="FX84" i="5"/>
  <c r="FW84" i="5"/>
  <c r="FV84" i="5"/>
  <c r="FU84" i="5"/>
  <c r="FT84" i="5"/>
  <c r="FS84" i="5"/>
  <c r="FR84" i="5"/>
  <c r="FQ84" i="5"/>
  <c r="FP84" i="5"/>
  <c r="FO84" i="5"/>
  <c r="FN84" i="5"/>
  <c r="FM84" i="5"/>
  <c r="FL84" i="5"/>
  <c r="FK84" i="5"/>
  <c r="FJ84" i="5"/>
  <c r="FI84" i="5"/>
  <c r="FH84" i="5"/>
  <c r="FG84" i="5"/>
  <c r="FF84" i="5"/>
  <c r="FE84" i="5"/>
  <c r="FD84" i="5"/>
  <c r="FC84" i="5"/>
  <c r="FB84" i="5"/>
  <c r="FA84" i="5"/>
  <c r="EZ84" i="5"/>
  <c r="EY84" i="5"/>
  <c r="EX84" i="5"/>
  <c r="EW84" i="5"/>
  <c r="EV84" i="5"/>
  <c r="EU84" i="5"/>
  <c r="ET84" i="5"/>
  <c r="ES84" i="5"/>
  <c r="ER84" i="5"/>
  <c r="EQ84" i="5"/>
  <c r="EP84" i="5"/>
  <c r="EO84" i="5"/>
  <c r="EN84" i="5"/>
  <c r="EM84" i="5"/>
  <c r="EL84" i="5"/>
  <c r="EK84" i="5"/>
  <c r="EJ84" i="5"/>
  <c r="EI84" i="5"/>
  <c r="EH84" i="5"/>
  <c r="EG84" i="5"/>
  <c r="EF84" i="5"/>
  <c r="EE84" i="5"/>
  <c r="ED84" i="5"/>
  <c r="EC84" i="5"/>
  <c r="EB84" i="5"/>
  <c r="EA84" i="5"/>
  <c r="DZ84" i="5"/>
  <c r="DY84" i="5"/>
  <c r="DX84" i="5"/>
  <c r="DW84" i="5"/>
  <c r="DV84" i="5"/>
  <c r="DU84" i="5"/>
  <c r="DT84" i="5"/>
  <c r="DS84" i="5"/>
  <c r="DR84" i="5"/>
  <c r="DQ84" i="5"/>
  <c r="DP84" i="5"/>
  <c r="DO84" i="5"/>
  <c r="DN84" i="5"/>
  <c r="DM84" i="5"/>
  <c r="DL84" i="5"/>
  <c r="DK84" i="5"/>
  <c r="DJ84" i="5"/>
  <c r="DI84" i="5"/>
  <c r="DH84" i="5"/>
  <c r="DG84" i="5"/>
  <c r="DF84" i="5"/>
  <c r="DE84" i="5"/>
  <c r="DD84" i="5"/>
  <c r="DC84" i="5"/>
  <c r="DB84" i="5"/>
  <c r="DA84" i="5"/>
  <c r="CZ84" i="5"/>
  <c r="CY84" i="5"/>
  <c r="CX84" i="5"/>
  <c r="CW84" i="5"/>
  <c r="CV84" i="5"/>
  <c r="CU84" i="5"/>
  <c r="CT84" i="5"/>
  <c r="CS84" i="5"/>
  <c r="CR84" i="5"/>
  <c r="CQ84" i="5"/>
  <c r="CP84" i="5"/>
  <c r="CO84" i="5"/>
  <c r="CN84" i="5"/>
  <c r="CM84" i="5"/>
  <c r="CL84" i="5"/>
  <c r="CK84" i="5"/>
  <c r="CJ84" i="5"/>
  <c r="CI84" i="5"/>
  <c r="CH84" i="5"/>
  <c r="CG84" i="5"/>
  <c r="CF84" i="5"/>
  <c r="CE84" i="5"/>
  <c r="CD84" i="5"/>
  <c r="CC84" i="5"/>
  <c r="CB84" i="5"/>
  <c r="CA84" i="5"/>
  <c r="BZ84" i="5"/>
  <c r="BY84" i="5"/>
  <c r="BX84" i="5"/>
  <c r="BW84" i="5"/>
  <c r="BV84" i="5"/>
  <c r="BU84" i="5"/>
  <c r="BT84" i="5"/>
  <c r="BS84" i="5"/>
  <c r="BR84" i="5"/>
  <c r="BQ84" i="5"/>
  <c r="BP84" i="5"/>
  <c r="BO84" i="5"/>
  <c r="BN84" i="5"/>
  <c r="BM84" i="5"/>
  <c r="BL84" i="5"/>
  <c r="BK84" i="5"/>
  <c r="BJ84" i="5"/>
  <c r="BI84" i="5"/>
  <c r="BH84" i="5"/>
  <c r="BG84" i="5"/>
  <c r="BF84" i="5"/>
  <c r="BE84" i="5"/>
  <c r="BD84" i="5"/>
  <c r="BC84" i="5"/>
  <c r="BB84" i="5"/>
  <c r="BA84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A84" i="5"/>
  <c r="Z84" i="5"/>
  <c r="Y84" i="5"/>
  <c r="X84" i="5"/>
  <c r="W84" i="5"/>
  <c r="V84" i="5"/>
  <c r="U84" i="5"/>
  <c r="T84" i="5"/>
  <c r="S84" i="5"/>
  <c r="R84" i="5"/>
  <c r="Q84" i="5"/>
  <c r="P84" i="5"/>
  <c r="O84" i="5"/>
  <c r="N84" i="5"/>
  <c r="M84" i="5"/>
  <c r="L84" i="5"/>
  <c r="K84" i="5"/>
  <c r="J84" i="5"/>
  <c r="I84" i="5"/>
  <c r="H84" i="5"/>
  <c r="A84" i="5"/>
  <c r="NH109" i="5"/>
  <c r="NG109" i="5"/>
  <c r="NF109" i="5"/>
  <c r="NE109" i="5"/>
  <c r="ND109" i="5"/>
  <c r="NC109" i="5"/>
  <c r="NB109" i="5"/>
  <c r="NA109" i="5"/>
  <c r="MZ109" i="5"/>
  <c r="MY109" i="5"/>
  <c r="MX109" i="5"/>
  <c r="MW109" i="5"/>
  <c r="MV109" i="5"/>
  <c r="MU109" i="5"/>
  <c r="MT109" i="5"/>
  <c r="MS109" i="5"/>
  <c r="MR109" i="5"/>
  <c r="MQ109" i="5"/>
  <c r="MP109" i="5"/>
  <c r="MO109" i="5"/>
  <c r="MN109" i="5"/>
  <c r="MM109" i="5"/>
  <c r="ML109" i="5"/>
  <c r="MK109" i="5"/>
  <c r="MJ109" i="5"/>
  <c r="MI109" i="5"/>
  <c r="MH109" i="5"/>
  <c r="MG109" i="5"/>
  <c r="MF109" i="5"/>
  <c r="ME109" i="5"/>
  <c r="MD109" i="5"/>
  <c r="MC109" i="5"/>
  <c r="MB109" i="5"/>
  <c r="MA109" i="5"/>
  <c r="LZ109" i="5"/>
  <c r="LY109" i="5"/>
  <c r="LX109" i="5"/>
  <c r="LW109" i="5"/>
  <c r="LV109" i="5"/>
  <c r="LU109" i="5"/>
  <c r="LT109" i="5"/>
  <c r="LS109" i="5"/>
  <c r="LR109" i="5"/>
  <c r="LQ109" i="5"/>
  <c r="LP109" i="5"/>
  <c r="LO109" i="5"/>
  <c r="LN109" i="5"/>
  <c r="LM109" i="5"/>
  <c r="LL109" i="5"/>
  <c r="LK109" i="5"/>
  <c r="LJ109" i="5"/>
  <c r="LI109" i="5"/>
  <c r="LH109" i="5"/>
  <c r="LG109" i="5"/>
  <c r="LF109" i="5"/>
  <c r="LE109" i="5"/>
  <c r="LD109" i="5"/>
  <c r="LC109" i="5"/>
  <c r="LB109" i="5"/>
  <c r="LA109" i="5"/>
  <c r="KZ109" i="5"/>
  <c r="KY109" i="5"/>
  <c r="KX109" i="5"/>
  <c r="KW109" i="5"/>
  <c r="KV109" i="5"/>
  <c r="KU109" i="5"/>
  <c r="KT109" i="5"/>
  <c r="KS109" i="5"/>
  <c r="KR109" i="5"/>
  <c r="KQ109" i="5"/>
  <c r="KP109" i="5"/>
  <c r="KO109" i="5"/>
  <c r="KN109" i="5"/>
  <c r="KM109" i="5"/>
  <c r="KL109" i="5"/>
  <c r="KK109" i="5"/>
  <c r="KJ109" i="5"/>
  <c r="KI109" i="5"/>
  <c r="KH109" i="5"/>
  <c r="KG109" i="5"/>
  <c r="KF109" i="5"/>
  <c r="KE109" i="5"/>
  <c r="KD109" i="5"/>
  <c r="KC109" i="5"/>
  <c r="KB109" i="5"/>
  <c r="KA109" i="5"/>
  <c r="JZ109" i="5"/>
  <c r="JY109" i="5"/>
  <c r="JX109" i="5"/>
  <c r="JW109" i="5"/>
  <c r="JV109" i="5"/>
  <c r="JU109" i="5"/>
  <c r="JT109" i="5"/>
  <c r="JS109" i="5"/>
  <c r="JR109" i="5"/>
  <c r="JQ109" i="5"/>
  <c r="JP109" i="5"/>
  <c r="JO109" i="5"/>
  <c r="JN109" i="5"/>
  <c r="JM109" i="5"/>
  <c r="JL109" i="5"/>
  <c r="JK109" i="5"/>
  <c r="JJ109" i="5"/>
  <c r="JI109" i="5"/>
  <c r="JH109" i="5"/>
  <c r="JG109" i="5"/>
  <c r="JF109" i="5"/>
  <c r="JE109" i="5"/>
  <c r="JD109" i="5"/>
  <c r="JC109" i="5"/>
  <c r="JB109" i="5"/>
  <c r="JA109" i="5"/>
  <c r="IZ109" i="5"/>
  <c r="IY109" i="5"/>
  <c r="IX109" i="5"/>
  <c r="IW109" i="5"/>
  <c r="IV109" i="5"/>
  <c r="IU109" i="5"/>
  <c r="IT109" i="5"/>
  <c r="IS109" i="5"/>
  <c r="IR109" i="5"/>
  <c r="IQ109" i="5"/>
  <c r="IP109" i="5"/>
  <c r="IO109" i="5"/>
  <c r="IN109" i="5"/>
  <c r="IM109" i="5"/>
  <c r="IL109" i="5"/>
  <c r="IK109" i="5"/>
  <c r="IJ109" i="5"/>
  <c r="II109" i="5"/>
  <c r="IH109" i="5"/>
  <c r="IG109" i="5"/>
  <c r="IF109" i="5"/>
  <c r="IE109" i="5"/>
  <c r="ID109" i="5"/>
  <c r="IC109" i="5"/>
  <c r="IB109" i="5"/>
  <c r="IA109" i="5"/>
  <c r="HZ109" i="5"/>
  <c r="HY109" i="5"/>
  <c r="HX109" i="5"/>
  <c r="HW109" i="5"/>
  <c r="HV109" i="5"/>
  <c r="HU109" i="5"/>
  <c r="HT109" i="5"/>
  <c r="HS109" i="5"/>
  <c r="HR109" i="5"/>
  <c r="HQ109" i="5"/>
  <c r="HP109" i="5"/>
  <c r="HO109" i="5"/>
  <c r="HN109" i="5"/>
  <c r="HM109" i="5"/>
  <c r="HL109" i="5"/>
  <c r="HK109" i="5"/>
  <c r="HJ109" i="5"/>
  <c r="HI109" i="5"/>
  <c r="HH109" i="5"/>
  <c r="HG109" i="5"/>
  <c r="HF109" i="5"/>
  <c r="HE109" i="5"/>
  <c r="HD109" i="5"/>
  <c r="HC109" i="5"/>
  <c r="HB109" i="5"/>
  <c r="HA109" i="5"/>
  <c r="GZ109" i="5"/>
  <c r="GY109" i="5"/>
  <c r="GX109" i="5"/>
  <c r="GW109" i="5"/>
  <c r="GV109" i="5"/>
  <c r="GU109" i="5"/>
  <c r="GT109" i="5"/>
  <c r="GS109" i="5"/>
  <c r="GR109" i="5"/>
  <c r="GQ109" i="5"/>
  <c r="GP109" i="5"/>
  <c r="GO109" i="5"/>
  <c r="GN109" i="5"/>
  <c r="GM109" i="5"/>
  <c r="GL109" i="5"/>
  <c r="GK109" i="5"/>
  <c r="GJ109" i="5"/>
  <c r="GI109" i="5"/>
  <c r="GH109" i="5"/>
  <c r="GG109" i="5"/>
  <c r="GF109" i="5"/>
  <c r="GE109" i="5"/>
  <c r="GD109" i="5"/>
  <c r="GC109" i="5"/>
  <c r="GB109" i="5"/>
  <c r="GA109" i="5"/>
  <c r="FZ109" i="5"/>
  <c r="FY109" i="5"/>
  <c r="FX109" i="5"/>
  <c r="FW109" i="5"/>
  <c r="FV109" i="5"/>
  <c r="FU109" i="5"/>
  <c r="FT109" i="5"/>
  <c r="FS109" i="5"/>
  <c r="FR109" i="5"/>
  <c r="FQ109" i="5"/>
  <c r="FP109" i="5"/>
  <c r="FO109" i="5"/>
  <c r="FN109" i="5"/>
  <c r="FM109" i="5"/>
  <c r="FL109" i="5"/>
  <c r="FK109" i="5"/>
  <c r="FJ109" i="5"/>
  <c r="FI109" i="5"/>
  <c r="FH109" i="5"/>
  <c r="FG109" i="5"/>
  <c r="FF109" i="5"/>
  <c r="FE109" i="5"/>
  <c r="FD109" i="5"/>
  <c r="FC109" i="5"/>
  <c r="FB109" i="5"/>
  <c r="FA109" i="5"/>
  <c r="EZ109" i="5"/>
  <c r="EY109" i="5"/>
  <c r="EX109" i="5"/>
  <c r="EW109" i="5"/>
  <c r="EV109" i="5"/>
  <c r="EU109" i="5"/>
  <c r="ET109" i="5"/>
  <c r="ES109" i="5"/>
  <c r="ER109" i="5"/>
  <c r="EQ109" i="5"/>
  <c r="EP109" i="5"/>
  <c r="EO109" i="5"/>
  <c r="EN109" i="5"/>
  <c r="EM109" i="5"/>
  <c r="EL109" i="5"/>
  <c r="EK109" i="5"/>
  <c r="EJ109" i="5"/>
  <c r="EI109" i="5"/>
  <c r="EH109" i="5"/>
  <c r="EG109" i="5"/>
  <c r="EF109" i="5"/>
  <c r="EE109" i="5"/>
  <c r="ED109" i="5"/>
  <c r="EC109" i="5"/>
  <c r="EB109" i="5"/>
  <c r="EA109" i="5"/>
  <c r="DZ109" i="5"/>
  <c r="DY109" i="5"/>
  <c r="DX109" i="5"/>
  <c r="DW109" i="5"/>
  <c r="DV109" i="5"/>
  <c r="DU109" i="5"/>
  <c r="DT109" i="5"/>
  <c r="DS109" i="5"/>
  <c r="DR109" i="5"/>
  <c r="DQ109" i="5"/>
  <c r="DP109" i="5"/>
  <c r="DO109" i="5"/>
  <c r="DN109" i="5"/>
  <c r="DM109" i="5"/>
  <c r="DL109" i="5"/>
  <c r="DK109" i="5"/>
  <c r="DJ109" i="5"/>
  <c r="DI109" i="5"/>
  <c r="DH109" i="5"/>
  <c r="DG109" i="5"/>
  <c r="DF109" i="5"/>
  <c r="DE109" i="5"/>
  <c r="DD109" i="5"/>
  <c r="DC109" i="5"/>
  <c r="DB109" i="5"/>
  <c r="DA109" i="5"/>
  <c r="CZ109" i="5"/>
  <c r="CY109" i="5"/>
  <c r="CX109" i="5"/>
  <c r="CW109" i="5"/>
  <c r="CV109" i="5"/>
  <c r="CU109" i="5"/>
  <c r="CT109" i="5"/>
  <c r="CS109" i="5"/>
  <c r="CR109" i="5"/>
  <c r="CQ109" i="5"/>
  <c r="CP109" i="5"/>
  <c r="CO109" i="5"/>
  <c r="CN109" i="5"/>
  <c r="CM109" i="5"/>
  <c r="CL109" i="5"/>
  <c r="CK109" i="5"/>
  <c r="CJ109" i="5"/>
  <c r="CI109" i="5"/>
  <c r="CH109" i="5"/>
  <c r="CG109" i="5"/>
  <c r="CF109" i="5"/>
  <c r="CE109" i="5"/>
  <c r="CD109" i="5"/>
  <c r="CC109" i="5"/>
  <c r="CB109" i="5"/>
  <c r="CA109" i="5"/>
  <c r="BZ109" i="5"/>
  <c r="BY109" i="5"/>
  <c r="BX109" i="5"/>
  <c r="BW109" i="5"/>
  <c r="BV109" i="5"/>
  <c r="BU109" i="5"/>
  <c r="BT109" i="5"/>
  <c r="BS109" i="5"/>
  <c r="BR109" i="5"/>
  <c r="BQ109" i="5"/>
  <c r="BP109" i="5"/>
  <c r="BO109" i="5"/>
  <c r="BN109" i="5"/>
  <c r="BM109" i="5"/>
  <c r="BL109" i="5"/>
  <c r="BK109" i="5"/>
  <c r="BJ109" i="5"/>
  <c r="BI109" i="5"/>
  <c r="BH109" i="5"/>
  <c r="BG109" i="5"/>
  <c r="BF109" i="5"/>
  <c r="BE109" i="5"/>
  <c r="BD109" i="5"/>
  <c r="BC109" i="5"/>
  <c r="BB109" i="5"/>
  <c r="BA109" i="5"/>
  <c r="AZ109" i="5"/>
  <c r="AY109" i="5"/>
  <c r="AX109" i="5"/>
  <c r="AW109" i="5"/>
  <c r="AV109" i="5"/>
  <c r="AU109" i="5"/>
  <c r="AT109" i="5"/>
  <c r="AS109" i="5"/>
  <c r="AR109" i="5"/>
  <c r="AQ109" i="5"/>
  <c r="AP109" i="5"/>
  <c r="AO109" i="5"/>
  <c r="AN109" i="5"/>
  <c r="AM109" i="5"/>
  <c r="AL109" i="5"/>
  <c r="AK109" i="5"/>
  <c r="AJ109" i="5"/>
  <c r="AI109" i="5"/>
  <c r="AH109" i="5"/>
  <c r="AG109" i="5"/>
  <c r="AF109" i="5"/>
  <c r="AE109" i="5"/>
  <c r="AD109" i="5"/>
  <c r="AC109" i="5"/>
  <c r="AB109" i="5"/>
  <c r="AA109" i="5"/>
  <c r="Z109" i="5"/>
  <c r="Y109" i="5"/>
  <c r="X109" i="5"/>
  <c r="W109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H102" i="5"/>
  <c r="B109" i="5"/>
  <c r="D109" i="5"/>
  <c r="B105" i="5"/>
  <c r="NH98" i="5"/>
  <c r="NG98" i="5"/>
  <c r="NF98" i="5"/>
  <c r="NE98" i="5"/>
  <c r="ND98" i="5"/>
  <c r="NC98" i="5"/>
  <c r="NB98" i="5"/>
  <c r="NA98" i="5"/>
  <c r="MZ98" i="5"/>
  <c r="MY98" i="5"/>
  <c r="MX98" i="5"/>
  <c r="MW98" i="5"/>
  <c r="MV98" i="5"/>
  <c r="MU98" i="5"/>
  <c r="MT98" i="5"/>
  <c r="MS98" i="5"/>
  <c r="MR98" i="5"/>
  <c r="MQ98" i="5"/>
  <c r="MP98" i="5"/>
  <c r="MO98" i="5"/>
  <c r="MN98" i="5"/>
  <c r="MM98" i="5"/>
  <c r="ML98" i="5"/>
  <c r="MK98" i="5"/>
  <c r="MJ98" i="5"/>
  <c r="MI98" i="5"/>
  <c r="MH98" i="5"/>
  <c r="MG98" i="5"/>
  <c r="MF98" i="5"/>
  <c r="ME98" i="5"/>
  <c r="MD98" i="5"/>
  <c r="MC98" i="5"/>
  <c r="MB98" i="5"/>
  <c r="MA98" i="5"/>
  <c r="LZ98" i="5"/>
  <c r="LY98" i="5"/>
  <c r="LX98" i="5"/>
  <c r="LW98" i="5"/>
  <c r="LV98" i="5"/>
  <c r="LU98" i="5"/>
  <c r="LT98" i="5"/>
  <c r="LS98" i="5"/>
  <c r="LR98" i="5"/>
  <c r="LQ98" i="5"/>
  <c r="LP98" i="5"/>
  <c r="LO98" i="5"/>
  <c r="LN98" i="5"/>
  <c r="LM98" i="5"/>
  <c r="LL98" i="5"/>
  <c r="LK98" i="5"/>
  <c r="LJ98" i="5"/>
  <c r="LI98" i="5"/>
  <c r="LH98" i="5"/>
  <c r="LG98" i="5"/>
  <c r="LF98" i="5"/>
  <c r="LE98" i="5"/>
  <c r="LD98" i="5"/>
  <c r="LC98" i="5"/>
  <c r="LB98" i="5"/>
  <c r="LA98" i="5"/>
  <c r="KZ98" i="5"/>
  <c r="KY98" i="5"/>
  <c r="KX98" i="5"/>
  <c r="KW98" i="5"/>
  <c r="KV98" i="5"/>
  <c r="KU98" i="5"/>
  <c r="KT98" i="5"/>
  <c r="KS98" i="5"/>
  <c r="KR98" i="5"/>
  <c r="KQ98" i="5"/>
  <c r="KP98" i="5"/>
  <c r="KO98" i="5"/>
  <c r="KN98" i="5"/>
  <c r="KM98" i="5"/>
  <c r="KL98" i="5"/>
  <c r="KK98" i="5"/>
  <c r="KJ98" i="5"/>
  <c r="KI98" i="5"/>
  <c r="KH98" i="5"/>
  <c r="KG98" i="5"/>
  <c r="KF98" i="5"/>
  <c r="KE98" i="5"/>
  <c r="KD98" i="5"/>
  <c r="KC98" i="5"/>
  <c r="KB98" i="5"/>
  <c r="KA98" i="5"/>
  <c r="JZ98" i="5"/>
  <c r="JY98" i="5"/>
  <c r="JX98" i="5"/>
  <c r="JW98" i="5"/>
  <c r="JV98" i="5"/>
  <c r="JU98" i="5"/>
  <c r="JT98" i="5"/>
  <c r="JS98" i="5"/>
  <c r="JR98" i="5"/>
  <c r="JQ98" i="5"/>
  <c r="JP98" i="5"/>
  <c r="JO98" i="5"/>
  <c r="JN98" i="5"/>
  <c r="JM98" i="5"/>
  <c r="JL98" i="5"/>
  <c r="JK98" i="5"/>
  <c r="JJ98" i="5"/>
  <c r="JI98" i="5"/>
  <c r="JH98" i="5"/>
  <c r="JG98" i="5"/>
  <c r="JF98" i="5"/>
  <c r="JE98" i="5"/>
  <c r="JD98" i="5"/>
  <c r="JC98" i="5"/>
  <c r="JB98" i="5"/>
  <c r="JA98" i="5"/>
  <c r="IZ98" i="5"/>
  <c r="IY98" i="5"/>
  <c r="IX98" i="5"/>
  <c r="IW98" i="5"/>
  <c r="IV98" i="5"/>
  <c r="IU98" i="5"/>
  <c r="IT98" i="5"/>
  <c r="IS98" i="5"/>
  <c r="IR98" i="5"/>
  <c r="IQ98" i="5"/>
  <c r="IP98" i="5"/>
  <c r="IO98" i="5"/>
  <c r="IN98" i="5"/>
  <c r="IM98" i="5"/>
  <c r="IL98" i="5"/>
  <c r="IK98" i="5"/>
  <c r="IJ98" i="5"/>
  <c r="II98" i="5"/>
  <c r="IH98" i="5"/>
  <c r="IG98" i="5"/>
  <c r="IF98" i="5"/>
  <c r="IE98" i="5"/>
  <c r="ID98" i="5"/>
  <c r="IC98" i="5"/>
  <c r="IB98" i="5"/>
  <c r="IA98" i="5"/>
  <c r="HZ98" i="5"/>
  <c r="HY98" i="5"/>
  <c r="HX98" i="5"/>
  <c r="HW98" i="5"/>
  <c r="HV98" i="5"/>
  <c r="HU98" i="5"/>
  <c r="HT98" i="5"/>
  <c r="HS98" i="5"/>
  <c r="HR98" i="5"/>
  <c r="HQ98" i="5"/>
  <c r="HP98" i="5"/>
  <c r="HO98" i="5"/>
  <c r="HN98" i="5"/>
  <c r="HM98" i="5"/>
  <c r="HL98" i="5"/>
  <c r="HK98" i="5"/>
  <c r="HJ98" i="5"/>
  <c r="HI98" i="5"/>
  <c r="HH98" i="5"/>
  <c r="HG98" i="5"/>
  <c r="HF98" i="5"/>
  <c r="HE98" i="5"/>
  <c r="HD98" i="5"/>
  <c r="HC98" i="5"/>
  <c r="HB98" i="5"/>
  <c r="HA98" i="5"/>
  <c r="GZ98" i="5"/>
  <c r="GY98" i="5"/>
  <c r="GX98" i="5"/>
  <c r="GW98" i="5"/>
  <c r="GV98" i="5"/>
  <c r="GU98" i="5"/>
  <c r="GT98" i="5"/>
  <c r="GS98" i="5"/>
  <c r="GR98" i="5"/>
  <c r="GQ98" i="5"/>
  <c r="GP98" i="5"/>
  <c r="GO98" i="5"/>
  <c r="GN98" i="5"/>
  <c r="GM98" i="5"/>
  <c r="GL98" i="5"/>
  <c r="GK98" i="5"/>
  <c r="GJ98" i="5"/>
  <c r="GI98" i="5"/>
  <c r="GH98" i="5"/>
  <c r="GG98" i="5"/>
  <c r="GF98" i="5"/>
  <c r="GE98" i="5"/>
  <c r="GD98" i="5"/>
  <c r="GC98" i="5"/>
  <c r="GB98" i="5"/>
  <c r="GA98" i="5"/>
  <c r="FZ98" i="5"/>
  <c r="FY98" i="5"/>
  <c r="FX98" i="5"/>
  <c r="FW98" i="5"/>
  <c r="FV98" i="5"/>
  <c r="FU98" i="5"/>
  <c r="FT98" i="5"/>
  <c r="FS98" i="5"/>
  <c r="FR98" i="5"/>
  <c r="FQ98" i="5"/>
  <c r="FP98" i="5"/>
  <c r="FO98" i="5"/>
  <c r="FN98" i="5"/>
  <c r="FM98" i="5"/>
  <c r="FL98" i="5"/>
  <c r="FK98" i="5"/>
  <c r="FJ98" i="5"/>
  <c r="FI98" i="5"/>
  <c r="FH98" i="5"/>
  <c r="FG98" i="5"/>
  <c r="FF98" i="5"/>
  <c r="FE98" i="5"/>
  <c r="FD98" i="5"/>
  <c r="FC98" i="5"/>
  <c r="FB98" i="5"/>
  <c r="FA98" i="5"/>
  <c r="EZ98" i="5"/>
  <c r="EY98" i="5"/>
  <c r="EX98" i="5"/>
  <c r="EW98" i="5"/>
  <c r="EV98" i="5"/>
  <c r="EU98" i="5"/>
  <c r="ET98" i="5"/>
  <c r="ES98" i="5"/>
  <c r="ER98" i="5"/>
  <c r="EQ98" i="5"/>
  <c r="EP98" i="5"/>
  <c r="EO98" i="5"/>
  <c r="EN98" i="5"/>
  <c r="EM98" i="5"/>
  <c r="EL98" i="5"/>
  <c r="EK98" i="5"/>
  <c r="EJ98" i="5"/>
  <c r="EI98" i="5"/>
  <c r="EH98" i="5"/>
  <c r="EG98" i="5"/>
  <c r="EF98" i="5"/>
  <c r="EE98" i="5"/>
  <c r="ED98" i="5"/>
  <c r="EC98" i="5"/>
  <c r="EB98" i="5"/>
  <c r="EA98" i="5"/>
  <c r="DZ98" i="5"/>
  <c r="DY98" i="5"/>
  <c r="DX98" i="5"/>
  <c r="DW98" i="5"/>
  <c r="DV98" i="5"/>
  <c r="DU98" i="5"/>
  <c r="DT98" i="5"/>
  <c r="DS98" i="5"/>
  <c r="DR98" i="5"/>
  <c r="DQ98" i="5"/>
  <c r="DP98" i="5"/>
  <c r="DO98" i="5"/>
  <c r="DN98" i="5"/>
  <c r="DM98" i="5"/>
  <c r="DL98" i="5"/>
  <c r="DK98" i="5"/>
  <c r="DJ98" i="5"/>
  <c r="DI98" i="5"/>
  <c r="DH98" i="5"/>
  <c r="DG98" i="5"/>
  <c r="DF98" i="5"/>
  <c r="DE98" i="5"/>
  <c r="DD98" i="5"/>
  <c r="DC98" i="5"/>
  <c r="DB98" i="5"/>
  <c r="DA98" i="5"/>
  <c r="CZ98" i="5"/>
  <c r="CY98" i="5"/>
  <c r="CX98" i="5"/>
  <c r="CW98" i="5"/>
  <c r="CV98" i="5"/>
  <c r="CU98" i="5"/>
  <c r="CT98" i="5"/>
  <c r="CS98" i="5"/>
  <c r="CR98" i="5"/>
  <c r="CQ98" i="5"/>
  <c r="CP98" i="5"/>
  <c r="CO98" i="5"/>
  <c r="CN98" i="5"/>
  <c r="CM98" i="5"/>
  <c r="CL98" i="5"/>
  <c r="CK98" i="5"/>
  <c r="CJ98" i="5"/>
  <c r="CI98" i="5"/>
  <c r="CH98" i="5"/>
  <c r="CG98" i="5"/>
  <c r="CF98" i="5"/>
  <c r="CE98" i="5"/>
  <c r="CD98" i="5"/>
  <c r="CC98" i="5"/>
  <c r="CB98" i="5"/>
  <c r="CA98" i="5"/>
  <c r="BZ98" i="5"/>
  <c r="BY98" i="5"/>
  <c r="BX98" i="5"/>
  <c r="BW98" i="5"/>
  <c r="BV98" i="5"/>
  <c r="BU98" i="5"/>
  <c r="BT98" i="5"/>
  <c r="BS98" i="5"/>
  <c r="BR98" i="5"/>
  <c r="BQ98" i="5"/>
  <c r="BP98" i="5"/>
  <c r="BO98" i="5"/>
  <c r="BN98" i="5"/>
  <c r="BM98" i="5"/>
  <c r="BL98" i="5"/>
  <c r="BK98" i="5"/>
  <c r="BJ98" i="5"/>
  <c r="BI98" i="5"/>
  <c r="BH98" i="5"/>
  <c r="BG98" i="5"/>
  <c r="BF98" i="5"/>
  <c r="BE98" i="5"/>
  <c r="BD98" i="5"/>
  <c r="BC98" i="5"/>
  <c r="BB98" i="5"/>
  <c r="BA98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N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H105" i="5" s="1"/>
  <c r="NH97" i="5"/>
  <c r="NG97" i="5"/>
  <c r="NF97" i="5"/>
  <c r="NE97" i="5"/>
  <c r="ND97" i="5"/>
  <c r="NC97" i="5"/>
  <c r="NB97" i="5"/>
  <c r="NA97" i="5"/>
  <c r="MZ97" i="5"/>
  <c r="MY97" i="5"/>
  <c r="MX97" i="5"/>
  <c r="MW97" i="5"/>
  <c r="MV97" i="5"/>
  <c r="MU97" i="5"/>
  <c r="MT97" i="5"/>
  <c r="MS97" i="5"/>
  <c r="MR97" i="5"/>
  <c r="MQ97" i="5"/>
  <c r="MP97" i="5"/>
  <c r="MO97" i="5"/>
  <c r="MN97" i="5"/>
  <c r="MM97" i="5"/>
  <c r="ML97" i="5"/>
  <c r="MK97" i="5"/>
  <c r="MJ97" i="5"/>
  <c r="MI97" i="5"/>
  <c r="MH97" i="5"/>
  <c r="MG97" i="5"/>
  <c r="MF97" i="5"/>
  <c r="ME97" i="5"/>
  <c r="MD97" i="5"/>
  <c r="MC97" i="5"/>
  <c r="MB97" i="5"/>
  <c r="MA97" i="5"/>
  <c r="LZ97" i="5"/>
  <c r="LY97" i="5"/>
  <c r="LX97" i="5"/>
  <c r="LW97" i="5"/>
  <c r="LV97" i="5"/>
  <c r="LU97" i="5"/>
  <c r="LT97" i="5"/>
  <c r="LS97" i="5"/>
  <c r="LR97" i="5"/>
  <c r="LQ97" i="5"/>
  <c r="LP97" i="5"/>
  <c r="LO97" i="5"/>
  <c r="LN97" i="5"/>
  <c r="LM97" i="5"/>
  <c r="LL97" i="5"/>
  <c r="LK97" i="5"/>
  <c r="LJ97" i="5"/>
  <c r="LI97" i="5"/>
  <c r="LH97" i="5"/>
  <c r="LG97" i="5"/>
  <c r="LF97" i="5"/>
  <c r="LE97" i="5"/>
  <c r="LD97" i="5"/>
  <c r="LC97" i="5"/>
  <c r="LB97" i="5"/>
  <c r="LA97" i="5"/>
  <c r="KZ97" i="5"/>
  <c r="KY97" i="5"/>
  <c r="KX97" i="5"/>
  <c r="KW97" i="5"/>
  <c r="KV97" i="5"/>
  <c r="KU97" i="5"/>
  <c r="KT97" i="5"/>
  <c r="KS97" i="5"/>
  <c r="KR97" i="5"/>
  <c r="KQ97" i="5"/>
  <c r="KP97" i="5"/>
  <c r="KO97" i="5"/>
  <c r="KN97" i="5"/>
  <c r="KM97" i="5"/>
  <c r="KL97" i="5"/>
  <c r="KK97" i="5"/>
  <c r="KJ97" i="5"/>
  <c r="KI97" i="5"/>
  <c r="KH97" i="5"/>
  <c r="KG97" i="5"/>
  <c r="KF97" i="5"/>
  <c r="KE97" i="5"/>
  <c r="KD97" i="5"/>
  <c r="KC97" i="5"/>
  <c r="KB97" i="5"/>
  <c r="KA97" i="5"/>
  <c r="JZ97" i="5"/>
  <c r="JY97" i="5"/>
  <c r="JX97" i="5"/>
  <c r="JW97" i="5"/>
  <c r="JV97" i="5"/>
  <c r="JU97" i="5"/>
  <c r="JT97" i="5"/>
  <c r="JS97" i="5"/>
  <c r="JR97" i="5"/>
  <c r="JQ97" i="5"/>
  <c r="JP97" i="5"/>
  <c r="JO97" i="5"/>
  <c r="JN97" i="5"/>
  <c r="JM97" i="5"/>
  <c r="JL97" i="5"/>
  <c r="JK97" i="5"/>
  <c r="JJ97" i="5"/>
  <c r="JI97" i="5"/>
  <c r="JH97" i="5"/>
  <c r="JG97" i="5"/>
  <c r="JF97" i="5"/>
  <c r="JE97" i="5"/>
  <c r="JD97" i="5"/>
  <c r="JC97" i="5"/>
  <c r="JB97" i="5"/>
  <c r="JA97" i="5"/>
  <c r="IZ97" i="5"/>
  <c r="IY97" i="5"/>
  <c r="IX97" i="5"/>
  <c r="IW97" i="5"/>
  <c r="IV97" i="5"/>
  <c r="IU97" i="5"/>
  <c r="IT97" i="5"/>
  <c r="IS97" i="5"/>
  <c r="IR97" i="5"/>
  <c r="IQ97" i="5"/>
  <c r="IP97" i="5"/>
  <c r="IO97" i="5"/>
  <c r="IN97" i="5"/>
  <c r="IM97" i="5"/>
  <c r="IL97" i="5"/>
  <c r="IK97" i="5"/>
  <c r="IJ97" i="5"/>
  <c r="II97" i="5"/>
  <c r="IH97" i="5"/>
  <c r="IG97" i="5"/>
  <c r="IF97" i="5"/>
  <c r="IE97" i="5"/>
  <c r="ID97" i="5"/>
  <c r="IC97" i="5"/>
  <c r="IB97" i="5"/>
  <c r="IA97" i="5"/>
  <c r="HZ97" i="5"/>
  <c r="HY97" i="5"/>
  <c r="HX97" i="5"/>
  <c r="HW97" i="5"/>
  <c r="HV97" i="5"/>
  <c r="HU97" i="5"/>
  <c r="HT97" i="5"/>
  <c r="HS97" i="5"/>
  <c r="HR97" i="5"/>
  <c r="HQ97" i="5"/>
  <c r="HP97" i="5"/>
  <c r="HO97" i="5"/>
  <c r="HN97" i="5"/>
  <c r="HM97" i="5"/>
  <c r="HL97" i="5"/>
  <c r="HK97" i="5"/>
  <c r="HJ97" i="5"/>
  <c r="HI97" i="5"/>
  <c r="HH97" i="5"/>
  <c r="HG97" i="5"/>
  <c r="HF97" i="5"/>
  <c r="HE97" i="5"/>
  <c r="HD97" i="5"/>
  <c r="HC97" i="5"/>
  <c r="HB97" i="5"/>
  <c r="HA97" i="5"/>
  <c r="GZ97" i="5"/>
  <c r="GY97" i="5"/>
  <c r="GX97" i="5"/>
  <c r="GW97" i="5"/>
  <c r="GV97" i="5"/>
  <c r="GU97" i="5"/>
  <c r="GT97" i="5"/>
  <c r="GS97" i="5"/>
  <c r="GR97" i="5"/>
  <c r="GQ97" i="5"/>
  <c r="GP97" i="5"/>
  <c r="GO97" i="5"/>
  <c r="GN97" i="5"/>
  <c r="GM97" i="5"/>
  <c r="GL97" i="5"/>
  <c r="GK97" i="5"/>
  <c r="GJ97" i="5"/>
  <c r="GI97" i="5"/>
  <c r="GH97" i="5"/>
  <c r="GG97" i="5"/>
  <c r="GF97" i="5"/>
  <c r="GE97" i="5"/>
  <c r="GD97" i="5"/>
  <c r="GC97" i="5"/>
  <c r="GB97" i="5"/>
  <c r="GA97" i="5"/>
  <c r="FZ97" i="5"/>
  <c r="FY97" i="5"/>
  <c r="FX97" i="5"/>
  <c r="FW97" i="5"/>
  <c r="FV97" i="5"/>
  <c r="FU97" i="5"/>
  <c r="FT97" i="5"/>
  <c r="FS97" i="5"/>
  <c r="FR97" i="5"/>
  <c r="FQ97" i="5"/>
  <c r="FP97" i="5"/>
  <c r="FO97" i="5"/>
  <c r="FN97" i="5"/>
  <c r="FM97" i="5"/>
  <c r="FL97" i="5"/>
  <c r="FK97" i="5"/>
  <c r="FJ97" i="5"/>
  <c r="FI97" i="5"/>
  <c r="FH97" i="5"/>
  <c r="FG97" i="5"/>
  <c r="FF97" i="5"/>
  <c r="FE97" i="5"/>
  <c r="FD97" i="5"/>
  <c r="FC97" i="5"/>
  <c r="FB97" i="5"/>
  <c r="FA97" i="5"/>
  <c r="EZ97" i="5"/>
  <c r="EY97" i="5"/>
  <c r="EX97" i="5"/>
  <c r="EW97" i="5"/>
  <c r="EV97" i="5"/>
  <c r="EU97" i="5"/>
  <c r="ET97" i="5"/>
  <c r="ES97" i="5"/>
  <c r="ER97" i="5"/>
  <c r="EQ97" i="5"/>
  <c r="EP97" i="5"/>
  <c r="EO97" i="5"/>
  <c r="EN97" i="5"/>
  <c r="EM97" i="5"/>
  <c r="EL97" i="5"/>
  <c r="EK97" i="5"/>
  <c r="EJ97" i="5"/>
  <c r="EI97" i="5"/>
  <c r="EH97" i="5"/>
  <c r="EG97" i="5"/>
  <c r="EF97" i="5"/>
  <c r="EE97" i="5"/>
  <c r="ED97" i="5"/>
  <c r="EC97" i="5"/>
  <c r="EB97" i="5"/>
  <c r="EA97" i="5"/>
  <c r="DZ97" i="5"/>
  <c r="DY97" i="5"/>
  <c r="DX97" i="5"/>
  <c r="DW97" i="5"/>
  <c r="DV97" i="5"/>
  <c r="DU97" i="5"/>
  <c r="DT97" i="5"/>
  <c r="DS97" i="5"/>
  <c r="DR97" i="5"/>
  <c r="DQ97" i="5"/>
  <c r="DP97" i="5"/>
  <c r="DO97" i="5"/>
  <c r="DN97" i="5"/>
  <c r="DM97" i="5"/>
  <c r="DL97" i="5"/>
  <c r="DK97" i="5"/>
  <c r="DJ97" i="5"/>
  <c r="DI97" i="5"/>
  <c r="DH97" i="5"/>
  <c r="DG97" i="5"/>
  <c r="DF97" i="5"/>
  <c r="DE97" i="5"/>
  <c r="DD97" i="5"/>
  <c r="DC97" i="5"/>
  <c r="DB97" i="5"/>
  <c r="DA97" i="5"/>
  <c r="CZ97" i="5"/>
  <c r="CY97" i="5"/>
  <c r="CX97" i="5"/>
  <c r="CW97" i="5"/>
  <c r="CV97" i="5"/>
  <c r="CU97" i="5"/>
  <c r="CT97" i="5"/>
  <c r="CS97" i="5"/>
  <c r="CR97" i="5"/>
  <c r="CQ97" i="5"/>
  <c r="CP97" i="5"/>
  <c r="CO97" i="5"/>
  <c r="CN97" i="5"/>
  <c r="CM97" i="5"/>
  <c r="CL97" i="5"/>
  <c r="CK97" i="5"/>
  <c r="CJ97" i="5"/>
  <c r="CI97" i="5"/>
  <c r="CH97" i="5"/>
  <c r="CG97" i="5"/>
  <c r="CF97" i="5"/>
  <c r="CE97" i="5"/>
  <c r="CD97" i="5"/>
  <c r="CC97" i="5"/>
  <c r="CB97" i="5"/>
  <c r="CA97" i="5"/>
  <c r="BZ97" i="5"/>
  <c r="BY97" i="5"/>
  <c r="BX97" i="5"/>
  <c r="BW97" i="5"/>
  <c r="BV97" i="5"/>
  <c r="BU97" i="5"/>
  <c r="BT97" i="5"/>
  <c r="BS97" i="5"/>
  <c r="BR97" i="5"/>
  <c r="BQ97" i="5"/>
  <c r="BP97" i="5"/>
  <c r="BO97" i="5"/>
  <c r="BN97" i="5"/>
  <c r="BM97" i="5"/>
  <c r="BL97" i="5"/>
  <c r="BK97" i="5"/>
  <c r="BJ97" i="5"/>
  <c r="BI97" i="5"/>
  <c r="BH97" i="5"/>
  <c r="BG97" i="5"/>
  <c r="BF97" i="5"/>
  <c r="BE97" i="5"/>
  <c r="BD97" i="5"/>
  <c r="BC97" i="5"/>
  <c r="BB97" i="5"/>
  <c r="BA97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N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A97" i="5"/>
  <c r="Z97" i="5"/>
  <c r="Y97" i="5"/>
  <c r="X97" i="5"/>
  <c r="W97" i="5"/>
  <c r="V97" i="5"/>
  <c r="U97" i="5"/>
  <c r="T97" i="5"/>
  <c r="S97" i="5"/>
  <c r="R97" i="5"/>
  <c r="Q97" i="5"/>
  <c r="P97" i="5"/>
  <c r="O97" i="5"/>
  <c r="N97" i="5"/>
  <c r="M97" i="5"/>
  <c r="L97" i="5"/>
  <c r="K97" i="5"/>
  <c r="J97" i="5"/>
  <c r="I97" i="5"/>
  <c r="H97" i="5"/>
  <c r="A97" i="5"/>
  <c r="BN241" i="6"/>
  <c r="BN239" i="6"/>
  <c r="BN232" i="6"/>
  <c r="BN228" i="6"/>
  <c r="BN227" i="6"/>
  <c r="BN226" i="6"/>
  <c r="BN219" i="6"/>
  <c r="BN215" i="6"/>
  <c r="BN214" i="6"/>
  <c r="BN213" i="6"/>
  <c r="BN206" i="6"/>
  <c r="BN202" i="6"/>
  <c r="BN201" i="6"/>
  <c r="BN200" i="6"/>
  <c r="BN193" i="6"/>
  <c r="BN189" i="6"/>
  <c r="BN188" i="6"/>
  <c r="BN187" i="6"/>
  <c r="BN180" i="6"/>
  <c r="BN176" i="6"/>
  <c r="BN175" i="6"/>
  <c r="BN174" i="6"/>
  <c r="BN167" i="6"/>
  <c r="BN163" i="6"/>
  <c r="BN162" i="6"/>
  <c r="BN161" i="6"/>
  <c r="BN154" i="6"/>
  <c r="BN150" i="6"/>
  <c r="BN149" i="6"/>
  <c r="BN148" i="6"/>
  <c r="BN141" i="6"/>
  <c r="BN137" i="6"/>
  <c r="BN136" i="6"/>
  <c r="BN135" i="6"/>
  <c r="BN128" i="6"/>
  <c r="BN124" i="6"/>
  <c r="BN123" i="6"/>
  <c r="BN122" i="6"/>
  <c r="BN115" i="6"/>
  <c r="BN110" i="6"/>
  <c r="BN109" i="6"/>
  <c r="BN102" i="6"/>
  <c r="BN97" i="6"/>
  <c r="BN96" i="6"/>
  <c r="BN89" i="6"/>
  <c r="BN84" i="6"/>
  <c r="BN83" i="6"/>
  <c r="BN76" i="6"/>
  <c r="BN71" i="6"/>
  <c r="BN70" i="6"/>
  <c r="BN63" i="6"/>
  <c r="BN58" i="6"/>
  <c r="BN57" i="6"/>
  <c r="BN50" i="6"/>
  <c r="BN45" i="6"/>
  <c r="BN44" i="6"/>
  <c r="BN37" i="6"/>
  <c r="BN32" i="6"/>
  <c r="BN31" i="6"/>
  <c r="BN24" i="6"/>
  <c r="BN11" i="6"/>
  <c r="BN6" i="6"/>
  <c r="D253" i="6"/>
  <c r="C240" i="6"/>
  <c r="C227" i="6"/>
  <c r="D181" i="4"/>
  <c r="D180" i="4"/>
  <c r="D179" i="4"/>
  <c r="D178" i="4"/>
  <c r="D177" i="4"/>
  <c r="D176" i="4"/>
  <c r="C214" i="6"/>
  <c r="D175" i="4"/>
  <c r="D174" i="4"/>
  <c r="C201" i="6" s="1"/>
  <c r="D173" i="4"/>
  <c r="C188" i="6" s="1"/>
  <c r="D172" i="4"/>
  <c r="C175" i="6"/>
  <c r="D171" i="4"/>
  <c r="C162" i="6"/>
  <c r="D170" i="4"/>
  <c r="D169" i="4"/>
  <c r="C136" i="6"/>
  <c r="D168" i="4"/>
  <c r="H18" i="1" s="1"/>
  <c r="D167" i="4"/>
  <c r="D166" i="4"/>
  <c r="D165" i="4"/>
  <c r="D164" i="4"/>
  <c r="D163" i="4"/>
  <c r="D162" i="4"/>
  <c r="D161" i="4"/>
  <c r="C123" i="6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H40" i="1" s="1"/>
  <c r="D132" i="4"/>
  <c r="C110" i="6" s="1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H111" i="1" s="1"/>
  <c r="D113" i="4"/>
  <c r="C97" i="6"/>
  <c r="D112" i="4"/>
  <c r="D111" i="4"/>
  <c r="D110" i="4"/>
  <c r="C84" i="6" s="1"/>
  <c r="D109" i="4"/>
  <c r="C71" i="6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C110" i="5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C58" i="6" s="1"/>
  <c r="D63" i="4"/>
  <c r="D62" i="4"/>
  <c r="D61" i="4"/>
  <c r="D60" i="4"/>
  <c r="D59" i="4"/>
  <c r="C45" i="6" s="1"/>
  <c r="D58" i="4"/>
  <c r="D57" i="4"/>
  <c r="D56" i="4"/>
  <c r="D55" i="4"/>
  <c r="C32" i="6" s="1"/>
  <c r="D54" i="4"/>
  <c r="C97" i="5"/>
  <c r="D53" i="4"/>
  <c r="D52" i="4"/>
  <c r="D51" i="4"/>
  <c r="D50" i="4"/>
  <c r="C84" i="5" s="1"/>
  <c r="D49" i="4"/>
  <c r="D48" i="4"/>
  <c r="C71" i="5"/>
  <c r="D47" i="4"/>
  <c r="D46" i="4"/>
  <c r="D45" i="4"/>
  <c r="D44" i="4"/>
  <c r="D43" i="4"/>
  <c r="C19" i="6" s="1"/>
  <c r="D42" i="4"/>
  <c r="C6" i="6"/>
  <c r="D41" i="4"/>
  <c r="D40" i="4"/>
  <c r="C58" i="5"/>
  <c r="D39" i="4"/>
  <c r="D38" i="4"/>
  <c r="D37" i="4"/>
  <c r="D36" i="4"/>
  <c r="D35" i="4"/>
  <c r="D34" i="4"/>
  <c r="D33" i="4"/>
  <c r="D32" i="4"/>
  <c r="C45" i="5"/>
  <c r="D31" i="4"/>
  <c r="D30" i="4"/>
  <c r="C32" i="5"/>
  <c r="D29" i="4"/>
  <c r="D28" i="4"/>
  <c r="D27" i="4"/>
  <c r="C19" i="5" s="1"/>
  <c r="D26" i="4"/>
  <c r="D25" i="4"/>
  <c r="C6" i="5" s="1"/>
  <c r="D23" i="4"/>
  <c r="D22" i="4"/>
  <c r="D21" i="4"/>
  <c r="D20" i="4"/>
  <c r="D19" i="4"/>
  <c r="D18" i="4"/>
  <c r="D17" i="4"/>
  <c r="D16" i="4"/>
  <c r="D15" i="4"/>
  <c r="D14" i="4"/>
  <c r="G130" i="1"/>
  <c r="G129" i="1"/>
  <c r="G128" i="1"/>
  <c r="G127" i="1"/>
  <c r="G126" i="1"/>
  <c r="G125" i="1"/>
  <c r="G124" i="1"/>
  <c r="G123" i="1"/>
  <c r="G122" i="1"/>
  <c r="G121" i="1"/>
  <c r="G120" i="1"/>
  <c r="G117" i="1"/>
  <c r="G116" i="1"/>
  <c r="G115" i="1"/>
  <c r="G114" i="1"/>
  <c r="G111" i="1"/>
  <c r="G110" i="1"/>
  <c r="G105" i="1"/>
  <c r="G103" i="1"/>
  <c r="G97" i="1"/>
  <c r="G96" i="1"/>
  <c r="G95" i="1"/>
  <c r="G94" i="1"/>
  <c r="G93" i="1"/>
  <c r="G88" i="1"/>
  <c r="G86" i="1"/>
  <c r="G85" i="1"/>
  <c r="G84" i="1"/>
  <c r="G83" i="1"/>
  <c r="G81" i="1"/>
  <c r="G76" i="1"/>
  <c r="G72" i="1"/>
  <c r="G71" i="1"/>
  <c r="G70" i="1"/>
  <c r="G69" i="1"/>
  <c r="G68" i="1"/>
  <c r="G67" i="1"/>
  <c r="G51" i="1"/>
  <c r="G50" i="1"/>
  <c r="G47" i="1"/>
  <c r="G46" i="1"/>
  <c r="G45" i="1"/>
  <c r="G44" i="1"/>
  <c r="G43" i="1"/>
  <c r="G42" i="1"/>
  <c r="G39" i="1"/>
  <c r="G38" i="1"/>
  <c r="G37" i="1"/>
  <c r="G36" i="1"/>
  <c r="G35" i="1"/>
  <c r="G34" i="1"/>
  <c r="G33" i="1"/>
  <c r="G23" i="1"/>
  <c r="G30" i="1"/>
  <c r="G29" i="1"/>
  <c r="G24" i="1"/>
  <c r="G27" i="1"/>
  <c r="G26" i="1"/>
  <c r="G25" i="1"/>
  <c r="G19" i="1"/>
  <c r="G18" i="1"/>
  <c r="G17" i="1"/>
  <c r="G16" i="1"/>
  <c r="G15" i="1"/>
  <c r="G14" i="1"/>
  <c r="G13" i="1"/>
  <c r="G11" i="1"/>
  <c r="G10" i="1"/>
  <c r="G9" i="1"/>
  <c r="G8" i="1"/>
  <c r="G7" i="1"/>
  <c r="G12" i="1"/>
  <c r="F130" i="1"/>
  <c r="F129" i="1"/>
  <c r="F128" i="1"/>
  <c r="F127" i="1"/>
  <c r="F126" i="1"/>
  <c r="F125" i="1"/>
  <c r="F124" i="1"/>
  <c r="F123" i="1"/>
  <c r="F122" i="1"/>
  <c r="F121" i="1"/>
  <c r="F120" i="1"/>
  <c r="F117" i="1"/>
  <c r="F116" i="1"/>
  <c r="F115" i="1"/>
  <c r="F114" i="1"/>
  <c r="F111" i="1"/>
  <c r="F110" i="1"/>
  <c r="F105" i="1"/>
  <c r="F103" i="1"/>
  <c r="F97" i="1"/>
  <c r="F96" i="1"/>
  <c r="F95" i="1"/>
  <c r="F94" i="1"/>
  <c r="F93" i="1"/>
  <c r="F88" i="1"/>
  <c r="F86" i="1"/>
  <c r="F85" i="1"/>
  <c r="F84" i="1"/>
  <c r="F83" i="1"/>
  <c r="F81" i="1"/>
  <c r="F76" i="1"/>
  <c r="F72" i="1"/>
  <c r="F71" i="1"/>
  <c r="F70" i="1"/>
  <c r="F69" i="1"/>
  <c r="F68" i="1"/>
  <c r="F67" i="1"/>
  <c r="F51" i="1"/>
  <c r="F50" i="1"/>
  <c r="F47" i="1"/>
  <c r="F46" i="1"/>
  <c r="F45" i="1"/>
  <c r="F44" i="1"/>
  <c r="F43" i="1"/>
  <c r="F42" i="1"/>
  <c r="F39" i="1"/>
  <c r="F38" i="1"/>
  <c r="F37" i="1"/>
  <c r="F36" i="1"/>
  <c r="F34" i="1"/>
  <c r="F33" i="1"/>
  <c r="F23" i="1"/>
  <c r="F30" i="1"/>
  <c r="F29" i="1"/>
  <c r="F24" i="1"/>
  <c r="F27" i="1"/>
  <c r="F26" i="1"/>
  <c r="F25" i="1"/>
  <c r="F19" i="1"/>
  <c r="F18" i="1"/>
  <c r="F17" i="1"/>
  <c r="F16" i="1"/>
  <c r="F15" i="1"/>
  <c r="F14" i="1"/>
  <c r="F13" i="1"/>
  <c r="F11" i="1"/>
  <c r="F10" i="1"/>
  <c r="F9" i="1"/>
  <c r="F8" i="1"/>
  <c r="F7" i="1"/>
  <c r="F12" i="1"/>
  <c r="E130" i="1"/>
  <c r="E129" i="1"/>
  <c r="E128" i="1"/>
  <c r="E127" i="1"/>
  <c r="E126" i="1"/>
  <c r="E125" i="1"/>
  <c r="E124" i="1"/>
  <c r="E123" i="1"/>
  <c r="E122" i="1"/>
  <c r="E121" i="1"/>
  <c r="E120" i="1"/>
  <c r="E117" i="1"/>
  <c r="E116" i="1"/>
  <c r="E115" i="1"/>
  <c r="E114" i="1"/>
  <c r="E111" i="1"/>
  <c r="E110" i="1"/>
  <c r="E105" i="1"/>
  <c r="E103" i="1"/>
  <c r="E97" i="1"/>
  <c r="E96" i="1"/>
  <c r="E95" i="1"/>
  <c r="E94" i="1"/>
  <c r="E93" i="1"/>
  <c r="E88" i="1"/>
  <c r="E86" i="1"/>
  <c r="E85" i="1"/>
  <c r="E84" i="1"/>
  <c r="E83" i="1"/>
  <c r="E81" i="1"/>
  <c r="E76" i="1"/>
  <c r="E72" i="1"/>
  <c r="E71" i="1"/>
  <c r="E70" i="1"/>
  <c r="E69" i="1"/>
  <c r="E68" i="1"/>
  <c r="E67" i="1"/>
  <c r="E51" i="1"/>
  <c r="E50" i="1"/>
  <c r="E47" i="1"/>
  <c r="E46" i="1"/>
  <c r="E45" i="1"/>
  <c r="E44" i="1"/>
  <c r="E43" i="1"/>
  <c r="E42" i="1"/>
  <c r="E39" i="1"/>
  <c r="E38" i="1"/>
  <c r="E37" i="1"/>
  <c r="E36" i="1"/>
  <c r="E35" i="1"/>
  <c r="E34" i="1"/>
  <c r="E33" i="1"/>
  <c r="E23" i="1"/>
  <c r="E30" i="1"/>
  <c r="E29" i="1"/>
  <c r="E24" i="1"/>
  <c r="E27" i="1"/>
  <c r="E26" i="1"/>
  <c r="E25" i="1"/>
  <c r="E19" i="1"/>
  <c r="E18" i="1"/>
  <c r="E17" i="1"/>
  <c r="E16" i="1"/>
  <c r="E15" i="1"/>
  <c r="E14" i="1"/>
  <c r="E12" i="1"/>
  <c r="E11" i="1"/>
  <c r="E10" i="1"/>
  <c r="E9" i="1"/>
  <c r="E8" i="1"/>
  <c r="E7" i="1"/>
  <c r="E13" i="1"/>
  <c r="D12" i="4"/>
  <c r="H130" i="1" s="1"/>
  <c r="D11" i="4"/>
  <c r="H129" i="1" s="1"/>
  <c r="D10" i="4"/>
  <c r="D9" i="4"/>
  <c r="D8" i="4"/>
  <c r="H126" i="1"/>
  <c r="D7" i="4"/>
  <c r="D6" i="4"/>
  <c r="H124" i="1"/>
  <c r="D5" i="4"/>
  <c r="H123" i="1"/>
  <c r="D4" i="4"/>
  <c r="H122" i="1" s="1"/>
  <c r="D3" i="4"/>
  <c r="H121" i="1"/>
  <c r="D2" i="4"/>
  <c r="H120" i="1" s="1"/>
  <c r="H127" i="1"/>
  <c r="H125" i="1"/>
  <c r="H95" i="1"/>
  <c r="H94" i="1"/>
  <c r="H93" i="1"/>
  <c r="H88" i="1"/>
  <c r="H83" i="1"/>
  <c r="H81" i="1"/>
  <c r="H30" i="1"/>
  <c r="H27" i="1"/>
  <c r="H91" i="1"/>
  <c r="H20" i="1"/>
  <c r="H97" i="1"/>
  <c r="H96" i="1"/>
  <c r="H110" i="1"/>
  <c r="H117" i="1"/>
  <c r="H116" i="1"/>
  <c r="H115" i="1"/>
  <c r="H114" i="1"/>
  <c r="H85" i="1"/>
  <c r="H86" i="1"/>
  <c r="H51" i="1"/>
  <c r="H50" i="1"/>
  <c r="H38" i="1"/>
  <c r="H23" i="1"/>
  <c r="H29" i="1"/>
  <c r="H26" i="1"/>
  <c r="H25" i="1"/>
  <c r="H39" i="1"/>
  <c r="H35" i="1"/>
  <c r="H34" i="1"/>
  <c r="H36" i="1"/>
  <c r="H33" i="1"/>
  <c r="H76" i="1"/>
  <c r="H72" i="1"/>
  <c r="H71" i="1"/>
  <c r="H70" i="1"/>
  <c r="H69" i="1"/>
  <c r="H68" i="1"/>
  <c r="H67" i="1"/>
  <c r="H9" i="1"/>
  <c r="H11" i="1"/>
  <c r="H8" i="1"/>
  <c r="H7" i="1"/>
  <c r="H46" i="1"/>
  <c r="H47" i="1"/>
  <c r="H44" i="1"/>
  <c r="H43" i="1"/>
  <c r="H45" i="1"/>
  <c r="H42" i="1"/>
  <c r="H14" i="1"/>
  <c r="H13" i="1"/>
  <c r="H12" i="1"/>
  <c r="H17" i="1"/>
  <c r="H19" i="1"/>
  <c r="H16" i="1"/>
  <c r="H15" i="1"/>
  <c r="H24" i="1"/>
  <c r="H103" i="1"/>
  <c r="H84" i="1"/>
  <c r="A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DF32" i="6"/>
  <c r="DG32" i="6"/>
  <c r="DH32" i="6"/>
  <c r="DI32" i="6"/>
  <c r="DJ32" i="6"/>
  <c r="DK32" i="6"/>
  <c r="DL32" i="6"/>
  <c r="DM32" i="6"/>
  <c r="DN32" i="6"/>
  <c r="DO32" i="6"/>
  <c r="DP32" i="6"/>
  <c r="DQ32" i="6"/>
  <c r="DR32" i="6"/>
  <c r="DS32" i="6"/>
  <c r="DT32" i="6"/>
  <c r="DU32" i="6"/>
  <c r="DV32" i="6"/>
  <c r="DW32" i="6"/>
  <c r="DX32" i="6"/>
  <c r="DY32" i="6"/>
  <c r="DZ32" i="6"/>
  <c r="EA32" i="6"/>
  <c r="EB32" i="6"/>
  <c r="EC32" i="6"/>
  <c r="ED32" i="6"/>
  <c r="EE32" i="6"/>
  <c r="EF32" i="6"/>
  <c r="EG32" i="6"/>
  <c r="EH32" i="6"/>
  <c r="EI32" i="6"/>
  <c r="EJ32" i="6"/>
  <c r="EK32" i="6"/>
  <c r="EL32" i="6"/>
  <c r="EM32" i="6"/>
  <c r="EN32" i="6"/>
  <c r="EO32" i="6"/>
  <c r="EP32" i="6"/>
  <c r="EQ32" i="6"/>
  <c r="ER32" i="6"/>
  <c r="ES32" i="6"/>
  <c r="ET32" i="6"/>
  <c r="EU32" i="6"/>
  <c r="EV32" i="6"/>
  <c r="EW32" i="6"/>
  <c r="EX32" i="6"/>
  <c r="EY32" i="6"/>
  <c r="EZ32" i="6"/>
  <c r="FA32" i="6"/>
  <c r="FB32" i="6"/>
  <c r="FC32" i="6"/>
  <c r="FD32" i="6"/>
  <c r="FE32" i="6"/>
  <c r="FF32" i="6"/>
  <c r="FG32" i="6"/>
  <c r="FH32" i="6"/>
  <c r="FI32" i="6"/>
  <c r="FJ32" i="6"/>
  <c r="FK32" i="6"/>
  <c r="FL32" i="6"/>
  <c r="FM32" i="6"/>
  <c r="FN32" i="6"/>
  <c r="FO32" i="6"/>
  <c r="FP32" i="6"/>
  <c r="FQ32" i="6"/>
  <c r="FR32" i="6"/>
  <c r="FS32" i="6"/>
  <c r="FT32" i="6"/>
  <c r="FU32" i="6"/>
  <c r="FV32" i="6"/>
  <c r="FW32" i="6"/>
  <c r="FX32" i="6"/>
  <c r="FY32" i="6"/>
  <c r="FZ32" i="6"/>
  <c r="GA32" i="6"/>
  <c r="GB32" i="6"/>
  <c r="GC32" i="6"/>
  <c r="GD32" i="6"/>
  <c r="GE32" i="6"/>
  <c r="GF32" i="6"/>
  <c r="GG32" i="6"/>
  <c r="GH32" i="6"/>
  <c r="GI32" i="6"/>
  <c r="GJ32" i="6"/>
  <c r="GK32" i="6"/>
  <c r="GL32" i="6"/>
  <c r="GM32" i="6"/>
  <c r="GN32" i="6"/>
  <c r="GO32" i="6"/>
  <c r="GP32" i="6"/>
  <c r="GQ32" i="6"/>
  <c r="GR32" i="6"/>
  <c r="GS32" i="6"/>
  <c r="GT32" i="6"/>
  <c r="GU32" i="6"/>
  <c r="GV32" i="6"/>
  <c r="GW32" i="6"/>
  <c r="GX32" i="6"/>
  <c r="GY32" i="6"/>
  <c r="GZ32" i="6"/>
  <c r="HA32" i="6"/>
  <c r="HB32" i="6"/>
  <c r="HC32" i="6"/>
  <c r="HD32" i="6"/>
  <c r="HE32" i="6"/>
  <c r="HF32" i="6"/>
  <c r="HG32" i="6"/>
  <c r="HH32" i="6"/>
  <c r="HI32" i="6"/>
  <c r="HJ32" i="6"/>
  <c r="HK32" i="6"/>
  <c r="HL32" i="6"/>
  <c r="HM32" i="6"/>
  <c r="HN32" i="6"/>
  <c r="HO32" i="6"/>
  <c r="HP32" i="6"/>
  <c r="HQ32" i="6"/>
  <c r="HR32" i="6"/>
  <c r="HS32" i="6"/>
  <c r="HT32" i="6"/>
  <c r="HU32" i="6"/>
  <c r="HV32" i="6"/>
  <c r="HW32" i="6"/>
  <c r="HX32" i="6"/>
  <c r="HY32" i="6"/>
  <c r="HZ32" i="6"/>
  <c r="IA32" i="6"/>
  <c r="IB32" i="6"/>
  <c r="IC32" i="6"/>
  <c r="ID32" i="6"/>
  <c r="IE32" i="6"/>
  <c r="IF32" i="6"/>
  <c r="IG32" i="6"/>
  <c r="IH32" i="6"/>
  <c r="II32" i="6"/>
  <c r="IJ32" i="6"/>
  <c r="IK32" i="6"/>
  <c r="IL32" i="6"/>
  <c r="IM32" i="6"/>
  <c r="IN32" i="6"/>
  <c r="IO32" i="6"/>
  <c r="IP32" i="6"/>
  <c r="IQ32" i="6"/>
  <c r="IR32" i="6"/>
  <c r="IS32" i="6"/>
  <c r="IT32" i="6"/>
  <c r="IU32" i="6"/>
  <c r="IV32" i="6"/>
  <c r="IW32" i="6"/>
  <c r="IX32" i="6"/>
  <c r="IY32" i="6"/>
  <c r="IZ32" i="6"/>
  <c r="JA32" i="6"/>
  <c r="JB32" i="6"/>
  <c r="JC32" i="6"/>
  <c r="JD32" i="6"/>
  <c r="JE32" i="6"/>
  <c r="JF32" i="6"/>
  <c r="JG32" i="6"/>
  <c r="JH32" i="6"/>
  <c r="JI32" i="6"/>
  <c r="JJ32" i="6"/>
  <c r="JK32" i="6"/>
  <c r="JL32" i="6"/>
  <c r="JM32" i="6"/>
  <c r="JN32" i="6"/>
  <c r="JO32" i="6"/>
  <c r="JP32" i="6"/>
  <c r="JQ32" i="6"/>
  <c r="JR32" i="6"/>
  <c r="JS32" i="6"/>
  <c r="JT32" i="6"/>
  <c r="JU32" i="6"/>
  <c r="JV32" i="6"/>
  <c r="JW32" i="6"/>
  <c r="JX32" i="6"/>
  <c r="JY32" i="6"/>
  <c r="JZ32" i="6"/>
  <c r="KA32" i="6"/>
  <c r="KB32" i="6"/>
  <c r="KC32" i="6"/>
  <c r="KD32" i="6"/>
  <c r="KE32" i="6"/>
  <c r="KF32" i="6"/>
  <c r="KG32" i="6"/>
  <c r="KH32" i="6"/>
  <c r="KI32" i="6"/>
  <c r="KJ32" i="6"/>
  <c r="KK32" i="6"/>
  <c r="KL32" i="6"/>
  <c r="KM32" i="6"/>
  <c r="KN32" i="6"/>
  <c r="KO32" i="6"/>
  <c r="KP32" i="6"/>
  <c r="KQ32" i="6"/>
  <c r="KR32" i="6"/>
  <c r="KS32" i="6"/>
  <c r="KT32" i="6"/>
  <c r="KU32" i="6"/>
  <c r="KV32" i="6"/>
  <c r="KW32" i="6"/>
  <c r="KX32" i="6"/>
  <c r="KY32" i="6"/>
  <c r="KZ32" i="6"/>
  <c r="LA32" i="6"/>
  <c r="LB32" i="6"/>
  <c r="LC32" i="6"/>
  <c r="LD32" i="6"/>
  <c r="LE32" i="6"/>
  <c r="LF32" i="6"/>
  <c r="LG32" i="6"/>
  <c r="LH32" i="6"/>
  <c r="LI32" i="6"/>
  <c r="LJ32" i="6"/>
  <c r="LK32" i="6"/>
  <c r="LL32" i="6"/>
  <c r="LM32" i="6"/>
  <c r="LN32" i="6"/>
  <c r="LO32" i="6"/>
  <c r="LP32" i="6"/>
  <c r="LQ32" i="6"/>
  <c r="LR32" i="6"/>
  <c r="LS32" i="6"/>
  <c r="LT32" i="6"/>
  <c r="LU32" i="6"/>
  <c r="LV32" i="6"/>
  <c r="LW32" i="6"/>
  <c r="LX32" i="6"/>
  <c r="LY32" i="6"/>
  <c r="LZ32" i="6"/>
  <c r="MA32" i="6"/>
  <c r="MB32" i="6"/>
  <c r="MC32" i="6"/>
  <c r="MD32" i="6"/>
  <c r="ME32" i="6"/>
  <c r="MF32" i="6"/>
  <c r="MG32" i="6"/>
  <c r="MH32" i="6"/>
  <c r="MI32" i="6"/>
  <c r="MJ32" i="6"/>
  <c r="MK32" i="6"/>
  <c r="ML32" i="6"/>
  <c r="MM32" i="6"/>
  <c r="MN32" i="6"/>
  <c r="MO32" i="6"/>
  <c r="MP32" i="6"/>
  <c r="MQ32" i="6"/>
  <c r="MR32" i="6"/>
  <c r="MS32" i="6"/>
  <c r="MT32" i="6"/>
  <c r="MU32" i="6"/>
  <c r="MV32" i="6"/>
  <c r="MW32" i="6"/>
  <c r="MX32" i="6"/>
  <c r="MY32" i="6"/>
  <c r="MZ32" i="6"/>
  <c r="NA32" i="6"/>
  <c r="NB32" i="6"/>
  <c r="NC32" i="6"/>
  <c r="ND32" i="6"/>
  <c r="NE32" i="6"/>
  <c r="NF32" i="6"/>
  <c r="NG32" i="6"/>
  <c r="NH32" i="6"/>
  <c r="NI32" i="6"/>
  <c r="B40" i="6"/>
  <c r="B44" i="6"/>
  <c r="D44" i="6"/>
  <c r="H44" i="6"/>
  <c r="H37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CW44" i="6"/>
  <c r="CX44" i="6"/>
  <c r="CY44" i="6"/>
  <c r="CZ44" i="6"/>
  <c r="DA44" i="6"/>
  <c r="DB44" i="6"/>
  <c r="DC44" i="6"/>
  <c r="DD44" i="6"/>
  <c r="DE44" i="6"/>
  <c r="DF44" i="6"/>
  <c r="DG44" i="6"/>
  <c r="DH44" i="6"/>
  <c r="DI44" i="6"/>
  <c r="DJ44" i="6"/>
  <c r="DK44" i="6"/>
  <c r="DL44" i="6"/>
  <c r="DM44" i="6"/>
  <c r="DN44" i="6"/>
  <c r="DO44" i="6"/>
  <c r="DP44" i="6"/>
  <c r="DQ44" i="6"/>
  <c r="DR44" i="6"/>
  <c r="DS44" i="6"/>
  <c r="DT44" i="6"/>
  <c r="DU44" i="6"/>
  <c r="DV44" i="6"/>
  <c r="DW44" i="6"/>
  <c r="DX44" i="6"/>
  <c r="DY44" i="6"/>
  <c r="DZ44" i="6"/>
  <c r="EA44" i="6"/>
  <c r="EB44" i="6"/>
  <c r="EC44" i="6"/>
  <c r="ED44" i="6"/>
  <c r="EE44" i="6"/>
  <c r="EF44" i="6"/>
  <c r="EG44" i="6"/>
  <c r="EH44" i="6"/>
  <c r="EI44" i="6"/>
  <c r="EJ44" i="6"/>
  <c r="EK44" i="6"/>
  <c r="EL44" i="6"/>
  <c r="EM44" i="6"/>
  <c r="EN44" i="6"/>
  <c r="EO44" i="6"/>
  <c r="EP44" i="6"/>
  <c r="EQ44" i="6"/>
  <c r="ER44" i="6"/>
  <c r="ES44" i="6"/>
  <c r="ET44" i="6"/>
  <c r="EU44" i="6"/>
  <c r="EV44" i="6"/>
  <c r="EW44" i="6"/>
  <c r="EX44" i="6"/>
  <c r="EY44" i="6"/>
  <c r="EZ44" i="6"/>
  <c r="FA44" i="6"/>
  <c r="FB44" i="6"/>
  <c r="FC44" i="6"/>
  <c r="FD44" i="6"/>
  <c r="FE44" i="6"/>
  <c r="FF44" i="6"/>
  <c r="FG44" i="6"/>
  <c r="FH44" i="6"/>
  <c r="FI44" i="6"/>
  <c r="FJ44" i="6"/>
  <c r="FK44" i="6"/>
  <c r="FL44" i="6"/>
  <c r="FM44" i="6"/>
  <c r="FN44" i="6"/>
  <c r="FO44" i="6"/>
  <c r="FP44" i="6"/>
  <c r="FQ44" i="6"/>
  <c r="FR44" i="6"/>
  <c r="FS44" i="6"/>
  <c r="FT44" i="6"/>
  <c r="FU44" i="6"/>
  <c r="FV44" i="6"/>
  <c r="FW44" i="6"/>
  <c r="FX44" i="6"/>
  <c r="FY44" i="6"/>
  <c r="FZ44" i="6"/>
  <c r="GA44" i="6"/>
  <c r="GB44" i="6"/>
  <c r="GC44" i="6"/>
  <c r="GD44" i="6"/>
  <c r="GE44" i="6"/>
  <c r="GF44" i="6"/>
  <c r="GG44" i="6"/>
  <c r="GH44" i="6"/>
  <c r="GI44" i="6"/>
  <c r="GJ44" i="6"/>
  <c r="GK44" i="6"/>
  <c r="GL44" i="6"/>
  <c r="GM44" i="6"/>
  <c r="GN44" i="6"/>
  <c r="GO44" i="6"/>
  <c r="GP44" i="6"/>
  <c r="GQ44" i="6"/>
  <c r="GR44" i="6"/>
  <c r="GS44" i="6"/>
  <c r="GT44" i="6"/>
  <c r="GU44" i="6"/>
  <c r="GV44" i="6"/>
  <c r="GW44" i="6"/>
  <c r="GX44" i="6"/>
  <c r="GY44" i="6"/>
  <c r="GZ44" i="6"/>
  <c r="HA44" i="6"/>
  <c r="HB44" i="6"/>
  <c r="HC44" i="6"/>
  <c r="HD44" i="6"/>
  <c r="HE44" i="6"/>
  <c r="HF44" i="6"/>
  <c r="HG44" i="6"/>
  <c r="HH44" i="6"/>
  <c r="HI44" i="6"/>
  <c r="HJ44" i="6"/>
  <c r="HK44" i="6"/>
  <c r="HL44" i="6"/>
  <c r="HM44" i="6"/>
  <c r="HN44" i="6"/>
  <c r="HO44" i="6"/>
  <c r="HP44" i="6"/>
  <c r="HQ44" i="6"/>
  <c r="HR44" i="6"/>
  <c r="HS44" i="6"/>
  <c r="HT44" i="6"/>
  <c r="HU44" i="6"/>
  <c r="HV44" i="6"/>
  <c r="HW44" i="6"/>
  <c r="HX44" i="6"/>
  <c r="HY44" i="6"/>
  <c r="HZ44" i="6"/>
  <c r="IA44" i="6"/>
  <c r="IB44" i="6"/>
  <c r="IC44" i="6"/>
  <c r="ID44" i="6"/>
  <c r="IE44" i="6"/>
  <c r="IF44" i="6"/>
  <c r="IG44" i="6"/>
  <c r="IH44" i="6"/>
  <c r="II44" i="6"/>
  <c r="IJ44" i="6"/>
  <c r="IK44" i="6"/>
  <c r="IL44" i="6"/>
  <c r="IM44" i="6"/>
  <c r="IN44" i="6"/>
  <c r="IO44" i="6"/>
  <c r="IP44" i="6"/>
  <c r="IQ44" i="6"/>
  <c r="IR44" i="6"/>
  <c r="IS44" i="6"/>
  <c r="IT44" i="6"/>
  <c r="IU44" i="6"/>
  <c r="IV44" i="6"/>
  <c r="IW44" i="6"/>
  <c r="IX44" i="6"/>
  <c r="IY44" i="6"/>
  <c r="IZ44" i="6"/>
  <c r="JA44" i="6"/>
  <c r="JB44" i="6"/>
  <c r="JC44" i="6"/>
  <c r="JD44" i="6"/>
  <c r="JE44" i="6"/>
  <c r="JF44" i="6"/>
  <c r="JG44" i="6"/>
  <c r="JH44" i="6"/>
  <c r="JI44" i="6"/>
  <c r="JJ44" i="6"/>
  <c r="JK44" i="6"/>
  <c r="JL44" i="6"/>
  <c r="JM44" i="6"/>
  <c r="JN44" i="6"/>
  <c r="JO44" i="6"/>
  <c r="JP44" i="6"/>
  <c r="JQ44" i="6"/>
  <c r="JR44" i="6"/>
  <c r="JS44" i="6"/>
  <c r="JT44" i="6"/>
  <c r="JU44" i="6"/>
  <c r="JV44" i="6"/>
  <c r="JW44" i="6"/>
  <c r="JX44" i="6"/>
  <c r="JY44" i="6"/>
  <c r="JZ44" i="6"/>
  <c r="KA44" i="6"/>
  <c r="KB44" i="6"/>
  <c r="KC44" i="6"/>
  <c r="KD44" i="6"/>
  <c r="KE44" i="6"/>
  <c r="KF44" i="6"/>
  <c r="KG44" i="6"/>
  <c r="KH44" i="6"/>
  <c r="KI44" i="6"/>
  <c r="KJ44" i="6"/>
  <c r="KK44" i="6"/>
  <c r="KL44" i="6"/>
  <c r="KM44" i="6"/>
  <c r="KN44" i="6"/>
  <c r="KO44" i="6"/>
  <c r="KP44" i="6"/>
  <c r="KQ44" i="6"/>
  <c r="KR44" i="6"/>
  <c r="KS44" i="6"/>
  <c r="KT44" i="6"/>
  <c r="KU44" i="6"/>
  <c r="KV44" i="6"/>
  <c r="KW44" i="6"/>
  <c r="KX44" i="6"/>
  <c r="KY44" i="6"/>
  <c r="KZ44" i="6"/>
  <c r="LA44" i="6"/>
  <c r="LB44" i="6"/>
  <c r="LC44" i="6"/>
  <c r="LD44" i="6"/>
  <c r="LE44" i="6"/>
  <c r="LF44" i="6"/>
  <c r="LG44" i="6"/>
  <c r="LH44" i="6"/>
  <c r="LI44" i="6"/>
  <c r="LJ44" i="6"/>
  <c r="LK44" i="6"/>
  <c r="LL44" i="6"/>
  <c r="LM44" i="6"/>
  <c r="LN44" i="6"/>
  <c r="LO44" i="6"/>
  <c r="LP44" i="6"/>
  <c r="LQ44" i="6"/>
  <c r="LR44" i="6"/>
  <c r="LS44" i="6"/>
  <c r="LT44" i="6"/>
  <c r="LU44" i="6"/>
  <c r="LV44" i="6"/>
  <c r="LW44" i="6"/>
  <c r="LX44" i="6"/>
  <c r="LY44" i="6"/>
  <c r="LZ44" i="6"/>
  <c r="MA44" i="6"/>
  <c r="MB44" i="6"/>
  <c r="MC44" i="6"/>
  <c r="MD44" i="6"/>
  <c r="ME44" i="6"/>
  <c r="MF44" i="6"/>
  <c r="MG44" i="6"/>
  <c r="MH44" i="6"/>
  <c r="MI44" i="6"/>
  <c r="MJ44" i="6"/>
  <c r="MK44" i="6"/>
  <c r="ML44" i="6"/>
  <c r="MM44" i="6"/>
  <c r="MN44" i="6"/>
  <c r="MO44" i="6"/>
  <c r="MP44" i="6"/>
  <c r="MQ44" i="6"/>
  <c r="MR44" i="6"/>
  <c r="MS44" i="6"/>
  <c r="MT44" i="6"/>
  <c r="MU44" i="6"/>
  <c r="MV44" i="6"/>
  <c r="MW44" i="6"/>
  <c r="MX44" i="6"/>
  <c r="MY44" i="6"/>
  <c r="MZ44" i="6"/>
  <c r="NA44" i="6"/>
  <c r="NB44" i="6"/>
  <c r="NC44" i="6"/>
  <c r="ND44" i="6"/>
  <c r="NE44" i="6"/>
  <c r="NF44" i="6"/>
  <c r="NG44" i="6"/>
  <c r="NH44" i="6"/>
  <c r="NI44" i="6"/>
  <c r="A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CW45" i="6"/>
  <c r="CX45" i="6"/>
  <c r="CY45" i="6"/>
  <c r="CZ45" i="6"/>
  <c r="DA45" i="6"/>
  <c r="DB45" i="6"/>
  <c r="DC45" i="6"/>
  <c r="DD45" i="6"/>
  <c r="DE45" i="6"/>
  <c r="DF45" i="6"/>
  <c r="DG45" i="6"/>
  <c r="DH45" i="6"/>
  <c r="DI45" i="6"/>
  <c r="DJ45" i="6"/>
  <c r="DK45" i="6"/>
  <c r="DL45" i="6"/>
  <c r="DM45" i="6"/>
  <c r="DN45" i="6"/>
  <c r="DO45" i="6"/>
  <c r="DP45" i="6"/>
  <c r="DQ45" i="6"/>
  <c r="DR45" i="6"/>
  <c r="DS45" i="6"/>
  <c r="DT45" i="6"/>
  <c r="DU45" i="6"/>
  <c r="DV45" i="6"/>
  <c r="DW45" i="6"/>
  <c r="DX45" i="6"/>
  <c r="DY45" i="6"/>
  <c r="DZ45" i="6"/>
  <c r="EA45" i="6"/>
  <c r="EB45" i="6"/>
  <c r="EC45" i="6"/>
  <c r="ED45" i="6"/>
  <c r="EE45" i="6"/>
  <c r="EF45" i="6"/>
  <c r="EG45" i="6"/>
  <c r="EH45" i="6"/>
  <c r="EI45" i="6"/>
  <c r="EJ45" i="6"/>
  <c r="EK45" i="6"/>
  <c r="EL45" i="6"/>
  <c r="EM45" i="6"/>
  <c r="EN45" i="6"/>
  <c r="EO45" i="6"/>
  <c r="EP45" i="6"/>
  <c r="EQ45" i="6"/>
  <c r="ER45" i="6"/>
  <c r="ES45" i="6"/>
  <c r="ET45" i="6"/>
  <c r="EU45" i="6"/>
  <c r="EV45" i="6"/>
  <c r="EW45" i="6"/>
  <c r="EX45" i="6"/>
  <c r="EY45" i="6"/>
  <c r="EZ45" i="6"/>
  <c r="FA45" i="6"/>
  <c r="FB45" i="6"/>
  <c r="FC45" i="6"/>
  <c r="FD45" i="6"/>
  <c r="FE45" i="6"/>
  <c r="FF45" i="6"/>
  <c r="FG45" i="6"/>
  <c r="FH45" i="6"/>
  <c r="FI45" i="6"/>
  <c r="FJ45" i="6"/>
  <c r="FK45" i="6"/>
  <c r="FL45" i="6"/>
  <c r="FM45" i="6"/>
  <c r="FN45" i="6"/>
  <c r="FO45" i="6"/>
  <c r="FP45" i="6"/>
  <c r="FQ45" i="6"/>
  <c r="FR45" i="6"/>
  <c r="FS45" i="6"/>
  <c r="FT45" i="6"/>
  <c r="FU45" i="6"/>
  <c r="FV45" i="6"/>
  <c r="FW45" i="6"/>
  <c r="FX45" i="6"/>
  <c r="FY45" i="6"/>
  <c r="FZ45" i="6"/>
  <c r="GA45" i="6"/>
  <c r="GB45" i="6"/>
  <c r="GC45" i="6"/>
  <c r="GD45" i="6"/>
  <c r="GE45" i="6"/>
  <c r="GF45" i="6"/>
  <c r="GG45" i="6"/>
  <c r="GH45" i="6"/>
  <c r="GI45" i="6"/>
  <c r="GJ45" i="6"/>
  <c r="GK45" i="6"/>
  <c r="GL45" i="6"/>
  <c r="GM45" i="6"/>
  <c r="GN45" i="6"/>
  <c r="GO45" i="6"/>
  <c r="GP45" i="6"/>
  <c r="GQ45" i="6"/>
  <c r="GR45" i="6"/>
  <c r="GS45" i="6"/>
  <c r="GT45" i="6"/>
  <c r="GU45" i="6"/>
  <c r="GV45" i="6"/>
  <c r="GW45" i="6"/>
  <c r="GX45" i="6"/>
  <c r="GY45" i="6"/>
  <c r="GZ45" i="6"/>
  <c r="HA45" i="6"/>
  <c r="HB45" i="6"/>
  <c r="HC45" i="6"/>
  <c r="HD45" i="6"/>
  <c r="HE45" i="6"/>
  <c r="HF45" i="6"/>
  <c r="HG45" i="6"/>
  <c r="HH45" i="6"/>
  <c r="HI45" i="6"/>
  <c r="HJ45" i="6"/>
  <c r="HK45" i="6"/>
  <c r="HL45" i="6"/>
  <c r="HM45" i="6"/>
  <c r="HN45" i="6"/>
  <c r="HO45" i="6"/>
  <c r="HP45" i="6"/>
  <c r="HQ45" i="6"/>
  <c r="HR45" i="6"/>
  <c r="HS45" i="6"/>
  <c r="HT45" i="6"/>
  <c r="HU45" i="6"/>
  <c r="HV45" i="6"/>
  <c r="HW45" i="6"/>
  <c r="HX45" i="6"/>
  <c r="HY45" i="6"/>
  <c r="HZ45" i="6"/>
  <c r="IA45" i="6"/>
  <c r="IB45" i="6"/>
  <c r="IC45" i="6"/>
  <c r="ID45" i="6"/>
  <c r="IE45" i="6"/>
  <c r="IF45" i="6"/>
  <c r="IG45" i="6"/>
  <c r="IH45" i="6"/>
  <c r="II45" i="6"/>
  <c r="IJ45" i="6"/>
  <c r="IK45" i="6"/>
  <c r="IL45" i="6"/>
  <c r="IM45" i="6"/>
  <c r="IN45" i="6"/>
  <c r="IO45" i="6"/>
  <c r="IP45" i="6"/>
  <c r="IQ45" i="6"/>
  <c r="IR45" i="6"/>
  <c r="IS45" i="6"/>
  <c r="IT45" i="6"/>
  <c r="IU45" i="6"/>
  <c r="IV45" i="6"/>
  <c r="IW45" i="6"/>
  <c r="IX45" i="6"/>
  <c r="IY45" i="6"/>
  <c r="IZ45" i="6"/>
  <c r="JA45" i="6"/>
  <c r="JB45" i="6"/>
  <c r="JC45" i="6"/>
  <c r="JD45" i="6"/>
  <c r="JE45" i="6"/>
  <c r="JF45" i="6"/>
  <c r="JG45" i="6"/>
  <c r="JH45" i="6"/>
  <c r="JI45" i="6"/>
  <c r="JJ45" i="6"/>
  <c r="JK45" i="6"/>
  <c r="JL45" i="6"/>
  <c r="JM45" i="6"/>
  <c r="JN45" i="6"/>
  <c r="JO45" i="6"/>
  <c r="JP45" i="6"/>
  <c r="JQ45" i="6"/>
  <c r="JR45" i="6"/>
  <c r="JS45" i="6"/>
  <c r="JT45" i="6"/>
  <c r="JU45" i="6"/>
  <c r="JV45" i="6"/>
  <c r="JW45" i="6"/>
  <c r="JX45" i="6"/>
  <c r="JY45" i="6"/>
  <c r="JZ45" i="6"/>
  <c r="KA45" i="6"/>
  <c r="KB45" i="6"/>
  <c r="KC45" i="6"/>
  <c r="KD45" i="6"/>
  <c r="KE45" i="6"/>
  <c r="KF45" i="6"/>
  <c r="KG45" i="6"/>
  <c r="KH45" i="6"/>
  <c r="KI45" i="6"/>
  <c r="KJ45" i="6"/>
  <c r="KK45" i="6"/>
  <c r="KL45" i="6"/>
  <c r="KM45" i="6"/>
  <c r="KN45" i="6"/>
  <c r="KO45" i="6"/>
  <c r="KP45" i="6"/>
  <c r="KQ45" i="6"/>
  <c r="KR45" i="6"/>
  <c r="KS45" i="6"/>
  <c r="KT45" i="6"/>
  <c r="KU45" i="6"/>
  <c r="KV45" i="6"/>
  <c r="KW45" i="6"/>
  <c r="KX45" i="6"/>
  <c r="KY45" i="6"/>
  <c r="KZ45" i="6"/>
  <c r="LA45" i="6"/>
  <c r="LB45" i="6"/>
  <c r="LC45" i="6"/>
  <c r="LD45" i="6"/>
  <c r="LE45" i="6"/>
  <c r="LF45" i="6"/>
  <c r="LG45" i="6"/>
  <c r="LH45" i="6"/>
  <c r="LI45" i="6"/>
  <c r="LJ45" i="6"/>
  <c r="LK45" i="6"/>
  <c r="LL45" i="6"/>
  <c r="LM45" i="6"/>
  <c r="LN45" i="6"/>
  <c r="LO45" i="6"/>
  <c r="LP45" i="6"/>
  <c r="LQ45" i="6"/>
  <c r="LR45" i="6"/>
  <c r="LS45" i="6"/>
  <c r="LT45" i="6"/>
  <c r="LU45" i="6"/>
  <c r="LV45" i="6"/>
  <c r="LW45" i="6"/>
  <c r="LX45" i="6"/>
  <c r="LY45" i="6"/>
  <c r="LZ45" i="6"/>
  <c r="MA45" i="6"/>
  <c r="MB45" i="6"/>
  <c r="MC45" i="6"/>
  <c r="MD45" i="6"/>
  <c r="ME45" i="6"/>
  <c r="MF45" i="6"/>
  <c r="MG45" i="6"/>
  <c r="MH45" i="6"/>
  <c r="MI45" i="6"/>
  <c r="MJ45" i="6"/>
  <c r="MK45" i="6"/>
  <c r="ML45" i="6"/>
  <c r="MM45" i="6"/>
  <c r="MN45" i="6"/>
  <c r="MO45" i="6"/>
  <c r="MP45" i="6"/>
  <c r="MQ45" i="6"/>
  <c r="MR45" i="6"/>
  <c r="MS45" i="6"/>
  <c r="MT45" i="6"/>
  <c r="MU45" i="6"/>
  <c r="MV45" i="6"/>
  <c r="MW45" i="6"/>
  <c r="MX45" i="6"/>
  <c r="MY45" i="6"/>
  <c r="MZ45" i="6"/>
  <c r="NA45" i="6"/>
  <c r="NB45" i="6"/>
  <c r="NC45" i="6"/>
  <c r="ND45" i="6"/>
  <c r="NE45" i="6"/>
  <c r="NF45" i="6"/>
  <c r="NG45" i="6"/>
  <c r="NH45" i="6"/>
  <c r="NI45" i="6"/>
  <c r="B53" i="6"/>
  <c r="B57" i="6"/>
  <c r="D57" i="6"/>
  <c r="H57" i="6"/>
  <c r="H50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DF57" i="6"/>
  <c r="DG57" i="6"/>
  <c r="DH57" i="6"/>
  <c r="DI57" i="6"/>
  <c r="DJ57" i="6"/>
  <c r="DK57" i="6"/>
  <c r="DL57" i="6"/>
  <c r="DM57" i="6"/>
  <c r="DN57" i="6"/>
  <c r="DO57" i="6"/>
  <c r="DP57" i="6"/>
  <c r="DQ57" i="6"/>
  <c r="DR57" i="6"/>
  <c r="DS57" i="6"/>
  <c r="DT57" i="6"/>
  <c r="DU57" i="6"/>
  <c r="DV57" i="6"/>
  <c r="DW57" i="6"/>
  <c r="DX57" i="6"/>
  <c r="DY57" i="6"/>
  <c r="DZ57" i="6"/>
  <c r="EA57" i="6"/>
  <c r="EB57" i="6"/>
  <c r="EC57" i="6"/>
  <c r="ED57" i="6"/>
  <c r="EE57" i="6"/>
  <c r="EF57" i="6"/>
  <c r="EG57" i="6"/>
  <c r="EH57" i="6"/>
  <c r="EI57" i="6"/>
  <c r="EJ57" i="6"/>
  <c r="EK57" i="6"/>
  <c r="EL57" i="6"/>
  <c r="EM57" i="6"/>
  <c r="EN57" i="6"/>
  <c r="EO57" i="6"/>
  <c r="EP57" i="6"/>
  <c r="EQ57" i="6"/>
  <c r="ER57" i="6"/>
  <c r="ES57" i="6"/>
  <c r="ET57" i="6"/>
  <c r="EU57" i="6"/>
  <c r="EV57" i="6"/>
  <c r="EW57" i="6"/>
  <c r="EX57" i="6"/>
  <c r="EY57" i="6"/>
  <c r="EZ57" i="6"/>
  <c r="FA57" i="6"/>
  <c r="FB57" i="6"/>
  <c r="FC57" i="6"/>
  <c r="FD57" i="6"/>
  <c r="FE57" i="6"/>
  <c r="FF57" i="6"/>
  <c r="FG57" i="6"/>
  <c r="FH57" i="6"/>
  <c r="FI57" i="6"/>
  <c r="FJ57" i="6"/>
  <c r="FK57" i="6"/>
  <c r="FL57" i="6"/>
  <c r="FM57" i="6"/>
  <c r="FN57" i="6"/>
  <c r="FO57" i="6"/>
  <c r="FP57" i="6"/>
  <c r="FQ57" i="6"/>
  <c r="FR57" i="6"/>
  <c r="FS57" i="6"/>
  <c r="FT57" i="6"/>
  <c r="FU57" i="6"/>
  <c r="FV57" i="6"/>
  <c r="FW57" i="6"/>
  <c r="FX57" i="6"/>
  <c r="FY57" i="6"/>
  <c r="FZ57" i="6"/>
  <c r="GA57" i="6"/>
  <c r="GB57" i="6"/>
  <c r="GC57" i="6"/>
  <c r="GD57" i="6"/>
  <c r="GE57" i="6"/>
  <c r="GF57" i="6"/>
  <c r="GG57" i="6"/>
  <c r="GH57" i="6"/>
  <c r="GI57" i="6"/>
  <c r="GJ57" i="6"/>
  <c r="GK57" i="6"/>
  <c r="GL57" i="6"/>
  <c r="GM57" i="6"/>
  <c r="GN57" i="6"/>
  <c r="GO57" i="6"/>
  <c r="GP57" i="6"/>
  <c r="GQ57" i="6"/>
  <c r="GR57" i="6"/>
  <c r="GS57" i="6"/>
  <c r="GT57" i="6"/>
  <c r="GU57" i="6"/>
  <c r="GV57" i="6"/>
  <c r="GW57" i="6"/>
  <c r="GX57" i="6"/>
  <c r="GY57" i="6"/>
  <c r="GZ57" i="6"/>
  <c r="HA57" i="6"/>
  <c r="HB57" i="6"/>
  <c r="HC57" i="6"/>
  <c r="HD57" i="6"/>
  <c r="HE57" i="6"/>
  <c r="HF57" i="6"/>
  <c r="HG57" i="6"/>
  <c r="HH57" i="6"/>
  <c r="HI57" i="6"/>
  <c r="HJ57" i="6"/>
  <c r="HK57" i="6"/>
  <c r="HL57" i="6"/>
  <c r="HM57" i="6"/>
  <c r="HN57" i="6"/>
  <c r="HO57" i="6"/>
  <c r="HP57" i="6"/>
  <c r="HQ57" i="6"/>
  <c r="HR57" i="6"/>
  <c r="HS57" i="6"/>
  <c r="HT57" i="6"/>
  <c r="HU57" i="6"/>
  <c r="HV57" i="6"/>
  <c r="HW57" i="6"/>
  <c r="HX57" i="6"/>
  <c r="HY57" i="6"/>
  <c r="HZ57" i="6"/>
  <c r="IA57" i="6"/>
  <c r="IB57" i="6"/>
  <c r="IC57" i="6"/>
  <c r="ID57" i="6"/>
  <c r="IE57" i="6"/>
  <c r="IF57" i="6"/>
  <c r="IG57" i="6"/>
  <c r="IH57" i="6"/>
  <c r="II57" i="6"/>
  <c r="IJ57" i="6"/>
  <c r="IK57" i="6"/>
  <c r="IL57" i="6"/>
  <c r="IM57" i="6"/>
  <c r="IN57" i="6"/>
  <c r="IO57" i="6"/>
  <c r="IP57" i="6"/>
  <c r="IQ57" i="6"/>
  <c r="IR57" i="6"/>
  <c r="IS57" i="6"/>
  <c r="IT57" i="6"/>
  <c r="IU57" i="6"/>
  <c r="IV57" i="6"/>
  <c r="IW57" i="6"/>
  <c r="IX57" i="6"/>
  <c r="IY57" i="6"/>
  <c r="IZ57" i="6"/>
  <c r="JA57" i="6"/>
  <c r="JB57" i="6"/>
  <c r="JC57" i="6"/>
  <c r="JD57" i="6"/>
  <c r="JE57" i="6"/>
  <c r="JF57" i="6"/>
  <c r="JG57" i="6"/>
  <c r="JH57" i="6"/>
  <c r="JI57" i="6"/>
  <c r="JJ57" i="6"/>
  <c r="JK57" i="6"/>
  <c r="JL57" i="6"/>
  <c r="JM57" i="6"/>
  <c r="JN57" i="6"/>
  <c r="JO57" i="6"/>
  <c r="JP57" i="6"/>
  <c r="JQ57" i="6"/>
  <c r="JR57" i="6"/>
  <c r="JS57" i="6"/>
  <c r="JT57" i="6"/>
  <c r="JU57" i="6"/>
  <c r="JV57" i="6"/>
  <c r="JW57" i="6"/>
  <c r="JX57" i="6"/>
  <c r="JY57" i="6"/>
  <c r="JZ57" i="6"/>
  <c r="KA57" i="6"/>
  <c r="KB57" i="6"/>
  <c r="KC57" i="6"/>
  <c r="KD57" i="6"/>
  <c r="KE57" i="6"/>
  <c r="KF57" i="6"/>
  <c r="KG57" i="6"/>
  <c r="KH57" i="6"/>
  <c r="KI57" i="6"/>
  <c r="KJ57" i="6"/>
  <c r="KK57" i="6"/>
  <c r="KL57" i="6"/>
  <c r="KM57" i="6"/>
  <c r="KN57" i="6"/>
  <c r="KO57" i="6"/>
  <c r="KP57" i="6"/>
  <c r="KQ57" i="6"/>
  <c r="KR57" i="6"/>
  <c r="KS57" i="6"/>
  <c r="KT57" i="6"/>
  <c r="KU57" i="6"/>
  <c r="KV57" i="6"/>
  <c r="KW57" i="6"/>
  <c r="KX57" i="6"/>
  <c r="KY57" i="6"/>
  <c r="KZ57" i="6"/>
  <c r="LA57" i="6"/>
  <c r="LB57" i="6"/>
  <c r="LC57" i="6"/>
  <c r="LD57" i="6"/>
  <c r="LE57" i="6"/>
  <c r="LF57" i="6"/>
  <c r="LG57" i="6"/>
  <c r="LH57" i="6"/>
  <c r="LI57" i="6"/>
  <c r="LJ57" i="6"/>
  <c r="LK57" i="6"/>
  <c r="LL57" i="6"/>
  <c r="LM57" i="6"/>
  <c r="LN57" i="6"/>
  <c r="LO57" i="6"/>
  <c r="LP57" i="6"/>
  <c r="LQ57" i="6"/>
  <c r="LR57" i="6"/>
  <c r="LS57" i="6"/>
  <c r="LT57" i="6"/>
  <c r="LU57" i="6"/>
  <c r="LV57" i="6"/>
  <c r="LW57" i="6"/>
  <c r="LX57" i="6"/>
  <c r="LY57" i="6"/>
  <c r="LZ57" i="6"/>
  <c r="MA57" i="6"/>
  <c r="MB57" i="6"/>
  <c r="MC57" i="6"/>
  <c r="MD57" i="6"/>
  <c r="ME57" i="6"/>
  <c r="MF57" i="6"/>
  <c r="MG57" i="6"/>
  <c r="MH57" i="6"/>
  <c r="MI57" i="6"/>
  <c r="MJ57" i="6"/>
  <c r="MK57" i="6"/>
  <c r="ML57" i="6"/>
  <c r="MM57" i="6"/>
  <c r="MN57" i="6"/>
  <c r="MO57" i="6"/>
  <c r="MP57" i="6"/>
  <c r="MQ57" i="6"/>
  <c r="MR57" i="6"/>
  <c r="MS57" i="6"/>
  <c r="MT57" i="6"/>
  <c r="MU57" i="6"/>
  <c r="MV57" i="6"/>
  <c r="MW57" i="6"/>
  <c r="MX57" i="6"/>
  <c r="MY57" i="6"/>
  <c r="MZ57" i="6"/>
  <c r="NA57" i="6"/>
  <c r="NB57" i="6"/>
  <c r="NC57" i="6"/>
  <c r="ND57" i="6"/>
  <c r="NE57" i="6"/>
  <c r="NF57" i="6"/>
  <c r="NG57" i="6"/>
  <c r="NH57" i="6"/>
  <c r="NI57" i="6"/>
  <c r="J37" i="6"/>
  <c r="J50" i="6"/>
  <c r="K50" i="6"/>
  <c r="K37" i="6"/>
  <c r="L50" i="6"/>
  <c r="L37" i="6"/>
  <c r="M37" i="6"/>
  <c r="M50" i="6"/>
  <c r="N50" i="6"/>
  <c r="N37" i="6"/>
  <c r="Q37" i="6"/>
  <c r="Q50" i="6"/>
  <c r="R50" i="6"/>
  <c r="R37" i="6"/>
  <c r="S37" i="6"/>
  <c r="S50" i="6"/>
  <c r="T50" i="6"/>
  <c r="T37" i="6"/>
  <c r="U37" i="6"/>
  <c r="U50" i="6"/>
  <c r="X50" i="6"/>
  <c r="X37" i="6"/>
  <c r="Y37" i="6"/>
  <c r="Y50" i="6"/>
  <c r="Z37" i="6"/>
  <c r="Z50" i="6"/>
  <c r="AA50" i="6"/>
  <c r="AA37" i="6"/>
  <c r="AB50" i="6"/>
  <c r="AB37" i="6"/>
  <c r="AE50" i="6"/>
  <c r="AE37" i="6"/>
  <c r="AF37" i="6"/>
  <c r="AF50" i="6"/>
  <c r="AG50" i="6"/>
  <c r="AG37" i="6"/>
  <c r="AH37" i="6"/>
  <c r="AH50" i="6"/>
  <c r="AL37" i="6"/>
  <c r="AL50" i="6"/>
  <c r="AM50" i="6"/>
  <c r="AM37" i="6"/>
  <c r="AN37" i="6"/>
  <c r="AN50" i="6"/>
  <c r="AO37" i="6"/>
  <c r="AO50" i="6"/>
  <c r="AP37" i="6"/>
  <c r="AP50" i="6"/>
  <c r="AT37" i="6"/>
  <c r="AT50" i="6"/>
  <c r="AU50" i="6"/>
  <c r="AU37" i="6"/>
  <c r="AV50" i="6"/>
  <c r="AV37" i="6"/>
  <c r="AW37" i="6"/>
  <c r="AW50" i="6"/>
  <c r="AZ50" i="6"/>
  <c r="AZ37" i="6"/>
  <c r="BA37" i="6"/>
  <c r="BA50" i="6"/>
  <c r="BB50" i="6"/>
  <c r="BB37" i="6"/>
  <c r="BC37" i="6"/>
  <c r="BC50" i="6"/>
  <c r="BD50" i="6"/>
  <c r="BD37" i="6"/>
  <c r="BG37" i="6"/>
  <c r="BG50" i="6"/>
  <c r="BH50" i="6"/>
  <c r="BH37" i="6"/>
  <c r="BI37" i="6"/>
  <c r="BI50" i="6"/>
  <c r="BJ50" i="6"/>
  <c r="BJ37" i="6"/>
  <c r="BK50" i="6"/>
  <c r="BK37" i="6"/>
  <c r="BO37" i="6"/>
  <c r="BO50" i="6"/>
  <c r="BP50" i="6"/>
  <c r="BP37" i="6"/>
  <c r="BQ37" i="6"/>
  <c r="BQ50" i="6"/>
  <c r="BR37" i="6"/>
  <c r="BR50" i="6"/>
  <c r="BS50" i="6"/>
  <c r="BS37" i="6"/>
  <c r="BV50" i="6"/>
  <c r="BV37" i="6"/>
  <c r="BW37" i="6"/>
  <c r="BW50" i="6"/>
  <c r="BX37" i="6"/>
  <c r="BX50" i="6"/>
  <c r="BY50" i="6"/>
  <c r="BY37" i="6"/>
  <c r="BZ37" i="6"/>
  <c r="BZ50" i="6"/>
  <c r="CC50" i="6"/>
  <c r="CC37" i="6"/>
  <c r="CD37" i="6"/>
  <c r="CD50" i="6"/>
  <c r="CE50" i="6"/>
  <c r="CE37" i="6"/>
  <c r="CF37" i="6"/>
  <c r="CF50" i="6"/>
  <c r="CG50" i="6"/>
  <c r="CG37" i="6"/>
  <c r="CJ50" i="6"/>
  <c r="CJ37" i="6"/>
  <c r="CK50" i="6"/>
  <c r="CK37" i="6"/>
  <c r="CL37" i="6"/>
  <c r="CL50" i="6"/>
  <c r="CM50" i="6"/>
  <c r="CM37" i="6"/>
  <c r="CT50" i="6"/>
  <c r="CT37" i="6"/>
  <c r="FI89" i="5"/>
  <c r="FI102" i="5"/>
  <c r="FL89" i="5"/>
  <c r="FL102" i="5"/>
  <c r="FF50" i="6"/>
  <c r="FG50" i="6"/>
  <c r="FH50" i="6"/>
  <c r="FO89" i="5"/>
  <c r="FO102" i="5"/>
  <c r="FI50" i="6"/>
  <c r="FQ89" i="5"/>
  <c r="FQ102" i="5"/>
  <c r="FL50" i="6"/>
  <c r="FO50" i="6"/>
  <c r="FQ50" i="6"/>
  <c r="DO176" i="6"/>
  <c r="NI239" i="6"/>
  <c r="NH239" i="6"/>
  <c r="NG239" i="6"/>
  <c r="NF239" i="6"/>
  <c r="NE239" i="6"/>
  <c r="ND239" i="6"/>
  <c r="NC239" i="6"/>
  <c r="NB239" i="6"/>
  <c r="NA239" i="6"/>
  <c r="MZ239" i="6"/>
  <c r="MY239" i="6"/>
  <c r="MX239" i="6"/>
  <c r="MW239" i="6"/>
  <c r="MV239" i="6"/>
  <c r="MU239" i="6"/>
  <c r="MT239" i="6"/>
  <c r="MS239" i="6"/>
  <c r="MR239" i="6"/>
  <c r="MQ239" i="6"/>
  <c r="MP239" i="6"/>
  <c r="MO239" i="6"/>
  <c r="MN239" i="6"/>
  <c r="MM239" i="6"/>
  <c r="ML239" i="6"/>
  <c r="MK239" i="6"/>
  <c r="MJ239" i="6"/>
  <c r="MI239" i="6"/>
  <c r="MH239" i="6"/>
  <c r="MG239" i="6"/>
  <c r="MF239" i="6"/>
  <c r="ME239" i="6"/>
  <c r="MD239" i="6"/>
  <c r="MC239" i="6"/>
  <c r="MB239" i="6"/>
  <c r="MA239" i="6"/>
  <c r="LZ239" i="6"/>
  <c r="LY239" i="6"/>
  <c r="LX239" i="6"/>
  <c r="LW239" i="6"/>
  <c r="LV239" i="6"/>
  <c r="LU239" i="6"/>
  <c r="LT239" i="6"/>
  <c r="LS239" i="6"/>
  <c r="LR239" i="6"/>
  <c r="LQ239" i="6"/>
  <c r="LP239" i="6"/>
  <c r="LO239" i="6"/>
  <c r="LN239" i="6"/>
  <c r="LM239" i="6"/>
  <c r="LL239" i="6"/>
  <c r="LK239" i="6"/>
  <c r="LJ239" i="6"/>
  <c r="LI239" i="6"/>
  <c r="LH239" i="6"/>
  <c r="LG239" i="6"/>
  <c r="LF239" i="6"/>
  <c r="LE239" i="6"/>
  <c r="LD239" i="6"/>
  <c r="LC239" i="6"/>
  <c r="LB239" i="6"/>
  <c r="LA239" i="6"/>
  <c r="KZ239" i="6"/>
  <c r="KY239" i="6"/>
  <c r="KX239" i="6"/>
  <c r="KW239" i="6"/>
  <c r="KV239" i="6"/>
  <c r="KU239" i="6"/>
  <c r="KT239" i="6"/>
  <c r="KS239" i="6"/>
  <c r="KR239" i="6"/>
  <c r="KQ239" i="6"/>
  <c r="KP239" i="6"/>
  <c r="KO239" i="6"/>
  <c r="KN239" i="6"/>
  <c r="KM239" i="6"/>
  <c r="KL239" i="6"/>
  <c r="KK239" i="6"/>
  <c r="KJ239" i="6"/>
  <c r="KI239" i="6"/>
  <c r="KH239" i="6"/>
  <c r="KG239" i="6"/>
  <c r="KF239" i="6"/>
  <c r="KE239" i="6"/>
  <c r="KD239" i="6"/>
  <c r="KC239" i="6"/>
  <c r="KB239" i="6"/>
  <c r="KA239" i="6"/>
  <c r="JZ239" i="6"/>
  <c r="JY239" i="6"/>
  <c r="JX239" i="6"/>
  <c r="JW239" i="6"/>
  <c r="JV239" i="6"/>
  <c r="JU239" i="6"/>
  <c r="JT239" i="6"/>
  <c r="JS239" i="6"/>
  <c r="JR239" i="6"/>
  <c r="JQ239" i="6"/>
  <c r="JP239" i="6"/>
  <c r="JO239" i="6"/>
  <c r="JN239" i="6"/>
  <c r="JM239" i="6"/>
  <c r="JL239" i="6"/>
  <c r="JK239" i="6"/>
  <c r="JJ239" i="6"/>
  <c r="JI239" i="6"/>
  <c r="JH239" i="6"/>
  <c r="JG239" i="6"/>
  <c r="JF239" i="6"/>
  <c r="JE239" i="6"/>
  <c r="JD239" i="6"/>
  <c r="JC239" i="6"/>
  <c r="JB239" i="6"/>
  <c r="JA239" i="6"/>
  <c r="IZ239" i="6"/>
  <c r="IY239" i="6"/>
  <c r="IX239" i="6"/>
  <c r="IW239" i="6"/>
  <c r="IV239" i="6"/>
  <c r="IU239" i="6"/>
  <c r="IT239" i="6"/>
  <c r="IS239" i="6"/>
  <c r="IR239" i="6"/>
  <c r="IQ239" i="6"/>
  <c r="IP239" i="6"/>
  <c r="IO239" i="6"/>
  <c r="IN239" i="6"/>
  <c r="IM239" i="6"/>
  <c r="IL239" i="6"/>
  <c r="IK239" i="6"/>
  <c r="IJ239" i="6"/>
  <c r="II239" i="6"/>
  <c r="IH239" i="6"/>
  <c r="IG239" i="6"/>
  <c r="IF239" i="6"/>
  <c r="IE239" i="6"/>
  <c r="ID239" i="6"/>
  <c r="IC239" i="6"/>
  <c r="IB239" i="6"/>
  <c r="IA239" i="6"/>
  <c r="HZ239" i="6"/>
  <c r="HY239" i="6"/>
  <c r="HX239" i="6"/>
  <c r="HW239" i="6"/>
  <c r="HV239" i="6"/>
  <c r="HU239" i="6"/>
  <c r="HT239" i="6"/>
  <c r="HS239" i="6"/>
  <c r="HR239" i="6"/>
  <c r="HQ239" i="6"/>
  <c r="HP239" i="6"/>
  <c r="HO239" i="6"/>
  <c r="HN239" i="6"/>
  <c r="HM239" i="6"/>
  <c r="HL239" i="6"/>
  <c r="HK239" i="6"/>
  <c r="HJ239" i="6"/>
  <c r="HI239" i="6"/>
  <c r="HH239" i="6"/>
  <c r="HG239" i="6"/>
  <c r="HF239" i="6"/>
  <c r="HE239" i="6"/>
  <c r="HD239" i="6"/>
  <c r="HC239" i="6"/>
  <c r="HB239" i="6"/>
  <c r="HA239" i="6"/>
  <c r="GZ239" i="6"/>
  <c r="GY239" i="6"/>
  <c r="GX239" i="6"/>
  <c r="GW239" i="6"/>
  <c r="GV239" i="6"/>
  <c r="GU239" i="6"/>
  <c r="GT239" i="6"/>
  <c r="GS239" i="6"/>
  <c r="GR239" i="6"/>
  <c r="GQ239" i="6"/>
  <c r="GP239" i="6"/>
  <c r="GO239" i="6"/>
  <c r="GN239" i="6"/>
  <c r="GM239" i="6"/>
  <c r="GL239" i="6"/>
  <c r="GK239" i="6"/>
  <c r="GJ239" i="6"/>
  <c r="GI239" i="6"/>
  <c r="GH239" i="6"/>
  <c r="GG239" i="6"/>
  <c r="GF239" i="6"/>
  <c r="GE239" i="6"/>
  <c r="GD239" i="6"/>
  <c r="GC239" i="6"/>
  <c r="GB239" i="6"/>
  <c r="GA239" i="6"/>
  <c r="FZ239" i="6"/>
  <c r="FY239" i="6"/>
  <c r="FX239" i="6"/>
  <c r="FW239" i="6"/>
  <c r="FV239" i="6"/>
  <c r="FU239" i="6"/>
  <c r="FT239" i="6"/>
  <c r="FS239" i="6"/>
  <c r="FR239" i="6"/>
  <c r="FQ239" i="6"/>
  <c r="FP239" i="6"/>
  <c r="FO239" i="6"/>
  <c r="FN239" i="6"/>
  <c r="FM239" i="6"/>
  <c r="FL239" i="6"/>
  <c r="FK239" i="6"/>
  <c r="FJ239" i="6"/>
  <c r="FI239" i="6"/>
  <c r="FH239" i="6"/>
  <c r="FG239" i="6"/>
  <c r="FF239" i="6"/>
  <c r="FE239" i="6"/>
  <c r="FD239" i="6"/>
  <c r="CU239" i="6"/>
  <c r="CT239" i="6"/>
  <c r="CS239" i="6"/>
  <c r="CR239" i="6"/>
  <c r="CQ239" i="6"/>
  <c r="CP239" i="6"/>
  <c r="CO239" i="6"/>
  <c r="CN239" i="6"/>
  <c r="CM239" i="6"/>
  <c r="CL239" i="6"/>
  <c r="CK239" i="6"/>
  <c r="CJ239" i="6"/>
  <c r="CI239" i="6"/>
  <c r="CH239" i="6"/>
  <c r="CG239" i="6"/>
  <c r="CF239" i="6"/>
  <c r="CE239" i="6"/>
  <c r="CD239" i="6"/>
  <c r="CC239" i="6"/>
  <c r="CB239" i="6"/>
  <c r="CA239" i="6"/>
  <c r="BZ239" i="6"/>
  <c r="BY239" i="6"/>
  <c r="BX239" i="6"/>
  <c r="BW239" i="6"/>
  <c r="BV239" i="6"/>
  <c r="BU239" i="6"/>
  <c r="BT239" i="6"/>
  <c r="BS239" i="6"/>
  <c r="BR239" i="6"/>
  <c r="BQ239" i="6"/>
  <c r="BP239" i="6"/>
  <c r="BL239" i="6"/>
  <c r="BK239" i="6"/>
  <c r="BJ239" i="6"/>
  <c r="BI239" i="6"/>
  <c r="BE239" i="6"/>
  <c r="BD239" i="6"/>
  <c r="BC239" i="6"/>
  <c r="BB239" i="6"/>
  <c r="AX239" i="6"/>
  <c r="AW239" i="6"/>
  <c r="AV239" i="6"/>
  <c r="AU239" i="6"/>
  <c r="AQ239" i="6"/>
  <c r="AL239" i="6"/>
  <c r="AK239" i="6"/>
  <c r="AJ239" i="6"/>
  <c r="AI239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H232" i="6"/>
  <c r="B239" i="6"/>
  <c r="D239" i="6"/>
  <c r="B235" i="6"/>
  <c r="NI228" i="6"/>
  <c r="NH228" i="6"/>
  <c r="NG228" i="6"/>
  <c r="NF228" i="6"/>
  <c r="NE228" i="6"/>
  <c r="ND228" i="6"/>
  <c r="NC228" i="6"/>
  <c r="NB228" i="6"/>
  <c r="NA228" i="6"/>
  <c r="MZ228" i="6"/>
  <c r="MY228" i="6"/>
  <c r="MX228" i="6"/>
  <c r="MW228" i="6"/>
  <c r="MV228" i="6"/>
  <c r="MU228" i="6"/>
  <c r="MT228" i="6"/>
  <c r="MS228" i="6"/>
  <c r="MR228" i="6"/>
  <c r="MQ228" i="6"/>
  <c r="MP228" i="6"/>
  <c r="MO228" i="6"/>
  <c r="MN228" i="6"/>
  <c r="MM228" i="6"/>
  <c r="ML228" i="6"/>
  <c r="MK228" i="6"/>
  <c r="MJ228" i="6"/>
  <c r="MI228" i="6"/>
  <c r="MH228" i="6"/>
  <c r="MG228" i="6"/>
  <c r="MF228" i="6"/>
  <c r="ME228" i="6"/>
  <c r="MD228" i="6"/>
  <c r="MC228" i="6"/>
  <c r="MB228" i="6"/>
  <c r="MA228" i="6"/>
  <c r="LZ228" i="6"/>
  <c r="LY228" i="6"/>
  <c r="LX228" i="6"/>
  <c r="LW228" i="6"/>
  <c r="LV228" i="6"/>
  <c r="LU228" i="6"/>
  <c r="LT228" i="6"/>
  <c r="LS228" i="6"/>
  <c r="LR228" i="6"/>
  <c r="LQ228" i="6"/>
  <c r="LP228" i="6"/>
  <c r="LO228" i="6"/>
  <c r="LN228" i="6"/>
  <c r="LM228" i="6"/>
  <c r="LL228" i="6"/>
  <c r="LK228" i="6"/>
  <c r="LJ228" i="6"/>
  <c r="LI228" i="6"/>
  <c r="LH228" i="6"/>
  <c r="LG228" i="6"/>
  <c r="LF228" i="6"/>
  <c r="LE228" i="6"/>
  <c r="LD228" i="6"/>
  <c r="LC228" i="6"/>
  <c r="LB228" i="6"/>
  <c r="LA228" i="6"/>
  <c r="KZ228" i="6"/>
  <c r="KY228" i="6"/>
  <c r="KX228" i="6"/>
  <c r="KW228" i="6"/>
  <c r="KV228" i="6"/>
  <c r="KU228" i="6"/>
  <c r="KT228" i="6"/>
  <c r="KS228" i="6"/>
  <c r="KR228" i="6"/>
  <c r="KQ228" i="6"/>
  <c r="KP228" i="6"/>
  <c r="KO228" i="6"/>
  <c r="KN228" i="6"/>
  <c r="KM228" i="6"/>
  <c r="KL228" i="6"/>
  <c r="KK228" i="6"/>
  <c r="KJ228" i="6"/>
  <c r="KI228" i="6"/>
  <c r="KH228" i="6"/>
  <c r="KG228" i="6"/>
  <c r="KF228" i="6"/>
  <c r="KE228" i="6"/>
  <c r="KD228" i="6"/>
  <c r="KC228" i="6"/>
  <c r="KB228" i="6"/>
  <c r="KA228" i="6"/>
  <c r="JZ228" i="6"/>
  <c r="JY228" i="6"/>
  <c r="JX228" i="6"/>
  <c r="JW228" i="6"/>
  <c r="JV228" i="6"/>
  <c r="JU228" i="6"/>
  <c r="JT228" i="6"/>
  <c r="JS228" i="6"/>
  <c r="JR228" i="6"/>
  <c r="JQ228" i="6"/>
  <c r="JP228" i="6"/>
  <c r="JO228" i="6"/>
  <c r="JN228" i="6"/>
  <c r="JM228" i="6"/>
  <c r="JL228" i="6"/>
  <c r="JK228" i="6"/>
  <c r="JJ228" i="6"/>
  <c r="JI228" i="6"/>
  <c r="JH228" i="6"/>
  <c r="JG228" i="6"/>
  <c r="JF228" i="6"/>
  <c r="JE228" i="6"/>
  <c r="JD228" i="6"/>
  <c r="JC228" i="6"/>
  <c r="JB228" i="6"/>
  <c r="JA228" i="6"/>
  <c r="IZ228" i="6"/>
  <c r="IY228" i="6"/>
  <c r="IX228" i="6"/>
  <c r="IW228" i="6"/>
  <c r="IV228" i="6"/>
  <c r="IU228" i="6"/>
  <c r="IT228" i="6"/>
  <c r="IS228" i="6"/>
  <c r="IR228" i="6"/>
  <c r="IQ228" i="6"/>
  <c r="IP228" i="6"/>
  <c r="IO228" i="6"/>
  <c r="IN228" i="6"/>
  <c r="IM228" i="6"/>
  <c r="IL228" i="6"/>
  <c r="IK228" i="6"/>
  <c r="IJ228" i="6"/>
  <c r="II228" i="6"/>
  <c r="IH228" i="6"/>
  <c r="IG228" i="6"/>
  <c r="IF228" i="6"/>
  <c r="IE228" i="6"/>
  <c r="ID228" i="6"/>
  <c r="IC228" i="6"/>
  <c r="IB228" i="6"/>
  <c r="IA228" i="6"/>
  <c r="HZ228" i="6"/>
  <c r="HY228" i="6"/>
  <c r="HX228" i="6"/>
  <c r="HW228" i="6"/>
  <c r="HV228" i="6"/>
  <c r="HU228" i="6"/>
  <c r="HT228" i="6"/>
  <c r="HS228" i="6"/>
  <c r="HR228" i="6"/>
  <c r="HQ228" i="6"/>
  <c r="HP228" i="6"/>
  <c r="HO228" i="6"/>
  <c r="HN228" i="6"/>
  <c r="HM228" i="6"/>
  <c r="HL228" i="6"/>
  <c r="HK228" i="6"/>
  <c r="HJ228" i="6"/>
  <c r="HI228" i="6"/>
  <c r="HH228" i="6"/>
  <c r="HG228" i="6"/>
  <c r="HF228" i="6"/>
  <c r="HE228" i="6"/>
  <c r="HD228" i="6"/>
  <c r="HC228" i="6"/>
  <c r="HB228" i="6"/>
  <c r="HA228" i="6"/>
  <c r="GZ228" i="6"/>
  <c r="GY228" i="6"/>
  <c r="GX228" i="6"/>
  <c r="GW228" i="6"/>
  <c r="GV228" i="6"/>
  <c r="GU228" i="6"/>
  <c r="GT228" i="6"/>
  <c r="GS228" i="6"/>
  <c r="GR228" i="6"/>
  <c r="GQ228" i="6"/>
  <c r="GP228" i="6"/>
  <c r="GO228" i="6"/>
  <c r="GN228" i="6"/>
  <c r="GM228" i="6"/>
  <c r="GL228" i="6"/>
  <c r="GK228" i="6"/>
  <c r="GJ228" i="6"/>
  <c r="GI228" i="6"/>
  <c r="GH228" i="6"/>
  <c r="GG228" i="6"/>
  <c r="GF228" i="6"/>
  <c r="GE228" i="6"/>
  <c r="GD228" i="6"/>
  <c r="GC228" i="6"/>
  <c r="GB228" i="6"/>
  <c r="GA228" i="6"/>
  <c r="FZ228" i="6"/>
  <c r="FY228" i="6"/>
  <c r="FX228" i="6"/>
  <c r="FW228" i="6"/>
  <c r="FV228" i="6"/>
  <c r="FU228" i="6"/>
  <c r="FT228" i="6"/>
  <c r="FS228" i="6"/>
  <c r="FR228" i="6"/>
  <c r="FQ228" i="6"/>
  <c r="FP228" i="6"/>
  <c r="FO228" i="6"/>
  <c r="FN228" i="6"/>
  <c r="FM228" i="6"/>
  <c r="FL228" i="6"/>
  <c r="FK228" i="6"/>
  <c r="FJ228" i="6"/>
  <c r="FI228" i="6"/>
  <c r="FH228" i="6"/>
  <c r="FG228" i="6"/>
  <c r="FF228" i="6"/>
  <c r="FE228" i="6"/>
  <c r="FD228" i="6"/>
  <c r="FC228" i="6"/>
  <c r="FB228" i="6"/>
  <c r="FA228" i="6"/>
  <c r="EZ228" i="6"/>
  <c r="EY228" i="6"/>
  <c r="EX228" i="6"/>
  <c r="EW228" i="6"/>
  <c r="EV228" i="6"/>
  <c r="EU228" i="6"/>
  <c r="ET228" i="6"/>
  <c r="ES228" i="6"/>
  <c r="ER228" i="6"/>
  <c r="EQ228" i="6"/>
  <c r="EP228" i="6"/>
  <c r="EO228" i="6"/>
  <c r="EN228" i="6"/>
  <c r="EM228" i="6"/>
  <c r="EL228" i="6"/>
  <c r="EK228" i="6"/>
  <c r="EJ228" i="6"/>
  <c r="EI228" i="6"/>
  <c r="EH228" i="6"/>
  <c r="EG228" i="6"/>
  <c r="EF228" i="6"/>
  <c r="EE228" i="6"/>
  <c r="ED228" i="6"/>
  <c r="EC228" i="6"/>
  <c r="EB228" i="6"/>
  <c r="EA228" i="6"/>
  <c r="DZ228" i="6"/>
  <c r="DY228" i="6"/>
  <c r="DX228" i="6"/>
  <c r="DW228" i="6"/>
  <c r="DV228" i="6"/>
  <c r="DU228" i="6"/>
  <c r="DT228" i="6"/>
  <c r="DS228" i="6"/>
  <c r="DR228" i="6"/>
  <c r="DQ228" i="6"/>
  <c r="DP228" i="6"/>
  <c r="DO228" i="6"/>
  <c r="DN228" i="6"/>
  <c r="DM228" i="6"/>
  <c r="DL228" i="6"/>
  <c r="DK228" i="6"/>
  <c r="DJ228" i="6"/>
  <c r="DI228" i="6"/>
  <c r="DH228" i="6"/>
  <c r="DG228" i="6"/>
  <c r="DF228" i="6"/>
  <c r="DE228" i="6"/>
  <c r="DD228" i="6"/>
  <c r="DC228" i="6"/>
  <c r="DB228" i="6"/>
  <c r="DA228" i="6"/>
  <c r="CZ228" i="6"/>
  <c r="CY228" i="6"/>
  <c r="CX228" i="6"/>
  <c r="CW228" i="6"/>
  <c r="CV228" i="6"/>
  <c r="CU228" i="6"/>
  <c r="CT228" i="6"/>
  <c r="CS228" i="6"/>
  <c r="CR228" i="6"/>
  <c r="CQ228" i="6"/>
  <c r="CP228" i="6"/>
  <c r="CO228" i="6"/>
  <c r="CN228" i="6"/>
  <c r="CM228" i="6"/>
  <c r="CL228" i="6"/>
  <c r="CK228" i="6"/>
  <c r="CJ228" i="6"/>
  <c r="CI228" i="6"/>
  <c r="CH228" i="6"/>
  <c r="CG228" i="6"/>
  <c r="CF228" i="6"/>
  <c r="CE228" i="6"/>
  <c r="CD228" i="6"/>
  <c r="CC228" i="6"/>
  <c r="CB228" i="6"/>
  <c r="CA228" i="6"/>
  <c r="BZ228" i="6"/>
  <c r="BY228" i="6"/>
  <c r="BX228" i="6"/>
  <c r="BW228" i="6"/>
  <c r="BV228" i="6"/>
  <c r="BU228" i="6"/>
  <c r="BT228" i="6"/>
  <c r="BS228" i="6"/>
  <c r="BR228" i="6"/>
  <c r="BQ228" i="6"/>
  <c r="BP228" i="6"/>
  <c r="BO228" i="6"/>
  <c r="BM228" i="6"/>
  <c r="BL228" i="6"/>
  <c r="BK228" i="6"/>
  <c r="BJ228" i="6"/>
  <c r="BI228" i="6"/>
  <c r="BH228" i="6"/>
  <c r="BG228" i="6"/>
  <c r="BF228" i="6"/>
  <c r="BE228" i="6"/>
  <c r="BD228" i="6"/>
  <c r="BC228" i="6"/>
  <c r="BB228" i="6"/>
  <c r="BA228" i="6"/>
  <c r="AZ228" i="6"/>
  <c r="AY228" i="6"/>
  <c r="AX228" i="6"/>
  <c r="AW228" i="6"/>
  <c r="AV228" i="6"/>
  <c r="AU228" i="6"/>
  <c r="AT228" i="6"/>
  <c r="AS228" i="6"/>
  <c r="AR228" i="6"/>
  <c r="AQ228" i="6"/>
  <c r="AP228" i="6"/>
  <c r="AO228" i="6"/>
  <c r="AN228" i="6"/>
  <c r="AM228" i="6"/>
  <c r="AL228" i="6"/>
  <c r="AK228" i="6"/>
  <c r="AJ228" i="6"/>
  <c r="AI228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H235" i="6" s="1"/>
  <c r="I232" i="6" s="1"/>
  <c r="NI227" i="6"/>
  <c r="NH227" i="6"/>
  <c r="NG227" i="6"/>
  <c r="NF227" i="6"/>
  <c r="NE227" i="6"/>
  <c r="ND227" i="6"/>
  <c r="NC227" i="6"/>
  <c r="NB227" i="6"/>
  <c r="NA227" i="6"/>
  <c r="MZ227" i="6"/>
  <c r="MY227" i="6"/>
  <c r="MX227" i="6"/>
  <c r="MW227" i="6"/>
  <c r="MV227" i="6"/>
  <c r="MU227" i="6"/>
  <c r="MT227" i="6"/>
  <c r="MS227" i="6"/>
  <c r="MR227" i="6"/>
  <c r="MQ227" i="6"/>
  <c r="MP227" i="6"/>
  <c r="MO227" i="6"/>
  <c r="MN227" i="6"/>
  <c r="MM227" i="6"/>
  <c r="ML227" i="6"/>
  <c r="MK227" i="6"/>
  <c r="MJ227" i="6"/>
  <c r="MI227" i="6"/>
  <c r="MH227" i="6"/>
  <c r="MG227" i="6"/>
  <c r="MF227" i="6"/>
  <c r="ME227" i="6"/>
  <c r="MD227" i="6"/>
  <c r="MC227" i="6"/>
  <c r="MB227" i="6"/>
  <c r="MA227" i="6"/>
  <c r="LZ227" i="6"/>
  <c r="LY227" i="6"/>
  <c r="LX227" i="6"/>
  <c r="LW227" i="6"/>
  <c r="LV227" i="6"/>
  <c r="LU227" i="6"/>
  <c r="LT227" i="6"/>
  <c r="LS227" i="6"/>
  <c r="LR227" i="6"/>
  <c r="LQ227" i="6"/>
  <c r="LP227" i="6"/>
  <c r="LO227" i="6"/>
  <c r="LN227" i="6"/>
  <c r="LM227" i="6"/>
  <c r="LL227" i="6"/>
  <c r="LK227" i="6"/>
  <c r="LJ227" i="6"/>
  <c r="LI227" i="6"/>
  <c r="LH227" i="6"/>
  <c r="LG227" i="6"/>
  <c r="LF227" i="6"/>
  <c r="LE227" i="6"/>
  <c r="LD227" i="6"/>
  <c r="LC227" i="6"/>
  <c r="LB227" i="6"/>
  <c r="LA227" i="6"/>
  <c r="KZ227" i="6"/>
  <c r="KY227" i="6"/>
  <c r="KX227" i="6"/>
  <c r="KW227" i="6"/>
  <c r="KV227" i="6"/>
  <c r="KU227" i="6"/>
  <c r="KT227" i="6"/>
  <c r="KS227" i="6"/>
  <c r="KR227" i="6"/>
  <c r="KQ227" i="6"/>
  <c r="KP227" i="6"/>
  <c r="KO227" i="6"/>
  <c r="KN227" i="6"/>
  <c r="KM227" i="6"/>
  <c r="KL227" i="6"/>
  <c r="KK227" i="6"/>
  <c r="KJ227" i="6"/>
  <c r="KI227" i="6"/>
  <c r="KH227" i="6"/>
  <c r="KG227" i="6"/>
  <c r="KF227" i="6"/>
  <c r="KE227" i="6"/>
  <c r="KD227" i="6"/>
  <c r="KC227" i="6"/>
  <c r="KB227" i="6"/>
  <c r="KA227" i="6"/>
  <c r="JZ227" i="6"/>
  <c r="JY227" i="6"/>
  <c r="JX227" i="6"/>
  <c r="JW227" i="6"/>
  <c r="JV227" i="6"/>
  <c r="JU227" i="6"/>
  <c r="JT227" i="6"/>
  <c r="JS227" i="6"/>
  <c r="JR227" i="6"/>
  <c r="JQ227" i="6"/>
  <c r="JP227" i="6"/>
  <c r="JO227" i="6"/>
  <c r="JN227" i="6"/>
  <c r="JM227" i="6"/>
  <c r="JL227" i="6"/>
  <c r="JK227" i="6"/>
  <c r="JJ227" i="6"/>
  <c r="JI227" i="6"/>
  <c r="JH227" i="6"/>
  <c r="JG227" i="6"/>
  <c r="JF227" i="6"/>
  <c r="JE227" i="6"/>
  <c r="JD227" i="6"/>
  <c r="JC227" i="6"/>
  <c r="JB227" i="6"/>
  <c r="JA227" i="6"/>
  <c r="IZ227" i="6"/>
  <c r="IY227" i="6"/>
  <c r="IX227" i="6"/>
  <c r="IW227" i="6"/>
  <c r="IV227" i="6"/>
  <c r="IU227" i="6"/>
  <c r="IT227" i="6"/>
  <c r="IS227" i="6"/>
  <c r="IR227" i="6"/>
  <c r="IQ227" i="6"/>
  <c r="IP227" i="6"/>
  <c r="IO227" i="6"/>
  <c r="IN227" i="6"/>
  <c r="IM227" i="6"/>
  <c r="IL227" i="6"/>
  <c r="IK227" i="6"/>
  <c r="IJ227" i="6"/>
  <c r="II227" i="6"/>
  <c r="IH227" i="6"/>
  <c r="IG227" i="6"/>
  <c r="IF227" i="6"/>
  <c r="IE227" i="6"/>
  <c r="ID227" i="6"/>
  <c r="IC227" i="6"/>
  <c r="IB227" i="6"/>
  <c r="IA227" i="6"/>
  <c r="HZ227" i="6"/>
  <c r="HY227" i="6"/>
  <c r="HX227" i="6"/>
  <c r="HW227" i="6"/>
  <c r="HV227" i="6"/>
  <c r="HU227" i="6"/>
  <c r="HT227" i="6"/>
  <c r="HS227" i="6"/>
  <c r="HR227" i="6"/>
  <c r="HQ227" i="6"/>
  <c r="HP227" i="6"/>
  <c r="HO227" i="6"/>
  <c r="HN227" i="6"/>
  <c r="HM227" i="6"/>
  <c r="HL227" i="6"/>
  <c r="HK227" i="6"/>
  <c r="HJ227" i="6"/>
  <c r="HI227" i="6"/>
  <c r="HH227" i="6"/>
  <c r="HG227" i="6"/>
  <c r="HF227" i="6"/>
  <c r="HE227" i="6"/>
  <c r="HD227" i="6"/>
  <c r="HC227" i="6"/>
  <c r="HB227" i="6"/>
  <c r="HA227" i="6"/>
  <c r="GZ227" i="6"/>
  <c r="GY227" i="6"/>
  <c r="GX227" i="6"/>
  <c r="GW227" i="6"/>
  <c r="GV227" i="6"/>
  <c r="GU227" i="6"/>
  <c r="GT227" i="6"/>
  <c r="GS227" i="6"/>
  <c r="GR227" i="6"/>
  <c r="GQ227" i="6"/>
  <c r="GP227" i="6"/>
  <c r="GO227" i="6"/>
  <c r="GN227" i="6"/>
  <c r="GM227" i="6"/>
  <c r="GL227" i="6"/>
  <c r="GK227" i="6"/>
  <c r="GJ227" i="6"/>
  <c r="GI227" i="6"/>
  <c r="GH227" i="6"/>
  <c r="GG227" i="6"/>
  <c r="GF227" i="6"/>
  <c r="GE227" i="6"/>
  <c r="GD227" i="6"/>
  <c r="GC227" i="6"/>
  <c r="GB227" i="6"/>
  <c r="GA227" i="6"/>
  <c r="FZ227" i="6"/>
  <c r="FY227" i="6"/>
  <c r="FX227" i="6"/>
  <c r="FW227" i="6"/>
  <c r="FV227" i="6"/>
  <c r="FU227" i="6"/>
  <c r="FT227" i="6"/>
  <c r="FS227" i="6"/>
  <c r="FR227" i="6"/>
  <c r="FQ227" i="6"/>
  <c r="FP227" i="6"/>
  <c r="FO227" i="6"/>
  <c r="FN227" i="6"/>
  <c r="FM227" i="6"/>
  <c r="FL227" i="6"/>
  <c r="FK227" i="6"/>
  <c r="FJ227" i="6"/>
  <c r="FI227" i="6"/>
  <c r="FH227" i="6"/>
  <c r="FG227" i="6"/>
  <c r="FF227" i="6"/>
  <c r="FE227" i="6"/>
  <c r="FD227" i="6"/>
  <c r="FC227" i="6"/>
  <c r="FB227" i="6"/>
  <c r="FA227" i="6"/>
  <c r="EZ227" i="6"/>
  <c r="EY227" i="6"/>
  <c r="EX227" i="6"/>
  <c r="EW227" i="6"/>
  <c r="EV227" i="6"/>
  <c r="EU227" i="6"/>
  <c r="ET227" i="6"/>
  <c r="ES227" i="6"/>
  <c r="ER227" i="6"/>
  <c r="EQ227" i="6"/>
  <c r="EP227" i="6"/>
  <c r="EO227" i="6"/>
  <c r="EN227" i="6"/>
  <c r="EM227" i="6"/>
  <c r="EL227" i="6"/>
  <c r="EK227" i="6"/>
  <c r="EJ227" i="6"/>
  <c r="EI227" i="6"/>
  <c r="EH227" i="6"/>
  <c r="EG227" i="6"/>
  <c r="EF227" i="6"/>
  <c r="EE227" i="6"/>
  <c r="ED227" i="6"/>
  <c r="EC227" i="6"/>
  <c r="EB227" i="6"/>
  <c r="EA227" i="6"/>
  <c r="DZ227" i="6"/>
  <c r="DY227" i="6"/>
  <c r="DX227" i="6"/>
  <c r="DW227" i="6"/>
  <c r="DV227" i="6"/>
  <c r="DU227" i="6"/>
  <c r="DT227" i="6"/>
  <c r="DS227" i="6"/>
  <c r="DR227" i="6"/>
  <c r="DQ227" i="6"/>
  <c r="DP227" i="6"/>
  <c r="DO227" i="6"/>
  <c r="DN227" i="6"/>
  <c r="DM227" i="6"/>
  <c r="DL227" i="6"/>
  <c r="DK227" i="6"/>
  <c r="DJ227" i="6"/>
  <c r="DI227" i="6"/>
  <c r="DH227" i="6"/>
  <c r="DG227" i="6"/>
  <c r="DF227" i="6"/>
  <c r="DE227" i="6"/>
  <c r="DD227" i="6"/>
  <c r="DC227" i="6"/>
  <c r="DB227" i="6"/>
  <c r="DA227" i="6"/>
  <c r="CZ227" i="6"/>
  <c r="CY227" i="6"/>
  <c r="CX227" i="6"/>
  <c r="CW227" i="6"/>
  <c r="CV227" i="6"/>
  <c r="CU227" i="6"/>
  <c r="CT227" i="6"/>
  <c r="CS227" i="6"/>
  <c r="CR227" i="6"/>
  <c r="CQ227" i="6"/>
  <c r="CP227" i="6"/>
  <c r="CO227" i="6"/>
  <c r="CN227" i="6"/>
  <c r="CM227" i="6"/>
  <c r="CL227" i="6"/>
  <c r="CK227" i="6"/>
  <c r="CJ227" i="6"/>
  <c r="CI227" i="6"/>
  <c r="CH227" i="6"/>
  <c r="CG227" i="6"/>
  <c r="CF227" i="6"/>
  <c r="CE227" i="6"/>
  <c r="CD227" i="6"/>
  <c r="CC227" i="6"/>
  <c r="CB227" i="6"/>
  <c r="CA227" i="6"/>
  <c r="BZ227" i="6"/>
  <c r="BY227" i="6"/>
  <c r="BX227" i="6"/>
  <c r="BW227" i="6"/>
  <c r="BV227" i="6"/>
  <c r="BU227" i="6"/>
  <c r="BT227" i="6"/>
  <c r="BS227" i="6"/>
  <c r="BR227" i="6"/>
  <c r="BQ227" i="6"/>
  <c r="BP227" i="6"/>
  <c r="BO227" i="6"/>
  <c r="BM227" i="6"/>
  <c r="BL227" i="6"/>
  <c r="BK227" i="6"/>
  <c r="BJ227" i="6"/>
  <c r="BI227" i="6"/>
  <c r="BH227" i="6"/>
  <c r="BG227" i="6"/>
  <c r="BF227" i="6"/>
  <c r="BE227" i="6"/>
  <c r="BD227" i="6"/>
  <c r="BC227" i="6"/>
  <c r="BB227" i="6"/>
  <c r="BA227" i="6"/>
  <c r="AZ227" i="6"/>
  <c r="AY227" i="6"/>
  <c r="AX227" i="6"/>
  <c r="AW227" i="6"/>
  <c r="AV227" i="6"/>
  <c r="AU227" i="6"/>
  <c r="AT227" i="6"/>
  <c r="AS227" i="6"/>
  <c r="AR227" i="6"/>
  <c r="AQ227" i="6"/>
  <c r="AP227" i="6"/>
  <c r="AO227" i="6"/>
  <c r="AN227" i="6"/>
  <c r="AM227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A227" i="6"/>
  <c r="NI226" i="6"/>
  <c r="NH226" i="6"/>
  <c r="NG226" i="6"/>
  <c r="NF226" i="6"/>
  <c r="NE226" i="6"/>
  <c r="ND226" i="6"/>
  <c r="NC226" i="6"/>
  <c r="NB226" i="6"/>
  <c r="NA226" i="6"/>
  <c r="MZ226" i="6"/>
  <c r="MY226" i="6"/>
  <c r="MX226" i="6"/>
  <c r="MW226" i="6"/>
  <c r="MV226" i="6"/>
  <c r="MU226" i="6"/>
  <c r="MT226" i="6"/>
  <c r="MS226" i="6"/>
  <c r="MR226" i="6"/>
  <c r="MQ226" i="6"/>
  <c r="MP226" i="6"/>
  <c r="MO226" i="6"/>
  <c r="MN226" i="6"/>
  <c r="MM226" i="6"/>
  <c r="ML226" i="6"/>
  <c r="MK226" i="6"/>
  <c r="MJ226" i="6"/>
  <c r="MI226" i="6"/>
  <c r="MH226" i="6"/>
  <c r="MG226" i="6"/>
  <c r="MF226" i="6"/>
  <c r="ME226" i="6"/>
  <c r="MD226" i="6"/>
  <c r="MC226" i="6"/>
  <c r="MB226" i="6"/>
  <c r="MA226" i="6"/>
  <c r="LZ226" i="6"/>
  <c r="LY226" i="6"/>
  <c r="LX226" i="6"/>
  <c r="LW226" i="6"/>
  <c r="LV226" i="6"/>
  <c r="LU226" i="6"/>
  <c r="LT226" i="6"/>
  <c r="LS226" i="6"/>
  <c r="LR226" i="6"/>
  <c r="LQ226" i="6"/>
  <c r="LP226" i="6"/>
  <c r="LO226" i="6"/>
  <c r="LN226" i="6"/>
  <c r="LM226" i="6"/>
  <c r="LL226" i="6"/>
  <c r="LK226" i="6"/>
  <c r="LJ226" i="6"/>
  <c r="LI226" i="6"/>
  <c r="LH226" i="6"/>
  <c r="LG226" i="6"/>
  <c r="LF226" i="6"/>
  <c r="LE226" i="6"/>
  <c r="LD226" i="6"/>
  <c r="LC226" i="6"/>
  <c r="LB226" i="6"/>
  <c r="LA226" i="6"/>
  <c r="KZ226" i="6"/>
  <c r="KY226" i="6"/>
  <c r="KX226" i="6"/>
  <c r="KW226" i="6"/>
  <c r="KV226" i="6"/>
  <c r="KU226" i="6"/>
  <c r="KT226" i="6"/>
  <c r="KS226" i="6"/>
  <c r="KR226" i="6"/>
  <c r="KQ226" i="6"/>
  <c r="KP226" i="6"/>
  <c r="KO226" i="6"/>
  <c r="KN226" i="6"/>
  <c r="KM226" i="6"/>
  <c r="KL226" i="6"/>
  <c r="KK226" i="6"/>
  <c r="KJ226" i="6"/>
  <c r="KI226" i="6"/>
  <c r="KH226" i="6"/>
  <c r="KG226" i="6"/>
  <c r="KF226" i="6"/>
  <c r="KE226" i="6"/>
  <c r="KD226" i="6"/>
  <c r="KC226" i="6"/>
  <c r="KB226" i="6"/>
  <c r="KA226" i="6"/>
  <c r="JZ226" i="6"/>
  <c r="JY226" i="6"/>
  <c r="JX226" i="6"/>
  <c r="JW226" i="6"/>
  <c r="JV226" i="6"/>
  <c r="JU226" i="6"/>
  <c r="JT226" i="6"/>
  <c r="JS226" i="6"/>
  <c r="JR226" i="6"/>
  <c r="JQ226" i="6"/>
  <c r="JP226" i="6"/>
  <c r="JO226" i="6"/>
  <c r="JN226" i="6"/>
  <c r="JM226" i="6"/>
  <c r="JL226" i="6"/>
  <c r="JK226" i="6"/>
  <c r="JJ226" i="6"/>
  <c r="JI226" i="6"/>
  <c r="JH226" i="6"/>
  <c r="JG226" i="6"/>
  <c r="JF226" i="6"/>
  <c r="JE226" i="6"/>
  <c r="JD226" i="6"/>
  <c r="JC226" i="6"/>
  <c r="JB226" i="6"/>
  <c r="JA226" i="6"/>
  <c r="IZ226" i="6"/>
  <c r="IY226" i="6"/>
  <c r="IX226" i="6"/>
  <c r="IW226" i="6"/>
  <c r="IV226" i="6"/>
  <c r="IU226" i="6"/>
  <c r="IT226" i="6"/>
  <c r="IS226" i="6"/>
  <c r="IR226" i="6"/>
  <c r="IQ226" i="6"/>
  <c r="IP226" i="6"/>
  <c r="IO226" i="6"/>
  <c r="IN226" i="6"/>
  <c r="IM226" i="6"/>
  <c r="IL226" i="6"/>
  <c r="IK226" i="6"/>
  <c r="IJ226" i="6"/>
  <c r="II226" i="6"/>
  <c r="IH226" i="6"/>
  <c r="IG226" i="6"/>
  <c r="IF226" i="6"/>
  <c r="IE226" i="6"/>
  <c r="ID226" i="6"/>
  <c r="IC226" i="6"/>
  <c r="IB226" i="6"/>
  <c r="IA226" i="6"/>
  <c r="HZ226" i="6"/>
  <c r="HY226" i="6"/>
  <c r="HX226" i="6"/>
  <c r="HW226" i="6"/>
  <c r="HV226" i="6"/>
  <c r="HU226" i="6"/>
  <c r="HT226" i="6"/>
  <c r="HS226" i="6"/>
  <c r="HR226" i="6"/>
  <c r="HQ226" i="6"/>
  <c r="HP226" i="6"/>
  <c r="HO226" i="6"/>
  <c r="HN226" i="6"/>
  <c r="HM226" i="6"/>
  <c r="HL226" i="6"/>
  <c r="HK226" i="6"/>
  <c r="HJ226" i="6"/>
  <c r="HI226" i="6"/>
  <c r="HH226" i="6"/>
  <c r="HG226" i="6"/>
  <c r="HF226" i="6"/>
  <c r="HE226" i="6"/>
  <c r="HD226" i="6"/>
  <c r="HC226" i="6"/>
  <c r="HB226" i="6"/>
  <c r="HA226" i="6"/>
  <c r="GZ226" i="6"/>
  <c r="GY226" i="6"/>
  <c r="GX226" i="6"/>
  <c r="GW226" i="6"/>
  <c r="GV226" i="6"/>
  <c r="GU226" i="6"/>
  <c r="GT226" i="6"/>
  <c r="GS226" i="6"/>
  <c r="GR226" i="6"/>
  <c r="GQ226" i="6"/>
  <c r="GP226" i="6"/>
  <c r="GO226" i="6"/>
  <c r="GN226" i="6"/>
  <c r="GM226" i="6"/>
  <c r="GL226" i="6"/>
  <c r="GK226" i="6"/>
  <c r="GJ226" i="6"/>
  <c r="GI226" i="6"/>
  <c r="GH226" i="6"/>
  <c r="GG226" i="6"/>
  <c r="GF226" i="6"/>
  <c r="GE226" i="6"/>
  <c r="GD226" i="6"/>
  <c r="GC226" i="6"/>
  <c r="GB226" i="6"/>
  <c r="GA226" i="6"/>
  <c r="FZ226" i="6"/>
  <c r="FY226" i="6"/>
  <c r="FX226" i="6"/>
  <c r="FW226" i="6"/>
  <c r="FV226" i="6"/>
  <c r="FU226" i="6"/>
  <c r="FT226" i="6"/>
  <c r="FS226" i="6"/>
  <c r="FR226" i="6"/>
  <c r="FQ226" i="6"/>
  <c r="FP226" i="6"/>
  <c r="FO226" i="6"/>
  <c r="FN226" i="6"/>
  <c r="FM226" i="6"/>
  <c r="FL226" i="6"/>
  <c r="FK226" i="6"/>
  <c r="FJ226" i="6"/>
  <c r="FI226" i="6"/>
  <c r="FH226" i="6"/>
  <c r="FG226" i="6"/>
  <c r="FF226" i="6"/>
  <c r="FE226" i="6"/>
  <c r="FD226" i="6"/>
  <c r="CT226" i="6"/>
  <c r="CS226" i="6"/>
  <c r="CR226" i="6"/>
  <c r="CQ226" i="6"/>
  <c r="CP226" i="6"/>
  <c r="CO226" i="6"/>
  <c r="CN226" i="6"/>
  <c r="CM226" i="6"/>
  <c r="CL226" i="6"/>
  <c r="CK226" i="6"/>
  <c r="CJ226" i="6"/>
  <c r="CI226" i="6"/>
  <c r="CH226" i="6"/>
  <c r="CG226" i="6"/>
  <c r="CF226" i="6"/>
  <c r="CE226" i="6"/>
  <c r="CD226" i="6"/>
  <c r="CC226" i="6"/>
  <c r="CB226" i="6"/>
  <c r="CA226" i="6"/>
  <c r="BZ226" i="6"/>
  <c r="BY226" i="6"/>
  <c r="BX226" i="6"/>
  <c r="BW226" i="6"/>
  <c r="BV226" i="6"/>
  <c r="BU226" i="6"/>
  <c r="BT226" i="6"/>
  <c r="BS226" i="6"/>
  <c r="BR226" i="6"/>
  <c r="BQ226" i="6"/>
  <c r="BP226" i="6"/>
  <c r="BL226" i="6"/>
  <c r="BK226" i="6"/>
  <c r="BJ226" i="6"/>
  <c r="BI226" i="6"/>
  <c r="BE226" i="6"/>
  <c r="BD226" i="6"/>
  <c r="BC226" i="6"/>
  <c r="BB226" i="6"/>
  <c r="AX226" i="6"/>
  <c r="AW226" i="6"/>
  <c r="AV226" i="6"/>
  <c r="AU226" i="6"/>
  <c r="AQ226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H219" i="6"/>
  <c r="B226" i="6"/>
  <c r="D226" i="6"/>
  <c r="B222" i="6"/>
  <c r="NI215" i="6"/>
  <c r="NH215" i="6"/>
  <c r="NG215" i="6"/>
  <c r="NF215" i="6"/>
  <c r="NE215" i="6"/>
  <c r="ND215" i="6"/>
  <c r="NC215" i="6"/>
  <c r="NB215" i="6"/>
  <c r="NA215" i="6"/>
  <c r="MZ215" i="6"/>
  <c r="MY215" i="6"/>
  <c r="MX215" i="6"/>
  <c r="MW215" i="6"/>
  <c r="MV215" i="6"/>
  <c r="MU215" i="6"/>
  <c r="MT215" i="6"/>
  <c r="MS215" i="6"/>
  <c r="MR215" i="6"/>
  <c r="MQ215" i="6"/>
  <c r="MP215" i="6"/>
  <c r="MO215" i="6"/>
  <c r="MN215" i="6"/>
  <c r="MM215" i="6"/>
  <c r="ML215" i="6"/>
  <c r="MK215" i="6"/>
  <c r="MJ215" i="6"/>
  <c r="MI215" i="6"/>
  <c r="MH215" i="6"/>
  <c r="MG215" i="6"/>
  <c r="MF215" i="6"/>
  <c r="ME215" i="6"/>
  <c r="MD215" i="6"/>
  <c r="MC215" i="6"/>
  <c r="MB215" i="6"/>
  <c r="MA215" i="6"/>
  <c r="LZ215" i="6"/>
  <c r="LY215" i="6"/>
  <c r="LX215" i="6"/>
  <c r="LW215" i="6"/>
  <c r="LV215" i="6"/>
  <c r="LU215" i="6"/>
  <c r="LT215" i="6"/>
  <c r="LS215" i="6"/>
  <c r="LR215" i="6"/>
  <c r="LQ215" i="6"/>
  <c r="LP215" i="6"/>
  <c r="LO215" i="6"/>
  <c r="LN215" i="6"/>
  <c r="LM215" i="6"/>
  <c r="LL215" i="6"/>
  <c r="LK215" i="6"/>
  <c r="LJ215" i="6"/>
  <c r="LI215" i="6"/>
  <c r="LH215" i="6"/>
  <c r="LG215" i="6"/>
  <c r="LF215" i="6"/>
  <c r="LE215" i="6"/>
  <c r="LD215" i="6"/>
  <c r="LC215" i="6"/>
  <c r="LB215" i="6"/>
  <c r="LA215" i="6"/>
  <c r="KZ215" i="6"/>
  <c r="KY215" i="6"/>
  <c r="KX215" i="6"/>
  <c r="KW215" i="6"/>
  <c r="KV215" i="6"/>
  <c r="KU215" i="6"/>
  <c r="KT215" i="6"/>
  <c r="KS215" i="6"/>
  <c r="KR215" i="6"/>
  <c r="KQ215" i="6"/>
  <c r="KP215" i="6"/>
  <c r="KO215" i="6"/>
  <c r="KN215" i="6"/>
  <c r="KM215" i="6"/>
  <c r="KL215" i="6"/>
  <c r="KK215" i="6"/>
  <c r="KJ215" i="6"/>
  <c r="KI215" i="6"/>
  <c r="KH215" i="6"/>
  <c r="KG215" i="6"/>
  <c r="KF215" i="6"/>
  <c r="KE215" i="6"/>
  <c r="KD215" i="6"/>
  <c r="KC215" i="6"/>
  <c r="KB215" i="6"/>
  <c r="KA215" i="6"/>
  <c r="JZ215" i="6"/>
  <c r="JY215" i="6"/>
  <c r="JX215" i="6"/>
  <c r="JW215" i="6"/>
  <c r="JV215" i="6"/>
  <c r="JU215" i="6"/>
  <c r="JT215" i="6"/>
  <c r="JS215" i="6"/>
  <c r="JR215" i="6"/>
  <c r="JQ215" i="6"/>
  <c r="JP215" i="6"/>
  <c r="JO215" i="6"/>
  <c r="JN215" i="6"/>
  <c r="JM215" i="6"/>
  <c r="JL215" i="6"/>
  <c r="JK215" i="6"/>
  <c r="JJ215" i="6"/>
  <c r="JI215" i="6"/>
  <c r="JH215" i="6"/>
  <c r="JG215" i="6"/>
  <c r="JF215" i="6"/>
  <c r="JE215" i="6"/>
  <c r="JD215" i="6"/>
  <c r="JC215" i="6"/>
  <c r="JB215" i="6"/>
  <c r="JA215" i="6"/>
  <c r="IZ215" i="6"/>
  <c r="IY215" i="6"/>
  <c r="IX215" i="6"/>
  <c r="IW215" i="6"/>
  <c r="IV215" i="6"/>
  <c r="IU215" i="6"/>
  <c r="IT215" i="6"/>
  <c r="IS215" i="6"/>
  <c r="IR215" i="6"/>
  <c r="IQ215" i="6"/>
  <c r="IP215" i="6"/>
  <c r="IO215" i="6"/>
  <c r="IN215" i="6"/>
  <c r="IM215" i="6"/>
  <c r="IL215" i="6"/>
  <c r="IK215" i="6"/>
  <c r="IJ215" i="6"/>
  <c r="II215" i="6"/>
  <c r="IH215" i="6"/>
  <c r="IG215" i="6"/>
  <c r="IF215" i="6"/>
  <c r="IE215" i="6"/>
  <c r="ID215" i="6"/>
  <c r="IC215" i="6"/>
  <c r="IB215" i="6"/>
  <c r="IA215" i="6"/>
  <c r="HZ215" i="6"/>
  <c r="HY215" i="6"/>
  <c r="HX215" i="6"/>
  <c r="HW215" i="6"/>
  <c r="HV215" i="6"/>
  <c r="HU215" i="6"/>
  <c r="HT215" i="6"/>
  <c r="HS215" i="6"/>
  <c r="HR215" i="6"/>
  <c r="HQ215" i="6"/>
  <c r="HP215" i="6"/>
  <c r="HO215" i="6"/>
  <c r="HN215" i="6"/>
  <c r="HM215" i="6"/>
  <c r="HL215" i="6"/>
  <c r="HK215" i="6"/>
  <c r="HJ215" i="6"/>
  <c r="HI215" i="6"/>
  <c r="HH215" i="6"/>
  <c r="HG215" i="6"/>
  <c r="HF215" i="6"/>
  <c r="HE215" i="6"/>
  <c r="HD215" i="6"/>
  <c r="HC215" i="6"/>
  <c r="HB215" i="6"/>
  <c r="HA215" i="6"/>
  <c r="GZ215" i="6"/>
  <c r="GY215" i="6"/>
  <c r="GX215" i="6"/>
  <c r="GW215" i="6"/>
  <c r="GV215" i="6"/>
  <c r="GU215" i="6"/>
  <c r="GT215" i="6"/>
  <c r="GS215" i="6"/>
  <c r="GR215" i="6"/>
  <c r="GQ215" i="6"/>
  <c r="GP215" i="6"/>
  <c r="GO215" i="6"/>
  <c r="GN215" i="6"/>
  <c r="GM215" i="6"/>
  <c r="GL215" i="6"/>
  <c r="GK215" i="6"/>
  <c r="GJ215" i="6"/>
  <c r="GI215" i="6"/>
  <c r="GH215" i="6"/>
  <c r="GG215" i="6"/>
  <c r="GF215" i="6"/>
  <c r="GE215" i="6"/>
  <c r="GD215" i="6"/>
  <c r="GC215" i="6"/>
  <c r="GB215" i="6"/>
  <c r="GA215" i="6"/>
  <c r="FZ215" i="6"/>
  <c r="FY215" i="6"/>
  <c r="FX215" i="6"/>
  <c r="FW215" i="6"/>
  <c r="FV215" i="6"/>
  <c r="FU215" i="6"/>
  <c r="FT215" i="6"/>
  <c r="FS215" i="6"/>
  <c r="FR215" i="6"/>
  <c r="FQ215" i="6"/>
  <c r="FP215" i="6"/>
  <c r="FO215" i="6"/>
  <c r="FN215" i="6"/>
  <c r="FM215" i="6"/>
  <c r="FL215" i="6"/>
  <c r="FK215" i="6"/>
  <c r="FJ215" i="6"/>
  <c r="FI215" i="6"/>
  <c r="FH215" i="6"/>
  <c r="FG215" i="6"/>
  <c r="FF215" i="6"/>
  <c r="FE215" i="6"/>
  <c r="FD215" i="6"/>
  <c r="FC215" i="6"/>
  <c r="FB215" i="6"/>
  <c r="FA215" i="6"/>
  <c r="EZ215" i="6"/>
  <c r="EY215" i="6"/>
  <c r="EX215" i="6"/>
  <c r="EW215" i="6"/>
  <c r="EV215" i="6"/>
  <c r="EU215" i="6"/>
  <c r="ET215" i="6"/>
  <c r="ES215" i="6"/>
  <c r="ER215" i="6"/>
  <c r="EQ215" i="6"/>
  <c r="EP215" i="6"/>
  <c r="EO215" i="6"/>
  <c r="EN215" i="6"/>
  <c r="EM215" i="6"/>
  <c r="EL215" i="6"/>
  <c r="EK215" i="6"/>
  <c r="EJ215" i="6"/>
  <c r="EI215" i="6"/>
  <c r="EH215" i="6"/>
  <c r="EG215" i="6"/>
  <c r="EF215" i="6"/>
  <c r="EE215" i="6"/>
  <c r="ED215" i="6"/>
  <c r="EC215" i="6"/>
  <c r="EB215" i="6"/>
  <c r="EA215" i="6"/>
  <c r="DZ215" i="6"/>
  <c r="DY215" i="6"/>
  <c r="DX215" i="6"/>
  <c r="DW215" i="6"/>
  <c r="DV215" i="6"/>
  <c r="DU215" i="6"/>
  <c r="DT215" i="6"/>
  <c r="DS215" i="6"/>
  <c r="DR215" i="6"/>
  <c r="DQ215" i="6"/>
  <c r="DP215" i="6"/>
  <c r="DO215" i="6"/>
  <c r="DN215" i="6"/>
  <c r="DM215" i="6"/>
  <c r="DL215" i="6"/>
  <c r="DK215" i="6"/>
  <c r="DJ215" i="6"/>
  <c r="DI215" i="6"/>
  <c r="DH215" i="6"/>
  <c r="DG215" i="6"/>
  <c r="DF215" i="6"/>
  <c r="DE215" i="6"/>
  <c r="DD215" i="6"/>
  <c r="DC215" i="6"/>
  <c r="DB215" i="6"/>
  <c r="DA215" i="6"/>
  <c r="CZ215" i="6"/>
  <c r="CY215" i="6"/>
  <c r="CX215" i="6"/>
  <c r="CW215" i="6"/>
  <c r="CV215" i="6"/>
  <c r="CU215" i="6"/>
  <c r="CT215" i="6"/>
  <c r="CS215" i="6"/>
  <c r="CR215" i="6"/>
  <c r="CQ215" i="6"/>
  <c r="CP215" i="6"/>
  <c r="CO215" i="6"/>
  <c r="CN215" i="6"/>
  <c r="CM215" i="6"/>
  <c r="CL215" i="6"/>
  <c r="CK215" i="6"/>
  <c r="CJ215" i="6"/>
  <c r="CI215" i="6"/>
  <c r="CH215" i="6"/>
  <c r="CG215" i="6"/>
  <c r="CF215" i="6"/>
  <c r="CE215" i="6"/>
  <c r="CD215" i="6"/>
  <c r="CC215" i="6"/>
  <c r="CB215" i="6"/>
  <c r="CA215" i="6"/>
  <c r="BZ215" i="6"/>
  <c r="BY215" i="6"/>
  <c r="BX215" i="6"/>
  <c r="BW215" i="6"/>
  <c r="BV215" i="6"/>
  <c r="BU215" i="6"/>
  <c r="BT215" i="6"/>
  <c r="BS215" i="6"/>
  <c r="BR215" i="6"/>
  <c r="BQ215" i="6"/>
  <c r="BP215" i="6"/>
  <c r="BO215" i="6"/>
  <c r="BM215" i="6"/>
  <c r="BL215" i="6"/>
  <c r="BK215" i="6"/>
  <c r="BJ215" i="6"/>
  <c r="BI215" i="6"/>
  <c r="BH215" i="6"/>
  <c r="BG215" i="6"/>
  <c r="BF215" i="6"/>
  <c r="BE215" i="6"/>
  <c r="BD215" i="6"/>
  <c r="BC215" i="6"/>
  <c r="BB215" i="6"/>
  <c r="BA215" i="6"/>
  <c r="AZ215" i="6"/>
  <c r="AY215" i="6"/>
  <c r="AX215" i="6"/>
  <c r="AW215" i="6"/>
  <c r="AV215" i="6"/>
  <c r="AU215" i="6"/>
  <c r="AT215" i="6"/>
  <c r="AS215" i="6"/>
  <c r="AR215" i="6"/>
  <c r="AQ215" i="6"/>
  <c r="AP215" i="6"/>
  <c r="AO215" i="6"/>
  <c r="AN215" i="6"/>
  <c r="AM215" i="6"/>
  <c r="AL215" i="6"/>
  <c r="AK215" i="6"/>
  <c r="AJ215" i="6"/>
  <c r="AI215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H222" i="6" s="1"/>
  <c r="NI214" i="6"/>
  <c r="NH214" i="6"/>
  <c r="NG214" i="6"/>
  <c r="NF214" i="6"/>
  <c r="NE214" i="6"/>
  <c r="ND214" i="6"/>
  <c r="NC214" i="6"/>
  <c r="NB214" i="6"/>
  <c r="NA214" i="6"/>
  <c r="MZ214" i="6"/>
  <c r="MY214" i="6"/>
  <c r="MX214" i="6"/>
  <c r="MW214" i="6"/>
  <c r="MV214" i="6"/>
  <c r="MU214" i="6"/>
  <c r="MT214" i="6"/>
  <c r="MS214" i="6"/>
  <c r="MR214" i="6"/>
  <c r="MQ214" i="6"/>
  <c r="MP214" i="6"/>
  <c r="MO214" i="6"/>
  <c r="MN214" i="6"/>
  <c r="MM214" i="6"/>
  <c r="ML214" i="6"/>
  <c r="MK214" i="6"/>
  <c r="MJ214" i="6"/>
  <c r="MI214" i="6"/>
  <c r="MH214" i="6"/>
  <c r="MG214" i="6"/>
  <c r="MF214" i="6"/>
  <c r="ME214" i="6"/>
  <c r="MD214" i="6"/>
  <c r="MC214" i="6"/>
  <c r="MB214" i="6"/>
  <c r="MA214" i="6"/>
  <c r="LZ214" i="6"/>
  <c r="LY214" i="6"/>
  <c r="LX214" i="6"/>
  <c r="LW214" i="6"/>
  <c r="LV214" i="6"/>
  <c r="LU214" i="6"/>
  <c r="LT214" i="6"/>
  <c r="LS214" i="6"/>
  <c r="LR214" i="6"/>
  <c r="LQ214" i="6"/>
  <c r="LP214" i="6"/>
  <c r="LO214" i="6"/>
  <c r="LN214" i="6"/>
  <c r="LM214" i="6"/>
  <c r="LL214" i="6"/>
  <c r="LK214" i="6"/>
  <c r="LJ214" i="6"/>
  <c r="LI214" i="6"/>
  <c r="LH214" i="6"/>
  <c r="LG214" i="6"/>
  <c r="LF214" i="6"/>
  <c r="LE214" i="6"/>
  <c r="LD214" i="6"/>
  <c r="LC214" i="6"/>
  <c r="LB214" i="6"/>
  <c r="LA214" i="6"/>
  <c r="KZ214" i="6"/>
  <c r="KY214" i="6"/>
  <c r="KX214" i="6"/>
  <c r="KW214" i="6"/>
  <c r="KV214" i="6"/>
  <c r="KU214" i="6"/>
  <c r="KT214" i="6"/>
  <c r="KS214" i="6"/>
  <c r="KR214" i="6"/>
  <c r="KQ214" i="6"/>
  <c r="KP214" i="6"/>
  <c r="KO214" i="6"/>
  <c r="KN214" i="6"/>
  <c r="KM214" i="6"/>
  <c r="KL214" i="6"/>
  <c r="KK214" i="6"/>
  <c r="KJ214" i="6"/>
  <c r="KI214" i="6"/>
  <c r="KH214" i="6"/>
  <c r="KG214" i="6"/>
  <c r="KF214" i="6"/>
  <c r="KE214" i="6"/>
  <c r="KD214" i="6"/>
  <c r="KC214" i="6"/>
  <c r="KB214" i="6"/>
  <c r="KA214" i="6"/>
  <c r="JZ214" i="6"/>
  <c r="JY214" i="6"/>
  <c r="JX214" i="6"/>
  <c r="JW214" i="6"/>
  <c r="JV214" i="6"/>
  <c r="JU214" i="6"/>
  <c r="JT214" i="6"/>
  <c r="JS214" i="6"/>
  <c r="JR214" i="6"/>
  <c r="JQ214" i="6"/>
  <c r="JP214" i="6"/>
  <c r="JO214" i="6"/>
  <c r="JN214" i="6"/>
  <c r="JM214" i="6"/>
  <c r="JL214" i="6"/>
  <c r="JK214" i="6"/>
  <c r="JJ214" i="6"/>
  <c r="JI214" i="6"/>
  <c r="JH214" i="6"/>
  <c r="JG214" i="6"/>
  <c r="JF214" i="6"/>
  <c r="JE214" i="6"/>
  <c r="JD214" i="6"/>
  <c r="JC214" i="6"/>
  <c r="JB214" i="6"/>
  <c r="JA214" i="6"/>
  <c r="IZ214" i="6"/>
  <c r="IY214" i="6"/>
  <c r="IX214" i="6"/>
  <c r="IW214" i="6"/>
  <c r="IV214" i="6"/>
  <c r="IU214" i="6"/>
  <c r="IT214" i="6"/>
  <c r="IS214" i="6"/>
  <c r="IR214" i="6"/>
  <c r="IQ214" i="6"/>
  <c r="IP214" i="6"/>
  <c r="IO214" i="6"/>
  <c r="IN214" i="6"/>
  <c r="IM214" i="6"/>
  <c r="IL214" i="6"/>
  <c r="IK214" i="6"/>
  <c r="IJ214" i="6"/>
  <c r="II214" i="6"/>
  <c r="IH214" i="6"/>
  <c r="IG214" i="6"/>
  <c r="IF214" i="6"/>
  <c r="IE214" i="6"/>
  <c r="ID214" i="6"/>
  <c r="IC214" i="6"/>
  <c r="IB214" i="6"/>
  <c r="IA214" i="6"/>
  <c r="HZ214" i="6"/>
  <c r="HY214" i="6"/>
  <c r="HX214" i="6"/>
  <c r="HW214" i="6"/>
  <c r="HV214" i="6"/>
  <c r="HU214" i="6"/>
  <c r="HT214" i="6"/>
  <c r="HS214" i="6"/>
  <c r="HR214" i="6"/>
  <c r="HQ214" i="6"/>
  <c r="HP214" i="6"/>
  <c r="HO214" i="6"/>
  <c r="HN214" i="6"/>
  <c r="HM214" i="6"/>
  <c r="HL214" i="6"/>
  <c r="HK214" i="6"/>
  <c r="HJ214" i="6"/>
  <c r="HI214" i="6"/>
  <c r="HH214" i="6"/>
  <c r="HG214" i="6"/>
  <c r="HF214" i="6"/>
  <c r="HE214" i="6"/>
  <c r="HD214" i="6"/>
  <c r="HC214" i="6"/>
  <c r="HB214" i="6"/>
  <c r="HA214" i="6"/>
  <c r="GZ214" i="6"/>
  <c r="GY214" i="6"/>
  <c r="GX214" i="6"/>
  <c r="GW214" i="6"/>
  <c r="GV214" i="6"/>
  <c r="GU214" i="6"/>
  <c r="GT214" i="6"/>
  <c r="GS214" i="6"/>
  <c r="GR214" i="6"/>
  <c r="GQ214" i="6"/>
  <c r="GP214" i="6"/>
  <c r="GO214" i="6"/>
  <c r="GN214" i="6"/>
  <c r="GM214" i="6"/>
  <c r="GL214" i="6"/>
  <c r="GK214" i="6"/>
  <c r="GJ214" i="6"/>
  <c r="GI214" i="6"/>
  <c r="GH214" i="6"/>
  <c r="GG214" i="6"/>
  <c r="GF214" i="6"/>
  <c r="GE214" i="6"/>
  <c r="GD214" i="6"/>
  <c r="GC214" i="6"/>
  <c r="GB214" i="6"/>
  <c r="GA214" i="6"/>
  <c r="FZ214" i="6"/>
  <c r="FY214" i="6"/>
  <c r="FX214" i="6"/>
  <c r="FW214" i="6"/>
  <c r="FV214" i="6"/>
  <c r="FU214" i="6"/>
  <c r="FT214" i="6"/>
  <c r="FS214" i="6"/>
  <c r="FR214" i="6"/>
  <c r="FQ214" i="6"/>
  <c r="FP214" i="6"/>
  <c r="FO214" i="6"/>
  <c r="FN214" i="6"/>
  <c r="FM214" i="6"/>
  <c r="FL214" i="6"/>
  <c r="FK214" i="6"/>
  <c r="FJ214" i="6"/>
  <c r="FI214" i="6"/>
  <c r="FH214" i="6"/>
  <c r="FG214" i="6"/>
  <c r="FF214" i="6"/>
  <c r="FE214" i="6"/>
  <c r="FD214" i="6"/>
  <c r="FC214" i="6"/>
  <c r="FB214" i="6"/>
  <c r="FA214" i="6"/>
  <c r="EZ214" i="6"/>
  <c r="EY214" i="6"/>
  <c r="EX214" i="6"/>
  <c r="EW214" i="6"/>
  <c r="EV214" i="6"/>
  <c r="EU214" i="6"/>
  <c r="ET214" i="6"/>
  <c r="ES214" i="6"/>
  <c r="ER214" i="6"/>
  <c r="EQ214" i="6"/>
  <c r="EP214" i="6"/>
  <c r="EO214" i="6"/>
  <c r="EN214" i="6"/>
  <c r="EM214" i="6"/>
  <c r="EL214" i="6"/>
  <c r="EK214" i="6"/>
  <c r="EJ214" i="6"/>
  <c r="EI214" i="6"/>
  <c r="EH214" i="6"/>
  <c r="EG214" i="6"/>
  <c r="EF214" i="6"/>
  <c r="EE214" i="6"/>
  <c r="ED214" i="6"/>
  <c r="EC214" i="6"/>
  <c r="EB214" i="6"/>
  <c r="EA214" i="6"/>
  <c r="DZ214" i="6"/>
  <c r="DY214" i="6"/>
  <c r="DX214" i="6"/>
  <c r="DW214" i="6"/>
  <c r="DV214" i="6"/>
  <c r="DU214" i="6"/>
  <c r="DT214" i="6"/>
  <c r="DS214" i="6"/>
  <c r="DR214" i="6"/>
  <c r="DQ214" i="6"/>
  <c r="DP214" i="6"/>
  <c r="DO214" i="6"/>
  <c r="DN214" i="6"/>
  <c r="DM214" i="6"/>
  <c r="DL214" i="6"/>
  <c r="DK214" i="6"/>
  <c r="DJ214" i="6"/>
  <c r="DI214" i="6"/>
  <c r="DH214" i="6"/>
  <c r="DG214" i="6"/>
  <c r="DF214" i="6"/>
  <c r="DE214" i="6"/>
  <c r="DD214" i="6"/>
  <c r="DC214" i="6"/>
  <c r="DB214" i="6"/>
  <c r="DA214" i="6"/>
  <c r="CZ214" i="6"/>
  <c r="CY214" i="6"/>
  <c r="CX214" i="6"/>
  <c r="CW214" i="6"/>
  <c r="CV214" i="6"/>
  <c r="CU214" i="6"/>
  <c r="CT214" i="6"/>
  <c r="CS214" i="6"/>
  <c r="CR214" i="6"/>
  <c r="CQ214" i="6"/>
  <c r="CP214" i="6"/>
  <c r="CO214" i="6"/>
  <c r="CN214" i="6"/>
  <c r="CM214" i="6"/>
  <c r="CL214" i="6"/>
  <c r="CK214" i="6"/>
  <c r="CJ214" i="6"/>
  <c r="CI214" i="6"/>
  <c r="CH214" i="6"/>
  <c r="CG214" i="6"/>
  <c r="CF214" i="6"/>
  <c r="CE214" i="6"/>
  <c r="CD214" i="6"/>
  <c r="CC214" i="6"/>
  <c r="CB214" i="6"/>
  <c r="CA214" i="6"/>
  <c r="BZ214" i="6"/>
  <c r="BY214" i="6"/>
  <c r="BX214" i="6"/>
  <c r="BW214" i="6"/>
  <c r="BV214" i="6"/>
  <c r="BU214" i="6"/>
  <c r="BT214" i="6"/>
  <c r="BS214" i="6"/>
  <c r="BR214" i="6"/>
  <c r="BQ214" i="6"/>
  <c r="BP214" i="6"/>
  <c r="BO214" i="6"/>
  <c r="BM214" i="6"/>
  <c r="BL214" i="6"/>
  <c r="BK214" i="6"/>
  <c r="BJ214" i="6"/>
  <c r="BI214" i="6"/>
  <c r="BH214" i="6"/>
  <c r="BG214" i="6"/>
  <c r="BF214" i="6"/>
  <c r="BE214" i="6"/>
  <c r="BD214" i="6"/>
  <c r="BC214" i="6"/>
  <c r="BB214" i="6"/>
  <c r="BA214" i="6"/>
  <c r="AZ214" i="6"/>
  <c r="AY214" i="6"/>
  <c r="AX214" i="6"/>
  <c r="AW214" i="6"/>
  <c r="AV214" i="6"/>
  <c r="AU214" i="6"/>
  <c r="AT214" i="6"/>
  <c r="AS214" i="6"/>
  <c r="AR214" i="6"/>
  <c r="AQ214" i="6"/>
  <c r="AP214" i="6"/>
  <c r="AO214" i="6"/>
  <c r="AN214" i="6"/>
  <c r="AM214" i="6"/>
  <c r="AL214" i="6"/>
  <c r="AK214" i="6"/>
  <c r="AJ214" i="6"/>
  <c r="AI214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A214" i="6"/>
  <c r="NI200" i="6"/>
  <c r="NH200" i="6"/>
  <c r="NG200" i="6"/>
  <c r="NF200" i="6"/>
  <c r="NE200" i="6"/>
  <c r="ND200" i="6"/>
  <c r="NC200" i="6"/>
  <c r="NB200" i="6"/>
  <c r="NA200" i="6"/>
  <c r="MZ200" i="6"/>
  <c r="MY200" i="6"/>
  <c r="MX200" i="6"/>
  <c r="MW200" i="6"/>
  <c r="MV200" i="6"/>
  <c r="MU200" i="6"/>
  <c r="MT200" i="6"/>
  <c r="MS200" i="6"/>
  <c r="MR200" i="6"/>
  <c r="MQ200" i="6"/>
  <c r="MP200" i="6"/>
  <c r="MO200" i="6"/>
  <c r="MN200" i="6"/>
  <c r="MM200" i="6"/>
  <c r="ML200" i="6"/>
  <c r="MK200" i="6"/>
  <c r="MJ200" i="6"/>
  <c r="MI200" i="6"/>
  <c r="MH200" i="6"/>
  <c r="MG200" i="6"/>
  <c r="MF200" i="6"/>
  <c r="ME200" i="6"/>
  <c r="MD200" i="6"/>
  <c r="MC200" i="6"/>
  <c r="MB200" i="6"/>
  <c r="MA200" i="6"/>
  <c r="LZ200" i="6"/>
  <c r="LY200" i="6"/>
  <c r="LX200" i="6"/>
  <c r="LW200" i="6"/>
  <c r="LV200" i="6"/>
  <c r="LU200" i="6"/>
  <c r="LT200" i="6"/>
  <c r="LS200" i="6"/>
  <c r="LR200" i="6"/>
  <c r="LQ200" i="6"/>
  <c r="LP200" i="6"/>
  <c r="LO200" i="6"/>
  <c r="LN200" i="6"/>
  <c r="LM200" i="6"/>
  <c r="LL200" i="6"/>
  <c r="LK200" i="6"/>
  <c r="LJ200" i="6"/>
  <c r="LI200" i="6"/>
  <c r="LH200" i="6"/>
  <c r="LG200" i="6"/>
  <c r="LF200" i="6"/>
  <c r="LE200" i="6"/>
  <c r="LD200" i="6"/>
  <c r="LC200" i="6"/>
  <c r="LB200" i="6"/>
  <c r="LA200" i="6"/>
  <c r="KZ200" i="6"/>
  <c r="KY200" i="6"/>
  <c r="KX200" i="6"/>
  <c r="KW200" i="6"/>
  <c r="KV200" i="6"/>
  <c r="KU200" i="6"/>
  <c r="KT200" i="6"/>
  <c r="KS200" i="6"/>
  <c r="KR200" i="6"/>
  <c r="KQ200" i="6"/>
  <c r="KP200" i="6"/>
  <c r="KO200" i="6"/>
  <c r="KN200" i="6"/>
  <c r="KM200" i="6"/>
  <c r="KL200" i="6"/>
  <c r="KK200" i="6"/>
  <c r="KJ200" i="6"/>
  <c r="KI200" i="6"/>
  <c r="KH200" i="6"/>
  <c r="KG200" i="6"/>
  <c r="KF200" i="6"/>
  <c r="KE200" i="6"/>
  <c r="KD200" i="6"/>
  <c r="KC200" i="6"/>
  <c r="KB200" i="6"/>
  <c r="KA200" i="6"/>
  <c r="JZ200" i="6"/>
  <c r="JY200" i="6"/>
  <c r="JX200" i="6"/>
  <c r="JW200" i="6"/>
  <c r="JV200" i="6"/>
  <c r="JU200" i="6"/>
  <c r="JT200" i="6"/>
  <c r="JS200" i="6"/>
  <c r="JR200" i="6"/>
  <c r="JQ200" i="6"/>
  <c r="JP200" i="6"/>
  <c r="JO200" i="6"/>
  <c r="JN200" i="6"/>
  <c r="JM200" i="6"/>
  <c r="JL200" i="6"/>
  <c r="JK200" i="6"/>
  <c r="JJ200" i="6"/>
  <c r="JI200" i="6"/>
  <c r="JH200" i="6"/>
  <c r="JG200" i="6"/>
  <c r="JF200" i="6"/>
  <c r="JE200" i="6"/>
  <c r="JD200" i="6"/>
  <c r="JC200" i="6"/>
  <c r="JB200" i="6"/>
  <c r="JA200" i="6"/>
  <c r="IZ200" i="6"/>
  <c r="IY200" i="6"/>
  <c r="IX200" i="6"/>
  <c r="IW200" i="6"/>
  <c r="IV200" i="6"/>
  <c r="IU200" i="6"/>
  <c r="IT200" i="6"/>
  <c r="IS200" i="6"/>
  <c r="IR200" i="6"/>
  <c r="IQ200" i="6"/>
  <c r="IP200" i="6"/>
  <c r="IO200" i="6"/>
  <c r="IN200" i="6"/>
  <c r="IM200" i="6"/>
  <c r="IL200" i="6"/>
  <c r="IK200" i="6"/>
  <c r="IJ200" i="6"/>
  <c r="II200" i="6"/>
  <c r="IH200" i="6"/>
  <c r="IG200" i="6"/>
  <c r="IF200" i="6"/>
  <c r="IE200" i="6"/>
  <c r="ID200" i="6"/>
  <c r="IC200" i="6"/>
  <c r="IB200" i="6"/>
  <c r="IA200" i="6"/>
  <c r="HZ200" i="6"/>
  <c r="HY200" i="6"/>
  <c r="HX200" i="6"/>
  <c r="HW200" i="6"/>
  <c r="HV200" i="6"/>
  <c r="HU200" i="6"/>
  <c r="HT200" i="6"/>
  <c r="HS200" i="6"/>
  <c r="HR200" i="6"/>
  <c r="HQ200" i="6"/>
  <c r="HP200" i="6"/>
  <c r="HO200" i="6"/>
  <c r="HN200" i="6"/>
  <c r="HM200" i="6"/>
  <c r="HL200" i="6"/>
  <c r="HK200" i="6"/>
  <c r="HJ200" i="6"/>
  <c r="HI200" i="6"/>
  <c r="HH200" i="6"/>
  <c r="HG200" i="6"/>
  <c r="HF200" i="6"/>
  <c r="HE200" i="6"/>
  <c r="HD200" i="6"/>
  <c r="HC200" i="6"/>
  <c r="HB200" i="6"/>
  <c r="HA200" i="6"/>
  <c r="GZ200" i="6"/>
  <c r="GY200" i="6"/>
  <c r="GX200" i="6"/>
  <c r="GW200" i="6"/>
  <c r="GV200" i="6"/>
  <c r="GU200" i="6"/>
  <c r="GT200" i="6"/>
  <c r="GS200" i="6"/>
  <c r="GR200" i="6"/>
  <c r="GQ200" i="6"/>
  <c r="GP200" i="6"/>
  <c r="GO200" i="6"/>
  <c r="GN200" i="6"/>
  <c r="GM200" i="6"/>
  <c r="GL200" i="6"/>
  <c r="GK200" i="6"/>
  <c r="GJ200" i="6"/>
  <c r="GI200" i="6"/>
  <c r="GH200" i="6"/>
  <c r="GG200" i="6"/>
  <c r="GF200" i="6"/>
  <c r="GE200" i="6"/>
  <c r="GD200" i="6"/>
  <c r="GC200" i="6"/>
  <c r="GB200" i="6"/>
  <c r="GA200" i="6"/>
  <c r="FZ200" i="6"/>
  <c r="FY200" i="6"/>
  <c r="FX200" i="6"/>
  <c r="FW200" i="6"/>
  <c r="FV200" i="6"/>
  <c r="FU200" i="6"/>
  <c r="FT200" i="6"/>
  <c r="FS200" i="6"/>
  <c r="FR200" i="6"/>
  <c r="FQ200" i="6"/>
  <c r="FP200" i="6"/>
  <c r="FO200" i="6"/>
  <c r="FN200" i="6"/>
  <c r="FM200" i="6"/>
  <c r="FL200" i="6"/>
  <c r="FK200" i="6"/>
  <c r="FJ200" i="6"/>
  <c r="FI200" i="6"/>
  <c r="FH200" i="6"/>
  <c r="FG200" i="6"/>
  <c r="FF200" i="6"/>
  <c r="FE200" i="6"/>
  <c r="FD200" i="6"/>
  <c r="CU200" i="6"/>
  <c r="CT200" i="6"/>
  <c r="CS200" i="6"/>
  <c r="CR200" i="6"/>
  <c r="CQ200" i="6"/>
  <c r="CP200" i="6"/>
  <c r="CO200" i="6"/>
  <c r="CN200" i="6"/>
  <c r="CM200" i="6"/>
  <c r="CL200" i="6"/>
  <c r="CK200" i="6"/>
  <c r="CJ200" i="6"/>
  <c r="CI200" i="6"/>
  <c r="CH200" i="6"/>
  <c r="CG200" i="6"/>
  <c r="CF200" i="6"/>
  <c r="CE200" i="6"/>
  <c r="CD200" i="6"/>
  <c r="CC200" i="6"/>
  <c r="CB200" i="6"/>
  <c r="CA200" i="6"/>
  <c r="BZ200" i="6"/>
  <c r="BY200" i="6"/>
  <c r="BX200" i="6"/>
  <c r="BW200" i="6"/>
  <c r="BV200" i="6"/>
  <c r="BU200" i="6"/>
  <c r="BT200" i="6"/>
  <c r="BS200" i="6"/>
  <c r="BR200" i="6"/>
  <c r="BQ200" i="6"/>
  <c r="BP200" i="6"/>
  <c r="BL200" i="6"/>
  <c r="BK200" i="6"/>
  <c r="BJ200" i="6"/>
  <c r="BI200" i="6"/>
  <c r="BE200" i="6"/>
  <c r="BD200" i="6"/>
  <c r="BC200" i="6"/>
  <c r="BB200" i="6"/>
  <c r="AX200" i="6"/>
  <c r="AW200" i="6"/>
  <c r="AV200" i="6"/>
  <c r="AU200" i="6"/>
  <c r="AQ200" i="6"/>
  <c r="AL200" i="6"/>
  <c r="AK200" i="6"/>
  <c r="AJ200" i="6"/>
  <c r="AI200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H193" i="6"/>
  <c r="B200" i="6"/>
  <c r="D200" i="6"/>
  <c r="B196" i="6"/>
  <c r="NI189" i="6"/>
  <c r="NH189" i="6"/>
  <c r="NG189" i="6"/>
  <c r="NF189" i="6"/>
  <c r="NE189" i="6"/>
  <c r="ND189" i="6"/>
  <c r="NC189" i="6"/>
  <c r="NB189" i="6"/>
  <c r="NA189" i="6"/>
  <c r="MZ189" i="6"/>
  <c r="MY189" i="6"/>
  <c r="MX189" i="6"/>
  <c r="MW189" i="6"/>
  <c r="MV189" i="6"/>
  <c r="MU189" i="6"/>
  <c r="MT189" i="6"/>
  <c r="MS189" i="6"/>
  <c r="MR189" i="6"/>
  <c r="MQ189" i="6"/>
  <c r="MP189" i="6"/>
  <c r="MO189" i="6"/>
  <c r="MN189" i="6"/>
  <c r="MM189" i="6"/>
  <c r="ML189" i="6"/>
  <c r="MK189" i="6"/>
  <c r="MJ189" i="6"/>
  <c r="MI189" i="6"/>
  <c r="MH189" i="6"/>
  <c r="MG189" i="6"/>
  <c r="MF189" i="6"/>
  <c r="ME189" i="6"/>
  <c r="MD189" i="6"/>
  <c r="MC189" i="6"/>
  <c r="MB189" i="6"/>
  <c r="MA189" i="6"/>
  <c r="LZ189" i="6"/>
  <c r="LY189" i="6"/>
  <c r="LX189" i="6"/>
  <c r="LW189" i="6"/>
  <c r="LV189" i="6"/>
  <c r="LU189" i="6"/>
  <c r="LT189" i="6"/>
  <c r="LS189" i="6"/>
  <c r="LR189" i="6"/>
  <c r="LQ189" i="6"/>
  <c r="LP189" i="6"/>
  <c r="LO189" i="6"/>
  <c r="LN189" i="6"/>
  <c r="LM189" i="6"/>
  <c r="LL189" i="6"/>
  <c r="LK189" i="6"/>
  <c r="LJ189" i="6"/>
  <c r="LI189" i="6"/>
  <c r="LH189" i="6"/>
  <c r="LG189" i="6"/>
  <c r="LF189" i="6"/>
  <c r="LE189" i="6"/>
  <c r="LD189" i="6"/>
  <c r="LC189" i="6"/>
  <c r="LB189" i="6"/>
  <c r="LA189" i="6"/>
  <c r="KZ189" i="6"/>
  <c r="KY189" i="6"/>
  <c r="KX189" i="6"/>
  <c r="KW189" i="6"/>
  <c r="KV189" i="6"/>
  <c r="KU189" i="6"/>
  <c r="KT189" i="6"/>
  <c r="KS189" i="6"/>
  <c r="KR189" i="6"/>
  <c r="KQ189" i="6"/>
  <c r="KP189" i="6"/>
  <c r="KO189" i="6"/>
  <c r="KN189" i="6"/>
  <c r="KM189" i="6"/>
  <c r="KL189" i="6"/>
  <c r="KK189" i="6"/>
  <c r="KJ189" i="6"/>
  <c r="KI189" i="6"/>
  <c r="KH189" i="6"/>
  <c r="KG189" i="6"/>
  <c r="KF189" i="6"/>
  <c r="KE189" i="6"/>
  <c r="KD189" i="6"/>
  <c r="KC189" i="6"/>
  <c r="KB189" i="6"/>
  <c r="KA189" i="6"/>
  <c r="JZ189" i="6"/>
  <c r="JY189" i="6"/>
  <c r="JX189" i="6"/>
  <c r="JW189" i="6"/>
  <c r="JV189" i="6"/>
  <c r="JU189" i="6"/>
  <c r="JT189" i="6"/>
  <c r="JS189" i="6"/>
  <c r="JR189" i="6"/>
  <c r="JQ189" i="6"/>
  <c r="JP189" i="6"/>
  <c r="JO189" i="6"/>
  <c r="JN189" i="6"/>
  <c r="JM189" i="6"/>
  <c r="JL189" i="6"/>
  <c r="JK189" i="6"/>
  <c r="JJ189" i="6"/>
  <c r="JI189" i="6"/>
  <c r="JH189" i="6"/>
  <c r="JG189" i="6"/>
  <c r="JF189" i="6"/>
  <c r="JE189" i="6"/>
  <c r="JD189" i="6"/>
  <c r="JC189" i="6"/>
  <c r="JB189" i="6"/>
  <c r="JA189" i="6"/>
  <c r="IZ189" i="6"/>
  <c r="IY189" i="6"/>
  <c r="IX189" i="6"/>
  <c r="IW189" i="6"/>
  <c r="IV189" i="6"/>
  <c r="IU189" i="6"/>
  <c r="IT189" i="6"/>
  <c r="IS189" i="6"/>
  <c r="IR189" i="6"/>
  <c r="IQ189" i="6"/>
  <c r="IP189" i="6"/>
  <c r="IO189" i="6"/>
  <c r="IN189" i="6"/>
  <c r="IM189" i="6"/>
  <c r="IL189" i="6"/>
  <c r="IK189" i="6"/>
  <c r="IJ189" i="6"/>
  <c r="II189" i="6"/>
  <c r="IH189" i="6"/>
  <c r="IG189" i="6"/>
  <c r="IF189" i="6"/>
  <c r="IE189" i="6"/>
  <c r="ID189" i="6"/>
  <c r="IC189" i="6"/>
  <c r="IB189" i="6"/>
  <c r="IA189" i="6"/>
  <c r="HZ189" i="6"/>
  <c r="HY189" i="6"/>
  <c r="HX189" i="6"/>
  <c r="HW189" i="6"/>
  <c r="HV189" i="6"/>
  <c r="HU189" i="6"/>
  <c r="HT189" i="6"/>
  <c r="HS189" i="6"/>
  <c r="HR189" i="6"/>
  <c r="HQ189" i="6"/>
  <c r="HP189" i="6"/>
  <c r="HO189" i="6"/>
  <c r="HN189" i="6"/>
  <c r="HM189" i="6"/>
  <c r="HL189" i="6"/>
  <c r="HK189" i="6"/>
  <c r="HJ189" i="6"/>
  <c r="HI189" i="6"/>
  <c r="HH189" i="6"/>
  <c r="HG189" i="6"/>
  <c r="HF189" i="6"/>
  <c r="HE189" i="6"/>
  <c r="HD189" i="6"/>
  <c r="HC189" i="6"/>
  <c r="HB189" i="6"/>
  <c r="HA189" i="6"/>
  <c r="GZ189" i="6"/>
  <c r="GY189" i="6"/>
  <c r="GX189" i="6"/>
  <c r="GW189" i="6"/>
  <c r="GV189" i="6"/>
  <c r="GU189" i="6"/>
  <c r="GT189" i="6"/>
  <c r="GS189" i="6"/>
  <c r="GR189" i="6"/>
  <c r="GQ189" i="6"/>
  <c r="GP189" i="6"/>
  <c r="GO189" i="6"/>
  <c r="GN189" i="6"/>
  <c r="GM189" i="6"/>
  <c r="GL189" i="6"/>
  <c r="GK189" i="6"/>
  <c r="GJ189" i="6"/>
  <c r="GI189" i="6"/>
  <c r="GH189" i="6"/>
  <c r="GG189" i="6"/>
  <c r="GF189" i="6"/>
  <c r="GE189" i="6"/>
  <c r="GD189" i="6"/>
  <c r="GC189" i="6"/>
  <c r="GB189" i="6"/>
  <c r="GA189" i="6"/>
  <c r="FZ189" i="6"/>
  <c r="FY189" i="6"/>
  <c r="FX189" i="6"/>
  <c r="FW189" i="6"/>
  <c r="FV189" i="6"/>
  <c r="FU189" i="6"/>
  <c r="FT189" i="6"/>
  <c r="FS189" i="6"/>
  <c r="FR189" i="6"/>
  <c r="FQ189" i="6"/>
  <c r="FP189" i="6"/>
  <c r="FO189" i="6"/>
  <c r="FN189" i="6"/>
  <c r="FM189" i="6"/>
  <c r="FL189" i="6"/>
  <c r="FK189" i="6"/>
  <c r="FJ189" i="6"/>
  <c r="FI189" i="6"/>
  <c r="FH189" i="6"/>
  <c r="FG189" i="6"/>
  <c r="FF189" i="6"/>
  <c r="FE189" i="6"/>
  <c r="FD189" i="6"/>
  <c r="FC189" i="6"/>
  <c r="FB189" i="6"/>
  <c r="FA189" i="6"/>
  <c r="EZ189" i="6"/>
  <c r="EY189" i="6"/>
  <c r="EX189" i="6"/>
  <c r="EW189" i="6"/>
  <c r="EV189" i="6"/>
  <c r="EU189" i="6"/>
  <c r="ET189" i="6"/>
  <c r="ES189" i="6"/>
  <c r="ER189" i="6"/>
  <c r="EQ189" i="6"/>
  <c r="EP189" i="6"/>
  <c r="EO189" i="6"/>
  <c r="EN189" i="6"/>
  <c r="EM189" i="6"/>
  <c r="EL189" i="6"/>
  <c r="EK189" i="6"/>
  <c r="EJ189" i="6"/>
  <c r="EI189" i="6"/>
  <c r="EH189" i="6"/>
  <c r="EG189" i="6"/>
  <c r="EF189" i="6"/>
  <c r="EE189" i="6"/>
  <c r="ED189" i="6"/>
  <c r="EC189" i="6"/>
  <c r="EB189" i="6"/>
  <c r="EA189" i="6"/>
  <c r="DZ189" i="6"/>
  <c r="DY189" i="6"/>
  <c r="DX189" i="6"/>
  <c r="DW189" i="6"/>
  <c r="DV189" i="6"/>
  <c r="DU189" i="6"/>
  <c r="DT189" i="6"/>
  <c r="DS189" i="6"/>
  <c r="DR189" i="6"/>
  <c r="DQ189" i="6"/>
  <c r="DP189" i="6"/>
  <c r="DO189" i="6"/>
  <c r="DN189" i="6"/>
  <c r="DM189" i="6"/>
  <c r="DL189" i="6"/>
  <c r="DK189" i="6"/>
  <c r="DJ189" i="6"/>
  <c r="DI189" i="6"/>
  <c r="DH189" i="6"/>
  <c r="DG189" i="6"/>
  <c r="DF189" i="6"/>
  <c r="DE189" i="6"/>
  <c r="DD189" i="6"/>
  <c r="DC189" i="6"/>
  <c r="DB189" i="6"/>
  <c r="DA189" i="6"/>
  <c r="CZ189" i="6"/>
  <c r="CY189" i="6"/>
  <c r="CX189" i="6"/>
  <c r="CW189" i="6"/>
  <c r="CV189" i="6"/>
  <c r="CU189" i="6"/>
  <c r="CT189" i="6"/>
  <c r="CS189" i="6"/>
  <c r="CR189" i="6"/>
  <c r="CQ189" i="6"/>
  <c r="CP189" i="6"/>
  <c r="CO189" i="6"/>
  <c r="CN189" i="6"/>
  <c r="CM189" i="6"/>
  <c r="CL189" i="6"/>
  <c r="CK189" i="6"/>
  <c r="CJ189" i="6"/>
  <c r="CI189" i="6"/>
  <c r="CH189" i="6"/>
  <c r="CG189" i="6"/>
  <c r="CF189" i="6"/>
  <c r="CE189" i="6"/>
  <c r="CD189" i="6"/>
  <c r="CC189" i="6"/>
  <c r="CB189" i="6"/>
  <c r="CA189" i="6"/>
  <c r="BZ189" i="6"/>
  <c r="BY189" i="6"/>
  <c r="BX189" i="6"/>
  <c r="BW189" i="6"/>
  <c r="BV189" i="6"/>
  <c r="BU189" i="6"/>
  <c r="BT189" i="6"/>
  <c r="BS189" i="6"/>
  <c r="BR189" i="6"/>
  <c r="BQ189" i="6"/>
  <c r="BP189" i="6"/>
  <c r="BO189" i="6"/>
  <c r="BM189" i="6"/>
  <c r="BL189" i="6"/>
  <c r="BK189" i="6"/>
  <c r="BJ189" i="6"/>
  <c r="BI189" i="6"/>
  <c r="BH189" i="6"/>
  <c r="BG189" i="6"/>
  <c r="BF189" i="6"/>
  <c r="BE189" i="6"/>
  <c r="BD189" i="6"/>
  <c r="BC189" i="6"/>
  <c r="BB189" i="6"/>
  <c r="BA189" i="6"/>
  <c r="AZ189" i="6"/>
  <c r="AY189" i="6"/>
  <c r="AX189" i="6"/>
  <c r="AW189" i="6"/>
  <c r="AV189" i="6"/>
  <c r="AU189" i="6"/>
  <c r="AT189" i="6"/>
  <c r="AS189" i="6"/>
  <c r="AR189" i="6"/>
  <c r="AQ189" i="6"/>
  <c r="AP189" i="6"/>
  <c r="AO189" i="6"/>
  <c r="AN189" i="6"/>
  <c r="AM189" i="6"/>
  <c r="AL189" i="6"/>
  <c r="AK189" i="6"/>
  <c r="AJ189" i="6"/>
  <c r="AI189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H196" i="6" s="1"/>
  <c r="NI188" i="6"/>
  <c r="NH188" i="6"/>
  <c r="NG188" i="6"/>
  <c r="NF188" i="6"/>
  <c r="NE188" i="6"/>
  <c r="ND188" i="6"/>
  <c r="NC188" i="6"/>
  <c r="NB188" i="6"/>
  <c r="NA188" i="6"/>
  <c r="MZ188" i="6"/>
  <c r="MY188" i="6"/>
  <c r="MX188" i="6"/>
  <c r="MW188" i="6"/>
  <c r="MV188" i="6"/>
  <c r="MU188" i="6"/>
  <c r="MT188" i="6"/>
  <c r="MS188" i="6"/>
  <c r="MR188" i="6"/>
  <c r="MQ188" i="6"/>
  <c r="MP188" i="6"/>
  <c r="MO188" i="6"/>
  <c r="MN188" i="6"/>
  <c r="MM188" i="6"/>
  <c r="ML188" i="6"/>
  <c r="MK188" i="6"/>
  <c r="MJ188" i="6"/>
  <c r="MI188" i="6"/>
  <c r="MH188" i="6"/>
  <c r="MG188" i="6"/>
  <c r="MF188" i="6"/>
  <c r="ME188" i="6"/>
  <c r="MD188" i="6"/>
  <c r="MC188" i="6"/>
  <c r="MB188" i="6"/>
  <c r="MA188" i="6"/>
  <c r="LZ188" i="6"/>
  <c r="LY188" i="6"/>
  <c r="LX188" i="6"/>
  <c r="LW188" i="6"/>
  <c r="LV188" i="6"/>
  <c r="LU188" i="6"/>
  <c r="LT188" i="6"/>
  <c r="LS188" i="6"/>
  <c r="LR188" i="6"/>
  <c r="LQ188" i="6"/>
  <c r="LP188" i="6"/>
  <c r="LO188" i="6"/>
  <c r="LN188" i="6"/>
  <c r="LM188" i="6"/>
  <c r="LL188" i="6"/>
  <c r="LK188" i="6"/>
  <c r="LJ188" i="6"/>
  <c r="LI188" i="6"/>
  <c r="LH188" i="6"/>
  <c r="LG188" i="6"/>
  <c r="LF188" i="6"/>
  <c r="LE188" i="6"/>
  <c r="LD188" i="6"/>
  <c r="LC188" i="6"/>
  <c r="LB188" i="6"/>
  <c r="LA188" i="6"/>
  <c r="KZ188" i="6"/>
  <c r="KY188" i="6"/>
  <c r="KX188" i="6"/>
  <c r="KW188" i="6"/>
  <c r="KV188" i="6"/>
  <c r="KU188" i="6"/>
  <c r="KT188" i="6"/>
  <c r="KS188" i="6"/>
  <c r="KR188" i="6"/>
  <c r="KQ188" i="6"/>
  <c r="KP188" i="6"/>
  <c r="KO188" i="6"/>
  <c r="KN188" i="6"/>
  <c r="KM188" i="6"/>
  <c r="KL188" i="6"/>
  <c r="KK188" i="6"/>
  <c r="KJ188" i="6"/>
  <c r="KI188" i="6"/>
  <c r="KH188" i="6"/>
  <c r="KG188" i="6"/>
  <c r="KF188" i="6"/>
  <c r="KE188" i="6"/>
  <c r="KD188" i="6"/>
  <c r="KC188" i="6"/>
  <c r="KB188" i="6"/>
  <c r="KA188" i="6"/>
  <c r="JZ188" i="6"/>
  <c r="JY188" i="6"/>
  <c r="JX188" i="6"/>
  <c r="JW188" i="6"/>
  <c r="JV188" i="6"/>
  <c r="JU188" i="6"/>
  <c r="JT188" i="6"/>
  <c r="JS188" i="6"/>
  <c r="JR188" i="6"/>
  <c r="JQ188" i="6"/>
  <c r="JP188" i="6"/>
  <c r="JO188" i="6"/>
  <c r="JN188" i="6"/>
  <c r="JM188" i="6"/>
  <c r="JL188" i="6"/>
  <c r="JK188" i="6"/>
  <c r="JJ188" i="6"/>
  <c r="JI188" i="6"/>
  <c r="JH188" i="6"/>
  <c r="JG188" i="6"/>
  <c r="JF188" i="6"/>
  <c r="JE188" i="6"/>
  <c r="JD188" i="6"/>
  <c r="JC188" i="6"/>
  <c r="JB188" i="6"/>
  <c r="JA188" i="6"/>
  <c r="IZ188" i="6"/>
  <c r="IY188" i="6"/>
  <c r="IX188" i="6"/>
  <c r="IW188" i="6"/>
  <c r="IV188" i="6"/>
  <c r="IU188" i="6"/>
  <c r="IT188" i="6"/>
  <c r="IS188" i="6"/>
  <c r="IR188" i="6"/>
  <c r="IQ188" i="6"/>
  <c r="IP188" i="6"/>
  <c r="IO188" i="6"/>
  <c r="IN188" i="6"/>
  <c r="IM188" i="6"/>
  <c r="IL188" i="6"/>
  <c r="IK188" i="6"/>
  <c r="IJ188" i="6"/>
  <c r="II188" i="6"/>
  <c r="IH188" i="6"/>
  <c r="IG188" i="6"/>
  <c r="IF188" i="6"/>
  <c r="IE188" i="6"/>
  <c r="ID188" i="6"/>
  <c r="IC188" i="6"/>
  <c r="IB188" i="6"/>
  <c r="IA188" i="6"/>
  <c r="HZ188" i="6"/>
  <c r="HY188" i="6"/>
  <c r="HX188" i="6"/>
  <c r="HW188" i="6"/>
  <c r="HV188" i="6"/>
  <c r="HU188" i="6"/>
  <c r="HT188" i="6"/>
  <c r="HS188" i="6"/>
  <c r="HR188" i="6"/>
  <c r="HQ188" i="6"/>
  <c r="HP188" i="6"/>
  <c r="HO188" i="6"/>
  <c r="HN188" i="6"/>
  <c r="HM188" i="6"/>
  <c r="HL188" i="6"/>
  <c r="HK188" i="6"/>
  <c r="HJ188" i="6"/>
  <c r="HI188" i="6"/>
  <c r="HH188" i="6"/>
  <c r="HG188" i="6"/>
  <c r="HF188" i="6"/>
  <c r="HE188" i="6"/>
  <c r="HD188" i="6"/>
  <c r="HC188" i="6"/>
  <c r="HB188" i="6"/>
  <c r="HA188" i="6"/>
  <c r="GZ188" i="6"/>
  <c r="GY188" i="6"/>
  <c r="GX188" i="6"/>
  <c r="GW188" i="6"/>
  <c r="GV188" i="6"/>
  <c r="GU188" i="6"/>
  <c r="GT188" i="6"/>
  <c r="GS188" i="6"/>
  <c r="GR188" i="6"/>
  <c r="GQ188" i="6"/>
  <c r="GP188" i="6"/>
  <c r="GO188" i="6"/>
  <c r="GN188" i="6"/>
  <c r="GM188" i="6"/>
  <c r="GL188" i="6"/>
  <c r="GK188" i="6"/>
  <c r="GJ188" i="6"/>
  <c r="GI188" i="6"/>
  <c r="GH188" i="6"/>
  <c r="GG188" i="6"/>
  <c r="GF188" i="6"/>
  <c r="GE188" i="6"/>
  <c r="GD188" i="6"/>
  <c r="GC188" i="6"/>
  <c r="GB188" i="6"/>
  <c r="GA188" i="6"/>
  <c r="FZ188" i="6"/>
  <c r="FY188" i="6"/>
  <c r="FX188" i="6"/>
  <c r="FW188" i="6"/>
  <c r="FV188" i="6"/>
  <c r="FU188" i="6"/>
  <c r="FT188" i="6"/>
  <c r="FS188" i="6"/>
  <c r="FR188" i="6"/>
  <c r="FQ188" i="6"/>
  <c r="FP188" i="6"/>
  <c r="FO188" i="6"/>
  <c r="FN188" i="6"/>
  <c r="FM188" i="6"/>
  <c r="FL188" i="6"/>
  <c r="FK188" i="6"/>
  <c r="FJ188" i="6"/>
  <c r="FI188" i="6"/>
  <c r="FH188" i="6"/>
  <c r="FG188" i="6"/>
  <c r="FF188" i="6"/>
  <c r="FE188" i="6"/>
  <c r="FD188" i="6"/>
  <c r="FC188" i="6"/>
  <c r="FB188" i="6"/>
  <c r="FA188" i="6"/>
  <c r="EZ188" i="6"/>
  <c r="EY188" i="6"/>
  <c r="EX188" i="6"/>
  <c r="EW188" i="6"/>
  <c r="EV188" i="6"/>
  <c r="EU188" i="6"/>
  <c r="ET188" i="6"/>
  <c r="ES188" i="6"/>
  <c r="ER188" i="6"/>
  <c r="EQ188" i="6"/>
  <c r="EP188" i="6"/>
  <c r="EO188" i="6"/>
  <c r="EN188" i="6"/>
  <c r="EM188" i="6"/>
  <c r="EL188" i="6"/>
  <c r="EK188" i="6"/>
  <c r="EJ188" i="6"/>
  <c r="EI188" i="6"/>
  <c r="EH188" i="6"/>
  <c r="EG188" i="6"/>
  <c r="EF188" i="6"/>
  <c r="EE188" i="6"/>
  <c r="ED188" i="6"/>
  <c r="EC188" i="6"/>
  <c r="EB188" i="6"/>
  <c r="EA188" i="6"/>
  <c r="DZ188" i="6"/>
  <c r="DY188" i="6"/>
  <c r="DX188" i="6"/>
  <c r="DW188" i="6"/>
  <c r="DV188" i="6"/>
  <c r="DU188" i="6"/>
  <c r="DT188" i="6"/>
  <c r="DS188" i="6"/>
  <c r="DR188" i="6"/>
  <c r="DQ188" i="6"/>
  <c r="DP188" i="6"/>
  <c r="DO188" i="6"/>
  <c r="DN188" i="6"/>
  <c r="DM188" i="6"/>
  <c r="DL188" i="6"/>
  <c r="DK188" i="6"/>
  <c r="DJ188" i="6"/>
  <c r="DI188" i="6"/>
  <c r="DH188" i="6"/>
  <c r="DG188" i="6"/>
  <c r="DF188" i="6"/>
  <c r="DE188" i="6"/>
  <c r="DD188" i="6"/>
  <c r="DC188" i="6"/>
  <c r="DB188" i="6"/>
  <c r="DA188" i="6"/>
  <c r="CZ188" i="6"/>
  <c r="CY188" i="6"/>
  <c r="CX188" i="6"/>
  <c r="CW188" i="6"/>
  <c r="CV188" i="6"/>
  <c r="CU188" i="6"/>
  <c r="CT188" i="6"/>
  <c r="CS188" i="6"/>
  <c r="CR188" i="6"/>
  <c r="CQ188" i="6"/>
  <c r="CP188" i="6"/>
  <c r="CO188" i="6"/>
  <c r="CN188" i="6"/>
  <c r="CM188" i="6"/>
  <c r="CL188" i="6"/>
  <c r="CK188" i="6"/>
  <c r="CJ188" i="6"/>
  <c r="CI188" i="6"/>
  <c r="CH188" i="6"/>
  <c r="CG188" i="6"/>
  <c r="CF188" i="6"/>
  <c r="CE188" i="6"/>
  <c r="CD188" i="6"/>
  <c r="CC188" i="6"/>
  <c r="CB188" i="6"/>
  <c r="CA188" i="6"/>
  <c r="BZ188" i="6"/>
  <c r="BY188" i="6"/>
  <c r="BX188" i="6"/>
  <c r="BW188" i="6"/>
  <c r="BV188" i="6"/>
  <c r="BU188" i="6"/>
  <c r="BT188" i="6"/>
  <c r="BS188" i="6"/>
  <c r="BR188" i="6"/>
  <c r="BQ188" i="6"/>
  <c r="BP188" i="6"/>
  <c r="BO188" i="6"/>
  <c r="BM188" i="6"/>
  <c r="BL188" i="6"/>
  <c r="BK188" i="6"/>
  <c r="BJ188" i="6"/>
  <c r="BI188" i="6"/>
  <c r="BH188" i="6"/>
  <c r="BG188" i="6"/>
  <c r="BF188" i="6"/>
  <c r="BE188" i="6"/>
  <c r="BD188" i="6"/>
  <c r="BC188" i="6"/>
  <c r="BB188" i="6"/>
  <c r="BA188" i="6"/>
  <c r="AZ188" i="6"/>
  <c r="AY188" i="6"/>
  <c r="AX188" i="6"/>
  <c r="AW188" i="6"/>
  <c r="AV188" i="6"/>
  <c r="AU188" i="6"/>
  <c r="AT188" i="6"/>
  <c r="AS188" i="6"/>
  <c r="AR188" i="6"/>
  <c r="AQ188" i="6"/>
  <c r="AP188" i="6"/>
  <c r="AO188" i="6"/>
  <c r="AN188" i="6"/>
  <c r="AM188" i="6"/>
  <c r="AL188" i="6"/>
  <c r="AK188" i="6"/>
  <c r="AJ188" i="6"/>
  <c r="AI188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A188" i="6"/>
  <c r="FA239" i="6"/>
  <c r="ES239" i="6"/>
  <c r="EK239" i="6"/>
  <c r="EC239" i="6"/>
  <c r="EZ239" i="6"/>
  <c r="ER239" i="6"/>
  <c r="EJ239" i="6"/>
  <c r="EB239" i="6"/>
  <c r="EY239" i="6"/>
  <c r="EQ239" i="6"/>
  <c r="EI239" i="6"/>
  <c r="EA239" i="6"/>
  <c r="EX239" i="6"/>
  <c r="EP239" i="6"/>
  <c r="EH239" i="6"/>
  <c r="DZ239" i="6"/>
  <c r="EW239" i="6"/>
  <c r="EO239" i="6"/>
  <c r="EG239" i="6"/>
  <c r="DY239" i="6"/>
  <c r="ET239" i="6"/>
  <c r="ED239" i="6"/>
  <c r="EV239" i="6"/>
  <c r="EN239" i="6"/>
  <c r="EF239" i="6"/>
  <c r="FB239" i="6"/>
  <c r="EL239" i="6"/>
  <c r="FC239" i="6"/>
  <c r="EU239" i="6"/>
  <c r="EM239" i="6"/>
  <c r="EE239" i="6"/>
  <c r="DS200" i="6"/>
  <c r="DK200" i="6"/>
  <c r="DC200" i="6"/>
  <c r="CV200" i="6"/>
  <c r="DR200" i="6"/>
  <c r="DJ200" i="6"/>
  <c r="DB200" i="6"/>
  <c r="DQ200" i="6"/>
  <c r="DI200" i="6"/>
  <c r="DA200" i="6"/>
  <c r="DT200" i="6"/>
  <c r="DX200" i="6"/>
  <c r="DP200" i="6"/>
  <c r="DH200" i="6"/>
  <c r="CZ200" i="6"/>
  <c r="DD200" i="6"/>
  <c r="DW200" i="6"/>
  <c r="DO200" i="6"/>
  <c r="DG200" i="6"/>
  <c r="CY200" i="6"/>
  <c r="DV200" i="6"/>
  <c r="DN200" i="6"/>
  <c r="DF200" i="6"/>
  <c r="CX200" i="6"/>
  <c r="DU200" i="6"/>
  <c r="DM200" i="6"/>
  <c r="DE200" i="6"/>
  <c r="CW200" i="6"/>
  <c r="DL200" i="6"/>
  <c r="EY200" i="6"/>
  <c r="EQ200" i="6"/>
  <c r="EI200" i="6"/>
  <c r="EA200" i="6"/>
  <c r="EZ200" i="6"/>
  <c r="EX200" i="6"/>
  <c r="EP200" i="6"/>
  <c r="EH200" i="6"/>
  <c r="DZ200" i="6"/>
  <c r="EJ200" i="6"/>
  <c r="EW200" i="6"/>
  <c r="EO200" i="6"/>
  <c r="EG200" i="6"/>
  <c r="DY200" i="6"/>
  <c r="EV200" i="6"/>
  <c r="EN200" i="6"/>
  <c r="EF200" i="6"/>
  <c r="FC200" i="6"/>
  <c r="EU200" i="6"/>
  <c r="EM200" i="6"/>
  <c r="EE200" i="6"/>
  <c r="ER200" i="6"/>
  <c r="FB200" i="6"/>
  <c r="ET200" i="6"/>
  <c r="EL200" i="6"/>
  <c r="ED200" i="6"/>
  <c r="EB200" i="6"/>
  <c r="FA200" i="6"/>
  <c r="ES200" i="6"/>
  <c r="EK200" i="6"/>
  <c r="EC200" i="6"/>
  <c r="DU239" i="6"/>
  <c r="DM239" i="6"/>
  <c r="DE239" i="6"/>
  <c r="CW239" i="6"/>
  <c r="DT239" i="6"/>
  <c r="DL239" i="6"/>
  <c r="DD239" i="6"/>
  <c r="CV239" i="6"/>
  <c r="DS239" i="6"/>
  <c r="DK239" i="6"/>
  <c r="DC239" i="6"/>
  <c r="DR239" i="6"/>
  <c r="DJ239" i="6"/>
  <c r="DB239" i="6"/>
  <c r="DQ239" i="6"/>
  <c r="DI239" i="6"/>
  <c r="DA239" i="6"/>
  <c r="DN239" i="6"/>
  <c r="CX239" i="6"/>
  <c r="DX239" i="6"/>
  <c r="DP239" i="6"/>
  <c r="DH239" i="6"/>
  <c r="CZ239" i="6"/>
  <c r="DV239" i="6"/>
  <c r="DF239" i="6"/>
  <c r="DW239" i="6"/>
  <c r="DO239" i="6"/>
  <c r="DG239" i="6"/>
  <c r="CY239" i="6"/>
  <c r="J232" i="6"/>
  <c r="DU226" i="6"/>
  <c r="DM226" i="6"/>
  <c r="DE226" i="6"/>
  <c r="CW226" i="6"/>
  <c r="DT226" i="6"/>
  <c r="DL226" i="6"/>
  <c r="DD226" i="6"/>
  <c r="CV226" i="6"/>
  <c r="DH226" i="6"/>
  <c r="DS226" i="6"/>
  <c r="DK226" i="6"/>
  <c r="DC226" i="6"/>
  <c r="CU226" i="6"/>
  <c r="CZ226" i="6"/>
  <c r="DR226" i="6"/>
  <c r="DJ226" i="6"/>
  <c r="DB226" i="6"/>
  <c r="DQ226" i="6"/>
  <c r="DX226" i="6"/>
  <c r="DI226" i="6"/>
  <c r="DA226" i="6"/>
  <c r="DP226" i="6"/>
  <c r="DW226" i="6"/>
  <c r="DO226" i="6"/>
  <c r="DG226" i="6"/>
  <c r="CY226" i="6"/>
  <c r="DV226" i="6"/>
  <c r="DN226" i="6"/>
  <c r="DF226" i="6"/>
  <c r="CX226" i="6"/>
  <c r="FA226" i="6"/>
  <c r="ES226" i="6"/>
  <c r="EK226" i="6"/>
  <c r="EC226" i="6"/>
  <c r="EF226" i="6"/>
  <c r="EZ226" i="6"/>
  <c r="ER226" i="6"/>
  <c r="EJ226" i="6"/>
  <c r="EB226" i="6"/>
  <c r="EV226" i="6"/>
  <c r="EY226" i="6"/>
  <c r="EQ226" i="6"/>
  <c r="EI226" i="6"/>
  <c r="EA226" i="6"/>
  <c r="DY226" i="6"/>
  <c r="EN226" i="6"/>
  <c r="EX226" i="6"/>
  <c r="EP226" i="6"/>
  <c r="EH226" i="6"/>
  <c r="DZ226" i="6"/>
  <c r="EW226" i="6"/>
  <c r="EO226" i="6"/>
  <c r="EG226" i="6"/>
  <c r="FC226" i="6"/>
  <c r="EU226" i="6"/>
  <c r="EM226" i="6"/>
  <c r="EE226" i="6"/>
  <c r="FB226" i="6"/>
  <c r="ET226" i="6"/>
  <c r="EL226" i="6"/>
  <c r="ED226" i="6"/>
  <c r="J219" i="6"/>
  <c r="J193" i="6"/>
  <c r="K232" i="6"/>
  <c r="K219" i="6"/>
  <c r="K193" i="6"/>
  <c r="L193" i="6"/>
  <c r="L219" i="6"/>
  <c r="L232" i="6"/>
  <c r="M232" i="6"/>
  <c r="M219" i="6"/>
  <c r="M193" i="6"/>
  <c r="N193" i="6"/>
  <c r="N219" i="6"/>
  <c r="N232" i="6"/>
  <c r="Q232" i="6"/>
  <c r="Q193" i="6"/>
  <c r="Q219" i="6"/>
  <c r="R219" i="6"/>
  <c r="R193" i="6"/>
  <c r="R232" i="6"/>
  <c r="S193" i="6"/>
  <c r="S232" i="6"/>
  <c r="S219" i="6"/>
  <c r="T219" i="6"/>
  <c r="T232" i="6"/>
  <c r="T193" i="6"/>
  <c r="U232" i="6"/>
  <c r="U193" i="6"/>
  <c r="U219" i="6"/>
  <c r="X193" i="6"/>
  <c r="X219" i="6"/>
  <c r="X232" i="6"/>
  <c r="Y232" i="6"/>
  <c r="Y219" i="6"/>
  <c r="Y193" i="6"/>
  <c r="Z193" i="6"/>
  <c r="Z219" i="6"/>
  <c r="Z232" i="6"/>
  <c r="AA219" i="6"/>
  <c r="AA193" i="6"/>
  <c r="AA232" i="6"/>
  <c r="AB232" i="6"/>
  <c r="AB193" i="6"/>
  <c r="AB219" i="6"/>
  <c r="AE219" i="6"/>
  <c r="AE193" i="6"/>
  <c r="AE232" i="6"/>
  <c r="AF232" i="6"/>
  <c r="AF193" i="6"/>
  <c r="AF219" i="6"/>
  <c r="AG193" i="6"/>
  <c r="AG219" i="6"/>
  <c r="AG232" i="6"/>
  <c r="AH219" i="6"/>
  <c r="AH193" i="6"/>
  <c r="AH232" i="6"/>
  <c r="AL193" i="6"/>
  <c r="AL232" i="6"/>
  <c r="AL219" i="6"/>
  <c r="NI202" i="6"/>
  <c r="NH202" i="6"/>
  <c r="NG202" i="6"/>
  <c r="NF202" i="6"/>
  <c r="NE202" i="6"/>
  <c r="ND202" i="6"/>
  <c r="NC202" i="6"/>
  <c r="NB202" i="6"/>
  <c r="NA202" i="6"/>
  <c r="MZ202" i="6"/>
  <c r="MY202" i="6"/>
  <c r="MX202" i="6"/>
  <c r="MW202" i="6"/>
  <c r="MV202" i="6"/>
  <c r="MU202" i="6"/>
  <c r="MT202" i="6"/>
  <c r="MS202" i="6"/>
  <c r="MR202" i="6"/>
  <c r="MQ202" i="6"/>
  <c r="MP202" i="6"/>
  <c r="MO202" i="6"/>
  <c r="MN202" i="6"/>
  <c r="MM202" i="6"/>
  <c r="ML202" i="6"/>
  <c r="MK202" i="6"/>
  <c r="MJ202" i="6"/>
  <c r="MI202" i="6"/>
  <c r="MH202" i="6"/>
  <c r="MG202" i="6"/>
  <c r="MF202" i="6"/>
  <c r="ME202" i="6"/>
  <c r="MD202" i="6"/>
  <c r="MC202" i="6"/>
  <c r="MB202" i="6"/>
  <c r="MA202" i="6"/>
  <c r="LZ202" i="6"/>
  <c r="LY202" i="6"/>
  <c r="LX202" i="6"/>
  <c r="LW202" i="6"/>
  <c r="LV202" i="6"/>
  <c r="LU202" i="6"/>
  <c r="LT202" i="6"/>
  <c r="LS202" i="6"/>
  <c r="LR202" i="6"/>
  <c r="LQ202" i="6"/>
  <c r="LP202" i="6"/>
  <c r="LO202" i="6"/>
  <c r="LN202" i="6"/>
  <c r="LM202" i="6"/>
  <c r="LL202" i="6"/>
  <c r="LK202" i="6"/>
  <c r="LJ202" i="6"/>
  <c r="LI202" i="6"/>
  <c r="LH202" i="6"/>
  <c r="LG202" i="6"/>
  <c r="LF202" i="6"/>
  <c r="LE202" i="6"/>
  <c r="LD202" i="6"/>
  <c r="LC202" i="6"/>
  <c r="LB202" i="6"/>
  <c r="LA202" i="6"/>
  <c r="KZ202" i="6"/>
  <c r="KY202" i="6"/>
  <c r="KX202" i="6"/>
  <c r="KW202" i="6"/>
  <c r="KV202" i="6"/>
  <c r="KU202" i="6"/>
  <c r="KT202" i="6"/>
  <c r="KS202" i="6"/>
  <c r="KR202" i="6"/>
  <c r="KQ202" i="6"/>
  <c r="KP202" i="6"/>
  <c r="KO202" i="6"/>
  <c r="KN202" i="6"/>
  <c r="KM202" i="6"/>
  <c r="KL202" i="6"/>
  <c r="KK202" i="6"/>
  <c r="KJ202" i="6"/>
  <c r="KI202" i="6"/>
  <c r="KH202" i="6"/>
  <c r="KG202" i="6"/>
  <c r="KF202" i="6"/>
  <c r="KE202" i="6"/>
  <c r="KD202" i="6"/>
  <c r="KC202" i="6"/>
  <c r="KB202" i="6"/>
  <c r="KA202" i="6"/>
  <c r="JZ202" i="6"/>
  <c r="JY202" i="6"/>
  <c r="JX202" i="6"/>
  <c r="JW202" i="6"/>
  <c r="JV202" i="6"/>
  <c r="JU202" i="6"/>
  <c r="JT202" i="6"/>
  <c r="JS202" i="6"/>
  <c r="JR202" i="6"/>
  <c r="JQ202" i="6"/>
  <c r="JP202" i="6"/>
  <c r="JO202" i="6"/>
  <c r="JN202" i="6"/>
  <c r="JM202" i="6"/>
  <c r="JL202" i="6"/>
  <c r="JK202" i="6"/>
  <c r="JJ202" i="6"/>
  <c r="JI202" i="6"/>
  <c r="JH202" i="6"/>
  <c r="JG202" i="6"/>
  <c r="JF202" i="6"/>
  <c r="JE202" i="6"/>
  <c r="JD202" i="6"/>
  <c r="JC202" i="6"/>
  <c r="JB202" i="6"/>
  <c r="JA202" i="6"/>
  <c r="IZ202" i="6"/>
  <c r="IY202" i="6"/>
  <c r="IX202" i="6"/>
  <c r="IW202" i="6"/>
  <c r="IV202" i="6"/>
  <c r="IU202" i="6"/>
  <c r="IT202" i="6"/>
  <c r="IS202" i="6"/>
  <c r="IR202" i="6"/>
  <c r="IQ202" i="6"/>
  <c r="IP202" i="6"/>
  <c r="IO202" i="6"/>
  <c r="IN202" i="6"/>
  <c r="IM202" i="6"/>
  <c r="IL202" i="6"/>
  <c r="IK202" i="6"/>
  <c r="IJ202" i="6"/>
  <c r="II202" i="6"/>
  <c r="IH202" i="6"/>
  <c r="IG202" i="6"/>
  <c r="IF202" i="6"/>
  <c r="IE202" i="6"/>
  <c r="ID202" i="6"/>
  <c r="IC202" i="6"/>
  <c r="IB202" i="6"/>
  <c r="IA202" i="6"/>
  <c r="HZ202" i="6"/>
  <c r="HY202" i="6"/>
  <c r="HX202" i="6"/>
  <c r="HW202" i="6"/>
  <c r="HV202" i="6"/>
  <c r="HU202" i="6"/>
  <c r="HT202" i="6"/>
  <c r="HS202" i="6"/>
  <c r="HR202" i="6"/>
  <c r="HQ202" i="6"/>
  <c r="HP202" i="6"/>
  <c r="HO202" i="6"/>
  <c r="HN202" i="6"/>
  <c r="HM202" i="6"/>
  <c r="HL202" i="6"/>
  <c r="HK202" i="6"/>
  <c r="HJ202" i="6"/>
  <c r="HI202" i="6"/>
  <c r="HH202" i="6"/>
  <c r="HG202" i="6"/>
  <c r="HF202" i="6"/>
  <c r="HE202" i="6"/>
  <c r="HD202" i="6"/>
  <c r="HC202" i="6"/>
  <c r="HB202" i="6"/>
  <c r="HA202" i="6"/>
  <c r="GZ202" i="6"/>
  <c r="GY202" i="6"/>
  <c r="GX202" i="6"/>
  <c r="GW202" i="6"/>
  <c r="GV202" i="6"/>
  <c r="GU202" i="6"/>
  <c r="GT202" i="6"/>
  <c r="GS202" i="6"/>
  <c r="GR202" i="6"/>
  <c r="GQ202" i="6"/>
  <c r="GP202" i="6"/>
  <c r="GO202" i="6"/>
  <c r="GN202" i="6"/>
  <c r="GM202" i="6"/>
  <c r="GL202" i="6"/>
  <c r="GK202" i="6"/>
  <c r="GJ202" i="6"/>
  <c r="GI202" i="6"/>
  <c r="GH202" i="6"/>
  <c r="GG202" i="6"/>
  <c r="GF202" i="6"/>
  <c r="GE202" i="6"/>
  <c r="GD202" i="6"/>
  <c r="GC202" i="6"/>
  <c r="GB202" i="6"/>
  <c r="GA202" i="6"/>
  <c r="FZ202" i="6"/>
  <c r="FY202" i="6"/>
  <c r="FX202" i="6"/>
  <c r="FW202" i="6"/>
  <c r="FV202" i="6"/>
  <c r="FU202" i="6"/>
  <c r="FT202" i="6"/>
  <c r="FS202" i="6"/>
  <c r="FR202" i="6"/>
  <c r="FQ202" i="6"/>
  <c r="FP202" i="6"/>
  <c r="FO202" i="6"/>
  <c r="FN202" i="6"/>
  <c r="FM202" i="6"/>
  <c r="FL202" i="6"/>
  <c r="FK202" i="6"/>
  <c r="FJ202" i="6"/>
  <c r="FI202" i="6"/>
  <c r="FH202" i="6"/>
  <c r="FG202" i="6"/>
  <c r="FF202" i="6"/>
  <c r="FE202" i="6"/>
  <c r="FD202" i="6"/>
  <c r="FC202" i="6"/>
  <c r="FB202" i="6"/>
  <c r="FA202" i="6"/>
  <c r="EZ202" i="6"/>
  <c r="EY202" i="6"/>
  <c r="EX202" i="6"/>
  <c r="EW202" i="6"/>
  <c r="EV202" i="6"/>
  <c r="EU202" i="6"/>
  <c r="ET202" i="6"/>
  <c r="ES202" i="6"/>
  <c r="ER202" i="6"/>
  <c r="EQ202" i="6"/>
  <c r="EP202" i="6"/>
  <c r="EO202" i="6"/>
  <c r="EN202" i="6"/>
  <c r="EM202" i="6"/>
  <c r="EL202" i="6"/>
  <c r="EK202" i="6"/>
  <c r="EJ202" i="6"/>
  <c r="EI202" i="6"/>
  <c r="EH202" i="6"/>
  <c r="EG202" i="6"/>
  <c r="EF202" i="6"/>
  <c r="EE202" i="6"/>
  <c r="ED202" i="6"/>
  <c r="EC202" i="6"/>
  <c r="EB202" i="6"/>
  <c r="EA202" i="6"/>
  <c r="DZ202" i="6"/>
  <c r="DY202" i="6"/>
  <c r="DX202" i="6"/>
  <c r="DW202" i="6"/>
  <c r="DV202" i="6"/>
  <c r="DU202" i="6"/>
  <c r="DT202" i="6"/>
  <c r="DS202" i="6"/>
  <c r="DR202" i="6"/>
  <c r="DQ202" i="6"/>
  <c r="DP202" i="6"/>
  <c r="DO202" i="6"/>
  <c r="DN202" i="6"/>
  <c r="DM202" i="6"/>
  <c r="DL202" i="6"/>
  <c r="DK202" i="6"/>
  <c r="DJ202" i="6"/>
  <c r="DI202" i="6"/>
  <c r="DH202" i="6"/>
  <c r="DG202" i="6"/>
  <c r="DF202" i="6"/>
  <c r="DE202" i="6"/>
  <c r="DD202" i="6"/>
  <c r="DC202" i="6"/>
  <c r="DB202" i="6"/>
  <c r="DA202" i="6"/>
  <c r="CZ202" i="6"/>
  <c r="CY202" i="6"/>
  <c r="CX202" i="6"/>
  <c r="CW202" i="6"/>
  <c r="CV202" i="6"/>
  <c r="CU202" i="6"/>
  <c r="CT202" i="6"/>
  <c r="CS202" i="6"/>
  <c r="CR202" i="6"/>
  <c r="CQ202" i="6"/>
  <c r="CP202" i="6"/>
  <c r="CO202" i="6"/>
  <c r="CN202" i="6"/>
  <c r="CM202" i="6"/>
  <c r="CL202" i="6"/>
  <c r="CK202" i="6"/>
  <c r="CJ202" i="6"/>
  <c r="CI202" i="6"/>
  <c r="CH202" i="6"/>
  <c r="CG202" i="6"/>
  <c r="CF202" i="6"/>
  <c r="CE202" i="6"/>
  <c r="CD202" i="6"/>
  <c r="CC202" i="6"/>
  <c r="CB202" i="6"/>
  <c r="CA202" i="6"/>
  <c r="BZ202" i="6"/>
  <c r="BY202" i="6"/>
  <c r="BX202" i="6"/>
  <c r="BW202" i="6"/>
  <c r="BV202" i="6"/>
  <c r="BU202" i="6"/>
  <c r="BT202" i="6"/>
  <c r="BS202" i="6"/>
  <c r="BR202" i="6"/>
  <c r="BQ202" i="6"/>
  <c r="BP202" i="6"/>
  <c r="BO202" i="6"/>
  <c r="BM202" i="6"/>
  <c r="BL202" i="6"/>
  <c r="BK202" i="6"/>
  <c r="BJ202" i="6"/>
  <c r="BI202" i="6"/>
  <c r="BH202" i="6"/>
  <c r="BG202" i="6"/>
  <c r="BF202" i="6"/>
  <c r="BE202" i="6"/>
  <c r="BD202" i="6"/>
  <c r="BC202" i="6"/>
  <c r="BB202" i="6"/>
  <c r="BA202" i="6"/>
  <c r="AZ202" i="6"/>
  <c r="AY202" i="6"/>
  <c r="AX202" i="6"/>
  <c r="AW202" i="6"/>
  <c r="AV202" i="6"/>
  <c r="AU202" i="6"/>
  <c r="AT202" i="6"/>
  <c r="AS202" i="6"/>
  <c r="AR202" i="6"/>
  <c r="AQ202" i="6"/>
  <c r="AP202" i="6"/>
  <c r="AO202" i="6"/>
  <c r="AN202" i="6"/>
  <c r="AM202" i="6"/>
  <c r="AL202" i="6"/>
  <c r="AK202" i="6"/>
  <c r="AJ202" i="6"/>
  <c r="AI202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H209" i="6" s="1"/>
  <c r="NI213" i="6"/>
  <c r="NH213" i="6"/>
  <c r="NG213" i="6"/>
  <c r="NF213" i="6"/>
  <c r="NE213" i="6"/>
  <c r="ND213" i="6"/>
  <c r="NC213" i="6"/>
  <c r="NB213" i="6"/>
  <c r="NA213" i="6"/>
  <c r="MZ213" i="6"/>
  <c r="MY213" i="6"/>
  <c r="MX213" i="6"/>
  <c r="MW213" i="6"/>
  <c r="MV213" i="6"/>
  <c r="MU213" i="6"/>
  <c r="MT213" i="6"/>
  <c r="MS213" i="6"/>
  <c r="MR213" i="6"/>
  <c r="MQ213" i="6"/>
  <c r="MP213" i="6"/>
  <c r="MO213" i="6"/>
  <c r="MN213" i="6"/>
  <c r="MM213" i="6"/>
  <c r="ML213" i="6"/>
  <c r="MK213" i="6"/>
  <c r="MJ213" i="6"/>
  <c r="MI213" i="6"/>
  <c r="MH213" i="6"/>
  <c r="MG213" i="6"/>
  <c r="MF213" i="6"/>
  <c r="ME213" i="6"/>
  <c r="MD213" i="6"/>
  <c r="MC213" i="6"/>
  <c r="MB213" i="6"/>
  <c r="MA213" i="6"/>
  <c r="LZ213" i="6"/>
  <c r="LY213" i="6"/>
  <c r="LX213" i="6"/>
  <c r="LW213" i="6"/>
  <c r="LV213" i="6"/>
  <c r="LU213" i="6"/>
  <c r="LT213" i="6"/>
  <c r="LS213" i="6"/>
  <c r="LR213" i="6"/>
  <c r="LQ213" i="6"/>
  <c r="LP213" i="6"/>
  <c r="LO213" i="6"/>
  <c r="LN213" i="6"/>
  <c r="LM213" i="6"/>
  <c r="LL213" i="6"/>
  <c r="LK213" i="6"/>
  <c r="LJ213" i="6"/>
  <c r="LI213" i="6"/>
  <c r="LH213" i="6"/>
  <c r="LG213" i="6"/>
  <c r="LF213" i="6"/>
  <c r="LE213" i="6"/>
  <c r="LD213" i="6"/>
  <c r="LC213" i="6"/>
  <c r="LB213" i="6"/>
  <c r="LA213" i="6"/>
  <c r="KZ213" i="6"/>
  <c r="KY213" i="6"/>
  <c r="KX213" i="6"/>
  <c r="KW213" i="6"/>
  <c r="KV213" i="6"/>
  <c r="KU213" i="6"/>
  <c r="KT213" i="6"/>
  <c r="KS213" i="6"/>
  <c r="KR213" i="6"/>
  <c r="KQ213" i="6"/>
  <c r="KP213" i="6"/>
  <c r="KO213" i="6"/>
  <c r="KN213" i="6"/>
  <c r="KM213" i="6"/>
  <c r="KL213" i="6"/>
  <c r="KK213" i="6"/>
  <c r="KJ213" i="6"/>
  <c r="KI213" i="6"/>
  <c r="KH213" i="6"/>
  <c r="KG213" i="6"/>
  <c r="KF213" i="6"/>
  <c r="KE213" i="6"/>
  <c r="KD213" i="6"/>
  <c r="KC213" i="6"/>
  <c r="KB213" i="6"/>
  <c r="KA213" i="6"/>
  <c r="JZ213" i="6"/>
  <c r="JY213" i="6"/>
  <c r="JX213" i="6"/>
  <c r="JW213" i="6"/>
  <c r="JV213" i="6"/>
  <c r="JU213" i="6"/>
  <c r="JT213" i="6"/>
  <c r="JS213" i="6"/>
  <c r="JR213" i="6"/>
  <c r="JQ213" i="6"/>
  <c r="JP213" i="6"/>
  <c r="JO213" i="6"/>
  <c r="JN213" i="6"/>
  <c r="JM213" i="6"/>
  <c r="JL213" i="6"/>
  <c r="JK213" i="6"/>
  <c r="JJ213" i="6"/>
  <c r="JI213" i="6"/>
  <c r="JH213" i="6"/>
  <c r="JG213" i="6"/>
  <c r="JF213" i="6"/>
  <c r="JE213" i="6"/>
  <c r="JD213" i="6"/>
  <c r="JC213" i="6"/>
  <c r="JB213" i="6"/>
  <c r="JA213" i="6"/>
  <c r="IZ213" i="6"/>
  <c r="IY213" i="6"/>
  <c r="IX213" i="6"/>
  <c r="IW213" i="6"/>
  <c r="IV213" i="6"/>
  <c r="IU213" i="6"/>
  <c r="IT213" i="6"/>
  <c r="IS213" i="6"/>
  <c r="IR213" i="6"/>
  <c r="IQ213" i="6"/>
  <c r="IP213" i="6"/>
  <c r="IO213" i="6"/>
  <c r="IN213" i="6"/>
  <c r="IM213" i="6"/>
  <c r="IL213" i="6"/>
  <c r="IK213" i="6"/>
  <c r="IJ213" i="6"/>
  <c r="II213" i="6"/>
  <c r="IH213" i="6"/>
  <c r="IG213" i="6"/>
  <c r="IF213" i="6"/>
  <c r="IE213" i="6"/>
  <c r="ID213" i="6"/>
  <c r="IC213" i="6"/>
  <c r="IB213" i="6"/>
  <c r="IA213" i="6"/>
  <c r="HZ213" i="6"/>
  <c r="HY213" i="6"/>
  <c r="HX213" i="6"/>
  <c r="HW213" i="6"/>
  <c r="HV213" i="6"/>
  <c r="HU213" i="6"/>
  <c r="HT213" i="6"/>
  <c r="HS213" i="6"/>
  <c r="HR213" i="6"/>
  <c r="HQ213" i="6"/>
  <c r="HP213" i="6"/>
  <c r="HO213" i="6"/>
  <c r="HN213" i="6"/>
  <c r="HM213" i="6"/>
  <c r="HL213" i="6"/>
  <c r="HK213" i="6"/>
  <c r="HJ213" i="6"/>
  <c r="HI213" i="6"/>
  <c r="HH213" i="6"/>
  <c r="HG213" i="6"/>
  <c r="HF213" i="6"/>
  <c r="HE213" i="6"/>
  <c r="HD213" i="6"/>
  <c r="HC213" i="6"/>
  <c r="HB213" i="6"/>
  <c r="HA213" i="6"/>
  <c r="GZ213" i="6"/>
  <c r="GY213" i="6"/>
  <c r="GX213" i="6"/>
  <c r="GW213" i="6"/>
  <c r="GV213" i="6"/>
  <c r="GU213" i="6"/>
  <c r="GT213" i="6"/>
  <c r="GS213" i="6"/>
  <c r="GR213" i="6"/>
  <c r="GQ213" i="6"/>
  <c r="GP213" i="6"/>
  <c r="GO213" i="6"/>
  <c r="GN213" i="6"/>
  <c r="GM213" i="6"/>
  <c r="GL213" i="6"/>
  <c r="GK213" i="6"/>
  <c r="GJ213" i="6"/>
  <c r="GI213" i="6"/>
  <c r="GH213" i="6"/>
  <c r="GG213" i="6"/>
  <c r="GF213" i="6"/>
  <c r="GE213" i="6"/>
  <c r="GD213" i="6"/>
  <c r="GC213" i="6"/>
  <c r="GB213" i="6"/>
  <c r="GA213" i="6"/>
  <c r="FZ213" i="6"/>
  <c r="FY213" i="6"/>
  <c r="FX213" i="6"/>
  <c r="FW213" i="6"/>
  <c r="FV213" i="6"/>
  <c r="FU213" i="6"/>
  <c r="FT213" i="6"/>
  <c r="FS213" i="6"/>
  <c r="FR213" i="6"/>
  <c r="FQ213" i="6"/>
  <c r="FP213" i="6"/>
  <c r="FO213" i="6"/>
  <c r="FN213" i="6"/>
  <c r="FM213" i="6"/>
  <c r="FL213" i="6"/>
  <c r="FK213" i="6"/>
  <c r="FJ213" i="6"/>
  <c r="FI213" i="6"/>
  <c r="FH213" i="6"/>
  <c r="FG213" i="6"/>
  <c r="FF213" i="6"/>
  <c r="FE213" i="6"/>
  <c r="FD213" i="6"/>
  <c r="FC213" i="6"/>
  <c r="FB213" i="6"/>
  <c r="FA213" i="6"/>
  <c r="EZ213" i="6"/>
  <c r="EY213" i="6"/>
  <c r="EX213" i="6"/>
  <c r="EW213" i="6"/>
  <c r="EV213" i="6"/>
  <c r="EU213" i="6"/>
  <c r="ET213" i="6"/>
  <c r="ES213" i="6"/>
  <c r="ER213" i="6"/>
  <c r="EQ213" i="6"/>
  <c r="EP213" i="6"/>
  <c r="EO213" i="6"/>
  <c r="EN213" i="6"/>
  <c r="EM213" i="6"/>
  <c r="EL213" i="6"/>
  <c r="EK213" i="6"/>
  <c r="EJ213" i="6"/>
  <c r="EI213" i="6"/>
  <c r="EH213" i="6"/>
  <c r="EG213" i="6"/>
  <c r="EF213" i="6"/>
  <c r="EE213" i="6"/>
  <c r="ED213" i="6"/>
  <c r="EC213" i="6"/>
  <c r="EB213" i="6"/>
  <c r="EA213" i="6"/>
  <c r="DZ213" i="6"/>
  <c r="DY213" i="6"/>
  <c r="DS213" i="6"/>
  <c r="DR213" i="6"/>
  <c r="DK213" i="6"/>
  <c r="DJ213" i="6"/>
  <c r="DC213" i="6"/>
  <c r="DB213" i="6"/>
  <c r="CU213" i="6"/>
  <c r="CT213" i="6"/>
  <c r="CS213" i="6"/>
  <c r="CR213" i="6"/>
  <c r="CQ213" i="6"/>
  <c r="CP213" i="6"/>
  <c r="CO213" i="6"/>
  <c r="CN213" i="6"/>
  <c r="CM213" i="6"/>
  <c r="CL213" i="6"/>
  <c r="CK213" i="6"/>
  <c r="CJ213" i="6"/>
  <c r="CI213" i="6"/>
  <c r="CH213" i="6"/>
  <c r="CG213" i="6"/>
  <c r="CF213" i="6"/>
  <c r="CE213" i="6"/>
  <c r="CD213" i="6"/>
  <c r="CC213" i="6"/>
  <c r="CB213" i="6"/>
  <c r="CA213" i="6"/>
  <c r="BZ213" i="6"/>
  <c r="BY213" i="6"/>
  <c r="BX213" i="6"/>
  <c r="BW213" i="6"/>
  <c r="BV213" i="6"/>
  <c r="BU213" i="6"/>
  <c r="BT213" i="6"/>
  <c r="BS213" i="6"/>
  <c r="BR213" i="6"/>
  <c r="BQ213" i="6"/>
  <c r="BP213" i="6"/>
  <c r="BL213" i="6"/>
  <c r="BK213" i="6"/>
  <c r="BJ213" i="6"/>
  <c r="BI213" i="6"/>
  <c r="BE213" i="6"/>
  <c r="BD213" i="6"/>
  <c r="BC213" i="6"/>
  <c r="BB213" i="6"/>
  <c r="AX213" i="6"/>
  <c r="AW213" i="6"/>
  <c r="AV213" i="6"/>
  <c r="AU213" i="6"/>
  <c r="AQ213" i="6"/>
  <c r="AL213" i="6"/>
  <c r="AK213" i="6"/>
  <c r="AJ213" i="6"/>
  <c r="AI213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H206" i="6"/>
  <c r="B213" i="6"/>
  <c r="D213" i="6"/>
  <c r="B209" i="6"/>
  <c r="NI201" i="6"/>
  <c r="NH201" i="6"/>
  <c r="NG201" i="6"/>
  <c r="NF201" i="6"/>
  <c r="NE201" i="6"/>
  <c r="ND201" i="6"/>
  <c r="NC201" i="6"/>
  <c r="NB201" i="6"/>
  <c r="NA201" i="6"/>
  <c r="MZ201" i="6"/>
  <c r="MY201" i="6"/>
  <c r="MX201" i="6"/>
  <c r="MW201" i="6"/>
  <c r="MV201" i="6"/>
  <c r="MU201" i="6"/>
  <c r="MT201" i="6"/>
  <c r="MS201" i="6"/>
  <c r="MR201" i="6"/>
  <c r="MQ201" i="6"/>
  <c r="MP201" i="6"/>
  <c r="MO201" i="6"/>
  <c r="MN201" i="6"/>
  <c r="MM201" i="6"/>
  <c r="ML201" i="6"/>
  <c r="MK201" i="6"/>
  <c r="MJ201" i="6"/>
  <c r="MI201" i="6"/>
  <c r="MH201" i="6"/>
  <c r="MG201" i="6"/>
  <c r="MF201" i="6"/>
  <c r="ME201" i="6"/>
  <c r="MD201" i="6"/>
  <c r="MC201" i="6"/>
  <c r="MB201" i="6"/>
  <c r="MA201" i="6"/>
  <c r="LZ201" i="6"/>
  <c r="LY201" i="6"/>
  <c r="LX201" i="6"/>
  <c r="LW201" i="6"/>
  <c r="LV201" i="6"/>
  <c r="LU201" i="6"/>
  <c r="LT201" i="6"/>
  <c r="LS201" i="6"/>
  <c r="LR201" i="6"/>
  <c r="LQ201" i="6"/>
  <c r="LP201" i="6"/>
  <c r="LO201" i="6"/>
  <c r="LN201" i="6"/>
  <c r="LM201" i="6"/>
  <c r="LL201" i="6"/>
  <c r="LK201" i="6"/>
  <c r="LJ201" i="6"/>
  <c r="LI201" i="6"/>
  <c r="LH201" i="6"/>
  <c r="LG201" i="6"/>
  <c r="LF201" i="6"/>
  <c r="LE201" i="6"/>
  <c r="LD201" i="6"/>
  <c r="LC201" i="6"/>
  <c r="LB201" i="6"/>
  <c r="LA201" i="6"/>
  <c r="KZ201" i="6"/>
  <c r="KY201" i="6"/>
  <c r="KX201" i="6"/>
  <c r="KW201" i="6"/>
  <c r="KV201" i="6"/>
  <c r="KU201" i="6"/>
  <c r="KT201" i="6"/>
  <c r="KS201" i="6"/>
  <c r="KR201" i="6"/>
  <c r="KQ201" i="6"/>
  <c r="KP201" i="6"/>
  <c r="KO201" i="6"/>
  <c r="KN201" i="6"/>
  <c r="KM201" i="6"/>
  <c r="KL201" i="6"/>
  <c r="KK201" i="6"/>
  <c r="KJ201" i="6"/>
  <c r="KI201" i="6"/>
  <c r="KH201" i="6"/>
  <c r="KG201" i="6"/>
  <c r="KF201" i="6"/>
  <c r="KE201" i="6"/>
  <c r="KD201" i="6"/>
  <c r="KC201" i="6"/>
  <c r="KB201" i="6"/>
  <c r="KA201" i="6"/>
  <c r="JZ201" i="6"/>
  <c r="JY201" i="6"/>
  <c r="JX201" i="6"/>
  <c r="JW201" i="6"/>
  <c r="JV201" i="6"/>
  <c r="JU201" i="6"/>
  <c r="JT201" i="6"/>
  <c r="JS201" i="6"/>
  <c r="JR201" i="6"/>
  <c r="JQ201" i="6"/>
  <c r="JP201" i="6"/>
  <c r="JO201" i="6"/>
  <c r="JN201" i="6"/>
  <c r="JM201" i="6"/>
  <c r="JL201" i="6"/>
  <c r="JK201" i="6"/>
  <c r="JJ201" i="6"/>
  <c r="JI201" i="6"/>
  <c r="JH201" i="6"/>
  <c r="JG201" i="6"/>
  <c r="JF201" i="6"/>
  <c r="JE201" i="6"/>
  <c r="JD201" i="6"/>
  <c r="JC201" i="6"/>
  <c r="JB201" i="6"/>
  <c r="JA201" i="6"/>
  <c r="IZ201" i="6"/>
  <c r="IY201" i="6"/>
  <c r="IX201" i="6"/>
  <c r="IW201" i="6"/>
  <c r="IV201" i="6"/>
  <c r="IU201" i="6"/>
  <c r="IT201" i="6"/>
  <c r="IS201" i="6"/>
  <c r="IR201" i="6"/>
  <c r="IQ201" i="6"/>
  <c r="IP201" i="6"/>
  <c r="IO201" i="6"/>
  <c r="IN201" i="6"/>
  <c r="IM201" i="6"/>
  <c r="IL201" i="6"/>
  <c r="IK201" i="6"/>
  <c r="IJ201" i="6"/>
  <c r="II201" i="6"/>
  <c r="IH201" i="6"/>
  <c r="IG201" i="6"/>
  <c r="IF201" i="6"/>
  <c r="IE201" i="6"/>
  <c r="ID201" i="6"/>
  <c r="IC201" i="6"/>
  <c r="IB201" i="6"/>
  <c r="IA201" i="6"/>
  <c r="HZ201" i="6"/>
  <c r="HY201" i="6"/>
  <c r="HX201" i="6"/>
  <c r="HW201" i="6"/>
  <c r="HV201" i="6"/>
  <c r="HU201" i="6"/>
  <c r="HT201" i="6"/>
  <c r="HS201" i="6"/>
  <c r="HR201" i="6"/>
  <c r="HQ201" i="6"/>
  <c r="HP201" i="6"/>
  <c r="HO201" i="6"/>
  <c r="HN201" i="6"/>
  <c r="HM201" i="6"/>
  <c r="HL201" i="6"/>
  <c r="HK201" i="6"/>
  <c r="HJ201" i="6"/>
  <c r="HI201" i="6"/>
  <c r="HH201" i="6"/>
  <c r="HG201" i="6"/>
  <c r="HF201" i="6"/>
  <c r="HE201" i="6"/>
  <c r="HD201" i="6"/>
  <c r="HC201" i="6"/>
  <c r="HB201" i="6"/>
  <c r="HA201" i="6"/>
  <c r="GZ201" i="6"/>
  <c r="GY201" i="6"/>
  <c r="GX201" i="6"/>
  <c r="GW201" i="6"/>
  <c r="GV201" i="6"/>
  <c r="GU201" i="6"/>
  <c r="GT201" i="6"/>
  <c r="GS201" i="6"/>
  <c r="GR201" i="6"/>
  <c r="GQ201" i="6"/>
  <c r="GP201" i="6"/>
  <c r="GO201" i="6"/>
  <c r="GN201" i="6"/>
  <c r="GM201" i="6"/>
  <c r="GL201" i="6"/>
  <c r="GK201" i="6"/>
  <c r="GJ201" i="6"/>
  <c r="GI201" i="6"/>
  <c r="GH201" i="6"/>
  <c r="GG201" i="6"/>
  <c r="GF201" i="6"/>
  <c r="GE201" i="6"/>
  <c r="GD201" i="6"/>
  <c r="GC201" i="6"/>
  <c r="GB201" i="6"/>
  <c r="GA201" i="6"/>
  <c r="FZ201" i="6"/>
  <c r="FY201" i="6"/>
  <c r="FX201" i="6"/>
  <c r="FW201" i="6"/>
  <c r="FV201" i="6"/>
  <c r="FU201" i="6"/>
  <c r="FT201" i="6"/>
  <c r="FS201" i="6"/>
  <c r="FR201" i="6"/>
  <c r="FQ201" i="6"/>
  <c r="FP201" i="6"/>
  <c r="FO201" i="6"/>
  <c r="FN201" i="6"/>
  <c r="FM201" i="6"/>
  <c r="FL201" i="6"/>
  <c r="FK201" i="6"/>
  <c r="FJ201" i="6"/>
  <c r="FI201" i="6"/>
  <c r="FH201" i="6"/>
  <c r="FG201" i="6"/>
  <c r="FF201" i="6"/>
  <c r="FE201" i="6"/>
  <c r="FD201" i="6"/>
  <c r="FC201" i="6"/>
  <c r="FB201" i="6"/>
  <c r="FA201" i="6"/>
  <c r="EZ201" i="6"/>
  <c r="EY201" i="6"/>
  <c r="EX201" i="6"/>
  <c r="EW201" i="6"/>
  <c r="EV201" i="6"/>
  <c r="EU201" i="6"/>
  <c r="ET201" i="6"/>
  <c r="ES201" i="6"/>
  <c r="ER201" i="6"/>
  <c r="EQ201" i="6"/>
  <c r="EP201" i="6"/>
  <c r="EO201" i="6"/>
  <c r="EN201" i="6"/>
  <c r="EM201" i="6"/>
  <c r="EL201" i="6"/>
  <c r="EK201" i="6"/>
  <c r="EJ201" i="6"/>
  <c r="EI201" i="6"/>
  <c r="EH201" i="6"/>
  <c r="EG201" i="6"/>
  <c r="EF201" i="6"/>
  <c r="EE201" i="6"/>
  <c r="ED201" i="6"/>
  <c r="EC201" i="6"/>
  <c r="EB201" i="6"/>
  <c r="EA201" i="6"/>
  <c r="DZ201" i="6"/>
  <c r="DY201" i="6"/>
  <c r="DX201" i="6"/>
  <c r="DW201" i="6"/>
  <c r="DV201" i="6"/>
  <c r="DU201" i="6"/>
  <c r="DT201" i="6"/>
  <c r="DS201" i="6"/>
  <c r="DR201" i="6"/>
  <c r="DQ201" i="6"/>
  <c r="DP201" i="6"/>
  <c r="DO201" i="6"/>
  <c r="DN201" i="6"/>
  <c r="DM201" i="6"/>
  <c r="DL201" i="6"/>
  <c r="DK201" i="6"/>
  <c r="DJ201" i="6"/>
  <c r="DI201" i="6"/>
  <c r="DH201" i="6"/>
  <c r="DG201" i="6"/>
  <c r="DF201" i="6"/>
  <c r="DE201" i="6"/>
  <c r="DD201" i="6"/>
  <c r="DC201" i="6"/>
  <c r="DB201" i="6"/>
  <c r="DA201" i="6"/>
  <c r="CZ201" i="6"/>
  <c r="CY201" i="6"/>
  <c r="CX201" i="6"/>
  <c r="CW201" i="6"/>
  <c r="CV201" i="6"/>
  <c r="CU201" i="6"/>
  <c r="CT201" i="6"/>
  <c r="CS201" i="6"/>
  <c r="CR201" i="6"/>
  <c r="CQ201" i="6"/>
  <c r="CP201" i="6"/>
  <c r="CO201" i="6"/>
  <c r="CN201" i="6"/>
  <c r="CM201" i="6"/>
  <c r="CL201" i="6"/>
  <c r="CK201" i="6"/>
  <c r="CJ201" i="6"/>
  <c r="CI201" i="6"/>
  <c r="CH201" i="6"/>
  <c r="CG201" i="6"/>
  <c r="CF201" i="6"/>
  <c r="CE201" i="6"/>
  <c r="CD201" i="6"/>
  <c r="CC201" i="6"/>
  <c r="CB201" i="6"/>
  <c r="CA201" i="6"/>
  <c r="BZ201" i="6"/>
  <c r="BY201" i="6"/>
  <c r="BX201" i="6"/>
  <c r="BW201" i="6"/>
  <c r="BV201" i="6"/>
  <c r="BU201" i="6"/>
  <c r="BT201" i="6"/>
  <c r="BS201" i="6"/>
  <c r="BR201" i="6"/>
  <c r="BQ201" i="6"/>
  <c r="BP201" i="6"/>
  <c r="BO201" i="6"/>
  <c r="BM201" i="6"/>
  <c r="BL201" i="6"/>
  <c r="BK201" i="6"/>
  <c r="BJ201" i="6"/>
  <c r="BI201" i="6"/>
  <c r="BH201" i="6"/>
  <c r="BG201" i="6"/>
  <c r="BF201" i="6"/>
  <c r="BE201" i="6"/>
  <c r="BD201" i="6"/>
  <c r="BC201" i="6"/>
  <c r="BB201" i="6"/>
  <c r="BA201" i="6"/>
  <c r="AZ201" i="6"/>
  <c r="AY201" i="6"/>
  <c r="AX201" i="6"/>
  <c r="AW201" i="6"/>
  <c r="AV201" i="6"/>
  <c r="AU201" i="6"/>
  <c r="AT201" i="6"/>
  <c r="AS201" i="6"/>
  <c r="AR201" i="6"/>
  <c r="AQ201" i="6"/>
  <c r="AP201" i="6"/>
  <c r="AO201" i="6"/>
  <c r="AN201" i="6"/>
  <c r="AM201" i="6"/>
  <c r="AL201" i="6"/>
  <c r="AK201" i="6"/>
  <c r="AJ201" i="6"/>
  <c r="AI201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A201" i="6"/>
  <c r="DQ213" i="6"/>
  <c r="I241" i="6"/>
  <c r="J241" i="6"/>
  <c r="K241" i="6"/>
  <c r="L241" i="6"/>
  <c r="M241" i="6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F241" i="6"/>
  <c r="AG241" i="6"/>
  <c r="AH241" i="6"/>
  <c r="AI241" i="6"/>
  <c r="AJ241" i="6"/>
  <c r="AK241" i="6"/>
  <c r="AL241" i="6"/>
  <c r="AN213" i="6"/>
  <c r="AO213" i="6"/>
  <c r="BM213" i="6"/>
  <c r="BH239" i="6"/>
  <c r="AZ239" i="6"/>
  <c r="AR239" i="6"/>
  <c r="BG239" i="6"/>
  <c r="AY239" i="6"/>
  <c r="BO239" i="6"/>
  <c r="BF239" i="6"/>
  <c r="AP239" i="6"/>
  <c r="BM239" i="6"/>
  <c r="AO239" i="6"/>
  <c r="AN239" i="6"/>
  <c r="BA239" i="6"/>
  <c r="AM239" i="6"/>
  <c r="AM232" i="6"/>
  <c r="AS239" i="6"/>
  <c r="AT239" i="6"/>
  <c r="AP213" i="6"/>
  <c r="BO213" i="6"/>
  <c r="BO200" i="6"/>
  <c r="BF200" i="6"/>
  <c r="AP200" i="6"/>
  <c r="BM200" i="6"/>
  <c r="AO200" i="6"/>
  <c r="AN200" i="6"/>
  <c r="AY200" i="6"/>
  <c r="AM200" i="6"/>
  <c r="AM193" i="6"/>
  <c r="AT200" i="6"/>
  <c r="BA200" i="6"/>
  <c r="AS200" i="6"/>
  <c r="BG200" i="6"/>
  <c r="BH200" i="6"/>
  <c r="AZ200" i="6"/>
  <c r="AR200" i="6"/>
  <c r="BF213" i="6"/>
  <c r="BH226" i="6"/>
  <c r="AZ226" i="6"/>
  <c r="AR226" i="6"/>
  <c r="BG226" i="6"/>
  <c r="AY226" i="6"/>
  <c r="BO226" i="6"/>
  <c r="BF226" i="6"/>
  <c r="AP226" i="6"/>
  <c r="BM226" i="6"/>
  <c r="AO226" i="6"/>
  <c r="AN226" i="6"/>
  <c r="AM226" i="6"/>
  <c r="AM219" i="6"/>
  <c r="AT226" i="6"/>
  <c r="BA226" i="6"/>
  <c r="AS226" i="6"/>
  <c r="AY213" i="6"/>
  <c r="BG213" i="6"/>
  <c r="CV213" i="6"/>
  <c r="DD213" i="6"/>
  <c r="DL213" i="6"/>
  <c r="DT213" i="6"/>
  <c r="AR213" i="6"/>
  <c r="AZ213" i="6"/>
  <c r="BH213" i="6"/>
  <c r="CW213" i="6"/>
  <c r="DE213" i="6"/>
  <c r="DM213" i="6"/>
  <c r="DU213" i="6"/>
  <c r="AS213" i="6"/>
  <c r="BA213" i="6"/>
  <c r="CX213" i="6"/>
  <c r="DF213" i="6"/>
  <c r="DN213" i="6"/>
  <c r="DV213" i="6"/>
  <c r="AT213" i="6"/>
  <c r="CY213" i="6"/>
  <c r="DG213" i="6"/>
  <c r="DO213" i="6"/>
  <c r="DW213" i="6"/>
  <c r="AM213" i="6"/>
  <c r="CZ213" i="6"/>
  <c r="DH213" i="6"/>
  <c r="DP213" i="6"/>
  <c r="DX213" i="6"/>
  <c r="DA213" i="6"/>
  <c r="DI213" i="6"/>
  <c r="J206" i="6"/>
  <c r="AN232" i="6"/>
  <c r="AN193" i="6"/>
  <c r="AN219" i="6"/>
  <c r="AO219" i="6"/>
  <c r="AO232" i="6"/>
  <c r="AO193" i="6"/>
  <c r="K206" i="6"/>
  <c r="AP193" i="6"/>
  <c r="AP232" i="6"/>
  <c r="AP219" i="6"/>
  <c r="L206" i="6"/>
  <c r="M206" i="6"/>
  <c r="N206" i="6"/>
  <c r="AT232" i="6"/>
  <c r="AT219" i="6"/>
  <c r="AT193" i="6"/>
  <c r="AU219" i="6"/>
  <c r="AU232" i="6"/>
  <c r="AU193" i="6"/>
  <c r="Q206" i="6"/>
  <c r="AV232" i="6"/>
  <c r="AV193" i="6"/>
  <c r="AV219" i="6"/>
  <c r="R206" i="6"/>
  <c r="AW193" i="6"/>
  <c r="AW219" i="6"/>
  <c r="AW232" i="6"/>
  <c r="S206" i="6"/>
  <c r="T206" i="6"/>
  <c r="U206" i="6"/>
  <c r="AZ219" i="6"/>
  <c r="AZ193" i="6"/>
  <c r="AZ232" i="6"/>
  <c r="BA232" i="6"/>
  <c r="BA193" i="6"/>
  <c r="BA219" i="6"/>
  <c r="BB219" i="6"/>
  <c r="BB193" i="6"/>
  <c r="BB232" i="6"/>
  <c r="X206" i="6"/>
  <c r="BC232" i="6"/>
  <c r="BC193" i="6"/>
  <c r="BC219" i="6"/>
  <c r="Y206" i="6"/>
  <c r="BD193" i="6"/>
  <c r="BD219" i="6"/>
  <c r="BD232" i="6"/>
  <c r="Z206" i="6"/>
  <c r="AA206" i="6"/>
  <c r="AB206" i="6"/>
  <c r="BG232" i="6"/>
  <c r="BG193" i="6"/>
  <c r="BG219" i="6"/>
  <c r="BH193" i="6"/>
  <c r="BH219" i="6"/>
  <c r="BH232" i="6"/>
  <c r="BI219" i="6"/>
  <c r="BI232" i="6"/>
  <c r="BI193" i="6"/>
  <c r="AE206" i="6"/>
  <c r="BJ193" i="6"/>
  <c r="BJ232" i="6"/>
  <c r="BJ219" i="6"/>
  <c r="AF206" i="6"/>
  <c r="BK219" i="6"/>
  <c r="BK232" i="6"/>
  <c r="BK193" i="6"/>
  <c r="AG206" i="6"/>
  <c r="AH206" i="6"/>
  <c r="BO232" i="6"/>
  <c r="BO193" i="6"/>
  <c r="BO219" i="6"/>
  <c r="BP193" i="6"/>
  <c r="BP219" i="6"/>
  <c r="BP232" i="6"/>
  <c r="BQ232" i="6"/>
  <c r="BQ193" i="6"/>
  <c r="BQ219" i="6"/>
  <c r="AL206" i="6"/>
  <c r="BR193" i="6"/>
  <c r="BR219" i="6"/>
  <c r="BR232" i="6"/>
  <c r="AM206" i="6"/>
  <c r="BS232" i="6"/>
  <c r="BS219" i="6"/>
  <c r="BS193" i="6"/>
  <c r="AN206" i="6"/>
  <c r="AO206" i="6"/>
  <c r="AP206" i="6"/>
  <c r="BV232" i="6"/>
  <c r="BV219" i="6"/>
  <c r="BV193" i="6"/>
  <c r="BW219" i="6"/>
  <c r="BW232" i="6"/>
  <c r="BW193" i="6"/>
  <c r="BX232" i="6"/>
  <c r="BX193" i="6"/>
  <c r="BX219" i="6"/>
  <c r="BY193" i="6"/>
  <c r="BY219" i="6"/>
  <c r="BY232" i="6"/>
  <c r="AT206" i="6"/>
  <c r="BZ219" i="6"/>
  <c r="BZ193" i="6"/>
  <c r="BZ232" i="6"/>
  <c r="AU206" i="6"/>
  <c r="AV206" i="6"/>
  <c r="AW206" i="6"/>
  <c r="CC219" i="6"/>
  <c r="CC193" i="6"/>
  <c r="CC232" i="6"/>
  <c r="CD193" i="6"/>
  <c r="CD219" i="6"/>
  <c r="CD232" i="6"/>
  <c r="CE232" i="6"/>
  <c r="CE219" i="6"/>
  <c r="CE193" i="6"/>
  <c r="AZ206" i="6"/>
  <c r="CF193" i="6"/>
  <c r="CF219" i="6"/>
  <c r="CF232" i="6"/>
  <c r="BA206" i="6"/>
  <c r="CG219" i="6"/>
  <c r="CG193" i="6"/>
  <c r="CG232" i="6"/>
  <c r="BB206" i="6"/>
  <c r="BC206" i="6"/>
  <c r="BD206" i="6"/>
  <c r="CJ193" i="6"/>
  <c r="CJ232" i="6"/>
  <c r="CJ219" i="6"/>
  <c r="CK219" i="6"/>
  <c r="CK193" i="6"/>
  <c r="CK232" i="6"/>
  <c r="CL219" i="6"/>
  <c r="CL232" i="6"/>
  <c r="CL193" i="6"/>
  <c r="BG206" i="6"/>
  <c r="CM193" i="6"/>
  <c r="CM219" i="6"/>
  <c r="CM232" i="6"/>
  <c r="BH206" i="6"/>
  <c r="BI206" i="6"/>
  <c r="BJ206" i="6"/>
  <c r="BK206" i="6"/>
  <c r="BO206" i="6"/>
  <c r="CT232" i="6"/>
  <c r="CT193" i="6"/>
  <c r="CT219" i="6"/>
  <c r="BP206" i="6"/>
  <c r="BQ206" i="6"/>
  <c r="BR206" i="6"/>
  <c r="BS206" i="6"/>
  <c r="BV206" i="6"/>
  <c r="BW206" i="6"/>
  <c r="BX206" i="6"/>
  <c r="BY206" i="6"/>
  <c r="BZ206" i="6"/>
  <c r="CC206" i="6"/>
  <c r="CD206" i="6"/>
  <c r="CE206" i="6"/>
  <c r="CF206" i="6"/>
  <c r="CG206" i="6"/>
  <c r="CJ206" i="6"/>
  <c r="CK206" i="6"/>
  <c r="CL206" i="6"/>
  <c r="CM206" i="6"/>
  <c r="CT206" i="6"/>
  <c r="FF232" i="6"/>
  <c r="FF193" i="6"/>
  <c r="FF219" i="6"/>
  <c r="FF206" i="6"/>
  <c r="JQ70" i="5"/>
  <c r="JI70" i="5"/>
  <c r="JA70" i="5"/>
  <c r="IS70" i="5"/>
  <c r="JP70" i="5"/>
  <c r="JH70" i="5"/>
  <c r="IZ70" i="5"/>
  <c r="IR70" i="5"/>
  <c r="JO70" i="5"/>
  <c r="JG70" i="5"/>
  <c r="IY70" i="5"/>
  <c r="IQ70" i="5"/>
  <c r="JN70" i="5"/>
  <c r="JF70" i="5"/>
  <c r="IX70" i="5"/>
  <c r="JM70" i="5"/>
  <c r="JE70" i="5"/>
  <c r="IW70" i="5"/>
  <c r="JT70" i="5"/>
  <c r="JL70" i="5"/>
  <c r="JD70" i="5"/>
  <c r="IV70" i="5"/>
  <c r="JS70" i="5"/>
  <c r="JK70" i="5"/>
  <c r="JC70" i="5"/>
  <c r="IU70" i="5"/>
  <c r="JR70" i="5"/>
  <c r="JJ70" i="5"/>
  <c r="JB70" i="5"/>
  <c r="IT70" i="5"/>
  <c r="IK70" i="5"/>
  <c r="IC70" i="5"/>
  <c r="HU70" i="5"/>
  <c r="HM70" i="5"/>
  <c r="HO70" i="5"/>
  <c r="IJ70" i="5"/>
  <c r="IB70" i="5"/>
  <c r="HT70" i="5"/>
  <c r="HL70" i="5"/>
  <c r="HN70" i="5"/>
  <c r="II70" i="5"/>
  <c r="IA70" i="5"/>
  <c r="HS70" i="5"/>
  <c r="HV70" i="5"/>
  <c r="IP70" i="5"/>
  <c r="IH70" i="5"/>
  <c r="HZ70" i="5"/>
  <c r="HR70" i="5"/>
  <c r="ID70" i="5"/>
  <c r="IO70" i="5"/>
  <c r="IG70" i="5"/>
  <c r="HY70" i="5"/>
  <c r="HQ70" i="5"/>
  <c r="HX70" i="5"/>
  <c r="IM70" i="5"/>
  <c r="IN70" i="5"/>
  <c r="IF70" i="5"/>
  <c r="HP70" i="5"/>
  <c r="HW70" i="5"/>
  <c r="IE70" i="5"/>
  <c r="IL70" i="5"/>
  <c r="JT83" i="5"/>
  <c r="JL83" i="5"/>
  <c r="JD83" i="5"/>
  <c r="IV83" i="5"/>
  <c r="JS83" i="5"/>
  <c r="JK83" i="5"/>
  <c r="JC83" i="5"/>
  <c r="IU83" i="5"/>
  <c r="JR83" i="5"/>
  <c r="JJ83" i="5"/>
  <c r="JB83" i="5"/>
  <c r="IT83" i="5"/>
  <c r="JQ83" i="5"/>
  <c r="JI83" i="5"/>
  <c r="JA83" i="5"/>
  <c r="IS83" i="5"/>
  <c r="JP83" i="5"/>
  <c r="JH83" i="5"/>
  <c r="IZ83" i="5"/>
  <c r="IR83" i="5"/>
  <c r="JO83" i="5"/>
  <c r="JG83" i="5"/>
  <c r="IY83" i="5"/>
  <c r="IQ83" i="5"/>
  <c r="JN83" i="5"/>
  <c r="JF83" i="5"/>
  <c r="IX83" i="5"/>
  <c r="JM83" i="5"/>
  <c r="JE83" i="5"/>
  <c r="IW83" i="5"/>
  <c r="IN83" i="5"/>
  <c r="IF83" i="5"/>
  <c r="HX83" i="5"/>
  <c r="HP83" i="5"/>
  <c r="IM83" i="5"/>
  <c r="IE83" i="5"/>
  <c r="HW83" i="5"/>
  <c r="HO83" i="5"/>
  <c r="IL83" i="5"/>
  <c r="ID83" i="5"/>
  <c r="HV83" i="5"/>
  <c r="HN83" i="5"/>
  <c r="IK83" i="5"/>
  <c r="IC83" i="5"/>
  <c r="HU83" i="5"/>
  <c r="HM83" i="5"/>
  <c r="IJ83" i="5"/>
  <c r="IB83" i="5"/>
  <c r="HT83" i="5"/>
  <c r="HL83" i="5"/>
  <c r="II83" i="5"/>
  <c r="IA83" i="5"/>
  <c r="HS83" i="5"/>
  <c r="IP83" i="5"/>
  <c r="IH83" i="5"/>
  <c r="HZ83" i="5"/>
  <c r="HR83" i="5"/>
  <c r="IO83" i="5"/>
  <c r="IG83" i="5"/>
  <c r="HY83" i="5"/>
  <c r="HQ83" i="5"/>
  <c r="FM83" i="5"/>
  <c r="FN83" i="5"/>
  <c r="FR83" i="5"/>
  <c r="FM70" i="5"/>
  <c r="FN70" i="5"/>
  <c r="FR70" i="5"/>
  <c r="FM57" i="5"/>
  <c r="FN57" i="5"/>
  <c r="FR57" i="5"/>
  <c r="FL57" i="5"/>
  <c r="FD70" i="5"/>
  <c r="NH122" i="5"/>
  <c r="NG122" i="5"/>
  <c r="NF122" i="5"/>
  <c r="NE122" i="5"/>
  <c r="ND122" i="5"/>
  <c r="NC122" i="5"/>
  <c r="NB122" i="5"/>
  <c r="NA122" i="5"/>
  <c r="MZ122" i="5"/>
  <c r="MY122" i="5"/>
  <c r="MX122" i="5"/>
  <c r="MW122" i="5"/>
  <c r="MV122" i="5"/>
  <c r="MU122" i="5"/>
  <c r="MT122" i="5"/>
  <c r="MS122" i="5"/>
  <c r="MR122" i="5"/>
  <c r="MQ122" i="5"/>
  <c r="MP122" i="5"/>
  <c r="MO122" i="5"/>
  <c r="MN122" i="5"/>
  <c r="MM122" i="5"/>
  <c r="ML122" i="5"/>
  <c r="MK122" i="5"/>
  <c r="MJ122" i="5"/>
  <c r="MI122" i="5"/>
  <c r="MH122" i="5"/>
  <c r="MG122" i="5"/>
  <c r="MF122" i="5"/>
  <c r="ME122" i="5"/>
  <c r="MD122" i="5"/>
  <c r="MC122" i="5"/>
  <c r="MB122" i="5"/>
  <c r="MA122" i="5"/>
  <c r="LZ122" i="5"/>
  <c r="LY122" i="5"/>
  <c r="LX122" i="5"/>
  <c r="LW122" i="5"/>
  <c r="LV122" i="5"/>
  <c r="LU122" i="5"/>
  <c r="LT122" i="5"/>
  <c r="LS122" i="5"/>
  <c r="LR122" i="5"/>
  <c r="LQ122" i="5"/>
  <c r="LP122" i="5"/>
  <c r="LO122" i="5"/>
  <c r="LN122" i="5"/>
  <c r="LM122" i="5"/>
  <c r="LL122" i="5"/>
  <c r="LK122" i="5"/>
  <c r="LJ122" i="5"/>
  <c r="LI122" i="5"/>
  <c r="LH122" i="5"/>
  <c r="LG122" i="5"/>
  <c r="LF122" i="5"/>
  <c r="LE122" i="5"/>
  <c r="LD122" i="5"/>
  <c r="LC122" i="5"/>
  <c r="LB122" i="5"/>
  <c r="LA122" i="5"/>
  <c r="KZ122" i="5"/>
  <c r="KY122" i="5"/>
  <c r="KX122" i="5"/>
  <c r="KW122" i="5"/>
  <c r="KV122" i="5"/>
  <c r="KU122" i="5"/>
  <c r="KT122" i="5"/>
  <c r="KS122" i="5"/>
  <c r="KR122" i="5"/>
  <c r="KQ122" i="5"/>
  <c r="KP122" i="5"/>
  <c r="KO122" i="5"/>
  <c r="KN122" i="5"/>
  <c r="KM122" i="5"/>
  <c r="KL122" i="5"/>
  <c r="KK122" i="5"/>
  <c r="KJ122" i="5"/>
  <c r="KI122" i="5"/>
  <c r="KH122" i="5"/>
  <c r="KG122" i="5"/>
  <c r="KF122" i="5"/>
  <c r="KE122" i="5"/>
  <c r="KD122" i="5"/>
  <c r="KC122" i="5"/>
  <c r="KB122" i="5"/>
  <c r="KA122" i="5"/>
  <c r="JZ122" i="5"/>
  <c r="JY122" i="5"/>
  <c r="JX122" i="5"/>
  <c r="JW122" i="5"/>
  <c r="JV122" i="5"/>
  <c r="JU122" i="5"/>
  <c r="JT122" i="5"/>
  <c r="JS122" i="5"/>
  <c r="JR122" i="5"/>
  <c r="JQ122" i="5"/>
  <c r="JP122" i="5"/>
  <c r="JO122" i="5"/>
  <c r="JN122" i="5"/>
  <c r="JM122" i="5"/>
  <c r="JL122" i="5"/>
  <c r="JK122" i="5"/>
  <c r="JJ122" i="5"/>
  <c r="JI122" i="5"/>
  <c r="JH122" i="5"/>
  <c r="JG122" i="5"/>
  <c r="JF122" i="5"/>
  <c r="JE122" i="5"/>
  <c r="JD122" i="5"/>
  <c r="JC122" i="5"/>
  <c r="JB122" i="5"/>
  <c r="JA122" i="5"/>
  <c r="IZ122" i="5"/>
  <c r="IY122" i="5"/>
  <c r="IX122" i="5"/>
  <c r="IW122" i="5"/>
  <c r="IV122" i="5"/>
  <c r="IU122" i="5"/>
  <c r="IT122" i="5"/>
  <c r="IS122" i="5"/>
  <c r="IR122" i="5"/>
  <c r="IQ122" i="5"/>
  <c r="IP122" i="5"/>
  <c r="IO122" i="5"/>
  <c r="IN122" i="5"/>
  <c r="IM122" i="5"/>
  <c r="IL122" i="5"/>
  <c r="IK122" i="5"/>
  <c r="IJ122" i="5"/>
  <c r="II122" i="5"/>
  <c r="IH122" i="5"/>
  <c r="IG122" i="5"/>
  <c r="IF122" i="5"/>
  <c r="IE122" i="5"/>
  <c r="ID122" i="5"/>
  <c r="IC122" i="5"/>
  <c r="IB122" i="5"/>
  <c r="IA122" i="5"/>
  <c r="HZ122" i="5"/>
  <c r="HY122" i="5"/>
  <c r="HX122" i="5"/>
  <c r="HW122" i="5"/>
  <c r="HV122" i="5"/>
  <c r="HU122" i="5"/>
  <c r="HT122" i="5"/>
  <c r="HS122" i="5"/>
  <c r="HR122" i="5"/>
  <c r="HQ122" i="5"/>
  <c r="HP122" i="5"/>
  <c r="HO122" i="5"/>
  <c r="HN122" i="5"/>
  <c r="HM122" i="5"/>
  <c r="HL122" i="5"/>
  <c r="HK122" i="5"/>
  <c r="HJ122" i="5"/>
  <c r="HI122" i="5"/>
  <c r="HH122" i="5"/>
  <c r="HG122" i="5"/>
  <c r="HF122" i="5"/>
  <c r="HE122" i="5"/>
  <c r="HD122" i="5"/>
  <c r="HC122" i="5"/>
  <c r="HB122" i="5"/>
  <c r="HA122" i="5"/>
  <c r="GZ122" i="5"/>
  <c r="GY122" i="5"/>
  <c r="GX122" i="5"/>
  <c r="GW122" i="5"/>
  <c r="GV122" i="5"/>
  <c r="GU122" i="5"/>
  <c r="GT122" i="5"/>
  <c r="GS122" i="5"/>
  <c r="GR122" i="5"/>
  <c r="GQ122" i="5"/>
  <c r="GP122" i="5"/>
  <c r="GO122" i="5"/>
  <c r="GN122" i="5"/>
  <c r="GM122" i="5"/>
  <c r="GL122" i="5"/>
  <c r="GK122" i="5"/>
  <c r="GJ122" i="5"/>
  <c r="GI122" i="5"/>
  <c r="GH122" i="5"/>
  <c r="GG122" i="5"/>
  <c r="GF122" i="5"/>
  <c r="GE122" i="5"/>
  <c r="GD122" i="5"/>
  <c r="GC122" i="5"/>
  <c r="GB122" i="5"/>
  <c r="GA122" i="5"/>
  <c r="FZ122" i="5"/>
  <c r="FY122" i="5"/>
  <c r="FX122" i="5"/>
  <c r="FW122" i="5"/>
  <c r="FV122" i="5"/>
  <c r="FU122" i="5"/>
  <c r="FT122" i="5"/>
  <c r="FS122" i="5"/>
  <c r="FR122" i="5"/>
  <c r="FQ122" i="5"/>
  <c r="FP122" i="5"/>
  <c r="FO122" i="5"/>
  <c r="FN122" i="5"/>
  <c r="FM122" i="5"/>
  <c r="FL122" i="5"/>
  <c r="FK122" i="5"/>
  <c r="FJ122" i="5"/>
  <c r="FI122" i="5"/>
  <c r="FH122" i="5"/>
  <c r="FG122" i="5"/>
  <c r="FF122" i="5"/>
  <c r="FE122" i="5"/>
  <c r="FD122" i="5"/>
  <c r="FC122" i="5"/>
  <c r="FB122" i="5"/>
  <c r="FA122" i="5"/>
  <c r="EZ122" i="5"/>
  <c r="EY122" i="5"/>
  <c r="EX122" i="5"/>
  <c r="EW122" i="5"/>
  <c r="EV122" i="5"/>
  <c r="EU122" i="5"/>
  <c r="ET122" i="5"/>
  <c r="ES122" i="5"/>
  <c r="ER122" i="5"/>
  <c r="EQ122" i="5"/>
  <c r="EP122" i="5"/>
  <c r="EO122" i="5"/>
  <c r="EN122" i="5"/>
  <c r="EM122" i="5"/>
  <c r="EL122" i="5"/>
  <c r="EK122" i="5"/>
  <c r="EJ122" i="5"/>
  <c r="EI122" i="5"/>
  <c r="EH122" i="5"/>
  <c r="EG122" i="5"/>
  <c r="EF122" i="5"/>
  <c r="EE122" i="5"/>
  <c r="ED122" i="5"/>
  <c r="EC122" i="5"/>
  <c r="EB122" i="5"/>
  <c r="EA122" i="5"/>
  <c r="DZ122" i="5"/>
  <c r="DY122" i="5"/>
  <c r="DX122" i="5"/>
  <c r="DW122" i="5"/>
  <c r="DV122" i="5"/>
  <c r="DU122" i="5"/>
  <c r="DT122" i="5"/>
  <c r="DS122" i="5"/>
  <c r="DR122" i="5"/>
  <c r="DQ122" i="5"/>
  <c r="DP122" i="5"/>
  <c r="DO122" i="5"/>
  <c r="DN122" i="5"/>
  <c r="DM122" i="5"/>
  <c r="DL122" i="5"/>
  <c r="DK122" i="5"/>
  <c r="DJ122" i="5"/>
  <c r="DI122" i="5"/>
  <c r="DH122" i="5"/>
  <c r="DG122" i="5"/>
  <c r="DF122" i="5"/>
  <c r="DE122" i="5"/>
  <c r="DD122" i="5"/>
  <c r="DC122" i="5"/>
  <c r="DB122" i="5"/>
  <c r="DA122" i="5"/>
  <c r="CZ122" i="5"/>
  <c r="CY122" i="5"/>
  <c r="CX122" i="5"/>
  <c r="CW122" i="5"/>
  <c r="CV122" i="5"/>
  <c r="CU122" i="5"/>
  <c r="CT122" i="5"/>
  <c r="CS122" i="5"/>
  <c r="CR122" i="5"/>
  <c r="CQ122" i="5"/>
  <c r="CP122" i="5"/>
  <c r="CO122" i="5"/>
  <c r="CN122" i="5"/>
  <c r="CM122" i="5"/>
  <c r="CL122" i="5"/>
  <c r="CK122" i="5"/>
  <c r="CJ122" i="5"/>
  <c r="CI122" i="5"/>
  <c r="CH122" i="5"/>
  <c r="CG122" i="5"/>
  <c r="CF122" i="5"/>
  <c r="CE122" i="5"/>
  <c r="CD122" i="5"/>
  <c r="CC122" i="5"/>
  <c r="CB122" i="5"/>
  <c r="CA122" i="5"/>
  <c r="BZ122" i="5"/>
  <c r="BY122" i="5"/>
  <c r="BX122" i="5"/>
  <c r="BW122" i="5"/>
  <c r="BV122" i="5"/>
  <c r="BU122" i="5"/>
  <c r="BT122" i="5"/>
  <c r="BS122" i="5"/>
  <c r="BR122" i="5"/>
  <c r="BQ122" i="5"/>
  <c r="BP122" i="5"/>
  <c r="BO122" i="5"/>
  <c r="BN122" i="5"/>
  <c r="BM122" i="5"/>
  <c r="BL122" i="5"/>
  <c r="BK122" i="5"/>
  <c r="BJ122" i="5"/>
  <c r="BI122" i="5"/>
  <c r="BH122" i="5"/>
  <c r="BG122" i="5"/>
  <c r="BF122" i="5"/>
  <c r="BE122" i="5"/>
  <c r="BD122" i="5"/>
  <c r="BC122" i="5"/>
  <c r="BB122" i="5"/>
  <c r="BA122" i="5"/>
  <c r="AZ122" i="5"/>
  <c r="AY122" i="5"/>
  <c r="AX122" i="5"/>
  <c r="AW122" i="5"/>
  <c r="AV122" i="5"/>
  <c r="AU122" i="5"/>
  <c r="AT122" i="5"/>
  <c r="AS122" i="5"/>
  <c r="AR122" i="5"/>
  <c r="AQ122" i="5"/>
  <c r="AP122" i="5"/>
  <c r="AO122" i="5"/>
  <c r="AN122" i="5"/>
  <c r="AM122" i="5"/>
  <c r="AL122" i="5"/>
  <c r="AK122" i="5"/>
  <c r="AJ122" i="5"/>
  <c r="AI122" i="5"/>
  <c r="AH122" i="5"/>
  <c r="AG122" i="5"/>
  <c r="AF122" i="5"/>
  <c r="AE122" i="5"/>
  <c r="AD122" i="5"/>
  <c r="AC122" i="5"/>
  <c r="AB122" i="5"/>
  <c r="AA122" i="5"/>
  <c r="Z122" i="5"/>
  <c r="Y122" i="5"/>
  <c r="X122" i="5"/>
  <c r="W122" i="5"/>
  <c r="V122" i="5"/>
  <c r="U122" i="5"/>
  <c r="T122" i="5"/>
  <c r="S122" i="5"/>
  <c r="R122" i="5"/>
  <c r="Q122" i="5"/>
  <c r="P122" i="5"/>
  <c r="O122" i="5"/>
  <c r="N122" i="5"/>
  <c r="M122" i="5"/>
  <c r="L122" i="5"/>
  <c r="K122" i="5"/>
  <c r="J122" i="5"/>
  <c r="I122" i="5"/>
  <c r="H122" i="5"/>
  <c r="H115" i="5"/>
  <c r="B122" i="5"/>
  <c r="D122" i="5"/>
  <c r="B118" i="5"/>
  <c r="NH111" i="5"/>
  <c r="NG111" i="5"/>
  <c r="NF111" i="5"/>
  <c r="NE111" i="5"/>
  <c r="ND111" i="5"/>
  <c r="NC111" i="5"/>
  <c r="NB111" i="5"/>
  <c r="NA111" i="5"/>
  <c r="MZ111" i="5"/>
  <c r="MY111" i="5"/>
  <c r="MX111" i="5"/>
  <c r="MW111" i="5"/>
  <c r="MV111" i="5"/>
  <c r="MU111" i="5"/>
  <c r="MT111" i="5"/>
  <c r="MS111" i="5"/>
  <c r="MR111" i="5"/>
  <c r="MQ111" i="5"/>
  <c r="MP111" i="5"/>
  <c r="MO111" i="5"/>
  <c r="MN111" i="5"/>
  <c r="MM111" i="5"/>
  <c r="ML111" i="5"/>
  <c r="MK111" i="5"/>
  <c r="MJ111" i="5"/>
  <c r="MI111" i="5"/>
  <c r="MH111" i="5"/>
  <c r="MG111" i="5"/>
  <c r="MF111" i="5"/>
  <c r="ME111" i="5"/>
  <c r="MD111" i="5"/>
  <c r="MC111" i="5"/>
  <c r="MB111" i="5"/>
  <c r="MA111" i="5"/>
  <c r="LZ111" i="5"/>
  <c r="LY111" i="5"/>
  <c r="LX111" i="5"/>
  <c r="LW111" i="5"/>
  <c r="LV111" i="5"/>
  <c r="LU111" i="5"/>
  <c r="LT111" i="5"/>
  <c r="LS111" i="5"/>
  <c r="LR111" i="5"/>
  <c r="LQ111" i="5"/>
  <c r="LP111" i="5"/>
  <c r="LO111" i="5"/>
  <c r="LN111" i="5"/>
  <c r="LM111" i="5"/>
  <c r="LL111" i="5"/>
  <c r="LK111" i="5"/>
  <c r="LJ111" i="5"/>
  <c r="LI111" i="5"/>
  <c r="LH111" i="5"/>
  <c r="LG111" i="5"/>
  <c r="LF111" i="5"/>
  <c r="LE111" i="5"/>
  <c r="LD111" i="5"/>
  <c r="LC111" i="5"/>
  <c r="LB111" i="5"/>
  <c r="LA111" i="5"/>
  <c r="KZ111" i="5"/>
  <c r="KY111" i="5"/>
  <c r="KX111" i="5"/>
  <c r="KW111" i="5"/>
  <c r="KV111" i="5"/>
  <c r="KU111" i="5"/>
  <c r="KT111" i="5"/>
  <c r="KS111" i="5"/>
  <c r="KR111" i="5"/>
  <c r="KQ111" i="5"/>
  <c r="KP111" i="5"/>
  <c r="KO111" i="5"/>
  <c r="KN111" i="5"/>
  <c r="KM111" i="5"/>
  <c r="KL111" i="5"/>
  <c r="KK111" i="5"/>
  <c r="KJ111" i="5"/>
  <c r="KI111" i="5"/>
  <c r="KH111" i="5"/>
  <c r="KG111" i="5"/>
  <c r="KF111" i="5"/>
  <c r="KE111" i="5"/>
  <c r="KD111" i="5"/>
  <c r="KC111" i="5"/>
  <c r="KB111" i="5"/>
  <c r="KA111" i="5"/>
  <c r="JZ111" i="5"/>
  <c r="JY111" i="5"/>
  <c r="JX111" i="5"/>
  <c r="JW111" i="5"/>
  <c r="JV111" i="5"/>
  <c r="JU111" i="5"/>
  <c r="JT111" i="5"/>
  <c r="JS111" i="5"/>
  <c r="JR111" i="5"/>
  <c r="JQ111" i="5"/>
  <c r="JP111" i="5"/>
  <c r="JO111" i="5"/>
  <c r="JN111" i="5"/>
  <c r="JM111" i="5"/>
  <c r="JL111" i="5"/>
  <c r="JK111" i="5"/>
  <c r="JJ111" i="5"/>
  <c r="JI111" i="5"/>
  <c r="JH111" i="5"/>
  <c r="JG111" i="5"/>
  <c r="JF111" i="5"/>
  <c r="JE111" i="5"/>
  <c r="JD111" i="5"/>
  <c r="JC111" i="5"/>
  <c r="JB111" i="5"/>
  <c r="JA111" i="5"/>
  <c r="IZ111" i="5"/>
  <c r="IY111" i="5"/>
  <c r="IX111" i="5"/>
  <c r="IW111" i="5"/>
  <c r="IV111" i="5"/>
  <c r="IU111" i="5"/>
  <c r="IT111" i="5"/>
  <c r="IS111" i="5"/>
  <c r="IR111" i="5"/>
  <c r="IQ111" i="5"/>
  <c r="IP111" i="5"/>
  <c r="IO111" i="5"/>
  <c r="IN111" i="5"/>
  <c r="IM111" i="5"/>
  <c r="IL111" i="5"/>
  <c r="IK111" i="5"/>
  <c r="IJ111" i="5"/>
  <c r="II111" i="5"/>
  <c r="IH111" i="5"/>
  <c r="IG111" i="5"/>
  <c r="IF111" i="5"/>
  <c r="IE111" i="5"/>
  <c r="ID111" i="5"/>
  <c r="IC111" i="5"/>
  <c r="IB111" i="5"/>
  <c r="IA111" i="5"/>
  <c r="HZ111" i="5"/>
  <c r="HY111" i="5"/>
  <c r="HX111" i="5"/>
  <c r="HW111" i="5"/>
  <c r="HV111" i="5"/>
  <c r="HU111" i="5"/>
  <c r="HT111" i="5"/>
  <c r="HS111" i="5"/>
  <c r="HR111" i="5"/>
  <c r="HQ111" i="5"/>
  <c r="HP111" i="5"/>
  <c r="HO111" i="5"/>
  <c r="HN111" i="5"/>
  <c r="HM111" i="5"/>
  <c r="HL111" i="5"/>
  <c r="HK111" i="5"/>
  <c r="HJ111" i="5"/>
  <c r="HI111" i="5"/>
  <c r="HH111" i="5"/>
  <c r="HG111" i="5"/>
  <c r="HF111" i="5"/>
  <c r="HE111" i="5"/>
  <c r="HD111" i="5"/>
  <c r="HC111" i="5"/>
  <c r="HB111" i="5"/>
  <c r="HA111" i="5"/>
  <c r="GZ111" i="5"/>
  <c r="GY111" i="5"/>
  <c r="GX111" i="5"/>
  <c r="GW111" i="5"/>
  <c r="GV111" i="5"/>
  <c r="GU111" i="5"/>
  <c r="GT111" i="5"/>
  <c r="GS111" i="5"/>
  <c r="GR111" i="5"/>
  <c r="GQ111" i="5"/>
  <c r="GP111" i="5"/>
  <c r="GO111" i="5"/>
  <c r="GN111" i="5"/>
  <c r="GM111" i="5"/>
  <c r="GL111" i="5"/>
  <c r="GK111" i="5"/>
  <c r="GJ111" i="5"/>
  <c r="GI111" i="5"/>
  <c r="GH111" i="5"/>
  <c r="GG111" i="5"/>
  <c r="GF111" i="5"/>
  <c r="GE111" i="5"/>
  <c r="GD111" i="5"/>
  <c r="GC111" i="5"/>
  <c r="GB111" i="5"/>
  <c r="GA111" i="5"/>
  <c r="FZ111" i="5"/>
  <c r="FY111" i="5"/>
  <c r="FX111" i="5"/>
  <c r="FW111" i="5"/>
  <c r="FV111" i="5"/>
  <c r="FU111" i="5"/>
  <c r="FT111" i="5"/>
  <c r="FS111" i="5"/>
  <c r="FR111" i="5"/>
  <c r="FQ111" i="5"/>
  <c r="FP111" i="5"/>
  <c r="FO111" i="5"/>
  <c r="FN111" i="5"/>
  <c r="FM111" i="5"/>
  <c r="FL111" i="5"/>
  <c r="FK111" i="5"/>
  <c r="FJ111" i="5"/>
  <c r="FI111" i="5"/>
  <c r="FH111" i="5"/>
  <c r="FG111" i="5"/>
  <c r="FF111" i="5"/>
  <c r="FE111" i="5"/>
  <c r="FD111" i="5"/>
  <c r="FC111" i="5"/>
  <c r="FB111" i="5"/>
  <c r="FA111" i="5"/>
  <c r="EZ111" i="5"/>
  <c r="EY111" i="5"/>
  <c r="EX111" i="5"/>
  <c r="EW111" i="5"/>
  <c r="EV111" i="5"/>
  <c r="EU111" i="5"/>
  <c r="ET111" i="5"/>
  <c r="ES111" i="5"/>
  <c r="ER111" i="5"/>
  <c r="EQ111" i="5"/>
  <c r="EP111" i="5"/>
  <c r="EO111" i="5"/>
  <c r="EN111" i="5"/>
  <c r="EM111" i="5"/>
  <c r="EL111" i="5"/>
  <c r="EK111" i="5"/>
  <c r="EJ111" i="5"/>
  <c r="EI111" i="5"/>
  <c r="EH111" i="5"/>
  <c r="EG111" i="5"/>
  <c r="EF111" i="5"/>
  <c r="EE111" i="5"/>
  <c r="ED111" i="5"/>
  <c r="EC111" i="5"/>
  <c r="EB111" i="5"/>
  <c r="EA111" i="5"/>
  <c r="DZ111" i="5"/>
  <c r="DY111" i="5"/>
  <c r="DX111" i="5"/>
  <c r="DW111" i="5"/>
  <c r="DV111" i="5"/>
  <c r="DU111" i="5"/>
  <c r="DT111" i="5"/>
  <c r="DS111" i="5"/>
  <c r="DR111" i="5"/>
  <c r="DQ111" i="5"/>
  <c r="DP111" i="5"/>
  <c r="DO111" i="5"/>
  <c r="DN111" i="5"/>
  <c r="DM111" i="5"/>
  <c r="DL111" i="5"/>
  <c r="DK111" i="5"/>
  <c r="DJ111" i="5"/>
  <c r="DI111" i="5"/>
  <c r="DH111" i="5"/>
  <c r="DG111" i="5"/>
  <c r="DF111" i="5"/>
  <c r="DE111" i="5"/>
  <c r="DD111" i="5"/>
  <c r="DC111" i="5"/>
  <c r="DB111" i="5"/>
  <c r="DA111" i="5"/>
  <c r="CZ111" i="5"/>
  <c r="CY111" i="5"/>
  <c r="CX111" i="5"/>
  <c r="CW111" i="5"/>
  <c r="CV111" i="5"/>
  <c r="CU111" i="5"/>
  <c r="CT111" i="5"/>
  <c r="CS111" i="5"/>
  <c r="CR111" i="5"/>
  <c r="CQ111" i="5"/>
  <c r="CP111" i="5"/>
  <c r="CO111" i="5"/>
  <c r="CN111" i="5"/>
  <c r="CM111" i="5"/>
  <c r="CL111" i="5"/>
  <c r="CK111" i="5"/>
  <c r="CJ111" i="5"/>
  <c r="CI111" i="5"/>
  <c r="CH111" i="5"/>
  <c r="CG111" i="5"/>
  <c r="CF111" i="5"/>
  <c r="CE111" i="5"/>
  <c r="CD111" i="5"/>
  <c r="CC111" i="5"/>
  <c r="CB111" i="5"/>
  <c r="CA111" i="5"/>
  <c r="BZ111" i="5"/>
  <c r="BY111" i="5"/>
  <c r="BX111" i="5"/>
  <c r="BW111" i="5"/>
  <c r="BV111" i="5"/>
  <c r="BU111" i="5"/>
  <c r="BT111" i="5"/>
  <c r="BS111" i="5"/>
  <c r="BR111" i="5"/>
  <c r="BQ111" i="5"/>
  <c r="BP111" i="5"/>
  <c r="BO111" i="5"/>
  <c r="BN111" i="5"/>
  <c r="BM111" i="5"/>
  <c r="BL111" i="5"/>
  <c r="BK111" i="5"/>
  <c r="BJ111" i="5"/>
  <c r="BI111" i="5"/>
  <c r="BH111" i="5"/>
  <c r="BG111" i="5"/>
  <c r="BF111" i="5"/>
  <c r="BE111" i="5"/>
  <c r="BD111" i="5"/>
  <c r="BC111" i="5"/>
  <c r="BB111" i="5"/>
  <c r="BA111" i="5"/>
  <c r="AZ111" i="5"/>
  <c r="AY111" i="5"/>
  <c r="AX111" i="5"/>
  <c r="AW111" i="5"/>
  <c r="AV111" i="5"/>
  <c r="AU111" i="5"/>
  <c r="AT111" i="5"/>
  <c r="AS111" i="5"/>
  <c r="AR111" i="5"/>
  <c r="AQ111" i="5"/>
  <c r="AP111" i="5"/>
  <c r="AO111" i="5"/>
  <c r="AN111" i="5"/>
  <c r="AM111" i="5"/>
  <c r="AL111" i="5"/>
  <c r="AK111" i="5"/>
  <c r="AJ111" i="5"/>
  <c r="AI111" i="5"/>
  <c r="AH111" i="5"/>
  <c r="AG111" i="5"/>
  <c r="AF111" i="5"/>
  <c r="AE111" i="5"/>
  <c r="AD111" i="5"/>
  <c r="AC111" i="5"/>
  <c r="AB111" i="5"/>
  <c r="AA111" i="5"/>
  <c r="Z111" i="5"/>
  <c r="Y111" i="5"/>
  <c r="X111" i="5"/>
  <c r="W111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H118" i="5" s="1"/>
  <c r="NH110" i="5"/>
  <c r="NG110" i="5"/>
  <c r="NF110" i="5"/>
  <c r="NE110" i="5"/>
  <c r="ND110" i="5"/>
  <c r="NC110" i="5"/>
  <c r="NB110" i="5"/>
  <c r="NA110" i="5"/>
  <c r="MZ110" i="5"/>
  <c r="MY110" i="5"/>
  <c r="MX110" i="5"/>
  <c r="MW110" i="5"/>
  <c r="MV110" i="5"/>
  <c r="MU110" i="5"/>
  <c r="MT110" i="5"/>
  <c r="MS110" i="5"/>
  <c r="MR110" i="5"/>
  <c r="MQ110" i="5"/>
  <c r="MP110" i="5"/>
  <c r="MO110" i="5"/>
  <c r="MN110" i="5"/>
  <c r="MM110" i="5"/>
  <c r="ML110" i="5"/>
  <c r="MK110" i="5"/>
  <c r="MJ110" i="5"/>
  <c r="MI110" i="5"/>
  <c r="MH110" i="5"/>
  <c r="MG110" i="5"/>
  <c r="MF110" i="5"/>
  <c r="ME110" i="5"/>
  <c r="MD110" i="5"/>
  <c r="MC110" i="5"/>
  <c r="MB110" i="5"/>
  <c r="MA110" i="5"/>
  <c r="LZ110" i="5"/>
  <c r="LY110" i="5"/>
  <c r="LX110" i="5"/>
  <c r="LW110" i="5"/>
  <c r="LV110" i="5"/>
  <c r="LU110" i="5"/>
  <c r="LT110" i="5"/>
  <c r="LS110" i="5"/>
  <c r="LR110" i="5"/>
  <c r="LQ110" i="5"/>
  <c r="LP110" i="5"/>
  <c r="LO110" i="5"/>
  <c r="LN110" i="5"/>
  <c r="LM110" i="5"/>
  <c r="LL110" i="5"/>
  <c r="LK110" i="5"/>
  <c r="LJ110" i="5"/>
  <c r="LI110" i="5"/>
  <c r="LH110" i="5"/>
  <c r="LG110" i="5"/>
  <c r="LF110" i="5"/>
  <c r="LE110" i="5"/>
  <c r="LD110" i="5"/>
  <c r="LC110" i="5"/>
  <c r="LB110" i="5"/>
  <c r="LA110" i="5"/>
  <c r="KZ110" i="5"/>
  <c r="KY110" i="5"/>
  <c r="KX110" i="5"/>
  <c r="KW110" i="5"/>
  <c r="KV110" i="5"/>
  <c r="KU110" i="5"/>
  <c r="KT110" i="5"/>
  <c r="KS110" i="5"/>
  <c r="KR110" i="5"/>
  <c r="KQ110" i="5"/>
  <c r="KP110" i="5"/>
  <c r="KO110" i="5"/>
  <c r="KN110" i="5"/>
  <c r="KM110" i="5"/>
  <c r="KL110" i="5"/>
  <c r="KK110" i="5"/>
  <c r="KJ110" i="5"/>
  <c r="KI110" i="5"/>
  <c r="KH110" i="5"/>
  <c r="KG110" i="5"/>
  <c r="KF110" i="5"/>
  <c r="KE110" i="5"/>
  <c r="KD110" i="5"/>
  <c r="KC110" i="5"/>
  <c r="KB110" i="5"/>
  <c r="KA110" i="5"/>
  <c r="JZ110" i="5"/>
  <c r="JY110" i="5"/>
  <c r="JX110" i="5"/>
  <c r="JW110" i="5"/>
  <c r="JV110" i="5"/>
  <c r="JU110" i="5"/>
  <c r="JT110" i="5"/>
  <c r="JS110" i="5"/>
  <c r="JR110" i="5"/>
  <c r="JQ110" i="5"/>
  <c r="JP110" i="5"/>
  <c r="JO110" i="5"/>
  <c r="JN110" i="5"/>
  <c r="JM110" i="5"/>
  <c r="JL110" i="5"/>
  <c r="JK110" i="5"/>
  <c r="JJ110" i="5"/>
  <c r="JI110" i="5"/>
  <c r="JH110" i="5"/>
  <c r="JG110" i="5"/>
  <c r="JF110" i="5"/>
  <c r="JE110" i="5"/>
  <c r="JD110" i="5"/>
  <c r="JC110" i="5"/>
  <c r="JB110" i="5"/>
  <c r="JA110" i="5"/>
  <c r="IZ110" i="5"/>
  <c r="IY110" i="5"/>
  <c r="IX110" i="5"/>
  <c r="IW110" i="5"/>
  <c r="IV110" i="5"/>
  <c r="IU110" i="5"/>
  <c r="IT110" i="5"/>
  <c r="IS110" i="5"/>
  <c r="IR110" i="5"/>
  <c r="IQ110" i="5"/>
  <c r="IP110" i="5"/>
  <c r="IO110" i="5"/>
  <c r="IN110" i="5"/>
  <c r="IM110" i="5"/>
  <c r="IL110" i="5"/>
  <c r="IK110" i="5"/>
  <c r="IJ110" i="5"/>
  <c r="II110" i="5"/>
  <c r="IH110" i="5"/>
  <c r="IG110" i="5"/>
  <c r="IF110" i="5"/>
  <c r="IE110" i="5"/>
  <c r="ID110" i="5"/>
  <c r="IC110" i="5"/>
  <c r="IB110" i="5"/>
  <c r="IA110" i="5"/>
  <c r="HZ110" i="5"/>
  <c r="HY110" i="5"/>
  <c r="HX110" i="5"/>
  <c r="HW110" i="5"/>
  <c r="HV110" i="5"/>
  <c r="HU110" i="5"/>
  <c r="HT110" i="5"/>
  <c r="HS110" i="5"/>
  <c r="HR110" i="5"/>
  <c r="HQ110" i="5"/>
  <c r="HP110" i="5"/>
  <c r="HO110" i="5"/>
  <c r="HN110" i="5"/>
  <c r="HM110" i="5"/>
  <c r="HL110" i="5"/>
  <c r="HK110" i="5"/>
  <c r="HJ110" i="5"/>
  <c r="HI110" i="5"/>
  <c r="HH110" i="5"/>
  <c r="HG110" i="5"/>
  <c r="HF110" i="5"/>
  <c r="HE110" i="5"/>
  <c r="HD110" i="5"/>
  <c r="HC110" i="5"/>
  <c r="HB110" i="5"/>
  <c r="HA110" i="5"/>
  <c r="GZ110" i="5"/>
  <c r="GY110" i="5"/>
  <c r="GX110" i="5"/>
  <c r="GW110" i="5"/>
  <c r="GV110" i="5"/>
  <c r="GU110" i="5"/>
  <c r="GT110" i="5"/>
  <c r="GS110" i="5"/>
  <c r="GR110" i="5"/>
  <c r="GQ110" i="5"/>
  <c r="GP110" i="5"/>
  <c r="GO110" i="5"/>
  <c r="GN110" i="5"/>
  <c r="GM110" i="5"/>
  <c r="GL110" i="5"/>
  <c r="GK110" i="5"/>
  <c r="GJ110" i="5"/>
  <c r="GI110" i="5"/>
  <c r="GH110" i="5"/>
  <c r="GG110" i="5"/>
  <c r="GF110" i="5"/>
  <c r="GE110" i="5"/>
  <c r="GD110" i="5"/>
  <c r="GC110" i="5"/>
  <c r="GB110" i="5"/>
  <c r="GA110" i="5"/>
  <c r="FZ110" i="5"/>
  <c r="FY110" i="5"/>
  <c r="FX110" i="5"/>
  <c r="FW110" i="5"/>
  <c r="FV110" i="5"/>
  <c r="FU110" i="5"/>
  <c r="FT110" i="5"/>
  <c r="FS110" i="5"/>
  <c r="FR110" i="5"/>
  <c r="FQ110" i="5"/>
  <c r="FP110" i="5"/>
  <c r="FO110" i="5"/>
  <c r="FN110" i="5"/>
  <c r="FM110" i="5"/>
  <c r="FL110" i="5"/>
  <c r="FK110" i="5"/>
  <c r="FJ110" i="5"/>
  <c r="FI110" i="5"/>
  <c r="FH110" i="5"/>
  <c r="FG110" i="5"/>
  <c r="FF110" i="5"/>
  <c r="FE110" i="5"/>
  <c r="FD110" i="5"/>
  <c r="FC110" i="5"/>
  <c r="FB110" i="5"/>
  <c r="FA110" i="5"/>
  <c r="EZ110" i="5"/>
  <c r="EY110" i="5"/>
  <c r="EX110" i="5"/>
  <c r="EW110" i="5"/>
  <c r="EV110" i="5"/>
  <c r="EU110" i="5"/>
  <c r="ET110" i="5"/>
  <c r="ES110" i="5"/>
  <c r="ER110" i="5"/>
  <c r="EQ110" i="5"/>
  <c r="EP110" i="5"/>
  <c r="EO110" i="5"/>
  <c r="EN110" i="5"/>
  <c r="EM110" i="5"/>
  <c r="EL110" i="5"/>
  <c r="EK110" i="5"/>
  <c r="EJ110" i="5"/>
  <c r="EI110" i="5"/>
  <c r="EH110" i="5"/>
  <c r="EG110" i="5"/>
  <c r="EF110" i="5"/>
  <c r="EE110" i="5"/>
  <c r="ED110" i="5"/>
  <c r="EC110" i="5"/>
  <c r="EB110" i="5"/>
  <c r="EA110" i="5"/>
  <c r="DZ110" i="5"/>
  <c r="DY110" i="5"/>
  <c r="DX110" i="5"/>
  <c r="DW110" i="5"/>
  <c r="DV110" i="5"/>
  <c r="DU110" i="5"/>
  <c r="DT110" i="5"/>
  <c r="DS110" i="5"/>
  <c r="DR110" i="5"/>
  <c r="DQ110" i="5"/>
  <c r="DP110" i="5"/>
  <c r="DO110" i="5"/>
  <c r="DN110" i="5"/>
  <c r="DM110" i="5"/>
  <c r="DL110" i="5"/>
  <c r="DK110" i="5"/>
  <c r="DJ110" i="5"/>
  <c r="DI110" i="5"/>
  <c r="DH110" i="5"/>
  <c r="DG110" i="5"/>
  <c r="DF110" i="5"/>
  <c r="DE110" i="5"/>
  <c r="DD110" i="5"/>
  <c r="DC110" i="5"/>
  <c r="DB110" i="5"/>
  <c r="DA110" i="5"/>
  <c r="CZ110" i="5"/>
  <c r="CY110" i="5"/>
  <c r="CX110" i="5"/>
  <c r="CW110" i="5"/>
  <c r="CV110" i="5"/>
  <c r="CU110" i="5"/>
  <c r="CT110" i="5"/>
  <c r="CS110" i="5"/>
  <c r="CR110" i="5"/>
  <c r="CQ110" i="5"/>
  <c r="CP110" i="5"/>
  <c r="CO110" i="5"/>
  <c r="CN110" i="5"/>
  <c r="CM110" i="5"/>
  <c r="CL110" i="5"/>
  <c r="CK110" i="5"/>
  <c r="CJ110" i="5"/>
  <c r="CI110" i="5"/>
  <c r="CH110" i="5"/>
  <c r="CG110" i="5"/>
  <c r="CF110" i="5"/>
  <c r="CE110" i="5"/>
  <c r="CD110" i="5"/>
  <c r="CC110" i="5"/>
  <c r="CB110" i="5"/>
  <c r="CA110" i="5"/>
  <c r="BZ110" i="5"/>
  <c r="BY110" i="5"/>
  <c r="BX110" i="5"/>
  <c r="BW110" i="5"/>
  <c r="BV110" i="5"/>
  <c r="BU110" i="5"/>
  <c r="BT110" i="5"/>
  <c r="BS110" i="5"/>
  <c r="BR110" i="5"/>
  <c r="BQ110" i="5"/>
  <c r="BP110" i="5"/>
  <c r="BO110" i="5"/>
  <c r="BN110" i="5"/>
  <c r="BM110" i="5"/>
  <c r="BL110" i="5"/>
  <c r="BK110" i="5"/>
  <c r="BJ110" i="5"/>
  <c r="BI110" i="5"/>
  <c r="BH110" i="5"/>
  <c r="BG110" i="5"/>
  <c r="BF110" i="5"/>
  <c r="BE110" i="5"/>
  <c r="BD110" i="5"/>
  <c r="BC110" i="5"/>
  <c r="BB110" i="5"/>
  <c r="BA110" i="5"/>
  <c r="AZ110" i="5"/>
  <c r="AY110" i="5"/>
  <c r="AX110" i="5"/>
  <c r="AW110" i="5"/>
  <c r="AV110" i="5"/>
  <c r="AU110" i="5"/>
  <c r="AT110" i="5"/>
  <c r="AS110" i="5"/>
  <c r="AR110" i="5"/>
  <c r="AQ110" i="5"/>
  <c r="AP110" i="5"/>
  <c r="AO110" i="5"/>
  <c r="AN110" i="5"/>
  <c r="AM110" i="5"/>
  <c r="AL110" i="5"/>
  <c r="AK110" i="5"/>
  <c r="AJ110" i="5"/>
  <c r="AI110" i="5"/>
  <c r="AH110" i="5"/>
  <c r="AG110" i="5"/>
  <c r="AF110" i="5"/>
  <c r="AE110" i="5"/>
  <c r="AD110" i="5"/>
  <c r="AC110" i="5"/>
  <c r="AB110" i="5"/>
  <c r="AA110" i="5"/>
  <c r="Z110" i="5"/>
  <c r="Y110" i="5"/>
  <c r="X110" i="5"/>
  <c r="W110" i="5"/>
  <c r="V110" i="5"/>
  <c r="U110" i="5"/>
  <c r="T110" i="5"/>
  <c r="S110" i="5"/>
  <c r="R110" i="5"/>
  <c r="Q110" i="5"/>
  <c r="P110" i="5"/>
  <c r="O110" i="5"/>
  <c r="N110" i="5"/>
  <c r="M110" i="5"/>
  <c r="L110" i="5"/>
  <c r="K110" i="5"/>
  <c r="J110" i="5"/>
  <c r="I110" i="5"/>
  <c r="H110" i="5"/>
  <c r="A110" i="5"/>
  <c r="NH83" i="5"/>
  <c r="NG83" i="5"/>
  <c r="NF83" i="5"/>
  <c r="NE83" i="5"/>
  <c r="ND83" i="5"/>
  <c r="NC83" i="5"/>
  <c r="NB83" i="5"/>
  <c r="NA83" i="5"/>
  <c r="MZ83" i="5"/>
  <c r="MY83" i="5"/>
  <c r="MX83" i="5"/>
  <c r="MW83" i="5"/>
  <c r="MV83" i="5"/>
  <c r="MU83" i="5"/>
  <c r="MT83" i="5"/>
  <c r="MS83" i="5"/>
  <c r="MR83" i="5"/>
  <c r="MQ83" i="5"/>
  <c r="MP83" i="5"/>
  <c r="MO83" i="5"/>
  <c r="MN83" i="5"/>
  <c r="MM83" i="5"/>
  <c r="ML83" i="5"/>
  <c r="MK83" i="5"/>
  <c r="MJ83" i="5"/>
  <c r="MI83" i="5"/>
  <c r="MH83" i="5"/>
  <c r="MG83" i="5"/>
  <c r="MF83" i="5"/>
  <c r="ME83" i="5"/>
  <c r="MD83" i="5"/>
  <c r="MC83" i="5"/>
  <c r="MB83" i="5"/>
  <c r="MA83" i="5"/>
  <c r="LZ83" i="5"/>
  <c r="LY83" i="5"/>
  <c r="LX83" i="5"/>
  <c r="LW83" i="5"/>
  <c r="LV83" i="5"/>
  <c r="LU83" i="5"/>
  <c r="LT83" i="5"/>
  <c r="LS83" i="5"/>
  <c r="LR83" i="5"/>
  <c r="LQ83" i="5"/>
  <c r="LP83" i="5"/>
  <c r="LO83" i="5"/>
  <c r="LN83" i="5"/>
  <c r="LM83" i="5"/>
  <c r="LL83" i="5"/>
  <c r="LK83" i="5"/>
  <c r="LJ83" i="5"/>
  <c r="LI83" i="5"/>
  <c r="LH83" i="5"/>
  <c r="LG83" i="5"/>
  <c r="LF83" i="5"/>
  <c r="LE83" i="5"/>
  <c r="LD83" i="5"/>
  <c r="LC83" i="5"/>
  <c r="LB83" i="5"/>
  <c r="LA83" i="5"/>
  <c r="KZ83" i="5"/>
  <c r="KY83" i="5"/>
  <c r="KX83" i="5"/>
  <c r="KW83" i="5"/>
  <c r="KV83" i="5"/>
  <c r="KU83" i="5"/>
  <c r="KT83" i="5"/>
  <c r="KS83" i="5"/>
  <c r="KR83" i="5"/>
  <c r="KQ83" i="5"/>
  <c r="KP83" i="5"/>
  <c r="KO83" i="5"/>
  <c r="KN83" i="5"/>
  <c r="KM83" i="5"/>
  <c r="KL83" i="5"/>
  <c r="KK83" i="5"/>
  <c r="KJ83" i="5"/>
  <c r="KI83" i="5"/>
  <c r="KH83" i="5"/>
  <c r="KG83" i="5"/>
  <c r="KF83" i="5"/>
  <c r="KE83" i="5"/>
  <c r="KD83" i="5"/>
  <c r="KC83" i="5"/>
  <c r="KB83" i="5"/>
  <c r="KA83" i="5"/>
  <c r="JZ83" i="5"/>
  <c r="JY83" i="5"/>
  <c r="JX83" i="5"/>
  <c r="JW83" i="5"/>
  <c r="JV83" i="5"/>
  <c r="JU83" i="5"/>
  <c r="FK83" i="5"/>
  <c r="FJ83" i="5"/>
  <c r="FI83" i="5"/>
  <c r="FH83" i="5"/>
  <c r="FG83" i="5"/>
  <c r="FF83" i="5"/>
  <c r="FE83" i="5"/>
  <c r="FD83" i="5"/>
  <c r="FC83" i="5"/>
  <c r="FB83" i="5"/>
  <c r="FA83" i="5"/>
  <c r="EZ83" i="5"/>
  <c r="EY83" i="5"/>
  <c r="EX83" i="5"/>
  <c r="EW83" i="5"/>
  <c r="EV83" i="5"/>
  <c r="EU83" i="5"/>
  <c r="ET83" i="5"/>
  <c r="ES83" i="5"/>
  <c r="ER83" i="5"/>
  <c r="EQ83" i="5"/>
  <c r="EP83" i="5"/>
  <c r="EO83" i="5"/>
  <c r="EN83" i="5"/>
  <c r="EM83" i="5"/>
  <c r="EL83" i="5"/>
  <c r="EK83" i="5"/>
  <c r="EJ83" i="5"/>
  <c r="EI83" i="5"/>
  <c r="EH83" i="5"/>
  <c r="EG83" i="5"/>
  <c r="EF83" i="5"/>
  <c r="EE83" i="5"/>
  <c r="ED83" i="5"/>
  <c r="EC83" i="5"/>
  <c r="EB83" i="5"/>
  <c r="EA83" i="5"/>
  <c r="DZ83" i="5"/>
  <c r="DY83" i="5"/>
  <c r="DX83" i="5"/>
  <c r="DW83" i="5"/>
  <c r="DV83" i="5"/>
  <c r="DU83" i="5"/>
  <c r="DT83" i="5"/>
  <c r="DS83" i="5"/>
  <c r="DR83" i="5"/>
  <c r="DQ83" i="5"/>
  <c r="DP83" i="5"/>
  <c r="DO83" i="5"/>
  <c r="DN83" i="5"/>
  <c r="DM83" i="5"/>
  <c r="DL83" i="5"/>
  <c r="DK83" i="5"/>
  <c r="DJ83" i="5"/>
  <c r="DI83" i="5"/>
  <c r="DH83" i="5"/>
  <c r="DG83" i="5"/>
  <c r="DF83" i="5"/>
  <c r="DE83" i="5"/>
  <c r="DD83" i="5"/>
  <c r="DC83" i="5"/>
  <c r="DB83" i="5"/>
  <c r="DA83" i="5"/>
  <c r="CZ83" i="5"/>
  <c r="CY83" i="5"/>
  <c r="CX83" i="5"/>
  <c r="CW83" i="5"/>
  <c r="CV83" i="5"/>
  <c r="CU83" i="5"/>
  <c r="CT83" i="5"/>
  <c r="CS83" i="5"/>
  <c r="CR83" i="5"/>
  <c r="CQ83" i="5"/>
  <c r="CP83" i="5"/>
  <c r="CO83" i="5"/>
  <c r="CN83" i="5"/>
  <c r="CM83" i="5"/>
  <c r="CL83" i="5"/>
  <c r="CK83" i="5"/>
  <c r="CJ83" i="5"/>
  <c r="CI83" i="5"/>
  <c r="CH83" i="5"/>
  <c r="CG83" i="5"/>
  <c r="CF83" i="5"/>
  <c r="CE83" i="5"/>
  <c r="CD83" i="5"/>
  <c r="CC83" i="5"/>
  <c r="CB83" i="5"/>
  <c r="CA83" i="5"/>
  <c r="BZ83" i="5"/>
  <c r="BY83" i="5"/>
  <c r="BX83" i="5"/>
  <c r="BW83" i="5"/>
  <c r="BV83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H76" i="5"/>
  <c r="B83" i="5"/>
  <c r="D83" i="5"/>
  <c r="B79" i="5"/>
  <c r="NH72" i="5"/>
  <c r="NG72" i="5"/>
  <c r="NF72" i="5"/>
  <c r="NE72" i="5"/>
  <c r="ND72" i="5"/>
  <c r="NC72" i="5"/>
  <c r="NB72" i="5"/>
  <c r="NA72" i="5"/>
  <c r="MZ72" i="5"/>
  <c r="MY72" i="5"/>
  <c r="MX72" i="5"/>
  <c r="MW72" i="5"/>
  <c r="MV72" i="5"/>
  <c r="MU72" i="5"/>
  <c r="MT72" i="5"/>
  <c r="MS72" i="5"/>
  <c r="MR72" i="5"/>
  <c r="MQ72" i="5"/>
  <c r="MP72" i="5"/>
  <c r="MO72" i="5"/>
  <c r="MN72" i="5"/>
  <c r="MM72" i="5"/>
  <c r="ML72" i="5"/>
  <c r="MK72" i="5"/>
  <c r="MJ72" i="5"/>
  <c r="MI72" i="5"/>
  <c r="MH72" i="5"/>
  <c r="MG72" i="5"/>
  <c r="MF72" i="5"/>
  <c r="ME72" i="5"/>
  <c r="MD72" i="5"/>
  <c r="MC72" i="5"/>
  <c r="MB72" i="5"/>
  <c r="MA72" i="5"/>
  <c r="LZ72" i="5"/>
  <c r="LY72" i="5"/>
  <c r="LX72" i="5"/>
  <c r="LW72" i="5"/>
  <c r="LV72" i="5"/>
  <c r="LU72" i="5"/>
  <c r="LT72" i="5"/>
  <c r="LS72" i="5"/>
  <c r="LR72" i="5"/>
  <c r="LQ72" i="5"/>
  <c r="LP72" i="5"/>
  <c r="LO72" i="5"/>
  <c r="LN72" i="5"/>
  <c r="LM72" i="5"/>
  <c r="LL72" i="5"/>
  <c r="LK72" i="5"/>
  <c r="LJ72" i="5"/>
  <c r="LI72" i="5"/>
  <c r="LH72" i="5"/>
  <c r="LG72" i="5"/>
  <c r="LF72" i="5"/>
  <c r="LE72" i="5"/>
  <c r="LD72" i="5"/>
  <c r="LC72" i="5"/>
  <c r="LB72" i="5"/>
  <c r="LA72" i="5"/>
  <c r="KZ72" i="5"/>
  <c r="KY72" i="5"/>
  <c r="KX72" i="5"/>
  <c r="KW72" i="5"/>
  <c r="KV72" i="5"/>
  <c r="KU72" i="5"/>
  <c r="KT72" i="5"/>
  <c r="KS72" i="5"/>
  <c r="KR72" i="5"/>
  <c r="KQ72" i="5"/>
  <c r="KP72" i="5"/>
  <c r="KO72" i="5"/>
  <c r="KN72" i="5"/>
  <c r="KM72" i="5"/>
  <c r="KL72" i="5"/>
  <c r="KK72" i="5"/>
  <c r="KJ72" i="5"/>
  <c r="KI72" i="5"/>
  <c r="KH72" i="5"/>
  <c r="KG72" i="5"/>
  <c r="KF72" i="5"/>
  <c r="KE72" i="5"/>
  <c r="KD72" i="5"/>
  <c r="KC72" i="5"/>
  <c r="KB72" i="5"/>
  <c r="KA72" i="5"/>
  <c r="JZ72" i="5"/>
  <c r="JY72" i="5"/>
  <c r="JX72" i="5"/>
  <c r="JW72" i="5"/>
  <c r="JV72" i="5"/>
  <c r="JU72" i="5"/>
  <c r="JT72" i="5"/>
  <c r="JS72" i="5"/>
  <c r="JR72" i="5"/>
  <c r="JQ72" i="5"/>
  <c r="JP72" i="5"/>
  <c r="JO72" i="5"/>
  <c r="JN72" i="5"/>
  <c r="JM72" i="5"/>
  <c r="JL72" i="5"/>
  <c r="JK72" i="5"/>
  <c r="JJ72" i="5"/>
  <c r="JI72" i="5"/>
  <c r="JH72" i="5"/>
  <c r="JG72" i="5"/>
  <c r="JF72" i="5"/>
  <c r="JE72" i="5"/>
  <c r="JD72" i="5"/>
  <c r="JC72" i="5"/>
  <c r="JB72" i="5"/>
  <c r="JA72" i="5"/>
  <c r="IZ72" i="5"/>
  <c r="IY72" i="5"/>
  <c r="IX72" i="5"/>
  <c r="IW72" i="5"/>
  <c r="IV72" i="5"/>
  <c r="IU72" i="5"/>
  <c r="IT72" i="5"/>
  <c r="IS72" i="5"/>
  <c r="IR72" i="5"/>
  <c r="IQ72" i="5"/>
  <c r="IP72" i="5"/>
  <c r="IO72" i="5"/>
  <c r="IN72" i="5"/>
  <c r="IM72" i="5"/>
  <c r="IL72" i="5"/>
  <c r="IK72" i="5"/>
  <c r="IJ72" i="5"/>
  <c r="II72" i="5"/>
  <c r="IH72" i="5"/>
  <c r="IG72" i="5"/>
  <c r="IF72" i="5"/>
  <c r="IE72" i="5"/>
  <c r="ID72" i="5"/>
  <c r="IC72" i="5"/>
  <c r="IB72" i="5"/>
  <c r="IA72" i="5"/>
  <c r="HZ72" i="5"/>
  <c r="HY72" i="5"/>
  <c r="HX72" i="5"/>
  <c r="HW72" i="5"/>
  <c r="HV72" i="5"/>
  <c r="HU72" i="5"/>
  <c r="HT72" i="5"/>
  <c r="HS72" i="5"/>
  <c r="HR72" i="5"/>
  <c r="HQ72" i="5"/>
  <c r="HP72" i="5"/>
  <c r="HO72" i="5"/>
  <c r="HN72" i="5"/>
  <c r="HM72" i="5"/>
  <c r="HL72" i="5"/>
  <c r="HK72" i="5"/>
  <c r="HJ72" i="5"/>
  <c r="HI72" i="5"/>
  <c r="HH72" i="5"/>
  <c r="HG72" i="5"/>
  <c r="HF72" i="5"/>
  <c r="HE72" i="5"/>
  <c r="HD72" i="5"/>
  <c r="HC72" i="5"/>
  <c r="HB72" i="5"/>
  <c r="HA72" i="5"/>
  <c r="GZ72" i="5"/>
  <c r="GY72" i="5"/>
  <c r="GX72" i="5"/>
  <c r="GW72" i="5"/>
  <c r="GV72" i="5"/>
  <c r="GU72" i="5"/>
  <c r="GT72" i="5"/>
  <c r="GS72" i="5"/>
  <c r="GR72" i="5"/>
  <c r="GQ72" i="5"/>
  <c r="GP72" i="5"/>
  <c r="GO72" i="5"/>
  <c r="GN72" i="5"/>
  <c r="GM72" i="5"/>
  <c r="GL72" i="5"/>
  <c r="GK72" i="5"/>
  <c r="GJ72" i="5"/>
  <c r="GI72" i="5"/>
  <c r="GH72" i="5"/>
  <c r="GG72" i="5"/>
  <c r="GF72" i="5"/>
  <c r="GE72" i="5"/>
  <c r="GD72" i="5"/>
  <c r="GC72" i="5"/>
  <c r="GB72" i="5"/>
  <c r="GA72" i="5"/>
  <c r="FZ72" i="5"/>
  <c r="FY72" i="5"/>
  <c r="FX72" i="5"/>
  <c r="FW72" i="5"/>
  <c r="FV72" i="5"/>
  <c r="FU72" i="5"/>
  <c r="FT72" i="5"/>
  <c r="FS72" i="5"/>
  <c r="FR72" i="5"/>
  <c r="FQ72" i="5"/>
  <c r="FP72" i="5"/>
  <c r="FO72" i="5"/>
  <c r="FN72" i="5"/>
  <c r="FM72" i="5"/>
  <c r="FL72" i="5"/>
  <c r="FK72" i="5"/>
  <c r="FJ72" i="5"/>
  <c r="FI72" i="5"/>
  <c r="FH72" i="5"/>
  <c r="FG72" i="5"/>
  <c r="FF72" i="5"/>
  <c r="FE72" i="5"/>
  <c r="FD72" i="5"/>
  <c r="FC72" i="5"/>
  <c r="FB72" i="5"/>
  <c r="FA72" i="5"/>
  <c r="EZ72" i="5"/>
  <c r="EY72" i="5"/>
  <c r="EX72" i="5"/>
  <c r="EW72" i="5"/>
  <c r="EV72" i="5"/>
  <c r="EU72" i="5"/>
  <c r="ET72" i="5"/>
  <c r="ES72" i="5"/>
  <c r="ER72" i="5"/>
  <c r="EQ72" i="5"/>
  <c r="EP72" i="5"/>
  <c r="EO72" i="5"/>
  <c r="EN72" i="5"/>
  <c r="EM72" i="5"/>
  <c r="EL72" i="5"/>
  <c r="EK72" i="5"/>
  <c r="EJ72" i="5"/>
  <c r="EI72" i="5"/>
  <c r="EH72" i="5"/>
  <c r="EG72" i="5"/>
  <c r="EF72" i="5"/>
  <c r="EE72" i="5"/>
  <c r="ED72" i="5"/>
  <c r="EC72" i="5"/>
  <c r="EB72" i="5"/>
  <c r="EA72" i="5"/>
  <c r="DZ72" i="5"/>
  <c r="DY72" i="5"/>
  <c r="DX72" i="5"/>
  <c r="DW72" i="5"/>
  <c r="DV72" i="5"/>
  <c r="DU72" i="5"/>
  <c r="DT72" i="5"/>
  <c r="DS72" i="5"/>
  <c r="DR72" i="5"/>
  <c r="DQ72" i="5"/>
  <c r="DP72" i="5"/>
  <c r="DO72" i="5"/>
  <c r="DN72" i="5"/>
  <c r="DM72" i="5"/>
  <c r="DL72" i="5"/>
  <c r="DK72" i="5"/>
  <c r="DJ72" i="5"/>
  <c r="DI72" i="5"/>
  <c r="DH72" i="5"/>
  <c r="DG72" i="5"/>
  <c r="DF72" i="5"/>
  <c r="DE72" i="5"/>
  <c r="DD72" i="5"/>
  <c r="DC72" i="5"/>
  <c r="DB72" i="5"/>
  <c r="DA72" i="5"/>
  <c r="CZ72" i="5"/>
  <c r="CY72" i="5"/>
  <c r="CX72" i="5"/>
  <c r="CW72" i="5"/>
  <c r="CV72" i="5"/>
  <c r="CU72" i="5"/>
  <c r="CT72" i="5"/>
  <c r="CS72" i="5"/>
  <c r="CR72" i="5"/>
  <c r="CQ72" i="5"/>
  <c r="CP72" i="5"/>
  <c r="CO72" i="5"/>
  <c r="CN72" i="5"/>
  <c r="CM72" i="5"/>
  <c r="CL72" i="5"/>
  <c r="CK72" i="5"/>
  <c r="CJ72" i="5"/>
  <c r="CI72" i="5"/>
  <c r="CH72" i="5"/>
  <c r="CG72" i="5"/>
  <c r="CF72" i="5"/>
  <c r="CE72" i="5"/>
  <c r="CD72" i="5"/>
  <c r="CC72" i="5"/>
  <c r="CB72" i="5"/>
  <c r="CA72" i="5"/>
  <c r="BZ72" i="5"/>
  <c r="BY72" i="5"/>
  <c r="BX72" i="5"/>
  <c r="BW72" i="5"/>
  <c r="BV72" i="5"/>
  <c r="BU72" i="5"/>
  <c r="BT72" i="5"/>
  <c r="BS72" i="5"/>
  <c r="BR72" i="5"/>
  <c r="BQ72" i="5"/>
  <c r="BP72" i="5"/>
  <c r="BO72" i="5"/>
  <c r="BN72" i="5"/>
  <c r="BM72" i="5"/>
  <c r="BL72" i="5"/>
  <c r="BK72" i="5"/>
  <c r="BJ72" i="5"/>
  <c r="BI72" i="5"/>
  <c r="BH72" i="5"/>
  <c r="BG72" i="5"/>
  <c r="BF72" i="5"/>
  <c r="BE72" i="5"/>
  <c r="BD72" i="5"/>
  <c r="BC72" i="5"/>
  <c r="BB72" i="5"/>
  <c r="BA72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A72" i="5"/>
  <c r="Z72" i="5"/>
  <c r="Y72" i="5"/>
  <c r="X72" i="5"/>
  <c r="W72" i="5"/>
  <c r="V72" i="5"/>
  <c r="U72" i="5"/>
  <c r="T72" i="5"/>
  <c r="S72" i="5"/>
  <c r="R72" i="5"/>
  <c r="Q72" i="5"/>
  <c r="P72" i="5"/>
  <c r="O72" i="5"/>
  <c r="N72" i="5"/>
  <c r="M72" i="5"/>
  <c r="L72" i="5"/>
  <c r="K72" i="5"/>
  <c r="J72" i="5"/>
  <c r="I72" i="5"/>
  <c r="H72" i="5"/>
  <c r="H79" i="5" s="1"/>
  <c r="I76" i="5" s="1"/>
  <c r="NH71" i="5"/>
  <c r="NG71" i="5"/>
  <c r="NF71" i="5"/>
  <c r="NE71" i="5"/>
  <c r="ND71" i="5"/>
  <c r="NC71" i="5"/>
  <c r="NB71" i="5"/>
  <c r="NA71" i="5"/>
  <c r="MZ71" i="5"/>
  <c r="MY71" i="5"/>
  <c r="MX71" i="5"/>
  <c r="MW71" i="5"/>
  <c r="MV71" i="5"/>
  <c r="MU71" i="5"/>
  <c r="MT71" i="5"/>
  <c r="MS71" i="5"/>
  <c r="MR71" i="5"/>
  <c r="MQ71" i="5"/>
  <c r="MP71" i="5"/>
  <c r="MO71" i="5"/>
  <c r="MN71" i="5"/>
  <c r="MM71" i="5"/>
  <c r="ML71" i="5"/>
  <c r="MK71" i="5"/>
  <c r="MJ71" i="5"/>
  <c r="MI71" i="5"/>
  <c r="MH71" i="5"/>
  <c r="MG71" i="5"/>
  <c r="MF71" i="5"/>
  <c r="ME71" i="5"/>
  <c r="MD71" i="5"/>
  <c r="MC71" i="5"/>
  <c r="MB71" i="5"/>
  <c r="MA71" i="5"/>
  <c r="LZ71" i="5"/>
  <c r="LY71" i="5"/>
  <c r="LX71" i="5"/>
  <c r="LW71" i="5"/>
  <c r="LV71" i="5"/>
  <c r="LU71" i="5"/>
  <c r="LT71" i="5"/>
  <c r="LS71" i="5"/>
  <c r="LR71" i="5"/>
  <c r="LQ71" i="5"/>
  <c r="LP71" i="5"/>
  <c r="LO71" i="5"/>
  <c r="LN71" i="5"/>
  <c r="LM71" i="5"/>
  <c r="LL71" i="5"/>
  <c r="LK71" i="5"/>
  <c r="LJ71" i="5"/>
  <c r="LI71" i="5"/>
  <c r="LH71" i="5"/>
  <c r="LG71" i="5"/>
  <c r="LF71" i="5"/>
  <c r="LE71" i="5"/>
  <c r="LD71" i="5"/>
  <c r="LC71" i="5"/>
  <c r="LB71" i="5"/>
  <c r="LA71" i="5"/>
  <c r="KZ71" i="5"/>
  <c r="KY71" i="5"/>
  <c r="KX71" i="5"/>
  <c r="KW71" i="5"/>
  <c r="KV71" i="5"/>
  <c r="KU71" i="5"/>
  <c r="KT71" i="5"/>
  <c r="KS71" i="5"/>
  <c r="KR71" i="5"/>
  <c r="KQ71" i="5"/>
  <c r="KP71" i="5"/>
  <c r="KO71" i="5"/>
  <c r="KN71" i="5"/>
  <c r="KM71" i="5"/>
  <c r="KL71" i="5"/>
  <c r="KK71" i="5"/>
  <c r="KJ71" i="5"/>
  <c r="KI71" i="5"/>
  <c r="KH71" i="5"/>
  <c r="KG71" i="5"/>
  <c r="KF71" i="5"/>
  <c r="KE71" i="5"/>
  <c r="KD71" i="5"/>
  <c r="KC71" i="5"/>
  <c r="KB71" i="5"/>
  <c r="KA71" i="5"/>
  <c r="JZ71" i="5"/>
  <c r="JY71" i="5"/>
  <c r="JX71" i="5"/>
  <c r="JW71" i="5"/>
  <c r="JV71" i="5"/>
  <c r="JU71" i="5"/>
  <c r="JT71" i="5"/>
  <c r="JS71" i="5"/>
  <c r="JR71" i="5"/>
  <c r="JQ71" i="5"/>
  <c r="JP71" i="5"/>
  <c r="JO71" i="5"/>
  <c r="JN71" i="5"/>
  <c r="JM71" i="5"/>
  <c r="JL71" i="5"/>
  <c r="JK71" i="5"/>
  <c r="JJ71" i="5"/>
  <c r="JI71" i="5"/>
  <c r="JH71" i="5"/>
  <c r="JG71" i="5"/>
  <c r="JF71" i="5"/>
  <c r="JE71" i="5"/>
  <c r="JD71" i="5"/>
  <c r="JC71" i="5"/>
  <c r="JB71" i="5"/>
  <c r="JA71" i="5"/>
  <c r="IZ71" i="5"/>
  <c r="IY71" i="5"/>
  <c r="IX71" i="5"/>
  <c r="IW71" i="5"/>
  <c r="IV71" i="5"/>
  <c r="IU71" i="5"/>
  <c r="IT71" i="5"/>
  <c r="IS71" i="5"/>
  <c r="IR71" i="5"/>
  <c r="IQ71" i="5"/>
  <c r="IP71" i="5"/>
  <c r="IO71" i="5"/>
  <c r="IN71" i="5"/>
  <c r="IM71" i="5"/>
  <c r="IL71" i="5"/>
  <c r="IK71" i="5"/>
  <c r="IJ71" i="5"/>
  <c r="II71" i="5"/>
  <c r="IH71" i="5"/>
  <c r="IG71" i="5"/>
  <c r="IF71" i="5"/>
  <c r="IE71" i="5"/>
  <c r="ID71" i="5"/>
  <c r="IC71" i="5"/>
  <c r="IB71" i="5"/>
  <c r="IA71" i="5"/>
  <c r="HZ71" i="5"/>
  <c r="HY71" i="5"/>
  <c r="HX71" i="5"/>
  <c r="HW71" i="5"/>
  <c r="HV71" i="5"/>
  <c r="HU71" i="5"/>
  <c r="HT71" i="5"/>
  <c r="HS71" i="5"/>
  <c r="HR71" i="5"/>
  <c r="HQ71" i="5"/>
  <c r="HP71" i="5"/>
  <c r="HO71" i="5"/>
  <c r="HN71" i="5"/>
  <c r="HM71" i="5"/>
  <c r="HL71" i="5"/>
  <c r="HK71" i="5"/>
  <c r="HJ71" i="5"/>
  <c r="HI71" i="5"/>
  <c r="HH71" i="5"/>
  <c r="HG71" i="5"/>
  <c r="HF71" i="5"/>
  <c r="HE71" i="5"/>
  <c r="HD71" i="5"/>
  <c r="HC71" i="5"/>
  <c r="HB71" i="5"/>
  <c r="HA71" i="5"/>
  <c r="GZ71" i="5"/>
  <c r="GY71" i="5"/>
  <c r="GX71" i="5"/>
  <c r="GW71" i="5"/>
  <c r="GV71" i="5"/>
  <c r="GU71" i="5"/>
  <c r="GT71" i="5"/>
  <c r="GS71" i="5"/>
  <c r="GR71" i="5"/>
  <c r="GQ71" i="5"/>
  <c r="GP71" i="5"/>
  <c r="GO71" i="5"/>
  <c r="GN71" i="5"/>
  <c r="GM71" i="5"/>
  <c r="GL71" i="5"/>
  <c r="GK71" i="5"/>
  <c r="GJ71" i="5"/>
  <c r="GI71" i="5"/>
  <c r="GH71" i="5"/>
  <c r="GG71" i="5"/>
  <c r="GF71" i="5"/>
  <c r="GE71" i="5"/>
  <c r="GD71" i="5"/>
  <c r="GC71" i="5"/>
  <c r="GB71" i="5"/>
  <c r="GA71" i="5"/>
  <c r="FZ71" i="5"/>
  <c r="FY71" i="5"/>
  <c r="FX71" i="5"/>
  <c r="FW71" i="5"/>
  <c r="FV71" i="5"/>
  <c r="FU71" i="5"/>
  <c r="FT71" i="5"/>
  <c r="FS71" i="5"/>
  <c r="FR71" i="5"/>
  <c r="FQ71" i="5"/>
  <c r="FP71" i="5"/>
  <c r="FO71" i="5"/>
  <c r="FN71" i="5"/>
  <c r="FM71" i="5"/>
  <c r="FL71" i="5"/>
  <c r="FK71" i="5"/>
  <c r="FJ71" i="5"/>
  <c r="FI71" i="5"/>
  <c r="FH71" i="5"/>
  <c r="FG71" i="5"/>
  <c r="FF71" i="5"/>
  <c r="FE71" i="5"/>
  <c r="FD71" i="5"/>
  <c r="FC71" i="5"/>
  <c r="FB71" i="5"/>
  <c r="FA71" i="5"/>
  <c r="EZ71" i="5"/>
  <c r="EY71" i="5"/>
  <c r="EX71" i="5"/>
  <c r="EW71" i="5"/>
  <c r="EV71" i="5"/>
  <c r="EU71" i="5"/>
  <c r="ET71" i="5"/>
  <c r="ES71" i="5"/>
  <c r="ER71" i="5"/>
  <c r="EQ71" i="5"/>
  <c r="EP71" i="5"/>
  <c r="EO71" i="5"/>
  <c r="EN71" i="5"/>
  <c r="EM71" i="5"/>
  <c r="EL71" i="5"/>
  <c r="EK71" i="5"/>
  <c r="EJ71" i="5"/>
  <c r="EI71" i="5"/>
  <c r="EH71" i="5"/>
  <c r="EG71" i="5"/>
  <c r="EF71" i="5"/>
  <c r="EE71" i="5"/>
  <c r="ED71" i="5"/>
  <c r="EC71" i="5"/>
  <c r="EB71" i="5"/>
  <c r="EA71" i="5"/>
  <c r="DZ71" i="5"/>
  <c r="DY71" i="5"/>
  <c r="DX71" i="5"/>
  <c r="DW71" i="5"/>
  <c r="DV71" i="5"/>
  <c r="DU71" i="5"/>
  <c r="DT71" i="5"/>
  <c r="DS71" i="5"/>
  <c r="DR71" i="5"/>
  <c r="DQ71" i="5"/>
  <c r="DP71" i="5"/>
  <c r="DO71" i="5"/>
  <c r="DN71" i="5"/>
  <c r="DM71" i="5"/>
  <c r="DL71" i="5"/>
  <c r="DK71" i="5"/>
  <c r="DJ71" i="5"/>
  <c r="DI71" i="5"/>
  <c r="DH71" i="5"/>
  <c r="DG71" i="5"/>
  <c r="DF71" i="5"/>
  <c r="DE71" i="5"/>
  <c r="DD71" i="5"/>
  <c r="DC71" i="5"/>
  <c r="DB71" i="5"/>
  <c r="DA71" i="5"/>
  <c r="CZ71" i="5"/>
  <c r="CY71" i="5"/>
  <c r="CX71" i="5"/>
  <c r="CW71" i="5"/>
  <c r="CV71" i="5"/>
  <c r="CU71" i="5"/>
  <c r="CT71" i="5"/>
  <c r="CS71" i="5"/>
  <c r="CR71" i="5"/>
  <c r="CQ71" i="5"/>
  <c r="CP71" i="5"/>
  <c r="CO71" i="5"/>
  <c r="CN71" i="5"/>
  <c r="CM71" i="5"/>
  <c r="CL71" i="5"/>
  <c r="CK71" i="5"/>
  <c r="CJ71" i="5"/>
  <c r="CI71" i="5"/>
  <c r="CH71" i="5"/>
  <c r="CG71" i="5"/>
  <c r="CF71" i="5"/>
  <c r="CE71" i="5"/>
  <c r="CD71" i="5"/>
  <c r="CC71" i="5"/>
  <c r="CB71" i="5"/>
  <c r="CA71" i="5"/>
  <c r="BZ71" i="5"/>
  <c r="BY71" i="5"/>
  <c r="BX71" i="5"/>
  <c r="BW71" i="5"/>
  <c r="BV71" i="5"/>
  <c r="BU71" i="5"/>
  <c r="BT71" i="5"/>
  <c r="BS71" i="5"/>
  <c r="BR71" i="5"/>
  <c r="BQ71" i="5"/>
  <c r="BP71" i="5"/>
  <c r="BO71" i="5"/>
  <c r="BN71" i="5"/>
  <c r="BM71" i="5"/>
  <c r="BL71" i="5"/>
  <c r="BK71" i="5"/>
  <c r="BJ71" i="5"/>
  <c r="BI71" i="5"/>
  <c r="BH71" i="5"/>
  <c r="BG71" i="5"/>
  <c r="BF71" i="5"/>
  <c r="BE71" i="5"/>
  <c r="BD71" i="5"/>
  <c r="BC71" i="5"/>
  <c r="BB71" i="5"/>
  <c r="BA71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A71" i="5"/>
  <c r="FS70" i="5"/>
  <c r="GA70" i="5"/>
  <c r="FT70" i="5"/>
  <c r="GB70" i="5"/>
  <c r="FU70" i="5"/>
  <c r="GC70" i="5"/>
  <c r="FV70" i="5"/>
  <c r="GD70" i="5"/>
  <c r="FO70" i="5"/>
  <c r="FW70" i="5"/>
  <c r="GE70" i="5"/>
  <c r="FP70" i="5"/>
  <c r="FX70" i="5"/>
  <c r="GF70" i="5"/>
  <c r="FZ70" i="5"/>
  <c r="FQ70" i="5"/>
  <c r="FY70" i="5"/>
  <c r="FL70" i="5"/>
  <c r="FE70" i="5"/>
  <c r="GI70" i="5"/>
  <c r="GQ70" i="5"/>
  <c r="GY70" i="5"/>
  <c r="HG70" i="5"/>
  <c r="GJ70" i="5"/>
  <c r="GR70" i="5"/>
  <c r="GZ70" i="5"/>
  <c r="HH70" i="5"/>
  <c r="GP70" i="5"/>
  <c r="GK70" i="5"/>
  <c r="GS70" i="5"/>
  <c r="HA70" i="5"/>
  <c r="HI70" i="5"/>
  <c r="GH70" i="5"/>
  <c r="GL70" i="5"/>
  <c r="GT70" i="5"/>
  <c r="HB70" i="5"/>
  <c r="HJ70" i="5"/>
  <c r="GX70" i="5"/>
  <c r="GM70" i="5"/>
  <c r="GU70" i="5"/>
  <c r="HC70" i="5"/>
  <c r="HK70" i="5"/>
  <c r="GN70" i="5"/>
  <c r="GV70" i="5"/>
  <c r="HD70" i="5"/>
  <c r="GG70" i="5"/>
  <c r="GO70" i="5"/>
  <c r="GW70" i="5"/>
  <c r="HE70" i="5"/>
  <c r="HF70" i="5"/>
  <c r="FF70" i="5"/>
  <c r="FG70" i="5"/>
  <c r="FH70" i="5"/>
  <c r="GH83" i="5"/>
  <c r="GP83" i="5"/>
  <c r="GX83" i="5"/>
  <c r="HF83" i="5"/>
  <c r="GI83" i="5"/>
  <c r="GQ83" i="5"/>
  <c r="GY83" i="5"/>
  <c r="HG83" i="5"/>
  <c r="GJ83" i="5"/>
  <c r="GR83" i="5"/>
  <c r="GZ83" i="5"/>
  <c r="HH83" i="5"/>
  <c r="GK83" i="5"/>
  <c r="GS83" i="5"/>
  <c r="HA83" i="5"/>
  <c r="HI83" i="5"/>
  <c r="GL83" i="5"/>
  <c r="GT83" i="5"/>
  <c r="HB83" i="5"/>
  <c r="HJ83" i="5"/>
  <c r="GW83" i="5"/>
  <c r="GM83" i="5"/>
  <c r="GU83" i="5"/>
  <c r="HC83" i="5"/>
  <c r="HK83" i="5"/>
  <c r="GO83" i="5"/>
  <c r="GN83" i="5"/>
  <c r="GV83" i="5"/>
  <c r="HD83" i="5"/>
  <c r="GG83" i="5"/>
  <c r="HE83" i="5"/>
  <c r="FI70" i="5"/>
  <c r="FO83" i="5"/>
  <c r="FW83" i="5"/>
  <c r="GE83" i="5"/>
  <c r="FP83" i="5"/>
  <c r="FX83" i="5"/>
  <c r="GF83" i="5"/>
  <c r="GD83" i="5"/>
  <c r="FQ83" i="5"/>
  <c r="FY83" i="5"/>
  <c r="FZ83" i="5"/>
  <c r="FS83" i="5"/>
  <c r="GA83" i="5"/>
  <c r="FV83" i="5"/>
  <c r="FT83" i="5"/>
  <c r="GB83" i="5"/>
  <c r="FU83" i="5"/>
  <c r="GC83" i="5"/>
  <c r="FL83" i="5"/>
  <c r="FJ70" i="5"/>
  <c r="FC70" i="5"/>
  <c r="FK70" i="5"/>
  <c r="J76" i="5"/>
  <c r="K76" i="5"/>
  <c r="L76" i="5"/>
  <c r="M76" i="5"/>
  <c r="N76" i="5"/>
  <c r="Q76" i="5"/>
  <c r="R76" i="5"/>
  <c r="S76" i="5"/>
  <c r="T76" i="5"/>
  <c r="U76" i="5"/>
  <c r="X76" i="5"/>
  <c r="Y76" i="5"/>
  <c r="Z76" i="5"/>
  <c r="AA76" i="5"/>
  <c r="AB76" i="5"/>
  <c r="AE76" i="5"/>
  <c r="AF76" i="5"/>
  <c r="FU57" i="5"/>
  <c r="GC57" i="5"/>
  <c r="FQ57" i="5"/>
  <c r="GB57" i="5"/>
  <c r="FV57" i="5"/>
  <c r="GD57" i="5"/>
  <c r="FW57" i="5"/>
  <c r="GE57" i="5"/>
  <c r="FS57" i="5"/>
  <c r="FX57" i="5"/>
  <c r="GF57" i="5"/>
  <c r="FP57" i="5"/>
  <c r="FY57" i="5"/>
  <c r="FZ57" i="5"/>
  <c r="GA57" i="5"/>
  <c r="FO57" i="5"/>
  <c r="FT57" i="5"/>
  <c r="AG76" i="5"/>
  <c r="AH76" i="5"/>
  <c r="AL76" i="5"/>
  <c r="AM76" i="5"/>
  <c r="AN76" i="5"/>
  <c r="AO76" i="5"/>
  <c r="AP76" i="5"/>
  <c r="AT76" i="5"/>
  <c r="AU76" i="5"/>
  <c r="AV76" i="5"/>
  <c r="AW76" i="5"/>
  <c r="AZ76" i="5"/>
  <c r="BA76" i="5"/>
  <c r="BB76" i="5"/>
  <c r="BC76" i="5"/>
  <c r="BD76" i="5"/>
  <c r="BG76" i="5"/>
  <c r="BH76" i="5"/>
  <c r="BI76" i="5"/>
  <c r="BJ76" i="5"/>
  <c r="BK76" i="5"/>
  <c r="BN76" i="5"/>
  <c r="BO76" i="5"/>
  <c r="BP76" i="5"/>
  <c r="BQ76" i="5"/>
  <c r="BR76" i="5"/>
  <c r="BU76" i="5"/>
  <c r="BV76" i="5"/>
  <c r="BW76" i="5"/>
  <c r="BX76" i="5"/>
  <c r="BY76" i="5"/>
  <c r="CB76" i="5"/>
  <c r="CC76" i="5"/>
  <c r="CD76" i="5"/>
  <c r="CE76" i="5"/>
  <c r="CF76" i="5"/>
  <c r="CI76" i="5"/>
  <c r="CJ76" i="5"/>
  <c r="CK76" i="5"/>
  <c r="CL76" i="5"/>
  <c r="CS76" i="5"/>
  <c r="NI176" i="6"/>
  <c r="NH176" i="6"/>
  <c r="NG176" i="6"/>
  <c r="NF176" i="6"/>
  <c r="NE176" i="6"/>
  <c r="ND176" i="6"/>
  <c r="NC176" i="6"/>
  <c r="NB176" i="6"/>
  <c r="NA176" i="6"/>
  <c r="MZ176" i="6"/>
  <c r="MY176" i="6"/>
  <c r="MX176" i="6"/>
  <c r="MW176" i="6"/>
  <c r="MV176" i="6"/>
  <c r="MU176" i="6"/>
  <c r="MT176" i="6"/>
  <c r="MS176" i="6"/>
  <c r="MR176" i="6"/>
  <c r="MQ176" i="6"/>
  <c r="MP176" i="6"/>
  <c r="MO176" i="6"/>
  <c r="MN176" i="6"/>
  <c r="MM176" i="6"/>
  <c r="ML176" i="6"/>
  <c r="MK176" i="6"/>
  <c r="MJ176" i="6"/>
  <c r="MI176" i="6"/>
  <c r="MH176" i="6"/>
  <c r="MG176" i="6"/>
  <c r="MF176" i="6"/>
  <c r="ME176" i="6"/>
  <c r="MD176" i="6"/>
  <c r="MC176" i="6"/>
  <c r="MB176" i="6"/>
  <c r="MA176" i="6"/>
  <c r="LZ176" i="6"/>
  <c r="LY176" i="6"/>
  <c r="LX176" i="6"/>
  <c r="LW176" i="6"/>
  <c r="LV176" i="6"/>
  <c r="LU176" i="6"/>
  <c r="LT176" i="6"/>
  <c r="LS176" i="6"/>
  <c r="LR176" i="6"/>
  <c r="LQ176" i="6"/>
  <c r="LP176" i="6"/>
  <c r="LO176" i="6"/>
  <c r="LN176" i="6"/>
  <c r="LM176" i="6"/>
  <c r="LL176" i="6"/>
  <c r="LK176" i="6"/>
  <c r="LJ176" i="6"/>
  <c r="LI176" i="6"/>
  <c r="LH176" i="6"/>
  <c r="LG176" i="6"/>
  <c r="LF176" i="6"/>
  <c r="LE176" i="6"/>
  <c r="LD176" i="6"/>
  <c r="LC176" i="6"/>
  <c r="LB176" i="6"/>
  <c r="LA176" i="6"/>
  <c r="KZ176" i="6"/>
  <c r="KY176" i="6"/>
  <c r="KX176" i="6"/>
  <c r="KW176" i="6"/>
  <c r="KV176" i="6"/>
  <c r="KU176" i="6"/>
  <c r="KT176" i="6"/>
  <c r="KS176" i="6"/>
  <c r="KR176" i="6"/>
  <c r="KQ176" i="6"/>
  <c r="KP176" i="6"/>
  <c r="KO176" i="6"/>
  <c r="KN176" i="6"/>
  <c r="KM176" i="6"/>
  <c r="KL176" i="6"/>
  <c r="KK176" i="6"/>
  <c r="KJ176" i="6"/>
  <c r="KI176" i="6"/>
  <c r="KH176" i="6"/>
  <c r="KG176" i="6"/>
  <c r="KF176" i="6"/>
  <c r="KE176" i="6"/>
  <c r="KD176" i="6"/>
  <c r="KC176" i="6"/>
  <c r="KB176" i="6"/>
  <c r="KA176" i="6"/>
  <c r="JZ176" i="6"/>
  <c r="JY176" i="6"/>
  <c r="JX176" i="6"/>
  <c r="JW176" i="6"/>
  <c r="JV176" i="6"/>
  <c r="JU176" i="6"/>
  <c r="JT176" i="6"/>
  <c r="JS176" i="6"/>
  <c r="JR176" i="6"/>
  <c r="JQ176" i="6"/>
  <c r="JP176" i="6"/>
  <c r="JO176" i="6"/>
  <c r="JN176" i="6"/>
  <c r="JM176" i="6"/>
  <c r="JL176" i="6"/>
  <c r="JK176" i="6"/>
  <c r="JJ176" i="6"/>
  <c r="JI176" i="6"/>
  <c r="JH176" i="6"/>
  <c r="JG176" i="6"/>
  <c r="JF176" i="6"/>
  <c r="JE176" i="6"/>
  <c r="JD176" i="6"/>
  <c r="JC176" i="6"/>
  <c r="JB176" i="6"/>
  <c r="JA176" i="6"/>
  <c r="IZ176" i="6"/>
  <c r="IY176" i="6"/>
  <c r="IX176" i="6"/>
  <c r="IW176" i="6"/>
  <c r="IV176" i="6"/>
  <c r="IU176" i="6"/>
  <c r="IT176" i="6"/>
  <c r="IS176" i="6"/>
  <c r="IR176" i="6"/>
  <c r="IQ176" i="6"/>
  <c r="IP176" i="6"/>
  <c r="IO176" i="6"/>
  <c r="IN176" i="6"/>
  <c r="IM176" i="6"/>
  <c r="IL176" i="6"/>
  <c r="IK176" i="6"/>
  <c r="IJ176" i="6"/>
  <c r="II176" i="6"/>
  <c r="IH176" i="6"/>
  <c r="IG176" i="6"/>
  <c r="IF176" i="6"/>
  <c r="IE176" i="6"/>
  <c r="ID176" i="6"/>
  <c r="IC176" i="6"/>
  <c r="IB176" i="6"/>
  <c r="IA176" i="6"/>
  <c r="HZ176" i="6"/>
  <c r="HY176" i="6"/>
  <c r="HX176" i="6"/>
  <c r="HW176" i="6"/>
  <c r="HV176" i="6"/>
  <c r="HU176" i="6"/>
  <c r="HT176" i="6"/>
  <c r="HS176" i="6"/>
  <c r="HR176" i="6"/>
  <c r="HQ176" i="6"/>
  <c r="HP176" i="6"/>
  <c r="HO176" i="6"/>
  <c r="HN176" i="6"/>
  <c r="HM176" i="6"/>
  <c r="HL176" i="6"/>
  <c r="HK176" i="6"/>
  <c r="HJ176" i="6"/>
  <c r="HI176" i="6"/>
  <c r="HH176" i="6"/>
  <c r="HG176" i="6"/>
  <c r="HF176" i="6"/>
  <c r="HE176" i="6"/>
  <c r="HD176" i="6"/>
  <c r="HC176" i="6"/>
  <c r="HB176" i="6"/>
  <c r="HA176" i="6"/>
  <c r="GZ176" i="6"/>
  <c r="GY176" i="6"/>
  <c r="GX176" i="6"/>
  <c r="GW176" i="6"/>
  <c r="GV176" i="6"/>
  <c r="GU176" i="6"/>
  <c r="GT176" i="6"/>
  <c r="GS176" i="6"/>
  <c r="GR176" i="6"/>
  <c r="GQ176" i="6"/>
  <c r="GP176" i="6"/>
  <c r="GO176" i="6"/>
  <c r="GN176" i="6"/>
  <c r="GM176" i="6"/>
  <c r="GL176" i="6"/>
  <c r="GK176" i="6"/>
  <c r="GJ176" i="6"/>
  <c r="GI176" i="6"/>
  <c r="GH176" i="6"/>
  <c r="GG176" i="6"/>
  <c r="GF176" i="6"/>
  <c r="GE176" i="6"/>
  <c r="GD176" i="6"/>
  <c r="GC176" i="6"/>
  <c r="GB176" i="6"/>
  <c r="GA176" i="6"/>
  <c r="FZ176" i="6"/>
  <c r="FY176" i="6"/>
  <c r="FX176" i="6"/>
  <c r="FW176" i="6"/>
  <c r="FV176" i="6"/>
  <c r="FU176" i="6"/>
  <c r="FT176" i="6"/>
  <c r="FS176" i="6"/>
  <c r="FR176" i="6"/>
  <c r="FQ176" i="6"/>
  <c r="FP176" i="6"/>
  <c r="FO176" i="6"/>
  <c r="FN176" i="6"/>
  <c r="FM176" i="6"/>
  <c r="FL176" i="6"/>
  <c r="FK176" i="6"/>
  <c r="FJ176" i="6"/>
  <c r="FI176" i="6"/>
  <c r="FH176" i="6"/>
  <c r="FG176" i="6"/>
  <c r="FF176" i="6"/>
  <c r="FE176" i="6"/>
  <c r="FD176" i="6"/>
  <c r="FC176" i="6"/>
  <c r="FB176" i="6"/>
  <c r="FA176" i="6"/>
  <c r="EZ176" i="6"/>
  <c r="EY176" i="6"/>
  <c r="EX176" i="6"/>
  <c r="EW176" i="6"/>
  <c r="EV176" i="6"/>
  <c r="EU176" i="6"/>
  <c r="ET176" i="6"/>
  <c r="ES176" i="6"/>
  <c r="ER176" i="6"/>
  <c r="EQ176" i="6"/>
  <c r="EP176" i="6"/>
  <c r="EO176" i="6"/>
  <c r="EN176" i="6"/>
  <c r="EM176" i="6"/>
  <c r="EL176" i="6"/>
  <c r="EK176" i="6"/>
  <c r="EJ176" i="6"/>
  <c r="EI176" i="6"/>
  <c r="EH176" i="6"/>
  <c r="EG176" i="6"/>
  <c r="EF176" i="6"/>
  <c r="EE176" i="6"/>
  <c r="ED176" i="6"/>
  <c r="EC176" i="6"/>
  <c r="EB176" i="6"/>
  <c r="EA176" i="6"/>
  <c r="DZ176" i="6"/>
  <c r="DY176" i="6"/>
  <c r="DX176" i="6"/>
  <c r="DW176" i="6"/>
  <c r="DV176" i="6"/>
  <c r="DU176" i="6"/>
  <c r="DT176" i="6"/>
  <c r="DS176" i="6"/>
  <c r="DR176" i="6"/>
  <c r="DQ176" i="6"/>
  <c r="DP176" i="6"/>
  <c r="DN176" i="6"/>
  <c r="DM176" i="6"/>
  <c r="DL176" i="6"/>
  <c r="DK176" i="6"/>
  <c r="DJ176" i="6"/>
  <c r="DI176" i="6"/>
  <c r="DH176" i="6"/>
  <c r="DG176" i="6"/>
  <c r="DF176" i="6"/>
  <c r="DE176" i="6"/>
  <c r="DD176" i="6"/>
  <c r="DC176" i="6"/>
  <c r="DB176" i="6"/>
  <c r="DA176" i="6"/>
  <c r="CZ176" i="6"/>
  <c r="CY176" i="6"/>
  <c r="CX176" i="6"/>
  <c r="CW176" i="6"/>
  <c r="CV176" i="6"/>
  <c r="CU176" i="6"/>
  <c r="CT176" i="6"/>
  <c r="CS176" i="6"/>
  <c r="CR176" i="6"/>
  <c r="CQ176" i="6"/>
  <c r="CP176" i="6"/>
  <c r="CO176" i="6"/>
  <c r="CN176" i="6"/>
  <c r="CM176" i="6"/>
  <c r="CL176" i="6"/>
  <c r="CK176" i="6"/>
  <c r="CJ176" i="6"/>
  <c r="CI176" i="6"/>
  <c r="CH176" i="6"/>
  <c r="CG176" i="6"/>
  <c r="CF176" i="6"/>
  <c r="CE176" i="6"/>
  <c r="CD176" i="6"/>
  <c r="CC176" i="6"/>
  <c r="CB176" i="6"/>
  <c r="CA176" i="6"/>
  <c r="BZ176" i="6"/>
  <c r="BY176" i="6"/>
  <c r="BX176" i="6"/>
  <c r="BW176" i="6"/>
  <c r="BV176" i="6"/>
  <c r="BU176" i="6"/>
  <c r="BT176" i="6"/>
  <c r="BS176" i="6"/>
  <c r="BR176" i="6"/>
  <c r="BQ176" i="6"/>
  <c r="BP176" i="6"/>
  <c r="BO176" i="6"/>
  <c r="BM176" i="6"/>
  <c r="BL176" i="6"/>
  <c r="BK176" i="6"/>
  <c r="BJ176" i="6"/>
  <c r="BI176" i="6"/>
  <c r="BH176" i="6"/>
  <c r="BG176" i="6"/>
  <c r="BF176" i="6"/>
  <c r="BE176" i="6"/>
  <c r="BD176" i="6"/>
  <c r="BC176" i="6"/>
  <c r="BB176" i="6"/>
  <c r="BA176" i="6"/>
  <c r="AZ176" i="6"/>
  <c r="AY176" i="6"/>
  <c r="AX176" i="6"/>
  <c r="AW176" i="6"/>
  <c r="AV176" i="6"/>
  <c r="AU176" i="6"/>
  <c r="AT176" i="6"/>
  <c r="AS176" i="6"/>
  <c r="AR176" i="6"/>
  <c r="AQ176" i="6"/>
  <c r="AP176" i="6"/>
  <c r="AO176" i="6"/>
  <c r="AN176" i="6"/>
  <c r="AM176" i="6"/>
  <c r="AL176" i="6"/>
  <c r="AK176" i="6"/>
  <c r="AJ176" i="6"/>
  <c r="AI176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H183" i="6" s="1"/>
  <c r="I180" i="6" s="1"/>
  <c r="NI163" i="6"/>
  <c r="NH163" i="6"/>
  <c r="NG163" i="6"/>
  <c r="NF163" i="6"/>
  <c r="NE163" i="6"/>
  <c r="ND163" i="6"/>
  <c r="NC163" i="6"/>
  <c r="NB163" i="6"/>
  <c r="NA163" i="6"/>
  <c r="MZ163" i="6"/>
  <c r="MY163" i="6"/>
  <c r="MX163" i="6"/>
  <c r="MW163" i="6"/>
  <c r="MV163" i="6"/>
  <c r="MU163" i="6"/>
  <c r="MT163" i="6"/>
  <c r="MS163" i="6"/>
  <c r="MR163" i="6"/>
  <c r="MQ163" i="6"/>
  <c r="MP163" i="6"/>
  <c r="MO163" i="6"/>
  <c r="MN163" i="6"/>
  <c r="MM163" i="6"/>
  <c r="ML163" i="6"/>
  <c r="MK163" i="6"/>
  <c r="MJ163" i="6"/>
  <c r="MI163" i="6"/>
  <c r="MH163" i="6"/>
  <c r="MG163" i="6"/>
  <c r="MF163" i="6"/>
  <c r="ME163" i="6"/>
  <c r="MD163" i="6"/>
  <c r="MC163" i="6"/>
  <c r="MB163" i="6"/>
  <c r="MA163" i="6"/>
  <c r="LZ163" i="6"/>
  <c r="LY163" i="6"/>
  <c r="LX163" i="6"/>
  <c r="LW163" i="6"/>
  <c r="LV163" i="6"/>
  <c r="LU163" i="6"/>
  <c r="LT163" i="6"/>
  <c r="LS163" i="6"/>
  <c r="LR163" i="6"/>
  <c r="LQ163" i="6"/>
  <c r="LP163" i="6"/>
  <c r="LO163" i="6"/>
  <c r="LN163" i="6"/>
  <c r="LM163" i="6"/>
  <c r="LL163" i="6"/>
  <c r="LK163" i="6"/>
  <c r="LJ163" i="6"/>
  <c r="LI163" i="6"/>
  <c r="LH163" i="6"/>
  <c r="LG163" i="6"/>
  <c r="LF163" i="6"/>
  <c r="LE163" i="6"/>
  <c r="LD163" i="6"/>
  <c r="LC163" i="6"/>
  <c r="LB163" i="6"/>
  <c r="LA163" i="6"/>
  <c r="KZ163" i="6"/>
  <c r="KY163" i="6"/>
  <c r="KX163" i="6"/>
  <c r="KW163" i="6"/>
  <c r="KV163" i="6"/>
  <c r="KU163" i="6"/>
  <c r="KT163" i="6"/>
  <c r="KS163" i="6"/>
  <c r="KR163" i="6"/>
  <c r="KQ163" i="6"/>
  <c r="KP163" i="6"/>
  <c r="KO163" i="6"/>
  <c r="KN163" i="6"/>
  <c r="KM163" i="6"/>
  <c r="KL163" i="6"/>
  <c r="KK163" i="6"/>
  <c r="KJ163" i="6"/>
  <c r="KI163" i="6"/>
  <c r="KH163" i="6"/>
  <c r="KG163" i="6"/>
  <c r="KF163" i="6"/>
  <c r="KE163" i="6"/>
  <c r="KD163" i="6"/>
  <c r="KC163" i="6"/>
  <c r="KB163" i="6"/>
  <c r="KA163" i="6"/>
  <c r="JZ163" i="6"/>
  <c r="JY163" i="6"/>
  <c r="JX163" i="6"/>
  <c r="JW163" i="6"/>
  <c r="JV163" i="6"/>
  <c r="JU163" i="6"/>
  <c r="JT163" i="6"/>
  <c r="JS163" i="6"/>
  <c r="JR163" i="6"/>
  <c r="JQ163" i="6"/>
  <c r="JP163" i="6"/>
  <c r="JO163" i="6"/>
  <c r="JN163" i="6"/>
  <c r="JM163" i="6"/>
  <c r="JL163" i="6"/>
  <c r="JK163" i="6"/>
  <c r="JJ163" i="6"/>
  <c r="JI163" i="6"/>
  <c r="JH163" i="6"/>
  <c r="JG163" i="6"/>
  <c r="JF163" i="6"/>
  <c r="JE163" i="6"/>
  <c r="JD163" i="6"/>
  <c r="JC163" i="6"/>
  <c r="JB163" i="6"/>
  <c r="JA163" i="6"/>
  <c r="IZ163" i="6"/>
  <c r="IY163" i="6"/>
  <c r="IX163" i="6"/>
  <c r="IW163" i="6"/>
  <c r="IV163" i="6"/>
  <c r="IU163" i="6"/>
  <c r="IT163" i="6"/>
  <c r="IS163" i="6"/>
  <c r="IR163" i="6"/>
  <c r="IQ163" i="6"/>
  <c r="IP163" i="6"/>
  <c r="IO163" i="6"/>
  <c r="IN163" i="6"/>
  <c r="IM163" i="6"/>
  <c r="IL163" i="6"/>
  <c r="IK163" i="6"/>
  <c r="IJ163" i="6"/>
  <c r="II163" i="6"/>
  <c r="IH163" i="6"/>
  <c r="IG163" i="6"/>
  <c r="IF163" i="6"/>
  <c r="IE163" i="6"/>
  <c r="ID163" i="6"/>
  <c r="IC163" i="6"/>
  <c r="IB163" i="6"/>
  <c r="IA163" i="6"/>
  <c r="HZ163" i="6"/>
  <c r="HY163" i="6"/>
  <c r="HX163" i="6"/>
  <c r="HW163" i="6"/>
  <c r="HV163" i="6"/>
  <c r="HU163" i="6"/>
  <c r="HT163" i="6"/>
  <c r="HS163" i="6"/>
  <c r="HR163" i="6"/>
  <c r="HQ163" i="6"/>
  <c r="HP163" i="6"/>
  <c r="HO163" i="6"/>
  <c r="HN163" i="6"/>
  <c r="HM163" i="6"/>
  <c r="HL163" i="6"/>
  <c r="HK163" i="6"/>
  <c r="HJ163" i="6"/>
  <c r="HI163" i="6"/>
  <c r="HH163" i="6"/>
  <c r="HG163" i="6"/>
  <c r="HF163" i="6"/>
  <c r="HE163" i="6"/>
  <c r="HD163" i="6"/>
  <c r="HC163" i="6"/>
  <c r="HB163" i="6"/>
  <c r="HA163" i="6"/>
  <c r="GZ163" i="6"/>
  <c r="GY163" i="6"/>
  <c r="GX163" i="6"/>
  <c r="GW163" i="6"/>
  <c r="GV163" i="6"/>
  <c r="GU163" i="6"/>
  <c r="GT163" i="6"/>
  <c r="GS163" i="6"/>
  <c r="GR163" i="6"/>
  <c r="GQ163" i="6"/>
  <c r="GP163" i="6"/>
  <c r="GO163" i="6"/>
  <c r="GN163" i="6"/>
  <c r="GM163" i="6"/>
  <c r="GL163" i="6"/>
  <c r="GK163" i="6"/>
  <c r="GJ163" i="6"/>
  <c r="GI163" i="6"/>
  <c r="GH163" i="6"/>
  <c r="GG163" i="6"/>
  <c r="GF163" i="6"/>
  <c r="GE163" i="6"/>
  <c r="GD163" i="6"/>
  <c r="GC163" i="6"/>
  <c r="GB163" i="6"/>
  <c r="GA163" i="6"/>
  <c r="FZ163" i="6"/>
  <c r="FY163" i="6"/>
  <c r="FX163" i="6"/>
  <c r="FW163" i="6"/>
  <c r="FV163" i="6"/>
  <c r="FU163" i="6"/>
  <c r="FT163" i="6"/>
  <c r="FS163" i="6"/>
  <c r="FR163" i="6"/>
  <c r="FQ163" i="6"/>
  <c r="FP163" i="6"/>
  <c r="FO163" i="6"/>
  <c r="FN163" i="6"/>
  <c r="FM163" i="6"/>
  <c r="FL163" i="6"/>
  <c r="FK163" i="6"/>
  <c r="FJ163" i="6"/>
  <c r="FI163" i="6"/>
  <c r="FH163" i="6"/>
  <c r="FG163" i="6"/>
  <c r="FF163" i="6"/>
  <c r="FE163" i="6"/>
  <c r="FD163" i="6"/>
  <c r="FC163" i="6"/>
  <c r="FB163" i="6"/>
  <c r="FA163" i="6"/>
  <c r="EZ163" i="6"/>
  <c r="EY163" i="6"/>
  <c r="EX163" i="6"/>
  <c r="EW163" i="6"/>
  <c r="EV163" i="6"/>
  <c r="EU163" i="6"/>
  <c r="ET163" i="6"/>
  <c r="ES163" i="6"/>
  <c r="ER163" i="6"/>
  <c r="EQ163" i="6"/>
  <c r="EP163" i="6"/>
  <c r="EO163" i="6"/>
  <c r="EN163" i="6"/>
  <c r="EM163" i="6"/>
  <c r="EL163" i="6"/>
  <c r="EK163" i="6"/>
  <c r="EJ163" i="6"/>
  <c r="EI163" i="6"/>
  <c r="EH163" i="6"/>
  <c r="EG163" i="6"/>
  <c r="EF163" i="6"/>
  <c r="EE163" i="6"/>
  <c r="ED163" i="6"/>
  <c r="EC163" i="6"/>
  <c r="EB163" i="6"/>
  <c r="EA163" i="6"/>
  <c r="DZ163" i="6"/>
  <c r="DY163" i="6"/>
  <c r="DX163" i="6"/>
  <c r="DW163" i="6"/>
  <c r="DV163" i="6"/>
  <c r="DU163" i="6"/>
  <c r="DT163" i="6"/>
  <c r="DS163" i="6"/>
  <c r="DR163" i="6"/>
  <c r="DQ163" i="6"/>
  <c r="DP163" i="6"/>
  <c r="DO163" i="6"/>
  <c r="DN163" i="6"/>
  <c r="DM163" i="6"/>
  <c r="DL163" i="6"/>
  <c r="DK163" i="6"/>
  <c r="DJ163" i="6"/>
  <c r="DI163" i="6"/>
  <c r="DH163" i="6"/>
  <c r="DG163" i="6"/>
  <c r="DF163" i="6"/>
  <c r="DE163" i="6"/>
  <c r="DD163" i="6"/>
  <c r="DC163" i="6"/>
  <c r="DB163" i="6"/>
  <c r="DA163" i="6"/>
  <c r="CZ163" i="6"/>
  <c r="CY163" i="6"/>
  <c r="CX163" i="6"/>
  <c r="CW163" i="6"/>
  <c r="CV163" i="6"/>
  <c r="CU163" i="6"/>
  <c r="CT163" i="6"/>
  <c r="CS163" i="6"/>
  <c r="CR163" i="6"/>
  <c r="CQ163" i="6"/>
  <c r="CP163" i="6"/>
  <c r="CO163" i="6"/>
  <c r="CN163" i="6"/>
  <c r="CM163" i="6"/>
  <c r="CL163" i="6"/>
  <c r="CK163" i="6"/>
  <c r="CJ163" i="6"/>
  <c r="CI163" i="6"/>
  <c r="CH163" i="6"/>
  <c r="CG163" i="6"/>
  <c r="CF163" i="6"/>
  <c r="CE163" i="6"/>
  <c r="CD163" i="6"/>
  <c r="CC163" i="6"/>
  <c r="CB163" i="6"/>
  <c r="CA163" i="6"/>
  <c r="BZ163" i="6"/>
  <c r="BY163" i="6"/>
  <c r="BX163" i="6"/>
  <c r="BW163" i="6"/>
  <c r="BV163" i="6"/>
  <c r="BU163" i="6"/>
  <c r="BT163" i="6"/>
  <c r="BS163" i="6"/>
  <c r="BR163" i="6"/>
  <c r="BQ163" i="6"/>
  <c r="BP163" i="6"/>
  <c r="BO163" i="6"/>
  <c r="BM163" i="6"/>
  <c r="BL163" i="6"/>
  <c r="BK163" i="6"/>
  <c r="BJ163" i="6"/>
  <c r="BI163" i="6"/>
  <c r="BH163" i="6"/>
  <c r="BG163" i="6"/>
  <c r="BF163" i="6"/>
  <c r="BE163" i="6"/>
  <c r="BD163" i="6"/>
  <c r="BC163" i="6"/>
  <c r="BB163" i="6"/>
  <c r="BA163" i="6"/>
  <c r="AZ163" i="6"/>
  <c r="AY163" i="6"/>
  <c r="AX163" i="6"/>
  <c r="AW163" i="6"/>
  <c r="AV163" i="6"/>
  <c r="AU163" i="6"/>
  <c r="AT163" i="6"/>
  <c r="AS163" i="6"/>
  <c r="AR163" i="6"/>
  <c r="AQ163" i="6"/>
  <c r="AP163" i="6"/>
  <c r="AO163" i="6"/>
  <c r="AN163" i="6"/>
  <c r="AM163" i="6"/>
  <c r="AL163" i="6"/>
  <c r="AK163" i="6"/>
  <c r="AJ163" i="6"/>
  <c r="AI163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H170" i="6" s="1"/>
  <c r="I167" i="6" s="1"/>
  <c r="NI150" i="6"/>
  <c r="NH150" i="6"/>
  <c r="NG150" i="6"/>
  <c r="NF150" i="6"/>
  <c r="NE150" i="6"/>
  <c r="ND150" i="6"/>
  <c r="NC150" i="6"/>
  <c r="NB150" i="6"/>
  <c r="NA150" i="6"/>
  <c r="MZ150" i="6"/>
  <c r="MY150" i="6"/>
  <c r="MX150" i="6"/>
  <c r="MW150" i="6"/>
  <c r="MV150" i="6"/>
  <c r="MU150" i="6"/>
  <c r="MT150" i="6"/>
  <c r="MS150" i="6"/>
  <c r="MR150" i="6"/>
  <c r="MQ150" i="6"/>
  <c r="MP150" i="6"/>
  <c r="MO150" i="6"/>
  <c r="MN150" i="6"/>
  <c r="MM150" i="6"/>
  <c r="ML150" i="6"/>
  <c r="MK150" i="6"/>
  <c r="MJ150" i="6"/>
  <c r="MI150" i="6"/>
  <c r="MH150" i="6"/>
  <c r="MG150" i="6"/>
  <c r="MF150" i="6"/>
  <c r="ME150" i="6"/>
  <c r="MD150" i="6"/>
  <c r="MC150" i="6"/>
  <c r="MB150" i="6"/>
  <c r="MA150" i="6"/>
  <c r="LZ150" i="6"/>
  <c r="LY150" i="6"/>
  <c r="LX150" i="6"/>
  <c r="LW150" i="6"/>
  <c r="LV150" i="6"/>
  <c r="LU150" i="6"/>
  <c r="LT150" i="6"/>
  <c r="LS150" i="6"/>
  <c r="LR150" i="6"/>
  <c r="LQ150" i="6"/>
  <c r="LP150" i="6"/>
  <c r="LO150" i="6"/>
  <c r="LN150" i="6"/>
  <c r="LM150" i="6"/>
  <c r="LL150" i="6"/>
  <c r="LK150" i="6"/>
  <c r="LJ150" i="6"/>
  <c r="LI150" i="6"/>
  <c r="LH150" i="6"/>
  <c r="LG150" i="6"/>
  <c r="LF150" i="6"/>
  <c r="LE150" i="6"/>
  <c r="LD150" i="6"/>
  <c r="LC150" i="6"/>
  <c r="LB150" i="6"/>
  <c r="LA150" i="6"/>
  <c r="KZ150" i="6"/>
  <c r="KY150" i="6"/>
  <c r="KX150" i="6"/>
  <c r="KW150" i="6"/>
  <c r="KV150" i="6"/>
  <c r="KU150" i="6"/>
  <c r="KT150" i="6"/>
  <c r="KS150" i="6"/>
  <c r="KR150" i="6"/>
  <c r="KQ150" i="6"/>
  <c r="KP150" i="6"/>
  <c r="KO150" i="6"/>
  <c r="KN150" i="6"/>
  <c r="KM150" i="6"/>
  <c r="KL150" i="6"/>
  <c r="KK150" i="6"/>
  <c r="KJ150" i="6"/>
  <c r="KI150" i="6"/>
  <c r="KH150" i="6"/>
  <c r="KG150" i="6"/>
  <c r="KF150" i="6"/>
  <c r="KE150" i="6"/>
  <c r="KD150" i="6"/>
  <c r="KC150" i="6"/>
  <c r="KB150" i="6"/>
  <c r="KA150" i="6"/>
  <c r="JZ150" i="6"/>
  <c r="JY150" i="6"/>
  <c r="JX150" i="6"/>
  <c r="JW150" i="6"/>
  <c r="JV150" i="6"/>
  <c r="JU150" i="6"/>
  <c r="JT150" i="6"/>
  <c r="JS150" i="6"/>
  <c r="JR150" i="6"/>
  <c r="JQ150" i="6"/>
  <c r="JP150" i="6"/>
  <c r="JO150" i="6"/>
  <c r="JN150" i="6"/>
  <c r="JM150" i="6"/>
  <c r="JL150" i="6"/>
  <c r="JK150" i="6"/>
  <c r="JJ150" i="6"/>
  <c r="JI150" i="6"/>
  <c r="JH150" i="6"/>
  <c r="JG150" i="6"/>
  <c r="JF150" i="6"/>
  <c r="JE150" i="6"/>
  <c r="JD150" i="6"/>
  <c r="JC150" i="6"/>
  <c r="JB150" i="6"/>
  <c r="JA150" i="6"/>
  <c r="IZ150" i="6"/>
  <c r="IY150" i="6"/>
  <c r="IX150" i="6"/>
  <c r="IW150" i="6"/>
  <c r="IV150" i="6"/>
  <c r="IU150" i="6"/>
  <c r="IT150" i="6"/>
  <c r="IS150" i="6"/>
  <c r="IR150" i="6"/>
  <c r="IQ150" i="6"/>
  <c r="IP150" i="6"/>
  <c r="IO150" i="6"/>
  <c r="IN150" i="6"/>
  <c r="IM150" i="6"/>
  <c r="IL150" i="6"/>
  <c r="IK150" i="6"/>
  <c r="IJ150" i="6"/>
  <c r="II150" i="6"/>
  <c r="IH150" i="6"/>
  <c r="IG150" i="6"/>
  <c r="IF150" i="6"/>
  <c r="IE150" i="6"/>
  <c r="ID150" i="6"/>
  <c r="IC150" i="6"/>
  <c r="IB150" i="6"/>
  <c r="IA150" i="6"/>
  <c r="HZ150" i="6"/>
  <c r="HY150" i="6"/>
  <c r="HX150" i="6"/>
  <c r="HW150" i="6"/>
  <c r="HV150" i="6"/>
  <c r="HU150" i="6"/>
  <c r="HT150" i="6"/>
  <c r="HS150" i="6"/>
  <c r="HR150" i="6"/>
  <c r="HQ150" i="6"/>
  <c r="HP150" i="6"/>
  <c r="HO150" i="6"/>
  <c r="HN150" i="6"/>
  <c r="HM150" i="6"/>
  <c r="HL150" i="6"/>
  <c r="HK150" i="6"/>
  <c r="HJ150" i="6"/>
  <c r="HI150" i="6"/>
  <c r="HH150" i="6"/>
  <c r="HG150" i="6"/>
  <c r="HF150" i="6"/>
  <c r="HE150" i="6"/>
  <c r="HD150" i="6"/>
  <c r="HC150" i="6"/>
  <c r="HB150" i="6"/>
  <c r="HA150" i="6"/>
  <c r="GZ150" i="6"/>
  <c r="GY150" i="6"/>
  <c r="GX150" i="6"/>
  <c r="GW150" i="6"/>
  <c r="GV150" i="6"/>
  <c r="GU150" i="6"/>
  <c r="GT150" i="6"/>
  <c r="GS150" i="6"/>
  <c r="GR150" i="6"/>
  <c r="GQ150" i="6"/>
  <c r="GP150" i="6"/>
  <c r="GO150" i="6"/>
  <c r="GN150" i="6"/>
  <c r="GM150" i="6"/>
  <c r="GL150" i="6"/>
  <c r="GK150" i="6"/>
  <c r="GJ150" i="6"/>
  <c r="GI150" i="6"/>
  <c r="GH150" i="6"/>
  <c r="GG150" i="6"/>
  <c r="GF150" i="6"/>
  <c r="GE150" i="6"/>
  <c r="GD150" i="6"/>
  <c r="GC150" i="6"/>
  <c r="GB150" i="6"/>
  <c r="GA150" i="6"/>
  <c r="FZ150" i="6"/>
  <c r="FY150" i="6"/>
  <c r="FX150" i="6"/>
  <c r="FW150" i="6"/>
  <c r="FV150" i="6"/>
  <c r="FU150" i="6"/>
  <c r="FT150" i="6"/>
  <c r="FS150" i="6"/>
  <c r="FR150" i="6"/>
  <c r="FQ150" i="6"/>
  <c r="FP150" i="6"/>
  <c r="FO150" i="6"/>
  <c r="FN150" i="6"/>
  <c r="FM150" i="6"/>
  <c r="FL150" i="6"/>
  <c r="FK150" i="6"/>
  <c r="FJ150" i="6"/>
  <c r="FI150" i="6"/>
  <c r="FH150" i="6"/>
  <c r="FG150" i="6"/>
  <c r="FF150" i="6"/>
  <c r="FE150" i="6"/>
  <c r="FD150" i="6"/>
  <c r="FC150" i="6"/>
  <c r="FB150" i="6"/>
  <c r="FA150" i="6"/>
  <c r="EZ150" i="6"/>
  <c r="EY150" i="6"/>
  <c r="EX150" i="6"/>
  <c r="EW150" i="6"/>
  <c r="EV150" i="6"/>
  <c r="EU150" i="6"/>
  <c r="ET150" i="6"/>
  <c r="ES150" i="6"/>
  <c r="ER150" i="6"/>
  <c r="EQ150" i="6"/>
  <c r="EP150" i="6"/>
  <c r="EO150" i="6"/>
  <c r="EN150" i="6"/>
  <c r="EM150" i="6"/>
  <c r="EL150" i="6"/>
  <c r="EK150" i="6"/>
  <c r="EJ150" i="6"/>
  <c r="EI150" i="6"/>
  <c r="EH150" i="6"/>
  <c r="EG150" i="6"/>
  <c r="EF150" i="6"/>
  <c r="EE150" i="6"/>
  <c r="ED150" i="6"/>
  <c r="EC150" i="6"/>
  <c r="EB150" i="6"/>
  <c r="EA150" i="6"/>
  <c r="DZ150" i="6"/>
  <c r="DY150" i="6"/>
  <c r="DX150" i="6"/>
  <c r="DW150" i="6"/>
  <c r="DV150" i="6"/>
  <c r="DU150" i="6"/>
  <c r="DT150" i="6"/>
  <c r="DS150" i="6"/>
  <c r="DR150" i="6"/>
  <c r="DQ150" i="6"/>
  <c r="DP150" i="6"/>
  <c r="DO150" i="6"/>
  <c r="DN150" i="6"/>
  <c r="DM150" i="6"/>
  <c r="DL150" i="6"/>
  <c r="DK150" i="6"/>
  <c r="DJ150" i="6"/>
  <c r="DI150" i="6"/>
  <c r="DH150" i="6"/>
  <c r="DG150" i="6"/>
  <c r="DF150" i="6"/>
  <c r="DE150" i="6"/>
  <c r="DD150" i="6"/>
  <c r="DC150" i="6"/>
  <c r="DB150" i="6"/>
  <c r="DA150" i="6"/>
  <c r="CZ150" i="6"/>
  <c r="CY150" i="6"/>
  <c r="CX150" i="6"/>
  <c r="CW150" i="6"/>
  <c r="CV150" i="6"/>
  <c r="CU150" i="6"/>
  <c r="CT150" i="6"/>
  <c r="CS150" i="6"/>
  <c r="CR150" i="6"/>
  <c r="CQ150" i="6"/>
  <c r="CP150" i="6"/>
  <c r="CO150" i="6"/>
  <c r="CN150" i="6"/>
  <c r="CM150" i="6"/>
  <c r="CL150" i="6"/>
  <c r="CK150" i="6"/>
  <c r="CJ150" i="6"/>
  <c r="CI150" i="6"/>
  <c r="CH150" i="6"/>
  <c r="CG150" i="6"/>
  <c r="CF150" i="6"/>
  <c r="CE150" i="6"/>
  <c r="CD150" i="6"/>
  <c r="CC150" i="6"/>
  <c r="CB150" i="6"/>
  <c r="CA150" i="6"/>
  <c r="BZ150" i="6"/>
  <c r="BY150" i="6"/>
  <c r="BX150" i="6"/>
  <c r="BW150" i="6"/>
  <c r="BV150" i="6"/>
  <c r="BU150" i="6"/>
  <c r="BT150" i="6"/>
  <c r="BS150" i="6"/>
  <c r="BR150" i="6"/>
  <c r="BQ150" i="6"/>
  <c r="BP150" i="6"/>
  <c r="BO150" i="6"/>
  <c r="BM150" i="6"/>
  <c r="BL150" i="6"/>
  <c r="BK150" i="6"/>
  <c r="BJ150" i="6"/>
  <c r="BI150" i="6"/>
  <c r="BH150" i="6"/>
  <c r="BG150" i="6"/>
  <c r="BF150" i="6"/>
  <c r="BE150" i="6"/>
  <c r="BD150" i="6"/>
  <c r="BC150" i="6"/>
  <c r="BB150" i="6"/>
  <c r="BA150" i="6"/>
  <c r="AZ150" i="6"/>
  <c r="AY150" i="6"/>
  <c r="AX150" i="6"/>
  <c r="AW150" i="6"/>
  <c r="AV150" i="6"/>
  <c r="AU150" i="6"/>
  <c r="AT150" i="6"/>
  <c r="AS150" i="6"/>
  <c r="AR150" i="6"/>
  <c r="AQ150" i="6"/>
  <c r="AP150" i="6"/>
  <c r="AO150" i="6"/>
  <c r="AN150" i="6"/>
  <c r="AL150" i="6"/>
  <c r="AK150" i="6"/>
  <c r="AJ150" i="6"/>
  <c r="AI150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H157" i="6" s="1"/>
  <c r="I154" i="6" s="1"/>
  <c r="NI137" i="6"/>
  <c r="NH137" i="6"/>
  <c r="NG137" i="6"/>
  <c r="NF137" i="6"/>
  <c r="NE137" i="6"/>
  <c r="ND137" i="6"/>
  <c r="NC137" i="6"/>
  <c r="NB137" i="6"/>
  <c r="NA137" i="6"/>
  <c r="MZ137" i="6"/>
  <c r="MY137" i="6"/>
  <c r="MX137" i="6"/>
  <c r="MW137" i="6"/>
  <c r="MV137" i="6"/>
  <c r="MU137" i="6"/>
  <c r="MT137" i="6"/>
  <c r="MS137" i="6"/>
  <c r="MR137" i="6"/>
  <c r="MQ137" i="6"/>
  <c r="MP137" i="6"/>
  <c r="MO137" i="6"/>
  <c r="MN137" i="6"/>
  <c r="MM137" i="6"/>
  <c r="ML137" i="6"/>
  <c r="MK137" i="6"/>
  <c r="MJ137" i="6"/>
  <c r="MI137" i="6"/>
  <c r="MH137" i="6"/>
  <c r="MG137" i="6"/>
  <c r="MF137" i="6"/>
  <c r="ME137" i="6"/>
  <c r="MD137" i="6"/>
  <c r="MC137" i="6"/>
  <c r="MB137" i="6"/>
  <c r="MA137" i="6"/>
  <c r="LZ137" i="6"/>
  <c r="LY137" i="6"/>
  <c r="LX137" i="6"/>
  <c r="LW137" i="6"/>
  <c r="LV137" i="6"/>
  <c r="LU137" i="6"/>
  <c r="LT137" i="6"/>
  <c r="LS137" i="6"/>
  <c r="LR137" i="6"/>
  <c r="LQ137" i="6"/>
  <c r="LP137" i="6"/>
  <c r="LO137" i="6"/>
  <c r="LN137" i="6"/>
  <c r="LM137" i="6"/>
  <c r="LL137" i="6"/>
  <c r="LK137" i="6"/>
  <c r="LJ137" i="6"/>
  <c r="LI137" i="6"/>
  <c r="LH137" i="6"/>
  <c r="LG137" i="6"/>
  <c r="LF137" i="6"/>
  <c r="LE137" i="6"/>
  <c r="LD137" i="6"/>
  <c r="LC137" i="6"/>
  <c r="LB137" i="6"/>
  <c r="LA137" i="6"/>
  <c r="KZ137" i="6"/>
  <c r="KY137" i="6"/>
  <c r="KX137" i="6"/>
  <c r="KW137" i="6"/>
  <c r="KV137" i="6"/>
  <c r="KU137" i="6"/>
  <c r="KT137" i="6"/>
  <c r="KS137" i="6"/>
  <c r="KR137" i="6"/>
  <c r="KQ137" i="6"/>
  <c r="KP137" i="6"/>
  <c r="KO137" i="6"/>
  <c r="KN137" i="6"/>
  <c r="KM137" i="6"/>
  <c r="KL137" i="6"/>
  <c r="KK137" i="6"/>
  <c r="KJ137" i="6"/>
  <c r="KI137" i="6"/>
  <c r="KH137" i="6"/>
  <c r="KG137" i="6"/>
  <c r="KF137" i="6"/>
  <c r="KE137" i="6"/>
  <c r="KD137" i="6"/>
  <c r="KC137" i="6"/>
  <c r="KB137" i="6"/>
  <c r="KA137" i="6"/>
  <c r="JZ137" i="6"/>
  <c r="JY137" i="6"/>
  <c r="JX137" i="6"/>
  <c r="JW137" i="6"/>
  <c r="JV137" i="6"/>
  <c r="JU137" i="6"/>
  <c r="JT137" i="6"/>
  <c r="JS137" i="6"/>
  <c r="JR137" i="6"/>
  <c r="JQ137" i="6"/>
  <c r="JP137" i="6"/>
  <c r="JO137" i="6"/>
  <c r="JN137" i="6"/>
  <c r="JM137" i="6"/>
  <c r="JL137" i="6"/>
  <c r="JK137" i="6"/>
  <c r="JJ137" i="6"/>
  <c r="JI137" i="6"/>
  <c r="JH137" i="6"/>
  <c r="JG137" i="6"/>
  <c r="JF137" i="6"/>
  <c r="JE137" i="6"/>
  <c r="JD137" i="6"/>
  <c r="JC137" i="6"/>
  <c r="JB137" i="6"/>
  <c r="JA137" i="6"/>
  <c r="IZ137" i="6"/>
  <c r="IY137" i="6"/>
  <c r="IX137" i="6"/>
  <c r="IW137" i="6"/>
  <c r="IV137" i="6"/>
  <c r="IU137" i="6"/>
  <c r="IT137" i="6"/>
  <c r="IS137" i="6"/>
  <c r="IR137" i="6"/>
  <c r="IQ137" i="6"/>
  <c r="IP137" i="6"/>
  <c r="IO137" i="6"/>
  <c r="IN137" i="6"/>
  <c r="IM137" i="6"/>
  <c r="IL137" i="6"/>
  <c r="IK137" i="6"/>
  <c r="IJ137" i="6"/>
  <c r="II137" i="6"/>
  <c r="IH137" i="6"/>
  <c r="IG137" i="6"/>
  <c r="IF137" i="6"/>
  <c r="IE137" i="6"/>
  <c r="ID137" i="6"/>
  <c r="IC137" i="6"/>
  <c r="IB137" i="6"/>
  <c r="IA137" i="6"/>
  <c r="HZ137" i="6"/>
  <c r="HY137" i="6"/>
  <c r="HX137" i="6"/>
  <c r="HW137" i="6"/>
  <c r="HV137" i="6"/>
  <c r="HU137" i="6"/>
  <c r="HT137" i="6"/>
  <c r="HS137" i="6"/>
  <c r="HR137" i="6"/>
  <c r="HQ137" i="6"/>
  <c r="HP137" i="6"/>
  <c r="HO137" i="6"/>
  <c r="HN137" i="6"/>
  <c r="HM137" i="6"/>
  <c r="HL137" i="6"/>
  <c r="HK137" i="6"/>
  <c r="HJ137" i="6"/>
  <c r="HI137" i="6"/>
  <c r="HH137" i="6"/>
  <c r="HG137" i="6"/>
  <c r="HF137" i="6"/>
  <c r="HE137" i="6"/>
  <c r="HD137" i="6"/>
  <c r="HC137" i="6"/>
  <c r="HB137" i="6"/>
  <c r="HA137" i="6"/>
  <c r="GZ137" i="6"/>
  <c r="GY137" i="6"/>
  <c r="GX137" i="6"/>
  <c r="GW137" i="6"/>
  <c r="GV137" i="6"/>
  <c r="GU137" i="6"/>
  <c r="GT137" i="6"/>
  <c r="GS137" i="6"/>
  <c r="GR137" i="6"/>
  <c r="GQ137" i="6"/>
  <c r="GP137" i="6"/>
  <c r="GO137" i="6"/>
  <c r="GN137" i="6"/>
  <c r="GM137" i="6"/>
  <c r="GL137" i="6"/>
  <c r="GK137" i="6"/>
  <c r="GJ137" i="6"/>
  <c r="GI137" i="6"/>
  <c r="GH137" i="6"/>
  <c r="GG137" i="6"/>
  <c r="GF137" i="6"/>
  <c r="GE137" i="6"/>
  <c r="GD137" i="6"/>
  <c r="GC137" i="6"/>
  <c r="GB137" i="6"/>
  <c r="GA137" i="6"/>
  <c r="FZ137" i="6"/>
  <c r="FY137" i="6"/>
  <c r="FX137" i="6"/>
  <c r="FW137" i="6"/>
  <c r="FV137" i="6"/>
  <c r="FU137" i="6"/>
  <c r="FT137" i="6"/>
  <c r="FS137" i="6"/>
  <c r="FR137" i="6"/>
  <c r="FQ137" i="6"/>
  <c r="FP137" i="6"/>
  <c r="FO137" i="6"/>
  <c r="FN137" i="6"/>
  <c r="FM137" i="6"/>
  <c r="FL137" i="6"/>
  <c r="FK137" i="6"/>
  <c r="FJ137" i="6"/>
  <c r="FI137" i="6"/>
  <c r="FH137" i="6"/>
  <c r="FG137" i="6"/>
  <c r="FF137" i="6"/>
  <c r="FE137" i="6"/>
  <c r="FD137" i="6"/>
  <c r="FC137" i="6"/>
  <c r="FB137" i="6"/>
  <c r="FA137" i="6"/>
  <c r="EZ137" i="6"/>
  <c r="EY137" i="6"/>
  <c r="EX137" i="6"/>
  <c r="EW137" i="6"/>
  <c r="EV137" i="6"/>
  <c r="EU137" i="6"/>
  <c r="ET137" i="6"/>
  <c r="ES137" i="6"/>
  <c r="ER137" i="6"/>
  <c r="EQ137" i="6"/>
  <c r="EP137" i="6"/>
  <c r="EO137" i="6"/>
  <c r="EN137" i="6"/>
  <c r="EM137" i="6"/>
  <c r="EL137" i="6"/>
  <c r="EK137" i="6"/>
  <c r="EJ137" i="6"/>
  <c r="EI137" i="6"/>
  <c r="EH137" i="6"/>
  <c r="EG137" i="6"/>
  <c r="EF137" i="6"/>
  <c r="EE137" i="6"/>
  <c r="ED137" i="6"/>
  <c r="EC137" i="6"/>
  <c r="EB137" i="6"/>
  <c r="EA137" i="6"/>
  <c r="DZ137" i="6"/>
  <c r="DY137" i="6"/>
  <c r="DX137" i="6"/>
  <c r="DW137" i="6"/>
  <c r="DV137" i="6"/>
  <c r="DU137" i="6"/>
  <c r="DT137" i="6"/>
  <c r="DS137" i="6"/>
  <c r="DR137" i="6"/>
  <c r="DQ137" i="6"/>
  <c r="DP137" i="6"/>
  <c r="DO137" i="6"/>
  <c r="DN137" i="6"/>
  <c r="DM137" i="6"/>
  <c r="DL137" i="6"/>
  <c r="DK137" i="6"/>
  <c r="DJ137" i="6"/>
  <c r="DI137" i="6"/>
  <c r="DH137" i="6"/>
  <c r="DG137" i="6"/>
  <c r="DF137" i="6"/>
  <c r="DE137" i="6"/>
  <c r="DD137" i="6"/>
  <c r="DC137" i="6"/>
  <c r="DB137" i="6"/>
  <c r="DA137" i="6"/>
  <c r="CZ137" i="6"/>
  <c r="CY137" i="6"/>
  <c r="CX137" i="6"/>
  <c r="CW137" i="6"/>
  <c r="CV137" i="6"/>
  <c r="CU137" i="6"/>
  <c r="CT137" i="6"/>
  <c r="CS137" i="6"/>
  <c r="CR137" i="6"/>
  <c r="CQ137" i="6"/>
  <c r="CP137" i="6"/>
  <c r="CO137" i="6"/>
  <c r="CN137" i="6"/>
  <c r="CM137" i="6"/>
  <c r="CL137" i="6"/>
  <c r="CK137" i="6"/>
  <c r="CJ137" i="6"/>
  <c r="CI137" i="6"/>
  <c r="CH137" i="6"/>
  <c r="CG137" i="6"/>
  <c r="CF137" i="6"/>
  <c r="CE137" i="6"/>
  <c r="CD137" i="6"/>
  <c r="CC137" i="6"/>
  <c r="CB137" i="6"/>
  <c r="CA137" i="6"/>
  <c r="BZ137" i="6"/>
  <c r="BY137" i="6"/>
  <c r="BX137" i="6"/>
  <c r="BW137" i="6"/>
  <c r="BV137" i="6"/>
  <c r="BU137" i="6"/>
  <c r="BT137" i="6"/>
  <c r="BS137" i="6"/>
  <c r="BR137" i="6"/>
  <c r="BQ137" i="6"/>
  <c r="BP137" i="6"/>
  <c r="BO137" i="6"/>
  <c r="BM137" i="6"/>
  <c r="BL137" i="6"/>
  <c r="BK137" i="6"/>
  <c r="BJ137" i="6"/>
  <c r="BI137" i="6"/>
  <c r="BH137" i="6"/>
  <c r="BG137" i="6"/>
  <c r="BF137" i="6"/>
  <c r="BE137" i="6"/>
  <c r="BD137" i="6"/>
  <c r="BC137" i="6"/>
  <c r="BB137" i="6"/>
  <c r="BA137" i="6"/>
  <c r="AZ137" i="6"/>
  <c r="AY137" i="6"/>
  <c r="AX137" i="6"/>
  <c r="AW137" i="6"/>
  <c r="AV137" i="6"/>
  <c r="AU137" i="6"/>
  <c r="AT137" i="6"/>
  <c r="AS137" i="6"/>
  <c r="AR137" i="6"/>
  <c r="AQ137" i="6"/>
  <c r="AP137" i="6"/>
  <c r="AO137" i="6"/>
  <c r="AN137" i="6"/>
  <c r="AL137" i="6"/>
  <c r="AK137" i="6"/>
  <c r="AJ137" i="6"/>
  <c r="AI137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H144" i="6" s="1"/>
  <c r="AM150" i="6"/>
  <c r="AM137" i="6"/>
  <c r="ME57" i="5"/>
  <c r="MF57" i="5"/>
  <c r="MG57" i="5"/>
  <c r="MH57" i="5"/>
  <c r="MI57" i="5"/>
  <c r="MJ57" i="5"/>
  <c r="MK57" i="5"/>
  <c r="ML57" i="5"/>
  <c r="MM57" i="5"/>
  <c r="MN57" i="5"/>
  <c r="MO57" i="5"/>
  <c r="MP57" i="5"/>
  <c r="MQ57" i="5"/>
  <c r="MR57" i="5"/>
  <c r="MS57" i="5"/>
  <c r="MT57" i="5"/>
  <c r="MU57" i="5"/>
  <c r="MV57" i="5"/>
  <c r="MW57" i="5"/>
  <c r="MX57" i="5"/>
  <c r="MY57" i="5"/>
  <c r="MZ57" i="5"/>
  <c r="NA57" i="5"/>
  <c r="NB57" i="5"/>
  <c r="NC57" i="5"/>
  <c r="ND57" i="5"/>
  <c r="NE57" i="5"/>
  <c r="NF57" i="5"/>
  <c r="NG57" i="5"/>
  <c r="NH57" i="5"/>
  <c r="MD57" i="5"/>
  <c r="HQ57" i="5"/>
  <c r="HR57" i="5"/>
  <c r="HS57" i="5"/>
  <c r="HZ57" i="5"/>
  <c r="IA57" i="5"/>
  <c r="GH57" i="5"/>
  <c r="GI57" i="5"/>
  <c r="GJ57" i="5"/>
  <c r="GK57" i="5"/>
  <c r="GL57" i="5"/>
  <c r="GM57" i="5"/>
  <c r="GN57" i="5"/>
  <c r="GO57" i="5"/>
  <c r="GP57" i="5"/>
  <c r="GQ57" i="5"/>
  <c r="GR57" i="5"/>
  <c r="GS57" i="5"/>
  <c r="GT57" i="5"/>
  <c r="GU57" i="5"/>
  <c r="GV57" i="5"/>
  <c r="GW57" i="5"/>
  <c r="GX57" i="5"/>
  <c r="GY57" i="5"/>
  <c r="GZ57" i="5"/>
  <c r="HA57" i="5"/>
  <c r="HB57" i="5"/>
  <c r="HC57" i="5"/>
  <c r="HD57" i="5"/>
  <c r="HE57" i="5"/>
  <c r="HF57" i="5"/>
  <c r="HG57" i="5"/>
  <c r="HH57" i="5"/>
  <c r="HI57" i="5"/>
  <c r="HJ57" i="5"/>
  <c r="HK57" i="5"/>
  <c r="GG57" i="5"/>
  <c r="FD57" i="5"/>
  <c r="FE57" i="5"/>
  <c r="FF57" i="5"/>
  <c r="FG57" i="5"/>
  <c r="FH57" i="5"/>
  <c r="FI57" i="5"/>
  <c r="FJ57" i="5"/>
  <c r="FK57" i="5"/>
  <c r="FC57" i="5"/>
  <c r="DY57" i="5"/>
  <c r="DZ57" i="5"/>
  <c r="EA57" i="5"/>
  <c r="EB57" i="5"/>
  <c r="EC57" i="5"/>
  <c r="ED57" i="5"/>
  <c r="EE57" i="5"/>
  <c r="EF57" i="5"/>
  <c r="EG57" i="5"/>
  <c r="EH57" i="5"/>
  <c r="EI57" i="5"/>
  <c r="EJ57" i="5"/>
  <c r="EK57" i="5"/>
  <c r="EL57" i="5"/>
  <c r="EM57" i="5"/>
  <c r="EN57" i="5"/>
  <c r="EO57" i="5"/>
  <c r="EP57" i="5"/>
  <c r="EQ57" i="5"/>
  <c r="ER57" i="5"/>
  <c r="ES57" i="5"/>
  <c r="ET57" i="5"/>
  <c r="EU57" i="5"/>
  <c r="EV57" i="5"/>
  <c r="EW57" i="5"/>
  <c r="EX57" i="5"/>
  <c r="EY57" i="5"/>
  <c r="EZ57" i="5"/>
  <c r="FA57" i="5"/>
  <c r="FB57" i="5"/>
  <c r="DX57" i="5"/>
  <c r="CU57" i="5"/>
  <c r="CV57" i="5"/>
  <c r="CW57" i="5"/>
  <c r="CX57" i="5"/>
  <c r="CY57" i="5"/>
  <c r="CZ57" i="5"/>
  <c r="DA57" i="5"/>
  <c r="DB57" i="5"/>
  <c r="DC57" i="5"/>
  <c r="DD57" i="5"/>
  <c r="DE57" i="5"/>
  <c r="DF57" i="5"/>
  <c r="DG57" i="5"/>
  <c r="DH57" i="5"/>
  <c r="DI57" i="5"/>
  <c r="DJ57" i="5"/>
  <c r="DK57" i="5"/>
  <c r="DL57" i="5"/>
  <c r="DM57" i="5"/>
  <c r="DN57" i="5"/>
  <c r="DO57" i="5"/>
  <c r="DP57" i="5"/>
  <c r="DQ57" i="5"/>
  <c r="DR57" i="5"/>
  <c r="DS57" i="5"/>
  <c r="DT57" i="5"/>
  <c r="DU57" i="5"/>
  <c r="DV57" i="5"/>
  <c r="DW57" i="5"/>
  <c r="CT57" i="5"/>
  <c r="BP57" i="5"/>
  <c r="BQ57" i="5"/>
  <c r="BR57" i="5"/>
  <c r="BS57" i="5"/>
  <c r="BT57" i="5"/>
  <c r="BU57" i="5"/>
  <c r="BV57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CK57" i="5"/>
  <c r="CL57" i="5"/>
  <c r="CM57" i="5"/>
  <c r="CN57" i="5"/>
  <c r="CO57" i="5"/>
  <c r="CP57" i="5"/>
  <c r="CQ57" i="5"/>
  <c r="CR57" i="5"/>
  <c r="CS57" i="5"/>
  <c r="BO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BE57" i="5"/>
  <c r="BF57" i="5"/>
  <c r="BG57" i="5"/>
  <c r="BH57" i="5"/>
  <c r="BI57" i="5"/>
  <c r="BJ57" i="5"/>
  <c r="BK57" i="5"/>
  <c r="BL57" i="5"/>
  <c r="BM57" i="5"/>
  <c r="BN57" i="5"/>
  <c r="AM57" i="5"/>
  <c r="ME44" i="5"/>
  <c r="MF44" i="5"/>
  <c r="MG44" i="5"/>
  <c r="MH44" i="5"/>
  <c r="MI44" i="5"/>
  <c r="MJ44" i="5"/>
  <c r="MK44" i="5"/>
  <c r="ML44" i="5"/>
  <c r="MM44" i="5"/>
  <c r="MN44" i="5"/>
  <c r="MO44" i="5"/>
  <c r="MP44" i="5"/>
  <c r="MQ44" i="5"/>
  <c r="MR44" i="5"/>
  <c r="MS44" i="5"/>
  <c r="MT44" i="5"/>
  <c r="MU44" i="5"/>
  <c r="MV44" i="5"/>
  <c r="MW44" i="5"/>
  <c r="MX44" i="5"/>
  <c r="MY44" i="5"/>
  <c r="MZ44" i="5"/>
  <c r="NA44" i="5"/>
  <c r="NB44" i="5"/>
  <c r="NC44" i="5"/>
  <c r="ND44" i="5"/>
  <c r="NE44" i="5"/>
  <c r="NF44" i="5"/>
  <c r="NG44" i="5"/>
  <c r="NH44" i="5"/>
  <c r="MD44" i="5"/>
  <c r="HQ44" i="5"/>
  <c r="HR44" i="5"/>
  <c r="HS44" i="5"/>
  <c r="HZ44" i="5"/>
  <c r="IA44" i="5"/>
  <c r="GH44" i="5"/>
  <c r="GI44" i="5"/>
  <c r="GJ44" i="5"/>
  <c r="GK44" i="5"/>
  <c r="GL44" i="5"/>
  <c r="GM44" i="5"/>
  <c r="GN44" i="5"/>
  <c r="GO44" i="5"/>
  <c r="GP44" i="5"/>
  <c r="GQ44" i="5"/>
  <c r="GR44" i="5"/>
  <c r="GS44" i="5"/>
  <c r="GT44" i="5"/>
  <c r="GU44" i="5"/>
  <c r="GV44" i="5"/>
  <c r="GW44" i="5"/>
  <c r="GX44" i="5"/>
  <c r="GY44" i="5"/>
  <c r="GZ44" i="5"/>
  <c r="HA44" i="5"/>
  <c r="HB44" i="5"/>
  <c r="HC44" i="5"/>
  <c r="HD44" i="5"/>
  <c r="HE44" i="5"/>
  <c r="HF44" i="5"/>
  <c r="HG44" i="5"/>
  <c r="HH44" i="5"/>
  <c r="HI44" i="5"/>
  <c r="HJ44" i="5"/>
  <c r="HK44" i="5"/>
  <c r="GG44" i="5"/>
  <c r="FD44" i="5"/>
  <c r="FE44" i="5"/>
  <c r="FF44" i="5"/>
  <c r="FG44" i="5"/>
  <c r="FH44" i="5"/>
  <c r="FI44" i="5"/>
  <c r="FJ44" i="5"/>
  <c r="FK44" i="5"/>
  <c r="FL44" i="5"/>
  <c r="FM44" i="5"/>
  <c r="FN44" i="5"/>
  <c r="FO44" i="5"/>
  <c r="FP44" i="5"/>
  <c r="FQ44" i="5"/>
  <c r="FR44" i="5"/>
  <c r="FS44" i="5"/>
  <c r="FT44" i="5"/>
  <c r="FU44" i="5"/>
  <c r="FV44" i="5"/>
  <c r="FW44" i="5"/>
  <c r="FX44" i="5"/>
  <c r="FY44" i="5"/>
  <c r="FZ44" i="5"/>
  <c r="GA44" i="5"/>
  <c r="GB44" i="5"/>
  <c r="GC44" i="5"/>
  <c r="GD44" i="5"/>
  <c r="GE44" i="5"/>
  <c r="GF44" i="5"/>
  <c r="FC44" i="5"/>
  <c r="DY44" i="5"/>
  <c r="DZ44" i="5"/>
  <c r="EA44" i="5"/>
  <c r="EB44" i="5"/>
  <c r="EC44" i="5"/>
  <c r="ED44" i="5"/>
  <c r="EE44" i="5"/>
  <c r="EF44" i="5"/>
  <c r="EG44" i="5"/>
  <c r="EH44" i="5"/>
  <c r="EI44" i="5"/>
  <c r="EJ44" i="5"/>
  <c r="EK44" i="5"/>
  <c r="EL44" i="5"/>
  <c r="EM44" i="5"/>
  <c r="EN44" i="5"/>
  <c r="EO44" i="5"/>
  <c r="EP44" i="5"/>
  <c r="EQ44" i="5"/>
  <c r="ER44" i="5"/>
  <c r="ES44" i="5"/>
  <c r="ET44" i="5"/>
  <c r="EU44" i="5"/>
  <c r="EV44" i="5"/>
  <c r="EW44" i="5"/>
  <c r="EX44" i="5"/>
  <c r="EY44" i="5"/>
  <c r="EZ44" i="5"/>
  <c r="FA44" i="5"/>
  <c r="FB44" i="5"/>
  <c r="DX44" i="5"/>
  <c r="CU44" i="5"/>
  <c r="CV44" i="5"/>
  <c r="CW44" i="5"/>
  <c r="CX44" i="5"/>
  <c r="CY44" i="5"/>
  <c r="CZ44" i="5"/>
  <c r="DA44" i="5"/>
  <c r="DB44" i="5"/>
  <c r="DC44" i="5"/>
  <c r="DD44" i="5"/>
  <c r="DE44" i="5"/>
  <c r="DF44" i="5"/>
  <c r="DG44" i="5"/>
  <c r="DH44" i="5"/>
  <c r="DI44" i="5"/>
  <c r="DJ44" i="5"/>
  <c r="DK44" i="5"/>
  <c r="DL44" i="5"/>
  <c r="DM44" i="5"/>
  <c r="DN44" i="5"/>
  <c r="DO44" i="5"/>
  <c r="DP44" i="5"/>
  <c r="DQ44" i="5"/>
  <c r="DR44" i="5"/>
  <c r="DS44" i="5"/>
  <c r="DT44" i="5"/>
  <c r="DU44" i="5"/>
  <c r="DV44" i="5"/>
  <c r="DW44" i="5"/>
  <c r="CT44" i="5"/>
  <c r="BP44" i="5"/>
  <c r="BQ44" i="5"/>
  <c r="BR44" i="5"/>
  <c r="BS44" i="5"/>
  <c r="BT44" i="5"/>
  <c r="BU44" i="5"/>
  <c r="BV44" i="5"/>
  <c r="BW44" i="5"/>
  <c r="BX44" i="5"/>
  <c r="BY44" i="5"/>
  <c r="BZ44" i="5"/>
  <c r="CA44" i="5"/>
  <c r="CB44" i="5"/>
  <c r="CC44" i="5"/>
  <c r="CD44" i="5"/>
  <c r="CE44" i="5"/>
  <c r="CF44" i="5"/>
  <c r="CG44" i="5"/>
  <c r="CH44" i="5"/>
  <c r="CI44" i="5"/>
  <c r="CJ44" i="5"/>
  <c r="CK44" i="5"/>
  <c r="CL44" i="5"/>
  <c r="CM44" i="5"/>
  <c r="CN44" i="5"/>
  <c r="CO44" i="5"/>
  <c r="CP44" i="5"/>
  <c r="CQ44" i="5"/>
  <c r="CR44" i="5"/>
  <c r="CS44" i="5"/>
  <c r="BO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BN44" i="5"/>
  <c r="AM44" i="5"/>
  <c r="ME31" i="5"/>
  <c r="MF31" i="5"/>
  <c r="MG31" i="5"/>
  <c r="MH31" i="5"/>
  <c r="MI31" i="5"/>
  <c r="MJ31" i="5"/>
  <c r="MK31" i="5"/>
  <c r="ML31" i="5"/>
  <c r="MM31" i="5"/>
  <c r="MN31" i="5"/>
  <c r="MO31" i="5"/>
  <c r="MP31" i="5"/>
  <c r="MQ31" i="5"/>
  <c r="MR31" i="5"/>
  <c r="MS31" i="5"/>
  <c r="MT31" i="5"/>
  <c r="MU31" i="5"/>
  <c r="MV31" i="5"/>
  <c r="MW31" i="5"/>
  <c r="MX31" i="5"/>
  <c r="MY31" i="5"/>
  <c r="MZ31" i="5"/>
  <c r="NA31" i="5"/>
  <c r="NB31" i="5"/>
  <c r="NC31" i="5"/>
  <c r="ND31" i="5"/>
  <c r="NE31" i="5"/>
  <c r="NF31" i="5"/>
  <c r="NG31" i="5"/>
  <c r="NH31" i="5"/>
  <c r="MD31" i="5"/>
  <c r="HQ31" i="5"/>
  <c r="HR31" i="5"/>
  <c r="HS31" i="5"/>
  <c r="HZ31" i="5"/>
  <c r="IA31" i="5"/>
  <c r="GH31" i="5"/>
  <c r="GI31" i="5"/>
  <c r="GJ31" i="5"/>
  <c r="GK31" i="5"/>
  <c r="GL31" i="5"/>
  <c r="GM31" i="5"/>
  <c r="GN31" i="5"/>
  <c r="GO31" i="5"/>
  <c r="GP31" i="5"/>
  <c r="GQ31" i="5"/>
  <c r="GR31" i="5"/>
  <c r="GS31" i="5"/>
  <c r="GT31" i="5"/>
  <c r="GU31" i="5"/>
  <c r="GV31" i="5"/>
  <c r="GW31" i="5"/>
  <c r="GX31" i="5"/>
  <c r="GY31" i="5"/>
  <c r="GZ31" i="5"/>
  <c r="HA31" i="5"/>
  <c r="HB31" i="5"/>
  <c r="HC31" i="5"/>
  <c r="HD31" i="5"/>
  <c r="HE31" i="5"/>
  <c r="HF31" i="5"/>
  <c r="HG31" i="5"/>
  <c r="HH31" i="5"/>
  <c r="HI31" i="5"/>
  <c r="HJ31" i="5"/>
  <c r="HK31" i="5"/>
  <c r="GG31" i="5"/>
  <c r="FD31" i="5"/>
  <c r="FE31" i="5"/>
  <c r="FF31" i="5"/>
  <c r="FG31" i="5"/>
  <c r="FH31" i="5"/>
  <c r="FI31" i="5"/>
  <c r="FJ31" i="5"/>
  <c r="FK31" i="5"/>
  <c r="FL31" i="5"/>
  <c r="FM31" i="5"/>
  <c r="FN31" i="5"/>
  <c r="FO31" i="5"/>
  <c r="FP31" i="5"/>
  <c r="FQ31" i="5"/>
  <c r="FR31" i="5"/>
  <c r="FS31" i="5"/>
  <c r="FT31" i="5"/>
  <c r="FU31" i="5"/>
  <c r="FV31" i="5"/>
  <c r="FW31" i="5"/>
  <c r="FX31" i="5"/>
  <c r="FY31" i="5"/>
  <c r="FZ31" i="5"/>
  <c r="GA31" i="5"/>
  <c r="GB31" i="5"/>
  <c r="GC31" i="5"/>
  <c r="GD31" i="5"/>
  <c r="GE31" i="5"/>
  <c r="GF31" i="5"/>
  <c r="FC31" i="5"/>
  <c r="DY31" i="5"/>
  <c r="DZ31" i="5"/>
  <c r="EA31" i="5"/>
  <c r="EB31" i="5"/>
  <c r="EC31" i="5"/>
  <c r="ED31" i="5"/>
  <c r="EE31" i="5"/>
  <c r="EF31" i="5"/>
  <c r="EG31" i="5"/>
  <c r="EH31" i="5"/>
  <c r="EI31" i="5"/>
  <c r="EJ31" i="5"/>
  <c r="EK31" i="5"/>
  <c r="EL31" i="5"/>
  <c r="EM31" i="5"/>
  <c r="EN31" i="5"/>
  <c r="EO31" i="5"/>
  <c r="EP31" i="5"/>
  <c r="EQ31" i="5"/>
  <c r="ER31" i="5"/>
  <c r="ES31" i="5"/>
  <c r="ET31" i="5"/>
  <c r="EU31" i="5"/>
  <c r="EV31" i="5"/>
  <c r="EW31" i="5"/>
  <c r="EX31" i="5"/>
  <c r="EY31" i="5"/>
  <c r="EZ31" i="5"/>
  <c r="FA31" i="5"/>
  <c r="FB31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EQ32" i="5"/>
  <c r="ER32" i="5"/>
  <c r="ES32" i="5"/>
  <c r="ET32" i="5"/>
  <c r="EU32" i="5"/>
  <c r="EV32" i="5"/>
  <c r="EW32" i="5"/>
  <c r="EX32" i="5"/>
  <c r="EY32" i="5"/>
  <c r="EZ32" i="5"/>
  <c r="FA32" i="5"/>
  <c r="FB32" i="5"/>
  <c r="DX31" i="5"/>
  <c r="CU31" i="5"/>
  <c r="CV31" i="5"/>
  <c r="CW31" i="5"/>
  <c r="CX31" i="5"/>
  <c r="CY31" i="5"/>
  <c r="CZ31" i="5"/>
  <c r="DA31" i="5"/>
  <c r="DB31" i="5"/>
  <c r="DC31" i="5"/>
  <c r="DD31" i="5"/>
  <c r="DE31" i="5"/>
  <c r="DF31" i="5"/>
  <c r="DG31" i="5"/>
  <c r="DH31" i="5"/>
  <c r="DI31" i="5"/>
  <c r="DJ31" i="5"/>
  <c r="DK31" i="5"/>
  <c r="DL31" i="5"/>
  <c r="DM31" i="5"/>
  <c r="DN31" i="5"/>
  <c r="DO31" i="5"/>
  <c r="DP31" i="5"/>
  <c r="DQ31" i="5"/>
  <c r="DR31" i="5"/>
  <c r="DS31" i="5"/>
  <c r="DT31" i="5"/>
  <c r="DU31" i="5"/>
  <c r="DV31" i="5"/>
  <c r="DW31" i="5"/>
  <c r="CT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CB31" i="5"/>
  <c r="CC31" i="5"/>
  <c r="CD31" i="5"/>
  <c r="CE31" i="5"/>
  <c r="CF31" i="5"/>
  <c r="CG31" i="5"/>
  <c r="CH31" i="5"/>
  <c r="CI31" i="5"/>
  <c r="CJ31" i="5"/>
  <c r="CK31" i="5"/>
  <c r="CL31" i="5"/>
  <c r="CM31" i="5"/>
  <c r="CN31" i="5"/>
  <c r="CO31" i="5"/>
  <c r="CP31" i="5"/>
  <c r="CQ31" i="5"/>
  <c r="CR31" i="5"/>
  <c r="CS31" i="5"/>
  <c r="BO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AM31" i="5"/>
  <c r="ME18" i="5"/>
  <c r="MF18" i="5"/>
  <c r="MG18" i="5"/>
  <c r="MH18" i="5"/>
  <c r="MI18" i="5"/>
  <c r="MJ18" i="5"/>
  <c r="MK18" i="5"/>
  <c r="ML18" i="5"/>
  <c r="MM18" i="5"/>
  <c r="MN18" i="5"/>
  <c r="MO18" i="5"/>
  <c r="MP18" i="5"/>
  <c r="MQ18" i="5"/>
  <c r="MR18" i="5"/>
  <c r="MS18" i="5"/>
  <c r="MT18" i="5"/>
  <c r="MU18" i="5"/>
  <c r="MV18" i="5"/>
  <c r="MW18" i="5"/>
  <c r="MX18" i="5"/>
  <c r="MY18" i="5"/>
  <c r="MZ18" i="5"/>
  <c r="NA18" i="5"/>
  <c r="NB18" i="5"/>
  <c r="NC18" i="5"/>
  <c r="ND18" i="5"/>
  <c r="NE18" i="5"/>
  <c r="NF18" i="5"/>
  <c r="NG18" i="5"/>
  <c r="NH18" i="5"/>
  <c r="MD18" i="5"/>
  <c r="HQ18" i="5"/>
  <c r="HR18" i="5"/>
  <c r="HS18" i="5"/>
  <c r="HZ18" i="5"/>
  <c r="IA18" i="5"/>
  <c r="GH18" i="5"/>
  <c r="GI18" i="5"/>
  <c r="GJ18" i="5"/>
  <c r="GK18" i="5"/>
  <c r="GL18" i="5"/>
  <c r="GM18" i="5"/>
  <c r="GN18" i="5"/>
  <c r="GO18" i="5"/>
  <c r="GP18" i="5"/>
  <c r="GQ18" i="5"/>
  <c r="GR18" i="5"/>
  <c r="GS18" i="5"/>
  <c r="GT18" i="5"/>
  <c r="GU18" i="5"/>
  <c r="GV18" i="5"/>
  <c r="GW18" i="5"/>
  <c r="GX18" i="5"/>
  <c r="GY18" i="5"/>
  <c r="GZ18" i="5"/>
  <c r="HA18" i="5"/>
  <c r="HB18" i="5"/>
  <c r="HC18" i="5"/>
  <c r="HD18" i="5"/>
  <c r="HE18" i="5"/>
  <c r="HF18" i="5"/>
  <c r="HG18" i="5"/>
  <c r="HH18" i="5"/>
  <c r="HI18" i="5"/>
  <c r="HJ18" i="5"/>
  <c r="HK18" i="5"/>
  <c r="GG18" i="5"/>
  <c r="FD18" i="5"/>
  <c r="FE18" i="5"/>
  <c r="FF18" i="5"/>
  <c r="FG18" i="5"/>
  <c r="FH18" i="5"/>
  <c r="FI18" i="5"/>
  <c r="FJ18" i="5"/>
  <c r="FK18" i="5"/>
  <c r="FL18" i="5"/>
  <c r="FM18" i="5"/>
  <c r="FN18" i="5"/>
  <c r="FO18" i="5"/>
  <c r="FP18" i="5"/>
  <c r="FQ18" i="5"/>
  <c r="FR18" i="5"/>
  <c r="FS18" i="5"/>
  <c r="FT18" i="5"/>
  <c r="FU18" i="5"/>
  <c r="FV18" i="5"/>
  <c r="FW18" i="5"/>
  <c r="FX18" i="5"/>
  <c r="FY18" i="5"/>
  <c r="FZ18" i="5"/>
  <c r="GA18" i="5"/>
  <c r="GB18" i="5"/>
  <c r="GC18" i="5"/>
  <c r="GD18" i="5"/>
  <c r="GE18" i="5"/>
  <c r="GF18" i="5"/>
  <c r="FC18" i="5"/>
  <c r="DY18" i="5"/>
  <c r="DZ18" i="5"/>
  <c r="EA18" i="5"/>
  <c r="EB18" i="5"/>
  <c r="EC18" i="5"/>
  <c r="ED18" i="5"/>
  <c r="EE18" i="5"/>
  <c r="EF18" i="5"/>
  <c r="EG18" i="5"/>
  <c r="EH18" i="5"/>
  <c r="EI18" i="5"/>
  <c r="EJ18" i="5"/>
  <c r="EK18" i="5"/>
  <c r="EL18" i="5"/>
  <c r="EM18" i="5"/>
  <c r="EN18" i="5"/>
  <c r="EO18" i="5"/>
  <c r="EP18" i="5"/>
  <c r="EQ18" i="5"/>
  <c r="ER18" i="5"/>
  <c r="ES18" i="5"/>
  <c r="ET18" i="5"/>
  <c r="EU18" i="5"/>
  <c r="EV18" i="5"/>
  <c r="EW18" i="5"/>
  <c r="EX18" i="5"/>
  <c r="EY18" i="5"/>
  <c r="EZ18" i="5"/>
  <c r="FA18" i="5"/>
  <c r="FB18" i="5"/>
  <c r="DX18" i="5"/>
  <c r="CU18" i="5"/>
  <c r="CV18" i="5"/>
  <c r="CW18" i="5"/>
  <c r="CX18" i="5"/>
  <c r="CY18" i="5"/>
  <c r="CZ18" i="5"/>
  <c r="DA18" i="5"/>
  <c r="DB18" i="5"/>
  <c r="DC18" i="5"/>
  <c r="DD18" i="5"/>
  <c r="DE18" i="5"/>
  <c r="DF18" i="5"/>
  <c r="DG18" i="5"/>
  <c r="DH18" i="5"/>
  <c r="DI18" i="5"/>
  <c r="DJ18" i="5"/>
  <c r="DK18" i="5"/>
  <c r="DL18" i="5"/>
  <c r="DM18" i="5"/>
  <c r="DN18" i="5"/>
  <c r="DO18" i="5"/>
  <c r="DP18" i="5"/>
  <c r="DQ18" i="5"/>
  <c r="DR18" i="5"/>
  <c r="DS18" i="5"/>
  <c r="DT18" i="5"/>
  <c r="DU18" i="5"/>
  <c r="DV18" i="5"/>
  <c r="DW18" i="5"/>
  <c r="CT18" i="5"/>
  <c r="BP18" i="5"/>
  <c r="BQ18" i="5"/>
  <c r="BR18" i="5"/>
  <c r="BS18" i="5"/>
  <c r="BT18" i="5"/>
  <c r="BU18" i="5"/>
  <c r="BV18" i="5"/>
  <c r="BW18" i="5"/>
  <c r="BX18" i="5"/>
  <c r="BY18" i="5"/>
  <c r="BZ18" i="5"/>
  <c r="CA18" i="5"/>
  <c r="CB18" i="5"/>
  <c r="CC18" i="5"/>
  <c r="CD18" i="5"/>
  <c r="CE18" i="5"/>
  <c r="CF18" i="5"/>
  <c r="CG18" i="5"/>
  <c r="CH18" i="5"/>
  <c r="CI18" i="5"/>
  <c r="CJ18" i="5"/>
  <c r="CK18" i="5"/>
  <c r="CL18" i="5"/>
  <c r="CM18" i="5"/>
  <c r="CN18" i="5"/>
  <c r="CO18" i="5"/>
  <c r="CP18" i="5"/>
  <c r="CQ18" i="5"/>
  <c r="CR18" i="5"/>
  <c r="CS18" i="5"/>
  <c r="BO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BK18" i="5"/>
  <c r="BL18" i="5"/>
  <c r="BM18" i="5"/>
  <c r="BN18" i="5"/>
  <c r="AM18" i="5"/>
  <c r="LF18" i="5"/>
  <c r="LN18" i="5"/>
  <c r="LV18" i="5"/>
  <c r="KZ18" i="5"/>
  <c r="LE18" i="5"/>
  <c r="LG18" i="5"/>
  <c r="LO18" i="5"/>
  <c r="LW18" i="5"/>
  <c r="LD18" i="5"/>
  <c r="LH18" i="5"/>
  <c r="LP18" i="5"/>
  <c r="LX18" i="5"/>
  <c r="MB18" i="5"/>
  <c r="LA18" i="5"/>
  <c r="LI18" i="5"/>
  <c r="LQ18" i="5"/>
  <c r="LY18" i="5"/>
  <c r="LL18" i="5"/>
  <c r="LU18" i="5"/>
  <c r="LB18" i="5"/>
  <c r="LJ18" i="5"/>
  <c r="LR18" i="5"/>
  <c r="LZ18" i="5"/>
  <c r="LT18" i="5"/>
  <c r="LM18" i="5"/>
  <c r="LC18" i="5"/>
  <c r="LK18" i="5"/>
  <c r="LS18" i="5"/>
  <c r="MA18" i="5"/>
  <c r="MC18" i="5"/>
  <c r="JY31" i="5"/>
  <c r="KG31" i="5"/>
  <c r="KO31" i="5"/>
  <c r="KW31" i="5"/>
  <c r="KF31" i="5"/>
  <c r="JZ31" i="5"/>
  <c r="KH31" i="5"/>
  <c r="KP31" i="5"/>
  <c r="KX31" i="5"/>
  <c r="KM31" i="5"/>
  <c r="KN31" i="5"/>
  <c r="KA31" i="5"/>
  <c r="KI31" i="5"/>
  <c r="KQ31" i="5"/>
  <c r="KY31" i="5"/>
  <c r="JW31" i="5"/>
  <c r="KB31" i="5"/>
  <c r="KJ31" i="5"/>
  <c r="KR31" i="5"/>
  <c r="JU31" i="5"/>
  <c r="KV31" i="5"/>
  <c r="KC31" i="5"/>
  <c r="KK31" i="5"/>
  <c r="KS31" i="5"/>
  <c r="KU31" i="5"/>
  <c r="JX31" i="5"/>
  <c r="JV31" i="5"/>
  <c r="KD31" i="5"/>
  <c r="KL31" i="5"/>
  <c r="KT31" i="5"/>
  <c r="KE31" i="5"/>
  <c r="IR18" i="5"/>
  <c r="IZ18" i="5"/>
  <c r="JH18" i="5"/>
  <c r="JP18" i="5"/>
  <c r="JN18" i="5"/>
  <c r="IS18" i="5"/>
  <c r="JA18" i="5"/>
  <c r="JI18" i="5"/>
  <c r="JQ18" i="5"/>
  <c r="JF18" i="5"/>
  <c r="IY18" i="5"/>
  <c r="IT18" i="5"/>
  <c r="JB18" i="5"/>
  <c r="JJ18" i="5"/>
  <c r="JR18" i="5"/>
  <c r="IU18" i="5"/>
  <c r="JC18" i="5"/>
  <c r="JK18" i="5"/>
  <c r="JS18" i="5"/>
  <c r="JO18" i="5"/>
  <c r="IV18" i="5"/>
  <c r="JD18" i="5"/>
  <c r="JL18" i="5"/>
  <c r="JT18" i="5"/>
  <c r="IX18" i="5"/>
  <c r="IW18" i="5"/>
  <c r="JE18" i="5"/>
  <c r="JM18" i="5"/>
  <c r="IQ18" i="5"/>
  <c r="JG18" i="5"/>
  <c r="KC18" i="5"/>
  <c r="KK18" i="5"/>
  <c r="KS18" i="5"/>
  <c r="KI18" i="5"/>
  <c r="KJ18" i="5"/>
  <c r="JV18" i="5"/>
  <c r="KD18" i="5"/>
  <c r="KL18" i="5"/>
  <c r="KT18" i="5"/>
  <c r="KQ18" i="5"/>
  <c r="KB18" i="5"/>
  <c r="JW18" i="5"/>
  <c r="KE18" i="5"/>
  <c r="KM18" i="5"/>
  <c r="KU18" i="5"/>
  <c r="JU18" i="5"/>
  <c r="JX18" i="5"/>
  <c r="KF18" i="5"/>
  <c r="KN18" i="5"/>
  <c r="KV18" i="5"/>
  <c r="KY18" i="5"/>
  <c r="JY18" i="5"/>
  <c r="KG18" i="5"/>
  <c r="KO18" i="5"/>
  <c r="KW18" i="5"/>
  <c r="KR18" i="5"/>
  <c r="JZ18" i="5"/>
  <c r="KH18" i="5"/>
  <c r="KP18" i="5"/>
  <c r="KX18" i="5"/>
  <c r="KA18" i="5"/>
  <c r="KC57" i="5"/>
  <c r="KK57" i="5"/>
  <c r="KS57" i="5"/>
  <c r="KI57" i="5"/>
  <c r="KB57" i="5"/>
  <c r="JV57" i="5"/>
  <c r="KD57" i="5"/>
  <c r="KL57" i="5"/>
  <c r="KT57" i="5"/>
  <c r="JW57" i="5"/>
  <c r="KE57" i="5"/>
  <c r="KM57" i="5"/>
  <c r="KU57" i="5"/>
  <c r="KY57" i="5"/>
  <c r="KJ57" i="5"/>
  <c r="JX57" i="5"/>
  <c r="KF57" i="5"/>
  <c r="KN57" i="5"/>
  <c r="KV57" i="5"/>
  <c r="KQ57" i="5"/>
  <c r="KR57" i="5"/>
  <c r="JY57" i="5"/>
  <c r="KG57" i="5"/>
  <c r="KO57" i="5"/>
  <c r="KW57" i="5"/>
  <c r="KA57" i="5"/>
  <c r="JU57" i="5"/>
  <c r="JZ57" i="5"/>
  <c r="KH57" i="5"/>
  <c r="KP57" i="5"/>
  <c r="KX57" i="5"/>
  <c r="IT44" i="5"/>
  <c r="JB44" i="5"/>
  <c r="JJ44" i="5"/>
  <c r="JR44" i="5"/>
  <c r="IR44" i="5"/>
  <c r="IU44" i="5"/>
  <c r="JC44" i="5"/>
  <c r="JK44" i="5"/>
  <c r="JS44" i="5"/>
  <c r="JI44" i="5"/>
  <c r="IV44" i="5"/>
  <c r="JD44" i="5"/>
  <c r="JL44" i="5"/>
  <c r="JT44" i="5"/>
  <c r="IZ44" i="5"/>
  <c r="IW44" i="5"/>
  <c r="JE44" i="5"/>
  <c r="JM44" i="5"/>
  <c r="IQ44" i="5"/>
  <c r="IS44" i="5"/>
  <c r="IX44" i="5"/>
  <c r="JF44" i="5"/>
  <c r="JN44" i="5"/>
  <c r="JH44" i="5"/>
  <c r="JQ44" i="5"/>
  <c r="IY44" i="5"/>
  <c r="JG44" i="5"/>
  <c r="JO44" i="5"/>
  <c r="JP44" i="5"/>
  <c r="JA44" i="5"/>
  <c r="LF57" i="5"/>
  <c r="LN57" i="5"/>
  <c r="LV57" i="5"/>
  <c r="KZ57" i="5"/>
  <c r="LL57" i="5"/>
  <c r="LG57" i="5"/>
  <c r="LO57" i="5"/>
  <c r="LW57" i="5"/>
  <c r="MB57" i="5"/>
  <c r="MC57" i="5"/>
  <c r="LH57" i="5"/>
  <c r="LP57" i="5"/>
  <c r="LX57" i="5"/>
  <c r="LA57" i="5"/>
  <c r="LI57" i="5"/>
  <c r="LQ57" i="5"/>
  <c r="LY57" i="5"/>
  <c r="LE57" i="5"/>
  <c r="LB57" i="5"/>
  <c r="LJ57" i="5"/>
  <c r="LR57" i="5"/>
  <c r="LZ57" i="5"/>
  <c r="LM57" i="5"/>
  <c r="LC57" i="5"/>
  <c r="LK57" i="5"/>
  <c r="LS57" i="5"/>
  <c r="MA57" i="5"/>
  <c r="LD57" i="5"/>
  <c r="LT57" i="5"/>
  <c r="LU57" i="5"/>
  <c r="IR57" i="5"/>
  <c r="IZ57" i="5"/>
  <c r="JH57" i="5"/>
  <c r="JP57" i="5"/>
  <c r="JN57" i="5"/>
  <c r="JO57" i="5"/>
  <c r="IS57" i="5"/>
  <c r="JA57" i="5"/>
  <c r="JI57" i="5"/>
  <c r="JQ57" i="5"/>
  <c r="JF57" i="5"/>
  <c r="IY57" i="5"/>
  <c r="IT57" i="5"/>
  <c r="JB57" i="5"/>
  <c r="JJ57" i="5"/>
  <c r="JR57" i="5"/>
  <c r="IU57" i="5"/>
  <c r="JC57" i="5"/>
  <c r="JK57" i="5"/>
  <c r="JS57" i="5"/>
  <c r="IV57" i="5"/>
  <c r="JD57" i="5"/>
  <c r="JL57" i="5"/>
  <c r="JT57" i="5"/>
  <c r="IW57" i="5"/>
  <c r="JE57" i="5"/>
  <c r="JM57" i="5"/>
  <c r="IQ57" i="5"/>
  <c r="IX57" i="5"/>
  <c r="JG57" i="5"/>
  <c r="HO57" i="5"/>
  <c r="HW57" i="5"/>
  <c r="IE57" i="5"/>
  <c r="IM57" i="5"/>
  <c r="HP57" i="5"/>
  <c r="HX57" i="5"/>
  <c r="IF57" i="5"/>
  <c r="IN57" i="5"/>
  <c r="HY57" i="5"/>
  <c r="IG57" i="5"/>
  <c r="IO57" i="5"/>
  <c r="HU57" i="5"/>
  <c r="HN57" i="5"/>
  <c r="IH57" i="5"/>
  <c r="IP57" i="5"/>
  <c r="IC57" i="5"/>
  <c r="HV57" i="5"/>
  <c r="II57" i="5"/>
  <c r="HL57" i="5"/>
  <c r="HM57" i="5"/>
  <c r="ID57" i="5"/>
  <c r="HT57" i="5"/>
  <c r="IB57" i="5"/>
  <c r="IJ57" i="5"/>
  <c r="IK57" i="5"/>
  <c r="IL57" i="5"/>
  <c r="LB31" i="5"/>
  <c r="LJ31" i="5"/>
  <c r="LR31" i="5"/>
  <c r="LZ31" i="5"/>
  <c r="LX31" i="5"/>
  <c r="LC31" i="5"/>
  <c r="LK31" i="5"/>
  <c r="LS31" i="5"/>
  <c r="MA31" i="5"/>
  <c r="LA31" i="5"/>
  <c r="LD31" i="5"/>
  <c r="LL31" i="5"/>
  <c r="LT31" i="5"/>
  <c r="MB31" i="5"/>
  <c r="LQ31" i="5"/>
  <c r="LE31" i="5"/>
  <c r="LM31" i="5"/>
  <c r="LU31" i="5"/>
  <c r="MC31" i="5"/>
  <c r="LH31" i="5"/>
  <c r="LI31" i="5"/>
  <c r="LF31" i="5"/>
  <c r="LN31" i="5"/>
  <c r="LV31" i="5"/>
  <c r="KZ31" i="5"/>
  <c r="LP31" i="5"/>
  <c r="LG31" i="5"/>
  <c r="LO31" i="5"/>
  <c r="LW31" i="5"/>
  <c r="LY31" i="5"/>
  <c r="IV31" i="5"/>
  <c r="JD31" i="5"/>
  <c r="JL31" i="5"/>
  <c r="JT31" i="5"/>
  <c r="JB31" i="5"/>
  <c r="JK31" i="5"/>
  <c r="IW31" i="5"/>
  <c r="JE31" i="5"/>
  <c r="JM31" i="5"/>
  <c r="IQ31" i="5"/>
  <c r="JR31" i="5"/>
  <c r="JS31" i="5"/>
  <c r="IX31" i="5"/>
  <c r="JF31" i="5"/>
  <c r="JN31" i="5"/>
  <c r="JJ31" i="5"/>
  <c r="IU31" i="5"/>
  <c r="IY31" i="5"/>
  <c r="JG31" i="5"/>
  <c r="JO31" i="5"/>
  <c r="IT31" i="5"/>
  <c r="IR31" i="5"/>
  <c r="IZ31" i="5"/>
  <c r="JH31" i="5"/>
  <c r="JP31" i="5"/>
  <c r="IS31" i="5"/>
  <c r="JA31" i="5"/>
  <c r="JI31" i="5"/>
  <c r="JQ31" i="5"/>
  <c r="JC31" i="5"/>
  <c r="LH44" i="5"/>
  <c r="LP44" i="5"/>
  <c r="LX44" i="5"/>
  <c r="LV44" i="5"/>
  <c r="LA44" i="5"/>
  <c r="LI44" i="5"/>
  <c r="LQ44" i="5"/>
  <c r="LY44" i="5"/>
  <c r="KZ44" i="5"/>
  <c r="LG44" i="5"/>
  <c r="LB44" i="5"/>
  <c r="LJ44" i="5"/>
  <c r="LR44" i="5"/>
  <c r="LZ44" i="5"/>
  <c r="LN44" i="5"/>
  <c r="LO44" i="5"/>
  <c r="LC44" i="5"/>
  <c r="LK44" i="5"/>
  <c r="LS44" i="5"/>
  <c r="MA44" i="5"/>
  <c r="LD44" i="5"/>
  <c r="LL44" i="5"/>
  <c r="LT44" i="5"/>
  <c r="MB44" i="5"/>
  <c r="LF44" i="5"/>
  <c r="LE44" i="5"/>
  <c r="LM44" i="5"/>
  <c r="LU44" i="5"/>
  <c r="MC44" i="5"/>
  <c r="LW44" i="5"/>
  <c r="HY44" i="5"/>
  <c r="IG44" i="5"/>
  <c r="IO44" i="5"/>
  <c r="IE44" i="5"/>
  <c r="HP44" i="5"/>
  <c r="IH44" i="5"/>
  <c r="IP44" i="5"/>
  <c r="HW44" i="5"/>
  <c r="II44" i="5"/>
  <c r="HL44" i="5"/>
  <c r="IM44" i="5"/>
  <c r="HX44" i="5"/>
  <c r="HT44" i="5"/>
  <c r="IB44" i="5"/>
  <c r="IJ44" i="5"/>
  <c r="HO44" i="5"/>
  <c r="IF44" i="5"/>
  <c r="HM44" i="5"/>
  <c r="HU44" i="5"/>
  <c r="IC44" i="5"/>
  <c r="IK44" i="5"/>
  <c r="HN44" i="5"/>
  <c r="HV44" i="5"/>
  <c r="ID44" i="5"/>
  <c r="IL44" i="5"/>
  <c r="IN44" i="5"/>
  <c r="HO18" i="5"/>
  <c r="HW18" i="5"/>
  <c r="IE18" i="5"/>
  <c r="IM18" i="5"/>
  <c r="HN18" i="5"/>
  <c r="HP18" i="5"/>
  <c r="HX18" i="5"/>
  <c r="IF18" i="5"/>
  <c r="IN18" i="5"/>
  <c r="IK18" i="5"/>
  <c r="IL18" i="5"/>
  <c r="HY18" i="5"/>
  <c r="IG18" i="5"/>
  <c r="IO18" i="5"/>
  <c r="HU18" i="5"/>
  <c r="HV18" i="5"/>
  <c r="IH18" i="5"/>
  <c r="IP18" i="5"/>
  <c r="IC18" i="5"/>
  <c r="II18" i="5"/>
  <c r="HL18" i="5"/>
  <c r="ID18" i="5"/>
  <c r="HT18" i="5"/>
  <c r="IB18" i="5"/>
  <c r="IJ18" i="5"/>
  <c r="HM18" i="5"/>
  <c r="JW44" i="5"/>
  <c r="KE44" i="5"/>
  <c r="KM44" i="5"/>
  <c r="KU44" i="5"/>
  <c r="KL44" i="5"/>
  <c r="JX44" i="5"/>
  <c r="KF44" i="5"/>
  <c r="KN44" i="5"/>
  <c r="KV44" i="5"/>
  <c r="KS44" i="5"/>
  <c r="KD44" i="5"/>
  <c r="JY44" i="5"/>
  <c r="KG44" i="5"/>
  <c r="KO44" i="5"/>
  <c r="KW44" i="5"/>
  <c r="KT44" i="5"/>
  <c r="JZ44" i="5"/>
  <c r="KH44" i="5"/>
  <c r="KP44" i="5"/>
  <c r="KX44" i="5"/>
  <c r="KK44" i="5"/>
  <c r="KA44" i="5"/>
  <c r="KI44" i="5"/>
  <c r="KQ44" i="5"/>
  <c r="KY44" i="5"/>
  <c r="JV44" i="5"/>
  <c r="KB44" i="5"/>
  <c r="KJ44" i="5"/>
  <c r="KR44" i="5"/>
  <c r="JU44" i="5"/>
  <c r="KC44" i="5"/>
  <c r="II31" i="5"/>
  <c r="HL31" i="5"/>
  <c r="IO31" i="5"/>
  <c r="HT31" i="5"/>
  <c r="IB31" i="5"/>
  <c r="IJ31" i="5"/>
  <c r="HM31" i="5"/>
  <c r="HU31" i="5"/>
  <c r="IC31" i="5"/>
  <c r="IK31" i="5"/>
  <c r="IH31" i="5"/>
  <c r="HN31" i="5"/>
  <c r="HV31" i="5"/>
  <c r="ID31" i="5"/>
  <c r="IL31" i="5"/>
  <c r="IG31" i="5"/>
  <c r="HO31" i="5"/>
  <c r="HW31" i="5"/>
  <c r="IE31" i="5"/>
  <c r="IM31" i="5"/>
  <c r="HY31" i="5"/>
  <c r="HP31" i="5"/>
  <c r="HX31" i="5"/>
  <c r="IF31" i="5"/>
  <c r="IN31" i="5"/>
  <c r="IP31" i="5"/>
  <c r="HM33" i="5"/>
  <c r="NI187" i="6"/>
  <c r="NH187" i="6"/>
  <c r="NG187" i="6"/>
  <c r="NF187" i="6"/>
  <c r="NE187" i="6"/>
  <c r="ND187" i="6"/>
  <c r="NC187" i="6"/>
  <c r="NB187" i="6"/>
  <c r="NA187" i="6"/>
  <c r="MZ187" i="6"/>
  <c r="MY187" i="6"/>
  <c r="MX187" i="6"/>
  <c r="MW187" i="6"/>
  <c r="MV187" i="6"/>
  <c r="MU187" i="6"/>
  <c r="MT187" i="6"/>
  <c r="MS187" i="6"/>
  <c r="MR187" i="6"/>
  <c r="MQ187" i="6"/>
  <c r="MP187" i="6"/>
  <c r="MO187" i="6"/>
  <c r="MN187" i="6"/>
  <c r="MM187" i="6"/>
  <c r="ML187" i="6"/>
  <c r="MK187" i="6"/>
  <c r="MJ187" i="6"/>
  <c r="MI187" i="6"/>
  <c r="MH187" i="6"/>
  <c r="MG187" i="6"/>
  <c r="MF187" i="6"/>
  <c r="ME187" i="6"/>
  <c r="MD187" i="6"/>
  <c r="MC187" i="6"/>
  <c r="MB187" i="6"/>
  <c r="MA187" i="6"/>
  <c r="LZ187" i="6"/>
  <c r="LY187" i="6"/>
  <c r="LX187" i="6"/>
  <c r="LW187" i="6"/>
  <c r="LV187" i="6"/>
  <c r="LU187" i="6"/>
  <c r="LT187" i="6"/>
  <c r="LS187" i="6"/>
  <c r="LR187" i="6"/>
  <c r="LQ187" i="6"/>
  <c r="LP187" i="6"/>
  <c r="LO187" i="6"/>
  <c r="LN187" i="6"/>
  <c r="LM187" i="6"/>
  <c r="LL187" i="6"/>
  <c r="LK187" i="6"/>
  <c r="LJ187" i="6"/>
  <c r="LI187" i="6"/>
  <c r="LH187" i="6"/>
  <c r="LG187" i="6"/>
  <c r="LF187" i="6"/>
  <c r="LE187" i="6"/>
  <c r="LD187" i="6"/>
  <c r="LC187" i="6"/>
  <c r="LB187" i="6"/>
  <c r="LA187" i="6"/>
  <c r="KZ187" i="6"/>
  <c r="KY187" i="6"/>
  <c r="KX187" i="6"/>
  <c r="KW187" i="6"/>
  <c r="KV187" i="6"/>
  <c r="KU187" i="6"/>
  <c r="KT187" i="6"/>
  <c r="KS187" i="6"/>
  <c r="KR187" i="6"/>
  <c r="KQ187" i="6"/>
  <c r="KP187" i="6"/>
  <c r="KO187" i="6"/>
  <c r="KN187" i="6"/>
  <c r="KM187" i="6"/>
  <c r="KL187" i="6"/>
  <c r="KK187" i="6"/>
  <c r="KJ187" i="6"/>
  <c r="KI187" i="6"/>
  <c r="KH187" i="6"/>
  <c r="KG187" i="6"/>
  <c r="KF187" i="6"/>
  <c r="KE187" i="6"/>
  <c r="KD187" i="6"/>
  <c r="KC187" i="6"/>
  <c r="KB187" i="6"/>
  <c r="KA187" i="6"/>
  <c r="JZ187" i="6"/>
  <c r="JY187" i="6"/>
  <c r="JX187" i="6"/>
  <c r="JW187" i="6"/>
  <c r="JV187" i="6"/>
  <c r="JU187" i="6"/>
  <c r="JT187" i="6"/>
  <c r="JS187" i="6"/>
  <c r="JR187" i="6"/>
  <c r="JQ187" i="6"/>
  <c r="JP187" i="6"/>
  <c r="JO187" i="6"/>
  <c r="JN187" i="6"/>
  <c r="JM187" i="6"/>
  <c r="JL187" i="6"/>
  <c r="JK187" i="6"/>
  <c r="JJ187" i="6"/>
  <c r="JI187" i="6"/>
  <c r="JH187" i="6"/>
  <c r="JG187" i="6"/>
  <c r="JF187" i="6"/>
  <c r="JE187" i="6"/>
  <c r="JD187" i="6"/>
  <c r="JC187" i="6"/>
  <c r="JB187" i="6"/>
  <c r="JA187" i="6"/>
  <c r="IZ187" i="6"/>
  <c r="IY187" i="6"/>
  <c r="IX187" i="6"/>
  <c r="IW187" i="6"/>
  <c r="IV187" i="6"/>
  <c r="IU187" i="6"/>
  <c r="IT187" i="6"/>
  <c r="IS187" i="6"/>
  <c r="IR187" i="6"/>
  <c r="IQ187" i="6"/>
  <c r="IP187" i="6"/>
  <c r="IO187" i="6"/>
  <c r="IN187" i="6"/>
  <c r="IM187" i="6"/>
  <c r="IL187" i="6"/>
  <c r="IK187" i="6"/>
  <c r="IJ187" i="6"/>
  <c r="II187" i="6"/>
  <c r="IH187" i="6"/>
  <c r="IG187" i="6"/>
  <c r="IF187" i="6"/>
  <c r="IE187" i="6"/>
  <c r="ID187" i="6"/>
  <c r="IC187" i="6"/>
  <c r="IB187" i="6"/>
  <c r="IA187" i="6"/>
  <c r="HZ187" i="6"/>
  <c r="HY187" i="6"/>
  <c r="HX187" i="6"/>
  <c r="HW187" i="6"/>
  <c r="HV187" i="6"/>
  <c r="HU187" i="6"/>
  <c r="HT187" i="6"/>
  <c r="HS187" i="6"/>
  <c r="HR187" i="6"/>
  <c r="HQ187" i="6"/>
  <c r="HP187" i="6"/>
  <c r="HO187" i="6"/>
  <c r="HN187" i="6"/>
  <c r="HM187" i="6"/>
  <c r="HL187" i="6"/>
  <c r="HK187" i="6"/>
  <c r="HJ187" i="6"/>
  <c r="HI187" i="6"/>
  <c r="HH187" i="6"/>
  <c r="HG187" i="6"/>
  <c r="HF187" i="6"/>
  <c r="HE187" i="6"/>
  <c r="HD187" i="6"/>
  <c r="HC187" i="6"/>
  <c r="HB187" i="6"/>
  <c r="HA187" i="6"/>
  <c r="GZ187" i="6"/>
  <c r="GY187" i="6"/>
  <c r="GX187" i="6"/>
  <c r="GW187" i="6"/>
  <c r="GV187" i="6"/>
  <c r="GU187" i="6"/>
  <c r="GT187" i="6"/>
  <c r="GS187" i="6"/>
  <c r="GR187" i="6"/>
  <c r="GQ187" i="6"/>
  <c r="GP187" i="6"/>
  <c r="GO187" i="6"/>
  <c r="GN187" i="6"/>
  <c r="GM187" i="6"/>
  <c r="GL187" i="6"/>
  <c r="GK187" i="6"/>
  <c r="GJ187" i="6"/>
  <c r="GI187" i="6"/>
  <c r="GH187" i="6"/>
  <c r="GG187" i="6"/>
  <c r="GF187" i="6"/>
  <c r="GE187" i="6"/>
  <c r="GD187" i="6"/>
  <c r="GC187" i="6"/>
  <c r="GB187" i="6"/>
  <c r="GA187" i="6"/>
  <c r="FZ187" i="6"/>
  <c r="FY187" i="6"/>
  <c r="FX187" i="6"/>
  <c r="FW187" i="6"/>
  <c r="FV187" i="6"/>
  <c r="FU187" i="6"/>
  <c r="FT187" i="6"/>
  <c r="FS187" i="6"/>
  <c r="FR187" i="6"/>
  <c r="FQ187" i="6"/>
  <c r="FP187" i="6"/>
  <c r="FO187" i="6"/>
  <c r="FN187" i="6"/>
  <c r="FM187" i="6"/>
  <c r="FL187" i="6"/>
  <c r="FK187" i="6"/>
  <c r="FJ187" i="6"/>
  <c r="FI187" i="6"/>
  <c r="FH187" i="6"/>
  <c r="FG187" i="6"/>
  <c r="FF187" i="6"/>
  <c r="FE187" i="6"/>
  <c r="FD187" i="6"/>
  <c r="BA187" i="6"/>
  <c r="AZ187" i="6"/>
  <c r="AY187" i="6"/>
  <c r="AX187" i="6"/>
  <c r="AT187" i="6"/>
  <c r="AL187" i="6"/>
  <c r="AK187" i="6"/>
  <c r="AJ187" i="6"/>
  <c r="AF187" i="6"/>
  <c r="AE187" i="6"/>
  <c r="AD187" i="6"/>
  <c r="AC187" i="6"/>
  <c r="Y187" i="6"/>
  <c r="X187" i="6"/>
  <c r="W187" i="6"/>
  <c r="V187" i="6"/>
  <c r="R187" i="6"/>
  <c r="Q187" i="6"/>
  <c r="P187" i="6"/>
  <c r="O187" i="6"/>
  <c r="NI109" i="6"/>
  <c r="NH109" i="6"/>
  <c r="NG109" i="6"/>
  <c r="NF109" i="6"/>
  <c r="NE109" i="6"/>
  <c r="ND109" i="6"/>
  <c r="NC109" i="6"/>
  <c r="NB109" i="6"/>
  <c r="NA109" i="6"/>
  <c r="MZ109" i="6"/>
  <c r="MY109" i="6"/>
  <c r="MX109" i="6"/>
  <c r="MW109" i="6"/>
  <c r="MV109" i="6"/>
  <c r="MU109" i="6"/>
  <c r="MT109" i="6"/>
  <c r="MS109" i="6"/>
  <c r="MR109" i="6"/>
  <c r="MQ109" i="6"/>
  <c r="MP109" i="6"/>
  <c r="MO109" i="6"/>
  <c r="MN109" i="6"/>
  <c r="MM109" i="6"/>
  <c r="ML109" i="6"/>
  <c r="MK109" i="6"/>
  <c r="MJ109" i="6"/>
  <c r="MI109" i="6"/>
  <c r="MH109" i="6"/>
  <c r="MG109" i="6"/>
  <c r="MF109" i="6"/>
  <c r="ME109" i="6"/>
  <c r="MD109" i="6"/>
  <c r="MC109" i="6"/>
  <c r="MB109" i="6"/>
  <c r="MA109" i="6"/>
  <c r="LZ109" i="6"/>
  <c r="LY109" i="6"/>
  <c r="LX109" i="6"/>
  <c r="LW109" i="6"/>
  <c r="LV109" i="6"/>
  <c r="LU109" i="6"/>
  <c r="LT109" i="6"/>
  <c r="LS109" i="6"/>
  <c r="LR109" i="6"/>
  <c r="LQ109" i="6"/>
  <c r="LP109" i="6"/>
  <c r="LO109" i="6"/>
  <c r="LN109" i="6"/>
  <c r="LM109" i="6"/>
  <c r="LL109" i="6"/>
  <c r="LK109" i="6"/>
  <c r="LJ109" i="6"/>
  <c r="LI109" i="6"/>
  <c r="LH109" i="6"/>
  <c r="LG109" i="6"/>
  <c r="LF109" i="6"/>
  <c r="LE109" i="6"/>
  <c r="LD109" i="6"/>
  <c r="LC109" i="6"/>
  <c r="LB109" i="6"/>
  <c r="LA109" i="6"/>
  <c r="KZ109" i="6"/>
  <c r="KY109" i="6"/>
  <c r="KX109" i="6"/>
  <c r="KW109" i="6"/>
  <c r="KV109" i="6"/>
  <c r="KU109" i="6"/>
  <c r="KT109" i="6"/>
  <c r="KS109" i="6"/>
  <c r="KR109" i="6"/>
  <c r="KQ109" i="6"/>
  <c r="KP109" i="6"/>
  <c r="KO109" i="6"/>
  <c r="KN109" i="6"/>
  <c r="KM109" i="6"/>
  <c r="KL109" i="6"/>
  <c r="KK109" i="6"/>
  <c r="KJ109" i="6"/>
  <c r="KI109" i="6"/>
  <c r="KH109" i="6"/>
  <c r="KG109" i="6"/>
  <c r="KF109" i="6"/>
  <c r="KE109" i="6"/>
  <c r="KD109" i="6"/>
  <c r="KC109" i="6"/>
  <c r="KB109" i="6"/>
  <c r="KA109" i="6"/>
  <c r="JZ109" i="6"/>
  <c r="JY109" i="6"/>
  <c r="JX109" i="6"/>
  <c r="JW109" i="6"/>
  <c r="JV109" i="6"/>
  <c r="JU109" i="6"/>
  <c r="JT109" i="6"/>
  <c r="JS109" i="6"/>
  <c r="JR109" i="6"/>
  <c r="JQ109" i="6"/>
  <c r="JP109" i="6"/>
  <c r="JO109" i="6"/>
  <c r="JN109" i="6"/>
  <c r="JM109" i="6"/>
  <c r="JL109" i="6"/>
  <c r="JK109" i="6"/>
  <c r="JJ109" i="6"/>
  <c r="JI109" i="6"/>
  <c r="JH109" i="6"/>
  <c r="JG109" i="6"/>
  <c r="JF109" i="6"/>
  <c r="JE109" i="6"/>
  <c r="JD109" i="6"/>
  <c r="JC109" i="6"/>
  <c r="JB109" i="6"/>
  <c r="JA109" i="6"/>
  <c r="IZ109" i="6"/>
  <c r="IY109" i="6"/>
  <c r="IX109" i="6"/>
  <c r="IW109" i="6"/>
  <c r="IV109" i="6"/>
  <c r="IU109" i="6"/>
  <c r="IT109" i="6"/>
  <c r="IS109" i="6"/>
  <c r="IR109" i="6"/>
  <c r="IQ109" i="6"/>
  <c r="IP109" i="6"/>
  <c r="IO109" i="6"/>
  <c r="IN109" i="6"/>
  <c r="IM109" i="6"/>
  <c r="IL109" i="6"/>
  <c r="IK109" i="6"/>
  <c r="IJ109" i="6"/>
  <c r="II109" i="6"/>
  <c r="IH109" i="6"/>
  <c r="IG109" i="6"/>
  <c r="IF109" i="6"/>
  <c r="IE109" i="6"/>
  <c r="ID109" i="6"/>
  <c r="IC109" i="6"/>
  <c r="IB109" i="6"/>
  <c r="IA109" i="6"/>
  <c r="HZ109" i="6"/>
  <c r="HY109" i="6"/>
  <c r="HX109" i="6"/>
  <c r="HW109" i="6"/>
  <c r="HV109" i="6"/>
  <c r="HU109" i="6"/>
  <c r="HT109" i="6"/>
  <c r="HS109" i="6"/>
  <c r="HR109" i="6"/>
  <c r="HQ109" i="6"/>
  <c r="HP109" i="6"/>
  <c r="HO109" i="6"/>
  <c r="HN109" i="6"/>
  <c r="HM109" i="6"/>
  <c r="HL109" i="6"/>
  <c r="HK109" i="6"/>
  <c r="HJ109" i="6"/>
  <c r="HI109" i="6"/>
  <c r="HH109" i="6"/>
  <c r="HG109" i="6"/>
  <c r="HF109" i="6"/>
  <c r="HE109" i="6"/>
  <c r="HD109" i="6"/>
  <c r="HC109" i="6"/>
  <c r="HB109" i="6"/>
  <c r="HA109" i="6"/>
  <c r="GZ109" i="6"/>
  <c r="GY109" i="6"/>
  <c r="GX109" i="6"/>
  <c r="GW109" i="6"/>
  <c r="GV109" i="6"/>
  <c r="GU109" i="6"/>
  <c r="GT109" i="6"/>
  <c r="GS109" i="6"/>
  <c r="GR109" i="6"/>
  <c r="GQ109" i="6"/>
  <c r="GP109" i="6"/>
  <c r="GO109" i="6"/>
  <c r="GN109" i="6"/>
  <c r="GM109" i="6"/>
  <c r="GL109" i="6"/>
  <c r="GK109" i="6"/>
  <c r="GJ109" i="6"/>
  <c r="GI109" i="6"/>
  <c r="GH109" i="6"/>
  <c r="GG109" i="6"/>
  <c r="GF109" i="6"/>
  <c r="GE109" i="6"/>
  <c r="GD109" i="6"/>
  <c r="GC109" i="6"/>
  <c r="GB109" i="6"/>
  <c r="GA109" i="6"/>
  <c r="FZ109" i="6"/>
  <c r="FY109" i="6"/>
  <c r="FX109" i="6"/>
  <c r="FW109" i="6"/>
  <c r="FV109" i="6"/>
  <c r="FU109" i="6"/>
  <c r="FT109" i="6"/>
  <c r="FS109" i="6"/>
  <c r="FR109" i="6"/>
  <c r="FQ109" i="6"/>
  <c r="FP109" i="6"/>
  <c r="FO109" i="6"/>
  <c r="FN109" i="6"/>
  <c r="FM109" i="6"/>
  <c r="FL109" i="6"/>
  <c r="FK109" i="6"/>
  <c r="FJ109" i="6"/>
  <c r="FI109" i="6"/>
  <c r="FH109" i="6"/>
  <c r="FG109" i="6"/>
  <c r="FF109" i="6"/>
  <c r="FE109" i="6"/>
  <c r="FD109" i="6"/>
  <c r="BA109" i="6"/>
  <c r="AZ109" i="6"/>
  <c r="AY109" i="6"/>
  <c r="AX109" i="6"/>
  <c r="AT109" i="6"/>
  <c r="AL109" i="6"/>
  <c r="AK109" i="6"/>
  <c r="AJ109" i="6"/>
  <c r="AF109" i="6"/>
  <c r="AE109" i="6"/>
  <c r="AD109" i="6"/>
  <c r="AC109" i="6"/>
  <c r="Y109" i="6"/>
  <c r="X109" i="6"/>
  <c r="W109" i="6"/>
  <c r="V109" i="6"/>
  <c r="R109" i="6"/>
  <c r="Q109" i="6"/>
  <c r="P109" i="6"/>
  <c r="NI174" i="6"/>
  <c r="NH174" i="6"/>
  <c r="NG174" i="6"/>
  <c r="NF174" i="6"/>
  <c r="NE174" i="6"/>
  <c r="ND174" i="6"/>
  <c r="NC174" i="6"/>
  <c r="NB174" i="6"/>
  <c r="NA174" i="6"/>
  <c r="MZ174" i="6"/>
  <c r="MY174" i="6"/>
  <c r="MX174" i="6"/>
  <c r="MW174" i="6"/>
  <c r="MV174" i="6"/>
  <c r="MU174" i="6"/>
  <c r="MT174" i="6"/>
  <c r="MS174" i="6"/>
  <c r="MR174" i="6"/>
  <c r="MQ174" i="6"/>
  <c r="MP174" i="6"/>
  <c r="MO174" i="6"/>
  <c r="MN174" i="6"/>
  <c r="MM174" i="6"/>
  <c r="ML174" i="6"/>
  <c r="MK174" i="6"/>
  <c r="MJ174" i="6"/>
  <c r="MI174" i="6"/>
  <c r="MH174" i="6"/>
  <c r="MG174" i="6"/>
  <c r="MF174" i="6"/>
  <c r="ME174" i="6"/>
  <c r="MD174" i="6"/>
  <c r="MC174" i="6"/>
  <c r="MB174" i="6"/>
  <c r="MA174" i="6"/>
  <c r="LZ174" i="6"/>
  <c r="LY174" i="6"/>
  <c r="LX174" i="6"/>
  <c r="LW174" i="6"/>
  <c r="LV174" i="6"/>
  <c r="LU174" i="6"/>
  <c r="LT174" i="6"/>
  <c r="LS174" i="6"/>
  <c r="LR174" i="6"/>
  <c r="LQ174" i="6"/>
  <c r="LP174" i="6"/>
  <c r="LO174" i="6"/>
  <c r="LN174" i="6"/>
  <c r="LM174" i="6"/>
  <c r="LL174" i="6"/>
  <c r="LK174" i="6"/>
  <c r="LJ174" i="6"/>
  <c r="LI174" i="6"/>
  <c r="LH174" i="6"/>
  <c r="LG174" i="6"/>
  <c r="LF174" i="6"/>
  <c r="LE174" i="6"/>
  <c r="LD174" i="6"/>
  <c r="LC174" i="6"/>
  <c r="LB174" i="6"/>
  <c r="LA174" i="6"/>
  <c r="KZ174" i="6"/>
  <c r="KY174" i="6"/>
  <c r="KX174" i="6"/>
  <c r="KW174" i="6"/>
  <c r="KV174" i="6"/>
  <c r="KU174" i="6"/>
  <c r="KT174" i="6"/>
  <c r="KS174" i="6"/>
  <c r="KR174" i="6"/>
  <c r="KQ174" i="6"/>
  <c r="KP174" i="6"/>
  <c r="KO174" i="6"/>
  <c r="KN174" i="6"/>
  <c r="KM174" i="6"/>
  <c r="KL174" i="6"/>
  <c r="KK174" i="6"/>
  <c r="KJ174" i="6"/>
  <c r="KI174" i="6"/>
  <c r="KH174" i="6"/>
  <c r="KG174" i="6"/>
  <c r="KF174" i="6"/>
  <c r="KE174" i="6"/>
  <c r="KD174" i="6"/>
  <c r="KC174" i="6"/>
  <c r="KB174" i="6"/>
  <c r="KA174" i="6"/>
  <c r="JZ174" i="6"/>
  <c r="JY174" i="6"/>
  <c r="JX174" i="6"/>
  <c r="JW174" i="6"/>
  <c r="JV174" i="6"/>
  <c r="JU174" i="6"/>
  <c r="JT174" i="6"/>
  <c r="JS174" i="6"/>
  <c r="JR174" i="6"/>
  <c r="JQ174" i="6"/>
  <c r="JP174" i="6"/>
  <c r="JO174" i="6"/>
  <c r="JN174" i="6"/>
  <c r="JM174" i="6"/>
  <c r="JL174" i="6"/>
  <c r="JK174" i="6"/>
  <c r="JJ174" i="6"/>
  <c r="JI174" i="6"/>
  <c r="JH174" i="6"/>
  <c r="JG174" i="6"/>
  <c r="JF174" i="6"/>
  <c r="JE174" i="6"/>
  <c r="JD174" i="6"/>
  <c r="JC174" i="6"/>
  <c r="JB174" i="6"/>
  <c r="JA174" i="6"/>
  <c r="IZ174" i="6"/>
  <c r="IY174" i="6"/>
  <c r="IX174" i="6"/>
  <c r="IW174" i="6"/>
  <c r="IV174" i="6"/>
  <c r="IU174" i="6"/>
  <c r="IT174" i="6"/>
  <c r="IS174" i="6"/>
  <c r="IR174" i="6"/>
  <c r="IQ174" i="6"/>
  <c r="IP174" i="6"/>
  <c r="IO174" i="6"/>
  <c r="IN174" i="6"/>
  <c r="IM174" i="6"/>
  <c r="IL174" i="6"/>
  <c r="IK174" i="6"/>
  <c r="IJ174" i="6"/>
  <c r="II174" i="6"/>
  <c r="IH174" i="6"/>
  <c r="IG174" i="6"/>
  <c r="IF174" i="6"/>
  <c r="IE174" i="6"/>
  <c r="ID174" i="6"/>
  <c r="IC174" i="6"/>
  <c r="IB174" i="6"/>
  <c r="IA174" i="6"/>
  <c r="HZ174" i="6"/>
  <c r="HY174" i="6"/>
  <c r="HX174" i="6"/>
  <c r="HW174" i="6"/>
  <c r="HV174" i="6"/>
  <c r="HU174" i="6"/>
  <c r="HT174" i="6"/>
  <c r="HS174" i="6"/>
  <c r="HR174" i="6"/>
  <c r="HQ174" i="6"/>
  <c r="HP174" i="6"/>
  <c r="HO174" i="6"/>
  <c r="HN174" i="6"/>
  <c r="HM174" i="6"/>
  <c r="HL174" i="6"/>
  <c r="HK174" i="6"/>
  <c r="HJ174" i="6"/>
  <c r="HI174" i="6"/>
  <c r="HH174" i="6"/>
  <c r="HG174" i="6"/>
  <c r="HF174" i="6"/>
  <c r="HE174" i="6"/>
  <c r="HD174" i="6"/>
  <c r="HC174" i="6"/>
  <c r="HB174" i="6"/>
  <c r="HA174" i="6"/>
  <c r="GZ174" i="6"/>
  <c r="GY174" i="6"/>
  <c r="GX174" i="6"/>
  <c r="GW174" i="6"/>
  <c r="GV174" i="6"/>
  <c r="GU174" i="6"/>
  <c r="GT174" i="6"/>
  <c r="GS174" i="6"/>
  <c r="GR174" i="6"/>
  <c r="GQ174" i="6"/>
  <c r="GP174" i="6"/>
  <c r="GO174" i="6"/>
  <c r="GN174" i="6"/>
  <c r="GM174" i="6"/>
  <c r="GL174" i="6"/>
  <c r="GK174" i="6"/>
  <c r="GJ174" i="6"/>
  <c r="GI174" i="6"/>
  <c r="GH174" i="6"/>
  <c r="GG174" i="6"/>
  <c r="GF174" i="6"/>
  <c r="GE174" i="6"/>
  <c r="GD174" i="6"/>
  <c r="GC174" i="6"/>
  <c r="GB174" i="6"/>
  <c r="GA174" i="6"/>
  <c r="FZ174" i="6"/>
  <c r="FY174" i="6"/>
  <c r="FX174" i="6"/>
  <c r="FW174" i="6"/>
  <c r="FV174" i="6"/>
  <c r="FU174" i="6"/>
  <c r="FT174" i="6"/>
  <c r="FS174" i="6"/>
  <c r="FR174" i="6"/>
  <c r="FQ174" i="6"/>
  <c r="FP174" i="6"/>
  <c r="FO174" i="6"/>
  <c r="FN174" i="6"/>
  <c r="FM174" i="6"/>
  <c r="FL174" i="6"/>
  <c r="FK174" i="6"/>
  <c r="FJ174" i="6"/>
  <c r="FI174" i="6"/>
  <c r="FH174" i="6"/>
  <c r="FG174" i="6"/>
  <c r="FF174" i="6"/>
  <c r="FE174" i="6"/>
  <c r="FD174" i="6"/>
  <c r="BA174" i="6"/>
  <c r="AZ174" i="6"/>
  <c r="AY174" i="6"/>
  <c r="AX174" i="6"/>
  <c r="AT174" i="6"/>
  <c r="AS174" i="6"/>
  <c r="AR174" i="6"/>
  <c r="AL174" i="6"/>
  <c r="AK174" i="6"/>
  <c r="AJ174" i="6"/>
  <c r="AF174" i="6"/>
  <c r="AE174" i="6"/>
  <c r="AD174" i="6"/>
  <c r="AC174" i="6"/>
  <c r="Y174" i="6"/>
  <c r="X174" i="6"/>
  <c r="W174" i="6"/>
  <c r="V174" i="6"/>
  <c r="R174" i="6"/>
  <c r="Q174" i="6"/>
  <c r="P174" i="6"/>
  <c r="O174" i="6"/>
  <c r="K174" i="6"/>
  <c r="NI161" i="6"/>
  <c r="NH161" i="6"/>
  <c r="NG161" i="6"/>
  <c r="NF161" i="6"/>
  <c r="NE161" i="6"/>
  <c r="ND161" i="6"/>
  <c r="NC161" i="6"/>
  <c r="NB161" i="6"/>
  <c r="NA161" i="6"/>
  <c r="MZ161" i="6"/>
  <c r="MY161" i="6"/>
  <c r="MX161" i="6"/>
  <c r="MW161" i="6"/>
  <c r="MV161" i="6"/>
  <c r="MU161" i="6"/>
  <c r="MT161" i="6"/>
  <c r="MS161" i="6"/>
  <c r="MR161" i="6"/>
  <c r="MQ161" i="6"/>
  <c r="MP161" i="6"/>
  <c r="MO161" i="6"/>
  <c r="MN161" i="6"/>
  <c r="MM161" i="6"/>
  <c r="ML161" i="6"/>
  <c r="MK161" i="6"/>
  <c r="MJ161" i="6"/>
  <c r="MI161" i="6"/>
  <c r="MH161" i="6"/>
  <c r="MG161" i="6"/>
  <c r="MF161" i="6"/>
  <c r="ME161" i="6"/>
  <c r="MD161" i="6"/>
  <c r="MC161" i="6"/>
  <c r="MB161" i="6"/>
  <c r="MA161" i="6"/>
  <c r="LZ161" i="6"/>
  <c r="LY161" i="6"/>
  <c r="LX161" i="6"/>
  <c r="LW161" i="6"/>
  <c r="LV161" i="6"/>
  <c r="LU161" i="6"/>
  <c r="LT161" i="6"/>
  <c r="LS161" i="6"/>
  <c r="LR161" i="6"/>
  <c r="LQ161" i="6"/>
  <c r="LP161" i="6"/>
  <c r="LO161" i="6"/>
  <c r="LN161" i="6"/>
  <c r="LM161" i="6"/>
  <c r="LL161" i="6"/>
  <c r="LK161" i="6"/>
  <c r="LJ161" i="6"/>
  <c r="LI161" i="6"/>
  <c r="LH161" i="6"/>
  <c r="LG161" i="6"/>
  <c r="LF161" i="6"/>
  <c r="LE161" i="6"/>
  <c r="LD161" i="6"/>
  <c r="LC161" i="6"/>
  <c r="LB161" i="6"/>
  <c r="LA161" i="6"/>
  <c r="KZ161" i="6"/>
  <c r="KY161" i="6"/>
  <c r="KX161" i="6"/>
  <c r="KW161" i="6"/>
  <c r="KV161" i="6"/>
  <c r="KU161" i="6"/>
  <c r="KT161" i="6"/>
  <c r="KS161" i="6"/>
  <c r="KR161" i="6"/>
  <c r="KQ161" i="6"/>
  <c r="KP161" i="6"/>
  <c r="KO161" i="6"/>
  <c r="KN161" i="6"/>
  <c r="KM161" i="6"/>
  <c r="KL161" i="6"/>
  <c r="KK161" i="6"/>
  <c r="KJ161" i="6"/>
  <c r="KI161" i="6"/>
  <c r="KH161" i="6"/>
  <c r="KG161" i="6"/>
  <c r="KF161" i="6"/>
  <c r="KE161" i="6"/>
  <c r="KD161" i="6"/>
  <c r="KC161" i="6"/>
  <c r="KB161" i="6"/>
  <c r="KA161" i="6"/>
  <c r="JZ161" i="6"/>
  <c r="JY161" i="6"/>
  <c r="JX161" i="6"/>
  <c r="JW161" i="6"/>
  <c r="JV161" i="6"/>
  <c r="JU161" i="6"/>
  <c r="JT161" i="6"/>
  <c r="JS161" i="6"/>
  <c r="JR161" i="6"/>
  <c r="JQ161" i="6"/>
  <c r="JP161" i="6"/>
  <c r="JO161" i="6"/>
  <c r="JN161" i="6"/>
  <c r="JM161" i="6"/>
  <c r="JL161" i="6"/>
  <c r="JK161" i="6"/>
  <c r="JJ161" i="6"/>
  <c r="JI161" i="6"/>
  <c r="JH161" i="6"/>
  <c r="JG161" i="6"/>
  <c r="JF161" i="6"/>
  <c r="JE161" i="6"/>
  <c r="JD161" i="6"/>
  <c r="JC161" i="6"/>
  <c r="JB161" i="6"/>
  <c r="JA161" i="6"/>
  <c r="IZ161" i="6"/>
  <c r="IY161" i="6"/>
  <c r="IX161" i="6"/>
  <c r="IW161" i="6"/>
  <c r="IV161" i="6"/>
  <c r="IU161" i="6"/>
  <c r="IT161" i="6"/>
  <c r="IS161" i="6"/>
  <c r="IR161" i="6"/>
  <c r="IQ161" i="6"/>
  <c r="IP161" i="6"/>
  <c r="IO161" i="6"/>
  <c r="IN161" i="6"/>
  <c r="IM161" i="6"/>
  <c r="IL161" i="6"/>
  <c r="IK161" i="6"/>
  <c r="IJ161" i="6"/>
  <c r="II161" i="6"/>
  <c r="IH161" i="6"/>
  <c r="IG161" i="6"/>
  <c r="IF161" i="6"/>
  <c r="IE161" i="6"/>
  <c r="ID161" i="6"/>
  <c r="IC161" i="6"/>
  <c r="IB161" i="6"/>
  <c r="IA161" i="6"/>
  <c r="HZ161" i="6"/>
  <c r="HY161" i="6"/>
  <c r="HX161" i="6"/>
  <c r="HW161" i="6"/>
  <c r="HV161" i="6"/>
  <c r="HU161" i="6"/>
  <c r="HT161" i="6"/>
  <c r="HS161" i="6"/>
  <c r="HR161" i="6"/>
  <c r="HQ161" i="6"/>
  <c r="HP161" i="6"/>
  <c r="HO161" i="6"/>
  <c r="HN161" i="6"/>
  <c r="HM161" i="6"/>
  <c r="HL161" i="6"/>
  <c r="HK161" i="6"/>
  <c r="HJ161" i="6"/>
  <c r="HI161" i="6"/>
  <c r="HH161" i="6"/>
  <c r="HG161" i="6"/>
  <c r="HF161" i="6"/>
  <c r="HE161" i="6"/>
  <c r="HD161" i="6"/>
  <c r="HC161" i="6"/>
  <c r="HB161" i="6"/>
  <c r="HA161" i="6"/>
  <c r="GZ161" i="6"/>
  <c r="GY161" i="6"/>
  <c r="GX161" i="6"/>
  <c r="GW161" i="6"/>
  <c r="GV161" i="6"/>
  <c r="GU161" i="6"/>
  <c r="GT161" i="6"/>
  <c r="GS161" i="6"/>
  <c r="GR161" i="6"/>
  <c r="GQ161" i="6"/>
  <c r="GP161" i="6"/>
  <c r="GO161" i="6"/>
  <c r="GN161" i="6"/>
  <c r="GM161" i="6"/>
  <c r="GL161" i="6"/>
  <c r="GK161" i="6"/>
  <c r="GJ161" i="6"/>
  <c r="GI161" i="6"/>
  <c r="GH161" i="6"/>
  <c r="GG161" i="6"/>
  <c r="GF161" i="6"/>
  <c r="GE161" i="6"/>
  <c r="GD161" i="6"/>
  <c r="GC161" i="6"/>
  <c r="GB161" i="6"/>
  <c r="GA161" i="6"/>
  <c r="FZ161" i="6"/>
  <c r="FY161" i="6"/>
  <c r="FX161" i="6"/>
  <c r="FW161" i="6"/>
  <c r="FV161" i="6"/>
  <c r="FU161" i="6"/>
  <c r="FT161" i="6"/>
  <c r="FS161" i="6"/>
  <c r="FR161" i="6"/>
  <c r="FQ161" i="6"/>
  <c r="FP161" i="6"/>
  <c r="FO161" i="6"/>
  <c r="FN161" i="6"/>
  <c r="FM161" i="6"/>
  <c r="FL161" i="6"/>
  <c r="FK161" i="6"/>
  <c r="FJ161" i="6"/>
  <c r="FI161" i="6"/>
  <c r="FH161" i="6"/>
  <c r="FG161" i="6"/>
  <c r="FF161" i="6"/>
  <c r="FE161" i="6"/>
  <c r="FD161" i="6"/>
  <c r="BA161" i="6"/>
  <c r="AZ161" i="6"/>
  <c r="AY161" i="6"/>
  <c r="AX161" i="6"/>
  <c r="AT161" i="6"/>
  <c r="AS161" i="6"/>
  <c r="AR161" i="6"/>
  <c r="AL161" i="6"/>
  <c r="AK161" i="6"/>
  <c r="AJ161" i="6"/>
  <c r="AF161" i="6"/>
  <c r="AE161" i="6"/>
  <c r="AD161" i="6"/>
  <c r="AC161" i="6"/>
  <c r="Y161" i="6"/>
  <c r="X161" i="6"/>
  <c r="W161" i="6"/>
  <c r="V161" i="6"/>
  <c r="R161" i="6"/>
  <c r="Q161" i="6"/>
  <c r="P161" i="6"/>
  <c r="O161" i="6"/>
  <c r="K161" i="6"/>
  <c r="NI148" i="6"/>
  <c r="NH148" i="6"/>
  <c r="NG148" i="6"/>
  <c r="NF148" i="6"/>
  <c r="NE148" i="6"/>
  <c r="ND148" i="6"/>
  <c r="NC148" i="6"/>
  <c r="NB148" i="6"/>
  <c r="NA148" i="6"/>
  <c r="MZ148" i="6"/>
  <c r="MY148" i="6"/>
  <c r="MX148" i="6"/>
  <c r="MW148" i="6"/>
  <c r="MV148" i="6"/>
  <c r="MU148" i="6"/>
  <c r="MT148" i="6"/>
  <c r="MS148" i="6"/>
  <c r="MR148" i="6"/>
  <c r="MQ148" i="6"/>
  <c r="MP148" i="6"/>
  <c r="MO148" i="6"/>
  <c r="MN148" i="6"/>
  <c r="MM148" i="6"/>
  <c r="ML148" i="6"/>
  <c r="MK148" i="6"/>
  <c r="MJ148" i="6"/>
  <c r="MI148" i="6"/>
  <c r="MH148" i="6"/>
  <c r="MG148" i="6"/>
  <c r="MF148" i="6"/>
  <c r="ME148" i="6"/>
  <c r="MD148" i="6"/>
  <c r="MC148" i="6"/>
  <c r="MB148" i="6"/>
  <c r="MA148" i="6"/>
  <c r="LZ148" i="6"/>
  <c r="LY148" i="6"/>
  <c r="LX148" i="6"/>
  <c r="LW148" i="6"/>
  <c r="LV148" i="6"/>
  <c r="LU148" i="6"/>
  <c r="LT148" i="6"/>
  <c r="LS148" i="6"/>
  <c r="LR148" i="6"/>
  <c r="LQ148" i="6"/>
  <c r="LP148" i="6"/>
  <c r="LO148" i="6"/>
  <c r="LN148" i="6"/>
  <c r="LM148" i="6"/>
  <c r="LL148" i="6"/>
  <c r="LK148" i="6"/>
  <c r="LJ148" i="6"/>
  <c r="LI148" i="6"/>
  <c r="LH148" i="6"/>
  <c r="LG148" i="6"/>
  <c r="LF148" i="6"/>
  <c r="LE148" i="6"/>
  <c r="LD148" i="6"/>
  <c r="LC148" i="6"/>
  <c r="LB148" i="6"/>
  <c r="LA148" i="6"/>
  <c r="KZ148" i="6"/>
  <c r="KY148" i="6"/>
  <c r="KX148" i="6"/>
  <c r="KW148" i="6"/>
  <c r="KV148" i="6"/>
  <c r="KU148" i="6"/>
  <c r="KT148" i="6"/>
  <c r="KS148" i="6"/>
  <c r="KR148" i="6"/>
  <c r="KQ148" i="6"/>
  <c r="KP148" i="6"/>
  <c r="KO148" i="6"/>
  <c r="KN148" i="6"/>
  <c r="KM148" i="6"/>
  <c r="KL148" i="6"/>
  <c r="KK148" i="6"/>
  <c r="KJ148" i="6"/>
  <c r="KI148" i="6"/>
  <c r="KH148" i="6"/>
  <c r="KG148" i="6"/>
  <c r="KF148" i="6"/>
  <c r="KE148" i="6"/>
  <c r="KD148" i="6"/>
  <c r="KC148" i="6"/>
  <c r="KB148" i="6"/>
  <c r="KA148" i="6"/>
  <c r="JZ148" i="6"/>
  <c r="JY148" i="6"/>
  <c r="JX148" i="6"/>
  <c r="JW148" i="6"/>
  <c r="JV148" i="6"/>
  <c r="JU148" i="6"/>
  <c r="JT148" i="6"/>
  <c r="JS148" i="6"/>
  <c r="JR148" i="6"/>
  <c r="JQ148" i="6"/>
  <c r="JP148" i="6"/>
  <c r="JO148" i="6"/>
  <c r="JN148" i="6"/>
  <c r="JM148" i="6"/>
  <c r="JL148" i="6"/>
  <c r="JK148" i="6"/>
  <c r="JJ148" i="6"/>
  <c r="JI148" i="6"/>
  <c r="JH148" i="6"/>
  <c r="JG148" i="6"/>
  <c r="JF148" i="6"/>
  <c r="JE148" i="6"/>
  <c r="JD148" i="6"/>
  <c r="JC148" i="6"/>
  <c r="JB148" i="6"/>
  <c r="JA148" i="6"/>
  <c r="IZ148" i="6"/>
  <c r="IY148" i="6"/>
  <c r="IX148" i="6"/>
  <c r="IW148" i="6"/>
  <c r="IV148" i="6"/>
  <c r="IU148" i="6"/>
  <c r="IT148" i="6"/>
  <c r="IS148" i="6"/>
  <c r="IR148" i="6"/>
  <c r="IQ148" i="6"/>
  <c r="IP148" i="6"/>
  <c r="IO148" i="6"/>
  <c r="IN148" i="6"/>
  <c r="IM148" i="6"/>
  <c r="IL148" i="6"/>
  <c r="IK148" i="6"/>
  <c r="IJ148" i="6"/>
  <c r="II148" i="6"/>
  <c r="IH148" i="6"/>
  <c r="IG148" i="6"/>
  <c r="IF148" i="6"/>
  <c r="IE148" i="6"/>
  <c r="ID148" i="6"/>
  <c r="IC148" i="6"/>
  <c r="IB148" i="6"/>
  <c r="IA148" i="6"/>
  <c r="HZ148" i="6"/>
  <c r="HY148" i="6"/>
  <c r="HX148" i="6"/>
  <c r="HW148" i="6"/>
  <c r="HV148" i="6"/>
  <c r="HU148" i="6"/>
  <c r="HT148" i="6"/>
  <c r="HS148" i="6"/>
  <c r="HR148" i="6"/>
  <c r="HQ148" i="6"/>
  <c r="HP148" i="6"/>
  <c r="HO148" i="6"/>
  <c r="HN148" i="6"/>
  <c r="HM148" i="6"/>
  <c r="HL148" i="6"/>
  <c r="HK148" i="6"/>
  <c r="HJ148" i="6"/>
  <c r="HI148" i="6"/>
  <c r="HH148" i="6"/>
  <c r="HG148" i="6"/>
  <c r="HF148" i="6"/>
  <c r="HE148" i="6"/>
  <c r="HD148" i="6"/>
  <c r="HC148" i="6"/>
  <c r="HB148" i="6"/>
  <c r="HA148" i="6"/>
  <c r="GZ148" i="6"/>
  <c r="GY148" i="6"/>
  <c r="GX148" i="6"/>
  <c r="GW148" i="6"/>
  <c r="GV148" i="6"/>
  <c r="GU148" i="6"/>
  <c r="GT148" i="6"/>
  <c r="GS148" i="6"/>
  <c r="GR148" i="6"/>
  <c r="GQ148" i="6"/>
  <c r="GP148" i="6"/>
  <c r="GO148" i="6"/>
  <c r="GN148" i="6"/>
  <c r="GM148" i="6"/>
  <c r="GL148" i="6"/>
  <c r="GK148" i="6"/>
  <c r="GJ148" i="6"/>
  <c r="GI148" i="6"/>
  <c r="GH148" i="6"/>
  <c r="GG148" i="6"/>
  <c r="GF148" i="6"/>
  <c r="GE148" i="6"/>
  <c r="GD148" i="6"/>
  <c r="GC148" i="6"/>
  <c r="GB148" i="6"/>
  <c r="GA148" i="6"/>
  <c r="FZ148" i="6"/>
  <c r="FY148" i="6"/>
  <c r="FX148" i="6"/>
  <c r="FW148" i="6"/>
  <c r="FV148" i="6"/>
  <c r="FU148" i="6"/>
  <c r="FT148" i="6"/>
  <c r="FS148" i="6"/>
  <c r="FR148" i="6"/>
  <c r="FQ148" i="6"/>
  <c r="FP148" i="6"/>
  <c r="FO148" i="6"/>
  <c r="FN148" i="6"/>
  <c r="FM148" i="6"/>
  <c r="FL148" i="6"/>
  <c r="FK148" i="6"/>
  <c r="FJ148" i="6"/>
  <c r="FI148" i="6"/>
  <c r="FH148" i="6"/>
  <c r="FG148" i="6"/>
  <c r="FF148" i="6"/>
  <c r="FE148" i="6"/>
  <c r="FD148" i="6"/>
  <c r="BA148" i="6"/>
  <c r="AZ148" i="6"/>
  <c r="AY148" i="6"/>
  <c r="AX148" i="6"/>
  <c r="AT148" i="6"/>
  <c r="AS148" i="6"/>
  <c r="AR148" i="6"/>
  <c r="AL148" i="6"/>
  <c r="AK148" i="6"/>
  <c r="AJ148" i="6"/>
  <c r="AF148" i="6"/>
  <c r="AE148" i="6"/>
  <c r="AD148" i="6"/>
  <c r="AC148" i="6"/>
  <c r="Y148" i="6"/>
  <c r="X148" i="6"/>
  <c r="W148" i="6"/>
  <c r="V148" i="6"/>
  <c r="R148" i="6"/>
  <c r="Q148" i="6"/>
  <c r="P148" i="6"/>
  <c r="O148" i="6"/>
  <c r="K148" i="6"/>
  <c r="NI135" i="6"/>
  <c r="NH135" i="6"/>
  <c r="NG135" i="6"/>
  <c r="NF135" i="6"/>
  <c r="NE135" i="6"/>
  <c r="ND135" i="6"/>
  <c r="NC135" i="6"/>
  <c r="NB135" i="6"/>
  <c r="NA135" i="6"/>
  <c r="MZ135" i="6"/>
  <c r="MY135" i="6"/>
  <c r="MX135" i="6"/>
  <c r="MW135" i="6"/>
  <c r="MV135" i="6"/>
  <c r="MU135" i="6"/>
  <c r="MT135" i="6"/>
  <c r="MS135" i="6"/>
  <c r="MR135" i="6"/>
  <c r="MQ135" i="6"/>
  <c r="MP135" i="6"/>
  <c r="MO135" i="6"/>
  <c r="MN135" i="6"/>
  <c r="MM135" i="6"/>
  <c r="ML135" i="6"/>
  <c r="MK135" i="6"/>
  <c r="MJ135" i="6"/>
  <c r="MI135" i="6"/>
  <c r="MH135" i="6"/>
  <c r="MG135" i="6"/>
  <c r="MF135" i="6"/>
  <c r="ME135" i="6"/>
  <c r="MD135" i="6"/>
  <c r="MC135" i="6"/>
  <c r="MB135" i="6"/>
  <c r="MA135" i="6"/>
  <c r="LZ135" i="6"/>
  <c r="LY135" i="6"/>
  <c r="LX135" i="6"/>
  <c r="LW135" i="6"/>
  <c r="LV135" i="6"/>
  <c r="LU135" i="6"/>
  <c r="LT135" i="6"/>
  <c r="LS135" i="6"/>
  <c r="LR135" i="6"/>
  <c r="LQ135" i="6"/>
  <c r="LP135" i="6"/>
  <c r="LO135" i="6"/>
  <c r="LN135" i="6"/>
  <c r="LM135" i="6"/>
  <c r="LL135" i="6"/>
  <c r="LK135" i="6"/>
  <c r="LJ135" i="6"/>
  <c r="LI135" i="6"/>
  <c r="LH135" i="6"/>
  <c r="LG135" i="6"/>
  <c r="LF135" i="6"/>
  <c r="LE135" i="6"/>
  <c r="LD135" i="6"/>
  <c r="LC135" i="6"/>
  <c r="LB135" i="6"/>
  <c r="LA135" i="6"/>
  <c r="KZ135" i="6"/>
  <c r="KY135" i="6"/>
  <c r="KX135" i="6"/>
  <c r="KW135" i="6"/>
  <c r="KV135" i="6"/>
  <c r="KU135" i="6"/>
  <c r="KT135" i="6"/>
  <c r="KS135" i="6"/>
  <c r="KR135" i="6"/>
  <c r="KQ135" i="6"/>
  <c r="KP135" i="6"/>
  <c r="KO135" i="6"/>
  <c r="KN135" i="6"/>
  <c r="KM135" i="6"/>
  <c r="KL135" i="6"/>
  <c r="KK135" i="6"/>
  <c r="KJ135" i="6"/>
  <c r="KI135" i="6"/>
  <c r="KH135" i="6"/>
  <c r="KG135" i="6"/>
  <c r="KF135" i="6"/>
  <c r="KE135" i="6"/>
  <c r="KD135" i="6"/>
  <c r="KC135" i="6"/>
  <c r="KB135" i="6"/>
  <c r="KA135" i="6"/>
  <c r="JZ135" i="6"/>
  <c r="JY135" i="6"/>
  <c r="JX135" i="6"/>
  <c r="JW135" i="6"/>
  <c r="JV135" i="6"/>
  <c r="JU135" i="6"/>
  <c r="JT135" i="6"/>
  <c r="JS135" i="6"/>
  <c r="JR135" i="6"/>
  <c r="JQ135" i="6"/>
  <c r="JP135" i="6"/>
  <c r="JO135" i="6"/>
  <c r="JN135" i="6"/>
  <c r="JM135" i="6"/>
  <c r="JL135" i="6"/>
  <c r="JK135" i="6"/>
  <c r="JJ135" i="6"/>
  <c r="JI135" i="6"/>
  <c r="JH135" i="6"/>
  <c r="JG135" i="6"/>
  <c r="JF135" i="6"/>
  <c r="JE135" i="6"/>
  <c r="JD135" i="6"/>
  <c r="JC135" i="6"/>
  <c r="JB135" i="6"/>
  <c r="JA135" i="6"/>
  <c r="IZ135" i="6"/>
  <c r="IY135" i="6"/>
  <c r="IX135" i="6"/>
  <c r="IW135" i="6"/>
  <c r="IV135" i="6"/>
  <c r="IU135" i="6"/>
  <c r="IT135" i="6"/>
  <c r="IS135" i="6"/>
  <c r="IR135" i="6"/>
  <c r="IQ135" i="6"/>
  <c r="IP135" i="6"/>
  <c r="IO135" i="6"/>
  <c r="IN135" i="6"/>
  <c r="IM135" i="6"/>
  <c r="IL135" i="6"/>
  <c r="IK135" i="6"/>
  <c r="IJ135" i="6"/>
  <c r="II135" i="6"/>
  <c r="IH135" i="6"/>
  <c r="IG135" i="6"/>
  <c r="IF135" i="6"/>
  <c r="IE135" i="6"/>
  <c r="ID135" i="6"/>
  <c r="IC135" i="6"/>
  <c r="IB135" i="6"/>
  <c r="IA135" i="6"/>
  <c r="HZ135" i="6"/>
  <c r="HY135" i="6"/>
  <c r="HX135" i="6"/>
  <c r="HW135" i="6"/>
  <c r="HV135" i="6"/>
  <c r="HU135" i="6"/>
  <c r="HT135" i="6"/>
  <c r="HS135" i="6"/>
  <c r="HR135" i="6"/>
  <c r="HQ135" i="6"/>
  <c r="HP135" i="6"/>
  <c r="HO135" i="6"/>
  <c r="HN135" i="6"/>
  <c r="HM135" i="6"/>
  <c r="HL135" i="6"/>
  <c r="HK135" i="6"/>
  <c r="HJ135" i="6"/>
  <c r="HI135" i="6"/>
  <c r="HH135" i="6"/>
  <c r="HG135" i="6"/>
  <c r="HF135" i="6"/>
  <c r="HE135" i="6"/>
  <c r="HD135" i="6"/>
  <c r="HC135" i="6"/>
  <c r="HB135" i="6"/>
  <c r="HA135" i="6"/>
  <c r="GZ135" i="6"/>
  <c r="GY135" i="6"/>
  <c r="GX135" i="6"/>
  <c r="GW135" i="6"/>
  <c r="GV135" i="6"/>
  <c r="GU135" i="6"/>
  <c r="GT135" i="6"/>
  <c r="GS135" i="6"/>
  <c r="GR135" i="6"/>
  <c r="GQ135" i="6"/>
  <c r="GP135" i="6"/>
  <c r="GO135" i="6"/>
  <c r="GN135" i="6"/>
  <c r="GM135" i="6"/>
  <c r="GL135" i="6"/>
  <c r="GK135" i="6"/>
  <c r="GJ135" i="6"/>
  <c r="GI135" i="6"/>
  <c r="GH135" i="6"/>
  <c r="GG135" i="6"/>
  <c r="GF135" i="6"/>
  <c r="GE135" i="6"/>
  <c r="GD135" i="6"/>
  <c r="GC135" i="6"/>
  <c r="GB135" i="6"/>
  <c r="GA135" i="6"/>
  <c r="FZ135" i="6"/>
  <c r="FY135" i="6"/>
  <c r="FX135" i="6"/>
  <c r="FW135" i="6"/>
  <c r="FV135" i="6"/>
  <c r="FU135" i="6"/>
  <c r="FT135" i="6"/>
  <c r="FS135" i="6"/>
  <c r="FR135" i="6"/>
  <c r="FQ135" i="6"/>
  <c r="FP135" i="6"/>
  <c r="FO135" i="6"/>
  <c r="FN135" i="6"/>
  <c r="FM135" i="6"/>
  <c r="FL135" i="6"/>
  <c r="FK135" i="6"/>
  <c r="FJ135" i="6"/>
  <c r="FI135" i="6"/>
  <c r="FH135" i="6"/>
  <c r="FG135" i="6"/>
  <c r="FF135" i="6"/>
  <c r="FE135" i="6"/>
  <c r="FD135" i="6"/>
  <c r="BA135" i="6"/>
  <c r="AZ135" i="6"/>
  <c r="AY135" i="6"/>
  <c r="AX135" i="6"/>
  <c r="AT135" i="6"/>
  <c r="AL135" i="6"/>
  <c r="AK135" i="6"/>
  <c r="AJ135" i="6"/>
  <c r="AF135" i="6"/>
  <c r="AE135" i="6"/>
  <c r="AD135" i="6"/>
  <c r="AC135" i="6"/>
  <c r="Y135" i="6"/>
  <c r="X135" i="6"/>
  <c r="W135" i="6"/>
  <c r="V135" i="6"/>
  <c r="R135" i="6"/>
  <c r="Q135" i="6"/>
  <c r="P135" i="6"/>
  <c r="O135" i="6"/>
  <c r="K135" i="6"/>
  <c r="NI122" i="6"/>
  <c r="NH122" i="6"/>
  <c r="NG122" i="6"/>
  <c r="NF122" i="6"/>
  <c r="NE122" i="6"/>
  <c r="ND122" i="6"/>
  <c r="NC122" i="6"/>
  <c r="NB122" i="6"/>
  <c r="NA122" i="6"/>
  <c r="MZ122" i="6"/>
  <c r="MY122" i="6"/>
  <c r="MX122" i="6"/>
  <c r="MW122" i="6"/>
  <c r="MV122" i="6"/>
  <c r="MU122" i="6"/>
  <c r="MT122" i="6"/>
  <c r="MS122" i="6"/>
  <c r="MR122" i="6"/>
  <c r="MQ122" i="6"/>
  <c r="MP122" i="6"/>
  <c r="MO122" i="6"/>
  <c r="MN122" i="6"/>
  <c r="MM122" i="6"/>
  <c r="ML122" i="6"/>
  <c r="MK122" i="6"/>
  <c r="MJ122" i="6"/>
  <c r="MI122" i="6"/>
  <c r="MH122" i="6"/>
  <c r="MG122" i="6"/>
  <c r="MF122" i="6"/>
  <c r="ME122" i="6"/>
  <c r="MD122" i="6"/>
  <c r="MC122" i="6"/>
  <c r="MB122" i="6"/>
  <c r="MA122" i="6"/>
  <c r="LZ122" i="6"/>
  <c r="LY122" i="6"/>
  <c r="LX122" i="6"/>
  <c r="LW122" i="6"/>
  <c r="LV122" i="6"/>
  <c r="LU122" i="6"/>
  <c r="LT122" i="6"/>
  <c r="LS122" i="6"/>
  <c r="LR122" i="6"/>
  <c r="LQ122" i="6"/>
  <c r="LP122" i="6"/>
  <c r="LO122" i="6"/>
  <c r="LN122" i="6"/>
  <c r="LM122" i="6"/>
  <c r="LL122" i="6"/>
  <c r="LK122" i="6"/>
  <c r="LJ122" i="6"/>
  <c r="LI122" i="6"/>
  <c r="LH122" i="6"/>
  <c r="LG122" i="6"/>
  <c r="LF122" i="6"/>
  <c r="LE122" i="6"/>
  <c r="LD122" i="6"/>
  <c r="LC122" i="6"/>
  <c r="LB122" i="6"/>
  <c r="LA122" i="6"/>
  <c r="KZ122" i="6"/>
  <c r="KY122" i="6"/>
  <c r="KX122" i="6"/>
  <c r="KW122" i="6"/>
  <c r="KV122" i="6"/>
  <c r="KU122" i="6"/>
  <c r="KT122" i="6"/>
  <c r="KS122" i="6"/>
  <c r="KR122" i="6"/>
  <c r="KQ122" i="6"/>
  <c r="KP122" i="6"/>
  <c r="KO122" i="6"/>
  <c r="KN122" i="6"/>
  <c r="KM122" i="6"/>
  <c r="KL122" i="6"/>
  <c r="KK122" i="6"/>
  <c r="KJ122" i="6"/>
  <c r="KI122" i="6"/>
  <c r="KH122" i="6"/>
  <c r="KG122" i="6"/>
  <c r="KF122" i="6"/>
  <c r="KE122" i="6"/>
  <c r="KD122" i="6"/>
  <c r="KC122" i="6"/>
  <c r="KB122" i="6"/>
  <c r="KA122" i="6"/>
  <c r="JZ122" i="6"/>
  <c r="JY122" i="6"/>
  <c r="JX122" i="6"/>
  <c r="JW122" i="6"/>
  <c r="JV122" i="6"/>
  <c r="JU122" i="6"/>
  <c r="JT122" i="6"/>
  <c r="JS122" i="6"/>
  <c r="JR122" i="6"/>
  <c r="JQ122" i="6"/>
  <c r="JP122" i="6"/>
  <c r="JO122" i="6"/>
  <c r="JN122" i="6"/>
  <c r="JM122" i="6"/>
  <c r="JL122" i="6"/>
  <c r="JK122" i="6"/>
  <c r="JJ122" i="6"/>
  <c r="JI122" i="6"/>
  <c r="JH122" i="6"/>
  <c r="JG122" i="6"/>
  <c r="JF122" i="6"/>
  <c r="JE122" i="6"/>
  <c r="JD122" i="6"/>
  <c r="JC122" i="6"/>
  <c r="JB122" i="6"/>
  <c r="JA122" i="6"/>
  <c r="IZ122" i="6"/>
  <c r="IY122" i="6"/>
  <c r="IX122" i="6"/>
  <c r="IW122" i="6"/>
  <c r="IV122" i="6"/>
  <c r="IU122" i="6"/>
  <c r="IT122" i="6"/>
  <c r="IS122" i="6"/>
  <c r="IR122" i="6"/>
  <c r="IQ122" i="6"/>
  <c r="IP122" i="6"/>
  <c r="IO122" i="6"/>
  <c r="IN122" i="6"/>
  <c r="IM122" i="6"/>
  <c r="IL122" i="6"/>
  <c r="IK122" i="6"/>
  <c r="IJ122" i="6"/>
  <c r="II122" i="6"/>
  <c r="IH122" i="6"/>
  <c r="IG122" i="6"/>
  <c r="IF122" i="6"/>
  <c r="IE122" i="6"/>
  <c r="ID122" i="6"/>
  <c r="IC122" i="6"/>
  <c r="IB122" i="6"/>
  <c r="IA122" i="6"/>
  <c r="HZ122" i="6"/>
  <c r="HY122" i="6"/>
  <c r="HX122" i="6"/>
  <c r="HW122" i="6"/>
  <c r="HV122" i="6"/>
  <c r="HU122" i="6"/>
  <c r="HT122" i="6"/>
  <c r="HS122" i="6"/>
  <c r="HR122" i="6"/>
  <c r="HQ122" i="6"/>
  <c r="HP122" i="6"/>
  <c r="HO122" i="6"/>
  <c r="HN122" i="6"/>
  <c r="HM122" i="6"/>
  <c r="HL122" i="6"/>
  <c r="HK122" i="6"/>
  <c r="HJ122" i="6"/>
  <c r="HI122" i="6"/>
  <c r="HH122" i="6"/>
  <c r="HG122" i="6"/>
  <c r="HF122" i="6"/>
  <c r="HE122" i="6"/>
  <c r="HD122" i="6"/>
  <c r="HC122" i="6"/>
  <c r="HB122" i="6"/>
  <c r="HA122" i="6"/>
  <c r="GZ122" i="6"/>
  <c r="GY122" i="6"/>
  <c r="GX122" i="6"/>
  <c r="GW122" i="6"/>
  <c r="GV122" i="6"/>
  <c r="GU122" i="6"/>
  <c r="GT122" i="6"/>
  <c r="GS122" i="6"/>
  <c r="GR122" i="6"/>
  <c r="GQ122" i="6"/>
  <c r="GP122" i="6"/>
  <c r="GO122" i="6"/>
  <c r="GN122" i="6"/>
  <c r="GM122" i="6"/>
  <c r="GL122" i="6"/>
  <c r="GK122" i="6"/>
  <c r="GJ122" i="6"/>
  <c r="GI122" i="6"/>
  <c r="GH122" i="6"/>
  <c r="GG122" i="6"/>
  <c r="GF122" i="6"/>
  <c r="GE122" i="6"/>
  <c r="GD122" i="6"/>
  <c r="GC122" i="6"/>
  <c r="GB122" i="6"/>
  <c r="GA122" i="6"/>
  <c r="FZ122" i="6"/>
  <c r="FY122" i="6"/>
  <c r="FX122" i="6"/>
  <c r="FW122" i="6"/>
  <c r="FV122" i="6"/>
  <c r="FU122" i="6"/>
  <c r="FT122" i="6"/>
  <c r="FS122" i="6"/>
  <c r="FR122" i="6"/>
  <c r="FQ122" i="6"/>
  <c r="FP122" i="6"/>
  <c r="FO122" i="6"/>
  <c r="FN122" i="6"/>
  <c r="FM122" i="6"/>
  <c r="FL122" i="6"/>
  <c r="FK122" i="6"/>
  <c r="FJ122" i="6"/>
  <c r="FI122" i="6"/>
  <c r="FH122" i="6"/>
  <c r="FG122" i="6"/>
  <c r="FF122" i="6"/>
  <c r="FE122" i="6"/>
  <c r="FD122" i="6"/>
  <c r="BA122" i="6"/>
  <c r="AZ122" i="6"/>
  <c r="AY122" i="6"/>
  <c r="AX122" i="6"/>
  <c r="AT122" i="6"/>
  <c r="AS122" i="6"/>
  <c r="AR122" i="6"/>
  <c r="AL122" i="6"/>
  <c r="AK122" i="6"/>
  <c r="AJ122" i="6"/>
  <c r="AF122" i="6"/>
  <c r="AE122" i="6"/>
  <c r="AD122" i="6"/>
  <c r="AC122" i="6"/>
  <c r="Y122" i="6"/>
  <c r="X122" i="6"/>
  <c r="W122" i="6"/>
  <c r="V122" i="6"/>
  <c r="R122" i="6"/>
  <c r="Q122" i="6"/>
  <c r="P122" i="6"/>
  <c r="O122" i="6"/>
  <c r="NI96" i="6"/>
  <c r="NH96" i="6"/>
  <c r="NG96" i="6"/>
  <c r="NF96" i="6"/>
  <c r="NE96" i="6"/>
  <c r="ND96" i="6"/>
  <c r="NC96" i="6"/>
  <c r="NB96" i="6"/>
  <c r="NA96" i="6"/>
  <c r="MZ96" i="6"/>
  <c r="MY96" i="6"/>
  <c r="MX96" i="6"/>
  <c r="MW96" i="6"/>
  <c r="MV96" i="6"/>
  <c r="MU96" i="6"/>
  <c r="MT96" i="6"/>
  <c r="MS96" i="6"/>
  <c r="MR96" i="6"/>
  <c r="MQ96" i="6"/>
  <c r="MP96" i="6"/>
  <c r="MO96" i="6"/>
  <c r="MN96" i="6"/>
  <c r="MM96" i="6"/>
  <c r="ML96" i="6"/>
  <c r="MK96" i="6"/>
  <c r="MJ96" i="6"/>
  <c r="MI96" i="6"/>
  <c r="MH96" i="6"/>
  <c r="MG96" i="6"/>
  <c r="MF96" i="6"/>
  <c r="ME96" i="6"/>
  <c r="MD96" i="6"/>
  <c r="MC96" i="6"/>
  <c r="MB96" i="6"/>
  <c r="MA96" i="6"/>
  <c r="LZ96" i="6"/>
  <c r="LY96" i="6"/>
  <c r="LX96" i="6"/>
  <c r="LW96" i="6"/>
  <c r="LV96" i="6"/>
  <c r="LU96" i="6"/>
  <c r="LT96" i="6"/>
  <c r="LS96" i="6"/>
  <c r="LR96" i="6"/>
  <c r="LQ96" i="6"/>
  <c r="LP96" i="6"/>
  <c r="LO96" i="6"/>
  <c r="LN96" i="6"/>
  <c r="LM96" i="6"/>
  <c r="LL96" i="6"/>
  <c r="LK96" i="6"/>
  <c r="LJ96" i="6"/>
  <c r="LI96" i="6"/>
  <c r="LH96" i="6"/>
  <c r="LG96" i="6"/>
  <c r="LF96" i="6"/>
  <c r="LE96" i="6"/>
  <c r="LD96" i="6"/>
  <c r="LC96" i="6"/>
  <c r="LB96" i="6"/>
  <c r="LA96" i="6"/>
  <c r="KZ96" i="6"/>
  <c r="KY96" i="6"/>
  <c r="KX96" i="6"/>
  <c r="KW96" i="6"/>
  <c r="KV96" i="6"/>
  <c r="KU96" i="6"/>
  <c r="KT96" i="6"/>
  <c r="KS96" i="6"/>
  <c r="KR96" i="6"/>
  <c r="KQ96" i="6"/>
  <c r="KP96" i="6"/>
  <c r="KO96" i="6"/>
  <c r="KN96" i="6"/>
  <c r="KM96" i="6"/>
  <c r="KL96" i="6"/>
  <c r="KK96" i="6"/>
  <c r="KJ96" i="6"/>
  <c r="KI96" i="6"/>
  <c r="KH96" i="6"/>
  <c r="KG96" i="6"/>
  <c r="KF96" i="6"/>
  <c r="KE96" i="6"/>
  <c r="KD96" i="6"/>
  <c r="KC96" i="6"/>
  <c r="KB96" i="6"/>
  <c r="KA96" i="6"/>
  <c r="JZ96" i="6"/>
  <c r="JY96" i="6"/>
  <c r="JX96" i="6"/>
  <c r="JW96" i="6"/>
  <c r="JV96" i="6"/>
  <c r="JU96" i="6"/>
  <c r="JT96" i="6"/>
  <c r="JS96" i="6"/>
  <c r="JR96" i="6"/>
  <c r="JQ96" i="6"/>
  <c r="JP96" i="6"/>
  <c r="JO96" i="6"/>
  <c r="JN96" i="6"/>
  <c r="JM96" i="6"/>
  <c r="JL96" i="6"/>
  <c r="JK96" i="6"/>
  <c r="JJ96" i="6"/>
  <c r="JI96" i="6"/>
  <c r="JH96" i="6"/>
  <c r="JG96" i="6"/>
  <c r="JF96" i="6"/>
  <c r="JE96" i="6"/>
  <c r="JD96" i="6"/>
  <c r="JC96" i="6"/>
  <c r="JB96" i="6"/>
  <c r="JA96" i="6"/>
  <c r="IZ96" i="6"/>
  <c r="IY96" i="6"/>
  <c r="IX96" i="6"/>
  <c r="IW96" i="6"/>
  <c r="IV96" i="6"/>
  <c r="IU96" i="6"/>
  <c r="IT96" i="6"/>
  <c r="IS96" i="6"/>
  <c r="IR96" i="6"/>
  <c r="IQ96" i="6"/>
  <c r="IP96" i="6"/>
  <c r="IO96" i="6"/>
  <c r="IN96" i="6"/>
  <c r="IM96" i="6"/>
  <c r="IL96" i="6"/>
  <c r="IK96" i="6"/>
  <c r="IJ96" i="6"/>
  <c r="II96" i="6"/>
  <c r="IH96" i="6"/>
  <c r="IG96" i="6"/>
  <c r="IF96" i="6"/>
  <c r="IE96" i="6"/>
  <c r="ID96" i="6"/>
  <c r="IC96" i="6"/>
  <c r="IB96" i="6"/>
  <c r="IA96" i="6"/>
  <c r="HZ96" i="6"/>
  <c r="HY96" i="6"/>
  <c r="HX96" i="6"/>
  <c r="HW96" i="6"/>
  <c r="HV96" i="6"/>
  <c r="HU96" i="6"/>
  <c r="HT96" i="6"/>
  <c r="HS96" i="6"/>
  <c r="HR96" i="6"/>
  <c r="HQ96" i="6"/>
  <c r="HP96" i="6"/>
  <c r="HO96" i="6"/>
  <c r="HN96" i="6"/>
  <c r="HM96" i="6"/>
  <c r="HL96" i="6"/>
  <c r="HK96" i="6"/>
  <c r="HJ96" i="6"/>
  <c r="HI96" i="6"/>
  <c r="HH96" i="6"/>
  <c r="HG96" i="6"/>
  <c r="HF96" i="6"/>
  <c r="HE96" i="6"/>
  <c r="HD96" i="6"/>
  <c r="HC96" i="6"/>
  <c r="HB96" i="6"/>
  <c r="HA96" i="6"/>
  <c r="GZ96" i="6"/>
  <c r="GY96" i="6"/>
  <c r="GX96" i="6"/>
  <c r="GW96" i="6"/>
  <c r="GV96" i="6"/>
  <c r="GU96" i="6"/>
  <c r="GT96" i="6"/>
  <c r="GS96" i="6"/>
  <c r="GR96" i="6"/>
  <c r="GQ96" i="6"/>
  <c r="GP96" i="6"/>
  <c r="GO96" i="6"/>
  <c r="GN96" i="6"/>
  <c r="GM96" i="6"/>
  <c r="GL96" i="6"/>
  <c r="GK96" i="6"/>
  <c r="GJ96" i="6"/>
  <c r="GI96" i="6"/>
  <c r="GH96" i="6"/>
  <c r="GG96" i="6"/>
  <c r="GF96" i="6"/>
  <c r="GE96" i="6"/>
  <c r="GD96" i="6"/>
  <c r="GC96" i="6"/>
  <c r="GB96" i="6"/>
  <c r="GA96" i="6"/>
  <c r="FZ96" i="6"/>
  <c r="FY96" i="6"/>
  <c r="FX96" i="6"/>
  <c r="FW96" i="6"/>
  <c r="FV96" i="6"/>
  <c r="FU96" i="6"/>
  <c r="FT96" i="6"/>
  <c r="FS96" i="6"/>
  <c r="FR96" i="6"/>
  <c r="FQ96" i="6"/>
  <c r="FP96" i="6"/>
  <c r="FO96" i="6"/>
  <c r="FN96" i="6"/>
  <c r="FM96" i="6"/>
  <c r="FL96" i="6"/>
  <c r="FK96" i="6"/>
  <c r="FJ96" i="6"/>
  <c r="FI96" i="6"/>
  <c r="FH96" i="6"/>
  <c r="FG96" i="6"/>
  <c r="FF96" i="6"/>
  <c r="FE96" i="6"/>
  <c r="FD96" i="6"/>
  <c r="AL96" i="6"/>
  <c r="AK96" i="6"/>
  <c r="AJ96" i="6"/>
  <c r="AF96" i="6"/>
  <c r="AE96" i="6"/>
  <c r="AD96" i="6"/>
  <c r="AC96" i="6"/>
  <c r="Y96" i="6"/>
  <c r="X96" i="6"/>
  <c r="W96" i="6"/>
  <c r="V96" i="6"/>
  <c r="NI83" i="6"/>
  <c r="NH83" i="6"/>
  <c r="NG83" i="6"/>
  <c r="NF83" i="6"/>
  <c r="NE83" i="6"/>
  <c r="ND83" i="6"/>
  <c r="NC83" i="6"/>
  <c r="NB83" i="6"/>
  <c r="NA83" i="6"/>
  <c r="MZ83" i="6"/>
  <c r="MY83" i="6"/>
  <c r="MX83" i="6"/>
  <c r="MW83" i="6"/>
  <c r="MV83" i="6"/>
  <c r="MU83" i="6"/>
  <c r="MT83" i="6"/>
  <c r="MS83" i="6"/>
  <c r="MR83" i="6"/>
  <c r="MQ83" i="6"/>
  <c r="MP83" i="6"/>
  <c r="MO83" i="6"/>
  <c r="MN83" i="6"/>
  <c r="MM83" i="6"/>
  <c r="ML83" i="6"/>
  <c r="MK83" i="6"/>
  <c r="MJ83" i="6"/>
  <c r="MI83" i="6"/>
  <c r="MH83" i="6"/>
  <c r="MG83" i="6"/>
  <c r="MF83" i="6"/>
  <c r="ME83" i="6"/>
  <c r="MD83" i="6"/>
  <c r="MC83" i="6"/>
  <c r="MB83" i="6"/>
  <c r="MA83" i="6"/>
  <c r="LZ83" i="6"/>
  <c r="LY83" i="6"/>
  <c r="LX83" i="6"/>
  <c r="LW83" i="6"/>
  <c r="LV83" i="6"/>
  <c r="LU83" i="6"/>
  <c r="LT83" i="6"/>
  <c r="LS83" i="6"/>
  <c r="LR83" i="6"/>
  <c r="LQ83" i="6"/>
  <c r="LP83" i="6"/>
  <c r="LO83" i="6"/>
  <c r="LN83" i="6"/>
  <c r="LM83" i="6"/>
  <c r="LL83" i="6"/>
  <c r="LK83" i="6"/>
  <c r="LJ83" i="6"/>
  <c r="LI83" i="6"/>
  <c r="LH83" i="6"/>
  <c r="LG83" i="6"/>
  <c r="LF83" i="6"/>
  <c r="LE83" i="6"/>
  <c r="LD83" i="6"/>
  <c r="LC83" i="6"/>
  <c r="LB83" i="6"/>
  <c r="LA83" i="6"/>
  <c r="KZ83" i="6"/>
  <c r="KY83" i="6"/>
  <c r="KX83" i="6"/>
  <c r="KW83" i="6"/>
  <c r="KV83" i="6"/>
  <c r="KU83" i="6"/>
  <c r="KT83" i="6"/>
  <c r="KS83" i="6"/>
  <c r="KR83" i="6"/>
  <c r="KQ83" i="6"/>
  <c r="KP83" i="6"/>
  <c r="KO83" i="6"/>
  <c r="KN83" i="6"/>
  <c r="KM83" i="6"/>
  <c r="KL83" i="6"/>
  <c r="KK83" i="6"/>
  <c r="KJ83" i="6"/>
  <c r="KI83" i="6"/>
  <c r="KH83" i="6"/>
  <c r="KG83" i="6"/>
  <c r="KF83" i="6"/>
  <c r="KE83" i="6"/>
  <c r="KD83" i="6"/>
  <c r="KC83" i="6"/>
  <c r="KB83" i="6"/>
  <c r="KA83" i="6"/>
  <c r="JZ83" i="6"/>
  <c r="JY83" i="6"/>
  <c r="JX83" i="6"/>
  <c r="JW83" i="6"/>
  <c r="JV83" i="6"/>
  <c r="JU83" i="6"/>
  <c r="JT83" i="6"/>
  <c r="JS83" i="6"/>
  <c r="JR83" i="6"/>
  <c r="JQ83" i="6"/>
  <c r="JP83" i="6"/>
  <c r="JO83" i="6"/>
  <c r="JN83" i="6"/>
  <c r="JM83" i="6"/>
  <c r="JL83" i="6"/>
  <c r="JK83" i="6"/>
  <c r="JJ83" i="6"/>
  <c r="JI83" i="6"/>
  <c r="JH83" i="6"/>
  <c r="JG83" i="6"/>
  <c r="JF83" i="6"/>
  <c r="JE83" i="6"/>
  <c r="JD83" i="6"/>
  <c r="JC83" i="6"/>
  <c r="JB83" i="6"/>
  <c r="JA83" i="6"/>
  <c r="IZ83" i="6"/>
  <c r="IY83" i="6"/>
  <c r="IX83" i="6"/>
  <c r="IW83" i="6"/>
  <c r="IV83" i="6"/>
  <c r="IU83" i="6"/>
  <c r="IT83" i="6"/>
  <c r="IS83" i="6"/>
  <c r="IR83" i="6"/>
  <c r="IQ83" i="6"/>
  <c r="IP83" i="6"/>
  <c r="IO83" i="6"/>
  <c r="IN83" i="6"/>
  <c r="IM83" i="6"/>
  <c r="IL83" i="6"/>
  <c r="IK83" i="6"/>
  <c r="IJ83" i="6"/>
  <c r="II83" i="6"/>
  <c r="IH83" i="6"/>
  <c r="IG83" i="6"/>
  <c r="IF83" i="6"/>
  <c r="IE83" i="6"/>
  <c r="ID83" i="6"/>
  <c r="IC83" i="6"/>
  <c r="IB83" i="6"/>
  <c r="IA83" i="6"/>
  <c r="HZ83" i="6"/>
  <c r="HY83" i="6"/>
  <c r="HX83" i="6"/>
  <c r="HW83" i="6"/>
  <c r="HV83" i="6"/>
  <c r="HU83" i="6"/>
  <c r="HT83" i="6"/>
  <c r="HS83" i="6"/>
  <c r="HR83" i="6"/>
  <c r="HQ83" i="6"/>
  <c r="HP83" i="6"/>
  <c r="HO83" i="6"/>
  <c r="HN83" i="6"/>
  <c r="HM83" i="6"/>
  <c r="HL83" i="6"/>
  <c r="HK83" i="6"/>
  <c r="HJ83" i="6"/>
  <c r="HI83" i="6"/>
  <c r="HH83" i="6"/>
  <c r="HG83" i="6"/>
  <c r="HF83" i="6"/>
  <c r="HE83" i="6"/>
  <c r="HD83" i="6"/>
  <c r="HC83" i="6"/>
  <c r="HB83" i="6"/>
  <c r="HA83" i="6"/>
  <c r="GZ83" i="6"/>
  <c r="GY83" i="6"/>
  <c r="GX83" i="6"/>
  <c r="GW83" i="6"/>
  <c r="GV83" i="6"/>
  <c r="GU83" i="6"/>
  <c r="GT83" i="6"/>
  <c r="GS83" i="6"/>
  <c r="GR83" i="6"/>
  <c r="GQ83" i="6"/>
  <c r="GP83" i="6"/>
  <c r="GO83" i="6"/>
  <c r="GN83" i="6"/>
  <c r="GM83" i="6"/>
  <c r="GL83" i="6"/>
  <c r="GK83" i="6"/>
  <c r="GJ83" i="6"/>
  <c r="GI83" i="6"/>
  <c r="GH83" i="6"/>
  <c r="GG83" i="6"/>
  <c r="GF83" i="6"/>
  <c r="GE83" i="6"/>
  <c r="GD83" i="6"/>
  <c r="GC83" i="6"/>
  <c r="GB83" i="6"/>
  <c r="GA83" i="6"/>
  <c r="FZ83" i="6"/>
  <c r="FY83" i="6"/>
  <c r="FX83" i="6"/>
  <c r="FW83" i="6"/>
  <c r="FV83" i="6"/>
  <c r="FU83" i="6"/>
  <c r="FT83" i="6"/>
  <c r="FS83" i="6"/>
  <c r="FR83" i="6"/>
  <c r="FQ83" i="6"/>
  <c r="FP83" i="6"/>
  <c r="FO83" i="6"/>
  <c r="FN83" i="6"/>
  <c r="FM83" i="6"/>
  <c r="FL83" i="6"/>
  <c r="FK83" i="6"/>
  <c r="FJ83" i="6"/>
  <c r="FI83" i="6"/>
  <c r="FH83" i="6"/>
  <c r="FG83" i="6"/>
  <c r="FF83" i="6"/>
  <c r="FE83" i="6"/>
  <c r="FD83" i="6"/>
  <c r="BA83" i="6"/>
  <c r="AZ83" i="6"/>
  <c r="AY83" i="6"/>
  <c r="AX83" i="6"/>
  <c r="AT83" i="6"/>
  <c r="AS83" i="6"/>
  <c r="AR83" i="6"/>
  <c r="AL83" i="6"/>
  <c r="AK83" i="6"/>
  <c r="AJ83" i="6"/>
  <c r="AF83" i="6"/>
  <c r="AE83" i="6"/>
  <c r="AD83" i="6"/>
  <c r="AC83" i="6"/>
  <c r="Y83" i="6"/>
  <c r="X83" i="6"/>
  <c r="W83" i="6"/>
  <c r="V83" i="6"/>
  <c r="R83" i="6"/>
  <c r="Q83" i="6"/>
  <c r="P83" i="6"/>
  <c r="O83" i="6"/>
  <c r="NI70" i="6"/>
  <c r="NH70" i="6"/>
  <c r="NG70" i="6"/>
  <c r="NF70" i="6"/>
  <c r="NE70" i="6"/>
  <c r="ND70" i="6"/>
  <c r="NC70" i="6"/>
  <c r="NB70" i="6"/>
  <c r="NA70" i="6"/>
  <c r="MZ70" i="6"/>
  <c r="MY70" i="6"/>
  <c r="MX70" i="6"/>
  <c r="MW70" i="6"/>
  <c r="MV70" i="6"/>
  <c r="MU70" i="6"/>
  <c r="MT70" i="6"/>
  <c r="MS70" i="6"/>
  <c r="MR70" i="6"/>
  <c r="MQ70" i="6"/>
  <c r="MP70" i="6"/>
  <c r="MO70" i="6"/>
  <c r="MN70" i="6"/>
  <c r="MM70" i="6"/>
  <c r="ML70" i="6"/>
  <c r="MK70" i="6"/>
  <c r="MJ70" i="6"/>
  <c r="MI70" i="6"/>
  <c r="MH70" i="6"/>
  <c r="MG70" i="6"/>
  <c r="MF70" i="6"/>
  <c r="ME70" i="6"/>
  <c r="MD70" i="6"/>
  <c r="MC70" i="6"/>
  <c r="MB70" i="6"/>
  <c r="MA70" i="6"/>
  <c r="LZ70" i="6"/>
  <c r="LY70" i="6"/>
  <c r="LX70" i="6"/>
  <c r="LW70" i="6"/>
  <c r="LV70" i="6"/>
  <c r="LU70" i="6"/>
  <c r="LT70" i="6"/>
  <c r="LS70" i="6"/>
  <c r="LR70" i="6"/>
  <c r="LQ70" i="6"/>
  <c r="LP70" i="6"/>
  <c r="LO70" i="6"/>
  <c r="LN70" i="6"/>
  <c r="LM70" i="6"/>
  <c r="LL70" i="6"/>
  <c r="LK70" i="6"/>
  <c r="LJ70" i="6"/>
  <c r="LI70" i="6"/>
  <c r="LH70" i="6"/>
  <c r="LG70" i="6"/>
  <c r="LF70" i="6"/>
  <c r="LE70" i="6"/>
  <c r="LD70" i="6"/>
  <c r="LC70" i="6"/>
  <c r="LB70" i="6"/>
  <c r="LA70" i="6"/>
  <c r="KZ70" i="6"/>
  <c r="KY70" i="6"/>
  <c r="KX70" i="6"/>
  <c r="KW70" i="6"/>
  <c r="KV70" i="6"/>
  <c r="KU70" i="6"/>
  <c r="KT70" i="6"/>
  <c r="KS70" i="6"/>
  <c r="KR70" i="6"/>
  <c r="KQ70" i="6"/>
  <c r="KP70" i="6"/>
  <c r="KO70" i="6"/>
  <c r="KN70" i="6"/>
  <c r="KM70" i="6"/>
  <c r="KL70" i="6"/>
  <c r="KK70" i="6"/>
  <c r="KJ70" i="6"/>
  <c r="KI70" i="6"/>
  <c r="KH70" i="6"/>
  <c r="KG70" i="6"/>
  <c r="KF70" i="6"/>
  <c r="KE70" i="6"/>
  <c r="KD70" i="6"/>
  <c r="KC70" i="6"/>
  <c r="KB70" i="6"/>
  <c r="KA70" i="6"/>
  <c r="JZ70" i="6"/>
  <c r="JY70" i="6"/>
  <c r="JX70" i="6"/>
  <c r="JW70" i="6"/>
  <c r="JV70" i="6"/>
  <c r="JU70" i="6"/>
  <c r="JT70" i="6"/>
  <c r="JS70" i="6"/>
  <c r="JR70" i="6"/>
  <c r="JQ70" i="6"/>
  <c r="JP70" i="6"/>
  <c r="JO70" i="6"/>
  <c r="JN70" i="6"/>
  <c r="JM70" i="6"/>
  <c r="JL70" i="6"/>
  <c r="JK70" i="6"/>
  <c r="JJ70" i="6"/>
  <c r="JI70" i="6"/>
  <c r="JH70" i="6"/>
  <c r="JG70" i="6"/>
  <c r="JF70" i="6"/>
  <c r="JE70" i="6"/>
  <c r="JD70" i="6"/>
  <c r="JC70" i="6"/>
  <c r="JB70" i="6"/>
  <c r="JA70" i="6"/>
  <c r="IZ70" i="6"/>
  <c r="IY70" i="6"/>
  <c r="IX70" i="6"/>
  <c r="IW70" i="6"/>
  <c r="IV70" i="6"/>
  <c r="IU70" i="6"/>
  <c r="IT70" i="6"/>
  <c r="IS70" i="6"/>
  <c r="IR70" i="6"/>
  <c r="IQ70" i="6"/>
  <c r="IP70" i="6"/>
  <c r="IO70" i="6"/>
  <c r="IN70" i="6"/>
  <c r="IM70" i="6"/>
  <c r="IL70" i="6"/>
  <c r="IK70" i="6"/>
  <c r="IJ70" i="6"/>
  <c r="II70" i="6"/>
  <c r="IH70" i="6"/>
  <c r="IG70" i="6"/>
  <c r="IF70" i="6"/>
  <c r="IE70" i="6"/>
  <c r="ID70" i="6"/>
  <c r="IC70" i="6"/>
  <c r="IB70" i="6"/>
  <c r="IA70" i="6"/>
  <c r="HZ70" i="6"/>
  <c r="HY70" i="6"/>
  <c r="HX70" i="6"/>
  <c r="HW70" i="6"/>
  <c r="HV70" i="6"/>
  <c r="HU70" i="6"/>
  <c r="HT70" i="6"/>
  <c r="HS70" i="6"/>
  <c r="HR70" i="6"/>
  <c r="HQ70" i="6"/>
  <c r="HP70" i="6"/>
  <c r="HO70" i="6"/>
  <c r="HN70" i="6"/>
  <c r="HM70" i="6"/>
  <c r="HL70" i="6"/>
  <c r="HK70" i="6"/>
  <c r="HJ70" i="6"/>
  <c r="HI70" i="6"/>
  <c r="HH70" i="6"/>
  <c r="HG70" i="6"/>
  <c r="HF70" i="6"/>
  <c r="HE70" i="6"/>
  <c r="HD70" i="6"/>
  <c r="HC70" i="6"/>
  <c r="HB70" i="6"/>
  <c r="HA70" i="6"/>
  <c r="GZ70" i="6"/>
  <c r="GY70" i="6"/>
  <c r="GX70" i="6"/>
  <c r="GW70" i="6"/>
  <c r="GV70" i="6"/>
  <c r="GU70" i="6"/>
  <c r="GT70" i="6"/>
  <c r="GS70" i="6"/>
  <c r="GR70" i="6"/>
  <c r="GQ70" i="6"/>
  <c r="GP70" i="6"/>
  <c r="GO70" i="6"/>
  <c r="GN70" i="6"/>
  <c r="GM70" i="6"/>
  <c r="GL70" i="6"/>
  <c r="GK70" i="6"/>
  <c r="GJ70" i="6"/>
  <c r="GI70" i="6"/>
  <c r="GH70" i="6"/>
  <c r="GG70" i="6"/>
  <c r="GF70" i="6"/>
  <c r="GE70" i="6"/>
  <c r="GD70" i="6"/>
  <c r="GC70" i="6"/>
  <c r="GB70" i="6"/>
  <c r="GA70" i="6"/>
  <c r="FZ70" i="6"/>
  <c r="FY70" i="6"/>
  <c r="FX70" i="6"/>
  <c r="FW70" i="6"/>
  <c r="FV70" i="6"/>
  <c r="FU70" i="6"/>
  <c r="FT70" i="6"/>
  <c r="FS70" i="6"/>
  <c r="FR70" i="6"/>
  <c r="FQ70" i="6"/>
  <c r="FP70" i="6"/>
  <c r="FO70" i="6"/>
  <c r="FN70" i="6"/>
  <c r="FM70" i="6"/>
  <c r="FL70" i="6"/>
  <c r="FK70" i="6"/>
  <c r="FJ70" i="6"/>
  <c r="FI70" i="6"/>
  <c r="FH70" i="6"/>
  <c r="FG70" i="6"/>
  <c r="FF70" i="6"/>
  <c r="FE70" i="6"/>
  <c r="FD70" i="6"/>
  <c r="BA70" i="6"/>
  <c r="AZ70" i="6"/>
  <c r="AY70" i="6"/>
  <c r="AX70" i="6"/>
  <c r="AT70" i="6"/>
  <c r="AS70" i="6"/>
  <c r="AR70" i="6"/>
  <c r="AL70" i="6"/>
  <c r="AK70" i="6"/>
  <c r="AJ70" i="6"/>
  <c r="AF70" i="6"/>
  <c r="AE70" i="6"/>
  <c r="AD70" i="6"/>
  <c r="AC70" i="6"/>
  <c r="Y70" i="6"/>
  <c r="X70" i="6"/>
  <c r="W70" i="6"/>
  <c r="V70" i="6"/>
  <c r="R70" i="6"/>
  <c r="Q70" i="6"/>
  <c r="P70" i="6"/>
  <c r="O70" i="6"/>
  <c r="NI31" i="6"/>
  <c r="NH31" i="6"/>
  <c r="NG31" i="6"/>
  <c r="NF31" i="6"/>
  <c r="NE31" i="6"/>
  <c r="ND31" i="6"/>
  <c r="NC31" i="6"/>
  <c r="NB31" i="6"/>
  <c r="NA31" i="6"/>
  <c r="MZ31" i="6"/>
  <c r="MY31" i="6"/>
  <c r="MX31" i="6"/>
  <c r="MW31" i="6"/>
  <c r="MV31" i="6"/>
  <c r="MU31" i="6"/>
  <c r="MT31" i="6"/>
  <c r="MS31" i="6"/>
  <c r="MR31" i="6"/>
  <c r="MQ31" i="6"/>
  <c r="MP31" i="6"/>
  <c r="MO31" i="6"/>
  <c r="MN31" i="6"/>
  <c r="MM31" i="6"/>
  <c r="ML31" i="6"/>
  <c r="MK31" i="6"/>
  <c r="MJ31" i="6"/>
  <c r="MI31" i="6"/>
  <c r="MH31" i="6"/>
  <c r="MG31" i="6"/>
  <c r="MF31" i="6"/>
  <c r="ME31" i="6"/>
  <c r="MD31" i="6"/>
  <c r="MC31" i="6"/>
  <c r="MB31" i="6"/>
  <c r="MA31" i="6"/>
  <c r="LZ31" i="6"/>
  <c r="LY31" i="6"/>
  <c r="LX31" i="6"/>
  <c r="LW31" i="6"/>
  <c r="LV31" i="6"/>
  <c r="LU31" i="6"/>
  <c r="LT31" i="6"/>
  <c r="LS31" i="6"/>
  <c r="LR31" i="6"/>
  <c r="LQ31" i="6"/>
  <c r="LP31" i="6"/>
  <c r="LO31" i="6"/>
  <c r="LN31" i="6"/>
  <c r="LM31" i="6"/>
  <c r="LL31" i="6"/>
  <c r="LK31" i="6"/>
  <c r="LJ31" i="6"/>
  <c r="LI31" i="6"/>
  <c r="LH31" i="6"/>
  <c r="LG31" i="6"/>
  <c r="LF31" i="6"/>
  <c r="LE31" i="6"/>
  <c r="LD31" i="6"/>
  <c r="LC31" i="6"/>
  <c r="LB31" i="6"/>
  <c r="LA31" i="6"/>
  <c r="KZ31" i="6"/>
  <c r="KY31" i="6"/>
  <c r="KX31" i="6"/>
  <c r="KW31" i="6"/>
  <c r="KV31" i="6"/>
  <c r="KU31" i="6"/>
  <c r="KT31" i="6"/>
  <c r="KS31" i="6"/>
  <c r="KR31" i="6"/>
  <c r="KQ31" i="6"/>
  <c r="KP31" i="6"/>
  <c r="KO31" i="6"/>
  <c r="KN31" i="6"/>
  <c r="KM31" i="6"/>
  <c r="KL31" i="6"/>
  <c r="KK31" i="6"/>
  <c r="KJ31" i="6"/>
  <c r="KI31" i="6"/>
  <c r="KH31" i="6"/>
  <c r="KG31" i="6"/>
  <c r="KF31" i="6"/>
  <c r="KE31" i="6"/>
  <c r="KD31" i="6"/>
  <c r="KC31" i="6"/>
  <c r="KB31" i="6"/>
  <c r="KA31" i="6"/>
  <c r="JZ31" i="6"/>
  <c r="JY31" i="6"/>
  <c r="JX31" i="6"/>
  <c r="JW31" i="6"/>
  <c r="JV31" i="6"/>
  <c r="JU31" i="6"/>
  <c r="JT31" i="6"/>
  <c r="JS31" i="6"/>
  <c r="JR31" i="6"/>
  <c r="JQ31" i="6"/>
  <c r="JP31" i="6"/>
  <c r="JO31" i="6"/>
  <c r="JN31" i="6"/>
  <c r="JM31" i="6"/>
  <c r="JL31" i="6"/>
  <c r="JK31" i="6"/>
  <c r="JJ31" i="6"/>
  <c r="JI31" i="6"/>
  <c r="JH31" i="6"/>
  <c r="JG31" i="6"/>
  <c r="JF31" i="6"/>
  <c r="JE31" i="6"/>
  <c r="JD31" i="6"/>
  <c r="JC31" i="6"/>
  <c r="JB31" i="6"/>
  <c r="JA31" i="6"/>
  <c r="IZ31" i="6"/>
  <c r="IY31" i="6"/>
  <c r="IX31" i="6"/>
  <c r="IW31" i="6"/>
  <c r="IV31" i="6"/>
  <c r="IU31" i="6"/>
  <c r="IT31" i="6"/>
  <c r="IS31" i="6"/>
  <c r="IR31" i="6"/>
  <c r="IQ31" i="6"/>
  <c r="IP31" i="6"/>
  <c r="IO31" i="6"/>
  <c r="IN31" i="6"/>
  <c r="IM31" i="6"/>
  <c r="IL31" i="6"/>
  <c r="IK31" i="6"/>
  <c r="IJ31" i="6"/>
  <c r="II31" i="6"/>
  <c r="IH31" i="6"/>
  <c r="IG31" i="6"/>
  <c r="IF31" i="6"/>
  <c r="IE31" i="6"/>
  <c r="ID31" i="6"/>
  <c r="IC31" i="6"/>
  <c r="IB31" i="6"/>
  <c r="IA31" i="6"/>
  <c r="HZ31" i="6"/>
  <c r="HY31" i="6"/>
  <c r="HX31" i="6"/>
  <c r="HW31" i="6"/>
  <c r="HV31" i="6"/>
  <c r="HU31" i="6"/>
  <c r="HT31" i="6"/>
  <c r="HS31" i="6"/>
  <c r="HR31" i="6"/>
  <c r="HQ31" i="6"/>
  <c r="HP31" i="6"/>
  <c r="HO31" i="6"/>
  <c r="HN31" i="6"/>
  <c r="HM31" i="6"/>
  <c r="HL31" i="6"/>
  <c r="HK31" i="6"/>
  <c r="HJ31" i="6"/>
  <c r="HI31" i="6"/>
  <c r="HH31" i="6"/>
  <c r="HG31" i="6"/>
  <c r="HF31" i="6"/>
  <c r="HE31" i="6"/>
  <c r="HD31" i="6"/>
  <c r="HC31" i="6"/>
  <c r="HB31" i="6"/>
  <c r="HA31" i="6"/>
  <c r="GZ31" i="6"/>
  <c r="GY31" i="6"/>
  <c r="GX31" i="6"/>
  <c r="GW31" i="6"/>
  <c r="GV31" i="6"/>
  <c r="GU31" i="6"/>
  <c r="GT31" i="6"/>
  <c r="GS31" i="6"/>
  <c r="GR31" i="6"/>
  <c r="GQ31" i="6"/>
  <c r="GP31" i="6"/>
  <c r="GO31" i="6"/>
  <c r="GN31" i="6"/>
  <c r="GM31" i="6"/>
  <c r="GL31" i="6"/>
  <c r="GK31" i="6"/>
  <c r="GJ31" i="6"/>
  <c r="GI31" i="6"/>
  <c r="GH31" i="6"/>
  <c r="GG31" i="6"/>
  <c r="GF31" i="6"/>
  <c r="GE31" i="6"/>
  <c r="GD31" i="6"/>
  <c r="GC31" i="6"/>
  <c r="GB31" i="6"/>
  <c r="GA31" i="6"/>
  <c r="FZ31" i="6"/>
  <c r="FY31" i="6"/>
  <c r="FX31" i="6"/>
  <c r="FW31" i="6"/>
  <c r="FV31" i="6"/>
  <c r="FU31" i="6"/>
  <c r="FT31" i="6"/>
  <c r="FS31" i="6"/>
  <c r="FR31" i="6"/>
  <c r="FQ31" i="6"/>
  <c r="FP31" i="6"/>
  <c r="FO31" i="6"/>
  <c r="FN31" i="6"/>
  <c r="FM31" i="6"/>
  <c r="FL31" i="6"/>
  <c r="FK31" i="6"/>
  <c r="FJ31" i="6"/>
  <c r="FI31" i="6"/>
  <c r="FH31" i="6"/>
  <c r="FG31" i="6"/>
  <c r="FF31" i="6"/>
  <c r="FE31" i="6"/>
  <c r="FD31" i="6"/>
  <c r="BA31" i="6"/>
  <c r="AZ31" i="6"/>
  <c r="AY31" i="6"/>
  <c r="AX31" i="6"/>
  <c r="AT31" i="6"/>
  <c r="AS31" i="6"/>
  <c r="AR31" i="6"/>
  <c r="AL31" i="6"/>
  <c r="AK31" i="6"/>
  <c r="AJ31" i="6"/>
  <c r="AF31" i="6"/>
  <c r="AE31" i="6"/>
  <c r="AD31" i="6"/>
  <c r="AC31" i="6"/>
  <c r="Y31" i="6"/>
  <c r="X31" i="6"/>
  <c r="W31" i="6"/>
  <c r="V31" i="6"/>
  <c r="R31" i="6"/>
  <c r="Q31" i="6"/>
  <c r="P31" i="6"/>
  <c r="O31" i="6"/>
  <c r="NI241" i="6"/>
  <c r="NH241" i="6"/>
  <c r="NG241" i="6"/>
  <c r="NF241" i="6"/>
  <c r="NE241" i="6"/>
  <c r="ND241" i="6"/>
  <c r="NC241" i="6"/>
  <c r="NB241" i="6"/>
  <c r="NA241" i="6"/>
  <c r="MZ241" i="6"/>
  <c r="MY241" i="6"/>
  <c r="MX241" i="6"/>
  <c r="MW241" i="6"/>
  <c r="MV241" i="6"/>
  <c r="MU241" i="6"/>
  <c r="MT241" i="6"/>
  <c r="MS241" i="6"/>
  <c r="MR241" i="6"/>
  <c r="MQ241" i="6"/>
  <c r="MP241" i="6"/>
  <c r="MO241" i="6"/>
  <c r="MN241" i="6"/>
  <c r="MM241" i="6"/>
  <c r="ML241" i="6"/>
  <c r="MK241" i="6"/>
  <c r="MJ241" i="6"/>
  <c r="MI241" i="6"/>
  <c r="MH241" i="6"/>
  <c r="MG241" i="6"/>
  <c r="MF241" i="6"/>
  <c r="ME241" i="6"/>
  <c r="MD241" i="6"/>
  <c r="MC241" i="6"/>
  <c r="MB241" i="6"/>
  <c r="MA241" i="6"/>
  <c r="LZ241" i="6"/>
  <c r="LY241" i="6"/>
  <c r="LX241" i="6"/>
  <c r="LW241" i="6"/>
  <c r="LV241" i="6"/>
  <c r="LU241" i="6"/>
  <c r="LT241" i="6"/>
  <c r="LS241" i="6"/>
  <c r="LR241" i="6"/>
  <c r="LQ241" i="6"/>
  <c r="LP241" i="6"/>
  <c r="LO241" i="6"/>
  <c r="LN241" i="6"/>
  <c r="LM241" i="6"/>
  <c r="LL241" i="6"/>
  <c r="LK241" i="6"/>
  <c r="LJ241" i="6"/>
  <c r="LI241" i="6"/>
  <c r="LH241" i="6"/>
  <c r="LG241" i="6"/>
  <c r="LF241" i="6"/>
  <c r="LE241" i="6"/>
  <c r="LD241" i="6"/>
  <c r="LC241" i="6"/>
  <c r="LB241" i="6"/>
  <c r="LA241" i="6"/>
  <c r="KZ241" i="6"/>
  <c r="KY241" i="6"/>
  <c r="KX241" i="6"/>
  <c r="KW241" i="6"/>
  <c r="KV241" i="6"/>
  <c r="KU241" i="6"/>
  <c r="KT241" i="6"/>
  <c r="KS241" i="6"/>
  <c r="KR241" i="6"/>
  <c r="KQ241" i="6"/>
  <c r="KP241" i="6"/>
  <c r="KO241" i="6"/>
  <c r="KN241" i="6"/>
  <c r="KM241" i="6"/>
  <c r="KL241" i="6"/>
  <c r="KK241" i="6"/>
  <c r="KJ241" i="6"/>
  <c r="KI241" i="6"/>
  <c r="KH241" i="6"/>
  <c r="KG241" i="6"/>
  <c r="KF241" i="6"/>
  <c r="KE241" i="6"/>
  <c r="KD241" i="6"/>
  <c r="KC241" i="6"/>
  <c r="KB241" i="6"/>
  <c r="KA241" i="6"/>
  <c r="JZ241" i="6"/>
  <c r="JY241" i="6"/>
  <c r="JX241" i="6"/>
  <c r="JW241" i="6"/>
  <c r="JV241" i="6"/>
  <c r="JU241" i="6"/>
  <c r="JT241" i="6"/>
  <c r="JS241" i="6"/>
  <c r="JR241" i="6"/>
  <c r="JQ241" i="6"/>
  <c r="JP241" i="6"/>
  <c r="JO241" i="6"/>
  <c r="JN241" i="6"/>
  <c r="JM241" i="6"/>
  <c r="JL241" i="6"/>
  <c r="JK241" i="6"/>
  <c r="JJ241" i="6"/>
  <c r="JI241" i="6"/>
  <c r="JH241" i="6"/>
  <c r="JG241" i="6"/>
  <c r="JF241" i="6"/>
  <c r="JE241" i="6"/>
  <c r="JD241" i="6"/>
  <c r="JC241" i="6"/>
  <c r="JB241" i="6"/>
  <c r="JA241" i="6"/>
  <c r="IZ241" i="6"/>
  <c r="IY241" i="6"/>
  <c r="IX241" i="6"/>
  <c r="IW241" i="6"/>
  <c r="IV241" i="6"/>
  <c r="IU241" i="6"/>
  <c r="IT241" i="6"/>
  <c r="IS241" i="6"/>
  <c r="IR241" i="6"/>
  <c r="IQ241" i="6"/>
  <c r="IP241" i="6"/>
  <c r="IO241" i="6"/>
  <c r="IN241" i="6"/>
  <c r="IM241" i="6"/>
  <c r="IL241" i="6"/>
  <c r="IK241" i="6"/>
  <c r="IJ241" i="6"/>
  <c r="II241" i="6"/>
  <c r="IH241" i="6"/>
  <c r="IG241" i="6"/>
  <c r="IF241" i="6"/>
  <c r="IE241" i="6"/>
  <c r="ID241" i="6"/>
  <c r="IC241" i="6"/>
  <c r="IB241" i="6"/>
  <c r="IA241" i="6"/>
  <c r="HZ241" i="6"/>
  <c r="HY241" i="6"/>
  <c r="HX241" i="6"/>
  <c r="HW241" i="6"/>
  <c r="HV241" i="6"/>
  <c r="HU241" i="6"/>
  <c r="HT241" i="6"/>
  <c r="HS241" i="6"/>
  <c r="HR241" i="6"/>
  <c r="HQ241" i="6"/>
  <c r="HP241" i="6"/>
  <c r="HO241" i="6"/>
  <c r="HN241" i="6"/>
  <c r="HM241" i="6"/>
  <c r="HL241" i="6"/>
  <c r="HK241" i="6"/>
  <c r="HJ241" i="6"/>
  <c r="HI241" i="6"/>
  <c r="HH241" i="6"/>
  <c r="HG241" i="6"/>
  <c r="HF241" i="6"/>
  <c r="HE241" i="6"/>
  <c r="HD241" i="6"/>
  <c r="HC241" i="6"/>
  <c r="HB241" i="6"/>
  <c r="HA241" i="6"/>
  <c r="GZ241" i="6"/>
  <c r="GY241" i="6"/>
  <c r="GX241" i="6"/>
  <c r="GW241" i="6"/>
  <c r="GV241" i="6"/>
  <c r="GU241" i="6"/>
  <c r="GT241" i="6"/>
  <c r="GS241" i="6"/>
  <c r="GR241" i="6"/>
  <c r="GQ241" i="6"/>
  <c r="GP241" i="6"/>
  <c r="GO241" i="6"/>
  <c r="GN241" i="6"/>
  <c r="GM241" i="6"/>
  <c r="GL241" i="6"/>
  <c r="GK241" i="6"/>
  <c r="GJ241" i="6"/>
  <c r="GI241" i="6"/>
  <c r="GH241" i="6"/>
  <c r="GG241" i="6"/>
  <c r="GF241" i="6"/>
  <c r="GE241" i="6"/>
  <c r="GD241" i="6"/>
  <c r="GC241" i="6"/>
  <c r="GB241" i="6"/>
  <c r="GA241" i="6"/>
  <c r="FZ241" i="6"/>
  <c r="FY241" i="6"/>
  <c r="FX241" i="6"/>
  <c r="FW241" i="6"/>
  <c r="FV241" i="6"/>
  <c r="FU241" i="6"/>
  <c r="FT241" i="6"/>
  <c r="FS241" i="6"/>
  <c r="FR241" i="6"/>
  <c r="FQ241" i="6"/>
  <c r="FP241" i="6"/>
  <c r="FO241" i="6"/>
  <c r="FN241" i="6"/>
  <c r="FM241" i="6"/>
  <c r="FL241" i="6"/>
  <c r="FK241" i="6"/>
  <c r="FJ241" i="6"/>
  <c r="FI241" i="6"/>
  <c r="FH241" i="6"/>
  <c r="FG241" i="6"/>
  <c r="FF241" i="6"/>
  <c r="FE241" i="6"/>
  <c r="FD241" i="6"/>
  <c r="FC241" i="6"/>
  <c r="FB241" i="6"/>
  <c r="FA241" i="6"/>
  <c r="EZ241" i="6"/>
  <c r="EY241" i="6"/>
  <c r="EX241" i="6"/>
  <c r="EW241" i="6"/>
  <c r="EV241" i="6"/>
  <c r="EU241" i="6"/>
  <c r="ET241" i="6"/>
  <c r="ES241" i="6"/>
  <c r="ER241" i="6"/>
  <c r="EQ241" i="6"/>
  <c r="EP241" i="6"/>
  <c r="EO241" i="6"/>
  <c r="EN241" i="6"/>
  <c r="EM241" i="6"/>
  <c r="EL241" i="6"/>
  <c r="EK241" i="6"/>
  <c r="EJ241" i="6"/>
  <c r="EI241" i="6"/>
  <c r="EH241" i="6"/>
  <c r="EG241" i="6"/>
  <c r="EF241" i="6"/>
  <c r="EE241" i="6"/>
  <c r="ED241" i="6"/>
  <c r="EC241" i="6"/>
  <c r="EB241" i="6"/>
  <c r="EA241" i="6"/>
  <c r="DZ241" i="6"/>
  <c r="DY241" i="6"/>
  <c r="DX241" i="6"/>
  <c r="DW241" i="6"/>
  <c r="DV241" i="6"/>
  <c r="DU241" i="6"/>
  <c r="DT241" i="6"/>
  <c r="DS241" i="6"/>
  <c r="DR241" i="6"/>
  <c r="DQ241" i="6"/>
  <c r="DP241" i="6"/>
  <c r="DO241" i="6"/>
  <c r="DN241" i="6"/>
  <c r="DM241" i="6"/>
  <c r="DL241" i="6"/>
  <c r="DK241" i="6"/>
  <c r="DJ241" i="6"/>
  <c r="DI241" i="6"/>
  <c r="DH241" i="6"/>
  <c r="DG241" i="6"/>
  <c r="DF241" i="6"/>
  <c r="DE241" i="6"/>
  <c r="DD241" i="6"/>
  <c r="DC241" i="6"/>
  <c r="DB241" i="6"/>
  <c r="DA241" i="6"/>
  <c r="CZ241" i="6"/>
  <c r="CY241" i="6"/>
  <c r="CX241" i="6"/>
  <c r="CW241" i="6"/>
  <c r="CV241" i="6"/>
  <c r="CU241" i="6"/>
  <c r="CT241" i="6"/>
  <c r="CS241" i="6"/>
  <c r="CR241" i="6"/>
  <c r="CQ241" i="6"/>
  <c r="CP241" i="6"/>
  <c r="CO241" i="6"/>
  <c r="CN241" i="6"/>
  <c r="CM241" i="6"/>
  <c r="CL241" i="6"/>
  <c r="CK241" i="6"/>
  <c r="CJ241" i="6"/>
  <c r="CI241" i="6"/>
  <c r="CH241" i="6"/>
  <c r="CG241" i="6"/>
  <c r="CF241" i="6"/>
  <c r="CE241" i="6"/>
  <c r="CD241" i="6"/>
  <c r="CC241" i="6"/>
  <c r="CB241" i="6"/>
  <c r="CA241" i="6"/>
  <c r="BZ241" i="6"/>
  <c r="BY241" i="6"/>
  <c r="BX241" i="6"/>
  <c r="BW241" i="6"/>
  <c r="BV241" i="6"/>
  <c r="BU241" i="6"/>
  <c r="BT241" i="6"/>
  <c r="BS241" i="6"/>
  <c r="BR241" i="6"/>
  <c r="BQ241" i="6"/>
  <c r="BP241" i="6"/>
  <c r="BO241" i="6"/>
  <c r="BM241" i="6"/>
  <c r="BL241" i="6"/>
  <c r="BK241" i="6"/>
  <c r="BJ241" i="6"/>
  <c r="BI241" i="6"/>
  <c r="BH241" i="6"/>
  <c r="BG241" i="6"/>
  <c r="BF241" i="6"/>
  <c r="BE241" i="6"/>
  <c r="BD241" i="6"/>
  <c r="BC241" i="6"/>
  <c r="BB241" i="6"/>
  <c r="BA241" i="6"/>
  <c r="AZ241" i="6"/>
  <c r="AY241" i="6"/>
  <c r="AX241" i="6"/>
  <c r="AW241" i="6"/>
  <c r="AV241" i="6"/>
  <c r="AU241" i="6"/>
  <c r="AT241" i="6"/>
  <c r="AS241" i="6"/>
  <c r="AR241" i="6"/>
  <c r="AQ241" i="6"/>
  <c r="AP241" i="6"/>
  <c r="AO241" i="6"/>
  <c r="AN241" i="6"/>
  <c r="AM241" i="6"/>
  <c r="H241" i="6"/>
  <c r="NI124" i="6"/>
  <c r="NH124" i="6"/>
  <c r="NG124" i="6"/>
  <c r="NF124" i="6"/>
  <c r="NE124" i="6"/>
  <c r="ND124" i="6"/>
  <c r="NC124" i="6"/>
  <c r="NB124" i="6"/>
  <c r="NA124" i="6"/>
  <c r="MZ124" i="6"/>
  <c r="MY124" i="6"/>
  <c r="MX124" i="6"/>
  <c r="MW124" i="6"/>
  <c r="MV124" i="6"/>
  <c r="MU124" i="6"/>
  <c r="MT124" i="6"/>
  <c r="MS124" i="6"/>
  <c r="MR124" i="6"/>
  <c r="MQ124" i="6"/>
  <c r="MP124" i="6"/>
  <c r="MO124" i="6"/>
  <c r="MN124" i="6"/>
  <c r="MM124" i="6"/>
  <c r="ML124" i="6"/>
  <c r="MK124" i="6"/>
  <c r="MJ124" i="6"/>
  <c r="MI124" i="6"/>
  <c r="MH124" i="6"/>
  <c r="MG124" i="6"/>
  <c r="MF124" i="6"/>
  <c r="ME124" i="6"/>
  <c r="MD124" i="6"/>
  <c r="MC124" i="6"/>
  <c r="MB124" i="6"/>
  <c r="MA124" i="6"/>
  <c r="LZ124" i="6"/>
  <c r="LY124" i="6"/>
  <c r="LX124" i="6"/>
  <c r="LW124" i="6"/>
  <c r="LV124" i="6"/>
  <c r="LU124" i="6"/>
  <c r="LT124" i="6"/>
  <c r="LS124" i="6"/>
  <c r="LR124" i="6"/>
  <c r="LQ124" i="6"/>
  <c r="LP124" i="6"/>
  <c r="LO124" i="6"/>
  <c r="LN124" i="6"/>
  <c r="LM124" i="6"/>
  <c r="LL124" i="6"/>
  <c r="LK124" i="6"/>
  <c r="LJ124" i="6"/>
  <c r="LI124" i="6"/>
  <c r="LH124" i="6"/>
  <c r="LG124" i="6"/>
  <c r="LF124" i="6"/>
  <c r="LE124" i="6"/>
  <c r="LD124" i="6"/>
  <c r="LC124" i="6"/>
  <c r="LB124" i="6"/>
  <c r="LA124" i="6"/>
  <c r="KZ124" i="6"/>
  <c r="KY124" i="6"/>
  <c r="KX124" i="6"/>
  <c r="KW124" i="6"/>
  <c r="KV124" i="6"/>
  <c r="KU124" i="6"/>
  <c r="KT124" i="6"/>
  <c r="KS124" i="6"/>
  <c r="KR124" i="6"/>
  <c r="KQ124" i="6"/>
  <c r="KP124" i="6"/>
  <c r="KO124" i="6"/>
  <c r="KN124" i="6"/>
  <c r="KM124" i="6"/>
  <c r="KL124" i="6"/>
  <c r="KK124" i="6"/>
  <c r="KJ124" i="6"/>
  <c r="KI124" i="6"/>
  <c r="KH124" i="6"/>
  <c r="KG124" i="6"/>
  <c r="KF124" i="6"/>
  <c r="KE124" i="6"/>
  <c r="KD124" i="6"/>
  <c r="KC124" i="6"/>
  <c r="KB124" i="6"/>
  <c r="KA124" i="6"/>
  <c r="JZ124" i="6"/>
  <c r="JY124" i="6"/>
  <c r="JX124" i="6"/>
  <c r="JW124" i="6"/>
  <c r="JV124" i="6"/>
  <c r="JU124" i="6"/>
  <c r="JT124" i="6"/>
  <c r="JS124" i="6"/>
  <c r="JR124" i="6"/>
  <c r="JQ124" i="6"/>
  <c r="JP124" i="6"/>
  <c r="JO124" i="6"/>
  <c r="JN124" i="6"/>
  <c r="JM124" i="6"/>
  <c r="JL124" i="6"/>
  <c r="JK124" i="6"/>
  <c r="JJ124" i="6"/>
  <c r="JI124" i="6"/>
  <c r="JH124" i="6"/>
  <c r="JG124" i="6"/>
  <c r="JF124" i="6"/>
  <c r="JE124" i="6"/>
  <c r="JD124" i="6"/>
  <c r="JC124" i="6"/>
  <c r="JB124" i="6"/>
  <c r="JA124" i="6"/>
  <c r="IZ124" i="6"/>
  <c r="IY124" i="6"/>
  <c r="IX124" i="6"/>
  <c r="IW124" i="6"/>
  <c r="IV124" i="6"/>
  <c r="IU124" i="6"/>
  <c r="IT124" i="6"/>
  <c r="IS124" i="6"/>
  <c r="IR124" i="6"/>
  <c r="IQ124" i="6"/>
  <c r="IP124" i="6"/>
  <c r="IO124" i="6"/>
  <c r="IN124" i="6"/>
  <c r="IM124" i="6"/>
  <c r="IL124" i="6"/>
  <c r="IK124" i="6"/>
  <c r="IJ124" i="6"/>
  <c r="II124" i="6"/>
  <c r="IH124" i="6"/>
  <c r="IG124" i="6"/>
  <c r="IF124" i="6"/>
  <c r="IE124" i="6"/>
  <c r="ID124" i="6"/>
  <c r="IC124" i="6"/>
  <c r="IB124" i="6"/>
  <c r="IA124" i="6"/>
  <c r="HZ124" i="6"/>
  <c r="HY124" i="6"/>
  <c r="HX124" i="6"/>
  <c r="HW124" i="6"/>
  <c r="HV124" i="6"/>
  <c r="HU124" i="6"/>
  <c r="HT124" i="6"/>
  <c r="HS124" i="6"/>
  <c r="HR124" i="6"/>
  <c r="HQ124" i="6"/>
  <c r="HP124" i="6"/>
  <c r="HO124" i="6"/>
  <c r="HN124" i="6"/>
  <c r="HM124" i="6"/>
  <c r="HL124" i="6"/>
  <c r="HK124" i="6"/>
  <c r="HJ124" i="6"/>
  <c r="HI124" i="6"/>
  <c r="HH124" i="6"/>
  <c r="HG124" i="6"/>
  <c r="HF124" i="6"/>
  <c r="HE124" i="6"/>
  <c r="HD124" i="6"/>
  <c r="HC124" i="6"/>
  <c r="HB124" i="6"/>
  <c r="HA124" i="6"/>
  <c r="GZ124" i="6"/>
  <c r="GY124" i="6"/>
  <c r="GX124" i="6"/>
  <c r="GW124" i="6"/>
  <c r="GV124" i="6"/>
  <c r="GU124" i="6"/>
  <c r="GT124" i="6"/>
  <c r="GS124" i="6"/>
  <c r="GR124" i="6"/>
  <c r="GQ124" i="6"/>
  <c r="GP124" i="6"/>
  <c r="GO124" i="6"/>
  <c r="GN124" i="6"/>
  <c r="GM124" i="6"/>
  <c r="GL124" i="6"/>
  <c r="GK124" i="6"/>
  <c r="GJ124" i="6"/>
  <c r="GI124" i="6"/>
  <c r="GH124" i="6"/>
  <c r="GG124" i="6"/>
  <c r="GF124" i="6"/>
  <c r="GE124" i="6"/>
  <c r="GD124" i="6"/>
  <c r="GC124" i="6"/>
  <c r="GB124" i="6"/>
  <c r="GA124" i="6"/>
  <c r="FZ124" i="6"/>
  <c r="FY124" i="6"/>
  <c r="FX124" i="6"/>
  <c r="FW124" i="6"/>
  <c r="FV124" i="6"/>
  <c r="FU124" i="6"/>
  <c r="FT124" i="6"/>
  <c r="FS124" i="6"/>
  <c r="FR124" i="6"/>
  <c r="FQ124" i="6"/>
  <c r="FP124" i="6"/>
  <c r="FO124" i="6"/>
  <c r="FN124" i="6"/>
  <c r="FM124" i="6"/>
  <c r="FL124" i="6"/>
  <c r="FK124" i="6"/>
  <c r="FJ124" i="6"/>
  <c r="FI124" i="6"/>
  <c r="FH124" i="6"/>
  <c r="FG124" i="6"/>
  <c r="FF124" i="6"/>
  <c r="FE124" i="6"/>
  <c r="FD124" i="6"/>
  <c r="FC124" i="6"/>
  <c r="FB124" i="6"/>
  <c r="FA124" i="6"/>
  <c r="EZ124" i="6"/>
  <c r="EY124" i="6"/>
  <c r="EX124" i="6"/>
  <c r="EW124" i="6"/>
  <c r="EV124" i="6"/>
  <c r="EU124" i="6"/>
  <c r="ET124" i="6"/>
  <c r="ES124" i="6"/>
  <c r="ER124" i="6"/>
  <c r="EQ124" i="6"/>
  <c r="EP124" i="6"/>
  <c r="EO124" i="6"/>
  <c r="EN124" i="6"/>
  <c r="EM124" i="6"/>
  <c r="EL124" i="6"/>
  <c r="EK124" i="6"/>
  <c r="EJ124" i="6"/>
  <c r="EI124" i="6"/>
  <c r="EH124" i="6"/>
  <c r="EG124" i="6"/>
  <c r="EF124" i="6"/>
  <c r="EE124" i="6"/>
  <c r="ED124" i="6"/>
  <c r="EC124" i="6"/>
  <c r="EB124" i="6"/>
  <c r="EA124" i="6"/>
  <c r="DZ124" i="6"/>
  <c r="DY124" i="6"/>
  <c r="DX124" i="6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H131" i="6" s="1"/>
  <c r="I128" i="6" s="1"/>
  <c r="I175" i="6"/>
  <c r="J175" i="6"/>
  <c r="K175" i="6"/>
  <c r="L175" i="6"/>
  <c r="M175" i="6"/>
  <c r="N175" i="6"/>
  <c r="O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B175" i="6"/>
  <c r="AC175" i="6"/>
  <c r="AD175" i="6"/>
  <c r="AE175" i="6"/>
  <c r="AF175" i="6"/>
  <c r="AG175" i="6"/>
  <c r="AH175" i="6"/>
  <c r="AI175" i="6"/>
  <c r="AJ175" i="6"/>
  <c r="AK175" i="6"/>
  <c r="AL175" i="6"/>
  <c r="AM175" i="6"/>
  <c r="AN175" i="6"/>
  <c r="AO175" i="6"/>
  <c r="AP175" i="6"/>
  <c r="AQ175" i="6"/>
  <c r="AR175" i="6"/>
  <c r="AS175" i="6"/>
  <c r="AT175" i="6"/>
  <c r="AU175" i="6"/>
  <c r="AV175" i="6"/>
  <c r="AW175" i="6"/>
  <c r="AX175" i="6"/>
  <c r="AY175" i="6"/>
  <c r="AZ175" i="6"/>
  <c r="BA175" i="6"/>
  <c r="BB175" i="6"/>
  <c r="BC175" i="6"/>
  <c r="BD175" i="6"/>
  <c r="BE175" i="6"/>
  <c r="BF175" i="6"/>
  <c r="BG175" i="6"/>
  <c r="BH175" i="6"/>
  <c r="BI175" i="6"/>
  <c r="BJ175" i="6"/>
  <c r="BK175" i="6"/>
  <c r="BL175" i="6"/>
  <c r="BM175" i="6"/>
  <c r="BO175" i="6"/>
  <c r="BP175" i="6"/>
  <c r="BQ175" i="6"/>
  <c r="BR175" i="6"/>
  <c r="BS175" i="6"/>
  <c r="BT175" i="6"/>
  <c r="BU175" i="6"/>
  <c r="BV175" i="6"/>
  <c r="BW175" i="6"/>
  <c r="BX175" i="6"/>
  <c r="BY175" i="6"/>
  <c r="BZ175" i="6"/>
  <c r="CA175" i="6"/>
  <c r="CB175" i="6"/>
  <c r="CC175" i="6"/>
  <c r="CD175" i="6"/>
  <c r="CE175" i="6"/>
  <c r="CF175" i="6"/>
  <c r="CG175" i="6"/>
  <c r="CH175" i="6"/>
  <c r="CI175" i="6"/>
  <c r="CJ175" i="6"/>
  <c r="CK175" i="6"/>
  <c r="CL175" i="6"/>
  <c r="CM175" i="6"/>
  <c r="CN175" i="6"/>
  <c r="CO175" i="6"/>
  <c r="CP175" i="6"/>
  <c r="CQ175" i="6"/>
  <c r="CR175" i="6"/>
  <c r="CS175" i="6"/>
  <c r="CT175" i="6"/>
  <c r="CU175" i="6"/>
  <c r="CV175" i="6"/>
  <c r="CW175" i="6"/>
  <c r="CX175" i="6"/>
  <c r="CY175" i="6"/>
  <c r="CZ175" i="6"/>
  <c r="DA175" i="6"/>
  <c r="DB175" i="6"/>
  <c r="DC175" i="6"/>
  <c r="DD175" i="6"/>
  <c r="DE175" i="6"/>
  <c r="DF175" i="6"/>
  <c r="DG175" i="6"/>
  <c r="DH175" i="6"/>
  <c r="DI175" i="6"/>
  <c r="DJ175" i="6"/>
  <c r="DK175" i="6"/>
  <c r="DL175" i="6"/>
  <c r="DM175" i="6"/>
  <c r="DN175" i="6"/>
  <c r="DO175" i="6"/>
  <c r="DP175" i="6"/>
  <c r="DQ175" i="6"/>
  <c r="DR175" i="6"/>
  <c r="DS175" i="6"/>
  <c r="DT175" i="6"/>
  <c r="DU175" i="6"/>
  <c r="DV175" i="6"/>
  <c r="DW175" i="6"/>
  <c r="DX175" i="6"/>
  <c r="DY175" i="6"/>
  <c r="DZ175" i="6"/>
  <c r="EA175" i="6"/>
  <c r="EB175" i="6"/>
  <c r="EC175" i="6"/>
  <c r="ED175" i="6"/>
  <c r="EE175" i="6"/>
  <c r="EF175" i="6"/>
  <c r="EG175" i="6"/>
  <c r="EH175" i="6"/>
  <c r="EI175" i="6"/>
  <c r="EJ175" i="6"/>
  <c r="EK175" i="6"/>
  <c r="EL175" i="6"/>
  <c r="EM175" i="6"/>
  <c r="EN175" i="6"/>
  <c r="EO175" i="6"/>
  <c r="EP175" i="6"/>
  <c r="EQ175" i="6"/>
  <c r="ER175" i="6"/>
  <c r="ES175" i="6"/>
  <c r="ET175" i="6"/>
  <c r="EU175" i="6"/>
  <c r="EV175" i="6"/>
  <c r="EW175" i="6"/>
  <c r="EX175" i="6"/>
  <c r="EY175" i="6"/>
  <c r="EZ175" i="6"/>
  <c r="FA175" i="6"/>
  <c r="FB175" i="6"/>
  <c r="FC175" i="6"/>
  <c r="FD175" i="6"/>
  <c r="FE175" i="6"/>
  <c r="FF175" i="6"/>
  <c r="FG175" i="6"/>
  <c r="FH175" i="6"/>
  <c r="FI175" i="6"/>
  <c r="FJ175" i="6"/>
  <c r="FK175" i="6"/>
  <c r="FL175" i="6"/>
  <c r="FM175" i="6"/>
  <c r="FN175" i="6"/>
  <c r="FO175" i="6"/>
  <c r="FP175" i="6"/>
  <c r="FQ175" i="6"/>
  <c r="FR175" i="6"/>
  <c r="FS175" i="6"/>
  <c r="FT175" i="6"/>
  <c r="FU175" i="6"/>
  <c r="FV175" i="6"/>
  <c r="FW175" i="6"/>
  <c r="FX175" i="6"/>
  <c r="FY175" i="6"/>
  <c r="FZ175" i="6"/>
  <c r="GA175" i="6"/>
  <c r="GB175" i="6"/>
  <c r="GC175" i="6"/>
  <c r="GD175" i="6"/>
  <c r="GE175" i="6"/>
  <c r="GF175" i="6"/>
  <c r="GG175" i="6"/>
  <c r="GH175" i="6"/>
  <c r="GI175" i="6"/>
  <c r="GJ175" i="6"/>
  <c r="GK175" i="6"/>
  <c r="GL175" i="6"/>
  <c r="GM175" i="6"/>
  <c r="GN175" i="6"/>
  <c r="GO175" i="6"/>
  <c r="GP175" i="6"/>
  <c r="GQ175" i="6"/>
  <c r="GR175" i="6"/>
  <c r="GS175" i="6"/>
  <c r="GT175" i="6"/>
  <c r="GU175" i="6"/>
  <c r="GV175" i="6"/>
  <c r="GW175" i="6"/>
  <c r="GX175" i="6"/>
  <c r="GY175" i="6"/>
  <c r="GZ175" i="6"/>
  <c r="HA175" i="6"/>
  <c r="HB175" i="6"/>
  <c r="HC175" i="6"/>
  <c r="HD175" i="6"/>
  <c r="HE175" i="6"/>
  <c r="HF175" i="6"/>
  <c r="HG175" i="6"/>
  <c r="HH175" i="6"/>
  <c r="HI175" i="6"/>
  <c r="HJ175" i="6"/>
  <c r="HK175" i="6"/>
  <c r="HL175" i="6"/>
  <c r="HM175" i="6"/>
  <c r="HN175" i="6"/>
  <c r="HO175" i="6"/>
  <c r="HP175" i="6"/>
  <c r="HQ175" i="6"/>
  <c r="HR175" i="6"/>
  <c r="HS175" i="6"/>
  <c r="HT175" i="6"/>
  <c r="HU175" i="6"/>
  <c r="HV175" i="6"/>
  <c r="HW175" i="6"/>
  <c r="HX175" i="6"/>
  <c r="HY175" i="6"/>
  <c r="HZ175" i="6"/>
  <c r="IA175" i="6"/>
  <c r="IB175" i="6"/>
  <c r="IC175" i="6"/>
  <c r="ID175" i="6"/>
  <c r="IE175" i="6"/>
  <c r="IF175" i="6"/>
  <c r="IG175" i="6"/>
  <c r="IH175" i="6"/>
  <c r="II175" i="6"/>
  <c r="IJ175" i="6"/>
  <c r="IK175" i="6"/>
  <c r="IL175" i="6"/>
  <c r="IM175" i="6"/>
  <c r="IN175" i="6"/>
  <c r="IO175" i="6"/>
  <c r="IP175" i="6"/>
  <c r="IQ175" i="6"/>
  <c r="IR175" i="6"/>
  <c r="IS175" i="6"/>
  <c r="IT175" i="6"/>
  <c r="IU175" i="6"/>
  <c r="IV175" i="6"/>
  <c r="IW175" i="6"/>
  <c r="IX175" i="6"/>
  <c r="IY175" i="6"/>
  <c r="IZ175" i="6"/>
  <c r="JA175" i="6"/>
  <c r="JB175" i="6"/>
  <c r="JC175" i="6"/>
  <c r="JD175" i="6"/>
  <c r="JE175" i="6"/>
  <c r="JF175" i="6"/>
  <c r="JG175" i="6"/>
  <c r="JH175" i="6"/>
  <c r="JI175" i="6"/>
  <c r="JJ175" i="6"/>
  <c r="JK175" i="6"/>
  <c r="JL175" i="6"/>
  <c r="JM175" i="6"/>
  <c r="JN175" i="6"/>
  <c r="JO175" i="6"/>
  <c r="JP175" i="6"/>
  <c r="JQ175" i="6"/>
  <c r="JR175" i="6"/>
  <c r="JS175" i="6"/>
  <c r="JT175" i="6"/>
  <c r="JU175" i="6"/>
  <c r="JV175" i="6"/>
  <c r="JW175" i="6"/>
  <c r="JX175" i="6"/>
  <c r="JY175" i="6"/>
  <c r="JZ175" i="6"/>
  <c r="KA175" i="6"/>
  <c r="KB175" i="6"/>
  <c r="KC175" i="6"/>
  <c r="KD175" i="6"/>
  <c r="KE175" i="6"/>
  <c r="KF175" i="6"/>
  <c r="KG175" i="6"/>
  <c r="KH175" i="6"/>
  <c r="KI175" i="6"/>
  <c r="KJ175" i="6"/>
  <c r="KK175" i="6"/>
  <c r="KL175" i="6"/>
  <c r="KM175" i="6"/>
  <c r="KN175" i="6"/>
  <c r="KO175" i="6"/>
  <c r="KP175" i="6"/>
  <c r="KQ175" i="6"/>
  <c r="KR175" i="6"/>
  <c r="KS175" i="6"/>
  <c r="KT175" i="6"/>
  <c r="KU175" i="6"/>
  <c r="KV175" i="6"/>
  <c r="KW175" i="6"/>
  <c r="KX175" i="6"/>
  <c r="KY175" i="6"/>
  <c r="KZ175" i="6"/>
  <c r="LA175" i="6"/>
  <c r="LB175" i="6"/>
  <c r="LC175" i="6"/>
  <c r="LD175" i="6"/>
  <c r="LE175" i="6"/>
  <c r="LF175" i="6"/>
  <c r="LG175" i="6"/>
  <c r="LH175" i="6"/>
  <c r="LI175" i="6"/>
  <c r="LJ175" i="6"/>
  <c r="LK175" i="6"/>
  <c r="LL175" i="6"/>
  <c r="LM175" i="6"/>
  <c r="LN175" i="6"/>
  <c r="LO175" i="6"/>
  <c r="LP175" i="6"/>
  <c r="LQ175" i="6"/>
  <c r="LR175" i="6"/>
  <c r="LS175" i="6"/>
  <c r="LT175" i="6"/>
  <c r="LU175" i="6"/>
  <c r="LV175" i="6"/>
  <c r="LW175" i="6"/>
  <c r="LX175" i="6"/>
  <c r="LY175" i="6"/>
  <c r="LZ175" i="6"/>
  <c r="MA175" i="6"/>
  <c r="MB175" i="6"/>
  <c r="MC175" i="6"/>
  <c r="MD175" i="6"/>
  <c r="ME175" i="6"/>
  <c r="MF175" i="6"/>
  <c r="MG175" i="6"/>
  <c r="MH175" i="6"/>
  <c r="MI175" i="6"/>
  <c r="MJ175" i="6"/>
  <c r="MK175" i="6"/>
  <c r="ML175" i="6"/>
  <c r="MM175" i="6"/>
  <c r="MN175" i="6"/>
  <c r="MO175" i="6"/>
  <c r="MP175" i="6"/>
  <c r="MQ175" i="6"/>
  <c r="MR175" i="6"/>
  <c r="MS175" i="6"/>
  <c r="MT175" i="6"/>
  <c r="MU175" i="6"/>
  <c r="MV175" i="6"/>
  <c r="MW175" i="6"/>
  <c r="MX175" i="6"/>
  <c r="MY175" i="6"/>
  <c r="MZ175" i="6"/>
  <c r="NA175" i="6"/>
  <c r="NB175" i="6"/>
  <c r="NC175" i="6"/>
  <c r="ND175" i="6"/>
  <c r="NE175" i="6"/>
  <c r="NF175" i="6"/>
  <c r="NG175" i="6"/>
  <c r="NH175" i="6"/>
  <c r="NI175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AG97" i="6"/>
  <c r="AH97" i="6"/>
  <c r="AI97" i="6"/>
  <c r="AJ97" i="6"/>
  <c r="AK97" i="6"/>
  <c r="AL97" i="6"/>
  <c r="AM97" i="6"/>
  <c r="AN97" i="6"/>
  <c r="AO97" i="6"/>
  <c r="AP97" i="6"/>
  <c r="AQ97" i="6"/>
  <c r="AR97" i="6"/>
  <c r="AS97" i="6"/>
  <c r="AT97" i="6"/>
  <c r="AU97" i="6"/>
  <c r="AV97" i="6"/>
  <c r="AW97" i="6"/>
  <c r="AX97" i="6"/>
  <c r="AY97" i="6"/>
  <c r="AZ97" i="6"/>
  <c r="BA97" i="6"/>
  <c r="BB97" i="6"/>
  <c r="BC97" i="6"/>
  <c r="BD97" i="6"/>
  <c r="BE97" i="6"/>
  <c r="BF97" i="6"/>
  <c r="BG97" i="6"/>
  <c r="BH97" i="6"/>
  <c r="BI97" i="6"/>
  <c r="BJ97" i="6"/>
  <c r="BK97" i="6"/>
  <c r="BL97" i="6"/>
  <c r="BM97" i="6"/>
  <c r="BO97" i="6"/>
  <c r="BP97" i="6"/>
  <c r="BQ97" i="6"/>
  <c r="BR97" i="6"/>
  <c r="BS97" i="6"/>
  <c r="BT97" i="6"/>
  <c r="BU97" i="6"/>
  <c r="BV97" i="6"/>
  <c r="BW97" i="6"/>
  <c r="BX97" i="6"/>
  <c r="BY97" i="6"/>
  <c r="BZ97" i="6"/>
  <c r="CA97" i="6"/>
  <c r="CB97" i="6"/>
  <c r="CC97" i="6"/>
  <c r="CD97" i="6"/>
  <c r="CE97" i="6"/>
  <c r="CF97" i="6"/>
  <c r="CG97" i="6"/>
  <c r="CH97" i="6"/>
  <c r="CI97" i="6"/>
  <c r="CJ97" i="6"/>
  <c r="CK97" i="6"/>
  <c r="CL97" i="6"/>
  <c r="CM97" i="6"/>
  <c r="CN97" i="6"/>
  <c r="CO97" i="6"/>
  <c r="CP97" i="6"/>
  <c r="CQ97" i="6"/>
  <c r="CR97" i="6"/>
  <c r="CS97" i="6"/>
  <c r="CT97" i="6"/>
  <c r="CU97" i="6"/>
  <c r="CV97" i="6"/>
  <c r="CW97" i="6"/>
  <c r="CX97" i="6"/>
  <c r="CY97" i="6"/>
  <c r="CZ97" i="6"/>
  <c r="DA97" i="6"/>
  <c r="DB97" i="6"/>
  <c r="DC97" i="6"/>
  <c r="DD97" i="6"/>
  <c r="DE97" i="6"/>
  <c r="DF97" i="6"/>
  <c r="DG97" i="6"/>
  <c r="DH97" i="6"/>
  <c r="DI97" i="6"/>
  <c r="DJ97" i="6"/>
  <c r="DK97" i="6"/>
  <c r="DL97" i="6"/>
  <c r="DM97" i="6"/>
  <c r="DN97" i="6"/>
  <c r="DO97" i="6"/>
  <c r="DP97" i="6"/>
  <c r="DQ97" i="6"/>
  <c r="DR97" i="6"/>
  <c r="DS97" i="6"/>
  <c r="DT97" i="6"/>
  <c r="DU97" i="6"/>
  <c r="DV97" i="6"/>
  <c r="DW97" i="6"/>
  <c r="DX97" i="6"/>
  <c r="DY97" i="6"/>
  <c r="DZ97" i="6"/>
  <c r="EA97" i="6"/>
  <c r="EB97" i="6"/>
  <c r="EC97" i="6"/>
  <c r="ED97" i="6"/>
  <c r="EE97" i="6"/>
  <c r="EF97" i="6"/>
  <c r="EG97" i="6"/>
  <c r="EH97" i="6"/>
  <c r="EI97" i="6"/>
  <c r="EJ97" i="6"/>
  <c r="EK97" i="6"/>
  <c r="EL97" i="6"/>
  <c r="EM97" i="6"/>
  <c r="EN97" i="6"/>
  <c r="EO97" i="6"/>
  <c r="EP97" i="6"/>
  <c r="EQ97" i="6"/>
  <c r="ER97" i="6"/>
  <c r="ES97" i="6"/>
  <c r="ET97" i="6"/>
  <c r="EU97" i="6"/>
  <c r="EV97" i="6"/>
  <c r="EW97" i="6"/>
  <c r="EX97" i="6"/>
  <c r="EY97" i="6"/>
  <c r="EZ97" i="6"/>
  <c r="FA97" i="6"/>
  <c r="FB97" i="6"/>
  <c r="FC97" i="6"/>
  <c r="FD97" i="6"/>
  <c r="FE97" i="6"/>
  <c r="FF97" i="6"/>
  <c r="FG97" i="6"/>
  <c r="FH97" i="6"/>
  <c r="FI97" i="6"/>
  <c r="FJ97" i="6"/>
  <c r="FK97" i="6"/>
  <c r="FL97" i="6"/>
  <c r="FM97" i="6"/>
  <c r="FN97" i="6"/>
  <c r="FO97" i="6"/>
  <c r="FP97" i="6"/>
  <c r="FQ97" i="6"/>
  <c r="FR97" i="6"/>
  <c r="FS97" i="6"/>
  <c r="FT97" i="6"/>
  <c r="FU97" i="6"/>
  <c r="FV97" i="6"/>
  <c r="FW97" i="6"/>
  <c r="FX97" i="6"/>
  <c r="FY97" i="6"/>
  <c r="FZ97" i="6"/>
  <c r="GA97" i="6"/>
  <c r="GB97" i="6"/>
  <c r="GC97" i="6"/>
  <c r="GD97" i="6"/>
  <c r="GE97" i="6"/>
  <c r="GF97" i="6"/>
  <c r="GG97" i="6"/>
  <c r="GH97" i="6"/>
  <c r="GI97" i="6"/>
  <c r="GJ97" i="6"/>
  <c r="GK97" i="6"/>
  <c r="GL97" i="6"/>
  <c r="GM97" i="6"/>
  <c r="GN97" i="6"/>
  <c r="GO97" i="6"/>
  <c r="GP97" i="6"/>
  <c r="GQ97" i="6"/>
  <c r="GR97" i="6"/>
  <c r="GS97" i="6"/>
  <c r="GT97" i="6"/>
  <c r="GU97" i="6"/>
  <c r="GV97" i="6"/>
  <c r="GW97" i="6"/>
  <c r="GX97" i="6"/>
  <c r="GY97" i="6"/>
  <c r="GZ97" i="6"/>
  <c r="HA97" i="6"/>
  <c r="HB97" i="6"/>
  <c r="HC97" i="6"/>
  <c r="HD97" i="6"/>
  <c r="HE97" i="6"/>
  <c r="HF97" i="6"/>
  <c r="HG97" i="6"/>
  <c r="HH97" i="6"/>
  <c r="HI97" i="6"/>
  <c r="HJ97" i="6"/>
  <c r="HK97" i="6"/>
  <c r="HL97" i="6"/>
  <c r="HM97" i="6"/>
  <c r="HN97" i="6"/>
  <c r="HO97" i="6"/>
  <c r="HP97" i="6"/>
  <c r="HQ97" i="6"/>
  <c r="HR97" i="6"/>
  <c r="HS97" i="6"/>
  <c r="HT97" i="6"/>
  <c r="HU97" i="6"/>
  <c r="HV97" i="6"/>
  <c r="HW97" i="6"/>
  <c r="HX97" i="6"/>
  <c r="HY97" i="6"/>
  <c r="HZ97" i="6"/>
  <c r="IA97" i="6"/>
  <c r="IB97" i="6"/>
  <c r="IC97" i="6"/>
  <c r="ID97" i="6"/>
  <c r="IE97" i="6"/>
  <c r="IF97" i="6"/>
  <c r="IG97" i="6"/>
  <c r="IH97" i="6"/>
  <c r="II97" i="6"/>
  <c r="IJ97" i="6"/>
  <c r="IK97" i="6"/>
  <c r="IL97" i="6"/>
  <c r="IM97" i="6"/>
  <c r="IN97" i="6"/>
  <c r="IO97" i="6"/>
  <c r="IP97" i="6"/>
  <c r="IQ97" i="6"/>
  <c r="IR97" i="6"/>
  <c r="IS97" i="6"/>
  <c r="IT97" i="6"/>
  <c r="IU97" i="6"/>
  <c r="IV97" i="6"/>
  <c r="IW97" i="6"/>
  <c r="IX97" i="6"/>
  <c r="IY97" i="6"/>
  <c r="IZ97" i="6"/>
  <c r="JA97" i="6"/>
  <c r="JB97" i="6"/>
  <c r="JC97" i="6"/>
  <c r="JD97" i="6"/>
  <c r="JE97" i="6"/>
  <c r="JF97" i="6"/>
  <c r="JG97" i="6"/>
  <c r="JH97" i="6"/>
  <c r="JI97" i="6"/>
  <c r="JJ97" i="6"/>
  <c r="JK97" i="6"/>
  <c r="JL97" i="6"/>
  <c r="JM97" i="6"/>
  <c r="JN97" i="6"/>
  <c r="JO97" i="6"/>
  <c r="JP97" i="6"/>
  <c r="JQ97" i="6"/>
  <c r="JR97" i="6"/>
  <c r="JS97" i="6"/>
  <c r="JT97" i="6"/>
  <c r="JU97" i="6"/>
  <c r="JV97" i="6"/>
  <c r="JW97" i="6"/>
  <c r="JX97" i="6"/>
  <c r="JY97" i="6"/>
  <c r="JZ97" i="6"/>
  <c r="KA97" i="6"/>
  <c r="KB97" i="6"/>
  <c r="KC97" i="6"/>
  <c r="KD97" i="6"/>
  <c r="KE97" i="6"/>
  <c r="KF97" i="6"/>
  <c r="KG97" i="6"/>
  <c r="KH97" i="6"/>
  <c r="KI97" i="6"/>
  <c r="KJ97" i="6"/>
  <c r="KK97" i="6"/>
  <c r="KL97" i="6"/>
  <c r="KM97" i="6"/>
  <c r="KN97" i="6"/>
  <c r="KO97" i="6"/>
  <c r="KP97" i="6"/>
  <c r="KQ97" i="6"/>
  <c r="KR97" i="6"/>
  <c r="KS97" i="6"/>
  <c r="KT97" i="6"/>
  <c r="KU97" i="6"/>
  <c r="KV97" i="6"/>
  <c r="KW97" i="6"/>
  <c r="KX97" i="6"/>
  <c r="KY97" i="6"/>
  <c r="KZ97" i="6"/>
  <c r="LA97" i="6"/>
  <c r="LB97" i="6"/>
  <c r="LC97" i="6"/>
  <c r="LD97" i="6"/>
  <c r="LE97" i="6"/>
  <c r="LF97" i="6"/>
  <c r="LG97" i="6"/>
  <c r="LH97" i="6"/>
  <c r="LI97" i="6"/>
  <c r="LJ97" i="6"/>
  <c r="LK97" i="6"/>
  <c r="LL97" i="6"/>
  <c r="LM97" i="6"/>
  <c r="LN97" i="6"/>
  <c r="LO97" i="6"/>
  <c r="LP97" i="6"/>
  <c r="LQ97" i="6"/>
  <c r="LR97" i="6"/>
  <c r="LS97" i="6"/>
  <c r="LT97" i="6"/>
  <c r="LU97" i="6"/>
  <c r="LV97" i="6"/>
  <c r="LW97" i="6"/>
  <c r="LX97" i="6"/>
  <c r="LY97" i="6"/>
  <c r="LZ97" i="6"/>
  <c r="MA97" i="6"/>
  <c r="MB97" i="6"/>
  <c r="MC97" i="6"/>
  <c r="MD97" i="6"/>
  <c r="ME97" i="6"/>
  <c r="MF97" i="6"/>
  <c r="MG97" i="6"/>
  <c r="MH97" i="6"/>
  <c r="MI97" i="6"/>
  <c r="MJ97" i="6"/>
  <c r="MK97" i="6"/>
  <c r="ML97" i="6"/>
  <c r="MM97" i="6"/>
  <c r="MN97" i="6"/>
  <c r="MO97" i="6"/>
  <c r="MP97" i="6"/>
  <c r="MQ97" i="6"/>
  <c r="MR97" i="6"/>
  <c r="MS97" i="6"/>
  <c r="MT97" i="6"/>
  <c r="MU97" i="6"/>
  <c r="MV97" i="6"/>
  <c r="MW97" i="6"/>
  <c r="MX97" i="6"/>
  <c r="MY97" i="6"/>
  <c r="MZ97" i="6"/>
  <c r="NA97" i="6"/>
  <c r="NB97" i="6"/>
  <c r="NC97" i="6"/>
  <c r="ND97" i="6"/>
  <c r="NE97" i="6"/>
  <c r="NF97" i="6"/>
  <c r="NG97" i="6"/>
  <c r="NH97" i="6"/>
  <c r="NI97" i="6"/>
  <c r="I162" i="6"/>
  <c r="J162" i="6"/>
  <c r="K162" i="6"/>
  <c r="L162" i="6"/>
  <c r="M162" i="6"/>
  <c r="N162" i="6"/>
  <c r="O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B162" i="6"/>
  <c r="AC162" i="6"/>
  <c r="AD162" i="6"/>
  <c r="AE162" i="6"/>
  <c r="AF162" i="6"/>
  <c r="AG162" i="6"/>
  <c r="AH162" i="6"/>
  <c r="AI162" i="6"/>
  <c r="AJ162" i="6"/>
  <c r="AK162" i="6"/>
  <c r="AL162" i="6"/>
  <c r="AM162" i="6"/>
  <c r="AN162" i="6"/>
  <c r="AO162" i="6"/>
  <c r="AP162" i="6"/>
  <c r="AQ162" i="6"/>
  <c r="AR162" i="6"/>
  <c r="AS162" i="6"/>
  <c r="AT162" i="6"/>
  <c r="AU162" i="6"/>
  <c r="AV162" i="6"/>
  <c r="AW162" i="6"/>
  <c r="AX162" i="6"/>
  <c r="AY162" i="6"/>
  <c r="AZ162" i="6"/>
  <c r="BA162" i="6"/>
  <c r="BB162" i="6"/>
  <c r="BC162" i="6"/>
  <c r="BD162" i="6"/>
  <c r="BE162" i="6"/>
  <c r="BF162" i="6"/>
  <c r="BG162" i="6"/>
  <c r="BH162" i="6"/>
  <c r="BI162" i="6"/>
  <c r="BJ162" i="6"/>
  <c r="BK162" i="6"/>
  <c r="BL162" i="6"/>
  <c r="BM162" i="6"/>
  <c r="BO162" i="6"/>
  <c r="BP162" i="6"/>
  <c r="BQ162" i="6"/>
  <c r="BR162" i="6"/>
  <c r="BS162" i="6"/>
  <c r="BT162" i="6"/>
  <c r="BU162" i="6"/>
  <c r="BV162" i="6"/>
  <c r="BW162" i="6"/>
  <c r="BX162" i="6"/>
  <c r="BY162" i="6"/>
  <c r="BZ162" i="6"/>
  <c r="CA162" i="6"/>
  <c r="CB162" i="6"/>
  <c r="CC162" i="6"/>
  <c r="CD162" i="6"/>
  <c r="CE162" i="6"/>
  <c r="CF162" i="6"/>
  <c r="CG162" i="6"/>
  <c r="CH162" i="6"/>
  <c r="CI162" i="6"/>
  <c r="CJ162" i="6"/>
  <c r="CK162" i="6"/>
  <c r="CL162" i="6"/>
  <c r="CM162" i="6"/>
  <c r="CN162" i="6"/>
  <c r="CO162" i="6"/>
  <c r="CP162" i="6"/>
  <c r="CQ162" i="6"/>
  <c r="CR162" i="6"/>
  <c r="CS162" i="6"/>
  <c r="CT162" i="6"/>
  <c r="CU162" i="6"/>
  <c r="CV162" i="6"/>
  <c r="CW162" i="6"/>
  <c r="CX162" i="6"/>
  <c r="CY162" i="6"/>
  <c r="CZ162" i="6"/>
  <c r="DA162" i="6"/>
  <c r="DB162" i="6"/>
  <c r="DC162" i="6"/>
  <c r="DD162" i="6"/>
  <c r="DE162" i="6"/>
  <c r="DF162" i="6"/>
  <c r="DG162" i="6"/>
  <c r="DH162" i="6"/>
  <c r="DI162" i="6"/>
  <c r="DJ162" i="6"/>
  <c r="DK162" i="6"/>
  <c r="DL162" i="6"/>
  <c r="DM162" i="6"/>
  <c r="DN162" i="6"/>
  <c r="DO162" i="6"/>
  <c r="DP162" i="6"/>
  <c r="DQ162" i="6"/>
  <c r="DR162" i="6"/>
  <c r="DS162" i="6"/>
  <c r="DT162" i="6"/>
  <c r="DU162" i="6"/>
  <c r="DV162" i="6"/>
  <c r="DW162" i="6"/>
  <c r="DX162" i="6"/>
  <c r="DY162" i="6"/>
  <c r="DZ162" i="6"/>
  <c r="EA162" i="6"/>
  <c r="EB162" i="6"/>
  <c r="EC162" i="6"/>
  <c r="ED162" i="6"/>
  <c r="EE162" i="6"/>
  <c r="EF162" i="6"/>
  <c r="EG162" i="6"/>
  <c r="EH162" i="6"/>
  <c r="EI162" i="6"/>
  <c r="EJ162" i="6"/>
  <c r="EK162" i="6"/>
  <c r="EL162" i="6"/>
  <c r="EM162" i="6"/>
  <c r="EN162" i="6"/>
  <c r="EO162" i="6"/>
  <c r="EP162" i="6"/>
  <c r="EQ162" i="6"/>
  <c r="ER162" i="6"/>
  <c r="ES162" i="6"/>
  <c r="ET162" i="6"/>
  <c r="EU162" i="6"/>
  <c r="EV162" i="6"/>
  <c r="EW162" i="6"/>
  <c r="EX162" i="6"/>
  <c r="EY162" i="6"/>
  <c r="EZ162" i="6"/>
  <c r="FA162" i="6"/>
  <c r="FB162" i="6"/>
  <c r="FC162" i="6"/>
  <c r="FD162" i="6"/>
  <c r="FE162" i="6"/>
  <c r="FF162" i="6"/>
  <c r="FG162" i="6"/>
  <c r="FH162" i="6"/>
  <c r="FI162" i="6"/>
  <c r="FJ162" i="6"/>
  <c r="FK162" i="6"/>
  <c r="FL162" i="6"/>
  <c r="FM162" i="6"/>
  <c r="FN162" i="6"/>
  <c r="FO162" i="6"/>
  <c r="FP162" i="6"/>
  <c r="FQ162" i="6"/>
  <c r="FR162" i="6"/>
  <c r="FS162" i="6"/>
  <c r="FT162" i="6"/>
  <c r="FU162" i="6"/>
  <c r="FV162" i="6"/>
  <c r="FW162" i="6"/>
  <c r="FX162" i="6"/>
  <c r="FY162" i="6"/>
  <c r="FZ162" i="6"/>
  <c r="GA162" i="6"/>
  <c r="GB162" i="6"/>
  <c r="GC162" i="6"/>
  <c r="GD162" i="6"/>
  <c r="GE162" i="6"/>
  <c r="GF162" i="6"/>
  <c r="GG162" i="6"/>
  <c r="GH162" i="6"/>
  <c r="GI162" i="6"/>
  <c r="GJ162" i="6"/>
  <c r="GK162" i="6"/>
  <c r="GL162" i="6"/>
  <c r="GM162" i="6"/>
  <c r="GN162" i="6"/>
  <c r="GO162" i="6"/>
  <c r="GP162" i="6"/>
  <c r="GQ162" i="6"/>
  <c r="GR162" i="6"/>
  <c r="GS162" i="6"/>
  <c r="GT162" i="6"/>
  <c r="GU162" i="6"/>
  <c r="GV162" i="6"/>
  <c r="GW162" i="6"/>
  <c r="GX162" i="6"/>
  <c r="GY162" i="6"/>
  <c r="GZ162" i="6"/>
  <c r="HA162" i="6"/>
  <c r="HB162" i="6"/>
  <c r="HC162" i="6"/>
  <c r="HD162" i="6"/>
  <c r="HE162" i="6"/>
  <c r="HF162" i="6"/>
  <c r="HG162" i="6"/>
  <c r="HH162" i="6"/>
  <c r="HI162" i="6"/>
  <c r="HJ162" i="6"/>
  <c r="HK162" i="6"/>
  <c r="HL162" i="6"/>
  <c r="HM162" i="6"/>
  <c r="HN162" i="6"/>
  <c r="HO162" i="6"/>
  <c r="HP162" i="6"/>
  <c r="HQ162" i="6"/>
  <c r="HR162" i="6"/>
  <c r="HS162" i="6"/>
  <c r="HT162" i="6"/>
  <c r="HU162" i="6"/>
  <c r="HV162" i="6"/>
  <c r="HW162" i="6"/>
  <c r="HX162" i="6"/>
  <c r="HY162" i="6"/>
  <c r="HZ162" i="6"/>
  <c r="IA162" i="6"/>
  <c r="IB162" i="6"/>
  <c r="IC162" i="6"/>
  <c r="ID162" i="6"/>
  <c r="IE162" i="6"/>
  <c r="IF162" i="6"/>
  <c r="IG162" i="6"/>
  <c r="IH162" i="6"/>
  <c r="II162" i="6"/>
  <c r="IJ162" i="6"/>
  <c r="IK162" i="6"/>
  <c r="IL162" i="6"/>
  <c r="IM162" i="6"/>
  <c r="IN162" i="6"/>
  <c r="IO162" i="6"/>
  <c r="IP162" i="6"/>
  <c r="IQ162" i="6"/>
  <c r="IR162" i="6"/>
  <c r="IS162" i="6"/>
  <c r="IT162" i="6"/>
  <c r="IU162" i="6"/>
  <c r="IV162" i="6"/>
  <c r="IW162" i="6"/>
  <c r="IX162" i="6"/>
  <c r="IY162" i="6"/>
  <c r="IZ162" i="6"/>
  <c r="JA162" i="6"/>
  <c r="JB162" i="6"/>
  <c r="JC162" i="6"/>
  <c r="JD162" i="6"/>
  <c r="JE162" i="6"/>
  <c r="JF162" i="6"/>
  <c r="JG162" i="6"/>
  <c r="JH162" i="6"/>
  <c r="JI162" i="6"/>
  <c r="JJ162" i="6"/>
  <c r="JK162" i="6"/>
  <c r="JL162" i="6"/>
  <c r="JM162" i="6"/>
  <c r="JN162" i="6"/>
  <c r="JO162" i="6"/>
  <c r="JP162" i="6"/>
  <c r="JQ162" i="6"/>
  <c r="JR162" i="6"/>
  <c r="JS162" i="6"/>
  <c r="JT162" i="6"/>
  <c r="JU162" i="6"/>
  <c r="JV162" i="6"/>
  <c r="JW162" i="6"/>
  <c r="JX162" i="6"/>
  <c r="JY162" i="6"/>
  <c r="JZ162" i="6"/>
  <c r="KA162" i="6"/>
  <c r="KB162" i="6"/>
  <c r="KC162" i="6"/>
  <c r="KD162" i="6"/>
  <c r="KE162" i="6"/>
  <c r="KF162" i="6"/>
  <c r="KG162" i="6"/>
  <c r="KH162" i="6"/>
  <c r="KI162" i="6"/>
  <c r="KJ162" i="6"/>
  <c r="KK162" i="6"/>
  <c r="KL162" i="6"/>
  <c r="KM162" i="6"/>
  <c r="KN162" i="6"/>
  <c r="KO162" i="6"/>
  <c r="KP162" i="6"/>
  <c r="KQ162" i="6"/>
  <c r="KR162" i="6"/>
  <c r="KS162" i="6"/>
  <c r="KT162" i="6"/>
  <c r="KU162" i="6"/>
  <c r="KV162" i="6"/>
  <c r="KW162" i="6"/>
  <c r="KX162" i="6"/>
  <c r="KY162" i="6"/>
  <c r="KZ162" i="6"/>
  <c r="LA162" i="6"/>
  <c r="LB162" i="6"/>
  <c r="LC162" i="6"/>
  <c r="LD162" i="6"/>
  <c r="LE162" i="6"/>
  <c r="LF162" i="6"/>
  <c r="LG162" i="6"/>
  <c r="LH162" i="6"/>
  <c r="LI162" i="6"/>
  <c r="LJ162" i="6"/>
  <c r="LK162" i="6"/>
  <c r="LL162" i="6"/>
  <c r="LM162" i="6"/>
  <c r="LN162" i="6"/>
  <c r="LO162" i="6"/>
  <c r="LP162" i="6"/>
  <c r="LQ162" i="6"/>
  <c r="LR162" i="6"/>
  <c r="LS162" i="6"/>
  <c r="LT162" i="6"/>
  <c r="LU162" i="6"/>
  <c r="LV162" i="6"/>
  <c r="LW162" i="6"/>
  <c r="LX162" i="6"/>
  <c r="LY162" i="6"/>
  <c r="LZ162" i="6"/>
  <c r="MA162" i="6"/>
  <c r="MB162" i="6"/>
  <c r="MC162" i="6"/>
  <c r="MD162" i="6"/>
  <c r="ME162" i="6"/>
  <c r="MF162" i="6"/>
  <c r="MG162" i="6"/>
  <c r="MH162" i="6"/>
  <c r="MI162" i="6"/>
  <c r="MJ162" i="6"/>
  <c r="MK162" i="6"/>
  <c r="ML162" i="6"/>
  <c r="MM162" i="6"/>
  <c r="MN162" i="6"/>
  <c r="MO162" i="6"/>
  <c r="MP162" i="6"/>
  <c r="MQ162" i="6"/>
  <c r="MR162" i="6"/>
  <c r="MS162" i="6"/>
  <c r="MT162" i="6"/>
  <c r="MU162" i="6"/>
  <c r="MV162" i="6"/>
  <c r="MW162" i="6"/>
  <c r="MX162" i="6"/>
  <c r="MY162" i="6"/>
  <c r="MZ162" i="6"/>
  <c r="NA162" i="6"/>
  <c r="NB162" i="6"/>
  <c r="NC162" i="6"/>
  <c r="ND162" i="6"/>
  <c r="NE162" i="6"/>
  <c r="NF162" i="6"/>
  <c r="NG162" i="6"/>
  <c r="NH162" i="6"/>
  <c r="NI162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F149" i="6"/>
  <c r="AG149" i="6"/>
  <c r="AH149" i="6"/>
  <c r="AI149" i="6"/>
  <c r="AJ149" i="6"/>
  <c r="AK149" i="6"/>
  <c r="AL149" i="6"/>
  <c r="AM149" i="6"/>
  <c r="AN149" i="6"/>
  <c r="AO149" i="6"/>
  <c r="AP149" i="6"/>
  <c r="AQ149" i="6"/>
  <c r="AR149" i="6"/>
  <c r="AS149" i="6"/>
  <c r="AT149" i="6"/>
  <c r="AU149" i="6"/>
  <c r="AV149" i="6"/>
  <c r="AW149" i="6"/>
  <c r="AX149" i="6"/>
  <c r="AY149" i="6"/>
  <c r="AZ149" i="6"/>
  <c r="BA149" i="6"/>
  <c r="BB149" i="6"/>
  <c r="BC149" i="6"/>
  <c r="BD149" i="6"/>
  <c r="BE149" i="6"/>
  <c r="BF149" i="6"/>
  <c r="BG149" i="6"/>
  <c r="BH149" i="6"/>
  <c r="BI149" i="6"/>
  <c r="BJ149" i="6"/>
  <c r="BK149" i="6"/>
  <c r="BL149" i="6"/>
  <c r="BM149" i="6"/>
  <c r="BO149" i="6"/>
  <c r="BP149" i="6"/>
  <c r="BQ149" i="6"/>
  <c r="BR149" i="6"/>
  <c r="BS149" i="6"/>
  <c r="BT149" i="6"/>
  <c r="BU149" i="6"/>
  <c r="BV149" i="6"/>
  <c r="BW149" i="6"/>
  <c r="BX149" i="6"/>
  <c r="BY149" i="6"/>
  <c r="BZ149" i="6"/>
  <c r="CA149" i="6"/>
  <c r="CB149" i="6"/>
  <c r="CC149" i="6"/>
  <c r="CD149" i="6"/>
  <c r="CE149" i="6"/>
  <c r="CF149" i="6"/>
  <c r="CG149" i="6"/>
  <c r="CH149" i="6"/>
  <c r="CI149" i="6"/>
  <c r="CJ149" i="6"/>
  <c r="CK149" i="6"/>
  <c r="CL149" i="6"/>
  <c r="CM149" i="6"/>
  <c r="CN149" i="6"/>
  <c r="CO149" i="6"/>
  <c r="CP149" i="6"/>
  <c r="CQ149" i="6"/>
  <c r="CR149" i="6"/>
  <c r="CS149" i="6"/>
  <c r="CT149" i="6"/>
  <c r="CU149" i="6"/>
  <c r="CV149" i="6"/>
  <c r="CW149" i="6"/>
  <c r="CX149" i="6"/>
  <c r="CY149" i="6"/>
  <c r="CZ149" i="6"/>
  <c r="DA149" i="6"/>
  <c r="DB149" i="6"/>
  <c r="DC149" i="6"/>
  <c r="DD149" i="6"/>
  <c r="DE149" i="6"/>
  <c r="DF149" i="6"/>
  <c r="DG149" i="6"/>
  <c r="DH149" i="6"/>
  <c r="DI149" i="6"/>
  <c r="DJ149" i="6"/>
  <c r="DK149" i="6"/>
  <c r="DL149" i="6"/>
  <c r="DM149" i="6"/>
  <c r="DN149" i="6"/>
  <c r="DO149" i="6"/>
  <c r="DP149" i="6"/>
  <c r="DQ149" i="6"/>
  <c r="DR149" i="6"/>
  <c r="DS149" i="6"/>
  <c r="DT149" i="6"/>
  <c r="DU149" i="6"/>
  <c r="DV149" i="6"/>
  <c r="DW149" i="6"/>
  <c r="DX149" i="6"/>
  <c r="DY149" i="6"/>
  <c r="DZ149" i="6"/>
  <c r="EA149" i="6"/>
  <c r="EB149" i="6"/>
  <c r="EC149" i="6"/>
  <c r="ED149" i="6"/>
  <c r="EE149" i="6"/>
  <c r="EF149" i="6"/>
  <c r="EG149" i="6"/>
  <c r="EH149" i="6"/>
  <c r="EI149" i="6"/>
  <c r="EJ149" i="6"/>
  <c r="EK149" i="6"/>
  <c r="EL149" i="6"/>
  <c r="EM149" i="6"/>
  <c r="EN149" i="6"/>
  <c r="EO149" i="6"/>
  <c r="EP149" i="6"/>
  <c r="EQ149" i="6"/>
  <c r="ER149" i="6"/>
  <c r="ES149" i="6"/>
  <c r="ET149" i="6"/>
  <c r="EU149" i="6"/>
  <c r="EV149" i="6"/>
  <c r="EW149" i="6"/>
  <c r="EX149" i="6"/>
  <c r="EY149" i="6"/>
  <c r="EZ149" i="6"/>
  <c r="FA149" i="6"/>
  <c r="FB149" i="6"/>
  <c r="FC149" i="6"/>
  <c r="FD149" i="6"/>
  <c r="FE149" i="6"/>
  <c r="FF149" i="6"/>
  <c r="FG149" i="6"/>
  <c r="FH149" i="6"/>
  <c r="FI149" i="6"/>
  <c r="FJ149" i="6"/>
  <c r="FK149" i="6"/>
  <c r="FL149" i="6"/>
  <c r="FM149" i="6"/>
  <c r="FN149" i="6"/>
  <c r="FO149" i="6"/>
  <c r="FP149" i="6"/>
  <c r="FQ149" i="6"/>
  <c r="FR149" i="6"/>
  <c r="FS149" i="6"/>
  <c r="FT149" i="6"/>
  <c r="FU149" i="6"/>
  <c r="FV149" i="6"/>
  <c r="FW149" i="6"/>
  <c r="FX149" i="6"/>
  <c r="FY149" i="6"/>
  <c r="FZ149" i="6"/>
  <c r="GA149" i="6"/>
  <c r="GB149" i="6"/>
  <c r="GC149" i="6"/>
  <c r="GD149" i="6"/>
  <c r="GE149" i="6"/>
  <c r="GF149" i="6"/>
  <c r="GG149" i="6"/>
  <c r="GH149" i="6"/>
  <c r="GI149" i="6"/>
  <c r="GJ149" i="6"/>
  <c r="GK149" i="6"/>
  <c r="GL149" i="6"/>
  <c r="GM149" i="6"/>
  <c r="GN149" i="6"/>
  <c r="GO149" i="6"/>
  <c r="GP149" i="6"/>
  <c r="GQ149" i="6"/>
  <c r="GR149" i="6"/>
  <c r="GS149" i="6"/>
  <c r="GT149" i="6"/>
  <c r="GU149" i="6"/>
  <c r="GV149" i="6"/>
  <c r="GW149" i="6"/>
  <c r="GX149" i="6"/>
  <c r="GY149" i="6"/>
  <c r="GZ149" i="6"/>
  <c r="HA149" i="6"/>
  <c r="HB149" i="6"/>
  <c r="HC149" i="6"/>
  <c r="HD149" i="6"/>
  <c r="HE149" i="6"/>
  <c r="HF149" i="6"/>
  <c r="HG149" i="6"/>
  <c r="HH149" i="6"/>
  <c r="HI149" i="6"/>
  <c r="HJ149" i="6"/>
  <c r="HK149" i="6"/>
  <c r="HL149" i="6"/>
  <c r="HM149" i="6"/>
  <c r="HN149" i="6"/>
  <c r="HO149" i="6"/>
  <c r="HP149" i="6"/>
  <c r="HQ149" i="6"/>
  <c r="HR149" i="6"/>
  <c r="HS149" i="6"/>
  <c r="HT149" i="6"/>
  <c r="HU149" i="6"/>
  <c r="HV149" i="6"/>
  <c r="HW149" i="6"/>
  <c r="HX149" i="6"/>
  <c r="HY149" i="6"/>
  <c r="HZ149" i="6"/>
  <c r="IA149" i="6"/>
  <c r="IB149" i="6"/>
  <c r="IC149" i="6"/>
  <c r="ID149" i="6"/>
  <c r="IE149" i="6"/>
  <c r="IF149" i="6"/>
  <c r="IG149" i="6"/>
  <c r="IH149" i="6"/>
  <c r="II149" i="6"/>
  <c r="IJ149" i="6"/>
  <c r="IK149" i="6"/>
  <c r="IL149" i="6"/>
  <c r="IM149" i="6"/>
  <c r="IN149" i="6"/>
  <c r="IO149" i="6"/>
  <c r="IP149" i="6"/>
  <c r="IQ149" i="6"/>
  <c r="IR149" i="6"/>
  <c r="IS149" i="6"/>
  <c r="IT149" i="6"/>
  <c r="IU149" i="6"/>
  <c r="IV149" i="6"/>
  <c r="IW149" i="6"/>
  <c r="IX149" i="6"/>
  <c r="IY149" i="6"/>
  <c r="IZ149" i="6"/>
  <c r="JA149" i="6"/>
  <c r="JB149" i="6"/>
  <c r="JC149" i="6"/>
  <c r="JD149" i="6"/>
  <c r="JE149" i="6"/>
  <c r="JF149" i="6"/>
  <c r="JG149" i="6"/>
  <c r="JH149" i="6"/>
  <c r="JI149" i="6"/>
  <c r="JJ149" i="6"/>
  <c r="JK149" i="6"/>
  <c r="JL149" i="6"/>
  <c r="JM149" i="6"/>
  <c r="JN149" i="6"/>
  <c r="JO149" i="6"/>
  <c r="JP149" i="6"/>
  <c r="JQ149" i="6"/>
  <c r="JR149" i="6"/>
  <c r="JS149" i="6"/>
  <c r="JT149" i="6"/>
  <c r="JU149" i="6"/>
  <c r="JV149" i="6"/>
  <c r="JW149" i="6"/>
  <c r="JX149" i="6"/>
  <c r="JY149" i="6"/>
  <c r="JZ149" i="6"/>
  <c r="KA149" i="6"/>
  <c r="KB149" i="6"/>
  <c r="KC149" i="6"/>
  <c r="KD149" i="6"/>
  <c r="KE149" i="6"/>
  <c r="KF149" i="6"/>
  <c r="KG149" i="6"/>
  <c r="KH149" i="6"/>
  <c r="KI149" i="6"/>
  <c r="KJ149" i="6"/>
  <c r="KK149" i="6"/>
  <c r="KL149" i="6"/>
  <c r="KM149" i="6"/>
  <c r="KN149" i="6"/>
  <c r="KO149" i="6"/>
  <c r="KP149" i="6"/>
  <c r="KQ149" i="6"/>
  <c r="KR149" i="6"/>
  <c r="KS149" i="6"/>
  <c r="KT149" i="6"/>
  <c r="KU149" i="6"/>
  <c r="KV149" i="6"/>
  <c r="KW149" i="6"/>
  <c r="KX149" i="6"/>
  <c r="KY149" i="6"/>
  <c r="KZ149" i="6"/>
  <c r="LA149" i="6"/>
  <c r="LB149" i="6"/>
  <c r="LC149" i="6"/>
  <c r="LD149" i="6"/>
  <c r="LE149" i="6"/>
  <c r="LF149" i="6"/>
  <c r="LG149" i="6"/>
  <c r="LH149" i="6"/>
  <c r="LI149" i="6"/>
  <c r="LJ149" i="6"/>
  <c r="LK149" i="6"/>
  <c r="LL149" i="6"/>
  <c r="LM149" i="6"/>
  <c r="LN149" i="6"/>
  <c r="LO149" i="6"/>
  <c r="LP149" i="6"/>
  <c r="LQ149" i="6"/>
  <c r="LR149" i="6"/>
  <c r="LS149" i="6"/>
  <c r="LT149" i="6"/>
  <c r="LU149" i="6"/>
  <c r="LV149" i="6"/>
  <c r="LW149" i="6"/>
  <c r="LX149" i="6"/>
  <c r="LY149" i="6"/>
  <c r="LZ149" i="6"/>
  <c r="MA149" i="6"/>
  <c r="MB149" i="6"/>
  <c r="MC149" i="6"/>
  <c r="MD149" i="6"/>
  <c r="ME149" i="6"/>
  <c r="MF149" i="6"/>
  <c r="MG149" i="6"/>
  <c r="MH149" i="6"/>
  <c r="MI149" i="6"/>
  <c r="MJ149" i="6"/>
  <c r="MK149" i="6"/>
  <c r="ML149" i="6"/>
  <c r="MM149" i="6"/>
  <c r="MN149" i="6"/>
  <c r="MO149" i="6"/>
  <c r="MP149" i="6"/>
  <c r="MQ149" i="6"/>
  <c r="MR149" i="6"/>
  <c r="MS149" i="6"/>
  <c r="MT149" i="6"/>
  <c r="MU149" i="6"/>
  <c r="MV149" i="6"/>
  <c r="MW149" i="6"/>
  <c r="MX149" i="6"/>
  <c r="MY149" i="6"/>
  <c r="MZ149" i="6"/>
  <c r="NA149" i="6"/>
  <c r="NB149" i="6"/>
  <c r="NC149" i="6"/>
  <c r="ND149" i="6"/>
  <c r="NE149" i="6"/>
  <c r="NF149" i="6"/>
  <c r="NG149" i="6"/>
  <c r="NH149" i="6"/>
  <c r="NI149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F136" i="6"/>
  <c r="AG136" i="6"/>
  <c r="AH136" i="6"/>
  <c r="AI136" i="6"/>
  <c r="AJ136" i="6"/>
  <c r="AK136" i="6"/>
  <c r="AL136" i="6"/>
  <c r="AM136" i="6"/>
  <c r="AN136" i="6"/>
  <c r="AO136" i="6"/>
  <c r="AP136" i="6"/>
  <c r="AQ136" i="6"/>
  <c r="AR136" i="6"/>
  <c r="AS136" i="6"/>
  <c r="AT136" i="6"/>
  <c r="AU136" i="6"/>
  <c r="AV136" i="6"/>
  <c r="AW136" i="6"/>
  <c r="AX136" i="6"/>
  <c r="AY136" i="6"/>
  <c r="AZ136" i="6"/>
  <c r="BA136" i="6"/>
  <c r="BB136" i="6"/>
  <c r="BC136" i="6"/>
  <c r="BD136" i="6"/>
  <c r="BE136" i="6"/>
  <c r="BF136" i="6"/>
  <c r="BG136" i="6"/>
  <c r="BH136" i="6"/>
  <c r="BI136" i="6"/>
  <c r="BJ136" i="6"/>
  <c r="BK136" i="6"/>
  <c r="BL136" i="6"/>
  <c r="BM136" i="6"/>
  <c r="BO136" i="6"/>
  <c r="BP136" i="6"/>
  <c r="BQ136" i="6"/>
  <c r="BR136" i="6"/>
  <c r="BS136" i="6"/>
  <c r="BT136" i="6"/>
  <c r="BU136" i="6"/>
  <c r="BV136" i="6"/>
  <c r="BW136" i="6"/>
  <c r="BX136" i="6"/>
  <c r="BY136" i="6"/>
  <c r="BZ136" i="6"/>
  <c r="CA136" i="6"/>
  <c r="CB136" i="6"/>
  <c r="CC136" i="6"/>
  <c r="CD136" i="6"/>
  <c r="CE136" i="6"/>
  <c r="CF136" i="6"/>
  <c r="CG136" i="6"/>
  <c r="CH136" i="6"/>
  <c r="CI136" i="6"/>
  <c r="CJ136" i="6"/>
  <c r="CK136" i="6"/>
  <c r="CL136" i="6"/>
  <c r="CM136" i="6"/>
  <c r="CN136" i="6"/>
  <c r="CO136" i="6"/>
  <c r="CP136" i="6"/>
  <c r="CQ136" i="6"/>
  <c r="CR136" i="6"/>
  <c r="CS136" i="6"/>
  <c r="CT136" i="6"/>
  <c r="CU136" i="6"/>
  <c r="CV136" i="6"/>
  <c r="CW136" i="6"/>
  <c r="CX136" i="6"/>
  <c r="CY136" i="6"/>
  <c r="CZ136" i="6"/>
  <c r="DA136" i="6"/>
  <c r="DB136" i="6"/>
  <c r="DC136" i="6"/>
  <c r="DD136" i="6"/>
  <c r="DE136" i="6"/>
  <c r="DF136" i="6"/>
  <c r="DG136" i="6"/>
  <c r="DH136" i="6"/>
  <c r="DI136" i="6"/>
  <c r="DJ136" i="6"/>
  <c r="DK136" i="6"/>
  <c r="DL136" i="6"/>
  <c r="DM136" i="6"/>
  <c r="DN136" i="6"/>
  <c r="DO136" i="6"/>
  <c r="DP136" i="6"/>
  <c r="DQ136" i="6"/>
  <c r="DR136" i="6"/>
  <c r="DS136" i="6"/>
  <c r="DT136" i="6"/>
  <c r="DU136" i="6"/>
  <c r="DV136" i="6"/>
  <c r="DW136" i="6"/>
  <c r="DX136" i="6"/>
  <c r="DY136" i="6"/>
  <c r="DZ136" i="6"/>
  <c r="EA136" i="6"/>
  <c r="EB136" i="6"/>
  <c r="EC136" i="6"/>
  <c r="ED136" i="6"/>
  <c r="EE136" i="6"/>
  <c r="EF136" i="6"/>
  <c r="EG136" i="6"/>
  <c r="EH136" i="6"/>
  <c r="EI136" i="6"/>
  <c r="EJ136" i="6"/>
  <c r="EK136" i="6"/>
  <c r="EL136" i="6"/>
  <c r="EM136" i="6"/>
  <c r="EN136" i="6"/>
  <c r="EO136" i="6"/>
  <c r="EP136" i="6"/>
  <c r="EQ136" i="6"/>
  <c r="ER136" i="6"/>
  <c r="ES136" i="6"/>
  <c r="ET136" i="6"/>
  <c r="EU136" i="6"/>
  <c r="EV136" i="6"/>
  <c r="EW136" i="6"/>
  <c r="EX136" i="6"/>
  <c r="EY136" i="6"/>
  <c r="EZ136" i="6"/>
  <c r="FA136" i="6"/>
  <c r="FB136" i="6"/>
  <c r="FC136" i="6"/>
  <c r="FD136" i="6"/>
  <c r="FE136" i="6"/>
  <c r="FF136" i="6"/>
  <c r="FG136" i="6"/>
  <c r="FH136" i="6"/>
  <c r="FI136" i="6"/>
  <c r="FJ136" i="6"/>
  <c r="FK136" i="6"/>
  <c r="FL136" i="6"/>
  <c r="FM136" i="6"/>
  <c r="FN136" i="6"/>
  <c r="FO136" i="6"/>
  <c r="FP136" i="6"/>
  <c r="FQ136" i="6"/>
  <c r="FR136" i="6"/>
  <c r="FS136" i="6"/>
  <c r="FT136" i="6"/>
  <c r="FU136" i="6"/>
  <c r="FV136" i="6"/>
  <c r="FW136" i="6"/>
  <c r="FX136" i="6"/>
  <c r="FY136" i="6"/>
  <c r="FZ136" i="6"/>
  <c r="GA136" i="6"/>
  <c r="GB136" i="6"/>
  <c r="GC136" i="6"/>
  <c r="GD136" i="6"/>
  <c r="GE136" i="6"/>
  <c r="GF136" i="6"/>
  <c r="GG136" i="6"/>
  <c r="GH136" i="6"/>
  <c r="GI136" i="6"/>
  <c r="GJ136" i="6"/>
  <c r="GK136" i="6"/>
  <c r="GL136" i="6"/>
  <c r="GM136" i="6"/>
  <c r="GN136" i="6"/>
  <c r="GO136" i="6"/>
  <c r="GP136" i="6"/>
  <c r="GQ136" i="6"/>
  <c r="GR136" i="6"/>
  <c r="GS136" i="6"/>
  <c r="GT136" i="6"/>
  <c r="GU136" i="6"/>
  <c r="GV136" i="6"/>
  <c r="GW136" i="6"/>
  <c r="GX136" i="6"/>
  <c r="GY136" i="6"/>
  <c r="GZ136" i="6"/>
  <c r="HA136" i="6"/>
  <c r="HB136" i="6"/>
  <c r="HC136" i="6"/>
  <c r="HD136" i="6"/>
  <c r="HE136" i="6"/>
  <c r="HF136" i="6"/>
  <c r="HG136" i="6"/>
  <c r="HH136" i="6"/>
  <c r="HI136" i="6"/>
  <c r="HJ136" i="6"/>
  <c r="HK136" i="6"/>
  <c r="HL136" i="6"/>
  <c r="HM136" i="6"/>
  <c r="HN136" i="6"/>
  <c r="HO136" i="6"/>
  <c r="HP136" i="6"/>
  <c r="HQ136" i="6"/>
  <c r="HR136" i="6"/>
  <c r="HS136" i="6"/>
  <c r="HT136" i="6"/>
  <c r="HU136" i="6"/>
  <c r="HV136" i="6"/>
  <c r="HW136" i="6"/>
  <c r="HX136" i="6"/>
  <c r="HY136" i="6"/>
  <c r="HZ136" i="6"/>
  <c r="IA136" i="6"/>
  <c r="IB136" i="6"/>
  <c r="IC136" i="6"/>
  <c r="ID136" i="6"/>
  <c r="IE136" i="6"/>
  <c r="IF136" i="6"/>
  <c r="IG136" i="6"/>
  <c r="IH136" i="6"/>
  <c r="II136" i="6"/>
  <c r="IJ136" i="6"/>
  <c r="IK136" i="6"/>
  <c r="IL136" i="6"/>
  <c r="IM136" i="6"/>
  <c r="IN136" i="6"/>
  <c r="IO136" i="6"/>
  <c r="IP136" i="6"/>
  <c r="IQ136" i="6"/>
  <c r="IR136" i="6"/>
  <c r="IS136" i="6"/>
  <c r="IT136" i="6"/>
  <c r="IU136" i="6"/>
  <c r="IV136" i="6"/>
  <c r="IW136" i="6"/>
  <c r="IX136" i="6"/>
  <c r="IY136" i="6"/>
  <c r="IZ136" i="6"/>
  <c r="JA136" i="6"/>
  <c r="JB136" i="6"/>
  <c r="JC136" i="6"/>
  <c r="JD136" i="6"/>
  <c r="JE136" i="6"/>
  <c r="JF136" i="6"/>
  <c r="JG136" i="6"/>
  <c r="JH136" i="6"/>
  <c r="JI136" i="6"/>
  <c r="JJ136" i="6"/>
  <c r="JK136" i="6"/>
  <c r="JL136" i="6"/>
  <c r="JM136" i="6"/>
  <c r="JN136" i="6"/>
  <c r="JO136" i="6"/>
  <c r="JP136" i="6"/>
  <c r="JQ136" i="6"/>
  <c r="JR136" i="6"/>
  <c r="JS136" i="6"/>
  <c r="JT136" i="6"/>
  <c r="JU136" i="6"/>
  <c r="JV136" i="6"/>
  <c r="JW136" i="6"/>
  <c r="JX136" i="6"/>
  <c r="JY136" i="6"/>
  <c r="JZ136" i="6"/>
  <c r="KA136" i="6"/>
  <c r="KB136" i="6"/>
  <c r="KC136" i="6"/>
  <c r="KD136" i="6"/>
  <c r="KE136" i="6"/>
  <c r="KF136" i="6"/>
  <c r="KG136" i="6"/>
  <c r="KH136" i="6"/>
  <c r="KI136" i="6"/>
  <c r="KJ136" i="6"/>
  <c r="KK136" i="6"/>
  <c r="KL136" i="6"/>
  <c r="KM136" i="6"/>
  <c r="KN136" i="6"/>
  <c r="KO136" i="6"/>
  <c r="KP136" i="6"/>
  <c r="KQ136" i="6"/>
  <c r="KR136" i="6"/>
  <c r="KS136" i="6"/>
  <c r="KT136" i="6"/>
  <c r="KU136" i="6"/>
  <c r="KV136" i="6"/>
  <c r="KW136" i="6"/>
  <c r="KX136" i="6"/>
  <c r="KY136" i="6"/>
  <c r="KZ136" i="6"/>
  <c r="LA136" i="6"/>
  <c r="LB136" i="6"/>
  <c r="LC136" i="6"/>
  <c r="LD136" i="6"/>
  <c r="LE136" i="6"/>
  <c r="LF136" i="6"/>
  <c r="LG136" i="6"/>
  <c r="LH136" i="6"/>
  <c r="LI136" i="6"/>
  <c r="LJ136" i="6"/>
  <c r="LK136" i="6"/>
  <c r="LL136" i="6"/>
  <c r="LM136" i="6"/>
  <c r="LN136" i="6"/>
  <c r="LO136" i="6"/>
  <c r="LP136" i="6"/>
  <c r="LQ136" i="6"/>
  <c r="LR136" i="6"/>
  <c r="LS136" i="6"/>
  <c r="LT136" i="6"/>
  <c r="LU136" i="6"/>
  <c r="LV136" i="6"/>
  <c r="LW136" i="6"/>
  <c r="LX136" i="6"/>
  <c r="LY136" i="6"/>
  <c r="LZ136" i="6"/>
  <c r="MA136" i="6"/>
  <c r="MB136" i="6"/>
  <c r="MC136" i="6"/>
  <c r="MD136" i="6"/>
  <c r="ME136" i="6"/>
  <c r="MF136" i="6"/>
  <c r="MG136" i="6"/>
  <c r="MH136" i="6"/>
  <c r="MI136" i="6"/>
  <c r="MJ136" i="6"/>
  <c r="MK136" i="6"/>
  <c r="ML136" i="6"/>
  <c r="MM136" i="6"/>
  <c r="MN136" i="6"/>
  <c r="MO136" i="6"/>
  <c r="MP136" i="6"/>
  <c r="MQ136" i="6"/>
  <c r="MR136" i="6"/>
  <c r="MS136" i="6"/>
  <c r="MT136" i="6"/>
  <c r="MU136" i="6"/>
  <c r="MV136" i="6"/>
  <c r="MW136" i="6"/>
  <c r="MX136" i="6"/>
  <c r="MY136" i="6"/>
  <c r="MZ136" i="6"/>
  <c r="NA136" i="6"/>
  <c r="NB136" i="6"/>
  <c r="NC136" i="6"/>
  <c r="ND136" i="6"/>
  <c r="NE136" i="6"/>
  <c r="NF136" i="6"/>
  <c r="NG136" i="6"/>
  <c r="NH136" i="6"/>
  <c r="NI136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AK123" i="6"/>
  <c r="AL123" i="6"/>
  <c r="AM123" i="6"/>
  <c r="AN123" i="6"/>
  <c r="AO123" i="6"/>
  <c r="AP123" i="6"/>
  <c r="AQ123" i="6"/>
  <c r="AR123" i="6"/>
  <c r="AS123" i="6"/>
  <c r="AT123" i="6"/>
  <c r="AU123" i="6"/>
  <c r="AV123" i="6"/>
  <c r="AW123" i="6"/>
  <c r="AX123" i="6"/>
  <c r="AY123" i="6"/>
  <c r="AZ123" i="6"/>
  <c r="BA123" i="6"/>
  <c r="BB123" i="6"/>
  <c r="BC123" i="6"/>
  <c r="BD123" i="6"/>
  <c r="BE123" i="6"/>
  <c r="BF123" i="6"/>
  <c r="BG123" i="6"/>
  <c r="BH123" i="6"/>
  <c r="BI123" i="6"/>
  <c r="BJ123" i="6"/>
  <c r="BK123" i="6"/>
  <c r="BL123" i="6"/>
  <c r="BM123" i="6"/>
  <c r="BO123" i="6"/>
  <c r="BP123" i="6"/>
  <c r="BQ123" i="6"/>
  <c r="BR123" i="6"/>
  <c r="BS123" i="6"/>
  <c r="BT123" i="6"/>
  <c r="BU123" i="6"/>
  <c r="BV123" i="6"/>
  <c r="BW123" i="6"/>
  <c r="BX123" i="6"/>
  <c r="BY123" i="6"/>
  <c r="BZ123" i="6"/>
  <c r="CA123" i="6"/>
  <c r="CB123" i="6"/>
  <c r="CC123" i="6"/>
  <c r="CD123" i="6"/>
  <c r="CE123" i="6"/>
  <c r="CF123" i="6"/>
  <c r="CG123" i="6"/>
  <c r="CH123" i="6"/>
  <c r="CI123" i="6"/>
  <c r="CJ123" i="6"/>
  <c r="CK123" i="6"/>
  <c r="CL123" i="6"/>
  <c r="CM123" i="6"/>
  <c r="CN123" i="6"/>
  <c r="CO123" i="6"/>
  <c r="CP123" i="6"/>
  <c r="CQ123" i="6"/>
  <c r="CR123" i="6"/>
  <c r="CS123" i="6"/>
  <c r="CT123" i="6"/>
  <c r="CU123" i="6"/>
  <c r="CV123" i="6"/>
  <c r="CW123" i="6"/>
  <c r="CX123" i="6"/>
  <c r="CY123" i="6"/>
  <c r="CZ123" i="6"/>
  <c r="DA123" i="6"/>
  <c r="DB123" i="6"/>
  <c r="DC123" i="6"/>
  <c r="DD123" i="6"/>
  <c r="DE123" i="6"/>
  <c r="DF123" i="6"/>
  <c r="DG123" i="6"/>
  <c r="DH123" i="6"/>
  <c r="DI123" i="6"/>
  <c r="DJ123" i="6"/>
  <c r="DK123" i="6"/>
  <c r="DL123" i="6"/>
  <c r="DM123" i="6"/>
  <c r="DN123" i="6"/>
  <c r="DO123" i="6"/>
  <c r="DP123" i="6"/>
  <c r="DQ123" i="6"/>
  <c r="DR123" i="6"/>
  <c r="DS123" i="6"/>
  <c r="DT123" i="6"/>
  <c r="DU123" i="6"/>
  <c r="DV123" i="6"/>
  <c r="DW123" i="6"/>
  <c r="DX123" i="6"/>
  <c r="DY123" i="6"/>
  <c r="DZ123" i="6"/>
  <c r="EA123" i="6"/>
  <c r="EB123" i="6"/>
  <c r="EC123" i="6"/>
  <c r="ED123" i="6"/>
  <c r="EE123" i="6"/>
  <c r="EF123" i="6"/>
  <c r="EG123" i="6"/>
  <c r="EH123" i="6"/>
  <c r="EI123" i="6"/>
  <c r="EJ123" i="6"/>
  <c r="EK123" i="6"/>
  <c r="EL123" i="6"/>
  <c r="EM123" i="6"/>
  <c r="EN123" i="6"/>
  <c r="EO123" i="6"/>
  <c r="EP123" i="6"/>
  <c r="EQ123" i="6"/>
  <c r="ER123" i="6"/>
  <c r="ES123" i="6"/>
  <c r="ET123" i="6"/>
  <c r="EU123" i="6"/>
  <c r="EV123" i="6"/>
  <c r="EW123" i="6"/>
  <c r="EX123" i="6"/>
  <c r="EY123" i="6"/>
  <c r="EZ123" i="6"/>
  <c r="FA123" i="6"/>
  <c r="FB123" i="6"/>
  <c r="FC123" i="6"/>
  <c r="FD123" i="6"/>
  <c r="FE123" i="6"/>
  <c r="FF123" i="6"/>
  <c r="FG123" i="6"/>
  <c r="FH123" i="6"/>
  <c r="FI123" i="6"/>
  <c r="FJ123" i="6"/>
  <c r="FK123" i="6"/>
  <c r="FL123" i="6"/>
  <c r="FM123" i="6"/>
  <c r="FN123" i="6"/>
  <c r="FO123" i="6"/>
  <c r="FP123" i="6"/>
  <c r="FQ123" i="6"/>
  <c r="FR123" i="6"/>
  <c r="FS123" i="6"/>
  <c r="FT123" i="6"/>
  <c r="FU123" i="6"/>
  <c r="FV123" i="6"/>
  <c r="FW123" i="6"/>
  <c r="FX123" i="6"/>
  <c r="FY123" i="6"/>
  <c r="FZ123" i="6"/>
  <c r="GA123" i="6"/>
  <c r="GB123" i="6"/>
  <c r="GC123" i="6"/>
  <c r="GD123" i="6"/>
  <c r="GE123" i="6"/>
  <c r="GF123" i="6"/>
  <c r="GG123" i="6"/>
  <c r="GH123" i="6"/>
  <c r="GI123" i="6"/>
  <c r="GJ123" i="6"/>
  <c r="GK123" i="6"/>
  <c r="GL123" i="6"/>
  <c r="GM123" i="6"/>
  <c r="GN123" i="6"/>
  <c r="GO123" i="6"/>
  <c r="GP123" i="6"/>
  <c r="GQ123" i="6"/>
  <c r="GR123" i="6"/>
  <c r="GS123" i="6"/>
  <c r="GT123" i="6"/>
  <c r="GU123" i="6"/>
  <c r="GV123" i="6"/>
  <c r="GW123" i="6"/>
  <c r="GX123" i="6"/>
  <c r="GY123" i="6"/>
  <c r="GZ123" i="6"/>
  <c r="HA123" i="6"/>
  <c r="HB123" i="6"/>
  <c r="HC123" i="6"/>
  <c r="HD123" i="6"/>
  <c r="HE123" i="6"/>
  <c r="HF123" i="6"/>
  <c r="HG123" i="6"/>
  <c r="HH123" i="6"/>
  <c r="HI123" i="6"/>
  <c r="HJ123" i="6"/>
  <c r="HK123" i="6"/>
  <c r="HL123" i="6"/>
  <c r="HM123" i="6"/>
  <c r="HN123" i="6"/>
  <c r="HO123" i="6"/>
  <c r="HP123" i="6"/>
  <c r="HQ123" i="6"/>
  <c r="HR123" i="6"/>
  <c r="HS123" i="6"/>
  <c r="HT123" i="6"/>
  <c r="HU123" i="6"/>
  <c r="HV123" i="6"/>
  <c r="HW123" i="6"/>
  <c r="HX123" i="6"/>
  <c r="HY123" i="6"/>
  <c r="HZ123" i="6"/>
  <c r="IA123" i="6"/>
  <c r="IB123" i="6"/>
  <c r="IC123" i="6"/>
  <c r="ID123" i="6"/>
  <c r="IE123" i="6"/>
  <c r="IF123" i="6"/>
  <c r="IG123" i="6"/>
  <c r="IH123" i="6"/>
  <c r="II123" i="6"/>
  <c r="IJ123" i="6"/>
  <c r="IK123" i="6"/>
  <c r="IL123" i="6"/>
  <c r="IM123" i="6"/>
  <c r="IN123" i="6"/>
  <c r="IO123" i="6"/>
  <c r="IP123" i="6"/>
  <c r="IQ123" i="6"/>
  <c r="IR123" i="6"/>
  <c r="IS123" i="6"/>
  <c r="IT123" i="6"/>
  <c r="IU123" i="6"/>
  <c r="IV123" i="6"/>
  <c r="IW123" i="6"/>
  <c r="IX123" i="6"/>
  <c r="IY123" i="6"/>
  <c r="IZ123" i="6"/>
  <c r="JA123" i="6"/>
  <c r="JB123" i="6"/>
  <c r="JC123" i="6"/>
  <c r="JD123" i="6"/>
  <c r="JE123" i="6"/>
  <c r="JF123" i="6"/>
  <c r="JG123" i="6"/>
  <c r="JH123" i="6"/>
  <c r="JI123" i="6"/>
  <c r="JJ123" i="6"/>
  <c r="JK123" i="6"/>
  <c r="JL123" i="6"/>
  <c r="JM123" i="6"/>
  <c r="JN123" i="6"/>
  <c r="JO123" i="6"/>
  <c r="JP123" i="6"/>
  <c r="JQ123" i="6"/>
  <c r="JR123" i="6"/>
  <c r="JS123" i="6"/>
  <c r="JT123" i="6"/>
  <c r="JU123" i="6"/>
  <c r="JV123" i="6"/>
  <c r="JW123" i="6"/>
  <c r="JX123" i="6"/>
  <c r="JY123" i="6"/>
  <c r="JZ123" i="6"/>
  <c r="KA123" i="6"/>
  <c r="KB123" i="6"/>
  <c r="KC123" i="6"/>
  <c r="KD123" i="6"/>
  <c r="KE123" i="6"/>
  <c r="KF123" i="6"/>
  <c r="KG123" i="6"/>
  <c r="KH123" i="6"/>
  <c r="KI123" i="6"/>
  <c r="KJ123" i="6"/>
  <c r="KK123" i="6"/>
  <c r="KL123" i="6"/>
  <c r="KM123" i="6"/>
  <c r="KN123" i="6"/>
  <c r="KO123" i="6"/>
  <c r="KP123" i="6"/>
  <c r="KQ123" i="6"/>
  <c r="KR123" i="6"/>
  <c r="KS123" i="6"/>
  <c r="KT123" i="6"/>
  <c r="KU123" i="6"/>
  <c r="KV123" i="6"/>
  <c r="KW123" i="6"/>
  <c r="KX123" i="6"/>
  <c r="KY123" i="6"/>
  <c r="KZ123" i="6"/>
  <c r="LA123" i="6"/>
  <c r="LB123" i="6"/>
  <c r="LC123" i="6"/>
  <c r="LD123" i="6"/>
  <c r="LE123" i="6"/>
  <c r="LF123" i="6"/>
  <c r="LG123" i="6"/>
  <c r="LH123" i="6"/>
  <c r="LI123" i="6"/>
  <c r="LJ123" i="6"/>
  <c r="LK123" i="6"/>
  <c r="LL123" i="6"/>
  <c r="LM123" i="6"/>
  <c r="LN123" i="6"/>
  <c r="LO123" i="6"/>
  <c r="LP123" i="6"/>
  <c r="LQ123" i="6"/>
  <c r="LR123" i="6"/>
  <c r="LS123" i="6"/>
  <c r="LT123" i="6"/>
  <c r="LU123" i="6"/>
  <c r="LV123" i="6"/>
  <c r="LW123" i="6"/>
  <c r="LX123" i="6"/>
  <c r="LY123" i="6"/>
  <c r="LZ123" i="6"/>
  <c r="MA123" i="6"/>
  <c r="MB123" i="6"/>
  <c r="MC123" i="6"/>
  <c r="MD123" i="6"/>
  <c r="ME123" i="6"/>
  <c r="MF123" i="6"/>
  <c r="MG123" i="6"/>
  <c r="MH123" i="6"/>
  <c r="MI123" i="6"/>
  <c r="MJ123" i="6"/>
  <c r="MK123" i="6"/>
  <c r="ML123" i="6"/>
  <c r="MM123" i="6"/>
  <c r="MN123" i="6"/>
  <c r="MO123" i="6"/>
  <c r="MP123" i="6"/>
  <c r="MQ123" i="6"/>
  <c r="MR123" i="6"/>
  <c r="MS123" i="6"/>
  <c r="MT123" i="6"/>
  <c r="MU123" i="6"/>
  <c r="MV123" i="6"/>
  <c r="MW123" i="6"/>
  <c r="MX123" i="6"/>
  <c r="MY123" i="6"/>
  <c r="MZ123" i="6"/>
  <c r="NA123" i="6"/>
  <c r="NB123" i="6"/>
  <c r="NC123" i="6"/>
  <c r="ND123" i="6"/>
  <c r="NE123" i="6"/>
  <c r="NF123" i="6"/>
  <c r="NG123" i="6"/>
  <c r="NH123" i="6"/>
  <c r="NI123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AK110" i="6"/>
  <c r="AL110" i="6"/>
  <c r="AM110" i="6"/>
  <c r="AN110" i="6"/>
  <c r="AO110" i="6"/>
  <c r="AP110" i="6"/>
  <c r="AQ110" i="6"/>
  <c r="AR110" i="6"/>
  <c r="AS110" i="6"/>
  <c r="AT110" i="6"/>
  <c r="AU110" i="6"/>
  <c r="AV110" i="6"/>
  <c r="AW110" i="6"/>
  <c r="AX110" i="6"/>
  <c r="AY110" i="6"/>
  <c r="AZ110" i="6"/>
  <c r="BA110" i="6"/>
  <c r="BB110" i="6"/>
  <c r="BC110" i="6"/>
  <c r="BD110" i="6"/>
  <c r="BE110" i="6"/>
  <c r="BF110" i="6"/>
  <c r="BG110" i="6"/>
  <c r="BH110" i="6"/>
  <c r="BI110" i="6"/>
  <c r="BJ110" i="6"/>
  <c r="BK110" i="6"/>
  <c r="BL110" i="6"/>
  <c r="BM110" i="6"/>
  <c r="BO110" i="6"/>
  <c r="BP110" i="6"/>
  <c r="BQ110" i="6"/>
  <c r="BR110" i="6"/>
  <c r="BS110" i="6"/>
  <c r="BT110" i="6"/>
  <c r="BU110" i="6"/>
  <c r="BV110" i="6"/>
  <c r="BW110" i="6"/>
  <c r="BX110" i="6"/>
  <c r="BY110" i="6"/>
  <c r="BZ110" i="6"/>
  <c r="CA110" i="6"/>
  <c r="CB110" i="6"/>
  <c r="CC110" i="6"/>
  <c r="CD110" i="6"/>
  <c r="CE110" i="6"/>
  <c r="CF110" i="6"/>
  <c r="CG110" i="6"/>
  <c r="CH110" i="6"/>
  <c r="CI110" i="6"/>
  <c r="CJ110" i="6"/>
  <c r="CK110" i="6"/>
  <c r="CL110" i="6"/>
  <c r="CM110" i="6"/>
  <c r="CN110" i="6"/>
  <c r="CO110" i="6"/>
  <c r="CP110" i="6"/>
  <c r="CQ110" i="6"/>
  <c r="CR110" i="6"/>
  <c r="CS110" i="6"/>
  <c r="CT110" i="6"/>
  <c r="CU110" i="6"/>
  <c r="CV110" i="6"/>
  <c r="CW110" i="6"/>
  <c r="CX110" i="6"/>
  <c r="CY110" i="6"/>
  <c r="CZ110" i="6"/>
  <c r="DA110" i="6"/>
  <c r="DB110" i="6"/>
  <c r="DC110" i="6"/>
  <c r="DD110" i="6"/>
  <c r="DE110" i="6"/>
  <c r="DF110" i="6"/>
  <c r="DG110" i="6"/>
  <c r="DH110" i="6"/>
  <c r="DI110" i="6"/>
  <c r="DJ110" i="6"/>
  <c r="DK110" i="6"/>
  <c r="DL110" i="6"/>
  <c r="DM110" i="6"/>
  <c r="DN110" i="6"/>
  <c r="DO110" i="6"/>
  <c r="DP110" i="6"/>
  <c r="DQ110" i="6"/>
  <c r="DR110" i="6"/>
  <c r="DS110" i="6"/>
  <c r="DT110" i="6"/>
  <c r="DU110" i="6"/>
  <c r="DV110" i="6"/>
  <c r="DW110" i="6"/>
  <c r="DX110" i="6"/>
  <c r="DY110" i="6"/>
  <c r="DZ110" i="6"/>
  <c r="EA110" i="6"/>
  <c r="EB110" i="6"/>
  <c r="EC110" i="6"/>
  <c r="ED110" i="6"/>
  <c r="EE110" i="6"/>
  <c r="EF110" i="6"/>
  <c r="EG110" i="6"/>
  <c r="EH110" i="6"/>
  <c r="EI110" i="6"/>
  <c r="EJ110" i="6"/>
  <c r="EK110" i="6"/>
  <c r="EL110" i="6"/>
  <c r="EM110" i="6"/>
  <c r="EN110" i="6"/>
  <c r="EO110" i="6"/>
  <c r="EP110" i="6"/>
  <c r="EQ110" i="6"/>
  <c r="ER110" i="6"/>
  <c r="ES110" i="6"/>
  <c r="ET110" i="6"/>
  <c r="EU110" i="6"/>
  <c r="EV110" i="6"/>
  <c r="EW110" i="6"/>
  <c r="EX110" i="6"/>
  <c r="EY110" i="6"/>
  <c r="EZ110" i="6"/>
  <c r="FA110" i="6"/>
  <c r="FB110" i="6"/>
  <c r="FC110" i="6"/>
  <c r="FD110" i="6"/>
  <c r="FE110" i="6"/>
  <c r="FF110" i="6"/>
  <c r="FG110" i="6"/>
  <c r="FH110" i="6"/>
  <c r="FI110" i="6"/>
  <c r="FJ110" i="6"/>
  <c r="FK110" i="6"/>
  <c r="FL110" i="6"/>
  <c r="FM110" i="6"/>
  <c r="FN110" i="6"/>
  <c r="FO110" i="6"/>
  <c r="FP110" i="6"/>
  <c r="FQ110" i="6"/>
  <c r="FR110" i="6"/>
  <c r="FS110" i="6"/>
  <c r="FT110" i="6"/>
  <c r="FU110" i="6"/>
  <c r="FV110" i="6"/>
  <c r="FW110" i="6"/>
  <c r="FX110" i="6"/>
  <c r="FY110" i="6"/>
  <c r="FZ110" i="6"/>
  <c r="GA110" i="6"/>
  <c r="GB110" i="6"/>
  <c r="GC110" i="6"/>
  <c r="GD110" i="6"/>
  <c r="GE110" i="6"/>
  <c r="GF110" i="6"/>
  <c r="GG110" i="6"/>
  <c r="GH110" i="6"/>
  <c r="GI110" i="6"/>
  <c r="GJ110" i="6"/>
  <c r="GK110" i="6"/>
  <c r="GL110" i="6"/>
  <c r="GM110" i="6"/>
  <c r="GN110" i="6"/>
  <c r="GO110" i="6"/>
  <c r="GP110" i="6"/>
  <c r="GQ110" i="6"/>
  <c r="GR110" i="6"/>
  <c r="GS110" i="6"/>
  <c r="GT110" i="6"/>
  <c r="GU110" i="6"/>
  <c r="GV110" i="6"/>
  <c r="GW110" i="6"/>
  <c r="GX110" i="6"/>
  <c r="GY110" i="6"/>
  <c r="GZ110" i="6"/>
  <c r="HA110" i="6"/>
  <c r="HB110" i="6"/>
  <c r="HC110" i="6"/>
  <c r="HD110" i="6"/>
  <c r="HE110" i="6"/>
  <c r="HF110" i="6"/>
  <c r="HG110" i="6"/>
  <c r="HH110" i="6"/>
  <c r="HI110" i="6"/>
  <c r="HJ110" i="6"/>
  <c r="HK110" i="6"/>
  <c r="HL110" i="6"/>
  <c r="HM110" i="6"/>
  <c r="HN110" i="6"/>
  <c r="HO110" i="6"/>
  <c r="HP110" i="6"/>
  <c r="HQ110" i="6"/>
  <c r="HR110" i="6"/>
  <c r="HS110" i="6"/>
  <c r="HT110" i="6"/>
  <c r="HU110" i="6"/>
  <c r="HV110" i="6"/>
  <c r="HW110" i="6"/>
  <c r="HX110" i="6"/>
  <c r="HY110" i="6"/>
  <c r="HZ110" i="6"/>
  <c r="IA110" i="6"/>
  <c r="IB110" i="6"/>
  <c r="IC110" i="6"/>
  <c r="ID110" i="6"/>
  <c r="IE110" i="6"/>
  <c r="IF110" i="6"/>
  <c r="IG110" i="6"/>
  <c r="IH110" i="6"/>
  <c r="II110" i="6"/>
  <c r="IJ110" i="6"/>
  <c r="IK110" i="6"/>
  <c r="IL110" i="6"/>
  <c r="IM110" i="6"/>
  <c r="IN110" i="6"/>
  <c r="IO110" i="6"/>
  <c r="IP110" i="6"/>
  <c r="IQ110" i="6"/>
  <c r="IR110" i="6"/>
  <c r="IS110" i="6"/>
  <c r="IT110" i="6"/>
  <c r="IU110" i="6"/>
  <c r="IV110" i="6"/>
  <c r="IW110" i="6"/>
  <c r="IX110" i="6"/>
  <c r="IY110" i="6"/>
  <c r="IZ110" i="6"/>
  <c r="JA110" i="6"/>
  <c r="JB110" i="6"/>
  <c r="JC110" i="6"/>
  <c r="JD110" i="6"/>
  <c r="JE110" i="6"/>
  <c r="JF110" i="6"/>
  <c r="JG110" i="6"/>
  <c r="JH110" i="6"/>
  <c r="JI110" i="6"/>
  <c r="JJ110" i="6"/>
  <c r="JK110" i="6"/>
  <c r="JL110" i="6"/>
  <c r="JM110" i="6"/>
  <c r="JN110" i="6"/>
  <c r="JO110" i="6"/>
  <c r="JP110" i="6"/>
  <c r="JQ110" i="6"/>
  <c r="JR110" i="6"/>
  <c r="JS110" i="6"/>
  <c r="JT110" i="6"/>
  <c r="JU110" i="6"/>
  <c r="JV110" i="6"/>
  <c r="JW110" i="6"/>
  <c r="JX110" i="6"/>
  <c r="JY110" i="6"/>
  <c r="JZ110" i="6"/>
  <c r="KA110" i="6"/>
  <c r="KB110" i="6"/>
  <c r="KC110" i="6"/>
  <c r="KD110" i="6"/>
  <c r="KE110" i="6"/>
  <c r="KF110" i="6"/>
  <c r="KG110" i="6"/>
  <c r="KH110" i="6"/>
  <c r="KI110" i="6"/>
  <c r="KJ110" i="6"/>
  <c r="KK110" i="6"/>
  <c r="KL110" i="6"/>
  <c r="KM110" i="6"/>
  <c r="KN110" i="6"/>
  <c r="KO110" i="6"/>
  <c r="KP110" i="6"/>
  <c r="KQ110" i="6"/>
  <c r="KR110" i="6"/>
  <c r="KS110" i="6"/>
  <c r="KT110" i="6"/>
  <c r="KU110" i="6"/>
  <c r="KV110" i="6"/>
  <c r="KW110" i="6"/>
  <c r="KX110" i="6"/>
  <c r="KY110" i="6"/>
  <c r="KZ110" i="6"/>
  <c r="LA110" i="6"/>
  <c r="LB110" i="6"/>
  <c r="LC110" i="6"/>
  <c r="LD110" i="6"/>
  <c r="LE110" i="6"/>
  <c r="LF110" i="6"/>
  <c r="LG110" i="6"/>
  <c r="LH110" i="6"/>
  <c r="LI110" i="6"/>
  <c r="LJ110" i="6"/>
  <c r="LK110" i="6"/>
  <c r="LL110" i="6"/>
  <c r="LM110" i="6"/>
  <c r="LN110" i="6"/>
  <c r="LO110" i="6"/>
  <c r="LP110" i="6"/>
  <c r="LQ110" i="6"/>
  <c r="LR110" i="6"/>
  <c r="LS110" i="6"/>
  <c r="LT110" i="6"/>
  <c r="LU110" i="6"/>
  <c r="LV110" i="6"/>
  <c r="LW110" i="6"/>
  <c r="LX110" i="6"/>
  <c r="LY110" i="6"/>
  <c r="LZ110" i="6"/>
  <c r="MA110" i="6"/>
  <c r="MB110" i="6"/>
  <c r="MC110" i="6"/>
  <c r="MD110" i="6"/>
  <c r="ME110" i="6"/>
  <c r="MF110" i="6"/>
  <c r="MG110" i="6"/>
  <c r="MH110" i="6"/>
  <c r="MI110" i="6"/>
  <c r="MJ110" i="6"/>
  <c r="MK110" i="6"/>
  <c r="ML110" i="6"/>
  <c r="MM110" i="6"/>
  <c r="MN110" i="6"/>
  <c r="MO110" i="6"/>
  <c r="MP110" i="6"/>
  <c r="MQ110" i="6"/>
  <c r="MR110" i="6"/>
  <c r="MS110" i="6"/>
  <c r="MT110" i="6"/>
  <c r="MU110" i="6"/>
  <c r="MV110" i="6"/>
  <c r="MW110" i="6"/>
  <c r="MX110" i="6"/>
  <c r="MY110" i="6"/>
  <c r="MZ110" i="6"/>
  <c r="NA110" i="6"/>
  <c r="NB110" i="6"/>
  <c r="NC110" i="6"/>
  <c r="ND110" i="6"/>
  <c r="NE110" i="6"/>
  <c r="NF110" i="6"/>
  <c r="NG110" i="6"/>
  <c r="NH110" i="6"/>
  <c r="NI110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AK84" i="6"/>
  <c r="AL84" i="6"/>
  <c r="AM84" i="6"/>
  <c r="AN84" i="6"/>
  <c r="AO84" i="6"/>
  <c r="AP84" i="6"/>
  <c r="AQ84" i="6"/>
  <c r="AR84" i="6"/>
  <c r="AS84" i="6"/>
  <c r="AT84" i="6"/>
  <c r="AU84" i="6"/>
  <c r="AV84" i="6"/>
  <c r="AW84" i="6"/>
  <c r="AX84" i="6"/>
  <c r="AY84" i="6"/>
  <c r="AZ84" i="6"/>
  <c r="BA84" i="6"/>
  <c r="BB84" i="6"/>
  <c r="BC84" i="6"/>
  <c r="BD84" i="6"/>
  <c r="BE84" i="6"/>
  <c r="BF84" i="6"/>
  <c r="BG84" i="6"/>
  <c r="BH84" i="6"/>
  <c r="BI84" i="6"/>
  <c r="BJ84" i="6"/>
  <c r="BK84" i="6"/>
  <c r="BL84" i="6"/>
  <c r="BM84" i="6"/>
  <c r="BO84" i="6"/>
  <c r="BP84" i="6"/>
  <c r="BQ84" i="6"/>
  <c r="BR84" i="6"/>
  <c r="BS84" i="6"/>
  <c r="BT84" i="6"/>
  <c r="BU84" i="6"/>
  <c r="BV84" i="6"/>
  <c r="BW84" i="6"/>
  <c r="BX84" i="6"/>
  <c r="BY84" i="6"/>
  <c r="BZ84" i="6"/>
  <c r="CA84" i="6"/>
  <c r="CB84" i="6"/>
  <c r="CC84" i="6"/>
  <c r="CD84" i="6"/>
  <c r="CE84" i="6"/>
  <c r="CF84" i="6"/>
  <c r="CG84" i="6"/>
  <c r="CH84" i="6"/>
  <c r="CI84" i="6"/>
  <c r="CJ84" i="6"/>
  <c r="CK84" i="6"/>
  <c r="CL84" i="6"/>
  <c r="CM84" i="6"/>
  <c r="CN84" i="6"/>
  <c r="CO84" i="6"/>
  <c r="CP84" i="6"/>
  <c r="CQ84" i="6"/>
  <c r="CR84" i="6"/>
  <c r="CS84" i="6"/>
  <c r="CT84" i="6"/>
  <c r="CU84" i="6"/>
  <c r="CV84" i="6"/>
  <c r="CW84" i="6"/>
  <c r="CX84" i="6"/>
  <c r="CY84" i="6"/>
  <c r="CZ84" i="6"/>
  <c r="DA84" i="6"/>
  <c r="DB84" i="6"/>
  <c r="DC84" i="6"/>
  <c r="DD84" i="6"/>
  <c r="DE84" i="6"/>
  <c r="DF84" i="6"/>
  <c r="DG84" i="6"/>
  <c r="DH84" i="6"/>
  <c r="DI84" i="6"/>
  <c r="DJ84" i="6"/>
  <c r="DK84" i="6"/>
  <c r="DL84" i="6"/>
  <c r="DM84" i="6"/>
  <c r="DN84" i="6"/>
  <c r="DO84" i="6"/>
  <c r="DP84" i="6"/>
  <c r="DQ84" i="6"/>
  <c r="DR84" i="6"/>
  <c r="DS84" i="6"/>
  <c r="DT84" i="6"/>
  <c r="DU84" i="6"/>
  <c r="DV84" i="6"/>
  <c r="DW84" i="6"/>
  <c r="DX84" i="6"/>
  <c r="DY84" i="6"/>
  <c r="DZ84" i="6"/>
  <c r="EA84" i="6"/>
  <c r="EB84" i="6"/>
  <c r="EC84" i="6"/>
  <c r="ED84" i="6"/>
  <c r="EE84" i="6"/>
  <c r="EF84" i="6"/>
  <c r="EG84" i="6"/>
  <c r="EH84" i="6"/>
  <c r="EI84" i="6"/>
  <c r="EJ84" i="6"/>
  <c r="EK84" i="6"/>
  <c r="EL84" i="6"/>
  <c r="EM84" i="6"/>
  <c r="EN84" i="6"/>
  <c r="EO84" i="6"/>
  <c r="EP84" i="6"/>
  <c r="EQ84" i="6"/>
  <c r="ER84" i="6"/>
  <c r="ES84" i="6"/>
  <c r="ET84" i="6"/>
  <c r="EU84" i="6"/>
  <c r="EV84" i="6"/>
  <c r="EW84" i="6"/>
  <c r="EX84" i="6"/>
  <c r="EY84" i="6"/>
  <c r="EZ84" i="6"/>
  <c r="FA84" i="6"/>
  <c r="FB84" i="6"/>
  <c r="FC84" i="6"/>
  <c r="FD84" i="6"/>
  <c r="FE84" i="6"/>
  <c r="FF84" i="6"/>
  <c r="FG84" i="6"/>
  <c r="FH84" i="6"/>
  <c r="FI84" i="6"/>
  <c r="FJ84" i="6"/>
  <c r="FK84" i="6"/>
  <c r="FL84" i="6"/>
  <c r="FM84" i="6"/>
  <c r="FN84" i="6"/>
  <c r="FO84" i="6"/>
  <c r="FP84" i="6"/>
  <c r="FQ84" i="6"/>
  <c r="FR84" i="6"/>
  <c r="FS84" i="6"/>
  <c r="FT84" i="6"/>
  <c r="FU84" i="6"/>
  <c r="FV84" i="6"/>
  <c r="FW84" i="6"/>
  <c r="FX84" i="6"/>
  <c r="FY84" i="6"/>
  <c r="FZ84" i="6"/>
  <c r="GA84" i="6"/>
  <c r="GB84" i="6"/>
  <c r="GC84" i="6"/>
  <c r="GD84" i="6"/>
  <c r="GE84" i="6"/>
  <c r="GF84" i="6"/>
  <c r="GG84" i="6"/>
  <c r="GH84" i="6"/>
  <c r="GI84" i="6"/>
  <c r="GJ84" i="6"/>
  <c r="GK84" i="6"/>
  <c r="GL84" i="6"/>
  <c r="GM84" i="6"/>
  <c r="GN84" i="6"/>
  <c r="GO84" i="6"/>
  <c r="GP84" i="6"/>
  <c r="GQ84" i="6"/>
  <c r="GR84" i="6"/>
  <c r="GS84" i="6"/>
  <c r="GT84" i="6"/>
  <c r="GU84" i="6"/>
  <c r="GV84" i="6"/>
  <c r="GW84" i="6"/>
  <c r="GX84" i="6"/>
  <c r="GY84" i="6"/>
  <c r="GZ84" i="6"/>
  <c r="HA84" i="6"/>
  <c r="HB84" i="6"/>
  <c r="HC84" i="6"/>
  <c r="HD84" i="6"/>
  <c r="HE84" i="6"/>
  <c r="HF84" i="6"/>
  <c r="HG84" i="6"/>
  <c r="HH84" i="6"/>
  <c r="HI84" i="6"/>
  <c r="HJ84" i="6"/>
  <c r="HK84" i="6"/>
  <c r="HL84" i="6"/>
  <c r="HM84" i="6"/>
  <c r="HN84" i="6"/>
  <c r="HO84" i="6"/>
  <c r="HP84" i="6"/>
  <c r="HQ84" i="6"/>
  <c r="HR84" i="6"/>
  <c r="HS84" i="6"/>
  <c r="HT84" i="6"/>
  <c r="HU84" i="6"/>
  <c r="HV84" i="6"/>
  <c r="HW84" i="6"/>
  <c r="HX84" i="6"/>
  <c r="HY84" i="6"/>
  <c r="HZ84" i="6"/>
  <c r="IA84" i="6"/>
  <c r="IB84" i="6"/>
  <c r="IC84" i="6"/>
  <c r="ID84" i="6"/>
  <c r="IE84" i="6"/>
  <c r="IF84" i="6"/>
  <c r="IG84" i="6"/>
  <c r="IH84" i="6"/>
  <c r="II84" i="6"/>
  <c r="IJ84" i="6"/>
  <c r="IK84" i="6"/>
  <c r="IL84" i="6"/>
  <c r="IM84" i="6"/>
  <c r="IN84" i="6"/>
  <c r="IO84" i="6"/>
  <c r="IP84" i="6"/>
  <c r="IQ84" i="6"/>
  <c r="IR84" i="6"/>
  <c r="IS84" i="6"/>
  <c r="IT84" i="6"/>
  <c r="IU84" i="6"/>
  <c r="IV84" i="6"/>
  <c r="IW84" i="6"/>
  <c r="IX84" i="6"/>
  <c r="IY84" i="6"/>
  <c r="IZ84" i="6"/>
  <c r="JA84" i="6"/>
  <c r="JB84" i="6"/>
  <c r="JC84" i="6"/>
  <c r="JD84" i="6"/>
  <c r="JE84" i="6"/>
  <c r="JF84" i="6"/>
  <c r="JG84" i="6"/>
  <c r="JH84" i="6"/>
  <c r="JI84" i="6"/>
  <c r="JJ84" i="6"/>
  <c r="JK84" i="6"/>
  <c r="JL84" i="6"/>
  <c r="JM84" i="6"/>
  <c r="JN84" i="6"/>
  <c r="JO84" i="6"/>
  <c r="JP84" i="6"/>
  <c r="JQ84" i="6"/>
  <c r="JR84" i="6"/>
  <c r="JS84" i="6"/>
  <c r="JT84" i="6"/>
  <c r="JU84" i="6"/>
  <c r="JV84" i="6"/>
  <c r="JW84" i="6"/>
  <c r="JX84" i="6"/>
  <c r="JY84" i="6"/>
  <c r="JZ84" i="6"/>
  <c r="KA84" i="6"/>
  <c r="KB84" i="6"/>
  <c r="KC84" i="6"/>
  <c r="KD84" i="6"/>
  <c r="KE84" i="6"/>
  <c r="KF84" i="6"/>
  <c r="KG84" i="6"/>
  <c r="KH84" i="6"/>
  <c r="KI84" i="6"/>
  <c r="KJ84" i="6"/>
  <c r="KK84" i="6"/>
  <c r="KL84" i="6"/>
  <c r="KM84" i="6"/>
  <c r="KN84" i="6"/>
  <c r="KO84" i="6"/>
  <c r="KP84" i="6"/>
  <c r="KQ84" i="6"/>
  <c r="KR84" i="6"/>
  <c r="KS84" i="6"/>
  <c r="KT84" i="6"/>
  <c r="KU84" i="6"/>
  <c r="KV84" i="6"/>
  <c r="KW84" i="6"/>
  <c r="KX84" i="6"/>
  <c r="KY84" i="6"/>
  <c r="KZ84" i="6"/>
  <c r="LA84" i="6"/>
  <c r="LB84" i="6"/>
  <c r="LC84" i="6"/>
  <c r="LD84" i="6"/>
  <c r="LE84" i="6"/>
  <c r="LF84" i="6"/>
  <c r="LG84" i="6"/>
  <c r="LH84" i="6"/>
  <c r="LI84" i="6"/>
  <c r="LJ84" i="6"/>
  <c r="LK84" i="6"/>
  <c r="LL84" i="6"/>
  <c r="LM84" i="6"/>
  <c r="LN84" i="6"/>
  <c r="LO84" i="6"/>
  <c r="LP84" i="6"/>
  <c r="LQ84" i="6"/>
  <c r="LR84" i="6"/>
  <c r="LS84" i="6"/>
  <c r="LT84" i="6"/>
  <c r="LU84" i="6"/>
  <c r="LV84" i="6"/>
  <c r="LW84" i="6"/>
  <c r="LX84" i="6"/>
  <c r="LY84" i="6"/>
  <c r="LZ84" i="6"/>
  <c r="MA84" i="6"/>
  <c r="MB84" i="6"/>
  <c r="MC84" i="6"/>
  <c r="MD84" i="6"/>
  <c r="ME84" i="6"/>
  <c r="MF84" i="6"/>
  <c r="MG84" i="6"/>
  <c r="MH84" i="6"/>
  <c r="MI84" i="6"/>
  <c r="MJ84" i="6"/>
  <c r="MK84" i="6"/>
  <c r="ML84" i="6"/>
  <c r="MM84" i="6"/>
  <c r="MN84" i="6"/>
  <c r="MO84" i="6"/>
  <c r="MP84" i="6"/>
  <c r="MQ84" i="6"/>
  <c r="MR84" i="6"/>
  <c r="MS84" i="6"/>
  <c r="MT84" i="6"/>
  <c r="MU84" i="6"/>
  <c r="MV84" i="6"/>
  <c r="MW84" i="6"/>
  <c r="MX84" i="6"/>
  <c r="MY84" i="6"/>
  <c r="MZ84" i="6"/>
  <c r="NA84" i="6"/>
  <c r="NB84" i="6"/>
  <c r="NC84" i="6"/>
  <c r="ND84" i="6"/>
  <c r="NE84" i="6"/>
  <c r="NF84" i="6"/>
  <c r="NG84" i="6"/>
  <c r="NH84" i="6"/>
  <c r="NI84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CW71" i="6"/>
  <c r="CX71" i="6"/>
  <c r="CY71" i="6"/>
  <c r="CZ71" i="6"/>
  <c r="DA71" i="6"/>
  <c r="DB71" i="6"/>
  <c r="DC71" i="6"/>
  <c r="DD71" i="6"/>
  <c r="DE71" i="6"/>
  <c r="DF71" i="6"/>
  <c r="DG71" i="6"/>
  <c r="DH71" i="6"/>
  <c r="DI71" i="6"/>
  <c r="DJ71" i="6"/>
  <c r="DK71" i="6"/>
  <c r="DL71" i="6"/>
  <c r="DM71" i="6"/>
  <c r="DN71" i="6"/>
  <c r="DO71" i="6"/>
  <c r="DP71" i="6"/>
  <c r="DQ71" i="6"/>
  <c r="DR71" i="6"/>
  <c r="DS71" i="6"/>
  <c r="DT71" i="6"/>
  <c r="DU71" i="6"/>
  <c r="DV71" i="6"/>
  <c r="DW71" i="6"/>
  <c r="DX71" i="6"/>
  <c r="DY71" i="6"/>
  <c r="DZ71" i="6"/>
  <c r="EA71" i="6"/>
  <c r="EB71" i="6"/>
  <c r="EC71" i="6"/>
  <c r="ED71" i="6"/>
  <c r="EE71" i="6"/>
  <c r="EF71" i="6"/>
  <c r="EG71" i="6"/>
  <c r="EH71" i="6"/>
  <c r="EI71" i="6"/>
  <c r="EJ71" i="6"/>
  <c r="EK71" i="6"/>
  <c r="EL71" i="6"/>
  <c r="EM71" i="6"/>
  <c r="EN71" i="6"/>
  <c r="EO71" i="6"/>
  <c r="EP71" i="6"/>
  <c r="EQ71" i="6"/>
  <c r="ER71" i="6"/>
  <c r="ES71" i="6"/>
  <c r="ET71" i="6"/>
  <c r="EU71" i="6"/>
  <c r="EV71" i="6"/>
  <c r="EW71" i="6"/>
  <c r="EX71" i="6"/>
  <c r="EY71" i="6"/>
  <c r="EZ71" i="6"/>
  <c r="FA71" i="6"/>
  <c r="FB71" i="6"/>
  <c r="FC71" i="6"/>
  <c r="FD71" i="6"/>
  <c r="FE71" i="6"/>
  <c r="FF71" i="6"/>
  <c r="FG71" i="6"/>
  <c r="FH71" i="6"/>
  <c r="FI71" i="6"/>
  <c r="FJ71" i="6"/>
  <c r="FK71" i="6"/>
  <c r="FL71" i="6"/>
  <c r="FM71" i="6"/>
  <c r="FN71" i="6"/>
  <c r="FO71" i="6"/>
  <c r="FP71" i="6"/>
  <c r="FQ71" i="6"/>
  <c r="FR71" i="6"/>
  <c r="FS71" i="6"/>
  <c r="FT71" i="6"/>
  <c r="FU71" i="6"/>
  <c r="FV71" i="6"/>
  <c r="FW71" i="6"/>
  <c r="FX71" i="6"/>
  <c r="FY71" i="6"/>
  <c r="FZ71" i="6"/>
  <c r="GA71" i="6"/>
  <c r="GB71" i="6"/>
  <c r="GC71" i="6"/>
  <c r="GD71" i="6"/>
  <c r="GE71" i="6"/>
  <c r="GF71" i="6"/>
  <c r="GG71" i="6"/>
  <c r="GH71" i="6"/>
  <c r="GI71" i="6"/>
  <c r="GJ71" i="6"/>
  <c r="GK71" i="6"/>
  <c r="GL71" i="6"/>
  <c r="GM71" i="6"/>
  <c r="GN71" i="6"/>
  <c r="GO71" i="6"/>
  <c r="GP71" i="6"/>
  <c r="GQ71" i="6"/>
  <c r="GR71" i="6"/>
  <c r="GS71" i="6"/>
  <c r="GT71" i="6"/>
  <c r="GU71" i="6"/>
  <c r="GV71" i="6"/>
  <c r="GW71" i="6"/>
  <c r="GX71" i="6"/>
  <c r="GY71" i="6"/>
  <c r="GZ71" i="6"/>
  <c r="HA71" i="6"/>
  <c r="HB71" i="6"/>
  <c r="HC71" i="6"/>
  <c r="HD71" i="6"/>
  <c r="HE71" i="6"/>
  <c r="HF71" i="6"/>
  <c r="HG71" i="6"/>
  <c r="HH71" i="6"/>
  <c r="HI71" i="6"/>
  <c r="HJ71" i="6"/>
  <c r="HK71" i="6"/>
  <c r="HL71" i="6"/>
  <c r="HM71" i="6"/>
  <c r="HN71" i="6"/>
  <c r="HO71" i="6"/>
  <c r="HP71" i="6"/>
  <c r="HQ71" i="6"/>
  <c r="HR71" i="6"/>
  <c r="HS71" i="6"/>
  <c r="HT71" i="6"/>
  <c r="HU71" i="6"/>
  <c r="HV71" i="6"/>
  <c r="HW71" i="6"/>
  <c r="HX71" i="6"/>
  <c r="HY71" i="6"/>
  <c r="HZ71" i="6"/>
  <c r="IA71" i="6"/>
  <c r="IB71" i="6"/>
  <c r="IC71" i="6"/>
  <c r="ID71" i="6"/>
  <c r="IE71" i="6"/>
  <c r="IF71" i="6"/>
  <c r="IG71" i="6"/>
  <c r="IH71" i="6"/>
  <c r="II71" i="6"/>
  <c r="IJ71" i="6"/>
  <c r="IK71" i="6"/>
  <c r="IL71" i="6"/>
  <c r="IM71" i="6"/>
  <c r="IN71" i="6"/>
  <c r="IO71" i="6"/>
  <c r="IP71" i="6"/>
  <c r="IQ71" i="6"/>
  <c r="IR71" i="6"/>
  <c r="IS71" i="6"/>
  <c r="IT71" i="6"/>
  <c r="IU71" i="6"/>
  <c r="IV71" i="6"/>
  <c r="IW71" i="6"/>
  <c r="IX71" i="6"/>
  <c r="IY71" i="6"/>
  <c r="IZ71" i="6"/>
  <c r="JA71" i="6"/>
  <c r="JB71" i="6"/>
  <c r="JC71" i="6"/>
  <c r="JD71" i="6"/>
  <c r="JE71" i="6"/>
  <c r="JF71" i="6"/>
  <c r="JG71" i="6"/>
  <c r="JH71" i="6"/>
  <c r="JI71" i="6"/>
  <c r="JJ71" i="6"/>
  <c r="JK71" i="6"/>
  <c r="JL71" i="6"/>
  <c r="JM71" i="6"/>
  <c r="JN71" i="6"/>
  <c r="JO71" i="6"/>
  <c r="JP71" i="6"/>
  <c r="JQ71" i="6"/>
  <c r="JR71" i="6"/>
  <c r="JS71" i="6"/>
  <c r="JT71" i="6"/>
  <c r="JU71" i="6"/>
  <c r="JV71" i="6"/>
  <c r="JW71" i="6"/>
  <c r="JX71" i="6"/>
  <c r="JY71" i="6"/>
  <c r="JZ71" i="6"/>
  <c r="KA71" i="6"/>
  <c r="KB71" i="6"/>
  <c r="KC71" i="6"/>
  <c r="KD71" i="6"/>
  <c r="KE71" i="6"/>
  <c r="KF71" i="6"/>
  <c r="KG71" i="6"/>
  <c r="KH71" i="6"/>
  <c r="KI71" i="6"/>
  <c r="KJ71" i="6"/>
  <c r="KK71" i="6"/>
  <c r="KL71" i="6"/>
  <c r="KM71" i="6"/>
  <c r="KN71" i="6"/>
  <c r="KO71" i="6"/>
  <c r="KP71" i="6"/>
  <c r="KQ71" i="6"/>
  <c r="KR71" i="6"/>
  <c r="KS71" i="6"/>
  <c r="KT71" i="6"/>
  <c r="KU71" i="6"/>
  <c r="KV71" i="6"/>
  <c r="KW71" i="6"/>
  <c r="KX71" i="6"/>
  <c r="KY71" i="6"/>
  <c r="KZ71" i="6"/>
  <c r="LA71" i="6"/>
  <c r="LB71" i="6"/>
  <c r="LC71" i="6"/>
  <c r="LD71" i="6"/>
  <c r="LE71" i="6"/>
  <c r="LF71" i="6"/>
  <c r="LG71" i="6"/>
  <c r="LH71" i="6"/>
  <c r="LI71" i="6"/>
  <c r="LJ71" i="6"/>
  <c r="LK71" i="6"/>
  <c r="LL71" i="6"/>
  <c r="LM71" i="6"/>
  <c r="LN71" i="6"/>
  <c r="LO71" i="6"/>
  <c r="LP71" i="6"/>
  <c r="LQ71" i="6"/>
  <c r="LR71" i="6"/>
  <c r="LS71" i="6"/>
  <c r="LT71" i="6"/>
  <c r="LU71" i="6"/>
  <c r="LV71" i="6"/>
  <c r="LW71" i="6"/>
  <c r="LX71" i="6"/>
  <c r="LY71" i="6"/>
  <c r="LZ71" i="6"/>
  <c r="MA71" i="6"/>
  <c r="MB71" i="6"/>
  <c r="MC71" i="6"/>
  <c r="MD71" i="6"/>
  <c r="ME71" i="6"/>
  <c r="MF71" i="6"/>
  <c r="MG71" i="6"/>
  <c r="MH71" i="6"/>
  <c r="MI71" i="6"/>
  <c r="MJ71" i="6"/>
  <c r="MK71" i="6"/>
  <c r="ML71" i="6"/>
  <c r="MM71" i="6"/>
  <c r="MN71" i="6"/>
  <c r="MO71" i="6"/>
  <c r="MP71" i="6"/>
  <c r="MQ71" i="6"/>
  <c r="MR71" i="6"/>
  <c r="MS71" i="6"/>
  <c r="MT71" i="6"/>
  <c r="MU71" i="6"/>
  <c r="MV71" i="6"/>
  <c r="MW71" i="6"/>
  <c r="MX71" i="6"/>
  <c r="MY71" i="6"/>
  <c r="MZ71" i="6"/>
  <c r="NA71" i="6"/>
  <c r="NB71" i="6"/>
  <c r="NC71" i="6"/>
  <c r="ND71" i="6"/>
  <c r="NE71" i="6"/>
  <c r="NF71" i="6"/>
  <c r="NG71" i="6"/>
  <c r="NH71" i="6"/>
  <c r="NI71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F58" i="6"/>
  <c r="BG58" i="6"/>
  <c r="BH58" i="6"/>
  <c r="BI58" i="6"/>
  <c r="BJ58" i="6"/>
  <c r="BK58" i="6"/>
  <c r="BL58" i="6"/>
  <c r="BM58" i="6"/>
  <c r="BO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CW58" i="6"/>
  <c r="CX58" i="6"/>
  <c r="CY58" i="6"/>
  <c r="CZ58" i="6"/>
  <c r="DA58" i="6"/>
  <c r="DB58" i="6"/>
  <c r="DC58" i="6"/>
  <c r="DD58" i="6"/>
  <c r="DE58" i="6"/>
  <c r="DF58" i="6"/>
  <c r="DG58" i="6"/>
  <c r="DH58" i="6"/>
  <c r="DI58" i="6"/>
  <c r="DJ58" i="6"/>
  <c r="DK58" i="6"/>
  <c r="DL58" i="6"/>
  <c r="DM58" i="6"/>
  <c r="DN58" i="6"/>
  <c r="DO58" i="6"/>
  <c r="DP58" i="6"/>
  <c r="DQ58" i="6"/>
  <c r="DR58" i="6"/>
  <c r="DS58" i="6"/>
  <c r="DT58" i="6"/>
  <c r="DU58" i="6"/>
  <c r="DV58" i="6"/>
  <c r="DW58" i="6"/>
  <c r="DX58" i="6"/>
  <c r="DY58" i="6"/>
  <c r="DZ58" i="6"/>
  <c r="EA58" i="6"/>
  <c r="EB58" i="6"/>
  <c r="EC58" i="6"/>
  <c r="ED58" i="6"/>
  <c r="EE58" i="6"/>
  <c r="EF58" i="6"/>
  <c r="EG58" i="6"/>
  <c r="EH58" i="6"/>
  <c r="EI58" i="6"/>
  <c r="EJ58" i="6"/>
  <c r="EK58" i="6"/>
  <c r="EL58" i="6"/>
  <c r="EM58" i="6"/>
  <c r="EN58" i="6"/>
  <c r="EO58" i="6"/>
  <c r="EP58" i="6"/>
  <c r="EQ58" i="6"/>
  <c r="ER58" i="6"/>
  <c r="ES58" i="6"/>
  <c r="ET58" i="6"/>
  <c r="EU58" i="6"/>
  <c r="EV58" i="6"/>
  <c r="EW58" i="6"/>
  <c r="EX58" i="6"/>
  <c r="EY58" i="6"/>
  <c r="EZ58" i="6"/>
  <c r="FA58" i="6"/>
  <c r="FB58" i="6"/>
  <c r="FC58" i="6"/>
  <c r="FD58" i="6"/>
  <c r="FE58" i="6"/>
  <c r="FF58" i="6"/>
  <c r="FG58" i="6"/>
  <c r="FH58" i="6"/>
  <c r="FI58" i="6"/>
  <c r="FJ58" i="6"/>
  <c r="FK58" i="6"/>
  <c r="FL58" i="6"/>
  <c r="FM58" i="6"/>
  <c r="FN58" i="6"/>
  <c r="FO58" i="6"/>
  <c r="FP58" i="6"/>
  <c r="FQ58" i="6"/>
  <c r="FR58" i="6"/>
  <c r="FS58" i="6"/>
  <c r="FT58" i="6"/>
  <c r="FU58" i="6"/>
  <c r="FV58" i="6"/>
  <c r="FW58" i="6"/>
  <c r="FX58" i="6"/>
  <c r="FY58" i="6"/>
  <c r="FZ58" i="6"/>
  <c r="GA58" i="6"/>
  <c r="GB58" i="6"/>
  <c r="GC58" i="6"/>
  <c r="GD58" i="6"/>
  <c r="GE58" i="6"/>
  <c r="GF58" i="6"/>
  <c r="GG58" i="6"/>
  <c r="GH58" i="6"/>
  <c r="GI58" i="6"/>
  <c r="GJ58" i="6"/>
  <c r="GK58" i="6"/>
  <c r="GL58" i="6"/>
  <c r="GM58" i="6"/>
  <c r="GN58" i="6"/>
  <c r="GO58" i="6"/>
  <c r="GP58" i="6"/>
  <c r="GQ58" i="6"/>
  <c r="GR58" i="6"/>
  <c r="GS58" i="6"/>
  <c r="GT58" i="6"/>
  <c r="GU58" i="6"/>
  <c r="GV58" i="6"/>
  <c r="GW58" i="6"/>
  <c r="GX58" i="6"/>
  <c r="GY58" i="6"/>
  <c r="GZ58" i="6"/>
  <c r="HA58" i="6"/>
  <c r="HB58" i="6"/>
  <c r="HC58" i="6"/>
  <c r="HD58" i="6"/>
  <c r="HE58" i="6"/>
  <c r="HF58" i="6"/>
  <c r="HG58" i="6"/>
  <c r="HH58" i="6"/>
  <c r="HI58" i="6"/>
  <c r="HJ58" i="6"/>
  <c r="HK58" i="6"/>
  <c r="HL58" i="6"/>
  <c r="HM58" i="6"/>
  <c r="HN58" i="6"/>
  <c r="HO58" i="6"/>
  <c r="HP58" i="6"/>
  <c r="HQ58" i="6"/>
  <c r="HR58" i="6"/>
  <c r="HS58" i="6"/>
  <c r="HT58" i="6"/>
  <c r="HU58" i="6"/>
  <c r="HV58" i="6"/>
  <c r="HW58" i="6"/>
  <c r="HX58" i="6"/>
  <c r="HY58" i="6"/>
  <c r="HZ58" i="6"/>
  <c r="IA58" i="6"/>
  <c r="IB58" i="6"/>
  <c r="IC58" i="6"/>
  <c r="ID58" i="6"/>
  <c r="IE58" i="6"/>
  <c r="IF58" i="6"/>
  <c r="IG58" i="6"/>
  <c r="IH58" i="6"/>
  <c r="II58" i="6"/>
  <c r="IJ58" i="6"/>
  <c r="IK58" i="6"/>
  <c r="IL58" i="6"/>
  <c r="IM58" i="6"/>
  <c r="IN58" i="6"/>
  <c r="IO58" i="6"/>
  <c r="IP58" i="6"/>
  <c r="IQ58" i="6"/>
  <c r="IR58" i="6"/>
  <c r="IS58" i="6"/>
  <c r="IT58" i="6"/>
  <c r="IU58" i="6"/>
  <c r="IV58" i="6"/>
  <c r="IW58" i="6"/>
  <c r="IX58" i="6"/>
  <c r="IY58" i="6"/>
  <c r="IZ58" i="6"/>
  <c r="JA58" i="6"/>
  <c r="JB58" i="6"/>
  <c r="JC58" i="6"/>
  <c r="JD58" i="6"/>
  <c r="JE58" i="6"/>
  <c r="JF58" i="6"/>
  <c r="JG58" i="6"/>
  <c r="JH58" i="6"/>
  <c r="JI58" i="6"/>
  <c r="JJ58" i="6"/>
  <c r="JK58" i="6"/>
  <c r="JL58" i="6"/>
  <c r="JM58" i="6"/>
  <c r="JN58" i="6"/>
  <c r="JO58" i="6"/>
  <c r="JP58" i="6"/>
  <c r="JQ58" i="6"/>
  <c r="JR58" i="6"/>
  <c r="JS58" i="6"/>
  <c r="JT58" i="6"/>
  <c r="JU58" i="6"/>
  <c r="JV58" i="6"/>
  <c r="JW58" i="6"/>
  <c r="JX58" i="6"/>
  <c r="JY58" i="6"/>
  <c r="JZ58" i="6"/>
  <c r="KA58" i="6"/>
  <c r="KB58" i="6"/>
  <c r="KC58" i="6"/>
  <c r="KD58" i="6"/>
  <c r="KE58" i="6"/>
  <c r="KF58" i="6"/>
  <c r="KG58" i="6"/>
  <c r="KH58" i="6"/>
  <c r="KI58" i="6"/>
  <c r="KJ58" i="6"/>
  <c r="KK58" i="6"/>
  <c r="KL58" i="6"/>
  <c r="KM58" i="6"/>
  <c r="KN58" i="6"/>
  <c r="KO58" i="6"/>
  <c r="KP58" i="6"/>
  <c r="KQ58" i="6"/>
  <c r="KR58" i="6"/>
  <c r="KS58" i="6"/>
  <c r="KT58" i="6"/>
  <c r="KU58" i="6"/>
  <c r="KV58" i="6"/>
  <c r="KW58" i="6"/>
  <c r="KX58" i="6"/>
  <c r="KY58" i="6"/>
  <c r="KZ58" i="6"/>
  <c r="LA58" i="6"/>
  <c r="LB58" i="6"/>
  <c r="LC58" i="6"/>
  <c r="LD58" i="6"/>
  <c r="LE58" i="6"/>
  <c r="LF58" i="6"/>
  <c r="LG58" i="6"/>
  <c r="LH58" i="6"/>
  <c r="LI58" i="6"/>
  <c r="LJ58" i="6"/>
  <c r="LK58" i="6"/>
  <c r="LL58" i="6"/>
  <c r="LM58" i="6"/>
  <c r="LN58" i="6"/>
  <c r="LO58" i="6"/>
  <c r="LP58" i="6"/>
  <c r="LQ58" i="6"/>
  <c r="LR58" i="6"/>
  <c r="LS58" i="6"/>
  <c r="LT58" i="6"/>
  <c r="LU58" i="6"/>
  <c r="LV58" i="6"/>
  <c r="LW58" i="6"/>
  <c r="LX58" i="6"/>
  <c r="LY58" i="6"/>
  <c r="LZ58" i="6"/>
  <c r="MA58" i="6"/>
  <c r="MB58" i="6"/>
  <c r="MC58" i="6"/>
  <c r="MD58" i="6"/>
  <c r="ME58" i="6"/>
  <c r="MF58" i="6"/>
  <c r="MG58" i="6"/>
  <c r="MH58" i="6"/>
  <c r="MI58" i="6"/>
  <c r="MJ58" i="6"/>
  <c r="MK58" i="6"/>
  <c r="ML58" i="6"/>
  <c r="MM58" i="6"/>
  <c r="MN58" i="6"/>
  <c r="MO58" i="6"/>
  <c r="MP58" i="6"/>
  <c r="MQ58" i="6"/>
  <c r="MR58" i="6"/>
  <c r="MS58" i="6"/>
  <c r="MT58" i="6"/>
  <c r="MU58" i="6"/>
  <c r="MV58" i="6"/>
  <c r="MW58" i="6"/>
  <c r="MX58" i="6"/>
  <c r="MY58" i="6"/>
  <c r="MZ58" i="6"/>
  <c r="NA58" i="6"/>
  <c r="NB58" i="6"/>
  <c r="NC58" i="6"/>
  <c r="ND58" i="6"/>
  <c r="NE58" i="6"/>
  <c r="NF58" i="6"/>
  <c r="NG58" i="6"/>
  <c r="NH58" i="6"/>
  <c r="NI58" i="6"/>
  <c r="NI6" i="6"/>
  <c r="NH6" i="6"/>
  <c r="NG6" i="6"/>
  <c r="NF6" i="6"/>
  <c r="NE6" i="6"/>
  <c r="ND6" i="6"/>
  <c r="NC6" i="6"/>
  <c r="NB6" i="6"/>
  <c r="NA6" i="6"/>
  <c r="MZ6" i="6"/>
  <c r="MY6" i="6"/>
  <c r="MX6" i="6"/>
  <c r="MW6" i="6"/>
  <c r="MV6" i="6"/>
  <c r="MU6" i="6"/>
  <c r="MT6" i="6"/>
  <c r="MS6" i="6"/>
  <c r="MR6" i="6"/>
  <c r="MQ6" i="6"/>
  <c r="MP6" i="6"/>
  <c r="MO6" i="6"/>
  <c r="MN6" i="6"/>
  <c r="MM6" i="6"/>
  <c r="ML6" i="6"/>
  <c r="MK6" i="6"/>
  <c r="MJ6" i="6"/>
  <c r="MI6" i="6"/>
  <c r="MH6" i="6"/>
  <c r="MG6" i="6"/>
  <c r="MF6" i="6"/>
  <c r="ME6" i="6"/>
  <c r="MD6" i="6"/>
  <c r="MC6" i="6"/>
  <c r="MB6" i="6"/>
  <c r="MA6" i="6"/>
  <c r="LZ6" i="6"/>
  <c r="LY6" i="6"/>
  <c r="LX6" i="6"/>
  <c r="LW6" i="6"/>
  <c r="LV6" i="6"/>
  <c r="LU6" i="6"/>
  <c r="LT6" i="6"/>
  <c r="LS6" i="6"/>
  <c r="LR6" i="6"/>
  <c r="LQ6" i="6"/>
  <c r="LP6" i="6"/>
  <c r="LO6" i="6"/>
  <c r="LN6" i="6"/>
  <c r="LM6" i="6"/>
  <c r="LL6" i="6"/>
  <c r="LK6" i="6"/>
  <c r="LJ6" i="6"/>
  <c r="LI6" i="6"/>
  <c r="LH6" i="6"/>
  <c r="LG6" i="6"/>
  <c r="LF6" i="6"/>
  <c r="LE6" i="6"/>
  <c r="LD6" i="6"/>
  <c r="LC6" i="6"/>
  <c r="LB6" i="6"/>
  <c r="LA6" i="6"/>
  <c r="KZ6" i="6"/>
  <c r="KY6" i="6"/>
  <c r="KX6" i="6"/>
  <c r="KW6" i="6"/>
  <c r="KV6" i="6"/>
  <c r="KU6" i="6"/>
  <c r="KT6" i="6"/>
  <c r="KS6" i="6"/>
  <c r="KR6" i="6"/>
  <c r="KQ6" i="6"/>
  <c r="KP6" i="6"/>
  <c r="KO6" i="6"/>
  <c r="KN6" i="6"/>
  <c r="KM6" i="6"/>
  <c r="KL6" i="6"/>
  <c r="KK6" i="6"/>
  <c r="KJ6" i="6"/>
  <c r="KI6" i="6"/>
  <c r="KH6" i="6"/>
  <c r="KG6" i="6"/>
  <c r="KF6" i="6"/>
  <c r="KE6" i="6"/>
  <c r="KD6" i="6"/>
  <c r="KC6" i="6"/>
  <c r="KB6" i="6"/>
  <c r="KA6" i="6"/>
  <c r="JZ6" i="6"/>
  <c r="JY6" i="6"/>
  <c r="JX6" i="6"/>
  <c r="JW6" i="6"/>
  <c r="JV6" i="6"/>
  <c r="JU6" i="6"/>
  <c r="JT6" i="6"/>
  <c r="JS6" i="6"/>
  <c r="JR6" i="6"/>
  <c r="JQ6" i="6"/>
  <c r="JP6" i="6"/>
  <c r="JO6" i="6"/>
  <c r="JN6" i="6"/>
  <c r="JM6" i="6"/>
  <c r="JL6" i="6"/>
  <c r="JK6" i="6"/>
  <c r="JJ6" i="6"/>
  <c r="JI6" i="6"/>
  <c r="JH6" i="6"/>
  <c r="JG6" i="6"/>
  <c r="JF6" i="6"/>
  <c r="JE6" i="6"/>
  <c r="JD6" i="6"/>
  <c r="JC6" i="6"/>
  <c r="JB6" i="6"/>
  <c r="JA6" i="6"/>
  <c r="IZ6" i="6"/>
  <c r="IY6" i="6"/>
  <c r="IX6" i="6"/>
  <c r="IW6" i="6"/>
  <c r="IV6" i="6"/>
  <c r="IU6" i="6"/>
  <c r="IT6" i="6"/>
  <c r="IS6" i="6"/>
  <c r="IR6" i="6"/>
  <c r="IQ6" i="6"/>
  <c r="IP6" i="6"/>
  <c r="IO6" i="6"/>
  <c r="IN6" i="6"/>
  <c r="IM6" i="6"/>
  <c r="IL6" i="6"/>
  <c r="IK6" i="6"/>
  <c r="IJ6" i="6"/>
  <c r="II6" i="6"/>
  <c r="IH6" i="6"/>
  <c r="IG6" i="6"/>
  <c r="IF6" i="6"/>
  <c r="IE6" i="6"/>
  <c r="ID6" i="6"/>
  <c r="IC6" i="6"/>
  <c r="IB6" i="6"/>
  <c r="IA6" i="6"/>
  <c r="HZ6" i="6"/>
  <c r="HY6" i="6"/>
  <c r="HX6" i="6"/>
  <c r="HW6" i="6"/>
  <c r="HV6" i="6"/>
  <c r="HU6" i="6"/>
  <c r="HT6" i="6"/>
  <c r="HS6" i="6"/>
  <c r="HR6" i="6"/>
  <c r="HQ6" i="6"/>
  <c r="HP6" i="6"/>
  <c r="HO6" i="6"/>
  <c r="HN6" i="6"/>
  <c r="HM6" i="6"/>
  <c r="HL6" i="6"/>
  <c r="HK6" i="6"/>
  <c r="HJ6" i="6"/>
  <c r="HI6" i="6"/>
  <c r="HH6" i="6"/>
  <c r="HG6" i="6"/>
  <c r="HF6" i="6"/>
  <c r="HE6" i="6"/>
  <c r="HD6" i="6"/>
  <c r="HC6" i="6"/>
  <c r="HB6" i="6"/>
  <c r="HA6" i="6"/>
  <c r="GZ6" i="6"/>
  <c r="GY6" i="6"/>
  <c r="GX6" i="6"/>
  <c r="GW6" i="6"/>
  <c r="GV6" i="6"/>
  <c r="GU6" i="6"/>
  <c r="GT6" i="6"/>
  <c r="GS6" i="6"/>
  <c r="GR6" i="6"/>
  <c r="GQ6" i="6"/>
  <c r="GP6" i="6"/>
  <c r="GO6" i="6"/>
  <c r="GN6" i="6"/>
  <c r="GM6" i="6"/>
  <c r="GL6" i="6"/>
  <c r="GK6" i="6"/>
  <c r="GJ6" i="6"/>
  <c r="GI6" i="6"/>
  <c r="GH6" i="6"/>
  <c r="GG6" i="6"/>
  <c r="GF6" i="6"/>
  <c r="GE6" i="6"/>
  <c r="GD6" i="6"/>
  <c r="GC6" i="6"/>
  <c r="GB6" i="6"/>
  <c r="GA6" i="6"/>
  <c r="FZ6" i="6"/>
  <c r="FY6" i="6"/>
  <c r="FX6" i="6"/>
  <c r="FW6" i="6"/>
  <c r="FV6" i="6"/>
  <c r="FU6" i="6"/>
  <c r="FT6" i="6"/>
  <c r="FS6" i="6"/>
  <c r="FR6" i="6"/>
  <c r="FQ6" i="6"/>
  <c r="FP6" i="6"/>
  <c r="FO6" i="6"/>
  <c r="FN6" i="6"/>
  <c r="FM6" i="6"/>
  <c r="FL6" i="6"/>
  <c r="FK6" i="6"/>
  <c r="FJ6" i="6"/>
  <c r="FI6" i="6"/>
  <c r="FH6" i="6"/>
  <c r="FG6" i="6"/>
  <c r="FF6" i="6"/>
  <c r="FE6" i="6"/>
  <c r="FD6" i="6"/>
  <c r="FC6" i="6"/>
  <c r="FB6" i="6"/>
  <c r="FA6" i="6"/>
  <c r="EZ6" i="6"/>
  <c r="EY6" i="6"/>
  <c r="EX6" i="6"/>
  <c r="EW6" i="6"/>
  <c r="EV6" i="6"/>
  <c r="EU6" i="6"/>
  <c r="ET6" i="6"/>
  <c r="ES6" i="6"/>
  <c r="ER6" i="6"/>
  <c r="EQ6" i="6"/>
  <c r="EP6" i="6"/>
  <c r="EO6" i="6"/>
  <c r="EN6" i="6"/>
  <c r="EM6" i="6"/>
  <c r="EL6" i="6"/>
  <c r="EK6" i="6"/>
  <c r="EJ6" i="6"/>
  <c r="EI6" i="6"/>
  <c r="EH6" i="6"/>
  <c r="EG6" i="6"/>
  <c r="EF6" i="6"/>
  <c r="EE6" i="6"/>
  <c r="ED6" i="6"/>
  <c r="EC6" i="6"/>
  <c r="EB6" i="6"/>
  <c r="EA6" i="6"/>
  <c r="DZ6" i="6"/>
  <c r="DY6" i="6"/>
  <c r="DX6" i="6"/>
  <c r="DW6" i="6"/>
  <c r="DV6" i="6"/>
  <c r="DU6" i="6"/>
  <c r="DT6" i="6"/>
  <c r="DS6" i="6"/>
  <c r="DR6" i="6"/>
  <c r="DQ6" i="6"/>
  <c r="DP6" i="6"/>
  <c r="DO6" i="6"/>
  <c r="DN6" i="6"/>
  <c r="DM6" i="6"/>
  <c r="DL6" i="6"/>
  <c r="DK6" i="6"/>
  <c r="DJ6" i="6"/>
  <c r="DI6" i="6"/>
  <c r="DH6" i="6"/>
  <c r="DG6" i="6"/>
  <c r="DF6" i="6"/>
  <c r="DE6" i="6"/>
  <c r="DD6" i="6"/>
  <c r="DC6" i="6"/>
  <c r="DB6" i="6"/>
  <c r="DA6" i="6"/>
  <c r="CZ6" i="6"/>
  <c r="CY6" i="6"/>
  <c r="CX6" i="6"/>
  <c r="CW6" i="6"/>
  <c r="CV6" i="6"/>
  <c r="CU6" i="6"/>
  <c r="CT6" i="6"/>
  <c r="CS6" i="6"/>
  <c r="CR6" i="6"/>
  <c r="CQ6" i="6"/>
  <c r="CP6" i="6"/>
  <c r="CO6" i="6"/>
  <c r="CN6" i="6"/>
  <c r="CM6" i="6"/>
  <c r="CL6" i="6"/>
  <c r="CK6" i="6"/>
  <c r="CJ6" i="6"/>
  <c r="CI6" i="6"/>
  <c r="CH6" i="6"/>
  <c r="CG6" i="6"/>
  <c r="CF6" i="6"/>
  <c r="CE6" i="6"/>
  <c r="CD6" i="6"/>
  <c r="CC6" i="6"/>
  <c r="CB6" i="6"/>
  <c r="CA6" i="6"/>
  <c r="BZ6" i="6"/>
  <c r="BY6" i="6"/>
  <c r="BX6" i="6"/>
  <c r="BW6" i="6"/>
  <c r="BV6" i="6"/>
  <c r="BU6" i="6"/>
  <c r="BT6" i="6"/>
  <c r="BS6" i="6"/>
  <c r="BR6" i="6"/>
  <c r="BQ6" i="6"/>
  <c r="BP6" i="6"/>
  <c r="BO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BA70" i="5"/>
  <c r="AZ70" i="5"/>
  <c r="AY70" i="5"/>
  <c r="AX70" i="5"/>
  <c r="AL70" i="5"/>
  <c r="AK70" i="5"/>
  <c r="AJ70" i="5"/>
  <c r="AF70" i="5"/>
  <c r="AE70" i="5"/>
  <c r="AD70" i="5"/>
  <c r="AC70" i="5"/>
  <c r="Y70" i="5"/>
  <c r="X70" i="5"/>
  <c r="AL57" i="5"/>
  <c r="AK57" i="5"/>
  <c r="AJ57" i="5"/>
  <c r="AF57" i="5"/>
  <c r="AE57" i="5"/>
  <c r="AD57" i="5"/>
  <c r="AC57" i="5"/>
  <c r="Y57" i="5"/>
  <c r="X57" i="5"/>
  <c r="W57" i="5"/>
  <c r="V57" i="5"/>
  <c r="R57" i="5"/>
  <c r="Q57" i="5"/>
  <c r="P57" i="5"/>
  <c r="O57" i="5"/>
  <c r="K57" i="5"/>
  <c r="AL44" i="5"/>
  <c r="AK44" i="5"/>
  <c r="AJ44" i="5"/>
  <c r="AF44" i="5"/>
  <c r="AE44" i="5"/>
  <c r="AD44" i="5"/>
  <c r="AC44" i="5"/>
  <c r="Y44" i="5"/>
  <c r="X44" i="5"/>
  <c r="W44" i="5"/>
  <c r="V44" i="5"/>
  <c r="R44" i="5"/>
  <c r="Q44" i="5"/>
  <c r="P44" i="5"/>
  <c r="O44" i="5"/>
  <c r="K44" i="5"/>
  <c r="AL31" i="5"/>
  <c r="AK31" i="5"/>
  <c r="AJ31" i="5"/>
  <c r="AF31" i="5"/>
  <c r="AE31" i="5"/>
  <c r="AD31" i="5"/>
  <c r="AC31" i="5"/>
  <c r="Y31" i="5"/>
  <c r="X31" i="5"/>
  <c r="W31" i="5"/>
  <c r="V31" i="5"/>
  <c r="R31" i="5"/>
  <c r="Q31" i="5"/>
  <c r="P31" i="5"/>
  <c r="O31" i="5"/>
  <c r="K31" i="5"/>
  <c r="K18" i="5"/>
  <c r="O18" i="5"/>
  <c r="P18" i="5"/>
  <c r="Q18" i="5"/>
  <c r="R18" i="5"/>
  <c r="V18" i="5"/>
  <c r="W18" i="5"/>
  <c r="X18" i="5"/>
  <c r="Y18" i="5"/>
  <c r="AC18" i="5"/>
  <c r="AD18" i="5"/>
  <c r="AE18" i="5"/>
  <c r="AF18" i="5"/>
  <c r="AJ18" i="5"/>
  <c r="AK18" i="5"/>
  <c r="AL18" i="5"/>
  <c r="NH59" i="5"/>
  <c r="NG59" i="5"/>
  <c r="NF59" i="5"/>
  <c r="NE59" i="5"/>
  <c r="ND59" i="5"/>
  <c r="NC59" i="5"/>
  <c r="NB59" i="5"/>
  <c r="NA59" i="5"/>
  <c r="MZ59" i="5"/>
  <c r="MY59" i="5"/>
  <c r="MX59" i="5"/>
  <c r="MW59" i="5"/>
  <c r="MV59" i="5"/>
  <c r="MU59" i="5"/>
  <c r="MT59" i="5"/>
  <c r="MS59" i="5"/>
  <c r="MR59" i="5"/>
  <c r="MQ59" i="5"/>
  <c r="MP59" i="5"/>
  <c r="MO59" i="5"/>
  <c r="MN59" i="5"/>
  <c r="MM59" i="5"/>
  <c r="ML59" i="5"/>
  <c r="MK59" i="5"/>
  <c r="MJ59" i="5"/>
  <c r="MI59" i="5"/>
  <c r="MH59" i="5"/>
  <c r="MG59" i="5"/>
  <c r="MF59" i="5"/>
  <c r="ME59" i="5"/>
  <c r="MD59" i="5"/>
  <c r="MC59" i="5"/>
  <c r="MB59" i="5"/>
  <c r="MA59" i="5"/>
  <c r="LZ59" i="5"/>
  <c r="LY59" i="5"/>
  <c r="LX59" i="5"/>
  <c r="LW59" i="5"/>
  <c r="LV59" i="5"/>
  <c r="LU59" i="5"/>
  <c r="LT59" i="5"/>
  <c r="LS59" i="5"/>
  <c r="LR59" i="5"/>
  <c r="LQ59" i="5"/>
  <c r="LP59" i="5"/>
  <c r="LO59" i="5"/>
  <c r="LN59" i="5"/>
  <c r="LM59" i="5"/>
  <c r="LL59" i="5"/>
  <c r="LK59" i="5"/>
  <c r="LJ59" i="5"/>
  <c r="LI59" i="5"/>
  <c r="LH59" i="5"/>
  <c r="LG59" i="5"/>
  <c r="LF59" i="5"/>
  <c r="LE59" i="5"/>
  <c r="LD59" i="5"/>
  <c r="LC59" i="5"/>
  <c r="LB59" i="5"/>
  <c r="LA59" i="5"/>
  <c r="KZ59" i="5"/>
  <c r="KY59" i="5"/>
  <c r="KX59" i="5"/>
  <c r="KW59" i="5"/>
  <c r="KV59" i="5"/>
  <c r="KU59" i="5"/>
  <c r="KT59" i="5"/>
  <c r="KS59" i="5"/>
  <c r="KR59" i="5"/>
  <c r="KQ59" i="5"/>
  <c r="KP59" i="5"/>
  <c r="KO59" i="5"/>
  <c r="KN59" i="5"/>
  <c r="KM59" i="5"/>
  <c r="KL59" i="5"/>
  <c r="KK59" i="5"/>
  <c r="KJ59" i="5"/>
  <c r="KI59" i="5"/>
  <c r="KH59" i="5"/>
  <c r="KG59" i="5"/>
  <c r="KF59" i="5"/>
  <c r="KE59" i="5"/>
  <c r="KD59" i="5"/>
  <c r="KC59" i="5"/>
  <c r="KB59" i="5"/>
  <c r="KA59" i="5"/>
  <c r="JZ59" i="5"/>
  <c r="JY59" i="5"/>
  <c r="JX59" i="5"/>
  <c r="JW59" i="5"/>
  <c r="JV59" i="5"/>
  <c r="JU59" i="5"/>
  <c r="JT59" i="5"/>
  <c r="JS59" i="5"/>
  <c r="JR59" i="5"/>
  <c r="JQ59" i="5"/>
  <c r="JP59" i="5"/>
  <c r="JO59" i="5"/>
  <c r="JN59" i="5"/>
  <c r="JM59" i="5"/>
  <c r="JL59" i="5"/>
  <c r="JK59" i="5"/>
  <c r="JJ59" i="5"/>
  <c r="JI59" i="5"/>
  <c r="JH59" i="5"/>
  <c r="JG59" i="5"/>
  <c r="JF59" i="5"/>
  <c r="JE59" i="5"/>
  <c r="JD59" i="5"/>
  <c r="JC59" i="5"/>
  <c r="JB59" i="5"/>
  <c r="JA59" i="5"/>
  <c r="IZ59" i="5"/>
  <c r="IY59" i="5"/>
  <c r="IX59" i="5"/>
  <c r="IW59" i="5"/>
  <c r="IV59" i="5"/>
  <c r="IU59" i="5"/>
  <c r="IT59" i="5"/>
  <c r="IS59" i="5"/>
  <c r="IR59" i="5"/>
  <c r="IQ59" i="5"/>
  <c r="IP59" i="5"/>
  <c r="IO59" i="5"/>
  <c r="IN59" i="5"/>
  <c r="IM59" i="5"/>
  <c r="IL59" i="5"/>
  <c r="IK59" i="5"/>
  <c r="IJ59" i="5"/>
  <c r="II59" i="5"/>
  <c r="IH59" i="5"/>
  <c r="IG59" i="5"/>
  <c r="IF59" i="5"/>
  <c r="IE59" i="5"/>
  <c r="ID59" i="5"/>
  <c r="IC59" i="5"/>
  <c r="IB59" i="5"/>
  <c r="IA59" i="5"/>
  <c r="HZ59" i="5"/>
  <c r="HY59" i="5"/>
  <c r="HX59" i="5"/>
  <c r="HW59" i="5"/>
  <c r="HV59" i="5"/>
  <c r="HU59" i="5"/>
  <c r="HT59" i="5"/>
  <c r="HS59" i="5"/>
  <c r="HR59" i="5"/>
  <c r="HQ59" i="5"/>
  <c r="HP59" i="5"/>
  <c r="HO59" i="5"/>
  <c r="HN59" i="5"/>
  <c r="HM59" i="5"/>
  <c r="HL59" i="5"/>
  <c r="HK59" i="5"/>
  <c r="HJ59" i="5"/>
  <c r="HI59" i="5"/>
  <c r="HH59" i="5"/>
  <c r="HG59" i="5"/>
  <c r="HF59" i="5"/>
  <c r="HE59" i="5"/>
  <c r="HD59" i="5"/>
  <c r="HC59" i="5"/>
  <c r="HB59" i="5"/>
  <c r="HA59" i="5"/>
  <c r="GZ59" i="5"/>
  <c r="GY59" i="5"/>
  <c r="GX59" i="5"/>
  <c r="GW59" i="5"/>
  <c r="GV59" i="5"/>
  <c r="GU59" i="5"/>
  <c r="GT59" i="5"/>
  <c r="GS59" i="5"/>
  <c r="GR59" i="5"/>
  <c r="GQ59" i="5"/>
  <c r="GP59" i="5"/>
  <c r="GO59" i="5"/>
  <c r="GN59" i="5"/>
  <c r="GM59" i="5"/>
  <c r="GL59" i="5"/>
  <c r="GK59" i="5"/>
  <c r="GJ59" i="5"/>
  <c r="GI59" i="5"/>
  <c r="GH59" i="5"/>
  <c r="GG59" i="5"/>
  <c r="GF59" i="5"/>
  <c r="GE59" i="5"/>
  <c r="GD59" i="5"/>
  <c r="GC59" i="5"/>
  <c r="GB59" i="5"/>
  <c r="GA59" i="5"/>
  <c r="FZ59" i="5"/>
  <c r="FY59" i="5"/>
  <c r="FX59" i="5"/>
  <c r="FW59" i="5"/>
  <c r="FV59" i="5"/>
  <c r="FU59" i="5"/>
  <c r="FT59" i="5"/>
  <c r="FS59" i="5"/>
  <c r="FR59" i="5"/>
  <c r="FQ59" i="5"/>
  <c r="FP59" i="5"/>
  <c r="FO59" i="5"/>
  <c r="FN59" i="5"/>
  <c r="FM59" i="5"/>
  <c r="FL59" i="5"/>
  <c r="FK59" i="5"/>
  <c r="FJ59" i="5"/>
  <c r="FI59" i="5"/>
  <c r="FH59" i="5"/>
  <c r="FG59" i="5"/>
  <c r="FF59" i="5"/>
  <c r="FE59" i="5"/>
  <c r="FD59" i="5"/>
  <c r="FC59" i="5"/>
  <c r="FB59" i="5"/>
  <c r="FA59" i="5"/>
  <c r="EZ59" i="5"/>
  <c r="EY59" i="5"/>
  <c r="EX59" i="5"/>
  <c r="EW59" i="5"/>
  <c r="EV59" i="5"/>
  <c r="EU59" i="5"/>
  <c r="ET59" i="5"/>
  <c r="ES59" i="5"/>
  <c r="ER59" i="5"/>
  <c r="EQ59" i="5"/>
  <c r="EP59" i="5"/>
  <c r="EO59" i="5"/>
  <c r="EN59" i="5"/>
  <c r="EM59" i="5"/>
  <c r="EL59" i="5"/>
  <c r="EK59" i="5"/>
  <c r="EJ59" i="5"/>
  <c r="EI59" i="5"/>
  <c r="EH59" i="5"/>
  <c r="EG59" i="5"/>
  <c r="EF59" i="5"/>
  <c r="EE59" i="5"/>
  <c r="ED59" i="5"/>
  <c r="EC59" i="5"/>
  <c r="EB59" i="5"/>
  <c r="EA59" i="5"/>
  <c r="DZ59" i="5"/>
  <c r="DY59" i="5"/>
  <c r="DX59" i="5"/>
  <c r="DW59" i="5"/>
  <c r="DV59" i="5"/>
  <c r="DU59" i="5"/>
  <c r="DT59" i="5"/>
  <c r="DS59" i="5"/>
  <c r="DR59" i="5"/>
  <c r="DQ59" i="5"/>
  <c r="DP59" i="5"/>
  <c r="DO59" i="5"/>
  <c r="DN59" i="5"/>
  <c r="DM59" i="5"/>
  <c r="DL59" i="5"/>
  <c r="DK59" i="5"/>
  <c r="DJ59" i="5"/>
  <c r="DI59" i="5"/>
  <c r="DH59" i="5"/>
  <c r="DG59" i="5"/>
  <c r="DF59" i="5"/>
  <c r="DE59" i="5"/>
  <c r="DD59" i="5"/>
  <c r="DC59" i="5"/>
  <c r="DB59" i="5"/>
  <c r="DA59" i="5"/>
  <c r="CZ59" i="5"/>
  <c r="CY59" i="5"/>
  <c r="CX59" i="5"/>
  <c r="CW59" i="5"/>
  <c r="CV59" i="5"/>
  <c r="CU59" i="5"/>
  <c r="CT59" i="5"/>
  <c r="CS59" i="5"/>
  <c r="CR59" i="5"/>
  <c r="CQ59" i="5"/>
  <c r="CP59" i="5"/>
  <c r="CO59" i="5"/>
  <c r="CN59" i="5"/>
  <c r="CM59" i="5"/>
  <c r="CL59" i="5"/>
  <c r="CK59" i="5"/>
  <c r="CJ59" i="5"/>
  <c r="CI59" i="5"/>
  <c r="CH59" i="5"/>
  <c r="CG59" i="5"/>
  <c r="CF59" i="5"/>
  <c r="CE59" i="5"/>
  <c r="CD59" i="5"/>
  <c r="CC59" i="5"/>
  <c r="CB59" i="5"/>
  <c r="CA59" i="5"/>
  <c r="BZ59" i="5"/>
  <c r="BY59" i="5"/>
  <c r="BX59" i="5"/>
  <c r="BW59" i="5"/>
  <c r="BV59" i="5"/>
  <c r="BU59" i="5"/>
  <c r="BT59" i="5"/>
  <c r="BS59" i="5"/>
  <c r="BR59" i="5"/>
  <c r="BQ59" i="5"/>
  <c r="BP59" i="5"/>
  <c r="BO59" i="5"/>
  <c r="BN59" i="5"/>
  <c r="BM59" i="5"/>
  <c r="BL59" i="5"/>
  <c r="BK59" i="5"/>
  <c r="BJ59" i="5"/>
  <c r="BI59" i="5"/>
  <c r="BH59" i="5"/>
  <c r="BG59" i="5"/>
  <c r="BF59" i="5"/>
  <c r="BE59" i="5"/>
  <c r="BD59" i="5"/>
  <c r="BC59" i="5"/>
  <c r="BB59" i="5"/>
  <c r="BA59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H66" i="5" s="1"/>
  <c r="H68" i="5" s="1"/>
  <c r="NH58" i="5"/>
  <c r="NG58" i="5"/>
  <c r="NF58" i="5"/>
  <c r="NE58" i="5"/>
  <c r="ND58" i="5"/>
  <c r="NC58" i="5"/>
  <c r="NB58" i="5"/>
  <c r="NA58" i="5"/>
  <c r="MZ58" i="5"/>
  <c r="MY58" i="5"/>
  <c r="MX58" i="5"/>
  <c r="MW58" i="5"/>
  <c r="MV58" i="5"/>
  <c r="MU58" i="5"/>
  <c r="MT58" i="5"/>
  <c r="MS58" i="5"/>
  <c r="MR58" i="5"/>
  <c r="MQ58" i="5"/>
  <c r="MP58" i="5"/>
  <c r="MO58" i="5"/>
  <c r="MN58" i="5"/>
  <c r="MM58" i="5"/>
  <c r="ML58" i="5"/>
  <c r="MK58" i="5"/>
  <c r="MJ58" i="5"/>
  <c r="MI58" i="5"/>
  <c r="MH58" i="5"/>
  <c r="MG58" i="5"/>
  <c r="MF58" i="5"/>
  <c r="ME58" i="5"/>
  <c r="MD58" i="5"/>
  <c r="MC58" i="5"/>
  <c r="MB58" i="5"/>
  <c r="MA58" i="5"/>
  <c r="LZ58" i="5"/>
  <c r="LY58" i="5"/>
  <c r="LX58" i="5"/>
  <c r="LW58" i="5"/>
  <c r="LV58" i="5"/>
  <c r="LU58" i="5"/>
  <c r="LT58" i="5"/>
  <c r="LS58" i="5"/>
  <c r="LR58" i="5"/>
  <c r="LQ58" i="5"/>
  <c r="LP58" i="5"/>
  <c r="LO58" i="5"/>
  <c r="LN58" i="5"/>
  <c r="LM58" i="5"/>
  <c r="LL58" i="5"/>
  <c r="LK58" i="5"/>
  <c r="LJ58" i="5"/>
  <c r="LI58" i="5"/>
  <c r="LH58" i="5"/>
  <c r="LG58" i="5"/>
  <c r="LF58" i="5"/>
  <c r="LE58" i="5"/>
  <c r="LD58" i="5"/>
  <c r="LC58" i="5"/>
  <c r="LB58" i="5"/>
  <c r="LA58" i="5"/>
  <c r="KZ58" i="5"/>
  <c r="KY58" i="5"/>
  <c r="KX58" i="5"/>
  <c r="KW58" i="5"/>
  <c r="KV58" i="5"/>
  <c r="KU58" i="5"/>
  <c r="KT58" i="5"/>
  <c r="KS58" i="5"/>
  <c r="KR58" i="5"/>
  <c r="KQ58" i="5"/>
  <c r="KP58" i="5"/>
  <c r="KO58" i="5"/>
  <c r="KN58" i="5"/>
  <c r="KM58" i="5"/>
  <c r="KL58" i="5"/>
  <c r="KK58" i="5"/>
  <c r="KJ58" i="5"/>
  <c r="KI58" i="5"/>
  <c r="KH58" i="5"/>
  <c r="KG58" i="5"/>
  <c r="KF58" i="5"/>
  <c r="KE58" i="5"/>
  <c r="KD58" i="5"/>
  <c r="KC58" i="5"/>
  <c r="KB58" i="5"/>
  <c r="KA58" i="5"/>
  <c r="JZ58" i="5"/>
  <c r="JY58" i="5"/>
  <c r="JX58" i="5"/>
  <c r="JW58" i="5"/>
  <c r="JV58" i="5"/>
  <c r="JU58" i="5"/>
  <c r="JT58" i="5"/>
  <c r="JS58" i="5"/>
  <c r="JR58" i="5"/>
  <c r="JQ58" i="5"/>
  <c r="JP58" i="5"/>
  <c r="JO58" i="5"/>
  <c r="JN58" i="5"/>
  <c r="JM58" i="5"/>
  <c r="JL58" i="5"/>
  <c r="JK58" i="5"/>
  <c r="JJ58" i="5"/>
  <c r="JI58" i="5"/>
  <c r="JH58" i="5"/>
  <c r="JG58" i="5"/>
  <c r="JF58" i="5"/>
  <c r="JE58" i="5"/>
  <c r="JD58" i="5"/>
  <c r="JC58" i="5"/>
  <c r="JB58" i="5"/>
  <c r="JA58" i="5"/>
  <c r="IZ58" i="5"/>
  <c r="IY58" i="5"/>
  <c r="IX58" i="5"/>
  <c r="IW58" i="5"/>
  <c r="IV58" i="5"/>
  <c r="IU58" i="5"/>
  <c r="IT58" i="5"/>
  <c r="IS58" i="5"/>
  <c r="IR58" i="5"/>
  <c r="IQ58" i="5"/>
  <c r="IP58" i="5"/>
  <c r="IO58" i="5"/>
  <c r="IN58" i="5"/>
  <c r="IM58" i="5"/>
  <c r="IL58" i="5"/>
  <c r="IK58" i="5"/>
  <c r="IJ58" i="5"/>
  <c r="II58" i="5"/>
  <c r="IH58" i="5"/>
  <c r="IG58" i="5"/>
  <c r="IF58" i="5"/>
  <c r="IE58" i="5"/>
  <c r="ID58" i="5"/>
  <c r="IC58" i="5"/>
  <c r="IB58" i="5"/>
  <c r="IA58" i="5"/>
  <c r="HZ58" i="5"/>
  <c r="HY58" i="5"/>
  <c r="HX58" i="5"/>
  <c r="HW58" i="5"/>
  <c r="HV58" i="5"/>
  <c r="HU58" i="5"/>
  <c r="HT58" i="5"/>
  <c r="HS58" i="5"/>
  <c r="HR58" i="5"/>
  <c r="HQ58" i="5"/>
  <c r="HP58" i="5"/>
  <c r="HO58" i="5"/>
  <c r="HN58" i="5"/>
  <c r="HM58" i="5"/>
  <c r="HL58" i="5"/>
  <c r="HK58" i="5"/>
  <c r="HJ58" i="5"/>
  <c r="HI58" i="5"/>
  <c r="HH58" i="5"/>
  <c r="HG58" i="5"/>
  <c r="HF58" i="5"/>
  <c r="HE58" i="5"/>
  <c r="HD58" i="5"/>
  <c r="HC58" i="5"/>
  <c r="HB58" i="5"/>
  <c r="HA58" i="5"/>
  <c r="GZ58" i="5"/>
  <c r="GY58" i="5"/>
  <c r="GX58" i="5"/>
  <c r="GW58" i="5"/>
  <c r="GV58" i="5"/>
  <c r="GU58" i="5"/>
  <c r="GT58" i="5"/>
  <c r="GS58" i="5"/>
  <c r="GR58" i="5"/>
  <c r="GQ58" i="5"/>
  <c r="GP58" i="5"/>
  <c r="GO58" i="5"/>
  <c r="GN58" i="5"/>
  <c r="GM58" i="5"/>
  <c r="GL58" i="5"/>
  <c r="GK58" i="5"/>
  <c r="GJ58" i="5"/>
  <c r="GI58" i="5"/>
  <c r="GH58" i="5"/>
  <c r="GG58" i="5"/>
  <c r="GF58" i="5"/>
  <c r="GE58" i="5"/>
  <c r="GD58" i="5"/>
  <c r="GC58" i="5"/>
  <c r="GB58" i="5"/>
  <c r="GA58" i="5"/>
  <c r="FZ58" i="5"/>
  <c r="FY58" i="5"/>
  <c r="FX58" i="5"/>
  <c r="FW58" i="5"/>
  <c r="FV58" i="5"/>
  <c r="FU58" i="5"/>
  <c r="FT58" i="5"/>
  <c r="FS58" i="5"/>
  <c r="FR58" i="5"/>
  <c r="FQ58" i="5"/>
  <c r="FP58" i="5"/>
  <c r="FO58" i="5"/>
  <c r="FN58" i="5"/>
  <c r="FM58" i="5"/>
  <c r="FL58" i="5"/>
  <c r="FK58" i="5"/>
  <c r="FJ58" i="5"/>
  <c r="FI58" i="5"/>
  <c r="FH58" i="5"/>
  <c r="FG58" i="5"/>
  <c r="FF58" i="5"/>
  <c r="FE58" i="5"/>
  <c r="FD58" i="5"/>
  <c r="FC58" i="5"/>
  <c r="FB58" i="5"/>
  <c r="FA58" i="5"/>
  <c r="EZ58" i="5"/>
  <c r="EY58" i="5"/>
  <c r="EX58" i="5"/>
  <c r="EW58" i="5"/>
  <c r="EV58" i="5"/>
  <c r="EU58" i="5"/>
  <c r="ET58" i="5"/>
  <c r="ES58" i="5"/>
  <c r="ER58" i="5"/>
  <c r="EQ58" i="5"/>
  <c r="EP58" i="5"/>
  <c r="EO58" i="5"/>
  <c r="EN58" i="5"/>
  <c r="EM58" i="5"/>
  <c r="EL58" i="5"/>
  <c r="EK58" i="5"/>
  <c r="EJ58" i="5"/>
  <c r="EI58" i="5"/>
  <c r="EH58" i="5"/>
  <c r="EG58" i="5"/>
  <c r="EF58" i="5"/>
  <c r="EE58" i="5"/>
  <c r="ED58" i="5"/>
  <c r="EC58" i="5"/>
  <c r="EB58" i="5"/>
  <c r="EA58" i="5"/>
  <c r="DZ58" i="5"/>
  <c r="DY58" i="5"/>
  <c r="DX58" i="5"/>
  <c r="DW58" i="5"/>
  <c r="DV58" i="5"/>
  <c r="DU58" i="5"/>
  <c r="DT58" i="5"/>
  <c r="DS58" i="5"/>
  <c r="DR58" i="5"/>
  <c r="DQ58" i="5"/>
  <c r="DP58" i="5"/>
  <c r="DO58" i="5"/>
  <c r="DN58" i="5"/>
  <c r="DM58" i="5"/>
  <c r="DL58" i="5"/>
  <c r="DK58" i="5"/>
  <c r="DJ58" i="5"/>
  <c r="DI58" i="5"/>
  <c r="DH58" i="5"/>
  <c r="DG58" i="5"/>
  <c r="DF58" i="5"/>
  <c r="DE58" i="5"/>
  <c r="DD58" i="5"/>
  <c r="DC58" i="5"/>
  <c r="DB58" i="5"/>
  <c r="DA58" i="5"/>
  <c r="CZ58" i="5"/>
  <c r="CY58" i="5"/>
  <c r="CX58" i="5"/>
  <c r="CW58" i="5"/>
  <c r="CV58" i="5"/>
  <c r="CU58" i="5"/>
  <c r="CT58" i="5"/>
  <c r="CS58" i="5"/>
  <c r="CR58" i="5"/>
  <c r="CQ58" i="5"/>
  <c r="CP58" i="5"/>
  <c r="CO58" i="5"/>
  <c r="CN58" i="5"/>
  <c r="CM58" i="5"/>
  <c r="CL58" i="5"/>
  <c r="CK58" i="5"/>
  <c r="CJ58" i="5"/>
  <c r="CI58" i="5"/>
  <c r="CH58" i="5"/>
  <c r="CG58" i="5"/>
  <c r="CF58" i="5"/>
  <c r="CE58" i="5"/>
  <c r="CD58" i="5"/>
  <c r="CC58" i="5"/>
  <c r="CB58" i="5"/>
  <c r="CA58" i="5"/>
  <c r="BZ58" i="5"/>
  <c r="BY58" i="5"/>
  <c r="BX58" i="5"/>
  <c r="BW58" i="5"/>
  <c r="BV58" i="5"/>
  <c r="BU58" i="5"/>
  <c r="BT58" i="5"/>
  <c r="BS58" i="5"/>
  <c r="BR58" i="5"/>
  <c r="BQ58" i="5"/>
  <c r="BP58" i="5"/>
  <c r="BO58" i="5"/>
  <c r="BN58" i="5"/>
  <c r="BM58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NH46" i="5"/>
  <c r="NG46" i="5"/>
  <c r="NF46" i="5"/>
  <c r="NE46" i="5"/>
  <c r="ND46" i="5"/>
  <c r="NC46" i="5"/>
  <c r="NB46" i="5"/>
  <c r="NA46" i="5"/>
  <c r="MZ46" i="5"/>
  <c r="MY46" i="5"/>
  <c r="MX46" i="5"/>
  <c r="MW46" i="5"/>
  <c r="MV46" i="5"/>
  <c r="MU46" i="5"/>
  <c r="MT46" i="5"/>
  <c r="MS46" i="5"/>
  <c r="MR46" i="5"/>
  <c r="MQ46" i="5"/>
  <c r="MP46" i="5"/>
  <c r="MO46" i="5"/>
  <c r="MN46" i="5"/>
  <c r="MM46" i="5"/>
  <c r="ML46" i="5"/>
  <c r="MK46" i="5"/>
  <c r="MJ46" i="5"/>
  <c r="MI46" i="5"/>
  <c r="MH46" i="5"/>
  <c r="MG46" i="5"/>
  <c r="MF46" i="5"/>
  <c r="ME46" i="5"/>
  <c r="MD46" i="5"/>
  <c r="MC46" i="5"/>
  <c r="MB46" i="5"/>
  <c r="MA46" i="5"/>
  <c r="LZ46" i="5"/>
  <c r="LY46" i="5"/>
  <c r="LX46" i="5"/>
  <c r="LW46" i="5"/>
  <c r="LV46" i="5"/>
  <c r="LU46" i="5"/>
  <c r="LT46" i="5"/>
  <c r="LS46" i="5"/>
  <c r="LR46" i="5"/>
  <c r="LQ46" i="5"/>
  <c r="LP46" i="5"/>
  <c r="LO46" i="5"/>
  <c r="LN46" i="5"/>
  <c r="LM46" i="5"/>
  <c r="LL46" i="5"/>
  <c r="LK46" i="5"/>
  <c r="LJ46" i="5"/>
  <c r="LI46" i="5"/>
  <c r="LH46" i="5"/>
  <c r="LG46" i="5"/>
  <c r="LF46" i="5"/>
  <c r="LE46" i="5"/>
  <c r="LD46" i="5"/>
  <c r="LC46" i="5"/>
  <c r="LB46" i="5"/>
  <c r="LA46" i="5"/>
  <c r="KZ46" i="5"/>
  <c r="KY46" i="5"/>
  <c r="KX46" i="5"/>
  <c r="KW46" i="5"/>
  <c r="KV46" i="5"/>
  <c r="KU46" i="5"/>
  <c r="KT46" i="5"/>
  <c r="KS46" i="5"/>
  <c r="KR46" i="5"/>
  <c r="KQ46" i="5"/>
  <c r="KP46" i="5"/>
  <c r="KO46" i="5"/>
  <c r="KN46" i="5"/>
  <c r="KM46" i="5"/>
  <c r="KL46" i="5"/>
  <c r="KK46" i="5"/>
  <c r="KJ46" i="5"/>
  <c r="KI46" i="5"/>
  <c r="KH46" i="5"/>
  <c r="KG46" i="5"/>
  <c r="KF46" i="5"/>
  <c r="KE46" i="5"/>
  <c r="KD46" i="5"/>
  <c r="KC46" i="5"/>
  <c r="KB46" i="5"/>
  <c r="KA46" i="5"/>
  <c r="JZ46" i="5"/>
  <c r="JY46" i="5"/>
  <c r="JX46" i="5"/>
  <c r="JW46" i="5"/>
  <c r="JV46" i="5"/>
  <c r="JU46" i="5"/>
  <c r="JT46" i="5"/>
  <c r="JS46" i="5"/>
  <c r="JR46" i="5"/>
  <c r="JQ46" i="5"/>
  <c r="JP46" i="5"/>
  <c r="JO46" i="5"/>
  <c r="JN46" i="5"/>
  <c r="JM46" i="5"/>
  <c r="JL46" i="5"/>
  <c r="JK46" i="5"/>
  <c r="JJ46" i="5"/>
  <c r="JI46" i="5"/>
  <c r="JH46" i="5"/>
  <c r="JG46" i="5"/>
  <c r="JF46" i="5"/>
  <c r="JE46" i="5"/>
  <c r="JD46" i="5"/>
  <c r="JC46" i="5"/>
  <c r="JB46" i="5"/>
  <c r="JA46" i="5"/>
  <c r="IZ46" i="5"/>
  <c r="IY46" i="5"/>
  <c r="IX46" i="5"/>
  <c r="IW46" i="5"/>
  <c r="IV46" i="5"/>
  <c r="IU46" i="5"/>
  <c r="IT46" i="5"/>
  <c r="IS46" i="5"/>
  <c r="IR46" i="5"/>
  <c r="IQ46" i="5"/>
  <c r="IP46" i="5"/>
  <c r="IO46" i="5"/>
  <c r="IN46" i="5"/>
  <c r="IM46" i="5"/>
  <c r="IL46" i="5"/>
  <c r="IK46" i="5"/>
  <c r="IJ46" i="5"/>
  <c r="II46" i="5"/>
  <c r="IH46" i="5"/>
  <c r="IG46" i="5"/>
  <c r="IF46" i="5"/>
  <c r="IE46" i="5"/>
  <c r="ID46" i="5"/>
  <c r="IC46" i="5"/>
  <c r="IB46" i="5"/>
  <c r="IA46" i="5"/>
  <c r="HZ46" i="5"/>
  <c r="HY46" i="5"/>
  <c r="HX46" i="5"/>
  <c r="HW46" i="5"/>
  <c r="HV46" i="5"/>
  <c r="HU46" i="5"/>
  <c r="HT46" i="5"/>
  <c r="HS46" i="5"/>
  <c r="HR46" i="5"/>
  <c r="HQ46" i="5"/>
  <c r="HP46" i="5"/>
  <c r="HO46" i="5"/>
  <c r="HN46" i="5"/>
  <c r="HM46" i="5"/>
  <c r="HL46" i="5"/>
  <c r="HK46" i="5"/>
  <c r="HJ46" i="5"/>
  <c r="HI46" i="5"/>
  <c r="HH46" i="5"/>
  <c r="HG46" i="5"/>
  <c r="HF46" i="5"/>
  <c r="HE46" i="5"/>
  <c r="HD46" i="5"/>
  <c r="HC46" i="5"/>
  <c r="HB46" i="5"/>
  <c r="HA46" i="5"/>
  <c r="GZ46" i="5"/>
  <c r="GY46" i="5"/>
  <c r="GX46" i="5"/>
  <c r="GW46" i="5"/>
  <c r="GV46" i="5"/>
  <c r="GU46" i="5"/>
  <c r="GT46" i="5"/>
  <c r="GS46" i="5"/>
  <c r="GR46" i="5"/>
  <c r="GQ46" i="5"/>
  <c r="GP46" i="5"/>
  <c r="GO46" i="5"/>
  <c r="GN46" i="5"/>
  <c r="GM46" i="5"/>
  <c r="GL46" i="5"/>
  <c r="GK46" i="5"/>
  <c r="GJ46" i="5"/>
  <c r="GI46" i="5"/>
  <c r="GH46" i="5"/>
  <c r="GG46" i="5"/>
  <c r="GF46" i="5"/>
  <c r="GE46" i="5"/>
  <c r="GD46" i="5"/>
  <c r="GC46" i="5"/>
  <c r="GB46" i="5"/>
  <c r="GA46" i="5"/>
  <c r="FZ46" i="5"/>
  <c r="FY46" i="5"/>
  <c r="FX46" i="5"/>
  <c r="FW46" i="5"/>
  <c r="FV46" i="5"/>
  <c r="FU46" i="5"/>
  <c r="FT46" i="5"/>
  <c r="FS46" i="5"/>
  <c r="FR46" i="5"/>
  <c r="FQ46" i="5"/>
  <c r="FP46" i="5"/>
  <c r="FO46" i="5"/>
  <c r="FN46" i="5"/>
  <c r="FM46" i="5"/>
  <c r="FL46" i="5"/>
  <c r="FK46" i="5"/>
  <c r="FJ46" i="5"/>
  <c r="FI46" i="5"/>
  <c r="FH46" i="5"/>
  <c r="FG46" i="5"/>
  <c r="FF46" i="5"/>
  <c r="FE46" i="5"/>
  <c r="FD46" i="5"/>
  <c r="FC46" i="5"/>
  <c r="FB46" i="5"/>
  <c r="FA46" i="5"/>
  <c r="EZ46" i="5"/>
  <c r="EY46" i="5"/>
  <c r="EX46" i="5"/>
  <c r="EW46" i="5"/>
  <c r="EV46" i="5"/>
  <c r="EU46" i="5"/>
  <c r="ET46" i="5"/>
  <c r="ES46" i="5"/>
  <c r="ER46" i="5"/>
  <c r="EQ46" i="5"/>
  <c r="EP46" i="5"/>
  <c r="EO46" i="5"/>
  <c r="EN46" i="5"/>
  <c r="EM46" i="5"/>
  <c r="EL46" i="5"/>
  <c r="EK46" i="5"/>
  <c r="EJ46" i="5"/>
  <c r="EI46" i="5"/>
  <c r="EH46" i="5"/>
  <c r="EG46" i="5"/>
  <c r="EF46" i="5"/>
  <c r="EE46" i="5"/>
  <c r="ED46" i="5"/>
  <c r="EC46" i="5"/>
  <c r="EB46" i="5"/>
  <c r="EA46" i="5"/>
  <c r="DZ46" i="5"/>
  <c r="DY46" i="5"/>
  <c r="DX46" i="5"/>
  <c r="DW46" i="5"/>
  <c r="DV46" i="5"/>
  <c r="DU46" i="5"/>
  <c r="DT46" i="5"/>
  <c r="DS46" i="5"/>
  <c r="DR46" i="5"/>
  <c r="DQ46" i="5"/>
  <c r="DP46" i="5"/>
  <c r="DO46" i="5"/>
  <c r="DN46" i="5"/>
  <c r="DM46" i="5"/>
  <c r="DL46" i="5"/>
  <c r="DK46" i="5"/>
  <c r="DJ46" i="5"/>
  <c r="DI46" i="5"/>
  <c r="DH46" i="5"/>
  <c r="DG46" i="5"/>
  <c r="DF46" i="5"/>
  <c r="DE46" i="5"/>
  <c r="DD46" i="5"/>
  <c r="DC46" i="5"/>
  <c r="DB46" i="5"/>
  <c r="DA46" i="5"/>
  <c r="CZ46" i="5"/>
  <c r="CY46" i="5"/>
  <c r="CX46" i="5"/>
  <c r="CW46" i="5"/>
  <c r="CV46" i="5"/>
  <c r="CU46" i="5"/>
  <c r="CT46" i="5"/>
  <c r="CS46" i="5"/>
  <c r="CR46" i="5"/>
  <c r="CQ46" i="5"/>
  <c r="CP46" i="5"/>
  <c r="CO46" i="5"/>
  <c r="CN46" i="5"/>
  <c r="CM46" i="5"/>
  <c r="CL46" i="5"/>
  <c r="CK46" i="5"/>
  <c r="CJ46" i="5"/>
  <c r="CI46" i="5"/>
  <c r="CH46" i="5"/>
  <c r="CG46" i="5"/>
  <c r="CF46" i="5"/>
  <c r="CE46" i="5"/>
  <c r="CD46" i="5"/>
  <c r="CC46" i="5"/>
  <c r="CB46" i="5"/>
  <c r="CA46" i="5"/>
  <c r="BZ46" i="5"/>
  <c r="BY46" i="5"/>
  <c r="BX46" i="5"/>
  <c r="BW46" i="5"/>
  <c r="BV46" i="5"/>
  <c r="BU46" i="5"/>
  <c r="BT46" i="5"/>
  <c r="BS46" i="5"/>
  <c r="BR46" i="5"/>
  <c r="BQ46" i="5"/>
  <c r="BP46" i="5"/>
  <c r="BO46" i="5"/>
  <c r="BN46" i="5"/>
  <c r="BM46" i="5"/>
  <c r="BL46" i="5"/>
  <c r="BK46" i="5"/>
  <c r="BJ46" i="5"/>
  <c r="BI46" i="5"/>
  <c r="BH46" i="5"/>
  <c r="BG46" i="5"/>
  <c r="BF46" i="5"/>
  <c r="BE46" i="5"/>
  <c r="BD46" i="5"/>
  <c r="BC46" i="5"/>
  <c r="BB46" i="5"/>
  <c r="BA46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N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H53" i="5" s="1"/>
  <c r="H55" i="5" s="1"/>
  <c r="NH45" i="5"/>
  <c r="NG45" i="5"/>
  <c r="NF45" i="5"/>
  <c r="NE45" i="5"/>
  <c r="ND45" i="5"/>
  <c r="NC45" i="5"/>
  <c r="NB45" i="5"/>
  <c r="NA45" i="5"/>
  <c r="MZ45" i="5"/>
  <c r="MY45" i="5"/>
  <c r="MX45" i="5"/>
  <c r="MW45" i="5"/>
  <c r="MV45" i="5"/>
  <c r="MU45" i="5"/>
  <c r="MT45" i="5"/>
  <c r="MS45" i="5"/>
  <c r="MR45" i="5"/>
  <c r="MQ45" i="5"/>
  <c r="MP45" i="5"/>
  <c r="MO45" i="5"/>
  <c r="MN45" i="5"/>
  <c r="MM45" i="5"/>
  <c r="ML45" i="5"/>
  <c r="MK45" i="5"/>
  <c r="MJ45" i="5"/>
  <c r="MI45" i="5"/>
  <c r="MH45" i="5"/>
  <c r="MG45" i="5"/>
  <c r="MF45" i="5"/>
  <c r="ME45" i="5"/>
  <c r="MD45" i="5"/>
  <c r="MC45" i="5"/>
  <c r="MB45" i="5"/>
  <c r="MA45" i="5"/>
  <c r="LZ45" i="5"/>
  <c r="LY45" i="5"/>
  <c r="LX45" i="5"/>
  <c r="LW45" i="5"/>
  <c r="LV45" i="5"/>
  <c r="LU45" i="5"/>
  <c r="LT45" i="5"/>
  <c r="LS45" i="5"/>
  <c r="LR45" i="5"/>
  <c r="LQ45" i="5"/>
  <c r="LP45" i="5"/>
  <c r="LO45" i="5"/>
  <c r="LN45" i="5"/>
  <c r="LM45" i="5"/>
  <c r="LL45" i="5"/>
  <c r="LK45" i="5"/>
  <c r="LJ45" i="5"/>
  <c r="LI45" i="5"/>
  <c r="LH45" i="5"/>
  <c r="LG45" i="5"/>
  <c r="LF45" i="5"/>
  <c r="LE45" i="5"/>
  <c r="LD45" i="5"/>
  <c r="LC45" i="5"/>
  <c r="LB45" i="5"/>
  <c r="LA45" i="5"/>
  <c r="KZ45" i="5"/>
  <c r="KY45" i="5"/>
  <c r="KX45" i="5"/>
  <c r="KW45" i="5"/>
  <c r="KV45" i="5"/>
  <c r="KU45" i="5"/>
  <c r="KT45" i="5"/>
  <c r="KS45" i="5"/>
  <c r="KR45" i="5"/>
  <c r="KQ45" i="5"/>
  <c r="KP45" i="5"/>
  <c r="KO45" i="5"/>
  <c r="KN45" i="5"/>
  <c r="KM45" i="5"/>
  <c r="KL45" i="5"/>
  <c r="KK45" i="5"/>
  <c r="KJ45" i="5"/>
  <c r="KI45" i="5"/>
  <c r="KH45" i="5"/>
  <c r="KG45" i="5"/>
  <c r="KF45" i="5"/>
  <c r="KE45" i="5"/>
  <c r="KD45" i="5"/>
  <c r="KC45" i="5"/>
  <c r="KB45" i="5"/>
  <c r="KA45" i="5"/>
  <c r="JZ45" i="5"/>
  <c r="JY45" i="5"/>
  <c r="JX45" i="5"/>
  <c r="JW45" i="5"/>
  <c r="JV45" i="5"/>
  <c r="JU45" i="5"/>
  <c r="JT45" i="5"/>
  <c r="JS45" i="5"/>
  <c r="JR45" i="5"/>
  <c r="JQ45" i="5"/>
  <c r="JP45" i="5"/>
  <c r="JO45" i="5"/>
  <c r="JN45" i="5"/>
  <c r="JM45" i="5"/>
  <c r="JL45" i="5"/>
  <c r="JK45" i="5"/>
  <c r="JJ45" i="5"/>
  <c r="JI45" i="5"/>
  <c r="JH45" i="5"/>
  <c r="JG45" i="5"/>
  <c r="JF45" i="5"/>
  <c r="JE45" i="5"/>
  <c r="JD45" i="5"/>
  <c r="JC45" i="5"/>
  <c r="JB45" i="5"/>
  <c r="JA45" i="5"/>
  <c r="IZ45" i="5"/>
  <c r="IY45" i="5"/>
  <c r="IX45" i="5"/>
  <c r="IW45" i="5"/>
  <c r="IV45" i="5"/>
  <c r="IU45" i="5"/>
  <c r="IT45" i="5"/>
  <c r="IS45" i="5"/>
  <c r="IR45" i="5"/>
  <c r="IQ45" i="5"/>
  <c r="IP45" i="5"/>
  <c r="IO45" i="5"/>
  <c r="IN45" i="5"/>
  <c r="IM45" i="5"/>
  <c r="IL45" i="5"/>
  <c r="IK45" i="5"/>
  <c r="IJ45" i="5"/>
  <c r="II45" i="5"/>
  <c r="IH45" i="5"/>
  <c r="IG45" i="5"/>
  <c r="IF45" i="5"/>
  <c r="IE45" i="5"/>
  <c r="ID45" i="5"/>
  <c r="IC45" i="5"/>
  <c r="IB45" i="5"/>
  <c r="IA45" i="5"/>
  <c r="HZ45" i="5"/>
  <c r="HY45" i="5"/>
  <c r="HX45" i="5"/>
  <c r="HW45" i="5"/>
  <c r="HV45" i="5"/>
  <c r="HU45" i="5"/>
  <c r="HT45" i="5"/>
  <c r="HS45" i="5"/>
  <c r="HR45" i="5"/>
  <c r="HQ45" i="5"/>
  <c r="HP45" i="5"/>
  <c r="HO45" i="5"/>
  <c r="HN45" i="5"/>
  <c r="HM45" i="5"/>
  <c r="HL45" i="5"/>
  <c r="HK45" i="5"/>
  <c r="HJ45" i="5"/>
  <c r="HI45" i="5"/>
  <c r="HH45" i="5"/>
  <c r="HG45" i="5"/>
  <c r="HF45" i="5"/>
  <c r="HE45" i="5"/>
  <c r="HD45" i="5"/>
  <c r="HC45" i="5"/>
  <c r="HB45" i="5"/>
  <c r="HA45" i="5"/>
  <c r="GZ45" i="5"/>
  <c r="GY45" i="5"/>
  <c r="GX45" i="5"/>
  <c r="GW45" i="5"/>
  <c r="GV45" i="5"/>
  <c r="GU45" i="5"/>
  <c r="GT45" i="5"/>
  <c r="GS45" i="5"/>
  <c r="GR45" i="5"/>
  <c r="GQ45" i="5"/>
  <c r="GP45" i="5"/>
  <c r="GO45" i="5"/>
  <c r="GN45" i="5"/>
  <c r="GM45" i="5"/>
  <c r="GL45" i="5"/>
  <c r="GK45" i="5"/>
  <c r="GJ45" i="5"/>
  <c r="GI45" i="5"/>
  <c r="GH45" i="5"/>
  <c r="GG45" i="5"/>
  <c r="GF45" i="5"/>
  <c r="GE45" i="5"/>
  <c r="GD45" i="5"/>
  <c r="GC45" i="5"/>
  <c r="GB45" i="5"/>
  <c r="GA45" i="5"/>
  <c r="FZ45" i="5"/>
  <c r="FY45" i="5"/>
  <c r="FX45" i="5"/>
  <c r="FW45" i="5"/>
  <c r="FV45" i="5"/>
  <c r="FU45" i="5"/>
  <c r="FT45" i="5"/>
  <c r="FS45" i="5"/>
  <c r="FR45" i="5"/>
  <c r="FQ45" i="5"/>
  <c r="FP45" i="5"/>
  <c r="FO45" i="5"/>
  <c r="FN45" i="5"/>
  <c r="FM45" i="5"/>
  <c r="FL45" i="5"/>
  <c r="FK45" i="5"/>
  <c r="FJ45" i="5"/>
  <c r="FI45" i="5"/>
  <c r="FH45" i="5"/>
  <c r="FG45" i="5"/>
  <c r="FF45" i="5"/>
  <c r="FE45" i="5"/>
  <c r="FD45" i="5"/>
  <c r="FC45" i="5"/>
  <c r="FB45" i="5"/>
  <c r="FA45" i="5"/>
  <c r="EZ45" i="5"/>
  <c r="EY45" i="5"/>
  <c r="EX45" i="5"/>
  <c r="EW45" i="5"/>
  <c r="EV45" i="5"/>
  <c r="EU45" i="5"/>
  <c r="ET45" i="5"/>
  <c r="ES45" i="5"/>
  <c r="ER45" i="5"/>
  <c r="EQ45" i="5"/>
  <c r="EP45" i="5"/>
  <c r="EO45" i="5"/>
  <c r="EN45" i="5"/>
  <c r="EM45" i="5"/>
  <c r="EL45" i="5"/>
  <c r="EK45" i="5"/>
  <c r="EJ45" i="5"/>
  <c r="EI45" i="5"/>
  <c r="EH45" i="5"/>
  <c r="EG45" i="5"/>
  <c r="EF45" i="5"/>
  <c r="EE45" i="5"/>
  <c r="ED45" i="5"/>
  <c r="EC45" i="5"/>
  <c r="EB45" i="5"/>
  <c r="EA45" i="5"/>
  <c r="DZ45" i="5"/>
  <c r="DY45" i="5"/>
  <c r="DX45" i="5"/>
  <c r="DW45" i="5"/>
  <c r="DV45" i="5"/>
  <c r="DU45" i="5"/>
  <c r="DT45" i="5"/>
  <c r="DS45" i="5"/>
  <c r="DR45" i="5"/>
  <c r="DQ45" i="5"/>
  <c r="DP45" i="5"/>
  <c r="DO45" i="5"/>
  <c r="DN45" i="5"/>
  <c r="DM45" i="5"/>
  <c r="DL45" i="5"/>
  <c r="DK45" i="5"/>
  <c r="DJ45" i="5"/>
  <c r="DI45" i="5"/>
  <c r="DH45" i="5"/>
  <c r="DG45" i="5"/>
  <c r="DF45" i="5"/>
  <c r="DE45" i="5"/>
  <c r="DD45" i="5"/>
  <c r="DC45" i="5"/>
  <c r="DB45" i="5"/>
  <c r="DA45" i="5"/>
  <c r="CZ45" i="5"/>
  <c r="CY45" i="5"/>
  <c r="CX45" i="5"/>
  <c r="CW45" i="5"/>
  <c r="CV45" i="5"/>
  <c r="CU45" i="5"/>
  <c r="CT45" i="5"/>
  <c r="CS45" i="5"/>
  <c r="CR45" i="5"/>
  <c r="CQ45" i="5"/>
  <c r="CP45" i="5"/>
  <c r="CO45" i="5"/>
  <c r="CN45" i="5"/>
  <c r="CM45" i="5"/>
  <c r="CL45" i="5"/>
  <c r="CK45" i="5"/>
  <c r="CJ45" i="5"/>
  <c r="CI45" i="5"/>
  <c r="CH45" i="5"/>
  <c r="CG45" i="5"/>
  <c r="CF45" i="5"/>
  <c r="CE45" i="5"/>
  <c r="CD45" i="5"/>
  <c r="CC45" i="5"/>
  <c r="CB45" i="5"/>
  <c r="CA45" i="5"/>
  <c r="BZ45" i="5"/>
  <c r="BY45" i="5"/>
  <c r="BX45" i="5"/>
  <c r="BW45" i="5"/>
  <c r="BV45" i="5"/>
  <c r="BU45" i="5"/>
  <c r="BT45" i="5"/>
  <c r="BS45" i="5"/>
  <c r="BR45" i="5"/>
  <c r="BQ45" i="5"/>
  <c r="BP45" i="5"/>
  <c r="BO45" i="5"/>
  <c r="BN45" i="5"/>
  <c r="BM45" i="5"/>
  <c r="BL45" i="5"/>
  <c r="BK45" i="5"/>
  <c r="BJ45" i="5"/>
  <c r="BI45" i="5"/>
  <c r="BH45" i="5"/>
  <c r="BG45" i="5"/>
  <c r="BF45" i="5"/>
  <c r="BE45" i="5"/>
  <c r="BD45" i="5"/>
  <c r="BC45" i="5"/>
  <c r="BB45" i="5"/>
  <c r="BA45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N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NH33" i="5"/>
  <c r="NG33" i="5"/>
  <c r="NF33" i="5"/>
  <c r="NE33" i="5"/>
  <c r="ND33" i="5"/>
  <c r="NC33" i="5"/>
  <c r="NB33" i="5"/>
  <c r="NA33" i="5"/>
  <c r="MZ33" i="5"/>
  <c r="MY33" i="5"/>
  <c r="MX33" i="5"/>
  <c r="MW33" i="5"/>
  <c r="MV33" i="5"/>
  <c r="MU33" i="5"/>
  <c r="MT33" i="5"/>
  <c r="MS33" i="5"/>
  <c r="MR33" i="5"/>
  <c r="MQ33" i="5"/>
  <c r="MP33" i="5"/>
  <c r="MO33" i="5"/>
  <c r="MN33" i="5"/>
  <c r="MM33" i="5"/>
  <c r="ML33" i="5"/>
  <c r="MK33" i="5"/>
  <c r="MJ33" i="5"/>
  <c r="MI33" i="5"/>
  <c r="MH33" i="5"/>
  <c r="MG33" i="5"/>
  <c r="MF33" i="5"/>
  <c r="ME33" i="5"/>
  <c r="MD33" i="5"/>
  <c r="MC33" i="5"/>
  <c r="MB33" i="5"/>
  <c r="MA33" i="5"/>
  <c r="LZ33" i="5"/>
  <c r="LY33" i="5"/>
  <c r="LX33" i="5"/>
  <c r="LW33" i="5"/>
  <c r="LV33" i="5"/>
  <c r="LU33" i="5"/>
  <c r="LT33" i="5"/>
  <c r="LS33" i="5"/>
  <c r="LR33" i="5"/>
  <c r="LQ33" i="5"/>
  <c r="LP33" i="5"/>
  <c r="LO33" i="5"/>
  <c r="LN33" i="5"/>
  <c r="LM33" i="5"/>
  <c r="LL33" i="5"/>
  <c r="LK33" i="5"/>
  <c r="LJ33" i="5"/>
  <c r="LI33" i="5"/>
  <c r="LH33" i="5"/>
  <c r="LG33" i="5"/>
  <c r="LF33" i="5"/>
  <c r="LE33" i="5"/>
  <c r="LD33" i="5"/>
  <c r="LC33" i="5"/>
  <c r="LB33" i="5"/>
  <c r="LA33" i="5"/>
  <c r="KZ33" i="5"/>
  <c r="KY33" i="5"/>
  <c r="KX33" i="5"/>
  <c r="KW33" i="5"/>
  <c r="KV33" i="5"/>
  <c r="KU33" i="5"/>
  <c r="KT33" i="5"/>
  <c r="KS33" i="5"/>
  <c r="KR33" i="5"/>
  <c r="KQ33" i="5"/>
  <c r="KP33" i="5"/>
  <c r="KO33" i="5"/>
  <c r="KN33" i="5"/>
  <c r="KM33" i="5"/>
  <c r="KL33" i="5"/>
  <c r="KK33" i="5"/>
  <c r="KJ33" i="5"/>
  <c r="KI33" i="5"/>
  <c r="KH33" i="5"/>
  <c r="KG33" i="5"/>
  <c r="KF33" i="5"/>
  <c r="KE33" i="5"/>
  <c r="KD33" i="5"/>
  <c r="KC33" i="5"/>
  <c r="KB33" i="5"/>
  <c r="KA33" i="5"/>
  <c r="JZ33" i="5"/>
  <c r="JY33" i="5"/>
  <c r="JX33" i="5"/>
  <c r="JW33" i="5"/>
  <c r="JV33" i="5"/>
  <c r="JU33" i="5"/>
  <c r="JT33" i="5"/>
  <c r="JS33" i="5"/>
  <c r="JR33" i="5"/>
  <c r="JQ33" i="5"/>
  <c r="JP33" i="5"/>
  <c r="JO33" i="5"/>
  <c r="JN33" i="5"/>
  <c r="JM33" i="5"/>
  <c r="JL33" i="5"/>
  <c r="JK33" i="5"/>
  <c r="JJ33" i="5"/>
  <c r="JI33" i="5"/>
  <c r="JH33" i="5"/>
  <c r="JG33" i="5"/>
  <c r="JF33" i="5"/>
  <c r="JE33" i="5"/>
  <c r="JD33" i="5"/>
  <c r="JC33" i="5"/>
  <c r="JB33" i="5"/>
  <c r="JA33" i="5"/>
  <c r="IZ33" i="5"/>
  <c r="IY33" i="5"/>
  <c r="IX33" i="5"/>
  <c r="IW33" i="5"/>
  <c r="IV33" i="5"/>
  <c r="IU33" i="5"/>
  <c r="IT33" i="5"/>
  <c r="IS33" i="5"/>
  <c r="IR33" i="5"/>
  <c r="IQ33" i="5"/>
  <c r="IP33" i="5"/>
  <c r="IO33" i="5"/>
  <c r="IN33" i="5"/>
  <c r="IM33" i="5"/>
  <c r="IL33" i="5"/>
  <c r="IK33" i="5"/>
  <c r="IJ33" i="5"/>
  <c r="II33" i="5"/>
  <c r="IH33" i="5"/>
  <c r="IG33" i="5"/>
  <c r="IF33" i="5"/>
  <c r="IE33" i="5"/>
  <c r="ID33" i="5"/>
  <c r="IC33" i="5"/>
  <c r="IB33" i="5"/>
  <c r="IA33" i="5"/>
  <c r="HZ33" i="5"/>
  <c r="HY33" i="5"/>
  <c r="HX33" i="5"/>
  <c r="HW33" i="5"/>
  <c r="HV33" i="5"/>
  <c r="HU33" i="5"/>
  <c r="HT33" i="5"/>
  <c r="HS33" i="5"/>
  <c r="HR33" i="5"/>
  <c r="HQ33" i="5"/>
  <c r="HP33" i="5"/>
  <c r="HO33" i="5"/>
  <c r="HN33" i="5"/>
  <c r="HL33" i="5"/>
  <c r="HK33" i="5"/>
  <c r="HJ33" i="5"/>
  <c r="HI33" i="5"/>
  <c r="HH33" i="5"/>
  <c r="HG33" i="5"/>
  <c r="HF33" i="5"/>
  <c r="HE33" i="5"/>
  <c r="HD33" i="5"/>
  <c r="HC33" i="5"/>
  <c r="HB33" i="5"/>
  <c r="HA33" i="5"/>
  <c r="GZ33" i="5"/>
  <c r="GY33" i="5"/>
  <c r="GX33" i="5"/>
  <c r="GW33" i="5"/>
  <c r="GV33" i="5"/>
  <c r="GU33" i="5"/>
  <c r="GT33" i="5"/>
  <c r="GS33" i="5"/>
  <c r="GR33" i="5"/>
  <c r="GQ33" i="5"/>
  <c r="GP33" i="5"/>
  <c r="GO33" i="5"/>
  <c r="GN33" i="5"/>
  <c r="GM33" i="5"/>
  <c r="GL33" i="5"/>
  <c r="GK33" i="5"/>
  <c r="GJ33" i="5"/>
  <c r="GI33" i="5"/>
  <c r="GH33" i="5"/>
  <c r="GG33" i="5"/>
  <c r="GF33" i="5"/>
  <c r="GE33" i="5"/>
  <c r="GD33" i="5"/>
  <c r="GC33" i="5"/>
  <c r="GB33" i="5"/>
  <c r="GA33" i="5"/>
  <c r="FZ33" i="5"/>
  <c r="FY33" i="5"/>
  <c r="FX33" i="5"/>
  <c r="FW33" i="5"/>
  <c r="FV33" i="5"/>
  <c r="FU33" i="5"/>
  <c r="FT33" i="5"/>
  <c r="FS33" i="5"/>
  <c r="FR33" i="5"/>
  <c r="FQ33" i="5"/>
  <c r="FP33" i="5"/>
  <c r="FO33" i="5"/>
  <c r="FN33" i="5"/>
  <c r="FM33" i="5"/>
  <c r="FL33" i="5"/>
  <c r="FK33" i="5"/>
  <c r="FJ33" i="5"/>
  <c r="FI33" i="5"/>
  <c r="FH33" i="5"/>
  <c r="FG33" i="5"/>
  <c r="FF33" i="5"/>
  <c r="FE33" i="5"/>
  <c r="FD33" i="5"/>
  <c r="FC33" i="5"/>
  <c r="FB33" i="5"/>
  <c r="FA33" i="5"/>
  <c r="EZ33" i="5"/>
  <c r="EY33" i="5"/>
  <c r="EX33" i="5"/>
  <c r="EW33" i="5"/>
  <c r="EV33" i="5"/>
  <c r="EU33" i="5"/>
  <c r="ET33" i="5"/>
  <c r="ES33" i="5"/>
  <c r="ER33" i="5"/>
  <c r="EQ33" i="5"/>
  <c r="EP33" i="5"/>
  <c r="EO33" i="5"/>
  <c r="EN33" i="5"/>
  <c r="EM33" i="5"/>
  <c r="EL33" i="5"/>
  <c r="EK33" i="5"/>
  <c r="EJ33" i="5"/>
  <c r="EI33" i="5"/>
  <c r="EH33" i="5"/>
  <c r="EG33" i="5"/>
  <c r="EF33" i="5"/>
  <c r="EE33" i="5"/>
  <c r="ED33" i="5"/>
  <c r="EC33" i="5"/>
  <c r="EB33" i="5"/>
  <c r="EA33" i="5"/>
  <c r="DZ33" i="5"/>
  <c r="DY33" i="5"/>
  <c r="DX33" i="5"/>
  <c r="DW33" i="5"/>
  <c r="DV33" i="5"/>
  <c r="DU33" i="5"/>
  <c r="DT33" i="5"/>
  <c r="DS33" i="5"/>
  <c r="DR33" i="5"/>
  <c r="DQ33" i="5"/>
  <c r="DP33" i="5"/>
  <c r="DO33" i="5"/>
  <c r="DN33" i="5"/>
  <c r="DM33" i="5"/>
  <c r="DL33" i="5"/>
  <c r="DK33" i="5"/>
  <c r="DJ33" i="5"/>
  <c r="DI33" i="5"/>
  <c r="DH33" i="5"/>
  <c r="DG33" i="5"/>
  <c r="DF33" i="5"/>
  <c r="DE33" i="5"/>
  <c r="DD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CD33" i="5"/>
  <c r="CC33" i="5"/>
  <c r="CB33" i="5"/>
  <c r="CA33" i="5"/>
  <c r="BZ33" i="5"/>
  <c r="BY33" i="5"/>
  <c r="BX33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N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H40" i="5" s="1"/>
  <c r="NH32" i="5"/>
  <c r="NG32" i="5"/>
  <c r="NF32" i="5"/>
  <c r="NE32" i="5"/>
  <c r="ND32" i="5"/>
  <c r="NC32" i="5"/>
  <c r="NB32" i="5"/>
  <c r="NA32" i="5"/>
  <c r="MZ32" i="5"/>
  <c r="MY32" i="5"/>
  <c r="MX32" i="5"/>
  <c r="MW32" i="5"/>
  <c r="MV32" i="5"/>
  <c r="MU32" i="5"/>
  <c r="MT32" i="5"/>
  <c r="MS32" i="5"/>
  <c r="MR32" i="5"/>
  <c r="MQ32" i="5"/>
  <c r="MP32" i="5"/>
  <c r="MO32" i="5"/>
  <c r="MN32" i="5"/>
  <c r="MM32" i="5"/>
  <c r="ML32" i="5"/>
  <c r="MK32" i="5"/>
  <c r="MJ32" i="5"/>
  <c r="MI32" i="5"/>
  <c r="MH32" i="5"/>
  <c r="MG32" i="5"/>
  <c r="MF32" i="5"/>
  <c r="ME32" i="5"/>
  <c r="MD32" i="5"/>
  <c r="MC32" i="5"/>
  <c r="MB32" i="5"/>
  <c r="MA32" i="5"/>
  <c r="LZ32" i="5"/>
  <c r="LY32" i="5"/>
  <c r="LX32" i="5"/>
  <c r="LW32" i="5"/>
  <c r="LV32" i="5"/>
  <c r="LU32" i="5"/>
  <c r="LT32" i="5"/>
  <c r="LS32" i="5"/>
  <c r="LR32" i="5"/>
  <c r="LQ32" i="5"/>
  <c r="LP32" i="5"/>
  <c r="LO32" i="5"/>
  <c r="LN32" i="5"/>
  <c r="LM32" i="5"/>
  <c r="LL32" i="5"/>
  <c r="LK32" i="5"/>
  <c r="LJ32" i="5"/>
  <c r="LI32" i="5"/>
  <c r="LH32" i="5"/>
  <c r="LG32" i="5"/>
  <c r="LF32" i="5"/>
  <c r="LE32" i="5"/>
  <c r="LD32" i="5"/>
  <c r="LC32" i="5"/>
  <c r="LB32" i="5"/>
  <c r="LA32" i="5"/>
  <c r="KZ32" i="5"/>
  <c r="KY32" i="5"/>
  <c r="KX32" i="5"/>
  <c r="KW32" i="5"/>
  <c r="KV32" i="5"/>
  <c r="KU32" i="5"/>
  <c r="KT32" i="5"/>
  <c r="KS32" i="5"/>
  <c r="KR32" i="5"/>
  <c r="KQ32" i="5"/>
  <c r="KP32" i="5"/>
  <c r="KO32" i="5"/>
  <c r="KN32" i="5"/>
  <c r="KM32" i="5"/>
  <c r="KL32" i="5"/>
  <c r="KK32" i="5"/>
  <c r="KJ32" i="5"/>
  <c r="KI32" i="5"/>
  <c r="KH32" i="5"/>
  <c r="KG32" i="5"/>
  <c r="KF32" i="5"/>
  <c r="KE32" i="5"/>
  <c r="KD32" i="5"/>
  <c r="KC32" i="5"/>
  <c r="KB32" i="5"/>
  <c r="KA32" i="5"/>
  <c r="JZ32" i="5"/>
  <c r="JY32" i="5"/>
  <c r="JX32" i="5"/>
  <c r="JW32" i="5"/>
  <c r="JV32" i="5"/>
  <c r="JU32" i="5"/>
  <c r="JT32" i="5"/>
  <c r="JS32" i="5"/>
  <c r="JR32" i="5"/>
  <c r="JQ32" i="5"/>
  <c r="JP32" i="5"/>
  <c r="JO32" i="5"/>
  <c r="JN32" i="5"/>
  <c r="JM32" i="5"/>
  <c r="JL32" i="5"/>
  <c r="JK32" i="5"/>
  <c r="JJ32" i="5"/>
  <c r="JI32" i="5"/>
  <c r="JH32" i="5"/>
  <c r="JG32" i="5"/>
  <c r="JF32" i="5"/>
  <c r="JE32" i="5"/>
  <c r="JD32" i="5"/>
  <c r="JC32" i="5"/>
  <c r="JB32" i="5"/>
  <c r="JA32" i="5"/>
  <c r="IZ32" i="5"/>
  <c r="IY32" i="5"/>
  <c r="IX32" i="5"/>
  <c r="IW32" i="5"/>
  <c r="IV32" i="5"/>
  <c r="IU32" i="5"/>
  <c r="IT32" i="5"/>
  <c r="IS32" i="5"/>
  <c r="IR32" i="5"/>
  <c r="IQ32" i="5"/>
  <c r="IP32" i="5"/>
  <c r="IO32" i="5"/>
  <c r="IN32" i="5"/>
  <c r="IM32" i="5"/>
  <c r="IL32" i="5"/>
  <c r="IK32" i="5"/>
  <c r="IJ32" i="5"/>
  <c r="II32" i="5"/>
  <c r="IH32" i="5"/>
  <c r="IG32" i="5"/>
  <c r="IF32" i="5"/>
  <c r="IE32" i="5"/>
  <c r="ID32" i="5"/>
  <c r="IC32" i="5"/>
  <c r="IB32" i="5"/>
  <c r="IA32" i="5"/>
  <c r="HZ32" i="5"/>
  <c r="HY32" i="5"/>
  <c r="HX32" i="5"/>
  <c r="HW32" i="5"/>
  <c r="HV32" i="5"/>
  <c r="HU32" i="5"/>
  <c r="HT32" i="5"/>
  <c r="HS32" i="5"/>
  <c r="HR32" i="5"/>
  <c r="HQ32" i="5"/>
  <c r="HP32" i="5"/>
  <c r="HO32" i="5"/>
  <c r="HN32" i="5"/>
  <c r="HM32" i="5"/>
  <c r="HL32" i="5"/>
  <c r="HK32" i="5"/>
  <c r="HJ32" i="5"/>
  <c r="HI32" i="5"/>
  <c r="HH32" i="5"/>
  <c r="HG32" i="5"/>
  <c r="HF32" i="5"/>
  <c r="HE32" i="5"/>
  <c r="HD32" i="5"/>
  <c r="HC32" i="5"/>
  <c r="HB32" i="5"/>
  <c r="HA32" i="5"/>
  <c r="GZ32" i="5"/>
  <c r="GY32" i="5"/>
  <c r="GX32" i="5"/>
  <c r="GW32" i="5"/>
  <c r="GV32" i="5"/>
  <c r="GU32" i="5"/>
  <c r="GT32" i="5"/>
  <c r="GS32" i="5"/>
  <c r="GR32" i="5"/>
  <c r="GQ32" i="5"/>
  <c r="GP32" i="5"/>
  <c r="GO32" i="5"/>
  <c r="GN32" i="5"/>
  <c r="GM32" i="5"/>
  <c r="GL32" i="5"/>
  <c r="GK32" i="5"/>
  <c r="GJ32" i="5"/>
  <c r="GI32" i="5"/>
  <c r="GH32" i="5"/>
  <c r="GG32" i="5"/>
  <c r="GF32" i="5"/>
  <c r="GE32" i="5"/>
  <c r="GD32" i="5"/>
  <c r="GC32" i="5"/>
  <c r="GB32" i="5"/>
  <c r="GA32" i="5"/>
  <c r="FZ32" i="5"/>
  <c r="FY32" i="5"/>
  <c r="FX32" i="5"/>
  <c r="FW32" i="5"/>
  <c r="FV32" i="5"/>
  <c r="FU32" i="5"/>
  <c r="FT32" i="5"/>
  <c r="FS32" i="5"/>
  <c r="FR32" i="5"/>
  <c r="FQ32" i="5"/>
  <c r="FP32" i="5"/>
  <c r="FO32" i="5"/>
  <c r="FN32" i="5"/>
  <c r="FM32" i="5"/>
  <c r="FL32" i="5"/>
  <c r="FK32" i="5"/>
  <c r="FJ32" i="5"/>
  <c r="FI32" i="5"/>
  <c r="FH32" i="5"/>
  <c r="FG32" i="5"/>
  <c r="FF32" i="5"/>
  <c r="FE32" i="5"/>
  <c r="FD32" i="5"/>
  <c r="FC32" i="5"/>
  <c r="DX32" i="5"/>
  <c r="DW32" i="5"/>
  <c r="DV32" i="5"/>
  <c r="DU32" i="5"/>
  <c r="DT32" i="5"/>
  <c r="DS32" i="5"/>
  <c r="DR32" i="5"/>
  <c r="DQ32" i="5"/>
  <c r="DP32" i="5"/>
  <c r="DO32" i="5"/>
  <c r="DN32" i="5"/>
  <c r="DM32" i="5"/>
  <c r="DL32" i="5"/>
  <c r="DK32" i="5"/>
  <c r="DJ32" i="5"/>
  <c r="DI32" i="5"/>
  <c r="DH32" i="5"/>
  <c r="DG32" i="5"/>
  <c r="DF32" i="5"/>
  <c r="DE32" i="5"/>
  <c r="DD32" i="5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CE32" i="5"/>
  <c r="CD32" i="5"/>
  <c r="CC32" i="5"/>
  <c r="CB32" i="5"/>
  <c r="CA32" i="5"/>
  <c r="BZ32" i="5"/>
  <c r="BY32" i="5"/>
  <c r="BX32" i="5"/>
  <c r="BW32" i="5"/>
  <c r="BV32" i="5"/>
  <c r="BU32" i="5"/>
  <c r="BT32" i="5"/>
  <c r="BS32" i="5"/>
  <c r="BR32" i="5"/>
  <c r="BQ32" i="5"/>
  <c r="BP32" i="5"/>
  <c r="BO32" i="5"/>
  <c r="BN32" i="5"/>
  <c r="BM32" i="5"/>
  <c r="BL32" i="5"/>
  <c r="BK32" i="5"/>
  <c r="BJ32" i="5"/>
  <c r="BI32" i="5"/>
  <c r="BH32" i="5"/>
  <c r="BG32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N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NH20" i="5"/>
  <c r="NG20" i="5"/>
  <c r="NF20" i="5"/>
  <c r="NE20" i="5"/>
  <c r="ND20" i="5"/>
  <c r="NC20" i="5"/>
  <c r="NB20" i="5"/>
  <c r="NA20" i="5"/>
  <c r="MZ20" i="5"/>
  <c r="MY20" i="5"/>
  <c r="MX20" i="5"/>
  <c r="MW20" i="5"/>
  <c r="MV20" i="5"/>
  <c r="MU20" i="5"/>
  <c r="MT20" i="5"/>
  <c r="MS20" i="5"/>
  <c r="MR20" i="5"/>
  <c r="MQ20" i="5"/>
  <c r="MP20" i="5"/>
  <c r="MO20" i="5"/>
  <c r="MN20" i="5"/>
  <c r="MM20" i="5"/>
  <c r="ML20" i="5"/>
  <c r="MK20" i="5"/>
  <c r="MJ20" i="5"/>
  <c r="MI20" i="5"/>
  <c r="MH20" i="5"/>
  <c r="MG20" i="5"/>
  <c r="MF20" i="5"/>
  <c r="ME20" i="5"/>
  <c r="MD20" i="5"/>
  <c r="MC20" i="5"/>
  <c r="MB20" i="5"/>
  <c r="MA20" i="5"/>
  <c r="LZ20" i="5"/>
  <c r="LY20" i="5"/>
  <c r="LX20" i="5"/>
  <c r="LW20" i="5"/>
  <c r="LV20" i="5"/>
  <c r="LU20" i="5"/>
  <c r="LT20" i="5"/>
  <c r="LS20" i="5"/>
  <c r="LR20" i="5"/>
  <c r="LQ20" i="5"/>
  <c r="LP20" i="5"/>
  <c r="LO20" i="5"/>
  <c r="LN20" i="5"/>
  <c r="LM20" i="5"/>
  <c r="LL20" i="5"/>
  <c r="LK20" i="5"/>
  <c r="LJ20" i="5"/>
  <c r="LI20" i="5"/>
  <c r="LH20" i="5"/>
  <c r="LG20" i="5"/>
  <c r="LF20" i="5"/>
  <c r="LE20" i="5"/>
  <c r="LD20" i="5"/>
  <c r="LC20" i="5"/>
  <c r="LB20" i="5"/>
  <c r="LA20" i="5"/>
  <c r="KZ20" i="5"/>
  <c r="KY20" i="5"/>
  <c r="KX20" i="5"/>
  <c r="KW20" i="5"/>
  <c r="KV20" i="5"/>
  <c r="KU20" i="5"/>
  <c r="KT20" i="5"/>
  <c r="KS20" i="5"/>
  <c r="KR20" i="5"/>
  <c r="KQ20" i="5"/>
  <c r="KP20" i="5"/>
  <c r="KO20" i="5"/>
  <c r="KN20" i="5"/>
  <c r="KM20" i="5"/>
  <c r="KL20" i="5"/>
  <c r="KK20" i="5"/>
  <c r="KJ20" i="5"/>
  <c r="KI20" i="5"/>
  <c r="KH20" i="5"/>
  <c r="KG20" i="5"/>
  <c r="KF20" i="5"/>
  <c r="KE20" i="5"/>
  <c r="KD20" i="5"/>
  <c r="KC20" i="5"/>
  <c r="KB20" i="5"/>
  <c r="KA20" i="5"/>
  <c r="JZ20" i="5"/>
  <c r="JY20" i="5"/>
  <c r="JX20" i="5"/>
  <c r="JW20" i="5"/>
  <c r="JV20" i="5"/>
  <c r="JU20" i="5"/>
  <c r="JT20" i="5"/>
  <c r="JS20" i="5"/>
  <c r="JR20" i="5"/>
  <c r="JQ20" i="5"/>
  <c r="JP20" i="5"/>
  <c r="JO20" i="5"/>
  <c r="JN20" i="5"/>
  <c r="JM20" i="5"/>
  <c r="JL20" i="5"/>
  <c r="JK20" i="5"/>
  <c r="JJ20" i="5"/>
  <c r="JI20" i="5"/>
  <c r="JH20" i="5"/>
  <c r="JG20" i="5"/>
  <c r="JF20" i="5"/>
  <c r="JE20" i="5"/>
  <c r="JD20" i="5"/>
  <c r="JC20" i="5"/>
  <c r="JB20" i="5"/>
  <c r="JA20" i="5"/>
  <c r="IZ20" i="5"/>
  <c r="IY20" i="5"/>
  <c r="IX20" i="5"/>
  <c r="IW20" i="5"/>
  <c r="IV20" i="5"/>
  <c r="IU20" i="5"/>
  <c r="IT20" i="5"/>
  <c r="IS20" i="5"/>
  <c r="IR20" i="5"/>
  <c r="IQ20" i="5"/>
  <c r="IP20" i="5"/>
  <c r="IO20" i="5"/>
  <c r="IN20" i="5"/>
  <c r="IM20" i="5"/>
  <c r="IL20" i="5"/>
  <c r="IK20" i="5"/>
  <c r="IJ20" i="5"/>
  <c r="II20" i="5"/>
  <c r="IH20" i="5"/>
  <c r="IG20" i="5"/>
  <c r="IF20" i="5"/>
  <c r="IE20" i="5"/>
  <c r="ID20" i="5"/>
  <c r="IC20" i="5"/>
  <c r="IB20" i="5"/>
  <c r="IA20" i="5"/>
  <c r="HZ20" i="5"/>
  <c r="HY20" i="5"/>
  <c r="HX20" i="5"/>
  <c r="HW20" i="5"/>
  <c r="HV20" i="5"/>
  <c r="HU20" i="5"/>
  <c r="HT20" i="5"/>
  <c r="HS20" i="5"/>
  <c r="HR20" i="5"/>
  <c r="HQ20" i="5"/>
  <c r="HP20" i="5"/>
  <c r="HO20" i="5"/>
  <c r="HN20" i="5"/>
  <c r="HM20" i="5"/>
  <c r="HL20" i="5"/>
  <c r="HK20" i="5"/>
  <c r="HJ20" i="5"/>
  <c r="HI20" i="5"/>
  <c r="HH20" i="5"/>
  <c r="HG20" i="5"/>
  <c r="HF20" i="5"/>
  <c r="HE20" i="5"/>
  <c r="HD20" i="5"/>
  <c r="HC20" i="5"/>
  <c r="HB20" i="5"/>
  <c r="HA20" i="5"/>
  <c r="GZ20" i="5"/>
  <c r="GY20" i="5"/>
  <c r="GX20" i="5"/>
  <c r="GW20" i="5"/>
  <c r="GV20" i="5"/>
  <c r="GU20" i="5"/>
  <c r="GT20" i="5"/>
  <c r="GS20" i="5"/>
  <c r="GR20" i="5"/>
  <c r="GQ20" i="5"/>
  <c r="GP20" i="5"/>
  <c r="GO20" i="5"/>
  <c r="GN20" i="5"/>
  <c r="GM20" i="5"/>
  <c r="GL20" i="5"/>
  <c r="GK20" i="5"/>
  <c r="GJ20" i="5"/>
  <c r="GI20" i="5"/>
  <c r="GH20" i="5"/>
  <c r="GG20" i="5"/>
  <c r="GF20" i="5"/>
  <c r="GE20" i="5"/>
  <c r="GD20" i="5"/>
  <c r="GC20" i="5"/>
  <c r="GB20" i="5"/>
  <c r="GA20" i="5"/>
  <c r="FZ20" i="5"/>
  <c r="FY20" i="5"/>
  <c r="FX20" i="5"/>
  <c r="FW20" i="5"/>
  <c r="FV20" i="5"/>
  <c r="FU20" i="5"/>
  <c r="FT20" i="5"/>
  <c r="FS20" i="5"/>
  <c r="FR20" i="5"/>
  <c r="FQ20" i="5"/>
  <c r="FP20" i="5"/>
  <c r="FO20" i="5"/>
  <c r="FN20" i="5"/>
  <c r="FM20" i="5"/>
  <c r="FL20" i="5"/>
  <c r="FK20" i="5"/>
  <c r="FJ20" i="5"/>
  <c r="FI20" i="5"/>
  <c r="FH20" i="5"/>
  <c r="FG20" i="5"/>
  <c r="FF20" i="5"/>
  <c r="FE20" i="5"/>
  <c r="FD20" i="5"/>
  <c r="FC20" i="5"/>
  <c r="FB20" i="5"/>
  <c r="FA20" i="5"/>
  <c r="EZ20" i="5"/>
  <c r="EY20" i="5"/>
  <c r="EX20" i="5"/>
  <c r="EW20" i="5"/>
  <c r="EV20" i="5"/>
  <c r="EU20" i="5"/>
  <c r="ET20" i="5"/>
  <c r="ES20" i="5"/>
  <c r="ER20" i="5"/>
  <c r="EQ20" i="5"/>
  <c r="EP20" i="5"/>
  <c r="EO20" i="5"/>
  <c r="EN20" i="5"/>
  <c r="EM20" i="5"/>
  <c r="EL20" i="5"/>
  <c r="EK20" i="5"/>
  <c r="EJ20" i="5"/>
  <c r="EI20" i="5"/>
  <c r="EH20" i="5"/>
  <c r="EG20" i="5"/>
  <c r="EF20" i="5"/>
  <c r="EE20" i="5"/>
  <c r="ED20" i="5"/>
  <c r="EC20" i="5"/>
  <c r="EB20" i="5"/>
  <c r="EA20" i="5"/>
  <c r="DZ20" i="5"/>
  <c r="DY20" i="5"/>
  <c r="DX20" i="5"/>
  <c r="DW20" i="5"/>
  <c r="DV20" i="5"/>
  <c r="DU20" i="5"/>
  <c r="DT20" i="5"/>
  <c r="DS20" i="5"/>
  <c r="DR20" i="5"/>
  <c r="DQ20" i="5"/>
  <c r="DP20" i="5"/>
  <c r="DO20" i="5"/>
  <c r="DN20" i="5"/>
  <c r="DM20" i="5"/>
  <c r="DL20" i="5"/>
  <c r="DK20" i="5"/>
  <c r="DJ20" i="5"/>
  <c r="DI20" i="5"/>
  <c r="DH20" i="5"/>
  <c r="DG20" i="5"/>
  <c r="DF20" i="5"/>
  <c r="DE20" i="5"/>
  <c r="DD20" i="5"/>
  <c r="DC20" i="5"/>
  <c r="DB20" i="5"/>
  <c r="DA20" i="5"/>
  <c r="CZ20" i="5"/>
  <c r="CY20" i="5"/>
  <c r="CX20" i="5"/>
  <c r="CW20" i="5"/>
  <c r="CV20" i="5"/>
  <c r="CU20" i="5"/>
  <c r="CT20" i="5"/>
  <c r="CS20" i="5"/>
  <c r="CR20" i="5"/>
  <c r="CQ20" i="5"/>
  <c r="CP20" i="5"/>
  <c r="CO20" i="5"/>
  <c r="CN20" i="5"/>
  <c r="CM20" i="5"/>
  <c r="CL20" i="5"/>
  <c r="CK20" i="5"/>
  <c r="CJ20" i="5"/>
  <c r="CI20" i="5"/>
  <c r="CH20" i="5"/>
  <c r="CG20" i="5"/>
  <c r="CF20" i="5"/>
  <c r="CE20" i="5"/>
  <c r="CD20" i="5"/>
  <c r="CC20" i="5"/>
  <c r="CB20" i="5"/>
  <c r="CA20" i="5"/>
  <c r="BZ20" i="5"/>
  <c r="BY20" i="5"/>
  <c r="BX20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H27" i="5" s="1"/>
  <c r="NH19" i="5"/>
  <c r="NG19" i="5"/>
  <c r="NF19" i="5"/>
  <c r="NE19" i="5"/>
  <c r="ND19" i="5"/>
  <c r="NC19" i="5"/>
  <c r="NB19" i="5"/>
  <c r="NA19" i="5"/>
  <c r="MZ19" i="5"/>
  <c r="MY19" i="5"/>
  <c r="MX19" i="5"/>
  <c r="MW19" i="5"/>
  <c r="MV19" i="5"/>
  <c r="MU19" i="5"/>
  <c r="MT19" i="5"/>
  <c r="MS19" i="5"/>
  <c r="MR19" i="5"/>
  <c r="MQ19" i="5"/>
  <c r="MP19" i="5"/>
  <c r="MO19" i="5"/>
  <c r="MN19" i="5"/>
  <c r="MM19" i="5"/>
  <c r="ML19" i="5"/>
  <c r="MK19" i="5"/>
  <c r="MJ19" i="5"/>
  <c r="MI19" i="5"/>
  <c r="MH19" i="5"/>
  <c r="MG19" i="5"/>
  <c r="MF19" i="5"/>
  <c r="ME19" i="5"/>
  <c r="MD19" i="5"/>
  <c r="MC19" i="5"/>
  <c r="MB19" i="5"/>
  <c r="MA19" i="5"/>
  <c r="LZ19" i="5"/>
  <c r="LY19" i="5"/>
  <c r="LX19" i="5"/>
  <c r="LW19" i="5"/>
  <c r="LV19" i="5"/>
  <c r="LU19" i="5"/>
  <c r="LT19" i="5"/>
  <c r="LS19" i="5"/>
  <c r="LR19" i="5"/>
  <c r="LQ19" i="5"/>
  <c r="LP19" i="5"/>
  <c r="LO19" i="5"/>
  <c r="LN19" i="5"/>
  <c r="LM19" i="5"/>
  <c r="LL19" i="5"/>
  <c r="LK19" i="5"/>
  <c r="LJ19" i="5"/>
  <c r="LI19" i="5"/>
  <c r="LH19" i="5"/>
  <c r="LG19" i="5"/>
  <c r="LF19" i="5"/>
  <c r="LE19" i="5"/>
  <c r="LD19" i="5"/>
  <c r="LC19" i="5"/>
  <c r="LB19" i="5"/>
  <c r="LA19" i="5"/>
  <c r="KZ19" i="5"/>
  <c r="KY19" i="5"/>
  <c r="KX19" i="5"/>
  <c r="KW19" i="5"/>
  <c r="KV19" i="5"/>
  <c r="KU19" i="5"/>
  <c r="KT19" i="5"/>
  <c r="KS19" i="5"/>
  <c r="KR19" i="5"/>
  <c r="KQ19" i="5"/>
  <c r="KP19" i="5"/>
  <c r="KO19" i="5"/>
  <c r="KN19" i="5"/>
  <c r="KM19" i="5"/>
  <c r="KL19" i="5"/>
  <c r="KK19" i="5"/>
  <c r="KJ19" i="5"/>
  <c r="KI19" i="5"/>
  <c r="KH19" i="5"/>
  <c r="KG19" i="5"/>
  <c r="KF19" i="5"/>
  <c r="KE19" i="5"/>
  <c r="KD19" i="5"/>
  <c r="KC19" i="5"/>
  <c r="KB19" i="5"/>
  <c r="KA19" i="5"/>
  <c r="JZ19" i="5"/>
  <c r="JY19" i="5"/>
  <c r="JX19" i="5"/>
  <c r="JW19" i="5"/>
  <c r="JV19" i="5"/>
  <c r="JU19" i="5"/>
  <c r="JT19" i="5"/>
  <c r="JS19" i="5"/>
  <c r="JR19" i="5"/>
  <c r="JQ19" i="5"/>
  <c r="JP19" i="5"/>
  <c r="JO19" i="5"/>
  <c r="JN19" i="5"/>
  <c r="JM19" i="5"/>
  <c r="JL19" i="5"/>
  <c r="JK19" i="5"/>
  <c r="JJ19" i="5"/>
  <c r="JI19" i="5"/>
  <c r="JH19" i="5"/>
  <c r="JG19" i="5"/>
  <c r="JF19" i="5"/>
  <c r="JE19" i="5"/>
  <c r="JD19" i="5"/>
  <c r="JC19" i="5"/>
  <c r="JB19" i="5"/>
  <c r="JA19" i="5"/>
  <c r="IZ19" i="5"/>
  <c r="IY19" i="5"/>
  <c r="IX19" i="5"/>
  <c r="IW19" i="5"/>
  <c r="IV19" i="5"/>
  <c r="IU19" i="5"/>
  <c r="IT19" i="5"/>
  <c r="IS19" i="5"/>
  <c r="IR19" i="5"/>
  <c r="IQ19" i="5"/>
  <c r="IP19" i="5"/>
  <c r="IO19" i="5"/>
  <c r="IN19" i="5"/>
  <c r="IM19" i="5"/>
  <c r="IL19" i="5"/>
  <c r="IK19" i="5"/>
  <c r="IJ19" i="5"/>
  <c r="II19" i="5"/>
  <c r="IH19" i="5"/>
  <c r="IG19" i="5"/>
  <c r="IF19" i="5"/>
  <c r="IE19" i="5"/>
  <c r="ID19" i="5"/>
  <c r="IC19" i="5"/>
  <c r="IB19" i="5"/>
  <c r="IA19" i="5"/>
  <c r="HZ19" i="5"/>
  <c r="HY19" i="5"/>
  <c r="HX19" i="5"/>
  <c r="HW19" i="5"/>
  <c r="HV19" i="5"/>
  <c r="HU19" i="5"/>
  <c r="HT19" i="5"/>
  <c r="HS19" i="5"/>
  <c r="HR19" i="5"/>
  <c r="HQ19" i="5"/>
  <c r="HP19" i="5"/>
  <c r="HO19" i="5"/>
  <c r="HN19" i="5"/>
  <c r="HM19" i="5"/>
  <c r="HL19" i="5"/>
  <c r="HK19" i="5"/>
  <c r="HJ19" i="5"/>
  <c r="HI19" i="5"/>
  <c r="HH19" i="5"/>
  <c r="HG19" i="5"/>
  <c r="HF19" i="5"/>
  <c r="HE19" i="5"/>
  <c r="HD19" i="5"/>
  <c r="HC19" i="5"/>
  <c r="HB19" i="5"/>
  <c r="HA19" i="5"/>
  <c r="GZ19" i="5"/>
  <c r="GY19" i="5"/>
  <c r="GX19" i="5"/>
  <c r="GW19" i="5"/>
  <c r="GV19" i="5"/>
  <c r="GU19" i="5"/>
  <c r="GT19" i="5"/>
  <c r="GS19" i="5"/>
  <c r="GR19" i="5"/>
  <c r="GQ19" i="5"/>
  <c r="GP19" i="5"/>
  <c r="GO19" i="5"/>
  <c r="GN19" i="5"/>
  <c r="GM19" i="5"/>
  <c r="GL19" i="5"/>
  <c r="GK19" i="5"/>
  <c r="GJ19" i="5"/>
  <c r="GI19" i="5"/>
  <c r="GH19" i="5"/>
  <c r="GG19" i="5"/>
  <c r="GF19" i="5"/>
  <c r="GE19" i="5"/>
  <c r="GD19" i="5"/>
  <c r="GC19" i="5"/>
  <c r="GB19" i="5"/>
  <c r="GA19" i="5"/>
  <c r="FZ19" i="5"/>
  <c r="FY19" i="5"/>
  <c r="FX19" i="5"/>
  <c r="FW19" i="5"/>
  <c r="FV19" i="5"/>
  <c r="FU19" i="5"/>
  <c r="FT19" i="5"/>
  <c r="FS19" i="5"/>
  <c r="FR19" i="5"/>
  <c r="FQ19" i="5"/>
  <c r="FP19" i="5"/>
  <c r="FO19" i="5"/>
  <c r="FN19" i="5"/>
  <c r="FM19" i="5"/>
  <c r="FL19" i="5"/>
  <c r="FK19" i="5"/>
  <c r="FJ19" i="5"/>
  <c r="FI19" i="5"/>
  <c r="FH19" i="5"/>
  <c r="FG19" i="5"/>
  <c r="FF19" i="5"/>
  <c r="FE19" i="5"/>
  <c r="FD19" i="5"/>
  <c r="FC19" i="5"/>
  <c r="FB19" i="5"/>
  <c r="FA19" i="5"/>
  <c r="EZ19" i="5"/>
  <c r="EY19" i="5"/>
  <c r="EX19" i="5"/>
  <c r="EW19" i="5"/>
  <c r="EV19" i="5"/>
  <c r="EU19" i="5"/>
  <c r="ET19" i="5"/>
  <c r="ES19" i="5"/>
  <c r="ER19" i="5"/>
  <c r="EQ19" i="5"/>
  <c r="EP19" i="5"/>
  <c r="EO19" i="5"/>
  <c r="EN19" i="5"/>
  <c r="EM19" i="5"/>
  <c r="EL19" i="5"/>
  <c r="EK19" i="5"/>
  <c r="EJ19" i="5"/>
  <c r="EI19" i="5"/>
  <c r="EH19" i="5"/>
  <c r="EG19" i="5"/>
  <c r="EF19" i="5"/>
  <c r="EE19" i="5"/>
  <c r="ED19" i="5"/>
  <c r="EC19" i="5"/>
  <c r="EB19" i="5"/>
  <c r="EA19" i="5"/>
  <c r="DZ19" i="5"/>
  <c r="DY19" i="5"/>
  <c r="DX19" i="5"/>
  <c r="DW19" i="5"/>
  <c r="DV19" i="5"/>
  <c r="DU19" i="5"/>
  <c r="DT19" i="5"/>
  <c r="DS19" i="5"/>
  <c r="DR19" i="5"/>
  <c r="DQ19" i="5"/>
  <c r="DP19" i="5"/>
  <c r="DO19" i="5"/>
  <c r="DN19" i="5"/>
  <c r="DM19" i="5"/>
  <c r="DL19" i="5"/>
  <c r="DK19" i="5"/>
  <c r="DJ19" i="5"/>
  <c r="DI19" i="5"/>
  <c r="DH19" i="5"/>
  <c r="DG19" i="5"/>
  <c r="DF19" i="5"/>
  <c r="DE19" i="5"/>
  <c r="DD19" i="5"/>
  <c r="DC19" i="5"/>
  <c r="DB19" i="5"/>
  <c r="DA19" i="5"/>
  <c r="CZ19" i="5"/>
  <c r="CY19" i="5"/>
  <c r="CX19" i="5"/>
  <c r="CW19" i="5"/>
  <c r="CV19" i="5"/>
  <c r="CU19" i="5"/>
  <c r="CT19" i="5"/>
  <c r="CS19" i="5"/>
  <c r="CR19" i="5"/>
  <c r="CQ19" i="5"/>
  <c r="CP19" i="5"/>
  <c r="CO19" i="5"/>
  <c r="CN19" i="5"/>
  <c r="CM19" i="5"/>
  <c r="CL19" i="5"/>
  <c r="CK19" i="5"/>
  <c r="CJ19" i="5"/>
  <c r="CI19" i="5"/>
  <c r="CH19" i="5"/>
  <c r="CG19" i="5"/>
  <c r="CF19" i="5"/>
  <c r="CE19" i="5"/>
  <c r="CD19" i="5"/>
  <c r="CC19" i="5"/>
  <c r="CB19" i="5"/>
  <c r="CA19" i="5"/>
  <c r="BZ19" i="5"/>
  <c r="BY19" i="5"/>
  <c r="BX19" i="5"/>
  <c r="BW19" i="5"/>
  <c r="BV19" i="5"/>
  <c r="BU19" i="5"/>
  <c r="BT19" i="5"/>
  <c r="BS19" i="5"/>
  <c r="BR19" i="5"/>
  <c r="BQ19" i="5"/>
  <c r="BP19" i="5"/>
  <c r="BO19" i="5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BF6" i="5"/>
  <c r="BG6" i="5"/>
  <c r="BH6" i="5"/>
  <c r="BI6" i="5"/>
  <c r="BJ6" i="5"/>
  <c r="BK6" i="5"/>
  <c r="BL6" i="5"/>
  <c r="BM6" i="5"/>
  <c r="BN6" i="5"/>
  <c r="BO6" i="5"/>
  <c r="BP6" i="5"/>
  <c r="BQ6" i="5"/>
  <c r="BR6" i="5"/>
  <c r="BS6" i="5"/>
  <c r="BT6" i="5"/>
  <c r="BU6" i="5"/>
  <c r="BV6" i="5"/>
  <c r="BW6" i="5"/>
  <c r="BX6" i="5"/>
  <c r="BY6" i="5"/>
  <c r="BZ6" i="5"/>
  <c r="CA6" i="5"/>
  <c r="CB6" i="5"/>
  <c r="CC6" i="5"/>
  <c r="CD6" i="5"/>
  <c r="CE6" i="5"/>
  <c r="CF6" i="5"/>
  <c r="CG6" i="5"/>
  <c r="CH6" i="5"/>
  <c r="CI6" i="5"/>
  <c r="CJ6" i="5"/>
  <c r="CK6" i="5"/>
  <c r="CL6" i="5"/>
  <c r="CM6" i="5"/>
  <c r="CN6" i="5"/>
  <c r="CO6" i="5"/>
  <c r="CP6" i="5"/>
  <c r="CQ6" i="5"/>
  <c r="CR6" i="5"/>
  <c r="CS6" i="5"/>
  <c r="CT6" i="5"/>
  <c r="CU6" i="5"/>
  <c r="CV6" i="5"/>
  <c r="CW6" i="5"/>
  <c r="CX6" i="5"/>
  <c r="CY6" i="5"/>
  <c r="CZ6" i="5"/>
  <c r="DA6" i="5"/>
  <c r="DB6" i="5"/>
  <c r="DC6" i="5"/>
  <c r="DD6" i="5"/>
  <c r="DE6" i="5"/>
  <c r="DF6" i="5"/>
  <c r="DG6" i="5"/>
  <c r="DH6" i="5"/>
  <c r="DI6" i="5"/>
  <c r="DJ6" i="5"/>
  <c r="DK6" i="5"/>
  <c r="DL6" i="5"/>
  <c r="DM6" i="5"/>
  <c r="DN6" i="5"/>
  <c r="DO6" i="5"/>
  <c r="DP6" i="5"/>
  <c r="DQ6" i="5"/>
  <c r="DR6" i="5"/>
  <c r="DS6" i="5"/>
  <c r="DT6" i="5"/>
  <c r="DU6" i="5"/>
  <c r="DV6" i="5"/>
  <c r="DW6" i="5"/>
  <c r="DX6" i="5"/>
  <c r="DY6" i="5"/>
  <c r="DZ6" i="5"/>
  <c r="EA6" i="5"/>
  <c r="EB6" i="5"/>
  <c r="EC6" i="5"/>
  <c r="ED6" i="5"/>
  <c r="EE6" i="5"/>
  <c r="EF6" i="5"/>
  <c r="EG6" i="5"/>
  <c r="EH6" i="5"/>
  <c r="EI6" i="5"/>
  <c r="EJ6" i="5"/>
  <c r="EK6" i="5"/>
  <c r="EL6" i="5"/>
  <c r="EM6" i="5"/>
  <c r="EN6" i="5"/>
  <c r="EO6" i="5"/>
  <c r="EP6" i="5"/>
  <c r="EQ6" i="5"/>
  <c r="ER6" i="5"/>
  <c r="ES6" i="5"/>
  <c r="ET6" i="5"/>
  <c r="EU6" i="5"/>
  <c r="EV6" i="5"/>
  <c r="EW6" i="5"/>
  <c r="EX6" i="5"/>
  <c r="EY6" i="5"/>
  <c r="EZ6" i="5"/>
  <c r="FA6" i="5"/>
  <c r="FB6" i="5"/>
  <c r="FC6" i="5"/>
  <c r="FD6" i="5"/>
  <c r="FE6" i="5"/>
  <c r="FF6" i="5"/>
  <c r="FG6" i="5"/>
  <c r="FH6" i="5"/>
  <c r="FI6" i="5"/>
  <c r="FJ6" i="5"/>
  <c r="FK6" i="5"/>
  <c r="FL6" i="5"/>
  <c r="FM6" i="5"/>
  <c r="FN6" i="5"/>
  <c r="FO6" i="5"/>
  <c r="FP6" i="5"/>
  <c r="FQ6" i="5"/>
  <c r="FR6" i="5"/>
  <c r="FS6" i="5"/>
  <c r="FT6" i="5"/>
  <c r="FU6" i="5"/>
  <c r="FV6" i="5"/>
  <c r="FW6" i="5"/>
  <c r="FX6" i="5"/>
  <c r="FY6" i="5"/>
  <c r="FZ6" i="5"/>
  <c r="GA6" i="5"/>
  <c r="GB6" i="5"/>
  <c r="GC6" i="5"/>
  <c r="GD6" i="5"/>
  <c r="GE6" i="5"/>
  <c r="GF6" i="5"/>
  <c r="GG6" i="5"/>
  <c r="GH6" i="5"/>
  <c r="GI6" i="5"/>
  <c r="GJ6" i="5"/>
  <c r="GK6" i="5"/>
  <c r="GL6" i="5"/>
  <c r="GM6" i="5"/>
  <c r="GN6" i="5"/>
  <c r="GO6" i="5"/>
  <c r="GP6" i="5"/>
  <c r="GQ6" i="5"/>
  <c r="GR6" i="5"/>
  <c r="GS6" i="5"/>
  <c r="GT6" i="5"/>
  <c r="GU6" i="5"/>
  <c r="GV6" i="5"/>
  <c r="GW6" i="5"/>
  <c r="GX6" i="5"/>
  <c r="GY6" i="5"/>
  <c r="GZ6" i="5"/>
  <c r="HA6" i="5"/>
  <c r="HB6" i="5"/>
  <c r="HC6" i="5"/>
  <c r="HD6" i="5"/>
  <c r="HE6" i="5"/>
  <c r="HF6" i="5"/>
  <c r="HG6" i="5"/>
  <c r="HH6" i="5"/>
  <c r="HI6" i="5"/>
  <c r="HJ6" i="5"/>
  <c r="HK6" i="5"/>
  <c r="HL6" i="5"/>
  <c r="HM6" i="5"/>
  <c r="HN6" i="5"/>
  <c r="HO6" i="5"/>
  <c r="HP6" i="5"/>
  <c r="HQ6" i="5"/>
  <c r="HR6" i="5"/>
  <c r="HS6" i="5"/>
  <c r="HT6" i="5"/>
  <c r="HU6" i="5"/>
  <c r="HV6" i="5"/>
  <c r="HW6" i="5"/>
  <c r="HX6" i="5"/>
  <c r="HY6" i="5"/>
  <c r="HZ6" i="5"/>
  <c r="IA6" i="5"/>
  <c r="IB6" i="5"/>
  <c r="IC6" i="5"/>
  <c r="ID6" i="5"/>
  <c r="IE6" i="5"/>
  <c r="IF6" i="5"/>
  <c r="IG6" i="5"/>
  <c r="IH6" i="5"/>
  <c r="II6" i="5"/>
  <c r="IJ6" i="5"/>
  <c r="IK6" i="5"/>
  <c r="IL6" i="5"/>
  <c r="IM6" i="5"/>
  <c r="IN6" i="5"/>
  <c r="IO6" i="5"/>
  <c r="IP6" i="5"/>
  <c r="IQ6" i="5"/>
  <c r="IR6" i="5"/>
  <c r="IS6" i="5"/>
  <c r="IT6" i="5"/>
  <c r="IU6" i="5"/>
  <c r="IV6" i="5"/>
  <c r="IW6" i="5"/>
  <c r="IX6" i="5"/>
  <c r="IY6" i="5"/>
  <c r="IZ6" i="5"/>
  <c r="JA6" i="5"/>
  <c r="JB6" i="5"/>
  <c r="JC6" i="5"/>
  <c r="JD6" i="5"/>
  <c r="JE6" i="5"/>
  <c r="JF6" i="5"/>
  <c r="JG6" i="5"/>
  <c r="JH6" i="5"/>
  <c r="JI6" i="5"/>
  <c r="JJ6" i="5"/>
  <c r="JK6" i="5"/>
  <c r="JL6" i="5"/>
  <c r="JM6" i="5"/>
  <c r="JN6" i="5"/>
  <c r="JO6" i="5"/>
  <c r="JP6" i="5"/>
  <c r="JQ6" i="5"/>
  <c r="JR6" i="5"/>
  <c r="JS6" i="5"/>
  <c r="JT6" i="5"/>
  <c r="JU6" i="5"/>
  <c r="JV6" i="5"/>
  <c r="JW6" i="5"/>
  <c r="JX6" i="5"/>
  <c r="JY6" i="5"/>
  <c r="JZ6" i="5"/>
  <c r="KA6" i="5"/>
  <c r="KB6" i="5"/>
  <c r="KC6" i="5"/>
  <c r="KD6" i="5"/>
  <c r="KE6" i="5"/>
  <c r="KF6" i="5"/>
  <c r="KG6" i="5"/>
  <c r="KH6" i="5"/>
  <c r="KI6" i="5"/>
  <c r="KJ6" i="5"/>
  <c r="KK6" i="5"/>
  <c r="KL6" i="5"/>
  <c r="KM6" i="5"/>
  <c r="KN6" i="5"/>
  <c r="KO6" i="5"/>
  <c r="KP6" i="5"/>
  <c r="KQ6" i="5"/>
  <c r="KR6" i="5"/>
  <c r="KS6" i="5"/>
  <c r="KT6" i="5"/>
  <c r="KU6" i="5"/>
  <c r="KV6" i="5"/>
  <c r="KW6" i="5"/>
  <c r="KX6" i="5"/>
  <c r="KY6" i="5"/>
  <c r="KZ6" i="5"/>
  <c r="LA6" i="5"/>
  <c r="LB6" i="5"/>
  <c r="LC6" i="5"/>
  <c r="LD6" i="5"/>
  <c r="LE6" i="5"/>
  <c r="LF6" i="5"/>
  <c r="LG6" i="5"/>
  <c r="LH6" i="5"/>
  <c r="LI6" i="5"/>
  <c r="LJ6" i="5"/>
  <c r="LK6" i="5"/>
  <c r="LL6" i="5"/>
  <c r="LM6" i="5"/>
  <c r="LN6" i="5"/>
  <c r="LO6" i="5"/>
  <c r="LP6" i="5"/>
  <c r="LQ6" i="5"/>
  <c r="LR6" i="5"/>
  <c r="LS6" i="5"/>
  <c r="LT6" i="5"/>
  <c r="LU6" i="5"/>
  <c r="LV6" i="5"/>
  <c r="LW6" i="5"/>
  <c r="LX6" i="5"/>
  <c r="LY6" i="5"/>
  <c r="LZ6" i="5"/>
  <c r="MA6" i="5"/>
  <c r="MB6" i="5"/>
  <c r="MC6" i="5"/>
  <c r="MD6" i="5"/>
  <c r="ME6" i="5"/>
  <c r="MF6" i="5"/>
  <c r="MG6" i="5"/>
  <c r="MH6" i="5"/>
  <c r="MI6" i="5"/>
  <c r="MJ6" i="5"/>
  <c r="MK6" i="5"/>
  <c r="ML6" i="5"/>
  <c r="MM6" i="5"/>
  <c r="MN6" i="5"/>
  <c r="MO6" i="5"/>
  <c r="MP6" i="5"/>
  <c r="MQ6" i="5"/>
  <c r="MR6" i="5"/>
  <c r="MS6" i="5"/>
  <c r="MT6" i="5"/>
  <c r="MU6" i="5"/>
  <c r="MV6" i="5"/>
  <c r="MW6" i="5"/>
  <c r="MX6" i="5"/>
  <c r="MY6" i="5"/>
  <c r="MZ6" i="5"/>
  <c r="NA6" i="5"/>
  <c r="NB6" i="5"/>
  <c r="NC6" i="5"/>
  <c r="ND6" i="5"/>
  <c r="NE6" i="5"/>
  <c r="NF6" i="5"/>
  <c r="NG6" i="5"/>
  <c r="NH6" i="5"/>
  <c r="NH7" i="5"/>
  <c r="NG7" i="5"/>
  <c r="NF7" i="5"/>
  <c r="NE7" i="5"/>
  <c r="ND7" i="5"/>
  <c r="NC7" i="5"/>
  <c r="NB7" i="5"/>
  <c r="NA7" i="5"/>
  <c r="MZ7" i="5"/>
  <c r="MY7" i="5"/>
  <c r="MX7" i="5"/>
  <c r="MW7" i="5"/>
  <c r="MV7" i="5"/>
  <c r="MU7" i="5"/>
  <c r="MT7" i="5"/>
  <c r="MS7" i="5"/>
  <c r="MR7" i="5"/>
  <c r="MQ7" i="5"/>
  <c r="MP7" i="5"/>
  <c r="MO7" i="5"/>
  <c r="MN7" i="5"/>
  <c r="MM7" i="5"/>
  <c r="ML7" i="5"/>
  <c r="MK7" i="5"/>
  <c r="MJ7" i="5"/>
  <c r="MI7" i="5"/>
  <c r="MH7" i="5"/>
  <c r="MG7" i="5"/>
  <c r="MF7" i="5"/>
  <c r="ME7" i="5"/>
  <c r="MD7" i="5"/>
  <c r="MC7" i="5"/>
  <c r="MB7" i="5"/>
  <c r="MA7" i="5"/>
  <c r="LZ7" i="5"/>
  <c r="LY7" i="5"/>
  <c r="LX7" i="5"/>
  <c r="LW7" i="5"/>
  <c r="LV7" i="5"/>
  <c r="LU7" i="5"/>
  <c r="LT7" i="5"/>
  <c r="LS7" i="5"/>
  <c r="LR7" i="5"/>
  <c r="LQ7" i="5"/>
  <c r="LP7" i="5"/>
  <c r="LO7" i="5"/>
  <c r="LN7" i="5"/>
  <c r="LM7" i="5"/>
  <c r="LL7" i="5"/>
  <c r="LK7" i="5"/>
  <c r="LJ7" i="5"/>
  <c r="LI7" i="5"/>
  <c r="LH7" i="5"/>
  <c r="LG7" i="5"/>
  <c r="LF7" i="5"/>
  <c r="LE7" i="5"/>
  <c r="LD7" i="5"/>
  <c r="LC7" i="5"/>
  <c r="LB7" i="5"/>
  <c r="LA7" i="5"/>
  <c r="KZ7" i="5"/>
  <c r="KY7" i="5"/>
  <c r="KX7" i="5"/>
  <c r="KW7" i="5"/>
  <c r="KV7" i="5"/>
  <c r="KU7" i="5"/>
  <c r="KT7" i="5"/>
  <c r="KS7" i="5"/>
  <c r="KR7" i="5"/>
  <c r="KQ7" i="5"/>
  <c r="KP7" i="5"/>
  <c r="KO7" i="5"/>
  <c r="KN7" i="5"/>
  <c r="KM7" i="5"/>
  <c r="KL7" i="5"/>
  <c r="KK7" i="5"/>
  <c r="KJ7" i="5"/>
  <c r="KI7" i="5"/>
  <c r="KH7" i="5"/>
  <c r="KG7" i="5"/>
  <c r="KF7" i="5"/>
  <c r="KE7" i="5"/>
  <c r="KD7" i="5"/>
  <c r="KC7" i="5"/>
  <c r="KB7" i="5"/>
  <c r="KA7" i="5"/>
  <c r="JZ7" i="5"/>
  <c r="JY7" i="5"/>
  <c r="JX7" i="5"/>
  <c r="JW7" i="5"/>
  <c r="JV7" i="5"/>
  <c r="JU7" i="5"/>
  <c r="JT7" i="5"/>
  <c r="JS7" i="5"/>
  <c r="JR7" i="5"/>
  <c r="JQ7" i="5"/>
  <c r="JP7" i="5"/>
  <c r="JO7" i="5"/>
  <c r="JN7" i="5"/>
  <c r="JM7" i="5"/>
  <c r="JL7" i="5"/>
  <c r="JK7" i="5"/>
  <c r="JJ7" i="5"/>
  <c r="JI7" i="5"/>
  <c r="JH7" i="5"/>
  <c r="JG7" i="5"/>
  <c r="JF7" i="5"/>
  <c r="JE7" i="5"/>
  <c r="JD7" i="5"/>
  <c r="JC7" i="5"/>
  <c r="JB7" i="5"/>
  <c r="JA7" i="5"/>
  <c r="IZ7" i="5"/>
  <c r="IY7" i="5"/>
  <c r="IX7" i="5"/>
  <c r="IW7" i="5"/>
  <c r="IV7" i="5"/>
  <c r="IU7" i="5"/>
  <c r="IT7" i="5"/>
  <c r="IS7" i="5"/>
  <c r="IR7" i="5"/>
  <c r="IQ7" i="5"/>
  <c r="IP7" i="5"/>
  <c r="IO7" i="5"/>
  <c r="IN7" i="5"/>
  <c r="IM7" i="5"/>
  <c r="IL7" i="5"/>
  <c r="IK7" i="5"/>
  <c r="IJ7" i="5"/>
  <c r="II7" i="5"/>
  <c r="IH7" i="5"/>
  <c r="IG7" i="5"/>
  <c r="IF7" i="5"/>
  <c r="IE7" i="5"/>
  <c r="ID7" i="5"/>
  <c r="IC7" i="5"/>
  <c r="IB7" i="5"/>
  <c r="IA7" i="5"/>
  <c r="HZ7" i="5"/>
  <c r="HY7" i="5"/>
  <c r="HX7" i="5"/>
  <c r="HW7" i="5"/>
  <c r="HV7" i="5"/>
  <c r="HU7" i="5"/>
  <c r="HT7" i="5"/>
  <c r="HS7" i="5"/>
  <c r="HR7" i="5"/>
  <c r="HQ7" i="5"/>
  <c r="HP7" i="5"/>
  <c r="HO7" i="5"/>
  <c r="HN7" i="5"/>
  <c r="HM7" i="5"/>
  <c r="HL7" i="5"/>
  <c r="HK7" i="5"/>
  <c r="HJ7" i="5"/>
  <c r="HI7" i="5"/>
  <c r="HH7" i="5"/>
  <c r="HG7" i="5"/>
  <c r="HF7" i="5"/>
  <c r="HE7" i="5"/>
  <c r="HD7" i="5"/>
  <c r="HC7" i="5"/>
  <c r="HB7" i="5"/>
  <c r="HA7" i="5"/>
  <c r="GZ7" i="5"/>
  <c r="GY7" i="5"/>
  <c r="GX7" i="5"/>
  <c r="GW7" i="5"/>
  <c r="GV7" i="5"/>
  <c r="GU7" i="5"/>
  <c r="GT7" i="5"/>
  <c r="GS7" i="5"/>
  <c r="GR7" i="5"/>
  <c r="GQ7" i="5"/>
  <c r="GP7" i="5"/>
  <c r="GO7" i="5"/>
  <c r="GN7" i="5"/>
  <c r="GM7" i="5"/>
  <c r="GL7" i="5"/>
  <c r="GK7" i="5"/>
  <c r="GJ7" i="5"/>
  <c r="GI7" i="5"/>
  <c r="GH7" i="5"/>
  <c r="GG7" i="5"/>
  <c r="GF7" i="5"/>
  <c r="GE7" i="5"/>
  <c r="GD7" i="5"/>
  <c r="GC7" i="5"/>
  <c r="GB7" i="5"/>
  <c r="GA7" i="5"/>
  <c r="FZ7" i="5"/>
  <c r="FY7" i="5"/>
  <c r="FX7" i="5"/>
  <c r="FW7" i="5"/>
  <c r="FV7" i="5"/>
  <c r="FU7" i="5"/>
  <c r="FT7" i="5"/>
  <c r="FS7" i="5"/>
  <c r="FR7" i="5"/>
  <c r="FQ7" i="5"/>
  <c r="FP7" i="5"/>
  <c r="FO7" i="5"/>
  <c r="FN7" i="5"/>
  <c r="FM7" i="5"/>
  <c r="FL7" i="5"/>
  <c r="FK7" i="5"/>
  <c r="FJ7" i="5"/>
  <c r="FI7" i="5"/>
  <c r="FH7" i="5"/>
  <c r="FG7" i="5"/>
  <c r="FF7" i="5"/>
  <c r="FE7" i="5"/>
  <c r="FD7" i="5"/>
  <c r="FC7" i="5"/>
  <c r="FB7" i="5"/>
  <c r="FA7" i="5"/>
  <c r="EZ7" i="5"/>
  <c r="EY7" i="5"/>
  <c r="EX7" i="5"/>
  <c r="EW7" i="5"/>
  <c r="EV7" i="5"/>
  <c r="EU7" i="5"/>
  <c r="ET7" i="5"/>
  <c r="ES7" i="5"/>
  <c r="ER7" i="5"/>
  <c r="EQ7" i="5"/>
  <c r="EP7" i="5"/>
  <c r="EO7" i="5"/>
  <c r="EN7" i="5"/>
  <c r="EM7" i="5"/>
  <c r="EL7" i="5"/>
  <c r="EK7" i="5"/>
  <c r="EJ7" i="5"/>
  <c r="EI7" i="5"/>
  <c r="EH7" i="5"/>
  <c r="EG7" i="5"/>
  <c r="EF7" i="5"/>
  <c r="EE7" i="5"/>
  <c r="ED7" i="5"/>
  <c r="EC7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H7" i="5"/>
  <c r="DG7" i="5"/>
  <c r="DF7" i="5"/>
  <c r="DE7" i="5"/>
  <c r="DD7" i="5"/>
  <c r="DC7" i="5"/>
  <c r="DB7" i="5"/>
  <c r="DA7" i="5"/>
  <c r="CZ7" i="5"/>
  <c r="CY7" i="5"/>
  <c r="CX7" i="5"/>
  <c r="CW7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EZ174" i="6"/>
  <c r="EV174" i="6"/>
  <c r="ER174" i="6"/>
  <c r="EN174" i="6"/>
  <c r="EJ174" i="6"/>
  <c r="EF174" i="6"/>
  <c r="EB174" i="6"/>
  <c r="FC174" i="6"/>
  <c r="EY174" i="6"/>
  <c r="EU174" i="6"/>
  <c r="EQ174" i="6"/>
  <c r="EM174" i="6"/>
  <c r="EI174" i="6"/>
  <c r="EE174" i="6"/>
  <c r="EA174" i="6"/>
  <c r="FB174" i="6"/>
  <c r="EX174" i="6"/>
  <c r="ET174" i="6"/>
  <c r="EP174" i="6"/>
  <c r="EL174" i="6"/>
  <c r="EH174" i="6"/>
  <c r="ED174" i="6"/>
  <c r="DZ174" i="6"/>
  <c r="FA174" i="6"/>
  <c r="EK174" i="6"/>
  <c r="EW174" i="6"/>
  <c r="EG174" i="6"/>
  <c r="ES174" i="6"/>
  <c r="EC174" i="6"/>
  <c r="DY174" i="6"/>
  <c r="EO174" i="6"/>
  <c r="CR161" i="6"/>
  <c r="CN161" i="6"/>
  <c r="CJ161" i="6"/>
  <c r="CF161" i="6"/>
  <c r="CB161" i="6"/>
  <c r="BX161" i="6"/>
  <c r="BT161" i="6"/>
  <c r="BP161" i="6"/>
  <c r="CQ161" i="6"/>
  <c r="CM161" i="6"/>
  <c r="CI161" i="6"/>
  <c r="CE161" i="6"/>
  <c r="CA161" i="6"/>
  <c r="BW161" i="6"/>
  <c r="BS161" i="6"/>
  <c r="CT161" i="6"/>
  <c r="CP161" i="6"/>
  <c r="CL161" i="6"/>
  <c r="CH161" i="6"/>
  <c r="CD161" i="6"/>
  <c r="BZ161" i="6"/>
  <c r="BV161" i="6"/>
  <c r="BR161" i="6"/>
  <c r="CG161" i="6"/>
  <c r="BQ161" i="6"/>
  <c r="CS161" i="6"/>
  <c r="CC161" i="6"/>
  <c r="CO161" i="6"/>
  <c r="BY161" i="6"/>
  <c r="CK161" i="6"/>
  <c r="BU161" i="6"/>
  <c r="FA148" i="6"/>
  <c r="EW148" i="6"/>
  <c r="ES148" i="6"/>
  <c r="EO148" i="6"/>
  <c r="EK148" i="6"/>
  <c r="EZ148" i="6"/>
  <c r="EV148" i="6"/>
  <c r="ER148" i="6"/>
  <c r="EN148" i="6"/>
  <c r="EJ148" i="6"/>
  <c r="EF148" i="6"/>
  <c r="EB148" i="6"/>
  <c r="FC148" i="6"/>
  <c r="EY148" i="6"/>
  <c r="EU148" i="6"/>
  <c r="EQ148" i="6"/>
  <c r="EM148" i="6"/>
  <c r="EI148" i="6"/>
  <c r="EE148" i="6"/>
  <c r="EA148" i="6"/>
  <c r="ET148" i="6"/>
  <c r="EG148" i="6"/>
  <c r="DY148" i="6"/>
  <c r="EP148" i="6"/>
  <c r="ED148" i="6"/>
  <c r="FB148" i="6"/>
  <c r="EL148" i="6"/>
  <c r="EC148" i="6"/>
  <c r="EH148" i="6"/>
  <c r="DZ148" i="6"/>
  <c r="EX148" i="6"/>
  <c r="DU135" i="6"/>
  <c r="DQ135" i="6"/>
  <c r="DM135" i="6"/>
  <c r="DI135" i="6"/>
  <c r="DE135" i="6"/>
  <c r="DA135" i="6"/>
  <c r="CW135" i="6"/>
  <c r="DX135" i="6"/>
  <c r="DT135" i="6"/>
  <c r="DP135" i="6"/>
  <c r="DL135" i="6"/>
  <c r="DH135" i="6"/>
  <c r="DD135" i="6"/>
  <c r="CZ135" i="6"/>
  <c r="CV135" i="6"/>
  <c r="DS135" i="6"/>
  <c r="DK135" i="6"/>
  <c r="DC135" i="6"/>
  <c r="CU135" i="6"/>
  <c r="DR135" i="6"/>
  <c r="DJ135" i="6"/>
  <c r="DB135" i="6"/>
  <c r="DW135" i="6"/>
  <c r="DO135" i="6"/>
  <c r="DG135" i="6"/>
  <c r="CY135" i="6"/>
  <c r="DF135" i="6"/>
  <c r="DV135" i="6"/>
  <c r="DN135" i="6"/>
  <c r="CX135" i="6"/>
  <c r="CR122" i="6"/>
  <c r="CN122" i="6"/>
  <c r="CJ122" i="6"/>
  <c r="CF122" i="6"/>
  <c r="CB122" i="6"/>
  <c r="BX122" i="6"/>
  <c r="BT122" i="6"/>
  <c r="BP122" i="6"/>
  <c r="CQ122" i="6"/>
  <c r="CM122" i="6"/>
  <c r="CI122" i="6"/>
  <c r="CE122" i="6"/>
  <c r="CA122" i="6"/>
  <c r="BW122" i="6"/>
  <c r="BS122" i="6"/>
  <c r="CT122" i="6"/>
  <c r="CP122" i="6"/>
  <c r="CL122" i="6"/>
  <c r="CH122" i="6"/>
  <c r="CD122" i="6"/>
  <c r="BZ122" i="6"/>
  <c r="BV122" i="6"/>
  <c r="BR122" i="6"/>
  <c r="CS122" i="6"/>
  <c r="CC122" i="6"/>
  <c r="CK122" i="6"/>
  <c r="BU122" i="6"/>
  <c r="CG122" i="6"/>
  <c r="BY122" i="6"/>
  <c r="BQ122" i="6"/>
  <c r="CO122" i="6"/>
  <c r="FB83" i="6"/>
  <c r="EX83" i="6"/>
  <c r="ET83" i="6"/>
  <c r="EP83" i="6"/>
  <c r="EL83" i="6"/>
  <c r="EH83" i="6"/>
  <c r="ED83" i="6"/>
  <c r="DZ83" i="6"/>
  <c r="FA83" i="6"/>
  <c r="EW83" i="6"/>
  <c r="ES83" i="6"/>
  <c r="EO83" i="6"/>
  <c r="EK83" i="6"/>
  <c r="EG83" i="6"/>
  <c r="EC83" i="6"/>
  <c r="DY83" i="6"/>
  <c r="EZ83" i="6"/>
  <c r="EV83" i="6"/>
  <c r="ER83" i="6"/>
  <c r="EN83" i="6"/>
  <c r="EJ83" i="6"/>
  <c r="EF83" i="6"/>
  <c r="EB83" i="6"/>
  <c r="EQ83" i="6"/>
  <c r="EA83" i="6"/>
  <c r="EY83" i="6"/>
  <c r="EI83" i="6"/>
  <c r="EM83" i="6"/>
  <c r="EE83" i="6"/>
  <c r="FC83" i="6"/>
  <c r="EU83" i="6"/>
  <c r="CQ70" i="6"/>
  <c r="CM70" i="6"/>
  <c r="CI70" i="6"/>
  <c r="CE70" i="6"/>
  <c r="CA70" i="6"/>
  <c r="BW70" i="6"/>
  <c r="BS70" i="6"/>
  <c r="CT70" i="6"/>
  <c r="CP70" i="6"/>
  <c r="CL70" i="6"/>
  <c r="CH70" i="6"/>
  <c r="CD70" i="6"/>
  <c r="BZ70" i="6"/>
  <c r="BV70" i="6"/>
  <c r="CR70" i="6"/>
  <c r="CJ70" i="6"/>
  <c r="CB70" i="6"/>
  <c r="BT70" i="6"/>
  <c r="CN70" i="6"/>
  <c r="CF70" i="6"/>
  <c r="BX70" i="6"/>
  <c r="BQ70" i="6"/>
  <c r="CK70" i="6"/>
  <c r="BU70" i="6"/>
  <c r="CG70" i="6"/>
  <c r="BR70" i="6"/>
  <c r="BY70" i="6"/>
  <c r="CS70" i="6"/>
  <c r="BP70" i="6"/>
  <c r="CO70" i="6"/>
  <c r="CC70" i="6"/>
  <c r="CS31" i="6"/>
  <c r="CO31" i="6"/>
  <c r="CK31" i="6"/>
  <c r="CG31" i="6"/>
  <c r="CC31" i="6"/>
  <c r="BY31" i="6"/>
  <c r="BU31" i="6"/>
  <c r="BQ31" i="6"/>
  <c r="CQ31" i="6"/>
  <c r="CL31" i="6"/>
  <c r="CF31" i="6"/>
  <c r="CA31" i="6"/>
  <c r="BV31" i="6"/>
  <c r="BP31" i="6"/>
  <c r="CP31" i="6"/>
  <c r="CJ31" i="6"/>
  <c r="CM31" i="6"/>
  <c r="CD31" i="6"/>
  <c r="BW31" i="6"/>
  <c r="CR31" i="6"/>
  <c r="CH31" i="6"/>
  <c r="BZ31" i="6"/>
  <c r="BS31" i="6"/>
  <c r="CN31" i="6"/>
  <c r="BX31" i="6"/>
  <c r="CI31" i="6"/>
  <c r="CE31" i="6"/>
  <c r="BR31" i="6"/>
  <c r="CT31" i="6"/>
  <c r="CB31" i="6"/>
  <c r="BT31" i="6"/>
  <c r="FB187" i="6"/>
  <c r="EX187" i="6"/>
  <c r="ET187" i="6"/>
  <c r="EP187" i="6"/>
  <c r="EL187" i="6"/>
  <c r="EH187" i="6"/>
  <c r="ED187" i="6"/>
  <c r="DZ187" i="6"/>
  <c r="FA187" i="6"/>
  <c r="EW187" i="6"/>
  <c r="ES187" i="6"/>
  <c r="EO187" i="6"/>
  <c r="EK187" i="6"/>
  <c r="EG187" i="6"/>
  <c r="EC187" i="6"/>
  <c r="DY187" i="6"/>
  <c r="EZ187" i="6"/>
  <c r="EV187" i="6"/>
  <c r="ER187" i="6"/>
  <c r="EN187" i="6"/>
  <c r="EJ187" i="6"/>
  <c r="EF187" i="6"/>
  <c r="EB187" i="6"/>
  <c r="EY187" i="6"/>
  <c r="EI187" i="6"/>
  <c r="EU187" i="6"/>
  <c r="EE187" i="6"/>
  <c r="EQ187" i="6"/>
  <c r="EA187" i="6"/>
  <c r="EM187" i="6"/>
  <c r="FC187" i="6"/>
  <c r="DW109" i="6"/>
  <c r="DS109" i="6"/>
  <c r="DO109" i="6"/>
  <c r="DK109" i="6"/>
  <c r="DG109" i="6"/>
  <c r="DC109" i="6"/>
  <c r="CY109" i="6"/>
  <c r="CU109" i="6"/>
  <c r="DV109" i="6"/>
  <c r="DR109" i="6"/>
  <c r="DN109" i="6"/>
  <c r="DJ109" i="6"/>
  <c r="DF109" i="6"/>
  <c r="DB109" i="6"/>
  <c r="CX109" i="6"/>
  <c r="DU109" i="6"/>
  <c r="DQ109" i="6"/>
  <c r="DM109" i="6"/>
  <c r="DI109" i="6"/>
  <c r="DE109" i="6"/>
  <c r="DA109" i="6"/>
  <c r="CW109" i="6"/>
  <c r="DX109" i="6"/>
  <c r="DH109" i="6"/>
  <c r="DT109" i="6"/>
  <c r="DD109" i="6"/>
  <c r="DP109" i="6"/>
  <c r="CZ109" i="6"/>
  <c r="DL109" i="6"/>
  <c r="CV109" i="6"/>
  <c r="DX174" i="6"/>
  <c r="DT174" i="6"/>
  <c r="DP174" i="6"/>
  <c r="DL174" i="6"/>
  <c r="DH174" i="6"/>
  <c r="DD174" i="6"/>
  <c r="CZ174" i="6"/>
  <c r="CV174" i="6"/>
  <c r="DW174" i="6"/>
  <c r="DS174" i="6"/>
  <c r="DO174" i="6"/>
  <c r="DK174" i="6"/>
  <c r="DG174" i="6"/>
  <c r="DC174" i="6"/>
  <c r="CY174" i="6"/>
  <c r="CU174" i="6"/>
  <c r="DV174" i="6"/>
  <c r="DR174" i="6"/>
  <c r="DN174" i="6"/>
  <c r="DJ174" i="6"/>
  <c r="DF174" i="6"/>
  <c r="DB174" i="6"/>
  <c r="CX174" i="6"/>
  <c r="DU174" i="6"/>
  <c r="DE174" i="6"/>
  <c r="DQ174" i="6"/>
  <c r="DA174" i="6"/>
  <c r="DM174" i="6"/>
  <c r="CW174" i="6"/>
  <c r="DI174" i="6"/>
  <c r="DX148" i="6"/>
  <c r="DT148" i="6"/>
  <c r="DP148" i="6"/>
  <c r="DL148" i="6"/>
  <c r="DH148" i="6"/>
  <c r="DD148" i="6"/>
  <c r="CZ148" i="6"/>
  <c r="CV148" i="6"/>
  <c r="DW148" i="6"/>
  <c r="DS148" i="6"/>
  <c r="DO148" i="6"/>
  <c r="DK148" i="6"/>
  <c r="DG148" i="6"/>
  <c r="DC148" i="6"/>
  <c r="CY148" i="6"/>
  <c r="CU148" i="6"/>
  <c r="DQ148" i="6"/>
  <c r="DI148" i="6"/>
  <c r="DA148" i="6"/>
  <c r="DV148" i="6"/>
  <c r="DN148" i="6"/>
  <c r="DF148" i="6"/>
  <c r="CX148" i="6"/>
  <c r="DU148" i="6"/>
  <c r="DM148" i="6"/>
  <c r="DE148" i="6"/>
  <c r="CW148" i="6"/>
  <c r="DR148" i="6"/>
  <c r="DB148" i="6"/>
  <c r="DJ148" i="6"/>
  <c r="CS135" i="6"/>
  <c r="CO135" i="6"/>
  <c r="CR135" i="6"/>
  <c r="CN135" i="6"/>
  <c r="CM135" i="6"/>
  <c r="CI135" i="6"/>
  <c r="CE135" i="6"/>
  <c r="CA135" i="6"/>
  <c r="BW135" i="6"/>
  <c r="BS135" i="6"/>
  <c r="CT135" i="6"/>
  <c r="CL135" i="6"/>
  <c r="CH135" i="6"/>
  <c r="CD135" i="6"/>
  <c r="BZ135" i="6"/>
  <c r="BV135" i="6"/>
  <c r="BR135" i="6"/>
  <c r="CQ135" i="6"/>
  <c r="CK135" i="6"/>
  <c r="CG135" i="6"/>
  <c r="CC135" i="6"/>
  <c r="BY135" i="6"/>
  <c r="BU135" i="6"/>
  <c r="BQ135" i="6"/>
  <c r="CF135" i="6"/>
  <c r="BP135" i="6"/>
  <c r="CP135" i="6"/>
  <c r="BX135" i="6"/>
  <c r="CJ135" i="6"/>
  <c r="CB135" i="6"/>
  <c r="BT135" i="6"/>
  <c r="FA96" i="6"/>
  <c r="EW96" i="6"/>
  <c r="ES96" i="6"/>
  <c r="EO96" i="6"/>
  <c r="EK96" i="6"/>
  <c r="EG96" i="6"/>
  <c r="EC96" i="6"/>
  <c r="DY96" i="6"/>
  <c r="EZ96" i="6"/>
  <c r="EV96" i="6"/>
  <c r="ER96" i="6"/>
  <c r="EN96" i="6"/>
  <c r="EJ96" i="6"/>
  <c r="EF96" i="6"/>
  <c r="EB96" i="6"/>
  <c r="FC96" i="6"/>
  <c r="EY96" i="6"/>
  <c r="EU96" i="6"/>
  <c r="EQ96" i="6"/>
  <c r="EM96" i="6"/>
  <c r="EI96" i="6"/>
  <c r="EE96" i="6"/>
  <c r="EA96" i="6"/>
  <c r="EP96" i="6"/>
  <c r="DZ96" i="6"/>
  <c r="EX96" i="6"/>
  <c r="EH96" i="6"/>
  <c r="FB96" i="6"/>
  <c r="ET96" i="6"/>
  <c r="EL96" i="6"/>
  <c r="ED96" i="6"/>
  <c r="DV83" i="6"/>
  <c r="DR83" i="6"/>
  <c r="DN83" i="6"/>
  <c r="DJ83" i="6"/>
  <c r="DF83" i="6"/>
  <c r="DB83" i="6"/>
  <c r="CX83" i="6"/>
  <c r="DU83" i="6"/>
  <c r="DQ83" i="6"/>
  <c r="DM83" i="6"/>
  <c r="DI83" i="6"/>
  <c r="DE83" i="6"/>
  <c r="DA83" i="6"/>
  <c r="CW83" i="6"/>
  <c r="DX83" i="6"/>
  <c r="DT83" i="6"/>
  <c r="DP83" i="6"/>
  <c r="DL83" i="6"/>
  <c r="DH83" i="6"/>
  <c r="DD83" i="6"/>
  <c r="CZ83" i="6"/>
  <c r="CV83" i="6"/>
  <c r="DK83" i="6"/>
  <c r="CU83" i="6"/>
  <c r="DS83" i="6"/>
  <c r="DC83" i="6"/>
  <c r="DG83" i="6"/>
  <c r="CY83" i="6"/>
  <c r="DW83" i="6"/>
  <c r="DO83" i="6"/>
  <c r="DV187" i="6"/>
  <c r="DR187" i="6"/>
  <c r="DN187" i="6"/>
  <c r="DJ187" i="6"/>
  <c r="DF187" i="6"/>
  <c r="DB187" i="6"/>
  <c r="CX187" i="6"/>
  <c r="DU187" i="6"/>
  <c r="DQ187" i="6"/>
  <c r="DM187" i="6"/>
  <c r="DI187" i="6"/>
  <c r="DE187" i="6"/>
  <c r="DA187" i="6"/>
  <c r="CW187" i="6"/>
  <c r="DX187" i="6"/>
  <c r="DT187" i="6"/>
  <c r="DP187" i="6"/>
  <c r="DL187" i="6"/>
  <c r="DH187" i="6"/>
  <c r="DD187" i="6"/>
  <c r="CZ187" i="6"/>
  <c r="CV187" i="6"/>
  <c r="DS187" i="6"/>
  <c r="DC187" i="6"/>
  <c r="DO187" i="6"/>
  <c r="CY187" i="6"/>
  <c r="DK187" i="6"/>
  <c r="CU187" i="6"/>
  <c r="DW187" i="6"/>
  <c r="DG187" i="6"/>
  <c r="CQ109" i="6"/>
  <c r="CM109" i="6"/>
  <c r="CI109" i="6"/>
  <c r="CE109" i="6"/>
  <c r="CA109" i="6"/>
  <c r="BW109" i="6"/>
  <c r="BS109" i="6"/>
  <c r="CT109" i="6"/>
  <c r="CP109" i="6"/>
  <c r="CL109" i="6"/>
  <c r="CH109" i="6"/>
  <c r="CD109" i="6"/>
  <c r="BZ109" i="6"/>
  <c r="BV109" i="6"/>
  <c r="BR109" i="6"/>
  <c r="CS109" i="6"/>
  <c r="CO109" i="6"/>
  <c r="CK109" i="6"/>
  <c r="CG109" i="6"/>
  <c r="CC109" i="6"/>
  <c r="BY109" i="6"/>
  <c r="BU109" i="6"/>
  <c r="BQ109" i="6"/>
  <c r="CR109" i="6"/>
  <c r="CB109" i="6"/>
  <c r="CN109" i="6"/>
  <c r="BX109" i="6"/>
  <c r="CJ109" i="6"/>
  <c r="BT109" i="6"/>
  <c r="CF109" i="6"/>
  <c r="BP109" i="6"/>
  <c r="CR174" i="6"/>
  <c r="CN174" i="6"/>
  <c r="CJ174" i="6"/>
  <c r="CQ174" i="6"/>
  <c r="CM174" i="6"/>
  <c r="CI174" i="6"/>
  <c r="CT174" i="6"/>
  <c r="CP174" i="6"/>
  <c r="CL174" i="6"/>
  <c r="CH174" i="6"/>
  <c r="CO174" i="6"/>
  <c r="CE174" i="6"/>
  <c r="CA174" i="6"/>
  <c r="BW174" i="6"/>
  <c r="BS174" i="6"/>
  <c r="CK174" i="6"/>
  <c r="CD174" i="6"/>
  <c r="BZ174" i="6"/>
  <c r="BV174" i="6"/>
  <c r="BR174" i="6"/>
  <c r="CG174" i="6"/>
  <c r="CC174" i="6"/>
  <c r="BY174" i="6"/>
  <c r="BU174" i="6"/>
  <c r="BQ174" i="6"/>
  <c r="CB174" i="6"/>
  <c r="BX174" i="6"/>
  <c r="CS174" i="6"/>
  <c r="BT174" i="6"/>
  <c r="CF174" i="6"/>
  <c r="BP174" i="6"/>
  <c r="EZ161" i="6"/>
  <c r="EV161" i="6"/>
  <c r="ER161" i="6"/>
  <c r="EN161" i="6"/>
  <c r="EJ161" i="6"/>
  <c r="EF161" i="6"/>
  <c r="EB161" i="6"/>
  <c r="FC161" i="6"/>
  <c r="EY161" i="6"/>
  <c r="EU161" i="6"/>
  <c r="EQ161" i="6"/>
  <c r="EM161" i="6"/>
  <c r="EI161" i="6"/>
  <c r="EE161" i="6"/>
  <c r="EA161" i="6"/>
  <c r="FB161" i="6"/>
  <c r="EX161" i="6"/>
  <c r="ET161" i="6"/>
  <c r="EP161" i="6"/>
  <c r="EL161" i="6"/>
  <c r="EH161" i="6"/>
  <c r="ED161" i="6"/>
  <c r="DZ161" i="6"/>
  <c r="ES161" i="6"/>
  <c r="EC161" i="6"/>
  <c r="EO161" i="6"/>
  <c r="DY161" i="6"/>
  <c r="FA161" i="6"/>
  <c r="EK161" i="6"/>
  <c r="EW161" i="6"/>
  <c r="EG161" i="6"/>
  <c r="CR148" i="6"/>
  <c r="CN148" i="6"/>
  <c r="CJ148" i="6"/>
  <c r="CF148" i="6"/>
  <c r="CB148" i="6"/>
  <c r="BX148" i="6"/>
  <c r="BT148" i="6"/>
  <c r="BP148" i="6"/>
  <c r="CQ148" i="6"/>
  <c r="CM148" i="6"/>
  <c r="CI148" i="6"/>
  <c r="CE148" i="6"/>
  <c r="CA148" i="6"/>
  <c r="BW148" i="6"/>
  <c r="BS148" i="6"/>
  <c r="CS148" i="6"/>
  <c r="CK148" i="6"/>
  <c r="CC148" i="6"/>
  <c r="BU148" i="6"/>
  <c r="CP148" i="6"/>
  <c r="CH148" i="6"/>
  <c r="BZ148" i="6"/>
  <c r="BR148" i="6"/>
  <c r="CO148" i="6"/>
  <c r="CG148" i="6"/>
  <c r="BY148" i="6"/>
  <c r="BQ148" i="6"/>
  <c r="CL148" i="6"/>
  <c r="BV148" i="6"/>
  <c r="CT148" i="6"/>
  <c r="CD148" i="6"/>
  <c r="EZ122" i="6"/>
  <c r="EV122" i="6"/>
  <c r="ER122" i="6"/>
  <c r="EN122" i="6"/>
  <c r="EJ122" i="6"/>
  <c r="EF122" i="6"/>
  <c r="EB122" i="6"/>
  <c r="FC122" i="6"/>
  <c r="EY122" i="6"/>
  <c r="EU122" i="6"/>
  <c r="EQ122" i="6"/>
  <c r="EM122" i="6"/>
  <c r="EI122" i="6"/>
  <c r="EE122" i="6"/>
  <c r="EA122" i="6"/>
  <c r="FB122" i="6"/>
  <c r="EX122" i="6"/>
  <c r="ET122" i="6"/>
  <c r="EP122" i="6"/>
  <c r="EL122" i="6"/>
  <c r="EH122" i="6"/>
  <c r="ED122" i="6"/>
  <c r="DZ122" i="6"/>
  <c r="EO122" i="6"/>
  <c r="DY122" i="6"/>
  <c r="EW122" i="6"/>
  <c r="EG122" i="6"/>
  <c r="ES122" i="6"/>
  <c r="EK122" i="6"/>
  <c r="EC122" i="6"/>
  <c r="FA122" i="6"/>
  <c r="DU96" i="6"/>
  <c r="DQ96" i="6"/>
  <c r="DM96" i="6"/>
  <c r="DI96" i="6"/>
  <c r="DE96" i="6"/>
  <c r="DA96" i="6"/>
  <c r="CW96" i="6"/>
  <c r="DX96" i="6"/>
  <c r="DT96" i="6"/>
  <c r="DP96" i="6"/>
  <c r="DL96" i="6"/>
  <c r="DH96" i="6"/>
  <c r="DD96" i="6"/>
  <c r="CZ96" i="6"/>
  <c r="CV96" i="6"/>
  <c r="DW96" i="6"/>
  <c r="DS96" i="6"/>
  <c r="DO96" i="6"/>
  <c r="DK96" i="6"/>
  <c r="DG96" i="6"/>
  <c r="DC96" i="6"/>
  <c r="CY96" i="6"/>
  <c r="CU96" i="6"/>
  <c r="DJ96" i="6"/>
  <c r="DR96" i="6"/>
  <c r="DB96" i="6"/>
  <c r="DV96" i="6"/>
  <c r="DN96" i="6"/>
  <c r="DF96" i="6"/>
  <c r="CX96" i="6"/>
  <c r="CT83" i="6"/>
  <c r="CP83" i="6"/>
  <c r="CL83" i="6"/>
  <c r="CH83" i="6"/>
  <c r="CD83" i="6"/>
  <c r="BZ83" i="6"/>
  <c r="BV83" i="6"/>
  <c r="BR83" i="6"/>
  <c r="CS83" i="6"/>
  <c r="CO83" i="6"/>
  <c r="CK83" i="6"/>
  <c r="CG83" i="6"/>
  <c r="CC83" i="6"/>
  <c r="BY83" i="6"/>
  <c r="BU83" i="6"/>
  <c r="BQ83" i="6"/>
  <c r="CR83" i="6"/>
  <c r="CN83" i="6"/>
  <c r="CJ83" i="6"/>
  <c r="CF83" i="6"/>
  <c r="CB83" i="6"/>
  <c r="BX83" i="6"/>
  <c r="BT83" i="6"/>
  <c r="BP83" i="6"/>
  <c r="CE83" i="6"/>
  <c r="CM83" i="6"/>
  <c r="BW83" i="6"/>
  <c r="CA83" i="6"/>
  <c r="BS83" i="6"/>
  <c r="CQ83" i="6"/>
  <c r="CI83" i="6"/>
  <c r="FC70" i="6"/>
  <c r="EY70" i="6"/>
  <c r="EU70" i="6"/>
  <c r="EQ70" i="6"/>
  <c r="EM70" i="6"/>
  <c r="EI70" i="6"/>
  <c r="EE70" i="6"/>
  <c r="EA70" i="6"/>
  <c r="FB70" i="6"/>
  <c r="EX70" i="6"/>
  <c r="ET70" i="6"/>
  <c r="EP70" i="6"/>
  <c r="EL70" i="6"/>
  <c r="EH70" i="6"/>
  <c r="ED70" i="6"/>
  <c r="DZ70" i="6"/>
  <c r="EV70" i="6"/>
  <c r="EN70" i="6"/>
  <c r="EF70" i="6"/>
  <c r="EZ70" i="6"/>
  <c r="ER70" i="6"/>
  <c r="EJ70" i="6"/>
  <c r="EB70" i="6"/>
  <c r="EW70" i="6"/>
  <c r="EG70" i="6"/>
  <c r="ES70" i="6"/>
  <c r="EC70" i="6"/>
  <c r="EK70" i="6"/>
  <c r="DY70" i="6"/>
  <c r="FA70" i="6"/>
  <c r="EO70" i="6"/>
  <c r="FA31" i="6"/>
  <c r="EW31" i="6"/>
  <c r="ES31" i="6"/>
  <c r="EO31" i="6"/>
  <c r="EK31" i="6"/>
  <c r="EG31" i="6"/>
  <c r="EC31" i="6"/>
  <c r="DY31" i="6"/>
  <c r="FC31" i="6"/>
  <c r="EY31" i="6"/>
  <c r="EU31" i="6"/>
  <c r="EQ31" i="6"/>
  <c r="EM31" i="6"/>
  <c r="EI31" i="6"/>
  <c r="EE31" i="6"/>
  <c r="EA31" i="6"/>
  <c r="EZ31" i="6"/>
  <c r="ER31" i="6"/>
  <c r="EJ31" i="6"/>
  <c r="EB31" i="6"/>
  <c r="EX31" i="6"/>
  <c r="EP31" i="6"/>
  <c r="EH31" i="6"/>
  <c r="DZ31" i="6"/>
  <c r="ET31" i="6"/>
  <c r="ED31" i="6"/>
  <c r="FB31" i="6"/>
  <c r="EL31" i="6"/>
  <c r="EV31" i="6"/>
  <c r="EN31" i="6"/>
  <c r="EF31" i="6"/>
  <c r="CT187" i="6"/>
  <c r="CP187" i="6"/>
  <c r="CL187" i="6"/>
  <c r="CH187" i="6"/>
  <c r="CD187" i="6"/>
  <c r="BZ187" i="6"/>
  <c r="BV187" i="6"/>
  <c r="BR187" i="6"/>
  <c r="CS187" i="6"/>
  <c r="CO187" i="6"/>
  <c r="CK187" i="6"/>
  <c r="CG187" i="6"/>
  <c r="CC187" i="6"/>
  <c r="BY187" i="6"/>
  <c r="BU187" i="6"/>
  <c r="BQ187" i="6"/>
  <c r="CR187" i="6"/>
  <c r="CN187" i="6"/>
  <c r="CJ187" i="6"/>
  <c r="CF187" i="6"/>
  <c r="CB187" i="6"/>
  <c r="BX187" i="6"/>
  <c r="BT187" i="6"/>
  <c r="BP187" i="6"/>
  <c r="CM187" i="6"/>
  <c r="BW187" i="6"/>
  <c r="CI187" i="6"/>
  <c r="BS187" i="6"/>
  <c r="CE187" i="6"/>
  <c r="CA187" i="6"/>
  <c r="CQ187" i="6"/>
  <c r="DX161" i="6"/>
  <c r="DT161" i="6"/>
  <c r="DP161" i="6"/>
  <c r="DL161" i="6"/>
  <c r="DH161" i="6"/>
  <c r="DD161" i="6"/>
  <c r="CZ161" i="6"/>
  <c r="CV161" i="6"/>
  <c r="DW161" i="6"/>
  <c r="DS161" i="6"/>
  <c r="DO161" i="6"/>
  <c r="DK161" i="6"/>
  <c r="DG161" i="6"/>
  <c r="DC161" i="6"/>
  <c r="CY161" i="6"/>
  <c r="CU161" i="6"/>
  <c r="DV161" i="6"/>
  <c r="DR161" i="6"/>
  <c r="DN161" i="6"/>
  <c r="DJ161" i="6"/>
  <c r="DF161" i="6"/>
  <c r="DB161" i="6"/>
  <c r="CX161" i="6"/>
  <c r="DM161" i="6"/>
  <c r="CW161" i="6"/>
  <c r="DI161" i="6"/>
  <c r="DU161" i="6"/>
  <c r="DE161" i="6"/>
  <c r="DQ161" i="6"/>
  <c r="DA161" i="6"/>
  <c r="FA135" i="6"/>
  <c r="EW135" i="6"/>
  <c r="ES135" i="6"/>
  <c r="EO135" i="6"/>
  <c r="EK135" i="6"/>
  <c r="EG135" i="6"/>
  <c r="EC135" i="6"/>
  <c r="DY135" i="6"/>
  <c r="EZ135" i="6"/>
  <c r="EV135" i="6"/>
  <c r="ER135" i="6"/>
  <c r="EN135" i="6"/>
  <c r="EJ135" i="6"/>
  <c r="EF135" i="6"/>
  <c r="EB135" i="6"/>
  <c r="EY135" i="6"/>
  <c r="EQ135" i="6"/>
  <c r="EI135" i="6"/>
  <c r="EA135" i="6"/>
  <c r="EX135" i="6"/>
  <c r="EP135" i="6"/>
  <c r="EH135" i="6"/>
  <c r="DZ135" i="6"/>
  <c r="FC135" i="6"/>
  <c r="EU135" i="6"/>
  <c r="EM135" i="6"/>
  <c r="EE135" i="6"/>
  <c r="EL135" i="6"/>
  <c r="FB135" i="6"/>
  <c r="ET135" i="6"/>
  <c r="ED135" i="6"/>
  <c r="DX122" i="6"/>
  <c r="DT122" i="6"/>
  <c r="DP122" i="6"/>
  <c r="DL122" i="6"/>
  <c r="DH122" i="6"/>
  <c r="DD122" i="6"/>
  <c r="CZ122" i="6"/>
  <c r="CV122" i="6"/>
  <c r="DW122" i="6"/>
  <c r="DS122" i="6"/>
  <c r="DO122" i="6"/>
  <c r="DK122" i="6"/>
  <c r="DG122" i="6"/>
  <c r="DC122" i="6"/>
  <c r="CY122" i="6"/>
  <c r="CU122" i="6"/>
  <c r="DV122" i="6"/>
  <c r="DR122" i="6"/>
  <c r="DN122" i="6"/>
  <c r="DJ122" i="6"/>
  <c r="DF122" i="6"/>
  <c r="DB122" i="6"/>
  <c r="CX122" i="6"/>
  <c r="DI122" i="6"/>
  <c r="DQ122" i="6"/>
  <c r="DA122" i="6"/>
  <c r="DM122" i="6"/>
  <c r="DE122" i="6"/>
  <c r="DU122" i="6"/>
  <c r="CW122" i="6"/>
  <c r="CS96" i="6"/>
  <c r="CO96" i="6"/>
  <c r="CK96" i="6"/>
  <c r="CG96" i="6"/>
  <c r="CC96" i="6"/>
  <c r="BY96" i="6"/>
  <c r="BU96" i="6"/>
  <c r="BQ96" i="6"/>
  <c r="CR96" i="6"/>
  <c r="CN96" i="6"/>
  <c r="CJ96" i="6"/>
  <c r="CF96" i="6"/>
  <c r="CB96" i="6"/>
  <c r="BX96" i="6"/>
  <c r="BT96" i="6"/>
  <c r="BP96" i="6"/>
  <c r="CQ96" i="6"/>
  <c r="CM96" i="6"/>
  <c r="CI96" i="6"/>
  <c r="CE96" i="6"/>
  <c r="CA96" i="6"/>
  <c r="BW96" i="6"/>
  <c r="BS96" i="6"/>
  <c r="CT96" i="6"/>
  <c r="CD96" i="6"/>
  <c r="CL96" i="6"/>
  <c r="BV96" i="6"/>
  <c r="CP96" i="6"/>
  <c r="CH96" i="6"/>
  <c r="BZ96" i="6"/>
  <c r="BR96" i="6"/>
  <c r="DW70" i="6"/>
  <c r="DS70" i="6"/>
  <c r="DO70" i="6"/>
  <c r="DK70" i="6"/>
  <c r="DG70" i="6"/>
  <c r="DC70" i="6"/>
  <c r="CY70" i="6"/>
  <c r="CU70" i="6"/>
  <c r="DV70" i="6"/>
  <c r="DR70" i="6"/>
  <c r="DN70" i="6"/>
  <c r="DJ70" i="6"/>
  <c r="DF70" i="6"/>
  <c r="DB70" i="6"/>
  <c r="CX70" i="6"/>
  <c r="DX70" i="6"/>
  <c r="DP70" i="6"/>
  <c r="DH70" i="6"/>
  <c r="CZ70" i="6"/>
  <c r="DT70" i="6"/>
  <c r="DL70" i="6"/>
  <c r="DD70" i="6"/>
  <c r="CV70" i="6"/>
  <c r="DQ70" i="6"/>
  <c r="DA70" i="6"/>
  <c r="DM70" i="6"/>
  <c r="CW70" i="6"/>
  <c r="DE70" i="6"/>
  <c r="DU70" i="6"/>
  <c r="DI70" i="6"/>
  <c r="DU31" i="6"/>
  <c r="DQ31" i="6"/>
  <c r="DM31" i="6"/>
  <c r="DI31" i="6"/>
  <c r="DE31" i="6"/>
  <c r="DA31" i="6"/>
  <c r="CW31" i="6"/>
  <c r="DW31" i="6"/>
  <c r="DS31" i="6"/>
  <c r="DO31" i="6"/>
  <c r="DK31" i="6"/>
  <c r="DG31" i="6"/>
  <c r="DC31" i="6"/>
  <c r="CY31" i="6"/>
  <c r="DT31" i="6"/>
  <c r="DL31" i="6"/>
  <c r="DD31" i="6"/>
  <c r="CV31" i="6"/>
  <c r="DR31" i="6"/>
  <c r="DJ31" i="6"/>
  <c r="DB31" i="6"/>
  <c r="CU31" i="6"/>
  <c r="DN31" i="6"/>
  <c r="CX31" i="6"/>
  <c r="DV31" i="6"/>
  <c r="DF31" i="6"/>
  <c r="DP31" i="6"/>
  <c r="CZ31" i="6"/>
  <c r="DX31" i="6"/>
  <c r="DH31" i="6"/>
  <c r="FC109" i="6"/>
  <c r="EY109" i="6"/>
  <c r="EU109" i="6"/>
  <c r="EQ109" i="6"/>
  <c r="EM109" i="6"/>
  <c r="EI109" i="6"/>
  <c r="EE109" i="6"/>
  <c r="EA109" i="6"/>
  <c r="FB109" i="6"/>
  <c r="EX109" i="6"/>
  <c r="ET109" i="6"/>
  <c r="EP109" i="6"/>
  <c r="EL109" i="6"/>
  <c r="EH109" i="6"/>
  <c r="ED109" i="6"/>
  <c r="DZ109" i="6"/>
  <c r="FA109" i="6"/>
  <c r="EW109" i="6"/>
  <c r="ES109" i="6"/>
  <c r="EO109" i="6"/>
  <c r="EK109" i="6"/>
  <c r="EG109" i="6"/>
  <c r="EC109" i="6"/>
  <c r="DY109" i="6"/>
  <c r="EN109" i="6"/>
  <c r="EZ109" i="6"/>
  <c r="EJ109" i="6"/>
  <c r="EV109" i="6"/>
  <c r="EF109" i="6"/>
  <c r="ER109" i="6"/>
  <c r="EB109" i="6"/>
  <c r="L18" i="5"/>
  <c r="T18" i="5"/>
  <c r="AB18" i="5"/>
  <c r="I18" i="5"/>
  <c r="M18" i="5"/>
  <c r="U18" i="5"/>
  <c r="AG18" i="5"/>
  <c r="H18" i="5"/>
  <c r="J18" i="5"/>
  <c r="N18" i="5"/>
  <c r="Z18" i="5"/>
  <c r="AH18" i="5"/>
  <c r="S18" i="5"/>
  <c r="AA18" i="5"/>
  <c r="AI18" i="5"/>
  <c r="BO135" i="6"/>
  <c r="BJ135" i="6"/>
  <c r="BF135" i="6"/>
  <c r="BB135" i="6"/>
  <c r="AP135" i="6"/>
  <c r="BM135" i="6"/>
  <c r="BI135" i="6"/>
  <c r="BE135" i="6"/>
  <c r="AW135" i="6"/>
  <c r="AS135" i="6"/>
  <c r="AO135" i="6"/>
  <c r="BL135" i="6"/>
  <c r="BH135" i="6"/>
  <c r="BD135" i="6"/>
  <c r="AV135" i="6"/>
  <c r="AR135" i="6"/>
  <c r="AN135" i="6"/>
  <c r="AU135" i="6"/>
  <c r="BG135" i="6"/>
  <c r="AQ135" i="6"/>
  <c r="BC135" i="6"/>
  <c r="BK135" i="6"/>
  <c r="AM135" i="6"/>
  <c r="BL96" i="6"/>
  <c r="BH96" i="6"/>
  <c r="BD96" i="6"/>
  <c r="AZ96" i="6"/>
  <c r="AV96" i="6"/>
  <c r="AR96" i="6"/>
  <c r="AN96" i="6"/>
  <c r="BK96" i="6"/>
  <c r="BG96" i="6"/>
  <c r="BC96" i="6"/>
  <c r="AY96" i="6"/>
  <c r="AU96" i="6"/>
  <c r="AQ96" i="6"/>
  <c r="AM96" i="6"/>
  <c r="BO96" i="6"/>
  <c r="BJ96" i="6"/>
  <c r="BF96" i="6"/>
  <c r="BB96" i="6"/>
  <c r="AX96" i="6"/>
  <c r="AT96" i="6"/>
  <c r="AP96" i="6"/>
  <c r="BM96" i="6"/>
  <c r="AW96" i="6"/>
  <c r="BE96" i="6"/>
  <c r="AO96" i="6"/>
  <c r="BI96" i="6"/>
  <c r="BA96" i="6"/>
  <c r="AS96" i="6"/>
  <c r="BL31" i="6"/>
  <c r="BH31" i="6"/>
  <c r="BD31" i="6"/>
  <c r="AV31" i="6"/>
  <c r="AN31" i="6"/>
  <c r="BJ31" i="6"/>
  <c r="BE31" i="6"/>
  <c r="AU31" i="6"/>
  <c r="AQ31" i="6"/>
  <c r="BO31" i="6"/>
  <c r="BG31" i="6"/>
  <c r="AW31" i="6"/>
  <c r="AP31" i="6"/>
  <c r="BK31" i="6"/>
  <c r="BC31" i="6"/>
  <c r="AM31" i="6"/>
  <c r="BI31" i="6"/>
  <c r="BB31" i="6"/>
  <c r="AO31" i="6"/>
  <c r="BM31" i="6"/>
  <c r="BF31" i="6"/>
  <c r="AH109" i="6"/>
  <c r="Z109" i="6"/>
  <c r="N109" i="6"/>
  <c r="J109" i="6"/>
  <c r="AG109" i="6"/>
  <c r="U109" i="6"/>
  <c r="M109" i="6"/>
  <c r="I109" i="6"/>
  <c r="AB109" i="6"/>
  <c r="T109" i="6"/>
  <c r="L109" i="6"/>
  <c r="H109" i="6"/>
  <c r="S109" i="6"/>
  <c r="O109" i="6"/>
  <c r="K109" i="6"/>
  <c r="AI109" i="6"/>
  <c r="AA109" i="6"/>
  <c r="AI57" i="5"/>
  <c r="AA57" i="5"/>
  <c r="S57" i="5"/>
  <c r="AH57" i="5"/>
  <c r="Z57" i="5"/>
  <c r="N57" i="5"/>
  <c r="J57" i="5"/>
  <c r="AG57" i="5"/>
  <c r="U57" i="5"/>
  <c r="M57" i="5"/>
  <c r="I57" i="5"/>
  <c r="AB57" i="5"/>
  <c r="T57" i="5"/>
  <c r="L57" i="5"/>
  <c r="H57" i="5"/>
  <c r="H50" i="5"/>
  <c r="AB31" i="5"/>
  <c r="T31" i="5"/>
  <c r="L31" i="5"/>
  <c r="H31" i="5"/>
  <c r="H24" i="5"/>
  <c r="AI31" i="5"/>
  <c r="AA31" i="5"/>
  <c r="S31" i="5"/>
  <c r="AH31" i="5"/>
  <c r="Z31" i="5"/>
  <c r="N31" i="5"/>
  <c r="J31" i="5"/>
  <c r="AG31" i="5"/>
  <c r="U31" i="5"/>
  <c r="M31" i="5"/>
  <c r="I31" i="5"/>
  <c r="AH135" i="6"/>
  <c r="Z135" i="6"/>
  <c r="N135" i="6"/>
  <c r="J135" i="6"/>
  <c r="AG135" i="6"/>
  <c r="U135" i="6"/>
  <c r="M135" i="6"/>
  <c r="I135" i="6"/>
  <c r="AB135" i="6"/>
  <c r="T135" i="6"/>
  <c r="L135" i="6"/>
  <c r="H135" i="6"/>
  <c r="AA135" i="6"/>
  <c r="AI135" i="6"/>
  <c r="S135" i="6"/>
  <c r="AB96" i="6"/>
  <c r="T96" i="6"/>
  <c r="P96" i="6"/>
  <c r="L96" i="6"/>
  <c r="H96" i="6"/>
  <c r="AI96" i="6"/>
  <c r="AA96" i="6"/>
  <c r="S96" i="6"/>
  <c r="O96" i="6"/>
  <c r="K96" i="6"/>
  <c r="AH96" i="6"/>
  <c r="Z96" i="6"/>
  <c r="R96" i="6"/>
  <c r="N96" i="6"/>
  <c r="J96" i="6"/>
  <c r="Q96" i="6"/>
  <c r="AG96" i="6"/>
  <c r="I96" i="6"/>
  <c r="U96" i="6"/>
  <c r="M96" i="6"/>
  <c r="AB31" i="6"/>
  <c r="T31" i="6"/>
  <c r="L31" i="6"/>
  <c r="H31" i="6"/>
  <c r="AH31" i="6"/>
  <c r="U31" i="6"/>
  <c r="K31" i="6"/>
  <c r="AA31" i="6"/>
  <c r="M31" i="6"/>
  <c r="AI31" i="6"/>
  <c r="S31" i="6"/>
  <c r="I31" i="6"/>
  <c r="N31" i="6"/>
  <c r="J31" i="6"/>
  <c r="AG31" i="6"/>
  <c r="Z31" i="6"/>
  <c r="BM187" i="6"/>
  <c r="BI187" i="6"/>
  <c r="BE187" i="6"/>
  <c r="AW187" i="6"/>
  <c r="AS187" i="6"/>
  <c r="AO187" i="6"/>
  <c r="BL187" i="6"/>
  <c r="BH187" i="6"/>
  <c r="BD187" i="6"/>
  <c r="AV187" i="6"/>
  <c r="AR187" i="6"/>
  <c r="AN187" i="6"/>
  <c r="BK187" i="6"/>
  <c r="BG187" i="6"/>
  <c r="BC187" i="6"/>
  <c r="AU187" i="6"/>
  <c r="AQ187" i="6"/>
  <c r="AM187" i="6"/>
  <c r="BF187" i="6"/>
  <c r="BB187" i="6"/>
  <c r="BO187" i="6"/>
  <c r="BJ187" i="6"/>
  <c r="AP187" i="6"/>
  <c r="BO174" i="6"/>
  <c r="BJ174" i="6"/>
  <c r="BF174" i="6"/>
  <c r="BB174" i="6"/>
  <c r="AP174" i="6"/>
  <c r="BM174" i="6"/>
  <c r="BI174" i="6"/>
  <c r="BE174" i="6"/>
  <c r="AW174" i="6"/>
  <c r="AO174" i="6"/>
  <c r="BL174" i="6"/>
  <c r="BH174" i="6"/>
  <c r="BD174" i="6"/>
  <c r="AV174" i="6"/>
  <c r="AN174" i="6"/>
  <c r="BK174" i="6"/>
  <c r="AM174" i="6"/>
  <c r="BG174" i="6"/>
  <c r="BC174" i="6"/>
  <c r="AU174" i="6"/>
  <c r="AQ174" i="6"/>
  <c r="BK161" i="6"/>
  <c r="BG161" i="6"/>
  <c r="BC161" i="6"/>
  <c r="AU161" i="6"/>
  <c r="AQ161" i="6"/>
  <c r="AM161" i="6"/>
  <c r="BO161" i="6"/>
  <c r="BJ161" i="6"/>
  <c r="BF161" i="6"/>
  <c r="BB161" i="6"/>
  <c r="AP161" i="6"/>
  <c r="BM161" i="6"/>
  <c r="BI161" i="6"/>
  <c r="BE161" i="6"/>
  <c r="AW161" i="6"/>
  <c r="AO161" i="6"/>
  <c r="AV161" i="6"/>
  <c r="AN161" i="6"/>
  <c r="BL161" i="6"/>
  <c r="BH161" i="6"/>
  <c r="BD161" i="6"/>
  <c r="BK148" i="6"/>
  <c r="BG148" i="6"/>
  <c r="BC148" i="6"/>
  <c r="AU148" i="6"/>
  <c r="AQ148" i="6"/>
  <c r="AM148" i="6"/>
  <c r="BO148" i="6"/>
  <c r="BJ148" i="6"/>
  <c r="BF148" i="6"/>
  <c r="BB148" i="6"/>
  <c r="AP148" i="6"/>
  <c r="BL148" i="6"/>
  <c r="BD148" i="6"/>
  <c r="BI148" i="6"/>
  <c r="AW148" i="6"/>
  <c r="BH148" i="6"/>
  <c r="AV148" i="6"/>
  <c r="AO148" i="6"/>
  <c r="BE148" i="6"/>
  <c r="AN148" i="6"/>
  <c r="BM148" i="6"/>
  <c r="BK122" i="6"/>
  <c r="BG122" i="6"/>
  <c r="BC122" i="6"/>
  <c r="AU122" i="6"/>
  <c r="AQ122" i="6"/>
  <c r="AM122" i="6"/>
  <c r="BO122" i="6"/>
  <c r="BJ122" i="6"/>
  <c r="BF122" i="6"/>
  <c r="BB122" i="6"/>
  <c r="AP122" i="6"/>
  <c r="BM122" i="6"/>
  <c r="BI122" i="6"/>
  <c r="BE122" i="6"/>
  <c r="AW122" i="6"/>
  <c r="AO122" i="6"/>
  <c r="BL122" i="6"/>
  <c r="BD122" i="6"/>
  <c r="AV122" i="6"/>
  <c r="AN122" i="6"/>
  <c r="BH122" i="6"/>
  <c r="BM83" i="6"/>
  <c r="BI83" i="6"/>
  <c r="BE83" i="6"/>
  <c r="AW83" i="6"/>
  <c r="AO83" i="6"/>
  <c r="BL83" i="6"/>
  <c r="BH83" i="6"/>
  <c r="BD83" i="6"/>
  <c r="AV83" i="6"/>
  <c r="AN83" i="6"/>
  <c r="BK83" i="6"/>
  <c r="BG83" i="6"/>
  <c r="BC83" i="6"/>
  <c r="AU83" i="6"/>
  <c r="AQ83" i="6"/>
  <c r="AM83" i="6"/>
  <c r="BO83" i="6"/>
  <c r="BF83" i="6"/>
  <c r="BJ83" i="6"/>
  <c r="BB83" i="6"/>
  <c r="AP83" i="6"/>
  <c r="BO70" i="6"/>
  <c r="BJ70" i="6"/>
  <c r="BM70" i="6"/>
  <c r="BH70" i="6"/>
  <c r="BD70" i="6"/>
  <c r="AV70" i="6"/>
  <c r="AN70" i="6"/>
  <c r="BK70" i="6"/>
  <c r="BF70" i="6"/>
  <c r="BB70" i="6"/>
  <c r="AP70" i="6"/>
  <c r="BI70" i="6"/>
  <c r="AW70" i="6"/>
  <c r="BG70" i="6"/>
  <c r="AU70" i="6"/>
  <c r="AQ70" i="6"/>
  <c r="BC70" i="6"/>
  <c r="AO70" i="6"/>
  <c r="AM70" i="6"/>
  <c r="BL70" i="6"/>
  <c r="BE70" i="6"/>
  <c r="AG187" i="6"/>
  <c r="U187" i="6"/>
  <c r="M187" i="6"/>
  <c r="I187" i="6"/>
  <c r="AB187" i="6"/>
  <c r="T187" i="6"/>
  <c r="L187" i="6"/>
  <c r="H187" i="6"/>
  <c r="AI187" i="6"/>
  <c r="AA187" i="6"/>
  <c r="S187" i="6"/>
  <c r="K187" i="6"/>
  <c r="Z187" i="6"/>
  <c r="N187" i="6"/>
  <c r="J187" i="6"/>
  <c r="AH187" i="6"/>
  <c r="NF70" i="5"/>
  <c r="NB70" i="5"/>
  <c r="MX70" i="5"/>
  <c r="MT70" i="5"/>
  <c r="MP70" i="5"/>
  <c r="ML70" i="5"/>
  <c r="MH70" i="5"/>
  <c r="MD70" i="5"/>
  <c r="LZ70" i="5"/>
  <c r="LV70" i="5"/>
  <c r="LR70" i="5"/>
  <c r="LN70" i="5"/>
  <c r="LJ70" i="5"/>
  <c r="LF70" i="5"/>
  <c r="LB70" i="5"/>
  <c r="KX70" i="5"/>
  <c r="KT70" i="5"/>
  <c r="KP70" i="5"/>
  <c r="KL70" i="5"/>
  <c r="KH70" i="5"/>
  <c r="KD70" i="5"/>
  <c r="JZ70" i="5"/>
  <c r="JV70" i="5"/>
  <c r="FB70" i="5"/>
  <c r="EX70" i="5"/>
  <c r="ET70" i="5"/>
  <c r="EP70" i="5"/>
  <c r="EL70" i="5"/>
  <c r="EH70" i="5"/>
  <c r="ED70" i="5"/>
  <c r="DZ70" i="5"/>
  <c r="DV70" i="5"/>
  <c r="DR70" i="5"/>
  <c r="DN70" i="5"/>
  <c r="DJ70" i="5"/>
  <c r="DF70" i="5"/>
  <c r="DB70" i="5"/>
  <c r="CX70" i="5"/>
  <c r="CT70" i="5"/>
  <c r="CP70" i="5"/>
  <c r="CL70" i="5"/>
  <c r="CH70" i="5"/>
  <c r="CD70" i="5"/>
  <c r="BZ70" i="5"/>
  <c r="BV70" i="5"/>
  <c r="BR70" i="5"/>
  <c r="BN70" i="5"/>
  <c r="BJ70" i="5"/>
  <c r="BF70" i="5"/>
  <c r="BB70" i="5"/>
  <c r="AT70" i="5"/>
  <c r="AP70" i="5"/>
  <c r="AH70" i="5"/>
  <c r="Z70" i="5"/>
  <c r="V70" i="5"/>
  <c r="R70" i="5"/>
  <c r="N70" i="5"/>
  <c r="J70" i="5"/>
  <c r="NE70" i="5"/>
  <c r="NA70" i="5"/>
  <c r="MW70" i="5"/>
  <c r="MS70" i="5"/>
  <c r="MO70" i="5"/>
  <c r="MK70" i="5"/>
  <c r="MG70" i="5"/>
  <c r="MC70" i="5"/>
  <c r="LY70" i="5"/>
  <c r="LU70" i="5"/>
  <c r="LQ70" i="5"/>
  <c r="LM70" i="5"/>
  <c r="LI70" i="5"/>
  <c r="LE70" i="5"/>
  <c r="LA70" i="5"/>
  <c r="KW70" i="5"/>
  <c r="KS70" i="5"/>
  <c r="KO70" i="5"/>
  <c r="KK70" i="5"/>
  <c r="KG70" i="5"/>
  <c r="KC70" i="5"/>
  <c r="JY70" i="5"/>
  <c r="JU70" i="5"/>
  <c r="FA70" i="5"/>
  <c r="EW70" i="5"/>
  <c r="ES70" i="5"/>
  <c r="EO70" i="5"/>
  <c r="EK70" i="5"/>
  <c r="EG70" i="5"/>
  <c r="EC70" i="5"/>
  <c r="DY70" i="5"/>
  <c r="DU70" i="5"/>
  <c r="DQ70" i="5"/>
  <c r="DM70" i="5"/>
  <c r="DI70" i="5"/>
  <c r="DE70" i="5"/>
  <c r="DA70" i="5"/>
  <c r="CW70" i="5"/>
  <c r="CS70" i="5"/>
  <c r="CO70" i="5"/>
  <c r="CK70" i="5"/>
  <c r="CG70" i="5"/>
  <c r="CC70" i="5"/>
  <c r="BY70" i="5"/>
  <c r="BU70" i="5"/>
  <c r="BQ70" i="5"/>
  <c r="BM70" i="5"/>
  <c r="BI70" i="5"/>
  <c r="BE70" i="5"/>
  <c r="AW70" i="5"/>
  <c r="AS70" i="5"/>
  <c r="AO70" i="5"/>
  <c r="AG70" i="5"/>
  <c r="U70" i="5"/>
  <c r="Q70" i="5"/>
  <c r="M70" i="5"/>
  <c r="I70" i="5"/>
  <c r="NH70" i="5"/>
  <c r="ND70" i="5"/>
  <c r="MZ70" i="5"/>
  <c r="MV70" i="5"/>
  <c r="MR70" i="5"/>
  <c r="MN70" i="5"/>
  <c r="MJ70" i="5"/>
  <c r="MF70" i="5"/>
  <c r="MB70" i="5"/>
  <c r="LX70" i="5"/>
  <c r="LT70" i="5"/>
  <c r="LP70" i="5"/>
  <c r="LL70" i="5"/>
  <c r="LH70" i="5"/>
  <c r="LD70" i="5"/>
  <c r="KZ70" i="5"/>
  <c r="KV70" i="5"/>
  <c r="KR70" i="5"/>
  <c r="KN70" i="5"/>
  <c r="KJ70" i="5"/>
  <c r="KF70" i="5"/>
  <c r="KB70" i="5"/>
  <c r="JX70" i="5"/>
  <c r="EZ70" i="5"/>
  <c r="EV70" i="5"/>
  <c r="ER70" i="5"/>
  <c r="EN70" i="5"/>
  <c r="EJ70" i="5"/>
  <c r="EF70" i="5"/>
  <c r="EB70" i="5"/>
  <c r="DX70" i="5"/>
  <c r="DT70" i="5"/>
  <c r="DP70" i="5"/>
  <c r="DL70" i="5"/>
  <c r="DH70" i="5"/>
  <c r="DD70" i="5"/>
  <c r="CZ70" i="5"/>
  <c r="CV70" i="5"/>
  <c r="CR70" i="5"/>
  <c r="CN70" i="5"/>
  <c r="CJ70" i="5"/>
  <c r="CF70" i="5"/>
  <c r="CB70" i="5"/>
  <c r="BX70" i="5"/>
  <c r="BT70" i="5"/>
  <c r="BP70" i="5"/>
  <c r="BL70" i="5"/>
  <c r="BH70" i="5"/>
  <c r="BD70" i="5"/>
  <c r="AV70" i="5"/>
  <c r="AR70" i="5"/>
  <c r="AN70" i="5"/>
  <c r="AB70" i="5"/>
  <c r="T70" i="5"/>
  <c r="P70" i="5"/>
  <c r="L70" i="5"/>
  <c r="H70" i="5"/>
  <c r="H63" i="5"/>
  <c r="NG70" i="5"/>
  <c r="NC70" i="5"/>
  <c r="MY70" i="5"/>
  <c r="MU70" i="5"/>
  <c r="MQ70" i="5"/>
  <c r="MM70" i="5"/>
  <c r="MI70" i="5"/>
  <c r="ME70" i="5"/>
  <c r="MA70" i="5"/>
  <c r="LW70" i="5"/>
  <c r="LS70" i="5"/>
  <c r="LO70" i="5"/>
  <c r="LK70" i="5"/>
  <c r="LG70" i="5"/>
  <c r="LC70" i="5"/>
  <c r="KY70" i="5"/>
  <c r="KU70" i="5"/>
  <c r="KQ70" i="5"/>
  <c r="KM70" i="5"/>
  <c r="KI70" i="5"/>
  <c r="KE70" i="5"/>
  <c r="KA70" i="5"/>
  <c r="JW70" i="5"/>
  <c r="EY70" i="5"/>
  <c r="EU70" i="5"/>
  <c r="EQ70" i="5"/>
  <c r="EM70" i="5"/>
  <c r="EI70" i="5"/>
  <c r="EE70" i="5"/>
  <c r="EA70" i="5"/>
  <c r="DW70" i="5"/>
  <c r="DS70" i="5"/>
  <c r="DO70" i="5"/>
  <c r="DK70" i="5"/>
  <c r="DG70" i="5"/>
  <c r="DC70" i="5"/>
  <c r="CY70" i="5"/>
  <c r="CU70" i="5"/>
  <c r="CQ70" i="5"/>
  <c r="CM70" i="5"/>
  <c r="CI70" i="5"/>
  <c r="CE70" i="5"/>
  <c r="CA70" i="5"/>
  <c r="BW70" i="5"/>
  <c r="BS70" i="5"/>
  <c r="BO70" i="5"/>
  <c r="BK70" i="5"/>
  <c r="BG70" i="5"/>
  <c r="BC70" i="5"/>
  <c r="AU70" i="5"/>
  <c r="AQ70" i="5"/>
  <c r="AM70" i="5"/>
  <c r="AI70" i="5"/>
  <c r="AA70" i="5"/>
  <c r="W70" i="5"/>
  <c r="S70" i="5"/>
  <c r="O70" i="5"/>
  <c r="K70" i="5"/>
  <c r="AB44" i="5"/>
  <c r="T44" i="5"/>
  <c r="L44" i="5"/>
  <c r="H44" i="5"/>
  <c r="H37" i="5"/>
  <c r="AI44" i="5"/>
  <c r="AA44" i="5"/>
  <c r="S44" i="5"/>
  <c r="AH44" i="5"/>
  <c r="Z44" i="5"/>
  <c r="N44" i="5"/>
  <c r="J44" i="5"/>
  <c r="AG44" i="5"/>
  <c r="U44" i="5"/>
  <c r="M44" i="5"/>
  <c r="I44" i="5"/>
  <c r="AH174" i="6"/>
  <c r="Z174" i="6"/>
  <c r="N174" i="6"/>
  <c r="J174" i="6"/>
  <c r="AG174" i="6"/>
  <c r="U174" i="6"/>
  <c r="M174" i="6"/>
  <c r="I174" i="6"/>
  <c r="AB174" i="6"/>
  <c r="T174" i="6"/>
  <c r="L174" i="6"/>
  <c r="H174" i="6"/>
  <c r="AI174" i="6"/>
  <c r="AA174" i="6"/>
  <c r="S174" i="6"/>
  <c r="AI161" i="6"/>
  <c r="AA161" i="6"/>
  <c r="S161" i="6"/>
  <c r="AH161" i="6"/>
  <c r="Z161" i="6"/>
  <c r="N161" i="6"/>
  <c r="J161" i="6"/>
  <c r="AG161" i="6"/>
  <c r="U161" i="6"/>
  <c r="M161" i="6"/>
  <c r="I161" i="6"/>
  <c r="AB161" i="6"/>
  <c r="H161" i="6"/>
  <c r="T161" i="6"/>
  <c r="L161" i="6"/>
  <c r="AI148" i="6"/>
  <c r="AA148" i="6"/>
  <c r="S148" i="6"/>
  <c r="AH148" i="6"/>
  <c r="Z148" i="6"/>
  <c r="N148" i="6"/>
  <c r="J148" i="6"/>
  <c r="AB148" i="6"/>
  <c r="L148" i="6"/>
  <c r="U148" i="6"/>
  <c r="T148" i="6"/>
  <c r="I148" i="6"/>
  <c r="AG148" i="6"/>
  <c r="H148" i="6"/>
  <c r="M148" i="6"/>
  <c r="AI122" i="6"/>
  <c r="AA122" i="6"/>
  <c r="S122" i="6"/>
  <c r="K122" i="6"/>
  <c r="AH122" i="6"/>
  <c r="Z122" i="6"/>
  <c r="N122" i="6"/>
  <c r="J122" i="6"/>
  <c r="AG122" i="6"/>
  <c r="U122" i="6"/>
  <c r="M122" i="6"/>
  <c r="I122" i="6"/>
  <c r="T122" i="6"/>
  <c r="H122" i="6"/>
  <c r="AB122" i="6"/>
  <c r="L122" i="6"/>
  <c r="AG83" i="6"/>
  <c r="U83" i="6"/>
  <c r="M83" i="6"/>
  <c r="I83" i="6"/>
  <c r="AB83" i="6"/>
  <c r="T83" i="6"/>
  <c r="L83" i="6"/>
  <c r="H83" i="6"/>
  <c r="AI83" i="6"/>
  <c r="AA83" i="6"/>
  <c r="S83" i="6"/>
  <c r="K83" i="6"/>
  <c r="Z83" i="6"/>
  <c r="J83" i="6"/>
  <c r="N83" i="6"/>
  <c r="AH83" i="6"/>
  <c r="AB70" i="6"/>
  <c r="T70" i="6"/>
  <c r="L70" i="6"/>
  <c r="H70" i="6"/>
  <c r="AH70" i="6"/>
  <c r="Z70" i="6"/>
  <c r="N70" i="6"/>
  <c r="J70" i="6"/>
  <c r="AG70" i="6"/>
  <c r="M70" i="6"/>
  <c r="AA70" i="6"/>
  <c r="K70" i="6"/>
  <c r="I70" i="6"/>
  <c r="AI70" i="6"/>
  <c r="U70" i="6"/>
  <c r="S70" i="6"/>
  <c r="BO109" i="6"/>
  <c r="BJ109" i="6"/>
  <c r="BF109" i="6"/>
  <c r="BB109" i="6"/>
  <c r="AP109" i="6"/>
  <c r="BM109" i="6"/>
  <c r="BI109" i="6"/>
  <c r="BE109" i="6"/>
  <c r="AW109" i="6"/>
  <c r="AS109" i="6"/>
  <c r="AO109" i="6"/>
  <c r="BL109" i="6"/>
  <c r="BH109" i="6"/>
  <c r="BD109" i="6"/>
  <c r="AV109" i="6"/>
  <c r="AR109" i="6"/>
  <c r="AN109" i="6"/>
  <c r="BK109" i="6"/>
  <c r="BG109" i="6"/>
  <c r="AQ109" i="6"/>
  <c r="BC109" i="6"/>
  <c r="AM109" i="6"/>
  <c r="AU109" i="6"/>
  <c r="J63" i="5"/>
  <c r="K63" i="5"/>
  <c r="NI19" i="6"/>
  <c r="NH19" i="6"/>
  <c r="NG19" i="6"/>
  <c r="NF19" i="6"/>
  <c r="NE19" i="6"/>
  <c r="ND19" i="6"/>
  <c r="NC19" i="6"/>
  <c r="NB19" i="6"/>
  <c r="NA19" i="6"/>
  <c r="MZ19" i="6"/>
  <c r="MY19" i="6"/>
  <c r="MX19" i="6"/>
  <c r="MW19" i="6"/>
  <c r="MV19" i="6"/>
  <c r="MU19" i="6"/>
  <c r="MT19" i="6"/>
  <c r="MS19" i="6"/>
  <c r="MR19" i="6"/>
  <c r="MQ19" i="6"/>
  <c r="MP19" i="6"/>
  <c r="MO19" i="6"/>
  <c r="MN19" i="6"/>
  <c r="MM19" i="6"/>
  <c r="ML19" i="6"/>
  <c r="MK19" i="6"/>
  <c r="MJ19" i="6"/>
  <c r="MI19" i="6"/>
  <c r="MH19" i="6"/>
  <c r="MG19" i="6"/>
  <c r="MF19" i="6"/>
  <c r="ME19" i="6"/>
  <c r="MD19" i="6"/>
  <c r="MC19" i="6"/>
  <c r="MB19" i="6"/>
  <c r="MA19" i="6"/>
  <c r="LZ19" i="6"/>
  <c r="LY19" i="6"/>
  <c r="LX19" i="6"/>
  <c r="LW19" i="6"/>
  <c r="LV19" i="6"/>
  <c r="LU19" i="6"/>
  <c r="LT19" i="6"/>
  <c r="LS19" i="6"/>
  <c r="LR19" i="6"/>
  <c r="LQ19" i="6"/>
  <c r="LP19" i="6"/>
  <c r="LO19" i="6"/>
  <c r="LN19" i="6"/>
  <c r="LM19" i="6"/>
  <c r="LL19" i="6"/>
  <c r="LK19" i="6"/>
  <c r="LJ19" i="6"/>
  <c r="LI19" i="6"/>
  <c r="LH19" i="6"/>
  <c r="LG19" i="6"/>
  <c r="LF19" i="6"/>
  <c r="LE19" i="6"/>
  <c r="LD19" i="6"/>
  <c r="LC19" i="6"/>
  <c r="LB19" i="6"/>
  <c r="LA19" i="6"/>
  <c r="KZ19" i="6"/>
  <c r="KY19" i="6"/>
  <c r="KX19" i="6"/>
  <c r="KW19" i="6"/>
  <c r="KV19" i="6"/>
  <c r="KU19" i="6"/>
  <c r="KT19" i="6"/>
  <c r="KS19" i="6"/>
  <c r="KR19" i="6"/>
  <c r="KQ19" i="6"/>
  <c r="KP19" i="6"/>
  <c r="KO19" i="6"/>
  <c r="KN19" i="6"/>
  <c r="KM19" i="6"/>
  <c r="KL19" i="6"/>
  <c r="KK19" i="6"/>
  <c r="KJ19" i="6"/>
  <c r="KI19" i="6"/>
  <c r="KH19" i="6"/>
  <c r="KG19" i="6"/>
  <c r="KF19" i="6"/>
  <c r="KE19" i="6"/>
  <c r="KD19" i="6"/>
  <c r="KC19" i="6"/>
  <c r="KB19" i="6"/>
  <c r="KA19" i="6"/>
  <c r="JZ19" i="6"/>
  <c r="JY19" i="6"/>
  <c r="JX19" i="6"/>
  <c r="JW19" i="6"/>
  <c r="JV19" i="6"/>
  <c r="JU19" i="6"/>
  <c r="JT19" i="6"/>
  <c r="JS19" i="6"/>
  <c r="JR19" i="6"/>
  <c r="JQ19" i="6"/>
  <c r="JP19" i="6"/>
  <c r="JO19" i="6"/>
  <c r="JN19" i="6"/>
  <c r="JM19" i="6"/>
  <c r="JL19" i="6"/>
  <c r="JK19" i="6"/>
  <c r="JJ19" i="6"/>
  <c r="JI19" i="6"/>
  <c r="JH19" i="6"/>
  <c r="JG19" i="6"/>
  <c r="JF19" i="6"/>
  <c r="JE19" i="6"/>
  <c r="JD19" i="6"/>
  <c r="JC19" i="6"/>
  <c r="JB19" i="6"/>
  <c r="JA19" i="6"/>
  <c r="IZ19" i="6"/>
  <c r="IY19" i="6"/>
  <c r="IX19" i="6"/>
  <c r="IW19" i="6"/>
  <c r="IV19" i="6"/>
  <c r="IU19" i="6"/>
  <c r="IT19" i="6"/>
  <c r="IS19" i="6"/>
  <c r="IR19" i="6"/>
  <c r="IQ19" i="6"/>
  <c r="IP19" i="6"/>
  <c r="IO19" i="6"/>
  <c r="IN19" i="6"/>
  <c r="IM19" i="6"/>
  <c r="IL19" i="6"/>
  <c r="IK19" i="6"/>
  <c r="IJ19" i="6"/>
  <c r="II19" i="6"/>
  <c r="IH19" i="6"/>
  <c r="IG19" i="6"/>
  <c r="IF19" i="6"/>
  <c r="IE19" i="6"/>
  <c r="ID19" i="6"/>
  <c r="IC19" i="6"/>
  <c r="IB19" i="6"/>
  <c r="IA19" i="6"/>
  <c r="HZ19" i="6"/>
  <c r="HY19" i="6"/>
  <c r="HX19" i="6"/>
  <c r="HW19" i="6"/>
  <c r="HV19" i="6"/>
  <c r="HU19" i="6"/>
  <c r="HT19" i="6"/>
  <c r="HS19" i="6"/>
  <c r="HR19" i="6"/>
  <c r="HQ19" i="6"/>
  <c r="HP19" i="6"/>
  <c r="HO19" i="6"/>
  <c r="HN19" i="6"/>
  <c r="HM19" i="6"/>
  <c r="HL19" i="6"/>
  <c r="HK19" i="6"/>
  <c r="HJ19" i="6"/>
  <c r="HI19" i="6"/>
  <c r="HH19" i="6"/>
  <c r="HG19" i="6"/>
  <c r="HF19" i="6"/>
  <c r="HE19" i="6"/>
  <c r="HD19" i="6"/>
  <c r="HC19" i="6"/>
  <c r="HB19" i="6"/>
  <c r="HA19" i="6"/>
  <c r="GZ19" i="6"/>
  <c r="GY19" i="6"/>
  <c r="GX19" i="6"/>
  <c r="GW19" i="6"/>
  <c r="GV19" i="6"/>
  <c r="GU19" i="6"/>
  <c r="GT19" i="6"/>
  <c r="GS19" i="6"/>
  <c r="GR19" i="6"/>
  <c r="GQ19" i="6"/>
  <c r="GP19" i="6"/>
  <c r="GO19" i="6"/>
  <c r="GN19" i="6"/>
  <c r="GM19" i="6"/>
  <c r="GL19" i="6"/>
  <c r="GK19" i="6"/>
  <c r="GJ19" i="6"/>
  <c r="GI19" i="6"/>
  <c r="GH19" i="6"/>
  <c r="GG19" i="6"/>
  <c r="GF19" i="6"/>
  <c r="GE19" i="6"/>
  <c r="GD19" i="6"/>
  <c r="GC19" i="6"/>
  <c r="GB19" i="6"/>
  <c r="GA19" i="6"/>
  <c r="FZ19" i="6"/>
  <c r="FY19" i="6"/>
  <c r="FX19" i="6"/>
  <c r="FW19" i="6"/>
  <c r="FV19" i="6"/>
  <c r="FU19" i="6"/>
  <c r="FT19" i="6"/>
  <c r="FS19" i="6"/>
  <c r="FR19" i="6"/>
  <c r="FQ19" i="6"/>
  <c r="FP19" i="6"/>
  <c r="FO19" i="6"/>
  <c r="FN19" i="6"/>
  <c r="FM19" i="6"/>
  <c r="FL19" i="6"/>
  <c r="FK19" i="6"/>
  <c r="FJ19" i="6"/>
  <c r="FI19" i="6"/>
  <c r="FH19" i="6"/>
  <c r="FG19" i="6"/>
  <c r="FF19" i="6"/>
  <c r="FE19" i="6"/>
  <c r="FD19" i="6"/>
  <c r="FC19" i="6"/>
  <c r="FB19" i="6"/>
  <c r="FA19" i="6"/>
  <c r="EZ19" i="6"/>
  <c r="EY19" i="6"/>
  <c r="EX19" i="6"/>
  <c r="EW19" i="6"/>
  <c r="EV19" i="6"/>
  <c r="EU19" i="6"/>
  <c r="ET19" i="6"/>
  <c r="ES19" i="6"/>
  <c r="ER19" i="6"/>
  <c r="EQ19" i="6"/>
  <c r="EP19" i="6"/>
  <c r="EO19" i="6"/>
  <c r="EN19" i="6"/>
  <c r="EM19" i="6"/>
  <c r="EL19" i="6"/>
  <c r="EK19" i="6"/>
  <c r="EJ19" i="6"/>
  <c r="EI19" i="6"/>
  <c r="EH19" i="6"/>
  <c r="EG19" i="6"/>
  <c r="EF19" i="6"/>
  <c r="EE19" i="6"/>
  <c r="ED19" i="6"/>
  <c r="EC19" i="6"/>
  <c r="EB19" i="6"/>
  <c r="EA19" i="6"/>
  <c r="DZ19" i="6"/>
  <c r="DY19" i="6"/>
  <c r="DX19" i="6"/>
  <c r="DW19" i="6"/>
  <c r="DV19" i="6"/>
  <c r="DU19" i="6"/>
  <c r="DT19" i="6"/>
  <c r="DS19" i="6"/>
  <c r="DR19" i="6"/>
  <c r="DQ19" i="6"/>
  <c r="DP19" i="6"/>
  <c r="DO19" i="6"/>
  <c r="DN19" i="6"/>
  <c r="DM19" i="6"/>
  <c r="DL19" i="6"/>
  <c r="DK19" i="6"/>
  <c r="DJ19" i="6"/>
  <c r="DI19" i="6"/>
  <c r="DH19" i="6"/>
  <c r="DG19" i="6"/>
  <c r="DF19" i="6"/>
  <c r="DE19" i="6"/>
  <c r="DD19" i="6"/>
  <c r="DC19" i="6"/>
  <c r="DB19" i="6"/>
  <c r="DA19" i="6"/>
  <c r="CZ19" i="6"/>
  <c r="CY19" i="6"/>
  <c r="CX19" i="6"/>
  <c r="CW19" i="6"/>
  <c r="CV19" i="6"/>
  <c r="CU19" i="6"/>
  <c r="CT19" i="6"/>
  <c r="CS19" i="6"/>
  <c r="CR19" i="6"/>
  <c r="CQ19" i="6"/>
  <c r="CP19" i="6"/>
  <c r="CO19" i="6"/>
  <c r="CN19" i="6"/>
  <c r="CM19" i="6"/>
  <c r="CL19" i="6"/>
  <c r="CK19" i="6"/>
  <c r="CJ19" i="6"/>
  <c r="CI19" i="6"/>
  <c r="CH19" i="6"/>
  <c r="CG19" i="6"/>
  <c r="CF19" i="6"/>
  <c r="CE19" i="6"/>
  <c r="CD19" i="6"/>
  <c r="CC19" i="6"/>
  <c r="CB19" i="6"/>
  <c r="CA19" i="6"/>
  <c r="BZ19" i="6"/>
  <c r="BY19" i="6"/>
  <c r="BX19" i="6"/>
  <c r="BW19" i="6"/>
  <c r="BV19" i="6"/>
  <c r="BU19" i="6"/>
  <c r="BT19" i="6"/>
  <c r="BS19" i="6"/>
  <c r="BR19" i="6"/>
  <c r="BQ19" i="6"/>
  <c r="BP19" i="6"/>
  <c r="L63" i="5"/>
  <c r="M63" i="5"/>
  <c r="AL19" i="6"/>
  <c r="N63" i="5"/>
  <c r="AL7" i="5"/>
  <c r="AM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H7" i="5"/>
  <c r="H14" i="5" s="1"/>
  <c r="H16" i="5" s="1"/>
  <c r="H6" i="5"/>
  <c r="Q63" i="5"/>
  <c r="R63" i="5"/>
  <c r="J37" i="5"/>
  <c r="J24" i="5"/>
  <c r="K24" i="5"/>
  <c r="S63" i="5"/>
  <c r="J50" i="5"/>
  <c r="K37" i="5"/>
  <c r="T63" i="5"/>
  <c r="K50" i="5"/>
  <c r="L37" i="5"/>
  <c r="L24" i="5"/>
  <c r="U63" i="5"/>
  <c r="L50" i="5"/>
  <c r="M37" i="5"/>
  <c r="M24" i="5"/>
  <c r="M50" i="5"/>
  <c r="N37" i="5"/>
  <c r="N24" i="5"/>
  <c r="N50" i="5"/>
  <c r="X63" i="5"/>
  <c r="Y63" i="5"/>
  <c r="Q37" i="5"/>
  <c r="Q24" i="5"/>
  <c r="Z63" i="5"/>
  <c r="Q50" i="5"/>
  <c r="R37" i="5"/>
  <c r="R24" i="5"/>
  <c r="AA63" i="5"/>
  <c r="R50" i="5"/>
  <c r="S37" i="5"/>
  <c r="S24" i="5"/>
  <c r="AB63" i="5"/>
  <c r="S50" i="5"/>
  <c r="T37" i="5"/>
  <c r="T24" i="5"/>
  <c r="T50" i="5"/>
  <c r="U37" i="5"/>
  <c r="U24" i="5"/>
  <c r="U50" i="5"/>
  <c r="AE63" i="5"/>
  <c r="AF63" i="5"/>
  <c r="X37" i="5"/>
  <c r="X24" i="5"/>
  <c r="Y24" i="5"/>
  <c r="AG63" i="5"/>
  <c r="X50" i="5"/>
  <c r="Y37" i="5"/>
  <c r="AH63" i="5"/>
  <c r="Y50" i="5"/>
  <c r="Z37" i="5"/>
  <c r="Z24" i="5"/>
  <c r="Z50" i="5"/>
  <c r="AA37" i="5"/>
  <c r="AA24" i="5"/>
  <c r="AA50" i="5"/>
  <c r="AB37" i="5"/>
  <c r="AB24" i="5"/>
  <c r="AB50" i="5"/>
  <c r="AL63" i="5"/>
  <c r="AM63" i="5"/>
  <c r="AE37" i="5"/>
  <c r="AE24" i="5"/>
  <c r="AF24" i="5"/>
  <c r="AN63" i="5"/>
  <c r="AE50" i="5"/>
  <c r="AF37" i="5"/>
  <c r="AO63" i="5"/>
  <c r="AF50" i="5"/>
  <c r="AG37" i="5"/>
  <c r="AG24" i="5"/>
  <c r="AP63" i="5"/>
  <c r="AG50" i="5"/>
  <c r="AH37" i="5"/>
  <c r="AH24" i="5"/>
  <c r="AH50" i="5"/>
  <c r="AT63" i="5"/>
  <c r="AL37" i="5"/>
  <c r="AL24" i="5"/>
  <c r="AU63" i="5"/>
  <c r="AL50" i="5"/>
  <c r="AV63" i="5"/>
  <c r="AM50" i="5"/>
  <c r="AM37" i="5"/>
  <c r="AM24" i="5"/>
  <c r="AW63" i="5"/>
  <c r="AN50" i="5"/>
  <c r="AN37" i="5"/>
  <c r="AO50" i="5"/>
  <c r="AO37" i="5"/>
  <c r="AN24" i="5"/>
  <c r="AP50" i="5"/>
  <c r="AP37" i="5"/>
  <c r="AO24" i="5"/>
  <c r="AZ63" i="5"/>
  <c r="AP24" i="5"/>
  <c r="BA63" i="5"/>
  <c r="BB63" i="5"/>
  <c r="BC63" i="5"/>
  <c r="AT50" i="5"/>
  <c r="AT37" i="5"/>
  <c r="AT24" i="5"/>
  <c r="BD63" i="5"/>
  <c r="AU50" i="5"/>
  <c r="AU37" i="5"/>
  <c r="AV50" i="5"/>
  <c r="AV37" i="5"/>
  <c r="AU24" i="5"/>
  <c r="AW50" i="5"/>
  <c r="AW37" i="5"/>
  <c r="AV24" i="5"/>
  <c r="BG63" i="5"/>
  <c r="AW24" i="5"/>
  <c r="BH63" i="5"/>
  <c r="BI63" i="5"/>
  <c r="AZ50" i="5"/>
  <c r="AZ37" i="5"/>
  <c r="BJ63" i="5"/>
  <c r="BA50" i="5"/>
  <c r="BA37" i="5"/>
  <c r="AZ24" i="5"/>
  <c r="BK63" i="5"/>
  <c r="BB50" i="5"/>
  <c r="BB37" i="5"/>
  <c r="BA24" i="5"/>
  <c r="BC50" i="5"/>
  <c r="BC37" i="5"/>
  <c r="BB24" i="5"/>
  <c r="BD50" i="5"/>
  <c r="BD37" i="5"/>
  <c r="BC24" i="5"/>
  <c r="BN63" i="5"/>
  <c r="BD24" i="5"/>
  <c r="BO63" i="5"/>
  <c r="BP63" i="5"/>
  <c r="BG50" i="5"/>
  <c r="BG37" i="5"/>
  <c r="BQ63" i="5"/>
  <c r="BH50" i="5"/>
  <c r="BH37" i="5"/>
  <c r="BG24" i="5"/>
  <c r="BR63" i="5"/>
  <c r="BI50" i="5"/>
  <c r="BI37" i="5"/>
  <c r="BH24" i="5"/>
  <c r="BJ50" i="5"/>
  <c r="BJ37" i="5"/>
  <c r="BI24" i="5"/>
  <c r="BK50" i="5"/>
  <c r="BK37" i="5"/>
  <c r="BJ24" i="5"/>
  <c r="BK24" i="5"/>
  <c r="BU63" i="5"/>
  <c r="BV63" i="5"/>
  <c r="BW63" i="5"/>
  <c r="BN50" i="5"/>
  <c r="BN37" i="5"/>
  <c r="H180" i="6"/>
  <c r="H175" i="6"/>
  <c r="H102" i="6"/>
  <c r="H97" i="6"/>
  <c r="H167" i="6"/>
  <c r="H162" i="6"/>
  <c r="H154" i="6"/>
  <c r="H149" i="6"/>
  <c r="H141" i="6"/>
  <c r="H136" i="6"/>
  <c r="H128" i="6"/>
  <c r="H123" i="6"/>
  <c r="H115" i="6"/>
  <c r="H110" i="6"/>
  <c r="H89" i="6"/>
  <c r="H84" i="6"/>
  <c r="H76" i="6"/>
  <c r="H71" i="6"/>
  <c r="H63" i="6"/>
  <c r="H58" i="6"/>
  <c r="H24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H11" i="6"/>
  <c r="BX63" i="5"/>
  <c r="BO50" i="5"/>
  <c r="BO37" i="5"/>
  <c r="J128" i="6"/>
  <c r="BN24" i="5"/>
  <c r="BY63" i="5"/>
  <c r="BP50" i="5"/>
  <c r="J11" i="6"/>
  <c r="J63" i="6"/>
  <c r="BP37" i="5"/>
  <c r="BO24" i="5"/>
  <c r="BQ50" i="5"/>
  <c r="J180" i="6"/>
  <c r="J102" i="6"/>
  <c r="J167" i="6"/>
  <c r="J154" i="6"/>
  <c r="J141" i="6"/>
  <c r="J115" i="6"/>
  <c r="J76" i="6"/>
  <c r="K11" i="6"/>
  <c r="K63" i="6"/>
  <c r="J24" i="6"/>
  <c r="J89" i="6"/>
  <c r="BQ37" i="5"/>
  <c r="BP24" i="5"/>
  <c r="BR50" i="5"/>
  <c r="K24" i="6"/>
  <c r="L11" i="6"/>
  <c r="K180" i="6"/>
  <c r="K102" i="6"/>
  <c r="K167" i="6"/>
  <c r="K154" i="6"/>
  <c r="K141" i="6"/>
  <c r="K115" i="6"/>
  <c r="K76" i="6"/>
  <c r="L63" i="6"/>
  <c r="K89" i="6"/>
  <c r="BR37" i="5"/>
  <c r="M128" i="6"/>
  <c r="N128" i="6"/>
  <c r="Q128" i="6"/>
  <c r="R128" i="6"/>
  <c r="BQ24" i="5"/>
  <c r="L24" i="6"/>
  <c r="L141" i="6"/>
  <c r="M11" i="6"/>
  <c r="CB63" i="5"/>
  <c r="L180" i="6"/>
  <c r="L102" i="6"/>
  <c r="L167" i="6"/>
  <c r="L154" i="6"/>
  <c r="L115" i="6"/>
  <c r="L76" i="6"/>
  <c r="M63" i="6"/>
  <c r="M24" i="6"/>
  <c r="BR24" i="5"/>
  <c r="N11" i="6"/>
  <c r="M141" i="6"/>
  <c r="CC63" i="5"/>
  <c r="M180" i="6"/>
  <c r="M102" i="6"/>
  <c r="M167" i="6"/>
  <c r="M154" i="6"/>
  <c r="M115" i="6"/>
  <c r="M76" i="6"/>
  <c r="N63" i="6"/>
  <c r="L89" i="6"/>
  <c r="N24" i="6"/>
  <c r="N141" i="6"/>
  <c r="CD63" i="5"/>
  <c r="BU50" i="5"/>
  <c r="N180" i="6"/>
  <c r="N102" i="6"/>
  <c r="N167" i="6"/>
  <c r="N154" i="6"/>
  <c r="N115" i="6"/>
  <c r="N76" i="6"/>
  <c r="M89" i="6"/>
  <c r="BU37" i="5"/>
  <c r="BU24" i="5"/>
  <c r="CE63" i="5"/>
  <c r="BV50" i="5"/>
  <c r="Q11" i="6"/>
  <c r="N89" i="6"/>
  <c r="BV37" i="5"/>
  <c r="CF63" i="5"/>
  <c r="BW50" i="5"/>
  <c r="Q141" i="6"/>
  <c r="Q63" i="6"/>
  <c r="R11" i="6"/>
  <c r="BW37" i="5"/>
  <c r="Q24" i="6"/>
  <c r="BV24" i="5"/>
  <c r="BW24" i="5"/>
  <c r="BX50" i="5"/>
  <c r="Q180" i="6"/>
  <c r="Q102" i="6"/>
  <c r="Q167" i="6"/>
  <c r="Q154" i="6"/>
  <c r="R141" i="6"/>
  <c r="Q115" i="6"/>
  <c r="Q76" i="6"/>
  <c r="R63" i="6"/>
  <c r="BX37" i="5"/>
  <c r="S128" i="6"/>
  <c r="R24" i="6"/>
  <c r="S11" i="6"/>
  <c r="BX24" i="5"/>
  <c r="S141" i="6"/>
  <c r="BY50" i="5"/>
  <c r="S63" i="6"/>
  <c r="R180" i="6"/>
  <c r="R102" i="6"/>
  <c r="R167" i="6"/>
  <c r="R154" i="6"/>
  <c r="R115" i="6"/>
  <c r="R76" i="6"/>
  <c r="Q89" i="6"/>
  <c r="BY37" i="5"/>
  <c r="T128" i="6"/>
  <c r="U128" i="6"/>
  <c r="X128" i="6"/>
  <c r="Y128" i="6"/>
  <c r="S24" i="6"/>
  <c r="T11" i="6"/>
  <c r="BY24" i="5"/>
  <c r="T63" i="6"/>
  <c r="U63" i="6"/>
  <c r="T141" i="6"/>
  <c r="CI63" i="5"/>
  <c r="S180" i="6"/>
  <c r="S102" i="6"/>
  <c r="S167" i="6"/>
  <c r="S154" i="6"/>
  <c r="S115" i="6"/>
  <c r="R89" i="6"/>
  <c r="S76" i="6"/>
  <c r="U11" i="6"/>
  <c r="T24" i="6"/>
  <c r="U141" i="6"/>
  <c r="CJ63" i="5"/>
  <c r="T180" i="6"/>
  <c r="T102" i="6"/>
  <c r="T167" i="6"/>
  <c r="T154" i="6"/>
  <c r="T115" i="6"/>
  <c r="S89" i="6"/>
  <c r="T76" i="6"/>
  <c r="U24" i="6"/>
  <c r="CK63" i="5"/>
  <c r="CB50" i="5"/>
  <c r="U180" i="6"/>
  <c r="U102" i="6"/>
  <c r="U167" i="6"/>
  <c r="U154" i="6"/>
  <c r="U115" i="6"/>
  <c r="T89" i="6"/>
  <c r="U76" i="6"/>
  <c r="CB37" i="5"/>
  <c r="CL63" i="5"/>
  <c r="CC50" i="5"/>
  <c r="X141" i="6"/>
  <c r="U89" i="6"/>
  <c r="X63" i="6"/>
  <c r="X11" i="6"/>
  <c r="CC37" i="5"/>
  <c r="CB24" i="5"/>
  <c r="CD50" i="5"/>
  <c r="Y141" i="6"/>
  <c r="Y63" i="6"/>
  <c r="Y11" i="6"/>
  <c r="CD37" i="5"/>
  <c r="X24" i="6"/>
  <c r="CC24" i="5"/>
  <c r="CD24" i="5"/>
  <c r="CE50" i="5"/>
  <c r="X180" i="6"/>
  <c r="X102" i="6"/>
  <c r="X167" i="6"/>
  <c r="X154" i="6"/>
  <c r="X115" i="6"/>
  <c r="X76" i="6"/>
  <c r="CE37" i="5"/>
  <c r="Z141" i="6"/>
  <c r="Z128" i="6"/>
  <c r="Z63" i="6"/>
  <c r="Y24" i="6"/>
  <c r="Z11" i="6"/>
  <c r="CF50" i="5"/>
  <c r="Y180" i="6"/>
  <c r="Y102" i="6"/>
  <c r="Y167" i="6"/>
  <c r="Y154" i="6"/>
  <c r="Y115" i="6"/>
  <c r="X89" i="6"/>
  <c r="Y76" i="6"/>
  <c r="CF37" i="5"/>
  <c r="AA141" i="6"/>
  <c r="AA128" i="6"/>
  <c r="AB128" i="6"/>
  <c r="AE128" i="6"/>
  <c r="AF128" i="6"/>
  <c r="AA63" i="6"/>
  <c r="Z24" i="6"/>
  <c r="AA11" i="6"/>
  <c r="CE24" i="5"/>
  <c r="Z180" i="6"/>
  <c r="Z102" i="6"/>
  <c r="Z167" i="6"/>
  <c r="Z154" i="6"/>
  <c r="AB141" i="6"/>
  <c r="Z115" i="6"/>
  <c r="Y89" i="6"/>
  <c r="Z76" i="6"/>
  <c r="AB63" i="6"/>
  <c r="AB11" i="6"/>
  <c r="AA24" i="6"/>
  <c r="CF24" i="5"/>
  <c r="AA180" i="6"/>
  <c r="AA102" i="6"/>
  <c r="AA167" i="6"/>
  <c r="AA154" i="6"/>
  <c r="AA115" i="6"/>
  <c r="Z89" i="6"/>
  <c r="AA76" i="6"/>
  <c r="AB24" i="6"/>
  <c r="CI50" i="5"/>
  <c r="AB180" i="6"/>
  <c r="AB102" i="6"/>
  <c r="AB167" i="6"/>
  <c r="AB154" i="6"/>
  <c r="AB115" i="6"/>
  <c r="AA89" i="6"/>
  <c r="AB76" i="6"/>
  <c r="CI37" i="5"/>
  <c r="CI24" i="5"/>
  <c r="CS63" i="5"/>
  <c r="CJ50" i="5"/>
  <c r="AE141" i="6"/>
  <c r="AB89" i="6"/>
  <c r="AE63" i="6"/>
  <c r="AE11" i="6"/>
  <c r="CJ37" i="5"/>
  <c r="CK50" i="5"/>
  <c r="AF141" i="6"/>
  <c r="AF63" i="6"/>
  <c r="AF11" i="6"/>
  <c r="CK37" i="5"/>
  <c r="AE24" i="6"/>
  <c r="CJ24" i="5"/>
  <c r="CL50" i="5"/>
  <c r="AE180" i="6"/>
  <c r="AE102" i="6"/>
  <c r="AE167" i="6"/>
  <c r="AE154" i="6"/>
  <c r="AE115" i="6"/>
  <c r="AE76" i="6"/>
  <c r="CL37" i="5"/>
  <c r="AG141" i="6"/>
  <c r="AG128" i="6"/>
  <c r="AG63" i="6"/>
  <c r="AF24" i="6"/>
  <c r="AG11" i="6"/>
  <c r="CK24" i="5"/>
  <c r="CL24" i="5"/>
  <c r="AF180" i="6"/>
  <c r="AF102" i="6"/>
  <c r="AF167" i="6"/>
  <c r="AF154" i="6"/>
  <c r="AF115" i="6"/>
  <c r="AE89" i="6"/>
  <c r="AF76" i="6"/>
  <c r="AH141" i="6"/>
  <c r="AH128" i="6"/>
  <c r="AL128" i="6"/>
  <c r="AH63" i="6"/>
  <c r="AG24" i="6"/>
  <c r="AH11" i="6"/>
  <c r="AG180" i="6"/>
  <c r="AG102" i="6"/>
  <c r="AG167" i="6"/>
  <c r="AG154" i="6"/>
  <c r="AG115" i="6"/>
  <c r="AF89" i="6"/>
  <c r="AG76" i="6"/>
  <c r="AH24" i="6"/>
  <c r="AH180" i="6"/>
  <c r="AH102" i="6"/>
  <c r="AH167" i="6"/>
  <c r="AH154" i="6"/>
  <c r="AH115" i="6"/>
  <c r="AG89" i="6"/>
  <c r="AH76" i="6"/>
  <c r="AH89" i="6"/>
  <c r="AL141" i="6"/>
  <c r="AL63" i="6"/>
  <c r="AL11" i="6"/>
  <c r="AM128" i="6"/>
  <c r="AM63" i="6"/>
  <c r="AM11" i="6"/>
  <c r="AM141" i="6"/>
  <c r="AL24" i="6"/>
  <c r="CS50" i="5"/>
  <c r="AL180" i="6"/>
  <c r="AL102" i="6"/>
  <c r="AL167" i="6"/>
  <c r="AL154" i="6"/>
  <c r="AL115" i="6"/>
  <c r="AL76" i="6"/>
  <c r="CS37" i="5"/>
  <c r="AN128" i="6"/>
  <c r="AM24" i="6"/>
  <c r="AN63" i="6"/>
  <c r="AN141" i="6"/>
  <c r="AN11" i="6"/>
  <c r="AM180" i="6"/>
  <c r="AM102" i="6"/>
  <c r="AM167" i="6"/>
  <c r="AM154" i="6"/>
  <c r="AM115" i="6"/>
  <c r="AL89" i="6"/>
  <c r="AM76" i="6"/>
  <c r="AO11" i="6"/>
  <c r="AO63" i="6"/>
  <c r="AN24" i="6"/>
  <c r="AO128" i="6"/>
  <c r="AO141" i="6"/>
  <c r="CS24" i="5"/>
  <c r="AN180" i="6"/>
  <c r="AN102" i="6"/>
  <c r="AN167" i="6"/>
  <c r="AN154" i="6"/>
  <c r="AN115" i="6"/>
  <c r="AM89" i="6"/>
  <c r="AN76" i="6"/>
  <c r="AP141" i="6"/>
  <c r="AO24" i="6"/>
  <c r="AP128" i="6"/>
  <c r="AP63" i="6"/>
  <c r="AP11" i="6"/>
  <c r="AO180" i="6"/>
  <c r="AO102" i="6"/>
  <c r="AO167" i="6"/>
  <c r="AO154" i="6"/>
  <c r="AO115" i="6"/>
  <c r="AN89" i="6"/>
  <c r="AO76" i="6"/>
  <c r="AP24" i="6"/>
  <c r="AP180" i="6"/>
  <c r="AP102" i="6"/>
  <c r="AP167" i="6"/>
  <c r="AP154" i="6"/>
  <c r="AP115" i="6"/>
  <c r="AO89" i="6"/>
  <c r="AP76" i="6"/>
  <c r="AP89" i="6"/>
  <c r="AT128" i="6"/>
  <c r="AT63" i="6"/>
  <c r="AT141" i="6"/>
  <c r="AT11" i="6"/>
  <c r="AU141" i="6"/>
  <c r="AU128" i="6"/>
  <c r="AU11" i="6"/>
  <c r="AT24" i="6"/>
  <c r="AU63" i="6"/>
  <c r="AT180" i="6"/>
  <c r="AT102" i="6"/>
  <c r="AT167" i="6"/>
  <c r="AT154" i="6"/>
  <c r="AT115" i="6"/>
  <c r="AT76" i="6"/>
  <c r="AV63" i="6"/>
  <c r="AV11" i="6"/>
  <c r="AV128" i="6"/>
  <c r="AU24" i="6"/>
  <c r="AV141" i="6"/>
  <c r="AU180" i="6"/>
  <c r="AU102" i="6"/>
  <c r="AU167" i="6"/>
  <c r="AU154" i="6"/>
  <c r="AU115" i="6"/>
  <c r="AT89" i="6"/>
  <c r="AU76" i="6"/>
  <c r="AW63" i="6"/>
  <c r="AW128" i="6"/>
  <c r="AW11" i="6"/>
  <c r="AW141" i="6"/>
  <c r="AV24" i="6"/>
  <c r="AV180" i="6"/>
  <c r="AV102" i="6"/>
  <c r="AV167" i="6"/>
  <c r="AV154" i="6"/>
  <c r="AV115" i="6"/>
  <c r="AU89" i="6"/>
  <c r="AV76" i="6"/>
  <c r="AW24" i="6"/>
  <c r="AW180" i="6"/>
  <c r="AW102" i="6"/>
  <c r="AW167" i="6"/>
  <c r="AW154" i="6"/>
  <c r="AW115" i="6"/>
  <c r="AV89" i="6"/>
  <c r="AW76" i="6"/>
  <c r="AW89" i="6"/>
  <c r="AZ141" i="6"/>
  <c r="AZ11" i="6"/>
  <c r="AZ63" i="6"/>
  <c r="AZ128" i="6"/>
  <c r="BA128" i="6"/>
  <c r="AZ24" i="6"/>
  <c r="BA63" i="6"/>
  <c r="BA11" i="6"/>
  <c r="BA141" i="6"/>
  <c r="AZ180" i="6"/>
  <c r="AZ102" i="6"/>
  <c r="AZ167" i="6"/>
  <c r="AZ154" i="6"/>
  <c r="AZ115" i="6"/>
  <c r="AZ76" i="6"/>
  <c r="BB11" i="6"/>
  <c r="BB63" i="6"/>
  <c r="BB128" i="6"/>
  <c r="BB141" i="6"/>
  <c r="BA24" i="6"/>
  <c r="BA180" i="6"/>
  <c r="BA102" i="6"/>
  <c r="BA167" i="6"/>
  <c r="BA154" i="6"/>
  <c r="BA115" i="6"/>
  <c r="AZ89" i="6"/>
  <c r="BA76" i="6"/>
  <c r="BB24" i="6"/>
  <c r="BC63" i="6"/>
  <c r="BC141" i="6"/>
  <c r="BC128" i="6"/>
  <c r="BC11" i="6"/>
  <c r="BB180" i="6"/>
  <c r="BB102" i="6"/>
  <c r="BB167" i="6"/>
  <c r="BB154" i="6"/>
  <c r="BB115" i="6"/>
  <c r="BA89" i="6"/>
  <c r="BB76" i="6"/>
  <c r="BD141" i="6"/>
  <c r="BD128" i="6"/>
  <c r="BD11" i="6"/>
  <c r="BC24" i="6"/>
  <c r="BD63" i="6"/>
  <c r="BC180" i="6"/>
  <c r="BC102" i="6"/>
  <c r="BC167" i="6"/>
  <c r="BC154" i="6"/>
  <c r="BC115" i="6"/>
  <c r="BB89" i="6"/>
  <c r="BC76" i="6"/>
  <c r="BD24" i="6"/>
  <c r="BD180" i="6"/>
  <c r="BD102" i="6"/>
  <c r="BD167" i="6"/>
  <c r="BD154" i="6"/>
  <c r="BD115" i="6"/>
  <c r="BC89" i="6"/>
  <c r="BD76" i="6"/>
  <c r="BD89" i="6"/>
  <c r="BG141" i="6"/>
  <c r="BG128" i="6"/>
  <c r="BG11" i="6"/>
  <c r="BG63" i="6"/>
  <c r="BH63" i="6"/>
  <c r="BH128" i="6"/>
  <c r="BG24" i="6"/>
  <c r="BH11" i="6"/>
  <c r="BH141" i="6"/>
  <c r="BG180" i="6"/>
  <c r="BG102" i="6"/>
  <c r="BG167" i="6"/>
  <c r="BG154" i="6"/>
  <c r="BG115" i="6"/>
  <c r="BG76" i="6"/>
  <c r="BI11" i="6"/>
  <c r="BI128" i="6"/>
  <c r="BI141" i="6"/>
  <c r="BH24" i="6"/>
  <c r="BI63" i="6"/>
  <c r="BH180" i="6"/>
  <c r="BH102" i="6"/>
  <c r="BH167" i="6"/>
  <c r="BH154" i="6"/>
  <c r="BH115" i="6"/>
  <c r="BG89" i="6"/>
  <c r="BH76" i="6"/>
  <c r="BJ63" i="6"/>
  <c r="BJ141" i="6"/>
  <c r="BJ128" i="6"/>
  <c r="BI24" i="6"/>
  <c r="BJ11" i="6"/>
  <c r="BI180" i="6"/>
  <c r="BI102" i="6"/>
  <c r="BI167" i="6"/>
  <c r="BI154" i="6"/>
  <c r="BI115" i="6"/>
  <c r="BH89" i="6"/>
  <c r="BI76" i="6"/>
  <c r="BK11" i="6"/>
  <c r="BJ24" i="6"/>
  <c r="BK63" i="6"/>
  <c r="BK128" i="6"/>
  <c r="BK141" i="6"/>
  <c r="BJ180" i="6"/>
  <c r="BJ102" i="6"/>
  <c r="BJ167" i="6"/>
  <c r="BJ154" i="6"/>
  <c r="BJ115" i="6"/>
  <c r="BI89" i="6"/>
  <c r="BJ76" i="6"/>
  <c r="BK24" i="6"/>
  <c r="BK180" i="6"/>
  <c r="BK102" i="6"/>
  <c r="BK167" i="6"/>
  <c r="BK154" i="6"/>
  <c r="BK115" i="6"/>
  <c r="BJ89" i="6"/>
  <c r="BK76" i="6"/>
  <c r="BK89" i="6"/>
  <c r="BO141" i="6"/>
  <c r="BO128" i="6"/>
  <c r="BO11" i="6"/>
  <c r="BO63" i="6"/>
  <c r="BP128" i="6"/>
  <c r="BO24" i="6"/>
  <c r="BP141" i="6"/>
  <c r="BP63" i="6"/>
  <c r="BO180" i="6"/>
  <c r="BO102" i="6"/>
  <c r="BO167" i="6"/>
  <c r="BO154" i="6"/>
  <c r="BO115" i="6"/>
  <c r="BO76" i="6"/>
  <c r="BP24" i="6"/>
  <c r="BQ24" i="6"/>
  <c r="BQ141" i="6"/>
  <c r="BQ128" i="6"/>
  <c r="BQ63" i="6"/>
  <c r="BP11" i="6"/>
  <c r="BP180" i="6"/>
  <c r="BP102" i="6"/>
  <c r="BP167" i="6"/>
  <c r="BP154" i="6"/>
  <c r="BP115" i="6"/>
  <c r="BO89" i="6"/>
  <c r="BP76" i="6"/>
  <c r="BR141" i="6"/>
  <c r="BR128" i="6"/>
  <c r="BR63" i="6"/>
  <c r="BQ11" i="6"/>
  <c r="BR24" i="6"/>
  <c r="BQ180" i="6"/>
  <c r="BQ102" i="6"/>
  <c r="BQ167" i="6"/>
  <c r="BQ154" i="6"/>
  <c r="BQ115" i="6"/>
  <c r="BP89" i="6"/>
  <c r="BQ76" i="6"/>
  <c r="BS141" i="6"/>
  <c r="BS128" i="6"/>
  <c r="BS63" i="6"/>
  <c r="BR11" i="6"/>
  <c r="BS24" i="6"/>
  <c r="BR180" i="6"/>
  <c r="BR102" i="6"/>
  <c r="BR167" i="6"/>
  <c r="BR154" i="6"/>
  <c r="BR115" i="6"/>
  <c r="BQ89" i="6"/>
  <c r="BR76" i="6"/>
  <c r="BS11" i="6"/>
  <c r="BS180" i="6"/>
  <c r="BS102" i="6"/>
  <c r="BS167" i="6"/>
  <c r="BS154" i="6"/>
  <c r="BS115" i="6"/>
  <c r="BR89" i="6"/>
  <c r="BS76" i="6"/>
  <c r="BS89" i="6"/>
  <c r="BV141" i="6"/>
  <c r="BV128" i="6"/>
  <c r="BV63" i="6"/>
  <c r="BV24" i="6"/>
  <c r="BW141" i="6"/>
  <c r="BW128" i="6"/>
  <c r="BW63" i="6"/>
  <c r="BV11" i="6"/>
  <c r="BW24" i="6"/>
  <c r="BV180" i="6"/>
  <c r="BV102" i="6"/>
  <c r="BV167" i="6"/>
  <c r="BV154" i="6"/>
  <c r="BV115" i="6"/>
  <c r="BV76" i="6"/>
  <c r="BX141" i="6"/>
  <c r="BX128" i="6"/>
  <c r="BX63" i="6"/>
  <c r="BW11" i="6"/>
  <c r="BX24" i="6"/>
  <c r="BW180" i="6"/>
  <c r="BW102" i="6"/>
  <c r="BW167" i="6"/>
  <c r="BW154" i="6"/>
  <c r="BW115" i="6"/>
  <c r="BV89" i="6"/>
  <c r="BW76" i="6"/>
  <c r="BY141" i="6"/>
  <c r="BY128" i="6"/>
  <c r="BY63" i="6"/>
  <c r="BX11" i="6"/>
  <c r="BY24" i="6"/>
  <c r="BX180" i="6"/>
  <c r="BX102" i="6"/>
  <c r="BX167" i="6"/>
  <c r="BX154" i="6"/>
  <c r="BX115" i="6"/>
  <c r="BW89" i="6"/>
  <c r="BX76" i="6"/>
  <c r="BZ141" i="6"/>
  <c r="BZ128" i="6"/>
  <c r="BZ63" i="6"/>
  <c r="BY11" i="6"/>
  <c r="BZ24" i="6"/>
  <c r="BY180" i="6"/>
  <c r="BY102" i="6"/>
  <c r="BY167" i="6"/>
  <c r="BY154" i="6"/>
  <c r="BY115" i="6"/>
  <c r="BX89" i="6"/>
  <c r="BY76" i="6"/>
  <c r="BZ11" i="6"/>
  <c r="BZ180" i="6"/>
  <c r="BZ102" i="6"/>
  <c r="BZ167" i="6"/>
  <c r="BZ154" i="6"/>
  <c r="BZ115" i="6"/>
  <c r="BY89" i="6"/>
  <c r="BZ76" i="6"/>
  <c r="BZ89" i="6"/>
  <c r="CC141" i="6"/>
  <c r="CC128" i="6"/>
  <c r="CC63" i="6"/>
  <c r="CC24" i="6"/>
  <c r="CD141" i="6"/>
  <c r="CD128" i="6"/>
  <c r="CD63" i="6"/>
  <c r="CC11" i="6"/>
  <c r="CD24" i="6"/>
  <c r="CC180" i="6"/>
  <c r="CC102" i="6"/>
  <c r="CC167" i="6"/>
  <c r="CC154" i="6"/>
  <c r="CC115" i="6"/>
  <c r="CC76" i="6"/>
  <c r="CE141" i="6"/>
  <c r="CE128" i="6"/>
  <c r="CE63" i="6"/>
  <c r="CD11" i="6"/>
  <c r="CE24" i="6"/>
  <c r="CD180" i="6"/>
  <c r="CD102" i="6"/>
  <c r="CD167" i="6"/>
  <c r="CD154" i="6"/>
  <c r="CD115" i="6"/>
  <c r="CC89" i="6"/>
  <c r="CD76" i="6"/>
  <c r="CF141" i="6"/>
  <c r="CF128" i="6"/>
  <c r="CF63" i="6"/>
  <c r="CE11" i="6"/>
  <c r="CF24" i="6"/>
  <c r="CE180" i="6"/>
  <c r="CE102" i="6"/>
  <c r="CE167" i="6"/>
  <c r="CE154" i="6"/>
  <c r="CE115" i="6"/>
  <c r="CD89" i="6"/>
  <c r="CE76" i="6"/>
  <c r="CG141" i="6"/>
  <c r="CG128" i="6"/>
  <c r="CG63" i="6"/>
  <c r="CF11" i="6"/>
  <c r="CG24" i="6"/>
  <c r="CF180" i="6"/>
  <c r="CF102" i="6"/>
  <c r="CF167" i="6"/>
  <c r="CF154" i="6"/>
  <c r="CF115" i="6"/>
  <c r="CE89" i="6"/>
  <c r="CF76" i="6"/>
  <c r="CG11" i="6"/>
  <c r="CG180" i="6"/>
  <c r="CG102" i="6"/>
  <c r="CG167" i="6"/>
  <c r="CG154" i="6"/>
  <c r="CG115" i="6"/>
  <c r="CF89" i="6"/>
  <c r="CG76" i="6"/>
  <c r="CG89" i="6"/>
  <c r="CJ141" i="6"/>
  <c r="CJ128" i="6"/>
  <c r="CJ63" i="6"/>
  <c r="CJ24" i="6"/>
  <c r="CK141" i="6"/>
  <c r="CK128" i="6"/>
  <c r="CK63" i="6"/>
  <c r="CJ11" i="6"/>
  <c r="CK24" i="6"/>
  <c r="CJ180" i="6"/>
  <c r="CJ102" i="6"/>
  <c r="CJ167" i="6"/>
  <c r="CJ154" i="6"/>
  <c r="CJ115" i="6"/>
  <c r="CJ76" i="6"/>
  <c r="CL141" i="6"/>
  <c r="CL128" i="6"/>
  <c r="CL63" i="6"/>
  <c r="CK11" i="6"/>
  <c r="CL24" i="6"/>
  <c r="CK180" i="6"/>
  <c r="CK102" i="6"/>
  <c r="CK167" i="6"/>
  <c r="CK154" i="6"/>
  <c r="CK115" i="6"/>
  <c r="CJ89" i="6"/>
  <c r="CK76" i="6"/>
  <c r="CM141" i="6"/>
  <c r="CM128" i="6"/>
  <c r="CM63" i="6"/>
  <c r="CL11" i="6"/>
  <c r="CM24" i="6"/>
  <c r="CL180" i="6"/>
  <c r="CL102" i="6"/>
  <c r="CL167" i="6"/>
  <c r="CL154" i="6"/>
  <c r="CL115" i="6"/>
  <c r="CK89" i="6"/>
  <c r="CL76" i="6"/>
  <c r="CM11" i="6"/>
  <c r="CM180" i="6"/>
  <c r="CM102" i="6"/>
  <c r="CM167" i="6"/>
  <c r="CM154" i="6"/>
  <c r="CM115" i="6"/>
  <c r="CL89" i="6"/>
  <c r="CM76" i="6"/>
  <c r="CM89" i="6"/>
  <c r="CT141" i="6"/>
  <c r="CT128" i="6"/>
  <c r="CT63" i="6"/>
  <c r="CT24" i="6"/>
  <c r="CT11" i="6"/>
  <c r="CT180" i="6"/>
  <c r="CT102" i="6"/>
  <c r="CT167" i="6"/>
  <c r="CT154" i="6"/>
  <c r="CT115" i="6"/>
  <c r="CT76" i="6"/>
  <c r="CT89" i="6"/>
  <c r="FE50" i="5"/>
  <c r="FG50" i="5"/>
  <c r="FH50" i="5"/>
  <c r="FI50" i="5"/>
  <c r="FI37" i="5"/>
  <c r="NI240" i="6"/>
  <c r="NH240" i="6"/>
  <c r="NG240" i="6"/>
  <c r="NF240" i="6"/>
  <c r="NE240" i="6"/>
  <c r="ND240" i="6"/>
  <c r="NC240" i="6"/>
  <c r="NB240" i="6"/>
  <c r="NA240" i="6"/>
  <c r="MZ240" i="6"/>
  <c r="MY240" i="6"/>
  <c r="MX240" i="6"/>
  <c r="MW240" i="6"/>
  <c r="MV240" i="6"/>
  <c r="MU240" i="6"/>
  <c r="MT240" i="6"/>
  <c r="MS240" i="6"/>
  <c r="MR240" i="6"/>
  <c r="MQ240" i="6"/>
  <c r="MP240" i="6"/>
  <c r="MO240" i="6"/>
  <c r="MN240" i="6"/>
  <c r="MM240" i="6"/>
  <c r="ML240" i="6"/>
  <c r="MK240" i="6"/>
  <c r="MJ240" i="6"/>
  <c r="MI240" i="6"/>
  <c r="MH240" i="6"/>
  <c r="MG240" i="6"/>
  <c r="MF240" i="6"/>
  <c r="ME240" i="6"/>
  <c r="MD240" i="6"/>
  <c r="MC240" i="6"/>
  <c r="MB240" i="6"/>
  <c r="MA240" i="6"/>
  <c r="LZ240" i="6"/>
  <c r="LY240" i="6"/>
  <c r="LX240" i="6"/>
  <c r="LW240" i="6"/>
  <c r="LV240" i="6"/>
  <c r="LU240" i="6"/>
  <c r="LT240" i="6"/>
  <c r="LS240" i="6"/>
  <c r="LR240" i="6"/>
  <c r="LQ240" i="6"/>
  <c r="LP240" i="6"/>
  <c r="LO240" i="6"/>
  <c r="LN240" i="6"/>
  <c r="LM240" i="6"/>
  <c r="LL240" i="6"/>
  <c r="LK240" i="6"/>
  <c r="LJ240" i="6"/>
  <c r="LI240" i="6"/>
  <c r="LH240" i="6"/>
  <c r="LG240" i="6"/>
  <c r="LF240" i="6"/>
  <c r="LE240" i="6"/>
  <c r="LD240" i="6"/>
  <c r="LC240" i="6"/>
  <c r="LB240" i="6"/>
  <c r="LA240" i="6"/>
  <c r="FI24" i="5"/>
  <c r="FL50" i="5"/>
  <c r="FL37" i="5"/>
  <c r="FL24" i="5"/>
  <c r="FO50" i="5"/>
  <c r="FO37" i="5"/>
  <c r="FO24" i="5"/>
  <c r="FQ50" i="5"/>
  <c r="FQ37" i="5"/>
  <c r="FQ24" i="5"/>
  <c r="B174" i="6"/>
  <c r="D174" i="6"/>
  <c r="B170" i="6"/>
  <c r="A162" i="6"/>
  <c r="B161" i="6"/>
  <c r="D161" i="6"/>
  <c r="B157" i="6"/>
  <c r="A149" i="6"/>
  <c r="B148" i="6"/>
  <c r="D148" i="6"/>
  <c r="B144" i="6"/>
  <c r="A136" i="6"/>
  <c r="B122" i="6"/>
  <c r="D122" i="6"/>
  <c r="B118" i="6"/>
  <c r="A110" i="6"/>
  <c r="B83" i="6"/>
  <c r="D83" i="6"/>
  <c r="B79" i="6"/>
  <c r="A71" i="6"/>
  <c r="B70" i="6"/>
  <c r="D70" i="6"/>
  <c r="B66" i="6"/>
  <c r="A58" i="6"/>
  <c r="B31" i="6"/>
  <c r="D31" i="6"/>
  <c r="B27" i="6"/>
  <c r="A19" i="6"/>
  <c r="B18" i="6"/>
  <c r="D18" i="6"/>
  <c r="B14" i="6"/>
  <c r="A6" i="6"/>
  <c r="KZ240" i="6"/>
  <c r="KY240" i="6"/>
  <c r="KX240" i="6"/>
  <c r="KW240" i="6"/>
  <c r="KV240" i="6"/>
  <c r="KU240" i="6"/>
  <c r="KT240" i="6"/>
  <c r="KS240" i="6"/>
  <c r="KR240" i="6"/>
  <c r="KQ240" i="6"/>
  <c r="KP240" i="6"/>
  <c r="KO240" i="6"/>
  <c r="KN240" i="6"/>
  <c r="KM240" i="6"/>
  <c r="KL240" i="6"/>
  <c r="KK240" i="6"/>
  <c r="KJ240" i="6"/>
  <c r="KI240" i="6"/>
  <c r="KH240" i="6"/>
  <c r="KG240" i="6"/>
  <c r="KF240" i="6"/>
  <c r="KE240" i="6"/>
  <c r="KD240" i="6"/>
  <c r="KC240" i="6"/>
  <c r="KB240" i="6"/>
  <c r="KA240" i="6"/>
  <c r="JZ240" i="6"/>
  <c r="JY240" i="6"/>
  <c r="JX240" i="6"/>
  <c r="JW240" i="6"/>
  <c r="JV240" i="6"/>
  <c r="B187" i="6"/>
  <c r="BN251" i="6"/>
  <c r="B183" i="6"/>
  <c r="A175" i="6"/>
  <c r="B109" i="6"/>
  <c r="D109" i="6"/>
  <c r="B105" i="6"/>
  <c r="A97" i="6"/>
  <c r="NE251" i="6"/>
  <c r="MW251" i="6"/>
  <c r="MO251" i="6"/>
  <c r="MG251" i="6"/>
  <c r="LY251" i="6"/>
  <c r="LQ251" i="6"/>
  <c r="LI251" i="6"/>
  <c r="LA251" i="6"/>
  <c r="KS251" i="6"/>
  <c r="KK251" i="6"/>
  <c r="KC251" i="6"/>
  <c r="JU251" i="6"/>
  <c r="JM251" i="6"/>
  <c r="JE251" i="6"/>
  <c r="IW251" i="6"/>
  <c r="IO251" i="6"/>
  <c r="IG251" i="6"/>
  <c r="HY251" i="6"/>
  <c r="HQ251" i="6"/>
  <c r="HI251" i="6"/>
  <c r="HA251" i="6"/>
  <c r="GS251" i="6"/>
  <c r="GK251" i="6"/>
  <c r="GC251" i="6"/>
  <c r="FU251" i="6"/>
  <c r="FM251" i="6"/>
  <c r="FE251" i="6"/>
  <c r="EW251" i="6"/>
  <c r="EO251" i="6"/>
  <c r="EG251" i="6"/>
  <c r="DY251" i="6"/>
  <c r="DQ251" i="6"/>
  <c r="DI251" i="6"/>
  <c r="DA251" i="6"/>
  <c r="CS251" i="6"/>
  <c r="CK251" i="6"/>
  <c r="CC251" i="6"/>
  <c r="BU251" i="6"/>
  <c r="BL251" i="6"/>
  <c r="BD251" i="6"/>
  <c r="AV251" i="6"/>
  <c r="AN251" i="6"/>
  <c r="AF251" i="6"/>
  <c r="X251" i="6"/>
  <c r="P251" i="6"/>
  <c r="H251" i="6"/>
  <c r="H244" i="6"/>
  <c r="H247" i="6"/>
  <c r="DU251" i="6"/>
  <c r="BY251" i="6"/>
  <c r="AR251" i="6"/>
  <c r="ND251" i="6"/>
  <c r="MV251" i="6"/>
  <c r="MN251" i="6"/>
  <c r="MF251" i="6"/>
  <c r="LX251" i="6"/>
  <c r="LP251" i="6"/>
  <c r="LH251" i="6"/>
  <c r="KZ251" i="6"/>
  <c r="KR251" i="6"/>
  <c r="KJ251" i="6"/>
  <c r="KB251" i="6"/>
  <c r="JT251" i="6"/>
  <c r="JL251" i="6"/>
  <c r="JD251" i="6"/>
  <c r="IV251" i="6"/>
  <c r="IN251" i="6"/>
  <c r="IF251" i="6"/>
  <c r="HX251" i="6"/>
  <c r="HP251" i="6"/>
  <c r="HH251" i="6"/>
  <c r="GZ251" i="6"/>
  <c r="GR251" i="6"/>
  <c r="GJ251" i="6"/>
  <c r="GB251" i="6"/>
  <c r="FT251" i="6"/>
  <c r="FL251" i="6"/>
  <c r="FD251" i="6"/>
  <c r="EV251" i="6"/>
  <c r="EN251" i="6"/>
  <c r="EF251" i="6"/>
  <c r="DX251" i="6"/>
  <c r="DP251" i="6"/>
  <c r="DH251" i="6"/>
  <c r="CZ251" i="6"/>
  <c r="CR251" i="6"/>
  <c r="CJ251" i="6"/>
  <c r="CB251" i="6"/>
  <c r="BT251" i="6"/>
  <c r="BK251" i="6"/>
  <c r="BC251" i="6"/>
  <c r="AU251" i="6"/>
  <c r="AM251" i="6"/>
  <c r="AE251" i="6"/>
  <c r="W251" i="6"/>
  <c r="O251" i="6"/>
  <c r="AJ251" i="6"/>
  <c r="NC251" i="6"/>
  <c r="MU251" i="6"/>
  <c r="MM251" i="6"/>
  <c r="ME251" i="6"/>
  <c r="LW251" i="6"/>
  <c r="LO251" i="6"/>
  <c r="LG251" i="6"/>
  <c r="KY251" i="6"/>
  <c r="KQ251" i="6"/>
  <c r="KI251" i="6"/>
  <c r="KA251" i="6"/>
  <c r="JS251" i="6"/>
  <c r="JK251" i="6"/>
  <c r="JC251" i="6"/>
  <c r="IU251" i="6"/>
  <c r="IM251" i="6"/>
  <c r="IE251" i="6"/>
  <c r="HW251" i="6"/>
  <c r="HO251" i="6"/>
  <c r="HG251" i="6"/>
  <c r="GY251" i="6"/>
  <c r="GQ251" i="6"/>
  <c r="GI251" i="6"/>
  <c r="GA251" i="6"/>
  <c r="FS251" i="6"/>
  <c r="FK251" i="6"/>
  <c r="FC251" i="6"/>
  <c r="EU251" i="6"/>
  <c r="EM251" i="6"/>
  <c r="EE251" i="6"/>
  <c r="DW251" i="6"/>
  <c r="DO251" i="6"/>
  <c r="DG251" i="6"/>
  <c r="CY251" i="6"/>
  <c r="CQ251" i="6"/>
  <c r="CI251" i="6"/>
  <c r="CA251" i="6"/>
  <c r="BS251" i="6"/>
  <c r="BJ251" i="6"/>
  <c r="BB251" i="6"/>
  <c r="AT251" i="6"/>
  <c r="AL251" i="6"/>
  <c r="AD251" i="6"/>
  <c r="V251" i="6"/>
  <c r="N251" i="6"/>
  <c r="NB251" i="6"/>
  <c r="MT251" i="6"/>
  <c r="ML251" i="6"/>
  <c r="MD251" i="6"/>
  <c r="LV251" i="6"/>
  <c r="LN251" i="6"/>
  <c r="LF251" i="6"/>
  <c r="KX251" i="6"/>
  <c r="KP251" i="6"/>
  <c r="KH251" i="6"/>
  <c r="JZ251" i="6"/>
  <c r="JR251" i="6"/>
  <c r="JJ251" i="6"/>
  <c r="JB251" i="6"/>
  <c r="IT251" i="6"/>
  <c r="IL251" i="6"/>
  <c r="ID251" i="6"/>
  <c r="HV251" i="6"/>
  <c r="HN251" i="6"/>
  <c r="HF251" i="6"/>
  <c r="GX251" i="6"/>
  <c r="GP251" i="6"/>
  <c r="GH251" i="6"/>
  <c r="FZ251" i="6"/>
  <c r="FR251" i="6"/>
  <c r="FJ251" i="6"/>
  <c r="FB251" i="6"/>
  <c r="ET251" i="6"/>
  <c r="EL251" i="6"/>
  <c r="ED251" i="6"/>
  <c r="DV251" i="6"/>
  <c r="DN251" i="6"/>
  <c r="DF251" i="6"/>
  <c r="CX251" i="6"/>
  <c r="CP251" i="6"/>
  <c r="CH251" i="6"/>
  <c r="BZ251" i="6"/>
  <c r="BR251" i="6"/>
  <c r="BI251" i="6"/>
  <c r="BA251" i="6"/>
  <c r="AS251" i="6"/>
  <c r="AK251" i="6"/>
  <c r="AC251" i="6"/>
  <c r="U251" i="6"/>
  <c r="M251" i="6"/>
  <c r="IC251" i="6"/>
  <c r="GO251" i="6"/>
  <c r="FQ251" i="6"/>
  <c r="ES251" i="6"/>
  <c r="EC251" i="6"/>
  <c r="CW251" i="6"/>
  <c r="AZ251" i="6"/>
  <c r="NI251" i="6"/>
  <c r="NA251" i="6"/>
  <c r="MS251" i="6"/>
  <c r="MK251" i="6"/>
  <c r="MC251" i="6"/>
  <c r="LU251" i="6"/>
  <c r="LM251" i="6"/>
  <c r="LE251" i="6"/>
  <c r="KW251" i="6"/>
  <c r="KO251" i="6"/>
  <c r="KG251" i="6"/>
  <c r="JY251" i="6"/>
  <c r="JQ251" i="6"/>
  <c r="JI251" i="6"/>
  <c r="JA251" i="6"/>
  <c r="IS251" i="6"/>
  <c r="IK251" i="6"/>
  <c r="HU251" i="6"/>
  <c r="HM251" i="6"/>
  <c r="HE251" i="6"/>
  <c r="GW251" i="6"/>
  <c r="GG251" i="6"/>
  <c r="FI251" i="6"/>
  <c r="FA251" i="6"/>
  <c r="EK251" i="6"/>
  <c r="DM251" i="6"/>
  <c r="CG251" i="6"/>
  <c r="BH251" i="6"/>
  <c r="AB251" i="6"/>
  <c r="NH251" i="6"/>
  <c r="MZ251" i="6"/>
  <c r="MR251" i="6"/>
  <c r="MJ251" i="6"/>
  <c r="MB251" i="6"/>
  <c r="LT251" i="6"/>
  <c r="LL251" i="6"/>
  <c r="LD251" i="6"/>
  <c r="KV251" i="6"/>
  <c r="KN251" i="6"/>
  <c r="KF251" i="6"/>
  <c r="JX251" i="6"/>
  <c r="JP251" i="6"/>
  <c r="JH251" i="6"/>
  <c r="IZ251" i="6"/>
  <c r="IR251" i="6"/>
  <c r="IJ251" i="6"/>
  <c r="IB251" i="6"/>
  <c r="HT251" i="6"/>
  <c r="HL251" i="6"/>
  <c r="HD251" i="6"/>
  <c r="GV251" i="6"/>
  <c r="GN251" i="6"/>
  <c r="GF251" i="6"/>
  <c r="FX251" i="6"/>
  <c r="FP251" i="6"/>
  <c r="FH251" i="6"/>
  <c r="EZ251" i="6"/>
  <c r="ER251" i="6"/>
  <c r="EJ251" i="6"/>
  <c r="EB251" i="6"/>
  <c r="DT251" i="6"/>
  <c r="DL251" i="6"/>
  <c r="DD251" i="6"/>
  <c r="CV251" i="6"/>
  <c r="CN251" i="6"/>
  <c r="CF251" i="6"/>
  <c r="BX251" i="6"/>
  <c r="BP251" i="6"/>
  <c r="BG251" i="6"/>
  <c r="AY251" i="6"/>
  <c r="AQ251" i="6"/>
  <c r="AI251" i="6"/>
  <c r="AA251" i="6"/>
  <c r="S251" i="6"/>
  <c r="K251" i="6"/>
  <c r="NG251" i="6"/>
  <c r="MY251" i="6"/>
  <c r="MQ251" i="6"/>
  <c r="MI251" i="6"/>
  <c r="MA251" i="6"/>
  <c r="LS251" i="6"/>
  <c r="LK251" i="6"/>
  <c r="LC251" i="6"/>
  <c r="KU251" i="6"/>
  <c r="KM251" i="6"/>
  <c r="KE251" i="6"/>
  <c r="JW251" i="6"/>
  <c r="JO251" i="6"/>
  <c r="JG251" i="6"/>
  <c r="IY251" i="6"/>
  <c r="IQ251" i="6"/>
  <c r="II251" i="6"/>
  <c r="IA251" i="6"/>
  <c r="HS251" i="6"/>
  <c r="HK251" i="6"/>
  <c r="HC251" i="6"/>
  <c r="GU251" i="6"/>
  <c r="GM251" i="6"/>
  <c r="GE251" i="6"/>
  <c r="FW251" i="6"/>
  <c r="FO251" i="6"/>
  <c r="FG251" i="6"/>
  <c r="EY251" i="6"/>
  <c r="EQ251" i="6"/>
  <c r="EI251" i="6"/>
  <c r="EA251" i="6"/>
  <c r="DS251" i="6"/>
  <c r="DK251" i="6"/>
  <c r="DC251" i="6"/>
  <c r="CU251" i="6"/>
  <c r="CM251" i="6"/>
  <c r="CE251" i="6"/>
  <c r="BW251" i="6"/>
  <c r="BO251" i="6"/>
  <c r="BF251" i="6"/>
  <c r="AX251" i="6"/>
  <c r="AP251" i="6"/>
  <c r="AH251" i="6"/>
  <c r="Z251" i="6"/>
  <c r="R251" i="6"/>
  <c r="J251" i="6"/>
  <c r="CO251" i="6"/>
  <c r="T251" i="6"/>
  <c r="NF251" i="6"/>
  <c r="MX251" i="6"/>
  <c r="MP251" i="6"/>
  <c r="MH251" i="6"/>
  <c r="LZ251" i="6"/>
  <c r="LR251" i="6"/>
  <c r="LJ251" i="6"/>
  <c r="LB251" i="6"/>
  <c r="KT251" i="6"/>
  <c r="KL251" i="6"/>
  <c r="KD251" i="6"/>
  <c r="JV251" i="6"/>
  <c r="JN251" i="6"/>
  <c r="JF251" i="6"/>
  <c r="IX251" i="6"/>
  <c r="IP251" i="6"/>
  <c r="IH251" i="6"/>
  <c r="HZ251" i="6"/>
  <c r="HR251" i="6"/>
  <c r="HJ251" i="6"/>
  <c r="HB251" i="6"/>
  <c r="GT251" i="6"/>
  <c r="GL251" i="6"/>
  <c r="GD251" i="6"/>
  <c r="FV251" i="6"/>
  <c r="FN251" i="6"/>
  <c r="FF251" i="6"/>
  <c r="EX251" i="6"/>
  <c r="EP251" i="6"/>
  <c r="EH251" i="6"/>
  <c r="DZ251" i="6"/>
  <c r="DR251" i="6"/>
  <c r="DJ251" i="6"/>
  <c r="DB251" i="6"/>
  <c r="CT251" i="6"/>
  <c r="CL251" i="6"/>
  <c r="CD251" i="6"/>
  <c r="BV251" i="6"/>
  <c r="BM251" i="6"/>
  <c r="BE251" i="6"/>
  <c r="AW251" i="6"/>
  <c r="AO251" i="6"/>
  <c r="AG251" i="6"/>
  <c r="Y251" i="6"/>
  <c r="Q251" i="6"/>
  <c r="I251" i="6"/>
  <c r="FY251" i="6"/>
  <c r="DE251" i="6"/>
  <c r="BQ251" i="6"/>
  <c r="L251" i="6"/>
  <c r="D187" i="6"/>
  <c r="I244" i="6"/>
  <c r="I247" i="6"/>
  <c r="J244" i="6"/>
  <c r="J247" i="6"/>
  <c r="K244" i="6"/>
  <c r="K247" i="6"/>
  <c r="L244" i="6"/>
  <c r="L247" i="6"/>
  <c r="M244" i="6"/>
  <c r="M247" i="6"/>
  <c r="N244" i="6"/>
  <c r="N247" i="6"/>
  <c r="O244" i="6"/>
  <c r="O247" i="6"/>
  <c r="P244" i="6"/>
  <c r="P247" i="6"/>
  <c r="Q244" i="6"/>
  <c r="Q247" i="6"/>
  <c r="R244" i="6"/>
  <c r="R247" i="6"/>
  <c r="S244" i="6"/>
  <c r="S247" i="6"/>
  <c r="T244" i="6"/>
  <c r="T247" i="6"/>
  <c r="U244" i="6"/>
  <c r="U247" i="6"/>
  <c r="V244" i="6"/>
  <c r="V247" i="6"/>
  <c r="W244" i="6"/>
  <c r="W247" i="6"/>
  <c r="X244" i="6"/>
  <c r="X247" i="6"/>
  <c r="Y244" i="6"/>
  <c r="Y247" i="6"/>
  <c r="Z244" i="6"/>
  <c r="Z247" i="6"/>
  <c r="AA244" i="6"/>
  <c r="AA247" i="6"/>
  <c r="AB244" i="6"/>
  <c r="AB247" i="6"/>
  <c r="AC244" i="6"/>
  <c r="AC247" i="6"/>
  <c r="AD244" i="6"/>
  <c r="AD247" i="6"/>
  <c r="AE244" i="6"/>
  <c r="AE247" i="6"/>
  <c r="AF244" i="6"/>
  <c r="AF247" i="6"/>
  <c r="AG244" i="6"/>
  <c r="AG247" i="6"/>
  <c r="AH244" i="6"/>
  <c r="AH247" i="6"/>
  <c r="AI244" i="6"/>
  <c r="AI247" i="6"/>
  <c r="AJ244" i="6"/>
  <c r="AJ247" i="6"/>
  <c r="AK244" i="6"/>
  <c r="AK247" i="6"/>
  <c r="AL244" i="6"/>
  <c r="AL247" i="6"/>
  <c r="AM244" i="6"/>
  <c r="AM247" i="6"/>
  <c r="AN244" i="6"/>
  <c r="AN247" i="6"/>
  <c r="AO244" i="6"/>
  <c r="AO247" i="6"/>
  <c r="AP244" i="6"/>
  <c r="AP247" i="6"/>
  <c r="AQ244" i="6"/>
  <c r="AQ247" i="6"/>
  <c r="AR244" i="6"/>
  <c r="AR247" i="6"/>
  <c r="AS244" i="6"/>
  <c r="AS247" i="6"/>
  <c r="AT244" i="6"/>
  <c r="AT247" i="6"/>
  <c r="AU244" i="6"/>
  <c r="AU247" i="6"/>
  <c r="AV244" i="6"/>
  <c r="AV247" i="6"/>
  <c r="AW244" i="6"/>
  <c r="AW247" i="6"/>
  <c r="AX244" i="6"/>
  <c r="AX247" i="6"/>
  <c r="AY244" i="6"/>
  <c r="AY247" i="6"/>
  <c r="AZ244" i="6"/>
  <c r="AZ247" i="6"/>
  <c r="BA244" i="6"/>
  <c r="BA247" i="6"/>
  <c r="BB244" i="6"/>
  <c r="BB247" i="6"/>
  <c r="BC244" i="6"/>
  <c r="BC247" i="6"/>
  <c r="BD244" i="6"/>
  <c r="BD247" i="6"/>
  <c r="BE244" i="6"/>
  <c r="BE247" i="6"/>
  <c r="BF244" i="6"/>
  <c r="BF247" i="6"/>
  <c r="BG244" i="6"/>
  <c r="BG247" i="6"/>
  <c r="BH244" i="6"/>
  <c r="BH247" i="6"/>
  <c r="BI244" i="6"/>
  <c r="BI247" i="6"/>
  <c r="BJ244" i="6"/>
  <c r="BJ247" i="6"/>
  <c r="BK244" i="6"/>
  <c r="BK247" i="6"/>
  <c r="BL244" i="6"/>
  <c r="BL247" i="6"/>
  <c r="BM244" i="6"/>
  <c r="BM247" i="6"/>
  <c r="BO244" i="6"/>
  <c r="BO247" i="6"/>
  <c r="BP244" i="6"/>
  <c r="BP247" i="6"/>
  <c r="BQ244" i="6"/>
  <c r="BQ247" i="6"/>
  <c r="BN244" i="6"/>
  <c r="BN247" i="6"/>
  <c r="BR244" i="6"/>
  <c r="BR247" i="6"/>
  <c r="BQ249" i="6"/>
  <c r="BP249" i="6"/>
  <c r="BS244" i="6"/>
  <c r="BS247" i="6"/>
  <c r="BR249" i="6"/>
  <c r="BT244" i="6"/>
  <c r="BT247" i="6"/>
  <c r="BS249" i="6"/>
  <c r="BU244" i="6"/>
  <c r="BU247" i="6"/>
  <c r="BT249" i="6"/>
  <c r="BV244" i="6"/>
  <c r="BV247" i="6"/>
  <c r="BU249" i="6"/>
  <c r="BW244" i="6"/>
  <c r="BW247" i="6"/>
  <c r="BV249" i="6"/>
  <c r="BX244" i="6"/>
  <c r="BX247" i="6"/>
  <c r="BW249" i="6"/>
  <c r="BY244" i="6"/>
  <c r="BY247" i="6"/>
  <c r="BX249" i="6"/>
  <c r="BZ244" i="6"/>
  <c r="BZ247" i="6"/>
  <c r="BY249" i="6"/>
  <c r="CA244" i="6"/>
  <c r="CA247" i="6"/>
  <c r="BZ249" i="6"/>
  <c r="CB244" i="6"/>
  <c r="CB247" i="6"/>
  <c r="CA249" i="6"/>
  <c r="CC244" i="6"/>
  <c r="CC247" i="6"/>
  <c r="CB249" i="6"/>
  <c r="CD244" i="6"/>
  <c r="CD247" i="6"/>
  <c r="CC249" i="6"/>
  <c r="CE244" i="6"/>
  <c r="CE247" i="6"/>
  <c r="CD249" i="6"/>
  <c r="CF244" i="6"/>
  <c r="CF247" i="6"/>
  <c r="CE249" i="6"/>
  <c r="CG244" i="6"/>
  <c r="CG247" i="6"/>
  <c r="CF249" i="6"/>
  <c r="CH244" i="6"/>
  <c r="CH247" i="6"/>
  <c r="CG249" i="6"/>
  <c r="CI244" i="6"/>
  <c r="CI247" i="6"/>
  <c r="CH249" i="6"/>
  <c r="CJ244" i="6"/>
  <c r="CJ247" i="6"/>
  <c r="CI249" i="6"/>
  <c r="CK244" i="6"/>
  <c r="CK247" i="6"/>
  <c r="CJ249" i="6"/>
  <c r="CL244" i="6"/>
  <c r="CL247" i="6"/>
  <c r="CK249" i="6"/>
  <c r="CM244" i="6"/>
  <c r="CM247" i="6"/>
  <c r="CL249" i="6"/>
  <c r="CN244" i="6"/>
  <c r="CN247" i="6"/>
  <c r="CM249" i="6"/>
  <c r="CO244" i="6"/>
  <c r="CO247" i="6"/>
  <c r="CN249" i="6"/>
  <c r="CP244" i="6"/>
  <c r="CP247" i="6"/>
  <c r="CO249" i="6"/>
  <c r="CQ244" i="6"/>
  <c r="CQ247" i="6"/>
  <c r="CP249" i="6"/>
  <c r="CR244" i="6"/>
  <c r="CR247" i="6"/>
  <c r="CQ249" i="6"/>
  <c r="CS244" i="6"/>
  <c r="CS247" i="6"/>
  <c r="CR249" i="6"/>
  <c r="CT244" i="6"/>
  <c r="CT247" i="6"/>
  <c r="CS249" i="6"/>
  <c r="CU244" i="6"/>
  <c r="CU247" i="6"/>
  <c r="CT249" i="6"/>
  <c r="FF141" i="6"/>
  <c r="FF128" i="6"/>
  <c r="CV244" i="6"/>
  <c r="CV247" i="6"/>
  <c r="CU249" i="6"/>
  <c r="FG141" i="6"/>
  <c r="FG128" i="6"/>
  <c r="FG63" i="6"/>
  <c r="FF11" i="6"/>
  <c r="CW244" i="6"/>
  <c r="CW247" i="6"/>
  <c r="CV249" i="6"/>
  <c r="FF167" i="6"/>
  <c r="FF154" i="6"/>
  <c r="FF115" i="6"/>
  <c r="FF76" i="6"/>
  <c r="FH141" i="6"/>
  <c r="FH128" i="6"/>
  <c r="FH63" i="6"/>
  <c r="CX244" i="6"/>
  <c r="CX247" i="6"/>
  <c r="CW249" i="6"/>
  <c r="FG102" i="6"/>
  <c r="FG167" i="6"/>
  <c r="FG76" i="6"/>
  <c r="FI141" i="6"/>
  <c r="FI128" i="6"/>
  <c r="FI63" i="6"/>
  <c r="CY244" i="6"/>
  <c r="CY247" i="6"/>
  <c r="CX249" i="6"/>
  <c r="FH102" i="6"/>
  <c r="FH167" i="6"/>
  <c r="FH76" i="6"/>
  <c r="CZ244" i="6"/>
  <c r="CZ247" i="6"/>
  <c r="CY249" i="6"/>
  <c r="FI102" i="6"/>
  <c r="FI167" i="6"/>
  <c r="FI76" i="6"/>
  <c r="DA244" i="6"/>
  <c r="DA247" i="6"/>
  <c r="CZ249" i="6"/>
  <c r="FL141" i="6"/>
  <c r="FL128" i="6"/>
  <c r="FL63" i="6"/>
  <c r="DB244" i="6"/>
  <c r="DB247" i="6"/>
  <c r="DA249" i="6"/>
  <c r="DC244" i="6"/>
  <c r="DC247" i="6"/>
  <c r="DB249" i="6"/>
  <c r="FL102" i="6"/>
  <c r="FL167" i="6"/>
  <c r="FL76" i="6"/>
  <c r="DD244" i="6"/>
  <c r="DD247" i="6"/>
  <c r="DC249" i="6"/>
  <c r="FL89" i="6"/>
  <c r="FO141" i="6"/>
  <c r="FO128" i="6"/>
  <c r="FO63" i="6"/>
  <c r="DE244" i="6"/>
  <c r="DE247" i="6"/>
  <c r="DD249" i="6"/>
  <c r="DF244" i="6"/>
  <c r="DF247" i="6"/>
  <c r="DE249" i="6"/>
  <c r="FO102" i="6"/>
  <c r="FO167" i="6"/>
  <c r="FO76" i="6"/>
  <c r="FQ141" i="6"/>
  <c r="FQ128" i="6"/>
  <c r="FQ63" i="6"/>
  <c r="DG244" i="6"/>
  <c r="DG247" i="6"/>
  <c r="DF249" i="6"/>
  <c r="FO89" i="6"/>
  <c r="DH244" i="6"/>
  <c r="DH247" i="6"/>
  <c r="DG249" i="6"/>
  <c r="FQ102" i="6"/>
  <c r="FQ167" i="6"/>
  <c r="FQ76" i="6"/>
  <c r="DI244" i="6"/>
  <c r="DI247" i="6"/>
  <c r="DH249" i="6"/>
  <c r="FQ89" i="6"/>
  <c r="DJ244" i="6"/>
  <c r="DJ247" i="6"/>
  <c r="DI249" i="6"/>
  <c r="DK244" i="6"/>
  <c r="DK247" i="6"/>
  <c r="DJ249" i="6"/>
  <c r="DL244" i="6"/>
  <c r="DL247" i="6"/>
  <c r="DK249" i="6"/>
  <c r="DM244" i="6"/>
  <c r="DM247" i="6"/>
  <c r="DL249" i="6"/>
  <c r="DN244" i="6"/>
  <c r="DN247" i="6"/>
  <c r="DM249" i="6"/>
  <c r="DO244" i="6"/>
  <c r="DO247" i="6"/>
  <c r="DN249" i="6"/>
  <c r="DP244" i="6"/>
  <c r="DP247" i="6"/>
  <c r="DO249" i="6"/>
  <c r="DQ244" i="6"/>
  <c r="DQ247" i="6"/>
  <c r="DP249" i="6"/>
  <c r="DR244" i="6"/>
  <c r="DR247" i="6"/>
  <c r="DQ249" i="6"/>
  <c r="DS244" i="6"/>
  <c r="DS247" i="6"/>
  <c r="DR249" i="6"/>
  <c r="DT244" i="6"/>
  <c r="DT247" i="6"/>
  <c r="DS249" i="6"/>
  <c r="DU244" i="6"/>
  <c r="DU247" i="6"/>
  <c r="DT249" i="6"/>
  <c r="DV244" i="6"/>
  <c r="DV247" i="6"/>
  <c r="DU249" i="6"/>
  <c r="DW244" i="6"/>
  <c r="DW247" i="6"/>
  <c r="DV249" i="6"/>
  <c r="DX244" i="6"/>
  <c r="DX247" i="6"/>
  <c r="DW249" i="6"/>
  <c r="DY244" i="6"/>
  <c r="DY247" i="6"/>
  <c r="DX249" i="6"/>
  <c r="DZ244" i="6"/>
  <c r="DZ247" i="6"/>
  <c r="DY249" i="6"/>
  <c r="FF24" i="6"/>
  <c r="EA244" i="6"/>
  <c r="EA247" i="6"/>
  <c r="DZ249" i="6"/>
  <c r="EB244" i="6"/>
  <c r="EB247" i="6"/>
  <c r="EA249" i="6"/>
  <c r="FG24" i="6"/>
  <c r="EC244" i="6"/>
  <c r="EC247" i="6"/>
  <c r="EB249" i="6"/>
  <c r="ED244" i="6"/>
  <c r="ED247" i="6"/>
  <c r="EC249" i="6"/>
  <c r="FH24" i="6"/>
  <c r="EE244" i="6"/>
  <c r="EE247" i="6"/>
  <c r="ED249" i="6"/>
  <c r="EF244" i="6"/>
  <c r="EF247" i="6"/>
  <c r="EE249" i="6"/>
  <c r="FI24" i="6"/>
  <c r="EG244" i="6"/>
  <c r="EG247" i="6"/>
  <c r="EF249" i="6"/>
  <c r="EH244" i="6"/>
  <c r="EH247" i="6"/>
  <c r="EG249" i="6"/>
  <c r="EI244" i="6"/>
  <c r="EI247" i="6"/>
  <c r="EH249" i="6"/>
  <c r="EJ244" i="6"/>
  <c r="EJ247" i="6"/>
  <c r="EI249" i="6"/>
  <c r="EK244" i="6"/>
  <c r="EK247" i="6"/>
  <c r="EJ249" i="6"/>
  <c r="EL244" i="6"/>
  <c r="EL247" i="6"/>
  <c r="EK249" i="6"/>
  <c r="FL24" i="6"/>
  <c r="EM244" i="6"/>
  <c r="EM247" i="6"/>
  <c r="EL249" i="6"/>
  <c r="EN244" i="6"/>
  <c r="EN247" i="6"/>
  <c r="EM249" i="6"/>
  <c r="EO244" i="6"/>
  <c r="EO247" i="6"/>
  <c r="EN249" i="6"/>
  <c r="EP244" i="6"/>
  <c r="EP247" i="6"/>
  <c r="EO249" i="6"/>
  <c r="EQ244" i="6"/>
  <c r="EQ247" i="6"/>
  <c r="EP249" i="6"/>
  <c r="ER244" i="6"/>
  <c r="ER247" i="6"/>
  <c r="EQ249" i="6"/>
  <c r="FO24" i="6"/>
  <c r="ES244" i="6"/>
  <c r="ES247" i="6"/>
  <c r="ER249" i="6"/>
  <c r="ET244" i="6"/>
  <c r="ET247" i="6"/>
  <c r="ES249" i="6"/>
  <c r="EU244" i="6"/>
  <c r="EU247" i="6"/>
  <c r="ET249" i="6"/>
  <c r="EV244" i="6"/>
  <c r="EV247" i="6"/>
  <c r="EU249" i="6"/>
  <c r="FQ24" i="6"/>
  <c r="EW244" i="6"/>
  <c r="EW247" i="6"/>
  <c r="EV249" i="6"/>
  <c r="EX244" i="6"/>
  <c r="EX247" i="6"/>
  <c r="EW249" i="6"/>
  <c r="EY244" i="6"/>
  <c r="EY247" i="6"/>
  <c r="EX249" i="6"/>
  <c r="EZ244" i="6"/>
  <c r="EZ247" i="6"/>
  <c r="EY249" i="6"/>
  <c r="FA244" i="6"/>
  <c r="FA247" i="6"/>
  <c r="EZ249" i="6"/>
  <c r="FB244" i="6"/>
  <c r="FB247" i="6"/>
  <c r="FA249" i="6"/>
  <c r="FC244" i="6"/>
  <c r="FC247" i="6"/>
  <c r="FB249" i="6"/>
  <c r="FD244" i="6"/>
  <c r="FD247" i="6"/>
  <c r="FC249" i="6"/>
  <c r="FE244" i="6"/>
  <c r="FE247" i="6"/>
  <c r="FD249" i="6"/>
  <c r="FF244" i="6"/>
  <c r="FF247" i="6"/>
  <c r="FE249" i="6"/>
  <c r="FG244" i="6"/>
  <c r="FG247" i="6"/>
  <c r="FF249" i="6"/>
  <c r="FH244" i="6"/>
  <c r="FH247" i="6"/>
  <c r="FG249" i="6"/>
  <c r="FI244" i="6"/>
  <c r="FI247" i="6"/>
  <c r="FH249" i="6"/>
  <c r="FJ244" i="6"/>
  <c r="FJ247" i="6"/>
  <c r="FI249" i="6"/>
  <c r="FK244" i="6"/>
  <c r="FK247" i="6"/>
  <c r="FJ249" i="6"/>
  <c r="FL244" i="6"/>
  <c r="FL247" i="6"/>
  <c r="FK249" i="6"/>
  <c r="FM244" i="6"/>
  <c r="FM247" i="6"/>
  <c r="FL249" i="6"/>
  <c r="FN244" i="6"/>
  <c r="FN247" i="6"/>
  <c r="FM249" i="6"/>
  <c r="FO244" i="6"/>
  <c r="FO247" i="6"/>
  <c r="FN249" i="6"/>
  <c r="FP244" i="6"/>
  <c r="FP247" i="6"/>
  <c r="FO249" i="6"/>
  <c r="FQ244" i="6"/>
  <c r="FQ247" i="6"/>
  <c r="FP249" i="6"/>
  <c r="FR244" i="6"/>
  <c r="FR247" i="6"/>
  <c r="FQ249" i="6"/>
  <c r="FS244" i="6"/>
  <c r="FS247" i="6"/>
  <c r="FR249" i="6"/>
  <c r="FT244" i="6"/>
  <c r="FT247" i="6"/>
  <c r="FS249" i="6"/>
  <c r="FU244" i="6"/>
  <c r="FU247" i="6"/>
  <c r="FT249" i="6"/>
  <c r="FV244" i="6"/>
  <c r="FV247" i="6"/>
  <c r="FU249" i="6"/>
  <c r="FW244" i="6"/>
  <c r="FW247" i="6"/>
  <c r="FV249" i="6"/>
  <c r="FX244" i="6"/>
  <c r="FX247" i="6"/>
  <c r="FW249" i="6"/>
  <c r="FY244" i="6"/>
  <c r="FY247" i="6"/>
  <c r="FX249" i="6"/>
  <c r="FZ244" i="6"/>
  <c r="FZ247" i="6"/>
  <c r="FY249" i="6"/>
  <c r="GA244" i="6"/>
  <c r="GA247" i="6"/>
  <c r="FZ249" i="6"/>
  <c r="GB244" i="6"/>
  <c r="GB247" i="6"/>
  <c r="GA249" i="6"/>
  <c r="GC244" i="6"/>
  <c r="GC247" i="6"/>
  <c r="GB249" i="6"/>
  <c r="GD244" i="6"/>
  <c r="GD247" i="6"/>
  <c r="GC249" i="6"/>
  <c r="GE244" i="6"/>
  <c r="GE247" i="6"/>
  <c r="GD249" i="6"/>
  <c r="GF244" i="6"/>
  <c r="GF247" i="6"/>
  <c r="GE249" i="6"/>
  <c r="GG244" i="6"/>
  <c r="GG247" i="6"/>
  <c r="GF249" i="6"/>
  <c r="GH244" i="6"/>
  <c r="GH247" i="6"/>
  <c r="GG249" i="6"/>
  <c r="GI244" i="6"/>
  <c r="GI247" i="6"/>
  <c r="GH249" i="6"/>
  <c r="GJ244" i="6"/>
  <c r="GJ247" i="6"/>
  <c r="GI249" i="6"/>
  <c r="GK244" i="6"/>
  <c r="GK247" i="6"/>
  <c r="GJ249" i="6"/>
  <c r="GL244" i="6"/>
  <c r="GL247" i="6"/>
  <c r="GK249" i="6"/>
  <c r="GM244" i="6"/>
  <c r="GM247" i="6"/>
  <c r="GL249" i="6"/>
  <c r="GN244" i="6"/>
  <c r="GN247" i="6"/>
  <c r="GM249" i="6"/>
  <c r="GO244" i="6"/>
  <c r="GO247" i="6"/>
  <c r="GN249" i="6"/>
  <c r="GP244" i="6"/>
  <c r="GP247" i="6"/>
  <c r="GO249" i="6"/>
  <c r="GQ244" i="6"/>
  <c r="GQ247" i="6"/>
  <c r="GP249" i="6"/>
  <c r="GR244" i="6"/>
  <c r="GR247" i="6"/>
  <c r="GQ249" i="6"/>
  <c r="GS244" i="6"/>
  <c r="GS247" i="6"/>
  <c r="GR249" i="6"/>
  <c r="GT244" i="6"/>
  <c r="GT247" i="6"/>
  <c r="GS249" i="6"/>
  <c r="GU244" i="6"/>
  <c r="GU247" i="6"/>
  <c r="GT249" i="6"/>
  <c r="GV244" i="6"/>
  <c r="GV247" i="6"/>
  <c r="GU249" i="6"/>
  <c r="GW244" i="6"/>
  <c r="GW247" i="6"/>
  <c r="GV249" i="6"/>
  <c r="GX244" i="6"/>
  <c r="GX247" i="6"/>
  <c r="GW249" i="6"/>
  <c r="GY244" i="6"/>
  <c r="GY247" i="6"/>
  <c r="GX249" i="6"/>
  <c r="GZ244" i="6"/>
  <c r="GZ247" i="6"/>
  <c r="GY249" i="6"/>
  <c r="HA244" i="6"/>
  <c r="HA247" i="6"/>
  <c r="GZ249" i="6"/>
  <c r="HB244" i="6"/>
  <c r="HB247" i="6"/>
  <c r="HA249" i="6"/>
  <c r="HC244" i="6"/>
  <c r="HC247" i="6"/>
  <c r="HB249" i="6"/>
  <c r="HD244" i="6"/>
  <c r="HD247" i="6"/>
  <c r="HC249" i="6"/>
  <c r="HE244" i="6"/>
  <c r="HE247" i="6"/>
  <c r="HD249" i="6"/>
  <c r="HF244" i="6"/>
  <c r="HF247" i="6"/>
  <c r="HE249" i="6"/>
  <c r="HG244" i="6"/>
  <c r="HG247" i="6"/>
  <c r="HF249" i="6"/>
  <c r="HH244" i="6"/>
  <c r="HH247" i="6"/>
  <c r="HG249" i="6"/>
  <c r="HI244" i="6"/>
  <c r="HI247" i="6"/>
  <c r="HH249" i="6"/>
  <c r="HJ244" i="6"/>
  <c r="HJ247" i="6"/>
  <c r="HI249" i="6"/>
  <c r="HK244" i="6"/>
  <c r="HK247" i="6"/>
  <c r="HJ249" i="6"/>
  <c r="HL244" i="6"/>
  <c r="HL247" i="6"/>
  <c r="HK249" i="6"/>
  <c r="HM244" i="6"/>
  <c r="HM247" i="6"/>
  <c r="HL249" i="6"/>
  <c r="HN244" i="6"/>
  <c r="HN247" i="6"/>
  <c r="HM249" i="6"/>
  <c r="HO244" i="6"/>
  <c r="HO247" i="6"/>
  <c r="HN249" i="6"/>
  <c r="HP244" i="6"/>
  <c r="HP247" i="6"/>
  <c r="HO249" i="6"/>
  <c r="HQ244" i="6"/>
  <c r="HQ247" i="6"/>
  <c r="HP249" i="6"/>
  <c r="HR244" i="6"/>
  <c r="HR247" i="6"/>
  <c r="HQ249" i="6"/>
  <c r="HS244" i="6"/>
  <c r="HS247" i="6"/>
  <c r="HR249" i="6"/>
  <c r="HT244" i="6"/>
  <c r="HT247" i="6"/>
  <c r="HS249" i="6"/>
  <c r="HU244" i="6"/>
  <c r="HU247" i="6"/>
  <c r="HT249" i="6"/>
  <c r="HV244" i="6"/>
  <c r="HV247" i="6"/>
  <c r="HU249" i="6"/>
  <c r="HW244" i="6"/>
  <c r="HW247" i="6"/>
  <c r="HV249" i="6"/>
  <c r="HX244" i="6"/>
  <c r="HX247" i="6"/>
  <c r="HW249" i="6"/>
  <c r="HY244" i="6"/>
  <c r="HY247" i="6"/>
  <c r="HX249" i="6"/>
  <c r="HZ244" i="6"/>
  <c r="HZ247" i="6"/>
  <c r="HY249" i="6"/>
  <c r="IA244" i="6"/>
  <c r="IA247" i="6"/>
  <c r="HZ249" i="6"/>
  <c r="IB244" i="6"/>
  <c r="IB247" i="6"/>
  <c r="IA249" i="6"/>
  <c r="IC244" i="6"/>
  <c r="IC247" i="6"/>
  <c r="IB249" i="6"/>
  <c r="ID244" i="6"/>
  <c r="ID247" i="6"/>
  <c r="IC249" i="6"/>
  <c r="IE244" i="6"/>
  <c r="IE247" i="6"/>
  <c r="ID249" i="6"/>
  <c r="IF244" i="6"/>
  <c r="IF247" i="6"/>
  <c r="IE249" i="6"/>
  <c r="IG244" i="6"/>
  <c r="IG247" i="6"/>
  <c r="IF249" i="6"/>
  <c r="IH244" i="6"/>
  <c r="IH247" i="6"/>
  <c r="IG249" i="6"/>
  <c r="II244" i="6"/>
  <c r="II247" i="6"/>
  <c r="IH249" i="6"/>
  <c r="IJ244" i="6"/>
  <c r="IJ247" i="6"/>
  <c r="II249" i="6"/>
  <c r="IK244" i="6"/>
  <c r="IK247" i="6"/>
  <c r="IJ249" i="6"/>
  <c r="IL244" i="6"/>
  <c r="IL247" i="6"/>
  <c r="IK249" i="6"/>
  <c r="IM244" i="6"/>
  <c r="IM247" i="6"/>
  <c r="IL249" i="6"/>
  <c r="IN244" i="6"/>
  <c r="IN247" i="6"/>
  <c r="IM249" i="6"/>
  <c r="IO244" i="6"/>
  <c r="IO247" i="6"/>
  <c r="IN249" i="6"/>
  <c r="IP244" i="6"/>
  <c r="IP247" i="6"/>
  <c r="IO249" i="6"/>
  <c r="IQ244" i="6"/>
  <c r="IQ247" i="6"/>
  <c r="IP249" i="6"/>
  <c r="IR244" i="6"/>
  <c r="IR247" i="6"/>
  <c r="IQ249" i="6"/>
  <c r="IS244" i="6"/>
  <c r="IS247" i="6"/>
  <c r="IR249" i="6"/>
  <c r="IT244" i="6"/>
  <c r="IT247" i="6"/>
  <c r="IS249" i="6"/>
  <c r="IU244" i="6"/>
  <c r="IU247" i="6"/>
  <c r="IT249" i="6"/>
  <c r="IV244" i="6"/>
  <c r="IV247" i="6"/>
  <c r="IU249" i="6"/>
  <c r="IW244" i="6"/>
  <c r="IW247" i="6"/>
  <c r="IV249" i="6"/>
  <c r="IX244" i="6"/>
  <c r="IX247" i="6"/>
  <c r="IW249" i="6"/>
  <c r="IY244" i="6"/>
  <c r="IY247" i="6"/>
  <c r="IX249" i="6"/>
  <c r="IZ244" i="6"/>
  <c r="IZ247" i="6"/>
  <c r="IY249" i="6"/>
  <c r="JA244" i="6"/>
  <c r="JA247" i="6"/>
  <c r="IZ249" i="6"/>
  <c r="JB244" i="6"/>
  <c r="JB247" i="6"/>
  <c r="JA249" i="6"/>
  <c r="JC244" i="6"/>
  <c r="JC247" i="6"/>
  <c r="JB249" i="6"/>
  <c r="JD244" i="6"/>
  <c r="JD247" i="6"/>
  <c r="JC249" i="6"/>
  <c r="JE244" i="6"/>
  <c r="JE247" i="6"/>
  <c r="JD249" i="6"/>
  <c r="JF244" i="6"/>
  <c r="JF247" i="6"/>
  <c r="JE249" i="6"/>
  <c r="JG244" i="6"/>
  <c r="JG247" i="6"/>
  <c r="JF249" i="6"/>
  <c r="JH244" i="6"/>
  <c r="JH247" i="6"/>
  <c r="JG249" i="6"/>
  <c r="JI244" i="6"/>
  <c r="JI247" i="6"/>
  <c r="JH249" i="6"/>
  <c r="JJ244" i="6"/>
  <c r="JJ247" i="6"/>
  <c r="JI249" i="6"/>
  <c r="JK244" i="6"/>
  <c r="JK247" i="6"/>
  <c r="JJ249" i="6"/>
  <c r="JL244" i="6"/>
  <c r="JL247" i="6"/>
  <c r="JK249" i="6"/>
  <c r="JM244" i="6"/>
  <c r="JM247" i="6"/>
  <c r="JL249" i="6"/>
  <c r="JN244" i="6"/>
  <c r="JN247" i="6"/>
  <c r="JM249" i="6"/>
  <c r="JO244" i="6"/>
  <c r="JO247" i="6"/>
  <c r="JN249" i="6"/>
  <c r="JP244" i="6"/>
  <c r="JP247" i="6"/>
  <c r="JO249" i="6"/>
  <c r="JQ244" i="6"/>
  <c r="JQ247" i="6"/>
  <c r="JP249" i="6"/>
  <c r="JR244" i="6"/>
  <c r="JR247" i="6"/>
  <c r="JQ249" i="6"/>
  <c r="JS244" i="6"/>
  <c r="JS247" i="6"/>
  <c r="JR249" i="6"/>
  <c r="JT244" i="6"/>
  <c r="JT247" i="6"/>
  <c r="JS249" i="6"/>
  <c r="JU244" i="6"/>
  <c r="JU247" i="6"/>
  <c r="JT249" i="6"/>
  <c r="JV244" i="6"/>
  <c r="JV247" i="6"/>
  <c r="JU249" i="6"/>
  <c r="D124" i="5"/>
  <c r="B135" i="6"/>
  <c r="D135" i="6"/>
  <c r="B131" i="6"/>
  <c r="A123" i="6"/>
  <c r="B96" i="6"/>
  <c r="D96" i="6"/>
  <c r="B92" i="6"/>
  <c r="A84" i="6"/>
  <c r="B70" i="5"/>
  <c r="D70" i="5"/>
  <c r="B66" i="5"/>
  <c r="A58" i="5"/>
  <c r="B57" i="5"/>
  <c r="D57" i="5"/>
  <c r="B53" i="5"/>
  <c r="A45" i="5"/>
  <c r="B44" i="5"/>
  <c r="D44" i="5"/>
  <c r="B40" i="5"/>
  <c r="A32" i="5"/>
  <c r="B31" i="5"/>
  <c r="D31" i="5"/>
  <c r="B27" i="5"/>
  <c r="A19" i="5"/>
  <c r="B18" i="5"/>
  <c r="B14" i="5"/>
  <c r="A6" i="5"/>
  <c r="D18" i="5"/>
  <c r="H11" i="5"/>
  <c r="J11" i="5"/>
  <c r="B251" i="6"/>
  <c r="B247" i="6"/>
  <c r="A240" i="6"/>
  <c r="C4" i="5"/>
  <c r="E4" i="5" s="1"/>
  <c r="K11" i="5"/>
  <c r="L11" i="5"/>
  <c r="M11" i="5"/>
  <c r="N11" i="5"/>
  <c r="Q11" i="5"/>
  <c r="R11" i="5"/>
  <c r="S11" i="5"/>
  <c r="T11" i="5"/>
  <c r="U11" i="5"/>
  <c r="X11" i="5"/>
  <c r="Y11" i="5"/>
  <c r="Z11" i="5"/>
  <c r="AA11" i="5"/>
  <c r="AB11" i="5"/>
  <c r="AE11" i="5"/>
  <c r="AF11" i="5"/>
  <c r="AG11" i="5"/>
  <c r="AH11" i="5"/>
  <c r="AL11" i="5"/>
  <c r="AM11" i="5"/>
  <c r="AN11" i="5"/>
  <c r="AO11" i="5"/>
  <c r="AP11" i="5"/>
  <c r="AT11" i="5"/>
  <c r="AU11" i="5"/>
  <c r="AV11" i="5"/>
  <c r="AW11" i="5"/>
  <c r="AZ11" i="5"/>
  <c r="BA11" i="5"/>
  <c r="BB11" i="5"/>
  <c r="BC11" i="5"/>
  <c r="BD11" i="5"/>
  <c r="BG11" i="5"/>
  <c r="BH11" i="5"/>
  <c r="BI11" i="5"/>
  <c r="BJ11" i="5"/>
  <c r="BK11" i="5"/>
  <c r="BN11" i="5"/>
  <c r="BO11" i="5"/>
  <c r="BP11" i="5"/>
  <c r="BQ11" i="5"/>
  <c r="BR11" i="5"/>
  <c r="BU11" i="5"/>
  <c r="BV11" i="5"/>
  <c r="BW11" i="5"/>
  <c r="BX11" i="5"/>
  <c r="BY11" i="5"/>
  <c r="CB11" i="5"/>
  <c r="CC11" i="5"/>
  <c r="CD11" i="5"/>
  <c r="CE11" i="5"/>
  <c r="CF11" i="5"/>
  <c r="CI11" i="5"/>
  <c r="CJ11" i="5"/>
  <c r="CK11" i="5"/>
  <c r="CL11" i="5"/>
  <c r="CS11" i="5"/>
  <c r="JW244" i="6"/>
  <c r="JW247" i="6"/>
  <c r="JV249" i="6"/>
  <c r="JX244" i="6"/>
  <c r="JX247" i="6"/>
  <c r="JW249" i="6"/>
  <c r="JY244" i="6"/>
  <c r="JY247" i="6"/>
  <c r="JX249" i="6"/>
  <c r="JZ244" i="6"/>
  <c r="JZ247" i="6"/>
  <c r="JY249" i="6"/>
  <c r="KA244" i="6"/>
  <c r="KA247" i="6"/>
  <c r="JZ249" i="6"/>
  <c r="KB244" i="6"/>
  <c r="KB247" i="6"/>
  <c r="KA249" i="6"/>
  <c r="KC244" i="6"/>
  <c r="KC247" i="6"/>
  <c r="KB249" i="6"/>
  <c r="KD244" i="6"/>
  <c r="KD247" i="6"/>
  <c r="KC249" i="6"/>
  <c r="KE244" i="6"/>
  <c r="KE247" i="6"/>
  <c r="KD249" i="6"/>
  <c r="KF244" i="6"/>
  <c r="KF247" i="6"/>
  <c r="KE249" i="6"/>
  <c r="KG244" i="6"/>
  <c r="KG247" i="6"/>
  <c r="KF249" i="6"/>
  <c r="KH244" i="6"/>
  <c r="KH247" i="6"/>
  <c r="KG249" i="6"/>
  <c r="KI244" i="6"/>
  <c r="KI247" i="6"/>
  <c r="KH249" i="6"/>
  <c r="KJ244" i="6"/>
  <c r="KJ247" i="6"/>
  <c r="KI249" i="6"/>
  <c r="KK244" i="6"/>
  <c r="KK247" i="6"/>
  <c r="KJ249" i="6"/>
  <c r="KL244" i="6"/>
  <c r="KL247" i="6"/>
  <c r="KK249" i="6"/>
  <c r="KM244" i="6"/>
  <c r="KM247" i="6"/>
  <c r="KL249" i="6"/>
  <c r="KN244" i="6"/>
  <c r="KN247" i="6"/>
  <c r="KM249" i="6"/>
  <c r="KO244" i="6"/>
  <c r="KO247" i="6"/>
  <c r="KN249" i="6"/>
  <c r="KP244" i="6"/>
  <c r="KP247" i="6"/>
  <c r="KO249" i="6"/>
  <c r="KQ244" i="6"/>
  <c r="KQ247" i="6"/>
  <c r="KP249" i="6"/>
  <c r="KR244" i="6"/>
  <c r="KR247" i="6"/>
  <c r="KQ249" i="6"/>
  <c r="KS244" i="6"/>
  <c r="KS247" i="6"/>
  <c r="KR249" i="6"/>
  <c r="KT244" i="6"/>
  <c r="KT247" i="6"/>
  <c r="KS249" i="6"/>
  <c r="KU244" i="6"/>
  <c r="KU247" i="6"/>
  <c r="KT249" i="6"/>
  <c r="KV244" i="6"/>
  <c r="KV247" i="6"/>
  <c r="KU249" i="6"/>
  <c r="KW244" i="6"/>
  <c r="KW247" i="6"/>
  <c r="KV249" i="6"/>
  <c r="KX244" i="6"/>
  <c r="KX247" i="6"/>
  <c r="KW249" i="6"/>
  <c r="KY244" i="6"/>
  <c r="KY247" i="6"/>
  <c r="FE11" i="5"/>
  <c r="KX249" i="6"/>
  <c r="KZ244" i="6"/>
  <c r="KZ247" i="6"/>
  <c r="KY249" i="6"/>
  <c r="LA244" i="6"/>
  <c r="LA247" i="6"/>
  <c r="FG11" i="5"/>
  <c r="KZ249" i="6"/>
  <c r="LB244" i="6"/>
  <c r="LB247" i="6"/>
  <c r="FH11" i="5"/>
  <c r="LA249" i="6"/>
  <c r="LC244" i="6"/>
  <c r="LC247" i="6"/>
  <c r="FI11" i="5"/>
  <c r="LB249" i="6"/>
  <c r="LD244" i="6"/>
  <c r="LD247" i="6"/>
  <c r="LC249" i="6"/>
  <c r="LE244" i="6"/>
  <c r="LE247" i="6"/>
  <c r="LD249" i="6"/>
  <c r="LF244" i="6"/>
  <c r="LF247" i="6"/>
  <c r="FL11" i="5"/>
  <c r="LE249" i="6"/>
  <c r="LG244" i="6"/>
  <c r="LG247" i="6"/>
  <c r="LF249" i="6"/>
  <c r="LH244" i="6"/>
  <c r="LH247" i="6"/>
  <c r="LG249" i="6"/>
  <c r="LI244" i="6"/>
  <c r="LI247" i="6"/>
  <c r="FO11" i="5"/>
  <c r="LH249" i="6"/>
  <c r="LJ244" i="6"/>
  <c r="LJ247" i="6"/>
  <c r="LI249" i="6"/>
  <c r="LK244" i="6"/>
  <c r="LK247" i="6"/>
  <c r="FQ11" i="5"/>
  <c r="LJ249" i="6"/>
  <c r="LL244" i="6"/>
  <c r="LL247" i="6"/>
  <c r="LK249" i="6"/>
  <c r="LM244" i="6"/>
  <c r="LM247" i="6"/>
  <c r="LL249" i="6"/>
  <c r="LN244" i="6"/>
  <c r="LN247" i="6"/>
  <c r="LM249" i="6"/>
  <c r="LO244" i="6"/>
  <c r="LO247" i="6"/>
  <c r="LN249" i="6"/>
  <c r="LP244" i="6"/>
  <c r="LP247" i="6"/>
  <c r="LO249" i="6"/>
  <c r="LQ244" i="6"/>
  <c r="LQ247" i="6"/>
  <c r="LP249" i="6"/>
  <c r="LR244" i="6"/>
  <c r="LR247" i="6"/>
  <c r="LQ249" i="6"/>
  <c r="LS244" i="6"/>
  <c r="LS247" i="6"/>
  <c r="LR249" i="6"/>
  <c r="LT244" i="6"/>
  <c r="LT247" i="6"/>
  <c r="LS249" i="6"/>
  <c r="LU244" i="6"/>
  <c r="LU247" i="6"/>
  <c r="LT249" i="6"/>
  <c r="LV244" i="6"/>
  <c r="LV247" i="6"/>
  <c r="LU249" i="6"/>
  <c r="LW244" i="6"/>
  <c r="LW247" i="6"/>
  <c r="LV249" i="6"/>
  <c r="LX244" i="6"/>
  <c r="LX247" i="6"/>
  <c r="LW249" i="6"/>
  <c r="LY244" i="6"/>
  <c r="LY247" i="6"/>
  <c r="LX249" i="6"/>
  <c r="LZ244" i="6"/>
  <c r="LZ247" i="6"/>
  <c r="LY249" i="6"/>
  <c r="MA244" i="6"/>
  <c r="MA247" i="6"/>
  <c r="LZ249" i="6"/>
  <c r="MB244" i="6"/>
  <c r="MB247" i="6"/>
  <c r="MA249" i="6"/>
  <c r="MC244" i="6"/>
  <c r="MC247" i="6"/>
  <c r="MB249" i="6"/>
  <c r="MD244" i="6"/>
  <c r="MD247" i="6"/>
  <c r="MC249" i="6"/>
  <c r="ME244" i="6"/>
  <c r="ME247" i="6"/>
  <c r="MD249" i="6"/>
  <c r="MF244" i="6"/>
  <c r="MF247" i="6"/>
  <c r="ME249" i="6"/>
  <c r="MG244" i="6"/>
  <c r="MG247" i="6"/>
  <c r="MF249" i="6"/>
  <c r="MH244" i="6"/>
  <c r="MH247" i="6"/>
  <c r="MG249" i="6"/>
  <c r="MI244" i="6"/>
  <c r="MI247" i="6"/>
  <c r="MH249" i="6"/>
  <c r="MJ244" i="6"/>
  <c r="MJ247" i="6"/>
  <c r="MI249" i="6"/>
  <c r="MK244" i="6"/>
  <c r="MK247" i="6"/>
  <c r="MJ249" i="6"/>
  <c r="ML244" i="6"/>
  <c r="ML247" i="6"/>
  <c r="MK249" i="6"/>
  <c r="MM244" i="6"/>
  <c r="MM247" i="6"/>
  <c r="ML249" i="6"/>
  <c r="MN244" i="6"/>
  <c r="MN247" i="6"/>
  <c r="MM249" i="6"/>
  <c r="MO244" i="6"/>
  <c r="MO247" i="6"/>
  <c r="MN249" i="6"/>
  <c r="MP244" i="6"/>
  <c r="MP247" i="6"/>
  <c r="MO249" i="6"/>
  <c r="MQ244" i="6"/>
  <c r="MQ247" i="6"/>
  <c r="MP249" i="6"/>
  <c r="MR244" i="6"/>
  <c r="MR247" i="6"/>
  <c r="MQ249" i="6"/>
  <c r="MS244" i="6"/>
  <c r="MS247" i="6"/>
  <c r="MR249" i="6"/>
  <c r="MT244" i="6"/>
  <c r="MT247" i="6"/>
  <c r="MS249" i="6"/>
  <c r="MU244" i="6"/>
  <c r="MU247" i="6"/>
  <c r="MT249" i="6"/>
  <c r="MV244" i="6"/>
  <c r="MV247" i="6"/>
  <c r="MU249" i="6"/>
  <c r="MW244" i="6"/>
  <c r="MW247" i="6"/>
  <c r="MV249" i="6"/>
  <c r="MX244" i="6"/>
  <c r="MX247" i="6"/>
  <c r="MW249" i="6"/>
  <c r="MY244" i="6"/>
  <c r="MY247" i="6"/>
  <c r="MX249" i="6"/>
  <c r="MZ244" i="6"/>
  <c r="MZ247" i="6"/>
  <c r="MY249" i="6"/>
  <c r="NA244" i="6"/>
  <c r="NA247" i="6"/>
  <c r="MZ249" i="6"/>
  <c r="NB244" i="6"/>
  <c r="NB247" i="6"/>
  <c r="NA249" i="6"/>
  <c r="NC244" i="6"/>
  <c r="NC247" i="6"/>
  <c r="NB249" i="6"/>
  <c r="ND244" i="6"/>
  <c r="ND247" i="6"/>
  <c r="NC249" i="6"/>
  <c r="NE244" i="6"/>
  <c r="NE247" i="6"/>
  <c r="ND249" i="6"/>
  <c r="NF244" i="6"/>
  <c r="NF247" i="6"/>
  <c r="NE249" i="6"/>
  <c r="NG244" i="6"/>
  <c r="NG247" i="6"/>
  <c r="NF249" i="6"/>
  <c r="NH244" i="6"/>
  <c r="NH247" i="6"/>
  <c r="NG249" i="6"/>
  <c r="NI244" i="6"/>
  <c r="NI247" i="6"/>
  <c r="NH249" i="6"/>
  <c r="NI249" i="6"/>
  <c r="H14" i="6" l="1"/>
  <c r="I11" i="6" s="1"/>
  <c r="I14" i="6" s="1"/>
  <c r="I16" i="6" s="1"/>
  <c r="I79" i="1"/>
  <c r="I131" i="1"/>
  <c r="BA92" i="6"/>
  <c r="BA94" i="6" s="1"/>
  <c r="J131" i="1"/>
  <c r="CK118" i="6"/>
  <c r="CK120" i="6" s="1"/>
  <c r="BO118" i="6"/>
  <c r="BO120" i="6" s="1"/>
  <c r="S118" i="6"/>
  <c r="S120" i="6" s="1"/>
  <c r="CM66" i="6"/>
  <c r="CM68" i="6" s="1"/>
  <c r="CG79" i="6"/>
  <c r="CH76" i="6" s="1"/>
  <c r="CH79" i="6" s="1"/>
  <c r="AW105" i="6"/>
  <c r="AW107" i="6" s="1"/>
  <c r="BO66" i="6"/>
  <c r="BO68" i="6" s="1"/>
  <c r="Y105" i="6"/>
  <c r="Y107" i="6" s="1"/>
  <c r="S66" i="6"/>
  <c r="S68" i="6" s="1"/>
  <c r="CM118" i="6"/>
  <c r="CN115" i="6" s="1"/>
  <c r="CN118" i="6" s="1"/>
  <c r="AE92" i="6"/>
  <c r="AE94" i="6" s="1"/>
  <c r="BC92" i="6"/>
  <c r="BC94" i="6" s="1"/>
  <c r="M79" i="6"/>
  <c r="M81" i="6" s="1"/>
  <c r="FG66" i="6"/>
  <c r="FG68" i="6" s="1"/>
  <c r="BI79" i="6"/>
  <c r="BI81" i="6" s="1"/>
  <c r="BY92" i="6"/>
  <c r="BY94" i="6" s="1"/>
  <c r="AU105" i="6"/>
  <c r="AU107" i="6" s="1"/>
  <c r="Q118" i="6"/>
  <c r="Q120" i="6" s="1"/>
  <c r="CK66" i="6"/>
  <c r="CK68" i="6" s="1"/>
  <c r="BS105" i="6"/>
  <c r="BS107" i="6" s="1"/>
  <c r="K79" i="6"/>
  <c r="K81" i="6" s="1"/>
  <c r="C149" i="6"/>
  <c r="H10" i="1"/>
  <c r="H105" i="1"/>
  <c r="BG79" i="6"/>
  <c r="BG81" i="6" s="1"/>
  <c r="AO118" i="6"/>
  <c r="AO120" i="6" s="1"/>
  <c r="AO66" i="6"/>
  <c r="AO68" i="6" s="1"/>
  <c r="FQ92" i="6"/>
  <c r="FQ94" i="6" s="1"/>
  <c r="CE79" i="6"/>
  <c r="CE81" i="6" s="1"/>
  <c r="Q66" i="6"/>
  <c r="Q68" i="6" s="1"/>
  <c r="CG27" i="6"/>
  <c r="CG29" i="6" s="1"/>
  <c r="AP14" i="6"/>
  <c r="AP16" i="6" s="1"/>
  <c r="K27" i="6"/>
  <c r="K29" i="6" s="1"/>
  <c r="CE27" i="6"/>
  <c r="CE29" i="6" s="1"/>
  <c r="BH209" i="6"/>
  <c r="BH211" i="6" s="1"/>
  <c r="AM53" i="6"/>
  <c r="AM55" i="6" s="1"/>
  <c r="FO79" i="6"/>
  <c r="FP76" i="6" s="1"/>
  <c r="FP79" i="6" s="1"/>
  <c r="FP81" i="6" s="1"/>
  <c r="AF14" i="6"/>
  <c r="AF16" i="6" s="1"/>
  <c r="AA27" i="6"/>
  <c r="AA29" i="6" s="1"/>
  <c r="FO105" i="6"/>
  <c r="FP102" i="6" s="1"/>
  <c r="FP105" i="6" s="1"/>
  <c r="FP107" i="6" s="1"/>
  <c r="BQ92" i="6"/>
  <c r="BQ94" i="6" s="1"/>
  <c r="FO27" i="6"/>
  <c r="FP24" i="6" s="1"/>
  <c r="FP27" i="6" s="1"/>
  <c r="FP29" i="6" s="1"/>
  <c r="CC118" i="6"/>
  <c r="CC120" i="6" s="1"/>
  <c r="U92" i="6"/>
  <c r="U94" i="6" s="1"/>
  <c r="CC66" i="6"/>
  <c r="CC68" i="6" s="1"/>
  <c r="BW27" i="6"/>
  <c r="BW29" i="6" s="1"/>
  <c r="BK105" i="6"/>
  <c r="BL102" i="6" s="1"/>
  <c r="BL105" i="6" s="1"/>
  <c r="BM102" i="6" s="1"/>
  <c r="BM105" i="6" s="1"/>
  <c r="BM107" i="6" s="1"/>
  <c r="AG118" i="6"/>
  <c r="AG120" i="6" s="1"/>
  <c r="AG66" i="6"/>
  <c r="AG68" i="6" s="1"/>
  <c r="AM105" i="6"/>
  <c r="AM107" i="6" s="1"/>
  <c r="BW79" i="6"/>
  <c r="BW81" i="6" s="1"/>
  <c r="CT105" i="6"/>
  <c r="CU102" i="6" s="1"/>
  <c r="CU105" i="6" s="1"/>
  <c r="CU107" i="6" s="1"/>
  <c r="BI27" i="6"/>
  <c r="BI29" i="6" s="1"/>
  <c r="M27" i="6"/>
  <c r="M29" i="6" s="1"/>
  <c r="BB144" i="6"/>
  <c r="BB146" i="6" s="1"/>
  <c r="T66" i="6"/>
  <c r="T68" i="6" s="1"/>
  <c r="N79" i="6"/>
  <c r="N81" i="6" s="1"/>
  <c r="BP66" i="6"/>
  <c r="BP68" i="6" s="1"/>
  <c r="T118" i="6"/>
  <c r="T120" i="6" s="1"/>
  <c r="CM14" i="6"/>
  <c r="CM16" i="6" s="1"/>
  <c r="BV105" i="6"/>
  <c r="BV107" i="6" s="1"/>
  <c r="AL27" i="6"/>
  <c r="AL29" i="6" s="1"/>
  <c r="BD92" i="6"/>
  <c r="BD94" i="6" s="1"/>
  <c r="AF92" i="6"/>
  <c r="AF94" i="6" s="1"/>
  <c r="BP118" i="6"/>
  <c r="BP120" i="6" s="1"/>
  <c r="FH66" i="6"/>
  <c r="FH68" i="6" s="1"/>
  <c r="BJ79" i="6"/>
  <c r="BJ81" i="6" s="1"/>
  <c r="FI66" i="6"/>
  <c r="FI68" i="6" s="1"/>
  <c r="AU79" i="6"/>
  <c r="AU81" i="6" s="1"/>
  <c r="CE105" i="6"/>
  <c r="CE107" i="6" s="1"/>
  <c r="BY66" i="6"/>
  <c r="BY68" i="6" s="1"/>
  <c r="BW105" i="6"/>
  <c r="BW107" i="6" s="1"/>
  <c r="BW53" i="6"/>
  <c r="BW55" i="6" s="1"/>
  <c r="CC92" i="6"/>
  <c r="CC94" i="6" s="1"/>
  <c r="AM79" i="6"/>
  <c r="AM81" i="6" s="1"/>
  <c r="AG92" i="6"/>
  <c r="AG94" i="6" s="1"/>
  <c r="K105" i="6"/>
  <c r="K107" i="6" s="1"/>
  <c r="BG105" i="6"/>
  <c r="BG107" i="6" s="1"/>
  <c r="BA118" i="6"/>
  <c r="BA120" i="6" s="1"/>
  <c r="BY118" i="6"/>
  <c r="BY120" i="6" s="1"/>
  <c r="BS79" i="6"/>
  <c r="BS81" i="6" s="1"/>
  <c r="BQ118" i="6"/>
  <c r="BQ120" i="6" s="1"/>
  <c r="AO92" i="6"/>
  <c r="AO94" i="6" s="1"/>
  <c r="U118" i="6"/>
  <c r="V115" i="6" s="1"/>
  <c r="V118" i="6" s="1"/>
  <c r="U66" i="6"/>
  <c r="U68" i="6" s="1"/>
  <c r="AM27" i="6"/>
  <c r="AM29" i="6" s="1"/>
  <c r="BS27" i="6"/>
  <c r="BT24" i="6" s="1"/>
  <c r="BT27" i="6" s="1"/>
  <c r="BU24" i="6" s="1"/>
  <c r="BU27" i="6" s="1"/>
  <c r="BU29" i="6" s="1"/>
  <c r="FQ66" i="6"/>
  <c r="FQ68" i="6" s="1"/>
  <c r="BP14" i="6"/>
  <c r="BP16" i="6" s="1"/>
  <c r="BK79" i="6"/>
  <c r="BL76" i="6" s="1"/>
  <c r="BL79" i="6" s="1"/>
  <c r="BL81" i="6" s="1"/>
  <c r="BK27" i="6"/>
  <c r="BK29" i="6" s="1"/>
  <c r="Q92" i="6"/>
  <c r="Q94" i="6" s="1"/>
  <c r="AU27" i="6"/>
  <c r="AU29" i="6" s="1"/>
  <c r="CK92" i="6"/>
  <c r="CK94" i="6" s="1"/>
  <c r="BX14" i="6"/>
  <c r="BX16" i="6" s="1"/>
  <c r="BQ66" i="6"/>
  <c r="BQ68" i="6" s="1"/>
  <c r="AA105" i="6"/>
  <c r="AA107" i="6" s="1"/>
  <c r="T14" i="6"/>
  <c r="T16" i="6" s="1"/>
  <c r="U40" i="6"/>
  <c r="U42" i="6" s="1"/>
  <c r="CD92" i="6"/>
  <c r="CD94" i="6" s="1"/>
  <c r="BV92" i="6"/>
  <c r="BV94" i="6" s="1"/>
  <c r="AB105" i="6"/>
  <c r="AC102" i="6" s="1"/>
  <c r="AC105" i="6" s="1"/>
  <c r="AC107" i="6" s="1"/>
  <c r="CE53" i="6"/>
  <c r="CE55" i="6" s="1"/>
  <c r="AO40" i="6"/>
  <c r="AO42" i="6" s="1"/>
  <c r="T105" i="6"/>
  <c r="T107" i="6" s="1"/>
  <c r="BR66" i="6"/>
  <c r="BR68" i="6" s="1"/>
  <c r="BP105" i="6"/>
  <c r="BP107" i="6" s="1"/>
  <c r="X79" i="6"/>
  <c r="X81" i="6" s="1"/>
  <c r="CT92" i="6"/>
  <c r="CT94" i="6" s="1"/>
  <c r="AO144" i="6"/>
  <c r="AO146" i="6" s="1"/>
  <c r="FH53" i="6"/>
  <c r="FH55" i="6" s="1"/>
  <c r="J170" i="6"/>
  <c r="J172" i="6" s="1"/>
  <c r="BZ157" i="6"/>
  <c r="BZ159" i="6" s="1"/>
  <c r="BA157" i="6"/>
  <c r="BA159" i="6" s="1"/>
  <c r="AT144" i="6"/>
  <c r="AT146" i="6" s="1"/>
  <c r="M170" i="6"/>
  <c r="M172" i="6" s="1"/>
  <c r="BD79" i="5"/>
  <c r="BD81" i="5" s="1"/>
  <c r="FG79" i="6"/>
  <c r="FG81" i="6" s="1"/>
  <c r="BZ183" i="6"/>
  <c r="BZ185" i="6" s="1"/>
  <c r="BG144" i="6"/>
  <c r="BG146" i="6" s="1"/>
  <c r="BA183" i="6"/>
  <c r="BA185" i="6" s="1"/>
  <c r="AO183" i="6"/>
  <c r="AO185" i="6" s="1"/>
  <c r="AM144" i="6"/>
  <c r="AM146" i="6" s="1"/>
  <c r="R157" i="6"/>
  <c r="R159" i="6" s="1"/>
  <c r="AP170" i="6"/>
  <c r="AQ167" i="6" s="1"/>
  <c r="AQ170" i="6" s="1"/>
  <c r="AW183" i="6"/>
  <c r="AW185" i="6" s="1"/>
  <c r="BG183" i="6"/>
  <c r="BG185" i="6" s="1"/>
  <c r="X144" i="6"/>
  <c r="X146" i="6" s="1"/>
  <c r="CJ144" i="6"/>
  <c r="CJ146" i="6" s="1"/>
  <c r="AL144" i="6"/>
  <c r="AL146" i="6" s="1"/>
  <c r="FG105" i="6"/>
  <c r="FG107" i="6" s="1"/>
  <c r="AE105" i="6"/>
  <c r="AE107" i="6" s="1"/>
  <c r="M92" i="6"/>
  <c r="M94" i="6" s="1"/>
  <c r="CG92" i="6"/>
  <c r="CH89" i="6" s="1"/>
  <c r="CH92" i="6" s="1"/>
  <c r="CH94" i="6" s="1"/>
  <c r="M118" i="6"/>
  <c r="M120" i="6" s="1"/>
  <c r="AF40" i="6"/>
  <c r="AF42" i="6" s="1"/>
  <c r="BN92" i="6"/>
  <c r="BN94" i="6" s="1"/>
  <c r="AW66" i="6"/>
  <c r="AW68" i="6" s="1"/>
  <c r="S27" i="6"/>
  <c r="S29" i="6" s="1"/>
  <c r="X14" i="6"/>
  <c r="X16" i="6" s="1"/>
  <c r="Y118" i="6"/>
  <c r="Y120" i="6" s="1"/>
  <c r="CF118" i="6"/>
  <c r="CF120" i="6" s="1"/>
  <c r="AG105" i="6"/>
  <c r="AG107" i="6" s="1"/>
  <c r="J105" i="6"/>
  <c r="J107" i="6" s="1"/>
  <c r="BX118" i="6"/>
  <c r="BX120" i="6" s="1"/>
  <c r="AZ118" i="6"/>
  <c r="AZ120" i="6" s="1"/>
  <c r="AM92" i="6"/>
  <c r="AM94" i="6" s="1"/>
  <c r="BR79" i="6"/>
  <c r="BR81" i="6" s="1"/>
  <c r="BO105" i="6"/>
  <c r="BO107" i="6" s="1"/>
  <c r="CM105" i="6"/>
  <c r="CM107" i="6" s="1"/>
  <c r="BC105" i="6"/>
  <c r="BC107" i="6" s="1"/>
  <c r="Z105" i="6"/>
  <c r="Z107" i="6" s="1"/>
  <c r="CT53" i="6"/>
  <c r="CT55" i="6" s="1"/>
  <c r="BI118" i="6"/>
  <c r="BI120" i="6" s="1"/>
  <c r="AW118" i="6"/>
  <c r="AW120" i="6" s="1"/>
  <c r="BO53" i="6"/>
  <c r="BO55" i="6" s="1"/>
  <c r="BD40" i="6"/>
  <c r="BD42" i="6" s="1"/>
  <c r="CM53" i="6"/>
  <c r="CN50" i="6" s="1"/>
  <c r="CN53" i="6" s="1"/>
  <c r="CN55" i="6" s="1"/>
  <c r="X92" i="6"/>
  <c r="X94" i="6" s="1"/>
  <c r="R105" i="6"/>
  <c r="R107" i="6" s="1"/>
  <c r="T40" i="5"/>
  <c r="T42" i="5" s="1"/>
  <c r="BC53" i="6"/>
  <c r="BC55" i="6" s="1"/>
  <c r="S53" i="6"/>
  <c r="S55" i="6" s="1"/>
  <c r="BO27" i="6"/>
  <c r="BO29" i="6" s="1"/>
  <c r="BC27" i="6"/>
  <c r="BC29" i="6" s="1"/>
  <c r="BV53" i="6"/>
  <c r="BV55" i="6" s="1"/>
  <c r="Z53" i="6"/>
  <c r="Z55" i="6" s="1"/>
  <c r="AL79" i="6"/>
  <c r="AL81" i="6" s="1"/>
  <c r="BO14" i="6"/>
  <c r="BO16" i="6" s="1"/>
  <c r="U27" i="6"/>
  <c r="V24" i="6" s="1"/>
  <c r="V27" i="6" s="1"/>
  <c r="AN66" i="5"/>
  <c r="AN68" i="5" s="1"/>
  <c r="BK92" i="6"/>
  <c r="BK94" i="6" s="1"/>
  <c r="Z14" i="6"/>
  <c r="Z16" i="6" s="1"/>
  <c r="CD53" i="6"/>
  <c r="CD55" i="6" s="1"/>
  <c r="FI27" i="6"/>
  <c r="FJ24" i="6" s="1"/>
  <c r="FJ27" i="6" s="1"/>
  <c r="CD105" i="6"/>
  <c r="CD107" i="6" s="1"/>
  <c r="AB118" i="6"/>
  <c r="AC115" i="6" s="1"/>
  <c r="AC118" i="6" s="1"/>
  <c r="AD115" i="6" s="1"/>
  <c r="AD118" i="6" s="1"/>
  <c r="AD120" i="6" s="1"/>
  <c r="BW118" i="6"/>
  <c r="BW120" i="6" s="1"/>
  <c r="BR27" i="6"/>
  <c r="BR29" i="6" s="1"/>
  <c r="AN92" i="6"/>
  <c r="AN94" i="6" s="1"/>
  <c r="AH105" i="6"/>
  <c r="AH107" i="6" s="1"/>
  <c r="U79" i="6"/>
  <c r="V76" i="6" s="1"/>
  <c r="V79" i="6" s="1"/>
  <c r="V81" i="6" s="1"/>
  <c r="AN40" i="6"/>
  <c r="AN42" i="6" s="1"/>
  <c r="J53" i="6"/>
  <c r="J55" i="6" s="1"/>
  <c r="FO66" i="6"/>
  <c r="FO68" i="6" s="1"/>
  <c r="AT79" i="6"/>
  <c r="AT81" i="6" s="1"/>
  <c r="AM209" i="6"/>
  <c r="AM211" i="6" s="1"/>
  <c r="AV40" i="6"/>
  <c r="AV42" i="6" s="1"/>
  <c r="BQ79" i="6"/>
  <c r="BQ81" i="6" s="1"/>
  <c r="AZ66" i="6"/>
  <c r="AZ68" i="6" s="1"/>
  <c r="AA14" i="6"/>
  <c r="AA16" i="6" s="1"/>
  <c r="BQ27" i="6"/>
  <c r="BQ29" i="6" s="1"/>
  <c r="AB66" i="6"/>
  <c r="AC63" i="6" s="1"/>
  <c r="AC66" i="6" s="1"/>
  <c r="AH53" i="6"/>
  <c r="AI50" i="6" s="1"/>
  <c r="AI53" i="6" s="1"/>
  <c r="AA66" i="6"/>
  <c r="AA68" i="6" s="1"/>
  <c r="BW14" i="6"/>
  <c r="BW16" i="6" s="1"/>
  <c r="AA118" i="6"/>
  <c r="AA120" i="6" s="1"/>
  <c r="CJ40" i="6"/>
  <c r="CJ42" i="6" s="1"/>
  <c r="FI79" i="6"/>
  <c r="FI81" i="6" s="1"/>
  <c r="CJ92" i="6"/>
  <c r="CJ94" i="6" s="1"/>
  <c r="CC105" i="6"/>
  <c r="CC107" i="6" s="1"/>
  <c r="BX66" i="6"/>
  <c r="BX68" i="6" s="1"/>
  <c r="BW66" i="6"/>
  <c r="BW68" i="6" s="1"/>
  <c r="BG14" i="6"/>
  <c r="BG16" i="6" s="1"/>
  <c r="AT27" i="6"/>
  <c r="AT29" i="6" s="1"/>
  <c r="L40" i="5"/>
  <c r="L42" i="5" s="1"/>
  <c r="CF235" i="6"/>
  <c r="CF237" i="6" s="1"/>
  <c r="AA222" i="6"/>
  <c r="AA224" i="6" s="1"/>
  <c r="S222" i="6"/>
  <c r="S224" i="6" s="1"/>
  <c r="CD40" i="6"/>
  <c r="CD42" i="6" s="1"/>
  <c r="BK53" i="6"/>
  <c r="BK55" i="6" s="1"/>
  <c r="AA53" i="6"/>
  <c r="AA55" i="6" s="1"/>
  <c r="BD14" i="6"/>
  <c r="BE11" i="6" s="1"/>
  <c r="BE14" i="6" s="1"/>
  <c r="AA79" i="6"/>
  <c r="AA81" i="6" s="1"/>
  <c r="CC40" i="6"/>
  <c r="CC42" i="6" s="1"/>
  <c r="BN53" i="5"/>
  <c r="BN55" i="5" s="1"/>
  <c r="AG40" i="6"/>
  <c r="AG42" i="6" s="1"/>
  <c r="AP222" i="6"/>
  <c r="AP224" i="6" s="1"/>
  <c r="FF222" i="6"/>
  <c r="FG219" i="6" s="1"/>
  <c r="FG222" i="6" s="1"/>
  <c r="FG224" i="6" s="1"/>
  <c r="CT235" i="6"/>
  <c r="CT237" i="6" s="1"/>
  <c r="AW235" i="6"/>
  <c r="AW237" i="6" s="1"/>
  <c r="Q222" i="6"/>
  <c r="Q224" i="6" s="1"/>
  <c r="FO53" i="6"/>
  <c r="FO55" i="6" s="1"/>
  <c r="T66" i="5"/>
  <c r="T68" i="5" s="1"/>
  <c r="BQ40" i="6"/>
  <c r="BQ42" i="6" s="1"/>
  <c r="FQ27" i="6"/>
  <c r="FQ29" i="6" s="1"/>
  <c r="BZ27" i="6"/>
  <c r="BZ29" i="6" s="1"/>
  <c r="AB14" i="6"/>
  <c r="AB16" i="6" s="1"/>
  <c r="L118" i="6"/>
  <c r="L120" i="6" s="1"/>
  <c r="K14" i="6"/>
  <c r="K16" i="6" s="1"/>
  <c r="AV53" i="5"/>
  <c r="AV55" i="5" s="1"/>
  <c r="AT66" i="5"/>
  <c r="AT68" i="5" s="1"/>
  <c r="CT131" i="6"/>
  <c r="CU128" i="6" s="1"/>
  <c r="CU131" i="6" s="1"/>
  <c r="CJ14" i="6"/>
  <c r="CJ16" i="6" s="1"/>
  <c r="AZ14" i="6"/>
  <c r="AZ16" i="6" s="1"/>
  <c r="AU53" i="6"/>
  <c r="AU55" i="6" s="1"/>
  <c r="BJ27" i="6"/>
  <c r="BJ29" i="6" s="1"/>
  <c r="N27" i="6"/>
  <c r="N29" i="6" s="1"/>
  <c r="CB79" i="5"/>
  <c r="CB81" i="5" s="1"/>
  <c r="BA40" i="6"/>
  <c r="BA42" i="6" s="1"/>
  <c r="Q40" i="6"/>
  <c r="Q42" i="6" s="1"/>
  <c r="BG27" i="6"/>
  <c r="BG29" i="6" s="1"/>
  <c r="BA66" i="6"/>
  <c r="BA68" i="6" s="1"/>
  <c r="S14" i="6"/>
  <c r="S16" i="6" s="1"/>
  <c r="BG40" i="5"/>
  <c r="BG42" i="5" s="1"/>
  <c r="R53" i="5"/>
  <c r="R55" i="5" s="1"/>
  <c r="BI79" i="5"/>
  <c r="BI81" i="5" s="1"/>
  <c r="AN14" i="6"/>
  <c r="AN16" i="6" s="1"/>
  <c r="BG53" i="6"/>
  <c r="BG55" i="6" s="1"/>
  <c r="K53" i="6"/>
  <c r="K55" i="6" s="1"/>
  <c r="CG118" i="6"/>
  <c r="CG120" i="6" s="1"/>
  <c r="AT131" i="6"/>
  <c r="AT133" i="6" s="1"/>
  <c r="AP105" i="6"/>
  <c r="AQ102" i="6" s="1"/>
  <c r="AQ105" i="6" s="1"/>
  <c r="AQ107" i="6" s="1"/>
  <c r="S105" i="6"/>
  <c r="S107" i="6" s="1"/>
  <c r="L14" i="6"/>
  <c r="L16" i="6" s="1"/>
  <c r="AP53" i="5"/>
  <c r="AP55" i="5" s="1"/>
  <c r="CE118" i="6"/>
  <c r="CE120" i="6" s="1"/>
  <c r="BS92" i="6"/>
  <c r="BS94" i="6" s="1"/>
  <c r="FL92" i="6"/>
  <c r="FL94" i="6" s="1"/>
  <c r="CL53" i="6"/>
  <c r="CL55" i="6" s="1"/>
  <c r="BY27" i="6"/>
  <c r="BY29" i="6" s="1"/>
  <c r="FQ79" i="6"/>
  <c r="FQ81" i="6" s="1"/>
  <c r="BY79" i="6"/>
  <c r="BY81" i="6" s="1"/>
  <c r="BI66" i="6"/>
  <c r="BI68" i="6" s="1"/>
  <c r="AW92" i="6"/>
  <c r="AX89" i="6" s="1"/>
  <c r="AX92" i="6" s="1"/>
  <c r="Y66" i="6"/>
  <c r="Y68" i="6" s="1"/>
  <c r="BH14" i="6"/>
  <c r="BH16" i="6" s="1"/>
  <c r="BB79" i="6"/>
  <c r="BB81" i="6" s="1"/>
  <c r="BB27" i="6"/>
  <c r="BB29" i="6" s="1"/>
  <c r="Q105" i="6"/>
  <c r="Q107" i="6" s="1"/>
  <c r="L66" i="6"/>
  <c r="L68" i="6" s="1"/>
  <c r="AO105" i="6"/>
  <c r="AO107" i="6" s="1"/>
  <c r="CL105" i="6"/>
  <c r="CL107" i="6" s="1"/>
  <c r="CF14" i="6"/>
  <c r="CF16" i="6" s="1"/>
  <c r="AU92" i="6"/>
  <c r="AU94" i="6" s="1"/>
  <c r="AV14" i="6"/>
  <c r="AV16" i="6" s="1"/>
  <c r="AE27" i="6"/>
  <c r="AE29" i="6" s="1"/>
  <c r="BI40" i="6"/>
  <c r="BI42" i="6" s="1"/>
  <c r="Y40" i="6"/>
  <c r="Y42" i="6" s="1"/>
  <c r="K118" i="6"/>
  <c r="K120" i="6" s="1"/>
  <c r="BH118" i="6"/>
  <c r="BH120" i="6" s="1"/>
  <c r="BG118" i="6"/>
  <c r="BG120" i="6" s="1"/>
  <c r="BG66" i="6"/>
  <c r="BG68" i="6" s="1"/>
  <c r="K66" i="6"/>
  <c r="K68" i="6" s="1"/>
  <c r="Y235" i="6"/>
  <c r="Y237" i="6" s="1"/>
  <c r="BN53" i="6"/>
  <c r="BN55" i="6" s="1"/>
  <c r="BN105" i="6"/>
  <c r="BN107" i="6" s="1"/>
  <c r="CM79" i="6"/>
  <c r="CM81" i="6" s="1"/>
  <c r="BO79" i="6"/>
  <c r="BO81" i="6" s="1"/>
  <c r="BC79" i="6"/>
  <c r="BC81" i="6" s="1"/>
  <c r="BA27" i="6"/>
  <c r="BA29" i="6" s="1"/>
  <c r="Y92" i="6"/>
  <c r="Y94" i="6" s="1"/>
  <c r="AH235" i="6"/>
  <c r="AH237" i="6" s="1"/>
  <c r="FG53" i="6"/>
  <c r="FG55" i="6" s="1"/>
  <c r="FF53" i="6"/>
  <c r="FF55" i="6" s="1"/>
  <c r="R53" i="6"/>
  <c r="R55" i="6" s="1"/>
  <c r="AP53" i="6"/>
  <c r="AQ50" i="6" s="1"/>
  <c r="AQ53" i="6" s="1"/>
  <c r="AQ55" i="6" s="1"/>
  <c r="M40" i="6"/>
  <c r="M42" i="6" s="1"/>
  <c r="CG66" i="6"/>
  <c r="CG68" i="6" s="1"/>
  <c r="CE14" i="6"/>
  <c r="CE16" i="6" s="1"/>
  <c r="BZ79" i="6"/>
  <c r="BZ81" i="6" s="1"/>
  <c r="BI92" i="6"/>
  <c r="BI94" i="6" s="1"/>
  <c r="BA79" i="6"/>
  <c r="BA81" i="6" s="1"/>
  <c r="CG40" i="6"/>
  <c r="CH37" i="6" s="1"/>
  <c r="CH40" i="6" s="1"/>
  <c r="X40" i="6"/>
  <c r="X42" i="6" s="1"/>
  <c r="FG27" i="6"/>
  <c r="FG29" i="6" s="1"/>
  <c r="CK105" i="6"/>
  <c r="CK107" i="6" s="1"/>
  <c r="CF66" i="6"/>
  <c r="CF68" i="6" s="1"/>
  <c r="BH66" i="6"/>
  <c r="BH68" i="6" s="1"/>
  <c r="AV92" i="6"/>
  <c r="AV94" i="6" s="1"/>
  <c r="CM27" i="6"/>
  <c r="CN24" i="6" s="1"/>
  <c r="CN27" i="6" s="1"/>
  <c r="CE66" i="6"/>
  <c r="CE68" i="6" s="1"/>
  <c r="AH14" i="6"/>
  <c r="AI11" i="6" s="1"/>
  <c r="AI14" i="6" s="1"/>
  <c r="AI16" i="6" s="1"/>
  <c r="AE79" i="6"/>
  <c r="AE81" i="6" s="1"/>
  <c r="S79" i="6"/>
  <c r="S81" i="6" s="1"/>
  <c r="M66" i="6"/>
  <c r="M68" i="6" s="1"/>
  <c r="AW40" i="6"/>
  <c r="AW42" i="6" s="1"/>
  <c r="AE53" i="6"/>
  <c r="AE55" i="6" s="1"/>
  <c r="BH235" i="6"/>
  <c r="BH237" i="6" s="1"/>
  <c r="AB66" i="5"/>
  <c r="AC63" i="5" s="1"/>
  <c r="AC66" i="5" s="1"/>
  <c r="AC68" i="5" s="1"/>
  <c r="AZ79" i="5"/>
  <c r="AZ81" i="5" s="1"/>
  <c r="CM196" i="6"/>
  <c r="CN193" i="6" s="1"/>
  <c r="CN196" i="6" s="1"/>
  <c r="BV222" i="6"/>
  <c r="BV224" i="6" s="1"/>
  <c r="K209" i="6"/>
  <c r="K211" i="6" s="1"/>
  <c r="CK40" i="6"/>
  <c r="CK42" i="6" s="1"/>
  <c r="BN66" i="5"/>
  <c r="BN68" i="5" s="1"/>
  <c r="BA27" i="5"/>
  <c r="BA29" i="5" s="1"/>
  <c r="BS53" i="6"/>
  <c r="BT50" i="6" s="1"/>
  <c r="BT53" i="6" s="1"/>
  <c r="AG131" i="6"/>
  <c r="AG133" i="6" s="1"/>
  <c r="BY40" i="6"/>
  <c r="BY42" i="6" s="1"/>
  <c r="E4" i="6"/>
  <c r="CF183" i="6"/>
  <c r="CF185" i="6" s="1"/>
  <c r="BX183" i="6"/>
  <c r="BX185" i="6" s="1"/>
  <c r="BP183" i="6"/>
  <c r="BP185" i="6" s="1"/>
  <c r="AG53" i="6"/>
  <c r="AG55" i="6" s="1"/>
  <c r="AV170" i="6"/>
  <c r="AV172" i="6" s="1"/>
  <c r="BG14" i="5"/>
  <c r="BG16" i="5" s="1"/>
  <c r="AU131" i="6"/>
  <c r="AU133" i="6" s="1"/>
  <c r="CK40" i="5"/>
  <c r="CK42" i="5" s="1"/>
  <c r="BQ14" i="5"/>
  <c r="BQ16" i="5" s="1"/>
  <c r="BR170" i="6"/>
  <c r="BR172" i="6" s="1"/>
  <c r="BI170" i="6"/>
  <c r="BI172" i="6" s="1"/>
  <c r="BD183" i="6"/>
  <c r="BE180" i="6" s="1"/>
  <c r="BE183" i="6" s="1"/>
  <c r="BF180" i="6" s="1"/>
  <c r="BF183" i="6" s="1"/>
  <c r="BF185" i="6" s="1"/>
  <c r="AN183" i="6"/>
  <c r="AN185" i="6" s="1"/>
  <c r="X183" i="6"/>
  <c r="X185" i="6" s="1"/>
  <c r="AB157" i="6"/>
  <c r="AB159" i="6" s="1"/>
  <c r="BC131" i="6"/>
  <c r="BC133" i="6" s="1"/>
  <c r="BO14" i="5"/>
  <c r="BO16" i="5" s="1"/>
  <c r="FO14" i="5"/>
  <c r="FO16" i="5" s="1"/>
  <c r="FG14" i="5"/>
  <c r="FG16" i="5" s="1"/>
  <c r="R14" i="5"/>
  <c r="R16" i="5" s="1"/>
  <c r="FL131" i="6"/>
  <c r="FL133" i="6" s="1"/>
  <c r="CK183" i="6"/>
  <c r="CK185" i="6" s="1"/>
  <c r="CC183" i="6"/>
  <c r="CC185" i="6" s="1"/>
  <c r="BZ170" i="6"/>
  <c r="CA167" i="6" s="1"/>
  <c r="CA170" i="6" s="1"/>
  <c r="CB167" i="6" s="1"/>
  <c r="CB170" i="6" s="1"/>
  <c r="CB172" i="6" s="1"/>
  <c r="BA170" i="6"/>
  <c r="BA172" i="6" s="1"/>
  <c r="AV183" i="6"/>
  <c r="AV185" i="6" s="1"/>
  <c r="Q157" i="6"/>
  <c r="Q159" i="6" s="1"/>
  <c r="U170" i="6"/>
  <c r="U172" i="6" s="1"/>
  <c r="CE157" i="6"/>
  <c r="CE159" i="6" s="1"/>
  <c r="BW157" i="6"/>
  <c r="BW159" i="6" s="1"/>
  <c r="BO157" i="6"/>
  <c r="BO159" i="6" s="1"/>
  <c r="Y157" i="6"/>
  <c r="Y159" i="6" s="1"/>
  <c r="CJ183" i="6"/>
  <c r="CJ185" i="6" s="1"/>
  <c r="AM183" i="6"/>
  <c r="AM185" i="6" s="1"/>
  <c r="AF183" i="6"/>
  <c r="AF185" i="6" s="1"/>
  <c r="AE183" i="6"/>
  <c r="AE185" i="6" s="1"/>
  <c r="AA14" i="5"/>
  <c r="AA16" i="5" s="1"/>
  <c r="K14" i="5"/>
  <c r="K16" i="5" s="1"/>
  <c r="BB183" i="6"/>
  <c r="BB185" i="6" s="1"/>
  <c r="AF14" i="5"/>
  <c r="AF16" i="5" s="1"/>
  <c r="X14" i="5"/>
  <c r="X16" i="5" s="1"/>
  <c r="FF144" i="6"/>
  <c r="FF146" i="6" s="1"/>
  <c r="AF170" i="6"/>
  <c r="AF172" i="6" s="1"/>
  <c r="U14" i="5"/>
  <c r="U16" i="5" s="1"/>
  <c r="FQ131" i="6"/>
  <c r="FQ133" i="6" s="1"/>
  <c r="BD170" i="6"/>
  <c r="BE167" i="6" s="1"/>
  <c r="BE170" i="6" s="1"/>
  <c r="AN170" i="6"/>
  <c r="AN172" i="6" s="1"/>
  <c r="X170" i="6"/>
  <c r="X172" i="6" s="1"/>
  <c r="L157" i="6"/>
  <c r="L159" i="6" s="1"/>
  <c r="K183" i="6"/>
  <c r="K185" i="6" s="1"/>
  <c r="CT183" i="6"/>
  <c r="CU180" i="6" s="1"/>
  <c r="CU183" i="6" s="1"/>
  <c r="CT144" i="6"/>
  <c r="CT146" i="6" s="1"/>
  <c r="BR157" i="6"/>
  <c r="BR159" i="6" s="1"/>
  <c r="BI157" i="6"/>
  <c r="BI159" i="6" s="1"/>
  <c r="AW144" i="6"/>
  <c r="AW146" i="6" s="1"/>
  <c r="Q183" i="6"/>
  <c r="Q185" i="6" s="1"/>
  <c r="CK170" i="6"/>
  <c r="CK172" i="6" s="1"/>
  <c r="CL144" i="6"/>
  <c r="CL146" i="6" s="1"/>
  <c r="CC170" i="6"/>
  <c r="CC172" i="6" s="1"/>
  <c r="CD144" i="6"/>
  <c r="CD146" i="6" s="1"/>
  <c r="BV144" i="6"/>
  <c r="BV146" i="6" s="1"/>
  <c r="BK131" i="6"/>
  <c r="BK133" i="6" s="1"/>
  <c r="AF144" i="6"/>
  <c r="AF146" i="6" s="1"/>
  <c r="AA183" i="6"/>
  <c r="AA185" i="6" s="1"/>
  <c r="T157" i="6"/>
  <c r="T159" i="6" s="1"/>
  <c r="S183" i="6"/>
  <c r="S185" i="6" s="1"/>
  <c r="FI105" i="6"/>
  <c r="FJ102" i="6" s="1"/>
  <c r="FJ105" i="6" s="1"/>
  <c r="FK102" i="6" s="1"/>
  <c r="FK105" i="6" s="1"/>
  <c r="FK107" i="6" s="1"/>
  <c r="BY105" i="6"/>
  <c r="BY107" i="6" s="1"/>
  <c r="BS66" i="6"/>
  <c r="BT63" i="6" s="1"/>
  <c r="BT66" i="6" s="1"/>
  <c r="BQ105" i="6"/>
  <c r="BQ107" i="6" s="1"/>
  <c r="BC118" i="6"/>
  <c r="BC120" i="6" s="1"/>
  <c r="AU118" i="6"/>
  <c r="AU120" i="6" s="1"/>
  <c r="AE66" i="6"/>
  <c r="AE68" i="6" s="1"/>
  <c r="U105" i="6"/>
  <c r="U107" i="6" s="1"/>
  <c r="S92" i="6"/>
  <c r="S94" i="6" s="1"/>
  <c r="CK235" i="6"/>
  <c r="CK237" i="6" s="1"/>
  <c r="AN222" i="6"/>
  <c r="AN224" i="6" s="1"/>
  <c r="FQ170" i="6"/>
  <c r="FQ172" i="6" s="1"/>
  <c r="CM157" i="6"/>
  <c r="CN154" i="6" s="1"/>
  <c r="CN157" i="6" s="1"/>
  <c r="CN159" i="6" s="1"/>
  <c r="CE170" i="6"/>
  <c r="CE172" i="6" s="1"/>
  <c r="CF144" i="6"/>
  <c r="CF146" i="6" s="1"/>
  <c r="BW170" i="6"/>
  <c r="BW172" i="6" s="1"/>
  <c r="BX144" i="6"/>
  <c r="BX146" i="6" s="1"/>
  <c r="BO170" i="6"/>
  <c r="BO172" i="6" s="1"/>
  <c r="BJ144" i="6"/>
  <c r="BJ146" i="6" s="1"/>
  <c r="BC157" i="6"/>
  <c r="BC159" i="6" s="1"/>
  <c r="AU157" i="6"/>
  <c r="AU159" i="6" s="1"/>
  <c r="AH144" i="6"/>
  <c r="AH146" i="6" s="1"/>
  <c r="U183" i="6"/>
  <c r="U185" i="6" s="1"/>
  <c r="BD222" i="6"/>
  <c r="BD224" i="6" s="1"/>
  <c r="CJ14" i="5"/>
  <c r="CJ16" i="5" s="1"/>
  <c r="FG170" i="6"/>
  <c r="FG172" i="6" s="1"/>
  <c r="FH144" i="6"/>
  <c r="FH146" i="6" s="1"/>
  <c r="CM170" i="6"/>
  <c r="CM172" i="6" s="1"/>
  <c r="BS144" i="6"/>
  <c r="BS146" i="6" s="1"/>
  <c r="Z144" i="6"/>
  <c r="Z146" i="6" s="1"/>
  <c r="CB53" i="5"/>
  <c r="CB55" i="5" s="1"/>
  <c r="I157" i="6"/>
  <c r="I159" i="6" s="1"/>
  <c r="BG222" i="6"/>
  <c r="BG224" i="6" s="1"/>
  <c r="BK157" i="6"/>
  <c r="BK159" i="6" s="1"/>
  <c r="FQ105" i="6"/>
  <c r="FQ107" i="6" s="1"/>
  <c r="FO170" i="6"/>
  <c r="FP167" i="6" s="1"/>
  <c r="FP170" i="6" s="1"/>
  <c r="FP172" i="6" s="1"/>
  <c r="CG105" i="6"/>
  <c r="CG107" i="6" s="1"/>
  <c r="BR183" i="6"/>
  <c r="BR185" i="6" s="1"/>
  <c r="BI183" i="6"/>
  <c r="BI185" i="6" s="1"/>
  <c r="BG92" i="6"/>
  <c r="BG94" i="6" s="1"/>
  <c r="AL157" i="6"/>
  <c r="AL159" i="6" s="1"/>
  <c r="AG79" i="6"/>
  <c r="AG81" i="6" s="1"/>
  <c r="N157" i="6"/>
  <c r="O154" i="6" s="1"/>
  <c r="O157" i="6" s="1"/>
  <c r="P154" i="6" s="1"/>
  <c r="P157" i="6" s="1"/>
  <c r="P159" i="6" s="1"/>
  <c r="M105" i="6"/>
  <c r="M107" i="6" s="1"/>
  <c r="CB66" i="5"/>
  <c r="CB68" i="5" s="1"/>
  <c r="X66" i="5"/>
  <c r="X68" i="5" s="1"/>
  <c r="R170" i="6"/>
  <c r="R172" i="6" s="1"/>
  <c r="R144" i="6"/>
  <c r="R146" i="6" s="1"/>
  <c r="M183" i="6"/>
  <c r="M185" i="6" s="1"/>
  <c r="N66" i="5"/>
  <c r="O63" i="5" s="1"/>
  <c r="O66" i="5" s="1"/>
  <c r="BX222" i="6"/>
  <c r="BX224" i="6" s="1"/>
  <c r="BP222" i="6"/>
  <c r="BP224" i="6" s="1"/>
  <c r="AN14" i="5"/>
  <c r="AN16" i="5" s="1"/>
  <c r="M14" i="5"/>
  <c r="M16" i="5" s="1"/>
  <c r="CJ157" i="6"/>
  <c r="CJ159" i="6" s="1"/>
  <c r="BP144" i="6"/>
  <c r="BP146" i="6" s="1"/>
  <c r="AH170" i="6"/>
  <c r="AH172" i="6" s="1"/>
  <c r="Z170" i="6"/>
  <c r="Z172" i="6" s="1"/>
  <c r="J144" i="6"/>
  <c r="J146" i="6" s="1"/>
  <c r="BD14" i="5"/>
  <c r="BD16" i="5" s="1"/>
  <c r="AP157" i="6"/>
  <c r="AP159" i="6" s="1"/>
  <c r="AG157" i="6"/>
  <c r="AG159" i="6" s="1"/>
  <c r="U144" i="6"/>
  <c r="U146" i="6" s="1"/>
  <c r="M144" i="6"/>
  <c r="M146" i="6" s="1"/>
  <c r="BK144" i="6"/>
  <c r="BL141" i="6" s="1"/>
  <c r="BL144" i="6" s="1"/>
  <c r="CL118" i="6"/>
  <c r="CL120" i="6" s="1"/>
  <c r="BG157" i="6"/>
  <c r="BG159" i="6" s="1"/>
  <c r="AG183" i="6"/>
  <c r="AG185" i="6" s="1"/>
  <c r="N144" i="6"/>
  <c r="N146" i="6" s="1"/>
  <c r="I183" i="6"/>
  <c r="I185" i="6" s="1"/>
  <c r="BS170" i="6"/>
  <c r="BT167" i="6" s="1"/>
  <c r="BT170" i="6" s="1"/>
  <c r="FL105" i="6"/>
  <c r="FL107" i="6" s="1"/>
  <c r="CF157" i="6"/>
  <c r="CF159" i="6" s="1"/>
  <c r="BX157" i="6"/>
  <c r="BX159" i="6" s="1"/>
  <c r="BV118" i="6"/>
  <c r="BV120" i="6" s="1"/>
  <c r="BP157" i="6"/>
  <c r="BP159" i="6" s="1"/>
  <c r="BG170" i="6"/>
  <c r="BG172" i="6" s="1"/>
  <c r="Z118" i="6"/>
  <c r="Z120" i="6" s="1"/>
  <c r="Y183" i="6"/>
  <c r="Y185" i="6" s="1"/>
  <c r="R118" i="6"/>
  <c r="R120" i="6" s="1"/>
  <c r="BJ170" i="6"/>
  <c r="BJ172" i="6" s="1"/>
  <c r="AL170" i="6"/>
  <c r="AL172" i="6" s="1"/>
  <c r="AH157" i="6"/>
  <c r="AI154" i="6" s="1"/>
  <c r="AI157" i="6" s="1"/>
  <c r="Z157" i="6"/>
  <c r="Z159" i="6" s="1"/>
  <c r="N170" i="6"/>
  <c r="O167" i="6" s="1"/>
  <c r="O170" i="6" s="1"/>
  <c r="CL183" i="6"/>
  <c r="CL185" i="6" s="1"/>
  <c r="BC144" i="6"/>
  <c r="BC146" i="6" s="1"/>
  <c r="AE157" i="6"/>
  <c r="AE159" i="6" s="1"/>
  <c r="FL144" i="6"/>
  <c r="FM141" i="6" s="1"/>
  <c r="FM144" i="6" s="1"/>
  <c r="BV183" i="6"/>
  <c r="BV185" i="6" s="1"/>
  <c r="AT170" i="6"/>
  <c r="AT172" i="6" s="1"/>
  <c r="AU144" i="6"/>
  <c r="AU146" i="6" s="1"/>
  <c r="J157" i="6"/>
  <c r="J159" i="6" s="1"/>
  <c r="CD183" i="6"/>
  <c r="CD185" i="6" s="1"/>
  <c r="BB170" i="6"/>
  <c r="BB172" i="6" s="1"/>
  <c r="CE183" i="6"/>
  <c r="CE185" i="6" s="1"/>
  <c r="BW183" i="6"/>
  <c r="BW185" i="6" s="1"/>
  <c r="BO183" i="6"/>
  <c r="BO185" i="6" s="1"/>
  <c r="CM183" i="6"/>
  <c r="CM185" i="6" s="1"/>
  <c r="BK170" i="6"/>
  <c r="BL167" i="6" s="1"/>
  <c r="BL170" i="6" s="1"/>
  <c r="BM167" i="6" s="1"/>
  <c r="BM170" i="6" s="1"/>
  <c r="BM172" i="6" s="1"/>
  <c r="K144" i="6"/>
  <c r="K146" i="6" s="1"/>
  <c r="AM157" i="6"/>
  <c r="AM159" i="6" s="1"/>
  <c r="BH144" i="6"/>
  <c r="BH146" i="6" s="1"/>
  <c r="AE170" i="6"/>
  <c r="AE172" i="6" s="1"/>
  <c r="FL170" i="6"/>
  <c r="FL172" i="6" s="1"/>
  <c r="CG157" i="6"/>
  <c r="CG159" i="6" s="1"/>
  <c r="BC170" i="6"/>
  <c r="BC172" i="6" s="1"/>
  <c r="AZ157" i="6"/>
  <c r="AZ159" i="6" s="1"/>
  <c r="AZ27" i="6"/>
  <c r="AZ29" i="6" s="1"/>
  <c r="AW14" i="6"/>
  <c r="AX11" i="6" s="1"/>
  <c r="AX14" i="6" s="1"/>
  <c r="AY11" i="6" s="1"/>
  <c r="AY14" i="6" s="1"/>
  <c r="AY16" i="6" s="1"/>
  <c r="AU170" i="6"/>
  <c r="AU172" i="6" s="1"/>
  <c r="AP183" i="6"/>
  <c r="AP185" i="6" s="1"/>
  <c r="AB27" i="6"/>
  <c r="AC24" i="6" s="1"/>
  <c r="AC27" i="6" s="1"/>
  <c r="Y14" i="6"/>
  <c r="Y16" i="6" s="1"/>
  <c r="R66" i="6"/>
  <c r="R68" i="6" s="1"/>
  <c r="Q14" i="6"/>
  <c r="Q16" i="6" s="1"/>
  <c r="J183" i="6"/>
  <c r="J185" i="6" s="1"/>
  <c r="CM235" i="6"/>
  <c r="CN232" i="6" s="1"/>
  <c r="CN235" i="6" s="1"/>
  <c r="CN237" i="6" s="1"/>
  <c r="BW222" i="6"/>
  <c r="BW224" i="6" s="1"/>
  <c r="CJ131" i="6"/>
  <c r="CJ133" i="6" s="1"/>
  <c r="BH79" i="6"/>
  <c r="BH81" i="6" s="1"/>
  <c r="CJ53" i="5"/>
  <c r="CJ55" i="5" s="1"/>
  <c r="AF53" i="5"/>
  <c r="AF55" i="5" s="1"/>
  <c r="CM222" i="6"/>
  <c r="CM224" i="6" s="1"/>
  <c r="CE222" i="6"/>
  <c r="CE224" i="6" s="1"/>
  <c r="J235" i="6"/>
  <c r="J237" i="6" s="1"/>
  <c r="BV14" i="5"/>
  <c r="BV16" i="5" s="1"/>
  <c r="AH14" i="5"/>
  <c r="AH16" i="5" s="1"/>
  <c r="CC27" i="6"/>
  <c r="CC29" i="6" s="1"/>
  <c r="BO40" i="5"/>
  <c r="BO42" i="5" s="1"/>
  <c r="BB66" i="5"/>
  <c r="BB68" i="5" s="1"/>
  <c r="U27" i="5"/>
  <c r="U29" i="5" s="1"/>
  <c r="CE235" i="6"/>
  <c r="CE237" i="6" s="1"/>
  <c r="BY196" i="6"/>
  <c r="BY198" i="6" s="1"/>
  <c r="BP235" i="6"/>
  <c r="BP237" i="6" s="1"/>
  <c r="BG235" i="6"/>
  <c r="BG237" i="6" s="1"/>
  <c r="AA235" i="6"/>
  <c r="AA237" i="6" s="1"/>
  <c r="J222" i="6"/>
  <c r="J224" i="6" s="1"/>
  <c r="FQ92" i="5"/>
  <c r="FR89" i="5" s="1"/>
  <c r="FR92" i="5" s="1"/>
  <c r="S40" i="6"/>
  <c r="S42" i="6" s="1"/>
  <c r="BX196" i="6"/>
  <c r="BX198" i="6" s="1"/>
  <c r="BP196" i="6"/>
  <c r="BP198" i="6" s="1"/>
  <c r="AP235" i="6"/>
  <c r="AP237" i="6" s="1"/>
  <c r="CE14" i="5"/>
  <c r="CE16" i="5" s="1"/>
  <c r="FI27" i="5"/>
  <c r="FI29" i="5" s="1"/>
  <c r="AE131" i="6"/>
  <c r="AE133" i="6" s="1"/>
  <c r="BD53" i="5"/>
  <c r="BD55" i="5" s="1"/>
  <c r="AW40" i="5"/>
  <c r="AX37" i="5" s="1"/>
  <c r="AX40" i="5" s="1"/>
  <c r="AL66" i="5"/>
  <c r="AL68" i="5" s="1"/>
  <c r="BX235" i="6"/>
  <c r="BX237" i="6" s="1"/>
  <c r="BO222" i="6"/>
  <c r="BO224" i="6" s="1"/>
  <c r="Z235" i="6"/>
  <c r="Z237" i="6" s="1"/>
  <c r="S14" i="5"/>
  <c r="S16" i="5" s="1"/>
  <c r="CS40" i="5"/>
  <c r="CT37" i="5" s="1"/>
  <c r="CT40" i="5" s="1"/>
  <c r="CT42" i="5" s="1"/>
  <c r="AM131" i="6"/>
  <c r="AM133" i="6" s="1"/>
  <c r="CC40" i="5"/>
  <c r="CC42" i="5" s="1"/>
  <c r="BR66" i="5"/>
  <c r="BS63" i="5" s="1"/>
  <c r="BS66" i="5" s="1"/>
  <c r="BJ66" i="5"/>
  <c r="BJ68" i="5" s="1"/>
  <c r="BW14" i="5"/>
  <c r="BW16" i="5" s="1"/>
  <c r="Z14" i="5"/>
  <c r="Z16" i="5" s="1"/>
  <c r="FL53" i="5"/>
  <c r="FL55" i="5" s="1"/>
  <c r="AN53" i="5"/>
  <c r="AN55" i="5" s="1"/>
  <c r="X53" i="5"/>
  <c r="X55" i="5" s="1"/>
  <c r="BW235" i="6"/>
  <c r="BW237" i="6" s="1"/>
  <c r="BO235" i="6"/>
  <c r="BO237" i="6" s="1"/>
  <c r="R235" i="6"/>
  <c r="R237" i="6" s="1"/>
  <c r="BJ40" i="6"/>
  <c r="BJ42" i="6" s="1"/>
  <c r="AF53" i="6"/>
  <c r="AF55" i="6" s="1"/>
  <c r="AM118" i="6"/>
  <c r="AM120" i="6" s="1"/>
  <c r="AG27" i="6"/>
  <c r="AG29" i="6" s="1"/>
  <c r="AE118" i="6"/>
  <c r="AE120" i="6" s="1"/>
  <c r="Y79" i="6"/>
  <c r="Y81" i="6" s="1"/>
  <c r="FI53" i="6"/>
  <c r="FJ50" i="6" s="1"/>
  <c r="FJ53" i="6" s="1"/>
  <c r="CE40" i="6"/>
  <c r="CE42" i="6" s="1"/>
  <c r="FI14" i="5"/>
  <c r="FJ11" i="5" s="1"/>
  <c r="FJ14" i="5" s="1"/>
  <c r="CK79" i="6"/>
  <c r="CK81" i="6" s="1"/>
  <c r="BJ14" i="6"/>
  <c r="BJ16" i="6" s="1"/>
  <c r="BB14" i="6"/>
  <c r="BB16" i="6" s="1"/>
  <c r="AW79" i="6"/>
  <c r="AX76" i="6" s="1"/>
  <c r="AX79" i="6" s="1"/>
  <c r="AW27" i="6"/>
  <c r="AX24" i="6" s="1"/>
  <c r="AX27" i="6" s="1"/>
  <c r="AY24" i="6" s="1"/>
  <c r="AY27" i="6" s="1"/>
  <c r="AY29" i="6" s="1"/>
  <c r="AO79" i="6"/>
  <c r="AO81" i="6" s="1"/>
  <c r="AM66" i="6"/>
  <c r="AM68" i="6" s="1"/>
  <c r="Q27" i="6"/>
  <c r="Q29" i="6" s="1"/>
  <c r="BY53" i="6"/>
  <c r="BY55" i="6" s="1"/>
  <c r="BO40" i="6"/>
  <c r="BO42" i="6" s="1"/>
  <c r="M53" i="6"/>
  <c r="M55" i="6" s="1"/>
  <c r="BA14" i="5"/>
  <c r="BA16" i="5" s="1"/>
  <c r="AM14" i="5"/>
  <c r="AM16" i="5" s="1"/>
  <c r="CC79" i="6"/>
  <c r="CC81" i="6" s="1"/>
  <c r="BS118" i="6"/>
  <c r="BT115" i="6" s="1"/>
  <c r="BT118" i="6" s="1"/>
  <c r="BU115" i="6" s="1"/>
  <c r="BU118" i="6" s="1"/>
  <c r="BU120" i="6" s="1"/>
  <c r="BR14" i="6"/>
  <c r="BR16" i="6" s="1"/>
  <c r="BC66" i="6"/>
  <c r="BC68" i="6" s="1"/>
  <c r="BA105" i="6"/>
  <c r="BA107" i="6" s="1"/>
  <c r="Y27" i="6"/>
  <c r="Y29" i="6" s="1"/>
  <c r="BW40" i="5"/>
  <c r="BW42" i="5" s="1"/>
  <c r="K92" i="6"/>
  <c r="K94" i="6" s="1"/>
  <c r="BX66" i="5"/>
  <c r="BX68" i="5" s="1"/>
  <c r="AV66" i="5"/>
  <c r="AV68" i="5" s="1"/>
  <c r="AF66" i="5"/>
  <c r="AF68" i="5" s="1"/>
  <c r="J53" i="5"/>
  <c r="J55" i="5" s="1"/>
  <c r="FO92" i="5"/>
  <c r="FP89" i="5" s="1"/>
  <c r="FP92" i="5" s="1"/>
  <c r="FP94" i="5" s="1"/>
  <c r="BA53" i="6"/>
  <c r="BA55" i="6" s="1"/>
  <c r="AA40" i="6"/>
  <c r="AA42" i="6" s="1"/>
  <c r="U53" i="6"/>
  <c r="V50" i="6" s="1"/>
  <c r="V53" i="6" s="1"/>
  <c r="CL222" i="6"/>
  <c r="CL224" i="6" s="1"/>
  <c r="BW196" i="6"/>
  <c r="BW198" i="6" s="1"/>
  <c r="BO196" i="6"/>
  <c r="BO198" i="6" s="1"/>
  <c r="AG235" i="6"/>
  <c r="AG237" i="6" s="1"/>
  <c r="FQ53" i="6"/>
  <c r="FQ55" i="6" s="1"/>
  <c r="BG40" i="6"/>
  <c r="BG42" i="6" s="1"/>
  <c r="N14" i="6"/>
  <c r="N16" i="6" s="1"/>
  <c r="CE92" i="6"/>
  <c r="CE94" i="6" s="1"/>
  <c r="BW92" i="6"/>
  <c r="BW94" i="6" s="1"/>
  <c r="BO92" i="6"/>
  <c r="BO94" i="6" s="1"/>
  <c r="AO27" i="6"/>
  <c r="AO29" i="6" s="1"/>
  <c r="CM40" i="6"/>
  <c r="CN37" i="6" s="1"/>
  <c r="CN40" i="6" s="1"/>
  <c r="BQ53" i="6"/>
  <c r="BQ55" i="6" s="1"/>
  <c r="FO92" i="6"/>
  <c r="FP89" i="6" s="1"/>
  <c r="FP92" i="6" s="1"/>
  <c r="FP94" i="6" s="1"/>
  <c r="BZ14" i="6"/>
  <c r="CA11" i="6" s="1"/>
  <c r="CA14" i="6" s="1"/>
  <c r="CA16" i="6" s="1"/>
  <c r="BK118" i="6"/>
  <c r="BK120" i="6" s="1"/>
  <c r="AT14" i="6"/>
  <c r="AT16" i="6" s="1"/>
  <c r="AL14" i="6"/>
  <c r="AL16" i="6" s="1"/>
  <c r="AA92" i="6"/>
  <c r="AA94" i="6" s="1"/>
  <c r="CG53" i="6"/>
  <c r="CH50" i="6" s="1"/>
  <c r="CH53" i="6" s="1"/>
  <c r="BW40" i="6"/>
  <c r="BW42" i="6" s="1"/>
  <c r="K40" i="6"/>
  <c r="K42" i="6" s="1"/>
  <c r="CK14" i="5"/>
  <c r="CK16" i="5" s="1"/>
  <c r="CM92" i="6"/>
  <c r="CM94" i="6" s="1"/>
  <c r="CK27" i="6"/>
  <c r="CK29" i="6" s="1"/>
  <c r="BK66" i="6"/>
  <c r="BK68" i="6" s="1"/>
  <c r="BI105" i="6"/>
  <c r="BI107" i="6" s="1"/>
  <c r="AU66" i="6"/>
  <c r="AU68" i="6" s="1"/>
  <c r="Q79" i="6"/>
  <c r="Q81" i="6" s="1"/>
  <c r="R222" i="6"/>
  <c r="R224" i="6" s="1"/>
  <c r="BI53" i="6"/>
  <c r="BI55" i="6" s="1"/>
  <c r="T14" i="5"/>
  <c r="T16" i="5" s="1"/>
  <c r="FF131" i="6"/>
  <c r="FF133" i="6" s="1"/>
  <c r="CD53" i="5"/>
  <c r="CD55" i="5" s="1"/>
  <c r="CD235" i="6"/>
  <c r="CD237" i="6" s="1"/>
  <c r="BV235" i="6"/>
  <c r="BV237" i="6" s="1"/>
  <c r="AW222" i="6"/>
  <c r="AW224" i="6" s="1"/>
  <c r="BS40" i="6"/>
  <c r="BS42" i="6" s="1"/>
  <c r="AO53" i="6"/>
  <c r="AO55" i="6" s="1"/>
  <c r="FQ14" i="5"/>
  <c r="FQ16" i="5" s="1"/>
  <c r="BY14" i="5"/>
  <c r="BZ11" i="5" s="1"/>
  <c r="BZ14" i="5" s="1"/>
  <c r="FO40" i="5"/>
  <c r="FP37" i="5" s="1"/>
  <c r="FP40" i="5" s="1"/>
  <c r="FP42" i="5" s="1"/>
  <c r="BZ131" i="6"/>
  <c r="CA128" i="6" s="1"/>
  <c r="CA131" i="6" s="1"/>
  <c r="CB128" i="6" s="1"/>
  <c r="CB131" i="6" s="1"/>
  <c r="CB133" i="6" s="1"/>
  <c r="BR131" i="6"/>
  <c r="BR133" i="6" s="1"/>
  <c r="BI131" i="6"/>
  <c r="BI133" i="6" s="1"/>
  <c r="AO131" i="6"/>
  <c r="AO133" i="6" s="1"/>
  <c r="CJ66" i="5"/>
  <c r="CJ68" i="5" s="1"/>
  <c r="FF235" i="6"/>
  <c r="FF237" i="6" s="1"/>
  <c r="CD222" i="6"/>
  <c r="CD224" i="6" s="1"/>
  <c r="Q235" i="6"/>
  <c r="Q237" i="6" s="1"/>
  <c r="FI92" i="5"/>
  <c r="FI94" i="5" s="1"/>
  <c r="CK53" i="6"/>
  <c r="CK55" i="6" s="1"/>
  <c r="CL235" i="6"/>
  <c r="CL237" i="6" s="1"/>
  <c r="CF222" i="6"/>
  <c r="CF224" i="6" s="1"/>
  <c r="AF209" i="6"/>
  <c r="AF211" i="6" s="1"/>
  <c r="AZ196" i="6"/>
  <c r="AZ198" i="6" s="1"/>
  <c r="AP196" i="6"/>
  <c r="AQ193" i="6" s="1"/>
  <c r="AQ196" i="6" s="1"/>
  <c r="S235" i="6"/>
  <c r="S237" i="6" s="1"/>
  <c r="BK40" i="6"/>
  <c r="BL37" i="6" s="1"/>
  <c r="BL40" i="6" s="1"/>
  <c r="BL42" i="6" s="1"/>
  <c r="AU40" i="6"/>
  <c r="AU42" i="6" s="1"/>
  <c r="Q53" i="6"/>
  <c r="Q55" i="6" s="1"/>
  <c r="I53" i="6"/>
  <c r="I55" i="6" s="1"/>
  <c r="CL14" i="6"/>
  <c r="CL16" i="6" s="1"/>
  <c r="CL131" i="6"/>
  <c r="CL133" i="6" s="1"/>
  <c r="CD131" i="6"/>
  <c r="CD133" i="6" s="1"/>
  <c r="BV131" i="6"/>
  <c r="BV133" i="6" s="1"/>
  <c r="R14" i="6"/>
  <c r="R16" i="6" s="1"/>
  <c r="BQ27" i="5"/>
  <c r="BQ29" i="5" s="1"/>
  <c r="J14" i="6"/>
  <c r="J16" i="6" s="1"/>
  <c r="BB53" i="5"/>
  <c r="BB55" i="5" s="1"/>
  <c r="AL53" i="5"/>
  <c r="AL55" i="5" s="1"/>
  <c r="AG40" i="5"/>
  <c r="AG42" i="5" s="1"/>
  <c r="Z53" i="5"/>
  <c r="Z55" i="5" s="1"/>
  <c r="Q40" i="5"/>
  <c r="Q42" i="5" s="1"/>
  <c r="BH196" i="6"/>
  <c r="BH198" i="6" s="1"/>
  <c r="AG222" i="6"/>
  <c r="AG224" i="6" s="1"/>
  <c r="K222" i="6"/>
  <c r="K224" i="6" s="1"/>
  <c r="AM40" i="6"/>
  <c r="AM42" i="6" s="1"/>
  <c r="CC14" i="5"/>
  <c r="CC16" i="5" s="1"/>
  <c r="BI14" i="5"/>
  <c r="BI16" i="5" s="1"/>
  <c r="AB14" i="5"/>
  <c r="AC11" i="5" s="1"/>
  <c r="AC14" i="5" s="1"/>
  <c r="BV14" i="6"/>
  <c r="BV16" i="6" s="1"/>
  <c r="CL53" i="5"/>
  <c r="CL55" i="5" s="1"/>
  <c r="AH53" i="5"/>
  <c r="AH55" i="5" s="1"/>
  <c r="CT222" i="6"/>
  <c r="CU219" i="6" s="1"/>
  <c r="CU222" i="6" s="1"/>
  <c r="CE196" i="6"/>
  <c r="CE198" i="6" s="1"/>
  <c r="BQ196" i="6"/>
  <c r="BQ198" i="6" s="1"/>
  <c r="AO235" i="6"/>
  <c r="AO237" i="6" s="1"/>
  <c r="K235" i="6"/>
  <c r="K237" i="6" s="1"/>
  <c r="CC53" i="6"/>
  <c r="CC55" i="6" s="1"/>
  <c r="AW14" i="5"/>
  <c r="AW16" i="5" s="1"/>
  <c r="CT14" i="6"/>
  <c r="CT16" i="6" s="1"/>
  <c r="CD14" i="6"/>
  <c r="CD16" i="6" s="1"/>
  <c r="BA131" i="6"/>
  <c r="BA133" i="6" s="1"/>
  <c r="AW131" i="6"/>
  <c r="AW133" i="6" s="1"/>
  <c r="CE40" i="5"/>
  <c r="CE42" i="5" s="1"/>
  <c r="Y131" i="6"/>
  <c r="Y133" i="6" s="1"/>
  <c r="BV53" i="5"/>
  <c r="BV55" i="5" s="1"/>
  <c r="Q131" i="6"/>
  <c r="Q133" i="6" s="1"/>
  <c r="BR53" i="5"/>
  <c r="BS50" i="5" s="1"/>
  <c r="BS53" i="5" s="1"/>
  <c r="BD66" i="5"/>
  <c r="BD68" i="5" s="1"/>
  <c r="CG196" i="6"/>
  <c r="CG198" i="6" s="1"/>
  <c r="AO222" i="6"/>
  <c r="AO224" i="6" s="1"/>
  <c r="Y222" i="6"/>
  <c r="Y224" i="6" s="1"/>
  <c r="I235" i="6"/>
  <c r="I237" i="6" s="1"/>
  <c r="AW53" i="6"/>
  <c r="AX50" i="6" s="1"/>
  <c r="AX53" i="6" s="1"/>
  <c r="AE40" i="6"/>
  <c r="AE42" i="6" s="1"/>
  <c r="Y53" i="6"/>
  <c r="Y55" i="6" s="1"/>
  <c r="BC40" i="6"/>
  <c r="BC42" i="6" s="1"/>
  <c r="CL66" i="6"/>
  <c r="CL68" i="6" s="1"/>
  <c r="CJ105" i="6"/>
  <c r="CJ107" i="6" s="1"/>
  <c r="CF79" i="6"/>
  <c r="CF81" i="6" s="1"/>
  <c r="CD66" i="6"/>
  <c r="CD68" i="6" s="1"/>
  <c r="BZ92" i="6"/>
  <c r="CA89" i="6" s="1"/>
  <c r="CA92" i="6" s="1"/>
  <c r="BX79" i="6"/>
  <c r="BX81" i="6" s="1"/>
  <c r="BV66" i="6"/>
  <c r="BV68" i="6" s="1"/>
  <c r="BP79" i="6"/>
  <c r="BP81" i="6" s="1"/>
  <c r="AZ79" i="6"/>
  <c r="AZ81" i="6" s="1"/>
  <c r="AF105" i="6"/>
  <c r="AF107" i="6" s="1"/>
  <c r="Z66" i="6"/>
  <c r="Z68" i="6" s="1"/>
  <c r="N92" i="6"/>
  <c r="N94" i="6" s="1"/>
  <c r="AP66" i="5"/>
  <c r="AP68" i="5" s="1"/>
  <c r="T53" i="5"/>
  <c r="T55" i="5" s="1"/>
  <c r="BR209" i="6"/>
  <c r="BR211" i="6" s="1"/>
  <c r="AM196" i="6"/>
  <c r="AM198" i="6" s="1"/>
  <c r="AN53" i="6"/>
  <c r="AN55" i="6" s="1"/>
  <c r="BN66" i="6"/>
  <c r="BN68" i="6" s="1"/>
  <c r="BJ92" i="6"/>
  <c r="BJ94" i="6" s="1"/>
  <c r="BD105" i="6"/>
  <c r="BE102" i="6" s="1"/>
  <c r="BE105" i="6" s="1"/>
  <c r="BE107" i="6" s="1"/>
  <c r="AN105" i="6"/>
  <c r="AN107" i="6" s="1"/>
  <c r="AO14" i="6"/>
  <c r="AO16" i="6" s="1"/>
  <c r="AB79" i="6"/>
  <c r="AB81" i="6" s="1"/>
  <c r="X105" i="6"/>
  <c r="X107" i="6" s="1"/>
  <c r="T27" i="6"/>
  <c r="T29" i="6" s="1"/>
  <c r="CJ53" i="6"/>
  <c r="CJ55" i="6" s="1"/>
  <c r="BR40" i="6"/>
  <c r="BR42" i="6" s="1"/>
  <c r="FL53" i="6"/>
  <c r="FL55" i="6" s="1"/>
  <c r="BD53" i="6"/>
  <c r="BE50" i="6" s="1"/>
  <c r="BE53" i="6" s="1"/>
  <c r="AT40" i="6"/>
  <c r="AT42" i="6" s="1"/>
  <c r="CD118" i="6"/>
  <c r="CD120" i="6" s="1"/>
  <c r="BH27" i="6"/>
  <c r="BH29" i="6" s="1"/>
  <c r="AL92" i="6"/>
  <c r="AL94" i="6" s="1"/>
  <c r="AH118" i="6"/>
  <c r="AH120" i="6" s="1"/>
  <c r="BN118" i="6"/>
  <c r="BN120" i="6" s="1"/>
  <c r="FF118" i="6"/>
  <c r="FF120" i="6" s="1"/>
  <c r="CT118" i="6"/>
  <c r="CT120" i="6" s="1"/>
  <c r="CF27" i="6"/>
  <c r="CF29" i="6" s="1"/>
  <c r="BX27" i="6"/>
  <c r="BX29" i="6" s="1"/>
  <c r="BP27" i="6"/>
  <c r="BP29" i="6" s="1"/>
  <c r="AV105" i="6"/>
  <c r="AV107" i="6" s="1"/>
  <c r="AG14" i="6"/>
  <c r="AG16" i="6" s="1"/>
  <c r="J118" i="6"/>
  <c r="J120" i="6" s="1"/>
  <c r="FL92" i="5"/>
  <c r="FL94" i="5" s="1"/>
  <c r="BZ40" i="6"/>
  <c r="BZ42" i="6" s="1"/>
  <c r="AL40" i="6"/>
  <c r="AL42" i="6" s="1"/>
  <c r="N40" i="6"/>
  <c r="N42" i="6" s="1"/>
  <c r="FH79" i="6"/>
  <c r="FH81" i="6" s="1"/>
  <c r="BR92" i="6"/>
  <c r="BR94" i="6" s="1"/>
  <c r="AP118" i="6"/>
  <c r="AP120" i="6" s="1"/>
  <c r="AH66" i="6"/>
  <c r="AI63" i="6" s="1"/>
  <c r="AI66" i="6" s="1"/>
  <c r="L79" i="6"/>
  <c r="L81" i="6" s="1"/>
  <c r="BB40" i="6"/>
  <c r="BB42" i="6" s="1"/>
  <c r="FH27" i="6"/>
  <c r="FH29" i="6" s="1"/>
  <c r="CT66" i="6"/>
  <c r="CU63" i="6" s="1"/>
  <c r="CU66" i="6" s="1"/>
  <c r="CK14" i="6"/>
  <c r="CK16" i="6" s="1"/>
  <c r="CC14" i="6"/>
  <c r="CC16" i="6" s="1"/>
  <c r="BB92" i="6"/>
  <c r="BB94" i="6" s="1"/>
  <c r="AT92" i="6"/>
  <c r="AT94" i="6" s="1"/>
  <c r="AP66" i="6"/>
  <c r="AQ63" i="6" s="1"/>
  <c r="AQ66" i="6" s="1"/>
  <c r="AR63" i="6" s="1"/>
  <c r="AR66" i="6" s="1"/>
  <c r="AS63" i="6" s="1"/>
  <c r="AS66" i="6" s="1"/>
  <c r="AS68" i="6" s="1"/>
  <c r="T79" i="6"/>
  <c r="T81" i="6" s="1"/>
  <c r="L27" i="6"/>
  <c r="L29" i="6" s="1"/>
  <c r="J66" i="6"/>
  <c r="J68" i="6" s="1"/>
  <c r="AV53" i="6"/>
  <c r="AV55" i="6" s="1"/>
  <c r="X53" i="6"/>
  <c r="X55" i="6" s="1"/>
  <c r="BY183" i="6"/>
  <c r="BY185" i="6" s="1"/>
  <c r="BQ183" i="6"/>
  <c r="BQ185" i="6" s="1"/>
  <c r="BH183" i="6"/>
  <c r="BH185" i="6" s="1"/>
  <c r="AW157" i="6"/>
  <c r="AW159" i="6" s="1"/>
  <c r="AO157" i="6"/>
  <c r="AO159" i="6" s="1"/>
  <c r="AG144" i="6"/>
  <c r="AG146" i="6" s="1"/>
  <c r="AA131" i="6"/>
  <c r="AA133" i="6" s="1"/>
  <c r="Y170" i="6"/>
  <c r="Y172" i="6" s="1"/>
  <c r="CD66" i="5"/>
  <c r="CD68" i="5" s="1"/>
  <c r="L170" i="6"/>
  <c r="L172" i="6" s="1"/>
  <c r="BP14" i="5"/>
  <c r="BP16" i="5" s="1"/>
  <c r="FH53" i="5"/>
  <c r="FH55" i="5" s="1"/>
  <c r="BV157" i="6"/>
  <c r="BV159" i="6" s="1"/>
  <c r="BC183" i="6"/>
  <c r="BC185" i="6" s="1"/>
  <c r="AU183" i="6"/>
  <c r="AU185" i="6" s="1"/>
  <c r="CK27" i="5"/>
  <c r="CK29" i="5" s="1"/>
  <c r="AB144" i="6"/>
  <c r="AC141" i="6" s="1"/>
  <c r="AC144" i="6" s="1"/>
  <c r="AD141" i="6" s="1"/>
  <c r="AD144" i="6" s="1"/>
  <c r="AD146" i="6" s="1"/>
  <c r="CF53" i="5"/>
  <c r="CG50" i="5" s="1"/>
  <c r="CG53" i="5" s="1"/>
  <c r="T144" i="6"/>
  <c r="T146" i="6" s="1"/>
  <c r="FI40" i="5"/>
  <c r="FI42" i="5" s="1"/>
  <c r="CI14" i="5"/>
  <c r="CI16" i="5" s="1"/>
  <c r="AW170" i="6"/>
  <c r="AW172" i="6" s="1"/>
  <c r="AO170" i="6"/>
  <c r="AO172" i="6" s="1"/>
  <c r="AP144" i="6"/>
  <c r="AP146" i="6" s="1"/>
  <c r="BX53" i="5"/>
  <c r="BX55" i="5" s="1"/>
  <c r="M157" i="6"/>
  <c r="M159" i="6" s="1"/>
  <c r="BP53" i="5"/>
  <c r="BP55" i="5" s="1"/>
  <c r="J66" i="5"/>
  <c r="J68" i="5" s="1"/>
  <c r="BH222" i="6"/>
  <c r="BH224" i="6" s="1"/>
  <c r="AZ222" i="6"/>
  <c r="AZ224" i="6" s="1"/>
  <c r="N14" i="5"/>
  <c r="N16" i="5" s="1"/>
  <c r="BH14" i="5"/>
  <c r="BH16" i="5" s="1"/>
  <c r="FF79" i="6"/>
  <c r="FF81" i="6" s="1"/>
  <c r="CL157" i="6"/>
  <c r="CL159" i="6" s="1"/>
  <c r="CG170" i="6"/>
  <c r="CH167" i="6" s="1"/>
  <c r="CH170" i="6" s="1"/>
  <c r="CH172" i="6" s="1"/>
  <c r="AZ170" i="6"/>
  <c r="AZ172" i="6" s="1"/>
  <c r="T170" i="6"/>
  <c r="T172" i="6" s="1"/>
  <c r="Q144" i="6"/>
  <c r="Q146" i="6" s="1"/>
  <c r="L183" i="6"/>
  <c r="L185" i="6" s="1"/>
  <c r="AB53" i="5"/>
  <c r="AB55" i="5" s="1"/>
  <c r="BZ209" i="6"/>
  <c r="CA206" i="6" s="1"/>
  <c r="CA209" i="6" s="1"/>
  <c r="CA211" i="6" s="1"/>
  <c r="BQ222" i="6"/>
  <c r="BQ224" i="6" s="1"/>
  <c r="U209" i="6"/>
  <c r="U211" i="6" s="1"/>
  <c r="AB222" i="6"/>
  <c r="AC219" i="6" s="1"/>
  <c r="AC222" i="6" s="1"/>
  <c r="CL170" i="6"/>
  <c r="CL172" i="6" s="1"/>
  <c r="BJ157" i="6"/>
  <c r="BJ159" i="6" s="1"/>
  <c r="CG235" i="6"/>
  <c r="CG237" i="6" s="1"/>
  <c r="BY235" i="6"/>
  <c r="BY237" i="6" s="1"/>
  <c r="Y144" i="6"/>
  <c r="Y146" i="6" s="1"/>
  <c r="CF14" i="5"/>
  <c r="CG11" i="5" s="1"/>
  <c r="CG14" i="5" s="1"/>
  <c r="AU14" i="5"/>
  <c r="AU16" i="5" s="1"/>
  <c r="FF157" i="6"/>
  <c r="FF159" i="6" s="1"/>
  <c r="CG183" i="6"/>
  <c r="CH180" i="6" s="1"/>
  <c r="CH183" i="6" s="1"/>
  <c r="CH185" i="6" s="1"/>
  <c r="CD157" i="6"/>
  <c r="CD159" i="6" s="1"/>
  <c r="BV170" i="6"/>
  <c r="BV172" i="6" s="1"/>
  <c r="BW144" i="6"/>
  <c r="BW146" i="6" s="1"/>
  <c r="BO144" i="6"/>
  <c r="BO146" i="6" s="1"/>
  <c r="BI144" i="6"/>
  <c r="BI146" i="6" s="1"/>
  <c r="AZ183" i="6"/>
  <c r="AZ185" i="6" s="1"/>
  <c r="AB170" i="6"/>
  <c r="AC167" i="6" s="1"/>
  <c r="AC170" i="6" s="1"/>
  <c r="AD167" i="6" s="1"/>
  <c r="AD170" i="6" s="1"/>
  <c r="AD172" i="6" s="1"/>
  <c r="T183" i="6"/>
  <c r="T185" i="6" s="1"/>
  <c r="I170" i="6"/>
  <c r="I172" i="6" s="1"/>
  <c r="BY222" i="6"/>
  <c r="BY224" i="6" s="1"/>
  <c r="BQ235" i="6"/>
  <c r="BQ237" i="6" s="1"/>
  <c r="AB235" i="6"/>
  <c r="AB237" i="6" s="1"/>
  <c r="FQ105" i="5"/>
  <c r="FQ107" i="5" s="1"/>
  <c r="AG14" i="5"/>
  <c r="AG16" i="5" s="1"/>
  <c r="X131" i="6"/>
  <c r="X133" i="6" s="1"/>
  <c r="BK14" i="5"/>
  <c r="BK16" i="5" s="1"/>
  <c r="FI170" i="6"/>
  <c r="FJ167" i="6" s="1"/>
  <c r="FJ170" i="6" s="1"/>
  <c r="FK167" i="6" s="1"/>
  <c r="FK170" i="6" s="1"/>
  <c r="FK172" i="6" s="1"/>
  <c r="FF170" i="6"/>
  <c r="FF172" i="6" s="1"/>
  <c r="FG144" i="6"/>
  <c r="FG146" i="6" s="1"/>
  <c r="FQ40" i="5"/>
  <c r="FQ42" i="5" s="1"/>
  <c r="CT157" i="6"/>
  <c r="CT159" i="6" s="1"/>
  <c r="CK131" i="6"/>
  <c r="CK133" i="6" s="1"/>
  <c r="CD170" i="6"/>
  <c r="CD172" i="6" s="1"/>
  <c r="CE144" i="6"/>
  <c r="CE146" i="6" s="1"/>
  <c r="CC131" i="6"/>
  <c r="CC133" i="6" s="1"/>
  <c r="BK183" i="6"/>
  <c r="BL180" i="6" s="1"/>
  <c r="BL183" i="6" s="1"/>
  <c r="AT157" i="6"/>
  <c r="AT159" i="6" s="1"/>
  <c r="AF157" i="6"/>
  <c r="AF159" i="6" s="1"/>
  <c r="AF131" i="6"/>
  <c r="AF133" i="6" s="1"/>
  <c r="CC53" i="5"/>
  <c r="CC55" i="5" s="1"/>
  <c r="U157" i="6"/>
  <c r="U159" i="6" s="1"/>
  <c r="L144" i="6"/>
  <c r="L146" i="6" s="1"/>
  <c r="BQ40" i="5"/>
  <c r="BQ42" i="5" s="1"/>
  <c r="BV66" i="5"/>
  <c r="BV68" i="5" s="1"/>
  <c r="AZ53" i="5"/>
  <c r="AZ55" i="5" s="1"/>
  <c r="R40" i="5"/>
  <c r="R42" i="5" s="1"/>
  <c r="M40" i="5"/>
  <c r="M42" i="5" s="1"/>
  <c r="CG222" i="6"/>
  <c r="CH219" i="6" s="1"/>
  <c r="CH222" i="6" s="1"/>
  <c r="CH224" i="6" s="1"/>
  <c r="T235" i="6"/>
  <c r="T237" i="6" s="1"/>
  <c r="FH14" i="5"/>
  <c r="FH16" i="5" s="1"/>
  <c r="CT170" i="6"/>
  <c r="CU167" i="6" s="1"/>
  <c r="CU170" i="6" s="1"/>
  <c r="CV167" i="6" s="1"/>
  <c r="CV170" i="6" s="1"/>
  <c r="BY170" i="6"/>
  <c r="BY172" i="6" s="1"/>
  <c r="BZ144" i="6"/>
  <c r="CA141" i="6" s="1"/>
  <c r="CA144" i="6" s="1"/>
  <c r="BQ170" i="6"/>
  <c r="BQ172" i="6" s="1"/>
  <c r="BR144" i="6"/>
  <c r="BR146" i="6" s="1"/>
  <c r="BH170" i="6"/>
  <c r="BH172" i="6" s="1"/>
  <c r="BG131" i="6"/>
  <c r="BG133" i="6" s="1"/>
  <c r="BB157" i="6"/>
  <c r="BB159" i="6" s="1"/>
  <c r="BA144" i="6"/>
  <c r="BA146" i="6" s="1"/>
  <c r="AN131" i="6"/>
  <c r="AN133" i="6" s="1"/>
  <c r="AB183" i="6"/>
  <c r="AB185" i="6" s="1"/>
  <c r="X157" i="6"/>
  <c r="X159" i="6" s="1"/>
  <c r="CL66" i="5"/>
  <c r="CM63" i="5" s="1"/>
  <c r="CM66" i="5" s="1"/>
  <c r="CM68" i="5" s="1"/>
  <c r="BY40" i="5"/>
  <c r="BZ37" i="5" s="1"/>
  <c r="BZ40" i="5" s="1"/>
  <c r="S131" i="6"/>
  <c r="S133" i="6" s="1"/>
  <c r="Q170" i="6"/>
  <c r="Q172" i="6" s="1"/>
  <c r="BI40" i="5"/>
  <c r="BI42" i="5" s="1"/>
  <c r="BH53" i="5"/>
  <c r="BH55" i="5" s="1"/>
  <c r="BA40" i="5"/>
  <c r="BA42" i="5" s="1"/>
  <c r="AM66" i="5"/>
  <c r="AM68" i="5" s="1"/>
  <c r="CJ235" i="6"/>
  <c r="CJ237" i="6" s="1"/>
  <c r="BK235" i="6"/>
  <c r="BL232" i="6" s="1"/>
  <c r="BL235" i="6" s="1"/>
  <c r="AU235" i="6"/>
  <c r="AU237" i="6" s="1"/>
  <c r="CM144" i="6"/>
  <c r="CN141" i="6" s="1"/>
  <c r="CN144" i="6" s="1"/>
  <c r="CO141" i="6" s="1"/>
  <c r="CO144" i="6" s="1"/>
  <c r="BX14" i="5"/>
  <c r="BX16" i="5" s="1"/>
  <c r="BC14" i="5"/>
  <c r="BC16" i="5" s="1"/>
  <c r="AZ14" i="5"/>
  <c r="AZ16" i="5" s="1"/>
  <c r="FO144" i="6"/>
  <c r="FP141" i="6" s="1"/>
  <c r="FP144" i="6" s="1"/>
  <c r="FP146" i="6" s="1"/>
  <c r="FH131" i="6"/>
  <c r="FH133" i="6" s="1"/>
  <c r="H133" i="6"/>
  <c r="CF131" i="6"/>
  <c r="CF133" i="6" s="1"/>
  <c r="BX131" i="6"/>
  <c r="BX133" i="6" s="1"/>
  <c r="BS157" i="6"/>
  <c r="BS159" i="6" s="1"/>
  <c r="BP131" i="6"/>
  <c r="BP133" i="6" s="1"/>
  <c r="AV131" i="6"/>
  <c r="AV133" i="6" s="1"/>
  <c r="AG170" i="6"/>
  <c r="AG172" i="6" s="1"/>
  <c r="AH66" i="5"/>
  <c r="AI63" i="5" s="1"/>
  <c r="AI66" i="5" s="1"/>
  <c r="U40" i="5"/>
  <c r="V37" i="5" s="1"/>
  <c r="V40" i="5" s="1"/>
  <c r="Z66" i="5"/>
  <c r="Z68" i="5" s="1"/>
  <c r="L53" i="5"/>
  <c r="L55" i="5" s="1"/>
  <c r="R66" i="5"/>
  <c r="R68" i="5" s="1"/>
  <c r="AZ235" i="6"/>
  <c r="AZ237" i="6" s="1"/>
  <c r="FO105" i="5"/>
  <c r="FO107" i="5" s="1"/>
  <c r="FE14" i="5"/>
  <c r="FE16" i="5" s="1"/>
  <c r="FO27" i="5"/>
  <c r="FO29" i="5" s="1"/>
  <c r="BW53" i="5"/>
  <c r="BW55" i="5" s="1"/>
  <c r="BJ53" i="5"/>
  <c r="BJ55" i="5" s="1"/>
  <c r="L66" i="5"/>
  <c r="L68" i="5" s="1"/>
  <c r="CC222" i="6"/>
  <c r="CC224" i="6" s="1"/>
  <c r="AV235" i="6"/>
  <c r="AV237" i="6" s="1"/>
  <c r="FQ27" i="5"/>
  <c r="FR24" i="5" s="1"/>
  <c r="FR27" i="5" s="1"/>
  <c r="U131" i="6"/>
  <c r="V128" i="6" s="1"/>
  <c r="V131" i="6" s="1"/>
  <c r="CF66" i="5"/>
  <c r="CF68" i="5" s="1"/>
  <c r="M131" i="6"/>
  <c r="M133" i="6" s="1"/>
  <c r="BP66" i="5"/>
  <c r="BP68" i="5" s="1"/>
  <c r="AZ66" i="5"/>
  <c r="AZ68" i="5" s="1"/>
  <c r="AO40" i="5"/>
  <c r="AO42" i="5" s="1"/>
  <c r="M27" i="5"/>
  <c r="M29" i="5" s="1"/>
  <c r="CJ209" i="6"/>
  <c r="CJ211" i="6" s="1"/>
  <c r="CT196" i="6"/>
  <c r="CT198" i="6" s="1"/>
  <c r="CK222" i="6"/>
  <c r="CK224" i="6" s="1"/>
  <c r="BV196" i="6"/>
  <c r="BV198" i="6" s="1"/>
  <c r="AE209" i="6"/>
  <c r="AE211" i="6" s="1"/>
  <c r="BG196" i="6"/>
  <c r="BG198" i="6" s="1"/>
  <c r="M209" i="6"/>
  <c r="M211" i="6" s="1"/>
  <c r="AF222" i="6"/>
  <c r="AF224" i="6" s="1"/>
  <c r="BU40" i="5"/>
  <c r="BU42" i="5" s="1"/>
  <c r="FF196" i="6"/>
  <c r="FF198" i="6" s="1"/>
  <c r="BA209" i="6"/>
  <c r="BA211" i="6" s="1"/>
  <c r="AF235" i="6"/>
  <c r="AF237" i="6" s="1"/>
  <c r="X235" i="6"/>
  <c r="X237" i="6" s="1"/>
  <c r="D4" i="5"/>
  <c r="N53" i="5"/>
  <c r="O50" i="5" s="1"/>
  <c r="O53" i="5" s="1"/>
  <c r="P50" i="5" s="1"/>
  <c r="P53" i="5" s="1"/>
  <c r="P55" i="5" s="1"/>
  <c r="CJ79" i="5"/>
  <c r="CJ81" i="5" s="1"/>
  <c r="BK209" i="6"/>
  <c r="BK211" i="6" s="1"/>
  <c r="CL196" i="6"/>
  <c r="CL198" i="6" s="1"/>
  <c r="AW196" i="6"/>
  <c r="AX193" i="6" s="1"/>
  <c r="AX196" i="6" s="1"/>
  <c r="AY193" i="6" s="1"/>
  <c r="AY196" i="6" s="1"/>
  <c r="AY198" i="6" s="1"/>
  <c r="AN235" i="6"/>
  <c r="AN237" i="6" s="1"/>
  <c r="X222" i="6"/>
  <c r="X224" i="6" s="1"/>
  <c r="FI105" i="5"/>
  <c r="FJ102" i="5" s="1"/>
  <c r="FJ105" i="5" s="1"/>
  <c r="FK102" i="5" s="1"/>
  <c r="FK105" i="5" s="1"/>
  <c r="FK107" i="5" s="1"/>
  <c r="CD196" i="6"/>
  <c r="CD198" i="6" s="1"/>
  <c r="AE196" i="6"/>
  <c r="AE198" i="6" s="1"/>
  <c r="BN14" i="6"/>
  <c r="BN16" i="6" s="1"/>
  <c r="CS14" i="5"/>
  <c r="CT11" i="5" s="1"/>
  <c r="CT14" i="5" s="1"/>
  <c r="CU11" i="5" s="1"/>
  <c r="CU14" i="5" s="1"/>
  <c r="BU14" i="5"/>
  <c r="BU16" i="5" s="1"/>
  <c r="AO14" i="5"/>
  <c r="AO16" i="5" s="1"/>
  <c r="L14" i="5"/>
  <c r="L16" i="5" s="1"/>
  <c r="FE53" i="5"/>
  <c r="FE55" i="5" s="1"/>
  <c r="BH66" i="5"/>
  <c r="BH68" i="5" s="1"/>
  <c r="AT53" i="5"/>
  <c r="AT55" i="5" s="1"/>
  <c r="Y40" i="5"/>
  <c r="Y42" i="5" s="1"/>
  <c r="BI209" i="6"/>
  <c r="BI211" i="6" s="1"/>
  <c r="CC235" i="6"/>
  <c r="CC237" i="6" s="1"/>
  <c r="BD235" i="6"/>
  <c r="BD237" i="6" s="1"/>
  <c r="AV222" i="6"/>
  <c r="AV224" i="6" s="1"/>
  <c r="CF27" i="5"/>
  <c r="CG24" i="5" s="1"/>
  <c r="CG27" i="5" s="1"/>
  <c r="AV40" i="5"/>
  <c r="AV42" i="5" s="1"/>
  <c r="CC209" i="6"/>
  <c r="CC211" i="6" s="1"/>
  <c r="AP209" i="6"/>
  <c r="AP211" i="6" s="1"/>
  <c r="FO131" i="6"/>
  <c r="FP128" i="6" s="1"/>
  <c r="FP131" i="6" s="1"/>
  <c r="FP133" i="6" s="1"/>
  <c r="FG53" i="5"/>
  <c r="FG55" i="5" s="1"/>
  <c r="CK157" i="6"/>
  <c r="CK159" i="6" s="1"/>
  <c r="CG14" i="6"/>
  <c r="CG16" i="6" s="1"/>
  <c r="AV157" i="6"/>
  <c r="AV159" i="6" s="1"/>
  <c r="R92" i="6"/>
  <c r="R94" i="6" s="1"/>
  <c r="M14" i="6"/>
  <c r="M16" i="6" s="1"/>
  <c r="BG53" i="5"/>
  <c r="BG55" i="5" s="1"/>
  <c r="AZ40" i="5"/>
  <c r="AZ42" i="5" s="1"/>
  <c r="AW66" i="5"/>
  <c r="AW68" i="5" s="1"/>
  <c r="AG66" i="5"/>
  <c r="AG68" i="5" s="1"/>
  <c r="Y66" i="5"/>
  <c r="Y68" i="5" s="1"/>
  <c r="BY209" i="6"/>
  <c r="BY211" i="6" s="1"/>
  <c r="L53" i="6"/>
  <c r="L55" i="6" s="1"/>
  <c r="BN157" i="6"/>
  <c r="BN159" i="6" s="1"/>
  <c r="BN183" i="6"/>
  <c r="BN185" i="6" s="1"/>
  <c r="FQ144" i="6"/>
  <c r="FR141" i="6" s="1"/>
  <c r="FR144" i="6" s="1"/>
  <c r="FR146" i="6" s="1"/>
  <c r="FH170" i="6"/>
  <c r="FH172" i="6" s="1"/>
  <c r="FI144" i="6"/>
  <c r="FJ141" i="6" s="1"/>
  <c r="FJ144" i="6" s="1"/>
  <c r="FJ146" i="6" s="1"/>
  <c r="FG131" i="6"/>
  <c r="FG133" i="6" s="1"/>
  <c r="FL27" i="5"/>
  <c r="FL29" i="5" s="1"/>
  <c r="CJ27" i="6"/>
  <c r="CJ29" i="6" s="1"/>
  <c r="BD79" i="6"/>
  <c r="BD81" i="6" s="1"/>
  <c r="BD27" i="6"/>
  <c r="BE24" i="6" s="1"/>
  <c r="BE27" i="6" s="1"/>
  <c r="BF24" i="6" s="1"/>
  <c r="BF27" i="6" s="1"/>
  <c r="BF29" i="6" s="1"/>
  <c r="AZ105" i="6"/>
  <c r="AZ107" i="6" s="1"/>
  <c r="AT66" i="6"/>
  <c r="AT68" i="6" s="1"/>
  <c r="AL118" i="6"/>
  <c r="AL120" i="6" s="1"/>
  <c r="AL66" i="6"/>
  <c r="AL68" i="6" s="1"/>
  <c r="AF79" i="6"/>
  <c r="AF81" i="6" s="1"/>
  <c r="X27" i="6"/>
  <c r="X29" i="6" s="1"/>
  <c r="CC66" i="5"/>
  <c r="CC68" i="5" s="1"/>
  <c r="K170" i="6"/>
  <c r="K172" i="6" s="1"/>
  <c r="BP40" i="5"/>
  <c r="BP42" i="5" s="1"/>
  <c r="BH40" i="5"/>
  <c r="BH42" i="5" s="1"/>
  <c r="S53" i="5"/>
  <c r="S55" i="5" s="1"/>
  <c r="K53" i="5"/>
  <c r="K55" i="5" s="1"/>
  <c r="BX209" i="6"/>
  <c r="BX211" i="6" s="1"/>
  <c r="BA222" i="6"/>
  <c r="BA224" i="6" s="1"/>
  <c r="S209" i="6"/>
  <c r="S211" i="6" s="1"/>
  <c r="AZ53" i="6"/>
  <c r="AZ55" i="6" s="1"/>
  <c r="Z40" i="6"/>
  <c r="Z42" i="6" s="1"/>
  <c r="T53" i="6"/>
  <c r="T55" i="6" s="1"/>
  <c r="FL79" i="6"/>
  <c r="FL81" i="6" s="1"/>
  <c r="FH105" i="6"/>
  <c r="FH107" i="6" s="1"/>
  <c r="CM131" i="6"/>
  <c r="CN128" i="6" s="1"/>
  <c r="CN131" i="6" s="1"/>
  <c r="CC157" i="6"/>
  <c r="CC159" i="6" s="1"/>
  <c r="BR118" i="6"/>
  <c r="BR120" i="6" s="1"/>
  <c r="BJ183" i="6"/>
  <c r="BJ185" i="6" s="1"/>
  <c r="BB66" i="6"/>
  <c r="BB68" i="6" s="1"/>
  <c r="AT118" i="6"/>
  <c r="AT120" i="6" s="1"/>
  <c r="AN79" i="6"/>
  <c r="AN81" i="6" s="1"/>
  <c r="AA170" i="6"/>
  <c r="AA172" i="6" s="1"/>
  <c r="N183" i="6"/>
  <c r="O180" i="6" s="1"/>
  <c r="O183" i="6" s="1"/>
  <c r="O185" i="6" s="1"/>
  <c r="N66" i="6"/>
  <c r="O63" i="6" s="1"/>
  <c r="O66" i="6" s="1"/>
  <c r="J92" i="6"/>
  <c r="J94" i="6" s="1"/>
  <c r="AO66" i="5"/>
  <c r="AO68" i="5" s="1"/>
  <c r="CG209" i="6"/>
  <c r="CG211" i="6" s="1"/>
  <c r="BA196" i="6"/>
  <c r="BA198" i="6" s="1"/>
  <c r="FL105" i="5"/>
  <c r="FM102" i="5" s="1"/>
  <c r="FM105" i="5" s="1"/>
  <c r="CF53" i="6"/>
  <c r="CF55" i="6" s="1"/>
  <c r="BV40" i="6"/>
  <c r="BV42" i="6" s="1"/>
  <c r="FL27" i="6"/>
  <c r="FM24" i="6" s="1"/>
  <c r="FM27" i="6" s="1"/>
  <c r="FO53" i="5"/>
  <c r="FP50" i="5" s="1"/>
  <c r="FP53" i="5" s="1"/>
  <c r="FP55" i="5" s="1"/>
  <c r="BI14" i="6"/>
  <c r="BI16" i="6" s="1"/>
  <c r="BB118" i="6"/>
  <c r="BB120" i="6" s="1"/>
  <c r="Z131" i="6"/>
  <c r="Z133" i="6" s="1"/>
  <c r="S170" i="6"/>
  <c r="S172" i="6" s="1"/>
  <c r="AA53" i="5"/>
  <c r="AA55" i="5" s="1"/>
  <c r="CF209" i="6"/>
  <c r="CF211" i="6" s="1"/>
  <c r="BG209" i="6"/>
  <c r="BG211" i="6" s="1"/>
  <c r="BI235" i="6"/>
  <c r="BI237" i="6" s="1"/>
  <c r="T222" i="6"/>
  <c r="T224" i="6" s="1"/>
  <c r="L235" i="6"/>
  <c r="L237" i="6" s="1"/>
  <c r="CL40" i="6"/>
  <c r="CL42" i="6" s="1"/>
  <c r="BP53" i="6"/>
  <c r="BP55" i="6" s="1"/>
  <c r="AP40" i="6"/>
  <c r="AQ37" i="6" s="1"/>
  <c r="AQ40" i="6" s="1"/>
  <c r="BN40" i="6"/>
  <c r="BN42" i="6" s="1"/>
  <c r="BR14" i="5"/>
  <c r="BS11" i="5" s="1"/>
  <c r="BS14" i="5" s="1"/>
  <c r="BT11" i="5" s="1"/>
  <c r="BT14" i="5" s="1"/>
  <c r="BT16" i="5" s="1"/>
  <c r="BB14" i="5"/>
  <c r="BB16" i="5" s="1"/>
  <c r="CJ79" i="6"/>
  <c r="CJ81" i="6" s="1"/>
  <c r="BH105" i="6"/>
  <c r="BH107" i="6" s="1"/>
  <c r="BD157" i="6"/>
  <c r="BD159" i="6" s="1"/>
  <c r="AA144" i="6"/>
  <c r="AA146" i="6" s="1"/>
  <c r="BO53" i="5"/>
  <c r="BO55" i="5" s="1"/>
  <c r="BZ235" i="6"/>
  <c r="BZ237" i="6" s="1"/>
  <c r="AA209" i="6"/>
  <c r="AA211" i="6" s="1"/>
  <c r="L222" i="6"/>
  <c r="L224" i="6" s="1"/>
  <c r="R40" i="6"/>
  <c r="R42" i="6" s="1"/>
  <c r="J40" i="6"/>
  <c r="J42" i="6" s="1"/>
  <c r="AT14" i="5"/>
  <c r="AT16" i="5" s="1"/>
  <c r="CF170" i="6"/>
  <c r="CF172" i="6" s="1"/>
  <c r="CG144" i="6"/>
  <c r="CG146" i="6" s="1"/>
  <c r="BZ118" i="6"/>
  <c r="BZ120" i="6" s="1"/>
  <c r="BY14" i="6"/>
  <c r="BY16" i="6" s="1"/>
  <c r="BX170" i="6"/>
  <c r="BX172" i="6" s="1"/>
  <c r="BY144" i="6"/>
  <c r="BY146" i="6" s="1"/>
  <c r="BS183" i="6"/>
  <c r="BT180" i="6" s="1"/>
  <c r="BT183" i="6" s="1"/>
  <c r="BT185" i="6" s="1"/>
  <c r="BQ144" i="6"/>
  <c r="BQ146" i="6" s="1"/>
  <c r="BA14" i="6"/>
  <c r="BA16" i="6" s="1"/>
  <c r="AV79" i="6"/>
  <c r="AV81" i="6" s="1"/>
  <c r="AV27" i="6"/>
  <c r="AV29" i="6" s="1"/>
  <c r="AN157" i="6"/>
  <c r="AN159" i="6" s="1"/>
  <c r="AN27" i="6"/>
  <c r="AN29" i="6" s="1"/>
  <c r="AL183" i="6"/>
  <c r="AL185" i="6" s="1"/>
  <c r="AH92" i="6"/>
  <c r="AI89" i="6" s="1"/>
  <c r="AI92" i="6" s="1"/>
  <c r="AI94" i="6" s="1"/>
  <c r="AF27" i="6"/>
  <c r="AF29" i="6" s="1"/>
  <c r="CS66" i="5"/>
  <c r="CS68" i="5" s="1"/>
  <c r="CF40" i="5"/>
  <c r="CF42" i="5" s="1"/>
  <c r="CE53" i="5"/>
  <c r="CE55" i="5" s="1"/>
  <c r="CK66" i="5"/>
  <c r="CK68" i="5" s="1"/>
  <c r="S144" i="6"/>
  <c r="S146" i="6" s="1"/>
  <c r="L105" i="6"/>
  <c r="L107" i="6" s="1"/>
  <c r="R131" i="6"/>
  <c r="R133" i="6" s="1"/>
  <c r="J131" i="6"/>
  <c r="K128" i="6" s="1"/>
  <c r="K131" i="6" s="1"/>
  <c r="L128" i="6" s="1"/>
  <c r="L131" i="6" s="1"/>
  <c r="L133" i="6" s="1"/>
  <c r="BU66" i="5"/>
  <c r="BU68" i="5" s="1"/>
  <c r="BZ196" i="6"/>
  <c r="CA193" i="6" s="1"/>
  <c r="CA196" i="6" s="1"/>
  <c r="AT196" i="6"/>
  <c r="AT198" i="6" s="1"/>
  <c r="BH53" i="6"/>
  <c r="BH55" i="6" s="1"/>
  <c r="AH40" i="6"/>
  <c r="AH42" i="6" s="1"/>
  <c r="AB53" i="6"/>
  <c r="AC50" i="6" s="1"/>
  <c r="AC53" i="6" s="1"/>
  <c r="AD50" i="6" s="1"/>
  <c r="AD53" i="6" s="1"/>
  <c r="AD55" i="6" s="1"/>
  <c r="BJ14" i="5"/>
  <c r="BJ16" i="5" s="1"/>
  <c r="AL14" i="5"/>
  <c r="AL16" i="5" s="1"/>
  <c r="AE14" i="5"/>
  <c r="AE16" i="5" s="1"/>
  <c r="CL92" i="6"/>
  <c r="CL94" i="6" s="1"/>
  <c r="CF105" i="6"/>
  <c r="CF107" i="6" s="1"/>
  <c r="CE131" i="6"/>
  <c r="CE133" i="6" s="1"/>
  <c r="BZ66" i="6"/>
  <c r="BZ68" i="6" s="1"/>
  <c r="BX105" i="6"/>
  <c r="BX107" i="6" s="1"/>
  <c r="BW131" i="6"/>
  <c r="BW133" i="6" s="1"/>
  <c r="BQ14" i="6"/>
  <c r="BQ16" i="6" s="1"/>
  <c r="BP170" i="6"/>
  <c r="BP172" i="6" s="1"/>
  <c r="BO131" i="6"/>
  <c r="BO133" i="6" s="1"/>
  <c r="BJ118" i="6"/>
  <c r="BJ120" i="6" s="1"/>
  <c r="BJ66" i="6"/>
  <c r="BJ68" i="6" s="1"/>
  <c r="AZ144" i="6"/>
  <c r="AZ146" i="6" s="1"/>
  <c r="AT183" i="6"/>
  <c r="AT185" i="6" s="1"/>
  <c r="AP92" i="6"/>
  <c r="AP94" i="6" s="1"/>
  <c r="AP131" i="6"/>
  <c r="AQ128" i="6" s="1"/>
  <c r="AQ131" i="6" s="1"/>
  <c r="AR128" i="6" s="1"/>
  <c r="AR131" i="6" s="1"/>
  <c r="AS128" i="6" s="1"/>
  <c r="AS131" i="6" s="1"/>
  <c r="AS133" i="6" s="1"/>
  <c r="AH131" i="6"/>
  <c r="Z92" i="6"/>
  <c r="Z94" i="6" s="1"/>
  <c r="U14" i="6"/>
  <c r="N118" i="6"/>
  <c r="N120" i="6" s="1"/>
  <c r="Q66" i="5"/>
  <c r="Q68" i="5" s="1"/>
  <c r="BQ209" i="6"/>
  <c r="BQ211" i="6" s="1"/>
  <c r="CT40" i="6"/>
  <c r="CU37" i="6" s="1"/>
  <c r="CU40" i="6" s="1"/>
  <c r="BX53" i="6"/>
  <c r="BX55" i="6" s="1"/>
  <c r="H107" i="5"/>
  <c r="I102" i="5"/>
  <c r="I105" i="5" s="1"/>
  <c r="I107" i="5" s="1"/>
  <c r="BY27" i="5"/>
  <c r="BY29" i="5" s="1"/>
  <c r="AU209" i="6"/>
  <c r="AU211" i="6" s="1"/>
  <c r="AN196" i="6"/>
  <c r="AN198" i="6" s="1"/>
  <c r="AA196" i="6"/>
  <c r="AA198" i="6" s="1"/>
  <c r="BS209" i="6"/>
  <c r="BT206" i="6" s="1"/>
  <c r="BT209" i="6" s="1"/>
  <c r="BI27" i="5"/>
  <c r="BI29" i="5" s="1"/>
  <c r="CD209" i="6"/>
  <c r="CD211" i="6" s="1"/>
  <c r="BJ209" i="6"/>
  <c r="BJ211" i="6" s="1"/>
  <c r="AH222" i="6"/>
  <c r="AH224" i="6" s="1"/>
  <c r="BV79" i="5"/>
  <c r="BV81" i="5" s="1"/>
  <c r="BC209" i="6"/>
  <c r="BC211" i="6" s="1"/>
  <c r="CF196" i="6"/>
  <c r="CF198" i="6" s="1"/>
  <c r="AL209" i="6"/>
  <c r="AL211" i="6" s="1"/>
  <c r="AE222" i="6"/>
  <c r="AE224" i="6" s="1"/>
  <c r="Z222" i="6"/>
  <c r="Z224" i="6" s="1"/>
  <c r="BP209" i="6"/>
  <c r="BP211" i="6" s="1"/>
  <c r="BB209" i="6"/>
  <c r="BB211" i="6" s="1"/>
  <c r="AT209" i="6"/>
  <c r="AT211" i="6" s="1"/>
  <c r="AO196" i="6"/>
  <c r="AO198" i="6" s="1"/>
  <c r="U196" i="6"/>
  <c r="U198" i="6" s="1"/>
  <c r="BD196" i="6"/>
  <c r="BE193" i="6" s="1"/>
  <c r="BE196" i="6" s="1"/>
  <c r="N209" i="6"/>
  <c r="O206" i="6" s="1"/>
  <c r="O209" i="6" s="1"/>
  <c r="AM222" i="6"/>
  <c r="AM224" i="6" s="1"/>
  <c r="AU27" i="5"/>
  <c r="AU29" i="5" s="1"/>
  <c r="AE27" i="5"/>
  <c r="AE29" i="5" s="1"/>
  <c r="S40" i="5"/>
  <c r="S42" i="5" s="1"/>
  <c r="K40" i="5"/>
  <c r="K42" i="5" s="1"/>
  <c r="I24" i="6"/>
  <c r="I27" i="6" s="1"/>
  <c r="I29" i="6" s="1"/>
  <c r="H185" i="6"/>
  <c r="BD209" i="6"/>
  <c r="BD211" i="6" s="1"/>
  <c r="CJ27" i="5"/>
  <c r="CJ29" i="5" s="1"/>
  <c r="AB40" i="5"/>
  <c r="AB42" i="5" s="1"/>
  <c r="X27" i="5"/>
  <c r="X29" i="5" s="1"/>
  <c r="I50" i="5"/>
  <c r="I53" i="5" s="1"/>
  <c r="I55" i="5" s="1"/>
  <c r="AV79" i="5"/>
  <c r="AV81" i="5" s="1"/>
  <c r="U79" i="5"/>
  <c r="V76" i="5" s="1"/>
  <c r="V79" i="5" s="1"/>
  <c r="CK209" i="6"/>
  <c r="CK211" i="6" s="1"/>
  <c r="AN209" i="6"/>
  <c r="AN211" i="6" s="1"/>
  <c r="X209" i="6"/>
  <c r="X211" i="6" s="1"/>
  <c r="AV27" i="5"/>
  <c r="AV29" i="5" s="1"/>
  <c r="BQ79" i="5"/>
  <c r="BQ81" i="5" s="1"/>
  <c r="CB27" i="5"/>
  <c r="CB29" i="5" s="1"/>
  <c r="BX40" i="5"/>
  <c r="BX42" i="5" s="1"/>
  <c r="BD27" i="5"/>
  <c r="BE24" i="5" s="1"/>
  <c r="BE27" i="5" s="1"/>
  <c r="BF24" i="5" s="1"/>
  <c r="BF27" i="5" s="1"/>
  <c r="BF29" i="5" s="1"/>
  <c r="BY79" i="5"/>
  <c r="BZ76" i="5" s="1"/>
  <c r="BZ79" i="5" s="1"/>
  <c r="AV209" i="6"/>
  <c r="AV211" i="6" s="1"/>
  <c r="AN27" i="5"/>
  <c r="AN29" i="5" s="1"/>
  <c r="AF27" i="5"/>
  <c r="AF29" i="5" s="1"/>
  <c r="BK79" i="5"/>
  <c r="BK81" i="5" s="1"/>
  <c r="AN79" i="5"/>
  <c r="AN81" i="5" s="1"/>
  <c r="L209" i="6"/>
  <c r="L211" i="6" s="1"/>
  <c r="Q27" i="5"/>
  <c r="Q29" i="5" s="1"/>
  <c r="BU27" i="5"/>
  <c r="BU29" i="5" s="1"/>
  <c r="AW27" i="5"/>
  <c r="AW29" i="5" s="1"/>
  <c r="CS27" i="5"/>
  <c r="CT24" i="5" s="1"/>
  <c r="CT27" i="5" s="1"/>
  <c r="CT29" i="5" s="1"/>
  <c r="AO27" i="5"/>
  <c r="AO29" i="5" s="1"/>
  <c r="Y27" i="5"/>
  <c r="Y29" i="5" s="1"/>
  <c r="AF79" i="5"/>
  <c r="AF81" i="5" s="1"/>
  <c r="AG196" i="6"/>
  <c r="AG198" i="6" s="1"/>
  <c r="Y196" i="6"/>
  <c r="Y198" i="6" s="1"/>
  <c r="BP79" i="5"/>
  <c r="BP81" i="5" s="1"/>
  <c r="AB79" i="5"/>
  <c r="AB81" i="5" s="1"/>
  <c r="CF79" i="5"/>
  <c r="CF81" i="5" s="1"/>
  <c r="K196" i="6"/>
  <c r="K198" i="6" s="1"/>
  <c r="AP27" i="6"/>
  <c r="AQ24" i="6" s="1"/>
  <c r="AQ27" i="6" s="1"/>
  <c r="I66" i="6"/>
  <c r="I68" i="6" s="1"/>
  <c r="J79" i="6"/>
  <c r="J81" i="6" s="1"/>
  <c r="CT79" i="6"/>
  <c r="CT81" i="6" s="1"/>
  <c r="BD118" i="6"/>
  <c r="BE115" i="6" s="1"/>
  <c r="BE118" i="6" s="1"/>
  <c r="BE120" i="6" s="1"/>
  <c r="I76" i="6"/>
  <c r="I79" i="6" s="1"/>
  <c r="I81" i="6" s="1"/>
  <c r="BJ40" i="5"/>
  <c r="BJ42" i="5" s="1"/>
  <c r="H237" i="6"/>
  <c r="BA66" i="5"/>
  <c r="BA68" i="5" s="1"/>
  <c r="BS131" i="6"/>
  <c r="BS133" i="6" s="1"/>
  <c r="N40" i="5"/>
  <c r="O37" i="5" s="1"/>
  <c r="O40" i="5" s="1"/>
  <c r="O42" i="5" s="1"/>
  <c r="H42" i="5"/>
  <c r="I37" i="5"/>
  <c r="I40" i="5" s="1"/>
  <c r="I42" i="5" s="1"/>
  <c r="CD14" i="5"/>
  <c r="CD16" i="5" s="1"/>
  <c r="BB131" i="6"/>
  <c r="BB133" i="6" s="1"/>
  <c r="AH27" i="6"/>
  <c r="AH29" i="6" s="1"/>
  <c r="AL131" i="6"/>
  <c r="AL133" i="6" s="1"/>
  <c r="CJ40" i="5"/>
  <c r="CJ42" i="5" s="1"/>
  <c r="CI53" i="5"/>
  <c r="CI55" i="5" s="1"/>
  <c r="N105" i="6"/>
  <c r="N107" i="6" s="1"/>
  <c r="BP27" i="5"/>
  <c r="BP29" i="5" s="1"/>
  <c r="X40" i="5"/>
  <c r="X42" i="5" s="1"/>
  <c r="M66" i="5"/>
  <c r="M68" i="5" s="1"/>
  <c r="AT79" i="5"/>
  <c r="AT81" i="5" s="1"/>
  <c r="CD27" i="6"/>
  <c r="CD29" i="6" s="1"/>
  <c r="BJ105" i="6"/>
  <c r="BJ107" i="6" s="1"/>
  <c r="AT105" i="6"/>
  <c r="AT107" i="6" s="1"/>
  <c r="Z196" i="6"/>
  <c r="Z198" i="6" s="1"/>
  <c r="N131" i="6"/>
  <c r="BK53" i="5"/>
  <c r="BK55" i="5" s="1"/>
  <c r="BH27" i="5"/>
  <c r="BH29" i="5" s="1"/>
  <c r="BC53" i="5"/>
  <c r="BC55" i="5" s="1"/>
  <c r="AZ27" i="5"/>
  <c r="AZ29" i="5" s="1"/>
  <c r="AB27" i="5"/>
  <c r="AB29" i="5" s="1"/>
  <c r="Q14" i="5"/>
  <c r="Q16" i="5" s="1"/>
  <c r="BR105" i="6"/>
  <c r="BR107" i="6" s="1"/>
  <c r="BY66" i="5"/>
  <c r="BZ63" i="5" s="1"/>
  <c r="BZ66" i="5" s="1"/>
  <c r="CA63" i="5" s="1"/>
  <c r="CA66" i="5" s="1"/>
  <c r="CA68" i="5" s="1"/>
  <c r="BD40" i="5"/>
  <c r="BD42" i="5" s="1"/>
  <c r="T27" i="5"/>
  <c r="T29" i="5" s="1"/>
  <c r="U66" i="5"/>
  <c r="V63" i="5" s="1"/>
  <c r="V66" i="5" s="1"/>
  <c r="V68" i="5" s="1"/>
  <c r="CL79" i="5"/>
  <c r="CL81" i="5" s="1"/>
  <c r="BW209" i="6"/>
  <c r="BW211" i="6" s="1"/>
  <c r="T196" i="6"/>
  <c r="T198" i="6" s="1"/>
  <c r="R196" i="6"/>
  <c r="R198" i="6" s="1"/>
  <c r="BN131" i="6"/>
  <c r="BN133" i="6" s="1"/>
  <c r="BN209" i="6"/>
  <c r="BN211" i="6" s="1"/>
  <c r="BN235" i="6"/>
  <c r="BN237" i="6" s="1"/>
  <c r="Y14" i="5"/>
  <c r="Y16" i="5" s="1"/>
  <c r="AV118" i="6"/>
  <c r="AV120" i="6" s="1"/>
  <c r="CB40" i="5"/>
  <c r="CB42" i="5" s="1"/>
  <c r="BQ66" i="5"/>
  <c r="BQ68" i="5" s="1"/>
  <c r="AN40" i="5"/>
  <c r="AN42" i="5" s="1"/>
  <c r="AM53" i="5"/>
  <c r="AM55" i="5" s="1"/>
  <c r="L27" i="5"/>
  <c r="L29" i="5" s="1"/>
  <c r="CE79" i="5"/>
  <c r="CE81" i="5" s="1"/>
  <c r="CL14" i="5"/>
  <c r="CM11" i="5" s="1"/>
  <c r="CM14" i="5" s="1"/>
  <c r="BN14" i="5"/>
  <c r="BN16" i="5" s="1"/>
  <c r="AP14" i="5"/>
  <c r="AQ11" i="5" s="1"/>
  <c r="AQ14" i="5" s="1"/>
  <c r="AB92" i="6"/>
  <c r="AC89" i="6" s="1"/>
  <c r="AC92" i="6" s="1"/>
  <c r="I102" i="6"/>
  <c r="I105" i="6" s="1"/>
  <c r="I107" i="6" s="1"/>
  <c r="BI66" i="5"/>
  <c r="BI68" i="5" s="1"/>
  <c r="AU53" i="5"/>
  <c r="AU55" i="5" s="1"/>
  <c r="AF40" i="5"/>
  <c r="AF42" i="5" s="1"/>
  <c r="BR40" i="5"/>
  <c r="BR42" i="5" s="1"/>
  <c r="BO66" i="5"/>
  <c r="BO68" i="5" s="1"/>
  <c r="CE66" i="5"/>
  <c r="CE68" i="5" s="1"/>
  <c r="BQ131" i="6"/>
  <c r="BQ133" i="6" s="1"/>
  <c r="FL40" i="5"/>
  <c r="FM37" i="5" s="1"/>
  <c r="FM40" i="5" s="1"/>
  <c r="BJ131" i="6"/>
  <c r="BJ133" i="6" s="1"/>
  <c r="BX27" i="5"/>
  <c r="BX29" i="5" s="1"/>
  <c r="AE53" i="5"/>
  <c r="AE55" i="5" s="1"/>
  <c r="J14" i="5"/>
  <c r="J16" i="5" s="1"/>
  <c r="CC79" i="5"/>
  <c r="CC81" i="5" s="1"/>
  <c r="X79" i="5"/>
  <c r="X81" i="5" s="1"/>
  <c r="Q209" i="6"/>
  <c r="Q211" i="6" s="1"/>
  <c r="AO209" i="6"/>
  <c r="AO211" i="6" s="1"/>
  <c r="CT209" i="6"/>
  <c r="CT211" i="6" s="1"/>
  <c r="AH196" i="6"/>
  <c r="AH198" i="6" s="1"/>
  <c r="Q196" i="6"/>
  <c r="Q198" i="6" s="1"/>
  <c r="J196" i="6"/>
  <c r="J198" i="6" s="1"/>
  <c r="H55" i="6"/>
  <c r="I115" i="6"/>
  <c r="I118" i="6" s="1"/>
  <c r="I120" i="6" s="1"/>
  <c r="H120" i="6"/>
  <c r="FF27" i="6"/>
  <c r="FF29" i="6" s="1"/>
  <c r="AA79" i="5"/>
  <c r="AA81" i="5" s="1"/>
  <c r="H120" i="5"/>
  <c r="I115" i="5"/>
  <c r="I118" i="5" s="1"/>
  <c r="I120" i="5" s="1"/>
  <c r="BV27" i="6"/>
  <c r="BV29" i="6" s="1"/>
  <c r="Z27" i="6"/>
  <c r="Z29" i="6" s="1"/>
  <c r="K66" i="5"/>
  <c r="K68" i="5" s="1"/>
  <c r="CM209" i="6"/>
  <c r="CN206" i="6" s="1"/>
  <c r="CN209" i="6" s="1"/>
  <c r="CN211" i="6" s="1"/>
  <c r="CE209" i="6"/>
  <c r="CE211" i="6" s="1"/>
  <c r="BS235" i="6"/>
  <c r="BJ235" i="6"/>
  <c r="BJ237" i="6" s="1"/>
  <c r="CB14" i="5"/>
  <c r="CB16" i="5" s="1"/>
  <c r="FI53" i="5"/>
  <c r="FJ50" i="5" s="1"/>
  <c r="FJ53" i="5" s="1"/>
  <c r="J27" i="5"/>
  <c r="J29" i="5" s="1"/>
  <c r="CJ66" i="6"/>
  <c r="CJ68" i="6" s="1"/>
  <c r="CG131" i="6"/>
  <c r="CG133" i="6" s="1"/>
  <c r="CD27" i="5"/>
  <c r="CD29" i="5" s="1"/>
  <c r="X66" i="6"/>
  <c r="X68" i="6" s="1"/>
  <c r="AH27" i="5"/>
  <c r="AI24" i="5" s="1"/>
  <c r="AI27" i="5" s="1"/>
  <c r="K79" i="5"/>
  <c r="K81" i="5" s="1"/>
  <c r="FL14" i="5"/>
  <c r="FM11" i="5" s="1"/>
  <c r="FM14" i="5" s="1"/>
  <c r="I206" i="6"/>
  <c r="I209" i="6" s="1"/>
  <c r="I211" i="6" s="1"/>
  <c r="H211" i="6"/>
  <c r="I219" i="6"/>
  <c r="I222" i="6" s="1"/>
  <c r="I224" i="6" s="1"/>
  <c r="H224" i="6"/>
  <c r="BY131" i="6"/>
  <c r="BY133" i="6" s="1"/>
  <c r="BS14" i="6"/>
  <c r="BT11" i="6" s="1"/>
  <c r="BT14" i="6" s="1"/>
  <c r="BK14" i="6"/>
  <c r="AP79" i="6"/>
  <c r="AP81" i="6" s="1"/>
  <c r="CC27" i="5"/>
  <c r="CC29" i="5" s="1"/>
  <c r="BQ53" i="5"/>
  <c r="BQ55" i="5" s="1"/>
  <c r="BI53" i="5"/>
  <c r="BI55" i="5" s="1"/>
  <c r="BB40" i="5"/>
  <c r="BB42" i="5" s="1"/>
  <c r="M53" i="5"/>
  <c r="M55" i="5" s="1"/>
  <c r="BO27" i="5"/>
  <c r="BO29" i="5" s="1"/>
  <c r="AM40" i="5"/>
  <c r="AM42" i="5" s="1"/>
  <c r="Z79" i="5"/>
  <c r="Z81" i="5" s="1"/>
  <c r="R79" i="5"/>
  <c r="R81" i="5" s="1"/>
  <c r="T79" i="5"/>
  <c r="T81" i="5" s="1"/>
  <c r="BH79" i="5"/>
  <c r="BH81" i="5" s="1"/>
  <c r="BX79" i="5"/>
  <c r="BX81" i="5" s="1"/>
  <c r="CJ196" i="6"/>
  <c r="CJ198" i="6" s="1"/>
  <c r="X196" i="6"/>
  <c r="X198" i="6" s="1"/>
  <c r="AF196" i="6"/>
  <c r="AF198" i="6" s="1"/>
  <c r="CL79" i="6"/>
  <c r="CL81" i="6" s="1"/>
  <c r="BD66" i="6"/>
  <c r="AV66" i="6"/>
  <c r="AV68" i="6" s="1"/>
  <c r="T92" i="6"/>
  <c r="T94" i="6" s="1"/>
  <c r="BG66" i="5"/>
  <c r="BG68" i="5" s="1"/>
  <c r="U53" i="5"/>
  <c r="U55" i="5" s="1"/>
  <c r="BG79" i="5"/>
  <c r="BG81" i="5" s="1"/>
  <c r="AH79" i="5"/>
  <c r="AH81" i="5" s="1"/>
  <c r="BJ222" i="6"/>
  <c r="BJ224" i="6" s="1"/>
  <c r="BB235" i="6"/>
  <c r="BB237" i="6" s="1"/>
  <c r="S196" i="6"/>
  <c r="S198" i="6" s="1"/>
  <c r="FL66" i="6"/>
  <c r="FL68" i="6" s="1"/>
  <c r="FF14" i="6"/>
  <c r="CL27" i="6"/>
  <c r="CL29" i="6" s="1"/>
  <c r="CJ118" i="6"/>
  <c r="CJ120" i="6" s="1"/>
  <c r="BX92" i="6"/>
  <c r="BX94" i="6" s="1"/>
  <c r="BV79" i="6"/>
  <c r="BV81" i="6" s="1"/>
  <c r="AN118" i="6"/>
  <c r="AN120" i="6" s="1"/>
  <c r="R27" i="6"/>
  <c r="R29" i="6" s="1"/>
  <c r="BA53" i="5"/>
  <c r="BA55" i="5" s="1"/>
  <c r="AP27" i="5"/>
  <c r="AP29" i="5" s="1"/>
  <c r="AG27" i="5"/>
  <c r="AG29" i="5" s="1"/>
  <c r="I63" i="5"/>
  <c r="I66" i="5" s="1"/>
  <c r="I68" i="5" s="1"/>
  <c r="AT222" i="6"/>
  <c r="AT224" i="6" s="1"/>
  <c r="AL222" i="6"/>
  <c r="AL224" i="6" s="1"/>
  <c r="N235" i="6"/>
  <c r="I37" i="6"/>
  <c r="I40" i="6" s="1"/>
  <c r="I42" i="6" s="1"/>
  <c r="BZ105" i="6"/>
  <c r="CA102" i="6" s="1"/>
  <c r="CA105" i="6" s="1"/>
  <c r="BH92" i="6"/>
  <c r="BH94" i="6" s="1"/>
  <c r="BC14" i="6"/>
  <c r="BC16" i="6" s="1"/>
  <c r="AF118" i="6"/>
  <c r="AF120" i="6" s="1"/>
  <c r="AF66" i="6"/>
  <c r="AF68" i="6" s="1"/>
  <c r="AE14" i="6"/>
  <c r="AE16" i="6" s="1"/>
  <c r="Z79" i="6"/>
  <c r="Z81" i="6" s="1"/>
  <c r="R79" i="6"/>
  <c r="R81" i="6" s="1"/>
  <c r="J27" i="6"/>
  <c r="J29" i="6" s="1"/>
  <c r="Z27" i="5"/>
  <c r="Z29" i="5" s="1"/>
  <c r="BW79" i="5"/>
  <c r="BW81" i="5" s="1"/>
  <c r="BO79" i="5"/>
  <c r="BO81" i="5" s="1"/>
  <c r="BO209" i="6"/>
  <c r="BO211" i="6" s="1"/>
  <c r="AH209" i="6"/>
  <c r="AH211" i="6" s="1"/>
  <c r="BB222" i="6"/>
  <c r="BB224" i="6" s="1"/>
  <c r="AT235" i="6"/>
  <c r="AT237" i="6" s="1"/>
  <c r="AL235" i="6"/>
  <c r="AL237" i="6" s="1"/>
  <c r="N222" i="6"/>
  <c r="N224" i="6" s="1"/>
  <c r="FI131" i="6"/>
  <c r="CT27" i="6"/>
  <c r="CT29" i="6" s="1"/>
  <c r="CD79" i="6"/>
  <c r="CD81" i="6" s="1"/>
  <c r="BH131" i="6"/>
  <c r="BH133" i="6" s="1"/>
  <c r="AZ131" i="6"/>
  <c r="AZ133" i="6" s="1"/>
  <c r="AH79" i="6"/>
  <c r="CL27" i="5"/>
  <c r="AB131" i="6"/>
  <c r="BY53" i="5"/>
  <c r="BZ50" i="5" s="1"/>
  <c r="BZ53" i="5" s="1"/>
  <c r="AA66" i="5"/>
  <c r="AA68" i="5" s="1"/>
  <c r="S66" i="5"/>
  <c r="S68" i="5" s="1"/>
  <c r="CD79" i="5"/>
  <c r="CD81" i="5" s="1"/>
  <c r="BN79" i="5"/>
  <c r="BN81" i="5" s="1"/>
  <c r="AV14" i="5"/>
  <c r="AV16" i="5" s="1"/>
  <c r="FQ53" i="5"/>
  <c r="FQ55" i="5" s="1"/>
  <c r="CF92" i="6"/>
  <c r="CF94" i="6" s="1"/>
  <c r="BP92" i="6"/>
  <c r="BP94" i="6" s="1"/>
  <c r="AZ92" i="6"/>
  <c r="AZ94" i="6" s="1"/>
  <c r="AU14" i="6"/>
  <c r="AU16" i="6" s="1"/>
  <c r="AN66" i="6"/>
  <c r="AN68" i="6" s="1"/>
  <c r="X118" i="6"/>
  <c r="X120" i="6" s="1"/>
  <c r="BW66" i="5"/>
  <c r="BW68" i="5" s="1"/>
  <c r="AL40" i="5"/>
  <c r="AL42" i="5" s="1"/>
  <c r="R27" i="5"/>
  <c r="R29" i="5" s="1"/>
  <c r="AP79" i="5"/>
  <c r="AP81" i="5" s="1"/>
  <c r="AW209" i="6"/>
  <c r="AW211" i="6" s="1"/>
  <c r="BK196" i="6"/>
  <c r="BK198" i="6" s="1"/>
  <c r="Z209" i="6"/>
  <c r="Z211" i="6" s="1"/>
  <c r="BC196" i="6"/>
  <c r="BC198" i="6" s="1"/>
  <c r="M196" i="6"/>
  <c r="M198" i="6" s="1"/>
  <c r="BB105" i="6"/>
  <c r="BB107" i="6" s="1"/>
  <c r="AL105" i="6"/>
  <c r="AL107" i="6" s="1"/>
  <c r="AM14" i="6"/>
  <c r="AM16" i="6" s="1"/>
  <c r="T131" i="6"/>
  <c r="T133" i="6" s="1"/>
  <c r="L92" i="6"/>
  <c r="L94" i="6" s="1"/>
  <c r="AT40" i="5"/>
  <c r="AT42" i="5" s="1"/>
  <c r="S79" i="5"/>
  <c r="S81" i="5" s="1"/>
  <c r="BS222" i="6"/>
  <c r="BT219" i="6" s="1"/>
  <c r="BT222" i="6" s="1"/>
  <c r="BT224" i="6" s="1"/>
  <c r="AU196" i="6"/>
  <c r="AU198" i="6" s="1"/>
  <c r="CE27" i="5"/>
  <c r="CE29" i="5" s="1"/>
  <c r="BK40" i="5"/>
  <c r="BL37" i="5" s="1"/>
  <c r="BL40" i="5" s="1"/>
  <c r="AE40" i="5"/>
  <c r="AE42" i="5" s="1"/>
  <c r="I11" i="5"/>
  <c r="I14" i="5" s="1"/>
  <c r="I16" i="5" s="1"/>
  <c r="K27" i="5"/>
  <c r="K29" i="5" s="1"/>
  <c r="CI40" i="5"/>
  <c r="CI42" i="5" s="1"/>
  <c r="H159" i="6"/>
  <c r="H68" i="6"/>
  <c r="BC40" i="5"/>
  <c r="BC42" i="5" s="1"/>
  <c r="H172" i="6"/>
  <c r="AU40" i="5"/>
  <c r="AU42" i="5" s="1"/>
  <c r="AA27" i="5"/>
  <c r="AA29" i="5" s="1"/>
  <c r="I24" i="5"/>
  <c r="I27" i="5" s="1"/>
  <c r="I29" i="5" s="1"/>
  <c r="H29" i="5"/>
  <c r="S27" i="5"/>
  <c r="S29" i="5" s="1"/>
  <c r="BW27" i="5"/>
  <c r="BW29" i="5" s="1"/>
  <c r="BG27" i="5"/>
  <c r="BG29" i="5" s="1"/>
  <c r="AE144" i="6"/>
  <c r="AE146" i="6" s="1"/>
  <c r="AN144" i="6"/>
  <c r="AN146" i="6" s="1"/>
  <c r="AV144" i="6"/>
  <c r="AV146" i="6" s="1"/>
  <c r="BD144" i="6"/>
  <c r="BD146" i="6" s="1"/>
  <c r="CC144" i="6"/>
  <c r="CC146" i="6" s="1"/>
  <c r="CK144" i="6"/>
  <c r="CK146" i="6" s="1"/>
  <c r="AA157" i="6"/>
  <c r="AA159" i="6" s="1"/>
  <c r="BH157" i="6"/>
  <c r="BH159" i="6" s="1"/>
  <c r="BY157" i="6"/>
  <c r="BY159" i="6" s="1"/>
  <c r="AM170" i="6"/>
  <c r="AM172" i="6" s="1"/>
  <c r="CJ170" i="6"/>
  <c r="CJ172" i="6" s="1"/>
  <c r="Z183" i="6"/>
  <c r="Z185" i="6" s="1"/>
  <c r="AH183" i="6"/>
  <c r="Q79" i="5"/>
  <c r="Q81" i="5" s="1"/>
  <c r="AG79" i="5"/>
  <c r="AG81" i="5" s="1"/>
  <c r="CS79" i="5"/>
  <c r="Y209" i="6"/>
  <c r="Y211" i="6" s="1"/>
  <c r="AG209" i="6"/>
  <c r="AG211" i="6" s="1"/>
  <c r="BV209" i="6"/>
  <c r="BV211" i="6" s="1"/>
  <c r="CL209" i="6"/>
  <c r="CL211" i="6" s="1"/>
  <c r="FF209" i="6"/>
  <c r="BR196" i="6"/>
  <c r="BR198" i="6" s="1"/>
  <c r="BN27" i="6"/>
  <c r="BN29" i="6" s="1"/>
  <c r="T40" i="6"/>
  <c r="T42" i="6" s="1"/>
  <c r="BP40" i="6"/>
  <c r="BP42" i="6" s="1"/>
  <c r="CF40" i="6"/>
  <c r="CF42" i="6" s="1"/>
  <c r="N53" i="6"/>
  <c r="N55" i="6" s="1"/>
  <c r="BR53" i="6"/>
  <c r="BR55" i="6" s="1"/>
  <c r="BZ53" i="6"/>
  <c r="CA50" i="6" s="1"/>
  <c r="CA53" i="6" s="1"/>
  <c r="BN79" i="6"/>
  <c r="BN81" i="6" s="1"/>
  <c r="AW79" i="5"/>
  <c r="AX76" i="5" s="1"/>
  <c r="AX79" i="5" s="1"/>
  <c r="R209" i="6"/>
  <c r="R211" i="6" s="1"/>
  <c r="BB196" i="6"/>
  <c r="BB198" i="6" s="1"/>
  <c r="BJ196" i="6"/>
  <c r="BJ198" i="6" s="1"/>
  <c r="BS196" i="6"/>
  <c r="BT193" i="6" s="1"/>
  <c r="BT196" i="6" s="1"/>
  <c r="M222" i="6"/>
  <c r="M224" i="6" s="1"/>
  <c r="U222" i="6"/>
  <c r="U224" i="6" s="1"/>
  <c r="BR222" i="6"/>
  <c r="BR224" i="6" s="1"/>
  <c r="BZ222" i="6"/>
  <c r="BZ224" i="6" s="1"/>
  <c r="M235" i="6"/>
  <c r="M237" i="6" s="1"/>
  <c r="U235" i="6"/>
  <c r="U237" i="6" s="1"/>
  <c r="BA235" i="6"/>
  <c r="BA237" i="6" s="1"/>
  <c r="BR235" i="6"/>
  <c r="BR237" i="6" s="1"/>
  <c r="BN144" i="6"/>
  <c r="BN146" i="6" s="1"/>
  <c r="BN170" i="6"/>
  <c r="BN172" i="6" s="1"/>
  <c r="BN196" i="6"/>
  <c r="BN198" i="6" s="1"/>
  <c r="BN222" i="6"/>
  <c r="BN224" i="6" s="1"/>
  <c r="AL27" i="5"/>
  <c r="AL29" i="5" s="1"/>
  <c r="AT27" i="5"/>
  <c r="AT29" i="5" s="1"/>
  <c r="BB27" i="5"/>
  <c r="BB29" i="5" s="1"/>
  <c r="BR27" i="5"/>
  <c r="BR29" i="5" s="1"/>
  <c r="Z40" i="5"/>
  <c r="Z42" i="5" s="1"/>
  <c r="AP40" i="5"/>
  <c r="AP42" i="5" s="1"/>
  <c r="BN40" i="5"/>
  <c r="BN42" i="5" s="1"/>
  <c r="BV40" i="5"/>
  <c r="BV42" i="5" s="1"/>
  <c r="CD40" i="5"/>
  <c r="CD42" i="5" s="1"/>
  <c r="CL40" i="5"/>
  <c r="CM37" i="5" s="1"/>
  <c r="CM40" i="5" s="1"/>
  <c r="AG53" i="5"/>
  <c r="AG55" i="5" s="1"/>
  <c r="BU53" i="5"/>
  <c r="BU55" i="5" s="1"/>
  <c r="CK53" i="5"/>
  <c r="CK55" i="5" s="1"/>
  <c r="CS53" i="5"/>
  <c r="CS55" i="5" s="1"/>
  <c r="AU66" i="5"/>
  <c r="AU68" i="5" s="1"/>
  <c r="BC66" i="5"/>
  <c r="BC68" i="5" s="1"/>
  <c r="BK66" i="5"/>
  <c r="BL63" i="5" s="1"/>
  <c r="BL66" i="5" s="1"/>
  <c r="I131" i="6"/>
  <c r="I133" i="6" s="1"/>
  <c r="BD131" i="6"/>
  <c r="AB196" i="6"/>
  <c r="AB198" i="6" s="1"/>
  <c r="CI27" i="5"/>
  <c r="CI29" i="5" s="1"/>
  <c r="AA40" i="5"/>
  <c r="AA42" i="5" s="1"/>
  <c r="AV196" i="6"/>
  <c r="AV198" i="6" s="1"/>
  <c r="CJ222" i="6"/>
  <c r="CJ224" i="6" s="1"/>
  <c r="AE235" i="6"/>
  <c r="AE237" i="6" s="1"/>
  <c r="N79" i="5"/>
  <c r="O76" i="5" s="1"/>
  <c r="O79" i="5" s="1"/>
  <c r="AL79" i="5"/>
  <c r="AL81" i="5" s="1"/>
  <c r="BB79" i="5"/>
  <c r="BB81" i="5" s="1"/>
  <c r="BR79" i="5"/>
  <c r="BR81" i="5" s="1"/>
  <c r="BN27" i="5"/>
  <c r="BN29" i="5" s="1"/>
  <c r="BA79" i="5"/>
  <c r="BA81" i="5" s="1"/>
  <c r="M79" i="5"/>
  <c r="M81" i="5" s="1"/>
  <c r="BC79" i="5"/>
  <c r="BC81" i="5" s="1"/>
  <c r="CI79" i="5"/>
  <c r="CI81" i="5" s="1"/>
  <c r="L196" i="6"/>
  <c r="L198" i="6" s="1"/>
  <c r="L79" i="5"/>
  <c r="L81" i="5" s="1"/>
  <c r="N27" i="5"/>
  <c r="S157" i="6"/>
  <c r="S159" i="6" s="1"/>
  <c r="H146" i="6"/>
  <c r="I141" i="6"/>
  <c r="I144" i="6" s="1"/>
  <c r="I146" i="6" s="1"/>
  <c r="AW53" i="5"/>
  <c r="K157" i="6"/>
  <c r="K159" i="6" s="1"/>
  <c r="Q53" i="5"/>
  <c r="Q55" i="5" s="1"/>
  <c r="BJ27" i="5"/>
  <c r="BJ29" i="5" s="1"/>
  <c r="J40" i="5"/>
  <c r="J42" i="5" s="1"/>
  <c r="AE66" i="5"/>
  <c r="AE68" i="5" s="1"/>
  <c r="I89" i="6"/>
  <c r="I92" i="6" s="1"/>
  <c r="I94" i="6" s="1"/>
  <c r="H94" i="6"/>
  <c r="AO53" i="5"/>
  <c r="AO55" i="5" s="1"/>
  <c r="BQ157" i="6"/>
  <c r="BQ159" i="6" s="1"/>
  <c r="Y53" i="5"/>
  <c r="Y55" i="5" s="1"/>
  <c r="R183" i="6"/>
  <c r="R185" i="6" s="1"/>
  <c r="AH40" i="5"/>
  <c r="BV27" i="5"/>
  <c r="BV29" i="5" s="1"/>
  <c r="AM27" i="5"/>
  <c r="AM29" i="5" s="1"/>
  <c r="CI66" i="5"/>
  <c r="CI68" i="5" s="1"/>
  <c r="BC27" i="5"/>
  <c r="BC29" i="5" s="1"/>
  <c r="BK27" i="5"/>
  <c r="BU79" i="5"/>
  <c r="BU81" i="5" s="1"/>
  <c r="AO79" i="5"/>
  <c r="AO81" i="5" s="1"/>
  <c r="CK79" i="5"/>
  <c r="CK81" i="5" s="1"/>
  <c r="AU79" i="5"/>
  <c r="AU81" i="5" s="1"/>
  <c r="Y79" i="5"/>
  <c r="Y81" i="5" s="1"/>
  <c r="J79" i="5"/>
  <c r="J81" i="5" s="1"/>
  <c r="AE79" i="5"/>
  <c r="AE81" i="5" s="1"/>
  <c r="BJ79" i="5"/>
  <c r="BJ81" i="5" s="1"/>
  <c r="H81" i="5"/>
  <c r="I79" i="5"/>
  <c r="I81" i="5" s="1"/>
  <c r="AM79" i="5"/>
  <c r="AM81" i="5" s="1"/>
  <c r="BC222" i="6"/>
  <c r="BC224" i="6" s="1"/>
  <c r="I193" i="6"/>
  <c r="I196" i="6" s="1"/>
  <c r="I198" i="6" s="1"/>
  <c r="H198" i="6"/>
  <c r="BI222" i="6"/>
  <c r="BI224" i="6" s="1"/>
  <c r="AZ209" i="6"/>
  <c r="AZ211" i="6" s="1"/>
  <c r="BC235" i="6"/>
  <c r="BC237" i="6" s="1"/>
  <c r="CC196" i="6"/>
  <c r="CC198" i="6" s="1"/>
  <c r="AB209" i="6"/>
  <c r="BI196" i="6"/>
  <c r="BI198" i="6" s="1"/>
  <c r="AU222" i="6"/>
  <c r="AU224" i="6" s="1"/>
  <c r="AM235" i="6"/>
  <c r="AM237" i="6" s="1"/>
  <c r="BK222" i="6"/>
  <c r="T209" i="6"/>
  <c r="T211" i="6" s="1"/>
  <c r="J209" i="6"/>
  <c r="J211" i="6" s="1"/>
  <c r="N196" i="6"/>
  <c r="CK196" i="6"/>
  <c r="CK198" i="6" s="1"/>
  <c r="AL196" i="6"/>
  <c r="AL198" i="6" s="1"/>
  <c r="I89" i="5"/>
  <c r="I92" i="5" s="1"/>
  <c r="H94" i="5"/>
  <c r="BJ53" i="6"/>
  <c r="BJ55" i="6" s="1"/>
  <c r="BB53" i="6"/>
  <c r="BB55" i="6" s="1"/>
  <c r="BX40" i="6"/>
  <c r="BX42" i="6" s="1"/>
  <c r="AZ40" i="6"/>
  <c r="AZ42" i="6" s="1"/>
  <c r="AT53" i="6"/>
  <c r="AT55" i="6" s="1"/>
  <c r="AL53" i="6"/>
  <c r="AL55" i="6" s="1"/>
  <c r="L40" i="6"/>
  <c r="L42" i="6" s="1"/>
  <c r="AB40" i="6"/>
  <c r="BH40" i="6"/>
  <c r="BH42" i="6" s="1"/>
  <c r="D251" i="6"/>
  <c r="H16" i="6" l="1"/>
  <c r="CG81" i="6"/>
  <c r="CM120" i="6"/>
  <c r="AX102" i="6"/>
  <c r="AX105" i="6" s="1"/>
  <c r="AX107" i="6" s="1"/>
  <c r="CN63" i="6"/>
  <c r="CN66" i="6" s="1"/>
  <c r="CN68" i="6" s="1"/>
  <c r="BT102" i="6"/>
  <c r="BT105" i="6" s="1"/>
  <c r="BU102" i="6" s="1"/>
  <c r="BU105" i="6" s="1"/>
  <c r="BU107" i="6" s="1"/>
  <c r="AQ11" i="6"/>
  <c r="AQ14" i="6" s="1"/>
  <c r="AR11" i="6" s="1"/>
  <c r="AR14" i="6" s="1"/>
  <c r="FR89" i="6"/>
  <c r="FR92" i="6" s="1"/>
  <c r="FR94" i="6" s="1"/>
  <c r="CH24" i="6"/>
  <c r="CH27" i="6" s="1"/>
  <c r="CH29" i="6" s="1"/>
  <c r="FO29" i="6"/>
  <c r="V89" i="6"/>
  <c r="V92" i="6" s="1"/>
  <c r="W89" i="6" s="1"/>
  <c r="W92" i="6" s="1"/>
  <c r="W94" i="6" s="1"/>
  <c r="AX180" i="6"/>
  <c r="AX183" i="6" s="1"/>
  <c r="AY180" i="6" s="1"/>
  <c r="AY183" i="6" s="1"/>
  <c r="AY185" i="6" s="1"/>
  <c r="FO107" i="6"/>
  <c r="O76" i="6"/>
  <c r="O79" i="6" s="1"/>
  <c r="P76" i="6" s="1"/>
  <c r="P79" i="6" s="1"/>
  <c r="P81" i="6" s="1"/>
  <c r="BK107" i="6"/>
  <c r="FO81" i="6"/>
  <c r="CT107" i="6"/>
  <c r="BT76" i="6"/>
  <c r="BT79" i="6" s="1"/>
  <c r="BU76" i="6" s="1"/>
  <c r="BU79" i="6" s="1"/>
  <c r="BU81" i="6" s="1"/>
  <c r="CN11" i="6"/>
  <c r="CN14" i="6" s="1"/>
  <c r="CO11" i="6" s="1"/>
  <c r="CO14" i="6" s="1"/>
  <c r="CA180" i="6"/>
  <c r="CA183" i="6" s="1"/>
  <c r="CA185" i="6" s="1"/>
  <c r="BL154" i="6"/>
  <c r="BL157" i="6" s="1"/>
  <c r="BL159" i="6" s="1"/>
  <c r="BL172" i="6"/>
  <c r="BT141" i="6"/>
  <c r="BT144" i="6" s="1"/>
  <c r="BU141" i="6" s="1"/>
  <c r="BU144" i="6" s="1"/>
  <c r="BU146" i="6" s="1"/>
  <c r="AH159" i="6"/>
  <c r="BS29" i="6"/>
  <c r="O141" i="6"/>
  <c r="O144" i="6" s="1"/>
  <c r="P141" i="6" s="1"/>
  <c r="P144" i="6" s="1"/>
  <c r="P146" i="6" s="1"/>
  <c r="BE89" i="6"/>
  <c r="BE92" i="6" s="1"/>
  <c r="BE94" i="6" s="1"/>
  <c r="FJ63" i="6"/>
  <c r="FJ66" i="6" s="1"/>
  <c r="FJ68" i="6" s="1"/>
  <c r="AB107" i="6"/>
  <c r="BK172" i="6"/>
  <c r="CN167" i="6"/>
  <c r="CN170" i="6" s="1"/>
  <c r="CN172" i="6" s="1"/>
  <c r="AQ180" i="6"/>
  <c r="AQ183" i="6" s="1"/>
  <c r="AR180" i="6" s="1"/>
  <c r="AR183" i="6" s="1"/>
  <c r="BL24" i="6"/>
  <c r="BL27" i="6" s="1"/>
  <c r="BM24" i="6" s="1"/>
  <c r="BM27" i="6" s="1"/>
  <c r="BM29" i="6" s="1"/>
  <c r="CA154" i="6"/>
  <c r="CA157" i="6" s="1"/>
  <c r="CB154" i="6" s="1"/>
  <c r="CB157" i="6" s="1"/>
  <c r="CB159" i="6" s="1"/>
  <c r="AP172" i="6"/>
  <c r="FG154" i="6"/>
  <c r="FG157" i="6" s="1"/>
  <c r="FH154" i="6" s="1"/>
  <c r="FH157" i="6" s="1"/>
  <c r="U120" i="6"/>
  <c r="V63" i="6"/>
  <c r="V66" i="6" s="1"/>
  <c r="V68" i="6" s="1"/>
  <c r="FR63" i="6"/>
  <c r="FR66" i="6" s="1"/>
  <c r="FS63" i="6" s="1"/>
  <c r="FS66" i="6" s="1"/>
  <c r="CU89" i="6"/>
  <c r="CU92" i="6" s="1"/>
  <c r="CU94" i="6" s="1"/>
  <c r="V37" i="6"/>
  <c r="V40" i="6" s="1"/>
  <c r="V42" i="6" s="1"/>
  <c r="CV102" i="6"/>
  <c r="CV105" i="6" s="1"/>
  <c r="CV107" i="6" s="1"/>
  <c r="BE154" i="6"/>
  <c r="BE157" i="6" s="1"/>
  <c r="BE159" i="6" s="1"/>
  <c r="V180" i="6"/>
  <c r="V183" i="6" s="1"/>
  <c r="W180" i="6" s="1"/>
  <c r="W183" i="6" s="1"/>
  <c r="W185" i="6" s="1"/>
  <c r="BK81" i="6"/>
  <c r="AI141" i="6"/>
  <c r="AI144" i="6" s="1"/>
  <c r="AJ141" i="6" s="1"/>
  <c r="AJ144" i="6" s="1"/>
  <c r="AJ146" i="6" s="1"/>
  <c r="V120" i="6"/>
  <c r="W115" i="6"/>
  <c r="W118" i="6" s="1"/>
  <c r="W120" i="6" s="1"/>
  <c r="CN180" i="6"/>
  <c r="CN183" i="6" s="1"/>
  <c r="CO180" i="6" s="1"/>
  <c r="CO183" i="6" s="1"/>
  <c r="AB146" i="6"/>
  <c r="AX141" i="6"/>
  <c r="AX144" i="6" s="1"/>
  <c r="AX146" i="6" s="1"/>
  <c r="AC180" i="6"/>
  <c r="AC183" i="6" s="1"/>
  <c r="AD180" i="6" s="1"/>
  <c r="AD183" i="6" s="1"/>
  <c r="AD185" i="6" s="1"/>
  <c r="BE76" i="5"/>
  <c r="BE79" i="5" s="1"/>
  <c r="BF76" i="5" s="1"/>
  <c r="BF79" i="5" s="1"/>
  <c r="BF81" i="5" s="1"/>
  <c r="P180" i="6"/>
  <c r="P183" i="6" s="1"/>
  <c r="P185" i="6" s="1"/>
  <c r="AX154" i="6"/>
  <c r="AX157" i="6" s="1"/>
  <c r="AX159" i="6" s="1"/>
  <c r="BD185" i="6"/>
  <c r="AC172" i="6"/>
  <c r="FR167" i="6"/>
  <c r="FR170" i="6" s="1"/>
  <c r="FR172" i="6" s="1"/>
  <c r="AQ154" i="6"/>
  <c r="AQ157" i="6" s="1"/>
  <c r="AQ159" i="6" s="1"/>
  <c r="CM159" i="6"/>
  <c r="BS172" i="6"/>
  <c r="BZ146" i="6"/>
  <c r="V154" i="6"/>
  <c r="V157" i="6" s="1"/>
  <c r="W154" i="6" s="1"/>
  <c r="W157" i="6" s="1"/>
  <c r="W159" i="6" s="1"/>
  <c r="BD172" i="6"/>
  <c r="N172" i="6"/>
  <c r="BF167" i="6"/>
  <c r="BF170" i="6" s="1"/>
  <c r="BF172" i="6" s="1"/>
  <c r="BE172" i="6"/>
  <c r="V141" i="6"/>
  <c r="V144" i="6" s="1"/>
  <c r="W141" i="6" s="1"/>
  <c r="W144" i="6" s="1"/>
  <c r="W146" i="6" s="1"/>
  <c r="CH141" i="6"/>
  <c r="CH144" i="6" s="1"/>
  <c r="CI141" i="6" s="1"/>
  <c r="CI144" i="6" s="1"/>
  <c r="CI146" i="6" s="1"/>
  <c r="AW16" i="6"/>
  <c r="FO146" i="6"/>
  <c r="BZ172" i="6"/>
  <c r="CU154" i="6"/>
  <c r="CU157" i="6" s="1"/>
  <c r="CU159" i="6" s="1"/>
  <c r="BK185" i="6"/>
  <c r="V167" i="6"/>
  <c r="V170" i="6" s="1"/>
  <c r="AX63" i="6"/>
  <c r="AX66" i="6" s="1"/>
  <c r="AX68" i="6" s="1"/>
  <c r="AC146" i="6"/>
  <c r="CT185" i="6"/>
  <c r="CO154" i="6"/>
  <c r="CO157" i="6" s="1"/>
  <c r="CP154" i="6" s="1"/>
  <c r="CP157" i="6" s="1"/>
  <c r="AQ141" i="6"/>
  <c r="AQ144" i="6" s="1"/>
  <c r="AQ146" i="6" s="1"/>
  <c r="BS55" i="6"/>
  <c r="AQ50" i="5"/>
  <c r="AQ53" i="5" s="1"/>
  <c r="AQ55" i="5" s="1"/>
  <c r="CG94" i="6"/>
  <c r="CU50" i="6"/>
  <c r="CU53" i="6" s="1"/>
  <c r="CU55" i="6" s="1"/>
  <c r="AC120" i="6"/>
  <c r="BD16" i="6"/>
  <c r="AX115" i="6"/>
  <c r="AX118" i="6" s="1"/>
  <c r="AX120" i="6" s="1"/>
  <c r="FR24" i="6"/>
  <c r="FR27" i="6" s="1"/>
  <c r="FS24" i="6" s="1"/>
  <c r="FS27" i="6" s="1"/>
  <c r="FT24" i="6" s="1"/>
  <c r="FT27" i="6" s="1"/>
  <c r="BE37" i="6"/>
  <c r="BE40" i="6" s="1"/>
  <c r="BE42" i="6" s="1"/>
  <c r="FR76" i="6"/>
  <c r="FR79" i="6" s="1"/>
  <c r="FR81" i="6" s="1"/>
  <c r="CG76" i="5"/>
  <c r="CG79" i="5" s="1"/>
  <c r="CG81" i="5" s="1"/>
  <c r="U29" i="6"/>
  <c r="AH55" i="6"/>
  <c r="AI102" i="6"/>
  <c r="AI105" i="6" s="1"/>
  <c r="AI107" i="6" s="1"/>
  <c r="W76" i="6"/>
  <c r="W79" i="6" s="1"/>
  <c r="W81" i="6" s="1"/>
  <c r="U81" i="6"/>
  <c r="CM55" i="6"/>
  <c r="AW94" i="6"/>
  <c r="AW55" i="6"/>
  <c r="AW29" i="6"/>
  <c r="O24" i="6"/>
  <c r="O27" i="6" s="1"/>
  <c r="O29" i="6" s="1"/>
  <c r="FI29" i="6"/>
  <c r="FM50" i="5"/>
  <c r="FM53" i="5" s="1"/>
  <c r="FN50" i="5" s="1"/>
  <c r="FN53" i="5" s="1"/>
  <c r="FN55" i="5" s="1"/>
  <c r="AX232" i="6"/>
  <c r="AX235" i="6" s="1"/>
  <c r="AY232" i="6" s="1"/>
  <c r="AY235" i="6" s="1"/>
  <c r="AY237" i="6" s="1"/>
  <c r="CT133" i="6"/>
  <c r="CU232" i="6"/>
  <c r="CU235" i="6" s="1"/>
  <c r="CU237" i="6" s="1"/>
  <c r="CN102" i="6"/>
  <c r="CN105" i="6" s="1"/>
  <c r="CO102" i="6" s="1"/>
  <c r="CO105" i="6" s="1"/>
  <c r="CG42" i="6"/>
  <c r="BT37" i="6"/>
  <c r="BT40" i="6" s="1"/>
  <c r="BT42" i="6" s="1"/>
  <c r="AI232" i="6"/>
  <c r="AI235" i="6" s="1"/>
  <c r="AJ232" i="6" s="1"/>
  <c r="AJ235" i="6" s="1"/>
  <c r="AJ237" i="6" s="1"/>
  <c r="AX37" i="6"/>
  <c r="AX40" i="6" s="1"/>
  <c r="AY37" i="6" s="1"/>
  <c r="AY40" i="6" s="1"/>
  <c r="AY42" i="6" s="1"/>
  <c r="AB120" i="6"/>
  <c r="AQ219" i="6"/>
  <c r="AQ222" i="6" s="1"/>
  <c r="AQ224" i="6" s="1"/>
  <c r="BZ198" i="6"/>
  <c r="BL89" i="6"/>
  <c r="BL92" i="6" s="1"/>
  <c r="BM89" i="6" s="1"/>
  <c r="BM92" i="6" s="1"/>
  <c r="BM94" i="6" s="1"/>
  <c r="FP63" i="6"/>
  <c r="FP66" i="6" s="1"/>
  <c r="FP68" i="6" s="1"/>
  <c r="FF224" i="6"/>
  <c r="FR50" i="6"/>
  <c r="FR53" i="6" s="1"/>
  <c r="FR55" i="6" s="1"/>
  <c r="AB68" i="6"/>
  <c r="FJ76" i="6"/>
  <c r="FJ79" i="6" s="1"/>
  <c r="FJ81" i="6" s="1"/>
  <c r="BD198" i="6"/>
  <c r="U81" i="5"/>
  <c r="BM76" i="6"/>
  <c r="BM79" i="6" s="1"/>
  <c r="BM81" i="6" s="1"/>
  <c r="FM89" i="6"/>
  <c r="FM92" i="6" s="1"/>
  <c r="FN89" i="6" s="1"/>
  <c r="FN92" i="6" s="1"/>
  <c r="FN94" i="6" s="1"/>
  <c r="BT89" i="6"/>
  <c r="BT92" i="6" s="1"/>
  <c r="BU89" i="6" s="1"/>
  <c r="BU92" i="6" s="1"/>
  <c r="BU94" i="6" s="1"/>
  <c r="FP50" i="6"/>
  <c r="FP53" i="6" s="1"/>
  <c r="FP55" i="6" s="1"/>
  <c r="CT42" i="6"/>
  <c r="BL50" i="6"/>
  <c r="BL53" i="6" s="1"/>
  <c r="BM50" i="6" s="1"/>
  <c r="BM53" i="6" s="1"/>
  <c r="BM55" i="6" s="1"/>
  <c r="CH115" i="6"/>
  <c r="CH118" i="6" s="1"/>
  <c r="CH120" i="6" s="1"/>
  <c r="CH63" i="6"/>
  <c r="CH66" i="6" s="1"/>
  <c r="CH68" i="6" s="1"/>
  <c r="CN76" i="6"/>
  <c r="CN79" i="6" s="1"/>
  <c r="CN81" i="6" s="1"/>
  <c r="CM29" i="6"/>
  <c r="U55" i="6"/>
  <c r="CN29" i="6"/>
  <c r="CO24" i="6"/>
  <c r="CO27" i="6" s="1"/>
  <c r="CO29" i="6" s="1"/>
  <c r="AC11" i="6"/>
  <c r="AC14" i="6" s="1"/>
  <c r="AD11" i="6" s="1"/>
  <c r="AD14" i="6" s="1"/>
  <c r="AD16" i="6" s="1"/>
  <c r="BR68" i="5"/>
  <c r="AR102" i="6"/>
  <c r="AR105" i="6" s="1"/>
  <c r="AR107" i="6" s="1"/>
  <c r="BS16" i="5"/>
  <c r="CA24" i="6"/>
  <c r="CA27" i="6" s="1"/>
  <c r="CA29" i="6" s="1"/>
  <c r="AJ11" i="6"/>
  <c r="AJ14" i="6" s="1"/>
  <c r="AJ16" i="6" s="1"/>
  <c r="U42" i="5"/>
  <c r="FJ24" i="5"/>
  <c r="FJ27" i="5" s="1"/>
  <c r="FJ29" i="5" s="1"/>
  <c r="CA76" i="6"/>
  <c r="CA79" i="6" s="1"/>
  <c r="CB76" i="6" s="1"/>
  <c r="CB79" i="6" s="1"/>
  <c r="CB81" i="6" s="1"/>
  <c r="AP107" i="6"/>
  <c r="V102" i="6"/>
  <c r="V105" i="6" s="1"/>
  <c r="V107" i="6" s="1"/>
  <c r="AH16" i="6"/>
  <c r="CU133" i="6"/>
  <c r="CV128" i="6"/>
  <c r="CV131" i="6" s="1"/>
  <c r="CV133" i="6" s="1"/>
  <c r="N211" i="6"/>
  <c r="AR50" i="6"/>
  <c r="AR53" i="6" s="1"/>
  <c r="AS50" i="6" s="1"/>
  <c r="AS53" i="6" s="1"/>
  <c r="AS55" i="6" s="1"/>
  <c r="FO94" i="6"/>
  <c r="AP55" i="6"/>
  <c r="CM198" i="6"/>
  <c r="CH193" i="6"/>
  <c r="CH196" i="6" s="1"/>
  <c r="CH198" i="6" s="1"/>
  <c r="CA232" i="6"/>
  <c r="CA235" i="6" s="1"/>
  <c r="CA237" i="6" s="1"/>
  <c r="O11" i="6"/>
  <c r="O14" i="6" s="1"/>
  <c r="O16" i="6" s="1"/>
  <c r="BT128" i="6"/>
  <c r="BT131" i="6" s="1"/>
  <c r="BT133" i="6" s="1"/>
  <c r="BE11" i="5"/>
  <c r="BE14" i="5" s="1"/>
  <c r="BF11" i="5" s="1"/>
  <c r="BF14" i="5" s="1"/>
  <c r="BF16" i="5" s="1"/>
  <c r="AB68" i="5"/>
  <c r="AB224" i="6"/>
  <c r="CG37" i="5"/>
  <c r="CG40" i="5" s="1"/>
  <c r="CG42" i="5" s="1"/>
  <c r="CS29" i="5"/>
  <c r="FJ37" i="5"/>
  <c r="FJ40" i="5" s="1"/>
  <c r="FK37" i="5" s="1"/>
  <c r="FK40" i="5" s="1"/>
  <c r="FK42" i="5" s="1"/>
  <c r="FM128" i="6"/>
  <c r="FM131" i="6" s="1"/>
  <c r="FN128" i="6" s="1"/>
  <c r="FN131" i="6" s="1"/>
  <c r="FN133" i="6" s="1"/>
  <c r="AW198" i="6"/>
  <c r="BR16" i="5"/>
  <c r="AX198" i="6"/>
  <c r="BE206" i="6"/>
  <c r="BE209" i="6" s="1"/>
  <c r="BE211" i="6" s="1"/>
  <c r="BL128" i="6"/>
  <c r="BL131" i="6" s="1"/>
  <c r="BL133" i="6" s="1"/>
  <c r="CH128" i="6"/>
  <c r="CH131" i="6" s="1"/>
  <c r="CI128" i="6" s="1"/>
  <c r="CI131" i="6" s="1"/>
  <c r="CI133" i="6" s="1"/>
  <c r="BY16" i="5"/>
  <c r="CH206" i="6"/>
  <c r="CH209" i="6" s="1"/>
  <c r="CI206" i="6" s="1"/>
  <c r="CI209" i="6" s="1"/>
  <c r="CI211" i="6" s="1"/>
  <c r="FI107" i="6"/>
  <c r="CT224" i="6"/>
  <c r="AB172" i="6"/>
  <c r="BD29" i="5"/>
  <c r="N185" i="6"/>
  <c r="AQ133" i="6"/>
  <c r="CM42" i="6"/>
  <c r="BK42" i="6"/>
  <c r="CS42" i="5"/>
  <c r="BD55" i="6"/>
  <c r="FJ89" i="5"/>
  <c r="FJ92" i="5" s="1"/>
  <c r="FJ94" i="5" s="1"/>
  <c r="AQ115" i="6"/>
  <c r="AQ118" i="6" s="1"/>
  <c r="AQ120" i="6" s="1"/>
  <c r="FQ29" i="5"/>
  <c r="AX11" i="5"/>
  <c r="AX14" i="5" s="1"/>
  <c r="AY11" i="5" s="1"/>
  <c r="AY14" i="5" s="1"/>
  <c r="AY16" i="5" s="1"/>
  <c r="FO94" i="5"/>
  <c r="FP11" i="5"/>
  <c r="FP14" i="5" s="1"/>
  <c r="FP16" i="5" s="1"/>
  <c r="AC232" i="6"/>
  <c r="AC235" i="6" s="1"/>
  <c r="AC237" i="6" s="1"/>
  <c r="AQ63" i="5"/>
  <c r="AQ66" i="5" s="1"/>
  <c r="AR63" i="5" s="1"/>
  <c r="AR66" i="5" s="1"/>
  <c r="BM37" i="6"/>
  <c r="BM40" i="6" s="1"/>
  <c r="BM42" i="6" s="1"/>
  <c r="BZ94" i="6"/>
  <c r="BZ211" i="6"/>
  <c r="CU115" i="6"/>
  <c r="CU118" i="6" s="1"/>
  <c r="CU120" i="6" s="1"/>
  <c r="CM50" i="5"/>
  <c r="CM53" i="5" s="1"/>
  <c r="CN50" i="5" s="1"/>
  <c r="CN53" i="5" s="1"/>
  <c r="CN55" i="5" s="1"/>
  <c r="CH102" i="6"/>
  <c r="CH105" i="6" s="1"/>
  <c r="CH107" i="6" s="1"/>
  <c r="BZ133" i="6"/>
  <c r="FP102" i="5"/>
  <c r="FP105" i="5" s="1"/>
  <c r="FP107" i="5" s="1"/>
  <c r="FR37" i="5"/>
  <c r="FR40" i="5" s="1"/>
  <c r="FS37" i="5" s="1"/>
  <c r="FS40" i="5" s="1"/>
  <c r="O50" i="6"/>
  <c r="O53" i="6" s="1"/>
  <c r="O55" i="6" s="1"/>
  <c r="BS68" i="6"/>
  <c r="CG185" i="6"/>
  <c r="CN146" i="6"/>
  <c r="AI167" i="6"/>
  <c r="AI170" i="6" s="1"/>
  <c r="AC154" i="6"/>
  <c r="AC157" i="6" s="1"/>
  <c r="AD154" i="6" s="1"/>
  <c r="AD157" i="6" s="1"/>
  <c r="AD159" i="6" s="1"/>
  <c r="CM146" i="6"/>
  <c r="BK146" i="6"/>
  <c r="FM102" i="6"/>
  <c r="FM105" i="6" s="1"/>
  <c r="FM107" i="6" s="1"/>
  <c r="FR128" i="6"/>
  <c r="FR131" i="6" s="1"/>
  <c r="FR133" i="6" s="1"/>
  <c r="BZ16" i="6"/>
  <c r="FQ146" i="6"/>
  <c r="CI180" i="6"/>
  <c r="CI183" i="6" s="1"/>
  <c r="CI185" i="6" s="1"/>
  <c r="CU24" i="5"/>
  <c r="CU27" i="5" s="1"/>
  <c r="CV24" i="5" s="1"/>
  <c r="CV27" i="5" s="1"/>
  <c r="N68" i="5"/>
  <c r="O37" i="6"/>
  <c r="O40" i="6" s="1"/>
  <c r="P37" i="6" s="1"/>
  <c r="P40" i="6" s="1"/>
  <c r="P42" i="6" s="1"/>
  <c r="BL11" i="5"/>
  <c r="BL14" i="5" s="1"/>
  <c r="BL16" i="5" s="1"/>
  <c r="CM133" i="6"/>
  <c r="AQ232" i="6"/>
  <c r="AQ235" i="6" s="1"/>
  <c r="AQ237" i="6" s="1"/>
  <c r="FI55" i="6"/>
  <c r="AX128" i="6"/>
  <c r="AX131" i="6" s="1"/>
  <c r="AY128" i="6" s="1"/>
  <c r="AY131" i="6" s="1"/>
  <c r="AY133" i="6" s="1"/>
  <c r="AC37" i="5"/>
  <c r="AC40" i="5" s="1"/>
  <c r="AC42" i="5" s="1"/>
  <c r="AB29" i="6"/>
  <c r="FM24" i="5"/>
  <c r="FM27" i="5" s="1"/>
  <c r="FN24" i="5" s="1"/>
  <c r="FN27" i="5" s="1"/>
  <c r="FN29" i="5" s="1"/>
  <c r="K133" i="6"/>
  <c r="FL16" i="5"/>
  <c r="AQ89" i="6"/>
  <c r="AQ92" i="6" s="1"/>
  <c r="W63" i="5"/>
  <c r="W66" i="5" s="1"/>
  <c r="W68" i="5" s="1"/>
  <c r="FP24" i="5"/>
  <c r="FP27" i="5" s="1"/>
  <c r="FP29" i="5" s="1"/>
  <c r="BE219" i="6"/>
  <c r="BE222" i="6" s="1"/>
  <c r="BE224" i="6" s="1"/>
  <c r="AW42" i="5"/>
  <c r="CI167" i="6"/>
  <c r="CI170" i="6" s="1"/>
  <c r="CI172" i="6" s="1"/>
  <c r="AX29" i="6"/>
  <c r="CG172" i="6"/>
  <c r="CM237" i="6"/>
  <c r="CU141" i="6"/>
  <c r="CU144" i="6" s="1"/>
  <c r="CU146" i="6" s="1"/>
  <c r="BU219" i="6"/>
  <c r="BU222" i="6" s="1"/>
  <c r="BU224" i="6" s="1"/>
  <c r="AW81" i="6"/>
  <c r="BE63" i="5"/>
  <c r="BE66" i="5" s="1"/>
  <c r="BE68" i="5" s="1"/>
  <c r="CO232" i="6"/>
  <c r="CO235" i="6" s="1"/>
  <c r="CP232" i="6" s="1"/>
  <c r="CP235" i="6" s="1"/>
  <c r="CP237" i="6" s="1"/>
  <c r="AX219" i="6"/>
  <c r="AX222" i="6" s="1"/>
  <c r="AX224" i="6" s="1"/>
  <c r="V11" i="5"/>
  <c r="V14" i="5" s="1"/>
  <c r="W11" i="5" s="1"/>
  <c r="W14" i="5" s="1"/>
  <c r="W16" i="5" s="1"/>
  <c r="BS224" i="6"/>
  <c r="CA172" i="6"/>
  <c r="FH219" i="6"/>
  <c r="FH222" i="6" s="1"/>
  <c r="FH224" i="6" s="1"/>
  <c r="U68" i="5"/>
  <c r="FO55" i="5"/>
  <c r="AC193" i="6"/>
  <c r="AC196" i="6" s="1"/>
  <c r="AD193" i="6" s="1"/>
  <c r="AD196" i="6" s="1"/>
  <c r="AD198" i="6" s="1"/>
  <c r="CL68" i="5"/>
  <c r="AX63" i="5"/>
  <c r="AX66" i="5" s="1"/>
  <c r="AX68" i="5" s="1"/>
  <c r="AH68" i="6"/>
  <c r="FR11" i="5"/>
  <c r="FR14" i="5" s="1"/>
  <c r="FR16" i="5" s="1"/>
  <c r="FJ172" i="6"/>
  <c r="AI11" i="5"/>
  <c r="AI14" i="5" s="1"/>
  <c r="AI16" i="5" s="1"/>
  <c r="CN89" i="6"/>
  <c r="CN92" i="6" s="1"/>
  <c r="CN94" i="6" s="1"/>
  <c r="BD29" i="6"/>
  <c r="BE29" i="6"/>
  <c r="CO50" i="6"/>
  <c r="CO53" i="6" s="1"/>
  <c r="CO55" i="6" s="1"/>
  <c r="AI76" i="5"/>
  <c r="AI79" i="5" s="1"/>
  <c r="AI81" i="5" s="1"/>
  <c r="BU180" i="6"/>
  <c r="BU183" i="6" s="1"/>
  <c r="BU185" i="6" s="1"/>
  <c r="FS141" i="6"/>
  <c r="FS144" i="6" s="1"/>
  <c r="FS146" i="6" s="1"/>
  <c r="V219" i="6"/>
  <c r="V222" i="6" s="1"/>
  <c r="W219" i="6" s="1"/>
  <c r="W222" i="6" s="1"/>
  <c r="W224" i="6" s="1"/>
  <c r="BS185" i="6"/>
  <c r="AB16" i="5"/>
  <c r="N159" i="6"/>
  <c r="AI115" i="6"/>
  <c r="AI118" i="6" s="1"/>
  <c r="FM167" i="6"/>
  <c r="FM170" i="6" s="1"/>
  <c r="AX206" i="6"/>
  <c r="AX209" i="6" s="1"/>
  <c r="AX211" i="6" s="1"/>
  <c r="AQ206" i="6"/>
  <c r="AQ209" i="6" s="1"/>
  <c r="AQ211" i="6" s="1"/>
  <c r="FI16" i="5"/>
  <c r="FG232" i="6"/>
  <c r="FG235" i="6" s="1"/>
  <c r="FH232" i="6" s="1"/>
  <c r="FH235" i="6" s="1"/>
  <c r="FI232" i="6" s="1"/>
  <c r="FI235" i="6" s="1"/>
  <c r="BL115" i="6"/>
  <c r="BL118" i="6" s="1"/>
  <c r="CH154" i="6"/>
  <c r="CH157" i="6" s="1"/>
  <c r="FO172" i="6"/>
  <c r="BS198" i="6"/>
  <c r="FL107" i="5"/>
  <c r="AP198" i="6"/>
  <c r="CA115" i="6"/>
  <c r="CA118" i="6" s="1"/>
  <c r="CA120" i="6" s="1"/>
  <c r="AX167" i="6"/>
  <c r="AX170" i="6" s="1"/>
  <c r="AY167" i="6" s="1"/>
  <c r="AY170" i="6" s="1"/>
  <c r="AY172" i="6" s="1"/>
  <c r="CU37" i="5"/>
  <c r="CU40" i="5" s="1"/>
  <c r="CU42" i="5" s="1"/>
  <c r="CU172" i="6"/>
  <c r="CT172" i="6"/>
  <c r="BS120" i="6"/>
  <c r="BL107" i="6"/>
  <c r="FF50" i="5"/>
  <c r="FF53" i="5" s="1"/>
  <c r="FF55" i="5" s="1"/>
  <c r="FL146" i="6"/>
  <c r="BK42" i="5"/>
  <c r="CL16" i="5"/>
  <c r="BE232" i="6"/>
  <c r="BE235" i="6" s="1"/>
  <c r="BT154" i="6"/>
  <c r="BT157" i="6" s="1"/>
  <c r="BT159" i="6" s="1"/>
  <c r="AQ24" i="5"/>
  <c r="AQ27" i="5" s="1"/>
  <c r="AR24" i="5" s="1"/>
  <c r="AR27" i="5" s="1"/>
  <c r="CH232" i="6"/>
  <c r="CH235" i="6" s="1"/>
  <c r="CI232" i="6" s="1"/>
  <c r="CI235" i="6" s="1"/>
  <c r="CI237" i="6" s="1"/>
  <c r="BS76" i="5"/>
  <c r="BS79" i="5" s="1"/>
  <c r="BT76" i="5" s="1"/>
  <c r="BT79" i="5" s="1"/>
  <c r="BT81" i="5" s="1"/>
  <c r="BE185" i="6"/>
  <c r="CA133" i="6"/>
  <c r="FO133" i="6"/>
  <c r="FI107" i="5"/>
  <c r="CT68" i="6"/>
  <c r="CM211" i="6"/>
  <c r="FJ107" i="5"/>
  <c r="AQ76" i="5"/>
  <c r="AQ79" i="5" s="1"/>
  <c r="AQ81" i="5" s="1"/>
  <c r="O11" i="5"/>
  <c r="O14" i="5" s="1"/>
  <c r="P11" i="5" s="1"/>
  <c r="P14" i="5" s="1"/>
  <c r="P16" i="5" s="1"/>
  <c r="FI172" i="6"/>
  <c r="FR102" i="6"/>
  <c r="FR105" i="6" s="1"/>
  <c r="FS102" i="6" s="1"/>
  <c r="FS105" i="6" s="1"/>
  <c r="FS107" i="6" s="1"/>
  <c r="FM146" i="6"/>
  <c r="FN141" i="6"/>
  <c r="FN144" i="6" s="1"/>
  <c r="FN146" i="6" s="1"/>
  <c r="CH55" i="6"/>
  <c r="CI50" i="6"/>
  <c r="CI53" i="6" s="1"/>
  <c r="CI55" i="6" s="1"/>
  <c r="FM89" i="5"/>
  <c r="FM92" i="5" s="1"/>
  <c r="FM94" i="5" s="1"/>
  <c r="AI50" i="5"/>
  <c r="AI53" i="5" s="1"/>
  <c r="AJ50" i="5" s="1"/>
  <c r="AJ53" i="5" s="1"/>
  <c r="CF16" i="5"/>
  <c r="FQ94" i="5"/>
  <c r="FR102" i="5"/>
  <c r="FR105" i="5" s="1"/>
  <c r="CU193" i="6"/>
  <c r="CU196" i="6" s="1"/>
  <c r="CU198" i="6" s="1"/>
  <c r="BR55" i="5"/>
  <c r="U133" i="6"/>
  <c r="CU11" i="6"/>
  <c r="CU14" i="6" s="1"/>
  <c r="CU16" i="6" s="1"/>
  <c r="CI89" i="6"/>
  <c r="CI92" i="6" s="1"/>
  <c r="CI94" i="6" s="1"/>
  <c r="FG193" i="6"/>
  <c r="FG196" i="6" s="1"/>
  <c r="FG198" i="6" s="1"/>
  <c r="BE50" i="5"/>
  <c r="BE53" i="5" s="1"/>
  <c r="BE55" i="5" s="1"/>
  <c r="AH94" i="6"/>
  <c r="CF55" i="5"/>
  <c r="FF11" i="5"/>
  <c r="FF14" i="5" s="1"/>
  <c r="FF16" i="5" s="1"/>
  <c r="BL206" i="6"/>
  <c r="BL209" i="6" s="1"/>
  <c r="BM206" i="6" s="1"/>
  <c r="BM209" i="6" s="1"/>
  <c r="BM211" i="6" s="1"/>
  <c r="CG55" i="6"/>
  <c r="V24" i="5"/>
  <c r="V27" i="5" s="1"/>
  <c r="V29" i="5" s="1"/>
  <c r="BL50" i="5"/>
  <c r="BL53" i="5" s="1"/>
  <c r="BM50" i="5" s="1"/>
  <c r="BM53" i="5" s="1"/>
  <c r="BM55" i="5" s="1"/>
  <c r="AD63" i="5"/>
  <c r="AD66" i="5" s="1"/>
  <c r="AD68" i="5" s="1"/>
  <c r="CN219" i="6"/>
  <c r="CN222" i="6" s="1"/>
  <c r="AI193" i="6"/>
  <c r="AI196" i="6" s="1"/>
  <c r="AI198" i="6" s="1"/>
  <c r="CG29" i="5"/>
  <c r="CH24" i="5"/>
  <c r="CH27" i="5" s="1"/>
  <c r="CH29" i="5" s="1"/>
  <c r="FG115" i="6"/>
  <c r="FG118" i="6" s="1"/>
  <c r="FH115" i="6" s="1"/>
  <c r="FH118" i="6" s="1"/>
  <c r="BL63" i="6"/>
  <c r="BL66" i="6" s="1"/>
  <c r="BM63" i="6" s="1"/>
  <c r="BM66" i="6" s="1"/>
  <c r="BM68" i="6" s="1"/>
  <c r="N55" i="5"/>
  <c r="J102" i="5"/>
  <c r="J105" i="5" s="1"/>
  <c r="J107" i="5" s="1"/>
  <c r="BF102" i="6"/>
  <c r="BF105" i="6" s="1"/>
  <c r="BF107" i="6" s="1"/>
  <c r="O89" i="6"/>
  <c r="O92" i="6" s="1"/>
  <c r="O94" i="6" s="1"/>
  <c r="AC50" i="5"/>
  <c r="AC53" i="5" s="1"/>
  <c r="AC55" i="5" s="1"/>
  <c r="CF29" i="5"/>
  <c r="BK68" i="5"/>
  <c r="CB11" i="6"/>
  <c r="CB14" i="6" s="1"/>
  <c r="CB16" i="6" s="1"/>
  <c r="BD107" i="6"/>
  <c r="FO42" i="5"/>
  <c r="FM50" i="6"/>
  <c r="FM53" i="6" s="1"/>
  <c r="FN50" i="6" s="1"/>
  <c r="FN53" i="6" s="1"/>
  <c r="FN55" i="6" s="1"/>
  <c r="AQ42" i="6"/>
  <c r="AR37" i="6"/>
  <c r="AR40" i="6" s="1"/>
  <c r="AR42" i="6" s="1"/>
  <c r="FN24" i="6"/>
  <c r="FN27" i="6" s="1"/>
  <c r="FN29" i="6" s="1"/>
  <c r="FM29" i="6"/>
  <c r="BZ42" i="5"/>
  <c r="CA37" i="5"/>
  <c r="CA40" i="5" s="1"/>
  <c r="CA42" i="5" s="1"/>
  <c r="AC55" i="6"/>
  <c r="BT120" i="6"/>
  <c r="BS24" i="5"/>
  <c r="BS27" i="5" s="1"/>
  <c r="BT24" i="5" s="1"/>
  <c r="BT27" i="5" s="1"/>
  <c r="BT29" i="5" s="1"/>
  <c r="AB55" i="6"/>
  <c r="BE76" i="6"/>
  <c r="BE79" i="6" s="1"/>
  <c r="BK237" i="6"/>
  <c r="BY42" i="5"/>
  <c r="CA63" i="6"/>
  <c r="CA66" i="6" s="1"/>
  <c r="CA68" i="6" s="1"/>
  <c r="CS16" i="5"/>
  <c r="AQ68" i="6"/>
  <c r="AP68" i="6"/>
  <c r="CG63" i="5"/>
  <c r="CG66" i="5" s="1"/>
  <c r="CG68" i="5" s="1"/>
  <c r="CA37" i="6"/>
  <c r="CA40" i="6" s="1"/>
  <c r="CA42" i="6" s="1"/>
  <c r="V206" i="6"/>
  <c r="V209" i="6" s="1"/>
  <c r="AH68" i="5"/>
  <c r="AR68" i="6"/>
  <c r="J115" i="5"/>
  <c r="J118" i="5" s="1"/>
  <c r="J120" i="5" s="1"/>
  <c r="AC76" i="6"/>
  <c r="AC79" i="6" s="1"/>
  <c r="AD76" i="6" s="1"/>
  <c r="AD79" i="6" s="1"/>
  <c r="AD81" i="6" s="1"/>
  <c r="FR50" i="5"/>
  <c r="FR53" i="5" s="1"/>
  <c r="FR55" i="5" s="1"/>
  <c r="CG224" i="6"/>
  <c r="FL29" i="6"/>
  <c r="AP42" i="6"/>
  <c r="AQ76" i="6"/>
  <c r="AQ79" i="6" s="1"/>
  <c r="AQ81" i="6" s="1"/>
  <c r="O159" i="6"/>
  <c r="CT50" i="5"/>
  <c r="CT53" i="5" s="1"/>
  <c r="CU50" i="5" s="1"/>
  <c r="CU53" i="5" s="1"/>
  <c r="CL42" i="5"/>
  <c r="J133" i="6"/>
  <c r="BZ68" i="5"/>
  <c r="CN63" i="5"/>
  <c r="CN66" i="5" s="1"/>
  <c r="CO63" i="5" s="1"/>
  <c r="CO66" i="5" s="1"/>
  <c r="AP16" i="5"/>
  <c r="AI37" i="6"/>
  <c r="AI40" i="6" s="1"/>
  <c r="AJ37" i="6" s="1"/>
  <c r="AJ40" i="6" s="1"/>
  <c r="AI219" i="6"/>
  <c r="AI222" i="6" s="1"/>
  <c r="AJ219" i="6" s="1"/>
  <c r="AJ222" i="6" s="1"/>
  <c r="FI146" i="6"/>
  <c r="N68" i="6"/>
  <c r="BY68" i="5"/>
  <c r="CU206" i="6"/>
  <c r="CU209" i="6" s="1"/>
  <c r="CV206" i="6" s="1"/>
  <c r="CV209" i="6" s="1"/>
  <c r="O115" i="6"/>
  <c r="O118" i="6" s="1"/>
  <c r="P115" i="6" s="1"/>
  <c r="P118" i="6" s="1"/>
  <c r="P120" i="6" s="1"/>
  <c r="BZ24" i="5"/>
  <c r="BZ27" i="5" s="1"/>
  <c r="BZ29" i="5" s="1"/>
  <c r="CU76" i="6"/>
  <c r="CU79" i="6" s="1"/>
  <c r="CU81" i="6" s="1"/>
  <c r="FK141" i="6"/>
  <c r="FK144" i="6" s="1"/>
  <c r="FK146" i="6" s="1"/>
  <c r="O102" i="6"/>
  <c r="O105" i="6" s="1"/>
  <c r="CH11" i="6"/>
  <c r="CH14" i="6" s="1"/>
  <c r="CI11" i="6" s="1"/>
  <c r="CI14" i="6" s="1"/>
  <c r="CI16" i="6" s="1"/>
  <c r="CV37" i="6"/>
  <c r="CV40" i="6" s="1"/>
  <c r="CW37" i="6" s="1"/>
  <c r="CW40" i="6" s="1"/>
  <c r="CU42" i="6"/>
  <c r="V193" i="6"/>
  <c r="V196" i="6" s="1"/>
  <c r="W193" i="6" s="1"/>
  <c r="W196" i="6" s="1"/>
  <c r="W198" i="6" s="1"/>
  <c r="CI219" i="6"/>
  <c r="CI222" i="6" s="1"/>
  <c r="CI224" i="6" s="1"/>
  <c r="AX24" i="5"/>
  <c r="AX27" i="5" s="1"/>
  <c r="AX29" i="5" s="1"/>
  <c r="BS211" i="6"/>
  <c r="BY55" i="5"/>
  <c r="FM63" i="6"/>
  <c r="FM66" i="6" s="1"/>
  <c r="FM68" i="6" s="1"/>
  <c r="CB206" i="6"/>
  <c r="CB209" i="6" s="1"/>
  <c r="CB211" i="6" s="1"/>
  <c r="N81" i="5"/>
  <c r="FM76" i="6"/>
  <c r="FM79" i="6" s="1"/>
  <c r="FM81" i="6" s="1"/>
  <c r="AP133" i="6"/>
  <c r="CT63" i="5"/>
  <c r="CT66" i="5" s="1"/>
  <c r="V11" i="6"/>
  <c r="V14" i="6" s="1"/>
  <c r="U16" i="6"/>
  <c r="N42" i="5"/>
  <c r="BE37" i="5"/>
  <c r="BE40" i="5" s="1"/>
  <c r="AI128" i="6"/>
  <c r="AI131" i="6" s="1"/>
  <c r="AH133" i="6"/>
  <c r="AI29" i="5"/>
  <c r="AJ24" i="5"/>
  <c r="AJ27" i="5" s="1"/>
  <c r="AK24" i="5" s="1"/>
  <c r="AK27" i="5" s="1"/>
  <c r="AK29" i="5" s="1"/>
  <c r="AI206" i="6"/>
  <c r="AI209" i="6" s="1"/>
  <c r="AJ206" i="6" s="1"/>
  <c r="AJ209" i="6" s="1"/>
  <c r="BL193" i="6"/>
  <c r="BL196" i="6" s="1"/>
  <c r="BL198" i="6" s="1"/>
  <c r="BL76" i="5"/>
  <c r="BL79" i="5" s="1"/>
  <c r="BL81" i="5" s="1"/>
  <c r="FJ107" i="6"/>
  <c r="AH29" i="5"/>
  <c r="AP29" i="6"/>
  <c r="BE29" i="5"/>
  <c r="AC24" i="5"/>
  <c r="AC27" i="5" s="1"/>
  <c r="AD102" i="6"/>
  <c r="AD105" i="6" s="1"/>
  <c r="AD107" i="6" s="1"/>
  <c r="AW81" i="5"/>
  <c r="AQ37" i="5"/>
  <c r="AQ40" i="5" s="1"/>
  <c r="AR37" i="5" s="1"/>
  <c r="AR40" i="5" s="1"/>
  <c r="BE141" i="6"/>
  <c r="BE144" i="6" s="1"/>
  <c r="BE146" i="6" s="1"/>
  <c r="O55" i="5"/>
  <c r="V50" i="5"/>
  <c r="V53" i="5" s="1"/>
  <c r="V55" i="5" s="1"/>
  <c r="BZ107" i="6"/>
  <c r="BY81" i="5"/>
  <c r="BT16" i="6"/>
  <c r="BU11" i="6"/>
  <c r="BU14" i="6" s="1"/>
  <c r="BU16" i="6" s="1"/>
  <c r="AC76" i="5"/>
  <c r="AC79" i="5" s="1"/>
  <c r="AR133" i="6"/>
  <c r="CO206" i="6"/>
  <c r="CO209" i="6" s="1"/>
  <c r="CP206" i="6" s="1"/>
  <c r="CP209" i="6" s="1"/>
  <c r="BF115" i="6"/>
  <c r="BF118" i="6" s="1"/>
  <c r="BF120" i="6" s="1"/>
  <c r="BD120" i="6"/>
  <c r="O219" i="6"/>
  <c r="O222" i="6" s="1"/>
  <c r="P219" i="6" s="1"/>
  <c r="P222" i="6" s="1"/>
  <c r="P224" i="6" s="1"/>
  <c r="BS37" i="5"/>
  <c r="BS40" i="5" s="1"/>
  <c r="BS16" i="6"/>
  <c r="P37" i="5"/>
  <c r="P40" i="5" s="1"/>
  <c r="P42" i="5" s="1"/>
  <c r="AI24" i="6"/>
  <c r="AI27" i="6" s="1"/>
  <c r="AJ24" i="6" s="1"/>
  <c r="AJ27" i="6" s="1"/>
  <c r="CM76" i="5"/>
  <c r="CM79" i="5" s="1"/>
  <c r="CN76" i="5" s="1"/>
  <c r="CN79" i="5" s="1"/>
  <c r="CN81" i="5" s="1"/>
  <c r="CA219" i="6"/>
  <c r="CA222" i="6" s="1"/>
  <c r="CB219" i="6" s="1"/>
  <c r="CB222" i="6" s="1"/>
  <c r="CB224" i="6" s="1"/>
  <c r="CT16" i="5"/>
  <c r="BT29" i="6"/>
  <c r="FL42" i="5"/>
  <c r="O68" i="5"/>
  <c r="P63" i="5"/>
  <c r="P66" i="5" s="1"/>
  <c r="P68" i="5" s="1"/>
  <c r="AB94" i="6"/>
  <c r="CU24" i="6"/>
  <c r="CU27" i="6" s="1"/>
  <c r="AD89" i="6"/>
  <c r="AD92" i="6" s="1"/>
  <c r="AD94" i="6" s="1"/>
  <c r="AC94" i="6"/>
  <c r="O128" i="6"/>
  <c r="O131" i="6" s="1"/>
  <c r="N133" i="6"/>
  <c r="CM24" i="5"/>
  <c r="CM27" i="5" s="1"/>
  <c r="CL29" i="5"/>
  <c r="CV63" i="6"/>
  <c r="CV66" i="6" s="1"/>
  <c r="CU68" i="6"/>
  <c r="AI76" i="6"/>
  <c r="AI79" i="6" s="1"/>
  <c r="AH81" i="6"/>
  <c r="BL11" i="6"/>
  <c r="BL14" i="6" s="1"/>
  <c r="BK16" i="6"/>
  <c r="BE63" i="6"/>
  <c r="BE66" i="6" s="1"/>
  <c r="BD68" i="6"/>
  <c r="AJ89" i="6"/>
  <c r="AJ92" i="6" s="1"/>
  <c r="BZ55" i="6"/>
  <c r="V232" i="6"/>
  <c r="V235" i="6" s="1"/>
  <c r="V237" i="6" s="1"/>
  <c r="AX16" i="6"/>
  <c r="FF16" i="6"/>
  <c r="FG11" i="6"/>
  <c r="FG14" i="6" s="1"/>
  <c r="FI55" i="5"/>
  <c r="BT232" i="6"/>
  <c r="BT235" i="6" s="1"/>
  <c r="BT237" i="6" s="1"/>
  <c r="BS237" i="6"/>
  <c r="AC128" i="6"/>
  <c r="AC131" i="6" s="1"/>
  <c r="AB133" i="6"/>
  <c r="FJ128" i="6"/>
  <c r="FJ131" i="6" s="1"/>
  <c r="FI133" i="6"/>
  <c r="O232" i="6"/>
  <c r="O235" i="6" s="1"/>
  <c r="N237" i="6"/>
  <c r="CS81" i="5"/>
  <c r="CT76" i="5"/>
  <c r="CT79" i="5" s="1"/>
  <c r="FG206" i="6"/>
  <c r="FG209" i="6" s="1"/>
  <c r="FF211" i="6"/>
  <c r="AH185" i="6"/>
  <c r="AI180" i="6"/>
  <c r="AI183" i="6" s="1"/>
  <c r="BE128" i="6"/>
  <c r="BE131" i="6" s="1"/>
  <c r="BD133" i="6"/>
  <c r="AJ63" i="5"/>
  <c r="AJ66" i="5" s="1"/>
  <c r="AI68" i="5"/>
  <c r="AX55" i="6"/>
  <c r="AY50" i="6"/>
  <c r="AY53" i="6" s="1"/>
  <c r="AY55" i="6" s="1"/>
  <c r="FR94" i="5"/>
  <c r="FS89" i="5"/>
  <c r="FS92" i="5" s="1"/>
  <c r="CA55" i="6"/>
  <c r="CB50" i="6"/>
  <c r="CB53" i="6" s="1"/>
  <c r="CB55" i="6" s="1"/>
  <c r="CB193" i="6"/>
  <c r="CB196" i="6" s="1"/>
  <c r="CB198" i="6" s="1"/>
  <c r="CA198" i="6"/>
  <c r="BT211" i="6"/>
  <c r="BU206" i="6"/>
  <c r="BU209" i="6" s="1"/>
  <c r="BU211" i="6" s="1"/>
  <c r="AX81" i="5"/>
  <c r="AY76" i="5"/>
  <c r="AY79" i="5" s="1"/>
  <c r="AY81" i="5" s="1"/>
  <c r="AD24" i="6"/>
  <c r="AD27" i="6" s="1"/>
  <c r="AD29" i="6" s="1"/>
  <c r="AC29" i="6"/>
  <c r="BS68" i="5"/>
  <c r="BT63" i="5"/>
  <c r="BT66" i="5" s="1"/>
  <c r="BT68" i="5" s="1"/>
  <c r="W128" i="6"/>
  <c r="W131" i="6" s="1"/>
  <c r="W133" i="6" s="1"/>
  <c r="V133" i="6"/>
  <c r="CH81" i="6"/>
  <c r="CI76" i="6"/>
  <c r="CI79" i="6" s="1"/>
  <c r="CI81" i="6" s="1"/>
  <c r="CU185" i="6"/>
  <c r="CV180" i="6"/>
  <c r="CV183" i="6" s="1"/>
  <c r="CN133" i="6"/>
  <c r="CO128" i="6"/>
  <c r="CO131" i="6" s="1"/>
  <c r="FN11" i="5"/>
  <c r="FN14" i="5" s="1"/>
  <c r="FN16" i="5" s="1"/>
  <c r="FM16" i="5"/>
  <c r="BU63" i="6"/>
  <c r="BU66" i="6" s="1"/>
  <c r="BU68" i="6" s="1"/>
  <c r="BT68" i="6"/>
  <c r="BL24" i="5"/>
  <c r="BL27" i="5" s="1"/>
  <c r="BK29" i="5"/>
  <c r="BT172" i="6"/>
  <c r="BU167" i="6"/>
  <c r="BU170" i="6" s="1"/>
  <c r="BU172" i="6" s="1"/>
  <c r="AW55" i="5"/>
  <c r="AX50" i="5"/>
  <c r="AX53" i="5" s="1"/>
  <c r="AI159" i="6"/>
  <c r="AJ154" i="6"/>
  <c r="AJ157" i="6" s="1"/>
  <c r="BF11" i="6"/>
  <c r="BF14" i="6" s="1"/>
  <c r="BF16" i="6" s="1"/>
  <c r="BE16" i="6"/>
  <c r="FR29" i="5"/>
  <c r="FS24" i="5"/>
  <c r="FS27" i="5" s="1"/>
  <c r="CO146" i="6"/>
  <c r="CP141" i="6"/>
  <c r="CP144" i="6" s="1"/>
  <c r="O24" i="5"/>
  <c r="O27" i="5" s="1"/>
  <c r="N29" i="5"/>
  <c r="P63" i="6"/>
  <c r="P66" i="6" s="1"/>
  <c r="P68" i="6" s="1"/>
  <c r="O68" i="6"/>
  <c r="BE55" i="6"/>
  <c r="BF50" i="6"/>
  <c r="BF53" i="6" s="1"/>
  <c r="BF55" i="6" s="1"/>
  <c r="BE198" i="6"/>
  <c r="BF193" i="6"/>
  <c r="BF196" i="6" s="1"/>
  <c r="BF198" i="6" s="1"/>
  <c r="V81" i="5"/>
  <c r="W76" i="5"/>
  <c r="W79" i="5" s="1"/>
  <c r="W81" i="5" s="1"/>
  <c r="O81" i="5"/>
  <c r="P76" i="5"/>
  <c r="P79" i="5" s="1"/>
  <c r="P81" i="5" s="1"/>
  <c r="CA50" i="5"/>
  <c r="CA53" i="5" s="1"/>
  <c r="CA55" i="5" s="1"/>
  <c r="BZ55" i="5"/>
  <c r="CA107" i="6"/>
  <c r="CB102" i="6"/>
  <c r="CB105" i="6" s="1"/>
  <c r="CB107" i="6" s="1"/>
  <c r="CN120" i="6"/>
  <c r="CO115" i="6"/>
  <c r="CO118" i="6" s="1"/>
  <c r="CM16" i="5"/>
  <c r="CN11" i="5"/>
  <c r="CN14" i="5" s="1"/>
  <c r="AQ16" i="5"/>
  <c r="AR11" i="5"/>
  <c r="AR14" i="5" s="1"/>
  <c r="CH11" i="5"/>
  <c r="CH14" i="5" s="1"/>
  <c r="CH16" i="5" s="1"/>
  <c r="CG16" i="5"/>
  <c r="BM37" i="5"/>
  <c r="BM40" i="5" s="1"/>
  <c r="BM42" i="5" s="1"/>
  <c r="BL42" i="5"/>
  <c r="AC37" i="6"/>
  <c r="AC40" i="6" s="1"/>
  <c r="AB42" i="6"/>
  <c r="CI37" i="6"/>
  <c r="CI40" i="6" s="1"/>
  <c r="CI42" i="6" s="1"/>
  <c r="CH42" i="6"/>
  <c r="O211" i="6"/>
  <c r="P206" i="6"/>
  <c r="P209" i="6" s="1"/>
  <c r="P211" i="6" s="1"/>
  <c r="CV219" i="6"/>
  <c r="CV222" i="6" s="1"/>
  <c r="CU224" i="6"/>
  <c r="BZ81" i="5"/>
  <c r="CA76" i="5"/>
  <c r="CA79" i="5" s="1"/>
  <c r="CA81" i="5" s="1"/>
  <c r="BT50" i="5"/>
  <c r="BT53" i="5" s="1"/>
  <c r="BT55" i="5" s="1"/>
  <c r="BS55" i="5"/>
  <c r="AQ172" i="6"/>
  <c r="AR167" i="6"/>
  <c r="AR170" i="6" s="1"/>
  <c r="CA94" i="6"/>
  <c r="CB89" i="6"/>
  <c r="CB92" i="6" s="1"/>
  <c r="CB94" i="6" s="1"/>
  <c r="AR24" i="6"/>
  <c r="AR27" i="6" s="1"/>
  <c r="AQ29" i="6"/>
  <c r="FK24" i="6"/>
  <c r="FK27" i="6" s="1"/>
  <c r="FK29" i="6" s="1"/>
  <c r="FJ29" i="6"/>
  <c r="AC16" i="5"/>
  <c r="AD11" i="5"/>
  <c r="AD14" i="5" s="1"/>
  <c r="AD16" i="5" s="1"/>
  <c r="P167" i="6"/>
  <c r="P170" i="6" s="1"/>
  <c r="P172" i="6" s="1"/>
  <c r="O172" i="6"/>
  <c r="BZ16" i="5"/>
  <c r="CA11" i="5"/>
  <c r="CA14" i="5" s="1"/>
  <c r="CA16" i="5" s="1"/>
  <c r="V55" i="6"/>
  <c r="W50" i="6"/>
  <c r="W53" i="6" s="1"/>
  <c r="W55" i="6" s="1"/>
  <c r="I94" i="5"/>
  <c r="J89" i="5"/>
  <c r="J92" i="5" s="1"/>
  <c r="FJ55" i="6"/>
  <c r="FK50" i="6"/>
  <c r="FK53" i="6" s="1"/>
  <c r="FK55" i="6" s="1"/>
  <c r="BL219" i="6"/>
  <c r="BL222" i="6" s="1"/>
  <c r="BK224" i="6"/>
  <c r="AC224" i="6"/>
  <c r="AD219" i="6"/>
  <c r="AD222" i="6" s="1"/>
  <c r="AD224" i="6" s="1"/>
  <c r="AH42" i="5"/>
  <c r="AI37" i="5"/>
  <c r="AI40" i="5" s="1"/>
  <c r="W24" i="6"/>
  <c r="W27" i="6" s="1"/>
  <c r="W29" i="6" s="1"/>
  <c r="V29" i="6"/>
  <c r="CA146" i="6"/>
  <c r="CB141" i="6"/>
  <c r="CB144" i="6" s="1"/>
  <c r="CB146" i="6" s="1"/>
  <c r="CH50" i="5"/>
  <c r="CH53" i="5" s="1"/>
  <c r="CH55" i="5" s="1"/>
  <c r="CG55" i="5"/>
  <c r="AX42" i="5"/>
  <c r="AY37" i="5"/>
  <c r="AY40" i="5" s="1"/>
  <c r="AY42" i="5" s="1"/>
  <c r="FM42" i="5"/>
  <c r="FN37" i="5"/>
  <c r="FN40" i="5" s="1"/>
  <c r="FN42" i="5" s="1"/>
  <c r="FK50" i="5"/>
  <c r="FK53" i="5" s="1"/>
  <c r="FK55" i="5" s="1"/>
  <c r="FJ55" i="5"/>
  <c r="CV11" i="5"/>
  <c r="CV14" i="5" s="1"/>
  <c r="CU16" i="5"/>
  <c r="FK11" i="5"/>
  <c r="FK14" i="5" s="1"/>
  <c r="FK16" i="5" s="1"/>
  <c r="FJ16" i="5"/>
  <c r="AJ63" i="6"/>
  <c r="AJ66" i="6" s="1"/>
  <c r="AI68" i="6"/>
  <c r="BT55" i="6"/>
  <c r="BU50" i="6"/>
  <c r="BU53" i="6" s="1"/>
  <c r="BU55" i="6" s="1"/>
  <c r="AJ50" i="6"/>
  <c r="AJ53" i="6" s="1"/>
  <c r="AI55" i="6"/>
  <c r="AB211" i="6"/>
  <c r="AC206" i="6"/>
  <c r="AC209" i="6" s="1"/>
  <c r="BT198" i="6"/>
  <c r="BU193" i="6"/>
  <c r="BU196" i="6" s="1"/>
  <c r="BU198" i="6" s="1"/>
  <c r="BM180" i="6"/>
  <c r="BM183" i="6" s="1"/>
  <c r="BM185" i="6" s="1"/>
  <c r="BL185" i="6"/>
  <c r="BL68" i="5"/>
  <c r="BM63" i="5"/>
  <c r="BM66" i="5" s="1"/>
  <c r="BM68" i="5" s="1"/>
  <c r="V42" i="5"/>
  <c r="W37" i="5"/>
  <c r="W40" i="5" s="1"/>
  <c r="W42" i="5" s="1"/>
  <c r="AC68" i="6"/>
  <c r="AD63" i="6"/>
  <c r="AD66" i="6" s="1"/>
  <c r="AD68" i="6" s="1"/>
  <c r="O193" i="6"/>
  <c r="O196" i="6" s="1"/>
  <c r="N198" i="6"/>
  <c r="CN42" i="6"/>
  <c r="CO37" i="6"/>
  <c r="CO40" i="6" s="1"/>
  <c r="FM107" i="5"/>
  <c r="FN102" i="5"/>
  <c r="FN105" i="5" s="1"/>
  <c r="FN107" i="5" s="1"/>
  <c r="BM232" i="6"/>
  <c r="BM235" i="6" s="1"/>
  <c r="BM237" i="6" s="1"/>
  <c r="BL237" i="6"/>
  <c r="AQ198" i="6"/>
  <c r="AR193" i="6"/>
  <c r="AR196" i="6" s="1"/>
  <c r="CN198" i="6"/>
  <c r="CO193" i="6"/>
  <c r="CO196" i="6" s="1"/>
  <c r="AX81" i="6"/>
  <c r="AY76" i="6"/>
  <c r="AY79" i="6" s="1"/>
  <c r="AY81" i="6" s="1"/>
  <c r="BL146" i="6"/>
  <c r="BM141" i="6"/>
  <c r="BM144" i="6" s="1"/>
  <c r="BM146" i="6" s="1"/>
  <c r="AX94" i="6"/>
  <c r="AY89" i="6"/>
  <c r="AY92" i="6" s="1"/>
  <c r="AY94" i="6" s="1"/>
  <c r="CN37" i="5"/>
  <c r="CN40" i="5" s="1"/>
  <c r="CM42" i="5"/>
  <c r="CV172" i="6"/>
  <c r="CW167" i="6"/>
  <c r="CW170" i="6" s="1"/>
  <c r="AY102" i="6" l="1"/>
  <c r="AY105" i="6" s="1"/>
  <c r="AY107" i="6" s="1"/>
  <c r="CO63" i="6"/>
  <c r="CO66" i="6" s="1"/>
  <c r="CO68" i="6" s="1"/>
  <c r="AI146" i="6"/>
  <c r="BT107" i="6"/>
  <c r="AQ16" i="6"/>
  <c r="FS89" i="6"/>
  <c r="FS92" i="6" s="1"/>
  <c r="FS94" i="6" s="1"/>
  <c r="V94" i="6"/>
  <c r="CI24" i="6"/>
  <c r="CI27" i="6" s="1"/>
  <c r="CI29" i="6" s="1"/>
  <c r="AX185" i="6"/>
  <c r="CN185" i="6"/>
  <c r="O81" i="6"/>
  <c r="CN16" i="6"/>
  <c r="CB180" i="6"/>
  <c r="CB183" i="6" s="1"/>
  <c r="CB185" i="6" s="1"/>
  <c r="BT81" i="6"/>
  <c r="BM154" i="6"/>
  <c r="BM157" i="6" s="1"/>
  <c r="BM159" i="6" s="1"/>
  <c r="FR68" i="6"/>
  <c r="FK63" i="6"/>
  <c r="FK66" i="6" s="1"/>
  <c r="FK68" i="6" s="1"/>
  <c r="O146" i="6"/>
  <c r="AY141" i="6"/>
  <c r="AY144" i="6" s="1"/>
  <c r="AY146" i="6" s="1"/>
  <c r="AC185" i="6"/>
  <c r="BT146" i="6"/>
  <c r="CV89" i="6"/>
  <c r="CV92" i="6" s="1"/>
  <c r="CW89" i="6" s="1"/>
  <c r="CW92" i="6" s="1"/>
  <c r="CX89" i="6" s="1"/>
  <c r="CX92" i="6" s="1"/>
  <c r="V146" i="6"/>
  <c r="V185" i="6"/>
  <c r="CA159" i="6"/>
  <c r="W37" i="6"/>
  <c r="W40" i="6" s="1"/>
  <c r="W42" i="6" s="1"/>
  <c r="BF89" i="6"/>
  <c r="BF92" i="6" s="1"/>
  <c r="BF94" i="6" s="1"/>
  <c r="FS167" i="6"/>
  <c r="FS170" i="6" s="1"/>
  <c r="FT167" i="6" s="1"/>
  <c r="FT170" i="6" s="1"/>
  <c r="FG159" i="6"/>
  <c r="AK141" i="6"/>
  <c r="AK144" i="6" s="1"/>
  <c r="AK146" i="6" s="1"/>
  <c r="AY154" i="6"/>
  <c r="AY157" i="6" s="1"/>
  <c r="AY159" i="6" s="1"/>
  <c r="AQ185" i="6"/>
  <c r="BF154" i="6"/>
  <c r="BF157" i="6" s="1"/>
  <c r="BF159" i="6" s="1"/>
  <c r="CO167" i="6"/>
  <c r="CO170" i="6" s="1"/>
  <c r="CO172" i="6" s="1"/>
  <c r="BL29" i="6"/>
  <c r="W63" i="6"/>
  <c r="W66" i="6" s="1"/>
  <c r="W68" i="6" s="1"/>
  <c r="CW102" i="6"/>
  <c r="CW105" i="6" s="1"/>
  <c r="CX102" i="6" s="1"/>
  <c r="CX105" i="6" s="1"/>
  <c r="CX107" i="6" s="1"/>
  <c r="AY63" i="6"/>
  <c r="AY66" i="6" s="1"/>
  <c r="AY68" i="6" s="1"/>
  <c r="BE81" i="5"/>
  <c r="AC16" i="6"/>
  <c r="AR154" i="6"/>
  <c r="AR157" i="6" s="1"/>
  <c r="AR159" i="6" s="1"/>
  <c r="AY115" i="6"/>
  <c r="AY118" i="6" s="1"/>
  <c r="AY120" i="6" s="1"/>
  <c r="CV141" i="6"/>
  <c r="CV144" i="6" s="1"/>
  <c r="CW141" i="6" s="1"/>
  <c r="CW144" i="6" s="1"/>
  <c r="CV154" i="6"/>
  <c r="CV157" i="6" s="1"/>
  <c r="CW154" i="6" s="1"/>
  <c r="CW157" i="6" s="1"/>
  <c r="CV50" i="6"/>
  <c r="CV53" i="6" s="1"/>
  <c r="CV55" i="6" s="1"/>
  <c r="AR141" i="6"/>
  <c r="AR144" i="6" s="1"/>
  <c r="AS141" i="6" s="1"/>
  <c r="AS144" i="6" s="1"/>
  <c r="AS146" i="6" s="1"/>
  <c r="V159" i="6"/>
  <c r="AK232" i="6"/>
  <c r="AK235" i="6" s="1"/>
  <c r="AK237" i="6" s="1"/>
  <c r="AC159" i="6"/>
  <c r="CO159" i="6"/>
  <c r="AR50" i="5"/>
  <c r="AR53" i="5" s="1"/>
  <c r="AS50" i="5" s="1"/>
  <c r="AS53" i="5" s="1"/>
  <c r="AS55" i="5" s="1"/>
  <c r="CH146" i="6"/>
  <c r="CB232" i="6"/>
  <c r="CB235" i="6" s="1"/>
  <c r="CB237" i="6" s="1"/>
  <c r="V172" i="6"/>
  <c r="W167" i="6"/>
  <c r="W170" i="6" s="1"/>
  <c r="W172" i="6" s="1"/>
  <c r="CH76" i="5"/>
  <c r="CH79" i="5" s="1"/>
  <c r="CH81" i="5" s="1"/>
  <c r="FS76" i="6"/>
  <c r="FS79" i="6" s="1"/>
  <c r="FS81" i="6" s="1"/>
  <c r="FM55" i="5"/>
  <c r="AX237" i="6"/>
  <c r="P24" i="6"/>
  <c r="P27" i="6" s="1"/>
  <c r="P29" i="6" s="1"/>
  <c r="FS29" i="6"/>
  <c r="CH133" i="6"/>
  <c r="FR29" i="6"/>
  <c r="AS102" i="6"/>
  <c r="AS105" i="6" s="1"/>
  <c r="AS107" i="6" s="1"/>
  <c r="BF37" i="6"/>
  <c r="BF40" i="6" s="1"/>
  <c r="BF42" i="6" s="1"/>
  <c r="CN107" i="6"/>
  <c r="AJ102" i="6"/>
  <c r="AJ105" i="6" s="1"/>
  <c r="AK102" i="6" s="1"/>
  <c r="AK105" i="6" s="1"/>
  <c r="AK107" i="6" s="1"/>
  <c r="CB115" i="6"/>
  <c r="CB118" i="6" s="1"/>
  <c r="CB120" i="6" s="1"/>
  <c r="BE16" i="5"/>
  <c r="FM94" i="6"/>
  <c r="FS50" i="6"/>
  <c r="FS53" i="6" s="1"/>
  <c r="FT50" i="6" s="1"/>
  <c r="FT53" i="6" s="1"/>
  <c r="AR76" i="6"/>
  <c r="AR79" i="6" s="1"/>
  <c r="AR81" i="6" s="1"/>
  <c r="BU37" i="6"/>
  <c r="BU40" i="6" s="1"/>
  <c r="BU42" i="6" s="1"/>
  <c r="W102" i="6"/>
  <c r="W105" i="6" s="1"/>
  <c r="W107" i="6" s="1"/>
  <c r="BL68" i="6"/>
  <c r="CV232" i="6"/>
  <c r="CV235" i="6" s="1"/>
  <c r="CV237" i="6" s="1"/>
  <c r="AR219" i="6"/>
  <c r="AR222" i="6" s="1"/>
  <c r="AS219" i="6" s="1"/>
  <c r="AS222" i="6" s="1"/>
  <c r="AS224" i="6" s="1"/>
  <c r="CW128" i="6"/>
  <c r="CW131" i="6" s="1"/>
  <c r="CX128" i="6" s="1"/>
  <c r="CX131" i="6" s="1"/>
  <c r="FM29" i="5"/>
  <c r="AD232" i="6"/>
  <c r="AD235" i="6" s="1"/>
  <c r="AD237" i="6" s="1"/>
  <c r="AX42" i="6"/>
  <c r="BM128" i="6"/>
  <c r="BM131" i="6" s="1"/>
  <c r="BM133" i="6" s="1"/>
  <c r="BL94" i="6"/>
  <c r="AI237" i="6"/>
  <c r="CI115" i="6"/>
  <c r="CI118" i="6" s="1"/>
  <c r="CI120" i="6" s="1"/>
  <c r="BL55" i="6"/>
  <c r="FK76" i="6"/>
  <c r="FK79" i="6" s="1"/>
  <c r="FK81" i="6" s="1"/>
  <c r="AD37" i="5"/>
  <c r="AD40" i="5" s="1"/>
  <c r="AD42" i="5" s="1"/>
  <c r="CI63" i="6"/>
  <c r="CI66" i="6" s="1"/>
  <c r="CI68" i="6" s="1"/>
  <c r="CA81" i="6"/>
  <c r="FR42" i="5"/>
  <c r="BT94" i="6"/>
  <c r="BF206" i="6"/>
  <c r="BF209" i="6" s="1"/>
  <c r="BF211" i="6" s="1"/>
  <c r="AC81" i="6"/>
  <c r="BU128" i="6"/>
  <c r="BU131" i="6" s="1"/>
  <c r="BU133" i="6" s="1"/>
  <c r="CP24" i="6"/>
  <c r="CP27" i="6" s="1"/>
  <c r="CQ24" i="6" s="1"/>
  <c r="CQ27" i="6" s="1"/>
  <c r="AQ68" i="5"/>
  <c r="CH211" i="6"/>
  <c r="CH237" i="6"/>
  <c r="BM11" i="5"/>
  <c r="BM14" i="5" s="1"/>
  <c r="BM16" i="5" s="1"/>
  <c r="CU29" i="5"/>
  <c r="CO89" i="6"/>
  <c r="CO92" i="6" s="1"/>
  <c r="CO94" i="6" s="1"/>
  <c r="CO76" i="6"/>
  <c r="CO79" i="6" s="1"/>
  <c r="CP76" i="6" s="1"/>
  <c r="CP79" i="6" s="1"/>
  <c r="CP81" i="6" s="1"/>
  <c r="FK24" i="5"/>
  <c r="FK27" i="5" s="1"/>
  <c r="FK29" i="5" s="1"/>
  <c r="AR55" i="6"/>
  <c r="CV115" i="6"/>
  <c r="CV118" i="6" s="1"/>
  <c r="CW115" i="6" s="1"/>
  <c r="CW118" i="6" s="1"/>
  <c r="CW120" i="6" s="1"/>
  <c r="CH37" i="5"/>
  <c r="CH40" i="5" s="1"/>
  <c r="CH42" i="5" s="1"/>
  <c r="AJ76" i="5"/>
  <c r="AJ79" i="5" s="1"/>
  <c r="AK76" i="5" s="1"/>
  <c r="AK79" i="5" s="1"/>
  <c r="AK81" i="5" s="1"/>
  <c r="CQ232" i="6"/>
  <c r="CQ235" i="6" s="1"/>
  <c r="CR232" i="6" s="1"/>
  <c r="CR235" i="6" s="1"/>
  <c r="CR237" i="6" s="1"/>
  <c r="CB24" i="6"/>
  <c r="CB27" i="6" s="1"/>
  <c r="CB29" i="6" s="1"/>
  <c r="AK11" i="6"/>
  <c r="AK14" i="6" s="1"/>
  <c r="AK16" i="6" s="1"/>
  <c r="P11" i="6"/>
  <c r="P14" i="6" s="1"/>
  <c r="P16" i="6" s="1"/>
  <c r="O120" i="6"/>
  <c r="CI193" i="6"/>
  <c r="CI196" i="6" s="1"/>
  <c r="CI198" i="6" s="1"/>
  <c r="AX16" i="5"/>
  <c r="AX133" i="6"/>
  <c r="AS37" i="6"/>
  <c r="AS40" i="6" s="1"/>
  <c r="AS42" i="6" s="1"/>
  <c r="FJ42" i="5"/>
  <c r="AR115" i="6"/>
  <c r="AR118" i="6" s="1"/>
  <c r="AS115" i="6" s="1"/>
  <c r="AS118" i="6" s="1"/>
  <c r="AS120" i="6" s="1"/>
  <c r="CO211" i="6"/>
  <c r="FK89" i="5"/>
  <c r="FK92" i="5" s="1"/>
  <c r="FK94" i="5" s="1"/>
  <c r="CI102" i="6"/>
  <c r="CI105" i="6" s="1"/>
  <c r="CI107" i="6" s="1"/>
  <c r="CO50" i="5"/>
  <c r="CO53" i="5" s="1"/>
  <c r="CP50" i="5" s="1"/>
  <c r="CP53" i="5" s="1"/>
  <c r="FM133" i="6"/>
  <c r="P89" i="6"/>
  <c r="P92" i="6" s="1"/>
  <c r="P94" i="6" s="1"/>
  <c r="V224" i="6"/>
  <c r="V16" i="5"/>
  <c r="AQ42" i="5"/>
  <c r="O42" i="6"/>
  <c r="AQ29" i="5"/>
  <c r="AR206" i="6"/>
  <c r="AR209" i="6" s="1"/>
  <c r="AR211" i="6" s="1"/>
  <c r="CA24" i="5"/>
  <c r="CA27" i="5" s="1"/>
  <c r="CA29" i="5" s="1"/>
  <c r="CM55" i="5"/>
  <c r="AJ29" i="5"/>
  <c r="FS128" i="6"/>
  <c r="FS131" i="6" s="1"/>
  <c r="FT128" i="6" s="1"/>
  <c r="FT131" i="6" s="1"/>
  <c r="FU128" i="6" s="1"/>
  <c r="FU131" i="6" s="1"/>
  <c r="CV37" i="5"/>
  <c r="CV40" i="5" s="1"/>
  <c r="CV42" i="5" s="1"/>
  <c r="CV42" i="6"/>
  <c r="BF63" i="5"/>
  <c r="BF66" i="5" s="1"/>
  <c r="BF68" i="5" s="1"/>
  <c r="W24" i="5"/>
  <c r="W27" i="5" s="1"/>
  <c r="W29" i="5" s="1"/>
  <c r="CU211" i="6"/>
  <c r="P50" i="6"/>
  <c r="P53" i="6" s="1"/>
  <c r="P55" i="6" s="1"/>
  <c r="FT37" i="5"/>
  <c r="FT40" i="5" s="1"/>
  <c r="FS42" i="5"/>
  <c r="FH237" i="6"/>
  <c r="AI211" i="6"/>
  <c r="AI172" i="6"/>
  <c r="AJ167" i="6"/>
  <c r="AJ170" i="6" s="1"/>
  <c r="CH16" i="6"/>
  <c r="FN102" i="6"/>
  <c r="FN105" i="6" s="1"/>
  <c r="FN107" i="6" s="1"/>
  <c r="BF141" i="6"/>
  <c r="BF144" i="6" s="1"/>
  <c r="BF146" i="6" s="1"/>
  <c r="CB37" i="6"/>
  <c r="CB40" i="6" s="1"/>
  <c r="CB42" i="6" s="1"/>
  <c r="FT141" i="6"/>
  <c r="FT144" i="6" s="1"/>
  <c r="FT146" i="6" s="1"/>
  <c r="CT55" i="5"/>
  <c r="AJ11" i="5"/>
  <c r="AJ14" i="5" s="1"/>
  <c r="AJ16" i="5" s="1"/>
  <c r="K115" i="5"/>
  <c r="K118" i="5" s="1"/>
  <c r="L115" i="5" s="1"/>
  <c r="L118" i="5" s="1"/>
  <c r="AR232" i="6"/>
  <c r="AR235" i="6" s="1"/>
  <c r="BF50" i="5"/>
  <c r="BF53" i="5" s="1"/>
  <c r="BF55" i="5" s="1"/>
  <c r="V198" i="6"/>
  <c r="AI224" i="6"/>
  <c r="BU154" i="6"/>
  <c r="BU157" i="6" s="1"/>
  <c r="BU159" i="6" s="1"/>
  <c r="K102" i="5"/>
  <c r="K105" i="5" s="1"/>
  <c r="L102" i="5" s="1"/>
  <c r="L105" i="5" s="1"/>
  <c r="FM55" i="6"/>
  <c r="CV76" i="6"/>
  <c r="CV79" i="6" s="1"/>
  <c r="CV81" i="6" s="1"/>
  <c r="AY219" i="6"/>
  <c r="AY222" i="6" s="1"/>
  <c r="AY224" i="6" s="1"/>
  <c r="AC198" i="6"/>
  <c r="BM193" i="6"/>
  <c r="BM196" i="6" s="1"/>
  <c r="BM198" i="6" s="1"/>
  <c r="AI42" i="6"/>
  <c r="CO237" i="6"/>
  <c r="AR89" i="6"/>
  <c r="AR92" i="6" s="1"/>
  <c r="AQ94" i="6"/>
  <c r="FG237" i="6"/>
  <c r="BF219" i="6"/>
  <c r="BF222" i="6" s="1"/>
  <c r="BF224" i="6" s="1"/>
  <c r="FI219" i="6"/>
  <c r="FI222" i="6" s="1"/>
  <c r="FJ219" i="6" s="1"/>
  <c r="FJ222" i="6" s="1"/>
  <c r="AJ193" i="6"/>
  <c r="AJ196" i="6" s="1"/>
  <c r="AJ198" i="6" s="1"/>
  <c r="AY206" i="6"/>
  <c r="AY209" i="6" s="1"/>
  <c r="AY211" i="6" s="1"/>
  <c r="FH193" i="6"/>
  <c r="FH196" i="6" s="1"/>
  <c r="FI193" i="6" s="1"/>
  <c r="FI196" i="6" s="1"/>
  <c r="FR107" i="6"/>
  <c r="FT102" i="6"/>
  <c r="FT105" i="6" s="1"/>
  <c r="FT107" i="6" s="1"/>
  <c r="AY63" i="5"/>
  <c r="AY66" i="5" s="1"/>
  <c r="AY68" i="5" s="1"/>
  <c r="FS11" i="5"/>
  <c r="FS14" i="5" s="1"/>
  <c r="FS16" i="5" s="1"/>
  <c r="AI55" i="5"/>
  <c r="AY24" i="5"/>
  <c r="AY27" i="5" s="1"/>
  <c r="AY29" i="5" s="1"/>
  <c r="FG120" i="6"/>
  <c r="O16" i="5"/>
  <c r="AR76" i="5"/>
  <c r="AR79" i="5" s="1"/>
  <c r="AS76" i="5" s="1"/>
  <c r="AS79" i="5" s="1"/>
  <c r="AS81" i="5" s="1"/>
  <c r="BS81" i="5"/>
  <c r="AX172" i="6"/>
  <c r="FN89" i="5"/>
  <c r="FN92" i="5" s="1"/>
  <c r="FN94" i="5" s="1"/>
  <c r="FS50" i="5"/>
  <c r="FS53" i="5" s="1"/>
  <c r="FS55" i="5" s="1"/>
  <c r="CP50" i="6"/>
  <c r="CP53" i="6" s="1"/>
  <c r="CQ50" i="6" s="1"/>
  <c r="CQ53" i="6" s="1"/>
  <c r="BE237" i="6"/>
  <c r="BF232" i="6"/>
  <c r="BF235" i="6" s="1"/>
  <c r="BF237" i="6" s="1"/>
  <c r="CI154" i="6"/>
  <c r="CI157" i="6" s="1"/>
  <c r="CI159" i="6" s="1"/>
  <c r="CH159" i="6"/>
  <c r="FM172" i="6"/>
  <c r="FN167" i="6"/>
  <c r="FN170" i="6" s="1"/>
  <c r="FN172" i="6" s="1"/>
  <c r="BL120" i="6"/>
  <c r="BM115" i="6"/>
  <c r="BM118" i="6" s="1"/>
  <c r="BM120" i="6" s="1"/>
  <c r="AI120" i="6"/>
  <c r="AJ115" i="6"/>
  <c r="AJ118" i="6" s="1"/>
  <c r="CB63" i="6"/>
  <c r="CB66" i="6" s="1"/>
  <c r="CB68" i="6" s="1"/>
  <c r="CV11" i="6"/>
  <c r="CV14" i="6" s="1"/>
  <c r="CW11" i="6" s="1"/>
  <c r="CW14" i="6" s="1"/>
  <c r="CW16" i="6" s="1"/>
  <c r="BL211" i="6"/>
  <c r="CO219" i="6"/>
  <c r="CO222" i="6" s="1"/>
  <c r="CN224" i="6"/>
  <c r="CV193" i="6"/>
  <c r="CV196" i="6" s="1"/>
  <c r="CW193" i="6" s="1"/>
  <c r="CW196" i="6" s="1"/>
  <c r="CW198" i="6" s="1"/>
  <c r="BL55" i="5"/>
  <c r="FS102" i="5"/>
  <c r="FS105" i="5" s="1"/>
  <c r="FR107" i="5"/>
  <c r="CN68" i="5"/>
  <c r="AD50" i="5"/>
  <c r="AD53" i="5" s="1"/>
  <c r="AD55" i="5" s="1"/>
  <c r="BS29" i="5"/>
  <c r="CH63" i="5"/>
  <c r="CH66" i="5" s="1"/>
  <c r="CH68" i="5" s="1"/>
  <c r="FN76" i="6"/>
  <c r="FN79" i="6" s="1"/>
  <c r="FN81" i="6" s="1"/>
  <c r="V211" i="6"/>
  <c r="W206" i="6"/>
  <c r="W209" i="6" s="1"/>
  <c r="W211" i="6" s="1"/>
  <c r="BF76" i="6"/>
  <c r="BF79" i="6" s="1"/>
  <c r="BF81" i="6" s="1"/>
  <c r="BE81" i="6"/>
  <c r="CA224" i="6"/>
  <c r="FN63" i="6"/>
  <c r="FN66" i="6" s="1"/>
  <c r="FN68" i="6" s="1"/>
  <c r="O107" i="6"/>
  <c r="P102" i="6"/>
  <c r="P105" i="6" s="1"/>
  <c r="P107" i="6" s="1"/>
  <c r="AJ128" i="6"/>
  <c r="AJ131" i="6" s="1"/>
  <c r="AI133" i="6"/>
  <c r="W50" i="5"/>
  <c r="W53" i="5" s="1"/>
  <c r="W55" i="5" s="1"/>
  <c r="AI29" i="6"/>
  <c r="BE42" i="5"/>
  <c r="BF37" i="5"/>
  <c r="BF40" i="5" s="1"/>
  <c r="BF42" i="5" s="1"/>
  <c r="W232" i="6"/>
  <c r="W235" i="6" s="1"/>
  <c r="W237" i="6" s="1"/>
  <c r="V16" i="6"/>
  <c r="W11" i="6"/>
  <c r="W14" i="6" s="1"/>
  <c r="W16" i="6" s="1"/>
  <c r="CT68" i="5"/>
  <c r="CU63" i="5"/>
  <c r="CU66" i="5" s="1"/>
  <c r="BM76" i="5"/>
  <c r="BM79" i="5" s="1"/>
  <c r="BM81" i="5" s="1"/>
  <c r="AD24" i="5"/>
  <c r="AD27" i="5" s="1"/>
  <c r="AD29" i="5" s="1"/>
  <c r="AC29" i="5"/>
  <c r="CM81" i="5"/>
  <c r="BU232" i="6"/>
  <c r="BU235" i="6" s="1"/>
  <c r="BU237" i="6" s="1"/>
  <c r="O224" i="6"/>
  <c r="CO76" i="5"/>
  <c r="CO79" i="5" s="1"/>
  <c r="CO81" i="5" s="1"/>
  <c r="BS42" i="5"/>
  <c r="BT37" i="5"/>
  <c r="BT40" i="5" s="1"/>
  <c r="BT42" i="5" s="1"/>
  <c r="AC81" i="5"/>
  <c r="AD76" i="5"/>
  <c r="AD79" i="5" s="1"/>
  <c r="AD81" i="5" s="1"/>
  <c r="CU29" i="6"/>
  <c r="CV24" i="6"/>
  <c r="CV27" i="6" s="1"/>
  <c r="P128" i="6"/>
  <c r="P131" i="6" s="1"/>
  <c r="P133" i="6" s="1"/>
  <c r="O133" i="6"/>
  <c r="BL16" i="6"/>
  <c r="BM11" i="6"/>
  <c r="BM14" i="6" s="1"/>
  <c r="BM16" i="6" s="1"/>
  <c r="AD128" i="6"/>
  <c r="AD131" i="6" s="1"/>
  <c r="AD133" i="6" s="1"/>
  <c r="AC133" i="6"/>
  <c r="FG16" i="6"/>
  <c r="FH11" i="6"/>
  <c r="FH14" i="6" s="1"/>
  <c r="AJ94" i="6"/>
  <c r="AK89" i="6"/>
  <c r="AK92" i="6" s="1"/>
  <c r="AK94" i="6" s="1"/>
  <c r="AI81" i="6"/>
  <c r="AJ76" i="6"/>
  <c r="AJ79" i="6" s="1"/>
  <c r="BE68" i="6"/>
  <c r="BF63" i="6"/>
  <c r="BF66" i="6" s="1"/>
  <c r="BF68" i="6" s="1"/>
  <c r="P232" i="6"/>
  <c r="P235" i="6" s="1"/>
  <c r="P237" i="6" s="1"/>
  <c r="O237" i="6"/>
  <c r="CW63" i="6"/>
  <c r="CW66" i="6" s="1"/>
  <c r="CV68" i="6"/>
  <c r="FK128" i="6"/>
  <c r="FK131" i="6" s="1"/>
  <c r="FK133" i="6" s="1"/>
  <c r="FJ133" i="6"/>
  <c r="CM29" i="5"/>
  <c r="CN24" i="5"/>
  <c r="CN27" i="5" s="1"/>
  <c r="AI185" i="6"/>
  <c r="AJ180" i="6"/>
  <c r="AJ183" i="6" s="1"/>
  <c r="AK219" i="6"/>
  <c r="AK222" i="6" s="1"/>
  <c r="AK224" i="6" s="1"/>
  <c r="AJ224" i="6"/>
  <c r="FI115" i="6"/>
  <c r="FI118" i="6" s="1"/>
  <c r="FH120" i="6"/>
  <c r="CT81" i="5"/>
  <c r="CU76" i="5"/>
  <c r="CU79" i="5" s="1"/>
  <c r="AJ68" i="5"/>
  <c r="AK63" i="5"/>
  <c r="AK66" i="5" s="1"/>
  <c r="AK68" i="5" s="1"/>
  <c r="BE133" i="6"/>
  <c r="BF128" i="6"/>
  <c r="BF131" i="6" s="1"/>
  <c r="BF133" i="6" s="1"/>
  <c r="FI154" i="6"/>
  <c r="FI157" i="6" s="1"/>
  <c r="FH159" i="6"/>
  <c r="FH206" i="6"/>
  <c r="FH209" i="6" s="1"/>
  <c r="FG211" i="6"/>
  <c r="FS68" i="6"/>
  <c r="FT63" i="6"/>
  <c r="FT66" i="6" s="1"/>
  <c r="AK154" i="6"/>
  <c r="AK157" i="6" s="1"/>
  <c r="AK159" i="6" s="1"/>
  <c r="AJ159" i="6"/>
  <c r="FI237" i="6"/>
  <c r="FJ232" i="6"/>
  <c r="FJ235" i="6" s="1"/>
  <c r="FS94" i="5"/>
  <c r="FT89" i="5"/>
  <c r="FT92" i="5" s="1"/>
  <c r="AR185" i="6"/>
  <c r="AS180" i="6"/>
  <c r="AS183" i="6" s="1"/>
  <c r="AS185" i="6" s="1"/>
  <c r="AK37" i="6"/>
  <c r="AK40" i="6" s="1"/>
  <c r="AK42" i="6" s="1"/>
  <c r="AJ42" i="6"/>
  <c r="AI42" i="5"/>
  <c r="AJ37" i="5"/>
  <c r="AJ40" i="5" s="1"/>
  <c r="AR172" i="6"/>
  <c r="AS167" i="6"/>
  <c r="AS170" i="6" s="1"/>
  <c r="AS172" i="6" s="1"/>
  <c r="AS37" i="5"/>
  <c r="AS40" i="5" s="1"/>
  <c r="AS42" i="5" s="1"/>
  <c r="AR42" i="5"/>
  <c r="CU55" i="5"/>
  <c r="CV50" i="5"/>
  <c r="CV53" i="5" s="1"/>
  <c r="AR29" i="5"/>
  <c r="AS24" i="5"/>
  <c r="AS27" i="5" s="1"/>
  <c r="AS29" i="5" s="1"/>
  <c r="AR68" i="5"/>
  <c r="AS63" i="5"/>
  <c r="AS66" i="5" s="1"/>
  <c r="AS68" i="5" s="1"/>
  <c r="CO120" i="6"/>
  <c r="CP115" i="6"/>
  <c r="CP118" i="6" s="1"/>
  <c r="CO107" i="6"/>
  <c r="CP102" i="6"/>
  <c r="CP105" i="6" s="1"/>
  <c r="CV29" i="5"/>
  <c r="CW24" i="5"/>
  <c r="CW27" i="5" s="1"/>
  <c r="AK206" i="6"/>
  <c r="AK209" i="6" s="1"/>
  <c r="AK211" i="6" s="1"/>
  <c r="AJ211" i="6"/>
  <c r="AC42" i="6"/>
  <c r="AD37" i="6"/>
  <c r="AD40" i="6" s="1"/>
  <c r="AD42" i="6" s="1"/>
  <c r="AX55" i="5"/>
  <c r="AY50" i="5"/>
  <c r="AY53" i="5" s="1"/>
  <c r="AY55" i="5" s="1"/>
  <c r="CP128" i="6"/>
  <c r="CP131" i="6" s="1"/>
  <c r="CO133" i="6"/>
  <c r="CP11" i="6"/>
  <c r="CP14" i="6" s="1"/>
  <c r="CO16" i="6"/>
  <c r="K89" i="5"/>
  <c r="K92" i="5" s="1"/>
  <c r="J94" i="5"/>
  <c r="CW206" i="6"/>
  <c r="CW209" i="6" s="1"/>
  <c r="CV211" i="6"/>
  <c r="O29" i="5"/>
  <c r="P24" i="5"/>
  <c r="P27" i="5" s="1"/>
  <c r="P29" i="5" s="1"/>
  <c r="CO68" i="5"/>
  <c r="CP63" i="5"/>
  <c r="CP66" i="5" s="1"/>
  <c r="CP211" i="6"/>
  <c r="CQ206" i="6"/>
  <c r="CQ209" i="6" s="1"/>
  <c r="FU24" i="6"/>
  <c r="FU27" i="6" s="1"/>
  <c r="FT29" i="6"/>
  <c r="O198" i="6"/>
  <c r="P193" i="6"/>
  <c r="P196" i="6" s="1"/>
  <c r="P198" i="6" s="1"/>
  <c r="CV16" i="5"/>
  <c r="CW11" i="5"/>
  <c r="CW14" i="5" s="1"/>
  <c r="AS24" i="6"/>
  <c r="AS27" i="6" s="1"/>
  <c r="AS29" i="6" s="1"/>
  <c r="AR29" i="6"/>
  <c r="CV224" i="6"/>
  <c r="CW219" i="6"/>
  <c r="CW222" i="6" s="1"/>
  <c r="CQ141" i="6"/>
  <c r="CQ144" i="6" s="1"/>
  <c r="CP146" i="6"/>
  <c r="AR16" i="6"/>
  <c r="AS11" i="6"/>
  <c r="AS14" i="6" s="1"/>
  <c r="AS16" i="6" s="1"/>
  <c r="CV185" i="6"/>
  <c r="CW180" i="6"/>
  <c r="CW183" i="6" s="1"/>
  <c r="AJ55" i="5"/>
  <c r="AK50" i="5"/>
  <c r="AK53" i="5" s="1"/>
  <c r="AK55" i="5" s="1"/>
  <c r="CO198" i="6"/>
  <c r="CP193" i="6"/>
  <c r="CP196" i="6" s="1"/>
  <c r="AR16" i="5"/>
  <c r="AS11" i="5"/>
  <c r="AS14" i="5" s="1"/>
  <c r="AS16" i="5" s="1"/>
  <c r="AK24" i="6"/>
  <c r="AK27" i="6" s="1"/>
  <c r="AK29" i="6" s="1"/>
  <c r="AJ29" i="6"/>
  <c r="CN42" i="5"/>
  <c r="CO37" i="5"/>
  <c r="CO40" i="5" s="1"/>
  <c r="AK50" i="6"/>
  <c r="AK53" i="6" s="1"/>
  <c r="AK55" i="6" s="1"/>
  <c r="AJ55" i="6"/>
  <c r="AJ68" i="6"/>
  <c r="AK63" i="6"/>
  <c r="AK66" i="6" s="1"/>
  <c r="AK68" i="6" s="1"/>
  <c r="CP159" i="6"/>
  <c r="CQ154" i="6"/>
  <c r="CQ157" i="6" s="1"/>
  <c r="BM219" i="6"/>
  <c r="BM222" i="6" s="1"/>
  <c r="BM224" i="6" s="1"/>
  <c r="BL224" i="6"/>
  <c r="CX37" i="6"/>
  <c r="CX40" i="6" s="1"/>
  <c r="CW42" i="6"/>
  <c r="FT24" i="5"/>
  <c r="FT27" i="5" s="1"/>
  <c r="FS29" i="5"/>
  <c r="CW172" i="6"/>
  <c r="CX167" i="6"/>
  <c r="CX170" i="6" s="1"/>
  <c r="AS193" i="6"/>
  <c r="AS196" i="6" s="1"/>
  <c r="AS198" i="6" s="1"/>
  <c r="AR198" i="6"/>
  <c r="CO42" i="6"/>
  <c r="CP37" i="6"/>
  <c r="CP40" i="6" s="1"/>
  <c r="AC211" i="6"/>
  <c r="AD206" i="6"/>
  <c r="AD209" i="6" s="1"/>
  <c r="AD211" i="6" s="1"/>
  <c r="CP180" i="6"/>
  <c r="CP183" i="6" s="1"/>
  <c r="CO185" i="6"/>
  <c r="CO11" i="5"/>
  <c r="CO14" i="5" s="1"/>
  <c r="CN16" i="5"/>
  <c r="BM24" i="5"/>
  <c r="BM27" i="5" s="1"/>
  <c r="BM29" i="5" s="1"/>
  <c r="BL29" i="5"/>
  <c r="CP63" i="6" l="1"/>
  <c r="CP66" i="6" s="1"/>
  <c r="CQ63" i="6" s="1"/>
  <c r="CQ66" i="6" s="1"/>
  <c r="CQ68" i="6" s="1"/>
  <c r="FT89" i="6"/>
  <c r="FT92" i="6" s="1"/>
  <c r="FT94" i="6" s="1"/>
  <c r="FS172" i="6"/>
  <c r="CW94" i="6"/>
  <c r="CV146" i="6"/>
  <c r="CV159" i="6"/>
  <c r="CV94" i="6"/>
  <c r="AS154" i="6"/>
  <c r="AS157" i="6" s="1"/>
  <c r="AS159" i="6" s="1"/>
  <c r="CW50" i="6"/>
  <c r="CW53" i="6" s="1"/>
  <c r="CX50" i="6" s="1"/>
  <c r="CX53" i="6" s="1"/>
  <c r="CP167" i="6"/>
  <c r="CP170" i="6" s="1"/>
  <c r="CP172" i="6" s="1"/>
  <c r="CW107" i="6"/>
  <c r="CY102" i="6"/>
  <c r="CY105" i="6" s="1"/>
  <c r="CY107" i="6" s="1"/>
  <c r="FU141" i="6"/>
  <c r="FU144" i="6" s="1"/>
  <c r="FU146" i="6" s="1"/>
  <c r="FS55" i="6"/>
  <c r="AR55" i="5"/>
  <c r="AR146" i="6"/>
  <c r="FT76" i="6"/>
  <c r="FT79" i="6" s="1"/>
  <c r="FU76" i="6" s="1"/>
  <c r="FU79" i="6" s="1"/>
  <c r="AJ107" i="6"/>
  <c r="AS76" i="6"/>
  <c r="AS79" i="6" s="1"/>
  <c r="AS81" i="6" s="1"/>
  <c r="CW232" i="6"/>
  <c r="CW235" i="6" s="1"/>
  <c r="CX232" i="6" s="1"/>
  <c r="CX235" i="6" s="1"/>
  <c r="CX237" i="6" s="1"/>
  <c r="CW133" i="6"/>
  <c r="CS232" i="6"/>
  <c r="CS235" i="6" s="1"/>
  <c r="CS237" i="6" s="1"/>
  <c r="AJ81" i="5"/>
  <c r="CP29" i="6"/>
  <c r="AR224" i="6"/>
  <c r="FT50" i="5"/>
  <c r="FT53" i="5" s="1"/>
  <c r="FT55" i="5" s="1"/>
  <c r="CX115" i="6"/>
  <c r="CX118" i="6" s="1"/>
  <c r="CX120" i="6" s="1"/>
  <c r="CQ76" i="6"/>
  <c r="CQ79" i="6" s="1"/>
  <c r="CQ81" i="6" s="1"/>
  <c r="CO81" i="6"/>
  <c r="CP89" i="6"/>
  <c r="CP92" i="6" s="1"/>
  <c r="CQ89" i="6" s="1"/>
  <c r="CQ92" i="6" s="1"/>
  <c r="CQ94" i="6" s="1"/>
  <c r="CO55" i="5"/>
  <c r="CW37" i="5"/>
  <c r="CW40" i="5" s="1"/>
  <c r="CX37" i="5" s="1"/>
  <c r="CX40" i="5" s="1"/>
  <c r="CV120" i="6"/>
  <c r="CQ237" i="6"/>
  <c r="FI224" i="6"/>
  <c r="CW76" i="6"/>
  <c r="CW79" i="6" s="1"/>
  <c r="CW81" i="6" s="1"/>
  <c r="AR120" i="6"/>
  <c r="AS206" i="6"/>
  <c r="AS209" i="6" s="1"/>
  <c r="AS211" i="6" s="1"/>
  <c r="FT11" i="5"/>
  <c r="FT14" i="5" s="1"/>
  <c r="FU11" i="5" s="1"/>
  <c r="FU14" i="5" s="1"/>
  <c r="CX193" i="6"/>
  <c r="CX196" i="6" s="1"/>
  <c r="CX198" i="6" s="1"/>
  <c r="FT133" i="6"/>
  <c r="AK193" i="6"/>
  <c r="AK196" i="6" s="1"/>
  <c r="AK198" i="6" s="1"/>
  <c r="AK11" i="5"/>
  <c r="AK14" i="5" s="1"/>
  <c r="AK16" i="5" s="1"/>
  <c r="AR81" i="5"/>
  <c r="FS133" i="6"/>
  <c r="K120" i="5"/>
  <c r="K107" i="5"/>
  <c r="FU37" i="5"/>
  <c r="FU40" i="5" s="1"/>
  <c r="FT42" i="5"/>
  <c r="AK167" i="6"/>
  <c r="AK170" i="6" s="1"/>
  <c r="AK172" i="6" s="1"/>
  <c r="AJ172" i="6"/>
  <c r="CX11" i="6"/>
  <c r="CX14" i="6" s="1"/>
  <c r="CY11" i="6" s="1"/>
  <c r="CY14" i="6" s="1"/>
  <c r="AS232" i="6"/>
  <c r="AS235" i="6" s="1"/>
  <c r="AS237" i="6" s="1"/>
  <c r="AR237" i="6"/>
  <c r="FH198" i="6"/>
  <c r="AS89" i="6"/>
  <c r="AS92" i="6" s="1"/>
  <c r="AS94" i="6" s="1"/>
  <c r="AR94" i="6"/>
  <c r="FU102" i="6"/>
  <c r="FU105" i="6" s="1"/>
  <c r="FU107" i="6" s="1"/>
  <c r="CP55" i="6"/>
  <c r="CP76" i="5"/>
  <c r="CP79" i="5" s="1"/>
  <c r="CQ76" i="5" s="1"/>
  <c r="CQ79" i="5" s="1"/>
  <c r="AK115" i="6"/>
  <c r="AK118" i="6" s="1"/>
  <c r="AK120" i="6" s="1"/>
  <c r="AJ120" i="6"/>
  <c r="CV16" i="6"/>
  <c r="CV198" i="6"/>
  <c r="FS107" i="5"/>
  <c r="FT102" i="5"/>
  <c r="FT105" i="5" s="1"/>
  <c r="CO224" i="6"/>
  <c r="CP219" i="6"/>
  <c r="CP222" i="6" s="1"/>
  <c r="CU68" i="5"/>
  <c r="CV63" i="5"/>
  <c r="CV66" i="5" s="1"/>
  <c r="AJ133" i="6"/>
  <c r="AK128" i="6"/>
  <c r="AK131" i="6" s="1"/>
  <c r="AK133" i="6" s="1"/>
  <c r="CW24" i="6"/>
  <c r="CW27" i="6" s="1"/>
  <c r="CV29" i="6"/>
  <c r="CO24" i="5"/>
  <c r="CO27" i="5" s="1"/>
  <c r="CN29" i="5"/>
  <c r="FI11" i="6"/>
  <c r="FI14" i="6" s="1"/>
  <c r="FH16" i="6"/>
  <c r="FI198" i="6"/>
  <c r="FJ193" i="6"/>
  <c r="FJ196" i="6" s="1"/>
  <c r="AJ81" i="6"/>
  <c r="AK76" i="6"/>
  <c r="AK79" i="6" s="1"/>
  <c r="AK81" i="6" s="1"/>
  <c r="CW68" i="6"/>
  <c r="CX63" i="6"/>
  <c r="CX66" i="6" s="1"/>
  <c r="CW146" i="6"/>
  <c r="CX141" i="6"/>
  <c r="CX144" i="6" s="1"/>
  <c r="CV76" i="5"/>
  <c r="CV79" i="5" s="1"/>
  <c r="CU81" i="5"/>
  <c r="AK180" i="6"/>
  <c r="AK183" i="6" s="1"/>
  <c r="AK185" i="6" s="1"/>
  <c r="AJ185" i="6"/>
  <c r="FI206" i="6"/>
  <c r="FI209" i="6" s="1"/>
  <c r="FH211" i="6"/>
  <c r="FJ154" i="6"/>
  <c r="FJ157" i="6" s="1"/>
  <c r="FI159" i="6"/>
  <c r="FI120" i="6"/>
  <c r="FJ115" i="6"/>
  <c r="FJ118" i="6" s="1"/>
  <c r="CQ180" i="6"/>
  <c r="CQ183" i="6" s="1"/>
  <c r="CP185" i="6"/>
  <c r="CX11" i="5"/>
  <c r="CX14" i="5" s="1"/>
  <c r="CW16" i="5"/>
  <c r="CQ211" i="6"/>
  <c r="CR206" i="6"/>
  <c r="CR209" i="6" s="1"/>
  <c r="FT172" i="6"/>
  <c r="FU167" i="6"/>
  <c r="FU170" i="6" s="1"/>
  <c r="FJ237" i="6"/>
  <c r="FK232" i="6"/>
  <c r="FK235" i="6" s="1"/>
  <c r="L107" i="5"/>
  <c r="M102" i="5"/>
  <c r="M105" i="5" s="1"/>
  <c r="FU29" i="6"/>
  <c r="FV24" i="6"/>
  <c r="FV27" i="6" s="1"/>
  <c r="CW29" i="5"/>
  <c r="CX24" i="5"/>
  <c r="CX27" i="5" s="1"/>
  <c r="FV128" i="6"/>
  <c r="FV131" i="6" s="1"/>
  <c r="FU133" i="6"/>
  <c r="CY128" i="6"/>
  <c r="CY131" i="6" s="1"/>
  <c r="CX133" i="6"/>
  <c r="CX154" i="6"/>
  <c r="CX157" i="6" s="1"/>
  <c r="CW159" i="6"/>
  <c r="CR24" i="6"/>
  <c r="CR27" i="6" s="1"/>
  <c r="CQ29" i="6"/>
  <c r="CP68" i="5"/>
  <c r="CQ63" i="5"/>
  <c r="CQ66" i="5" s="1"/>
  <c r="CQ11" i="6"/>
  <c r="CQ14" i="6" s="1"/>
  <c r="CP16" i="6"/>
  <c r="CV55" i="5"/>
  <c r="CW50" i="5"/>
  <c r="CW53" i="5" s="1"/>
  <c r="AJ42" i="5"/>
  <c r="AK37" i="5"/>
  <c r="AK40" i="5" s="1"/>
  <c r="AK42" i="5" s="1"/>
  <c r="CP198" i="6"/>
  <c r="CQ193" i="6"/>
  <c r="CQ196" i="6" s="1"/>
  <c r="CQ102" i="6"/>
  <c r="CQ105" i="6" s="1"/>
  <c r="CP107" i="6"/>
  <c r="CP55" i="5"/>
  <c r="CQ50" i="5"/>
  <c r="CQ53" i="5" s="1"/>
  <c r="FU24" i="5"/>
  <c r="FU27" i="5" s="1"/>
  <c r="FT29" i="5"/>
  <c r="CY37" i="6"/>
  <c r="CY40" i="6" s="1"/>
  <c r="CX42" i="6"/>
  <c r="CX219" i="6"/>
  <c r="CX222" i="6" s="1"/>
  <c r="CW224" i="6"/>
  <c r="CX94" i="6"/>
  <c r="CY89" i="6"/>
  <c r="CY92" i="6" s="1"/>
  <c r="FT55" i="6"/>
  <c r="FU50" i="6"/>
  <c r="FU53" i="6" s="1"/>
  <c r="L89" i="5"/>
  <c r="L92" i="5" s="1"/>
  <c r="K94" i="5"/>
  <c r="CP120" i="6"/>
  <c r="CQ115" i="6"/>
  <c r="CQ118" i="6" s="1"/>
  <c r="CQ55" i="6"/>
  <c r="CR50" i="6"/>
  <c r="CR53" i="6" s="1"/>
  <c r="CP11" i="5"/>
  <c r="CP14" i="5" s="1"/>
  <c r="CO16" i="5"/>
  <c r="CP133" i="6"/>
  <c r="CQ128" i="6"/>
  <c r="CQ131" i="6" s="1"/>
  <c r="FT94" i="5"/>
  <c r="FU89" i="5"/>
  <c r="FU92" i="5" s="1"/>
  <c r="FT68" i="6"/>
  <c r="FU63" i="6"/>
  <c r="FU66" i="6" s="1"/>
  <c r="CP42" i="6"/>
  <c r="CQ37" i="6"/>
  <c r="CQ40" i="6" s="1"/>
  <c r="CX172" i="6"/>
  <c r="CY167" i="6"/>
  <c r="CY170" i="6" s="1"/>
  <c r="CR154" i="6"/>
  <c r="CR157" i="6" s="1"/>
  <c r="CQ159" i="6"/>
  <c r="CO42" i="5"/>
  <c r="CP37" i="5"/>
  <c r="CP40" i="5" s="1"/>
  <c r="FJ224" i="6"/>
  <c r="FK219" i="6"/>
  <c r="FK222" i="6" s="1"/>
  <c r="CX180" i="6"/>
  <c r="CX183" i="6" s="1"/>
  <c r="CW185" i="6"/>
  <c r="CR141" i="6"/>
  <c r="CR144" i="6" s="1"/>
  <c r="CQ146" i="6"/>
  <c r="CW211" i="6"/>
  <c r="CX206" i="6"/>
  <c r="CX209" i="6" s="1"/>
  <c r="M115" i="5"/>
  <c r="M118" i="5" s="1"/>
  <c r="L120" i="5"/>
  <c r="CR63" i="6" l="1"/>
  <c r="CR66" i="6" s="1"/>
  <c r="CR68" i="6" s="1"/>
  <c r="CP68" i="6"/>
  <c r="FU89" i="6"/>
  <c r="FU92" i="6" s="1"/>
  <c r="FV89" i="6" s="1"/>
  <c r="FV92" i="6" s="1"/>
  <c r="FW89" i="6" s="1"/>
  <c r="FW92" i="6" s="1"/>
  <c r="FV141" i="6"/>
  <c r="FV144" i="6" s="1"/>
  <c r="FW141" i="6" s="1"/>
  <c r="FW144" i="6" s="1"/>
  <c r="CZ102" i="6"/>
  <c r="CZ105" i="6" s="1"/>
  <c r="DA102" i="6" s="1"/>
  <c r="DA105" i="6" s="1"/>
  <c r="CW55" i="6"/>
  <c r="FT81" i="6"/>
  <c r="CQ167" i="6"/>
  <c r="CQ170" i="6" s="1"/>
  <c r="CQ172" i="6" s="1"/>
  <c r="CW42" i="5"/>
  <c r="CY232" i="6"/>
  <c r="CY235" i="6" s="1"/>
  <c r="CY237" i="6" s="1"/>
  <c r="CW237" i="6"/>
  <c r="FU50" i="5"/>
  <c r="FU53" i="5" s="1"/>
  <c r="FU55" i="5" s="1"/>
  <c r="CR76" i="6"/>
  <c r="CR79" i="6" s="1"/>
  <c r="CS76" i="6" s="1"/>
  <c r="CS79" i="6" s="1"/>
  <c r="CS81" i="6" s="1"/>
  <c r="CR89" i="6"/>
  <c r="CR92" i="6" s="1"/>
  <c r="CR94" i="6" s="1"/>
  <c r="CP94" i="6"/>
  <c r="CY115" i="6"/>
  <c r="CY118" i="6" s="1"/>
  <c r="CZ115" i="6" s="1"/>
  <c r="CZ118" i="6" s="1"/>
  <c r="FT16" i="5"/>
  <c r="CX76" i="6"/>
  <c r="CX79" i="6" s="1"/>
  <c r="CY76" i="6" s="1"/>
  <c r="CY79" i="6" s="1"/>
  <c r="CY193" i="6"/>
  <c r="CY196" i="6" s="1"/>
  <c r="CZ193" i="6" s="1"/>
  <c r="CZ196" i="6" s="1"/>
  <c r="CP81" i="5"/>
  <c r="CX16" i="6"/>
  <c r="FV37" i="5"/>
  <c r="FV40" i="5" s="1"/>
  <c r="FU42" i="5"/>
  <c r="FV102" i="6"/>
  <c r="FV105" i="6" s="1"/>
  <c r="CQ219" i="6"/>
  <c r="CQ222" i="6" s="1"/>
  <c r="CP224" i="6"/>
  <c r="FU102" i="5"/>
  <c r="FU105" i="5" s="1"/>
  <c r="FT107" i="5"/>
  <c r="CW63" i="5"/>
  <c r="CW66" i="5" s="1"/>
  <c r="CV68" i="5"/>
  <c r="CX24" i="6"/>
  <c r="CX27" i="6" s="1"/>
  <c r="CW29" i="6"/>
  <c r="FK193" i="6"/>
  <c r="FK196" i="6" s="1"/>
  <c r="FJ198" i="6"/>
  <c r="FJ11" i="6"/>
  <c r="FJ14" i="6" s="1"/>
  <c r="FI16" i="6"/>
  <c r="CX68" i="6"/>
  <c r="CY63" i="6"/>
  <c r="CY66" i="6" s="1"/>
  <c r="CO29" i="5"/>
  <c r="CP24" i="5"/>
  <c r="CP27" i="5" s="1"/>
  <c r="FI211" i="6"/>
  <c r="FJ206" i="6"/>
  <c r="FJ209" i="6" s="1"/>
  <c r="FK115" i="6"/>
  <c r="FK118" i="6" s="1"/>
  <c r="FJ120" i="6"/>
  <c r="CV81" i="5"/>
  <c r="CW76" i="5"/>
  <c r="CW79" i="5" s="1"/>
  <c r="CY141" i="6"/>
  <c r="CY144" i="6" s="1"/>
  <c r="CX146" i="6"/>
  <c r="FK154" i="6"/>
  <c r="FK157" i="6" s="1"/>
  <c r="FJ159" i="6"/>
  <c r="CX185" i="6"/>
  <c r="CY180" i="6"/>
  <c r="CY183" i="6" s="1"/>
  <c r="M89" i="5"/>
  <c r="M92" i="5" s="1"/>
  <c r="L94" i="5"/>
  <c r="CY219" i="6"/>
  <c r="CY222" i="6" s="1"/>
  <c r="CX224" i="6"/>
  <c r="CY24" i="5"/>
  <c r="CY27" i="5" s="1"/>
  <c r="CX29" i="5"/>
  <c r="FU81" i="6"/>
  <c r="FV76" i="6"/>
  <c r="FV79" i="6" s="1"/>
  <c r="CS206" i="6"/>
  <c r="CS209" i="6" s="1"/>
  <c r="CS211" i="6" s="1"/>
  <c r="CR211" i="6"/>
  <c r="CR159" i="6"/>
  <c r="CS154" i="6"/>
  <c r="CS157" i="6" s="1"/>
  <c r="CS159" i="6" s="1"/>
  <c r="CY206" i="6"/>
  <c r="CY209" i="6" s="1"/>
  <c r="CX211" i="6"/>
  <c r="FL219" i="6"/>
  <c r="FL222" i="6" s="1"/>
  <c r="FK224" i="6"/>
  <c r="CQ42" i="6"/>
  <c r="CR37" i="6"/>
  <c r="CR40" i="6" s="1"/>
  <c r="CQ120" i="6"/>
  <c r="CR115" i="6"/>
  <c r="CR118" i="6" s="1"/>
  <c r="FV50" i="6"/>
  <c r="FV53" i="6" s="1"/>
  <c r="FU55" i="6"/>
  <c r="CW55" i="5"/>
  <c r="CX50" i="5"/>
  <c r="CX53" i="5" s="1"/>
  <c r="CR63" i="5"/>
  <c r="CR66" i="5" s="1"/>
  <c r="CR68" i="5" s="1"/>
  <c r="CQ68" i="5"/>
  <c r="CZ37" i="6"/>
  <c r="CZ40" i="6" s="1"/>
  <c r="CY42" i="6"/>
  <c r="CQ107" i="6"/>
  <c r="CR102" i="6"/>
  <c r="CR105" i="6" s="1"/>
  <c r="CZ128" i="6"/>
  <c r="CZ131" i="6" s="1"/>
  <c r="CY133" i="6"/>
  <c r="FV29" i="6"/>
  <c r="FW24" i="6"/>
  <c r="FW27" i="6" s="1"/>
  <c r="FL232" i="6"/>
  <c r="FL235" i="6" s="1"/>
  <c r="FK237" i="6"/>
  <c r="CP42" i="5"/>
  <c r="CQ37" i="5"/>
  <c r="CQ40" i="5" s="1"/>
  <c r="FV63" i="6"/>
  <c r="FV66" i="6" s="1"/>
  <c r="FU68" i="6"/>
  <c r="CX55" i="6"/>
  <c r="CY50" i="6"/>
  <c r="CY53" i="6" s="1"/>
  <c r="CY11" i="5"/>
  <c r="CY14" i="5" s="1"/>
  <c r="CX16" i="5"/>
  <c r="FU29" i="5"/>
  <c r="FV24" i="5"/>
  <c r="FV27" i="5" s="1"/>
  <c r="CR29" i="6"/>
  <c r="CS24" i="6"/>
  <c r="CS27" i="6" s="1"/>
  <c r="CS29" i="6" s="1"/>
  <c r="N102" i="5"/>
  <c r="N105" i="5" s="1"/>
  <c r="M107" i="5"/>
  <c r="FU172" i="6"/>
  <c r="FV167" i="6"/>
  <c r="FV170" i="6" s="1"/>
  <c r="FU94" i="5"/>
  <c r="FV89" i="5"/>
  <c r="FV92" i="5" s="1"/>
  <c r="CQ55" i="5"/>
  <c r="CR50" i="5"/>
  <c r="CR53" i="5" s="1"/>
  <c r="CR55" i="5" s="1"/>
  <c r="CQ198" i="6"/>
  <c r="CR193" i="6"/>
  <c r="CR196" i="6" s="1"/>
  <c r="CY37" i="5"/>
  <c r="CY40" i="5" s="1"/>
  <c r="CX42" i="5"/>
  <c r="CS141" i="6"/>
  <c r="CS144" i="6" s="1"/>
  <c r="CS146" i="6" s="1"/>
  <c r="CR146" i="6"/>
  <c r="CP16" i="5"/>
  <c r="CQ11" i="5"/>
  <c r="CQ14" i="5" s="1"/>
  <c r="FV11" i="5"/>
  <c r="FV14" i="5" s="1"/>
  <c r="FU16" i="5"/>
  <c r="CR76" i="5"/>
  <c r="CR79" i="5" s="1"/>
  <c r="CR81" i="5" s="1"/>
  <c r="CQ81" i="5"/>
  <c r="CR11" i="6"/>
  <c r="CR14" i="6" s="1"/>
  <c r="CQ16" i="6"/>
  <c r="CX159" i="6"/>
  <c r="CY154" i="6"/>
  <c r="CY157" i="6" s="1"/>
  <c r="M120" i="5"/>
  <c r="N115" i="5"/>
  <c r="N118" i="5" s="1"/>
  <c r="CZ167" i="6"/>
  <c r="CZ170" i="6" s="1"/>
  <c r="CY172" i="6"/>
  <c r="CR128" i="6"/>
  <c r="CR131" i="6" s="1"/>
  <c r="CQ133" i="6"/>
  <c r="CR55" i="6"/>
  <c r="CS50" i="6"/>
  <c r="CS53" i="6" s="1"/>
  <c r="CS55" i="6" s="1"/>
  <c r="CZ89" i="6"/>
  <c r="CZ92" i="6" s="1"/>
  <c r="CY94" i="6"/>
  <c r="CY16" i="6"/>
  <c r="CZ11" i="6"/>
  <c r="CZ14" i="6" s="1"/>
  <c r="FW128" i="6"/>
  <c r="FW131" i="6" s="1"/>
  <c r="FV133" i="6"/>
  <c r="CQ185" i="6"/>
  <c r="CR180" i="6"/>
  <c r="CR183" i="6" s="1"/>
  <c r="CS63" i="6" l="1"/>
  <c r="CS66" i="6" s="1"/>
  <c r="CS68" i="6" s="1"/>
  <c r="FU94" i="6"/>
  <c r="FV94" i="6"/>
  <c r="FV146" i="6"/>
  <c r="CZ107" i="6"/>
  <c r="CR167" i="6"/>
  <c r="CR170" i="6" s="1"/>
  <c r="CZ232" i="6"/>
  <c r="CZ235" i="6" s="1"/>
  <c r="CZ237" i="6" s="1"/>
  <c r="CR81" i="6"/>
  <c r="FV50" i="5"/>
  <c r="FV53" i="5" s="1"/>
  <c r="FV55" i="5" s="1"/>
  <c r="CY120" i="6"/>
  <c r="CS89" i="6"/>
  <c r="CS92" i="6" s="1"/>
  <c r="CS94" i="6" s="1"/>
  <c r="CY198" i="6"/>
  <c r="CX81" i="6"/>
  <c r="FW37" i="5"/>
  <c r="FW40" i="5" s="1"/>
  <c r="FV42" i="5"/>
  <c r="FV107" i="6"/>
  <c r="FW102" i="6"/>
  <c r="FW105" i="6" s="1"/>
  <c r="FV102" i="5"/>
  <c r="FV105" i="5" s="1"/>
  <c r="FU107" i="5"/>
  <c r="CQ224" i="6"/>
  <c r="CR219" i="6"/>
  <c r="CR222" i="6" s="1"/>
  <c r="CW68" i="5"/>
  <c r="CX63" i="5"/>
  <c r="CX66" i="5" s="1"/>
  <c r="CX29" i="6"/>
  <c r="CY24" i="6"/>
  <c r="CY27" i="6" s="1"/>
  <c r="CP29" i="5"/>
  <c r="CQ24" i="5"/>
  <c r="CQ27" i="5" s="1"/>
  <c r="CY68" i="6"/>
  <c r="CZ63" i="6"/>
  <c r="CZ66" i="6" s="1"/>
  <c r="FK11" i="6"/>
  <c r="FK14" i="6" s="1"/>
  <c r="FJ16" i="6"/>
  <c r="FL193" i="6"/>
  <c r="FL196" i="6" s="1"/>
  <c r="FK198" i="6"/>
  <c r="CW81" i="5"/>
  <c r="CX76" i="5"/>
  <c r="CX79" i="5" s="1"/>
  <c r="FL115" i="6"/>
  <c r="FL118" i="6" s="1"/>
  <c r="FK120" i="6"/>
  <c r="FK159" i="6"/>
  <c r="FL154" i="6"/>
  <c r="FL157" i="6" s="1"/>
  <c r="FK206" i="6"/>
  <c r="FK209" i="6" s="1"/>
  <c r="FJ211" i="6"/>
  <c r="CZ141" i="6"/>
  <c r="CZ144" i="6" s="1"/>
  <c r="CY146" i="6"/>
  <c r="O115" i="5"/>
  <c r="O118" i="5" s="1"/>
  <c r="N120" i="5"/>
  <c r="CR107" i="6"/>
  <c r="CS102" i="6"/>
  <c r="CS105" i="6" s="1"/>
  <c r="CS107" i="6" s="1"/>
  <c r="FV55" i="6"/>
  <c r="FW50" i="6"/>
  <c r="FW53" i="6" s="1"/>
  <c r="FM219" i="6"/>
  <c r="FM222" i="6" s="1"/>
  <c r="FL224" i="6"/>
  <c r="FX141" i="6"/>
  <c r="FX144" i="6" s="1"/>
  <c r="FW146" i="6"/>
  <c r="DA107" i="6"/>
  <c r="DB102" i="6"/>
  <c r="DB105" i="6" s="1"/>
  <c r="CS11" i="6"/>
  <c r="CS14" i="6" s="1"/>
  <c r="CS16" i="6" s="1"/>
  <c r="CR16" i="6"/>
  <c r="CZ37" i="5"/>
  <c r="CZ40" i="5" s="1"/>
  <c r="CY42" i="5"/>
  <c r="N107" i="5"/>
  <c r="O102" i="5"/>
  <c r="O105" i="5" s="1"/>
  <c r="CY16" i="5"/>
  <c r="CZ11" i="5"/>
  <c r="CZ14" i="5" s="1"/>
  <c r="FL237" i="6"/>
  <c r="FM232" i="6"/>
  <c r="FM235" i="6" s="1"/>
  <c r="CS115" i="6"/>
  <c r="CS118" i="6" s="1"/>
  <c r="CS120" i="6" s="1"/>
  <c r="CR120" i="6"/>
  <c r="FV81" i="6"/>
  <c r="FW76" i="6"/>
  <c r="FW79" i="6" s="1"/>
  <c r="FV94" i="5"/>
  <c r="FW89" i="5"/>
  <c r="FW92" i="5" s="1"/>
  <c r="FX24" i="6"/>
  <c r="FX27" i="6" s="1"/>
  <c r="FW29" i="6"/>
  <c r="CZ206" i="6"/>
  <c r="CZ209" i="6" s="1"/>
  <c r="CY211" i="6"/>
  <c r="CZ219" i="6"/>
  <c r="CZ222" i="6" s="1"/>
  <c r="CY224" i="6"/>
  <c r="CR133" i="6"/>
  <c r="CS128" i="6"/>
  <c r="CS131" i="6" s="1"/>
  <c r="CS133" i="6" s="1"/>
  <c r="FW11" i="5"/>
  <c r="FW14" i="5" s="1"/>
  <c r="FV16" i="5"/>
  <c r="CZ198" i="6"/>
  <c r="DA193" i="6"/>
  <c r="DA196" i="6" s="1"/>
  <c r="FW63" i="6"/>
  <c r="FW66" i="6" s="1"/>
  <c r="FV68" i="6"/>
  <c r="DA37" i="6"/>
  <c r="DA40" i="6" s="1"/>
  <c r="CZ42" i="6"/>
  <c r="CY50" i="5"/>
  <c r="CY53" i="5" s="1"/>
  <c r="CX55" i="5"/>
  <c r="DA115" i="6"/>
  <c r="DA118" i="6" s="1"/>
  <c r="CZ120" i="6"/>
  <c r="CZ16" i="6"/>
  <c r="DA11" i="6"/>
  <c r="DA14" i="6" s="1"/>
  <c r="CZ154" i="6"/>
  <c r="CZ157" i="6" s="1"/>
  <c r="CY159" i="6"/>
  <c r="CR11" i="5"/>
  <c r="CR14" i="5" s="1"/>
  <c r="CR16" i="5" s="1"/>
  <c r="CQ16" i="5"/>
  <c r="CR198" i="6"/>
  <c r="CS193" i="6"/>
  <c r="CS196" i="6" s="1"/>
  <c r="CS198" i="6" s="1"/>
  <c r="FV172" i="6"/>
  <c r="FW167" i="6"/>
  <c r="FW170" i="6" s="1"/>
  <c r="FV29" i="5"/>
  <c r="FW24" i="5"/>
  <c r="FW27" i="5" s="1"/>
  <c r="CY55" i="6"/>
  <c r="CZ50" i="6"/>
  <c r="CZ53" i="6" s="1"/>
  <c r="CQ42" i="5"/>
  <c r="CR37" i="5"/>
  <c r="CR40" i="5" s="1"/>
  <c r="CR42" i="5" s="1"/>
  <c r="CZ24" i="5"/>
  <c r="CZ27" i="5" s="1"/>
  <c r="CY29" i="5"/>
  <c r="N89" i="5"/>
  <c r="N92" i="5" s="1"/>
  <c r="M94" i="5"/>
  <c r="CZ94" i="6"/>
  <c r="DA89" i="6"/>
  <c r="DA92" i="6" s="1"/>
  <c r="CY81" i="6"/>
  <c r="CZ76" i="6"/>
  <c r="CZ79" i="6" s="1"/>
  <c r="FX128" i="6"/>
  <c r="FX131" i="6" s="1"/>
  <c r="FW133" i="6"/>
  <c r="CZ172" i="6"/>
  <c r="DA167" i="6"/>
  <c r="DA170" i="6" s="1"/>
  <c r="CZ133" i="6"/>
  <c r="DA128" i="6"/>
  <c r="DA131" i="6" s="1"/>
  <c r="CR42" i="6"/>
  <c r="CS37" i="6"/>
  <c r="CS40" i="6" s="1"/>
  <c r="CS42" i="6" s="1"/>
  <c r="CZ180" i="6"/>
  <c r="CZ183" i="6" s="1"/>
  <c r="CY185" i="6"/>
  <c r="CR185" i="6"/>
  <c r="CS180" i="6"/>
  <c r="CS183" i="6" s="1"/>
  <c r="CS185" i="6" s="1"/>
  <c r="FX89" i="6"/>
  <c r="FX92" i="6" s="1"/>
  <c r="FW94" i="6"/>
  <c r="CR172" i="6" l="1"/>
  <c r="CS167" i="6"/>
  <c r="CS170" i="6" s="1"/>
  <c r="CS172" i="6" s="1"/>
  <c r="DA232" i="6"/>
  <c r="DA235" i="6" s="1"/>
  <c r="DA237" i="6" s="1"/>
  <c r="FW50" i="5"/>
  <c r="FW53" i="5" s="1"/>
  <c r="FX50" i="5" s="1"/>
  <c r="FX53" i="5" s="1"/>
  <c r="FW42" i="5"/>
  <c r="FX37" i="5"/>
  <c r="FX40" i="5" s="1"/>
  <c r="FX102" i="6"/>
  <c r="FX105" i="6" s="1"/>
  <c r="FW107" i="6"/>
  <c r="CS219" i="6"/>
  <c r="CS222" i="6" s="1"/>
  <c r="CS224" i="6" s="1"/>
  <c r="CR224" i="6"/>
  <c r="FW102" i="5"/>
  <c r="FW105" i="5" s="1"/>
  <c r="FV107" i="5"/>
  <c r="CX68" i="5"/>
  <c r="CY63" i="5"/>
  <c r="CY66" i="5" s="1"/>
  <c r="CY29" i="6"/>
  <c r="CZ24" i="6"/>
  <c r="CZ27" i="6" s="1"/>
  <c r="FL198" i="6"/>
  <c r="FM193" i="6"/>
  <c r="FM196" i="6" s="1"/>
  <c r="FK16" i="6"/>
  <c r="FL11" i="6"/>
  <c r="FL14" i="6" s="1"/>
  <c r="DA63" i="6"/>
  <c r="DA66" i="6" s="1"/>
  <c r="CZ68" i="6"/>
  <c r="CR24" i="5"/>
  <c r="CR27" i="5" s="1"/>
  <c r="CR29" i="5" s="1"/>
  <c r="CQ29" i="5"/>
  <c r="FK211" i="6"/>
  <c r="FL206" i="6"/>
  <c r="FL209" i="6" s="1"/>
  <c r="FL159" i="6"/>
  <c r="FM154" i="6"/>
  <c r="FM157" i="6" s="1"/>
  <c r="FL120" i="6"/>
  <c r="FM115" i="6"/>
  <c r="FM118" i="6" s="1"/>
  <c r="CX81" i="5"/>
  <c r="CY76" i="5"/>
  <c r="CY79" i="5" s="1"/>
  <c r="CZ146" i="6"/>
  <c r="DA141" i="6"/>
  <c r="DA144" i="6" s="1"/>
  <c r="DA172" i="6"/>
  <c r="DB167" i="6"/>
  <c r="DB170" i="6" s="1"/>
  <c r="FY141" i="6"/>
  <c r="FY144" i="6" s="1"/>
  <c r="FX146" i="6"/>
  <c r="DA120" i="6"/>
  <c r="DB115" i="6"/>
  <c r="DB118" i="6" s="1"/>
  <c r="CZ224" i="6"/>
  <c r="DA219" i="6"/>
  <c r="DA222" i="6" s="1"/>
  <c r="FN232" i="6"/>
  <c r="FN235" i="6" s="1"/>
  <c r="FM237" i="6"/>
  <c r="O89" i="5"/>
  <c r="O92" i="5" s="1"/>
  <c r="N94" i="5"/>
  <c r="CY55" i="5"/>
  <c r="CZ50" i="5"/>
  <c r="CZ53" i="5" s="1"/>
  <c r="FW16" i="5"/>
  <c r="FX11" i="5"/>
  <c r="FX14" i="5" s="1"/>
  <c r="FX89" i="5"/>
  <c r="FX92" i="5" s="1"/>
  <c r="FW94" i="5"/>
  <c r="DA11" i="5"/>
  <c r="DA14" i="5" s="1"/>
  <c r="CZ16" i="5"/>
  <c r="FX24" i="5"/>
  <c r="FX27" i="5" s="1"/>
  <c r="FW29" i="5"/>
  <c r="FY89" i="6"/>
  <c r="FY92" i="6" s="1"/>
  <c r="FX94" i="6"/>
  <c r="CZ185" i="6"/>
  <c r="DA180" i="6"/>
  <c r="DA183" i="6" s="1"/>
  <c r="FY128" i="6"/>
  <c r="FY131" i="6" s="1"/>
  <c r="FX133" i="6"/>
  <c r="CZ29" i="5"/>
  <c r="DA24" i="5"/>
  <c r="DA27" i="5" s="1"/>
  <c r="CZ159" i="6"/>
  <c r="DA154" i="6"/>
  <c r="DA157" i="6" s="1"/>
  <c r="DA42" i="6"/>
  <c r="DB37" i="6"/>
  <c r="DB40" i="6" s="1"/>
  <c r="FX76" i="6"/>
  <c r="FX79" i="6" s="1"/>
  <c r="FW81" i="6"/>
  <c r="P102" i="5"/>
  <c r="P105" i="5" s="1"/>
  <c r="O107" i="5"/>
  <c r="FX167" i="6"/>
  <c r="FX170" i="6" s="1"/>
  <c r="FW172" i="6"/>
  <c r="DA16" i="6"/>
  <c r="DB11" i="6"/>
  <c r="DB14" i="6" s="1"/>
  <c r="FN219" i="6"/>
  <c r="FN222" i="6" s="1"/>
  <c r="FM224" i="6"/>
  <c r="CZ81" i="6"/>
  <c r="DA76" i="6"/>
  <c r="DA79" i="6" s="1"/>
  <c r="DA206" i="6"/>
  <c r="DA209" i="6" s="1"/>
  <c r="CZ211" i="6"/>
  <c r="FX63" i="6"/>
  <c r="FX66" i="6" s="1"/>
  <c r="FW68" i="6"/>
  <c r="DC102" i="6"/>
  <c r="DC105" i="6" s="1"/>
  <c r="DB107" i="6"/>
  <c r="FW55" i="6"/>
  <c r="FX50" i="6"/>
  <c r="FX53" i="6" s="1"/>
  <c r="DB128" i="6"/>
  <c r="DB131" i="6" s="1"/>
  <c r="DA133" i="6"/>
  <c r="DA94" i="6"/>
  <c r="DB89" i="6"/>
  <c r="DB92" i="6" s="1"/>
  <c r="CZ55" i="6"/>
  <c r="DA50" i="6"/>
  <c r="DA53" i="6" s="1"/>
  <c r="DA198" i="6"/>
  <c r="DB193" i="6"/>
  <c r="DB196" i="6" s="1"/>
  <c r="FY24" i="6"/>
  <c r="FY27" i="6" s="1"/>
  <c r="FX29" i="6"/>
  <c r="DA37" i="5"/>
  <c r="DA40" i="5" s="1"/>
  <c r="CZ42" i="5"/>
  <c r="P115" i="5"/>
  <c r="P118" i="5" s="1"/>
  <c r="O120" i="5"/>
  <c r="DB232" i="6" l="1"/>
  <c r="DB235" i="6" s="1"/>
  <c r="DB237" i="6" s="1"/>
  <c r="FW55" i="5"/>
  <c r="FX42" i="5"/>
  <c r="FY37" i="5"/>
  <c r="FY40" i="5" s="1"/>
  <c r="FY102" i="6"/>
  <c r="FY105" i="6" s="1"/>
  <c r="FX107" i="6"/>
  <c r="FX102" i="5"/>
  <c r="FX105" i="5" s="1"/>
  <c r="FW107" i="5"/>
  <c r="CZ63" i="5"/>
  <c r="CZ66" i="5" s="1"/>
  <c r="CY68" i="5"/>
  <c r="CZ29" i="6"/>
  <c r="DA24" i="6"/>
  <c r="DA27" i="6" s="1"/>
  <c r="DB63" i="6"/>
  <c r="DB66" i="6" s="1"/>
  <c r="DA68" i="6"/>
  <c r="FL16" i="6"/>
  <c r="FM11" i="6"/>
  <c r="FM14" i="6" s="1"/>
  <c r="FM198" i="6"/>
  <c r="FN193" i="6"/>
  <c r="FN196" i="6" s="1"/>
  <c r="CY81" i="5"/>
  <c r="CZ76" i="5"/>
  <c r="CZ79" i="5" s="1"/>
  <c r="FM120" i="6"/>
  <c r="FN115" i="6"/>
  <c r="FN118" i="6" s="1"/>
  <c r="FN154" i="6"/>
  <c r="FN157" i="6" s="1"/>
  <c r="FM159" i="6"/>
  <c r="DB141" i="6"/>
  <c r="DB144" i="6" s="1"/>
  <c r="DA146" i="6"/>
  <c r="FM206" i="6"/>
  <c r="FM209" i="6" s="1"/>
  <c r="FL211" i="6"/>
  <c r="FZ24" i="6"/>
  <c r="FZ27" i="6" s="1"/>
  <c r="FY29" i="6"/>
  <c r="DC193" i="6"/>
  <c r="DC196" i="6" s="1"/>
  <c r="DB198" i="6"/>
  <c r="FY167" i="6"/>
  <c r="FY170" i="6" s="1"/>
  <c r="FX172" i="6"/>
  <c r="FN237" i="6"/>
  <c r="FO232" i="6"/>
  <c r="FO235" i="6" s="1"/>
  <c r="FX55" i="5"/>
  <c r="FY50" i="5"/>
  <c r="FY53" i="5" s="1"/>
  <c r="DA159" i="6"/>
  <c r="DB154" i="6"/>
  <c r="DB157" i="6" s="1"/>
  <c r="CZ55" i="5"/>
  <c r="DA50" i="5"/>
  <c r="DA53" i="5" s="1"/>
  <c r="DB219" i="6"/>
  <c r="DB222" i="6" s="1"/>
  <c r="DA224" i="6"/>
  <c r="FY63" i="6"/>
  <c r="FY66" i="6" s="1"/>
  <c r="FX68" i="6"/>
  <c r="DA185" i="6"/>
  <c r="DB180" i="6"/>
  <c r="DB183" i="6" s="1"/>
  <c r="DB50" i="6"/>
  <c r="DB53" i="6" s="1"/>
  <c r="DA55" i="6"/>
  <c r="FY50" i="6"/>
  <c r="FY53" i="6" s="1"/>
  <c r="FX55" i="6"/>
  <c r="FZ89" i="6"/>
  <c r="FZ92" i="6" s="1"/>
  <c r="FY94" i="6"/>
  <c r="DB24" i="5"/>
  <c r="DB27" i="5" s="1"/>
  <c r="DA29" i="5"/>
  <c r="DB120" i="6"/>
  <c r="DC115" i="6"/>
  <c r="DC118" i="6" s="1"/>
  <c r="DB172" i="6"/>
  <c r="DC167" i="6"/>
  <c r="DC170" i="6" s="1"/>
  <c r="DC128" i="6"/>
  <c r="DC131" i="6" s="1"/>
  <c r="DB133" i="6"/>
  <c r="DC37" i="6"/>
  <c r="DC40" i="6" s="1"/>
  <c r="DB42" i="6"/>
  <c r="DB94" i="6"/>
  <c r="DC89" i="6"/>
  <c r="DC92" i="6" s="1"/>
  <c r="FO219" i="6"/>
  <c r="FO222" i="6" s="1"/>
  <c r="FN224" i="6"/>
  <c r="P107" i="5"/>
  <c r="Q102" i="5"/>
  <c r="Q105" i="5" s="1"/>
  <c r="DB11" i="5"/>
  <c r="DB14" i="5" s="1"/>
  <c r="DA16" i="5"/>
  <c r="O94" i="5"/>
  <c r="P89" i="5"/>
  <c r="P92" i="5" s="1"/>
  <c r="DD102" i="6"/>
  <c r="DD105" i="6" s="1"/>
  <c r="DC107" i="6"/>
  <c r="DB76" i="6"/>
  <c r="DB79" i="6" s="1"/>
  <c r="DA81" i="6"/>
  <c r="FX16" i="5"/>
  <c r="FY11" i="5"/>
  <c r="FY14" i="5" s="1"/>
  <c r="P120" i="5"/>
  <c r="Q115" i="5"/>
  <c r="Q118" i="5" s="1"/>
  <c r="DA42" i="5"/>
  <c r="DB37" i="5"/>
  <c r="DB40" i="5" s="1"/>
  <c r="DC11" i="6"/>
  <c r="DC14" i="6" s="1"/>
  <c r="DB16" i="6"/>
  <c r="DB206" i="6"/>
  <c r="DB209" i="6" s="1"/>
  <c r="DA211" i="6"/>
  <c r="FX81" i="6"/>
  <c r="FY76" i="6"/>
  <c r="FY79" i="6" s="1"/>
  <c r="FY133" i="6"/>
  <c r="FZ128" i="6"/>
  <c r="FZ131" i="6" s="1"/>
  <c r="FY24" i="5"/>
  <c r="FY27" i="5" s="1"/>
  <c r="FX29" i="5"/>
  <c r="FX94" i="5"/>
  <c r="FY89" i="5"/>
  <c r="FY92" i="5" s="1"/>
  <c r="FY146" i="6"/>
  <c r="FZ141" i="6"/>
  <c r="FZ144" i="6" s="1"/>
  <c r="DC232" i="6" l="1"/>
  <c r="DC235" i="6" s="1"/>
  <c r="DD232" i="6" s="1"/>
  <c r="DD235" i="6" s="1"/>
  <c r="FY42" i="5"/>
  <c r="FZ37" i="5"/>
  <c r="FZ40" i="5" s="1"/>
  <c r="FZ102" i="6"/>
  <c r="FZ105" i="6" s="1"/>
  <c r="FY107" i="6"/>
  <c r="FY102" i="5"/>
  <c r="FY105" i="5" s="1"/>
  <c r="FX107" i="5"/>
  <c r="DA63" i="5"/>
  <c r="DA66" i="5" s="1"/>
  <c r="CZ68" i="5"/>
  <c r="DA29" i="6"/>
  <c r="DB24" i="6"/>
  <c r="DB27" i="6" s="1"/>
  <c r="FO193" i="6"/>
  <c r="FO196" i="6" s="1"/>
  <c r="FN198" i="6"/>
  <c r="FN11" i="6"/>
  <c r="FN14" i="6" s="1"/>
  <c r="FM16" i="6"/>
  <c r="DB68" i="6"/>
  <c r="DC63" i="6"/>
  <c r="DC66" i="6" s="1"/>
  <c r="DB146" i="6"/>
  <c r="DC141" i="6"/>
  <c r="DC144" i="6" s="1"/>
  <c r="FN159" i="6"/>
  <c r="FO154" i="6"/>
  <c r="FO157" i="6" s="1"/>
  <c r="FN120" i="6"/>
  <c r="FO115" i="6"/>
  <c r="FO118" i="6" s="1"/>
  <c r="DA76" i="5"/>
  <c r="DA79" i="5" s="1"/>
  <c r="CZ81" i="5"/>
  <c r="FM211" i="6"/>
  <c r="FN206" i="6"/>
  <c r="FN209" i="6" s="1"/>
  <c r="FZ50" i="5"/>
  <c r="FZ53" i="5" s="1"/>
  <c r="FY55" i="5"/>
  <c r="FZ89" i="5"/>
  <c r="FZ92" i="5" s="1"/>
  <c r="FY94" i="5"/>
  <c r="FY81" i="6"/>
  <c r="FZ76" i="6"/>
  <c r="FZ79" i="6" s="1"/>
  <c r="DD11" i="6"/>
  <c r="DD14" i="6" s="1"/>
  <c r="DC16" i="6"/>
  <c r="DC76" i="6"/>
  <c r="DC79" i="6" s="1"/>
  <c r="DB81" i="6"/>
  <c r="DC133" i="6"/>
  <c r="DD128" i="6"/>
  <c r="DD131" i="6" s="1"/>
  <c r="FZ50" i="6"/>
  <c r="FZ53" i="6" s="1"/>
  <c r="FY55" i="6"/>
  <c r="FY68" i="6"/>
  <c r="FZ63" i="6"/>
  <c r="FZ66" i="6" s="1"/>
  <c r="Q107" i="5"/>
  <c r="R102" i="5"/>
  <c r="R105" i="5" s="1"/>
  <c r="DC172" i="6"/>
  <c r="DD167" i="6"/>
  <c r="DD170" i="6" s="1"/>
  <c r="DB42" i="5"/>
  <c r="DC37" i="5"/>
  <c r="DC40" i="5" s="1"/>
  <c r="DD107" i="6"/>
  <c r="DE102" i="6"/>
  <c r="DE105" i="6" s="1"/>
  <c r="FP219" i="6"/>
  <c r="FP222" i="6" s="1"/>
  <c r="FO224" i="6"/>
  <c r="DC24" i="5"/>
  <c r="DC27" i="5" s="1"/>
  <c r="DB29" i="5"/>
  <c r="DB55" i="6"/>
  <c r="DC50" i="6"/>
  <c r="DC53" i="6" s="1"/>
  <c r="FZ167" i="6"/>
  <c r="FZ170" i="6" s="1"/>
  <c r="FY172" i="6"/>
  <c r="FZ24" i="5"/>
  <c r="FZ27" i="5" s="1"/>
  <c r="FY29" i="5"/>
  <c r="DC206" i="6"/>
  <c r="DC209" i="6" s="1"/>
  <c r="DB211" i="6"/>
  <c r="Q120" i="5"/>
  <c r="R115" i="5"/>
  <c r="R118" i="5" s="1"/>
  <c r="P94" i="5"/>
  <c r="Q89" i="5"/>
  <c r="Q92" i="5" s="1"/>
  <c r="DD89" i="6"/>
  <c r="DD92" i="6" s="1"/>
  <c r="DC94" i="6"/>
  <c r="DD115" i="6"/>
  <c r="DD118" i="6" s="1"/>
  <c r="DC120" i="6"/>
  <c r="DB159" i="6"/>
  <c r="DC154" i="6"/>
  <c r="DC157" i="6" s="1"/>
  <c r="FP232" i="6"/>
  <c r="FP235" i="6" s="1"/>
  <c r="FO237" i="6"/>
  <c r="FZ146" i="6"/>
  <c r="GA141" i="6"/>
  <c r="GA144" i="6" s="1"/>
  <c r="FZ94" i="6"/>
  <c r="GA89" i="6"/>
  <c r="GA92" i="6" s="1"/>
  <c r="DB224" i="6"/>
  <c r="DC219" i="6"/>
  <c r="DC222" i="6" s="1"/>
  <c r="DD193" i="6"/>
  <c r="DD196" i="6" s="1"/>
  <c r="DC198" i="6"/>
  <c r="FZ11" i="5"/>
  <c r="FZ14" i="5" s="1"/>
  <c r="FY16" i="5"/>
  <c r="DC180" i="6"/>
  <c r="DC183" i="6" s="1"/>
  <c r="DB185" i="6"/>
  <c r="DB50" i="5"/>
  <c r="DB53" i="5" s="1"/>
  <c r="DA55" i="5"/>
  <c r="FZ133" i="6"/>
  <c r="GA128" i="6"/>
  <c r="GA131" i="6" s="1"/>
  <c r="DC11" i="5"/>
  <c r="DC14" i="5" s="1"/>
  <c r="DB16" i="5"/>
  <c r="DC42" i="6"/>
  <c r="DD37" i="6"/>
  <c r="DD40" i="6" s="1"/>
  <c r="FZ29" i="6"/>
  <c r="GA24" i="6"/>
  <c r="GA27" i="6" s="1"/>
  <c r="DC237" i="6" l="1"/>
  <c r="GA37" i="5"/>
  <c r="GA40" i="5" s="1"/>
  <c r="FZ42" i="5"/>
  <c r="GA102" i="6"/>
  <c r="GA105" i="6" s="1"/>
  <c r="FZ107" i="6"/>
  <c r="FY107" i="5"/>
  <c r="FZ102" i="5"/>
  <c r="FZ105" i="5" s="1"/>
  <c r="DA68" i="5"/>
  <c r="DB63" i="5"/>
  <c r="DB66" i="5" s="1"/>
  <c r="DC24" i="6"/>
  <c r="DC27" i="6" s="1"/>
  <c r="DB29" i="6"/>
  <c r="DD63" i="6"/>
  <c r="DD66" i="6" s="1"/>
  <c r="DC68" i="6"/>
  <c r="FO11" i="6"/>
  <c r="FO14" i="6" s="1"/>
  <c r="FN16" i="6"/>
  <c r="FP193" i="6"/>
  <c r="FP196" i="6" s="1"/>
  <c r="FO198" i="6"/>
  <c r="DB76" i="5"/>
  <c r="DB79" i="5" s="1"/>
  <c r="DA81" i="5"/>
  <c r="FO120" i="6"/>
  <c r="FP115" i="6"/>
  <c r="FP118" i="6" s="1"/>
  <c r="FP154" i="6"/>
  <c r="FP157" i="6" s="1"/>
  <c r="FO159" i="6"/>
  <c r="FN211" i="6"/>
  <c r="FO206" i="6"/>
  <c r="FO209" i="6" s="1"/>
  <c r="DC146" i="6"/>
  <c r="DD141" i="6"/>
  <c r="DD144" i="6" s="1"/>
  <c r="DE232" i="6"/>
  <c r="DE235" i="6" s="1"/>
  <c r="DD237" i="6"/>
  <c r="S115" i="5"/>
  <c r="S118" i="5" s="1"/>
  <c r="R120" i="5"/>
  <c r="FZ81" i="6"/>
  <c r="GA76" i="6"/>
  <c r="GA79" i="6" s="1"/>
  <c r="DD11" i="5"/>
  <c r="DD14" i="5" s="1"/>
  <c r="DC16" i="5"/>
  <c r="DC55" i="6"/>
  <c r="DD50" i="6"/>
  <c r="DD53" i="6" s="1"/>
  <c r="DD37" i="5"/>
  <c r="DD40" i="5" s="1"/>
  <c r="DC42" i="5"/>
  <c r="DD133" i="6"/>
  <c r="DE128" i="6"/>
  <c r="DE131" i="6" s="1"/>
  <c r="R107" i="5"/>
  <c r="S102" i="5"/>
  <c r="S105" i="5" s="1"/>
  <c r="GA146" i="6"/>
  <c r="GB141" i="6"/>
  <c r="GB144" i="6" s="1"/>
  <c r="DC50" i="5"/>
  <c r="DC53" i="5" s="1"/>
  <c r="DB55" i="5"/>
  <c r="GA29" i="6"/>
  <c r="GB24" i="6"/>
  <c r="GB27" i="6" s="1"/>
  <c r="GA133" i="6"/>
  <c r="GB128" i="6"/>
  <c r="GB131" i="6" s="1"/>
  <c r="FZ94" i="5"/>
  <c r="GA89" i="5"/>
  <c r="GA92" i="5" s="1"/>
  <c r="DC185" i="6"/>
  <c r="DD180" i="6"/>
  <c r="DD183" i="6" s="1"/>
  <c r="DD198" i="6"/>
  <c r="DE193" i="6"/>
  <c r="DE196" i="6" s="1"/>
  <c r="DD120" i="6"/>
  <c r="DE115" i="6"/>
  <c r="DE118" i="6" s="1"/>
  <c r="DD206" i="6"/>
  <c r="DD209" i="6" s="1"/>
  <c r="DC211" i="6"/>
  <c r="FZ68" i="6"/>
  <c r="GA63" i="6"/>
  <c r="GA66" i="6" s="1"/>
  <c r="DD219" i="6"/>
  <c r="DD222" i="6" s="1"/>
  <c r="DC224" i="6"/>
  <c r="GA167" i="6"/>
  <c r="GA170" i="6" s="1"/>
  <c r="FZ172" i="6"/>
  <c r="DD24" i="5"/>
  <c r="DD27" i="5" s="1"/>
  <c r="DC29" i="5"/>
  <c r="DC81" i="6"/>
  <c r="DD76" i="6"/>
  <c r="DD79" i="6" s="1"/>
  <c r="FZ16" i="5"/>
  <c r="GA11" i="5"/>
  <c r="GA14" i="5" s="1"/>
  <c r="FP237" i="6"/>
  <c r="FQ232" i="6"/>
  <c r="FQ235" i="6" s="1"/>
  <c r="DD94" i="6"/>
  <c r="DE89" i="6"/>
  <c r="DE92" i="6" s="1"/>
  <c r="GA24" i="5"/>
  <c r="GA27" i="5" s="1"/>
  <c r="FZ29" i="5"/>
  <c r="DD172" i="6"/>
  <c r="DE167" i="6"/>
  <c r="DE170" i="6" s="1"/>
  <c r="DE107" i="6"/>
  <c r="DF102" i="6"/>
  <c r="DF105" i="6" s="1"/>
  <c r="DE37" i="6"/>
  <c r="DE40" i="6" s="1"/>
  <c r="DD42" i="6"/>
  <c r="GA94" i="6"/>
  <c r="GB89" i="6"/>
  <c r="GB92" i="6" s="1"/>
  <c r="DD154" i="6"/>
  <c r="DD157" i="6" s="1"/>
  <c r="DC159" i="6"/>
  <c r="R89" i="5"/>
  <c r="R92" i="5" s="1"/>
  <c r="Q94" i="5"/>
  <c r="FP224" i="6"/>
  <c r="FQ219" i="6"/>
  <c r="FQ222" i="6" s="1"/>
  <c r="FZ55" i="6"/>
  <c r="GA50" i="6"/>
  <c r="GA53" i="6" s="1"/>
  <c r="DD16" i="6"/>
  <c r="DE11" i="6"/>
  <c r="DE14" i="6" s="1"/>
  <c r="GA50" i="5"/>
  <c r="GA53" i="5" s="1"/>
  <c r="FZ55" i="5"/>
  <c r="GB37" i="5" l="1"/>
  <c r="GB40" i="5" s="1"/>
  <c r="GA42" i="5"/>
  <c r="GB102" i="6"/>
  <c r="GB105" i="6" s="1"/>
  <c r="GA107" i="6"/>
  <c r="GA102" i="5"/>
  <c r="GA105" i="5" s="1"/>
  <c r="FZ107" i="5"/>
  <c r="DB68" i="5"/>
  <c r="DC63" i="5"/>
  <c r="DC66" i="5" s="1"/>
  <c r="DC29" i="6"/>
  <c r="DD24" i="6"/>
  <c r="DD27" i="6" s="1"/>
  <c r="FP198" i="6"/>
  <c r="FQ193" i="6"/>
  <c r="FQ196" i="6" s="1"/>
  <c r="FP11" i="6"/>
  <c r="FP14" i="6" s="1"/>
  <c r="FO16" i="6"/>
  <c r="DD68" i="6"/>
  <c r="DE63" i="6"/>
  <c r="DE66" i="6" s="1"/>
  <c r="FQ154" i="6"/>
  <c r="FQ157" i="6" s="1"/>
  <c r="FP159" i="6"/>
  <c r="FQ115" i="6"/>
  <c r="FQ118" i="6" s="1"/>
  <c r="FP120" i="6"/>
  <c r="FO211" i="6"/>
  <c r="FP206" i="6"/>
  <c r="FP209" i="6" s="1"/>
  <c r="DE141" i="6"/>
  <c r="DE144" i="6" s="1"/>
  <c r="DD146" i="6"/>
  <c r="DC76" i="5"/>
  <c r="DC79" i="5" s="1"/>
  <c r="DB81" i="5"/>
  <c r="FR219" i="6"/>
  <c r="FR222" i="6" s="1"/>
  <c r="FQ224" i="6"/>
  <c r="GB94" i="6"/>
  <c r="GC89" i="6"/>
  <c r="GC92" i="6" s="1"/>
  <c r="DF167" i="6"/>
  <c r="DF170" i="6" s="1"/>
  <c r="DE172" i="6"/>
  <c r="DE120" i="6"/>
  <c r="DF115" i="6"/>
  <c r="DF118" i="6" s="1"/>
  <c r="GC24" i="6"/>
  <c r="GC27" i="6" s="1"/>
  <c r="GB29" i="6"/>
  <c r="T102" i="5"/>
  <c r="T105" i="5" s="1"/>
  <c r="S107" i="5"/>
  <c r="S120" i="5"/>
  <c r="T115" i="5"/>
  <c r="T118" i="5" s="1"/>
  <c r="DE219" i="6"/>
  <c r="DE222" i="6" s="1"/>
  <c r="DD224" i="6"/>
  <c r="DD16" i="5"/>
  <c r="DE11" i="5"/>
  <c r="DE14" i="5" s="1"/>
  <c r="DD211" i="6"/>
  <c r="DE206" i="6"/>
  <c r="DE209" i="6" s="1"/>
  <c r="GA16" i="5"/>
  <c r="GB11" i="5"/>
  <c r="GB14" i="5" s="1"/>
  <c r="GA94" i="5"/>
  <c r="GB89" i="5"/>
  <c r="GB92" i="5" s="1"/>
  <c r="DF128" i="6"/>
  <c r="DF131" i="6" s="1"/>
  <c r="DE133" i="6"/>
  <c r="GB76" i="6"/>
  <c r="GB79" i="6" s="1"/>
  <c r="GA81" i="6"/>
  <c r="DD29" i="5"/>
  <c r="DE24" i="5"/>
  <c r="DE27" i="5" s="1"/>
  <c r="GB50" i="5"/>
  <c r="GB53" i="5" s="1"/>
  <c r="GA55" i="5"/>
  <c r="DE16" i="6"/>
  <c r="DF11" i="6"/>
  <c r="DF14" i="6" s="1"/>
  <c r="GA68" i="6"/>
  <c r="GB63" i="6"/>
  <c r="GB66" i="6" s="1"/>
  <c r="DF193" i="6"/>
  <c r="DF196" i="6" s="1"/>
  <c r="DE198" i="6"/>
  <c r="DD159" i="6"/>
  <c r="DE154" i="6"/>
  <c r="DE157" i="6" s="1"/>
  <c r="GB24" i="5"/>
  <c r="GB27" i="5" s="1"/>
  <c r="GA29" i="5"/>
  <c r="DC55" i="5"/>
  <c r="DD50" i="5"/>
  <c r="DD53" i="5" s="1"/>
  <c r="DD42" i="5"/>
  <c r="DE37" i="5"/>
  <c r="DE40" i="5" s="1"/>
  <c r="DE42" i="6"/>
  <c r="DF37" i="6"/>
  <c r="DF40" i="6" s="1"/>
  <c r="DE94" i="6"/>
  <c r="DF89" i="6"/>
  <c r="DF92" i="6" s="1"/>
  <c r="R94" i="5"/>
  <c r="S89" i="5"/>
  <c r="S92" i="5" s="1"/>
  <c r="GB167" i="6"/>
  <c r="GB170" i="6" s="1"/>
  <c r="GA172" i="6"/>
  <c r="GA55" i="6"/>
  <c r="GB50" i="6"/>
  <c r="GB53" i="6" s="1"/>
  <c r="DG102" i="6"/>
  <c r="DG105" i="6" s="1"/>
  <c r="DF107" i="6"/>
  <c r="FR232" i="6"/>
  <c r="FR235" i="6" s="1"/>
  <c r="FQ237" i="6"/>
  <c r="DE76" i="6"/>
  <c r="DE79" i="6" s="1"/>
  <c r="DD81" i="6"/>
  <c r="DD185" i="6"/>
  <c r="DE180" i="6"/>
  <c r="DE183" i="6" s="1"/>
  <c r="GB133" i="6"/>
  <c r="GC128" i="6"/>
  <c r="GC131" i="6" s="1"/>
  <c r="GB146" i="6"/>
  <c r="GC141" i="6"/>
  <c r="GC144" i="6" s="1"/>
  <c r="DD55" i="6"/>
  <c r="DE50" i="6"/>
  <c r="DE53" i="6" s="1"/>
  <c r="DF232" i="6"/>
  <c r="DF235" i="6" s="1"/>
  <c r="DE237" i="6"/>
  <c r="GC37" i="5" l="1"/>
  <c r="GC40" i="5" s="1"/>
  <c r="GB42" i="5"/>
  <c r="GB107" i="6"/>
  <c r="GC102" i="6"/>
  <c r="GC105" i="6" s="1"/>
  <c r="GB102" i="5"/>
  <c r="GB105" i="5" s="1"/>
  <c r="GA107" i="5"/>
  <c r="DD63" i="5"/>
  <c r="DD66" i="5" s="1"/>
  <c r="DC68" i="5"/>
  <c r="DD29" i="6"/>
  <c r="DE24" i="6"/>
  <c r="DE27" i="6" s="1"/>
  <c r="DF63" i="6"/>
  <c r="DF66" i="6" s="1"/>
  <c r="DE68" i="6"/>
  <c r="FP16" i="6"/>
  <c r="FQ11" i="6"/>
  <c r="FQ14" i="6" s="1"/>
  <c r="FQ198" i="6"/>
  <c r="FR193" i="6"/>
  <c r="FR196" i="6" s="1"/>
  <c r="DF141" i="6"/>
  <c r="DF144" i="6" s="1"/>
  <c r="DE146" i="6"/>
  <c r="FP211" i="6"/>
  <c r="FQ206" i="6"/>
  <c r="FQ209" i="6" s="1"/>
  <c r="FQ120" i="6"/>
  <c r="FR115" i="6"/>
  <c r="FR118" i="6" s="1"/>
  <c r="DC81" i="5"/>
  <c r="DD76" i="5"/>
  <c r="DD79" i="5" s="1"/>
  <c r="FR154" i="6"/>
  <c r="FR157" i="6" s="1"/>
  <c r="FQ159" i="6"/>
  <c r="DF133" i="6"/>
  <c r="DG128" i="6"/>
  <c r="DG131" i="6" s="1"/>
  <c r="DE224" i="6"/>
  <c r="DF219" i="6"/>
  <c r="DF222" i="6" s="1"/>
  <c r="FR237" i="6"/>
  <c r="FS232" i="6"/>
  <c r="FS235" i="6" s="1"/>
  <c r="DH102" i="6"/>
  <c r="DH105" i="6" s="1"/>
  <c r="DG107" i="6"/>
  <c r="GB55" i="5"/>
  <c r="GC50" i="5"/>
  <c r="GC53" i="5" s="1"/>
  <c r="GB94" i="5"/>
  <c r="GC89" i="5"/>
  <c r="GC92" i="5" s="1"/>
  <c r="DF206" i="6"/>
  <c r="DF209" i="6" s="1"/>
  <c r="DE211" i="6"/>
  <c r="T120" i="5"/>
  <c r="U115" i="5"/>
  <c r="U118" i="5" s="1"/>
  <c r="DF120" i="6"/>
  <c r="DG115" i="6"/>
  <c r="DG118" i="6" s="1"/>
  <c r="DD55" i="5"/>
  <c r="DE50" i="5"/>
  <c r="DE53" i="5" s="1"/>
  <c r="DE185" i="6"/>
  <c r="DF180" i="6"/>
  <c r="DF183" i="6" s="1"/>
  <c r="GB55" i="6"/>
  <c r="GC50" i="6"/>
  <c r="GC53" i="6" s="1"/>
  <c r="DF94" i="6"/>
  <c r="DG89" i="6"/>
  <c r="DG92" i="6" s="1"/>
  <c r="DG167" i="6"/>
  <c r="DG170" i="6" s="1"/>
  <c r="DF172" i="6"/>
  <c r="GC24" i="5"/>
  <c r="GC27" i="5" s="1"/>
  <c r="GB29" i="5"/>
  <c r="GC133" i="6"/>
  <c r="GD128" i="6"/>
  <c r="GD131" i="6" s="1"/>
  <c r="DF154" i="6"/>
  <c r="DF157" i="6" s="1"/>
  <c r="DE159" i="6"/>
  <c r="DF237" i="6"/>
  <c r="DG232" i="6"/>
  <c r="DG235" i="6" s="1"/>
  <c r="DG193" i="6"/>
  <c r="DG196" i="6" s="1"/>
  <c r="DF198" i="6"/>
  <c r="DF24" i="5"/>
  <c r="DF27" i="5" s="1"/>
  <c r="DE29" i="5"/>
  <c r="GC94" i="6"/>
  <c r="GD89" i="6"/>
  <c r="GD92" i="6" s="1"/>
  <c r="GB68" i="6"/>
  <c r="GC63" i="6"/>
  <c r="GC66" i="6" s="1"/>
  <c r="U102" i="5"/>
  <c r="U105" i="5" s="1"/>
  <c r="T107" i="5"/>
  <c r="DE81" i="6"/>
  <c r="DF76" i="6"/>
  <c r="DF79" i="6" s="1"/>
  <c r="GB16" i="5"/>
  <c r="GC11" i="5"/>
  <c r="GC14" i="5" s="1"/>
  <c r="DF11" i="5"/>
  <c r="DF14" i="5" s="1"/>
  <c r="DE16" i="5"/>
  <c r="DF50" i="6"/>
  <c r="DF53" i="6" s="1"/>
  <c r="DE55" i="6"/>
  <c r="DG37" i="6"/>
  <c r="DG40" i="6" s="1"/>
  <c r="DF42" i="6"/>
  <c r="GC167" i="6"/>
  <c r="GC170" i="6" s="1"/>
  <c r="GB172" i="6"/>
  <c r="GC146" i="6"/>
  <c r="GD141" i="6"/>
  <c r="GD144" i="6" s="1"/>
  <c r="T89" i="5"/>
  <c r="T92" i="5" s="1"/>
  <c r="S94" i="5"/>
  <c r="DF37" i="5"/>
  <c r="DF40" i="5" s="1"/>
  <c r="DE42" i="5"/>
  <c r="DG11" i="6"/>
  <c r="DG14" i="6" s="1"/>
  <c r="DF16" i="6"/>
  <c r="GC76" i="6"/>
  <c r="GC79" i="6" s="1"/>
  <c r="GB81" i="6"/>
  <c r="GD24" i="6"/>
  <c r="GD27" i="6" s="1"/>
  <c r="GC29" i="6"/>
  <c r="FR224" i="6"/>
  <c r="FS219" i="6"/>
  <c r="FS222" i="6" s="1"/>
  <c r="GC42" i="5" l="1"/>
  <c r="GD37" i="5"/>
  <c r="GD40" i="5" s="1"/>
  <c r="GC107" i="6"/>
  <c r="GD102" i="6"/>
  <c r="GD105" i="6" s="1"/>
  <c r="GB107" i="5"/>
  <c r="GC102" i="5"/>
  <c r="GC105" i="5" s="1"/>
  <c r="DD68" i="5"/>
  <c r="DE63" i="5"/>
  <c r="DE66" i="5" s="1"/>
  <c r="DF24" i="6"/>
  <c r="DF27" i="6" s="1"/>
  <c r="DE29" i="6"/>
  <c r="FR198" i="6"/>
  <c r="FS193" i="6"/>
  <c r="FS196" i="6" s="1"/>
  <c r="FQ16" i="6"/>
  <c r="FR11" i="6"/>
  <c r="FR14" i="6" s="1"/>
  <c r="DF68" i="6"/>
  <c r="DG63" i="6"/>
  <c r="DG66" i="6" s="1"/>
  <c r="DD81" i="5"/>
  <c r="DE76" i="5"/>
  <c r="DE79" i="5" s="1"/>
  <c r="FS115" i="6"/>
  <c r="FS118" i="6" s="1"/>
  <c r="FR120" i="6"/>
  <c r="FQ211" i="6"/>
  <c r="FR206" i="6"/>
  <c r="FR209" i="6" s="1"/>
  <c r="FS154" i="6"/>
  <c r="FS157" i="6" s="1"/>
  <c r="FR159" i="6"/>
  <c r="DF146" i="6"/>
  <c r="DG141" i="6"/>
  <c r="DG144" i="6" s="1"/>
  <c r="U89" i="5"/>
  <c r="U92" i="5" s="1"/>
  <c r="T94" i="5"/>
  <c r="DG172" i="6"/>
  <c r="DH167" i="6"/>
  <c r="DH170" i="6" s="1"/>
  <c r="DF211" i="6"/>
  <c r="DG206" i="6"/>
  <c r="DG209" i="6" s="1"/>
  <c r="GC81" i="6"/>
  <c r="GD76" i="6"/>
  <c r="GD79" i="6" s="1"/>
  <c r="GC68" i="6"/>
  <c r="GD63" i="6"/>
  <c r="GD66" i="6" s="1"/>
  <c r="DG237" i="6"/>
  <c r="DH232" i="6"/>
  <c r="DH235" i="6" s="1"/>
  <c r="DG180" i="6"/>
  <c r="DG183" i="6" s="1"/>
  <c r="DF185" i="6"/>
  <c r="DG16" i="6"/>
  <c r="DH11" i="6"/>
  <c r="DH14" i="6" s="1"/>
  <c r="DF16" i="5"/>
  <c r="DG11" i="5"/>
  <c r="DG14" i="5" s="1"/>
  <c r="DE55" i="5"/>
  <c r="DF50" i="5"/>
  <c r="DF53" i="5" s="1"/>
  <c r="GC94" i="5"/>
  <c r="GD89" i="5"/>
  <c r="GD92" i="5" s="1"/>
  <c r="DF224" i="6"/>
  <c r="DG219" i="6"/>
  <c r="DG222" i="6" s="1"/>
  <c r="DF81" i="6"/>
  <c r="DG76" i="6"/>
  <c r="DG79" i="6" s="1"/>
  <c r="GC172" i="6"/>
  <c r="GD167" i="6"/>
  <c r="GD170" i="6" s="1"/>
  <c r="FT219" i="6"/>
  <c r="FT222" i="6" s="1"/>
  <c r="FS224" i="6"/>
  <c r="GD11" i="5"/>
  <c r="GD14" i="5" s="1"/>
  <c r="GC16" i="5"/>
  <c r="DF29" i="5"/>
  <c r="DG24" i="5"/>
  <c r="DG27" i="5" s="1"/>
  <c r="DF159" i="6"/>
  <c r="DG154" i="6"/>
  <c r="DG157" i="6" s="1"/>
  <c r="DI102" i="6"/>
  <c r="DI105" i="6" s="1"/>
  <c r="DH107" i="6"/>
  <c r="GE24" i="6"/>
  <c r="GE27" i="6" s="1"/>
  <c r="GD29" i="6"/>
  <c r="DG37" i="5"/>
  <c r="DG40" i="5" s="1"/>
  <c r="DF42" i="5"/>
  <c r="DG42" i="6"/>
  <c r="DH37" i="6"/>
  <c r="DH40" i="6" s="1"/>
  <c r="GD94" i="6"/>
  <c r="GE89" i="6"/>
  <c r="GE92" i="6" s="1"/>
  <c r="GD133" i="6"/>
  <c r="GE128" i="6"/>
  <c r="GE131" i="6" s="1"/>
  <c r="DH89" i="6"/>
  <c r="DH92" i="6" s="1"/>
  <c r="DG94" i="6"/>
  <c r="DH115" i="6"/>
  <c r="DH118" i="6" s="1"/>
  <c r="DG120" i="6"/>
  <c r="DH128" i="6"/>
  <c r="DH131" i="6" s="1"/>
  <c r="DG133" i="6"/>
  <c r="U107" i="5"/>
  <c r="V102" i="5"/>
  <c r="V105" i="5" s="1"/>
  <c r="DH193" i="6"/>
  <c r="DH196" i="6" s="1"/>
  <c r="DG198" i="6"/>
  <c r="DF55" i="6"/>
  <c r="DG50" i="6"/>
  <c r="DG53" i="6" s="1"/>
  <c r="GD50" i="6"/>
  <c r="GD53" i="6" s="1"/>
  <c r="GC55" i="6"/>
  <c r="U120" i="5"/>
  <c r="V115" i="5"/>
  <c r="V118" i="5" s="1"/>
  <c r="GD50" i="5"/>
  <c r="GD53" i="5" s="1"/>
  <c r="GC55" i="5"/>
  <c r="FS237" i="6"/>
  <c r="FT232" i="6"/>
  <c r="FT235" i="6" s="1"/>
  <c r="GE141" i="6"/>
  <c r="GE144" i="6" s="1"/>
  <c r="GD146" i="6"/>
  <c r="GD24" i="5"/>
  <c r="GD27" i="5" s="1"/>
  <c r="GC29" i="5"/>
  <c r="GD42" i="5" l="1"/>
  <c r="GE37" i="5"/>
  <c r="GE40" i="5" s="1"/>
  <c r="GE102" i="6"/>
  <c r="GE105" i="6" s="1"/>
  <c r="GD107" i="6"/>
  <c r="GC107" i="5"/>
  <c r="GD102" i="5"/>
  <c r="GD105" i="5" s="1"/>
  <c r="DE68" i="5"/>
  <c r="DF63" i="5"/>
  <c r="DF66" i="5" s="1"/>
  <c r="DG24" i="6"/>
  <c r="DG27" i="6" s="1"/>
  <c r="DF29" i="6"/>
  <c r="DH63" i="6"/>
  <c r="DH66" i="6" s="1"/>
  <c r="DG68" i="6"/>
  <c r="FS11" i="6"/>
  <c r="FS14" i="6" s="1"/>
  <c r="FR16" i="6"/>
  <c r="FT193" i="6"/>
  <c r="FT196" i="6" s="1"/>
  <c r="FS198" i="6"/>
  <c r="FS159" i="6"/>
  <c r="FT154" i="6"/>
  <c r="FT157" i="6" s="1"/>
  <c r="FS206" i="6"/>
  <c r="FS209" i="6" s="1"/>
  <c r="FR211" i="6"/>
  <c r="FS120" i="6"/>
  <c r="FT115" i="6"/>
  <c r="FT118" i="6" s="1"/>
  <c r="DH141" i="6"/>
  <c r="DH144" i="6" s="1"/>
  <c r="DG146" i="6"/>
  <c r="DF76" i="5"/>
  <c r="DF79" i="5" s="1"/>
  <c r="DE81" i="5"/>
  <c r="DI89" i="6"/>
  <c r="DI92" i="6" s="1"/>
  <c r="DH94" i="6"/>
  <c r="DH37" i="5"/>
  <c r="DH40" i="5" s="1"/>
  <c r="DG42" i="5"/>
  <c r="DI107" i="6"/>
  <c r="DJ102" i="6"/>
  <c r="DJ105" i="6" s="1"/>
  <c r="GE11" i="5"/>
  <c r="GE14" i="5" s="1"/>
  <c r="GD16" i="5"/>
  <c r="DG185" i="6"/>
  <c r="DH180" i="6"/>
  <c r="DH183" i="6" s="1"/>
  <c r="FT237" i="6"/>
  <c r="FU232" i="6"/>
  <c r="FU235" i="6" s="1"/>
  <c r="DG81" i="6"/>
  <c r="DH76" i="6"/>
  <c r="DH79" i="6" s="1"/>
  <c r="DG55" i="6"/>
  <c r="DH50" i="6"/>
  <c r="DH53" i="6" s="1"/>
  <c r="GF128" i="6"/>
  <c r="GF131" i="6" s="1"/>
  <c r="GE133" i="6"/>
  <c r="DH154" i="6"/>
  <c r="DH157" i="6" s="1"/>
  <c r="DG159" i="6"/>
  <c r="DH219" i="6"/>
  <c r="DH222" i="6" s="1"/>
  <c r="DG224" i="6"/>
  <c r="DH237" i="6"/>
  <c r="DI232" i="6"/>
  <c r="DI235" i="6" s="1"/>
  <c r="DG211" i="6"/>
  <c r="DH206" i="6"/>
  <c r="DH209" i="6" s="1"/>
  <c r="FU219" i="6"/>
  <c r="FU222" i="6" s="1"/>
  <c r="FT224" i="6"/>
  <c r="W102" i="5"/>
  <c r="W105" i="5" s="1"/>
  <c r="V107" i="5"/>
  <c r="GE50" i="5"/>
  <c r="GE53" i="5" s="1"/>
  <c r="GD55" i="5"/>
  <c r="DH133" i="6"/>
  <c r="DI128" i="6"/>
  <c r="DI131" i="6" s="1"/>
  <c r="GE146" i="6"/>
  <c r="GF141" i="6"/>
  <c r="GF144" i="6" s="1"/>
  <c r="V120" i="5"/>
  <c r="W115" i="5"/>
  <c r="W118" i="5" s="1"/>
  <c r="GE94" i="6"/>
  <c r="GF89" i="6"/>
  <c r="GF92" i="6" s="1"/>
  <c r="DH24" i="5"/>
  <c r="DH27" i="5" s="1"/>
  <c r="DG29" i="5"/>
  <c r="GD172" i="6"/>
  <c r="GE167" i="6"/>
  <c r="GE170" i="6" s="1"/>
  <c r="GD94" i="5"/>
  <c r="GE89" i="5"/>
  <c r="GE92" i="5" s="1"/>
  <c r="DH11" i="5"/>
  <c r="DH14" i="5" s="1"/>
  <c r="DG16" i="5"/>
  <c r="GD68" i="6"/>
  <c r="GE63" i="6"/>
  <c r="GE66" i="6" s="1"/>
  <c r="DH172" i="6"/>
  <c r="DI167" i="6"/>
  <c r="DI170" i="6" s="1"/>
  <c r="DG50" i="5"/>
  <c r="DG53" i="5" s="1"/>
  <c r="DF55" i="5"/>
  <c r="DH16" i="6"/>
  <c r="DI11" i="6"/>
  <c r="DI14" i="6" s="1"/>
  <c r="GD81" i="6"/>
  <c r="GE76" i="6"/>
  <c r="GE79" i="6" s="1"/>
  <c r="GE24" i="5"/>
  <c r="GE27" i="5" s="1"/>
  <c r="GD29" i="5"/>
  <c r="DI37" i="6"/>
  <c r="DI40" i="6" s="1"/>
  <c r="DH42" i="6"/>
  <c r="GD55" i="6"/>
  <c r="GE50" i="6"/>
  <c r="GE53" i="6" s="1"/>
  <c r="DH198" i="6"/>
  <c r="DI193" i="6"/>
  <c r="DI196" i="6" s="1"/>
  <c r="DH120" i="6"/>
  <c r="DI115" i="6"/>
  <c r="DI118" i="6" s="1"/>
  <c r="GE29" i="6"/>
  <c r="GF24" i="6"/>
  <c r="GF27" i="6" s="1"/>
  <c r="U94" i="5"/>
  <c r="V89" i="5"/>
  <c r="V92" i="5" s="1"/>
  <c r="GE42" i="5" l="1"/>
  <c r="GF37" i="5"/>
  <c r="GF40" i="5" s="1"/>
  <c r="GE107" i="6"/>
  <c r="GF102" i="6"/>
  <c r="GF105" i="6" s="1"/>
  <c r="GE102" i="5"/>
  <c r="GE105" i="5" s="1"/>
  <c r="GD107" i="5"/>
  <c r="DG63" i="5"/>
  <c r="DG66" i="5" s="1"/>
  <c r="DF68" i="5"/>
  <c r="DG29" i="6"/>
  <c r="DH24" i="6"/>
  <c r="DH27" i="6" s="1"/>
  <c r="FU193" i="6"/>
  <c r="FU196" i="6" s="1"/>
  <c r="FT198" i="6"/>
  <c r="FT11" i="6"/>
  <c r="FT14" i="6" s="1"/>
  <c r="FS16" i="6"/>
  <c r="DH68" i="6"/>
  <c r="DI63" i="6"/>
  <c r="DI66" i="6" s="1"/>
  <c r="DI141" i="6"/>
  <c r="DI144" i="6" s="1"/>
  <c r="DH146" i="6"/>
  <c r="FT120" i="6"/>
  <c r="FU115" i="6"/>
  <c r="FU118" i="6" s="1"/>
  <c r="FT206" i="6"/>
  <c r="FT209" i="6" s="1"/>
  <c r="FS211" i="6"/>
  <c r="FT159" i="6"/>
  <c r="FU154" i="6"/>
  <c r="FU157" i="6" s="1"/>
  <c r="DG76" i="5"/>
  <c r="DG79" i="5" s="1"/>
  <c r="DF81" i="5"/>
  <c r="GF24" i="5"/>
  <c r="GF27" i="5" s="1"/>
  <c r="GE29" i="5"/>
  <c r="W107" i="5"/>
  <c r="X102" i="5"/>
  <c r="X105" i="5" s="1"/>
  <c r="GG128" i="6"/>
  <c r="GG131" i="6" s="1"/>
  <c r="GF133" i="6"/>
  <c r="GF11" i="5"/>
  <c r="GF14" i="5" s="1"/>
  <c r="GE16" i="5"/>
  <c r="GE55" i="6"/>
  <c r="GF50" i="6"/>
  <c r="GF53" i="6" s="1"/>
  <c r="GE81" i="6"/>
  <c r="GF76" i="6"/>
  <c r="GF79" i="6" s="1"/>
  <c r="GF63" i="6"/>
  <c r="GF66" i="6" s="1"/>
  <c r="GE68" i="6"/>
  <c r="DH55" i="6"/>
  <c r="DI50" i="6"/>
  <c r="DI53" i="6" s="1"/>
  <c r="DH81" i="6"/>
  <c r="DI76" i="6"/>
  <c r="DI79" i="6" s="1"/>
  <c r="DK102" i="6"/>
  <c r="DK105" i="6" s="1"/>
  <c r="DJ107" i="6"/>
  <c r="GE172" i="6"/>
  <c r="GF167" i="6"/>
  <c r="GF170" i="6" s="1"/>
  <c r="DI24" i="5"/>
  <c r="DI27" i="5" s="1"/>
  <c r="DH29" i="5"/>
  <c r="FU224" i="6"/>
  <c r="FV219" i="6"/>
  <c r="FV222" i="6" s="1"/>
  <c r="DH224" i="6"/>
  <c r="DI219" i="6"/>
  <c r="DI222" i="6" s="1"/>
  <c r="GF29" i="6"/>
  <c r="GG24" i="6"/>
  <c r="GG27" i="6" s="1"/>
  <c r="DI16" i="6"/>
  <c r="DJ11" i="6"/>
  <c r="DJ14" i="6" s="1"/>
  <c r="GG89" i="6"/>
  <c r="GG92" i="6" s="1"/>
  <c r="GF94" i="6"/>
  <c r="DJ128" i="6"/>
  <c r="DJ131" i="6" s="1"/>
  <c r="DI133" i="6"/>
  <c r="DI206" i="6"/>
  <c r="DI209" i="6" s="1"/>
  <c r="DH211" i="6"/>
  <c r="FU237" i="6"/>
  <c r="FV232" i="6"/>
  <c r="FV235" i="6" s="1"/>
  <c r="DH16" i="5"/>
  <c r="DI11" i="5"/>
  <c r="DI14" i="5" s="1"/>
  <c r="DH159" i="6"/>
  <c r="DI154" i="6"/>
  <c r="DI157" i="6" s="1"/>
  <c r="DI37" i="5"/>
  <c r="DI40" i="5" s="1"/>
  <c r="DH42" i="5"/>
  <c r="DI198" i="6"/>
  <c r="DJ193" i="6"/>
  <c r="DJ196" i="6" s="1"/>
  <c r="GG141" i="6"/>
  <c r="GG144" i="6" s="1"/>
  <c r="GF146" i="6"/>
  <c r="GE94" i="5"/>
  <c r="GF89" i="5"/>
  <c r="GF92" i="5" s="1"/>
  <c r="W120" i="5"/>
  <c r="X115" i="5"/>
  <c r="X118" i="5" s="1"/>
  <c r="DJ232" i="6"/>
  <c r="DJ235" i="6" s="1"/>
  <c r="DI237" i="6"/>
  <c r="DI180" i="6"/>
  <c r="DI183" i="6" s="1"/>
  <c r="DH185" i="6"/>
  <c r="DI172" i="6"/>
  <c r="DJ167" i="6"/>
  <c r="DJ170" i="6" s="1"/>
  <c r="V94" i="5"/>
  <c r="W89" i="5"/>
  <c r="W92" i="5" s="1"/>
  <c r="DI120" i="6"/>
  <c r="DJ115" i="6"/>
  <c r="DJ118" i="6" s="1"/>
  <c r="DI42" i="6"/>
  <c r="DJ37" i="6"/>
  <c r="DJ40" i="6" s="1"/>
  <c r="DG55" i="5"/>
  <c r="DH50" i="5"/>
  <c r="DH53" i="5" s="1"/>
  <c r="GE55" i="5"/>
  <c r="GF50" i="5"/>
  <c r="GF53" i="5" s="1"/>
  <c r="DI94" i="6"/>
  <c r="DJ89" i="6"/>
  <c r="DJ92" i="6" s="1"/>
  <c r="GF42" i="5" l="1"/>
  <c r="GG37" i="5"/>
  <c r="GG40" i="5" s="1"/>
  <c r="GF107" i="6"/>
  <c r="GG102" i="6"/>
  <c r="GG105" i="6" s="1"/>
  <c r="GE107" i="5"/>
  <c r="GF102" i="5"/>
  <c r="GF105" i="5" s="1"/>
  <c r="DG68" i="5"/>
  <c r="DH63" i="5"/>
  <c r="DH66" i="5" s="1"/>
  <c r="DH29" i="6"/>
  <c r="DI24" i="6"/>
  <c r="DI27" i="6" s="1"/>
  <c r="DJ63" i="6"/>
  <c r="DJ66" i="6" s="1"/>
  <c r="DI68" i="6"/>
  <c r="FT16" i="6"/>
  <c r="FU11" i="6"/>
  <c r="FU14" i="6" s="1"/>
  <c r="FU198" i="6"/>
  <c r="FV193" i="6"/>
  <c r="FV196" i="6" s="1"/>
  <c r="FU159" i="6"/>
  <c r="FV154" i="6"/>
  <c r="FV157" i="6" s="1"/>
  <c r="FU206" i="6"/>
  <c r="FU209" i="6" s="1"/>
  <c r="FT211" i="6"/>
  <c r="FU120" i="6"/>
  <c r="FV115" i="6"/>
  <c r="FV118" i="6" s="1"/>
  <c r="DG81" i="5"/>
  <c r="DH76" i="5"/>
  <c r="DH79" i="5" s="1"/>
  <c r="DJ141" i="6"/>
  <c r="DJ144" i="6" s="1"/>
  <c r="DI146" i="6"/>
  <c r="GG50" i="6"/>
  <c r="GG53" i="6" s="1"/>
  <c r="GF55" i="6"/>
  <c r="DK11" i="6"/>
  <c r="DK14" i="6" s="1"/>
  <c r="DJ16" i="6"/>
  <c r="GH128" i="6"/>
  <c r="GH131" i="6" s="1"/>
  <c r="GG133" i="6"/>
  <c r="DH55" i="5"/>
  <c r="DI50" i="5"/>
  <c r="DI53" i="5" s="1"/>
  <c r="DI159" i="6"/>
  <c r="DJ154" i="6"/>
  <c r="DJ157" i="6" s="1"/>
  <c r="DJ237" i="6"/>
  <c r="DK232" i="6"/>
  <c r="DK235" i="6" s="1"/>
  <c r="GG146" i="6"/>
  <c r="GH141" i="6"/>
  <c r="GH144" i="6" s="1"/>
  <c r="DJ206" i="6"/>
  <c r="DJ209" i="6" s="1"/>
  <c r="DI211" i="6"/>
  <c r="DI224" i="6"/>
  <c r="DJ219" i="6"/>
  <c r="DJ222" i="6" s="1"/>
  <c r="DJ94" i="6"/>
  <c r="DK89" i="6"/>
  <c r="DK92" i="6" s="1"/>
  <c r="DK37" i="6"/>
  <c r="DK40" i="6" s="1"/>
  <c r="DJ42" i="6"/>
  <c r="DK167" i="6"/>
  <c r="DK170" i="6" s="1"/>
  <c r="DJ172" i="6"/>
  <c r="X120" i="5"/>
  <c r="Y115" i="5"/>
  <c r="Y118" i="5" s="1"/>
  <c r="DJ198" i="6"/>
  <c r="DK193" i="6"/>
  <c r="DK196" i="6" s="1"/>
  <c r="DI16" i="5"/>
  <c r="DJ11" i="5"/>
  <c r="DJ14" i="5" s="1"/>
  <c r="GH24" i="6"/>
  <c r="GH27" i="6" s="1"/>
  <c r="GG29" i="6"/>
  <c r="DK107" i="6"/>
  <c r="DL102" i="6"/>
  <c r="DL105" i="6" s="1"/>
  <c r="GG63" i="6"/>
  <c r="GG66" i="6" s="1"/>
  <c r="GF68" i="6"/>
  <c r="DJ133" i="6"/>
  <c r="DK128" i="6"/>
  <c r="DK131" i="6" s="1"/>
  <c r="FV224" i="6"/>
  <c r="FW219" i="6"/>
  <c r="FW222" i="6" s="1"/>
  <c r="DI81" i="6"/>
  <c r="DJ76" i="6"/>
  <c r="DJ79" i="6" s="1"/>
  <c r="X107" i="5"/>
  <c r="Y102" i="5"/>
  <c r="Y105" i="5" s="1"/>
  <c r="GF172" i="6"/>
  <c r="GG167" i="6"/>
  <c r="GG170" i="6" s="1"/>
  <c r="DJ120" i="6"/>
  <c r="DK115" i="6"/>
  <c r="DK118" i="6" s="1"/>
  <c r="GG89" i="5"/>
  <c r="GG92" i="5" s="1"/>
  <c r="GF94" i="5"/>
  <c r="GG11" i="5"/>
  <c r="GG14" i="5" s="1"/>
  <c r="GF16" i="5"/>
  <c r="DJ180" i="6"/>
  <c r="DJ183" i="6" s="1"/>
  <c r="DI185" i="6"/>
  <c r="DJ37" i="5"/>
  <c r="DJ40" i="5" s="1"/>
  <c r="DI42" i="5"/>
  <c r="GG94" i="6"/>
  <c r="GH89" i="6"/>
  <c r="GH92" i="6" s="1"/>
  <c r="DJ50" i="6"/>
  <c r="DJ53" i="6" s="1"/>
  <c r="DI55" i="6"/>
  <c r="GF81" i="6"/>
  <c r="GG76" i="6"/>
  <c r="GG79" i="6" s="1"/>
  <c r="GG50" i="5"/>
  <c r="GG53" i="5" s="1"/>
  <c r="GF55" i="5"/>
  <c r="W94" i="5"/>
  <c r="X89" i="5"/>
  <c r="X92" i="5" s="1"/>
  <c r="FW232" i="6"/>
  <c r="FW235" i="6" s="1"/>
  <c r="FV237" i="6"/>
  <c r="DJ24" i="5"/>
  <c r="DJ27" i="5" s="1"/>
  <c r="DI29" i="5"/>
  <c r="GG24" i="5"/>
  <c r="GG27" i="5" s="1"/>
  <c r="GF29" i="5"/>
  <c r="GH37" i="5" l="1"/>
  <c r="GH40" i="5" s="1"/>
  <c r="GG42" i="5"/>
  <c r="GH102" i="6"/>
  <c r="GH105" i="6" s="1"/>
  <c r="GG107" i="6"/>
  <c r="GG102" i="5"/>
  <c r="GG105" i="5" s="1"/>
  <c r="GF107" i="5"/>
  <c r="DH68" i="5"/>
  <c r="DI63" i="5"/>
  <c r="DI66" i="5" s="1"/>
  <c r="DJ24" i="6"/>
  <c r="DJ27" i="6" s="1"/>
  <c r="DI29" i="6"/>
  <c r="FW193" i="6"/>
  <c r="FW196" i="6" s="1"/>
  <c r="FV198" i="6"/>
  <c r="FV11" i="6"/>
  <c r="FV14" i="6" s="1"/>
  <c r="FU16" i="6"/>
  <c r="DK63" i="6"/>
  <c r="DK66" i="6" s="1"/>
  <c r="DJ68" i="6"/>
  <c r="FW115" i="6"/>
  <c r="FW118" i="6" s="1"/>
  <c r="FV120" i="6"/>
  <c r="FV206" i="6"/>
  <c r="FV209" i="6" s="1"/>
  <c r="FU211" i="6"/>
  <c r="DH81" i="5"/>
  <c r="DI76" i="5"/>
  <c r="DI79" i="5" s="1"/>
  <c r="FV159" i="6"/>
  <c r="FW154" i="6"/>
  <c r="FW157" i="6" s="1"/>
  <c r="DJ146" i="6"/>
  <c r="DK141" i="6"/>
  <c r="DK144" i="6" s="1"/>
  <c r="Y89" i="5"/>
  <c r="Y92" i="5" s="1"/>
  <c r="X94" i="5"/>
  <c r="GI89" i="6"/>
  <c r="GI92" i="6" s="1"/>
  <c r="GH94" i="6"/>
  <c r="GH167" i="6"/>
  <c r="GH170" i="6" s="1"/>
  <c r="GG172" i="6"/>
  <c r="DK76" i="6"/>
  <c r="DK79" i="6" s="1"/>
  <c r="DJ81" i="6"/>
  <c r="DK11" i="5"/>
  <c r="DK14" i="5" s="1"/>
  <c r="DJ16" i="5"/>
  <c r="GI141" i="6"/>
  <c r="GI144" i="6" s="1"/>
  <c r="GH146" i="6"/>
  <c r="DI55" i="5"/>
  <c r="DJ50" i="5"/>
  <c r="DJ53" i="5" s="1"/>
  <c r="DL37" i="6"/>
  <c r="DL40" i="6" s="1"/>
  <c r="DK42" i="6"/>
  <c r="DL11" i="6"/>
  <c r="DL14" i="6" s="1"/>
  <c r="DK16" i="6"/>
  <c r="FW224" i="6"/>
  <c r="FX219" i="6"/>
  <c r="FX222" i="6" s="1"/>
  <c r="DK198" i="6"/>
  <c r="DL193" i="6"/>
  <c r="DL196" i="6" s="1"/>
  <c r="DL89" i="6"/>
  <c r="DL92" i="6" s="1"/>
  <c r="DK94" i="6"/>
  <c r="DK237" i="6"/>
  <c r="DL232" i="6"/>
  <c r="DL235" i="6" s="1"/>
  <c r="DK24" i="5"/>
  <c r="DK27" i="5" s="1"/>
  <c r="DJ29" i="5"/>
  <c r="GH11" i="5"/>
  <c r="GH14" i="5" s="1"/>
  <c r="GG16" i="5"/>
  <c r="GH63" i="6"/>
  <c r="GH66" i="6" s="1"/>
  <c r="GG68" i="6"/>
  <c r="GH50" i="6"/>
  <c r="GH53" i="6" s="1"/>
  <c r="GG55" i="6"/>
  <c r="DK133" i="6"/>
  <c r="DL128" i="6"/>
  <c r="DL131" i="6" s="1"/>
  <c r="DL107" i="6"/>
  <c r="DM102" i="6"/>
  <c r="DM105" i="6" s="1"/>
  <c r="Z115" i="5"/>
  <c r="Z118" i="5" s="1"/>
  <c r="Y120" i="5"/>
  <c r="DJ224" i="6"/>
  <c r="DK219" i="6"/>
  <c r="DK222" i="6" s="1"/>
  <c r="GG55" i="5"/>
  <c r="GH50" i="5"/>
  <c r="GH53" i="5" s="1"/>
  <c r="GG29" i="5"/>
  <c r="GH24" i="5"/>
  <c r="GH27" i="5" s="1"/>
  <c r="GG81" i="6"/>
  <c r="GH76" i="6"/>
  <c r="GH79" i="6" s="1"/>
  <c r="Y107" i="5"/>
  <c r="Z102" i="5"/>
  <c r="Z105" i="5" s="1"/>
  <c r="FW237" i="6"/>
  <c r="FX232" i="6"/>
  <c r="FX235" i="6" s="1"/>
  <c r="DK37" i="5"/>
  <c r="DK40" i="5" s="1"/>
  <c r="DJ42" i="5"/>
  <c r="GH89" i="5"/>
  <c r="GH92" i="5" s="1"/>
  <c r="GG94" i="5"/>
  <c r="GH133" i="6"/>
  <c r="GI128" i="6"/>
  <c r="GI131" i="6" s="1"/>
  <c r="DL115" i="6"/>
  <c r="DL118" i="6" s="1"/>
  <c r="DK120" i="6"/>
  <c r="DK154" i="6"/>
  <c r="DK157" i="6" s="1"/>
  <c r="DJ159" i="6"/>
  <c r="DK50" i="6"/>
  <c r="DK53" i="6" s="1"/>
  <c r="DJ55" i="6"/>
  <c r="DJ185" i="6"/>
  <c r="DK180" i="6"/>
  <c r="DK183" i="6" s="1"/>
  <c r="GI24" i="6"/>
  <c r="GI27" i="6" s="1"/>
  <c r="GH29" i="6"/>
  <c r="DK172" i="6"/>
  <c r="DL167" i="6"/>
  <c r="DL170" i="6" s="1"/>
  <c r="DJ211" i="6"/>
  <c r="DK206" i="6"/>
  <c r="DK209" i="6" s="1"/>
  <c r="GI37" i="5" l="1"/>
  <c r="GI40" i="5" s="1"/>
  <c r="GH42" i="5"/>
  <c r="GI102" i="6"/>
  <c r="GI105" i="6" s="1"/>
  <c r="GH107" i="6"/>
  <c r="GG107" i="5"/>
  <c r="GH102" i="5"/>
  <c r="GH105" i="5" s="1"/>
  <c r="DJ63" i="5"/>
  <c r="DJ66" i="5" s="1"/>
  <c r="DI68" i="5"/>
  <c r="DK24" i="6"/>
  <c r="DK27" i="6" s="1"/>
  <c r="DJ29" i="6"/>
  <c r="DL63" i="6"/>
  <c r="DL66" i="6" s="1"/>
  <c r="DK68" i="6"/>
  <c r="FW11" i="6"/>
  <c r="FW14" i="6" s="1"/>
  <c r="FV16" i="6"/>
  <c r="FW198" i="6"/>
  <c r="FX193" i="6"/>
  <c r="FX196" i="6" s="1"/>
  <c r="DJ76" i="5"/>
  <c r="DJ79" i="5" s="1"/>
  <c r="DI81" i="5"/>
  <c r="FW206" i="6"/>
  <c r="FW209" i="6" s="1"/>
  <c r="FV211" i="6"/>
  <c r="DK146" i="6"/>
  <c r="DL141" i="6"/>
  <c r="DL144" i="6" s="1"/>
  <c r="FW159" i="6"/>
  <c r="FX154" i="6"/>
  <c r="FX157" i="6" s="1"/>
  <c r="FX115" i="6"/>
  <c r="FX118" i="6" s="1"/>
  <c r="FW120" i="6"/>
  <c r="DL120" i="6"/>
  <c r="DM115" i="6"/>
  <c r="DM118" i="6" s="1"/>
  <c r="DK55" i="6"/>
  <c r="DL50" i="6"/>
  <c r="DL53" i="6" s="1"/>
  <c r="FX237" i="6"/>
  <c r="FY232" i="6"/>
  <c r="FY235" i="6" s="1"/>
  <c r="GH55" i="5"/>
  <c r="GI50" i="5"/>
  <c r="GI53" i="5" s="1"/>
  <c r="DL198" i="6"/>
  <c r="DM193" i="6"/>
  <c r="DM196" i="6" s="1"/>
  <c r="DJ55" i="5"/>
  <c r="DK50" i="5"/>
  <c r="DK53" i="5" s="1"/>
  <c r="AA115" i="5"/>
  <c r="AA118" i="5" s="1"/>
  <c r="Z120" i="5"/>
  <c r="DL24" i="5"/>
  <c r="DL27" i="5" s="1"/>
  <c r="DK29" i="5"/>
  <c r="DK81" i="6"/>
  <c r="DL76" i="6"/>
  <c r="DL79" i="6" s="1"/>
  <c r="FX224" i="6"/>
  <c r="FY219" i="6"/>
  <c r="FY222" i="6" s="1"/>
  <c r="Z107" i="5"/>
  <c r="AA102" i="5"/>
  <c r="AA105" i="5" s="1"/>
  <c r="DM107" i="6"/>
  <c r="DN102" i="6"/>
  <c r="DN105" i="6" s="1"/>
  <c r="GH55" i="6"/>
  <c r="GI50" i="6"/>
  <c r="GI53" i="6" s="1"/>
  <c r="GJ141" i="6"/>
  <c r="GJ144" i="6" s="1"/>
  <c r="GI146" i="6"/>
  <c r="GH172" i="6"/>
  <c r="GI167" i="6"/>
  <c r="GI170" i="6" s="1"/>
  <c r="GI29" i="6"/>
  <c r="GJ24" i="6"/>
  <c r="GJ27" i="6" s="1"/>
  <c r="DL37" i="5"/>
  <c r="DL40" i="5" s="1"/>
  <c r="DK42" i="5"/>
  <c r="GH81" i="6"/>
  <c r="GI76" i="6"/>
  <c r="GI79" i="6" s="1"/>
  <c r="DL133" i="6"/>
  <c r="DM128" i="6"/>
  <c r="DM131" i="6" s="1"/>
  <c r="DL237" i="6"/>
  <c r="DM232" i="6"/>
  <c r="DM235" i="6" s="1"/>
  <c r="DK185" i="6"/>
  <c r="DL180" i="6"/>
  <c r="DL183" i="6" s="1"/>
  <c r="GI63" i="6"/>
  <c r="GI66" i="6" s="1"/>
  <c r="GH68" i="6"/>
  <c r="DL16" i="6"/>
  <c r="DM11" i="6"/>
  <c r="DM14" i="6" s="1"/>
  <c r="DK16" i="5"/>
  <c r="DL11" i="5"/>
  <c r="DL14" i="5" s="1"/>
  <c r="GI94" i="6"/>
  <c r="GJ89" i="6"/>
  <c r="GJ92" i="6" s="1"/>
  <c r="GH94" i="5"/>
  <c r="GI89" i="5"/>
  <c r="GI92" i="5" s="1"/>
  <c r="DL154" i="6"/>
  <c r="DL157" i="6" s="1"/>
  <c r="DK159" i="6"/>
  <c r="GI24" i="5"/>
  <c r="GI27" i="5" s="1"/>
  <c r="GH29" i="5"/>
  <c r="DL219" i="6"/>
  <c r="DL222" i="6" s="1"/>
  <c r="DK224" i="6"/>
  <c r="DL172" i="6"/>
  <c r="DM167" i="6"/>
  <c r="DM170" i="6" s="1"/>
  <c r="DL206" i="6"/>
  <c r="DL209" i="6" s="1"/>
  <c r="DK211" i="6"/>
  <c r="GJ128" i="6"/>
  <c r="GJ131" i="6" s="1"/>
  <c r="GI133" i="6"/>
  <c r="GH16" i="5"/>
  <c r="GI11" i="5"/>
  <c r="GI14" i="5" s="1"/>
  <c r="DL94" i="6"/>
  <c r="DM89" i="6"/>
  <c r="DM92" i="6" s="1"/>
  <c r="DM37" i="6"/>
  <c r="DM40" i="6" s="1"/>
  <c r="DL42" i="6"/>
  <c r="Z89" i="5"/>
  <c r="Z92" i="5" s="1"/>
  <c r="Y94" i="5"/>
  <c r="GJ37" i="5" l="1"/>
  <c r="GJ40" i="5" s="1"/>
  <c r="GI42" i="5"/>
  <c r="GJ102" i="6"/>
  <c r="GJ105" i="6" s="1"/>
  <c r="GI107" i="6"/>
  <c r="GH107" i="5"/>
  <c r="GI102" i="5"/>
  <c r="GI105" i="5" s="1"/>
  <c r="DK63" i="5"/>
  <c r="DK66" i="5" s="1"/>
  <c r="DJ68" i="5"/>
  <c r="DK29" i="6"/>
  <c r="DL24" i="6"/>
  <c r="DL27" i="6" s="1"/>
  <c r="FX198" i="6"/>
  <c r="FY193" i="6"/>
  <c r="FY196" i="6" s="1"/>
  <c r="FW16" i="6"/>
  <c r="FX11" i="6"/>
  <c r="FX14" i="6" s="1"/>
  <c r="DL68" i="6"/>
  <c r="DM63" i="6"/>
  <c r="DM66" i="6" s="1"/>
  <c r="DL146" i="6"/>
  <c r="DM141" i="6"/>
  <c r="DM144" i="6" s="1"/>
  <c r="FX206" i="6"/>
  <c r="FX209" i="6" s="1"/>
  <c r="FW211" i="6"/>
  <c r="FX159" i="6"/>
  <c r="FY154" i="6"/>
  <c r="FY157" i="6" s="1"/>
  <c r="FY115" i="6"/>
  <c r="FY118" i="6" s="1"/>
  <c r="FX120" i="6"/>
  <c r="DK76" i="5"/>
  <c r="DK79" i="5" s="1"/>
  <c r="DJ81" i="5"/>
  <c r="GJ29" i="6"/>
  <c r="GK24" i="6"/>
  <c r="GK27" i="6" s="1"/>
  <c r="DL211" i="6"/>
  <c r="DM206" i="6"/>
  <c r="DM209" i="6" s="1"/>
  <c r="DL224" i="6"/>
  <c r="DM219" i="6"/>
  <c r="DM222" i="6" s="1"/>
  <c r="DL185" i="6"/>
  <c r="DM180" i="6"/>
  <c r="DM183" i="6" s="1"/>
  <c r="AB102" i="5"/>
  <c r="AB105" i="5" s="1"/>
  <c r="AA107" i="5"/>
  <c r="GI55" i="5"/>
  <c r="GJ50" i="5"/>
  <c r="GJ53" i="5" s="1"/>
  <c r="GI94" i="5"/>
  <c r="GJ89" i="5"/>
  <c r="GJ92" i="5" s="1"/>
  <c r="DL42" i="5"/>
  <c r="DM37" i="5"/>
  <c r="DM40" i="5" s="1"/>
  <c r="GK141" i="6"/>
  <c r="GK144" i="6" s="1"/>
  <c r="GJ146" i="6"/>
  <c r="DM172" i="6"/>
  <c r="DN167" i="6"/>
  <c r="DN170" i="6" s="1"/>
  <c r="GJ24" i="5"/>
  <c r="GJ27" i="5" s="1"/>
  <c r="GI29" i="5"/>
  <c r="GK89" i="6"/>
  <c r="GK92" i="6" s="1"/>
  <c r="GJ94" i="6"/>
  <c r="AA120" i="5"/>
  <c r="AB115" i="5"/>
  <c r="AB118" i="5" s="1"/>
  <c r="FY224" i="6"/>
  <c r="FZ219" i="6"/>
  <c r="FZ222" i="6" s="1"/>
  <c r="AA89" i="5"/>
  <c r="AA92" i="5" s="1"/>
  <c r="Z94" i="5"/>
  <c r="GK128" i="6"/>
  <c r="GK131" i="6" s="1"/>
  <c r="GJ133" i="6"/>
  <c r="DN128" i="6"/>
  <c r="DN131" i="6" s="1"/>
  <c r="DM133" i="6"/>
  <c r="GI55" i="6"/>
  <c r="GJ50" i="6"/>
  <c r="GJ53" i="6" s="1"/>
  <c r="DM76" i="6"/>
  <c r="DM79" i="6" s="1"/>
  <c r="DL81" i="6"/>
  <c r="DK55" i="5"/>
  <c r="DL50" i="5"/>
  <c r="DL53" i="5" s="1"/>
  <c r="DL55" i="6"/>
  <c r="DM50" i="6"/>
  <c r="DM53" i="6" s="1"/>
  <c r="GJ63" i="6"/>
  <c r="GJ66" i="6" s="1"/>
  <c r="GI68" i="6"/>
  <c r="DL16" i="5"/>
  <c r="DM11" i="5"/>
  <c r="DM14" i="5" s="1"/>
  <c r="GI16" i="5"/>
  <c r="GJ11" i="5"/>
  <c r="GJ14" i="5" s="1"/>
  <c r="DN232" i="6"/>
  <c r="DN235" i="6" s="1"/>
  <c r="DM237" i="6"/>
  <c r="FZ232" i="6"/>
  <c r="FZ235" i="6" s="1"/>
  <c r="FY237" i="6"/>
  <c r="GI81" i="6"/>
  <c r="GJ76" i="6"/>
  <c r="GJ79" i="6" s="1"/>
  <c r="GI172" i="6"/>
  <c r="GJ167" i="6"/>
  <c r="GJ170" i="6" s="1"/>
  <c r="DO102" i="6"/>
  <c r="DO105" i="6" s="1"/>
  <c r="DN107" i="6"/>
  <c r="DM198" i="6"/>
  <c r="DN193" i="6"/>
  <c r="DN196" i="6" s="1"/>
  <c r="DM120" i="6"/>
  <c r="DN115" i="6"/>
  <c r="DN118" i="6" s="1"/>
  <c r="DM42" i="6"/>
  <c r="DN37" i="6"/>
  <c r="DN40" i="6" s="1"/>
  <c r="DL159" i="6"/>
  <c r="DM154" i="6"/>
  <c r="DM157" i="6" s="1"/>
  <c r="DM94" i="6"/>
  <c r="DN89" i="6"/>
  <c r="DN92" i="6" s="1"/>
  <c r="DM16" i="6"/>
  <c r="DN11" i="6"/>
  <c r="DN14" i="6" s="1"/>
  <c r="DM24" i="5"/>
  <c r="DM27" i="5" s="1"/>
  <c r="DL29" i="5"/>
  <c r="GK37" i="5" l="1"/>
  <c r="GK40" i="5" s="1"/>
  <c r="GJ42" i="5"/>
  <c r="GK102" i="6"/>
  <c r="GK105" i="6" s="1"/>
  <c r="GJ107" i="6"/>
  <c r="GJ102" i="5"/>
  <c r="GJ105" i="5" s="1"/>
  <c r="GI107" i="5"/>
  <c r="DL63" i="5"/>
  <c r="DL66" i="5" s="1"/>
  <c r="DK68" i="5"/>
  <c r="DL29" i="6"/>
  <c r="DM24" i="6"/>
  <c r="DM27" i="6" s="1"/>
  <c r="DM68" i="6"/>
  <c r="DN63" i="6"/>
  <c r="DN66" i="6" s="1"/>
  <c r="FY11" i="6"/>
  <c r="FY14" i="6" s="1"/>
  <c r="FX16" i="6"/>
  <c r="FY198" i="6"/>
  <c r="FZ193" i="6"/>
  <c r="FZ196" i="6" s="1"/>
  <c r="FY120" i="6"/>
  <c r="FZ115" i="6"/>
  <c r="FZ118" i="6" s="1"/>
  <c r="FZ154" i="6"/>
  <c r="FZ157" i="6" s="1"/>
  <c r="FY159" i="6"/>
  <c r="FY206" i="6"/>
  <c r="FY209" i="6" s="1"/>
  <c r="FX211" i="6"/>
  <c r="DN141" i="6"/>
  <c r="DN144" i="6" s="1"/>
  <c r="DM146" i="6"/>
  <c r="DL76" i="5"/>
  <c r="DL79" i="5" s="1"/>
  <c r="DK81" i="5"/>
  <c r="DN11" i="5"/>
  <c r="DN14" i="5" s="1"/>
  <c r="DM16" i="5"/>
  <c r="GJ55" i="5"/>
  <c r="GK50" i="5"/>
  <c r="GK53" i="5" s="1"/>
  <c r="DM81" i="6"/>
  <c r="DN76" i="6"/>
  <c r="DN79" i="6" s="1"/>
  <c r="GL128" i="6"/>
  <c r="GL131" i="6" s="1"/>
  <c r="GK133" i="6"/>
  <c r="DO11" i="6"/>
  <c r="DO14" i="6" s="1"/>
  <c r="DN16" i="6"/>
  <c r="DO37" i="6"/>
  <c r="DO40" i="6" s="1"/>
  <c r="DN42" i="6"/>
  <c r="GJ172" i="6"/>
  <c r="GK167" i="6"/>
  <c r="GK170" i="6" s="1"/>
  <c r="DN219" i="6"/>
  <c r="DN222" i="6" s="1"/>
  <c r="DM224" i="6"/>
  <c r="DN237" i="6"/>
  <c r="DO232" i="6"/>
  <c r="DO235" i="6" s="1"/>
  <c r="GK63" i="6"/>
  <c r="GK66" i="6" s="1"/>
  <c r="GJ68" i="6"/>
  <c r="AA94" i="5"/>
  <c r="AB89" i="5"/>
  <c r="AB92" i="5" s="1"/>
  <c r="GL141" i="6"/>
  <c r="GL144" i="6" s="1"/>
  <c r="GK146" i="6"/>
  <c r="DN120" i="6"/>
  <c r="DO115" i="6"/>
  <c r="DO118" i="6" s="1"/>
  <c r="GK76" i="6"/>
  <c r="GK79" i="6" s="1"/>
  <c r="GJ81" i="6"/>
  <c r="GK11" i="5"/>
  <c r="GK14" i="5" s="1"/>
  <c r="GJ16" i="5"/>
  <c r="DM55" i="6"/>
  <c r="DN50" i="6"/>
  <c r="DN53" i="6" s="1"/>
  <c r="GJ55" i="6"/>
  <c r="GK50" i="6"/>
  <c r="GK53" i="6" s="1"/>
  <c r="GA219" i="6"/>
  <c r="GA222" i="6" s="1"/>
  <c r="FZ224" i="6"/>
  <c r="DM42" i="5"/>
  <c r="DN37" i="5"/>
  <c r="DN40" i="5" s="1"/>
  <c r="DM211" i="6"/>
  <c r="DN206" i="6"/>
  <c r="DN209" i="6" s="1"/>
  <c r="DO107" i="6"/>
  <c r="DP102" i="6"/>
  <c r="DP105" i="6" s="1"/>
  <c r="GK94" i="6"/>
  <c r="GL89" i="6"/>
  <c r="GL92" i="6" s="1"/>
  <c r="GK24" i="5"/>
  <c r="GK27" i="5" s="1"/>
  <c r="GJ29" i="5"/>
  <c r="AB107" i="5"/>
  <c r="AC102" i="5"/>
  <c r="AC105" i="5" s="1"/>
  <c r="FZ237" i="6"/>
  <c r="GA232" i="6"/>
  <c r="GA235" i="6" s="1"/>
  <c r="DL55" i="5"/>
  <c r="DM50" i="5"/>
  <c r="DM53" i="5" s="1"/>
  <c r="AB120" i="5"/>
  <c r="AC115" i="5"/>
  <c r="AC118" i="5" s="1"/>
  <c r="DO167" i="6"/>
  <c r="DO170" i="6" s="1"/>
  <c r="DN172" i="6"/>
  <c r="GJ94" i="5"/>
  <c r="GK89" i="5"/>
  <c r="GK92" i="5" s="1"/>
  <c r="DN180" i="6"/>
  <c r="DN183" i="6" s="1"/>
  <c r="DM185" i="6"/>
  <c r="GL24" i="6"/>
  <c r="GL27" i="6" s="1"/>
  <c r="GK29" i="6"/>
  <c r="DN94" i="6"/>
  <c r="DO89" i="6"/>
  <c r="DO92" i="6" s="1"/>
  <c r="DM159" i="6"/>
  <c r="DN154" i="6"/>
  <c r="DN157" i="6" s="1"/>
  <c r="DN198" i="6"/>
  <c r="DO193" i="6"/>
  <c r="DO196" i="6" s="1"/>
  <c r="DM29" i="5"/>
  <c r="DN24" i="5"/>
  <c r="DN27" i="5" s="1"/>
  <c r="DO128" i="6"/>
  <c r="DO131" i="6" s="1"/>
  <c r="DN133" i="6"/>
  <c r="GL37" i="5" l="1"/>
  <c r="GL40" i="5" s="1"/>
  <c r="GK42" i="5"/>
  <c r="GK107" i="6"/>
  <c r="GL102" i="6"/>
  <c r="GL105" i="6" s="1"/>
  <c r="GJ107" i="5"/>
  <c r="GK102" i="5"/>
  <c r="GK105" i="5" s="1"/>
  <c r="DM63" i="5"/>
  <c r="DM66" i="5" s="1"/>
  <c r="DL68" i="5"/>
  <c r="DN24" i="6"/>
  <c r="DN27" i="6" s="1"/>
  <c r="DM29" i="6"/>
  <c r="FZ198" i="6"/>
  <c r="GA193" i="6"/>
  <c r="GA196" i="6" s="1"/>
  <c r="FZ11" i="6"/>
  <c r="FZ14" i="6" s="1"/>
  <c r="FY16" i="6"/>
  <c r="DN68" i="6"/>
  <c r="DO63" i="6"/>
  <c r="DO66" i="6" s="1"/>
  <c r="DN146" i="6"/>
  <c r="DO141" i="6"/>
  <c r="DO144" i="6" s="1"/>
  <c r="FY211" i="6"/>
  <c r="FZ206" i="6"/>
  <c r="FZ209" i="6" s="1"/>
  <c r="FZ159" i="6"/>
  <c r="GA154" i="6"/>
  <c r="GA157" i="6" s="1"/>
  <c r="GA115" i="6"/>
  <c r="GA118" i="6" s="1"/>
  <c r="FZ120" i="6"/>
  <c r="DL81" i="5"/>
  <c r="DM76" i="5"/>
  <c r="DM79" i="5" s="1"/>
  <c r="DM55" i="5"/>
  <c r="DN50" i="5"/>
  <c r="DN53" i="5" s="1"/>
  <c r="DP232" i="6"/>
  <c r="DP235" i="6" s="1"/>
  <c r="DO237" i="6"/>
  <c r="DO133" i="6"/>
  <c r="DP128" i="6"/>
  <c r="DP131" i="6" s="1"/>
  <c r="DN185" i="6"/>
  <c r="DO180" i="6"/>
  <c r="DO183" i="6" s="1"/>
  <c r="GA224" i="6"/>
  <c r="GB219" i="6"/>
  <c r="GB222" i="6" s="1"/>
  <c r="GK81" i="6"/>
  <c r="GL76" i="6"/>
  <c r="GL79" i="6" s="1"/>
  <c r="GM128" i="6"/>
  <c r="GM131" i="6" s="1"/>
  <c r="GL133" i="6"/>
  <c r="DO154" i="6"/>
  <c r="DO157" i="6" s="1"/>
  <c r="DN159" i="6"/>
  <c r="GK172" i="6"/>
  <c r="GL167" i="6"/>
  <c r="GL170" i="6" s="1"/>
  <c r="DO76" i="6"/>
  <c r="DO79" i="6" s="1"/>
  <c r="DN81" i="6"/>
  <c r="GM89" i="6"/>
  <c r="GM92" i="6" s="1"/>
  <c r="GL94" i="6"/>
  <c r="DP89" i="6"/>
  <c r="DP92" i="6" s="1"/>
  <c r="DO94" i="6"/>
  <c r="AC107" i="5"/>
  <c r="AD102" i="5"/>
  <c r="AD105" i="5" s="1"/>
  <c r="DO206" i="6"/>
  <c r="DO209" i="6" s="1"/>
  <c r="DN211" i="6"/>
  <c r="DO50" i="6"/>
  <c r="DO53" i="6" s="1"/>
  <c r="DN55" i="6"/>
  <c r="GL50" i="5"/>
  <c r="GL53" i="5" s="1"/>
  <c r="GK55" i="5"/>
  <c r="GB232" i="6"/>
  <c r="GB235" i="6" s="1"/>
  <c r="GA237" i="6"/>
  <c r="GL50" i="6"/>
  <c r="GL53" i="6" s="1"/>
  <c r="GK55" i="6"/>
  <c r="AC89" i="5"/>
  <c r="AC92" i="5" s="1"/>
  <c r="AB94" i="5"/>
  <c r="DO172" i="6"/>
  <c r="DP167" i="6"/>
  <c r="DP170" i="6" s="1"/>
  <c r="DO219" i="6"/>
  <c r="DO222" i="6" s="1"/>
  <c r="DN224" i="6"/>
  <c r="DO42" i="6"/>
  <c r="DP37" i="6"/>
  <c r="DP40" i="6" s="1"/>
  <c r="DP193" i="6"/>
  <c r="DP196" i="6" s="1"/>
  <c r="DO198" i="6"/>
  <c r="GK94" i="5"/>
  <c r="GL89" i="5"/>
  <c r="GL92" i="5" s="1"/>
  <c r="DP107" i="6"/>
  <c r="DQ102" i="6"/>
  <c r="DQ105" i="6" s="1"/>
  <c r="DP115" i="6"/>
  <c r="DP118" i="6" s="1"/>
  <c r="DO120" i="6"/>
  <c r="DN29" i="5"/>
  <c r="DO24" i="5"/>
  <c r="DO27" i="5" s="1"/>
  <c r="AD115" i="5"/>
  <c r="AD118" i="5" s="1"/>
  <c r="AC120" i="5"/>
  <c r="DN42" i="5"/>
  <c r="DO37" i="5"/>
  <c r="DO40" i="5" s="1"/>
  <c r="GM24" i="6"/>
  <c r="GM27" i="6" s="1"/>
  <c r="GL29" i="6"/>
  <c r="GK29" i="5"/>
  <c r="GL24" i="5"/>
  <c r="GL27" i="5" s="1"/>
  <c r="GL11" i="5"/>
  <c r="GL14" i="5" s="1"/>
  <c r="GK16" i="5"/>
  <c r="GL146" i="6"/>
  <c r="GM141" i="6"/>
  <c r="GM144" i="6" s="1"/>
  <c r="GK68" i="6"/>
  <c r="GL63" i="6"/>
  <c r="GL66" i="6" s="1"/>
  <c r="DP11" i="6"/>
  <c r="DP14" i="6" s="1"/>
  <c r="DO16" i="6"/>
  <c r="DO11" i="5"/>
  <c r="DO14" i="5" s="1"/>
  <c r="DN16" i="5"/>
  <c r="GM37" i="5" l="1"/>
  <c r="GM40" i="5" s="1"/>
  <c r="GL42" i="5"/>
  <c r="GL107" i="6"/>
  <c r="GM102" i="6"/>
  <c r="GM105" i="6" s="1"/>
  <c r="GL102" i="5"/>
  <c r="GL105" i="5" s="1"/>
  <c r="GK107" i="5"/>
  <c r="DN63" i="5"/>
  <c r="DN66" i="5" s="1"/>
  <c r="DM68" i="5"/>
  <c r="DO24" i="6"/>
  <c r="DO27" i="6" s="1"/>
  <c r="DN29" i="6"/>
  <c r="DP63" i="6"/>
  <c r="DP66" i="6" s="1"/>
  <c r="DO68" i="6"/>
  <c r="FZ16" i="6"/>
  <c r="GA11" i="6"/>
  <c r="GA14" i="6" s="1"/>
  <c r="GB193" i="6"/>
  <c r="GB196" i="6" s="1"/>
  <c r="GA198" i="6"/>
  <c r="GB115" i="6"/>
  <c r="GB118" i="6" s="1"/>
  <c r="GA120" i="6"/>
  <c r="GB154" i="6"/>
  <c r="GB157" i="6" s="1"/>
  <c r="GA159" i="6"/>
  <c r="FZ211" i="6"/>
  <c r="GA206" i="6"/>
  <c r="GA209" i="6" s="1"/>
  <c r="DN76" i="5"/>
  <c r="DN79" i="5" s="1"/>
  <c r="DM81" i="5"/>
  <c r="DP141" i="6"/>
  <c r="DP144" i="6" s="1"/>
  <c r="DO146" i="6"/>
  <c r="DO42" i="5"/>
  <c r="DP37" i="5"/>
  <c r="DP40" i="5" s="1"/>
  <c r="DP120" i="6"/>
  <c r="DQ115" i="6"/>
  <c r="DQ118" i="6" s="1"/>
  <c r="DP50" i="6"/>
  <c r="DP53" i="6" s="1"/>
  <c r="DO55" i="6"/>
  <c r="DO81" i="6"/>
  <c r="DP76" i="6"/>
  <c r="DP79" i="6" s="1"/>
  <c r="GN128" i="6"/>
  <c r="GN131" i="6" s="1"/>
  <c r="GM133" i="6"/>
  <c r="DP180" i="6"/>
  <c r="DP183" i="6" s="1"/>
  <c r="DO185" i="6"/>
  <c r="GL68" i="6"/>
  <c r="GM63" i="6"/>
  <c r="GM66" i="6" s="1"/>
  <c r="DQ107" i="6"/>
  <c r="DR102" i="6"/>
  <c r="DR105" i="6" s="1"/>
  <c r="GL172" i="6"/>
  <c r="GM167" i="6"/>
  <c r="GM170" i="6" s="1"/>
  <c r="DP133" i="6"/>
  <c r="DQ128" i="6"/>
  <c r="DQ131" i="6" s="1"/>
  <c r="DP172" i="6"/>
  <c r="DQ167" i="6"/>
  <c r="DQ170" i="6" s="1"/>
  <c r="DQ37" i="6"/>
  <c r="DQ40" i="6" s="1"/>
  <c r="DP42" i="6"/>
  <c r="GM29" i="6"/>
  <c r="GN24" i="6"/>
  <c r="GN27" i="6" s="1"/>
  <c r="AD120" i="5"/>
  <c r="AE115" i="5"/>
  <c r="AE118" i="5" s="1"/>
  <c r="AC94" i="5"/>
  <c r="AD89" i="5"/>
  <c r="AD92" i="5" s="1"/>
  <c r="GM50" i="5"/>
  <c r="GM53" i="5" s="1"/>
  <c r="GL55" i="5"/>
  <c r="DP206" i="6"/>
  <c r="DP209" i="6" s="1"/>
  <c r="DO211" i="6"/>
  <c r="GL29" i="5"/>
  <c r="GM24" i="5"/>
  <c r="GM27" i="5" s="1"/>
  <c r="DP16" i="6"/>
  <c r="DQ11" i="6"/>
  <c r="DQ14" i="6" s="1"/>
  <c r="GM146" i="6"/>
  <c r="GN141" i="6"/>
  <c r="GN144" i="6" s="1"/>
  <c r="DP24" i="5"/>
  <c r="DP27" i="5" s="1"/>
  <c r="DO29" i="5"/>
  <c r="GL94" i="5"/>
  <c r="GM89" i="5"/>
  <c r="GM92" i="5" s="1"/>
  <c r="AD107" i="5"/>
  <c r="AE102" i="5"/>
  <c r="AE105" i="5" s="1"/>
  <c r="GM76" i="6"/>
  <c r="GM79" i="6" s="1"/>
  <c r="GL81" i="6"/>
  <c r="DP219" i="6"/>
  <c r="DP222" i="6" s="1"/>
  <c r="DO224" i="6"/>
  <c r="GL55" i="6"/>
  <c r="GM50" i="6"/>
  <c r="GM53" i="6" s="1"/>
  <c r="DP154" i="6"/>
  <c r="DP157" i="6" s="1"/>
  <c r="DO159" i="6"/>
  <c r="DP237" i="6"/>
  <c r="DQ232" i="6"/>
  <c r="DQ235" i="6" s="1"/>
  <c r="GB224" i="6"/>
  <c r="GC219" i="6"/>
  <c r="GC222" i="6" s="1"/>
  <c r="DN55" i="5"/>
  <c r="DO50" i="5"/>
  <c r="DO53" i="5" s="1"/>
  <c r="DP11" i="5"/>
  <c r="DP14" i="5" s="1"/>
  <c r="DO16" i="5"/>
  <c r="GL16" i="5"/>
  <c r="GM11" i="5"/>
  <c r="GM14" i="5" s="1"/>
  <c r="DP198" i="6"/>
  <c r="DQ193" i="6"/>
  <c r="DQ196" i="6" s="1"/>
  <c r="GB237" i="6"/>
  <c r="GC232" i="6"/>
  <c r="GC235" i="6" s="1"/>
  <c r="DQ89" i="6"/>
  <c r="DQ92" i="6" s="1"/>
  <c r="DP94" i="6"/>
  <c r="GM94" i="6"/>
  <c r="GN89" i="6"/>
  <c r="GN92" i="6" s="1"/>
  <c r="GM42" i="5" l="1"/>
  <c r="GN37" i="5"/>
  <c r="GN40" i="5" s="1"/>
  <c r="GM107" i="6"/>
  <c r="GN102" i="6"/>
  <c r="GN105" i="6" s="1"/>
  <c r="GL107" i="5"/>
  <c r="GM102" i="5"/>
  <c r="GM105" i="5" s="1"/>
  <c r="DN68" i="5"/>
  <c r="DO63" i="5"/>
  <c r="DO66" i="5" s="1"/>
  <c r="DO29" i="6"/>
  <c r="DP24" i="6"/>
  <c r="DP27" i="6" s="1"/>
  <c r="GC193" i="6"/>
  <c r="GC196" i="6" s="1"/>
  <c r="GB198" i="6"/>
  <c r="GB11" i="6"/>
  <c r="GB14" i="6" s="1"/>
  <c r="GA16" i="6"/>
  <c r="DP68" i="6"/>
  <c r="DQ63" i="6"/>
  <c r="DQ66" i="6" s="1"/>
  <c r="DO76" i="5"/>
  <c r="DO79" i="5" s="1"/>
  <c r="DN81" i="5"/>
  <c r="GA211" i="6"/>
  <c r="GB206" i="6"/>
  <c r="GB209" i="6" s="1"/>
  <c r="GB159" i="6"/>
  <c r="GC154" i="6"/>
  <c r="GC157" i="6" s="1"/>
  <c r="DP146" i="6"/>
  <c r="DQ141" i="6"/>
  <c r="DQ144" i="6" s="1"/>
  <c r="GB120" i="6"/>
  <c r="GC115" i="6"/>
  <c r="GC118" i="6" s="1"/>
  <c r="AE89" i="5"/>
  <c r="AE92" i="5" s="1"/>
  <c r="AD94" i="5"/>
  <c r="DQ172" i="6"/>
  <c r="DR167" i="6"/>
  <c r="DR170" i="6" s="1"/>
  <c r="GM68" i="6"/>
  <c r="GN63" i="6"/>
  <c r="GN66" i="6" s="1"/>
  <c r="DQ76" i="6"/>
  <c r="DQ79" i="6" s="1"/>
  <c r="DP81" i="6"/>
  <c r="GN94" i="6"/>
  <c r="GO89" i="6"/>
  <c r="GO92" i="6" s="1"/>
  <c r="DO55" i="5"/>
  <c r="DP50" i="5"/>
  <c r="DP53" i="5" s="1"/>
  <c r="GM55" i="6"/>
  <c r="GN50" i="6"/>
  <c r="GN53" i="6" s="1"/>
  <c r="AF102" i="5"/>
  <c r="AF105" i="5" s="1"/>
  <c r="AE107" i="5"/>
  <c r="GN146" i="6"/>
  <c r="GO141" i="6"/>
  <c r="GO144" i="6" s="1"/>
  <c r="AE120" i="5"/>
  <c r="AF115" i="5"/>
  <c r="AF118" i="5" s="1"/>
  <c r="DR128" i="6"/>
  <c r="DR131" i="6" s="1"/>
  <c r="DQ133" i="6"/>
  <c r="DP185" i="6"/>
  <c r="DQ180" i="6"/>
  <c r="DQ183" i="6" s="1"/>
  <c r="DQ50" i="6"/>
  <c r="DQ53" i="6" s="1"/>
  <c r="DP55" i="6"/>
  <c r="DQ94" i="6"/>
  <c r="DR89" i="6"/>
  <c r="DR92" i="6" s="1"/>
  <c r="GM16" i="5"/>
  <c r="GN11" i="5"/>
  <c r="GN14" i="5" s="1"/>
  <c r="GC224" i="6"/>
  <c r="GD219" i="6"/>
  <c r="GD222" i="6" s="1"/>
  <c r="DR232" i="6"/>
  <c r="DR235" i="6" s="1"/>
  <c r="DQ237" i="6"/>
  <c r="GM94" i="5"/>
  <c r="GN89" i="5"/>
  <c r="GN92" i="5" s="1"/>
  <c r="DQ16" i="6"/>
  <c r="DR11" i="6"/>
  <c r="DR14" i="6" s="1"/>
  <c r="GN29" i="6"/>
  <c r="GO24" i="6"/>
  <c r="GO27" i="6" s="1"/>
  <c r="GM172" i="6"/>
  <c r="GN167" i="6"/>
  <c r="GN170" i="6" s="1"/>
  <c r="DQ120" i="6"/>
  <c r="DR115" i="6"/>
  <c r="DR118" i="6" s="1"/>
  <c r="DP224" i="6"/>
  <c r="DQ219" i="6"/>
  <c r="DQ222" i="6" s="1"/>
  <c r="DQ206" i="6"/>
  <c r="DQ209" i="6" s="1"/>
  <c r="DP211" i="6"/>
  <c r="GC237" i="6"/>
  <c r="GD232" i="6"/>
  <c r="GD235" i="6" s="1"/>
  <c r="GN24" i="5"/>
  <c r="GN27" i="5" s="1"/>
  <c r="GM29" i="5"/>
  <c r="DS102" i="6"/>
  <c r="DS105" i="6" s="1"/>
  <c r="DR107" i="6"/>
  <c r="DQ37" i="5"/>
  <c r="DQ40" i="5" s="1"/>
  <c r="DP42" i="5"/>
  <c r="DQ198" i="6"/>
  <c r="DR193" i="6"/>
  <c r="DR196" i="6" s="1"/>
  <c r="DQ11" i="5"/>
  <c r="DQ14" i="5" s="1"/>
  <c r="DP16" i="5"/>
  <c r="DP159" i="6"/>
  <c r="DQ154" i="6"/>
  <c r="DQ157" i="6" s="1"/>
  <c r="GM81" i="6"/>
  <c r="GN76" i="6"/>
  <c r="GN79" i="6" s="1"/>
  <c r="DQ24" i="5"/>
  <c r="DQ27" i="5" s="1"/>
  <c r="DP29" i="5"/>
  <c r="GM55" i="5"/>
  <c r="GN50" i="5"/>
  <c r="GN53" i="5" s="1"/>
  <c r="DQ42" i="6"/>
  <c r="DR37" i="6"/>
  <c r="DR40" i="6" s="1"/>
  <c r="GO128" i="6"/>
  <c r="GO131" i="6" s="1"/>
  <c r="GN133" i="6"/>
  <c r="GO37" i="5" l="1"/>
  <c r="GO40" i="5" s="1"/>
  <c r="GN42" i="5"/>
  <c r="GO102" i="6"/>
  <c r="GO105" i="6" s="1"/>
  <c r="GN107" i="6"/>
  <c r="GN102" i="5"/>
  <c r="GN105" i="5" s="1"/>
  <c r="GM107" i="5"/>
  <c r="DP63" i="5"/>
  <c r="DP66" i="5" s="1"/>
  <c r="DO68" i="5"/>
  <c r="DP29" i="6"/>
  <c r="DQ24" i="6"/>
  <c r="DQ27" i="6" s="1"/>
  <c r="DQ68" i="6"/>
  <c r="DR63" i="6"/>
  <c r="DR66" i="6" s="1"/>
  <c r="GB16" i="6"/>
  <c r="GC11" i="6"/>
  <c r="GC14" i="6" s="1"/>
  <c r="GC198" i="6"/>
  <c r="GD193" i="6"/>
  <c r="GD196" i="6" s="1"/>
  <c r="DR141" i="6"/>
  <c r="DR144" i="6" s="1"/>
  <c r="DQ146" i="6"/>
  <c r="GC159" i="6"/>
  <c r="GD154" i="6"/>
  <c r="GD157" i="6" s="1"/>
  <c r="GC206" i="6"/>
  <c r="GC209" i="6" s="1"/>
  <c r="GB211" i="6"/>
  <c r="GC120" i="6"/>
  <c r="GD115" i="6"/>
  <c r="GD118" i="6" s="1"/>
  <c r="DO81" i="5"/>
  <c r="DP76" i="5"/>
  <c r="DP79" i="5" s="1"/>
  <c r="GO11" i="5"/>
  <c r="GO14" i="5" s="1"/>
  <c r="GN16" i="5"/>
  <c r="DP55" i="5"/>
  <c r="DQ50" i="5"/>
  <c r="DQ53" i="5" s="1"/>
  <c r="DQ55" i="6"/>
  <c r="DR50" i="6"/>
  <c r="DR53" i="6" s="1"/>
  <c r="AF89" i="5"/>
  <c r="AF92" i="5" s="1"/>
  <c r="AE94" i="5"/>
  <c r="DR42" i="6"/>
  <c r="DS37" i="6"/>
  <c r="DS40" i="6" s="1"/>
  <c r="DQ224" i="6"/>
  <c r="DR219" i="6"/>
  <c r="DR222" i="6" s="1"/>
  <c r="GN55" i="5"/>
  <c r="GO50" i="5"/>
  <c r="GO53" i="5" s="1"/>
  <c r="DR120" i="6"/>
  <c r="DS115" i="6"/>
  <c r="DS118" i="6" s="1"/>
  <c r="GN94" i="5"/>
  <c r="GO89" i="5"/>
  <c r="GO92" i="5" s="1"/>
  <c r="DR180" i="6"/>
  <c r="DR183" i="6" s="1"/>
  <c r="DQ185" i="6"/>
  <c r="GO146" i="6"/>
  <c r="GP141" i="6"/>
  <c r="GP144" i="6" s="1"/>
  <c r="GP128" i="6"/>
  <c r="GP131" i="6" s="1"/>
  <c r="GO133" i="6"/>
  <c r="DS11" i="6"/>
  <c r="DS14" i="6" s="1"/>
  <c r="DR16" i="6"/>
  <c r="DQ16" i="5"/>
  <c r="DR11" i="5"/>
  <c r="DR14" i="5" s="1"/>
  <c r="DQ81" i="6"/>
  <c r="DR76" i="6"/>
  <c r="DR79" i="6" s="1"/>
  <c r="DR198" i="6"/>
  <c r="DS193" i="6"/>
  <c r="DS196" i="6" s="1"/>
  <c r="GN172" i="6"/>
  <c r="GO167" i="6"/>
  <c r="GO170" i="6" s="1"/>
  <c r="GN68" i="6"/>
  <c r="GO63" i="6"/>
  <c r="GO66" i="6" s="1"/>
  <c r="DQ159" i="6"/>
  <c r="DR154" i="6"/>
  <c r="DR157" i="6" s="1"/>
  <c r="GO24" i="5"/>
  <c r="GO27" i="5" s="1"/>
  <c r="GN29" i="5"/>
  <c r="DS128" i="6"/>
  <c r="DS131" i="6" s="1"/>
  <c r="DR133" i="6"/>
  <c r="AF107" i="5"/>
  <c r="AG102" i="5"/>
  <c r="AG105" i="5" s="1"/>
  <c r="DT102" i="6"/>
  <c r="DT105" i="6" s="1"/>
  <c r="DS107" i="6"/>
  <c r="DR24" i="5"/>
  <c r="DR27" i="5" s="1"/>
  <c r="DQ29" i="5"/>
  <c r="DR237" i="6"/>
  <c r="DS232" i="6"/>
  <c r="DS235" i="6" s="1"/>
  <c r="GN81" i="6"/>
  <c r="GO76" i="6"/>
  <c r="GO79" i="6" s="1"/>
  <c r="GD237" i="6"/>
  <c r="GE232" i="6"/>
  <c r="GE235" i="6" s="1"/>
  <c r="GO29" i="6"/>
  <c r="GP24" i="6"/>
  <c r="GP27" i="6" s="1"/>
  <c r="GE219" i="6"/>
  <c r="GE222" i="6" s="1"/>
  <c r="GD224" i="6"/>
  <c r="DR94" i="6"/>
  <c r="DS89" i="6"/>
  <c r="DS92" i="6" s="1"/>
  <c r="AF120" i="5"/>
  <c r="AG115" i="5"/>
  <c r="AG118" i="5" s="1"/>
  <c r="GN55" i="6"/>
  <c r="GO50" i="6"/>
  <c r="GO53" i="6" s="1"/>
  <c r="GO94" i="6"/>
  <c r="GP89" i="6"/>
  <c r="GP92" i="6" s="1"/>
  <c r="DS167" i="6"/>
  <c r="DS170" i="6" s="1"/>
  <c r="DR172" i="6"/>
  <c r="DR37" i="5"/>
  <c r="DR40" i="5" s="1"/>
  <c r="DQ42" i="5"/>
  <c r="DR206" i="6"/>
  <c r="DR209" i="6" s="1"/>
  <c r="DQ211" i="6"/>
  <c r="GO42" i="5" l="1"/>
  <c r="GP37" i="5"/>
  <c r="GP40" i="5" s="1"/>
  <c r="GP102" i="6"/>
  <c r="GP105" i="6" s="1"/>
  <c r="GO107" i="6"/>
  <c r="GO102" i="5"/>
  <c r="GO105" i="5" s="1"/>
  <c r="GN107" i="5"/>
  <c r="DQ63" i="5"/>
  <c r="DQ66" i="5" s="1"/>
  <c r="DP68" i="5"/>
  <c r="DQ29" i="6"/>
  <c r="DR24" i="6"/>
  <c r="DR27" i="6" s="1"/>
  <c r="GD198" i="6"/>
  <c r="GE193" i="6"/>
  <c r="GE196" i="6" s="1"/>
  <c r="GD11" i="6"/>
  <c r="GD14" i="6" s="1"/>
  <c r="GC16" i="6"/>
  <c r="DS63" i="6"/>
  <c r="DS66" i="6" s="1"/>
  <c r="DR68" i="6"/>
  <c r="GD120" i="6"/>
  <c r="GE115" i="6"/>
  <c r="GE118" i="6" s="1"/>
  <c r="GD206" i="6"/>
  <c r="GD209" i="6" s="1"/>
  <c r="GC211" i="6"/>
  <c r="GD159" i="6"/>
  <c r="GE154" i="6"/>
  <c r="GE157" i="6" s="1"/>
  <c r="DP81" i="5"/>
  <c r="DQ76" i="5"/>
  <c r="DQ79" i="5" s="1"/>
  <c r="DR146" i="6"/>
  <c r="DS141" i="6"/>
  <c r="DS144" i="6" s="1"/>
  <c r="GO55" i="6"/>
  <c r="GP50" i="6"/>
  <c r="GP53" i="6" s="1"/>
  <c r="GQ24" i="6"/>
  <c r="GQ27" i="6" s="1"/>
  <c r="GP29" i="6"/>
  <c r="DT232" i="6"/>
  <c r="DT235" i="6" s="1"/>
  <c r="DS237" i="6"/>
  <c r="DS154" i="6"/>
  <c r="DS157" i="6" s="1"/>
  <c r="DR159" i="6"/>
  <c r="GO94" i="5"/>
  <c r="GP89" i="5"/>
  <c r="GP92" i="5" s="1"/>
  <c r="DR224" i="6"/>
  <c r="DS219" i="6"/>
  <c r="DS222" i="6" s="1"/>
  <c r="DS50" i="6"/>
  <c r="DS53" i="6" s="1"/>
  <c r="DR55" i="6"/>
  <c r="DR42" i="5"/>
  <c r="DS37" i="5"/>
  <c r="DS40" i="5" s="1"/>
  <c r="AG120" i="5"/>
  <c r="AH115" i="5"/>
  <c r="AH118" i="5" s="1"/>
  <c r="GE237" i="6"/>
  <c r="GF232" i="6"/>
  <c r="GF235" i="6" s="1"/>
  <c r="AG107" i="5"/>
  <c r="AH102" i="5"/>
  <c r="AH105" i="5" s="1"/>
  <c r="DS198" i="6"/>
  <c r="DT193" i="6"/>
  <c r="DT196" i="6" s="1"/>
  <c r="DS11" i="5"/>
  <c r="DS14" i="5" s="1"/>
  <c r="DR16" i="5"/>
  <c r="GQ141" i="6"/>
  <c r="GQ144" i="6" s="1"/>
  <c r="GP146" i="6"/>
  <c r="DS120" i="6"/>
  <c r="DT115" i="6"/>
  <c r="DT118" i="6" s="1"/>
  <c r="DS42" i="6"/>
  <c r="DT37" i="6"/>
  <c r="DT40" i="6" s="1"/>
  <c r="DQ55" i="5"/>
  <c r="DR50" i="5"/>
  <c r="DR53" i="5" s="1"/>
  <c r="DT89" i="6"/>
  <c r="DT92" i="6" s="1"/>
  <c r="DS94" i="6"/>
  <c r="GO81" i="6"/>
  <c r="GP76" i="6"/>
  <c r="GP79" i="6" s="1"/>
  <c r="GO68" i="6"/>
  <c r="GP63" i="6"/>
  <c r="GP66" i="6" s="1"/>
  <c r="DS133" i="6"/>
  <c r="DT128" i="6"/>
  <c r="DT131" i="6" s="1"/>
  <c r="DT11" i="6"/>
  <c r="DT14" i="6" s="1"/>
  <c r="DS16" i="6"/>
  <c r="DR185" i="6"/>
  <c r="DS180" i="6"/>
  <c r="DS183" i="6" s="1"/>
  <c r="AG89" i="5"/>
  <c r="AG92" i="5" s="1"/>
  <c r="AF94" i="5"/>
  <c r="DR81" i="6"/>
  <c r="DS76" i="6"/>
  <c r="DS79" i="6" s="1"/>
  <c r="GP50" i="5"/>
  <c r="GP53" i="5" s="1"/>
  <c r="GO55" i="5"/>
  <c r="DS172" i="6"/>
  <c r="DT167" i="6"/>
  <c r="DT170" i="6" s="1"/>
  <c r="DR29" i="5"/>
  <c r="DS24" i="5"/>
  <c r="DS27" i="5" s="1"/>
  <c r="GP94" i="6"/>
  <c r="GQ89" i="6"/>
  <c r="GQ92" i="6" s="1"/>
  <c r="GO172" i="6"/>
  <c r="GP167" i="6"/>
  <c r="GP170" i="6" s="1"/>
  <c r="DS206" i="6"/>
  <c r="DS209" i="6" s="1"/>
  <c r="DR211" i="6"/>
  <c r="GE224" i="6"/>
  <c r="GF219" i="6"/>
  <c r="GF222" i="6" s="1"/>
  <c r="DT107" i="6"/>
  <c r="DU102" i="6"/>
  <c r="DU105" i="6" s="1"/>
  <c r="GP24" i="5"/>
  <c r="GP27" i="5" s="1"/>
  <c r="GO29" i="5"/>
  <c r="GQ128" i="6"/>
  <c r="GQ131" i="6" s="1"/>
  <c r="GP133" i="6"/>
  <c r="GO16" i="5"/>
  <c r="GP11" i="5"/>
  <c r="GP14" i="5" s="1"/>
  <c r="GQ37" i="5" l="1"/>
  <c r="GQ40" i="5" s="1"/>
  <c r="GP42" i="5"/>
  <c r="GP107" i="6"/>
  <c r="GQ102" i="6"/>
  <c r="GQ105" i="6" s="1"/>
  <c r="GO107" i="5"/>
  <c r="GP102" i="5"/>
  <c r="GP105" i="5" s="1"/>
  <c r="DQ68" i="5"/>
  <c r="DR63" i="5"/>
  <c r="DR66" i="5" s="1"/>
  <c r="DS24" i="6"/>
  <c r="DS27" i="6" s="1"/>
  <c r="DR29" i="6"/>
  <c r="DT63" i="6"/>
  <c r="DT66" i="6" s="1"/>
  <c r="DS68" i="6"/>
  <c r="GD16" i="6"/>
  <c r="GE11" i="6"/>
  <c r="GE14" i="6" s="1"/>
  <c r="GE198" i="6"/>
  <c r="GF193" i="6"/>
  <c r="GF196" i="6" s="1"/>
  <c r="GF154" i="6"/>
  <c r="GF157" i="6" s="1"/>
  <c r="GE159" i="6"/>
  <c r="DQ81" i="5"/>
  <c r="DR76" i="5"/>
  <c r="DR79" i="5" s="1"/>
  <c r="GE206" i="6"/>
  <c r="GE209" i="6" s="1"/>
  <c r="GD211" i="6"/>
  <c r="DT141" i="6"/>
  <c r="DT144" i="6" s="1"/>
  <c r="DS146" i="6"/>
  <c r="GE120" i="6"/>
  <c r="GF115" i="6"/>
  <c r="GF118" i="6" s="1"/>
  <c r="DT172" i="6"/>
  <c r="DU167" i="6"/>
  <c r="DU170" i="6" s="1"/>
  <c r="DT120" i="6"/>
  <c r="DU115" i="6"/>
  <c r="DU118" i="6" s="1"/>
  <c r="GP94" i="5"/>
  <c r="GQ89" i="5"/>
  <c r="GQ92" i="5" s="1"/>
  <c r="GG219" i="6"/>
  <c r="GG222" i="6" s="1"/>
  <c r="GF224" i="6"/>
  <c r="GQ94" i="6"/>
  <c r="GR89" i="6"/>
  <c r="GR92" i="6" s="1"/>
  <c r="GQ63" i="6"/>
  <c r="GQ66" i="6" s="1"/>
  <c r="GP68" i="6"/>
  <c r="AH107" i="5"/>
  <c r="AI102" i="5"/>
  <c r="AI105" i="5" s="1"/>
  <c r="DT37" i="5"/>
  <c r="DT40" i="5" s="1"/>
  <c r="DS42" i="5"/>
  <c r="DT16" i="6"/>
  <c r="DU11" i="6"/>
  <c r="DU14" i="6" s="1"/>
  <c r="GQ146" i="6"/>
  <c r="GR141" i="6"/>
  <c r="GR144" i="6" s="1"/>
  <c r="DT237" i="6"/>
  <c r="DU232" i="6"/>
  <c r="DU235" i="6" s="1"/>
  <c r="DS81" i="6"/>
  <c r="DT76" i="6"/>
  <c r="DT79" i="6" s="1"/>
  <c r="DT133" i="6"/>
  <c r="DU128" i="6"/>
  <c r="DU131" i="6" s="1"/>
  <c r="GP81" i="6"/>
  <c r="GQ76" i="6"/>
  <c r="GQ79" i="6" s="1"/>
  <c r="DR55" i="5"/>
  <c r="DS50" i="5"/>
  <c r="DS53" i="5" s="1"/>
  <c r="GG232" i="6"/>
  <c r="GG235" i="6" s="1"/>
  <c r="GF237" i="6"/>
  <c r="GQ50" i="5"/>
  <c r="GQ53" i="5" s="1"/>
  <c r="GP55" i="5"/>
  <c r="GR128" i="6"/>
  <c r="GR131" i="6" s="1"/>
  <c r="GQ133" i="6"/>
  <c r="DT206" i="6"/>
  <c r="DT209" i="6" s="1"/>
  <c r="DS211" i="6"/>
  <c r="DT11" i="5"/>
  <c r="DT14" i="5" s="1"/>
  <c r="DS16" i="5"/>
  <c r="DS55" i="6"/>
  <c r="DT50" i="6"/>
  <c r="DT53" i="6" s="1"/>
  <c r="GR24" i="6"/>
  <c r="GR27" i="6" s="1"/>
  <c r="GQ29" i="6"/>
  <c r="DT180" i="6"/>
  <c r="DT183" i="6" s="1"/>
  <c r="DS185" i="6"/>
  <c r="DU37" i="6"/>
  <c r="DU40" i="6" s="1"/>
  <c r="DT42" i="6"/>
  <c r="DT198" i="6"/>
  <c r="DU193" i="6"/>
  <c r="DU196" i="6" s="1"/>
  <c r="AI115" i="5"/>
  <c r="AI118" i="5" s="1"/>
  <c r="AH120" i="5"/>
  <c r="DS224" i="6"/>
  <c r="DT219" i="6"/>
  <c r="DT222" i="6" s="1"/>
  <c r="GQ50" i="6"/>
  <c r="GQ53" i="6" s="1"/>
  <c r="GP55" i="6"/>
  <c r="DU107" i="6"/>
  <c r="DV102" i="6"/>
  <c r="DV105" i="6" s="1"/>
  <c r="GQ11" i="5"/>
  <c r="GQ14" i="5" s="1"/>
  <c r="GP16" i="5"/>
  <c r="GQ167" i="6"/>
  <c r="GQ170" i="6" s="1"/>
  <c r="GP172" i="6"/>
  <c r="DS29" i="5"/>
  <c r="DT24" i="5"/>
  <c r="DT27" i="5" s="1"/>
  <c r="GP29" i="5"/>
  <c r="GQ24" i="5"/>
  <c r="GQ27" i="5" s="1"/>
  <c r="AH89" i="5"/>
  <c r="AH92" i="5" s="1"/>
  <c r="AG94" i="5"/>
  <c r="DT94" i="6"/>
  <c r="DU89" i="6"/>
  <c r="DU92" i="6" s="1"/>
  <c r="DS159" i="6"/>
  <c r="DT154" i="6"/>
  <c r="DT157" i="6" s="1"/>
  <c r="GR37" i="5" l="1"/>
  <c r="GR40" i="5" s="1"/>
  <c r="GQ42" i="5"/>
  <c r="GQ107" i="6"/>
  <c r="GR102" i="6"/>
  <c r="GR105" i="6" s="1"/>
  <c r="GP107" i="5"/>
  <c r="GQ102" i="5"/>
  <c r="GQ105" i="5" s="1"/>
  <c r="DS63" i="5"/>
  <c r="DS66" i="5" s="1"/>
  <c r="DR68" i="5"/>
  <c r="DS29" i="6"/>
  <c r="DT24" i="6"/>
  <c r="DT27" i="6" s="1"/>
  <c r="GG193" i="6"/>
  <c r="GG196" i="6" s="1"/>
  <c r="GF198" i="6"/>
  <c r="GF11" i="6"/>
  <c r="GF14" i="6" s="1"/>
  <c r="GE16" i="6"/>
  <c r="DU63" i="6"/>
  <c r="DU66" i="6" s="1"/>
  <c r="DT68" i="6"/>
  <c r="DT146" i="6"/>
  <c r="DU141" i="6"/>
  <c r="DU144" i="6" s="1"/>
  <c r="GF206" i="6"/>
  <c r="GF209" i="6" s="1"/>
  <c r="GE211" i="6"/>
  <c r="DR81" i="5"/>
  <c r="DS76" i="5"/>
  <c r="DS79" i="5" s="1"/>
  <c r="GF120" i="6"/>
  <c r="GG115" i="6"/>
  <c r="GG118" i="6" s="1"/>
  <c r="GF159" i="6"/>
  <c r="GG154" i="6"/>
  <c r="GG157" i="6" s="1"/>
  <c r="DV89" i="6"/>
  <c r="DV92" i="6" s="1"/>
  <c r="DU94" i="6"/>
  <c r="DS55" i="5"/>
  <c r="DT50" i="5"/>
  <c r="DT53" i="5" s="1"/>
  <c r="DV232" i="6"/>
  <c r="DV235" i="6" s="1"/>
  <c r="DU237" i="6"/>
  <c r="DT16" i="5"/>
  <c r="DU11" i="5"/>
  <c r="DU14" i="5" s="1"/>
  <c r="GQ55" i="5"/>
  <c r="GR50" i="5"/>
  <c r="GR53" i="5" s="1"/>
  <c r="DT224" i="6"/>
  <c r="DU219" i="6"/>
  <c r="DU222" i="6" s="1"/>
  <c r="GQ81" i="6"/>
  <c r="GR76" i="6"/>
  <c r="GR79" i="6" s="1"/>
  <c r="DU120" i="6"/>
  <c r="DV115" i="6"/>
  <c r="DV118" i="6" s="1"/>
  <c r="GQ68" i="6"/>
  <c r="GR63" i="6"/>
  <c r="GR66" i="6" s="1"/>
  <c r="GQ55" i="6"/>
  <c r="GR50" i="6"/>
  <c r="GR53" i="6" s="1"/>
  <c r="GR167" i="6"/>
  <c r="GR170" i="6" s="1"/>
  <c r="GQ172" i="6"/>
  <c r="DV128" i="6"/>
  <c r="DV131" i="6" s="1"/>
  <c r="DU133" i="6"/>
  <c r="GS141" i="6"/>
  <c r="GS144" i="6" s="1"/>
  <c r="GR146" i="6"/>
  <c r="GR94" i="6"/>
  <c r="GS89" i="6"/>
  <c r="GS92" i="6" s="1"/>
  <c r="DT185" i="6"/>
  <c r="DU180" i="6"/>
  <c r="DU183" i="6" s="1"/>
  <c r="AH94" i="5"/>
  <c r="AI89" i="5"/>
  <c r="AI92" i="5" s="1"/>
  <c r="GQ16" i="5"/>
  <c r="GR11" i="5"/>
  <c r="GR14" i="5" s="1"/>
  <c r="AJ115" i="5"/>
  <c r="AJ118" i="5" s="1"/>
  <c r="AI120" i="5"/>
  <c r="GR29" i="6"/>
  <c r="GS24" i="6"/>
  <c r="GS27" i="6" s="1"/>
  <c r="DT211" i="6"/>
  <c r="DU206" i="6"/>
  <c r="DU209" i="6" s="1"/>
  <c r="DT42" i="5"/>
  <c r="DU37" i="5"/>
  <c r="DU40" i="5" s="1"/>
  <c r="DT29" i="5"/>
  <c r="DU24" i="5"/>
  <c r="DU27" i="5" s="1"/>
  <c r="DV37" i="6"/>
  <c r="DV40" i="6" s="1"/>
  <c r="DU42" i="6"/>
  <c r="GR24" i="5"/>
  <c r="GR27" i="5" s="1"/>
  <c r="GQ29" i="5"/>
  <c r="DV107" i="6"/>
  <c r="DW102" i="6"/>
  <c r="DW105" i="6" s="1"/>
  <c r="DU198" i="6"/>
  <c r="DV193" i="6"/>
  <c r="DV196" i="6" s="1"/>
  <c r="DT55" i="6"/>
  <c r="DU50" i="6"/>
  <c r="DU53" i="6" s="1"/>
  <c r="DU76" i="6"/>
  <c r="DU79" i="6" s="1"/>
  <c r="DT81" i="6"/>
  <c r="DU16" i="6"/>
  <c r="DV11" i="6"/>
  <c r="DV14" i="6" s="1"/>
  <c r="AJ102" i="5"/>
  <c r="AJ105" i="5" s="1"/>
  <c r="AI107" i="5"/>
  <c r="GQ94" i="5"/>
  <c r="GR89" i="5"/>
  <c r="GR92" i="5" s="1"/>
  <c r="DU172" i="6"/>
  <c r="DV167" i="6"/>
  <c r="DV170" i="6" s="1"/>
  <c r="DT159" i="6"/>
  <c r="DU154" i="6"/>
  <c r="DU157" i="6" s="1"/>
  <c r="GS128" i="6"/>
  <c r="GS131" i="6" s="1"/>
  <c r="GR133" i="6"/>
  <c r="GH232" i="6"/>
  <c r="GH235" i="6" s="1"/>
  <c r="GG237" i="6"/>
  <c r="GH219" i="6"/>
  <c r="GH222" i="6" s="1"/>
  <c r="GG224" i="6"/>
  <c r="GS37" i="5" l="1"/>
  <c r="GS40" i="5" s="1"/>
  <c r="GR42" i="5"/>
  <c r="GR107" i="6"/>
  <c r="GS102" i="6"/>
  <c r="GS105" i="6" s="1"/>
  <c r="GQ107" i="5"/>
  <c r="GR102" i="5"/>
  <c r="GR105" i="5" s="1"/>
  <c r="DS68" i="5"/>
  <c r="DT63" i="5"/>
  <c r="DT66" i="5" s="1"/>
  <c r="DT29" i="6"/>
  <c r="DU24" i="6"/>
  <c r="DU27" i="6" s="1"/>
  <c r="DV63" i="6"/>
  <c r="DV66" i="6" s="1"/>
  <c r="DU68" i="6"/>
  <c r="GG11" i="6"/>
  <c r="GG14" i="6" s="1"/>
  <c r="GF16" i="6"/>
  <c r="GG198" i="6"/>
  <c r="GH193" i="6"/>
  <c r="GH196" i="6" s="1"/>
  <c r="DT76" i="5"/>
  <c r="DT79" i="5" s="1"/>
  <c r="DS81" i="5"/>
  <c r="GH115" i="6"/>
  <c r="GH118" i="6" s="1"/>
  <c r="GG120" i="6"/>
  <c r="GG206" i="6"/>
  <c r="GG209" i="6" s="1"/>
  <c r="GF211" i="6"/>
  <c r="GH154" i="6"/>
  <c r="GH157" i="6" s="1"/>
  <c r="GG159" i="6"/>
  <c r="DV141" i="6"/>
  <c r="DV144" i="6" s="1"/>
  <c r="DU146" i="6"/>
  <c r="DW107" i="6"/>
  <c r="DX102" i="6"/>
  <c r="DX105" i="6" s="1"/>
  <c r="DV206" i="6"/>
  <c r="DV209" i="6" s="1"/>
  <c r="DU211" i="6"/>
  <c r="GH237" i="6"/>
  <c r="GI232" i="6"/>
  <c r="GI235" i="6" s="1"/>
  <c r="DV76" i="6"/>
  <c r="DV79" i="6" s="1"/>
  <c r="DU81" i="6"/>
  <c r="GS24" i="5"/>
  <c r="GS27" i="5" s="1"/>
  <c r="GR29" i="5"/>
  <c r="DV37" i="5"/>
  <c r="DV40" i="5" s="1"/>
  <c r="DU42" i="5"/>
  <c r="DV172" i="6"/>
  <c r="DW167" i="6"/>
  <c r="DW170" i="6" s="1"/>
  <c r="DU55" i="6"/>
  <c r="DV50" i="6"/>
  <c r="DV53" i="6" s="1"/>
  <c r="GT24" i="6"/>
  <c r="GT27" i="6" s="1"/>
  <c r="GS29" i="6"/>
  <c r="DV180" i="6"/>
  <c r="DV183" i="6" s="1"/>
  <c r="DU185" i="6"/>
  <c r="DW115" i="6"/>
  <c r="DW118" i="6" s="1"/>
  <c r="DV120" i="6"/>
  <c r="GR81" i="6"/>
  <c r="GS76" i="6"/>
  <c r="GS79" i="6" s="1"/>
  <c r="DW37" i="6"/>
  <c r="DW40" i="6" s="1"/>
  <c r="DV42" i="6"/>
  <c r="GS146" i="6"/>
  <c r="GT141" i="6"/>
  <c r="GT144" i="6" s="1"/>
  <c r="GS167" i="6"/>
  <c r="GS170" i="6" s="1"/>
  <c r="GR172" i="6"/>
  <c r="DW232" i="6"/>
  <c r="DW235" i="6" s="1"/>
  <c r="DV237" i="6"/>
  <c r="GT89" i="6"/>
  <c r="GT92" i="6" s="1"/>
  <c r="GS94" i="6"/>
  <c r="DU159" i="6"/>
  <c r="DV154" i="6"/>
  <c r="DV157" i="6" s="1"/>
  <c r="DW193" i="6"/>
  <c r="DW196" i="6" s="1"/>
  <c r="DV198" i="6"/>
  <c r="DV24" i="5"/>
  <c r="DV27" i="5" s="1"/>
  <c r="DU29" i="5"/>
  <c r="GS50" i="6"/>
  <c r="GS53" i="6" s="1"/>
  <c r="GR55" i="6"/>
  <c r="DV219" i="6"/>
  <c r="DV222" i="6" s="1"/>
  <c r="DU224" i="6"/>
  <c r="DV11" i="5"/>
  <c r="DV14" i="5" s="1"/>
  <c r="DU16" i="5"/>
  <c r="DT55" i="5"/>
  <c r="DU50" i="5"/>
  <c r="DU53" i="5" s="1"/>
  <c r="DW11" i="6"/>
  <c r="DW14" i="6" s="1"/>
  <c r="DV16" i="6"/>
  <c r="AJ89" i="5"/>
  <c r="AJ92" i="5" s="1"/>
  <c r="AI94" i="5"/>
  <c r="GR94" i="5"/>
  <c r="GS89" i="5"/>
  <c r="GS92" i="5" s="1"/>
  <c r="GS133" i="6"/>
  <c r="GT128" i="6"/>
  <c r="GT131" i="6" s="1"/>
  <c r="AJ107" i="5"/>
  <c r="AK102" i="5"/>
  <c r="AK105" i="5" s="1"/>
  <c r="AJ120" i="5"/>
  <c r="AK115" i="5"/>
  <c r="AK118" i="5" s="1"/>
  <c r="DV133" i="6"/>
  <c r="DW128" i="6"/>
  <c r="DW131" i="6" s="1"/>
  <c r="GR55" i="5"/>
  <c r="GS50" i="5"/>
  <c r="GS53" i="5" s="1"/>
  <c r="GS11" i="5"/>
  <c r="GS14" i="5" s="1"/>
  <c r="GR16" i="5"/>
  <c r="GR68" i="6"/>
  <c r="GS63" i="6"/>
  <c r="GS66" i="6" s="1"/>
  <c r="GH224" i="6"/>
  <c r="GI219" i="6"/>
  <c r="GI222" i="6" s="1"/>
  <c r="DV94" i="6"/>
  <c r="DW89" i="6"/>
  <c r="DW92" i="6" s="1"/>
  <c r="GS42" i="5" l="1"/>
  <c r="GT37" i="5"/>
  <c r="GT40" i="5" s="1"/>
  <c r="GT102" i="6"/>
  <c r="GT105" i="6" s="1"/>
  <c r="GS107" i="6"/>
  <c r="GS102" i="5"/>
  <c r="GS105" i="5" s="1"/>
  <c r="GR107" i="5"/>
  <c r="DU63" i="5"/>
  <c r="DU66" i="5" s="1"/>
  <c r="DT68" i="5"/>
  <c r="DU29" i="6"/>
  <c r="DV24" i="6"/>
  <c r="DV27" i="6" s="1"/>
  <c r="GH198" i="6"/>
  <c r="GI193" i="6"/>
  <c r="GI196" i="6" s="1"/>
  <c r="GG16" i="6"/>
  <c r="GH11" i="6"/>
  <c r="GH14" i="6" s="1"/>
  <c r="DW63" i="6"/>
  <c r="DW66" i="6" s="1"/>
  <c r="DV68" i="6"/>
  <c r="GH159" i="6"/>
  <c r="GI154" i="6"/>
  <c r="GI157" i="6" s="1"/>
  <c r="GG211" i="6"/>
  <c r="GH206" i="6"/>
  <c r="GH209" i="6" s="1"/>
  <c r="GH120" i="6"/>
  <c r="GI115" i="6"/>
  <c r="GI118" i="6" s="1"/>
  <c r="DV146" i="6"/>
  <c r="DW141" i="6"/>
  <c r="DW144" i="6" s="1"/>
  <c r="DT81" i="5"/>
  <c r="DU76" i="5"/>
  <c r="DU79" i="5" s="1"/>
  <c r="GT89" i="5"/>
  <c r="GT92" i="5" s="1"/>
  <c r="GS94" i="5"/>
  <c r="DU55" i="5"/>
  <c r="DV50" i="5"/>
  <c r="DV53" i="5" s="1"/>
  <c r="GS55" i="6"/>
  <c r="GT50" i="6"/>
  <c r="GT53" i="6" s="1"/>
  <c r="GU24" i="6"/>
  <c r="GU27" i="6" s="1"/>
  <c r="GT29" i="6"/>
  <c r="GS68" i="6"/>
  <c r="GT63" i="6"/>
  <c r="GT66" i="6" s="1"/>
  <c r="GS81" i="6"/>
  <c r="GT76" i="6"/>
  <c r="GT79" i="6" s="1"/>
  <c r="DW50" i="6"/>
  <c r="DW53" i="6" s="1"/>
  <c r="DV55" i="6"/>
  <c r="DW11" i="5"/>
  <c r="DW14" i="5" s="1"/>
  <c r="DV16" i="5"/>
  <c r="DW24" i="5"/>
  <c r="DW27" i="5" s="1"/>
  <c r="DV29" i="5"/>
  <c r="GT94" i="6"/>
  <c r="GU89" i="6"/>
  <c r="GU92" i="6" s="1"/>
  <c r="GS172" i="6"/>
  <c r="GT167" i="6"/>
  <c r="GT170" i="6" s="1"/>
  <c r="GT24" i="5"/>
  <c r="GT27" i="5" s="1"/>
  <c r="GS29" i="5"/>
  <c r="AL102" i="5"/>
  <c r="AL105" i="5" s="1"/>
  <c r="AK107" i="5"/>
  <c r="GU141" i="6"/>
  <c r="GU144" i="6" s="1"/>
  <c r="GT146" i="6"/>
  <c r="DW172" i="6"/>
  <c r="DX167" i="6"/>
  <c r="DX170" i="6" s="1"/>
  <c r="GJ219" i="6"/>
  <c r="GJ222" i="6" s="1"/>
  <c r="GI224" i="6"/>
  <c r="AK89" i="5"/>
  <c r="AK92" i="5" s="1"/>
  <c r="AJ94" i="5"/>
  <c r="DV224" i="6"/>
  <c r="DW219" i="6"/>
  <c r="DW222" i="6" s="1"/>
  <c r="DW198" i="6"/>
  <c r="DX193" i="6"/>
  <c r="DX196" i="6" s="1"/>
  <c r="DX115" i="6"/>
  <c r="DX118" i="6" s="1"/>
  <c r="DW120" i="6"/>
  <c r="DV81" i="6"/>
  <c r="DW76" i="6"/>
  <c r="DW79" i="6" s="1"/>
  <c r="DW206" i="6"/>
  <c r="DW209" i="6" s="1"/>
  <c r="DV211" i="6"/>
  <c r="AK120" i="5"/>
  <c r="AL115" i="5"/>
  <c r="AL118" i="5" s="1"/>
  <c r="GS55" i="5"/>
  <c r="GT50" i="5"/>
  <c r="GT53" i="5" s="1"/>
  <c r="DX128" i="6"/>
  <c r="DX131" i="6" s="1"/>
  <c r="DW133" i="6"/>
  <c r="DV159" i="6"/>
  <c r="DW154" i="6"/>
  <c r="DW157" i="6" s="1"/>
  <c r="GJ232" i="6"/>
  <c r="GJ235" i="6" s="1"/>
  <c r="GI237" i="6"/>
  <c r="DY102" i="6"/>
  <c r="DY105" i="6" s="1"/>
  <c r="DX107" i="6"/>
  <c r="GT11" i="5"/>
  <c r="GT14" i="5" s="1"/>
  <c r="GS16" i="5"/>
  <c r="DW94" i="6"/>
  <c r="DX89" i="6"/>
  <c r="DX92" i="6" s="1"/>
  <c r="GU128" i="6"/>
  <c r="GU131" i="6" s="1"/>
  <c r="GT133" i="6"/>
  <c r="DW16" i="6"/>
  <c r="DX11" i="6"/>
  <c r="DX14" i="6" s="1"/>
  <c r="DW237" i="6"/>
  <c r="DX232" i="6"/>
  <c r="DX235" i="6" s="1"/>
  <c r="DX37" i="6"/>
  <c r="DX40" i="6" s="1"/>
  <c r="DW42" i="6"/>
  <c r="DV185" i="6"/>
  <c r="DW180" i="6"/>
  <c r="DW183" i="6" s="1"/>
  <c r="DW37" i="5"/>
  <c r="DW40" i="5" s="1"/>
  <c r="DV42" i="5"/>
  <c r="GT42" i="5" l="1"/>
  <c r="GU37" i="5"/>
  <c r="GU40" i="5" s="1"/>
  <c r="GT107" i="6"/>
  <c r="GU102" i="6"/>
  <c r="GU105" i="6" s="1"/>
  <c r="GS107" i="5"/>
  <c r="GT102" i="5"/>
  <c r="GT105" i="5" s="1"/>
  <c r="DU68" i="5"/>
  <c r="DV63" i="5"/>
  <c r="DV66" i="5" s="1"/>
  <c r="DV29" i="6"/>
  <c r="DW24" i="6"/>
  <c r="DW27" i="6" s="1"/>
  <c r="DW68" i="6"/>
  <c r="DX63" i="6"/>
  <c r="DX66" i="6" s="1"/>
  <c r="GH16" i="6"/>
  <c r="GI11" i="6"/>
  <c r="GI14" i="6" s="1"/>
  <c r="GJ193" i="6"/>
  <c r="GJ196" i="6" s="1"/>
  <c r="GI198" i="6"/>
  <c r="DW146" i="6"/>
  <c r="DX141" i="6"/>
  <c r="DX144" i="6" s="1"/>
  <c r="GI120" i="6"/>
  <c r="GJ115" i="6"/>
  <c r="GJ118" i="6" s="1"/>
  <c r="GH211" i="6"/>
  <c r="GI206" i="6"/>
  <c r="GI209" i="6" s="1"/>
  <c r="DU81" i="5"/>
  <c r="DV76" i="5"/>
  <c r="DV79" i="5" s="1"/>
  <c r="GI159" i="6"/>
  <c r="GJ154" i="6"/>
  <c r="GJ157" i="6" s="1"/>
  <c r="DY232" i="6"/>
  <c r="DY235" i="6" s="1"/>
  <c r="DX237" i="6"/>
  <c r="DY193" i="6"/>
  <c r="DY196" i="6" s="1"/>
  <c r="DX198" i="6"/>
  <c r="DY167" i="6"/>
  <c r="DY170" i="6" s="1"/>
  <c r="DX172" i="6"/>
  <c r="GT81" i="6"/>
  <c r="GU76" i="6"/>
  <c r="GU79" i="6" s="1"/>
  <c r="DW185" i="6"/>
  <c r="DX180" i="6"/>
  <c r="DX183" i="6" s="1"/>
  <c r="DW211" i="6"/>
  <c r="DX206" i="6"/>
  <c r="DX209" i="6" s="1"/>
  <c r="GU24" i="5"/>
  <c r="GU27" i="5" s="1"/>
  <c r="GT29" i="5"/>
  <c r="DX11" i="5"/>
  <c r="DX14" i="5" s="1"/>
  <c r="DW16" i="5"/>
  <c r="GV24" i="6"/>
  <c r="GV27" i="6" s="1"/>
  <c r="GU29" i="6"/>
  <c r="DW159" i="6"/>
  <c r="DX154" i="6"/>
  <c r="DX157" i="6" s="1"/>
  <c r="GT16" i="5"/>
  <c r="GU11" i="5"/>
  <c r="GU14" i="5" s="1"/>
  <c r="DX76" i="6"/>
  <c r="DX79" i="6" s="1"/>
  <c r="DW81" i="6"/>
  <c r="DW224" i="6"/>
  <c r="DX219" i="6"/>
  <c r="DX222" i="6" s="1"/>
  <c r="GT172" i="6"/>
  <c r="GU167" i="6"/>
  <c r="GU170" i="6" s="1"/>
  <c r="GT55" i="6"/>
  <c r="GU50" i="6"/>
  <c r="GU53" i="6" s="1"/>
  <c r="GT55" i="5"/>
  <c r="GU50" i="5"/>
  <c r="GU53" i="5" s="1"/>
  <c r="DY89" i="6"/>
  <c r="DY92" i="6" s="1"/>
  <c r="DX94" i="6"/>
  <c r="DX16" i="6"/>
  <c r="DY11" i="6"/>
  <c r="DY14" i="6" s="1"/>
  <c r="DY37" i="6"/>
  <c r="DY40" i="6" s="1"/>
  <c r="DX42" i="6"/>
  <c r="GV128" i="6"/>
  <c r="GV131" i="6" s="1"/>
  <c r="GU133" i="6"/>
  <c r="DY128" i="6"/>
  <c r="DY131" i="6" s="1"/>
  <c r="DX133" i="6"/>
  <c r="GU146" i="6"/>
  <c r="GV141" i="6"/>
  <c r="GV144" i="6" s="1"/>
  <c r="GU94" i="6"/>
  <c r="GV89" i="6"/>
  <c r="GV92" i="6" s="1"/>
  <c r="GT68" i="6"/>
  <c r="GU63" i="6"/>
  <c r="GU66" i="6" s="1"/>
  <c r="DV55" i="5"/>
  <c r="DW50" i="5"/>
  <c r="DW53" i="5" s="1"/>
  <c r="DZ102" i="6"/>
  <c r="DZ105" i="6" s="1"/>
  <c r="DY107" i="6"/>
  <c r="DY115" i="6"/>
  <c r="DY118" i="6" s="1"/>
  <c r="DX120" i="6"/>
  <c r="AL89" i="5"/>
  <c r="AL92" i="5" s="1"/>
  <c r="AK94" i="5"/>
  <c r="AL107" i="5"/>
  <c r="AM102" i="5"/>
  <c r="AM105" i="5" s="1"/>
  <c r="AL120" i="5"/>
  <c r="AM115" i="5"/>
  <c r="AM118" i="5" s="1"/>
  <c r="DW42" i="5"/>
  <c r="DX37" i="5"/>
  <c r="DX40" i="5" s="1"/>
  <c r="GJ237" i="6"/>
  <c r="GK232" i="6"/>
  <c r="GK235" i="6" s="1"/>
  <c r="GJ224" i="6"/>
  <c r="GK219" i="6"/>
  <c r="GK222" i="6" s="1"/>
  <c r="DX24" i="5"/>
  <c r="DX27" i="5" s="1"/>
  <c r="DW29" i="5"/>
  <c r="DW55" i="6"/>
  <c r="DX50" i="6"/>
  <c r="DX53" i="6" s="1"/>
  <c r="GT94" i="5"/>
  <c r="GU89" i="5"/>
  <c r="GU92" i="5" s="1"/>
  <c r="GV37" i="5" l="1"/>
  <c r="GV40" i="5" s="1"/>
  <c r="GU42" i="5"/>
  <c r="GV102" i="6"/>
  <c r="GV105" i="6" s="1"/>
  <c r="GU107" i="6"/>
  <c r="GU102" i="5"/>
  <c r="GU105" i="5" s="1"/>
  <c r="GT107" i="5"/>
  <c r="DV68" i="5"/>
  <c r="DW63" i="5"/>
  <c r="DW66" i="5" s="1"/>
  <c r="DX24" i="6"/>
  <c r="DX27" i="6" s="1"/>
  <c r="DW29" i="6"/>
  <c r="GJ198" i="6"/>
  <c r="GK193" i="6"/>
  <c r="GK196" i="6" s="1"/>
  <c r="GI16" i="6"/>
  <c r="GJ11" i="6"/>
  <c r="GJ14" i="6" s="1"/>
  <c r="DY63" i="6"/>
  <c r="DY66" i="6" s="1"/>
  <c r="DX68" i="6"/>
  <c r="DV81" i="5"/>
  <c r="DW76" i="5"/>
  <c r="DW79" i="5" s="1"/>
  <c r="GJ206" i="6"/>
  <c r="GJ209" i="6" s="1"/>
  <c r="GI211" i="6"/>
  <c r="GK115" i="6"/>
  <c r="GK118" i="6" s="1"/>
  <c r="GJ120" i="6"/>
  <c r="GJ159" i="6"/>
  <c r="GK154" i="6"/>
  <c r="GK157" i="6" s="1"/>
  <c r="DY141" i="6"/>
  <c r="DY144" i="6" s="1"/>
  <c r="DX146" i="6"/>
  <c r="DW55" i="5"/>
  <c r="DX50" i="5"/>
  <c r="DX53" i="5" s="1"/>
  <c r="GV94" i="6"/>
  <c r="GW89" i="6"/>
  <c r="GW92" i="6" s="1"/>
  <c r="GW141" i="6"/>
  <c r="GW144" i="6" s="1"/>
  <c r="GV146" i="6"/>
  <c r="GU55" i="6"/>
  <c r="GV50" i="6"/>
  <c r="GV53" i="6" s="1"/>
  <c r="GV11" i="5"/>
  <c r="GV14" i="5" s="1"/>
  <c r="GU16" i="5"/>
  <c r="GU81" i="6"/>
  <c r="GV76" i="6"/>
  <c r="GV79" i="6" s="1"/>
  <c r="AL94" i="5"/>
  <c r="AM89" i="5"/>
  <c r="AM92" i="5" s="1"/>
  <c r="DY42" i="6"/>
  <c r="DZ37" i="6"/>
  <c r="DZ40" i="6" s="1"/>
  <c r="GV24" i="5"/>
  <c r="GV27" i="5" s="1"/>
  <c r="GU29" i="5"/>
  <c r="DY50" i="6"/>
  <c r="DY53" i="6" s="1"/>
  <c r="DX55" i="6"/>
  <c r="DZ11" i="6"/>
  <c r="DZ14" i="6" s="1"/>
  <c r="DY16" i="6"/>
  <c r="GU172" i="6"/>
  <c r="GV167" i="6"/>
  <c r="GV170" i="6" s="1"/>
  <c r="DY154" i="6"/>
  <c r="DY157" i="6" s="1"/>
  <c r="DX159" i="6"/>
  <c r="DY206" i="6"/>
  <c r="DY209" i="6" s="1"/>
  <c r="DX211" i="6"/>
  <c r="GL219" i="6"/>
  <c r="GL222" i="6" s="1"/>
  <c r="GK224" i="6"/>
  <c r="DY120" i="6"/>
  <c r="DZ115" i="6"/>
  <c r="DZ118" i="6" s="1"/>
  <c r="DY133" i="6"/>
  <c r="DZ128" i="6"/>
  <c r="DZ131" i="6" s="1"/>
  <c r="DY172" i="6"/>
  <c r="DZ167" i="6"/>
  <c r="DZ170" i="6" s="1"/>
  <c r="GU94" i="5"/>
  <c r="GV89" i="5"/>
  <c r="GV92" i="5" s="1"/>
  <c r="GK237" i="6"/>
  <c r="GL232" i="6"/>
  <c r="GL235" i="6" s="1"/>
  <c r="DY37" i="5"/>
  <c r="DY40" i="5" s="1"/>
  <c r="DX42" i="5"/>
  <c r="AM120" i="5"/>
  <c r="AN115" i="5"/>
  <c r="AN118" i="5" s="1"/>
  <c r="GV63" i="6"/>
  <c r="GV66" i="6" s="1"/>
  <c r="GU68" i="6"/>
  <c r="DX224" i="6"/>
  <c r="DY219" i="6"/>
  <c r="DY222" i="6" s="1"/>
  <c r="DX185" i="6"/>
  <c r="DY180" i="6"/>
  <c r="DY183" i="6" s="1"/>
  <c r="DY24" i="5"/>
  <c r="DY27" i="5" s="1"/>
  <c r="DX29" i="5"/>
  <c r="DZ107" i="6"/>
  <c r="EA102" i="6"/>
  <c r="EA105" i="6" s="1"/>
  <c r="DY94" i="6"/>
  <c r="DZ89" i="6"/>
  <c r="DZ92" i="6" s="1"/>
  <c r="GW24" i="6"/>
  <c r="GW27" i="6" s="1"/>
  <c r="GV29" i="6"/>
  <c r="DZ193" i="6"/>
  <c r="DZ196" i="6" s="1"/>
  <c r="DY198" i="6"/>
  <c r="AM107" i="5"/>
  <c r="AN102" i="5"/>
  <c r="AN105" i="5" s="1"/>
  <c r="GV50" i="5"/>
  <c r="GV53" i="5" s="1"/>
  <c r="GU55" i="5"/>
  <c r="GW128" i="6"/>
  <c r="GW131" i="6" s="1"/>
  <c r="GV133" i="6"/>
  <c r="DX81" i="6"/>
  <c r="DY76" i="6"/>
  <c r="DY79" i="6" s="1"/>
  <c r="DX16" i="5"/>
  <c r="DY11" i="5"/>
  <c r="DY14" i="5" s="1"/>
  <c r="DY237" i="6"/>
  <c r="DZ232" i="6"/>
  <c r="DZ235" i="6" s="1"/>
  <c r="GV42" i="5" l="1"/>
  <c r="GW37" i="5"/>
  <c r="GW40" i="5" s="1"/>
  <c r="GW102" i="6"/>
  <c r="GW105" i="6" s="1"/>
  <c r="GV107" i="6"/>
  <c r="GU107" i="5"/>
  <c r="GV102" i="5"/>
  <c r="GV105" i="5" s="1"/>
  <c r="DW68" i="5"/>
  <c r="DX63" i="5"/>
  <c r="DX66" i="5" s="1"/>
  <c r="DX29" i="6"/>
  <c r="DY24" i="6"/>
  <c r="DY27" i="6" s="1"/>
  <c r="DZ63" i="6"/>
  <c r="DZ66" i="6" s="1"/>
  <c r="DY68" i="6"/>
  <c r="GJ16" i="6"/>
  <c r="GK11" i="6"/>
  <c r="GK14" i="6" s="1"/>
  <c r="GL193" i="6"/>
  <c r="GL196" i="6" s="1"/>
  <c r="GK198" i="6"/>
  <c r="GK159" i="6"/>
  <c r="GL154" i="6"/>
  <c r="GL157" i="6" s="1"/>
  <c r="GK120" i="6"/>
  <c r="GL115" i="6"/>
  <c r="GL118" i="6" s="1"/>
  <c r="GK206" i="6"/>
  <c r="GK209" i="6" s="1"/>
  <c r="GJ211" i="6"/>
  <c r="DX76" i="5"/>
  <c r="DX79" i="5" s="1"/>
  <c r="DW81" i="5"/>
  <c r="DZ141" i="6"/>
  <c r="DZ144" i="6" s="1"/>
  <c r="DY146" i="6"/>
  <c r="GL237" i="6"/>
  <c r="GM232" i="6"/>
  <c r="GM235" i="6" s="1"/>
  <c r="GW63" i="6"/>
  <c r="GW66" i="6" s="1"/>
  <c r="GV68" i="6"/>
  <c r="GW146" i="6"/>
  <c r="GX141" i="6"/>
  <c r="GX144" i="6" s="1"/>
  <c r="AN107" i="5"/>
  <c r="AO102" i="5"/>
  <c r="AO105" i="5" s="1"/>
  <c r="DZ180" i="6"/>
  <c r="DZ183" i="6" s="1"/>
  <c r="DY185" i="6"/>
  <c r="AN120" i="5"/>
  <c r="AO115" i="5"/>
  <c r="AO118" i="5" s="1"/>
  <c r="GV94" i="5"/>
  <c r="GW89" i="5"/>
  <c r="GW92" i="5" s="1"/>
  <c r="GV81" i="6"/>
  <c r="GW76" i="6"/>
  <c r="GW79" i="6" s="1"/>
  <c r="GW94" i="6"/>
  <c r="GX89" i="6"/>
  <c r="GX92" i="6" s="1"/>
  <c r="DZ76" i="6"/>
  <c r="DZ79" i="6" s="1"/>
  <c r="DY81" i="6"/>
  <c r="GM219" i="6"/>
  <c r="GM222" i="6" s="1"/>
  <c r="GL224" i="6"/>
  <c r="DZ16" i="6"/>
  <c r="EA11" i="6"/>
  <c r="EA14" i="6" s="1"/>
  <c r="DZ50" i="6"/>
  <c r="DZ53" i="6" s="1"/>
  <c r="DY55" i="6"/>
  <c r="DY16" i="5"/>
  <c r="DZ11" i="5"/>
  <c r="DZ14" i="5" s="1"/>
  <c r="GV172" i="6"/>
  <c r="GW167" i="6"/>
  <c r="GW170" i="6" s="1"/>
  <c r="EA107" i="6"/>
  <c r="EB102" i="6"/>
  <c r="EB105" i="6" s="1"/>
  <c r="DZ219" i="6"/>
  <c r="DZ222" i="6" s="1"/>
  <c r="DY224" i="6"/>
  <c r="DZ172" i="6"/>
  <c r="EA167" i="6"/>
  <c r="EA170" i="6" s="1"/>
  <c r="DX55" i="5"/>
  <c r="DY50" i="5"/>
  <c r="DY53" i="5" s="1"/>
  <c r="DZ94" i="6"/>
  <c r="EA89" i="6"/>
  <c r="EA92" i="6" s="1"/>
  <c r="AN89" i="5"/>
  <c r="AN92" i="5" s="1"/>
  <c r="AM94" i="5"/>
  <c r="GX128" i="6"/>
  <c r="GX131" i="6" s="1"/>
  <c r="GW133" i="6"/>
  <c r="DZ198" i="6"/>
  <c r="EA193" i="6"/>
  <c r="EA196" i="6" s="1"/>
  <c r="DZ37" i="5"/>
  <c r="DZ40" i="5" s="1"/>
  <c r="DY42" i="5"/>
  <c r="DZ206" i="6"/>
  <c r="DZ209" i="6" s="1"/>
  <c r="DY211" i="6"/>
  <c r="GW24" i="5"/>
  <c r="GW27" i="5" s="1"/>
  <c r="GV29" i="5"/>
  <c r="GW11" i="5"/>
  <c r="GW14" i="5" s="1"/>
  <c r="GV16" i="5"/>
  <c r="EA128" i="6"/>
  <c r="EA131" i="6" s="1"/>
  <c r="DZ133" i="6"/>
  <c r="EA37" i="6"/>
  <c r="EA40" i="6" s="1"/>
  <c r="DZ42" i="6"/>
  <c r="GV55" i="6"/>
  <c r="GW50" i="6"/>
  <c r="GW53" i="6" s="1"/>
  <c r="DZ120" i="6"/>
  <c r="EA115" i="6"/>
  <c r="EA118" i="6" s="1"/>
  <c r="DZ237" i="6"/>
  <c r="EA232" i="6"/>
  <c r="EA235" i="6" s="1"/>
  <c r="GW50" i="5"/>
  <c r="GW53" i="5" s="1"/>
  <c r="GV55" i="5"/>
  <c r="GX24" i="6"/>
  <c r="GX27" i="6" s="1"/>
  <c r="GW29" i="6"/>
  <c r="DY29" i="5"/>
  <c r="DZ24" i="5"/>
  <c r="DZ27" i="5" s="1"/>
  <c r="DY159" i="6"/>
  <c r="DZ154" i="6"/>
  <c r="DZ157" i="6" s="1"/>
  <c r="GX37" i="5" l="1"/>
  <c r="GX40" i="5" s="1"/>
  <c r="GW42" i="5"/>
  <c r="GX102" i="6"/>
  <c r="GX105" i="6" s="1"/>
  <c r="GW107" i="6"/>
  <c r="GW102" i="5"/>
  <c r="GW105" i="5" s="1"/>
  <c r="GV107" i="5"/>
  <c r="DY63" i="5"/>
  <c r="DY66" i="5" s="1"/>
  <c r="DX68" i="5"/>
  <c r="DY29" i="6"/>
  <c r="DZ24" i="6"/>
  <c r="DZ27" i="6" s="1"/>
  <c r="GL198" i="6"/>
  <c r="GM193" i="6"/>
  <c r="GM196" i="6" s="1"/>
  <c r="GK16" i="6"/>
  <c r="GL11" i="6"/>
  <c r="GL14" i="6" s="1"/>
  <c r="DZ68" i="6"/>
  <c r="EA63" i="6"/>
  <c r="EA66" i="6" s="1"/>
  <c r="DX81" i="5"/>
  <c r="DY76" i="5"/>
  <c r="DY79" i="5" s="1"/>
  <c r="GL206" i="6"/>
  <c r="GL209" i="6" s="1"/>
  <c r="GK211" i="6"/>
  <c r="GM115" i="6"/>
  <c r="GM118" i="6" s="1"/>
  <c r="GL120" i="6"/>
  <c r="GL159" i="6"/>
  <c r="GM154" i="6"/>
  <c r="GM157" i="6" s="1"/>
  <c r="EA141" i="6"/>
  <c r="EA144" i="6" s="1"/>
  <c r="DZ146" i="6"/>
  <c r="EB128" i="6"/>
  <c r="EB131" i="6" s="1"/>
  <c r="EA133" i="6"/>
  <c r="GY141" i="6"/>
  <c r="GY144" i="6" s="1"/>
  <c r="GX146" i="6"/>
  <c r="GW55" i="5"/>
  <c r="GX50" i="5"/>
  <c r="GX53" i="5" s="1"/>
  <c r="EA237" i="6"/>
  <c r="EB232" i="6"/>
  <c r="EB235" i="6" s="1"/>
  <c r="GW172" i="6"/>
  <c r="GX167" i="6"/>
  <c r="GX170" i="6" s="1"/>
  <c r="AO120" i="5"/>
  <c r="AP115" i="5"/>
  <c r="AP118" i="5" s="1"/>
  <c r="GX24" i="5"/>
  <c r="GX27" i="5" s="1"/>
  <c r="GW29" i="5"/>
  <c r="EA16" i="6"/>
  <c r="EB11" i="6"/>
  <c r="EB14" i="6" s="1"/>
  <c r="GW94" i="5"/>
  <c r="GX89" i="5"/>
  <c r="GX92" i="5" s="1"/>
  <c r="GY128" i="6"/>
  <c r="GY131" i="6" s="1"/>
  <c r="GX133" i="6"/>
  <c r="EA76" i="6"/>
  <c r="EA79" i="6" s="1"/>
  <c r="DZ81" i="6"/>
  <c r="EA42" i="6"/>
  <c r="EB37" i="6"/>
  <c r="EB40" i="6" s="1"/>
  <c r="EA206" i="6"/>
  <c r="EA209" i="6" s="1"/>
  <c r="DZ211" i="6"/>
  <c r="AO89" i="5"/>
  <c r="AO92" i="5" s="1"/>
  <c r="AN94" i="5"/>
  <c r="DZ224" i="6"/>
  <c r="EA219" i="6"/>
  <c r="EA222" i="6" s="1"/>
  <c r="GN219" i="6"/>
  <c r="GN222" i="6" s="1"/>
  <c r="GM224" i="6"/>
  <c r="GW68" i="6"/>
  <c r="GX63" i="6"/>
  <c r="GX66" i="6" s="1"/>
  <c r="DZ29" i="5"/>
  <c r="EA24" i="5"/>
  <c r="EA27" i="5" s="1"/>
  <c r="EA11" i="5"/>
  <c r="EA14" i="5" s="1"/>
  <c r="DZ16" i="5"/>
  <c r="GX94" i="6"/>
  <c r="GY89" i="6"/>
  <c r="GY92" i="6" s="1"/>
  <c r="GW16" i="5"/>
  <c r="GX11" i="5"/>
  <c r="GX14" i="5" s="1"/>
  <c r="EA37" i="5"/>
  <c r="EA40" i="5" s="1"/>
  <c r="DZ42" i="5"/>
  <c r="DZ185" i="6"/>
  <c r="EA180" i="6"/>
  <c r="EA183" i="6" s="1"/>
  <c r="GY24" i="6"/>
  <c r="GY27" i="6" s="1"/>
  <c r="GX29" i="6"/>
  <c r="GX50" i="6"/>
  <c r="GX53" i="6" s="1"/>
  <c r="GW55" i="6"/>
  <c r="EB167" i="6"/>
  <c r="EB170" i="6" s="1"/>
  <c r="EA172" i="6"/>
  <c r="EA120" i="6"/>
  <c r="EB115" i="6"/>
  <c r="EB118" i="6" s="1"/>
  <c r="EB89" i="6"/>
  <c r="EB92" i="6" s="1"/>
  <c r="EA94" i="6"/>
  <c r="EB107" i="6"/>
  <c r="EC102" i="6"/>
  <c r="EC105" i="6" s="1"/>
  <c r="DZ159" i="6"/>
  <c r="EA154" i="6"/>
  <c r="EA157" i="6" s="1"/>
  <c r="EB193" i="6"/>
  <c r="EB196" i="6" s="1"/>
  <c r="EA198" i="6"/>
  <c r="DZ50" i="5"/>
  <c r="DZ53" i="5" s="1"/>
  <c r="DY55" i="5"/>
  <c r="GW81" i="6"/>
  <c r="GX76" i="6"/>
  <c r="GX79" i="6" s="1"/>
  <c r="AO107" i="5"/>
  <c r="AP102" i="5"/>
  <c r="AP105" i="5" s="1"/>
  <c r="GM237" i="6"/>
  <c r="GN232" i="6"/>
  <c r="GN235" i="6" s="1"/>
  <c r="DZ55" i="6"/>
  <c r="EA50" i="6"/>
  <c r="EA53" i="6" s="1"/>
  <c r="GY37" i="5" l="1"/>
  <c r="GY40" i="5" s="1"/>
  <c r="GX42" i="5"/>
  <c r="GX107" i="6"/>
  <c r="GY102" i="6"/>
  <c r="GY105" i="6" s="1"/>
  <c r="GW107" i="5"/>
  <c r="GX102" i="5"/>
  <c r="GX105" i="5" s="1"/>
  <c r="DY68" i="5"/>
  <c r="DZ63" i="5"/>
  <c r="DZ66" i="5" s="1"/>
  <c r="DZ29" i="6"/>
  <c r="EA24" i="6"/>
  <c r="EA27" i="6" s="1"/>
  <c r="EB63" i="6"/>
  <c r="EB66" i="6" s="1"/>
  <c r="EA68" i="6"/>
  <c r="GL16" i="6"/>
  <c r="GM11" i="6"/>
  <c r="GM14" i="6" s="1"/>
  <c r="GM198" i="6"/>
  <c r="GN193" i="6"/>
  <c r="GN196" i="6" s="1"/>
  <c r="GM159" i="6"/>
  <c r="GN154" i="6"/>
  <c r="GN157" i="6" s="1"/>
  <c r="GM120" i="6"/>
  <c r="GN115" i="6"/>
  <c r="GN118" i="6" s="1"/>
  <c r="GM206" i="6"/>
  <c r="GM209" i="6" s="1"/>
  <c r="GL211" i="6"/>
  <c r="DY81" i="5"/>
  <c r="DZ76" i="5"/>
  <c r="DZ79" i="5" s="1"/>
  <c r="EB141" i="6"/>
  <c r="EB144" i="6" s="1"/>
  <c r="EA146" i="6"/>
  <c r="EB120" i="6"/>
  <c r="EC115" i="6"/>
  <c r="EC118" i="6" s="1"/>
  <c r="GO232" i="6"/>
  <c r="GO235" i="6" s="1"/>
  <c r="GN237" i="6"/>
  <c r="GY50" i="5"/>
  <c r="GY53" i="5" s="1"/>
  <c r="GX55" i="5"/>
  <c r="GY94" i="6"/>
  <c r="GZ89" i="6"/>
  <c r="GZ92" i="6" s="1"/>
  <c r="GY63" i="6"/>
  <c r="GY66" i="6" s="1"/>
  <c r="GX68" i="6"/>
  <c r="AQ115" i="5"/>
  <c r="AQ118" i="5" s="1"/>
  <c r="AP120" i="5"/>
  <c r="EB237" i="6"/>
  <c r="EC232" i="6"/>
  <c r="EC235" i="6" s="1"/>
  <c r="GZ128" i="6"/>
  <c r="GZ131" i="6" s="1"/>
  <c r="GY133" i="6"/>
  <c r="EB206" i="6"/>
  <c r="EB209" i="6" s="1"/>
  <c r="EA211" i="6"/>
  <c r="GY146" i="6"/>
  <c r="GZ141" i="6"/>
  <c r="GZ144" i="6" s="1"/>
  <c r="GX16" i="5"/>
  <c r="GY11" i="5"/>
  <c r="GY14" i="5" s="1"/>
  <c r="GZ24" i="6"/>
  <c r="GZ27" i="6" s="1"/>
  <c r="GY29" i="6"/>
  <c r="GY24" i="5"/>
  <c r="GY27" i="5" s="1"/>
  <c r="GX29" i="5"/>
  <c r="GX81" i="6"/>
  <c r="GY76" i="6"/>
  <c r="GY79" i="6" s="1"/>
  <c r="EC107" i="6"/>
  <c r="ED102" i="6"/>
  <c r="ED105" i="6" s="1"/>
  <c r="EA185" i="6"/>
  <c r="EB180" i="6"/>
  <c r="EB183" i="6" s="1"/>
  <c r="EC37" i="6"/>
  <c r="EC40" i="6" s="1"/>
  <c r="EB42" i="6"/>
  <c r="GX94" i="5"/>
  <c r="GY89" i="5"/>
  <c r="GY92" i="5" s="1"/>
  <c r="AP107" i="5"/>
  <c r="AQ102" i="5"/>
  <c r="AQ105" i="5" s="1"/>
  <c r="EB198" i="6"/>
  <c r="EC193" i="6"/>
  <c r="EC196" i="6" s="1"/>
  <c r="EB172" i="6"/>
  <c r="EC167" i="6"/>
  <c r="EC170" i="6" s="1"/>
  <c r="EA16" i="5"/>
  <c r="EB11" i="5"/>
  <c r="EB14" i="5" s="1"/>
  <c r="GN224" i="6"/>
  <c r="GO219" i="6"/>
  <c r="GO222" i="6" s="1"/>
  <c r="EB154" i="6"/>
  <c r="EB157" i="6" s="1"/>
  <c r="EA159" i="6"/>
  <c r="EB50" i="6"/>
  <c r="EB53" i="6" s="1"/>
  <c r="EA55" i="6"/>
  <c r="EA224" i="6"/>
  <c r="EB219" i="6"/>
  <c r="EB222" i="6" s="1"/>
  <c r="EC11" i="6"/>
  <c r="EC14" i="6" s="1"/>
  <c r="EB16" i="6"/>
  <c r="GY167" i="6"/>
  <c r="GY170" i="6" s="1"/>
  <c r="GX172" i="6"/>
  <c r="EB24" i="5"/>
  <c r="EB27" i="5" s="1"/>
  <c r="EA29" i="5"/>
  <c r="AP89" i="5"/>
  <c r="AP92" i="5" s="1"/>
  <c r="AO94" i="5"/>
  <c r="DZ55" i="5"/>
  <c r="EA50" i="5"/>
  <c r="EA53" i="5" s="1"/>
  <c r="EB94" i="6"/>
  <c r="EC89" i="6"/>
  <c r="EC92" i="6" s="1"/>
  <c r="GX55" i="6"/>
  <c r="GY50" i="6"/>
  <c r="GY53" i="6" s="1"/>
  <c r="EB37" i="5"/>
  <c r="EB40" i="5" s="1"/>
  <c r="EA42" i="5"/>
  <c r="EA81" i="6"/>
  <c r="EB76" i="6"/>
  <c r="EB79" i="6" s="1"/>
  <c r="EB133" i="6"/>
  <c r="EC128" i="6"/>
  <c r="EC131" i="6" s="1"/>
  <c r="GZ37" i="5" l="1"/>
  <c r="GZ40" i="5" s="1"/>
  <c r="GY42" i="5"/>
  <c r="GY107" i="6"/>
  <c r="GZ102" i="6"/>
  <c r="GZ105" i="6" s="1"/>
  <c r="GX107" i="5"/>
  <c r="GY102" i="5"/>
  <c r="GY105" i="5" s="1"/>
  <c r="DZ68" i="5"/>
  <c r="EA63" i="5"/>
  <c r="EA66" i="5" s="1"/>
  <c r="EB24" i="6"/>
  <c r="EB27" i="6" s="1"/>
  <c r="EA29" i="6"/>
  <c r="GN198" i="6"/>
  <c r="GO193" i="6"/>
  <c r="GO196" i="6" s="1"/>
  <c r="GM16" i="6"/>
  <c r="GN11" i="6"/>
  <c r="GN14" i="6" s="1"/>
  <c r="EC63" i="6"/>
  <c r="EC66" i="6" s="1"/>
  <c r="EB68" i="6"/>
  <c r="DZ81" i="5"/>
  <c r="EA76" i="5"/>
  <c r="EA79" i="5" s="1"/>
  <c r="GM211" i="6"/>
  <c r="GN206" i="6"/>
  <c r="GN209" i="6" s="1"/>
  <c r="GN120" i="6"/>
  <c r="GO115" i="6"/>
  <c r="GO118" i="6" s="1"/>
  <c r="GN159" i="6"/>
  <c r="GO154" i="6"/>
  <c r="GO157" i="6" s="1"/>
  <c r="EC141" i="6"/>
  <c r="EC144" i="6" s="1"/>
  <c r="EB146" i="6"/>
  <c r="EE102" i="6"/>
  <c r="EE105" i="6" s="1"/>
  <c r="ED107" i="6"/>
  <c r="ED193" i="6"/>
  <c r="ED196" i="6" s="1"/>
  <c r="EC198" i="6"/>
  <c r="GY94" i="5"/>
  <c r="GZ89" i="5"/>
  <c r="GZ92" i="5" s="1"/>
  <c r="GY81" i="6"/>
  <c r="GZ76" i="6"/>
  <c r="GZ79" i="6" s="1"/>
  <c r="GZ146" i="6"/>
  <c r="HA141" i="6"/>
  <c r="HA144" i="6" s="1"/>
  <c r="ED11" i="6"/>
  <c r="ED14" i="6" s="1"/>
  <c r="EC16" i="6"/>
  <c r="GY68" i="6"/>
  <c r="GZ63" i="6"/>
  <c r="GZ66" i="6" s="1"/>
  <c r="GY55" i="5"/>
  <c r="GZ50" i="5"/>
  <c r="GZ53" i="5" s="1"/>
  <c r="EB50" i="5"/>
  <c r="EB53" i="5" s="1"/>
  <c r="EA55" i="5"/>
  <c r="EB224" i="6"/>
  <c r="EC219" i="6"/>
  <c r="EC222" i="6" s="1"/>
  <c r="GP219" i="6"/>
  <c r="GP222" i="6" s="1"/>
  <c r="GO224" i="6"/>
  <c r="AQ107" i="5"/>
  <c r="AR102" i="5"/>
  <c r="AR105" i="5" s="1"/>
  <c r="ED232" i="6"/>
  <c r="ED235" i="6" s="1"/>
  <c r="EC237" i="6"/>
  <c r="GZ94" i="6"/>
  <c r="HA89" i="6"/>
  <c r="HA92" i="6" s="1"/>
  <c r="GZ11" i="5"/>
  <c r="GZ14" i="5" s="1"/>
  <c r="GY16" i="5"/>
  <c r="GY172" i="6"/>
  <c r="GZ167" i="6"/>
  <c r="GZ170" i="6" s="1"/>
  <c r="GZ133" i="6"/>
  <c r="HA128" i="6"/>
  <c r="HA131" i="6" s="1"/>
  <c r="AQ89" i="5"/>
  <c r="AQ92" i="5" s="1"/>
  <c r="AP94" i="5"/>
  <c r="EC50" i="6"/>
  <c r="EC53" i="6" s="1"/>
  <c r="EB55" i="6"/>
  <c r="EC42" i="6"/>
  <c r="ED37" i="6"/>
  <c r="ED40" i="6" s="1"/>
  <c r="GZ24" i="5"/>
  <c r="GZ27" i="5" s="1"/>
  <c r="GY29" i="5"/>
  <c r="EC206" i="6"/>
  <c r="EC209" i="6" s="1"/>
  <c r="EB211" i="6"/>
  <c r="GP232" i="6"/>
  <c r="GP235" i="6" s="1"/>
  <c r="GO237" i="6"/>
  <c r="EB42" i="5"/>
  <c r="EC37" i="5"/>
  <c r="EC40" i="5" s="1"/>
  <c r="GY55" i="6"/>
  <c r="GZ50" i="6"/>
  <c r="GZ53" i="6" s="1"/>
  <c r="EC11" i="5"/>
  <c r="EC14" i="5" s="1"/>
  <c r="EB16" i="5"/>
  <c r="EB185" i="6"/>
  <c r="EC180" i="6"/>
  <c r="EC183" i="6" s="1"/>
  <c r="EC120" i="6"/>
  <c r="ED115" i="6"/>
  <c r="ED118" i="6" s="1"/>
  <c r="EC94" i="6"/>
  <c r="ED89" i="6"/>
  <c r="ED92" i="6" s="1"/>
  <c r="ED167" i="6"/>
  <c r="ED170" i="6" s="1"/>
  <c r="EC172" i="6"/>
  <c r="EB159" i="6"/>
  <c r="EC154" i="6"/>
  <c r="EC157" i="6" s="1"/>
  <c r="EC76" i="6"/>
  <c r="EC79" i="6" s="1"/>
  <c r="EB81" i="6"/>
  <c r="EC133" i="6"/>
  <c r="ED128" i="6"/>
  <c r="ED131" i="6" s="1"/>
  <c r="EC24" i="5"/>
  <c r="EC27" i="5" s="1"/>
  <c r="EB29" i="5"/>
  <c r="GZ29" i="6"/>
  <c r="HA24" i="6"/>
  <c r="HA27" i="6" s="1"/>
  <c r="AR115" i="5"/>
  <c r="AR118" i="5" s="1"/>
  <c r="AQ120" i="5"/>
  <c r="GZ42" i="5" l="1"/>
  <c r="HA37" i="5"/>
  <c r="HA40" i="5" s="1"/>
  <c r="HA102" i="6"/>
  <c r="HA105" i="6" s="1"/>
  <c r="GZ107" i="6"/>
  <c r="GZ102" i="5"/>
  <c r="GZ105" i="5" s="1"/>
  <c r="GY107" i="5"/>
  <c r="EA68" i="5"/>
  <c r="EB63" i="5"/>
  <c r="EB66" i="5" s="1"/>
  <c r="EB29" i="6"/>
  <c r="EC24" i="6"/>
  <c r="EC27" i="6" s="1"/>
  <c r="ED63" i="6"/>
  <c r="ED66" i="6" s="1"/>
  <c r="EC68" i="6"/>
  <c r="GN16" i="6"/>
  <c r="GO11" i="6"/>
  <c r="GO14" i="6" s="1"/>
  <c r="GO198" i="6"/>
  <c r="GP193" i="6"/>
  <c r="GP196" i="6" s="1"/>
  <c r="GO120" i="6"/>
  <c r="GP115" i="6"/>
  <c r="GP118" i="6" s="1"/>
  <c r="GO159" i="6"/>
  <c r="GP154" i="6"/>
  <c r="GP157" i="6" s="1"/>
  <c r="GO206" i="6"/>
  <c r="GO209" i="6" s="1"/>
  <c r="GN211" i="6"/>
  <c r="EA81" i="5"/>
  <c r="EB76" i="5"/>
  <c r="EB79" i="5" s="1"/>
  <c r="ED141" i="6"/>
  <c r="ED144" i="6" s="1"/>
  <c r="EC146" i="6"/>
  <c r="ED206" i="6"/>
  <c r="ED209" i="6" s="1"/>
  <c r="EC211" i="6"/>
  <c r="AR89" i="5"/>
  <c r="AR92" i="5" s="1"/>
  <c r="AQ94" i="5"/>
  <c r="EE167" i="6"/>
  <c r="EE170" i="6" s="1"/>
  <c r="ED172" i="6"/>
  <c r="EC42" i="5"/>
  <c r="ED37" i="5"/>
  <c r="ED40" i="5" s="1"/>
  <c r="HA63" i="6"/>
  <c r="HA66" i="6" s="1"/>
  <c r="GZ68" i="6"/>
  <c r="EC185" i="6"/>
  <c r="ED180" i="6"/>
  <c r="ED183" i="6" s="1"/>
  <c r="GZ172" i="6"/>
  <c r="HA167" i="6"/>
  <c r="HA170" i="6" s="1"/>
  <c r="HA24" i="5"/>
  <c r="HA27" i="5" s="1"/>
  <c r="GZ29" i="5"/>
  <c r="GZ16" i="5"/>
  <c r="HA11" i="5"/>
  <c r="HA14" i="5" s="1"/>
  <c r="GP224" i="6"/>
  <c r="GQ219" i="6"/>
  <c r="GQ222" i="6" s="1"/>
  <c r="EE193" i="6"/>
  <c r="EE196" i="6" s="1"/>
  <c r="ED198" i="6"/>
  <c r="GZ94" i="5"/>
  <c r="HA89" i="5"/>
  <c r="HA92" i="5" s="1"/>
  <c r="EE89" i="6"/>
  <c r="EE92" i="6" s="1"/>
  <c r="ED94" i="6"/>
  <c r="EC81" i="6"/>
  <c r="ED76" i="6"/>
  <c r="ED79" i="6" s="1"/>
  <c r="ED154" i="6"/>
  <c r="ED157" i="6" s="1"/>
  <c r="EC159" i="6"/>
  <c r="ED42" i="6"/>
  <c r="EE37" i="6"/>
  <c r="EE40" i="6" s="1"/>
  <c r="HB128" i="6"/>
  <c r="HB131" i="6" s="1"/>
  <c r="HA133" i="6"/>
  <c r="HB89" i="6"/>
  <c r="HB92" i="6" s="1"/>
  <c r="HA94" i="6"/>
  <c r="EC224" i="6"/>
  <c r="ED219" i="6"/>
  <c r="ED222" i="6" s="1"/>
  <c r="HB141" i="6"/>
  <c r="HB144" i="6" s="1"/>
  <c r="HA146" i="6"/>
  <c r="ED133" i="6"/>
  <c r="EE128" i="6"/>
  <c r="EE131" i="6" s="1"/>
  <c r="GZ55" i="5"/>
  <c r="HA50" i="5"/>
  <c r="HA53" i="5" s="1"/>
  <c r="ED120" i="6"/>
  <c r="EE115" i="6"/>
  <c r="EE118" i="6" s="1"/>
  <c r="EC16" i="5"/>
  <c r="ED11" i="5"/>
  <c r="ED14" i="5" s="1"/>
  <c r="EE11" i="6"/>
  <c r="EE14" i="6" s="1"/>
  <c r="ED16" i="6"/>
  <c r="HA50" i="6"/>
  <c r="HA53" i="6" s="1"/>
  <c r="GZ55" i="6"/>
  <c r="GZ81" i="6"/>
  <c r="HA76" i="6"/>
  <c r="HA79" i="6" s="1"/>
  <c r="AS102" i="5"/>
  <c r="AS105" i="5" s="1"/>
  <c r="AR107" i="5"/>
  <c r="HB24" i="6"/>
  <c r="HB27" i="6" s="1"/>
  <c r="HA29" i="6"/>
  <c r="AS115" i="5"/>
  <c r="AS118" i="5" s="1"/>
  <c r="AR120" i="5"/>
  <c r="ED24" i="5"/>
  <c r="ED27" i="5" s="1"/>
  <c r="EC29" i="5"/>
  <c r="GQ232" i="6"/>
  <c r="GQ235" i="6" s="1"/>
  <c r="GP237" i="6"/>
  <c r="ED50" i="6"/>
  <c r="ED53" i="6" s="1"/>
  <c r="EC55" i="6"/>
  <c r="ED237" i="6"/>
  <c r="EE232" i="6"/>
  <c r="EE235" i="6" s="1"/>
  <c r="EB55" i="5"/>
  <c r="EC50" i="5"/>
  <c r="EC53" i="5" s="1"/>
  <c r="EE107" i="6"/>
  <c r="EF102" i="6"/>
  <c r="EF105" i="6" s="1"/>
  <c r="HB37" i="5" l="1"/>
  <c r="HB40" i="5" s="1"/>
  <c r="HA42" i="5"/>
  <c r="HB102" i="6"/>
  <c r="HB105" i="6" s="1"/>
  <c r="HA107" i="6"/>
  <c r="GZ107" i="5"/>
  <c r="HA102" i="5"/>
  <c r="HA105" i="5" s="1"/>
  <c r="EC63" i="5"/>
  <c r="EC66" i="5" s="1"/>
  <c r="EB68" i="5"/>
  <c r="EC29" i="6"/>
  <c r="ED24" i="6"/>
  <c r="ED27" i="6" s="1"/>
  <c r="GP198" i="6"/>
  <c r="GQ193" i="6"/>
  <c r="GQ196" i="6" s="1"/>
  <c r="GP11" i="6"/>
  <c r="GP14" i="6" s="1"/>
  <c r="GO16" i="6"/>
  <c r="ED68" i="6"/>
  <c r="EE63" i="6"/>
  <c r="EE66" i="6" s="1"/>
  <c r="GP206" i="6"/>
  <c r="GP209" i="6" s="1"/>
  <c r="GO211" i="6"/>
  <c r="GP159" i="6"/>
  <c r="GQ154" i="6"/>
  <c r="GQ157" i="6" s="1"/>
  <c r="EC76" i="5"/>
  <c r="EC79" i="5" s="1"/>
  <c r="EB81" i="5"/>
  <c r="GP120" i="6"/>
  <c r="GQ115" i="6"/>
  <c r="GQ118" i="6" s="1"/>
  <c r="EE141" i="6"/>
  <c r="EE144" i="6" s="1"/>
  <c r="ED146" i="6"/>
  <c r="HB11" i="5"/>
  <c r="HB14" i="5" s="1"/>
  <c r="HA16" i="5"/>
  <c r="AS120" i="5"/>
  <c r="AT115" i="5"/>
  <c r="AT118" i="5" s="1"/>
  <c r="HB63" i="6"/>
  <c r="HB66" i="6" s="1"/>
  <c r="HA68" i="6"/>
  <c r="EF167" i="6"/>
  <c r="EF170" i="6" s="1"/>
  <c r="EE172" i="6"/>
  <c r="HB50" i="5"/>
  <c r="HB53" i="5" s="1"/>
  <c r="HA55" i="5"/>
  <c r="EE120" i="6"/>
  <c r="EF115" i="6"/>
  <c r="EF118" i="6" s="1"/>
  <c r="HB29" i="6"/>
  <c r="HC24" i="6"/>
  <c r="HC27" i="6" s="1"/>
  <c r="EF11" i="6"/>
  <c r="EF14" i="6" s="1"/>
  <c r="EE16" i="6"/>
  <c r="HC89" i="6"/>
  <c r="HC92" i="6" s="1"/>
  <c r="HB94" i="6"/>
  <c r="ED159" i="6"/>
  <c r="EE154" i="6"/>
  <c r="EE157" i="6" s="1"/>
  <c r="EE198" i="6"/>
  <c r="EF193" i="6"/>
  <c r="EF196" i="6" s="1"/>
  <c r="HA29" i="5"/>
  <c r="HB24" i="5"/>
  <c r="HB27" i="5" s="1"/>
  <c r="AS89" i="5"/>
  <c r="AS92" i="5" s="1"/>
  <c r="AR94" i="5"/>
  <c r="EC55" i="5"/>
  <c r="ED50" i="5"/>
  <c r="ED53" i="5" s="1"/>
  <c r="ED16" i="5"/>
  <c r="EE11" i="5"/>
  <c r="EE14" i="5" s="1"/>
  <c r="EF128" i="6"/>
  <c r="EF131" i="6" s="1"/>
  <c r="EE133" i="6"/>
  <c r="ED81" i="6"/>
  <c r="EE76" i="6"/>
  <c r="EE79" i="6" s="1"/>
  <c r="HA172" i="6"/>
  <c r="HB167" i="6"/>
  <c r="HB170" i="6" s="1"/>
  <c r="EE37" i="5"/>
  <c r="EE40" i="5" s="1"/>
  <c r="ED42" i="5"/>
  <c r="AT102" i="5"/>
  <c r="AT105" i="5" s="1"/>
  <c r="AS107" i="5"/>
  <c r="HC128" i="6"/>
  <c r="HC131" i="6" s="1"/>
  <c r="HB133" i="6"/>
  <c r="EE206" i="6"/>
  <c r="EE209" i="6" s="1"/>
  <c r="ED211" i="6"/>
  <c r="EE219" i="6"/>
  <c r="EE222" i="6" s="1"/>
  <c r="ED224" i="6"/>
  <c r="GQ237" i="6"/>
  <c r="GR232" i="6"/>
  <c r="GR235" i="6" s="1"/>
  <c r="EE42" i="6"/>
  <c r="EF37" i="6"/>
  <c r="EF40" i="6" s="1"/>
  <c r="GQ224" i="6"/>
  <c r="GR219" i="6"/>
  <c r="GR222" i="6" s="1"/>
  <c r="EE180" i="6"/>
  <c r="EE183" i="6" s="1"/>
  <c r="ED185" i="6"/>
  <c r="HA94" i="5"/>
  <c r="HB89" i="5"/>
  <c r="HB92" i="5" s="1"/>
  <c r="EF232" i="6"/>
  <c r="EF235" i="6" s="1"/>
  <c r="EE237" i="6"/>
  <c r="EF107" i="6"/>
  <c r="EG102" i="6"/>
  <c r="EG105" i="6" s="1"/>
  <c r="HA81" i="6"/>
  <c r="HB76" i="6"/>
  <c r="HB79" i="6" s="1"/>
  <c r="EE50" i="6"/>
  <c r="EE53" i="6" s="1"/>
  <c r="ED55" i="6"/>
  <c r="ED29" i="5"/>
  <c r="EE24" i="5"/>
  <c r="EE27" i="5" s="1"/>
  <c r="HB50" i="6"/>
  <c r="HB53" i="6" s="1"/>
  <c r="HA55" i="6"/>
  <c r="HC141" i="6"/>
  <c r="HC144" i="6" s="1"/>
  <c r="HB146" i="6"/>
  <c r="EF89" i="6"/>
  <c r="EF92" i="6" s="1"/>
  <c r="EE94" i="6"/>
  <c r="HB42" i="5" l="1"/>
  <c r="HC37" i="5"/>
  <c r="HC40" i="5" s="1"/>
  <c r="HB107" i="6"/>
  <c r="HC102" i="6"/>
  <c r="HC105" i="6" s="1"/>
  <c r="HA107" i="5"/>
  <c r="HB102" i="5"/>
  <c r="HB105" i="5" s="1"/>
  <c r="ED63" i="5"/>
  <c r="ED66" i="5" s="1"/>
  <c r="EC68" i="5"/>
  <c r="ED29" i="6"/>
  <c r="EE24" i="6"/>
  <c r="EE27" i="6" s="1"/>
  <c r="EF63" i="6"/>
  <c r="EF66" i="6" s="1"/>
  <c r="EE68" i="6"/>
  <c r="GQ11" i="6"/>
  <c r="GQ14" i="6" s="1"/>
  <c r="GP16" i="6"/>
  <c r="GR193" i="6"/>
  <c r="GR196" i="6" s="1"/>
  <c r="GQ198" i="6"/>
  <c r="ED76" i="5"/>
  <c r="ED79" i="5" s="1"/>
  <c r="EC81" i="5"/>
  <c r="GR154" i="6"/>
  <c r="GR157" i="6" s="1"/>
  <c r="GQ159" i="6"/>
  <c r="GR115" i="6"/>
  <c r="GR118" i="6" s="1"/>
  <c r="GQ120" i="6"/>
  <c r="EF141" i="6"/>
  <c r="EF144" i="6" s="1"/>
  <c r="EE146" i="6"/>
  <c r="GQ206" i="6"/>
  <c r="GQ209" i="6" s="1"/>
  <c r="GP211" i="6"/>
  <c r="HC50" i="6"/>
  <c r="HC53" i="6" s="1"/>
  <c r="HB55" i="6"/>
  <c r="EE185" i="6"/>
  <c r="EF180" i="6"/>
  <c r="EF183" i="6" s="1"/>
  <c r="EF219" i="6"/>
  <c r="EF222" i="6" s="1"/>
  <c r="EE224" i="6"/>
  <c r="AT107" i="5"/>
  <c r="AU102" i="5"/>
  <c r="AU105" i="5" s="1"/>
  <c r="AS94" i="5"/>
  <c r="AT89" i="5"/>
  <c r="AT92" i="5" s="1"/>
  <c r="HC94" i="6"/>
  <c r="HD89" i="6"/>
  <c r="HD92" i="6" s="1"/>
  <c r="EF24" i="5"/>
  <c r="EF27" i="5" s="1"/>
  <c r="EE29" i="5"/>
  <c r="HC24" i="5"/>
  <c r="HC27" i="5" s="1"/>
  <c r="HB29" i="5"/>
  <c r="EH102" i="6"/>
  <c r="EH105" i="6" s="1"/>
  <c r="EG107" i="6"/>
  <c r="EF76" i="6"/>
  <c r="EF79" i="6" s="1"/>
  <c r="EE81" i="6"/>
  <c r="EG89" i="6"/>
  <c r="EG92" i="6" s="1"/>
  <c r="EF94" i="6"/>
  <c r="EF206" i="6"/>
  <c r="EF209" i="6" s="1"/>
  <c r="EE211" i="6"/>
  <c r="EF16" i="6"/>
  <c r="EG11" i="6"/>
  <c r="EG14" i="6" s="1"/>
  <c r="HC50" i="5"/>
  <c r="HC53" i="5" s="1"/>
  <c r="HB55" i="5"/>
  <c r="HC167" i="6"/>
  <c r="HC170" i="6" s="1"/>
  <c r="HB172" i="6"/>
  <c r="EF42" i="6"/>
  <c r="EG37" i="6"/>
  <c r="EG40" i="6" s="1"/>
  <c r="EG193" i="6"/>
  <c r="EG196" i="6" s="1"/>
  <c r="EF198" i="6"/>
  <c r="HC29" i="6"/>
  <c r="HD24" i="6"/>
  <c r="HD27" i="6" s="1"/>
  <c r="AU115" i="5"/>
  <c r="AU118" i="5" s="1"/>
  <c r="AT120" i="5"/>
  <c r="GS219" i="6"/>
  <c r="GS222" i="6" s="1"/>
  <c r="GR224" i="6"/>
  <c r="HD141" i="6"/>
  <c r="HD144" i="6" s="1"/>
  <c r="HC146" i="6"/>
  <c r="EE55" i="6"/>
  <c r="EF50" i="6"/>
  <c r="EF53" i="6" s="1"/>
  <c r="EF237" i="6"/>
  <c r="EG232" i="6"/>
  <c r="EG235" i="6" s="1"/>
  <c r="EG128" i="6"/>
  <c r="EG131" i="6" s="1"/>
  <c r="EF133" i="6"/>
  <c r="EF172" i="6"/>
  <c r="EG167" i="6"/>
  <c r="EG170" i="6" s="1"/>
  <c r="HB81" i="6"/>
  <c r="HC76" i="6"/>
  <c r="HC79" i="6" s="1"/>
  <c r="HB94" i="5"/>
  <c r="HC89" i="5"/>
  <c r="HC92" i="5" s="1"/>
  <c r="GR237" i="6"/>
  <c r="GS232" i="6"/>
  <c r="GS235" i="6" s="1"/>
  <c r="EE16" i="5"/>
  <c r="EF11" i="5"/>
  <c r="EF14" i="5" s="1"/>
  <c r="EE50" i="5"/>
  <c r="EE53" i="5" s="1"/>
  <c r="ED55" i="5"/>
  <c r="EE159" i="6"/>
  <c r="EF154" i="6"/>
  <c r="EF157" i="6" s="1"/>
  <c r="EG115" i="6"/>
  <c r="EG118" i="6" s="1"/>
  <c r="EF120" i="6"/>
  <c r="HD128" i="6"/>
  <c r="HD131" i="6" s="1"/>
  <c r="HC133" i="6"/>
  <c r="EE42" i="5"/>
  <c r="EF37" i="5"/>
  <c r="EF40" i="5" s="1"/>
  <c r="HB68" i="6"/>
  <c r="HC63" i="6"/>
  <c r="HC66" i="6" s="1"/>
  <c r="HB16" i="5"/>
  <c r="HC11" i="5"/>
  <c r="HC14" i="5" s="1"/>
  <c r="HC42" i="5" l="1"/>
  <c r="HD37" i="5"/>
  <c r="HD40" i="5" s="1"/>
  <c r="HD102" i="6"/>
  <c r="HD105" i="6" s="1"/>
  <c r="HC107" i="6"/>
  <c r="HC102" i="5"/>
  <c r="HC105" i="5" s="1"/>
  <c r="HB107" i="5"/>
  <c r="ED68" i="5"/>
  <c r="EE63" i="5"/>
  <c r="EE66" i="5" s="1"/>
  <c r="EF24" i="6"/>
  <c r="EF27" i="6" s="1"/>
  <c r="EE29" i="6"/>
  <c r="GR198" i="6"/>
  <c r="GS193" i="6"/>
  <c r="GS196" i="6" s="1"/>
  <c r="GQ16" i="6"/>
  <c r="GR11" i="6"/>
  <c r="GR14" i="6" s="1"/>
  <c r="EF68" i="6"/>
  <c r="EG63" i="6"/>
  <c r="EG66" i="6" s="1"/>
  <c r="EG141" i="6"/>
  <c r="EG144" i="6" s="1"/>
  <c r="EF146" i="6"/>
  <c r="GR120" i="6"/>
  <c r="GS115" i="6"/>
  <c r="GS118" i="6" s="1"/>
  <c r="GS154" i="6"/>
  <c r="GS157" i="6" s="1"/>
  <c r="GR159" i="6"/>
  <c r="GR206" i="6"/>
  <c r="GR209" i="6" s="1"/>
  <c r="GQ211" i="6"/>
  <c r="EE76" i="5"/>
  <c r="EE79" i="5" s="1"/>
  <c r="ED81" i="5"/>
  <c r="EF16" i="5"/>
  <c r="EG11" i="5"/>
  <c r="EG14" i="5" s="1"/>
  <c r="AV102" i="5"/>
  <c r="AV105" i="5" s="1"/>
  <c r="AU107" i="5"/>
  <c r="HC55" i="5"/>
  <c r="HD50" i="5"/>
  <c r="HD53" i="5" s="1"/>
  <c r="EG76" i="6"/>
  <c r="EG79" i="6" s="1"/>
  <c r="EF81" i="6"/>
  <c r="HC68" i="6"/>
  <c r="HD63" i="6"/>
  <c r="HD66" i="6" s="1"/>
  <c r="EG42" i="6"/>
  <c r="EH37" i="6"/>
  <c r="EH40" i="6" s="1"/>
  <c r="EG16" i="6"/>
  <c r="EH11" i="6"/>
  <c r="EH14" i="6" s="1"/>
  <c r="GT232" i="6"/>
  <c r="GT235" i="6" s="1"/>
  <c r="GS237" i="6"/>
  <c r="HC29" i="5"/>
  <c r="HD24" i="5"/>
  <c r="HD27" i="5" s="1"/>
  <c r="EF224" i="6"/>
  <c r="EG219" i="6"/>
  <c r="EG222" i="6" s="1"/>
  <c r="EH232" i="6"/>
  <c r="EH235" i="6" s="1"/>
  <c r="EG237" i="6"/>
  <c r="EF55" i="6"/>
  <c r="EG50" i="6"/>
  <c r="EG53" i="6" s="1"/>
  <c r="AV115" i="5"/>
  <c r="AV118" i="5" s="1"/>
  <c r="AU120" i="5"/>
  <c r="EF159" i="6"/>
  <c r="EG154" i="6"/>
  <c r="EG157" i="6" s="1"/>
  <c r="HE24" i="6"/>
  <c r="HE27" i="6" s="1"/>
  <c r="HD29" i="6"/>
  <c r="HD94" i="6"/>
  <c r="HE89" i="6"/>
  <c r="HE92" i="6" s="1"/>
  <c r="EF185" i="6"/>
  <c r="EG180" i="6"/>
  <c r="EG183" i="6" s="1"/>
  <c r="EG120" i="6"/>
  <c r="EH115" i="6"/>
  <c r="EH118" i="6" s="1"/>
  <c r="EG133" i="6"/>
  <c r="EH128" i="6"/>
  <c r="EH131" i="6" s="1"/>
  <c r="HC94" i="5"/>
  <c r="HD89" i="5"/>
  <c r="HD92" i="5" s="1"/>
  <c r="HE128" i="6"/>
  <c r="HE131" i="6" s="1"/>
  <c r="HD133" i="6"/>
  <c r="HD146" i="6"/>
  <c r="HE141" i="6"/>
  <c r="HE144" i="6" s="1"/>
  <c r="EG206" i="6"/>
  <c r="EG209" i="6" s="1"/>
  <c r="EF211" i="6"/>
  <c r="HC81" i="6"/>
  <c r="HD76" i="6"/>
  <c r="HD79" i="6" s="1"/>
  <c r="AU89" i="5"/>
  <c r="AU92" i="5" s="1"/>
  <c r="AT94" i="5"/>
  <c r="EG172" i="6"/>
  <c r="EH167" i="6"/>
  <c r="EH170" i="6" s="1"/>
  <c r="EF42" i="5"/>
  <c r="EG37" i="5"/>
  <c r="EG40" i="5" s="1"/>
  <c r="HC16" i="5"/>
  <c r="HD11" i="5"/>
  <c r="HD14" i="5" s="1"/>
  <c r="EF50" i="5"/>
  <c r="EF53" i="5" s="1"/>
  <c r="EE55" i="5"/>
  <c r="GT219" i="6"/>
  <c r="GT222" i="6" s="1"/>
  <c r="GS224" i="6"/>
  <c r="EG198" i="6"/>
  <c r="EH193" i="6"/>
  <c r="EH196" i="6" s="1"/>
  <c r="HD167" i="6"/>
  <c r="HD170" i="6" s="1"/>
  <c r="HC172" i="6"/>
  <c r="EG94" i="6"/>
  <c r="EH89" i="6"/>
  <c r="EH92" i="6" s="1"/>
  <c r="EH107" i="6"/>
  <c r="EI102" i="6"/>
  <c r="EI105" i="6" s="1"/>
  <c r="EG24" i="5"/>
  <c r="EG27" i="5" s="1"/>
  <c r="EF29" i="5"/>
  <c r="HC55" i="6"/>
  <c r="HD50" i="6"/>
  <c r="HD53" i="6" s="1"/>
  <c r="HD42" i="5" l="1"/>
  <c r="HE37" i="5"/>
  <c r="HE40" i="5" s="1"/>
  <c r="HD107" i="6"/>
  <c r="HE102" i="6"/>
  <c r="HE105" i="6" s="1"/>
  <c r="HD102" i="5"/>
  <c r="HD105" i="5" s="1"/>
  <c r="HC107" i="5"/>
  <c r="EF63" i="5"/>
  <c r="EF66" i="5" s="1"/>
  <c r="EE68" i="5"/>
  <c r="EF29" i="6"/>
  <c r="EG24" i="6"/>
  <c r="EG27" i="6" s="1"/>
  <c r="EH63" i="6"/>
  <c r="EH66" i="6" s="1"/>
  <c r="EG68" i="6"/>
  <c r="GR16" i="6"/>
  <c r="GS11" i="6"/>
  <c r="GS14" i="6" s="1"/>
  <c r="GS198" i="6"/>
  <c r="GT193" i="6"/>
  <c r="GT196" i="6" s="1"/>
  <c r="GS206" i="6"/>
  <c r="GS209" i="6" s="1"/>
  <c r="GR211" i="6"/>
  <c r="GS159" i="6"/>
  <c r="GT154" i="6"/>
  <c r="GT157" i="6" s="1"/>
  <c r="GT115" i="6"/>
  <c r="GT118" i="6" s="1"/>
  <c r="GS120" i="6"/>
  <c r="EF76" i="5"/>
  <c r="EF79" i="5" s="1"/>
  <c r="EE81" i="5"/>
  <c r="EH141" i="6"/>
  <c r="EH144" i="6" s="1"/>
  <c r="EG146" i="6"/>
  <c r="HE89" i="5"/>
  <c r="HE92" i="5" s="1"/>
  <c r="HD94" i="5"/>
  <c r="EH180" i="6"/>
  <c r="EH183" i="6" s="1"/>
  <c r="EG185" i="6"/>
  <c r="EH42" i="6"/>
  <c r="EI37" i="6"/>
  <c r="EI40" i="6" s="1"/>
  <c r="HD55" i="5"/>
  <c r="HE50" i="5"/>
  <c r="HE53" i="5" s="1"/>
  <c r="EH237" i="6"/>
  <c r="EI232" i="6"/>
  <c r="EI235" i="6" s="1"/>
  <c r="EH24" i="5"/>
  <c r="EH27" i="5" s="1"/>
  <c r="EG29" i="5"/>
  <c r="EH37" i="5"/>
  <c r="EH40" i="5" s="1"/>
  <c r="EG42" i="5"/>
  <c r="HE76" i="6"/>
  <c r="HE79" i="6" s="1"/>
  <c r="HD81" i="6"/>
  <c r="EI128" i="6"/>
  <c r="EI131" i="6" s="1"/>
  <c r="EH133" i="6"/>
  <c r="HF89" i="6"/>
  <c r="HF92" i="6" s="1"/>
  <c r="HE94" i="6"/>
  <c r="EG159" i="6"/>
  <c r="EH154" i="6"/>
  <c r="EH157" i="6" s="1"/>
  <c r="EH219" i="6"/>
  <c r="EH222" i="6" s="1"/>
  <c r="EG224" i="6"/>
  <c r="HE63" i="6"/>
  <c r="HE66" i="6" s="1"/>
  <c r="HD68" i="6"/>
  <c r="EI107" i="6"/>
  <c r="EJ102" i="6"/>
  <c r="EJ105" i="6" s="1"/>
  <c r="GT224" i="6"/>
  <c r="GU219" i="6"/>
  <c r="GU222" i="6" s="1"/>
  <c r="GT237" i="6"/>
  <c r="GU232" i="6"/>
  <c r="GU235" i="6" s="1"/>
  <c r="EH198" i="6"/>
  <c r="EI193" i="6"/>
  <c r="EI196" i="6" s="1"/>
  <c r="EG211" i="6"/>
  <c r="EH206" i="6"/>
  <c r="EH209" i="6" s="1"/>
  <c r="EH172" i="6"/>
  <c r="EI167" i="6"/>
  <c r="EI170" i="6" s="1"/>
  <c r="HF141" i="6"/>
  <c r="HF144" i="6" s="1"/>
  <c r="HE146" i="6"/>
  <c r="EH120" i="6"/>
  <c r="EI115" i="6"/>
  <c r="EI118" i="6" s="1"/>
  <c r="EH94" i="6"/>
  <c r="EI89" i="6"/>
  <c r="EI92" i="6" s="1"/>
  <c r="EG50" i="5"/>
  <c r="EG53" i="5" s="1"/>
  <c r="EF55" i="5"/>
  <c r="AW115" i="5"/>
  <c r="AW118" i="5" s="1"/>
  <c r="AV120" i="5"/>
  <c r="AV107" i="5"/>
  <c r="AW102" i="5"/>
  <c r="AW105" i="5" s="1"/>
  <c r="HE50" i="6"/>
  <c r="HE53" i="6" s="1"/>
  <c r="HD55" i="6"/>
  <c r="EG55" i="6"/>
  <c r="EH50" i="6"/>
  <c r="EH53" i="6" s="1"/>
  <c r="HE24" i="5"/>
  <c r="HE27" i="5" s="1"/>
  <c r="HD29" i="5"/>
  <c r="EH16" i="6"/>
  <c r="EI11" i="6"/>
  <c r="EI14" i="6" s="1"/>
  <c r="EG16" i="5"/>
  <c r="EH11" i="5"/>
  <c r="EH14" i="5" s="1"/>
  <c r="HE11" i="5"/>
  <c r="HE14" i="5" s="1"/>
  <c r="HD16" i="5"/>
  <c r="HD172" i="6"/>
  <c r="HE167" i="6"/>
  <c r="HE170" i="6" s="1"/>
  <c r="AV89" i="5"/>
  <c r="AV92" i="5" s="1"/>
  <c r="AU94" i="5"/>
  <c r="HF128" i="6"/>
  <c r="HF131" i="6" s="1"/>
  <c r="HE133" i="6"/>
  <c r="HF24" i="6"/>
  <c r="HF27" i="6" s="1"/>
  <c r="HE29" i="6"/>
  <c r="EH76" i="6"/>
  <c r="EH79" i="6" s="1"/>
  <c r="EG81" i="6"/>
  <c r="HE42" i="5" l="1"/>
  <c r="HF37" i="5"/>
  <c r="HF40" i="5" s="1"/>
  <c r="HE107" i="6"/>
  <c r="HF102" i="6"/>
  <c r="HF105" i="6" s="1"/>
  <c r="HE102" i="5"/>
  <c r="HE105" i="5" s="1"/>
  <c r="HD107" i="5"/>
  <c r="EF68" i="5"/>
  <c r="EG63" i="5"/>
  <c r="EG66" i="5" s="1"/>
  <c r="EH24" i="6"/>
  <c r="EH27" i="6" s="1"/>
  <c r="EG29" i="6"/>
  <c r="GT198" i="6"/>
  <c r="GU193" i="6"/>
  <c r="GU196" i="6" s="1"/>
  <c r="GS16" i="6"/>
  <c r="GT11" i="6"/>
  <c r="GT14" i="6" s="1"/>
  <c r="EH68" i="6"/>
  <c r="EI63" i="6"/>
  <c r="EI66" i="6" s="1"/>
  <c r="EF81" i="5"/>
  <c r="EG76" i="5"/>
  <c r="EG79" i="5" s="1"/>
  <c r="GT120" i="6"/>
  <c r="GU115" i="6"/>
  <c r="GU118" i="6" s="1"/>
  <c r="GT159" i="6"/>
  <c r="GU154" i="6"/>
  <c r="GU157" i="6" s="1"/>
  <c r="EH146" i="6"/>
  <c r="EI141" i="6"/>
  <c r="EI144" i="6" s="1"/>
  <c r="GT206" i="6"/>
  <c r="GT209" i="6" s="1"/>
  <c r="GS211" i="6"/>
  <c r="EI172" i="6"/>
  <c r="EJ167" i="6"/>
  <c r="EJ170" i="6" s="1"/>
  <c r="GU224" i="6"/>
  <c r="GV219" i="6"/>
  <c r="GV222" i="6" s="1"/>
  <c r="EI42" i="6"/>
  <c r="EJ37" i="6"/>
  <c r="EJ40" i="6" s="1"/>
  <c r="HE55" i="6"/>
  <c r="HF50" i="6"/>
  <c r="HF53" i="6" s="1"/>
  <c r="HF63" i="6"/>
  <c r="HF66" i="6" s="1"/>
  <c r="HE68" i="6"/>
  <c r="EJ128" i="6"/>
  <c r="EJ131" i="6" s="1"/>
  <c r="EI133" i="6"/>
  <c r="EI24" i="5"/>
  <c r="EI27" i="5" s="1"/>
  <c r="EH29" i="5"/>
  <c r="AW107" i="5"/>
  <c r="AX102" i="5"/>
  <c r="AX105" i="5" s="1"/>
  <c r="EI206" i="6"/>
  <c r="EI209" i="6" s="1"/>
  <c r="EH211" i="6"/>
  <c r="EJ107" i="6"/>
  <c r="EK102" i="6"/>
  <c r="EK105" i="6" s="1"/>
  <c r="HE172" i="6"/>
  <c r="HF167" i="6"/>
  <c r="HF170" i="6" s="1"/>
  <c r="EH50" i="5"/>
  <c r="EH53" i="5" s="1"/>
  <c r="EG55" i="5"/>
  <c r="EH224" i="6"/>
  <c r="EI219" i="6"/>
  <c r="EI222" i="6" s="1"/>
  <c r="HG24" i="6"/>
  <c r="HG27" i="6" s="1"/>
  <c r="HF29" i="6"/>
  <c r="EH55" i="6"/>
  <c r="EI50" i="6"/>
  <c r="EI53" i="6" s="1"/>
  <c r="EJ89" i="6"/>
  <c r="EJ92" i="6" s="1"/>
  <c r="EI94" i="6"/>
  <c r="EI120" i="6"/>
  <c r="EJ115" i="6"/>
  <c r="EJ118" i="6" s="1"/>
  <c r="EJ193" i="6"/>
  <c r="EJ196" i="6" s="1"/>
  <c r="EI198" i="6"/>
  <c r="EH159" i="6"/>
  <c r="EI154" i="6"/>
  <c r="EI157" i="6" s="1"/>
  <c r="EJ232" i="6"/>
  <c r="EJ235" i="6" s="1"/>
  <c r="EI237" i="6"/>
  <c r="EI16" i="6"/>
  <c r="EJ11" i="6"/>
  <c r="EJ14" i="6" s="1"/>
  <c r="HE29" i="5"/>
  <c r="HF24" i="5"/>
  <c r="HF27" i="5" s="1"/>
  <c r="HG128" i="6"/>
  <c r="HG131" i="6" s="1"/>
  <c r="HF133" i="6"/>
  <c r="HE16" i="5"/>
  <c r="HF11" i="5"/>
  <c r="HF14" i="5" s="1"/>
  <c r="HF76" i="6"/>
  <c r="HF79" i="6" s="1"/>
  <c r="HE81" i="6"/>
  <c r="EI180" i="6"/>
  <c r="EI183" i="6" s="1"/>
  <c r="EH185" i="6"/>
  <c r="EI11" i="5"/>
  <c r="EI14" i="5" s="1"/>
  <c r="EH16" i="5"/>
  <c r="GU237" i="6"/>
  <c r="GV232" i="6"/>
  <c r="GV235" i="6" s="1"/>
  <c r="HF50" i="5"/>
  <c r="HF53" i="5" s="1"/>
  <c r="HE55" i="5"/>
  <c r="EH81" i="6"/>
  <c r="EI76" i="6"/>
  <c r="EI79" i="6" s="1"/>
  <c r="AW89" i="5"/>
  <c r="AW92" i="5" s="1"/>
  <c r="AV94" i="5"/>
  <c r="AW120" i="5"/>
  <c r="AX115" i="5"/>
  <c r="AX118" i="5" s="1"/>
  <c r="HG141" i="6"/>
  <c r="HG144" i="6" s="1"/>
  <c r="HF146" i="6"/>
  <c r="HF94" i="6"/>
  <c r="HG89" i="6"/>
  <c r="HG92" i="6" s="1"/>
  <c r="EI37" i="5"/>
  <c r="EI40" i="5" s="1"/>
  <c r="EH42" i="5"/>
  <c r="HE94" i="5"/>
  <c r="HF89" i="5"/>
  <c r="HF92" i="5" s="1"/>
  <c r="HG37" i="5" l="1"/>
  <c r="HG40" i="5" s="1"/>
  <c r="HF42" i="5"/>
  <c r="HF107" i="6"/>
  <c r="HG102" i="6"/>
  <c r="HG105" i="6" s="1"/>
  <c r="HE107" i="5"/>
  <c r="HF102" i="5"/>
  <c r="HF105" i="5" s="1"/>
  <c r="EH63" i="5"/>
  <c r="EH66" i="5" s="1"/>
  <c r="EG68" i="5"/>
  <c r="EH29" i="6"/>
  <c r="EI24" i="6"/>
  <c r="EI27" i="6" s="1"/>
  <c r="EJ63" i="6"/>
  <c r="EJ66" i="6" s="1"/>
  <c r="EI68" i="6"/>
  <c r="GT16" i="6"/>
  <c r="GU11" i="6"/>
  <c r="GU14" i="6" s="1"/>
  <c r="GU198" i="6"/>
  <c r="GV193" i="6"/>
  <c r="GV196" i="6" s="1"/>
  <c r="EI146" i="6"/>
  <c r="EJ141" i="6"/>
  <c r="EJ144" i="6" s="1"/>
  <c r="GU159" i="6"/>
  <c r="GV154" i="6"/>
  <c r="GV157" i="6" s="1"/>
  <c r="GU120" i="6"/>
  <c r="GV115" i="6"/>
  <c r="GV118" i="6" s="1"/>
  <c r="EG81" i="5"/>
  <c r="EH76" i="5"/>
  <c r="EH79" i="5" s="1"/>
  <c r="GU206" i="6"/>
  <c r="GU209" i="6" s="1"/>
  <c r="GT211" i="6"/>
  <c r="GV237" i="6"/>
  <c r="GW232" i="6"/>
  <c r="GW235" i="6" s="1"/>
  <c r="EJ154" i="6"/>
  <c r="EJ157" i="6" s="1"/>
  <c r="EI159" i="6"/>
  <c r="EK37" i="6"/>
  <c r="EK40" i="6" s="1"/>
  <c r="EJ42" i="6"/>
  <c r="AX89" i="5"/>
  <c r="AX92" i="5" s="1"/>
  <c r="AW94" i="5"/>
  <c r="EJ94" i="6"/>
  <c r="EK89" i="6"/>
  <c r="EK92" i="6" s="1"/>
  <c r="EI211" i="6"/>
  <c r="EJ206" i="6"/>
  <c r="EJ209" i="6" s="1"/>
  <c r="EI29" i="5"/>
  <c r="EJ24" i="5"/>
  <c r="EJ27" i="5" s="1"/>
  <c r="EI42" i="5"/>
  <c r="EJ37" i="5"/>
  <c r="EJ40" i="5" s="1"/>
  <c r="EJ180" i="6"/>
  <c r="EJ183" i="6" s="1"/>
  <c r="EI185" i="6"/>
  <c r="HG94" i="6"/>
  <c r="HH89" i="6"/>
  <c r="HH92" i="6" s="1"/>
  <c r="EJ76" i="6"/>
  <c r="EJ79" i="6" s="1"/>
  <c r="EI81" i="6"/>
  <c r="EJ219" i="6"/>
  <c r="EJ222" i="6" s="1"/>
  <c r="EI224" i="6"/>
  <c r="GV224" i="6"/>
  <c r="GW219" i="6"/>
  <c r="GW222" i="6" s="1"/>
  <c r="HF29" i="5"/>
  <c r="HG24" i="5"/>
  <c r="HG27" i="5" s="1"/>
  <c r="HG76" i="6"/>
  <c r="HG79" i="6" s="1"/>
  <c r="HF81" i="6"/>
  <c r="EK128" i="6"/>
  <c r="EK131" i="6" s="1"/>
  <c r="EJ133" i="6"/>
  <c r="HF16" i="5"/>
  <c r="HG11" i="5"/>
  <c r="HG14" i="5" s="1"/>
  <c r="EJ16" i="6"/>
  <c r="EK11" i="6"/>
  <c r="EK14" i="6" s="1"/>
  <c r="EI55" i="6"/>
  <c r="EJ50" i="6"/>
  <c r="EJ53" i="6" s="1"/>
  <c r="AX107" i="5"/>
  <c r="AY102" i="5"/>
  <c r="AY105" i="5" s="1"/>
  <c r="EJ172" i="6"/>
  <c r="EK167" i="6"/>
  <c r="EK170" i="6" s="1"/>
  <c r="EI50" i="5"/>
  <c r="EI53" i="5" s="1"/>
  <c r="EH55" i="5"/>
  <c r="HG63" i="6"/>
  <c r="HG66" i="6" s="1"/>
  <c r="HF68" i="6"/>
  <c r="HH141" i="6"/>
  <c r="HH144" i="6" s="1"/>
  <c r="HG146" i="6"/>
  <c r="EK115" i="6"/>
  <c r="EK118" i="6" s="1"/>
  <c r="EJ120" i="6"/>
  <c r="HG167" i="6"/>
  <c r="HG170" i="6" s="1"/>
  <c r="HF172" i="6"/>
  <c r="EL102" i="6"/>
  <c r="EL105" i="6" s="1"/>
  <c r="EK107" i="6"/>
  <c r="HG50" i="6"/>
  <c r="HG53" i="6" s="1"/>
  <c r="HF55" i="6"/>
  <c r="HF55" i="5"/>
  <c r="HG50" i="5"/>
  <c r="HG53" i="5" s="1"/>
  <c r="EK193" i="6"/>
  <c r="EK196" i="6" s="1"/>
  <c r="EJ198" i="6"/>
  <c r="HG89" i="5"/>
  <c r="HG92" i="5" s="1"/>
  <c r="HF94" i="5"/>
  <c r="AX120" i="5"/>
  <c r="AY115" i="5"/>
  <c r="AY118" i="5" s="1"/>
  <c r="EJ11" i="5"/>
  <c r="EJ14" i="5" s="1"/>
  <c r="EI16" i="5"/>
  <c r="HG133" i="6"/>
  <c r="HH128" i="6"/>
  <c r="HH131" i="6" s="1"/>
  <c r="EK232" i="6"/>
  <c r="EK235" i="6" s="1"/>
  <c r="EJ237" i="6"/>
  <c r="HH24" i="6"/>
  <c r="HH27" i="6" s="1"/>
  <c r="HG29" i="6"/>
  <c r="HG42" i="5" l="1"/>
  <c r="HH37" i="5"/>
  <c r="HH40" i="5" s="1"/>
  <c r="HH102" i="6"/>
  <c r="HH105" i="6" s="1"/>
  <c r="HG107" i="6"/>
  <c r="HF107" i="5"/>
  <c r="HG102" i="5"/>
  <c r="HG105" i="5" s="1"/>
  <c r="EI63" i="5"/>
  <c r="EI66" i="5" s="1"/>
  <c r="EH68" i="5"/>
  <c r="EJ24" i="6"/>
  <c r="EJ27" i="6" s="1"/>
  <c r="EI29" i="6"/>
  <c r="GW193" i="6"/>
  <c r="GW196" i="6" s="1"/>
  <c r="GV198" i="6"/>
  <c r="GV11" i="6"/>
  <c r="GV14" i="6" s="1"/>
  <c r="GU16" i="6"/>
  <c r="EK63" i="6"/>
  <c r="EK66" i="6" s="1"/>
  <c r="EJ68" i="6"/>
  <c r="GW115" i="6"/>
  <c r="GW118" i="6" s="1"/>
  <c r="GV120" i="6"/>
  <c r="EI76" i="5"/>
  <c r="EI79" i="5" s="1"/>
  <c r="EH81" i="5"/>
  <c r="GW154" i="6"/>
  <c r="GW157" i="6" s="1"/>
  <c r="GV159" i="6"/>
  <c r="EK141" i="6"/>
  <c r="EK144" i="6" s="1"/>
  <c r="EJ146" i="6"/>
  <c r="GV206" i="6"/>
  <c r="GV209" i="6" s="1"/>
  <c r="GU211" i="6"/>
  <c r="EK206" i="6"/>
  <c r="EK209" i="6" s="1"/>
  <c r="EJ211" i="6"/>
  <c r="EK16" i="6"/>
  <c r="EL11" i="6"/>
  <c r="EL14" i="6" s="1"/>
  <c r="GW224" i="6"/>
  <c r="GX219" i="6"/>
  <c r="GX222" i="6" s="1"/>
  <c r="HH50" i="5"/>
  <c r="HH53" i="5" s="1"/>
  <c r="HG55" i="5"/>
  <c r="HH94" i="6"/>
  <c r="HI89" i="6"/>
  <c r="HI92" i="6" s="1"/>
  <c r="EK120" i="6"/>
  <c r="EL115" i="6"/>
  <c r="EL118" i="6" s="1"/>
  <c r="EK42" i="6"/>
  <c r="EL37" i="6"/>
  <c r="EL40" i="6" s="1"/>
  <c r="HI24" i="6"/>
  <c r="HI27" i="6" s="1"/>
  <c r="HH29" i="6"/>
  <c r="EJ185" i="6"/>
  <c r="EK180" i="6"/>
  <c r="EK183" i="6" s="1"/>
  <c r="HG55" i="6"/>
  <c r="HH50" i="6"/>
  <c r="HH53" i="6" s="1"/>
  <c r="EL167" i="6"/>
  <c r="EL170" i="6" s="1"/>
  <c r="EK172" i="6"/>
  <c r="HH11" i="5"/>
  <c r="HH14" i="5" s="1"/>
  <c r="HG16" i="5"/>
  <c r="EJ42" i="5"/>
  <c r="EK37" i="5"/>
  <c r="EK40" i="5" s="1"/>
  <c r="EL89" i="6"/>
  <c r="EL92" i="6" s="1"/>
  <c r="EK94" i="6"/>
  <c r="EJ55" i="6"/>
  <c r="EK50" i="6"/>
  <c r="EK53" i="6" s="1"/>
  <c r="EK133" i="6"/>
  <c r="EL128" i="6"/>
  <c r="EL131" i="6" s="1"/>
  <c r="EL232" i="6"/>
  <c r="EL235" i="6" s="1"/>
  <c r="EK237" i="6"/>
  <c r="HG94" i="5"/>
  <c r="HH89" i="5"/>
  <c r="HH92" i="5" s="1"/>
  <c r="EL107" i="6"/>
  <c r="EM102" i="6"/>
  <c r="EM105" i="6" s="1"/>
  <c r="HH146" i="6"/>
  <c r="HI141" i="6"/>
  <c r="HI144" i="6" s="1"/>
  <c r="HG81" i="6"/>
  <c r="HH76" i="6"/>
  <c r="HH79" i="6" s="1"/>
  <c r="EJ159" i="6"/>
  <c r="EK154" i="6"/>
  <c r="EK157" i="6" s="1"/>
  <c r="EJ224" i="6"/>
  <c r="EK219" i="6"/>
  <c r="EK222" i="6" s="1"/>
  <c r="AZ115" i="5"/>
  <c r="AZ118" i="5" s="1"/>
  <c r="AY120" i="5"/>
  <c r="AY107" i="5"/>
  <c r="AZ102" i="5"/>
  <c r="AZ105" i="5" s="1"/>
  <c r="EK24" i="5"/>
  <c r="EK27" i="5" s="1"/>
  <c r="EJ29" i="5"/>
  <c r="GX232" i="6"/>
  <c r="GX235" i="6" s="1"/>
  <c r="GW237" i="6"/>
  <c r="HH24" i="5"/>
  <c r="HH27" i="5" s="1"/>
  <c r="HG29" i="5"/>
  <c r="EK11" i="5"/>
  <c r="EK14" i="5" s="1"/>
  <c r="EJ16" i="5"/>
  <c r="EI55" i="5"/>
  <c r="EJ50" i="5"/>
  <c r="EJ53" i="5" s="1"/>
  <c r="HH133" i="6"/>
  <c r="HI128" i="6"/>
  <c r="HI131" i="6" s="1"/>
  <c r="EL193" i="6"/>
  <c r="EL196" i="6" s="1"/>
  <c r="EK198" i="6"/>
  <c r="HG172" i="6"/>
  <c r="HH167" i="6"/>
  <c r="HH170" i="6" s="1"/>
  <c r="HH63" i="6"/>
  <c r="HH66" i="6" s="1"/>
  <c r="HG68" i="6"/>
  <c r="EK76" i="6"/>
  <c r="EK79" i="6" s="1"/>
  <c r="EJ81" i="6"/>
  <c r="AX94" i="5"/>
  <c r="AY89" i="5"/>
  <c r="AY92" i="5" s="1"/>
  <c r="HI37" i="5" l="1"/>
  <c r="HI40" i="5" s="1"/>
  <c r="HH42" i="5"/>
  <c r="HH107" i="6"/>
  <c r="HI102" i="6"/>
  <c r="HI105" i="6" s="1"/>
  <c r="HH102" i="5"/>
  <c r="HH105" i="5" s="1"/>
  <c r="HG107" i="5"/>
  <c r="EJ63" i="5"/>
  <c r="EJ66" i="5" s="1"/>
  <c r="EI68" i="5"/>
  <c r="EK24" i="6"/>
  <c r="EK27" i="6" s="1"/>
  <c r="EJ29" i="6"/>
  <c r="EK68" i="6"/>
  <c r="EL63" i="6"/>
  <c r="EL66" i="6" s="1"/>
  <c r="GV16" i="6"/>
  <c r="GW11" i="6"/>
  <c r="GW14" i="6" s="1"/>
  <c r="GW198" i="6"/>
  <c r="GX193" i="6"/>
  <c r="GX196" i="6" s="1"/>
  <c r="EL141" i="6"/>
  <c r="EL144" i="6" s="1"/>
  <c r="EK146" i="6"/>
  <c r="GW159" i="6"/>
  <c r="GX154" i="6"/>
  <c r="GX157" i="6" s="1"/>
  <c r="EI81" i="5"/>
  <c r="EJ76" i="5"/>
  <c r="EJ79" i="5" s="1"/>
  <c r="GV211" i="6"/>
  <c r="GW206" i="6"/>
  <c r="GW209" i="6" s="1"/>
  <c r="GW120" i="6"/>
  <c r="GX115" i="6"/>
  <c r="GX118" i="6" s="1"/>
  <c r="EL219" i="6"/>
  <c r="EL222" i="6" s="1"/>
  <c r="EK224" i="6"/>
  <c r="HJ141" i="6"/>
  <c r="HJ144" i="6" s="1"/>
  <c r="HI146" i="6"/>
  <c r="EL133" i="6"/>
  <c r="EM128" i="6"/>
  <c r="EM131" i="6" s="1"/>
  <c r="HH55" i="6"/>
  <c r="HI50" i="6"/>
  <c r="HI53" i="6" s="1"/>
  <c r="EL180" i="6"/>
  <c r="EL183" i="6" s="1"/>
  <c r="EK185" i="6"/>
  <c r="EM37" i="6"/>
  <c r="EM40" i="6" s="1"/>
  <c r="EL42" i="6"/>
  <c r="EM193" i="6"/>
  <c r="EM196" i="6" s="1"/>
  <c r="EL198" i="6"/>
  <c r="EL11" i="5"/>
  <c r="EL14" i="5" s="1"/>
  <c r="EK16" i="5"/>
  <c r="EL76" i="6"/>
  <c r="EL79" i="6" s="1"/>
  <c r="EK81" i="6"/>
  <c r="EN102" i="6"/>
  <c r="EN105" i="6" s="1"/>
  <c r="EM107" i="6"/>
  <c r="EL50" i="6"/>
  <c r="EL53" i="6" s="1"/>
  <c r="EK55" i="6"/>
  <c r="EM115" i="6"/>
  <c r="EM118" i="6" s="1"/>
  <c r="EL120" i="6"/>
  <c r="GY219" i="6"/>
  <c r="GY222" i="6" s="1"/>
  <c r="GX224" i="6"/>
  <c r="HH29" i="5"/>
  <c r="HI24" i="5"/>
  <c r="HI27" i="5" s="1"/>
  <c r="HJ128" i="6"/>
  <c r="HJ131" i="6" s="1"/>
  <c r="HI133" i="6"/>
  <c r="AZ107" i="5"/>
  <c r="BA102" i="5"/>
  <c r="BA105" i="5" s="1"/>
  <c r="EK159" i="6"/>
  <c r="EL154" i="6"/>
  <c r="EL157" i="6" s="1"/>
  <c r="HH94" i="5"/>
  <c r="HI89" i="5"/>
  <c r="HI92" i="5" s="1"/>
  <c r="HI94" i="6"/>
  <c r="HJ89" i="6"/>
  <c r="HJ92" i="6" s="1"/>
  <c r="EM11" i="6"/>
  <c r="EM14" i="6" s="1"/>
  <c r="EL16" i="6"/>
  <c r="GX237" i="6"/>
  <c r="GY232" i="6"/>
  <c r="GY235" i="6" s="1"/>
  <c r="EL94" i="6"/>
  <c r="EM89" i="6"/>
  <c r="EM92" i="6" s="1"/>
  <c r="HI11" i="5"/>
  <c r="HI14" i="5" s="1"/>
  <c r="HH16" i="5"/>
  <c r="AZ89" i="5"/>
  <c r="AZ92" i="5" s="1"/>
  <c r="AY94" i="5"/>
  <c r="HH172" i="6"/>
  <c r="HI167" i="6"/>
  <c r="HI170" i="6" s="1"/>
  <c r="EK50" i="5"/>
  <c r="EK53" i="5" s="1"/>
  <c r="EJ55" i="5"/>
  <c r="HI76" i="6"/>
  <c r="HI79" i="6" s="1"/>
  <c r="HH81" i="6"/>
  <c r="EL37" i="5"/>
  <c r="EL40" i="5" s="1"/>
  <c r="EK42" i="5"/>
  <c r="HH68" i="6"/>
  <c r="HI63" i="6"/>
  <c r="HI66" i="6" s="1"/>
  <c r="EL24" i="5"/>
  <c r="EL27" i="5" s="1"/>
  <c r="EK29" i="5"/>
  <c r="AZ120" i="5"/>
  <c r="BA115" i="5"/>
  <c r="BA118" i="5" s="1"/>
  <c r="EM232" i="6"/>
  <c r="EM235" i="6" s="1"/>
  <c r="EL237" i="6"/>
  <c r="EL172" i="6"/>
  <c r="EM167" i="6"/>
  <c r="EM170" i="6" s="1"/>
  <c r="HI29" i="6"/>
  <c r="HJ24" i="6"/>
  <c r="HJ27" i="6" s="1"/>
  <c r="HI50" i="5"/>
  <c r="HI53" i="5" s="1"/>
  <c r="HH55" i="5"/>
  <c r="EL206" i="6"/>
  <c r="EL209" i="6" s="1"/>
  <c r="EK211" i="6"/>
  <c r="HJ37" i="5" l="1"/>
  <c r="HJ40" i="5" s="1"/>
  <c r="HI42" i="5"/>
  <c r="HJ102" i="6"/>
  <c r="HJ105" i="6" s="1"/>
  <c r="HI107" i="6"/>
  <c r="HH107" i="5"/>
  <c r="HI102" i="5"/>
  <c r="HI105" i="5" s="1"/>
  <c r="EJ68" i="5"/>
  <c r="EK63" i="5"/>
  <c r="EK66" i="5" s="1"/>
  <c r="EK29" i="6"/>
  <c r="EL24" i="6"/>
  <c r="EL27" i="6" s="1"/>
  <c r="GX198" i="6"/>
  <c r="GY193" i="6"/>
  <c r="GY196" i="6" s="1"/>
  <c r="GW16" i="6"/>
  <c r="GX11" i="6"/>
  <c r="GX14" i="6" s="1"/>
  <c r="EL68" i="6"/>
  <c r="EM63" i="6"/>
  <c r="EM66" i="6" s="1"/>
  <c r="EK76" i="5"/>
  <c r="EK79" i="5" s="1"/>
  <c r="EJ81" i="5"/>
  <c r="GY154" i="6"/>
  <c r="GY157" i="6" s="1"/>
  <c r="GX159" i="6"/>
  <c r="GX120" i="6"/>
  <c r="GY115" i="6"/>
  <c r="GY118" i="6" s="1"/>
  <c r="GW211" i="6"/>
  <c r="GX206" i="6"/>
  <c r="GX209" i="6" s="1"/>
  <c r="EM141" i="6"/>
  <c r="EM144" i="6" s="1"/>
  <c r="EL146" i="6"/>
  <c r="BA120" i="5"/>
  <c r="BB115" i="5"/>
  <c r="BB118" i="5" s="1"/>
  <c r="GY237" i="6"/>
  <c r="GZ232" i="6"/>
  <c r="GZ235" i="6" s="1"/>
  <c r="HJ89" i="5"/>
  <c r="HJ92" i="5" s="1"/>
  <c r="HI94" i="5"/>
  <c r="HJ50" i="6"/>
  <c r="HJ53" i="6" s="1"/>
  <c r="HI55" i="6"/>
  <c r="GZ219" i="6"/>
  <c r="GZ222" i="6" s="1"/>
  <c r="GY224" i="6"/>
  <c r="EM50" i="6"/>
  <c r="EM53" i="6" s="1"/>
  <c r="EL55" i="6"/>
  <c r="EM76" i="6"/>
  <c r="EM79" i="6" s="1"/>
  <c r="EL81" i="6"/>
  <c r="EM11" i="5"/>
  <c r="EM14" i="5" s="1"/>
  <c r="EL16" i="5"/>
  <c r="EL159" i="6"/>
  <c r="EM154" i="6"/>
  <c r="EM157" i="6" s="1"/>
  <c r="EN128" i="6"/>
  <c r="EN131" i="6" s="1"/>
  <c r="EM133" i="6"/>
  <c r="HK24" i="6"/>
  <c r="HK27" i="6" s="1"/>
  <c r="HJ29" i="6"/>
  <c r="HI81" i="6"/>
  <c r="HJ76" i="6"/>
  <c r="HJ79" i="6" s="1"/>
  <c r="EM16" i="6"/>
  <c r="EN11" i="6"/>
  <c r="EN14" i="6" s="1"/>
  <c r="EM120" i="6"/>
  <c r="EN115" i="6"/>
  <c r="EN118" i="6" s="1"/>
  <c r="EO102" i="6"/>
  <c r="EO105" i="6" s="1"/>
  <c r="EN107" i="6"/>
  <c r="EM198" i="6"/>
  <c r="EN193" i="6"/>
  <c r="EN196" i="6" s="1"/>
  <c r="EM37" i="5"/>
  <c r="EM40" i="5" s="1"/>
  <c r="EL42" i="5"/>
  <c r="HI68" i="6"/>
  <c r="HJ63" i="6"/>
  <c r="HJ66" i="6" s="1"/>
  <c r="HJ94" i="6"/>
  <c r="HK89" i="6"/>
  <c r="HK92" i="6" s="1"/>
  <c r="BA107" i="5"/>
  <c r="BB102" i="5"/>
  <c r="BB105" i="5" s="1"/>
  <c r="HI29" i="5"/>
  <c r="HJ24" i="5"/>
  <c r="HJ27" i="5" s="1"/>
  <c r="HI55" i="5"/>
  <c r="HJ50" i="5"/>
  <c r="HJ53" i="5" s="1"/>
  <c r="EK55" i="5"/>
  <c r="EL50" i="5"/>
  <c r="EL53" i="5" s="1"/>
  <c r="EN37" i="6"/>
  <c r="EN40" i="6" s="1"/>
  <c r="EM42" i="6"/>
  <c r="HJ146" i="6"/>
  <c r="HK141" i="6"/>
  <c r="HK144" i="6" s="1"/>
  <c r="BA89" i="5"/>
  <c r="BA92" i="5" s="1"/>
  <c r="AZ94" i="5"/>
  <c r="EN167" i="6"/>
  <c r="EN170" i="6" s="1"/>
  <c r="EM172" i="6"/>
  <c r="HJ167" i="6"/>
  <c r="HJ170" i="6" s="1"/>
  <c r="HI172" i="6"/>
  <c r="EM94" i="6"/>
  <c r="EN89" i="6"/>
  <c r="EN92" i="6" s="1"/>
  <c r="EM24" i="5"/>
  <c r="EM27" i="5" s="1"/>
  <c r="EL29" i="5"/>
  <c r="HI16" i="5"/>
  <c r="HJ11" i="5"/>
  <c r="HJ14" i="5" s="1"/>
  <c r="EM206" i="6"/>
  <c r="EM209" i="6" s="1"/>
  <c r="EL211" i="6"/>
  <c r="EM237" i="6"/>
  <c r="EN232" i="6"/>
  <c r="EN235" i="6" s="1"/>
  <c r="HK128" i="6"/>
  <c r="HK131" i="6" s="1"/>
  <c r="HJ133" i="6"/>
  <c r="EL185" i="6"/>
  <c r="EM180" i="6"/>
  <c r="EM183" i="6" s="1"/>
  <c r="EM219" i="6"/>
  <c r="EM222" i="6" s="1"/>
  <c r="EL224" i="6"/>
  <c r="HK37" i="5" l="1"/>
  <c r="HK40" i="5" s="1"/>
  <c r="HJ42" i="5"/>
  <c r="HJ107" i="6"/>
  <c r="HK102" i="6"/>
  <c r="HK105" i="6" s="1"/>
  <c r="HJ102" i="5"/>
  <c r="HJ105" i="5" s="1"/>
  <c r="HI107" i="5"/>
  <c r="EK68" i="5"/>
  <c r="EL63" i="5"/>
  <c r="EL66" i="5" s="1"/>
  <c r="EM24" i="6"/>
  <c r="EM27" i="6" s="1"/>
  <c r="EL29" i="6"/>
  <c r="EM68" i="6"/>
  <c r="EN63" i="6"/>
  <c r="EN66" i="6" s="1"/>
  <c r="GX16" i="6"/>
  <c r="GY11" i="6"/>
  <c r="GY14" i="6" s="1"/>
  <c r="GZ193" i="6"/>
  <c r="GZ196" i="6" s="1"/>
  <c r="GY198" i="6"/>
  <c r="GZ115" i="6"/>
  <c r="GZ118" i="6" s="1"/>
  <c r="GY120" i="6"/>
  <c r="GX211" i="6"/>
  <c r="GY206" i="6"/>
  <c r="GY209" i="6" s="1"/>
  <c r="GY159" i="6"/>
  <c r="GZ154" i="6"/>
  <c r="GZ157" i="6" s="1"/>
  <c r="EM146" i="6"/>
  <c r="EN141" i="6"/>
  <c r="EN144" i="6" s="1"/>
  <c r="EK81" i="5"/>
  <c r="EL76" i="5"/>
  <c r="EL79" i="5" s="1"/>
  <c r="EO11" i="6"/>
  <c r="EO14" i="6" s="1"/>
  <c r="EN16" i="6"/>
  <c r="EM211" i="6"/>
  <c r="EN206" i="6"/>
  <c r="EN209" i="6" s="1"/>
  <c r="EN133" i="6"/>
  <c r="EO128" i="6"/>
  <c r="EO131" i="6" s="1"/>
  <c r="EN76" i="6"/>
  <c r="EN79" i="6" s="1"/>
  <c r="EM81" i="6"/>
  <c r="EN198" i="6"/>
  <c r="EO193" i="6"/>
  <c r="EO196" i="6" s="1"/>
  <c r="HJ16" i="5"/>
  <c r="HK11" i="5"/>
  <c r="HK14" i="5" s="1"/>
  <c r="HK94" i="6"/>
  <c r="HL89" i="6"/>
  <c r="HL92" i="6" s="1"/>
  <c r="HK167" i="6"/>
  <c r="HK170" i="6" s="1"/>
  <c r="HJ172" i="6"/>
  <c r="EN50" i="6"/>
  <c r="EN53" i="6" s="1"/>
  <c r="EM55" i="6"/>
  <c r="HJ94" i="5"/>
  <c r="HK89" i="5"/>
  <c r="HK92" i="5" s="1"/>
  <c r="EM185" i="6"/>
  <c r="EN180" i="6"/>
  <c r="EN183" i="6" s="1"/>
  <c r="HL141" i="6"/>
  <c r="HL144" i="6" s="1"/>
  <c r="HK146" i="6"/>
  <c r="HL128" i="6"/>
  <c r="HL131" i="6" s="1"/>
  <c r="HK133" i="6"/>
  <c r="EO37" i="6"/>
  <c r="EO40" i="6" s="1"/>
  <c r="EN42" i="6"/>
  <c r="HJ68" i="6"/>
  <c r="HK63" i="6"/>
  <c r="HK66" i="6" s="1"/>
  <c r="HK76" i="6"/>
  <c r="HK79" i="6" s="1"/>
  <c r="HJ81" i="6"/>
  <c r="EM159" i="6"/>
  <c r="EN154" i="6"/>
  <c r="EN157" i="6" s="1"/>
  <c r="GZ237" i="6"/>
  <c r="HA232" i="6"/>
  <c r="HA235" i="6" s="1"/>
  <c r="HJ55" i="5"/>
  <c r="HK50" i="5"/>
  <c r="HK53" i="5" s="1"/>
  <c r="EN24" i="5"/>
  <c r="EN27" i="5" s="1"/>
  <c r="EM29" i="5"/>
  <c r="EN172" i="6"/>
  <c r="EO167" i="6"/>
  <c r="EO170" i="6" s="1"/>
  <c r="EO107" i="6"/>
  <c r="EP102" i="6"/>
  <c r="EP105" i="6" s="1"/>
  <c r="GZ224" i="6"/>
  <c r="HA219" i="6"/>
  <c r="HA222" i="6" s="1"/>
  <c r="EO89" i="6"/>
  <c r="EO92" i="6" s="1"/>
  <c r="EN94" i="6"/>
  <c r="EM50" i="5"/>
  <c r="EM53" i="5" s="1"/>
  <c r="EL55" i="5"/>
  <c r="HJ29" i="5"/>
  <c r="HK24" i="5"/>
  <c r="HK27" i="5" s="1"/>
  <c r="EN120" i="6"/>
  <c r="EO115" i="6"/>
  <c r="EO118" i="6" s="1"/>
  <c r="BB120" i="5"/>
  <c r="BC115" i="5"/>
  <c r="BC118" i="5" s="1"/>
  <c r="BB107" i="5"/>
  <c r="BC102" i="5"/>
  <c r="BC105" i="5" s="1"/>
  <c r="EN237" i="6"/>
  <c r="EO232" i="6"/>
  <c r="EO235" i="6" s="1"/>
  <c r="EN219" i="6"/>
  <c r="EN222" i="6" s="1"/>
  <c r="EM224" i="6"/>
  <c r="BB89" i="5"/>
  <c r="BB92" i="5" s="1"/>
  <c r="BA94" i="5"/>
  <c r="EN37" i="5"/>
  <c r="EN40" i="5" s="1"/>
  <c r="EM42" i="5"/>
  <c r="HL24" i="6"/>
  <c r="HL27" i="6" s="1"/>
  <c r="HK29" i="6"/>
  <c r="EN11" i="5"/>
  <c r="EN14" i="5" s="1"/>
  <c r="EM16" i="5"/>
  <c r="HK50" i="6"/>
  <c r="HK53" i="6" s="1"/>
  <c r="HJ55" i="6"/>
  <c r="HK42" i="5" l="1"/>
  <c r="HL37" i="5"/>
  <c r="HL40" i="5" s="1"/>
  <c r="HK107" i="6"/>
  <c r="HL102" i="6"/>
  <c r="HL105" i="6" s="1"/>
  <c r="HK102" i="5"/>
  <c r="HK105" i="5" s="1"/>
  <c r="HJ107" i="5"/>
  <c r="EM63" i="5"/>
  <c r="EM66" i="5" s="1"/>
  <c r="EL68" i="5"/>
  <c r="EM29" i="6"/>
  <c r="EN24" i="6"/>
  <c r="EN27" i="6" s="1"/>
  <c r="GZ198" i="6"/>
  <c r="HA193" i="6"/>
  <c r="HA196" i="6" s="1"/>
  <c r="GY16" i="6"/>
  <c r="GZ11" i="6"/>
  <c r="GZ14" i="6" s="1"/>
  <c r="EO63" i="6"/>
  <c r="EO66" i="6" s="1"/>
  <c r="EN68" i="6"/>
  <c r="EN146" i="6"/>
  <c r="EO141" i="6"/>
  <c r="EO144" i="6" s="1"/>
  <c r="HA154" i="6"/>
  <c r="HA157" i="6" s="1"/>
  <c r="GZ159" i="6"/>
  <c r="GY211" i="6"/>
  <c r="GZ206" i="6"/>
  <c r="GZ209" i="6" s="1"/>
  <c r="EL81" i="5"/>
  <c r="EM76" i="5"/>
  <c r="EM79" i="5" s="1"/>
  <c r="GZ120" i="6"/>
  <c r="HA115" i="6"/>
  <c r="HA118" i="6" s="1"/>
  <c r="HB232" i="6"/>
  <c r="HB235" i="6" s="1"/>
  <c r="HA237" i="6"/>
  <c r="HK94" i="5"/>
  <c r="HL89" i="5"/>
  <c r="HL92" i="5" s="1"/>
  <c r="HL11" i="5"/>
  <c r="HL14" i="5" s="1"/>
  <c r="HK16" i="5"/>
  <c r="EP128" i="6"/>
  <c r="EP131" i="6" s="1"/>
  <c r="EO133" i="6"/>
  <c r="HK172" i="6"/>
  <c r="HL167" i="6"/>
  <c r="HL170" i="6" s="1"/>
  <c r="BC120" i="5"/>
  <c r="BD115" i="5"/>
  <c r="BD118" i="5" s="1"/>
  <c r="EP115" i="6"/>
  <c r="EP118" i="6" s="1"/>
  <c r="EO120" i="6"/>
  <c r="EN159" i="6"/>
  <c r="EO154" i="6"/>
  <c r="EO157" i="6" s="1"/>
  <c r="EP193" i="6"/>
  <c r="EP196" i="6" s="1"/>
  <c r="EO198" i="6"/>
  <c r="EN16" i="5"/>
  <c r="EO11" i="5"/>
  <c r="EO14" i="5" s="1"/>
  <c r="HM24" i="6"/>
  <c r="HM27" i="6" s="1"/>
  <c r="HL29" i="6"/>
  <c r="EO94" i="6"/>
  <c r="EP89" i="6"/>
  <c r="EP92" i="6" s="1"/>
  <c r="EO24" i="5"/>
  <c r="EO27" i="5" s="1"/>
  <c r="EN29" i="5"/>
  <c r="HM128" i="6"/>
  <c r="HM131" i="6" s="1"/>
  <c r="HL133" i="6"/>
  <c r="EO50" i="6"/>
  <c r="EO53" i="6" s="1"/>
  <c r="EN55" i="6"/>
  <c r="EN224" i="6"/>
  <c r="EO219" i="6"/>
  <c r="EO222" i="6" s="1"/>
  <c r="EO237" i="6"/>
  <c r="EP232" i="6"/>
  <c r="EP235" i="6" s="1"/>
  <c r="HK29" i="5"/>
  <c r="HL24" i="5"/>
  <c r="HL27" i="5" s="1"/>
  <c r="HA224" i="6"/>
  <c r="HB219" i="6"/>
  <c r="HB222" i="6" s="1"/>
  <c r="HL94" i="6"/>
  <c r="HM89" i="6"/>
  <c r="HM92" i="6" s="1"/>
  <c r="EO206" i="6"/>
  <c r="EO209" i="6" s="1"/>
  <c r="EN211" i="6"/>
  <c r="HK81" i="6"/>
  <c r="HL76" i="6"/>
  <c r="HL79" i="6" s="1"/>
  <c r="HL146" i="6"/>
  <c r="HM141" i="6"/>
  <c r="HM144" i="6" s="1"/>
  <c r="EO172" i="6"/>
  <c r="EP167" i="6"/>
  <c r="EP170" i="6" s="1"/>
  <c r="EO37" i="5"/>
  <c r="EO40" i="5" s="1"/>
  <c r="EN42" i="5"/>
  <c r="BC107" i="5"/>
  <c r="BD102" i="5"/>
  <c r="BD105" i="5" s="1"/>
  <c r="EP107" i="6"/>
  <c r="EQ102" i="6"/>
  <c r="EQ105" i="6" s="1"/>
  <c r="HK55" i="5"/>
  <c r="HL50" i="5"/>
  <c r="HL53" i="5" s="1"/>
  <c r="HK68" i="6"/>
  <c r="HL63" i="6"/>
  <c r="HL66" i="6" s="1"/>
  <c r="EO180" i="6"/>
  <c r="EO183" i="6" s="1"/>
  <c r="EN185" i="6"/>
  <c r="HK55" i="6"/>
  <c r="HL50" i="6"/>
  <c r="HL53" i="6" s="1"/>
  <c r="BC89" i="5"/>
  <c r="BC92" i="5" s="1"/>
  <c r="BB94" i="5"/>
  <c r="EN50" i="5"/>
  <c r="EN53" i="5" s="1"/>
  <c r="EM55" i="5"/>
  <c r="EP37" i="6"/>
  <c r="EP40" i="6" s="1"/>
  <c r="EO42" i="6"/>
  <c r="EO76" i="6"/>
  <c r="EO79" i="6" s="1"/>
  <c r="EN81" i="6"/>
  <c r="EO16" i="6"/>
  <c r="EP11" i="6"/>
  <c r="EP14" i="6" s="1"/>
  <c r="HL42" i="5" l="1"/>
  <c r="HM37" i="5"/>
  <c r="HM40" i="5" s="1"/>
  <c r="HL107" i="6"/>
  <c r="HM102" i="6"/>
  <c r="HM105" i="6" s="1"/>
  <c r="HL102" i="5"/>
  <c r="HL105" i="5" s="1"/>
  <c r="HK107" i="5"/>
  <c r="EM68" i="5"/>
  <c r="EN63" i="5"/>
  <c r="EN66" i="5" s="1"/>
  <c r="EO24" i="6"/>
  <c r="EO27" i="6" s="1"/>
  <c r="EN29" i="6"/>
  <c r="EP63" i="6"/>
  <c r="EP66" i="6" s="1"/>
  <c r="EO68" i="6"/>
  <c r="HA11" i="6"/>
  <c r="HA14" i="6" s="1"/>
  <c r="GZ16" i="6"/>
  <c r="HA198" i="6"/>
  <c r="HB193" i="6"/>
  <c r="HB196" i="6" s="1"/>
  <c r="EM81" i="5"/>
  <c r="EN76" i="5"/>
  <c r="EN79" i="5" s="1"/>
  <c r="GZ211" i="6"/>
  <c r="HA206" i="6"/>
  <c r="HA209" i="6" s="1"/>
  <c r="HA159" i="6"/>
  <c r="HB154" i="6"/>
  <c r="HB157" i="6" s="1"/>
  <c r="HB115" i="6"/>
  <c r="HB118" i="6" s="1"/>
  <c r="HA120" i="6"/>
  <c r="EO146" i="6"/>
  <c r="EP141" i="6"/>
  <c r="EP144" i="6" s="1"/>
  <c r="HL29" i="5"/>
  <c r="HM24" i="5"/>
  <c r="HM27" i="5" s="1"/>
  <c r="EP94" i="6"/>
  <c r="EQ89" i="6"/>
  <c r="EQ92" i="6" s="1"/>
  <c r="BD120" i="5"/>
  <c r="BE115" i="5"/>
  <c r="BE118" i="5" s="1"/>
  <c r="EO55" i="6"/>
  <c r="EP50" i="6"/>
  <c r="EP53" i="6" s="1"/>
  <c r="EP198" i="6"/>
  <c r="EQ193" i="6"/>
  <c r="EQ196" i="6" s="1"/>
  <c r="HM11" i="5"/>
  <c r="HM14" i="5" s="1"/>
  <c r="HL16" i="5"/>
  <c r="BD107" i="5"/>
  <c r="BE102" i="5"/>
  <c r="BE105" i="5" s="1"/>
  <c r="EO185" i="6"/>
  <c r="EP180" i="6"/>
  <c r="EP183" i="6" s="1"/>
  <c r="HM50" i="6"/>
  <c r="HM53" i="6" s="1"/>
  <c r="HL55" i="6"/>
  <c r="HM63" i="6"/>
  <c r="HM66" i="6" s="1"/>
  <c r="HL68" i="6"/>
  <c r="HL81" i="6"/>
  <c r="HM76" i="6"/>
  <c r="HM79" i="6" s="1"/>
  <c r="EP237" i="6"/>
  <c r="EQ232" i="6"/>
  <c r="EQ235" i="6" s="1"/>
  <c r="HL172" i="6"/>
  <c r="HM167" i="6"/>
  <c r="HM170" i="6" s="1"/>
  <c r="HL94" i="5"/>
  <c r="HM89" i="5"/>
  <c r="HM92" i="5" s="1"/>
  <c r="HN128" i="6"/>
  <c r="HN131" i="6" s="1"/>
  <c r="HM133" i="6"/>
  <c r="HM29" i="6"/>
  <c r="HN24" i="6"/>
  <c r="HN27" i="6" s="1"/>
  <c r="EP76" i="6"/>
  <c r="EP79" i="6" s="1"/>
  <c r="EO81" i="6"/>
  <c r="EO16" i="5"/>
  <c r="EP11" i="5"/>
  <c r="EP14" i="5" s="1"/>
  <c r="EO159" i="6"/>
  <c r="EP154" i="6"/>
  <c r="EP157" i="6" s="1"/>
  <c r="BC94" i="5"/>
  <c r="BD89" i="5"/>
  <c r="BD92" i="5" s="1"/>
  <c r="HL55" i="5"/>
  <c r="HM50" i="5"/>
  <c r="HM53" i="5" s="1"/>
  <c r="EP172" i="6"/>
  <c r="EQ167" i="6"/>
  <c r="EQ170" i="6" s="1"/>
  <c r="EQ37" i="6"/>
  <c r="EQ40" i="6" s="1"/>
  <c r="EP42" i="6"/>
  <c r="EP206" i="6"/>
  <c r="EP209" i="6" s="1"/>
  <c r="EO211" i="6"/>
  <c r="HM146" i="6"/>
  <c r="HN141" i="6"/>
  <c r="HN144" i="6" s="1"/>
  <c r="EO42" i="5"/>
  <c r="EP37" i="5"/>
  <c r="EP40" i="5" s="1"/>
  <c r="EP16" i="6"/>
  <c r="EQ11" i="6"/>
  <c r="EQ14" i="6" s="1"/>
  <c r="EQ107" i="6"/>
  <c r="ER102" i="6"/>
  <c r="ER105" i="6" s="1"/>
  <c r="HC219" i="6"/>
  <c r="HC222" i="6" s="1"/>
  <c r="HB224" i="6"/>
  <c r="EO224" i="6"/>
  <c r="EP219" i="6"/>
  <c r="EP222" i="6" s="1"/>
  <c r="HM94" i="6"/>
  <c r="HN89" i="6"/>
  <c r="HN92" i="6" s="1"/>
  <c r="EO50" i="5"/>
  <c r="EO53" i="5" s="1"/>
  <c r="EN55" i="5"/>
  <c r="EO29" i="5"/>
  <c r="EP24" i="5"/>
  <c r="EP27" i="5" s="1"/>
  <c r="EQ115" i="6"/>
  <c r="EQ118" i="6" s="1"/>
  <c r="EP120" i="6"/>
  <c r="EQ128" i="6"/>
  <c r="EQ131" i="6" s="1"/>
  <c r="EP133" i="6"/>
  <c r="HB237" i="6"/>
  <c r="HC232" i="6"/>
  <c r="HC235" i="6" s="1"/>
  <c r="HM42" i="5" l="1"/>
  <c r="HN37" i="5"/>
  <c r="HN40" i="5" s="1"/>
  <c r="HM107" i="6"/>
  <c r="HN102" i="6"/>
  <c r="HN105" i="6" s="1"/>
  <c r="HM102" i="5"/>
  <c r="HM105" i="5" s="1"/>
  <c r="HL107" i="5"/>
  <c r="EN68" i="5"/>
  <c r="EO63" i="5"/>
  <c r="EO66" i="5" s="1"/>
  <c r="EP24" i="6"/>
  <c r="EP27" i="6" s="1"/>
  <c r="EO29" i="6"/>
  <c r="HC193" i="6"/>
  <c r="HC196" i="6" s="1"/>
  <c r="HB198" i="6"/>
  <c r="HB11" i="6"/>
  <c r="HB14" i="6" s="1"/>
  <c r="HA16" i="6"/>
  <c r="EQ63" i="6"/>
  <c r="EQ66" i="6" s="1"/>
  <c r="EP68" i="6"/>
  <c r="HB120" i="6"/>
  <c r="HC115" i="6"/>
  <c r="HC118" i="6" s="1"/>
  <c r="HC154" i="6"/>
  <c r="HC157" i="6" s="1"/>
  <c r="HB159" i="6"/>
  <c r="HA211" i="6"/>
  <c r="HB206" i="6"/>
  <c r="HB209" i="6" s="1"/>
  <c r="EQ141" i="6"/>
  <c r="EQ144" i="6" s="1"/>
  <c r="EP146" i="6"/>
  <c r="EN81" i="5"/>
  <c r="EO76" i="5"/>
  <c r="EO79" i="5" s="1"/>
  <c r="EQ219" i="6"/>
  <c r="EQ222" i="6" s="1"/>
  <c r="EP224" i="6"/>
  <c r="EQ16" i="6"/>
  <c r="ER11" i="6"/>
  <c r="ER14" i="6" s="1"/>
  <c r="BD94" i="5"/>
  <c r="BE89" i="5"/>
  <c r="BE92" i="5" s="1"/>
  <c r="EQ11" i="5"/>
  <c r="EQ14" i="5" s="1"/>
  <c r="EP16" i="5"/>
  <c r="HM172" i="6"/>
  <c r="HN167" i="6"/>
  <c r="HN170" i="6" s="1"/>
  <c r="HN76" i="6"/>
  <c r="HN79" i="6" s="1"/>
  <c r="HM81" i="6"/>
  <c r="EQ180" i="6"/>
  <c r="EQ183" i="6" s="1"/>
  <c r="EP185" i="6"/>
  <c r="EQ50" i="6"/>
  <c r="EQ53" i="6" s="1"/>
  <c r="EP55" i="6"/>
  <c r="ER128" i="6"/>
  <c r="ER131" i="6" s="1"/>
  <c r="EQ133" i="6"/>
  <c r="EQ206" i="6"/>
  <c r="EQ209" i="6" s="1"/>
  <c r="EP211" i="6"/>
  <c r="EP81" i="6"/>
  <c r="EQ76" i="6"/>
  <c r="EQ79" i="6" s="1"/>
  <c r="EP42" i="5"/>
  <c r="EQ37" i="5"/>
  <c r="EQ40" i="5" s="1"/>
  <c r="EO55" i="5"/>
  <c r="EP50" i="5"/>
  <c r="EP53" i="5" s="1"/>
  <c r="EQ42" i="6"/>
  <c r="ER37" i="6"/>
  <c r="ER40" i="6" s="1"/>
  <c r="HM68" i="6"/>
  <c r="HN63" i="6"/>
  <c r="HN66" i="6" s="1"/>
  <c r="EQ120" i="6"/>
  <c r="ER115" i="6"/>
  <c r="ER118" i="6" s="1"/>
  <c r="EP29" i="5"/>
  <c r="EQ24" i="5"/>
  <c r="EQ27" i="5" s="1"/>
  <c r="HN94" i="6"/>
  <c r="HO89" i="6"/>
  <c r="HO92" i="6" s="1"/>
  <c r="HN146" i="6"/>
  <c r="HO141" i="6"/>
  <c r="HO144" i="6" s="1"/>
  <c r="EQ172" i="6"/>
  <c r="ER167" i="6"/>
  <c r="ER170" i="6" s="1"/>
  <c r="EQ237" i="6"/>
  <c r="ER232" i="6"/>
  <c r="ER235" i="6" s="1"/>
  <c r="EQ94" i="6"/>
  <c r="ER89" i="6"/>
  <c r="ER92" i="6" s="1"/>
  <c r="HN29" i="6"/>
  <c r="HO24" i="6"/>
  <c r="HO27" i="6" s="1"/>
  <c r="HO128" i="6"/>
  <c r="HO131" i="6" s="1"/>
  <c r="HN133" i="6"/>
  <c r="HM55" i="6"/>
  <c r="HN50" i="6"/>
  <c r="HN53" i="6" s="1"/>
  <c r="HM16" i="5"/>
  <c r="HN11" i="5"/>
  <c r="HN14" i="5" s="1"/>
  <c r="BF102" i="5"/>
  <c r="BF105" i="5" s="1"/>
  <c r="BE107" i="5"/>
  <c r="ER107" i="6"/>
  <c r="ES102" i="6"/>
  <c r="ES105" i="6" s="1"/>
  <c r="HN50" i="5"/>
  <c r="HN53" i="5" s="1"/>
  <c r="HM55" i="5"/>
  <c r="EQ154" i="6"/>
  <c r="EQ157" i="6" s="1"/>
  <c r="EP159" i="6"/>
  <c r="HM94" i="5"/>
  <c r="HN89" i="5"/>
  <c r="HN92" i="5" s="1"/>
  <c r="ER193" i="6"/>
  <c r="ER196" i="6" s="1"/>
  <c r="EQ198" i="6"/>
  <c r="HM29" i="5"/>
  <c r="HN24" i="5"/>
  <c r="HN27" i="5" s="1"/>
  <c r="BE120" i="5"/>
  <c r="BF115" i="5"/>
  <c r="BF118" i="5" s="1"/>
  <c r="HD219" i="6"/>
  <c r="HD222" i="6" s="1"/>
  <c r="HC224" i="6"/>
  <c r="HC237" i="6"/>
  <c r="HD232" i="6"/>
  <c r="HD235" i="6" s="1"/>
  <c r="HN42" i="5" l="1"/>
  <c r="HO37" i="5"/>
  <c r="HO40" i="5" s="1"/>
  <c r="HN107" i="6"/>
  <c r="HO102" i="6"/>
  <c r="HO105" i="6" s="1"/>
  <c r="HN102" i="5"/>
  <c r="HN105" i="5" s="1"/>
  <c r="HM107" i="5"/>
  <c r="EO68" i="5"/>
  <c r="EP63" i="5"/>
  <c r="EP66" i="5" s="1"/>
  <c r="EQ24" i="6"/>
  <c r="EQ27" i="6" s="1"/>
  <c r="EP29" i="6"/>
  <c r="EQ68" i="6"/>
  <c r="ER63" i="6"/>
  <c r="ER66" i="6" s="1"/>
  <c r="HB16" i="6"/>
  <c r="HC11" i="6"/>
  <c r="HC14" i="6" s="1"/>
  <c r="HD193" i="6"/>
  <c r="HD196" i="6" s="1"/>
  <c r="HC198" i="6"/>
  <c r="ER141" i="6"/>
  <c r="ER144" i="6" s="1"/>
  <c r="EQ146" i="6"/>
  <c r="HB211" i="6"/>
  <c r="HC206" i="6"/>
  <c r="HC209" i="6" s="1"/>
  <c r="HC159" i="6"/>
  <c r="HD154" i="6"/>
  <c r="HD157" i="6" s="1"/>
  <c r="EO81" i="5"/>
  <c r="EP76" i="5"/>
  <c r="EP79" i="5" s="1"/>
  <c r="HC120" i="6"/>
  <c r="HD115" i="6"/>
  <c r="HD118" i="6" s="1"/>
  <c r="ER120" i="6"/>
  <c r="ES115" i="6"/>
  <c r="ES118" i="6" s="1"/>
  <c r="BE94" i="5"/>
  <c r="BF89" i="5"/>
  <c r="BF92" i="5" s="1"/>
  <c r="ER198" i="6"/>
  <c r="ES193" i="6"/>
  <c r="ES196" i="6" s="1"/>
  <c r="ER180" i="6"/>
  <c r="ER183" i="6" s="1"/>
  <c r="EQ185" i="6"/>
  <c r="HN94" i="5"/>
  <c r="HO89" i="5"/>
  <c r="HO92" i="5" s="1"/>
  <c r="ES107" i="6"/>
  <c r="ET102" i="6"/>
  <c r="ET105" i="6" s="1"/>
  <c r="ER237" i="6"/>
  <c r="ES232" i="6"/>
  <c r="ES235" i="6" s="1"/>
  <c r="HO63" i="6"/>
  <c r="HO66" i="6" s="1"/>
  <c r="HN68" i="6"/>
  <c r="ES37" i="6"/>
  <c r="ES40" i="6" s="1"/>
  <c r="ER42" i="6"/>
  <c r="ER16" i="6"/>
  <c r="ES11" i="6"/>
  <c r="ES14" i="6" s="1"/>
  <c r="HO50" i="6"/>
  <c r="HO53" i="6" s="1"/>
  <c r="HN55" i="6"/>
  <c r="EQ81" i="6"/>
  <c r="ER76" i="6"/>
  <c r="ER79" i="6" s="1"/>
  <c r="HO50" i="5"/>
  <c r="HO53" i="5" s="1"/>
  <c r="HN55" i="5"/>
  <c r="HD224" i="6"/>
  <c r="HE219" i="6"/>
  <c r="HE222" i="6" s="1"/>
  <c r="HO133" i="6"/>
  <c r="HP128" i="6"/>
  <c r="HP131" i="6" s="1"/>
  <c r="EQ211" i="6"/>
  <c r="ER206" i="6"/>
  <c r="ER209" i="6" s="1"/>
  <c r="HN81" i="6"/>
  <c r="HO76" i="6"/>
  <c r="HO79" i="6" s="1"/>
  <c r="HE232" i="6"/>
  <c r="HE235" i="6" s="1"/>
  <c r="HD237" i="6"/>
  <c r="HO146" i="6"/>
  <c r="HP141" i="6"/>
  <c r="HP144" i="6" s="1"/>
  <c r="BG115" i="5"/>
  <c r="BG118" i="5" s="1"/>
  <c r="BF120" i="5"/>
  <c r="HP89" i="6"/>
  <c r="HP92" i="6" s="1"/>
  <c r="HO94" i="6"/>
  <c r="EP55" i="5"/>
  <c r="EQ50" i="5"/>
  <c r="EQ53" i="5" s="1"/>
  <c r="HN172" i="6"/>
  <c r="HO167" i="6"/>
  <c r="HO170" i="6" s="1"/>
  <c r="ER94" i="6"/>
  <c r="ES89" i="6"/>
  <c r="ES92" i="6" s="1"/>
  <c r="BF107" i="5"/>
  <c r="BG102" i="5"/>
  <c r="BG105" i="5" s="1"/>
  <c r="ES128" i="6"/>
  <c r="ES131" i="6" s="1"/>
  <c r="ER133" i="6"/>
  <c r="EQ224" i="6"/>
  <c r="ER219" i="6"/>
  <c r="ER222" i="6" s="1"/>
  <c r="HN29" i="5"/>
  <c r="HO24" i="5"/>
  <c r="HO27" i="5" s="1"/>
  <c r="HO11" i="5"/>
  <c r="HO14" i="5" s="1"/>
  <c r="HN16" i="5"/>
  <c r="HO29" i="6"/>
  <c r="HP24" i="6"/>
  <c r="HP27" i="6" s="1"/>
  <c r="ER172" i="6"/>
  <c r="ES167" i="6"/>
  <c r="ES170" i="6" s="1"/>
  <c r="EQ29" i="5"/>
  <c r="ER24" i="5"/>
  <c r="ER27" i="5" s="1"/>
  <c r="ER37" i="5"/>
  <c r="ER40" i="5" s="1"/>
  <c r="EQ42" i="5"/>
  <c r="EQ159" i="6"/>
  <c r="ER154" i="6"/>
  <c r="ER157" i="6" s="1"/>
  <c r="EQ55" i="6"/>
  <c r="ER50" i="6"/>
  <c r="ER53" i="6" s="1"/>
  <c r="ER11" i="5"/>
  <c r="ER14" i="5" s="1"/>
  <c r="EQ16" i="5"/>
  <c r="HP37" i="5" l="1"/>
  <c r="HP40" i="5" s="1"/>
  <c r="HO42" i="5"/>
  <c r="HO107" i="6"/>
  <c r="HP102" i="6"/>
  <c r="HP105" i="6" s="1"/>
  <c r="HO102" i="5"/>
  <c r="HO105" i="5" s="1"/>
  <c r="HN107" i="5"/>
  <c r="EQ63" i="5"/>
  <c r="EQ66" i="5" s="1"/>
  <c r="EP68" i="5"/>
  <c r="EQ29" i="6"/>
  <c r="ER24" i="6"/>
  <c r="ER27" i="6" s="1"/>
  <c r="HE193" i="6"/>
  <c r="HE196" i="6" s="1"/>
  <c r="HD198" i="6"/>
  <c r="HD11" i="6"/>
  <c r="HD14" i="6" s="1"/>
  <c r="HC16" i="6"/>
  <c r="ES63" i="6"/>
  <c r="ES66" i="6" s="1"/>
  <c r="ER68" i="6"/>
  <c r="EQ76" i="5"/>
  <c r="EQ79" i="5" s="1"/>
  <c r="EP81" i="5"/>
  <c r="HC211" i="6"/>
  <c r="HD206" i="6"/>
  <c r="HD209" i="6" s="1"/>
  <c r="HD159" i="6"/>
  <c r="HE154" i="6"/>
  <c r="HE157" i="6" s="1"/>
  <c r="HD120" i="6"/>
  <c r="HE115" i="6"/>
  <c r="HE118" i="6" s="1"/>
  <c r="ER146" i="6"/>
  <c r="ES141" i="6"/>
  <c r="ES144" i="6" s="1"/>
  <c r="ET167" i="6"/>
  <c r="ET170" i="6" s="1"/>
  <c r="ES172" i="6"/>
  <c r="ER224" i="6"/>
  <c r="ES219" i="6"/>
  <c r="ES222" i="6" s="1"/>
  <c r="BG107" i="5"/>
  <c r="BH102" i="5"/>
  <c r="BH105" i="5" s="1"/>
  <c r="ER50" i="5"/>
  <c r="ER53" i="5" s="1"/>
  <c r="EQ55" i="5"/>
  <c r="ES206" i="6"/>
  <c r="ES209" i="6" s="1"/>
  <c r="ER211" i="6"/>
  <c r="EU102" i="6"/>
  <c r="EU105" i="6" s="1"/>
  <c r="ET107" i="6"/>
  <c r="BH115" i="5"/>
  <c r="BH118" i="5" s="1"/>
  <c r="BG120" i="5"/>
  <c r="HP50" i="5"/>
  <c r="HP53" i="5" s="1"/>
  <c r="HO55" i="5"/>
  <c r="ES42" i="6"/>
  <c r="ET37" i="6"/>
  <c r="ET40" i="6" s="1"/>
  <c r="HO94" i="5"/>
  <c r="HP89" i="5"/>
  <c r="HP92" i="5" s="1"/>
  <c r="HO68" i="6"/>
  <c r="HP63" i="6"/>
  <c r="HP66" i="6" s="1"/>
  <c r="ES50" i="6"/>
  <c r="ES53" i="6" s="1"/>
  <c r="ER55" i="6"/>
  <c r="HQ128" i="6"/>
  <c r="HQ131" i="6" s="1"/>
  <c r="HP133" i="6"/>
  <c r="ER42" i="5"/>
  <c r="ES37" i="5"/>
  <c r="ES40" i="5" s="1"/>
  <c r="ET128" i="6"/>
  <c r="ET131" i="6" s="1"/>
  <c r="ES133" i="6"/>
  <c r="ES94" i="6"/>
  <c r="ET89" i="6"/>
  <c r="ET92" i="6" s="1"/>
  <c r="HE224" i="6"/>
  <c r="HF219" i="6"/>
  <c r="HF222" i="6" s="1"/>
  <c r="BF94" i="5"/>
  <c r="BG89" i="5"/>
  <c r="BG92" i="5" s="1"/>
  <c r="HP11" i="5"/>
  <c r="HP14" i="5" s="1"/>
  <c r="HO16" i="5"/>
  <c r="HP94" i="6"/>
  <c r="HQ89" i="6"/>
  <c r="HQ92" i="6" s="1"/>
  <c r="HF232" i="6"/>
  <c r="HF235" i="6" s="1"/>
  <c r="HE237" i="6"/>
  <c r="HO55" i="6"/>
  <c r="HP50" i="6"/>
  <c r="HP53" i="6" s="1"/>
  <c r="HP29" i="6"/>
  <c r="HQ24" i="6"/>
  <c r="HQ27" i="6" s="1"/>
  <c r="ES76" i="6"/>
  <c r="ES79" i="6" s="1"/>
  <c r="ER81" i="6"/>
  <c r="ER29" i="5"/>
  <c r="ES24" i="5"/>
  <c r="ES27" i="5" s="1"/>
  <c r="HO29" i="5"/>
  <c r="HP24" i="5"/>
  <c r="HP27" i="5" s="1"/>
  <c r="HO172" i="6"/>
  <c r="HP167" i="6"/>
  <c r="HP170" i="6" s="1"/>
  <c r="HO81" i="6"/>
  <c r="HP76" i="6"/>
  <c r="HP79" i="6" s="1"/>
  <c r="ES16" i="6"/>
  <c r="ET11" i="6"/>
  <c r="ET14" i="6" s="1"/>
  <c r="ET232" i="6"/>
  <c r="ET235" i="6" s="1"/>
  <c r="ES237" i="6"/>
  <c r="ET115" i="6"/>
  <c r="ET118" i="6" s="1"/>
  <c r="ES120" i="6"/>
  <c r="ER159" i="6"/>
  <c r="ES154" i="6"/>
  <c r="ES157" i="6" s="1"/>
  <c r="HP146" i="6"/>
  <c r="HQ141" i="6"/>
  <c r="HQ144" i="6" s="1"/>
  <c r="ES198" i="6"/>
  <c r="ET193" i="6"/>
  <c r="ET196" i="6" s="1"/>
  <c r="ES11" i="5"/>
  <c r="ES14" i="5" s="1"/>
  <c r="ER16" i="5"/>
  <c r="ES180" i="6"/>
  <c r="ES183" i="6" s="1"/>
  <c r="ER185" i="6"/>
  <c r="HP42" i="5" l="1"/>
  <c r="HQ37" i="5"/>
  <c r="HQ40" i="5" s="1"/>
  <c r="HQ102" i="6"/>
  <c r="HQ105" i="6" s="1"/>
  <c r="HP107" i="6"/>
  <c r="HP102" i="5"/>
  <c r="HP105" i="5" s="1"/>
  <c r="HO107" i="5"/>
  <c r="ER63" i="5"/>
  <c r="ER66" i="5" s="1"/>
  <c r="EQ68" i="5"/>
  <c r="ES24" i="6"/>
  <c r="ES27" i="6" s="1"/>
  <c r="ER29" i="6"/>
  <c r="ET63" i="6"/>
  <c r="ET66" i="6" s="1"/>
  <c r="ES68" i="6"/>
  <c r="HE11" i="6"/>
  <c r="HE14" i="6" s="1"/>
  <c r="HD16" i="6"/>
  <c r="HF193" i="6"/>
  <c r="HF196" i="6" s="1"/>
  <c r="HE198" i="6"/>
  <c r="HE159" i="6"/>
  <c r="HF154" i="6"/>
  <c r="HF157" i="6" s="1"/>
  <c r="HD211" i="6"/>
  <c r="HE206" i="6"/>
  <c r="HE209" i="6" s="1"/>
  <c r="ES146" i="6"/>
  <c r="ET141" i="6"/>
  <c r="ET144" i="6" s="1"/>
  <c r="HF115" i="6"/>
  <c r="HF118" i="6" s="1"/>
  <c r="HE120" i="6"/>
  <c r="ER76" i="5"/>
  <c r="ER79" i="5" s="1"/>
  <c r="EQ81" i="5"/>
  <c r="HP81" i="6"/>
  <c r="HQ76" i="6"/>
  <c r="HQ79" i="6" s="1"/>
  <c r="HQ50" i="6"/>
  <c r="HQ53" i="6" s="1"/>
  <c r="HP55" i="6"/>
  <c r="EU89" i="6"/>
  <c r="EU92" i="6" s="1"/>
  <c r="ET94" i="6"/>
  <c r="HP94" i="5"/>
  <c r="HQ89" i="5"/>
  <c r="HQ92" i="5" s="1"/>
  <c r="BH107" i="5"/>
  <c r="BI102" i="5"/>
  <c r="BI105" i="5" s="1"/>
  <c r="HQ11" i="5"/>
  <c r="HQ14" i="5" s="1"/>
  <c r="HP16" i="5"/>
  <c r="BH120" i="5"/>
  <c r="BI115" i="5"/>
  <c r="BI118" i="5" s="1"/>
  <c r="HQ167" i="6"/>
  <c r="HQ170" i="6" s="1"/>
  <c r="HP172" i="6"/>
  <c r="BH89" i="5"/>
  <c r="BH92" i="5" s="1"/>
  <c r="BG94" i="5"/>
  <c r="ET219" i="6"/>
  <c r="ET222" i="6" s="1"/>
  <c r="ES224" i="6"/>
  <c r="ET154" i="6"/>
  <c r="ET157" i="6" s="1"/>
  <c r="ES159" i="6"/>
  <c r="HF237" i="6"/>
  <c r="HG232" i="6"/>
  <c r="HG235" i="6" s="1"/>
  <c r="ET133" i="6"/>
  <c r="EU128" i="6"/>
  <c r="EU131" i="6" s="1"/>
  <c r="ES55" i="6"/>
  <c r="ET50" i="6"/>
  <c r="ET53" i="6" s="1"/>
  <c r="EU107" i="6"/>
  <c r="EV102" i="6"/>
  <c r="EV105" i="6" s="1"/>
  <c r="HP29" i="5"/>
  <c r="HQ24" i="5"/>
  <c r="HQ27" i="5" s="1"/>
  <c r="HR24" i="6"/>
  <c r="HR27" i="6" s="1"/>
  <c r="HQ29" i="6"/>
  <c r="HQ94" i="6"/>
  <c r="HR89" i="6"/>
  <c r="HR92" i="6" s="1"/>
  <c r="ES42" i="5"/>
  <c r="ET37" i="5"/>
  <c r="ET40" i="5" s="1"/>
  <c r="HP68" i="6"/>
  <c r="HQ63" i="6"/>
  <c r="HQ66" i="6" s="1"/>
  <c r="EU37" i="6"/>
  <c r="EU40" i="6" s="1"/>
  <c r="ET42" i="6"/>
  <c r="EU232" i="6"/>
  <c r="EU235" i="6" s="1"/>
  <c r="ET237" i="6"/>
  <c r="ET206" i="6"/>
  <c r="ET209" i="6" s="1"/>
  <c r="ES211" i="6"/>
  <c r="EU167" i="6"/>
  <c r="EU170" i="6" s="1"/>
  <c r="ET172" i="6"/>
  <c r="ES81" i="6"/>
  <c r="ET76" i="6"/>
  <c r="ET79" i="6" s="1"/>
  <c r="HQ146" i="6"/>
  <c r="HR141" i="6"/>
  <c r="HR144" i="6" s="1"/>
  <c r="EU11" i="6"/>
  <c r="EU14" i="6" s="1"/>
  <c r="ET16" i="6"/>
  <c r="ES29" i="5"/>
  <c r="ET24" i="5"/>
  <c r="ET27" i="5" s="1"/>
  <c r="HF224" i="6"/>
  <c r="HG219" i="6"/>
  <c r="HG222" i="6" s="1"/>
  <c r="ET120" i="6"/>
  <c r="EU115" i="6"/>
  <c r="EU118" i="6" s="1"/>
  <c r="ET198" i="6"/>
  <c r="EU193" i="6"/>
  <c r="EU196" i="6" s="1"/>
  <c r="ES185" i="6"/>
  <c r="ET180" i="6"/>
  <c r="ET183" i="6" s="1"/>
  <c r="ET11" i="5"/>
  <c r="ET14" i="5" s="1"/>
  <c r="ES16" i="5"/>
  <c r="HQ133" i="6"/>
  <c r="HR128" i="6"/>
  <c r="HR131" i="6" s="1"/>
  <c r="HQ50" i="5"/>
  <c r="HQ53" i="5" s="1"/>
  <c r="HP55" i="5"/>
  <c r="ES50" i="5"/>
  <c r="ES53" i="5" s="1"/>
  <c r="ER55" i="5"/>
  <c r="HQ42" i="5" l="1"/>
  <c r="HR37" i="5"/>
  <c r="HR40" i="5" s="1"/>
  <c r="HR102" i="6"/>
  <c r="HR105" i="6" s="1"/>
  <c r="HQ107" i="6"/>
  <c r="HP107" i="5"/>
  <c r="HQ102" i="5"/>
  <c r="HQ105" i="5" s="1"/>
  <c r="ES63" i="5"/>
  <c r="ES66" i="5" s="1"/>
  <c r="ER68" i="5"/>
  <c r="ES29" i="6"/>
  <c r="ET24" i="6"/>
  <c r="ET27" i="6" s="1"/>
  <c r="HG193" i="6"/>
  <c r="HG196" i="6" s="1"/>
  <c r="HF198" i="6"/>
  <c r="HF11" i="6"/>
  <c r="HF14" i="6" s="1"/>
  <c r="HE16" i="6"/>
  <c r="EU63" i="6"/>
  <c r="EU66" i="6" s="1"/>
  <c r="ET68" i="6"/>
  <c r="HG115" i="6"/>
  <c r="HG118" i="6" s="1"/>
  <c r="HF120" i="6"/>
  <c r="EU141" i="6"/>
  <c r="EU144" i="6" s="1"/>
  <c r="ET146" i="6"/>
  <c r="HE211" i="6"/>
  <c r="HF206" i="6"/>
  <c r="HF209" i="6" s="1"/>
  <c r="HF159" i="6"/>
  <c r="HG154" i="6"/>
  <c r="HG157" i="6" s="1"/>
  <c r="ES76" i="5"/>
  <c r="ES79" i="5" s="1"/>
  <c r="ER81" i="5"/>
  <c r="ET16" i="5"/>
  <c r="EU11" i="5"/>
  <c r="EU14" i="5" s="1"/>
  <c r="EV11" i="6"/>
  <c r="EV14" i="6" s="1"/>
  <c r="EU16" i="6"/>
  <c r="EU172" i="6"/>
  <c r="EV167" i="6"/>
  <c r="EV170" i="6" s="1"/>
  <c r="EU42" i="6"/>
  <c r="EV37" i="6"/>
  <c r="EV40" i="6" s="1"/>
  <c r="EU154" i="6"/>
  <c r="EU157" i="6" s="1"/>
  <c r="ET159" i="6"/>
  <c r="HQ172" i="6"/>
  <c r="HR167" i="6"/>
  <c r="HR170" i="6" s="1"/>
  <c r="HR89" i="5"/>
  <c r="HR92" i="5" s="1"/>
  <c r="HQ94" i="5"/>
  <c r="HG224" i="6"/>
  <c r="HH219" i="6"/>
  <c r="HH222" i="6" s="1"/>
  <c r="HS141" i="6"/>
  <c r="HS144" i="6" s="1"/>
  <c r="HR146" i="6"/>
  <c r="HQ68" i="6"/>
  <c r="HR63" i="6"/>
  <c r="HR66" i="6" s="1"/>
  <c r="ET55" i="6"/>
  <c r="EU50" i="6"/>
  <c r="EU53" i="6" s="1"/>
  <c r="EU206" i="6"/>
  <c r="EU209" i="6" s="1"/>
  <c r="ET211" i="6"/>
  <c r="HS24" i="6"/>
  <c r="HS27" i="6" s="1"/>
  <c r="HR29" i="6"/>
  <c r="ET224" i="6"/>
  <c r="EU219" i="6"/>
  <c r="EU222" i="6" s="1"/>
  <c r="HR11" i="5"/>
  <c r="HR14" i="5" s="1"/>
  <c r="HQ16" i="5"/>
  <c r="EV89" i="6"/>
  <c r="EV92" i="6" s="1"/>
  <c r="EU94" i="6"/>
  <c r="HR94" i="6"/>
  <c r="HS89" i="6"/>
  <c r="HS92" i="6" s="1"/>
  <c r="EU37" i="5"/>
  <c r="EU40" i="5" s="1"/>
  <c r="ET42" i="5"/>
  <c r="HR24" i="5"/>
  <c r="HR27" i="5" s="1"/>
  <c r="HQ29" i="5"/>
  <c r="EV128" i="6"/>
  <c r="EV131" i="6" s="1"/>
  <c r="EU133" i="6"/>
  <c r="ET185" i="6"/>
  <c r="EU180" i="6"/>
  <c r="EU183" i="6" s="1"/>
  <c r="HS128" i="6"/>
  <c r="HS131" i="6" s="1"/>
  <c r="HR133" i="6"/>
  <c r="EV193" i="6"/>
  <c r="EV196" i="6" s="1"/>
  <c r="EU198" i="6"/>
  <c r="ET81" i="6"/>
  <c r="EU76" i="6"/>
  <c r="EU79" i="6" s="1"/>
  <c r="EU237" i="6"/>
  <c r="EV232" i="6"/>
  <c r="EV235" i="6" s="1"/>
  <c r="HQ55" i="6"/>
  <c r="HR50" i="6"/>
  <c r="HR53" i="6" s="1"/>
  <c r="EU120" i="6"/>
  <c r="EV115" i="6"/>
  <c r="EV118" i="6" s="1"/>
  <c r="HG237" i="6"/>
  <c r="HH232" i="6"/>
  <c r="HH235" i="6" s="1"/>
  <c r="BI120" i="5"/>
  <c r="BJ115" i="5"/>
  <c r="BJ118" i="5" s="1"/>
  <c r="BJ102" i="5"/>
  <c r="BJ105" i="5" s="1"/>
  <c r="BI107" i="5"/>
  <c r="HR76" i="6"/>
  <c r="HR79" i="6" s="1"/>
  <c r="HQ81" i="6"/>
  <c r="EW102" i="6"/>
  <c r="EW105" i="6" s="1"/>
  <c r="EV107" i="6"/>
  <c r="HQ55" i="5"/>
  <c r="HR50" i="5"/>
  <c r="HR53" i="5" s="1"/>
  <c r="ET29" i="5"/>
  <c r="EU24" i="5"/>
  <c r="EU27" i="5" s="1"/>
  <c r="ET50" i="5"/>
  <c r="ET53" i="5" s="1"/>
  <c r="ES55" i="5"/>
  <c r="BH94" i="5"/>
  <c r="BI89" i="5"/>
  <c r="BI92" i="5" s="1"/>
  <c r="HS37" i="5" l="1"/>
  <c r="HS40" i="5" s="1"/>
  <c r="HR42" i="5"/>
  <c r="HR107" i="6"/>
  <c r="HS102" i="6"/>
  <c r="HS105" i="6" s="1"/>
  <c r="HQ107" i="5"/>
  <c r="HR102" i="5"/>
  <c r="HR105" i="5" s="1"/>
  <c r="ES68" i="5"/>
  <c r="ET63" i="5"/>
  <c r="ET66" i="5" s="1"/>
  <c r="EU24" i="6"/>
  <c r="EU27" i="6" s="1"/>
  <c r="ET29" i="6"/>
  <c r="EU68" i="6"/>
  <c r="EV63" i="6"/>
  <c r="EV66" i="6" s="1"/>
  <c r="HF16" i="6"/>
  <c r="HG11" i="6"/>
  <c r="HG14" i="6" s="1"/>
  <c r="HG198" i="6"/>
  <c r="HH193" i="6"/>
  <c r="HH196" i="6" s="1"/>
  <c r="HG159" i="6"/>
  <c r="HH154" i="6"/>
  <c r="HH157" i="6" s="1"/>
  <c r="HF211" i="6"/>
  <c r="HG206" i="6"/>
  <c r="HG209" i="6" s="1"/>
  <c r="EU146" i="6"/>
  <c r="EV141" i="6"/>
  <c r="EV144" i="6" s="1"/>
  <c r="ES81" i="5"/>
  <c r="ET76" i="5"/>
  <c r="ET79" i="5" s="1"/>
  <c r="HG120" i="6"/>
  <c r="HH115" i="6"/>
  <c r="HH118" i="6" s="1"/>
  <c r="EW37" i="6"/>
  <c r="EW40" i="6" s="1"/>
  <c r="EV42" i="6"/>
  <c r="HS76" i="6"/>
  <c r="HS79" i="6" s="1"/>
  <c r="HR81" i="6"/>
  <c r="HT128" i="6"/>
  <c r="HT131" i="6" s="1"/>
  <c r="HS133" i="6"/>
  <c r="HS24" i="5"/>
  <c r="HS27" i="5" s="1"/>
  <c r="HR29" i="5"/>
  <c r="HR94" i="5"/>
  <c r="HS89" i="5"/>
  <c r="HS92" i="5" s="1"/>
  <c r="HS94" i="6"/>
  <c r="HT89" i="6"/>
  <c r="HT92" i="6" s="1"/>
  <c r="EW115" i="6"/>
  <c r="EW118" i="6" s="1"/>
  <c r="EV120" i="6"/>
  <c r="EV237" i="6"/>
  <c r="EW232" i="6"/>
  <c r="EW235" i="6" s="1"/>
  <c r="EU185" i="6"/>
  <c r="EV180" i="6"/>
  <c r="EV183" i="6" s="1"/>
  <c r="HR68" i="6"/>
  <c r="HS63" i="6"/>
  <c r="HS66" i="6" s="1"/>
  <c r="EV172" i="6"/>
  <c r="EW167" i="6"/>
  <c r="EW170" i="6" s="1"/>
  <c r="BJ107" i="5"/>
  <c r="BK102" i="5"/>
  <c r="BK105" i="5" s="1"/>
  <c r="EV37" i="5"/>
  <c r="EV40" i="5" s="1"/>
  <c r="EU42" i="5"/>
  <c r="EV94" i="6"/>
  <c r="EW89" i="6"/>
  <c r="EW92" i="6" s="1"/>
  <c r="HS29" i="6"/>
  <c r="HT24" i="6"/>
  <c r="HT27" i="6" s="1"/>
  <c r="EV24" i="5"/>
  <c r="EV27" i="5" s="1"/>
  <c r="EU29" i="5"/>
  <c r="EU224" i="6"/>
  <c r="EV219" i="6"/>
  <c r="EV222" i="6" s="1"/>
  <c r="BK115" i="5"/>
  <c r="BK118" i="5" s="1"/>
  <c r="BJ120" i="5"/>
  <c r="HR172" i="6"/>
  <c r="HS167" i="6"/>
  <c r="HS170" i="6" s="1"/>
  <c r="HS50" i="5"/>
  <c r="HS53" i="5" s="1"/>
  <c r="HR55" i="5"/>
  <c r="HR55" i="6"/>
  <c r="HS50" i="6"/>
  <c r="HS53" i="6" s="1"/>
  <c r="EV76" i="6"/>
  <c r="EV79" i="6" s="1"/>
  <c r="EU81" i="6"/>
  <c r="ET55" i="5"/>
  <c r="EU50" i="5"/>
  <c r="EU53" i="5" s="1"/>
  <c r="HS11" i="5"/>
  <c r="HS14" i="5" s="1"/>
  <c r="HR16" i="5"/>
  <c r="EU211" i="6"/>
  <c r="EV206" i="6"/>
  <c r="EV209" i="6" s="1"/>
  <c r="HT141" i="6"/>
  <c r="HT144" i="6" s="1"/>
  <c r="HS146" i="6"/>
  <c r="EW11" i="6"/>
  <c r="EW14" i="6" s="1"/>
  <c r="EV16" i="6"/>
  <c r="HI232" i="6"/>
  <c r="HI235" i="6" s="1"/>
  <c r="HH237" i="6"/>
  <c r="HI219" i="6"/>
  <c r="HI222" i="6" s="1"/>
  <c r="HH224" i="6"/>
  <c r="EU16" i="5"/>
  <c r="EV11" i="5"/>
  <c r="EV14" i="5" s="1"/>
  <c r="EU55" i="6"/>
  <c r="EV50" i="6"/>
  <c r="EV53" i="6" s="1"/>
  <c r="BI94" i="5"/>
  <c r="BJ89" i="5"/>
  <c r="BJ92" i="5" s="1"/>
  <c r="EX102" i="6"/>
  <c r="EX105" i="6" s="1"/>
  <c r="EW107" i="6"/>
  <c r="EV198" i="6"/>
  <c r="EW193" i="6"/>
  <c r="EW196" i="6" s="1"/>
  <c r="EW128" i="6"/>
  <c r="EW131" i="6" s="1"/>
  <c r="EV133" i="6"/>
  <c r="EV154" i="6"/>
  <c r="EV157" i="6" s="1"/>
  <c r="EU159" i="6"/>
  <c r="HS42" i="5" l="1"/>
  <c r="HT37" i="5"/>
  <c r="HT40" i="5" s="1"/>
  <c r="HT102" i="6"/>
  <c r="HT105" i="6" s="1"/>
  <c r="HS107" i="6"/>
  <c r="HS102" i="5"/>
  <c r="HS105" i="5" s="1"/>
  <c r="HR107" i="5"/>
  <c r="EU63" i="5"/>
  <c r="EU66" i="5" s="1"/>
  <c r="ET68" i="5"/>
  <c r="EU29" i="6"/>
  <c r="EV24" i="6"/>
  <c r="EV27" i="6" s="1"/>
  <c r="HH198" i="6"/>
  <c r="HI193" i="6"/>
  <c r="HI196" i="6" s="1"/>
  <c r="HH11" i="6"/>
  <c r="HH14" i="6" s="1"/>
  <c r="HG16" i="6"/>
  <c r="EW63" i="6"/>
  <c r="EW66" i="6" s="1"/>
  <c r="EV68" i="6"/>
  <c r="EW141" i="6"/>
  <c r="EW144" i="6" s="1"/>
  <c r="EV146" i="6"/>
  <c r="EU76" i="5"/>
  <c r="EU79" i="5" s="1"/>
  <c r="ET81" i="5"/>
  <c r="HG211" i="6"/>
  <c r="HH206" i="6"/>
  <c r="HH209" i="6" s="1"/>
  <c r="HH120" i="6"/>
  <c r="HI115" i="6"/>
  <c r="HI118" i="6" s="1"/>
  <c r="HH159" i="6"/>
  <c r="HI154" i="6"/>
  <c r="HI157" i="6" s="1"/>
  <c r="EW11" i="5"/>
  <c r="EW14" i="5" s="1"/>
  <c r="EV16" i="5"/>
  <c r="EX107" i="6"/>
  <c r="EY102" i="6"/>
  <c r="EY105" i="6" s="1"/>
  <c r="HJ232" i="6"/>
  <c r="HJ235" i="6" s="1"/>
  <c r="HI237" i="6"/>
  <c r="HT11" i="5"/>
  <c r="HT14" i="5" s="1"/>
  <c r="HS16" i="5"/>
  <c r="EV81" i="6"/>
  <c r="EW76" i="6"/>
  <c r="EW79" i="6" s="1"/>
  <c r="HT29" i="6"/>
  <c r="HU24" i="6"/>
  <c r="HU27" i="6" s="1"/>
  <c r="HS55" i="6"/>
  <c r="HT50" i="6"/>
  <c r="HT53" i="6" s="1"/>
  <c r="EW94" i="6"/>
  <c r="EX89" i="6"/>
  <c r="EX92" i="6" s="1"/>
  <c r="EW172" i="6"/>
  <c r="EX167" i="6"/>
  <c r="EX170" i="6" s="1"/>
  <c r="EW237" i="6"/>
  <c r="EX232" i="6"/>
  <c r="EX235" i="6" s="1"/>
  <c r="HT89" i="5"/>
  <c r="HT92" i="5" s="1"/>
  <c r="HS94" i="5"/>
  <c r="EW133" i="6"/>
  <c r="EX128" i="6"/>
  <c r="EX131" i="6" s="1"/>
  <c r="HJ219" i="6"/>
  <c r="HJ222" i="6" s="1"/>
  <c r="HI224" i="6"/>
  <c r="EX11" i="6"/>
  <c r="EX14" i="6" s="1"/>
  <c r="EW16" i="6"/>
  <c r="BL115" i="5"/>
  <c r="BL118" i="5" s="1"/>
  <c r="BK120" i="5"/>
  <c r="HS172" i="6"/>
  <c r="HT167" i="6"/>
  <c r="HT170" i="6" s="1"/>
  <c r="BK89" i="5"/>
  <c r="BK92" i="5" s="1"/>
  <c r="BJ94" i="5"/>
  <c r="EV224" i="6"/>
  <c r="EW219" i="6"/>
  <c r="EW222" i="6" s="1"/>
  <c r="HT94" i="6"/>
  <c r="HU89" i="6"/>
  <c r="HU92" i="6" s="1"/>
  <c r="HU141" i="6"/>
  <c r="HU144" i="6" s="1"/>
  <c r="HT146" i="6"/>
  <c r="HS55" i="5"/>
  <c r="HT50" i="5"/>
  <c r="HT53" i="5" s="1"/>
  <c r="EV42" i="5"/>
  <c r="EW37" i="5"/>
  <c r="EW40" i="5" s="1"/>
  <c r="EW120" i="6"/>
  <c r="EX115" i="6"/>
  <c r="EX118" i="6" s="1"/>
  <c r="HS29" i="5"/>
  <c r="HT24" i="5"/>
  <c r="HT27" i="5" s="1"/>
  <c r="HT76" i="6"/>
  <c r="HT79" i="6" s="1"/>
  <c r="HS81" i="6"/>
  <c r="EV55" i="6"/>
  <c r="EW50" i="6"/>
  <c r="EW53" i="6" s="1"/>
  <c r="EW206" i="6"/>
  <c r="EW209" i="6" s="1"/>
  <c r="EV211" i="6"/>
  <c r="EU55" i="5"/>
  <c r="EV50" i="5"/>
  <c r="EV53" i="5" s="1"/>
  <c r="BK107" i="5"/>
  <c r="BL102" i="5"/>
  <c r="BL105" i="5" s="1"/>
  <c r="HT63" i="6"/>
  <c r="HT66" i="6" s="1"/>
  <c r="HS68" i="6"/>
  <c r="EV185" i="6"/>
  <c r="EW180" i="6"/>
  <c r="EW183" i="6" s="1"/>
  <c r="EX193" i="6"/>
  <c r="EX196" i="6" s="1"/>
  <c r="EW198" i="6"/>
  <c r="EV159" i="6"/>
  <c r="EW154" i="6"/>
  <c r="EW157" i="6" s="1"/>
  <c r="EV29" i="5"/>
  <c r="EW24" i="5"/>
  <c r="EW27" i="5" s="1"/>
  <c r="HT133" i="6"/>
  <c r="HU128" i="6"/>
  <c r="HU131" i="6" s="1"/>
  <c r="EX37" i="6"/>
  <c r="EX40" i="6" s="1"/>
  <c r="EW42" i="6"/>
  <c r="HU37" i="5" l="1"/>
  <c r="HU40" i="5" s="1"/>
  <c r="HT42" i="5"/>
  <c r="HT107" i="6"/>
  <c r="HU102" i="6"/>
  <c r="HU105" i="6" s="1"/>
  <c r="HT102" i="5"/>
  <c r="HT105" i="5" s="1"/>
  <c r="HS107" i="5"/>
  <c r="EV63" i="5"/>
  <c r="EV66" i="5" s="1"/>
  <c r="EU68" i="5"/>
  <c r="EW24" i="6"/>
  <c r="EW27" i="6" s="1"/>
  <c r="EV29" i="6"/>
  <c r="EX63" i="6"/>
  <c r="EX66" i="6" s="1"/>
  <c r="EW68" i="6"/>
  <c r="HI11" i="6"/>
  <c r="HI14" i="6" s="1"/>
  <c r="HH16" i="6"/>
  <c r="HJ193" i="6"/>
  <c r="HJ196" i="6" s="1"/>
  <c r="HI198" i="6"/>
  <c r="HI206" i="6"/>
  <c r="HI209" i="6" s="1"/>
  <c r="HH211" i="6"/>
  <c r="EV76" i="5"/>
  <c r="EV79" i="5" s="1"/>
  <c r="EU81" i="5"/>
  <c r="HJ115" i="6"/>
  <c r="HJ118" i="6" s="1"/>
  <c r="HI120" i="6"/>
  <c r="HJ154" i="6"/>
  <c r="HJ157" i="6" s="1"/>
  <c r="HI159" i="6"/>
  <c r="EW146" i="6"/>
  <c r="EX141" i="6"/>
  <c r="EX144" i="6" s="1"/>
  <c r="EY89" i="6"/>
  <c r="EY92" i="6" s="1"/>
  <c r="EX94" i="6"/>
  <c r="EX206" i="6"/>
  <c r="EX209" i="6" s="1"/>
  <c r="EW211" i="6"/>
  <c r="HU146" i="6"/>
  <c r="HV141" i="6"/>
  <c r="HV144" i="6" s="1"/>
  <c r="BL120" i="5"/>
  <c r="BM115" i="5"/>
  <c r="BM118" i="5" s="1"/>
  <c r="HU11" i="5"/>
  <c r="HU14" i="5" s="1"/>
  <c r="HT16" i="5"/>
  <c r="EW159" i="6"/>
  <c r="EX154" i="6"/>
  <c r="EX157" i="6" s="1"/>
  <c r="EW55" i="6"/>
  <c r="EX50" i="6"/>
  <c r="EX53" i="6" s="1"/>
  <c r="EY115" i="6"/>
  <c r="EY118" i="6" s="1"/>
  <c r="EX120" i="6"/>
  <c r="EX219" i="6"/>
  <c r="EX222" i="6" s="1"/>
  <c r="EW224" i="6"/>
  <c r="HT55" i="6"/>
  <c r="HU50" i="6"/>
  <c r="HU53" i="6" s="1"/>
  <c r="EX24" i="5"/>
  <c r="EX27" i="5" s="1"/>
  <c r="EW29" i="5"/>
  <c r="HU63" i="6"/>
  <c r="HU66" i="6" s="1"/>
  <c r="HT68" i="6"/>
  <c r="EY11" i="6"/>
  <c r="EY14" i="6" s="1"/>
  <c r="EX16" i="6"/>
  <c r="HT94" i="5"/>
  <c r="HU89" i="5"/>
  <c r="HU92" i="5" s="1"/>
  <c r="HJ237" i="6"/>
  <c r="HK232" i="6"/>
  <c r="HK235" i="6" s="1"/>
  <c r="BL107" i="5"/>
  <c r="BM102" i="5"/>
  <c r="BM105" i="5" s="1"/>
  <c r="EX37" i="5"/>
  <c r="EX40" i="5" s="1"/>
  <c r="EW42" i="5"/>
  <c r="EX237" i="6"/>
  <c r="EY232" i="6"/>
  <c r="EY235" i="6" s="1"/>
  <c r="EZ102" i="6"/>
  <c r="EZ105" i="6" s="1"/>
  <c r="EY107" i="6"/>
  <c r="EX198" i="6"/>
  <c r="EY193" i="6"/>
  <c r="EY196" i="6" s="1"/>
  <c r="BL89" i="5"/>
  <c r="BL92" i="5" s="1"/>
  <c r="BK94" i="5"/>
  <c r="HJ224" i="6"/>
  <c r="HK219" i="6"/>
  <c r="HK222" i="6" s="1"/>
  <c r="HT29" i="5"/>
  <c r="HU24" i="5"/>
  <c r="HU27" i="5" s="1"/>
  <c r="EX180" i="6"/>
  <c r="EX183" i="6" s="1"/>
  <c r="EW185" i="6"/>
  <c r="HT55" i="5"/>
  <c r="HU50" i="5"/>
  <c r="HU53" i="5" s="1"/>
  <c r="EY128" i="6"/>
  <c r="EY131" i="6" s="1"/>
  <c r="EX133" i="6"/>
  <c r="EY167" i="6"/>
  <c r="EY170" i="6" s="1"/>
  <c r="EX172" i="6"/>
  <c r="EX76" i="6"/>
  <c r="EX79" i="6" s="1"/>
  <c r="EW81" i="6"/>
  <c r="HU133" i="6"/>
  <c r="HV128" i="6"/>
  <c r="HV131" i="6" s="1"/>
  <c r="EV55" i="5"/>
  <c r="EW50" i="5"/>
  <c r="EW53" i="5" s="1"/>
  <c r="HU94" i="6"/>
  <c r="HV89" i="6"/>
  <c r="HV92" i="6" s="1"/>
  <c r="HT172" i="6"/>
  <c r="HU167" i="6"/>
  <c r="HU170" i="6" s="1"/>
  <c r="HV24" i="6"/>
  <c r="HV27" i="6" s="1"/>
  <c r="HU29" i="6"/>
  <c r="EX42" i="6"/>
  <c r="EY37" i="6"/>
  <c r="EY40" i="6" s="1"/>
  <c r="HU76" i="6"/>
  <c r="HU79" i="6" s="1"/>
  <c r="HT81" i="6"/>
  <c r="EW16" i="5"/>
  <c r="EX11" i="5"/>
  <c r="EX14" i="5" s="1"/>
  <c r="HU42" i="5" l="1"/>
  <c r="HV37" i="5"/>
  <c r="HV40" i="5" s="1"/>
  <c r="HU107" i="6"/>
  <c r="HV102" i="6"/>
  <c r="HV105" i="6" s="1"/>
  <c r="HU102" i="5"/>
  <c r="HU105" i="5" s="1"/>
  <c r="HT107" i="5"/>
  <c r="EW63" i="5"/>
  <c r="EW66" i="5" s="1"/>
  <c r="EV68" i="5"/>
  <c r="EW29" i="6"/>
  <c r="EX24" i="6"/>
  <c r="EX27" i="6" s="1"/>
  <c r="HJ198" i="6"/>
  <c r="HK193" i="6"/>
  <c r="HK196" i="6" s="1"/>
  <c r="HJ11" i="6"/>
  <c r="HJ14" i="6" s="1"/>
  <c r="HI16" i="6"/>
  <c r="EY63" i="6"/>
  <c r="EY66" i="6" s="1"/>
  <c r="EX68" i="6"/>
  <c r="HK154" i="6"/>
  <c r="HK157" i="6" s="1"/>
  <c r="HJ159" i="6"/>
  <c r="HK115" i="6"/>
  <c r="HK118" i="6" s="1"/>
  <c r="HJ120" i="6"/>
  <c r="EV81" i="5"/>
  <c r="EW76" i="5"/>
  <c r="EW79" i="5" s="1"/>
  <c r="EX146" i="6"/>
  <c r="EY141" i="6"/>
  <c r="EY144" i="6" s="1"/>
  <c r="HJ206" i="6"/>
  <c r="HJ209" i="6" s="1"/>
  <c r="HI211" i="6"/>
  <c r="HU55" i="5"/>
  <c r="HV50" i="5"/>
  <c r="HV53" i="5" s="1"/>
  <c r="EY237" i="6"/>
  <c r="EZ232" i="6"/>
  <c r="EZ235" i="6" s="1"/>
  <c r="HK237" i="6"/>
  <c r="HL232" i="6"/>
  <c r="HL235" i="6" s="1"/>
  <c r="EX159" i="6"/>
  <c r="EY154" i="6"/>
  <c r="EY157" i="6" s="1"/>
  <c r="BN115" i="5"/>
  <c r="BN118" i="5" s="1"/>
  <c r="BM120" i="5"/>
  <c r="HU68" i="6"/>
  <c r="HV63" i="6"/>
  <c r="HV66" i="6" s="1"/>
  <c r="EX224" i="6"/>
  <c r="EY219" i="6"/>
  <c r="EY222" i="6" s="1"/>
  <c r="HV94" i="6"/>
  <c r="HW89" i="6"/>
  <c r="HW92" i="6" s="1"/>
  <c r="HV146" i="6"/>
  <c r="HW141" i="6"/>
  <c r="HW144" i="6" s="1"/>
  <c r="EY180" i="6"/>
  <c r="EY183" i="6" s="1"/>
  <c r="EX185" i="6"/>
  <c r="EZ107" i="6"/>
  <c r="FA102" i="6"/>
  <c r="FA105" i="6" s="1"/>
  <c r="EX42" i="5"/>
  <c r="EY37" i="5"/>
  <c r="EY40" i="5" s="1"/>
  <c r="EY24" i="5"/>
  <c r="EY27" i="5" s="1"/>
  <c r="EX29" i="5"/>
  <c r="HW128" i="6"/>
  <c r="HW131" i="6" s="1"/>
  <c r="HV133" i="6"/>
  <c r="EX50" i="5"/>
  <c r="EX53" i="5" s="1"/>
  <c r="EW55" i="5"/>
  <c r="HV24" i="5"/>
  <c r="HV27" i="5" s="1"/>
  <c r="HU29" i="5"/>
  <c r="BN102" i="5"/>
  <c r="BN105" i="5" s="1"/>
  <c r="BM107" i="5"/>
  <c r="HU94" i="5"/>
  <c r="HV89" i="5"/>
  <c r="HV92" i="5" s="1"/>
  <c r="HU172" i="6"/>
  <c r="HV167" i="6"/>
  <c r="HV170" i="6" s="1"/>
  <c r="EY172" i="6"/>
  <c r="EZ167" i="6"/>
  <c r="EZ170" i="6" s="1"/>
  <c r="EY120" i="6"/>
  <c r="EZ115" i="6"/>
  <c r="EZ118" i="6" s="1"/>
  <c r="HV11" i="5"/>
  <c r="HV14" i="5" s="1"/>
  <c r="HU16" i="5"/>
  <c r="EY206" i="6"/>
  <c r="EY209" i="6" s="1"/>
  <c r="EX211" i="6"/>
  <c r="HU81" i="6"/>
  <c r="HV76" i="6"/>
  <c r="HV79" i="6" s="1"/>
  <c r="EX81" i="6"/>
  <c r="EY76" i="6"/>
  <c r="EY79" i="6" s="1"/>
  <c r="EY42" i="6"/>
  <c r="EZ37" i="6"/>
  <c r="EZ40" i="6" s="1"/>
  <c r="EX16" i="5"/>
  <c r="EY11" i="5"/>
  <c r="EY14" i="5" s="1"/>
  <c r="HK224" i="6"/>
  <c r="HL219" i="6"/>
  <c r="HL222" i="6" s="1"/>
  <c r="EZ193" i="6"/>
  <c r="EZ196" i="6" s="1"/>
  <c r="EY198" i="6"/>
  <c r="HV50" i="6"/>
  <c r="HV53" i="6" s="1"/>
  <c r="HU55" i="6"/>
  <c r="EY50" i="6"/>
  <c r="EY53" i="6" s="1"/>
  <c r="EX55" i="6"/>
  <c r="BL94" i="5"/>
  <c r="BM89" i="5"/>
  <c r="BM92" i="5" s="1"/>
  <c r="HV29" i="6"/>
  <c r="HW24" i="6"/>
  <c r="HW27" i="6" s="1"/>
  <c r="EZ128" i="6"/>
  <c r="EZ131" i="6" s="1"/>
  <c r="EY133" i="6"/>
  <c r="EY16" i="6"/>
  <c r="EZ11" i="6"/>
  <c r="EZ14" i="6" s="1"/>
  <c r="EY94" i="6"/>
  <c r="EZ89" i="6"/>
  <c r="EZ92" i="6" s="1"/>
  <c r="HV42" i="5" l="1"/>
  <c r="HW37" i="5"/>
  <c r="HW40" i="5" s="1"/>
  <c r="HV107" i="6"/>
  <c r="HW102" i="6"/>
  <c r="HW105" i="6" s="1"/>
  <c r="HV102" i="5"/>
  <c r="HV105" i="5" s="1"/>
  <c r="HU107" i="5"/>
  <c r="EX63" i="5"/>
  <c r="EX66" i="5" s="1"/>
  <c r="EW68" i="5"/>
  <c r="EY24" i="6"/>
  <c r="EY27" i="6" s="1"/>
  <c r="EX29" i="6"/>
  <c r="EZ63" i="6"/>
  <c r="EZ66" i="6" s="1"/>
  <c r="EY68" i="6"/>
  <c r="HJ16" i="6"/>
  <c r="HK11" i="6"/>
  <c r="HK14" i="6" s="1"/>
  <c r="HK198" i="6"/>
  <c r="HL193" i="6"/>
  <c r="HL196" i="6" s="1"/>
  <c r="EZ141" i="6"/>
  <c r="EZ144" i="6" s="1"/>
  <c r="EY146" i="6"/>
  <c r="EW81" i="5"/>
  <c r="EX76" i="5"/>
  <c r="EX79" i="5" s="1"/>
  <c r="HL115" i="6"/>
  <c r="HL118" i="6" s="1"/>
  <c r="HK120" i="6"/>
  <c r="HK206" i="6"/>
  <c r="HK209" i="6" s="1"/>
  <c r="HJ211" i="6"/>
  <c r="HK159" i="6"/>
  <c r="HL154" i="6"/>
  <c r="HL157" i="6" s="1"/>
  <c r="EY16" i="5"/>
  <c r="EZ11" i="5"/>
  <c r="EZ14" i="5" s="1"/>
  <c r="HM232" i="6"/>
  <c r="HM235" i="6" s="1"/>
  <c r="HL237" i="6"/>
  <c r="FA37" i="6"/>
  <c r="FA40" i="6" s="1"/>
  <c r="EZ42" i="6"/>
  <c r="FA167" i="6"/>
  <c r="FA170" i="6" s="1"/>
  <c r="EZ172" i="6"/>
  <c r="FA107" i="6"/>
  <c r="FB102" i="6"/>
  <c r="FB105" i="6" s="1"/>
  <c r="HW63" i="6"/>
  <c r="HW66" i="6" s="1"/>
  <c r="HV68" i="6"/>
  <c r="FA232" i="6"/>
  <c r="FA235" i="6" s="1"/>
  <c r="EZ237" i="6"/>
  <c r="EZ219" i="6"/>
  <c r="EZ222" i="6" s="1"/>
  <c r="EY224" i="6"/>
  <c r="EY211" i="6"/>
  <c r="EZ206" i="6"/>
  <c r="EZ209" i="6" s="1"/>
  <c r="HW11" i="5"/>
  <c r="HW14" i="5" s="1"/>
  <c r="HV16" i="5"/>
  <c r="BN107" i="5"/>
  <c r="BO102" i="5"/>
  <c r="BO105" i="5" s="1"/>
  <c r="HW133" i="6"/>
  <c r="HX128" i="6"/>
  <c r="HX131" i="6" s="1"/>
  <c r="EZ37" i="5"/>
  <c r="EZ40" i="5" s="1"/>
  <c r="EY42" i="5"/>
  <c r="BM94" i="5"/>
  <c r="BN89" i="5"/>
  <c r="BN92" i="5" s="1"/>
  <c r="EZ76" i="6"/>
  <c r="EZ79" i="6" s="1"/>
  <c r="EY81" i="6"/>
  <c r="EZ120" i="6"/>
  <c r="FA115" i="6"/>
  <c r="FA118" i="6" s="1"/>
  <c r="HV94" i="5"/>
  <c r="HW89" i="5"/>
  <c r="HW92" i="5" s="1"/>
  <c r="HL224" i="6"/>
  <c r="HM219" i="6"/>
  <c r="HM222" i="6" s="1"/>
  <c r="EY29" i="5"/>
  <c r="EZ24" i="5"/>
  <c r="EZ27" i="5" s="1"/>
  <c r="EY185" i="6"/>
  <c r="EZ180" i="6"/>
  <c r="EZ183" i="6" s="1"/>
  <c r="BN120" i="5"/>
  <c r="BO115" i="5"/>
  <c r="BO118" i="5" s="1"/>
  <c r="FA128" i="6"/>
  <c r="FA131" i="6" s="1"/>
  <c r="EZ133" i="6"/>
  <c r="HW29" i="6"/>
  <c r="HX24" i="6"/>
  <c r="HX27" i="6" s="1"/>
  <c r="FA89" i="6"/>
  <c r="FA92" i="6" s="1"/>
  <c r="EZ94" i="6"/>
  <c r="HW167" i="6"/>
  <c r="HW170" i="6" s="1"/>
  <c r="HV172" i="6"/>
  <c r="HW146" i="6"/>
  <c r="HX141" i="6"/>
  <c r="HX144" i="6" s="1"/>
  <c r="HW94" i="6"/>
  <c r="HX89" i="6"/>
  <c r="HX92" i="6" s="1"/>
  <c r="EY159" i="6"/>
  <c r="EZ154" i="6"/>
  <c r="EZ157" i="6" s="1"/>
  <c r="HV55" i="5"/>
  <c r="HW50" i="5"/>
  <c r="HW53" i="5" s="1"/>
  <c r="HW50" i="6"/>
  <c r="HW53" i="6" s="1"/>
  <c r="HV55" i="6"/>
  <c r="EX55" i="5"/>
  <c r="EY50" i="5"/>
  <c r="EY53" i="5" s="1"/>
  <c r="EZ16" i="6"/>
  <c r="FA11" i="6"/>
  <c r="FA14" i="6" s="1"/>
  <c r="FA193" i="6"/>
  <c r="FA196" i="6" s="1"/>
  <c r="EZ198" i="6"/>
  <c r="HW76" i="6"/>
  <c r="HW79" i="6" s="1"/>
  <c r="HV81" i="6"/>
  <c r="EY55" i="6"/>
  <c r="EZ50" i="6"/>
  <c r="EZ53" i="6" s="1"/>
  <c r="HV29" i="5"/>
  <c r="HW24" i="5"/>
  <c r="HW27" i="5" s="1"/>
  <c r="HW42" i="5" l="1"/>
  <c r="HX37" i="5"/>
  <c r="HX40" i="5" s="1"/>
  <c r="HW107" i="6"/>
  <c r="HX102" i="6"/>
  <c r="HX105" i="6" s="1"/>
  <c r="HW102" i="5"/>
  <c r="HW105" i="5" s="1"/>
  <c r="HV107" i="5"/>
  <c r="EY63" i="5"/>
  <c r="EY66" i="5" s="1"/>
  <c r="EX68" i="5"/>
  <c r="EZ24" i="6"/>
  <c r="EZ27" i="6" s="1"/>
  <c r="EY29" i="6"/>
  <c r="HL198" i="6"/>
  <c r="HM193" i="6"/>
  <c r="HM196" i="6" s="1"/>
  <c r="HL11" i="6"/>
  <c r="HL14" i="6" s="1"/>
  <c r="HK16" i="6"/>
  <c r="FA63" i="6"/>
  <c r="FA66" i="6" s="1"/>
  <c r="EZ68" i="6"/>
  <c r="HK211" i="6"/>
  <c r="HL206" i="6"/>
  <c r="HL209" i="6" s="1"/>
  <c r="HM115" i="6"/>
  <c r="HM118" i="6" s="1"/>
  <c r="HL120" i="6"/>
  <c r="EY76" i="5"/>
  <c r="EY79" i="5" s="1"/>
  <c r="EX81" i="5"/>
  <c r="HL159" i="6"/>
  <c r="HM154" i="6"/>
  <c r="HM157" i="6" s="1"/>
  <c r="FA141" i="6"/>
  <c r="FA144" i="6" s="1"/>
  <c r="EZ146" i="6"/>
  <c r="FA198" i="6"/>
  <c r="FB193" i="6"/>
  <c r="FB196" i="6" s="1"/>
  <c r="HW16" i="5"/>
  <c r="HX11" i="5"/>
  <c r="HX14" i="5" s="1"/>
  <c r="HW68" i="6"/>
  <c r="HX63" i="6"/>
  <c r="HX66" i="6" s="1"/>
  <c r="FA42" i="6"/>
  <c r="FB37" i="6"/>
  <c r="FB40" i="6" s="1"/>
  <c r="HW94" i="5"/>
  <c r="HX89" i="5"/>
  <c r="HX92" i="5" s="1"/>
  <c r="EZ211" i="6"/>
  <c r="FA206" i="6"/>
  <c r="FA209" i="6" s="1"/>
  <c r="EZ29" i="5"/>
  <c r="FA24" i="5"/>
  <c r="FA27" i="5" s="1"/>
  <c r="FA37" i="5"/>
  <c r="FA40" i="5" s="1"/>
  <c r="EZ42" i="5"/>
  <c r="BO89" i="5"/>
  <c r="BO92" i="5" s="1"/>
  <c r="BN94" i="5"/>
  <c r="FA50" i="6"/>
  <c r="FA53" i="6" s="1"/>
  <c r="EZ55" i="6"/>
  <c r="HX167" i="6"/>
  <c r="HX170" i="6" s="1"/>
  <c r="HW172" i="6"/>
  <c r="EZ50" i="5"/>
  <c r="EZ53" i="5" s="1"/>
  <c r="EY55" i="5"/>
  <c r="BO120" i="5"/>
  <c r="BP115" i="5"/>
  <c r="BP118" i="5" s="1"/>
  <c r="FA120" i="6"/>
  <c r="FB115" i="6"/>
  <c r="FB118" i="6" s="1"/>
  <c r="HY128" i="6"/>
  <c r="HY131" i="6" s="1"/>
  <c r="HX133" i="6"/>
  <c r="FC102" i="6"/>
  <c r="FC105" i="6" s="1"/>
  <c r="FB107" i="6"/>
  <c r="FB11" i="6"/>
  <c r="FB14" i="6" s="1"/>
  <c r="FA16" i="6"/>
  <c r="FA133" i="6"/>
  <c r="FB128" i="6"/>
  <c r="FB131" i="6" s="1"/>
  <c r="HX94" i="6"/>
  <c r="HY89" i="6"/>
  <c r="HY92" i="6" s="1"/>
  <c r="HX76" i="6"/>
  <c r="HX79" i="6" s="1"/>
  <c r="HW81" i="6"/>
  <c r="EZ224" i="6"/>
  <c r="FA219" i="6"/>
  <c r="FA222" i="6" s="1"/>
  <c r="HN232" i="6"/>
  <c r="HN235" i="6" s="1"/>
  <c r="HM237" i="6"/>
  <c r="HX50" i="5"/>
  <c r="HX53" i="5" s="1"/>
  <c r="HW55" i="5"/>
  <c r="HX24" i="5"/>
  <c r="HX27" i="5" s="1"/>
  <c r="HW29" i="5"/>
  <c r="HX146" i="6"/>
  <c r="HY141" i="6"/>
  <c r="HY144" i="6" s="1"/>
  <c r="HM224" i="6"/>
  <c r="HN219" i="6"/>
  <c r="HN222" i="6" s="1"/>
  <c r="BO107" i="5"/>
  <c r="BP102" i="5"/>
  <c r="BP105" i="5" s="1"/>
  <c r="FA11" i="5"/>
  <c r="FA14" i="5" s="1"/>
  <c r="EZ16" i="5"/>
  <c r="HX29" i="6"/>
  <c r="HY24" i="6"/>
  <c r="HY27" i="6" s="1"/>
  <c r="FA154" i="6"/>
  <c r="FA157" i="6" s="1"/>
  <c r="EZ159" i="6"/>
  <c r="FA180" i="6"/>
  <c r="FA183" i="6" s="1"/>
  <c r="EZ185" i="6"/>
  <c r="HX50" i="6"/>
  <c r="HX53" i="6" s="1"/>
  <c r="HW55" i="6"/>
  <c r="FA94" i="6"/>
  <c r="FB89" i="6"/>
  <c r="FB92" i="6" s="1"/>
  <c r="EZ81" i="6"/>
  <c r="FA76" i="6"/>
  <c r="FA79" i="6" s="1"/>
  <c r="FB232" i="6"/>
  <c r="FB235" i="6" s="1"/>
  <c r="FA237" i="6"/>
  <c r="FA172" i="6"/>
  <c r="FB167" i="6"/>
  <c r="FB170" i="6" s="1"/>
  <c r="HX42" i="5" l="1"/>
  <c r="HY37" i="5"/>
  <c r="HY40" i="5" s="1"/>
  <c r="HY102" i="6"/>
  <c r="HY105" i="6" s="1"/>
  <c r="HX107" i="6"/>
  <c r="HW107" i="5"/>
  <c r="HX102" i="5"/>
  <c r="HX105" i="5" s="1"/>
  <c r="EY68" i="5"/>
  <c r="EZ63" i="5"/>
  <c r="EZ66" i="5" s="1"/>
  <c r="FA24" i="6"/>
  <c r="FA27" i="6" s="1"/>
  <c r="EZ29" i="6"/>
  <c r="FA68" i="6"/>
  <c r="FB63" i="6"/>
  <c r="FB66" i="6" s="1"/>
  <c r="HL16" i="6"/>
  <c r="HM11" i="6"/>
  <c r="HM14" i="6" s="1"/>
  <c r="HM198" i="6"/>
  <c r="HN193" i="6"/>
  <c r="HN196" i="6" s="1"/>
  <c r="EZ76" i="5"/>
  <c r="EZ79" i="5" s="1"/>
  <c r="EY81" i="5"/>
  <c r="HM120" i="6"/>
  <c r="HN115" i="6"/>
  <c r="HN118" i="6" s="1"/>
  <c r="HL211" i="6"/>
  <c r="HM206" i="6"/>
  <c r="HM209" i="6" s="1"/>
  <c r="HM159" i="6"/>
  <c r="HN154" i="6"/>
  <c r="HN157" i="6" s="1"/>
  <c r="FB141" i="6"/>
  <c r="FB144" i="6" s="1"/>
  <c r="FA146" i="6"/>
  <c r="HY50" i="6"/>
  <c r="HY53" i="6" s="1"/>
  <c r="HX55" i="6"/>
  <c r="FB76" i="6"/>
  <c r="FB79" i="6" s="1"/>
  <c r="FA81" i="6"/>
  <c r="FB42" i="6"/>
  <c r="FC37" i="6"/>
  <c r="FC40" i="6" s="1"/>
  <c r="FB198" i="6"/>
  <c r="FC193" i="6"/>
  <c r="FC196" i="6" s="1"/>
  <c r="FB219" i="6"/>
  <c r="FB222" i="6" s="1"/>
  <c r="FA224" i="6"/>
  <c r="HX172" i="6"/>
  <c r="HY167" i="6"/>
  <c r="HY170" i="6" s="1"/>
  <c r="HY146" i="6"/>
  <c r="HZ141" i="6"/>
  <c r="HZ144" i="6" s="1"/>
  <c r="EZ55" i="5"/>
  <c r="FA50" i="5"/>
  <c r="FA53" i="5" s="1"/>
  <c r="HX81" i="6"/>
  <c r="HY76" i="6"/>
  <c r="HY79" i="6" s="1"/>
  <c r="BP107" i="5"/>
  <c r="BQ102" i="5"/>
  <c r="BQ105" i="5" s="1"/>
  <c r="HY94" i="6"/>
  <c r="HZ89" i="6"/>
  <c r="HZ92" i="6" s="1"/>
  <c r="BP120" i="5"/>
  <c r="BQ115" i="5"/>
  <c r="BQ118" i="5" s="1"/>
  <c r="FA211" i="6"/>
  <c r="FB206" i="6"/>
  <c r="FB209" i="6" s="1"/>
  <c r="HY63" i="6"/>
  <c r="HY66" i="6" s="1"/>
  <c r="HX68" i="6"/>
  <c r="FB180" i="6"/>
  <c r="FB183" i="6" s="1"/>
  <c r="FA185" i="6"/>
  <c r="FC107" i="6"/>
  <c r="FD102" i="6"/>
  <c r="FD105" i="6" s="1"/>
  <c r="HY50" i="5"/>
  <c r="HY53" i="5" s="1"/>
  <c r="HX55" i="5"/>
  <c r="HZ128" i="6"/>
  <c r="HZ131" i="6" s="1"/>
  <c r="HY133" i="6"/>
  <c r="FA55" i="6"/>
  <c r="FB50" i="6"/>
  <c r="FB53" i="6" s="1"/>
  <c r="HY29" i="6"/>
  <c r="HZ24" i="6"/>
  <c r="HZ27" i="6" s="1"/>
  <c r="FC232" i="6"/>
  <c r="FC235" i="6" s="1"/>
  <c r="FB237" i="6"/>
  <c r="FB37" i="5"/>
  <c r="FB40" i="5" s="1"/>
  <c r="FA42" i="5"/>
  <c r="HY24" i="5"/>
  <c r="HY27" i="5" s="1"/>
  <c r="HX29" i="5"/>
  <c r="FB94" i="6"/>
  <c r="FC89" i="6"/>
  <c r="FC92" i="6" s="1"/>
  <c r="HN224" i="6"/>
  <c r="HO219" i="6"/>
  <c r="HO222" i="6" s="1"/>
  <c r="FB133" i="6"/>
  <c r="FC128" i="6"/>
  <c r="FC131" i="6" s="1"/>
  <c r="FB120" i="6"/>
  <c r="FC115" i="6"/>
  <c r="FC118" i="6" s="1"/>
  <c r="FA29" i="5"/>
  <c r="FB24" i="5"/>
  <c r="FB27" i="5" s="1"/>
  <c r="HX94" i="5"/>
  <c r="HY89" i="5"/>
  <c r="HY92" i="5" s="1"/>
  <c r="HX16" i="5"/>
  <c r="HY11" i="5"/>
  <c r="HY14" i="5" s="1"/>
  <c r="FB16" i="6"/>
  <c r="FC11" i="6"/>
  <c r="FC14" i="6" s="1"/>
  <c r="FB11" i="5"/>
  <c r="FB14" i="5" s="1"/>
  <c r="FA16" i="5"/>
  <c r="FB172" i="6"/>
  <c r="FC167" i="6"/>
  <c r="FC170" i="6" s="1"/>
  <c r="FA159" i="6"/>
  <c r="FB154" i="6"/>
  <c r="FB157" i="6" s="1"/>
  <c r="HO232" i="6"/>
  <c r="HO235" i="6" s="1"/>
  <c r="HN237" i="6"/>
  <c r="BP89" i="5"/>
  <c r="BP92" i="5" s="1"/>
  <c r="BO94" i="5"/>
  <c r="HZ37" i="5" l="1"/>
  <c r="HZ40" i="5" s="1"/>
  <c r="HY42" i="5"/>
  <c r="HY107" i="6"/>
  <c r="HZ102" i="6"/>
  <c r="HZ105" i="6" s="1"/>
  <c r="HY102" i="5"/>
  <c r="HY105" i="5" s="1"/>
  <c r="HX107" i="5"/>
  <c r="EZ68" i="5"/>
  <c r="FA63" i="5"/>
  <c r="FA66" i="5" s="1"/>
  <c r="FB24" i="6"/>
  <c r="FB27" i="6" s="1"/>
  <c r="FA29" i="6"/>
  <c r="HN198" i="6"/>
  <c r="HO193" i="6"/>
  <c r="HO196" i="6" s="1"/>
  <c r="HM16" i="6"/>
  <c r="HN11" i="6"/>
  <c r="HN14" i="6" s="1"/>
  <c r="FC63" i="6"/>
  <c r="FC66" i="6" s="1"/>
  <c r="FB68" i="6"/>
  <c r="HN206" i="6"/>
  <c r="HN209" i="6" s="1"/>
  <c r="HM211" i="6"/>
  <c r="HN120" i="6"/>
  <c r="HO115" i="6"/>
  <c r="HO118" i="6" s="1"/>
  <c r="HO154" i="6"/>
  <c r="HO157" i="6" s="1"/>
  <c r="HN159" i="6"/>
  <c r="FC141" i="6"/>
  <c r="FC144" i="6" s="1"/>
  <c r="FB146" i="6"/>
  <c r="FA76" i="5"/>
  <c r="FA79" i="5" s="1"/>
  <c r="EZ81" i="5"/>
  <c r="HZ11" i="5"/>
  <c r="HZ14" i="5" s="1"/>
  <c r="HY16" i="5"/>
  <c r="HZ94" i="6"/>
  <c r="IA89" i="6"/>
  <c r="IA92" i="6" s="1"/>
  <c r="BQ89" i="5"/>
  <c r="BQ92" i="5" s="1"/>
  <c r="BP94" i="5"/>
  <c r="IA128" i="6"/>
  <c r="IA131" i="6" s="1"/>
  <c r="HZ133" i="6"/>
  <c r="FB16" i="5"/>
  <c r="FC11" i="5"/>
  <c r="FC14" i="5" s="1"/>
  <c r="FD128" i="6"/>
  <c r="FD131" i="6" s="1"/>
  <c r="FC133" i="6"/>
  <c r="BR102" i="5"/>
  <c r="BR105" i="5" s="1"/>
  <c r="BQ107" i="5"/>
  <c r="HZ146" i="6"/>
  <c r="IA141" i="6"/>
  <c r="IA144" i="6" s="1"/>
  <c r="FD115" i="6"/>
  <c r="FD118" i="6" s="1"/>
  <c r="FC120" i="6"/>
  <c r="FA55" i="5"/>
  <c r="FB50" i="5"/>
  <c r="FB53" i="5" s="1"/>
  <c r="HZ50" i="5"/>
  <c r="HZ53" i="5" s="1"/>
  <c r="HY55" i="5"/>
  <c r="HY68" i="6"/>
  <c r="HZ63" i="6"/>
  <c r="HZ66" i="6" s="1"/>
  <c r="FB224" i="6"/>
  <c r="FC219" i="6"/>
  <c r="FC222" i="6" s="1"/>
  <c r="HZ29" i="6"/>
  <c r="IA24" i="6"/>
  <c r="IA27" i="6" s="1"/>
  <c r="HP232" i="6"/>
  <c r="HP235" i="6" s="1"/>
  <c r="HO237" i="6"/>
  <c r="HZ24" i="5"/>
  <c r="HZ27" i="5" s="1"/>
  <c r="HY29" i="5"/>
  <c r="FB29" i="5"/>
  <c r="FC24" i="5"/>
  <c r="FC27" i="5" s="1"/>
  <c r="FD107" i="6"/>
  <c r="FE102" i="6"/>
  <c r="FE105" i="6" s="1"/>
  <c r="FC206" i="6"/>
  <c r="FC209" i="6" s="1"/>
  <c r="FB211" i="6"/>
  <c r="HY172" i="6"/>
  <c r="HZ167" i="6"/>
  <c r="HZ170" i="6" s="1"/>
  <c r="FD193" i="6"/>
  <c r="FD196" i="6" s="1"/>
  <c r="FC198" i="6"/>
  <c r="FB159" i="6"/>
  <c r="FC154" i="6"/>
  <c r="FC157" i="6" s="1"/>
  <c r="FC16" i="6"/>
  <c r="FD11" i="6"/>
  <c r="FD14" i="6" s="1"/>
  <c r="HO224" i="6"/>
  <c r="HP219" i="6"/>
  <c r="HP222" i="6" s="1"/>
  <c r="FB42" i="5"/>
  <c r="FC37" i="5"/>
  <c r="FC40" i="5" s="1"/>
  <c r="FB81" i="6"/>
  <c r="FC76" i="6"/>
  <c r="FC79" i="6" s="1"/>
  <c r="HZ89" i="5"/>
  <c r="HZ92" i="5" s="1"/>
  <c r="HY94" i="5"/>
  <c r="FD167" i="6"/>
  <c r="FD170" i="6" s="1"/>
  <c r="FC172" i="6"/>
  <c r="FD89" i="6"/>
  <c r="FD92" i="6" s="1"/>
  <c r="FC94" i="6"/>
  <c r="FC50" i="6"/>
  <c r="FC53" i="6" s="1"/>
  <c r="FB55" i="6"/>
  <c r="BQ120" i="5"/>
  <c r="BR115" i="5"/>
  <c r="BR118" i="5" s="1"/>
  <c r="HZ76" i="6"/>
  <c r="HZ79" i="6" s="1"/>
  <c r="HY81" i="6"/>
  <c r="FC42" i="6"/>
  <c r="FD37" i="6"/>
  <c r="FD40" i="6" s="1"/>
  <c r="FD232" i="6"/>
  <c r="FD235" i="6" s="1"/>
  <c r="FC237" i="6"/>
  <c r="FC180" i="6"/>
  <c r="FC183" i="6" s="1"/>
  <c r="FB185" i="6"/>
  <c r="HY55" i="6"/>
  <c r="HZ50" i="6"/>
  <c r="HZ53" i="6" s="1"/>
  <c r="IA37" i="5" l="1"/>
  <c r="IA40" i="5" s="1"/>
  <c r="HZ42" i="5"/>
  <c r="HZ107" i="6"/>
  <c r="IA102" i="6"/>
  <c r="IA105" i="6" s="1"/>
  <c r="HY107" i="5"/>
  <c r="HZ102" i="5"/>
  <c r="HZ105" i="5" s="1"/>
  <c r="FB63" i="5"/>
  <c r="FB66" i="5" s="1"/>
  <c r="FA68" i="5"/>
  <c r="FC24" i="6"/>
  <c r="FC27" i="6" s="1"/>
  <c r="FB29" i="6"/>
  <c r="FD63" i="6"/>
  <c r="FD66" i="6" s="1"/>
  <c r="FC68" i="6"/>
  <c r="HN16" i="6"/>
  <c r="HO11" i="6"/>
  <c r="HO14" i="6" s="1"/>
  <c r="HO198" i="6"/>
  <c r="HP193" i="6"/>
  <c r="HP196" i="6" s="1"/>
  <c r="FD141" i="6"/>
  <c r="FD144" i="6" s="1"/>
  <c r="FC146" i="6"/>
  <c r="HO159" i="6"/>
  <c r="HP154" i="6"/>
  <c r="HP157" i="6" s="1"/>
  <c r="HO120" i="6"/>
  <c r="HP115" i="6"/>
  <c r="HP118" i="6" s="1"/>
  <c r="FB76" i="5"/>
  <c r="FB79" i="5" s="1"/>
  <c r="FA81" i="5"/>
  <c r="HO206" i="6"/>
  <c r="HO209" i="6" s="1"/>
  <c r="HN211" i="6"/>
  <c r="FE107" i="6"/>
  <c r="FF102" i="6"/>
  <c r="FF105" i="6" s="1"/>
  <c r="FF107" i="6" s="1"/>
  <c r="FD180" i="6"/>
  <c r="FD183" i="6" s="1"/>
  <c r="FC185" i="6"/>
  <c r="HP224" i="6"/>
  <c r="HQ219" i="6"/>
  <c r="HQ222" i="6" s="1"/>
  <c r="HZ172" i="6"/>
  <c r="IA167" i="6"/>
  <c r="IA170" i="6" s="1"/>
  <c r="FD24" i="5"/>
  <c r="FD27" i="5" s="1"/>
  <c r="FC29" i="5"/>
  <c r="FD219" i="6"/>
  <c r="FD222" i="6" s="1"/>
  <c r="FC224" i="6"/>
  <c r="FC50" i="5"/>
  <c r="FC53" i="5" s="1"/>
  <c r="FB55" i="5"/>
  <c r="IA89" i="5"/>
  <c r="IA92" i="5" s="1"/>
  <c r="HZ94" i="5"/>
  <c r="BR107" i="5"/>
  <c r="BS102" i="5"/>
  <c r="BS105" i="5" s="1"/>
  <c r="BQ94" i="5"/>
  <c r="BR89" i="5"/>
  <c r="BR92" i="5" s="1"/>
  <c r="BR120" i="5"/>
  <c r="BS115" i="5"/>
  <c r="BS118" i="5" s="1"/>
  <c r="IA146" i="6"/>
  <c r="IB141" i="6"/>
  <c r="IB144" i="6" s="1"/>
  <c r="FC81" i="6"/>
  <c r="FD76" i="6"/>
  <c r="FD79" i="6" s="1"/>
  <c r="FE11" i="6"/>
  <c r="FE14" i="6" s="1"/>
  <c r="FE16" i="6" s="1"/>
  <c r="FD16" i="6"/>
  <c r="IA63" i="6"/>
  <c r="IA66" i="6" s="1"/>
  <c r="HZ68" i="6"/>
  <c r="IB89" i="6"/>
  <c r="IB92" i="6" s="1"/>
  <c r="IA94" i="6"/>
  <c r="FE193" i="6"/>
  <c r="FE196" i="6" s="1"/>
  <c r="FE198" i="6" s="1"/>
  <c r="FD198" i="6"/>
  <c r="FD94" i="6"/>
  <c r="FE89" i="6"/>
  <c r="FE92" i="6" s="1"/>
  <c r="IA24" i="5"/>
  <c r="IA27" i="5" s="1"/>
  <c r="HZ29" i="5"/>
  <c r="FD120" i="6"/>
  <c r="FE115" i="6"/>
  <c r="FE118" i="6" s="1"/>
  <c r="FE120" i="6" s="1"/>
  <c r="FE128" i="6"/>
  <c r="FE131" i="6" s="1"/>
  <c r="FE133" i="6" s="1"/>
  <c r="FD133" i="6"/>
  <c r="FD37" i="5"/>
  <c r="FD40" i="5" s="1"/>
  <c r="FC42" i="5"/>
  <c r="FD237" i="6"/>
  <c r="FE232" i="6"/>
  <c r="FE235" i="6" s="1"/>
  <c r="FE237" i="6" s="1"/>
  <c r="HZ55" i="6"/>
  <c r="IA50" i="6"/>
  <c r="IA53" i="6" s="1"/>
  <c r="FD154" i="6"/>
  <c r="FD157" i="6" s="1"/>
  <c r="FC159" i="6"/>
  <c r="FC16" i="5"/>
  <c r="FD11" i="5"/>
  <c r="FD14" i="5" s="1"/>
  <c r="FD16" i="5" s="1"/>
  <c r="IA29" i="6"/>
  <c r="IB24" i="6"/>
  <c r="IB27" i="6" s="1"/>
  <c r="FD42" i="6"/>
  <c r="FE37" i="6"/>
  <c r="FE40" i="6" s="1"/>
  <c r="FC55" i="6"/>
  <c r="FD50" i="6"/>
  <c r="FD53" i="6" s="1"/>
  <c r="IA76" i="6"/>
  <c r="IA79" i="6" s="1"/>
  <c r="HZ81" i="6"/>
  <c r="FD172" i="6"/>
  <c r="FE167" i="6"/>
  <c r="FE170" i="6" s="1"/>
  <c r="FE172" i="6" s="1"/>
  <c r="FC211" i="6"/>
  <c r="FD206" i="6"/>
  <c r="FD209" i="6" s="1"/>
  <c r="HQ232" i="6"/>
  <c r="HQ235" i="6" s="1"/>
  <c r="HP237" i="6"/>
  <c r="IA50" i="5"/>
  <c r="IA53" i="5" s="1"/>
  <c r="HZ55" i="5"/>
  <c r="IB128" i="6"/>
  <c r="IB131" i="6" s="1"/>
  <c r="IA133" i="6"/>
  <c r="HZ16" i="5"/>
  <c r="IA11" i="5"/>
  <c r="IA14" i="5" s="1"/>
  <c r="IB37" i="5" l="1"/>
  <c r="IB40" i="5" s="1"/>
  <c r="IA42" i="5"/>
  <c r="IA107" i="6"/>
  <c r="IB102" i="6"/>
  <c r="IB105" i="6" s="1"/>
  <c r="IA102" i="5"/>
  <c r="IA105" i="5" s="1"/>
  <c r="HZ107" i="5"/>
  <c r="FC63" i="5"/>
  <c r="FC66" i="5" s="1"/>
  <c r="FB68" i="5"/>
  <c r="FC29" i="6"/>
  <c r="FD24" i="6"/>
  <c r="FD27" i="6" s="1"/>
  <c r="HP198" i="6"/>
  <c r="HQ193" i="6"/>
  <c r="HQ196" i="6" s="1"/>
  <c r="HO16" i="6"/>
  <c r="HP11" i="6"/>
  <c r="HP14" i="6" s="1"/>
  <c r="FE63" i="6"/>
  <c r="FE66" i="6" s="1"/>
  <c r="FD68" i="6"/>
  <c r="FC76" i="5"/>
  <c r="FC79" i="5" s="1"/>
  <c r="FB81" i="5"/>
  <c r="HQ115" i="6"/>
  <c r="HQ118" i="6" s="1"/>
  <c r="HP120" i="6"/>
  <c r="HP159" i="6"/>
  <c r="HQ154" i="6"/>
  <c r="HQ157" i="6" s="1"/>
  <c r="HP206" i="6"/>
  <c r="HP209" i="6" s="1"/>
  <c r="HO211" i="6"/>
  <c r="FE141" i="6"/>
  <c r="FE144" i="6" s="1"/>
  <c r="FE146" i="6" s="1"/>
  <c r="FD146" i="6"/>
  <c r="FE94" i="6"/>
  <c r="FF89" i="6"/>
  <c r="FF92" i="6" s="1"/>
  <c r="FE76" i="6"/>
  <c r="FE79" i="6" s="1"/>
  <c r="FE81" i="6" s="1"/>
  <c r="FD81" i="6"/>
  <c r="BR94" i="5"/>
  <c r="BS89" i="5"/>
  <c r="BS92" i="5" s="1"/>
  <c r="HR219" i="6"/>
  <c r="HR222" i="6" s="1"/>
  <c r="HQ224" i="6"/>
  <c r="HQ237" i="6"/>
  <c r="HR232" i="6"/>
  <c r="HR235" i="6" s="1"/>
  <c r="IB76" i="6"/>
  <c r="IB79" i="6" s="1"/>
  <c r="IA81" i="6"/>
  <c r="FD159" i="6"/>
  <c r="FE154" i="6"/>
  <c r="FE157" i="6" s="1"/>
  <c r="FE159" i="6" s="1"/>
  <c r="IC89" i="6"/>
  <c r="IC92" i="6" s="1"/>
  <c r="IB94" i="6"/>
  <c r="FD50" i="5"/>
  <c r="FD53" i="5" s="1"/>
  <c r="FD55" i="5" s="1"/>
  <c r="FC55" i="5"/>
  <c r="FD211" i="6"/>
  <c r="FE206" i="6"/>
  <c r="FE209" i="6" s="1"/>
  <c r="FE211" i="6" s="1"/>
  <c r="IB29" i="6"/>
  <c r="IC24" i="6"/>
  <c r="IC27" i="6" s="1"/>
  <c r="IB50" i="6"/>
  <c r="IB53" i="6" s="1"/>
  <c r="IA55" i="6"/>
  <c r="IB50" i="5"/>
  <c r="IB53" i="5" s="1"/>
  <c r="IA55" i="5"/>
  <c r="IA68" i="6"/>
  <c r="IB63" i="6"/>
  <c r="IB66" i="6" s="1"/>
  <c r="FD224" i="6"/>
  <c r="FE219" i="6"/>
  <c r="FE222" i="6" s="1"/>
  <c r="FE224" i="6" s="1"/>
  <c r="IB11" i="5"/>
  <c r="IB14" i="5" s="1"/>
  <c r="IA16" i="5"/>
  <c r="FE50" i="6"/>
  <c r="FE53" i="6" s="1"/>
  <c r="FE55" i="6" s="1"/>
  <c r="FD55" i="6"/>
  <c r="IC141" i="6"/>
  <c r="IC144" i="6" s="1"/>
  <c r="IB146" i="6"/>
  <c r="BS107" i="5"/>
  <c r="BT102" i="5"/>
  <c r="BT105" i="5" s="1"/>
  <c r="IB133" i="6"/>
  <c r="IC128" i="6"/>
  <c r="IC131" i="6" s="1"/>
  <c r="FE24" i="5"/>
  <c r="FE27" i="5" s="1"/>
  <c r="FD29" i="5"/>
  <c r="FD185" i="6"/>
  <c r="FE180" i="6"/>
  <c r="FE183" i="6" s="1"/>
  <c r="FF37" i="6"/>
  <c r="FF40" i="6" s="1"/>
  <c r="FE42" i="6"/>
  <c r="BT115" i="5"/>
  <c r="BT118" i="5" s="1"/>
  <c r="BS120" i="5"/>
  <c r="IA172" i="6"/>
  <c r="IB167" i="6"/>
  <c r="IB170" i="6" s="1"/>
  <c r="FE37" i="5"/>
  <c r="FE40" i="5" s="1"/>
  <c r="FD42" i="5"/>
  <c r="IA29" i="5"/>
  <c r="IB24" i="5"/>
  <c r="IB27" i="5" s="1"/>
  <c r="IA94" i="5"/>
  <c r="IB89" i="5"/>
  <c r="IB92" i="5" s="1"/>
  <c r="IC37" i="5" l="1"/>
  <c r="IC40" i="5" s="1"/>
  <c r="IB42" i="5"/>
  <c r="IB107" i="6"/>
  <c r="IC102" i="6"/>
  <c r="IC105" i="6" s="1"/>
  <c r="IA107" i="5"/>
  <c r="IB102" i="5"/>
  <c r="IB105" i="5" s="1"/>
  <c r="FC68" i="5"/>
  <c r="FD63" i="5"/>
  <c r="FD66" i="5" s="1"/>
  <c r="FE24" i="6"/>
  <c r="FD29" i="6"/>
  <c r="FE68" i="6"/>
  <c r="FF63" i="6"/>
  <c r="FF66" i="6" s="1"/>
  <c r="FF68" i="6" s="1"/>
  <c r="HQ11" i="6"/>
  <c r="HQ14" i="6" s="1"/>
  <c r="HP16" i="6"/>
  <c r="HQ198" i="6"/>
  <c r="HR193" i="6"/>
  <c r="HR196" i="6" s="1"/>
  <c r="HP211" i="6"/>
  <c r="HQ206" i="6"/>
  <c r="HQ209" i="6" s="1"/>
  <c r="HQ159" i="6"/>
  <c r="HR154" i="6"/>
  <c r="HR157" i="6" s="1"/>
  <c r="HR115" i="6"/>
  <c r="HR118" i="6" s="1"/>
  <c r="HQ120" i="6"/>
  <c r="FC81" i="5"/>
  <c r="FD76" i="5"/>
  <c r="FD79" i="5" s="1"/>
  <c r="IB81" i="6"/>
  <c r="IC76" i="6"/>
  <c r="IC79" i="6" s="1"/>
  <c r="IC63" i="6"/>
  <c r="IC66" i="6" s="1"/>
  <c r="IB68" i="6"/>
  <c r="HR237" i="6"/>
  <c r="HS232" i="6"/>
  <c r="HS235" i="6" s="1"/>
  <c r="FG89" i="6"/>
  <c r="FG92" i="6" s="1"/>
  <c r="FF94" i="6"/>
  <c r="IC50" i="6"/>
  <c r="IC53" i="6" s="1"/>
  <c r="IB55" i="6"/>
  <c r="ID24" i="6"/>
  <c r="ID27" i="6" s="1"/>
  <c r="IC29" i="6"/>
  <c r="FF37" i="5"/>
  <c r="FF40" i="5" s="1"/>
  <c r="FE42" i="5"/>
  <c r="IC146" i="6"/>
  <c r="ID141" i="6"/>
  <c r="ID144" i="6" s="1"/>
  <c r="FF180" i="6"/>
  <c r="FF183" i="6" s="1"/>
  <c r="FE185" i="6"/>
  <c r="IC133" i="6"/>
  <c r="ID128" i="6"/>
  <c r="ID131" i="6" s="1"/>
  <c r="IC89" i="5"/>
  <c r="IC92" i="5" s="1"/>
  <c r="IB94" i="5"/>
  <c r="BT120" i="5"/>
  <c r="BU115" i="5"/>
  <c r="BU118" i="5" s="1"/>
  <c r="FF24" i="5"/>
  <c r="FF27" i="5" s="1"/>
  <c r="FE29" i="5"/>
  <c r="IC11" i="5"/>
  <c r="IC14" i="5" s="1"/>
  <c r="IB16" i="5"/>
  <c r="IB55" i="5"/>
  <c r="IC50" i="5"/>
  <c r="IC53" i="5" s="1"/>
  <c r="IC94" i="6"/>
  <c r="ID89" i="6"/>
  <c r="ID92" i="6" s="1"/>
  <c r="HS219" i="6"/>
  <c r="HS222" i="6" s="1"/>
  <c r="HR224" i="6"/>
  <c r="IC167" i="6"/>
  <c r="IC170" i="6" s="1"/>
  <c r="IB172" i="6"/>
  <c r="BT107" i="5"/>
  <c r="BU102" i="5"/>
  <c r="BU105" i="5" s="1"/>
  <c r="BT89" i="5"/>
  <c r="BT92" i="5" s="1"/>
  <c r="BS94" i="5"/>
  <c r="FF42" i="6"/>
  <c r="FG37" i="6"/>
  <c r="FG40" i="6" s="1"/>
  <c r="IC24" i="5"/>
  <c r="IC27" i="5" s="1"/>
  <c r="IB29" i="5"/>
  <c r="FE27" i="6" l="1"/>
  <c r="FE29" i="6" s="1"/>
  <c r="IC42" i="5"/>
  <c r="ID37" i="5"/>
  <c r="ID40" i="5" s="1"/>
  <c r="IC107" i="6"/>
  <c r="ID102" i="6"/>
  <c r="ID105" i="6" s="1"/>
  <c r="IC102" i="5"/>
  <c r="IC105" i="5" s="1"/>
  <c r="IB107" i="5"/>
  <c r="FD68" i="5"/>
  <c r="FE63" i="5"/>
  <c r="FE66" i="5" s="1"/>
  <c r="HS193" i="6"/>
  <c r="HS196" i="6" s="1"/>
  <c r="HR198" i="6"/>
  <c r="HR11" i="6"/>
  <c r="HR14" i="6" s="1"/>
  <c r="HQ16" i="6"/>
  <c r="FD81" i="5"/>
  <c r="FE76" i="5"/>
  <c r="FE79" i="5" s="1"/>
  <c r="HS115" i="6"/>
  <c r="HS118" i="6" s="1"/>
  <c r="HR120" i="6"/>
  <c r="HR159" i="6"/>
  <c r="HS154" i="6"/>
  <c r="HS157" i="6" s="1"/>
  <c r="HQ211" i="6"/>
  <c r="HR206" i="6"/>
  <c r="HR209" i="6" s="1"/>
  <c r="IE128" i="6"/>
  <c r="IE131" i="6" s="1"/>
  <c r="ID133" i="6"/>
  <c r="ID11" i="5"/>
  <c r="ID14" i="5" s="1"/>
  <c r="IC16" i="5"/>
  <c r="FH89" i="6"/>
  <c r="FH92" i="6" s="1"/>
  <c r="FG94" i="6"/>
  <c r="ID76" i="6"/>
  <c r="ID79" i="6" s="1"/>
  <c r="IC81" i="6"/>
  <c r="HS237" i="6"/>
  <c r="HT232" i="6"/>
  <c r="HT235" i="6" s="1"/>
  <c r="BU107" i="5"/>
  <c r="BV102" i="5"/>
  <c r="BV105" i="5" s="1"/>
  <c r="BT94" i="5"/>
  <c r="BU89" i="5"/>
  <c r="BU92" i="5" s="1"/>
  <c r="ID24" i="5"/>
  <c r="ID27" i="5" s="1"/>
  <c r="IC29" i="5"/>
  <c r="HS224" i="6"/>
  <c r="HT219" i="6"/>
  <c r="HT222" i="6" s="1"/>
  <c r="FF29" i="5"/>
  <c r="FG24" i="5"/>
  <c r="FG27" i="5" s="1"/>
  <c r="FG180" i="6"/>
  <c r="FG183" i="6" s="1"/>
  <c r="FF185" i="6"/>
  <c r="ID29" i="6"/>
  <c r="IE24" i="6"/>
  <c r="IE27" i="6" s="1"/>
  <c r="FH37" i="6"/>
  <c r="FH40" i="6" s="1"/>
  <c r="FG42" i="6"/>
  <c r="ID94" i="6"/>
  <c r="IE89" i="6"/>
  <c r="IE92" i="6" s="1"/>
  <c r="BU120" i="5"/>
  <c r="BV115" i="5"/>
  <c r="BV118" i="5" s="1"/>
  <c r="ID146" i="6"/>
  <c r="IE141" i="6"/>
  <c r="IE144" i="6" s="1"/>
  <c r="ID63" i="6"/>
  <c r="ID66" i="6" s="1"/>
  <c r="IC68" i="6"/>
  <c r="ID50" i="5"/>
  <c r="ID53" i="5" s="1"/>
  <c r="IC55" i="5"/>
  <c r="ID167" i="6"/>
  <c r="ID170" i="6" s="1"/>
  <c r="IC172" i="6"/>
  <c r="ID89" i="5"/>
  <c r="ID92" i="5" s="1"/>
  <c r="IC94" i="5"/>
  <c r="FF42" i="5"/>
  <c r="FG37" i="5"/>
  <c r="FG40" i="5" s="1"/>
  <c r="IC55" i="6"/>
  <c r="ID50" i="6"/>
  <c r="ID53" i="6" s="1"/>
  <c r="ID42" i="5" l="1"/>
  <c r="IE37" i="5"/>
  <c r="IE40" i="5" s="1"/>
  <c r="ID107" i="6"/>
  <c r="IE102" i="6"/>
  <c r="IE105" i="6" s="1"/>
  <c r="ID102" i="5"/>
  <c r="ID105" i="5" s="1"/>
  <c r="IC107" i="5"/>
  <c r="FE68" i="5"/>
  <c r="FF63" i="5"/>
  <c r="FF66" i="5" s="1"/>
  <c r="HR16" i="6"/>
  <c r="HS11" i="6"/>
  <c r="HS14" i="6" s="1"/>
  <c r="HS198" i="6"/>
  <c r="HT193" i="6"/>
  <c r="HT196" i="6" s="1"/>
  <c r="HR211" i="6"/>
  <c r="HS206" i="6"/>
  <c r="HS209" i="6" s="1"/>
  <c r="HS159" i="6"/>
  <c r="HT154" i="6"/>
  <c r="HT157" i="6" s="1"/>
  <c r="HS120" i="6"/>
  <c r="HT115" i="6"/>
  <c r="HT118" i="6" s="1"/>
  <c r="FE81" i="5"/>
  <c r="FF76" i="5"/>
  <c r="FF79" i="5" s="1"/>
  <c r="BW102" i="5"/>
  <c r="BW105" i="5" s="1"/>
  <c r="BV107" i="5"/>
  <c r="IE50" i="5"/>
  <c r="IE53" i="5" s="1"/>
  <c r="ID55" i="5"/>
  <c r="ID16" i="5"/>
  <c r="IE11" i="5"/>
  <c r="IE14" i="5" s="1"/>
  <c r="HU232" i="6"/>
  <c r="HU235" i="6" s="1"/>
  <c r="HT237" i="6"/>
  <c r="FH37" i="5"/>
  <c r="FH40" i="5" s="1"/>
  <c r="FH42" i="5" s="1"/>
  <c r="FG42" i="5"/>
  <c r="FH42" i="6"/>
  <c r="FI37" i="6"/>
  <c r="FI40" i="6" s="1"/>
  <c r="FH180" i="6"/>
  <c r="FH183" i="6" s="1"/>
  <c r="FG185" i="6"/>
  <c r="IE24" i="5"/>
  <c r="IE27" i="5" s="1"/>
  <c r="ID29" i="5"/>
  <c r="IE94" i="6"/>
  <c r="IF89" i="6"/>
  <c r="IF92" i="6" s="1"/>
  <c r="FH24" i="5"/>
  <c r="FH27" i="5" s="1"/>
  <c r="FH29" i="5" s="1"/>
  <c r="FG29" i="5"/>
  <c r="ID55" i="6"/>
  <c r="IE50" i="6"/>
  <c r="IE53" i="6" s="1"/>
  <c r="BV120" i="5"/>
  <c r="BW115" i="5"/>
  <c r="BW118" i="5" s="1"/>
  <c r="IE89" i="5"/>
  <c r="IE92" i="5" s="1"/>
  <c r="ID94" i="5"/>
  <c r="ID68" i="6"/>
  <c r="IE63" i="6"/>
  <c r="IE66" i="6" s="1"/>
  <c r="ID81" i="6"/>
  <c r="IE76" i="6"/>
  <c r="IE79" i="6" s="1"/>
  <c r="IF128" i="6"/>
  <c r="IF131" i="6" s="1"/>
  <c r="IE133" i="6"/>
  <c r="IE146" i="6"/>
  <c r="IF141" i="6"/>
  <c r="IF144" i="6" s="1"/>
  <c r="HU219" i="6"/>
  <c r="HU222" i="6" s="1"/>
  <c r="HT224" i="6"/>
  <c r="IE29" i="6"/>
  <c r="IF24" i="6"/>
  <c r="IF27" i="6" s="1"/>
  <c r="BU94" i="5"/>
  <c r="BV89" i="5"/>
  <c r="BV92" i="5" s="1"/>
  <c r="IE167" i="6"/>
  <c r="IE170" i="6" s="1"/>
  <c r="ID172" i="6"/>
  <c r="FH94" i="6"/>
  <c r="FI89" i="6"/>
  <c r="FI92" i="6" s="1"/>
  <c r="IE42" i="5" l="1"/>
  <c r="IF37" i="5"/>
  <c r="IF40" i="5" s="1"/>
  <c r="IE107" i="6"/>
  <c r="IF102" i="6"/>
  <c r="IF105" i="6" s="1"/>
  <c r="ID107" i="5"/>
  <c r="IE102" i="5"/>
  <c r="IE105" i="5" s="1"/>
  <c r="FG63" i="5"/>
  <c r="FG66" i="5" s="1"/>
  <c r="FF68" i="5"/>
  <c r="HT198" i="6"/>
  <c r="HU193" i="6"/>
  <c r="HU196" i="6" s="1"/>
  <c r="HS16" i="6"/>
  <c r="HT11" i="6"/>
  <c r="HT14" i="6" s="1"/>
  <c r="HU115" i="6"/>
  <c r="HU118" i="6" s="1"/>
  <c r="HT120" i="6"/>
  <c r="HT159" i="6"/>
  <c r="HU154" i="6"/>
  <c r="HU157" i="6" s="1"/>
  <c r="HT206" i="6"/>
  <c r="HT209" i="6" s="1"/>
  <c r="HS211" i="6"/>
  <c r="FF81" i="5"/>
  <c r="FG76" i="5"/>
  <c r="FG79" i="5" s="1"/>
  <c r="IF29" i="6"/>
  <c r="IG24" i="6"/>
  <c r="IG27" i="6" s="1"/>
  <c r="FJ89" i="6"/>
  <c r="FJ92" i="6" s="1"/>
  <c r="FI94" i="6"/>
  <c r="IF146" i="6"/>
  <c r="IG141" i="6"/>
  <c r="IG144" i="6" s="1"/>
  <c r="IF167" i="6"/>
  <c r="IF170" i="6" s="1"/>
  <c r="IE172" i="6"/>
  <c r="IF89" i="5"/>
  <c r="IF92" i="5" s="1"/>
  <c r="IE94" i="5"/>
  <c r="IE29" i="5"/>
  <c r="IF24" i="5"/>
  <c r="IF27" i="5" s="1"/>
  <c r="BV94" i="5"/>
  <c r="BW89" i="5"/>
  <c r="BW92" i="5" s="1"/>
  <c r="BW120" i="5"/>
  <c r="BX115" i="5"/>
  <c r="BX118" i="5" s="1"/>
  <c r="IG128" i="6"/>
  <c r="IG131" i="6" s="1"/>
  <c r="IF133" i="6"/>
  <c r="FH185" i="6"/>
  <c r="FI180" i="6"/>
  <c r="FI183" i="6" s="1"/>
  <c r="HU237" i="6"/>
  <c r="HV232" i="6"/>
  <c r="HV235" i="6" s="1"/>
  <c r="IF50" i="5"/>
  <c r="IF53" i="5" s="1"/>
  <c r="IE55" i="5"/>
  <c r="IE68" i="6"/>
  <c r="IF63" i="6"/>
  <c r="IF66" i="6" s="1"/>
  <c r="IE81" i="6"/>
  <c r="IF76" i="6"/>
  <c r="IF79" i="6" s="1"/>
  <c r="IE55" i="6"/>
  <c r="IF50" i="6"/>
  <c r="IF53" i="6" s="1"/>
  <c r="IF94" i="6"/>
  <c r="IG89" i="6"/>
  <c r="IG92" i="6" s="1"/>
  <c r="FJ37" i="6"/>
  <c r="FJ40" i="6" s="1"/>
  <c r="FI42" i="6"/>
  <c r="IE16" i="5"/>
  <c r="IF11" i="5"/>
  <c r="IF14" i="5" s="1"/>
  <c r="HU224" i="6"/>
  <c r="HV219" i="6"/>
  <c r="HV222" i="6" s="1"/>
  <c r="BW107" i="5"/>
  <c r="BX102" i="5"/>
  <c r="BX105" i="5" s="1"/>
  <c r="IF42" i="5" l="1"/>
  <c r="IG37" i="5"/>
  <c r="IG40" i="5" s="1"/>
  <c r="IF107" i="6"/>
  <c r="IG102" i="6"/>
  <c r="IG105" i="6" s="1"/>
  <c r="IF102" i="5"/>
  <c r="IF105" i="5" s="1"/>
  <c r="IE107" i="5"/>
  <c r="FG68" i="5"/>
  <c r="FH63" i="5"/>
  <c r="FH66" i="5" s="1"/>
  <c r="HT16" i="6"/>
  <c r="HU11" i="6"/>
  <c r="HU14" i="6" s="1"/>
  <c r="HU198" i="6"/>
  <c r="HV193" i="6"/>
  <c r="HV196" i="6" s="1"/>
  <c r="FH76" i="5"/>
  <c r="FH79" i="5" s="1"/>
  <c r="FG81" i="5"/>
  <c r="HT211" i="6"/>
  <c r="HU206" i="6"/>
  <c r="HU209" i="6" s="1"/>
  <c r="HV154" i="6"/>
  <c r="HV157" i="6" s="1"/>
  <c r="HU159" i="6"/>
  <c r="HV115" i="6"/>
  <c r="HV118" i="6" s="1"/>
  <c r="HU120" i="6"/>
  <c r="IG76" i="6"/>
  <c r="IG79" i="6" s="1"/>
  <c r="IF81" i="6"/>
  <c r="IF55" i="5"/>
  <c r="IG50" i="5"/>
  <c r="IG53" i="5" s="1"/>
  <c r="IF172" i="6"/>
  <c r="IG167" i="6"/>
  <c r="IG170" i="6" s="1"/>
  <c r="HW232" i="6"/>
  <c r="HW235" i="6" s="1"/>
  <c r="HV237" i="6"/>
  <c r="BY115" i="5"/>
  <c r="BY118" i="5" s="1"/>
  <c r="BX120" i="5"/>
  <c r="IH141" i="6"/>
  <c r="IH144" i="6" s="1"/>
  <c r="IG146" i="6"/>
  <c r="IG29" i="6"/>
  <c r="IH24" i="6"/>
  <c r="IH27" i="6" s="1"/>
  <c r="IF16" i="5"/>
  <c r="IG11" i="5"/>
  <c r="IG14" i="5" s="1"/>
  <c r="FJ42" i="6"/>
  <c r="FK37" i="6"/>
  <c r="FK40" i="6" s="1"/>
  <c r="BX107" i="5"/>
  <c r="BY102" i="5"/>
  <c r="BY105" i="5" s="1"/>
  <c r="IG94" i="6"/>
  <c r="IH89" i="6"/>
  <c r="IH92" i="6" s="1"/>
  <c r="FI185" i="6"/>
  <c r="FJ180" i="6"/>
  <c r="FJ183" i="6" s="1"/>
  <c r="BX89" i="5"/>
  <c r="BX92" i="5" s="1"/>
  <c r="BW94" i="5"/>
  <c r="IF29" i="5"/>
  <c r="IG24" i="5"/>
  <c r="IG27" i="5" s="1"/>
  <c r="HV224" i="6"/>
  <c r="HW219" i="6"/>
  <c r="HW222" i="6" s="1"/>
  <c r="IG50" i="6"/>
  <c r="IG53" i="6" s="1"/>
  <c r="IF55" i="6"/>
  <c r="IF68" i="6"/>
  <c r="IG63" i="6"/>
  <c r="IG66" i="6" s="1"/>
  <c r="IG133" i="6"/>
  <c r="IH128" i="6"/>
  <c r="IH131" i="6" s="1"/>
  <c r="IF94" i="5"/>
  <c r="IG89" i="5"/>
  <c r="IG92" i="5" s="1"/>
  <c r="FJ94" i="6"/>
  <c r="FK89" i="6"/>
  <c r="FK92" i="6" s="1"/>
  <c r="FK94" i="6" s="1"/>
  <c r="IH37" i="5" l="1"/>
  <c r="IH40" i="5" s="1"/>
  <c r="IG42" i="5"/>
  <c r="IG107" i="6"/>
  <c r="IH102" i="6"/>
  <c r="IH105" i="6" s="1"/>
  <c r="IG102" i="5"/>
  <c r="IG105" i="5" s="1"/>
  <c r="IF107" i="5"/>
  <c r="FH68" i="5"/>
  <c r="FI63" i="5"/>
  <c r="FI66" i="5" s="1"/>
  <c r="HV198" i="6"/>
  <c r="HW193" i="6"/>
  <c r="HW196" i="6" s="1"/>
  <c r="HU16" i="6"/>
  <c r="HV11" i="6"/>
  <c r="HV14" i="6" s="1"/>
  <c r="HW115" i="6"/>
  <c r="HW118" i="6" s="1"/>
  <c r="HV120" i="6"/>
  <c r="HW154" i="6"/>
  <c r="HW157" i="6" s="1"/>
  <c r="HV159" i="6"/>
  <c r="HV206" i="6"/>
  <c r="HV209" i="6" s="1"/>
  <c r="HU211" i="6"/>
  <c r="FH81" i="5"/>
  <c r="FI76" i="5"/>
  <c r="FI79" i="5" s="1"/>
  <c r="IG94" i="5"/>
  <c r="IH89" i="5"/>
  <c r="IH92" i="5" s="1"/>
  <c r="II89" i="6"/>
  <c r="II92" i="6" s="1"/>
  <c r="IH94" i="6"/>
  <c r="IH11" i="5"/>
  <c r="IH14" i="5" s="1"/>
  <c r="IG16" i="5"/>
  <c r="IG172" i="6"/>
  <c r="IH167" i="6"/>
  <c r="IH170" i="6" s="1"/>
  <c r="IG55" i="6"/>
  <c r="IH50" i="6"/>
  <c r="IH53" i="6" s="1"/>
  <c r="BY120" i="5"/>
  <c r="BZ115" i="5"/>
  <c r="BZ118" i="5" s="1"/>
  <c r="HW224" i="6"/>
  <c r="HX219" i="6"/>
  <c r="HX222" i="6" s="1"/>
  <c r="IG29" i="5"/>
  <c r="IH24" i="5"/>
  <c r="IH27" i="5" s="1"/>
  <c r="BY107" i="5"/>
  <c r="BZ102" i="5"/>
  <c r="BZ105" i="5" s="1"/>
  <c r="IH29" i="6"/>
  <c r="II24" i="6"/>
  <c r="II27" i="6" s="1"/>
  <c r="II128" i="6"/>
  <c r="II131" i="6" s="1"/>
  <c r="IH133" i="6"/>
  <c r="HX232" i="6"/>
  <c r="HX235" i="6" s="1"/>
  <c r="HW237" i="6"/>
  <c r="FL37" i="6"/>
  <c r="FL40" i="6" s="1"/>
  <c r="FK42" i="6"/>
  <c r="IH50" i="5"/>
  <c r="IH53" i="5" s="1"/>
  <c r="IG55" i="5"/>
  <c r="BX94" i="5"/>
  <c r="BY89" i="5"/>
  <c r="BY92" i="5" s="1"/>
  <c r="IH146" i="6"/>
  <c r="II141" i="6"/>
  <c r="II144" i="6" s="1"/>
  <c r="IG68" i="6"/>
  <c r="IH63" i="6"/>
  <c r="IH66" i="6" s="1"/>
  <c r="FK180" i="6"/>
  <c r="FK183" i="6" s="1"/>
  <c r="FJ185" i="6"/>
  <c r="IG81" i="6"/>
  <c r="IH76" i="6"/>
  <c r="IH79" i="6" s="1"/>
  <c r="II37" i="5" l="1"/>
  <c r="II40" i="5" s="1"/>
  <c r="IH42" i="5"/>
  <c r="IH107" i="6"/>
  <c r="II102" i="6"/>
  <c r="II105" i="6" s="1"/>
  <c r="IH102" i="5"/>
  <c r="IH105" i="5" s="1"/>
  <c r="IG107" i="5"/>
  <c r="FJ63" i="5"/>
  <c r="FJ66" i="5" s="1"/>
  <c r="FI68" i="5"/>
  <c r="HV16" i="6"/>
  <c r="HW11" i="6"/>
  <c r="HW14" i="6" s="1"/>
  <c r="HW198" i="6"/>
  <c r="HX193" i="6"/>
  <c r="HX196" i="6" s="1"/>
  <c r="FJ76" i="5"/>
  <c r="FJ79" i="5" s="1"/>
  <c r="FI81" i="5"/>
  <c r="HW206" i="6"/>
  <c r="HW209" i="6" s="1"/>
  <c r="HV211" i="6"/>
  <c r="HX154" i="6"/>
  <c r="HX157" i="6" s="1"/>
  <c r="HW159" i="6"/>
  <c r="HW120" i="6"/>
  <c r="HX115" i="6"/>
  <c r="HX118" i="6" s="1"/>
  <c r="II50" i="5"/>
  <c r="II53" i="5" s="1"/>
  <c r="IH55" i="5"/>
  <c r="IJ128" i="6"/>
  <c r="IJ131" i="6" s="1"/>
  <c r="II133" i="6"/>
  <c r="II63" i="6"/>
  <c r="II66" i="6" s="1"/>
  <c r="IH68" i="6"/>
  <c r="II29" i="6"/>
  <c r="IJ24" i="6"/>
  <c r="IJ27" i="6" s="1"/>
  <c r="BZ120" i="5"/>
  <c r="CA115" i="5"/>
  <c r="CA118" i="5" s="1"/>
  <c r="II11" i="5"/>
  <c r="II14" i="5" s="1"/>
  <c r="IH16" i="5"/>
  <c r="BZ107" i="5"/>
  <c r="CA102" i="5"/>
  <c r="CA105" i="5" s="1"/>
  <c r="FK185" i="6"/>
  <c r="FL180" i="6"/>
  <c r="FL183" i="6" s="1"/>
  <c r="II146" i="6"/>
  <c r="IJ141" i="6"/>
  <c r="IJ144" i="6" s="1"/>
  <c r="FL42" i="6"/>
  <c r="FM37" i="6"/>
  <c r="FM40" i="6" s="1"/>
  <c r="IJ89" i="6"/>
  <c r="IJ92" i="6" s="1"/>
  <c r="II94" i="6"/>
  <c r="HY219" i="6"/>
  <c r="HY222" i="6" s="1"/>
  <c r="HX224" i="6"/>
  <c r="II76" i="6"/>
  <c r="II79" i="6" s="1"/>
  <c r="IH81" i="6"/>
  <c r="BZ89" i="5"/>
  <c r="BZ92" i="5" s="1"/>
  <c r="BY94" i="5"/>
  <c r="IH29" i="5"/>
  <c r="II24" i="5"/>
  <c r="II27" i="5" s="1"/>
  <c r="IH55" i="6"/>
  <c r="II50" i="6"/>
  <c r="II53" i="6" s="1"/>
  <c r="II89" i="5"/>
  <c r="II92" i="5" s="1"/>
  <c r="IH94" i="5"/>
  <c r="IH172" i="6"/>
  <c r="II167" i="6"/>
  <c r="II170" i="6" s="1"/>
  <c r="HX237" i="6"/>
  <c r="HY232" i="6"/>
  <c r="HY235" i="6" s="1"/>
  <c r="IJ37" i="5" l="1"/>
  <c r="IJ40" i="5" s="1"/>
  <c r="II42" i="5"/>
  <c r="IJ102" i="6"/>
  <c r="IJ105" i="6" s="1"/>
  <c r="II107" i="6"/>
  <c r="IH107" i="5"/>
  <c r="II102" i="5"/>
  <c r="II105" i="5" s="1"/>
  <c r="FJ68" i="5"/>
  <c r="FK63" i="5"/>
  <c r="FK66" i="5" s="1"/>
  <c r="HY193" i="6"/>
  <c r="HY196" i="6" s="1"/>
  <c r="HX198" i="6"/>
  <c r="HX11" i="6"/>
  <c r="HX14" i="6" s="1"/>
  <c r="HW16" i="6"/>
  <c r="HY115" i="6"/>
  <c r="HY118" i="6" s="1"/>
  <c r="HX120" i="6"/>
  <c r="HX159" i="6"/>
  <c r="HY154" i="6"/>
  <c r="HY157" i="6" s="1"/>
  <c r="HX206" i="6"/>
  <c r="HX209" i="6" s="1"/>
  <c r="HW211" i="6"/>
  <c r="FJ81" i="5"/>
  <c r="FK76" i="5"/>
  <c r="FK79" i="5" s="1"/>
  <c r="CA107" i="5"/>
  <c r="CB102" i="5"/>
  <c r="CB105" i="5" s="1"/>
  <c r="HZ219" i="6"/>
  <c r="HZ222" i="6" s="1"/>
  <c r="HY224" i="6"/>
  <c r="IJ63" i="6"/>
  <c r="IJ66" i="6" s="1"/>
  <c r="II68" i="6"/>
  <c r="IJ76" i="6"/>
  <c r="IJ79" i="6" s="1"/>
  <c r="II81" i="6"/>
  <c r="IJ146" i="6"/>
  <c r="IK141" i="6"/>
  <c r="IK144" i="6" s="1"/>
  <c r="CA120" i="5"/>
  <c r="CB115" i="5"/>
  <c r="CB118" i="5" s="1"/>
  <c r="II29" i="5"/>
  <c r="IJ24" i="5"/>
  <c r="IJ27" i="5" s="1"/>
  <c r="IJ167" i="6"/>
  <c r="IJ170" i="6" s="1"/>
  <c r="II172" i="6"/>
  <c r="IK89" i="6"/>
  <c r="IK92" i="6" s="1"/>
  <c r="IJ94" i="6"/>
  <c r="IJ133" i="6"/>
  <c r="IK128" i="6"/>
  <c r="IK131" i="6" s="1"/>
  <c r="FL185" i="6"/>
  <c r="FM180" i="6"/>
  <c r="FM183" i="6" s="1"/>
  <c r="IJ29" i="6"/>
  <c r="IK24" i="6"/>
  <c r="IK27" i="6" s="1"/>
  <c r="II55" i="5"/>
  <c r="IJ50" i="5"/>
  <c r="IJ53" i="5" s="1"/>
  <c r="II94" i="5"/>
  <c r="IJ89" i="5"/>
  <c r="IJ92" i="5" s="1"/>
  <c r="BZ94" i="5"/>
  <c r="CA89" i="5"/>
  <c r="CA92" i="5" s="1"/>
  <c r="HZ232" i="6"/>
  <c r="HZ235" i="6" s="1"/>
  <c r="HY237" i="6"/>
  <c r="II55" i="6"/>
  <c r="IJ50" i="6"/>
  <c r="IJ53" i="6" s="1"/>
  <c r="FN37" i="6"/>
  <c r="FN40" i="6" s="1"/>
  <c r="FM42" i="6"/>
  <c r="IJ11" i="5"/>
  <c r="IJ14" i="5" s="1"/>
  <c r="II16" i="5"/>
  <c r="IJ42" i="5" l="1"/>
  <c r="IK37" i="5"/>
  <c r="IK40" i="5" s="1"/>
  <c r="IJ107" i="6"/>
  <c r="IK102" i="6"/>
  <c r="IK105" i="6" s="1"/>
  <c r="II107" i="5"/>
  <c r="IJ102" i="5"/>
  <c r="IJ105" i="5" s="1"/>
  <c r="FK68" i="5"/>
  <c r="FL63" i="5"/>
  <c r="FL66" i="5" s="1"/>
  <c r="HY11" i="6"/>
  <c r="HY14" i="6" s="1"/>
  <c r="HX16" i="6"/>
  <c r="HZ193" i="6"/>
  <c r="HZ196" i="6" s="1"/>
  <c r="HY198" i="6"/>
  <c r="FL76" i="5"/>
  <c r="FL79" i="5" s="1"/>
  <c r="FK81" i="5"/>
  <c r="HY206" i="6"/>
  <c r="HY209" i="6" s="1"/>
  <c r="HX211" i="6"/>
  <c r="HY159" i="6"/>
  <c r="HZ154" i="6"/>
  <c r="HZ157" i="6" s="1"/>
  <c r="HY120" i="6"/>
  <c r="HZ115" i="6"/>
  <c r="HZ118" i="6" s="1"/>
  <c r="IJ55" i="6"/>
  <c r="IK50" i="6"/>
  <c r="IK53" i="6" s="1"/>
  <c r="IJ94" i="5"/>
  <c r="IK89" i="5"/>
  <c r="IK92" i="5" s="1"/>
  <c r="FM185" i="6"/>
  <c r="FN180" i="6"/>
  <c r="FN183" i="6" s="1"/>
  <c r="IL141" i="6"/>
  <c r="IL144" i="6" s="1"/>
  <c r="IK146" i="6"/>
  <c r="IJ172" i="6"/>
  <c r="IK167" i="6"/>
  <c r="IK170" i="6" s="1"/>
  <c r="IK50" i="5"/>
  <c r="IK53" i="5" s="1"/>
  <c r="IJ55" i="5"/>
  <c r="IK133" i="6"/>
  <c r="IL128" i="6"/>
  <c r="IL131" i="6" s="1"/>
  <c r="IJ29" i="5"/>
  <c r="IK24" i="5"/>
  <c r="IK27" i="5" s="1"/>
  <c r="HZ237" i="6"/>
  <c r="IA232" i="6"/>
  <c r="IA235" i="6" s="1"/>
  <c r="IJ81" i="6"/>
  <c r="IK76" i="6"/>
  <c r="IK79" i="6" s="1"/>
  <c r="IA219" i="6"/>
  <c r="IA222" i="6" s="1"/>
  <c r="HZ224" i="6"/>
  <c r="CC115" i="5"/>
  <c r="CC118" i="5" s="1"/>
  <c r="CB120" i="5"/>
  <c r="IK94" i="6"/>
  <c r="IL89" i="6"/>
  <c r="IL92" i="6" s="1"/>
  <c r="IJ68" i="6"/>
  <c r="IK63" i="6"/>
  <c r="IK66" i="6" s="1"/>
  <c r="CB89" i="5"/>
  <c r="CB92" i="5" s="1"/>
  <c r="CA94" i="5"/>
  <c r="IL24" i="6"/>
  <c r="IL27" i="6" s="1"/>
  <c r="IK29" i="6"/>
  <c r="CC102" i="5"/>
  <c r="CC105" i="5" s="1"/>
  <c r="CB107" i="5"/>
  <c r="IK11" i="5"/>
  <c r="IK14" i="5" s="1"/>
  <c r="IJ16" i="5"/>
  <c r="FN42" i="6"/>
  <c r="FO37" i="6"/>
  <c r="FO40" i="6" s="1"/>
  <c r="IL37" i="5" l="1"/>
  <c r="IL40" i="5" s="1"/>
  <c r="IK42" i="5"/>
  <c r="IK107" i="6"/>
  <c r="IL102" i="6"/>
  <c r="IL105" i="6" s="1"/>
  <c r="IJ107" i="5"/>
  <c r="IK102" i="5"/>
  <c r="IK105" i="5" s="1"/>
  <c r="FM63" i="5"/>
  <c r="FM66" i="5" s="1"/>
  <c r="FL68" i="5"/>
  <c r="HZ198" i="6"/>
  <c r="IA193" i="6"/>
  <c r="IA196" i="6" s="1"/>
  <c r="HY16" i="6"/>
  <c r="HZ11" i="6"/>
  <c r="HZ14" i="6" s="1"/>
  <c r="IA115" i="6"/>
  <c r="IA118" i="6" s="1"/>
  <c r="HZ120" i="6"/>
  <c r="HZ159" i="6"/>
  <c r="IA154" i="6"/>
  <c r="IA157" i="6" s="1"/>
  <c r="HZ206" i="6"/>
  <c r="HZ209" i="6" s="1"/>
  <c r="HY211" i="6"/>
  <c r="FL81" i="5"/>
  <c r="FM76" i="5"/>
  <c r="FM79" i="5" s="1"/>
  <c r="IA237" i="6"/>
  <c r="IB232" i="6"/>
  <c r="IB235" i="6" s="1"/>
  <c r="IL94" i="6"/>
  <c r="IM89" i="6"/>
  <c r="IM92" i="6" s="1"/>
  <c r="IK29" i="5"/>
  <c r="IL24" i="5"/>
  <c r="IL27" i="5" s="1"/>
  <c r="IK172" i="6"/>
  <c r="IL167" i="6"/>
  <c r="IL170" i="6" s="1"/>
  <c r="IL89" i="5"/>
  <c r="IL92" i="5" s="1"/>
  <c r="IK94" i="5"/>
  <c r="FN185" i="6"/>
  <c r="FO180" i="6"/>
  <c r="FO183" i="6" s="1"/>
  <c r="IL29" i="6"/>
  <c r="IM24" i="6"/>
  <c r="IM27" i="6" s="1"/>
  <c r="IK55" i="6"/>
  <c r="IL50" i="6"/>
  <c r="IL53" i="6" s="1"/>
  <c r="IM128" i="6"/>
  <c r="IM131" i="6" s="1"/>
  <c r="IL133" i="6"/>
  <c r="IL11" i="5"/>
  <c r="IL14" i="5" s="1"/>
  <c r="IK16" i="5"/>
  <c r="CB94" i="5"/>
  <c r="CC89" i="5"/>
  <c r="CC92" i="5" s="1"/>
  <c r="IA224" i="6"/>
  <c r="IB219" i="6"/>
  <c r="IB222" i="6" s="1"/>
  <c r="IK68" i="6"/>
  <c r="IL63" i="6"/>
  <c r="IL66" i="6" s="1"/>
  <c r="IK81" i="6"/>
  <c r="IL76" i="6"/>
  <c r="IL79" i="6" s="1"/>
  <c r="FP37" i="6"/>
  <c r="FP40" i="6" s="1"/>
  <c r="FO42" i="6"/>
  <c r="CC107" i="5"/>
  <c r="CD102" i="5"/>
  <c r="CD105" i="5" s="1"/>
  <c r="CC120" i="5"/>
  <c r="CD115" i="5"/>
  <c r="CD118" i="5" s="1"/>
  <c r="IK55" i="5"/>
  <c r="IL50" i="5"/>
  <c r="IL53" i="5" s="1"/>
  <c r="IM141" i="6"/>
  <c r="IM144" i="6" s="1"/>
  <c r="IL146" i="6"/>
  <c r="IM37" i="5" l="1"/>
  <c r="IM40" i="5" s="1"/>
  <c r="IL42" i="5"/>
  <c r="IL107" i="6"/>
  <c r="IM102" i="6"/>
  <c r="IM105" i="6" s="1"/>
  <c r="IL102" i="5"/>
  <c r="IL105" i="5" s="1"/>
  <c r="IK107" i="5"/>
  <c r="FN63" i="5"/>
  <c r="FN66" i="5" s="1"/>
  <c r="FM68" i="5"/>
  <c r="HZ16" i="6"/>
  <c r="IA11" i="6"/>
  <c r="IA14" i="6" s="1"/>
  <c r="IA198" i="6"/>
  <c r="IB193" i="6"/>
  <c r="IB196" i="6" s="1"/>
  <c r="FM81" i="5"/>
  <c r="FN76" i="5"/>
  <c r="FN79" i="5" s="1"/>
  <c r="HZ211" i="6"/>
  <c r="IA206" i="6"/>
  <c r="IA209" i="6" s="1"/>
  <c r="IA159" i="6"/>
  <c r="IB154" i="6"/>
  <c r="IB157" i="6" s="1"/>
  <c r="IA120" i="6"/>
  <c r="IB115" i="6"/>
  <c r="IB118" i="6" s="1"/>
  <c r="CD89" i="5"/>
  <c r="CD92" i="5" s="1"/>
  <c r="CC94" i="5"/>
  <c r="IM29" i="6"/>
  <c r="IN24" i="6"/>
  <c r="IN27" i="6" s="1"/>
  <c r="IM50" i="5"/>
  <c r="IM53" i="5" s="1"/>
  <c r="IL55" i="5"/>
  <c r="FP42" i="6"/>
  <c r="FQ37" i="6"/>
  <c r="FQ40" i="6" s="1"/>
  <c r="IM11" i="5"/>
  <c r="IM14" i="5" s="1"/>
  <c r="IL16" i="5"/>
  <c r="IL94" i="5"/>
  <c r="IM89" i="5"/>
  <c r="IM92" i="5" s="1"/>
  <c r="IM63" i="6"/>
  <c r="IM66" i="6" s="1"/>
  <c r="IL68" i="6"/>
  <c r="IN141" i="6"/>
  <c r="IN144" i="6" s="1"/>
  <c r="IM146" i="6"/>
  <c r="CD120" i="5"/>
  <c r="CE115" i="5"/>
  <c r="CE118" i="5" s="1"/>
  <c r="FP180" i="6"/>
  <c r="FP183" i="6" s="1"/>
  <c r="FO185" i="6"/>
  <c r="IM167" i="6"/>
  <c r="IM170" i="6" s="1"/>
  <c r="IL172" i="6"/>
  <c r="IM94" i="6"/>
  <c r="IN89" i="6"/>
  <c r="IN92" i="6" s="1"/>
  <c r="IN128" i="6"/>
  <c r="IN131" i="6" s="1"/>
  <c r="IM133" i="6"/>
  <c r="CD107" i="5"/>
  <c r="CE102" i="5"/>
  <c r="CE105" i="5" s="1"/>
  <c r="IL81" i="6"/>
  <c r="IM76" i="6"/>
  <c r="IM79" i="6" s="1"/>
  <c r="IB224" i="6"/>
  <c r="IC219" i="6"/>
  <c r="IC222" i="6" s="1"/>
  <c r="IL55" i="6"/>
  <c r="IM50" i="6"/>
  <c r="IM53" i="6" s="1"/>
  <c r="IM24" i="5"/>
  <c r="IM27" i="5" s="1"/>
  <c r="IL29" i="5"/>
  <c r="IB237" i="6"/>
  <c r="IC232" i="6"/>
  <c r="IC235" i="6" s="1"/>
  <c r="IM42" i="5" l="1"/>
  <c r="IN37" i="5"/>
  <c r="IN40" i="5" s="1"/>
  <c r="IM107" i="6"/>
  <c r="IN102" i="6"/>
  <c r="IN105" i="6" s="1"/>
  <c r="IM102" i="5"/>
  <c r="IM105" i="5" s="1"/>
  <c r="IL107" i="5"/>
  <c r="FN68" i="5"/>
  <c r="FO63" i="5"/>
  <c r="FO66" i="5" s="1"/>
  <c r="IC193" i="6"/>
  <c r="IC196" i="6" s="1"/>
  <c r="IB198" i="6"/>
  <c r="IA16" i="6"/>
  <c r="IB11" i="6"/>
  <c r="IB14" i="6" s="1"/>
  <c r="IB159" i="6"/>
  <c r="IC154" i="6"/>
  <c r="IC157" i="6" s="1"/>
  <c r="IC115" i="6"/>
  <c r="IC118" i="6" s="1"/>
  <c r="IB120" i="6"/>
  <c r="IB206" i="6"/>
  <c r="IB209" i="6" s="1"/>
  <c r="IA211" i="6"/>
  <c r="FN81" i="5"/>
  <c r="FO76" i="5"/>
  <c r="FO79" i="5" s="1"/>
  <c r="IN167" i="6"/>
  <c r="IN170" i="6" s="1"/>
  <c r="IM172" i="6"/>
  <c r="IN29" i="6"/>
  <c r="IO24" i="6"/>
  <c r="IO27" i="6" s="1"/>
  <c r="IM55" i="6"/>
  <c r="IN50" i="6"/>
  <c r="IN53" i="6" s="1"/>
  <c r="IO128" i="6"/>
  <c r="IO131" i="6" s="1"/>
  <c r="IN133" i="6"/>
  <c r="IN146" i="6"/>
  <c r="IO141" i="6"/>
  <c r="IO144" i="6" s="1"/>
  <c r="IM16" i="5"/>
  <c r="IN11" i="5"/>
  <c r="IN14" i="5" s="1"/>
  <c r="FQ180" i="6"/>
  <c r="FQ183" i="6" s="1"/>
  <c r="FP185" i="6"/>
  <c r="ID232" i="6"/>
  <c r="ID235" i="6" s="1"/>
  <c r="IC237" i="6"/>
  <c r="ID219" i="6"/>
  <c r="ID222" i="6" s="1"/>
  <c r="IC224" i="6"/>
  <c r="FR37" i="6"/>
  <c r="FR40" i="6" s="1"/>
  <c r="FQ42" i="6"/>
  <c r="IM94" i="5"/>
  <c r="IN89" i="5"/>
  <c r="IN92" i="5" s="1"/>
  <c r="IM68" i="6"/>
  <c r="IN63" i="6"/>
  <c r="IN66" i="6" s="1"/>
  <c r="CD94" i="5"/>
  <c r="CE89" i="5"/>
  <c r="CE92" i="5" s="1"/>
  <c r="CE107" i="5"/>
  <c r="CF102" i="5"/>
  <c r="CF105" i="5" s="1"/>
  <c r="IM81" i="6"/>
  <c r="IN76" i="6"/>
  <c r="IN79" i="6" s="1"/>
  <c r="IO89" i="6"/>
  <c r="IO92" i="6" s="1"/>
  <c r="IN94" i="6"/>
  <c r="CF115" i="5"/>
  <c r="CF118" i="5" s="1"/>
  <c r="CE120" i="5"/>
  <c r="IN24" i="5"/>
  <c r="IN27" i="5" s="1"/>
  <c r="IM29" i="5"/>
  <c r="IN50" i="5"/>
  <c r="IN53" i="5" s="1"/>
  <c r="IM55" i="5"/>
  <c r="IO37" i="5" l="1"/>
  <c r="IO40" i="5" s="1"/>
  <c r="IN42" i="5"/>
  <c r="IO102" i="6"/>
  <c r="IO105" i="6" s="1"/>
  <c r="IN107" i="6"/>
  <c r="IM107" i="5"/>
  <c r="IN102" i="5"/>
  <c r="IN105" i="5" s="1"/>
  <c r="FP63" i="5"/>
  <c r="FP66" i="5" s="1"/>
  <c r="FO68" i="5"/>
  <c r="IB16" i="6"/>
  <c r="IC11" i="6"/>
  <c r="IC14" i="6" s="1"/>
  <c r="ID193" i="6"/>
  <c r="ID196" i="6" s="1"/>
  <c r="IC198" i="6"/>
  <c r="FO81" i="5"/>
  <c r="FP76" i="5"/>
  <c r="FP79" i="5" s="1"/>
  <c r="IB211" i="6"/>
  <c r="IC206" i="6"/>
  <c r="IC209" i="6" s="1"/>
  <c r="ID115" i="6"/>
  <c r="ID118" i="6" s="1"/>
  <c r="IC120" i="6"/>
  <c r="IC159" i="6"/>
  <c r="ID154" i="6"/>
  <c r="ID157" i="6" s="1"/>
  <c r="IO29" i="6"/>
  <c r="IP24" i="6"/>
  <c r="IP27" i="6" s="1"/>
  <c r="FQ185" i="6"/>
  <c r="FR180" i="6"/>
  <c r="FR183" i="6" s="1"/>
  <c r="IP128" i="6"/>
  <c r="IP131" i="6" s="1"/>
  <c r="IO133" i="6"/>
  <c r="IO24" i="5"/>
  <c r="IO27" i="5" s="1"/>
  <c r="IN29" i="5"/>
  <c r="CG115" i="5"/>
  <c r="CG118" i="5" s="1"/>
  <c r="CF120" i="5"/>
  <c r="IN68" i="6"/>
  <c r="IO63" i="6"/>
  <c r="IO66" i="6" s="1"/>
  <c r="IO94" i="6"/>
  <c r="IP89" i="6"/>
  <c r="IP92" i="6" s="1"/>
  <c r="IN81" i="6"/>
  <c r="IO76" i="6"/>
  <c r="IO79" i="6" s="1"/>
  <c r="IO89" i="5"/>
  <c r="IO92" i="5" s="1"/>
  <c r="IN94" i="5"/>
  <c r="IN16" i="5"/>
  <c r="IO11" i="5"/>
  <c r="IO14" i="5" s="1"/>
  <c r="IO50" i="6"/>
  <c r="IO53" i="6" s="1"/>
  <c r="IN55" i="6"/>
  <c r="IE219" i="6"/>
  <c r="IE222" i="6" s="1"/>
  <c r="ID224" i="6"/>
  <c r="IO146" i="6"/>
  <c r="IP141" i="6"/>
  <c r="IP144" i="6" s="1"/>
  <c r="CF89" i="5"/>
  <c r="CF92" i="5" s="1"/>
  <c r="CE94" i="5"/>
  <c r="CG102" i="5"/>
  <c r="CG105" i="5" s="1"/>
  <c r="CF107" i="5"/>
  <c r="IN55" i="5"/>
  <c r="IO50" i="5"/>
  <c r="IO53" i="5" s="1"/>
  <c r="FR42" i="6"/>
  <c r="FS37" i="6"/>
  <c r="FS40" i="6" s="1"/>
  <c r="IE232" i="6"/>
  <c r="IE235" i="6" s="1"/>
  <c r="ID237" i="6"/>
  <c r="IN172" i="6"/>
  <c r="IO167" i="6"/>
  <c r="IO170" i="6" s="1"/>
  <c r="IO42" i="5" l="1"/>
  <c r="IP37" i="5"/>
  <c r="IP40" i="5" s="1"/>
  <c r="IO107" i="6"/>
  <c r="IP102" i="6"/>
  <c r="IP105" i="6" s="1"/>
  <c r="IO102" i="5"/>
  <c r="IO105" i="5" s="1"/>
  <c r="IN107" i="5"/>
  <c r="FQ63" i="5"/>
  <c r="FQ66" i="5" s="1"/>
  <c r="FP68" i="5"/>
  <c r="IE193" i="6"/>
  <c r="IE196" i="6" s="1"/>
  <c r="ID198" i="6"/>
  <c r="IC16" i="6"/>
  <c r="ID11" i="6"/>
  <c r="ID14" i="6" s="1"/>
  <c r="ID159" i="6"/>
  <c r="IE154" i="6"/>
  <c r="IE157" i="6" s="1"/>
  <c r="ID120" i="6"/>
  <c r="IE115" i="6"/>
  <c r="IE118" i="6" s="1"/>
  <c r="IC211" i="6"/>
  <c r="ID206" i="6"/>
  <c r="ID209" i="6" s="1"/>
  <c r="FQ76" i="5"/>
  <c r="FQ79" i="5" s="1"/>
  <c r="FP81" i="5"/>
  <c r="IP50" i="5"/>
  <c r="IP53" i="5" s="1"/>
  <c r="IO55" i="5"/>
  <c r="IO55" i="6"/>
  <c r="IP50" i="6"/>
  <c r="IP53" i="6" s="1"/>
  <c r="IO29" i="5"/>
  <c r="IP24" i="5"/>
  <c r="IP27" i="5" s="1"/>
  <c r="IP11" i="5"/>
  <c r="IP14" i="5" s="1"/>
  <c r="IO16" i="5"/>
  <c r="IO68" i="6"/>
  <c r="IP63" i="6"/>
  <c r="IP66" i="6" s="1"/>
  <c r="IQ89" i="6"/>
  <c r="IQ92" i="6" s="1"/>
  <c r="IP94" i="6"/>
  <c r="IF232" i="6"/>
  <c r="IF235" i="6" s="1"/>
  <c r="IE237" i="6"/>
  <c r="CG107" i="5"/>
  <c r="CH102" i="5"/>
  <c r="CH105" i="5" s="1"/>
  <c r="IQ128" i="6"/>
  <c r="IQ131" i="6" s="1"/>
  <c r="IP133" i="6"/>
  <c r="FR185" i="6"/>
  <c r="FS180" i="6"/>
  <c r="FS183" i="6" s="1"/>
  <c r="FT37" i="6"/>
  <c r="FT40" i="6" s="1"/>
  <c r="FS42" i="6"/>
  <c r="IF219" i="6"/>
  <c r="IF222" i="6" s="1"/>
  <c r="IE224" i="6"/>
  <c r="IP146" i="6"/>
  <c r="IQ141" i="6"/>
  <c r="IQ144" i="6" s="1"/>
  <c r="IO172" i="6"/>
  <c r="IP167" i="6"/>
  <c r="IP170" i="6" s="1"/>
  <c r="IO81" i="6"/>
  <c r="IP76" i="6"/>
  <c r="IP79" i="6" s="1"/>
  <c r="IP29" i="6"/>
  <c r="IQ24" i="6"/>
  <c r="IQ27" i="6" s="1"/>
  <c r="IP89" i="5"/>
  <c r="IP92" i="5" s="1"/>
  <c r="IO94" i="5"/>
  <c r="CF94" i="5"/>
  <c r="CG89" i="5"/>
  <c r="CG92" i="5" s="1"/>
  <c r="CG120" i="5"/>
  <c r="CH115" i="5"/>
  <c r="CH118" i="5" s="1"/>
  <c r="IQ37" i="5" l="1"/>
  <c r="IQ40" i="5" s="1"/>
  <c r="IP42" i="5"/>
  <c r="IQ102" i="6"/>
  <c r="IQ105" i="6" s="1"/>
  <c r="IP107" i="6"/>
  <c r="IP102" i="5"/>
  <c r="IP105" i="5" s="1"/>
  <c r="IO107" i="5"/>
  <c r="FQ68" i="5"/>
  <c r="FR63" i="5"/>
  <c r="FR66" i="5" s="1"/>
  <c r="ID16" i="6"/>
  <c r="IE11" i="6"/>
  <c r="IE14" i="6" s="1"/>
  <c r="IE198" i="6"/>
  <c r="IF193" i="6"/>
  <c r="IF196" i="6" s="1"/>
  <c r="FQ81" i="5"/>
  <c r="FR76" i="5"/>
  <c r="FR79" i="5" s="1"/>
  <c r="ID211" i="6"/>
  <c r="IE206" i="6"/>
  <c r="IE209" i="6" s="1"/>
  <c r="IE120" i="6"/>
  <c r="IF115" i="6"/>
  <c r="IF118" i="6" s="1"/>
  <c r="IE159" i="6"/>
  <c r="IF154" i="6"/>
  <c r="IF157" i="6" s="1"/>
  <c r="IQ24" i="5"/>
  <c r="IQ27" i="5" s="1"/>
  <c r="IP29" i="5"/>
  <c r="CG94" i="5"/>
  <c r="CH89" i="5"/>
  <c r="CH92" i="5" s="1"/>
  <c r="IQ133" i="6"/>
  <c r="IR128" i="6"/>
  <c r="IR131" i="6" s="1"/>
  <c r="IG232" i="6"/>
  <c r="IG235" i="6" s="1"/>
  <c r="IF237" i="6"/>
  <c r="IQ50" i="6"/>
  <c r="IQ53" i="6" s="1"/>
  <c r="IP55" i="6"/>
  <c r="IQ146" i="6"/>
  <c r="IR141" i="6"/>
  <c r="IR144" i="6" s="1"/>
  <c r="IQ11" i="5"/>
  <c r="IQ14" i="5" s="1"/>
  <c r="IP16" i="5"/>
  <c r="IP81" i="6"/>
  <c r="IQ76" i="6"/>
  <c r="IQ79" i="6" s="1"/>
  <c r="IF224" i="6"/>
  <c r="IG219" i="6"/>
  <c r="IG222" i="6" s="1"/>
  <c r="IQ94" i="6"/>
  <c r="IR89" i="6"/>
  <c r="IR92" i="6" s="1"/>
  <c r="IQ29" i="6"/>
  <c r="IR24" i="6"/>
  <c r="IR27" i="6" s="1"/>
  <c r="CH107" i="5"/>
  <c r="CI102" i="5"/>
  <c r="CI105" i="5" s="1"/>
  <c r="IQ63" i="6"/>
  <c r="IQ66" i="6" s="1"/>
  <c r="IP68" i="6"/>
  <c r="FS185" i="6"/>
  <c r="FT180" i="6"/>
  <c r="FT183" i="6" s="1"/>
  <c r="CH120" i="5"/>
  <c r="CI115" i="5"/>
  <c r="CI118" i="5" s="1"/>
  <c r="IQ167" i="6"/>
  <c r="IQ170" i="6" s="1"/>
  <c r="IP172" i="6"/>
  <c r="IP94" i="5"/>
  <c r="IQ89" i="5"/>
  <c r="IQ92" i="5" s="1"/>
  <c r="FT42" i="6"/>
  <c r="FU37" i="6"/>
  <c r="FU40" i="6" s="1"/>
  <c r="IQ50" i="5"/>
  <c r="IQ53" i="5" s="1"/>
  <c r="IP55" i="5"/>
  <c r="IQ42" i="5" l="1"/>
  <c r="IR37" i="5"/>
  <c r="IR40" i="5" s="1"/>
  <c r="IQ107" i="6"/>
  <c r="IR102" i="6"/>
  <c r="IR105" i="6" s="1"/>
  <c r="IQ102" i="5"/>
  <c r="IQ105" i="5" s="1"/>
  <c r="IP107" i="5"/>
  <c r="FR68" i="5"/>
  <c r="FS63" i="5"/>
  <c r="FS66" i="5" s="1"/>
  <c r="IF198" i="6"/>
  <c r="IG193" i="6"/>
  <c r="IG196" i="6" s="1"/>
  <c r="IF11" i="6"/>
  <c r="IF14" i="6" s="1"/>
  <c r="IE16" i="6"/>
  <c r="IG115" i="6"/>
  <c r="IG118" i="6" s="1"/>
  <c r="IF120" i="6"/>
  <c r="IF159" i="6"/>
  <c r="IG154" i="6"/>
  <c r="IG157" i="6" s="1"/>
  <c r="IE211" i="6"/>
  <c r="IF206" i="6"/>
  <c r="IF209" i="6" s="1"/>
  <c r="FR81" i="5"/>
  <c r="FS76" i="5"/>
  <c r="FS79" i="5" s="1"/>
  <c r="IQ29" i="5"/>
  <c r="IR24" i="5"/>
  <c r="IR27" i="5" s="1"/>
  <c r="IR76" i="6"/>
  <c r="IR79" i="6" s="1"/>
  <c r="IQ81" i="6"/>
  <c r="FT185" i="6"/>
  <c r="FU180" i="6"/>
  <c r="FU183" i="6" s="1"/>
  <c r="IR63" i="6"/>
  <c r="IR66" i="6" s="1"/>
  <c r="IQ68" i="6"/>
  <c r="IH232" i="6"/>
  <c r="IH235" i="6" s="1"/>
  <c r="IG237" i="6"/>
  <c r="IS24" i="6"/>
  <c r="IS27" i="6" s="1"/>
  <c r="IR29" i="6"/>
  <c r="IS89" i="6"/>
  <c r="IS92" i="6" s="1"/>
  <c r="IR94" i="6"/>
  <c r="CI107" i="5"/>
  <c r="CJ102" i="5"/>
  <c r="CJ105" i="5" s="1"/>
  <c r="IS128" i="6"/>
  <c r="IS131" i="6" s="1"/>
  <c r="IR133" i="6"/>
  <c r="IR89" i="5"/>
  <c r="IR92" i="5" s="1"/>
  <c r="IQ94" i="5"/>
  <c r="IR146" i="6"/>
  <c r="IS141" i="6"/>
  <c r="IS144" i="6" s="1"/>
  <c r="IQ172" i="6"/>
  <c r="IR167" i="6"/>
  <c r="IR170" i="6" s="1"/>
  <c r="IQ55" i="6"/>
  <c r="IR50" i="6"/>
  <c r="IR53" i="6" s="1"/>
  <c r="CI120" i="5"/>
  <c r="CJ115" i="5"/>
  <c r="CJ118" i="5" s="1"/>
  <c r="IG224" i="6"/>
  <c r="IH219" i="6"/>
  <c r="IH222" i="6" s="1"/>
  <c r="CH94" i="5"/>
  <c r="CI89" i="5"/>
  <c r="CI92" i="5" s="1"/>
  <c r="FV37" i="6"/>
  <c r="FV40" i="6" s="1"/>
  <c r="FU42" i="6"/>
  <c r="IR50" i="5"/>
  <c r="IR53" i="5" s="1"/>
  <c r="IQ55" i="5"/>
  <c r="IR11" i="5"/>
  <c r="IR14" i="5" s="1"/>
  <c r="IQ16" i="5"/>
  <c r="IS37" i="5" l="1"/>
  <c r="IS40" i="5" s="1"/>
  <c r="IR42" i="5"/>
  <c r="IS102" i="6"/>
  <c r="IS105" i="6" s="1"/>
  <c r="IR107" i="6"/>
  <c r="IQ107" i="5"/>
  <c r="IR102" i="5"/>
  <c r="IR105" i="5" s="1"/>
  <c r="FT63" i="5"/>
  <c r="FT66" i="5" s="1"/>
  <c r="FS68" i="5"/>
  <c r="IG11" i="6"/>
  <c r="IG14" i="6" s="1"/>
  <c r="IF16" i="6"/>
  <c r="IH193" i="6"/>
  <c r="IH196" i="6" s="1"/>
  <c r="IG198" i="6"/>
  <c r="IG206" i="6"/>
  <c r="IG209" i="6" s="1"/>
  <c r="IF211" i="6"/>
  <c r="IG159" i="6"/>
  <c r="IH154" i="6"/>
  <c r="IH157" i="6" s="1"/>
  <c r="FT76" i="5"/>
  <c r="FT79" i="5" s="1"/>
  <c r="FS81" i="5"/>
  <c r="IG120" i="6"/>
  <c r="IH115" i="6"/>
  <c r="IH118" i="6" s="1"/>
  <c r="IS50" i="6"/>
  <c r="IS53" i="6" s="1"/>
  <c r="IR55" i="6"/>
  <c r="IS167" i="6"/>
  <c r="IS170" i="6" s="1"/>
  <c r="IR172" i="6"/>
  <c r="CJ107" i="5"/>
  <c r="CK102" i="5"/>
  <c r="CK105" i="5" s="1"/>
  <c r="CI94" i="5"/>
  <c r="CJ89" i="5"/>
  <c r="CJ92" i="5" s="1"/>
  <c r="IS29" i="6"/>
  <c r="IT24" i="6"/>
  <c r="IT27" i="6" s="1"/>
  <c r="IR81" i="6"/>
  <c r="IS76" i="6"/>
  <c r="IS79" i="6" s="1"/>
  <c r="IR16" i="5"/>
  <c r="IS11" i="5"/>
  <c r="IS14" i="5" s="1"/>
  <c r="IT141" i="6"/>
  <c r="IT144" i="6" s="1"/>
  <c r="IS146" i="6"/>
  <c r="IR29" i="5"/>
  <c r="IS24" i="5"/>
  <c r="IS27" i="5" s="1"/>
  <c r="FU185" i="6"/>
  <c r="FV180" i="6"/>
  <c r="FV183" i="6" s="1"/>
  <c r="IR55" i="5"/>
  <c r="IS50" i="5"/>
  <c r="IS53" i="5" s="1"/>
  <c r="IT128" i="6"/>
  <c r="IT131" i="6" s="1"/>
  <c r="IS133" i="6"/>
  <c r="IS94" i="6"/>
  <c r="IT89" i="6"/>
  <c r="IT92" i="6" s="1"/>
  <c r="II232" i="6"/>
  <c r="II235" i="6" s="1"/>
  <c r="IH237" i="6"/>
  <c r="CK115" i="5"/>
  <c r="CK118" i="5" s="1"/>
  <c r="CJ120" i="5"/>
  <c r="IH224" i="6"/>
  <c r="II219" i="6"/>
  <c r="II222" i="6" s="1"/>
  <c r="FV42" i="6"/>
  <c r="FW37" i="6"/>
  <c r="FW40" i="6" s="1"/>
  <c r="IR94" i="5"/>
  <c r="IS89" i="5"/>
  <c r="IS92" i="5" s="1"/>
  <c r="IS63" i="6"/>
  <c r="IS66" i="6" s="1"/>
  <c r="IR68" i="6"/>
  <c r="IS42" i="5" l="1"/>
  <c r="IT37" i="5"/>
  <c r="IT40" i="5" s="1"/>
  <c r="IS107" i="6"/>
  <c r="IT102" i="6"/>
  <c r="IT105" i="6" s="1"/>
  <c r="IR107" i="5"/>
  <c r="IS102" i="5"/>
  <c r="IS105" i="5" s="1"/>
  <c r="FU63" i="5"/>
  <c r="FU66" i="5" s="1"/>
  <c r="FT68" i="5"/>
  <c r="II193" i="6"/>
  <c r="II196" i="6" s="1"/>
  <c r="IH198" i="6"/>
  <c r="IH11" i="6"/>
  <c r="IH14" i="6" s="1"/>
  <c r="IG16" i="6"/>
  <c r="FT81" i="5"/>
  <c r="FU76" i="5"/>
  <c r="FU79" i="5" s="1"/>
  <c r="II154" i="6"/>
  <c r="II157" i="6" s="1"/>
  <c r="IH159" i="6"/>
  <c r="IH120" i="6"/>
  <c r="II115" i="6"/>
  <c r="II118" i="6" s="1"/>
  <c r="IG211" i="6"/>
  <c r="IH206" i="6"/>
  <c r="IH209" i="6" s="1"/>
  <c r="IS94" i="5"/>
  <c r="IT89" i="5"/>
  <c r="IT92" i="5" s="1"/>
  <c r="IS55" i="5"/>
  <c r="IT50" i="5"/>
  <c r="IT53" i="5" s="1"/>
  <c r="CK107" i="5"/>
  <c r="CL102" i="5"/>
  <c r="CL105" i="5" s="1"/>
  <c r="IT76" i="6"/>
  <c r="IT79" i="6" s="1"/>
  <c r="IS81" i="6"/>
  <c r="FX37" i="6"/>
  <c r="FX40" i="6" s="1"/>
  <c r="FW42" i="6"/>
  <c r="IT146" i="6"/>
  <c r="IU141" i="6"/>
  <c r="IU144" i="6" s="1"/>
  <c r="IT11" i="5"/>
  <c r="IT14" i="5" s="1"/>
  <c r="IS16" i="5"/>
  <c r="IT29" i="6"/>
  <c r="IU24" i="6"/>
  <c r="IU27" i="6" s="1"/>
  <c r="IJ232" i="6"/>
  <c r="IJ235" i="6" s="1"/>
  <c r="II237" i="6"/>
  <c r="IT94" i="6"/>
  <c r="IU89" i="6"/>
  <c r="IU92" i="6" s="1"/>
  <c r="IS172" i="6"/>
  <c r="IT167" i="6"/>
  <c r="IT170" i="6" s="1"/>
  <c r="IS68" i="6"/>
  <c r="IT63" i="6"/>
  <c r="IT66" i="6" s="1"/>
  <c r="IT24" i="5"/>
  <c r="IT27" i="5" s="1"/>
  <c r="IS29" i="5"/>
  <c r="CL115" i="5"/>
  <c r="CL118" i="5" s="1"/>
  <c r="CK120" i="5"/>
  <c r="IJ219" i="6"/>
  <c r="IJ222" i="6" s="1"/>
  <c r="II224" i="6"/>
  <c r="FW180" i="6"/>
  <c r="FW183" i="6" s="1"/>
  <c r="FV185" i="6"/>
  <c r="CJ94" i="5"/>
  <c r="CK89" i="5"/>
  <c r="CK92" i="5" s="1"/>
  <c r="IU128" i="6"/>
  <c r="IU131" i="6" s="1"/>
  <c r="IT133" i="6"/>
  <c r="IS55" i="6"/>
  <c r="IT50" i="6"/>
  <c r="IT53" i="6" s="1"/>
  <c r="IU37" i="5" l="1"/>
  <c r="IU40" i="5" s="1"/>
  <c r="IT42" i="5"/>
  <c r="IU102" i="6"/>
  <c r="IU105" i="6" s="1"/>
  <c r="IT107" i="6"/>
  <c r="IS107" i="5"/>
  <c r="IT102" i="5"/>
  <c r="IT105" i="5" s="1"/>
  <c r="FU68" i="5"/>
  <c r="FV63" i="5"/>
  <c r="FV66" i="5" s="1"/>
  <c r="IH16" i="6"/>
  <c r="II11" i="6"/>
  <c r="II14" i="6" s="1"/>
  <c r="II198" i="6"/>
  <c r="IJ193" i="6"/>
  <c r="IJ196" i="6" s="1"/>
  <c r="IH211" i="6"/>
  <c r="II206" i="6"/>
  <c r="II209" i="6" s="1"/>
  <c r="IJ115" i="6"/>
  <c r="IJ118" i="6" s="1"/>
  <c r="II120" i="6"/>
  <c r="IJ154" i="6"/>
  <c r="IJ157" i="6" s="1"/>
  <c r="II159" i="6"/>
  <c r="FU81" i="5"/>
  <c r="FV76" i="5"/>
  <c r="FV79" i="5" s="1"/>
  <c r="IT68" i="6"/>
  <c r="IU63" i="6"/>
  <c r="IU66" i="6" s="1"/>
  <c r="IU146" i="6"/>
  <c r="IV141" i="6"/>
  <c r="IV144" i="6" s="1"/>
  <c r="IU50" i="5"/>
  <c r="IU53" i="5" s="1"/>
  <c r="IT55" i="5"/>
  <c r="IJ237" i="6"/>
  <c r="IK232" i="6"/>
  <c r="IK235" i="6" s="1"/>
  <c r="IU89" i="5"/>
  <c r="IU92" i="5" s="1"/>
  <c r="IT94" i="5"/>
  <c r="IU29" i="6"/>
  <c r="IV24" i="6"/>
  <c r="IV27" i="6" s="1"/>
  <c r="IJ224" i="6"/>
  <c r="IK219" i="6"/>
  <c r="IK222" i="6" s="1"/>
  <c r="FY37" i="6"/>
  <c r="FY40" i="6" s="1"/>
  <c r="FX42" i="6"/>
  <c r="IV89" i="6"/>
  <c r="IV92" i="6" s="1"/>
  <c r="IU94" i="6"/>
  <c r="IV128" i="6"/>
  <c r="IV131" i="6" s="1"/>
  <c r="IU133" i="6"/>
  <c r="IT172" i="6"/>
  <c r="IU167" i="6"/>
  <c r="IU170" i="6" s="1"/>
  <c r="CL120" i="5"/>
  <c r="CM115" i="5"/>
  <c r="CM118" i="5" s="1"/>
  <c r="IU11" i="5"/>
  <c r="IU14" i="5" s="1"/>
  <c r="IT16" i="5"/>
  <c r="IT81" i="6"/>
  <c r="IU76" i="6"/>
  <c r="IU79" i="6" s="1"/>
  <c r="CL107" i="5"/>
  <c r="CM102" i="5"/>
  <c r="CM105" i="5" s="1"/>
  <c r="CK94" i="5"/>
  <c r="CL89" i="5"/>
  <c r="CL92" i="5" s="1"/>
  <c r="IU50" i="6"/>
  <c r="IU53" i="6" s="1"/>
  <c r="IT55" i="6"/>
  <c r="FX180" i="6"/>
  <c r="FX183" i="6" s="1"/>
  <c r="FW185" i="6"/>
  <c r="IU24" i="5"/>
  <c r="IU27" i="5" s="1"/>
  <c r="IT29" i="5"/>
  <c r="IU42" i="5" l="1"/>
  <c r="IV37" i="5"/>
  <c r="IV40" i="5" s="1"/>
  <c r="IV102" i="6"/>
  <c r="IV105" i="6" s="1"/>
  <c r="IU107" i="6"/>
  <c r="IT107" i="5"/>
  <c r="IU102" i="5"/>
  <c r="IU105" i="5" s="1"/>
  <c r="FV68" i="5"/>
  <c r="FW63" i="5"/>
  <c r="FW66" i="5" s="1"/>
  <c r="IJ198" i="6"/>
  <c r="IK193" i="6"/>
  <c r="IK196" i="6" s="1"/>
  <c r="II16" i="6"/>
  <c r="IJ11" i="6"/>
  <c r="IJ14" i="6" s="1"/>
  <c r="IJ159" i="6"/>
  <c r="IK154" i="6"/>
  <c r="IK157" i="6" s="1"/>
  <c r="IK115" i="6"/>
  <c r="IK118" i="6" s="1"/>
  <c r="IJ120" i="6"/>
  <c r="IJ206" i="6"/>
  <c r="IJ209" i="6" s="1"/>
  <c r="II211" i="6"/>
  <c r="FW76" i="5"/>
  <c r="FW79" i="5" s="1"/>
  <c r="FV81" i="5"/>
  <c r="IV29" i="6"/>
  <c r="IW24" i="6"/>
  <c r="IW27" i="6" s="1"/>
  <c r="IU55" i="6"/>
  <c r="IV50" i="6"/>
  <c r="IV53" i="6" s="1"/>
  <c r="IV94" i="6"/>
  <c r="IW89" i="6"/>
  <c r="IW92" i="6" s="1"/>
  <c r="IU55" i="5"/>
  <c r="IV50" i="5"/>
  <c r="IV53" i="5" s="1"/>
  <c r="IV146" i="6"/>
  <c r="IW141" i="6"/>
  <c r="IW144" i="6" s="1"/>
  <c r="IU172" i="6"/>
  <c r="IV167" i="6"/>
  <c r="IV170" i="6" s="1"/>
  <c r="IV133" i="6"/>
  <c r="IW128" i="6"/>
  <c r="IW131" i="6" s="1"/>
  <c r="FZ37" i="6"/>
  <c r="FZ40" i="6" s="1"/>
  <c r="FY42" i="6"/>
  <c r="IU94" i="5"/>
  <c r="IV89" i="5"/>
  <c r="IV92" i="5" s="1"/>
  <c r="IV76" i="6"/>
  <c r="IV79" i="6" s="1"/>
  <c r="IU81" i="6"/>
  <c r="CM89" i="5"/>
  <c r="CM92" i="5" s="1"/>
  <c r="CL94" i="5"/>
  <c r="IL219" i="6"/>
  <c r="IL222" i="6" s="1"/>
  <c r="IK224" i="6"/>
  <c r="IK237" i="6"/>
  <c r="IL232" i="6"/>
  <c r="IL235" i="6" s="1"/>
  <c r="IV24" i="5"/>
  <c r="IV27" i="5" s="1"/>
  <c r="IU29" i="5"/>
  <c r="IU16" i="5"/>
  <c r="IV11" i="5"/>
  <c r="IV14" i="5" s="1"/>
  <c r="CM107" i="5"/>
  <c r="CN102" i="5"/>
  <c r="CN105" i="5" s="1"/>
  <c r="CN115" i="5"/>
  <c r="CN118" i="5" s="1"/>
  <c r="CM120" i="5"/>
  <c r="IU68" i="6"/>
  <c r="IV63" i="6"/>
  <c r="IV66" i="6" s="1"/>
  <c r="FY180" i="6"/>
  <c r="FY183" i="6" s="1"/>
  <c r="FX185" i="6"/>
  <c r="IW37" i="5" l="1"/>
  <c r="IW40" i="5" s="1"/>
  <c r="IV42" i="5"/>
  <c r="IW102" i="6"/>
  <c r="IW105" i="6" s="1"/>
  <c r="IV107" i="6"/>
  <c r="IU107" i="5"/>
  <c r="IV102" i="5"/>
  <c r="IV105" i="5" s="1"/>
  <c r="FX63" i="5"/>
  <c r="FX66" i="5" s="1"/>
  <c r="FW68" i="5"/>
  <c r="IJ16" i="6"/>
  <c r="IK11" i="6"/>
  <c r="IK14" i="6" s="1"/>
  <c r="IL193" i="6"/>
  <c r="IL196" i="6" s="1"/>
  <c r="IK198" i="6"/>
  <c r="FW81" i="5"/>
  <c r="FX76" i="5"/>
  <c r="FX79" i="5" s="1"/>
  <c r="IK206" i="6"/>
  <c r="IK209" i="6" s="1"/>
  <c r="IJ211" i="6"/>
  <c r="IL115" i="6"/>
  <c r="IL118" i="6" s="1"/>
  <c r="IK120" i="6"/>
  <c r="IK159" i="6"/>
  <c r="IL154" i="6"/>
  <c r="IL157" i="6" s="1"/>
  <c r="IL224" i="6"/>
  <c r="IM219" i="6"/>
  <c r="IM222" i="6" s="1"/>
  <c r="IV172" i="6"/>
  <c r="IW167" i="6"/>
  <c r="IW170" i="6" s="1"/>
  <c r="IV55" i="6"/>
  <c r="IW50" i="6"/>
  <c r="IW53" i="6" s="1"/>
  <c r="FZ42" i="6"/>
  <c r="GA37" i="6"/>
  <c r="GA40" i="6" s="1"/>
  <c r="IX89" i="6"/>
  <c r="IX92" i="6" s="1"/>
  <c r="IW94" i="6"/>
  <c r="IV68" i="6"/>
  <c r="IW63" i="6"/>
  <c r="IW66" i="6" s="1"/>
  <c r="IW133" i="6"/>
  <c r="IX128" i="6"/>
  <c r="IX131" i="6" s="1"/>
  <c r="IX141" i="6"/>
  <c r="IX144" i="6" s="1"/>
  <c r="IW146" i="6"/>
  <c r="IW29" i="6"/>
  <c r="IX24" i="6"/>
  <c r="IX27" i="6" s="1"/>
  <c r="IV16" i="5"/>
  <c r="IW11" i="5"/>
  <c r="IW14" i="5" s="1"/>
  <c r="CN120" i="5"/>
  <c r="CO115" i="5"/>
  <c r="CO118" i="5" s="1"/>
  <c r="IW24" i="5"/>
  <c r="IW27" i="5" s="1"/>
  <c r="IV29" i="5"/>
  <c r="CM94" i="5"/>
  <c r="CN89" i="5"/>
  <c r="CN92" i="5" s="1"/>
  <c r="CN107" i="5"/>
  <c r="CO102" i="5"/>
  <c r="CO105" i="5" s="1"/>
  <c r="IL237" i="6"/>
  <c r="IM232" i="6"/>
  <c r="IM235" i="6" s="1"/>
  <c r="IV55" i="5"/>
  <c r="IW50" i="5"/>
  <c r="IW53" i="5" s="1"/>
  <c r="IV94" i="5"/>
  <c r="IW89" i="5"/>
  <c r="IW92" i="5" s="1"/>
  <c r="FZ180" i="6"/>
  <c r="FZ183" i="6" s="1"/>
  <c r="FY185" i="6"/>
  <c r="IV81" i="6"/>
  <c r="IW76" i="6"/>
  <c r="IW79" i="6" s="1"/>
  <c r="IW42" i="5" l="1"/>
  <c r="IX37" i="5"/>
  <c r="IX40" i="5" s="1"/>
  <c r="IX102" i="6"/>
  <c r="IX105" i="6" s="1"/>
  <c r="IW107" i="6"/>
  <c r="IW102" i="5"/>
  <c r="IW105" i="5" s="1"/>
  <c r="IV107" i="5"/>
  <c r="FX68" i="5"/>
  <c r="FY63" i="5"/>
  <c r="FY66" i="5" s="1"/>
  <c r="IM193" i="6"/>
  <c r="IM196" i="6" s="1"/>
  <c r="IL198" i="6"/>
  <c r="IK16" i="6"/>
  <c r="IL11" i="6"/>
  <c r="IL14" i="6" s="1"/>
  <c r="IL120" i="6"/>
  <c r="IM115" i="6"/>
  <c r="IM118" i="6" s="1"/>
  <c r="IK211" i="6"/>
  <c r="IL206" i="6"/>
  <c r="IL209" i="6" s="1"/>
  <c r="IL159" i="6"/>
  <c r="IM154" i="6"/>
  <c r="IM157" i="6" s="1"/>
  <c r="FY76" i="5"/>
  <c r="FY79" i="5" s="1"/>
  <c r="FX81" i="5"/>
  <c r="IW81" i="6"/>
  <c r="IX76" i="6"/>
  <c r="IX79" i="6" s="1"/>
  <c r="IW55" i="5"/>
  <c r="IX50" i="5"/>
  <c r="IX53" i="5" s="1"/>
  <c r="IN219" i="6"/>
  <c r="IN222" i="6" s="1"/>
  <c r="IM224" i="6"/>
  <c r="IW172" i="6"/>
  <c r="IX167" i="6"/>
  <c r="IX170" i="6" s="1"/>
  <c r="IW29" i="5"/>
  <c r="IX24" i="5"/>
  <c r="IX27" i="5" s="1"/>
  <c r="IY141" i="6"/>
  <c r="IY144" i="6" s="1"/>
  <c r="IX146" i="6"/>
  <c r="IX94" i="6"/>
  <c r="IY89" i="6"/>
  <c r="IY92" i="6" s="1"/>
  <c r="CO89" i="5"/>
  <c r="CO92" i="5" s="1"/>
  <c r="CN94" i="5"/>
  <c r="IM237" i="6"/>
  <c r="IN232" i="6"/>
  <c r="IN235" i="6" s="1"/>
  <c r="CO120" i="5"/>
  <c r="CP115" i="5"/>
  <c r="CP118" i="5" s="1"/>
  <c r="IY128" i="6"/>
  <c r="IY131" i="6" s="1"/>
  <c r="IX133" i="6"/>
  <c r="GA180" i="6"/>
  <c r="GA183" i="6" s="1"/>
  <c r="FZ185" i="6"/>
  <c r="IX29" i="6"/>
  <c r="IY24" i="6"/>
  <c r="IY27" i="6" s="1"/>
  <c r="IW94" i="5"/>
  <c r="IX89" i="5"/>
  <c r="IX92" i="5" s="1"/>
  <c r="CO107" i="5"/>
  <c r="CP102" i="5"/>
  <c r="CP105" i="5" s="1"/>
  <c r="IX11" i="5"/>
  <c r="IX14" i="5" s="1"/>
  <c r="IW16" i="5"/>
  <c r="IX63" i="6"/>
  <c r="IX66" i="6" s="1"/>
  <c r="IW68" i="6"/>
  <c r="GB37" i="6"/>
  <c r="GB40" i="6" s="1"/>
  <c r="GA42" i="6"/>
  <c r="IW55" i="6"/>
  <c r="IX50" i="6"/>
  <c r="IX53" i="6" s="1"/>
  <c r="IY37" i="5" l="1"/>
  <c r="IY40" i="5" s="1"/>
  <c r="IX42" i="5"/>
  <c r="IX107" i="6"/>
  <c r="IY102" i="6"/>
  <c r="IY105" i="6" s="1"/>
  <c r="IW107" i="5"/>
  <c r="IX102" i="5"/>
  <c r="IX105" i="5" s="1"/>
  <c r="FY68" i="5"/>
  <c r="FZ63" i="5"/>
  <c r="FZ66" i="5" s="1"/>
  <c r="IL16" i="6"/>
  <c r="IM11" i="6"/>
  <c r="IM14" i="6" s="1"/>
  <c r="IN193" i="6"/>
  <c r="IN196" i="6" s="1"/>
  <c r="IM198" i="6"/>
  <c r="FY81" i="5"/>
  <c r="FZ76" i="5"/>
  <c r="FZ79" i="5" s="1"/>
  <c r="IM159" i="6"/>
  <c r="IN154" i="6"/>
  <c r="IN157" i="6" s="1"/>
  <c r="IL211" i="6"/>
  <c r="IM206" i="6"/>
  <c r="IM209" i="6" s="1"/>
  <c r="IM120" i="6"/>
  <c r="IN115" i="6"/>
  <c r="IN118" i="6" s="1"/>
  <c r="IY29" i="6"/>
  <c r="IZ24" i="6"/>
  <c r="IZ27" i="6" s="1"/>
  <c r="CQ115" i="5"/>
  <c r="CQ118" i="5" s="1"/>
  <c r="CP120" i="5"/>
  <c r="IY94" i="6"/>
  <c r="IZ89" i="6"/>
  <c r="IZ92" i="6" s="1"/>
  <c r="IN224" i="6"/>
  <c r="IO219" i="6"/>
  <c r="IO222" i="6" s="1"/>
  <c r="IX55" i="6"/>
  <c r="IY50" i="6"/>
  <c r="IY53" i="6" s="1"/>
  <c r="CQ102" i="5"/>
  <c r="CQ105" i="5" s="1"/>
  <c r="CP107" i="5"/>
  <c r="IN237" i="6"/>
  <c r="IO232" i="6"/>
  <c r="IO235" i="6" s="1"/>
  <c r="IX55" i="5"/>
  <c r="IY50" i="5"/>
  <c r="IY53" i="5" s="1"/>
  <c r="IZ141" i="6"/>
  <c r="IZ144" i="6" s="1"/>
  <c r="IY146" i="6"/>
  <c r="IX94" i="5"/>
  <c r="IY89" i="5"/>
  <c r="IY92" i="5" s="1"/>
  <c r="IX29" i="5"/>
  <c r="IY24" i="5"/>
  <c r="IY27" i="5" s="1"/>
  <c r="GB42" i="6"/>
  <c r="GC37" i="6"/>
  <c r="GC40" i="6" s="1"/>
  <c r="CO94" i="5"/>
  <c r="CP89" i="5"/>
  <c r="CP92" i="5" s="1"/>
  <c r="IX172" i="6"/>
  <c r="IY167" i="6"/>
  <c r="IY170" i="6" s="1"/>
  <c r="IY76" i="6"/>
  <c r="IY79" i="6" s="1"/>
  <c r="IX81" i="6"/>
  <c r="IY11" i="5"/>
  <c r="IY14" i="5" s="1"/>
  <c r="IX16" i="5"/>
  <c r="IX68" i="6"/>
  <c r="IY63" i="6"/>
  <c r="IY66" i="6" s="1"/>
  <c r="GB180" i="6"/>
  <c r="GB183" i="6" s="1"/>
  <c r="GA185" i="6"/>
  <c r="IZ128" i="6"/>
  <c r="IZ131" i="6" s="1"/>
  <c r="IY133" i="6"/>
  <c r="IY42" i="5" l="1"/>
  <c r="IZ37" i="5"/>
  <c r="IZ40" i="5" s="1"/>
  <c r="IZ102" i="6"/>
  <c r="IZ105" i="6" s="1"/>
  <c r="IY107" i="6"/>
  <c r="IX107" i="5"/>
  <c r="IY102" i="5"/>
  <c r="IY105" i="5" s="1"/>
  <c r="GA63" i="5"/>
  <c r="GA66" i="5" s="1"/>
  <c r="FZ68" i="5"/>
  <c r="IO193" i="6"/>
  <c r="IO196" i="6" s="1"/>
  <c r="IN198" i="6"/>
  <c r="IN11" i="6"/>
  <c r="IN14" i="6" s="1"/>
  <c r="IM16" i="6"/>
  <c r="IM211" i="6"/>
  <c r="IN206" i="6"/>
  <c r="IN209" i="6" s="1"/>
  <c r="IN159" i="6"/>
  <c r="IO154" i="6"/>
  <c r="IO157" i="6" s="1"/>
  <c r="IO115" i="6"/>
  <c r="IO118" i="6" s="1"/>
  <c r="IN120" i="6"/>
  <c r="GA76" i="5"/>
  <c r="GA79" i="5" s="1"/>
  <c r="FZ81" i="5"/>
  <c r="JA141" i="6"/>
  <c r="JA144" i="6" s="1"/>
  <c r="IZ146" i="6"/>
  <c r="IZ94" i="6"/>
  <c r="JA89" i="6"/>
  <c r="JA92" i="6" s="1"/>
  <c r="CQ89" i="5"/>
  <c r="CQ92" i="5" s="1"/>
  <c r="CP94" i="5"/>
  <c r="IY16" i="5"/>
  <c r="IZ11" i="5"/>
  <c r="IZ14" i="5" s="1"/>
  <c r="CR102" i="5"/>
  <c r="CR105" i="5" s="1"/>
  <c r="CQ107" i="5"/>
  <c r="CR115" i="5"/>
  <c r="CR118" i="5" s="1"/>
  <c r="CQ120" i="5"/>
  <c r="IO237" i="6"/>
  <c r="IP232" i="6"/>
  <c r="IP235" i="6" s="1"/>
  <c r="GC180" i="6"/>
  <c r="GC183" i="6" s="1"/>
  <c r="GB185" i="6"/>
  <c r="IZ24" i="5"/>
  <c r="IZ27" i="5" s="1"/>
  <c r="IY29" i="5"/>
  <c r="IY55" i="6"/>
  <c r="IZ50" i="6"/>
  <c r="IZ53" i="6" s="1"/>
  <c r="IY81" i="6"/>
  <c r="IZ76" i="6"/>
  <c r="IZ79" i="6" s="1"/>
  <c r="IY68" i="6"/>
  <c r="IZ63" i="6"/>
  <c r="IZ66" i="6" s="1"/>
  <c r="IY94" i="5"/>
  <c r="IZ89" i="5"/>
  <c r="IZ92" i="5" s="1"/>
  <c r="IY55" i="5"/>
  <c r="IZ50" i="5"/>
  <c r="IZ53" i="5" s="1"/>
  <c r="IO224" i="6"/>
  <c r="IP219" i="6"/>
  <c r="IP222" i="6" s="1"/>
  <c r="JA24" i="6"/>
  <c r="JA27" i="6" s="1"/>
  <c r="IZ29" i="6"/>
  <c r="GD37" i="6"/>
  <c r="GD40" i="6" s="1"/>
  <c r="GC42" i="6"/>
  <c r="JA128" i="6"/>
  <c r="JA131" i="6" s="1"/>
  <c r="IZ133" i="6"/>
  <c r="IY172" i="6"/>
  <c r="IZ167" i="6"/>
  <c r="IZ170" i="6" s="1"/>
  <c r="JA37" i="5" l="1"/>
  <c r="JA40" i="5" s="1"/>
  <c r="IZ42" i="5"/>
  <c r="IZ107" i="6"/>
  <c r="JA102" i="6"/>
  <c r="JA105" i="6" s="1"/>
  <c r="IY107" i="5"/>
  <c r="IZ102" i="5"/>
  <c r="IZ105" i="5" s="1"/>
  <c r="GA68" i="5"/>
  <c r="GB63" i="5"/>
  <c r="GB66" i="5" s="1"/>
  <c r="IO11" i="6"/>
  <c r="IO14" i="6" s="1"/>
  <c r="IN16" i="6"/>
  <c r="IO198" i="6"/>
  <c r="IP193" i="6"/>
  <c r="IP196" i="6" s="1"/>
  <c r="GB76" i="5"/>
  <c r="GB79" i="5" s="1"/>
  <c r="GA81" i="5"/>
  <c r="IP115" i="6"/>
  <c r="IP118" i="6" s="1"/>
  <c r="IO120" i="6"/>
  <c r="IP154" i="6"/>
  <c r="IP157" i="6" s="1"/>
  <c r="IO159" i="6"/>
  <c r="IO206" i="6"/>
  <c r="IO209" i="6" s="1"/>
  <c r="IN211" i="6"/>
  <c r="CR107" i="5"/>
  <c r="CS102" i="5"/>
  <c r="CS105" i="5" s="1"/>
  <c r="GC185" i="6"/>
  <c r="GD180" i="6"/>
  <c r="GD183" i="6" s="1"/>
  <c r="CQ94" i="5"/>
  <c r="CR89" i="5"/>
  <c r="CR92" i="5" s="1"/>
  <c r="IP224" i="6"/>
  <c r="IQ219" i="6"/>
  <c r="IQ222" i="6" s="1"/>
  <c r="JA50" i="5"/>
  <c r="JA53" i="5" s="1"/>
  <c r="IZ55" i="5"/>
  <c r="JA76" i="6"/>
  <c r="JA79" i="6" s="1"/>
  <c r="IZ81" i="6"/>
  <c r="IZ55" i="6"/>
  <c r="JA50" i="6"/>
  <c r="JA53" i="6" s="1"/>
  <c r="IP237" i="6"/>
  <c r="IQ232" i="6"/>
  <c r="IQ235" i="6" s="1"/>
  <c r="JA11" i="5"/>
  <c r="JA14" i="5" s="1"/>
  <c r="IZ16" i="5"/>
  <c r="JA94" i="6"/>
  <c r="JB89" i="6"/>
  <c r="JB92" i="6" s="1"/>
  <c r="JA29" i="6"/>
  <c r="JB24" i="6"/>
  <c r="JB27" i="6" s="1"/>
  <c r="IZ68" i="6"/>
  <c r="JA63" i="6"/>
  <c r="JA66" i="6" s="1"/>
  <c r="JB128" i="6"/>
  <c r="JB131" i="6" s="1"/>
  <c r="JA133" i="6"/>
  <c r="IZ172" i="6"/>
  <c r="JA167" i="6"/>
  <c r="JA170" i="6" s="1"/>
  <c r="IZ94" i="5"/>
  <c r="JA89" i="5"/>
  <c r="JA92" i="5" s="1"/>
  <c r="GD42" i="6"/>
  <c r="GE37" i="6"/>
  <c r="GE40" i="6" s="1"/>
  <c r="IZ29" i="5"/>
  <c r="JA24" i="5"/>
  <c r="JA27" i="5" s="1"/>
  <c r="CR120" i="5"/>
  <c r="CS115" i="5"/>
  <c r="CS118" i="5" s="1"/>
  <c r="JA146" i="6"/>
  <c r="JB141" i="6"/>
  <c r="JB144" i="6" s="1"/>
  <c r="JA42" i="5" l="1"/>
  <c r="JB37" i="5"/>
  <c r="JB40" i="5" s="1"/>
  <c r="JB102" i="6"/>
  <c r="JB105" i="6" s="1"/>
  <c r="JA107" i="6"/>
  <c r="IZ107" i="5"/>
  <c r="JA102" i="5"/>
  <c r="JA105" i="5" s="1"/>
  <c r="GC63" i="5"/>
  <c r="GC66" i="5" s="1"/>
  <c r="GB68" i="5"/>
  <c r="IQ193" i="6"/>
  <c r="IQ196" i="6" s="1"/>
  <c r="IP198" i="6"/>
  <c r="IP11" i="6"/>
  <c r="IP14" i="6" s="1"/>
  <c r="IO16" i="6"/>
  <c r="IO211" i="6"/>
  <c r="IP206" i="6"/>
  <c r="IP209" i="6" s="1"/>
  <c r="IP159" i="6"/>
  <c r="IQ154" i="6"/>
  <c r="IQ157" i="6" s="1"/>
  <c r="IP120" i="6"/>
  <c r="IQ115" i="6"/>
  <c r="IQ118" i="6" s="1"/>
  <c r="GC76" i="5"/>
  <c r="GC79" i="5" s="1"/>
  <c r="GB81" i="5"/>
  <c r="JB94" i="6"/>
  <c r="JC89" i="6"/>
  <c r="JC92" i="6" s="1"/>
  <c r="GD185" i="6"/>
  <c r="GE180" i="6"/>
  <c r="GE183" i="6" s="1"/>
  <c r="CS107" i="5"/>
  <c r="CT102" i="5"/>
  <c r="CT105" i="5" s="1"/>
  <c r="CT115" i="5"/>
  <c r="CT118" i="5" s="1"/>
  <c r="CS120" i="5"/>
  <c r="JB133" i="6"/>
  <c r="JC128" i="6"/>
  <c r="JC131" i="6" s="1"/>
  <c r="JB11" i="5"/>
  <c r="JB14" i="5" s="1"/>
  <c r="JA16" i="5"/>
  <c r="JA55" i="5"/>
  <c r="JB50" i="5"/>
  <c r="JB53" i="5" s="1"/>
  <c r="JA81" i="6"/>
  <c r="JB76" i="6"/>
  <c r="JB79" i="6" s="1"/>
  <c r="JB24" i="5"/>
  <c r="JB27" i="5" s="1"/>
  <c r="JA29" i="5"/>
  <c r="JB167" i="6"/>
  <c r="JB170" i="6" s="1"/>
  <c r="JA172" i="6"/>
  <c r="JB63" i="6"/>
  <c r="JB66" i="6" s="1"/>
  <c r="JA68" i="6"/>
  <c r="IQ237" i="6"/>
  <c r="IR232" i="6"/>
  <c r="IR235" i="6" s="1"/>
  <c r="IQ224" i="6"/>
  <c r="IR219" i="6"/>
  <c r="IR222" i="6" s="1"/>
  <c r="JA94" i="5"/>
  <c r="JB89" i="5"/>
  <c r="JB92" i="5" s="1"/>
  <c r="JC141" i="6"/>
  <c r="JC144" i="6" s="1"/>
  <c r="JB146" i="6"/>
  <c r="GF37" i="6"/>
  <c r="GF40" i="6" s="1"/>
  <c r="GE42" i="6"/>
  <c r="JB29" i="6"/>
  <c r="JC24" i="6"/>
  <c r="JC27" i="6" s="1"/>
  <c r="JB50" i="6"/>
  <c r="JB53" i="6" s="1"/>
  <c r="JA55" i="6"/>
  <c r="CS89" i="5"/>
  <c r="CS92" i="5" s="1"/>
  <c r="CR94" i="5"/>
  <c r="JB42" i="5" l="1"/>
  <c r="JC37" i="5"/>
  <c r="JC40" i="5" s="1"/>
  <c r="JC102" i="6"/>
  <c r="JC105" i="6" s="1"/>
  <c r="JB107" i="6"/>
  <c r="JA107" i="5"/>
  <c r="JB102" i="5"/>
  <c r="JB105" i="5" s="1"/>
  <c r="GC68" i="5"/>
  <c r="GD63" i="5"/>
  <c r="GD66" i="5" s="1"/>
  <c r="IQ11" i="6"/>
  <c r="IQ14" i="6" s="1"/>
  <c r="IP16" i="6"/>
  <c r="IQ198" i="6"/>
  <c r="IR193" i="6"/>
  <c r="IR196" i="6" s="1"/>
  <c r="IR115" i="6"/>
  <c r="IR118" i="6" s="1"/>
  <c r="IQ120" i="6"/>
  <c r="GC81" i="5"/>
  <c r="GD76" i="5"/>
  <c r="GD79" i="5" s="1"/>
  <c r="IQ159" i="6"/>
  <c r="IR154" i="6"/>
  <c r="IR157" i="6" s="1"/>
  <c r="IP211" i="6"/>
  <c r="IQ206" i="6"/>
  <c r="IQ209" i="6" s="1"/>
  <c r="JC50" i="5"/>
  <c r="JC53" i="5" s="1"/>
  <c r="JB55" i="5"/>
  <c r="JC94" i="6"/>
  <c r="JD89" i="6"/>
  <c r="JD92" i="6" s="1"/>
  <c r="CS94" i="5"/>
  <c r="CT89" i="5"/>
  <c r="CT92" i="5" s="1"/>
  <c r="GG37" i="6"/>
  <c r="GG40" i="6" s="1"/>
  <c r="GF42" i="6"/>
  <c r="JC63" i="6"/>
  <c r="JC66" i="6" s="1"/>
  <c r="JB68" i="6"/>
  <c r="JB81" i="6"/>
  <c r="JC76" i="6"/>
  <c r="JC79" i="6" s="1"/>
  <c r="JB55" i="6"/>
  <c r="JC50" i="6"/>
  <c r="JC53" i="6" s="1"/>
  <c r="JD141" i="6"/>
  <c r="JD144" i="6" s="1"/>
  <c r="JC146" i="6"/>
  <c r="JB172" i="6"/>
  <c r="JC167" i="6"/>
  <c r="JC170" i="6" s="1"/>
  <c r="JC11" i="5"/>
  <c r="JC14" i="5" s="1"/>
  <c r="JB16" i="5"/>
  <c r="IR237" i="6"/>
  <c r="IS232" i="6"/>
  <c r="IS235" i="6" s="1"/>
  <c r="JC89" i="5"/>
  <c r="JC92" i="5" s="1"/>
  <c r="JB94" i="5"/>
  <c r="IR224" i="6"/>
  <c r="IS219" i="6"/>
  <c r="IS222" i="6" s="1"/>
  <c r="JD128" i="6"/>
  <c r="JD131" i="6" s="1"/>
  <c r="JC133" i="6"/>
  <c r="CU102" i="5"/>
  <c r="CU105" i="5" s="1"/>
  <c r="CT107" i="5"/>
  <c r="GE185" i="6"/>
  <c r="GF180" i="6"/>
  <c r="GF183" i="6" s="1"/>
  <c r="CT120" i="5"/>
  <c r="CU115" i="5"/>
  <c r="CU118" i="5" s="1"/>
  <c r="JC29" i="6"/>
  <c r="JD24" i="6"/>
  <c r="JD27" i="6" s="1"/>
  <c r="JC24" i="5"/>
  <c r="JC27" i="5" s="1"/>
  <c r="JB29" i="5"/>
  <c r="JC42" i="5" l="1"/>
  <c r="JD37" i="5"/>
  <c r="JD40" i="5" s="1"/>
  <c r="JC107" i="6"/>
  <c r="JD102" i="6"/>
  <c r="JD105" i="6" s="1"/>
  <c r="JC102" i="5"/>
  <c r="JC105" i="5" s="1"/>
  <c r="JB107" i="5"/>
  <c r="GD68" i="5"/>
  <c r="GE63" i="5"/>
  <c r="GE66" i="5" s="1"/>
  <c r="IR198" i="6"/>
  <c r="IS193" i="6"/>
  <c r="IS196" i="6" s="1"/>
  <c r="IR11" i="6"/>
  <c r="IR14" i="6" s="1"/>
  <c r="IQ16" i="6"/>
  <c r="IS154" i="6"/>
  <c r="IS157" i="6" s="1"/>
  <c r="IR159" i="6"/>
  <c r="GE76" i="5"/>
  <c r="GE79" i="5" s="1"/>
  <c r="GD81" i="5"/>
  <c r="IQ211" i="6"/>
  <c r="IR206" i="6"/>
  <c r="IR209" i="6" s="1"/>
  <c r="IS115" i="6"/>
  <c r="IS118" i="6" s="1"/>
  <c r="IR120" i="6"/>
  <c r="JC29" i="5"/>
  <c r="JD24" i="5"/>
  <c r="JD27" i="5" s="1"/>
  <c r="JC55" i="6"/>
  <c r="JD50" i="6"/>
  <c r="JD53" i="6" s="1"/>
  <c r="JD89" i="5"/>
  <c r="JD92" i="5" s="1"/>
  <c r="JC94" i="5"/>
  <c r="JD11" i="5"/>
  <c r="JD14" i="5" s="1"/>
  <c r="JC16" i="5"/>
  <c r="JD63" i="6"/>
  <c r="JD66" i="6" s="1"/>
  <c r="JC68" i="6"/>
  <c r="JC55" i="5"/>
  <c r="JD50" i="5"/>
  <c r="JD53" i="5" s="1"/>
  <c r="JD29" i="6"/>
  <c r="JE24" i="6"/>
  <c r="JE27" i="6" s="1"/>
  <c r="IS237" i="6"/>
  <c r="IT232" i="6"/>
  <c r="IT235" i="6" s="1"/>
  <c r="CU107" i="5"/>
  <c r="CV102" i="5"/>
  <c r="CV105" i="5" s="1"/>
  <c r="GH37" i="6"/>
  <c r="GH40" i="6" s="1"/>
  <c r="GG42" i="6"/>
  <c r="JC81" i="6"/>
  <c r="JD76" i="6"/>
  <c r="JD79" i="6" s="1"/>
  <c r="CU89" i="5"/>
  <c r="CU92" i="5" s="1"/>
  <c r="CT94" i="5"/>
  <c r="JD167" i="6"/>
  <c r="JD170" i="6" s="1"/>
  <c r="JC172" i="6"/>
  <c r="CV115" i="5"/>
  <c r="CV118" i="5" s="1"/>
  <c r="CU120" i="5"/>
  <c r="JE128" i="6"/>
  <c r="JE131" i="6" s="1"/>
  <c r="JD133" i="6"/>
  <c r="GF185" i="6"/>
  <c r="GG180" i="6"/>
  <c r="GG183" i="6" s="1"/>
  <c r="IS224" i="6"/>
  <c r="IT219" i="6"/>
  <c r="IT222" i="6" s="1"/>
  <c r="JD94" i="6"/>
  <c r="JE89" i="6"/>
  <c r="JE92" i="6" s="1"/>
  <c r="JE141" i="6"/>
  <c r="JE144" i="6" s="1"/>
  <c r="JD146" i="6"/>
  <c r="JE37" i="5" l="1"/>
  <c r="JE40" i="5" s="1"/>
  <c r="JD42" i="5"/>
  <c r="JD107" i="6"/>
  <c r="JE102" i="6"/>
  <c r="JE105" i="6" s="1"/>
  <c r="JC107" i="5"/>
  <c r="JD102" i="5"/>
  <c r="JD105" i="5" s="1"/>
  <c r="GE68" i="5"/>
  <c r="GF63" i="5"/>
  <c r="GF66" i="5" s="1"/>
  <c r="IS11" i="6"/>
  <c r="IS14" i="6" s="1"/>
  <c r="IR16" i="6"/>
  <c r="IT193" i="6"/>
  <c r="IT196" i="6" s="1"/>
  <c r="IS198" i="6"/>
  <c r="IS120" i="6"/>
  <c r="IT115" i="6"/>
  <c r="IT118" i="6" s="1"/>
  <c r="IR211" i="6"/>
  <c r="IS206" i="6"/>
  <c r="IS209" i="6" s="1"/>
  <c r="GE81" i="5"/>
  <c r="GF76" i="5"/>
  <c r="GF79" i="5" s="1"/>
  <c r="IS159" i="6"/>
  <c r="IT154" i="6"/>
  <c r="IT157" i="6" s="1"/>
  <c r="IT224" i="6"/>
  <c r="IU219" i="6"/>
  <c r="IU222" i="6" s="1"/>
  <c r="JD172" i="6"/>
  <c r="JE167" i="6"/>
  <c r="JE170" i="6" s="1"/>
  <c r="JE89" i="5"/>
  <c r="JE92" i="5" s="1"/>
  <c r="JD94" i="5"/>
  <c r="IT237" i="6"/>
  <c r="IU232" i="6"/>
  <c r="IU235" i="6" s="1"/>
  <c r="JD55" i="5"/>
  <c r="JE50" i="5"/>
  <c r="JE53" i="5" s="1"/>
  <c r="CW102" i="5"/>
  <c r="CW105" i="5" s="1"/>
  <c r="CV107" i="5"/>
  <c r="JE29" i="6"/>
  <c r="JF24" i="6"/>
  <c r="JF27" i="6" s="1"/>
  <c r="JE50" i="6"/>
  <c r="JE53" i="6" s="1"/>
  <c r="JD55" i="6"/>
  <c r="JE133" i="6"/>
  <c r="JF128" i="6"/>
  <c r="JF131" i="6" s="1"/>
  <c r="CU94" i="5"/>
  <c r="CV89" i="5"/>
  <c r="CV92" i="5" s="1"/>
  <c r="GI37" i="6"/>
  <c r="GI40" i="6" s="1"/>
  <c r="GH42" i="6"/>
  <c r="JE63" i="6"/>
  <c r="JE66" i="6" s="1"/>
  <c r="JD68" i="6"/>
  <c r="JF141" i="6"/>
  <c r="JF144" i="6" s="1"/>
  <c r="JE146" i="6"/>
  <c r="JD81" i="6"/>
  <c r="JE76" i="6"/>
  <c r="JE79" i="6" s="1"/>
  <c r="JD29" i="5"/>
  <c r="JE24" i="5"/>
  <c r="JE27" i="5" s="1"/>
  <c r="GH180" i="6"/>
  <c r="GH183" i="6" s="1"/>
  <c r="GG185" i="6"/>
  <c r="JE94" i="6"/>
  <c r="JF89" i="6"/>
  <c r="JF92" i="6" s="1"/>
  <c r="CV120" i="5"/>
  <c r="CW115" i="5"/>
  <c r="CW118" i="5" s="1"/>
  <c r="JD16" i="5"/>
  <c r="JE11" i="5"/>
  <c r="JE14" i="5" s="1"/>
  <c r="JF37" i="5" l="1"/>
  <c r="JF40" i="5" s="1"/>
  <c r="JE42" i="5"/>
  <c r="JE107" i="6"/>
  <c r="JF102" i="6"/>
  <c r="JF105" i="6" s="1"/>
  <c r="JD107" i="5"/>
  <c r="JE102" i="5"/>
  <c r="JE105" i="5" s="1"/>
  <c r="GF68" i="5"/>
  <c r="GG63" i="5"/>
  <c r="GG66" i="5" s="1"/>
  <c r="IT198" i="6"/>
  <c r="IU193" i="6"/>
  <c r="IU196" i="6" s="1"/>
  <c r="IT11" i="6"/>
  <c r="IT14" i="6" s="1"/>
  <c r="IS16" i="6"/>
  <c r="GG76" i="5"/>
  <c r="GG79" i="5" s="1"/>
  <c r="GF81" i="5"/>
  <c r="IT206" i="6"/>
  <c r="IT209" i="6" s="1"/>
  <c r="IS211" i="6"/>
  <c r="IT159" i="6"/>
  <c r="IU154" i="6"/>
  <c r="IU157" i="6" s="1"/>
  <c r="IT120" i="6"/>
  <c r="IU115" i="6"/>
  <c r="IU118" i="6" s="1"/>
  <c r="JG128" i="6"/>
  <c r="JG131" i="6" s="1"/>
  <c r="JF133" i="6"/>
  <c r="GH185" i="6"/>
  <c r="GI180" i="6"/>
  <c r="GI183" i="6" s="1"/>
  <c r="CW120" i="5"/>
  <c r="CX115" i="5"/>
  <c r="CX118" i="5" s="1"/>
  <c r="JE68" i="6"/>
  <c r="JF63" i="6"/>
  <c r="JF66" i="6" s="1"/>
  <c r="JE55" i="6"/>
  <c r="JF50" i="6"/>
  <c r="JF53" i="6" s="1"/>
  <c r="JE94" i="5"/>
  <c r="JF89" i="5"/>
  <c r="JF92" i="5" s="1"/>
  <c r="JE81" i="6"/>
  <c r="JF76" i="6"/>
  <c r="JF79" i="6" s="1"/>
  <c r="JF29" i="6"/>
  <c r="JG24" i="6"/>
  <c r="JG27" i="6" s="1"/>
  <c r="JE55" i="5"/>
  <c r="JF50" i="5"/>
  <c r="JF53" i="5" s="1"/>
  <c r="JE172" i="6"/>
  <c r="JF167" i="6"/>
  <c r="JF170" i="6" s="1"/>
  <c r="GI42" i="6"/>
  <c r="GJ37" i="6"/>
  <c r="GJ40" i="6" s="1"/>
  <c r="JF94" i="6"/>
  <c r="JG89" i="6"/>
  <c r="JG92" i="6" s="1"/>
  <c r="JF24" i="5"/>
  <c r="JF27" i="5" s="1"/>
  <c r="JE29" i="5"/>
  <c r="CW89" i="5"/>
  <c r="CW92" i="5" s="1"/>
  <c r="CV94" i="5"/>
  <c r="IU237" i="6"/>
  <c r="IV232" i="6"/>
  <c r="IV235" i="6" s="1"/>
  <c r="IU224" i="6"/>
  <c r="IV219" i="6"/>
  <c r="IV222" i="6" s="1"/>
  <c r="JF11" i="5"/>
  <c r="JF14" i="5" s="1"/>
  <c r="JE16" i="5"/>
  <c r="JF146" i="6"/>
  <c r="JG141" i="6"/>
  <c r="JG144" i="6" s="1"/>
  <c r="CX102" i="5"/>
  <c r="CX105" i="5" s="1"/>
  <c r="CW107" i="5"/>
  <c r="JG37" i="5" l="1"/>
  <c r="JG40" i="5" s="1"/>
  <c r="JF42" i="5"/>
  <c r="JG102" i="6"/>
  <c r="JG105" i="6" s="1"/>
  <c r="JF107" i="6"/>
  <c r="JF102" i="5"/>
  <c r="JF105" i="5" s="1"/>
  <c r="JE107" i="5"/>
  <c r="GG68" i="5"/>
  <c r="GH63" i="5"/>
  <c r="GH66" i="5" s="1"/>
  <c r="IT16" i="6"/>
  <c r="IU11" i="6"/>
  <c r="IU14" i="6" s="1"/>
  <c r="IV193" i="6"/>
  <c r="IV196" i="6" s="1"/>
  <c r="IU198" i="6"/>
  <c r="IU120" i="6"/>
  <c r="IV115" i="6"/>
  <c r="IV118" i="6" s="1"/>
  <c r="IU159" i="6"/>
  <c r="IV154" i="6"/>
  <c r="IV157" i="6" s="1"/>
  <c r="IT211" i="6"/>
  <c r="IU206" i="6"/>
  <c r="IU209" i="6" s="1"/>
  <c r="GG81" i="5"/>
  <c r="GH76" i="5"/>
  <c r="GH79" i="5" s="1"/>
  <c r="JF81" i="6"/>
  <c r="JG76" i="6"/>
  <c r="JG79" i="6" s="1"/>
  <c r="CX89" i="5"/>
  <c r="CX92" i="5" s="1"/>
  <c r="CW94" i="5"/>
  <c r="JG50" i="6"/>
  <c r="JG53" i="6" s="1"/>
  <c r="JF55" i="6"/>
  <c r="CX120" i="5"/>
  <c r="CY115" i="5"/>
  <c r="CY118" i="5" s="1"/>
  <c r="JG167" i="6"/>
  <c r="JG170" i="6" s="1"/>
  <c r="JF172" i="6"/>
  <c r="JG11" i="5"/>
  <c r="JG14" i="5" s="1"/>
  <c r="JF16" i="5"/>
  <c r="JG24" i="5"/>
  <c r="JG27" i="5" s="1"/>
  <c r="JF29" i="5"/>
  <c r="JF55" i="5"/>
  <c r="JG50" i="5"/>
  <c r="JG53" i="5" s="1"/>
  <c r="JF68" i="6"/>
  <c r="JG63" i="6"/>
  <c r="JG66" i="6" s="1"/>
  <c r="IV224" i="6"/>
  <c r="IW219" i="6"/>
  <c r="IW222" i="6" s="1"/>
  <c r="IV237" i="6"/>
  <c r="IW232" i="6"/>
  <c r="IW235" i="6" s="1"/>
  <c r="GJ42" i="6"/>
  <c r="GK37" i="6"/>
  <c r="GK40" i="6" s="1"/>
  <c r="JG29" i="6"/>
  <c r="JH24" i="6"/>
  <c r="JH27" i="6" s="1"/>
  <c r="JF94" i="5"/>
  <c r="JG89" i="5"/>
  <c r="JG92" i="5" s="1"/>
  <c r="GI185" i="6"/>
  <c r="GJ180" i="6"/>
  <c r="GJ183" i="6" s="1"/>
  <c r="JG146" i="6"/>
  <c r="JH141" i="6"/>
  <c r="JH144" i="6" s="1"/>
  <c r="JG94" i="6"/>
  <c r="JH89" i="6"/>
  <c r="JH92" i="6" s="1"/>
  <c r="CX107" i="5"/>
  <c r="CY102" i="5"/>
  <c r="CY105" i="5" s="1"/>
  <c r="JG133" i="6"/>
  <c r="JH128" i="6"/>
  <c r="JH131" i="6" s="1"/>
  <c r="JG42" i="5" l="1"/>
  <c r="JH37" i="5"/>
  <c r="JH40" i="5" s="1"/>
  <c r="JH102" i="6"/>
  <c r="JH105" i="6" s="1"/>
  <c r="JG107" i="6"/>
  <c r="JG102" i="5"/>
  <c r="JG105" i="5" s="1"/>
  <c r="JF107" i="5"/>
  <c r="GH68" i="5"/>
  <c r="GI63" i="5"/>
  <c r="GI66" i="5" s="1"/>
  <c r="IV198" i="6"/>
  <c r="IW193" i="6"/>
  <c r="IW196" i="6" s="1"/>
  <c r="IU16" i="6"/>
  <c r="IV11" i="6"/>
  <c r="IV14" i="6" s="1"/>
  <c r="IU211" i="6"/>
  <c r="IV206" i="6"/>
  <c r="IV209" i="6" s="1"/>
  <c r="GH81" i="5"/>
  <c r="GI76" i="5"/>
  <c r="GI79" i="5" s="1"/>
  <c r="IV159" i="6"/>
  <c r="IW154" i="6"/>
  <c r="IW157" i="6" s="1"/>
  <c r="IW115" i="6"/>
  <c r="IW118" i="6" s="1"/>
  <c r="IV120" i="6"/>
  <c r="IW237" i="6"/>
  <c r="IX232" i="6"/>
  <c r="IX235" i="6" s="1"/>
  <c r="JH63" i="6"/>
  <c r="JH66" i="6" s="1"/>
  <c r="JG68" i="6"/>
  <c r="JG29" i="5"/>
  <c r="JH24" i="5"/>
  <c r="JH27" i="5" s="1"/>
  <c r="JG55" i="6"/>
  <c r="JH50" i="6"/>
  <c r="JH53" i="6" s="1"/>
  <c r="JH89" i="5"/>
  <c r="JH92" i="5" s="1"/>
  <c r="JG94" i="5"/>
  <c r="JH146" i="6"/>
  <c r="JI141" i="6"/>
  <c r="JI144" i="6" s="1"/>
  <c r="JI24" i="6"/>
  <c r="JI27" i="6" s="1"/>
  <c r="JH29" i="6"/>
  <c r="JG55" i="5"/>
  <c r="JH50" i="5"/>
  <c r="JH53" i="5" s="1"/>
  <c r="CZ115" i="5"/>
  <c r="CZ118" i="5" s="1"/>
  <c r="CY120" i="5"/>
  <c r="JI89" i="6"/>
  <c r="JI92" i="6" s="1"/>
  <c r="JH94" i="6"/>
  <c r="JH11" i="5"/>
  <c r="JH14" i="5" s="1"/>
  <c r="JG16" i="5"/>
  <c r="JH133" i="6"/>
  <c r="JI128" i="6"/>
  <c r="JI131" i="6" s="1"/>
  <c r="JG81" i="6"/>
  <c r="JH76" i="6"/>
  <c r="JH79" i="6" s="1"/>
  <c r="CZ102" i="5"/>
  <c r="CZ105" i="5" s="1"/>
  <c r="CY107" i="5"/>
  <c r="IX219" i="6"/>
  <c r="IX222" i="6" s="1"/>
  <c r="IW224" i="6"/>
  <c r="GK180" i="6"/>
  <c r="GK183" i="6" s="1"/>
  <c r="GJ185" i="6"/>
  <c r="GK42" i="6"/>
  <c r="GL37" i="6"/>
  <c r="GL40" i="6" s="1"/>
  <c r="JG172" i="6"/>
  <c r="JH167" i="6"/>
  <c r="JH170" i="6" s="1"/>
  <c r="CX94" i="5"/>
  <c r="CY89" i="5"/>
  <c r="CY92" i="5" s="1"/>
  <c r="JI37" i="5" l="1"/>
  <c r="JI40" i="5" s="1"/>
  <c r="JH42" i="5"/>
  <c r="JH107" i="6"/>
  <c r="JI102" i="6"/>
  <c r="JI105" i="6" s="1"/>
  <c r="JH102" i="5"/>
  <c r="JH105" i="5" s="1"/>
  <c r="JG107" i="5"/>
  <c r="GJ63" i="5"/>
  <c r="GJ66" i="5" s="1"/>
  <c r="GI68" i="5"/>
  <c r="IW11" i="6"/>
  <c r="IW14" i="6" s="1"/>
  <c r="IV16" i="6"/>
  <c r="IX193" i="6"/>
  <c r="IX196" i="6" s="1"/>
  <c r="IW198" i="6"/>
  <c r="IW120" i="6"/>
  <c r="IX115" i="6"/>
  <c r="IX118" i="6" s="1"/>
  <c r="IW159" i="6"/>
  <c r="IX154" i="6"/>
  <c r="IX157" i="6" s="1"/>
  <c r="GJ76" i="5"/>
  <c r="GJ79" i="5" s="1"/>
  <c r="GI81" i="5"/>
  <c r="IW206" i="6"/>
  <c r="IW209" i="6" s="1"/>
  <c r="IV211" i="6"/>
  <c r="JI167" i="6"/>
  <c r="JI170" i="6" s="1"/>
  <c r="JH172" i="6"/>
  <c r="DA115" i="5"/>
  <c r="DA118" i="5" s="1"/>
  <c r="CZ120" i="5"/>
  <c r="JI29" i="6"/>
  <c r="JJ24" i="6"/>
  <c r="JJ27" i="6" s="1"/>
  <c r="JI63" i="6"/>
  <c r="JI66" i="6" s="1"/>
  <c r="JH68" i="6"/>
  <c r="GL42" i="6"/>
  <c r="GM37" i="6"/>
  <c r="GM40" i="6" s="1"/>
  <c r="JI133" i="6"/>
  <c r="JJ128" i="6"/>
  <c r="JJ131" i="6" s="1"/>
  <c r="JJ141" i="6"/>
  <c r="JJ144" i="6" s="1"/>
  <c r="JI146" i="6"/>
  <c r="JI50" i="6"/>
  <c r="JI53" i="6" s="1"/>
  <c r="JH55" i="6"/>
  <c r="IX237" i="6"/>
  <c r="IY232" i="6"/>
  <c r="IY235" i="6" s="1"/>
  <c r="JJ89" i="6"/>
  <c r="JJ92" i="6" s="1"/>
  <c r="JI94" i="6"/>
  <c r="CZ107" i="5"/>
  <c r="DA102" i="5"/>
  <c r="DA105" i="5" s="1"/>
  <c r="JI76" i="6"/>
  <c r="JI79" i="6" s="1"/>
  <c r="JH81" i="6"/>
  <c r="GK185" i="6"/>
  <c r="GL180" i="6"/>
  <c r="GL183" i="6" s="1"/>
  <c r="CZ89" i="5"/>
  <c r="CZ92" i="5" s="1"/>
  <c r="CY94" i="5"/>
  <c r="JI50" i="5"/>
  <c r="JI53" i="5" s="1"/>
  <c r="JH55" i="5"/>
  <c r="JI24" i="5"/>
  <c r="JI27" i="5" s="1"/>
  <c r="JH29" i="5"/>
  <c r="IX224" i="6"/>
  <c r="IY219" i="6"/>
  <c r="IY222" i="6" s="1"/>
  <c r="JI11" i="5"/>
  <c r="JI14" i="5" s="1"/>
  <c r="JH16" i="5"/>
  <c r="JH94" i="5"/>
  <c r="JI89" i="5"/>
  <c r="JI92" i="5" s="1"/>
  <c r="JI42" i="5" l="1"/>
  <c r="JJ37" i="5"/>
  <c r="JJ40" i="5" s="1"/>
  <c r="JJ102" i="6"/>
  <c r="JJ105" i="6" s="1"/>
  <c r="JI107" i="6"/>
  <c r="JH107" i="5"/>
  <c r="JI102" i="5"/>
  <c r="JI105" i="5" s="1"/>
  <c r="GJ68" i="5"/>
  <c r="GK63" i="5"/>
  <c r="GK66" i="5" s="1"/>
  <c r="IX198" i="6"/>
  <c r="IY193" i="6"/>
  <c r="IY196" i="6" s="1"/>
  <c r="IW16" i="6"/>
  <c r="IX11" i="6"/>
  <c r="IX14" i="6" s="1"/>
  <c r="IW211" i="6"/>
  <c r="IX206" i="6"/>
  <c r="IX209" i="6" s="1"/>
  <c r="GJ81" i="5"/>
  <c r="GK76" i="5"/>
  <c r="GK79" i="5" s="1"/>
  <c r="IY154" i="6"/>
  <c r="IY157" i="6" s="1"/>
  <c r="IX159" i="6"/>
  <c r="IX120" i="6"/>
  <c r="IY115" i="6"/>
  <c r="IY118" i="6" s="1"/>
  <c r="JI68" i="6"/>
  <c r="JJ63" i="6"/>
  <c r="JJ66" i="6" s="1"/>
  <c r="GM180" i="6"/>
  <c r="GM183" i="6" s="1"/>
  <c r="GL185" i="6"/>
  <c r="JJ29" i="6"/>
  <c r="JK24" i="6"/>
  <c r="JK27" i="6" s="1"/>
  <c r="JJ24" i="5"/>
  <c r="JJ27" i="5" s="1"/>
  <c r="JI29" i="5"/>
  <c r="JJ94" i="6"/>
  <c r="JK89" i="6"/>
  <c r="JK92" i="6" s="1"/>
  <c r="JI172" i="6"/>
  <c r="JJ167" i="6"/>
  <c r="JJ170" i="6" s="1"/>
  <c r="DA107" i="5"/>
  <c r="DB102" i="5"/>
  <c r="DB105" i="5" s="1"/>
  <c r="JK141" i="6"/>
  <c r="JK144" i="6" s="1"/>
  <c r="JJ146" i="6"/>
  <c r="IY224" i="6"/>
  <c r="IZ219" i="6"/>
  <c r="IZ222" i="6" s="1"/>
  <c r="IY237" i="6"/>
  <c r="IZ232" i="6"/>
  <c r="IZ235" i="6" s="1"/>
  <c r="JK128" i="6"/>
  <c r="JK131" i="6" s="1"/>
  <c r="JJ133" i="6"/>
  <c r="JJ11" i="5"/>
  <c r="JJ14" i="5" s="1"/>
  <c r="JI16" i="5"/>
  <c r="JJ50" i="5"/>
  <c r="JJ53" i="5" s="1"/>
  <c r="JI55" i="5"/>
  <c r="DA120" i="5"/>
  <c r="DB115" i="5"/>
  <c r="DB118" i="5" s="1"/>
  <c r="GM42" i="6"/>
  <c r="GN37" i="6"/>
  <c r="GN40" i="6" s="1"/>
  <c r="JI94" i="5"/>
  <c r="JJ89" i="5"/>
  <c r="JJ92" i="5" s="1"/>
  <c r="DA89" i="5"/>
  <c r="DA92" i="5" s="1"/>
  <c r="CZ94" i="5"/>
  <c r="JJ76" i="6"/>
  <c r="JJ79" i="6" s="1"/>
  <c r="JI81" i="6"/>
  <c r="JI55" i="6"/>
  <c r="JJ50" i="6"/>
  <c r="JJ53" i="6" s="1"/>
  <c r="JJ42" i="5" l="1"/>
  <c r="JK37" i="5"/>
  <c r="JK40" i="5" s="1"/>
  <c r="JJ107" i="6"/>
  <c r="JK102" i="6"/>
  <c r="JK105" i="6" s="1"/>
  <c r="JI107" i="5"/>
  <c r="JJ102" i="5"/>
  <c r="JJ105" i="5" s="1"/>
  <c r="GL63" i="5"/>
  <c r="GL66" i="5" s="1"/>
  <c r="GK68" i="5"/>
  <c r="IY11" i="6"/>
  <c r="IY14" i="6" s="1"/>
  <c r="IX16" i="6"/>
  <c r="IZ193" i="6"/>
  <c r="IZ196" i="6" s="1"/>
  <c r="IY198" i="6"/>
  <c r="IY120" i="6"/>
  <c r="IZ115" i="6"/>
  <c r="IZ118" i="6" s="1"/>
  <c r="IY159" i="6"/>
  <c r="IZ154" i="6"/>
  <c r="IZ157" i="6" s="1"/>
  <c r="GL76" i="5"/>
  <c r="GL79" i="5" s="1"/>
  <c r="GK81" i="5"/>
  <c r="IX211" i="6"/>
  <c r="IY206" i="6"/>
  <c r="IY209" i="6" s="1"/>
  <c r="JK167" i="6"/>
  <c r="JK170" i="6" s="1"/>
  <c r="JJ172" i="6"/>
  <c r="JJ81" i="6"/>
  <c r="JK76" i="6"/>
  <c r="JK79" i="6" s="1"/>
  <c r="JK11" i="5"/>
  <c r="JK14" i="5" s="1"/>
  <c r="JJ16" i="5"/>
  <c r="JA219" i="6"/>
  <c r="JA222" i="6" s="1"/>
  <c r="IZ224" i="6"/>
  <c r="JK94" i="6"/>
  <c r="JL89" i="6"/>
  <c r="JL92" i="6" s="1"/>
  <c r="GN180" i="6"/>
  <c r="GN183" i="6" s="1"/>
  <c r="GM185" i="6"/>
  <c r="DA94" i="5"/>
  <c r="DB89" i="5"/>
  <c r="DB92" i="5" s="1"/>
  <c r="JJ94" i="5"/>
  <c r="JK89" i="5"/>
  <c r="JK92" i="5" s="1"/>
  <c r="DC115" i="5"/>
  <c r="DC118" i="5" s="1"/>
  <c r="DB120" i="5"/>
  <c r="JK133" i="6"/>
  <c r="JL128" i="6"/>
  <c r="JL131" i="6" s="1"/>
  <c r="JK146" i="6"/>
  <c r="JL141" i="6"/>
  <c r="JL144" i="6" s="1"/>
  <c r="JJ29" i="5"/>
  <c r="JK24" i="5"/>
  <c r="JK27" i="5" s="1"/>
  <c r="IZ237" i="6"/>
  <c r="JA232" i="6"/>
  <c r="JA235" i="6" s="1"/>
  <c r="DB107" i="5"/>
  <c r="DC102" i="5"/>
  <c r="DC105" i="5" s="1"/>
  <c r="JL24" i="6"/>
  <c r="JL27" i="6" s="1"/>
  <c r="JK29" i="6"/>
  <c r="JJ68" i="6"/>
  <c r="JK63" i="6"/>
  <c r="JK66" i="6" s="1"/>
  <c r="JK50" i="6"/>
  <c r="JK53" i="6" s="1"/>
  <c r="JJ55" i="6"/>
  <c r="GN42" i="6"/>
  <c r="GO37" i="6"/>
  <c r="GO40" i="6" s="1"/>
  <c r="JJ55" i="5"/>
  <c r="JK50" i="5"/>
  <c r="JK53" i="5" s="1"/>
  <c r="JL37" i="5" l="1"/>
  <c r="JL40" i="5" s="1"/>
  <c r="JK42" i="5"/>
  <c r="JK107" i="6"/>
  <c r="JL102" i="6"/>
  <c r="JL105" i="6" s="1"/>
  <c r="JK102" i="5"/>
  <c r="JK105" i="5" s="1"/>
  <c r="JJ107" i="5"/>
  <c r="GM63" i="5"/>
  <c r="GM66" i="5" s="1"/>
  <c r="GL68" i="5"/>
  <c r="JA193" i="6"/>
  <c r="JA196" i="6" s="1"/>
  <c r="IZ198" i="6"/>
  <c r="IY16" i="6"/>
  <c r="IZ11" i="6"/>
  <c r="IZ14" i="6" s="1"/>
  <c r="GM76" i="5"/>
  <c r="GM79" i="5" s="1"/>
  <c r="GL81" i="5"/>
  <c r="IZ159" i="6"/>
  <c r="JA154" i="6"/>
  <c r="JA157" i="6" s="1"/>
  <c r="JA115" i="6"/>
  <c r="JA118" i="6" s="1"/>
  <c r="IZ120" i="6"/>
  <c r="IZ206" i="6"/>
  <c r="IZ209" i="6" s="1"/>
  <c r="IY211" i="6"/>
  <c r="JK16" i="5"/>
  <c r="JL11" i="5"/>
  <c r="JL14" i="5" s="1"/>
  <c r="JM89" i="6"/>
  <c r="JM92" i="6" s="1"/>
  <c r="JL94" i="6"/>
  <c r="DC120" i="5"/>
  <c r="DD115" i="5"/>
  <c r="DD118" i="5" s="1"/>
  <c r="JL24" i="5"/>
  <c r="JL27" i="5" s="1"/>
  <c r="JK29" i="5"/>
  <c r="DC107" i="5"/>
  <c r="DD102" i="5"/>
  <c r="DD105" i="5" s="1"/>
  <c r="JM141" i="6"/>
  <c r="JM144" i="6" s="1"/>
  <c r="JL146" i="6"/>
  <c r="JL76" i="6"/>
  <c r="JL79" i="6" s="1"/>
  <c r="JK81" i="6"/>
  <c r="DC89" i="5"/>
  <c r="DC92" i="5" s="1"/>
  <c r="DB94" i="5"/>
  <c r="JL29" i="6"/>
  <c r="JM24" i="6"/>
  <c r="JM27" i="6" s="1"/>
  <c r="JK55" i="6"/>
  <c r="JL50" i="6"/>
  <c r="JL53" i="6" s="1"/>
  <c r="GO180" i="6"/>
  <c r="GO183" i="6" s="1"/>
  <c r="GN185" i="6"/>
  <c r="JB219" i="6"/>
  <c r="JB222" i="6" s="1"/>
  <c r="JA224" i="6"/>
  <c r="JK68" i="6"/>
  <c r="JL63" i="6"/>
  <c r="JL66" i="6" s="1"/>
  <c r="JK55" i="5"/>
  <c r="JL50" i="5"/>
  <c r="JL53" i="5" s="1"/>
  <c r="JB232" i="6"/>
  <c r="JB235" i="6" s="1"/>
  <c r="JA237" i="6"/>
  <c r="JL133" i="6"/>
  <c r="JM128" i="6"/>
  <c r="JM131" i="6" s="1"/>
  <c r="JL89" i="5"/>
  <c r="JL92" i="5" s="1"/>
  <c r="JK94" i="5"/>
  <c r="GP37" i="6"/>
  <c r="GP40" i="6" s="1"/>
  <c r="GO42" i="6"/>
  <c r="JK172" i="6"/>
  <c r="JL167" i="6"/>
  <c r="JL170" i="6" s="1"/>
  <c r="JM37" i="5" l="1"/>
  <c r="JM40" i="5" s="1"/>
  <c r="JL42" i="5"/>
  <c r="JM102" i="6"/>
  <c r="JM105" i="6" s="1"/>
  <c r="JL107" i="6"/>
  <c r="JL102" i="5"/>
  <c r="JL105" i="5" s="1"/>
  <c r="JK107" i="5"/>
  <c r="GN63" i="5"/>
  <c r="GN66" i="5" s="1"/>
  <c r="GM68" i="5"/>
  <c r="IZ16" i="6"/>
  <c r="JA11" i="6"/>
  <c r="JA14" i="6" s="1"/>
  <c r="JA198" i="6"/>
  <c r="JB193" i="6"/>
  <c r="JB196" i="6" s="1"/>
  <c r="IZ211" i="6"/>
  <c r="JA206" i="6"/>
  <c r="JA209" i="6" s="1"/>
  <c r="JB115" i="6"/>
  <c r="JB118" i="6" s="1"/>
  <c r="JA120" i="6"/>
  <c r="JB154" i="6"/>
  <c r="JB157" i="6" s="1"/>
  <c r="JA159" i="6"/>
  <c r="GN76" i="5"/>
  <c r="GN79" i="5" s="1"/>
  <c r="GM81" i="5"/>
  <c r="JL94" i="5"/>
  <c r="JM89" i="5"/>
  <c r="JM92" i="5" s="1"/>
  <c r="GP180" i="6"/>
  <c r="GP183" i="6" s="1"/>
  <c r="GO185" i="6"/>
  <c r="DC94" i="5"/>
  <c r="DD89" i="5"/>
  <c r="DD92" i="5" s="1"/>
  <c r="JL29" i="5"/>
  <c r="JM24" i="5"/>
  <c r="JM27" i="5" s="1"/>
  <c r="JN128" i="6"/>
  <c r="JN131" i="6" s="1"/>
  <c r="JM133" i="6"/>
  <c r="GP42" i="6"/>
  <c r="GQ37" i="6"/>
  <c r="GQ40" i="6" s="1"/>
  <c r="JL81" i="6"/>
  <c r="JM76" i="6"/>
  <c r="JM79" i="6" s="1"/>
  <c r="JM94" i="6"/>
  <c r="JN89" i="6"/>
  <c r="JN92" i="6" s="1"/>
  <c r="JM63" i="6"/>
  <c r="JM66" i="6" s="1"/>
  <c r="JL68" i="6"/>
  <c r="JM50" i="6"/>
  <c r="JM53" i="6" s="1"/>
  <c r="JL55" i="6"/>
  <c r="DE115" i="5"/>
  <c r="DE118" i="5" s="1"/>
  <c r="DD120" i="5"/>
  <c r="JL16" i="5"/>
  <c r="JM11" i="5"/>
  <c r="JM14" i="5" s="1"/>
  <c r="JB237" i="6"/>
  <c r="JC232" i="6"/>
  <c r="JC235" i="6" s="1"/>
  <c r="JN141" i="6"/>
  <c r="JN144" i="6" s="1"/>
  <c r="JM146" i="6"/>
  <c r="JM50" i="5"/>
  <c r="JM53" i="5" s="1"/>
  <c r="JL55" i="5"/>
  <c r="JL172" i="6"/>
  <c r="JM167" i="6"/>
  <c r="JM170" i="6" s="1"/>
  <c r="JM29" i="6"/>
  <c r="JN24" i="6"/>
  <c r="JN27" i="6" s="1"/>
  <c r="DD107" i="5"/>
  <c r="DE102" i="5"/>
  <c r="DE105" i="5" s="1"/>
  <c r="JB224" i="6"/>
  <c r="JC219" i="6"/>
  <c r="JC222" i="6" s="1"/>
  <c r="JN37" i="5" l="1"/>
  <c r="JN40" i="5" s="1"/>
  <c r="JM42" i="5"/>
  <c r="JM107" i="6"/>
  <c r="JN102" i="6"/>
  <c r="JN105" i="6" s="1"/>
  <c r="JL107" i="5"/>
  <c r="JM102" i="5"/>
  <c r="JM105" i="5" s="1"/>
  <c r="GN68" i="5"/>
  <c r="GO63" i="5"/>
  <c r="GO66" i="5" s="1"/>
  <c r="JB198" i="6"/>
  <c r="JC193" i="6"/>
  <c r="JC196" i="6" s="1"/>
  <c r="JA16" i="6"/>
  <c r="JB11" i="6"/>
  <c r="JB14" i="6" s="1"/>
  <c r="GO76" i="5"/>
  <c r="GO79" i="5" s="1"/>
  <c r="GN81" i="5"/>
  <c r="JB159" i="6"/>
  <c r="JC154" i="6"/>
  <c r="JC157" i="6" s="1"/>
  <c r="JB120" i="6"/>
  <c r="JC115" i="6"/>
  <c r="JC118" i="6" s="1"/>
  <c r="JA211" i="6"/>
  <c r="JB206" i="6"/>
  <c r="JB209" i="6" s="1"/>
  <c r="JN29" i="6"/>
  <c r="JO24" i="6"/>
  <c r="JO27" i="6" s="1"/>
  <c r="JN146" i="6"/>
  <c r="JO141" i="6"/>
  <c r="JO144" i="6" s="1"/>
  <c r="DF115" i="5"/>
  <c r="DF118" i="5" s="1"/>
  <c r="DE120" i="5"/>
  <c r="JD219" i="6"/>
  <c r="JD222" i="6" s="1"/>
  <c r="JC224" i="6"/>
  <c r="JC237" i="6"/>
  <c r="JD232" i="6"/>
  <c r="JD235" i="6" s="1"/>
  <c r="GQ42" i="6"/>
  <c r="GR37" i="6"/>
  <c r="GR40" i="6" s="1"/>
  <c r="DE89" i="5"/>
  <c r="DE92" i="5" s="1"/>
  <c r="DD94" i="5"/>
  <c r="JM55" i="6"/>
  <c r="JN50" i="6"/>
  <c r="JN53" i="6" s="1"/>
  <c r="JM172" i="6"/>
  <c r="JN167" i="6"/>
  <c r="JN170" i="6" s="1"/>
  <c r="JN63" i="6"/>
  <c r="JN66" i="6" s="1"/>
  <c r="JM68" i="6"/>
  <c r="JO128" i="6"/>
  <c r="JO131" i="6" s="1"/>
  <c r="JN133" i="6"/>
  <c r="GP185" i="6"/>
  <c r="GQ180" i="6"/>
  <c r="GQ183" i="6" s="1"/>
  <c r="JM29" i="5"/>
  <c r="JN24" i="5"/>
  <c r="JN27" i="5" s="1"/>
  <c r="JN11" i="5"/>
  <c r="JN14" i="5" s="1"/>
  <c r="JM16" i="5"/>
  <c r="JN94" i="6"/>
  <c r="JO89" i="6"/>
  <c r="JO92" i="6" s="1"/>
  <c r="JM94" i="5"/>
  <c r="JN89" i="5"/>
  <c r="JN92" i="5" s="1"/>
  <c r="JM81" i="6"/>
  <c r="JN76" i="6"/>
  <c r="JN79" i="6" s="1"/>
  <c r="DE107" i="5"/>
  <c r="DF102" i="5"/>
  <c r="DF105" i="5" s="1"/>
  <c r="JM55" i="5"/>
  <c r="JN50" i="5"/>
  <c r="JN53" i="5" s="1"/>
  <c r="JO37" i="5" l="1"/>
  <c r="JO40" i="5" s="1"/>
  <c r="JN42" i="5"/>
  <c r="JN107" i="6"/>
  <c r="JO102" i="6"/>
  <c r="JO105" i="6" s="1"/>
  <c r="JM107" i="5"/>
  <c r="JN102" i="5"/>
  <c r="JN105" i="5" s="1"/>
  <c r="GP63" i="5"/>
  <c r="GP66" i="5" s="1"/>
  <c r="GO68" i="5"/>
  <c r="JC11" i="6"/>
  <c r="JC14" i="6" s="1"/>
  <c r="JB16" i="6"/>
  <c r="JC198" i="6"/>
  <c r="JD193" i="6"/>
  <c r="JD196" i="6" s="1"/>
  <c r="JC120" i="6"/>
  <c r="JD115" i="6"/>
  <c r="JD118" i="6" s="1"/>
  <c r="JD154" i="6"/>
  <c r="JD157" i="6" s="1"/>
  <c r="JC159" i="6"/>
  <c r="JC206" i="6"/>
  <c r="JC209" i="6" s="1"/>
  <c r="JB211" i="6"/>
  <c r="GO81" i="5"/>
  <c r="GP76" i="5"/>
  <c r="GP79" i="5" s="1"/>
  <c r="JN29" i="5"/>
  <c r="JO24" i="5"/>
  <c r="JO27" i="5" s="1"/>
  <c r="JD224" i="6"/>
  <c r="JE219" i="6"/>
  <c r="JE222" i="6" s="1"/>
  <c r="JO50" i="6"/>
  <c r="JO53" i="6" s="1"/>
  <c r="JN55" i="6"/>
  <c r="JP89" i="6"/>
  <c r="JP92" i="6" s="1"/>
  <c r="JO94" i="6"/>
  <c r="DE94" i="5"/>
  <c r="DF89" i="5"/>
  <c r="DF92" i="5" s="1"/>
  <c r="DF120" i="5"/>
  <c r="DG115" i="5"/>
  <c r="DG118" i="5" s="1"/>
  <c r="JN55" i="5"/>
  <c r="JO50" i="5"/>
  <c r="JO53" i="5" s="1"/>
  <c r="JO76" i="6"/>
  <c r="JO79" i="6" s="1"/>
  <c r="JN81" i="6"/>
  <c r="JN172" i="6"/>
  <c r="JO167" i="6"/>
  <c r="JO170" i="6" s="1"/>
  <c r="GR42" i="6"/>
  <c r="GS37" i="6"/>
  <c r="GS40" i="6" s="1"/>
  <c r="JO146" i="6"/>
  <c r="JP141" i="6"/>
  <c r="JP144" i="6" s="1"/>
  <c r="GQ185" i="6"/>
  <c r="GR180" i="6"/>
  <c r="GR183" i="6" s="1"/>
  <c r="JO11" i="5"/>
  <c r="JO14" i="5" s="1"/>
  <c r="JN16" i="5"/>
  <c r="JP128" i="6"/>
  <c r="JP131" i="6" s="1"/>
  <c r="JO133" i="6"/>
  <c r="DF107" i="5"/>
  <c r="DG102" i="5"/>
  <c r="DG105" i="5" s="1"/>
  <c r="JD237" i="6"/>
  <c r="JE232" i="6"/>
  <c r="JE235" i="6" s="1"/>
  <c r="JO29" i="6"/>
  <c r="JP24" i="6"/>
  <c r="JP27" i="6" s="1"/>
  <c r="JN94" i="5"/>
  <c r="JO89" i="5"/>
  <c r="JO92" i="5" s="1"/>
  <c r="JN68" i="6"/>
  <c r="JO63" i="6"/>
  <c r="JO66" i="6" s="1"/>
  <c r="JP37" i="5" l="1"/>
  <c r="JP40" i="5" s="1"/>
  <c r="JO42" i="5"/>
  <c r="JO107" i="6"/>
  <c r="JP102" i="6"/>
  <c r="JP105" i="6" s="1"/>
  <c r="JO102" i="5"/>
  <c r="JO105" i="5" s="1"/>
  <c r="JN107" i="5"/>
  <c r="GP68" i="5"/>
  <c r="GQ63" i="5"/>
  <c r="GQ66" i="5" s="1"/>
  <c r="JD198" i="6"/>
  <c r="JE193" i="6"/>
  <c r="JE196" i="6" s="1"/>
  <c r="JC16" i="6"/>
  <c r="JD11" i="6"/>
  <c r="JD14" i="6" s="1"/>
  <c r="GP81" i="5"/>
  <c r="GQ76" i="5"/>
  <c r="GQ79" i="5" s="1"/>
  <c r="JC211" i="6"/>
  <c r="JD206" i="6"/>
  <c r="JD209" i="6" s="1"/>
  <c r="JE154" i="6"/>
  <c r="JE157" i="6" s="1"/>
  <c r="JD159" i="6"/>
  <c r="JE115" i="6"/>
  <c r="JE118" i="6" s="1"/>
  <c r="JD120" i="6"/>
  <c r="JP50" i="6"/>
  <c r="JP53" i="6" s="1"/>
  <c r="JO55" i="6"/>
  <c r="JO55" i="5"/>
  <c r="JP50" i="5"/>
  <c r="JP53" i="5" s="1"/>
  <c r="GT37" i="6"/>
  <c r="GT40" i="6" s="1"/>
  <c r="GS42" i="6"/>
  <c r="DG120" i="5"/>
  <c r="DH115" i="5"/>
  <c r="DH118" i="5" s="1"/>
  <c r="JQ128" i="6"/>
  <c r="JQ131" i="6" s="1"/>
  <c r="JP133" i="6"/>
  <c r="JO94" i="5"/>
  <c r="JP89" i="5"/>
  <c r="JP92" i="5" s="1"/>
  <c r="JO172" i="6"/>
  <c r="JP167" i="6"/>
  <c r="JP170" i="6" s="1"/>
  <c r="JF219" i="6"/>
  <c r="JF222" i="6" s="1"/>
  <c r="JE224" i="6"/>
  <c r="JP24" i="5"/>
  <c r="JP27" i="5" s="1"/>
  <c r="JO29" i="5"/>
  <c r="JQ141" i="6"/>
  <c r="JQ144" i="6" s="1"/>
  <c r="JP146" i="6"/>
  <c r="DF94" i="5"/>
  <c r="DG89" i="5"/>
  <c r="DG92" i="5" s="1"/>
  <c r="JP11" i="5"/>
  <c r="JP14" i="5" s="1"/>
  <c r="JO16" i="5"/>
  <c r="JP63" i="6"/>
  <c r="JP66" i="6" s="1"/>
  <c r="JO68" i="6"/>
  <c r="DG107" i="5"/>
  <c r="DH102" i="5"/>
  <c r="DH105" i="5" s="1"/>
  <c r="GR185" i="6"/>
  <c r="GS180" i="6"/>
  <c r="GS183" i="6" s="1"/>
  <c r="JF232" i="6"/>
  <c r="JF235" i="6" s="1"/>
  <c r="JE237" i="6"/>
  <c r="JQ24" i="6"/>
  <c r="JQ27" i="6" s="1"/>
  <c r="JP29" i="6"/>
  <c r="JO81" i="6"/>
  <c r="JP76" i="6"/>
  <c r="JP79" i="6" s="1"/>
  <c r="JQ89" i="6"/>
  <c r="JQ92" i="6" s="1"/>
  <c r="JP94" i="6"/>
  <c r="JQ37" i="5" l="1"/>
  <c r="JQ40" i="5" s="1"/>
  <c r="JP42" i="5"/>
  <c r="JP107" i="6"/>
  <c r="JQ102" i="6"/>
  <c r="JQ105" i="6" s="1"/>
  <c r="JO107" i="5"/>
  <c r="JP102" i="5"/>
  <c r="JP105" i="5" s="1"/>
  <c r="GR63" i="5"/>
  <c r="GR66" i="5" s="1"/>
  <c r="GQ68" i="5"/>
  <c r="JE11" i="6"/>
  <c r="JE14" i="6" s="1"/>
  <c r="JD16" i="6"/>
  <c r="JE198" i="6"/>
  <c r="JF193" i="6"/>
  <c r="JF196" i="6" s="1"/>
  <c r="JE120" i="6"/>
  <c r="JF115" i="6"/>
  <c r="JF118" i="6" s="1"/>
  <c r="JE159" i="6"/>
  <c r="JF154" i="6"/>
  <c r="JF157" i="6" s="1"/>
  <c r="JE206" i="6"/>
  <c r="JE209" i="6" s="1"/>
  <c r="JD211" i="6"/>
  <c r="GR76" i="5"/>
  <c r="GR79" i="5" s="1"/>
  <c r="GQ81" i="5"/>
  <c r="JG219" i="6"/>
  <c r="JG222" i="6" s="1"/>
  <c r="JF224" i="6"/>
  <c r="JR128" i="6"/>
  <c r="JR131" i="6" s="1"/>
  <c r="JQ133" i="6"/>
  <c r="JP81" i="6"/>
  <c r="JQ76" i="6"/>
  <c r="JQ79" i="6" s="1"/>
  <c r="JP172" i="6"/>
  <c r="JQ167" i="6"/>
  <c r="JQ170" i="6" s="1"/>
  <c r="JP55" i="5"/>
  <c r="JQ50" i="5"/>
  <c r="JQ53" i="5" s="1"/>
  <c r="JQ63" i="6"/>
  <c r="JQ66" i="6" s="1"/>
  <c r="JP68" i="6"/>
  <c r="JQ94" i="6"/>
  <c r="JR89" i="6"/>
  <c r="JR92" i="6" s="1"/>
  <c r="GT180" i="6"/>
  <c r="GT183" i="6" s="1"/>
  <c r="GS185" i="6"/>
  <c r="JQ89" i="5"/>
  <c r="JQ92" i="5" s="1"/>
  <c r="JP94" i="5"/>
  <c r="DH120" i="5"/>
  <c r="DI115" i="5"/>
  <c r="DI118" i="5" s="1"/>
  <c r="JQ29" i="6"/>
  <c r="JR24" i="6"/>
  <c r="JR27" i="6" s="1"/>
  <c r="JQ11" i="5"/>
  <c r="JQ14" i="5" s="1"/>
  <c r="JP16" i="5"/>
  <c r="JR141" i="6"/>
  <c r="JR144" i="6" s="1"/>
  <c r="JQ146" i="6"/>
  <c r="DH89" i="5"/>
  <c r="DH92" i="5" s="1"/>
  <c r="DG94" i="5"/>
  <c r="JG232" i="6"/>
  <c r="JG235" i="6" s="1"/>
  <c r="JF237" i="6"/>
  <c r="DI102" i="5"/>
  <c r="DI105" i="5" s="1"/>
  <c r="DH107" i="5"/>
  <c r="JP29" i="5"/>
  <c r="JQ24" i="5"/>
  <c r="JQ27" i="5" s="1"/>
  <c r="GT42" i="6"/>
  <c r="GU37" i="6"/>
  <c r="GU40" i="6" s="1"/>
  <c r="JQ50" i="6"/>
  <c r="JQ53" i="6" s="1"/>
  <c r="JP55" i="6"/>
  <c r="JQ42" i="5" l="1"/>
  <c r="JR37" i="5"/>
  <c r="JR40" i="5" s="1"/>
  <c r="JR102" i="6"/>
  <c r="JR105" i="6" s="1"/>
  <c r="JQ107" i="6"/>
  <c r="JQ102" i="5"/>
  <c r="JQ105" i="5" s="1"/>
  <c r="JP107" i="5"/>
  <c r="GS63" i="5"/>
  <c r="GS66" i="5" s="1"/>
  <c r="GR68" i="5"/>
  <c r="JG193" i="6"/>
  <c r="JG196" i="6" s="1"/>
  <c r="JF198" i="6"/>
  <c r="JF11" i="6"/>
  <c r="JF14" i="6" s="1"/>
  <c r="JE16" i="6"/>
  <c r="GR81" i="5"/>
  <c r="GS76" i="5"/>
  <c r="GS79" i="5" s="1"/>
  <c r="JF206" i="6"/>
  <c r="JF209" i="6" s="1"/>
  <c r="JE211" i="6"/>
  <c r="JF159" i="6"/>
  <c r="JG154" i="6"/>
  <c r="JG157" i="6" s="1"/>
  <c r="JG115" i="6"/>
  <c r="JG118" i="6" s="1"/>
  <c r="JF120" i="6"/>
  <c r="JQ55" i="5"/>
  <c r="JR50" i="5"/>
  <c r="JR53" i="5" s="1"/>
  <c r="JS141" i="6"/>
  <c r="JS144" i="6" s="1"/>
  <c r="JR146" i="6"/>
  <c r="JR94" i="6"/>
  <c r="JS89" i="6"/>
  <c r="JS92" i="6" s="1"/>
  <c r="JR11" i="5"/>
  <c r="JR14" i="5" s="1"/>
  <c r="JQ16" i="5"/>
  <c r="JR29" i="6"/>
  <c r="JS24" i="6"/>
  <c r="JS27" i="6" s="1"/>
  <c r="JR167" i="6"/>
  <c r="JR170" i="6" s="1"/>
  <c r="JQ172" i="6"/>
  <c r="DJ115" i="5"/>
  <c r="DJ118" i="5" s="1"/>
  <c r="DI120" i="5"/>
  <c r="DH94" i="5"/>
  <c r="DI89" i="5"/>
  <c r="DI92" i="5" s="1"/>
  <c r="JQ94" i="5"/>
  <c r="JR89" i="5"/>
  <c r="JR92" i="5" s="1"/>
  <c r="JS128" i="6"/>
  <c r="JS131" i="6" s="1"/>
  <c r="JR133" i="6"/>
  <c r="JH232" i="6"/>
  <c r="JH235" i="6" s="1"/>
  <c r="JG237" i="6"/>
  <c r="JQ81" i="6"/>
  <c r="JR76" i="6"/>
  <c r="JR79" i="6" s="1"/>
  <c r="GU42" i="6"/>
  <c r="GV37" i="6"/>
  <c r="GV40" i="6" s="1"/>
  <c r="JQ29" i="5"/>
  <c r="JR24" i="5"/>
  <c r="JR27" i="5" s="1"/>
  <c r="JR50" i="6"/>
  <c r="JR53" i="6" s="1"/>
  <c r="JQ55" i="6"/>
  <c r="DI107" i="5"/>
  <c r="DJ102" i="5"/>
  <c r="DJ105" i="5" s="1"/>
  <c r="GU180" i="6"/>
  <c r="GU183" i="6" s="1"/>
  <c r="GT185" i="6"/>
  <c r="JR63" i="6"/>
  <c r="JR66" i="6" s="1"/>
  <c r="JQ68" i="6"/>
  <c r="JG224" i="6"/>
  <c r="JH219" i="6"/>
  <c r="JH222" i="6" s="1"/>
  <c r="JS37" i="5" l="1"/>
  <c r="JS40" i="5" s="1"/>
  <c r="JR42" i="5"/>
  <c r="JR107" i="6"/>
  <c r="JS102" i="6"/>
  <c r="JS105" i="6" s="1"/>
  <c r="JQ107" i="5"/>
  <c r="JR102" i="5"/>
  <c r="JR105" i="5" s="1"/>
  <c r="GS68" i="5"/>
  <c r="GT63" i="5"/>
  <c r="GT66" i="5" s="1"/>
  <c r="JF16" i="6"/>
  <c r="JG11" i="6"/>
  <c r="JG14" i="6" s="1"/>
  <c r="JG198" i="6"/>
  <c r="JH193" i="6"/>
  <c r="JH196" i="6" s="1"/>
  <c r="JH115" i="6"/>
  <c r="JH118" i="6" s="1"/>
  <c r="JG120" i="6"/>
  <c r="JG159" i="6"/>
  <c r="JH154" i="6"/>
  <c r="JH157" i="6" s="1"/>
  <c r="JG206" i="6"/>
  <c r="JG209" i="6" s="1"/>
  <c r="JF211" i="6"/>
  <c r="GS81" i="5"/>
  <c r="GT76" i="5"/>
  <c r="GT79" i="5" s="1"/>
  <c r="JR94" i="5"/>
  <c r="JS89" i="5"/>
  <c r="JS92" i="5" s="1"/>
  <c r="JR55" i="6"/>
  <c r="JS50" i="6"/>
  <c r="JS53" i="6" s="1"/>
  <c r="DI94" i="5"/>
  <c r="DJ89" i="5"/>
  <c r="DJ92" i="5" s="1"/>
  <c r="JS29" i="6"/>
  <c r="JT24" i="6"/>
  <c r="JT27" i="6" s="1"/>
  <c r="GV180" i="6"/>
  <c r="GV183" i="6" s="1"/>
  <c r="GU185" i="6"/>
  <c r="GV42" i="6"/>
  <c r="GW37" i="6"/>
  <c r="GW40" i="6" s="1"/>
  <c r="JR68" i="6"/>
  <c r="JS63" i="6"/>
  <c r="JS66" i="6" s="1"/>
  <c r="JH237" i="6"/>
  <c r="JI232" i="6"/>
  <c r="JI235" i="6" s="1"/>
  <c r="DK115" i="5"/>
  <c r="DK118" i="5" s="1"/>
  <c r="DJ120" i="5"/>
  <c r="JT141" i="6"/>
  <c r="JT144" i="6" s="1"/>
  <c r="JS146" i="6"/>
  <c r="DK102" i="5"/>
  <c r="DK105" i="5" s="1"/>
  <c r="DJ107" i="5"/>
  <c r="JR81" i="6"/>
  <c r="JS76" i="6"/>
  <c r="JS79" i="6" s="1"/>
  <c r="JS94" i="6"/>
  <c r="JT89" i="6"/>
  <c r="JT92" i="6" s="1"/>
  <c r="JR55" i="5"/>
  <c r="JS50" i="5"/>
  <c r="JS53" i="5" s="1"/>
  <c r="JS24" i="5"/>
  <c r="JS27" i="5" s="1"/>
  <c r="JR29" i="5"/>
  <c r="JH224" i="6"/>
  <c r="JI219" i="6"/>
  <c r="JI222" i="6" s="1"/>
  <c r="JS133" i="6"/>
  <c r="JT128" i="6"/>
  <c r="JT131" i="6" s="1"/>
  <c r="JR172" i="6"/>
  <c r="JS167" i="6"/>
  <c r="JS170" i="6" s="1"/>
  <c r="JS11" i="5"/>
  <c r="JS14" i="5" s="1"/>
  <c r="JR16" i="5"/>
  <c r="JT37" i="5" l="1"/>
  <c r="JT40" i="5" s="1"/>
  <c r="JS42" i="5"/>
  <c r="JT102" i="6"/>
  <c r="JT105" i="6" s="1"/>
  <c r="JS107" i="6"/>
  <c r="JS102" i="5"/>
  <c r="JS105" i="5" s="1"/>
  <c r="JR107" i="5"/>
  <c r="GU63" i="5"/>
  <c r="GU66" i="5" s="1"/>
  <c r="GT68" i="5"/>
  <c r="JI193" i="6"/>
  <c r="JI196" i="6" s="1"/>
  <c r="JH198" i="6"/>
  <c r="JH11" i="6"/>
  <c r="JH14" i="6" s="1"/>
  <c r="JG16" i="6"/>
  <c r="GU76" i="5"/>
  <c r="GU79" i="5" s="1"/>
  <c r="GT81" i="5"/>
  <c r="JG211" i="6"/>
  <c r="JH206" i="6"/>
  <c r="JH209" i="6" s="1"/>
  <c r="JI154" i="6"/>
  <c r="JI157" i="6" s="1"/>
  <c r="JH159" i="6"/>
  <c r="JH120" i="6"/>
  <c r="JI115" i="6"/>
  <c r="JI118" i="6" s="1"/>
  <c r="GW180" i="6"/>
  <c r="GW183" i="6" s="1"/>
  <c r="GV185" i="6"/>
  <c r="JI237" i="6"/>
  <c r="JJ232" i="6"/>
  <c r="JJ235" i="6" s="1"/>
  <c r="JT94" i="6"/>
  <c r="JU89" i="6"/>
  <c r="JU92" i="6" s="1"/>
  <c r="JT167" i="6"/>
  <c r="JT170" i="6" s="1"/>
  <c r="JS172" i="6"/>
  <c r="JU141" i="6"/>
  <c r="JU144" i="6" s="1"/>
  <c r="JT146" i="6"/>
  <c r="JJ219" i="6"/>
  <c r="JJ222" i="6" s="1"/>
  <c r="JI224" i="6"/>
  <c r="JT50" i="6"/>
  <c r="JT53" i="6" s="1"/>
  <c r="JS55" i="6"/>
  <c r="JS94" i="5"/>
  <c r="JT89" i="5"/>
  <c r="JT92" i="5" s="1"/>
  <c r="DJ94" i="5"/>
  <c r="DK89" i="5"/>
  <c r="DK92" i="5" s="1"/>
  <c r="JU128" i="6"/>
  <c r="JU131" i="6" s="1"/>
  <c r="JT133" i="6"/>
  <c r="JS81" i="6"/>
  <c r="JT76" i="6"/>
  <c r="JT79" i="6" s="1"/>
  <c r="JT63" i="6"/>
  <c r="JT66" i="6" s="1"/>
  <c r="JS68" i="6"/>
  <c r="JS55" i="5"/>
  <c r="JT50" i="5"/>
  <c r="JT53" i="5" s="1"/>
  <c r="GW42" i="6"/>
  <c r="GX37" i="6"/>
  <c r="GX40" i="6" s="1"/>
  <c r="JT29" i="6"/>
  <c r="JU24" i="6"/>
  <c r="JU27" i="6" s="1"/>
  <c r="JS16" i="5"/>
  <c r="JT11" i="5"/>
  <c r="JT14" i="5" s="1"/>
  <c r="JT24" i="5"/>
  <c r="JT27" i="5" s="1"/>
  <c r="JS29" i="5"/>
  <c r="DK107" i="5"/>
  <c r="DL102" i="5"/>
  <c r="DL105" i="5" s="1"/>
  <c r="DL115" i="5"/>
  <c r="DL118" i="5" s="1"/>
  <c r="DK120" i="5"/>
  <c r="JU37" i="5" l="1"/>
  <c r="JU40" i="5" s="1"/>
  <c r="JT42" i="5"/>
  <c r="JT107" i="6"/>
  <c r="JU102" i="6"/>
  <c r="JU105" i="6" s="1"/>
  <c r="JS107" i="5"/>
  <c r="JT102" i="5"/>
  <c r="JT105" i="5" s="1"/>
  <c r="GU68" i="5"/>
  <c r="GV63" i="5"/>
  <c r="GV66" i="5" s="1"/>
  <c r="JI11" i="6"/>
  <c r="JI14" i="6" s="1"/>
  <c r="JH16" i="6"/>
  <c r="JI198" i="6"/>
  <c r="JJ193" i="6"/>
  <c r="JJ196" i="6" s="1"/>
  <c r="JJ115" i="6"/>
  <c r="JJ118" i="6" s="1"/>
  <c r="JI120" i="6"/>
  <c r="JJ154" i="6"/>
  <c r="JJ157" i="6" s="1"/>
  <c r="JI159" i="6"/>
  <c r="JH211" i="6"/>
  <c r="JI206" i="6"/>
  <c r="JI209" i="6" s="1"/>
  <c r="GV76" i="5"/>
  <c r="GV79" i="5" s="1"/>
  <c r="GU81" i="5"/>
  <c r="JU50" i="5"/>
  <c r="JU53" i="5" s="1"/>
  <c r="JT55" i="5"/>
  <c r="DK94" i="5"/>
  <c r="DL89" i="5"/>
  <c r="DL92" i="5" s="1"/>
  <c r="DL120" i="5"/>
  <c r="DM115" i="5"/>
  <c r="DM118" i="5" s="1"/>
  <c r="JT172" i="6"/>
  <c r="JU167" i="6"/>
  <c r="JU170" i="6" s="1"/>
  <c r="DM102" i="5"/>
  <c r="DM105" i="5" s="1"/>
  <c r="DL107" i="5"/>
  <c r="JU89" i="5"/>
  <c r="JU92" i="5" s="1"/>
  <c r="JT94" i="5"/>
  <c r="JU94" i="6"/>
  <c r="JV89" i="6"/>
  <c r="JV92" i="6" s="1"/>
  <c r="JT68" i="6"/>
  <c r="JU63" i="6"/>
  <c r="JU66" i="6" s="1"/>
  <c r="JK219" i="6"/>
  <c r="JK222" i="6" s="1"/>
  <c r="JJ224" i="6"/>
  <c r="JU29" i="6"/>
  <c r="JV24" i="6"/>
  <c r="JV27" i="6" s="1"/>
  <c r="JT81" i="6"/>
  <c r="JU76" i="6"/>
  <c r="JU79" i="6" s="1"/>
  <c r="JK232" i="6"/>
  <c r="JK235" i="6" s="1"/>
  <c r="JJ237" i="6"/>
  <c r="JT29" i="5"/>
  <c r="JU24" i="5"/>
  <c r="JU27" i="5" s="1"/>
  <c r="JT55" i="6"/>
  <c r="JU50" i="6"/>
  <c r="JU53" i="6" s="1"/>
  <c r="GX42" i="6"/>
  <c r="GY37" i="6"/>
  <c r="GY40" i="6" s="1"/>
  <c r="JT16" i="5"/>
  <c r="JU11" i="5"/>
  <c r="JU14" i="5" s="1"/>
  <c r="JV128" i="6"/>
  <c r="JV131" i="6" s="1"/>
  <c r="JU133" i="6"/>
  <c r="JV141" i="6"/>
  <c r="JV144" i="6" s="1"/>
  <c r="JU146" i="6"/>
  <c r="GX180" i="6"/>
  <c r="GX183" i="6" s="1"/>
  <c r="GW185" i="6"/>
  <c r="JU42" i="5" l="1"/>
  <c r="JV37" i="5"/>
  <c r="JV40" i="5" s="1"/>
  <c r="JU107" i="6"/>
  <c r="JV102" i="6"/>
  <c r="JV105" i="6" s="1"/>
  <c r="JU102" i="5"/>
  <c r="JU105" i="5" s="1"/>
  <c r="JT107" i="5"/>
  <c r="GV68" i="5"/>
  <c r="GW63" i="5"/>
  <c r="GW66" i="5" s="1"/>
  <c r="JK193" i="6"/>
  <c r="JK196" i="6" s="1"/>
  <c r="JJ198" i="6"/>
  <c r="JJ11" i="6"/>
  <c r="JJ14" i="6" s="1"/>
  <c r="JI16" i="6"/>
  <c r="GV81" i="5"/>
  <c r="GW76" i="5"/>
  <c r="GW79" i="5" s="1"/>
  <c r="JJ206" i="6"/>
  <c r="JJ209" i="6" s="1"/>
  <c r="JI211" i="6"/>
  <c r="JJ159" i="6"/>
  <c r="JK154" i="6"/>
  <c r="JK157" i="6" s="1"/>
  <c r="JJ120" i="6"/>
  <c r="JK115" i="6"/>
  <c r="JK118" i="6" s="1"/>
  <c r="JL232" i="6"/>
  <c r="JL235" i="6" s="1"/>
  <c r="JK237" i="6"/>
  <c r="JU68" i="6"/>
  <c r="JV63" i="6"/>
  <c r="JV66" i="6" s="1"/>
  <c r="JV76" i="6"/>
  <c r="JV79" i="6" s="1"/>
  <c r="JU81" i="6"/>
  <c r="JW89" i="6"/>
  <c r="JW92" i="6" s="1"/>
  <c r="JV94" i="6"/>
  <c r="DN115" i="5"/>
  <c r="DN118" i="5" s="1"/>
  <c r="DM120" i="5"/>
  <c r="JV146" i="6"/>
  <c r="JW141" i="6"/>
  <c r="JW144" i="6" s="1"/>
  <c r="DM107" i="5"/>
  <c r="DN102" i="5"/>
  <c r="DN105" i="5" s="1"/>
  <c r="GY42" i="6"/>
  <c r="GZ37" i="6"/>
  <c r="GZ40" i="6" s="1"/>
  <c r="JV50" i="6"/>
  <c r="JV53" i="6" s="1"/>
  <c r="JU55" i="6"/>
  <c r="JV29" i="6"/>
  <c r="JW24" i="6"/>
  <c r="JW27" i="6" s="1"/>
  <c r="DL94" i="5"/>
  <c r="DM89" i="5"/>
  <c r="DM92" i="5" s="1"/>
  <c r="JU172" i="6"/>
  <c r="JV167" i="6"/>
  <c r="JV170" i="6" s="1"/>
  <c r="JU16" i="5"/>
  <c r="JV11" i="5"/>
  <c r="JV14" i="5" s="1"/>
  <c r="JU29" i="5"/>
  <c r="JV24" i="5"/>
  <c r="JV27" i="5" s="1"/>
  <c r="GX185" i="6"/>
  <c r="GY180" i="6"/>
  <c r="GY183" i="6" s="1"/>
  <c r="JV133" i="6"/>
  <c r="JW128" i="6"/>
  <c r="JW131" i="6" s="1"/>
  <c r="JK224" i="6"/>
  <c r="JL219" i="6"/>
  <c r="JL222" i="6" s="1"/>
  <c r="JU94" i="5"/>
  <c r="JV89" i="5"/>
  <c r="JV92" i="5" s="1"/>
  <c r="JU55" i="5"/>
  <c r="JV50" i="5"/>
  <c r="JV53" i="5" s="1"/>
  <c r="JW37" i="5" l="1"/>
  <c r="JW40" i="5" s="1"/>
  <c r="JV42" i="5"/>
  <c r="JW102" i="6"/>
  <c r="JW105" i="6" s="1"/>
  <c r="JV107" i="6"/>
  <c r="JV102" i="5"/>
  <c r="JV105" i="5" s="1"/>
  <c r="JU107" i="5"/>
  <c r="GX63" i="5"/>
  <c r="GX66" i="5" s="1"/>
  <c r="GW68" i="5"/>
  <c r="JK11" i="6"/>
  <c r="JK14" i="6" s="1"/>
  <c r="JJ16" i="6"/>
  <c r="JL193" i="6"/>
  <c r="JL196" i="6" s="1"/>
  <c r="JK198" i="6"/>
  <c r="JK159" i="6"/>
  <c r="JL154" i="6"/>
  <c r="JL157" i="6" s="1"/>
  <c r="JJ211" i="6"/>
  <c r="JK206" i="6"/>
  <c r="JK209" i="6" s="1"/>
  <c r="JK120" i="6"/>
  <c r="JL115" i="6"/>
  <c r="JL118" i="6" s="1"/>
  <c r="GW81" i="5"/>
  <c r="GX76" i="5"/>
  <c r="GX79" i="5" s="1"/>
  <c r="JV29" i="5"/>
  <c r="JW24" i="5"/>
  <c r="JW27" i="5" s="1"/>
  <c r="JV81" i="6"/>
  <c r="JW76" i="6"/>
  <c r="JW79" i="6" s="1"/>
  <c r="JW29" i="6"/>
  <c r="JX24" i="6"/>
  <c r="JX27" i="6" s="1"/>
  <c r="JW63" i="6"/>
  <c r="JW66" i="6" s="1"/>
  <c r="JV68" i="6"/>
  <c r="JL224" i="6"/>
  <c r="JM219" i="6"/>
  <c r="JM222" i="6" s="1"/>
  <c r="JW133" i="6"/>
  <c r="JX128" i="6"/>
  <c r="JX131" i="6" s="1"/>
  <c r="JW11" i="5"/>
  <c r="JW14" i="5" s="1"/>
  <c r="JV16" i="5"/>
  <c r="DO102" i="5"/>
  <c r="DO105" i="5" s="1"/>
  <c r="DN107" i="5"/>
  <c r="JV94" i="5"/>
  <c r="JW89" i="5"/>
  <c r="JW92" i="5" s="1"/>
  <c r="JX141" i="6"/>
  <c r="JX144" i="6" s="1"/>
  <c r="JW146" i="6"/>
  <c r="JV55" i="6"/>
  <c r="JW50" i="6"/>
  <c r="JW53" i="6" s="1"/>
  <c r="DN120" i="5"/>
  <c r="DO115" i="5"/>
  <c r="DO118" i="5" s="1"/>
  <c r="JL237" i="6"/>
  <c r="JM232" i="6"/>
  <c r="JM235" i="6" s="1"/>
  <c r="JV55" i="5"/>
  <c r="JW50" i="5"/>
  <c r="JW53" i="5" s="1"/>
  <c r="GY185" i="6"/>
  <c r="GZ180" i="6"/>
  <c r="GZ183" i="6" s="1"/>
  <c r="JV172" i="6"/>
  <c r="JW167" i="6"/>
  <c r="JW170" i="6" s="1"/>
  <c r="DM94" i="5"/>
  <c r="DN89" i="5"/>
  <c r="DN92" i="5" s="1"/>
  <c r="GZ42" i="6"/>
  <c r="HA37" i="6"/>
  <c r="HA40" i="6" s="1"/>
  <c r="JW94" i="6"/>
  <c r="JX89" i="6"/>
  <c r="JX92" i="6" s="1"/>
  <c r="JX37" i="5" l="1"/>
  <c r="JX40" i="5" s="1"/>
  <c r="JW42" i="5"/>
  <c r="JX102" i="6"/>
  <c r="JX105" i="6" s="1"/>
  <c r="JW107" i="6"/>
  <c r="JW102" i="5"/>
  <c r="JW105" i="5" s="1"/>
  <c r="JV107" i="5"/>
  <c r="GY63" i="5"/>
  <c r="GY66" i="5" s="1"/>
  <c r="GX68" i="5"/>
  <c r="JM193" i="6"/>
  <c r="JM196" i="6" s="1"/>
  <c r="JL198" i="6"/>
  <c r="JL11" i="6"/>
  <c r="JL14" i="6" s="1"/>
  <c r="JK16" i="6"/>
  <c r="JM115" i="6"/>
  <c r="JM118" i="6" s="1"/>
  <c r="JL120" i="6"/>
  <c r="GY76" i="5"/>
  <c r="GY79" i="5" s="1"/>
  <c r="GX81" i="5"/>
  <c r="JL206" i="6"/>
  <c r="JL209" i="6" s="1"/>
  <c r="JK211" i="6"/>
  <c r="JM154" i="6"/>
  <c r="JM157" i="6" s="1"/>
  <c r="JL159" i="6"/>
  <c r="HA180" i="6"/>
  <c r="HA183" i="6" s="1"/>
  <c r="GZ185" i="6"/>
  <c r="JY89" i="6"/>
  <c r="JY92" i="6" s="1"/>
  <c r="JX94" i="6"/>
  <c r="JW172" i="6"/>
  <c r="JX167" i="6"/>
  <c r="JX170" i="6" s="1"/>
  <c r="DO120" i="5"/>
  <c r="DP115" i="5"/>
  <c r="DP118" i="5" s="1"/>
  <c r="JX89" i="5"/>
  <c r="JX92" i="5" s="1"/>
  <c r="JW94" i="5"/>
  <c r="JW81" i="6"/>
  <c r="JX76" i="6"/>
  <c r="JX79" i="6" s="1"/>
  <c r="JW68" i="6"/>
  <c r="JX63" i="6"/>
  <c r="JX66" i="6" s="1"/>
  <c r="JX50" i="6"/>
  <c r="JX53" i="6" s="1"/>
  <c r="JW55" i="6"/>
  <c r="DO107" i="5"/>
  <c r="DP102" i="5"/>
  <c r="DP105" i="5" s="1"/>
  <c r="HA42" i="6"/>
  <c r="HB37" i="6"/>
  <c r="HB40" i="6" s="1"/>
  <c r="JN219" i="6"/>
  <c r="JN222" i="6" s="1"/>
  <c r="JM224" i="6"/>
  <c r="JX29" i="6"/>
  <c r="JY24" i="6"/>
  <c r="JY27" i="6" s="1"/>
  <c r="JX11" i="5"/>
  <c r="JX14" i="5" s="1"/>
  <c r="JW16" i="5"/>
  <c r="DN94" i="5"/>
  <c r="DO89" i="5"/>
  <c r="DO92" i="5" s="1"/>
  <c r="JM237" i="6"/>
  <c r="JN232" i="6"/>
  <c r="JN235" i="6" s="1"/>
  <c r="JX133" i="6"/>
  <c r="JY128" i="6"/>
  <c r="JY131" i="6" s="1"/>
  <c r="JX24" i="5"/>
  <c r="JX27" i="5" s="1"/>
  <c r="JW29" i="5"/>
  <c r="JW55" i="5"/>
  <c r="JX50" i="5"/>
  <c r="JX53" i="5" s="1"/>
  <c r="JX146" i="6"/>
  <c r="JY141" i="6"/>
  <c r="JY144" i="6" s="1"/>
  <c r="JX42" i="5" l="1"/>
  <c r="JY37" i="5"/>
  <c r="JY40" i="5" s="1"/>
  <c r="JY102" i="6"/>
  <c r="JY105" i="6" s="1"/>
  <c r="JX107" i="6"/>
  <c r="JX102" i="5"/>
  <c r="JX105" i="5" s="1"/>
  <c r="JW107" i="5"/>
  <c r="GZ63" i="5"/>
  <c r="GZ66" i="5" s="1"/>
  <c r="GY68" i="5"/>
  <c r="JM11" i="6"/>
  <c r="JM14" i="6" s="1"/>
  <c r="JL16" i="6"/>
  <c r="JN193" i="6"/>
  <c r="JN196" i="6" s="1"/>
  <c r="JM198" i="6"/>
  <c r="JM159" i="6"/>
  <c r="JN154" i="6"/>
  <c r="JN157" i="6" s="1"/>
  <c r="JL211" i="6"/>
  <c r="JM206" i="6"/>
  <c r="JM209" i="6" s="1"/>
  <c r="GZ76" i="5"/>
  <c r="GZ79" i="5" s="1"/>
  <c r="GY81" i="5"/>
  <c r="JM120" i="6"/>
  <c r="JN115" i="6"/>
  <c r="JN118" i="6" s="1"/>
  <c r="JN224" i="6"/>
  <c r="JO219" i="6"/>
  <c r="JO222" i="6" s="1"/>
  <c r="JX81" i="6"/>
  <c r="JY76" i="6"/>
  <c r="JY79" i="6" s="1"/>
  <c r="JX172" i="6"/>
  <c r="JY167" i="6"/>
  <c r="JY170" i="6" s="1"/>
  <c r="JX55" i="5"/>
  <c r="JY50" i="5"/>
  <c r="JY53" i="5" s="1"/>
  <c r="JZ128" i="6"/>
  <c r="JZ131" i="6" s="1"/>
  <c r="JY133" i="6"/>
  <c r="HC37" i="6"/>
  <c r="HC40" i="6" s="1"/>
  <c r="HB42" i="6"/>
  <c r="DQ102" i="5"/>
  <c r="DQ105" i="5" s="1"/>
  <c r="DP107" i="5"/>
  <c r="DP120" i="5"/>
  <c r="DQ115" i="5"/>
  <c r="DQ118" i="5" s="1"/>
  <c r="JY11" i="5"/>
  <c r="JY14" i="5" s="1"/>
  <c r="JX16" i="5"/>
  <c r="JZ89" i="6"/>
  <c r="JZ92" i="6" s="1"/>
  <c r="JY94" i="6"/>
  <c r="DO94" i="5"/>
  <c r="DP89" i="5"/>
  <c r="DP92" i="5" s="1"/>
  <c r="JY29" i="6"/>
  <c r="JZ24" i="6"/>
  <c r="JZ27" i="6" s="1"/>
  <c r="JY63" i="6"/>
  <c r="JY66" i="6" s="1"/>
  <c r="JX68" i="6"/>
  <c r="JZ141" i="6"/>
  <c r="JZ144" i="6" s="1"/>
  <c r="JY146" i="6"/>
  <c r="JO232" i="6"/>
  <c r="JO235" i="6" s="1"/>
  <c r="JN237" i="6"/>
  <c r="JX29" i="5"/>
  <c r="JY24" i="5"/>
  <c r="JY27" i="5" s="1"/>
  <c r="JX55" i="6"/>
  <c r="JY50" i="6"/>
  <c r="JY53" i="6" s="1"/>
  <c r="JX94" i="5"/>
  <c r="JY89" i="5"/>
  <c r="JY92" i="5" s="1"/>
  <c r="HA185" i="6"/>
  <c r="HB180" i="6"/>
  <c r="HB183" i="6" s="1"/>
  <c r="JZ37" i="5" l="1"/>
  <c r="JZ40" i="5" s="1"/>
  <c r="JY42" i="5"/>
  <c r="JY107" i="6"/>
  <c r="JZ102" i="6"/>
  <c r="JZ105" i="6" s="1"/>
  <c r="JY102" i="5"/>
  <c r="JY105" i="5" s="1"/>
  <c r="JX107" i="5"/>
  <c r="GZ68" i="5"/>
  <c r="HA63" i="5"/>
  <c r="HA66" i="5" s="1"/>
  <c r="JO193" i="6"/>
  <c r="JO196" i="6" s="1"/>
  <c r="JN198" i="6"/>
  <c r="JM16" i="6"/>
  <c r="JN11" i="6"/>
  <c r="JN14" i="6" s="1"/>
  <c r="HA76" i="5"/>
  <c r="HA79" i="5" s="1"/>
  <c r="GZ81" i="5"/>
  <c r="JM211" i="6"/>
  <c r="JN206" i="6"/>
  <c r="JN209" i="6" s="1"/>
  <c r="JN120" i="6"/>
  <c r="JO115" i="6"/>
  <c r="JO118" i="6" s="1"/>
  <c r="JN159" i="6"/>
  <c r="JO154" i="6"/>
  <c r="JO157" i="6" s="1"/>
  <c r="JZ50" i="5"/>
  <c r="JZ53" i="5" s="1"/>
  <c r="JY55" i="5"/>
  <c r="JY172" i="6"/>
  <c r="JZ167" i="6"/>
  <c r="JZ170" i="6" s="1"/>
  <c r="JZ94" i="6"/>
  <c r="KA89" i="6"/>
  <c r="KA92" i="6" s="1"/>
  <c r="JZ89" i="5"/>
  <c r="JZ92" i="5" s="1"/>
  <c r="JY94" i="5"/>
  <c r="JZ50" i="6"/>
  <c r="JZ53" i="6" s="1"/>
  <c r="JY55" i="6"/>
  <c r="JZ29" i="6"/>
  <c r="KA24" i="6"/>
  <c r="KA27" i="6" s="1"/>
  <c r="JZ76" i="6"/>
  <c r="JZ79" i="6" s="1"/>
  <c r="JY81" i="6"/>
  <c r="DQ107" i="5"/>
  <c r="DR102" i="5"/>
  <c r="DR105" i="5" s="1"/>
  <c r="KA141" i="6"/>
  <c r="KA144" i="6" s="1"/>
  <c r="JZ146" i="6"/>
  <c r="HC42" i="6"/>
  <c r="HD37" i="6"/>
  <c r="HD40" i="6" s="1"/>
  <c r="JZ11" i="5"/>
  <c r="JZ14" i="5" s="1"/>
  <c r="JY16" i="5"/>
  <c r="JZ133" i="6"/>
  <c r="KA128" i="6"/>
  <c r="KA131" i="6" s="1"/>
  <c r="JZ24" i="5"/>
  <c r="JZ27" i="5" s="1"/>
  <c r="JY29" i="5"/>
  <c r="DP94" i="5"/>
  <c r="DQ89" i="5"/>
  <c r="DQ92" i="5" s="1"/>
  <c r="DQ120" i="5"/>
  <c r="DR115" i="5"/>
  <c r="DR118" i="5" s="1"/>
  <c r="JP219" i="6"/>
  <c r="JP222" i="6" s="1"/>
  <c r="JO224" i="6"/>
  <c r="JO237" i="6"/>
  <c r="JP232" i="6"/>
  <c r="JP235" i="6" s="1"/>
  <c r="HB185" i="6"/>
  <c r="HC180" i="6"/>
  <c r="HC183" i="6" s="1"/>
  <c r="JZ63" i="6"/>
  <c r="JZ66" i="6" s="1"/>
  <c r="JY68" i="6"/>
  <c r="JZ42" i="5" l="1"/>
  <c r="KA37" i="5"/>
  <c r="KA40" i="5" s="1"/>
  <c r="KA102" i="6"/>
  <c r="KA105" i="6" s="1"/>
  <c r="JZ107" i="6"/>
  <c r="JZ102" i="5"/>
  <c r="JZ105" i="5" s="1"/>
  <c r="JY107" i="5"/>
  <c r="HB63" i="5"/>
  <c r="HB66" i="5" s="1"/>
  <c r="HA68" i="5"/>
  <c r="JN16" i="6"/>
  <c r="JO11" i="6"/>
  <c r="JO14" i="6" s="1"/>
  <c r="JP193" i="6"/>
  <c r="JP196" i="6" s="1"/>
  <c r="JO198" i="6"/>
  <c r="JP115" i="6"/>
  <c r="JP118" i="6" s="1"/>
  <c r="JO120" i="6"/>
  <c r="JO206" i="6"/>
  <c r="JO209" i="6" s="1"/>
  <c r="JN211" i="6"/>
  <c r="JO159" i="6"/>
  <c r="JP154" i="6"/>
  <c r="JP157" i="6" s="1"/>
  <c r="HA81" i="5"/>
  <c r="HB76" i="5"/>
  <c r="HB79" i="5" s="1"/>
  <c r="JZ29" i="5"/>
  <c r="KA24" i="5"/>
  <c r="KA27" i="5" s="1"/>
  <c r="KA29" i="6"/>
  <c r="KB24" i="6"/>
  <c r="KB27" i="6" s="1"/>
  <c r="KA167" i="6"/>
  <c r="KA170" i="6" s="1"/>
  <c r="JZ172" i="6"/>
  <c r="JP224" i="6"/>
  <c r="JQ219" i="6"/>
  <c r="JQ222" i="6" s="1"/>
  <c r="KA146" i="6"/>
  <c r="KB141" i="6"/>
  <c r="KB144" i="6" s="1"/>
  <c r="KA94" i="6"/>
  <c r="KB89" i="6"/>
  <c r="KB92" i="6" s="1"/>
  <c r="KA133" i="6"/>
  <c r="KB128" i="6"/>
  <c r="KB131" i="6" s="1"/>
  <c r="DS102" i="5"/>
  <c r="DS105" i="5" s="1"/>
  <c r="DR107" i="5"/>
  <c r="KA63" i="6"/>
  <c r="KA66" i="6" s="1"/>
  <c r="JZ68" i="6"/>
  <c r="DR120" i="5"/>
  <c r="DS115" i="5"/>
  <c r="DS118" i="5" s="1"/>
  <c r="JZ55" i="6"/>
  <c r="KA50" i="6"/>
  <c r="KA53" i="6" s="1"/>
  <c r="KA50" i="5"/>
  <c r="KA53" i="5" s="1"/>
  <c r="JZ55" i="5"/>
  <c r="HC185" i="6"/>
  <c r="HD180" i="6"/>
  <c r="HD183" i="6" s="1"/>
  <c r="HE37" i="6"/>
  <c r="HE40" i="6" s="1"/>
  <c r="HD42" i="6"/>
  <c r="JQ232" i="6"/>
  <c r="JQ235" i="6" s="1"/>
  <c r="JP237" i="6"/>
  <c r="DQ94" i="5"/>
  <c r="DR89" i="5"/>
  <c r="DR92" i="5" s="1"/>
  <c r="KA11" i="5"/>
  <c r="KA14" i="5" s="1"/>
  <c r="JZ16" i="5"/>
  <c r="JZ81" i="6"/>
  <c r="KA76" i="6"/>
  <c r="KA79" i="6" s="1"/>
  <c r="JZ94" i="5"/>
  <c r="KA89" i="5"/>
  <c r="KA92" i="5" s="1"/>
  <c r="KA42" i="5" l="1"/>
  <c r="KB37" i="5"/>
  <c r="KB40" i="5" s="1"/>
  <c r="KA107" i="6"/>
  <c r="KB102" i="6"/>
  <c r="KB105" i="6" s="1"/>
  <c r="JZ107" i="5"/>
  <c r="KA102" i="5"/>
  <c r="KA105" i="5" s="1"/>
  <c r="HC63" i="5"/>
  <c r="HC66" i="5" s="1"/>
  <c r="HB68" i="5"/>
  <c r="JQ193" i="6"/>
  <c r="JQ196" i="6" s="1"/>
  <c r="JP198" i="6"/>
  <c r="JP11" i="6"/>
  <c r="JP14" i="6" s="1"/>
  <c r="JO16" i="6"/>
  <c r="JP159" i="6"/>
  <c r="JQ154" i="6"/>
  <c r="JQ157" i="6" s="1"/>
  <c r="JP206" i="6"/>
  <c r="JP209" i="6" s="1"/>
  <c r="JO211" i="6"/>
  <c r="HB81" i="5"/>
  <c r="HC76" i="5"/>
  <c r="HC79" i="5" s="1"/>
  <c r="JP120" i="6"/>
  <c r="JQ115" i="6"/>
  <c r="JQ118" i="6" s="1"/>
  <c r="JR232" i="6"/>
  <c r="JR235" i="6" s="1"/>
  <c r="JQ237" i="6"/>
  <c r="KB89" i="5"/>
  <c r="KB92" i="5" s="1"/>
  <c r="KA94" i="5"/>
  <c r="KB146" i="6"/>
  <c r="KC141" i="6"/>
  <c r="KC144" i="6" s="1"/>
  <c r="HF37" i="6"/>
  <c r="HF40" i="6" s="1"/>
  <c r="HE42" i="6"/>
  <c r="DS107" i="5"/>
  <c r="DT102" i="5"/>
  <c r="DT105" i="5" s="1"/>
  <c r="DR94" i="5"/>
  <c r="DS89" i="5"/>
  <c r="DS92" i="5" s="1"/>
  <c r="HE180" i="6"/>
  <c r="HE183" i="6" s="1"/>
  <c r="HD185" i="6"/>
  <c r="DS120" i="5"/>
  <c r="DT115" i="5"/>
  <c r="DT118" i="5" s="1"/>
  <c r="KC128" i="6"/>
  <c r="KC131" i="6" s="1"/>
  <c r="KB133" i="6"/>
  <c r="JR219" i="6"/>
  <c r="JR222" i="6" s="1"/>
  <c r="JQ224" i="6"/>
  <c r="KA81" i="6"/>
  <c r="KB76" i="6"/>
  <c r="KB79" i="6" s="1"/>
  <c r="KA29" i="5"/>
  <c r="KB24" i="5"/>
  <c r="KB27" i="5" s="1"/>
  <c r="KB50" i="5"/>
  <c r="KB53" i="5" s="1"/>
  <c r="KA55" i="5"/>
  <c r="KB63" i="6"/>
  <c r="KB66" i="6" s="1"/>
  <c r="KA68" i="6"/>
  <c r="KA172" i="6"/>
  <c r="KB167" i="6"/>
  <c r="KB170" i="6" s="1"/>
  <c r="KB50" i="6"/>
  <c r="KB53" i="6" s="1"/>
  <c r="KA55" i="6"/>
  <c r="KB94" i="6"/>
  <c r="KC89" i="6"/>
  <c r="KC92" i="6" s="1"/>
  <c r="KB29" i="6"/>
  <c r="KC24" i="6"/>
  <c r="KC27" i="6" s="1"/>
  <c r="KA16" i="5"/>
  <c r="KB11" i="5"/>
  <c r="KB14" i="5" s="1"/>
  <c r="KB42" i="5" l="1"/>
  <c r="KC37" i="5"/>
  <c r="KC40" i="5" s="1"/>
  <c r="KB107" i="6"/>
  <c r="KC102" i="6"/>
  <c r="KC105" i="6" s="1"/>
  <c r="KB102" i="5"/>
  <c r="KB105" i="5" s="1"/>
  <c r="KA107" i="5"/>
  <c r="HD63" i="5"/>
  <c r="HD66" i="5" s="1"/>
  <c r="HC68" i="5"/>
  <c r="JP16" i="6"/>
  <c r="JQ11" i="6"/>
  <c r="JQ14" i="6" s="1"/>
  <c r="JQ198" i="6"/>
  <c r="JR193" i="6"/>
  <c r="JR196" i="6" s="1"/>
  <c r="HC81" i="5"/>
  <c r="HD76" i="5"/>
  <c r="HD79" i="5" s="1"/>
  <c r="JQ120" i="6"/>
  <c r="JR115" i="6"/>
  <c r="JR118" i="6" s="1"/>
  <c r="JQ206" i="6"/>
  <c r="JQ209" i="6" s="1"/>
  <c r="JP211" i="6"/>
  <c r="JR154" i="6"/>
  <c r="JR157" i="6" s="1"/>
  <c r="JQ159" i="6"/>
  <c r="DU102" i="5"/>
  <c r="DU105" i="5" s="1"/>
  <c r="DT107" i="5"/>
  <c r="KC133" i="6"/>
  <c r="KD128" i="6"/>
  <c r="KD131" i="6" s="1"/>
  <c r="KB16" i="5"/>
  <c r="KC11" i="5"/>
  <c r="KC14" i="5" s="1"/>
  <c r="KB81" i="6"/>
  <c r="KC76" i="6"/>
  <c r="KC79" i="6" s="1"/>
  <c r="DT120" i="5"/>
  <c r="DU115" i="5"/>
  <c r="DU118" i="5" s="1"/>
  <c r="KD89" i="6"/>
  <c r="KD92" i="6" s="1"/>
  <c r="KC94" i="6"/>
  <c r="KC63" i="6"/>
  <c r="KC66" i="6" s="1"/>
  <c r="KB68" i="6"/>
  <c r="KB55" i="6"/>
  <c r="KC50" i="6"/>
  <c r="KC53" i="6" s="1"/>
  <c r="KB55" i="5"/>
  <c r="KC50" i="5"/>
  <c r="KC53" i="5" s="1"/>
  <c r="HE185" i="6"/>
  <c r="HF180" i="6"/>
  <c r="HF183" i="6" s="1"/>
  <c r="HF42" i="6"/>
  <c r="HG37" i="6"/>
  <c r="HG40" i="6" s="1"/>
  <c r="KB94" i="5"/>
  <c r="KC89" i="5"/>
  <c r="KC92" i="5" s="1"/>
  <c r="KB172" i="6"/>
  <c r="KC167" i="6"/>
  <c r="KC170" i="6" s="1"/>
  <c r="KC24" i="5"/>
  <c r="KC27" i="5" s="1"/>
  <c r="KB29" i="5"/>
  <c r="DS94" i="5"/>
  <c r="DT89" i="5"/>
  <c r="DT92" i="5" s="1"/>
  <c r="KD141" i="6"/>
  <c r="KD144" i="6" s="1"/>
  <c r="KC146" i="6"/>
  <c r="KC29" i="6"/>
  <c r="KD24" i="6"/>
  <c r="KD27" i="6" s="1"/>
  <c r="JS219" i="6"/>
  <c r="JS222" i="6" s="1"/>
  <c r="JR224" i="6"/>
  <c r="JR237" i="6"/>
  <c r="JS232" i="6"/>
  <c r="JS235" i="6" s="1"/>
  <c r="KC42" i="5" l="1"/>
  <c r="KD37" i="5"/>
  <c r="KD40" i="5" s="1"/>
  <c r="KD102" i="6"/>
  <c r="KD105" i="6" s="1"/>
  <c r="KC107" i="6"/>
  <c r="KB107" i="5"/>
  <c r="KC102" i="5"/>
  <c r="KC105" i="5" s="1"/>
  <c r="HD68" i="5"/>
  <c r="HE63" i="5"/>
  <c r="HE66" i="5" s="1"/>
  <c r="JR198" i="6"/>
  <c r="JS193" i="6"/>
  <c r="JS196" i="6" s="1"/>
  <c r="JQ16" i="6"/>
  <c r="JR11" i="6"/>
  <c r="JR14" i="6" s="1"/>
  <c r="JR159" i="6"/>
  <c r="JS154" i="6"/>
  <c r="JS157" i="6" s="1"/>
  <c r="JQ211" i="6"/>
  <c r="JR206" i="6"/>
  <c r="JR209" i="6" s="1"/>
  <c r="JS115" i="6"/>
  <c r="JS118" i="6" s="1"/>
  <c r="JR120" i="6"/>
  <c r="HE76" i="5"/>
  <c r="HE79" i="5" s="1"/>
  <c r="HD81" i="5"/>
  <c r="KE89" i="6"/>
  <c r="KE92" i="6" s="1"/>
  <c r="KD94" i="6"/>
  <c r="KD11" i="5"/>
  <c r="KD14" i="5" s="1"/>
  <c r="KC16" i="5"/>
  <c r="DU89" i="5"/>
  <c r="DU92" i="5" s="1"/>
  <c r="DT94" i="5"/>
  <c r="JS224" i="6"/>
  <c r="JT219" i="6"/>
  <c r="JT222" i="6" s="1"/>
  <c r="HF185" i="6"/>
  <c r="HG180" i="6"/>
  <c r="HG183" i="6" s="1"/>
  <c r="KD133" i="6"/>
  <c r="KE128" i="6"/>
  <c r="KE131" i="6" s="1"/>
  <c r="KD50" i="6"/>
  <c r="KD53" i="6" s="1"/>
  <c r="KC55" i="6"/>
  <c r="KD24" i="5"/>
  <c r="KD27" i="5" s="1"/>
  <c r="KC29" i="5"/>
  <c r="KD29" i="6"/>
  <c r="KE24" i="6"/>
  <c r="KE27" i="6" s="1"/>
  <c r="KC172" i="6"/>
  <c r="KD167" i="6"/>
  <c r="KD170" i="6" s="1"/>
  <c r="KC68" i="6"/>
  <c r="KD63" i="6"/>
  <c r="KD66" i="6" s="1"/>
  <c r="KD89" i="5"/>
  <c r="KD92" i="5" s="1"/>
  <c r="KC94" i="5"/>
  <c r="HG42" i="6"/>
  <c r="HH37" i="6"/>
  <c r="HH40" i="6" s="1"/>
  <c r="KC55" i="5"/>
  <c r="KD50" i="5"/>
  <c r="KD53" i="5" s="1"/>
  <c r="DV115" i="5"/>
  <c r="DV118" i="5" s="1"/>
  <c r="DU120" i="5"/>
  <c r="KC81" i="6"/>
  <c r="KD76" i="6"/>
  <c r="KD79" i="6" s="1"/>
  <c r="JS237" i="6"/>
  <c r="JT232" i="6"/>
  <c r="JT235" i="6" s="1"/>
  <c r="KE141" i="6"/>
  <c r="KE144" i="6" s="1"/>
  <c r="KD146" i="6"/>
  <c r="DU107" i="5"/>
  <c r="DV102" i="5"/>
  <c r="DV105" i="5" s="1"/>
  <c r="KD42" i="5" l="1"/>
  <c r="KE37" i="5"/>
  <c r="KE40" i="5" s="1"/>
  <c r="KE102" i="6"/>
  <c r="KE105" i="6" s="1"/>
  <c r="KD107" i="6"/>
  <c r="KD102" i="5"/>
  <c r="KD105" i="5" s="1"/>
  <c r="KC107" i="5"/>
  <c r="HF63" i="5"/>
  <c r="HF66" i="5" s="1"/>
  <c r="HE68" i="5"/>
  <c r="JR16" i="6"/>
  <c r="JS11" i="6"/>
  <c r="JS14" i="6" s="1"/>
  <c r="JT193" i="6"/>
  <c r="JT196" i="6" s="1"/>
  <c r="JS198" i="6"/>
  <c r="HE81" i="5"/>
  <c r="HF76" i="5"/>
  <c r="HF79" i="5" s="1"/>
  <c r="JS120" i="6"/>
  <c r="JT115" i="6"/>
  <c r="JT118" i="6" s="1"/>
  <c r="JS206" i="6"/>
  <c r="JS209" i="6" s="1"/>
  <c r="JR211" i="6"/>
  <c r="JS159" i="6"/>
  <c r="JT154" i="6"/>
  <c r="JT157" i="6" s="1"/>
  <c r="KD81" i="6"/>
  <c r="KE76" i="6"/>
  <c r="KE79" i="6" s="1"/>
  <c r="KD172" i="6"/>
  <c r="KE167" i="6"/>
  <c r="KE170" i="6" s="1"/>
  <c r="KE29" i="6"/>
  <c r="KF24" i="6"/>
  <c r="KF27" i="6" s="1"/>
  <c r="KE133" i="6"/>
  <c r="KF128" i="6"/>
  <c r="KF131" i="6" s="1"/>
  <c r="DW115" i="5"/>
  <c r="DW118" i="5" s="1"/>
  <c r="DV120" i="5"/>
  <c r="DU94" i="5"/>
  <c r="DV89" i="5"/>
  <c r="DV92" i="5" s="1"/>
  <c r="JU219" i="6"/>
  <c r="JU222" i="6" s="1"/>
  <c r="JT224" i="6"/>
  <c r="KD55" i="6"/>
  <c r="KE50" i="6"/>
  <c r="KE53" i="6" s="1"/>
  <c r="KD94" i="5"/>
  <c r="KE89" i="5"/>
  <c r="KE92" i="5" s="1"/>
  <c r="KD68" i="6"/>
  <c r="KE63" i="6"/>
  <c r="KE66" i="6" s="1"/>
  <c r="KE11" i="5"/>
  <c r="KE14" i="5" s="1"/>
  <c r="KD16" i="5"/>
  <c r="KE146" i="6"/>
  <c r="KF141" i="6"/>
  <c r="KF144" i="6" s="1"/>
  <c r="KD29" i="5"/>
  <c r="KE24" i="5"/>
  <c r="KE27" i="5" s="1"/>
  <c r="DW102" i="5"/>
  <c r="DW105" i="5" s="1"/>
  <c r="DV107" i="5"/>
  <c r="JT237" i="6"/>
  <c r="JU232" i="6"/>
  <c r="JU235" i="6" s="1"/>
  <c r="KD55" i="5"/>
  <c r="KE50" i="5"/>
  <c r="KE53" i="5" s="1"/>
  <c r="HH180" i="6"/>
  <c r="HH183" i="6" s="1"/>
  <c r="HG185" i="6"/>
  <c r="HI37" i="6"/>
  <c r="HI40" i="6" s="1"/>
  <c r="HH42" i="6"/>
  <c r="KF89" i="6"/>
  <c r="KF92" i="6" s="1"/>
  <c r="KE94" i="6"/>
  <c r="KF37" i="5" l="1"/>
  <c r="KF40" i="5" s="1"/>
  <c r="KE42" i="5"/>
  <c r="KF102" i="6"/>
  <c r="KF105" i="6" s="1"/>
  <c r="KE107" i="6"/>
  <c r="KE102" i="5"/>
  <c r="KE105" i="5" s="1"/>
  <c r="KD107" i="5"/>
  <c r="HG63" i="5"/>
  <c r="HG66" i="5" s="1"/>
  <c r="HF68" i="5"/>
  <c r="JU193" i="6"/>
  <c r="JU196" i="6" s="1"/>
  <c r="JT198" i="6"/>
  <c r="JS16" i="6"/>
  <c r="JT11" i="6"/>
  <c r="JT14" i="6" s="1"/>
  <c r="JS211" i="6"/>
  <c r="JT206" i="6"/>
  <c r="JT209" i="6" s="1"/>
  <c r="JT120" i="6"/>
  <c r="JU115" i="6"/>
  <c r="JU118" i="6" s="1"/>
  <c r="JU154" i="6"/>
  <c r="JU157" i="6" s="1"/>
  <c r="JT159" i="6"/>
  <c r="HF81" i="5"/>
  <c r="HG76" i="5"/>
  <c r="HG79" i="5" s="1"/>
  <c r="JV219" i="6"/>
  <c r="JV222" i="6" s="1"/>
  <c r="JU224" i="6"/>
  <c r="KG141" i="6"/>
  <c r="KG144" i="6" s="1"/>
  <c r="KF146" i="6"/>
  <c r="KE68" i="6"/>
  <c r="KF63" i="6"/>
  <c r="KF66" i="6" s="1"/>
  <c r="KG24" i="6"/>
  <c r="KG27" i="6" s="1"/>
  <c r="KF29" i="6"/>
  <c r="HI180" i="6"/>
  <c r="HI183" i="6" s="1"/>
  <c r="HH185" i="6"/>
  <c r="KF89" i="5"/>
  <c r="KF92" i="5" s="1"/>
  <c r="KE94" i="5"/>
  <c r="DV94" i="5"/>
  <c r="DW89" i="5"/>
  <c r="DW92" i="5" s="1"/>
  <c r="KF167" i="6"/>
  <c r="KF170" i="6" s="1"/>
  <c r="KE172" i="6"/>
  <c r="DW107" i="5"/>
  <c r="DX102" i="5"/>
  <c r="DX105" i="5" s="1"/>
  <c r="KF50" i="5"/>
  <c r="KF53" i="5" s="1"/>
  <c r="KE55" i="5"/>
  <c r="KF11" i="5"/>
  <c r="KF14" i="5" s="1"/>
  <c r="KE16" i="5"/>
  <c r="KF133" i="6"/>
  <c r="KG128" i="6"/>
  <c r="KG131" i="6" s="1"/>
  <c r="KE29" i="5"/>
  <c r="KF24" i="5"/>
  <c r="KF27" i="5" s="1"/>
  <c r="KF50" i="6"/>
  <c r="KF53" i="6" s="1"/>
  <c r="KE55" i="6"/>
  <c r="KE81" i="6"/>
  <c r="KF76" i="6"/>
  <c r="KF79" i="6" s="1"/>
  <c r="JU237" i="6"/>
  <c r="JV232" i="6"/>
  <c r="JV235" i="6" s="1"/>
  <c r="KF94" i="6"/>
  <c r="KG89" i="6"/>
  <c r="KG92" i="6" s="1"/>
  <c r="HI42" i="6"/>
  <c r="HJ37" i="6"/>
  <c r="HJ40" i="6" s="1"/>
  <c r="DX115" i="5"/>
  <c r="DX118" i="5" s="1"/>
  <c r="DW120" i="5"/>
  <c r="KG37" i="5" l="1"/>
  <c r="KG40" i="5" s="1"/>
  <c r="KF42" i="5"/>
  <c r="KG102" i="6"/>
  <c r="KG105" i="6" s="1"/>
  <c r="KF107" i="6"/>
  <c r="KF102" i="5"/>
  <c r="KF105" i="5" s="1"/>
  <c r="KE107" i="5"/>
  <c r="HG68" i="5"/>
  <c r="HH63" i="5"/>
  <c r="HH66" i="5" s="1"/>
  <c r="JU11" i="6"/>
  <c r="JU14" i="6" s="1"/>
  <c r="JT16" i="6"/>
  <c r="JV193" i="6"/>
  <c r="JV196" i="6" s="1"/>
  <c r="JU198" i="6"/>
  <c r="JU159" i="6"/>
  <c r="JV154" i="6"/>
  <c r="JV157" i="6" s="1"/>
  <c r="HH76" i="5"/>
  <c r="HH79" i="5" s="1"/>
  <c r="HG81" i="5"/>
  <c r="JV115" i="6"/>
  <c r="JV118" i="6" s="1"/>
  <c r="JU120" i="6"/>
  <c r="JU206" i="6"/>
  <c r="JU209" i="6" s="1"/>
  <c r="JT211" i="6"/>
  <c r="KG11" i="5"/>
  <c r="KG14" i="5" s="1"/>
  <c r="KF16" i="5"/>
  <c r="KG29" i="6"/>
  <c r="KH24" i="6"/>
  <c r="KH27" i="6" s="1"/>
  <c r="KG50" i="5"/>
  <c r="KG53" i="5" s="1"/>
  <c r="KF55" i="5"/>
  <c r="KF172" i="6"/>
  <c r="KG167" i="6"/>
  <c r="KG170" i="6" s="1"/>
  <c r="KF55" i="6"/>
  <c r="KG50" i="6"/>
  <c r="KG53" i="6" s="1"/>
  <c r="KG94" i="6"/>
  <c r="KH89" i="6"/>
  <c r="KH92" i="6" s="1"/>
  <c r="KF29" i="5"/>
  <c r="KG24" i="5"/>
  <c r="KG27" i="5" s="1"/>
  <c r="DX89" i="5"/>
  <c r="DX92" i="5" s="1"/>
  <c r="DW94" i="5"/>
  <c r="KG63" i="6"/>
  <c r="KG66" i="6" s="1"/>
  <c r="KF68" i="6"/>
  <c r="KF81" i="6"/>
  <c r="KG76" i="6"/>
  <c r="KG79" i="6" s="1"/>
  <c r="HI185" i="6"/>
  <c r="HJ180" i="6"/>
  <c r="HJ183" i="6" s="1"/>
  <c r="JV224" i="6"/>
  <c r="JW219" i="6"/>
  <c r="JW222" i="6" s="1"/>
  <c r="JW232" i="6"/>
  <c r="JW235" i="6" s="1"/>
  <c r="JV237" i="6"/>
  <c r="KH128" i="6"/>
  <c r="KH131" i="6" s="1"/>
  <c r="KG133" i="6"/>
  <c r="DY102" i="5"/>
  <c r="DY105" i="5" s="1"/>
  <c r="DX107" i="5"/>
  <c r="HK37" i="6"/>
  <c r="HK40" i="6" s="1"/>
  <c r="HJ42" i="6"/>
  <c r="DX120" i="5"/>
  <c r="DY115" i="5"/>
  <c r="DY118" i="5" s="1"/>
  <c r="KF94" i="5"/>
  <c r="KG89" i="5"/>
  <c r="KG92" i="5" s="1"/>
  <c r="KG146" i="6"/>
  <c r="KH141" i="6"/>
  <c r="KH144" i="6" s="1"/>
  <c r="KG42" i="5" l="1"/>
  <c r="KH37" i="5"/>
  <c r="KH40" i="5" s="1"/>
  <c r="KG107" i="6"/>
  <c r="KH102" i="6"/>
  <c r="KH105" i="6" s="1"/>
  <c r="KF107" i="5"/>
  <c r="KG102" i="5"/>
  <c r="KG105" i="5" s="1"/>
  <c r="HH68" i="5"/>
  <c r="HI63" i="5"/>
  <c r="HI66" i="5" s="1"/>
  <c r="JV198" i="6"/>
  <c r="JW193" i="6"/>
  <c r="JW196" i="6" s="1"/>
  <c r="JU16" i="6"/>
  <c r="JV11" i="6"/>
  <c r="JV14" i="6" s="1"/>
  <c r="JV206" i="6"/>
  <c r="JV209" i="6" s="1"/>
  <c r="JU211" i="6"/>
  <c r="JV120" i="6"/>
  <c r="JW115" i="6"/>
  <c r="JW118" i="6" s="1"/>
  <c r="HH81" i="5"/>
  <c r="HI76" i="5"/>
  <c r="HI79" i="5" s="1"/>
  <c r="JV159" i="6"/>
  <c r="JW154" i="6"/>
  <c r="JW157" i="6" s="1"/>
  <c r="KH50" i="6"/>
  <c r="KH53" i="6" s="1"/>
  <c r="KG55" i="6"/>
  <c r="DY89" i="5"/>
  <c r="DY92" i="5" s="1"/>
  <c r="DX94" i="5"/>
  <c r="HK180" i="6"/>
  <c r="HK183" i="6" s="1"/>
  <c r="HJ185" i="6"/>
  <c r="KH29" i="6"/>
  <c r="KI24" i="6"/>
  <c r="KI27" i="6" s="1"/>
  <c r="KH89" i="5"/>
  <c r="KH92" i="5" s="1"/>
  <c r="KG94" i="5"/>
  <c r="KH50" i="5"/>
  <c r="KH53" i="5" s="1"/>
  <c r="KG55" i="5"/>
  <c r="JX219" i="6"/>
  <c r="JX222" i="6" s="1"/>
  <c r="JW224" i="6"/>
  <c r="DZ115" i="5"/>
  <c r="DZ118" i="5" s="1"/>
  <c r="DY120" i="5"/>
  <c r="KG81" i="6"/>
  <c r="KH76" i="6"/>
  <c r="KH79" i="6" s="1"/>
  <c r="KG29" i="5"/>
  <c r="KH24" i="5"/>
  <c r="KH27" i="5" s="1"/>
  <c r="HK42" i="6"/>
  <c r="HL37" i="6"/>
  <c r="HL40" i="6" s="1"/>
  <c r="DY107" i="5"/>
  <c r="DZ102" i="5"/>
  <c r="DZ105" i="5" s="1"/>
  <c r="KH146" i="6"/>
  <c r="KI141" i="6"/>
  <c r="KI144" i="6" s="1"/>
  <c r="KI89" i="6"/>
  <c r="KI92" i="6" s="1"/>
  <c r="KH94" i="6"/>
  <c r="KG172" i="6"/>
  <c r="KH167" i="6"/>
  <c r="KH170" i="6" s="1"/>
  <c r="KI128" i="6"/>
  <c r="KI131" i="6" s="1"/>
  <c r="KH133" i="6"/>
  <c r="JW237" i="6"/>
  <c r="JX232" i="6"/>
  <c r="JX235" i="6" s="1"/>
  <c r="KH63" i="6"/>
  <c r="KH66" i="6" s="1"/>
  <c r="KG68" i="6"/>
  <c r="KH11" i="5"/>
  <c r="KH14" i="5" s="1"/>
  <c r="KG16" i="5"/>
  <c r="KH42" i="5" l="1"/>
  <c r="KI37" i="5"/>
  <c r="KI40" i="5" s="1"/>
  <c r="KH107" i="6"/>
  <c r="KI102" i="6"/>
  <c r="KI105" i="6" s="1"/>
  <c r="KH102" i="5"/>
  <c r="KH105" i="5" s="1"/>
  <c r="KG107" i="5"/>
  <c r="HI68" i="5"/>
  <c r="HJ63" i="5"/>
  <c r="HJ66" i="5" s="1"/>
  <c r="JV16" i="6"/>
  <c r="JW11" i="6"/>
  <c r="JW14" i="6" s="1"/>
  <c r="JW198" i="6"/>
  <c r="JX193" i="6"/>
  <c r="JX196" i="6" s="1"/>
  <c r="HI81" i="5"/>
  <c r="HJ76" i="5"/>
  <c r="HJ79" i="5" s="1"/>
  <c r="JW120" i="6"/>
  <c r="JX115" i="6"/>
  <c r="JX118" i="6" s="1"/>
  <c r="JW159" i="6"/>
  <c r="JX154" i="6"/>
  <c r="JX157" i="6" s="1"/>
  <c r="JW206" i="6"/>
  <c r="JW209" i="6" s="1"/>
  <c r="JV211" i="6"/>
  <c r="KJ89" i="6"/>
  <c r="KJ92" i="6" s="1"/>
  <c r="KI94" i="6"/>
  <c r="JX224" i="6"/>
  <c r="JY219" i="6"/>
  <c r="JY222" i="6" s="1"/>
  <c r="HK185" i="6"/>
  <c r="HL180" i="6"/>
  <c r="HL183" i="6" s="1"/>
  <c r="KH81" i="6"/>
  <c r="KI76" i="6"/>
  <c r="KI79" i="6" s="1"/>
  <c r="KJ141" i="6"/>
  <c r="KJ144" i="6" s="1"/>
  <c r="KI146" i="6"/>
  <c r="KI133" i="6"/>
  <c r="KJ128" i="6"/>
  <c r="KJ131" i="6" s="1"/>
  <c r="KH55" i="5"/>
  <c r="KI50" i="5"/>
  <c r="KI53" i="5" s="1"/>
  <c r="DY94" i="5"/>
  <c r="DZ89" i="5"/>
  <c r="DZ92" i="5" s="1"/>
  <c r="EA102" i="5"/>
  <c r="EA105" i="5" s="1"/>
  <c r="DZ107" i="5"/>
  <c r="KH68" i="6"/>
  <c r="KI63" i="6"/>
  <c r="KI66" i="6" s="1"/>
  <c r="KH94" i="5"/>
  <c r="KI89" i="5"/>
  <c r="KI92" i="5" s="1"/>
  <c r="KH172" i="6"/>
  <c r="KI167" i="6"/>
  <c r="KI170" i="6" s="1"/>
  <c r="KI29" i="6"/>
  <c r="KJ24" i="6"/>
  <c r="KJ27" i="6" s="1"/>
  <c r="KH29" i="5"/>
  <c r="KI24" i="5"/>
  <c r="KI27" i="5" s="1"/>
  <c r="HL42" i="6"/>
  <c r="HM37" i="6"/>
  <c r="HM40" i="6" s="1"/>
  <c r="JX237" i="6"/>
  <c r="JY232" i="6"/>
  <c r="JY235" i="6" s="1"/>
  <c r="KI11" i="5"/>
  <c r="KI14" i="5" s="1"/>
  <c r="KH16" i="5"/>
  <c r="DZ120" i="5"/>
  <c r="EA115" i="5"/>
  <c r="EA118" i="5" s="1"/>
  <c r="KH55" i="6"/>
  <c r="KI50" i="6"/>
  <c r="KI53" i="6" s="1"/>
  <c r="KJ37" i="5" l="1"/>
  <c r="KJ40" i="5" s="1"/>
  <c r="KI42" i="5"/>
  <c r="KI107" i="6"/>
  <c r="KJ102" i="6"/>
  <c r="KJ105" i="6" s="1"/>
  <c r="KH107" i="5"/>
  <c r="KI102" i="5"/>
  <c r="KI105" i="5" s="1"/>
  <c r="HK63" i="5"/>
  <c r="HK66" i="5" s="1"/>
  <c r="HJ68" i="5"/>
  <c r="JX198" i="6"/>
  <c r="JY193" i="6"/>
  <c r="JY196" i="6" s="1"/>
  <c r="JW16" i="6"/>
  <c r="JX11" i="6"/>
  <c r="JX14" i="6" s="1"/>
  <c r="JW211" i="6"/>
  <c r="JX206" i="6"/>
  <c r="JX209" i="6" s="1"/>
  <c r="JX159" i="6"/>
  <c r="JY154" i="6"/>
  <c r="JY157" i="6" s="1"/>
  <c r="JX120" i="6"/>
  <c r="JY115" i="6"/>
  <c r="JY118" i="6" s="1"/>
  <c r="HJ81" i="5"/>
  <c r="HK76" i="5"/>
  <c r="HK79" i="5" s="1"/>
  <c r="EA120" i="5"/>
  <c r="EB115" i="5"/>
  <c r="EB118" i="5" s="1"/>
  <c r="KI172" i="6"/>
  <c r="KJ167" i="6"/>
  <c r="KJ170" i="6" s="1"/>
  <c r="KI68" i="6"/>
  <c r="KJ63" i="6"/>
  <c r="KJ66" i="6" s="1"/>
  <c r="HL185" i="6"/>
  <c r="HM180" i="6"/>
  <c r="HM183" i="6" s="1"/>
  <c r="KI29" i="5"/>
  <c r="KJ24" i="5"/>
  <c r="KJ27" i="5" s="1"/>
  <c r="KI16" i="5"/>
  <c r="KJ11" i="5"/>
  <c r="KJ14" i="5" s="1"/>
  <c r="EA107" i="5"/>
  <c r="EB102" i="5"/>
  <c r="EB105" i="5" s="1"/>
  <c r="KJ146" i="6"/>
  <c r="KK141" i="6"/>
  <c r="KK144" i="6" s="1"/>
  <c r="KJ133" i="6"/>
  <c r="KK128" i="6"/>
  <c r="KK131" i="6" s="1"/>
  <c r="KJ89" i="5"/>
  <c r="KJ92" i="5" s="1"/>
  <c r="KI94" i="5"/>
  <c r="DZ94" i="5"/>
  <c r="EA89" i="5"/>
  <c r="EA92" i="5" s="1"/>
  <c r="JZ219" i="6"/>
  <c r="JZ222" i="6" s="1"/>
  <c r="JY224" i="6"/>
  <c r="KJ29" i="6"/>
  <c r="KK24" i="6"/>
  <c r="KK27" i="6" s="1"/>
  <c r="JZ232" i="6"/>
  <c r="JZ235" i="6" s="1"/>
  <c r="JY237" i="6"/>
  <c r="KJ50" i="6"/>
  <c r="KJ53" i="6" s="1"/>
  <c r="KI55" i="6"/>
  <c r="HN37" i="6"/>
  <c r="HN40" i="6" s="1"/>
  <c r="HM42" i="6"/>
  <c r="KJ50" i="5"/>
  <c r="KJ53" i="5" s="1"/>
  <c r="KI55" i="5"/>
  <c r="KI81" i="6"/>
  <c r="KJ76" i="6"/>
  <c r="KJ79" i="6" s="1"/>
  <c r="KJ94" i="6"/>
  <c r="KK89" i="6"/>
  <c r="KK92" i="6" s="1"/>
  <c r="KK37" i="5" l="1"/>
  <c r="KK40" i="5" s="1"/>
  <c r="KJ42" i="5"/>
  <c r="KK102" i="6"/>
  <c r="KK105" i="6" s="1"/>
  <c r="KJ107" i="6"/>
  <c r="KJ102" i="5"/>
  <c r="KJ105" i="5" s="1"/>
  <c r="KI107" i="5"/>
  <c r="HL63" i="5"/>
  <c r="HL66" i="5" s="1"/>
  <c r="HK68" i="5"/>
  <c r="JY11" i="6"/>
  <c r="JY14" i="6" s="1"/>
  <c r="JX16" i="6"/>
  <c r="JZ193" i="6"/>
  <c r="JZ196" i="6" s="1"/>
  <c r="JY198" i="6"/>
  <c r="JY120" i="6"/>
  <c r="JZ115" i="6"/>
  <c r="JZ118" i="6" s="1"/>
  <c r="JZ154" i="6"/>
  <c r="JZ157" i="6" s="1"/>
  <c r="JY159" i="6"/>
  <c r="JX211" i="6"/>
  <c r="JY206" i="6"/>
  <c r="JY209" i="6" s="1"/>
  <c r="HL76" i="5"/>
  <c r="HL79" i="5" s="1"/>
  <c r="HK81" i="5"/>
  <c r="KJ16" i="5"/>
  <c r="KK11" i="5"/>
  <c r="KK14" i="5" s="1"/>
  <c r="KK133" i="6"/>
  <c r="KL128" i="6"/>
  <c r="KL131" i="6" s="1"/>
  <c r="KJ29" i="5"/>
  <c r="KK24" i="5"/>
  <c r="KK27" i="5" s="1"/>
  <c r="HM185" i="6"/>
  <c r="HN180" i="6"/>
  <c r="HN183" i="6" s="1"/>
  <c r="HN42" i="6"/>
  <c r="HO37" i="6"/>
  <c r="HO40" i="6" s="1"/>
  <c r="KK76" i="6"/>
  <c r="KK79" i="6" s="1"/>
  <c r="KJ81" i="6"/>
  <c r="KK29" i="6"/>
  <c r="KL24" i="6"/>
  <c r="KL27" i="6" s="1"/>
  <c r="KL141" i="6"/>
  <c r="KL144" i="6" s="1"/>
  <c r="KK146" i="6"/>
  <c r="KJ55" i="6"/>
  <c r="KK50" i="6"/>
  <c r="KK53" i="6" s="1"/>
  <c r="KJ94" i="5"/>
  <c r="KK89" i="5"/>
  <c r="KK92" i="5" s="1"/>
  <c r="EA94" i="5"/>
  <c r="EB89" i="5"/>
  <c r="EB92" i="5" s="1"/>
  <c r="EB107" i="5"/>
  <c r="EC102" i="5"/>
  <c r="EC105" i="5" s="1"/>
  <c r="KJ68" i="6"/>
  <c r="KK63" i="6"/>
  <c r="KK66" i="6" s="1"/>
  <c r="EB120" i="5"/>
  <c r="EC115" i="5"/>
  <c r="EC118" i="5" s="1"/>
  <c r="KJ172" i="6"/>
  <c r="KK167" i="6"/>
  <c r="KK170" i="6" s="1"/>
  <c r="KA232" i="6"/>
  <c r="KA235" i="6" s="1"/>
  <c r="JZ237" i="6"/>
  <c r="KK94" i="6"/>
  <c r="KL89" i="6"/>
  <c r="KL92" i="6" s="1"/>
  <c r="KK50" i="5"/>
  <c r="KK53" i="5" s="1"/>
  <c r="KJ55" i="5"/>
  <c r="JZ224" i="6"/>
  <c r="KA219" i="6"/>
  <c r="KA222" i="6" s="1"/>
  <c r="KL37" i="5" l="1"/>
  <c r="KL40" i="5" s="1"/>
  <c r="KK42" i="5"/>
  <c r="KK107" i="6"/>
  <c r="KL102" i="6"/>
  <c r="KL105" i="6" s="1"/>
  <c r="KJ107" i="5"/>
  <c r="KK102" i="5"/>
  <c r="KK105" i="5" s="1"/>
  <c r="HL68" i="5"/>
  <c r="HM63" i="5"/>
  <c r="HM66" i="5" s="1"/>
  <c r="KA193" i="6"/>
  <c r="KA196" i="6" s="1"/>
  <c r="JZ198" i="6"/>
  <c r="JZ11" i="6"/>
  <c r="JZ14" i="6" s="1"/>
  <c r="JY16" i="6"/>
  <c r="HM76" i="5"/>
  <c r="HM79" i="5" s="1"/>
  <c r="HL81" i="5"/>
  <c r="JY211" i="6"/>
  <c r="JZ206" i="6"/>
  <c r="JZ209" i="6" s="1"/>
  <c r="JZ159" i="6"/>
  <c r="KA154" i="6"/>
  <c r="KA157" i="6" s="1"/>
  <c r="JZ120" i="6"/>
  <c r="KA115" i="6"/>
  <c r="KA118" i="6" s="1"/>
  <c r="KK81" i="6"/>
  <c r="KL76" i="6"/>
  <c r="KL79" i="6" s="1"/>
  <c r="KB219" i="6"/>
  <c r="KB222" i="6" s="1"/>
  <c r="KA224" i="6"/>
  <c r="KL50" i="6"/>
  <c r="KL53" i="6" s="1"/>
  <c r="KK55" i="6"/>
  <c r="HO42" i="6"/>
  <c r="HP37" i="6"/>
  <c r="HP40" i="6" s="1"/>
  <c r="KK16" i="5"/>
  <c r="KL11" i="5"/>
  <c r="KL14" i="5" s="1"/>
  <c r="EC107" i="5"/>
  <c r="ED102" i="5"/>
  <c r="ED105" i="5" s="1"/>
  <c r="KK172" i="6"/>
  <c r="KL167" i="6"/>
  <c r="KL170" i="6" s="1"/>
  <c r="KL50" i="5"/>
  <c r="KL53" i="5" s="1"/>
  <c r="KK55" i="5"/>
  <c r="ED115" i="5"/>
  <c r="ED118" i="5" s="1"/>
  <c r="EC120" i="5"/>
  <c r="EB94" i="5"/>
  <c r="EC89" i="5"/>
  <c r="EC92" i="5" s="1"/>
  <c r="KM128" i="6"/>
  <c r="KM131" i="6" s="1"/>
  <c r="KL133" i="6"/>
  <c r="KM141" i="6"/>
  <c r="KM144" i="6" s="1"/>
  <c r="KL146" i="6"/>
  <c r="HN185" i="6"/>
  <c r="HO180" i="6"/>
  <c r="HO183" i="6" s="1"/>
  <c r="KL94" i="6"/>
  <c r="KM89" i="6"/>
  <c r="KM92" i="6" s="1"/>
  <c r="KK68" i="6"/>
  <c r="KL63" i="6"/>
  <c r="KL66" i="6" s="1"/>
  <c r="KL29" i="6"/>
  <c r="KM24" i="6"/>
  <c r="KM27" i="6" s="1"/>
  <c r="KK29" i="5"/>
  <c r="KL24" i="5"/>
  <c r="KL27" i="5" s="1"/>
  <c r="KL89" i="5"/>
  <c r="KL92" i="5" s="1"/>
  <c r="KK94" i="5"/>
  <c r="KA237" i="6"/>
  <c r="KB232" i="6"/>
  <c r="KB235" i="6" s="1"/>
  <c r="KM37" i="5" l="1"/>
  <c r="KM40" i="5" s="1"/>
  <c r="KL42" i="5"/>
  <c r="KL107" i="6"/>
  <c r="KM102" i="6"/>
  <c r="KM105" i="6" s="1"/>
  <c r="KL102" i="5"/>
  <c r="KL105" i="5" s="1"/>
  <c r="KK107" i="5"/>
  <c r="HN63" i="5"/>
  <c r="HN66" i="5" s="1"/>
  <c r="HM68" i="5"/>
  <c r="JZ16" i="6"/>
  <c r="KA11" i="6"/>
  <c r="KA14" i="6" s="1"/>
  <c r="KA198" i="6"/>
  <c r="KB193" i="6"/>
  <c r="KB196" i="6" s="1"/>
  <c r="KB115" i="6"/>
  <c r="KB118" i="6" s="1"/>
  <c r="KA120" i="6"/>
  <c r="KA159" i="6"/>
  <c r="KB154" i="6"/>
  <c r="KB157" i="6" s="1"/>
  <c r="JZ211" i="6"/>
  <c r="KA206" i="6"/>
  <c r="KA209" i="6" s="1"/>
  <c r="HM81" i="5"/>
  <c r="HN76" i="5"/>
  <c r="HN79" i="5" s="1"/>
  <c r="KM94" i="6"/>
  <c r="KN89" i="6"/>
  <c r="KN92" i="6" s="1"/>
  <c r="ED107" i="5"/>
  <c r="EE102" i="5"/>
  <c r="EE105" i="5" s="1"/>
  <c r="KM146" i="6"/>
  <c r="KN141" i="6"/>
  <c r="KN144" i="6" s="1"/>
  <c r="EE115" i="5"/>
  <c r="EE118" i="5" s="1"/>
  <c r="ED120" i="5"/>
  <c r="KL55" i="6"/>
  <c r="KM50" i="6"/>
  <c r="KM53" i="6" s="1"/>
  <c r="KL94" i="5"/>
  <c r="KM89" i="5"/>
  <c r="KM92" i="5" s="1"/>
  <c r="HO185" i="6"/>
  <c r="HP180" i="6"/>
  <c r="HP183" i="6" s="1"/>
  <c r="KM11" i="5"/>
  <c r="KM14" i="5" s="1"/>
  <c r="KL16" i="5"/>
  <c r="KM133" i="6"/>
  <c r="KN128" i="6"/>
  <c r="KN131" i="6" s="1"/>
  <c r="KB224" i="6"/>
  <c r="KC219" i="6"/>
  <c r="KC222" i="6" s="1"/>
  <c r="KM29" i="6"/>
  <c r="KN24" i="6"/>
  <c r="KN27" i="6" s="1"/>
  <c r="KL29" i="5"/>
  <c r="KM24" i="5"/>
  <c r="KM27" i="5" s="1"/>
  <c r="KL81" i="6"/>
  <c r="KM76" i="6"/>
  <c r="KM79" i="6" s="1"/>
  <c r="KL55" i="5"/>
  <c r="KM50" i="5"/>
  <c r="KM53" i="5" s="1"/>
  <c r="KM63" i="6"/>
  <c r="KM66" i="6" s="1"/>
  <c r="KL68" i="6"/>
  <c r="KB237" i="6"/>
  <c r="KC232" i="6"/>
  <c r="KC235" i="6" s="1"/>
  <c r="EC94" i="5"/>
  <c r="ED89" i="5"/>
  <c r="ED92" i="5" s="1"/>
  <c r="KL172" i="6"/>
  <c r="KM167" i="6"/>
  <c r="KM170" i="6" s="1"/>
  <c r="HP42" i="6"/>
  <c r="HQ37" i="6"/>
  <c r="HQ40" i="6" s="1"/>
  <c r="KM42" i="5" l="1"/>
  <c r="KN37" i="5"/>
  <c r="KN40" i="5" s="1"/>
  <c r="KN102" i="6"/>
  <c r="KN105" i="6" s="1"/>
  <c r="KM107" i="6"/>
  <c r="KL107" i="5"/>
  <c r="KM102" i="5"/>
  <c r="KM105" i="5" s="1"/>
  <c r="HO63" i="5"/>
  <c r="HO66" i="5" s="1"/>
  <c r="HN68" i="5"/>
  <c r="KC193" i="6"/>
  <c r="KC196" i="6" s="1"/>
  <c r="KB198" i="6"/>
  <c r="KB11" i="6"/>
  <c r="KB14" i="6" s="1"/>
  <c r="KA16" i="6"/>
  <c r="KB206" i="6"/>
  <c r="KB209" i="6" s="1"/>
  <c r="KA211" i="6"/>
  <c r="KB159" i="6"/>
  <c r="KC154" i="6"/>
  <c r="KC157" i="6" s="1"/>
  <c r="HN81" i="5"/>
  <c r="HO76" i="5"/>
  <c r="HO79" i="5" s="1"/>
  <c r="KB120" i="6"/>
  <c r="KC115" i="6"/>
  <c r="KC118" i="6" s="1"/>
  <c r="KM55" i="5"/>
  <c r="KN50" i="5"/>
  <c r="KN53" i="5" s="1"/>
  <c r="HQ180" i="6"/>
  <c r="HQ183" i="6" s="1"/>
  <c r="HP185" i="6"/>
  <c r="EF115" i="5"/>
  <c r="EF118" i="5" s="1"/>
  <c r="EE120" i="5"/>
  <c r="KN24" i="5"/>
  <c r="KN27" i="5" s="1"/>
  <c r="KM29" i="5"/>
  <c r="KN133" i="6"/>
  <c r="KO128" i="6"/>
  <c r="KO131" i="6" s="1"/>
  <c r="KN146" i="6"/>
  <c r="KO141" i="6"/>
  <c r="KO144" i="6" s="1"/>
  <c r="HR37" i="6"/>
  <c r="HR40" i="6" s="1"/>
  <c r="HQ42" i="6"/>
  <c r="KD232" i="6"/>
  <c r="KD235" i="6" s="1"/>
  <c r="KC237" i="6"/>
  <c r="KM81" i="6"/>
  <c r="KN76" i="6"/>
  <c r="KN79" i="6" s="1"/>
  <c r="KO24" i="6"/>
  <c r="KO27" i="6" s="1"/>
  <c r="KN29" i="6"/>
  <c r="KN89" i="5"/>
  <c r="KN92" i="5" s="1"/>
  <c r="KM94" i="5"/>
  <c r="EE107" i="5"/>
  <c r="EF102" i="5"/>
  <c r="EF105" i="5" s="1"/>
  <c r="KM172" i="6"/>
  <c r="KN167" i="6"/>
  <c r="KN170" i="6" s="1"/>
  <c r="KC224" i="6"/>
  <c r="KD219" i="6"/>
  <c r="KD222" i="6" s="1"/>
  <c r="KN50" i="6"/>
  <c r="KN53" i="6" s="1"/>
  <c r="KM55" i="6"/>
  <c r="KO89" i="6"/>
  <c r="KO92" i="6" s="1"/>
  <c r="KN94" i="6"/>
  <c r="EE89" i="5"/>
  <c r="EE92" i="5" s="1"/>
  <c r="ED94" i="5"/>
  <c r="KN63" i="6"/>
  <c r="KN66" i="6" s="1"/>
  <c r="KM68" i="6"/>
  <c r="KN11" i="5"/>
  <c r="KN14" i="5" s="1"/>
  <c r="KM16" i="5"/>
  <c r="KN42" i="5" l="1"/>
  <c r="KO37" i="5"/>
  <c r="KO40" i="5" s="1"/>
  <c r="KN107" i="6"/>
  <c r="KO102" i="6"/>
  <c r="KO105" i="6" s="1"/>
  <c r="KN102" i="5"/>
  <c r="KN105" i="5" s="1"/>
  <c r="KM107" i="5"/>
  <c r="HP63" i="5"/>
  <c r="HP66" i="5" s="1"/>
  <c r="HO68" i="5"/>
  <c r="KC11" i="6"/>
  <c r="KC14" i="6" s="1"/>
  <c r="KB16" i="6"/>
  <c r="KD193" i="6"/>
  <c r="KD196" i="6" s="1"/>
  <c r="KC198" i="6"/>
  <c r="KC120" i="6"/>
  <c r="KD115" i="6"/>
  <c r="KD118" i="6" s="1"/>
  <c r="HO81" i="5"/>
  <c r="HP76" i="5"/>
  <c r="HP79" i="5" s="1"/>
  <c r="KD154" i="6"/>
  <c r="KD157" i="6" s="1"/>
  <c r="KC159" i="6"/>
  <c r="KC206" i="6"/>
  <c r="KC209" i="6" s="1"/>
  <c r="KB211" i="6"/>
  <c r="KN172" i="6"/>
  <c r="KO167" i="6"/>
  <c r="KO170" i="6" s="1"/>
  <c r="KN55" i="6"/>
  <c r="KO50" i="6"/>
  <c r="KO53" i="6" s="1"/>
  <c r="KO29" i="6"/>
  <c r="KP24" i="6"/>
  <c r="KP27" i="6" s="1"/>
  <c r="HS37" i="6"/>
  <c r="HS40" i="6" s="1"/>
  <c r="HR42" i="6"/>
  <c r="KD224" i="6"/>
  <c r="KE219" i="6"/>
  <c r="KE222" i="6" s="1"/>
  <c r="KN81" i="6"/>
  <c r="KO76" i="6"/>
  <c r="KO79" i="6" s="1"/>
  <c r="KO133" i="6"/>
  <c r="KP128" i="6"/>
  <c r="KP131" i="6" s="1"/>
  <c r="HR180" i="6"/>
  <c r="HR183" i="6" s="1"/>
  <c r="HQ185" i="6"/>
  <c r="KO63" i="6"/>
  <c r="KO66" i="6" s="1"/>
  <c r="KN68" i="6"/>
  <c r="EG102" i="5"/>
  <c r="EG105" i="5" s="1"/>
  <c r="EF107" i="5"/>
  <c r="KE232" i="6"/>
  <c r="KE235" i="6" s="1"/>
  <c r="KD237" i="6"/>
  <c r="KN29" i="5"/>
  <c r="KO24" i="5"/>
  <c r="KO27" i="5" s="1"/>
  <c r="KO146" i="6"/>
  <c r="KP141" i="6"/>
  <c r="KP144" i="6" s="1"/>
  <c r="KN55" i="5"/>
  <c r="KO50" i="5"/>
  <c r="KO53" i="5" s="1"/>
  <c r="EF89" i="5"/>
  <c r="EF92" i="5" s="1"/>
  <c r="EE94" i="5"/>
  <c r="KO11" i="5"/>
  <c r="KO14" i="5" s="1"/>
  <c r="KN16" i="5"/>
  <c r="KP89" i="6"/>
  <c r="KP92" i="6" s="1"/>
  <c r="KO94" i="6"/>
  <c r="KN94" i="5"/>
  <c r="KO89" i="5"/>
  <c r="KO92" i="5" s="1"/>
  <c r="EG115" i="5"/>
  <c r="EG118" i="5" s="1"/>
  <c r="EF120" i="5"/>
  <c r="KP37" i="5" l="1"/>
  <c r="KP40" i="5" s="1"/>
  <c r="KO42" i="5"/>
  <c r="KO107" i="6"/>
  <c r="KP102" i="6"/>
  <c r="KP105" i="6" s="1"/>
  <c r="KN107" i="5"/>
  <c r="KO102" i="5"/>
  <c r="KO105" i="5" s="1"/>
  <c r="HQ63" i="5"/>
  <c r="HQ66" i="5" s="1"/>
  <c r="HP68" i="5"/>
  <c r="KD198" i="6"/>
  <c r="KE193" i="6"/>
  <c r="KE196" i="6" s="1"/>
  <c r="KD11" i="6"/>
  <c r="KD14" i="6" s="1"/>
  <c r="KC16" i="6"/>
  <c r="KD159" i="6"/>
  <c r="KE154" i="6"/>
  <c r="KE157" i="6" s="1"/>
  <c r="HP81" i="5"/>
  <c r="HQ76" i="5"/>
  <c r="HQ79" i="5" s="1"/>
  <c r="KD206" i="6"/>
  <c r="KD209" i="6" s="1"/>
  <c r="KC211" i="6"/>
  <c r="KD120" i="6"/>
  <c r="KE115" i="6"/>
  <c r="KE118" i="6" s="1"/>
  <c r="HR185" i="6"/>
  <c r="HS180" i="6"/>
  <c r="HS183" i="6" s="1"/>
  <c r="HS42" i="6"/>
  <c r="HT37" i="6"/>
  <c r="HT40" i="6" s="1"/>
  <c r="KF219" i="6"/>
  <c r="KF222" i="6" s="1"/>
  <c r="KE224" i="6"/>
  <c r="KP29" i="6"/>
  <c r="KQ24" i="6"/>
  <c r="KQ27" i="6" s="1"/>
  <c r="KP89" i="5"/>
  <c r="KP92" i="5" s="1"/>
  <c r="KO94" i="5"/>
  <c r="KP94" i="6"/>
  <c r="KQ89" i="6"/>
  <c r="KQ92" i="6" s="1"/>
  <c r="KP133" i="6"/>
  <c r="KQ128" i="6"/>
  <c r="KQ131" i="6" s="1"/>
  <c r="KP50" i="6"/>
  <c r="KP53" i="6" s="1"/>
  <c r="KO55" i="6"/>
  <c r="KQ141" i="6"/>
  <c r="KQ144" i="6" s="1"/>
  <c r="KP146" i="6"/>
  <c r="KP11" i="5"/>
  <c r="KP14" i="5" s="1"/>
  <c r="KO16" i="5"/>
  <c r="KE237" i="6"/>
  <c r="KF232" i="6"/>
  <c r="KF235" i="6" s="1"/>
  <c r="EG107" i="5"/>
  <c r="EH102" i="5"/>
  <c r="EH105" i="5" s="1"/>
  <c r="KP76" i="6"/>
  <c r="KP79" i="6" s="1"/>
  <c r="KO81" i="6"/>
  <c r="KO172" i="6"/>
  <c r="KP167" i="6"/>
  <c r="KP170" i="6" s="1"/>
  <c r="KO55" i="5"/>
  <c r="KP50" i="5"/>
  <c r="KP53" i="5" s="1"/>
  <c r="KO29" i="5"/>
  <c r="KP24" i="5"/>
  <c r="KP27" i="5" s="1"/>
  <c r="EH115" i="5"/>
  <c r="EH118" i="5" s="1"/>
  <c r="EG120" i="5"/>
  <c r="EG89" i="5"/>
  <c r="EG92" i="5" s="1"/>
  <c r="EF94" i="5"/>
  <c r="KP63" i="6"/>
  <c r="KP66" i="6" s="1"/>
  <c r="KO68" i="6"/>
  <c r="KQ37" i="5" l="1"/>
  <c r="KQ40" i="5" s="1"/>
  <c r="KP42" i="5"/>
  <c r="KP107" i="6"/>
  <c r="KQ102" i="6"/>
  <c r="KQ105" i="6" s="1"/>
  <c r="KP102" i="5"/>
  <c r="KP105" i="5" s="1"/>
  <c r="KO107" i="5"/>
  <c r="HR63" i="5"/>
  <c r="HR66" i="5" s="1"/>
  <c r="HQ68" i="5"/>
  <c r="KE11" i="6"/>
  <c r="KE14" i="6" s="1"/>
  <c r="KD16" i="6"/>
  <c r="KE198" i="6"/>
  <c r="KF193" i="6"/>
  <c r="KF196" i="6" s="1"/>
  <c r="KE206" i="6"/>
  <c r="KE209" i="6" s="1"/>
  <c r="KD211" i="6"/>
  <c r="KE120" i="6"/>
  <c r="KF115" i="6"/>
  <c r="KF118" i="6" s="1"/>
  <c r="HQ81" i="5"/>
  <c r="HR76" i="5"/>
  <c r="HR79" i="5" s="1"/>
  <c r="KE159" i="6"/>
  <c r="KF154" i="6"/>
  <c r="KF157" i="6" s="1"/>
  <c r="KQ50" i="5"/>
  <c r="KQ53" i="5" s="1"/>
  <c r="KP55" i="5"/>
  <c r="KQ167" i="6"/>
  <c r="KQ170" i="6" s="1"/>
  <c r="KP172" i="6"/>
  <c r="KR128" i="6"/>
  <c r="KR131" i="6" s="1"/>
  <c r="KQ133" i="6"/>
  <c r="EI102" i="5"/>
  <c r="EI105" i="5" s="1"/>
  <c r="EH107" i="5"/>
  <c r="KR141" i="6"/>
  <c r="KR144" i="6" s="1"/>
  <c r="KQ146" i="6"/>
  <c r="KP94" i="5"/>
  <c r="KQ89" i="5"/>
  <c r="KQ92" i="5" s="1"/>
  <c r="EH89" i="5"/>
  <c r="EH92" i="5" s="1"/>
  <c r="EG94" i="5"/>
  <c r="KF237" i="6"/>
  <c r="KG232" i="6"/>
  <c r="KG235" i="6" s="1"/>
  <c r="KQ94" i="6"/>
  <c r="KR89" i="6"/>
  <c r="KR92" i="6" s="1"/>
  <c r="KQ29" i="6"/>
  <c r="KR24" i="6"/>
  <c r="KR27" i="6" s="1"/>
  <c r="HS185" i="6"/>
  <c r="HT180" i="6"/>
  <c r="HT183" i="6" s="1"/>
  <c r="HU37" i="6"/>
  <c r="HU40" i="6" s="1"/>
  <c r="HT42" i="6"/>
  <c r="EH120" i="5"/>
  <c r="EI115" i="5"/>
  <c r="EI118" i="5" s="1"/>
  <c r="KP29" i="5"/>
  <c r="KQ24" i="5"/>
  <c r="KQ27" i="5" s="1"/>
  <c r="KP68" i="6"/>
  <c r="KQ63" i="6"/>
  <c r="KQ66" i="6" s="1"/>
  <c r="KP81" i="6"/>
  <c r="KQ76" i="6"/>
  <c r="KQ79" i="6" s="1"/>
  <c r="KQ11" i="5"/>
  <c r="KQ14" i="5" s="1"/>
  <c r="KP16" i="5"/>
  <c r="KP55" i="6"/>
  <c r="KQ50" i="6"/>
  <c r="KQ53" i="6" s="1"/>
  <c r="KG219" i="6"/>
  <c r="KG222" i="6" s="1"/>
  <c r="KF224" i="6"/>
  <c r="KQ42" i="5" l="1"/>
  <c r="KR37" i="5"/>
  <c r="KR40" i="5" s="1"/>
  <c r="KQ107" i="6"/>
  <c r="KR102" i="6"/>
  <c r="KR105" i="6" s="1"/>
  <c r="KP107" i="5"/>
  <c r="KQ102" i="5"/>
  <c r="KQ105" i="5" s="1"/>
  <c r="HR68" i="5"/>
  <c r="HS63" i="5"/>
  <c r="HS66" i="5" s="1"/>
  <c r="KG193" i="6"/>
  <c r="KG196" i="6" s="1"/>
  <c r="KF198" i="6"/>
  <c r="KE16" i="6"/>
  <c r="KF11" i="6"/>
  <c r="KF14" i="6" s="1"/>
  <c r="KG154" i="6"/>
  <c r="KG157" i="6" s="1"/>
  <c r="KF159" i="6"/>
  <c r="HR81" i="5"/>
  <c r="HS76" i="5"/>
  <c r="HS79" i="5" s="1"/>
  <c r="KG115" i="6"/>
  <c r="KG118" i="6" s="1"/>
  <c r="KF120" i="6"/>
  <c r="KE211" i="6"/>
  <c r="KF206" i="6"/>
  <c r="KF209" i="6" s="1"/>
  <c r="KR29" i="6"/>
  <c r="KS24" i="6"/>
  <c r="KS27" i="6" s="1"/>
  <c r="KR50" i="5"/>
  <c r="KR53" i="5" s="1"/>
  <c r="KQ55" i="5"/>
  <c r="EI89" i="5"/>
  <c r="EI92" i="5" s="1"/>
  <c r="EH94" i="5"/>
  <c r="KQ68" i="6"/>
  <c r="KR63" i="6"/>
  <c r="KR66" i="6" s="1"/>
  <c r="EI120" i="5"/>
  <c r="EJ115" i="5"/>
  <c r="EJ118" i="5" s="1"/>
  <c r="KR89" i="5"/>
  <c r="KR92" i="5" s="1"/>
  <c r="KQ94" i="5"/>
  <c r="EI107" i="5"/>
  <c r="EJ102" i="5"/>
  <c r="EJ105" i="5" s="1"/>
  <c r="KR50" i="6"/>
  <c r="KR53" i="6" s="1"/>
  <c r="KQ55" i="6"/>
  <c r="KS128" i="6"/>
  <c r="KS131" i="6" s="1"/>
  <c r="KR133" i="6"/>
  <c r="KR94" i="6"/>
  <c r="KS89" i="6"/>
  <c r="KS92" i="6" s="1"/>
  <c r="KQ16" i="5"/>
  <c r="KR11" i="5"/>
  <c r="KR14" i="5" s="1"/>
  <c r="KQ81" i="6"/>
  <c r="KR76" i="6"/>
  <c r="KR79" i="6" s="1"/>
  <c r="HT185" i="6"/>
  <c r="HU180" i="6"/>
  <c r="HU183" i="6" s="1"/>
  <c r="KH232" i="6"/>
  <c r="KH235" i="6" s="1"/>
  <c r="KG237" i="6"/>
  <c r="KR24" i="5"/>
  <c r="KR27" i="5" s="1"/>
  <c r="KQ29" i="5"/>
  <c r="HU42" i="6"/>
  <c r="HV37" i="6"/>
  <c r="HV40" i="6" s="1"/>
  <c r="KG224" i="6"/>
  <c r="KH219" i="6"/>
  <c r="KH222" i="6" s="1"/>
  <c r="KS141" i="6"/>
  <c r="KS144" i="6" s="1"/>
  <c r="KR146" i="6"/>
  <c r="KQ172" i="6"/>
  <c r="KR167" i="6"/>
  <c r="KR170" i="6" s="1"/>
  <c r="KR42" i="5" l="1"/>
  <c r="KS37" i="5"/>
  <c r="KS40" i="5" s="1"/>
  <c r="KR107" i="6"/>
  <c r="KS102" i="6"/>
  <c r="KS105" i="6" s="1"/>
  <c r="KR102" i="5"/>
  <c r="KR105" i="5" s="1"/>
  <c r="KQ107" i="5"/>
  <c r="HT63" i="5"/>
  <c r="HT66" i="5" s="1"/>
  <c r="HS68" i="5"/>
  <c r="KF16" i="6"/>
  <c r="KG11" i="6"/>
  <c r="KG14" i="6" s="1"/>
  <c r="KH193" i="6"/>
  <c r="KH196" i="6" s="1"/>
  <c r="KG198" i="6"/>
  <c r="KH115" i="6"/>
  <c r="KH118" i="6" s="1"/>
  <c r="KG120" i="6"/>
  <c r="HT76" i="5"/>
  <c r="HT79" i="5" s="1"/>
  <c r="HS81" i="5"/>
  <c r="KF211" i="6"/>
  <c r="KG206" i="6"/>
  <c r="KG209" i="6" s="1"/>
  <c r="KG159" i="6"/>
  <c r="KH154" i="6"/>
  <c r="KH157" i="6" s="1"/>
  <c r="KR81" i="6"/>
  <c r="KS76" i="6"/>
  <c r="KS79" i="6" s="1"/>
  <c r="EJ89" i="5"/>
  <c r="EJ92" i="5" s="1"/>
  <c r="EI94" i="5"/>
  <c r="KI219" i="6"/>
  <c r="KI222" i="6" s="1"/>
  <c r="KH224" i="6"/>
  <c r="KS63" i="6"/>
  <c r="KS66" i="6" s="1"/>
  <c r="KR68" i="6"/>
  <c r="KH237" i="6"/>
  <c r="KI232" i="6"/>
  <c r="KI235" i="6" s="1"/>
  <c r="KS133" i="6"/>
  <c r="KT128" i="6"/>
  <c r="KT131" i="6" s="1"/>
  <c r="KR94" i="5"/>
  <c r="KS89" i="5"/>
  <c r="KS92" i="5" s="1"/>
  <c r="KR55" i="5"/>
  <c r="KS50" i="5"/>
  <c r="KS53" i="5" s="1"/>
  <c r="KR16" i="5"/>
  <c r="KS11" i="5"/>
  <c r="KS14" i="5" s="1"/>
  <c r="KT89" i="6"/>
  <c r="KT92" i="6" s="1"/>
  <c r="KS94" i="6"/>
  <c r="KT141" i="6"/>
  <c r="KT144" i="6" s="1"/>
  <c r="KS146" i="6"/>
  <c r="HV42" i="6"/>
  <c r="HW37" i="6"/>
  <c r="HW40" i="6" s="1"/>
  <c r="HU185" i="6"/>
  <c r="HV180" i="6"/>
  <c r="HV183" i="6" s="1"/>
  <c r="KR55" i="6"/>
  <c r="KS50" i="6"/>
  <c r="KS53" i="6" s="1"/>
  <c r="KR172" i="6"/>
  <c r="KS167" i="6"/>
  <c r="KS170" i="6" s="1"/>
  <c r="EK102" i="5"/>
  <c r="EK105" i="5" s="1"/>
  <c r="EJ107" i="5"/>
  <c r="EJ120" i="5"/>
  <c r="EK115" i="5"/>
  <c r="EK118" i="5" s="1"/>
  <c r="KS29" i="6"/>
  <c r="KT24" i="6"/>
  <c r="KT27" i="6" s="1"/>
  <c r="KS24" i="5"/>
  <c r="KS27" i="5" s="1"/>
  <c r="KR29" i="5"/>
  <c r="KT37" i="5" l="1"/>
  <c r="KT40" i="5" s="1"/>
  <c r="KS42" i="5"/>
  <c r="KT102" i="6"/>
  <c r="KT105" i="6" s="1"/>
  <c r="KS107" i="6"/>
  <c r="KS102" i="5"/>
  <c r="KS105" i="5" s="1"/>
  <c r="KR107" i="5"/>
  <c r="HU63" i="5"/>
  <c r="HU66" i="5" s="1"/>
  <c r="HT68" i="5"/>
  <c r="KI193" i="6"/>
  <c r="KI196" i="6" s="1"/>
  <c r="KH198" i="6"/>
  <c r="KH11" i="6"/>
  <c r="KH14" i="6" s="1"/>
  <c r="KG16" i="6"/>
  <c r="KH206" i="6"/>
  <c r="KH209" i="6" s="1"/>
  <c r="KG211" i="6"/>
  <c r="HU76" i="5"/>
  <c r="HU79" i="5" s="1"/>
  <c r="HT81" i="5"/>
  <c r="KH159" i="6"/>
  <c r="KI154" i="6"/>
  <c r="KI157" i="6" s="1"/>
  <c r="KI115" i="6"/>
  <c r="KI118" i="6" s="1"/>
  <c r="KH120" i="6"/>
  <c r="HW42" i="6"/>
  <c r="HX37" i="6"/>
  <c r="HX40" i="6" s="1"/>
  <c r="KS55" i="5"/>
  <c r="KT50" i="5"/>
  <c r="KT53" i="5" s="1"/>
  <c r="KS68" i="6"/>
  <c r="KT63" i="6"/>
  <c r="KT66" i="6" s="1"/>
  <c r="KT89" i="5"/>
  <c r="KT92" i="5" s="1"/>
  <c r="KS94" i="5"/>
  <c r="KT24" i="5"/>
  <c r="KT27" i="5" s="1"/>
  <c r="KS29" i="5"/>
  <c r="KT146" i="6"/>
  <c r="KU141" i="6"/>
  <c r="KU144" i="6" s="1"/>
  <c r="KI224" i="6"/>
  <c r="KJ219" i="6"/>
  <c r="KJ222" i="6" s="1"/>
  <c r="KT29" i="6"/>
  <c r="KU24" i="6"/>
  <c r="KU27" i="6" s="1"/>
  <c r="KT133" i="6"/>
  <c r="KU128" i="6"/>
  <c r="KU131" i="6" s="1"/>
  <c r="KS81" i="6"/>
  <c r="KT76" i="6"/>
  <c r="KT79" i="6" s="1"/>
  <c r="KT50" i="6"/>
  <c r="KT53" i="6" s="1"/>
  <c r="KS55" i="6"/>
  <c r="KU89" i="6"/>
  <c r="KU92" i="6" s="1"/>
  <c r="KT94" i="6"/>
  <c r="EJ94" i="5"/>
  <c r="EK89" i="5"/>
  <c r="EK92" i="5" s="1"/>
  <c r="EK107" i="5"/>
  <c r="EL102" i="5"/>
  <c r="EL105" i="5" s="1"/>
  <c r="EL115" i="5"/>
  <c r="EL118" i="5" s="1"/>
  <c r="EK120" i="5"/>
  <c r="HW180" i="6"/>
  <c r="HW183" i="6" s="1"/>
  <c r="HV185" i="6"/>
  <c r="KT11" i="5"/>
  <c r="KT14" i="5" s="1"/>
  <c r="KS16" i="5"/>
  <c r="KJ232" i="6"/>
  <c r="KJ235" i="6" s="1"/>
  <c r="KI237" i="6"/>
  <c r="KS172" i="6"/>
  <c r="KT167" i="6"/>
  <c r="KT170" i="6" s="1"/>
  <c r="KU37" i="5" l="1"/>
  <c r="KU40" i="5" s="1"/>
  <c r="KT42" i="5"/>
  <c r="KT107" i="6"/>
  <c r="KU102" i="6"/>
  <c r="KU105" i="6" s="1"/>
  <c r="KT102" i="5"/>
  <c r="KT105" i="5" s="1"/>
  <c r="KS107" i="5"/>
  <c r="HV63" i="5"/>
  <c r="HV66" i="5" s="1"/>
  <c r="HU68" i="5"/>
  <c r="KI11" i="6"/>
  <c r="KI14" i="6" s="1"/>
  <c r="KH16" i="6"/>
  <c r="KI198" i="6"/>
  <c r="KJ193" i="6"/>
  <c r="KJ196" i="6" s="1"/>
  <c r="KJ115" i="6"/>
  <c r="KJ118" i="6" s="1"/>
  <c r="KI120" i="6"/>
  <c r="KJ154" i="6"/>
  <c r="KJ157" i="6" s="1"/>
  <c r="KI159" i="6"/>
  <c r="HU81" i="5"/>
  <c r="HV76" i="5"/>
  <c r="HV79" i="5" s="1"/>
  <c r="KI206" i="6"/>
  <c r="KI209" i="6" s="1"/>
  <c r="KH211" i="6"/>
  <c r="KV89" i="6"/>
  <c r="KV92" i="6" s="1"/>
  <c r="KU94" i="6"/>
  <c r="KU146" i="6"/>
  <c r="KV141" i="6"/>
  <c r="KV144" i="6" s="1"/>
  <c r="KU29" i="6"/>
  <c r="KV24" i="6"/>
  <c r="KV27" i="6" s="1"/>
  <c r="KT55" i="6"/>
  <c r="KU50" i="6"/>
  <c r="KU53" i="6" s="1"/>
  <c r="KT29" i="5"/>
  <c r="KU24" i="5"/>
  <c r="KU27" i="5" s="1"/>
  <c r="KU63" i="6"/>
  <c r="KU66" i="6" s="1"/>
  <c r="KT68" i="6"/>
  <c r="EL120" i="5"/>
  <c r="EM115" i="5"/>
  <c r="EM118" i="5" s="1"/>
  <c r="EL107" i="5"/>
  <c r="EM102" i="5"/>
  <c r="EM105" i="5" s="1"/>
  <c r="KT55" i="5"/>
  <c r="KU50" i="5"/>
  <c r="KU53" i="5" s="1"/>
  <c r="KU133" i="6"/>
  <c r="KV128" i="6"/>
  <c r="KV131" i="6" s="1"/>
  <c r="KU11" i="5"/>
  <c r="KU14" i="5" s="1"/>
  <c r="KT16" i="5"/>
  <c r="KT172" i="6"/>
  <c r="KU167" i="6"/>
  <c r="KU170" i="6" s="1"/>
  <c r="EL89" i="5"/>
  <c r="EL92" i="5" s="1"/>
  <c r="EK94" i="5"/>
  <c r="KT81" i="6"/>
  <c r="KU76" i="6"/>
  <c r="KU79" i="6" s="1"/>
  <c r="KK219" i="6"/>
  <c r="KK222" i="6" s="1"/>
  <c r="KJ224" i="6"/>
  <c r="HX42" i="6"/>
  <c r="HY37" i="6"/>
  <c r="HY40" i="6" s="1"/>
  <c r="KJ237" i="6"/>
  <c r="KK232" i="6"/>
  <c r="KK235" i="6" s="1"/>
  <c r="HX180" i="6"/>
  <c r="HX183" i="6" s="1"/>
  <c r="HW185" i="6"/>
  <c r="KT94" i="5"/>
  <c r="KU89" i="5"/>
  <c r="KU92" i="5" s="1"/>
  <c r="KV37" i="5" l="1"/>
  <c r="KV40" i="5" s="1"/>
  <c r="KU42" i="5"/>
  <c r="KV102" i="6"/>
  <c r="KV105" i="6" s="1"/>
  <c r="KU107" i="6"/>
  <c r="KU102" i="5"/>
  <c r="KU105" i="5" s="1"/>
  <c r="KT107" i="5"/>
  <c r="HW63" i="5"/>
  <c r="HW66" i="5" s="1"/>
  <c r="HV68" i="5"/>
  <c r="KJ198" i="6"/>
  <c r="KK193" i="6"/>
  <c r="KK196" i="6" s="1"/>
  <c r="KJ11" i="6"/>
  <c r="KJ14" i="6" s="1"/>
  <c r="KI16" i="6"/>
  <c r="KI211" i="6"/>
  <c r="KJ206" i="6"/>
  <c r="KJ209" i="6" s="1"/>
  <c r="HW76" i="5"/>
  <c r="HW79" i="5" s="1"/>
  <c r="HV81" i="5"/>
  <c r="KJ159" i="6"/>
  <c r="KK154" i="6"/>
  <c r="KK157" i="6" s="1"/>
  <c r="KK115" i="6"/>
  <c r="KK118" i="6" s="1"/>
  <c r="KJ120" i="6"/>
  <c r="EM107" i="5"/>
  <c r="EN102" i="5"/>
  <c r="EN105" i="5" s="1"/>
  <c r="KU29" i="5"/>
  <c r="KV24" i="5"/>
  <c r="KV27" i="5" s="1"/>
  <c r="KW24" i="6"/>
  <c r="KW27" i="6" s="1"/>
  <c r="KV29" i="6"/>
  <c r="KU81" i="6"/>
  <c r="KV76" i="6"/>
  <c r="KV79" i="6" s="1"/>
  <c r="KV133" i="6"/>
  <c r="KW128" i="6"/>
  <c r="KW131" i="6" s="1"/>
  <c r="KU55" i="6"/>
  <c r="KV50" i="6"/>
  <c r="KV53" i="6" s="1"/>
  <c r="KW141" i="6"/>
  <c r="KW144" i="6" s="1"/>
  <c r="KV146" i="6"/>
  <c r="EL94" i="5"/>
  <c r="EM89" i="5"/>
  <c r="EM92" i="5" s="1"/>
  <c r="HY180" i="6"/>
  <c r="HY183" i="6" s="1"/>
  <c r="HX185" i="6"/>
  <c r="KV11" i="5"/>
  <c r="KV14" i="5" s="1"/>
  <c r="KU16" i="5"/>
  <c r="KL232" i="6"/>
  <c r="KL235" i="6" s="1"/>
  <c r="KK237" i="6"/>
  <c r="HY42" i="6"/>
  <c r="HZ37" i="6"/>
  <c r="HZ40" i="6" s="1"/>
  <c r="KV50" i="5"/>
  <c r="KV53" i="5" s="1"/>
  <c r="KU55" i="5"/>
  <c r="EM120" i="5"/>
  <c r="EN115" i="5"/>
  <c r="EN118" i="5" s="1"/>
  <c r="KV94" i="6"/>
  <c r="KW89" i="6"/>
  <c r="KW92" i="6" s="1"/>
  <c r="KV89" i="5"/>
  <c r="KV92" i="5" s="1"/>
  <c r="KU94" i="5"/>
  <c r="KV167" i="6"/>
  <c r="KV170" i="6" s="1"/>
  <c r="KU172" i="6"/>
  <c r="KL219" i="6"/>
  <c r="KL222" i="6" s="1"/>
  <c r="KK224" i="6"/>
  <c r="KV63" i="6"/>
  <c r="KV66" i="6" s="1"/>
  <c r="KU68" i="6"/>
  <c r="KW37" i="5" l="1"/>
  <c r="KW40" i="5" s="1"/>
  <c r="KV42" i="5"/>
  <c r="KW102" i="6"/>
  <c r="KW105" i="6" s="1"/>
  <c r="KV107" i="6"/>
  <c r="KV102" i="5"/>
  <c r="KV105" i="5" s="1"/>
  <c r="KU107" i="5"/>
  <c r="HX63" i="5"/>
  <c r="HX66" i="5" s="1"/>
  <c r="HW68" i="5"/>
  <c r="KK11" i="6"/>
  <c r="KK14" i="6" s="1"/>
  <c r="KJ16" i="6"/>
  <c r="KK198" i="6"/>
  <c r="KL193" i="6"/>
  <c r="KL196" i="6" s="1"/>
  <c r="KK120" i="6"/>
  <c r="KL115" i="6"/>
  <c r="KL118" i="6" s="1"/>
  <c r="KL154" i="6"/>
  <c r="KL157" i="6" s="1"/>
  <c r="KK159" i="6"/>
  <c r="HW81" i="5"/>
  <c r="HX76" i="5"/>
  <c r="HX79" i="5" s="1"/>
  <c r="KJ211" i="6"/>
  <c r="KK206" i="6"/>
  <c r="KK209" i="6" s="1"/>
  <c r="EN89" i="5"/>
  <c r="EN92" i="5" s="1"/>
  <c r="EM94" i="5"/>
  <c r="KV81" i="6"/>
  <c r="KW76" i="6"/>
  <c r="KW79" i="6" s="1"/>
  <c r="KW50" i="5"/>
  <c r="KW53" i="5" s="1"/>
  <c r="KV55" i="5"/>
  <c r="KW11" i="5"/>
  <c r="KW14" i="5" s="1"/>
  <c r="KV16" i="5"/>
  <c r="KW94" i="6"/>
  <c r="KX89" i="6"/>
  <c r="KX92" i="6" s="1"/>
  <c r="KV68" i="6"/>
  <c r="KW63" i="6"/>
  <c r="KW66" i="6" s="1"/>
  <c r="HZ180" i="6"/>
  <c r="HZ183" i="6" s="1"/>
  <c r="HY185" i="6"/>
  <c r="KX141" i="6"/>
  <c r="KX144" i="6" s="1"/>
  <c r="KW146" i="6"/>
  <c r="KW29" i="6"/>
  <c r="KX24" i="6"/>
  <c r="KX27" i="6" s="1"/>
  <c r="HZ42" i="6"/>
  <c r="IA37" i="6"/>
  <c r="IA40" i="6" s="1"/>
  <c r="KV55" i="6"/>
  <c r="KW50" i="6"/>
  <c r="KW53" i="6" s="1"/>
  <c r="KW24" i="5"/>
  <c r="KW27" i="5" s="1"/>
  <c r="KV29" i="5"/>
  <c r="KM219" i="6"/>
  <c r="KM222" i="6" s="1"/>
  <c r="KL224" i="6"/>
  <c r="EN120" i="5"/>
  <c r="EO115" i="5"/>
  <c r="EO118" i="5" s="1"/>
  <c r="KX128" i="6"/>
  <c r="KX131" i="6" s="1"/>
  <c r="KW133" i="6"/>
  <c r="EN107" i="5"/>
  <c r="EO102" i="5"/>
  <c r="EO105" i="5" s="1"/>
  <c r="KV172" i="6"/>
  <c r="KW167" i="6"/>
  <c r="KW170" i="6" s="1"/>
  <c r="KW89" i="5"/>
  <c r="KW92" i="5" s="1"/>
  <c r="KV94" i="5"/>
  <c r="KM232" i="6"/>
  <c r="KM235" i="6" s="1"/>
  <c r="KL237" i="6"/>
  <c r="KW42" i="5" l="1"/>
  <c r="KX37" i="5"/>
  <c r="KX40" i="5" s="1"/>
  <c r="KW107" i="6"/>
  <c r="KX102" i="6"/>
  <c r="KX105" i="6" s="1"/>
  <c r="KW102" i="5"/>
  <c r="KW105" i="5" s="1"/>
  <c r="KV107" i="5"/>
  <c r="HY63" i="5"/>
  <c r="HY66" i="5" s="1"/>
  <c r="HX68" i="5"/>
  <c r="KL198" i="6"/>
  <c r="KM193" i="6"/>
  <c r="KM196" i="6" s="1"/>
  <c r="KL11" i="6"/>
  <c r="KL14" i="6" s="1"/>
  <c r="KK16" i="6"/>
  <c r="HY76" i="5"/>
  <c r="HY79" i="5" s="1"/>
  <c r="HX81" i="5"/>
  <c r="KL206" i="6"/>
  <c r="KL209" i="6" s="1"/>
  <c r="KK211" i="6"/>
  <c r="KL159" i="6"/>
  <c r="KM154" i="6"/>
  <c r="KM157" i="6" s="1"/>
  <c r="KM115" i="6"/>
  <c r="KM118" i="6" s="1"/>
  <c r="KL120" i="6"/>
  <c r="KM237" i="6"/>
  <c r="KN232" i="6"/>
  <c r="KN235" i="6" s="1"/>
  <c r="KY141" i="6"/>
  <c r="KY144" i="6" s="1"/>
  <c r="KX146" i="6"/>
  <c r="KW16" i="5"/>
  <c r="KX11" i="5"/>
  <c r="KX14" i="5" s="1"/>
  <c r="KW68" i="6"/>
  <c r="KX63" i="6"/>
  <c r="KX66" i="6" s="1"/>
  <c r="KX89" i="5"/>
  <c r="KX92" i="5" s="1"/>
  <c r="KW94" i="5"/>
  <c r="KX133" i="6"/>
  <c r="KY128" i="6"/>
  <c r="KY131" i="6" s="1"/>
  <c r="HZ185" i="6"/>
  <c r="IA180" i="6"/>
  <c r="IA183" i="6" s="1"/>
  <c r="KX50" i="5"/>
  <c r="KX53" i="5" s="1"/>
  <c r="KW55" i="5"/>
  <c r="KX50" i="6"/>
  <c r="KX53" i="6" s="1"/>
  <c r="KW55" i="6"/>
  <c r="KW172" i="6"/>
  <c r="KX167" i="6"/>
  <c r="KX170" i="6" s="1"/>
  <c r="EP115" i="5"/>
  <c r="EP118" i="5" s="1"/>
  <c r="EO120" i="5"/>
  <c r="IB37" i="6"/>
  <c r="IB40" i="6" s="1"/>
  <c r="IA42" i="6"/>
  <c r="KW81" i="6"/>
  <c r="KX76" i="6"/>
  <c r="KX79" i="6" s="1"/>
  <c r="EO107" i="5"/>
  <c r="EP102" i="5"/>
  <c r="EP105" i="5" s="1"/>
  <c r="KM224" i="6"/>
  <c r="KN219" i="6"/>
  <c r="KN222" i="6" s="1"/>
  <c r="KX29" i="6"/>
  <c r="KY24" i="6"/>
  <c r="KY27" i="6" s="1"/>
  <c r="KY89" i="6"/>
  <c r="KY92" i="6" s="1"/>
  <c r="KX94" i="6"/>
  <c r="KX24" i="5"/>
  <c r="KX27" i="5" s="1"/>
  <c r="KW29" i="5"/>
  <c r="EO89" i="5"/>
  <c r="EO92" i="5" s="1"/>
  <c r="EN94" i="5"/>
  <c r="KX42" i="5" l="1"/>
  <c r="KY37" i="5"/>
  <c r="KY40" i="5" s="1"/>
  <c r="KX107" i="6"/>
  <c r="KY102" i="6"/>
  <c r="KY105" i="6" s="1"/>
  <c r="KX102" i="5"/>
  <c r="KX105" i="5" s="1"/>
  <c r="KW107" i="5"/>
  <c r="HZ63" i="5"/>
  <c r="HZ66" i="5" s="1"/>
  <c r="HY68" i="5"/>
  <c r="KM11" i="6"/>
  <c r="KM14" i="6" s="1"/>
  <c r="KL16" i="6"/>
  <c r="KM198" i="6"/>
  <c r="KN193" i="6"/>
  <c r="KN196" i="6" s="1"/>
  <c r="KM120" i="6"/>
  <c r="KN115" i="6"/>
  <c r="KN118" i="6" s="1"/>
  <c r="KM159" i="6"/>
  <c r="KN154" i="6"/>
  <c r="KN157" i="6" s="1"/>
  <c r="KM206" i="6"/>
  <c r="KM209" i="6" s="1"/>
  <c r="KL211" i="6"/>
  <c r="HY81" i="5"/>
  <c r="HZ76" i="5"/>
  <c r="HZ79" i="5" s="1"/>
  <c r="KY29" i="6"/>
  <c r="KZ24" i="6"/>
  <c r="KZ27" i="6" s="1"/>
  <c r="KN224" i="6"/>
  <c r="KO219" i="6"/>
  <c r="KO222" i="6" s="1"/>
  <c r="KX68" i="6"/>
  <c r="KY63" i="6"/>
  <c r="KY66" i="6" s="1"/>
  <c r="KY11" i="5"/>
  <c r="KY14" i="5" s="1"/>
  <c r="KX16" i="5"/>
  <c r="KX55" i="5"/>
  <c r="KY50" i="5"/>
  <c r="KY53" i="5" s="1"/>
  <c r="IA185" i="6"/>
  <c r="IB180" i="6"/>
  <c r="IB183" i="6" s="1"/>
  <c r="EQ115" i="5"/>
  <c r="EQ118" i="5" s="1"/>
  <c r="EP120" i="5"/>
  <c r="KZ141" i="6"/>
  <c r="KZ144" i="6" s="1"/>
  <c r="KY146" i="6"/>
  <c r="EP107" i="5"/>
  <c r="EQ102" i="5"/>
  <c r="EQ105" i="5" s="1"/>
  <c r="KX172" i="6"/>
  <c r="KY167" i="6"/>
  <c r="KY170" i="6" s="1"/>
  <c r="KY133" i="6"/>
  <c r="KZ128" i="6"/>
  <c r="KZ131" i="6" s="1"/>
  <c r="KX29" i="5"/>
  <c r="KY24" i="5"/>
  <c r="KY27" i="5" s="1"/>
  <c r="IB42" i="6"/>
  <c r="IC37" i="6"/>
  <c r="IC40" i="6" s="1"/>
  <c r="KX81" i="6"/>
  <c r="KY76" i="6"/>
  <c r="KY79" i="6" s="1"/>
  <c r="KN237" i="6"/>
  <c r="KO232" i="6"/>
  <c r="KO235" i="6" s="1"/>
  <c r="KZ89" i="6"/>
  <c r="KZ92" i="6" s="1"/>
  <c r="KY94" i="6"/>
  <c r="EP89" i="5"/>
  <c r="EP92" i="5" s="1"/>
  <c r="EO94" i="5"/>
  <c r="KY50" i="6"/>
  <c r="KY53" i="6" s="1"/>
  <c r="KX55" i="6"/>
  <c r="KX94" i="5"/>
  <c r="KY89" i="5"/>
  <c r="KY92" i="5" s="1"/>
  <c r="KZ37" i="5" l="1"/>
  <c r="KZ40" i="5" s="1"/>
  <c r="KY42" i="5"/>
  <c r="KY107" i="6"/>
  <c r="KZ102" i="6"/>
  <c r="KZ105" i="6" s="1"/>
  <c r="KY102" i="5"/>
  <c r="KY105" i="5" s="1"/>
  <c r="KX107" i="5"/>
  <c r="HZ68" i="5"/>
  <c r="IA63" i="5"/>
  <c r="IA66" i="5" s="1"/>
  <c r="KN198" i="6"/>
  <c r="KO193" i="6"/>
  <c r="KO196" i="6" s="1"/>
  <c r="KM16" i="6"/>
  <c r="KN11" i="6"/>
  <c r="KN14" i="6" s="1"/>
  <c r="KN206" i="6"/>
  <c r="KN209" i="6" s="1"/>
  <c r="KM211" i="6"/>
  <c r="KO154" i="6"/>
  <c r="KO157" i="6" s="1"/>
  <c r="KN159" i="6"/>
  <c r="KN120" i="6"/>
  <c r="KO115" i="6"/>
  <c r="KO118" i="6" s="1"/>
  <c r="IA76" i="5"/>
  <c r="IA79" i="5" s="1"/>
  <c r="HZ81" i="5"/>
  <c r="KY172" i="6"/>
  <c r="KZ167" i="6"/>
  <c r="KZ170" i="6" s="1"/>
  <c r="KZ50" i="6"/>
  <c r="KZ53" i="6" s="1"/>
  <c r="KY55" i="6"/>
  <c r="ER115" i="5"/>
  <c r="ER118" i="5" s="1"/>
  <c r="EQ120" i="5"/>
  <c r="KY16" i="5"/>
  <c r="KZ11" i="5"/>
  <c r="KZ14" i="5" s="1"/>
  <c r="KY29" i="5"/>
  <c r="KZ24" i="5"/>
  <c r="KZ27" i="5" s="1"/>
  <c r="EQ107" i="5"/>
  <c r="ER102" i="5"/>
  <c r="ER105" i="5" s="1"/>
  <c r="KZ63" i="6"/>
  <c r="KZ66" i="6" s="1"/>
  <c r="KY68" i="6"/>
  <c r="KY81" i="6"/>
  <c r="KZ76" i="6"/>
  <c r="KZ79" i="6" s="1"/>
  <c r="KZ94" i="6"/>
  <c r="LA89" i="6"/>
  <c r="LA92" i="6" s="1"/>
  <c r="IC42" i="6"/>
  <c r="ID37" i="6"/>
  <c r="ID40" i="6" s="1"/>
  <c r="IB185" i="6"/>
  <c r="IC180" i="6"/>
  <c r="IC183" i="6" s="1"/>
  <c r="KP219" i="6"/>
  <c r="KP222" i="6" s="1"/>
  <c r="KO224" i="6"/>
  <c r="KO237" i="6"/>
  <c r="KP232" i="6"/>
  <c r="KP235" i="6" s="1"/>
  <c r="KZ146" i="6"/>
  <c r="LA141" i="6"/>
  <c r="LA144" i="6" s="1"/>
  <c r="KZ133" i="6"/>
  <c r="LA128" i="6"/>
  <c r="LA131" i="6" s="1"/>
  <c r="KY55" i="5"/>
  <c r="KZ50" i="5"/>
  <c r="KZ53" i="5" s="1"/>
  <c r="KZ29" i="6"/>
  <c r="LA24" i="6"/>
  <c r="LA27" i="6" s="1"/>
  <c r="KY94" i="5"/>
  <c r="KZ89" i="5"/>
  <c r="KZ92" i="5" s="1"/>
  <c r="EP94" i="5"/>
  <c r="EQ89" i="5"/>
  <c r="EQ92" i="5" s="1"/>
  <c r="LA37" i="5" l="1"/>
  <c r="LA40" i="5" s="1"/>
  <c r="KZ42" i="5"/>
  <c r="KZ107" i="6"/>
  <c r="LA102" i="6"/>
  <c r="LA105" i="6" s="1"/>
  <c r="KZ102" i="5"/>
  <c r="KZ105" i="5" s="1"/>
  <c r="KY107" i="5"/>
  <c r="IA68" i="5"/>
  <c r="IB63" i="5"/>
  <c r="IB66" i="5" s="1"/>
  <c r="KN16" i="6"/>
  <c r="KO11" i="6"/>
  <c r="KO14" i="6" s="1"/>
  <c r="KP193" i="6"/>
  <c r="KP196" i="6" s="1"/>
  <c r="KO198" i="6"/>
  <c r="IA81" i="5"/>
  <c r="IB76" i="5"/>
  <c r="IB79" i="5" s="1"/>
  <c r="KO120" i="6"/>
  <c r="KP115" i="6"/>
  <c r="KP118" i="6" s="1"/>
  <c r="KO159" i="6"/>
  <c r="KP154" i="6"/>
  <c r="KP157" i="6" s="1"/>
  <c r="KN211" i="6"/>
  <c r="KO206" i="6"/>
  <c r="KO209" i="6" s="1"/>
  <c r="ER89" i="5"/>
  <c r="ER92" i="5" s="1"/>
  <c r="EQ94" i="5"/>
  <c r="LA29" i="6"/>
  <c r="LB24" i="6"/>
  <c r="LB27" i="6" s="1"/>
  <c r="LA146" i="6"/>
  <c r="LB141" i="6"/>
  <c r="LB144" i="6" s="1"/>
  <c r="LB89" i="6"/>
  <c r="LB92" i="6" s="1"/>
  <c r="LA94" i="6"/>
  <c r="KQ219" i="6"/>
  <c r="KQ222" i="6" s="1"/>
  <c r="KP224" i="6"/>
  <c r="LA63" i="6"/>
  <c r="LA66" i="6" s="1"/>
  <c r="KZ68" i="6"/>
  <c r="ER120" i="5"/>
  <c r="ES115" i="5"/>
  <c r="ES118" i="5" s="1"/>
  <c r="ID180" i="6"/>
  <c r="ID183" i="6" s="1"/>
  <c r="IC185" i="6"/>
  <c r="ER107" i="5"/>
  <c r="ES102" i="5"/>
  <c r="ES105" i="5" s="1"/>
  <c r="LA50" i="5"/>
  <c r="LA53" i="5" s="1"/>
  <c r="KZ55" i="5"/>
  <c r="LA50" i="6"/>
  <c r="LA53" i="6" s="1"/>
  <c r="KZ55" i="6"/>
  <c r="ID42" i="6"/>
  <c r="IE37" i="6"/>
  <c r="IE40" i="6" s="1"/>
  <c r="KZ29" i="5"/>
  <c r="LA24" i="5"/>
  <c r="LA27" i="5" s="1"/>
  <c r="KZ172" i="6"/>
  <c r="LA167" i="6"/>
  <c r="LA170" i="6" s="1"/>
  <c r="KP237" i="6"/>
  <c r="KQ232" i="6"/>
  <c r="KQ235" i="6" s="1"/>
  <c r="KZ94" i="5"/>
  <c r="LA89" i="5"/>
  <c r="LA92" i="5" s="1"/>
  <c r="LB128" i="6"/>
  <c r="LB131" i="6" s="1"/>
  <c r="LA133" i="6"/>
  <c r="LA76" i="6"/>
  <c r="LA79" i="6" s="1"/>
  <c r="KZ81" i="6"/>
  <c r="KZ16" i="5"/>
  <c r="LA11" i="5"/>
  <c r="LA14" i="5" s="1"/>
  <c r="LA42" i="5" l="1"/>
  <c r="LB37" i="5"/>
  <c r="LB40" i="5" s="1"/>
  <c r="LA107" i="6"/>
  <c r="LB102" i="6"/>
  <c r="LB105" i="6" s="1"/>
  <c r="LA102" i="5"/>
  <c r="LA105" i="5" s="1"/>
  <c r="KZ107" i="5"/>
  <c r="IC63" i="5"/>
  <c r="IC66" i="5" s="1"/>
  <c r="IB68" i="5"/>
  <c r="KQ193" i="6"/>
  <c r="KQ196" i="6" s="1"/>
  <c r="KP198" i="6"/>
  <c r="KP11" i="6"/>
  <c r="KP14" i="6" s="1"/>
  <c r="KO16" i="6"/>
  <c r="KP159" i="6"/>
  <c r="KQ154" i="6"/>
  <c r="KQ157" i="6" s="1"/>
  <c r="KP120" i="6"/>
  <c r="KQ115" i="6"/>
  <c r="KQ118" i="6" s="1"/>
  <c r="KP206" i="6"/>
  <c r="KP209" i="6" s="1"/>
  <c r="KO211" i="6"/>
  <c r="IB81" i="5"/>
  <c r="IC76" i="5"/>
  <c r="IC79" i="5" s="1"/>
  <c r="KR232" i="6"/>
  <c r="KR235" i="6" s="1"/>
  <c r="KQ237" i="6"/>
  <c r="ID185" i="6"/>
  <c r="IE180" i="6"/>
  <c r="IE183" i="6" s="1"/>
  <c r="LB94" i="6"/>
  <c r="LC89" i="6"/>
  <c r="LC92" i="6" s="1"/>
  <c r="LC141" i="6"/>
  <c r="LC144" i="6" s="1"/>
  <c r="LB146" i="6"/>
  <c r="LB50" i="5"/>
  <c r="LB53" i="5" s="1"/>
  <c r="LA55" i="5"/>
  <c r="LA172" i="6"/>
  <c r="LB167" i="6"/>
  <c r="LB170" i="6" s="1"/>
  <c r="LC128" i="6"/>
  <c r="LC131" i="6" s="1"/>
  <c r="LB133" i="6"/>
  <c r="LA29" i="5"/>
  <c r="LB24" i="5"/>
  <c r="LB27" i="5" s="1"/>
  <c r="LB29" i="6"/>
  <c r="LC24" i="6"/>
  <c r="LC27" i="6" s="1"/>
  <c r="LB76" i="6"/>
  <c r="LB79" i="6" s="1"/>
  <c r="LA81" i="6"/>
  <c r="LB50" i="6"/>
  <c r="LB53" i="6" s="1"/>
  <c r="LA55" i="6"/>
  <c r="LB63" i="6"/>
  <c r="LB66" i="6" s="1"/>
  <c r="LA68" i="6"/>
  <c r="IE42" i="6"/>
  <c r="IF37" i="6"/>
  <c r="IF40" i="6" s="1"/>
  <c r="LB11" i="5"/>
  <c r="LB14" i="5" s="1"/>
  <c r="LA16" i="5"/>
  <c r="LB89" i="5"/>
  <c r="LB92" i="5" s="1"/>
  <c r="LA94" i="5"/>
  <c r="ES107" i="5"/>
  <c r="ET102" i="5"/>
  <c r="ET105" i="5" s="1"/>
  <c r="ET115" i="5"/>
  <c r="ET118" i="5" s="1"/>
  <c r="ES120" i="5"/>
  <c r="KQ224" i="6"/>
  <c r="KR219" i="6"/>
  <c r="KR222" i="6" s="1"/>
  <c r="ES89" i="5"/>
  <c r="ES92" i="5" s="1"/>
  <c r="ER94" i="5"/>
  <c r="LB42" i="5" l="1"/>
  <c r="LC37" i="5"/>
  <c r="LC40" i="5" s="1"/>
  <c r="LB107" i="6"/>
  <c r="LC102" i="6"/>
  <c r="LC105" i="6" s="1"/>
  <c r="LB102" i="5"/>
  <c r="LB105" i="5" s="1"/>
  <c r="LA107" i="5"/>
  <c r="IC68" i="5"/>
  <c r="ID63" i="5"/>
  <c r="ID66" i="5" s="1"/>
  <c r="KP16" i="6"/>
  <c r="KQ11" i="6"/>
  <c r="KQ14" i="6" s="1"/>
  <c r="KQ198" i="6"/>
  <c r="KR193" i="6"/>
  <c r="KR196" i="6" s="1"/>
  <c r="IC81" i="5"/>
  <c r="ID76" i="5"/>
  <c r="ID79" i="5" s="1"/>
  <c r="KQ206" i="6"/>
  <c r="KQ209" i="6" s="1"/>
  <c r="KP211" i="6"/>
  <c r="KR115" i="6"/>
  <c r="KR118" i="6" s="1"/>
  <c r="KQ120" i="6"/>
  <c r="KQ159" i="6"/>
  <c r="KR154" i="6"/>
  <c r="KR157" i="6" s="1"/>
  <c r="LB81" i="6"/>
  <c r="LC76" i="6"/>
  <c r="LC79" i="6" s="1"/>
  <c r="IF42" i="6"/>
  <c r="IG37" i="6"/>
  <c r="IG40" i="6" s="1"/>
  <c r="IE185" i="6"/>
  <c r="IF180" i="6"/>
  <c r="IF183" i="6" s="1"/>
  <c r="LB55" i="5"/>
  <c r="LC50" i="5"/>
  <c r="LC53" i="5" s="1"/>
  <c r="EU102" i="5"/>
  <c r="EU105" i="5" s="1"/>
  <c r="ET107" i="5"/>
  <c r="LB68" i="6"/>
  <c r="LC63" i="6"/>
  <c r="LC66" i="6" s="1"/>
  <c r="LC133" i="6"/>
  <c r="LD128" i="6"/>
  <c r="LD131" i="6" s="1"/>
  <c r="LD141" i="6"/>
  <c r="LD144" i="6" s="1"/>
  <c r="LC146" i="6"/>
  <c r="LD89" i="6"/>
  <c r="LD92" i="6" s="1"/>
  <c r="LC94" i="6"/>
  <c r="LB94" i="5"/>
  <c r="LC89" i="5"/>
  <c r="LC92" i="5" s="1"/>
  <c r="LC24" i="5"/>
  <c r="LC27" i="5" s="1"/>
  <c r="LB29" i="5"/>
  <c r="LB172" i="6"/>
  <c r="LC167" i="6"/>
  <c r="LC170" i="6" s="1"/>
  <c r="KR224" i="6"/>
  <c r="KS219" i="6"/>
  <c r="KS222" i="6" s="1"/>
  <c r="LD24" i="6"/>
  <c r="LD27" i="6" s="1"/>
  <c r="LC29" i="6"/>
  <c r="ES94" i="5"/>
  <c r="ET89" i="5"/>
  <c r="ET92" i="5" s="1"/>
  <c r="ET120" i="5"/>
  <c r="EU115" i="5"/>
  <c r="EU118" i="5" s="1"/>
  <c r="LC11" i="5"/>
  <c r="LC14" i="5" s="1"/>
  <c r="LB16" i="5"/>
  <c r="LC50" i="6"/>
  <c r="LC53" i="6" s="1"/>
  <c r="LB55" i="6"/>
  <c r="KR237" i="6"/>
  <c r="KS232" i="6"/>
  <c r="KS235" i="6" s="1"/>
  <c r="LC42" i="5" l="1"/>
  <c r="LD37" i="5"/>
  <c r="LD40" i="5" s="1"/>
  <c r="LD102" i="6"/>
  <c r="LD105" i="6" s="1"/>
  <c r="LC107" i="6"/>
  <c r="LC102" i="5"/>
  <c r="LC105" i="5" s="1"/>
  <c r="LB107" i="5"/>
  <c r="IE63" i="5"/>
  <c r="IE66" i="5" s="1"/>
  <c r="ID68" i="5"/>
  <c r="KS193" i="6"/>
  <c r="KS196" i="6" s="1"/>
  <c r="KR198" i="6"/>
  <c r="KQ16" i="6"/>
  <c r="KR11" i="6"/>
  <c r="KR14" i="6" s="1"/>
  <c r="KR159" i="6"/>
  <c r="KS154" i="6"/>
  <c r="KS157" i="6" s="1"/>
  <c r="KR120" i="6"/>
  <c r="KS115" i="6"/>
  <c r="KS118" i="6" s="1"/>
  <c r="KR206" i="6"/>
  <c r="KR209" i="6" s="1"/>
  <c r="KQ211" i="6"/>
  <c r="ID81" i="5"/>
  <c r="IE76" i="5"/>
  <c r="IE79" i="5" s="1"/>
  <c r="LC172" i="6"/>
  <c r="LD167" i="6"/>
  <c r="LD170" i="6" s="1"/>
  <c r="LE141" i="6"/>
  <c r="LE144" i="6" s="1"/>
  <c r="LD146" i="6"/>
  <c r="LE128" i="6"/>
  <c r="LE131" i="6" s="1"/>
  <c r="LD133" i="6"/>
  <c r="IG42" i="6"/>
  <c r="IH37" i="6"/>
  <c r="IH40" i="6" s="1"/>
  <c r="LC29" i="5"/>
  <c r="LD24" i="5"/>
  <c r="LD27" i="5" s="1"/>
  <c r="ET94" i="5"/>
  <c r="EU89" i="5"/>
  <c r="EU92" i="5" s="1"/>
  <c r="LD29" i="6"/>
  <c r="LE24" i="6"/>
  <c r="LE27" i="6" s="1"/>
  <c r="LD89" i="5"/>
  <c r="LD92" i="5" s="1"/>
  <c r="LC94" i="5"/>
  <c r="LC81" i="6"/>
  <c r="LD76" i="6"/>
  <c r="LD79" i="6" s="1"/>
  <c r="LD50" i="5"/>
  <c r="LD53" i="5" s="1"/>
  <c r="LC55" i="5"/>
  <c r="EU120" i="5"/>
  <c r="EV115" i="5"/>
  <c r="EV118" i="5" s="1"/>
  <c r="KT219" i="6"/>
  <c r="KT222" i="6" s="1"/>
  <c r="KS224" i="6"/>
  <c r="LC68" i="6"/>
  <c r="LD63" i="6"/>
  <c r="LD66" i="6" s="1"/>
  <c r="IG180" i="6"/>
  <c r="IG183" i="6" s="1"/>
  <c r="IF185" i="6"/>
  <c r="LD50" i="6"/>
  <c r="LD53" i="6" s="1"/>
  <c r="LC55" i="6"/>
  <c r="LD11" i="5"/>
  <c r="LD14" i="5" s="1"/>
  <c r="LC16" i="5"/>
  <c r="KT232" i="6"/>
  <c r="KT235" i="6" s="1"/>
  <c r="KS237" i="6"/>
  <c r="LE89" i="6"/>
  <c r="LE92" i="6" s="1"/>
  <c r="LD94" i="6"/>
  <c r="EU107" i="5"/>
  <c r="EV102" i="5"/>
  <c r="EV105" i="5" s="1"/>
  <c r="LE37" i="5" l="1"/>
  <c r="LE40" i="5" s="1"/>
  <c r="LD42" i="5"/>
  <c r="LE102" i="6"/>
  <c r="LE105" i="6" s="1"/>
  <c r="LD107" i="6"/>
  <c r="LC107" i="5"/>
  <c r="LD102" i="5"/>
  <c r="LD105" i="5" s="1"/>
  <c r="IE68" i="5"/>
  <c r="IF63" i="5"/>
  <c r="IF66" i="5" s="1"/>
  <c r="KS11" i="6"/>
  <c r="KS14" i="6" s="1"/>
  <c r="KR16" i="6"/>
  <c r="KS198" i="6"/>
  <c r="KT193" i="6"/>
  <c r="KT196" i="6" s="1"/>
  <c r="IE81" i="5"/>
  <c r="IF76" i="5"/>
  <c r="IF79" i="5" s="1"/>
  <c r="KS206" i="6"/>
  <c r="KS209" i="6" s="1"/>
  <c r="KR211" i="6"/>
  <c r="KT115" i="6"/>
  <c r="KT118" i="6" s="1"/>
  <c r="KS120" i="6"/>
  <c r="KT154" i="6"/>
  <c r="KT157" i="6" s="1"/>
  <c r="KS159" i="6"/>
  <c r="EV107" i="5"/>
  <c r="EW102" i="5"/>
  <c r="EW105" i="5" s="1"/>
  <c r="EV120" i="5"/>
  <c r="EW115" i="5"/>
  <c r="EW118" i="5" s="1"/>
  <c r="LD81" i="6"/>
  <c r="LE76" i="6"/>
  <c r="LE79" i="6" s="1"/>
  <c r="LD29" i="5"/>
  <c r="LE24" i="5"/>
  <c r="LE27" i="5" s="1"/>
  <c r="LE50" i="6"/>
  <c r="LE53" i="6" s="1"/>
  <c r="LD55" i="6"/>
  <c r="LE133" i="6"/>
  <c r="LF128" i="6"/>
  <c r="LF131" i="6" s="1"/>
  <c r="LE29" i="6"/>
  <c r="LF24" i="6"/>
  <c r="LF27" i="6" s="1"/>
  <c r="IH42" i="6"/>
  <c r="II37" i="6"/>
  <c r="II40" i="6" s="1"/>
  <c r="LF89" i="6"/>
  <c r="LF92" i="6" s="1"/>
  <c r="LE94" i="6"/>
  <c r="IH180" i="6"/>
  <c r="IH183" i="6" s="1"/>
  <c r="IG185" i="6"/>
  <c r="LD55" i="5"/>
  <c r="LE50" i="5"/>
  <c r="LE53" i="5" s="1"/>
  <c r="LE63" i="6"/>
  <c r="LE66" i="6" s="1"/>
  <c r="LD68" i="6"/>
  <c r="EV89" i="5"/>
  <c r="EV92" i="5" s="1"/>
  <c r="EU94" i="5"/>
  <c r="KT237" i="6"/>
  <c r="KU232" i="6"/>
  <c r="KU235" i="6" s="1"/>
  <c r="LF141" i="6"/>
  <c r="LF144" i="6" s="1"/>
  <c r="LE146" i="6"/>
  <c r="LD172" i="6"/>
  <c r="LE167" i="6"/>
  <c r="LE170" i="6" s="1"/>
  <c r="LE11" i="5"/>
  <c r="LE14" i="5" s="1"/>
  <c r="LD16" i="5"/>
  <c r="KT224" i="6"/>
  <c r="KU219" i="6"/>
  <c r="KU222" i="6" s="1"/>
  <c r="LD94" i="5"/>
  <c r="LE89" i="5"/>
  <c r="LE92" i="5" s="1"/>
  <c r="LF37" i="5" l="1"/>
  <c r="LF40" i="5" s="1"/>
  <c r="LE42" i="5"/>
  <c r="LE107" i="6"/>
  <c r="LF102" i="6"/>
  <c r="LF105" i="6" s="1"/>
  <c r="LE102" i="5"/>
  <c r="LE105" i="5" s="1"/>
  <c r="LD107" i="5"/>
  <c r="IF68" i="5"/>
  <c r="IG63" i="5"/>
  <c r="IG66" i="5" s="1"/>
  <c r="KU193" i="6"/>
  <c r="KU196" i="6" s="1"/>
  <c r="KT198" i="6"/>
  <c r="KS16" i="6"/>
  <c r="KT11" i="6"/>
  <c r="KT14" i="6" s="1"/>
  <c r="KT159" i="6"/>
  <c r="KU154" i="6"/>
  <c r="KU157" i="6" s="1"/>
  <c r="KT120" i="6"/>
  <c r="KU115" i="6"/>
  <c r="KU118" i="6" s="1"/>
  <c r="KT206" i="6"/>
  <c r="KT209" i="6" s="1"/>
  <c r="KS211" i="6"/>
  <c r="IF81" i="5"/>
  <c r="IG76" i="5"/>
  <c r="IG79" i="5" s="1"/>
  <c r="LF29" i="6"/>
  <c r="LG24" i="6"/>
  <c r="LG27" i="6" s="1"/>
  <c r="LE16" i="5"/>
  <c r="LF11" i="5"/>
  <c r="LF14" i="5" s="1"/>
  <c r="EW89" i="5"/>
  <c r="EW92" i="5" s="1"/>
  <c r="EV94" i="5"/>
  <c r="II180" i="6"/>
  <c r="II183" i="6" s="1"/>
  <c r="IH185" i="6"/>
  <c r="LE172" i="6"/>
  <c r="LF167" i="6"/>
  <c r="LF170" i="6" s="1"/>
  <c r="LF133" i="6"/>
  <c r="LG128" i="6"/>
  <c r="LG131" i="6" s="1"/>
  <c r="LE81" i="6"/>
  <c r="LF76" i="6"/>
  <c r="LF79" i="6" s="1"/>
  <c r="LF63" i="6"/>
  <c r="LF66" i="6" s="1"/>
  <c r="LE68" i="6"/>
  <c r="LF94" i="6"/>
  <c r="LG89" i="6"/>
  <c r="LG92" i="6" s="1"/>
  <c r="KV232" i="6"/>
  <c r="KV235" i="6" s="1"/>
  <c r="KU237" i="6"/>
  <c r="EX115" i="5"/>
  <c r="EX118" i="5" s="1"/>
  <c r="EW120" i="5"/>
  <c r="LE55" i="6"/>
  <c r="LF50" i="6"/>
  <c r="LF53" i="6" s="1"/>
  <c r="LF89" i="5"/>
  <c r="LF92" i="5" s="1"/>
  <c r="LE94" i="5"/>
  <c r="KV219" i="6"/>
  <c r="KV222" i="6" s="1"/>
  <c r="KU224" i="6"/>
  <c r="LF50" i="5"/>
  <c r="LF53" i="5" s="1"/>
  <c r="LE55" i="5"/>
  <c r="IJ37" i="6"/>
  <c r="IJ40" i="6" s="1"/>
  <c r="II42" i="6"/>
  <c r="LE29" i="5"/>
  <c r="LF24" i="5"/>
  <c r="LF27" i="5" s="1"/>
  <c r="EW107" i="5"/>
  <c r="EX102" i="5"/>
  <c r="EX105" i="5" s="1"/>
  <c r="LF146" i="6"/>
  <c r="LG141" i="6"/>
  <c r="LG144" i="6" s="1"/>
  <c r="LG37" i="5" l="1"/>
  <c r="LG40" i="5" s="1"/>
  <c r="LF42" i="5"/>
  <c r="LF107" i="6"/>
  <c r="LG102" i="6"/>
  <c r="LG105" i="6" s="1"/>
  <c r="LF102" i="5"/>
  <c r="LF105" i="5" s="1"/>
  <c r="LE107" i="5"/>
  <c r="IG68" i="5"/>
  <c r="IH63" i="5"/>
  <c r="IH66" i="5" s="1"/>
  <c r="KU11" i="6"/>
  <c r="KU14" i="6" s="1"/>
  <c r="KT16" i="6"/>
  <c r="KV193" i="6"/>
  <c r="KV196" i="6" s="1"/>
  <c r="KU198" i="6"/>
  <c r="IG81" i="5"/>
  <c r="IH76" i="5"/>
  <c r="IH79" i="5" s="1"/>
  <c r="KT211" i="6"/>
  <c r="KU206" i="6"/>
  <c r="KU209" i="6" s="1"/>
  <c r="KV115" i="6"/>
  <c r="KV118" i="6" s="1"/>
  <c r="KU120" i="6"/>
  <c r="KU159" i="6"/>
  <c r="KV154" i="6"/>
  <c r="KV157" i="6" s="1"/>
  <c r="LF172" i="6"/>
  <c r="LG167" i="6"/>
  <c r="LG170" i="6" s="1"/>
  <c r="LG50" i="5"/>
  <c r="LG53" i="5" s="1"/>
  <c r="LF55" i="5"/>
  <c r="EY115" i="5"/>
  <c r="EY118" i="5" s="1"/>
  <c r="EX120" i="5"/>
  <c r="LG63" i="6"/>
  <c r="LG66" i="6" s="1"/>
  <c r="LF68" i="6"/>
  <c r="LG94" i="6"/>
  <c r="LH89" i="6"/>
  <c r="LH92" i="6" s="1"/>
  <c r="IJ42" i="6"/>
  <c r="IK37" i="6"/>
  <c r="IK40" i="6" s="1"/>
  <c r="LF94" i="5"/>
  <c r="LG89" i="5"/>
  <c r="LG92" i="5" s="1"/>
  <c r="EY102" i="5"/>
  <c r="EY105" i="5" s="1"/>
  <c r="EX107" i="5"/>
  <c r="LF55" i="6"/>
  <c r="LG50" i="6"/>
  <c r="LG53" i="6" s="1"/>
  <c r="LG76" i="6"/>
  <c r="LG79" i="6" s="1"/>
  <c r="LF81" i="6"/>
  <c r="LG29" i="6"/>
  <c r="LH24" i="6"/>
  <c r="LH27" i="6" s="1"/>
  <c r="LG11" i="5"/>
  <c r="LG14" i="5" s="1"/>
  <c r="LF16" i="5"/>
  <c r="IJ180" i="6"/>
  <c r="IJ183" i="6" s="1"/>
  <c r="II185" i="6"/>
  <c r="LG146" i="6"/>
  <c r="LH141" i="6"/>
  <c r="LH144" i="6" s="1"/>
  <c r="LG133" i="6"/>
  <c r="LH128" i="6"/>
  <c r="LH131" i="6" s="1"/>
  <c r="LF29" i="5"/>
  <c r="LG24" i="5"/>
  <c r="LG27" i="5" s="1"/>
  <c r="KW219" i="6"/>
  <c r="KW222" i="6" s="1"/>
  <c r="KV224" i="6"/>
  <c r="KW232" i="6"/>
  <c r="KW235" i="6" s="1"/>
  <c r="KV237" i="6"/>
  <c r="EX89" i="5"/>
  <c r="EX92" i="5" s="1"/>
  <c r="EW94" i="5"/>
  <c r="LG42" i="5" l="1"/>
  <c r="LH37" i="5"/>
  <c r="LH40" i="5" s="1"/>
  <c r="LH102" i="6"/>
  <c r="LH105" i="6" s="1"/>
  <c r="LG107" i="6"/>
  <c r="LG102" i="5"/>
  <c r="LG105" i="5" s="1"/>
  <c r="LF107" i="5"/>
  <c r="IH68" i="5"/>
  <c r="II63" i="5"/>
  <c r="II66" i="5" s="1"/>
  <c r="KV198" i="6"/>
  <c r="KW193" i="6"/>
  <c r="KW196" i="6" s="1"/>
  <c r="KV11" i="6"/>
  <c r="KV14" i="6" s="1"/>
  <c r="KU16" i="6"/>
  <c r="KV159" i="6"/>
  <c r="KW154" i="6"/>
  <c r="KW157" i="6" s="1"/>
  <c r="KW115" i="6"/>
  <c r="KW118" i="6" s="1"/>
  <c r="KV120" i="6"/>
  <c r="KU211" i="6"/>
  <c r="KV206" i="6"/>
  <c r="KV209" i="6" s="1"/>
  <c r="II76" i="5"/>
  <c r="II79" i="5" s="1"/>
  <c r="IH81" i="5"/>
  <c r="LH29" i="6"/>
  <c r="LI24" i="6"/>
  <c r="LI27" i="6" s="1"/>
  <c r="EY107" i="5"/>
  <c r="EZ102" i="5"/>
  <c r="EZ105" i="5" s="1"/>
  <c r="LG68" i="6"/>
  <c r="LH63" i="6"/>
  <c r="LH66" i="6" s="1"/>
  <c r="LH89" i="5"/>
  <c r="LH92" i="5" s="1"/>
  <c r="LG94" i="5"/>
  <c r="LG172" i="6"/>
  <c r="LH167" i="6"/>
  <c r="LH170" i="6" s="1"/>
  <c r="KW224" i="6"/>
  <c r="KX219" i="6"/>
  <c r="KX222" i="6" s="1"/>
  <c r="IJ185" i="6"/>
  <c r="IK180" i="6"/>
  <c r="IK183" i="6" s="1"/>
  <c r="LG81" i="6"/>
  <c r="LH76" i="6"/>
  <c r="LH79" i="6" s="1"/>
  <c r="EZ115" i="5"/>
  <c r="EZ118" i="5" s="1"/>
  <c r="EY120" i="5"/>
  <c r="IL37" i="6"/>
  <c r="IL40" i="6" s="1"/>
  <c r="IK42" i="6"/>
  <c r="LH50" i="5"/>
  <c r="LH53" i="5" s="1"/>
  <c r="LG55" i="5"/>
  <c r="KW237" i="6"/>
  <c r="KX232" i="6"/>
  <c r="KX235" i="6" s="1"/>
  <c r="LH133" i="6"/>
  <c r="LI128" i="6"/>
  <c r="LI131" i="6" s="1"/>
  <c r="LI141" i="6"/>
  <c r="LI144" i="6" s="1"/>
  <c r="LH146" i="6"/>
  <c r="LG55" i="6"/>
  <c r="LH50" i="6"/>
  <c r="LH53" i="6" s="1"/>
  <c r="LI89" i="6"/>
  <c r="LI92" i="6" s="1"/>
  <c r="LH94" i="6"/>
  <c r="LH24" i="5"/>
  <c r="LH27" i="5" s="1"/>
  <c r="LG29" i="5"/>
  <c r="EX94" i="5"/>
  <c r="EY89" i="5"/>
  <c r="EY92" i="5" s="1"/>
  <c r="LG16" i="5"/>
  <c r="LH11" i="5"/>
  <c r="LH14" i="5" s="1"/>
  <c r="LI37" i="5" l="1"/>
  <c r="LI40" i="5" s="1"/>
  <c r="LH42" i="5"/>
  <c r="LH107" i="6"/>
  <c r="LI102" i="6"/>
  <c r="LI105" i="6" s="1"/>
  <c r="LG107" i="5"/>
  <c r="LH102" i="5"/>
  <c r="LH105" i="5" s="1"/>
  <c r="IJ63" i="5"/>
  <c r="IJ66" i="5" s="1"/>
  <c r="II68" i="5"/>
  <c r="KV16" i="6"/>
  <c r="KW11" i="6"/>
  <c r="KW14" i="6" s="1"/>
  <c r="KX193" i="6"/>
  <c r="KX196" i="6" s="1"/>
  <c r="KW198" i="6"/>
  <c r="II81" i="5"/>
  <c r="IJ76" i="5"/>
  <c r="IJ79" i="5" s="1"/>
  <c r="KV211" i="6"/>
  <c r="KW206" i="6"/>
  <c r="KW209" i="6" s="1"/>
  <c r="KW120" i="6"/>
  <c r="KX115" i="6"/>
  <c r="KX118" i="6" s="1"/>
  <c r="KW159" i="6"/>
  <c r="KX154" i="6"/>
  <c r="KX157" i="6" s="1"/>
  <c r="EY94" i="5"/>
  <c r="EZ89" i="5"/>
  <c r="EZ92" i="5" s="1"/>
  <c r="KY219" i="6"/>
  <c r="KY222" i="6" s="1"/>
  <c r="KX224" i="6"/>
  <c r="FA102" i="5"/>
  <c r="FA105" i="5" s="1"/>
  <c r="EZ107" i="5"/>
  <c r="EZ120" i="5"/>
  <c r="FA115" i="5"/>
  <c r="FA118" i="5" s="1"/>
  <c r="LH81" i="6"/>
  <c r="LI76" i="6"/>
  <c r="LI79" i="6" s="1"/>
  <c r="LH172" i="6"/>
  <c r="LI167" i="6"/>
  <c r="LI170" i="6" s="1"/>
  <c r="KX237" i="6"/>
  <c r="KY232" i="6"/>
  <c r="KY235" i="6" s="1"/>
  <c r="LH29" i="5"/>
  <c r="LI24" i="5"/>
  <c r="LI27" i="5" s="1"/>
  <c r="LI94" i="6"/>
  <c r="LJ89" i="6"/>
  <c r="LJ92" i="6" s="1"/>
  <c r="IL42" i="6"/>
  <c r="IM37" i="6"/>
  <c r="IM40" i="6" s="1"/>
  <c r="LI50" i="6"/>
  <c r="LI53" i="6" s="1"/>
  <c r="LH55" i="6"/>
  <c r="IK185" i="6"/>
  <c r="IL180" i="6"/>
  <c r="IL183" i="6" s="1"/>
  <c r="LH55" i="5"/>
  <c r="LI50" i="5"/>
  <c r="LI53" i="5" s="1"/>
  <c r="LH94" i="5"/>
  <c r="LI89" i="5"/>
  <c r="LI92" i="5" s="1"/>
  <c r="LI133" i="6"/>
  <c r="LJ128" i="6"/>
  <c r="LJ131" i="6" s="1"/>
  <c r="LH16" i="5"/>
  <c r="LI11" i="5"/>
  <c r="LI14" i="5" s="1"/>
  <c r="LI63" i="6"/>
  <c r="LI66" i="6" s="1"/>
  <c r="LH68" i="6"/>
  <c r="LI29" i="6"/>
  <c r="LJ24" i="6"/>
  <c r="LJ27" i="6" s="1"/>
  <c r="LI146" i="6"/>
  <c r="LJ141" i="6"/>
  <c r="LJ144" i="6" s="1"/>
  <c r="LI42" i="5" l="1"/>
  <c r="LJ37" i="5"/>
  <c r="LJ40" i="5" s="1"/>
  <c r="LJ102" i="6"/>
  <c r="LJ105" i="6" s="1"/>
  <c r="LI107" i="6"/>
  <c r="LI102" i="5"/>
  <c r="LI105" i="5" s="1"/>
  <c r="LH107" i="5"/>
  <c r="IK63" i="5"/>
  <c r="IK66" i="5" s="1"/>
  <c r="IJ68" i="5"/>
  <c r="KX198" i="6"/>
  <c r="KY193" i="6"/>
  <c r="KY196" i="6" s="1"/>
  <c r="KW16" i="6"/>
  <c r="KX11" i="6"/>
  <c r="KX14" i="6" s="1"/>
  <c r="KY154" i="6"/>
  <c r="KY157" i="6" s="1"/>
  <c r="KX159" i="6"/>
  <c r="KX120" i="6"/>
  <c r="KY115" i="6"/>
  <c r="KY118" i="6" s="1"/>
  <c r="KX206" i="6"/>
  <c r="KX209" i="6" s="1"/>
  <c r="KW211" i="6"/>
  <c r="IJ81" i="5"/>
  <c r="IK76" i="5"/>
  <c r="IK79" i="5" s="1"/>
  <c r="IL185" i="6"/>
  <c r="IM180" i="6"/>
  <c r="IM183" i="6" s="1"/>
  <c r="FB115" i="5"/>
  <c r="FB118" i="5" s="1"/>
  <c r="FA120" i="5"/>
  <c r="LK89" i="6"/>
  <c r="LK92" i="6" s="1"/>
  <c r="LJ94" i="6"/>
  <c r="LI172" i="6"/>
  <c r="LJ167" i="6"/>
  <c r="LJ170" i="6" s="1"/>
  <c r="LI68" i="6"/>
  <c r="LJ63" i="6"/>
  <c r="LJ66" i="6" s="1"/>
  <c r="FA107" i="5"/>
  <c r="FB102" i="5"/>
  <c r="FB105" i="5" s="1"/>
  <c r="IM42" i="6"/>
  <c r="IN37" i="6"/>
  <c r="IN40" i="6" s="1"/>
  <c r="LI55" i="5"/>
  <c r="LJ50" i="5"/>
  <c r="LJ53" i="5" s="1"/>
  <c r="LJ24" i="5"/>
  <c r="LJ27" i="5" s="1"/>
  <c r="LI29" i="5"/>
  <c r="LI81" i="6"/>
  <c r="LJ76" i="6"/>
  <c r="LJ79" i="6" s="1"/>
  <c r="LK141" i="6"/>
  <c r="LK144" i="6" s="1"/>
  <c r="LJ146" i="6"/>
  <c r="LJ89" i="5"/>
  <c r="LJ92" i="5" s="1"/>
  <c r="LI94" i="5"/>
  <c r="KY224" i="6"/>
  <c r="KZ219" i="6"/>
  <c r="KZ222" i="6" s="1"/>
  <c r="LJ133" i="6"/>
  <c r="LK128" i="6"/>
  <c r="LK131" i="6" s="1"/>
  <c r="LK24" i="6"/>
  <c r="LK27" i="6" s="1"/>
  <c r="LJ29" i="6"/>
  <c r="LI16" i="5"/>
  <c r="LJ11" i="5"/>
  <c r="LJ14" i="5" s="1"/>
  <c r="KZ232" i="6"/>
  <c r="KZ235" i="6" s="1"/>
  <c r="KY237" i="6"/>
  <c r="EZ94" i="5"/>
  <c r="FA89" i="5"/>
  <c r="FA92" i="5" s="1"/>
  <c r="LI55" i="6"/>
  <c r="LJ50" i="6"/>
  <c r="LJ53" i="6" s="1"/>
  <c r="LJ42" i="5" l="1"/>
  <c r="LK37" i="5"/>
  <c r="LK40" i="5" s="1"/>
  <c r="LK102" i="6"/>
  <c r="LK105" i="6" s="1"/>
  <c r="LJ107" i="6"/>
  <c r="LJ102" i="5"/>
  <c r="LJ105" i="5" s="1"/>
  <c r="LI107" i="5"/>
  <c r="IL63" i="5"/>
  <c r="IL66" i="5" s="1"/>
  <c r="IK68" i="5"/>
  <c r="KY11" i="6"/>
  <c r="KY14" i="6" s="1"/>
  <c r="KX16" i="6"/>
  <c r="KY198" i="6"/>
  <c r="KZ193" i="6"/>
  <c r="KZ196" i="6" s="1"/>
  <c r="IL76" i="5"/>
  <c r="IL79" i="5" s="1"/>
  <c r="IK81" i="5"/>
  <c r="KX211" i="6"/>
  <c r="KY206" i="6"/>
  <c r="KY209" i="6" s="1"/>
  <c r="KY120" i="6"/>
  <c r="KZ115" i="6"/>
  <c r="KZ118" i="6" s="1"/>
  <c r="KZ154" i="6"/>
  <c r="KZ157" i="6" s="1"/>
  <c r="KY159" i="6"/>
  <c r="LK11" i="5"/>
  <c r="LK14" i="5" s="1"/>
  <c r="LJ16" i="5"/>
  <c r="LA219" i="6"/>
  <c r="LA222" i="6" s="1"/>
  <c r="KZ224" i="6"/>
  <c r="LJ172" i="6"/>
  <c r="LK167" i="6"/>
  <c r="LK170" i="6" s="1"/>
  <c r="LK29" i="6"/>
  <c r="LL24" i="6"/>
  <c r="LL27" i="6" s="1"/>
  <c r="LJ94" i="5"/>
  <c r="LK89" i="5"/>
  <c r="LK92" i="5" s="1"/>
  <c r="LJ29" i="5"/>
  <c r="LK24" i="5"/>
  <c r="LK27" i="5" s="1"/>
  <c r="LK50" i="6"/>
  <c r="LK53" i="6" s="1"/>
  <c r="LJ55" i="6"/>
  <c r="LK50" i="5"/>
  <c r="LK53" i="5" s="1"/>
  <c r="LJ55" i="5"/>
  <c r="LK94" i="6"/>
  <c r="LL89" i="6"/>
  <c r="LL92" i="6" s="1"/>
  <c r="FB89" i="5"/>
  <c r="FB92" i="5" s="1"/>
  <c r="FA94" i="5"/>
  <c r="IN42" i="6"/>
  <c r="IO37" i="6"/>
  <c r="IO40" i="6" s="1"/>
  <c r="LK146" i="6"/>
  <c r="LL141" i="6"/>
  <c r="LL144" i="6" s="1"/>
  <c r="FB120" i="5"/>
  <c r="FC115" i="5"/>
  <c r="FC118" i="5" s="1"/>
  <c r="LK133" i="6"/>
  <c r="LL128" i="6"/>
  <c r="LL131" i="6" s="1"/>
  <c r="LJ81" i="6"/>
  <c r="LK76" i="6"/>
  <c r="LK79" i="6" s="1"/>
  <c r="FB107" i="5"/>
  <c r="FC102" i="5"/>
  <c r="FC105" i="5" s="1"/>
  <c r="LK63" i="6"/>
  <c r="LK66" i="6" s="1"/>
  <c r="LJ68" i="6"/>
  <c r="IM185" i="6"/>
  <c r="IN180" i="6"/>
  <c r="IN183" i="6" s="1"/>
  <c r="KZ237" i="6"/>
  <c r="LA232" i="6"/>
  <c r="LA235" i="6" s="1"/>
  <c r="LK42" i="5" l="1"/>
  <c r="LL37" i="5"/>
  <c r="LL40" i="5" s="1"/>
  <c r="LL102" i="6"/>
  <c r="LL105" i="6" s="1"/>
  <c r="LK107" i="6"/>
  <c r="LJ107" i="5"/>
  <c r="LK102" i="5"/>
  <c r="LK105" i="5" s="1"/>
  <c r="IM63" i="5"/>
  <c r="IM66" i="5" s="1"/>
  <c r="IL68" i="5"/>
  <c r="LA193" i="6"/>
  <c r="LA196" i="6" s="1"/>
  <c r="KZ198" i="6"/>
  <c r="KZ11" i="6"/>
  <c r="KZ14" i="6" s="1"/>
  <c r="KY16" i="6"/>
  <c r="KZ159" i="6"/>
  <c r="LA154" i="6"/>
  <c r="LA157" i="6" s="1"/>
  <c r="LA115" i="6"/>
  <c r="LA118" i="6" s="1"/>
  <c r="KZ120" i="6"/>
  <c r="KZ206" i="6"/>
  <c r="KZ209" i="6" s="1"/>
  <c r="KY211" i="6"/>
  <c r="IM76" i="5"/>
  <c r="IM79" i="5" s="1"/>
  <c r="IL81" i="5"/>
  <c r="LL24" i="5"/>
  <c r="LL27" i="5" s="1"/>
  <c r="LK29" i="5"/>
  <c r="LK55" i="5"/>
  <c r="LL50" i="5"/>
  <c r="LL53" i="5" s="1"/>
  <c r="LL89" i="5"/>
  <c r="LL92" i="5" s="1"/>
  <c r="LK94" i="5"/>
  <c r="LM141" i="6"/>
  <c r="LM144" i="6" s="1"/>
  <c r="LL146" i="6"/>
  <c r="IO42" i="6"/>
  <c r="IP37" i="6"/>
  <c r="IP40" i="6" s="1"/>
  <c r="LA237" i="6"/>
  <c r="LB232" i="6"/>
  <c r="LB235" i="6" s="1"/>
  <c r="LK172" i="6"/>
  <c r="LL167" i="6"/>
  <c r="LL170" i="6" s="1"/>
  <c r="IO180" i="6"/>
  <c r="IO183" i="6" s="1"/>
  <c r="IN185" i="6"/>
  <c r="LK68" i="6"/>
  <c r="LL63" i="6"/>
  <c r="LL66" i="6" s="1"/>
  <c r="LA224" i="6"/>
  <c r="LB219" i="6"/>
  <c r="LB222" i="6" s="1"/>
  <c r="LL94" i="6"/>
  <c r="LM89" i="6"/>
  <c r="LM92" i="6" s="1"/>
  <c r="FC107" i="5"/>
  <c r="FD102" i="5"/>
  <c r="FD105" i="5" s="1"/>
  <c r="FC120" i="5"/>
  <c r="FD115" i="5"/>
  <c r="FD118" i="5" s="1"/>
  <c r="LL29" i="6"/>
  <c r="LM24" i="6"/>
  <c r="LM27" i="6" s="1"/>
  <c r="LL76" i="6"/>
  <c r="LL79" i="6" s="1"/>
  <c r="LK81" i="6"/>
  <c r="LL133" i="6"/>
  <c r="LM128" i="6"/>
  <c r="LM131" i="6" s="1"/>
  <c r="FB94" i="5"/>
  <c r="FC89" i="5"/>
  <c r="FC92" i="5" s="1"/>
  <c r="LL50" i="6"/>
  <c r="LL53" i="6" s="1"/>
  <c r="LK55" i="6"/>
  <c r="LL11" i="5"/>
  <c r="LL14" i="5" s="1"/>
  <c r="LK16" i="5"/>
  <c r="LL42" i="5" l="1"/>
  <c r="LM37" i="5"/>
  <c r="LM40" i="5" s="1"/>
  <c r="LM102" i="6"/>
  <c r="LM105" i="6" s="1"/>
  <c r="LL107" i="6"/>
  <c r="LL102" i="5"/>
  <c r="LL105" i="5" s="1"/>
  <c r="LK107" i="5"/>
  <c r="IN63" i="5"/>
  <c r="IN66" i="5" s="1"/>
  <c r="IM68" i="5"/>
  <c r="KZ16" i="6"/>
  <c r="LA11" i="6"/>
  <c r="LA14" i="6" s="1"/>
  <c r="LB193" i="6"/>
  <c r="LB196" i="6" s="1"/>
  <c r="LA198" i="6"/>
  <c r="IM81" i="5"/>
  <c r="IN76" i="5"/>
  <c r="IN79" i="5" s="1"/>
  <c r="KZ211" i="6"/>
  <c r="LA206" i="6"/>
  <c r="LA209" i="6" s="1"/>
  <c r="LA120" i="6"/>
  <c r="LB115" i="6"/>
  <c r="LB118" i="6" s="1"/>
  <c r="LA159" i="6"/>
  <c r="LB154" i="6"/>
  <c r="LB157" i="6" s="1"/>
  <c r="LN128" i="6"/>
  <c r="LN131" i="6" s="1"/>
  <c r="LM133" i="6"/>
  <c r="LL94" i="5"/>
  <c r="LM89" i="5"/>
  <c r="LM92" i="5" s="1"/>
  <c r="LM167" i="6"/>
  <c r="LM170" i="6" s="1"/>
  <c r="LL172" i="6"/>
  <c r="LB237" i="6"/>
  <c r="LC232" i="6"/>
  <c r="LC235" i="6" s="1"/>
  <c r="LM50" i="6"/>
  <c r="LM53" i="6" s="1"/>
  <c r="LL55" i="6"/>
  <c r="LM94" i="6"/>
  <c r="LN89" i="6"/>
  <c r="LN92" i="6" s="1"/>
  <c r="LL81" i="6"/>
  <c r="LM76" i="6"/>
  <c r="LM79" i="6" s="1"/>
  <c r="FD107" i="5"/>
  <c r="FE102" i="5"/>
  <c r="FE105" i="5" s="1"/>
  <c r="FC94" i="5"/>
  <c r="FD89" i="5"/>
  <c r="FD92" i="5" s="1"/>
  <c r="LM29" i="6"/>
  <c r="LN24" i="6"/>
  <c r="LN27" i="6" s="1"/>
  <c r="LB224" i="6"/>
  <c r="LC219" i="6"/>
  <c r="LC222" i="6" s="1"/>
  <c r="LM63" i="6"/>
  <c r="LM66" i="6" s="1"/>
  <c r="LL68" i="6"/>
  <c r="IQ37" i="6"/>
  <c r="IQ40" i="6" s="1"/>
  <c r="IP42" i="6"/>
  <c r="LL55" i="5"/>
  <c r="LM50" i="5"/>
  <c r="LM53" i="5" s="1"/>
  <c r="FD120" i="5"/>
  <c r="FE115" i="5"/>
  <c r="FE118" i="5" s="1"/>
  <c r="LM11" i="5"/>
  <c r="LM14" i="5" s="1"/>
  <c r="LL16" i="5"/>
  <c r="IO185" i="6"/>
  <c r="IP180" i="6"/>
  <c r="IP183" i="6" s="1"/>
  <c r="LM146" i="6"/>
  <c r="LN141" i="6"/>
  <c r="LN144" i="6" s="1"/>
  <c r="LL29" i="5"/>
  <c r="LM24" i="5"/>
  <c r="LM27" i="5" s="1"/>
  <c r="LN37" i="5" l="1"/>
  <c r="LN40" i="5" s="1"/>
  <c r="LM42" i="5"/>
  <c r="LN102" i="6"/>
  <c r="LN105" i="6" s="1"/>
  <c r="LM107" i="6"/>
  <c r="LL107" i="5"/>
  <c r="LM102" i="5"/>
  <c r="LM105" i="5" s="1"/>
  <c r="IO63" i="5"/>
  <c r="IO66" i="5" s="1"/>
  <c r="IN68" i="5"/>
  <c r="LB198" i="6"/>
  <c r="LC193" i="6"/>
  <c r="LC196" i="6" s="1"/>
  <c r="LA16" i="6"/>
  <c r="LB11" i="6"/>
  <c r="LB14" i="6" s="1"/>
  <c r="LC115" i="6"/>
  <c r="LC118" i="6" s="1"/>
  <c r="LB120" i="6"/>
  <c r="LB206" i="6"/>
  <c r="LB209" i="6" s="1"/>
  <c r="LA211" i="6"/>
  <c r="IN81" i="5"/>
  <c r="IO76" i="5"/>
  <c r="IO79" i="5" s="1"/>
  <c r="LB159" i="6"/>
  <c r="LC154" i="6"/>
  <c r="LC157" i="6" s="1"/>
  <c r="IR37" i="6"/>
  <c r="IR40" i="6" s="1"/>
  <c r="IQ42" i="6"/>
  <c r="LM172" i="6"/>
  <c r="LN167" i="6"/>
  <c r="LN170" i="6" s="1"/>
  <c r="FE107" i="5"/>
  <c r="FF102" i="5"/>
  <c r="FF105" i="5" s="1"/>
  <c r="LM94" i="5"/>
  <c r="LN89" i="5"/>
  <c r="LN92" i="5" s="1"/>
  <c r="LM68" i="6"/>
  <c r="LN63" i="6"/>
  <c r="LN66" i="6" s="1"/>
  <c r="LM55" i="6"/>
  <c r="LN50" i="6"/>
  <c r="LN53" i="6" s="1"/>
  <c r="FD94" i="5"/>
  <c r="FE89" i="5"/>
  <c r="FE92" i="5" s="1"/>
  <c r="IP185" i="6"/>
  <c r="IQ180" i="6"/>
  <c r="IQ183" i="6" s="1"/>
  <c r="FF115" i="5"/>
  <c r="FF118" i="5" s="1"/>
  <c r="FE120" i="5"/>
  <c r="LD219" i="6"/>
  <c r="LD222" i="6" s="1"/>
  <c r="LC224" i="6"/>
  <c r="LO89" i="6"/>
  <c r="LO92" i="6" s="1"/>
  <c r="LN94" i="6"/>
  <c r="LM55" i="5"/>
  <c r="LN50" i="5"/>
  <c r="LN53" i="5" s="1"/>
  <c r="LO24" i="6"/>
  <c r="LO27" i="6" s="1"/>
  <c r="LN29" i="6"/>
  <c r="LM81" i="6"/>
  <c r="LN76" i="6"/>
  <c r="LN79" i="6" s="1"/>
  <c r="LD232" i="6"/>
  <c r="LD235" i="6" s="1"/>
  <c r="LC237" i="6"/>
  <c r="LO141" i="6"/>
  <c r="LO144" i="6" s="1"/>
  <c r="LN146" i="6"/>
  <c r="LN24" i="5"/>
  <c r="LN27" i="5" s="1"/>
  <c r="LM29" i="5"/>
  <c r="LN11" i="5"/>
  <c r="LN14" i="5" s="1"/>
  <c r="LM16" i="5"/>
  <c r="LN133" i="6"/>
  <c r="LO128" i="6"/>
  <c r="LO131" i="6" s="1"/>
  <c r="LO37" i="5" l="1"/>
  <c r="LO40" i="5" s="1"/>
  <c r="LN42" i="5"/>
  <c r="LO102" i="6"/>
  <c r="LO105" i="6" s="1"/>
  <c r="LN107" i="6"/>
  <c r="LN102" i="5"/>
  <c r="LN105" i="5" s="1"/>
  <c r="LM107" i="5"/>
  <c r="IO68" i="5"/>
  <c r="IP63" i="5"/>
  <c r="IP66" i="5" s="1"/>
  <c r="LB16" i="6"/>
  <c r="LC11" i="6"/>
  <c r="LC14" i="6" s="1"/>
  <c r="LD193" i="6"/>
  <c r="LD196" i="6" s="1"/>
  <c r="LC198" i="6"/>
  <c r="IO81" i="5"/>
  <c r="IP76" i="5"/>
  <c r="IP79" i="5" s="1"/>
  <c r="LC159" i="6"/>
  <c r="LD154" i="6"/>
  <c r="LD157" i="6" s="1"/>
  <c r="LB211" i="6"/>
  <c r="LC206" i="6"/>
  <c r="LC209" i="6" s="1"/>
  <c r="LC120" i="6"/>
  <c r="LD115" i="6"/>
  <c r="LD118" i="6" s="1"/>
  <c r="LO50" i="6"/>
  <c r="LO53" i="6" s="1"/>
  <c r="LN55" i="6"/>
  <c r="LO63" i="6"/>
  <c r="LO66" i="6" s="1"/>
  <c r="LN68" i="6"/>
  <c r="LN172" i="6"/>
  <c r="LO167" i="6"/>
  <c r="LO170" i="6" s="1"/>
  <c r="LO94" i="6"/>
  <c r="LP89" i="6"/>
  <c r="LP92" i="6" s="1"/>
  <c r="LE219" i="6"/>
  <c r="LE222" i="6" s="1"/>
  <c r="LD224" i="6"/>
  <c r="FG102" i="5"/>
  <c r="FG105" i="5" s="1"/>
  <c r="FF107" i="5"/>
  <c r="LN81" i="6"/>
  <c r="LO76" i="6"/>
  <c r="LO79" i="6" s="1"/>
  <c r="IQ185" i="6"/>
  <c r="IR180" i="6"/>
  <c r="IR183" i="6" s="1"/>
  <c r="LO11" i="5"/>
  <c r="LO14" i="5" s="1"/>
  <c r="LN16" i="5"/>
  <c r="LN29" i="5"/>
  <c r="LO24" i="5"/>
  <c r="LO27" i="5" s="1"/>
  <c r="LO29" i="6"/>
  <c r="LP24" i="6"/>
  <c r="LP27" i="6" s="1"/>
  <c r="IR42" i="6"/>
  <c r="IS37" i="6"/>
  <c r="IS40" i="6" s="1"/>
  <c r="LD237" i="6"/>
  <c r="LE232" i="6"/>
  <c r="LE235" i="6" s="1"/>
  <c r="LO133" i="6"/>
  <c r="LP128" i="6"/>
  <c r="LP131" i="6" s="1"/>
  <c r="LN55" i="5"/>
  <c r="LO50" i="5"/>
  <c r="LO53" i="5" s="1"/>
  <c r="FF89" i="5"/>
  <c r="FF92" i="5" s="1"/>
  <c r="FE94" i="5"/>
  <c r="LN94" i="5"/>
  <c r="LO89" i="5"/>
  <c r="LO92" i="5" s="1"/>
  <c r="LO146" i="6"/>
  <c r="LP141" i="6"/>
  <c r="LP144" i="6" s="1"/>
  <c r="FF120" i="5"/>
  <c r="FG115" i="5"/>
  <c r="FG118" i="5" s="1"/>
  <c r="LP37" i="5" l="1"/>
  <c r="LP40" i="5" s="1"/>
  <c r="LO42" i="5"/>
  <c r="LP102" i="6"/>
  <c r="LP105" i="6" s="1"/>
  <c r="LO107" i="6"/>
  <c r="LO102" i="5"/>
  <c r="LO105" i="5" s="1"/>
  <c r="LN107" i="5"/>
  <c r="IP68" i="5"/>
  <c r="IQ63" i="5"/>
  <c r="IQ66" i="5" s="1"/>
  <c r="LE193" i="6"/>
  <c r="LE196" i="6" s="1"/>
  <c r="LD198" i="6"/>
  <c r="LC16" i="6"/>
  <c r="LD11" i="6"/>
  <c r="LD14" i="6" s="1"/>
  <c r="LC211" i="6"/>
  <c r="LD206" i="6"/>
  <c r="LD209" i="6" s="1"/>
  <c r="LE154" i="6"/>
  <c r="LE157" i="6" s="1"/>
  <c r="LD159" i="6"/>
  <c r="LD120" i="6"/>
  <c r="LE115" i="6"/>
  <c r="LE118" i="6" s="1"/>
  <c r="IQ76" i="5"/>
  <c r="IQ79" i="5" s="1"/>
  <c r="IP81" i="5"/>
  <c r="LP89" i="5"/>
  <c r="LP92" i="5" s="1"/>
  <c r="LO94" i="5"/>
  <c r="FG107" i="5"/>
  <c r="FH102" i="5"/>
  <c r="FH105" i="5" s="1"/>
  <c r="FH107" i="5" s="1"/>
  <c r="LE237" i="6"/>
  <c r="LF232" i="6"/>
  <c r="LF235" i="6" s="1"/>
  <c r="FG89" i="5"/>
  <c r="FG92" i="5" s="1"/>
  <c r="FF94" i="5"/>
  <c r="LO68" i="6"/>
  <c r="LP63" i="6"/>
  <c r="LP66" i="6" s="1"/>
  <c r="LO172" i="6"/>
  <c r="LP167" i="6"/>
  <c r="LP170" i="6" s="1"/>
  <c r="IT37" i="6"/>
  <c r="IT40" i="6" s="1"/>
  <c r="IS42" i="6"/>
  <c r="LO55" i="5"/>
  <c r="LP50" i="5"/>
  <c r="LP53" i="5" s="1"/>
  <c r="LO16" i="5"/>
  <c r="LP11" i="5"/>
  <c r="LP14" i="5" s="1"/>
  <c r="LE224" i="6"/>
  <c r="LF219" i="6"/>
  <c r="LF222" i="6" s="1"/>
  <c r="LP133" i="6"/>
  <c r="LQ128" i="6"/>
  <c r="LQ131" i="6" s="1"/>
  <c r="LP29" i="6"/>
  <c r="LQ24" i="6"/>
  <c r="LQ27" i="6" s="1"/>
  <c r="IR185" i="6"/>
  <c r="IS180" i="6"/>
  <c r="IS183" i="6" s="1"/>
  <c r="LO81" i="6"/>
  <c r="LP76" i="6"/>
  <c r="LP79" i="6" s="1"/>
  <c r="LQ89" i="6"/>
  <c r="LQ92" i="6" s="1"/>
  <c r="LP94" i="6"/>
  <c r="FG120" i="5"/>
  <c r="FH115" i="5"/>
  <c r="FH118" i="5" s="1"/>
  <c r="LP24" i="5"/>
  <c r="LP27" i="5" s="1"/>
  <c r="LO29" i="5"/>
  <c r="LQ141" i="6"/>
  <c r="LQ144" i="6" s="1"/>
  <c r="LP146" i="6"/>
  <c r="LP50" i="6"/>
  <c r="LP53" i="6" s="1"/>
  <c r="LO55" i="6"/>
  <c r="LQ37" i="5" l="1"/>
  <c r="LQ40" i="5" s="1"/>
  <c r="LP42" i="5"/>
  <c r="LQ102" i="6"/>
  <c r="LQ105" i="6" s="1"/>
  <c r="LP107" i="6"/>
  <c r="LP102" i="5"/>
  <c r="LP105" i="5" s="1"/>
  <c r="LO107" i="5"/>
  <c r="IR63" i="5"/>
  <c r="IR66" i="5" s="1"/>
  <c r="IQ68" i="5"/>
  <c r="LE11" i="6"/>
  <c r="LE14" i="6" s="1"/>
  <c r="LD16" i="6"/>
  <c r="LF193" i="6"/>
  <c r="LF196" i="6" s="1"/>
  <c r="LE198" i="6"/>
  <c r="IQ81" i="5"/>
  <c r="IR76" i="5"/>
  <c r="IR79" i="5" s="1"/>
  <c r="LE120" i="6"/>
  <c r="LF115" i="6"/>
  <c r="LF118" i="6" s="1"/>
  <c r="LE159" i="6"/>
  <c r="LF154" i="6"/>
  <c r="LF157" i="6" s="1"/>
  <c r="LE206" i="6"/>
  <c r="LE209" i="6" s="1"/>
  <c r="LD211" i="6"/>
  <c r="LR89" i="6"/>
  <c r="LR92" i="6" s="1"/>
  <c r="LQ94" i="6"/>
  <c r="FG94" i="5"/>
  <c r="FH89" i="5"/>
  <c r="FH92" i="5" s="1"/>
  <c r="FH94" i="5" s="1"/>
  <c r="LP16" i="5"/>
  <c r="LQ11" i="5"/>
  <c r="LQ14" i="5" s="1"/>
  <c r="LQ63" i="6"/>
  <c r="LQ66" i="6" s="1"/>
  <c r="LP68" i="6"/>
  <c r="LG232" i="6"/>
  <c r="LG235" i="6" s="1"/>
  <c r="LF237" i="6"/>
  <c r="LF224" i="6"/>
  <c r="LG219" i="6"/>
  <c r="LG222" i="6" s="1"/>
  <c r="IS185" i="6"/>
  <c r="IT180" i="6"/>
  <c r="IT183" i="6" s="1"/>
  <c r="LQ50" i="5"/>
  <c r="LQ53" i="5" s="1"/>
  <c r="LP55" i="5"/>
  <c r="LQ133" i="6"/>
  <c r="LR128" i="6"/>
  <c r="LR131" i="6" s="1"/>
  <c r="LP81" i="6"/>
  <c r="LQ76" i="6"/>
  <c r="LQ79" i="6" s="1"/>
  <c r="LQ146" i="6"/>
  <c r="LR141" i="6"/>
  <c r="LR144" i="6" s="1"/>
  <c r="LP29" i="5"/>
  <c r="LQ24" i="5"/>
  <c r="LQ27" i="5" s="1"/>
  <c r="FH120" i="5"/>
  <c r="FI115" i="5"/>
  <c r="FI118" i="5" s="1"/>
  <c r="LQ29" i="6"/>
  <c r="LR24" i="6"/>
  <c r="LR27" i="6" s="1"/>
  <c r="LP172" i="6"/>
  <c r="LQ167" i="6"/>
  <c r="LQ170" i="6" s="1"/>
  <c r="LQ50" i="6"/>
  <c r="LQ53" i="6" s="1"/>
  <c r="LP55" i="6"/>
  <c r="IU37" i="6"/>
  <c r="IU40" i="6" s="1"/>
  <c r="IT42" i="6"/>
  <c r="LP94" i="5"/>
  <c r="LQ89" i="5"/>
  <c r="LQ92" i="5" s="1"/>
  <c r="LR37" i="5" l="1"/>
  <c r="LR40" i="5" s="1"/>
  <c r="LQ42" i="5"/>
  <c r="LQ107" i="6"/>
  <c r="LR102" i="6"/>
  <c r="LR105" i="6" s="1"/>
  <c r="LP107" i="5"/>
  <c r="LQ102" i="5"/>
  <c r="LQ105" i="5" s="1"/>
  <c r="IS63" i="5"/>
  <c r="IS66" i="5" s="1"/>
  <c r="IR68" i="5"/>
  <c r="LF198" i="6"/>
  <c r="LG193" i="6"/>
  <c r="LG196" i="6" s="1"/>
  <c r="LE16" i="6"/>
  <c r="LF11" i="6"/>
  <c r="LF14" i="6" s="1"/>
  <c r="LF206" i="6"/>
  <c r="LF209" i="6" s="1"/>
  <c r="LE211" i="6"/>
  <c r="LG154" i="6"/>
  <c r="LG157" i="6" s="1"/>
  <c r="LF159" i="6"/>
  <c r="LF120" i="6"/>
  <c r="LG115" i="6"/>
  <c r="LG118" i="6" s="1"/>
  <c r="IR81" i="5"/>
  <c r="IS76" i="5"/>
  <c r="IS79" i="5" s="1"/>
  <c r="LR167" i="6"/>
  <c r="LR170" i="6" s="1"/>
  <c r="LQ172" i="6"/>
  <c r="LQ55" i="5"/>
  <c r="LR50" i="5"/>
  <c r="LR53" i="5" s="1"/>
  <c r="LQ29" i="5"/>
  <c r="LR24" i="5"/>
  <c r="LR27" i="5" s="1"/>
  <c r="LQ81" i="6"/>
  <c r="LR76" i="6"/>
  <c r="LR79" i="6" s="1"/>
  <c r="LQ16" i="5"/>
  <c r="LR11" i="5"/>
  <c r="LR14" i="5" s="1"/>
  <c r="LH219" i="6"/>
  <c r="LH222" i="6" s="1"/>
  <c r="LG224" i="6"/>
  <c r="FI120" i="5"/>
  <c r="FJ115" i="5"/>
  <c r="FJ118" i="5" s="1"/>
  <c r="IU180" i="6"/>
  <c r="IU183" i="6" s="1"/>
  <c r="IT185" i="6"/>
  <c r="LQ94" i="5"/>
  <c r="LR89" i="5"/>
  <c r="LR92" i="5" s="1"/>
  <c r="LH232" i="6"/>
  <c r="LH235" i="6" s="1"/>
  <c r="LG237" i="6"/>
  <c r="LS141" i="6"/>
  <c r="LS144" i="6" s="1"/>
  <c r="LR146" i="6"/>
  <c r="LR29" i="6"/>
  <c r="LS24" i="6"/>
  <c r="LS27" i="6" s="1"/>
  <c r="IV37" i="6"/>
  <c r="IV40" i="6" s="1"/>
  <c r="IU42" i="6"/>
  <c r="LR133" i="6"/>
  <c r="LS128" i="6"/>
  <c r="LS131" i="6" s="1"/>
  <c r="LR50" i="6"/>
  <c r="LR53" i="6" s="1"/>
  <c r="LQ55" i="6"/>
  <c r="LQ68" i="6"/>
  <c r="LR63" i="6"/>
  <c r="LR66" i="6" s="1"/>
  <c r="LS89" i="6"/>
  <c r="LS92" i="6" s="1"/>
  <c r="LR94" i="6"/>
  <c r="LS37" i="5" l="1"/>
  <c r="LS40" i="5" s="1"/>
  <c r="LR42" i="5"/>
  <c r="LR107" i="6"/>
  <c r="LS102" i="6"/>
  <c r="LS105" i="6" s="1"/>
  <c r="LR102" i="5"/>
  <c r="LR105" i="5" s="1"/>
  <c r="LQ107" i="5"/>
  <c r="IS68" i="5"/>
  <c r="IT63" i="5"/>
  <c r="IT66" i="5" s="1"/>
  <c r="LG11" i="6"/>
  <c r="LG14" i="6" s="1"/>
  <c r="LF16" i="6"/>
  <c r="LG198" i="6"/>
  <c r="LH193" i="6"/>
  <c r="LH196" i="6" s="1"/>
  <c r="LG120" i="6"/>
  <c r="LH115" i="6"/>
  <c r="LH118" i="6" s="1"/>
  <c r="LG159" i="6"/>
  <c r="LH154" i="6"/>
  <c r="LH157" i="6" s="1"/>
  <c r="IS81" i="5"/>
  <c r="IT76" i="5"/>
  <c r="IT79" i="5" s="1"/>
  <c r="LG206" i="6"/>
  <c r="LG209" i="6" s="1"/>
  <c r="LF211" i="6"/>
  <c r="LS11" i="5"/>
  <c r="LS14" i="5" s="1"/>
  <c r="LR16" i="5"/>
  <c r="LS29" i="6"/>
  <c r="LT24" i="6"/>
  <c r="LT27" i="6" s="1"/>
  <c r="LR55" i="6"/>
  <c r="LS50" i="6"/>
  <c r="LS53" i="6" s="1"/>
  <c r="IU185" i="6"/>
  <c r="IV180" i="6"/>
  <c r="IV183" i="6" s="1"/>
  <c r="LR29" i="5"/>
  <c r="LS24" i="5"/>
  <c r="LS27" i="5" s="1"/>
  <c r="FK115" i="5"/>
  <c r="FK118" i="5" s="1"/>
  <c r="FJ120" i="5"/>
  <c r="LS50" i="5"/>
  <c r="LS53" i="5" s="1"/>
  <c r="LR55" i="5"/>
  <c r="LR94" i="5"/>
  <c r="LS89" i="5"/>
  <c r="LS92" i="5" s="1"/>
  <c r="LS133" i="6"/>
  <c r="LT128" i="6"/>
  <c r="LT131" i="6" s="1"/>
  <c r="LI232" i="6"/>
  <c r="LI235" i="6" s="1"/>
  <c r="LH237" i="6"/>
  <c r="LT89" i="6"/>
  <c r="LT92" i="6" s="1"/>
  <c r="LS94" i="6"/>
  <c r="LR81" i="6"/>
  <c r="LS76" i="6"/>
  <c r="LS79" i="6" s="1"/>
  <c r="LS63" i="6"/>
  <c r="LS66" i="6" s="1"/>
  <c r="LR68" i="6"/>
  <c r="IW37" i="6"/>
  <c r="IW40" i="6" s="1"/>
  <c r="IV42" i="6"/>
  <c r="LS146" i="6"/>
  <c r="LT141" i="6"/>
  <c r="LT144" i="6" s="1"/>
  <c r="LH224" i="6"/>
  <c r="LI219" i="6"/>
  <c r="LI222" i="6" s="1"/>
  <c r="LR172" i="6"/>
  <c r="LS167" i="6"/>
  <c r="LS170" i="6" s="1"/>
  <c r="LT37" i="5" l="1"/>
  <c r="LT40" i="5" s="1"/>
  <c r="LS42" i="5"/>
  <c r="LS107" i="6"/>
  <c r="LT102" i="6"/>
  <c r="LT105" i="6" s="1"/>
  <c r="LR107" i="5"/>
  <c r="LS102" i="5"/>
  <c r="LS105" i="5" s="1"/>
  <c r="IU63" i="5"/>
  <c r="IU66" i="5" s="1"/>
  <c r="IT68" i="5"/>
  <c r="LI193" i="6"/>
  <c r="LI196" i="6" s="1"/>
  <c r="LH198" i="6"/>
  <c r="LH11" i="6"/>
  <c r="LH14" i="6" s="1"/>
  <c r="LG16" i="6"/>
  <c r="LH206" i="6"/>
  <c r="LH209" i="6" s="1"/>
  <c r="LG211" i="6"/>
  <c r="IU76" i="5"/>
  <c r="IU79" i="5" s="1"/>
  <c r="IT81" i="5"/>
  <c r="LH159" i="6"/>
  <c r="LI154" i="6"/>
  <c r="LI157" i="6" s="1"/>
  <c r="LH120" i="6"/>
  <c r="LI115" i="6"/>
  <c r="LI118" i="6" s="1"/>
  <c r="LI237" i="6"/>
  <c r="LJ232" i="6"/>
  <c r="LJ235" i="6" s="1"/>
  <c r="LU141" i="6"/>
  <c r="LU144" i="6" s="1"/>
  <c r="LT146" i="6"/>
  <c r="IV185" i="6"/>
  <c r="IW180" i="6"/>
  <c r="IW183" i="6" s="1"/>
  <c r="LT29" i="6"/>
  <c r="LU24" i="6"/>
  <c r="LU27" i="6" s="1"/>
  <c r="LS81" i="6"/>
  <c r="LT76" i="6"/>
  <c r="LT79" i="6" s="1"/>
  <c r="LS172" i="6"/>
  <c r="LT167" i="6"/>
  <c r="LT170" i="6" s="1"/>
  <c r="IW42" i="6"/>
  <c r="IX37" i="6"/>
  <c r="IX40" i="6" s="1"/>
  <c r="LT50" i="5"/>
  <c r="LT53" i="5" s="1"/>
  <c r="LS55" i="5"/>
  <c r="LS94" i="5"/>
  <c r="LT89" i="5"/>
  <c r="LT92" i="5" s="1"/>
  <c r="LI224" i="6"/>
  <c r="LJ219" i="6"/>
  <c r="LJ222" i="6" s="1"/>
  <c r="LT133" i="6"/>
  <c r="LU128" i="6"/>
  <c r="LU131" i="6" s="1"/>
  <c r="LT50" i="6"/>
  <c r="LT53" i="6" s="1"/>
  <c r="LS55" i="6"/>
  <c r="LS68" i="6"/>
  <c r="LT63" i="6"/>
  <c r="LT66" i="6" s="1"/>
  <c r="FL115" i="5"/>
  <c r="FL118" i="5" s="1"/>
  <c r="FK120" i="5"/>
  <c r="LS29" i="5"/>
  <c r="LT24" i="5"/>
  <c r="LT27" i="5" s="1"/>
  <c r="LT94" i="6"/>
  <c r="LU89" i="6"/>
  <c r="LU92" i="6" s="1"/>
  <c r="LT11" i="5"/>
  <c r="LT14" i="5" s="1"/>
  <c r="LS16" i="5"/>
  <c r="LU37" i="5" l="1"/>
  <c r="LU40" i="5" s="1"/>
  <c r="LT42" i="5"/>
  <c r="LT107" i="6"/>
  <c r="LU102" i="6"/>
  <c r="LU105" i="6" s="1"/>
  <c r="LT102" i="5"/>
  <c r="LT105" i="5" s="1"/>
  <c r="LS107" i="5"/>
  <c r="IU68" i="5"/>
  <c r="IV63" i="5"/>
  <c r="IV66" i="5" s="1"/>
  <c r="LH16" i="6"/>
  <c r="LI11" i="6"/>
  <c r="LI14" i="6" s="1"/>
  <c r="LI198" i="6"/>
  <c r="LJ193" i="6"/>
  <c r="LJ196" i="6" s="1"/>
  <c r="LI120" i="6"/>
  <c r="LJ115" i="6"/>
  <c r="LJ118" i="6" s="1"/>
  <c r="LJ154" i="6"/>
  <c r="LJ157" i="6" s="1"/>
  <c r="LI159" i="6"/>
  <c r="IU81" i="5"/>
  <c r="IV76" i="5"/>
  <c r="IV79" i="5" s="1"/>
  <c r="LH211" i="6"/>
  <c r="LI206" i="6"/>
  <c r="LI209" i="6" s="1"/>
  <c r="LV89" i="6"/>
  <c r="LV92" i="6" s="1"/>
  <c r="LU94" i="6"/>
  <c r="LT68" i="6"/>
  <c r="LU63" i="6"/>
  <c r="LU66" i="6" s="1"/>
  <c r="LK219" i="6"/>
  <c r="LK222" i="6" s="1"/>
  <c r="LJ224" i="6"/>
  <c r="IY37" i="6"/>
  <c r="IY40" i="6" s="1"/>
  <c r="IX42" i="6"/>
  <c r="IX180" i="6"/>
  <c r="IX183" i="6" s="1"/>
  <c r="IW185" i="6"/>
  <c r="LT172" i="6"/>
  <c r="LU167" i="6"/>
  <c r="LU170" i="6" s="1"/>
  <c r="LU24" i="5"/>
  <c r="LU27" i="5" s="1"/>
  <c r="LT29" i="5"/>
  <c r="LU11" i="5"/>
  <c r="LU14" i="5" s="1"/>
  <c r="LT16" i="5"/>
  <c r="LT94" i="5"/>
  <c r="LU89" i="5"/>
  <c r="LU92" i="5" s="1"/>
  <c r="LT81" i="6"/>
  <c r="LU76" i="6"/>
  <c r="LU79" i="6" s="1"/>
  <c r="LU50" i="6"/>
  <c r="LU53" i="6" s="1"/>
  <c r="LT55" i="6"/>
  <c r="LU146" i="6"/>
  <c r="LV141" i="6"/>
  <c r="LV144" i="6" s="1"/>
  <c r="LV128" i="6"/>
  <c r="LV131" i="6" s="1"/>
  <c r="LU133" i="6"/>
  <c r="LV24" i="6"/>
  <c r="LV27" i="6" s="1"/>
  <c r="LU29" i="6"/>
  <c r="LJ237" i="6"/>
  <c r="LK232" i="6"/>
  <c r="LK235" i="6" s="1"/>
  <c r="FL120" i="5"/>
  <c r="FM115" i="5"/>
  <c r="FM118" i="5" s="1"/>
  <c r="LU50" i="5"/>
  <c r="LU53" i="5" s="1"/>
  <c r="LT55" i="5"/>
  <c r="LV37" i="5" l="1"/>
  <c r="LV40" i="5" s="1"/>
  <c r="LU42" i="5"/>
  <c r="LV102" i="6"/>
  <c r="LV105" i="6" s="1"/>
  <c r="LU107" i="6"/>
  <c r="LT107" i="5"/>
  <c r="LU102" i="5"/>
  <c r="LU105" i="5" s="1"/>
  <c r="IW63" i="5"/>
  <c r="IW66" i="5" s="1"/>
  <c r="IV68" i="5"/>
  <c r="LK193" i="6"/>
  <c r="LK196" i="6" s="1"/>
  <c r="LJ198" i="6"/>
  <c r="LI16" i="6"/>
  <c r="LJ11" i="6"/>
  <c r="LJ14" i="6" s="1"/>
  <c r="IV81" i="5"/>
  <c r="IW76" i="5"/>
  <c r="IW79" i="5" s="1"/>
  <c r="LI211" i="6"/>
  <c r="LJ206" i="6"/>
  <c r="LJ209" i="6" s="1"/>
  <c r="LK154" i="6"/>
  <c r="LK157" i="6" s="1"/>
  <c r="LJ159" i="6"/>
  <c r="LJ120" i="6"/>
  <c r="LK115" i="6"/>
  <c r="LK118" i="6" s="1"/>
  <c r="FM120" i="5"/>
  <c r="FN115" i="5"/>
  <c r="FN118" i="5" s="1"/>
  <c r="IZ37" i="6"/>
  <c r="IZ40" i="6" s="1"/>
  <c r="IY42" i="6"/>
  <c r="LU94" i="5"/>
  <c r="LV89" i="5"/>
  <c r="LV92" i="5" s="1"/>
  <c r="LU81" i="6"/>
  <c r="LV76" i="6"/>
  <c r="LV79" i="6" s="1"/>
  <c r="LL219" i="6"/>
  <c r="LL222" i="6" s="1"/>
  <c r="LK224" i="6"/>
  <c r="LV146" i="6"/>
  <c r="LW141" i="6"/>
  <c r="LW144" i="6" s="1"/>
  <c r="LU68" i="6"/>
  <c r="LV63" i="6"/>
  <c r="LV66" i="6" s="1"/>
  <c r="LW24" i="6"/>
  <c r="LW27" i="6" s="1"/>
  <c r="LV29" i="6"/>
  <c r="LV11" i="5"/>
  <c r="LV14" i="5" s="1"/>
  <c r="LU16" i="5"/>
  <c r="LU172" i="6"/>
  <c r="LV167" i="6"/>
  <c r="LV170" i="6" s="1"/>
  <c r="LK237" i="6"/>
  <c r="LL232" i="6"/>
  <c r="LL235" i="6" s="1"/>
  <c r="LV50" i="5"/>
  <c r="LV53" i="5" s="1"/>
  <c r="LU55" i="5"/>
  <c r="LV133" i="6"/>
  <c r="LW128" i="6"/>
  <c r="LW131" i="6" s="1"/>
  <c r="LV50" i="6"/>
  <c r="LV53" i="6" s="1"/>
  <c r="LU55" i="6"/>
  <c r="LU29" i="5"/>
  <c r="LV24" i="5"/>
  <c r="LV27" i="5" s="1"/>
  <c r="IX185" i="6"/>
  <c r="IY180" i="6"/>
  <c r="IY183" i="6" s="1"/>
  <c r="LV94" i="6"/>
  <c r="LW89" i="6"/>
  <c r="LW92" i="6" s="1"/>
  <c r="LV42" i="5" l="1"/>
  <c r="LW37" i="5"/>
  <c r="LW40" i="5" s="1"/>
  <c r="LW102" i="6"/>
  <c r="LW105" i="6" s="1"/>
  <c r="LV107" i="6"/>
  <c r="LU107" i="5"/>
  <c r="LV102" i="5"/>
  <c r="LV105" i="5" s="1"/>
  <c r="IX63" i="5"/>
  <c r="IX66" i="5" s="1"/>
  <c r="IW68" i="5"/>
  <c r="LJ16" i="6"/>
  <c r="LK11" i="6"/>
  <c r="LK14" i="6" s="1"/>
  <c r="LK198" i="6"/>
  <c r="LL193" i="6"/>
  <c r="LL196" i="6" s="1"/>
  <c r="LK159" i="6"/>
  <c r="LL154" i="6"/>
  <c r="LL157" i="6" s="1"/>
  <c r="LL115" i="6"/>
  <c r="LL118" i="6" s="1"/>
  <c r="LK120" i="6"/>
  <c r="LK206" i="6"/>
  <c r="LK209" i="6" s="1"/>
  <c r="LJ211" i="6"/>
  <c r="IW81" i="5"/>
  <c r="IX76" i="5"/>
  <c r="IX79" i="5" s="1"/>
  <c r="LW63" i="6"/>
  <c r="LW66" i="6" s="1"/>
  <c r="LV68" i="6"/>
  <c r="LV55" i="5"/>
  <c r="LW50" i="5"/>
  <c r="LW53" i="5" s="1"/>
  <c r="LL224" i="6"/>
  <c r="LM219" i="6"/>
  <c r="LM222" i="6" s="1"/>
  <c r="LW133" i="6"/>
  <c r="LX128" i="6"/>
  <c r="LX131" i="6" s="1"/>
  <c r="LW76" i="6"/>
  <c r="LW79" i="6" s="1"/>
  <c r="LV81" i="6"/>
  <c r="LW94" i="6"/>
  <c r="LX89" i="6"/>
  <c r="LX92" i="6" s="1"/>
  <c r="LW11" i="5"/>
  <c r="LW14" i="5" s="1"/>
  <c r="LV16" i="5"/>
  <c r="LM232" i="6"/>
  <c r="LM235" i="6" s="1"/>
  <c r="LL237" i="6"/>
  <c r="LW146" i="6"/>
  <c r="LX141" i="6"/>
  <c r="LX144" i="6" s="1"/>
  <c r="IZ180" i="6"/>
  <c r="IZ183" i="6" s="1"/>
  <c r="IY185" i="6"/>
  <c r="LW29" i="6"/>
  <c r="LX24" i="6"/>
  <c r="LX27" i="6" s="1"/>
  <c r="IZ42" i="6"/>
  <c r="JA37" i="6"/>
  <c r="JA40" i="6" s="1"/>
  <c r="LV55" i="6"/>
  <c r="LW50" i="6"/>
  <c r="LW53" i="6" s="1"/>
  <c r="FO115" i="5"/>
  <c r="FO118" i="5" s="1"/>
  <c r="FN120" i="5"/>
  <c r="LV94" i="5"/>
  <c r="LW89" i="5"/>
  <c r="LW92" i="5" s="1"/>
  <c r="LV29" i="5"/>
  <c r="LW24" i="5"/>
  <c r="LW27" i="5" s="1"/>
  <c r="LV172" i="6"/>
  <c r="LW167" i="6"/>
  <c r="LW170" i="6" s="1"/>
  <c r="LW42" i="5" l="1"/>
  <c r="LX37" i="5"/>
  <c r="LX40" i="5" s="1"/>
  <c r="LX102" i="6"/>
  <c r="LX105" i="6" s="1"/>
  <c r="LW107" i="6"/>
  <c r="LV107" i="5"/>
  <c r="LW102" i="5"/>
  <c r="LW105" i="5" s="1"/>
  <c r="IY63" i="5"/>
  <c r="IY66" i="5" s="1"/>
  <c r="IX68" i="5"/>
  <c r="LL198" i="6"/>
  <c r="LM193" i="6"/>
  <c r="LM196" i="6" s="1"/>
  <c r="LL11" i="6"/>
  <c r="LL14" i="6" s="1"/>
  <c r="LK16" i="6"/>
  <c r="IX81" i="5"/>
  <c r="IY76" i="5"/>
  <c r="IY79" i="5" s="1"/>
  <c r="LK211" i="6"/>
  <c r="LL206" i="6"/>
  <c r="LL209" i="6" s="1"/>
  <c r="LL120" i="6"/>
  <c r="LM115" i="6"/>
  <c r="LM118" i="6" s="1"/>
  <c r="LL159" i="6"/>
  <c r="LM154" i="6"/>
  <c r="LM157" i="6" s="1"/>
  <c r="JA180" i="6"/>
  <c r="JA183" i="6" s="1"/>
  <c r="IZ185" i="6"/>
  <c r="LW55" i="6"/>
  <c r="LX50" i="6"/>
  <c r="LX53" i="6" s="1"/>
  <c r="LX94" i="6"/>
  <c r="LY89" i="6"/>
  <c r="LY92" i="6" s="1"/>
  <c r="LX89" i="5"/>
  <c r="LX92" i="5" s="1"/>
  <c r="LW94" i="5"/>
  <c r="LW172" i="6"/>
  <c r="LX167" i="6"/>
  <c r="LX170" i="6" s="1"/>
  <c r="JA42" i="6"/>
  <c r="JB37" i="6"/>
  <c r="JB40" i="6" s="1"/>
  <c r="LY141" i="6"/>
  <c r="LY144" i="6" s="1"/>
  <c r="LX146" i="6"/>
  <c r="LX50" i="5"/>
  <c r="LX53" i="5" s="1"/>
  <c r="LW55" i="5"/>
  <c r="LN219" i="6"/>
  <c r="LN222" i="6" s="1"/>
  <c r="LM224" i="6"/>
  <c r="FP115" i="5"/>
  <c r="FP118" i="5" s="1"/>
  <c r="FO120" i="5"/>
  <c r="LW81" i="6"/>
  <c r="LX76" i="6"/>
  <c r="LX79" i="6" s="1"/>
  <c r="LW29" i="5"/>
  <c r="LX24" i="5"/>
  <c r="LX27" i="5" s="1"/>
  <c r="LX29" i="6"/>
  <c r="LY24" i="6"/>
  <c r="LY27" i="6" s="1"/>
  <c r="LX133" i="6"/>
  <c r="LY128" i="6"/>
  <c r="LY131" i="6" s="1"/>
  <c r="LN232" i="6"/>
  <c r="LN235" i="6" s="1"/>
  <c r="LM237" i="6"/>
  <c r="LW16" i="5"/>
  <c r="LX11" i="5"/>
  <c r="LX14" i="5" s="1"/>
  <c r="LW68" i="6"/>
  <c r="LX63" i="6"/>
  <c r="LX66" i="6" s="1"/>
  <c r="LY37" i="5" l="1"/>
  <c r="LY40" i="5" s="1"/>
  <c r="LX42" i="5"/>
  <c r="LY102" i="6"/>
  <c r="LY105" i="6" s="1"/>
  <c r="LX107" i="6"/>
  <c r="LX102" i="5"/>
  <c r="LX105" i="5" s="1"/>
  <c r="LW107" i="5"/>
  <c r="IZ63" i="5"/>
  <c r="IZ66" i="5" s="1"/>
  <c r="IY68" i="5"/>
  <c r="LM11" i="6"/>
  <c r="LM14" i="6" s="1"/>
  <c r="LL16" i="6"/>
  <c r="LM198" i="6"/>
  <c r="LN193" i="6"/>
  <c r="LN196" i="6" s="1"/>
  <c r="LM159" i="6"/>
  <c r="LN154" i="6"/>
  <c r="LN157" i="6" s="1"/>
  <c r="LM120" i="6"/>
  <c r="LN115" i="6"/>
  <c r="LN118" i="6" s="1"/>
  <c r="LL211" i="6"/>
  <c r="LM206" i="6"/>
  <c r="LM209" i="6" s="1"/>
  <c r="IZ76" i="5"/>
  <c r="IZ79" i="5" s="1"/>
  <c r="IY81" i="5"/>
  <c r="LY50" i="6"/>
  <c r="LY53" i="6" s="1"/>
  <c r="LX55" i="6"/>
  <c r="LX55" i="5"/>
  <c r="LY50" i="5"/>
  <c r="LY53" i="5" s="1"/>
  <c r="LY63" i="6"/>
  <c r="LY66" i="6" s="1"/>
  <c r="LX68" i="6"/>
  <c r="LX81" i="6"/>
  <c r="LY76" i="6"/>
  <c r="LY79" i="6" s="1"/>
  <c r="LX172" i="6"/>
  <c r="LY167" i="6"/>
  <c r="LY170" i="6" s="1"/>
  <c r="LZ89" i="6"/>
  <c r="LZ92" i="6" s="1"/>
  <c r="LY94" i="6"/>
  <c r="LX16" i="5"/>
  <c r="LY11" i="5"/>
  <c r="LY14" i="5" s="1"/>
  <c r="LY29" i="6"/>
  <c r="LZ24" i="6"/>
  <c r="LZ27" i="6" s="1"/>
  <c r="LY133" i="6"/>
  <c r="LZ128" i="6"/>
  <c r="LZ131" i="6" s="1"/>
  <c r="FP120" i="5"/>
  <c r="FQ115" i="5"/>
  <c r="FQ118" i="5" s="1"/>
  <c r="LY146" i="6"/>
  <c r="LZ141" i="6"/>
  <c r="LZ144" i="6" s="1"/>
  <c r="JA185" i="6"/>
  <c r="JB180" i="6"/>
  <c r="JB183" i="6" s="1"/>
  <c r="LY24" i="5"/>
  <c r="LY27" i="5" s="1"/>
  <c r="LX29" i="5"/>
  <c r="JB42" i="6"/>
  <c r="JC37" i="6"/>
  <c r="JC40" i="6" s="1"/>
  <c r="LO232" i="6"/>
  <c r="LO235" i="6" s="1"/>
  <c r="LN237" i="6"/>
  <c r="LN224" i="6"/>
  <c r="LO219" i="6"/>
  <c r="LO222" i="6" s="1"/>
  <c r="LX94" i="5"/>
  <c r="LY89" i="5"/>
  <c r="LY92" i="5" s="1"/>
  <c r="LY42" i="5" l="1"/>
  <c r="LZ37" i="5"/>
  <c r="LZ40" i="5" s="1"/>
  <c r="LY107" i="6"/>
  <c r="LZ102" i="6"/>
  <c r="LZ105" i="6" s="1"/>
  <c r="LX107" i="5"/>
  <c r="LY102" i="5"/>
  <c r="LY105" i="5" s="1"/>
  <c r="IZ68" i="5"/>
  <c r="JA63" i="5"/>
  <c r="JA66" i="5" s="1"/>
  <c r="LN198" i="6"/>
  <c r="LO193" i="6"/>
  <c r="LO196" i="6" s="1"/>
  <c r="LN11" i="6"/>
  <c r="LN14" i="6" s="1"/>
  <c r="LM16" i="6"/>
  <c r="JA76" i="5"/>
  <c r="JA79" i="5" s="1"/>
  <c r="IZ81" i="5"/>
  <c r="LM211" i="6"/>
  <c r="LN206" i="6"/>
  <c r="LN209" i="6" s="1"/>
  <c r="LN120" i="6"/>
  <c r="LO115" i="6"/>
  <c r="LO118" i="6" s="1"/>
  <c r="LO154" i="6"/>
  <c r="LO157" i="6" s="1"/>
  <c r="LN159" i="6"/>
  <c r="JB185" i="6"/>
  <c r="JC180" i="6"/>
  <c r="JC183" i="6" s="1"/>
  <c r="LZ11" i="5"/>
  <c r="LZ14" i="5" s="1"/>
  <c r="LY16" i="5"/>
  <c r="LY172" i="6"/>
  <c r="LZ167" i="6"/>
  <c r="LZ170" i="6" s="1"/>
  <c r="MA141" i="6"/>
  <c r="MA144" i="6" s="1"/>
  <c r="LZ146" i="6"/>
  <c r="LY55" i="5"/>
  <c r="LZ50" i="5"/>
  <c r="LZ53" i="5" s="1"/>
  <c r="LP232" i="6"/>
  <c r="LP235" i="6" s="1"/>
  <c r="LO237" i="6"/>
  <c r="JC42" i="6"/>
  <c r="JD37" i="6"/>
  <c r="JD40" i="6" s="1"/>
  <c r="FR115" i="5"/>
  <c r="FR118" i="5" s="1"/>
  <c r="FQ120" i="5"/>
  <c r="LY81" i="6"/>
  <c r="LZ76" i="6"/>
  <c r="LZ79" i="6" s="1"/>
  <c r="LY94" i="5"/>
  <c r="LZ89" i="5"/>
  <c r="LZ92" i="5" s="1"/>
  <c r="LZ50" i="6"/>
  <c r="LZ53" i="6" s="1"/>
  <c r="LY55" i="6"/>
  <c r="LZ133" i="6"/>
  <c r="MA128" i="6"/>
  <c r="MA131" i="6" s="1"/>
  <c r="MA24" i="6"/>
  <c r="MA27" i="6" s="1"/>
  <c r="LZ29" i="6"/>
  <c r="LP219" i="6"/>
  <c r="LP222" i="6" s="1"/>
  <c r="LO224" i="6"/>
  <c r="LY29" i="5"/>
  <c r="LZ24" i="5"/>
  <c r="LZ27" i="5" s="1"/>
  <c r="LZ94" i="6"/>
  <c r="MA89" i="6"/>
  <c r="MA92" i="6" s="1"/>
  <c r="LY68" i="6"/>
  <c r="LZ63" i="6"/>
  <c r="LZ66" i="6" s="1"/>
  <c r="LZ42" i="5" l="1"/>
  <c r="MA37" i="5"/>
  <c r="MA40" i="5" s="1"/>
  <c r="LZ107" i="6"/>
  <c r="MA102" i="6"/>
  <c r="MA105" i="6" s="1"/>
  <c r="LZ102" i="5"/>
  <c r="LZ105" i="5" s="1"/>
  <c r="LY107" i="5"/>
  <c r="JA68" i="5"/>
  <c r="JB63" i="5"/>
  <c r="JB66" i="5" s="1"/>
  <c r="LN16" i="6"/>
  <c r="LO11" i="6"/>
  <c r="LO14" i="6" s="1"/>
  <c r="LP193" i="6"/>
  <c r="LP196" i="6" s="1"/>
  <c r="LO198" i="6"/>
  <c r="LP154" i="6"/>
  <c r="LP157" i="6" s="1"/>
  <c r="LO159" i="6"/>
  <c r="LO120" i="6"/>
  <c r="LP115" i="6"/>
  <c r="LP118" i="6" s="1"/>
  <c r="LO206" i="6"/>
  <c r="LO209" i="6" s="1"/>
  <c r="LN211" i="6"/>
  <c r="JA81" i="5"/>
  <c r="JB76" i="5"/>
  <c r="JB79" i="5" s="1"/>
  <c r="LZ29" i="5"/>
  <c r="MA24" i="5"/>
  <c r="MA27" i="5" s="1"/>
  <c r="MA133" i="6"/>
  <c r="MB128" i="6"/>
  <c r="MB131" i="6" s="1"/>
  <c r="LZ81" i="6"/>
  <c r="MA76" i="6"/>
  <c r="MA79" i="6" s="1"/>
  <c r="LP237" i="6"/>
  <c r="LQ232" i="6"/>
  <c r="LQ235" i="6" s="1"/>
  <c r="LZ55" i="5"/>
  <c r="MA50" i="5"/>
  <c r="MA53" i="5" s="1"/>
  <c r="LZ172" i="6"/>
  <c r="MA167" i="6"/>
  <c r="MA170" i="6" s="1"/>
  <c r="LQ219" i="6"/>
  <c r="LQ222" i="6" s="1"/>
  <c r="LP224" i="6"/>
  <c r="LZ55" i="6"/>
  <c r="MA50" i="6"/>
  <c r="MA53" i="6" s="1"/>
  <c r="FR120" i="5"/>
  <c r="FS115" i="5"/>
  <c r="FS118" i="5" s="1"/>
  <c r="LZ16" i="5"/>
  <c r="MA11" i="5"/>
  <c r="MA14" i="5" s="1"/>
  <c r="LZ94" i="5"/>
  <c r="MA89" i="5"/>
  <c r="MA92" i="5" s="1"/>
  <c r="JD42" i="6"/>
  <c r="JE37" i="6"/>
  <c r="JE40" i="6" s="1"/>
  <c r="JC185" i="6"/>
  <c r="JD180" i="6"/>
  <c r="JD183" i="6" s="1"/>
  <c r="MA63" i="6"/>
  <c r="MA66" i="6" s="1"/>
  <c r="LZ68" i="6"/>
  <c r="MB89" i="6"/>
  <c r="MB92" i="6" s="1"/>
  <c r="MA94" i="6"/>
  <c r="MA29" i="6"/>
  <c r="MB24" i="6"/>
  <c r="MB27" i="6" s="1"/>
  <c r="MA146" i="6"/>
  <c r="MB141" i="6"/>
  <c r="MB144" i="6" s="1"/>
  <c r="MB37" i="5" l="1"/>
  <c r="MB40" i="5" s="1"/>
  <c r="MA42" i="5"/>
  <c r="MA107" i="6"/>
  <c r="MB102" i="6"/>
  <c r="MB105" i="6" s="1"/>
  <c r="LZ107" i="5"/>
  <c r="MA102" i="5"/>
  <c r="MA105" i="5" s="1"/>
  <c r="JB68" i="5"/>
  <c r="JC63" i="5"/>
  <c r="JC66" i="5" s="1"/>
  <c r="LQ193" i="6"/>
  <c r="LQ196" i="6" s="1"/>
  <c r="LP198" i="6"/>
  <c r="LP11" i="6"/>
  <c r="LP14" i="6" s="1"/>
  <c r="LO16" i="6"/>
  <c r="LP206" i="6"/>
  <c r="LP209" i="6" s="1"/>
  <c r="LO211" i="6"/>
  <c r="JB81" i="5"/>
  <c r="JC76" i="5"/>
  <c r="JC79" i="5" s="1"/>
  <c r="LP120" i="6"/>
  <c r="LQ115" i="6"/>
  <c r="LQ118" i="6" s="1"/>
  <c r="LP159" i="6"/>
  <c r="LQ154" i="6"/>
  <c r="LQ157" i="6" s="1"/>
  <c r="LQ224" i="6"/>
  <c r="LR219" i="6"/>
  <c r="LR222" i="6" s="1"/>
  <c r="MB76" i="6"/>
  <c r="MB79" i="6" s="1"/>
  <c r="MA81" i="6"/>
  <c r="MB11" i="5"/>
  <c r="MB14" i="5" s="1"/>
  <c r="MA16" i="5"/>
  <c r="MA172" i="6"/>
  <c r="MB167" i="6"/>
  <c r="MB170" i="6" s="1"/>
  <c r="LQ237" i="6"/>
  <c r="LR232" i="6"/>
  <c r="LR235" i="6" s="1"/>
  <c r="MB133" i="6"/>
  <c r="MC128" i="6"/>
  <c r="MC131" i="6" s="1"/>
  <c r="FT115" i="5"/>
  <c r="FT118" i="5" s="1"/>
  <c r="FS120" i="5"/>
  <c r="MB29" i="6"/>
  <c r="MC24" i="6"/>
  <c r="MC27" i="6" s="1"/>
  <c r="MA94" i="5"/>
  <c r="MB89" i="5"/>
  <c r="MB92" i="5" s="1"/>
  <c r="MA68" i="6"/>
  <c r="MB63" i="6"/>
  <c r="MB66" i="6" s="1"/>
  <c r="JE180" i="6"/>
  <c r="JE183" i="6" s="1"/>
  <c r="JD185" i="6"/>
  <c r="JE42" i="6"/>
  <c r="JF37" i="6"/>
  <c r="JF40" i="6" s="1"/>
  <c r="MA55" i="6"/>
  <c r="MB50" i="6"/>
  <c r="MB53" i="6" s="1"/>
  <c r="MB50" i="5"/>
  <c r="MB53" i="5" s="1"/>
  <c r="MA55" i="5"/>
  <c r="MA29" i="5"/>
  <c r="MB24" i="5"/>
  <c r="MB27" i="5" s="1"/>
  <c r="MC141" i="6"/>
  <c r="MC144" i="6" s="1"/>
  <c r="MB146" i="6"/>
  <c r="MB94" i="6"/>
  <c r="MC89" i="6"/>
  <c r="MC92" i="6" s="1"/>
  <c r="MB42" i="5" l="1"/>
  <c r="MC37" i="5"/>
  <c r="MC40" i="5" s="1"/>
  <c r="MC102" i="6"/>
  <c r="MC105" i="6" s="1"/>
  <c r="MB107" i="6"/>
  <c r="MB102" i="5"/>
  <c r="MB105" i="5" s="1"/>
  <c r="MA107" i="5"/>
  <c r="JC68" i="5"/>
  <c r="JD63" i="5"/>
  <c r="JD66" i="5" s="1"/>
  <c r="LQ11" i="6"/>
  <c r="LQ14" i="6" s="1"/>
  <c r="LP16" i="6"/>
  <c r="LQ198" i="6"/>
  <c r="LR193" i="6"/>
  <c r="LR196" i="6" s="1"/>
  <c r="LQ159" i="6"/>
  <c r="LR154" i="6"/>
  <c r="LR157" i="6" s="1"/>
  <c r="LQ120" i="6"/>
  <c r="LR115" i="6"/>
  <c r="LR118" i="6" s="1"/>
  <c r="JC81" i="5"/>
  <c r="JD76" i="5"/>
  <c r="JD79" i="5" s="1"/>
  <c r="LP211" i="6"/>
  <c r="LQ206" i="6"/>
  <c r="LQ209" i="6" s="1"/>
  <c r="FT120" i="5"/>
  <c r="FU115" i="5"/>
  <c r="FU118" i="5" s="1"/>
  <c r="MC133" i="6"/>
  <c r="MD128" i="6"/>
  <c r="MD131" i="6" s="1"/>
  <c r="MB55" i="6"/>
  <c r="MC50" i="6"/>
  <c r="MC53" i="6" s="1"/>
  <c r="MC11" i="5"/>
  <c r="MC14" i="5" s="1"/>
  <c r="MB16" i="5"/>
  <c r="JG37" i="6"/>
  <c r="JG40" i="6" s="1"/>
  <c r="JF42" i="6"/>
  <c r="MD24" i="6"/>
  <c r="MD27" i="6" s="1"/>
  <c r="MC29" i="6"/>
  <c r="LR237" i="6"/>
  <c r="LS232" i="6"/>
  <c r="LS235" i="6" s="1"/>
  <c r="MB94" i="5"/>
  <c r="MC89" i="5"/>
  <c r="MC92" i="5" s="1"/>
  <c r="MD89" i="6"/>
  <c r="MD92" i="6" s="1"/>
  <c r="MC94" i="6"/>
  <c r="MC63" i="6"/>
  <c r="MC66" i="6" s="1"/>
  <c r="MB68" i="6"/>
  <c r="MC167" i="6"/>
  <c r="MC170" i="6" s="1"/>
  <c r="MB172" i="6"/>
  <c r="LR224" i="6"/>
  <c r="LS219" i="6"/>
  <c r="LS222" i="6" s="1"/>
  <c r="MC24" i="5"/>
  <c r="MC27" i="5" s="1"/>
  <c r="MB29" i="5"/>
  <c r="JE185" i="6"/>
  <c r="JF180" i="6"/>
  <c r="JF183" i="6" s="1"/>
  <c r="MC146" i="6"/>
  <c r="MD141" i="6"/>
  <c r="MD144" i="6" s="1"/>
  <c r="MB55" i="5"/>
  <c r="MC50" i="5"/>
  <c r="MC53" i="5" s="1"/>
  <c r="MB81" i="6"/>
  <c r="MC76" i="6"/>
  <c r="MC79" i="6" s="1"/>
  <c r="MC42" i="5" l="1"/>
  <c r="MD37" i="5"/>
  <c r="MD40" i="5" s="1"/>
  <c r="MC107" i="6"/>
  <c r="MD102" i="6"/>
  <c r="MD105" i="6" s="1"/>
  <c r="MB107" i="5"/>
  <c r="MC102" i="5"/>
  <c r="MC105" i="5" s="1"/>
  <c r="JE63" i="5"/>
  <c r="JE66" i="5" s="1"/>
  <c r="JD68" i="5"/>
  <c r="LR198" i="6"/>
  <c r="LS193" i="6"/>
  <c r="LS196" i="6" s="1"/>
  <c r="LQ16" i="6"/>
  <c r="LR11" i="6"/>
  <c r="LR14" i="6" s="1"/>
  <c r="LR206" i="6"/>
  <c r="LR209" i="6" s="1"/>
  <c r="LQ211" i="6"/>
  <c r="JD81" i="5"/>
  <c r="JE76" i="5"/>
  <c r="JE79" i="5" s="1"/>
  <c r="LR120" i="6"/>
  <c r="LS115" i="6"/>
  <c r="LS118" i="6" s="1"/>
  <c r="LR159" i="6"/>
  <c r="LS154" i="6"/>
  <c r="LS157" i="6" s="1"/>
  <c r="LS237" i="6"/>
  <c r="LT232" i="6"/>
  <c r="LT235" i="6" s="1"/>
  <c r="MC55" i="6"/>
  <c r="MD50" i="6"/>
  <c r="MD53" i="6" s="1"/>
  <c r="FV115" i="5"/>
  <c r="FV118" i="5" s="1"/>
  <c r="FU120" i="5"/>
  <c r="MC29" i="5"/>
  <c r="MD24" i="5"/>
  <c r="MD27" i="5" s="1"/>
  <c r="MC68" i="6"/>
  <c r="MD63" i="6"/>
  <c r="MD66" i="6" s="1"/>
  <c r="ME24" i="6"/>
  <c r="ME27" i="6" s="1"/>
  <c r="MD29" i="6"/>
  <c r="MD50" i="5"/>
  <c r="MD53" i="5" s="1"/>
  <c r="MC55" i="5"/>
  <c r="LT219" i="6"/>
  <c r="LT222" i="6" s="1"/>
  <c r="LS224" i="6"/>
  <c r="MC94" i="5"/>
  <c r="MD89" i="5"/>
  <c r="MD92" i="5" s="1"/>
  <c r="JF185" i="6"/>
  <c r="JG180" i="6"/>
  <c r="JG183" i="6" s="1"/>
  <c r="JH37" i="6"/>
  <c r="JH40" i="6" s="1"/>
  <c r="JG42" i="6"/>
  <c r="MC81" i="6"/>
  <c r="MD76" i="6"/>
  <c r="MD79" i="6" s="1"/>
  <c r="MD94" i="6"/>
  <c r="ME89" i="6"/>
  <c r="ME92" i="6" s="1"/>
  <c r="MD133" i="6"/>
  <c r="ME128" i="6"/>
  <c r="ME131" i="6" s="1"/>
  <c r="ME141" i="6"/>
  <c r="ME144" i="6" s="1"/>
  <c r="MD146" i="6"/>
  <c r="MC172" i="6"/>
  <c r="MD167" i="6"/>
  <c r="MD170" i="6" s="1"/>
  <c r="MD11" i="5"/>
  <c r="MD14" i="5" s="1"/>
  <c r="MC16" i="5"/>
  <c r="MD42" i="5" l="1"/>
  <c r="ME37" i="5"/>
  <c r="ME40" i="5" s="1"/>
  <c r="MD107" i="6"/>
  <c r="ME102" i="6"/>
  <c r="ME105" i="6" s="1"/>
  <c r="MD102" i="5"/>
  <c r="MD105" i="5" s="1"/>
  <c r="MC107" i="5"/>
  <c r="JF63" i="5"/>
  <c r="JF66" i="5" s="1"/>
  <c r="JE68" i="5"/>
  <c r="LR16" i="6"/>
  <c r="LS11" i="6"/>
  <c r="LS14" i="6" s="1"/>
  <c r="LT193" i="6"/>
  <c r="LT196" i="6" s="1"/>
  <c r="LS198" i="6"/>
  <c r="LS159" i="6"/>
  <c r="LT154" i="6"/>
  <c r="LT157" i="6" s="1"/>
  <c r="LT115" i="6"/>
  <c r="LT118" i="6" s="1"/>
  <c r="LS120" i="6"/>
  <c r="JF76" i="5"/>
  <c r="JF79" i="5" s="1"/>
  <c r="JE81" i="5"/>
  <c r="LS206" i="6"/>
  <c r="LS209" i="6" s="1"/>
  <c r="LR211" i="6"/>
  <c r="LU219" i="6"/>
  <c r="LU222" i="6" s="1"/>
  <c r="LT224" i="6"/>
  <c r="ME24" i="5"/>
  <c r="ME27" i="5" s="1"/>
  <c r="MD29" i="5"/>
  <c r="MD81" i="6"/>
  <c r="ME76" i="6"/>
  <c r="ME79" i="6" s="1"/>
  <c r="ME11" i="5"/>
  <c r="ME14" i="5" s="1"/>
  <c r="MD16" i="5"/>
  <c r="MD55" i="5"/>
  <c r="ME50" i="5"/>
  <c r="ME53" i="5" s="1"/>
  <c r="ME94" i="6"/>
  <c r="MF89" i="6"/>
  <c r="MF92" i="6" s="1"/>
  <c r="ME146" i="6"/>
  <c r="MF141" i="6"/>
  <c r="MF144" i="6" s="1"/>
  <c r="ME133" i="6"/>
  <c r="MF128" i="6"/>
  <c r="MF131" i="6" s="1"/>
  <c r="JI37" i="6"/>
  <c r="JI40" i="6" s="1"/>
  <c r="JH42" i="6"/>
  <c r="JG185" i="6"/>
  <c r="JH180" i="6"/>
  <c r="JH183" i="6" s="1"/>
  <c r="ME29" i="6"/>
  <c r="MF24" i="6"/>
  <c r="MF27" i="6" s="1"/>
  <c r="FW115" i="5"/>
  <c r="FW118" i="5" s="1"/>
  <c r="FV120" i="5"/>
  <c r="MD94" i="5"/>
  <c r="ME89" i="5"/>
  <c r="ME92" i="5" s="1"/>
  <c r="ME63" i="6"/>
  <c r="ME66" i="6" s="1"/>
  <c r="MD68" i="6"/>
  <c r="MD55" i="6"/>
  <c r="ME50" i="6"/>
  <c r="ME53" i="6" s="1"/>
  <c r="LT237" i="6"/>
  <c r="LU232" i="6"/>
  <c r="LU235" i="6" s="1"/>
  <c r="MD172" i="6"/>
  <c r="ME167" i="6"/>
  <c r="ME170" i="6" s="1"/>
  <c r="ME42" i="5" l="1"/>
  <c r="MF37" i="5"/>
  <c r="MF40" i="5" s="1"/>
  <c r="ME107" i="6"/>
  <c r="MF102" i="6"/>
  <c r="MF105" i="6" s="1"/>
  <c r="ME102" i="5"/>
  <c r="ME105" i="5" s="1"/>
  <c r="MD107" i="5"/>
  <c r="JF68" i="5"/>
  <c r="JG63" i="5"/>
  <c r="JG66" i="5" s="1"/>
  <c r="LT198" i="6"/>
  <c r="LU193" i="6"/>
  <c r="LU196" i="6" s="1"/>
  <c r="LT11" i="6"/>
  <c r="LT14" i="6" s="1"/>
  <c r="LS16" i="6"/>
  <c r="LT206" i="6"/>
  <c r="LT209" i="6" s="1"/>
  <c r="LS211" i="6"/>
  <c r="JF81" i="5"/>
  <c r="JG76" i="5"/>
  <c r="JG79" i="5" s="1"/>
  <c r="LT120" i="6"/>
  <c r="LU115" i="6"/>
  <c r="LU118" i="6" s="1"/>
  <c r="LT159" i="6"/>
  <c r="LU154" i="6"/>
  <c r="LU157" i="6" s="1"/>
  <c r="MG89" i="6"/>
  <c r="MG92" i="6" s="1"/>
  <c r="MF94" i="6"/>
  <c r="MF29" i="6"/>
  <c r="MG24" i="6"/>
  <c r="MG27" i="6" s="1"/>
  <c r="JJ37" i="6"/>
  <c r="JJ40" i="6" s="1"/>
  <c r="JI42" i="6"/>
  <c r="ME55" i="6"/>
  <c r="MF50" i="6"/>
  <c r="MF53" i="6" s="1"/>
  <c r="MF133" i="6"/>
  <c r="MG128" i="6"/>
  <c r="MG131" i="6" s="1"/>
  <c r="MF50" i="5"/>
  <c r="MF53" i="5" s="1"/>
  <c r="ME55" i="5"/>
  <c r="ME81" i="6"/>
  <c r="MF76" i="6"/>
  <c r="MF79" i="6" s="1"/>
  <c r="LV232" i="6"/>
  <c r="LV235" i="6" s="1"/>
  <c r="LU237" i="6"/>
  <c r="FW120" i="5"/>
  <c r="FX115" i="5"/>
  <c r="FX118" i="5" s="1"/>
  <c r="ME172" i="6"/>
  <c r="MF167" i="6"/>
  <c r="MF170" i="6" s="1"/>
  <c r="MG141" i="6"/>
  <c r="MG144" i="6" s="1"/>
  <c r="MF146" i="6"/>
  <c r="ME94" i="5"/>
  <c r="MF89" i="5"/>
  <c r="MF92" i="5" s="1"/>
  <c r="ME29" i="5"/>
  <c r="MF24" i="5"/>
  <c r="MF27" i="5" s="1"/>
  <c r="JH185" i="6"/>
  <c r="JI180" i="6"/>
  <c r="JI183" i="6" s="1"/>
  <c r="ME68" i="6"/>
  <c r="MF63" i="6"/>
  <c r="MF66" i="6" s="1"/>
  <c r="ME16" i="5"/>
  <c r="MF11" i="5"/>
  <c r="MF14" i="5" s="1"/>
  <c r="LV219" i="6"/>
  <c r="LV222" i="6" s="1"/>
  <c r="LU224" i="6"/>
  <c r="MG37" i="5" l="1"/>
  <c r="MG40" i="5" s="1"/>
  <c r="MF42" i="5"/>
  <c r="MG102" i="6"/>
  <c r="MG105" i="6" s="1"/>
  <c r="MF107" i="6"/>
  <c r="MF102" i="5"/>
  <c r="MF105" i="5" s="1"/>
  <c r="ME107" i="5"/>
  <c r="JH63" i="5"/>
  <c r="JH66" i="5" s="1"/>
  <c r="JG68" i="5"/>
  <c r="LT16" i="6"/>
  <c r="LU11" i="6"/>
  <c r="LU14" i="6" s="1"/>
  <c r="LU198" i="6"/>
  <c r="LV193" i="6"/>
  <c r="LV196" i="6" s="1"/>
  <c r="LU159" i="6"/>
  <c r="LV154" i="6"/>
  <c r="LV157" i="6" s="1"/>
  <c r="LU120" i="6"/>
  <c r="LV115" i="6"/>
  <c r="LV118" i="6" s="1"/>
  <c r="JG81" i="5"/>
  <c r="JH76" i="5"/>
  <c r="JH79" i="5" s="1"/>
  <c r="LT211" i="6"/>
  <c r="LU206" i="6"/>
  <c r="LU209" i="6" s="1"/>
  <c r="MF81" i="6"/>
  <c r="MG76" i="6"/>
  <c r="MG79" i="6" s="1"/>
  <c r="MF94" i="5"/>
  <c r="MG89" i="5"/>
  <c r="MG92" i="5" s="1"/>
  <c r="JJ42" i="6"/>
  <c r="JK37" i="6"/>
  <c r="JK40" i="6" s="1"/>
  <c r="JI185" i="6"/>
  <c r="JJ180" i="6"/>
  <c r="JJ183" i="6" s="1"/>
  <c r="MF16" i="5"/>
  <c r="MG11" i="5"/>
  <c r="MG14" i="5" s="1"/>
  <c r="FX120" i="5"/>
  <c r="FY115" i="5"/>
  <c r="FY118" i="5" s="1"/>
  <c r="MG50" i="6"/>
  <c r="MG53" i="6" s="1"/>
  <c r="MF55" i="6"/>
  <c r="MH24" i="6"/>
  <c r="MH27" i="6" s="1"/>
  <c r="MG29" i="6"/>
  <c r="LW219" i="6"/>
  <c r="LW222" i="6" s="1"/>
  <c r="LV224" i="6"/>
  <c r="MG146" i="6"/>
  <c r="MH141" i="6"/>
  <c r="MH144" i="6" s="1"/>
  <c r="MF55" i="5"/>
  <c r="MG50" i="5"/>
  <c r="MG53" i="5" s="1"/>
  <c r="MF29" i="5"/>
  <c r="MG24" i="5"/>
  <c r="MG27" i="5" s="1"/>
  <c r="MG167" i="6"/>
  <c r="MG170" i="6" s="1"/>
  <c r="MF172" i="6"/>
  <c r="MG133" i="6"/>
  <c r="MH128" i="6"/>
  <c r="MH131" i="6" s="1"/>
  <c r="MG63" i="6"/>
  <c r="MG66" i="6" s="1"/>
  <c r="MF68" i="6"/>
  <c r="LW232" i="6"/>
  <c r="LW235" i="6" s="1"/>
  <c r="LV237" i="6"/>
  <c r="MG94" i="6"/>
  <c r="MH89" i="6"/>
  <c r="MH92" i="6" s="1"/>
  <c r="MG42" i="5" l="1"/>
  <c r="MH37" i="5"/>
  <c r="MH40" i="5" s="1"/>
  <c r="MG107" i="6"/>
  <c r="MH102" i="6"/>
  <c r="MH105" i="6" s="1"/>
  <c r="MF107" i="5"/>
  <c r="MG102" i="5"/>
  <c r="MG105" i="5" s="1"/>
  <c r="JH68" i="5"/>
  <c r="JI63" i="5"/>
  <c r="JI66" i="5" s="1"/>
  <c r="LV198" i="6"/>
  <c r="LW193" i="6"/>
  <c r="LW196" i="6" s="1"/>
  <c r="LV11" i="6"/>
  <c r="LV14" i="6" s="1"/>
  <c r="LU16" i="6"/>
  <c r="LV206" i="6"/>
  <c r="LV209" i="6" s="1"/>
  <c r="LU211" i="6"/>
  <c r="JH81" i="5"/>
  <c r="JI76" i="5"/>
  <c r="JI79" i="5" s="1"/>
  <c r="LV120" i="6"/>
  <c r="LW115" i="6"/>
  <c r="LW118" i="6" s="1"/>
  <c r="LV159" i="6"/>
  <c r="LW154" i="6"/>
  <c r="LW157" i="6" s="1"/>
  <c r="MG29" i="5"/>
  <c r="MH24" i="5"/>
  <c r="MH27" i="5" s="1"/>
  <c r="MG16" i="5"/>
  <c r="MH11" i="5"/>
  <c r="MH14" i="5" s="1"/>
  <c r="MH94" i="6"/>
  <c r="MI89" i="6"/>
  <c r="MI92" i="6" s="1"/>
  <c r="JK180" i="6"/>
  <c r="JK183" i="6" s="1"/>
  <c r="JJ185" i="6"/>
  <c r="MH76" i="6"/>
  <c r="MH79" i="6" s="1"/>
  <c r="MG81" i="6"/>
  <c r="LX219" i="6"/>
  <c r="LX222" i="6" s="1"/>
  <c r="LW224" i="6"/>
  <c r="MI24" i="6"/>
  <c r="MI27" i="6" s="1"/>
  <c r="MH29" i="6"/>
  <c r="MG55" i="5"/>
  <c r="MH50" i="5"/>
  <c r="MH53" i="5" s="1"/>
  <c r="JL37" i="6"/>
  <c r="JL40" i="6" s="1"/>
  <c r="JK42" i="6"/>
  <c r="MH89" i="5"/>
  <c r="MH92" i="5" s="1"/>
  <c r="MG94" i="5"/>
  <c r="LX232" i="6"/>
  <c r="LX235" i="6" s="1"/>
  <c r="LW237" i="6"/>
  <c r="MH50" i="6"/>
  <c r="MH53" i="6" s="1"/>
  <c r="MG55" i="6"/>
  <c r="MH133" i="6"/>
  <c r="MI128" i="6"/>
  <c r="MI131" i="6" s="1"/>
  <c r="MI141" i="6"/>
  <c r="MI144" i="6" s="1"/>
  <c r="MH146" i="6"/>
  <c r="FZ115" i="5"/>
  <c r="FZ118" i="5" s="1"/>
  <c r="FY120" i="5"/>
  <c r="MH63" i="6"/>
  <c r="MH66" i="6" s="1"/>
  <c r="MG68" i="6"/>
  <c r="MG172" i="6"/>
  <c r="MH167" i="6"/>
  <c r="MH170" i="6" s="1"/>
  <c r="MH42" i="5" l="1"/>
  <c r="MI37" i="5"/>
  <c r="MI40" i="5" s="1"/>
  <c r="MI102" i="6"/>
  <c r="MI105" i="6" s="1"/>
  <c r="MH107" i="6"/>
  <c r="MG107" i="5"/>
  <c r="MH102" i="5"/>
  <c r="MH105" i="5" s="1"/>
  <c r="JI68" i="5"/>
  <c r="JJ63" i="5"/>
  <c r="JJ66" i="5" s="1"/>
  <c r="LV16" i="6"/>
  <c r="LW11" i="6"/>
  <c r="LW14" i="6" s="1"/>
  <c r="LW198" i="6"/>
  <c r="LX193" i="6"/>
  <c r="LX196" i="6" s="1"/>
  <c r="LW159" i="6"/>
  <c r="LX154" i="6"/>
  <c r="LX157" i="6" s="1"/>
  <c r="LW120" i="6"/>
  <c r="LX115" i="6"/>
  <c r="LX118" i="6" s="1"/>
  <c r="JI81" i="5"/>
  <c r="JJ76" i="5"/>
  <c r="JJ79" i="5" s="1"/>
  <c r="LW206" i="6"/>
  <c r="LW209" i="6" s="1"/>
  <c r="LV211" i="6"/>
  <c r="MH172" i="6"/>
  <c r="MI167" i="6"/>
  <c r="MI170" i="6" s="1"/>
  <c r="MI133" i="6"/>
  <c r="MJ128" i="6"/>
  <c r="MJ131" i="6" s="1"/>
  <c r="LX237" i="6"/>
  <c r="LY232" i="6"/>
  <c r="LY235" i="6" s="1"/>
  <c r="MJ24" i="6"/>
  <c r="MJ27" i="6" s="1"/>
  <c r="MI29" i="6"/>
  <c r="MH81" i="6"/>
  <c r="MI76" i="6"/>
  <c r="MI79" i="6" s="1"/>
  <c r="MH68" i="6"/>
  <c r="MI63" i="6"/>
  <c r="MI66" i="6" s="1"/>
  <c r="MH94" i="5"/>
  <c r="MI89" i="5"/>
  <c r="MI92" i="5" s="1"/>
  <c r="MI11" i="5"/>
  <c r="MI14" i="5" s="1"/>
  <c r="MH16" i="5"/>
  <c r="JL42" i="6"/>
  <c r="JM37" i="6"/>
  <c r="JM40" i="6" s="1"/>
  <c r="JK185" i="6"/>
  <c r="JL180" i="6"/>
  <c r="JL183" i="6" s="1"/>
  <c r="MI50" i="5"/>
  <c r="MI53" i="5" s="1"/>
  <c r="MH55" i="5"/>
  <c r="MJ89" i="6"/>
  <c r="MJ92" i="6" s="1"/>
  <c r="MI94" i="6"/>
  <c r="MH29" i="5"/>
  <c r="MI24" i="5"/>
  <c r="MI27" i="5" s="1"/>
  <c r="FZ120" i="5"/>
  <c r="GA115" i="5"/>
  <c r="GA118" i="5" s="1"/>
  <c r="MJ141" i="6"/>
  <c r="MJ144" i="6" s="1"/>
  <c r="MI146" i="6"/>
  <c r="MH55" i="6"/>
  <c r="MI50" i="6"/>
  <c r="MI53" i="6" s="1"/>
  <c r="LY219" i="6"/>
  <c r="LY222" i="6" s="1"/>
  <c r="LX224" i="6"/>
  <c r="MI42" i="5" l="1"/>
  <c r="MJ37" i="5"/>
  <c r="MJ40" i="5" s="1"/>
  <c r="MI107" i="6"/>
  <c r="MJ102" i="6"/>
  <c r="MJ105" i="6" s="1"/>
  <c r="MH107" i="5"/>
  <c r="MI102" i="5"/>
  <c r="MI105" i="5" s="1"/>
  <c r="JJ68" i="5"/>
  <c r="JK63" i="5"/>
  <c r="JK66" i="5" s="1"/>
  <c r="LY193" i="6"/>
  <c r="LY196" i="6" s="1"/>
  <c r="LX198" i="6"/>
  <c r="LX11" i="6"/>
  <c r="LX14" i="6" s="1"/>
  <c r="LW16" i="6"/>
  <c r="LX206" i="6"/>
  <c r="LX209" i="6" s="1"/>
  <c r="LW211" i="6"/>
  <c r="JJ81" i="5"/>
  <c r="JK76" i="5"/>
  <c r="JK79" i="5" s="1"/>
  <c r="LY115" i="6"/>
  <c r="LY118" i="6" s="1"/>
  <c r="LX120" i="6"/>
  <c r="LX159" i="6"/>
  <c r="LY154" i="6"/>
  <c r="LY157" i="6" s="1"/>
  <c r="JM42" i="6"/>
  <c r="JN37" i="6"/>
  <c r="JN40" i="6" s="1"/>
  <c r="MJ94" i="6"/>
  <c r="MK89" i="6"/>
  <c r="MK92" i="6" s="1"/>
  <c r="MJ89" i="5"/>
  <c r="MJ92" i="5" s="1"/>
  <c r="MI94" i="5"/>
  <c r="MI55" i="5"/>
  <c r="MJ50" i="5"/>
  <c r="MJ53" i="5" s="1"/>
  <c r="MI16" i="5"/>
  <c r="MJ11" i="5"/>
  <c r="MJ14" i="5" s="1"/>
  <c r="MI55" i="6"/>
  <c r="MJ50" i="6"/>
  <c r="MJ53" i="6" s="1"/>
  <c r="MI68" i="6"/>
  <c r="MJ63" i="6"/>
  <c r="MJ66" i="6" s="1"/>
  <c r="MI81" i="6"/>
  <c r="MJ76" i="6"/>
  <c r="MJ79" i="6" s="1"/>
  <c r="MJ133" i="6"/>
  <c r="MK128" i="6"/>
  <c r="MK131" i="6" s="1"/>
  <c r="GB115" i="5"/>
  <c r="GB118" i="5" s="1"/>
  <c r="GA120" i="5"/>
  <c r="LZ219" i="6"/>
  <c r="LZ222" i="6" s="1"/>
  <c r="LY224" i="6"/>
  <c r="MI29" i="5"/>
  <c r="MJ24" i="5"/>
  <c r="MJ27" i="5" s="1"/>
  <c r="JL185" i="6"/>
  <c r="JM180" i="6"/>
  <c r="JM183" i="6" s="1"/>
  <c r="MI172" i="6"/>
  <c r="MJ167" i="6"/>
  <c r="MJ170" i="6" s="1"/>
  <c r="LZ232" i="6"/>
  <c r="LZ235" i="6" s="1"/>
  <c r="LY237" i="6"/>
  <c r="MK141" i="6"/>
  <c r="MK144" i="6" s="1"/>
  <c r="MJ146" i="6"/>
  <c r="MK24" i="6"/>
  <c r="MK27" i="6" s="1"/>
  <c r="MJ29" i="6"/>
  <c r="MJ42" i="5" l="1"/>
  <c r="MK37" i="5"/>
  <c r="MK40" i="5" s="1"/>
  <c r="MK102" i="6"/>
  <c r="MK105" i="6" s="1"/>
  <c r="MJ107" i="6"/>
  <c r="MJ102" i="5"/>
  <c r="MJ105" i="5" s="1"/>
  <c r="MI107" i="5"/>
  <c r="JK68" i="5"/>
  <c r="JL63" i="5"/>
  <c r="JL66" i="5" s="1"/>
  <c r="LX16" i="6"/>
  <c r="LY11" i="6"/>
  <c r="LY14" i="6" s="1"/>
  <c r="LY198" i="6"/>
  <c r="LZ193" i="6"/>
  <c r="LZ196" i="6" s="1"/>
  <c r="LY120" i="6"/>
  <c r="LZ115" i="6"/>
  <c r="LZ118" i="6" s="1"/>
  <c r="JK81" i="5"/>
  <c r="JL76" i="5"/>
  <c r="JL79" i="5" s="1"/>
  <c r="LZ154" i="6"/>
  <c r="LZ157" i="6" s="1"/>
  <c r="LY159" i="6"/>
  <c r="LX211" i="6"/>
  <c r="LY206" i="6"/>
  <c r="LY209" i="6" s="1"/>
  <c r="MK24" i="5"/>
  <c r="MK27" i="5" s="1"/>
  <c r="MJ29" i="5"/>
  <c r="MJ81" i="6"/>
  <c r="MK76" i="6"/>
  <c r="MK79" i="6" s="1"/>
  <c r="MJ94" i="5"/>
  <c r="MK89" i="5"/>
  <c r="MK92" i="5" s="1"/>
  <c r="MK63" i="6"/>
  <c r="MK66" i="6" s="1"/>
  <c r="MJ68" i="6"/>
  <c r="ML24" i="6"/>
  <c r="ML27" i="6" s="1"/>
  <c r="MK29" i="6"/>
  <c r="MA219" i="6"/>
  <c r="MA222" i="6" s="1"/>
  <c r="LZ224" i="6"/>
  <c r="MJ16" i="5"/>
  <c r="MK11" i="5"/>
  <c r="MK14" i="5" s="1"/>
  <c r="ML89" i="6"/>
  <c r="ML92" i="6" s="1"/>
  <c r="MK94" i="6"/>
  <c r="LZ237" i="6"/>
  <c r="MA232" i="6"/>
  <c r="MA235" i="6" s="1"/>
  <c r="GB120" i="5"/>
  <c r="GC115" i="5"/>
  <c r="GC118" i="5" s="1"/>
  <c r="JM185" i="6"/>
  <c r="JN180" i="6"/>
  <c r="JN183" i="6" s="1"/>
  <c r="MK133" i="6"/>
  <c r="ML128" i="6"/>
  <c r="ML131" i="6" s="1"/>
  <c r="MJ55" i="6"/>
  <c r="MK50" i="6"/>
  <c r="MK53" i="6" s="1"/>
  <c r="MJ55" i="5"/>
  <c r="MK50" i="5"/>
  <c r="MK53" i="5" s="1"/>
  <c r="JN42" i="6"/>
  <c r="JO37" i="6"/>
  <c r="JO40" i="6" s="1"/>
  <c r="MJ172" i="6"/>
  <c r="MK167" i="6"/>
  <c r="MK170" i="6" s="1"/>
  <c r="MK146" i="6"/>
  <c r="ML141" i="6"/>
  <c r="ML144" i="6" s="1"/>
  <c r="ML37" i="5" l="1"/>
  <c r="ML40" i="5" s="1"/>
  <c r="MK42" i="5"/>
  <c r="ML102" i="6"/>
  <c r="ML105" i="6" s="1"/>
  <c r="MK107" i="6"/>
  <c r="MJ107" i="5"/>
  <c r="MK102" i="5"/>
  <c r="MK105" i="5" s="1"/>
  <c r="JL68" i="5"/>
  <c r="JM63" i="5"/>
  <c r="JM66" i="5" s="1"/>
  <c r="LZ198" i="6"/>
  <c r="MA193" i="6"/>
  <c r="MA196" i="6" s="1"/>
  <c r="LZ11" i="6"/>
  <c r="LZ14" i="6" s="1"/>
  <c r="LY16" i="6"/>
  <c r="LY211" i="6"/>
  <c r="LZ206" i="6"/>
  <c r="LZ209" i="6" s="1"/>
  <c r="MA154" i="6"/>
  <c r="MA157" i="6" s="1"/>
  <c r="LZ159" i="6"/>
  <c r="JL81" i="5"/>
  <c r="JM76" i="5"/>
  <c r="JM79" i="5" s="1"/>
  <c r="LZ120" i="6"/>
  <c r="MA115" i="6"/>
  <c r="MA118" i="6" s="1"/>
  <c r="ML133" i="6"/>
  <c r="MM128" i="6"/>
  <c r="MM131" i="6" s="1"/>
  <c r="MA237" i="6"/>
  <c r="MB232" i="6"/>
  <c r="MB235" i="6" s="1"/>
  <c r="ML146" i="6"/>
  <c r="MM141" i="6"/>
  <c r="MM144" i="6" s="1"/>
  <c r="JO42" i="6"/>
  <c r="JP37" i="6"/>
  <c r="JP40" i="6" s="1"/>
  <c r="JN185" i="6"/>
  <c r="JO180" i="6"/>
  <c r="JO183" i="6" s="1"/>
  <c r="MA224" i="6"/>
  <c r="MB219" i="6"/>
  <c r="MB222" i="6" s="1"/>
  <c r="MK172" i="6"/>
  <c r="ML167" i="6"/>
  <c r="ML170" i="6" s="1"/>
  <c r="ML50" i="5"/>
  <c r="ML53" i="5" s="1"/>
  <c r="MK55" i="5"/>
  <c r="MK81" i="6"/>
  <c r="ML76" i="6"/>
  <c r="ML79" i="6" s="1"/>
  <c r="ML11" i="5"/>
  <c r="ML14" i="5" s="1"/>
  <c r="MK16" i="5"/>
  <c r="ML63" i="6"/>
  <c r="ML66" i="6" s="1"/>
  <c r="MK68" i="6"/>
  <c r="ML89" i="5"/>
  <c r="ML92" i="5" s="1"/>
  <c r="MK94" i="5"/>
  <c r="ML94" i="6"/>
  <c r="MM89" i="6"/>
  <c r="MM92" i="6" s="1"/>
  <c r="GD115" i="5"/>
  <c r="GD118" i="5" s="1"/>
  <c r="GC120" i="5"/>
  <c r="ML50" i="6"/>
  <c r="ML53" i="6" s="1"/>
  <c r="MK55" i="6"/>
  <c r="MM24" i="6"/>
  <c r="MM27" i="6" s="1"/>
  <c r="ML29" i="6"/>
  <c r="MK29" i="5"/>
  <c r="ML24" i="5"/>
  <c r="ML27" i="5" s="1"/>
  <c r="ML42" i="5" l="1"/>
  <c r="MM37" i="5"/>
  <c r="MM40" i="5" s="1"/>
  <c r="MM102" i="6"/>
  <c r="MM105" i="6" s="1"/>
  <c r="ML107" i="6"/>
  <c r="ML102" i="5"/>
  <c r="ML105" i="5" s="1"/>
  <c r="MK107" i="5"/>
  <c r="JN63" i="5"/>
  <c r="JN66" i="5" s="1"/>
  <c r="JM68" i="5"/>
  <c r="LZ16" i="6"/>
  <c r="MA11" i="6"/>
  <c r="MA14" i="6" s="1"/>
  <c r="MA198" i="6"/>
  <c r="MB193" i="6"/>
  <c r="MB196" i="6" s="1"/>
  <c r="MA120" i="6"/>
  <c r="MB115" i="6"/>
  <c r="MB118" i="6" s="1"/>
  <c r="JM81" i="5"/>
  <c r="JN76" i="5"/>
  <c r="JN79" i="5" s="1"/>
  <c r="MA159" i="6"/>
  <c r="MB154" i="6"/>
  <c r="MB157" i="6" s="1"/>
  <c r="LZ211" i="6"/>
  <c r="MA206" i="6"/>
  <c r="MA209" i="6" s="1"/>
  <c r="MN141" i="6"/>
  <c r="MN144" i="6" s="1"/>
  <c r="MM146" i="6"/>
  <c r="ML94" i="5"/>
  <c r="MM89" i="5"/>
  <c r="MM92" i="5" s="1"/>
  <c r="MM63" i="6"/>
  <c r="MM66" i="6" s="1"/>
  <c r="ML68" i="6"/>
  <c r="MB237" i="6"/>
  <c r="MC232" i="6"/>
  <c r="MC235" i="6" s="1"/>
  <c r="ML29" i="5"/>
  <c r="MM24" i="5"/>
  <c r="MM27" i="5" s="1"/>
  <c r="MM50" i="6"/>
  <c r="MM53" i="6" s="1"/>
  <c r="ML55" i="6"/>
  <c r="GE115" i="5"/>
  <c r="GE118" i="5" s="1"/>
  <c r="GD120" i="5"/>
  <c r="ML55" i="5"/>
  <c r="MM50" i="5"/>
  <c r="MM53" i="5" s="1"/>
  <c r="MM94" i="6"/>
  <c r="MN89" i="6"/>
  <c r="MN92" i="6" s="1"/>
  <c r="ML172" i="6"/>
  <c r="MM167" i="6"/>
  <c r="MM170" i="6" s="1"/>
  <c r="JO185" i="6"/>
  <c r="JP180" i="6"/>
  <c r="JP183" i="6" s="1"/>
  <c r="MN24" i="6"/>
  <c r="MN27" i="6" s="1"/>
  <c r="MM29" i="6"/>
  <c r="MM76" i="6"/>
  <c r="MM79" i="6" s="1"/>
  <c r="ML81" i="6"/>
  <c r="MC219" i="6"/>
  <c r="MC222" i="6" s="1"/>
  <c r="MB224" i="6"/>
  <c r="JP42" i="6"/>
  <c r="JQ37" i="6"/>
  <c r="JQ40" i="6" s="1"/>
  <c r="MM133" i="6"/>
  <c r="MN128" i="6"/>
  <c r="MN131" i="6" s="1"/>
  <c r="MM11" i="5"/>
  <c r="MM14" i="5" s="1"/>
  <c r="ML16" i="5"/>
  <c r="MM42" i="5" l="1"/>
  <c r="MN37" i="5"/>
  <c r="MN40" i="5" s="1"/>
  <c r="MM107" i="6"/>
  <c r="MN102" i="6"/>
  <c r="MN105" i="6" s="1"/>
  <c r="ML107" i="5"/>
  <c r="MM102" i="5"/>
  <c r="MM105" i="5" s="1"/>
  <c r="JN68" i="5"/>
  <c r="JO63" i="5"/>
  <c r="JO66" i="5" s="1"/>
  <c r="MC193" i="6"/>
  <c r="MC196" i="6" s="1"/>
  <c r="MB198" i="6"/>
  <c r="MB11" i="6"/>
  <c r="MB14" i="6" s="1"/>
  <c r="MA16" i="6"/>
  <c r="MB159" i="6"/>
  <c r="MC154" i="6"/>
  <c r="MC157" i="6" s="1"/>
  <c r="JN81" i="5"/>
  <c r="JO76" i="5"/>
  <c r="JO79" i="5" s="1"/>
  <c r="MB120" i="6"/>
  <c r="MC115" i="6"/>
  <c r="MC118" i="6" s="1"/>
  <c r="MA211" i="6"/>
  <c r="MB206" i="6"/>
  <c r="MB209" i="6" s="1"/>
  <c r="MO128" i="6"/>
  <c r="MO131" i="6" s="1"/>
  <c r="MN133" i="6"/>
  <c r="JP185" i="6"/>
  <c r="JQ180" i="6"/>
  <c r="JQ183" i="6" s="1"/>
  <c r="MO89" i="6"/>
  <c r="MO92" i="6" s="1"/>
  <c r="MN94" i="6"/>
  <c r="MM172" i="6"/>
  <c r="MN167" i="6"/>
  <c r="MN170" i="6" s="1"/>
  <c r="MN50" i="5"/>
  <c r="MN53" i="5" s="1"/>
  <c r="MM55" i="5"/>
  <c r="MM16" i="5"/>
  <c r="MN11" i="5"/>
  <c r="MN14" i="5" s="1"/>
  <c r="MM81" i="6"/>
  <c r="MN76" i="6"/>
  <c r="MN79" i="6" s="1"/>
  <c r="MM68" i="6"/>
  <c r="MN63" i="6"/>
  <c r="MN66" i="6" s="1"/>
  <c r="JR37" i="6"/>
  <c r="JR40" i="6" s="1"/>
  <c r="JQ42" i="6"/>
  <c r="MM29" i="5"/>
  <c r="MN24" i="5"/>
  <c r="MN27" i="5" s="1"/>
  <c r="MN89" i="5"/>
  <c r="MN92" i="5" s="1"/>
  <c r="MM94" i="5"/>
  <c r="GE120" i="5"/>
  <c r="GF115" i="5"/>
  <c r="GF118" i="5" s="1"/>
  <c r="MC224" i="6"/>
  <c r="MD219" i="6"/>
  <c r="MD222" i="6" s="1"/>
  <c r="MD232" i="6"/>
  <c r="MD235" i="6" s="1"/>
  <c r="MC237" i="6"/>
  <c r="MO24" i="6"/>
  <c r="MO27" i="6" s="1"/>
  <c r="MN29" i="6"/>
  <c r="MN50" i="6"/>
  <c r="MN53" i="6" s="1"/>
  <c r="MM55" i="6"/>
  <c r="MO141" i="6"/>
  <c r="MO144" i="6" s="1"/>
  <c r="MN146" i="6"/>
  <c r="MO37" i="5" l="1"/>
  <c r="MO40" i="5" s="1"/>
  <c r="MN42" i="5"/>
  <c r="MN107" i="6"/>
  <c r="MO102" i="6"/>
  <c r="MO105" i="6" s="1"/>
  <c r="MN102" i="5"/>
  <c r="MN105" i="5" s="1"/>
  <c r="MM107" i="5"/>
  <c r="JP63" i="5"/>
  <c r="JP66" i="5" s="1"/>
  <c r="JO68" i="5"/>
  <c r="MB16" i="6"/>
  <c r="MC11" i="6"/>
  <c r="MC14" i="6" s="1"/>
  <c r="MC198" i="6"/>
  <c r="MD193" i="6"/>
  <c r="MD196" i="6" s="1"/>
  <c r="MD115" i="6"/>
  <c r="MD118" i="6" s="1"/>
  <c r="MC120" i="6"/>
  <c r="JO81" i="5"/>
  <c r="JP76" i="5"/>
  <c r="JP79" i="5" s="1"/>
  <c r="MB211" i="6"/>
  <c r="MC206" i="6"/>
  <c r="MC209" i="6" s="1"/>
  <c r="MC159" i="6"/>
  <c r="MD154" i="6"/>
  <c r="MD157" i="6" s="1"/>
  <c r="MN68" i="6"/>
  <c r="MO63" i="6"/>
  <c r="MO66" i="6" s="1"/>
  <c r="MN94" i="5"/>
  <c r="MO89" i="5"/>
  <c r="MO92" i="5" s="1"/>
  <c r="MD224" i="6"/>
  <c r="ME219" i="6"/>
  <c r="ME222" i="6" s="1"/>
  <c r="MN29" i="5"/>
  <c r="MO24" i="5"/>
  <c r="MO27" i="5" s="1"/>
  <c r="MN81" i="6"/>
  <c r="MO76" i="6"/>
  <c r="MO79" i="6" s="1"/>
  <c r="MD237" i="6"/>
  <c r="ME232" i="6"/>
  <c r="ME235" i="6" s="1"/>
  <c r="MN55" i="5"/>
  <c r="MO50" i="5"/>
  <c r="MO53" i="5" s="1"/>
  <c r="MO94" i="6"/>
  <c r="MP89" i="6"/>
  <c r="MP92" i="6" s="1"/>
  <c r="MP24" i="6"/>
  <c r="MP27" i="6" s="1"/>
  <c r="MO29" i="6"/>
  <c r="GF120" i="5"/>
  <c r="GG115" i="5"/>
  <c r="GG118" i="5" s="1"/>
  <c r="MN16" i="5"/>
  <c r="MO11" i="5"/>
  <c r="MO14" i="5" s="1"/>
  <c r="MN172" i="6"/>
  <c r="MO167" i="6"/>
  <c r="MO170" i="6" s="1"/>
  <c r="JQ185" i="6"/>
  <c r="JR180" i="6"/>
  <c r="JR183" i="6" s="1"/>
  <c r="MN55" i="6"/>
  <c r="MO50" i="6"/>
  <c r="MO53" i="6" s="1"/>
  <c r="MP141" i="6"/>
  <c r="MP144" i="6" s="1"/>
  <c r="MO146" i="6"/>
  <c r="JS37" i="6"/>
  <c r="JS40" i="6" s="1"/>
  <c r="JR42" i="6"/>
  <c r="MO133" i="6"/>
  <c r="MP128" i="6"/>
  <c r="MP131" i="6" s="1"/>
  <c r="MP37" i="5" l="1"/>
  <c r="MP40" i="5" s="1"/>
  <c r="MO42" i="5"/>
  <c r="MO107" i="6"/>
  <c r="MP102" i="6"/>
  <c r="MP105" i="6" s="1"/>
  <c r="MN107" i="5"/>
  <c r="MO102" i="5"/>
  <c r="MO105" i="5" s="1"/>
  <c r="JQ63" i="5"/>
  <c r="JQ66" i="5" s="1"/>
  <c r="JP68" i="5"/>
  <c r="MD198" i="6"/>
  <c r="ME193" i="6"/>
  <c r="ME196" i="6" s="1"/>
  <c r="MD11" i="6"/>
  <c r="MD14" i="6" s="1"/>
  <c r="MC16" i="6"/>
  <c r="MD206" i="6"/>
  <c r="MD209" i="6" s="1"/>
  <c r="MC211" i="6"/>
  <c r="JP81" i="5"/>
  <c r="JQ76" i="5"/>
  <c r="JQ79" i="5" s="1"/>
  <c r="MD159" i="6"/>
  <c r="ME154" i="6"/>
  <c r="ME157" i="6" s="1"/>
  <c r="MD120" i="6"/>
  <c r="ME115" i="6"/>
  <c r="ME118" i="6" s="1"/>
  <c r="MP146" i="6"/>
  <c r="MQ141" i="6"/>
  <c r="MQ144" i="6" s="1"/>
  <c r="MQ24" i="6"/>
  <c r="MQ27" i="6" s="1"/>
  <c r="MP29" i="6"/>
  <c r="MO16" i="5"/>
  <c r="MP11" i="5"/>
  <c r="MP14" i="5" s="1"/>
  <c r="MP94" i="6"/>
  <c r="MQ89" i="6"/>
  <c r="MQ92" i="6" s="1"/>
  <c r="MO29" i="5"/>
  <c r="MP24" i="5"/>
  <c r="MP27" i="5" s="1"/>
  <c r="MO172" i="6"/>
  <c r="MP167" i="6"/>
  <c r="MP170" i="6" s="1"/>
  <c r="MO81" i="6"/>
  <c r="MP76" i="6"/>
  <c r="MP79" i="6" s="1"/>
  <c r="MO55" i="6"/>
  <c r="MP50" i="6"/>
  <c r="MP53" i="6" s="1"/>
  <c r="GH115" i="5"/>
  <c r="GH118" i="5" s="1"/>
  <c r="GG120" i="5"/>
  <c r="MO55" i="5"/>
  <c r="MP50" i="5"/>
  <c r="MP53" i="5" s="1"/>
  <c r="ME224" i="6"/>
  <c r="MF219" i="6"/>
  <c r="MF222" i="6" s="1"/>
  <c r="MP63" i="6"/>
  <c r="MP66" i="6" s="1"/>
  <c r="MO68" i="6"/>
  <c r="JR185" i="6"/>
  <c r="JS180" i="6"/>
  <c r="JS183" i="6" s="1"/>
  <c r="MF232" i="6"/>
  <c r="MF235" i="6" s="1"/>
  <c r="ME237" i="6"/>
  <c r="MO94" i="5"/>
  <c r="MP89" i="5"/>
  <c r="MP92" i="5" s="1"/>
  <c r="MP133" i="6"/>
  <c r="MQ128" i="6"/>
  <c r="MQ131" i="6" s="1"/>
  <c r="JT37" i="6"/>
  <c r="JT40" i="6" s="1"/>
  <c r="JS42" i="6"/>
  <c r="MP42" i="5" l="1"/>
  <c r="MQ37" i="5"/>
  <c r="MQ40" i="5" s="1"/>
  <c r="MQ102" i="6"/>
  <c r="MQ105" i="6" s="1"/>
  <c r="MP107" i="6"/>
  <c r="MP102" i="5"/>
  <c r="MP105" i="5" s="1"/>
  <c r="MO107" i="5"/>
  <c r="JR63" i="5"/>
  <c r="JR66" i="5" s="1"/>
  <c r="JQ68" i="5"/>
  <c r="MD16" i="6"/>
  <c r="ME11" i="6"/>
  <c r="ME14" i="6" s="1"/>
  <c r="ME198" i="6"/>
  <c r="MF193" i="6"/>
  <c r="MF196" i="6" s="1"/>
  <c r="MF115" i="6"/>
  <c r="MF118" i="6" s="1"/>
  <c r="ME120" i="6"/>
  <c r="ME159" i="6"/>
  <c r="MF154" i="6"/>
  <c r="MF157" i="6" s="1"/>
  <c r="JQ81" i="5"/>
  <c r="JR76" i="5"/>
  <c r="JR79" i="5" s="1"/>
  <c r="ME206" i="6"/>
  <c r="ME209" i="6" s="1"/>
  <c r="MD211" i="6"/>
  <c r="MG219" i="6"/>
  <c r="MG222" i="6" s="1"/>
  <c r="MF224" i="6"/>
  <c r="MP29" i="5"/>
  <c r="MQ24" i="5"/>
  <c r="MQ27" i="5" s="1"/>
  <c r="MQ133" i="6"/>
  <c r="MR128" i="6"/>
  <c r="MR131" i="6" s="1"/>
  <c r="JS185" i="6"/>
  <c r="JT180" i="6"/>
  <c r="JT183" i="6" s="1"/>
  <c r="MP172" i="6"/>
  <c r="MQ167" i="6"/>
  <c r="MQ170" i="6" s="1"/>
  <c r="MP81" i="6"/>
  <c r="MQ76" i="6"/>
  <c r="MQ79" i="6" s="1"/>
  <c r="MR89" i="6"/>
  <c r="MR92" i="6" s="1"/>
  <c r="MQ94" i="6"/>
  <c r="JU37" i="6"/>
  <c r="JU40" i="6" s="1"/>
  <c r="JT42" i="6"/>
  <c r="GH120" i="5"/>
  <c r="GI115" i="5"/>
  <c r="GI118" i="5" s="1"/>
  <c r="MR24" i="6"/>
  <c r="MR27" i="6" s="1"/>
  <c r="MQ29" i="6"/>
  <c r="MQ50" i="6"/>
  <c r="MQ53" i="6" s="1"/>
  <c r="MP55" i="6"/>
  <c r="MP16" i="5"/>
  <c r="MQ11" i="5"/>
  <c r="MQ14" i="5" s="1"/>
  <c r="MQ146" i="6"/>
  <c r="MR141" i="6"/>
  <c r="MR144" i="6" s="1"/>
  <c r="MQ50" i="5"/>
  <c r="MQ53" i="5" s="1"/>
  <c r="MP55" i="5"/>
  <c r="MP94" i="5"/>
  <c r="MQ89" i="5"/>
  <c r="MQ92" i="5" s="1"/>
  <c r="MF237" i="6"/>
  <c r="MG232" i="6"/>
  <c r="MG235" i="6" s="1"/>
  <c r="MQ63" i="6"/>
  <c r="MQ66" i="6" s="1"/>
  <c r="MP68" i="6"/>
  <c r="MQ42" i="5" l="1"/>
  <c r="MR37" i="5"/>
  <c r="MR40" i="5" s="1"/>
  <c r="MR102" i="6"/>
  <c r="MR105" i="6" s="1"/>
  <c r="MQ107" i="6"/>
  <c r="MP107" i="5"/>
  <c r="MQ102" i="5"/>
  <c r="MQ105" i="5" s="1"/>
  <c r="JR68" i="5"/>
  <c r="JS63" i="5"/>
  <c r="JS66" i="5" s="1"/>
  <c r="MG193" i="6"/>
  <c r="MG196" i="6" s="1"/>
  <c r="MF198" i="6"/>
  <c r="MF11" i="6"/>
  <c r="MF14" i="6" s="1"/>
  <c r="ME16" i="6"/>
  <c r="MF206" i="6"/>
  <c r="MF209" i="6" s="1"/>
  <c r="ME211" i="6"/>
  <c r="JS76" i="5"/>
  <c r="JS79" i="5" s="1"/>
  <c r="JR81" i="5"/>
  <c r="MG154" i="6"/>
  <c r="MG157" i="6" s="1"/>
  <c r="MF159" i="6"/>
  <c r="MF120" i="6"/>
  <c r="MG115" i="6"/>
  <c r="MG118" i="6" s="1"/>
  <c r="MR94" i="6"/>
  <c r="MS89" i="6"/>
  <c r="MS92" i="6" s="1"/>
  <c r="MR11" i="5"/>
  <c r="MR14" i="5" s="1"/>
  <c r="MQ16" i="5"/>
  <c r="MR89" i="5"/>
  <c r="MR92" i="5" s="1"/>
  <c r="MQ94" i="5"/>
  <c r="MQ81" i="6"/>
  <c r="MR76" i="6"/>
  <c r="MR79" i="6" s="1"/>
  <c r="JT185" i="6"/>
  <c r="JU180" i="6"/>
  <c r="JU183" i="6" s="1"/>
  <c r="MR50" i="6"/>
  <c r="MR53" i="6" s="1"/>
  <c r="MQ55" i="6"/>
  <c r="JU42" i="6"/>
  <c r="JV37" i="6"/>
  <c r="JV40" i="6" s="1"/>
  <c r="MR133" i="6"/>
  <c r="MS128" i="6"/>
  <c r="MS131" i="6" s="1"/>
  <c r="MR63" i="6"/>
  <c r="MR66" i="6" s="1"/>
  <c r="MQ68" i="6"/>
  <c r="MQ55" i="5"/>
  <c r="MR50" i="5"/>
  <c r="MR53" i="5" s="1"/>
  <c r="MS24" i="6"/>
  <c r="MS27" i="6" s="1"/>
  <c r="MR29" i="6"/>
  <c r="MQ29" i="5"/>
  <c r="MR24" i="5"/>
  <c r="MR27" i="5" s="1"/>
  <c r="GJ115" i="5"/>
  <c r="GJ118" i="5" s="1"/>
  <c r="GI120" i="5"/>
  <c r="MR167" i="6"/>
  <c r="MR170" i="6" s="1"/>
  <c r="MQ172" i="6"/>
  <c r="MH232" i="6"/>
  <c r="MH235" i="6" s="1"/>
  <c r="MG237" i="6"/>
  <c r="MR146" i="6"/>
  <c r="MS141" i="6"/>
  <c r="MS144" i="6" s="1"/>
  <c r="MG224" i="6"/>
  <c r="MH219" i="6"/>
  <c r="MH222" i="6" s="1"/>
  <c r="MR42" i="5" l="1"/>
  <c r="MS37" i="5"/>
  <c r="MS40" i="5" s="1"/>
  <c r="MR107" i="6"/>
  <c r="MS102" i="6"/>
  <c r="MS105" i="6" s="1"/>
  <c r="MR102" i="5"/>
  <c r="MR105" i="5" s="1"/>
  <c r="MQ107" i="5"/>
  <c r="JS68" i="5"/>
  <c r="JT63" i="5"/>
  <c r="JT66" i="5" s="1"/>
  <c r="MG11" i="6"/>
  <c r="MG14" i="6" s="1"/>
  <c r="MF16" i="6"/>
  <c r="MH193" i="6"/>
  <c r="MH196" i="6" s="1"/>
  <c r="MG198" i="6"/>
  <c r="MG159" i="6"/>
  <c r="MH154" i="6"/>
  <c r="MH157" i="6" s="1"/>
  <c r="JS81" i="5"/>
  <c r="JT76" i="5"/>
  <c r="JT79" i="5" s="1"/>
  <c r="MG120" i="6"/>
  <c r="MH115" i="6"/>
  <c r="MH118" i="6" s="1"/>
  <c r="MG206" i="6"/>
  <c r="MG209" i="6" s="1"/>
  <c r="MF211" i="6"/>
  <c r="MS24" i="5"/>
  <c r="MS27" i="5" s="1"/>
  <c r="MR29" i="5"/>
  <c r="MR55" i="6"/>
  <c r="MS50" i="6"/>
  <c r="MS53" i="6" s="1"/>
  <c r="MR94" i="5"/>
  <c r="MS89" i="5"/>
  <c r="MS92" i="5" s="1"/>
  <c r="MR68" i="6"/>
  <c r="MS63" i="6"/>
  <c r="MS66" i="6" s="1"/>
  <c r="MS11" i="5"/>
  <c r="MS14" i="5" s="1"/>
  <c r="MR16" i="5"/>
  <c r="JU185" i="6"/>
  <c r="JV180" i="6"/>
  <c r="JV183" i="6" s="1"/>
  <c r="MT141" i="6"/>
  <c r="MT144" i="6" s="1"/>
  <c r="MS146" i="6"/>
  <c r="MI219" i="6"/>
  <c r="MI222" i="6" s="1"/>
  <c r="MH224" i="6"/>
  <c r="MR172" i="6"/>
  <c r="MS167" i="6"/>
  <c r="MS170" i="6" s="1"/>
  <c r="MT24" i="6"/>
  <c r="MT27" i="6" s="1"/>
  <c r="MS29" i="6"/>
  <c r="MR55" i="5"/>
  <c r="MS50" i="5"/>
  <c r="MS53" i="5" s="1"/>
  <c r="MS133" i="6"/>
  <c r="MT128" i="6"/>
  <c r="MT131" i="6" s="1"/>
  <c r="JW37" i="6"/>
  <c r="JW40" i="6" s="1"/>
  <c r="JV42" i="6"/>
  <c r="MR81" i="6"/>
  <c r="MS76" i="6"/>
  <c r="MS79" i="6" s="1"/>
  <c r="MT89" i="6"/>
  <c r="MT92" i="6" s="1"/>
  <c r="MS94" i="6"/>
  <c r="MI232" i="6"/>
  <c r="MI235" i="6" s="1"/>
  <c r="MH237" i="6"/>
  <c r="GJ120" i="5"/>
  <c r="GK115" i="5"/>
  <c r="GK118" i="5" s="1"/>
  <c r="MS42" i="5" l="1"/>
  <c r="MT37" i="5"/>
  <c r="MT40" i="5" s="1"/>
  <c r="MT102" i="6"/>
  <c r="MT105" i="6" s="1"/>
  <c r="MS107" i="6"/>
  <c r="MR107" i="5"/>
  <c r="MS102" i="5"/>
  <c r="MS105" i="5" s="1"/>
  <c r="JT68" i="5"/>
  <c r="JU63" i="5"/>
  <c r="JU66" i="5" s="1"/>
  <c r="MI193" i="6"/>
  <c r="MI196" i="6" s="1"/>
  <c r="MH198" i="6"/>
  <c r="MG16" i="6"/>
  <c r="MH11" i="6"/>
  <c r="MH14" i="6" s="1"/>
  <c r="MG211" i="6"/>
  <c r="MH206" i="6"/>
  <c r="MH209" i="6" s="1"/>
  <c r="MH120" i="6"/>
  <c r="MI115" i="6"/>
  <c r="MI118" i="6" s="1"/>
  <c r="JU76" i="5"/>
  <c r="JU79" i="5" s="1"/>
  <c r="JT81" i="5"/>
  <c r="MI154" i="6"/>
  <c r="MI157" i="6" s="1"/>
  <c r="MH159" i="6"/>
  <c r="MU141" i="6"/>
  <c r="MU144" i="6" s="1"/>
  <c r="MT146" i="6"/>
  <c r="MT50" i="5"/>
  <c r="MT53" i="5" s="1"/>
  <c r="MS55" i="5"/>
  <c r="MS94" i="5"/>
  <c r="MT89" i="5"/>
  <c r="MT92" i="5" s="1"/>
  <c r="GK120" i="5"/>
  <c r="GL115" i="5"/>
  <c r="GL118" i="5" s="1"/>
  <c r="MT11" i="5"/>
  <c r="MT14" i="5" s="1"/>
  <c r="MS16" i="5"/>
  <c r="JV185" i="6"/>
  <c r="JW180" i="6"/>
  <c r="JW183" i="6" s="1"/>
  <c r="MS68" i="6"/>
  <c r="MT63" i="6"/>
  <c r="MT66" i="6" s="1"/>
  <c r="MS55" i="6"/>
  <c r="MT50" i="6"/>
  <c r="MT53" i="6" s="1"/>
  <c r="MT94" i="6"/>
  <c r="MU89" i="6"/>
  <c r="MU92" i="6" s="1"/>
  <c r="MS81" i="6"/>
  <c r="MT76" i="6"/>
  <c r="MT79" i="6" s="1"/>
  <c r="MS172" i="6"/>
  <c r="MT167" i="6"/>
  <c r="MT170" i="6" s="1"/>
  <c r="MT133" i="6"/>
  <c r="MU128" i="6"/>
  <c r="MU131" i="6" s="1"/>
  <c r="MU24" i="6"/>
  <c r="MU27" i="6" s="1"/>
  <c r="MT29" i="6"/>
  <c r="MJ232" i="6"/>
  <c r="MJ235" i="6" s="1"/>
  <c r="MI237" i="6"/>
  <c r="JW42" i="6"/>
  <c r="JX37" i="6"/>
  <c r="JX40" i="6" s="1"/>
  <c r="MJ219" i="6"/>
  <c r="MJ222" i="6" s="1"/>
  <c r="MI224" i="6"/>
  <c r="MS29" i="5"/>
  <c r="MT24" i="5"/>
  <c r="MT27" i="5" s="1"/>
  <c r="MU37" i="5" l="1"/>
  <c r="MU40" i="5" s="1"/>
  <c r="MT42" i="5"/>
  <c r="MU102" i="6"/>
  <c r="MU105" i="6" s="1"/>
  <c r="MT107" i="6"/>
  <c r="MT102" i="5"/>
  <c r="MT105" i="5" s="1"/>
  <c r="MS107" i="5"/>
  <c r="JU68" i="5"/>
  <c r="JV63" i="5"/>
  <c r="JV66" i="5" s="1"/>
  <c r="MH16" i="6"/>
  <c r="MI11" i="6"/>
  <c r="MI14" i="6" s="1"/>
  <c r="MI198" i="6"/>
  <c r="MJ193" i="6"/>
  <c r="MJ196" i="6" s="1"/>
  <c r="MI159" i="6"/>
  <c r="MJ154" i="6"/>
  <c r="MJ157" i="6" s="1"/>
  <c r="JV76" i="5"/>
  <c r="JV79" i="5" s="1"/>
  <c r="JU81" i="5"/>
  <c r="MI120" i="6"/>
  <c r="MJ115" i="6"/>
  <c r="MJ118" i="6" s="1"/>
  <c r="MI206" i="6"/>
  <c r="MI209" i="6" s="1"/>
  <c r="MH211" i="6"/>
  <c r="MV24" i="6"/>
  <c r="MV27" i="6" s="1"/>
  <c r="MU29" i="6"/>
  <c r="MU11" i="5"/>
  <c r="MU14" i="5" s="1"/>
  <c r="MT16" i="5"/>
  <c r="MT55" i="5"/>
  <c r="MU50" i="5"/>
  <c r="MU53" i="5" s="1"/>
  <c r="JX180" i="6"/>
  <c r="JX183" i="6" s="1"/>
  <c r="JW185" i="6"/>
  <c r="GM115" i="5"/>
  <c r="GM118" i="5" s="1"/>
  <c r="GL120" i="5"/>
  <c r="MT81" i="6"/>
  <c r="MU76" i="6"/>
  <c r="MU79" i="6" s="1"/>
  <c r="MU24" i="5"/>
  <c r="MU27" i="5" s="1"/>
  <c r="MT29" i="5"/>
  <c r="MU94" i="6"/>
  <c r="MV89" i="6"/>
  <c r="MV92" i="6" s="1"/>
  <c r="MT94" i="5"/>
  <c r="MU89" i="5"/>
  <c r="MU92" i="5" s="1"/>
  <c r="MU133" i="6"/>
  <c r="MV128" i="6"/>
  <c r="MV131" i="6" s="1"/>
  <c r="MK232" i="6"/>
  <c r="MK235" i="6" s="1"/>
  <c r="MJ237" i="6"/>
  <c r="MV141" i="6"/>
  <c r="MV144" i="6" s="1"/>
  <c r="MU146" i="6"/>
  <c r="MT68" i="6"/>
  <c r="MU63" i="6"/>
  <c r="MU66" i="6" s="1"/>
  <c r="MT172" i="6"/>
  <c r="MU167" i="6"/>
  <c r="MU170" i="6" s="1"/>
  <c r="MU50" i="6"/>
  <c r="MU53" i="6" s="1"/>
  <c r="MT55" i="6"/>
  <c r="JX42" i="6"/>
  <c r="JY37" i="6"/>
  <c r="JY40" i="6" s="1"/>
  <c r="MJ224" i="6"/>
  <c r="MK219" i="6"/>
  <c r="MK222" i="6" s="1"/>
  <c r="MU42" i="5" l="1"/>
  <c r="MV37" i="5"/>
  <c r="MV40" i="5" s="1"/>
  <c r="MU107" i="6"/>
  <c r="MV102" i="6"/>
  <c r="MV105" i="6" s="1"/>
  <c r="MT107" i="5"/>
  <c r="MU102" i="5"/>
  <c r="MU105" i="5" s="1"/>
  <c r="JV68" i="5"/>
  <c r="JW63" i="5"/>
  <c r="JW66" i="5" s="1"/>
  <c r="MJ198" i="6"/>
  <c r="MK193" i="6"/>
  <c r="MK196" i="6" s="1"/>
  <c r="MI16" i="6"/>
  <c r="MJ11" i="6"/>
  <c r="MJ14" i="6" s="1"/>
  <c r="MI211" i="6"/>
  <c r="MJ206" i="6"/>
  <c r="MJ209" i="6" s="1"/>
  <c r="MK115" i="6"/>
  <c r="MK118" i="6" s="1"/>
  <c r="MJ120" i="6"/>
  <c r="JV81" i="5"/>
  <c r="JW76" i="5"/>
  <c r="JW79" i="5" s="1"/>
  <c r="MJ159" i="6"/>
  <c r="MK154" i="6"/>
  <c r="MK157" i="6" s="1"/>
  <c r="MU81" i="6"/>
  <c r="MV76" i="6"/>
  <c r="MV79" i="6" s="1"/>
  <c r="ML232" i="6"/>
  <c r="ML235" i="6" s="1"/>
  <c r="MK237" i="6"/>
  <c r="MV133" i="6"/>
  <c r="MW128" i="6"/>
  <c r="MW131" i="6" s="1"/>
  <c r="MV11" i="5"/>
  <c r="MV14" i="5" s="1"/>
  <c r="MU16" i="5"/>
  <c r="MW89" i="6"/>
  <c r="MW92" i="6" s="1"/>
  <c r="MV94" i="6"/>
  <c r="MV89" i="5"/>
  <c r="MV92" i="5" s="1"/>
  <c r="MU94" i="5"/>
  <c r="MV50" i="5"/>
  <c r="MV53" i="5" s="1"/>
  <c r="MU55" i="5"/>
  <c r="MU29" i="5"/>
  <c r="MV24" i="5"/>
  <c r="MV27" i="5" s="1"/>
  <c r="GM120" i="5"/>
  <c r="GN115" i="5"/>
  <c r="GN118" i="5" s="1"/>
  <c r="MV63" i="6"/>
  <c r="MV66" i="6" s="1"/>
  <c r="MU68" i="6"/>
  <c r="JZ37" i="6"/>
  <c r="JZ40" i="6" s="1"/>
  <c r="JY42" i="6"/>
  <c r="MU172" i="6"/>
  <c r="MV167" i="6"/>
  <c r="MV170" i="6" s="1"/>
  <c r="MK224" i="6"/>
  <c r="ML219" i="6"/>
  <c r="ML222" i="6" s="1"/>
  <c r="MU55" i="6"/>
  <c r="MV50" i="6"/>
  <c r="MV53" i="6" s="1"/>
  <c r="MV146" i="6"/>
  <c r="MW141" i="6"/>
  <c r="MW144" i="6" s="1"/>
  <c r="JX185" i="6"/>
  <c r="JY180" i="6"/>
  <c r="JY183" i="6" s="1"/>
  <c r="MW24" i="6"/>
  <c r="MW27" i="6" s="1"/>
  <c r="MV29" i="6"/>
  <c r="MW37" i="5" l="1"/>
  <c r="MW40" i="5" s="1"/>
  <c r="MV42" i="5"/>
  <c r="MW102" i="6"/>
  <c r="MW105" i="6" s="1"/>
  <c r="MV107" i="6"/>
  <c r="MU107" i="5"/>
  <c r="MV102" i="5"/>
  <c r="MV105" i="5" s="1"/>
  <c r="JW68" i="5"/>
  <c r="JX63" i="5"/>
  <c r="JX66" i="5" s="1"/>
  <c r="MJ16" i="6"/>
  <c r="MK11" i="6"/>
  <c r="MK14" i="6" s="1"/>
  <c r="ML193" i="6"/>
  <c r="ML196" i="6" s="1"/>
  <c r="MK198" i="6"/>
  <c r="JW81" i="5"/>
  <c r="JX76" i="5"/>
  <c r="JX79" i="5" s="1"/>
  <c r="MK159" i="6"/>
  <c r="ML154" i="6"/>
  <c r="ML157" i="6" s="1"/>
  <c r="MK120" i="6"/>
  <c r="ML115" i="6"/>
  <c r="ML118" i="6" s="1"/>
  <c r="MK206" i="6"/>
  <c r="MK209" i="6" s="1"/>
  <c r="MJ211" i="6"/>
  <c r="MW63" i="6"/>
  <c r="MW66" i="6" s="1"/>
  <c r="MV68" i="6"/>
  <c r="MW94" i="6"/>
  <c r="MX89" i="6"/>
  <c r="MX92" i="6" s="1"/>
  <c r="MV29" i="5"/>
  <c r="MW24" i="5"/>
  <c r="MW27" i="5" s="1"/>
  <c r="MX24" i="6"/>
  <c r="MX27" i="6" s="1"/>
  <c r="MW29" i="6"/>
  <c r="MW146" i="6"/>
  <c r="MX141" i="6"/>
  <c r="MX144" i="6" s="1"/>
  <c r="MW50" i="6"/>
  <c r="MW53" i="6" s="1"/>
  <c r="MV55" i="6"/>
  <c r="MV55" i="5"/>
  <c r="MW50" i="5"/>
  <c r="MW53" i="5" s="1"/>
  <c r="MW11" i="5"/>
  <c r="MW14" i="5" s="1"/>
  <c r="MV16" i="5"/>
  <c r="ML237" i="6"/>
  <c r="MM232" i="6"/>
  <c r="MM235" i="6" s="1"/>
  <c r="MW167" i="6"/>
  <c r="MW170" i="6" s="1"/>
  <c r="MV172" i="6"/>
  <c r="ML224" i="6"/>
  <c r="MM219" i="6"/>
  <c r="MM222" i="6" s="1"/>
  <c r="GN120" i="5"/>
  <c r="GO115" i="5"/>
  <c r="GO118" i="5" s="1"/>
  <c r="MV81" i="6"/>
  <c r="MW76" i="6"/>
  <c r="MW79" i="6" s="1"/>
  <c r="MW133" i="6"/>
  <c r="MX128" i="6"/>
  <c r="MX131" i="6" s="1"/>
  <c r="JZ180" i="6"/>
  <c r="JZ183" i="6" s="1"/>
  <c r="JY185" i="6"/>
  <c r="JZ42" i="6"/>
  <c r="KA37" i="6"/>
  <c r="KA40" i="6" s="1"/>
  <c r="MV94" i="5"/>
  <c r="MW89" i="5"/>
  <c r="MW92" i="5" s="1"/>
  <c r="MW42" i="5" l="1"/>
  <c r="MX37" i="5"/>
  <c r="MX40" i="5" s="1"/>
  <c r="MW107" i="6"/>
  <c r="MX102" i="6"/>
  <c r="MX105" i="6" s="1"/>
  <c r="MV107" i="5"/>
  <c r="MW102" i="5"/>
  <c r="MW105" i="5" s="1"/>
  <c r="JX68" i="5"/>
  <c r="JY63" i="5"/>
  <c r="JY66" i="5" s="1"/>
  <c r="ML198" i="6"/>
  <c r="MM193" i="6"/>
  <c r="MM196" i="6" s="1"/>
  <c r="ML11" i="6"/>
  <c r="ML14" i="6" s="1"/>
  <c r="MK16" i="6"/>
  <c r="MK211" i="6"/>
  <c r="ML206" i="6"/>
  <c r="ML209" i="6" s="1"/>
  <c r="ML120" i="6"/>
  <c r="MM115" i="6"/>
  <c r="MM118" i="6" s="1"/>
  <c r="MM154" i="6"/>
  <c r="MM157" i="6" s="1"/>
  <c r="ML159" i="6"/>
  <c r="JX81" i="5"/>
  <c r="JY76" i="5"/>
  <c r="JY79" i="5" s="1"/>
  <c r="JZ185" i="6"/>
  <c r="KA180" i="6"/>
  <c r="KA183" i="6" s="1"/>
  <c r="MX50" i="6"/>
  <c r="MX53" i="6" s="1"/>
  <c r="MW55" i="6"/>
  <c r="MY24" i="6"/>
  <c r="MY27" i="6" s="1"/>
  <c r="MX29" i="6"/>
  <c r="MW55" i="5"/>
  <c r="MX50" i="5"/>
  <c r="MX53" i="5" s="1"/>
  <c r="GP115" i="5"/>
  <c r="GP118" i="5" s="1"/>
  <c r="GO120" i="5"/>
  <c r="KA42" i="6"/>
  <c r="KB37" i="6"/>
  <c r="KB40" i="6" s="1"/>
  <c r="MX133" i="6"/>
  <c r="MY128" i="6"/>
  <c r="MY131" i="6" s="1"/>
  <c r="MM224" i="6"/>
  <c r="MN219" i="6"/>
  <c r="MN222" i="6" s="1"/>
  <c r="MM237" i="6"/>
  <c r="MN232" i="6"/>
  <c r="MN235" i="6" s="1"/>
  <c r="MY141" i="6"/>
  <c r="MY144" i="6" s="1"/>
  <c r="MX146" i="6"/>
  <c r="MX24" i="5"/>
  <c r="MX27" i="5" s="1"/>
  <c r="MW29" i="5"/>
  <c r="MX94" i="6"/>
  <c r="MY89" i="6"/>
  <c r="MY92" i="6" s="1"/>
  <c r="MW94" i="5"/>
  <c r="MX89" i="5"/>
  <c r="MX92" i="5" s="1"/>
  <c r="MX76" i="6"/>
  <c r="MX79" i="6" s="1"/>
  <c r="MW81" i="6"/>
  <c r="MW172" i="6"/>
  <c r="MX167" i="6"/>
  <c r="MX170" i="6" s="1"/>
  <c r="MW16" i="5"/>
  <c r="MX11" i="5"/>
  <c r="MX14" i="5" s="1"/>
  <c r="MX63" i="6"/>
  <c r="MX66" i="6" s="1"/>
  <c r="MW68" i="6"/>
  <c r="MX42" i="5" l="1"/>
  <c r="MY37" i="5"/>
  <c r="MY40" i="5" s="1"/>
  <c r="MX107" i="6"/>
  <c r="MY102" i="6"/>
  <c r="MY105" i="6" s="1"/>
  <c r="MX102" i="5"/>
  <c r="MX105" i="5" s="1"/>
  <c r="MW107" i="5"/>
  <c r="JZ63" i="5"/>
  <c r="JZ66" i="5" s="1"/>
  <c r="JY68" i="5"/>
  <c r="MM11" i="6"/>
  <c r="MM14" i="6" s="1"/>
  <c r="ML16" i="6"/>
  <c r="MN193" i="6"/>
  <c r="MN196" i="6" s="1"/>
  <c r="MM198" i="6"/>
  <c r="MM159" i="6"/>
  <c r="MN154" i="6"/>
  <c r="MN157" i="6" s="1"/>
  <c r="MN115" i="6"/>
  <c r="MN118" i="6" s="1"/>
  <c r="MM120" i="6"/>
  <c r="ML211" i="6"/>
  <c r="MM206" i="6"/>
  <c r="MM209" i="6" s="1"/>
  <c r="JY81" i="5"/>
  <c r="JZ76" i="5"/>
  <c r="JZ79" i="5" s="1"/>
  <c r="MZ89" i="6"/>
  <c r="MZ92" i="6" s="1"/>
  <c r="MY94" i="6"/>
  <c r="MO232" i="6"/>
  <c r="MO235" i="6" s="1"/>
  <c r="MN237" i="6"/>
  <c r="GP120" i="5"/>
  <c r="GQ115" i="5"/>
  <c r="GQ118" i="5" s="1"/>
  <c r="MX55" i="6"/>
  <c r="MY50" i="6"/>
  <c r="MY53" i="6" s="1"/>
  <c r="MN224" i="6"/>
  <c r="MO219" i="6"/>
  <c r="MO222" i="6" s="1"/>
  <c r="MY50" i="5"/>
  <c r="MY53" i="5" s="1"/>
  <c r="MX55" i="5"/>
  <c r="MZ128" i="6"/>
  <c r="MZ131" i="6" s="1"/>
  <c r="MY133" i="6"/>
  <c r="MX29" i="5"/>
  <c r="MY24" i="5"/>
  <c r="MY27" i="5" s="1"/>
  <c r="MX94" i="5"/>
  <c r="MY89" i="5"/>
  <c r="MY92" i="5" s="1"/>
  <c r="KC37" i="6"/>
  <c r="KC40" i="6" s="1"/>
  <c r="KB42" i="6"/>
  <c r="KA185" i="6"/>
  <c r="KB180" i="6"/>
  <c r="KB183" i="6" s="1"/>
  <c r="MX172" i="6"/>
  <c r="MY167" i="6"/>
  <c r="MY170" i="6" s="1"/>
  <c r="MX68" i="6"/>
  <c r="MY63" i="6"/>
  <c r="MY66" i="6" s="1"/>
  <c r="MX81" i="6"/>
  <c r="MY76" i="6"/>
  <c r="MY79" i="6" s="1"/>
  <c r="MY11" i="5"/>
  <c r="MY14" i="5" s="1"/>
  <c r="MX16" i="5"/>
  <c r="MZ141" i="6"/>
  <c r="MZ144" i="6" s="1"/>
  <c r="MY146" i="6"/>
  <c r="MZ24" i="6"/>
  <c r="MZ27" i="6" s="1"/>
  <c r="MY29" i="6"/>
  <c r="MZ37" i="5" l="1"/>
  <c r="MZ40" i="5" s="1"/>
  <c r="MY42" i="5"/>
  <c r="MY107" i="6"/>
  <c r="MZ102" i="6"/>
  <c r="MZ105" i="6" s="1"/>
  <c r="MX107" i="5"/>
  <c r="MY102" i="5"/>
  <c r="MY105" i="5" s="1"/>
  <c r="KA63" i="5"/>
  <c r="KA66" i="5" s="1"/>
  <c r="JZ68" i="5"/>
  <c r="MO193" i="6"/>
  <c r="MO196" i="6" s="1"/>
  <c r="MN198" i="6"/>
  <c r="MM16" i="6"/>
  <c r="MN11" i="6"/>
  <c r="MN14" i="6" s="1"/>
  <c r="MN206" i="6"/>
  <c r="MN209" i="6" s="1"/>
  <c r="MM211" i="6"/>
  <c r="KA76" i="5"/>
  <c r="KA79" i="5" s="1"/>
  <c r="JZ81" i="5"/>
  <c r="MN120" i="6"/>
  <c r="MO115" i="6"/>
  <c r="MO118" i="6" s="1"/>
  <c r="MO154" i="6"/>
  <c r="MO157" i="6" s="1"/>
  <c r="MN159" i="6"/>
  <c r="MZ133" i="6"/>
  <c r="NA128" i="6"/>
  <c r="NA131" i="6" s="1"/>
  <c r="NA24" i="6"/>
  <c r="NA27" i="6" s="1"/>
  <c r="MZ29" i="6"/>
  <c r="MY55" i="5"/>
  <c r="MZ50" i="5"/>
  <c r="MZ53" i="5" s="1"/>
  <c r="KD37" i="6"/>
  <c r="KD40" i="6" s="1"/>
  <c r="KC42" i="6"/>
  <c r="MY94" i="5"/>
  <c r="MZ89" i="5"/>
  <c r="MZ92" i="5" s="1"/>
  <c r="MO224" i="6"/>
  <c r="MP219" i="6"/>
  <c r="MP222" i="6" s="1"/>
  <c r="MY81" i="6"/>
  <c r="MZ76" i="6"/>
  <c r="MZ79" i="6" s="1"/>
  <c r="MY172" i="6"/>
  <c r="MZ167" i="6"/>
  <c r="MZ170" i="6" s="1"/>
  <c r="NA141" i="6"/>
  <c r="NA144" i="6" s="1"/>
  <c r="MZ146" i="6"/>
  <c r="MO237" i="6"/>
  <c r="MP232" i="6"/>
  <c r="MP235" i="6" s="1"/>
  <c r="GR115" i="5"/>
  <c r="GR118" i="5" s="1"/>
  <c r="GQ120" i="5"/>
  <c r="MY29" i="5"/>
  <c r="MZ24" i="5"/>
  <c r="MZ27" i="5" s="1"/>
  <c r="MZ50" i="6"/>
  <c r="MZ53" i="6" s="1"/>
  <c r="MY55" i="6"/>
  <c r="MY68" i="6"/>
  <c r="MZ63" i="6"/>
  <c r="MZ66" i="6" s="1"/>
  <c r="KC180" i="6"/>
  <c r="KC183" i="6" s="1"/>
  <c r="KB185" i="6"/>
  <c r="MZ11" i="5"/>
  <c r="MZ14" i="5" s="1"/>
  <c r="MY16" i="5"/>
  <c r="MZ94" i="6"/>
  <c r="NA89" i="6"/>
  <c r="NA92" i="6" s="1"/>
  <c r="NA37" i="5" l="1"/>
  <c r="NA40" i="5" s="1"/>
  <c r="MZ42" i="5"/>
  <c r="NA102" i="6"/>
  <c r="NA105" i="6" s="1"/>
  <c r="MZ107" i="6"/>
  <c r="MZ102" i="5"/>
  <c r="MZ105" i="5" s="1"/>
  <c r="MY107" i="5"/>
  <c r="KB63" i="5"/>
  <c r="KB66" i="5" s="1"/>
  <c r="KA68" i="5"/>
  <c r="MN16" i="6"/>
  <c r="MO11" i="6"/>
  <c r="MO14" i="6" s="1"/>
  <c r="MO198" i="6"/>
  <c r="MP193" i="6"/>
  <c r="MP196" i="6" s="1"/>
  <c r="MO159" i="6"/>
  <c r="MP154" i="6"/>
  <c r="MP157" i="6" s="1"/>
  <c r="MO120" i="6"/>
  <c r="MP115" i="6"/>
  <c r="MP118" i="6" s="1"/>
  <c r="KA81" i="5"/>
  <c r="KB76" i="5"/>
  <c r="KB79" i="5" s="1"/>
  <c r="MN211" i="6"/>
  <c r="MO206" i="6"/>
  <c r="MO209" i="6" s="1"/>
  <c r="MZ81" i="6"/>
  <c r="NA76" i="6"/>
  <c r="NA79" i="6" s="1"/>
  <c r="MZ55" i="5"/>
  <c r="NA50" i="5"/>
  <c r="NA53" i="5" s="1"/>
  <c r="NA24" i="5"/>
  <c r="NA27" i="5" s="1"/>
  <c r="MZ29" i="5"/>
  <c r="MP224" i="6"/>
  <c r="MQ219" i="6"/>
  <c r="MQ222" i="6" s="1"/>
  <c r="NA133" i="6"/>
  <c r="NB128" i="6"/>
  <c r="NB131" i="6" s="1"/>
  <c r="NB89" i="6"/>
  <c r="NB92" i="6" s="1"/>
  <c r="NA94" i="6"/>
  <c r="KC185" i="6"/>
  <c r="KD180" i="6"/>
  <c r="KD183" i="6" s="1"/>
  <c r="NB24" i="6"/>
  <c r="NB27" i="6" s="1"/>
  <c r="NA29" i="6"/>
  <c r="NA63" i="6"/>
  <c r="NA66" i="6" s="1"/>
  <c r="MZ68" i="6"/>
  <c r="MZ94" i="5"/>
  <c r="NA89" i="5"/>
  <c r="NA92" i="5" s="1"/>
  <c r="NA146" i="6"/>
  <c r="NB141" i="6"/>
  <c r="NB144" i="6" s="1"/>
  <c r="GR120" i="5"/>
  <c r="GS115" i="5"/>
  <c r="GS118" i="5" s="1"/>
  <c r="MP237" i="6"/>
  <c r="MQ232" i="6"/>
  <c r="MQ235" i="6" s="1"/>
  <c r="MZ172" i="6"/>
  <c r="NA167" i="6"/>
  <c r="NA170" i="6" s="1"/>
  <c r="NA11" i="5"/>
  <c r="NA14" i="5" s="1"/>
  <c r="MZ16" i="5"/>
  <c r="NA50" i="6"/>
  <c r="NA53" i="6" s="1"/>
  <c r="MZ55" i="6"/>
  <c r="KD42" i="6"/>
  <c r="KE37" i="6"/>
  <c r="KE40" i="6" s="1"/>
  <c r="NB37" i="5" l="1"/>
  <c r="NB40" i="5" s="1"/>
  <c r="NA42" i="5"/>
  <c r="NA107" i="6"/>
  <c r="NB102" i="6"/>
  <c r="NB105" i="6" s="1"/>
  <c r="NA102" i="5"/>
  <c r="NA105" i="5" s="1"/>
  <c r="MZ107" i="5"/>
  <c r="KC63" i="5"/>
  <c r="KC66" i="5" s="1"/>
  <c r="KB68" i="5"/>
  <c r="MQ193" i="6"/>
  <c r="MQ196" i="6" s="1"/>
  <c r="MP198" i="6"/>
  <c r="MO16" i="6"/>
  <c r="MP11" i="6"/>
  <c r="MP14" i="6" s="1"/>
  <c r="MO211" i="6"/>
  <c r="MP206" i="6"/>
  <c r="MP209" i="6" s="1"/>
  <c r="KC76" i="5"/>
  <c r="KC79" i="5" s="1"/>
  <c r="KB81" i="5"/>
  <c r="MQ115" i="6"/>
  <c r="MQ118" i="6" s="1"/>
  <c r="MP120" i="6"/>
  <c r="MP159" i="6"/>
  <c r="MQ154" i="6"/>
  <c r="MQ157" i="6" s="1"/>
  <c r="GS120" i="5"/>
  <c r="GT115" i="5"/>
  <c r="GT118" i="5" s="1"/>
  <c r="MR219" i="6"/>
  <c r="MR222" i="6" s="1"/>
  <c r="MQ224" i="6"/>
  <c r="NC24" i="6"/>
  <c r="NC27" i="6" s="1"/>
  <c r="NB29" i="6"/>
  <c r="KD185" i="6"/>
  <c r="KE180" i="6"/>
  <c r="KE183" i="6" s="1"/>
  <c r="NB50" i="5"/>
  <c r="NB53" i="5" s="1"/>
  <c r="NA55" i="5"/>
  <c r="KF37" i="6"/>
  <c r="KF40" i="6" s="1"/>
  <c r="KE42" i="6"/>
  <c r="NA81" i="6"/>
  <c r="NB76" i="6"/>
  <c r="NB79" i="6" s="1"/>
  <c r="NA94" i="5"/>
  <c r="NB89" i="5"/>
  <c r="NB92" i="5" s="1"/>
  <c r="NB94" i="6"/>
  <c r="NC89" i="6"/>
  <c r="NC92" i="6" s="1"/>
  <c r="NA29" i="5"/>
  <c r="NB24" i="5"/>
  <c r="NB27" i="5" s="1"/>
  <c r="NB50" i="6"/>
  <c r="NB53" i="6" s="1"/>
  <c r="NA55" i="6"/>
  <c r="MR232" i="6"/>
  <c r="MR235" i="6" s="1"/>
  <c r="MQ237" i="6"/>
  <c r="NB146" i="6"/>
  <c r="NC141" i="6"/>
  <c r="NC144" i="6" s="1"/>
  <c r="NB133" i="6"/>
  <c r="NC128" i="6"/>
  <c r="NC131" i="6" s="1"/>
  <c r="NA172" i="6"/>
  <c r="NB167" i="6"/>
  <c r="NB170" i="6" s="1"/>
  <c r="NB11" i="5"/>
  <c r="NB14" i="5" s="1"/>
  <c r="NA16" i="5"/>
  <c r="NB63" i="6"/>
  <c r="NB66" i="6" s="1"/>
  <c r="NA68" i="6"/>
  <c r="NC37" i="5" l="1"/>
  <c r="NC40" i="5" s="1"/>
  <c r="NB42" i="5"/>
  <c r="NC102" i="6"/>
  <c r="NC105" i="6" s="1"/>
  <c r="NB107" i="6"/>
  <c r="NB102" i="5"/>
  <c r="NB105" i="5" s="1"/>
  <c r="NA107" i="5"/>
  <c r="KC68" i="5"/>
  <c r="KD63" i="5"/>
  <c r="KD66" i="5" s="1"/>
  <c r="MQ11" i="6"/>
  <c r="MQ14" i="6" s="1"/>
  <c r="MP16" i="6"/>
  <c r="MQ198" i="6"/>
  <c r="MR193" i="6"/>
  <c r="MR196" i="6" s="1"/>
  <c r="MQ159" i="6"/>
  <c r="MR154" i="6"/>
  <c r="MR157" i="6" s="1"/>
  <c r="MQ120" i="6"/>
  <c r="MR115" i="6"/>
  <c r="MR118" i="6" s="1"/>
  <c r="KC81" i="5"/>
  <c r="KD76" i="5"/>
  <c r="KD79" i="5" s="1"/>
  <c r="MQ206" i="6"/>
  <c r="MQ209" i="6" s="1"/>
  <c r="MP211" i="6"/>
  <c r="NC94" i="6"/>
  <c r="ND89" i="6"/>
  <c r="ND92" i="6" s="1"/>
  <c r="MS232" i="6"/>
  <c r="MS235" i="6" s="1"/>
  <c r="MR237" i="6"/>
  <c r="NB172" i="6"/>
  <c r="NC167" i="6"/>
  <c r="NC170" i="6" s="1"/>
  <c r="NB94" i="5"/>
  <c r="NC89" i="5"/>
  <c r="NC92" i="5" s="1"/>
  <c r="KF180" i="6"/>
  <c r="KF183" i="6" s="1"/>
  <c r="KE185" i="6"/>
  <c r="KG37" i="6"/>
  <c r="KG40" i="6" s="1"/>
  <c r="KF42" i="6"/>
  <c r="NC50" i="6"/>
  <c r="NC53" i="6" s="1"/>
  <c r="NB55" i="6"/>
  <c r="NC133" i="6"/>
  <c r="ND128" i="6"/>
  <c r="ND131" i="6" s="1"/>
  <c r="NC63" i="6"/>
  <c r="NC66" i="6" s="1"/>
  <c r="NB68" i="6"/>
  <c r="MS219" i="6"/>
  <c r="MS222" i="6" s="1"/>
  <c r="MR224" i="6"/>
  <c r="NB29" i="5"/>
  <c r="NC24" i="5"/>
  <c r="NC27" i="5" s="1"/>
  <c r="GT120" i="5"/>
  <c r="GU115" i="5"/>
  <c r="GU118" i="5" s="1"/>
  <c r="ND141" i="6"/>
  <c r="ND144" i="6" s="1"/>
  <c r="NC146" i="6"/>
  <c r="NC76" i="6"/>
  <c r="NC79" i="6" s="1"/>
  <c r="NB81" i="6"/>
  <c r="NB16" i="5"/>
  <c r="NC11" i="5"/>
  <c r="NC14" i="5" s="1"/>
  <c r="NB55" i="5"/>
  <c r="NC50" i="5"/>
  <c r="NC53" i="5" s="1"/>
  <c r="ND24" i="6"/>
  <c r="ND27" i="6" s="1"/>
  <c r="NC29" i="6"/>
  <c r="NC42" i="5" l="1"/>
  <c r="ND37" i="5"/>
  <c r="ND40" i="5" s="1"/>
  <c r="ND102" i="6"/>
  <c r="ND105" i="6" s="1"/>
  <c r="NC107" i="6"/>
  <c r="NB107" i="5"/>
  <c r="NC102" i="5"/>
  <c r="NC105" i="5" s="1"/>
  <c r="KE63" i="5"/>
  <c r="KE66" i="5" s="1"/>
  <c r="KD68" i="5"/>
  <c r="MS193" i="6"/>
  <c r="MS196" i="6" s="1"/>
  <c r="MR198" i="6"/>
  <c r="MR11" i="6"/>
  <c r="MR14" i="6" s="1"/>
  <c r="MQ16" i="6"/>
  <c r="MQ211" i="6"/>
  <c r="MR206" i="6"/>
  <c r="MR209" i="6" s="1"/>
  <c r="KD81" i="5"/>
  <c r="KE76" i="5"/>
  <c r="KE79" i="5" s="1"/>
  <c r="MR120" i="6"/>
  <c r="MS115" i="6"/>
  <c r="MS118" i="6" s="1"/>
  <c r="MR159" i="6"/>
  <c r="MS154" i="6"/>
  <c r="MS157" i="6" s="1"/>
  <c r="NC94" i="5"/>
  <c r="ND89" i="5"/>
  <c r="ND92" i="5" s="1"/>
  <c r="MT219" i="6"/>
  <c r="MT222" i="6" s="1"/>
  <c r="MS224" i="6"/>
  <c r="NE128" i="6"/>
  <c r="NE131" i="6" s="1"/>
  <c r="ND133" i="6"/>
  <c r="ND29" i="6"/>
  <c r="NE24" i="6"/>
  <c r="NE27" i="6" s="1"/>
  <c r="NE141" i="6"/>
  <c r="NE144" i="6" s="1"/>
  <c r="ND146" i="6"/>
  <c r="KG42" i="6"/>
  <c r="KH37" i="6"/>
  <c r="KH40" i="6" s="1"/>
  <c r="ND50" i="5"/>
  <c r="ND53" i="5" s="1"/>
  <c r="NC55" i="5"/>
  <c r="GU120" i="5"/>
  <c r="GV115" i="5"/>
  <c r="GV118" i="5" s="1"/>
  <c r="NC172" i="6"/>
  <c r="ND167" i="6"/>
  <c r="ND170" i="6" s="1"/>
  <c r="NC81" i="6"/>
  <c r="ND76" i="6"/>
  <c r="ND79" i="6" s="1"/>
  <c r="NC68" i="6"/>
  <c r="ND63" i="6"/>
  <c r="ND66" i="6" s="1"/>
  <c r="ND50" i="6"/>
  <c r="ND53" i="6" s="1"/>
  <c r="NC55" i="6"/>
  <c r="MS237" i="6"/>
  <c r="MT232" i="6"/>
  <c r="MT235" i="6" s="1"/>
  <c r="NC16" i="5"/>
  <c r="ND11" i="5"/>
  <c r="ND14" i="5" s="1"/>
  <c r="NE89" i="6"/>
  <c r="NE92" i="6" s="1"/>
  <c r="ND94" i="6"/>
  <c r="NC29" i="5"/>
  <c r="ND24" i="5"/>
  <c r="ND27" i="5" s="1"/>
  <c r="KF185" i="6"/>
  <c r="KG180" i="6"/>
  <c r="KG183" i="6" s="1"/>
  <c r="NE37" i="5" l="1"/>
  <c r="NE40" i="5" s="1"/>
  <c r="ND42" i="5"/>
  <c r="ND107" i="6"/>
  <c r="NE102" i="6"/>
  <c r="NE105" i="6" s="1"/>
  <c r="NC107" i="5"/>
  <c r="ND102" i="5"/>
  <c r="ND105" i="5" s="1"/>
  <c r="KE68" i="5"/>
  <c r="KF63" i="5"/>
  <c r="KF66" i="5" s="1"/>
  <c r="MS11" i="6"/>
  <c r="MS14" i="6" s="1"/>
  <c r="MR16" i="6"/>
  <c r="MS198" i="6"/>
  <c r="MT193" i="6"/>
  <c r="MT196" i="6" s="1"/>
  <c r="MS120" i="6"/>
  <c r="MT115" i="6"/>
  <c r="MT118" i="6" s="1"/>
  <c r="KE81" i="5"/>
  <c r="KF76" i="5"/>
  <c r="KF79" i="5" s="1"/>
  <c r="MT154" i="6"/>
  <c r="MT157" i="6" s="1"/>
  <c r="MS159" i="6"/>
  <c r="MR211" i="6"/>
  <c r="MS206" i="6"/>
  <c r="MS209" i="6" s="1"/>
  <c r="ND55" i="5"/>
  <c r="NE50" i="5"/>
  <c r="NE53" i="5" s="1"/>
  <c r="MT224" i="6"/>
  <c r="MU219" i="6"/>
  <c r="MU222" i="6" s="1"/>
  <c r="MU232" i="6"/>
  <c r="MU235" i="6" s="1"/>
  <c r="MT237" i="6"/>
  <c r="ND172" i="6"/>
  <c r="NE167" i="6"/>
  <c r="NE170" i="6" s="1"/>
  <c r="KH42" i="6"/>
  <c r="KI37" i="6"/>
  <c r="KI40" i="6" s="1"/>
  <c r="ND29" i="5"/>
  <c r="NE24" i="5"/>
  <c r="NE27" i="5" s="1"/>
  <c r="ND94" i="5"/>
  <c r="NE89" i="5"/>
  <c r="NE92" i="5" s="1"/>
  <c r="ND81" i="6"/>
  <c r="NE76" i="6"/>
  <c r="NE79" i="6" s="1"/>
  <c r="KG185" i="6"/>
  <c r="KH180" i="6"/>
  <c r="KH183" i="6" s="1"/>
  <c r="NE50" i="6"/>
  <c r="NE53" i="6" s="1"/>
  <c r="ND55" i="6"/>
  <c r="ND68" i="6"/>
  <c r="NE63" i="6"/>
  <c r="NE66" i="6" s="1"/>
  <c r="GW115" i="5"/>
  <c r="GW118" i="5" s="1"/>
  <c r="GV120" i="5"/>
  <c r="NF24" i="6"/>
  <c r="NF27" i="6" s="1"/>
  <c r="NE29" i="6"/>
  <c r="NE94" i="6"/>
  <c r="NF89" i="6"/>
  <c r="NF92" i="6" s="1"/>
  <c r="NE11" i="5"/>
  <c r="NE14" i="5" s="1"/>
  <c r="ND16" i="5"/>
  <c r="NF141" i="6"/>
  <c r="NF144" i="6" s="1"/>
  <c r="NE146" i="6"/>
  <c r="NE133" i="6"/>
  <c r="NF128" i="6"/>
  <c r="NF131" i="6" s="1"/>
  <c r="NE42" i="5" l="1"/>
  <c r="NF37" i="5"/>
  <c r="NF40" i="5" s="1"/>
  <c r="NF102" i="6"/>
  <c r="NF105" i="6" s="1"/>
  <c r="NE107" i="6"/>
  <c r="NE102" i="5"/>
  <c r="NE105" i="5" s="1"/>
  <c r="ND107" i="5"/>
  <c r="KF68" i="5"/>
  <c r="KG63" i="5"/>
  <c r="KG66" i="5" s="1"/>
  <c r="MU193" i="6"/>
  <c r="MU196" i="6" s="1"/>
  <c r="MT198" i="6"/>
  <c r="MS16" i="6"/>
  <c r="MT11" i="6"/>
  <c r="MT14" i="6" s="1"/>
  <c r="MT206" i="6"/>
  <c r="MT209" i="6" s="1"/>
  <c r="MS211" i="6"/>
  <c r="MT159" i="6"/>
  <c r="MU154" i="6"/>
  <c r="MU157" i="6" s="1"/>
  <c r="KF81" i="5"/>
  <c r="KG76" i="5"/>
  <c r="KG79" i="5" s="1"/>
  <c r="MT120" i="6"/>
  <c r="MU115" i="6"/>
  <c r="MU118" i="6" s="1"/>
  <c r="NF50" i="6"/>
  <c r="NF53" i="6" s="1"/>
  <c r="NE55" i="6"/>
  <c r="NF94" i="6"/>
  <c r="NG89" i="6"/>
  <c r="NG92" i="6" s="1"/>
  <c r="NF63" i="6"/>
  <c r="NF66" i="6" s="1"/>
  <c r="NE68" i="6"/>
  <c r="NE29" i="5"/>
  <c r="NF24" i="5"/>
  <c r="NF27" i="5" s="1"/>
  <c r="MU237" i="6"/>
  <c r="MV232" i="6"/>
  <c r="MV235" i="6" s="1"/>
  <c r="KH185" i="6"/>
  <c r="KI180" i="6"/>
  <c r="KI183" i="6" s="1"/>
  <c r="NG24" i="6"/>
  <c r="NG27" i="6" s="1"/>
  <c r="NF29" i="6"/>
  <c r="NE16" i="5"/>
  <c r="NF11" i="5"/>
  <c r="NF14" i="5" s="1"/>
  <c r="NF133" i="6"/>
  <c r="NG128" i="6"/>
  <c r="NG131" i="6" s="1"/>
  <c r="KI42" i="6"/>
  <c r="KJ37" i="6"/>
  <c r="KJ40" i="6" s="1"/>
  <c r="MV219" i="6"/>
  <c r="MV222" i="6" s="1"/>
  <c r="MU224" i="6"/>
  <c r="NE81" i="6"/>
  <c r="NF76" i="6"/>
  <c r="NF79" i="6" s="1"/>
  <c r="NF146" i="6"/>
  <c r="NG141" i="6"/>
  <c r="NG144" i="6" s="1"/>
  <c r="GX115" i="5"/>
  <c r="GX118" i="5" s="1"/>
  <c r="GW120" i="5"/>
  <c r="NE94" i="5"/>
  <c r="NF89" i="5"/>
  <c r="NF92" i="5" s="1"/>
  <c r="NE172" i="6"/>
  <c r="NF167" i="6"/>
  <c r="NF170" i="6" s="1"/>
  <c r="NE55" i="5"/>
  <c r="NF50" i="5"/>
  <c r="NF53" i="5" s="1"/>
  <c r="NF42" i="5" l="1"/>
  <c r="NG37" i="5"/>
  <c r="NG40" i="5" s="1"/>
  <c r="NF107" i="6"/>
  <c r="NG102" i="6"/>
  <c r="NG105" i="6" s="1"/>
  <c r="NF102" i="5"/>
  <c r="NF105" i="5" s="1"/>
  <c r="NE107" i="5"/>
  <c r="KG68" i="5"/>
  <c r="KH63" i="5"/>
  <c r="KH66" i="5" s="1"/>
  <c r="MT16" i="6"/>
  <c r="MU11" i="6"/>
  <c r="MU14" i="6" s="1"/>
  <c r="MU198" i="6"/>
  <c r="MV193" i="6"/>
  <c r="MV196" i="6" s="1"/>
  <c r="MV115" i="6"/>
  <c r="MV118" i="6" s="1"/>
  <c r="MU120" i="6"/>
  <c r="KH76" i="5"/>
  <c r="KH79" i="5" s="1"/>
  <c r="KG81" i="5"/>
  <c r="MU159" i="6"/>
  <c r="MV154" i="6"/>
  <c r="MV157" i="6" s="1"/>
  <c r="MT211" i="6"/>
  <c r="MU206" i="6"/>
  <c r="MU209" i="6" s="1"/>
  <c r="KJ180" i="6"/>
  <c r="KJ183" i="6" s="1"/>
  <c r="KI185" i="6"/>
  <c r="NF94" i="5"/>
  <c r="NG89" i="5"/>
  <c r="NG92" i="5" s="1"/>
  <c r="MV237" i="6"/>
  <c r="MW232" i="6"/>
  <c r="MW235" i="6" s="1"/>
  <c r="NG11" i="5"/>
  <c r="NG14" i="5" s="1"/>
  <c r="NF16" i="5"/>
  <c r="NH24" i="6"/>
  <c r="NH27" i="6" s="1"/>
  <c r="NG29" i="6"/>
  <c r="NG63" i="6"/>
  <c r="NG66" i="6" s="1"/>
  <c r="NF68" i="6"/>
  <c r="NF81" i="6"/>
  <c r="NG76" i="6"/>
  <c r="NG79" i="6" s="1"/>
  <c r="NF29" i="5"/>
  <c r="NG24" i="5"/>
  <c r="NG27" i="5" s="1"/>
  <c r="NG94" i="6"/>
  <c r="NH89" i="6"/>
  <c r="NH92" i="6" s="1"/>
  <c r="GX120" i="5"/>
  <c r="GY115" i="5"/>
  <c r="GY118" i="5" s="1"/>
  <c r="KK37" i="6"/>
  <c r="KK40" i="6" s="1"/>
  <c r="KJ42" i="6"/>
  <c r="NG50" i="5"/>
  <c r="NG53" i="5" s="1"/>
  <c r="NF55" i="5"/>
  <c r="MV224" i="6"/>
  <c r="MW219" i="6"/>
  <c r="MW222" i="6" s="1"/>
  <c r="NF172" i="6"/>
  <c r="NG167" i="6"/>
  <c r="NG170" i="6" s="1"/>
  <c r="NG146" i="6"/>
  <c r="NH141" i="6"/>
  <c r="NH144" i="6" s="1"/>
  <c r="NG133" i="6"/>
  <c r="NH128" i="6"/>
  <c r="NH131" i="6" s="1"/>
  <c r="NG50" i="6"/>
  <c r="NG53" i="6" s="1"/>
  <c r="NF55" i="6"/>
  <c r="NH37" i="5" l="1"/>
  <c r="NH40" i="5" s="1"/>
  <c r="NH42" i="5" s="1"/>
  <c r="NG42" i="5"/>
  <c r="NH102" i="6"/>
  <c r="NH105" i="6" s="1"/>
  <c r="NG107" i="6"/>
  <c r="NG102" i="5"/>
  <c r="NG105" i="5" s="1"/>
  <c r="NF107" i="5"/>
  <c r="KH68" i="5"/>
  <c r="KI63" i="5"/>
  <c r="KI66" i="5" s="1"/>
  <c r="MV198" i="6"/>
  <c r="MW193" i="6"/>
  <c r="MW196" i="6" s="1"/>
  <c r="MU16" i="6"/>
  <c r="MV11" i="6"/>
  <c r="MV14" i="6" s="1"/>
  <c r="MV159" i="6"/>
  <c r="MW154" i="6"/>
  <c r="MW157" i="6" s="1"/>
  <c r="MV206" i="6"/>
  <c r="MV209" i="6" s="1"/>
  <c r="MU211" i="6"/>
  <c r="KH81" i="5"/>
  <c r="KI76" i="5"/>
  <c r="KI79" i="5" s="1"/>
  <c r="MW115" i="6"/>
  <c r="MW118" i="6" s="1"/>
  <c r="MV120" i="6"/>
  <c r="NI89" i="6"/>
  <c r="NI92" i="6" s="1"/>
  <c r="NI94" i="6" s="1"/>
  <c r="NH94" i="6"/>
  <c r="NI24" i="6"/>
  <c r="NI27" i="6" s="1"/>
  <c r="NI29" i="6" s="1"/>
  <c r="NH29" i="6"/>
  <c r="NH133" i="6"/>
  <c r="NI128" i="6"/>
  <c r="NI131" i="6" s="1"/>
  <c r="NI133" i="6" s="1"/>
  <c r="MW237" i="6"/>
  <c r="MX232" i="6"/>
  <c r="MX235" i="6" s="1"/>
  <c r="NG29" i="5"/>
  <c r="NH24" i="5"/>
  <c r="NH27" i="5" s="1"/>
  <c r="NH29" i="5" s="1"/>
  <c r="NG94" i="5"/>
  <c r="NH89" i="5"/>
  <c r="NH92" i="5" s="1"/>
  <c r="NH94" i="5" s="1"/>
  <c r="NH63" i="6"/>
  <c r="NH66" i="6" s="1"/>
  <c r="NG68" i="6"/>
  <c r="NH167" i="6"/>
  <c r="NH170" i="6" s="1"/>
  <c r="NG172" i="6"/>
  <c r="MW224" i="6"/>
  <c r="MX219" i="6"/>
  <c r="MX222" i="6" s="1"/>
  <c r="GY120" i="5"/>
  <c r="GZ115" i="5"/>
  <c r="GZ118" i="5" s="1"/>
  <c r="NG81" i="6"/>
  <c r="NH76" i="6"/>
  <c r="NH79" i="6" s="1"/>
  <c r="NG55" i="5"/>
  <c r="NH50" i="5"/>
  <c r="NH53" i="5" s="1"/>
  <c r="NH55" i="5" s="1"/>
  <c r="NH146" i="6"/>
  <c r="NI141" i="6"/>
  <c r="NI144" i="6" s="1"/>
  <c r="NI146" i="6" s="1"/>
  <c r="NG55" i="6"/>
  <c r="NH50" i="6"/>
  <c r="NH53" i="6" s="1"/>
  <c r="KL37" i="6"/>
  <c r="KL40" i="6" s="1"/>
  <c r="KK42" i="6"/>
  <c r="NG16" i="5"/>
  <c r="NH11" i="5"/>
  <c r="NH14" i="5" s="1"/>
  <c r="NH16" i="5" s="1"/>
  <c r="KJ185" i="6"/>
  <c r="KK180" i="6"/>
  <c r="KK183" i="6" s="1"/>
  <c r="NH107" i="6" l="1"/>
  <c r="NI102" i="6"/>
  <c r="NI105" i="6" s="1"/>
  <c r="NI107" i="6" s="1"/>
  <c r="NG107" i="5"/>
  <c r="NH102" i="5"/>
  <c r="NH105" i="5" s="1"/>
  <c r="NH107" i="5" s="1"/>
  <c r="KI68" i="5"/>
  <c r="KJ63" i="5"/>
  <c r="KJ66" i="5" s="1"/>
  <c r="MW11" i="6"/>
  <c r="MW14" i="6" s="1"/>
  <c r="MV16" i="6"/>
  <c r="MX193" i="6"/>
  <c r="MX196" i="6" s="1"/>
  <c r="MW198" i="6"/>
  <c r="MW120" i="6"/>
  <c r="MX115" i="6"/>
  <c r="MX118" i="6" s="1"/>
  <c r="KI81" i="5"/>
  <c r="KJ76" i="5"/>
  <c r="KJ79" i="5" s="1"/>
  <c r="MV211" i="6"/>
  <c r="MW206" i="6"/>
  <c r="MW209" i="6" s="1"/>
  <c r="MW159" i="6"/>
  <c r="MX154" i="6"/>
  <c r="MX157" i="6" s="1"/>
  <c r="MX224" i="6"/>
  <c r="MY219" i="6"/>
  <c r="MY222" i="6" s="1"/>
  <c r="HA115" i="5"/>
  <c r="HA118" i="5" s="1"/>
  <c r="GZ120" i="5"/>
  <c r="MX237" i="6"/>
  <c r="MY232" i="6"/>
  <c r="MY235" i="6" s="1"/>
  <c r="KK185" i="6"/>
  <c r="KL180" i="6"/>
  <c r="KL183" i="6" s="1"/>
  <c r="NH81" i="6"/>
  <c r="NI76" i="6"/>
  <c r="NI79" i="6" s="1"/>
  <c r="NI81" i="6" s="1"/>
  <c r="NI50" i="6"/>
  <c r="NI53" i="6" s="1"/>
  <c r="NI55" i="6" s="1"/>
  <c r="NH55" i="6"/>
  <c r="KM37" i="6"/>
  <c r="KM40" i="6" s="1"/>
  <c r="KL42" i="6"/>
  <c r="NH172" i="6"/>
  <c r="NI167" i="6"/>
  <c r="NI170" i="6" s="1"/>
  <c r="NI172" i="6" s="1"/>
  <c r="NH68" i="6"/>
  <c r="NI63" i="6"/>
  <c r="NI66" i="6" s="1"/>
  <c r="NI68" i="6" s="1"/>
  <c r="KK63" i="5" l="1"/>
  <c r="KK66" i="5" s="1"/>
  <c r="KJ68" i="5"/>
  <c r="MY193" i="6"/>
  <c r="MY196" i="6" s="1"/>
  <c r="MX198" i="6"/>
  <c r="MW16" i="6"/>
  <c r="MX11" i="6"/>
  <c r="MX14" i="6" s="1"/>
  <c r="MW211" i="6"/>
  <c r="MX206" i="6"/>
  <c r="MX209" i="6" s="1"/>
  <c r="MY154" i="6"/>
  <c r="MY157" i="6" s="1"/>
  <c r="MX159" i="6"/>
  <c r="KK76" i="5"/>
  <c r="KK79" i="5" s="1"/>
  <c r="KJ81" i="5"/>
  <c r="MY115" i="6"/>
  <c r="MY118" i="6" s="1"/>
  <c r="MX120" i="6"/>
  <c r="MY237" i="6"/>
  <c r="MZ232" i="6"/>
  <c r="MZ235" i="6" s="1"/>
  <c r="MY224" i="6"/>
  <c r="MZ219" i="6"/>
  <c r="MZ222" i="6" s="1"/>
  <c r="KL185" i="6"/>
  <c r="KM180" i="6"/>
  <c r="KM183" i="6" s="1"/>
  <c r="KN37" i="6"/>
  <c r="KN40" i="6" s="1"/>
  <c r="KM42" i="6"/>
  <c r="HB115" i="5"/>
  <c r="HB118" i="5" s="1"/>
  <c r="HA120" i="5"/>
  <c r="KL63" i="5" l="1"/>
  <c r="KL66" i="5" s="1"/>
  <c r="KK68" i="5"/>
  <c r="MY11" i="6"/>
  <c r="MY14" i="6" s="1"/>
  <c r="MX16" i="6"/>
  <c r="MZ193" i="6"/>
  <c r="MZ196" i="6" s="1"/>
  <c r="MY198" i="6"/>
  <c r="MY120" i="6"/>
  <c r="MZ115" i="6"/>
  <c r="MZ118" i="6" s="1"/>
  <c r="KK81" i="5"/>
  <c r="KL76" i="5"/>
  <c r="KL79" i="5" s="1"/>
  <c r="MZ154" i="6"/>
  <c r="MZ157" i="6" s="1"/>
  <c r="MY159" i="6"/>
  <c r="MX211" i="6"/>
  <c r="MY206" i="6"/>
  <c r="MY209" i="6" s="1"/>
  <c r="MZ237" i="6"/>
  <c r="NA232" i="6"/>
  <c r="NA235" i="6" s="1"/>
  <c r="MZ224" i="6"/>
  <c r="NA219" i="6"/>
  <c r="NA222" i="6" s="1"/>
  <c r="HB120" i="5"/>
  <c r="HC115" i="5"/>
  <c r="HC118" i="5" s="1"/>
  <c r="KN42" i="6"/>
  <c r="KO37" i="6"/>
  <c r="KO40" i="6" s="1"/>
  <c r="KN180" i="6"/>
  <c r="KN183" i="6" s="1"/>
  <c r="KM185" i="6"/>
  <c r="KM63" i="5" l="1"/>
  <c r="KM66" i="5" s="1"/>
  <c r="KL68" i="5"/>
  <c r="NA193" i="6"/>
  <c r="NA196" i="6" s="1"/>
  <c r="MZ198" i="6"/>
  <c r="MY16" i="6"/>
  <c r="MZ11" i="6"/>
  <c r="MZ14" i="6" s="1"/>
  <c r="MY211" i="6"/>
  <c r="MZ206" i="6"/>
  <c r="MZ209" i="6" s="1"/>
  <c r="MZ159" i="6"/>
  <c r="NA154" i="6"/>
  <c r="NA157" i="6" s="1"/>
  <c r="KL81" i="5"/>
  <c r="KM76" i="5"/>
  <c r="KM79" i="5" s="1"/>
  <c r="NA115" i="6"/>
  <c r="NA118" i="6" s="1"/>
  <c r="MZ120" i="6"/>
  <c r="NA224" i="6"/>
  <c r="NB219" i="6"/>
  <c r="NB222" i="6" s="1"/>
  <c r="KP37" i="6"/>
  <c r="KP40" i="6" s="1"/>
  <c r="KO42" i="6"/>
  <c r="HC120" i="5"/>
  <c r="HD115" i="5"/>
  <c r="HD118" i="5" s="1"/>
  <c r="KN185" i="6"/>
  <c r="KO180" i="6"/>
  <c r="KO183" i="6" s="1"/>
  <c r="NA237" i="6"/>
  <c r="NB232" i="6"/>
  <c r="NB235" i="6" s="1"/>
  <c r="KN63" i="5" l="1"/>
  <c r="KN66" i="5" s="1"/>
  <c r="KM68" i="5"/>
  <c r="MZ16" i="6"/>
  <c r="NA11" i="6"/>
  <c r="NA14" i="6" s="1"/>
  <c r="NB193" i="6"/>
  <c r="NB196" i="6" s="1"/>
  <c r="NA198" i="6"/>
  <c r="NB115" i="6"/>
  <c r="NB118" i="6" s="1"/>
  <c r="NA120" i="6"/>
  <c r="KM81" i="5"/>
  <c r="KN76" i="5"/>
  <c r="KN79" i="5" s="1"/>
  <c r="NA159" i="6"/>
  <c r="NB154" i="6"/>
  <c r="NB157" i="6" s="1"/>
  <c r="NA206" i="6"/>
  <c r="NA209" i="6" s="1"/>
  <c r="MZ211" i="6"/>
  <c r="NB224" i="6"/>
  <c r="NC219" i="6"/>
  <c r="NC222" i="6" s="1"/>
  <c r="NB237" i="6"/>
  <c r="NC232" i="6"/>
  <c r="NC235" i="6" s="1"/>
  <c r="HD120" i="5"/>
  <c r="HE115" i="5"/>
  <c r="HE118" i="5" s="1"/>
  <c r="KP180" i="6"/>
  <c r="KP183" i="6" s="1"/>
  <c r="KO185" i="6"/>
  <c r="KP42" i="6"/>
  <c r="KQ37" i="6"/>
  <c r="KQ40" i="6" s="1"/>
  <c r="KO63" i="5" l="1"/>
  <c r="KO66" i="5" s="1"/>
  <c r="KN68" i="5"/>
  <c r="NB198" i="6"/>
  <c r="NC193" i="6"/>
  <c r="NC196" i="6" s="1"/>
  <c r="NA16" i="6"/>
  <c r="NB11" i="6"/>
  <c r="NB14" i="6" s="1"/>
  <c r="NA211" i="6"/>
  <c r="NB206" i="6"/>
  <c r="NB209" i="6" s="1"/>
  <c r="NB159" i="6"/>
  <c r="NC154" i="6"/>
  <c r="NC157" i="6" s="1"/>
  <c r="KO76" i="5"/>
  <c r="KO79" i="5" s="1"/>
  <c r="KN81" i="5"/>
  <c r="NB120" i="6"/>
  <c r="NC115" i="6"/>
  <c r="NC118" i="6" s="1"/>
  <c r="KQ42" i="6"/>
  <c r="KR37" i="6"/>
  <c r="KR40" i="6" s="1"/>
  <c r="HF115" i="5"/>
  <c r="HF118" i="5" s="1"/>
  <c r="HE120" i="5"/>
  <c r="NC224" i="6"/>
  <c r="ND219" i="6"/>
  <c r="ND222" i="6" s="1"/>
  <c r="NC237" i="6"/>
  <c r="ND232" i="6"/>
  <c r="ND235" i="6" s="1"/>
  <c r="KP185" i="6"/>
  <c r="KQ180" i="6"/>
  <c r="KQ183" i="6" s="1"/>
  <c r="KO68" i="5" l="1"/>
  <c r="KP63" i="5"/>
  <c r="KP66" i="5" s="1"/>
  <c r="NB16" i="6"/>
  <c r="NC11" i="6"/>
  <c r="NC14" i="6" s="1"/>
  <c r="ND193" i="6"/>
  <c r="ND196" i="6" s="1"/>
  <c r="NC198" i="6"/>
  <c r="KO81" i="5"/>
  <c r="KP76" i="5"/>
  <c r="KP79" i="5" s="1"/>
  <c r="NC159" i="6"/>
  <c r="ND154" i="6"/>
  <c r="ND157" i="6" s="1"/>
  <c r="NC120" i="6"/>
  <c r="ND115" i="6"/>
  <c r="ND118" i="6" s="1"/>
  <c r="NC206" i="6"/>
  <c r="NC209" i="6" s="1"/>
  <c r="NB211" i="6"/>
  <c r="ND224" i="6"/>
  <c r="NE219" i="6"/>
  <c r="NE222" i="6" s="1"/>
  <c r="KS37" i="6"/>
  <c r="KS40" i="6" s="1"/>
  <c r="KR42" i="6"/>
  <c r="KQ185" i="6"/>
  <c r="KR180" i="6"/>
  <c r="KR183" i="6" s="1"/>
  <c r="NE232" i="6"/>
  <c r="NE235" i="6" s="1"/>
  <c r="ND237" i="6"/>
  <c r="HF120" i="5"/>
  <c r="HG115" i="5"/>
  <c r="HG118" i="5" s="1"/>
  <c r="KP68" i="5" l="1"/>
  <c r="KQ63" i="5"/>
  <c r="KQ66" i="5" s="1"/>
  <c r="NE193" i="6"/>
  <c r="NE196" i="6" s="1"/>
  <c r="ND198" i="6"/>
  <c r="ND11" i="6"/>
  <c r="ND14" i="6" s="1"/>
  <c r="NC16" i="6"/>
  <c r="NC211" i="6"/>
  <c r="ND206" i="6"/>
  <c r="ND209" i="6" s="1"/>
  <c r="ND120" i="6"/>
  <c r="NE115" i="6"/>
  <c r="NE118" i="6" s="1"/>
  <c r="ND159" i="6"/>
  <c r="NE154" i="6"/>
  <c r="NE157" i="6" s="1"/>
  <c r="KQ76" i="5"/>
  <c r="KQ79" i="5" s="1"/>
  <c r="KP81" i="5"/>
  <c r="KR185" i="6"/>
  <c r="KS180" i="6"/>
  <c r="KS183" i="6" s="1"/>
  <c r="HG120" i="5"/>
  <c r="HH115" i="5"/>
  <c r="HH118" i="5" s="1"/>
  <c r="NF232" i="6"/>
  <c r="NF235" i="6" s="1"/>
  <c r="NE237" i="6"/>
  <c r="NF219" i="6"/>
  <c r="NF222" i="6" s="1"/>
  <c r="NE224" i="6"/>
  <c r="KS42" i="6"/>
  <c r="KT37" i="6"/>
  <c r="KT40" i="6" s="1"/>
  <c r="KR63" i="5" l="1"/>
  <c r="KR66" i="5" s="1"/>
  <c r="KQ68" i="5"/>
  <c r="ND16" i="6"/>
  <c r="NE11" i="6"/>
  <c r="NE14" i="6" s="1"/>
  <c r="NE198" i="6"/>
  <c r="NF193" i="6"/>
  <c r="NF196" i="6" s="1"/>
  <c r="NE120" i="6"/>
  <c r="NF115" i="6"/>
  <c r="NF118" i="6" s="1"/>
  <c r="NF154" i="6"/>
  <c r="NF157" i="6" s="1"/>
  <c r="NE159" i="6"/>
  <c r="NE206" i="6"/>
  <c r="NE209" i="6" s="1"/>
  <c r="ND211" i="6"/>
  <c r="KQ81" i="5"/>
  <c r="KR76" i="5"/>
  <c r="KR79" i="5" s="1"/>
  <c r="HI115" i="5"/>
  <c r="HI118" i="5" s="1"/>
  <c r="HH120" i="5"/>
  <c r="NG232" i="6"/>
  <c r="NG235" i="6" s="1"/>
  <c r="NF237" i="6"/>
  <c r="KT180" i="6"/>
  <c r="KT183" i="6" s="1"/>
  <c r="KS185" i="6"/>
  <c r="KU37" i="6"/>
  <c r="KU40" i="6" s="1"/>
  <c r="KT42" i="6"/>
  <c r="NF224" i="6"/>
  <c r="NG219" i="6"/>
  <c r="NG222" i="6" s="1"/>
  <c r="KR68" i="5" l="1"/>
  <c r="KS63" i="5"/>
  <c r="KS66" i="5" s="1"/>
  <c r="NG193" i="6"/>
  <c r="NG196" i="6" s="1"/>
  <c r="NF198" i="6"/>
  <c r="NE16" i="6"/>
  <c r="NF11" i="6"/>
  <c r="NF14" i="6" s="1"/>
  <c r="NE211" i="6"/>
  <c r="NF206" i="6"/>
  <c r="NF209" i="6" s="1"/>
  <c r="KS76" i="5"/>
  <c r="KS79" i="5" s="1"/>
  <c r="KR81" i="5"/>
  <c r="NG154" i="6"/>
  <c r="NG157" i="6" s="1"/>
  <c r="NF159" i="6"/>
  <c r="NF120" i="6"/>
  <c r="NG115" i="6"/>
  <c r="NG118" i="6" s="1"/>
  <c r="NG224" i="6"/>
  <c r="NH219" i="6"/>
  <c r="NH222" i="6" s="1"/>
  <c r="KT185" i="6"/>
  <c r="KU180" i="6"/>
  <c r="KU183" i="6" s="1"/>
  <c r="NG237" i="6"/>
  <c r="NH232" i="6"/>
  <c r="NH235" i="6" s="1"/>
  <c r="KV37" i="6"/>
  <c r="KV40" i="6" s="1"/>
  <c r="KU42" i="6"/>
  <c r="HJ115" i="5"/>
  <c r="HJ118" i="5" s="1"/>
  <c r="HI120" i="5"/>
  <c r="KT63" i="5" l="1"/>
  <c r="KT66" i="5" s="1"/>
  <c r="KS68" i="5"/>
  <c r="NG11" i="6"/>
  <c r="NG14" i="6" s="1"/>
  <c r="NF16" i="6"/>
  <c r="NG198" i="6"/>
  <c r="NH193" i="6"/>
  <c r="NH196" i="6" s="1"/>
  <c r="NG159" i="6"/>
  <c r="NH154" i="6"/>
  <c r="NH157" i="6" s="1"/>
  <c r="NG120" i="6"/>
  <c r="NH115" i="6"/>
  <c r="NH118" i="6" s="1"/>
  <c r="KT76" i="5"/>
  <c r="KT79" i="5" s="1"/>
  <c r="KS81" i="5"/>
  <c r="NF211" i="6"/>
  <c r="NG206" i="6"/>
  <c r="NG209" i="6" s="1"/>
  <c r="NI232" i="6"/>
  <c r="NI235" i="6" s="1"/>
  <c r="NI237" i="6" s="1"/>
  <c r="NH237" i="6"/>
  <c r="HJ120" i="5"/>
  <c r="HK115" i="5"/>
  <c r="HK118" i="5" s="1"/>
  <c r="NI219" i="6"/>
  <c r="NI222" i="6" s="1"/>
  <c r="NI224" i="6" s="1"/>
  <c r="NH224" i="6"/>
  <c r="KV42" i="6"/>
  <c r="KW37" i="6"/>
  <c r="KW40" i="6" s="1"/>
  <c r="KU185" i="6"/>
  <c r="KV180" i="6"/>
  <c r="KV183" i="6" s="1"/>
  <c r="KT68" i="5" l="1"/>
  <c r="KU63" i="5"/>
  <c r="KU66" i="5" s="1"/>
  <c r="NH198" i="6"/>
  <c r="NI193" i="6"/>
  <c r="NI196" i="6" s="1"/>
  <c r="NI198" i="6" s="1"/>
  <c r="NH11" i="6"/>
  <c r="NH14" i="6" s="1"/>
  <c r="NG16" i="6"/>
  <c r="KT81" i="5"/>
  <c r="KU76" i="5"/>
  <c r="KU79" i="5" s="1"/>
  <c r="NH120" i="6"/>
  <c r="NI115" i="6"/>
  <c r="NI118" i="6" s="1"/>
  <c r="NI120" i="6" s="1"/>
  <c r="NH206" i="6"/>
  <c r="NH209" i="6" s="1"/>
  <c r="NG211" i="6"/>
  <c r="NH159" i="6"/>
  <c r="NI154" i="6"/>
  <c r="NI157" i="6" s="1"/>
  <c r="NI159" i="6" s="1"/>
  <c r="KW180" i="6"/>
  <c r="KW183" i="6" s="1"/>
  <c r="KV185" i="6"/>
  <c r="KX37" i="6"/>
  <c r="KX40" i="6" s="1"/>
  <c r="KW42" i="6"/>
  <c r="HK120" i="5"/>
  <c r="HL115" i="5"/>
  <c r="HL118" i="5" s="1"/>
  <c r="KU68" i="5" l="1"/>
  <c r="KV63" i="5"/>
  <c r="KV66" i="5" s="1"/>
  <c r="NI11" i="6"/>
  <c r="NI14" i="6" s="1"/>
  <c r="NI16" i="6" s="1"/>
  <c r="NH16" i="6"/>
  <c r="NI206" i="6"/>
  <c r="NI209" i="6" s="1"/>
  <c r="NI211" i="6" s="1"/>
  <c r="NH211" i="6"/>
  <c r="KU81" i="5"/>
  <c r="KV76" i="5"/>
  <c r="KV79" i="5" s="1"/>
  <c r="KX42" i="6"/>
  <c r="KY37" i="6"/>
  <c r="KY40" i="6" s="1"/>
  <c r="HM115" i="5"/>
  <c r="HM118" i="5" s="1"/>
  <c r="HL120" i="5"/>
  <c r="KX180" i="6"/>
  <c r="KX183" i="6" s="1"/>
  <c r="KW185" i="6"/>
  <c r="KW63" i="5" l="1"/>
  <c r="KW66" i="5" s="1"/>
  <c r="KV68" i="5"/>
  <c r="KV81" i="5"/>
  <c r="KW76" i="5"/>
  <c r="KW79" i="5" s="1"/>
  <c r="HN115" i="5"/>
  <c r="HN118" i="5" s="1"/>
  <c r="HM120" i="5"/>
  <c r="KY42" i="6"/>
  <c r="KZ37" i="6"/>
  <c r="KZ40" i="6" s="1"/>
  <c r="KX185" i="6"/>
  <c r="KY180" i="6"/>
  <c r="KY183" i="6" s="1"/>
  <c r="KW68" i="5" l="1"/>
  <c r="KX63" i="5"/>
  <c r="KX66" i="5" s="1"/>
  <c r="KW81" i="5"/>
  <c r="KX76" i="5"/>
  <c r="KX79" i="5" s="1"/>
  <c r="KZ42" i="6"/>
  <c r="LA37" i="6"/>
  <c r="LA40" i="6" s="1"/>
  <c r="KZ180" i="6"/>
  <c r="KZ183" i="6" s="1"/>
  <c r="KY185" i="6"/>
  <c r="HN120" i="5"/>
  <c r="HO115" i="5"/>
  <c r="HO118" i="5" s="1"/>
  <c r="KX68" i="5" l="1"/>
  <c r="KY63" i="5"/>
  <c r="KY66" i="5" s="1"/>
  <c r="KY76" i="5"/>
  <c r="KY79" i="5" s="1"/>
  <c r="KX81" i="5"/>
  <c r="KZ185" i="6"/>
  <c r="LA180" i="6"/>
  <c r="LA183" i="6" s="1"/>
  <c r="LA42" i="6"/>
  <c r="LB37" i="6"/>
  <c r="LB40" i="6" s="1"/>
  <c r="HO120" i="5"/>
  <c r="HP115" i="5"/>
  <c r="HP118" i="5" s="1"/>
  <c r="KY68" i="5" l="1"/>
  <c r="KZ63" i="5"/>
  <c r="KZ66" i="5" s="1"/>
  <c r="KY81" i="5"/>
  <c r="KZ76" i="5"/>
  <c r="KZ79" i="5" s="1"/>
  <c r="HQ115" i="5"/>
  <c r="HQ118" i="5" s="1"/>
  <c r="HP120" i="5"/>
  <c r="LB42" i="6"/>
  <c r="LC37" i="6"/>
  <c r="LC40" i="6" s="1"/>
  <c r="LB180" i="6"/>
  <c r="LB183" i="6" s="1"/>
  <c r="LA185" i="6"/>
  <c r="KZ68" i="5" l="1"/>
  <c r="LA63" i="5"/>
  <c r="LA66" i="5" s="1"/>
  <c r="LA76" i="5"/>
  <c r="LA79" i="5" s="1"/>
  <c r="KZ81" i="5"/>
  <c r="LD37" i="6"/>
  <c r="LD40" i="6" s="1"/>
  <c r="LC42" i="6"/>
  <c r="LB185" i="6"/>
  <c r="LC180" i="6"/>
  <c r="LC183" i="6" s="1"/>
  <c r="HR115" i="5"/>
  <c r="HR118" i="5" s="1"/>
  <c r="HQ120" i="5"/>
  <c r="LA68" i="5" l="1"/>
  <c r="LB63" i="5"/>
  <c r="LB66" i="5" s="1"/>
  <c r="LB76" i="5"/>
  <c r="LB79" i="5" s="1"/>
  <c r="LA81" i="5"/>
  <c r="LC185" i="6"/>
  <c r="LD180" i="6"/>
  <c r="LD183" i="6" s="1"/>
  <c r="HR120" i="5"/>
  <c r="HS115" i="5"/>
  <c r="HS118" i="5" s="1"/>
  <c r="LD42" i="6"/>
  <c r="LE37" i="6"/>
  <c r="LE40" i="6" s="1"/>
  <c r="LB68" i="5" l="1"/>
  <c r="LC63" i="5"/>
  <c r="LC66" i="5" s="1"/>
  <c r="LC76" i="5"/>
  <c r="LC79" i="5" s="1"/>
  <c r="LB81" i="5"/>
  <c r="LD185" i="6"/>
  <c r="LE180" i="6"/>
  <c r="LE183" i="6" s="1"/>
  <c r="HS120" i="5"/>
  <c r="HT115" i="5"/>
  <c r="HT118" i="5" s="1"/>
  <c r="LF37" i="6"/>
  <c r="LF40" i="6" s="1"/>
  <c r="LE42" i="6"/>
  <c r="LC68" i="5" l="1"/>
  <c r="LD63" i="5"/>
  <c r="LD66" i="5" s="1"/>
  <c r="LC81" i="5"/>
  <c r="LD76" i="5"/>
  <c r="LD79" i="5" s="1"/>
  <c r="LE185" i="6"/>
  <c r="LF180" i="6"/>
  <c r="LF183" i="6" s="1"/>
  <c r="HT120" i="5"/>
  <c r="HU115" i="5"/>
  <c r="HU118" i="5" s="1"/>
  <c r="LF42" i="6"/>
  <c r="LG37" i="6"/>
  <c r="LG40" i="6" s="1"/>
  <c r="LD68" i="5" l="1"/>
  <c r="LE63" i="5"/>
  <c r="LE66" i="5" s="1"/>
  <c r="LD81" i="5"/>
  <c r="LE76" i="5"/>
  <c r="LE79" i="5" s="1"/>
  <c r="LF185" i="6"/>
  <c r="LG180" i="6"/>
  <c r="LG183" i="6" s="1"/>
  <c r="HV115" i="5"/>
  <c r="HV118" i="5" s="1"/>
  <c r="HU120" i="5"/>
  <c r="LH37" i="6"/>
  <c r="LH40" i="6" s="1"/>
  <c r="LG42" i="6"/>
  <c r="LF63" i="5" l="1"/>
  <c r="LF66" i="5" s="1"/>
  <c r="LE68" i="5"/>
  <c r="LE81" i="5"/>
  <c r="LF76" i="5"/>
  <c r="LF79" i="5" s="1"/>
  <c r="LH180" i="6"/>
  <c r="LH183" i="6" s="1"/>
  <c r="LG185" i="6"/>
  <c r="LH42" i="6"/>
  <c r="LI37" i="6"/>
  <c r="LI40" i="6" s="1"/>
  <c r="HV120" i="5"/>
  <c r="HW115" i="5"/>
  <c r="HW118" i="5" s="1"/>
  <c r="LG63" i="5" l="1"/>
  <c r="LG66" i="5" s="1"/>
  <c r="LF68" i="5"/>
  <c r="LF81" i="5"/>
  <c r="LG76" i="5"/>
  <c r="LG79" i="5" s="1"/>
  <c r="LI42" i="6"/>
  <c r="LJ37" i="6"/>
  <c r="LJ40" i="6" s="1"/>
  <c r="HX115" i="5"/>
  <c r="HX118" i="5" s="1"/>
  <c r="HW120" i="5"/>
  <c r="LI180" i="6"/>
  <c r="LI183" i="6" s="1"/>
  <c r="LH185" i="6"/>
  <c r="LG68" i="5" l="1"/>
  <c r="LH63" i="5"/>
  <c r="LH66" i="5" s="1"/>
  <c r="LG81" i="5"/>
  <c r="LH76" i="5"/>
  <c r="LH79" i="5" s="1"/>
  <c r="LJ42" i="6"/>
  <c r="LK37" i="6"/>
  <c r="LK40" i="6" s="1"/>
  <c r="HX120" i="5"/>
  <c r="HY115" i="5"/>
  <c r="HY118" i="5" s="1"/>
  <c r="LI185" i="6"/>
  <c r="LJ180" i="6"/>
  <c r="LJ183" i="6" s="1"/>
  <c r="LH68" i="5" l="1"/>
  <c r="LI63" i="5"/>
  <c r="LI66" i="5" s="1"/>
  <c r="LH81" i="5"/>
  <c r="LI76" i="5"/>
  <c r="LI79" i="5" s="1"/>
  <c r="HY120" i="5"/>
  <c r="HZ115" i="5"/>
  <c r="HZ118" i="5" s="1"/>
  <c r="LL37" i="6"/>
  <c r="LL40" i="6" s="1"/>
  <c r="LK42" i="6"/>
  <c r="LJ185" i="6"/>
  <c r="LK180" i="6"/>
  <c r="LK183" i="6" s="1"/>
  <c r="LI68" i="5" l="1"/>
  <c r="LJ63" i="5"/>
  <c r="LJ66" i="5" s="1"/>
  <c r="LI81" i="5"/>
  <c r="LJ76" i="5"/>
  <c r="LJ79" i="5" s="1"/>
  <c r="LL42" i="6"/>
  <c r="LM37" i="6"/>
  <c r="LM40" i="6" s="1"/>
  <c r="LL180" i="6"/>
  <c r="LL183" i="6" s="1"/>
  <c r="LK185" i="6"/>
  <c r="IA115" i="5"/>
  <c r="IA118" i="5" s="1"/>
  <c r="HZ120" i="5"/>
  <c r="LJ68" i="5" l="1"/>
  <c r="LK63" i="5"/>
  <c r="LK66" i="5" s="1"/>
  <c r="LK76" i="5"/>
  <c r="LK79" i="5" s="1"/>
  <c r="LJ81" i="5"/>
  <c r="LM180" i="6"/>
  <c r="LM183" i="6" s="1"/>
  <c r="LL185" i="6"/>
  <c r="LM42" i="6"/>
  <c r="LN37" i="6"/>
  <c r="LN40" i="6" s="1"/>
  <c r="IB115" i="5"/>
  <c r="IB118" i="5" s="1"/>
  <c r="IA120" i="5"/>
  <c r="LK68" i="5" l="1"/>
  <c r="LL63" i="5"/>
  <c r="LL66" i="5" s="1"/>
  <c r="LK81" i="5"/>
  <c r="LL76" i="5"/>
  <c r="LL79" i="5" s="1"/>
  <c r="LN42" i="6"/>
  <c r="LO37" i="6"/>
  <c r="LO40" i="6" s="1"/>
  <c r="IB120" i="5"/>
  <c r="IC115" i="5"/>
  <c r="IC118" i="5" s="1"/>
  <c r="LM185" i="6"/>
  <c r="LN180" i="6"/>
  <c r="LN183" i="6" s="1"/>
  <c r="LM63" i="5" l="1"/>
  <c r="LM66" i="5" s="1"/>
  <c r="LL68" i="5"/>
  <c r="LL81" i="5"/>
  <c r="LM76" i="5"/>
  <c r="LM79" i="5" s="1"/>
  <c r="LO42" i="6"/>
  <c r="LP37" i="6"/>
  <c r="LP40" i="6" s="1"/>
  <c r="IC120" i="5"/>
  <c r="ID115" i="5"/>
  <c r="ID118" i="5" s="1"/>
  <c r="LN185" i="6"/>
  <c r="LO180" i="6"/>
  <c r="LO183" i="6" s="1"/>
  <c r="LN63" i="5" l="1"/>
  <c r="LN66" i="5" s="1"/>
  <c r="LM68" i="5"/>
  <c r="LM81" i="5"/>
  <c r="LN76" i="5"/>
  <c r="LN79" i="5" s="1"/>
  <c r="IE115" i="5"/>
  <c r="IE118" i="5" s="1"/>
  <c r="ID120" i="5"/>
  <c r="LP42" i="6"/>
  <c r="LQ37" i="6"/>
  <c r="LQ40" i="6" s="1"/>
  <c r="LO185" i="6"/>
  <c r="LP180" i="6"/>
  <c r="LP183" i="6" s="1"/>
  <c r="LO63" i="5" l="1"/>
  <c r="LO66" i="5" s="1"/>
  <c r="LN68" i="5"/>
  <c r="LN81" i="5"/>
  <c r="LO76" i="5"/>
  <c r="LO79" i="5" s="1"/>
  <c r="LR37" i="6"/>
  <c r="LR40" i="6" s="1"/>
  <c r="LQ42" i="6"/>
  <c r="LQ180" i="6"/>
  <c r="LQ183" i="6" s="1"/>
  <c r="LP185" i="6"/>
  <c r="IF115" i="5"/>
  <c r="IF118" i="5" s="1"/>
  <c r="IE120" i="5"/>
  <c r="LP63" i="5" l="1"/>
  <c r="LP66" i="5" s="1"/>
  <c r="LO68" i="5"/>
  <c r="LP76" i="5"/>
  <c r="LP79" i="5" s="1"/>
  <c r="LO81" i="5"/>
  <c r="LR180" i="6"/>
  <c r="LR183" i="6" s="1"/>
  <c r="LQ185" i="6"/>
  <c r="LR42" i="6"/>
  <c r="LS37" i="6"/>
  <c r="LS40" i="6" s="1"/>
  <c r="IF120" i="5"/>
  <c r="IG115" i="5"/>
  <c r="IG118" i="5" s="1"/>
  <c r="LP68" i="5" l="1"/>
  <c r="LQ63" i="5"/>
  <c r="LQ66" i="5" s="1"/>
  <c r="LQ76" i="5"/>
  <c r="LQ79" i="5" s="1"/>
  <c r="LP81" i="5"/>
  <c r="LT37" i="6"/>
  <c r="LT40" i="6" s="1"/>
  <c r="LS42" i="6"/>
  <c r="LS180" i="6"/>
  <c r="LS183" i="6" s="1"/>
  <c r="LR185" i="6"/>
  <c r="IH115" i="5"/>
  <c r="IH118" i="5" s="1"/>
  <c r="IG120" i="5"/>
  <c r="LQ68" i="5" l="1"/>
  <c r="LR63" i="5"/>
  <c r="LR66" i="5" s="1"/>
  <c r="LQ81" i="5"/>
  <c r="LR76" i="5"/>
  <c r="LR79" i="5" s="1"/>
  <c r="LS185" i="6"/>
  <c r="LT180" i="6"/>
  <c r="LT183" i="6" s="1"/>
  <c r="II115" i="5"/>
  <c r="II118" i="5" s="1"/>
  <c r="IH120" i="5"/>
  <c r="LT42" i="6"/>
  <c r="LU37" i="6"/>
  <c r="LU40" i="6" s="1"/>
  <c r="LR68" i="5" l="1"/>
  <c r="LS63" i="5"/>
  <c r="LS66" i="5" s="1"/>
  <c r="LR81" i="5"/>
  <c r="LS76" i="5"/>
  <c r="LS79" i="5" s="1"/>
  <c r="IJ115" i="5"/>
  <c r="IJ118" i="5" s="1"/>
  <c r="II120" i="5"/>
  <c r="LT185" i="6"/>
  <c r="LU180" i="6"/>
  <c r="LU183" i="6" s="1"/>
  <c r="LU42" i="6"/>
  <c r="LV37" i="6"/>
  <c r="LV40" i="6" s="1"/>
  <c r="LT63" i="5" l="1"/>
  <c r="LT66" i="5" s="1"/>
  <c r="LS68" i="5"/>
  <c r="LS81" i="5"/>
  <c r="LT76" i="5"/>
  <c r="LT79" i="5" s="1"/>
  <c r="LV42" i="6"/>
  <c r="LW37" i="6"/>
  <c r="LW40" i="6" s="1"/>
  <c r="LU185" i="6"/>
  <c r="LV180" i="6"/>
  <c r="LV183" i="6" s="1"/>
  <c r="IJ120" i="5"/>
  <c r="IK115" i="5"/>
  <c r="IK118" i="5" s="1"/>
  <c r="LT68" i="5" l="1"/>
  <c r="LU63" i="5"/>
  <c r="LU66" i="5" s="1"/>
  <c r="LT81" i="5"/>
  <c r="LU76" i="5"/>
  <c r="LU79" i="5" s="1"/>
  <c r="LW180" i="6"/>
  <c r="LW183" i="6" s="1"/>
  <c r="LV185" i="6"/>
  <c r="LX37" i="6"/>
  <c r="LX40" i="6" s="1"/>
  <c r="LW42" i="6"/>
  <c r="IL115" i="5"/>
  <c r="IL118" i="5" s="1"/>
  <c r="IK120" i="5"/>
  <c r="LV63" i="5" l="1"/>
  <c r="LV66" i="5" s="1"/>
  <c r="LU68" i="5"/>
  <c r="LU81" i="5"/>
  <c r="LV76" i="5"/>
  <c r="LV79" i="5" s="1"/>
  <c r="LX42" i="6"/>
  <c r="LY37" i="6"/>
  <c r="LY40" i="6" s="1"/>
  <c r="IL120" i="5"/>
  <c r="IM115" i="5"/>
  <c r="IM118" i="5" s="1"/>
  <c r="LX180" i="6"/>
  <c r="LX183" i="6" s="1"/>
  <c r="LW185" i="6"/>
  <c r="LW63" i="5" l="1"/>
  <c r="LW66" i="5" s="1"/>
  <c r="LV68" i="5"/>
  <c r="LV81" i="5"/>
  <c r="LW76" i="5"/>
  <c r="LW79" i="5" s="1"/>
  <c r="IM120" i="5"/>
  <c r="IN115" i="5"/>
  <c r="IN118" i="5" s="1"/>
  <c r="LZ37" i="6"/>
  <c r="LZ40" i="6" s="1"/>
  <c r="LY42" i="6"/>
  <c r="LY180" i="6"/>
  <c r="LY183" i="6" s="1"/>
  <c r="LX185" i="6"/>
  <c r="LW68" i="5" l="1"/>
  <c r="LX63" i="5"/>
  <c r="LX66" i="5" s="1"/>
  <c r="LX76" i="5"/>
  <c r="LX79" i="5" s="1"/>
  <c r="LW81" i="5"/>
  <c r="LZ42" i="6"/>
  <c r="MA37" i="6"/>
  <c r="MA40" i="6" s="1"/>
  <c r="IO115" i="5"/>
  <c r="IO118" i="5" s="1"/>
  <c r="IN120" i="5"/>
  <c r="LY185" i="6"/>
  <c r="LZ180" i="6"/>
  <c r="LZ183" i="6" s="1"/>
  <c r="LY63" i="5" l="1"/>
  <c r="LY66" i="5" s="1"/>
  <c r="LX68" i="5"/>
  <c r="LX81" i="5"/>
  <c r="LY76" i="5"/>
  <c r="LY79" i="5" s="1"/>
  <c r="IP115" i="5"/>
  <c r="IP118" i="5" s="1"/>
  <c r="IO120" i="5"/>
  <c r="MB37" i="6"/>
  <c r="MB40" i="6" s="1"/>
  <c r="MA42" i="6"/>
  <c r="LZ185" i="6"/>
  <c r="MA180" i="6"/>
  <c r="MA183" i="6" s="1"/>
  <c r="LY68" i="5" l="1"/>
  <c r="LZ63" i="5"/>
  <c r="LZ66" i="5" s="1"/>
  <c r="LY81" i="5"/>
  <c r="LZ76" i="5"/>
  <c r="LZ79" i="5" s="1"/>
  <c r="MB42" i="6"/>
  <c r="MC37" i="6"/>
  <c r="MC40" i="6" s="1"/>
  <c r="IP120" i="5"/>
  <c r="IQ115" i="5"/>
  <c r="IQ118" i="5" s="1"/>
  <c r="MA185" i="6"/>
  <c r="MB180" i="6"/>
  <c r="MB183" i="6" s="1"/>
  <c r="MA63" i="5" l="1"/>
  <c r="MA66" i="5" s="1"/>
  <c r="LZ68" i="5"/>
  <c r="LZ81" i="5"/>
  <c r="MA76" i="5"/>
  <c r="MA79" i="5" s="1"/>
  <c r="IQ120" i="5"/>
  <c r="IR115" i="5"/>
  <c r="IR118" i="5" s="1"/>
  <c r="MD37" i="6"/>
  <c r="MD40" i="6" s="1"/>
  <c r="MC42" i="6"/>
  <c r="MC180" i="6"/>
  <c r="MC183" i="6" s="1"/>
  <c r="MB185" i="6"/>
  <c r="MB63" i="5" l="1"/>
  <c r="MB66" i="5" s="1"/>
  <c r="MA68" i="5"/>
  <c r="MA81" i="5"/>
  <c r="MB76" i="5"/>
  <c r="MB79" i="5" s="1"/>
  <c r="MD42" i="6"/>
  <c r="ME37" i="6"/>
  <c r="ME40" i="6" s="1"/>
  <c r="MD180" i="6"/>
  <c r="MD183" i="6" s="1"/>
  <c r="MC185" i="6"/>
  <c r="IS115" i="5"/>
  <c r="IS118" i="5" s="1"/>
  <c r="IR120" i="5"/>
  <c r="MB68" i="5" l="1"/>
  <c r="MC63" i="5"/>
  <c r="MC66" i="5" s="1"/>
  <c r="MB81" i="5"/>
  <c r="MC76" i="5"/>
  <c r="MC79" i="5" s="1"/>
  <c r="ME180" i="6"/>
  <c r="ME183" i="6" s="1"/>
  <c r="MD185" i="6"/>
  <c r="ME42" i="6"/>
  <c r="MF37" i="6"/>
  <c r="MF40" i="6" s="1"/>
  <c r="IS120" i="5"/>
  <c r="IT115" i="5"/>
  <c r="IT118" i="5" s="1"/>
  <c r="MD63" i="5" l="1"/>
  <c r="MD66" i="5" s="1"/>
  <c r="MC68" i="5"/>
  <c r="MC81" i="5"/>
  <c r="MD76" i="5"/>
  <c r="MD79" i="5" s="1"/>
  <c r="IT120" i="5"/>
  <c r="IU115" i="5"/>
  <c r="IU118" i="5" s="1"/>
  <c r="MF42" i="6"/>
  <c r="MG37" i="6"/>
  <c r="MG40" i="6" s="1"/>
  <c r="MF180" i="6"/>
  <c r="MF183" i="6" s="1"/>
  <c r="ME185" i="6"/>
  <c r="MD68" i="5" l="1"/>
  <c r="ME63" i="5"/>
  <c r="ME66" i="5" s="1"/>
  <c r="ME76" i="5"/>
  <c r="ME79" i="5" s="1"/>
  <c r="MD81" i="5"/>
  <c r="MH37" i="6"/>
  <c r="MH40" i="6" s="1"/>
  <c r="MG42" i="6"/>
  <c r="IV115" i="5"/>
  <c r="IV118" i="5" s="1"/>
  <c r="IU120" i="5"/>
  <c r="MF185" i="6"/>
  <c r="MG180" i="6"/>
  <c r="MG183" i="6" s="1"/>
  <c r="ME68" i="5" l="1"/>
  <c r="MF63" i="5"/>
  <c r="MF66" i="5" s="1"/>
  <c r="ME81" i="5"/>
  <c r="MF76" i="5"/>
  <c r="MF79" i="5" s="1"/>
  <c r="IW115" i="5"/>
  <c r="IW118" i="5" s="1"/>
  <c r="IV120" i="5"/>
  <c r="MH42" i="6"/>
  <c r="MI37" i="6"/>
  <c r="MI40" i="6" s="1"/>
  <c r="MH180" i="6"/>
  <c r="MH183" i="6" s="1"/>
  <c r="MG185" i="6"/>
  <c r="MG63" i="5" l="1"/>
  <c r="MG66" i="5" s="1"/>
  <c r="MF68" i="5"/>
  <c r="MF81" i="5"/>
  <c r="MG76" i="5"/>
  <c r="MG79" i="5" s="1"/>
  <c r="MJ37" i="6"/>
  <c r="MJ40" i="6" s="1"/>
  <c r="MI42" i="6"/>
  <c r="MI180" i="6"/>
  <c r="MI183" i="6" s="1"/>
  <c r="MH185" i="6"/>
  <c r="IW120" i="5"/>
  <c r="IX115" i="5"/>
  <c r="IX118" i="5" s="1"/>
  <c r="MG68" i="5" l="1"/>
  <c r="MH63" i="5"/>
  <c r="MH66" i="5" s="1"/>
  <c r="MH76" i="5"/>
  <c r="MH79" i="5" s="1"/>
  <c r="MG81" i="5"/>
  <c r="MI185" i="6"/>
  <c r="MJ180" i="6"/>
  <c r="MJ183" i="6" s="1"/>
  <c r="MJ42" i="6"/>
  <c r="MK37" i="6"/>
  <c r="MK40" i="6" s="1"/>
  <c r="IX120" i="5"/>
  <c r="IY115" i="5"/>
  <c r="IY118" i="5" s="1"/>
  <c r="MI63" i="5" l="1"/>
  <c r="MI66" i="5" s="1"/>
  <c r="MH68" i="5"/>
  <c r="MH81" i="5"/>
  <c r="MI76" i="5"/>
  <c r="MI79" i="5" s="1"/>
  <c r="MK42" i="6"/>
  <c r="ML37" i="6"/>
  <c r="ML40" i="6" s="1"/>
  <c r="IY120" i="5"/>
  <c r="IZ115" i="5"/>
  <c r="IZ118" i="5" s="1"/>
  <c r="MJ185" i="6"/>
  <c r="MK180" i="6"/>
  <c r="MK183" i="6" s="1"/>
  <c r="MI68" i="5" l="1"/>
  <c r="MJ63" i="5"/>
  <c r="MJ66" i="5" s="1"/>
  <c r="MJ76" i="5"/>
  <c r="MJ79" i="5" s="1"/>
  <c r="MI81" i="5"/>
  <c r="ML42" i="6"/>
  <c r="MM37" i="6"/>
  <c r="MM40" i="6" s="1"/>
  <c r="IZ120" i="5"/>
  <c r="JA115" i="5"/>
  <c r="JA118" i="5" s="1"/>
  <c r="MK185" i="6"/>
  <c r="ML180" i="6"/>
  <c r="ML183" i="6" s="1"/>
  <c r="MJ68" i="5" l="1"/>
  <c r="MK63" i="5"/>
  <c r="MK66" i="5" s="1"/>
  <c r="MJ81" i="5"/>
  <c r="MK76" i="5"/>
  <c r="MK79" i="5" s="1"/>
  <c r="JA120" i="5"/>
  <c r="JB115" i="5"/>
  <c r="JB118" i="5" s="1"/>
  <c r="MN37" i="6"/>
  <c r="MN40" i="6" s="1"/>
  <c r="MM42" i="6"/>
  <c r="MM180" i="6"/>
  <c r="MM183" i="6" s="1"/>
  <c r="ML185" i="6"/>
  <c r="ML63" i="5" l="1"/>
  <c r="ML66" i="5" s="1"/>
  <c r="MK68" i="5"/>
  <c r="ML76" i="5"/>
  <c r="ML79" i="5" s="1"/>
  <c r="MK81" i="5"/>
  <c r="MN180" i="6"/>
  <c r="MN183" i="6" s="1"/>
  <c r="MM185" i="6"/>
  <c r="JB120" i="5"/>
  <c r="JC115" i="5"/>
  <c r="JC118" i="5" s="1"/>
  <c r="MO37" i="6"/>
  <c r="MO40" i="6" s="1"/>
  <c r="MN42" i="6"/>
  <c r="MM63" i="5" l="1"/>
  <c r="MM66" i="5" s="1"/>
  <c r="ML68" i="5"/>
  <c r="ML81" i="5"/>
  <c r="MM76" i="5"/>
  <c r="MM79" i="5" s="1"/>
  <c r="MO180" i="6"/>
  <c r="MO183" i="6" s="1"/>
  <c r="MN185" i="6"/>
  <c r="JC120" i="5"/>
  <c r="JD115" i="5"/>
  <c r="JD118" i="5" s="1"/>
  <c r="MP37" i="6"/>
  <c r="MP40" i="6" s="1"/>
  <c r="MO42" i="6"/>
  <c r="MM68" i="5" l="1"/>
  <c r="MN63" i="5"/>
  <c r="MN66" i="5" s="1"/>
  <c r="MM81" i="5"/>
  <c r="MN76" i="5"/>
  <c r="MN79" i="5" s="1"/>
  <c r="JD120" i="5"/>
  <c r="JE115" i="5"/>
  <c r="JE118" i="5" s="1"/>
  <c r="MO185" i="6"/>
  <c r="MP180" i="6"/>
  <c r="MP183" i="6" s="1"/>
  <c r="MQ37" i="6"/>
  <c r="MQ40" i="6" s="1"/>
  <c r="MP42" i="6"/>
  <c r="MO63" i="5" l="1"/>
  <c r="MO66" i="5" s="1"/>
  <c r="MN68" i="5"/>
  <c r="MN81" i="5"/>
  <c r="MO76" i="5"/>
  <c r="MO79" i="5" s="1"/>
  <c r="MQ180" i="6"/>
  <c r="MQ183" i="6" s="1"/>
  <c r="MP185" i="6"/>
  <c r="JE120" i="5"/>
  <c r="JF115" i="5"/>
  <c r="JF118" i="5" s="1"/>
  <c r="MQ42" i="6"/>
  <c r="MR37" i="6"/>
  <c r="MR40" i="6" s="1"/>
  <c r="MO68" i="5" l="1"/>
  <c r="MP63" i="5"/>
  <c r="MP66" i="5" s="1"/>
  <c r="MO81" i="5"/>
  <c r="MP76" i="5"/>
  <c r="MP79" i="5" s="1"/>
  <c r="JG115" i="5"/>
  <c r="JG118" i="5" s="1"/>
  <c r="JF120" i="5"/>
  <c r="MR42" i="6"/>
  <c r="MS37" i="6"/>
  <c r="MS40" i="6" s="1"/>
  <c r="MR180" i="6"/>
  <c r="MR183" i="6" s="1"/>
  <c r="MQ185" i="6"/>
  <c r="MQ63" i="5" l="1"/>
  <c r="MQ66" i="5" s="1"/>
  <c r="MP68" i="5"/>
  <c r="MP81" i="5"/>
  <c r="MQ76" i="5"/>
  <c r="MQ79" i="5" s="1"/>
  <c r="MT37" i="6"/>
  <c r="MT40" i="6" s="1"/>
  <c r="MS42" i="6"/>
  <c r="JH115" i="5"/>
  <c r="JH118" i="5" s="1"/>
  <c r="JG120" i="5"/>
  <c r="MR185" i="6"/>
  <c r="MS180" i="6"/>
  <c r="MS183" i="6" s="1"/>
  <c r="MR63" i="5" l="1"/>
  <c r="MR66" i="5" s="1"/>
  <c r="MQ68" i="5"/>
  <c r="MR76" i="5"/>
  <c r="MR79" i="5" s="1"/>
  <c r="MQ81" i="5"/>
  <c r="JH120" i="5"/>
  <c r="JI115" i="5"/>
  <c r="JI118" i="5" s="1"/>
  <c r="MS185" i="6"/>
  <c r="MT180" i="6"/>
  <c r="MT183" i="6" s="1"/>
  <c r="MU37" i="6"/>
  <c r="MU40" i="6" s="1"/>
  <c r="MT42" i="6"/>
  <c r="MS63" i="5" l="1"/>
  <c r="MS66" i="5" s="1"/>
  <c r="MR68" i="5"/>
  <c r="MS76" i="5"/>
  <c r="MS79" i="5" s="1"/>
  <c r="MR81" i="5"/>
  <c r="MT185" i="6"/>
  <c r="MU180" i="6"/>
  <c r="MU183" i="6" s="1"/>
  <c r="JI120" i="5"/>
  <c r="JJ115" i="5"/>
  <c r="JJ118" i="5" s="1"/>
  <c r="MV37" i="6"/>
  <c r="MV40" i="6" s="1"/>
  <c r="MU42" i="6"/>
  <c r="MT63" i="5" l="1"/>
  <c r="MT66" i="5" s="1"/>
  <c r="MS68" i="5"/>
  <c r="MS81" i="5"/>
  <c r="MT76" i="5"/>
  <c r="MT79" i="5" s="1"/>
  <c r="JK115" i="5"/>
  <c r="JK118" i="5" s="1"/>
  <c r="JJ120" i="5"/>
  <c r="MV180" i="6"/>
  <c r="MV183" i="6" s="1"/>
  <c r="MU185" i="6"/>
  <c r="MW37" i="6"/>
  <c r="MW40" i="6" s="1"/>
  <c r="MV42" i="6"/>
  <c r="MT68" i="5" l="1"/>
  <c r="MU63" i="5"/>
  <c r="MU66" i="5" s="1"/>
  <c r="MT81" i="5"/>
  <c r="MU76" i="5"/>
  <c r="MU79" i="5" s="1"/>
  <c r="MV185" i="6"/>
  <c r="MW180" i="6"/>
  <c r="MW183" i="6" s="1"/>
  <c r="MW42" i="6"/>
  <c r="MX37" i="6"/>
  <c r="MX40" i="6" s="1"/>
  <c r="JL115" i="5"/>
  <c r="JL118" i="5" s="1"/>
  <c r="JK120" i="5"/>
  <c r="MU68" i="5" l="1"/>
  <c r="MV63" i="5"/>
  <c r="MV66" i="5" s="1"/>
  <c r="MV76" i="5"/>
  <c r="MV79" i="5" s="1"/>
  <c r="MU81" i="5"/>
  <c r="MX42" i="6"/>
  <c r="MY37" i="6"/>
  <c r="MY40" i="6" s="1"/>
  <c r="MX180" i="6"/>
  <c r="MX183" i="6" s="1"/>
  <c r="MW185" i="6"/>
  <c r="JL120" i="5"/>
  <c r="JM115" i="5"/>
  <c r="JM118" i="5" s="1"/>
  <c r="MW63" i="5" l="1"/>
  <c r="MW66" i="5" s="1"/>
  <c r="MV68" i="5"/>
  <c r="MV81" i="5"/>
  <c r="MW76" i="5"/>
  <c r="MW79" i="5" s="1"/>
  <c r="MY180" i="6"/>
  <c r="MY183" i="6" s="1"/>
  <c r="MX185" i="6"/>
  <c r="JN115" i="5"/>
  <c r="JN118" i="5" s="1"/>
  <c r="JM120" i="5"/>
  <c r="MY42" i="6"/>
  <c r="MZ37" i="6"/>
  <c r="MZ40" i="6" s="1"/>
  <c r="MW68" i="5" l="1"/>
  <c r="MX63" i="5"/>
  <c r="MX66" i="5" s="1"/>
  <c r="MX76" i="5"/>
  <c r="MX79" i="5" s="1"/>
  <c r="MW81" i="5"/>
  <c r="MY185" i="6"/>
  <c r="MZ180" i="6"/>
  <c r="MZ183" i="6" s="1"/>
  <c r="JO115" i="5"/>
  <c r="JO118" i="5" s="1"/>
  <c r="JN120" i="5"/>
  <c r="NA37" i="6"/>
  <c r="NA40" i="6" s="1"/>
  <c r="MZ42" i="6"/>
  <c r="MX68" i="5" l="1"/>
  <c r="MY63" i="5"/>
  <c r="MY66" i="5" s="1"/>
  <c r="MX81" i="5"/>
  <c r="MY76" i="5"/>
  <c r="MY79" i="5" s="1"/>
  <c r="MZ185" i="6"/>
  <c r="NA180" i="6"/>
  <c r="NA183" i="6" s="1"/>
  <c r="JP115" i="5"/>
  <c r="JP118" i="5" s="1"/>
  <c r="JO120" i="5"/>
  <c r="NA42" i="6"/>
  <c r="NB37" i="6"/>
  <c r="NB40" i="6" s="1"/>
  <c r="MY68" i="5" l="1"/>
  <c r="MZ63" i="5"/>
  <c r="MZ66" i="5" s="1"/>
  <c r="MY81" i="5"/>
  <c r="MZ76" i="5"/>
  <c r="MZ79" i="5" s="1"/>
  <c r="JQ115" i="5"/>
  <c r="JQ118" i="5" s="1"/>
  <c r="JP120" i="5"/>
  <c r="NB180" i="6"/>
  <c r="NB183" i="6" s="1"/>
  <c r="NA185" i="6"/>
  <c r="NB42" i="6"/>
  <c r="NC37" i="6"/>
  <c r="NC40" i="6" s="1"/>
  <c r="NA63" i="5" l="1"/>
  <c r="NA66" i="5" s="1"/>
  <c r="MZ68" i="5"/>
  <c r="MZ81" i="5"/>
  <c r="NA76" i="5"/>
  <c r="NA79" i="5" s="1"/>
  <c r="ND37" i="6"/>
  <c r="ND40" i="6" s="1"/>
  <c r="NC42" i="6"/>
  <c r="NC180" i="6"/>
  <c r="NC183" i="6" s="1"/>
  <c r="NB185" i="6"/>
  <c r="JQ120" i="5"/>
  <c r="JR115" i="5"/>
  <c r="JR118" i="5" s="1"/>
  <c r="NA68" i="5" l="1"/>
  <c r="NB63" i="5"/>
  <c r="NB66" i="5" s="1"/>
  <c r="NA81" i="5"/>
  <c r="NB76" i="5"/>
  <c r="NB79" i="5" s="1"/>
  <c r="NC185" i="6"/>
  <c r="ND180" i="6"/>
  <c r="ND183" i="6" s="1"/>
  <c r="NE37" i="6"/>
  <c r="NE40" i="6" s="1"/>
  <c r="ND42" i="6"/>
  <c r="JS115" i="5"/>
  <c r="JS118" i="5" s="1"/>
  <c r="JR120" i="5"/>
  <c r="NB68" i="5" l="1"/>
  <c r="NC63" i="5"/>
  <c r="NC66" i="5" s="1"/>
  <c r="NC76" i="5"/>
  <c r="NC79" i="5" s="1"/>
  <c r="NB81" i="5"/>
  <c r="NE42" i="6"/>
  <c r="NF37" i="6"/>
  <c r="NF40" i="6" s="1"/>
  <c r="NE180" i="6"/>
  <c r="NE183" i="6" s="1"/>
  <c r="ND185" i="6"/>
  <c r="JT115" i="5"/>
  <c r="JT118" i="5" s="1"/>
  <c r="JS120" i="5"/>
  <c r="NC68" i="5" l="1"/>
  <c r="ND63" i="5"/>
  <c r="ND66" i="5" s="1"/>
  <c r="NC81" i="5"/>
  <c r="ND76" i="5"/>
  <c r="ND79" i="5" s="1"/>
  <c r="NF42" i="6"/>
  <c r="NG37" i="6"/>
  <c r="NG40" i="6" s="1"/>
  <c r="NE185" i="6"/>
  <c r="NF180" i="6"/>
  <c r="NF183" i="6" s="1"/>
  <c r="JT120" i="5"/>
  <c r="JU115" i="5"/>
  <c r="JU118" i="5" s="1"/>
  <c r="NE63" i="5" l="1"/>
  <c r="NE66" i="5" s="1"/>
  <c r="ND68" i="5"/>
  <c r="ND81" i="5"/>
  <c r="NE76" i="5"/>
  <c r="NE79" i="5" s="1"/>
  <c r="JU120" i="5"/>
  <c r="JV115" i="5"/>
  <c r="JV118" i="5" s="1"/>
  <c r="NH37" i="6"/>
  <c r="NH40" i="6" s="1"/>
  <c r="NG42" i="6"/>
  <c r="NF185" i="6"/>
  <c r="NG180" i="6"/>
  <c r="NG183" i="6" s="1"/>
  <c r="NE68" i="5" l="1"/>
  <c r="NF63" i="5"/>
  <c r="NF66" i="5" s="1"/>
  <c r="NF76" i="5"/>
  <c r="NF79" i="5" s="1"/>
  <c r="NE81" i="5"/>
  <c r="NG185" i="6"/>
  <c r="NH180" i="6"/>
  <c r="NH183" i="6" s="1"/>
  <c r="NI37" i="6"/>
  <c r="NI40" i="6" s="1"/>
  <c r="NI42" i="6" s="1"/>
  <c r="NH42" i="6"/>
  <c r="JW115" i="5"/>
  <c r="JW118" i="5" s="1"/>
  <c r="JV120" i="5"/>
  <c r="NF68" i="5" l="1"/>
  <c r="NG63" i="5"/>
  <c r="NG66" i="5" s="1"/>
  <c r="NF81" i="5"/>
  <c r="NG76" i="5"/>
  <c r="NG79" i="5" s="1"/>
  <c r="JX115" i="5"/>
  <c r="JX118" i="5" s="1"/>
  <c r="JW120" i="5"/>
  <c r="NI180" i="6"/>
  <c r="NI183" i="6" s="1"/>
  <c r="NI185" i="6" s="1"/>
  <c r="NH185" i="6"/>
  <c r="NH63" i="5" l="1"/>
  <c r="NH66" i="5" s="1"/>
  <c r="NH68" i="5" s="1"/>
  <c r="NG68" i="5"/>
  <c r="NH76" i="5"/>
  <c r="NH79" i="5" s="1"/>
  <c r="NH81" i="5" s="1"/>
  <c r="NG81" i="5"/>
  <c r="JX120" i="5"/>
  <c r="JY115" i="5"/>
  <c r="JY118" i="5" s="1"/>
  <c r="JY120" i="5" l="1"/>
  <c r="JZ115" i="5"/>
  <c r="JZ118" i="5" s="1"/>
  <c r="KA115" i="5" l="1"/>
  <c r="KA118" i="5" s="1"/>
  <c r="JZ120" i="5"/>
  <c r="KB115" i="5" l="1"/>
  <c r="KB118" i="5" s="1"/>
  <c r="KA120" i="5"/>
  <c r="KB120" i="5" l="1"/>
  <c r="KC115" i="5"/>
  <c r="KC118" i="5" s="1"/>
  <c r="KD115" i="5" l="1"/>
  <c r="KD118" i="5" s="1"/>
  <c r="KC120" i="5"/>
  <c r="KE115" i="5" l="1"/>
  <c r="KE118" i="5" s="1"/>
  <c r="KD120" i="5"/>
  <c r="KF115" i="5" l="1"/>
  <c r="KF118" i="5" s="1"/>
  <c r="KE120" i="5"/>
  <c r="KG115" i="5" l="1"/>
  <c r="KG118" i="5" s="1"/>
  <c r="KF120" i="5"/>
  <c r="KG120" i="5" l="1"/>
  <c r="KH115" i="5"/>
  <c r="KH118" i="5" s="1"/>
  <c r="KI115" i="5" l="1"/>
  <c r="KI118" i="5" s="1"/>
  <c r="KH120" i="5"/>
  <c r="KJ115" i="5" l="1"/>
  <c r="KJ118" i="5" s="1"/>
  <c r="KI120" i="5"/>
  <c r="KJ120" i="5" l="1"/>
  <c r="KK115" i="5"/>
  <c r="KK118" i="5" s="1"/>
  <c r="KK120" i="5" l="1"/>
  <c r="KL115" i="5"/>
  <c r="KL118" i="5" s="1"/>
  <c r="KM115" i="5" l="1"/>
  <c r="KM118" i="5" s="1"/>
  <c r="KL120" i="5"/>
  <c r="KN115" i="5" l="1"/>
  <c r="KN118" i="5" s="1"/>
  <c r="KM120" i="5"/>
  <c r="KN120" i="5" l="1"/>
  <c r="KO115" i="5"/>
  <c r="KO118" i="5" s="1"/>
  <c r="KO120" i="5" l="1"/>
  <c r="KP115" i="5"/>
  <c r="KP118" i="5" s="1"/>
  <c r="KQ115" i="5" l="1"/>
  <c r="KQ118" i="5" s="1"/>
  <c r="KP120" i="5"/>
  <c r="KR115" i="5" l="1"/>
  <c r="KR118" i="5" s="1"/>
  <c r="KQ120" i="5"/>
  <c r="KR120" i="5" l="1"/>
  <c r="KS115" i="5"/>
  <c r="KS118" i="5" s="1"/>
  <c r="KT115" i="5" l="1"/>
  <c r="KT118" i="5" s="1"/>
  <c r="KS120" i="5"/>
  <c r="KU115" i="5" l="1"/>
  <c r="KU118" i="5" s="1"/>
  <c r="KT120" i="5"/>
  <c r="KV115" i="5" l="1"/>
  <c r="KV118" i="5" s="1"/>
  <c r="KU120" i="5"/>
  <c r="KV120" i="5" l="1"/>
  <c r="KW115" i="5"/>
  <c r="KW118" i="5" s="1"/>
  <c r="KW120" i="5" l="1"/>
  <c r="KX115" i="5"/>
  <c r="KX118" i="5" s="1"/>
  <c r="KY115" i="5" l="1"/>
  <c r="KY118" i="5" s="1"/>
  <c r="KX120" i="5"/>
  <c r="KZ115" i="5" l="1"/>
  <c r="KZ118" i="5" s="1"/>
  <c r="KY120" i="5"/>
  <c r="KZ120" i="5" l="1"/>
  <c r="LA115" i="5"/>
  <c r="LA118" i="5" s="1"/>
  <c r="LB115" i="5" l="1"/>
  <c r="LB118" i="5" s="1"/>
  <c r="LA120" i="5"/>
  <c r="LC115" i="5" l="1"/>
  <c r="LC118" i="5" s="1"/>
  <c r="LB120" i="5"/>
  <c r="LD115" i="5" l="1"/>
  <c r="LD118" i="5" s="1"/>
  <c r="LC120" i="5"/>
  <c r="LE115" i="5" l="1"/>
  <c r="LE118" i="5" s="1"/>
  <c r="LD120" i="5"/>
  <c r="LE120" i="5" l="1"/>
  <c r="LF115" i="5"/>
  <c r="LF118" i="5" s="1"/>
  <c r="LG115" i="5" l="1"/>
  <c r="LG118" i="5" s="1"/>
  <c r="LF120" i="5"/>
  <c r="LH115" i="5" l="1"/>
  <c r="LH118" i="5" s="1"/>
  <c r="LG120" i="5"/>
  <c r="LH120" i="5" l="1"/>
  <c r="LI115" i="5"/>
  <c r="LI118" i="5" s="1"/>
  <c r="LI120" i="5" l="1"/>
  <c r="LJ115" i="5"/>
  <c r="LJ118" i="5" s="1"/>
  <c r="LK115" i="5" l="1"/>
  <c r="LK118" i="5" s="1"/>
  <c r="LJ120" i="5"/>
  <c r="LL115" i="5" l="1"/>
  <c r="LL118" i="5" s="1"/>
  <c r="LK120" i="5"/>
  <c r="LL120" i="5" l="1"/>
  <c r="LM115" i="5"/>
  <c r="LM118" i="5" s="1"/>
  <c r="LM120" i="5" l="1"/>
  <c r="LN115" i="5"/>
  <c r="LN118" i="5" s="1"/>
  <c r="LO115" i="5" l="1"/>
  <c r="LO118" i="5" s="1"/>
  <c r="LN120" i="5"/>
  <c r="LP115" i="5" l="1"/>
  <c r="LP118" i="5" s="1"/>
  <c r="LO120" i="5"/>
  <c r="LP120" i="5" l="1"/>
  <c r="LQ115" i="5"/>
  <c r="LQ118" i="5" s="1"/>
  <c r="LQ120" i="5" l="1"/>
  <c r="LR115" i="5"/>
  <c r="LR118" i="5" s="1"/>
  <c r="LS115" i="5" l="1"/>
  <c r="LS118" i="5" s="1"/>
  <c r="LR120" i="5"/>
  <c r="LT115" i="5" l="1"/>
  <c r="LT118" i="5" s="1"/>
  <c r="LS120" i="5"/>
  <c r="LT120" i="5" l="1"/>
  <c r="LU115" i="5"/>
  <c r="LU118" i="5" s="1"/>
  <c r="LU120" i="5" l="1"/>
  <c r="LV115" i="5"/>
  <c r="LV118" i="5" s="1"/>
  <c r="LW115" i="5" l="1"/>
  <c r="LW118" i="5" s="1"/>
  <c r="LV120" i="5"/>
  <c r="LX115" i="5" l="1"/>
  <c r="LX118" i="5" s="1"/>
  <c r="LW120" i="5"/>
  <c r="LX120" i="5" l="1"/>
  <c r="LY115" i="5"/>
  <c r="LY118" i="5" s="1"/>
  <c r="LZ115" i="5" l="1"/>
  <c r="LZ118" i="5" s="1"/>
  <c r="LY120" i="5"/>
  <c r="MA115" i="5" l="1"/>
  <c r="MA118" i="5" s="1"/>
  <c r="LZ120" i="5"/>
  <c r="MB115" i="5" l="1"/>
  <c r="MB118" i="5" s="1"/>
  <c r="MA120" i="5"/>
  <c r="MC115" i="5" l="1"/>
  <c r="MC118" i="5" s="1"/>
  <c r="MB120" i="5"/>
  <c r="MC120" i="5" l="1"/>
  <c r="MD115" i="5"/>
  <c r="MD118" i="5" s="1"/>
  <c r="ME115" i="5" l="1"/>
  <c r="ME118" i="5" s="1"/>
  <c r="MD120" i="5"/>
  <c r="MF115" i="5" l="1"/>
  <c r="MF118" i="5" s="1"/>
  <c r="ME120" i="5"/>
  <c r="MF120" i="5" l="1"/>
  <c r="MG115" i="5"/>
  <c r="MG118" i="5" s="1"/>
  <c r="MG120" i="5" l="1"/>
  <c r="MH115" i="5"/>
  <c r="MH118" i="5" s="1"/>
  <c r="MI115" i="5" l="1"/>
  <c r="MI118" i="5" s="1"/>
  <c r="MH120" i="5"/>
  <c r="MJ115" i="5" l="1"/>
  <c r="MJ118" i="5" s="1"/>
  <c r="MI120" i="5"/>
  <c r="MJ120" i="5" l="1"/>
  <c r="MK115" i="5"/>
  <c r="MK118" i="5" s="1"/>
  <c r="MK120" i="5" l="1"/>
  <c r="ML115" i="5"/>
  <c r="ML118" i="5" s="1"/>
  <c r="MM115" i="5" l="1"/>
  <c r="MM118" i="5" s="1"/>
  <c r="ML120" i="5"/>
  <c r="MN115" i="5" l="1"/>
  <c r="MN118" i="5" s="1"/>
  <c r="MM120" i="5"/>
  <c r="MN120" i="5" l="1"/>
  <c r="MO115" i="5"/>
  <c r="MO118" i="5" s="1"/>
  <c r="MP115" i="5" l="1"/>
  <c r="MP118" i="5" s="1"/>
  <c r="MO120" i="5"/>
  <c r="MQ115" i="5" l="1"/>
  <c r="MQ118" i="5" s="1"/>
  <c r="MP120" i="5"/>
  <c r="MR115" i="5" l="1"/>
  <c r="MR118" i="5" s="1"/>
  <c r="MQ120" i="5"/>
  <c r="MS115" i="5" l="1"/>
  <c r="MS118" i="5" s="1"/>
  <c r="MR120" i="5"/>
  <c r="MT115" i="5" l="1"/>
  <c r="MT118" i="5" s="1"/>
  <c r="MS120" i="5"/>
  <c r="MT120" i="5" l="1"/>
  <c r="MU115" i="5"/>
  <c r="MU118" i="5" s="1"/>
  <c r="MU120" i="5" l="1"/>
  <c r="MV115" i="5"/>
  <c r="MV118" i="5" s="1"/>
  <c r="MV120" i="5" l="1"/>
  <c r="MW115" i="5"/>
  <c r="MW118" i="5" s="1"/>
  <c r="MW120" i="5" l="1"/>
  <c r="MX115" i="5"/>
  <c r="MX118" i="5" s="1"/>
  <c r="MX120" i="5" l="1"/>
  <c r="MY115" i="5"/>
  <c r="MY118" i="5" s="1"/>
  <c r="MY120" i="5" l="1"/>
  <c r="MZ115" i="5"/>
  <c r="MZ118" i="5" s="1"/>
  <c r="MZ120" i="5" l="1"/>
  <c r="NA115" i="5"/>
  <c r="NA118" i="5" s="1"/>
  <c r="NA120" i="5" l="1"/>
  <c r="NB115" i="5"/>
  <c r="NB118" i="5" s="1"/>
  <c r="NB120" i="5" l="1"/>
  <c r="NC115" i="5"/>
  <c r="NC118" i="5" s="1"/>
  <c r="NC120" i="5" l="1"/>
  <c r="ND115" i="5"/>
  <c r="ND118" i="5" s="1"/>
  <c r="ND120" i="5" l="1"/>
  <c r="NE115" i="5"/>
  <c r="NE118" i="5" s="1"/>
  <c r="NE120" i="5" l="1"/>
  <c r="NF115" i="5"/>
  <c r="NF118" i="5" s="1"/>
  <c r="NF120" i="5" l="1"/>
  <c r="NG115" i="5"/>
  <c r="NG118" i="5" s="1"/>
  <c r="NG120" i="5" l="1"/>
  <c r="NH115" i="5"/>
  <c r="NH118" i="5" s="1"/>
  <c r="NH120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tc={CF333D1E-6B32-4377-8C43-00DD9A146DE2}</author>
    <author>tc={5730900D-F251-42C9-B915-2AE7B1D5E51F}</author>
    <author>tc={7A865E2C-4BB4-42FA-BCD0-02AA13B7AB56}</author>
    <author>tc={D41E2E51-AE7E-4638-B399-385456F03DF1}</author>
    <author>tc={4D363254-9EA4-4F62-A3D3-99CD368CF544}</author>
    <author>tc={29C6AE5B-4CE2-46FA-A526-DEEC12D0CE1C}</author>
    <author>tc={F46E8B98-82E5-45E4-A3D8-F74FBA37C13D}</author>
    <author>tc={6ABDF40E-0327-4B5F-830B-84398D31C74D}</author>
    <author>tc={C00B24FB-ABFD-4979-B851-FBE7C81208E8}</author>
    <author>tc={6E75DF39-4A29-414E-A7EC-E4881CB92E7B}</author>
    <author>tc={5D514141-2A66-4D45-8683-4ACA60152B8E}</author>
    <author>tc={775313C5-0E90-4E61-AF4E-4EFC5ADCACA6}</author>
    <author>tc={4D48C3DA-B40C-4062-B113-AAAFCCA2489B}</author>
    <author>tc={32CEC17D-AC79-430F-984C-87671C59C484}</author>
    <author>tc={E446D8C9-EA79-4367-A816-57CCA605B4E4}</author>
    <author>tc={12D1AC66-A6BA-4AB8-A825-55CFCE7A675D}</author>
    <author>tc={2922C7CB-99A8-4745-99F0-E8E17A644036}</author>
    <author>tc={7DCC7E17-A188-477A-8FF4-845F1669FA54}</author>
    <author>tc={3F748D4E-2B86-4558-80DF-89661E3A4BF3}</author>
    <author>tc={14C4B35F-AD44-4D5B-890C-AEE486D33A68}</author>
    <author>tc={4B87B23F-18DE-4F98-9485-57C5EEA33C7F}</author>
    <author>tc={CCF6129C-2B17-4BB1-8B39-04E576F0F194}</author>
    <author>tc={94D8B2D7-5A0B-47AA-9B55-CEBD403194FD}</author>
    <author>tc={EB53CAE0-02C1-4331-8338-A5F06F58832E}</author>
    <author>tc={D3941357-F711-4E8B-B06E-3089062AE4DC}</author>
    <author>tc={1CB6D822-38DA-468B-8B81-7091C664F947}</author>
    <author>tc={BFFA60AB-E820-4A07-933C-2C81D2637C5A}</author>
    <author>tc={EB306FCA-3CA6-4C70-B6B6-0A85C6C3A5C6}</author>
    <author>tc={18C39D35-74F6-472A-98E5-4C27E83E1359}</author>
    <author>tc={2296423A-133B-4F18-B4A6-F9ACB4453EF0}</author>
    <author>tc={1165D491-AE06-4A94-8160-65DAD53333FA}</author>
    <author>tc={6E685498-1CFC-4E1F-91DD-342C3DB9FFC5}</author>
    <author>tc={22A422E0-FE1E-4679-A39D-74005CF5648C}</author>
    <author>tc={BCCB28BA-5BF6-4BC8-94D2-F6A4B1523B8F}</author>
    <author>tc={F0956FEC-9791-40A0-B0D0-4EE019E57F18}</author>
    <author>tc={AE46FD69-83CB-4643-BE78-A582017C4CEE}</author>
    <author>tc={80F7287C-034E-4757-9D25-C9F7940A8E79}</author>
    <author>tc={A7030F0A-307E-4423-9929-6264FC4A6533}</author>
    <author>Rodriguez, Antonio</author>
    <author>tc={AEF62A29-008E-48FD-8C95-31118CC019B4}</author>
    <author>tc={073D4F2B-C765-436A-899B-06E43CD43AB0}</author>
    <author>tc={5EBA5A06-FA4A-49AA-8D51-37CA14302E47}</author>
  </authors>
  <commentList>
    <comment ref="AF7" authorId="0" shapeId="0" xr:uid="{CF333D1E-6B32-4377-8C43-00DD9A146DE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Bolsa y corrugado</t>
      </text>
    </comment>
    <comment ref="X10" authorId="1" shapeId="0" xr:uid="{5730900D-F251-42C9-B915-2AE7B1D5E51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Corrugado</t>
      </text>
    </comment>
    <comment ref="AB15" authorId="2" shapeId="0" xr:uid="{7A865E2C-4BB4-42FA-BCD0-02AA13B7AB5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Bolsa</t>
      </text>
    </comment>
    <comment ref="AH15" authorId="3" shapeId="0" xr:uid="{D41E2E51-AE7E-4638-B399-385456F03DF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Corrugado</t>
      </text>
    </comment>
    <comment ref="AA17" authorId="4" shapeId="0" xr:uid="{4D363254-9EA4-4F62-A3D3-99CD368CF54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Corrugado
Bolsa completa</t>
      </text>
    </comment>
    <comment ref="AG18" authorId="5" shapeId="0" xr:uid="{29C6AE5B-4CE2-46FA-A526-DEEC12D0CE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Corrugado</t>
      </text>
    </comment>
    <comment ref="T23" authorId="6" shapeId="0" xr:uid="{F46E8B98-82E5-45E4-A3D8-F74FBA37C13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3°</t>
      </text>
    </comment>
    <comment ref="AA23" authorId="7" shapeId="0" xr:uid="{6ABDF40E-0327-4B5F-830B-84398D31C74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</t>
      </text>
    </comment>
    <comment ref="AJ23" authorId="8" shapeId="0" xr:uid="{C00B24FB-ABFD-4979-B851-FBE7C8120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</t>
      </text>
    </comment>
    <comment ref="AR23" authorId="9" shapeId="0" xr:uid="{6E75DF39-4A29-414E-A7EC-E4881CB92E7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3</t>
      </text>
    </comment>
    <comment ref="X25" authorId="10" shapeId="0" xr:uid="{5D514141-2A66-4D45-8683-4ACA60152B8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2°</t>
      </text>
    </comment>
    <comment ref="AF25" authorId="11" shapeId="0" xr:uid="{775313C5-0E90-4E61-AF4E-4EFC5ADCAC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1°</t>
      </text>
    </comment>
    <comment ref="AN25" authorId="12" shapeId="0" xr:uid="{4D48C3DA-B40C-4062-B113-AAAFCCA2489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3</t>
      </text>
    </comment>
    <comment ref="AV25" authorId="13" shapeId="0" xr:uid="{32CEC17D-AC79-430F-984C-87671C59C48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2°</t>
      </text>
    </comment>
    <comment ref="X36" authorId="14" shapeId="0" xr:uid="{E446D8C9-EA79-4367-A816-57CCA605B4E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Completa</t>
      </text>
    </comment>
    <comment ref="AA39" authorId="15" shapeId="0" xr:uid="{12D1AC66-A6BA-4AB8-A825-55CFCE7A675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Cajilla
Bolsa completa
Entrega detenido por falta de pago - Poligof</t>
      </text>
    </comment>
    <comment ref="X62" authorId="16" shapeId="0" xr:uid="{2922C7CB-99A8-4745-99F0-E8E17A64403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</t>
      </text>
    </comment>
    <comment ref="AF62" authorId="17" shapeId="0" xr:uid="{7DCC7E17-A188-477A-8FF4-845F1669FA5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</t>
      </text>
    </comment>
    <comment ref="AO62" authorId="18" shapeId="0" xr:uid="{3F748D4E-2B86-4558-80DF-89661E3A4BF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3</t>
      </text>
    </comment>
    <comment ref="AV62" authorId="19" shapeId="0" xr:uid="{14C4B35F-AD44-4D5B-890C-AEE486D33A68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</t>
      </text>
    </comment>
    <comment ref="BD62" authorId="20" shapeId="0" xr:uid="{4B87B23F-18DE-4F98-9485-57C5EEA33C7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</t>
      </text>
    </comment>
    <comment ref="BM62" authorId="21" shapeId="0" xr:uid="{CCF6129C-2B17-4BB1-8B39-04E576F0F19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3
</t>
      </text>
    </comment>
    <comment ref="BU62" authorId="22" shapeId="0" xr:uid="{94D8B2D7-5A0B-47AA-9B55-CEBD403194F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</t>
      </text>
    </comment>
    <comment ref="X68" authorId="23" shapeId="0" xr:uid="{EB53CAE0-02C1-4331-8338-A5F06F58832E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Bolsa confirmada para el día 7.
</t>
      </text>
    </comment>
    <comment ref="X70" authorId="24" shapeId="0" xr:uid="{D3941357-F711-4E8B-B06E-3089062AE4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Entrega de cajilla.
Bolsa Ok</t>
      </text>
    </comment>
    <comment ref="Z71" authorId="25" shapeId="0" xr:uid="{1CB6D822-38DA-468B-8B81-7091C664F94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Corrugado</t>
      </text>
    </comment>
    <comment ref="AA71" authorId="26" shapeId="0" xr:uid="{BFFA60AB-E820-4A07-933C-2C81D2637C5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Bolsa</t>
      </text>
    </comment>
    <comment ref="AD71" authorId="27" shapeId="0" xr:uid="{EB306FCA-3CA6-4C70-B6B6-0A85C6C3A5C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Entrega de Corrugado</t>
      </text>
    </comment>
    <comment ref="H81" authorId="28" shapeId="0" xr:uid="{18C39D35-74F6-472A-98E5-4C27E83E135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Planeación estimado 25,000
Planta estimado menos 20,000</t>
      </text>
    </comment>
    <comment ref="T82" authorId="29" shapeId="0" xr:uid="{2296423A-133B-4F18-B4A6-F9ACB4453EF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Printcard autorizados el 27-Diciembre</t>
      </text>
    </comment>
    <comment ref="X83" authorId="30" shapeId="0" xr:uid="{1165D491-AE06-4A94-8160-65DAD53333F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Bolsa y Corrugado</t>
      </text>
    </comment>
    <comment ref="AA85" authorId="31" shapeId="0" xr:uid="{6E685498-1CFC-4E1F-91DD-342C3DB9FFC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Corrugado</t>
      </text>
    </comment>
    <comment ref="AG88" authorId="32" shapeId="0" xr:uid="{22A422E0-FE1E-4679-A39D-74005CF5648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Corrugado</t>
      </text>
    </comment>
    <comment ref="AA90" authorId="33" shapeId="0" xr:uid="{BCCB28BA-5BF6-4BC8-94D2-F6A4B1523B8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Corrugado -24300
Bolsa Completa - 36000</t>
      </text>
    </comment>
    <comment ref="X93" authorId="34" shapeId="0" xr:uid="{F0956FEC-9791-40A0-B0D0-4EE019E57F1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</t>
      </text>
    </comment>
    <comment ref="AF93" authorId="35" shapeId="0" xr:uid="{AE46FD69-83CB-4643-BE78-A582017C4CE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</t>
      </text>
    </comment>
    <comment ref="AN93" authorId="36" shapeId="0" xr:uid="{80F7287C-034E-4757-9D25-C9F7940A8E7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3</t>
      </text>
    </comment>
    <comment ref="AV93" authorId="37" shapeId="0" xr:uid="{A7030F0A-307E-4423-9929-6264FC4A6533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
</t>
      </text>
    </comment>
    <comment ref="C103" authorId="38" shapeId="0" xr:uid="{E92CC282-3EB5-498E-8F10-738EE24A6F1A}">
      <text>
        <r>
          <rPr>
            <b/>
            <sz val="9"/>
            <color indexed="81"/>
            <rFont val="Tahoma"/>
            <family val="2"/>
          </rPr>
          <t>Rodriguez, Antonio:</t>
        </r>
        <r>
          <rPr>
            <sz val="9"/>
            <color indexed="81"/>
            <rFont val="Tahoma"/>
            <family val="2"/>
          </rPr>
          <t xml:space="preserve">
MP08</t>
        </r>
      </text>
    </comment>
    <comment ref="AK107" authorId="39" shapeId="0" xr:uid="{AEF62A29-008E-48FD-8C95-31118CC019B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Bolsa</t>
      </text>
    </comment>
    <comment ref="AL107" authorId="40" shapeId="0" xr:uid="{073D4F2B-C765-436A-899B-06E43CD43AB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Corrugado</t>
      </text>
    </comment>
    <comment ref="T108" authorId="41" shapeId="0" xr:uid="{5EBA5A06-FA4A-49AA-8D51-37CA14302E4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Requerimiento adicional. - Printcard autorizado el día 7-Enero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m22728</author>
  </authors>
  <commentList>
    <comment ref="D753" authorId="0" shapeId="0" xr:uid="{8BA90E0B-AEB1-469D-87AA-C373C714EAF1}">
      <text>
        <r>
          <rPr>
            <b/>
            <sz val="8"/>
            <color indexed="81"/>
            <rFont val="Tahoma"/>
            <family val="2"/>
          </rPr>
          <t>OJO</t>
        </r>
        <r>
          <rPr>
            <sz val="8"/>
            <color indexed="81"/>
            <rFont val="Tahoma"/>
            <family val="2"/>
          </rPr>
          <t xml:space="preserve">
no se consideran las claves puente, para todo el total Faciales, por se inventario de PT y no proceso (clave puente)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Mucino, Nancy</author>
  </authors>
  <commentList>
    <comment ref="A22" authorId="0" shapeId="0" xr:uid="{CEE430F2-AC48-4FB0-910F-1E22BEF9E3EA}">
      <text>
        <r>
          <rPr>
            <b/>
            <sz val="9"/>
            <color indexed="81"/>
            <rFont val="Tahoma"/>
            <family val="2"/>
          </rPr>
          <t>Mucino, Nancy:</t>
        </r>
        <r>
          <rPr>
            <sz val="9"/>
            <color indexed="81"/>
            <rFont val="Tahoma"/>
            <family val="2"/>
          </rPr>
          <t xml:space="preserve">
67401</t>
        </r>
      </text>
    </comment>
    <comment ref="A25" authorId="0" shapeId="0" xr:uid="{E6092B99-B6BB-490D-8D7E-0510A1F9ED9B}">
      <text>
        <r>
          <rPr>
            <b/>
            <sz val="9"/>
            <color indexed="81"/>
            <rFont val="Tahoma"/>
            <family val="2"/>
          </rPr>
          <t>Mucino, Nancy:</t>
        </r>
        <r>
          <rPr>
            <sz val="9"/>
            <color indexed="81"/>
            <rFont val="Tahoma"/>
            <family val="2"/>
          </rPr>
          <t xml:space="preserve">
71523</t>
        </r>
      </text>
    </comment>
    <comment ref="A32" authorId="0" shapeId="0" xr:uid="{DADEB609-661C-4191-90F6-D1E00C1C6507}">
      <text>
        <r>
          <rPr>
            <b/>
            <sz val="9"/>
            <color indexed="81"/>
            <rFont val="Tahoma"/>
            <family val="2"/>
          </rPr>
          <t>Mucino, Nancy:</t>
        </r>
        <r>
          <rPr>
            <sz val="9"/>
            <color indexed="81"/>
            <rFont val="Tahoma"/>
            <family val="2"/>
          </rPr>
          <t xml:space="preserve">
67411</t>
        </r>
      </text>
    </comment>
    <comment ref="A39" authorId="0" shapeId="0" xr:uid="{B4B7EBE6-2042-40CE-BCFB-D109AFC3F012}">
      <text>
        <r>
          <rPr>
            <b/>
            <sz val="9"/>
            <color indexed="81"/>
            <rFont val="Tahoma"/>
            <family val="2"/>
          </rPr>
          <t>Mucino, Nancy:</t>
        </r>
        <r>
          <rPr>
            <sz val="9"/>
            <color indexed="81"/>
            <rFont val="Tahoma"/>
            <family val="2"/>
          </rPr>
          <t xml:space="preserve">
71524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Hernandez, Ubaldo</author>
  </authors>
  <commentList>
    <comment ref="B68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Hernandez, Ubaldo:</t>
        </r>
        <r>
          <rPr>
            <sz val="9"/>
            <color indexed="81"/>
            <rFont val="Tahoma"/>
            <family val="2"/>
          </rPr>
          <t xml:space="preserve">
Estimado de Julio = CERO
Se usa el de Junio</t>
        </r>
      </text>
    </comment>
    <comment ref="B8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Hernandez, Ubaldo:</t>
        </r>
        <r>
          <rPr>
            <sz val="9"/>
            <color indexed="81"/>
            <rFont val="Tahoma"/>
            <family val="2"/>
          </rPr>
          <t xml:space="preserve">
Estimado de Julio = CERO
Se usa el de Junio</t>
        </r>
      </text>
    </comment>
    <comment ref="B94" authorId="0" shapeId="0" xr:uid="{F87390B6-A4B3-4BE7-B144-B96ED34FD22A}">
      <text>
        <r>
          <rPr>
            <b/>
            <sz val="9"/>
            <color indexed="81"/>
            <rFont val="Tahoma"/>
            <family val="2"/>
          </rPr>
          <t>Hernandez, Ubaldo:</t>
        </r>
        <r>
          <rPr>
            <sz val="9"/>
            <color indexed="81"/>
            <rFont val="Tahoma"/>
            <family val="2"/>
          </rPr>
          <t xml:space="preserve">
Estimado de Julio = CERO
Se usa el de Junio</t>
        </r>
      </text>
    </comment>
    <comment ref="B107" authorId="0" shapeId="0" xr:uid="{CBA788A7-7421-4F19-B189-C20D59FB5D52}">
      <text>
        <r>
          <rPr>
            <b/>
            <sz val="9"/>
            <color indexed="81"/>
            <rFont val="Tahoma"/>
            <family val="2"/>
          </rPr>
          <t>Hernandez, Ubaldo:</t>
        </r>
        <r>
          <rPr>
            <sz val="9"/>
            <color indexed="81"/>
            <rFont val="Tahoma"/>
            <family val="2"/>
          </rPr>
          <t xml:space="preserve">
Estimado de Julio = CERO
Se usa el de Junio</t>
        </r>
      </text>
    </comment>
    <comment ref="B120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Hernandez, Ubaldo:</t>
        </r>
        <r>
          <rPr>
            <sz val="9"/>
            <color indexed="81"/>
            <rFont val="Tahoma"/>
            <family val="2"/>
          </rPr>
          <t xml:space="preserve">
Estimado de Julio = CERO
Se usa el de Junio</t>
        </r>
      </text>
    </comment>
  </commentList>
</comments>
</file>

<file path=xl/sharedStrings.xml><?xml version="1.0" encoding="utf-8"?>
<sst xmlns="http://schemas.openxmlformats.org/spreadsheetml/2006/main" count="14921" uniqueCount="5140">
  <si>
    <t>Clave</t>
  </si>
  <si>
    <t>DEPEND</t>
  </si>
  <si>
    <t>DIAPRO</t>
  </si>
  <si>
    <t>Inventario Total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</si>
  <si>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</si>
  <si>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</si>
  <si>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</si>
  <si>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</si>
  <si>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</si>
  <si>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</si>
  <si>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</si>
  <si>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</si>
  <si>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</si>
  <si>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</si>
  <si>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</si>
  <si>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</si>
  <si>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J</t>
  </si>
  <si>
    <t>V</t>
  </si>
  <si>
    <t>S</t>
  </si>
  <si>
    <t>D</t>
  </si>
  <si>
    <t>L</t>
  </si>
  <si>
    <t>M</t>
  </si>
  <si>
    <t>Juliano</t>
  </si>
  <si>
    <t>Año</t>
  </si>
  <si>
    <t>Mes</t>
  </si>
  <si>
    <t>Día</t>
  </si>
  <si>
    <t>Semana</t>
  </si>
  <si>
    <t>Juliano (Input)</t>
  </si>
  <si>
    <t>Inventario Calculado</t>
  </si>
  <si>
    <t>Venta diaria</t>
  </si>
  <si>
    <t>Días de inventario cálculo</t>
  </si>
  <si>
    <t>Venta Real Acumulada Acumulada</t>
  </si>
  <si>
    <t>Histórico</t>
  </si>
  <si>
    <t>Promedio (D)</t>
  </si>
  <si>
    <t>Datos de venta para depletion</t>
  </si>
  <si>
    <t>Récord de venta</t>
  </si>
  <si>
    <t>Mensual</t>
  </si>
  <si>
    <t>D-AVE</t>
  </si>
  <si>
    <t>Récord histórico</t>
  </si>
  <si>
    <t>promedio</t>
  </si>
  <si>
    <t>FACIAL</t>
  </si>
  <si>
    <t xml:space="preserve">  promedio</t>
  </si>
  <si>
    <t>PAÑAL</t>
  </si>
  <si>
    <t xml:space="preserve">          promedio</t>
  </si>
  <si>
    <t>T</t>
  </si>
  <si>
    <t>Supreme anterior</t>
  </si>
  <si>
    <t>Supreme actual</t>
  </si>
  <si>
    <t>CHILD CARE</t>
  </si>
  <si>
    <t>LITTLE SWIMMERS</t>
  </si>
  <si>
    <t>GOODNITES</t>
  </si>
  <si>
    <t>Pull ups anterior</t>
  </si>
  <si>
    <t>Pull-ups Dia Noche</t>
  </si>
  <si>
    <t>TOTAL INCONTINENCIA</t>
  </si>
  <si>
    <t>INCONTINENCIA OBSOLETAS</t>
  </si>
  <si>
    <t>ROPA INTERIOR MEDIMART</t>
  </si>
  <si>
    <t>TOALLA DEPEND</t>
  </si>
  <si>
    <t>KIRKLAND</t>
  </si>
  <si>
    <t>SUPREME</t>
  </si>
  <si>
    <t>Supreme Kits</t>
  </si>
  <si>
    <t>HUG Diaper Pants</t>
  </si>
  <si>
    <t>HUG ECO NATURAL</t>
  </si>
  <si>
    <t>Ultracoort anterior</t>
  </si>
  <si>
    <t>Ultracoort Kits</t>
  </si>
  <si>
    <t>Ultracoort actual</t>
  </si>
  <si>
    <t>KBB SUAVELASTIC MAX</t>
  </si>
  <si>
    <t>Suavelastic Max anterior</t>
  </si>
  <si>
    <t>Suavelastic Max actual</t>
  </si>
  <si>
    <t>COMODISEC</t>
  </si>
  <si>
    <t>Comodisec anterior</t>
  </si>
  <si>
    <t>Comodisec</t>
  </si>
  <si>
    <t>TOTAL ABSORSEC ULTRA</t>
  </si>
  <si>
    <t>KIMBIES</t>
  </si>
  <si>
    <t>TOTAL ALUMINIOS</t>
  </si>
  <si>
    <t>ALUMINIOS  PETALO</t>
  </si>
  <si>
    <t>KLEEN-PACK</t>
  </si>
  <si>
    <t>SERVILLETAS  KEY</t>
  </si>
  <si>
    <t>TOALLA PARA MANOS KEY</t>
  </si>
  <si>
    <t>HIGIENICO KEY</t>
  </si>
  <si>
    <t>CLUB PROFESSIONAL</t>
  </si>
  <si>
    <t>Wipers Clubes</t>
  </si>
  <si>
    <t>Despachadores Clubes</t>
  </si>
  <si>
    <t>Toalla en Rollo Clubes</t>
  </si>
  <si>
    <t>Toalla Interdoblada Clubes</t>
  </si>
  <si>
    <t>Servilletas Clubes</t>
  </si>
  <si>
    <t>Higienicos Clubes</t>
  </si>
  <si>
    <t>TOALLAS PROFESSIONAL</t>
  </si>
  <si>
    <t>TOALLA  HOGAR</t>
  </si>
  <si>
    <t>01663</t>
  </si>
  <si>
    <t>01662</t>
  </si>
  <si>
    <t>01659</t>
  </si>
  <si>
    <t>01657</t>
  </si>
  <si>
    <t>01684</t>
  </si>
  <si>
    <t>01658</t>
  </si>
  <si>
    <t>01702</t>
  </si>
  <si>
    <t>01655</t>
  </si>
  <si>
    <t>SERVILLETAS</t>
  </si>
  <si>
    <t>SERVILLETAS  OBSOLETAS</t>
  </si>
  <si>
    <t>SERVILLETA BARRA</t>
  </si>
  <si>
    <t>SERVILLETA POP UP</t>
  </si>
  <si>
    <t>SERVILLETA VOGUE</t>
  </si>
  <si>
    <t>SERVILLETA SUAVEL</t>
  </si>
  <si>
    <t>SERVILLETA PETALO</t>
  </si>
  <si>
    <t>00513</t>
  </si>
  <si>
    <t>00511</t>
  </si>
  <si>
    <t>00512</t>
  </si>
  <si>
    <t>00515</t>
  </si>
  <si>
    <t>00518</t>
  </si>
  <si>
    <t>00514</t>
  </si>
  <si>
    <t>00504</t>
  </si>
  <si>
    <t>00519</t>
  </si>
  <si>
    <t>00501</t>
  </si>
  <si>
    <t>00495</t>
  </si>
  <si>
    <t>00493</t>
  </si>
  <si>
    <t>SERVILLETA LYS</t>
  </si>
  <si>
    <t>SERVILLETA FANCY</t>
  </si>
  <si>
    <t>SERVILLETA KLEENEX</t>
  </si>
  <si>
    <t>SERVILLETA MARLI</t>
  </si>
  <si>
    <t>SERVILLETA KIMLARK</t>
  </si>
  <si>
    <t>SERVILLETA DELSEY</t>
  </si>
  <si>
    <t>OTROS HIGIENICOS</t>
  </si>
  <si>
    <t>TOTAL HIGIENICOS</t>
  </si>
  <si>
    <t>HIGIENICOS OBSOLETOS</t>
  </si>
  <si>
    <t>01850</t>
  </si>
  <si>
    <t>01811</t>
  </si>
  <si>
    <t>00379</t>
  </si>
  <si>
    <t>00380</t>
  </si>
  <si>
    <t>00377</t>
  </si>
  <si>
    <t>00903</t>
  </si>
  <si>
    <t>00381</t>
  </si>
  <si>
    <t>00365</t>
  </si>
  <si>
    <t>01773</t>
  </si>
  <si>
    <t>01772</t>
  </si>
  <si>
    <t>01789</t>
  </si>
  <si>
    <t>01788</t>
  </si>
  <si>
    <t>01787</t>
  </si>
  <si>
    <t>01786</t>
  </si>
  <si>
    <t>01750</t>
  </si>
  <si>
    <t>Total Maquila</t>
  </si>
  <si>
    <t>Total Plantas</t>
  </si>
  <si>
    <t>Profesional</t>
  </si>
  <si>
    <t>Procon</t>
  </si>
  <si>
    <t>FACIALES OBSOLETOS</t>
  </si>
  <si>
    <t xml:space="preserve">Maquilas </t>
  </si>
  <si>
    <t>ECA (F11 -  F12)</t>
  </si>
  <si>
    <t>ECA (F-10)</t>
  </si>
  <si>
    <r>
      <t>ECA (F-</t>
    </r>
    <r>
      <rPr>
        <sz val="8"/>
        <color theme="1"/>
        <rFont val="Times New Roman"/>
        <family val="1"/>
      </rPr>
      <t>9</t>
    </r>
    <r>
      <rPr>
        <b/>
        <sz val="8"/>
        <color theme="1"/>
        <rFont val="Times New Roman"/>
        <family val="1"/>
      </rPr>
      <t>-10</t>
    </r>
    <r>
      <rPr>
        <sz val="8"/>
        <color theme="1"/>
        <rFont val="Times New Roman"/>
        <family val="1"/>
      </rPr>
      <t>)</t>
    </r>
  </si>
  <si>
    <t>ECA (F-8)</t>
  </si>
  <si>
    <t>ECA (F-6)</t>
  </si>
  <si>
    <t>ECA (F-5) ORIZ (O-1)</t>
  </si>
  <si>
    <t>ECA (F2 - F3)</t>
  </si>
  <si>
    <t>PROTECCION FEMENINA</t>
  </si>
  <si>
    <t>PINK BY K</t>
  </si>
  <si>
    <t>PROTECTORES DE LACTANCIA</t>
  </si>
  <si>
    <t>07863</t>
  </si>
  <si>
    <t>07856</t>
  </si>
  <si>
    <t>07858</t>
  </si>
  <si>
    <t>07857</t>
  </si>
  <si>
    <t>07851</t>
  </si>
  <si>
    <t>07850</t>
  </si>
  <si>
    <t>TAMPONS</t>
  </si>
  <si>
    <t>PANTIPROTECTORES</t>
  </si>
  <si>
    <t>PANTIPROTECTORES OBSOLETOS</t>
  </si>
  <si>
    <t>Panty Largos</t>
  </si>
  <si>
    <t>Panty Regular</t>
  </si>
  <si>
    <t>TOALLAS FEMENINAS</t>
  </si>
  <si>
    <t>TOTAL KOTEX UNIKA</t>
  </si>
  <si>
    <t>TOTAL KOTEX MANZANILLA</t>
  </si>
  <si>
    <t>TOTAL KOTEX</t>
  </si>
  <si>
    <t>KOTEX OBSOLETAS</t>
  </si>
  <si>
    <t>KOTEX ULTRADELGADA</t>
  </si>
  <si>
    <t>Kotex Ultradelgada</t>
  </si>
  <si>
    <t>KOTEX NOCTURNA</t>
  </si>
  <si>
    <t>Kotex Manzanilla Nocturna</t>
  </si>
  <si>
    <t>Kotex Nocturna</t>
  </si>
  <si>
    <t>KOTEX CON ALAS</t>
  </si>
  <si>
    <t>Kotex Manzanilla C/Alas</t>
  </si>
  <si>
    <t>Kotex Naturals c/a 10x5x 222 Clubes</t>
  </si>
  <si>
    <t>Kotex Anatómica C/Alas</t>
  </si>
  <si>
    <t>KOTEX SIN ALAS</t>
  </si>
  <si>
    <t>Kotex Manzanilla S/Alas</t>
  </si>
  <si>
    <t>Kotex Anatómica S/Alas</t>
  </si>
  <si>
    <t>Inmed Dia</t>
  </si>
  <si>
    <t>Inmediato</t>
  </si>
  <si>
    <t>Total</t>
  </si>
  <si>
    <t>Cliente</t>
  </si>
  <si>
    <t>Resurtido</t>
  </si>
  <si>
    <t xml:space="preserve"> %</t>
  </si>
  <si>
    <t xml:space="preserve"> Estimado</t>
  </si>
  <si>
    <t>CLAVE</t>
  </si>
  <si>
    <t xml:space="preserve">  PRODUCTO</t>
  </si>
  <si>
    <t>Maq</t>
  </si>
  <si>
    <t>Back order Cancelado</t>
  </si>
  <si>
    <t>Devoluc</t>
  </si>
  <si>
    <t>Piso C.Reales</t>
  </si>
  <si>
    <t>Piso Ustd</t>
  </si>
  <si>
    <t>Tran vs BO</t>
  </si>
  <si>
    <t>Tránsito</t>
  </si>
  <si>
    <t>Planta</t>
  </si>
  <si>
    <t>Disponible</t>
  </si>
  <si>
    <t>Asignado</t>
  </si>
  <si>
    <t xml:space="preserve"> Total</t>
  </si>
  <si>
    <t>Inventario Teor Ustd</t>
  </si>
  <si>
    <t>Días Inv</t>
  </si>
  <si>
    <t>% Total</t>
  </si>
  <si>
    <t>Tuberia</t>
  </si>
  <si>
    <t>DetxCred+ PedProgm</t>
  </si>
  <si>
    <t>BackOrder Vigente</t>
  </si>
  <si>
    <t>Ventas</t>
  </si>
  <si>
    <t>Inventario Inicial</t>
  </si>
  <si>
    <t>Inventarios</t>
  </si>
  <si>
    <t>Avance en Ventas:</t>
  </si>
  <si>
    <t>Avance en Facturación:</t>
  </si>
  <si>
    <t>ULTRACONFORT</t>
  </si>
  <si>
    <t>00805</t>
  </si>
  <si>
    <t>00804</t>
  </si>
  <si>
    <t>00810</t>
  </si>
  <si>
    <t>01802</t>
  </si>
  <si>
    <t>Producción Diaria</t>
  </si>
  <si>
    <t>BackOrder</t>
  </si>
  <si>
    <t>Total disponible</t>
  </si>
  <si>
    <t>Disponible - Asignado</t>
  </si>
  <si>
    <t>BackOrder Cancelado</t>
  </si>
  <si>
    <t>Descripción</t>
  </si>
  <si>
    <t>01778</t>
  </si>
  <si>
    <t>00803</t>
  </si>
  <si>
    <t>01664</t>
  </si>
  <si>
    <t>Total Disponible</t>
  </si>
  <si>
    <t>Historico Ventas</t>
  </si>
  <si>
    <t>Promedio 3 Meses</t>
  </si>
  <si>
    <t>Real</t>
  </si>
  <si>
    <t>%</t>
  </si>
  <si>
    <t>DESCRIPCIÓN COMPLETA</t>
  </si>
  <si>
    <t>PRODUCTO</t>
  </si>
  <si>
    <t>ETAPA-CONTEO</t>
  </si>
  <si>
    <t>SM</t>
  </si>
  <si>
    <t>Pisos</t>
  </si>
  <si>
    <t>Suma Venta Diaria</t>
  </si>
  <si>
    <t>ABR.</t>
  </si>
  <si>
    <t>ENE.</t>
  </si>
  <si>
    <t xml:space="preserve">MAR </t>
  </si>
  <si>
    <t>Ago</t>
  </si>
  <si>
    <t>UPC</t>
  </si>
  <si>
    <t xml:space="preserve">U  By Kotex </t>
  </si>
  <si>
    <t>01780</t>
  </si>
  <si>
    <t>00825</t>
  </si>
  <si>
    <t>00826</t>
  </si>
  <si>
    <t>00817</t>
  </si>
  <si>
    <t>00830</t>
  </si>
  <si>
    <t>00818</t>
  </si>
  <si>
    <t>00820</t>
  </si>
  <si>
    <t>00914</t>
  </si>
  <si>
    <t>00915</t>
  </si>
  <si>
    <t>00917</t>
  </si>
  <si>
    <t>00925</t>
  </si>
  <si>
    <t>00920</t>
  </si>
  <si>
    <t>00921</t>
  </si>
  <si>
    <t>00922</t>
  </si>
  <si>
    <t>00923</t>
  </si>
  <si>
    <t>01814</t>
  </si>
  <si>
    <t>00497</t>
  </si>
  <si>
    <t>ALL AROUND Huggies</t>
  </si>
  <si>
    <t>00927</t>
  </si>
  <si>
    <t>MAESTRA</t>
  </si>
  <si>
    <t>01818</t>
  </si>
  <si>
    <t>00835</t>
  </si>
  <si>
    <t>00836</t>
  </si>
  <si>
    <t>Ustd</t>
  </si>
  <si>
    <t>TOTAL HIGIENICOS PROFESSIONAL</t>
  </si>
  <si>
    <t>KBB SUAVELASTIC AUTOAJUSTABLE</t>
  </si>
  <si>
    <t>00517</t>
  </si>
  <si>
    <t>Jul</t>
  </si>
  <si>
    <t>01824</t>
  </si>
  <si>
    <t>01825</t>
  </si>
  <si>
    <t>01826</t>
  </si>
  <si>
    <t>Sep</t>
  </si>
  <si>
    <t>00838</t>
  </si>
  <si>
    <t>00837</t>
  </si>
  <si>
    <t>ACTIVA/OBS</t>
  </si>
  <si>
    <t>OBS</t>
  </si>
  <si>
    <t>ACT</t>
  </si>
  <si>
    <t>OSB</t>
  </si>
  <si>
    <t>Oct</t>
  </si>
  <si>
    <t>00521</t>
  </si>
  <si>
    <t>00522</t>
  </si>
  <si>
    <t>Nov</t>
  </si>
  <si>
    <t xml:space="preserve"> </t>
  </si>
  <si>
    <t>01829</t>
  </si>
  <si>
    <t>Jabon Liq Kleenex</t>
  </si>
  <si>
    <t>Jabon Barra Ind Escudo</t>
  </si>
  <si>
    <t>Jabon Barra Ahorrapack Escudo</t>
  </si>
  <si>
    <t>Jabon Liquido Escudo</t>
  </si>
  <si>
    <t>05189</t>
  </si>
  <si>
    <t>05188</t>
  </si>
  <si>
    <t xml:space="preserve">Jabon  Escudo Obsoletos </t>
  </si>
  <si>
    <t>JABON KLEENEX</t>
  </si>
  <si>
    <t xml:space="preserve">JABON ESCUDO </t>
  </si>
  <si>
    <t xml:space="preserve">TOTAL JABON </t>
  </si>
  <si>
    <t>Toiletries Kids</t>
  </si>
  <si>
    <t>Toiletries Kids promociones</t>
  </si>
  <si>
    <t>TOILETRIES KIDS</t>
  </si>
  <si>
    <t xml:space="preserve">Toiletries </t>
  </si>
  <si>
    <t>Toiletries promociones</t>
  </si>
  <si>
    <t>Toiletries Obsoletas</t>
  </si>
  <si>
    <t>TOILETRIES</t>
  </si>
  <si>
    <t>TH EVENFLO 80X18</t>
  </si>
  <si>
    <t>TH POCKET CP 10X120</t>
  </si>
  <si>
    <t>TH 2PACK CP-CH 80S</t>
  </si>
  <si>
    <t>TH HUG CH 3PK ETIQ</t>
  </si>
  <si>
    <t>Huggies actual</t>
  </si>
  <si>
    <t>Huggies anterior</t>
  </si>
  <si>
    <t>T. HUMEDAS HUGGIES</t>
  </si>
  <si>
    <t>Kleen bebe Max actual</t>
  </si>
  <si>
    <t>Kleen bebe Max anterior</t>
  </si>
  <si>
    <t>T. HUMEDAS KEEN BEBE MAX</t>
  </si>
  <si>
    <t>TH HSUPREME 18S ALM</t>
  </si>
  <si>
    <t>KIT TH HS-ET1 2EN1</t>
  </si>
  <si>
    <t>SUPREME CARE</t>
  </si>
  <si>
    <t>Absorsec actual</t>
  </si>
  <si>
    <t>Absorsec anterior</t>
  </si>
  <si>
    <t>ABSORSEC</t>
  </si>
  <si>
    <t xml:space="preserve"> SIMPLY CLEAN</t>
  </si>
  <si>
    <t>TOTAL WIPES IANTILES</t>
  </si>
  <si>
    <t>TOTAL PAÑUELOS HUMEDOS</t>
  </si>
  <si>
    <t>TOTAL WIPES PERINEALES</t>
  </si>
  <si>
    <t>TOTAL WIPES INNOVACION</t>
  </si>
  <si>
    <t>01763</t>
  </si>
  <si>
    <t>01762</t>
  </si>
  <si>
    <t>01767</t>
  </si>
  <si>
    <t>01770</t>
  </si>
  <si>
    <t>COTTONELLE FRESH</t>
  </si>
  <si>
    <t>WIPES</t>
  </si>
  <si>
    <t>PROCON</t>
  </si>
  <si>
    <t>01401</t>
  </si>
  <si>
    <t>01440</t>
  </si>
  <si>
    <t>01520</t>
  </si>
  <si>
    <t>01513</t>
  </si>
  <si>
    <t>01517</t>
  </si>
  <si>
    <t>01541</t>
  </si>
  <si>
    <t>01496</t>
  </si>
  <si>
    <t>01404</t>
  </si>
  <si>
    <t>01405</t>
  </si>
  <si>
    <t>01406</t>
  </si>
  <si>
    <t>01407</t>
  </si>
  <si>
    <t>WYPALL</t>
  </si>
  <si>
    <t>01451</t>
  </si>
  <si>
    <t>ECONOMIZER</t>
  </si>
  <si>
    <t>01480</t>
  </si>
  <si>
    <t>KIMWIPES</t>
  </si>
  <si>
    <t>01412</t>
  </si>
  <si>
    <t>WORKHORSE</t>
  </si>
  <si>
    <t>01472</t>
  </si>
  <si>
    <t>01504</t>
  </si>
  <si>
    <t>KIMTEX</t>
  </si>
  <si>
    <t>01461</t>
  </si>
  <si>
    <t>KIMTOWEL</t>
  </si>
  <si>
    <t>01501</t>
  </si>
  <si>
    <t>01509</t>
  </si>
  <si>
    <t>SHOP TOWEL</t>
  </si>
  <si>
    <t>01507</t>
  </si>
  <si>
    <t>01503</t>
  </si>
  <si>
    <t>WIPERS  OBSOLETOS</t>
  </si>
  <si>
    <t>WIPERS</t>
  </si>
  <si>
    <t>SANITAS</t>
  </si>
  <si>
    <t>GUANTES</t>
  </si>
  <si>
    <t>BOBINA</t>
  </si>
  <si>
    <t>09335</t>
  </si>
  <si>
    <t>09618</t>
  </si>
  <si>
    <t>09990</t>
  </si>
  <si>
    <t>09506</t>
  </si>
  <si>
    <t>09994</t>
  </si>
  <si>
    <t>INSIGHT</t>
  </si>
  <si>
    <t>09991</t>
  </si>
  <si>
    <t>09617</t>
  </si>
  <si>
    <t>09505</t>
  </si>
  <si>
    <t>09620</t>
  </si>
  <si>
    <t>DESPHIGBULKPACKBLAN</t>
  </si>
  <si>
    <t>DESPHIGBULKPACKHUMO</t>
  </si>
  <si>
    <t>09604</t>
  </si>
  <si>
    <t>09605</t>
  </si>
  <si>
    <t>WINDOWS</t>
  </si>
  <si>
    <t>SERVILLETEROS</t>
  </si>
  <si>
    <t>AROMATIZANTES</t>
  </si>
  <si>
    <t>09337</t>
  </si>
  <si>
    <t>09989</t>
  </si>
  <si>
    <t>DESPACHADORES  OBSOLETOS</t>
  </si>
  <si>
    <t>DEPACHADORES</t>
  </si>
  <si>
    <t>PROCON / PROFESIONAL</t>
  </si>
  <si>
    <t>EXPORTACION</t>
  </si>
  <si>
    <t>E6230</t>
  </si>
  <si>
    <t>E6231</t>
  </si>
  <si>
    <t>E6257</t>
  </si>
  <si>
    <t>HIGIENICOS</t>
  </si>
  <si>
    <t>E7921</t>
  </si>
  <si>
    <t>BB ON E3 28S X 4</t>
  </si>
  <si>
    <t>E7915</t>
  </si>
  <si>
    <t>BB JP E3 34S X 4</t>
  </si>
  <si>
    <t>E7922</t>
  </si>
  <si>
    <t>BB JCLUB E3 29S X 3</t>
  </si>
  <si>
    <t>E7930</t>
  </si>
  <si>
    <t>BB ON E4 24S X 4</t>
  </si>
  <si>
    <t>E7916</t>
  </si>
  <si>
    <t>BB JP E4 29S X 4</t>
  </si>
  <si>
    <t>E7923</t>
  </si>
  <si>
    <t>E7931</t>
  </si>
  <si>
    <t>BB ON E5 21S X 4</t>
  </si>
  <si>
    <t>E7917</t>
  </si>
  <si>
    <t>BB JP E5 25S X 4</t>
  </si>
  <si>
    <t>E7924</t>
  </si>
  <si>
    <t>BB JCLUB E5 22S X 3</t>
  </si>
  <si>
    <t>E7932</t>
  </si>
  <si>
    <t>E7918</t>
  </si>
  <si>
    <t>E7925</t>
  </si>
  <si>
    <t>E7933</t>
  </si>
  <si>
    <t>E9491</t>
  </si>
  <si>
    <t>E9486</t>
  </si>
  <si>
    <t>E9498</t>
  </si>
  <si>
    <t>TOALLAS HUMEDAS</t>
  </si>
  <si>
    <t>E9906</t>
  </si>
  <si>
    <t>E9911</t>
  </si>
  <si>
    <t>E9942</t>
  </si>
  <si>
    <t>E9943</t>
  </si>
  <si>
    <t>E9952</t>
  </si>
  <si>
    <t>E9924</t>
  </si>
  <si>
    <t>Depend Expo actual</t>
  </si>
  <si>
    <t>E9938</t>
  </si>
  <si>
    <t>E9939</t>
  </si>
  <si>
    <t>E9940</t>
  </si>
  <si>
    <t>E9941</t>
  </si>
  <si>
    <t>E9948</t>
  </si>
  <si>
    <t>E9949</t>
  </si>
  <si>
    <t>E9950</t>
  </si>
  <si>
    <t>E9951</t>
  </si>
  <si>
    <t>E9953</t>
  </si>
  <si>
    <t>E9944</t>
  </si>
  <si>
    <t>E9945</t>
  </si>
  <si>
    <t>E9946</t>
  </si>
  <si>
    <t>E9947</t>
  </si>
  <si>
    <t>Depend Ropa Interior</t>
  </si>
  <si>
    <t>E9926</t>
  </si>
  <si>
    <t>E9927</t>
  </si>
  <si>
    <t>E9929</t>
  </si>
  <si>
    <t>Depend expo anterior</t>
  </si>
  <si>
    <t>E8130</t>
  </si>
  <si>
    <t>PANTY</t>
  </si>
  <si>
    <t>E6340</t>
  </si>
  <si>
    <t>JUMBO</t>
  </si>
  <si>
    <t>E8681</t>
  </si>
  <si>
    <t>E8175</t>
  </si>
  <si>
    <t>SERVITOALLA</t>
  </si>
  <si>
    <t>E8665</t>
  </si>
  <si>
    <t>E8577</t>
  </si>
  <si>
    <t>E8581</t>
  </si>
  <si>
    <t>E8582</t>
  </si>
  <si>
    <t>E8574</t>
  </si>
  <si>
    <t>E8579</t>
  </si>
  <si>
    <t>E8580</t>
  </si>
  <si>
    <t>E8575</t>
  </si>
  <si>
    <t>SERVILLETA</t>
  </si>
  <si>
    <t>MAQUILA</t>
  </si>
  <si>
    <t xml:space="preserve">TOTAL K. C. M. </t>
  </si>
  <si>
    <t>COLORANTES KERANOVE</t>
  </si>
  <si>
    <t>Jabon Barra Kleenex</t>
  </si>
  <si>
    <t>01830</t>
  </si>
  <si>
    <t>Jun</t>
  </si>
  <si>
    <t>01602</t>
  </si>
  <si>
    <t>01604</t>
  </si>
  <si>
    <t>TH SUPREME 40S SPRG</t>
  </si>
  <si>
    <t>E6228</t>
  </si>
  <si>
    <t>E6229</t>
  </si>
  <si>
    <t>00845</t>
  </si>
  <si>
    <t>00938</t>
  </si>
  <si>
    <t>01844</t>
  </si>
  <si>
    <t>01845</t>
  </si>
  <si>
    <t>00523</t>
  </si>
  <si>
    <t>KLEENEX BEAUTY</t>
  </si>
  <si>
    <t>MESTRA</t>
  </si>
  <si>
    <t>PUENTE DE 88624</t>
  </si>
  <si>
    <t>PUENTE DE 88625</t>
  </si>
  <si>
    <t>PUENTE DE 71502</t>
  </si>
  <si>
    <t>01847</t>
  </si>
  <si>
    <t>puente de 64880</t>
  </si>
  <si>
    <t>puente de 64881</t>
  </si>
  <si>
    <t>puente de 64882</t>
  </si>
  <si>
    <t>puente de 64883</t>
  </si>
  <si>
    <t>01606</t>
  </si>
  <si>
    <t>E7736</t>
  </si>
  <si>
    <t>E7737</t>
  </si>
  <si>
    <t>01846</t>
  </si>
  <si>
    <t>PROSEDE</t>
  </si>
  <si>
    <t>00958</t>
  </si>
  <si>
    <t>00960</t>
  </si>
  <si>
    <t>00959</t>
  </si>
  <si>
    <t>E7973</t>
  </si>
  <si>
    <t>E8583</t>
  </si>
  <si>
    <t>00528</t>
  </si>
  <si>
    <t>01669</t>
  </si>
  <si>
    <t>puente de 64259</t>
  </si>
  <si>
    <t>puente de 64260</t>
  </si>
  <si>
    <t>puente de 64226</t>
  </si>
  <si>
    <t>puente de 64969</t>
  </si>
  <si>
    <t>puente de 64970</t>
  </si>
  <si>
    <t>PUENTE DE 96718</t>
  </si>
  <si>
    <t>CAJA EMBA MAY HS E1</t>
  </si>
  <si>
    <t>CAJA EMBA MAY HS RN</t>
  </si>
  <si>
    <t xml:space="preserve">PTE </t>
  </si>
  <si>
    <t xml:space="preserve">MAESTRA </t>
  </si>
  <si>
    <t>DEPEND MUJER DG 20</t>
  </si>
  <si>
    <t>DEPEND UNISEX MD 20</t>
  </si>
  <si>
    <t>DEPEND UNISEX GD 20</t>
  </si>
  <si>
    <t>DEPEND C BAJO MD 20</t>
  </si>
  <si>
    <t>DEPEND C BAJO GD 20</t>
  </si>
  <si>
    <t>DEPEND NOCT MED 20</t>
  </si>
  <si>
    <t>DEPEND NOCT GDE 20</t>
  </si>
  <si>
    <t>TH DEPEND WIPES 3PK</t>
  </si>
  <si>
    <t>E7943</t>
  </si>
  <si>
    <t>E7944</t>
  </si>
  <si>
    <t>E7945</t>
  </si>
  <si>
    <t>E7946</t>
  </si>
  <si>
    <t>E7947</t>
  </si>
  <si>
    <t>E7948</t>
  </si>
  <si>
    <t>E7949</t>
  </si>
  <si>
    <t>E7950</t>
  </si>
  <si>
    <t>00858</t>
  </si>
  <si>
    <t>00955</t>
  </si>
  <si>
    <t>01856</t>
  </si>
  <si>
    <t>00972</t>
  </si>
  <si>
    <t>PTE</t>
  </si>
  <si>
    <t>PTE 64968</t>
  </si>
  <si>
    <t>PTE 64971</t>
  </si>
  <si>
    <t>INNOVACION PF</t>
  </si>
  <si>
    <t>PUENTE</t>
  </si>
  <si>
    <t>ALTERNA</t>
  </si>
  <si>
    <t>MUESTREO</t>
  </si>
  <si>
    <t>MUESTRA</t>
  </si>
  <si>
    <t>00975</t>
  </si>
  <si>
    <t>00983</t>
  </si>
  <si>
    <t>00861</t>
  </si>
  <si>
    <t>00864</t>
  </si>
  <si>
    <t>00970</t>
  </si>
  <si>
    <t>00967</t>
  </si>
  <si>
    <t>00968</t>
  </si>
  <si>
    <t>00966</t>
  </si>
  <si>
    <t>00530</t>
  </si>
  <si>
    <t>Panty Ultradelgados</t>
  </si>
  <si>
    <t>E9503</t>
  </si>
  <si>
    <t>E9504</t>
  </si>
  <si>
    <t>Total Aerosol</t>
  </si>
  <si>
    <t>01867</t>
  </si>
  <si>
    <t>00874</t>
  </si>
  <si>
    <t>00965</t>
  </si>
  <si>
    <t>00540</t>
  </si>
  <si>
    <t>00531</t>
  </si>
  <si>
    <t>01863</t>
  </si>
  <si>
    <t>01865</t>
  </si>
  <si>
    <t>00865</t>
  </si>
  <si>
    <t>00542</t>
  </si>
  <si>
    <t>00545</t>
  </si>
  <si>
    <t>E8363</t>
  </si>
  <si>
    <t>E8364</t>
  </si>
  <si>
    <t>Panty Antibacterial</t>
  </si>
  <si>
    <t>WYPALL X80PFS AZUL</t>
  </si>
  <si>
    <t>01413</t>
  </si>
  <si>
    <t>WYPALL X80PFS VERDE</t>
  </si>
  <si>
    <t>01414</t>
  </si>
  <si>
    <t>WYPALL X80PFS AMA</t>
  </si>
  <si>
    <t>01415</t>
  </si>
  <si>
    <t>WYPALL X80PFS ROJO</t>
  </si>
  <si>
    <t>01416</t>
  </si>
  <si>
    <t>01870</t>
  </si>
  <si>
    <t>01849</t>
  </si>
  <si>
    <t>NATURAL TOUCH</t>
  </si>
  <si>
    <t>E8380</t>
  </si>
  <si>
    <t>00883</t>
  </si>
  <si>
    <t>00990</t>
  </si>
  <si>
    <t>01872</t>
  </si>
  <si>
    <t>01864</t>
  </si>
  <si>
    <t>00549</t>
  </si>
  <si>
    <t>01613</t>
  </si>
  <si>
    <t xml:space="preserve">INDEPA </t>
  </si>
  <si>
    <t>INDEPA</t>
  </si>
  <si>
    <t xml:space="preserve">TAMPONES </t>
  </si>
  <si>
    <t>TAMPONES OBSOLETOS</t>
  </si>
  <si>
    <t>01675</t>
  </si>
  <si>
    <t>01615</t>
  </si>
  <si>
    <t>TOALLA  MANOS PROCON</t>
  </si>
  <si>
    <t>T INT MARLI TAQUERA</t>
  </si>
  <si>
    <t>T INT MARLI BOL MAY</t>
  </si>
  <si>
    <t>GELAL ESCUDO GALON</t>
  </si>
  <si>
    <t>A GEL ESCU 100OMLX6</t>
  </si>
  <si>
    <t>GELAL ESCUDO SOBRE</t>
  </si>
  <si>
    <t>JABONES Y SANITIZANTES</t>
  </si>
  <si>
    <t>WIPE ESCUDO ANTI 50</t>
  </si>
  <si>
    <t>THUME DESINFE ESCUD</t>
  </si>
  <si>
    <t>MAESTA</t>
  </si>
  <si>
    <t>E8433</t>
  </si>
  <si>
    <t>E8434</t>
  </si>
  <si>
    <t>00992</t>
  </si>
  <si>
    <t>E8429</t>
  </si>
  <si>
    <t>E8430</t>
  </si>
  <si>
    <t>E8431</t>
  </si>
  <si>
    <t>E8432</t>
  </si>
  <si>
    <t>E8427</t>
  </si>
  <si>
    <t>E8428</t>
  </si>
  <si>
    <t>CAT</t>
  </si>
  <si>
    <t>KIM</t>
  </si>
  <si>
    <t>ABS</t>
  </si>
  <si>
    <t>COM</t>
  </si>
  <si>
    <t>HUC</t>
  </si>
  <si>
    <t>ECO</t>
  </si>
  <si>
    <t>DP</t>
  </si>
  <si>
    <t>AA</t>
  </si>
  <si>
    <t>MOV</t>
  </si>
  <si>
    <t>NTR</t>
  </si>
  <si>
    <t>NTT</t>
  </si>
  <si>
    <t>SR</t>
  </si>
  <si>
    <t>ST</t>
  </si>
  <si>
    <t>KIR</t>
  </si>
  <si>
    <t>PAÑ</t>
  </si>
  <si>
    <t>01855</t>
  </si>
  <si>
    <t>01871</t>
  </si>
  <si>
    <t>00563</t>
  </si>
  <si>
    <t>00562</t>
  </si>
  <si>
    <t>T FC PÉTALO 180MTS</t>
  </si>
  <si>
    <t>JABNRASPUMAMANG1100</t>
  </si>
  <si>
    <t>AERO ESCUDO 400ML</t>
  </si>
  <si>
    <t>WYPES ESCUDO</t>
  </si>
  <si>
    <t>E8415</t>
  </si>
  <si>
    <t>E8416</t>
  </si>
  <si>
    <t>E8418</t>
  </si>
  <si>
    <t>MASCARILLAS</t>
  </si>
  <si>
    <t>01878</t>
  </si>
  <si>
    <t>00995</t>
  </si>
  <si>
    <t>00996</t>
  </si>
  <si>
    <t>00997</t>
  </si>
  <si>
    <t>01000</t>
  </si>
  <si>
    <t>01673</t>
  </si>
  <si>
    <t>E8411</t>
  </si>
  <si>
    <t>E8412</t>
  </si>
  <si>
    <t>E8413</t>
  </si>
  <si>
    <t>00885</t>
  </si>
  <si>
    <t>00886</t>
  </si>
  <si>
    <t>00887</t>
  </si>
  <si>
    <t>00893</t>
  </si>
  <si>
    <t>01880</t>
  </si>
  <si>
    <t>00546</t>
  </si>
  <si>
    <t>00564</t>
  </si>
  <si>
    <t>SERVILLETA AURRERA</t>
  </si>
  <si>
    <t>00565</t>
  </si>
  <si>
    <t>00548</t>
  </si>
  <si>
    <t>00560</t>
  </si>
  <si>
    <t>maestra</t>
  </si>
  <si>
    <t>E8483</t>
  </si>
  <si>
    <t>E8484</t>
  </si>
  <si>
    <t>E8485</t>
  </si>
  <si>
    <t>E8486</t>
  </si>
  <si>
    <t>E8487</t>
  </si>
  <si>
    <t>E8488</t>
  </si>
  <si>
    <t>E8489</t>
  </si>
  <si>
    <t>E8490</t>
  </si>
  <si>
    <t>Panty Maxi</t>
  </si>
  <si>
    <t>E8467</t>
  </si>
  <si>
    <t>E8468</t>
  </si>
  <si>
    <t>E8469</t>
  </si>
  <si>
    <t>E8470</t>
  </si>
  <si>
    <t xml:space="preserve"> Expo Adulto Smart</t>
  </si>
  <si>
    <t>E8460</t>
  </si>
  <si>
    <t>E8461</t>
  </si>
  <si>
    <t>E8462</t>
  </si>
  <si>
    <t>E8463</t>
  </si>
  <si>
    <t>E8464</t>
  </si>
  <si>
    <t>E8466</t>
  </si>
  <si>
    <t>Expo Adulto Delorean</t>
  </si>
  <si>
    <t>01875</t>
  </si>
  <si>
    <t>00566</t>
  </si>
  <si>
    <t>01888</t>
  </si>
  <si>
    <t>01885</t>
  </si>
  <si>
    <t>00894</t>
  </si>
  <si>
    <t>01004</t>
  </si>
  <si>
    <t>01886</t>
  </si>
  <si>
    <t>E8480</t>
  </si>
  <si>
    <t>E8481</t>
  </si>
  <si>
    <t>E8379</t>
  </si>
  <si>
    <t>01006</t>
  </si>
  <si>
    <t>E8452</t>
  </si>
  <si>
    <t>MASCARILLA</t>
  </si>
  <si>
    <t>01010</t>
  </si>
  <si>
    <t>01676</t>
  </si>
  <si>
    <t>01543</t>
  </si>
  <si>
    <t>BO</t>
  </si>
  <si>
    <t>E8604</t>
  </si>
  <si>
    <t>E8606</t>
  </si>
  <si>
    <t>E8607</t>
  </si>
  <si>
    <t>01889</t>
  </si>
  <si>
    <t>Total mascarillas clave puente</t>
  </si>
  <si>
    <t>01545</t>
  </si>
  <si>
    <t>01547</t>
  </si>
  <si>
    <t>RAMOS</t>
  </si>
  <si>
    <t>D T AUTOCUT ACERO I</t>
  </si>
  <si>
    <t>D HIG JR ACERO INOX</t>
  </si>
  <si>
    <t>D TAOLLA ACERO INOX</t>
  </si>
  <si>
    <t>D T FLUID CEN ACERO</t>
  </si>
  <si>
    <t>01897</t>
  </si>
  <si>
    <t>01899</t>
  </si>
  <si>
    <t>01902</t>
  </si>
  <si>
    <t>00900</t>
  </si>
  <si>
    <t>01011</t>
  </si>
  <si>
    <t>01898</t>
  </si>
  <si>
    <t>01903</t>
  </si>
  <si>
    <t>01904</t>
  </si>
  <si>
    <t>01905</t>
  </si>
  <si>
    <t>01678</t>
  </si>
  <si>
    <t>E8631</t>
  </si>
  <si>
    <t>E8632</t>
  </si>
  <si>
    <t>E8633</t>
  </si>
  <si>
    <t>E8634</t>
  </si>
  <si>
    <t>E8635</t>
  </si>
  <si>
    <t>E8636</t>
  </si>
  <si>
    <t>E8637</t>
  </si>
  <si>
    <t>E8638</t>
  </si>
  <si>
    <t>E8605</t>
  </si>
  <si>
    <t>E8528</t>
  </si>
  <si>
    <t>E8566</t>
  </si>
  <si>
    <t>E8601</t>
  </si>
  <si>
    <t>E8658</t>
  </si>
  <si>
    <t>01948</t>
  </si>
  <si>
    <t>Kotex P3 Naturals Ana c/a 12 x 10  Bonus</t>
  </si>
  <si>
    <t>Kotex P1 Nocturna Dimple c/a 11 x 10 Bonus</t>
  </si>
  <si>
    <t>Kotex P3 Naturals Noct c/a 12x8  Bonus</t>
  </si>
  <si>
    <t>Kotex P2 Unika Nocturna 10 +3 x 8 Bonus</t>
  </si>
  <si>
    <t>06551</t>
  </si>
  <si>
    <t>06557</t>
  </si>
  <si>
    <t>06555</t>
  </si>
  <si>
    <t>E8917</t>
  </si>
  <si>
    <t>E8920</t>
  </si>
  <si>
    <t>E8718</t>
  </si>
  <si>
    <t>01940</t>
  </si>
  <si>
    <t>01014</t>
  </si>
  <si>
    <t>01019</t>
  </si>
  <si>
    <t>01417</t>
  </si>
  <si>
    <t>DEPEND WIPES 42S</t>
  </si>
  <si>
    <t>Total maquila Mascarillas</t>
  </si>
  <si>
    <t>Cierre</t>
  </si>
  <si>
    <t>X</t>
  </si>
  <si>
    <t>Avance en Producción:</t>
  </si>
  <si>
    <t>Producción</t>
  </si>
  <si>
    <t>Dias</t>
  </si>
  <si>
    <t>Prg. Org</t>
  </si>
  <si>
    <t>Prg Mod</t>
  </si>
  <si>
    <t>Demanda</t>
  </si>
  <si>
    <t>ANAT SA 10X12 NF</t>
  </si>
  <si>
    <t>KOTP1 ROSA ASA10X12</t>
  </si>
  <si>
    <t>KOT ROS REG SA10X12</t>
  </si>
  <si>
    <t>ANAT SA 10X24 NF</t>
  </si>
  <si>
    <t>KOTP1 ROSA ASA10X24</t>
  </si>
  <si>
    <t>KOT ROS REG SA10X24</t>
  </si>
  <si>
    <t>ANAT SA 20X24 NF</t>
  </si>
  <si>
    <t>KOTP1 ROSA ASA20X24</t>
  </si>
  <si>
    <t>KOT ROS REF SA20X24</t>
  </si>
  <si>
    <t>ANAT SA 40X8 NF</t>
  </si>
  <si>
    <t>KOTP1 ROSA ASA40X8</t>
  </si>
  <si>
    <t>KOT ROS REG SA 40X8</t>
  </si>
  <si>
    <t>ANAT SA 6X10X180 NF</t>
  </si>
  <si>
    <t>KOTP1 ROSA ANA SA60</t>
  </si>
  <si>
    <t>KOT ROS REGSA60X180</t>
  </si>
  <si>
    <t>K MNZ ANA SA 7X24NF</t>
  </si>
  <si>
    <t>K NATASA 7X24</t>
  </si>
  <si>
    <t>MZ ANAT SA 10X10 NF</t>
  </si>
  <si>
    <t>K NATUASA 10X10</t>
  </si>
  <si>
    <t>MZ ANAT SA 16X24 NF</t>
  </si>
  <si>
    <t>K NATUASA 16X24</t>
  </si>
  <si>
    <t>MZ ANAT SA 40X8 NF</t>
  </si>
  <si>
    <t>K NATUASA 40X8</t>
  </si>
  <si>
    <t>KOTEX ANA CA 7X24NF</t>
  </si>
  <si>
    <t>KOTP1 ROSA ACA7X24</t>
  </si>
  <si>
    <t>ANAT CA 10X10 NF</t>
  </si>
  <si>
    <t>KOTP1 ROSA ACA10X10</t>
  </si>
  <si>
    <t>KOT ROS REG CA10X10</t>
  </si>
  <si>
    <t>ANAT CA 10X16 NF</t>
  </si>
  <si>
    <t>KOTP1 ROSA ACA10X16</t>
  </si>
  <si>
    <t>KOT ROS REG CA10X16</t>
  </si>
  <si>
    <t>K ANA CA50X222 SAMS</t>
  </si>
  <si>
    <t>KOTP1 ACA 70X168</t>
  </si>
  <si>
    <t>KOT ROSA ACA 54X216</t>
  </si>
  <si>
    <t>ANAT CA 16X24 NF</t>
  </si>
  <si>
    <t>KOTP1 ROSA ACA16X24</t>
  </si>
  <si>
    <t>KOT ROS REG CA16X24</t>
  </si>
  <si>
    <t>ANAT CA 40X6 NF</t>
  </si>
  <si>
    <t>KOTP1 ROSA ACA40X6</t>
  </si>
  <si>
    <t>KOT ROS REG CA 40X6</t>
  </si>
  <si>
    <t>MNZ ANAT CA 10X10NF</t>
  </si>
  <si>
    <t>K NATUACA 10X10</t>
  </si>
  <si>
    <t>MNZ ANA CA 16S NF</t>
  </si>
  <si>
    <t>K NATUACA 16X24</t>
  </si>
  <si>
    <t>MNZ ANAT CA 40X6 NF</t>
  </si>
  <si>
    <t>KT NATU ACA 40X6</t>
  </si>
  <si>
    <t>Kotex P2 Naturals c/a 10x5x 222 Clubes</t>
  </si>
  <si>
    <t>KTP1 RNOCULTR 10X18</t>
  </si>
  <si>
    <t>KTP2 NULRO10X18</t>
  </si>
  <si>
    <t>KOT ROS SLMNOC10X18</t>
  </si>
  <si>
    <t>KTP1 RNOCULTR 20X10</t>
  </si>
  <si>
    <t>KTP2 NULRO20X10</t>
  </si>
  <si>
    <t>KOT ROS SLMNOC20X10</t>
  </si>
  <si>
    <t>NOCT CA 5X30 NF</t>
  </si>
  <si>
    <t>KTP2 NOC ROS 5X30</t>
  </si>
  <si>
    <t>KOT ROSA NOC 5X30</t>
  </si>
  <si>
    <t>K NOCT DIMP CA 8X10</t>
  </si>
  <si>
    <t>KTP2 NOC ROS 8X10</t>
  </si>
  <si>
    <t>KOT ROSA NOC 8X10</t>
  </si>
  <si>
    <t>EMB8NOCMASVOGUE4HD</t>
  </si>
  <si>
    <t>EMB10MAXMASVOGUE600</t>
  </si>
  <si>
    <t>EMB8NOCMASSUA4X200</t>
  </si>
  <si>
    <t>NOCT CA 10X10 NF</t>
  </si>
  <si>
    <t>KTP2 NOC ROS 10X10</t>
  </si>
  <si>
    <t>KOTP1 ROSA NOC10X10</t>
  </si>
  <si>
    <t>NOCT CA 10X16 NF</t>
  </si>
  <si>
    <t>KTP2 NOC ROS 10X16</t>
  </si>
  <si>
    <t>KOT ROSA NOC 10X16</t>
  </si>
  <si>
    <t>K DUOPAK NOCT 2X40</t>
  </si>
  <si>
    <t>KTP2NOCROS2X40</t>
  </si>
  <si>
    <t>KT ROSA NOC 30X12</t>
  </si>
  <si>
    <t>KT NOC ROS 30X12</t>
  </si>
  <si>
    <t>KOT ROSA NOC 30X12</t>
  </si>
  <si>
    <t>KT ROSA NOC 34X6</t>
  </si>
  <si>
    <t>KOTP2 NOC ROS34X6</t>
  </si>
  <si>
    <t>KOT ROSA NOC 34X6</t>
  </si>
  <si>
    <t>NOCT CA 10X4X192 NF</t>
  </si>
  <si>
    <t>KTP2 NOC ROS 40X192</t>
  </si>
  <si>
    <t>KT RSNOC 50X176</t>
  </si>
  <si>
    <t>KTP2 NOC ROS 50X176</t>
  </si>
  <si>
    <t>KOT ROSA NOC 50X160</t>
  </si>
  <si>
    <t>KOTEX MAXI 6S X 18</t>
  </si>
  <si>
    <t>KTP2 MAX ROS 6X18</t>
  </si>
  <si>
    <t>K MAXI MORRALLA6X18</t>
  </si>
  <si>
    <t>K MAXI CA 10S X 24</t>
  </si>
  <si>
    <t>KTP2 MAX ROS 10X24</t>
  </si>
  <si>
    <t>KOT ROSA MAXI 6X18</t>
  </si>
  <si>
    <t>KOT MAXI MUESTREO</t>
  </si>
  <si>
    <t>KOT ROSA MAX 48X120</t>
  </si>
  <si>
    <t>KOT ROSA MAXI 10X24</t>
  </si>
  <si>
    <t>MAXI 120 PRE ESP</t>
  </si>
  <si>
    <t>MAXI 10 3A PRECIOES</t>
  </si>
  <si>
    <t>KOTP1ROSMAX8X10</t>
  </si>
  <si>
    <t>KTP2 MAX ROS 8X10</t>
  </si>
  <si>
    <t>KOT ROSA MAXI 8X10</t>
  </si>
  <si>
    <t>KOT MAXI 18X20</t>
  </si>
  <si>
    <t>KOT MAXI40S CA SAMS</t>
  </si>
  <si>
    <t>KOTP1 MAX 60X96</t>
  </si>
  <si>
    <t>KOT ROSA MAXI60X96</t>
  </si>
  <si>
    <t>K MAXI CA 50SX120</t>
  </si>
  <si>
    <t>KTP2 MAX ROS 50X120</t>
  </si>
  <si>
    <t>KOT ROSA MAXI50X120</t>
  </si>
  <si>
    <t>MAXI NOC 100S OPTI</t>
  </si>
  <si>
    <t>KOTEX MAXI CA 20X12</t>
  </si>
  <si>
    <t>KTP2 MAX ROS 20X12</t>
  </si>
  <si>
    <t>KOT ROSA MAXI 20X12</t>
  </si>
  <si>
    <t>KT MAX NOC 30X12</t>
  </si>
  <si>
    <t>KOTP2 MAX30X12</t>
  </si>
  <si>
    <t>KOT ROSA MAXI 30X12</t>
  </si>
  <si>
    <t>KOT50MASDEPILADORA</t>
  </si>
  <si>
    <t>30NOC20MAXMASBOTEAG</t>
  </si>
  <si>
    <t>30NOC 20MAXYTENAZA</t>
  </si>
  <si>
    <t>KT UNOC40 MAS BANDA</t>
  </si>
  <si>
    <t>30NOC 20MAXYCEPFACI</t>
  </si>
  <si>
    <t>UNIK40MASCEPICONAIR</t>
  </si>
  <si>
    <t>KOT50MASBODYWSPINK</t>
  </si>
  <si>
    <t>MZ NOC CA 14X24 NF</t>
  </si>
  <si>
    <t>K NATUNOC 14X24</t>
  </si>
  <si>
    <t>MZ NOCT CA 10X8 NF</t>
  </si>
  <si>
    <t>K NATUNOC 10X8</t>
  </si>
  <si>
    <t>BONUS NAT NOC 12</t>
  </si>
  <si>
    <t>K NATS NOCT 8-2X10</t>
  </si>
  <si>
    <t>K NATUACA 8MAS2X10</t>
  </si>
  <si>
    <t>MZ NOCT CA 20X8 NF</t>
  </si>
  <si>
    <t>K NATUNOC 20X8</t>
  </si>
  <si>
    <t>K NATS NOCT CA 30-6</t>
  </si>
  <si>
    <t>K NATUNOC 36X6</t>
  </si>
  <si>
    <t>MZ NOC CA10X4X192NF</t>
  </si>
  <si>
    <t>K NATUNOC 40X192</t>
  </si>
  <si>
    <t>K MAXI CA 10S MZN</t>
  </si>
  <si>
    <t>K NATUMAX 10X24</t>
  </si>
  <si>
    <t>KOTP1 UK TACT 14X12</t>
  </si>
  <si>
    <t xml:space="preserve">PT KTX SPT 26X4 </t>
  </si>
  <si>
    <t>UNIK BY K ANA CA 8</t>
  </si>
  <si>
    <t>KOTP1 UNIK ACA 8X10</t>
  </si>
  <si>
    <t>UNIK BY K ANA CA 14</t>
  </si>
  <si>
    <t>KOTP1 UNIK ACA14X24</t>
  </si>
  <si>
    <t>UNIK BY K NOCT 5X30</t>
  </si>
  <si>
    <t>KOTP1 UNIK NOC5X30</t>
  </si>
  <si>
    <t>UNIK BY K NOCT 10X8</t>
  </si>
  <si>
    <t>KOTP1 UNIK NOC10X8</t>
  </si>
  <si>
    <t>K UK NOC 10 3X2</t>
  </si>
  <si>
    <t>UNIK BY K NOCT20X12</t>
  </si>
  <si>
    <t>KOTP1 UNIK NOC20X12</t>
  </si>
  <si>
    <t>KOTUNIKAPROMAX28X12</t>
  </si>
  <si>
    <t>KT U MAX COMF 90X80</t>
  </si>
  <si>
    <t>UNIK BY K ULTRA 10</t>
  </si>
  <si>
    <t>KOTP1 UNIK ULT10X18</t>
  </si>
  <si>
    <t>KOTEX DELG CERO20S</t>
  </si>
  <si>
    <t>KOTCERONOCCA 6S</t>
  </si>
  <si>
    <t>KOT DELGADA SA 8S</t>
  </si>
  <si>
    <t>KOTEX NOCT CERO20S</t>
  </si>
  <si>
    <t>KOT CERO NOC CA 44S</t>
  </si>
  <si>
    <t>Kotex CERO</t>
  </si>
  <si>
    <t>K ULTRA DIMPLE10X12</t>
  </si>
  <si>
    <t>KOTP1 ROSA ULT10X12</t>
  </si>
  <si>
    <t>KOT ROS SLIM 10X12</t>
  </si>
  <si>
    <t>K ULTRA DIMPLE14X24</t>
  </si>
  <si>
    <t>KOTP1 ROSA ULT14X24</t>
  </si>
  <si>
    <t>KOT ROSA SLIM 14X24</t>
  </si>
  <si>
    <t>K ULTRA DIMPLE28X18</t>
  </si>
  <si>
    <t>KOTP1 ROSA ULT28X18</t>
  </si>
  <si>
    <t>KOT ROS SLIM 28X18</t>
  </si>
  <si>
    <t>KOT ULT ROSA 5X12</t>
  </si>
  <si>
    <t>NOCT8 2PRECIOS ESP</t>
  </si>
  <si>
    <t>KOTP1 NAT ACA50X222</t>
  </si>
  <si>
    <t>K NOCT CA 28X12 NF</t>
  </si>
  <si>
    <t>KT UK ULT 10 3X2</t>
  </si>
  <si>
    <t>KOTP1 UKA 14X5X192</t>
  </si>
  <si>
    <t>K UNIKULT10X18 MAS2</t>
  </si>
  <si>
    <t>K ROSAULT 10X2 MAS2</t>
  </si>
  <si>
    <t>KOT50X6MASCEPBARRIL</t>
  </si>
  <si>
    <t>KOTP1 NAT NOC40X192</t>
  </si>
  <si>
    <t>KT UK ACA 14 3X2</t>
  </si>
  <si>
    <t>BONUS10MAS20GRATIS</t>
  </si>
  <si>
    <t>UNIKANOC20MASSOPCEL</t>
  </si>
  <si>
    <t>KOTP1 EMB NOC 8X12</t>
  </si>
  <si>
    <t>KTP2NOCROS10MAS10</t>
  </si>
  <si>
    <t>KOTP2NOC MUES 5X30</t>
  </si>
  <si>
    <t>KOTP2 MAX MUES 6X18</t>
  </si>
  <si>
    <t>BON KTROSANOC8MAS3</t>
  </si>
  <si>
    <t>20UNIKNOCMASCARADOR</t>
  </si>
  <si>
    <t>KOT ROS NOC 8 3X12</t>
  </si>
  <si>
    <t>K RSNOC 10MAS 2X18</t>
  </si>
  <si>
    <t>KOTP1 ROSA NOC28X12</t>
  </si>
  <si>
    <t>KOTP1 ROSANOC40X192</t>
  </si>
  <si>
    <t>PALLMIXOARIZOPLAN</t>
  </si>
  <si>
    <t>K UNIKNOC 10MAS 2X8</t>
  </si>
  <si>
    <t>30MAXINOC MAS CEPIL</t>
  </si>
  <si>
    <t>BON UNIKANOC10MAS3</t>
  </si>
  <si>
    <t>KOTP1 ROSAMAX40X130</t>
  </si>
  <si>
    <t>KOTP1 ROSA MAX 6X18</t>
  </si>
  <si>
    <t>EMB8MAXINOCTPETALO4</t>
  </si>
  <si>
    <t>KOTP1 ROSAMAX50X120</t>
  </si>
  <si>
    <t>K NATUNOC 10MAS 2X8</t>
  </si>
  <si>
    <t>KOT 50 ALIANZA F21</t>
  </si>
  <si>
    <t>K ANA CA MZ LARGA14</t>
  </si>
  <si>
    <t>K NATUACA 14X12</t>
  </si>
  <si>
    <t xml:space="preserve">BONUS NAT 10 MAS2 </t>
  </si>
  <si>
    <t>K NAT NOC 8-2 MORRA</t>
  </si>
  <si>
    <t>NOCT CA 30X6 NF</t>
  </si>
  <si>
    <t>KOTP1 ROSA NOC30X6</t>
  </si>
  <si>
    <t>KOTP1 ROSA MAX20X12</t>
  </si>
  <si>
    <t>KT NOC ULT20 CABLE</t>
  </si>
  <si>
    <t>ULTRA D CA 28X18 NF</t>
  </si>
  <si>
    <t>K ACA MORRALLA 7X24</t>
  </si>
  <si>
    <t>KT UKNOC20 MAS TERM</t>
  </si>
  <si>
    <t>K ULTRA 60-K NOC 10</t>
  </si>
  <si>
    <t>ULTRA CA 14X24 NF</t>
  </si>
  <si>
    <t>K ULTRADELG 10S 3X2</t>
  </si>
  <si>
    <t>KT RS ULT 28 SELFI</t>
  </si>
  <si>
    <t>KT RSULT28 MAS BAND</t>
  </si>
  <si>
    <t>K RSUL MAS LATA 28S</t>
  </si>
  <si>
    <t>NOCT20MAS20MAS2COSM</t>
  </si>
  <si>
    <t>KT UKNOC 20 CABMAG</t>
  </si>
  <si>
    <t>KT UK NOC 20CLIPLUZ</t>
  </si>
  <si>
    <t>K RPSNOC CA 28 ADU</t>
  </si>
  <si>
    <t>K ULTRAD 28S-PORTA</t>
  </si>
  <si>
    <t>KOTP1 RSUL-LUZ28X18</t>
  </si>
  <si>
    <t>K ULTRAD 28S-ANILLO</t>
  </si>
  <si>
    <t>U BY K NOC5-ANA CA8</t>
  </si>
  <si>
    <t>K ULTRA DIM 10X12-2</t>
  </si>
  <si>
    <t>K ROSNOC 20 CA KCL</t>
  </si>
  <si>
    <t>UBY K NOC 20-ANILLO</t>
  </si>
  <si>
    <t>K RS ACA 16 3X2</t>
  </si>
  <si>
    <t>U BY K NOC20-ESPONJ</t>
  </si>
  <si>
    <t>KOTP1 UK-ESPON20X12</t>
  </si>
  <si>
    <t>KOTP1 UNIKEMB 10X10</t>
  </si>
  <si>
    <t>30NOC20MAXYSECADORA</t>
  </si>
  <si>
    <t>KT 50MAS RECORTE</t>
  </si>
  <si>
    <t>KOTP1 ROSA MAX10X24</t>
  </si>
  <si>
    <t>30NOCMAS20MAXI</t>
  </si>
  <si>
    <t>KT NOC MAX50 LIBRET</t>
  </si>
  <si>
    <t>KOT50CEFAC5EN1</t>
  </si>
  <si>
    <t>K ROSAACA10MAS 2X10</t>
  </si>
  <si>
    <t>KOT50MASPLANCHA2</t>
  </si>
  <si>
    <t>U BY K NOCT 10-2X8</t>
  </si>
  <si>
    <t>KOTP1ROSANOC2X10X40</t>
  </si>
  <si>
    <t>U BY KOT NOC 10X8-2</t>
  </si>
  <si>
    <t>UK BY K ESP NOC DEL</t>
  </si>
  <si>
    <t>K ROSANOC 8MAS 2X10</t>
  </si>
  <si>
    <t>KOTP1 ROSA NOC8X10</t>
  </si>
  <si>
    <t>KOTP1 ROSAACA50X222</t>
  </si>
  <si>
    <t>KOTP1 UNIK SHAM10X8</t>
  </si>
  <si>
    <t>NOCT10 2A PRECIOESP</t>
  </si>
  <si>
    <t>K RNOC 10X3</t>
  </si>
  <si>
    <t>U BY K NOCT10-PAN22</t>
  </si>
  <si>
    <t>NOCT CA 20X8 NF</t>
  </si>
  <si>
    <t>KOTP1 ROSA NOC10X16</t>
  </si>
  <si>
    <t>KOTP1 ROSA NOC20X8</t>
  </si>
  <si>
    <t>KNATUACA 10MAS 2X10</t>
  </si>
  <si>
    <t>KOTP1 UNIK NOC8X12</t>
  </si>
  <si>
    <t>U BY K NOCT 10S 3X2</t>
  </si>
  <si>
    <t>U BY K NOCT20-ULT10</t>
  </si>
  <si>
    <t>K NOCT MZLLA CA 28X</t>
  </si>
  <si>
    <t>K NATURLS NOCT CA28</t>
  </si>
  <si>
    <t>MZ NOC CA 30X6 NF</t>
  </si>
  <si>
    <t>K NATURLS NOCT CA30</t>
  </si>
  <si>
    <t>KOTP1 NATU NOC 8-2</t>
  </si>
  <si>
    <t>K NATS NOCT CA 20X8</t>
  </si>
  <si>
    <t>KOTP1 NATU NOC 20X8</t>
  </si>
  <si>
    <t>KOTP1 NATU NOC 36X6</t>
  </si>
  <si>
    <t>KOTP1 NATU NOC14X24</t>
  </si>
  <si>
    <t>K NATURALS NOCT 14S</t>
  </si>
  <si>
    <t>KT RSMAX20 MAS TARJ</t>
  </si>
  <si>
    <t>K NATURLS NOCT CA10</t>
  </si>
  <si>
    <t>KT NAT NOC 10 PTY</t>
  </si>
  <si>
    <t>K NATS NOC CA10X8-2</t>
  </si>
  <si>
    <t>KOTP1 ROSA NOC5X30</t>
  </si>
  <si>
    <t>K NOC DIMP5X30MORRA</t>
  </si>
  <si>
    <t>KOTP1 NATU NOC 10X8</t>
  </si>
  <si>
    <t>K MAXI NVA IMA 6X18</t>
  </si>
  <si>
    <t>K NOCT DIMPLE 40X4</t>
  </si>
  <si>
    <t>K RS ULT 30 3X2</t>
  </si>
  <si>
    <t>K RS NOC 30 BROCHE</t>
  </si>
  <si>
    <t>K RSNOC MAS LAT30X6</t>
  </si>
  <si>
    <t>K NOCT DIMPLE CA 30</t>
  </si>
  <si>
    <t xml:space="preserve">KT RSNOC28 MAS CEP </t>
  </si>
  <si>
    <t>K RPSNOC CA 28 CAR</t>
  </si>
  <si>
    <t>KOTP1 RSNO-LUZ28X12</t>
  </si>
  <si>
    <t>K RNOC MAS SEL 30X6</t>
  </si>
  <si>
    <t>K NOCT DIMPLE CA 32</t>
  </si>
  <si>
    <t>K NOCT DIMP 32-CART</t>
  </si>
  <si>
    <t>K NATS NOCT 40X192</t>
  </si>
  <si>
    <t>KOTEX MAXI 30S X 6</t>
  </si>
  <si>
    <t>K NTNOC 40 LISRS</t>
  </si>
  <si>
    <t>K NATURALS MAXI 10S</t>
  </si>
  <si>
    <t>KOTP1 NATU MAX10X24</t>
  </si>
  <si>
    <t>KOTP1 NATU ASA7X24</t>
  </si>
  <si>
    <t>KOTP1 UNIK ULT12X18</t>
  </si>
  <si>
    <t>K MAXI NVA IM 10X24</t>
  </si>
  <si>
    <t>K MAXI 10-PANTY REG</t>
  </si>
  <si>
    <t>U BY K ULTRA10-2X18</t>
  </si>
  <si>
    <t>KOTP1 NATU ASA16X24</t>
  </si>
  <si>
    <t>U BY K ULT10-PANT22</t>
  </si>
  <si>
    <t>UNIK BY K ESP ULT10</t>
  </si>
  <si>
    <t>K NOCT DIMPLE 24X12</t>
  </si>
  <si>
    <t>K NOCT DIMPLE CA 20</t>
  </si>
  <si>
    <t>KOT NOC 30 CEP CUAD</t>
  </si>
  <si>
    <t>KOT NOC 30 CEP RECT</t>
  </si>
  <si>
    <t>KOT NOC 30 COSMETIC</t>
  </si>
  <si>
    <t>K NOCTURNA 10S 3X2</t>
  </si>
  <si>
    <t>K RNOC30 MAS COMSME</t>
  </si>
  <si>
    <t>K ROSNOC CA 30 LAP</t>
  </si>
  <si>
    <t>K RPSNOC CA 30 CAR</t>
  </si>
  <si>
    <t>NOC30-MAX50-VASO</t>
  </si>
  <si>
    <t>KT NOC MAX 50 RISAD</t>
  </si>
  <si>
    <t>KT NOC MAX 50 PLANC</t>
  </si>
  <si>
    <t>KT RSNOC30 INFUSOR</t>
  </si>
  <si>
    <t>KOTP1 RSN-LUZ 30X60</t>
  </si>
  <si>
    <t>KOTP1 RSNOC-CEP30X6</t>
  </si>
  <si>
    <t>KOTEX NOCT 30-RELOJ</t>
  </si>
  <si>
    <t>K NOCT DIMP 30S-6X6</t>
  </si>
  <si>
    <t>K NOC DIMP 30-BOLSA</t>
  </si>
  <si>
    <t>K MAXI NVA IM50X120</t>
  </si>
  <si>
    <t>K MAXI NVA IM40X130</t>
  </si>
  <si>
    <t>K MAXI 30-PORTATOA</t>
  </si>
  <si>
    <t>K MAXI 30-PORTA NVO</t>
  </si>
  <si>
    <t>K RSMAX 40 LISRS</t>
  </si>
  <si>
    <t>K MAX 20 MAS PTYR22</t>
  </si>
  <si>
    <t>K MAXI NVA IM 20X12</t>
  </si>
  <si>
    <t>PINK BOX 22 T-12 PT</t>
  </si>
  <si>
    <t>KOTP1 RONOC 10X12</t>
  </si>
  <si>
    <t>K NOC DIMPLE 8X10-2</t>
  </si>
  <si>
    <t>ULTRA CA 10X12 NF</t>
  </si>
  <si>
    <t>K NOCT DIMP 8-2 X10</t>
  </si>
  <si>
    <t>K NOC DIMP 8-2X10-2</t>
  </si>
  <si>
    <t>K NOCT DIMPLE 10X10</t>
  </si>
  <si>
    <t>KOTP1 RSNOC CA 8X10</t>
  </si>
  <si>
    <t>K NOCT 8-PANTY REG</t>
  </si>
  <si>
    <t>K NOC DIMPLE10-2X16</t>
  </si>
  <si>
    <t>K NOCT DIMPLE 10X16</t>
  </si>
  <si>
    <t>KOTP1 RSNOCTH 10X16</t>
  </si>
  <si>
    <t>K NOCT DIMPLE CA 5S</t>
  </si>
  <si>
    <t>K RPSNOC CA 10 PSL</t>
  </si>
  <si>
    <t>K NOCTUL MAS COSM20</t>
  </si>
  <si>
    <t>K NOCUL MAS SELF 20</t>
  </si>
  <si>
    <t>K RPSNOC CA 20 SCN</t>
  </si>
  <si>
    <t>K NATURLS ANAT CA10</t>
  </si>
  <si>
    <t>K NATS ANA CA10X5</t>
  </si>
  <si>
    <t>K NTACA50 LISRS</t>
  </si>
  <si>
    <t>K NAT NOCT10-ANAT10</t>
  </si>
  <si>
    <t>K NAT CA 40-BODYMIS</t>
  </si>
  <si>
    <t>K NATURLS ANAT CA16</t>
  </si>
  <si>
    <t>KOTP1 NATU ACA14X12</t>
  </si>
  <si>
    <t>KOTP1 NATU ACA16X24</t>
  </si>
  <si>
    <t>K NATURLS ANAT CA40</t>
  </si>
  <si>
    <t>KOTP1 NATU ACA 40X6</t>
  </si>
  <si>
    <t>KOTP1 NATU ACA10X10</t>
  </si>
  <si>
    <t>KOTP1 NATU ACA12X10</t>
  </si>
  <si>
    <t>K NATS ANAT CA 10-2</t>
  </si>
  <si>
    <t>K NATS AN CA10X10-2</t>
  </si>
  <si>
    <t>K ANA CA DIMP 40X6</t>
  </si>
  <si>
    <t xml:space="preserve">K RS ACA 40 TH </t>
  </si>
  <si>
    <t>K ANAT CA 40-NOCT 5</t>
  </si>
  <si>
    <t>K ANA CA DIMP 7X24</t>
  </si>
  <si>
    <t>K ANA CA DIMP 16X24</t>
  </si>
  <si>
    <t>K ANA CA DIMP 16-4</t>
  </si>
  <si>
    <t>K ANA CA DIMP 10X16</t>
  </si>
  <si>
    <t>K NATURLS ANAT SA 8</t>
  </si>
  <si>
    <t>KOTP1 NATU ASA40X8</t>
  </si>
  <si>
    <t>K ANA CA DIMP 10X10</t>
  </si>
  <si>
    <t>K ANA CA DIMP50X222</t>
  </si>
  <si>
    <t>K RSACA 50 LISRS</t>
  </si>
  <si>
    <t>K NATURLS ANAT SA 7</t>
  </si>
  <si>
    <t>K NATURLS ANAT SA10</t>
  </si>
  <si>
    <t>KOTP1 NATU ASA10X10</t>
  </si>
  <si>
    <t>K NATS ANAT SA16X24</t>
  </si>
  <si>
    <t>K ANA SA DIMP 40X8</t>
  </si>
  <si>
    <t>K ANA SA DIMP60X180</t>
  </si>
  <si>
    <t>K RSASA 60 LISRS</t>
  </si>
  <si>
    <t>KRSNOC 40 MAS 6 LTR</t>
  </si>
  <si>
    <t>K RSNOC 40 MAS 6</t>
  </si>
  <si>
    <t>UNIKA ANA SA 8 LGL</t>
  </si>
  <si>
    <t>UNIK ANA S/A MNZ 14</t>
  </si>
  <si>
    <t>UNIKA ANA SA LGL 14</t>
  </si>
  <si>
    <t>UNIKA ANA CA 8 LGL</t>
  </si>
  <si>
    <t>UNIK ANA C/A MNZ 14</t>
  </si>
  <si>
    <t>UNIKA ANA CA 14 LGL</t>
  </si>
  <si>
    <t>UNIKA NOCT 5S CA</t>
  </si>
  <si>
    <t>UNIKA NOC DELG 8X12</t>
  </si>
  <si>
    <t>UNK NOC DEL-KLEENEX</t>
  </si>
  <si>
    <t>UNIKA NOCDELG 16-PT</t>
  </si>
  <si>
    <t>K NATURALS 14-H VOG</t>
  </si>
  <si>
    <t>UNIKA NOCT 16-TERMO</t>
  </si>
  <si>
    <t>UNK NOC DEL 16-CILI</t>
  </si>
  <si>
    <t>UNIKA NOCT 10 LGL</t>
  </si>
  <si>
    <t>UNIKA NOCTURNA 10-2</t>
  </si>
  <si>
    <t>UNIK NOCT CA 10X8-2</t>
  </si>
  <si>
    <t>K ANA CA DIMP 10X12</t>
  </si>
  <si>
    <t>UNIKA NOC 10-PANTYS</t>
  </si>
  <si>
    <t>UNIKA NOCT 10-VOGUE</t>
  </si>
  <si>
    <t>UNIK NOC10/ANA 14CA</t>
  </si>
  <si>
    <t>UNIK NOC CA MNZ 10</t>
  </si>
  <si>
    <t>UNIKA NOCT 20S CA</t>
  </si>
  <si>
    <t>UNIK NOC 20-UNIK 5</t>
  </si>
  <si>
    <t>K ANAT SA 10-ULTRA</t>
  </si>
  <si>
    <t>UNIKA ULTRA 10 LGL</t>
  </si>
  <si>
    <t>K UNIK ULT CA 20X18</t>
  </si>
  <si>
    <t>K MZ ANA SA 10-2X10</t>
  </si>
  <si>
    <t>K MNZ ANAT SA 10X10</t>
  </si>
  <si>
    <t>K ANA CA 40X6-MASON</t>
  </si>
  <si>
    <t>K ANAT CA 10X10-2</t>
  </si>
  <si>
    <t>K ANA SA40-5NOC DIM</t>
  </si>
  <si>
    <t>K MZN ANA SA 40-8</t>
  </si>
  <si>
    <t>K ANA MZ 40X8-5 NOC</t>
  </si>
  <si>
    <t>K NATURALS ANA CA28</t>
  </si>
  <si>
    <t>ANAT CA 40 MZN-BODY</t>
  </si>
  <si>
    <t>K ANA CA MZ 40-5NOC</t>
  </si>
  <si>
    <t>MZ ANA CA 10X12NF E</t>
  </si>
  <si>
    <t>K ANA SIN ALAS 10-2</t>
  </si>
  <si>
    <t>NOCTURNA 24X6 DESP</t>
  </si>
  <si>
    <t>NOCT CA 36X6 NF B</t>
  </si>
  <si>
    <t>K NOCT 30-PORTATOA</t>
  </si>
  <si>
    <t>KOTEX NOCT / PANTY</t>
  </si>
  <si>
    <t>K NOCT CA 30-TERMO</t>
  </si>
  <si>
    <t>K ANAT CA 40-TERMO</t>
  </si>
  <si>
    <t>K ULTRAD CA 10X12-2</t>
  </si>
  <si>
    <t>K NOCT DIMP CA 28-4</t>
  </si>
  <si>
    <t>KOTEX NOCT 28-RELOJ</t>
  </si>
  <si>
    <t>K NOCT DIMPLE CA 28</t>
  </si>
  <si>
    <t>K NOC DIMP 28-ENSAL</t>
  </si>
  <si>
    <t>K NOC DIMP 28-BOLSA</t>
  </si>
  <si>
    <t>KOTP1 NOC-CEP 28X12</t>
  </si>
  <si>
    <t>K NOCT 28X12-CREMA</t>
  </si>
  <si>
    <t>KRNOC MAS COS 28X12</t>
  </si>
  <si>
    <t>K RSNOC CA 28 LAP</t>
  </si>
  <si>
    <t>K ANA SA DIMP 10X12</t>
  </si>
  <si>
    <t>MZ ULTRA CA 14X24NF</t>
  </si>
  <si>
    <t>K ANA SA DIMP 20X24</t>
  </si>
  <si>
    <t>K ANA SA DIMP 10X24</t>
  </si>
  <si>
    <t>K NATS ULTRAD 14X24</t>
  </si>
  <si>
    <t>PANTY REG 12X36 NF</t>
  </si>
  <si>
    <t>KOTP1 RS PTYR 12X36</t>
  </si>
  <si>
    <t>PANTY REG 22X14 NF</t>
  </si>
  <si>
    <t>KOTP1 RS PTYR 22X14</t>
  </si>
  <si>
    <t>KOTPANTROSR 22X14</t>
  </si>
  <si>
    <t>PANTY REG 44X24 NF</t>
  </si>
  <si>
    <t>KOTP1 RS PTYR 44X24</t>
  </si>
  <si>
    <t>KOTPANTROSR 44X24</t>
  </si>
  <si>
    <t>PANTY REGULAR 92X12</t>
  </si>
  <si>
    <t>KOTP1 RS PTYR 92X12</t>
  </si>
  <si>
    <t>KOTPANTROSR 92X12</t>
  </si>
  <si>
    <t>MZ PANT REG 22X14NF</t>
  </si>
  <si>
    <t>KT NT PTY R 22X14</t>
  </si>
  <si>
    <t>KOT2NTPTYR22X14MAS3</t>
  </si>
  <si>
    <t>EMB22PTYNATRSUAVEL4</t>
  </si>
  <si>
    <t>MZ PANT REG 44X24NF</t>
  </si>
  <si>
    <t>KT NT PTY R 44X24</t>
  </si>
  <si>
    <t>KTP PTYL BLK 50S</t>
  </si>
  <si>
    <t>KOTPTYCONTROLYEQ50S</t>
  </si>
  <si>
    <t>KT P1 UNK CLOR50X12</t>
  </si>
  <si>
    <t>PANT LAR 14X20 NF</t>
  </si>
  <si>
    <t>KOTP1 RS PTYL 14X20</t>
  </si>
  <si>
    <t>KOTPANTROSL 14X20</t>
  </si>
  <si>
    <t>PTYMAXI28MAS14ROSLA</t>
  </si>
  <si>
    <t>KOT PTYRS LAR 18X20</t>
  </si>
  <si>
    <t>PANTY LARGO 44X24NF</t>
  </si>
  <si>
    <t>KOTP1 RS PTYL 44X24</t>
  </si>
  <si>
    <t>KOTPANTROSL 44X24</t>
  </si>
  <si>
    <t>PANTY LARGO 44X3 QW</t>
  </si>
  <si>
    <t>KOTP1 RSPTYL132X234</t>
  </si>
  <si>
    <t>KOTPANTROSL 132X234</t>
  </si>
  <si>
    <t>PANTY LARGO 92X12</t>
  </si>
  <si>
    <t>KOTP1 RS PTYL 92X12</t>
  </si>
  <si>
    <t>KOTPANTROSL 92X12</t>
  </si>
  <si>
    <t>KOT PTYRS LAR 80X12</t>
  </si>
  <si>
    <t>KOTPANTROSAL 80X12</t>
  </si>
  <si>
    <t>MZ PANT LAR 14X20NF</t>
  </si>
  <si>
    <t>KT NT PTY L 14X20</t>
  </si>
  <si>
    <t>MZ PANT LAR 44X24NF</t>
  </si>
  <si>
    <t>KT NT PTY L 44X24</t>
  </si>
  <si>
    <t>KOTEX PTYL CERO 40S</t>
  </si>
  <si>
    <t>KOT PT CERO L 22S</t>
  </si>
  <si>
    <t>KOT PT CERO LAR 90S</t>
  </si>
  <si>
    <t>Panty Cero Largos</t>
  </si>
  <si>
    <t>KOTP1ROSPTYMAX28X14</t>
  </si>
  <si>
    <t>KOTROS PTYMAX 28X14</t>
  </si>
  <si>
    <t>KOT PTY MAXI 100S</t>
  </si>
  <si>
    <t>KOTP1ROSPTYMAX50X20</t>
  </si>
  <si>
    <t>KOTROS PTYMAX 50X20</t>
  </si>
  <si>
    <t>KOTP1ROSPTYMAX80X12</t>
  </si>
  <si>
    <t>KOTROS PTYMAX 80X12</t>
  </si>
  <si>
    <t>U BY K PANTY LAR 22</t>
  </si>
  <si>
    <t>KOTP1 UK PTYL 22X24</t>
  </si>
  <si>
    <t>U BY K PANTY LAR 44</t>
  </si>
  <si>
    <t>KOTP1 UK PTYL 44X24</t>
  </si>
  <si>
    <t>KOTP1 UK PTAC 30X20</t>
  </si>
  <si>
    <t>U BY KT SPPTY 48X16</t>
  </si>
  <si>
    <t>K UNIK PTYLAB 92X12</t>
  </si>
  <si>
    <t>KT UK PTY 44 QW</t>
  </si>
  <si>
    <t>K UNIK PTRAB 44X24</t>
  </si>
  <si>
    <t>K UNIK PTRAB 22X14</t>
  </si>
  <si>
    <t>KT UK PT 44MAS22</t>
  </si>
  <si>
    <t>KT PT ANTBA 132X288</t>
  </si>
  <si>
    <t>K NATS PANTY LARG44</t>
  </si>
  <si>
    <t>KOT92LARMAS28PA</t>
  </si>
  <si>
    <t>MZ PANT REG 12X36NF</t>
  </si>
  <si>
    <t>KT NT PTY R 12X36</t>
  </si>
  <si>
    <t>KOTP1UKPTYCOLOR150S</t>
  </si>
  <si>
    <t>KT KPTYCOLORS44X24</t>
  </si>
  <si>
    <t>KTPTYCOLORS44X24</t>
  </si>
  <si>
    <t>KT PTYCOLOR44X24</t>
  </si>
  <si>
    <t>K PTY ROSA 92 LATA</t>
  </si>
  <si>
    <t xml:space="preserve">K RSPTL 132 LISRS </t>
  </si>
  <si>
    <t>PANTYS92LARGOMASON</t>
  </si>
  <si>
    <t>PTY LARG 44X3X234QW</t>
  </si>
  <si>
    <t>K PTY UNIKPL 22X3</t>
  </si>
  <si>
    <t>K RSPTYL MAS BEAU92</t>
  </si>
  <si>
    <t>K ROSAPL 92 WAS</t>
  </si>
  <si>
    <t>KT PTY L 92 CEPILLO</t>
  </si>
  <si>
    <t>K RS PTL92 MAS 22</t>
  </si>
  <si>
    <t>PANTY LARGO 92-ANTI</t>
  </si>
  <si>
    <t>PANTY LARGO 92-SELF</t>
  </si>
  <si>
    <t>EMBP1ROS22MAS2PAQGR</t>
  </si>
  <si>
    <t>KTP1RSPTYR22X14MAS3</t>
  </si>
  <si>
    <t>PANTY LARGO ROSA 66</t>
  </si>
  <si>
    <t>KOTP1 NT PTYL 44X24</t>
  </si>
  <si>
    <t>K NATS PANTY LARG14</t>
  </si>
  <si>
    <t>KOTP1 NT PTYL 12X20</t>
  </si>
  <si>
    <t>PANTY LARGO 44X24QW</t>
  </si>
  <si>
    <t>KT RSPTY44 MAS WYW</t>
  </si>
  <si>
    <t>KPTYRSL MAS WASHX24</t>
  </si>
  <si>
    <t>PANTY LAR 44 ED ESP</t>
  </si>
  <si>
    <t>K NATS PANTY REG 12</t>
  </si>
  <si>
    <t>KOTP1 NT PTYR 12X36</t>
  </si>
  <si>
    <t>K NATS PANTY REG 22</t>
  </si>
  <si>
    <t>KOTP1 NT PTYR 22X14</t>
  </si>
  <si>
    <t>K NATS PANTY REG 44</t>
  </si>
  <si>
    <t>KOTP1 NT PTYR 44X24</t>
  </si>
  <si>
    <t>UNIKA PANTY REG LG</t>
  </si>
  <si>
    <t>UNIKA PTY LAR LG 22</t>
  </si>
  <si>
    <t>PANTY LARG44 ED ESP</t>
  </si>
  <si>
    <t>KT TAM REG 12X16</t>
  </si>
  <si>
    <t>KT TAM SUP 12X16</t>
  </si>
  <si>
    <t>KTP1 TDS UK36X180</t>
  </si>
  <si>
    <t>KT TAM SUP PL 12X16</t>
  </si>
  <si>
    <t>KOT UK TSP 9PACK</t>
  </si>
  <si>
    <t>K TAMP S71 REG29</t>
  </si>
  <si>
    <t>K RS SUP PLU PORT</t>
  </si>
  <si>
    <t>TAMPONES SUPER PLUS</t>
  </si>
  <si>
    <t>KOTP1 ROSATS 10X24P</t>
  </si>
  <si>
    <t>KOTEX TAMP F-S REG</t>
  </si>
  <si>
    <t>KOTP1 ROSATR 10X24P</t>
  </si>
  <si>
    <t>TAM SUPER-PANTY REG</t>
  </si>
  <si>
    <t>KOTEX TAMP F-S SUP</t>
  </si>
  <si>
    <t>KT RS TMP 10 TH</t>
  </si>
  <si>
    <t>K TAMPONES/PANTY</t>
  </si>
  <si>
    <t>K RSTSP MAS WHASH10</t>
  </si>
  <si>
    <t xml:space="preserve">K ROSATSP10 LAP </t>
  </si>
  <si>
    <t>TAMPON SUP-PORTATAM</t>
  </si>
  <si>
    <t>PADS GEL 24</t>
  </si>
  <si>
    <t>PADS GEL 40</t>
  </si>
  <si>
    <t>PADS SLIM 24</t>
  </si>
  <si>
    <t>PADS 20 NAL PZA</t>
  </si>
  <si>
    <t>EVE ADV NUR PAD 100</t>
  </si>
  <si>
    <t>PADS BONUS PACK 48</t>
  </si>
  <si>
    <t>EVEN MOM PADS 100</t>
  </si>
  <si>
    <t>PAD LACTANCIA</t>
  </si>
  <si>
    <t>KP1 UNIK MAXPANT MD</t>
  </si>
  <si>
    <t>KP1 UNIK MAXPANT GD</t>
  </si>
  <si>
    <t>K UNIK COP1 R</t>
  </si>
  <si>
    <t>K UNIK COP1 L</t>
  </si>
  <si>
    <t>KOTEX WASH 180X12</t>
  </si>
  <si>
    <t>KT WASHLD 180ML X12</t>
  </si>
  <si>
    <t>KOTEX WASH-DIARIOS</t>
  </si>
  <si>
    <t>BM SWEET- CREMA</t>
  </si>
  <si>
    <t>BM PURPLE-CREMA PUR</t>
  </si>
  <si>
    <t>BM COOL CUTE-CREMA</t>
  </si>
  <si>
    <t>KLX NEUTRO LINEA</t>
  </si>
  <si>
    <t>KLX NEUTRO CLUBES</t>
  </si>
  <si>
    <t>KLX MANZANILLA</t>
  </si>
  <si>
    <t>KLX 180 LINEA</t>
  </si>
  <si>
    <t>KLX AP 180 DUOPACK</t>
  </si>
  <si>
    <t>KLX MENTA FRESCA</t>
  </si>
  <si>
    <t>KLX ANTIV SELL PACK</t>
  </si>
  <si>
    <t>KLX SP 24 CLUBES</t>
  </si>
  <si>
    <t>KLX SELLAPACK 8X15</t>
  </si>
  <si>
    <t>KLX SELLAPACK 8 D</t>
  </si>
  <si>
    <t>KLX SP 8X15 NAVIDAD</t>
  </si>
  <si>
    <t>KLX SELLAPACK BONUS</t>
  </si>
  <si>
    <t>P KLNX SP 15X192</t>
  </si>
  <si>
    <t>KLX SELLAPK AROMAS1</t>
  </si>
  <si>
    <t>KLX SELLAPK AROMAS2</t>
  </si>
  <si>
    <t>KLX SELLAPK AROMAS3</t>
  </si>
  <si>
    <t>KLX SELLAPK AROMAS4</t>
  </si>
  <si>
    <t>KLX SELLAPACK</t>
  </si>
  <si>
    <t>KLX SELLAPACK 6SX14</t>
  </si>
  <si>
    <t>KLX SP 6X24WMDISNEY</t>
  </si>
  <si>
    <t>KLX CHECK OUT 6PAX</t>
  </si>
  <si>
    <t>KLX SP MENTA FRESCA</t>
  </si>
  <si>
    <t>KLX KUATRO SEL PACK</t>
  </si>
  <si>
    <t>KLX KUATRO PACK D</t>
  </si>
  <si>
    <t>KLENANTIVIRASELLAPK</t>
  </si>
  <si>
    <t>KLX BOUTIQUE 60</t>
  </si>
  <si>
    <t>KLX BOUTIQUE 3X2</t>
  </si>
  <si>
    <t>KLEENEX TRIANGULO</t>
  </si>
  <si>
    <t>KLX BOUTIQUE LINEA</t>
  </si>
  <si>
    <t>KLX BOU 70 NAVIDAD</t>
  </si>
  <si>
    <t>KLX BOTE 50X48</t>
  </si>
  <si>
    <t>KLXBOT8PK DISNEY2 0</t>
  </si>
  <si>
    <t>KLX BOTE NAVIDAD 2</t>
  </si>
  <si>
    <t>KLXPACKDISNEYCLUB</t>
  </si>
  <si>
    <t>KLEENEX BOTE 50</t>
  </si>
  <si>
    <t>KLX COLDCARE ACEITE</t>
  </si>
  <si>
    <t>KLXCOLDCARE ACEITE2</t>
  </si>
  <si>
    <t>KLX SELECTION LINEA</t>
  </si>
  <si>
    <t>KLX SELECT 90 LATA</t>
  </si>
  <si>
    <t>KLXSELECTION100ANOS</t>
  </si>
  <si>
    <t>KLX SELECT DISENO</t>
  </si>
  <si>
    <t>KLX 8PACK BLACK CLU</t>
  </si>
  <si>
    <t>KLX COLDCARE 6PACK</t>
  </si>
  <si>
    <t>KLX ESPEC 6P CLUB</t>
  </si>
  <si>
    <t>PNLO SELECT ORQUIDE</t>
  </si>
  <si>
    <t>KLX ANTIV SELECT</t>
  </si>
  <si>
    <t>KLX40X24ALLERGYHUM</t>
  </si>
  <si>
    <t>KLX66X24ALLERGY</t>
  </si>
  <si>
    <t>KLXANTIVSELECT 2</t>
  </si>
  <si>
    <t>P KLNX CUB 90HJX30</t>
  </si>
  <si>
    <t>KLEENEX MENTOL</t>
  </si>
  <si>
    <t>KLX 90 LINEA</t>
  </si>
  <si>
    <t>KLX 90S LINEA 2</t>
  </si>
  <si>
    <t>KLX TRAVELERS 40X28</t>
  </si>
  <si>
    <t>KLX90DISNEYWM</t>
  </si>
  <si>
    <t>KLX 90S NAV 3</t>
  </si>
  <si>
    <t>KLX AP TRIPACK 2</t>
  </si>
  <si>
    <t>KLX 90 AROMAS 1</t>
  </si>
  <si>
    <t>KLX 90 AROMAS 2</t>
  </si>
  <si>
    <t>KLX 90 AROMAS 3</t>
  </si>
  <si>
    <t>KLX 90 AROMAS 4</t>
  </si>
  <si>
    <t>KLX AROMAS CLUBES</t>
  </si>
  <si>
    <t>KLX 90S CLUBES</t>
  </si>
  <si>
    <t>KLX 90 CLUBES BONUS</t>
  </si>
  <si>
    <t>KLEENEX BOLSA 80</t>
  </si>
  <si>
    <t>KLX BOLSA 80S 2</t>
  </si>
  <si>
    <t>P KLEENEX 90HJSX72</t>
  </si>
  <si>
    <t>P FIAL SCOTT 90X30S</t>
  </si>
  <si>
    <t>KLX AP 90S PTE 2</t>
  </si>
  <si>
    <t>KLX 90X3 AP NAV3</t>
  </si>
  <si>
    <t>PÑLO K AHORRA PROMO</t>
  </si>
  <si>
    <t>KLX AP 180 NAV 2</t>
  </si>
  <si>
    <t>KLEENEX MENTOL 60X6</t>
  </si>
  <si>
    <t>DESP SELLA PACK 16</t>
  </si>
  <si>
    <t>KLX 90 NAVIDAD 2</t>
  </si>
  <si>
    <t>PÑLO KLEEN BOTE NAV</t>
  </si>
  <si>
    <t>KLX AP 90 NAVIDAD</t>
  </si>
  <si>
    <t>KLX 90 AP-TH ESCUDO</t>
  </si>
  <si>
    <t>KLX 90S AH-GEL B2S</t>
  </si>
  <si>
    <t>KLX AP 180 NAVIDAD</t>
  </si>
  <si>
    <t>KLX 180 AH-GEL B2S</t>
  </si>
  <si>
    <t>K TRIPACK ESPECIAL</t>
  </si>
  <si>
    <t>H KC PURE 4X180 HD</t>
  </si>
  <si>
    <t>H KC PURE 12X180 HD</t>
  </si>
  <si>
    <t>H KC PURE 18X180 HD</t>
  </si>
  <si>
    <t xml:space="preserve">H KC VIOLET 32X250 </t>
  </si>
  <si>
    <t>HC RSEVELVET 32X250</t>
  </si>
  <si>
    <t>05085</t>
  </si>
  <si>
    <t>HC EXTRA COM 6X150</t>
  </si>
  <si>
    <t>05091</t>
  </si>
  <si>
    <t>HC EXTRA COM 18X150</t>
  </si>
  <si>
    <t>05092</t>
  </si>
  <si>
    <t>HC EXTRA COM 32X150</t>
  </si>
  <si>
    <t>05595</t>
  </si>
  <si>
    <t>H KLEENEX ZEN 9X250</t>
  </si>
  <si>
    <t>01986</t>
  </si>
  <si>
    <t>HK ZEN 9MAS3X220HD</t>
  </si>
  <si>
    <t>05026</t>
  </si>
  <si>
    <t>H KLEENEXPRIDE4X220</t>
  </si>
  <si>
    <t>05040</t>
  </si>
  <si>
    <t>H KLEENX ZEN 30X280</t>
  </si>
  <si>
    <t>05073</t>
  </si>
  <si>
    <t>HK ANIVER 4X215 XL</t>
  </si>
  <si>
    <t>05597</t>
  </si>
  <si>
    <t>HKLEENEX ZEN 12X240</t>
  </si>
  <si>
    <t>01995</t>
  </si>
  <si>
    <t>H KLEEX ROSA4X220</t>
  </si>
  <si>
    <t>05078</t>
  </si>
  <si>
    <t>HK ZEN 12MAS4X220</t>
  </si>
  <si>
    <t>01985</t>
  </si>
  <si>
    <t>HKC SOFT 6X6X204XL</t>
  </si>
  <si>
    <t>H KC SOFT 5MAS1 240</t>
  </si>
  <si>
    <t xml:space="preserve">HKC SOFT 8X5X204XL </t>
  </si>
  <si>
    <t xml:space="preserve">H KC SOFT 9X300 </t>
  </si>
  <si>
    <t>H COTT SOFT 8X280HD</t>
  </si>
  <si>
    <t>05071</t>
  </si>
  <si>
    <t>H KC UNIQUE 12S 185</t>
  </si>
  <si>
    <t>H KC S CARE 12S 180</t>
  </si>
  <si>
    <t>H KC SOFT12X4X204HD</t>
  </si>
  <si>
    <t>H KC SOFT12X276 HD</t>
  </si>
  <si>
    <t>KC SOFT18MAS6X180HD</t>
  </si>
  <si>
    <t>K KCSOFT 18X3X204HD</t>
  </si>
  <si>
    <t>H KC S CARE 18S 180</t>
  </si>
  <si>
    <t>H KCSOFT32X60X204HD</t>
  </si>
  <si>
    <t>H COTTSOFT 24X200HD</t>
  </si>
  <si>
    <t>05065</t>
  </si>
  <si>
    <t>HKC SOFT 32X204XL</t>
  </si>
  <si>
    <t>H KC S CARE 32S 180</t>
  </si>
  <si>
    <t>H KC S CARE 40S 180</t>
  </si>
  <si>
    <t>K COT SFT 40X180BND</t>
  </si>
  <si>
    <t>H KC SFT 40X216</t>
  </si>
  <si>
    <t>H KC SFT40X52X204HD</t>
  </si>
  <si>
    <t>HC WHITE TEA 24X260</t>
  </si>
  <si>
    <t>05055</t>
  </si>
  <si>
    <t>H KC WHITE TEA 32S</t>
  </si>
  <si>
    <t>HC WHITETEA32X300HD</t>
  </si>
  <si>
    <t>01968</t>
  </si>
  <si>
    <t>H KC PRESTIGE 4 250</t>
  </si>
  <si>
    <t>H KC PRESTIGE12 250</t>
  </si>
  <si>
    <t>H KC BEA 4X10X192HD</t>
  </si>
  <si>
    <t>H KC BEA 18X4X192HD</t>
  </si>
  <si>
    <t>H KC BEAUT 4X180 HT</t>
  </si>
  <si>
    <t>H KC BEAUT18X180 HT</t>
  </si>
  <si>
    <t>H KC BEAUTY 9X300HT</t>
  </si>
  <si>
    <t>HKC BEAUTY 18X228HT</t>
  </si>
  <si>
    <t>H KC BEAUTY 6X180</t>
  </si>
  <si>
    <t>H KC BEAUTY 24X180</t>
  </si>
  <si>
    <t>H KC BEAUTY 32X288</t>
  </si>
  <si>
    <t>H KC B CARE 32 ROSA</t>
  </si>
  <si>
    <t>H B CARE 32ROSAX228</t>
  </si>
  <si>
    <t>HC JAZMIN 32X408 XL</t>
  </si>
  <si>
    <t>01954</t>
  </si>
  <si>
    <t>H K COTT 32X408</t>
  </si>
  <si>
    <t>H COTT BIO 8S 408</t>
  </si>
  <si>
    <t>H KC BIO 8X408 HD</t>
  </si>
  <si>
    <t>H COTT ECO 8X350HD</t>
  </si>
  <si>
    <t>05064</t>
  </si>
  <si>
    <t>HC ELEGANCE 4X228</t>
  </si>
  <si>
    <t>05061</t>
  </si>
  <si>
    <t>HELEGANCE16MAS4X228</t>
  </si>
  <si>
    <t>05068</t>
  </si>
  <si>
    <t>HGENBLOOM40X200HD</t>
  </si>
  <si>
    <t>05044</t>
  </si>
  <si>
    <t>HCELGAN16MAS4X228HD</t>
  </si>
  <si>
    <t>01980</t>
  </si>
  <si>
    <t>HC ELEGAN32MAS8X210</t>
  </si>
  <si>
    <t>01990</t>
  </si>
  <si>
    <t>HC ELEGANCE 30X215</t>
  </si>
  <si>
    <t>05076</t>
  </si>
  <si>
    <t>HC ELEGANCE32X228HD</t>
  </si>
  <si>
    <t>01979</t>
  </si>
  <si>
    <t>01970</t>
  </si>
  <si>
    <t>HC ELEGANCE36X360HD</t>
  </si>
  <si>
    <t>05043</t>
  </si>
  <si>
    <t>H C ELEGANCE 16X228</t>
  </si>
  <si>
    <t>HC ELGANCE 18X215HD</t>
  </si>
  <si>
    <t>05075</t>
  </si>
  <si>
    <t>H PETALO RMAX 4X320</t>
  </si>
  <si>
    <t>H PRMAX 4X320HD</t>
  </si>
  <si>
    <t>05031</t>
  </si>
  <si>
    <t>HPRMAX4X320MAS80HD</t>
  </si>
  <si>
    <t>05042</t>
  </si>
  <si>
    <t>H PETALO RMAX12X320</t>
  </si>
  <si>
    <t>HPRMAX12X320HUELLHD</t>
  </si>
  <si>
    <t>01024</t>
  </si>
  <si>
    <t>HPETRM 12MAS4 300HD</t>
  </si>
  <si>
    <t>05032</t>
  </si>
  <si>
    <t>P RMAX 9MAS3 455HD</t>
  </si>
  <si>
    <t>01957</t>
  </si>
  <si>
    <t>P RENDIMAX9X4X455HD</t>
  </si>
  <si>
    <t>01962</t>
  </si>
  <si>
    <t>HPRMAXPRCINE9X455HD</t>
  </si>
  <si>
    <t>01974</t>
  </si>
  <si>
    <t>P RMAX 9MAX3X415HD</t>
  </si>
  <si>
    <t>05611</t>
  </si>
  <si>
    <t>H PETALO UR 4 400HD</t>
  </si>
  <si>
    <t>H PETALO UR 4X440HD</t>
  </si>
  <si>
    <t xml:space="preserve">H PETALO UR 4X400 </t>
  </si>
  <si>
    <t>H PETALO UR 4 300HD</t>
  </si>
  <si>
    <t>H PETURBP 4MAS2 377</t>
  </si>
  <si>
    <t>H PETALO UR 6X600HD</t>
  </si>
  <si>
    <t>HPUREMB6MAS2X500</t>
  </si>
  <si>
    <t>05038</t>
  </si>
  <si>
    <t>H PETALO UR 6X500HD</t>
  </si>
  <si>
    <t>HPETUR6X500MAS100HD</t>
  </si>
  <si>
    <t>05083</t>
  </si>
  <si>
    <t>H PET UR 5MAS1X300</t>
  </si>
  <si>
    <t>05069</t>
  </si>
  <si>
    <t>HPETALOBAL3X325HD</t>
  </si>
  <si>
    <t>05029</t>
  </si>
  <si>
    <t xml:space="preserve">HPETALOBA3X10X325  </t>
  </si>
  <si>
    <t>05056</t>
  </si>
  <si>
    <t>H PET BALANC4X310HD</t>
  </si>
  <si>
    <t>01977</t>
  </si>
  <si>
    <t>H PETALO BAL 4X351</t>
  </si>
  <si>
    <t>H PETALO BAL40X215</t>
  </si>
  <si>
    <t>05198</t>
  </si>
  <si>
    <t>H PETALO BAL 12X215</t>
  </si>
  <si>
    <t>05619</t>
  </si>
  <si>
    <t>H PETALO BAL 6X420</t>
  </si>
  <si>
    <t>05621</t>
  </si>
  <si>
    <t>H PETA BAL 12X4X234</t>
  </si>
  <si>
    <t>H PETALO BAL 16X234</t>
  </si>
  <si>
    <t>H PETALO BAL 6X234</t>
  </si>
  <si>
    <t>H PETALO MR 40X247</t>
  </si>
  <si>
    <t>P MAXIR18X210HD</t>
  </si>
  <si>
    <t>05046</t>
  </si>
  <si>
    <t>H PETALO MR 18X247</t>
  </si>
  <si>
    <t>H PETALO MR 6X247HD</t>
  </si>
  <si>
    <t>HPETALO MR 6X200HD</t>
  </si>
  <si>
    <t>01983</t>
  </si>
  <si>
    <t>PRMBP18MAS6 220HD</t>
  </si>
  <si>
    <t>01967</t>
  </si>
  <si>
    <t>H PETALOMR32X247HD</t>
  </si>
  <si>
    <t>05027</t>
  </si>
  <si>
    <t>H PETALO MR 32X247</t>
  </si>
  <si>
    <t>H PETALO MR 32X220</t>
  </si>
  <si>
    <t>05090</t>
  </si>
  <si>
    <t>H PETALO UC 4 240HD</t>
  </si>
  <si>
    <t>HIG PET UC 5-1X240</t>
  </si>
  <si>
    <t>H PETALO UC 12 240</t>
  </si>
  <si>
    <t>H PETALO UC 18 240</t>
  </si>
  <si>
    <t>H PETALO UC 32 200</t>
  </si>
  <si>
    <t>HPUC6MAS2 250HD</t>
  </si>
  <si>
    <t>01984</t>
  </si>
  <si>
    <t>H PETFB UC 40X220</t>
  </si>
  <si>
    <t>01973</t>
  </si>
  <si>
    <t>H PETALO UC 40X247</t>
  </si>
  <si>
    <t>H PETALO UC 40X299</t>
  </si>
  <si>
    <t>H SUAVEL 4X12 200HD</t>
  </si>
  <si>
    <t>H SUAVEL 4X10 300HD</t>
  </si>
  <si>
    <t>H SUAVEL 4X300HD</t>
  </si>
  <si>
    <t>05053</t>
  </si>
  <si>
    <t>H SUAVEL 4X200X12</t>
  </si>
  <si>
    <t>H SUAVEL4X20X400WIN</t>
  </si>
  <si>
    <t>H SUAVEL4X10X325HD</t>
  </si>
  <si>
    <t>H SUAVEL 4X325 OXXO</t>
  </si>
  <si>
    <t>05098</t>
  </si>
  <si>
    <t>H SUAVEL 4X12X247</t>
  </si>
  <si>
    <t>H SUA 4X325 NAV MA</t>
  </si>
  <si>
    <t>H SUAVEL PRIM 400</t>
  </si>
  <si>
    <t>H SUAVEL 4X6X600</t>
  </si>
  <si>
    <t>H SUAVEL 4X400</t>
  </si>
  <si>
    <t>H SUAVEL 4X400 VER1</t>
  </si>
  <si>
    <t>H SUAVEL 4X429</t>
  </si>
  <si>
    <t>H. SUAVEL 4X10X273</t>
  </si>
  <si>
    <t>H SUAVEL 4X20 400HD</t>
  </si>
  <si>
    <t>H SUAVEL 4X20 400 M</t>
  </si>
  <si>
    <t>HSUA4X20MAS4X400HD</t>
  </si>
  <si>
    <t>05036</t>
  </si>
  <si>
    <t>H SUAVEL 6S 235 HD</t>
  </si>
  <si>
    <t>H SUAVEL ALD 6X235</t>
  </si>
  <si>
    <t>H SUAVEL ECOPACK300</t>
  </si>
  <si>
    <t>H SUAVEL 6RX260HD</t>
  </si>
  <si>
    <t>05082</t>
  </si>
  <si>
    <t>HIG SUA SUPREMO 351</t>
  </si>
  <si>
    <t>HIG SUA SUPREMO 286</t>
  </si>
  <si>
    <t>H SUAVEL BON 6X351</t>
  </si>
  <si>
    <t>H SUAVEL BON 6X234</t>
  </si>
  <si>
    <t>H SUAVEL 18X200SVAL</t>
  </si>
  <si>
    <t>05088</t>
  </si>
  <si>
    <t>H SUAVEL 12X4 200HD</t>
  </si>
  <si>
    <t>H SUAVEL 12X300</t>
  </si>
  <si>
    <t>H SUAVEL 24X300</t>
  </si>
  <si>
    <t>H SUAVEL 12X200 LAV</t>
  </si>
  <si>
    <t>01026</t>
  </si>
  <si>
    <t>H SUAVEL18X200PROM</t>
  </si>
  <si>
    <t>05060</t>
  </si>
  <si>
    <t xml:space="preserve">H SUAVEL 18 X200 </t>
  </si>
  <si>
    <t>H SUAVEL 16X3 200HD</t>
  </si>
  <si>
    <t>H SUA 18MAS6X200HD</t>
  </si>
  <si>
    <t>01969</t>
  </si>
  <si>
    <t>H SUAVEL 24X3 200HD</t>
  </si>
  <si>
    <t>H SUAVEL 6X247HD</t>
  </si>
  <si>
    <t>01029</t>
  </si>
  <si>
    <t>H SUAVEL 32X90 200H</t>
  </si>
  <si>
    <t>H SUAVEL 32 200 HD</t>
  </si>
  <si>
    <t>H SUAVEL 32X200 CLC</t>
  </si>
  <si>
    <t>H SUAVEL 30X213</t>
  </si>
  <si>
    <t>01956</t>
  </si>
  <si>
    <t>H SUAVEL 32X247</t>
  </si>
  <si>
    <t>H SUAVEL32MAS8X180</t>
  </si>
  <si>
    <t>01988</t>
  </si>
  <si>
    <t>HSUA32MAS8X180HD</t>
  </si>
  <si>
    <t>05028</t>
  </si>
  <si>
    <t xml:space="preserve">H SUAVEL 40S 213HD </t>
  </si>
  <si>
    <t>H SUA 40X213 NAV C</t>
  </si>
  <si>
    <t>H SUAVEL 48X200HD</t>
  </si>
  <si>
    <t>H SUAVEL 48X72 200</t>
  </si>
  <si>
    <t>01023</t>
  </si>
  <si>
    <t>H SUAVEL 40X247</t>
  </si>
  <si>
    <t>HSUAVEL18MAS2X200HD</t>
  </si>
  <si>
    <t>05086</t>
  </si>
  <si>
    <t>HIG DELSEY 4S 300HD</t>
  </si>
  <si>
    <t>H DELSEY JUMBO 160M</t>
  </si>
  <si>
    <t>05050</t>
  </si>
  <si>
    <t>HIG DELSEY 4X195</t>
  </si>
  <si>
    <t>01960</t>
  </si>
  <si>
    <t>H DELSEY 1R 285HD</t>
  </si>
  <si>
    <t>HIG DELSEY 4S 400HD</t>
  </si>
  <si>
    <t>HIG VOGUE 1X80 400</t>
  </si>
  <si>
    <t>H VOGUE 4X350HD</t>
  </si>
  <si>
    <t>05035</t>
  </si>
  <si>
    <t>HIG VOGUE 4X12 400</t>
  </si>
  <si>
    <t>H VOGUE 30X600HD</t>
  </si>
  <si>
    <t>05047</t>
  </si>
  <si>
    <t>H VOGUE 6X8X600</t>
  </si>
  <si>
    <t xml:space="preserve">H VOGUE 5-1X580 BP </t>
  </si>
  <si>
    <t>H VOGUE 4X9X800</t>
  </si>
  <si>
    <t>HIG VOGUE 4X24 400</t>
  </si>
  <si>
    <t>H VO BP6MAS2X10X600</t>
  </si>
  <si>
    <t>01950</t>
  </si>
  <si>
    <t>HIG VOGUE 4 X 600</t>
  </si>
  <si>
    <t>H VOGUE 4X10X600 HD</t>
  </si>
  <si>
    <t>H VOGUE 4X10 559HD</t>
  </si>
  <si>
    <t>H VO BP4MAS2X8X559</t>
  </si>
  <si>
    <t>HIG K IND1X80 400HD</t>
  </si>
  <si>
    <t>HIG K IND 1X80 400</t>
  </si>
  <si>
    <t>H KIND 1X76MAS4X400</t>
  </si>
  <si>
    <t>HF KLEENEX 6X500</t>
  </si>
  <si>
    <t>01989</t>
  </si>
  <si>
    <t>HF KLEENEX6X8X500</t>
  </si>
  <si>
    <t>05077</t>
  </si>
  <si>
    <t>H KLEE J 4X10 350</t>
  </si>
  <si>
    <t>H KLEEN MANZANILLA</t>
  </si>
  <si>
    <t>HK BRAND4MAS2X312HD</t>
  </si>
  <si>
    <t>HIG KLX BRAND12X325</t>
  </si>
  <si>
    <t>H K BRAND 4X20</t>
  </si>
  <si>
    <t>HK COLLE 4X20X364</t>
  </si>
  <si>
    <t>01955</t>
  </si>
  <si>
    <t>H COLOSA4X364HDBRAN</t>
  </si>
  <si>
    <t>01972</t>
  </si>
  <si>
    <t>H KLEEX B 12 4X310</t>
  </si>
  <si>
    <t>05596</t>
  </si>
  <si>
    <t>HIG LYS 4X24 195HD</t>
  </si>
  <si>
    <t>HIG FLAMINGO4 195HD</t>
  </si>
  <si>
    <t>H FLORIDO4X10X400HD</t>
  </si>
  <si>
    <t>H FLORAL 10X4X450HD</t>
  </si>
  <si>
    <t>01965</t>
  </si>
  <si>
    <t>H FANCY 12X4X300</t>
  </si>
  <si>
    <t>01966</t>
  </si>
  <si>
    <t>H FANCY 4X285</t>
  </si>
  <si>
    <t>05097</t>
  </si>
  <si>
    <t>HIGT KLEENEX 540HJS</t>
  </si>
  <si>
    <t>HIGT KLEENEX 300HJS</t>
  </si>
  <si>
    <t>HIG. KLEENEX COTT.</t>
  </si>
  <si>
    <t>H COTTONELLE STAR16</t>
  </si>
  <si>
    <t>HIG KLEENEX IND 400</t>
  </si>
  <si>
    <t>HIG SCOTT 1S 500 HD</t>
  </si>
  <si>
    <t>HIG SCOTT 4S</t>
  </si>
  <si>
    <t>HIG JUM SCOTT FC SR</t>
  </si>
  <si>
    <t>HIG COTTONELLE ICON</t>
  </si>
  <si>
    <t>HIG C ELLEGANCE 16S</t>
  </si>
  <si>
    <t>HIG COT TISS AZUL</t>
  </si>
  <si>
    <t>HIG KLEENEX EXP MJ</t>
  </si>
  <si>
    <t>HIGIENICO PETALO 1S</t>
  </si>
  <si>
    <t>HIGIENICO KIMLARK 4</t>
  </si>
  <si>
    <t>HIG KIMLARK 12X4</t>
  </si>
  <si>
    <t>HIGIENICO KIMLARK 1</t>
  </si>
  <si>
    <t>HIGT MARLI 195H 4S</t>
  </si>
  <si>
    <t>HIG SORIANA 24</t>
  </si>
  <si>
    <t>H JUMJR KLEENEX 300</t>
  </si>
  <si>
    <t>H JUMSR KLEENEX 600</t>
  </si>
  <si>
    <t>HIG JUM JR KLE 300</t>
  </si>
  <si>
    <t>HIG JUM SR KLEE 600</t>
  </si>
  <si>
    <t>HIG KLEENEX J TAD H</t>
  </si>
  <si>
    <t>HIG JUM SCOTT 700MT</t>
  </si>
  <si>
    <t>HIG 1100 MT WM</t>
  </si>
  <si>
    <t>JUMBO SCOTT 1100MTS</t>
  </si>
  <si>
    <t>H JUMMARLI ECOL 700</t>
  </si>
  <si>
    <t>H JUMMARLI ECOL 300</t>
  </si>
  <si>
    <t>H JUMJR PETALO 250</t>
  </si>
  <si>
    <t>HIG JUM JR PET 250</t>
  </si>
  <si>
    <t>H JUMSR PETALO 500</t>
  </si>
  <si>
    <t xml:space="preserve">HIG JUM SR PET 500 </t>
  </si>
  <si>
    <t>HIG SCOTT FC 1000HD</t>
  </si>
  <si>
    <t>HIG SCOTT CONTROL F</t>
  </si>
  <si>
    <t>HIG SCOTT MIL SC</t>
  </si>
  <si>
    <t>HIG JUM SCOTT 250M</t>
  </si>
  <si>
    <t>HIG JUM SCOTT 500MT</t>
  </si>
  <si>
    <t>HIG J JR MARLI 160M</t>
  </si>
  <si>
    <t>H JUMJR MARLI 200</t>
  </si>
  <si>
    <t>HIG JUM JR 1PLY MAR</t>
  </si>
  <si>
    <t>HIG JUM SR 1PLY MAR</t>
  </si>
  <si>
    <t>H JUMSR MARLI 400</t>
  </si>
  <si>
    <t>H JUMJR MARLI 180</t>
  </si>
  <si>
    <t>HIG JR KIMLARK 180M</t>
  </si>
  <si>
    <t>H JUMSR MARLI 360</t>
  </si>
  <si>
    <t>HIG. JUMBO MARLI</t>
  </si>
  <si>
    <t>HIG SCOTT 200 S CEN</t>
  </si>
  <si>
    <t>HIG JUMBO ECO MARLI</t>
  </si>
  <si>
    <t>HIGJUM KLNX EXPERIE</t>
  </si>
  <si>
    <t>HIG JUM JR KLEE COR</t>
  </si>
  <si>
    <t>HIG JUM JR 600 IMSS</t>
  </si>
  <si>
    <t>HIG JUM JR 300 IMSS</t>
  </si>
  <si>
    <t>HIG JUM 360 KIMLARK</t>
  </si>
  <si>
    <t>H.BULKP COTTONE 200</t>
  </si>
  <si>
    <t>H.BULKP KIMLARK 250</t>
  </si>
  <si>
    <t>SERV DELSEY 100</t>
  </si>
  <si>
    <t xml:space="preserve">SERV DELSEY </t>
  </si>
  <si>
    <t>SERV DELSEY 100X12</t>
  </si>
  <si>
    <t>SERVDELSEY 100X9X60</t>
  </si>
  <si>
    <t>SERV DELSEY 220</t>
  </si>
  <si>
    <t xml:space="preserve">DELSEY BONU 220-30 </t>
  </si>
  <si>
    <t>SERV DELSEY 450</t>
  </si>
  <si>
    <t>SERDELMASKT 450</t>
  </si>
  <si>
    <t>SERVT KIMLARK 500S</t>
  </si>
  <si>
    <t>SERV TRAD MARLI 700</t>
  </si>
  <si>
    <t>STA MARLI TAQ250X24</t>
  </si>
  <si>
    <t>SERV MARLI 45O</t>
  </si>
  <si>
    <t>SER AURRERA 360</t>
  </si>
  <si>
    <t xml:space="preserve">STA AURRERA 130 </t>
  </si>
  <si>
    <t>SER FLORAL 180X24</t>
  </si>
  <si>
    <t>00599</t>
  </si>
  <si>
    <t>SER DELSEY 180X24</t>
  </si>
  <si>
    <t>00602</t>
  </si>
  <si>
    <t>SERVILLETA PACIC</t>
  </si>
  <si>
    <t>SERV KLEENEX CLASS</t>
  </si>
  <si>
    <t>SERV KLE DAILY 180</t>
  </si>
  <si>
    <t>KLEENEX DALY</t>
  </si>
  <si>
    <t>KLEENEX DAILY 440</t>
  </si>
  <si>
    <t>KLNX DAILY 4X110</t>
  </si>
  <si>
    <t>01982</t>
  </si>
  <si>
    <t>STA KLX 100A 240X12</t>
  </si>
  <si>
    <t>SERV K CLASS 2X200</t>
  </si>
  <si>
    <t>STA KLX ZEN 240X12</t>
  </si>
  <si>
    <t>SERV KLE DECO 3X100</t>
  </si>
  <si>
    <t>SERV KLEENEX ELEGAN</t>
  </si>
  <si>
    <t>SERV KLX ELEG 3X100</t>
  </si>
  <si>
    <t>SERVT KLNX LUJO 100</t>
  </si>
  <si>
    <t>SERV PETALO DE LUJO</t>
  </si>
  <si>
    <t>SERV KLEENEX LUJO P</t>
  </si>
  <si>
    <t>SERV FANCY 360S</t>
  </si>
  <si>
    <t>SERV FANCY 280X16</t>
  </si>
  <si>
    <t>00608</t>
  </si>
  <si>
    <t>STA FANCY 500S</t>
  </si>
  <si>
    <t>00571</t>
  </si>
  <si>
    <t>STAFAN360MAS40X12</t>
  </si>
  <si>
    <t>00573</t>
  </si>
  <si>
    <t>SERV LYS 125X48</t>
  </si>
  <si>
    <t>SERV LYS 250X24</t>
  </si>
  <si>
    <t>SERV LYS 500X12</t>
  </si>
  <si>
    <t>SERV LYS 4X500X48</t>
  </si>
  <si>
    <t>SERVT LYS 500S</t>
  </si>
  <si>
    <t>SERV PETA BCA 100</t>
  </si>
  <si>
    <t>SERV PETALO 100 MAY</t>
  </si>
  <si>
    <t>SERV PETA COLOR 100</t>
  </si>
  <si>
    <t>SERV PETALO 1X1 100</t>
  </si>
  <si>
    <t xml:space="preserve">SER PETALO 100-25 </t>
  </si>
  <si>
    <t>SERV PET BLA 160X32</t>
  </si>
  <si>
    <t>SERV PETALO 140X42</t>
  </si>
  <si>
    <t>SERV PET BCA 220X24</t>
  </si>
  <si>
    <t>SER PETALO TIPS 220</t>
  </si>
  <si>
    <t>SERV PET C 220X24</t>
  </si>
  <si>
    <t>SERVPETDEC6X200</t>
  </si>
  <si>
    <t>00591</t>
  </si>
  <si>
    <t>SER PETALO IMP 200</t>
  </si>
  <si>
    <t>SERV PETALO IMP 200</t>
  </si>
  <si>
    <t>SERV PETALO BCA 420</t>
  </si>
  <si>
    <t>SER PETALO BIM 420</t>
  </si>
  <si>
    <t>BONUS PETALO 450X12</t>
  </si>
  <si>
    <t>STA PET 450 VABARRO</t>
  </si>
  <si>
    <t>SERV PET BCA 450X12</t>
  </si>
  <si>
    <t>BON PET 450 MAS 50</t>
  </si>
  <si>
    <t>SERPETDYSNEY4X450</t>
  </si>
  <si>
    <t>00596</t>
  </si>
  <si>
    <t>SER PETALO ECO 420</t>
  </si>
  <si>
    <t>SER PET PRAC 30X160</t>
  </si>
  <si>
    <t>STA PET PRACT 200S</t>
  </si>
  <si>
    <t>00572</t>
  </si>
  <si>
    <t>SERV PET PRACT60X80</t>
  </si>
  <si>
    <t>00580</t>
  </si>
  <si>
    <t>STAP DISNEY4X450X36</t>
  </si>
  <si>
    <t>00607</t>
  </si>
  <si>
    <t>SERV PET B 4X450X36</t>
  </si>
  <si>
    <t>SER PET PRO4X450X36</t>
  </si>
  <si>
    <t>00605</t>
  </si>
  <si>
    <t>SERV PET BCA 380</t>
  </si>
  <si>
    <t>00603</t>
  </si>
  <si>
    <t>SER PET MQ 4X200X6</t>
  </si>
  <si>
    <t>00606</t>
  </si>
  <si>
    <t>SERV PET C 350X12</t>
  </si>
  <si>
    <t>SERVPETDYSNEY350X12</t>
  </si>
  <si>
    <t>00594</t>
  </si>
  <si>
    <t>SERV PETALO FP2 350</t>
  </si>
  <si>
    <t>S PETALOPIXAR350X12</t>
  </si>
  <si>
    <t>00610</t>
  </si>
  <si>
    <t>SERVPET350X12MUNDI</t>
  </si>
  <si>
    <t>00578</t>
  </si>
  <si>
    <t>SERVT PETALO 500S</t>
  </si>
  <si>
    <t>SERV SUAVEL 180</t>
  </si>
  <si>
    <t>S SUAVEL 180X24OXXO</t>
  </si>
  <si>
    <t>SER SUAVEL 150X48</t>
  </si>
  <si>
    <t>00590</t>
  </si>
  <si>
    <t>BO SUAVEL 380MAS 45</t>
  </si>
  <si>
    <t>SERV SUAVEL 380</t>
  </si>
  <si>
    <t>STA SUAVEL 380 PROM</t>
  </si>
  <si>
    <t>SER SUAVEL 300X16</t>
  </si>
  <si>
    <t>00604</t>
  </si>
  <si>
    <t>SERV SUAVEL 130X48</t>
  </si>
  <si>
    <t>SERV SUA 380MAS 45</t>
  </si>
  <si>
    <t>BO SUAVEL 400MAS 50</t>
  </si>
  <si>
    <t>SERV SUAVEL 400</t>
  </si>
  <si>
    <t>SERV SUAVEL 500X12</t>
  </si>
  <si>
    <t>STA SUAVEL 400 PROM</t>
  </si>
  <si>
    <t>SERV VOGUE 125X48</t>
  </si>
  <si>
    <t>SERV VOGUE 100</t>
  </si>
  <si>
    <t>SERV VOGUE 400X12</t>
  </si>
  <si>
    <t>SERV VOGUE 380</t>
  </si>
  <si>
    <t>SERV VOGUE 500</t>
  </si>
  <si>
    <t>SERV VOGUE 500X12</t>
  </si>
  <si>
    <t>SERV INTER PETAL250</t>
  </si>
  <si>
    <t>SERV INTERF ECOL125</t>
  </si>
  <si>
    <t>SERV INTERFOLD WM</t>
  </si>
  <si>
    <t>SERVILLETA OXXO KRA</t>
  </si>
  <si>
    <t>SERV 1X1 MC D KRAFT</t>
  </si>
  <si>
    <t>SERV MCDONALDS CONO</t>
  </si>
  <si>
    <t>SERV SIRLOIN INTERF</t>
  </si>
  <si>
    <t>SERV INT JR MARLI E</t>
  </si>
  <si>
    <t>SERV INT JR PETALO</t>
  </si>
  <si>
    <t>SER MARLI BOLSA DES</t>
  </si>
  <si>
    <t>SERV MARLI 1X1 250</t>
  </si>
  <si>
    <t>SERV B.CAFET 250</t>
  </si>
  <si>
    <t>SERV BC KRAFT</t>
  </si>
  <si>
    <t>SERV BARR CAF SCOTT</t>
  </si>
  <si>
    <t>SERV BARRA JR SEVEN</t>
  </si>
  <si>
    <t>SERV DOMINOS KRAFT</t>
  </si>
  <si>
    <t>SERV.BC.STARBUCKS</t>
  </si>
  <si>
    <t>SERV B.MESA JR 250</t>
  </si>
  <si>
    <t>SERV BARRAMES SCOTT</t>
  </si>
  <si>
    <t>SERV BCAFET BURGERK</t>
  </si>
  <si>
    <t>SERV B.MESA SR 250</t>
  </si>
  <si>
    <t>SERV BARRAMES KRAFT</t>
  </si>
  <si>
    <t>SERV BC LITTLE CAES</t>
  </si>
  <si>
    <t>SERV DUO PET BCA180</t>
  </si>
  <si>
    <t>STOA SUAVEL MC 120H</t>
  </si>
  <si>
    <t>STOA SUAVELPOXXO120</t>
  </si>
  <si>
    <t>01732</t>
  </si>
  <si>
    <t>STO SUA 120HPBA</t>
  </si>
  <si>
    <t xml:space="preserve">STOA SUAVEL MC 120 </t>
  </si>
  <si>
    <t>STOA SUAVEL 1X170HD</t>
  </si>
  <si>
    <t>STO SUA 1X170 PR</t>
  </si>
  <si>
    <t>STOA KLEENEX JUMBO</t>
  </si>
  <si>
    <t>STOA KLEENEX COLOR</t>
  </si>
  <si>
    <t>STOA KNX MULTICOR8S</t>
  </si>
  <si>
    <t>STOAKLNX100ANOS150</t>
  </si>
  <si>
    <t>01735</t>
  </si>
  <si>
    <t>STOA KLX MAXI 117HD</t>
  </si>
  <si>
    <t>STOA MAXI SAMS6X156</t>
  </si>
  <si>
    <t>STOA MAXIABSRB2X117</t>
  </si>
  <si>
    <t>01719</t>
  </si>
  <si>
    <t>STOA PETALOQC 1X140</t>
  </si>
  <si>
    <t>01715</t>
  </si>
  <si>
    <t>STOA PETALO QC6X156</t>
  </si>
  <si>
    <t>01716</t>
  </si>
  <si>
    <t>STOA KLX CALORIE 1S</t>
  </si>
  <si>
    <t>STOA VOGUE3X60</t>
  </si>
  <si>
    <t>STOALLA VOGUE 1S</t>
  </si>
  <si>
    <t>STOALLA VOGUE 90X2</t>
  </si>
  <si>
    <t>SERVITOALLA VOGUE</t>
  </si>
  <si>
    <t>STOA MULT VOGUE 4S</t>
  </si>
  <si>
    <t>STAO VOGUEMC3X100</t>
  </si>
  <si>
    <t>01723</t>
  </si>
  <si>
    <t>TOA PETALO NAVIDAD</t>
  </si>
  <si>
    <t>TOALLA PETALO</t>
  </si>
  <si>
    <t>STOA PET MUND3X60</t>
  </si>
  <si>
    <t>01721</t>
  </si>
  <si>
    <t>STOAPDE CDISNEY3X60</t>
  </si>
  <si>
    <t>01728</t>
  </si>
  <si>
    <t>STOALLA PETALO 90X2</t>
  </si>
  <si>
    <t>STOA PET DIS 90X2</t>
  </si>
  <si>
    <t>01679</t>
  </si>
  <si>
    <t>STOAPETMCDISNE6X180</t>
  </si>
  <si>
    <t>01727</t>
  </si>
  <si>
    <t>STOA PCOMPACT 1X200</t>
  </si>
  <si>
    <t>01729</t>
  </si>
  <si>
    <t>STOA PET MUND 2X90</t>
  </si>
  <si>
    <t>01722</t>
  </si>
  <si>
    <t>STOA NAV DEC 2X90WM</t>
  </si>
  <si>
    <t>STOA PET MCDIS6X180</t>
  </si>
  <si>
    <t>STOA P IM 180</t>
  </si>
  <si>
    <t>STOA P 6X180PVIAJE</t>
  </si>
  <si>
    <t>STOA SUA MC 8X120HD</t>
  </si>
  <si>
    <t>STOA PET MC MUND 6S</t>
  </si>
  <si>
    <t xml:space="preserve">STOA PMC XMAX6X180 </t>
  </si>
  <si>
    <t>PETJUMBP 250MAS25</t>
  </si>
  <si>
    <t>STOA PETALO MULT</t>
  </si>
  <si>
    <t>BPSTOPETJUM230MAS20</t>
  </si>
  <si>
    <t>STOA PETALOJ 1X250</t>
  </si>
  <si>
    <t>STOAMCPETJUM1X230</t>
  </si>
  <si>
    <t>01724</t>
  </si>
  <si>
    <t>STOA PMEG JUM 1X270</t>
  </si>
  <si>
    <t>STOA PETALOMC 1X180</t>
  </si>
  <si>
    <t>STOA BON 1X160MAS20</t>
  </si>
  <si>
    <t>STAO PET PRACTICA3S</t>
  </si>
  <si>
    <t>STOA PRACTICA 1X160</t>
  </si>
  <si>
    <t>STOALLA PET RENDIMA</t>
  </si>
  <si>
    <t>STOALLA RENDIMAX 1S</t>
  </si>
  <si>
    <t>SERVITOALLA PETALO</t>
  </si>
  <si>
    <t>STOALLA PET TEMPORA</t>
  </si>
  <si>
    <t>STOALLA PETALO 8X60</t>
  </si>
  <si>
    <t>STOA PETALO TIPS 1S</t>
  </si>
  <si>
    <t>STOALLA DELSEY</t>
  </si>
  <si>
    <t>SERVITOALLA DELSEY</t>
  </si>
  <si>
    <t>TOALLA MEMBERS 6X60</t>
  </si>
  <si>
    <t>STOA KLNX DURAMAX</t>
  </si>
  <si>
    <t>SERVTO KLEENEX</t>
  </si>
  <si>
    <t>SERVITOALLA KIMLARK</t>
  </si>
  <si>
    <t>T MANOS PETA 1X150</t>
  </si>
  <si>
    <t>T MANOS PETALO4X150</t>
  </si>
  <si>
    <t>T. KLEENEX POP UP</t>
  </si>
  <si>
    <t>TR M KLENEEX 183M</t>
  </si>
  <si>
    <t>T ROLLO ANTIB KL160</t>
  </si>
  <si>
    <t>T. KLEENEX EXP LARG</t>
  </si>
  <si>
    <t>T. KLEENEX ANTIBACT</t>
  </si>
  <si>
    <t>TR PETALO180X6M BCA</t>
  </si>
  <si>
    <t>TR PETALO180M MELON</t>
  </si>
  <si>
    <t>TR FLUIDCENT 225X6M</t>
  </si>
  <si>
    <t>TR MARLI ECO 180X6M</t>
  </si>
  <si>
    <t>TOA ROLLO ECOLOG WM</t>
  </si>
  <si>
    <t>TR MARLI 180 X 6MTS</t>
  </si>
  <si>
    <t>T ROLLO MARLI 160M</t>
  </si>
  <si>
    <t>TR MARLIECON 150X6M</t>
  </si>
  <si>
    <t>T INT KIMLARK 2000</t>
  </si>
  <si>
    <t>T EN  ROLLO SCOTT</t>
  </si>
  <si>
    <t>TOALLA IND PETALO</t>
  </si>
  <si>
    <t>T INTERDOBLAD SCOTT</t>
  </si>
  <si>
    <t>T.INT KLNXCOTT 100H</t>
  </si>
  <si>
    <t>T INTER KLEE SUPREM</t>
  </si>
  <si>
    <t>T.INTPETALO150H BCA</t>
  </si>
  <si>
    <t>T INT PET B 20X150</t>
  </si>
  <si>
    <t>T.INTPETALO150H MEL</t>
  </si>
  <si>
    <t>T INT PET ME 20X150</t>
  </si>
  <si>
    <t>T. INT MARLI ECOLOG</t>
  </si>
  <si>
    <t>T.INT MARLI 250HJS</t>
  </si>
  <si>
    <t>TROLLO KLEENEX ICON</t>
  </si>
  <si>
    <t>TINT SANITAS 100H</t>
  </si>
  <si>
    <t>TOALLA INT GOBIERNO</t>
  </si>
  <si>
    <t>T.INT MARLI ECO100H</t>
  </si>
  <si>
    <t>JUMBO JR SAMS 205</t>
  </si>
  <si>
    <t>HIG J JR PET 250 HD</t>
  </si>
  <si>
    <t>HIG JUM JR MAR SAMS</t>
  </si>
  <si>
    <t>HIG JUMBO JR MARLI</t>
  </si>
  <si>
    <t>HIG JUMBO MARLI 200</t>
  </si>
  <si>
    <t>HIG JUM JR PET SAMS</t>
  </si>
  <si>
    <t>HIG J JR PET 250HD</t>
  </si>
  <si>
    <t>JUMBO JR PETALO 250</t>
  </si>
  <si>
    <t>SERV BARRA MESA PET</t>
  </si>
  <si>
    <t>BARRA MESA JR 12'S</t>
  </si>
  <si>
    <t>SERV INTER COSTCO</t>
  </si>
  <si>
    <t>T.M. INTERD PETALO</t>
  </si>
  <si>
    <t>T INTER PET 20X150</t>
  </si>
  <si>
    <t>TOA INTER SANITAS</t>
  </si>
  <si>
    <t>TO INTER PETALO 8'S</t>
  </si>
  <si>
    <t>T INTER PET 8X150 C</t>
  </si>
  <si>
    <t>TOALLA PETALO INTER</t>
  </si>
  <si>
    <t>T.R. PETALO SAMS</t>
  </si>
  <si>
    <t>TOA ROLLO MARLI BCO</t>
  </si>
  <si>
    <t>T ROLLO PÉTALO SAMS</t>
  </si>
  <si>
    <t>T ROLLO MARLI SAMS</t>
  </si>
  <si>
    <t>T ROLLO SCOTT</t>
  </si>
  <si>
    <t>T ROLLO SCOTT 6X160</t>
  </si>
  <si>
    <t>JAB BLUM CHERRY 5L</t>
  </si>
  <si>
    <t>JAB BLUM KIWI 5L</t>
  </si>
  <si>
    <t>JAB BLUM COCO 5LT</t>
  </si>
  <si>
    <t>DES HIG JUM JR CITY</t>
  </si>
  <si>
    <t>DESP HIG JUM JR SAM</t>
  </si>
  <si>
    <t>JBONSPUMANZMA1100</t>
  </si>
  <si>
    <t>JAB ESP MANZ AUTOMA</t>
  </si>
  <si>
    <t>DESP TOALLA ROLLO</t>
  </si>
  <si>
    <t>SERVILLETERO BMSAMS</t>
  </si>
  <si>
    <t>JAB AITANA CITY</t>
  </si>
  <si>
    <t>DESP TOALLA INTDOBL</t>
  </si>
  <si>
    <t>DESP.TOALLA INT</t>
  </si>
  <si>
    <t>JABONERA AITANA GRI</t>
  </si>
  <si>
    <t>DESP TR PALANCA NGR</t>
  </si>
  <si>
    <t>DESP TOA FC NEGRO</t>
  </si>
  <si>
    <t>JBONRA MANRELLE GEL</t>
  </si>
  <si>
    <t>DESP JUMBO JR NEGRO</t>
  </si>
  <si>
    <t>DESP TOA INT CITY</t>
  </si>
  <si>
    <t>DESP TOA INT NEGRO</t>
  </si>
  <si>
    <t>DESP TR PALANCA CIT</t>
  </si>
  <si>
    <t>DESP JUMBO JR CITY</t>
  </si>
  <si>
    <t>SCOTT SHOP TOWEL</t>
  </si>
  <si>
    <t>SCOTT SHOP TOWEL 12</t>
  </si>
  <si>
    <t>01549</t>
  </si>
  <si>
    <t>SCOTT SHOP TOWELS12</t>
  </si>
  <si>
    <t>01551</t>
  </si>
  <si>
    <t>SHOP TOWEL 10PACK</t>
  </si>
  <si>
    <t>SHOP TOWEL 10 PACK</t>
  </si>
  <si>
    <t>WYPALL X80</t>
  </si>
  <si>
    <t>VANGUARD PAPEL MINI</t>
  </si>
  <si>
    <t>VANGUARD PAPEL MAXI</t>
  </si>
  <si>
    <t>KEY T ROLLO NATURAL</t>
  </si>
  <si>
    <t>VANGUARD T ROLLO NA</t>
  </si>
  <si>
    <t>VANGUARD T ROLLO BL</t>
  </si>
  <si>
    <t>KEY SERV BARRA MESA</t>
  </si>
  <si>
    <t>PETALO KLEEN PACK</t>
  </si>
  <si>
    <t>ALUMINIO PETALO 7.6</t>
  </si>
  <si>
    <t>ALUMINIO PETALO 10</t>
  </si>
  <si>
    <t>ALUMINIO PETALO 5</t>
  </si>
  <si>
    <t>KIMBIES HISEC MD 40</t>
  </si>
  <si>
    <t>KIMBIES RB MED 40</t>
  </si>
  <si>
    <t>KIMBIES HI SEC</t>
  </si>
  <si>
    <t>KIMBIES RB GDE 14</t>
  </si>
  <si>
    <t>KIMBIES HISEC GD 40</t>
  </si>
  <si>
    <t>KIMBIES RB GDE 40</t>
  </si>
  <si>
    <t>KIMBIES HISEC JB 40</t>
  </si>
  <si>
    <t>KIMBIES RB JUM 40</t>
  </si>
  <si>
    <t>KLEEN BEBE ABSORSEC</t>
  </si>
  <si>
    <t>KBBA CH 14S</t>
  </si>
  <si>
    <t>KBB ABSORSEC CH 40S</t>
  </si>
  <si>
    <t>KBBA CH 40S</t>
  </si>
  <si>
    <t>KBB ABSORSEC MED</t>
  </si>
  <si>
    <t>KBBA MED 14S</t>
  </si>
  <si>
    <t>KBBA MED 16S</t>
  </si>
  <si>
    <t>KBB ABSORSEC MD 40S</t>
  </si>
  <si>
    <t>KBBA MED 40S</t>
  </si>
  <si>
    <t>KBB ABS ULTRA MD 80</t>
  </si>
  <si>
    <t>KBBA MED 80S</t>
  </si>
  <si>
    <t>KBB ABS GD 3</t>
  </si>
  <si>
    <t>KBBA GDE 3S</t>
  </si>
  <si>
    <t>KBB ABSORSEC GDE</t>
  </si>
  <si>
    <t>KBBA GDE 14S</t>
  </si>
  <si>
    <t>KBB ABSORSEC GD 40S</t>
  </si>
  <si>
    <t>KBBA GDE 40S</t>
  </si>
  <si>
    <t>BONUS KBBA GDE 46S</t>
  </si>
  <si>
    <t>KBB ABS ULTRA GD 80</t>
  </si>
  <si>
    <t>KBBA GDE 80S</t>
  </si>
  <si>
    <t>KBB ABS ULTRA JB 3S</t>
  </si>
  <si>
    <t>KBBA JBO 3S</t>
  </si>
  <si>
    <t>KBB ABSORSEC COM</t>
  </si>
  <si>
    <t>KBBA JBO 14S</t>
  </si>
  <si>
    <t>KBB ABSORSEC JM 40S</t>
  </si>
  <si>
    <t>KBBA JBO 40S</t>
  </si>
  <si>
    <t>BONUS KBBA JBO 46S</t>
  </si>
  <si>
    <t>KBB ABS ULTRA JB 80</t>
  </si>
  <si>
    <t>KBBA JBO 80S</t>
  </si>
  <si>
    <t xml:space="preserve">KBBA XJBO 40S </t>
  </si>
  <si>
    <t>KBBA XJBO 80S</t>
  </si>
  <si>
    <t>ABSORSEC ULTRA ACTUAL</t>
  </si>
  <si>
    <t>KBB ABS MD 3</t>
  </si>
  <si>
    <t>KBB ABS ULT RB 3 MD</t>
  </si>
  <si>
    <t>KBB ABSORSEC RN</t>
  </si>
  <si>
    <t>KB ABS ULT RB 14 RN</t>
  </si>
  <si>
    <t>PANAL KIMBIES</t>
  </si>
  <si>
    <t>KIMBIES RB MED 14</t>
  </si>
  <si>
    <t>KBB ABSOR RB 44 GD</t>
  </si>
  <si>
    <t>KBBA GD CI 44S</t>
  </si>
  <si>
    <t>KBB ABSOR CE GD 40S</t>
  </si>
  <si>
    <t>KB ABS CEGD 44 MTH</t>
  </si>
  <si>
    <t>KB ABS CE GD 44 2TH</t>
  </si>
  <si>
    <t>KB ABS BON GD 40M8</t>
  </si>
  <si>
    <t>KB ABS BONU GD 80M8</t>
  </si>
  <si>
    <t>KBB ABSOR CE JM 40S</t>
  </si>
  <si>
    <t>KBB ABSOR RB 44 JB</t>
  </si>
  <si>
    <t>KBBA JUM CI 44S</t>
  </si>
  <si>
    <t>KBB ABSOR RB 44 MD</t>
  </si>
  <si>
    <t>KBBA MD CI 44S</t>
  </si>
  <si>
    <t>KB ABS CEMED 44 MTH</t>
  </si>
  <si>
    <t>KB ABS CE MD 44 2TH</t>
  </si>
  <si>
    <t>KB ABS BON MD 40M6</t>
  </si>
  <si>
    <t>KB ABS BON MED 40M8</t>
  </si>
  <si>
    <t>KB ABS BONU MD 80M8</t>
  </si>
  <si>
    <t>KB ABS CE JM 44 MTH</t>
  </si>
  <si>
    <t>KB ABS CE JM 44 2TH</t>
  </si>
  <si>
    <t>KBB ABS ULTRA CHI40</t>
  </si>
  <si>
    <t>KBB ABS ULTRA GDE40</t>
  </si>
  <si>
    <t>KBAU GD 40-TH KBA</t>
  </si>
  <si>
    <t>KBB ABS ULTRA JUM40</t>
  </si>
  <si>
    <t>KB ABS BON JM 40M8</t>
  </si>
  <si>
    <t>KB ABS BONU JM 80M8</t>
  </si>
  <si>
    <t>KBB ABS ULT RB 80XJ</t>
  </si>
  <si>
    <t xml:space="preserve">KB ABS ULTRA 40 XJ </t>
  </si>
  <si>
    <t>KBAU JB 40-JAB ESC</t>
  </si>
  <si>
    <t>KBAU JB 40-TH KBA</t>
  </si>
  <si>
    <t>ABSORSEC ULTRA ANTERIOR</t>
  </si>
  <si>
    <t>KBBC CH 40S</t>
  </si>
  <si>
    <t>KBB COMODISEC MD 30</t>
  </si>
  <si>
    <t>KBBC MED 30S</t>
  </si>
  <si>
    <t>KBBC MED 40S</t>
  </si>
  <si>
    <t>KBB COMOD RB MD 60</t>
  </si>
  <si>
    <t>KBBC MED 60S</t>
  </si>
  <si>
    <t>KBBC MED 80S</t>
  </si>
  <si>
    <t>KBBC MED 54S</t>
  </si>
  <si>
    <t>KBB COMODISEC GD 30</t>
  </si>
  <si>
    <t>KBBC GDE 30S</t>
  </si>
  <si>
    <t>KBB COMODISEC GDE.</t>
  </si>
  <si>
    <t>KBB COMOD CI GD 38</t>
  </si>
  <si>
    <t>KBBC GDE 40S</t>
  </si>
  <si>
    <t>BONUS KBBC GDE 46S</t>
  </si>
  <si>
    <t>KBB COMOD RB GD 60</t>
  </si>
  <si>
    <t>KBBC GDE 60S</t>
  </si>
  <si>
    <t>KBBC GDE 80S</t>
  </si>
  <si>
    <t>KBBC GDE 54S</t>
  </si>
  <si>
    <t>KBB COMODISEC JB 30</t>
  </si>
  <si>
    <t>KBBC JBO 30S</t>
  </si>
  <si>
    <t>KBBC JBO 40</t>
  </si>
  <si>
    <t>BONUS KBBC JBO 46S</t>
  </si>
  <si>
    <t>KBB COMOD RB JB 60</t>
  </si>
  <si>
    <t>KBBC JBO 60S</t>
  </si>
  <si>
    <t>KBBC JBO 80S</t>
  </si>
  <si>
    <t xml:space="preserve"> KBBC JBO 52S</t>
  </si>
  <si>
    <t>KBBC XJBO 40S</t>
  </si>
  <si>
    <t>KBB COMOD RB XJ 60</t>
  </si>
  <si>
    <t>KBBC XJBO 60S</t>
  </si>
  <si>
    <t>KBB COMOD CI XJB 80</t>
  </si>
  <si>
    <t>KBBC XJBO 80S</t>
  </si>
  <si>
    <t>KBBC XJBO 50S</t>
  </si>
  <si>
    <t>BONUS KBBC XJBO 46S</t>
  </si>
  <si>
    <t>KBB COMODISEC JB 42</t>
  </si>
  <si>
    <t>KBB COMODISEC XJ 88</t>
  </si>
  <si>
    <t>KBB COMODISEC XJ 42</t>
  </si>
  <si>
    <t>KBB COMODISEC JM 88</t>
  </si>
  <si>
    <t>KBB COMODISEC XJ 38</t>
  </si>
  <si>
    <t>KBB COMODISEC JUMBO</t>
  </si>
  <si>
    <t>KBB COMOD RB JB 38</t>
  </si>
  <si>
    <t>KBB COMOD CI JB 38</t>
  </si>
  <si>
    <t>KBB COM MAX RN 38S</t>
  </si>
  <si>
    <t>KBB COMOD RB GDE 84</t>
  </si>
  <si>
    <t>KBB COMOD RB GD 84</t>
  </si>
  <si>
    <t>KBB COMODISEC GD 88</t>
  </si>
  <si>
    <t>KBB COMOD RB RN 38</t>
  </si>
  <si>
    <t>KBB COMOD CI RN 38</t>
  </si>
  <si>
    <t>KBB COMODISEC CHICO</t>
  </si>
  <si>
    <t>KBB COMOD RB CH 38</t>
  </si>
  <si>
    <t>KBB COMOD CI CH 38</t>
  </si>
  <si>
    <t>KBB COMODISEC MD 42</t>
  </si>
  <si>
    <t>KBB COMODISEC MED.</t>
  </si>
  <si>
    <t>KBB COMOD CI MD 38</t>
  </si>
  <si>
    <t>KBB COMODISEC MD 88</t>
  </si>
  <si>
    <t>KBB COMODISEC GD 42</t>
  </si>
  <si>
    <t>KBB COMOD RB MED 84</t>
  </si>
  <si>
    <t>KBB COMOD RB MD 84</t>
  </si>
  <si>
    <t>KBB COMODIS MD 56S</t>
  </si>
  <si>
    <t>KBB COM MAX MED 56S</t>
  </si>
  <si>
    <t>KBB COMOD RB JB 84</t>
  </si>
  <si>
    <t>KBB COM MAX JUM 56S</t>
  </si>
  <si>
    <t>KBB SUAVELAS MAX RN</t>
  </si>
  <si>
    <t>KBSM RN 17S BLQ</t>
  </si>
  <si>
    <t>KBBS RN 20S</t>
  </si>
  <si>
    <t>KBSM RN 38S TS-CI</t>
  </si>
  <si>
    <t>KBBS RN 40S</t>
  </si>
  <si>
    <t>KBB SUAVELA MAX CHI</t>
  </si>
  <si>
    <t>ANGELITOS CHC 40</t>
  </si>
  <si>
    <t>KBSM CH 14S BLQ</t>
  </si>
  <si>
    <t>KBBS CH 16S</t>
  </si>
  <si>
    <t>KBBS CH 40S</t>
  </si>
  <si>
    <t>KBBS MED 14S</t>
  </si>
  <si>
    <t>KBSM MED 42S TS-CI</t>
  </si>
  <si>
    <t>KBBS MED 44S</t>
  </si>
  <si>
    <t>KBBS BONUS MED 46 S</t>
  </si>
  <si>
    <t>KBSM MED 60S TS-CI</t>
  </si>
  <si>
    <t>KBBS MED 66S</t>
  </si>
  <si>
    <t>KBBS MED 105S 35X3</t>
  </si>
  <si>
    <t>ANGELITOS MED 40</t>
  </si>
  <si>
    <t>KBBS GDE 14S</t>
  </si>
  <si>
    <t>KBS GD 38 CINTAS A1</t>
  </si>
  <si>
    <t>KBBSF GDE 40S</t>
  </si>
  <si>
    <t>KBBSF GDE 46S</t>
  </si>
  <si>
    <t>BONUS KBBS GDE 48S</t>
  </si>
  <si>
    <t>KBSM GDE 42S TS-CI</t>
  </si>
  <si>
    <t>KBBS GDE 44S</t>
  </si>
  <si>
    <t>KBSM GDE 60S TS-CI</t>
  </si>
  <si>
    <t>KBBS GDE 66S</t>
  </si>
  <si>
    <t>KBSM GRANDE 90S 4P</t>
  </si>
  <si>
    <t>KBBS GDE 90S 30X3</t>
  </si>
  <si>
    <t>KBB SUA FM GD 30</t>
  </si>
  <si>
    <t>KBBS GDE 96S 32X3</t>
  </si>
  <si>
    <t>ANGELITOS GDE 40</t>
  </si>
  <si>
    <t>KBB SUAVELA MAX JUM</t>
  </si>
  <si>
    <t>KBBS JBO 14S</t>
  </si>
  <si>
    <t>KBS JB 38 CINTAS A1</t>
  </si>
  <si>
    <t>KBBSF JBO 40S</t>
  </si>
  <si>
    <t>KBBSF JBO 46S</t>
  </si>
  <si>
    <t>KBSM JBO 42S TS-CI</t>
  </si>
  <si>
    <t>KBBS JBO 40S</t>
  </si>
  <si>
    <t>BONUS KBBS JBO 46S</t>
  </si>
  <si>
    <t>KBSM JBO 60S TS-CI</t>
  </si>
  <si>
    <t>KBBS JBO 60S</t>
  </si>
  <si>
    <t>KBSM JUMBO 90S 4P</t>
  </si>
  <si>
    <t>KBBS JBO 90S 30X3</t>
  </si>
  <si>
    <t>KBB SUA FM JM 30</t>
  </si>
  <si>
    <t>KBBS JBO 84S 28X3</t>
  </si>
  <si>
    <t>ANGELITOS JUM 40</t>
  </si>
  <si>
    <t>KBB SMAX XJ 38X4</t>
  </si>
  <si>
    <t>KBBS XJBO 40S</t>
  </si>
  <si>
    <t>KBB SUA PIXAR XJ 40</t>
  </si>
  <si>
    <t>BONUS KBBS XJBO 46S</t>
  </si>
  <si>
    <t>KBSM XJ 60S TS-CI</t>
  </si>
  <si>
    <t>KBBS XJBO 60S</t>
  </si>
  <si>
    <t>KBBSF XJBO 40S</t>
  </si>
  <si>
    <t>KBBSF XJBO 46S</t>
  </si>
  <si>
    <t>KBSM XJ 90S BLQ</t>
  </si>
  <si>
    <t>KBBS XJBO 90S 30X3</t>
  </si>
  <si>
    <t>KBB SUA FM XJUM 30</t>
  </si>
  <si>
    <t>KBBS XJBO 75S 25X3</t>
  </si>
  <si>
    <t>KBBM XXJB 40S</t>
  </si>
  <si>
    <t>KBBS XXJBO 70S</t>
  </si>
  <si>
    <t>ANGELITOS XJUMB 40</t>
  </si>
  <si>
    <t>KBBS PIXAR XJ 60 S</t>
  </si>
  <si>
    <t>SUAVELASTIC FLEX XJ</t>
  </si>
  <si>
    <t>KBB SUAVELMAX XJ 90</t>
  </si>
  <si>
    <t>KBB SUA PIXAR XJ 90</t>
  </si>
  <si>
    <t>KBB SUA PIXAR XJ 30</t>
  </si>
  <si>
    <t>KBBS BONUS XJUM 99</t>
  </si>
  <si>
    <t>KBBS BONUS XJM 99 S</t>
  </si>
  <si>
    <t>KBSM TOYSTORY 90 XJ</t>
  </si>
  <si>
    <t>KBS TOY STORY 30 XJ</t>
  </si>
  <si>
    <t>KBSM XJ 40S BLQ</t>
  </si>
  <si>
    <t>KBS BONUS XJUM 40 4</t>
  </si>
  <si>
    <t>KBSM XJ 60S BLQ</t>
  </si>
  <si>
    <t>KBB SUA PIXAR XJ 60</t>
  </si>
  <si>
    <t>KBBSM BONUS XJ 70S</t>
  </si>
  <si>
    <t>KBS BONUS XJUM 60 6</t>
  </si>
  <si>
    <t>KBSM JUM 3S BLQ</t>
  </si>
  <si>
    <t>KBSM JUM 14S BLQ</t>
  </si>
  <si>
    <t>SUAVELASTIC FLEX JB</t>
  </si>
  <si>
    <t>KBS F BONUS JO 38M6</t>
  </si>
  <si>
    <t>KBSM JUM 40S BLQ</t>
  </si>
  <si>
    <t>KBB SUA PIXAR JM 40</t>
  </si>
  <si>
    <t>KBS BONUS JM 40 4</t>
  </si>
  <si>
    <t>KBS TOY STORY 40 JU</t>
  </si>
  <si>
    <t>KBS BONUS 42S JB</t>
  </si>
  <si>
    <t>KBBS CE JM 44 M 2TH</t>
  </si>
  <si>
    <t>KBBS CRRP CEMB JM</t>
  </si>
  <si>
    <t>KBSM JUM 60S BLQ</t>
  </si>
  <si>
    <t>KBB SUA PIXAR JM 60</t>
  </si>
  <si>
    <t>KBBSM BONUS JM 70S</t>
  </si>
  <si>
    <t>KBS BONUS JUM 60 6</t>
  </si>
  <si>
    <t>KBBS PIXAR JUM 60 S</t>
  </si>
  <si>
    <t>KBS TOY STORY 60 JU</t>
  </si>
  <si>
    <t>KBSM JB 90S BLQ</t>
  </si>
  <si>
    <t>KBB SUAVELMAX J 90S</t>
  </si>
  <si>
    <t>KBBS BONUS JB 99</t>
  </si>
  <si>
    <t>KBBS BONUS JUM 99 S</t>
  </si>
  <si>
    <t>KBSM TOY STORY 90 J</t>
  </si>
  <si>
    <t>KBS TOY STORY 30 J</t>
  </si>
  <si>
    <t>KBSM JB 90S INCREIB</t>
  </si>
  <si>
    <t>KBBS PIXAR GDA 60 S</t>
  </si>
  <si>
    <t>KBS TOY STORY 60 GD</t>
  </si>
  <si>
    <t>KBSM GD 90S BLQ</t>
  </si>
  <si>
    <t>KBB SUAVELMAX G 90S</t>
  </si>
  <si>
    <t>KBB SUA PIXAR GD 90</t>
  </si>
  <si>
    <t>KBB SUA P1XAR GD 30</t>
  </si>
  <si>
    <t>KBBS BONUS GD 99</t>
  </si>
  <si>
    <t>KBBS BONUS GD 99 S</t>
  </si>
  <si>
    <t>KBSM TOY STORY 90 G</t>
  </si>
  <si>
    <t>KBS TOY STORY 30 G</t>
  </si>
  <si>
    <t>KBBS GDE 44 PIXAR</t>
  </si>
  <si>
    <t>KBBS PIXAR MD 60 S</t>
  </si>
  <si>
    <t>KBS TOY STORY 60 ME</t>
  </si>
  <si>
    <t>KBSM MEDIANO 90S 4P</t>
  </si>
  <si>
    <t>KBSM MD 90S BLQ</t>
  </si>
  <si>
    <t>KBBS MED 44 PIXAR</t>
  </si>
  <si>
    <t>KBS F BONUS GD 38M6</t>
  </si>
  <si>
    <t>KBSM GDE 3S BLQ</t>
  </si>
  <si>
    <t>SUAVELASTIC FLEX GD</t>
  </si>
  <si>
    <t>KBSM GDE 14S BLQ</t>
  </si>
  <si>
    <t>KBSM GDE 40S BLQ</t>
  </si>
  <si>
    <t>KBBS FM GRANDE 40S</t>
  </si>
  <si>
    <t>KBB SUA PIXAR GD 40</t>
  </si>
  <si>
    <t>KBBS BONUS GDE 46 S</t>
  </si>
  <si>
    <t>KBS TOY STORY 40 GD</t>
  </si>
  <si>
    <t>KBS BONUS 42S GDE</t>
  </si>
  <si>
    <t>KBBS CE GD 44 M 2TH</t>
  </si>
  <si>
    <t>KBBS CRRP CEMB GD</t>
  </si>
  <si>
    <t>KBSM GDE 60S BLQ</t>
  </si>
  <si>
    <t>KBBS FM GRANDE 60S</t>
  </si>
  <si>
    <t>KBB SUA PIXAR GD 60</t>
  </si>
  <si>
    <t>KBBSM BONUS GD 70S</t>
  </si>
  <si>
    <t>KBSM MED 14S BLQ</t>
  </si>
  <si>
    <t>KBB SUA PIXAR MD 40</t>
  </si>
  <si>
    <t>KBS TOY STORY 40 ME</t>
  </si>
  <si>
    <t>KBS BONUS 42S MED</t>
  </si>
  <si>
    <t>KBBS CE MD 44 M 2TH</t>
  </si>
  <si>
    <t>KBBS CRRP CEMB MD</t>
  </si>
  <si>
    <t>KBSM MED 60S BLQ</t>
  </si>
  <si>
    <t>KBBS FM MEDIANO 60S</t>
  </si>
  <si>
    <t>KBB SUA PIXAR MD 60</t>
  </si>
  <si>
    <t>KBBSM BONUS MD 70S</t>
  </si>
  <si>
    <t>KBS MD 38 CINTAS A1</t>
  </si>
  <si>
    <t>SUAVELASTIC FLEX MD</t>
  </si>
  <si>
    <t>KBB SUA FLEX MED 40</t>
  </si>
  <si>
    <t>KBS F BONUS MD 38M6</t>
  </si>
  <si>
    <t>KBSM MED 40S BLQ</t>
  </si>
  <si>
    <t>KBBS FM MEDIANO 40S</t>
  </si>
  <si>
    <t>KBBS BONUS CH 46 S</t>
  </si>
  <si>
    <t>KBBS BONUS CH 40 4</t>
  </si>
  <si>
    <t>KBSM MED 3S TS-CI</t>
  </si>
  <si>
    <t>KBSM MED 3S BLQ</t>
  </si>
  <si>
    <t>KBBS BONUS RN 46 S</t>
  </si>
  <si>
    <t>KBBS BONUS RN 40 4</t>
  </si>
  <si>
    <t>KBSM RN 17 TS-CI</t>
  </si>
  <si>
    <t>KBSM RN 38S 4P</t>
  </si>
  <si>
    <t>KBB SMAX CHICO 14S</t>
  </si>
  <si>
    <t>KBSM CH 38S 4P</t>
  </si>
  <si>
    <t>KBSM CH 14S 4P</t>
  </si>
  <si>
    <t>KBSM GDE 14S 4P</t>
  </si>
  <si>
    <t>KBSM MED 14S 4P</t>
  </si>
  <si>
    <t>KBSM MED 30S TS-CI</t>
  </si>
  <si>
    <t>KBSM MED 84S 4P</t>
  </si>
  <si>
    <t>KBSM MED 42S 4P</t>
  </si>
  <si>
    <t>KBSM GDE 66 BONUS</t>
  </si>
  <si>
    <t>KBS FASHION JUM 48S</t>
  </si>
  <si>
    <t>KBSM JUM 42S 4P</t>
  </si>
  <si>
    <t>KIT KBSM 60 JUM-1R</t>
  </si>
  <si>
    <t>KBS FASHION XJ 48S</t>
  </si>
  <si>
    <t>HUC UNISEX RN-E1 40</t>
  </si>
  <si>
    <t>HUC FOREMAN RNE1 44</t>
  </si>
  <si>
    <t>KIT HUG DISNEY 100</t>
  </si>
  <si>
    <t>HUC RN MAS TH CP 80</t>
  </si>
  <si>
    <t>H ULTRAC E-2 AHORR</t>
  </si>
  <si>
    <t>HUC FOREMAN E2 44 S</t>
  </si>
  <si>
    <t>HUC FORMAN E3 NO 40</t>
  </si>
  <si>
    <t>HUC FORMAN E3 NA 40</t>
  </si>
  <si>
    <t>HUC E3 NO TH CP 80</t>
  </si>
  <si>
    <t>HUC E3 NA TH CP 80</t>
  </si>
  <si>
    <t>HUC ETAPA3 NINO 84S</t>
  </si>
  <si>
    <t>HUC FORMAN E3 NO 90</t>
  </si>
  <si>
    <t>HUC ETAPA3 NINA 84S</t>
  </si>
  <si>
    <t>HUC FORMAN E3 NA 90</t>
  </si>
  <si>
    <t>HUC COTTON E3 60 NO</t>
  </si>
  <si>
    <t>HUC FORMAN E3 NO 60</t>
  </si>
  <si>
    <t>HUC BON US NO E3 99</t>
  </si>
  <si>
    <t>HUC BON US NA E3 99</t>
  </si>
  <si>
    <t>HUC COTTON E3 60 NA</t>
  </si>
  <si>
    <t>HUC FORMAN E3 NA 60</t>
  </si>
  <si>
    <t>HUC E4 NINA 36</t>
  </si>
  <si>
    <t>HUC E4 NINO 36</t>
  </si>
  <si>
    <t>HUC FORMAN E4 NO 40</t>
  </si>
  <si>
    <t>HUC FORMAN E4 NA 40</t>
  </si>
  <si>
    <t>HUC ETAPA4 NINO 84S</t>
  </si>
  <si>
    <t>HUC FORMAN E4 NO 90</t>
  </si>
  <si>
    <t>HUC BONUS NO E4 99</t>
  </si>
  <si>
    <t>HUG ED ESP E4 UX 30</t>
  </si>
  <si>
    <t>HUC ETAPA4 NINA 84S</t>
  </si>
  <si>
    <t>HUC FORMAN E4 NA 90</t>
  </si>
  <si>
    <t>HUC BONUS NA E4 99</t>
  </si>
  <si>
    <t>HUC COTTON E4 60 NO</t>
  </si>
  <si>
    <t>HUC FORMAN E4 NO 60</t>
  </si>
  <si>
    <t>HUC COTTON E4 60 NA</t>
  </si>
  <si>
    <t>HUC FORMAN E4 NA 60</t>
  </si>
  <si>
    <t>HUC E5 NINA 30</t>
  </si>
  <si>
    <t>HUC E5 NINO 30</t>
  </si>
  <si>
    <t>HUC FORMAN E5 NO 40</t>
  </si>
  <si>
    <t>HUC FORMAN E5 NA 40</t>
  </si>
  <si>
    <t>HUC ETAPA5 NINO 84S</t>
  </si>
  <si>
    <t>HUC FORMAN E5 NO 90</t>
  </si>
  <si>
    <t>HUC BONIS NO E5 99</t>
  </si>
  <si>
    <t>HUG ED ESP E5 UX 30</t>
  </si>
  <si>
    <t>HUC ETAPA5 NINA 84S</t>
  </si>
  <si>
    <t>HUC FORMAN E5 NA 90</t>
  </si>
  <si>
    <t>HUC BONUS NA E5 99</t>
  </si>
  <si>
    <t>HUC COTTON E5 60 NO</t>
  </si>
  <si>
    <t>HUC FORMAN E5 NO 60</t>
  </si>
  <si>
    <t>HUC COTTON E5 60 NA</t>
  </si>
  <si>
    <t>HUC FORMAN E5 NA 60</t>
  </si>
  <si>
    <t>HUC E6 NINA 30</t>
  </si>
  <si>
    <t>HUC E6 NINO 30</t>
  </si>
  <si>
    <t>HUC FORMAN E6 NO 40</t>
  </si>
  <si>
    <t>HUC FORMAN E6 NA 40</t>
  </si>
  <si>
    <t>HUC COTTON E6 60 NO</t>
  </si>
  <si>
    <t>HUC FORMAN E6 NO 60</t>
  </si>
  <si>
    <t>HUC COTTON E6 60 NA</t>
  </si>
  <si>
    <t>HUC FORMAN E6 NA 60</t>
  </si>
  <si>
    <t>HUC ETAPA6 NINO 84S</t>
  </si>
  <si>
    <t>HUC FORMAN E6 NO 90</t>
  </si>
  <si>
    <t>HUC E6 NINO 75</t>
  </si>
  <si>
    <t>HUC BONUS NO E6 99</t>
  </si>
  <si>
    <t>HUC ETAPA6 NINA 84S</t>
  </si>
  <si>
    <t>HUC FORMAN E6 NA 90</t>
  </si>
  <si>
    <t>HUC BONUS NA E6 99</t>
  </si>
  <si>
    <t>HUC E6 NINA 75</t>
  </si>
  <si>
    <t>HUC E7 NINA 30</t>
  </si>
  <si>
    <t>HUC E7 NINO 30</t>
  </si>
  <si>
    <t>HUC E7 NINA 75</t>
  </si>
  <si>
    <t>HUC E7 NINO 75</t>
  </si>
  <si>
    <t>KIT BIENVENIDA HUC</t>
  </si>
  <si>
    <t>KIT HOSPITAL ADVD</t>
  </si>
  <si>
    <t>KIT PANALERA HOSP</t>
  </si>
  <si>
    <t>HUC SUMF E4 NINO 90</t>
  </si>
  <si>
    <t>HUC SUMFES NO E4 90</t>
  </si>
  <si>
    <t>HUC MOV NA E4 90</t>
  </si>
  <si>
    <t>HUC SPORTS NA E4 90</t>
  </si>
  <si>
    <t>HUC BONUS NA E3 33</t>
  </si>
  <si>
    <t>HUC SUMF E4 NINA 90</t>
  </si>
  <si>
    <t>HUC SUMFES NA E4 90</t>
  </si>
  <si>
    <t>HUC FORMAN E4 NO 70</t>
  </si>
  <si>
    <t>HUC BONUS E4 NO 66</t>
  </si>
  <si>
    <t>HUC FORMAN E4 NA 70</t>
  </si>
  <si>
    <t>HUC BONUS E4 NA 66</t>
  </si>
  <si>
    <t>H ULTRAC E-5 AHORR</t>
  </si>
  <si>
    <t>HUC FORMAN E5 NO 31</t>
  </si>
  <si>
    <t>HUC FOREMAN E5 NO44</t>
  </si>
  <si>
    <t>HUC FOREMAN E5 NO46</t>
  </si>
  <si>
    <t>HUC E5 NO 46 OLIMP</t>
  </si>
  <si>
    <t>HUC BON E5 NO 44 TH</t>
  </si>
  <si>
    <t>HUC FORMAN E5 NA 31</t>
  </si>
  <si>
    <t>HUC FOREMAN E5 NA44</t>
  </si>
  <si>
    <t>HUC FOREMAN E5 NA46</t>
  </si>
  <si>
    <t>HUC E5 NA 46 OLIMP</t>
  </si>
  <si>
    <t>HUC BON E5 NA 44 TH</t>
  </si>
  <si>
    <t>HUC MOV NO E5 90</t>
  </si>
  <si>
    <t>HUC SPORTS NO E5 90</t>
  </si>
  <si>
    <t>HUC SUMF E5 NINO 90</t>
  </si>
  <si>
    <t>HUC HUGBOX E5 NO PT</t>
  </si>
  <si>
    <t>HUC MOV NA E5 90</t>
  </si>
  <si>
    <t>HUC SPORTS NA E5 90</t>
  </si>
  <si>
    <t>HUC SUM FS E5 NINA</t>
  </si>
  <si>
    <t>HUC HUGBOX E5 NA PT</t>
  </si>
  <si>
    <t>HUC BONUS E5 NO 66</t>
  </si>
  <si>
    <t>HUG ULTRCF E5 70 NA</t>
  </si>
  <si>
    <t>HUG ULTCNF E5 NA 70</t>
  </si>
  <si>
    <t>HUC BONUS E5 NA 66</t>
  </si>
  <si>
    <t>H ULTRAC E-6 AHORR</t>
  </si>
  <si>
    <t>HUC FORMAN E6 NO 31</t>
  </si>
  <si>
    <t>HUC FOREMAN E6 NO44</t>
  </si>
  <si>
    <t>HUC BON E6 NO 44 TH</t>
  </si>
  <si>
    <t>HUC FORMAN E6 NA 31</t>
  </si>
  <si>
    <t>HUC FOREMAN E6 NA44</t>
  </si>
  <si>
    <t>HUC BON E6 NA 44 TH</t>
  </si>
  <si>
    <t>HUC BONUS E6 NA 66</t>
  </si>
  <si>
    <t>HUC MOV NO E6 90</t>
  </si>
  <si>
    <t>HUC SPORTS NO E6 90</t>
  </si>
  <si>
    <t>HUC SUMF E6 NINO 90</t>
  </si>
  <si>
    <t>HUC HUGBOX E6 NO PT</t>
  </si>
  <si>
    <t>HUC MOV NA E6 90</t>
  </si>
  <si>
    <t>HUC SPORTS NA E6 90</t>
  </si>
  <si>
    <t>HUC SUMF E6 NINA 90</t>
  </si>
  <si>
    <t>HUC HUGBOX E6 NA PT</t>
  </si>
  <si>
    <t>HUC EPACK E3 NO 120</t>
  </si>
  <si>
    <t>HUC EPACK E3 NA 120</t>
  </si>
  <si>
    <t>HUC EPACK E4 NO 180</t>
  </si>
  <si>
    <t>HUC EPACK E4 NA 180</t>
  </si>
  <si>
    <t>HUC EPACK E5 NO 180</t>
  </si>
  <si>
    <t>HUC EPACK E5 NA 180</t>
  </si>
  <si>
    <t>HUC EPACK E6 NO 180</t>
  </si>
  <si>
    <t>HUC EPACK E6 NA 180</t>
  </si>
  <si>
    <t>HUC SPORTS NO E3 90</t>
  </si>
  <si>
    <t>HUC SUMF E3 NINO 90</t>
  </si>
  <si>
    <t>HUC SUMFES NO E3 90</t>
  </si>
  <si>
    <t>HUC MOV NA E3 90</t>
  </si>
  <si>
    <t>HUC SPORTS NA E3 90</t>
  </si>
  <si>
    <t>HUC SUMF E3 NINA 90</t>
  </si>
  <si>
    <t>HUC SUMFES NA E3 90</t>
  </si>
  <si>
    <t>HUC FORMAN E3 NO 70</t>
  </si>
  <si>
    <t>HUC BONUS E3 NO 66</t>
  </si>
  <si>
    <t>HUC FORMAN E3 NA 70</t>
  </si>
  <si>
    <t>HUC BONUS E3 NA 66</t>
  </si>
  <si>
    <t>H ULTRAC E-4 AHORR</t>
  </si>
  <si>
    <t>HUC FORMAN E4 NO 36</t>
  </si>
  <si>
    <t>HUC FORMAN E4 NO 44</t>
  </si>
  <si>
    <t>HUC FOREMAN E4 NO46</t>
  </si>
  <si>
    <t>HUC E4 NO 46 OLIMP</t>
  </si>
  <si>
    <t>HUC BON E4 NO 44 TH</t>
  </si>
  <si>
    <t>HUC FORMAN E4 NA 36</t>
  </si>
  <si>
    <t>HUC FORMAN E4 NA 44</t>
  </si>
  <si>
    <t>HUC FOREMAN E4 NA46</t>
  </si>
  <si>
    <t>HUC E4 NA 46 OLIMP</t>
  </si>
  <si>
    <t>HUC BON E4 NA 44 TH</t>
  </si>
  <si>
    <t>HUC MOV NO E4 90</t>
  </si>
  <si>
    <t>HUC SPORTS NO E4 90</t>
  </si>
  <si>
    <t>HUC BONUS NO E3 33</t>
  </si>
  <si>
    <t>HUG. ULTRACONF R-N</t>
  </si>
  <si>
    <t>HUC RN MTFLAP 24USX</t>
  </si>
  <si>
    <t>HUC FOREMAN E2 UX40</t>
  </si>
  <si>
    <t>HUC FOREMAN E2 46</t>
  </si>
  <si>
    <t>H ULTRAC E-3 AHORR</t>
  </si>
  <si>
    <t>HUC FORMAN E3 NO 36</t>
  </si>
  <si>
    <t>HUC FORMAN NO E3 44</t>
  </si>
  <si>
    <t>HUC FOREMAN E3 NO46</t>
  </si>
  <si>
    <t>HUC E3 NO 46 OLIMP</t>
  </si>
  <si>
    <t>HUC BON E3 NO 44 TH</t>
  </si>
  <si>
    <t>HUC FORMAN E3 NA 36</t>
  </si>
  <si>
    <t>HUC FORMAN E3 NA 44</t>
  </si>
  <si>
    <t>HUC FOREMAN E3 NA46</t>
  </si>
  <si>
    <t>HUC E3 NA 46 OLIMP</t>
  </si>
  <si>
    <t>HUC BON E3 NA 44 TH</t>
  </si>
  <si>
    <t>HUC MOV NO E3 90</t>
  </si>
  <si>
    <t>OA HUC E2 40SX2 UNX</t>
  </si>
  <si>
    <t>HUC MFLEX E2 60S MX</t>
  </si>
  <si>
    <t>HUGG ULTRACONF E3</t>
  </si>
  <si>
    <t>HUC MFLEX E3 60S NA</t>
  </si>
  <si>
    <t>HUC MFLEX E3 60S NO</t>
  </si>
  <si>
    <t>HUGG ULTRACONF E4</t>
  </si>
  <si>
    <t>HUGG ULTRACONF E5</t>
  </si>
  <si>
    <t>HUC COMFMO 28 E5 NO</t>
  </si>
  <si>
    <t>HUC COMFMO 28 E5 NA</t>
  </si>
  <si>
    <t>HUC CM NVO E5 NA 31</t>
  </si>
  <si>
    <t>HUC CM NVO E5 NA 90</t>
  </si>
  <si>
    <t>HUC CM NVO E5 NO 60</t>
  </si>
  <si>
    <t>HUC ETAPA6 NINO 62S</t>
  </si>
  <si>
    <t>HUC CM NVO E6 NA 90</t>
  </si>
  <si>
    <t>HUC ETAPA6 NINA 62S</t>
  </si>
  <si>
    <t>HUC COMFMO 28 E6 NO</t>
  </si>
  <si>
    <t>HUG EP E1 40 S</t>
  </si>
  <si>
    <t>HUG EP E2 40 S</t>
  </si>
  <si>
    <t>HUG ECO PROCT E3 36</t>
  </si>
  <si>
    <t>HUG ECO PROCT E4 36</t>
  </si>
  <si>
    <t>HUG ECO PROCT E5 32</t>
  </si>
  <si>
    <t>HUG ECO PROCT E6 32</t>
  </si>
  <si>
    <t>HUG EP E3 40 S</t>
  </si>
  <si>
    <t>HUG EP E4 40 S</t>
  </si>
  <si>
    <t>HUG EP E5 40 S</t>
  </si>
  <si>
    <t>HUG EP E6 40 S</t>
  </si>
  <si>
    <t>ECO NATURAL RN-E1</t>
  </si>
  <si>
    <t>ECO NAT 40 RN POLI</t>
  </si>
  <si>
    <t>OA HUG ECO E1 40 TH</t>
  </si>
  <si>
    <t>OA HUG ECO E2 40 TH</t>
  </si>
  <si>
    <t>OA HUG ECO E3 40 TH</t>
  </si>
  <si>
    <t>OA HUG ECO E4 40 TH</t>
  </si>
  <si>
    <t>OA HUG ECO E5 40 TH</t>
  </si>
  <si>
    <t>OA HUG ECO E6 40 TH</t>
  </si>
  <si>
    <t>ECO NATURAL ETAPA 2</t>
  </si>
  <si>
    <t>ECO NAT 40 E2 POLI</t>
  </si>
  <si>
    <t>ECO NATURAL ETAPA 5</t>
  </si>
  <si>
    <t>ECO NAT 40 E5 POLI</t>
  </si>
  <si>
    <t>ECO NAT HUG RN E1</t>
  </si>
  <si>
    <t>ECO NAT HUG E2 40S</t>
  </si>
  <si>
    <t>ECO NAT HUG E3 40S</t>
  </si>
  <si>
    <t>ECO NAT HUG E4 33S</t>
  </si>
  <si>
    <t>ECO NAT HUG E5 33S</t>
  </si>
  <si>
    <t>HUG EP RN E1 UN 160</t>
  </si>
  <si>
    <t>HUG EP E2 UN 160</t>
  </si>
  <si>
    <t>HDP E4 NO</t>
  </si>
  <si>
    <t>HDP E4 NA</t>
  </si>
  <si>
    <t>H ALL ARND E4 UX 40</t>
  </si>
  <si>
    <t>H ALL ARND E5 UX 40</t>
  </si>
  <si>
    <t>HUG HAA E5 OP 90</t>
  </si>
  <si>
    <t>H ALL AROUND E5 90</t>
  </si>
  <si>
    <t>HUG ALLAROUND E5 UN</t>
  </si>
  <si>
    <t>H ALL ARND E6 UX 44</t>
  </si>
  <si>
    <t>H ALL ARND E6 UX 40</t>
  </si>
  <si>
    <t>HUG HAA E6 OP 90</t>
  </si>
  <si>
    <t>H ALL ARND E6 UX 90</t>
  </si>
  <si>
    <t>PTE HALL ARD E6UX30</t>
  </si>
  <si>
    <t>HALL AROUND E6 UX 3</t>
  </si>
  <si>
    <t xml:space="preserve">H ALL AROUND E4 90 </t>
  </si>
  <si>
    <t>HUG ALLAROUND E4 UN</t>
  </si>
  <si>
    <t>HU ALLARND E7 UX 40</t>
  </si>
  <si>
    <t>HUG HAA E7 OP 90</t>
  </si>
  <si>
    <t>HUG ALLARD E7 UX 90</t>
  </si>
  <si>
    <t>HUG ALLARO E7 UX 90</t>
  </si>
  <si>
    <t>H ALL ARND E3 UX 40</t>
  </si>
  <si>
    <t>H ALL ARND E3 UX 44</t>
  </si>
  <si>
    <t>HUG ALLROD E3 40 PC</t>
  </si>
  <si>
    <t>H ALL ARND E3 UX 90</t>
  </si>
  <si>
    <t>PTE HALL ARD E3UX30</t>
  </si>
  <si>
    <t>H ALL ARND E3 UX 46</t>
  </si>
  <si>
    <t>H ALL ARND E4 UX 44</t>
  </si>
  <si>
    <t>HUG ALLROD E4 40 PC</t>
  </si>
  <si>
    <t>HG ALLROUD E4 UX 90</t>
  </si>
  <si>
    <t>H ALL ARND E4 UX 46</t>
  </si>
  <si>
    <t>H ALL ARND E5 UX 44</t>
  </si>
  <si>
    <t>HUG ALLROD E5 40 PC</t>
  </si>
  <si>
    <t>H ALL ARND E5 UX 46</t>
  </si>
  <si>
    <t>HUG ALLROD E6 40 PC</t>
  </si>
  <si>
    <t>H ALL ARND E6 UX 46</t>
  </si>
  <si>
    <t>H ALL ARND OA E3 90</t>
  </si>
  <si>
    <t>H ALLAROND OA E4 90</t>
  </si>
  <si>
    <t>H ALLAROND OA E5 90</t>
  </si>
  <si>
    <t>H ALLAROND OA E6 90</t>
  </si>
  <si>
    <t>HALL AROUND E3 UX 3</t>
  </si>
  <si>
    <t>HALL AROUND E4 UX 3</t>
  </si>
  <si>
    <t>HALL AROUND E5 UX 3</t>
  </si>
  <si>
    <t>H ALL ARND E4 UX 80</t>
  </si>
  <si>
    <t>H ALL ARND E5 UX 80</t>
  </si>
  <si>
    <t>H ALLROUND E5 UX 60</t>
  </si>
  <si>
    <t>H ALLROUND E6 UX 60</t>
  </si>
  <si>
    <t>H ALL ARND E6 UX 80</t>
  </si>
  <si>
    <t>KBBM GDE 40S</t>
  </si>
  <si>
    <t>KBBM JBO 40S</t>
  </si>
  <si>
    <t>KBBM XJBO 40S</t>
  </si>
  <si>
    <t>KBBM JBO 80S</t>
  </si>
  <si>
    <t>KBBM XJBO 80S</t>
  </si>
  <si>
    <t>KBB AUTOAJUS 40 MED</t>
  </si>
  <si>
    <t>KBB MOVILASTIC M 44</t>
  </si>
  <si>
    <t>KBB MOVILAST MD 46</t>
  </si>
  <si>
    <t>KBB MOVILASTIC G 44</t>
  </si>
  <si>
    <t>KBB MOVILAST GD 46</t>
  </si>
  <si>
    <t>KBB MOVILASTIC J 44</t>
  </si>
  <si>
    <t>KBB MOVILAST JM 46</t>
  </si>
  <si>
    <t>KBB MOVILASTI XJ 44</t>
  </si>
  <si>
    <t>KBB MOVILASTIC G 4S</t>
  </si>
  <si>
    <t>KBB MOVILASTIC J 4S</t>
  </si>
  <si>
    <t>NAT TOUCH UNI RN120</t>
  </si>
  <si>
    <t>NAT TOUCH UN RN 240</t>
  </si>
  <si>
    <t>NAT TOUCH E1 120S T</t>
  </si>
  <si>
    <t>NAT TOUCH UN E1 120</t>
  </si>
  <si>
    <t>NAT TOUCH UN E1 240</t>
  </si>
  <si>
    <t>NAT TOUCH E2 120S T</t>
  </si>
  <si>
    <t>NAT TOUCH UN E2 120</t>
  </si>
  <si>
    <t>NAT TOUCH UN E2 240</t>
  </si>
  <si>
    <t>NAT TOUCH E3 100S T</t>
  </si>
  <si>
    <t>NAT TOUCH UN E3 100</t>
  </si>
  <si>
    <t>NAT TOUCH UN E3 250</t>
  </si>
  <si>
    <t>NAT TOUCH E4 100S T</t>
  </si>
  <si>
    <t>NAT TOUCH UN E4 100</t>
  </si>
  <si>
    <t>NAT TOUCH UN E4 250</t>
  </si>
  <si>
    <t>NAT TOUCH E5 100S T</t>
  </si>
  <si>
    <t>NAT TOUCH UN E5 100</t>
  </si>
  <si>
    <t>NAT TOUCH UN E5 250</t>
  </si>
  <si>
    <t>NAT TOUCH E6 100S T</t>
  </si>
  <si>
    <t>NAT TOUCH UN E6 100</t>
  </si>
  <si>
    <t>NAT TOUCH UN E6 250</t>
  </si>
  <si>
    <t>HS RN SOFTCARE 38S</t>
  </si>
  <si>
    <t>HUG SUP RN 40 UNI</t>
  </si>
  <si>
    <t>HS PREMATURO 30 UNI</t>
  </si>
  <si>
    <t>H SUP PREMATURO 30S</t>
  </si>
  <si>
    <t>HUG SUP EME RN 32</t>
  </si>
  <si>
    <t>HS PLATINO RN 84 WP</t>
  </si>
  <si>
    <t>HUG SUP RN 84 UNI</t>
  </si>
  <si>
    <t>HS PLATINO E1 84 WP</t>
  </si>
  <si>
    <t>HUG SUP E1 84 UNI</t>
  </si>
  <si>
    <t>HUG SUP E1 40 UNI</t>
  </si>
  <si>
    <t>HUG SUP E1 120 UNI</t>
  </si>
  <si>
    <t>HS E1 SOFTCARE 38S</t>
  </si>
  <si>
    <t>HUG SUP E2 120 UNI</t>
  </si>
  <si>
    <t>HUG SUP E2 AVEN BON</t>
  </si>
  <si>
    <t>HUG SUP E2 40 UNI</t>
  </si>
  <si>
    <t>HUG SUP EME E1 28</t>
  </si>
  <si>
    <t>HUG SUP EME E2 26</t>
  </si>
  <si>
    <t>HUG SUP E2 84 UNI</t>
  </si>
  <si>
    <t>HUGGIES SUPREME E3</t>
  </si>
  <si>
    <t>HUG SUP E3 36 UNI</t>
  </si>
  <si>
    <t>HUG SUP E3 120 UNI</t>
  </si>
  <si>
    <t>HUG SUP E3 84 UNI</t>
  </si>
  <si>
    <t>HUGGIES SUPREME E4</t>
  </si>
  <si>
    <t>HUG SUP E4 36 UNI</t>
  </si>
  <si>
    <t>HUG SUP E4 120 UNI</t>
  </si>
  <si>
    <t>HUG SUP E4 84 UNI</t>
  </si>
  <si>
    <t>HUGGIES SUPREME E5</t>
  </si>
  <si>
    <t>HUG SUP E5 36 UNI</t>
  </si>
  <si>
    <t>HUG SUP E5 120 UNI</t>
  </si>
  <si>
    <t>HUGSUP PLA STE E5NA</t>
  </si>
  <si>
    <t>HUG SUP E5 84 UNI</t>
  </si>
  <si>
    <t>HUG SUP E6 84 UNI</t>
  </si>
  <si>
    <t>HUG SUP E6 120 UNI</t>
  </si>
  <si>
    <t>HUG SUP E6 NO AVENA</t>
  </si>
  <si>
    <t>HUG SUP E6 36 UNI</t>
  </si>
  <si>
    <t>OA HS RN 40 M 4 JAB</t>
  </si>
  <si>
    <t>OA HS E3 36 M 4 JAB</t>
  </si>
  <si>
    <t>HS RN ALMEND 38 UNI</t>
  </si>
  <si>
    <t>HUG SUPR RN UNI 38S</t>
  </si>
  <si>
    <t>HUG SUP STEL RN 38S</t>
  </si>
  <si>
    <t>OA HSP RN 38 THS 80</t>
  </si>
  <si>
    <t>HS OFERTA ARMADA RN</t>
  </si>
  <si>
    <t>HS RN UNISEX 84S</t>
  </si>
  <si>
    <t>HS RN ALMEND 28 UNI</t>
  </si>
  <si>
    <t>HS E4 NA 36 ALMENDR</t>
  </si>
  <si>
    <t>HUG SUPR E4 NNA 36S</t>
  </si>
  <si>
    <t>HUG SUP STE E4 36 U</t>
  </si>
  <si>
    <t>HUG SUP E4 AVENA NO</t>
  </si>
  <si>
    <t>HS E4 NO 120 ALMEND</t>
  </si>
  <si>
    <t>HUG SUP AL E4 NO MA</t>
  </si>
  <si>
    <t>HUG SUP E4 NINO 120</t>
  </si>
  <si>
    <t>HUG SUP PLAT E4 NO</t>
  </si>
  <si>
    <t>HUGSUP PLA STE E4NO</t>
  </si>
  <si>
    <t>HUG SUP E4 AVENA NA</t>
  </si>
  <si>
    <t>HS E4 NA 120 ALMEND</t>
  </si>
  <si>
    <t>HUG SUP AL E4 NA MA</t>
  </si>
  <si>
    <t>HUG SUP E4 NINA 120</t>
  </si>
  <si>
    <t>HUG SUP PLAT E4 NA</t>
  </si>
  <si>
    <t>HUGSUP PLA STE E4NA</t>
  </si>
  <si>
    <t>HS E4 NINO SAMS 84S</t>
  </si>
  <si>
    <t>HS E4 NO 84 CITY</t>
  </si>
  <si>
    <t>HS E4 NO 84 ALMENDR</t>
  </si>
  <si>
    <t>HUG SUPR E4 NINO 84</t>
  </si>
  <si>
    <t>HS PLATINO E4 84 WP</t>
  </si>
  <si>
    <t>HS E4 NINA SAMS 84S</t>
  </si>
  <si>
    <t>HS E4 NA 84 CITY</t>
  </si>
  <si>
    <t>HS E4 NA 84 CAM IMG</t>
  </si>
  <si>
    <t>HS E4 NA 84 ALMENDR</t>
  </si>
  <si>
    <t>HUG SUPR E4 NINA 84</t>
  </si>
  <si>
    <t>HS E5 NO 36 ALMENDR</t>
  </si>
  <si>
    <t>HUG SUPR E5 NNO 36S</t>
  </si>
  <si>
    <t>HUG SUP STE E536 NI</t>
  </si>
  <si>
    <t>HS E5 NA 36 ALMENDR</t>
  </si>
  <si>
    <t>HUG SUPR E5 NNA 36S</t>
  </si>
  <si>
    <t>HUG SUP STE E5 36S</t>
  </si>
  <si>
    <t>HUG SUP E5 AVENA NO</t>
  </si>
  <si>
    <t>HS E5 NO 120 ALMEND</t>
  </si>
  <si>
    <t>HUG SUP AL E5 NA MA</t>
  </si>
  <si>
    <t>HUG SUP E5 NINO 120</t>
  </si>
  <si>
    <t>HUG SUP PLAT E5 NO</t>
  </si>
  <si>
    <t>H SUP PLA STE E5 NO</t>
  </si>
  <si>
    <t>HS PLA ST E5 NA 120</t>
  </si>
  <si>
    <t>HUG SUP E5 AVENA NA</t>
  </si>
  <si>
    <t>HS E5 NA 120 ALMEND</t>
  </si>
  <si>
    <t>HUG SUP E5 NINA 120</t>
  </si>
  <si>
    <t>HUG SUP PLAT E5 NA</t>
  </si>
  <si>
    <t>HS E5 NINO SAMS 84S</t>
  </si>
  <si>
    <t>HS E5 NO 84 ALMENDR</t>
  </si>
  <si>
    <t>HUG SUPR E5 NINO 84</t>
  </si>
  <si>
    <t>HUGSUP PLA STE E5NO</t>
  </si>
  <si>
    <t>HS PLATINO E5 84 WP</t>
  </si>
  <si>
    <t>HS E5 NINA SAMS 84S</t>
  </si>
  <si>
    <t>HS E5 NA 84 CITY</t>
  </si>
  <si>
    <t>HS E5 NA 84 CAM IMG</t>
  </si>
  <si>
    <t>HS E5 NA 84 ALMENDR</t>
  </si>
  <si>
    <t>HUG SUPR E5 NINA 84</t>
  </si>
  <si>
    <t>HS E6 NINO SAMS 84S</t>
  </si>
  <si>
    <t>HS E6 NO 84 ALMENDR</t>
  </si>
  <si>
    <t>HUG SUPR E6 NINO 84</t>
  </si>
  <si>
    <t>HUGSUP PLA STE E6NO</t>
  </si>
  <si>
    <t>HS E6 NINA SAMS 84S</t>
  </si>
  <si>
    <t>HS E6 NA 84 ALMENDR</t>
  </si>
  <si>
    <t>HUG SUPR E6 NINA 84</t>
  </si>
  <si>
    <t>HUGSUP PLA STE F6NO</t>
  </si>
  <si>
    <t>HS PLATINO E6 84 WP</t>
  </si>
  <si>
    <t>HS E6 NO 36 ALMENDR</t>
  </si>
  <si>
    <t>HUG SUPR E6 NNO 36S</t>
  </si>
  <si>
    <t>HUG SUP STE E6 36S</t>
  </si>
  <si>
    <t>HUG SUP E6 NA AVENA</t>
  </si>
  <si>
    <t>HS E6 NA 36 ALMENDR</t>
  </si>
  <si>
    <t>HUG SUPR E6 NNA 36S</t>
  </si>
  <si>
    <t>HUG SUP STE E636 NA</t>
  </si>
  <si>
    <t>HUG SUP E6 AVENA NO</t>
  </si>
  <si>
    <t>HS E6 NO 120 ALMEND</t>
  </si>
  <si>
    <t>HUG SUP E6 NINO 120</t>
  </si>
  <si>
    <t>HUG SUP AL E6 NO MA</t>
  </si>
  <si>
    <t>HUG SUP PLAT E6 NO</t>
  </si>
  <si>
    <t>H SUP PLA STE E6 NO</t>
  </si>
  <si>
    <t>HS PLA ST E6 NA 120</t>
  </si>
  <si>
    <t>HUG SUP E6 AVENA NA</t>
  </si>
  <si>
    <t>HS E6 NA 120 ALMEND</t>
  </si>
  <si>
    <t>HUG SUP E6 NINA 120</t>
  </si>
  <si>
    <t>HUG SUP AL E6 NA</t>
  </si>
  <si>
    <t>HUG SUP PLAT E6 NA</t>
  </si>
  <si>
    <t>KIT BIENVENIDA HS P</t>
  </si>
  <si>
    <t>HS E1 SOFTCARE 24</t>
  </si>
  <si>
    <t>HS E1 AVE 3PL SAMS</t>
  </si>
  <si>
    <t>HS E2 SOFTCARE 38</t>
  </si>
  <si>
    <t>HS RN USEX AV B 3PL</t>
  </si>
  <si>
    <t>HS RN SOFTCARE 24</t>
  </si>
  <si>
    <t>HS PLATINO E2 84 WP</t>
  </si>
  <si>
    <t>HUG SUPR RN UNI 84S</t>
  </si>
  <si>
    <t>HUGGIES SUPREME E1</t>
  </si>
  <si>
    <t>HS E1 ALMEND 40 UNI</t>
  </si>
  <si>
    <t>HUG SUP AL E1 120 M</t>
  </si>
  <si>
    <t>HUG SUPR E1 UNI 120</t>
  </si>
  <si>
    <t>HUC SUP E1 U 120 CO</t>
  </si>
  <si>
    <t>HUG SUP PLAT E1 COS</t>
  </si>
  <si>
    <t>HUG SUPREME E1 84S</t>
  </si>
  <si>
    <t>HS E1 ALMEND 28 CIT</t>
  </si>
  <si>
    <t>HS E1 ALMEND 28 UNI</t>
  </si>
  <si>
    <t>HUG SUPR E1 UNI 84S</t>
  </si>
  <si>
    <t>HS E1 ALMEND 38 UNI</t>
  </si>
  <si>
    <t>HUG SUPR E1 UNI 38S</t>
  </si>
  <si>
    <t>HUG SUP STEL E1 38S</t>
  </si>
  <si>
    <t>OA HSP E1 38 THS 80</t>
  </si>
  <si>
    <t>HS OFERTA ARMADA E1</t>
  </si>
  <si>
    <t>HUG SUP E2 AVENA</t>
  </si>
  <si>
    <t>HS E2 ALMEND 40 UNI</t>
  </si>
  <si>
    <t>HUG SUPR E2 UNI 120</t>
  </si>
  <si>
    <t>HUG SUP AL E2 120 M</t>
  </si>
  <si>
    <t>HUG SUP E2 U 120 CO</t>
  </si>
  <si>
    <t>HUG SUP PLAT E2 COS</t>
  </si>
  <si>
    <t>HS E2 POCKET UNI 38</t>
  </si>
  <si>
    <t>HS E2 ALMEND 38 UNI</t>
  </si>
  <si>
    <t>HUG SUPR E2 UNI 38S</t>
  </si>
  <si>
    <t>HUG SUP STEL E2 38S</t>
  </si>
  <si>
    <t>BABY BOX SUPREME</t>
  </si>
  <si>
    <t>OA HSP E2 38 THS 80</t>
  </si>
  <si>
    <t>HS OFERTA ARMADA E2</t>
  </si>
  <si>
    <t>HUG SUPREME E2 84S</t>
  </si>
  <si>
    <t>HS E2 ALMEND 28 CIT</t>
  </si>
  <si>
    <t>HS E2 ALMEND 28 UNI</t>
  </si>
  <si>
    <t>HUG SUPR E2 UNI 84S</t>
  </si>
  <si>
    <t>HS E3 NO 36 ALMENDR</t>
  </si>
  <si>
    <t>HUG SUPR E3 NO 36S</t>
  </si>
  <si>
    <t>HS E3 NA 36 ALMENDR</t>
  </si>
  <si>
    <t>HUG SUPREME E3 36 S</t>
  </si>
  <si>
    <t>HUG SUP E3 AVENA NO</t>
  </si>
  <si>
    <t>HS E3 NO 120 ALMEND</t>
  </si>
  <si>
    <t>HUG SUP AL E3 NO MA</t>
  </si>
  <si>
    <t>HUG SUPR E3 NO 120</t>
  </si>
  <si>
    <t xml:space="preserve">HUG SUP PLAT E3 NO </t>
  </si>
  <si>
    <t>HUG SUP E3 AVENA NA</t>
  </si>
  <si>
    <t>HS E3 NA 120 ALMEND</t>
  </si>
  <si>
    <t>HUG SUP AL E3 NA MA</t>
  </si>
  <si>
    <t>HUG SUP E3 120 S</t>
  </si>
  <si>
    <t>HUG SUP PLAT E3 NA</t>
  </si>
  <si>
    <t>HS E3 NINO SAMS 84</t>
  </si>
  <si>
    <t>HS E3 NO 84 CAM IMG</t>
  </si>
  <si>
    <t>HS E3 NO 84 ALMENDR</t>
  </si>
  <si>
    <t>HUG SUPR E3 NO 84S</t>
  </si>
  <si>
    <t>HS PLATINO E3 84 WP</t>
  </si>
  <si>
    <t>HS E3 NINA SAMS 84</t>
  </si>
  <si>
    <t>HS E3 NA 84 CITY</t>
  </si>
  <si>
    <t>HS E3 NA 84 ALMENDR</t>
  </si>
  <si>
    <t xml:space="preserve">HUG SUP E3 NINA 84 </t>
  </si>
  <si>
    <t>HS E4 NO 36 ALMENDR</t>
  </si>
  <si>
    <t>HUG SUPR E4 NNO 36S</t>
  </si>
  <si>
    <t>HUG SUP STE E4 36S</t>
  </si>
  <si>
    <t>KIRKLAND E1-E2 BP</t>
  </si>
  <si>
    <t>KIRKLAND E3 BP</t>
  </si>
  <si>
    <t>KIRKLAND E4 BP</t>
  </si>
  <si>
    <t>KIRKLAND E5 BP</t>
  </si>
  <si>
    <t>KIRKLAND E6 BP</t>
  </si>
  <si>
    <t>DEPEND PRED</t>
  </si>
  <si>
    <t>DEPEND PREDOBLA 10S</t>
  </si>
  <si>
    <t>DEPEND PRED AHORR</t>
  </si>
  <si>
    <t>DEPEND PREDOBLA 18S</t>
  </si>
  <si>
    <t>DEPEND PLEN NOC MD</t>
  </si>
  <si>
    <t>DEP PNL NOC MD 12</t>
  </si>
  <si>
    <t>DEP PAN NOC MD 10S</t>
  </si>
  <si>
    <t>DPEND PLEN NOC GD B</t>
  </si>
  <si>
    <t>DEP PNL NOC GD12S</t>
  </si>
  <si>
    <t>DEP PAN NOC GD 10S</t>
  </si>
  <si>
    <t>D PLENITUD MD 10S</t>
  </si>
  <si>
    <t>DEPEND PLEN MD 10S</t>
  </si>
  <si>
    <t>DEP PLEN MD MAS TH</t>
  </si>
  <si>
    <t>D PLENITUD GD 10S</t>
  </si>
  <si>
    <t>DEPEND PLEN GD 10S</t>
  </si>
  <si>
    <t>DEP PLE GD MAS TH</t>
  </si>
  <si>
    <t>DEP PLENITUD MED 30</t>
  </si>
  <si>
    <t>DEPEND PLE MD 30S</t>
  </si>
  <si>
    <t>DEPEND PLEN MD 30S</t>
  </si>
  <si>
    <t>RI CORTEBAJO MD 10S</t>
  </si>
  <si>
    <t>DEP RI CORTEB MD 12</t>
  </si>
  <si>
    <t>DEP RI COR B MED 15</t>
  </si>
  <si>
    <t>DEPEND C BAJO MD 15</t>
  </si>
  <si>
    <t>DEP RI CORTEB MED14</t>
  </si>
  <si>
    <t>RI CORTEBAJO GD 10S</t>
  </si>
  <si>
    <t>DEP RI CORTEB GD 12</t>
  </si>
  <si>
    <t>DEP RI COR B GD 15</t>
  </si>
  <si>
    <t>DEPEND CBAJO GD 15</t>
  </si>
  <si>
    <t>DEP RI CORTE GDE 14</t>
  </si>
  <si>
    <t>RI MUJER MD 10S B</t>
  </si>
  <si>
    <t>DEP RI MUJER MD 12S</t>
  </si>
  <si>
    <t>DEP RI MUJ MD 12WW</t>
  </si>
  <si>
    <t>DEP RI MUJER MED 15</t>
  </si>
  <si>
    <t>DEPEND MUJ MD 15</t>
  </si>
  <si>
    <t>DEP RI MUJ MD 15WW</t>
  </si>
  <si>
    <t>RI MUJER GD 10S B</t>
  </si>
  <si>
    <t>DEP RI MUJER GD 12S</t>
  </si>
  <si>
    <t>DEP RI MUJ GD 12WW</t>
  </si>
  <si>
    <t>DEP RI MUJER GD 15</t>
  </si>
  <si>
    <t>DEPEND MUJ GD 15</t>
  </si>
  <si>
    <t>DEP RI MUJ GD 15WW</t>
  </si>
  <si>
    <t>RI UNISEX MED 10</t>
  </si>
  <si>
    <t>DEP RI UNISEX MD 12</t>
  </si>
  <si>
    <t>DEP DER RI UNI MD12</t>
  </si>
  <si>
    <t>DEPND RI UNIS MD 15</t>
  </si>
  <si>
    <t>DEPEND UNSEX MD 15</t>
  </si>
  <si>
    <t>DEP DER RI UNI MD15</t>
  </si>
  <si>
    <t>RI UNISEX GDE 10</t>
  </si>
  <si>
    <t>DEP RI UNISEX GD12S</t>
  </si>
  <si>
    <t>DEP DER RI UNI GD12</t>
  </si>
  <si>
    <t>DEP RI UNIS GD 15</t>
  </si>
  <si>
    <t>DEPEND UNSEX GD 15</t>
  </si>
  <si>
    <t>DEP DER RI UNI GD15</t>
  </si>
  <si>
    <t>DEPEND MUJER CPMD10</t>
  </si>
  <si>
    <t>DEPEND MUJER CPGD10</t>
  </si>
  <si>
    <t>DEP RI MUJER MD 28S</t>
  </si>
  <si>
    <t>DEP RI MUJ MD 28WW</t>
  </si>
  <si>
    <t>DEP RI MUJER GD 28S</t>
  </si>
  <si>
    <t>DEP RI MUJ GD 28WW</t>
  </si>
  <si>
    <t>DEP RI MUJ SEN MD28</t>
  </si>
  <si>
    <t>DEP RI MUJSEN GD28</t>
  </si>
  <si>
    <t>DEP RI MUJ SENGDE28</t>
  </si>
  <si>
    <t>PNL OXI COBRE MD 12</t>
  </si>
  <si>
    <t>PNLOXIDOCOBREMD10S</t>
  </si>
  <si>
    <t>PNL OXI COBRE GD 12</t>
  </si>
  <si>
    <t xml:space="preserve">PNLOXIDOCOBREGD10S </t>
  </si>
  <si>
    <t>DEPEND NOCTURNO MED</t>
  </si>
  <si>
    <t>DEPEND RI NOCT MD 8</t>
  </si>
  <si>
    <t>DEP RI NOCT MD8</t>
  </si>
  <si>
    <t>DEP RI NOCT MD 10S</t>
  </si>
  <si>
    <t>DEPRI NOC SC MD 22S</t>
  </si>
  <si>
    <t>DEPEND NOCTURNO GDE</t>
  </si>
  <si>
    <t>DEPEND RI NOCT GD8</t>
  </si>
  <si>
    <t>DEP RI NOC GD 8</t>
  </si>
  <si>
    <t>DEP RI NOCT GD 10S</t>
  </si>
  <si>
    <t>DEPRI NOC SC GD 22S</t>
  </si>
  <si>
    <t>DEP RI MUJER MD24</t>
  </si>
  <si>
    <t>DEP RI MUJ MD 24WW</t>
  </si>
  <si>
    <t>DEPEND MUJER MD 20</t>
  </si>
  <si>
    <t xml:space="preserve">DEP RI MUJER GD24 </t>
  </si>
  <si>
    <t>DEP RI MUJ GD 24WW</t>
  </si>
  <si>
    <t>DEP RI UNISEX MD 24</t>
  </si>
  <si>
    <t>DEP RI UNISEX GD 24</t>
  </si>
  <si>
    <t>DEP RI CORTEB MD 24</t>
  </si>
  <si>
    <t>DEP RI CORTEB GD 24</t>
  </si>
  <si>
    <t>DEP PAN NOC MD 20S</t>
  </si>
  <si>
    <t>DEP PAN NOC GD 20S</t>
  </si>
  <si>
    <t>TOALLA FEM SUPER 24</t>
  </si>
  <si>
    <t xml:space="preserve">FEMENINE SUPER 24S </t>
  </si>
  <si>
    <t>DEP DER RI UNI MD24</t>
  </si>
  <si>
    <t>DEP DER RI UNI GD24</t>
  </si>
  <si>
    <t>FEMENINE ANATOMICA</t>
  </si>
  <si>
    <t>DEP TO FEM ANAT 10S</t>
  </si>
  <si>
    <t>FEMENINE ANATOM 10S</t>
  </si>
  <si>
    <t>FEMENINE ANAT CA</t>
  </si>
  <si>
    <t>DEP TO FEM MANZ 10S</t>
  </si>
  <si>
    <t>FEMENINE MANZ 10S</t>
  </si>
  <si>
    <t>DEPEND FEM SUPER 8</t>
  </si>
  <si>
    <t>TOALLA FEM SUP 8S</t>
  </si>
  <si>
    <t>FEMENINE SUPER 8S</t>
  </si>
  <si>
    <t>TOA FEM SUP 8MAS2</t>
  </si>
  <si>
    <t>FEMENINE SUPER 8-2S</t>
  </si>
  <si>
    <t>FEMENINE PANTY</t>
  </si>
  <si>
    <t>DEP FEM PANTY 20S</t>
  </si>
  <si>
    <t>DEP PANTY DERMA 40S</t>
  </si>
  <si>
    <t>FEMENINE PANTY 20S</t>
  </si>
  <si>
    <t>FEMENINE LARGA</t>
  </si>
  <si>
    <t>TOALLA FEM LARGA 10</t>
  </si>
  <si>
    <t>FEMENINE LARGA 10S</t>
  </si>
  <si>
    <t>DEP T FEM LAR10MAS2</t>
  </si>
  <si>
    <t>TOALLADERMALARGO10S</t>
  </si>
  <si>
    <t>DPRO PRED GEL</t>
  </si>
  <si>
    <t>DIAPRO PRED GEL 10S</t>
  </si>
  <si>
    <t>DIAPRO PRED GEL 40S</t>
  </si>
  <si>
    <t>PREDOB MEMB MARK 40</t>
  </si>
  <si>
    <t>DPRO CONFORT MED 10</t>
  </si>
  <si>
    <t>DIAPRO PANAL MD 10S</t>
  </si>
  <si>
    <t>DIAPRO PANAL MD-TH</t>
  </si>
  <si>
    <t>DIAPRO PANAL MD 12S</t>
  </si>
  <si>
    <t>DIAP PNL MD EMB SUP</t>
  </si>
  <si>
    <t>DPRO CONFORT GDE 10</t>
  </si>
  <si>
    <t>DIAPRO PANAL GD 10S</t>
  </si>
  <si>
    <t>DIAPRO PANAL GD TH</t>
  </si>
  <si>
    <t>DIAPRO PANAL GD 12S</t>
  </si>
  <si>
    <t>DIAP PML GD EMB SUP</t>
  </si>
  <si>
    <t>DPRO PANTS MED 10</t>
  </si>
  <si>
    <t>DIAPRO PANTS MD 10S</t>
  </si>
  <si>
    <t>DIAPRO PANTS MD 12S</t>
  </si>
  <si>
    <t>DIAP PNTS MD EMB SU</t>
  </si>
  <si>
    <t>DIAP PANTS MUJ MD10</t>
  </si>
  <si>
    <t>DPRO PANTS GDE 10</t>
  </si>
  <si>
    <t>DIAPRO PANTS GD 10S</t>
  </si>
  <si>
    <t>DIAPRO PANTS GD 12S</t>
  </si>
  <si>
    <t>DIAP PNTS GD EMB SU</t>
  </si>
  <si>
    <t>DIAP PANTS MUJ GD10</t>
  </si>
  <si>
    <t>DEPEND PLEN MD 12S</t>
  </si>
  <si>
    <t>DEP PNL NOC CP GD30</t>
  </si>
  <si>
    <t>DEP PNL NOC CP MD30</t>
  </si>
  <si>
    <t>DEP RI NOC M8 2PACK</t>
  </si>
  <si>
    <t>DEPEND RI NOC MD 10</t>
  </si>
  <si>
    <t>DEP NOC MD 8 MAS 2</t>
  </si>
  <si>
    <t>DEPEND RI NOC GD 10</t>
  </si>
  <si>
    <t>DEP NOC GD 8 MAS 2</t>
  </si>
  <si>
    <t xml:space="preserve">DEP RI NOC G8 2 PK </t>
  </si>
  <si>
    <t>DEP PNL DERMA MD12</t>
  </si>
  <si>
    <t>DEP PNL DERMA GD12</t>
  </si>
  <si>
    <t>DEPEND CORTEB MD 10</t>
  </si>
  <si>
    <t>DEP PANAL NOC GD 12</t>
  </si>
  <si>
    <t>DEPEND MUJER MD 12S</t>
  </si>
  <si>
    <t>DEPEND UNISEX GD 12</t>
  </si>
  <si>
    <t>DEPEND MUJER GD 12S</t>
  </si>
  <si>
    <t>DEP PANAL NOC MD 12</t>
  </si>
  <si>
    <t>DEPEND PRED 18S</t>
  </si>
  <si>
    <t>DEPEND PRED 10S</t>
  </si>
  <si>
    <t>DEPEND RI CB GD 12S</t>
  </si>
  <si>
    <t>DEP RI BLA GD 28</t>
  </si>
  <si>
    <t>DEP RI BLA MD 28</t>
  </si>
  <si>
    <t>DEPEND RI NEG MD28</t>
  </si>
  <si>
    <t>DEP RI N MD 28 PUE</t>
  </si>
  <si>
    <t>DEPEND RI NEG GD 28</t>
  </si>
  <si>
    <t>DEP RI N GD 28 PUE</t>
  </si>
  <si>
    <t>DEPEND RI MUJER 28S</t>
  </si>
  <si>
    <t>DEPEND CP MIXTO 28</t>
  </si>
  <si>
    <t>DEPEND UNISEX MD 12</t>
  </si>
  <si>
    <t>DEPEND RI CB MD 12S</t>
  </si>
  <si>
    <t>DEPEND CORTEB GD 10</t>
  </si>
  <si>
    <t>TOALLA MEDIM LIG 10</t>
  </si>
  <si>
    <t>DIAPRO SALVA 10X8</t>
  </si>
  <si>
    <t>DIAPRO SALVACA 10S</t>
  </si>
  <si>
    <t>DEPEND UNISEX GD 10</t>
  </si>
  <si>
    <t>DEPEND UNISEX MD 10</t>
  </si>
  <si>
    <t>DEPEND RI CP MD 28</t>
  </si>
  <si>
    <t>DEPEND RI CP GD 28</t>
  </si>
  <si>
    <t>DEPEND MUJER GD 10S</t>
  </si>
  <si>
    <t>DEPEND MUJER MD 10S</t>
  </si>
  <si>
    <t>DEPEND PLE MD 30-TH</t>
  </si>
  <si>
    <t>DEPEND PLEN GD 12S</t>
  </si>
  <si>
    <t>DEPEND PLE GD 10-TH</t>
  </si>
  <si>
    <t>DEPEND PLE MD 10-TH</t>
  </si>
  <si>
    <t>DEPEND NOCT MD 10S</t>
  </si>
  <si>
    <t>DEP PANAL NOC GD 15</t>
  </si>
  <si>
    <t>DEP PNL NOC GD 15S</t>
  </si>
  <si>
    <t>DEP PANAL NOC MD 15</t>
  </si>
  <si>
    <t>DEP PNL NOC MD 15</t>
  </si>
  <si>
    <t>DEPEND NOCT GD 10S</t>
  </si>
  <si>
    <t>DEPEND NOC GD 10-TH</t>
  </si>
  <si>
    <t>DEPEND NOC MD 10-TH</t>
  </si>
  <si>
    <t>D ULTRACONF MD 10S</t>
  </si>
  <si>
    <t>DEPEND ULTRA MD 10S</t>
  </si>
  <si>
    <t>D ULTRACONF GD 10S</t>
  </si>
  <si>
    <t>DEPEND ULTRA GD 10S</t>
  </si>
  <si>
    <t>FEM MANZANILLA 6P</t>
  </si>
  <si>
    <t xml:space="preserve">FEMEN ANAT LARGA 6 </t>
  </si>
  <si>
    <t>DEP FEMENINE SUPER</t>
  </si>
  <si>
    <t>DEP FEM LARGA BONUS</t>
  </si>
  <si>
    <t>DEP FEM SUPER 33</t>
  </si>
  <si>
    <t>DEP FEM SUPER 24S</t>
  </si>
  <si>
    <t>FEM SUPER-ESCUDO</t>
  </si>
  <si>
    <t>DIAPRO CE PANTS G</t>
  </si>
  <si>
    <t>DIAPRO PANTS GD EMB</t>
  </si>
  <si>
    <t>FEMENINE LARGA 12S</t>
  </si>
  <si>
    <t>DPRO CE PANTS G 12S</t>
  </si>
  <si>
    <t>DIAPRO PANTS G EMB</t>
  </si>
  <si>
    <t>DIAPRO CE PANTS M</t>
  </si>
  <si>
    <t>DPRO CE PANTS M 12S</t>
  </si>
  <si>
    <t>DIAPRO PANTS M EMB</t>
  </si>
  <si>
    <t>DIAPRO PANTS MD EMB</t>
  </si>
  <si>
    <t>DIAPRO PANAL MD EMB</t>
  </si>
  <si>
    <t>DIAPRO PANAL GD EMB</t>
  </si>
  <si>
    <t>DIAPRO PANAL G EMB</t>
  </si>
  <si>
    <t>DIAPRO CE PANAL GDE</t>
  </si>
  <si>
    <t>DIAPRO CE PAN G-TH</t>
  </si>
  <si>
    <t>DPRO PRED GEL 40-8S</t>
  </si>
  <si>
    <t>DIAPRO CE SALVA</t>
  </si>
  <si>
    <t>DIAPRO CE PANAL MED</t>
  </si>
  <si>
    <t>DIAPRO PANAL M EMB</t>
  </si>
  <si>
    <t>DIAPRO CE PAN M-TH</t>
  </si>
  <si>
    <t>DPRO PRED GEL 10X12</t>
  </si>
  <si>
    <t>DIAPRO CE GEL</t>
  </si>
  <si>
    <t>DIAPRO CE GEL 10-2</t>
  </si>
  <si>
    <t>DIAPRO ARM LIG 10S</t>
  </si>
  <si>
    <t>RI DURAZNO 24S-4</t>
  </si>
  <si>
    <t>RI DURAZNO 2S MED</t>
  </si>
  <si>
    <t>RI DURAZNO 2S GDE</t>
  </si>
  <si>
    <t>RI 2 PACK SABBEL</t>
  </si>
  <si>
    <t>RI SABBEL MED 20S</t>
  </si>
  <si>
    <t>RI SABBEL GDE 20S</t>
  </si>
  <si>
    <t>RI DURAZNO 2S MIXTO</t>
  </si>
  <si>
    <t>RI DURAZNO MED 24-4</t>
  </si>
  <si>
    <t>RI DURAZNO GDE 24-4</t>
  </si>
  <si>
    <t>DEPEND COLOR MUJ MD</t>
  </si>
  <si>
    <t>DEPEND COLOR MUJ GD</t>
  </si>
  <si>
    <t>DEPEND COLOR UNI MD</t>
  </si>
  <si>
    <t>DEPEND COLOR UNI GD</t>
  </si>
  <si>
    <t>RI DURAZNO CLUB 24</t>
  </si>
  <si>
    <t>RI DURAZNO MED 24</t>
  </si>
  <si>
    <t>RI DURAZNO GDE 24</t>
  </si>
  <si>
    <t>DEPEND PLEN MAS GDE</t>
  </si>
  <si>
    <t>DEPEND PLEN GD 10-2</t>
  </si>
  <si>
    <t>DEP PLEN MAS GD-TH</t>
  </si>
  <si>
    <t>DEP PLEN MAS G-TH21</t>
  </si>
  <si>
    <t>DEP NOCT GDE-TH WM</t>
  </si>
  <si>
    <t>DEPEND PLEN MD 10-2</t>
  </si>
  <si>
    <t>DEP PLENITUD M-TH21</t>
  </si>
  <si>
    <t>DPEND ULTRA MD-TH42</t>
  </si>
  <si>
    <t>DEPEND ULTRA MAS GD</t>
  </si>
  <si>
    <t>DEP PRED AHORR 18S</t>
  </si>
  <si>
    <t>DEPEND PREDOB 18-4S</t>
  </si>
  <si>
    <t>DEPEND PREDOB 10S</t>
  </si>
  <si>
    <t>DEPEND PREDOB 10-2</t>
  </si>
  <si>
    <t>DEPEND PRED WM 10S</t>
  </si>
  <si>
    <t>DEPEND COL AQUA GDE</t>
  </si>
  <si>
    <t xml:space="preserve">DEPEN COL AQUA MED </t>
  </si>
  <si>
    <t>DEPEND COL NEGRO GD</t>
  </si>
  <si>
    <t>DEPEND COL NEGRO MD</t>
  </si>
  <si>
    <t>DEPEND COL AZUL GDE</t>
  </si>
  <si>
    <t>DEPEND COL AZUL MD</t>
  </si>
  <si>
    <t>RI DEPEND CB GD 12S</t>
  </si>
  <si>
    <t>RI DEPEND CB MD 12S</t>
  </si>
  <si>
    <t>PLENITUD MD SAMS-TH</t>
  </si>
  <si>
    <t>DEP PLEN MED 30S-TH</t>
  </si>
  <si>
    <t>RI UNISEX GDE 12S B</t>
  </si>
  <si>
    <t>RI DUR MED-CETAPHIL</t>
  </si>
  <si>
    <t>RI DUR GDE-CETAPHIL</t>
  </si>
  <si>
    <t>RI UNISEX MED 12S B</t>
  </si>
  <si>
    <t>RI DURAZNO GDE 12B</t>
  </si>
  <si>
    <t>RI DURAZNO GDE 10</t>
  </si>
  <si>
    <t>RI MUJ GDE 20S-CAJA</t>
  </si>
  <si>
    <t>RI DURAZNO MED 10</t>
  </si>
  <si>
    <t>RI DURAZNO MED 12B</t>
  </si>
  <si>
    <t>DPRO PRED GEL CLUB</t>
  </si>
  <si>
    <t>DIAPRO PANTS MED-TH</t>
  </si>
  <si>
    <t>DPRO PANTS MED 12S</t>
  </si>
  <si>
    <t>DPRO PANTS GDE 12S</t>
  </si>
  <si>
    <t>DIAPRO ELAST CH 10</t>
  </si>
  <si>
    <t>DIAPRO ELASTIC MD B</t>
  </si>
  <si>
    <t>RI MUJ MED-ESTUCHE</t>
  </si>
  <si>
    <t>DIAPRO ARMONY MOD 8</t>
  </si>
  <si>
    <t>DPRO ARMON MOD B8-2</t>
  </si>
  <si>
    <t>DPRO ARM AVZ NOC 8S</t>
  </si>
  <si>
    <t>PTE DPRO ARM AVZ NO</t>
  </si>
  <si>
    <t>ARMONY AVANZ NOCT 8</t>
  </si>
  <si>
    <t>DIAPRO CONFORT MD12</t>
  </si>
  <si>
    <t>DEPEND PRED B</t>
  </si>
  <si>
    <t>DEPEND PRED AHORR B</t>
  </si>
  <si>
    <t>DEP ULTRA MD-TH 42S</t>
  </si>
  <si>
    <t>DEP ULTRA MAS GD-TH</t>
  </si>
  <si>
    <t>DEP ULTRA GD-TH 42S</t>
  </si>
  <si>
    <t>DPEND ULTRA GD-TH42</t>
  </si>
  <si>
    <t>DEP PLEN MED-WIPES</t>
  </si>
  <si>
    <t>DEP PLEN GDE-WIPES</t>
  </si>
  <si>
    <t>PLENITUD SAMS 30S</t>
  </si>
  <si>
    <t>RI MUJER MED 10S-TH</t>
  </si>
  <si>
    <t>RI MUJER MED 12S B</t>
  </si>
  <si>
    <t>RI MUJ MED 20S-CAJA</t>
  </si>
  <si>
    <t>RI MUJER GDE 10S-TH</t>
  </si>
  <si>
    <t>RI MUJER GDE 12S B</t>
  </si>
  <si>
    <t>RI UNISEX MIXTO</t>
  </si>
  <si>
    <t>RI UNISEX MED CLUB</t>
  </si>
  <si>
    <t>RI UNISEX GDE CLUB</t>
  </si>
  <si>
    <t>RI UNISEX MD 10S-TH</t>
  </si>
  <si>
    <t>RI UNISEX GD 10S-TH</t>
  </si>
  <si>
    <t>DEPEND FEM ANA 14</t>
  </si>
  <si>
    <t>DPEND FEM ANA CA 14</t>
  </si>
  <si>
    <t>DEPEND FEM PTY 18</t>
  </si>
  <si>
    <t>DEPEND FEM LARGA 12</t>
  </si>
  <si>
    <t>DIAPRO GEL 12S</t>
  </si>
  <si>
    <t>DIAPRO SALVACAMAS12</t>
  </si>
  <si>
    <t>DIAPRO CONFORT CH</t>
  </si>
  <si>
    <t>DPRO CONFORT CH 10</t>
  </si>
  <si>
    <t>DIAP CONF MD 10-TH</t>
  </si>
  <si>
    <t>DIAP CONF GDE 10-TH</t>
  </si>
  <si>
    <t>DIAP PANTS MD 10PSD</t>
  </si>
  <si>
    <t>DIAP PANTS GD 10PSD</t>
  </si>
  <si>
    <t>DPRO PRED GELB 24X2</t>
  </si>
  <si>
    <t>DIAPRO PANTS GDE-TH</t>
  </si>
  <si>
    <t>DEP PLENITUD MED 12</t>
  </si>
  <si>
    <t>DEP PLENITUD GDE 12</t>
  </si>
  <si>
    <t>RI MUJ GDE BONUS 12</t>
  </si>
  <si>
    <t>DPEND NOCT MD-TH 42</t>
  </si>
  <si>
    <t>DEP NOCT MED-TH 21</t>
  </si>
  <si>
    <t>DEP NOCT GDE-WIPES</t>
  </si>
  <si>
    <t>DEPEND NOCT MAS GDE</t>
  </si>
  <si>
    <t>DEP NOCT MAS G-TH21</t>
  </si>
  <si>
    <t>DEP NOCT MAS GD-TH</t>
  </si>
  <si>
    <t>DEP NOCT GDE-PRE</t>
  </si>
  <si>
    <t>DEP NOCT MED-PRE</t>
  </si>
  <si>
    <t>RI MEDIM MUJ MD 12S</t>
  </si>
  <si>
    <t>RI MEDIM MUJ GD 12S</t>
  </si>
  <si>
    <t>RI MEDIM USEX MD 12</t>
  </si>
  <si>
    <t>RI MEDIM USEX GD 12</t>
  </si>
  <si>
    <t>ASSURED BLADDER PAD</t>
  </si>
  <si>
    <t>E9098</t>
  </si>
  <si>
    <t>ADULT CNTRL LINERS</t>
  </si>
  <si>
    <t>SUREF ADULCONTLINER</t>
  </si>
  <si>
    <t>E9101</t>
  </si>
  <si>
    <t>SUPER MAXI PADS</t>
  </si>
  <si>
    <t>SUFRE MAXIPAD36</t>
  </si>
  <si>
    <t>E9102</t>
  </si>
  <si>
    <t>PANTY LINER ASSURED</t>
  </si>
  <si>
    <t>SUREFRE PANTYLINERS</t>
  </si>
  <si>
    <t>E9100</t>
  </si>
  <si>
    <t>ASSURED MAX PAD7X24</t>
  </si>
  <si>
    <t>SUREFRE ONIGHTMAX</t>
  </si>
  <si>
    <t>E9099</t>
  </si>
  <si>
    <t>PROTEC PREDO 20X4</t>
  </si>
  <si>
    <t>Total Indelpa</t>
  </si>
  <si>
    <t>PULL UPS M NO 30 MC</t>
  </si>
  <si>
    <t>PULL UPS MD NINA 30</t>
  </si>
  <si>
    <t>PULL UPS M NA 30 MN</t>
  </si>
  <si>
    <t>PULL UPS L NO 30 MC</t>
  </si>
  <si>
    <t>PULL UPS L  NINO 15</t>
  </si>
  <si>
    <t>PULL UPS L NO 15 MC</t>
  </si>
  <si>
    <t>PULL UPS L  NINA 30</t>
  </si>
  <si>
    <t>PULL UPS L NA 30 MN</t>
  </si>
  <si>
    <t>PULL UPS L NA 15 MN</t>
  </si>
  <si>
    <t>PULL UPS XL NINO 30</t>
  </si>
  <si>
    <t>PULLUPS 30 NO XL FR</t>
  </si>
  <si>
    <t>PULL UPS XL NO 30 M</t>
  </si>
  <si>
    <t>PULL UPS XL NINO 15</t>
  </si>
  <si>
    <t>PULLUPS 15 NINO XL</t>
  </si>
  <si>
    <t>PULL UPS XL NO 15 M</t>
  </si>
  <si>
    <t>PULL UPS XL NINA 30</t>
  </si>
  <si>
    <t>PULLUPS 30 NA XL FR</t>
  </si>
  <si>
    <t>PULL UPS XL NA 30 M</t>
  </si>
  <si>
    <t>PULL UPS XL NINA 15</t>
  </si>
  <si>
    <t>PULLUPS 15 NINA XL</t>
  </si>
  <si>
    <t>PULL UPS XL NA 15 M</t>
  </si>
  <si>
    <t>HUG PULLPS E6 XL Olimpiadas 60</t>
  </si>
  <si>
    <t>HUG PULLPS E6 XL 60</t>
  </si>
  <si>
    <t>H PUPS EL 100D E6 X</t>
  </si>
  <si>
    <t>PULL UPS XL 90 S</t>
  </si>
  <si>
    <t>PULL UPS XL 90 NINA</t>
  </si>
  <si>
    <t>PULL UPS XL 90 NINO</t>
  </si>
  <si>
    <t>PULL UPS L 90 S</t>
  </si>
  <si>
    <t>PULL UPS L 90 NINO</t>
  </si>
  <si>
    <t>PULL UPS L 90 NINA</t>
  </si>
  <si>
    <t>PU E6 MXT 50S 70-30</t>
  </si>
  <si>
    <t>HPU MX E6 50 50 MC</t>
  </si>
  <si>
    <t>PU D/N NO ET4</t>
  </si>
  <si>
    <t>H PU E4 NO 25 CAM</t>
  </si>
  <si>
    <t>PULL UP E4 NO 25-TH</t>
  </si>
  <si>
    <t>PULL UPS MD NINO 30</t>
  </si>
  <si>
    <t>PULL UPS MD NINO 15</t>
  </si>
  <si>
    <t>PULL UPS E4 NO 12S</t>
  </si>
  <si>
    <t>PU D/N NA ET4</t>
  </si>
  <si>
    <t>H PU E4 NA 25 CAM</t>
  </si>
  <si>
    <t>PULL UP E4 NA 25-TH</t>
  </si>
  <si>
    <t>PULL UPS MD NINA 15</t>
  </si>
  <si>
    <t>PULL UPS E4 NA 12S</t>
  </si>
  <si>
    <t>PU NOCH DIA MIX ET4</t>
  </si>
  <si>
    <t>PU MIX E4 50 CAM IM</t>
  </si>
  <si>
    <t>PU D/N NO ET 5</t>
  </si>
  <si>
    <t>H PU E5 NO 25 CAM</t>
  </si>
  <si>
    <t>PULL UP E5 NO 25-TH</t>
  </si>
  <si>
    <t>PULL UPS L  NINO 30</t>
  </si>
  <si>
    <t>PULL UPS E5 NO 12S</t>
  </si>
  <si>
    <t>PU D/N NA ET 5</t>
  </si>
  <si>
    <t>H PU E5 NA 25 CAM</t>
  </si>
  <si>
    <t>PULL UP E5 NA 25-TH</t>
  </si>
  <si>
    <t>PULL UPS L  NINA 15</t>
  </si>
  <si>
    <t>PULL UPS E5 NA 12S</t>
  </si>
  <si>
    <t>HPU N-D E5 NINO 50S</t>
  </si>
  <si>
    <t>PU E5 NO 50 CAM IMG</t>
  </si>
  <si>
    <t>HPU N-D E5 NINA 50S</t>
  </si>
  <si>
    <t>PU E5 NA 50 CAM IMG</t>
  </si>
  <si>
    <t>PU MIXTO D/N ET5</t>
  </si>
  <si>
    <t>PU E5 MXT 50S 70-30</t>
  </si>
  <si>
    <t>PU E5 50S MIX 50-50</t>
  </si>
  <si>
    <t>PU DIA NOCHE ET6 NO</t>
  </si>
  <si>
    <t>H PU E6 NO 25 CAM</t>
  </si>
  <si>
    <t>PULL UP E6 NO 25-TH</t>
  </si>
  <si>
    <t>PULL UPS E6 NO 12S</t>
  </si>
  <si>
    <t>PU DIA NOCHE ET6 NA</t>
  </si>
  <si>
    <t>H PU E6 NA 25 CAM</t>
  </si>
  <si>
    <t>PULL UP E6 NA 25-TH</t>
  </si>
  <si>
    <t>PULL UPS E6 NA 12S</t>
  </si>
  <si>
    <t>PULL UPS E6 NINO 50</t>
  </si>
  <si>
    <t>PULL UPS E6 NINA 50</t>
  </si>
  <si>
    <t>PU E6 50S MIX 52-48</t>
  </si>
  <si>
    <t>PULL UPS E4 NO CARS</t>
  </si>
  <si>
    <t>H PU ND FL E4 MX 50</t>
  </si>
  <si>
    <t>H PU ND FL E4 NA 25</t>
  </si>
  <si>
    <t>PULL UPS E4 NIÑA</t>
  </si>
  <si>
    <t>H PU ND FL E4 NO 25</t>
  </si>
  <si>
    <t>PULL UPS E5 NINA</t>
  </si>
  <si>
    <t>PULL UPS</t>
  </si>
  <si>
    <t>H PU ND FL E5 NO 25</t>
  </si>
  <si>
    <t>H PU ND FL E5 NA 25</t>
  </si>
  <si>
    <t>N TIME E4 NO CARS</t>
  </si>
  <si>
    <t>NIGHT TIME E5 NINA</t>
  </si>
  <si>
    <t>H PU ND FL E5 NO 50</t>
  </si>
  <si>
    <t>H PU ND FL E5 NA 50</t>
  </si>
  <si>
    <t>PU NO E5 50-POTTY</t>
  </si>
  <si>
    <t>H PU ND FL E5 MX 50</t>
  </si>
  <si>
    <t>PU MIX E5 50 CAM IM</t>
  </si>
  <si>
    <t>PU NA E5 50-POTTY</t>
  </si>
  <si>
    <t>PULL UPS NO E5 F 50</t>
  </si>
  <si>
    <t>PULL UPS NA E5 F 50</t>
  </si>
  <si>
    <t>PU NO E6 50-POTTY</t>
  </si>
  <si>
    <t>PU NA E6 50-POTTY</t>
  </si>
  <si>
    <t>H PU ND FL E6 NO 25</t>
  </si>
  <si>
    <t>H PU ND FL E6 NA 25</t>
  </si>
  <si>
    <t>KIT PU ET 5 NINA-TH</t>
  </si>
  <si>
    <t>KIT PU ET 5 NINO-TH</t>
  </si>
  <si>
    <t>GOOD NITES MEDIANO</t>
  </si>
  <si>
    <t>GOOD NITES 11X4 GDE</t>
  </si>
  <si>
    <t>GOOD NITES GDE PTE</t>
  </si>
  <si>
    <t>GOODNITE NINA LLX11</t>
  </si>
  <si>
    <t>GOODNITE NINO LXL11</t>
  </si>
  <si>
    <t>GOOD NITES GRANDE</t>
  </si>
  <si>
    <t>LITTLE SWIMMERS PEQ</t>
  </si>
  <si>
    <t>LITTLE SWIMMERS MED</t>
  </si>
  <si>
    <t>LITTLE SWIMM 3 S-P</t>
  </si>
  <si>
    <t>LITTLE SWIMMERS 3CH</t>
  </si>
  <si>
    <t>LITTLE SWIMM 3 M</t>
  </si>
  <si>
    <t>LITTLE SWIMMERS 3MD</t>
  </si>
  <si>
    <t>HLS TALLA L5 6 10S</t>
  </si>
  <si>
    <t>HUGGIES LS MED 22</t>
  </si>
  <si>
    <t>KER ROJ VIOLIN 46</t>
  </si>
  <si>
    <t>KER ROJ CAOB OBS 58</t>
  </si>
  <si>
    <t>KER RUBIO DORADO 73</t>
  </si>
  <si>
    <t>DUOKERANOV NEGRO 10</t>
  </si>
  <si>
    <t>DUOKERANOVE CAST 40</t>
  </si>
  <si>
    <t>JBAR KLEEN MANZ KIW</t>
  </si>
  <si>
    <t>JBAR KLEEN ALOE LIR</t>
  </si>
  <si>
    <t>JBAR KLEEN PERA YOG</t>
  </si>
  <si>
    <t>JBAR KLEEN BODY BAL</t>
  </si>
  <si>
    <t>JBAR KLEEN ANTIBAC</t>
  </si>
  <si>
    <t>JBAR KLEEN AROMA FL</t>
  </si>
  <si>
    <t>JBAR KLX CRE CA 160</t>
  </si>
  <si>
    <t>JAB B KLNX FR 145G</t>
  </si>
  <si>
    <t>JBAR KLNX FROJO 145</t>
  </si>
  <si>
    <t>JBAR KLNX BODYB 145</t>
  </si>
  <si>
    <t>JBAR KLNX COCO 145</t>
  </si>
  <si>
    <t>JBAR KLNX AGMIC 145</t>
  </si>
  <si>
    <t>JBAR KLNX TVERD 145</t>
  </si>
  <si>
    <t>JBAR KLNX EUCL 145</t>
  </si>
  <si>
    <t>JBAR KLX COCO 135GR</t>
  </si>
  <si>
    <t>JBAR KLX FALG 135GR</t>
  </si>
  <si>
    <t>JBAR KLX EUCA 135GR</t>
  </si>
  <si>
    <t>JBAR KLX TELV 135GR</t>
  </si>
  <si>
    <t>JBAR KLX MANZ K DUO</t>
  </si>
  <si>
    <t>JBAR KLX BODY DUO</t>
  </si>
  <si>
    <t>JBAR KLX DUO CO 110</t>
  </si>
  <si>
    <t>JBAR KLX DUOCCO 160</t>
  </si>
  <si>
    <t>JBAR KLX ANTIB 160</t>
  </si>
  <si>
    <t>JBAR KLX HUMEC 160</t>
  </si>
  <si>
    <t>JBAR AROMA FLOR DUO</t>
  </si>
  <si>
    <t>JBAR KLNX FR D 145</t>
  </si>
  <si>
    <t xml:space="preserve">JBAR KLX FROJO DUO </t>
  </si>
  <si>
    <t>JBAR KLX HIGRAT 110</t>
  </si>
  <si>
    <t>JBAR KLX HUMECT 110</t>
  </si>
  <si>
    <t>JBAR KLX COCO Y PER</t>
  </si>
  <si>
    <t>JBAR KLX BODY Y AR</t>
  </si>
  <si>
    <t>JB KLX 3-1 AROM-COC</t>
  </si>
  <si>
    <t>JBAR KLX DUO BO 110</t>
  </si>
  <si>
    <t>JB KLX 12PACK COCO</t>
  </si>
  <si>
    <t>JBAR KLX ARGA 12 PK</t>
  </si>
  <si>
    <t>JBAR 12PK AMIC 145G</t>
  </si>
  <si>
    <t>JBAR KLX BDY FW 110</t>
  </si>
  <si>
    <t>JBAR KLEE MAN KW MP</t>
  </si>
  <si>
    <t>JBAR KLEE ALOE MP</t>
  </si>
  <si>
    <t>JBAR KLEE PERA-Y MP</t>
  </si>
  <si>
    <t>JBAR KLEE BODY-B MP</t>
  </si>
  <si>
    <t>JBAR KLX ALOE L 110</t>
  </si>
  <si>
    <t>JBAR KLX MAN KW 110</t>
  </si>
  <si>
    <t>JBAR KLX FLORAL 110</t>
  </si>
  <si>
    <t>JBAR KLX BODY B 110</t>
  </si>
  <si>
    <t>JBAR KLX PERA Y 110</t>
  </si>
  <si>
    <t>JBAR KLX COCO 110X4</t>
  </si>
  <si>
    <t>JBAR KLNX BB 4X110</t>
  </si>
  <si>
    <t>JBAR KLNX COC 4X110</t>
  </si>
  <si>
    <t>JBAR KLNX FRJ 4X110</t>
  </si>
  <si>
    <t>JBAR KLNX AMC 4X110</t>
  </si>
  <si>
    <t>JBAR KLNX TVE 4X110</t>
  </si>
  <si>
    <t>JBAR KLNX EUC 4X110</t>
  </si>
  <si>
    <t>JBAR KLX COCO 3X110</t>
  </si>
  <si>
    <t>JBAR KLX FALG 3X110</t>
  </si>
  <si>
    <t>JBAR KLX EUCA 3X110</t>
  </si>
  <si>
    <t>JBAR KLX TELV 3X110</t>
  </si>
  <si>
    <t>JKLEN BAR EXP 3X110</t>
  </si>
  <si>
    <t>JKLEN BAR EXM 3X110</t>
  </si>
  <si>
    <t>JKLEN BAR EXC 3X110</t>
  </si>
  <si>
    <t>JBAR 8PK PEPMA 145G</t>
  </si>
  <si>
    <t>JAB 8PK KLX GO BERR</t>
  </si>
  <si>
    <t>JLIQ KLE COCO BRISA</t>
  </si>
  <si>
    <t>JLIQ KLE LYCHE JAMA</t>
  </si>
  <si>
    <t>JLIQ KLE TE MANZANA</t>
  </si>
  <si>
    <t>JLIQ ESP KLE MENTA</t>
  </si>
  <si>
    <t>JLIQ ESP KLE T MORA</t>
  </si>
  <si>
    <t>JLIQ ESP KLE MORA</t>
  </si>
  <si>
    <t>J LIQ ESP KLN CA220</t>
  </si>
  <si>
    <t>J LIQ ESP KLN ER220</t>
  </si>
  <si>
    <t>JLIQ K REFIL COCO B</t>
  </si>
  <si>
    <t>JLIQ K REFIL T MANZ</t>
  </si>
  <si>
    <t>JLIQ K REFIL LYCHEE</t>
  </si>
  <si>
    <t>JLIQ KLNX MANZ KIWI</t>
  </si>
  <si>
    <t>JLIQ KLNX MNYKW 450</t>
  </si>
  <si>
    <t>JLIQ KLNX BODY BAL</t>
  </si>
  <si>
    <t>JLIQ KLNX BODYB 450</t>
  </si>
  <si>
    <t>JLIQ KLNXR BB 450</t>
  </si>
  <si>
    <t>JLIQ KLNX COCO ALM</t>
  </si>
  <si>
    <t>JLIQ KLNX COCO 450</t>
  </si>
  <si>
    <t>JLIQ KLNXR CC 450</t>
  </si>
  <si>
    <t>J LIQ KLNX FROJ 450</t>
  </si>
  <si>
    <t>JLIQ KLNX FROJO 450</t>
  </si>
  <si>
    <t>JLIQ KLNXR FR 450</t>
  </si>
  <si>
    <t>JLIQ M KLEN EUC 450</t>
  </si>
  <si>
    <t>JKLE MYC EXPR 450</t>
  </si>
  <si>
    <t>KLEN LIQ EXC 450 ML</t>
  </si>
  <si>
    <t>JLIQ KLE ECONO BODY</t>
  </si>
  <si>
    <t xml:space="preserve">JLIQ KLXR ECO BODY </t>
  </si>
  <si>
    <t>JLIQ KLN EC BOD 450</t>
  </si>
  <si>
    <t>JLIQ KLE ECONO COCO</t>
  </si>
  <si>
    <t xml:space="preserve">JLIQ KLN EC CC 450 </t>
  </si>
  <si>
    <t>JLIQ KLE ECONO MANZ</t>
  </si>
  <si>
    <t>JLQ KLEN EP ECO MK</t>
  </si>
  <si>
    <t>JLIQ KLE ECON CV 4L</t>
  </si>
  <si>
    <t>JLIQ KLE COR EU 400</t>
  </si>
  <si>
    <t>JLIQ KLE COR TV 400</t>
  </si>
  <si>
    <t>JLIQ CORP KLNX MANZ</t>
  </si>
  <si>
    <t>JLIQ KLX COR MZ 400</t>
  </si>
  <si>
    <t>JLIQ CORP KLNX BODY</t>
  </si>
  <si>
    <t>JLIQ KLX COR BD 400</t>
  </si>
  <si>
    <t>JLIQ KLN COR BB 400</t>
  </si>
  <si>
    <t>JLIQ CORP KLNX COCO</t>
  </si>
  <si>
    <t>JLIQ KLX COR CC 400</t>
  </si>
  <si>
    <t>JLIQ KLN COR CC 400</t>
  </si>
  <si>
    <t>J LIQ COR FROJ 400</t>
  </si>
  <si>
    <t>JLIQ KLX COR FR 400</t>
  </si>
  <si>
    <t>JLIQ KLN COR FR 400</t>
  </si>
  <si>
    <t>J LIQ COR MICEL 400</t>
  </si>
  <si>
    <t>JLIQ COR MICEL 400</t>
  </si>
  <si>
    <t>J LIQ COR KLENN 250</t>
  </si>
  <si>
    <t>JLQ KL CORP CYA 250</t>
  </si>
  <si>
    <t>JLIQ KLX OA NAVIDAD</t>
  </si>
  <si>
    <t>JLIQ Y REF KLX COCO</t>
  </si>
  <si>
    <t>JLIQ Y REF KLX MANZ</t>
  </si>
  <si>
    <t>JLIQ Y REF KLX JAM</t>
  </si>
  <si>
    <t>JLIQ-JBAR BODY KLX</t>
  </si>
  <si>
    <t>JBAR ESC ROSA 110GR</t>
  </si>
  <si>
    <t>J BAR ESC ROSA 110</t>
  </si>
  <si>
    <t>JBAR ESC ROSA 110</t>
  </si>
  <si>
    <t>JBAR ESC PFRES110GR</t>
  </si>
  <si>
    <t>J BAR ESC FRESC 110</t>
  </si>
  <si>
    <t xml:space="preserve">JBAR ESC FRESC 110 </t>
  </si>
  <si>
    <t>JBAR ESC FRES 110GR</t>
  </si>
  <si>
    <t>ESC ANTB DETOX 110G</t>
  </si>
  <si>
    <t>ESC ANTI ACNE 110G</t>
  </si>
  <si>
    <t>JBAR ESC VERDE 160G</t>
  </si>
  <si>
    <t>JBAR ESC AZUL 160GR</t>
  </si>
  <si>
    <t>JBAR ESC BCO 160GR</t>
  </si>
  <si>
    <t>JBAR IND ESC 160 64</t>
  </si>
  <si>
    <t>JB ESC BCO 160 64-8</t>
  </si>
  <si>
    <t>JB ESC BCO 64-6 KLX</t>
  </si>
  <si>
    <t>JBAR ESC FMEN 160GR</t>
  </si>
  <si>
    <t>JBAR ESC ROSA 160GR</t>
  </si>
  <si>
    <t>JB ESC ROS 160 64-8</t>
  </si>
  <si>
    <t>JBAR ESC FMEN 160G</t>
  </si>
  <si>
    <t>JAB BAR ESC MEN 160</t>
  </si>
  <si>
    <t>JAB ESC MEN 160GR</t>
  </si>
  <si>
    <t>J BAR ESC FMEN 160G</t>
  </si>
  <si>
    <t>JBAR ESC SOFTO 150G</t>
  </si>
  <si>
    <t>J BAR ESC SOFT 150G</t>
  </si>
  <si>
    <t>JBR ESC SOFT A 150G</t>
  </si>
  <si>
    <t>J BAR ESC BCO N150G</t>
  </si>
  <si>
    <t>J BAR ESC NBCO 150G</t>
  </si>
  <si>
    <t>J BAR ESC BCO 150GR</t>
  </si>
  <si>
    <t>JBAR ESC BCO 150 GR</t>
  </si>
  <si>
    <t>JAB ESCUDO BCO 150G</t>
  </si>
  <si>
    <t>JBAR ESC BCO 150 BP</t>
  </si>
  <si>
    <t>JBAR ESC AZUL 150G</t>
  </si>
  <si>
    <t>J BAR ESC AZU 150GR</t>
  </si>
  <si>
    <t>JBAR ESC AZUL 150GR</t>
  </si>
  <si>
    <t>J BAR ESC AZL 150G</t>
  </si>
  <si>
    <t>J BAR ESC AZUL 150G</t>
  </si>
  <si>
    <t>JBAR ESC ROSA VE150</t>
  </si>
  <si>
    <t>J BAR ESC ROS 150GR</t>
  </si>
  <si>
    <t>JBAR ESC ROSA 150GR</t>
  </si>
  <si>
    <t>J BAR ESC ROSA 150G</t>
  </si>
  <si>
    <t>JAB ESC ROS 150 BP</t>
  </si>
  <si>
    <t>JBAR ESC ALOE V150G</t>
  </si>
  <si>
    <t>J BAR ESC ALO 150GR</t>
  </si>
  <si>
    <t>J BAR ESC VER 150GR</t>
  </si>
  <si>
    <t>JBAR ESC FRES 150 G</t>
  </si>
  <si>
    <t>JBAR ESC FRES 150GR</t>
  </si>
  <si>
    <t>JBAR ESC MEN 150 GR</t>
  </si>
  <si>
    <t>J BAR ESC MEN 150GR</t>
  </si>
  <si>
    <t>JBAR ESC BCO 135 GR</t>
  </si>
  <si>
    <t>JBAR ESC ROS 135 GR</t>
  </si>
  <si>
    <t>JBAR ESC AZU 135 GR</t>
  </si>
  <si>
    <t>JBAR ESC FRS 135 GR</t>
  </si>
  <si>
    <t>JBAR ESC 8-2 160GR</t>
  </si>
  <si>
    <t>ESC MEN 160 TOALLA</t>
  </si>
  <si>
    <t>JAB ESCMEN 8 160 PR</t>
  </si>
  <si>
    <t>MPACK ESC 150G 160G</t>
  </si>
  <si>
    <t>J ESC DUO PI 130G</t>
  </si>
  <si>
    <t>JBAR ESC 5-1 IND160</t>
  </si>
  <si>
    <t>JBAR ESC BC M KOTEX</t>
  </si>
  <si>
    <t>MIXPACK ESC 5M1 150</t>
  </si>
  <si>
    <t>MIXPACK BCO 8 2 150</t>
  </si>
  <si>
    <t>JBAR ESC BCO 3X110</t>
  </si>
  <si>
    <t>JBAR ESC BLCO 3X110</t>
  </si>
  <si>
    <t>J BAR ESC BN 3X100</t>
  </si>
  <si>
    <t>JBAR ESC ROSA 3X110</t>
  </si>
  <si>
    <t>J BAR ESC R 3X110</t>
  </si>
  <si>
    <t>JBAR ESC ALOE 3X110</t>
  </si>
  <si>
    <t>J BAR ESC VA 3X100G</t>
  </si>
  <si>
    <t>JBAR ESC FRES 3X110</t>
  </si>
  <si>
    <t>JBAR ESC AZUL 3X110</t>
  </si>
  <si>
    <t>J BAR ESC AFO 3X100</t>
  </si>
  <si>
    <t>JBAR ESC FMEN 3X110</t>
  </si>
  <si>
    <t>JBAR ESC BCO 5X110</t>
  </si>
  <si>
    <t>J BAR ESC B N 5X110</t>
  </si>
  <si>
    <t>JBAR ESC ROSA 5X110</t>
  </si>
  <si>
    <t>J BAR ESC R 5X110</t>
  </si>
  <si>
    <t>JBAR ESC ALOE 5X110</t>
  </si>
  <si>
    <t>J BAR ESC V A 5X110</t>
  </si>
  <si>
    <t>JBAR ESC FRES 5X110</t>
  </si>
  <si>
    <t>JBAR ESC AZUL 5X110</t>
  </si>
  <si>
    <t>J BAR ESC AFO 5X110</t>
  </si>
  <si>
    <t>JBAR ESC AZL 5X110</t>
  </si>
  <si>
    <t>J ESC SOFTO 4X150G</t>
  </si>
  <si>
    <t>J ESC SOFTA 4X150G</t>
  </si>
  <si>
    <t>ESC SOFT PR AV 6M2</t>
  </si>
  <si>
    <t>JBAR ESC ROSA 8X150</t>
  </si>
  <si>
    <t>J BAR ESC RSA 150G</t>
  </si>
  <si>
    <t>J BAR ESC ROS 8X150</t>
  </si>
  <si>
    <t>J BAR ESC BCO 8X150</t>
  </si>
  <si>
    <t>JBAR ESC BCO 8X150G</t>
  </si>
  <si>
    <t>JBAR ESC BCO 8X110G</t>
  </si>
  <si>
    <t>JBAR ESC BCO 10X150</t>
  </si>
  <si>
    <t>JBAR ESC BCO 10X135</t>
  </si>
  <si>
    <t>JBAR ESC BCO 12X150</t>
  </si>
  <si>
    <t>J BAR ESC B 12X150</t>
  </si>
  <si>
    <t>JBAR ESC BCO 8 150G</t>
  </si>
  <si>
    <t>JBA ESC UTPR 12X150</t>
  </si>
  <si>
    <t>JBAR ESC BCO 3X150</t>
  </si>
  <si>
    <t>JBAR ESC DTX 20X110</t>
  </si>
  <si>
    <t>JAB CLUB MEN 8X160</t>
  </si>
  <si>
    <t>JB ESC AZUL 3X110-1</t>
  </si>
  <si>
    <t>JLIQ ESC CITR 225ML</t>
  </si>
  <si>
    <t>J LIQ ESC BCO C 225</t>
  </si>
  <si>
    <t>J LIQ ESC CIT 225ML</t>
  </si>
  <si>
    <t xml:space="preserve">JLIQ ESC FRESC 225 </t>
  </si>
  <si>
    <t>JLIQ ESC FRESC 225</t>
  </si>
  <si>
    <t>JLIQ ESC ALOE 225ML</t>
  </si>
  <si>
    <t>J LIQ ESC BCO A 225</t>
  </si>
  <si>
    <t>J LIQ ESC ALO 225ML</t>
  </si>
  <si>
    <t>JLIQ ESC BCO 225 ML</t>
  </si>
  <si>
    <t>J LIQ ESC BCO N 225</t>
  </si>
  <si>
    <t>J LIQ ESC BCO 225ML</t>
  </si>
  <si>
    <t>JLIQ ESC BCO 225ML</t>
  </si>
  <si>
    <t>JLIQ ESC BCO 500 ML</t>
  </si>
  <si>
    <t>JLIQ ESC KIDS 225ML</t>
  </si>
  <si>
    <t>JLIQ ESC SFT OR 225</t>
  </si>
  <si>
    <t>JLIQ ESC SFT AV 225</t>
  </si>
  <si>
    <t>JAB ESC LQ S AV 450</t>
  </si>
  <si>
    <t>JAB ESC LQ S OR 450</t>
  </si>
  <si>
    <t>JLIQ ESCU REFIL 450</t>
  </si>
  <si>
    <t>J LIQ ESC BCO N 450</t>
  </si>
  <si>
    <t>JLIQ  ESC BCO 450ML</t>
  </si>
  <si>
    <t>J LIQ ESC BCO 450ML</t>
  </si>
  <si>
    <t>JLIQ ESC REFILL 450</t>
  </si>
  <si>
    <t>JLIQ ESC MANOS 950M</t>
  </si>
  <si>
    <t>JLIQ ESC REFILL 950</t>
  </si>
  <si>
    <t>J LIQ ESC ULTRAP 4L</t>
  </si>
  <si>
    <t>JLIQ ESC ATB 3780ML</t>
  </si>
  <si>
    <t>J LIQ ESCUDO 250ML</t>
  </si>
  <si>
    <t>BW ESC NEUTRO 400ML</t>
  </si>
  <si>
    <t>BW ESC NEUTR 400 ML</t>
  </si>
  <si>
    <t>JB BW ESC NEUT  400</t>
  </si>
  <si>
    <t>BW ESC NEUTRO 3X400</t>
  </si>
  <si>
    <t>JLIQCORP ESCMEN 250</t>
  </si>
  <si>
    <t>J LIQ C ESC MEN 250</t>
  </si>
  <si>
    <t>BW ESCUDO MEN 3X400</t>
  </si>
  <si>
    <t>JLIQCORP ESCMEN 400</t>
  </si>
  <si>
    <t>J LIQ C ESC MEN 400</t>
  </si>
  <si>
    <t>BW ESC MEN 400 ML</t>
  </si>
  <si>
    <t>KIT PROT ESC M KLEN</t>
  </si>
  <si>
    <t>JLIQ ESC 450-TH 50S</t>
  </si>
  <si>
    <t>JLIQ ESC 225-GEL225</t>
  </si>
  <si>
    <t>JLIQ 225 ESC-TH 50S</t>
  </si>
  <si>
    <t>GEL ESC 225-TH 50S</t>
  </si>
  <si>
    <t>JBAR ESC ALOE3X120G</t>
  </si>
  <si>
    <t>JBAR ESC VIT4-2X120</t>
  </si>
  <si>
    <t>JBAR ESC BCO4-2X120</t>
  </si>
  <si>
    <t>JBAR ESC ALOE V160G</t>
  </si>
  <si>
    <t>JBAR ESC AZUL N160G</t>
  </si>
  <si>
    <t>JBAR ESC DEO F160GR</t>
  </si>
  <si>
    <t>JBAR ESC ROSA 8CLUB</t>
  </si>
  <si>
    <t>JBAR ESC ROSA 8X160</t>
  </si>
  <si>
    <t>JLIQ CITRUS 225 ML</t>
  </si>
  <si>
    <t>JLIQ BLANCO 225 ML</t>
  </si>
  <si>
    <t>JLIQ ESC BCO REF225</t>
  </si>
  <si>
    <t>GEL ANTISEP ESC 225</t>
  </si>
  <si>
    <t>GEL ESC ANTIS 225</t>
  </si>
  <si>
    <t xml:space="preserve">GEL ANTISEP ESC 70 </t>
  </si>
  <si>
    <t>GEL ANTISEP ESC 70</t>
  </si>
  <si>
    <t>GEL ESC ANTIS 70 ML</t>
  </si>
  <si>
    <t>GEL ESC ANTIS 70</t>
  </si>
  <si>
    <t>GEL ESC ANTIBA 70ML</t>
  </si>
  <si>
    <t>GEL ANTISEP ESC 750</t>
  </si>
  <si>
    <t>GEL ESC ANTIS 750ML</t>
  </si>
  <si>
    <t>GEL ESC ANTIBAC 750</t>
  </si>
  <si>
    <t>GEL ANTISEP ESC 275</t>
  </si>
  <si>
    <t>GEL ESC ANTIS 275</t>
  </si>
  <si>
    <t>GEL ESC ANTB 3X750</t>
  </si>
  <si>
    <t>GEL ESC ANTIS 3X750</t>
  </si>
  <si>
    <t>GEL ANTISEP ESC 2X1</t>
  </si>
  <si>
    <t>GEL ESC ANTIS 2X1LT</t>
  </si>
  <si>
    <t>SOL ANTISEP ESC 75</t>
  </si>
  <si>
    <t>ESC SOL ANT SPRY 75</t>
  </si>
  <si>
    <t>SOL ANTISEP ESC 200</t>
  </si>
  <si>
    <t>ESC SOL ANTSPRY 200</t>
  </si>
  <si>
    <t>ESC SOLANTI SPY 200</t>
  </si>
  <si>
    <t>SOL ANTISP ESC 6X75</t>
  </si>
  <si>
    <t>SOL ANTISP ES 4X200</t>
  </si>
  <si>
    <t>Total Productos Antisepticos</t>
  </si>
  <si>
    <t>AEROSOL DESIN 400ML</t>
  </si>
  <si>
    <t>AEROSOL DESIN 3X400</t>
  </si>
  <si>
    <t>SH HUG K FRESA BOY</t>
  </si>
  <si>
    <t>SH NO 250 FR STAR W</t>
  </si>
  <si>
    <t>SH HK FRUTO BOY 250</t>
  </si>
  <si>
    <t>SH KIDS FRUTS NO250</t>
  </si>
  <si>
    <t>SH HUG K MORA BOY</t>
  </si>
  <si>
    <t>SH KIDS MORAS NO250</t>
  </si>
  <si>
    <t>SH HUG K MANZ GIRL</t>
  </si>
  <si>
    <t>SH MZ NA 250 FROZEN</t>
  </si>
  <si>
    <t>SH KIDS MZLLA NA250</t>
  </si>
  <si>
    <t>SH HUG K FRESA GIRL</t>
  </si>
  <si>
    <t>SH KIDS FRESA NA250</t>
  </si>
  <si>
    <t>SH HUG K MORA GIRL</t>
  </si>
  <si>
    <t>SH MR NA 250 FROZEN</t>
  </si>
  <si>
    <t>SH KIDS MORA NA 250</t>
  </si>
  <si>
    <t>3-1 HUG K COCO BOY</t>
  </si>
  <si>
    <t>3N1 COCO NO 250STWR</t>
  </si>
  <si>
    <t>3EN1 HK COCO BOY250</t>
  </si>
  <si>
    <t>3EN1 KIDS COCO NINO</t>
  </si>
  <si>
    <t>3-1 HUG K COCO GIRL</t>
  </si>
  <si>
    <t>3N1 COCO NA 250 FRZ</t>
  </si>
  <si>
    <t>3EN1 KIDS COCO NINA</t>
  </si>
  <si>
    <t>3-1 HUG K MORA BOY</t>
  </si>
  <si>
    <t>CR DES HUG MANZ 250</t>
  </si>
  <si>
    <t>GEL HUG K COCO BOY</t>
  </si>
  <si>
    <t>GEL KIDS COCO NO250</t>
  </si>
  <si>
    <t>GEL HUG K FRSA GIRL</t>
  </si>
  <si>
    <t>GEL KIDS FRESA NA</t>
  </si>
  <si>
    <t>SH KID FRSA BOY 400</t>
  </si>
  <si>
    <t>SH KIDS FRUTS NO400</t>
  </si>
  <si>
    <t>SH ESP FRSA 400 BOY</t>
  </si>
  <si>
    <t>SH KID MORA BOY 400</t>
  </si>
  <si>
    <t>SH NO 400 MORA STAR</t>
  </si>
  <si>
    <t>SH HK MORAS BOY 400</t>
  </si>
  <si>
    <t>SH KIDS MORAS NO400</t>
  </si>
  <si>
    <t>SH ESP MORA 400 BOY</t>
  </si>
  <si>
    <t>SH KID MZLLA GIR400</t>
  </si>
  <si>
    <t>SH MZ NA 400 FROZEN</t>
  </si>
  <si>
    <t>SH HKIDS MZLLA 400M</t>
  </si>
  <si>
    <t>SH KIDS MZLLA NA400</t>
  </si>
  <si>
    <t>SH KID FRSA GIR 400</t>
  </si>
  <si>
    <t>SH FR NA 400 FROZEN</t>
  </si>
  <si>
    <t>SH HKIDS FRESA 400M</t>
  </si>
  <si>
    <t>SH KIDS FRESA NA400</t>
  </si>
  <si>
    <t>SH KID MORA GIRL400</t>
  </si>
  <si>
    <t>SH MRA NA 400FROZEN</t>
  </si>
  <si>
    <t>SH HKIDS MORA 400ML</t>
  </si>
  <si>
    <t>SH KIDS MORA NA 400</t>
  </si>
  <si>
    <t>OA SH MOR NA 400-KL</t>
  </si>
  <si>
    <t>SH KID MZLLA BOY400</t>
  </si>
  <si>
    <t>SH KIDS MZLLA NO400</t>
  </si>
  <si>
    <t>SH MZ NO 400 STAR W</t>
  </si>
  <si>
    <t>3EN1 KID CCO BOY400</t>
  </si>
  <si>
    <t>3N1 COCO NO 400STAR</t>
  </si>
  <si>
    <t>3EN1 KID CCO GIR400</t>
  </si>
  <si>
    <t>GEL KID CCO BOY 400</t>
  </si>
  <si>
    <t>JB HK MORA BOY 80</t>
  </si>
  <si>
    <t>JB HK MZLLA GIRL 80</t>
  </si>
  <si>
    <t>JLIQ ESC KIDS C 225</t>
  </si>
  <si>
    <t>3N1 COCO 400 MOANA</t>
  </si>
  <si>
    <t>SH MORA 400 ROG ONE</t>
  </si>
  <si>
    <t>OA FRE 400-JAB NINO</t>
  </si>
  <si>
    <t>OA FRE 400-JAB NINA</t>
  </si>
  <si>
    <t>OA COBOY 400/PH KID</t>
  </si>
  <si>
    <t>DUO LENTI 400ML HK</t>
  </si>
  <si>
    <t>2PACK TOYSTORY 739M</t>
  </si>
  <si>
    <t>OA HKIDS SH GEL 250</t>
  </si>
  <si>
    <t>OA GIRL COCO-GEL250</t>
  </si>
  <si>
    <t>OA BOY COCO-GEL 250</t>
  </si>
  <si>
    <t>CR HUG NUT POH 200</t>
  </si>
  <si>
    <t>CREMA HUG GOLD250ML</t>
  </si>
  <si>
    <t>CR HUGGIES GOLD 200</t>
  </si>
  <si>
    <t>CR HUG CLARO 250</t>
  </si>
  <si>
    <t>CR HUG MANZA 250 ML</t>
  </si>
  <si>
    <t>CRE CLA 100 ML HUG</t>
  </si>
  <si>
    <t>SHP HUG CLARO 400ML</t>
  </si>
  <si>
    <t>CREMA CC MAS JB HR</t>
  </si>
  <si>
    <t>CR HUG RN POH 200</t>
  </si>
  <si>
    <t>CR PRIMER CUID 200</t>
  </si>
  <si>
    <t>CREMA HUG PURO 250</t>
  </si>
  <si>
    <t>CR RECIEN NACID 400</t>
  </si>
  <si>
    <t>CREMA RELAJ KIT 100</t>
  </si>
  <si>
    <t>CR HUH REL POH 200</t>
  </si>
  <si>
    <t>CR HUG CUID REL 200</t>
  </si>
  <si>
    <t>CREMA HUGGIES 250</t>
  </si>
  <si>
    <t>CRMA HUG LAV 250 ML</t>
  </si>
  <si>
    <t>HUG CREMA REL 250ML</t>
  </si>
  <si>
    <t>HUG CREM REL 100 ML</t>
  </si>
  <si>
    <t>CREMA KBB MANZANILL</t>
  </si>
  <si>
    <t>CREMA KBB 275ML MAN</t>
  </si>
  <si>
    <t>CREM KBB 250 ML MZ</t>
  </si>
  <si>
    <t>CR RELAJANTE 400</t>
  </si>
  <si>
    <t>CR HUG CUID REL 400</t>
  </si>
  <si>
    <t>CREMA REL 400 EDI25</t>
  </si>
  <si>
    <t>CREMA HUG REL 400ML</t>
  </si>
  <si>
    <t>CREM HUG LAV 400ML</t>
  </si>
  <si>
    <t>CRE NAT TOUCH 250 M</t>
  </si>
  <si>
    <t>BALS NATTOUCH 100ML</t>
  </si>
  <si>
    <t>SH HUG RN POH 200</t>
  </si>
  <si>
    <t>SH PRIMER CUID 200</t>
  </si>
  <si>
    <t>SHAMP HUG PURO 250</t>
  </si>
  <si>
    <t>SH RECIEN NAC 400</t>
  </si>
  <si>
    <t>OA TH80-SH200 RELAJ</t>
  </si>
  <si>
    <t>SH HUG REL POH 200</t>
  </si>
  <si>
    <t>SH HUG CUID REL 200</t>
  </si>
  <si>
    <t>SH HUG RELAJANT 250</t>
  </si>
  <si>
    <t>SH LAVAN 250 ML HUG</t>
  </si>
  <si>
    <t>SHAP HUG LAV 250 ML</t>
  </si>
  <si>
    <t xml:space="preserve">HUG SHAM REL 250ML </t>
  </si>
  <si>
    <t xml:space="preserve">HUG SHAM REL 100ML </t>
  </si>
  <si>
    <t>SHAMPOO RELAJAN 100</t>
  </si>
  <si>
    <t>SH RELAJANTE 400</t>
  </si>
  <si>
    <t>SH HUG CUID REL 400</t>
  </si>
  <si>
    <t>SHAMP REL 400 EDI25</t>
  </si>
  <si>
    <t>SHAMP HUG REL 400ML</t>
  </si>
  <si>
    <t>SH HUG LAV 400ML</t>
  </si>
  <si>
    <t>SH HUG GOLD POH</t>
  </si>
  <si>
    <t>SH HUGGIES GOLD 200</t>
  </si>
  <si>
    <t>SHAMP HUG CLARO 250</t>
  </si>
  <si>
    <t>SH HUG MANZ 250 ML</t>
  </si>
  <si>
    <t>SHAMPOO CLARO 250ML</t>
  </si>
  <si>
    <t>SHAMPOO Y JAB HUG</t>
  </si>
  <si>
    <t xml:space="preserve">SHA CLA 100 ML HUG </t>
  </si>
  <si>
    <t>CREMA HUG CLA 400ML</t>
  </si>
  <si>
    <t>SH HUG GOLD 400</t>
  </si>
  <si>
    <t>SHAMPOO KBB MANZLLA</t>
  </si>
  <si>
    <t>SHAMP KBB 275ML MAN</t>
  </si>
  <si>
    <t>SHAMP KBB 275 ML</t>
  </si>
  <si>
    <t>SHAMP KBB 250 ML MZ</t>
  </si>
  <si>
    <t>SHAMPOO KBB 500 ML</t>
  </si>
  <si>
    <t>SHAMP KBB 450 ML MZ</t>
  </si>
  <si>
    <t>SH NAT TOUCH 250 ML</t>
  </si>
  <si>
    <t>JABON LIQ REC NACID</t>
  </si>
  <si>
    <t>J LIQ HUG RN POH</t>
  </si>
  <si>
    <t>JL PRIMER CUID 200</t>
  </si>
  <si>
    <t>2EN1 HUG PURO 250</t>
  </si>
  <si>
    <t>JL RECIEN NACID 400</t>
  </si>
  <si>
    <t>J LIQ HU REL POH</t>
  </si>
  <si>
    <t>JL HUG CUID REL 200</t>
  </si>
  <si>
    <t>2EN1 HUG RELAJ 250</t>
  </si>
  <si>
    <t xml:space="preserve">2EN1 JB LQ 250 LAV </t>
  </si>
  <si>
    <t>JAB LIQ HUG LAV 250</t>
  </si>
  <si>
    <t>HUG JAB LIQ REL 250</t>
  </si>
  <si>
    <t>SH 2EN1 CUDREL 100</t>
  </si>
  <si>
    <t>SH HUGGIES MICKE WM</t>
  </si>
  <si>
    <t>KIT DE VIAJE CUI CL</t>
  </si>
  <si>
    <t>HUG 3PACK RELAJANTE</t>
  </si>
  <si>
    <t>OA 3PK RELAJANTE</t>
  </si>
  <si>
    <t>TRIPACK RELAJANTE</t>
  </si>
  <si>
    <t>JABON BARRA KBB MZA</t>
  </si>
  <si>
    <t>J BARRA HUG RN POH</t>
  </si>
  <si>
    <t>JBAR PRIMER CUID 80</t>
  </si>
  <si>
    <t>JAB BARRA RELAJANTE</t>
  </si>
  <si>
    <t>JBAR CUID RELAJ 80</t>
  </si>
  <si>
    <t>JB BARR 80G HUGLAV</t>
  </si>
  <si>
    <t>JAB BAR REL KIT 25G</t>
  </si>
  <si>
    <t>J BARRA CL 80 HUG</t>
  </si>
  <si>
    <t>J BARRA CL 80 HUG MAN</t>
  </si>
  <si>
    <t>JAB NATUL TOUCH 80G</t>
  </si>
  <si>
    <t>HUG 3PACK JAB CC 80</t>
  </si>
  <si>
    <t>3PACK JAB HUG LAVND</t>
  </si>
  <si>
    <t>4PACK J BARRA REL</t>
  </si>
  <si>
    <t>GEL ANTIBA KLE AQUA</t>
  </si>
  <si>
    <t>CHAROLA REL 739X15</t>
  </si>
  <si>
    <t>SH 739 ML BB RELAJ</t>
  </si>
  <si>
    <t>CR CORP SUPREME 200</t>
  </si>
  <si>
    <t>2EN1 SUPREME 200</t>
  </si>
  <si>
    <t>SH SUPREME 200</t>
  </si>
  <si>
    <t>JB SUPREME 80G</t>
  </si>
  <si>
    <t>CR FAC SUPREME 50</t>
  </si>
  <si>
    <t>AG MICE SUPREME 200</t>
  </si>
  <si>
    <t>COLONIA SUPREME 100</t>
  </si>
  <si>
    <t>AG MICEL SUPREME 30</t>
  </si>
  <si>
    <t>SHAMPOO SUPREME 30</t>
  </si>
  <si>
    <t>SH SUPREME 30ML</t>
  </si>
  <si>
    <t>CREMA SUPREME 30ML</t>
  </si>
  <si>
    <t>CR SUPREME 30ML</t>
  </si>
  <si>
    <t>JBARRA SUPREME 25G</t>
  </si>
  <si>
    <t>3PCK HK CHAHNEY 700</t>
  </si>
  <si>
    <t>SH HK KCH HONEY 414</t>
  </si>
  <si>
    <t>SH HK CH HONEY 250</t>
  </si>
  <si>
    <t>SH HK CH HONEY 200</t>
  </si>
  <si>
    <t xml:space="preserve">SH HK CH HONEY 90 </t>
  </si>
  <si>
    <t>SH HK CH HONEY 90</t>
  </si>
  <si>
    <t xml:space="preserve">GEL HK CHHONEY 200 </t>
  </si>
  <si>
    <t>GEL HK CHHONEY 200</t>
  </si>
  <si>
    <t>CR HK OAT HONEY 250</t>
  </si>
  <si>
    <t>CR HK OAT HONNEY 90</t>
  </si>
  <si>
    <t xml:space="preserve">CR HK KIDS OAT 414 </t>
  </si>
  <si>
    <t>CR HK KIDS OAT 414</t>
  </si>
  <si>
    <t>SH HK LAV KIDS 414</t>
  </si>
  <si>
    <t>5 PACK HK 450 ML</t>
  </si>
  <si>
    <t>3PCK HK KIDS CHHY</t>
  </si>
  <si>
    <t>KIT DE VIAJE POH SC</t>
  </si>
  <si>
    <t>KIT VIAJE RELAJANTE</t>
  </si>
  <si>
    <t>KIT VIAJE LAVANDA</t>
  </si>
  <si>
    <t>OA SUPREME-PROMOC</t>
  </si>
  <si>
    <t>OA TH80-CR200 RELAJ</t>
  </si>
  <si>
    <t>OA TH80-JL200 RELAJ</t>
  </si>
  <si>
    <t>OA TH80-SH200 1ER C</t>
  </si>
  <si>
    <t>OA TH80-CR200 1ER C</t>
  </si>
  <si>
    <t>OA TH80-JL200 1ER C</t>
  </si>
  <si>
    <t>CREMA GOLD-TH HIDRA</t>
  </si>
  <si>
    <t>SHAMP GOLD-TH HIDRA</t>
  </si>
  <si>
    <t>HUG DUOPK RELAJANTE</t>
  </si>
  <si>
    <t>OA DUOPACK GOLD 250</t>
  </si>
  <si>
    <t>OA 2SH KBB-SMAX 70S</t>
  </si>
  <si>
    <t>OA 2 GOLD- HNC 40S</t>
  </si>
  <si>
    <t>OA 2RN 200- HNC 40S</t>
  </si>
  <si>
    <t>OA CRE400-SH100 REL</t>
  </si>
  <si>
    <t>OA SH400-CR100 REL</t>
  </si>
  <si>
    <t>SH HUG REL 400 M JB</t>
  </si>
  <si>
    <t>CREMA KBB 300-TH KB</t>
  </si>
  <si>
    <t>SHAMP KBB 300-TH KB</t>
  </si>
  <si>
    <t>DUOPACK REL SHAMPOO</t>
  </si>
  <si>
    <t xml:space="preserve">DUOPACK REL CREMA </t>
  </si>
  <si>
    <t>DUOPACK CLARO SHAMP</t>
  </si>
  <si>
    <t>DUOPACK CLARO CREMA</t>
  </si>
  <si>
    <t>KIT CLARO HUGGIES</t>
  </si>
  <si>
    <t>KIT HUC CUID CLARO</t>
  </si>
  <si>
    <t>KIT HUC CUID CLA HI</t>
  </si>
  <si>
    <t>KIT VIAJE CUID CLAR</t>
  </si>
  <si>
    <t>KIT HUG BABY SET</t>
  </si>
  <si>
    <t>KIT D VIAJE LAVANDA</t>
  </si>
  <si>
    <t>KITS HUC CUI CLA CR</t>
  </si>
  <si>
    <t>BABY SET LAVANA</t>
  </si>
  <si>
    <t>BABY SET SUPREME</t>
  </si>
  <si>
    <t>DUOP SUPREME 2E1 TH</t>
  </si>
  <si>
    <t>TRIPACK KLEEN BEBE</t>
  </si>
  <si>
    <t>SH HUG REL 400 Y JA</t>
  </si>
  <si>
    <t>DUOPAK KBB SHA Y TH</t>
  </si>
  <si>
    <t>DUOPACK KBB CR Y TH</t>
  </si>
  <si>
    <t>OA SUPREME-PANAL</t>
  </si>
  <si>
    <t>KIT PRIMEROS CUIDAD</t>
  </si>
  <si>
    <t>BABY BOX H SUPREME</t>
  </si>
  <si>
    <t>JAB LIQ HUMECTANTE</t>
  </si>
  <si>
    <t>AG MICELAR PURE 400</t>
  </si>
  <si>
    <t>AG MICELAR NIGTH400</t>
  </si>
  <si>
    <t>AG MICELAR NIGT 400</t>
  </si>
  <si>
    <t>AG MICELAR BIFA 400</t>
  </si>
  <si>
    <t>AG MICELAR BIFT 400</t>
  </si>
  <si>
    <t>TH MICELAR PURE 25P</t>
  </si>
  <si>
    <t>TH DESMAQ NIGTH 25P</t>
  </si>
  <si>
    <t>TH HNC CON AROMA</t>
  </si>
  <si>
    <t>TH C HIDRATANTE 40S</t>
  </si>
  <si>
    <t>TH CHIDRA 40S SP</t>
  </si>
  <si>
    <t>TH HUG HIDRA 40X4</t>
  </si>
  <si>
    <t xml:space="preserve">TH HUG CUI H 4X40 </t>
  </si>
  <si>
    <t>TH CHIDR DISNEY 40S</t>
  </si>
  <si>
    <t>TH C HIDRA GAGA 40S</t>
  </si>
  <si>
    <t>TH HNC CA 40 PUENTE</t>
  </si>
  <si>
    <t>TH HNC TINA DISENOS</t>
  </si>
  <si>
    <t>HUGGIES TINA 100S</t>
  </si>
  <si>
    <t>TH C HIDRATANTE 80S</t>
  </si>
  <si>
    <t>TH CHIDR 80S SP</t>
  </si>
  <si>
    <t>TH CHIDRA ED ESP 80</t>
  </si>
  <si>
    <t>TH HUG EDIC ESP 80S</t>
  </si>
  <si>
    <t>TH HUG TRAVEL PACK</t>
  </si>
  <si>
    <t>TH HNC AROMA 100X18</t>
  </si>
  <si>
    <t>TH HNC 100X18</t>
  </si>
  <si>
    <t>TH H CHIDRATANTE100</t>
  </si>
  <si>
    <t>TH CH 100 SP</t>
  </si>
  <si>
    <t>TH HNC CLUBES</t>
  </si>
  <si>
    <t>TH HNC DISNEY 80X4</t>
  </si>
  <si>
    <t>TH HCH SAMS TINA 80</t>
  </si>
  <si>
    <t>TH HUG MIX HIDRA</t>
  </si>
  <si>
    <t>TH HCH MD SAMS 80X6</t>
  </si>
  <si>
    <t>TH HCH DSN SAMS80X6</t>
  </si>
  <si>
    <t>THHUG 3PACK NAT 240</t>
  </si>
  <si>
    <t>TH HUG HIDR MOVE ON</t>
  </si>
  <si>
    <t>HNC TINA SAMS</t>
  </si>
  <si>
    <t>6 PACK HUC BONUS H</t>
  </si>
  <si>
    <t>TH HUGGIES 80 HIDRA</t>
  </si>
  <si>
    <t>TH 6PACK HUG BON HI</t>
  </si>
  <si>
    <t>THCH ANIMALITOS MIX</t>
  </si>
  <si>
    <t>HUGGIES EDIC MEXICO</t>
  </si>
  <si>
    <t>TH HCH DIS SAMS-TIN</t>
  </si>
  <si>
    <t>TH CUID PURO 80S</t>
  </si>
  <si>
    <t>TH CPURO 80S SP</t>
  </si>
  <si>
    <t>THNC GLIC S/A 80</t>
  </si>
  <si>
    <t>TH C RELAJANTE 80S</t>
  </si>
  <si>
    <t>TH CRELA 80S SP</t>
  </si>
  <si>
    <t>TH HUGGIES TH NC CR</t>
  </si>
  <si>
    <t>TH PRIM CUIDADOS 80</t>
  </si>
  <si>
    <t>TH H RN DERMA 80S</t>
  </si>
  <si>
    <t>TH CUIDADO NAT 80</t>
  </si>
  <si>
    <t>TH ESENCIAL 80S SP</t>
  </si>
  <si>
    <t>TH NATURAL TOUCH 84</t>
  </si>
  <si>
    <t>DISPLAY THCUID ESEN</t>
  </si>
  <si>
    <t>TH HNC KIT RELAJANT</t>
  </si>
  <si>
    <t>TH HNC KIT RELAJAN</t>
  </si>
  <si>
    <t>TH EVENFLO 80S LVP</t>
  </si>
  <si>
    <t>TH HUGGIES PALLETWM</t>
  </si>
  <si>
    <t>TH C HIDRATANTE 2PK</t>
  </si>
  <si>
    <t>TH CHIDRATANTE 2PKP</t>
  </si>
  <si>
    <t xml:space="preserve">TH CHIDRATANTE 2PK </t>
  </si>
  <si>
    <t>TH HUG CUI H 2PACK</t>
  </si>
  <si>
    <t xml:space="preserve">TH HUG DIAYNOCHE 2 </t>
  </si>
  <si>
    <t>TH HNC SA DISENO 3P</t>
  </si>
  <si>
    <t>TH CPURO DISENO 3PK</t>
  </si>
  <si>
    <t>TH CPURO DISENO 3PP</t>
  </si>
  <si>
    <t>TH CPURO 3PK V1 P</t>
  </si>
  <si>
    <t>TH HUG 8PCK PURO 80</t>
  </si>
  <si>
    <t>TH H CPURO 4PACK 10</t>
  </si>
  <si>
    <t>TH 2PACK CP MASCH</t>
  </si>
  <si>
    <t xml:space="preserve">TH HUG ECO PROT 80 </t>
  </si>
  <si>
    <t>6PK TH ECOPROTEC 80</t>
  </si>
  <si>
    <t>TH CUIDADO PURO 100</t>
  </si>
  <si>
    <t>THUGGIESHIDRA160DIS</t>
  </si>
  <si>
    <t>TH 2PACK C PUR 100S</t>
  </si>
  <si>
    <t>TH CHIDR 3PK ETQ PT</t>
  </si>
  <si>
    <t>TH HNC TRIPAK 80 5P</t>
  </si>
  <si>
    <t>TH C HIDRA 3PK V2</t>
  </si>
  <si>
    <t>TH C HIDRA 3PK P V2</t>
  </si>
  <si>
    <t>TH CHIDRA 3PK SP</t>
  </si>
  <si>
    <t>TH CHIDRATANTE 3PKP</t>
  </si>
  <si>
    <t>TH HIDRAT PRAC 160</t>
  </si>
  <si>
    <t>TH PURO PRAC 160</t>
  </si>
  <si>
    <t xml:space="preserve">3PK CHIDRAT DISNEY </t>
  </si>
  <si>
    <t>3PK CHIDRAT DISNEY</t>
  </si>
  <si>
    <t>TH C HIDRAT 160 PT</t>
  </si>
  <si>
    <t>TH C PURO 160 PT</t>
  </si>
  <si>
    <t>TH HNC CA 80X2</t>
  </si>
  <si>
    <t>THNC GLIC CA 40</t>
  </si>
  <si>
    <t>THNC GLIC C/A 80</t>
  </si>
  <si>
    <t>TH CH SAMS DIS 80X4</t>
  </si>
  <si>
    <t>THNC GLIC C/A 100 B</t>
  </si>
  <si>
    <t>TH HNC REC NAC MTRA</t>
  </si>
  <si>
    <t>TH HNC RECIEN NACID</t>
  </si>
  <si>
    <t>TH TINA RN GLICERIN</t>
  </si>
  <si>
    <t>THNC GLIC S/A 100 B</t>
  </si>
  <si>
    <t>THNC C/A BON NAVID</t>
  </si>
  <si>
    <t>TH KBBS PRACTIPACK</t>
  </si>
  <si>
    <t>TH KBB SUAVELASTIC</t>
  </si>
  <si>
    <t>TH KBBS 50S 55GR</t>
  </si>
  <si>
    <t>TH KBBS TS 50X24</t>
  </si>
  <si>
    <t>TH KBBS 50S S DSN</t>
  </si>
  <si>
    <t>TH KBBS 50S</t>
  </si>
  <si>
    <t>TH KBBS 50S SPRING</t>
  </si>
  <si>
    <t>TH KBBS 70S 55GR</t>
  </si>
  <si>
    <t>TH KBBS 70X24</t>
  </si>
  <si>
    <t>TH KBBS 70S S DSN</t>
  </si>
  <si>
    <t>TH KBBS 70S</t>
  </si>
  <si>
    <t>TH KBBS 70 AMIMA SP</t>
  </si>
  <si>
    <t>TH KBBS 70S SP</t>
  </si>
  <si>
    <t>TH KBBS 2PACK 170</t>
  </si>
  <si>
    <t>TH  KBBS 70S VITTAE</t>
  </si>
  <si>
    <t>TH KBBS VITAE 70 10</t>
  </si>
  <si>
    <t>TH KBSM 100S 55GR</t>
  </si>
  <si>
    <t>TH KBBS 100X18</t>
  </si>
  <si>
    <t>TH KBBS 100 S DSN</t>
  </si>
  <si>
    <t>TH KBBS 100S</t>
  </si>
  <si>
    <t>TH KBBS 100 INCREIB</t>
  </si>
  <si>
    <t xml:space="preserve">TH KBBS 100 SP </t>
  </si>
  <si>
    <t>KBBS TOY STORY 100S</t>
  </si>
  <si>
    <t>TH KBBS 100S ANIMAL</t>
  </si>
  <si>
    <t>TH DUOPACK SUAVSTIC</t>
  </si>
  <si>
    <t>TH KBBS 2PK S DSN</t>
  </si>
  <si>
    <t>TH KBBS 2PK S DSNP</t>
  </si>
  <si>
    <t>TH KBBS DUOPACK</t>
  </si>
  <si>
    <t>TH KBBS DUOPAK PUEN</t>
  </si>
  <si>
    <t>TH KBBS DUOPACK SP</t>
  </si>
  <si>
    <t>TH KBBS PT DUOPAKSP</t>
  </si>
  <si>
    <t>TH KBBS 3PK PUENTE</t>
  </si>
  <si>
    <t>TH KBBS 3PK 100X3</t>
  </si>
  <si>
    <t>TH KBBS 3PK S DSN</t>
  </si>
  <si>
    <t>TH KBBS 3PK SDS NP</t>
  </si>
  <si>
    <t>TH KBBS TRIPACK</t>
  </si>
  <si>
    <t>TH KBBS TRIPAK PUEN</t>
  </si>
  <si>
    <t>TH KBBS TRIPACK SP</t>
  </si>
  <si>
    <t>TH KBBS TRIPACK PTE</t>
  </si>
  <si>
    <t>TH KBB 3 PACK DURAZ</t>
  </si>
  <si>
    <t>TH KBBS 3PACK COCO</t>
  </si>
  <si>
    <t>TH KBBS COCO 100X6</t>
  </si>
  <si>
    <t>TH KBBS COCO INCRE</t>
  </si>
  <si>
    <t>TH KBBS 3PCK MN 100</t>
  </si>
  <si>
    <t>TH KBBS MANZANA 100</t>
  </si>
  <si>
    <t>KBBS SAMS TOY STORY</t>
  </si>
  <si>
    <t>TH KBBS CLUB 6S SP</t>
  </si>
  <si>
    <t>TH KBBS 100X6 COMIC</t>
  </si>
  <si>
    <t>TH KBBS 100X6 MNZ</t>
  </si>
  <si>
    <t>TH KBB SUAV 3P PTE</t>
  </si>
  <si>
    <t>TH KBBS 100X6 TORJA</t>
  </si>
  <si>
    <t>TH KBS 100X6 TORONJ</t>
  </si>
  <si>
    <t>TH 6PCK COMDISEC 80</t>
  </si>
  <si>
    <t>TH KBB 6PACK COMODS</t>
  </si>
  <si>
    <t>TH KBBS 3PCK TR 100</t>
  </si>
  <si>
    <t>TH KBBS TORONJA 100</t>
  </si>
  <si>
    <t>TH KBB SUAV 100X6</t>
  </si>
  <si>
    <t>TH HUG ECOPROTEC 80</t>
  </si>
  <si>
    <t>TH KBB SUAV 100 S</t>
  </si>
  <si>
    <t>TH KBB SUAV 100 ESP</t>
  </si>
  <si>
    <t>TH 3PACK SUAVLTC FV</t>
  </si>
  <si>
    <t>3PK TH SUAVETC FV</t>
  </si>
  <si>
    <t>TH KBBS TORONJ 100</t>
  </si>
  <si>
    <t>TH KBBS 440</t>
  </si>
  <si>
    <t>TH KBSM TS110X4X100</t>
  </si>
  <si>
    <t>TH KBBS TE VERD 50</t>
  </si>
  <si>
    <t>TH KBSM TE VERD 150</t>
  </si>
  <si>
    <t>TH KBBS RFT 70</t>
  </si>
  <si>
    <t>TH KBBS TE VERD 100</t>
  </si>
  <si>
    <t>TH KBBS 110X4X100</t>
  </si>
  <si>
    <t>TH HUG SUPREME CARE</t>
  </si>
  <si>
    <t>TH HUG SUPREME 72S</t>
  </si>
  <si>
    <t>TH HSUP ALMOND72X12</t>
  </si>
  <si>
    <t>TH HSUP ALM 72S SP</t>
  </si>
  <si>
    <t>TH SUPREME 80 SPRG</t>
  </si>
  <si>
    <t>12 PK TH SUPREME 80</t>
  </si>
  <si>
    <t>TH HSC 72S COSTCO</t>
  </si>
  <si>
    <t>TH HSUP ALM72X12X40</t>
  </si>
  <si>
    <t>TH HSUP ALM COSTCO</t>
  </si>
  <si>
    <t>TH SUPREME MICEL 80</t>
  </si>
  <si>
    <t>TH HUG SUPREME PLT</t>
  </si>
  <si>
    <t>TH HUG SUPREM PLT</t>
  </si>
  <si>
    <t>TH HS ALMENDRA 72X6</t>
  </si>
  <si>
    <t>TH HSUP SAMS 72X6SP</t>
  </si>
  <si>
    <t>TH SUPREME SPR 80X6</t>
  </si>
  <si>
    <t>TH HUG SUPREM 80</t>
  </si>
  <si>
    <t>TH DUOPACK HSC 72S</t>
  </si>
  <si>
    <t>TH HSUP ALM 72X2X6P</t>
  </si>
  <si>
    <t>TH H SUP ALM 72X2X6</t>
  </si>
  <si>
    <t>TH HUG SUP 2PACK SP</t>
  </si>
  <si>
    <t>TH HSUP 2PK SP PTE</t>
  </si>
  <si>
    <t>TH SUPREME 2PACK PT</t>
  </si>
  <si>
    <t>TH SUPREMME 2PACK</t>
  </si>
  <si>
    <t>KIT HUG SUPREME 5-1</t>
  </si>
  <si>
    <t>KIT HUGGIES SUPRE 4</t>
  </si>
  <si>
    <t>TH HSC CLUB 72X4</t>
  </si>
  <si>
    <t>TH HSUP ALM72X4X100</t>
  </si>
  <si>
    <t>TH HSC 72SX12 PUENT</t>
  </si>
  <si>
    <t>TH DUOPAK HS PUENTE</t>
  </si>
  <si>
    <t>TH KBB ABSORSEC</t>
  </si>
  <si>
    <t>TH KBB ABSORSEC 40S</t>
  </si>
  <si>
    <t>TH KBABSORSEC 40 IN</t>
  </si>
  <si>
    <t>TH KBB ABSORSEC 70S</t>
  </si>
  <si>
    <t>TH KBB ABSORSEC 90S</t>
  </si>
  <si>
    <t>TH KBB ABSORSEC 90</t>
  </si>
  <si>
    <t>TH KBB ABSORSEC 100</t>
  </si>
  <si>
    <t>TH KBBA 90S-PANAL 3</t>
  </si>
  <si>
    <t>TH KLEE BB ABSORSEC</t>
  </si>
  <si>
    <t>TH KBB ABSORSEC 120</t>
  </si>
  <si>
    <t>TKBB ABSOR DUO PACK</t>
  </si>
  <si>
    <t>TH KB ABS DUO 120S</t>
  </si>
  <si>
    <t>TH KBABSORSEC DUOPK</t>
  </si>
  <si>
    <t>DPAK TH KBB ABS 120</t>
  </si>
  <si>
    <t>TH KBABSORSEC DUO P</t>
  </si>
  <si>
    <t>TH KIMBIES 90S</t>
  </si>
  <si>
    <t>TH KBB COMODISEC 80</t>
  </si>
  <si>
    <t>THKBB COMODISEC 100</t>
  </si>
  <si>
    <t>TH KBB ABS REP 70</t>
  </si>
  <si>
    <t>TH KBB ABSORSEC 20S</t>
  </si>
  <si>
    <t>TH KBB ABSORSEC 110</t>
  </si>
  <si>
    <t>TH SIMPLY CLEAN 4PK</t>
  </si>
  <si>
    <t>TH HUG SIMCL 4PK</t>
  </si>
  <si>
    <t>TH HUGGIES SIMPLYCL</t>
  </si>
  <si>
    <t>TH SIMPLY CLEAN 50S</t>
  </si>
  <si>
    <t>TH SIMCLEAN 3PACK</t>
  </si>
  <si>
    <t>TH SIMCLEAN TPAC 50</t>
  </si>
  <si>
    <t>TH HUG SIMCL POCKET</t>
  </si>
  <si>
    <t>TH SIMPLY CLEAN 10S</t>
  </si>
  <si>
    <t>MUESTRA SCLEAN 10S</t>
  </si>
  <si>
    <t>SUABEBE POCOYO 100</t>
  </si>
  <si>
    <t>MUESTRA KBSM 10 NEW</t>
  </si>
  <si>
    <t>SUABEBE POCOYO 40</t>
  </si>
  <si>
    <t>SUABEBE POCOYO 80 S</t>
  </si>
  <si>
    <t>BABYSOFT LAV MAN 80</t>
  </si>
  <si>
    <t>BABY SOFT AGUA 100</t>
  </si>
  <si>
    <t>MAX BABY 80</t>
  </si>
  <si>
    <t>BABY SOFT AGUA 80</t>
  </si>
  <si>
    <t>BABYSOFT KARITE 80</t>
  </si>
  <si>
    <t>TH BABYSOFT PREM 72</t>
  </si>
  <si>
    <t>MARCAS INDELPA</t>
  </si>
  <si>
    <t>T HUMEDAS KOTEX</t>
  </si>
  <si>
    <t>WIPES KOTEX</t>
  </si>
  <si>
    <t>WIPES ESC KIDS 90S</t>
  </si>
  <si>
    <t>WIPES ESC KIDS 120S</t>
  </si>
  <si>
    <t>WIPES ESCUDO POCKET</t>
  </si>
  <si>
    <t>WIPES ESC KIDS 120</t>
  </si>
  <si>
    <t>WIPES POCKET ESC 10</t>
  </si>
  <si>
    <t>TH ESC WIPES PCT 10</t>
  </si>
  <si>
    <t>HIG KC FRESH POC 10</t>
  </si>
  <si>
    <t>01908</t>
  </si>
  <si>
    <t>ESC WIPES POCKET 10</t>
  </si>
  <si>
    <t>SHA LUD BRILLO 500</t>
  </si>
  <si>
    <t>TH LUD USODIARIO 80</t>
  </si>
  <si>
    <t>TH LUD BANOEXPR 42</t>
  </si>
  <si>
    <t>WIPES ESC POCKT 10</t>
  </si>
  <si>
    <t>TH LUD USO DIARIO80</t>
  </si>
  <si>
    <t>TH LUD BANO EXP42</t>
  </si>
  <si>
    <t>TAPETES LUD 18</t>
  </si>
  <si>
    <t>TAP LUD ENTRENA32</t>
  </si>
  <si>
    <t>TH LUD USO DIA 4X80</t>
  </si>
  <si>
    <t>WIPES ESCUDO 50S</t>
  </si>
  <si>
    <t>WIPES ESC ANTIBA 50</t>
  </si>
  <si>
    <t>WIPES ESCUDO 4X50</t>
  </si>
  <si>
    <t>WIPES WSC ANTB 2X50</t>
  </si>
  <si>
    <t>WIPES SUP POUNCH 80</t>
  </si>
  <si>
    <t>WIPES SUP BOTE 60</t>
  </si>
  <si>
    <t>WIPES SUP VERB 60S</t>
  </si>
  <si>
    <t>WIPES ESC ULP 4X120</t>
  </si>
  <si>
    <t>WIPES ESC ANT 4X120</t>
  </si>
  <si>
    <t>KOTP1 WIPES56X16</t>
  </si>
  <si>
    <t>KOTP1 WIPES LD20X32</t>
  </si>
  <si>
    <t>WIPES SUP BOT 3X100</t>
  </si>
  <si>
    <t>WIPES SUP POUCH 40S</t>
  </si>
  <si>
    <t>OA ESC WIPES M AERO</t>
  </si>
  <si>
    <t>OA ESC WIPES M STOA</t>
  </si>
  <si>
    <t>TOA HUMED DEPEND</t>
  </si>
  <si>
    <t>WIPES DEPEND</t>
  </si>
  <si>
    <t>DEPEND WIPES SC 20</t>
  </si>
  <si>
    <t>DEPEND WIPES GLB 49</t>
  </si>
  <si>
    <t>WIPES DIAPRO</t>
  </si>
  <si>
    <t>DIAPRO WIPES 42S</t>
  </si>
  <si>
    <t>DIAPRO WIPES MAN 42</t>
  </si>
  <si>
    <t>DIAPRO WIPESMANBO49</t>
  </si>
  <si>
    <t>HIG KC FRESH TINA42</t>
  </si>
  <si>
    <t>HIG K C FRESH TINA</t>
  </si>
  <si>
    <t>HIG KC FRESH POUNCH</t>
  </si>
  <si>
    <t>HIG KC FRESH RFT 42</t>
  </si>
  <si>
    <t xml:space="preserve">KC FRESH 42 8 PK </t>
  </si>
  <si>
    <t>KC FRESH 10 1X24X4</t>
  </si>
  <si>
    <t>01891</t>
  </si>
  <si>
    <t>KOTP1 WIPES20X32</t>
  </si>
  <si>
    <t>H KC FRESH POCKET 7</t>
  </si>
  <si>
    <t>HH KC FRESH NEGRO42</t>
  </si>
  <si>
    <t>05054</t>
  </si>
  <si>
    <t>JABON KC ESPUMA 800</t>
  </si>
  <si>
    <t>JABON ESPUMA ELECTR</t>
  </si>
  <si>
    <t>REPUESTO AUTOJANITO</t>
  </si>
  <si>
    <t>ALCOHOL GEL KIM 1LT</t>
  </si>
  <si>
    <t>ALCOHOLGELKIM3.785L</t>
  </si>
  <si>
    <t>ALCOHOL KIMCARE 1GL</t>
  </si>
  <si>
    <t>GEL ANTIBAC KIMCARE</t>
  </si>
  <si>
    <t>GEL PARA MANOS ANTI</t>
  </si>
  <si>
    <t>SCOTT SAN 24 HRS SP</t>
  </si>
  <si>
    <t>SANITIZANTE EN ESPU</t>
  </si>
  <si>
    <t>JAB LIQ BLU COC PAR</t>
  </si>
  <si>
    <t>JAB LIQ BLU CH BLOS</t>
  </si>
  <si>
    <t>LIQ QUIT GRA C KLAR</t>
  </si>
  <si>
    <t>LIMP MUL KLAR PINO</t>
  </si>
  <si>
    <t>JAB LIQ BLU KIW STA</t>
  </si>
  <si>
    <t>JAB LIQ BLU F CLEAN</t>
  </si>
  <si>
    <t>LIMP VID ESP  KLAR</t>
  </si>
  <si>
    <t>LIMP MUL VERT PINO</t>
  </si>
  <si>
    <t>LIQ LAVATR KLAR LIM</t>
  </si>
  <si>
    <t>LIMP MULT KLAR LAVA</t>
  </si>
  <si>
    <t>LIMP MUL VERT LAVAN</t>
  </si>
  <si>
    <t>GEL ANTI ESCUDO 1L</t>
  </si>
  <si>
    <t>JABON ESCUDO 800ML</t>
  </si>
  <si>
    <t>LIQUI DESI ESCUDO5L</t>
  </si>
  <si>
    <t>SPUM LIMP AUT 1100M</t>
  </si>
  <si>
    <t>DES JABESP ICON WG</t>
  </si>
  <si>
    <t>DES JABESP ICON MET</t>
  </si>
  <si>
    <t>DES JABESP ICON CB</t>
  </si>
  <si>
    <t>JABON 40G BODY BALA</t>
  </si>
  <si>
    <t>JAB ESCUDO LIQ 225</t>
  </si>
  <si>
    <t>JAB KLEEN ESPUMA225</t>
  </si>
  <si>
    <t>JAB KLEEN LIQUID225</t>
  </si>
  <si>
    <t>ESPU ESC MANOS270ML</t>
  </si>
  <si>
    <t>JABESP KLEENEX ICON</t>
  </si>
  <si>
    <t>JAB ESP MANZ MANUAL</t>
  </si>
  <si>
    <t>SPUM LIMP AUT 1200</t>
  </si>
  <si>
    <t>SPUM LIMP MAN 1100</t>
  </si>
  <si>
    <t>JABESPMANZ1200ML</t>
  </si>
  <si>
    <t>JAB ESPUMA 1100ML</t>
  </si>
  <si>
    <t>KIMCARE WATERY 1GL</t>
  </si>
  <si>
    <t>KIMCARE CITRUS 18L</t>
  </si>
  <si>
    <t>KIMCARE WATERY 600</t>
  </si>
  <si>
    <t>KIMCARE CITRUS 600</t>
  </si>
  <si>
    <t>WYPALL X80 FOOD SER</t>
  </si>
  <si>
    <t>WYPALL L40 DOBLEZ</t>
  </si>
  <si>
    <t>WYPALL X80 AZUL</t>
  </si>
  <si>
    <t>WYPALL L30</t>
  </si>
  <si>
    <t>WYPALL X60 JUMBO R</t>
  </si>
  <si>
    <t>T SCOTT SANI 24 HRS</t>
  </si>
  <si>
    <t>WYPALL COD COLOR WM</t>
  </si>
  <si>
    <t>WYPALL X80 PFS AZUL</t>
  </si>
  <si>
    <t>WYPALL X80 PFS VERD</t>
  </si>
  <si>
    <t>WYPALL X80 PFS AMAR</t>
  </si>
  <si>
    <t>WYPALL X80 PFS ROJO</t>
  </si>
  <si>
    <t>WYPALL X80 PLUS CLU</t>
  </si>
  <si>
    <t>WYPALL WATERLES75X6</t>
  </si>
  <si>
    <t>WYPALL X60 POP UP</t>
  </si>
  <si>
    <t>01419</t>
  </si>
  <si>
    <t>ECONOMIZER L30 ROLL</t>
  </si>
  <si>
    <t>KIMWIPES EXL POP UP</t>
  </si>
  <si>
    <t>WORKHORSE X 70 ROLL</t>
  </si>
  <si>
    <t>THESC PSUPERF 300X6</t>
  </si>
  <si>
    <t>THESC PSUPERF 96X18</t>
  </si>
  <si>
    <t>KIMTEX ROLLO</t>
  </si>
  <si>
    <t>KIMTECH PREP AZUL</t>
  </si>
  <si>
    <t>WYPALL L20 PRACTI C</t>
  </si>
  <si>
    <t>SHOP TOWEL 6SX4</t>
  </si>
  <si>
    <t>SCOTT SHOP TOWELS</t>
  </si>
  <si>
    <t>SCOT SHOP TOWEL</t>
  </si>
  <si>
    <t>KIMTECH SURFACE S</t>
  </si>
  <si>
    <t>WYPALL MICROFIBRA R</t>
  </si>
  <si>
    <t>KIMTECH SCIENCE PW</t>
  </si>
  <si>
    <t>SANIASIEN SCOTT 125</t>
  </si>
  <si>
    <t>GUANTES NITRILO CH</t>
  </si>
  <si>
    <t>GUANTES NITRILO MED</t>
  </si>
  <si>
    <t>GUANTES NITRILO GDE</t>
  </si>
  <si>
    <t>MASC FAC DES KLE 10</t>
  </si>
  <si>
    <t>MASCARILLAS KL16X10</t>
  </si>
  <si>
    <t xml:space="preserve">MASC FAC DES KLE 5 </t>
  </si>
  <si>
    <t>MASC DES KLE 3C 50</t>
  </si>
  <si>
    <t>MAS DES KLE 5S NEG</t>
  </si>
  <si>
    <t>MASC DES KLE 3 NGO</t>
  </si>
  <si>
    <t>MASC DES KLE 5 GYAZ</t>
  </si>
  <si>
    <t>MASC DES KLE 3C 1S</t>
  </si>
  <si>
    <t>MASC DES KLE 1 NG</t>
  </si>
  <si>
    <t>MASC DES KLE 5 AZUL</t>
  </si>
  <si>
    <t>MAS DES KLE ED MJ 5</t>
  </si>
  <si>
    <t>MASC DES KLE 5 PRID</t>
  </si>
  <si>
    <t>MASC DES KLE KDS 5C</t>
  </si>
  <si>
    <t xml:space="preserve">MASC DESKLEN 5 AYB </t>
  </si>
  <si>
    <t>MASC DES KLE KDS 3D</t>
  </si>
  <si>
    <t>MASCAR KLE PUENT 10</t>
  </si>
  <si>
    <t>MASC KLE PTE 5 NEGR</t>
  </si>
  <si>
    <t>MASC KLE PNT 5 AZUL</t>
  </si>
  <si>
    <t>MASC KLE PTE 5 GRIS</t>
  </si>
  <si>
    <t>MASC PTE 5 KD ESTR</t>
  </si>
  <si>
    <t>MASC PTE 5 KD COHE</t>
  </si>
  <si>
    <t>MASC PTE 5 KD DINO</t>
  </si>
  <si>
    <t>MASC PTE 5 KD GAME</t>
  </si>
  <si>
    <t>MASC PTE 3 KD D TS</t>
  </si>
  <si>
    <t>MASC PTE 3 KD D INC</t>
  </si>
  <si>
    <t>MASC PTE 3 KD D MI</t>
  </si>
  <si>
    <t>MASC PTE 5 KD AZUL</t>
  </si>
  <si>
    <t>MASC PTE 5 KD BLANC</t>
  </si>
  <si>
    <t>MASC PTE 5 MUJ COL</t>
  </si>
  <si>
    <t>MASC PTE 5 MUJ MAN</t>
  </si>
  <si>
    <t>MASC PTE 5 MUJ SIM</t>
  </si>
  <si>
    <t>MASC PTE 5 MUJ PLAT</t>
  </si>
  <si>
    <t>DESP.TRAPOS PROFESS</t>
  </si>
  <si>
    <t>DESP T.R. FLUIDO CN</t>
  </si>
  <si>
    <t>DESP. ELEC. HIG. HU</t>
  </si>
  <si>
    <t>DESP T.R. SANIT HUM</t>
  </si>
  <si>
    <t>DESP JAB UNIV HUMO1</t>
  </si>
  <si>
    <t>DESP CORELESS WIN</t>
  </si>
  <si>
    <t>DESP T INALAMBRI NE</t>
  </si>
  <si>
    <t>DESP T INALAMBRI BL</t>
  </si>
  <si>
    <t>PEDESTAL ALTO JABÓN</t>
  </si>
  <si>
    <t>DESP JAB AUT BCO</t>
  </si>
  <si>
    <t>DESP JAB AUT NGO</t>
  </si>
  <si>
    <t>JABONERA MANU ESCUD</t>
  </si>
  <si>
    <t>JAB MAN1100BCO</t>
  </si>
  <si>
    <t>JAB MAN 1100 NGO</t>
  </si>
  <si>
    <t>JAB MAN SISTEMA NEG</t>
  </si>
  <si>
    <t>DESP. HIG JUMBO JR</t>
  </si>
  <si>
    <t>JABNRAMANRELLELIQBA</t>
  </si>
  <si>
    <t>JABNRAMANRELLELIQNA</t>
  </si>
  <si>
    <t>DESP JUMBO JR KLEEN</t>
  </si>
  <si>
    <t>DESP T ROLLO K AUT</t>
  </si>
  <si>
    <t>DESP HIG TRAD KLEEN</t>
  </si>
  <si>
    <t>DESP T ROLLO KLEENE</t>
  </si>
  <si>
    <t>DESP. ELEC. TR. HUM</t>
  </si>
  <si>
    <t>DESP HIG JUM SR CEN</t>
  </si>
  <si>
    <t>DESP AUTOJANITOR</t>
  </si>
  <si>
    <t>D HIGFLUID CENTRICO</t>
  </si>
  <si>
    <t>D HIGFLUIDO CENTRIC</t>
  </si>
  <si>
    <t>DESP T ROLLO EXP LA</t>
  </si>
  <si>
    <t>DES JAB GRANEL HUM6</t>
  </si>
  <si>
    <t>JAB MAN GRANEL HUMO</t>
  </si>
  <si>
    <t>DESP.HIG.JUMBO SR I</t>
  </si>
  <si>
    <t>DESP HIG JUMBO JR</t>
  </si>
  <si>
    <t>DESP. ELEC. JAB ESP</t>
  </si>
  <si>
    <t>D JAB ESPUMA BCA10</t>
  </si>
  <si>
    <t>DESP T.R. SANIT BCO</t>
  </si>
  <si>
    <t>DESP. ELEC. HIG. BC</t>
  </si>
  <si>
    <t>DESP JAB UNIV BCA1</t>
  </si>
  <si>
    <t>DESP.SANIAS BLANCO</t>
  </si>
  <si>
    <t>DES TROLLO ICON WG</t>
  </si>
  <si>
    <t>DES TROLLO ICON MET</t>
  </si>
  <si>
    <t>DES TROLLO ICON CB</t>
  </si>
  <si>
    <t>DESP. T. ROLLO BLAN</t>
  </si>
  <si>
    <t>DESP T INTER KLEEN</t>
  </si>
  <si>
    <t>DESP HIG VER PÉTALO</t>
  </si>
  <si>
    <t>DES HIG JR PÉTALO</t>
  </si>
  <si>
    <t>DESP TOALLA FC</t>
  </si>
  <si>
    <t>NEBULIZADOR 10 LT</t>
  </si>
  <si>
    <t>NEBULIZADOR SAMS10L</t>
  </si>
  <si>
    <t>DESPACHADOR POP UP</t>
  </si>
  <si>
    <t>DESP TR PALANCA MAR</t>
  </si>
  <si>
    <t>DESP JUMBO JR MARLI</t>
  </si>
  <si>
    <t>D TOALLA FLUIDO CEN</t>
  </si>
  <si>
    <t>DESP TOA INT MARLI</t>
  </si>
  <si>
    <t>DESP TAUTOCUT MARLI</t>
  </si>
  <si>
    <t>DESP. ELEC. TR. BCO</t>
  </si>
  <si>
    <t>DESP. HIG. JUMBO JR</t>
  </si>
  <si>
    <t>DESP HIG KLE EX MJ</t>
  </si>
  <si>
    <t>DESP T INT KLEE SUP</t>
  </si>
  <si>
    <t>D JAB GRA AITA GRI2</t>
  </si>
  <si>
    <t>DES HIGTRAD ICON WG</t>
  </si>
  <si>
    <t>DES HIGTRAD ICON MT</t>
  </si>
  <si>
    <t>DES HIGTRAD ICON CB</t>
  </si>
  <si>
    <t>D HIG JUMBO JR</t>
  </si>
  <si>
    <t>D HIG JUMBO SR</t>
  </si>
  <si>
    <t>D TOALLA INTERDOBLA</t>
  </si>
  <si>
    <t>DES JAB GRANEL BCO6</t>
  </si>
  <si>
    <t>DES JUMBO SR PÉTALO</t>
  </si>
  <si>
    <t>DES JUMBO JR PETALO</t>
  </si>
  <si>
    <t>DES TOA INT PÉTALO</t>
  </si>
  <si>
    <t>DES TAUTOCUT PETALO</t>
  </si>
  <si>
    <t>DESP TOALLA FC PETA</t>
  </si>
  <si>
    <t>DESP.HIGMINIJUMBO I</t>
  </si>
  <si>
    <t>DESP.HIGMINIJUMBO W</t>
  </si>
  <si>
    <t>DESP.SANIAS HUMO</t>
  </si>
  <si>
    <t>DESP HIG SCOTT UKFC</t>
  </si>
  <si>
    <t>DESP SCOTT HIG FCEN</t>
  </si>
  <si>
    <t>DESP HIG SCOTT FCEN</t>
  </si>
  <si>
    <t>SISTEMA KIM POP CAF</t>
  </si>
  <si>
    <t>SISTEMA KIM POP BLA</t>
  </si>
  <si>
    <t>SISTEMA KIM POP HUM</t>
  </si>
  <si>
    <t>SISTEMA KIM POP ROJ</t>
  </si>
  <si>
    <t>SERVILLETERO 1X1 B</t>
  </si>
  <si>
    <t>SERVILLETERO 1X1 M</t>
  </si>
  <si>
    <t>DESP BARRA CAFETERI</t>
  </si>
  <si>
    <t>DESP SERVBMES NGR12</t>
  </si>
  <si>
    <t>DESP SERVBMES BCO12</t>
  </si>
  <si>
    <t>DESP. AROMATI AMBIE</t>
  </si>
  <si>
    <t>REP AROMAT NATURAL</t>
  </si>
  <si>
    <t>DESP TOALLA INTER G</t>
  </si>
  <si>
    <t>JABONERA ELECTR BCA</t>
  </si>
  <si>
    <t>DESPF.C.WINDOSERIEI</t>
  </si>
  <si>
    <t>DESPF.C.INS SERIEI</t>
  </si>
  <si>
    <t>HIG COTTONELLE 12X4</t>
  </si>
  <si>
    <t>HIG COTTONELLE 4X10</t>
  </si>
  <si>
    <t>HIG HUMCF WIP42X12</t>
  </si>
  <si>
    <t>E8702</t>
  </si>
  <si>
    <t>HIG COTT CLEAN CARE</t>
  </si>
  <si>
    <t>HIG COTT ULTRA COMF</t>
  </si>
  <si>
    <t>HIG SCOTT 1000 GOBL</t>
  </si>
  <si>
    <t>HIG SCOTT 550</t>
  </si>
  <si>
    <t>HIG SCOTT 1000 BCO4</t>
  </si>
  <si>
    <t>HIGFLUICENSCOT320M</t>
  </si>
  <si>
    <t>E8735</t>
  </si>
  <si>
    <t>HIG COTT BC 18X3</t>
  </si>
  <si>
    <t>HUGGSNUG DRYE5 66X2</t>
  </si>
  <si>
    <t>E8978</t>
  </si>
  <si>
    <t>HUGGSNUG DRYE6 52X2</t>
  </si>
  <si>
    <t>E8979</t>
  </si>
  <si>
    <t>HUGGSNUG DRYE5 34X2</t>
  </si>
  <si>
    <t>E8980</t>
  </si>
  <si>
    <t>HUGGSNUG DRYE6 27X2</t>
  </si>
  <si>
    <t>E8981</t>
  </si>
  <si>
    <t>HUGGSNUG DRYS5 58X2</t>
  </si>
  <si>
    <t>E8974</t>
  </si>
  <si>
    <t>HUGGSNUG DRYS6 46X2</t>
  </si>
  <si>
    <t>E8975</t>
  </si>
  <si>
    <t>HUGGSNUG DRYS5J22X4</t>
  </si>
  <si>
    <t>E8976</t>
  </si>
  <si>
    <t>HUGGSNUG DRYS6J19X4</t>
  </si>
  <si>
    <t>E8977</t>
  </si>
  <si>
    <t>5402803 LM S6 2X37</t>
  </si>
  <si>
    <t>E9041</t>
  </si>
  <si>
    <t>5359103 LM S6 2X25</t>
  </si>
  <si>
    <t>E9042</t>
  </si>
  <si>
    <t>5465403 LM S6 2X22</t>
  </si>
  <si>
    <t>E9043</t>
  </si>
  <si>
    <t>5359403 LM S6 2X42</t>
  </si>
  <si>
    <t>E9044</t>
  </si>
  <si>
    <t>4969304 LM S6 4X16</t>
  </si>
  <si>
    <t>E9045</t>
  </si>
  <si>
    <t>HUG,S&amp;D HP,DPR,-,S5,132</t>
  </si>
  <si>
    <t>E9047</t>
  </si>
  <si>
    <t>HUG,S&amp;D HP,DPR, Giga</t>
  </si>
  <si>
    <t>E9048</t>
  </si>
  <si>
    <t>HUG,S&amp;D XTRA LRG,DPR,-,S5,162</t>
  </si>
  <si>
    <t>E9051</t>
  </si>
  <si>
    <t>HUG,S&amp;D JP,DPR,-,S5,22</t>
  </si>
  <si>
    <t>E9053</t>
  </si>
  <si>
    <t>HUG,S&amp;D HP,DPR,-,S6,104</t>
  </si>
  <si>
    <t>E9049</t>
  </si>
  <si>
    <t>E9050</t>
  </si>
  <si>
    <t>HUG,S&amp;D XTRA LRG,DPR,-,S6,126</t>
  </si>
  <si>
    <t>E9052</t>
  </si>
  <si>
    <t>HUG,S&amp;D JP,DPR,-,S6,19</t>
  </si>
  <si>
    <t>E9054</t>
  </si>
  <si>
    <t>BB JP E2 40S X 4</t>
  </si>
  <si>
    <t>BB JR CLUB E4 25X3</t>
  </si>
  <si>
    <t>BB ON E6 18S X 4</t>
  </si>
  <si>
    <t>BB JP E6 21S X 4</t>
  </si>
  <si>
    <t>BB JCLUB E6 19S X 3</t>
  </si>
  <si>
    <t xml:space="preserve"> HUG PUPS NINA 17X4</t>
  </si>
  <si>
    <t xml:space="preserve"> HUG PUPS NINO 17X4</t>
  </si>
  <si>
    <t xml:space="preserve"> HUG PUPS NINA 17X2</t>
  </si>
  <si>
    <t>HUG PUPS NINO 17X2</t>
  </si>
  <si>
    <t>HUG PUPS NINA 20X4</t>
  </si>
  <si>
    <t>HUG PUPS NINO 20X4</t>
  </si>
  <si>
    <t>HUG PUPS GIRL 42X2</t>
  </si>
  <si>
    <t>HUG PUPS BOY 42X2</t>
  </si>
  <si>
    <t>HUG PUPS GIRL 37X2</t>
  </si>
  <si>
    <t>HUG PUPS BOY 37X2</t>
  </si>
  <si>
    <t>HUG PUPS GIRL 20X4</t>
  </si>
  <si>
    <t>HUG PUPS BOY 20X4</t>
  </si>
  <si>
    <t>HUG PUPS GIRL 17X4</t>
  </si>
  <si>
    <t>HUG PUPS BOY 17X4</t>
  </si>
  <si>
    <t>HUG PUPS NINA 20X2</t>
  </si>
  <si>
    <t>HUG PUPS NINO 20X2</t>
  </si>
  <si>
    <t>HUGG SNUG DRY S5 22</t>
  </si>
  <si>
    <t>HUGG SNUG DRY HP132</t>
  </si>
  <si>
    <t>HUGG SNUG DRY GIG76</t>
  </si>
  <si>
    <t>HUGG SNUG DRY S6 19</t>
  </si>
  <si>
    <t>HUGG SNUG DRY S6104</t>
  </si>
  <si>
    <t>HUGG SNUG DRY GG 62</t>
  </si>
  <si>
    <t>HUGG SNUG DRYCOL116</t>
  </si>
  <si>
    <t>HUGG SNUGDRY COL92</t>
  </si>
  <si>
    <t>HUG SD M E5 22X4</t>
  </si>
  <si>
    <t>HUG SD M E5 66X2</t>
  </si>
  <si>
    <t>HUG SD M E5 38X2</t>
  </si>
  <si>
    <t>HUG SD M  E6 19X4</t>
  </si>
  <si>
    <t>HUG SD M E6 52X2</t>
  </si>
  <si>
    <t xml:space="preserve"> HUGG SNUG DRY 68</t>
  </si>
  <si>
    <t>HUG SD M E6 31X2</t>
  </si>
  <si>
    <t>HUG SD M E5 58X2</t>
  </si>
  <si>
    <t>HUG SD M E6 46X2</t>
  </si>
  <si>
    <t xml:space="preserve"> HUGG SNUG DRY 54</t>
  </si>
  <si>
    <t>P UPS GIGA GIRL66</t>
  </si>
  <si>
    <t>P UPS GIGA BOY66</t>
  </si>
  <si>
    <t>P UPS GIGA GIRL 56</t>
  </si>
  <si>
    <t>P UPS GIGA BOY 56</t>
  </si>
  <si>
    <t>MASCARILLA KLEENEX</t>
  </si>
  <si>
    <t>T HUM DEPEND LAO</t>
  </si>
  <si>
    <t>TOA HUM HUG CLASSIC</t>
  </si>
  <si>
    <t>TH HUG SCLEAN 64</t>
  </si>
  <si>
    <t>TH BABY HUGG SCLEAN</t>
  </si>
  <si>
    <t>HUG MAXCLENA TL100S</t>
  </si>
  <si>
    <t>HIG HUM COTTONELLE</t>
  </si>
  <si>
    <t>KLX FLUWIP 42X20</t>
  </si>
  <si>
    <t>E8652</t>
  </si>
  <si>
    <t>HUGSIMPLYCLEAN64X11</t>
  </si>
  <si>
    <t>E8706</t>
  </si>
  <si>
    <t>HIG KLX COTT 42X20</t>
  </si>
  <si>
    <t>E8894</t>
  </si>
  <si>
    <t>TH KBB SOFT 36X40</t>
  </si>
  <si>
    <t>T HUM HUGG CLASSIC</t>
  </si>
  <si>
    <t>SERVILLETA SCOTT</t>
  </si>
  <si>
    <t>E8570</t>
  </si>
  <si>
    <t>WYPALL WTRLES HW</t>
  </si>
  <si>
    <t>WYPALL6X75WATERLESS</t>
  </si>
  <si>
    <t>E8680</t>
  </si>
  <si>
    <t>WYPALL WTRLES HW GR</t>
  </si>
  <si>
    <t>HUG CLASS LAO 80S</t>
  </si>
  <si>
    <t>KLXCOTTFLUWIP 42X20</t>
  </si>
  <si>
    <t>TH HUGMAXCLEAN IN80</t>
  </si>
  <si>
    <t>TH HUG NC 64X4</t>
  </si>
  <si>
    <t>HIGHUMCOTTFRESH42X8</t>
  </si>
  <si>
    <t>E8909</t>
  </si>
  <si>
    <t>HIGHUCOTTFRESH42X12</t>
  </si>
  <si>
    <t>E8910</t>
  </si>
  <si>
    <t>HUG MAXCLEA 100 IND</t>
  </si>
  <si>
    <t>COTTFRSHCAREDFW42X8</t>
  </si>
  <si>
    <t>E9046</t>
  </si>
  <si>
    <t>COTTFRSHCAREDFW42X12</t>
  </si>
  <si>
    <t>E9055</t>
  </si>
  <si>
    <t>HUG MAXCLEAN IN100S</t>
  </si>
  <si>
    <t>E8989</t>
  </si>
  <si>
    <t>HUG MAXCLEAN IN80S</t>
  </si>
  <si>
    <t>E8990</t>
  </si>
  <si>
    <t>HUG TRIPLE PROT 80S</t>
  </si>
  <si>
    <t>E8991</t>
  </si>
  <si>
    <t>DEP ULTRACONFORT MD</t>
  </si>
  <si>
    <t>DEPEND PREDOBLADO</t>
  </si>
  <si>
    <t>DEPEND UNTHOR SM</t>
  </si>
  <si>
    <t>DEPEND UNTHOR LXL</t>
  </si>
  <si>
    <t>DEPEND PREDOBLADO10</t>
  </si>
  <si>
    <t>PLENITUD PROT CAMA</t>
  </si>
  <si>
    <t>DEPMAXBRSM20X3GALAX</t>
  </si>
  <si>
    <t>E9954</t>
  </si>
  <si>
    <t>DEPMAXBRLXL16X3GALA</t>
  </si>
  <si>
    <t>E9955</t>
  </si>
  <si>
    <t>ROPIN ADU PM 2X24 K</t>
  </si>
  <si>
    <t>ROPIN ADU G XG 2X24</t>
  </si>
  <si>
    <t>ROPIN ADU PM 4X8 P</t>
  </si>
  <si>
    <t>ROP ADU CLA 4X8 P</t>
  </si>
  <si>
    <t>HIP PANT P-M 8X4</t>
  </si>
  <si>
    <t>HIP PANT P-M 16X2</t>
  </si>
  <si>
    <t>HIP PANT G-XG 8X4</t>
  </si>
  <si>
    <t>HIP PANT G-XG 16X2</t>
  </si>
  <si>
    <t>EXT PANT P-M 8X4</t>
  </si>
  <si>
    <t>EXT PANT P-M 16X2</t>
  </si>
  <si>
    <t>EXT PANT G-XG 8X4</t>
  </si>
  <si>
    <t>EXT PANT G-XG 16X2</t>
  </si>
  <si>
    <t>POISE ALL UNDER BED</t>
  </si>
  <si>
    <t>RAPPEL P-M 8X4</t>
  </si>
  <si>
    <t>RAPPEL P-M 16X2</t>
  </si>
  <si>
    <t>RAPPEL G-XG 8X4</t>
  </si>
  <si>
    <t>PLENITUD EXT PM24X2</t>
  </si>
  <si>
    <t>PLENITUD EXT XG24X2</t>
  </si>
  <si>
    <t>RAPPEL G-XG 16X2</t>
  </si>
  <si>
    <t>ROPIN ADU PM 4X8</t>
  </si>
  <si>
    <t>ROPIN ADU G XG 4X8</t>
  </si>
  <si>
    <t>ROPIN ADU PM 2X16</t>
  </si>
  <si>
    <t>ROPIN ADU G XG 2X16</t>
  </si>
  <si>
    <t>ROPIN ADU P M 2X24</t>
  </si>
  <si>
    <t>ROPIN ADU X XG 2X24</t>
  </si>
  <si>
    <t>ROPINPRTPLSPM4X8FR</t>
  </si>
  <si>
    <t>E9003</t>
  </si>
  <si>
    <t>ROPINPRTPLSGXG4X8FR</t>
  </si>
  <si>
    <t>E9004</t>
  </si>
  <si>
    <t>ROPINPRTPLSPM2X16FR</t>
  </si>
  <si>
    <t>E9005</t>
  </si>
  <si>
    <t>ROPINPRTPLSGG2X16FR</t>
  </si>
  <si>
    <t>E9006</t>
  </si>
  <si>
    <t>ROPINPRTPLSPM2X24FR</t>
  </si>
  <si>
    <t>E9007</t>
  </si>
  <si>
    <t>ROPINPRTPLSGG2X24FR</t>
  </si>
  <si>
    <t>E9008</t>
  </si>
  <si>
    <t>ROPINCLASSPM2X24FR</t>
  </si>
  <si>
    <t>E9011</t>
  </si>
  <si>
    <t>ROPINCLASSGXG2X24FR</t>
  </si>
  <si>
    <t>E9012</t>
  </si>
  <si>
    <t>ROPINCLASSPM4X8FR</t>
  </si>
  <si>
    <t>E9010</t>
  </si>
  <si>
    <t>ROPINCLASSGXG4X8FR</t>
  </si>
  <si>
    <t>E9009</t>
  </si>
  <si>
    <t>PANTPRTPLSSM1X48FR</t>
  </si>
  <si>
    <t>E9025</t>
  </si>
  <si>
    <t>E9026</t>
  </si>
  <si>
    <t>PLENITUD CLASSIC G</t>
  </si>
  <si>
    <t>PLENITUD ULTRA MED</t>
  </si>
  <si>
    <t>PLENITUD DEPEND M</t>
  </si>
  <si>
    <t>KLEENEXSIGNAL36X100</t>
  </si>
  <si>
    <t>E8867</t>
  </si>
  <si>
    <t>KLEEN PERF FIT50X24</t>
  </si>
  <si>
    <t>E9038</t>
  </si>
  <si>
    <t>KLX TRUSTED160X24</t>
  </si>
  <si>
    <t>E8963</t>
  </si>
  <si>
    <t>PANTY F&amp;S LARGOS</t>
  </si>
  <si>
    <t>HIG JUMBO EVOLUTION</t>
  </si>
  <si>
    <t>SERVITOALLA ELEMENT</t>
  </si>
  <si>
    <t>TOWEL SCOTT 100X8X4</t>
  </si>
  <si>
    <t>E9059</t>
  </si>
  <si>
    <t>ROCIO TAD TOWEL BCA</t>
  </si>
  <si>
    <t>SERV KRAFT ECO INT</t>
  </si>
  <si>
    <t>SER MAC DONALDS 1X1</t>
  </si>
  <si>
    <t>SER KRAFT 250X24</t>
  </si>
  <si>
    <t>SERV INTERFOLDEADA</t>
  </si>
  <si>
    <t>SERV KARAT BLANCA</t>
  </si>
  <si>
    <t>SERV KARAT KRAFT</t>
  </si>
  <si>
    <t>SERVILLETA ROCIO</t>
  </si>
  <si>
    <t>Categoría</t>
  </si>
  <si>
    <t>PROTECCIÓN FEMENINA</t>
  </si>
  <si>
    <t>Fecha Actualización</t>
  </si>
  <si>
    <t>JUNIO</t>
  </si>
  <si>
    <t>JULIO</t>
  </si>
  <si>
    <t>SubcategorÍa</t>
  </si>
  <si>
    <t>MAQ</t>
  </si>
  <si>
    <t>Factor UEst</t>
  </si>
  <si>
    <t>U Est JUN</t>
  </si>
  <si>
    <t>U Real JUN</t>
  </si>
  <si>
    <t>U Est JUL</t>
  </si>
  <si>
    <t>U Real JUL</t>
  </si>
  <si>
    <t>KOTEX NATURALS ANATOMICA CA 10X10</t>
  </si>
  <si>
    <t>KOTEX NATURALS ANATOMICA CA</t>
  </si>
  <si>
    <t>MP-03</t>
  </si>
  <si>
    <t>KOTEX NATURALS ANATOMICA CA 16X24</t>
  </si>
  <si>
    <t>KOTEX NATURALS ANATOMICA CA 40X6</t>
  </si>
  <si>
    <t>KOTEX NATURALS ANATOMICA CA 50s</t>
  </si>
  <si>
    <t>KOTEX NATURALS ANATOMICA SA 7X24</t>
  </si>
  <si>
    <t>KOTEX NATURALS ANATOMICA SA</t>
  </si>
  <si>
    <t>KOTEX NATURALS ANATOMICA SA 10X10</t>
  </si>
  <si>
    <t>KOTEX NATURALS ANATOMICA SA 16X24</t>
  </si>
  <si>
    <t>KOTEX NATURALS ANATOMICA SA 40X8</t>
  </si>
  <si>
    <t>KOTEX  ROSA ANATOMICA SA 10X24</t>
  </si>
  <si>
    <t>KOTEX ROSA ANATOMICA SA</t>
  </si>
  <si>
    <t>KOTEX  ROSA ANATOMICA SA 10X12</t>
  </si>
  <si>
    <t>KOTEX  ROSA ANATOMICA SA CLUBES 60s</t>
  </si>
  <si>
    <t>KOTEX  ROSA ANATOMICA SA 20X24</t>
  </si>
  <si>
    <t>KOTEX  ROSA ANATOMICA SA 40X8</t>
  </si>
  <si>
    <t>FEMENINE ANATOM 10X20</t>
  </si>
  <si>
    <t>INCONTINENCIA-PF</t>
  </si>
  <si>
    <t>DEPEND TOALLA FEMENINE</t>
  </si>
  <si>
    <t>DEPEND TOALLA FEM ANATOMICA 10X20</t>
  </si>
  <si>
    <t>ASSURED BLADDER PAD 10X24</t>
  </si>
  <si>
    <t>INDELPA</t>
  </si>
  <si>
    <t>DEPEND PANTY FEMENINE 20X18</t>
  </si>
  <si>
    <t>DEPEND PANTY FEMENINE</t>
  </si>
  <si>
    <t>MP-08</t>
  </si>
  <si>
    <t>ADULT CNTRL LINERS 20X18</t>
  </si>
  <si>
    <t>PANTY PROTECTORES</t>
  </si>
  <si>
    <t>PANTY NATURALS LARGO 14X20</t>
  </si>
  <si>
    <t>PANTY NATURALS LARGO</t>
  </si>
  <si>
    <t>PANTY NATURALS LARGO 44X24</t>
  </si>
  <si>
    <t>PANTY ROSA LARGO 14X20</t>
  </si>
  <si>
    <t>PANTY ROSA LARGO</t>
  </si>
  <si>
    <t>PANTY ROSA LARGO 92X12</t>
  </si>
  <si>
    <t>DEPEND TOALLA FEM MANZANILLA 10X16</t>
  </si>
  <si>
    <t>MP-09</t>
  </si>
  <si>
    <t xml:space="preserve">ASSURED MAX PAD 7X24 </t>
  </si>
  <si>
    <t>KOTEX NATURALS ANATOMICA CA 10x10</t>
  </si>
  <si>
    <t>KOTEX NATURALS NOCTURNA CA 10X8</t>
  </si>
  <si>
    <t>KOTEX NATURALS NOCTURNA CA</t>
  </si>
  <si>
    <t>KOTEX NATURALS NOCTURNA CA 40S X 192</t>
  </si>
  <si>
    <t>KOTEX NATURALS NOCTURNA CA 14X24</t>
  </si>
  <si>
    <t>KOTEX NATURALS NOCTURNA CA 20X8</t>
  </si>
  <si>
    <t>KOTEX NATURALS NOCTURNA CA 36X6</t>
  </si>
  <si>
    <t>MP-10</t>
  </si>
  <si>
    <t>PANTY LINER ASSURED 40X24</t>
  </si>
  <si>
    <t>MP-11</t>
  </si>
  <si>
    <t>PANTY CERO LARGO 40X16</t>
  </si>
  <si>
    <t>PANTY CERO LARGO</t>
  </si>
  <si>
    <t>PANTY CERO LARGO 90X 432</t>
  </si>
  <si>
    <t>PANTY NATURALS REGULAR 44X24</t>
  </si>
  <si>
    <t>PANTY NATURALS REGULAR</t>
  </si>
  <si>
    <t>PANTY NATURALS REGULAR 22X14</t>
  </si>
  <si>
    <t>PANTY ROSA LARGO 18X20</t>
  </si>
  <si>
    <t>PANTY ROSA LARGO 80X12</t>
  </si>
  <si>
    <t>PANTY ROSA REGULAR 22X14</t>
  </si>
  <si>
    <t>PANTY ROSA REGULAR</t>
  </si>
  <si>
    <t>PANTY ROSA REGULAR 44X24</t>
  </si>
  <si>
    <t>PANTY ROSA REGULAR 92X12</t>
  </si>
  <si>
    <t>PANTY UNIKA ANTIBAC REG 44X24</t>
  </si>
  <si>
    <t>PANTY UNIKA</t>
  </si>
  <si>
    <t>PANTY UNIKA ANTIBAC REG 22X14</t>
  </si>
  <si>
    <t>DEPEND TOALLA FEMENINE LARGA 10X24</t>
  </si>
  <si>
    <t>MP-12</t>
  </si>
  <si>
    <t>DEPEND TOALLA FEMENINE LARGA 12X24</t>
  </si>
  <si>
    <t>DEPEND TOALLA DERMAPROTECT 10X24</t>
  </si>
  <si>
    <t>KOTEX ROSA MAXI 6X18</t>
  </si>
  <si>
    <t>KOTEX ROSA MAXI</t>
  </si>
  <si>
    <t>KOTEX ROSA MAXI MORRALLA 6X18</t>
  </si>
  <si>
    <t>KOTEX ROSA MAXI 10X24</t>
  </si>
  <si>
    <t>KOTEX ROSA MAXI 8X10</t>
  </si>
  <si>
    <t>KOTEX ROSA MAXI 20X12</t>
  </si>
  <si>
    <t>KOTEX ROSA MAXI 30X12</t>
  </si>
  <si>
    <t>KOTEX ROSA MAXI 10sx5 X 120</t>
  </si>
  <si>
    <t>KOTEX ROSA MAXI 10sx6 X 96</t>
  </si>
  <si>
    <t>KOTEX ROSA NOCTURNA ULTRADELGADA 10X18</t>
  </si>
  <si>
    <t>KOTEX ROSA NOCTURNA ULTRADELGADA</t>
  </si>
  <si>
    <t>MP-14</t>
  </si>
  <si>
    <t>KOTEX ROSA NOCTURNA ULTRADELGADA  12X18</t>
  </si>
  <si>
    <t>KOTEX ROSA NOCTURNA ULTRADELGADA 20X10</t>
  </si>
  <si>
    <t>KOTEX NATURALS MAXI 10X24</t>
  </si>
  <si>
    <t>KOTEX NATURALS MAXI</t>
  </si>
  <si>
    <t>SUPER MAXI PADS 16X36</t>
  </si>
  <si>
    <t>MP-13</t>
  </si>
  <si>
    <t>KOTEX CERO NOCTURNA CA 20X12</t>
  </si>
  <si>
    <t>KOTEX CERO NOCTURNA CA</t>
  </si>
  <si>
    <t>KOTEX CERO NOCTURNA CA 44X180</t>
  </si>
  <si>
    <t>KOTEX CERO DELGADA SA 20X12</t>
  </si>
  <si>
    <t>KOTEX CERO DELGADA SA</t>
  </si>
  <si>
    <t>KOTEX ROSA ANATOMICA CA 7 X24</t>
  </si>
  <si>
    <t>KOTEX ROSA ANATOMICA CA</t>
  </si>
  <si>
    <t>KOTEX ROSA ANATOMICA CA 10X16</t>
  </si>
  <si>
    <t>KOTEX ROSA ANATOMICA CA CLUBES 70S</t>
  </si>
  <si>
    <t>KOTEX ROSA ANATOMICA CA 10X10</t>
  </si>
  <si>
    <t>KOTEX ROSA ANATOMICA CA 16X24</t>
  </si>
  <si>
    <t>KOTEX ROSA ANATOMICA CA 40X6</t>
  </si>
  <si>
    <t>KOTEX ROSA ULTRADELGADA CA 10X12</t>
  </si>
  <si>
    <t>KOTEX ROSA ULTRADELGADA CA</t>
  </si>
  <si>
    <t>KOTEX ROSA ULTRADELGADA CA 14X24</t>
  </si>
  <si>
    <t>KOTEX ROSA ULTRADELGADA CA 28X18</t>
  </si>
  <si>
    <t>KOTEX U BY K ANATOMICA CA 8X10</t>
  </si>
  <si>
    <t>KOTEX U BY K ANATOMICA CA</t>
  </si>
  <si>
    <t>KOTEX U BY K ANATOMICA CA 14X24</t>
  </si>
  <si>
    <t>KOTEX U BY K ULTRADELGADA CA 10X18</t>
  </si>
  <si>
    <t>KOTEX U BY K ULTRADELGADA CA</t>
  </si>
  <si>
    <t>KOTEX ROSA NOCTURNA CA 5X30</t>
  </si>
  <si>
    <t>KOTEX ROSA NOCTURNA CA</t>
  </si>
  <si>
    <t>KOTEX ROSA NOCTURNA CA 8X10</t>
  </si>
  <si>
    <t>KOTEX ROSA NOCTURNA CA 10X16</t>
  </si>
  <si>
    <t>KOTEX ROSA NOCTURNA CA 10X10</t>
  </si>
  <si>
    <t>KOTEX ROSA NOCTURNA CA 10sx4 x192</t>
  </si>
  <si>
    <t>KOTEX ROSA NOCTURNA CA 10sx5 x176</t>
  </si>
  <si>
    <t>KOTEX ROSA NOCTURNA CA 30X12</t>
  </si>
  <si>
    <t>KOTEX ROSA NOCTURNA CA 36X4</t>
  </si>
  <si>
    <t>KOTEX U BY K NOCTURNA CA 10X8</t>
  </si>
  <si>
    <t>KOTEX U BY K NOCTURNA CA</t>
  </si>
  <si>
    <t>KOTEX U BY K NOCTURNA CA 20X12</t>
  </si>
  <si>
    <t>KOTEX U BY K NOCTURNA CA 5X30</t>
  </si>
  <si>
    <t>PANTY ROSA LARGO 44X24</t>
  </si>
  <si>
    <t>PANTY ROSA LARGO 132X234</t>
  </si>
  <si>
    <t>MP-15</t>
  </si>
  <si>
    <t>PANTY ROSA MAXI 28X14</t>
  </si>
  <si>
    <t>PANTY ROSA MAXI</t>
  </si>
  <si>
    <t>PANTY ROSA MAXI 50X20</t>
  </si>
  <si>
    <t>PANTY ROSA MAXI 80X12</t>
  </si>
  <si>
    <t>PANTY UNIKA BLACK 50X20</t>
  </si>
  <si>
    <t>PANTY UNIKA ANTIBAC LAR 44X24</t>
  </si>
  <si>
    <t>PANTY UNIKA ANTIBAC LAR 92X12</t>
  </si>
  <si>
    <t>KOTEX MAXI NOCT 18 x 12</t>
  </si>
  <si>
    <t>Kotex ROSA MAXI</t>
  </si>
  <si>
    <t>KOTEX ROSA ULTRADELGADA CA 5X12</t>
  </si>
  <si>
    <t>KOTEX ROSA MAXI MORRALLA 6X18 OPTIMUS QW</t>
  </si>
  <si>
    <t>KOTEX ROSA MAXI 10X24 OPTIMUS QW</t>
  </si>
  <si>
    <t>KOTEX ROSA MAXI 20X12 OPTIMUS QW</t>
  </si>
  <si>
    <t>KOTEX ROSA MAXI 30X12 OPTIMUS QW</t>
  </si>
  <si>
    <t>KOTEX ROSA MAXI 10sx5 X 120 OPTIMUS QW</t>
  </si>
  <si>
    <t>KOTEX ROSA MAXI 10sx6 X 96 OPTIMUS QW</t>
  </si>
  <si>
    <t>KT NOC ROS 30X12 OPT QW</t>
  </si>
  <si>
    <t>KOTEX PANTY MAXI 28X14</t>
  </si>
  <si>
    <t>KOTEX PANTY MAXI 50X20</t>
  </si>
  <si>
    <t>KOTEX PANTY MAXI 80X12</t>
  </si>
  <si>
    <t>DEPENDTOALLA FEM LARG 10S OPT1</t>
  </si>
  <si>
    <t>ACA 54s</t>
  </si>
  <si>
    <t xml:space="preserve">MAXI 48 SAM'S OPT </t>
  </si>
  <si>
    <t>70824 KTP2 NULRO10X18</t>
  </si>
  <si>
    <t>70825 KTP2 NULRO20X10</t>
  </si>
  <si>
    <t>KULTRADELGADA NOCT 5X12</t>
  </si>
  <si>
    <t xml:space="preserve">KOTEX ROSA ULTRADELGADA </t>
  </si>
  <si>
    <t>DEPEND DERMA PROTECT PANTIPROT 40s x 10</t>
  </si>
  <si>
    <t>UNIKA MAXI PRO 28S</t>
  </si>
  <si>
    <t>KOTP1ROSPTYMAX100 X 288</t>
  </si>
  <si>
    <t>Kotex panti largo control y equilibrio 50s</t>
  </si>
  <si>
    <t>PANTY CONTROL Y EQUILIBRIO</t>
  </si>
  <si>
    <t>Kotex unika maxi comfort</t>
  </si>
  <si>
    <t>Kotex maxi slim</t>
  </si>
  <si>
    <t>KTX MAX ROS NOC 100S OPTI 50X2</t>
  </si>
  <si>
    <t>KTX NOC ROS 40X160 OPT QW</t>
  </si>
  <si>
    <t>USTD</t>
  </si>
  <si>
    <t>U REALES</t>
  </si>
  <si>
    <t>MP03</t>
  </si>
  <si>
    <t>MP09</t>
  </si>
  <si>
    <t>MP11</t>
  </si>
  <si>
    <t>MP12</t>
  </si>
  <si>
    <t>MP13</t>
  </si>
  <si>
    <t>MP14</t>
  </si>
  <si>
    <t>MP15</t>
  </si>
  <si>
    <t>TOTAL PF</t>
  </si>
  <si>
    <t>MP08</t>
  </si>
  <si>
    <t>TOTAL Panty</t>
  </si>
  <si>
    <t>MP01</t>
  </si>
  <si>
    <t>TOTAL PAD</t>
  </si>
  <si>
    <t>Protectores de lactancia Slim Pads 24 x 12 x 96 Nacional (7857)</t>
  </si>
  <si>
    <t>Protectores de lactancia Advanced 100 x 6 x 24 Expo</t>
  </si>
  <si>
    <t>Protectores de lactancia 60 x 12 x 24 Expo (20's)</t>
  </si>
  <si>
    <t>Protectores de lactancia 80 x 12 x 18 Expo (20's)</t>
  </si>
  <si>
    <t>Protectores de lactancia 40 x 24 x18 Expo (20's)</t>
  </si>
  <si>
    <t>Protectores de lactancia Advanced 100 x 6 x 24 Expo (7856)</t>
  </si>
  <si>
    <t>Protectores de lactancia 100 x 6 x 24 Nacional (Sin charola)</t>
  </si>
  <si>
    <t>Bonus PADS lactancia 48's (6551)</t>
  </si>
  <si>
    <t xml:space="preserve">40's </t>
  </si>
  <si>
    <t xml:space="preserve">30's </t>
  </si>
  <si>
    <t>Protectores de lactancia Charola 100 x 6 x 24 Nacional</t>
  </si>
  <si>
    <t>PDL</t>
  </si>
  <si>
    <t>PROTECTOR DE LACTANCIA</t>
  </si>
  <si>
    <t>Avance Venta %</t>
  </si>
  <si>
    <t>Días Inventario</t>
  </si>
  <si>
    <t>MASCARILLA PTE ADULTO BLANCA</t>
  </si>
  <si>
    <t>MASCARILLA PTE ADULTO NEGRA</t>
  </si>
  <si>
    <t>MASCARILLA PTE ADULTO AZÚL</t>
  </si>
  <si>
    <t>MASCARILLA PTE ADULTO GRIS</t>
  </si>
  <si>
    <t>MASCARILLA PTE KIDS ESTRELLAS</t>
  </si>
  <si>
    <t>MASCARILLA PTE  KIDS COHETE</t>
  </si>
  <si>
    <t>MASCARILLA PTE  KIDS DINOSAURIO</t>
  </si>
  <si>
    <t>MASCARILLA PTE  KIDS GAMER</t>
  </si>
  <si>
    <t>MASCARILLA PTE  KIDS AZUL</t>
  </si>
  <si>
    <t>MASCARILLA PTE  KIDS BLANCA</t>
  </si>
  <si>
    <t>Ma</t>
  </si>
  <si>
    <t>PRL</t>
  </si>
  <si>
    <t>KNACA</t>
  </si>
  <si>
    <t>KNASA</t>
  </si>
  <si>
    <t>KRASA</t>
  </si>
  <si>
    <t>DTF</t>
  </si>
  <si>
    <t>DPF</t>
  </si>
  <si>
    <t>Ind</t>
  </si>
  <si>
    <t>KCDSA</t>
  </si>
  <si>
    <t>KCNCA</t>
  </si>
  <si>
    <t>KNMx</t>
  </si>
  <si>
    <t>KNNCA</t>
  </si>
  <si>
    <t>KRACA</t>
  </si>
  <si>
    <t>KRMx</t>
  </si>
  <si>
    <t>KRNCA</t>
  </si>
  <si>
    <t>KRNU</t>
  </si>
  <si>
    <t>KRU</t>
  </si>
  <si>
    <t>KRUCA</t>
  </si>
  <si>
    <t>KUBKACA</t>
  </si>
  <si>
    <t>H PETALO RMAX18X280</t>
  </si>
  <si>
    <t>05094</t>
  </si>
  <si>
    <t>JKLEN MYC TROP 450</t>
  </si>
  <si>
    <t>KUBKNCA</t>
  </si>
  <si>
    <t>PNRe</t>
  </si>
  <si>
    <t>PRR</t>
  </si>
  <si>
    <t>PRMx</t>
  </si>
  <si>
    <t>PU</t>
  </si>
  <si>
    <t>PNL</t>
  </si>
  <si>
    <t>PCL</t>
  </si>
  <si>
    <t>PC&amp;E</t>
  </si>
  <si>
    <t>KUBKUCA</t>
  </si>
  <si>
    <t>PF</t>
  </si>
  <si>
    <t>x</t>
  </si>
  <si>
    <t>STOA KLNX 100A6X150</t>
  </si>
  <si>
    <t>01738</t>
  </si>
  <si>
    <t>Maestra</t>
  </si>
  <si>
    <t>Alterna1</t>
  </si>
  <si>
    <t>Alterna2</t>
  </si>
  <si>
    <t>Alterna3</t>
  </si>
  <si>
    <t>Producto</t>
  </si>
  <si>
    <t>PSD</t>
  </si>
  <si>
    <t>ANAT MZ CA 50X222NF</t>
  </si>
  <si>
    <t>K ROSANOC 30 3X2</t>
  </si>
  <si>
    <t>Kotex P1 Largos 14x20 + Panty maxi 28s</t>
  </si>
  <si>
    <t>30 NOCT +20 maxi + TENAZA</t>
  </si>
  <si>
    <t xml:space="preserve">
40 Toallas  + BANDA DE LIMPIEZA FACIAL </t>
  </si>
  <si>
    <t xml:space="preserve">
30 NOCT +20 maxi +PLANCHA</t>
  </si>
  <si>
    <t>PANTY MAXI 100S SAMS</t>
  </si>
  <si>
    <t xml:space="preserve">Marca </t>
  </si>
  <si>
    <t xml:space="preserve">Submarca </t>
  </si>
  <si>
    <t>Tipo de clave</t>
  </si>
  <si>
    <t>Clave maestra</t>
  </si>
  <si>
    <t xml:space="preserve">Clave alterna </t>
  </si>
  <si>
    <t>NUEVA Clave Optimus</t>
  </si>
  <si>
    <t>Kotex Rosa</t>
  </si>
  <si>
    <t xml:space="preserve">Maxi </t>
  </si>
  <si>
    <t>Morralla</t>
  </si>
  <si>
    <t>Alterna</t>
  </si>
  <si>
    <t>Línea</t>
  </si>
  <si>
    <t>Clubes</t>
  </si>
  <si>
    <t>Clubes (nueva)</t>
  </si>
  <si>
    <t>NUEVA</t>
  </si>
  <si>
    <t>Nocturna</t>
  </si>
  <si>
    <t>línea</t>
  </si>
  <si>
    <t xml:space="preserve">clubes/ SAMS </t>
  </si>
  <si>
    <t xml:space="preserve">BONUS/ MAYOREO </t>
  </si>
  <si>
    <t xml:space="preserve">KOTEX ROSA NOCTURNA 8+3 </t>
  </si>
  <si>
    <t>ACA</t>
  </si>
  <si>
    <t>N/A</t>
  </si>
  <si>
    <t>ASA</t>
  </si>
  <si>
    <t>ULTRADELGADA</t>
  </si>
  <si>
    <t>ULTRADELGADA NOCTURNA</t>
  </si>
  <si>
    <t>UNIKA</t>
  </si>
  <si>
    <t>Unika Nocturna</t>
  </si>
  <si>
    <t>Unika ACA</t>
  </si>
  <si>
    <t>Unika Ultra</t>
  </si>
  <si>
    <t xml:space="preserve">Unika Maxi Pro </t>
  </si>
  <si>
    <t xml:space="preserve">PANTY </t>
  </si>
  <si>
    <t xml:space="preserve">Panty Largo </t>
  </si>
  <si>
    <t xml:space="preserve">Línea </t>
  </si>
  <si>
    <t xml:space="preserve">In &amp; out </t>
  </si>
  <si>
    <t xml:space="preserve">Panty Regular </t>
  </si>
  <si>
    <t xml:space="preserve">Panty Maxi </t>
  </si>
  <si>
    <t xml:space="preserve">Clubes/ SAMS </t>
  </si>
  <si>
    <t>Column1</t>
  </si>
  <si>
    <t>OA HUG SUP E3 TH 80</t>
  </si>
  <si>
    <t>OA HUG SUP E4 TH 80</t>
  </si>
  <si>
    <t>OA HUG SUP E5 TH 80</t>
  </si>
  <si>
    <t>OA HUG SUP E6 TH 80</t>
  </si>
  <si>
    <t>3PACK HUG LAVANDA</t>
  </si>
  <si>
    <t>3PACK HUG MANZANILL</t>
  </si>
  <si>
    <t>KIT VIAJE HUG MANZ</t>
  </si>
  <si>
    <t>ASSURED BLADDER MAX</t>
  </si>
  <si>
    <t>Panty DEPEND</t>
  </si>
  <si>
    <t>Kotex LARGOS CON SAM(Panty) CELULOSA</t>
  </si>
  <si>
    <t>Clave Int</t>
  </si>
  <si>
    <t>Máq</t>
  </si>
  <si>
    <t>H KLEEX MJ 1X40X400</t>
  </si>
  <si>
    <t>05594</t>
  </si>
  <si>
    <t>KBBC GDE 120 S</t>
  </si>
  <si>
    <t>KBBC JBO 120 S</t>
  </si>
  <si>
    <t>KBBC XJBO 120 S</t>
  </si>
  <si>
    <t>HUG SUP RN 90 UN</t>
  </si>
  <si>
    <t>HUG SUP E1 60 UNI</t>
  </si>
  <si>
    <t>HUG SUP E1 90 UN</t>
  </si>
  <si>
    <t>HUG SUP E2 90 UN</t>
  </si>
  <si>
    <t>HUG SUP E2 56 UNI</t>
  </si>
  <si>
    <t>HUG SUP E3 90 UN</t>
  </si>
  <si>
    <t>HUG SUP E4 90 UN</t>
  </si>
  <si>
    <t>HUG SUP E5 90 UN</t>
  </si>
  <si>
    <t>HUG SUP E6 90 UN</t>
  </si>
  <si>
    <t>GREAT DAY 40S CH</t>
  </si>
  <si>
    <t>GREAT DAY 40S MED</t>
  </si>
  <si>
    <t>GREAT DAY 40S JUMB</t>
  </si>
  <si>
    <t>GREAT DAY 80S JUMB</t>
  </si>
  <si>
    <t>GREAT DAY 40S XJUMB</t>
  </si>
  <si>
    <t>GREAT DAY 80S XJUMB</t>
  </si>
  <si>
    <t>GREAT DAY 40S GRD</t>
  </si>
  <si>
    <t>SURFREEBLADPAD24 10</t>
  </si>
  <si>
    <t>KLX 6PK100H3PLYANIV</t>
  </si>
  <si>
    <t>P MAXIR 4x230 HD</t>
  </si>
  <si>
    <t>05623</t>
  </si>
  <si>
    <t>STOAKLNX100AN 8X200</t>
  </si>
  <si>
    <t>01740</t>
  </si>
  <si>
    <t>T MANOS ELEGANCE200</t>
  </si>
  <si>
    <t>01733</t>
  </si>
  <si>
    <t>COTULTRCLN284X12X4</t>
  </si>
  <si>
    <t>E9060</t>
  </si>
  <si>
    <t>STOA 100 AN6X156 SAMS</t>
  </si>
  <si>
    <t>01742</t>
  </si>
  <si>
    <t>WIPES ESC POCKET 10</t>
  </si>
  <si>
    <t xml:space="preserve">U Real </t>
  </si>
  <si>
    <t>Kotex maxi 10x10 +2</t>
  </si>
  <si>
    <t>H PETALO URC 4X300    4X10    1       HD    300</t>
  </si>
  <si>
    <t>05624</t>
  </si>
  <si>
    <t>KOTEX PANTY UNIK LARGA 44X24 opt</t>
  </si>
  <si>
    <t>KOTEX PANTY UNIK LARGA 92X12 opt</t>
  </si>
  <si>
    <t>KOTEX PANTY UNIK REGULAR 44X24 opt</t>
  </si>
  <si>
    <t>KOTEX PANTY UNIK REGULAR 22X14 opt</t>
  </si>
  <si>
    <t>CAPACIDADES/MES USTD</t>
  </si>
  <si>
    <t>KOTBONMAXI10X10MAS2</t>
  </si>
  <si>
    <t>STOA PMJUMBO270 30</t>
  </si>
  <si>
    <t>01739</t>
  </si>
  <si>
    <t>Kotex Maxi Rosa OPT 10 x 10 + 2</t>
  </si>
  <si>
    <t>H PETBOB RM12X320HD</t>
  </si>
  <si>
    <t>05625</t>
  </si>
  <si>
    <t>H KLEEN BRAND 4X286</t>
  </si>
  <si>
    <t>01827</t>
  </si>
  <si>
    <t>2PACK SHPYSPRAY HK    290     8</t>
  </si>
  <si>
    <t>2PACK SHPYCOL HK      290     8</t>
  </si>
  <si>
    <t xml:space="preserve">HIG J J PÉTALO 250 </t>
  </si>
  <si>
    <t>STAKLX100A 2X240X66</t>
  </si>
  <si>
    <t>TOA ROLLO PETA CITY</t>
  </si>
  <si>
    <t>TH HUG ECO 3PK 240</t>
  </si>
  <si>
    <t>DEP RI MUJER MD15S</t>
  </si>
  <si>
    <t>DEP RI MUJER GDE15S</t>
  </si>
  <si>
    <t>DEP RI UNISEX MED15</t>
  </si>
  <si>
    <t>DEP RI UNISEX GDE15</t>
  </si>
  <si>
    <t>TH SUP COSTCO 64X16</t>
  </si>
  <si>
    <t>DEPEND TOALLA FEM ANATOMICA 10X20 NUEVA IMAEN</t>
  </si>
  <si>
    <t>DEPEND PANTY FEMENINE 20X18 NUEVA IMAGEN</t>
  </si>
  <si>
    <t>PANTY UNIKA BLACK 50X20 OPT</t>
  </si>
  <si>
    <t>NUEVA DEPEND DERMA PROTECT PANTIPROT 40s x 10</t>
  </si>
  <si>
    <t>WIPES ESCUDO 50</t>
  </si>
  <si>
    <t>PADS 18's</t>
  </si>
  <si>
    <t>S PETBESPONJA350X12</t>
  </si>
  <si>
    <t>00611</t>
  </si>
  <si>
    <t>KOT ROS REG CA 7X24</t>
  </si>
  <si>
    <t>KOT ROS NOC 40X160</t>
  </si>
  <si>
    <t>OP KUNIK REGCA 8X10</t>
  </si>
  <si>
    <t>OP KUNIK REGCA14X24</t>
  </si>
  <si>
    <t>OP KT UNIK NOC 5X30</t>
  </si>
  <si>
    <t>OP KT UNIK NOC 10X8</t>
  </si>
  <si>
    <t>OP KTUNIK NOC 20X12</t>
  </si>
  <si>
    <t>KT UNIKA SLIM 10X18</t>
  </si>
  <si>
    <t>KOT ROS SLIM 5X12</t>
  </si>
  <si>
    <t>OP KTPANTUNIKB50X20</t>
  </si>
  <si>
    <t>KOTPANTROSL 18X20</t>
  </si>
  <si>
    <t>OP KTPANTUNIKL92X12</t>
  </si>
  <si>
    <t>OP KTPANTUNIKL44X24</t>
  </si>
  <si>
    <t>OP KTPANTUNIKR44X24</t>
  </si>
  <si>
    <t>OP KTPANTUNIKR22X14</t>
  </si>
  <si>
    <t>KLX6X10890HDSNOOPY</t>
  </si>
  <si>
    <t>HSUAVEL4X300HDFRES</t>
  </si>
  <si>
    <t>01037</t>
  </si>
  <si>
    <t>STOAKLXSNOOPY6X156</t>
  </si>
  <si>
    <t>01743</t>
  </si>
  <si>
    <t>STOAPBOBESPON 2X90</t>
  </si>
  <si>
    <t>01744</t>
  </si>
  <si>
    <t>KBBA GDE 50 S</t>
  </si>
  <si>
    <t>KBBA JUMBO 3X10X4</t>
  </si>
  <si>
    <t>KBBA JBO 50 S</t>
  </si>
  <si>
    <t>KBBSF GDE 54</t>
  </si>
  <si>
    <t>KBBSF JBO 52</t>
  </si>
  <si>
    <t>KBBSF XJUMB 50</t>
  </si>
  <si>
    <t>MOVILASTIC GDE 40S</t>
  </si>
  <si>
    <t>MOVILASTIC JBO 40S</t>
  </si>
  <si>
    <t>MOVILASTIC XJBO 40S</t>
  </si>
  <si>
    <t>HUG SUP E7 120 UNX</t>
  </si>
  <si>
    <t>FEM REGULAR DERMA10</t>
  </si>
  <si>
    <t>FEM PANTI LAR DER20</t>
  </si>
  <si>
    <t>FEM PANTI DERMA 40</t>
  </si>
  <si>
    <t>FEM EXTRA LAR DER10</t>
  </si>
  <si>
    <t>TH HUG ECOP 240</t>
  </si>
  <si>
    <t>HUC E3 NO 90S</t>
  </si>
  <si>
    <t>HUC E3 NA 90 S</t>
  </si>
  <si>
    <t>HUC E4 NO 90 S</t>
  </si>
  <si>
    <t>HUC E4 NA 90 S</t>
  </si>
  <si>
    <t>HIG HUM WIPE42X2</t>
  </si>
  <si>
    <t>E8656</t>
  </si>
  <si>
    <t>MA01</t>
  </si>
  <si>
    <t>HC EXT COM 4X115 HT</t>
  </si>
  <si>
    <t>01038</t>
  </si>
  <si>
    <t>H C EXT COMF 18X180</t>
  </si>
  <si>
    <t>01039</t>
  </si>
  <si>
    <t>SKLXSNOOPY3X100X126</t>
  </si>
  <si>
    <t>TH KBBC SPUNLACE 80</t>
  </si>
  <si>
    <t>05052</t>
  </si>
  <si>
    <t>HGG ECOPROTECT80X12</t>
  </si>
  <si>
    <t>E8887</t>
  </si>
  <si>
    <t>HCEXCOM6MAS2X130 HT</t>
  </si>
  <si>
    <t>05634</t>
  </si>
  <si>
    <t>HC EXTRA COM 32X150 NAV</t>
  </si>
  <si>
    <t>05642</t>
  </si>
  <si>
    <t>HC ELEGANCE 4X252</t>
  </si>
  <si>
    <t>01866</t>
  </si>
  <si>
    <t>H C ELEG FIN 4X252</t>
  </si>
  <si>
    <t>05599</t>
  </si>
  <si>
    <t>H C ELEG FIN 32X228</t>
  </si>
  <si>
    <t>05601</t>
  </si>
  <si>
    <t>05638</t>
  </si>
  <si>
    <t>H C ELEG FIN 16X228</t>
  </si>
  <si>
    <t>05600</t>
  </si>
  <si>
    <t>H SUAVEL 4X350 FLOR</t>
  </si>
  <si>
    <t>01040</t>
  </si>
  <si>
    <t>H SUAVEL JUMBO6X500</t>
  </si>
  <si>
    <t>01041</t>
  </si>
  <si>
    <t>SERV PET NAV 350X12</t>
  </si>
  <si>
    <t>00488</t>
  </si>
  <si>
    <t>DESPA TOAROLBAC PET</t>
  </si>
  <si>
    <t>WYPALLPROSCRUB WLES</t>
  </si>
  <si>
    <t>01420</t>
  </si>
  <si>
    <t>CRE HUG MANZ 100 ML</t>
  </si>
  <si>
    <t>SHA HUG MANZ 100 ML</t>
  </si>
  <si>
    <t>CREMA SUPREME 200ML</t>
  </si>
  <si>
    <t>SHA LUD BRILLO 100</t>
  </si>
  <si>
    <t>TH HCP DISNEY 3PK</t>
  </si>
  <si>
    <t>TH BABYSOFT ESSE 80</t>
  </si>
  <si>
    <t>TH HONEYKEEPER 72</t>
  </si>
  <si>
    <t>TH HONEY KEEPER</t>
  </si>
  <si>
    <t>FEM SUPER 8 DERMA</t>
  </si>
  <si>
    <t>STOADURAMAX6X56COS</t>
  </si>
  <si>
    <t>01741</t>
  </si>
  <si>
    <t>ENERO</t>
  </si>
  <si>
    <t>PANTY Control &amp; Equilibrio 18's</t>
  </si>
  <si>
    <t>KOTEX PANTY UNIKA PINK LARGO 50´S</t>
  </si>
  <si>
    <t>Kotex Unika Pantiprotector Pink Largo 50's</t>
  </si>
  <si>
    <t>Kotex Pantiprotector Control y Equilibrio 18's</t>
  </si>
  <si>
    <t>Clave Walmart Inventario a 35 días</t>
  </si>
  <si>
    <t>Indelpa</t>
  </si>
  <si>
    <t>Kotex Rosa Nocturna 16's</t>
  </si>
  <si>
    <t>Kotex Unika Nocturna 32's</t>
  </si>
  <si>
    <t>Kotex Rosa Nocturna Slim 8'sx12</t>
  </si>
  <si>
    <t>Kotex Rosa Nocturna 20 x 8 + Toallas Húmedas</t>
  </si>
  <si>
    <t>Kotex Rosa Slim 8'sx10 - MORRALLA</t>
  </si>
  <si>
    <t>TMANOS4X200NAVSAMS</t>
  </si>
  <si>
    <t>01746</t>
  </si>
  <si>
    <t>CRE HUG LAV 100 ML</t>
  </si>
  <si>
    <t>SHA HUG LAV 100 ML</t>
  </si>
  <si>
    <t>JB LIQ HUG LAV 100</t>
  </si>
  <si>
    <t>KTRUSTEDCARE160X4X8</t>
  </si>
  <si>
    <t>E9262</t>
  </si>
  <si>
    <t>Kotex Naturals Pantiprotector 18's</t>
  </si>
  <si>
    <t>KOTEX UNIKA NOCTURNA 32´s</t>
  </si>
  <si>
    <t>KOTEX ROSA NOCTURNA 16´s</t>
  </si>
  <si>
    <t>KOTEX ROSA SLIM 8X10</t>
  </si>
  <si>
    <t>KOTEX ROSA NOCTURNA SLIM 8X12</t>
  </si>
  <si>
    <t>KOTROS PT MAX 18X20</t>
  </si>
  <si>
    <t>Maquila</t>
  </si>
  <si>
    <t>KT PANTNATL 18X20</t>
  </si>
  <si>
    <t>KOTEX PANTY UNIKA LARGA 80</t>
  </si>
  <si>
    <t>KOTEX PANTY UNIK LARGA 44X24 OPT</t>
  </si>
  <si>
    <t>Kotex Unika Pantiprotector NEGRO Largo 50's</t>
  </si>
  <si>
    <t>KOTEX PANTY UNIK LARGA 92X12 OPT</t>
  </si>
  <si>
    <t>KT MAX60MASRECORTAD</t>
  </si>
  <si>
    <t>KT TAMPON REG 12X16</t>
  </si>
  <si>
    <t>KT TAMPON SUP 12X16</t>
  </si>
  <si>
    <t>KT TAMPON SPL 12X16</t>
  </si>
  <si>
    <t>SERVVOGUE380X12HIG2</t>
  </si>
  <si>
    <t>3PACK KLENN BEBE</t>
  </si>
  <si>
    <t>TH KBB 50 ANV 320</t>
  </si>
  <si>
    <t>Kotex ROSA NOCTURNA 20X8</t>
  </si>
  <si>
    <t>KT OA NOC40MASWIPES   40      6</t>
  </si>
  <si>
    <t>OP KTPANTUNIKL80X12</t>
  </si>
  <si>
    <t>KOTEX NATURALS ANATOMICA Sac</t>
  </si>
  <si>
    <t>FEBRERO</t>
  </si>
  <si>
    <t>MARZO</t>
  </si>
  <si>
    <t>HPETFB CIN 40X220HD</t>
  </si>
  <si>
    <t>05641</t>
  </si>
  <si>
    <t>H K EXPRESS 4X215XL</t>
  </si>
  <si>
    <t>05648</t>
  </si>
  <si>
    <t>HP RMAX 32X220 HD</t>
  </si>
  <si>
    <t>05652</t>
  </si>
  <si>
    <t>H FANCY 4X600HD</t>
  </si>
  <si>
    <t>05647</t>
  </si>
  <si>
    <t>STA PETNFL 4X450X36</t>
  </si>
  <si>
    <t>00613</t>
  </si>
  <si>
    <t>SERV SUAVEL 300X16</t>
  </si>
  <si>
    <t>00612</t>
  </si>
  <si>
    <t xml:space="preserve">	DEP RI UNI PLA MD60</t>
  </si>
  <si>
    <t>DEP RI UNI PLA GD60</t>
  </si>
  <si>
    <t>SCOTTSCENTHS6X6 320 HS 320</t>
  </si>
  <si>
    <t>E9263</t>
  </si>
  <si>
    <t>KT ROS NOC 16X12</t>
  </si>
  <si>
    <t>KT ROS NOCSLIM 8X12</t>
  </si>
  <si>
    <t>KT UNIKA NOC 32X6</t>
  </si>
  <si>
    <t>KT ROS SLIM 8X10</t>
  </si>
  <si>
    <t>KT OA NOC40MASWIPES</t>
  </si>
  <si>
    <t>KOTPTYCONTROLYEQ18S</t>
  </si>
  <si>
    <t>KTPANT UK PINK50X20</t>
  </si>
  <si>
    <t>STOA P 6X180 AMERI</t>
  </si>
  <si>
    <t>PANTY ROSA LARGO 22X15</t>
  </si>
  <si>
    <t>KOT PTY MAXI 18S</t>
  </si>
  <si>
    <t>Tipo de Clave</t>
  </si>
  <si>
    <t>WM</t>
  </si>
  <si>
    <t>CLUB</t>
  </si>
  <si>
    <t>WM MOR</t>
  </si>
  <si>
    <t>VM</t>
  </si>
  <si>
    <t>VM MOR</t>
  </si>
  <si>
    <t>WM-MOR</t>
  </si>
  <si>
    <t>MP09 - MP10</t>
  </si>
  <si>
    <t>ACA NAT</t>
  </si>
  <si>
    <t>ASA NAT</t>
  </si>
  <si>
    <t>ASA OPT</t>
  </si>
  <si>
    <t>ASA INCO</t>
  </si>
  <si>
    <t>NOC NAT</t>
  </si>
  <si>
    <t xml:space="preserve">NOC NAT </t>
  </si>
  <si>
    <t>NOC MAXI</t>
  </si>
  <si>
    <t>ACA OPT</t>
  </si>
  <si>
    <t>SLIM OPT</t>
  </si>
  <si>
    <t>UNIKA ACA</t>
  </si>
  <si>
    <t>UNIKA SLIM</t>
  </si>
  <si>
    <t>UNIKA NOC</t>
  </si>
  <si>
    <t>NOC OPT</t>
  </si>
  <si>
    <t>NOC SLIM</t>
  </si>
  <si>
    <t>PANTY LARGO</t>
  </si>
  <si>
    <t>PANTY REGULAR</t>
  </si>
  <si>
    <t>PANTY LARGO QW</t>
  </si>
  <si>
    <t>PANTY MAXI</t>
  </si>
  <si>
    <t>NOC SA</t>
  </si>
  <si>
    <t xml:space="preserve">FEBRERO </t>
  </si>
  <si>
    <t xml:space="preserve">ABRIL </t>
  </si>
  <si>
    <t xml:space="preserve">ENERO </t>
  </si>
  <si>
    <t>AVANCE FEB</t>
  </si>
  <si>
    <t>AVANCE MARZO</t>
  </si>
  <si>
    <t>AVANCE ABRIL</t>
  </si>
  <si>
    <t>AVANCE ENERO</t>
  </si>
  <si>
    <t>Dic</t>
  </si>
  <si>
    <t>H KLEEX ZEN 18X230</t>
  </si>
  <si>
    <t>05649</t>
  </si>
  <si>
    <t>05655</t>
  </si>
  <si>
    <t>H PETALO BAL4X400HD</t>
  </si>
  <si>
    <t>05654</t>
  </si>
  <si>
    <t>H SUAVEL 6X500HD</t>
  </si>
  <si>
    <t>01043</t>
  </si>
  <si>
    <t>l</t>
  </si>
  <si>
    <t>VM-MP10</t>
  </si>
  <si>
    <t>WM-MP09</t>
  </si>
  <si>
    <t>KT NOCMAX50 MASAJEA</t>
  </si>
  <si>
    <t>KT NOCMAX50 VENTILA</t>
  </si>
  <si>
    <t>KT NOCMAX50 RIZADOR</t>
  </si>
  <si>
    <t>OP KT WASH 180X12</t>
  </si>
  <si>
    <t>JLIQ ESC NEUT 400</t>
  </si>
  <si>
    <t>SHP HUG LAVA 250 ML</t>
  </si>
  <si>
    <t>SHP HUG MANZ 250 ML</t>
  </si>
  <si>
    <t>JB LIQ HUG LAV 250</t>
  </si>
  <si>
    <t>3PCK THCREM 2100ML</t>
  </si>
  <si>
    <t>OP KT WIPES 56X16</t>
  </si>
  <si>
    <t>OP KT WIPES 20X32</t>
  </si>
  <si>
    <t>OP KT WIPESPF20PTE</t>
  </si>
  <si>
    <t>DEP WIPES42SMASZINC</t>
  </si>
  <si>
    <t>STOAHUMPETALO 50X18</t>
  </si>
  <si>
    <t>01730</t>
  </si>
  <si>
    <t>STOA HUM PET 4X50 C</t>
  </si>
  <si>
    <t>01747</t>
  </si>
  <si>
    <t>COTULTRACMF244X12X4</t>
  </si>
  <si>
    <t>E9061</t>
  </si>
  <si>
    <t>COTTULTCLNHS52 284</t>
  </si>
  <si>
    <t>E9371</t>
  </si>
  <si>
    <t>PANTY LARGO 22 X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</si>
</sst>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_ ;[Red]\-0.0\ "/>
    <numFmt numFmtId="167" formatCode="#,##0_ ;[Red]\(#,##0\)\ "/>
    <numFmt numFmtId="168" formatCode="_(* #,##0_);_(* \(#,##0\);_(* &quot;-&quot;??_);_(@_)"/>
    <numFmt numFmtId="169" formatCode="_-* #,##0.00\ _€_-;\-* #,##0.00\ _€_-;_-* &quot;-&quot;??\ _€_-;_-@_-"/>
    <numFmt numFmtId="170" formatCode="_-* #,##0_-;\-* #,##0_-;_-* &quot;-&quot;??_-;_-@_-"/>
    <numFmt numFmtId="171" formatCode="_-* #,##0.00\ &quot;$&quot;_-;\-* #,##0.00\ &quot;$&quot;_-;_-* &quot;-&quot;??\ &quot;$&quot;_-;_-@_-"/>
    <numFmt numFmtId="172" formatCode="[$-F800]dddd\,\ mmmm\ dd\,\ yyyy"/>
    <numFmt numFmtId="173" formatCode="#,##0.000"/>
  </numFmts>
  <fonts count="8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b/>
      <sz val="16"/>
      <name val="Arial"/>
      <family val="2"/>
    </font>
    <font>
      <sz val="12"/>
      <color indexed="14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8"/>
      <color rgb="FF00B050"/>
      <name val="Arial"/>
      <family val="2"/>
    </font>
    <font>
      <sz val="10"/>
      <name val="Arial"/>
      <family val="2"/>
    </font>
    <font>
      <sz val="8"/>
      <color theme="0" tint="-0.499984740745262"/>
      <name val="Arial"/>
      <family val="2"/>
    </font>
    <font>
      <b/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4"/>
      <name val="Arial"/>
      <family val="2"/>
    </font>
    <font>
      <sz val="9"/>
      <color theme="4"/>
      <name val="Calibri"/>
      <family val="2"/>
      <scheme val="minor"/>
    </font>
    <font>
      <sz val="8"/>
      <color theme="4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color rgb="FF0070C0"/>
      <name val="Arial"/>
      <family val="2"/>
    </font>
    <font>
      <sz val="8"/>
      <name val="Times New Roman"/>
      <family val="1"/>
    </font>
    <font>
      <b/>
      <sz val="8"/>
      <name val="Times New Roman"/>
      <family val="1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sz val="8"/>
      <color theme="0"/>
      <name val="Times New Roman"/>
      <family val="1"/>
    </font>
    <font>
      <b/>
      <sz val="8"/>
      <color indexed="12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10"/>
      <color theme="1"/>
      <name val="Arial"/>
      <family val="2"/>
    </font>
    <font>
      <sz val="8"/>
      <color rgb="FF00B0F0"/>
      <name val="Arial"/>
      <family val="2"/>
    </font>
    <font>
      <sz val="8"/>
      <color rgb="FFFF0000"/>
      <name val="Times New Roman"/>
      <family val="1"/>
    </font>
    <font>
      <b/>
      <sz val="8"/>
      <color theme="0"/>
      <name val="Times New Roman"/>
      <family val="1"/>
    </font>
    <font>
      <b/>
      <sz val="8"/>
      <color rgb="FFFF0000"/>
      <name val="Times New Roman"/>
      <family val="1"/>
    </font>
    <font>
      <b/>
      <sz val="5"/>
      <name val="Times New Roman"/>
      <family val="1"/>
    </font>
    <font>
      <sz val="5"/>
      <name val="Times New Roman"/>
      <family val="1"/>
    </font>
    <font>
      <b/>
      <sz val="5"/>
      <color theme="0"/>
      <name val="Times New Roman"/>
      <family val="1"/>
    </font>
    <font>
      <u/>
      <sz val="8"/>
      <color theme="10"/>
      <name val="Arial"/>
      <family val="2"/>
    </font>
    <font>
      <sz val="8"/>
      <color indexed="11"/>
      <name val="Times New Roman"/>
      <family val="1"/>
    </font>
    <font>
      <b/>
      <i/>
      <sz val="8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9"/>
      <color theme="1"/>
      <name val="Century Gothic"/>
      <family val="2"/>
    </font>
    <font>
      <b/>
      <sz val="9"/>
      <color theme="0"/>
      <name val="Century Gothic"/>
      <family val="2"/>
    </font>
    <font>
      <sz val="9"/>
      <color theme="0"/>
      <name val="Century Gothic"/>
      <family val="2"/>
    </font>
    <font>
      <b/>
      <sz val="9"/>
      <color theme="1"/>
      <name val="Century Gothic"/>
      <family val="2"/>
    </font>
    <font>
      <sz val="8"/>
      <name val="Calibri"/>
      <family val="2"/>
      <scheme val="minor"/>
    </font>
    <font>
      <sz val="11"/>
      <color rgb="FFFF0000"/>
      <name val="Arial"/>
      <family val="2"/>
    </font>
    <font>
      <sz val="11"/>
      <color rgb="FF000000"/>
      <name val="Calibri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</patternFill>
    </fill>
    <fill>
      <patternFill patternType="solid">
        <fgColor indexed="1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713D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</fills>
  <borders count="22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thin">
        <color indexed="64"/>
      </left>
      <right/>
      <top style="dashed">
        <color indexed="64"/>
      </top>
      <bottom style="dotted">
        <color indexed="64"/>
      </bottom>
      <diagonal/>
    </border>
    <border>
      <left/>
      <right style="thin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hair">
        <color indexed="64"/>
      </left>
      <right/>
      <top/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otted">
        <color auto="1"/>
      </top>
      <bottom style="dashed">
        <color indexed="64"/>
      </bottom>
      <diagonal/>
    </border>
    <border>
      <left style="thin">
        <color indexed="64"/>
      </left>
      <right/>
      <top style="dotted">
        <color auto="1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dashed">
        <color indexed="64"/>
      </right>
      <top/>
      <bottom/>
      <diagonal/>
    </border>
    <border>
      <left/>
      <right/>
      <top style="dotted">
        <color auto="1"/>
      </top>
      <bottom style="dashed">
        <color indexed="64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 style="thin">
        <color indexed="64"/>
      </left>
      <right/>
      <top style="dotted">
        <color auto="1"/>
      </top>
      <bottom/>
      <diagonal/>
    </border>
    <border>
      <left style="thin">
        <color indexed="64"/>
      </left>
      <right style="thin">
        <color indexed="64"/>
      </right>
      <top style="dotted">
        <color auto="1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ashed">
        <color indexed="64"/>
      </bottom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/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dashed">
        <color theme="0" tint="-0.34998626667073579"/>
      </left>
      <right style="dashed">
        <color theme="0" tint="-0.34998626667073579"/>
      </right>
      <top/>
      <bottom style="dashed">
        <color theme="0" tint="-0.34998626667073579"/>
      </bottom>
      <diagonal/>
    </border>
    <border>
      <left style="dashed">
        <color theme="0" tint="-0.34998626667073579"/>
      </left>
      <right style="dashed">
        <color theme="0" tint="-0.34998626667073579"/>
      </right>
      <top style="dashed">
        <color theme="0" tint="-0.34998626667073579"/>
      </top>
      <bottom style="dashed">
        <color theme="0" tint="-0.34998626667073579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/>
      <bottom style="dotted">
        <color theme="0" tint="-0.14996795556505021"/>
      </bottom>
      <diagonal/>
    </border>
    <border>
      <left style="medium">
        <color indexed="64"/>
      </left>
      <right/>
      <top/>
      <bottom style="medium">
        <color theme="0" tint="-0.14996795556505021"/>
      </bottom>
      <diagonal/>
    </border>
    <border>
      <left/>
      <right style="medium">
        <color indexed="64"/>
      </right>
      <top/>
      <bottom style="medium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medium">
        <color theme="0" tint="-0.14993743705557422"/>
      </bottom>
      <diagonal/>
    </border>
    <border>
      <left style="medium">
        <color indexed="64"/>
      </left>
      <right/>
      <top/>
      <bottom style="medium">
        <color theme="0" tint="-0.14993743705557422"/>
      </bottom>
      <diagonal/>
    </border>
    <border>
      <left/>
      <right style="medium">
        <color indexed="64"/>
      </right>
      <top/>
      <bottom style="medium">
        <color theme="0" tint="-0.14993743705557422"/>
      </bottom>
      <diagonal/>
    </border>
    <border>
      <left/>
      <right style="thick">
        <color auto="1"/>
      </right>
      <top/>
      <bottom style="medium">
        <color theme="0" tint="-0.14993743705557422"/>
      </bottom>
      <diagonal/>
    </border>
    <border>
      <left style="thick">
        <color auto="1"/>
      </left>
      <right/>
      <top/>
      <bottom style="medium">
        <color theme="0" tint="-0.14993743705557422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/>
      <diagonal/>
    </border>
    <border>
      <left/>
      <right/>
      <top style="medium">
        <color theme="0" tint="-0.14996795556505021"/>
      </top>
      <bottom/>
      <diagonal/>
    </border>
    <border>
      <left style="medium">
        <color indexed="64"/>
      </left>
      <right/>
      <top style="medium">
        <color theme="0" tint="-0.14996795556505021"/>
      </top>
      <bottom/>
      <diagonal/>
    </border>
    <border>
      <left/>
      <right style="medium">
        <color indexed="64"/>
      </right>
      <top style="medium">
        <color theme="0" tint="-0.14996795556505021"/>
      </top>
      <bottom/>
      <diagonal/>
    </border>
    <border>
      <left/>
      <right style="thick">
        <color auto="1"/>
      </right>
      <top style="medium">
        <color theme="0" tint="-0.14996795556505021"/>
      </top>
      <bottom/>
      <diagonal/>
    </border>
    <border>
      <left/>
      <right style="dotted">
        <color theme="0" tint="-0.14996795556505021"/>
      </right>
      <top style="medium">
        <color theme="0" tint="-0.1499679555650502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medium">
        <color theme="0" tint="-0.1499679555650502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medium">
        <color theme="0" tint="-0.14996795556505021"/>
      </top>
      <bottom style="dotted">
        <color theme="0" tint="-0.14996795556505021"/>
      </bottom>
      <diagonal/>
    </border>
    <border>
      <left style="thick">
        <color auto="1"/>
      </left>
      <right/>
      <top style="medium">
        <color theme="0" tint="-0.14996795556505021"/>
      </top>
      <bottom/>
      <diagonal/>
    </border>
    <border>
      <left/>
      <right style="dotted">
        <color theme="0" tint="-0.14996795556505021"/>
      </right>
      <top style="dotted">
        <color theme="0" tint="-0.14996795556505021"/>
      </top>
      <bottom style="medium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medium">
        <color theme="0" tint="-0.14996795556505021"/>
      </bottom>
      <diagonal/>
    </border>
    <border>
      <left style="thick">
        <color auto="1"/>
      </left>
      <right/>
      <top/>
      <bottom style="medium">
        <color theme="0" tint="-0.14996795556505021"/>
      </bottom>
      <diagonal/>
    </border>
    <border>
      <left/>
      <right style="dotted">
        <color theme="0" tint="-0.14996795556505021"/>
      </right>
      <top style="medium">
        <color theme="0" tint="-0.1499679555650502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 style="medium">
        <color theme="0" tint="-0.14996795556505021"/>
      </top>
      <bottom/>
      <diagonal/>
    </border>
    <border>
      <left style="dotted">
        <color theme="0" tint="-0.14996795556505021"/>
      </left>
      <right style="thick">
        <color auto="1"/>
      </right>
      <top style="medium">
        <color theme="0" tint="-0.14996795556505021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indexed="64"/>
      </left>
      <right/>
      <top style="medium">
        <color theme="0" tint="-0.14993743705557422"/>
      </top>
      <bottom/>
      <diagonal/>
    </border>
    <border>
      <left/>
      <right style="medium">
        <color indexed="64"/>
      </right>
      <top style="medium">
        <color theme="0" tint="-0.14993743705557422"/>
      </top>
      <bottom/>
      <diagonal/>
    </border>
    <border>
      <left/>
      <right style="thick">
        <color auto="1"/>
      </right>
      <top style="medium">
        <color theme="0" tint="-0.14993743705557422"/>
      </top>
      <bottom/>
      <diagonal/>
    </border>
    <border>
      <left/>
      <right style="dotted">
        <color theme="0" tint="-0.14996795556505021"/>
      </right>
      <top style="medium">
        <color theme="0" tint="-0.14993743705557422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medium">
        <color theme="0" tint="-0.14993743705557422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medium">
        <color theme="0" tint="-0.14993743705557422"/>
      </top>
      <bottom style="dotted">
        <color theme="0" tint="-0.14996795556505021"/>
      </bottom>
      <diagonal/>
    </border>
    <border>
      <left style="thick">
        <color auto="1"/>
      </left>
      <right/>
      <top style="medium">
        <color theme="0" tint="-0.14993743705557422"/>
      </top>
      <bottom/>
      <diagonal/>
    </border>
    <border>
      <left/>
      <right style="dotted">
        <color theme="0" tint="-0.14996795556505021"/>
      </right>
      <top style="dotted">
        <color theme="0" tint="-0.14996795556505021"/>
      </top>
      <bottom style="medium">
        <color theme="0" tint="-0.14993743705557422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medium">
        <color theme="0" tint="-0.14993743705557422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medium">
        <color theme="0" tint="-0.14993743705557422"/>
      </bottom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/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/>
      <top style="hair">
        <color theme="0" tint="-0.1499679555650502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/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dotted">
        <color theme="0" tint="-0.14996795556505021"/>
      </left>
      <right/>
      <top style="dotted">
        <color theme="0" tint="-0.14996795556505021"/>
      </top>
      <bottom style="medium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thick">
        <color auto="1"/>
      </right>
      <top/>
      <bottom style="hair">
        <color theme="0" tint="-0.14996795556505021"/>
      </bottom>
      <diagonal/>
    </border>
    <border>
      <left/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auto="1"/>
      </right>
      <top style="hair">
        <color theme="0" tint="-0.14996795556505021"/>
      </top>
      <bottom/>
      <diagonal/>
    </border>
    <border>
      <left/>
      <right style="thick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ck">
        <color auto="1"/>
      </right>
      <top style="dotted">
        <color theme="0" tint="-0.14996795556505021"/>
      </top>
      <bottom style="medium">
        <color theme="0" tint="-0.14996795556505021"/>
      </bottom>
      <diagonal/>
    </border>
    <border>
      <left/>
      <right style="thick">
        <color auto="1"/>
      </right>
      <top/>
      <bottom style="dotted">
        <color theme="0" tint="-0.14996795556505021"/>
      </bottom>
      <diagonal/>
    </border>
    <border>
      <left/>
      <right style="thick">
        <color theme="1"/>
      </right>
      <top style="medium">
        <color theme="0" tint="-0.14996795556505021"/>
      </top>
      <bottom/>
      <diagonal/>
    </border>
    <border>
      <left/>
      <right style="thick">
        <color theme="1"/>
      </right>
      <top/>
      <bottom style="medium">
        <color theme="0" tint="-0.14996795556505021"/>
      </bottom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ck">
        <color theme="1"/>
      </right>
      <top style="dotted">
        <color theme="0" tint="-0.14996795556505021"/>
      </top>
      <bottom style="medium">
        <color theme="0" tint="-0.14996795556505021"/>
      </bottom>
      <diagonal/>
    </border>
    <border>
      <left/>
      <right style="thick">
        <color theme="1"/>
      </right>
      <top/>
      <bottom style="dotted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/>
      <diagonal/>
    </border>
    <border>
      <left style="thick">
        <color theme="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thick">
        <color theme="0" tint="-0.14993743705557422"/>
      </left>
      <right style="dotted">
        <color theme="0" tint="-0.14996795556505021"/>
      </right>
      <top style="thick">
        <color theme="0" tint="-0.14993743705557422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theme="0" tint="-0.14993743705557422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theme="0" tint="-0.14993743705557422"/>
      </top>
      <bottom style="dotted">
        <color theme="0" tint="-0.14996795556505021"/>
      </bottom>
      <diagonal/>
    </border>
    <border>
      <left style="thick">
        <color theme="0" tint="-0.14993743705557422"/>
      </left>
      <right style="dotted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ck">
        <color theme="0" tint="-0.14993743705557422"/>
      </left>
      <right style="dotted">
        <color theme="0" tint="-0.14996795556505021"/>
      </right>
      <top style="dotted">
        <color theme="0" tint="-0.14996795556505021"/>
      </top>
      <bottom style="medium">
        <color theme="0" tint="-0.14996795556505021"/>
      </bottom>
      <diagonal/>
    </border>
    <border>
      <left style="thick">
        <color theme="0" tint="-0.14993743705557422"/>
      </left>
      <right style="dotted">
        <color theme="0" tint="-0.14996795556505021"/>
      </right>
      <top/>
      <bottom style="dotted">
        <color theme="0" tint="-0.14996795556505021"/>
      </bottom>
      <diagonal/>
    </border>
    <border>
      <left style="thick">
        <color theme="0" tint="-0.14993743705557422"/>
      </left>
      <right style="dotted">
        <color theme="0" tint="-0.14996795556505021"/>
      </right>
      <top style="dotted">
        <color theme="0" tint="-0.14996795556505021"/>
      </top>
      <bottom style="thick">
        <color theme="0" tint="-0.14993743705557422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theme="0" tint="-0.14993743705557422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theme="0" tint="-0.14993743705557422"/>
      </bottom>
      <diagonal/>
    </border>
  </borders>
  <cellStyleXfs count="78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" fontId="5" fillId="4" borderId="13" applyNumberFormat="0" applyProtection="0">
      <alignment vertical="center"/>
    </xf>
    <xf numFmtId="4" fontId="6" fillId="4" borderId="13" applyNumberFormat="0" applyProtection="0">
      <alignment vertical="center"/>
    </xf>
    <xf numFmtId="4" fontId="7" fillId="4" borderId="13" applyNumberFormat="0" applyProtection="0">
      <alignment horizontal="left" vertical="center" indent="1"/>
    </xf>
    <xf numFmtId="4" fontId="5" fillId="5" borderId="0" applyNumberFormat="0" applyProtection="0">
      <alignment horizontal="left" vertical="center" indent="1"/>
    </xf>
    <xf numFmtId="4" fontId="7" fillId="6" borderId="13" applyNumberFormat="0" applyProtection="0">
      <alignment horizontal="right" vertical="center"/>
    </xf>
    <xf numFmtId="4" fontId="7" fillId="3" borderId="13" applyNumberFormat="0" applyProtection="0">
      <alignment horizontal="right" vertical="center"/>
    </xf>
    <xf numFmtId="4" fontId="7" fillId="7" borderId="13" applyNumberFormat="0" applyProtection="0">
      <alignment horizontal="right" vertical="center"/>
    </xf>
    <xf numFmtId="4" fontId="7" fillId="8" borderId="13" applyNumberFormat="0" applyProtection="0">
      <alignment horizontal="right" vertical="center"/>
    </xf>
    <xf numFmtId="4" fontId="7" fillId="2" borderId="13" applyNumberFormat="0" applyProtection="0">
      <alignment horizontal="right" vertical="center"/>
    </xf>
    <xf numFmtId="4" fontId="7" fillId="9" borderId="13" applyNumberFormat="0" applyProtection="0">
      <alignment horizontal="right" vertical="center"/>
    </xf>
    <xf numFmtId="4" fontId="7" fillId="10" borderId="13" applyNumberFormat="0" applyProtection="0">
      <alignment horizontal="right" vertical="center"/>
    </xf>
    <xf numFmtId="4" fontId="7" fillId="11" borderId="13" applyNumberFormat="0" applyProtection="0">
      <alignment horizontal="right" vertical="center"/>
    </xf>
    <xf numFmtId="4" fontId="7" fillId="12" borderId="13" applyNumberFormat="0" applyProtection="0">
      <alignment horizontal="right" vertical="center"/>
    </xf>
    <xf numFmtId="4" fontId="5" fillId="13" borderId="14" applyNumberFormat="0" applyProtection="0">
      <alignment horizontal="left" vertical="center" indent="1"/>
    </xf>
    <xf numFmtId="4" fontId="5" fillId="14" borderId="0" applyNumberFormat="0" applyProtection="0">
      <alignment horizontal="left" vertical="center" indent="1"/>
    </xf>
    <xf numFmtId="4" fontId="5" fillId="15" borderId="0" applyNumberFormat="0" applyProtection="0">
      <alignment horizontal="left" vertical="center" indent="1"/>
    </xf>
    <xf numFmtId="4" fontId="7" fillId="14" borderId="13" applyNumberFormat="0" applyProtection="0">
      <alignment horizontal="right" vertical="center"/>
    </xf>
    <xf numFmtId="4" fontId="8" fillId="14" borderId="0" applyNumberFormat="0" applyProtection="0">
      <alignment horizontal="left" vertical="center" indent="1"/>
    </xf>
    <xf numFmtId="4" fontId="8" fillId="15" borderId="0" applyNumberFormat="0" applyProtection="0">
      <alignment horizontal="left" vertical="center" indent="1"/>
    </xf>
    <xf numFmtId="4" fontId="7" fillId="16" borderId="13" applyNumberFormat="0" applyProtection="0">
      <alignment vertical="center"/>
    </xf>
    <xf numFmtId="4" fontId="9" fillId="16" borderId="13" applyNumberFormat="0" applyProtection="0">
      <alignment vertical="center"/>
    </xf>
    <xf numFmtId="4" fontId="5" fillId="14" borderId="15" applyNumberFormat="0" applyProtection="0">
      <alignment horizontal="left" vertical="center" indent="1"/>
    </xf>
    <xf numFmtId="4" fontId="7" fillId="16" borderId="13" applyNumberFormat="0" applyProtection="0">
      <alignment horizontal="right" vertical="center"/>
    </xf>
    <xf numFmtId="4" fontId="9" fillId="16" borderId="13" applyNumberFormat="0" applyProtection="0">
      <alignment horizontal="right" vertical="center"/>
    </xf>
    <xf numFmtId="4" fontId="5" fillId="14" borderId="13" applyNumberFormat="0" applyProtection="0">
      <alignment horizontal="left" vertical="center" indent="1"/>
    </xf>
    <xf numFmtId="4" fontId="10" fillId="5" borderId="15" applyNumberFormat="0" applyProtection="0">
      <alignment horizontal="left" vertical="center" indent="1"/>
    </xf>
    <xf numFmtId="4" fontId="11" fillId="16" borderId="13" applyNumberFormat="0" applyProtection="0">
      <alignment horizontal="right" vertical="center"/>
    </xf>
    <xf numFmtId="9" fontId="1" fillId="0" borderId="0" applyFont="0" applyFill="0" applyBorder="0" applyAlignment="0" applyProtection="0"/>
    <xf numFmtId="0" fontId="16" fillId="17" borderId="17" applyNumberFormat="0" applyAlignment="0" applyProtection="0"/>
    <xf numFmtId="0" fontId="17" fillId="18" borderId="17" applyNumberFormat="0" applyAlignment="0" applyProtection="0"/>
    <xf numFmtId="0" fontId="2" fillId="0" borderId="0"/>
    <xf numFmtId="0" fontId="2" fillId="0" borderId="0"/>
    <xf numFmtId="0" fontId="2" fillId="0" borderId="0"/>
    <xf numFmtId="0" fontId="20" fillId="0" borderId="0"/>
    <xf numFmtId="0" fontId="21" fillId="0" borderId="0"/>
    <xf numFmtId="0" fontId="22" fillId="0" borderId="0"/>
    <xf numFmtId="0" fontId="24" fillId="0" borderId="0"/>
    <xf numFmtId="0" fontId="25" fillId="0" borderId="0"/>
    <xf numFmtId="0" fontId="26" fillId="0" borderId="0"/>
    <xf numFmtId="0" fontId="27" fillId="0" borderId="0"/>
    <xf numFmtId="0" fontId="28" fillId="0" borderId="0"/>
    <xf numFmtId="0" fontId="29" fillId="0" borderId="0"/>
    <xf numFmtId="0" fontId="30" fillId="0" borderId="0"/>
    <xf numFmtId="0" fontId="32" fillId="0" borderId="0"/>
    <xf numFmtId="0" fontId="39" fillId="0" borderId="0"/>
    <xf numFmtId="0" fontId="40" fillId="0" borderId="0"/>
    <xf numFmtId="0" fontId="41" fillId="0" borderId="0"/>
    <xf numFmtId="0" fontId="3" fillId="0" borderId="0"/>
    <xf numFmtId="9" fontId="3" fillId="0" borderId="0" applyFont="0" applyFill="0" applyBorder="0" applyAlignment="0" applyProtection="0"/>
    <xf numFmtId="0" fontId="42" fillId="0" borderId="0"/>
    <xf numFmtId="9" fontId="3" fillId="0" borderId="0" applyFont="0" applyFill="0" applyBorder="0" applyAlignment="0" applyProtection="0"/>
    <xf numFmtId="0" fontId="43" fillId="0" borderId="0"/>
    <xf numFmtId="0" fontId="44" fillId="0" borderId="0"/>
    <xf numFmtId="16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3" fillId="0" borderId="0"/>
    <xf numFmtId="0" fontId="2" fillId="0" borderId="0"/>
    <xf numFmtId="0" fontId="3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1" fillId="0" borderId="0"/>
  </cellStyleXfs>
  <cellXfs count="1058">
    <xf numFmtId="0" fontId="0" fillId="0" borderId="0" xfId="0"/>
    <xf numFmtId="0" fontId="12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65" fontId="12" fillId="0" borderId="0" xfId="0" applyNumberFormat="1" applyFont="1"/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1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" fontId="12" fillId="0" borderId="0" xfId="0" applyNumberFormat="1" applyFont="1" applyBorder="1" applyAlignment="1">
      <alignment horizontal="center" vertical="center"/>
    </xf>
    <xf numFmtId="1" fontId="12" fillId="0" borderId="19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1" fontId="38" fillId="21" borderId="8" xfId="0" applyNumberFormat="1" applyFont="1" applyFill="1" applyBorder="1" applyAlignment="1">
      <alignment horizontal="center" vertical="center"/>
    </xf>
    <xf numFmtId="3" fontId="4" fillId="0" borderId="8" xfId="0" applyNumberFormat="1" applyFont="1" applyFill="1" applyBorder="1" applyAlignment="1" applyProtection="1">
      <alignment horizontal="center" vertical="center"/>
      <protection locked="0"/>
    </xf>
    <xf numFmtId="0" fontId="35" fillId="21" borderId="18" xfId="36" applyFont="1" applyFill="1" applyBorder="1" applyAlignment="1">
      <alignment horizontal="center" vertical="center"/>
    </xf>
    <xf numFmtId="0" fontId="34" fillId="22" borderId="24" xfId="35" applyFont="1" applyFill="1" applyBorder="1" applyAlignment="1">
      <alignment horizontal="center" vertical="center"/>
    </xf>
    <xf numFmtId="1" fontId="12" fillId="0" borderId="20" xfId="0" applyNumberFormat="1" applyFont="1" applyBorder="1" applyAlignment="1">
      <alignment horizontal="center" vertical="center"/>
    </xf>
    <xf numFmtId="1" fontId="12" fillId="0" borderId="16" xfId="0" applyNumberFormat="1" applyFont="1" applyBorder="1"/>
    <xf numFmtId="1" fontId="12" fillId="0" borderId="16" xfId="0" applyNumberFormat="1" applyFont="1" applyBorder="1" applyAlignment="1">
      <alignment horizontal="left" vertical="center"/>
    </xf>
    <xf numFmtId="1" fontId="36" fillId="21" borderId="26" xfId="0" applyNumberFormat="1" applyFont="1" applyFill="1" applyBorder="1" applyAlignment="1">
      <alignment horizontal="left" vertical="center"/>
    </xf>
    <xf numFmtId="0" fontId="36" fillId="21" borderId="9" xfId="0" applyFont="1" applyFill="1" applyBorder="1" applyAlignment="1">
      <alignment horizontal="left" vertical="center"/>
    </xf>
    <xf numFmtId="1" fontId="35" fillId="21" borderId="2" xfId="0" applyNumberFormat="1" applyFont="1" applyFill="1" applyBorder="1" applyAlignment="1">
      <alignment horizontal="left" vertical="center"/>
    </xf>
    <xf numFmtId="0" fontId="35" fillId="21" borderId="27" xfId="0" applyFont="1" applyFill="1" applyBorder="1" applyAlignment="1">
      <alignment horizontal="left" vertical="center"/>
    </xf>
    <xf numFmtId="165" fontId="33" fillId="0" borderId="16" xfId="0" applyNumberFormat="1" applyFont="1" applyBorder="1" applyAlignment="1">
      <alignment horizontal="center" vertical="center"/>
    </xf>
    <xf numFmtId="165" fontId="12" fillId="0" borderId="16" xfId="0" applyNumberFormat="1" applyFont="1" applyBorder="1"/>
    <xf numFmtId="1" fontId="23" fillId="20" borderId="0" xfId="0" applyNumberFormat="1" applyFont="1" applyFill="1" applyBorder="1" applyAlignment="1">
      <alignment horizontal="center" vertical="center"/>
    </xf>
    <xf numFmtId="1" fontId="23" fillId="19" borderId="0" xfId="0" applyNumberFormat="1" applyFont="1" applyFill="1" applyBorder="1" applyAlignment="1">
      <alignment horizontal="center" vertical="center"/>
    </xf>
    <xf numFmtId="1" fontId="13" fillId="0" borderId="0" xfId="0" applyNumberFormat="1" applyFont="1" applyBorder="1"/>
    <xf numFmtId="165" fontId="13" fillId="0" borderId="0" xfId="0" applyNumberFormat="1" applyFont="1" applyBorder="1" applyAlignment="1">
      <alignment horizontal="center" vertical="center"/>
    </xf>
    <xf numFmtId="165" fontId="13" fillId="0" borderId="0" xfId="0" applyNumberFormat="1" applyFont="1" applyBorder="1"/>
    <xf numFmtId="166" fontId="31" fillId="0" borderId="0" xfId="0" applyNumberFormat="1" applyFont="1" applyBorder="1" applyAlignment="1">
      <alignment horizontal="center" vertical="center"/>
    </xf>
    <xf numFmtId="3" fontId="4" fillId="0" borderId="11" xfId="0" applyNumberFormat="1" applyFont="1" applyFill="1" applyBorder="1" applyAlignment="1" applyProtection="1">
      <alignment horizontal="center" vertical="center"/>
      <protection locked="0"/>
    </xf>
    <xf numFmtId="165" fontId="13" fillId="0" borderId="1" xfId="0" applyNumberFormat="1" applyFont="1" applyBorder="1" applyAlignment="1">
      <alignment horizontal="center" vertical="center"/>
    </xf>
    <xf numFmtId="165" fontId="13" fillId="0" borderId="1" xfId="0" applyNumberFormat="1" applyFont="1" applyBorder="1"/>
    <xf numFmtId="165" fontId="13" fillId="0" borderId="16" xfId="0" applyNumberFormat="1" applyFont="1" applyBorder="1"/>
    <xf numFmtId="165" fontId="12" fillId="0" borderId="0" xfId="0" applyNumberFormat="1" applyFont="1" applyBorder="1"/>
    <xf numFmtId="165" fontId="12" fillId="0" borderId="1" xfId="0" applyNumberFormat="1" applyFont="1" applyBorder="1"/>
    <xf numFmtId="165" fontId="13" fillId="0" borderId="0" xfId="0" applyNumberFormat="1" applyFont="1" applyFill="1" applyBorder="1" applyAlignment="1">
      <alignment horizontal="center" vertical="center"/>
    </xf>
    <xf numFmtId="1" fontId="38" fillId="21" borderId="3" xfId="0" applyNumberFormat="1" applyFont="1" applyFill="1" applyBorder="1" applyAlignment="1">
      <alignment horizontal="center" vertical="center"/>
    </xf>
    <xf numFmtId="1" fontId="12" fillId="0" borderId="16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/>
    </xf>
    <xf numFmtId="1" fontId="12" fillId="0" borderId="31" xfId="0" applyNumberFormat="1" applyFont="1" applyBorder="1" applyAlignment="1">
      <alignment horizontal="center" vertical="center"/>
    </xf>
    <xf numFmtId="165" fontId="13" fillId="0" borderId="10" xfId="0" applyNumberFormat="1" applyFont="1" applyBorder="1"/>
    <xf numFmtId="1" fontId="38" fillId="21" borderId="26" xfId="0" applyNumberFormat="1" applyFont="1" applyFill="1" applyBorder="1" applyAlignment="1">
      <alignment horizontal="center" vertical="center"/>
    </xf>
    <xf numFmtId="3" fontId="23" fillId="22" borderId="9" xfId="0" applyNumberFormat="1" applyFont="1" applyFill="1" applyBorder="1" applyAlignment="1" applyProtection="1">
      <alignment horizontal="center" vertical="center"/>
      <protection locked="0"/>
    </xf>
    <xf numFmtId="1" fontId="38" fillId="21" borderId="9" xfId="0" applyNumberFormat="1" applyFont="1" applyFill="1" applyBorder="1" applyAlignment="1">
      <alignment horizontal="center" vertical="center"/>
    </xf>
    <xf numFmtId="3" fontId="4" fillId="0" borderId="12" xfId="0" applyNumberFormat="1" applyFont="1" applyFill="1" applyBorder="1" applyAlignment="1" applyProtection="1">
      <alignment horizontal="center" vertical="center"/>
      <protection locked="0"/>
    </xf>
    <xf numFmtId="165" fontId="45" fillId="0" borderId="0" xfId="0" applyNumberFormat="1" applyFont="1" applyBorder="1" applyAlignment="1">
      <alignment horizontal="center" vertical="center"/>
    </xf>
    <xf numFmtId="15" fontId="13" fillId="0" borderId="0" xfId="0" applyNumberFormat="1" applyFont="1" applyAlignment="1">
      <alignment horizontal="center" vertical="center"/>
    </xf>
    <xf numFmtId="0" fontId="49" fillId="0" borderId="0" xfId="0" applyFont="1" applyAlignment="1">
      <alignment horizontal="center"/>
    </xf>
    <xf numFmtId="38" fontId="46" fillId="0" borderId="0" xfId="0" applyNumberFormat="1" applyFont="1"/>
    <xf numFmtId="38" fontId="47" fillId="0" borderId="0" xfId="0" applyNumberFormat="1" applyFont="1"/>
    <xf numFmtId="0" fontId="35" fillId="21" borderId="82" xfId="0" applyFont="1" applyFill="1" applyBorder="1" applyAlignment="1">
      <alignment horizontal="left" vertical="center"/>
    </xf>
    <xf numFmtId="0" fontId="36" fillId="21" borderId="30" xfId="0" applyFont="1" applyFill="1" applyBorder="1" applyAlignment="1">
      <alignment horizontal="left" vertical="center"/>
    </xf>
    <xf numFmtId="0" fontId="35" fillId="21" borderId="83" xfId="0" applyFont="1" applyFill="1" applyBorder="1" applyAlignment="1">
      <alignment horizontal="left" vertical="center"/>
    </xf>
    <xf numFmtId="0" fontId="36" fillId="21" borderId="7" xfId="0" applyFont="1" applyFill="1" applyBorder="1" applyAlignment="1">
      <alignment horizontal="left" vertical="center"/>
    </xf>
    <xf numFmtId="1" fontId="36" fillId="21" borderId="30" xfId="0" applyNumberFormat="1" applyFont="1" applyFill="1" applyBorder="1" applyAlignment="1">
      <alignment horizontal="left" vertical="center"/>
    </xf>
    <xf numFmtId="166" fontId="55" fillId="0" borderId="0" xfId="0" applyNumberFormat="1" applyFont="1" applyBorder="1" applyAlignment="1">
      <alignment horizontal="center" vertical="center"/>
    </xf>
    <xf numFmtId="165" fontId="55" fillId="0" borderId="0" xfId="0" applyNumberFormat="1" applyFont="1" applyBorder="1" applyAlignment="1">
      <alignment horizontal="center" vertical="center"/>
    </xf>
    <xf numFmtId="0" fontId="54" fillId="0" borderId="0" xfId="1" applyFont="1" applyFill="1" applyBorder="1" applyAlignment="1">
      <alignment vertical="center" wrapText="1"/>
    </xf>
    <xf numFmtId="0" fontId="35" fillId="21" borderId="84" xfId="0" applyFont="1" applyFill="1" applyBorder="1" applyAlignment="1">
      <alignment horizontal="left" vertical="center"/>
    </xf>
    <xf numFmtId="0" fontId="12" fillId="27" borderId="85" xfId="0" applyFont="1" applyFill="1" applyBorder="1" applyAlignment="1">
      <alignment horizontal="left" vertical="center"/>
    </xf>
    <xf numFmtId="3" fontId="14" fillId="0" borderId="0" xfId="0" applyNumberFormat="1" applyFont="1" applyAlignment="1">
      <alignment horizontal="center" vertical="center"/>
    </xf>
    <xf numFmtId="165" fontId="57" fillId="0" borderId="0" xfId="0" applyNumberFormat="1" applyFont="1" applyFill="1" applyBorder="1" applyAlignment="1">
      <alignment horizontal="center" vertical="center"/>
    </xf>
    <xf numFmtId="0" fontId="56" fillId="0" borderId="11" xfId="0" applyFont="1" applyFill="1" applyBorder="1" applyAlignment="1">
      <alignment horizontal="center"/>
    </xf>
    <xf numFmtId="3" fontId="4" fillId="26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/>
    </xf>
    <xf numFmtId="165" fontId="3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1" fontId="46" fillId="0" borderId="0" xfId="0" applyNumberFormat="1" applyFont="1"/>
    <xf numFmtId="0" fontId="46" fillId="0" borderId="0" xfId="0" applyFont="1"/>
    <xf numFmtId="0" fontId="46" fillId="0" borderId="0" xfId="0" applyFont="1" applyAlignment="1">
      <alignment horizontal="center"/>
    </xf>
    <xf numFmtId="0" fontId="47" fillId="0" borderId="0" xfId="0" applyFont="1"/>
    <xf numFmtId="0" fontId="61" fillId="0" borderId="0" xfId="0" applyFont="1"/>
    <xf numFmtId="0" fontId="46" fillId="0" borderId="55" xfId="0" applyFont="1" applyBorder="1"/>
    <xf numFmtId="0" fontId="0" fillId="0" borderId="0" xfId="0"/>
    <xf numFmtId="165" fontId="33" fillId="0" borderId="113" xfId="0" applyNumberFormat="1" applyFont="1" applyBorder="1" applyAlignment="1">
      <alignment horizontal="center" vertical="center"/>
    </xf>
    <xf numFmtId="1" fontId="23" fillId="20" borderId="0" xfId="0" applyNumberFormat="1" applyFont="1" applyFill="1" applyAlignment="1">
      <alignment horizontal="center" vertical="center"/>
    </xf>
    <xf numFmtId="165" fontId="57" fillId="0" borderId="0" xfId="0" applyNumberFormat="1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6" fontId="55" fillId="0" borderId="0" xfId="0" applyNumberFormat="1" applyFont="1" applyAlignment="1">
      <alignment horizontal="center" vertical="center"/>
    </xf>
    <xf numFmtId="165" fontId="55" fillId="0" borderId="0" xfId="0" applyNumberFormat="1" applyFont="1" applyAlignment="1">
      <alignment horizontal="center" vertical="center"/>
    </xf>
    <xf numFmtId="165" fontId="45" fillId="0" borderId="0" xfId="0" applyNumberFormat="1" applyFont="1" applyAlignment="1">
      <alignment horizontal="center" vertical="center"/>
    </xf>
    <xf numFmtId="166" fontId="31" fillId="0" borderId="0" xfId="0" applyNumberFormat="1" applyFont="1" applyAlignment="1">
      <alignment horizontal="center" vertical="center"/>
    </xf>
    <xf numFmtId="0" fontId="49" fillId="0" borderId="0" xfId="0" applyFont="1"/>
    <xf numFmtId="38" fontId="46" fillId="0" borderId="0" xfId="0" applyNumberFormat="1" applyFont="1" applyAlignment="1">
      <alignment horizontal="center"/>
    </xf>
    <xf numFmtId="38" fontId="46" fillId="0" borderId="32" xfId="0" applyNumberFormat="1" applyFont="1" applyBorder="1"/>
    <xf numFmtId="0" fontId="46" fillId="0" borderId="119" xfId="0" applyFont="1" applyBorder="1"/>
    <xf numFmtId="0" fontId="46" fillId="0" borderId="124" xfId="0" applyFont="1" applyBorder="1"/>
    <xf numFmtId="0" fontId="69" fillId="25" borderId="0" xfId="0" applyFont="1" applyFill="1"/>
    <xf numFmtId="0" fontId="69" fillId="38" borderId="0" xfId="0" applyFont="1" applyFill="1" applyAlignment="1">
      <alignment horizontal="center"/>
    </xf>
    <xf numFmtId="0" fontId="69" fillId="32" borderId="0" xfId="0" applyFont="1" applyFill="1" applyAlignment="1">
      <alignment horizontal="center"/>
    </xf>
    <xf numFmtId="0" fontId="72" fillId="32" borderId="0" xfId="0" applyFont="1" applyFill="1"/>
    <xf numFmtId="0" fontId="69" fillId="32" borderId="0" xfId="0" applyFont="1" applyFill="1"/>
    <xf numFmtId="0" fontId="72" fillId="32" borderId="0" xfId="0" applyFont="1" applyFill="1" applyAlignment="1">
      <alignment horizontal="center"/>
    </xf>
    <xf numFmtId="0" fontId="71" fillId="0" borderId="0" xfId="0" applyFont="1" applyAlignment="1">
      <alignment vertical="center"/>
    </xf>
    <xf numFmtId="1" fontId="74" fillId="0" borderId="0" xfId="0" applyNumberFormat="1" applyFont="1" applyAlignment="1">
      <alignment horizontal="center" vertical="center"/>
    </xf>
    <xf numFmtId="1" fontId="12" fillId="26" borderId="0" xfId="0" applyNumberFormat="1" applyFont="1" applyFill="1" applyAlignment="1">
      <alignment horizontal="center" vertical="center"/>
    </xf>
    <xf numFmtId="0" fontId="0" fillId="0" borderId="0" xfId="0"/>
    <xf numFmtId="0" fontId="67" fillId="29" borderId="0" xfId="0" applyFont="1" applyFill="1" applyAlignment="1">
      <alignment horizontal="center"/>
    </xf>
    <xf numFmtId="0" fontId="68" fillId="36" borderId="0" xfId="0" applyFont="1" applyFill="1" applyAlignment="1">
      <alignment horizontal="center"/>
    </xf>
    <xf numFmtId="0" fontId="68" fillId="0" borderId="0" xfId="0" applyFont="1"/>
    <xf numFmtId="0" fontId="68" fillId="0" borderId="0" xfId="0" applyFont="1" applyAlignment="1">
      <alignment horizontal="center"/>
    </xf>
    <xf numFmtId="0" fontId="67" fillId="0" borderId="0" xfId="0" applyFont="1"/>
    <xf numFmtId="0" fontId="69" fillId="0" borderId="0" xfId="0" applyFont="1"/>
    <xf numFmtId="172" fontId="68" fillId="36" borderId="0" xfId="0" applyNumberFormat="1" applyFont="1" applyFill="1" applyAlignment="1">
      <alignment horizontal="center"/>
    </xf>
    <xf numFmtId="9" fontId="68" fillId="0" borderId="0" xfId="63" applyFont="1"/>
    <xf numFmtId="0" fontId="67" fillId="0" borderId="0" xfId="0" applyFont="1" applyAlignment="1">
      <alignment horizontal="center"/>
    </xf>
    <xf numFmtId="0" fontId="67" fillId="33" borderId="0" xfId="69" applyFont="1" applyFill="1" applyAlignment="1">
      <alignment horizontal="center" vertical="center"/>
    </xf>
    <xf numFmtId="0" fontId="68" fillId="33" borderId="0" xfId="69" applyFont="1" applyFill="1" applyAlignment="1">
      <alignment vertical="center"/>
    </xf>
    <xf numFmtId="0" fontId="68" fillId="33" borderId="0" xfId="69" applyFont="1" applyFill="1" applyAlignment="1">
      <alignment horizontal="center" vertical="center"/>
    </xf>
    <xf numFmtId="3" fontId="67" fillId="29" borderId="8" xfId="69" applyNumberFormat="1" applyFont="1" applyFill="1" applyBorder="1" applyAlignment="1">
      <alignment horizontal="center" vertical="center"/>
    </xf>
    <xf numFmtId="0" fontId="69" fillId="0" borderId="0" xfId="0" applyFont="1" applyAlignment="1">
      <alignment horizontal="center"/>
    </xf>
    <xf numFmtId="0" fontId="72" fillId="0" borderId="0" xfId="0" applyFont="1"/>
    <xf numFmtId="3" fontId="67" fillId="0" borderId="133" xfId="0" applyNumberFormat="1" applyFont="1" applyBorder="1"/>
    <xf numFmtId="3" fontId="67" fillId="0" borderId="134" xfId="0" applyNumberFormat="1" applyFont="1" applyBorder="1"/>
    <xf numFmtId="1" fontId="69" fillId="0" borderId="0" xfId="0" applyNumberFormat="1" applyFont="1"/>
    <xf numFmtId="0" fontId="72" fillId="38" borderId="19" xfId="0" applyFont="1" applyFill="1" applyBorder="1" applyAlignment="1">
      <alignment horizontal="center"/>
    </xf>
    <xf numFmtId="3" fontId="68" fillId="0" borderId="134" xfId="0" applyNumberFormat="1" applyFont="1" applyBorder="1"/>
    <xf numFmtId="0" fontId="72" fillId="45" borderId="0" xfId="0" applyFont="1" applyFill="1"/>
    <xf numFmtId="0" fontId="69" fillId="46" borderId="0" xfId="0" applyFont="1" applyFill="1" applyAlignment="1">
      <alignment horizontal="center"/>
    </xf>
    <xf numFmtId="0" fontId="69" fillId="39" borderId="0" xfId="0" applyFont="1" applyFill="1"/>
    <xf numFmtId="170" fontId="68" fillId="0" borderId="0" xfId="72" applyNumberFormat="1" applyFont="1"/>
    <xf numFmtId="0" fontId="69" fillId="42" borderId="0" xfId="0" applyFont="1" applyFill="1" applyAlignment="1">
      <alignment horizontal="center"/>
    </xf>
    <xf numFmtId="0" fontId="72" fillId="42" borderId="0" xfId="0" applyFont="1" applyFill="1"/>
    <xf numFmtId="0" fontId="69" fillId="42" borderId="0" xfId="0" applyFont="1" applyFill="1"/>
    <xf numFmtId="0" fontId="72" fillId="45" borderId="0" xfId="0" applyFont="1" applyFill="1" applyAlignment="1">
      <alignment horizontal="center"/>
    </xf>
    <xf numFmtId="9" fontId="51" fillId="0" borderId="8" xfId="74" applyFont="1" applyBorder="1"/>
    <xf numFmtId="167" fontId="46" fillId="0" borderId="0" xfId="0" applyNumberFormat="1" applyFont="1" applyAlignment="1">
      <alignment horizontal="center"/>
    </xf>
    <xf numFmtId="1" fontId="47" fillId="0" borderId="0" xfId="0" applyNumberFormat="1" applyFont="1"/>
    <xf numFmtId="38" fontId="47" fillId="0" borderId="38" xfId="0" applyNumberFormat="1" applyFont="1" applyBorder="1" applyAlignment="1">
      <alignment horizontal="center"/>
    </xf>
    <xf numFmtId="0" fontId="47" fillId="35" borderId="43" xfId="0" applyFont="1" applyFill="1" applyBorder="1" applyAlignment="1">
      <alignment horizontal="center"/>
    </xf>
    <xf numFmtId="38" fontId="49" fillId="0" borderId="0" xfId="0" applyNumberFormat="1" applyFont="1"/>
    <xf numFmtId="38" fontId="46" fillId="0" borderId="38" xfId="0" applyNumberFormat="1" applyFont="1" applyBorder="1"/>
    <xf numFmtId="38" fontId="46" fillId="0" borderId="37" xfId="0" applyNumberFormat="1" applyFont="1" applyBorder="1"/>
    <xf numFmtId="38" fontId="46" fillId="0" borderId="43" xfId="0" applyNumberFormat="1" applyFont="1" applyBorder="1"/>
    <xf numFmtId="0" fontId="48" fillId="0" borderId="35" xfId="0" applyFont="1" applyBorder="1" applyAlignment="1">
      <alignment horizontal="center"/>
    </xf>
    <xf numFmtId="38" fontId="65" fillId="0" borderId="0" xfId="0" applyNumberFormat="1" applyFont="1"/>
    <xf numFmtId="38" fontId="46" fillId="0" borderId="38" xfId="0" applyNumberFormat="1" applyFont="1" applyBorder="1" applyAlignment="1">
      <alignment horizontal="center"/>
    </xf>
    <xf numFmtId="38" fontId="46" fillId="0" borderId="37" xfId="0" applyNumberFormat="1" applyFont="1" applyBorder="1" applyAlignment="1">
      <alignment horizontal="center"/>
    </xf>
    <xf numFmtId="38" fontId="46" fillId="0" borderId="43" xfId="0" applyNumberFormat="1" applyFont="1" applyBorder="1" applyAlignment="1">
      <alignment horizontal="center"/>
    </xf>
    <xf numFmtId="0" fontId="47" fillId="0" borderId="38" xfId="0" applyFont="1" applyBorder="1" applyAlignment="1">
      <alignment horizontal="center"/>
    </xf>
    <xf numFmtId="0" fontId="47" fillId="0" borderId="37" xfId="0" applyFont="1" applyBorder="1" applyAlignment="1">
      <alignment horizontal="center"/>
    </xf>
    <xf numFmtId="0" fontId="47" fillId="0" borderId="43" xfId="0" applyFont="1" applyBorder="1" applyAlignment="1">
      <alignment horizontal="center"/>
    </xf>
    <xf numFmtId="0" fontId="48" fillId="0" borderId="38" xfId="0" applyFont="1" applyBorder="1"/>
    <xf numFmtId="0" fontId="48" fillId="0" borderId="8" xfId="0" applyFont="1" applyBorder="1" applyAlignment="1">
      <alignment horizontal="center" wrapText="1"/>
    </xf>
    <xf numFmtId="38" fontId="46" fillId="0" borderId="40" xfId="0" applyNumberFormat="1" applyFont="1" applyBorder="1" applyAlignment="1">
      <alignment horizontal="center" vertical="center" wrapText="1"/>
    </xf>
    <xf numFmtId="38" fontId="46" fillId="23" borderId="40" xfId="0" applyNumberFormat="1" applyFont="1" applyFill="1" applyBorder="1" applyAlignment="1">
      <alignment horizontal="center" vertical="center" wrapText="1"/>
    </xf>
    <xf numFmtId="38" fontId="46" fillId="25" borderId="21" xfId="0" applyNumberFormat="1" applyFont="1" applyFill="1" applyBorder="1" applyAlignment="1">
      <alignment horizontal="center" wrapText="1"/>
    </xf>
    <xf numFmtId="38" fontId="46" fillId="25" borderId="40" xfId="0" applyNumberFormat="1" applyFont="1" applyFill="1" applyBorder="1" applyAlignment="1">
      <alignment horizontal="center" wrapText="1"/>
    </xf>
    <xf numFmtId="38" fontId="46" fillId="0" borderId="38" xfId="0" applyNumberFormat="1" applyFont="1" applyBorder="1" applyAlignment="1">
      <alignment horizontal="center" wrapText="1"/>
    </xf>
    <xf numFmtId="38" fontId="46" fillId="0" borderId="43" xfId="0" applyNumberFormat="1" applyFont="1" applyBorder="1" applyAlignment="1">
      <alignment horizontal="center" wrapText="1"/>
    </xf>
    <xf numFmtId="38" fontId="46" fillId="0" borderId="38" xfId="0" applyNumberFormat="1" applyFont="1" applyBorder="1" applyAlignment="1">
      <alignment horizontal="center" vertical="center" wrapText="1"/>
    </xf>
    <xf numFmtId="38" fontId="46" fillId="0" borderId="43" xfId="0" applyNumberFormat="1" applyFont="1" applyBorder="1" applyAlignment="1">
      <alignment horizontal="center" vertical="center" wrapText="1"/>
    </xf>
    <xf numFmtId="38" fontId="46" fillId="0" borderId="40" xfId="0" applyNumberFormat="1" applyFont="1" applyBorder="1" applyAlignment="1">
      <alignment horizontal="center" vertical="center"/>
    </xf>
    <xf numFmtId="38" fontId="46" fillId="0" borderId="37" xfId="0" applyNumberFormat="1" applyFont="1" applyBorder="1" applyAlignment="1">
      <alignment horizontal="center" vertical="center" wrapText="1"/>
    </xf>
    <xf numFmtId="0" fontId="47" fillId="0" borderId="40" xfId="0" applyFont="1" applyBorder="1" applyAlignment="1">
      <alignment horizontal="center" wrapText="1"/>
    </xf>
    <xf numFmtId="0" fontId="47" fillId="0" borderId="38" xfId="0" applyFont="1" applyBorder="1"/>
    <xf numFmtId="0" fontId="48" fillId="0" borderId="38" xfId="0" applyFont="1" applyBorder="1" applyAlignment="1">
      <alignment horizontal="center"/>
    </xf>
    <xf numFmtId="38" fontId="47" fillId="0" borderId="8" xfId="0" applyNumberFormat="1" applyFont="1" applyBorder="1" applyAlignment="1">
      <alignment horizontal="center" wrapText="1"/>
    </xf>
    <xf numFmtId="38" fontId="47" fillId="0" borderId="38" xfId="0" applyNumberFormat="1" applyFont="1" applyBorder="1" applyAlignment="1">
      <alignment horizontal="center" wrapText="1"/>
    </xf>
    <xf numFmtId="38" fontId="47" fillId="0" borderId="43" xfId="0" applyNumberFormat="1" applyFont="1" applyBorder="1" applyAlignment="1">
      <alignment horizontal="center" wrapText="1"/>
    </xf>
    <xf numFmtId="38" fontId="47" fillId="0" borderId="43" xfId="0" applyNumberFormat="1" applyFont="1" applyBorder="1" applyAlignment="1">
      <alignment horizontal="center"/>
    </xf>
    <xf numFmtId="38" fontId="66" fillId="0" borderId="8" xfId="0" applyNumberFormat="1" applyFont="1" applyBorder="1" applyAlignment="1">
      <alignment horizontal="center"/>
    </xf>
    <xf numFmtId="38" fontId="47" fillId="0" borderId="8" xfId="0" applyNumberFormat="1" applyFont="1" applyBorder="1" applyAlignment="1">
      <alignment horizontal="center"/>
    </xf>
    <xf numFmtId="38" fontId="47" fillId="23" borderId="38" xfId="0" applyNumberFormat="1" applyFont="1" applyFill="1" applyBorder="1" applyAlignment="1">
      <alignment horizontal="center"/>
    </xf>
    <xf numFmtId="38" fontId="47" fillId="23" borderId="8" xfId="0" applyNumberFormat="1" applyFont="1" applyFill="1" applyBorder="1" applyAlignment="1">
      <alignment horizontal="center"/>
    </xf>
    <xf numFmtId="38" fontId="47" fillId="0" borderId="39" xfId="0" applyNumberFormat="1" applyFont="1" applyBorder="1" applyAlignment="1">
      <alignment horizontal="center" vertical="center" wrapText="1"/>
    </xf>
    <xf numFmtId="38" fontId="47" fillId="23" borderId="39" xfId="0" applyNumberFormat="1" applyFont="1" applyFill="1" applyBorder="1" applyAlignment="1">
      <alignment horizontal="center" vertical="center" wrapText="1"/>
    </xf>
    <xf numFmtId="38" fontId="47" fillId="25" borderId="49" xfId="0" applyNumberFormat="1" applyFont="1" applyFill="1" applyBorder="1" applyAlignment="1">
      <alignment horizontal="center" wrapText="1"/>
    </xf>
    <xf numFmtId="38" fontId="47" fillId="25" borderId="39" xfId="0" applyNumberFormat="1" applyFont="1" applyFill="1" applyBorder="1" applyAlignment="1">
      <alignment horizontal="center" wrapText="1"/>
    </xf>
    <xf numFmtId="38" fontId="47" fillId="0" borderId="39" xfId="0" applyNumberFormat="1" applyFont="1" applyBorder="1" applyAlignment="1">
      <alignment horizontal="center" vertical="center"/>
    </xf>
    <xf numFmtId="38" fontId="47" fillId="0" borderId="8" xfId="0" applyNumberFormat="1" applyFont="1" applyBorder="1" applyAlignment="1">
      <alignment horizontal="center" vertical="center" wrapText="1"/>
    </xf>
    <xf numFmtId="38" fontId="47" fillId="0" borderId="33" xfId="0" applyNumberFormat="1" applyFont="1" applyBorder="1"/>
    <xf numFmtId="38" fontId="47" fillId="26" borderId="0" xfId="0" applyNumberFormat="1" applyFont="1" applyFill="1" applyAlignment="1">
      <alignment horizontal="center"/>
    </xf>
    <xf numFmtId="0" fontId="54" fillId="0" borderId="0" xfId="0" applyFont="1" applyAlignment="1">
      <alignment horizontal="center"/>
    </xf>
    <xf numFmtId="0" fontId="47" fillId="0" borderId="39" xfId="0" applyFont="1" applyBorder="1" applyAlignment="1">
      <alignment horizontal="center" wrapText="1"/>
    </xf>
    <xf numFmtId="38" fontId="47" fillId="0" borderId="39" xfId="0" applyNumberFormat="1" applyFont="1" applyBorder="1" applyAlignment="1">
      <alignment horizontal="center"/>
    </xf>
    <xf numFmtId="38" fontId="47" fillId="23" borderId="39" xfId="0" applyNumberFormat="1" applyFont="1" applyFill="1" applyBorder="1" applyAlignment="1">
      <alignment horizontal="center"/>
    </xf>
    <xf numFmtId="0" fontId="49" fillId="0" borderId="33" xfId="0" applyFont="1" applyBorder="1"/>
    <xf numFmtId="38" fontId="46" fillId="0" borderId="23" xfId="0" applyNumberFormat="1" applyFont="1" applyBorder="1" applyAlignment="1">
      <alignment horizontal="center"/>
    </xf>
    <xf numFmtId="167" fontId="46" fillId="0" borderId="0" xfId="0" applyNumberFormat="1" applyFont="1"/>
    <xf numFmtId="167" fontId="46" fillId="0" borderId="32" xfId="0" applyNumberFormat="1" applyFont="1" applyBorder="1"/>
    <xf numFmtId="167" fontId="46" fillId="0" borderId="33" xfId="0" applyNumberFormat="1" applyFont="1" applyBorder="1"/>
    <xf numFmtId="167" fontId="46" fillId="0" borderId="23" xfId="0" applyNumberFormat="1" applyFont="1" applyBorder="1"/>
    <xf numFmtId="167" fontId="46" fillId="0" borderId="22" xfId="0" applyNumberFormat="1" applyFont="1" applyBorder="1"/>
    <xf numFmtId="167" fontId="47" fillId="0" borderId="23" xfId="0" applyNumberFormat="1" applyFont="1" applyBorder="1"/>
    <xf numFmtId="1" fontId="49" fillId="0" borderId="0" xfId="0" applyNumberFormat="1" applyFont="1" applyAlignment="1">
      <alignment horizontal="center"/>
    </xf>
    <xf numFmtId="38" fontId="58" fillId="0" borderId="0" xfId="0" applyNumberFormat="1" applyFont="1" applyAlignment="1">
      <alignment horizontal="center"/>
    </xf>
    <xf numFmtId="1" fontId="49" fillId="0" borderId="0" xfId="0" applyNumberFormat="1" applyFont="1"/>
    <xf numFmtId="0" fontId="49" fillId="0" borderId="117" xfId="0" applyFont="1" applyBorder="1"/>
    <xf numFmtId="38" fontId="46" fillId="0" borderId="118" xfId="0" applyNumberFormat="1" applyFont="1" applyBorder="1" applyAlignment="1">
      <alignment horizontal="center"/>
    </xf>
    <xf numFmtId="38" fontId="46" fillId="0" borderId="119" xfId="0" applyNumberFormat="1" applyFont="1" applyBorder="1"/>
    <xf numFmtId="38" fontId="46" fillId="0" borderId="116" xfId="0" applyNumberFormat="1" applyFont="1" applyBorder="1"/>
    <xf numFmtId="167" fontId="46" fillId="0" borderId="119" xfId="0" applyNumberFormat="1" applyFont="1" applyBorder="1"/>
    <xf numFmtId="167" fontId="46" fillId="0" borderId="116" xfId="0" applyNumberFormat="1" applyFont="1" applyBorder="1"/>
    <xf numFmtId="167" fontId="46" fillId="0" borderId="117" xfId="0" applyNumberFormat="1" applyFont="1" applyBorder="1"/>
    <xf numFmtId="167" fontId="46" fillId="0" borderId="118" xfId="0" applyNumberFormat="1" applyFont="1" applyBorder="1"/>
    <xf numFmtId="167" fontId="47" fillId="0" borderId="118" xfId="0" applyNumberFormat="1" applyFont="1" applyBorder="1"/>
    <xf numFmtId="0" fontId="49" fillId="0" borderId="42" xfId="0" applyFont="1" applyBorder="1"/>
    <xf numFmtId="38" fontId="46" fillId="0" borderId="44" xfId="0" applyNumberFormat="1" applyFont="1" applyBorder="1" applyAlignment="1">
      <alignment horizontal="center"/>
    </xf>
    <xf numFmtId="38" fontId="46" fillId="0" borderId="41" xfId="0" applyNumberFormat="1" applyFont="1" applyBorder="1"/>
    <xf numFmtId="38" fontId="46" fillId="0" borderId="45" xfId="0" applyNumberFormat="1" applyFont="1" applyBorder="1"/>
    <xf numFmtId="167" fontId="46" fillId="0" borderId="41" xfId="0" applyNumberFormat="1" applyFont="1" applyBorder="1"/>
    <xf numFmtId="167" fontId="46" fillId="0" borderId="45" xfId="0" applyNumberFormat="1" applyFont="1" applyBorder="1"/>
    <xf numFmtId="167" fontId="46" fillId="0" borderId="42" xfId="0" applyNumberFormat="1" applyFont="1" applyBorder="1"/>
    <xf numFmtId="167" fontId="46" fillId="0" borderId="44" xfId="0" applyNumberFormat="1" applyFont="1" applyBorder="1"/>
    <xf numFmtId="167" fontId="47" fillId="0" borderId="44" xfId="0" applyNumberFormat="1" applyFont="1" applyBorder="1"/>
    <xf numFmtId="0" fontId="49" fillId="0" borderId="33" xfId="0" quotePrefix="1" applyFont="1" applyBorder="1"/>
    <xf numFmtId="38" fontId="47" fillId="0" borderId="23" xfId="0" applyNumberFormat="1" applyFont="1" applyBorder="1" applyAlignment="1">
      <alignment horizontal="center"/>
    </xf>
    <xf numFmtId="38" fontId="47" fillId="0" borderId="32" xfId="0" applyNumberFormat="1" applyFont="1" applyBorder="1"/>
    <xf numFmtId="0" fontId="58" fillId="0" borderId="0" xfId="0" applyFont="1" applyAlignment="1">
      <alignment horizontal="center"/>
    </xf>
    <xf numFmtId="0" fontId="49" fillId="0" borderId="42" xfId="0" quotePrefix="1" applyFont="1" applyBorder="1"/>
    <xf numFmtId="167" fontId="46" fillId="0" borderId="49" xfId="0" applyNumberFormat="1" applyFont="1" applyBorder="1"/>
    <xf numFmtId="38" fontId="47" fillId="0" borderId="37" xfId="0" applyNumberFormat="1" applyFont="1" applyBorder="1"/>
    <xf numFmtId="38" fontId="47" fillId="0" borderId="43" xfId="0" applyNumberFormat="1" applyFont="1" applyBorder="1"/>
    <xf numFmtId="167" fontId="47" fillId="0" borderId="37" xfId="0" applyNumberFormat="1" applyFont="1" applyBorder="1"/>
    <xf numFmtId="167" fontId="47" fillId="0" borderId="43" xfId="0" applyNumberFormat="1" applyFont="1" applyBorder="1"/>
    <xf numFmtId="167" fontId="47" fillId="0" borderId="38" xfId="0" applyNumberFormat="1" applyFont="1" applyBorder="1"/>
    <xf numFmtId="167" fontId="47" fillId="0" borderId="8" xfId="0" applyNumberFormat="1" applyFont="1" applyBorder="1"/>
    <xf numFmtId="167" fontId="47" fillId="0" borderId="0" xfId="0" applyNumberFormat="1" applyFont="1"/>
    <xf numFmtId="38" fontId="47" fillId="0" borderId="0" xfId="0" applyNumberFormat="1" applyFont="1" applyAlignment="1">
      <alignment horizontal="center"/>
    </xf>
    <xf numFmtId="0" fontId="49" fillId="0" borderId="51" xfId="0" applyFont="1" applyBorder="1"/>
    <xf numFmtId="0" fontId="48" fillId="8" borderId="22" xfId="0" applyFont="1" applyFill="1" applyBorder="1" applyAlignment="1">
      <alignment horizontal="center" vertical="center"/>
    </xf>
    <xf numFmtId="38" fontId="47" fillId="8" borderId="40" xfId="0" applyNumberFormat="1" applyFont="1" applyFill="1" applyBorder="1" applyAlignment="1">
      <alignment horizontal="center"/>
    </xf>
    <xf numFmtId="38" fontId="47" fillId="8" borderId="124" xfId="0" applyNumberFormat="1" applyFont="1" applyFill="1" applyBorder="1"/>
    <xf numFmtId="38" fontId="47" fillId="8" borderId="21" xfId="0" applyNumberFormat="1" applyFont="1" applyFill="1" applyBorder="1"/>
    <xf numFmtId="167" fontId="47" fillId="8" borderId="124" xfId="0" applyNumberFormat="1" applyFont="1" applyFill="1" applyBorder="1"/>
    <xf numFmtId="167" fontId="47" fillId="8" borderId="21" xfId="0" applyNumberFormat="1" applyFont="1" applyFill="1" applyBorder="1"/>
    <xf numFmtId="167" fontId="47" fillId="8" borderId="22" xfId="0" applyNumberFormat="1" applyFont="1" applyFill="1" applyBorder="1"/>
    <xf numFmtId="167" fontId="47" fillId="8" borderId="40" xfId="0" applyNumberFormat="1" applyFont="1" applyFill="1" applyBorder="1"/>
    <xf numFmtId="0" fontId="48" fillId="8" borderId="36" xfId="0" applyFont="1" applyFill="1" applyBorder="1" applyAlignment="1">
      <alignment horizontal="center" vertical="center"/>
    </xf>
    <xf numFmtId="38" fontId="47" fillId="8" borderId="39" xfId="0" applyNumberFormat="1" applyFont="1" applyFill="1" applyBorder="1" applyAlignment="1">
      <alignment horizontal="center"/>
    </xf>
    <xf numFmtId="38" fontId="47" fillId="8" borderId="35" xfId="0" applyNumberFormat="1" applyFont="1" applyFill="1" applyBorder="1"/>
    <xf numFmtId="38" fontId="47" fillId="8" borderId="49" xfId="0" applyNumberFormat="1" applyFont="1" applyFill="1" applyBorder="1"/>
    <xf numFmtId="167" fontId="47" fillId="8" borderId="35" xfId="0" applyNumberFormat="1" applyFont="1" applyFill="1" applyBorder="1"/>
    <xf numFmtId="167" fontId="47" fillId="8" borderId="49" xfId="0" applyNumberFormat="1" applyFont="1" applyFill="1" applyBorder="1"/>
    <xf numFmtId="167" fontId="47" fillId="8" borderId="36" xfId="0" applyNumberFormat="1" applyFont="1" applyFill="1" applyBorder="1"/>
    <xf numFmtId="167" fontId="47" fillId="8" borderId="39" xfId="0" applyNumberFormat="1" applyFont="1" applyFill="1" applyBorder="1"/>
    <xf numFmtId="0" fontId="49" fillId="0" borderId="22" xfId="0" applyFont="1" applyBorder="1"/>
    <xf numFmtId="38" fontId="46" fillId="0" borderId="40" xfId="0" applyNumberFormat="1" applyFont="1" applyBorder="1" applyAlignment="1">
      <alignment horizontal="center"/>
    </xf>
    <xf numFmtId="38" fontId="46" fillId="0" borderId="124" xfId="0" applyNumberFormat="1" applyFont="1" applyBorder="1"/>
    <xf numFmtId="38" fontId="46" fillId="0" borderId="21" xfId="0" applyNumberFormat="1" applyFont="1" applyBorder="1"/>
    <xf numFmtId="167" fontId="46" fillId="0" borderId="124" xfId="0" applyNumberFormat="1" applyFont="1" applyBorder="1"/>
    <xf numFmtId="167" fontId="46" fillId="0" borderId="21" xfId="0" applyNumberFormat="1" applyFont="1" applyBorder="1"/>
    <xf numFmtId="167" fontId="46" fillId="0" borderId="40" xfId="0" applyNumberFormat="1" applyFont="1" applyBorder="1"/>
    <xf numFmtId="167" fontId="47" fillId="0" borderId="40" xfId="0" applyNumberFormat="1" applyFont="1" applyBorder="1"/>
    <xf numFmtId="0" fontId="49" fillId="0" borderId="54" xfId="0" applyFont="1" applyBorder="1"/>
    <xf numFmtId="38" fontId="46" fillId="0" borderId="53" xfId="0" applyNumberFormat="1" applyFont="1" applyBorder="1" applyAlignment="1">
      <alignment horizontal="center"/>
    </xf>
    <xf numFmtId="38" fontId="46" fillId="0" borderId="55" xfId="0" applyNumberFormat="1" applyFont="1" applyBorder="1"/>
    <xf numFmtId="38" fontId="46" fillId="0" borderId="56" xfId="0" applyNumberFormat="1" applyFont="1" applyBorder="1"/>
    <xf numFmtId="167" fontId="46" fillId="0" borderId="55" xfId="0" applyNumberFormat="1" applyFont="1" applyBorder="1"/>
    <xf numFmtId="167" fontId="46" fillId="0" borderId="56" xfId="0" applyNumberFormat="1" applyFont="1" applyBorder="1"/>
    <xf numFmtId="167" fontId="46" fillId="0" borderId="53" xfId="0" applyNumberFormat="1" applyFont="1" applyBorder="1"/>
    <xf numFmtId="167" fontId="46" fillId="0" borderId="54" xfId="0" applyNumberFormat="1" applyFont="1" applyBorder="1"/>
    <xf numFmtId="167" fontId="47" fillId="0" borderId="53" xfId="0" applyNumberFormat="1" applyFont="1" applyBorder="1"/>
    <xf numFmtId="38" fontId="46" fillId="0" borderId="50" xfId="0" applyNumberFormat="1" applyFont="1" applyBorder="1" applyAlignment="1">
      <alignment horizontal="center"/>
    </xf>
    <xf numFmtId="38" fontId="46" fillId="0" borderId="52" xfId="0" applyNumberFormat="1" applyFont="1" applyBorder="1"/>
    <xf numFmtId="38" fontId="46" fillId="0" borderId="57" xfId="0" applyNumberFormat="1" applyFont="1" applyBorder="1"/>
    <xf numFmtId="167" fontId="46" fillId="0" borderId="52" xfId="0" applyNumberFormat="1" applyFont="1" applyBorder="1"/>
    <xf numFmtId="167" fontId="47" fillId="0" borderId="52" xfId="0" applyNumberFormat="1" applyFont="1" applyBorder="1"/>
    <xf numFmtId="167" fontId="46" fillId="0" borderId="57" xfId="0" applyNumberFormat="1" applyFont="1" applyBorder="1"/>
    <xf numFmtId="167" fontId="46" fillId="0" borderId="51" xfId="0" applyNumberFormat="1" applyFont="1" applyBorder="1"/>
    <xf numFmtId="167" fontId="46" fillId="0" borderId="50" xfId="0" applyNumberFormat="1" applyFont="1" applyBorder="1"/>
    <xf numFmtId="167" fontId="47" fillId="0" borderId="50" xfId="0" applyNumberFormat="1" applyFont="1" applyBorder="1"/>
    <xf numFmtId="37" fontId="49" fillId="0" borderId="33" xfId="0" applyNumberFormat="1" applyFont="1" applyBorder="1"/>
    <xf numFmtId="0" fontId="49" fillId="24" borderId="51" xfId="0" applyFont="1" applyFill="1" applyBorder="1"/>
    <xf numFmtId="0" fontId="49" fillId="24" borderId="33" xfId="0" applyFont="1" applyFill="1" applyBorder="1"/>
    <xf numFmtId="167" fontId="46" fillId="0" borderId="72" xfId="0" applyNumberFormat="1" applyFont="1" applyBorder="1"/>
    <xf numFmtId="167" fontId="46" fillId="0" borderId="78" xfId="0" applyNumberFormat="1" applyFont="1" applyBorder="1"/>
    <xf numFmtId="167" fontId="46" fillId="0" borderId="67" xfId="0" applyNumberFormat="1" applyFont="1" applyBorder="1"/>
    <xf numFmtId="167" fontId="46" fillId="0" borderId="96" xfId="0" applyNumberFormat="1" applyFont="1" applyBorder="1"/>
    <xf numFmtId="0" fontId="49" fillId="0" borderId="98" xfId="0" applyFont="1" applyBorder="1"/>
    <xf numFmtId="167" fontId="47" fillId="0" borderId="114" xfId="0" applyNumberFormat="1" applyFont="1" applyBorder="1"/>
    <xf numFmtId="167" fontId="46" fillId="0" borderId="101" xfId="0" applyNumberFormat="1" applyFont="1" applyBorder="1"/>
    <xf numFmtId="167" fontId="46" fillId="0" borderId="111" xfId="0" applyNumberFormat="1" applyFont="1" applyBorder="1"/>
    <xf numFmtId="167" fontId="47" fillId="0" borderId="110" xfId="0" applyNumberFormat="1" applyFont="1" applyBorder="1"/>
    <xf numFmtId="167" fontId="46" fillId="0" borderId="99" xfId="0" applyNumberFormat="1" applyFont="1" applyBorder="1"/>
    <xf numFmtId="167" fontId="46" fillId="0" borderId="112" xfId="0" applyNumberFormat="1" applyFont="1" applyBorder="1"/>
    <xf numFmtId="38" fontId="46" fillId="0" borderId="33" xfId="0" applyNumberFormat="1" applyFont="1" applyBorder="1"/>
    <xf numFmtId="38" fontId="60" fillId="0" borderId="0" xfId="0" applyNumberFormat="1" applyFont="1" applyAlignment="1">
      <alignment horizontal="center"/>
    </xf>
    <xf numFmtId="37" fontId="49" fillId="0" borderId="54" xfId="0" applyNumberFormat="1" applyFont="1" applyBorder="1"/>
    <xf numFmtId="0" fontId="0" fillId="0" borderId="32" xfId="0" applyBorder="1" applyAlignment="1">
      <alignment horizontal="center"/>
    </xf>
    <xf numFmtId="167" fontId="46" fillId="0" borderId="92" xfId="0" applyNumberFormat="1" applyFont="1" applyBorder="1"/>
    <xf numFmtId="38" fontId="46" fillId="0" borderId="54" xfId="0" applyNumberFormat="1" applyFont="1" applyBorder="1"/>
    <xf numFmtId="0" fontId="46" fillId="0" borderId="33" xfId="0" quotePrefix="1" applyFont="1" applyBorder="1"/>
    <xf numFmtId="0" fontId="46" fillId="0" borderId="51" xfId="0" quotePrefix="1" applyFont="1" applyBorder="1"/>
    <xf numFmtId="0" fontId="46" fillId="0" borderId="54" xfId="0" quotePrefix="1" applyFont="1" applyBorder="1"/>
    <xf numFmtId="37" fontId="46" fillId="0" borderId="51" xfId="0" quotePrefix="1" applyNumberFormat="1" applyFont="1" applyBorder="1"/>
    <xf numFmtId="37" fontId="46" fillId="0" borderId="54" xfId="0" quotePrefix="1" applyNumberFormat="1" applyFont="1" applyBorder="1"/>
    <xf numFmtId="0" fontId="49" fillId="0" borderId="125" xfId="0" applyFont="1" applyBorder="1"/>
    <xf numFmtId="38" fontId="46" fillId="0" borderId="105" xfId="0" applyNumberFormat="1" applyFont="1" applyBorder="1" applyAlignment="1">
      <alignment horizontal="center"/>
    </xf>
    <xf numFmtId="38" fontId="46" fillId="0" borderId="127" xfId="0" applyNumberFormat="1" applyFont="1" applyBorder="1"/>
    <xf numFmtId="38" fontId="46" fillId="0" borderId="126" xfId="0" applyNumberFormat="1" applyFont="1" applyBorder="1"/>
    <xf numFmtId="167" fontId="46" fillId="0" borderId="127" xfId="0" applyNumberFormat="1" applyFont="1" applyBorder="1"/>
    <xf numFmtId="167" fontId="46" fillId="0" borderId="126" xfId="0" applyNumberFormat="1" applyFont="1" applyBorder="1"/>
    <xf numFmtId="167" fontId="46" fillId="0" borderId="105" xfId="0" applyNumberFormat="1" applyFont="1" applyBorder="1"/>
    <xf numFmtId="167" fontId="46" fillId="0" borderId="125" xfId="0" applyNumberFormat="1" applyFont="1" applyBorder="1"/>
    <xf numFmtId="167" fontId="47" fillId="0" borderId="105" xfId="0" applyNumberFormat="1" applyFont="1" applyBorder="1"/>
    <xf numFmtId="0" fontId="49" fillId="0" borderId="117" xfId="0" applyFont="1" applyBorder="1" applyAlignment="1">
      <alignment horizontal="left"/>
    </xf>
    <xf numFmtId="0" fontId="49" fillId="0" borderId="42" xfId="0" applyFont="1" applyBorder="1" applyAlignment="1">
      <alignment horizontal="left"/>
    </xf>
    <xf numFmtId="0" fontId="49" fillId="0" borderId="36" xfId="0" applyFont="1" applyBorder="1"/>
    <xf numFmtId="38" fontId="46" fillId="0" borderId="39" xfId="0" applyNumberFormat="1" applyFont="1" applyBorder="1" applyAlignment="1">
      <alignment horizontal="center"/>
    </xf>
    <xf numFmtId="38" fontId="46" fillId="0" borderId="35" xfId="0" applyNumberFormat="1" applyFont="1" applyBorder="1"/>
    <xf numFmtId="38" fontId="46" fillId="0" borderId="49" xfId="0" applyNumberFormat="1" applyFont="1" applyBorder="1"/>
    <xf numFmtId="167" fontId="46" fillId="0" borderId="35" xfId="0" applyNumberFormat="1" applyFont="1" applyBorder="1"/>
    <xf numFmtId="167" fontId="46" fillId="0" borderId="36" xfId="0" applyNumberFormat="1" applyFont="1" applyBorder="1"/>
    <xf numFmtId="167" fontId="46" fillId="0" borderId="39" xfId="0" applyNumberFormat="1" applyFont="1" applyBorder="1"/>
    <xf numFmtId="0" fontId="49" fillId="0" borderId="90" xfId="0" applyFont="1" applyBorder="1"/>
    <xf numFmtId="38" fontId="46" fillId="0" borderId="92" xfId="0" applyNumberFormat="1" applyFont="1" applyBorder="1" applyAlignment="1">
      <alignment horizontal="center"/>
    </xf>
    <xf numFmtId="38" fontId="46" fillId="0" borderId="91" xfId="0" applyNumberFormat="1" applyFont="1" applyBorder="1"/>
    <xf numFmtId="38" fontId="46" fillId="0" borderId="97" xfId="0" applyNumberFormat="1" applyFont="1" applyBorder="1"/>
    <xf numFmtId="167" fontId="46" fillId="0" borderId="91" xfId="0" applyNumberFormat="1" applyFont="1" applyBorder="1"/>
    <xf numFmtId="167" fontId="46" fillId="0" borderId="97" xfId="0" applyNumberFormat="1" applyFont="1" applyBorder="1"/>
    <xf numFmtId="167" fontId="46" fillId="0" borderId="90" xfId="0" applyNumberFormat="1" applyFont="1" applyBorder="1"/>
    <xf numFmtId="167" fontId="47" fillId="0" borderId="92" xfId="0" applyNumberFormat="1" applyFont="1" applyBorder="1"/>
    <xf numFmtId="167" fontId="50" fillId="0" borderId="0" xfId="0" applyNumberFormat="1" applyFont="1"/>
    <xf numFmtId="0" fontId="49" fillId="0" borderId="117" xfId="0" quotePrefix="1" applyFont="1" applyBorder="1"/>
    <xf numFmtId="0" fontId="48" fillId="0" borderId="22" xfId="0" applyFont="1" applyBorder="1"/>
    <xf numFmtId="38" fontId="47" fillId="0" borderId="40" xfId="0" applyNumberFormat="1" applyFont="1" applyBorder="1" applyAlignment="1">
      <alignment horizontal="center"/>
    </xf>
    <xf numFmtId="38" fontId="47" fillId="0" borderId="22" xfId="0" applyNumberFormat="1" applyFont="1" applyBorder="1"/>
    <xf numFmtId="38" fontId="47" fillId="0" borderId="21" xfId="0" applyNumberFormat="1" applyFont="1" applyBorder="1"/>
    <xf numFmtId="167" fontId="47" fillId="0" borderId="21" xfId="0" applyNumberFormat="1" applyFont="1" applyBorder="1"/>
    <xf numFmtId="167" fontId="47" fillId="0" borderId="124" xfId="0" applyNumberFormat="1" applyFont="1" applyBorder="1"/>
    <xf numFmtId="167" fontId="47" fillId="0" borderId="22" xfId="0" applyNumberFormat="1" applyFont="1" applyBorder="1"/>
    <xf numFmtId="38" fontId="47" fillId="8" borderId="22" xfId="0" applyNumberFormat="1" applyFont="1" applyFill="1" applyBorder="1"/>
    <xf numFmtId="38" fontId="47" fillId="8" borderId="36" xfId="0" applyNumberFormat="1" applyFont="1" applyFill="1" applyBorder="1"/>
    <xf numFmtId="167" fontId="46" fillId="0" borderId="38" xfId="0" applyNumberFormat="1" applyFont="1" applyBorder="1"/>
    <xf numFmtId="0" fontId="49" fillId="0" borderId="62" xfId="0" applyFont="1" applyBorder="1"/>
    <xf numFmtId="38" fontId="46" fillId="0" borderId="61" xfId="0" applyNumberFormat="1" applyFont="1" applyBorder="1" applyAlignment="1">
      <alignment horizontal="center"/>
    </xf>
    <xf numFmtId="38" fontId="46" fillId="0" borderId="63" xfId="0" applyNumberFormat="1" applyFont="1" applyBorder="1"/>
    <xf numFmtId="38" fontId="46" fillId="0" borderId="65" xfId="0" applyNumberFormat="1" applyFont="1" applyBorder="1"/>
    <xf numFmtId="167" fontId="46" fillId="0" borderId="62" xfId="0" applyNumberFormat="1" applyFont="1" applyBorder="1"/>
    <xf numFmtId="167" fontId="46" fillId="0" borderId="63" xfId="0" applyNumberFormat="1" applyFont="1" applyBorder="1"/>
    <xf numFmtId="167" fontId="46" fillId="0" borderId="65" xfId="0" applyNumberFormat="1" applyFont="1" applyBorder="1"/>
    <xf numFmtId="167" fontId="46" fillId="0" borderId="61" xfId="0" applyNumberFormat="1" applyFont="1" applyBorder="1"/>
    <xf numFmtId="167" fontId="47" fillId="0" borderId="61" xfId="0" applyNumberFormat="1" applyFont="1" applyBorder="1"/>
    <xf numFmtId="38" fontId="46" fillId="0" borderId="42" xfId="0" applyNumberFormat="1" applyFont="1" applyBorder="1"/>
    <xf numFmtId="167" fontId="59" fillId="0" borderId="0" xfId="0" applyNumberFormat="1" applyFont="1"/>
    <xf numFmtId="0" fontId="49" fillId="0" borderId="59" xfId="0" applyFont="1" applyBorder="1"/>
    <xf numFmtId="38" fontId="46" fillId="0" borderId="58" xfId="0" applyNumberFormat="1" applyFont="1" applyBorder="1" applyAlignment="1">
      <alignment horizontal="center"/>
    </xf>
    <xf numFmtId="38" fontId="46" fillId="0" borderId="60" xfId="0" applyNumberFormat="1" applyFont="1" applyBorder="1"/>
    <xf numFmtId="38" fontId="46" fillId="0" borderId="64" xfId="0" applyNumberFormat="1" applyFont="1" applyBorder="1"/>
    <xf numFmtId="167" fontId="46" fillId="0" borderId="60" xfId="0" applyNumberFormat="1" applyFont="1" applyBorder="1"/>
    <xf numFmtId="167" fontId="46" fillId="0" borderId="64" xfId="0" applyNumberFormat="1" applyFont="1" applyBorder="1"/>
    <xf numFmtId="167" fontId="46" fillId="0" borderId="59" xfId="0" applyNumberFormat="1" applyFont="1" applyBorder="1"/>
    <xf numFmtId="167" fontId="46" fillId="0" borderId="58" xfId="0" applyNumberFormat="1" applyFont="1" applyBorder="1"/>
    <xf numFmtId="167" fontId="47" fillId="0" borderId="58" xfId="0" applyNumberFormat="1" applyFont="1" applyBorder="1"/>
    <xf numFmtId="0" fontId="49" fillId="0" borderId="109" xfId="0" applyFont="1" applyBorder="1"/>
    <xf numFmtId="38" fontId="46" fillId="0" borderId="128" xfId="0" applyNumberFormat="1" applyFont="1" applyBorder="1" applyAlignment="1">
      <alignment horizontal="center"/>
    </xf>
    <xf numFmtId="38" fontId="46" fillId="0" borderId="115" xfId="0" applyNumberFormat="1" applyFont="1" applyBorder="1"/>
    <xf numFmtId="38" fontId="46" fillId="0" borderId="108" xfId="0" applyNumberFormat="1" applyFont="1" applyBorder="1"/>
    <xf numFmtId="167" fontId="46" fillId="0" borderId="115" xfId="0" applyNumberFormat="1" applyFont="1" applyBorder="1"/>
    <xf numFmtId="167" fontId="46" fillId="0" borderId="108" xfId="0" applyNumberFormat="1" applyFont="1" applyBorder="1"/>
    <xf numFmtId="167" fontId="46" fillId="0" borderId="109" xfId="0" applyNumberFormat="1" applyFont="1" applyBorder="1"/>
    <xf numFmtId="167" fontId="46" fillId="0" borderId="128" xfId="0" applyNumberFormat="1" applyFont="1" applyBorder="1"/>
    <xf numFmtId="167" fontId="47" fillId="0" borderId="128" xfId="0" applyNumberFormat="1" applyFont="1" applyBorder="1"/>
    <xf numFmtId="38" fontId="58" fillId="0" borderId="52" xfId="0" applyNumberFormat="1" applyFont="1" applyBorder="1" applyAlignment="1">
      <alignment horizontal="center"/>
    </xf>
    <xf numFmtId="0" fontId="0" fillId="0" borderId="52" xfId="0" applyBorder="1" applyAlignment="1">
      <alignment horizontal="center"/>
    </xf>
    <xf numFmtId="167" fontId="47" fillId="8" borderId="32" xfId="0" applyNumberFormat="1" applyFont="1" applyFill="1" applyBorder="1"/>
    <xf numFmtId="38" fontId="46" fillId="0" borderId="22" xfId="0" applyNumberFormat="1" applyFont="1" applyBorder="1"/>
    <xf numFmtId="167" fontId="46" fillId="0" borderId="79" xfId="0" applyNumberFormat="1" applyFont="1" applyBorder="1"/>
    <xf numFmtId="167" fontId="46" fillId="0" borderId="80" xfId="0" applyNumberFormat="1" applyFont="1" applyBorder="1"/>
    <xf numFmtId="167" fontId="46" fillId="0" borderId="81" xfId="0" applyNumberFormat="1" applyFont="1" applyBorder="1"/>
    <xf numFmtId="38" fontId="46" fillId="0" borderId="66" xfId="0" applyNumberFormat="1" applyFont="1" applyBorder="1" applyAlignment="1">
      <alignment horizontal="center"/>
    </xf>
    <xf numFmtId="38" fontId="46" fillId="0" borderId="48" xfId="0" applyNumberFormat="1" applyFont="1" applyBorder="1"/>
    <xf numFmtId="38" fontId="46" fillId="0" borderId="46" xfId="0" applyNumberFormat="1" applyFont="1" applyBorder="1"/>
    <xf numFmtId="167" fontId="46" fillId="0" borderId="47" xfId="0" applyNumberFormat="1" applyFont="1" applyBorder="1"/>
    <xf numFmtId="167" fontId="46" fillId="0" borderId="46" xfId="0" applyNumberFormat="1" applyFont="1" applyBorder="1"/>
    <xf numFmtId="167" fontId="46" fillId="0" borderId="48" xfId="0" applyNumberFormat="1" applyFont="1" applyBorder="1"/>
    <xf numFmtId="167" fontId="46" fillId="0" borderId="66" xfId="0" applyNumberFormat="1" applyFont="1" applyBorder="1"/>
    <xf numFmtId="167" fontId="47" fillId="0" borderId="66" xfId="0" applyNumberFormat="1" applyFont="1" applyBorder="1"/>
    <xf numFmtId="0" fontId="49" fillId="0" borderId="48" xfId="0" applyFont="1" applyBorder="1"/>
    <xf numFmtId="38" fontId="46" fillId="0" borderId="117" xfId="0" applyNumberFormat="1" applyFont="1" applyBorder="1"/>
    <xf numFmtId="38" fontId="47" fillId="0" borderId="38" xfId="0" applyNumberFormat="1" applyFont="1" applyBorder="1"/>
    <xf numFmtId="0" fontId="49" fillId="0" borderId="121" xfId="0" applyFont="1" applyBorder="1"/>
    <xf numFmtId="38" fontId="46" fillId="0" borderId="120" xfId="0" applyNumberFormat="1" applyFont="1" applyBorder="1" applyAlignment="1">
      <alignment horizontal="center"/>
    </xf>
    <xf numFmtId="38" fontId="46" fillId="0" borderId="121" xfId="0" applyNumberFormat="1" applyFont="1" applyBorder="1"/>
    <xf numFmtId="38" fontId="46" fillId="0" borderId="123" xfId="0" applyNumberFormat="1" applyFont="1" applyBorder="1"/>
    <xf numFmtId="167" fontId="46" fillId="0" borderId="122" xfId="0" applyNumberFormat="1" applyFont="1" applyBorder="1"/>
    <xf numFmtId="167" fontId="46" fillId="0" borderId="123" xfId="0" applyNumberFormat="1" applyFont="1" applyBorder="1"/>
    <xf numFmtId="167" fontId="46" fillId="0" borderId="121" xfId="0" applyNumberFormat="1" applyFont="1" applyBorder="1"/>
    <xf numFmtId="167" fontId="46" fillId="0" borderId="120" xfId="0" applyNumberFormat="1" applyFont="1" applyBorder="1"/>
    <xf numFmtId="167" fontId="47" fillId="0" borderId="120" xfId="0" applyNumberFormat="1" applyFont="1" applyBorder="1"/>
    <xf numFmtId="38" fontId="46" fillId="0" borderId="59" xfId="0" applyNumberFormat="1" applyFont="1" applyBorder="1"/>
    <xf numFmtId="38" fontId="46" fillId="0" borderId="62" xfId="0" applyNumberFormat="1" applyFont="1" applyBorder="1"/>
    <xf numFmtId="167" fontId="46" fillId="21" borderId="0" xfId="0" applyNumberFormat="1" applyFont="1" applyFill="1"/>
    <xf numFmtId="38" fontId="46" fillId="0" borderId="36" xfId="0" applyNumberFormat="1" applyFont="1" applyBorder="1"/>
    <xf numFmtId="167" fontId="47" fillId="0" borderId="39" xfId="0" applyNumberFormat="1" applyFont="1" applyBorder="1"/>
    <xf numFmtId="167" fontId="46" fillId="0" borderId="70" xfId="0" applyNumberFormat="1" applyFont="1" applyBorder="1"/>
    <xf numFmtId="167" fontId="46" fillId="0" borderId="69" xfId="0" applyNumberFormat="1" applyFont="1" applyBorder="1"/>
    <xf numFmtId="0" fontId="49" fillId="0" borderId="75" xfId="0" applyFont="1" applyBorder="1"/>
    <xf numFmtId="38" fontId="46" fillId="0" borderId="74" xfId="0" applyNumberFormat="1" applyFont="1" applyBorder="1" applyAlignment="1">
      <alignment horizontal="center"/>
    </xf>
    <xf numFmtId="38" fontId="46" fillId="0" borderId="75" xfId="0" applyNumberFormat="1" applyFont="1" applyBorder="1"/>
    <xf numFmtId="38" fontId="46" fillId="0" borderId="77" xfId="0" applyNumberFormat="1" applyFont="1" applyBorder="1"/>
    <xf numFmtId="167" fontId="46" fillId="0" borderId="76" xfId="0" applyNumberFormat="1" applyFont="1" applyBorder="1"/>
    <xf numFmtId="167" fontId="46" fillId="0" borderId="77" xfId="0" applyNumberFormat="1" applyFont="1" applyBorder="1"/>
    <xf numFmtId="167" fontId="46" fillId="0" borderId="75" xfId="0" applyNumberFormat="1" applyFont="1" applyBorder="1"/>
    <xf numFmtId="167" fontId="46" fillId="0" borderId="74" xfId="0" applyNumberFormat="1" applyFont="1" applyBorder="1"/>
    <xf numFmtId="167" fontId="47" fillId="0" borderId="74" xfId="0" applyNumberFormat="1" applyFont="1" applyBorder="1"/>
    <xf numFmtId="0" fontId="48" fillId="0" borderId="33" xfId="0" applyFont="1" applyBorder="1"/>
    <xf numFmtId="1" fontId="49" fillId="0" borderId="124" xfId="0" applyNumberFormat="1" applyFont="1" applyBorder="1"/>
    <xf numFmtId="38" fontId="46" fillId="0" borderId="51" xfId="0" applyNumberFormat="1" applyFont="1" applyBorder="1"/>
    <xf numFmtId="38" fontId="47" fillId="0" borderId="119" xfId="0" applyNumberFormat="1" applyFont="1" applyBorder="1" applyAlignment="1">
      <alignment horizontal="center"/>
    </xf>
    <xf numFmtId="0" fontId="0" fillId="0" borderId="119" xfId="0" applyBorder="1" applyAlignment="1">
      <alignment horizontal="center"/>
    </xf>
    <xf numFmtId="0" fontId="46" fillId="0" borderId="52" xfId="0" applyFont="1" applyBorder="1"/>
    <xf numFmtId="38" fontId="46" fillId="0" borderId="41" xfId="0" applyNumberFormat="1" applyFont="1" applyBorder="1" applyAlignment="1">
      <alignment horizontal="center"/>
    </xf>
    <xf numFmtId="0" fontId="0" fillId="0" borderId="41" xfId="0" applyBorder="1" applyAlignment="1">
      <alignment horizontal="center"/>
    </xf>
    <xf numFmtId="1" fontId="49" fillId="0" borderId="119" xfId="0" applyNumberFormat="1" applyFont="1" applyBorder="1" applyAlignment="1">
      <alignment horizontal="center"/>
    </xf>
    <xf numFmtId="0" fontId="46" fillId="0" borderId="119" xfId="0" applyFont="1" applyBorder="1" applyAlignment="1">
      <alignment horizontal="center"/>
    </xf>
    <xf numFmtId="1" fontId="49" fillId="0" borderId="119" xfId="0" applyNumberFormat="1" applyFont="1" applyBorder="1"/>
    <xf numFmtId="38" fontId="46" fillId="0" borderId="117" xfId="0" applyNumberFormat="1" applyFont="1" applyBorder="1" applyAlignment="1">
      <alignment horizontal="center"/>
    </xf>
    <xf numFmtId="38" fontId="46" fillId="0" borderId="33" xfId="0" applyNumberFormat="1" applyFont="1" applyBorder="1" applyAlignment="1">
      <alignment horizontal="center"/>
    </xf>
    <xf numFmtId="38" fontId="46" fillId="0" borderId="47" xfId="0" applyNumberFormat="1" applyFont="1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5" xfId="0" applyBorder="1" applyAlignment="1">
      <alignment horizontal="center"/>
    </xf>
    <xf numFmtId="1" fontId="49" fillId="0" borderId="41" xfId="0" applyNumberFormat="1" applyFont="1" applyBorder="1" applyAlignment="1">
      <alignment horizontal="center"/>
    </xf>
    <xf numFmtId="0" fontId="46" fillId="0" borderId="41" xfId="0" applyFont="1" applyBorder="1"/>
    <xf numFmtId="0" fontId="49" fillId="0" borderId="41" xfId="0" applyFont="1" applyBorder="1" applyAlignment="1">
      <alignment horizontal="center"/>
    </xf>
    <xf numFmtId="38" fontId="46" fillId="0" borderId="119" xfId="0" applyNumberFormat="1" applyFont="1" applyBorder="1" applyAlignment="1">
      <alignment horizontal="center"/>
    </xf>
    <xf numFmtId="0" fontId="46" fillId="0" borderId="41" xfId="0" applyFont="1" applyBorder="1" applyAlignment="1">
      <alignment horizontal="center"/>
    </xf>
    <xf numFmtId="0" fontId="46" fillId="0" borderId="55" xfId="0" applyFont="1" applyBorder="1" applyAlignment="1">
      <alignment horizontal="center"/>
    </xf>
    <xf numFmtId="0" fontId="0" fillId="0" borderId="55" xfId="0" applyBorder="1" applyAlignment="1">
      <alignment horizontal="center"/>
    </xf>
    <xf numFmtId="1" fontId="49" fillId="0" borderId="124" xfId="0" applyNumberFormat="1" applyFont="1" applyBorder="1" applyAlignment="1">
      <alignment horizontal="center"/>
    </xf>
    <xf numFmtId="0" fontId="46" fillId="0" borderId="124" xfId="0" applyFont="1" applyBorder="1" applyAlignment="1">
      <alignment horizontal="center"/>
    </xf>
    <xf numFmtId="0" fontId="0" fillId="0" borderId="124" xfId="0" applyBorder="1" applyAlignment="1">
      <alignment horizontal="center"/>
    </xf>
    <xf numFmtId="0" fontId="46" fillId="0" borderId="47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48" fillId="8" borderId="38" xfId="0" applyFont="1" applyFill="1" applyBorder="1" applyAlignment="1">
      <alignment horizontal="center" vertical="center"/>
    </xf>
    <xf numFmtId="38" fontId="47" fillId="8" borderId="8" xfId="0" applyNumberFormat="1" applyFont="1" applyFill="1" applyBorder="1" applyAlignment="1">
      <alignment horizontal="center"/>
    </xf>
    <xf numFmtId="38" fontId="47" fillId="8" borderId="38" xfId="0" applyNumberFormat="1" applyFont="1" applyFill="1" applyBorder="1"/>
    <xf numFmtId="38" fontId="47" fillId="8" borderId="43" xfId="0" applyNumberFormat="1" applyFont="1" applyFill="1" applyBorder="1"/>
    <xf numFmtId="167" fontId="47" fillId="8" borderId="37" xfId="0" applyNumberFormat="1" applyFont="1" applyFill="1" applyBorder="1"/>
    <xf numFmtId="167" fontId="47" fillId="8" borderId="43" xfId="0" applyNumberFormat="1" applyFont="1" applyFill="1" applyBorder="1"/>
    <xf numFmtId="167" fontId="47" fillId="8" borderId="38" xfId="0" applyNumberFormat="1" applyFont="1" applyFill="1" applyBorder="1"/>
    <xf numFmtId="167" fontId="47" fillId="8" borderId="8" xfId="0" applyNumberFormat="1" applyFont="1" applyFill="1" applyBorder="1"/>
    <xf numFmtId="167" fontId="47" fillId="8" borderId="33" xfId="0" applyNumberFormat="1" applyFont="1" applyFill="1" applyBorder="1"/>
    <xf numFmtId="0" fontId="49" fillId="0" borderId="33" xfId="0" applyFont="1" applyBorder="1" applyAlignment="1">
      <alignment wrapText="1"/>
    </xf>
    <xf numFmtId="167" fontId="47" fillId="0" borderId="60" xfId="0" applyNumberFormat="1" applyFont="1" applyBorder="1"/>
    <xf numFmtId="167" fontId="46" fillId="8" borderId="35" xfId="0" applyNumberFormat="1" applyFont="1" applyFill="1" applyBorder="1"/>
    <xf numFmtId="0" fontId="48" fillId="8" borderId="33" xfId="0" applyFont="1" applyFill="1" applyBorder="1" applyAlignment="1">
      <alignment horizontal="center" vertical="center"/>
    </xf>
    <xf numFmtId="38" fontId="46" fillId="0" borderId="71" xfId="0" applyNumberFormat="1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9" fillId="0" borderId="70" xfId="0" applyFont="1" applyBorder="1"/>
    <xf numFmtId="38" fontId="46" fillId="0" borderId="68" xfId="0" applyNumberFormat="1" applyFont="1" applyBorder="1" applyAlignment="1">
      <alignment horizontal="center"/>
    </xf>
    <xf numFmtId="38" fontId="46" fillId="0" borderId="70" xfId="0" applyNumberFormat="1" applyFont="1" applyBorder="1"/>
    <xf numFmtId="38" fontId="46" fillId="0" borderId="69" xfId="0" applyNumberFormat="1" applyFont="1" applyBorder="1"/>
    <xf numFmtId="167" fontId="46" fillId="0" borderId="71" xfId="0" applyNumberFormat="1" applyFont="1" applyBorder="1"/>
    <xf numFmtId="167" fontId="46" fillId="0" borderId="68" xfId="0" applyNumberFormat="1" applyFont="1" applyBorder="1"/>
    <xf numFmtId="167" fontId="47" fillId="0" borderId="68" xfId="0" applyNumberFormat="1" applyFont="1" applyBorder="1"/>
    <xf numFmtId="38" fontId="46" fillId="0" borderId="90" xfId="0" applyNumberFormat="1" applyFont="1" applyBorder="1"/>
    <xf numFmtId="0" fontId="46" fillId="0" borderId="32" xfId="0" applyFont="1" applyBorder="1" applyAlignment="1">
      <alignment horizontal="center"/>
    </xf>
    <xf numFmtId="167" fontId="46" fillId="0" borderId="129" xfId="0" applyNumberFormat="1" applyFont="1" applyBorder="1"/>
    <xf numFmtId="167" fontId="46" fillId="0" borderId="130" xfId="0" applyNumberFormat="1" applyFont="1" applyBorder="1"/>
    <xf numFmtId="167" fontId="50" fillId="0" borderId="52" xfId="0" applyNumberFormat="1" applyFont="1" applyBorder="1"/>
    <xf numFmtId="167" fontId="50" fillId="0" borderId="55" xfId="0" applyNumberFormat="1" applyFont="1" applyBorder="1"/>
    <xf numFmtId="167" fontId="50" fillId="0" borderId="91" xfId="0" applyNumberFormat="1" applyFont="1" applyBorder="1"/>
    <xf numFmtId="0" fontId="49" fillId="0" borderId="131" xfId="0" applyFont="1" applyBorder="1"/>
    <xf numFmtId="38" fontId="46" fillId="0" borderId="96" xfId="0" applyNumberFormat="1" applyFont="1" applyBorder="1" applyAlignment="1">
      <alignment horizontal="center"/>
    </xf>
    <xf numFmtId="38" fontId="46" fillId="0" borderId="131" xfId="0" applyNumberFormat="1" applyFont="1" applyBorder="1"/>
    <xf numFmtId="38" fontId="46" fillId="0" borderId="107" xfId="0" applyNumberFormat="1" applyFont="1" applyBorder="1"/>
    <xf numFmtId="167" fontId="46" fillId="0" borderId="132" xfId="0" applyNumberFormat="1" applyFont="1" applyBorder="1"/>
    <xf numFmtId="167" fontId="46" fillId="0" borderId="107" xfId="0" applyNumberFormat="1" applyFont="1" applyBorder="1"/>
    <xf numFmtId="167" fontId="46" fillId="0" borderId="131" xfId="0" applyNumberFormat="1" applyFont="1" applyBorder="1"/>
    <xf numFmtId="167" fontId="47" fillId="0" borderId="96" xfId="0" applyNumberFormat="1" applyFont="1" applyBorder="1"/>
    <xf numFmtId="0" fontId="48" fillId="0" borderId="51" xfId="0" applyFont="1" applyBorder="1"/>
    <xf numFmtId="0" fontId="49" fillId="0" borderId="23" xfId="0" applyFont="1" applyBorder="1"/>
    <xf numFmtId="1" fontId="49" fillId="0" borderId="55" xfId="0" applyNumberFormat="1" applyFont="1" applyBorder="1" applyAlignment="1">
      <alignment horizontal="center"/>
    </xf>
    <xf numFmtId="38" fontId="46" fillId="0" borderId="55" xfId="0" applyNumberFormat="1" applyFont="1" applyBorder="1" applyAlignment="1">
      <alignment horizontal="center"/>
    </xf>
    <xf numFmtId="1" fontId="46" fillId="0" borderId="55" xfId="0" applyNumberFormat="1" applyFont="1" applyBorder="1"/>
    <xf numFmtId="1" fontId="49" fillId="0" borderId="55" xfId="0" applyNumberFormat="1" applyFont="1" applyBorder="1"/>
    <xf numFmtId="167" fontId="58" fillId="0" borderId="0" xfId="0" applyNumberFormat="1" applyFont="1"/>
    <xf numFmtId="37" fontId="49" fillId="0" borderId="59" xfId="0" applyNumberFormat="1" applyFont="1" applyBorder="1"/>
    <xf numFmtId="37" fontId="49" fillId="0" borderId="62" xfId="0" applyNumberFormat="1" applyFont="1" applyBorder="1"/>
    <xf numFmtId="38" fontId="46" fillId="0" borderId="95" xfId="0" applyNumberFormat="1" applyFont="1" applyBorder="1"/>
    <xf numFmtId="38" fontId="46" fillId="0" borderId="88" xfId="0" applyNumberFormat="1" applyFont="1" applyBorder="1"/>
    <xf numFmtId="167" fontId="46" fillId="0" borderId="104" xfId="0" applyNumberFormat="1" applyFont="1" applyBorder="1"/>
    <xf numFmtId="0" fontId="48" fillId="0" borderId="36" xfId="0" applyFont="1" applyBorder="1"/>
    <xf numFmtId="167" fontId="60" fillId="0" borderId="0" xfId="0" applyNumberFormat="1" applyFont="1"/>
    <xf numFmtId="167" fontId="47" fillId="0" borderId="32" xfId="0" applyNumberFormat="1" applyFont="1" applyBorder="1"/>
    <xf numFmtId="38" fontId="46" fillId="0" borderId="33" xfId="0" applyNumberFormat="1" applyFont="1" applyBorder="1" applyAlignment="1">
      <alignment horizontal="right"/>
    </xf>
    <xf numFmtId="38" fontId="46" fillId="0" borderId="32" xfId="0" applyNumberFormat="1" applyFont="1" applyBorder="1" applyAlignment="1">
      <alignment horizontal="right"/>
    </xf>
    <xf numFmtId="38" fontId="46" fillId="0" borderId="102" xfId="0" applyNumberFormat="1" applyFont="1" applyBorder="1"/>
    <xf numFmtId="167" fontId="58" fillId="0" borderId="33" xfId="0" applyNumberFormat="1" applyFont="1" applyBorder="1"/>
    <xf numFmtId="37" fontId="49" fillId="0" borderId="0" xfId="0" applyNumberFormat="1" applyFont="1"/>
    <xf numFmtId="167" fontId="58" fillId="0" borderId="33" xfId="0" applyNumberFormat="1" applyFont="1" applyBorder="1" applyAlignment="1">
      <alignment horizontal="center"/>
    </xf>
    <xf numFmtId="167" fontId="46" fillId="0" borderId="124" xfId="0" applyNumberFormat="1" applyFont="1" applyBorder="1" applyAlignment="1">
      <alignment horizontal="center"/>
    </xf>
    <xf numFmtId="167" fontId="46" fillId="0" borderId="21" xfId="0" applyNumberFormat="1" applyFont="1" applyBorder="1" applyAlignment="1">
      <alignment horizontal="center"/>
    </xf>
    <xf numFmtId="0" fontId="46" fillId="0" borderId="35" xfId="0" applyFont="1" applyBorder="1"/>
    <xf numFmtId="38" fontId="47" fillId="8" borderId="23" xfId="0" applyNumberFormat="1" applyFont="1" applyFill="1" applyBorder="1" applyAlignment="1">
      <alignment horizontal="center"/>
    </xf>
    <xf numFmtId="38" fontId="47" fillId="8" borderId="33" xfId="0" applyNumberFormat="1" applyFont="1" applyFill="1" applyBorder="1"/>
    <xf numFmtId="38" fontId="47" fillId="8" borderId="32" xfId="0" applyNumberFormat="1" applyFont="1" applyFill="1" applyBorder="1"/>
    <xf numFmtId="167" fontId="47" fillId="8" borderId="0" xfId="0" applyNumberFormat="1" applyFont="1" applyFill="1"/>
    <xf numFmtId="167" fontId="47" fillId="8" borderId="23" xfId="0" applyNumberFormat="1" applyFont="1" applyFill="1" applyBorder="1"/>
    <xf numFmtId="167" fontId="50" fillId="0" borderId="33" xfId="0" applyNumberFormat="1" applyFont="1" applyBorder="1"/>
    <xf numFmtId="0" fontId="49" fillId="0" borderId="53" xfId="0" applyFont="1" applyBorder="1"/>
    <xf numFmtId="38" fontId="47" fillId="0" borderId="119" xfId="0" applyNumberFormat="1" applyFont="1" applyBorder="1"/>
    <xf numFmtId="0" fontId="49" fillId="0" borderId="89" xfId="0" applyFont="1" applyBorder="1"/>
    <xf numFmtId="0" fontId="49" fillId="0" borderId="100" xfId="0" applyFont="1" applyBorder="1"/>
    <xf numFmtId="0" fontId="49" fillId="0" borderId="87" xfId="0" applyFont="1" applyBorder="1"/>
    <xf numFmtId="0" fontId="49" fillId="0" borderId="106" xfId="0" applyFont="1" applyBorder="1"/>
    <xf numFmtId="0" fontId="49" fillId="0" borderId="94" xfId="0" applyFont="1" applyBorder="1"/>
    <xf numFmtId="0" fontId="48" fillId="0" borderId="38" xfId="0" applyFont="1" applyBorder="1" applyAlignment="1">
      <alignment horizontal="center" vertical="center"/>
    </xf>
    <xf numFmtId="38" fontId="47" fillId="0" borderId="41" xfId="0" applyNumberFormat="1" applyFont="1" applyBorder="1"/>
    <xf numFmtId="0" fontId="49" fillId="0" borderId="118" xfId="0" applyFont="1" applyBorder="1"/>
    <xf numFmtId="0" fontId="48" fillId="0" borderId="22" xfId="0" applyFont="1" applyBorder="1" applyAlignment="1">
      <alignment horizontal="center" vertical="center"/>
    </xf>
    <xf numFmtId="38" fontId="46" fillId="0" borderId="89" xfId="0" applyNumberFormat="1" applyFont="1" applyBorder="1"/>
    <xf numFmtId="167" fontId="47" fillId="0" borderId="64" xfId="0" applyNumberFormat="1" applyFont="1" applyBorder="1"/>
    <xf numFmtId="38" fontId="46" fillId="0" borderId="87" xfId="0" applyNumberFormat="1" applyFont="1" applyBorder="1"/>
    <xf numFmtId="167" fontId="47" fillId="0" borderId="65" xfId="0" applyNumberFormat="1" applyFont="1" applyBorder="1"/>
    <xf numFmtId="167" fontId="47" fillId="0" borderId="63" xfId="0" applyNumberFormat="1" applyFont="1" applyBorder="1"/>
    <xf numFmtId="167" fontId="47" fillId="0" borderId="49" xfId="0" applyNumberFormat="1" applyFont="1" applyBorder="1"/>
    <xf numFmtId="0" fontId="49" fillId="0" borderId="61" xfId="0" applyFont="1" applyBorder="1"/>
    <xf numFmtId="0" fontId="49" fillId="0" borderId="40" xfId="0" applyFont="1" applyBorder="1"/>
    <xf numFmtId="167" fontId="50" fillId="0" borderId="124" xfId="0" applyNumberFormat="1" applyFont="1" applyBorder="1"/>
    <xf numFmtId="167" fontId="47" fillId="0" borderId="116" xfId="0" applyNumberFormat="1" applyFont="1" applyBorder="1"/>
    <xf numFmtId="167" fontId="47" fillId="0" borderId="33" xfId="0" applyNumberFormat="1" applyFont="1" applyBorder="1"/>
    <xf numFmtId="0" fontId="49" fillId="0" borderId="60" xfId="0" applyFont="1" applyBorder="1"/>
    <xf numFmtId="167" fontId="47" fillId="0" borderId="45" xfId="0" applyNumberFormat="1" applyFont="1" applyBorder="1"/>
    <xf numFmtId="38" fontId="47" fillId="0" borderId="36" xfId="0" applyNumberFormat="1" applyFont="1" applyBorder="1"/>
    <xf numFmtId="38" fontId="47" fillId="0" borderId="49" xfId="0" applyNumberFormat="1" applyFont="1" applyBorder="1"/>
    <xf numFmtId="167" fontId="47" fillId="0" borderId="35" xfId="0" applyNumberFormat="1" applyFont="1" applyBorder="1"/>
    <xf numFmtId="38" fontId="46" fillId="0" borderId="71" xfId="0" applyNumberFormat="1" applyFont="1" applyBorder="1"/>
    <xf numFmtId="0" fontId="48" fillId="8" borderId="40" xfId="0" applyFont="1" applyFill="1" applyBorder="1" applyAlignment="1">
      <alignment horizontal="center" vertical="center"/>
    </xf>
    <xf numFmtId="168" fontId="48" fillId="8" borderId="22" xfId="65" applyNumberFormat="1" applyFont="1" applyFill="1" applyBorder="1" applyAlignment="1">
      <alignment horizontal="center" vertical="center"/>
    </xf>
    <xf numFmtId="168" fontId="48" fillId="8" borderId="22" xfId="71" applyNumberFormat="1" applyFont="1" applyFill="1" applyBorder="1" applyAlignment="1">
      <alignment horizontal="center" vertical="center"/>
    </xf>
    <xf numFmtId="167" fontId="46" fillId="0" borderId="8" xfId="0" applyNumberFormat="1" applyFont="1" applyBorder="1"/>
    <xf numFmtId="0" fontId="49" fillId="0" borderId="38" xfId="0" applyFont="1" applyBorder="1"/>
    <xf numFmtId="1" fontId="48" fillId="0" borderId="0" xfId="0" applyNumberFormat="1" applyFont="1"/>
    <xf numFmtId="0" fontId="49" fillId="0" borderId="33" xfId="0" applyFont="1" applyBorder="1" applyAlignment="1">
      <alignment horizontal="left"/>
    </xf>
    <xf numFmtId="167" fontId="46" fillId="0" borderId="23" xfId="0" applyNumberFormat="1" applyFont="1" applyBorder="1" applyAlignment="1">
      <alignment horizontal="center"/>
    </xf>
    <xf numFmtId="1" fontId="61" fillId="0" borderId="0" xfId="0" applyNumberFormat="1" applyFont="1"/>
    <xf numFmtId="38" fontId="61" fillId="0" borderId="0" xfId="0" applyNumberFormat="1" applyFont="1" applyAlignment="1">
      <alignment horizontal="center"/>
    </xf>
    <xf numFmtId="38" fontId="62" fillId="0" borderId="0" xfId="0" applyNumberFormat="1" applyFont="1"/>
    <xf numFmtId="0" fontId="62" fillId="0" borderId="0" xfId="0" applyFont="1" applyAlignment="1">
      <alignment horizontal="center"/>
    </xf>
    <xf numFmtId="38" fontId="61" fillId="0" borderId="0" xfId="0" applyNumberFormat="1" applyFont="1"/>
    <xf numFmtId="0" fontId="48" fillId="14" borderId="22" xfId="0" applyFont="1" applyFill="1" applyBorder="1" applyAlignment="1">
      <alignment horizontal="center" vertical="center"/>
    </xf>
    <xf numFmtId="167" fontId="47" fillId="14" borderId="40" xfId="0" applyNumberFormat="1" applyFont="1" applyFill="1" applyBorder="1" applyAlignment="1">
      <alignment horizontal="center"/>
    </xf>
    <xf numFmtId="167" fontId="47" fillId="14" borderId="124" xfId="0" applyNumberFormat="1" applyFont="1" applyFill="1" applyBorder="1"/>
    <xf numFmtId="167" fontId="47" fillId="14" borderId="22" xfId="0" applyNumberFormat="1" applyFont="1" applyFill="1" applyBorder="1"/>
    <xf numFmtId="167" fontId="47" fillId="14" borderId="40" xfId="0" applyNumberFormat="1" applyFont="1" applyFill="1" applyBorder="1"/>
    <xf numFmtId="167" fontId="47" fillId="14" borderId="21" xfId="0" applyNumberFormat="1" applyFont="1" applyFill="1" applyBorder="1"/>
    <xf numFmtId="167" fontId="63" fillId="0" borderId="0" xfId="0" applyNumberFormat="1" applyFont="1"/>
    <xf numFmtId="0" fontId="48" fillId="14" borderId="36" xfId="0" applyFont="1" applyFill="1" applyBorder="1" applyAlignment="1">
      <alignment horizontal="center" vertical="center"/>
    </xf>
    <xf numFmtId="0" fontId="48" fillId="30" borderId="39" xfId="0" applyFont="1" applyFill="1" applyBorder="1" applyAlignment="1">
      <alignment horizontal="center" vertical="center"/>
    </xf>
    <xf numFmtId="38" fontId="47" fillId="14" borderId="36" xfId="0" applyNumberFormat="1" applyFont="1" applyFill="1" applyBorder="1"/>
    <xf numFmtId="38" fontId="47" fillId="14" borderId="49" xfId="0" applyNumberFormat="1" applyFont="1" applyFill="1" applyBorder="1"/>
    <xf numFmtId="167" fontId="47" fillId="14" borderId="35" xfId="0" applyNumberFormat="1" applyFont="1" applyFill="1" applyBorder="1"/>
    <xf numFmtId="167" fontId="47" fillId="14" borderId="49" xfId="0" applyNumberFormat="1" applyFont="1" applyFill="1" applyBorder="1"/>
    <xf numFmtId="167" fontId="47" fillId="14" borderId="36" xfId="0" applyNumberFormat="1" applyFont="1" applyFill="1" applyBorder="1"/>
    <xf numFmtId="167" fontId="47" fillId="14" borderId="39" xfId="0" applyNumberFormat="1" applyFont="1" applyFill="1" applyBorder="1"/>
    <xf numFmtId="38" fontId="49" fillId="0" borderId="0" xfId="0" applyNumberFormat="1" applyFont="1" applyAlignment="1">
      <alignment horizontal="center"/>
    </xf>
    <xf numFmtId="17" fontId="54" fillId="0" borderId="0" xfId="1" quotePrefix="1" applyNumberFormat="1" applyFont="1" applyBorder="1" applyAlignment="1">
      <alignment vertical="center" wrapText="1"/>
    </xf>
    <xf numFmtId="0" fontId="3" fillId="0" borderId="0" xfId="1" applyFont="1" applyBorder="1" applyAlignment="1">
      <alignment vertical="center" wrapText="1"/>
    </xf>
    <xf numFmtId="38" fontId="3" fillId="0" borderId="0" xfId="1" applyNumberFormat="1" applyFont="1" applyBorder="1" applyAlignment="1">
      <alignment horizontal="center" vertical="center"/>
    </xf>
    <xf numFmtId="38" fontId="3" fillId="0" borderId="0" xfId="1" applyNumberFormat="1" applyFont="1" applyFill="1" applyBorder="1" applyAlignment="1">
      <alignment horizontal="center" vertical="center"/>
    </xf>
    <xf numFmtId="38" fontId="54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 wrapText="1"/>
    </xf>
    <xf numFmtId="38" fontId="45" fillId="0" borderId="0" xfId="1" applyNumberFormat="1" applyFont="1" applyFill="1" applyBorder="1" applyAlignment="1" applyProtection="1">
      <alignment horizontal="center" vertical="center"/>
      <protection locked="0"/>
    </xf>
    <xf numFmtId="173" fontId="3" fillId="0" borderId="0" xfId="1" applyNumberFormat="1" applyFont="1" applyBorder="1" applyAlignment="1">
      <alignment vertical="center" textRotation="180" wrapText="1"/>
    </xf>
    <xf numFmtId="173" fontId="54" fillId="0" borderId="0" xfId="1" applyNumberFormat="1" applyFont="1" applyBorder="1" applyAlignment="1">
      <alignment vertical="center" textRotation="180" wrapText="1"/>
    </xf>
    <xf numFmtId="173" fontId="54" fillId="0" borderId="0" xfId="1" applyNumberFormat="1" applyFont="1" applyFill="1" applyBorder="1" applyAlignment="1">
      <alignment vertical="center" textRotation="180" wrapText="1"/>
    </xf>
    <xf numFmtId="173" fontId="3" fillId="0" borderId="0" xfId="1" applyNumberFormat="1" applyFont="1" applyFill="1" applyBorder="1" applyAlignment="1">
      <alignment horizontal="center" vertical="center" textRotation="180" wrapText="1"/>
    </xf>
    <xf numFmtId="0" fontId="3" fillId="0" borderId="0" xfId="1" applyNumberFormat="1" applyFont="1" applyFill="1" applyBorder="1" applyAlignment="1">
      <alignment horizontal="center" vertical="center" wrapText="1"/>
    </xf>
    <xf numFmtId="0" fontId="3" fillId="41" borderId="0" xfId="1" applyNumberFormat="1" applyFont="1" applyFill="1" applyBorder="1" applyAlignment="1">
      <alignment horizontal="center" vertical="center" wrapText="1"/>
    </xf>
    <xf numFmtId="0" fontId="54" fillId="0" borderId="0" xfId="1" applyFont="1" applyFill="1" applyBorder="1" applyAlignment="1">
      <alignment horizontal="center" vertical="center" wrapText="1"/>
    </xf>
    <xf numFmtId="0" fontId="3" fillId="0" borderId="0" xfId="1" applyFont="1" applyFill="1" applyBorder="1" applyAlignment="1">
      <alignment horizontal="center" vertical="center" wrapText="1"/>
    </xf>
    <xf numFmtId="0" fontId="3" fillId="41" borderId="0" xfId="1" applyFont="1" applyFill="1" applyBorder="1" applyAlignment="1">
      <alignment horizontal="center" vertical="center" wrapText="1"/>
    </xf>
    <xf numFmtId="0" fontId="76" fillId="34" borderId="0" xfId="1" applyFont="1" applyFill="1" applyBorder="1" applyAlignment="1">
      <alignment horizontal="center" vertical="center" wrapText="1"/>
    </xf>
    <xf numFmtId="0" fontId="54" fillId="48" borderId="0" xfId="1" applyFont="1" applyFill="1" applyBorder="1" applyAlignment="1" applyProtection="1">
      <alignment horizontal="center" vertical="center"/>
      <protection locked="0"/>
    </xf>
    <xf numFmtId="0" fontId="54" fillId="0" borderId="0" xfId="1" applyFont="1" applyBorder="1" applyAlignment="1">
      <alignment vertical="center" wrapText="1"/>
    </xf>
    <xf numFmtId="38" fontId="3" fillId="44" borderId="0" xfId="1" applyNumberFormat="1" applyFont="1" applyFill="1" applyBorder="1" applyAlignment="1">
      <alignment horizontal="center" vertical="center"/>
    </xf>
    <xf numFmtId="38" fontId="54" fillId="44" borderId="0" xfId="1" applyNumberFormat="1" applyFont="1" applyFill="1" applyBorder="1" applyAlignment="1">
      <alignment horizontal="center" vertical="center"/>
    </xf>
    <xf numFmtId="0" fontId="54" fillId="40" borderId="0" xfId="1" applyFont="1" applyFill="1" applyBorder="1" applyAlignment="1">
      <alignment vertical="center" wrapText="1"/>
    </xf>
    <xf numFmtId="38" fontId="3" fillId="49" borderId="0" xfId="1" applyNumberFormat="1" applyFont="1" applyFill="1" applyBorder="1" applyAlignment="1">
      <alignment horizontal="center" vertical="center"/>
    </xf>
    <xf numFmtId="38" fontId="54" fillId="49" borderId="0" xfId="1" applyNumberFormat="1" applyFont="1" applyFill="1" applyBorder="1" applyAlignment="1">
      <alignment horizontal="center" vertical="center"/>
    </xf>
    <xf numFmtId="0" fontId="3" fillId="49" borderId="0" xfId="1" applyFont="1" applyFill="1" applyBorder="1" applyAlignment="1">
      <alignment vertical="center" wrapText="1"/>
    </xf>
    <xf numFmtId="165" fontId="3" fillId="49" borderId="0" xfId="1" applyNumberFormat="1" applyFont="1" applyFill="1" applyBorder="1" applyAlignment="1" applyProtection="1">
      <alignment horizontal="center" vertical="center" wrapText="1"/>
      <protection locked="0"/>
    </xf>
    <xf numFmtId="38" fontId="77" fillId="49" borderId="0" xfId="1" applyNumberFormat="1" applyFont="1" applyFill="1" applyBorder="1" applyAlignment="1">
      <alignment horizontal="center" vertical="center"/>
    </xf>
    <xf numFmtId="0" fontId="76" fillId="49" borderId="0" xfId="1" applyFont="1" applyFill="1" applyBorder="1" applyAlignment="1">
      <alignment horizontal="center" vertical="center" wrapText="1"/>
    </xf>
    <xf numFmtId="2" fontId="76" fillId="49" borderId="0" xfId="1" applyNumberFormat="1" applyFont="1" applyFill="1" applyBorder="1" applyAlignment="1">
      <alignment horizontal="center" vertical="center"/>
    </xf>
    <xf numFmtId="0" fontId="76" fillId="49" borderId="0" xfId="1" applyFont="1" applyFill="1" applyBorder="1" applyAlignment="1">
      <alignment vertical="center" wrapText="1"/>
    </xf>
    <xf numFmtId="173" fontId="76" fillId="49" borderId="0" xfId="1" applyNumberFormat="1" applyFont="1" applyFill="1" applyBorder="1" applyAlignment="1">
      <alignment vertical="center" textRotation="180"/>
    </xf>
    <xf numFmtId="2" fontId="76" fillId="0" borderId="0" xfId="1" applyNumberFormat="1" applyFont="1" applyFill="1" applyBorder="1" applyAlignment="1">
      <alignment horizontal="center" vertical="center"/>
    </xf>
    <xf numFmtId="0" fontId="15" fillId="0" borderId="0" xfId="1" applyFont="1" applyBorder="1" applyAlignment="1">
      <alignment vertical="center" wrapText="1"/>
    </xf>
    <xf numFmtId="0" fontId="15" fillId="0" borderId="0" xfId="1" applyFont="1" applyFill="1" applyBorder="1" applyAlignment="1">
      <alignment vertical="center" wrapText="1"/>
    </xf>
    <xf numFmtId="0" fontId="15" fillId="34" borderId="0" xfId="1" applyFont="1" applyFill="1" applyBorder="1" applyAlignment="1">
      <alignment horizontal="center" vertical="center" wrapText="1"/>
    </xf>
    <xf numFmtId="0" fontId="15" fillId="49" borderId="0" xfId="1" applyFont="1" applyFill="1" applyBorder="1" applyAlignment="1" applyProtection="1">
      <alignment horizontal="center" vertical="center"/>
      <protection locked="0"/>
    </xf>
    <xf numFmtId="0" fontId="15" fillId="0" borderId="0" xfId="1" applyFont="1" applyFill="1" applyBorder="1" applyAlignment="1" applyProtection="1">
      <alignment horizontal="center" vertical="center"/>
      <protection locked="0"/>
    </xf>
    <xf numFmtId="173" fontId="15" fillId="0" borderId="0" xfId="1" applyNumberFormat="1" applyFont="1" applyBorder="1" applyAlignment="1">
      <alignment vertical="center" textRotation="180" wrapText="1"/>
    </xf>
    <xf numFmtId="0" fontId="15" fillId="0" borderId="0" xfId="1" quotePrefix="1" applyFont="1" applyFill="1" applyBorder="1" applyAlignment="1" applyProtection="1">
      <alignment horizontal="center" vertical="center"/>
      <protection locked="0"/>
    </xf>
    <xf numFmtId="0" fontId="3" fillId="0" borderId="135" xfId="1" applyNumberFormat="1" applyFont="1" applyFill="1" applyBorder="1" applyAlignment="1">
      <alignment horizontal="center" vertical="center" wrapText="1"/>
    </xf>
    <xf numFmtId="0" fontId="3" fillId="0" borderId="135" xfId="1" applyFont="1" applyFill="1" applyBorder="1" applyAlignment="1">
      <alignment horizontal="center" vertical="center" wrapText="1"/>
    </xf>
    <xf numFmtId="0" fontId="3" fillId="0" borderId="135" xfId="1" applyFont="1" applyBorder="1" applyAlignment="1">
      <alignment vertical="center" wrapText="1"/>
    </xf>
    <xf numFmtId="0" fontId="3" fillId="49" borderId="135" xfId="1" applyFont="1" applyFill="1" applyBorder="1" applyAlignment="1">
      <alignment vertical="center" wrapText="1"/>
    </xf>
    <xf numFmtId="0" fontId="3" fillId="0" borderId="135" xfId="1" applyFont="1" applyFill="1" applyBorder="1" applyAlignment="1">
      <alignment vertical="center" wrapText="1"/>
    </xf>
    <xf numFmtId="0" fontId="54" fillId="0" borderId="135" xfId="1" applyFont="1" applyBorder="1" applyAlignment="1">
      <alignment vertical="center" wrapText="1"/>
    </xf>
    <xf numFmtId="173" fontId="3" fillId="0" borderId="135" xfId="1" applyNumberFormat="1" applyFont="1" applyBorder="1" applyAlignment="1">
      <alignment vertical="center" textRotation="180" wrapText="1"/>
    </xf>
    <xf numFmtId="0" fontId="3" fillId="0" borderId="31" xfId="1" applyFont="1" applyBorder="1" applyAlignment="1">
      <alignment vertical="center" wrapText="1"/>
    </xf>
    <xf numFmtId="0" fontId="3" fillId="0" borderId="31" xfId="1" applyNumberFormat="1" applyFont="1" applyFill="1" applyBorder="1" applyAlignment="1">
      <alignment horizontal="center" vertical="center" wrapText="1"/>
    </xf>
    <xf numFmtId="0" fontId="3" fillId="0" borderId="31" xfId="1" applyFont="1" applyFill="1" applyBorder="1" applyAlignment="1">
      <alignment horizontal="center" vertical="center" wrapText="1"/>
    </xf>
    <xf numFmtId="0" fontId="3" fillId="49" borderId="31" xfId="1" applyFont="1" applyFill="1" applyBorder="1" applyAlignment="1">
      <alignment vertical="center" wrapText="1"/>
    </xf>
    <xf numFmtId="0" fontId="54" fillId="0" borderId="31" xfId="1" applyFont="1" applyBorder="1" applyAlignment="1">
      <alignment vertical="center" wrapText="1"/>
    </xf>
    <xf numFmtId="0" fontId="3" fillId="0" borderId="31" xfId="1" applyFont="1" applyFill="1" applyBorder="1" applyAlignment="1">
      <alignment vertical="center" wrapText="1"/>
    </xf>
    <xf numFmtId="173" fontId="3" fillId="0" borderId="31" xfId="1" applyNumberFormat="1" applyFont="1" applyBorder="1" applyAlignment="1">
      <alignment vertical="center" textRotation="180" wrapText="1"/>
    </xf>
    <xf numFmtId="0" fontId="3" fillId="0" borderId="19" xfId="1" applyFont="1" applyBorder="1" applyAlignment="1">
      <alignment vertical="center" wrapText="1"/>
    </xf>
    <xf numFmtId="0" fontId="3" fillId="0" borderId="19" xfId="1" applyNumberFormat="1" applyFont="1" applyFill="1" applyBorder="1" applyAlignment="1">
      <alignment horizontal="center" vertical="center" wrapText="1"/>
    </xf>
    <xf numFmtId="0" fontId="3" fillId="0" borderId="19" xfId="1" applyFont="1" applyFill="1" applyBorder="1" applyAlignment="1">
      <alignment horizontal="center" vertical="center" wrapText="1"/>
    </xf>
    <xf numFmtId="0" fontId="3" fillId="49" borderId="19" xfId="1" applyFont="1" applyFill="1" applyBorder="1" applyAlignment="1">
      <alignment vertical="center" wrapText="1"/>
    </xf>
    <xf numFmtId="0" fontId="54" fillId="0" borderId="19" xfId="1" applyFont="1" applyBorder="1" applyAlignment="1">
      <alignment vertical="center" wrapText="1"/>
    </xf>
    <xf numFmtId="0" fontId="3" fillId="0" borderId="19" xfId="1" applyFont="1" applyFill="1" applyBorder="1" applyAlignment="1">
      <alignment vertical="center" wrapText="1"/>
    </xf>
    <xf numFmtId="173" fontId="3" fillId="0" borderId="19" xfId="1" applyNumberFormat="1" applyFont="1" applyBorder="1" applyAlignment="1">
      <alignment vertical="center" textRotation="180" wrapText="1"/>
    </xf>
    <xf numFmtId="0" fontId="54" fillId="0" borderId="31" xfId="1" applyFont="1" applyFill="1" applyBorder="1" applyAlignment="1">
      <alignment vertical="center" wrapText="1"/>
    </xf>
    <xf numFmtId="38" fontId="45" fillId="0" borderId="31" xfId="1" applyNumberFormat="1" applyFont="1" applyBorder="1" applyAlignment="1" applyProtection="1">
      <alignment horizontal="center" vertical="center"/>
      <protection locked="0"/>
    </xf>
    <xf numFmtId="38" fontId="45" fillId="49" borderId="31" xfId="1" applyNumberFormat="1" applyFont="1" applyFill="1" applyBorder="1" applyAlignment="1" applyProtection="1">
      <alignment horizontal="center" vertical="center"/>
      <protection locked="0"/>
    </xf>
    <xf numFmtId="38" fontId="45" fillId="0" borderId="31" xfId="1" applyNumberFormat="1" applyFont="1" applyFill="1" applyBorder="1" applyAlignment="1" applyProtection="1">
      <alignment horizontal="center" vertical="center"/>
      <protection locked="0"/>
    </xf>
    <xf numFmtId="173" fontId="54" fillId="0" borderId="31" xfId="1" applyNumberFormat="1" applyFont="1" applyFill="1" applyBorder="1" applyAlignment="1">
      <alignment vertical="center" textRotation="180" wrapText="1"/>
    </xf>
    <xf numFmtId="0" fontId="54" fillId="0" borderId="19" xfId="1" applyFont="1" applyFill="1" applyBorder="1" applyAlignment="1">
      <alignment vertical="center" wrapText="1"/>
    </xf>
    <xf numFmtId="0" fontId="54" fillId="0" borderId="19" xfId="1" applyFont="1" applyFill="1" applyBorder="1" applyAlignment="1">
      <alignment horizontal="right" vertical="center" wrapText="1"/>
    </xf>
    <xf numFmtId="0" fontId="76" fillId="50" borderId="19" xfId="1" applyFont="1" applyFill="1" applyBorder="1" applyAlignment="1">
      <alignment horizontal="center" vertical="center" wrapText="1"/>
    </xf>
    <xf numFmtId="0" fontId="76" fillId="50" borderId="31" xfId="1" applyFont="1" applyFill="1" applyBorder="1" applyAlignment="1">
      <alignment horizontal="center" vertical="center" wrapText="1"/>
    </xf>
    <xf numFmtId="38" fontId="45" fillId="0" borderId="19" xfId="1" applyNumberFormat="1" applyFont="1" applyBorder="1" applyAlignment="1" applyProtection="1">
      <alignment horizontal="center" vertical="center"/>
      <protection locked="0"/>
    </xf>
    <xf numFmtId="38" fontId="45" fillId="49" borderId="19" xfId="1" applyNumberFormat="1" applyFont="1" applyFill="1" applyBorder="1" applyAlignment="1" applyProtection="1">
      <alignment horizontal="center" vertical="center"/>
      <protection locked="0"/>
    </xf>
    <xf numFmtId="38" fontId="3" fillId="0" borderId="19" xfId="1" applyNumberFormat="1" applyFont="1" applyFill="1" applyBorder="1" applyAlignment="1" applyProtection="1">
      <alignment horizontal="center" vertical="center"/>
      <protection locked="0"/>
    </xf>
    <xf numFmtId="38" fontId="45" fillId="0" borderId="19" xfId="1" applyNumberFormat="1" applyFont="1" applyFill="1" applyBorder="1" applyAlignment="1" applyProtection="1">
      <alignment horizontal="center" vertical="center"/>
      <protection locked="0"/>
    </xf>
    <xf numFmtId="38" fontId="3" fillId="0" borderId="31" xfId="1" applyNumberFormat="1" applyFont="1" applyBorder="1" applyAlignment="1" applyProtection="1">
      <alignment horizontal="center" vertical="center"/>
      <protection locked="0"/>
    </xf>
    <xf numFmtId="38" fontId="3" fillId="0" borderId="31" xfId="1" applyNumberFormat="1" applyFont="1" applyFill="1" applyBorder="1" applyAlignment="1" applyProtection="1">
      <alignment horizontal="center" vertical="center"/>
      <protection locked="0"/>
    </xf>
    <xf numFmtId="173" fontId="54" fillId="0" borderId="19" xfId="1" applyNumberFormat="1" applyFont="1" applyFill="1" applyBorder="1" applyAlignment="1">
      <alignment vertical="center" textRotation="180" wrapText="1"/>
    </xf>
    <xf numFmtId="38" fontId="3" fillId="0" borderId="19" xfId="1" applyNumberFormat="1" applyFont="1" applyBorder="1" applyAlignment="1" applyProtection="1">
      <alignment horizontal="center" vertical="center"/>
      <protection locked="0"/>
    </xf>
    <xf numFmtId="2" fontId="78" fillId="49" borderId="0" xfId="1" applyNumberFormat="1" applyFont="1" applyFill="1" applyBorder="1" applyAlignment="1">
      <alignment horizontal="center" vertical="center"/>
    </xf>
    <xf numFmtId="165" fontId="2" fillId="31" borderId="0" xfId="1" applyNumberFormat="1" applyFont="1" applyFill="1" applyBorder="1" applyAlignment="1" applyProtection="1">
      <alignment horizontal="center" vertical="center" wrapText="1"/>
      <protection locked="0"/>
    </xf>
    <xf numFmtId="0" fontId="78" fillId="31" borderId="0" xfId="1" quotePrefix="1" applyFont="1" applyFill="1" applyBorder="1" applyAlignment="1" applyProtection="1">
      <alignment horizontal="center" vertical="center"/>
      <protection locked="0"/>
    </xf>
    <xf numFmtId="0" fontId="56" fillId="31" borderId="0" xfId="1" quotePrefix="1" applyFont="1" applyFill="1" applyBorder="1" applyAlignment="1" applyProtection="1">
      <alignment horizontal="center" vertical="center"/>
      <protection locked="0"/>
    </xf>
    <xf numFmtId="38" fontId="78" fillId="31" borderId="31" xfId="1" quotePrefix="1" applyNumberFormat="1" applyFont="1" applyFill="1" applyBorder="1" applyAlignment="1" applyProtection="1">
      <alignment horizontal="center" vertical="center"/>
      <protection locked="0"/>
    </xf>
    <xf numFmtId="38" fontId="78" fillId="31" borderId="19" xfId="1" quotePrefix="1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Border="1" applyAlignment="1">
      <alignment horizontal="center" vertical="center" wrapText="1"/>
    </xf>
    <xf numFmtId="0" fontId="2" fillId="31" borderId="0" xfId="1" applyFont="1" applyFill="1" applyBorder="1" applyAlignment="1">
      <alignment horizontal="center" vertical="center" wrapText="1"/>
    </xf>
    <xf numFmtId="0" fontId="2" fillId="31" borderId="135" xfId="1" applyFont="1" applyFill="1" applyBorder="1" applyAlignment="1">
      <alignment horizontal="center" vertical="center" wrapText="1"/>
    </xf>
    <xf numFmtId="0" fontId="2" fillId="31" borderId="19" xfId="1" applyFont="1" applyFill="1" applyBorder="1" applyAlignment="1">
      <alignment horizontal="center" vertical="center" wrapText="1"/>
    </xf>
    <xf numFmtId="0" fontId="2" fillId="31" borderId="31" xfId="1" applyFont="1" applyFill="1" applyBorder="1" applyAlignment="1">
      <alignment horizontal="center" vertical="center" wrapText="1"/>
    </xf>
    <xf numFmtId="0" fontId="76" fillId="0" borderId="0" xfId="1" applyFont="1" applyFill="1" applyBorder="1" applyAlignment="1">
      <alignment vertical="center" wrapText="1"/>
    </xf>
    <xf numFmtId="0" fontId="79" fillId="0" borderId="0" xfId="1" applyFont="1" applyBorder="1" applyAlignment="1">
      <alignment vertical="center" wrapText="1"/>
    </xf>
    <xf numFmtId="0" fontId="80" fillId="0" borderId="0" xfId="1" applyFont="1" applyFill="1" applyBorder="1" applyAlignment="1">
      <alignment vertical="center" wrapText="1"/>
    </xf>
    <xf numFmtId="0" fontId="81" fillId="34" borderId="0" xfId="1" applyFont="1" applyFill="1" applyBorder="1" applyAlignment="1">
      <alignment horizontal="center" vertical="center" wrapText="1"/>
    </xf>
    <xf numFmtId="38" fontId="79" fillId="0" borderId="0" xfId="1" applyNumberFormat="1" applyFont="1" applyBorder="1" applyAlignment="1">
      <alignment horizontal="left" vertical="center"/>
    </xf>
    <xf numFmtId="38" fontId="80" fillId="49" borderId="0" xfId="1" applyNumberFormat="1" applyFont="1" applyFill="1" applyBorder="1" applyAlignment="1">
      <alignment horizontal="left" vertical="center"/>
    </xf>
    <xf numFmtId="38" fontId="79" fillId="0" borderId="0" xfId="1" applyNumberFormat="1" applyFont="1" applyFill="1" applyBorder="1" applyAlignment="1">
      <alignment horizontal="left" vertical="center"/>
    </xf>
    <xf numFmtId="0" fontId="81" fillId="31" borderId="0" xfId="1" quotePrefix="1" applyFont="1" applyFill="1" applyBorder="1" applyAlignment="1" applyProtection="1">
      <alignment horizontal="center" vertical="center"/>
      <protection locked="0"/>
    </xf>
    <xf numFmtId="173" fontId="79" fillId="0" borderId="0" xfId="1" applyNumberFormat="1" applyFont="1" applyFill="1" applyBorder="1" applyAlignment="1">
      <alignment horizontal="left" vertical="center" textRotation="180"/>
    </xf>
    <xf numFmtId="0" fontId="80" fillId="0" borderId="0" xfId="1" applyFont="1" applyBorder="1" applyAlignment="1">
      <alignment vertical="center" wrapText="1"/>
    </xf>
    <xf numFmtId="0" fontId="49" fillId="0" borderId="137" xfId="0" applyFont="1" applyBorder="1"/>
    <xf numFmtId="165" fontId="3" fillId="0" borderId="138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138" xfId="1" applyFont="1" applyFill="1" applyBorder="1" applyAlignment="1">
      <alignment vertical="center" wrapText="1"/>
    </xf>
    <xf numFmtId="0" fontId="3" fillId="0" borderId="138" xfId="1" applyFont="1" applyBorder="1" applyAlignment="1">
      <alignment vertical="center" wrapText="1"/>
    </xf>
    <xf numFmtId="165" fontId="3" fillId="47" borderId="138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40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140" xfId="1" applyFont="1" applyFill="1" applyBorder="1" applyAlignment="1">
      <alignment vertical="center" wrapText="1"/>
    </xf>
    <xf numFmtId="0" fontId="3" fillId="0" borderId="140" xfId="1" applyFont="1" applyBorder="1" applyAlignment="1">
      <alignment vertical="center" wrapText="1"/>
    </xf>
    <xf numFmtId="2" fontId="76" fillId="49" borderId="139" xfId="1" applyNumberFormat="1" applyFont="1" applyFill="1" applyBorder="1" applyAlignment="1">
      <alignment horizontal="center" vertical="center"/>
    </xf>
    <xf numFmtId="38" fontId="3" fillId="0" borderId="139" xfId="1" applyNumberFormat="1" applyFont="1" applyBorder="1" applyAlignment="1">
      <alignment horizontal="center" vertical="center"/>
    </xf>
    <xf numFmtId="0" fontId="15" fillId="0" borderId="139" xfId="1" applyFont="1" applyFill="1" applyBorder="1" applyAlignment="1" applyProtection="1">
      <alignment horizontal="center" vertical="center"/>
      <protection locked="0"/>
    </xf>
    <xf numFmtId="38" fontId="3" fillId="0" borderId="139" xfId="1" applyNumberFormat="1" applyFont="1" applyFill="1" applyBorder="1" applyAlignment="1">
      <alignment horizontal="center" vertical="center"/>
    </xf>
    <xf numFmtId="38" fontId="54" fillId="0" borderId="139" xfId="1" applyNumberFormat="1" applyFont="1" applyFill="1" applyBorder="1" applyAlignment="1">
      <alignment horizontal="center" vertical="center"/>
    </xf>
    <xf numFmtId="38" fontId="79" fillId="0" borderId="139" xfId="1" applyNumberFormat="1" applyFont="1" applyFill="1" applyBorder="1" applyAlignment="1">
      <alignment horizontal="left" vertical="center"/>
    </xf>
    <xf numFmtId="38" fontId="45" fillId="0" borderId="142" xfId="1" applyNumberFormat="1" applyFont="1" applyFill="1" applyBorder="1" applyAlignment="1" applyProtection="1">
      <alignment horizontal="center" vertical="center"/>
      <protection locked="0"/>
    </xf>
    <xf numFmtId="38" fontId="45" fillId="0" borderId="141" xfId="1" applyNumberFormat="1" applyFont="1" applyFill="1" applyBorder="1" applyAlignment="1" applyProtection="1">
      <alignment horizontal="center" vertical="center"/>
      <protection locked="0"/>
    </xf>
    <xf numFmtId="38" fontId="3" fillId="0" borderId="141" xfId="1" applyNumberFormat="1" applyFont="1" applyFill="1" applyBorder="1" applyAlignment="1" applyProtection="1">
      <alignment horizontal="center" vertical="center"/>
      <protection locked="0"/>
    </xf>
    <xf numFmtId="0" fontId="3" fillId="0" borderId="139" xfId="1" applyFont="1" applyFill="1" applyBorder="1" applyAlignment="1">
      <alignment vertical="center" wrapText="1"/>
    </xf>
    <xf numFmtId="165" fontId="3" fillId="0" borderId="143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143" xfId="1" applyFont="1" applyFill="1" applyBorder="1" applyAlignment="1">
      <alignment vertical="center" wrapText="1"/>
    </xf>
    <xf numFmtId="0" fontId="3" fillId="0" borderId="143" xfId="1" applyFont="1" applyBorder="1" applyAlignment="1">
      <alignment vertical="center" wrapText="1"/>
    </xf>
    <xf numFmtId="0" fontId="3" fillId="0" borderId="139" xfId="1" applyFont="1" applyBorder="1" applyAlignment="1">
      <alignment vertical="center" wrapText="1"/>
    </xf>
    <xf numFmtId="2" fontId="76" fillId="49" borderId="144" xfId="1" applyNumberFormat="1" applyFont="1" applyFill="1" applyBorder="1" applyAlignment="1">
      <alignment horizontal="center" vertical="center"/>
    </xf>
    <xf numFmtId="38" fontId="3" fillId="0" borderId="144" xfId="1" applyNumberFormat="1" applyFont="1" applyFill="1" applyBorder="1" applyAlignment="1">
      <alignment horizontal="center" vertical="center"/>
    </xf>
    <xf numFmtId="0" fontId="15" fillId="0" borderId="144" xfId="1" applyFont="1" applyFill="1" applyBorder="1" applyAlignment="1" applyProtection="1">
      <alignment horizontal="center" vertical="center"/>
      <protection locked="0"/>
    </xf>
    <xf numFmtId="38" fontId="54" fillId="0" borderId="144" xfId="1" applyNumberFormat="1" applyFont="1" applyFill="1" applyBorder="1" applyAlignment="1">
      <alignment horizontal="center" vertical="center"/>
    </xf>
    <xf numFmtId="38" fontId="79" fillId="0" borderId="144" xfId="1" applyNumberFormat="1" applyFont="1" applyFill="1" applyBorder="1" applyAlignment="1">
      <alignment horizontal="left" vertical="center"/>
    </xf>
    <xf numFmtId="38" fontId="45" fillId="0" borderId="146" xfId="1" applyNumberFormat="1" applyFont="1" applyFill="1" applyBorder="1" applyAlignment="1" applyProtection="1">
      <alignment horizontal="center" vertical="center"/>
      <protection locked="0"/>
    </xf>
    <xf numFmtId="38" fontId="45" fillId="0" borderId="145" xfId="1" applyNumberFormat="1" applyFont="1" applyFill="1" applyBorder="1" applyAlignment="1" applyProtection="1">
      <alignment horizontal="center" vertical="center"/>
      <protection locked="0"/>
    </xf>
    <xf numFmtId="38" fontId="3" fillId="0" borderId="145" xfId="1" applyNumberFormat="1" applyFont="1" applyFill="1" applyBorder="1" applyAlignment="1" applyProtection="1">
      <alignment horizontal="center" vertical="center"/>
      <protection locked="0"/>
    </xf>
    <xf numFmtId="0" fontId="3" fillId="0" borderId="144" xfId="1" applyFont="1" applyBorder="1" applyAlignment="1">
      <alignment vertical="center" wrapText="1"/>
    </xf>
    <xf numFmtId="0" fontId="3" fillId="0" borderId="147" xfId="1" applyFont="1" applyBorder="1" applyAlignment="1">
      <alignment vertical="center" wrapText="1"/>
    </xf>
    <xf numFmtId="0" fontId="3" fillId="0" borderId="145" xfId="1" applyFont="1" applyBorder="1" applyAlignment="1">
      <alignment vertical="center" wrapText="1"/>
    </xf>
    <xf numFmtId="0" fontId="3" fillId="0" borderId="146" xfId="1" applyFont="1" applyBorder="1" applyAlignment="1">
      <alignment vertical="center" wrapText="1"/>
    </xf>
    <xf numFmtId="165" fontId="3" fillId="0" borderId="149" xfId="1" applyNumberFormat="1" applyFont="1" applyBorder="1" applyAlignment="1" applyProtection="1">
      <alignment horizontal="center" vertical="center" wrapText="1"/>
      <protection locked="0"/>
    </xf>
    <xf numFmtId="165" fontId="3" fillId="0" borderId="140" xfId="1" applyNumberFormat="1" applyFont="1" applyBorder="1" applyAlignment="1" applyProtection="1">
      <alignment horizontal="center" vertical="center" wrapText="1"/>
      <protection locked="0"/>
    </xf>
    <xf numFmtId="165" fontId="3" fillId="0" borderId="150" xfId="1" applyNumberFormat="1" applyFont="1" applyBorder="1" applyAlignment="1" applyProtection="1">
      <alignment horizontal="center" vertical="center" wrapText="1"/>
      <protection locked="0"/>
    </xf>
    <xf numFmtId="165" fontId="3" fillId="0" borderId="151" xfId="1" applyNumberFormat="1" applyFont="1" applyBorder="1" applyAlignment="1" applyProtection="1">
      <alignment horizontal="center" vertical="center" wrapText="1"/>
      <protection locked="0"/>
    </xf>
    <xf numFmtId="165" fontId="3" fillId="0" borderId="138" xfId="1" applyNumberFormat="1" applyFont="1" applyBorder="1" applyAlignment="1" applyProtection="1">
      <alignment horizontal="center" vertical="center" wrapText="1"/>
      <protection locked="0"/>
    </xf>
    <xf numFmtId="165" fontId="3" fillId="0" borderId="152" xfId="1" applyNumberFormat="1" applyFont="1" applyBorder="1" applyAlignment="1" applyProtection="1">
      <alignment horizontal="center" vertical="center" wrapText="1"/>
      <protection locked="0"/>
    </xf>
    <xf numFmtId="0" fontId="3" fillId="0" borderId="153" xfId="1" applyFont="1" applyBorder="1" applyAlignment="1">
      <alignment vertical="center" wrapText="1"/>
    </xf>
    <xf numFmtId="0" fontId="3" fillId="0" borderId="154" xfId="1" applyFont="1" applyBorder="1" applyAlignment="1">
      <alignment vertical="center" wrapText="1"/>
    </xf>
    <xf numFmtId="0" fontId="3" fillId="0" borderId="155" xfId="1" applyFont="1" applyBorder="1" applyAlignment="1">
      <alignment vertical="center" wrapText="1"/>
    </xf>
    <xf numFmtId="165" fontId="3" fillId="0" borderId="153" xfId="1" applyNumberFormat="1" applyFont="1" applyBorder="1" applyAlignment="1" applyProtection="1">
      <alignment horizontal="center" vertical="center" wrapText="1"/>
      <protection locked="0"/>
    </xf>
    <xf numFmtId="165" fontId="3" fillId="0" borderId="154" xfId="1" applyNumberFormat="1" applyFont="1" applyBorder="1" applyAlignment="1" applyProtection="1">
      <alignment horizontal="center" vertical="center" wrapText="1"/>
      <protection locked="0"/>
    </xf>
    <xf numFmtId="165" fontId="3" fillId="0" borderId="155" xfId="1" applyNumberFormat="1" applyFont="1" applyBorder="1" applyAlignment="1" applyProtection="1">
      <alignment horizontal="center" vertical="center" wrapText="1"/>
      <protection locked="0"/>
    </xf>
    <xf numFmtId="2" fontId="76" fillId="49" borderId="156" xfId="1" applyNumberFormat="1" applyFont="1" applyFill="1" applyBorder="1" applyAlignment="1">
      <alignment horizontal="center" vertical="center"/>
    </xf>
    <xf numFmtId="38" fontId="3" fillId="0" borderId="156" xfId="1" applyNumberFormat="1" applyFont="1" applyBorder="1" applyAlignment="1">
      <alignment horizontal="center" vertical="center"/>
    </xf>
    <xf numFmtId="0" fontId="15" fillId="0" borderId="156" xfId="1" applyFont="1" applyFill="1" applyBorder="1" applyAlignment="1" applyProtection="1">
      <alignment horizontal="center" vertical="center"/>
      <protection locked="0"/>
    </xf>
    <xf numFmtId="38" fontId="3" fillId="0" borderId="156" xfId="1" applyNumberFormat="1" applyFont="1" applyFill="1" applyBorder="1" applyAlignment="1">
      <alignment horizontal="center" vertical="center"/>
    </xf>
    <xf numFmtId="38" fontId="54" fillId="0" borderId="156" xfId="1" applyNumberFormat="1" applyFont="1" applyFill="1" applyBorder="1" applyAlignment="1">
      <alignment horizontal="center" vertical="center"/>
    </xf>
    <xf numFmtId="38" fontId="79" fillId="0" borderId="156" xfId="1" applyNumberFormat="1" applyFont="1" applyFill="1" applyBorder="1" applyAlignment="1">
      <alignment horizontal="left" vertical="center"/>
    </xf>
    <xf numFmtId="38" fontId="45" fillId="0" borderId="157" xfId="1" applyNumberFormat="1" applyFont="1" applyBorder="1" applyAlignment="1" applyProtection="1">
      <alignment horizontal="center" vertical="center"/>
      <protection locked="0"/>
    </xf>
    <xf numFmtId="38" fontId="3" fillId="0" borderId="157" xfId="1" applyNumberFormat="1" applyFont="1" applyFill="1" applyBorder="1" applyAlignment="1" applyProtection="1">
      <alignment horizontal="center" vertical="center"/>
      <protection locked="0"/>
    </xf>
    <xf numFmtId="38" fontId="45" fillId="0" borderId="158" xfId="1" applyNumberFormat="1" applyFont="1" applyFill="1" applyBorder="1" applyAlignment="1" applyProtection="1">
      <alignment horizontal="center" vertical="center"/>
      <protection locked="0"/>
    </xf>
    <xf numFmtId="0" fontId="3" fillId="0" borderId="156" xfId="1" applyFont="1" applyBorder="1" applyAlignment="1">
      <alignment vertical="center" wrapText="1"/>
    </xf>
    <xf numFmtId="165" fontId="3" fillId="0" borderId="161" xfId="1" applyNumberFormat="1" applyFont="1" applyBorder="1" applyAlignment="1" applyProtection="1">
      <alignment horizontal="center" vertical="center" wrapText="1"/>
      <protection locked="0"/>
    </xf>
    <xf numFmtId="165" fontId="3" fillId="0" borderId="162" xfId="1" applyNumberFormat="1" applyFont="1" applyBorder="1" applyAlignment="1" applyProtection="1">
      <alignment horizontal="center" vertical="center" wrapText="1"/>
      <protection locked="0"/>
    </xf>
    <xf numFmtId="0" fontId="3" fillId="0" borderId="159" xfId="1" applyFont="1" applyBorder="1" applyAlignment="1">
      <alignment vertical="center" wrapText="1"/>
    </xf>
    <xf numFmtId="0" fontId="3" fillId="0" borderId="157" xfId="1" applyFont="1" applyBorder="1" applyAlignment="1">
      <alignment vertical="center" wrapText="1"/>
    </xf>
    <xf numFmtId="0" fontId="3" fillId="0" borderId="158" xfId="1" applyFont="1" applyBorder="1" applyAlignment="1">
      <alignment vertical="center" wrapText="1"/>
    </xf>
    <xf numFmtId="38" fontId="45" fillId="0" borderId="141" xfId="1" applyNumberFormat="1" applyFont="1" applyBorder="1" applyAlignment="1" applyProtection="1">
      <alignment horizontal="center" vertical="center"/>
      <protection locked="0"/>
    </xf>
    <xf numFmtId="165" fontId="3" fillId="0" borderId="164" xfId="1" applyNumberFormat="1" applyFont="1" applyBorder="1" applyAlignment="1" applyProtection="1">
      <alignment horizontal="center" vertical="center" wrapText="1"/>
      <protection locked="0"/>
    </xf>
    <xf numFmtId="165" fontId="3" fillId="0" borderId="143" xfId="1" applyNumberFormat="1" applyFont="1" applyBorder="1" applyAlignment="1" applyProtection="1">
      <alignment horizontal="center" vertical="center" wrapText="1"/>
      <protection locked="0"/>
    </xf>
    <xf numFmtId="165" fontId="3" fillId="0" borderId="165" xfId="1" applyNumberFormat="1" applyFont="1" applyBorder="1" applyAlignment="1" applyProtection="1">
      <alignment horizontal="center" vertical="center" wrapText="1"/>
      <protection locked="0"/>
    </xf>
    <xf numFmtId="0" fontId="3" fillId="0" borderId="141" xfId="1" applyFont="1" applyBorder="1" applyAlignment="1">
      <alignment vertical="center" wrapText="1"/>
    </xf>
    <xf numFmtId="0" fontId="3" fillId="0" borderId="142" xfId="1" applyFont="1" applyBorder="1" applyAlignment="1">
      <alignment vertical="center" wrapText="1"/>
    </xf>
    <xf numFmtId="38" fontId="45" fillId="0" borderId="157" xfId="1" applyNumberFormat="1" applyFont="1" applyFill="1" applyBorder="1" applyAlignment="1" applyProtection="1">
      <alignment horizontal="center" vertical="center"/>
      <protection locked="0"/>
    </xf>
    <xf numFmtId="165" fontId="3" fillId="0" borderId="167" xfId="1" applyNumberFormat="1" applyFont="1" applyBorder="1" applyAlignment="1" applyProtection="1">
      <alignment horizontal="center" vertical="center" wrapText="1"/>
      <protection locked="0"/>
    </xf>
    <xf numFmtId="165" fontId="3" fillId="0" borderId="168" xfId="1" applyNumberFormat="1" applyFont="1" applyBorder="1" applyAlignment="1" applyProtection="1">
      <alignment horizontal="center" vertical="center" wrapText="1"/>
      <protection locked="0"/>
    </xf>
    <xf numFmtId="165" fontId="3" fillId="0" borderId="169" xfId="1" applyNumberFormat="1" applyFont="1" applyBorder="1" applyAlignment="1" applyProtection="1">
      <alignment horizontal="center" vertical="center" wrapText="1"/>
      <protection locked="0"/>
    </xf>
    <xf numFmtId="2" fontId="76" fillId="0" borderId="170" xfId="1" applyNumberFormat="1" applyFont="1" applyFill="1" applyBorder="1" applyAlignment="1">
      <alignment horizontal="center" vertical="center"/>
    </xf>
    <xf numFmtId="38" fontId="3" fillId="0" borderId="170" xfId="1" applyNumberFormat="1" applyFont="1" applyBorder="1" applyAlignment="1">
      <alignment horizontal="center" vertical="center"/>
    </xf>
    <xf numFmtId="0" fontId="15" fillId="0" borderId="170" xfId="1" applyFont="1" applyFill="1" applyBorder="1" applyAlignment="1" applyProtection="1">
      <alignment horizontal="center" vertical="center"/>
      <protection locked="0"/>
    </xf>
    <xf numFmtId="38" fontId="3" fillId="0" borderId="170" xfId="1" applyNumberFormat="1" applyFont="1" applyFill="1" applyBorder="1" applyAlignment="1">
      <alignment horizontal="center" vertical="center"/>
    </xf>
    <xf numFmtId="38" fontId="54" fillId="0" borderId="170" xfId="1" applyNumberFormat="1" applyFont="1" applyFill="1" applyBorder="1" applyAlignment="1">
      <alignment horizontal="center" vertical="center"/>
    </xf>
    <xf numFmtId="38" fontId="79" fillId="0" borderId="170" xfId="1" applyNumberFormat="1" applyFont="1" applyBorder="1" applyAlignment="1">
      <alignment horizontal="left" vertical="center"/>
    </xf>
    <xf numFmtId="38" fontId="45" fillId="0" borderId="172" xfId="1" applyNumberFormat="1" applyFont="1" applyBorder="1" applyAlignment="1" applyProtection="1">
      <alignment horizontal="center" vertical="center"/>
      <protection locked="0"/>
    </xf>
    <xf numFmtId="38" fontId="45" fillId="0" borderId="171" xfId="1" applyNumberFormat="1" applyFont="1" applyBorder="1" applyAlignment="1" applyProtection="1">
      <alignment horizontal="center" vertical="center"/>
      <protection locked="0"/>
    </xf>
    <xf numFmtId="38" fontId="3" fillId="0" borderId="171" xfId="1" applyNumberFormat="1" applyFont="1" applyFill="1" applyBorder="1" applyAlignment="1" applyProtection="1">
      <alignment horizontal="center" vertical="center"/>
      <protection locked="0"/>
    </xf>
    <xf numFmtId="38" fontId="45" fillId="0" borderId="172" xfId="1" applyNumberFormat="1" applyFont="1" applyFill="1" applyBorder="1" applyAlignment="1" applyProtection="1">
      <alignment horizontal="center" vertical="center"/>
      <protection locked="0"/>
    </xf>
    <xf numFmtId="0" fontId="3" fillId="0" borderId="170" xfId="1" applyFont="1" applyBorder="1" applyAlignment="1">
      <alignment vertical="center" wrapText="1"/>
    </xf>
    <xf numFmtId="165" fontId="3" fillId="0" borderId="174" xfId="1" applyNumberFormat="1" applyFont="1" applyBorder="1" applyAlignment="1" applyProtection="1">
      <alignment horizontal="center" vertical="center" wrapText="1"/>
      <protection locked="0"/>
    </xf>
    <xf numFmtId="165" fontId="3" fillId="0" borderId="175" xfId="1" applyNumberFormat="1" applyFont="1" applyBorder="1" applyAlignment="1" applyProtection="1">
      <alignment horizontal="center" vertical="center" wrapText="1"/>
      <protection locked="0"/>
    </xf>
    <xf numFmtId="165" fontId="3" fillId="0" borderId="176" xfId="1" applyNumberFormat="1" applyFont="1" applyBorder="1" applyAlignment="1" applyProtection="1">
      <alignment horizontal="center" vertical="center" wrapText="1"/>
      <protection locked="0"/>
    </xf>
    <xf numFmtId="0" fontId="3" fillId="0" borderId="173" xfId="1" applyFont="1" applyBorder="1" applyAlignment="1">
      <alignment vertical="center" wrapText="1"/>
    </xf>
    <xf numFmtId="0" fontId="3" fillId="0" borderId="171" xfId="1" applyFont="1" applyBorder="1" applyAlignment="1">
      <alignment vertical="center" wrapText="1"/>
    </xf>
    <xf numFmtId="0" fontId="3" fillId="0" borderId="172" xfId="1" applyFont="1" applyBorder="1" applyAlignment="1">
      <alignment vertical="center" wrapText="1"/>
    </xf>
    <xf numFmtId="2" fontId="76" fillId="0" borderId="144" xfId="1" applyNumberFormat="1" applyFont="1" applyFill="1" applyBorder="1" applyAlignment="1">
      <alignment horizontal="center" vertical="center"/>
    </xf>
    <xf numFmtId="38" fontId="3" fillId="0" borderId="144" xfId="1" applyNumberFormat="1" applyFont="1" applyBorder="1" applyAlignment="1">
      <alignment horizontal="center" vertical="center"/>
    </xf>
    <xf numFmtId="38" fontId="79" fillId="0" borderId="144" xfId="1" applyNumberFormat="1" applyFont="1" applyBorder="1" applyAlignment="1">
      <alignment horizontal="left" vertical="center"/>
    </xf>
    <xf numFmtId="38" fontId="45" fillId="0" borderId="146" xfId="1" applyNumberFormat="1" applyFont="1" applyBorder="1" applyAlignment="1" applyProtection="1">
      <alignment horizontal="center" vertical="center"/>
      <protection locked="0"/>
    </xf>
    <xf numFmtId="38" fontId="45" fillId="0" borderId="145" xfId="1" applyNumberFormat="1" applyFont="1" applyBorder="1" applyAlignment="1" applyProtection="1">
      <alignment horizontal="center" vertical="center"/>
      <protection locked="0"/>
    </xf>
    <xf numFmtId="165" fontId="3" fillId="0" borderId="178" xfId="1" applyNumberFormat="1" applyFont="1" applyBorder="1" applyAlignment="1" applyProtection="1">
      <alignment horizontal="center" vertical="center" wrapText="1"/>
      <protection locked="0"/>
    </xf>
    <xf numFmtId="165" fontId="3" fillId="0" borderId="179" xfId="1" applyNumberFormat="1" applyFont="1" applyBorder="1" applyAlignment="1" applyProtection="1">
      <alignment horizontal="center" vertical="center" wrapText="1"/>
      <protection locked="0"/>
    </xf>
    <xf numFmtId="165" fontId="3" fillId="0" borderId="180" xfId="1" applyNumberFormat="1" applyFont="1" applyBorder="1" applyAlignment="1" applyProtection="1">
      <alignment horizontal="center" vertical="center" wrapText="1"/>
      <protection locked="0"/>
    </xf>
    <xf numFmtId="0" fontId="3" fillId="34" borderId="136" xfId="1" applyNumberFormat="1" applyFont="1" applyFill="1" applyBorder="1" applyAlignment="1">
      <alignment horizontal="center" vertical="center" wrapText="1"/>
    </xf>
    <xf numFmtId="0" fontId="3" fillId="34" borderId="136" xfId="1" applyFont="1" applyFill="1" applyBorder="1" applyAlignment="1">
      <alignment horizontal="center" vertical="center" wrapText="1"/>
    </xf>
    <xf numFmtId="165" fontId="3" fillId="34" borderId="136" xfId="1" applyNumberFormat="1" applyFont="1" applyFill="1" applyBorder="1" applyAlignment="1" applyProtection="1">
      <alignment horizontal="center" vertical="center" wrapText="1"/>
      <protection locked="0"/>
    </xf>
    <xf numFmtId="165" fontId="54" fillId="34" borderId="136" xfId="1" applyNumberFormat="1" applyFont="1" applyFill="1" applyBorder="1" applyAlignment="1" applyProtection="1">
      <alignment horizontal="center" vertical="center" wrapText="1"/>
      <protection locked="0"/>
    </xf>
    <xf numFmtId="165" fontId="3" fillId="34" borderId="148" xfId="1" applyNumberFormat="1" applyFont="1" applyFill="1" applyBorder="1" applyAlignment="1" applyProtection="1">
      <alignment horizontal="center" vertical="center" wrapText="1"/>
      <protection locked="0"/>
    </xf>
    <xf numFmtId="165" fontId="3" fillId="34" borderId="163" xfId="1" applyNumberFormat="1" applyFont="1" applyFill="1" applyBorder="1" applyAlignment="1" applyProtection="1">
      <alignment horizontal="center" vertical="center" wrapText="1"/>
      <protection locked="0"/>
    </xf>
    <xf numFmtId="165" fontId="3" fillId="34" borderId="177" xfId="1" applyNumberFormat="1" applyFont="1" applyFill="1" applyBorder="1" applyAlignment="1" applyProtection="1">
      <alignment horizontal="center" vertical="center" wrapText="1"/>
      <protection locked="0"/>
    </xf>
    <xf numFmtId="165" fontId="3" fillId="34" borderId="166" xfId="1" applyNumberFormat="1" applyFont="1" applyFill="1" applyBorder="1" applyAlignment="1" applyProtection="1">
      <alignment horizontal="center" vertical="center" wrapText="1"/>
      <protection locked="0"/>
    </xf>
    <xf numFmtId="0" fontId="3" fillId="34" borderId="136" xfId="1" applyFont="1" applyFill="1" applyBorder="1" applyAlignment="1">
      <alignment vertical="center" wrapText="1"/>
    </xf>
    <xf numFmtId="165" fontId="2" fillId="34" borderId="136" xfId="1" applyNumberFormat="1" applyFont="1" applyFill="1" applyBorder="1" applyAlignment="1" applyProtection="1">
      <alignment horizontal="center" vertical="center" wrapText="1"/>
      <protection locked="0"/>
    </xf>
    <xf numFmtId="173" fontId="3" fillId="34" borderId="136" xfId="1" applyNumberFormat="1" applyFont="1" applyFill="1" applyBorder="1" applyAlignment="1">
      <alignment horizontal="center" vertical="center" textRotation="180" wrapText="1"/>
    </xf>
    <xf numFmtId="165" fontId="3" fillId="0" borderId="181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82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182" xfId="1" applyFont="1" applyFill="1" applyBorder="1" applyAlignment="1">
      <alignment vertical="center" wrapText="1"/>
    </xf>
    <xf numFmtId="0" fontId="3" fillId="0" borderId="182" xfId="1" applyFont="1" applyBorder="1" applyAlignment="1">
      <alignment vertical="center" wrapText="1"/>
    </xf>
    <xf numFmtId="0" fontId="3" fillId="0" borderId="183" xfId="1" applyFont="1" applyBorder="1" applyAlignment="1">
      <alignment vertical="center" wrapText="1"/>
    </xf>
    <xf numFmtId="165" fontId="3" fillId="0" borderId="184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85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185" xfId="1" applyFont="1" applyFill="1" applyBorder="1" applyAlignment="1">
      <alignment vertical="center" wrapText="1"/>
    </xf>
    <xf numFmtId="0" fontId="3" fillId="0" borderId="185" xfId="1" applyFont="1" applyBorder="1" applyAlignment="1">
      <alignment vertical="center" wrapText="1"/>
    </xf>
    <xf numFmtId="0" fontId="3" fillId="0" borderId="186" xfId="1" applyFont="1" applyBorder="1" applyAlignment="1">
      <alignment vertical="center" wrapText="1"/>
    </xf>
    <xf numFmtId="165" fontId="3" fillId="0" borderId="187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88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188" xfId="1" applyFont="1" applyFill="1" applyBorder="1" applyAlignment="1">
      <alignment vertical="center" wrapText="1"/>
    </xf>
    <xf numFmtId="0" fontId="3" fillId="0" borderId="188" xfId="1" applyFont="1" applyBorder="1" applyAlignment="1">
      <alignment vertical="center" wrapText="1"/>
    </xf>
    <xf numFmtId="0" fontId="3" fillId="0" borderId="189" xfId="1" applyFont="1" applyBorder="1" applyAlignment="1">
      <alignment vertical="center" wrapText="1"/>
    </xf>
    <xf numFmtId="0" fontId="76" fillId="49" borderId="0" xfId="1" applyNumberFormat="1" applyFont="1" applyFill="1" applyBorder="1" applyAlignment="1">
      <alignment horizontal="center" vertical="center"/>
    </xf>
    <xf numFmtId="0" fontId="3" fillId="0" borderId="0" xfId="1" applyNumberFormat="1" applyFont="1" applyBorder="1" applyAlignment="1">
      <alignment horizontal="center" vertical="center"/>
    </xf>
    <xf numFmtId="0" fontId="15" fillId="0" borderId="0" xfId="1" applyNumberFormat="1" applyFont="1" applyBorder="1" applyAlignment="1" applyProtection="1">
      <alignment horizontal="center" vertical="center"/>
      <protection locked="0"/>
    </xf>
    <xf numFmtId="0" fontId="3" fillId="0" borderId="0" xfId="1" applyNumberFormat="1" applyFont="1" applyFill="1" applyBorder="1" applyAlignment="1">
      <alignment horizontal="center" vertical="center"/>
    </xf>
    <xf numFmtId="0" fontId="54" fillId="0" borderId="0" xfId="1" applyNumberFormat="1" applyFont="1" applyFill="1" applyBorder="1" applyAlignment="1">
      <alignment horizontal="center" vertical="center"/>
    </xf>
    <xf numFmtId="0" fontId="79" fillId="0" borderId="0" xfId="1" applyNumberFormat="1" applyFont="1" applyBorder="1" applyAlignment="1">
      <alignment horizontal="left" vertical="center"/>
    </xf>
    <xf numFmtId="0" fontId="45" fillId="0" borderId="31" xfId="1" applyNumberFormat="1" applyFont="1" applyBorder="1" applyAlignment="1" applyProtection="1">
      <alignment horizontal="center" vertical="center"/>
      <protection locked="0"/>
    </xf>
    <xf numFmtId="0" fontId="45" fillId="0" borderId="19" xfId="1" applyNumberFormat="1" applyFont="1" applyBorder="1" applyAlignment="1" applyProtection="1">
      <alignment horizontal="center" vertical="center"/>
      <protection locked="0"/>
    </xf>
    <xf numFmtId="0" fontId="3" fillId="0" borderId="0" xfId="1" applyNumberFormat="1" applyFont="1" applyBorder="1" applyAlignment="1">
      <alignment vertical="center" wrapText="1"/>
    </xf>
    <xf numFmtId="0" fontId="3" fillId="0" borderId="0" xfId="1" applyNumberFormat="1" applyFont="1" applyBorder="1" applyAlignment="1" applyProtection="1">
      <alignment horizontal="center" vertical="center" wrapText="1"/>
      <protection locked="0"/>
    </xf>
    <xf numFmtId="0" fontId="3" fillId="34" borderId="136" xfId="1" applyNumberFormat="1" applyFont="1" applyFill="1" applyBorder="1" applyAlignment="1" applyProtection="1">
      <alignment horizontal="center" vertical="center" wrapText="1"/>
      <protection locked="0"/>
    </xf>
    <xf numFmtId="0" fontId="3" fillId="44" borderId="0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135" xfId="1" applyNumberFormat="1" applyFont="1" applyBorder="1" applyAlignment="1">
      <alignment vertical="center" wrapText="1"/>
    </xf>
    <xf numFmtId="0" fontId="3" fillId="0" borderId="19" xfId="1" applyNumberFormat="1" applyFont="1" applyBorder="1" applyAlignment="1">
      <alignment vertical="center" wrapText="1"/>
    </xf>
    <xf numFmtId="0" fontId="3" fillId="0" borderId="31" xfId="1" applyNumberFormat="1" applyFont="1" applyBorder="1" applyAlignment="1">
      <alignment vertical="center" wrapText="1"/>
    </xf>
    <xf numFmtId="165" fontId="3" fillId="51" borderId="185" xfId="1" applyNumberFormat="1" applyFont="1" applyFill="1" applyBorder="1" applyAlignment="1" applyProtection="1">
      <alignment horizontal="center" vertical="center" wrapText="1"/>
      <protection locked="0"/>
    </xf>
    <xf numFmtId="0" fontId="49" fillId="0" borderId="44" xfId="0" applyFont="1" applyBorder="1"/>
    <xf numFmtId="37" fontId="49" fillId="0" borderId="22" xfId="0" applyNumberFormat="1" applyFont="1" applyBorder="1"/>
    <xf numFmtId="0" fontId="3" fillId="43" borderId="0" xfId="1" applyFont="1" applyFill="1" applyBorder="1" applyAlignment="1">
      <alignment vertical="center" wrapText="1"/>
    </xf>
    <xf numFmtId="165" fontId="3" fillId="0" borderId="149" xfId="1" applyNumberFormat="1" applyFont="1" applyFill="1" applyBorder="1" applyAlignment="1" applyProtection="1">
      <alignment horizontal="center" vertical="center" wrapText="1"/>
      <protection locked="0"/>
    </xf>
    <xf numFmtId="165" fontId="3" fillId="43" borderId="140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50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51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52" xfId="1" applyNumberFormat="1" applyFont="1" applyFill="1" applyBorder="1" applyAlignment="1" applyProtection="1">
      <alignment horizontal="center" vertical="center" wrapText="1"/>
      <protection locked="0"/>
    </xf>
    <xf numFmtId="165" fontId="3" fillId="43" borderId="138" xfId="1" applyNumberFormat="1" applyFont="1" applyFill="1" applyBorder="1" applyAlignment="1" applyProtection="1">
      <alignment horizontal="center" vertical="center" wrapText="1"/>
      <protection locked="0"/>
    </xf>
    <xf numFmtId="165" fontId="3" fillId="43" borderId="152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53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54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55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90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91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92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84" xfId="1" applyNumberFormat="1" applyFont="1" applyBorder="1" applyAlignment="1" applyProtection="1">
      <alignment horizontal="center" vertical="center" wrapText="1"/>
      <protection locked="0"/>
    </xf>
    <xf numFmtId="165" fontId="3" fillId="0" borderId="185" xfId="1" applyNumberFormat="1" applyFont="1" applyBorder="1" applyAlignment="1" applyProtection="1">
      <alignment horizontal="center" vertical="center" wrapText="1"/>
      <protection locked="0"/>
    </xf>
    <xf numFmtId="165" fontId="3" fillId="0" borderId="191" xfId="1" applyNumberFormat="1" applyFont="1" applyBorder="1" applyAlignment="1" applyProtection="1">
      <alignment horizontal="center" vertical="center" wrapText="1"/>
      <protection locked="0"/>
    </xf>
    <xf numFmtId="165" fontId="3" fillId="43" borderId="182" xfId="1" applyNumberFormat="1" applyFont="1" applyFill="1" applyBorder="1" applyAlignment="1" applyProtection="1">
      <alignment horizontal="center" vertical="center" wrapText="1"/>
      <protection locked="0"/>
    </xf>
    <xf numFmtId="165" fontId="3" fillId="43" borderId="190" xfId="1" applyNumberFormat="1" applyFont="1" applyFill="1" applyBorder="1" applyAlignment="1" applyProtection="1">
      <alignment horizontal="center" vertical="center" wrapText="1"/>
      <protection locked="0"/>
    </xf>
    <xf numFmtId="0" fontId="3" fillId="44" borderId="0" xfId="1" applyFont="1" applyFill="1" applyBorder="1" applyAlignment="1">
      <alignment vertical="center" wrapText="1"/>
    </xf>
    <xf numFmtId="0" fontId="3" fillId="0" borderId="181" xfId="1" applyFont="1" applyFill="1" applyBorder="1" applyAlignment="1">
      <alignment vertical="center" wrapText="1"/>
    </xf>
    <xf numFmtId="0" fontId="3" fillId="0" borderId="184" xfId="1" applyFont="1" applyFill="1" applyBorder="1" applyAlignment="1">
      <alignment vertical="center" wrapText="1"/>
    </xf>
    <xf numFmtId="0" fontId="3" fillId="0" borderId="187" xfId="1" applyFont="1" applyFill="1" applyBorder="1" applyAlignment="1">
      <alignment vertical="center" wrapText="1"/>
    </xf>
    <xf numFmtId="0" fontId="3" fillId="0" borderId="151" xfId="1" applyFont="1" applyFill="1" applyBorder="1" applyAlignment="1">
      <alignment vertical="center" wrapText="1"/>
    </xf>
    <xf numFmtId="0" fontId="3" fillId="0" borderId="164" xfId="1" applyFont="1" applyFill="1" applyBorder="1" applyAlignment="1">
      <alignment vertical="center" wrapText="1"/>
    </xf>
    <xf numFmtId="0" fontId="3" fillId="0" borderId="149" xfId="1" applyFont="1" applyFill="1" applyBorder="1" applyAlignment="1">
      <alignment vertical="center" wrapText="1"/>
    </xf>
    <xf numFmtId="0" fontId="76" fillId="0" borderId="135" xfId="1" applyFont="1" applyFill="1" applyBorder="1" applyAlignment="1">
      <alignment vertical="center" wrapText="1"/>
    </xf>
    <xf numFmtId="0" fontId="3" fillId="0" borderId="135" xfId="1" applyNumberFormat="1" applyFont="1" applyBorder="1" applyAlignment="1" applyProtection="1">
      <alignment horizontal="center" vertical="center" wrapText="1"/>
      <protection locked="0"/>
    </xf>
    <xf numFmtId="165" fontId="3" fillId="49" borderId="135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65" xfId="1" applyNumberFormat="1" applyFont="1" applyFill="1" applyBorder="1" applyAlignment="1" applyProtection="1">
      <alignment horizontal="center" vertical="center" wrapText="1"/>
      <protection locked="0"/>
    </xf>
    <xf numFmtId="165" fontId="2" fillId="31" borderId="135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135" xfId="1" applyNumberFormat="1" applyFont="1" applyFill="1" applyBorder="1" applyAlignment="1" applyProtection="1">
      <alignment horizontal="center" vertical="center" wrapText="1"/>
      <protection locked="0"/>
    </xf>
    <xf numFmtId="173" fontId="3" fillId="0" borderId="135" xfId="1" applyNumberFormat="1" applyFont="1" applyFill="1" applyBorder="1" applyAlignment="1">
      <alignment horizontal="center" vertical="center" textRotation="180" wrapText="1"/>
    </xf>
    <xf numFmtId="0" fontId="49" fillId="23" borderId="0" xfId="0" applyFont="1" applyFill="1" applyAlignment="1">
      <alignment horizontal="center"/>
    </xf>
    <xf numFmtId="0" fontId="49" fillId="23" borderId="35" xfId="0" applyFont="1" applyFill="1" applyBorder="1" applyAlignment="1">
      <alignment horizontal="center"/>
    </xf>
    <xf numFmtId="0" fontId="49" fillId="23" borderId="43" xfId="0" applyFont="1" applyFill="1" applyBorder="1"/>
    <xf numFmtId="0" fontId="49" fillId="23" borderId="21" xfId="0" applyFont="1" applyFill="1" applyBorder="1" applyAlignment="1">
      <alignment horizontal="center"/>
    </xf>
    <xf numFmtId="0" fontId="49" fillId="23" borderId="32" xfId="0" applyFont="1" applyFill="1" applyBorder="1" applyAlignment="1">
      <alignment horizontal="center"/>
    </xf>
    <xf numFmtId="0" fontId="49" fillId="23" borderId="116" xfId="0" applyFont="1" applyFill="1" applyBorder="1" applyAlignment="1">
      <alignment horizontal="center"/>
    </xf>
    <xf numFmtId="0" fontId="49" fillId="23" borderId="45" xfId="0" applyFont="1" applyFill="1" applyBorder="1" applyAlignment="1">
      <alignment horizontal="center"/>
    </xf>
    <xf numFmtId="0" fontId="49" fillId="23" borderId="39" xfId="0" applyFont="1" applyFill="1" applyBorder="1" applyAlignment="1">
      <alignment horizontal="center"/>
    </xf>
    <xf numFmtId="0" fontId="49" fillId="23" borderId="43" xfId="0" applyFont="1" applyFill="1" applyBorder="1" applyAlignment="1">
      <alignment horizontal="center"/>
    </xf>
    <xf numFmtId="167" fontId="46" fillId="8" borderId="21" xfId="0" applyNumberFormat="1" applyFont="1" applyFill="1" applyBorder="1"/>
    <xf numFmtId="167" fontId="46" fillId="8" borderId="49" xfId="0" applyNumberFormat="1" applyFont="1" applyFill="1" applyBorder="1"/>
    <xf numFmtId="0" fontId="49" fillId="23" borderId="23" xfId="0" applyFont="1" applyFill="1" applyBorder="1" applyAlignment="1">
      <alignment horizontal="center"/>
    </xf>
    <xf numFmtId="0" fontId="49" fillId="23" borderId="56" xfId="0" applyFont="1" applyFill="1" applyBorder="1" applyAlignment="1">
      <alignment horizontal="center"/>
    </xf>
    <xf numFmtId="0" fontId="49" fillId="23" borderId="44" xfId="0" applyFont="1" applyFill="1" applyBorder="1" applyAlignment="1">
      <alignment horizontal="center"/>
    </xf>
    <xf numFmtId="0" fontId="49" fillId="23" borderId="57" xfId="0" applyFont="1" applyFill="1" applyBorder="1" applyAlignment="1">
      <alignment horizontal="center"/>
    </xf>
    <xf numFmtId="0" fontId="49" fillId="23" borderId="53" xfId="0" applyFont="1" applyFill="1" applyBorder="1" applyAlignment="1">
      <alignment horizontal="center"/>
    </xf>
    <xf numFmtId="0" fontId="49" fillId="0" borderId="32" xfId="0" applyFont="1" applyBorder="1" applyAlignment="1">
      <alignment horizontal="center"/>
    </xf>
    <xf numFmtId="0" fontId="49" fillId="0" borderId="61" xfId="0" applyFont="1" applyBorder="1" applyAlignment="1">
      <alignment horizontal="center"/>
    </xf>
    <xf numFmtId="0" fontId="49" fillId="0" borderId="23" xfId="0" applyFont="1" applyBorder="1" applyAlignment="1">
      <alignment horizontal="center"/>
    </xf>
    <xf numFmtId="0" fontId="49" fillId="0" borderId="56" xfId="0" applyFont="1" applyBorder="1" applyAlignment="1">
      <alignment horizontal="center"/>
    </xf>
    <xf numFmtId="0" fontId="49" fillId="23" borderId="126" xfId="0" applyFont="1" applyFill="1" applyBorder="1" applyAlignment="1">
      <alignment horizontal="center"/>
    </xf>
    <xf numFmtId="0" fontId="49" fillId="23" borderId="64" xfId="0" applyFont="1" applyFill="1" applyBorder="1" applyAlignment="1">
      <alignment horizontal="center"/>
    </xf>
    <xf numFmtId="0" fontId="49" fillId="23" borderId="49" xfId="0" applyFont="1" applyFill="1" applyBorder="1" applyAlignment="1">
      <alignment horizontal="center"/>
    </xf>
    <xf numFmtId="0" fontId="49" fillId="0" borderId="116" xfId="0" applyFont="1" applyBorder="1" applyAlignment="1">
      <alignment horizontal="center"/>
    </xf>
    <xf numFmtId="0" fontId="49" fillId="0" borderId="45" xfId="0" applyFont="1" applyBorder="1" applyAlignment="1">
      <alignment horizontal="center"/>
    </xf>
    <xf numFmtId="0" fontId="49" fillId="0" borderId="49" xfId="0" applyFont="1" applyBorder="1" applyAlignment="1">
      <alignment horizontal="center"/>
    </xf>
    <xf numFmtId="0" fontId="49" fillId="0" borderId="43" xfId="0" applyFont="1" applyBorder="1" applyAlignment="1">
      <alignment horizontal="center"/>
    </xf>
    <xf numFmtId="0" fontId="49" fillId="0" borderId="21" xfId="0" applyFont="1" applyBorder="1" applyAlignment="1">
      <alignment horizontal="center"/>
    </xf>
    <xf numFmtId="0" fontId="49" fillId="23" borderId="97" xfId="0" applyFont="1" applyFill="1" applyBorder="1" applyAlignment="1">
      <alignment horizontal="center"/>
    </xf>
    <xf numFmtId="0" fontId="49" fillId="23" borderId="54" xfId="0" applyFont="1" applyFill="1" applyBorder="1" applyAlignment="1">
      <alignment horizontal="center"/>
    </xf>
    <xf numFmtId="0" fontId="49" fillId="23" borderId="124" xfId="0" applyFont="1" applyFill="1" applyBorder="1" applyAlignment="1">
      <alignment horizontal="center"/>
    </xf>
    <xf numFmtId="0" fontId="49" fillId="8" borderId="124" xfId="0" applyFont="1" applyFill="1" applyBorder="1" applyAlignment="1">
      <alignment horizontal="center" vertical="center"/>
    </xf>
    <xf numFmtId="0" fontId="49" fillId="8" borderId="35" xfId="0" applyFont="1" applyFill="1" applyBorder="1" applyAlignment="1">
      <alignment horizontal="center" vertical="center"/>
    </xf>
    <xf numFmtId="0" fontId="49" fillId="23" borderId="65" xfId="0" applyFont="1" applyFill="1" applyBorder="1" applyAlignment="1">
      <alignment horizontal="center"/>
    </xf>
    <xf numFmtId="0" fontId="49" fillId="23" borderId="108" xfId="0" applyFont="1" applyFill="1" applyBorder="1" applyAlignment="1">
      <alignment horizontal="center"/>
    </xf>
    <xf numFmtId="0" fontId="49" fillId="0" borderId="57" xfId="0" applyFont="1" applyBorder="1" applyAlignment="1">
      <alignment horizontal="center"/>
    </xf>
    <xf numFmtId="0" fontId="49" fillId="28" borderId="124" xfId="0" applyFont="1" applyFill="1" applyBorder="1" applyAlignment="1">
      <alignment horizontal="center" vertical="center"/>
    </xf>
    <xf numFmtId="0" fontId="49" fillId="28" borderId="35" xfId="0" applyFont="1" applyFill="1" applyBorder="1" applyAlignment="1">
      <alignment horizontal="center" vertical="center"/>
    </xf>
    <xf numFmtId="0" fontId="49" fillId="23" borderId="67" xfId="0" quotePrefix="1" applyFont="1" applyFill="1" applyBorder="1" applyAlignment="1">
      <alignment horizontal="center"/>
    </xf>
    <xf numFmtId="0" fontId="49" fillId="23" borderId="46" xfId="0" quotePrefix="1" applyFont="1" applyFill="1" applyBorder="1" applyAlignment="1">
      <alignment horizontal="center"/>
    </xf>
    <xf numFmtId="0" fontId="49" fillId="23" borderId="45" xfId="0" quotePrefix="1" applyFont="1" applyFill="1" applyBorder="1" applyAlignment="1">
      <alignment horizontal="center"/>
    </xf>
    <xf numFmtId="0" fontId="49" fillId="23" borderId="46" xfId="0" applyFont="1" applyFill="1" applyBorder="1" applyAlignment="1">
      <alignment horizontal="center"/>
    </xf>
    <xf numFmtId="0" fontId="49" fillId="23" borderId="123" xfId="0" applyFont="1" applyFill="1" applyBorder="1" applyAlignment="1">
      <alignment horizontal="center"/>
    </xf>
    <xf numFmtId="0" fontId="49" fillId="23" borderId="37" xfId="0" applyFont="1" applyFill="1" applyBorder="1" applyAlignment="1">
      <alignment horizontal="center"/>
    </xf>
    <xf numFmtId="0" fontId="49" fillId="0" borderId="124" xfId="0" applyFont="1" applyBorder="1" applyAlignment="1">
      <alignment horizontal="center"/>
    </xf>
    <xf numFmtId="0" fontId="49" fillId="23" borderId="60" xfId="0" applyFont="1" applyFill="1" applyBorder="1" applyAlignment="1">
      <alignment horizontal="center"/>
    </xf>
    <xf numFmtId="0" fontId="49" fillId="23" borderId="73" xfId="0" applyFont="1" applyFill="1" applyBorder="1" applyAlignment="1">
      <alignment horizontal="center"/>
    </xf>
    <xf numFmtId="0" fontId="49" fillId="23" borderId="63" xfId="0" applyFont="1" applyFill="1" applyBorder="1" applyAlignment="1">
      <alignment horizontal="center"/>
    </xf>
    <xf numFmtId="0" fontId="49" fillId="28" borderId="0" xfId="0" applyFont="1" applyFill="1" applyAlignment="1">
      <alignment horizontal="center" vertical="center"/>
    </xf>
    <xf numFmtId="0" fontId="49" fillId="0" borderId="21" xfId="0" quotePrefix="1" applyFont="1" applyBorder="1" applyAlignment="1">
      <alignment horizontal="center"/>
    </xf>
    <xf numFmtId="0" fontId="49" fillId="0" borderId="32" xfId="0" quotePrefix="1" applyFont="1" applyBorder="1" applyAlignment="1">
      <alignment horizontal="center"/>
    </xf>
    <xf numFmtId="0" fontId="49" fillId="0" borderId="49" xfId="0" quotePrefix="1" applyFont="1" applyBorder="1" applyAlignment="1">
      <alignment horizontal="center"/>
    </xf>
    <xf numFmtId="0" fontId="49" fillId="0" borderId="37" xfId="0" quotePrefix="1" applyFont="1" applyBorder="1" applyAlignment="1">
      <alignment horizontal="center"/>
    </xf>
    <xf numFmtId="0" fontId="49" fillId="0" borderId="0" xfId="0" quotePrefix="1" applyFont="1" applyAlignment="1">
      <alignment horizontal="center"/>
    </xf>
    <xf numFmtId="0" fontId="49" fillId="0" borderId="124" xfId="0" quotePrefix="1" applyFont="1" applyBorder="1" applyAlignment="1">
      <alignment horizontal="center"/>
    </xf>
    <xf numFmtId="0" fontId="49" fillId="0" borderId="35" xfId="0" quotePrefix="1" applyFont="1" applyBorder="1" applyAlignment="1">
      <alignment horizontal="center"/>
    </xf>
    <xf numFmtId="0" fontId="49" fillId="0" borderId="119" xfId="0" quotePrefix="1" applyFont="1" applyBorder="1" applyAlignment="1">
      <alignment horizontal="center"/>
    </xf>
    <xf numFmtId="0" fontId="49" fillId="0" borderId="116" xfId="0" quotePrefix="1" applyFont="1" applyBorder="1" applyAlignment="1">
      <alignment horizontal="center"/>
    </xf>
    <xf numFmtId="0" fontId="49" fillId="0" borderId="45" xfId="0" quotePrefix="1" applyFont="1" applyBorder="1" applyAlignment="1">
      <alignment horizontal="center"/>
    </xf>
    <xf numFmtId="0" fontId="49" fillId="0" borderId="43" xfId="0" quotePrefix="1" applyFont="1" applyBorder="1" applyAlignment="1">
      <alignment horizontal="center"/>
    </xf>
    <xf numFmtId="2" fontId="49" fillId="0" borderId="33" xfId="0" quotePrefix="1" applyNumberFormat="1" applyFont="1" applyBorder="1" applyAlignment="1">
      <alignment horizontal="center"/>
    </xf>
    <xf numFmtId="2" fontId="49" fillId="0" borderId="0" xfId="0" quotePrefix="1" applyNumberFormat="1" applyFont="1" applyAlignment="1">
      <alignment horizontal="center"/>
    </xf>
    <xf numFmtId="0" fontId="49" fillId="0" borderId="56" xfId="0" quotePrefix="1" applyFont="1" applyBorder="1" applyAlignment="1">
      <alignment horizontal="center"/>
    </xf>
    <xf numFmtId="0" fontId="49" fillId="0" borderId="23" xfId="0" quotePrefix="1" applyFont="1" applyBorder="1" applyAlignment="1">
      <alignment horizontal="center"/>
    </xf>
    <xf numFmtId="0" fontId="49" fillId="0" borderId="47" xfId="0" quotePrefix="1" applyFont="1" applyBorder="1" applyAlignment="1">
      <alignment horizontal="center"/>
    </xf>
    <xf numFmtId="0" fontId="49" fillId="28" borderId="37" xfId="0" applyFont="1" applyFill="1" applyBorder="1" applyAlignment="1">
      <alignment horizontal="center" vertical="center"/>
    </xf>
    <xf numFmtId="0" fontId="49" fillId="0" borderId="35" xfId="0" applyFont="1" applyBorder="1" applyAlignment="1">
      <alignment horizontal="center"/>
    </xf>
    <xf numFmtId="0" fontId="49" fillId="26" borderId="60" xfId="0" applyFont="1" applyFill="1" applyBorder="1" applyAlignment="1">
      <alignment horizontal="center"/>
    </xf>
    <xf numFmtId="0" fontId="49" fillId="23" borderId="35" xfId="0" quotePrefix="1" applyFont="1" applyFill="1" applyBorder="1" applyAlignment="1">
      <alignment horizontal="center"/>
    </xf>
    <xf numFmtId="0" fontId="49" fillId="23" borderId="0" xfId="0" quotePrefix="1" applyFont="1" applyFill="1" applyAlignment="1">
      <alignment horizontal="center"/>
    </xf>
    <xf numFmtId="0" fontId="49" fillId="23" borderId="21" xfId="0" quotePrefix="1" applyFont="1" applyFill="1" applyBorder="1" applyAlignment="1">
      <alignment horizontal="center"/>
    </xf>
    <xf numFmtId="0" fontId="49" fillId="23" borderId="32" xfId="0" quotePrefix="1" applyFont="1" applyFill="1" applyBorder="1" applyAlignment="1">
      <alignment horizontal="center"/>
    </xf>
    <xf numFmtId="2" fontId="49" fillId="23" borderId="21" xfId="0" quotePrefix="1" applyNumberFormat="1" applyFont="1" applyFill="1" applyBorder="1" applyAlignment="1">
      <alignment horizontal="center"/>
    </xf>
    <xf numFmtId="2" fontId="49" fillId="23" borderId="49" xfId="0" quotePrefix="1" applyNumberFormat="1" applyFont="1" applyFill="1" applyBorder="1" applyAlignment="1">
      <alignment horizontal="center"/>
    </xf>
    <xf numFmtId="0" fontId="49" fillId="23" borderId="49" xfId="0" quotePrefix="1" applyFont="1" applyFill="1" applyBorder="1" applyAlignment="1">
      <alignment horizontal="center"/>
    </xf>
    <xf numFmtId="0" fontId="49" fillId="23" borderId="124" xfId="0" quotePrefix="1" applyFont="1" applyFill="1" applyBorder="1" applyAlignment="1">
      <alignment horizontal="center"/>
    </xf>
    <xf numFmtId="0" fontId="49" fillId="23" borderId="40" xfId="0" quotePrefix="1" applyFont="1" applyFill="1" applyBorder="1" applyAlignment="1">
      <alignment horizontal="center"/>
    </xf>
    <xf numFmtId="0" fontId="49" fillId="23" borderId="71" xfId="0" applyFont="1" applyFill="1" applyBorder="1" applyAlignment="1">
      <alignment horizontal="center"/>
    </xf>
    <xf numFmtId="0" fontId="49" fillId="23" borderId="63" xfId="0" quotePrefix="1" applyFont="1" applyFill="1" applyBorder="1" applyAlignment="1">
      <alignment horizontal="center"/>
    </xf>
    <xf numFmtId="0" fontId="49" fillId="23" borderId="71" xfId="0" quotePrefix="1" applyFont="1" applyFill="1" applyBorder="1" applyAlignment="1">
      <alignment horizontal="center"/>
    </xf>
    <xf numFmtId="0" fontId="49" fillId="23" borderId="60" xfId="0" quotePrefix="1" applyFont="1" applyFill="1" applyBorder="1" applyAlignment="1">
      <alignment horizontal="center"/>
    </xf>
    <xf numFmtId="0" fontId="49" fillId="23" borderId="93" xfId="0" quotePrefix="1" applyFont="1" applyFill="1" applyBorder="1" applyAlignment="1">
      <alignment horizontal="center"/>
    </xf>
    <xf numFmtId="0" fontId="49" fillId="23" borderId="52" xfId="0" applyFont="1" applyFill="1" applyBorder="1" applyAlignment="1">
      <alignment horizontal="center"/>
    </xf>
    <xf numFmtId="0" fontId="49" fillId="23" borderId="55" xfId="0" applyFont="1" applyFill="1" applyBorder="1" applyAlignment="1">
      <alignment horizontal="center"/>
    </xf>
    <xf numFmtId="0" fontId="49" fillId="23" borderId="91" xfId="0" applyFont="1" applyFill="1" applyBorder="1" applyAlignment="1">
      <alignment horizontal="center"/>
    </xf>
    <xf numFmtId="0" fontId="46" fillId="23" borderId="56" xfId="0" applyFont="1" applyFill="1" applyBorder="1" applyAlignment="1">
      <alignment horizontal="center"/>
    </xf>
    <xf numFmtId="0" fontId="49" fillId="23" borderId="127" xfId="0" applyFont="1" applyFill="1" applyBorder="1" applyAlignment="1">
      <alignment horizontal="center"/>
    </xf>
    <xf numFmtId="0" fontId="46" fillId="23" borderId="97" xfId="0" applyFont="1" applyFill="1" applyBorder="1" applyAlignment="1">
      <alignment horizontal="center"/>
    </xf>
    <xf numFmtId="0" fontId="46" fillId="23" borderId="32" xfId="0" applyFont="1" applyFill="1" applyBorder="1" applyAlignment="1">
      <alignment horizontal="center"/>
    </xf>
    <xf numFmtId="0" fontId="46" fillId="23" borderId="0" xfId="0" applyFont="1" applyFill="1" applyAlignment="1">
      <alignment horizontal="center"/>
    </xf>
    <xf numFmtId="0" fontId="46" fillId="23" borderId="52" xfId="0" applyFont="1" applyFill="1" applyBorder="1" applyAlignment="1">
      <alignment horizontal="center"/>
    </xf>
    <xf numFmtId="0" fontId="46" fillId="23" borderId="57" xfId="0" applyFont="1" applyFill="1" applyBorder="1" applyAlignment="1">
      <alignment horizontal="center"/>
    </xf>
    <xf numFmtId="0" fontId="49" fillId="23" borderId="107" xfId="0" applyFont="1" applyFill="1" applyBorder="1" applyAlignment="1">
      <alignment horizontal="center"/>
    </xf>
    <xf numFmtId="0" fontId="46" fillId="0" borderId="21" xfId="0" applyFont="1" applyBorder="1" applyAlignment="1">
      <alignment horizontal="center"/>
    </xf>
    <xf numFmtId="0" fontId="46" fillId="0" borderId="60" xfId="0" applyFont="1" applyBorder="1" applyAlignment="1">
      <alignment horizontal="center"/>
    </xf>
    <xf numFmtId="0" fontId="46" fillId="23" borderId="63" xfId="0" applyFont="1" applyFill="1" applyBorder="1" applyAlignment="1">
      <alignment horizontal="center"/>
    </xf>
    <xf numFmtId="0" fontId="46" fillId="23" borderId="60" xfId="0" applyFont="1" applyFill="1" applyBorder="1" applyAlignment="1">
      <alignment horizontal="center"/>
    </xf>
    <xf numFmtId="0" fontId="46" fillId="0" borderId="63" xfId="0" applyFont="1" applyBorder="1" applyAlignment="1">
      <alignment horizontal="center"/>
    </xf>
    <xf numFmtId="0" fontId="46" fillId="0" borderId="64" xfId="0" applyFont="1" applyBorder="1" applyAlignment="1">
      <alignment horizontal="center"/>
    </xf>
    <xf numFmtId="0" fontId="46" fillId="23" borderId="64" xfId="0" applyFont="1" applyFill="1" applyBorder="1" applyAlignment="1">
      <alignment horizontal="center"/>
    </xf>
    <xf numFmtId="0" fontId="46" fillId="23" borderId="65" xfId="0" applyFont="1" applyFill="1" applyBorder="1" applyAlignment="1">
      <alignment horizontal="center"/>
    </xf>
    <xf numFmtId="0" fontId="46" fillId="23" borderId="71" xfId="0" applyFont="1" applyFill="1" applyBorder="1" applyAlignment="1">
      <alignment horizontal="center"/>
    </xf>
    <xf numFmtId="0" fontId="46" fillId="23" borderId="37" xfId="0" applyFont="1" applyFill="1" applyBorder="1" applyAlignment="1">
      <alignment horizontal="center"/>
    </xf>
    <xf numFmtId="0" fontId="46" fillId="23" borderId="45" xfId="0" applyFont="1" applyFill="1" applyBorder="1" applyAlignment="1">
      <alignment horizontal="center"/>
    </xf>
    <xf numFmtId="0" fontId="46" fillId="23" borderId="116" xfId="0" applyFont="1" applyFill="1" applyBorder="1" applyAlignment="1">
      <alignment horizontal="center"/>
    </xf>
    <xf numFmtId="0" fontId="46" fillId="0" borderId="56" xfId="0" applyFont="1" applyBorder="1" applyAlignment="1">
      <alignment horizontal="center"/>
    </xf>
    <xf numFmtId="0" fontId="46" fillId="23" borderId="55" xfId="0" applyFont="1" applyFill="1" applyBorder="1" applyAlignment="1">
      <alignment horizontal="center"/>
    </xf>
    <xf numFmtId="0" fontId="46" fillId="23" borderId="49" xfId="0" applyFont="1" applyFill="1" applyBorder="1" applyAlignment="1">
      <alignment horizontal="center"/>
    </xf>
    <xf numFmtId="0" fontId="46" fillId="23" borderId="124" xfId="0" applyFont="1" applyFill="1" applyBorder="1" applyAlignment="1">
      <alignment horizontal="center"/>
    </xf>
    <xf numFmtId="0" fontId="49" fillId="23" borderId="50" xfId="0" applyFont="1" applyFill="1" applyBorder="1" applyAlignment="1">
      <alignment horizontal="center"/>
    </xf>
    <xf numFmtId="0" fontId="49" fillId="23" borderId="119" xfId="0" applyFont="1" applyFill="1" applyBorder="1" applyAlignment="1">
      <alignment horizontal="center"/>
    </xf>
    <xf numFmtId="0" fontId="49" fillId="23" borderId="61" xfId="0" applyFont="1" applyFill="1" applyBorder="1" applyAlignment="1">
      <alignment horizontal="center"/>
    </xf>
    <xf numFmtId="0" fontId="49" fillId="23" borderId="58" xfId="0" applyFont="1" applyFill="1" applyBorder="1" applyAlignment="1">
      <alignment horizontal="center"/>
    </xf>
    <xf numFmtId="0" fontId="49" fillId="23" borderId="37" xfId="0" applyFont="1" applyFill="1" applyBorder="1" applyAlignment="1">
      <alignment horizontal="center" vertical="center"/>
    </xf>
    <xf numFmtId="0" fontId="49" fillId="23" borderId="41" xfId="0" applyFont="1" applyFill="1" applyBorder="1" applyAlignment="1">
      <alignment horizontal="center"/>
    </xf>
    <xf numFmtId="0" fontId="49" fillId="23" borderId="118" xfId="0" applyFont="1" applyFill="1" applyBorder="1" applyAlignment="1">
      <alignment horizontal="center"/>
    </xf>
    <xf numFmtId="0" fontId="49" fillId="23" borderId="69" xfId="0" applyFont="1" applyFill="1" applyBorder="1" applyAlignment="1">
      <alignment horizontal="center"/>
    </xf>
    <xf numFmtId="0" fontId="49" fillId="23" borderId="124" xfId="0" applyFont="1" applyFill="1" applyBorder="1" applyAlignment="1">
      <alignment vertical="center"/>
    </xf>
    <xf numFmtId="0" fontId="49" fillId="23" borderId="0" xfId="0" applyFont="1" applyFill="1" applyAlignment="1">
      <alignment horizontal="center" vertical="center"/>
    </xf>
    <xf numFmtId="0" fontId="49" fillId="23" borderId="68" xfId="0" applyFont="1" applyFill="1" applyBorder="1" applyAlignment="1">
      <alignment horizontal="center"/>
    </xf>
    <xf numFmtId="0" fontId="49" fillId="23" borderId="47" xfId="0" applyFont="1" applyFill="1" applyBorder="1" applyAlignment="1">
      <alignment horizontal="center"/>
    </xf>
    <xf numFmtId="0" fontId="49" fillId="23" borderId="8" xfId="0" applyFont="1" applyFill="1" applyBorder="1" applyAlignment="1">
      <alignment horizontal="center"/>
    </xf>
    <xf numFmtId="0" fontId="49" fillId="23" borderId="40" xfId="0" applyFont="1" applyFill="1" applyBorder="1" applyAlignment="1">
      <alignment horizontal="center"/>
    </xf>
    <xf numFmtId="0" fontId="49" fillId="23" borderId="67" xfId="0" applyFont="1" applyFill="1" applyBorder="1" applyAlignment="1">
      <alignment horizontal="center"/>
    </xf>
    <xf numFmtId="0" fontId="49" fillId="23" borderId="37" xfId="0" quotePrefix="1" applyFont="1" applyFill="1" applyBorder="1" applyAlignment="1">
      <alignment horizontal="center"/>
    </xf>
    <xf numFmtId="0" fontId="49" fillId="23" borderId="52" xfId="0" quotePrefix="1" applyFont="1" applyFill="1" applyBorder="1" applyAlignment="1">
      <alignment horizontal="center"/>
    </xf>
    <xf numFmtId="0" fontId="49" fillId="23" borderId="55" xfId="0" quotePrefix="1" applyFont="1" applyFill="1" applyBorder="1" applyAlignment="1">
      <alignment horizontal="center"/>
    </xf>
    <xf numFmtId="0" fontId="49" fillId="30" borderId="124" xfId="0" applyFont="1" applyFill="1" applyBorder="1" applyAlignment="1">
      <alignment horizontal="center" vertical="center"/>
    </xf>
    <xf numFmtId="0" fontId="49" fillId="30" borderId="35" xfId="0" applyFont="1" applyFill="1" applyBorder="1" applyAlignment="1">
      <alignment horizontal="center" vertical="center"/>
    </xf>
    <xf numFmtId="0" fontId="49" fillId="23" borderId="0" xfId="0" applyFont="1" applyFill="1"/>
    <xf numFmtId="0" fontId="46" fillId="23" borderId="0" xfId="0" applyFont="1" applyFill="1"/>
    <xf numFmtId="0" fontId="78" fillId="50" borderId="135" xfId="1" applyFont="1" applyFill="1" applyBorder="1" applyAlignment="1">
      <alignment horizontal="center" vertical="center" wrapText="1"/>
    </xf>
    <xf numFmtId="165" fontId="3" fillId="35" borderId="184" xfId="1" applyNumberFormat="1" applyFont="1" applyFill="1" applyBorder="1" applyAlignment="1" applyProtection="1">
      <alignment horizontal="center" vertical="center" wrapText="1"/>
      <protection locked="0"/>
    </xf>
    <xf numFmtId="165" fontId="3" fillId="35" borderId="151" xfId="1" applyNumberFormat="1" applyFont="1" applyFill="1" applyBorder="1" applyAlignment="1" applyProtection="1">
      <alignment horizontal="center" vertical="center" wrapText="1"/>
      <protection locked="0"/>
    </xf>
    <xf numFmtId="165" fontId="3" fillId="35" borderId="181" xfId="1" applyNumberFormat="1" applyFont="1" applyFill="1" applyBorder="1" applyAlignment="1" applyProtection="1">
      <alignment horizontal="center" vertical="center" wrapText="1"/>
      <protection locked="0"/>
    </xf>
    <xf numFmtId="165" fontId="3" fillId="35" borderId="160" xfId="1" applyNumberFormat="1" applyFont="1" applyFill="1" applyBorder="1" applyAlignment="1" applyProtection="1">
      <alignment horizontal="center" vertical="center" wrapText="1"/>
      <protection locked="0"/>
    </xf>
    <xf numFmtId="165" fontId="3" fillId="35" borderId="138" xfId="1" applyNumberFormat="1" applyFont="1" applyFill="1" applyBorder="1" applyAlignment="1" applyProtection="1">
      <alignment horizontal="center" vertical="center" wrapText="1"/>
      <protection locked="0"/>
    </xf>
    <xf numFmtId="165" fontId="3" fillId="35" borderId="0" xfId="1" applyNumberFormat="1" applyFont="1" applyFill="1" applyBorder="1" applyAlignment="1" applyProtection="1">
      <alignment horizontal="center" vertical="center" wrapText="1"/>
      <protection locked="0"/>
    </xf>
    <xf numFmtId="0" fontId="49" fillId="0" borderId="40" xfId="0" quotePrefix="1" applyFont="1" applyBorder="1" applyAlignment="1">
      <alignment horizontal="center"/>
    </xf>
    <xf numFmtId="165" fontId="3" fillId="35" borderId="182" xfId="1" applyNumberFormat="1" applyFont="1" applyFill="1" applyBorder="1" applyAlignment="1" applyProtection="1">
      <alignment horizontal="center" vertical="center" wrapText="1"/>
      <protection locked="0"/>
    </xf>
    <xf numFmtId="165" fontId="3" fillId="35" borderId="185" xfId="1" applyNumberFormat="1" applyFont="1" applyFill="1" applyBorder="1" applyAlignment="1" applyProtection="1">
      <alignment horizontal="center" vertical="center" wrapText="1"/>
      <protection locked="0"/>
    </xf>
    <xf numFmtId="165" fontId="3" fillId="35" borderId="161" xfId="1" applyNumberFormat="1" applyFont="1" applyFill="1" applyBorder="1" applyAlignment="1" applyProtection="1">
      <alignment horizontal="center" vertical="center" wrapText="1"/>
      <protection locked="0"/>
    </xf>
    <xf numFmtId="165" fontId="3" fillId="35" borderId="140" xfId="1" applyNumberFormat="1" applyFont="1" applyFill="1" applyBorder="1" applyAlignment="1" applyProtection="1">
      <alignment horizontal="center" vertical="center" wrapText="1"/>
      <protection locked="0"/>
    </xf>
    <xf numFmtId="0" fontId="3" fillId="29" borderId="0" xfId="1" applyFont="1" applyFill="1" applyBorder="1" applyAlignment="1">
      <alignment vertical="center" wrapText="1"/>
    </xf>
    <xf numFmtId="0" fontId="3" fillId="0" borderId="183" xfId="1" applyFont="1" applyFill="1" applyBorder="1" applyAlignment="1">
      <alignment vertical="center" wrapText="1"/>
    </xf>
    <xf numFmtId="0" fontId="3" fillId="0" borderId="186" xfId="1" applyFont="1" applyFill="1" applyBorder="1" applyAlignment="1">
      <alignment vertical="center" wrapText="1"/>
    </xf>
    <xf numFmtId="0" fontId="3" fillId="0" borderId="189" xfId="1" applyFont="1" applyFill="1" applyBorder="1" applyAlignment="1">
      <alignment vertical="center" wrapText="1"/>
    </xf>
    <xf numFmtId="0" fontId="3" fillId="0" borderId="193" xfId="1" applyFont="1" applyFill="1" applyBorder="1" applyAlignment="1">
      <alignment vertical="center" wrapText="1"/>
    </xf>
    <xf numFmtId="0" fontId="3" fillId="0" borderId="194" xfId="1" applyFont="1" applyFill="1" applyBorder="1" applyAlignment="1">
      <alignment vertical="center" wrapText="1"/>
    </xf>
    <xf numFmtId="0" fontId="3" fillId="0" borderId="195" xfId="1" applyFont="1" applyFill="1" applyBorder="1" applyAlignment="1">
      <alignment vertical="center" wrapText="1"/>
    </xf>
    <xf numFmtId="0" fontId="3" fillId="0" borderId="181" xfId="1" applyFont="1" applyBorder="1" applyAlignment="1">
      <alignment vertical="center" wrapText="1"/>
    </xf>
    <xf numFmtId="0" fontId="3" fillId="0" borderId="184" xfId="1" applyFont="1" applyBorder="1" applyAlignment="1">
      <alignment vertical="center" wrapText="1"/>
    </xf>
    <xf numFmtId="0" fontId="3" fillId="0" borderId="187" xfId="1" applyFont="1" applyBorder="1" applyAlignment="1">
      <alignment vertical="center" wrapText="1"/>
    </xf>
    <xf numFmtId="0" fontId="3" fillId="0" borderId="196" xfId="1" applyFont="1" applyFill="1" applyBorder="1" applyAlignment="1">
      <alignment vertical="center" wrapText="1"/>
    </xf>
    <xf numFmtId="0" fontId="3" fillId="0" borderId="197" xfId="1" applyFont="1" applyFill="1" applyBorder="1" applyAlignment="1">
      <alignment vertical="center" wrapText="1"/>
    </xf>
    <xf numFmtId="0" fontId="3" fillId="0" borderId="198" xfId="1" applyFont="1" applyFill="1" applyBorder="1" applyAlignment="1">
      <alignment vertical="center" wrapText="1"/>
    </xf>
    <xf numFmtId="0" fontId="3" fillId="0" borderId="199" xfId="1" applyFont="1" applyFill="1" applyBorder="1" applyAlignment="1">
      <alignment vertical="center" wrapText="1"/>
    </xf>
    <xf numFmtId="0" fontId="3" fillId="0" borderId="200" xfId="1" applyFont="1" applyFill="1" applyBorder="1" applyAlignment="1">
      <alignment vertical="center" wrapText="1"/>
    </xf>
    <xf numFmtId="0" fontId="3" fillId="0" borderId="201" xfId="1" applyFont="1" applyFill="1" applyBorder="1" applyAlignment="1">
      <alignment vertical="center" wrapText="1"/>
    </xf>
    <xf numFmtId="0" fontId="3" fillId="0" borderId="136" xfId="1" applyFont="1" applyFill="1" applyBorder="1" applyAlignment="1">
      <alignment horizontal="center" vertical="center" wrapText="1"/>
    </xf>
    <xf numFmtId="0" fontId="3" fillId="0" borderId="136" xfId="1" applyFont="1" applyBorder="1" applyAlignment="1">
      <alignment vertical="center" wrapText="1"/>
    </xf>
    <xf numFmtId="0" fontId="3" fillId="0" borderId="202" xfId="1" applyFont="1" applyBorder="1" applyAlignment="1">
      <alignment vertical="center" wrapText="1"/>
    </xf>
    <xf numFmtId="0" fontId="3" fillId="0" borderId="203" xfId="1" applyFont="1" applyBorder="1" applyAlignment="1">
      <alignment vertical="center" wrapText="1"/>
    </xf>
    <xf numFmtId="0" fontId="3" fillId="0" borderId="204" xfId="1" applyFont="1" applyBorder="1" applyAlignment="1">
      <alignment vertical="center" wrapText="1"/>
    </xf>
    <xf numFmtId="0" fontId="3" fillId="49" borderId="204" xfId="1" applyFont="1" applyFill="1" applyBorder="1" applyAlignment="1">
      <alignment vertical="center" wrapText="1"/>
    </xf>
    <xf numFmtId="0" fontId="3" fillId="0" borderId="205" xfId="1" applyFont="1" applyFill="1" applyBorder="1" applyAlignment="1">
      <alignment vertical="center" wrapText="1"/>
    </xf>
    <xf numFmtId="0" fontId="3" fillId="0" borderId="206" xfId="1" applyFont="1" applyFill="1" applyBorder="1" applyAlignment="1">
      <alignment vertical="center" wrapText="1"/>
    </xf>
    <xf numFmtId="0" fontId="3" fillId="0" borderId="207" xfId="1" applyFont="1" applyFill="1" applyBorder="1" applyAlignment="1">
      <alignment vertical="center" wrapText="1"/>
    </xf>
    <xf numFmtId="0" fontId="3" fillId="0" borderId="209" xfId="1" applyFont="1" applyBorder="1" applyAlignment="1">
      <alignment vertical="center" wrapText="1"/>
    </xf>
    <xf numFmtId="0" fontId="3" fillId="0" borderId="211" xfId="1" applyFont="1" applyBorder="1" applyAlignment="1">
      <alignment vertical="center" wrapText="1"/>
    </xf>
    <xf numFmtId="0" fontId="3" fillId="0" borderId="213" xfId="1" applyFont="1" applyBorder="1" applyAlignment="1">
      <alignment vertical="center" wrapText="1"/>
    </xf>
    <xf numFmtId="0" fontId="3" fillId="0" borderId="214" xfId="1" applyFont="1" applyBorder="1" applyAlignment="1">
      <alignment vertical="center" wrapText="1"/>
    </xf>
    <xf numFmtId="0" fontId="3" fillId="0" borderId="215" xfId="1" applyFont="1" applyBorder="1" applyAlignment="1">
      <alignment vertical="center" wrapText="1"/>
    </xf>
    <xf numFmtId="0" fontId="3" fillId="0" borderId="216" xfId="1" applyFont="1" applyBorder="1" applyAlignment="1">
      <alignment vertical="center" wrapText="1"/>
    </xf>
    <xf numFmtId="0" fontId="3" fillId="0" borderId="210" xfId="1" applyFont="1" applyFill="1" applyBorder="1" applyAlignment="1">
      <alignment horizontal="center" vertical="center" wrapText="1"/>
    </xf>
    <xf numFmtId="0" fontId="3" fillId="0" borderId="185" xfId="1" applyFont="1" applyFill="1" applyBorder="1" applyAlignment="1">
      <alignment horizontal="center" vertical="center" wrapText="1"/>
    </xf>
    <xf numFmtId="0" fontId="3" fillId="0" borderId="208" xfId="1" applyFont="1" applyFill="1" applyBorder="1" applyAlignment="1">
      <alignment horizontal="center" vertical="center" wrapText="1"/>
    </xf>
    <xf numFmtId="0" fontId="3" fillId="0" borderId="182" xfId="1" applyFont="1" applyFill="1" applyBorder="1" applyAlignment="1">
      <alignment horizontal="center" vertical="center" wrapText="1"/>
    </xf>
    <xf numFmtId="0" fontId="3" fillId="0" borderId="182" xfId="1" applyFont="1" applyBorder="1" applyAlignment="1">
      <alignment horizontal="center" vertical="center" wrapText="1"/>
    </xf>
    <xf numFmtId="0" fontId="3" fillId="0" borderId="183" xfId="1" applyFont="1" applyBorder="1" applyAlignment="1">
      <alignment horizontal="center" vertical="center" wrapText="1"/>
    </xf>
    <xf numFmtId="0" fontId="3" fillId="0" borderId="185" xfId="1" applyFont="1" applyBorder="1" applyAlignment="1">
      <alignment horizontal="center" vertical="center" wrapText="1"/>
    </xf>
    <xf numFmtId="0" fontId="3" fillId="0" borderId="186" xfId="1" applyFont="1" applyBorder="1" applyAlignment="1">
      <alignment horizontal="center" vertical="center" wrapText="1"/>
    </xf>
    <xf numFmtId="0" fontId="3" fillId="0" borderId="212" xfId="1" applyFont="1" applyFill="1" applyBorder="1" applyAlignment="1">
      <alignment horizontal="center" vertical="center" wrapText="1"/>
    </xf>
    <xf numFmtId="0" fontId="3" fillId="0" borderId="188" xfId="1" applyFont="1" applyFill="1" applyBorder="1" applyAlignment="1">
      <alignment horizontal="center" vertical="center" wrapText="1"/>
    </xf>
    <xf numFmtId="0" fontId="3" fillId="0" borderId="188" xfId="1" applyFont="1" applyBorder="1" applyAlignment="1">
      <alignment horizontal="center" vertical="center" wrapText="1"/>
    </xf>
    <xf numFmtId="0" fontId="3" fillId="0" borderId="189" xfId="1" applyFont="1" applyBorder="1" applyAlignment="1">
      <alignment horizontal="center" vertical="center" wrapText="1"/>
    </xf>
    <xf numFmtId="2" fontId="76" fillId="0" borderId="139" xfId="1" applyNumberFormat="1" applyFont="1" applyFill="1" applyBorder="1" applyAlignment="1">
      <alignment horizontal="center" vertical="center"/>
    </xf>
    <xf numFmtId="165" fontId="3" fillId="0" borderId="217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218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219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220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221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222" xfId="1" applyNumberFormat="1" applyFont="1" applyFill="1" applyBorder="1" applyAlignment="1" applyProtection="1">
      <alignment horizontal="center" vertical="center" wrapText="1"/>
      <protection locked="0"/>
    </xf>
    <xf numFmtId="165" fontId="3" fillId="35" borderId="220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223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224" xfId="1" applyNumberFormat="1" applyFont="1" applyFill="1" applyBorder="1" applyAlignment="1" applyProtection="1">
      <alignment horizontal="center" vertical="center" wrapText="1"/>
      <protection locked="0"/>
    </xf>
    <xf numFmtId="165" fontId="3" fillId="0" borderId="225" xfId="1" applyNumberFormat="1" applyFont="1" applyFill="1" applyBorder="1" applyAlignment="1" applyProtection="1">
      <alignment horizontal="center" vertical="center" wrapText="1"/>
      <protection locked="0"/>
    </xf>
    <xf numFmtId="1" fontId="82" fillId="49" borderId="0" xfId="1" applyNumberFormat="1" applyFont="1" applyFill="1" applyBorder="1" applyAlignment="1" applyProtection="1">
      <alignment horizontal="center" vertical="center" wrapText="1"/>
      <protection locked="0"/>
    </xf>
    <xf numFmtId="1" fontId="82" fillId="29" borderId="0" xfId="1" applyNumberFormat="1" applyFont="1" applyFill="1" applyBorder="1" applyAlignment="1" applyProtection="1">
      <alignment horizontal="center" vertical="center" wrapText="1"/>
      <protection locked="0"/>
    </xf>
    <xf numFmtId="1" fontId="82" fillId="29" borderId="135" xfId="1" applyNumberFormat="1" applyFont="1" applyFill="1" applyBorder="1" applyAlignment="1" applyProtection="1">
      <alignment horizontal="center" vertical="center" wrapText="1"/>
      <protection locked="0"/>
    </xf>
    <xf numFmtId="1" fontId="82" fillId="49" borderId="135" xfId="1" applyNumberFormat="1" applyFont="1" applyFill="1" applyBorder="1" applyAlignment="1" applyProtection="1">
      <alignment horizontal="center" vertical="center" wrapText="1"/>
      <protection locked="0"/>
    </xf>
    <xf numFmtId="9" fontId="82" fillId="49" borderId="0" xfId="63" applyFont="1" applyFill="1" applyBorder="1" applyAlignment="1" applyProtection="1">
      <alignment horizontal="center" vertical="center" wrapText="1"/>
      <protection locked="0"/>
    </xf>
    <xf numFmtId="165" fontId="3" fillId="35" borderId="143" xfId="1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1" applyFont="1" applyBorder="1" applyAlignment="1">
      <alignment horizontal="center" vertical="center" wrapText="1"/>
    </xf>
    <xf numFmtId="165" fontId="3" fillId="51" borderId="182" xfId="1" applyNumberFormat="1" applyFont="1" applyFill="1" applyBorder="1" applyAlignment="1" applyProtection="1">
      <alignment horizontal="center" vertical="center" wrapText="1"/>
      <protection locked="0"/>
    </xf>
    <xf numFmtId="165" fontId="3" fillId="51" borderId="138" xfId="1" applyNumberFormat="1" applyFont="1" applyFill="1" applyBorder="1" applyAlignment="1" applyProtection="1">
      <alignment horizontal="center" vertical="center" wrapText="1"/>
      <protection locked="0"/>
    </xf>
    <xf numFmtId="165" fontId="3" fillId="45" borderId="185" xfId="1" applyNumberFormat="1" applyFont="1" applyFill="1" applyBorder="1" applyAlignment="1" applyProtection="1">
      <alignment horizontal="center" vertical="center" wrapText="1"/>
      <protection locked="0"/>
    </xf>
    <xf numFmtId="165" fontId="3" fillId="39" borderId="181" xfId="1" applyNumberFormat="1" applyFont="1" applyFill="1" applyBorder="1" applyAlignment="1" applyProtection="1">
      <alignment horizontal="center" vertical="center" wrapText="1"/>
      <protection locked="0"/>
    </xf>
    <xf numFmtId="0" fontId="3" fillId="44" borderId="0" xfId="1" applyNumberFormat="1" applyFont="1" applyFill="1" applyBorder="1" applyAlignment="1">
      <alignment horizontal="center" vertical="center" wrapText="1"/>
    </xf>
    <xf numFmtId="0" fontId="3" fillId="0" borderId="184" xfId="1" applyFont="1" applyFill="1" applyBorder="1" applyAlignment="1">
      <alignment horizontal="center" vertical="center" wrapText="1"/>
    </xf>
    <xf numFmtId="0" fontId="23" fillId="50" borderId="136" xfId="1" applyFont="1" applyFill="1" applyBorder="1" applyAlignment="1">
      <alignment horizontal="center" vertical="center" wrapText="1"/>
    </xf>
    <xf numFmtId="0" fontId="23" fillId="50" borderId="0" xfId="1" applyFont="1" applyFill="1" applyBorder="1" applyAlignment="1">
      <alignment horizontal="center" vertical="center" wrapText="1"/>
    </xf>
    <xf numFmtId="0" fontId="23" fillId="50" borderId="19" xfId="1" applyFont="1" applyFill="1" applyBorder="1" applyAlignment="1">
      <alignment horizontal="center" vertical="center" wrapText="1"/>
    </xf>
    <xf numFmtId="0" fontId="23" fillId="50" borderId="31" xfId="1" applyFont="1" applyFill="1" applyBorder="1" applyAlignment="1">
      <alignment horizontal="center" vertical="center" wrapText="1"/>
    </xf>
    <xf numFmtId="49" fontId="78" fillId="50" borderId="0" xfId="1" quotePrefix="1" applyNumberFormat="1" applyFont="1" applyFill="1" applyBorder="1" applyAlignment="1">
      <alignment horizontal="center" vertical="center" wrapText="1"/>
    </xf>
    <xf numFmtId="0" fontId="78" fillId="50" borderId="0" xfId="1" applyFont="1" applyFill="1" applyBorder="1" applyAlignment="1">
      <alignment horizontal="center" vertical="center" wrapText="1"/>
    </xf>
    <xf numFmtId="38" fontId="47" fillId="0" borderId="38" xfId="0" applyNumberFormat="1" applyFont="1" applyBorder="1" applyAlignment="1">
      <alignment horizontal="center" vertical="center" wrapText="1"/>
    </xf>
    <xf numFmtId="38" fontId="47" fillId="0" borderId="43" xfId="0" applyNumberFormat="1" applyFont="1" applyBorder="1" applyAlignment="1">
      <alignment horizontal="center" vertical="center" wrapText="1"/>
    </xf>
    <xf numFmtId="3" fontId="70" fillId="37" borderId="0" xfId="0" applyNumberFormat="1" applyFont="1" applyFill="1" applyAlignment="1">
      <alignment horizontal="center"/>
    </xf>
    <xf numFmtId="1" fontId="37" fillId="21" borderId="4" xfId="0" applyNumberFormat="1" applyFont="1" applyFill="1" applyBorder="1" applyAlignment="1">
      <alignment horizontal="center" vertical="center" textRotation="90" wrapText="1"/>
    </xf>
    <xf numFmtId="1" fontId="37" fillId="21" borderId="29" xfId="0" applyNumberFormat="1" applyFont="1" applyFill="1" applyBorder="1" applyAlignment="1">
      <alignment horizontal="center" vertical="center" textRotation="90" wrapText="1"/>
    </xf>
    <xf numFmtId="1" fontId="37" fillId="21" borderId="6" xfId="0" applyNumberFormat="1" applyFont="1" applyFill="1" applyBorder="1" applyAlignment="1">
      <alignment horizontal="center" vertical="center" textRotation="90" wrapText="1"/>
    </xf>
    <xf numFmtId="1" fontId="37" fillId="21" borderId="34" xfId="0" applyNumberFormat="1" applyFont="1" applyFill="1" applyBorder="1" applyAlignment="1">
      <alignment horizontal="center" vertical="center" textRotation="90" wrapText="1"/>
    </xf>
    <xf numFmtId="1" fontId="37" fillId="21" borderId="23" xfId="0" applyNumberFormat="1" applyFont="1" applyFill="1" applyBorder="1" applyAlignment="1">
      <alignment horizontal="center" vertical="center" textRotation="90" wrapText="1"/>
    </xf>
    <xf numFmtId="1" fontId="37" fillId="21" borderId="28" xfId="0" applyNumberFormat="1" applyFont="1" applyFill="1" applyBorder="1" applyAlignment="1">
      <alignment horizontal="center" vertical="center" textRotation="90" wrapText="1"/>
    </xf>
    <xf numFmtId="0" fontId="34" fillId="22" borderId="24" xfId="36" applyFont="1" applyFill="1" applyBorder="1" applyAlignment="1">
      <alignment horizontal="left" vertical="center"/>
    </xf>
    <xf numFmtId="0" fontId="34" fillId="22" borderId="25" xfId="36" applyFont="1" applyFill="1" applyBorder="1" applyAlignment="1">
      <alignment horizontal="left" vertical="center"/>
    </xf>
    <xf numFmtId="0" fontId="34" fillId="22" borderId="103" xfId="36" applyFont="1" applyFill="1" applyBorder="1" applyAlignment="1">
      <alignment horizontal="left" vertical="center"/>
    </xf>
    <xf numFmtId="0" fontId="34" fillId="22" borderId="86" xfId="36" applyFont="1" applyFill="1" applyBorder="1" applyAlignment="1">
      <alignment horizontal="left" vertical="center"/>
    </xf>
    <xf numFmtId="0" fontId="34" fillId="22" borderId="85" xfId="36" applyFont="1" applyFill="1" applyBorder="1" applyAlignment="1">
      <alignment horizontal="left" vertical="center"/>
    </xf>
  </cellXfs>
  <cellStyles count="78">
    <cellStyle name="Cálculo" xfId="36" builtinId="22"/>
    <cellStyle name="Comma" xfId="71" xr:uid="{878956B8-27DC-4D69-A3FB-A799D945C106}"/>
    <cellStyle name="Comma 2" xfId="64" xr:uid="{00000000-0005-0000-0000-000001000000}"/>
    <cellStyle name="Comma 3" xfId="75" xr:uid="{75A97C78-992B-4B1D-9865-E5B995D61673}"/>
    <cellStyle name="Entrada" xfId="35" builtinId="20"/>
    <cellStyle name="Hipervínculo 2" xfId="66" xr:uid="{6654E66B-B5B5-4EE6-A3DE-F77B53D22034}"/>
    <cellStyle name="Millares" xfId="72" builtinId="3"/>
    <cellStyle name="Millares 2" xfId="2" xr:uid="{00000000-0005-0000-0000-000005000000}"/>
    <cellStyle name="Millares 3" xfId="60" xr:uid="{00000000-0005-0000-0000-000006000000}"/>
    <cellStyle name="Millares 4" xfId="65" xr:uid="{922D574D-FB30-4374-9A1A-DF44CF7DCB94}"/>
    <cellStyle name="Millares 5" xfId="70" xr:uid="{9235882D-84E0-415D-A95B-C545F92AEAE0}"/>
    <cellStyle name="Millares 6" xfId="73" xr:uid="{240B6E9E-3335-448B-AF84-4FC885ADE24E}"/>
    <cellStyle name="Moneda 2" xfId="62" xr:uid="{00000000-0005-0000-0000-000008000000}"/>
    <cellStyle name="Normal" xfId="0" builtinId="0"/>
    <cellStyle name="Normal 10" xfId="41" xr:uid="{00000000-0005-0000-0000-00000A000000}"/>
    <cellStyle name="Normal 11" xfId="42" xr:uid="{00000000-0005-0000-0000-00000B000000}"/>
    <cellStyle name="Normal 12" xfId="43" xr:uid="{00000000-0005-0000-0000-00000C000000}"/>
    <cellStyle name="Normal 12 3" xfId="76" xr:uid="{603A5DED-A9C2-44D2-B133-A0D88AA1C56E}"/>
    <cellStyle name="Normal 13" xfId="44" xr:uid="{00000000-0005-0000-0000-00000D000000}"/>
    <cellStyle name="Normal 14" xfId="45" xr:uid="{00000000-0005-0000-0000-00000E000000}"/>
    <cellStyle name="Normal 15" xfId="46" xr:uid="{00000000-0005-0000-0000-00000F000000}"/>
    <cellStyle name="Normal 16" xfId="47" xr:uid="{00000000-0005-0000-0000-000010000000}"/>
    <cellStyle name="Normal 17" xfId="48" xr:uid="{00000000-0005-0000-0000-000011000000}"/>
    <cellStyle name="Normal 18" xfId="49" xr:uid="{00000000-0005-0000-0000-000012000000}"/>
    <cellStyle name="Normal 19" xfId="50" xr:uid="{00000000-0005-0000-0000-000013000000}"/>
    <cellStyle name="Normal 2" xfId="3" xr:uid="{00000000-0005-0000-0000-000014000000}"/>
    <cellStyle name="Normal 2 2" xfId="67" xr:uid="{71C568F0-8206-4E01-9A10-7E5182CD5178}"/>
    <cellStyle name="Normal 2 3" xfId="68" xr:uid="{85190A15-5531-4536-854A-4E5EE50D81BE}"/>
    <cellStyle name="Normal 20" xfId="51" xr:uid="{00000000-0005-0000-0000-000015000000}"/>
    <cellStyle name="Normal 21" xfId="52" xr:uid="{00000000-0005-0000-0000-000016000000}"/>
    <cellStyle name="Normal 22" xfId="53" xr:uid="{00000000-0005-0000-0000-000017000000}"/>
    <cellStyle name="Normal 23" xfId="54" xr:uid="{00000000-0005-0000-0000-000018000000}"/>
    <cellStyle name="Normal 24" xfId="56" xr:uid="{00000000-0005-0000-0000-000019000000}"/>
    <cellStyle name="Normal 25" xfId="58" xr:uid="{00000000-0005-0000-0000-00001A000000}"/>
    <cellStyle name="Normal 26" xfId="59" xr:uid="{00000000-0005-0000-0000-00001B000000}"/>
    <cellStyle name="Normal 3" xfId="1" xr:uid="{00000000-0005-0000-0000-00001C000000}"/>
    <cellStyle name="Normal 4" xfId="4" xr:uid="{00000000-0005-0000-0000-00001D000000}"/>
    <cellStyle name="Normal 410" xfId="77" xr:uid="{19F67110-2AC3-402A-A102-B2058C7DC3B4}"/>
    <cellStyle name="Normal 5" xfId="5" xr:uid="{00000000-0005-0000-0000-00001E000000}"/>
    <cellStyle name="Normal 6" xfId="37" xr:uid="{00000000-0005-0000-0000-00001F000000}"/>
    <cellStyle name="Normal 7" xfId="38" xr:uid="{00000000-0005-0000-0000-000020000000}"/>
    <cellStyle name="Normal 8" xfId="39" xr:uid="{00000000-0005-0000-0000-000021000000}"/>
    <cellStyle name="Normal 9" xfId="40" xr:uid="{00000000-0005-0000-0000-000022000000}"/>
    <cellStyle name="Normal_PRO-PFEM2000" xfId="69" xr:uid="{80AAC5E9-F560-4345-A245-E54C5EEFCBB1}"/>
    <cellStyle name="Percent" xfId="74" xr:uid="{3F464E74-F491-4E90-ABC0-13363BE671C6}"/>
    <cellStyle name="Percent 2" xfId="55" xr:uid="{00000000-0005-0000-0000-000024000000}"/>
    <cellStyle name="Porcentaje" xfId="63" builtinId="5"/>
    <cellStyle name="Porcentaje 2" xfId="34" xr:uid="{00000000-0005-0000-0000-000026000000}"/>
    <cellStyle name="Porcentaje 3" xfId="61" xr:uid="{00000000-0005-0000-0000-000027000000}"/>
    <cellStyle name="Porcentaje 8" xfId="57" xr:uid="{00000000-0005-0000-0000-000028000000}"/>
    <cellStyle name="Porcentual 2" xfId="6" xr:uid="{00000000-0005-0000-0000-000029000000}"/>
    <cellStyle name="SAPBEXaggData" xfId="7" xr:uid="{00000000-0005-0000-0000-00002A000000}"/>
    <cellStyle name="SAPBEXaggDataEmph" xfId="8" xr:uid="{00000000-0005-0000-0000-00002B000000}"/>
    <cellStyle name="SAPBEXaggItem" xfId="9" xr:uid="{00000000-0005-0000-0000-00002C000000}"/>
    <cellStyle name="SAPBEXchaText" xfId="10" xr:uid="{00000000-0005-0000-0000-00002D000000}"/>
    <cellStyle name="SAPBEXexcBad7" xfId="11" xr:uid="{00000000-0005-0000-0000-00002E000000}"/>
    <cellStyle name="SAPBEXexcBad8" xfId="12" xr:uid="{00000000-0005-0000-0000-00002F000000}"/>
    <cellStyle name="SAPBEXexcBad9" xfId="13" xr:uid="{00000000-0005-0000-0000-000030000000}"/>
    <cellStyle name="SAPBEXexcCritical4" xfId="14" xr:uid="{00000000-0005-0000-0000-000031000000}"/>
    <cellStyle name="SAPBEXexcCritical5" xfId="15" xr:uid="{00000000-0005-0000-0000-000032000000}"/>
    <cellStyle name="SAPBEXexcCritical6" xfId="16" xr:uid="{00000000-0005-0000-0000-000033000000}"/>
    <cellStyle name="SAPBEXexcGood1" xfId="17" xr:uid="{00000000-0005-0000-0000-000034000000}"/>
    <cellStyle name="SAPBEXexcGood2" xfId="18" xr:uid="{00000000-0005-0000-0000-000035000000}"/>
    <cellStyle name="SAPBEXexcGood3" xfId="19" xr:uid="{00000000-0005-0000-0000-000036000000}"/>
    <cellStyle name="SAPBEXfilterDrill" xfId="20" xr:uid="{00000000-0005-0000-0000-000037000000}"/>
    <cellStyle name="SAPBEXfilterItem" xfId="21" xr:uid="{00000000-0005-0000-0000-000038000000}"/>
    <cellStyle name="SAPBEXfilterText" xfId="22" xr:uid="{00000000-0005-0000-0000-000039000000}"/>
    <cellStyle name="SAPBEXformats" xfId="23" xr:uid="{00000000-0005-0000-0000-00003A000000}"/>
    <cellStyle name="SAPBEXheaderItem" xfId="24" xr:uid="{00000000-0005-0000-0000-00003B000000}"/>
    <cellStyle name="SAPBEXheaderText" xfId="25" xr:uid="{00000000-0005-0000-0000-00003C000000}"/>
    <cellStyle name="SAPBEXresData" xfId="26" xr:uid="{00000000-0005-0000-0000-00003D000000}"/>
    <cellStyle name="SAPBEXresDataEmph" xfId="27" xr:uid="{00000000-0005-0000-0000-00003E000000}"/>
    <cellStyle name="SAPBEXresItem" xfId="28" xr:uid="{00000000-0005-0000-0000-00003F000000}"/>
    <cellStyle name="SAPBEXstdData" xfId="29" xr:uid="{00000000-0005-0000-0000-000040000000}"/>
    <cellStyle name="SAPBEXstdDataEmph" xfId="30" xr:uid="{00000000-0005-0000-0000-000041000000}"/>
    <cellStyle name="SAPBEXstdItem" xfId="31" xr:uid="{00000000-0005-0000-0000-000042000000}"/>
    <cellStyle name="SAPBEXtitle" xfId="32" xr:uid="{00000000-0005-0000-0000-000043000000}"/>
    <cellStyle name="SAPBEXundefined" xfId="33" xr:uid="{00000000-0005-0000-0000-000044000000}"/>
  </cellStyles>
  <dxfs count="214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3F3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731DBC4D-D95C-421C-A320-217FC672C816}"/>
  </tableStyles>
  <colors>
    <mruColors>
      <color rgb="FF99FF99"/>
      <color rgb="FF008000"/>
      <color rgb="FF0000FF"/>
      <color rgb="FFFFEB9C"/>
      <color rgb="FF25C6FF"/>
      <color rgb="FFFFEBFE"/>
      <color rgb="FFFFCCFF"/>
      <color rgb="FF75F7F4"/>
      <color rgb="FFFF99FF"/>
      <color rgb="FF00E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</xdr:row>
          <xdr:rowOff>137160</xdr:rowOff>
        </xdr:from>
        <xdr:to>
          <xdr:col>5</xdr:col>
          <xdr:colOff>1821180</xdr:colOff>
          <xdr:row>4</xdr:row>
          <xdr:rowOff>220980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04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Capturar Reporte de Ventas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</xdr:row>
          <xdr:rowOff>137160</xdr:rowOff>
        </xdr:from>
        <xdr:to>
          <xdr:col>5</xdr:col>
          <xdr:colOff>1821180</xdr:colOff>
          <xdr:row>4</xdr:row>
          <xdr:rowOff>220980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05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Capturar Reporte de Ventas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iljehult, Luis" id="{626BE1FA-34BB-4C81-83E0-65B8EF536CCD}" userId="S::Luis.Liljehult@kcc.com::53ca5daa-64e5-4be2-8112-955ec45e0b44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CFCC77-A12D-4C65-807A-27A0DD73AECB}" name="Table1" displayName="Table1" ref="B2:H354" totalsRowShown="0">
  <autoFilter ref="B2:H354" xr:uid="{64CFCC77-A12D-4C65-807A-27A0DD73AECB}"/>
  <tableColumns count="7">
    <tableColumn id="1" xr3:uid="{CCCF09BA-E8C0-4C50-BFDB-83178A2DEBE0}" name="Planta"/>
    <tableColumn id="2" xr3:uid="{711E52AE-DD6E-4F6E-85DE-EDFEE63CEE50}" name="Categoría"/>
    <tableColumn id="3" xr3:uid="{68D43D10-7555-4E72-B75B-17DC28F5CE1D}" name="Maestra"/>
    <tableColumn id="4" xr3:uid="{6E00CA03-E5DB-4568-A0DC-BD379D4CC589}" name="Alterna1"/>
    <tableColumn id="5" xr3:uid="{C19E294B-A0A4-49CA-B584-39C5D8485CA8}" name="Alterna2"/>
    <tableColumn id="6" xr3:uid="{0573433E-AC76-49B9-9ED4-FD55DF207014}" name="Alterna3"/>
    <tableColumn id="7" xr3:uid="{72391370-86CA-40A4-88CA-57A4AFB3D171}" name="Producto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B439B0-4627-4677-A0B4-1704916F4E16}" name="Table2" displayName="Table2" ref="J2:Q57" totalsRowShown="0">
  <autoFilter ref="J2:Q57" xr:uid="{ABB439B0-4627-4677-A0B4-1704916F4E16}"/>
  <tableColumns count="8">
    <tableColumn id="1" xr3:uid="{80645C94-2BE3-4BAD-8067-0D7B124E52A8}" name="Marca "/>
    <tableColumn id="2" xr3:uid="{61D53A62-2EC5-440F-A940-55F0A8400A3F}" name="Submarca "/>
    <tableColumn id="3" xr3:uid="{727C01DC-4890-4495-AB71-61736AC49AB8}" name="Tipo de clave"/>
    <tableColumn id="4" xr3:uid="{7241D753-586A-48AF-92AE-54A4DD33C9BC}" name="Column1"/>
    <tableColumn id="5" xr3:uid="{371CC3D9-DB2B-449F-BE04-5BFBDE464DD0}" name="Clave maestra"/>
    <tableColumn id="6" xr3:uid="{864414A8-8DCA-4E39-AE69-FF230A1780A4}" name="Clave alterna "/>
    <tableColumn id="7" xr3:uid="{4C54D029-82EB-42FF-BBBD-25A0C49C1F21}" name="NUEVA Clave Optimus"/>
    <tableColumn id="8" xr3:uid="{75C6D5FD-4FBD-402C-8B9C-E1EA1EAD1289}" name="Producto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29A51B-0101-4429-80D2-9C6B232AF455}" name="Table3" displayName="Table3" ref="S2:V7" totalsRowShown="0">
  <autoFilter ref="S2:V7" xr:uid="{3929A51B-0101-4429-80D2-9C6B232AF455}"/>
  <tableColumns count="4">
    <tableColumn id="1" xr3:uid="{E07F5D5B-7CE0-4A43-A94C-028928B0C379}" name="Clave"/>
    <tableColumn id="2" xr3:uid="{221092D0-7CE3-4108-82EC-251885F793D9}" name="Clave Int"/>
    <tableColumn id="3" xr3:uid="{7C8B915C-21B9-41F3-8DD2-C7C6A38596B0}" name="Máq"/>
    <tableColumn id="4" xr3:uid="{FF779533-78AC-43B2-8EBF-5D3B648B5647}" name="Produc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7" dT="2025-01-07T18:40:08.82" personId="{626BE1FA-34BB-4C81-83E0-65B8EF536CCD}" id="{CF333D1E-6B32-4377-8C43-00DD9A146DE2}">
    <text>Bolsa y corrugado</text>
  </threadedComment>
  <threadedComment ref="X10" dT="2025-01-07T18:40:29.98" personId="{626BE1FA-34BB-4C81-83E0-65B8EF536CCD}" id="{5730900D-F251-42C9-B915-2AE7B1D5E51F}">
    <text>Corrugado</text>
  </threadedComment>
  <threadedComment ref="AB15" dT="2025-01-07T18:40:49.30" personId="{626BE1FA-34BB-4C81-83E0-65B8EF536CCD}" id="{7A865E2C-4BB4-42FA-BCD0-02AA13B7AB56}">
    <text>Bolsa</text>
  </threadedComment>
  <threadedComment ref="AH15" dT="2025-01-07T18:41:01.78" personId="{626BE1FA-34BB-4C81-83E0-65B8EF536CCD}" id="{D41E2E51-AE7E-4638-B399-385456F03DF1}">
    <text>Corrugado</text>
  </threadedComment>
  <threadedComment ref="AA17" dT="2025-01-07T18:41:26.65" personId="{626BE1FA-34BB-4C81-83E0-65B8EF536CCD}" id="{4D363254-9EA4-4F62-A3D3-99CD368CF544}">
    <text>Corrugado
Bolsa completa</text>
  </threadedComment>
  <threadedComment ref="AG18" dT="2025-01-07T18:41:55.84" personId="{626BE1FA-34BB-4C81-83E0-65B8EF536CCD}" id="{29C6AE5B-4CE2-46FA-A526-DEEC12D0CE1C}">
    <text>Corrugado</text>
  </threadedComment>
  <threadedComment ref="T23" dT="2024-12-30T17:26:18.14" personId="{626BE1FA-34BB-4C81-83E0-65B8EF536CCD}" id="{F46E8B98-82E5-45E4-A3D8-F74FBA37C13D}">
    <text>3°</text>
  </threadedComment>
  <threadedComment ref="AA23" dT="2024-12-30T17:27:22.55" personId="{626BE1FA-34BB-4C81-83E0-65B8EF536CCD}" id="{6ABDF40E-0327-4B5F-830B-84398D31C74D}">
    <text>2</text>
  </threadedComment>
  <threadedComment ref="AJ23" dT="2024-12-30T17:27:45.08" personId="{626BE1FA-34BB-4C81-83E0-65B8EF536CCD}" id="{C00B24FB-ABFD-4979-B851-FBE7C81208E8}">
    <text>1</text>
  </threadedComment>
  <threadedComment ref="AR23" dT="2024-12-30T17:28:37.40" personId="{626BE1FA-34BB-4C81-83E0-65B8EF536CCD}" id="{6E75DF39-4A29-414E-A7EC-E4881CB92E7B}">
    <text>3</text>
  </threadedComment>
  <threadedComment ref="X25" dT="2024-12-30T17:23:13.22" personId="{626BE1FA-34BB-4C81-83E0-65B8EF536CCD}" id="{5D514141-2A66-4D45-8683-4ACA60152B8E}">
    <text>2°</text>
  </threadedComment>
  <threadedComment ref="AF25" dT="2024-12-30T17:23:06.12" personId="{626BE1FA-34BB-4C81-83E0-65B8EF536CCD}" id="{775313C5-0E90-4E61-AF4E-4EFC5ADCACA6}">
    <text>1°</text>
  </threadedComment>
  <threadedComment ref="AN25" dT="2024-12-30T17:24:06.76" personId="{626BE1FA-34BB-4C81-83E0-65B8EF536CCD}" id="{4D48C3DA-B40C-4062-B113-AAAFCCA2489B}">
    <text>3</text>
  </threadedComment>
  <threadedComment ref="AV25" dT="2024-12-30T17:24:55.76" personId="{626BE1FA-34BB-4C81-83E0-65B8EF536CCD}" id="{32CEC17D-AC79-430F-984C-87671C59C484}">
    <text>2°</text>
  </threadedComment>
  <threadedComment ref="X36" dT="2025-01-07T18:43:28.98" personId="{626BE1FA-34BB-4C81-83E0-65B8EF536CCD}" id="{E446D8C9-EA79-4367-A816-57CCA605B4E4}">
    <text>Completa</text>
  </threadedComment>
  <threadedComment ref="AA39" dT="2025-01-07T18:43:43.54" personId="{626BE1FA-34BB-4C81-83E0-65B8EF536CCD}" id="{12D1AC66-A6BA-4AB8-A825-55CFCE7A675D}">
    <text>Cajilla
Bolsa completa
Entrega detenido por falta de pago - Poligof</text>
  </threadedComment>
  <threadedComment ref="X62" dT="2025-01-06T17:29:13.75" personId="{626BE1FA-34BB-4C81-83E0-65B8EF536CCD}" id="{2922C7CB-99A8-4745-99F0-E8E17A644036}">
    <text>2</text>
  </threadedComment>
  <threadedComment ref="AF62" dT="2025-01-06T17:29:35.40" personId="{626BE1FA-34BB-4C81-83E0-65B8EF536CCD}" id="{7DCC7E17-A188-477A-8FF4-845F1669FA54}">
    <text>1</text>
  </threadedComment>
  <threadedComment ref="AO62" dT="2025-01-06T17:29:54.69" personId="{626BE1FA-34BB-4C81-83E0-65B8EF536CCD}" id="{3F748D4E-2B86-4558-80DF-89661E3A4BF3}">
    <text>3</text>
  </threadedComment>
  <threadedComment ref="AV62" dT="2025-01-06T17:30:23.04" personId="{626BE1FA-34BB-4C81-83E0-65B8EF536CCD}" id="{14C4B35F-AD44-4D5B-890C-AEE486D33A68}">
    <text xml:space="preserve">
</text>
  </threadedComment>
  <threadedComment ref="BD62" dT="2025-01-06T17:32:47.19" personId="{626BE1FA-34BB-4C81-83E0-65B8EF536CCD}" id="{4B87B23F-18DE-4F98-9485-57C5EEA33C7F}">
    <text>1</text>
  </threadedComment>
  <threadedComment ref="BM62" dT="2025-01-06T17:33:13.21" personId="{626BE1FA-34BB-4C81-83E0-65B8EF536CCD}" id="{CCF6129C-2B17-4BB1-8B39-04E576F0F194}">
    <text xml:space="preserve">3
</text>
  </threadedComment>
  <threadedComment ref="BU62" dT="2025-01-06T17:35:53.14" personId="{626BE1FA-34BB-4C81-83E0-65B8EF536CCD}" id="{94D8B2D7-5A0B-47AA-9B55-CEBD403194FD}">
    <text>2</text>
  </threadedComment>
  <threadedComment ref="X68" dT="2025-01-07T18:48:11.42" personId="{626BE1FA-34BB-4C81-83E0-65B8EF536CCD}" id="{EB53CAE0-02C1-4331-8338-A5F06F58832E}">
    <text xml:space="preserve">Bolsa confirmada para el día 7.
</text>
  </threadedComment>
  <threadedComment ref="X70" dT="2025-01-07T18:50:18.55" personId="{626BE1FA-34BB-4C81-83E0-65B8EF536CCD}" id="{D3941357-F711-4E8B-B06E-3089062AE4DC}">
    <text>Entrega de cajilla.
Bolsa Ok</text>
  </threadedComment>
  <threadedComment ref="Z71" dT="2024-12-27T18:49:37.11" personId="{626BE1FA-34BB-4C81-83E0-65B8EF536CCD}" id="{1CB6D822-38DA-468B-8B81-7091C664F947}">
    <text>Corrugado</text>
  </threadedComment>
  <threadedComment ref="AA71" dT="2024-12-27T18:49:43.76" personId="{626BE1FA-34BB-4C81-83E0-65B8EF536CCD}" id="{BFFA60AB-E820-4A07-933C-2C81D2637C5A}">
    <text>Bolsa</text>
  </threadedComment>
  <threadedComment ref="AD71" dT="2025-01-07T18:50:58.24" personId="{626BE1FA-34BB-4C81-83E0-65B8EF536CCD}" id="{EB306FCA-3CA6-4C70-B6B6-0A85C6C3A5C6}">
    <text>Entrega de Corrugado</text>
  </threadedComment>
  <threadedComment ref="H81" dT="2024-10-18T23:25:35.53" personId="{626BE1FA-34BB-4C81-83E0-65B8EF536CCD}" id="{18C39D35-74F6-472A-98E5-4C27E83E1359}">
    <text>Planeación estimado 25,000
Planta estimado menos 20,000</text>
  </threadedComment>
  <threadedComment ref="T82" dT="2025-01-07T19:17:03.54" personId="{626BE1FA-34BB-4C81-83E0-65B8EF536CCD}" id="{2296423A-133B-4F18-B4A6-F9ACB4453EF0}">
    <text>Printcard autorizados el 27-Diciembre</text>
  </threadedComment>
  <threadedComment ref="X83" dT="2025-01-07T18:53:50.91" personId="{626BE1FA-34BB-4C81-83E0-65B8EF536CCD}" id="{1165D491-AE06-4A94-8160-65DAD53333FA}">
    <text>Bolsa y Corrugado</text>
  </threadedComment>
  <threadedComment ref="AA85" dT="2025-01-07T18:54:19.15" personId="{626BE1FA-34BB-4C81-83E0-65B8EF536CCD}" id="{6E685498-1CFC-4E1F-91DD-342C3DB9FFC5}">
    <text>Corrugado</text>
  </threadedComment>
  <threadedComment ref="AG88" dT="2025-01-07T19:06:51.11" personId="{626BE1FA-34BB-4C81-83E0-65B8EF536CCD}" id="{22A422E0-FE1E-4679-A39D-74005CF5648C}">
    <text>Corrugado</text>
  </threadedComment>
  <threadedComment ref="AA90" dT="2025-01-07T19:00:06.74" personId="{626BE1FA-34BB-4C81-83E0-65B8EF536CCD}" id="{BCCB28BA-5BF6-4BC8-94D2-F6A4B1523B8F}">
    <text>Corrugado -24300
Bolsa Completa - 36000</text>
  </threadedComment>
  <threadedComment ref="X93" dT="2024-12-30T17:36:55.46" personId="{626BE1FA-34BB-4C81-83E0-65B8EF536CCD}" id="{F0956FEC-9791-40A0-B0D0-4EE019E57F18}">
    <text>2</text>
  </threadedComment>
  <threadedComment ref="AF93" dT="2024-12-30T17:37:32.68" personId="{626BE1FA-34BB-4C81-83E0-65B8EF536CCD}" id="{AE46FD69-83CB-4643-BE78-A582017C4CEE}">
    <text>1</text>
  </threadedComment>
  <threadedComment ref="AN93" dT="2024-12-30T17:37:52.78" personId="{626BE1FA-34BB-4C81-83E0-65B8EF536CCD}" id="{80F7287C-034E-4757-9D25-C9F7940A8E79}">
    <text>3</text>
  </threadedComment>
  <threadedComment ref="AV93" dT="2024-12-30T17:39:37.26" personId="{626BE1FA-34BB-4C81-83E0-65B8EF536CCD}" id="{A7030F0A-307E-4423-9929-6264FC4A6533}">
    <text xml:space="preserve">2
</text>
  </threadedComment>
  <threadedComment ref="AK107" dT="2025-01-07T19:13:19.16" personId="{626BE1FA-34BB-4C81-83E0-65B8EF536CCD}" id="{AEF62A29-008E-48FD-8C95-31118CC019B4}">
    <text>Bolsa</text>
  </threadedComment>
  <threadedComment ref="AL107" dT="2025-01-07T19:13:32.66" personId="{626BE1FA-34BB-4C81-83E0-65B8EF536CCD}" id="{073D4F2B-C765-436A-899B-06E43CD43AB0}">
    <text>Corrugado</text>
  </threadedComment>
  <threadedComment ref="T108" dT="2025-01-07T19:14:32.55" personId="{626BE1FA-34BB-4C81-83E0-65B8EF536CCD}" id="{5EBA5A06-FA4A-49AA-8D51-37CA14302E47}">
    <text>Requerimiento adicional. - Printcard autorizado el día 7-Enero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5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printerSettings" Target="../printerSettings/printerSettings17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8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2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8997A-D0CA-4237-A610-B4396ED4C0CA}">
  <sheetPr codeName="Sheet1"/>
  <dimension ref="B1:V354"/>
  <sheetViews>
    <sheetView showGridLines="0" topLeftCell="C28" workbookViewId="0">
      <selection activeCell="P46" sqref="P46"/>
    </sheetView>
  </sheetViews>
  <sheetFormatPr baseColWidth="10" defaultColWidth="8.88671875" defaultRowHeight="14.4" x14ac:dyDescent="0.3"/>
  <cols>
    <col min="2" max="2" width="9.44140625" bestFit="1" customWidth="1"/>
    <col min="3" max="3" width="20" bestFit="1" customWidth="1"/>
    <col min="4" max="4" width="10.5546875" bestFit="1" customWidth="1"/>
    <col min="5" max="7" width="10.88671875" bestFit="1" customWidth="1"/>
    <col min="8" max="8" width="38.6640625" bestFit="1" customWidth="1"/>
    <col min="10" max="10" width="10.6640625" bestFit="1" customWidth="1"/>
    <col min="11" max="11" width="26" bestFit="1" customWidth="1"/>
    <col min="12" max="12" width="18.33203125" bestFit="1" customWidth="1"/>
    <col min="13" max="13" width="11.109375" bestFit="1" customWidth="1"/>
    <col min="14" max="14" width="15.88671875" bestFit="1" customWidth="1"/>
    <col min="15" max="15" width="15.44140625" bestFit="1" customWidth="1"/>
    <col min="16" max="16" width="23.33203125" bestFit="1" customWidth="1"/>
    <col min="17" max="17" width="27" bestFit="1" customWidth="1"/>
    <col min="19" max="19" width="8.109375" bestFit="1" customWidth="1"/>
    <col min="20" max="20" width="11" bestFit="1" customWidth="1"/>
    <col min="21" max="21" width="7.33203125" bestFit="1" customWidth="1"/>
    <col min="22" max="22" width="39.109375" bestFit="1" customWidth="1"/>
  </cols>
  <sheetData>
    <row r="1" spans="2:22" x14ac:dyDescent="0.3"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</row>
    <row r="2" spans="2:22" x14ac:dyDescent="0.3">
      <c r="B2" t="s">
        <v>197</v>
      </c>
      <c r="C2" t="s">
        <v>4542</v>
      </c>
      <c r="D2" t="s">
        <v>4785</v>
      </c>
      <c r="E2" t="s">
        <v>4786</v>
      </c>
      <c r="F2" t="s">
        <v>4787</v>
      </c>
      <c r="G2" t="s">
        <v>4788</v>
      </c>
      <c r="H2" t="s">
        <v>4789</v>
      </c>
      <c r="J2" t="s">
        <v>4798</v>
      </c>
      <c r="K2" t="s">
        <v>4799</v>
      </c>
      <c r="L2" t="s">
        <v>4800</v>
      </c>
      <c r="M2" t="s">
        <v>4834</v>
      </c>
      <c r="N2" t="s">
        <v>4801</v>
      </c>
      <c r="O2" t="s">
        <v>4802</v>
      </c>
      <c r="P2" t="s">
        <v>4803</v>
      </c>
      <c r="Q2" t="s">
        <v>4789</v>
      </c>
      <c r="S2" t="s">
        <v>0</v>
      </c>
      <c r="T2" t="s">
        <v>4845</v>
      </c>
      <c r="U2" t="s">
        <v>4846</v>
      </c>
      <c r="V2" t="s">
        <v>4789</v>
      </c>
    </row>
    <row r="3" spans="2:22" x14ac:dyDescent="0.3">
      <c r="B3" t="s">
        <v>458</v>
      </c>
      <c r="C3" t="s">
        <v>164</v>
      </c>
      <c r="D3">
        <v>70775</v>
      </c>
      <c r="H3" t="s">
        <v>1047</v>
      </c>
      <c r="J3" t="s">
        <v>4804</v>
      </c>
      <c r="K3" t="s">
        <v>4805</v>
      </c>
      <c r="L3" t="s">
        <v>4806</v>
      </c>
      <c r="M3" t="s">
        <v>4807</v>
      </c>
      <c r="N3">
        <v>71003</v>
      </c>
      <c r="O3">
        <v>71003</v>
      </c>
      <c r="P3">
        <v>71113</v>
      </c>
      <c r="Q3" t="s">
        <v>832</v>
      </c>
      <c r="S3" t="s">
        <v>3171</v>
      </c>
      <c r="T3">
        <v>67401</v>
      </c>
      <c r="U3" t="s">
        <v>4713</v>
      </c>
      <c r="V3" t="s">
        <v>3170</v>
      </c>
    </row>
    <row r="4" spans="2:22" x14ac:dyDescent="0.3">
      <c r="B4" t="s">
        <v>4790</v>
      </c>
      <c r="C4" t="s">
        <v>164</v>
      </c>
      <c r="D4">
        <v>70382</v>
      </c>
      <c r="E4">
        <v>70652</v>
      </c>
      <c r="H4" t="s">
        <v>874</v>
      </c>
      <c r="J4" s="80" t="s">
        <v>4804</v>
      </c>
      <c r="K4" s="80" t="s">
        <v>4805</v>
      </c>
      <c r="L4" t="s">
        <v>4808</v>
      </c>
      <c r="M4" t="s">
        <v>4807</v>
      </c>
      <c r="N4">
        <v>70786</v>
      </c>
      <c r="O4">
        <v>70817</v>
      </c>
      <c r="P4">
        <v>71114</v>
      </c>
      <c r="Q4" t="s">
        <v>842</v>
      </c>
      <c r="S4" t="s">
        <v>3183</v>
      </c>
      <c r="T4">
        <v>67411</v>
      </c>
      <c r="U4" t="s">
        <v>4714</v>
      </c>
      <c r="V4" t="s">
        <v>4842</v>
      </c>
    </row>
    <row r="5" spans="2:22" x14ac:dyDescent="0.3">
      <c r="B5" t="s">
        <v>4790</v>
      </c>
      <c r="C5" t="s">
        <v>164</v>
      </c>
      <c r="D5">
        <v>70134</v>
      </c>
      <c r="E5">
        <v>70668</v>
      </c>
      <c r="H5" t="s">
        <v>764</v>
      </c>
      <c r="J5" s="80" t="s">
        <v>4804</v>
      </c>
      <c r="K5" s="80" t="s">
        <v>4805</v>
      </c>
      <c r="L5" t="s">
        <v>4808</v>
      </c>
      <c r="M5" t="s">
        <v>4807</v>
      </c>
      <c r="N5">
        <v>70160</v>
      </c>
      <c r="O5">
        <v>70818</v>
      </c>
      <c r="P5">
        <v>71115</v>
      </c>
      <c r="Q5" t="s">
        <v>834</v>
      </c>
      <c r="S5" t="s">
        <v>3174</v>
      </c>
      <c r="T5">
        <v>71523</v>
      </c>
      <c r="U5" t="s">
        <v>4721</v>
      </c>
      <c r="V5" t="s">
        <v>4843</v>
      </c>
    </row>
    <row r="6" spans="2:22" x14ac:dyDescent="0.3">
      <c r="B6" t="s">
        <v>4790</v>
      </c>
      <c r="C6" t="s">
        <v>164</v>
      </c>
      <c r="D6">
        <v>70124</v>
      </c>
      <c r="E6">
        <v>70480</v>
      </c>
      <c r="H6" t="s">
        <v>915</v>
      </c>
      <c r="J6" s="80" t="s">
        <v>4804</v>
      </c>
      <c r="K6" s="80" t="s">
        <v>4805</v>
      </c>
      <c r="L6" t="s">
        <v>4808</v>
      </c>
      <c r="M6" t="s">
        <v>4807</v>
      </c>
      <c r="N6">
        <v>70191</v>
      </c>
      <c r="O6">
        <v>70819</v>
      </c>
      <c r="P6">
        <v>71116</v>
      </c>
      <c r="Q6" t="s">
        <v>853</v>
      </c>
      <c r="S6" t="s">
        <v>3180</v>
      </c>
      <c r="T6">
        <v>71524</v>
      </c>
      <c r="U6" t="s">
        <v>4715</v>
      </c>
      <c r="V6" t="s">
        <v>4844</v>
      </c>
    </row>
    <row r="7" spans="2:22" x14ac:dyDescent="0.3">
      <c r="B7" t="s">
        <v>4790</v>
      </c>
      <c r="C7" t="s">
        <v>164</v>
      </c>
      <c r="D7">
        <v>71001</v>
      </c>
      <c r="H7" t="s">
        <v>948</v>
      </c>
      <c r="J7" s="80" t="s">
        <v>4804</v>
      </c>
      <c r="K7" s="80" t="s">
        <v>4805</v>
      </c>
      <c r="L7" t="s">
        <v>4808</v>
      </c>
      <c r="M7" t="s">
        <v>4807</v>
      </c>
      <c r="N7">
        <v>70771</v>
      </c>
      <c r="O7">
        <v>70820</v>
      </c>
      <c r="P7">
        <v>71117</v>
      </c>
      <c r="Q7" t="s">
        <v>856</v>
      </c>
      <c r="S7" t="s">
        <v>3177</v>
      </c>
      <c r="T7">
        <v>71525</v>
      </c>
      <c r="U7" t="s">
        <v>4717</v>
      </c>
      <c r="V7" t="s">
        <v>4842</v>
      </c>
    </row>
    <row r="8" spans="2:22" x14ac:dyDescent="0.3">
      <c r="B8" t="s">
        <v>4790</v>
      </c>
      <c r="C8" t="s">
        <v>164</v>
      </c>
      <c r="D8">
        <v>70018</v>
      </c>
      <c r="E8">
        <v>70495</v>
      </c>
      <c r="F8">
        <v>71159</v>
      </c>
      <c r="H8" t="s">
        <v>749</v>
      </c>
      <c r="J8" s="80" t="s">
        <v>4804</v>
      </c>
      <c r="K8" s="80" t="s">
        <v>4805</v>
      </c>
      <c r="L8" t="s">
        <v>4809</v>
      </c>
      <c r="M8" t="s">
        <v>4807</v>
      </c>
      <c r="N8">
        <v>70199</v>
      </c>
      <c r="O8">
        <v>70822</v>
      </c>
      <c r="P8">
        <v>71118</v>
      </c>
      <c r="Q8" t="s">
        <v>849</v>
      </c>
    </row>
    <row r="9" spans="2:22" x14ac:dyDescent="0.3">
      <c r="B9" t="s">
        <v>4790</v>
      </c>
      <c r="C9" t="s">
        <v>164</v>
      </c>
      <c r="D9">
        <v>71002</v>
      </c>
      <c r="H9" t="s">
        <v>954</v>
      </c>
      <c r="J9" s="80" t="s">
        <v>4804</v>
      </c>
      <c r="K9" s="80" t="s">
        <v>4805</v>
      </c>
      <c r="L9" t="s">
        <v>4809</v>
      </c>
      <c r="M9" t="s">
        <v>4807</v>
      </c>
      <c r="N9">
        <v>70770</v>
      </c>
      <c r="O9">
        <v>70770</v>
      </c>
      <c r="P9">
        <v>71119</v>
      </c>
      <c r="Q9" t="s">
        <v>846</v>
      </c>
    </row>
    <row r="10" spans="2:22" x14ac:dyDescent="0.3">
      <c r="B10" t="s">
        <v>4790</v>
      </c>
      <c r="C10" t="s">
        <v>164</v>
      </c>
      <c r="D10">
        <v>70585</v>
      </c>
      <c r="H10" t="s">
        <v>976</v>
      </c>
      <c r="J10" s="80" t="s">
        <v>4804</v>
      </c>
      <c r="K10" s="80" t="s">
        <v>4805</v>
      </c>
      <c r="L10" t="s">
        <v>4810</v>
      </c>
      <c r="M10" t="s">
        <v>4811</v>
      </c>
      <c r="P10">
        <v>71147</v>
      </c>
      <c r="Q10" t="s">
        <v>4697</v>
      </c>
    </row>
    <row r="11" spans="2:22" x14ac:dyDescent="0.3">
      <c r="B11" t="s">
        <v>4790</v>
      </c>
      <c r="C11" t="s">
        <v>4581</v>
      </c>
      <c r="D11">
        <v>70701</v>
      </c>
      <c r="H11" t="s">
        <v>1260</v>
      </c>
      <c r="J11" s="80" t="s">
        <v>4804</v>
      </c>
      <c r="K11" t="s">
        <v>4812</v>
      </c>
      <c r="L11" t="s">
        <v>4813</v>
      </c>
      <c r="M11" t="s">
        <v>4807</v>
      </c>
      <c r="N11">
        <v>70005</v>
      </c>
      <c r="O11">
        <v>70807</v>
      </c>
      <c r="P11">
        <v>71150</v>
      </c>
      <c r="Q11" t="s">
        <v>803</v>
      </c>
    </row>
    <row r="12" spans="2:22" x14ac:dyDescent="0.3">
      <c r="B12" t="s">
        <v>458</v>
      </c>
      <c r="C12" t="s">
        <v>4581</v>
      </c>
      <c r="D12">
        <v>70787</v>
      </c>
      <c r="H12" t="s">
        <v>1200</v>
      </c>
      <c r="J12" s="80" t="s">
        <v>4804</v>
      </c>
      <c r="K12" s="80" t="s">
        <v>4812</v>
      </c>
      <c r="L12" t="s">
        <v>4813</v>
      </c>
      <c r="M12" t="s">
        <v>4807</v>
      </c>
      <c r="N12">
        <v>70385</v>
      </c>
      <c r="O12">
        <v>70808</v>
      </c>
      <c r="P12">
        <v>71151</v>
      </c>
      <c r="Q12" t="s">
        <v>806</v>
      </c>
    </row>
    <row r="13" spans="2:22" x14ac:dyDescent="0.3">
      <c r="B13" t="s">
        <v>4790</v>
      </c>
      <c r="C13" t="s">
        <v>164</v>
      </c>
      <c r="D13">
        <v>70191</v>
      </c>
      <c r="E13">
        <v>70492</v>
      </c>
      <c r="F13">
        <v>70819</v>
      </c>
      <c r="G13">
        <v>71116</v>
      </c>
      <c r="H13" t="s">
        <v>852</v>
      </c>
      <c r="J13" s="80" t="s">
        <v>4804</v>
      </c>
      <c r="K13" s="80" t="s">
        <v>4812</v>
      </c>
      <c r="L13" t="s">
        <v>4813</v>
      </c>
      <c r="M13" t="s">
        <v>4807</v>
      </c>
      <c r="N13">
        <v>70009</v>
      </c>
      <c r="O13">
        <v>70810</v>
      </c>
      <c r="P13">
        <v>71152</v>
      </c>
      <c r="Q13" t="s">
        <v>815</v>
      </c>
    </row>
    <row r="14" spans="2:22" x14ac:dyDescent="0.3">
      <c r="B14" t="s">
        <v>4790</v>
      </c>
      <c r="C14" t="s">
        <v>164</v>
      </c>
      <c r="D14">
        <v>71023</v>
      </c>
      <c r="E14">
        <v>70815</v>
      </c>
      <c r="J14" s="80" t="s">
        <v>4804</v>
      </c>
      <c r="K14" s="80" t="s">
        <v>4812</v>
      </c>
      <c r="L14" t="s">
        <v>4813</v>
      </c>
      <c r="M14" t="s">
        <v>4807</v>
      </c>
      <c r="N14">
        <v>70788</v>
      </c>
      <c r="O14">
        <v>70812</v>
      </c>
      <c r="P14">
        <v>71148</v>
      </c>
      <c r="Q14" t="s">
        <v>820</v>
      </c>
    </row>
    <row r="15" spans="2:22" x14ac:dyDescent="0.3">
      <c r="B15" t="s">
        <v>4790</v>
      </c>
      <c r="C15" t="s">
        <v>4581</v>
      </c>
      <c r="D15">
        <v>88568</v>
      </c>
      <c r="H15" t="s">
        <v>1279</v>
      </c>
      <c r="J15" s="80" t="s">
        <v>4804</v>
      </c>
      <c r="K15" s="80" t="s">
        <v>4812</v>
      </c>
      <c r="L15" t="s">
        <v>4813</v>
      </c>
      <c r="M15" t="s">
        <v>4807</v>
      </c>
      <c r="N15">
        <v>70768</v>
      </c>
      <c r="O15">
        <v>70813</v>
      </c>
      <c r="P15">
        <v>71153</v>
      </c>
      <c r="Q15" t="s">
        <v>823</v>
      </c>
    </row>
    <row r="16" spans="2:22" x14ac:dyDescent="0.3">
      <c r="B16" t="s">
        <v>4790</v>
      </c>
      <c r="C16" t="s">
        <v>164</v>
      </c>
      <c r="D16">
        <v>70446</v>
      </c>
      <c r="H16" t="s">
        <v>1159</v>
      </c>
      <c r="J16" s="80" t="s">
        <v>4804</v>
      </c>
      <c r="K16" s="80" t="s">
        <v>4812</v>
      </c>
      <c r="L16" t="s">
        <v>4814</v>
      </c>
      <c r="M16" t="s">
        <v>4807</v>
      </c>
      <c r="N16">
        <v>71023</v>
      </c>
      <c r="O16">
        <v>70815</v>
      </c>
      <c r="P16">
        <v>71176</v>
      </c>
      <c r="Q16" t="s">
        <v>828</v>
      </c>
    </row>
    <row r="17" spans="2:17" x14ac:dyDescent="0.3">
      <c r="B17" t="s">
        <v>4790</v>
      </c>
      <c r="C17" t="s">
        <v>164</v>
      </c>
      <c r="D17">
        <v>70039</v>
      </c>
      <c r="E17">
        <v>70368</v>
      </c>
      <c r="F17">
        <v>70656</v>
      </c>
      <c r="H17" t="s">
        <v>4791</v>
      </c>
      <c r="J17" s="80" t="s">
        <v>4804</v>
      </c>
      <c r="K17" s="80" t="s">
        <v>4812</v>
      </c>
      <c r="L17" t="s">
        <v>4815</v>
      </c>
      <c r="M17" t="s">
        <v>4811</v>
      </c>
      <c r="N17">
        <v>70898</v>
      </c>
      <c r="P17">
        <v>71237</v>
      </c>
      <c r="Q17" t="s">
        <v>4816</v>
      </c>
    </row>
    <row r="18" spans="2:17" x14ac:dyDescent="0.3">
      <c r="B18" t="s">
        <v>4790</v>
      </c>
      <c r="C18" t="s">
        <v>4581</v>
      </c>
      <c r="D18">
        <v>70689</v>
      </c>
      <c r="H18" t="s">
        <v>1259</v>
      </c>
      <c r="J18" s="80" t="s">
        <v>4804</v>
      </c>
      <c r="K18" t="s">
        <v>4817</v>
      </c>
      <c r="L18" t="s">
        <v>4808</v>
      </c>
      <c r="M18" t="s">
        <v>4807</v>
      </c>
      <c r="N18">
        <v>70120</v>
      </c>
      <c r="O18">
        <v>70484</v>
      </c>
      <c r="P18">
        <v>71154</v>
      </c>
      <c r="Q18" t="s">
        <v>773</v>
      </c>
    </row>
    <row r="19" spans="2:17" x14ac:dyDescent="0.3">
      <c r="B19" t="s">
        <v>4790</v>
      </c>
      <c r="C19" t="s">
        <v>164</v>
      </c>
      <c r="D19">
        <v>70415</v>
      </c>
      <c r="H19" t="s">
        <v>1000</v>
      </c>
      <c r="J19" s="80" t="s">
        <v>4804</v>
      </c>
      <c r="K19" s="80" t="s">
        <v>4817</v>
      </c>
      <c r="L19" t="s">
        <v>4808</v>
      </c>
      <c r="M19" t="s">
        <v>4807</v>
      </c>
      <c r="N19">
        <v>70020</v>
      </c>
      <c r="O19">
        <v>70485</v>
      </c>
      <c r="P19">
        <v>71155</v>
      </c>
      <c r="Q19" t="s">
        <v>775</v>
      </c>
    </row>
    <row r="20" spans="2:17" x14ac:dyDescent="0.3">
      <c r="B20" t="s">
        <v>4790</v>
      </c>
      <c r="C20" t="s">
        <v>164</v>
      </c>
      <c r="E20">
        <v>70776</v>
      </c>
      <c r="J20" s="80" t="s">
        <v>4804</v>
      </c>
      <c r="K20" s="80" t="s">
        <v>4817</v>
      </c>
      <c r="L20" t="s">
        <v>4808</v>
      </c>
      <c r="M20" t="s">
        <v>4807</v>
      </c>
      <c r="N20">
        <v>70022</v>
      </c>
      <c r="O20">
        <v>70486</v>
      </c>
      <c r="P20">
        <v>71156</v>
      </c>
      <c r="Q20" t="s">
        <v>778</v>
      </c>
    </row>
    <row r="21" spans="2:17" x14ac:dyDescent="0.3">
      <c r="B21" t="s">
        <v>4790</v>
      </c>
      <c r="C21" t="s">
        <v>164</v>
      </c>
      <c r="D21">
        <v>70684</v>
      </c>
      <c r="H21" t="s">
        <v>959</v>
      </c>
      <c r="J21" s="80" t="s">
        <v>4804</v>
      </c>
      <c r="K21" s="80" t="s">
        <v>4817</v>
      </c>
      <c r="L21" t="s">
        <v>4808</v>
      </c>
      <c r="M21" t="s">
        <v>4807</v>
      </c>
      <c r="N21">
        <v>70021</v>
      </c>
      <c r="O21">
        <v>70487</v>
      </c>
      <c r="P21">
        <v>71157</v>
      </c>
      <c r="Q21" t="s">
        <v>787</v>
      </c>
    </row>
    <row r="22" spans="2:17" x14ac:dyDescent="0.3">
      <c r="B22" t="s">
        <v>4790</v>
      </c>
      <c r="C22" t="s">
        <v>164</v>
      </c>
      <c r="D22">
        <v>71000</v>
      </c>
      <c r="H22" t="s">
        <v>1018</v>
      </c>
      <c r="J22" s="80" t="s">
        <v>4804</v>
      </c>
      <c r="K22" s="80" t="s">
        <v>4817</v>
      </c>
      <c r="L22" t="s">
        <v>4808</v>
      </c>
      <c r="M22" t="s">
        <v>4807</v>
      </c>
      <c r="N22">
        <v>70023</v>
      </c>
      <c r="O22">
        <v>70489</v>
      </c>
      <c r="P22">
        <v>71158</v>
      </c>
      <c r="Q22" t="s">
        <v>784</v>
      </c>
    </row>
    <row r="23" spans="2:17" x14ac:dyDescent="0.3">
      <c r="B23" t="s">
        <v>458</v>
      </c>
      <c r="C23" t="s">
        <v>164</v>
      </c>
      <c r="D23">
        <v>70777</v>
      </c>
      <c r="H23" t="s">
        <v>1049</v>
      </c>
      <c r="J23" s="80" t="s">
        <v>4804</v>
      </c>
      <c r="K23" s="80" t="s">
        <v>4817</v>
      </c>
      <c r="L23" t="s">
        <v>4809</v>
      </c>
      <c r="M23" t="s">
        <v>4807</v>
      </c>
      <c r="N23">
        <v>70769</v>
      </c>
      <c r="O23">
        <v>70769</v>
      </c>
      <c r="P23">
        <v>71178</v>
      </c>
      <c r="Q23" t="s">
        <v>781</v>
      </c>
    </row>
    <row r="24" spans="2:17" x14ac:dyDescent="0.3">
      <c r="B24" t="s">
        <v>4790</v>
      </c>
      <c r="C24" t="s">
        <v>164</v>
      </c>
      <c r="D24">
        <v>70003</v>
      </c>
      <c r="E24">
        <v>70479</v>
      </c>
      <c r="H24" t="s">
        <v>996</v>
      </c>
      <c r="J24" s="80" t="s">
        <v>4804</v>
      </c>
      <c r="K24" s="80" t="s">
        <v>4817</v>
      </c>
      <c r="L24" t="s">
        <v>4809</v>
      </c>
      <c r="M24" t="s">
        <v>4811</v>
      </c>
      <c r="N24" t="s">
        <v>4818</v>
      </c>
      <c r="O24" t="s">
        <v>4818</v>
      </c>
      <c r="P24">
        <v>71149</v>
      </c>
      <c r="Q24" t="s">
        <v>4696</v>
      </c>
    </row>
    <row r="25" spans="2:17" x14ac:dyDescent="0.3">
      <c r="B25" t="s">
        <v>4790</v>
      </c>
      <c r="C25" t="s">
        <v>164</v>
      </c>
      <c r="D25">
        <v>70450</v>
      </c>
      <c r="E25">
        <v>70831</v>
      </c>
      <c r="H25" t="s">
        <v>817</v>
      </c>
      <c r="J25" s="80" t="s">
        <v>4804</v>
      </c>
      <c r="K25" t="s">
        <v>4819</v>
      </c>
      <c r="L25" t="s">
        <v>4808</v>
      </c>
      <c r="M25" t="s">
        <v>4807</v>
      </c>
      <c r="N25">
        <v>70018</v>
      </c>
      <c r="O25">
        <v>70495</v>
      </c>
      <c r="P25">
        <v>71159</v>
      </c>
      <c r="Q25" t="s">
        <v>750</v>
      </c>
    </row>
    <row r="26" spans="2:17" x14ac:dyDescent="0.3">
      <c r="B26" t="s">
        <v>4790</v>
      </c>
      <c r="C26" t="s">
        <v>4581</v>
      </c>
      <c r="D26">
        <v>70712</v>
      </c>
      <c r="H26" t="s">
        <v>1270</v>
      </c>
      <c r="J26" s="80" t="s">
        <v>4804</v>
      </c>
      <c r="K26" s="80" t="s">
        <v>4819</v>
      </c>
      <c r="L26" t="s">
        <v>4808</v>
      </c>
      <c r="M26" t="s">
        <v>4807</v>
      </c>
      <c r="N26">
        <v>70012</v>
      </c>
      <c r="O26">
        <v>70496</v>
      </c>
      <c r="P26">
        <v>71160</v>
      </c>
      <c r="Q26" t="s">
        <v>753</v>
      </c>
    </row>
    <row r="27" spans="2:17" x14ac:dyDescent="0.3">
      <c r="B27" t="s">
        <v>4790</v>
      </c>
      <c r="C27" t="s">
        <v>164</v>
      </c>
      <c r="D27">
        <v>70329</v>
      </c>
      <c r="E27">
        <v>70377</v>
      </c>
      <c r="H27" t="s">
        <v>882</v>
      </c>
      <c r="J27" s="80" t="s">
        <v>4804</v>
      </c>
      <c r="K27" s="80" t="s">
        <v>4819</v>
      </c>
      <c r="L27" t="s">
        <v>4808</v>
      </c>
      <c r="M27" t="s">
        <v>4807</v>
      </c>
      <c r="N27">
        <v>70015</v>
      </c>
      <c r="O27">
        <v>70497</v>
      </c>
      <c r="P27">
        <v>71161</v>
      </c>
      <c r="Q27" t="s">
        <v>756</v>
      </c>
    </row>
    <row r="28" spans="2:17" x14ac:dyDescent="0.3">
      <c r="B28" t="s">
        <v>458</v>
      </c>
      <c r="C28" t="s">
        <v>164</v>
      </c>
      <c r="D28">
        <v>70785</v>
      </c>
      <c r="H28" t="s">
        <v>1048</v>
      </c>
      <c r="J28" s="80" t="s">
        <v>4804</v>
      </c>
      <c r="K28" s="80" t="s">
        <v>4819</v>
      </c>
      <c r="L28" t="s">
        <v>4808</v>
      </c>
      <c r="M28" t="s">
        <v>4807</v>
      </c>
      <c r="N28">
        <v>70013</v>
      </c>
      <c r="O28">
        <v>70498</v>
      </c>
      <c r="P28">
        <v>71162</v>
      </c>
      <c r="Q28" t="s">
        <v>759</v>
      </c>
    </row>
    <row r="29" spans="2:17" x14ac:dyDescent="0.3">
      <c r="B29" t="s">
        <v>4790</v>
      </c>
      <c r="C29" t="s">
        <v>164</v>
      </c>
      <c r="D29">
        <v>70027</v>
      </c>
      <c r="H29" t="s">
        <v>957</v>
      </c>
      <c r="J29" s="80" t="s">
        <v>4804</v>
      </c>
      <c r="K29" s="80" t="s">
        <v>4819</v>
      </c>
      <c r="L29" t="s">
        <v>4809</v>
      </c>
      <c r="M29" t="s">
        <v>4807</v>
      </c>
      <c r="N29">
        <v>70017</v>
      </c>
      <c r="O29">
        <v>70499</v>
      </c>
      <c r="P29">
        <v>71179</v>
      </c>
      <c r="Q29" t="s">
        <v>762</v>
      </c>
    </row>
    <row r="30" spans="2:17" x14ac:dyDescent="0.3">
      <c r="B30" t="s">
        <v>4790</v>
      </c>
      <c r="C30" t="s">
        <v>4581</v>
      </c>
      <c r="D30">
        <v>70560</v>
      </c>
      <c r="E30">
        <v>70581</v>
      </c>
      <c r="H30" t="s">
        <v>1232</v>
      </c>
      <c r="J30" s="80" t="s">
        <v>4804</v>
      </c>
      <c r="K30" t="s">
        <v>4820</v>
      </c>
      <c r="L30" t="s">
        <v>4808</v>
      </c>
      <c r="M30" t="s">
        <v>4807</v>
      </c>
      <c r="N30">
        <v>70407</v>
      </c>
      <c r="O30">
        <v>70353</v>
      </c>
      <c r="P30">
        <v>71163</v>
      </c>
      <c r="Q30" t="s">
        <v>904</v>
      </c>
    </row>
    <row r="31" spans="2:17" x14ac:dyDescent="0.3">
      <c r="B31" t="s">
        <v>458</v>
      </c>
      <c r="C31" t="s">
        <v>164</v>
      </c>
      <c r="D31">
        <v>70705</v>
      </c>
      <c r="H31" t="s">
        <v>981</v>
      </c>
      <c r="J31" s="80" t="s">
        <v>4804</v>
      </c>
      <c r="K31" s="80" t="s">
        <v>4820</v>
      </c>
      <c r="L31" t="s">
        <v>4808</v>
      </c>
      <c r="M31" t="s">
        <v>4807</v>
      </c>
      <c r="N31">
        <v>70408</v>
      </c>
      <c r="O31">
        <v>70354</v>
      </c>
      <c r="P31">
        <v>71164</v>
      </c>
      <c r="Q31" t="s">
        <v>907</v>
      </c>
    </row>
    <row r="32" spans="2:17" x14ac:dyDescent="0.3">
      <c r="B32" t="s">
        <v>4790</v>
      </c>
      <c r="C32" t="s">
        <v>164</v>
      </c>
      <c r="D32">
        <v>70700</v>
      </c>
      <c r="H32" t="s">
        <v>955</v>
      </c>
      <c r="J32" s="80" t="s">
        <v>4804</v>
      </c>
      <c r="K32" s="80" t="s">
        <v>4820</v>
      </c>
      <c r="L32" t="s">
        <v>4808</v>
      </c>
      <c r="M32" t="s">
        <v>4807</v>
      </c>
      <c r="N32">
        <v>70409</v>
      </c>
      <c r="O32">
        <v>70355</v>
      </c>
      <c r="P32">
        <v>71165</v>
      </c>
      <c r="Q32" t="s">
        <v>910</v>
      </c>
    </row>
    <row r="33" spans="2:17" x14ac:dyDescent="0.3">
      <c r="B33" t="s">
        <v>458</v>
      </c>
      <c r="C33" t="s">
        <v>164</v>
      </c>
      <c r="D33">
        <v>70698</v>
      </c>
      <c r="H33" t="s">
        <v>1057</v>
      </c>
      <c r="J33" s="80" t="s">
        <v>4804</v>
      </c>
      <c r="K33" t="s">
        <v>4821</v>
      </c>
      <c r="L33" t="s">
        <v>4808</v>
      </c>
      <c r="M33" t="s">
        <v>4807</v>
      </c>
      <c r="N33">
        <v>71063</v>
      </c>
      <c r="O33">
        <v>71063</v>
      </c>
      <c r="P33">
        <v>71166</v>
      </c>
      <c r="Q33" t="s">
        <v>4700</v>
      </c>
    </row>
    <row r="34" spans="2:17" x14ac:dyDescent="0.3">
      <c r="B34" t="s">
        <v>4790</v>
      </c>
      <c r="C34" t="s">
        <v>164</v>
      </c>
      <c r="D34">
        <v>70105</v>
      </c>
      <c r="E34">
        <v>70666</v>
      </c>
      <c r="H34" t="s">
        <v>945</v>
      </c>
      <c r="J34" s="80" t="s">
        <v>4804</v>
      </c>
      <c r="K34" s="80" t="s">
        <v>4821</v>
      </c>
      <c r="L34" t="s">
        <v>4808</v>
      </c>
      <c r="M34" t="s">
        <v>4807</v>
      </c>
      <c r="N34">
        <v>71015</v>
      </c>
      <c r="O34">
        <v>70824</v>
      </c>
      <c r="P34">
        <v>71167</v>
      </c>
      <c r="Q34" t="s">
        <v>4698</v>
      </c>
    </row>
    <row r="35" spans="2:17" x14ac:dyDescent="0.3">
      <c r="B35" t="s">
        <v>4790</v>
      </c>
      <c r="C35" t="s">
        <v>4581</v>
      </c>
      <c r="D35">
        <v>70554</v>
      </c>
      <c r="E35">
        <v>70575</v>
      </c>
      <c r="H35" t="s">
        <v>1209</v>
      </c>
      <c r="J35" s="80" t="s">
        <v>4804</v>
      </c>
      <c r="K35" s="80" t="s">
        <v>4821</v>
      </c>
      <c r="L35" t="s">
        <v>4808</v>
      </c>
      <c r="M35" t="s">
        <v>4807</v>
      </c>
      <c r="N35">
        <v>71016</v>
      </c>
      <c r="O35">
        <v>70825</v>
      </c>
      <c r="P35">
        <v>71168</v>
      </c>
      <c r="Q35" t="s">
        <v>4699</v>
      </c>
    </row>
    <row r="36" spans="2:17" x14ac:dyDescent="0.3">
      <c r="B36" t="s">
        <v>4790</v>
      </c>
      <c r="C36" t="s">
        <v>164</v>
      </c>
      <c r="D36">
        <v>70008</v>
      </c>
      <c r="E36">
        <v>70481</v>
      </c>
      <c r="H36" t="s">
        <v>949</v>
      </c>
      <c r="J36" t="s">
        <v>4822</v>
      </c>
      <c r="K36" t="s">
        <v>4823</v>
      </c>
      <c r="L36" t="s">
        <v>4808</v>
      </c>
      <c r="M36" t="s">
        <v>4807</v>
      </c>
      <c r="N36">
        <v>70327</v>
      </c>
      <c r="O36">
        <v>70374</v>
      </c>
      <c r="P36">
        <v>71169</v>
      </c>
      <c r="Q36" t="s">
        <v>889</v>
      </c>
    </row>
    <row r="37" spans="2:17" x14ac:dyDescent="0.3">
      <c r="B37" t="s">
        <v>4790</v>
      </c>
      <c r="C37" t="s">
        <v>164</v>
      </c>
      <c r="D37">
        <v>70199</v>
      </c>
      <c r="E37">
        <v>70494</v>
      </c>
      <c r="F37">
        <v>70822</v>
      </c>
      <c r="G37">
        <v>71118</v>
      </c>
      <c r="H37" t="s">
        <v>848</v>
      </c>
      <c r="J37" s="80" t="s">
        <v>4822</v>
      </c>
      <c r="K37" s="80" t="s">
        <v>4823</v>
      </c>
      <c r="L37" t="s">
        <v>4808</v>
      </c>
      <c r="M37" t="s">
        <v>4807</v>
      </c>
      <c r="N37">
        <v>70326</v>
      </c>
      <c r="O37">
        <v>70373</v>
      </c>
      <c r="P37">
        <v>71170</v>
      </c>
      <c r="Q37" t="s">
        <v>887</v>
      </c>
    </row>
    <row r="38" spans="2:17" x14ac:dyDescent="0.3">
      <c r="B38" t="s">
        <v>4790</v>
      </c>
      <c r="C38" t="s">
        <v>164</v>
      </c>
      <c r="D38">
        <v>70120</v>
      </c>
      <c r="E38">
        <v>70484</v>
      </c>
      <c r="H38" t="s">
        <v>772</v>
      </c>
      <c r="J38" s="80" t="s">
        <v>4822</v>
      </c>
      <c r="K38" s="80" t="s">
        <v>4823</v>
      </c>
      <c r="L38" t="s">
        <v>4808</v>
      </c>
      <c r="M38" t="s">
        <v>4807</v>
      </c>
      <c r="N38">
        <v>70328</v>
      </c>
      <c r="O38">
        <v>70375</v>
      </c>
      <c r="P38">
        <v>71171</v>
      </c>
      <c r="Q38" t="s">
        <v>892</v>
      </c>
    </row>
    <row r="39" spans="2:17" x14ac:dyDescent="0.3">
      <c r="B39" t="s">
        <v>4790</v>
      </c>
      <c r="C39" t="s">
        <v>164</v>
      </c>
      <c r="D39">
        <v>70679</v>
      </c>
      <c r="H39" t="s">
        <v>1023</v>
      </c>
      <c r="J39" s="80" t="s">
        <v>4822</v>
      </c>
      <c r="K39" t="s">
        <v>4824</v>
      </c>
      <c r="L39" t="s">
        <v>4808</v>
      </c>
      <c r="M39" t="s">
        <v>4807</v>
      </c>
      <c r="N39">
        <v>70329</v>
      </c>
      <c r="O39">
        <v>70377</v>
      </c>
      <c r="P39">
        <v>71172</v>
      </c>
      <c r="Q39" t="s">
        <v>883</v>
      </c>
    </row>
    <row r="40" spans="2:17" x14ac:dyDescent="0.3">
      <c r="B40" t="s">
        <v>458</v>
      </c>
      <c r="C40" t="s">
        <v>164</v>
      </c>
      <c r="D40">
        <v>70772</v>
      </c>
      <c r="H40" t="s">
        <v>1015</v>
      </c>
      <c r="J40" s="80" t="s">
        <v>4822</v>
      </c>
      <c r="K40" s="80" t="s">
        <v>4824</v>
      </c>
      <c r="L40" t="s">
        <v>4808</v>
      </c>
      <c r="M40" t="s">
        <v>4807</v>
      </c>
      <c r="N40">
        <v>70330</v>
      </c>
      <c r="O40">
        <v>70378</v>
      </c>
      <c r="P40">
        <v>71173</v>
      </c>
      <c r="Q40" t="s">
        <v>885</v>
      </c>
    </row>
    <row r="41" spans="2:17" x14ac:dyDescent="0.3">
      <c r="B41" t="s">
        <v>4790</v>
      </c>
      <c r="C41" t="s">
        <v>164</v>
      </c>
      <c r="D41">
        <v>70161</v>
      </c>
      <c r="E41">
        <v>70662</v>
      </c>
      <c r="H41" t="s">
        <v>878</v>
      </c>
      <c r="J41" s="80" t="s">
        <v>4822</v>
      </c>
      <c r="K41" t="s">
        <v>4825</v>
      </c>
      <c r="L41" t="s">
        <v>4808</v>
      </c>
      <c r="M41" t="s">
        <v>4807</v>
      </c>
      <c r="N41">
        <v>70331</v>
      </c>
      <c r="O41">
        <v>70414</v>
      </c>
      <c r="P41">
        <v>71174</v>
      </c>
      <c r="Q41" t="s">
        <v>896</v>
      </c>
    </row>
    <row r="42" spans="2:17" x14ac:dyDescent="0.3">
      <c r="B42" t="s">
        <v>4790</v>
      </c>
      <c r="C42" t="s">
        <v>4581</v>
      </c>
      <c r="D42">
        <v>70762</v>
      </c>
      <c r="H42" t="s">
        <v>1243</v>
      </c>
      <c r="J42" s="80" t="s">
        <v>4822</v>
      </c>
      <c r="K42" s="80" t="s">
        <v>4825</v>
      </c>
      <c r="L42" t="s">
        <v>4808</v>
      </c>
      <c r="M42" t="s">
        <v>4807</v>
      </c>
      <c r="N42">
        <v>70586</v>
      </c>
      <c r="O42">
        <v>70586</v>
      </c>
      <c r="P42">
        <v>71175</v>
      </c>
      <c r="Q42" t="s">
        <v>1038</v>
      </c>
    </row>
    <row r="43" spans="2:17" x14ac:dyDescent="0.3">
      <c r="B43" t="s">
        <v>458</v>
      </c>
      <c r="C43" t="s">
        <v>164</v>
      </c>
      <c r="D43">
        <v>70729</v>
      </c>
      <c r="H43" t="s">
        <v>1054</v>
      </c>
      <c r="J43" s="80" t="s">
        <v>4822</v>
      </c>
      <c r="K43" t="s">
        <v>4826</v>
      </c>
      <c r="L43" t="s">
        <v>4808</v>
      </c>
      <c r="M43" t="s">
        <v>4811</v>
      </c>
      <c r="P43">
        <v>71194</v>
      </c>
      <c r="Q43" t="s">
        <v>4703</v>
      </c>
    </row>
    <row r="44" spans="2:17" x14ac:dyDescent="0.3">
      <c r="B44" t="s">
        <v>4790</v>
      </c>
      <c r="C44" t="s">
        <v>164</v>
      </c>
      <c r="D44">
        <v>70326</v>
      </c>
      <c r="H44" t="s">
        <v>886</v>
      </c>
      <c r="J44" t="s">
        <v>4827</v>
      </c>
      <c r="K44" t="s">
        <v>4828</v>
      </c>
      <c r="L44" t="s">
        <v>4829</v>
      </c>
      <c r="N44">
        <v>70502</v>
      </c>
      <c r="O44">
        <v>70573</v>
      </c>
      <c r="P44">
        <v>71198</v>
      </c>
      <c r="Q44" t="s">
        <v>1206</v>
      </c>
    </row>
    <row r="45" spans="2:17" x14ac:dyDescent="0.3">
      <c r="B45" t="s">
        <v>4790</v>
      </c>
      <c r="C45" t="s">
        <v>164</v>
      </c>
      <c r="D45">
        <v>70373</v>
      </c>
      <c r="H45" t="s">
        <v>887</v>
      </c>
      <c r="J45" s="80" t="s">
        <v>4827</v>
      </c>
      <c r="K45" s="80" t="s">
        <v>4828</v>
      </c>
      <c r="L45" t="s">
        <v>4829</v>
      </c>
      <c r="N45">
        <v>70508</v>
      </c>
      <c r="O45">
        <v>70572</v>
      </c>
      <c r="P45">
        <v>71202</v>
      </c>
      <c r="Q45" t="s">
        <v>1201</v>
      </c>
    </row>
    <row r="46" spans="2:17" x14ac:dyDescent="0.3">
      <c r="B46" t="s">
        <v>4790</v>
      </c>
      <c r="C46" t="s">
        <v>4581</v>
      </c>
      <c r="F46">
        <v>70738</v>
      </c>
      <c r="H46" t="e">
        <v>#N/A</v>
      </c>
      <c r="J46" s="80" t="s">
        <v>4827</v>
      </c>
      <c r="K46" s="80" t="s">
        <v>4828</v>
      </c>
      <c r="L46" t="s">
        <v>4829</v>
      </c>
      <c r="N46">
        <v>70532</v>
      </c>
      <c r="O46">
        <v>70574</v>
      </c>
      <c r="P46">
        <v>71197</v>
      </c>
      <c r="Q46" t="s">
        <v>1212</v>
      </c>
    </row>
    <row r="47" spans="2:17" x14ac:dyDescent="0.3">
      <c r="B47" t="s">
        <v>4790</v>
      </c>
      <c r="C47" t="s">
        <v>164</v>
      </c>
      <c r="D47">
        <v>70898</v>
      </c>
      <c r="H47" t="s">
        <v>929</v>
      </c>
      <c r="J47" s="80" t="s">
        <v>4827</v>
      </c>
      <c r="K47" s="80" t="s">
        <v>4828</v>
      </c>
      <c r="L47" t="s">
        <v>4829</v>
      </c>
      <c r="N47">
        <v>70954</v>
      </c>
      <c r="P47">
        <v>71201</v>
      </c>
      <c r="Q47" t="s">
        <v>1215</v>
      </c>
    </row>
    <row r="48" spans="2:17" x14ac:dyDescent="0.3">
      <c r="B48" t="s">
        <v>4790</v>
      </c>
      <c r="C48" t="s">
        <v>4581</v>
      </c>
      <c r="D48">
        <v>70517</v>
      </c>
      <c r="E48">
        <v>70642</v>
      </c>
      <c r="H48" t="s">
        <v>1217</v>
      </c>
      <c r="J48" s="80" t="s">
        <v>4827</v>
      </c>
      <c r="K48" s="80" t="s">
        <v>4828</v>
      </c>
      <c r="L48" t="s">
        <v>4830</v>
      </c>
      <c r="N48">
        <v>71567</v>
      </c>
      <c r="P48">
        <v>71204</v>
      </c>
      <c r="Q48" t="s">
        <v>1205</v>
      </c>
    </row>
    <row r="49" spans="2:17" x14ac:dyDescent="0.3">
      <c r="B49" t="s">
        <v>4790</v>
      </c>
      <c r="C49" t="s">
        <v>164</v>
      </c>
      <c r="D49">
        <v>70773</v>
      </c>
      <c r="H49" t="s">
        <v>984</v>
      </c>
      <c r="J49" s="80" t="s">
        <v>4827</v>
      </c>
      <c r="K49" t="s">
        <v>4831</v>
      </c>
      <c r="L49" t="s">
        <v>4829</v>
      </c>
      <c r="N49">
        <v>70503</v>
      </c>
      <c r="O49">
        <v>70570</v>
      </c>
      <c r="P49">
        <v>71203</v>
      </c>
      <c r="Q49" t="s">
        <v>1186</v>
      </c>
    </row>
    <row r="50" spans="2:17" x14ac:dyDescent="0.3">
      <c r="B50" t="s">
        <v>4790</v>
      </c>
      <c r="C50" t="s">
        <v>164</v>
      </c>
      <c r="D50">
        <v>70012</v>
      </c>
      <c r="E50">
        <v>70496</v>
      </c>
      <c r="F50">
        <v>71160</v>
      </c>
      <c r="H50" t="s">
        <v>752</v>
      </c>
      <c r="J50" s="80" t="s">
        <v>4827</v>
      </c>
      <c r="K50" s="80" t="s">
        <v>4831</v>
      </c>
      <c r="L50" t="s">
        <v>4829</v>
      </c>
      <c r="N50">
        <v>70504</v>
      </c>
      <c r="O50">
        <v>70569</v>
      </c>
      <c r="P50">
        <v>71199</v>
      </c>
      <c r="Q50" t="s">
        <v>1183</v>
      </c>
    </row>
    <row r="51" spans="2:17" x14ac:dyDescent="0.3">
      <c r="B51" t="s">
        <v>4790</v>
      </c>
      <c r="C51" t="s">
        <v>164</v>
      </c>
      <c r="D51">
        <v>70709</v>
      </c>
      <c r="H51" t="s">
        <v>1022</v>
      </c>
      <c r="J51" s="80" t="s">
        <v>4827</v>
      </c>
      <c r="K51" s="80" t="s">
        <v>4831</v>
      </c>
      <c r="L51" t="s">
        <v>4829</v>
      </c>
      <c r="N51">
        <v>70505</v>
      </c>
      <c r="O51">
        <v>70568</v>
      </c>
      <c r="P51">
        <v>71198</v>
      </c>
      <c r="Q51" t="s">
        <v>1181</v>
      </c>
    </row>
    <row r="52" spans="2:17" x14ac:dyDescent="0.3">
      <c r="B52" t="s">
        <v>4790</v>
      </c>
      <c r="C52" t="s">
        <v>4581</v>
      </c>
      <c r="D52">
        <v>70533</v>
      </c>
      <c r="F52">
        <v>70571</v>
      </c>
      <c r="H52" t="s">
        <v>1189</v>
      </c>
      <c r="J52" s="80" t="s">
        <v>4827</v>
      </c>
      <c r="K52" s="80" t="s">
        <v>4831</v>
      </c>
      <c r="L52" t="s">
        <v>4829</v>
      </c>
      <c r="N52">
        <v>70533</v>
      </c>
      <c r="O52">
        <v>70571</v>
      </c>
      <c r="P52">
        <v>71200</v>
      </c>
      <c r="Q52" t="s">
        <v>1189</v>
      </c>
    </row>
    <row r="53" spans="2:17" x14ac:dyDescent="0.3">
      <c r="B53" t="s">
        <v>4790</v>
      </c>
      <c r="C53" t="s">
        <v>164</v>
      </c>
      <c r="D53">
        <v>70045</v>
      </c>
      <c r="E53">
        <v>70664</v>
      </c>
      <c r="H53" t="s">
        <v>865</v>
      </c>
      <c r="J53" s="80" t="s">
        <v>4827</v>
      </c>
      <c r="K53" s="80" t="s">
        <v>4831</v>
      </c>
      <c r="L53" t="s">
        <v>4809</v>
      </c>
      <c r="N53">
        <v>70575</v>
      </c>
      <c r="P53">
        <v>71196</v>
      </c>
      <c r="Q53" t="s">
        <v>1210</v>
      </c>
    </row>
    <row r="54" spans="2:17" x14ac:dyDescent="0.3">
      <c r="B54" t="s">
        <v>4790</v>
      </c>
      <c r="C54" t="s">
        <v>164</v>
      </c>
      <c r="D54">
        <v>70013</v>
      </c>
      <c r="E54">
        <v>70498</v>
      </c>
      <c r="F54">
        <v>71162</v>
      </c>
      <c r="H54" t="s">
        <v>758</v>
      </c>
      <c r="J54" s="80" t="s">
        <v>4827</v>
      </c>
      <c r="K54" t="s">
        <v>4832</v>
      </c>
      <c r="L54" t="s">
        <v>4829</v>
      </c>
      <c r="N54">
        <v>70797</v>
      </c>
      <c r="P54">
        <v>71129</v>
      </c>
      <c r="Q54" t="s">
        <v>1225</v>
      </c>
    </row>
    <row r="55" spans="2:17" x14ac:dyDescent="0.3">
      <c r="B55" t="s">
        <v>4790</v>
      </c>
      <c r="C55" t="s">
        <v>164</v>
      </c>
      <c r="D55">
        <v>70708</v>
      </c>
      <c r="H55" t="s">
        <v>960</v>
      </c>
      <c r="J55" s="80" t="s">
        <v>4827</v>
      </c>
      <c r="K55" s="80" t="s">
        <v>4832</v>
      </c>
      <c r="L55" t="s">
        <v>4829</v>
      </c>
      <c r="N55">
        <v>70798</v>
      </c>
      <c r="P55">
        <v>71127</v>
      </c>
      <c r="Q55" t="s">
        <v>1228</v>
      </c>
    </row>
    <row r="56" spans="2:17" x14ac:dyDescent="0.3">
      <c r="B56" t="s">
        <v>4790</v>
      </c>
      <c r="C56" t="s">
        <v>164</v>
      </c>
      <c r="D56">
        <v>70384</v>
      </c>
      <c r="E56">
        <v>70655</v>
      </c>
      <c r="H56" t="s">
        <v>870</v>
      </c>
      <c r="J56" s="80" t="s">
        <v>4827</v>
      </c>
      <c r="K56" s="80" t="s">
        <v>4832</v>
      </c>
      <c r="L56" t="s">
        <v>4829</v>
      </c>
      <c r="N56">
        <v>70799</v>
      </c>
      <c r="P56">
        <v>71128</v>
      </c>
      <c r="Q56" t="s">
        <v>1230</v>
      </c>
    </row>
    <row r="57" spans="2:17" x14ac:dyDescent="0.3">
      <c r="B57" t="s">
        <v>4790</v>
      </c>
      <c r="C57" t="s">
        <v>164</v>
      </c>
      <c r="D57">
        <v>70455</v>
      </c>
      <c r="H57" t="s">
        <v>956</v>
      </c>
      <c r="J57" s="80" t="s">
        <v>4827</v>
      </c>
      <c r="K57" s="80" t="s">
        <v>4832</v>
      </c>
      <c r="L57" t="s">
        <v>4833</v>
      </c>
      <c r="P57">
        <v>71146</v>
      </c>
      <c r="Q57" t="s">
        <v>4704</v>
      </c>
    </row>
    <row r="58" spans="2:17" x14ac:dyDescent="0.3">
      <c r="B58" t="s">
        <v>4790</v>
      </c>
      <c r="C58" t="s">
        <v>164</v>
      </c>
      <c r="D58">
        <v>70600</v>
      </c>
      <c r="H58" t="s">
        <v>4792</v>
      </c>
    </row>
    <row r="59" spans="2:17" x14ac:dyDescent="0.3">
      <c r="B59" t="s">
        <v>4790</v>
      </c>
      <c r="C59" t="s">
        <v>164</v>
      </c>
      <c r="D59">
        <v>70464</v>
      </c>
      <c r="H59" t="s">
        <v>958</v>
      </c>
    </row>
    <row r="60" spans="2:17" x14ac:dyDescent="0.3">
      <c r="B60" t="s">
        <v>4790</v>
      </c>
      <c r="C60" t="s">
        <v>4581</v>
      </c>
      <c r="F60">
        <v>70884</v>
      </c>
    </row>
    <row r="61" spans="2:17" x14ac:dyDescent="0.3">
      <c r="B61" t="s">
        <v>4790</v>
      </c>
      <c r="C61" t="s">
        <v>164</v>
      </c>
      <c r="D61">
        <v>70613</v>
      </c>
      <c r="H61" t="s">
        <v>961</v>
      </c>
    </row>
    <row r="62" spans="2:17" x14ac:dyDescent="0.3">
      <c r="B62" t="s">
        <v>4790</v>
      </c>
      <c r="C62" t="s">
        <v>164</v>
      </c>
      <c r="D62">
        <v>70598</v>
      </c>
      <c r="H62" t="s">
        <v>965</v>
      </c>
    </row>
    <row r="63" spans="2:17" x14ac:dyDescent="0.3">
      <c r="B63" t="s">
        <v>4790</v>
      </c>
      <c r="C63" t="s">
        <v>164</v>
      </c>
      <c r="D63">
        <v>70429</v>
      </c>
      <c r="H63" t="s">
        <v>966</v>
      </c>
    </row>
    <row r="64" spans="2:17" x14ac:dyDescent="0.3">
      <c r="B64" t="s">
        <v>4790</v>
      </c>
      <c r="C64" t="s">
        <v>164</v>
      </c>
      <c r="D64">
        <v>71012</v>
      </c>
      <c r="H64" t="s">
        <v>967</v>
      </c>
    </row>
    <row r="65" spans="2:8" x14ac:dyDescent="0.3">
      <c r="B65" t="s">
        <v>4790</v>
      </c>
      <c r="C65" t="s">
        <v>164</v>
      </c>
      <c r="D65">
        <v>70454</v>
      </c>
      <c r="H65" t="s">
        <v>968</v>
      </c>
    </row>
    <row r="66" spans="2:8" x14ac:dyDescent="0.3">
      <c r="B66" t="s">
        <v>4790</v>
      </c>
      <c r="C66" t="s">
        <v>164</v>
      </c>
      <c r="D66">
        <v>70345</v>
      </c>
      <c r="H66" t="s">
        <v>969</v>
      </c>
    </row>
    <row r="67" spans="2:8" x14ac:dyDescent="0.3">
      <c r="B67" t="s">
        <v>4790</v>
      </c>
      <c r="C67" t="s">
        <v>164</v>
      </c>
      <c r="D67">
        <v>70028</v>
      </c>
      <c r="E67">
        <v>70663</v>
      </c>
      <c r="H67" t="s">
        <v>768</v>
      </c>
    </row>
    <row r="68" spans="2:8" x14ac:dyDescent="0.3">
      <c r="B68" t="s">
        <v>4790</v>
      </c>
      <c r="C68" t="s">
        <v>164</v>
      </c>
      <c r="D68">
        <v>70411</v>
      </c>
      <c r="H68" t="s">
        <v>970</v>
      </c>
    </row>
    <row r="69" spans="2:8" x14ac:dyDescent="0.3">
      <c r="B69" t="s">
        <v>4790</v>
      </c>
      <c r="C69" t="s">
        <v>164</v>
      </c>
      <c r="D69">
        <v>70592</v>
      </c>
      <c r="H69" t="s">
        <v>971</v>
      </c>
    </row>
    <row r="70" spans="2:8" x14ac:dyDescent="0.3">
      <c r="B70" t="s">
        <v>4790</v>
      </c>
      <c r="C70" t="s">
        <v>164</v>
      </c>
      <c r="D70">
        <v>70349</v>
      </c>
      <c r="H70" t="s">
        <v>972</v>
      </c>
    </row>
    <row r="71" spans="2:8" x14ac:dyDescent="0.3">
      <c r="B71" t="s">
        <v>4790</v>
      </c>
      <c r="C71" t="s">
        <v>164</v>
      </c>
      <c r="D71">
        <v>70352</v>
      </c>
      <c r="H71" t="s">
        <v>974</v>
      </c>
    </row>
    <row r="72" spans="2:8" x14ac:dyDescent="0.3">
      <c r="B72" t="s">
        <v>4790</v>
      </c>
      <c r="C72" t="s">
        <v>164</v>
      </c>
      <c r="D72">
        <v>71014</v>
      </c>
      <c r="H72" t="s">
        <v>975</v>
      </c>
    </row>
    <row r="73" spans="2:8" x14ac:dyDescent="0.3">
      <c r="B73" t="s">
        <v>4790</v>
      </c>
      <c r="C73" t="s">
        <v>164</v>
      </c>
      <c r="D73">
        <v>70385</v>
      </c>
      <c r="E73">
        <v>70476</v>
      </c>
      <c r="F73">
        <v>70808</v>
      </c>
      <c r="G73">
        <v>71151</v>
      </c>
      <c r="H73" t="s">
        <v>805</v>
      </c>
    </row>
    <row r="74" spans="2:8" x14ac:dyDescent="0.3">
      <c r="B74" t="s">
        <v>4790</v>
      </c>
      <c r="C74" t="s">
        <v>164</v>
      </c>
      <c r="D74">
        <v>70343</v>
      </c>
      <c r="H74" t="s">
        <v>985</v>
      </c>
    </row>
    <row r="75" spans="2:8" x14ac:dyDescent="0.3">
      <c r="B75" t="s">
        <v>4790</v>
      </c>
      <c r="C75" t="s">
        <v>164</v>
      </c>
      <c r="D75">
        <v>70338</v>
      </c>
      <c r="H75" t="s">
        <v>987</v>
      </c>
    </row>
    <row r="76" spans="2:8" x14ac:dyDescent="0.3">
      <c r="B76" t="s">
        <v>4790</v>
      </c>
      <c r="C76" t="s">
        <v>164</v>
      </c>
      <c r="D76">
        <v>70334</v>
      </c>
      <c r="H76" t="s">
        <v>988</v>
      </c>
    </row>
    <row r="77" spans="2:8" x14ac:dyDescent="0.3">
      <c r="B77" t="s">
        <v>4790</v>
      </c>
      <c r="C77" t="s">
        <v>164</v>
      </c>
      <c r="D77">
        <v>71008</v>
      </c>
      <c r="H77" t="s">
        <v>992</v>
      </c>
    </row>
    <row r="78" spans="2:8" x14ac:dyDescent="0.3">
      <c r="B78" t="s">
        <v>4790</v>
      </c>
      <c r="C78" t="s">
        <v>164</v>
      </c>
      <c r="D78">
        <v>70321</v>
      </c>
      <c r="H78" t="s">
        <v>995</v>
      </c>
    </row>
    <row r="79" spans="2:8" x14ac:dyDescent="0.3">
      <c r="B79" t="s">
        <v>4790</v>
      </c>
      <c r="C79" t="s">
        <v>164</v>
      </c>
      <c r="E79">
        <v>70894</v>
      </c>
    </row>
    <row r="80" spans="2:8" x14ac:dyDescent="0.3">
      <c r="B80" t="s">
        <v>4790</v>
      </c>
      <c r="C80" t="s">
        <v>164</v>
      </c>
      <c r="D80">
        <v>70323</v>
      </c>
      <c r="H80" t="s">
        <v>1001</v>
      </c>
    </row>
    <row r="81" spans="2:8" x14ac:dyDescent="0.3">
      <c r="B81" t="s">
        <v>4790</v>
      </c>
      <c r="C81" t="s">
        <v>164</v>
      </c>
      <c r="D81">
        <v>70211</v>
      </c>
      <c r="H81" t="s">
        <v>1002</v>
      </c>
    </row>
    <row r="82" spans="2:8" x14ac:dyDescent="0.3">
      <c r="B82" t="s">
        <v>4790</v>
      </c>
      <c r="C82" t="s">
        <v>164</v>
      </c>
      <c r="D82">
        <v>70125</v>
      </c>
      <c r="H82" t="s">
        <v>1003</v>
      </c>
    </row>
    <row r="83" spans="2:8" x14ac:dyDescent="0.3">
      <c r="B83" t="s">
        <v>4790</v>
      </c>
      <c r="C83" t="s">
        <v>164</v>
      </c>
      <c r="D83">
        <v>70270</v>
      </c>
      <c r="H83" t="s">
        <v>1004</v>
      </c>
    </row>
    <row r="84" spans="2:8" x14ac:dyDescent="0.3">
      <c r="B84" t="s">
        <v>4790</v>
      </c>
      <c r="C84" t="s">
        <v>4581</v>
      </c>
      <c r="D84">
        <v>70954</v>
      </c>
      <c r="E84">
        <v>71201</v>
      </c>
      <c r="H84" t="e">
        <v>#N/A</v>
      </c>
    </row>
    <row r="85" spans="2:8" x14ac:dyDescent="0.3">
      <c r="B85" t="s">
        <v>4790</v>
      </c>
      <c r="C85" t="s">
        <v>164</v>
      </c>
      <c r="D85">
        <v>70277</v>
      </c>
      <c r="H85" t="s">
        <v>1006</v>
      </c>
    </row>
    <row r="86" spans="2:8" x14ac:dyDescent="0.3">
      <c r="B86" t="s">
        <v>4790</v>
      </c>
      <c r="C86" t="s">
        <v>164</v>
      </c>
      <c r="D86">
        <v>70283</v>
      </c>
      <c r="H86" t="s">
        <v>1008</v>
      </c>
    </row>
    <row r="87" spans="2:8" x14ac:dyDescent="0.3">
      <c r="B87" t="s">
        <v>4790</v>
      </c>
      <c r="C87" t="s">
        <v>164</v>
      </c>
      <c r="D87">
        <v>70358</v>
      </c>
      <c r="E87">
        <v>70665</v>
      </c>
      <c r="H87" t="s">
        <v>1009</v>
      </c>
    </row>
    <row r="88" spans="2:8" x14ac:dyDescent="0.3">
      <c r="B88" t="s">
        <v>4790</v>
      </c>
      <c r="C88" t="s">
        <v>164</v>
      </c>
      <c r="D88">
        <v>70361</v>
      </c>
      <c r="H88" t="s">
        <v>1010</v>
      </c>
    </row>
    <row r="89" spans="2:8" x14ac:dyDescent="0.3">
      <c r="B89" t="s">
        <v>4790</v>
      </c>
      <c r="C89" t="s">
        <v>164</v>
      </c>
      <c r="D89">
        <v>70357</v>
      </c>
      <c r="H89" t="s">
        <v>1011</v>
      </c>
    </row>
    <row r="90" spans="2:8" x14ac:dyDescent="0.3">
      <c r="B90" t="s">
        <v>4790</v>
      </c>
      <c r="C90" t="s">
        <v>164</v>
      </c>
      <c r="D90">
        <v>70275</v>
      </c>
      <c r="H90" t="s">
        <v>1012</v>
      </c>
    </row>
    <row r="91" spans="2:8" x14ac:dyDescent="0.3">
      <c r="B91" t="s">
        <v>4790</v>
      </c>
      <c r="C91" t="s">
        <v>164</v>
      </c>
      <c r="D91">
        <v>70703</v>
      </c>
      <c r="H91" t="s">
        <v>1013</v>
      </c>
    </row>
    <row r="92" spans="2:8" x14ac:dyDescent="0.3">
      <c r="B92" t="s">
        <v>4790</v>
      </c>
      <c r="C92" t="s">
        <v>164</v>
      </c>
      <c r="D92">
        <v>70264</v>
      </c>
      <c r="H92" t="s">
        <v>1014</v>
      </c>
    </row>
    <row r="93" spans="2:8" x14ac:dyDescent="0.3">
      <c r="B93" t="s">
        <v>4790</v>
      </c>
      <c r="C93" t="s">
        <v>164</v>
      </c>
      <c r="D93">
        <v>70287</v>
      </c>
      <c r="H93" t="s">
        <v>1016</v>
      </c>
    </row>
    <row r="94" spans="2:8" x14ac:dyDescent="0.3">
      <c r="B94" t="s">
        <v>4790</v>
      </c>
      <c r="C94" t="s">
        <v>164</v>
      </c>
      <c r="D94">
        <v>70356</v>
      </c>
      <c r="H94" t="s">
        <v>1019</v>
      </c>
    </row>
    <row r="95" spans="2:8" x14ac:dyDescent="0.3">
      <c r="B95" t="s">
        <v>4790</v>
      </c>
      <c r="C95" t="s">
        <v>164</v>
      </c>
      <c r="D95">
        <v>70413</v>
      </c>
      <c r="H95" t="s">
        <v>1020</v>
      </c>
    </row>
    <row r="96" spans="2:8" x14ac:dyDescent="0.3">
      <c r="B96" t="s">
        <v>4790</v>
      </c>
      <c r="C96" t="s">
        <v>164</v>
      </c>
      <c r="D96">
        <v>70298</v>
      </c>
      <c r="H96" t="s">
        <v>1021</v>
      </c>
    </row>
    <row r="97" spans="2:8" x14ac:dyDescent="0.3">
      <c r="B97" t="s">
        <v>4790</v>
      </c>
      <c r="C97" t="s">
        <v>164</v>
      </c>
      <c r="D97">
        <v>70645</v>
      </c>
      <c r="H97" t="s">
        <v>1024</v>
      </c>
    </row>
    <row r="98" spans="2:8" x14ac:dyDescent="0.3">
      <c r="B98" t="s">
        <v>4790</v>
      </c>
      <c r="C98" t="s">
        <v>164</v>
      </c>
      <c r="D98">
        <v>70297</v>
      </c>
      <c r="H98" t="s">
        <v>1025</v>
      </c>
    </row>
    <row r="99" spans="2:8" x14ac:dyDescent="0.3">
      <c r="B99" t="s">
        <v>4790</v>
      </c>
      <c r="C99" t="s">
        <v>164</v>
      </c>
      <c r="D99">
        <v>70596</v>
      </c>
      <c r="H99" t="s">
        <v>1027</v>
      </c>
    </row>
    <row r="100" spans="2:8" x14ac:dyDescent="0.3">
      <c r="B100" t="s">
        <v>4790</v>
      </c>
      <c r="C100" t="s">
        <v>164</v>
      </c>
      <c r="D100">
        <v>71009</v>
      </c>
      <c r="H100" t="s">
        <v>1028</v>
      </c>
    </row>
    <row r="101" spans="2:8" x14ac:dyDescent="0.3">
      <c r="B101" t="s">
        <v>4790</v>
      </c>
      <c r="C101" t="s">
        <v>164</v>
      </c>
      <c r="D101">
        <v>70604</v>
      </c>
      <c r="H101" t="s">
        <v>1029</v>
      </c>
    </row>
    <row r="102" spans="2:8" x14ac:dyDescent="0.3">
      <c r="B102" t="s">
        <v>4790</v>
      </c>
      <c r="C102" t="s">
        <v>164</v>
      </c>
      <c r="D102">
        <v>70391</v>
      </c>
      <c r="H102" t="s">
        <v>1030</v>
      </c>
    </row>
    <row r="103" spans="2:8" x14ac:dyDescent="0.3">
      <c r="B103" t="s">
        <v>4790</v>
      </c>
      <c r="C103" t="s">
        <v>164</v>
      </c>
      <c r="D103">
        <v>70386</v>
      </c>
      <c r="H103" t="s">
        <v>1031</v>
      </c>
    </row>
    <row r="104" spans="2:8" x14ac:dyDescent="0.3">
      <c r="B104" t="s">
        <v>4790</v>
      </c>
      <c r="C104" t="s">
        <v>164</v>
      </c>
      <c r="D104">
        <v>70261</v>
      </c>
      <c r="H104" t="s">
        <v>1032</v>
      </c>
    </row>
    <row r="105" spans="2:8" x14ac:dyDescent="0.3">
      <c r="B105" t="s">
        <v>4790</v>
      </c>
      <c r="C105" t="s">
        <v>164</v>
      </c>
      <c r="D105">
        <v>70230</v>
      </c>
      <c r="H105" t="s">
        <v>1033</v>
      </c>
    </row>
    <row r="106" spans="2:8" x14ac:dyDescent="0.3">
      <c r="B106" t="s">
        <v>4790</v>
      </c>
      <c r="C106" t="s">
        <v>164</v>
      </c>
      <c r="D106">
        <v>70627</v>
      </c>
      <c r="H106" t="s">
        <v>1034</v>
      </c>
    </row>
    <row r="107" spans="2:8" x14ac:dyDescent="0.3">
      <c r="B107" t="s">
        <v>4790</v>
      </c>
      <c r="C107" t="s">
        <v>164</v>
      </c>
      <c r="D107">
        <v>70267</v>
      </c>
      <c r="H107" t="s">
        <v>1035</v>
      </c>
    </row>
    <row r="108" spans="2:8" x14ac:dyDescent="0.3">
      <c r="B108" t="s">
        <v>4790</v>
      </c>
      <c r="C108" t="s">
        <v>164</v>
      </c>
      <c r="D108">
        <v>70381</v>
      </c>
      <c r="H108" t="s">
        <v>1036</v>
      </c>
    </row>
    <row r="109" spans="2:8" x14ac:dyDescent="0.3">
      <c r="B109" t="s">
        <v>4790</v>
      </c>
      <c r="C109" t="s">
        <v>164</v>
      </c>
      <c r="D109">
        <v>70586</v>
      </c>
      <c r="H109" t="s">
        <v>1038</v>
      </c>
    </row>
    <row r="110" spans="2:8" x14ac:dyDescent="0.3">
      <c r="B110" t="s">
        <v>4790</v>
      </c>
      <c r="C110" t="s">
        <v>164</v>
      </c>
      <c r="D110">
        <v>70416</v>
      </c>
      <c r="H110" t="s">
        <v>1039</v>
      </c>
    </row>
    <row r="111" spans="2:8" x14ac:dyDescent="0.3">
      <c r="B111" t="s">
        <v>4790</v>
      </c>
      <c r="C111" t="s">
        <v>164</v>
      </c>
      <c r="D111">
        <v>70439</v>
      </c>
      <c r="H111" t="s">
        <v>1040</v>
      </c>
    </row>
    <row r="112" spans="2:8" x14ac:dyDescent="0.3">
      <c r="B112" t="s">
        <v>4790</v>
      </c>
      <c r="C112" t="s">
        <v>164</v>
      </c>
      <c r="D112">
        <v>70342</v>
      </c>
      <c r="H112" t="s">
        <v>1041</v>
      </c>
    </row>
    <row r="113" spans="2:8" x14ac:dyDescent="0.3">
      <c r="B113" t="s">
        <v>4790</v>
      </c>
      <c r="C113" t="s">
        <v>164</v>
      </c>
      <c r="D113">
        <v>70344</v>
      </c>
      <c r="H113" t="s">
        <v>1043</v>
      </c>
    </row>
    <row r="114" spans="2:8" x14ac:dyDescent="0.3">
      <c r="B114" t="s">
        <v>4790</v>
      </c>
      <c r="C114" t="s">
        <v>164</v>
      </c>
      <c r="D114">
        <v>70336</v>
      </c>
      <c r="H114" t="s">
        <v>1044</v>
      </c>
    </row>
    <row r="115" spans="2:8" x14ac:dyDescent="0.3">
      <c r="B115" t="s">
        <v>4790</v>
      </c>
      <c r="C115" t="s">
        <v>164</v>
      </c>
      <c r="D115">
        <v>70089</v>
      </c>
      <c r="E115">
        <v>70488</v>
      </c>
      <c r="F115">
        <v>70769</v>
      </c>
      <c r="H115" t="s">
        <v>780</v>
      </c>
    </row>
    <row r="116" spans="2:8" x14ac:dyDescent="0.3">
      <c r="B116" t="s">
        <v>4790</v>
      </c>
      <c r="C116" t="s">
        <v>164</v>
      </c>
      <c r="D116">
        <v>70482</v>
      </c>
      <c r="H116" t="s">
        <v>986</v>
      </c>
    </row>
    <row r="117" spans="2:8" x14ac:dyDescent="0.3">
      <c r="B117" t="s">
        <v>4790</v>
      </c>
      <c r="C117" t="s">
        <v>164</v>
      </c>
      <c r="D117">
        <v>70467</v>
      </c>
      <c r="H117" t="s">
        <v>1045</v>
      </c>
    </row>
    <row r="118" spans="2:8" x14ac:dyDescent="0.3">
      <c r="B118" t="s">
        <v>4790</v>
      </c>
      <c r="C118" t="s">
        <v>164</v>
      </c>
      <c r="D118">
        <v>70294</v>
      </c>
      <c r="H118" t="s">
        <v>1046</v>
      </c>
    </row>
    <row r="119" spans="2:8" x14ac:dyDescent="0.3">
      <c r="B119" t="s">
        <v>4790</v>
      </c>
      <c r="C119" t="s">
        <v>164</v>
      </c>
      <c r="D119">
        <v>70102</v>
      </c>
      <c r="H119" t="s">
        <v>1050</v>
      </c>
    </row>
    <row r="120" spans="2:8" x14ac:dyDescent="0.3">
      <c r="B120" t="s">
        <v>4790</v>
      </c>
      <c r="C120" t="s">
        <v>164</v>
      </c>
      <c r="D120">
        <v>70611</v>
      </c>
      <c r="H120" t="s">
        <v>1051</v>
      </c>
    </row>
    <row r="121" spans="2:8" x14ac:dyDescent="0.3">
      <c r="B121" t="s">
        <v>4790</v>
      </c>
      <c r="C121" t="s">
        <v>164</v>
      </c>
      <c r="D121">
        <v>70591</v>
      </c>
      <c r="H121" t="s">
        <v>1052</v>
      </c>
    </row>
    <row r="122" spans="2:8" x14ac:dyDescent="0.3">
      <c r="B122" t="s">
        <v>4790</v>
      </c>
      <c r="C122" t="s">
        <v>164</v>
      </c>
      <c r="D122">
        <v>70597</v>
      </c>
      <c r="H122" t="s">
        <v>1053</v>
      </c>
    </row>
    <row r="123" spans="2:8" x14ac:dyDescent="0.3">
      <c r="B123" t="s">
        <v>4790</v>
      </c>
      <c r="C123" t="s">
        <v>164</v>
      </c>
      <c r="D123">
        <v>71013</v>
      </c>
      <c r="H123" t="s">
        <v>1059</v>
      </c>
    </row>
    <row r="124" spans="2:8" x14ac:dyDescent="0.3">
      <c r="B124" t="s">
        <v>4790</v>
      </c>
      <c r="C124" t="s">
        <v>164</v>
      </c>
      <c r="D124">
        <v>70459</v>
      </c>
      <c r="H124" t="s">
        <v>1060</v>
      </c>
    </row>
    <row r="125" spans="2:8" x14ac:dyDescent="0.3">
      <c r="B125" t="s">
        <v>4790</v>
      </c>
      <c r="C125" t="s">
        <v>164</v>
      </c>
      <c r="D125">
        <v>70435</v>
      </c>
      <c r="H125" t="s">
        <v>1061</v>
      </c>
    </row>
    <row r="126" spans="2:8" x14ac:dyDescent="0.3">
      <c r="B126" t="s">
        <v>4790</v>
      </c>
      <c r="C126" t="s">
        <v>164</v>
      </c>
      <c r="D126">
        <v>70471</v>
      </c>
      <c r="H126" t="s">
        <v>1062</v>
      </c>
    </row>
    <row r="127" spans="2:8" x14ac:dyDescent="0.3">
      <c r="B127" t="s">
        <v>4790</v>
      </c>
      <c r="C127" t="s">
        <v>164</v>
      </c>
      <c r="D127">
        <v>70420</v>
      </c>
      <c r="H127" t="s">
        <v>1063</v>
      </c>
    </row>
    <row r="128" spans="2:8" x14ac:dyDescent="0.3">
      <c r="B128" t="s">
        <v>4790</v>
      </c>
      <c r="C128" t="s">
        <v>164</v>
      </c>
      <c r="D128">
        <v>70419</v>
      </c>
      <c r="H128" t="s">
        <v>1064</v>
      </c>
    </row>
    <row r="129" spans="2:8" x14ac:dyDescent="0.3">
      <c r="B129" t="s">
        <v>4790</v>
      </c>
      <c r="C129" t="s">
        <v>164</v>
      </c>
      <c r="D129">
        <v>70236</v>
      </c>
      <c r="H129" t="s">
        <v>1065</v>
      </c>
    </row>
    <row r="130" spans="2:8" x14ac:dyDescent="0.3">
      <c r="B130" t="s">
        <v>4790</v>
      </c>
      <c r="C130" t="s">
        <v>164</v>
      </c>
      <c r="D130">
        <v>70456</v>
      </c>
      <c r="H130" t="s">
        <v>1066</v>
      </c>
    </row>
    <row r="131" spans="2:8" x14ac:dyDescent="0.3">
      <c r="B131" t="s">
        <v>4790</v>
      </c>
      <c r="C131" t="s">
        <v>164</v>
      </c>
      <c r="D131">
        <v>70630</v>
      </c>
      <c r="H131" t="s">
        <v>1067</v>
      </c>
    </row>
    <row r="132" spans="2:8" x14ac:dyDescent="0.3">
      <c r="B132" t="s">
        <v>4790</v>
      </c>
      <c r="C132" t="s">
        <v>164</v>
      </c>
      <c r="D132">
        <v>70607</v>
      </c>
      <c r="H132" t="s">
        <v>1068</v>
      </c>
    </row>
    <row r="133" spans="2:8" x14ac:dyDescent="0.3">
      <c r="B133" t="s">
        <v>4790</v>
      </c>
      <c r="C133" t="s">
        <v>164</v>
      </c>
      <c r="D133">
        <v>70417</v>
      </c>
      <c r="H133" t="s">
        <v>1069</v>
      </c>
    </row>
    <row r="134" spans="2:8" x14ac:dyDescent="0.3">
      <c r="B134" t="s">
        <v>4790</v>
      </c>
      <c r="C134" t="s">
        <v>164</v>
      </c>
      <c r="D134">
        <v>70448</v>
      </c>
      <c r="H134" t="s">
        <v>1072</v>
      </c>
    </row>
    <row r="135" spans="2:8" x14ac:dyDescent="0.3">
      <c r="B135" t="s">
        <v>4790</v>
      </c>
      <c r="C135" t="s">
        <v>164</v>
      </c>
      <c r="D135">
        <v>70432</v>
      </c>
      <c r="H135" t="s">
        <v>1074</v>
      </c>
    </row>
    <row r="136" spans="2:8" x14ac:dyDescent="0.3">
      <c r="B136" t="s">
        <v>4790</v>
      </c>
      <c r="C136" t="s">
        <v>164</v>
      </c>
      <c r="D136">
        <v>70457</v>
      </c>
      <c r="H136" t="s">
        <v>1075</v>
      </c>
    </row>
    <row r="137" spans="2:8" x14ac:dyDescent="0.3">
      <c r="B137" t="s">
        <v>4790</v>
      </c>
      <c r="C137" t="s">
        <v>164</v>
      </c>
      <c r="D137">
        <v>70293</v>
      </c>
      <c r="H137" t="s">
        <v>1076</v>
      </c>
    </row>
    <row r="138" spans="2:8" x14ac:dyDescent="0.3">
      <c r="B138" t="s">
        <v>4790</v>
      </c>
      <c r="C138" t="s">
        <v>164</v>
      </c>
      <c r="D138">
        <v>71007</v>
      </c>
      <c r="H138" t="s">
        <v>1077</v>
      </c>
    </row>
    <row r="139" spans="2:8" x14ac:dyDescent="0.3">
      <c r="B139" t="s">
        <v>4790</v>
      </c>
      <c r="C139" t="s">
        <v>164</v>
      </c>
      <c r="D139">
        <v>70443</v>
      </c>
      <c r="H139" t="s">
        <v>1078</v>
      </c>
    </row>
    <row r="140" spans="2:8" x14ac:dyDescent="0.3">
      <c r="B140" t="s">
        <v>4790</v>
      </c>
      <c r="C140" t="s">
        <v>164</v>
      </c>
      <c r="D140">
        <v>70299</v>
      </c>
      <c r="H140" t="s">
        <v>1079</v>
      </c>
    </row>
    <row r="141" spans="2:8" x14ac:dyDescent="0.3">
      <c r="B141" t="s">
        <v>4790</v>
      </c>
      <c r="C141" t="s">
        <v>164</v>
      </c>
      <c r="D141">
        <v>70292</v>
      </c>
      <c r="H141" t="s">
        <v>1080</v>
      </c>
    </row>
    <row r="142" spans="2:8" x14ac:dyDescent="0.3">
      <c r="B142" t="s">
        <v>4790</v>
      </c>
      <c r="C142" t="s">
        <v>164</v>
      </c>
      <c r="D142">
        <v>71006</v>
      </c>
      <c r="H142" t="s">
        <v>1081</v>
      </c>
    </row>
    <row r="143" spans="2:8" x14ac:dyDescent="0.3">
      <c r="B143" t="s">
        <v>4790</v>
      </c>
      <c r="C143" t="s">
        <v>164</v>
      </c>
      <c r="D143">
        <v>70290</v>
      </c>
      <c r="H143" t="s">
        <v>1082</v>
      </c>
    </row>
    <row r="144" spans="2:8" x14ac:dyDescent="0.3">
      <c r="B144" t="s">
        <v>4790</v>
      </c>
      <c r="C144" t="s">
        <v>164</v>
      </c>
      <c r="D144">
        <v>70595</v>
      </c>
      <c r="H144" t="s">
        <v>1083</v>
      </c>
    </row>
    <row r="145" spans="2:8" x14ac:dyDescent="0.3">
      <c r="B145" t="s">
        <v>4790</v>
      </c>
      <c r="C145" t="s">
        <v>164</v>
      </c>
      <c r="D145">
        <v>70612</v>
      </c>
      <c r="H145" t="s">
        <v>1084</v>
      </c>
    </row>
    <row r="146" spans="2:8" x14ac:dyDescent="0.3">
      <c r="B146" t="s">
        <v>4790</v>
      </c>
      <c r="C146" t="s">
        <v>164</v>
      </c>
      <c r="D146">
        <v>70602</v>
      </c>
      <c r="H146" t="s">
        <v>1085</v>
      </c>
    </row>
    <row r="147" spans="2:8" x14ac:dyDescent="0.3">
      <c r="B147" t="s">
        <v>4790</v>
      </c>
      <c r="C147" t="s">
        <v>164</v>
      </c>
      <c r="D147">
        <v>70594</v>
      </c>
      <c r="H147" t="s">
        <v>1086</v>
      </c>
    </row>
    <row r="148" spans="2:8" x14ac:dyDescent="0.3">
      <c r="B148" t="s">
        <v>4790</v>
      </c>
      <c r="C148" t="s">
        <v>164</v>
      </c>
      <c r="D148">
        <v>70260</v>
      </c>
      <c r="H148" t="s">
        <v>1087</v>
      </c>
    </row>
    <row r="149" spans="2:8" x14ac:dyDescent="0.3">
      <c r="B149" t="s">
        <v>4790</v>
      </c>
      <c r="C149" t="s">
        <v>164</v>
      </c>
      <c r="D149">
        <v>70262</v>
      </c>
      <c r="H149" t="s">
        <v>1088</v>
      </c>
    </row>
    <row r="150" spans="2:8" x14ac:dyDescent="0.3">
      <c r="B150" t="s">
        <v>4790</v>
      </c>
      <c r="C150" t="s">
        <v>164</v>
      </c>
      <c r="D150">
        <v>70626</v>
      </c>
      <c r="H150" t="s">
        <v>1089</v>
      </c>
    </row>
    <row r="151" spans="2:8" x14ac:dyDescent="0.3">
      <c r="B151" t="s">
        <v>4790</v>
      </c>
      <c r="C151" t="s">
        <v>164</v>
      </c>
      <c r="D151">
        <v>70430</v>
      </c>
      <c r="H151" t="s">
        <v>1091</v>
      </c>
    </row>
    <row r="152" spans="2:8" x14ac:dyDescent="0.3">
      <c r="B152" t="s">
        <v>4790</v>
      </c>
      <c r="C152" t="s">
        <v>164</v>
      </c>
      <c r="D152">
        <v>70265</v>
      </c>
      <c r="H152" t="s">
        <v>1092</v>
      </c>
    </row>
    <row r="153" spans="2:8" x14ac:dyDescent="0.3">
      <c r="B153" t="s">
        <v>4790</v>
      </c>
      <c r="C153" t="s">
        <v>164</v>
      </c>
      <c r="D153">
        <v>70364</v>
      </c>
      <c r="H153" t="s">
        <v>1093</v>
      </c>
    </row>
    <row r="154" spans="2:8" x14ac:dyDescent="0.3">
      <c r="B154" t="s">
        <v>4790</v>
      </c>
      <c r="C154" t="s">
        <v>164</v>
      </c>
      <c r="D154">
        <v>70035</v>
      </c>
      <c r="E154">
        <v>70366</v>
      </c>
      <c r="F154">
        <v>70654</v>
      </c>
      <c r="H154" t="s">
        <v>793</v>
      </c>
    </row>
    <row r="155" spans="2:8" x14ac:dyDescent="0.3">
      <c r="B155" t="s">
        <v>4790</v>
      </c>
      <c r="C155" t="s">
        <v>164</v>
      </c>
      <c r="D155">
        <v>70266</v>
      </c>
      <c r="H155" t="s">
        <v>1095</v>
      </c>
    </row>
    <row r="156" spans="2:8" x14ac:dyDescent="0.3">
      <c r="B156" t="s">
        <v>4790</v>
      </c>
      <c r="C156" t="s">
        <v>164</v>
      </c>
      <c r="D156">
        <v>70005</v>
      </c>
      <c r="E156">
        <v>70475</v>
      </c>
      <c r="F156">
        <v>70807</v>
      </c>
      <c r="H156" t="s">
        <v>802</v>
      </c>
    </row>
    <row r="157" spans="2:8" x14ac:dyDescent="0.3">
      <c r="B157" t="s">
        <v>4790</v>
      </c>
      <c r="C157" t="s">
        <v>164</v>
      </c>
      <c r="D157">
        <v>70363</v>
      </c>
      <c r="H157" t="s">
        <v>1097</v>
      </c>
    </row>
    <row r="158" spans="2:8" x14ac:dyDescent="0.3">
      <c r="B158" t="s">
        <v>4790</v>
      </c>
      <c r="C158" t="s">
        <v>164</v>
      </c>
      <c r="D158">
        <v>70588</v>
      </c>
      <c r="H158" t="s">
        <v>1098</v>
      </c>
    </row>
    <row r="159" spans="2:8" x14ac:dyDescent="0.3">
      <c r="B159" t="s">
        <v>4790</v>
      </c>
      <c r="C159" t="s">
        <v>164</v>
      </c>
      <c r="D159">
        <v>70276</v>
      </c>
      <c r="H159" t="s">
        <v>1099</v>
      </c>
    </row>
    <row r="160" spans="2:8" x14ac:dyDescent="0.3">
      <c r="B160" t="s">
        <v>4790</v>
      </c>
      <c r="C160" t="s">
        <v>164</v>
      </c>
      <c r="D160">
        <v>70288</v>
      </c>
      <c r="H160" t="s">
        <v>1100</v>
      </c>
    </row>
    <row r="161" spans="2:8" x14ac:dyDescent="0.3">
      <c r="B161" t="s">
        <v>4790</v>
      </c>
      <c r="C161" t="s">
        <v>164</v>
      </c>
      <c r="D161">
        <v>70401</v>
      </c>
      <c r="H161" t="s">
        <v>1101</v>
      </c>
    </row>
    <row r="162" spans="2:8" x14ac:dyDescent="0.3">
      <c r="B162" t="s">
        <v>4790</v>
      </c>
      <c r="C162" t="s">
        <v>164</v>
      </c>
      <c r="D162">
        <v>70711</v>
      </c>
      <c r="H162" t="s">
        <v>1102</v>
      </c>
    </row>
    <row r="163" spans="2:8" x14ac:dyDescent="0.3">
      <c r="B163" t="s">
        <v>4790</v>
      </c>
      <c r="C163" t="s">
        <v>164</v>
      </c>
      <c r="D163">
        <v>70473</v>
      </c>
      <c r="H163" t="s">
        <v>1103</v>
      </c>
    </row>
    <row r="164" spans="2:8" x14ac:dyDescent="0.3">
      <c r="B164" t="s">
        <v>4790</v>
      </c>
      <c r="C164" t="s">
        <v>164</v>
      </c>
      <c r="D164">
        <v>70397</v>
      </c>
      <c r="H164" t="s">
        <v>1104</v>
      </c>
    </row>
    <row r="165" spans="2:8" x14ac:dyDescent="0.3">
      <c r="B165" t="s">
        <v>4790</v>
      </c>
      <c r="C165" t="s">
        <v>164</v>
      </c>
      <c r="D165">
        <v>70400</v>
      </c>
      <c r="H165" t="s">
        <v>1105</v>
      </c>
    </row>
    <row r="166" spans="2:8" x14ac:dyDescent="0.3">
      <c r="B166" t="s">
        <v>4790</v>
      </c>
      <c r="C166" t="s">
        <v>164</v>
      </c>
      <c r="D166">
        <v>70406</v>
      </c>
      <c r="H166" t="s">
        <v>1106</v>
      </c>
    </row>
    <row r="167" spans="2:8" x14ac:dyDescent="0.3">
      <c r="B167" t="s">
        <v>4790</v>
      </c>
      <c r="C167" t="s">
        <v>164</v>
      </c>
      <c r="D167">
        <v>70399</v>
      </c>
      <c r="H167" t="s">
        <v>1107</v>
      </c>
    </row>
    <row r="168" spans="2:8" x14ac:dyDescent="0.3">
      <c r="B168" t="s">
        <v>4790</v>
      </c>
      <c r="C168" t="s">
        <v>164</v>
      </c>
      <c r="D168">
        <v>70269</v>
      </c>
      <c r="H168" t="s">
        <v>1108</v>
      </c>
    </row>
    <row r="169" spans="2:8" x14ac:dyDescent="0.3">
      <c r="B169" t="s">
        <v>4790</v>
      </c>
      <c r="C169" t="s">
        <v>164</v>
      </c>
      <c r="D169">
        <v>70070</v>
      </c>
      <c r="E169">
        <v>70409</v>
      </c>
      <c r="F169">
        <v>70355</v>
      </c>
      <c r="G169">
        <v>71165</v>
      </c>
      <c r="H169" t="s">
        <v>953</v>
      </c>
    </row>
    <row r="170" spans="2:8" x14ac:dyDescent="0.3">
      <c r="B170" t="s">
        <v>4790</v>
      </c>
      <c r="C170" t="s">
        <v>164</v>
      </c>
      <c r="D170">
        <v>70398</v>
      </c>
      <c r="H170" t="s">
        <v>1110</v>
      </c>
    </row>
    <row r="171" spans="2:8" x14ac:dyDescent="0.3">
      <c r="B171" t="s">
        <v>4790</v>
      </c>
      <c r="C171" t="s">
        <v>164</v>
      </c>
      <c r="D171">
        <v>70402</v>
      </c>
      <c r="H171" t="s">
        <v>1111</v>
      </c>
    </row>
    <row r="172" spans="2:8" x14ac:dyDescent="0.3">
      <c r="B172" t="s">
        <v>4790</v>
      </c>
      <c r="C172" t="s">
        <v>164</v>
      </c>
      <c r="D172">
        <v>70628</v>
      </c>
      <c r="H172" t="s">
        <v>1112</v>
      </c>
    </row>
    <row r="173" spans="2:8" x14ac:dyDescent="0.3">
      <c r="B173" t="s">
        <v>4790</v>
      </c>
      <c r="C173" t="s">
        <v>164</v>
      </c>
      <c r="D173">
        <v>70272</v>
      </c>
      <c r="H173" t="s">
        <v>1113</v>
      </c>
    </row>
    <row r="174" spans="2:8" x14ac:dyDescent="0.3">
      <c r="B174" t="s">
        <v>4790</v>
      </c>
      <c r="C174" t="s">
        <v>164</v>
      </c>
      <c r="D174">
        <v>70263</v>
      </c>
      <c r="H174" t="s">
        <v>1114</v>
      </c>
    </row>
    <row r="175" spans="2:8" x14ac:dyDescent="0.3">
      <c r="B175" t="s">
        <v>4790</v>
      </c>
      <c r="C175" t="s">
        <v>164</v>
      </c>
      <c r="D175">
        <v>70370</v>
      </c>
      <c r="H175" t="s">
        <v>1115</v>
      </c>
    </row>
    <row r="176" spans="2:8" x14ac:dyDescent="0.3">
      <c r="B176" t="s">
        <v>4790</v>
      </c>
      <c r="C176" t="s">
        <v>164</v>
      </c>
      <c r="D176">
        <v>70282</v>
      </c>
      <c r="H176" t="s">
        <v>1116</v>
      </c>
    </row>
    <row r="177" spans="2:8" x14ac:dyDescent="0.3">
      <c r="B177" t="s">
        <v>4790</v>
      </c>
      <c r="C177" t="s">
        <v>164</v>
      </c>
      <c r="D177">
        <v>70395</v>
      </c>
      <c r="H177" t="s">
        <v>1117</v>
      </c>
    </row>
    <row r="178" spans="2:8" x14ac:dyDescent="0.3">
      <c r="B178" t="s">
        <v>4790</v>
      </c>
      <c r="C178" t="s">
        <v>164</v>
      </c>
      <c r="D178">
        <v>70396</v>
      </c>
      <c r="H178" t="s">
        <v>1118</v>
      </c>
    </row>
    <row r="179" spans="2:8" x14ac:dyDescent="0.3">
      <c r="B179" t="s">
        <v>4790</v>
      </c>
      <c r="C179" t="s">
        <v>164</v>
      </c>
      <c r="D179">
        <v>70629</v>
      </c>
      <c r="H179" t="s">
        <v>1119</v>
      </c>
    </row>
    <row r="180" spans="2:8" x14ac:dyDescent="0.3">
      <c r="B180" t="s">
        <v>4790</v>
      </c>
      <c r="C180" t="s">
        <v>164</v>
      </c>
      <c r="D180">
        <v>70624</v>
      </c>
      <c r="H180" t="s">
        <v>1120</v>
      </c>
    </row>
    <row r="181" spans="2:8" x14ac:dyDescent="0.3">
      <c r="B181" t="s">
        <v>4790</v>
      </c>
      <c r="C181" t="s">
        <v>164</v>
      </c>
      <c r="D181">
        <v>70625</v>
      </c>
      <c r="H181" t="s">
        <v>1121</v>
      </c>
    </row>
    <row r="182" spans="2:8" x14ac:dyDescent="0.3">
      <c r="B182" t="s">
        <v>4790</v>
      </c>
      <c r="C182" t="s">
        <v>164</v>
      </c>
      <c r="D182">
        <v>88936</v>
      </c>
      <c r="H182" t="s">
        <v>1122</v>
      </c>
    </row>
    <row r="183" spans="2:8" x14ac:dyDescent="0.3">
      <c r="B183" t="s">
        <v>4790</v>
      </c>
      <c r="C183" t="s">
        <v>164</v>
      </c>
      <c r="D183">
        <v>88978</v>
      </c>
      <c r="H183" t="s">
        <v>1124</v>
      </c>
    </row>
    <row r="184" spans="2:8" x14ac:dyDescent="0.3">
      <c r="B184" t="s">
        <v>4790</v>
      </c>
      <c r="C184" t="s">
        <v>164</v>
      </c>
      <c r="D184">
        <v>88937</v>
      </c>
      <c r="H184" t="s">
        <v>1125</v>
      </c>
    </row>
    <row r="185" spans="2:8" x14ac:dyDescent="0.3">
      <c r="B185" t="s">
        <v>4790</v>
      </c>
      <c r="C185" t="s">
        <v>164</v>
      </c>
      <c r="D185">
        <v>88572</v>
      </c>
      <c r="H185" t="s">
        <v>1126</v>
      </c>
    </row>
    <row r="186" spans="2:8" x14ac:dyDescent="0.3">
      <c r="B186" t="s">
        <v>4790</v>
      </c>
      <c r="C186" t="s">
        <v>164</v>
      </c>
      <c r="D186">
        <v>88938</v>
      </c>
      <c r="H186" t="s">
        <v>1127</v>
      </c>
    </row>
    <row r="187" spans="2:8" x14ac:dyDescent="0.3">
      <c r="B187" t="s">
        <v>4790</v>
      </c>
      <c r="C187" t="s">
        <v>164</v>
      </c>
      <c r="D187">
        <v>70085</v>
      </c>
      <c r="H187" t="s">
        <v>1128</v>
      </c>
    </row>
    <row r="188" spans="2:8" x14ac:dyDescent="0.3">
      <c r="B188" t="s">
        <v>4790</v>
      </c>
      <c r="C188" t="s">
        <v>164</v>
      </c>
      <c r="D188">
        <v>70060</v>
      </c>
      <c r="H188" t="s">
        <v>1129</v>
      </c>
    </row>
    <row r="189" spans="2:8" x14ac:dyDescent="0.3">
      <c r="B189" t="s">
        <v>4790</v>
      </c>
      <c r="C189" t="s">
        <v>164</v>
      </c>
      <c r="D189">
        <v>70317</v>
      </c>
      <c r="H189" t="s">
        <v>1130</v>
      </c>
    </row>
    <row r="190" spans="2:8" x14ac:dyDescent="0.3">
      <c r="B190" t="s">
        <v>4790</v>
      </c>
      <c r="C190" t="s">
        <v>164</v>
      </c>
      <c r="D190">
        <v>70315</v>
      </c>
      <c r="H190" t="s">
        <v>1131</v>
      </c>
    </row>
    <row r="191" spans="2:8" x14ac:dyDescent="0.3">
      <c r="B191" t="s">
        <v>4790</v>
      </c>
      <c r="C191" t="s">
        <v>164</v>
      </c>
      <c r="D191">
        <v>70259</v>
      </c>
      <c r="H191" t="s">
        <v>1132</v>
      </c>
    </row>
    <row r="192" spans="2:8" x14ac:dyDescent="0.3">
      <c r="B192" t="s">
        <v>4790</v>
      </c>
      <c r="C192" t="s">
        <v>164</v>
      </c>
      <c r="D192">
        <v>70319</v>
      </c>
      <c r="H192" t="s">
        <v>1133</v>
      </c>
    </row>
    <row r="193" spans="2:8" x14ac:dyDescent="0.3">
      <c r="B193" t="s">
        <v>4790</v>
      </c>
      <c r="C193" t="s">
        <v>164</v>
      </c>
      <c r="D193">
        <v>70325</v>
      </c>
      <c r="H193" t="s">
        <v>1134</v>
      </c>
    </row>
    <row r="194" spans="2:8" x14ac:dyDescent="0.3">
      <c r="B194" t="s">
        <v>4790</v>
      </c>
      <c r="C194" t="s">
        <v>164</v>
      </c>
      <c r="D194">
        <v>88939</v>
      </c>
      <c r="H194" t="s">
        <v>1135</v>
      </c>
    </row>
    <row r="195" spans="2:8" x14ac:dyDescent="0.3">
      <c r="B195" t="s">
        <v>4790</v>
      </c>
      <c r="C195" t="s">
        <v>164</v>
      </c>
      <c r="D195">
        <v>70303</v>
      </c>
      <c r="H195" t="s">
        <v>1136</v>
      </c>
    </row>
    <row r="196" spans="2:8" x14ac:dyDescent="0.3">
      <c r="B196" t="s">
        <v>4790</v>
      </c>
      <c r="C196" t="s">
        <v>164</v>
      </c>
      <c r="D196">
        <v>70312</v>
      </c>
      <c r="H196" t="s">
        <v>1137</v>
      </c>
    </row>
    <row r="197" spans="2:8" x14ac:dyDescent="0.3">
      <c r="B197" t="s">
        <v>4790</v>
      </c>
      <c r="C197" t="s">
        <v>164</v>
      </c>
      <c r="D197">
        <v>70405</v>
      </c>
      <c r="H197" t="s">
        <v>1138</v>
      </c>
    </row>
    <row r="198" spans="2:8" x14ac:dyDescent="0.3">
      <c r="B198" t="s">
        <v>4790</v>
      </c>
      <c r="C198" t="s">
        <v>164</v>
      </c>
      <c r="D198">
        <v>70302</v>
      </c>
      <c r="H198" t="s">
        <v>1139</v>
      </c>
    </row>
    <row r="199" spans="2:8" x14ac:dyDescent="0.3">
      <c r="B199" t="s">
        <v>4790</v>
      </c>
      <c r="C199" t="s">
        <v>164</v>
      </c>
      <c r="D199">
        <v>70322</v>
      </c>
      <c r="H199" t="s">
        <v>1140</v>
      </c>
    </row>
    <row r="200" spans="2:8" x14ac:dyDescent="0.3">
      <c r="B200" t="s">
        <v>4790</v>
      </c>
      <c r="C200" t="s">
        <v>164</v>
      </c>
      <c r="D200">
        <v>88576</v>
      </c>
      <c r="H200" t="s">
        <v>1141</v>
      </c>
    </row>
    <row r="201" spans="2:8" x14ac:dyDescent="0.3">
      <c r="B201" t="s">
        <v>4790</v>
      </c>
      <c r="C201" t="s">
        <v>164</v>
      </c>
      <c r="D201">
        <v>88570</v>
      </c>
      <c r="H201" t="s">
        <v>1142</v>
      </c>
    </row>
    <row r="202" spans="2:8" x14ac:dyDescent="0.3">
      <c r="B202" t="s">
        <v>4790</v>
      </c>
      <c r="C202" t="s">
        <v>164</v>
      </c>
      <c r="D202">
        <v>88998</v>
      </c>
      <c r="H202" t="s">
        <v>1143</v>
      </c>
    </row>
    <row r="203" spans="2:8" x14ac:dyDescent="0.3">
      <c r="B203" t="s">
        <v>4790</v>
      </c>
      <c r="C203" t="s">
        <v>164</v>
      </c>
      <c r="D203">
        <v>70155</v>
      </c>
      <c r="H203" t="s">
        <v>1144</v>
      </c>
    </row>
    <row r="204" spans="2:8" x14ac:dyDescent="0.3">
      <c r="B204" t="s">
        <v>4790</v>
      </c>
      <c r="C204" t="s">
        <v>164</v>
      </c>
      <c r="D204">
        <v>70247</v>
      </c>
      <c r="H204" t="s">
        <v>1145</v>
      </c>
    </row>
    <row r="205" spans="2:8" x14ac:dyDescent="0.3">
      <c r="B205" t="s">
        <v>4790</v>
      </c>
      <c r="C205" t="s">
        <v>164</v>
      </c>
      <c r="D205">
        <v>88946</v>
      </c>
      <c r="H205" t="s">
        <v>1146</v>
      </c>
    </row>
    <row r="206" spans="2:8" x14ac:dyDescent="0.3">
      <c r="B206" t="s">
        <v>4790</v>
      </c>
      <c r="C206" t="s">
        <v>164</v>
      </c>
      <c r="D206">
        <v>70135</v>
      </c>
      <c r="H206" t="s">
        <v>1147</v>
      </c>
    </row>
    <row r="207" spans="2:8" x14ac:dyDescent="0.3">
      <c r="B207" t="s">
        <v>4790</v>
      </c>
      <c r="C207" t="s">
        <v>164</v>
      </c>
      <c r="D207">
        <v>70220</v>
      </c>
      <c r="H207" t="s">
        <v>1148</v>
      </c>
    </row>
    <row r="208" spans="2:8" x14ac:dyDescent="0.3">
      <c r="B208" t="s">
        <v>4790</v>
      </c>
      <c r="C208" t="s">
        <v>164</v>
      </c>
      <c r="D208">
        <v>70148</v>
      </c>
      <c r="H208" t="s">
        <v>1149</v>
      </c>
    </row>
    <row r="209" spans="2:8" x14ac:dyDescent="0.3">
      <c r="B209" t="s">
        <v>4790</v>
      </c>
      <c r="C209" t="s">
        <v>164</v>
      </c>
      <c r="D209">
        <v>70143</v>
      </c>
      <c r="H209" t="s">
        <v>1150</v>
      </c>
    </row>
    <row r="210" spans="2:8" x14ac:dyDescent="0.3">
      <c r="B210" t="s">
        <v>4790</v>
      </c>
      <c r="C210" t="s">
        <v>164</v>
      </c>
      <c r="D210">
        <v>70215</v>
      </c>
      <c r="H210" t="s">
        <v>1151</v>
      </c>
    </row>
    <row r="211" spans="2:8" x14ac:dyDescent="0.3">
      <c r="B211" t="s">
        <v>4790</v>
      </c>
      <c r="C211" t="s">
        <v>164</v>
      </c>
      <c r="D211">
        <v>70422</v>
      </c>
      <c r="H211" t="s">
        <v>1152</v>
      </c>
    </row>
    <row r="212" spans="2:8" x14ac:dyDescent="0.3">
      <c r="B212" t="s">
        <v>4790</v>
      </c>
      <c r="C212" t="s">
        <v>164</v>
      </c>
      <c r="D212">
        <v>70176</v>
      </c>
      <c r="H212" t="s">
        <v>1153</v>
      </c>
    </row>
    <row r="213" spans="2:8" x14ac:dyDescent="0.3">
      <c r="B213" t="s">
        <v>4790</v>
      </c>
      <c r="C213" t="s">
        <v>164</v>
      </c>
      <c r="D213">
        <v>70222</v>
      </c>
      <c r="H213" t="s">
        <v>1154</v>
      </c>
    </row>
    <row r="214" spans="2:8" x14ac:dyDescent="0.3">
      <c r="B214" t="s">
        <v>4790</v>
      </c>
      <c r="C214" t="s">
        <v>164</v>
      </c>
      <c r="D214">
        <v>70107</v>
      </c>
      <c r="H214" t="s">
        <v>1155</v>
      </c>
    </row>
    <row r="215" spans="2:8" x14ac:dyDescent="0.3">
      <c r="B215" t="s">
        <v>4790</v>
      </c>
      <c r="C215" t="s">
        <v>164</v>
      </c>
      <c r="D215">
        <v>70213</v>
      </c>
      <c r="H215" t="s">
        <v>1156</v>
      </c>
    </row>
    <row r="216" spans="2:8" x14ac:dyDescent="0.3">
      <c r="B216" t="s">
        <v>4790</v>
      </c>
      <c r="C216" t="s">
        <v>164</v>
      </c>
      <c r="D216">
        <v>70228</v>
      </c>
      <c r="H216" t="s">
        <v>1157</v>
      </c>
    </row>
    <row r="217" spans="2:8" x14ac:dyDescent="0.3">
      <c r="B217" t="s">
        <v>4790</v>
      </c>
      <c r="C217" t="s">
        <v>164</v>
      </c>
      <c r="D217">
        <v>70077</v>
      </c>
      <c r="H217" t="s">
        <v>1158</v>
      </c>
    </row>
    <row r="218" spans="2:8" x14ac:dyDescent="0.3">
      <c r="B218" t="s">
        <v>4790</v>
      </c>
      <c r="C218" t="s">
        <v>164</v>
      </c>
      <c r="D218">
        <v>70017</v>
      </c>
      <c r="E218">
        <v>70499</v>
      </c>
      <c r="H218" t="s">
        <v>761</v>
      </c>
    </row>
    <row r="219" spans="2:8" x14ac:dyDescent="0.3">
      <c r="B219" t="s">
        <v>4790</v>
      </c>
      <c r="C219" t="s">
        <v>164</v>
      </c>
      <c r="D219">
        <v>70006</v>
      </c>
      <c r="H219" t="s">
        <v>1160</v>
      </c>
    </row>
    <row r="220" spans="2:8" x14ac:dyDescent="0.3">
      <c r="B220" t="s">
        <v>4790</v>
      </c>
      <c r="C220" t="s">
        <v>164</v>
      </c>
      <c r="D220">
        <v>70090</v>
      </c>
      <c r="H220" t="s">
        <v>1161</v>
      </c>
    </row>
    <row r="221" spans="2:8" x14ac:dyDescent="0.3">
      <c r="B221" t="s">
        <v>4790</v>
      </c>
      <c r="C221" t="s">
        <v>164</v>
      </c>
      <c r="D221">
        <v>70234</v>
      </c>
      <c r="H221" t="s">
        <v>1162</v>
      </c>
    </row>
    <row r="222" spans="2:8" x14ac:dyDescent="0.3">
      <c r="B222" t="s">
        <v>4790</v>
      </c>
      <c r="C222" t="s">
        <v>164</v>
      </c>
      <c r="D222">
        <v>88947</v>
      </c>
      <c r="H222" t="s">
        <v>1163</v>
      </c>
    </row>
    <row r="223" spans="2:8" x14ac:dyDescent="0.3">
      <c r="B223" t="s">
        <v>4790</v>
      </c>
      <c r="C223" t="s">
        <v>164</v>
      </c>
      <c r="D223">
        <v>70252</v>
      </c>
      <c r="H223" t="s">
        <v>1164</v>
      </c>
    </row>
    <row r="224" spans="2:8" x14ac:dyDescent="0.3">
      <c r="B224" t="s">
        <v>4790</v>
      </c>
      <c r="C224" t="s">
        <v>164</v>
      </c>
      <c r="D224">
        <v>70058</v>
      </c>
      <c r="H224" t="s">
        <v>1165</v>
      </c>
    </row>
    <row r="225" spans="2:8" x14ac:dyDescent="0.3">
      <c r="B225" t="s">
        <v>4790</v>
      </c>
      <c r="C225" t="s">
        <v>164</v>
      </c>
      <c r="D225">
        <v>70217</v>
      </c>
      <c r="H225" t="s">
        <v>1166</v>
      </c>
    </row>
    <row r="226" spans="2:8" x14ac:dyDescent="0.3">
      <c r="B226" t="s">
        <v>4790</v>
      </c>
      <c r="C226" t="s">
        <v>164</v>
      </c>
      <c r="D226">
        <v>70441</v>
      </c>
      <c r="H226" t="s">
        <v>1167</v>
      </c>
    </row>
    <row r="227" spans="2:8" x14ac:dyDescent="0.3">
      <c r="B227" t="s">
        <v>4790</v>
      </c>
      <c r="C227" t="s">
        <v>164</v>
      </c>
      <c r="D227">
        <v>70458</v>
      </c>
      <c r="H227" t="s">
        <v>1168</v>
      </c>
    </row>
    <row r="228" spans="2:8" x14ac:dyDescent="0.3">
      <c r="B228" t="s">
        <v>4790</v>
      </c>
      <c r="C228" t="s">
        <v>164</v>
      </c>
      <c r="D228">
        <v>70296</v>
      </c>
      <c r="H228" t="s">
        <v>1169</v>
      </c>
    </row>
    <row r="229" spans="2:8" x14ac:dyDescent="0.3">
      <c r="B229" t="s">
        <v>4790</v>
      </c>
      <c r="C229" t="s">
        <v>164</v>
      </c>
      <c r="D229">
        <v>70452</v>
      </c>
      <c r="H229" t="s">
        <v>1170</v>
      </c>
    </row>
    <row r="230" spans="2:8" x14ac:dyDescent="0.3">
      <c r="B230" t="s">
        <v>4790</v>
      </c>
      <c r="C230" t="s">
        <v>164</v>
      </c>
      <c r="D230">
        <v>70470</v>
      </c>
      <c r="H230" t="s">
        <v>1171</v>
      </c>
    </row>
    <row r="231" spans="2:8" x14ac:dyDescent="0.3">
      <c r="B231" t="s">
        <v>4790</v>
      </c>
      <c r="C231" t="s">
        <v>164</v>
      </c>
      <c r="D231">
        <v>71011</v>
      </c>
      <c r="H231" t="s">
        <v>1172</v>
      </c>
    </row>
    <row r="232" spans="2:8" x14ac:dyDescent="0.3">
      <c r="B232" t="s">
        <v>4790</v>
      </c>
      <c r="C232" t="s">
        <v>164</v>
      </c>
      <c r="D232">
        <v>70127</v>
      </c>
      <c r="H232" t="s">
        <v>1173</v>
      </c>
    </row>
    <row r="233" spans="2:8" x14ac:dyDescent="0.3">
      <c r="B233" t="s">
        <v>4790</v>
      </c>
      <c r="C233" t="s">
        <v>164</v>
      </c>
      <c r="D233">
        <v>70616</v>
      </c>
      <c r="H233" t="s">
        <v>1174</v>
      </c>
    </row>
    <row r="234" spans="2:8" x14ac:dyDescent="0.3">
      <c r="B234" t="s">
        <v>4790</v>
      </c>
      <c r="C234" t="s">
        <v>164</v>
      </c>
      <c r="D234">
        <v>70590</v>
      </c>
      <c r="H234" t="s">
        <v>1175</v>
      </c>
    </row>
    <row r="235" spans="2:8" x14ac:dyDescent="0.3">
      <c r="B235" t="s">
        <v>4790</v>
      </c>
      <c r="C235" t="s">
        <v>164</v>
      </c>
      <c r="D235">
        <v>70392</v>
      </c>
      <c r="H235" t="s">
        <v>1176</v>
      </c>
    </row>
    <row r="236" spans="2:8" x14ac:dyDescent="0.3">
      <c r="B236" t="s">
        <v>4790</v>
      </c>
      <c r="C236" t="s">
        <v>164</v>
      </c>
      <c r="D236">
        <v>70050</v>
      </c>
      <c r="H236" t="s">
        <v>1177</v>
      </c>
    </row>
    <row r="237" spans="2:8" x14ac:dyDescent="0.3">
      <c r="B237" t="s">
        <v>4790</v>
      </c>
      <c r="C237" t="s">
        <v>164</v>
      </c>
      <c r="D237">
        <v>70394</v>
      </c>
      <c r="H237" t="s">
        <v>1178</v>
      </c>
    </row>
    <row r="238" spans="2:8" x14ac:dyDescent="0.3">
      <c r="B238" t="s">
        <v>4790</v>
      </c>
      <c r="C238" t="s">
        <v>164</v>
      </c>
      <c r="D238">
        <v>70393</v>
      </c>
      <c r="H238" t="s">
        <v>1179</v>
      </c>
    </row>
    <row r="239" spans="2:8" x14ac:dyDescent="0.3">
      <c r="B239" t="s">
        <v>4790</v>
      </c>
      <c r="C239" t="s">
        <v>164</v>
      </c>
      <c r="D239">
        <v>70279</v>
      </c>
      <c r="H239" t="s">
        <v>1180</v>
      </c>
    </row>
    <row r="240" spans="2:8" x14ac:dyDescent="0.3">
      <c r="B240" t="s">
        <v>4790</v>
      </c>
      <c r="C240" t="s">
        <v>4581</v>
      </c>
      <c r="D240">
        <v>70514</v>
      </c>
      <c r="F240">
        <v>70641</v>
      </c>
      <c r="H240" t="s">
        <v>1219</v>
      </c>
    </row>
    <row r="241" spans="2:8" x14ac:dyDescent="0.3">
      <c r="B241" t="s">
        <v>4790</v>
      </c>
      <c r="C241" t="s">
        <v>164</v>
      </c>
      <c r="D241">
        <v>70699</v>
      </c>
      <c r="H241" t="s">
        <v>1026</v>
      </c>
    </row>
    <row r="242" spans="2:8" x14ac:dyDescent="0.3">
      <c r="B242" t="s">
        <v>4790</v>
      </c>
      <c r="C242" t="s">
        <v>164</v>
      </c>
      <c r="D242">
        <v>70030</v>
      </c>
      <c r="E242">
        <v>70661</v>
      </c>
      <c r="H242" t="s">
        <v>766</v>
      </c>
    </row>
    <row r="243" spans="2:8" x14ac:dyDescent="0.3">
      <c r="B243" t="s">
        <v>4790</v>
      </c>
      <c r="C243" t="s">
        <v>164</v>
      </c>
      <c r="D243">
        <v>70407</v>
      </c>
      <c r="E243">
        <v>70353</v>
      </c>
      <c r="H243" t="s">
        <v>903</v>
      </c>
    </row>
    <row r="244" spans="2:8" x14ac:dyDescent="0.3">
      <c r="B244" t="s">
        <v>458</v>
      </c>
      <c r="C244" t="s">
        <v>164</v>
      </c>
      <c r="E244">
        <v>70905</v>
      </c>
    </row>
    <row r="245" spans="2:8" x14ac:dyDescent="0.3">
      <c r="B245" t="s">
        <v>4790</v>
      </c>
      <c r="C245" t="s">
        <v>164</v>
      </c>
      <c r="D245">
        <v>70372</v>
      </c>
      <c r="E245">
        <v>70071</v>
      </c>
      <c r="F245">
        <v>70657</v>
      </c>
      <c r="H245" t="s">
        <v>1109</v>
      </c>
    </row>
    <row r="246" spans="2:8" x14ac:dyDescent="0.3">
      <c r="B246" t="s">
        <v>4790</v>
      </c>
      <c r="C246" t="s">
        <v>164</v>
      </c>
      <c r="D246">
        <v>71015</v>
      </c>
      <c r="E246">
        <v>70824</v>
      </c>
      <c r="H246" t="s">
        <v>796</v>
      </c>
    </row>
    <row r="247" spans="2:8" x14ac:dyDescent="0.3">
      <c r="B247" t="s">
        <v>4790</v>
      </c>
      <c r="C247" t="s">
        <v>164</v>
      </c>
      <c r="D247">
        <v>70192</v>
      </c>
      <c r="E247">
        <v>70770</v>
      </c>
      <c r="F247">
        <v>71119</v>
      </c>
      <c r="H247" t="s">
        <v>845</v>
      </c>
    </row>
    <row r="248" spans="2:8" x14ac:dyDescent="0.3">
      <c r="B248" t="s">
        <v>4790</v>
      </c>
      <c r="C248" t="s">
        <v>164</v>
      </c>
      <c r="D248">
        <v>70031</v>
      </c>
      <c r="E248">
        <v>70653</v>
      </c>
      <c r="H248" t="s">
        <v>791</v>
      </c>
    </row>
    <row r="249" spans="2:8" x14ac:dyDescent="0.3">
      <c r="B249" t="s">
        <v>4790</v>
      </c>
      <c r="C249" t="s">
        <v>164</v>
      </c>
      <c r="D249">
        <v>70408</v>
      </c>
      <c r="E249">
        <v>70354</v>
      </c>
      <c r="F249">
        <v>71164</v>
      </c>
      <c r="H249" t="s">
        <v>906</v>
      </c>
    </row>
    <row r="250" spans="2:8" x14ac:dyDescent="0.3">
      <c r="B250" t="s">
        <v>4790</v>
      </c>
      <c r="C250" t="s">
        <v>4581</v>
      </c>
      <c r="D250">
        <v>70508</v>
      </c>
      <c r="F250">
        <v>70572</v>
      </c>
      <c r="G250">
        <v>71202</v>
      </c>
      <c r="H250" t="s">
        <v>1201</v>
      </c>
    </row>
    <row r="251" spans="2:8" x14ac:dyDescent="0.3">
      <c r="B251" t="s">
        <v>4790</v>
      </c>
      <c r="C251" t="s">
        <v>4581</v>
      </c>
      <c r="D251">
        <v>70615</v>
      </c>
      <c r="H251" t="s">
        <v>1256</v>
      </c>
    </row>
    <row r="252" spans="2:8" x14ac:dyDescent="0.3">
      <c r="B252" t="s">
        <v>4790</v>
      </c>
      <c r="C252" t="s">
        <v>164</v>
      </c>
      <c r="D252">
        <v>70360</v>
      </c>
      <c r="E252">
        <v>70655</v>
      </c>
      <c r="H252" t="s">
        <v>1007</v>
      </c>
    </row>
    <row r="253" spans="2:8" x14ac:dyDescent="0.3">
      <c r="B253" t="s">
        <v>4790</v>
      </c>
      <c r="C253" t="s">
        <v>164</v>
      </c>
      <c r="D253">
        <v>71003</v>
      </c>
      <c r="H253" t="s">
        <v>832</v>
      </c>
    </row>
    <row r="254" spans="2:8" x14ac:dyDescent="0.3">
      <c r="B254" t="s">
        <v>4790</v>
      </c>
      <c r="C254" t="s">
        <v>164</v>
      </c>
      <c r="D254">
        <v>70768</v>
      </c>
      <c r="E254">
        <v>70813</v>
      </c>
      <c r="F254">
        <v>71153</v>
      </c>
      <c r="H254" t="s">
        <v>822</v>
      </c>
    </row>
    <row r="255" spans="2:8" x14ac:dyDescent="0.3">
      <c r="B255" t="s">
        <v>4790</v>
      </c>
      <c r="C255" t="s">
        <v>4581</v>
      </c>
      <c r="D255">
        <v>70764</v>
      </c>
      <c r="H255" t="s">
        <v>1242</v>
      </c>
    </row>
    <row r="256" spans="2:8" x14ac:dyDescent="0.3">
      <c r="B256" t="s">
        <v>4790</v>
      </c>
      <c r="C256" t="s">
        <v>164</v>
      </c>
      <c r="D256">
        <v>70048</v>
      </c>
      <c r="E256">
        <v>70362</v>
      </c>
      <c r="F256">
        <v>70660</v>
      </c>
      <c r="H256" t="s">
        <v>876</v>
      </c>
    </row>
    <row r="257" spans="2:8" x14ac:dyDescent="0.3">
      <c r="B257" t="s">
        <v>4790</v>
      </c>
      <c r="C257" t="s">
        <v>4581</v>
      </c>
      <c r="D257">
        <v>70537</v>
      </c>
      <c r="H257" t="s">
        <v>1244</v>
      </c>
    </row>
    <row r="258" spans="2:8" x14ac:dyDescent="0.3">
      <c r="B258" t="s">
        <v>4790</v>
      </c>
      <c r="C258" t="s">
        <v>4581</v>
      </c>
      <c r="D258">
        <v>70614</v>
      </c>
      <c r="H258" t="s">
        <v>1252</v>
      </c>
    </row>
    <row r="259" spans="2:8" x14ac:dyDescent="0.3">
      <c r="B259" t="s">
        <v>4790</v>
      </c>
      <c r="C259" t="s">
        <v>4581</v>
      </c>
      <c r="D259">
        <v>70631</v>
      </c>
      <c r="H259" t="s">
        <v>1253</v>
      </c>
    </row>
    <row r="260" spans="2:8" x14ac:dyDescent="0.3">
      <c r="B260" t="s">
        <v>4790</v>
      </c>
      <c r="C260" t="s">
        <v>4581</v>
      </c>
      <c r="D260">
        <v>70564</v>
      </c>
      <c r="H260" t="s">
        <v>1255</v>
      </c>
    </row>
    <row r="261" spans="2:8" x14ac:dyDescent="0.3">
      <c r="B261" t="s">
        <v>4790</v>
      </c>
      <c r="C261" t="s">
        <v>4581</v>
      </c>
      <c r="D261">
        <v>70603</v>
      </c>
      <c r="H261" t="s">
        <v>1257</v>
      </c>
    </row>
    <row r="262" spans="2:8" x14ac:dyDescent="0.3">
      <c r="B262" t="s">
        <v>4790</v>
      </c>
      <c r="C262" t="s">
        <v>4581</v>
      </c>
      <c r="D262">
        <v>70599</v>
      </c>
      <c r="H262" t="s">
        <v>1258</v>
      </c>
    </row>
    <row r="263" spans="2:8" x14ac:dyDescent="0.3">
      <c r="B263" t="s">
        <v>4790</v>
      </c>
      <c r="C263" t="s">
        <v>4581</v>
      </c>
      <c r="D263">
        <v>70565</v>
      </c>
      <c r="H263" t="s">
        <v>1261</v>
      </c>
    </row>
    <row r="264" spans="2:8" x14ac:dyDescent="0.3">
      <c r="B264" t="s">
        <v>4790</v>
      </c>
      <c r="C264" t="s">
        <v>4581</v>
      </c>
      <c r="D264">
        <v>70562</v>
      </c>
      <c r="H264" t="s">
        <v>1262</v>
      </c>
    </row>
    <row r="265" spans="2:8" x14ac:dyDescent="0.3">
      <c r="B265" t="s">
        <v>4790</v>
      </c>
      <c r="C265" t="s">
        <v>4581</v>
      </c>
      <c r="D265">
        <v>70550</v>
      </c>
      <c r="H265" t="s">
        <v>1265</v>
      </c>
    </row>
    <row r="266" spans="2:8" x14ac:dyDescent="0.3">
      <c r="B266" t="s">
        <v>4790</v>
      </c>
      <c r="C266" t="s">
        <v>4581</v>
      </c>
      <c r="D266">
        <v>70538</v>
      </c>
      <c r="H266" t="s">
        <v>1267</v>
      </c>
    </row>
    <row r="267" spans="2:8" x14ac:dyDescent="0.3">
      <c r="B267" t="s">
        <v>4790</v>
      </c>
      <c r="C267" t="s">
        <v>4581</v>
      </c>
      <c r="D267">
        <v>70545</v>
      </c>
      <c r="H267" t="s">
        <v>1269</v>
      </c>
    </row>
    <row r="268" spans="2:8" x14ac:dyDescent="0.3">
      <c r="B268" t="s">
        <v>4790</v>
      </c>
      <c r="C268" t="s">
        <v>4581</v>
      </c>
      <c r="D268">
        <v>70798</v>
      </c>
      <c r="E268">
        <v>71127</v>
      </c>
      <c r="H268" t="s">
        <v>1228</v>
      </c>
    </row>
    <row r="269" spans="2:8" x14ac:dyDescent="0.3">
      <c r="B269" t="s">
        <v>4790</v>
      </c>
      <c r="C269" t="s">
        <v>4581</v>
      </c>
      <c r="D269">
        <v>70677</v>
      </c>
      <c r="H269" t="s">
        <v>1271</v>
      </c>
    </row>
    <row r="270" spans="2:8" x14ac:dyDescent="0.3">
      <c r="B270" t="s">
        <v>4790</v>
      </c>
      <c r="C270" t="s">
        <v>4581</v>
      </c>
      <c r="D270">
        <v>70563</v>
      </c>
      <c r="H270" t="s">
        <v>1272</v>
      </c>
    </row>
    <row r="271" spans="2:8" x14ac:dyDescent="0.3">
      <c r="B271" t="s">
        <v>4790</v>
      </c>
      <c r="C271" t="s">
        <v>4581</v>
      </c>
      <c r="D271">
        <v>70531</v>
      </c>
      <c r="H271" t="s">
        <v>1273</v>
      </c>
    </row>
    <row r="272" spans="2:8" x14ac:dyDescent="0.3">
      <c r="B272" t="s">
        <v>4790</v>
      </c>
      <c r="C272" t="s">
        <v>4581</v>
      </c>
      <c r="D272">
        <v>70576</v>
      </c>
      <c r="E272">
        <v>70637</v>
      </c>
      <c r="H272" t="s">
        <v>1274</v>
      </c>
    </row>
    <row r="273" spans="2:8" x14ac:dyDescent="0.3">
      <c r="B273" t="s">
        <v>4790</v>
      </c>
      <c r="C273" t="s">
        <v>4581</v>
      </c>
      <c r="D273">
        <v>70522</v>
      </c>
      <c r="H273" t="s">
        <v>1275</v>
      </c>
    </row>
    <row r="274" spans="2:8" x14ac:dyDescent="0.3">
      <c r="B274" t="s">
        <v>4790</v>
      </c>
      <c r="C274" t="s">
        <v>4581</v>
      </c>
      <c r="D274">
        <v>70577</v>
      </c>
      <c r="H274" t="s">
        <v>1276</v>
      </c>
    </row>
    <row r="275" spans="2:8" x14ac:dyDescent="0.3">
      <c r="B275" t="s">
        <v>4790</v>
      </c>
      <c r="C275" t="s">
        <v>4581</v>
      </c>
      <c r="D275">
        <v>70527</v>
      </c>
      <c r="H275" t="s">
        <v>1277</v>
      </c>
    </row>
    <row r="276" spans="2:8" x14ac:dyDescent="0.3">
      <c r="B276" t="s">
        <v>4790</v>
      </c>
      <c r="C276" t="s">
        <v>4581</v>
      </c>
      <c r="D276">
        <v>88564</v>
      </c>
      <c r="H276" t="s">
        <v>1280</v>
      </c>
    </row>
    <row r="277" spans="2:8" x14ac:dyDescent="0.3">
      <c r="B277" t="s">
        <v>4790</v>
      </c>
      <c r="C277" t="s">
        <v>4581</v>
      </c>
      <c r="D277">
        <v>70524</v>
      </c>
      <c r="H277" t="s">
        <v>1281</v>
      </c>
    </row>
    <row r="278" spans="2:8" x14ac:dyDescent="0.3">
      <c r="B278" t="s">
        <v>458</v>
      </c>
      <c r="C278" t="s">
        <v>164</v>
      </c>
      <c r="D278">
        <v>70774</v>
      </c>
      <c r="H278" t="s">
        <v>982</v>
      </c>
    </row>
    <row r="279" spans="2:8" x14ac:dyDescent="0.3">
      <c r="B279" t="s">
        <v>4790</v>
      </c>
      <c r="C279" t="s">
        <v>4581</v>
      </c>
      <c r="D279">
        <v>70532</v>
      </c>
      <c r="F279">
        <v>70574</v>
      </c>
      <c r="H279" t="s">
        <v>1212</v>
      </c>
    </row>
    <row r="280" spans="2:8" x14ac:dyDescent="0.3">
      <c r="B280" t="s">
        <v>4790</v>
      </c>
      <c r="C280" t="s">
        <v>164</v>
      </c>
      <c r="D280">
        <v>70686</v>
      </c>
      <c r="H280" t="s">
        <v>922</v>
      </c>
    </row>
    <row r="281" spans="2:8" x14ac:dyDescent="0.3">
      <c r="B281" t="s">
        <v>4790</v>
      </c>
      <c r="C281" t="s">
        <v>164</v>
      </c>
      <c r="D281">
        <v>70021</v>
      </c>
      <c r="F281">
        <v>70487</v>
      </c>
      <c r="G281">
        <v>71157</v>
      </c>
      <c r="H281" t="s">
        <v>786</v>
      </c>
    </row>
    <row r="282" spans="2:8" x14ac:dyDescent="0.3">
      <c r="B282" t="s">
        <v>458</v>
      </c>
      <c r="C282" t="s">
        <v>164</v>
      </c>
      <c r="E282">
        <v>70907</v>
      </c>
      <c r="H282" t="e">
        <v>#N/A</v>
      </c>
    </row>
    <row r="283" spans="2:8" x14ac:dyDescent="0.3">
      <c r="B283" t="s">
        <v>4790</v>
      </c>
      <c r="C283" t="s">
        <v>164</v>
      </c>
      <c r="D283">
        <v>70004</v>
      </c>
      <c r="E283">
        <v>70477</v>
      </c>
      <c r="H283" t="s">
        <v>811</v>
      </c>
    </row>
    <row r="284" spans="2:8" x14ac:dyDescent="0.3">
      <c r="B284" t="s">
        <v>4790</v>
      </c>
      <c r="C284" t="s">
        <v>164</v>
      </c>
      <c r="D284">
        <v>70331</v>
      </c>
      <c r="E284">
        <v>70414</v>
      </c>
      <c r="F284">
        <v>70672</v>
      </c>
      <c r="H284" t="s">
        <v>895</v>
      </c>
    </row>
    <row r="285" spans="2:8" x14ac:dyDescent="0.3">
      <c r="B285" t="s">
        <v>4790</v>
      </c>
      <c r="C285" t="s">
        <v>164</v>
      </c>
      <c r="D285">
        <v>70788</v>
      </c>
      <c r="E285">
        <v>70812</v>
      </c>
      <c r="H285" t="s">
        <v>819</v>
      </c>
    </row>
    <row r="286" spans="2:8" x14ac:dyDescent="0.3">
      <c r="B286" t="s">
        <v>4790</v>
      </c>
      <c r="C286" t="s">
        <v>4581</v>
      </c>
      <c r="D286">
        <v>70512</v>
      </c>
      <c r="E286">
        <v>70640</v>
      </c>
      <c r="H286" t="s">
        <v>1192</v>
      </c>
    </row>
    <row r="287" spans="2:8" x14ac:dyDescent="0.3">
      <c r="B287" t="s">
        <v>4790</v>
      </c>
      <c r="C287" t="s">
        <v>164</v>
      </c>
      <c r="D287">
        <v>70022</v>
      </c>
      <c r="E287">
        <v>70486</v>
      </c>
      <c r="F287">
        <v>71156</v>
      </c>
      <c r="H287" t="s">
        <v>777</v>
      </c>
    </row>
    <row r="288" spans="2:8" x14ac:dyDescent="0.3">
      <c r="B288" t="s">
        <v>4790</v>
      </c>
      <c r="C288" t="s">
        <v>4581</v>
      </c>
      <c r="D288">
        <v>70797</v>
      </c>
      <c r="E288">
        <v>71129</v>
      </c>
      <c r="H288" t="s">
        <v>1225</v>
      </c>
    </row>
    <row r="289" spans="2:8" x14ac:dyDescent="0.3">
      <c r="B289" t="s">
        <v>4790</v>
      </c>
      <c r="C289" t="s">
        <v>164</v>
      </c>
      <c r="D289">
        <v>70015</v>
      </c>
      <c r="E289">
        <v>70497</v>
      </c>
      <c r="H289" t="s">
        <v>755</v>
      </c>
    </row>
    <row r="290" spans="2:8" x14ac:dyDescent="0.3">
      <c r="B290" t="s">
        <v>4790</v>
      </c>
      <c r="C290" t="s">
        <v>164</v>
      </c>
      <c r="D290">
        <v>70332</v>
      </c>
      <c r="H290" t="s">
        <v>988</v>
      </c>
    </row>
    <row r="291" spans="2:8" x14ac:dyDescent="0.3">
      <c r="B291" t="s">
        <v>4790</v>
      </c>
      <c r="C291" t="s">
        <v>164</v>
      </c>
      <c r="D291">
        <v>70047</v>
      </c>
      <c r="E291">
        <v>70658</v>
      </c>
      <c r="H291" t="s">
        <v>867</v>
      </c>
    </row>
    <row r="292" spans="2:8" x14ac:dyDescent="0.3">
      <c r="B292" t="s">
        <v>458</v>
      </c>
      <c r="C292" t="s">
        <v>164</v>
      </c>
      <c r="D292">
        <v>70690</v>
      </c>
      <c r="H292" t="s">
        <v>952</v>
      </c>
    </row>
    <row r="293" spans="2:8" x14ac:dyDescent="0.3">
      <c r="B293" t="s">
        <v>4790</v>
      </c>
      <c r="C293" t="s">
        <v>164</v>
      </c>
      <c r="D293">
        <v>70020</v>
      </c>
      <c r="F293">
        <v>70485</v>
      </c>
      <c r="G293">
        <v>71155</v>
      </c>
      <c r="H293" t="s">
        <v>774</v>
      </c>
    </row>
    <row r="294" spans="2:8" x14ac:dyDescent="0.3">
      <c r="B294" t="s">
        <v>458</v>
      </c>
      <c r="C294" t="s">
        <v>164</v>
      </c>
      <c r="D294">
        <v>70786</v>
      </c>
      <c r="E294">
        <v>70817</v>
      </c>
      <c r="F294">
        <v>71114</v>
      </c>
      <c r="H294" t="s">
        <v>841</v>
      </c>
    </row>
    <row r="295" spans="2:8" x14ac:dyDescent="0.3">
      <c r="B295" t="s">
        <v>4790</v>
      </c>
      <c r="C295" t="s">
        <v>4581</v>
      </c>
      <c r="D295">
        <v>70503</v>
      </c>
      <c r="F295">
        <v>70570</v>
      </c>
      <c r="H295" t="s">
        <v>1186</v>
      </c>
    </row>
    <row r="296" spans="2:8" x14ac:dyDescent="0.3">
      <c r="B296" t="s">
        <v>4790</v>
      </c>
      <c r="C296" t="s">
        <v>4581</v>
      </c>
      <c r="D296">
        <v>70515</v>
      </c>
      <c r="E296">
        <v>70637</v>
      </c>
      <c r="H296" t="s">
        <v>1246</v>
      </c>
    </row>
    <row r="297" spans="2:8" x14ac:dyDescent="0.3">
      <c r="B297" t="s">
        <v>458</v>
      </c>
      <c r="C297" t="s">
        <v>164</v>
      </c>
      <c r="D297">
        <v>70827</v>
      </c>
      <c r="H297" t="s">
        <v>944</v>
      </c>
    </row>
    <row r="298" spans="2:8" x14ac:dyDescent="0.3">
      <c r="B298" t="s">
        <v>458</v>
      </c>
      <c r="C298" t="s">
        <v>164</v>
      </c>
      <c r="D298">
        <v>70687</v>
      </c>
      <c r="H298" t="s">
        <v>964</v>
      </c>
    </row>
    <row r="299" spans="2:8" x14ac:dyDescent="0.3">
      <c r="B299" t="s">
        <v>4790</v>
      </c>
      <c r="C299" t="s">
        <v>164</v>
      </c>
      <c r="D299">
        <v>70587</v>
      </c>
      <c r="H299" t="s">
        <v>1071</v>
      </c>
    </row>
    <row r="300" spans="2:8" x14ac:dyDescent="0.3">
      <c r="B300" t="s">
        <v>4790</v>
      </c>
      <c r="C300" t="s">
        <v>164</v>
      </c>
      <c r="D300">
        <v>71010</v>
      </c>
      <c r="H300" t="s">
        <v>1058</v>
      </c>
    </row>
    <row r="301" spans="2:8" x14ac:dyDescent="0.3">
      <c r="B301" t="s">
        <v>4790</v>
      </c>
      <c r="C301" t="s">
        <v>164</v>
      </c>
      <c r="D301">
        <v>70009</v>
      </c>
      <c r="E301">
        <v>70478</v>
      </c>
      <c r="F301">
        <v>70810</v>
      </c>
      <c r="G301">
        <v>71152</v>
      </c>
      <c r="H301" t="s">
        <v>814</v>
      </c>
    </row>
    <row r="302" spans="2:8" x14ac:dyDescent="0.3">
      <c r="B302" t="s">
        <v>4790</v>
      </c>
      <c r="C302" t="s">
        <v>4581</v>
      </c>
      <c r="D302">
        <v>70504</v>
      </c>
      <c r="E302">
        <v>70569</v>
      </c>
      <c r="F302">
        <v>70803</v>
      </c>
      <c r="H302" t="s">
        <v>1183</v>
      </c>
    </row>
    <row r="303" spans="2:8" x14ac:dyDescent="0.3">
      <c r="B303" t="s">
        <v>4790</v>
      </c>
      <c r="C303" t="s">
        <v>4581</v>
      </c>
      <c r="D303">
        <v>70716</v>
      </c>
      <c r="H303" t="s">
        <v>1241</v>
      </c>
    </row>
    <row r="304" spans="2:8" x14ac:dyDescent="0.3">
      <c r="B304" t="s">
        <v>458</v>
      </c>
      <c r="C304" t="s">
        <v>164</v>
      </c>
      <c r="D304">
        <v>70778</v>
      </c>
      <c r="H304" t="s">
        <v>962</v>
      </c>
    </row>
    <row r="305" spans="2:8" x14ac:dyDescent="0.3">
      <c r="B305" t="s">
        <v>458</v>
      </c>
      <c r="C305" t="s">
        <v>164</v>
      </c>
      <c r="D305">
        <v>70781</v>
      </c>
    </row>
    <row r="306" spans="2:8" x14ac:dyDescent="0.3">
      <c r="B306" t="s">
        <v>4790</v>
      </c>
      <c r="C306" t="s">
        <v>4581</v>
      </c>
      <c r="D306">
        <v>70715</v>
      </c>
      <c r="H306" t="s">
        <v>1240</v>
      </c>
    </row>
    <row r="307" spans="2:8" x14ac:dyDescent="0.3">
      <c r="B307" t="s">
        <v>458</v>
      </c>
      <c r="C307" t="s">
        <v>164</v>
      </c>
      <c r="D307">
        <v>71021</v>
      </c>
      <c r="H307" t="s">
        <v>880</v>
      </c>
    </row>
    <row r="308" spans="2:8" x14ac:dyDescent="0.3">
      <c r="B308" t="s">
        <v>4790</v>
      </c>
      <c r="C308" t="s">
        <v>164</v>
      </c>
      <c r="D308">
        <v>70330</v>
      </c>
      <c r="F308">
        <v>70378</v>
      </c>
      <c r="H308" t="s">
        <v>884</v>
      </c>
    </row>
    <row r="309" spans="2:8" x14ac:dyDescent="0.3">
      <c r="B309" t="s">
        <v>4790</v>
      </c>
      <c r="C309" t="s">
        <v>164</v>
      </c>
      <c r="D309">
        <v>71016</v>
      </c>
      <c r="E309">
        <v>70825</v>
      </c>
      <c r="F309">
        <v>71168</v>
      </c>
      <c r="H309" t="s">
        <v>799</v>
      </c>
    </row>
    <row r="310" spans="2:8" x14ac:dyDescent="0.3">
      <c r="B310" t="s">
        <v>4790</v>
      </c>
      <c r="C310" t="s">
        <v>4581</v>
      </c>
      <c r="D310">
        <v>70513</v>
      </c>
      <c r="E310">
        <v>70644</v>
      </c>
      <c r="F310">
        <v>70578</v>
      </c>
      <c r="H310" t="s">
        <v>1196</v>
      </c>
    </row>
    <row r="311" spans="2:8" x14ac:dyDescent="0.3">
      <c r="B311" t="s">
        <v>4790</v>
      </c>
      <c r="C311" t="s">
        <v>164</v>
      </c>
      <c r="D311">
        <v>70010</v>
      </c>
      <c r="E311">
        <v>70814</v>
      </c>
      <c r="H311" t="s">
        <v>825</v>
      </c>
    </row>
    <row r="312" spans="2:8" x14ac:dyDescent="0.3">
      <c r="B312" t="s">
        <v>458</v>
      </c>
      <c r="C312" t="s">
        <v>4581</v>
      </c>
      <c r="D312">
        <v>71022</v>
      </c>
      <c r="H312" t="s">
        <v>1236</v>
      </c>
    </row>
    <row r="313" spans="2:8" x14ac:dyDescent="0.3">
      <c r="B313" t="s">
        <v>4790</v>
      </c>
      <c r="C313" t="s">
        <v>164</v>
      </c>
      <c r="D313">
        <v>70080</v>
      </c>
      <c r="H313" t="s">
        <v>1005</v>
      </c>
    </row>
    <row r="314" spans="2:8" x14ac:dyDescent="0.3">
      <c r="B314" t="s">
        <v>4790</v>
      </c>
      <c r="C314" t="s">
        <v>4581</v>
      </c>
      <c r="D314">
        <v>70714</v>
      </c>
      <c r="H314" t="s">
        <v>1238</v>
      </c>
    </row>
    <row r="315" spans="2:8" x14ac:dyDescent="0.3">
      <c r="B315" t="s">
        <v>4790</v>
      </c>
      <c r="C315" t="s">
        <v>164</v>
      </c>
      <c r="D315">
        <v>70328</v>
      </c>
      <c r="F315">
        <v>70375</v>
      </c>
      <c r="H315" t="s">
        <v>891</v>
      </c>
    </row>
    <row r="316" spans="2:8" x14ac:dyDescent="0.3">
      <c r="B316" t="s">
        <v>4790</v>
      </c>
      <c r="C316" t="s">
        <v>4581</v>
      </c>
      <c r="D316">
        <v>70561</v>
      </c>
      <c r="E316">
        <v>70582</v>
      </c>
      <c r="H316" t="s">
        <v>1234</v>
      </c>
    </row>
    <row r="317" spans="2:8" x14ac:dyDescent="0.3">
      <c r="B317" t="s">
        <v>458</v>
      </c>
      <c r="C317" t="s">
        <v>164</v>
      </c>
      <c r="D317">
        <v>70682</v>
      </c>
      <c r="H317" t="s">
        <v>1055</v>
      </c>
    </row>
    <row r="318" spans="2:8" x14ac:dyDescent="0.3">
      <c r="B318" t="s">
        <v>458</v>
      </c>
      <c r="C318" t="s">
        <v>164</v>
      </c>
      <c r="D318">
        <v>70733</v>
      </c>
    </row>
    <row r="319" spans="2:8" x14ac:dyDescent="0.3">
      <c r="B319" t="s">
        <v>4790</v>
      </c>
      <c r="C319" t="s">
        <v>164</v>
      </c>
      <c r="D319">
        <v>70685</v>
      </c>
      <c r="H319" t="s">
        <v>916</v>
      </c>
    </row>
    <row r="320" spans="2:8" x14ac:dyDescent="0.3">
      <c r="B320" t="s">
        <v>4790</v>
      </c>
      <c r="C320" t="s">
        <v>4581</v>
      </c>
      <c r="D320">
        <v>70933</v>
      </c>
      <c r="H320">
        <v>0</v>
      </c>
    </row>
    <row r="321" spans="2:8" x14ac:dyDescent="0.3">
      <c r="B321" t="s">
        <v>4790</v>
      </c>
      <c r="C321" t="s">
        <v>164</v>
      </c>
      <c r="D321">
        <v>70938</v>
      </c>
    </row>
    <row r="322" spans="2:8" x14ac:dyDescent="0.3">
      <c r="B322" t="s">
        <v>4790</v>
      </c>
      <c r="C322" t="s">
        <v>164</v>
      </c>
      <c r="D322">
        <v>70940</v>
      </c>
    </row>
    <row r="323" spans="2:8" x14ac:dyDescent="0.3">
      <c r="B323" t="s">
        <v>4790</v>
      </c>
      <c r="C323" t="s">
        <v>164</v>
      </c>
      <c r="D323">
        <v>88574</v>
      </c>
      <c r="H323" t="s">
        <v>1123</v>
      </c>
    </row>
    <row r="324" spans="2:8" x14ac:dyDescent="0.3">
      <c r="B324" t="s">
        <v>458</v>
      </c>
      <c r="C324" t="s">
        <v>164</v>
      </c>
      <c r="D324">
        <v>70706</v>
      </c>
      <c r="H324" t="s">
        <v>890</v>
      </c>
    </row>
    <row r="325" spans="2:8" x14ac:dyDescent="0.3">
      <c r="B325" t="s">
        <v>4790</v>
      </c>
      <c r="C325" t="s">
        <v>164</v>
      </c>
      <c r="D325">
        <v>70327</v>
      </c>
      <c r="F325">
        <v>70374</v>
      </c>
      <c r="H325" t="s">
        <v>888</v>
      </c>
    </row>
    <row r="326" spans="2:8" x14ac:dyDescent="0.3">
      <c r="B326" t="s">
        <v>4790</v>
      </c>
      <c r="C326" t="s">
        <v>4581</v>
      </c>
      <c r="D326">
        <v>70799</v>
      </c>
      <c r="E326">
        <v>71128</v>
      </c>
      <c r="H326" t="s">
        <v>1230</v>
      </c>
    </row>
    <row r="327" spans="2:8" x14ac:dyDescent="0.3">
      <c r="B327" t="s">
        <v>4790</v>
      </c>
      <c r="C327" t="s">
        <v>4581</v>
      </c>
      <c r="D327">
        <v>70502</v>
      </c>
      <c r="E327">
        <v>70573</v>
      </c>
      <c r="H327" t="s">
        <v>1206</v>
      </c>
    </row>
    <row r="328" spans="2:8" x14ac:dyDescent="0.3">
      <c r="B328" t="s">
        <v>4790</v>
      </c>
      <c r="C328" t="s">
        <v>164</v>
      </c>
      <c r="D328">
        <v>70042</v>
      </c>
      <c r="E328">
        <v>70665</v>
      </c>
      <c r="H328" t="s">
        <v>872</v>
      </c>
    </row>
    <row r="329" spans="2:8" x14ac:dyDescent="0.3">
      <c r="B329" t="s">
        <v>4790</v>
      </c>
      <c r="C329" t="s">
        <v>164</v>
      </c>
      <c r="D329">
        <v>70710</v>
      </c>
      <c r="H329" t="s">
        <v>973</v>
      </c>
    </row>
    <row r="330" spans="2:8" x14ac:dyDescent="0.3">
      <c r="B330" t="s">
        <v>4790</v>
      </c>
      <c r="C330" t="s">
        <v>164</v>
      </c>
      <c r="D330">
        <v>70160</v>
      </c>
      <c r="E330">
        <v>70491</v>
      </c>
      <c r="F330">
        <v>70818</v>
      </c>
      <c r="G330">
        <v>71115</v>
      </c>
      <c r="H330" t="s">
        <v>833</v>
      </c>
    </row>
    <row r="331" spans="2:8" x14ac:dyDescent="0.3">
      <c r="B331" t="s">
        <v>458</v>
      </c>
      <c r="C331" t="s">
        <v>164</v>
      </c>
      <c r="D331">
        <v>70923</v>
      </c>
    </row>
    <row r="332" spans="2:8" x14ac:dyDescent="0.3">
      <c r="B332" t="s">
        <v>458</v>
      </c>
      <c r="C332" t="s">
        <v>164</v>
      </c>
      <c r="D332">
        <v>70920</v>
      </c>
    </row>
    <row r="333" spans="2:8" x14ac:dyDescent="0.3">
      <c r="B333" t="s">
        <v>4790</v>
      </c>
      <c r="C333" t="s">
        <v>164</v>
      </c>
      <c r="D333">
        <v>70771</v>
      </c>
      <c r="F333">
        <v>70820</v>
      </c>
      <c r="G333">
        <v>71117</v>
      </c>
      <c r="H333" t="s">
        <v>855</v>
      </c>
    </row>
    <row r="334" spans="2:8" x14ac:dyDescent="0.3">
      <c r="B334" t="s">
        <v>4790</v>
      </c>
      <c r="C334" t="s">
        <v>164</v>
      </c>
      <c r="D334">
        <v>70231</v>
      </c>
      <c r="E334">
        <v>70490</v>
      </c>
      <c r="F334">
        <v>70816</v>
      </c>
      <c r="H334" t="s">
        <v>830</v>
      </c>
    </row>
    <row r="335" spans="2:8" x14ac:dyDescent="0.3">
      <c r="B335" t="s">
        <v>458</v>
      </c>
      <c r="C335" t="s">
        <v>164</v>
      </c>
      <c r="E335">
        <v>71566</v>
      </c>
    </row>
    <row r="336" spans="2:8" x14ac:dyDescent="0.3">
      <c r="B336" t="s">
        <v>458</v>
      </c>
      <c r="C336" t="s">
        <v>164</v>
      </c>
      <c r="D336">
        <v>70931</v>
      </c>
    </row>
    <row r="337" spans="2:8" x14ac:dyDescent="0.3">
      <c r="B337" t="s">
        <v>458</v>
      </c>
      <c r="C337" t="s">
        <v>164</v>
      </c>
    </row>
    <row r="338" spans="2:8" x14ac:dyDescent="0.3">
      <c r="B338" t="s">
        <v>4790</v>
      </c>
      <c r="C338" t="s">
        <v>164</v>
      </c>
      <c r="E338">
        <v>70897</v>
      </c>
      <c r="H338" t="e">
        <v>#N/A</v>
      </c>
    </row>
    <row r="339" spans="2:8" x14ac:dyDescent="0.3">
      <c r="B339" t="s">
        <v>4790</v>
      </c>
      <c r="C339" t="s">
        <v>164</v>
      </c>
      <c r="D339">
        <v>70023</v>
      </c>
      <c r="E339">
        <v>70489</v>
      </c>
      <c r="F339">
        <v>71158</v>
      </c>
      <c r="H339" t="s">
        <v>783</v>
      </c>
    </row>
    <row r="340" spans="2:8" x14ac:dyDescent="0.3">
      <c r="B340" t="s">
        <v>4790</v>
      </c>
      <c r="C340" t="s">
        <v>4581</v>
      </c>
      <c r="D340">
        <v>71567</v>
      </c>
      <c r="H340" t="e">
        <v>#N/A</v>
      </c>
    </row>
    <row r="341" spans="2:8" x14ac:dyDescent="0.3">
      <c r="B341" t="s">
        <v>458</v>
      </c>
      <c r="C341" t="s">
        <v>164</v>
      </c>
      <c r="D341">
        <v>71572</v>
      </c>
    </row>
    <row r="342" spans="2:8" x14ac:dyDescent="0.3">
      <c r="B342" t="s">
        <v>458</v>
      </c>
      <c r="C342" t="s">
        <v>164</v>
      </c>
      <c r="D342">
        <v>71570</v>
      </c>
    </row>
    <row r="343" spans="2:8" x14ac:dyDescent="0.3">
      <c r="B343" t="s">
        <v>458</v>
      </c>
      <c r="C343" t="s">
        <v>164</v>
      </c>
      <c r="D343">
        <v>71569</v>
      </c>
    </row>
    <row r="344" spans="2:8" x14ac:dyDescent="0.3">
      <c r="B344">
        <v>71183</v>
      </c>
      <c r="C344" t="s">
        <v>164</v>
      </c>
      <c r="D344">
        <v>71183</v>
      </c>
    </row>
    <row r="345" spans="2:8" x14ac:dyDescent="0.3">
      <c r="B345" t="s">
        <v>4790</v>
      </c>
      <c r="C345" t="s">
        <v>164</v>
      </c>
      <c r="D345">
        <v>71126</v>
      </c>
    </row>
    <row r="346" spans="2:8" x14ac:dyDescent="0.3">
      <c r="B346" t="s">
        <v>4790</v>
      </c>
      <c r="C346" t="s">
        <v>4581</v>
      </c>
      <c r="D346">
        <v>70896</v>
      </c>
      <c r="H346" t="s">
        <v>4793</v>
      </c>
    </row>
    <row r="347" spans="2:8" x14ac:dyDescent="0.3">
      <c r="B347" t="s">
        <v>458</v>
      </c>
      <c r="C347" t="s">
        <v>164</v>
      </c>
      <c r="D347">
        <v>71144</v>
      </c>
      <c r="H347" t="s">
        <v>4794</v>
      </c>
    </row>
    <row r="348" spans="2:8" x14ac:dyDescent="0.3">
      <c r="B348" t="s">
        <v>4790</v>
      </c>
      <c r="C348" t="s">
        <v>164</v>
      </c>
      <c r="D348">
        <v>71205</v>
      </c>
    </row>
    <row r="349" spans="2:8" x14ac:dyDescent="0.3">
      <c r="B349" t="s">
        <v>458</v>
      </c>
      <c r="C349" t="s">
        <v>164</v>
      </c>
      <c r="D349">
        <v>71145</v>
      </c>
      <c r="H349" t="s">
        <v>4795</v>
      </c>
    </row>
    <row r="350" spans="2:8" x14ac:dyDescent="0.3">
      <c r="B350" t="s">
        <v>458</v>
      </c>
      <c r="C350" t="s">
        <v>164</v>
      </c>
      <c r="D350">
        <v>70683</v>
      </c>
      <c r="H350" t="s">
        <v>4796</v>
      </c>
    </row>
    <row r="351" spans="2:8" x14ac:dyDescent="0.3">
      <c r="B351" t="s">
        <v>4790</v>
      </c>
      <c r="C351" t="s">
        <v>164</v>
      </c>
      <c r="D351">
        <v>70038</v>
      </c>
      <c r="E351">
        <v>70659</v>
      </c>
      <c r="F351">
        <v>70674</v>
      </c>
      <c r="H351" t="s">
        <v>789</v>
      </c>
    </row>
    <row r="352" spans="2:8" x14ac:dyDescent="0.3">
      <c r="B352" t="s">
        <v>4790</v>
      </c>
      <c r="C352" t="s">
        <v>4581</v>
      </c>
      <c r="D352">
        <v>71146</v>
      </c>
      <c r="H352" t="s">
        <v>4797</v>
      </c>
    </row>
    <row r="353" spans="2:4" x14ac:dyDescent="0.3">
      <c r="B353" t="s">
        <v>4790</v>
      </c>
      <c r="C353" t="s">
        <v>164</v>
      </c>
      <c r="D353">
        <v>71147</v>
      </c>
    </row>
    <row r="354" spans="2:4" x14ac:dyDescent="0.3">
      <c r="B354" t="s">
        <v>4790</v>
      </c>
      <c r="C354" t="s">
        <v>164</v>
      </c>
      <c r="D354">
        <v>71176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0">
    <tabColor theme="3" tint="0.39997558519241921"/>
    <pageSetUpPr autoPageBreaks="0"/>
  </sheetPr>
  <dimension ref="A1:WO139"/>
  <sheetViews>
    <sheetView showGridLines="0" tabSelected="1" zoomScale="90" zoomScaleNormal="90" zoomScaleSheetLayoutView="80" zoomScalePageLayoutView="60" workbookViewId="0">
      <pane xSplit="16" ySplit="5" topLeftCell="Q111" activePane="bottomRight" state="frozen"/>
      <selection pane="topRight" activeCell="Q1" sqref="Q1"/>
      <selection pane="bottomLeft" activeCell="A6" sqref="A6"/>
      <selection pane="bottomRight" activeCell="X132" sqref="X132"/>
    </sheetView>
  </sheetViews>
  <sheetFormatPr baseColWidth="10" defaultColWidth="11.44140625" defaultRowHeight="17.25" customHeight="1" outlineLevelRow="3" outlineLevelCol="2" x14ac:dyDescent="0.3"/>
  <cols>
    <col min="1" max="1" width="9.88671875" style="586" customWidth="1"/>
    <col min="2" max="2" width="16.21875" style="558" customWidth="1"/>
    <col min="3" max="3" width="7.44140625" style="589" customWidth="1"/>
    <col min="4" max="4" width="6.33203125" style="558" customWidth="1"/>
    <col min="5" max="6" width="9.88671875" style="558" customWidth="1"/>
    <col min="7" max="7" width="12" style="575" customWidth="1"/>
    <col min="8" max="8" width="48.77734375" style="646" customWidth="1"/>
    <col min="9" max="9" width="10.77734375" style="610" customWidth="1" outlineLevel="2"/>
    <col min="10" max="10" width="10.77734375" style="603" customWidth="1"/>
    <col min="11" max="11" width="10.77734375" style="610" customWidth="1" outlineLevel="1"/>
    <col min="12" max="12" width="10.77734375" style="603" customWidth="1"/>
    <col min="13" max="13" width="10.77734375" style="610" hidden="1" customWidth="1" outlineLevel="2"/>
    <col min="14" max="14" width="10.77734375" style="603" hidden="1" customWidth="1" outlineLevel="1" collapsed="1"/>
    <col min="15" max="15" width="10.77734375" style="610" hidden="1" customWidth="1" outlineLevel="2"/>
    <col min="16" max="16" width="10.77734375" style="603" hidden="1" customWidth="1" outlineLevel="1" collapsed="1"/>
    <col min="17" max="17" width="3.33203125" style="558" customWidth="1" collapsed="1"/>
    <col min="18" max="18" width="5.77734375" style="759" customWidth="1" outlineLevel="1"/>
    <col min="19" max="47" width="5.77734375" style="558" customWidth="1" outlineLevel="1"/>
    <col min="48" max="48" width="5.77734375" style="598" customWidth="1"/>
    <col min="49" max="74" width="5.77734375" style="558" customWidth="1" outlineLevel="1"/>
    <col min="75" max="75" width="5.77734375" style="558" customWidth="1"/>
    <col min="76" max="76" width="5.77734375" style="598" customWidth="1"/>
    <col min="77" max="106" width="5.77734375" style="558" customWidth="1" outlineLevel="1"/>
    <col min="107" max="107" width="5.77734375" style="558" customWidth="1"/>
    <col min="108" max="108" width="5.77734375" style="610" customWidth="1" outlineLevel="1"/>
    <col min="109" max="136" width="5.77734375" style="558" customWidth="1" outlineLevel="1"/>
    <col min="137" max="137" width="5.77734375" style="603" customWidth="1"/>
    <col min="138" max="383" width="5.77734375" style="558" customWidth="1"/>
    <col min="384" max="622" width="4.33203125" style="558" customWidth="1"/>
    <col min="623" max="16384" width="11.44140625" style="558"/>
  </cols>
  <sheetData>
    <row r="1" spans="1:613" ht="17.25" customHeight="1" x14ac:dyDescent="0.3">
      <c r="B1" s="557"/>
      <c r="D1" s="557"/>
      <c r="E1" s="557"/>
      <c r="F1" s="557"/>
      <c r="G1" s="557"/>
      <c r="R1" s="1042" t="s">
        <v>5003</v>
      </c>
      <c r="S1" s="1042"/>
      <c r="T1" s="1042"/>
      <c r="U1" s="1042"/>
      <c r="V1" s="1042"/>
      <c r="W1" s="1042"/>
      <c r="X1" s="1042"/>
      <c r="Y1" s="1042"/>
      <c r="Z1" s="1042"/>
      <c r="AA1" s="1042"/>
      <c r="AB1" s="1042"/>
      <c r="AC1" s="1042"/>
      <c r="AD1" s="1042"/>
      <c r="AE1" s="1042"/>
      <c r="AF1" s="1042"/>
      <c r="AG1" s="1042"/>
      <c r="AH1" s="1042"/>
      <c r="AI1" s="1042"/>
      <c r="AJ1" s="1042"/>
      <c r="AK1" s="1042"/>
      <c r="AL1" s="1042"/>
      <c r="AM1" s="1042"/>
      <c r="AN1" s="1042"/>
      <c r="AO1" s="1042"/>
      <c r="AP1" s="1042"/>
      <c r="AQ1" s="1042"/>
      <c r="AR1" s="1042"/>
      <c r="AS1" s="1042"/>
      <c r="AT1" s="1042"/>
      <c r="AU1" s="1042"/>
      <c r="AV1" s="1042"/>
      <c r="AW1" s="1043" t="s">
        <v>5100</v>
      </c>
      <c r="AX1" s="1043"/>
      <c r="AY1" s="1043"/>
      <c r="AZ1" s="1043"/>
      <c r="BA1" s="1043"/>
      <c r="BB1" s="1043"/>
      <c r="BC1" s="1043"/>
      <c r="BD1" s="1043"/>
      <c r="BE1" s="1043"/>
      <c r="BF1" s="1043"/>
      <c r="BG1" s="1043"/>
      <c r="BH1" s="1043"/>
      <c r="BI1" s="1043"/>
      <c r="BJ1" s="1043"/>
      <c r="BK1" s="1043"/>
      <c r="BL1" s="1043"/>
      <c r="BM1" s="1043"/>
      <c r="BN1" s="1043"/>
      <c r="BO1" s="1043"/>
      <c r="BP1" s="1043"/>
      <c r="BQ1" s="1043"/>
      <c r="BR1" s="1043"/>
      <c r="BS1" s="1043"/>
      <c r="BT1" s="1043"/>
      <c r="BU1" s="1043"/>
      <c r="BV1" s="1043"/>
      <c r="BW1" s="1043"/>
      <c r="BX1" s="959"/>
      <c r="BY1" s="1038" t="s">
        <v>5046</v>
      </c>
      <c r="BZ1" s="1039"/>
      <c r="CA1" s="1039"/>
      <c r="CB1" s="1039"/>
      <c r="CC1" s="1039"/>
      <c r="CD1" s="1039"/>
      <c r="CE1" s="1039"/>
      <c r="CF1" s="1039"/>
      <c r="CG1" s="1039"/>
      <c r="CH1" s="1039"/>
      <c r="CI1" s="1039"/>
      <c r="CJ1" s="1039"/>
      <c r="CK1" s="1039"/>
      <c r="CL1" s="1039"/>
      <c r="CM1" s="1039"/>
      <c r="CN1" s="1039"/>
      <c r="CO1" s="1039"/>
      <c r="CP1" s="1039"/>
      <c r="CQ1" s="1039"/>
      <c r="CR1" s="1039"/>
      <c r="CS1" s="1039"/>
      <c r="CT1" s="1039"/>
      <c r="CU1" s="1039"/>
      <c r="CV1" s="1039"/>
      <c r="CW1" s="1039"/>
      <c r="CX1" s="1039"/>
      <c r="CY1" s="1039"/>
      <c r="CZ1" s="1039"/>
      <c r="DA1" s="1039"/>
      <c r="DB1" s="1039"/>
      <c r="DC1" s="1039"/>
      <c r="DD1" s="1040" t="s">
        <v>5101</v>
      </c>
      <c r="DE1" s="1039"/>
      <c r="DF1" s="1039"/>
      <c r="DG1" s="1039"/>
      <c r="DH1" s="1039"/>
      <c r="DI1" s="1039"/>
      <c r="DJ1" s="1039"/>
      <c r="DK1" s="1039"/>
      <c r="DL1" s="1039"/>
      <c r="DM1" s="1039"/>
      <c r="DN1" s="1039"/>
      <c r="DO1" s="1039"/>
      <c r="DP1" s="1039"/>
      <c r="DQ1" s="1039"/>
      <c r="DR1" s="1039"/>
      <c r="DS1" s="1039"/>
      <c r="DT1" s="1039"/>
      <c r="DU1" s="1039"/>
      <c r="DV1" s="1039"/>
      <c r="DW1" s="1039"/>
      <c r="DX1" s="1039"/>
      <c r="DY1" s="1039"/>
      <c r="DZ1" s="1039"/>
      <c r="EA1" s="1039"/>
      <c r="EB1" s="1039"/>
      <c r="EC1" s="1039"/>
      <c r="ED1" s="1039"/>
      <c r="EE1" s="1039"/>
      <c r="EF1" s="1039"/>
      <c r="EG1" s="1041"/>
    </row>
    <row r="2" spans="1:613" ht="17.25" customHeight="1" x14ac:dyDescent="0.3">
      <c r="B2" s="64"/>
      <c r="C2" s="590"/>
      <c r="D2" s="64"/>
      <c r="E2" s="64"/>
      <c r="F2" s="64"/>
      <c r="G2" s="64"/>
      <c r="H2" s="647"/>
      <c r="I2" s="622"/>
      <c r="J2" s="617"/>
      <c r="K2" s="622"/>
      <c r="L2" s="617"/>
      <c r="M2" s="622"/>
      <c r="N2" s="617"/>
      <c r="O2" s="622"/>
      <c r="P2" s="617"/>
      <c r="R2" s="751">
        <v>1</v>
      </c>
      <c r="S2" s="568">
        <v>2</v>
      </c>
      <c r="T2" s="568">
        <v>3</v>
      </c>
      <c r="U2" s="569">
        <v>4</v>
      </c>
      <c r="V2" s="569">
        <v>5</v>
      </c>
      <c r="W2" s="568">
        <v>6</v>
      </c>
      <c r="X2" s="568">
        <v>7</v>
      </c>
      <c r="Y2" s="568">
        <v>8</v>
      </c>
      <c r="Z2" s="568">
        <v>9</v>
      </c>
      <c r="AA2" s="568">
        <v>10</v>
      </c>
      <c r="AB2" s="569">
        <v>11</v>
      </c>
      <c r="AC2" s="569">
        <v>12</v>
      </c>
      <c r="AD2" s="568">
        <v>13</v>
      </c>
      <c r="AE2" s="568">
        <v>14</v>
      </c>
      <c r="AF2" s="568">
        <v>15</v>
      </c>
      <c r="AG2" s="568">
        <v>16</v>
      </c>
      <c r="AH2" s="568">
        <v>17</v>
      </c>
      <c r="AI2" s="569">
        <v>18</v>
      </c>
      <c r="AJ2" s="569">
        <v>19</v>
      </c>
      <c r="AK2" s="568">
        <v>20</v>
      </c>
      <c r="AL2" s="568">
        <v>21</v>
      </c>
      <c r="AM2" s="568">
        <v>22</v>
      </c>
      <c r="AN2" s="568">
        <v>23</v>
      </c>
      <c r="AO2" s="568">
        <v>24</v>
      </c>
      <c r="AP2" s="569">
        <v>25</v>
      </c>
      <c r="AQ2" s="569">
        <v>26</v>
      </c>
      <c r="AR2" s="568">
        <v>27</v>
      </c>
      <c r="AS2" s="568">
        <v>28</v>
      </c>
      <c r="AT2" s="568">
        <v>29</v>
      </c>
      <c r="AU2" s="568">
        <v>30</v>
      </c>
      <c r="AV2" s="596">
        <v>31</v>
      </c>
      <c r="AW2" s="569">
        <v>1</v>
      </c>
      <c r="AX2" s="569">
        <v>2</v>
      </c>
      <c r="AY2" s="568">
        <v>3</v>
      </c>
      <c r="AZ2" s="568">
        <v>4</v>
      </c>
      <c r="BA2" s="568">
        <v>5</v>
      </c>
      <c r="BB2" s="568">
        <v>6</v>
      </c>
      <c r="BC2" s="568">
        <v>7</v>
      </c>
      <c r="BD2" s="569">
        <v>8</v>
      </c>
      <c r="BE2" s="569">
        <v>9</v>
      </c>
      <c r="BF2" s="568">
        <v>10</v>
      </c>
      <c r="BG2" s="568">
        <v>11</v>
      </c>
      <c r="BH2" s="568">
        <v>12</v>
      </c>
      <c r="BI2" s="568">
        <v>13</v>
      </c>
      <c r="BJ2" s="568">
        <v>14</v>
      </c>
      <c r="BK2" s="569">
        <v>15</v>
      </c>
      <c r="BL2" s="569">
        <v>16</v>
      </c>
      <c r="BM2" s="568">
        <v>17</v>
      </c>
      <c r="BN2" s="568">
        <v>18</v>
      </c>
      <c r="BO2" s="568">
        <v>19</v>
      </c>
      <c r="BP2" s="568">
        <v>20</v>
      </c>
      <c r="BQ2" s="568">
        <v>21</v>
      </c>
      <c r="BR2" s="569">
        <v>22</v>
      </c>
      <c r="BS2" s="569">
        <v>23</v>
      </c>
      <c r="BT2" s="568">
        <v>24</v>
      </c>
      <c r="BU2" s="568">
        <v>25</v>
      </c>
      <c r="BV2" s="568">
        <v>26</v>
      </c>
      <c r="BW2" s="568">
        <v>27</v>
      </c>
      <c r="BX2" s="596">
        <v>28</v>
      </c>
      <c r="BY2" s="568">
        <v>1</v>
      </c>
      <c r="BZ2" s="568">
        <v>2</v>
      </c>
      <c r="CA2" s="568">
        <v>3</v>
      </c>
      <c r="CB2" s="568">
        <v>4</v>
      </c>
      <c r="CC2" s="568">
        <v>5</v>
      </c>
      <c r="CD2" s="568">
        <v>6</v>
      </c>
      <c r="CE2" s="568">
        <v>7</v>
      </c>
      <c r="CF2" s="568">
        <v>8</v>
      </c>
      <c r="CG2" s="568">
        <v>9</v>
      </c>
      <c r="CH2" s="568">
        <v>10</v>
      </c>
      <c r="CI2" s="568">
        <v>11</v>
      </c>
      <c r="CJ2" s="568">
        <v>12</v>
      </c>
      <c r="CK2" s="568">
        <v>13</v>
      </c>
      <c r="CL2" s="568">
        <v>14</v>
      </c>
      <c r="CM2" s="568">
        <v>15</v>
      </c>
      <c r="CN2" s="568">
        <v>16</v>
      </c>
      <c r="CO2" s="568">
        <v>17</v>
      </c>
      <c r="CP2" s="568">
        <v>18</v>
      </c>
      <c r="CQ2" s="568">
        <v>19</v>
      </c>
      <c r="CR2" s="568">
        <v>20</v>
      </c>
      <c r="CS2" s="568">
        <v>21</v>
      </c>
      <c r="CT2" s="568">
        <v>22</v>
      </c>
      <c r="CU2" s="568">
        <v>23</v>
      </c>
      <c r="CV2" s="568">
        <v>24</v>
      </c>
      <c r="CW2" s="568">
        <v>25</v>
      </c>
      <c r="CX2" s="568">
        <v>26</v>
      </c>
      <c r="CY2" s="568">
        <v>27</v>
      </c>
      <c r="CZ2" s="568">
        <v>28</v>
      </c>
      <c r="DA2" s="568">
        <v>29</v>
      </c>
      <c r="DB2" s="568">
        <v>30</v>
      </c>
      <c r="DC2" s="568">
        <v>31</v>
      </c>
      <c r="DD2" s="611">
        <v>1</v>
      </c>
      <c r="DE2" s="568">
        <v>2</v>
      </c>
      <c r="DF2" s="568">
        <v>3</v>
      </c>
      <c r="DG2" s="568">
        <v>4</v>
      </c>
      <c r="DH2" s="568">
        <v>5</v>
      </c>
      <c r="DI2" s="568">
        <v>6</v>
      </c>
      <c r="DJ2" s="568">
        <v>7</v>
      </c>
      <c r="DK2" s="568">
        <v>8</v>
      </c>
      <c r="DL2" s="568">
        <v>9</v>
      </c>
      <c r="DM2" s="568">
        <v>10</v>
      </c>
      <c r="DN2" s="568">
        <v>11</v>
      </c>
      <c r="DO2" s="568">
        <v>12</v>
      </c>
      <c r="DP2" s="568">
        <v>13</v>
      </c>
      <c r="DQ2" s="568">
        <v>14</v>
      </c>
      <c r="DR2" s="568">
        <v>15</v>
      </c>
      <c r="DS2" s="568">
        <v>16</v>
      </c>
      <c r="DT2" s="568">
        <v>17</v>
      </c>
      <c r="DU2" s="568">
        <v>18</v>
      </c>
      <c r="DV2" s="568">
        <v>19</v>
      </c>
      <c r="DW2" s="568">
        <v>20</v>
      </c>
      <c r="DX2" s="568">
        <v>21</v>
      </c>
      <c r="DY2" s="568">
        <v>22</v>
      </c>
      <c r="DZ2" s="568">
        <v>23</v>
      </c>
      <c r="EA2" s="568">
        <v>24</v>
      </c>
      <c r="EB2" s="568">
        <v>25</v>
      </c>
      <c r="EC2" s="568">
        <v>26</v>
      </c>
      <c r="ED2" s="568">
        <v>27</v>
      </c>
      <c r="EE2" s="568">
        <v>28</v>
      </c>
      <c r="EF2" s="568">
        <v>29</v>
      </c>
      <c r="EG2" s="604">
        <v>30</v>
      </c>
      <c r="EH2" s="568"/>
      <c r="EI2" s="562"/>
      <c r="EJ2" s="562"/>
      <c r="EK2" s="562"/>
      <c r="EL2" s="562"/>
      <c r="EM2" s="562"/>
      <c r="EN2" s="562"/>
      <c r="EO2" s="562"/>
      <c r="EP2" s="562"/>
      <c r="EQ2" s="562"/>
      <c r="ER2" s="562"/>
      <c r="ES2" s="562"/>
      <c r="ET2" s="562"/>
      <c r="EU2" s="562"/>
      <c r="EV2" s="562"/>
      <c r="EW2" s="562"/>
      <c r="EX2" s="562"/>
      <c r="EY2" s="562"/>
      <c r="EZ2" s="562"/>
      <c r="FA2" s="562"/>
      <c r="FB2" s="562"/>
      <c r="FC2" s="562"/>
      <c r="FD2" s="562"/>
      <c r="FE2" s="562"/>
      <c r="FF2" s="562"/>
      <c r="FG2" s="562"/>
      <c r="FH2" s="562"/>
      <c r="FI2" s="562"/>
      <c r="FJ2" s="562"/>
      <c r="FK2" s="562"/>
      <c r="FL2" s="562"/>
      <c r="FM2" s="562"/>
      <c r="FN2" s="562"/>
      <c r="FO2" s="562"/>
      <c r="FP2" s="562"/>
      <c r="FQ2" s="562"/>
      <c r="FR2" s="562"/>
      <c r="FS2" s="562"/>
      <c r="FT2" s="562"/>
      <c r="FU2" s="562"/>
      <c r="FV2" s="562"/>
      <c r="FW2" s="562"/>
      <c r="FX2" s="562"/>
      <c r="FY2" s="562"/>
      <c r="FZ2" s="562"/>
      <c r="GA2" s="562"/>
      <c r="GB2" s="562"/>
      <c r="GC2" s="562"/>
      <c r="GD2" s="562"/>
      <c r="GE2" s="562"/>
      <c r="GF2" s="562"/>
      <c r="GG2" s="562"/>
      <c r="GH2" s="562"/>
      <c r="GI2" s="562"/>
      <c r="GJ2" s="562"/>
      <c r="GK2" s="562"/>
      <c r="GL2" s="562"/>
      <c r="GM2" s="562"/>
      <c r="GN2" s="562"/>
      <c r="GO2" s="562"/>
      <c r="GP2" s="562"/>
      <c r="GQ2" s="562"/>
      <c r="GR2" s="562"/>
      <c r="GS2" s="562"/>
      <c r="GT2" s="562"/>
      <c r="GU2" s="562"/>
      <c r="GV2" s="562"/>
      <c r="GW2" s="562"/>
      <c r="GX2" s="562"/>
      <c r="GY2" s="562"/>
      <c r="GZ2" s="562"/>
      <c r="HA2" s="562"/>
      <c r="HB2" s="562"/>
      <c r="HC2" s="562"/>
      <c r="HD2" s="562"/>
      <c r="HE2" s="562"/>
      <c r="HF2" s="562"/>
      <c r="HG2" s="562"/>
      <c r="HH2" s="562"/>
      <c r="HI2" s="562"/>
      <c r="HJ2" s="562"/>
      <c r="HK2" s="562"/>
      <c r="HL2" s="562"/>
      <c r="HM2" s="562"/>
      <c r="HN2" s="562"/>
      <c r="HO2" s="562"/>
      <c r="HP2" s="562"/>
      <c r="HQ2" s="562"/>
      <c r="HR2" s="562"/>
      <c r="HS2" s="562"/>
      <c r="HT2" s="562"/>
      <c r="HU2" s="562"/>
      <c r="HV2" s="562"/>
      <c r="HW2" s="562"/>
      <c r="HX2" s="562"/>
      <c r="HY2" s="562"/>
      <c r="HZ2" s="562"/>
      <c r="IA2" s="562"/>
      <c r="IB2" s="562"/>
      <c r="IC2" s="562"/>
      <c r="ID2" s="562"/>
      <c r="IE2" s="562"/>
      <c r="IF2" s="562"/>
      <c r="IG2" s="562"/>
      <c r="IH2" s="562"/>
      <c r="II2" s="562"/>
      <c r="IJ2" s="562"/>
      <c r="IK2" s="562"/>
      <c r="IL2" s="562"/>
      <c r="IM2" s="562"/>
      <c r="IN2" s="562"/>
      <c r="IO2" s="562"/>
      <c r="IP2" s="562"/>
      <c r="IQ2" s="562"/>
      <c r="IR2" s="562"/>
      <c r="IS2" s="562"/>
      <c r="IT2" s="562"/>
      <c r="IU2" s="562"/>
      <c r="IV2" s="562"/>
      <c r="IW2" s="562"/>
      <c r="IX2" s="562"/>
      <c r="IY2" s="562"/>
      <c r="IZ2" s="562"/>
      <c r="JA2" s="562"/>
      <c r="JB2" s="562"/>
      <c r="JC2" s="562"/>
      <c r="JD2" s="562"/>
      <c r="JE2" s="562"/>
      <c r="JF2" s="562"/>
      <c r="JG2" s="562"/>
      <c r="JH2" s="562"/>
      <c r="JI2" s="562"/>
      <c r="JJ2" s="562"/>
      <c r="JK2" s="562"/>
      <c r="JL2" s="562"/>
      <c r="JM2" s="562"/>
      <c r="JN2" s="562"/>
      <c r="JO2" s="562"/>
      <c r="JP2" s="562"/>
      <c r="JQ2" s="562"/>
      <c r="JR2" s="562"/>
      <c r="JS2" s="562"/>
      <c r="JT2" s="562"/>
      <c r="JU2" s="562"/>
      <c r="JV2" s="562"/>
      <c r="JW2" s="562"/>
      <c r="JX2" s="562"/>
      <c r="JY2" s="562"/>
      <c r="JZ2" s="562"/>
      <c r="KA2" s="562"/>
      <c r="KB2" s="562"/>
      <c r="KC2" s="562"/>
      <c r="KD2" s="562"/>
      <c r="KE2" s="562"/>
      <c r="KF2" s="562"/>
      <c r="KG2" s="562"/>
      <c r="KH2" s="562"/>
      <c r="KI2" s="562"/>
      <c r="KJ2" s="562"/>
      <c r="KK2" s="562"/>
      <c r="KL2" s="562"/>
      <c r="KM2" s="562"/>
      <c r="KN2" s="562"/>
      <c r="KO2" s="562"/>
      <c r="KP2" s="562"/>
      <c r="KQ2" s="562"/>
      <c r="KR2" s="562"/>
      <c r="KS2" s="562"/>
      <c r="KT2" s="562"/>
      <c r="KU2" s="562"/>
      <c r="KV2" s="562"/>
      <c r="KW2" s="562"/>
    </row>
    <row r="3" spans="1:613" ht="23.25" customHeight="1" x14ac:dyDescent="0.3">
      <c r="B3" s="570" t="s">
        <v>4781</v>
      </c>
      <c r="C3" s="590"/>
      <c r="D3" s="64"/>
      <c r="E3" s="64"/>
      <c r="F3" s="64"/>
      <c r="G3" s="64"/>
      <c r="H3" s="647"/>
      <c r="I3" s="623"/>
      <c r="J3" s="617"/>
      <c r="K3" s="622"/>
      <c r="L3" s="617"/>
      <c r="M3" s="622"/>
      <c r="N3" s="617"/>
      <c r="O3" s="622"/>
      <c r="P3" s="617"/>
      <c r="R3" s="752">
        <v>1</v>
      </c>
      <c r="S3" s="571">
        <v>2</v>
      </c>
      <c r="T3" s="571">
        <v>3</v>
      </c>
      <c r="U3" s="572">
        <v>4</v>
      </c>
      <c r="V3" s="572">
        <v>5</v>
      </c>
      <c r="W3" s="571">
        <v>6</v>
      </c>
      <c r="X3" s="571">
        <v>7</v>
      </c>
      <c r="Y3" s="571">
        <v>8</v>
      </c>
      <c r="Z3" s="571">
        <v>9</v>
      </c>
      <c r="AA3" s="571">
        <v>10</v>
      </c>
      <c r="AB3" s="572">
        <v>11</v>
      </c>
      <c r="AC3" s="572">
        <v>12</v>
      </c>
      <c r="AD3" s="571">
        <v>13</v>
      </c>
      <c r="AE3" s="571">
        <v>14</v>
      </c>
      <c r="AF3" s="571">
        <v>15</v>
      </c>
      <c r="AG3" s="571">
        <v>16</v>
      </c>
      <c r="AH3" s="571">
        <v>17</v>
      </c>
      <c r="AI3" s="572">
        <v>18</v>
      </c>
      <c r="AJ3" s="572">
        <v>19</v>
      </c>
      <c r="AK3" s="571">
        <v>20</v>
      </c>
      <c r="AL3" s="571">
        <v>21</v>
      </c>
      <c r="AM3" s="571">
        <v>22</v>
      </c>
      <c r="AN3" s="571">
        <v>23</v>
      </c>
      <c r="AO3" s="571">
        <v>24</v>
      </c>
      <c r="AP3" s="572">
        <v>25</v>
      </c>
      <c r="AQ3" s="572">
        <v>26</v>
      </c>
      <c r="AR3" s="571">
        <v>27</v>
      </c>
      <c r="AS3" s="571">
        <v>28</v>
      </c>
      <c r="AT3" s="571">
        <v>29</v>
      </c>
      <c r="AU3" s="571">
        <v>30</v>
      </c>
      <c r="AV3" s="597">
        <v>31</v>
      </c>
      <c r="AW3" s="572">
        <f>+AV3+1</f>
        <v>32</v>
      </c>
      <c r="AX3" s="572">
        <f t="shared" ref="AX3:DJ3" si="0">+AW3+1</f>
        <v>33</v>
      </c>
      <c r="AY3" s="571">
        <f t="shared" si="0"/>
        <v>34</v>
      </c>
      <c r="AZ3" s="571">
        <f t="shared" si="0"/>
        <v>35</v>
      </c>
      <c r="BA3" s="571">
        <f t="shared" si="0"/>
        <v>36</v>
      </c>
      <c r="BB3" s="571">
        <f t="shared" si="0"/>
        <v>37</v>
      </c>
      <c r="BC3" s="571">
        <f t="shared" si="0"/>
        <v>38</v>
      </c>
      <c r="BD3" s="572">
        <f t="shared" si="0"/>
        <v>39</v>
      </c>
      <c r="BE3" s="572">
        <f t="shared" si="0"/>
        <v>40</v>
      </c>
      <c r="BF3" s="571">
        <f t="shared" si="0"/>
        <v>41</v>
      </c>
      <c r="BG3" s="571">
        <f t="shared" si="0"/>
        <v>42</v>
      </c>
      <c r="BH3" s="571">
        <f t="shared" si="0"/>
        <v>43</v>
      </c>
      <c r="BI3" s="571">
        <f t="shared" si="0"/>
        <v>44</v>
      </c>
      <c r="BJ3" s="571">
        <f t="shared" si="0"/>
        <v>45</v>
      </c>
      <c r="BK3" s="572">
        <f t="shared" si="0"/>
        <v>46</v>
      </c>
      <c r="BL3" s="572">
        <f t="shared" si="0"/>
        <v>47</v>
      </c>
      <c r="BM3" s="571">
        <f t="shared" si="0"/>
        <v>48</v>
      </c>
      <c r="BN3" s="571">
        <f t="shared" si="0"/>
        <v>49</v>
      </c>
      <c r="BO3" s="571">
        <f t="shared" si="0"/>
        <v>50</v>
      </c>
      <c r="BP3" s="571">
        <f t="shared" si="0"/>
        <v>51</v>
      </c>
      <c r="BQ3" s="571">
        <f t="shared" si="0"/>
        <v>52</v>
      </c>
      <c r="BR3" s="572">
        <f t="shared" si="0"/>
        <v>53</v>
      </c>
      <c r="BS3" s="572">
        <f t="shared" si="0"/>
        <v>54</v>
      </c>
      <c r="BT3" s="571">
        <f t="shared" si="0"/>
        <v>55</v>
      </c>
      <c r="BU3" s="571">
        <f t="shared" si="0"/>
        <v>56</v>
      </c>
      <c r="BV3" s="571">
        <f t="shared" si="0"/>
        <v>57</v>
      </c>
      <c r="BW3" s="571">
        <f t="shared" si="0"/>
        <v>58</v>
      </c>
      <c r="BX3" s="597">
        <f t="shared" ref="BX3" si="1">+BW3+1</f>
        <v>59</v>
      </c>
      <c r="BY3" s="987">
        <f t="shared" ref="BY3" si="2">+BX3+1</f>
        <v>60</v>
      </c>
      <c r="BZ3" s="571">
        <f t="shared" si="0"/>
        <v>61</v>
      </c>
      <c r="CA3" s="571">
        <f t="shared" si="0"/>
        <v>62</v>
      </c>
      <c r="CB3" s="571">
        <f t="shared" si="0"/>
        <v>63</v>
      </c>
      <c r="CC3" s="571">
        <f t="shared" si="0"/>
        <v>64</v>
      </c>
      <c r="CD3" s="571">
        <f t="shared" si="0"/>
        <v>65</v>
      </c>
      <c r="CE3" s="571">
        <f t="shared" si="0"/>
        <v>66</v>
      </c>
      <c r="CF3" s="571">
        <f t="shared" si="0"/>
        <v>67</v>
      </c>
      <c r="CG3" s="571">
        <f t="shared" si="0"/>
        <v>68</v>
      </c>
      <c r="CH3" s="571">
        <f t="shared" si="0"/>
        <v>69</v>
      </c>
      <c r="CI3" s="571">
        <f t="shared" si="0"/>
        <v>70</v>
      </c>
      <c r="CJ3" s="571">
        <f t="shared" si="0"/>
        <v>71</v>
      </c>
      <c r="CK3" s="571">
        <f t="shared" si="0"/>
        <v>72</v>
      </c>
      <c r="CL3" s="571">
        <f t="shared" si="0"/>
        <v>73</v>
      </c>
      <c r="CM3" s="571">
        <f t="shared" si="0"/>
        <v>74</v>
      </c>
      <c r="CN3" s="571">
        <f t="shared" si="0"/>
        <v>75</v>
      </c>
      <c r="CO3" s="571">
        <f t="shared" si="0"/>
        <v>76</v>
      </c>
      <c r="CP3" s="571">
        <f t="shared" si="0"/>
        <v>77</v>
      </c>
      <c r="CQ3" s="571">
        <f t="shared" si="0"/>
        <v>78</v>
      </c>
      <c r="CR3" s="571">
        <f t="shared" si="0"/>
        <v>79</v>
      </c>
      <c r="CS3" s="571">
        <f t="shared" si="0"/>
        <v>80</v>
      </c>
      <c r="CT3" s="571">
        <f t="shared" si="0"/>
        <v>81</v>
      </c>
      <c r="CU3" s="571">
        <f t="shared" si="0"/>
        <v>82</v>
      </c>
      <c r="CV3" s="571">
        <f t="shared" si="0"/>
        <v>83</v>
      </c>
      <c r="CW3" s="571">
        <f t="shared" si="0"/>
        <v>84</v>
      </c>
      <c r="CX3" s="571">
        <f t="shared" si="0"/>
        <v>85</v>
      </c>
      <c r="CY3" s="571">
        <f t="shared" si="0"/>
        <v>86</v>
      </c>
      <c r="CZ3" s="571">
        <f t="shared" si="0"/>
        <v>87</v>
      </c>
      <c r="DA3" s="571">
        <f t="shared" si="0"/>
        <v>88</v>
      </c>
      <c r="DB3" s="571">
        <f t="shared" si="0"/>
        <v>89</v>
      </c>
      <c r="DC3" s="571">
        <f t="shared" si="0"/>
        <v>90</v>
      </c>
      <c r="DD3" s="612">
        <f t="shared" si="0"/>
        <v>91</v>
      </c>
      <c r="DE3" s="571">
        <f t="shared" si="0"/>
        <v>92</v>
      </c>
      <c r="DF3" s="571">
        <f t="shared" si="0"/>
        <v>93</v>
      </c>
      <c r="DG3" s="571">
        <f t="shared" si="0"/>
        <v>94</v>
      </c>
      <c r="DH3" s="571">
        <f t="shared" si="0"/>
        <v>95</v>
      </c>
      <c r="DI3" s="571">
        <f t="shared" si="0"/>
        <v>96</v>
      </c>
      <c r="DJ3" s="571">
        <f t="shared" si="0"/>
        <v>97</v>
      </c>
      <c r="DK3" s="571">
        <f t="shared" ref="DK3:FV3" si="3">+DJ3+1</f>
        <v>98</v>
      </c>
      <c r="DL3" s="571">
        <f t="shared" si="3"/>
        <v>99</v>
      </c>
      <c r="DM3" s="571">
        <f t="shared" si="3"/>
        <v>100</v>
      </c>
      <c r="DN3" s="571">
        <f t="shared" si="3"/>
        <v>101</v>
      </c>
      <c r="DO3" s="571">
        <f t="shared" si="3"/>
        <v>102</v>
      </c>
      <c r="DP3" s="571">
        <f t="shared" si="3"/>
        <v>103</v>
      </c>
      <c r="DQ3" s="571">
        <f t="shared" si="3"/>
        <v>104</v>
      </c>
      <c r="DR3" s="571">
        <f t="shared" si="3"/>
        <v>105</v>
      </c>
      <c r="DS3" s="571">
        <f t="shared" si="3"/>
        <v>106</v>
      </c>
      <c r="DT3" s="571">
        <f t="shared" si="3"/>
        <v>107</v>
      </c>
      <c r="DU3" s="571">
        <f t="shared" si="3"/>
        <v>108</v>
      </c>
      <c r="DV3" s="571">
        <f t="shared" si="3"/>
        <v>109</v>
      </c>
      <c r="DW3" s="571">
        <f t="shared" si="3"/>
        <v>110</v>
      </c>
      <c r="DX3" s="571">
        <f t="shared" si="3"/>
        <v>111</v>
      </c>
      <c r="DY3" s="571">
        <f t="shared" si="3"/>
        <v>112</v>
      </c>
      <c r="DZ3" s="571">
        <f t="shared" si="3"/>
        <v>113</v>
      </c>
      <c r="EA3" s="571">
        <f t="shared" si="3"/>
        <v>114</v>
      </c>
      <c r="EB3" s="571">
        <f t="shared" si="3"/>
        <v>115</v>
      </c>
      <c r="EC3" s="571">
        <f t="shared" si="3"/>
        <v>116</v>
      </c>
      <c r="ED3" s="571">
        <f t="shared" si="3"/>
        <v>117</v>
      </c>
      <c r="EE3" s="571">
        <f t="shared" si="3"/>
        <v>118</v>
      </c>
      <c r="EF3" s="571">
        <f t="shared" si="3"/>
        <v>119</v>
      </c>
      <c r="EG3" s="605">
        <f t="shared" si="3"/>
        <v>120</v>
      </c>
      <c r="EH3" s="571">
        <f t="shared" si="3"/>
        <v>121</v>
      </c>
      <c r="EI3" s="571">
        <f t="shared" si="3"/>
        <v>122</v>
      </c>
      <c r="EJ3" s="571">
        <f t="shared" si="3"/>
        <v>123</v>
      </c>
      <c r="EK3" s="571">
        <f t="shared" si="3"/>
        <v>124</v>
      </c>
      <c r="EL3" s="571">
        <f t="shared" si="3"/>
        <v>125</v>
      </c>
      <c r="EM3" s="571">
        <f t="shared" si="3"/>
        <v>126</v>
      </c>
      <c r="EN3" s="571">
        <f t="shared" si="3"/>
        <v>127</v>
      </c>
      <c r="EO3" s="571">
        <f t="shared" si="3"/>
        <v>128</v>
      </c>
      <c r="EP3" s="571">
        <f t="shared" si="3"/>
        <v>129</v>
      </c>
      <c r="EQ3" s="571">
        <f t="shared" si="3"/>
        <v>130</v>
      </c>
      <c r="ER3" s="571">
        <f t="shared" si="3"/>
        <v>131</v>
      </c>
      <c r="ES3" s="571">
        <f t="shared" si="3"/>
        <v>132</v>
      </c>
      <c r="ET3" s="571">
        <f t="shared" si="3"/>
        <v>133</v>
      </c>
      <c r="EU3" s="571">
        <f t="shared" si="3"/>
        <v>134</v>
      </c>
      <c r="EV3" s="571">
        <f t="shared" si="3"/>
        <v>135</v>
      </c>
      <c r="EW3" s="571">
        <f t="shared" si="3"/>
        <v>136</v>
      </c>
      <c r="EX3" s="571">
        <f t="shared" si="3"/>
        <v>137</v>
      </c>
      <c r="EY3" s="571">
        <f t="shared" si="3"/>
        <v>138</v>
      </c>
      <c r="EZ3" s="571">
        <f t="shared" si="3"/>
        <v>139</v>
      </c>
      <c r="FA3" s="571">
        <f t="shared" si="3"/>
        <v>140</v>
      </c>
      <c r="FB3" s="571">
        <f t="shared" si="3"/>
        <v>141</v>
      </c>
      <c r="FC3" s="571">
        <f t="shared" si="3"/>
        <v>142</v>
      </c>
      <c r="FD3" s="571">
        <f t="shared" si="3"/>
        <v>143</v>
      </c>
      <c r="FE3" s="571">
        <f t="shared" si="3"/>
        <v>144</v>
      </c>
      <c r="FF3" s="571">
        <f t="shared" si="3"/>
        <v>145</v>
      </c>
      <c r="FG3" s="571">
        <f t="shared" si="3"/>
        <v>146</v>
      </c>
      <c r="FH3" s="571">
        <f t="shared" si="3"/>
        <v>147</v>
      </c>
      <c r="FI3" s="571">
        <f t="shared" si="3"/>
        <v>148</v>
      </c>
      <c r="FJ3" s="571">
        <f t="shared" si="3"/>
        <v>149</v>
      </c>
      <c r="FK3" s="571">
        <f t="shared" si="3"/>
        <v>150</v>
      </c>
      <c r="FL3" s="571">
        <f t="shared" si="3"/>
        <v>151</v>
      </c>
      <c r="FM3" s="571">
        <f t="shared" si="3"/>
        <v>152</v>
      </c>
      <c r="FN3" s="571">
        <f t="shared" si="3"/>
        <v>153</v>
      </c>
      <c r="FO3" s="571">
        <f t="shared" si="3"/>
        <v>154</v>
      </c>
      <c r="FP3" s="571">
        <f t="shared" si="3"/>
        <v>155</v>
      </c>
      <c r="FQ3" s="571">
        <f t="shared" si="3"/>
        <v>156</v>
      </c>
      <c r="FR3" s="571">
        <f t="shared" si="3"/>
        <v>157</v>
      </c>
      <c r="FS3" s="571">
        <f t="shared" si="3"/>
        <v>158</v>
      </c>
      <c r="FT3" s="571">
        <f t="shared" si="3"/>
        <v>159</v>
      </c>
      <c r="FU3" s="571">
        <f t="shared" si="3"/>
        <v>160</v>
      </c>
      <c r="FV3" s="571">
        <f t="shared" si="3"/>
        <v>161</v>
      </c>
      <c r="FW3" s="571">
        <f t="shared" ref="FW3:IH3" si="4">+FV3+1</f>
        <v>162</v>
      </c>
      <c r="FX3" s="571">
        <f t="shared" si="4"/>
        <v>163</v>
      </c>
      <c r="FY3" s="571">
        <f t="shared" si="4"/>
        <v>164</v>
      </c>
      <c r="FZ3" s="571">
        <f t="shared" si="4"/>
        <v>165</v>
      </c>
      <c r="GA3" s="571">
        <f t="shared" si="4"/>
        <v>166</v>
      </c>
      <c r="GB3" s="571">
        <f t="shared" si="4"/>
        <v>167</v>
      </c>
      <c r="GC3" s="571">
        <f t="shared" si="4"/>
        <v>168</v>
      </c>
      <c r="GD3" s="571">
        <f t="shared" si="4"/>
        <v>169</v>
      </c>
      <c r="GE3" s="571">
        <f t="shared" si="4"/>
        <v>170</v>
      </c>
      <c r="GF3" s="571">
        <f t="shared" si="4"/>
        <v>171</v>
      </c>
      <c r="GG3" s="571">
        <f t="shared" si="4"/>
        <v>172</v>
      </c>
      <c r="GH3" s="571">
        <f t="shared" si="4"/>
        <v>173</v>
      </c>
      <c r="GI3" s="571">
        <f t="shared" si="4"/>
        <v>174</v>
      </c>
      <c r="GJ3" s="571">
        <f t="shared" si="4"/>
        <v>175</v>
      </c>
      <c r="GK3" s="571">
        <f t="shared" si="4"/>
        <v>176</v>
      </c>
      <c r="GL3" s="571">
        <f t="shared" si="4"/>
        <v>177</v>
      </c>
      <c r="GM3" s="571">
        <f t="shared" si="4"/>
        <v>178</v>
      </c>
      <c r="GN3" s="571">
        <f t="shared" si="4"/>
        <v>179</v>
      </c>
      <c r="GO3" s="571">
        <f t="shared" si="4"/>
        <v>180</v>
      </c>
      <c r="GP3" s="571">
        <f t="shared" si="4"/>
        <v>181</v>
      </c>
      <c r="GQ3" s="571">
        <f t="shared" si="4"/>
        <v>182</v>
      </c>
      <c r="GR3" s="571">
        <f t="shared" si="4"/>
        <v>183</v>
      </c>
      <c r="GS3" s="571">
        <f t="shared" si="4"/>
        <v>184</v>
      </c>
      <c r="GT3" s="571">
        <f t="shared" si="4"/>
        <v>185</v>
      </c>
      <c r="GU3" s="571">
        <f t="shared" si="4"/>
        <v>186</v>
      </c>
      <c r="GV3" s="571">
        <f t="shared" si="4"/>
        <v>187</v>
      </c>
      <c r="GW3" s="571">
        <f t="shared" si="4"/>
        <v>188</v>
      </c>
      <c r="GX3" s="571">
        <f t="shared" si="4"/>
        <v>189</v>
      </c>
      <c r="GY3" s="571">
        <f t="shared" si="4"/>
        <v>190</v>
      </c>
      <c r="GZ3" s="571">
        <f t="shared" si="4"/>
        <v>191</v>
      </c>
      <c r="HA3" s="571">
        <f t="shared" si="4"/>
        <v>192</v>
      </c>
      <c r="HB3" s="571">
        <f t="shared" si="4"/>
        <v>193</v>
      </c>
      <c r="HC3" s="571">
        <f t="shared" si="4"/>
        <v>194</v>
      </c>
      <c r="HD3" s="571">
        <f t="shared" si="4"/>
        <v>195</v>
      </c>
      <c r="HE3" s="571">
        <f t="shared" si="4"/>
        <v>196</v>
      </c>
      <c r="HF3" s="571">
        <f t="shared" si="4"/>
        <v>197</v>
      </c>
      <c r="HG3" s="571">
        <f t="shared" si="4"/>
        <v>198</v>
      </c>
      <c r="HH3" s="571">
        <f t="shared" si="4"/>
        <v>199</v>
      </c>
      <c r="HI3" s="571">
        <f t="shared" si="4"/>
        <v>200</v>
      </c>
      <c r="HJ3" s="571">
        <f t="shared" si="4"/>
        <v>201</v>
      </c>
      <c r="HK3" s="571">
        <f t="shared" si="4"/>
        <v>202</v>
      </c>
      <c r="HL3" s="571">
        <f t="shared" si="4"/>
        <v>203</v>
      </c>
      <c r="HM3" s="571">
        <f t="shared" si="4"/>
        <v>204</v>
      </c>
      <c r="HN3" s="571">
        <f t="shared" si="4"/>
        <v>205</v>
      </c>
      <c r="HO3" s="571">
        <f t="shared" si="4"/>
        <v>206</v>
      </c>
      <c r="HP3" s="571">
        <f t="shared" si="4"/>
        <v>207</v>
      </c>
      <c r="HQ3" s="571">
        <f t="shared" si="4"/>
        <v>208</v>
      </c>
      <c r="HR3" s="571">
        <f t="shared" si="4"/>
        <v>209</v>
      </c>
      <c r="HS3" s="571">
        <f t="shared" si="4"/>
        <v>210</v>
      </c>
      <c r="HT3" s="571">
        <f t="shared" si="4"/>
        <v>211</v>
      </c>
      <c r="HU3" s="571">
        <f t="shared" si="4"/>
        <v>212</v>
      </c>
      <c r="HV3" s="571">
        <f t="shared" si="4"/>
        <v>213</v>
      </c>
      <c r="HW3" s="571">
        <f t="shared" si="4"/>
        <v>214</v>
      </c>
      <c r="HX3" s="571">
        <f t="shared" si="4"/>
        <v>215</v>
      </c>
      <c r="HY3" s="571">
        <f t="shared" si="4"/>
        <v>216</v>
      </c>
      <c r="HZ3" s="571">
        <f t="shared" si="4"/>
        <v>217</v>
      </c>
      <c r="IA3" s="571">
        <f t="shared" si="4"/>
        <v>218</v>
      </c>
      <c r="IB3" s="571">
        <f t="shared" si="4"/>
        <v>219</v>
      </c>
      <c r="IC3" s="571">
        <f t="shared" si="4"/>
        <v>220</v>
      </c>
      <c r="ID3" s="571">
        <f t="shared" si="4"/>
        <v>221</v>
      </c>
      <c r="IE3" s="571">
        <f t="shared" si="4"/>
        <v>222</v>
      </c>
      <c r="IF3" s="571">
        <f t="shared" si="4"/>
        <v>223</v>
      </c>
      <c r="IG3" s="571">
        <f t="shared" si="4"/>
        <v>224</v>
      </c>
      <c r="IH3" s="571">
        <f t="shared" si="4"/>
        <v>225</v>
      </c>
      <c r="II3" s="571">
        <f t="shared" ref="II3:JP3" si="5">+IH3+1</f>
        <v>226</v>
      </c>
      <c r="IJ3" s="571">
        <f t="shared" si="5"/>
        <v>227</v>
      </c>
      <c r="IK3" s="571">
        <f t="shared" si="5"/>
        <v>228</v>
      </c>
      <c r="IL3" s="571">
        <f t="shared" si="5"/>
        <v>229</v>
      </c>
      <c r="IM3" s="571">
        <f t="shared" si="5"/>
        <v>230</v>
      </c>
      <c r="IN3" s="571">
        <f t="shared" si="5"/>
        <v>231</v>
      </c>
      <c r="IO3" s="571">
        <f t="shared" si="5"/>
        <v>232</v>
      </c>
      <c r="IP3" s="571">
        <f t="shared" si="5"/>
        <v>233</v>
      </c>
      <c r="IQ3" s="571">
        <f t="shared" si="5"/>
        <v>234</v>
      </c>
      <c r="IR3" s="571">
        <f t="shared" si="5"/>
        <v>235</v>
      </c>
      <c r="IS3" s="571">
        <f t="shared" si="5"/>
        <v>236</v>
      </c>
      <c r="IT3" s="571">
        <f t="shared" si="5"/>
        <v>237</v>
      </c>
      <c r="IU3" s="571">
        <f t="shared" si="5"/>
        <v>238</v>
      </c>
      <c r="IV3" s="571">
        <f t="shared" si="5"/>
        <v>239</v>
      </c>
      <c r="IW3" s="571">
        <f t="shared" si="5"/>
        <v>240</v>
      </c>
      <c r="IX3" s="571">
        <f t="shared" si="5"/>
        <v>241</v>
      </c>
      <c r="IY3" s="571">
        <f t="shared" si="5"/>
        <v>242</v>
      </c>
      <c r="IZ3" s="571">
        <f t="shared" si="5"/>
        <v>243</v>
      </c>
      <c r="JA3" s="571">
        <f t="shared" si="5"/>
        <v>244</v>
      </c>
      <c r="JB3" s="571">
        <f t="shared" si="5"/>
        <v>245</v>
      </c>
      <c r="JC3" s="571">
        <f t="shared" si="5"/>
        <v>246</v>
      </c>
      <c r="JD3" s="571">
        <f t="shared" si="5"/>
        <v>247</v>
      </c>
      <c r="JE3" s="571">
        <f t="shared" si="5"/>
        <v>248</v>
      </c>
      <c r="JF3" s="571">
        <f t="shared" si="5"/>
        <v>249</v>
      </c>
      <c r="JG3" s="571">
        <f t="shared" si="5"/>
        <v>250</v>
      </c>
      <c r="JH3" s="571">
        <f t="shared" si="5"/>
        <v>251</v>
      </c>
      <c r="JI3" s="571">
        <f t="shared" si="5"/>
        <v>252</v>
      </c>
      <c r="JJ3" s="571">
        <f t="shared" si="5"/>
        <v>253</v>
      </c>
      <c r="JK3" s="571">
        <f t="shared" si="5"/>
        <v>254</v>
      </c>
      <c r="JL3" s="571">
        <f t="shared" si="5"/>
        <v>255</v>
      </c>
      <c r="JM3" s="571">
        <f t="shared" si="5"/>
        <v>256</v>
      </c>
      <c r="JN3" s="571">
        <f t="shared" si="5"/>
        <v>257</v>
      </c>
      <c r="JO3" s="571">
        <f t="shared" si="5"/>
        <v>258</v>
      </c>
      <c r="JP3" s="571">
        <f t="shared" si="5"/>
        <v>259</v>
      </c>
      <c r="JQ3" s="571">
        <f>+JP3+1</f>
        <v>260</v>
      </c>
      <c r="JR3" s="571">
        <f t="shared" ref="JR3:MC3" si="6">+JQ3+1</f>
        <v>261</v>
      </c>
      <c r="JS3" s="571">
        <f t="shared" si="6"/>
        <v>262</v>
      </c>
      <c r="JT3" s="571">
        <f t="shared" si="6"/>
        <v>263</v>
      </c>
      <c r="JU3" s="571">
        <f t="shared" si="6"/>
        <v>264</v>
      </c>
      <c r="JV3" s="571">
        <f t="shared" si="6"/>
        <v>265</v>
      </c>
      <c r="JW3" s="571">
        <f t="shared" si="6"/>
        <v>266</v>
      </c>
      <c r="JX3" s="571">
        <f t="shared" si="6"/>
        <v>267</v>
      </c>
      <c r="JY3" s="571">
        <f t="shared" si="6"/>
        <v>268</v>
      </c>
      <c r="JZ3" s="571">
        <f t="shared" si="6"/>
        <v>269</v>
      </c>
      <c r="KA3" s="571">
        <f t="shared" si="6"/>
        <v>270</v>
      </c>
      <c r="KB3" s="571">
        <f t="shared" si="6"/>
        <v>271</v>
      </c>
      <c r="KC3" s="571">
        <f t="shared" si="6"/>
        <v>272</v>
      </c>
      <c r="KD3" s="571">
        <f t="shared" si="6"/>
        <v>273</v>
      </c>
      <c r="KE3" s="571">
        <f t="shared" si="6"/>
        <v>274</v>
      </c>
      <c r="KF3" s="571">
        <f t="shared" si="6"/>
        <v>275</v>
      </c>
      <c r="KG3" s="571">
        <f t="shared" si="6"/>
        <v>276</v>
      </c>
      <c r="KH3" s="571">
        <f t="shared" si="6"/>
        <v>277</v>
      </c>
      <c r="KI3" s="571">
        <f t="shared" si="6"/>
        <v>278</v>
      </c>
      <c r="KJ3" s="571">
        <f t="shared" si="6"/>
        <v>279</v>
      </c>
      <c r="KK3" s="571">
        <f t="shared" si="6"/>
        <v>280</v>
      </c>
      <c r="KL3" s="571">
        <f t="shared" si="6"/>
        <v>281</v>
      </c>
      <c r="KM3" s="571">
        <f t="shared" si="6"/>
        <v>282</v>
      </c>
      <c r="KN3" s="571">
        <f t="shared" si="6"/>
        <v>283</v>
      </c>
      <c r="KO3" s="571">
        <f t="shared" si="6"/>
        <v>284</v>
      </c>
      <c r="KP3" s="571">
        <f t="shared" si="6"/>
        <v>285</v>
      </c>
      <c r="KQ3" s="571">
        <f t="shared" si="6"/>
        <v>286</v>
      </c>
      <c r="KR3" s="571">
        <f t="shared" si="6"/>
        <v>287</v>
      </c>
      <c r="KS3" s="571">
        <f t="shared" si="6"/>
        <v>288</v>
      </c>
      <c r="KT3" s="571">
        <f t="shared" si="6"/>
        <v>289</v>
      </c>
      <c r="KU3" s="571">
        <f t="shared" si="6"/>
        <v>290</v>
      </c>
      <c r="KV3" s="571">
        <f t="shared" si="6"/>
        <v>291</v>
      </c>
      <c r="KW3" s="571">
        <f t="shared" si="6"/>
        <v>292</v>
      </c>
      <c r="KX3" s="571">
        <f t="shared" si="6"/>
        <v>293</v>
      </c>
      <c r="KY3" s="571">
        <f t="shared" si="6"/>
        <v>294</v>
      </c>
      <c r="KZ3" s="571">
        <f t="shared" si="6"/>
        <v>295</v>
      </c>
      <c r="LA3" s="571">
        <f t="shared" si="6"/>
        <v>296</v>
      </c>
      <c r="LB3" s="571">
        <f t="shared" si="6"/>
        <v>297</v>
      </c>
      <c r="LC3" s="571">
        <f t="shared" si="6"/>
        <v>298</v>
      </c>
      <c r="LD3" s="571">
        <f t="shared" si="6"/>
        <v>299</v>
      </c>
      <c r="LE3" s="571">
        <f t="shared" si="6"/>
        <v>300</v>
      </c>
      <c r="LF3" s="571">
        <f t="shared" si="6"/>
        <v>301</v>
      </c>
      <c r="LG3" s="571">
        <f t="shared" si="6"/>
        <v>302</v>
      </c>
      <c r="LH3" s="571">
        <f t="shared" si="6"/>
        <v>303</v>
      </c>
      <c r="LI3" s="571">
        <f t="shared" si="6"/>
        <v>304</v>
      </c>
      <c r="LJ3" s="571">
        <f t="shared" si="6"/>
        <v>305</v>
      </c>
      <c r="LK3" s="571">
        <f t="shared" si="6"/>
        <v>306</v>
      </c>
      <c r="LL3" s="571">
        <f t="shared" si="6"/>
        <v>307</v>
      </c>
      <c r="LM3" s="571">
        <f t="shared" si="6"/>
        <v>308</v>
      </c>
      <c r="LN3" s="571">
        <f t="shared" si="6"/>
        <v>309</v>
      </c>
      <c r="LO3" s="571">
        <f t="shared" si="6"/>
        <v>310</v>
      </c>
      <c r="LP3" s="571">
        <f t="shared" si="6"/>
        <v>311</v>
      </c>
      <c r="LQ3" s="571">
        <f t="shared" si="6"/>
        <v>312</v>
      </c>
      <c r="LR3" s="571">
        <f t="shared" si="6"/>
        <v>313</v>
      </c>
      <c r="LS3" s="571">
        <f t="shared" si="6"/>
        <v>314</v>
      </c>
      <c r="LT3" s="571">
        <f t="shared" si="6"/>
        <v>315</v>
      </c>
      <c r="LU3" s="571">
        <f t="shared" si="6"/>
        <v>316</v>
      </c>
      <c r="LV3" s="571">
        <f t="shared" si="6"/>
        <v>317</v>
      </c>
      <c r="LW3" s="571">
        <f t="shared" si="6"/>
        <v>318</v>
      </c>
      <c r="LX3" s="571">
        <f t="shared" si="6"/>
        <v>319</v>
      </c>
      <c r="LY3" s="571">
        <f t="shared" si="6"/>
        <v>320</v>
      </c>
      <c r="LZ3" s="571">
        <f t="shared" si="6"/>
        <v>321</v>
      </c>
      <c r="MA3" s="571">
        <f t="shared" si="6"/>
        <v>322</v>
      </c>
      <c r="MB3" s="571">
        <f t="shared" si="6"/>
        <v>323</v>
      </c>
      <c r="MC3" s="571">
        <f t="shared" si="6"/>
        <v>324</v>
      </c>
      <c r="MD3" s="571">
        <f t="shared" ref="MD3:NS3" si="7">+MC3+1</f>
        <v>325</v>
      </c>
      <c r="ME3" s="571">
        <f t="shared" si="7"/>
        <v>326</v>
      </c>
      <c r="MF3" s="571">
        <f t="shared" si="7"/>
        <v>327</v>
      </c>
      <c r="MG3" s="571">
        <f t="shared" si="7"/>
        <v>328</v>
      </c>
      <c r="MH3" s="571">
        <f t="shared" si="7"/>
        <v>329</v>
      </c>
      <c r="MI3" s="571">
        <f t="shared" si="7"/>
        <v>330</v>
      </c>
      <c r="MJ3" s="571">
        <f t="shared" si="7"/>
        <v>331</v>
      </c>
      <c r="MK3" s="571">
        <f t="shared" si="7"/>
        <v>332</v>
      </c>
      <c r="ML3" s="571">
        <f t="shared" si="7"/>
        <v>333</v>
      </c>
      <c r="MM3" s="571">
        <f t="shared" si="7"/>
        <v>334</v>
      </c>
      <c r="MN3" s="571">
        <f t="shared" si="7"/>
        <v>335</v>
      </c>
      <c r="MO3" s="571">
        <f t="shared" si="7"/>
        <v>336</v>
      </c>
      <c r="MP3" s="571">
        <f t="shared" si="7"/>
        <v>337</v>
      </c>
      <c r="MQ3" s="571">
        <f t="shared" si="7"/>
        <v>338</v>
      </c>
      <c r="MR3" s="571">
        <f t="shared" si="7"/>
        <v>339</v>
      </c>
      <c r="MS3" s="571">
        <f t="shared" si="7"/>
        <v>340</v>
      </c>
      <c r="MT3" s="571">
        <f t="shared" si="7"/>
        <v>341</v>
      </c>
      <c r="MU3" s="571">
        <f t="shared" si="7"/>
        <v>342</v>
      </c>
      <c r="MV3" s="571">
        <f t="shared" si="7"/>
        <v>343</v>
      </c>
      <c r="MW3" s="571">
        <f t="shared" si="7"/>
        <v>344</v>
      </c>
      <c r="MX3" s="571">
        <f t="shared" si="7"/>
        <v>345</v>
      </c>
      <c r="MY3" s="571">
        <f t="shared" si="7"/>
        <v>346</v>
      </c>
      <c r="MZ3" s="571">
        <f t="shared" si="7"/>
        <v>347</v>
      </c>
      <c r="NA3" s="571">
        <f t="shared" si="7"/>
        <v>348</v>
      </c>
      <c r="NB3" s="571">
        <f t="shared" si="7"/>
        <v>349</v>
      </c>
      <c r="NC3" s="571">
        <f t="shared" si="7"/>
        <v>350</v>
      </c>
      <c r="ND3" s="571">
        <f t="shared" si="7"/>
        <v>351</v>
      </c>
      <c r="NE3" s="571">
        <f t="shared" si="7"/>
        <v>352</v>
      </c>
      <c r="NF3" s="571">
        <f t="shared" si="7"/>
        <v>353</v>
      </c>
      <c r="NG3" s="571">
        <f t="shared" si="7"/>
        <v>354</v>
      </c>
      <c r="NH3" s="571">
        <f t="shared" si="7"/>
        <v>355</v>
      </c>
      <c r="NI3" s="571">
        <f t="shared" si="7"/>
        <v>356</v>
      </c>
      <c r="NJ3" s="571">
        <f t="shared" si="7"/>
        <v>357</v>
      </c>
      <c r="NK3" s="571">
        <f t="shared" si="7"/>
        <v>358</v>
      </c>
      <c r="NL3" s="571">
        <f t="shared" si="7"/>
        <v>359</v>
      </c>
      <c r="NM3" s="571">
        <f t="shared" si="7"/>
        <v>360</v>
      </c>
      <c r="NN3" s="571">
        <f t="shared" si="7"/>
        <v>361</v>
      </c>
      <c r="NO3" s="571">
        <f t="shared" si="7"/>
        <v>362</v>
      </c>
      <c r="NP3" s="571">
        <f t="shared" si="7"/>
        <v>363</v>
      </c>
      <c r="NQ3" s="571">
        <f t="shared" si="7"/>
        <v>364</v>
      </c>
      <c r="NR3" s="571">
        <f t="shared" si="7"/>
        <v>365</v>
      </c>
      <c r="NS3" s="571">
        <f t="shared" si="7"/>
        <v>366</v>
      </c>
      <c r="NT3" s="571"/>
      <c r="NU3" s="571"/>
      <c r="NV3" s="571"/>
      <c r="NW3" s="571"/>
      <c r="NX3" s="571"/>
      <c r="NY3" s="571"/>
      <c r="NZ3" s="571"/>
      <c r="OA3" s="571"/>
      <c r="OB3" s="571"/>
      <c r="OC3" s="571"/>
      <c r="OD3" s="571"/>
      <c r="OE3" s="571"/>
      <c r="OF3" s="571"/>
      <c r="OG3" s="571"/>
      <c r="OH3" s="571"/>
      <c r="OI3" s="571"/>
      <c r="OJ3" s="571"/>
      <c r="OK3" s="571"/>
      <c r="OL3" s="571"/>
      <c r="OM3" s="571"/>
      <c r="ON3" s="571"/>
      <c r="OO3" s="571"/>
      <c r="OP3" s="571"/>
      <c r="OQ3" s="571"/>
      <c r="OR3" s="571"/>
      <c r="OS3" s="571"/>
      <c r="OT3" s="571"/>
      <c r="OU3" s="571"/>
      <c r="OV3" s="571"/>
      <c r="OW3" s="571"/>
      <c r="OX3" s="571"/>
      <c r="OY3" s="571"/>
      <c r="OZ3" s="571"/>
      <c r="PA3" s="571"/>
      <c r="PB3" s="571"/>
      <c r="PC3" s="571"/>
      <c r="PD3" s="571"/>
      <c r="PE3" s="571"/>
      <c r="PF3" s="571"/>
      <c r="PG3" s="571"/>
      <c r="PH3" s="571"/>
      <c r="PI3" s="571"/>
      <c r="PJ3" s="571"/>
      <c r="PK3" s="571"/>
      <c r="PL3" s="571"/>
      <c r="PM3" s="571"/>
      <c r="PN3" s="571"/>
      <c r="PO3" s="571"/>
      <c r="PP3" s="571"/>
      <c r="PQ3" s="571"/>
      <c r="PR3" s="571"/>
      <c r="PS3" s="571"/>
      <c r="PT3" s="571"/>
      <c r="PU3" s="571"/>
      <c r="PV3" s="571"/>
      <c r="PW3" s="571"/>
      <c r="PX3" s="571"/>
      <c r="PY3" s="571"/>
      <c r="PZ3" s="571"/>
      <c r="QA3" s="571"/>
      <c r="QB3" s="571"/>
      <c r="QC3" s="571"/>
      <c r="QD3" s="571"/>
      <c r="QE3" s="571"/>
      <c r="QF3" s="571"/>
      <c r="QG3" s="571"/>
      <c r="QH3" s="571"/>
      <c r="QI3" s="571"/>
      <c r="QJ3" s="571"/>
      <c r="QK3" s="571"/>
      <c r="QL3" s="571"/>
      <c r="QM3" s="571"/>
      <c r="QN3" s="571"/>
      <c r="QO3" s="571"/>
      <c r="QP3" s="571"/>
      <c r="QQ3" s="571"/>
      <c r="QR3" s="571"/>
      <c r="QS3" s="571"/>
      <c r="QT3" s="571"/>
      <c r="QU3" s="571"/>
      <c r="QV3" s="571"/>
      <c r="QW3" s="571"/>
      <c r="QX3" s="571"/>
      <c r="QY3" s="571"/>
      <c r="QZ3" s="571"/>
      <c r="RA3" s="571"/>
      <c r="RB3" s="571"/>
      <c r="RC3" s="571"/>
      <c r="RD3" s="571"/>
      <c r="RE3" s="571"/>
      <c r="RF3" s="571"/>
      <c r="RG3" s="571"/>
      <c r="RH3" s="571"/>
      <c r="RI3" s="571"/>
      <c r="RJ3" s="571"/>
      <c r="RK3" s="571"/>
      <c r="RL3" s="571"/>
      <c r="RM3" s="571"/>
      <c r="RN3" s="571"/>
      <c r="RO3" s="571"/>
      <c r="RP3" s="571"/>
      <c r="RQ3" s="571"/>
      <c r="RR3" s="571"/>
      <c r="RS3" s="571"/>
      <c r="RT3" s="571"/>
      <c r="RU3" s="571"/>
      <c r="RV3" s="571"/>
      <c r="RW3" s="571"/>
      <c r="RX3" s="571"/>
      <c r="RY3" s="571"/>
      <c r="RZ3" s="571"/>
      <c r="SA3" s="571"/>
      <c r="SB3" s="571"/>
      <c r="SC3" s="571"/>
      <c r="SD3" s="571"/>
      <c r="SE3" s="571"/>
      <c r="SF3" s="571"/>
      <c r="SG3" s="571"/>
      <c r="SH3" s="571"/>
      <c r="SI3" s="571"/>
      <c r="SJ3" s="571"/>
      <c r="SK3" s="571"/>
      <c r="SL3" s="571"/>
      <c r="SM3" s="571"/>
      <c r="SN3" s="571"/>
      <c r="SO3" s="571"/>
      <c r="SP3" s="571"/>
      <c r="SQ3" s="571"/>
      <c r="SR3" s="571"/>
      <c r="SS3" s="571"/>
      <c r="ST3" s="571"/>
      <c r="SU3" s="571"/>
      <c r="SV3" s="571"/>
      <c r="SW3" s="571"/>
      <c r="SX3" s="571"/>
      <c r="SY3" s="571"/>
      <c r="SZ3" s="571"/>
      <c r="TA3" s="571"/>
      <c r="TB3" s="571"/>
      <c r="TC3" s="571"/>
      <c r="TD3" s="571"/>
      <c r="TE3" s="571"/>
      <c r="TF3" s="571"/>
      <c r="TG3" s="571"/>
      <c r="TH3" s="571"/>
      <c r="TI3" s="571"/>
      <c r="TJ3" s="571"/>
      <c r="TK3" s="571"/>
      <c r="TL3" s="571"/>
      <c r="TM3" s="571"/>
      <c r="TN3" s="571"/>
      <c r="TO3" s="571"/>
      <c r="TP3" s="571"/>
      <c r="TQ3" s="571"/>
      <c r="TR3" s="571"/>
      <c r="TS3" s="571"/>
      <c r="TT3" s="571"/>
      <c r="TU3" s="571"/>
      <c r="TV3" s="571"/>
      <c r="TW3" s="571"/>
      <c r="TX3" s="571"/>
      <c r="TY3" s="571"/>
      <c r="TZ3" s="571"/>
      <c r="UA3" s="571"/>
      <c r="UB3" s="571"/>
      <c r="UC3" s="571"/>
      <c r="UD3" s="571"/>
      <c r="UE3" s="571"/>
      <c r="UF3" s="571"/>
      <c r="UG3" s="571"/>
      <c r="UH3" s="571"/>
      <c r="UI3" s="571"/>
      <c r="UJ3" s="571"/>
      <c r="UK3" s="571"/>
      <c r="UL3" s="571"/>
      <c r="UM3" s="571"/>
      <c r="UN3" s="571"/>
      <c r="UO3" s="571"/>
      <c r="UP3" s="571"/>
      <c r="UQ3" s="571"/>
      <c r="UR3" s="571"/>
      <c r="US3" s="571"/>
      <c r="UT3" s="571"/>
      <c r="UU3" s="571"/>
      <c r="UV3" s="571"/>
      <c r="UW3" s="571"/>
      <c r="UX3" s="571"/>
      <c r="UY3" s="571"/>
      <c r="UZ3" s="571"/>
      <c r="VA3" s="571"/>
      <c r="VB3" s="571"/>
      <c r="VC3" s="571"/>
      <c r="VD3" s="571"/>
      <c r="VE3" s="571"/>
      <c r="VF3" s="571"/>
      <c r="VG3" s="571"/>
      <c r="VH3" s="571"/>
      <c r="VI3" s="571"/>
      <c r="VJ3" s="571"/>
      <c r="VK3" s="571"/>
      <c r="VL3" s="571"/>
      <c r="VM3" s="571"/>
      <c r="VN3" s="571"/>
      <c r="VO3" s="571"/>
      <c r="VP3" s="571"/>
      <c r="VQ3" s="571"/>
      <c r="VR3" s="571"/>
      <c r="VS3" s="571"/>
      <c r="VT3" s="571"/>
      <c r="VU3" s="571"/>
      <c r="VV3" s="571"/>
      <c r="VW3" s="571"/>
      <c r="VX3" s="571"/>
      <c r="VY3" s="571"/>
      <c r="VZ3" s="571"/>
      <c r="WA3" s="571"/>
      <c r="WB3" s="571"/>
      <c r="WC3" s="571"/>
      <c r="WD3" s="571"/>
      <c r="WE3" s="571"/>
      <c r="WF3" s="571"/>
      <c r="WG3" s="571"/>
      <c r="WH3" s="571"/>
      <c r="WI3" s="571"/>
      <c r="WJ3" s="571"/>
      <c r="WK3" s="571"/>
      <c r="WL3" s="571"/>
      <c r="WM3" s="571"/>
      <c r="WN3" s="571"/>
      <c r="WO3" s="571"/>
    </row>
    <row r="4" spans="1:613" ht="23.25" customHeight="1" x14ac:dyDescent="0.3">
      <c r="A4" s="584" t="s">
        <v>5073</v>
      </c>
      <c r="B4" s="573"/>
      <c r="C4" s="591" t="s">
        <v>0</v>
      </c>
      <c r="D4" s="573" t="s">
        <v>688</v>
      </c>
      <c r="E4" s="573" t="s">
        <v>197</v>
      </c>
      <c r="F4" s="573" t="s">
        <v>4738</v>
      </c>
      <c r="G4" s="573" t="s">
        <v>4739</v>
      </c>
      <c r="H4" s="648" t="s">
        <v>222</v>
      </c>
      <c r="I4" s="624" t="s">
        <v>5102</v>
      </c>
      <c r="J4" s="625" t="s">
        <v>5106</v>
      </c>
      <c r="K4" s="624" t="s">
        <v>5045</v>
      </c>
      <c r="L4" s="625" t="s">
        <v>5103</v>
      </c>
      <c r="M4" s="624" t="s">
        <v>5046</v>
      </c>
      <c r="N4" s="625" t="s">
        <v>5104</v>
      </c>
      <c r="O4" s="624" t="s">
        <v>5101</v>
      </c>
      <c r="P4" s="625" t="s">
        <v>5105</v>
      </c>
      <c r="R4" s="753"/>
      <c r="S4" s="645"/>
      <c r="T4" s="645"/>
      <c r="U4" s="645"/>
      <c r="V4" s="645"/>
      <c r="W4" s="645"/>
      <c r="X4" s="645"/>
      <c r="Y4" s="645"/>
      <c r="Z4" s="645"/>
      <c r="AA4" s="645"/>
      <c r="AB4" s="645"/>
      <c r="AC4" s="645"/>
      <c r="AD4" s="645"/>
      <c r="AE4" s="645"/>
      <c r="AF4" s="645"/>
      <c r="AG4" s="645"/>
      <c r="AH4" s="645"/>
      <c r="AI4" s="645"/>
      <c r="AJ4" s="645"/>
      <c r="AK4" s="645"/>
      <c r="AL4" s="645"/>
      <c r="AM4" s="645"/>
      <c r="AN4" s="645"/>
      <c r="AO4" s="645"/>
      <c r="AP4" s="645"/>
      <c r="AQ4" s="645"/>
      <c r="AR4" s="645"/>
      <c r="AS4" s="645"/>
      <c r="AT4" s="645"/>
      <c r="AU4" s="645"/>
      <c r="AV4" s="821"/>
      <c r="BY4" s="988"/>
    </row>
    <row r="5" spans="1:613" s="785" customFormat="1" ht="11.4" customHeight="1" x14ac:dyDescent="0.3">
      <c r="A5" s="777"/>
      <c r="B5" s="778"/>
      <c r="C5" s="779"/>
      <c r="D5" s="778"/>
      <c r="E5" s="780"/>
      <c r="F5" s="780"/>
      <c r="G5" s="781"/>
      <c r="H5" s="782"/>
      <c r="I5" s="784"/>
      <c r="J5" s="783"/>
      <c r="K5" s="784"/>
      <c r="L5" s="783"/>
      <c r="M5" s="784"/>
      <c r="N5" s="783"/>
      <c r="O5" s="784"/>
      <c r="P5" s="783"/>
      <c r="R5" s="787"/>
      <c r="S5" s="788">
        <v>3</v>
      </c>
      <c r="T5" s="788">
        <v>3</v>
      </c>
      <c r="U5" s="788">
        <v>3</v>
      </c>
      <c r="V5" s="788">
        <v>3</v>
      </c>
      <c r="W5" s="786"/>
      <c r="X5" s="786"/>
      <c r="Y5" s="786"/>
      <c r="Z5" s="786"/>
      <c r="AA5" s="788">
        <v>2</v>
      </c>
      <c r="AB5" s="788">
        <v>2</v>
      </c>
      <c r="AC5" s="788">
        <v>2</v>
      </c>
      <c r="AD5" s="788">
        <v>2</v>
      </c>
      <c r="AE5" s="786"/>
      <c r="AF5" s="786"/>
      <c r="AG5" s="786"/>
      <c r="AH5" s="786"/>
      <c r="AI5" s="788">
        <v>1</v>
      </c>
      <c r="AJ5" s="788">
        <v>1</v>
      </c>
      <c r="AK5" s="788">
        <v>1</v>
      </c>
      <c r="AL5" s="788">
        <v>1</v>
      </c>
      <c r="AM5" s="786"/>
      <c r="AN5" s="786"/>
      <c r="AO5" s="786"/>
      <c r="AP5" s="786"/>
      <c r="AQ5" s="786"/>
      <c r="AR5" s="788">
        <v>3</v>
      </c>
      <c r="AS5" s="788">
        <v>3</v>
      </c>
      <c r="AT5" s="788">
        <v>3</v>
      </c>
      <c r="AU5" s="786"/>
      <c r="AV5" s="822"/>
      <c r="AZ5" s="788">
        <v>2</v>
      </c>
      <c r="BA5" s="788">
        <v>2</v>
      </c>
      <c r="BB5" s="788">
        <v>2</v>
      </c>
      <c r="BH5" s="788">
        <v>1</v>
      </c>
      <c r="BI5" s="788">
        <v>1</v>
      </c>
      <c r="BJ5" s="788">
        <v>1</v>
      </c>
      <c r="BP5" s="1036">
        <v>3</v>
      </c>
      <c r="BQ5" s="1036">
        <v>3</v>
      </c>
      <c r="BR5" s="1036">
        <v>3</v>
      </c>
      <c r="BS5" s="1036">
        <v>3</v>
      </c>
      <c r="BX5" s="789"/>
      <c r="DD5" s="790"/>
      <c r="EG5" s="791"/>
    </row>
    <row r="6" spans="1:613" s="581" customFormat="1" ht="34.950000000000003" customHeight="1" x14ac:dyDescent="0.3">
      <c r="A6" s="585">
        <v>1100</v>
      </c>
      <c r="B6" s="583" t="s">
        <v>4713</v>
      </c>
      <c r="C6" s="592"/>
      <c r="D6" s="579"/>
      <c r="E6" s="579"/>
      <c r="F6" s="579"/>
      <c r="G6" s="580"/>
      <c r="H6" s="650"/>
      <c r="I6" s="627"/>
      <c r="J6" s="619" t="s">
        <v>5115</v>
      </c>
      <c r="K6" s="627"/>
      <c r="L6" s="619"/>
      <c r="M6" s="627"/>
      <c r="N6" s="619"/>
      <c r="O6" s="627"/>
      <c r="P6" s="619"/>
      <c r="R6" s="753"/>
      <c r="S6" s="1029">
        <f>(SUM(S8:S21)*1000)/$A$6</f>
        <v>0.41636363636363638</v>
      </c>
      <c r="T6" s="1029">
        <f>(SUM(T7:T21)*1000)/$A$6</f>
        <v>0.62181818181818183</v>
      </c>
      <c r="U6" s="1029">
        <f t="shared" ref="U6:AV6" si="8">(SUM(U7:U21)*1000)/$A$6</f>
        <v>0.60909090909090913</v>
      </c>
      <c r="V6" s="1029">
        <f t="shared" si="8"/>
        <v>0.61272727272727268</v>
      </c>
      <c r="W6" s="1029">
        <f t="shared" si="8"/>
        <v>1.0345454545454544</v>
      </c>
      <c r="X6" s="1029">
        <f t="shared" si="8"/>
        <v>1.0272727272727273</v>
      </c>
      <c r="Y6" s="1029">
        <f t="shared" si="8"/>
        <v>1</v>
      </c>
      <c r="Z6" s="1029">
        <f t="shared" si="8"/>
        <v>0.54545454545454541</v>
      </c>
      <c r="AA6" s="1029">
        <f t="shared" si="8"/>
        <v>0.54545454545454541</v>
      </c>
      <c r="AB6" s="1029">
        <f t="shared" si="8"/>
        <v>0.54545454545454541</v>
      </c>
      <c r="AC6" s="1029">
        <f t="shared" si="8"/>
        <v>0.54545454545454541</v>
      </c>
      <c r="AD6" s="1029">
        <f t="shared" si="8"/>
        <v>0.54545454545454541</v>
      </c>
      <c r="AE6" s="1029">
        <f t="shared" si="8"/>
        <v>1</v>
      </c>
      <c r="AF6" s="1029">
        <f t="shared" si="8"/>
        <v>1</v>
      </c>
      <c r="AG6" s="1029">
        <f t="shared" si="8"/>
        <v>1</v>
      </c>
      <c r="AH6" s="1029">
        <f t="shared" si="8"/>
        <v>1</v>
      </c>
      <c r="AI6" s="1029">
        <f t="shared" si="8"/>
        <v>0.54545454545454541</v>
      </c>
      <c r="AJ6" s="1029">
        <f t="shared" si="8"/>
        <v>0.54545454545454541</v>
      </c>
      <c r="AK6" s="1029">
        <f t="shared" si="8"/>
        <v>0.54545454545454541</v>
      </c>
      <c r="AL6" s="1029">
        <f t="shared" si="8"/>
        <v>0.54545454545454541</v>
      </c>
      <c r="AM6" s="1029">
        <f t="shared" si="8"/>
        <v>1</v>
      </c>
      <c r="AN6" s="1029">
        <f t="shared" si="8"/>
        <v>1</v>
      </c>
      <c r="AO6" s="1029">
        <f t="shared" si="8"/>
        <v>1</v>
      </c>
      <c r="AP6" s="1029">
        <f t="shared" si="8"/>
        <v>1</v>
      </c>
      <c r="AQ6" s="1029">
        <f t="shared" si="8"/>
        <v>1</v>
      </c>
      <c r="AR6" s="1029">
        <f t="shared" si="8"/>
        <v>0.54545454545454541</v>
      </c>
      <c r="AS6" s="1029">
        <f t="shared" si="8"/>
        <v>0.54545454545454541</v>
      </c>
      <c r="AT6" s="1029">
        <f t="shared" si="8"/>
        <v>3.1818181818181817</v>
      </c>
      <c r="AU6" s="1029">
        <f t="shared" si="8"/>
        <v>3.1818181818181817</v>
      </c>
      <c r="AV6" s="1029">
        <f t="shared" si="8"/>
        <v>3.1818181818181817</v>
      </c>
      <c r="BX6" s="599"/>
      <c r="DD6" s="613"/>
      <c r="EG6" s="606"/>
    </row>
    <row r="7" spans="1:613" ht="17.25" customHeight="1" outlineLevel="2" x14ac:dyDescent="0.3">
      <c r="A7" s="588"/>
      <c r="B7" s="560" t="s">
        <v>5081</v>
      </c>
      <c r="C7" s="595">
        <v>70659</v>
      </c>
      <c r="D7" s="560">
        <f>IFERROR(VLOOKUP($C7,EJE!$C$6:$AG$600,12,FALSE),0)</f>
        <v>0</v>
      </c>
      <c r="E7" s="560">
        <f>IFERROR(VLOOKUP($C7,EJE!$C$6:$AG$600,23,FALSE)," ")</f>
        <v>317.61599999999999</v>
      </c>
      <c r="F7" s="560">
        <f>IFERROR(VLOOKUP($C7,EJE!$C$6:$AG$600,11,FALSE)," ")</f>
        <v>13.737161850860199</v>
      </c>
      <c r="G7" s="561">
        <f>IFERROR(VLOOKUP(C7,EJE!$C$6:$AG$600,19,FALSE)," ")</f>
        <v>21.695736907081976</v>
      </c>
      <c r="H7" s="651" t="str">
        <f>IFERROR(VLOOKUP(C7,Claves!A:E,4,FALSE)," ")</f>
        <v>KNACA KOTEX NATURALS ANATOMICA CA 10X10</v>
      </c>
      <c r="I7" s="628">
        <f>_xlfn.IFNA((VLOOKUP($C7,'Programa Plan'!$A:$BB,13,0)),0)</f>
        <v>3300</v>
      </c>
      <c r="J7" s="620">
        <f>SUM(R7:AV7)*1000</f>
        <v>3300.0000000000005</v>
      </c>
      <c r="K7" s="628">
        <f>_xlfn.IFNA((VLOOKUP($C7,'Programa Plan'!$A:$BB,16,0)),0)</f>
        <v>4000</v>
      </c>
      <c r="L7" s="620">
        <f t="shared" ref="L7:L10" si="9">+SUM(AW7:BW7)*1000</f>
        <v>0</v>
      </c>
      <c r="M7" s="628">
        <f>_xlfn.IFNA((VLOOKUP($C7,'Programa Plan'!$A:$BB,19,0)),0)</f>
        <v>3500</v>
      </c>
      <c r="N7" s="620">
        <f>+SUM(BY5:DC5)*1000</f>
        <v>0</v>
      </c>
      <c r="O7" s="628">
        <f>_xlfn.IFNA((VLOOKUP($C7,'Programa Plan'!$A:$BB,22,0)),0)</f>
        <v>0</v>
      </c>
      <c r="P7" s="620">
        <f>+SUM(DD7:EG7)*1000</f>
        <v>0</v>
      </c>
      <c r="Q7" s="562"/>
      <c r="R7" s="753"/>
      <c r="S7" s="762"/>
      <c r="T7" s="763"/>
      <c r="U7" s="763"/>
      <c r="V7" s="763"/>
      <c r="W7" s="763"/>
      <c r="X7" s="763"/>
      <c r="Y7" s="763"/>
      <c r="Z7" s="763"/>
      <c r="AA7" s="763"/>
      <c r="AB7" s="763"/>
      <c r="AC7" s="763"/>
      <c r="AD7" s="763"/>
      <c r="AE7" s="763"/>
      <c r="AF7" s="1032">
        <v>1.1000000000000001</v>
      </c>
      <c r="AG7" s="763">
        <v>1.1000000000000001</v>
      </c>
      <c r="AH7" s="763">
        <v>1.1000000000000001</v>
      </c>
      <c r="AI7" s="763"/>
      <c r="AJ7" s="763"/>
      <c r="AK7" s="763"/>
      <c r="AL7" s="763"/>
      <c r="AM7" s="763"/>
      <c r="AN7" s="763"/>
      <c r="AO7" s="763"/>
      <c r="AP7" s="763"/>
      <c r="AQ7" s="763"/>
      <c r="AR7" s="763"/>
      <c r="AS7" s="763"/>
      <c r="AT7" s="763"/>
      <c r="AU7" s="763"/>
      <c r="AV7" s="806"/>
      <c r="AW7" s="815"/>
      <c r="AX7" s="764"/>
      <c r="AY7" s="764"/>
      <c r="AZ7" s="764"/>
      <c r="BA7" s="764"/>
      <c r="BB7" s="764"/>
      <c r="BC7" s="764"/>
      <c r="BD7" s="764"/>
      <c r="BE7" s="764"/>
      <c r="BF7" s="764"/>
      <c r="BG7" s="764"/>
      <c r="BH7" s="764"/>
      <c r="BI7" s="764"/>
      <c r="BJ7" s="764"/>
      <c r="BK7" s="764"/>
      <c r="BL7" s="764"/>
      <c r="BM7" s="764"/>
      <c r="BN7" s="764"/>
      <c r="BO7" s="764"/>
      <c r="BP7" s="764"/>
      <c r="BQ7" s="764"/>
      <c r="BR7" s="764"/>
      <c r="BS7" s="764"/>
      <c r="BT7" s="764"/>
      <c r="BU7" s="764"/>
      <c r="BV7" s="764"/>
      <c r="BW7" s="972"/>
      <c r="BX7" s="981"/>
      <c r="BY7" s="978"/>
      <c r="BZ7" s="765"/>
      <c r="CA7" s="765"/>
      <c r="CB7" s="765"/>
      <c r="CC7" s="765"/>
      <c r="CD7" s="765"/>
      <c r="CE7" s="765"/>
      <c r="CF7" s="765"/>
      <c r="CG7" s="765"/>
      <c r="CH7" s="765"/>
      <c r="CI7" s="765"/>
      <c r="CJ7" s="765"/>
      <c r="CK7" s="765"/>
      <c r="CL7" s="765"/>
      <c r="CM7" s="765"/>
      <c r="CN7" s="765"/>
      <c r="CO7" s="765"/>
      <c r="CP7" s="765"/>
      <c r="CQ7" s="765"/>
      <c r="CR7" s="765"/>
      <c r="CS7" s="765"/>
      <c r="CT7" s="765"/>
      <c r="CU7" s="765"/>
      <c r="CV7" s="765"/>
      <c r="CW7" s="765"/>
      <c r="CX7" s="765"/>
      <c r="CY7" s="765"/>
      <c r="CZ7" s="765"/>
      <c r="DA7" s="765"/>
      <c r="DB7" s="765"/>
      <c r="DC7" s="765"/>
      <c r="DD7" s="765"/>
      <c r="DE7" s="765"/>
      <c r="DF7" s="765"/>
      <c r="DG7" s="765"/>
      <c r="DH7" s="765"/>
      <c r="DI7" s="765"/>
      <c r="DJ7" s="765"/>
      <c r="DK7" s="765"/>
      <c r="DL7" s="765"/>
      <c r="DM7" s="765"/>
      <c r="DN7" s="765"/>
      <c r="DO7" s="765"/>
      <c r="DP7" s="765"/>
      <c r="DQ7" s="765"/>
      <c r="DR7" s="765"/>
      <c r="DS7" s="765"/>
      <c r="DT7" s="765"/>
      <c r="DU7" s="765"/>
      <c r="DV7" s="765"/>
      <c r="DW7" s="765"/>
      <c r="DX7" s="765"/>
      <c r="DY7" s="765"/>
      <c r="DZ7" s="765"/>
      <c r="EA7" s="765"/>
      <c r="EB7" s="765"/>
      <c r="EC7" s="765"/>
      <c r="ED7" s="765"/>
      <c r="EE7" s="765"/>
      <c r="EF7" s="765"/>
      <c r="EG7" s="765"/>
      <c r="EH7" s="765"/>
      <c r="EI7" s="765"/>
      <c r="EJ7" s="765"/>
      <c r="EK7" s="765"/>
      <c r="EL7" s="765"/>
      <c r="EM7" s="765"/>
      <c r="EN7" s="765"/>
      <c r="EO7" s="765"/>
      <c r="EP7" s="765"/>
      <c r="EQ7" s="765"/>
      <c r="ER7" s="765"/>
      <c r="ES7" s="765"/>
      <c r="ET7" s="765"/>
      <c r="EU7" s="765"/>
      <c r="EV7" s="765"/>
      <c r="EW7" s="765"/>
      <c r="EX7" s="765"/>
      <c r="EY7" s="765"/>
      <c r="EZ7" s="765"/>
      <c r="FA7" s="765"/>
      <c r="FB7" s="765"/>
      <c r="FC7" s="765"/>
      <c r="FD7" s="765"/>
      <c r="FE7" s="765"/>
      <c r="FF7" s="765"/>
      <c r="FG7" s="765"/>
      <c r="FH7" s="765"/>
      <c r="FI7" s="765"/>
      <c r="FJ7" s="765"/>
      <c r="FK7" s="765"/>
      <c r="FL7" s="765"/>
      <c r="FM7" s="765"/>
      <c r="FN7" s="765"/>
      <c r="FO7" s="765"/>
      <c r="FP7" s="765"/>
      <c r="FQ7" s="765"/>
      <c r="FR7" s="765"/>
      <c r="FS7" s="765"/>
      <c r="FT7" s="765"/>
      <c r="FU7" s="765"/>
      <c r="FV7" s="765"/>
      <c r="FW7" s="765"/>
      <c r="FX7" s="765"/>
      <c r="FY7" s="765"/>
      <c r="FZ7" s="765"/>
      <c r="GA7" s="765"/>
      <c r="GB7" s="765"/>
      <c r="GC7" s="765"/>
      <c r="GD7" s="765"/>
      <c r="GE7" s="765"/>
      <c r="GF7" s="765"/>
      <c r="GG7" s="765"/>
      <c r="GH7" s="765"/>
      <c r="GI7" s="765"/>
      <c r="GJ7" s="765"/>
      <c r="GK7" s="765"/>
      <c r="GL7" s="765"/>
      <c r="GM7" s="765"/>
      <c r="GN7" s="765"/>
      <c r="GO7" s="765"/>
      <c r="GP7" s="765"/>
      <c r="GQ7" s="765"/>
      <c r="GR7" s="765"/>
      <c r="GS7" s="765"/>
      <c r="GT7" s="765"/>
      <c r="GU7" s="765"/>
      <c r="GV7" s="765"/>
      <c r="GW7" s="765"/>
      <c r="GX7" s="765"/>
      <c r="GY7" s="765"/>
      <c r="GZ7" s="765"/>
      <c r="HA7" s="765"/>
      <c r="HB7" s="765"/>
      <c r="HC7" s="765"/>
      <c r="HD7" s="765"/>
      <c r="HE7" s="765"/>
      <c r="HF7" s="765"/>
      <c r="HG7" s="765"/>
      <c r="HH7" s="765"/>
      <c r="HI7" s="765"/>
      <c r="HJ7" s="765"/>
      <c r="HK7" s="765"/>
      <c r="HL7" s="765"/>
      <c r="HM7" s="765"/>
      <c r="HN7" s="765"/>
      <c r="HO7" s="765"/>
      <c r="HP7" s="765"/>
      <c r="HQ7" s="765"/>
      <c r="HR7" s="765"/>
      <c r="HS7" s="765"/>
      <c r="HT7" s="765"/>
      <c r="HU7" s="765"/>
      <c r="HV7" s="765"/>
      <c r="HW7" s="765"/>
      <c r="HX7" s="765"/>
      <c r="HY7" s="765"/>
      <c r="HZ7" s="765"/>
      <c r="IA7" s="765"/>
      <c r="IB7" s="765"/>
      <c r="IC7" s="765"/>
      <c r="ID7" s="765"/>
      <c r="IE7" s="765"/>
      <c r="IF7" s="765"/>
      <c r="IG7" s="765"/>
      <c r="IH7" s="765"/>
      <c r="II7" s="765"/>
      <c r="IJ7" s="765"/>
      <c r="IK7" s="765"/>
      <c r="IL7" s="765"/>
      <c r="IM7" s="765"/>
      <c r="IN7" s="765"/>
      <c r="IO7" s="765"/>
      <c r="IP7" s="765"/>
      <c r="IQ7" s="765"/>
      <c r="IR7" s="765"/>
      <c r="IS7" s="765"/>
      <c r="IT7" s="765"/>
      <c r="IU7" s="765"/>
      <c r="IV7" s="765"/>
      <c r="IW7" s="765"/>
      <c r="IX7" s="765"/>
      <c r="IY7" s="765"/>
      <c r="IZ7" s="765"/>
      <c r="JA7" s="765"/>
      <c r="JB7" s="765"/>
      <c r="JC7" s="765"/>
      <c r="JD7" s="765"/>
      <c r="JE7" s="765"/>
      <c r="JF7" s="765"/>
      <c r="JG7" s="765"/>
      <c r="JH7" s="765"/>
      <c r="JI7" s="765"/>
      <c r="JJ7" s="765"/>
      <c r="JK7" s="765"/>
      <c r="JL7" s="765"/>
      <c r="JM7" s="765"/>
      <c r="JN7" s="765"/>
      <c r="JO7" s="765"/>
      <c r="JP7" s="765"/>
      <c r="JQ7" s="765"/>
      <c r="JR7" s="765"/>
      <c r="JS7" s="765"/>
      <c r="JT7" s="765"/>
      <c r="JU7" s="765"/>
      <c r="JV7" s="765"/>
      <c r="JW7" s="765"/>
      <c r="JX7" s="765"/>
      <c r="JY7" s="765"/>
      <c r="JZ7" s="765"/>
      <c r="KA7" s="765"/>
      <c r="KB7" s="765"/>
      <c r="KC7" s="765"/>
      <c r="KD7" s="765"/>
      <c r="KE7" s="765"/>
      <c r="KF7" s="765"/>
      <c r="KG7" s="765"/>
      <c r="KH7" s="765"/>
      <c r="KI7" s="765"/>
      <c r="KJ7" s="765"/>
      <c r="KK7" s="765"/>
      <c r="KL7" s="765"/>
      <c r="KM7" s="765"/>
      <c r="KN7" s="765"/>
      <c r="KO7" s="765"/>
      <c r="KP7" s="765"/>
      <c r="KQ7" s="765"/>
      <c r="KR7" s="765"/>
      <c r="KS7" s="765"/>
      <c r="KT7" s="765"/>
      <c r="KU7" s="765"/>
      <c r="KV7" s="765"/>
      <c r="KW7" s="765"/>
      <c r="KX7" s="765"/>
      <c r="KY7" s="765"/>
      <c r="KZ7" s="765"/>
      <c r="LA7" s="765"/>
      <c r="LB7" s="765"/>
      <c r="LC7" s="765"/>
      <c r="LD7" s="765"/>
      <c r="LE7" s="765"/>
      <c r="LF7" s="765"/>
      <c r="LG7" s="765"/>
      <c r="LH7" s="765"/>
      <c r="LI7" s="765"/>
      <c r="LJ7" s="765"/>
      <c r="LK7" s="765"/>
      <c r="LL7" s="765"/>
      <c r="LM7" s="765"/>
      <c r="LN7" s="765"/>
      <c r="LO7" s="765"/>
      <c r="LP7" s="765"/>
      <c r="LQ7" s="765"/>
      <c r="LR7" s="765"/>
      <c r="LS7" s="765"/>
      <c r="LT7" s="765"/>
      <c r="LU7" s="765"/>
      <c r="LV7" s="765"/>
      <c r="LW7" s="765"/>
      <c r="LX7" s="765"/>
      <c r="LY7" s="765"/>
      <c r="LZ7" s="765"/>
      <c r="MA7" s="765"/>
      <c r="MB7" s="765"/>
      <c r="MC7" s="765"/>
      <c r="MD7" s="765"/>
      <c r="ME7" s="765"/>
      <c r="MF7" s="765"/>
      <c r="MG7" s="765"/>
      <c r="MH7" s="765"/>
      <c r="MI7" s="765"/>
      <c r="MJ7" s="765"/>
      <c r="MK7" s="765"/>
      <c r="ML7" s="765"/>
      <c r="MM7" s="765"/>
      <c r="MN7" s="765"/>
      <c r="MO7" s="765"/>
      <c r="MP7" s="765"/>
      <c r="MQ7" s="765"/>
      <c r="MR7" s="765"/>
      <c r="MS7" s="765"/>
      <c r="MT7" s="765"/>
      <c r="MU7" s="765"/>
      <c r="MV7" s="765"/>
      <c r="MW7" s="765"/>
      <c r="MX7" s="765"/>
      <c r="MY7" s="765"/>
      <c r="MZ7" s="765"/>
      <c r="NA7" s="765"/>
      <c r="NB7" s="765"/>
      <c r="NC7" s="765"/>
      <c r="ND7" s="765"/>
      <c r="NE7" s="765"/>
      <c r="NF7" s="765"/>
      <c r="NG7" s="765"/>
      <c r="NH7" s="765"/>
      <c r="NI7" s="765"/>
      <c r="NJ7" s="765"/>
      <c r="NK7" s="765"/>
      <c r="NL7" s="765"/>
      <c r="NM7" s="765"/>
      <c r="NN7" s="765"/>
      <c r="NO7" s="765"/>
      <c r="NP7" s="765"/>
      <c r="NQ7" s="765"/>
      <c r="NR7" s="765"/>
      <c r="NS7" s="766"/>
    </row>
    <row r="8" spans="1:613" ht="17.25" customHeight="1" outlineLevel="2" x14ac:dyDescent="0.3">
      <c r="A8" s="585" t="s">
        <v>5075</v>
      </c>
      <c r="B8" s="560" t="s">
        <v>5081</v>
      </c>
      <c r="C8" s="593">
        <v>70656</v>
      </c>
      <c r="D8" s="560">
        <f>IFERROR(VLOOKUP($C8,EJE!$C$6:$AG$600,12,FALSE),0)</f>
        <v>0</v>
      </c>
      <c r="E8" s="560">
        <f>IFERROR(VLOOKUP($C8,EJE!$C$6:$AG$600,23,FALSE)," ")</f>
        <v>0</v>
      </c>
      <c r="F8" s="560">
        <f>IFERROR(VLOOKUP($C8,EJE!$C$6:$AG$600,11,FALSE)," ")</f>
        <v>0</v>
      </c>
      <c r="G8" s="561">
        <f>IFERROR(VLOOKUP(C8,EJE!$C$6:$AG$600,19,FALSE)," ")</f>
        <v>27.19741455488726</v>
      </c>
      <c r="H8" s="651" t="str">
        <f>IFERROR(VLOOKUP(C8,Claves!A:E,4,FALSE)," ")</f>
        <v>KNACA KOTEX NATURALS ANATOMICA CA 50s</v>
      </c>
      <c r="I8" s="629">
        <f>_xlfn.IFNA((VLOOKUP($C8,'Programa Plan'!$A:$BB,13,0)),0)</f>
        <v>1200</v>
      </c>
      <c r="J8" s="620">
        <f t="shared" ref="J8:J57" si="10">SUM(R8:AV8)*1000</f>
        <v>1200</v>
      </c>
      <c r="K8" s="628">
        <f>_xlfn.IFNA((VLOOKUP($C8,'Programa Plan'!$A:$BB,16,0)),0)</f>
        <v>0</v>
      </c>
      <c r="L8" s="620">
        <f t="shared" si="9"/>
        <v>0</v>
      </c>
      <c r="M8" s="628">
        <f>_xlfn.IFNA((VLOOKUP($C8,'Programa Plan'!$A:$BB,19,0)),0)</f>
        <v>1000</v>
      </c>
      <c r="N8" s="620">
        <f t="shared" ref="N8:N69" si="11">+SUM(BY6:DC6)*1000</f>
        <v>0</v>
      </c>
      <c r="O8" s="629"/>
      <c r="P8" s="620">
        <f t="shared" ref="P8:P74" si="12">+SUM(DD8:EG8)*1000</f>
        <v>0</v>
      </c>
      <c r="Q8" s="562"/>
      <c r="R8" s="753"/>
      <c r="S8" s="767"/>
      <c r="T8" s="768"/>
      <c r="U8" s="768"/>
      <c r="V8" s="768"/>
      <c r="W8" s="768"/>
      <c r="X8" s="768"/>
      <c r="Y8" s="768"/>
      <c r="Z8" s="768"/>
      <c r="AA8" s="768"/>
      <c r="AB8" s="768"/>
      <c r="AC8" s="768"/>
      <c r="AD8" s="768"/>
      <c r="AE8" s="768"/>
      <c r="AF8" s="768"/>
      <c r="AG8" s="768"/>
      <c r="AH8" s="768"/>
      <c r="AI8" s="768">
        <v>0.6</v>
      </c>
      <c r="AJ8" s="768">
        <v>0.6</v>
      </c>
      <c r="AK8" s="768"/>
      <c r="AL8" s="768"/>
      <c r="AM8" s="768"/>
      <c r="AN8" s="768"/>
      <c r="AO8" s="768"/>
      <c r="AP8" s="768"/>
      <c r="AQ8" s="768"/>
      <c r="AR8" s="768"/>
      <c r="AS8" s="768"/>
      <c r="AT8" s="768"/>
      <c r="AU8" s="768"/>
      <c r="AV8" s="807"/>
      <c r="AW8" s="816"/>
      <c r="AX8" s="769"/>
      <c r="AY8" s="769"/>
      <c r="AZ8" s="769"/>
      <c r="BA8" s="769"/>
      <c r="BB8" s="769"/>
      <c r="BC8" s="769"/>
      <c r="BD8" s="769"/>
      <c r="BE8" s="769"/>
      <c r="BF8" s="769"/>
      <c r="BG8" s="769"/>
      <c r="BH8" s="769"/>
      <c r="BI8" s="769"/>
      <c r="BJ8" s="769"/>
      <c r="BK8" s="769"/>
      <c r="BL8" s="769"/>
      <c r="BM8" s="769"/>
      <c r="BN8" s="769"/>
      <c r="BO8" s="769"/>
      <c r="BP8" s="769"/>
      <c r="BQ8" s="769"/>
      <c r="BR8" s="769"/>
      <c r="BS8" s="769"/>
      <c r="BT8" s="769"/>
      <c r="BU8" s="769"/>
      <c r="BV8" s="769"/>
      <c r="BW8" s="973"/>
      <c r="BX8" s="982"/>
      <c r="BY8" s="979"/>
      <c r="BZ8" s="770"/>
      <c r="CA8" s="770"/>
      <c r="CB8" s="770"/>
      <c r="CC8" s="770"/>
      <c r="CD8" s="770"/>
      <c r="CE8" s="770"/>
      <c r="CF8" s="770"/>
      <c r="CG8" s="770"/>
      <c r="CH8" s="770"/>
      <c r="CI8" s="770"/>
      <c r="CJ8" s="770"/>
      <c r="CK8" s="770"/>
      <c r="CL8" s="770"/>
      <c r="CM8" s="770"/>
      <c r="CN8" s="770"/>
      <c r="CO8" s="770"/>
      <c r="CP8" s="770"/>
      <c r="CQ8" s="770"/>
      <c r="CR8" s="770"/>
      <c r="CS8" s="770"/>
      <c r="CT8" s="770"/>
      <c r="CU8" s="770"/>
      <c r="CV8" s="770"/>
      <c r="CW8" s="770"/>
      <c r="CX8" s="770"/>
      <c r="CY8" s="770"/>
      <c r="CZ8" s="770"/>
      <c r="DA8" s="770"/>
      <c r="DB8" s="770"/>
      <c r="DC8" s="770"/>
      <c r="DD8" s="770"/>
      <c r="DE8" s="770"/>
      <c r="DF8" s="770"/>
      <c r="DG8" s="770"/>
      <c r="DH8" s="770"/>
      <c r="DI8" s="770"/>
      <c r="DJ8" s="770"/>
      <c r="DK8" s="770"/>
      <c r="DL8" s="770"/>
      <c r="DM8" s="770"/>
      <c r="DN8" s="770"/>
      <c r="DO8" s="770"/>
      <c r="DP8" s="770"/>
      <c r="DQ8" s="770"/>
      <c r="DR8" s="770"/>
      <c r="DS8" s="770"/>
      <c r="DT8" s="770"/>
      <c r="DU8" s="770"/>
      <c r="DV8" s="770"/>
      <c r="DW8" s="770"/>
      <c r="DX8" s="770"/>
      <c r="DY8" s="770"/>
      <c r="DZ8" s="770"/>
      <c r="EA8" s="770"/>
      <c r="EB8" s="770"/>
      <c r="EC8" s="770"/>
      <c r="ED8" s="770"/>
      <c r="EE8" s="770"/>
      <c r="EF8" s="770"/>
      <c r="EG8" s="770"/>
      <c r="EH8" s="770"/>
      <c r="EI8" s="770"/>
      <c r="EJ8" s="770"/>
      <c r="EK8" s="770"/>
      <c r="EL8" s="770"/>
      <c r="EM8" s="770"/>
      <c r="EN8" s="770"/>
      <c r="EO8" s="770"/>
      <c r="EP8" s="770"/>
      <c r="EQ8" s="770"/>
      <c r="ER8" s="770"/>
      <c r="ES8" s="770"/>
      <c r="ET8" s="770"/>
      <c r="EU8" s="770"/>
      <c r="EV8" s="770"/>
      <c r="EW8" s="770"/>
      <c r="EX8" s="770"/>
      <c r="EY8" s="770"/>
      <c r="EZ8" s="770"/>
      <c r="FA8" s="770"/>
      <c r="FB8" s="770"/>
      <c r="FC8" s="770"/>
      <c r="FD8" s="770"/>
      <c r="FE8" s="770"/>
      <c r="FF8" s="770"/>
      <c r="FG8" s="770"/>
      <c r="FH8" s="770"/>
      <c r="FI8" s="770"/>
      <c r="FJ8" s="770"/>
      <c r="FK8" s="770"/>
      <c r="FL8" s="770"/>
      <c r="FM8" s="770"/>
      <c r="FN8" s="770"/>
      <c r="FO8" s="770"/>
      <c r="FP8" s="770"/>
      <c r="FQ8" s="770"/>
      <c r="FR8" s="770"/>
      <c r="FS8" s="770"/>
      <c r="FT8" s="770"/>
      <c r="FU8" s="770"/>
      <c r="FV8" s="770"/>
      <c r="FW8" s="770"/>
      <c r="FX8" s="770"/>
      <c r="FY8" s="770"/>
      <c r="FZ8" s="770"/>
      <c r="GA8" s="770"/>
      <c r="GB8" s="770"/>
      <c r="GC8" s="770"/>
      <c r="GD8" s="770"/>
      <c r="GE8" s="770"/>
      <c r="GF8" s="770"/>
      <c r="GG8" s="770"/>
      <c r="GH8" s="770"/>
      <c r="GI8" s="770"/>
      <c r="GJ8" s="770"/>
      <c r="GK8" s="770"/>
      <c r="GL8" s="770"/>
      <c r="GM8" s="770"/>
      <c r="GN8" s="770"/>
      <c r="GO8" s="770"/>
      <c r="GP8" s="770"/>
      <c r="GQ8" s="770"/>
      <c r="GR8" s="770"/>
      <c r="GS8" s="770"/>
      <c r="GT8" s="770"/>
      <c r="GU8" s="770"/>
      <c r="GV8" s="770"/>
      <c r="GW8" s="770"/>
      <c r="GX8" s="770"/>
      <c r="GY8" s="770"/>
      <c r="GZ8" s="770"/>
      <c r="HA8" s="770"/>
      <c r="HB8" s="770"/>
      <c r="HC8" s="770"/>
      <c r="HD8" s="770"/>
      <c r="HE8" s="770"/>
      <c r="HF8" s="770"/>
      <c r="HG8" s="770"/>
      <c r="HH8" s="770"/>
      <c r="HI8" s="770"/>
      <c r="HJ8" s="770"/>
      <c r="HK8" s="770"/>
      <c r="HL8" s="770"/>
      <c r="HM8" s="770"/>
      <c r="HN8" s="770"/>
      <c r="HO8" s="770"/>
      <c r="HP8" s="770"/>
      <c r="HQ8" s="770"/>
      <c r="HR8" s="770"/>
      <c r="HS8" s="770"/>
      <c r="HT8" s="770"/>
      <c r="HU8" s="770"/>
      <c r="HV8" s="770"/>
      <c r="HW8" s="770"/>
      <c r="HX8" s="770"/>
      <c r="HY8" s="770"/>
      <c r="HZ8" s="770"/>
      <c r="IA8" s="770"/>
      <c r="IB8" s="770"/>
      <c r="IC8" s="770"/>
      <c r="ID8" s="770"/>
      <c r="IE8" s="770"/>
      <c r="IF8" s="770"/>
      <c r="IG8" s="770"/>
      <c r="IH8" s="770"/>
      <c r="II8" s="770"/>
      <c r="IJ8" s="770"/>
      <c r="IK8" s="770"/>
      <c r="IL8" s="770"/>
      <c r="IM8" s="770"/>
      <c r="IN8" s="770"/>
      <c r="IO8" s="770"/>
      <c r="IP8" s="770"/>
      <c r="IQ8" s="770"/>
      <c r="IR8" s="770"/>
      <c r="IS8" s="770"/>
      <c r="IT8" s="770"/>
      <c r="IU8" s="770"/>
      <c r="IV8" s="770"/>
      <c r="IW8" s="770"/>
      <c r="IX8" s="770"/>
      <c r="IY8" s="770"/>
      <c r="IZ8" s="770"/>
      <c r="JA8" s="770"/>
      <c r="JB8" s="770"/>
      <c r="JC8" s="770"/>
      <c r="JD8" s="770"/>
      <c r="JE8" s="770"/>
      <c r="JF8" s="770"/>
      <c r="JG8" s="770"/>
      <c r="JH8" s="770"/>
      <c r="JI8" s="770"/>
      <c r="JJ8" s="770"/>
      <c r="JK8" s="770"/>
      <c r="JL8" s="770"/>
      <c r="JM8" s="770"/>
      <c r="JN8" s="770"/>
      <c r="JO8" s="770"/>
      <c r="JP8" s="770"/>
      <c r="JQ8" s="770"/>
      <c r="JR8" s="770"/>
      <c r="JS8" s="770"/>
      <c r="JT8" s="770"/>
      <c r="JU8" s="770"/>
      <c r="JV8" s="770"/>
      <c r="JW8" s="770"/>
      <c r="JX8" s="770"/>
      <c r="JY8" s="770"/>
      <c r="JZ8" s="770"/>
      <c r="KA8" s="770"/>
      <c r="KB8" s="770"/>
      <c r="KC8" s="770"/>
      <c r="KD8" s="770"/>
      <c r="KE8" s="770"/>
      <c r="KF8" s="770"/>
      <c r="KG8" s="770"/>
      <c r="KH8" s="770"/>
      <c r="KI8" s="770"/>
      <c r="KJ8" s="770"/>
      <c r="KK8" s="770"/>
      <c r="KL8" s="770"/>
      <c r="KM8" s="770"/>
      <c r="KN8" s="770"/>
      <c r="KO8" s="770"/>
      <c r="KP8" s="770"/>
      <c r="KQ8" s="770"/>
      <c r="KR8" s="770"/>
      <c r="KS8" s="770"/>
      <c r="KT8" s="770"/>
      <c r="KU8" s="770"/>
      <c r="KV8" s="770"/>
      <c r="KW8" s="770"/>
      <c r="KX8" s="770"/>
      <c r="KY8" s="770"/>
      <c r="KZ8" s="770"/>
      <c r="LA8" s="770"/>
      <c r="LB8" s="770"/>
      <c r="LC8" s="770"/>
      <c r="LD8" s="770"/>
      <c r="LE8" s="770"/>
      <c r="LF8" s="770"/>
      <c r="LG8" s="770"/>
      <c r="LH8" s="770"/>
      <c r="LI8" s="770"/>
      <c r="LJ8" s="770"/>
      <c r="LK8" s="770"/>
      <c r="LL8" s="770"/>
      <c r="LM8" s="770"/>
      <c r="LN8" s="770"/>
      <c r="LO8" s="770"/>
      <c r="LP8" s="770"/>
      <c r="LQ8" s="770"/>
      <c r="LR8" s="770"/>
      <c r="LS8" s="770"/>
      <c r="LT8" s="770"/>
      <c r="LU8" s="770"/>
      <c r="LV8" s="770"/>
      <c r="LW8" s="770"/>
      <c r="LX8" s="770"/>
      <c r="LY8" s="770"/>
      <c r="LZ8" s="770"/>
      <c r="MA8" s="770"/>
      <c r="MB8" s="770"/>
      <c r="MC8" s="770"/>
      <c r="MD8" s="770"/>
      <c r="ME8" s="770"/>
      <c r="MF8" s="770"/>
      <c r="MG8" s="770"/>
      <c r="MH8" s="770"/>
      <c r="MI8" s="770"/>
      <c r="MJ8" s="770"/>
      <c r="MK8" s="770"/>
      <c r="ML8" s="770"/>
      <c r="MM8" s="770"/>
      <c r="MN8" s="770"/>
      <c r="MO8" s="770"/>
      <c r="MP8" s="770"/>
      <c r="MQ8" s="770"/>
      <c r="MR8" s="770"/>
      <c r="MS8" s="770"/>
      <c r="MT8" s="770"/>
      <c r="MU8" s="770"/>
      <c r="MV8" s="770"/>
      <c r="MW8" s="770"/>
      <c r="MX8" s="770"/>
      <c r="MY8" s="770"/>
      <c r="MZ8" s="770"/>
      <c r="NA8" s="770"/>
      <c r="NB8" s="770"/>
      <c r="NC8" s="770"/>
      <c r="ND8" s="770"/>
      <c r="NE8" s="770"/>
      <c r="NF8" s="770"/>
      <c r="NG8" s="770"/>
      <c r="NH8" s="770"/>
      <c r="NI8" s="770"/>
      <c r="NJ8" s="770"/>
      <c r="NK8" s="770"/>
      <c r="NL8" s="770"/>
      <c r="NM8" s="770"/>
      <c r="NN8" s="770"/>
      <c r="NO8" s="770"/>
      <c r="NP8" s="770"/>
      <c r="NQ8" s="770"/>
      <c r="NR8" s="770"/>
      <c r="NS8" s="771"/>
    </row>
    <row r="9" spans="1:613" ht="17.25" customHeight="1" outlineLevel="2" x14ac:dyDescent="0.3">
      <c r="A9" s="588"/>
      <c r="B9" s="560" t="s">
        <v>5081</v>
      </c>
      <c r="C9" s="593">
        <v>70653</v>
      </c>
      <c r="D9" s="560">
        <f>IFERROR(VLOOKUP($C9,EJE!$C$6:$AG$600,12,FALSE),0)</f>
        <v>0</v>
      </c>
      <c r="E9" s="560">
        <f>IFERROR(VLOOKUP($C9,EJE!$C$6:$AG$600,23,FALSE)," ")</f>
        <v>220</v>
      </c>
      <c r="F9" s="560">
        <f>IFERROR(VLOOKUP($C9,EJE!$C$6:$AG$600,11,FALSE)," ")</f>
        <v>12.631578947368419</v>
      </c>
      <c r="G9" s="561">
        <f>IFERROR(VLOOKUP(C9,EJE!$C$6:$AG$600,19,FALSE)," ")</f>
        <v>41.25473684210526</v>
      </c>
      <c r="H9" s="651" t="str">
        <f>IFERROR(VLOOKUP(C9,Claves!A:E,4,FALSE)," ")</f>
        <v>KNACA KOTEX NATURALS ANATOMICA CA 16X24</v>
      </c>
      <c r="I9" s="629">
        <f>_xlfn.IFNA((VLOOKUP($C9,'Programa Plan'!$A:$BB,13,0)),0)</f>
        <v>0</v>
      </c>
      <c r="J9" s="620">
        <f t="shared" si="10"/>
        <v>0</v>
      </c>
      <c r="K9" s="628">
        <f>_xlfn.IFNA((VLOOKUP($C9,'Programa Plan'!$A:$BB,16,0)),0)</f>
        <v>1100</v>
      </c>
      <c r="L9" s="620">
        <f t="shared" si="9"/>
        <v>0</v>
      </c>
      <c r="M9" s="628">
        <f>_xlfn.IFNA((VLOOKUP($C9,'Programa Plan'!$A:$BB,19,0)),0)</f>
        <v>1000</v>
      </c>
      <c r="N9" s="620">
        <f t="shared" si="11"/>
        <v>0</v>
      </c>
      <c r="O9" s="629"/>
      <c r="P9" s="620">
        <f t="shared" si="12"/>
        <v>0</v>
      </c>
      <c r="Q9" s="562"/>
      <c r="R9" s="753"/>
      <c r="S9" s="767"/>
      <c r="T9" s="768"/>
      <c r="U9" s="768"/>
      <c r="V9" s="768"/>
      <c r="W9" s="768"/>
      <c r="X9" s="768"/>
      <c r="Y9" s="768"/>
      <c r="Z9" s="768"/>
      <c r="AA9" s="768"/>
      <c r="AB9" s="768"/>
      <c r="AC9" s="768"/>
      <c r="AD9" s="768"/>
      <c r="AE9" s="768"/>
      <c r="AF9" s="768"/>
      <c r="AG9" s="768"/>
      <c r="AH9" s="769"/>
      <c r="AI9" s="768"/>
      <c r="AJ9" s="768"/>
      <c r="AK9" s="768"/>
      <c r="AL9" s="768"/>
      <c r="AM9" s="768"/>
      <c r="AN9" s="768"/>
      <c r="AO9" s="768"/>
      <c r="AP9" s="768"/>
      <c r="AQ9" s="768"/>
      <c r="AR9" s="768"/>
      <c r="AS9" s="768"/>
      <c r="AT9" s="768"/>
      <c r="AU9" s="768"/>
      <c r="AV9" s="807"/>
      <c r="AW9" s="816"/>
      <c r="AX9" s="769"/>
      <c r="AY9" s="769"/>
      <c r="AZ9" s="769"/>
      <c r="BA9" s="769"/>
      <c r="BB9" s="769"/>
      <c r="BC9" s="769"/>
      <c r="BD9" s="769"/>
      <c r="BE9" s="769"/>
      <c r="BF9" s="769"/>
      <c r="BG9" s="769"/>
      <c r="BH9" s="769"/>
      <c r="BI9" s="769"/>
      <c r="BJ9" s="769"/>
      <c r="BK9" s="769"/>
      <c r="BL9" s="769"/>
      <c r="BM9" s="769"/>
      <c r="BN9" s="769"/>
      <c r="BO9" s="769"/>
      <c r="BP9" s="769"/>
      <c r="BQ9" s="769"/>
      <c r="BR9" s="769"/>
      <c r="BS9" s="769"/>
      <c r="BT9" s="769"/>
      <c r="BU9" s="769"/>
      <c r="BV9" s="769"/>
      <c r="BW9" s="973"/>
      <c r="BX9" s="982"/>
      <c r="BY9" s="979"/>
      <c r="BZ9" s="770"/>
      <c r="CA9" s="770"/>
      <c r="CB9" s="770"/>
      <c r="CC9" s="770"/>
      <c r="CD9" s="770"/>
      <c r="CE9" s="770"/>
      <c r="CF9" s="770"/>
      <c r="CG9" s="770"/>
      <c r="CH9" s="770"/>
      <c r="CI9" s="770"/>
      <c r="CJ9" s="770"/>
      <c r="CK9" s="770"/>
      <c r="CL9" s="770"/>
      <c r="CM9" s="770"/>
      <c r="CN9" s="770"/>
      <c r="CO9" s="770"/>
      <c r="CP9" s="770"/>
      <c r="CQ9" s="770"/>
      <c r="CR9" s="770"/>
      <c r="CS9" s="770"/>
      <c r="CT9" s="770"/>
      <c r="CU9" s="770"/>
      <c r="CV9" s="770"/>
      <c r="CW9" s="770"/>
      <c r="CX9" s="770"/>
      <c r="CY9" s="770"/>
      <c r="CZ9" s="770"/>
      <c r="DA9" s="770"/>
      <c r="DB9" s="770"/>
      <c r="DC9" s="770"/>
      <c r="DD9" s="770"/>
      <c r="DE9" s="770"/>
      <c r="DF9" s="770"/>
      <c r="DG9" s="770"/>
      <c r="DH9" s="770"/>
      <c r="DI9" s="770"/>
      <c r="DJ9" s="770"/>
      <c r="DK9" s="770"/>
      <c r="DL9" s="770"/>
      <c r="DM9" s="770"/>
      <c r="DN9" s="770"/>
      <c r="DO9" s="770"/>
      <c r="DP9" s="770"/>
      <c r="DQ9" s="770"/>
      <c r="DR9" s="770"/>
      <c r="DS9" s="770"/>
      <c r="DT9" s="770"/>
      <c r="DU9" s="770"/>
      <c r="DV9" s="770"/>
      <c r="DW9" s="770"/>
      <c r="DX9" s="770"/>
      <c r="DY9" s="770"/>
      <c r="DZ9" s="770"/>
      <c r="EA9" s="770"/>
      <c r="EB9" s="770"/>
      <c r="EC9" s="770"/>
      <c r="ED9" s="770"/>
      <c r="EE9" s="770"/>
      <c r="EF9" s="770"/>
      <c r="EG9" s="770"/>
      <c r="EH9" s="770"/>
      <c r="EI9" s="770"/>
      <c r="EJ9" s="770"/>
      <c r="EK9" s="770"/>
      <c r="EL9" s="770"/>
      <c r="EM9" s="770"/>
      <c r="EN9" s="770"/>
      <c r="EO9" s="770"/>
      <c r="EP9" s="770"/>
      <c r="EQ9" s="770"/>
      <c r="ER9" s="770"/>
      <c r="ES9" s="770"/>
      <c r="ET9" s="770"/>
      <c r="EU9" s="770"/>
      <c r="EV9" s="770"/>
      <c r="EW9" s="770"/>
      <c r="EX9" s="770"/>
      <c r="EY9" s="770"/>
      <c r="EZ9" s="770"/>
      <c r="FA9" s="770"/>
      <c r="FB9" s="770"/>
      <c r="FC9" s="770"/>
      <c r="FD9" s="770"/>
      <c r="FE9" s="770"/>
      <c r="FF9" s="770"/>
      <c r="FG9" s="770"/>
      <c r="FH9" s="770"/>
      <c r="FI9" s="770"/>
      <c r="FJ9" s="770"/>
      <c r="FK9" s="770"/>
      <c r="FL9" s="770"/>
      <c r="FM9" s="770"/>
      <c r="FN9" s="770"/>
      <c r="FO9" s="770"/>
      <c r="FP9" s="770"/>
      <c r="FQ9" s="770"/>
      <c r="FR9" s="770"/>
      <c r="FS9" s="770"/>
      <c r="FT9" s="770"/>
      <c r="FU9" s="770"/>
      <c r="FV9" s="770"/>
      <c r="FW9" s="770"/>
      <c r="FX9" s="770"/>
      <c r="FY9" s="770"/>
      <c r="FZ9" s="770"/>
      <c r="GA9" s="770"/>
      <c r="GB9" s="770"/>
      <c r="GC9" s="770"/>
      <c r="GD9" s="770"/>
      <c r="GE9" s="770"/>
      <c r="GF9" s="770"/>
      <c r="GG9" s="770"/>
      <c r="GH9" s="770"/>
      <c r="GI9" s="770"/>
      <c r="GJ9" s="770"/>
      <c r="GK9" s="770"/>
      <c r="GL9" s="770"/>
      <c r="GM9" s="770"/>
      <c r="GN9" s="770"/>
      <c r="GO9" s="770"/>
      <c r="GP9" s="770"/>
      <c r="GQ9" s="770"/>
      <c r="GR9" s="770"/>
      <c r="GS9" s="770"/>
      <c r="GT9" s="770"/>
      <c r="GU9" s="770"/>
      <c r="GV9" s="770"/>
      <c r="GW9" s="770"/>
      <c r="GX9" s="770"/>
      <c r="GY9" s="770"/>
      <c r="GZ9" s="770"/>
      <c r="HA9" s="770"/>
      <c r="HB9" s="770"/>
      <c r="HC9" s="770"/>
      <c r="HD9" s="770"/>
      <c r="HE9" s="770"/>
      <c r="HF9" s="770"/>
      <c r="HG9" s="770"/>
      <c r="HH9" s="770"/>
      <c r="HI9" s="770"/>
      <c r="HJ9" s="770"/>
      <c r="HK9" s="770"/>
      <c r="HL9" s="770"/>
      <c r="HM9" s="770"/>
      <c r="HN9" s="770"/>
      <c r="HO9" s="770"/>
      <c r="HP9" s="770"/>
      <c r="HQ9" s="770"/>
      <c r="HR9" s="770"/>
      <c r="HS9" s="770"/>
      <c r="HT9" s="770"/>
      <c r="HU9" s="770"/>
      <c r="HV9" s="770"/>
      <c r="HW9" s="770"/>
      <c r="HX9" s="770"/>
      <c r="HY9" s="770"/>
      <c r="HZ9" s="770"/>
      <c r="IA9" s="770"/>
      <c r="IB9" s="770"/>
      <c r="IC9" s="770"/>
      <c r="ID9" s="770"/>
      <c r="IE9" s="770"/>
      <c r="IF9" s="770"/>
      <c r="IG9" s="770"/>
      <c r="IH9" s="770"/>
      <c r="II9" s="770"/>
      <c r="IJ9" s="770"/>
      <c r="IK9" s="770"/>
      <c r="IL9" s="770"/>
      <c r="IM9" s="770"/>
      <c r="IN9" s="770"/>
      <c r="IO9" s="770"/>
      <c r="IP9" s="770"/>
      <c r="IQ9" s="770"/>
      <c r="IR9" s="770"/>
      <c r="IS9" s="770"/>
      <c r="IT9" s="770"/>
      <c r="IU9" s="770"/>
      <c r="IV9" s="770"/>
      <c r="IW9" s="770"/>
      <c r="IX9" s="770"/>
      <c r="IY9" s="770"/>
      <c r="IZ9" s="770"/>
      <c r="JA9" s="770"/>
      <c r="JB9" s="770"/>
      <c r="JC9" s="770"/>
      <c r="JD9" s="770"/>
      <c r="JE9" s="770"/>
      <c r="JF9" s="770"/>
      <c r="JG9" s="770"/>
      <c r="JH9" s="770"/>
      <c r="JI9" s="770"/>
      <c r="JJ9" s="770"/>
      <c r="JK9" s="770"/>
      <c r="JL9" s="770"/>
      <c r="JM9" s="770"/>
      <c r="JN9" s="770"/>
      <c r="JO9" s="770"/>
      <c r="JP9" s="770"/>
      <c r="JQ9" s="770"/>
      <c r="JR9" s="770"/>
      <c r="JS9" s="770"/>
      <c r="JT9" s="770"/>
      <c r="JU9" s="770"/>
      <c r="JV9" s="770"/>
      <c r="JW9" s="770"/>
      <c r="JX9" s="770"/>
      <c r="JY9" s="770"/>
      <c r="JZ9" s="770"/>
      <c r="KA9" s="770"/>
      <c r="KB9" s="770"/>
      <c r="KC9" s="770"/>
      <c r="KD9" s="770"/>
      <c r="KE9" s="770"/>
      <c r="KF9" s="770"/>
      <c r="KG9" s="770"/>
      <c r="KH9" s="770"/>
      <c r="KI9" s="770"/>
      <c r="KJ9" s="770"/>
      <c r="KK9" s="770"/>
      <c r="KL9" s="770"/>
      <c r="KM9" s="770"/>
      <c r="KN9" s="770"/>
      <c r="KO9" s="770"/>
      <c r="KP9" s="770"/>
      <c r="KQ9" s="770"/>
      <c r="KR9" s="770"/>
      <c r="KS9" s="770"/>
      <c r="KT9" s="770"/>
      <c r="KU9" s="770"/>
      <c r="KV9" s="770"/>
      <c r="KW9" s="770"/>
      <c r="KX9" s="770"/>
      <c r="KY9" s="770"/>
      <c r="KZ9" s="770"/>
      <c r="LA9" s="770"/>
      <c r="LB9" s="770"/>
      <c r="LC9" s="770"/>
      <c r="LD9" s="770"/>
      <c r="LE9" s="770"/>
      <c r="LF9" s="770"/>
      <c r="LG9" s="770"/>
      <c r="LH9" s="770"/>
      <c r="LI9" s="770"/>
      <c r="LJ9" s="770"/>
      <c r="LK9" s="770"/>
      <c r="LL9" s="770"/>
      <c r="LM9" s="770"/>
      <c r="LN9" s="770"/>
      <c r="LO9" s="770"/>
      <c r="LP9" s="770"/>
      <c r="LQ9" s="770"/>
      <c r="LR9" s="770"/>
      <c r="LS9" s="770"/>
      <c r="LT9" s="770"/>
      <c r="LU9" s="770"/>
      <c r="LV9" s="770"/>
      <c r="LW9" s="770"/>
      <c r="LX9" s="770"/>
      <c r="LY9" s="770"/>
      <c r="LZ9" s="770"/>
      <c r="MA9" s="770"/>
      <c r="MB9" s="770"/>
      <c r="MC9" s="770"/>
      <c r="MD9" s="770"/>
      <c r="ME9" s="770"/>
      <c r="MF9" s="770"/>
      <c r="MG9" s="770"/>
      <c r="MH9" s="770"/>
      <c r="MI9" s="770"/>
      <c r="MJ9" s="770"/>
      <c r="MK9" s="770"/>
      <c r="ML9" s="770"/>
      <c r="MM9" s="770"/>
      <c r="MN9" s="770"/>
      <c r="MO9" s="770"/>
      <c r="MP9" s="770"/>
      <c r="MQ9" s="770"/>
      <c r="MR9" s="770"/>
      <c r="MS9" s="770"/>
      <c r="MT9" s="770"/>
      <c r="MU9" s="770"/>
      <c r="MV9" s="770"/>
      <c r="MW9" s="770"/>
      <c r="MX9" s="770"/>
      <c r="MY9" s="770"/>
      <c r="MZ9" s="770"/>
      <c r="NA9" s="770"/>
      <c r="NB9" s="770"/>
      <c r="NC9" s="770"/>
      <c r="ND9" s="770"/>
      <c r="NE9" s="770"/>
      <c r="NF9" s="770"/>
      <c r="NG9" s="770"/>
      <c r="NH9" s="770"/>
      <c r="NI9" s="770"/>
      <c r="NJ9" s="770"/>
      <c r="NK9" s="770"/>
      <c r="NL9" s="770"/>
      <c r="NM9" s="770"/>
      <c r="NN9" s="770"/>
      <c r="NO9" s="770"/>
      <c r="NP9" s="770"/>
      <c r="NQ9" s="770"/>
      <c r="NR9" s="770"/>
      <c r="NS9" s="771"/>
    </row>
    <row r="10" spans="1:613" ht="17.25" customHeight="1" outlineLevel="2" x14ac:dyDescent="0.3">
      <c r="A10" s="585" t="s">
        <v>5074</v>
      </c>
      <c r="B10" s="560" t="s">
        <v>5081</v>
      </c>
      <c r="C10" s="593">
        <v>70654</v>
      </c>
      <c r="D10" s="560">
        <f>IFERROR(VLOOKUP($C10,EJE!$C$6:$AG$600,12,FALSE),0)</f>
        <v>0</v>
      </c>
      <c r="E10" s="560">
        <f>IFERROR(VLOOKUP($C10,EJE!$C$6:$AG$600,23,FALSE)," ")</f>
        <v>52.5</v>
      </c>
      <c r="F10" s="560">
        <f>IFERROR(VLOOKUP($C10,EJE!$C$6:$AG$600,11,FALSE)," ")</f>
        <v>25.630470648778669</v>
      </c>
      <c r="G10" s="561">
        <f>IFERROR(VLOOKUP(C10,EJE!$C$6:$AG$600,19,FALSE)," ")</f>
        <v>11.836982671993519</v>
      </c>
      <c r="H10" s="651" t="str">
        <f>IFERROR(VLOOKUP(C10,Claves!A:E,4,FALSE)," ")</f>
        <v>KNACA KOTEX NATURALS ANATOMICA CA 40X6</v>
      </c>
      <c r="I10" s="629">
        <f>_xlfn.IFNA((VLOOKUP($C10,'Programa Plan'!$A:$BB,13,0)),0)</f>
        <v>4100</v>
      </c>
      <c r="J10" s="620">
        <f t="shared" si="10"/>
        <v>4100</v>
      </c>
      <c r="K10" s="628">
        <f>_xlfn.IFNA((VLOOKUP($C10,'Programa Plan'!$A:$BB,16,0)),0)</f>
        <v>5500</v>
      </c>
      <c r="L10" s="620">
        <f t="shared" si="9"/>
        <v>0</v>
      </c>
      <c r="M10" s="628">
        <f>_xlfn.IFNA((VLOOKUP($C10,'Programa Plan'!$A:$BB,19,0)),0)</f>
        <v>5000</v>
      </c>
      <c r="N10" s="620">
        <f t="shared" si="11"/>
        <v>0</v>
      </c>
      <c r="O10" s="629"/>
      <c r="P10" s="620">
        <f t="shared" si="12"/>
        <v>0</v>
      </c>
      <c r="Q10" s="562"/>
      <c r="R10" s="753"/>
      <c r="S10" s="767"/>
      <c r="T10" s="768"/>
      <c r="U10" s="768"/>
      <c r="V10" s="768"/>
      <c r="W10" s="768"/>
      <c r="X10" s="792"/>
      <c r="Y10" s="768"/>
      <c r="Z10" s="768">
        <v>0.6</v>
      </c>
      <c r="AA10" s="768">
        <v>0.6</v>
      </c>
      <c r="AB10" s="768">
        <v>0.6</v>
      </c>
      <c r="AC10" s="768">
        <v>0.6</v>
      </c>
      <c r="AD10" s="768">
        <v>0.6</v>
      </c>
      <c r="AE10" s="768">
        <v>1.1000000000000001</v>
      </c>
      <c r="AF10" s="768"/>
      <c r="AG10" s="768"/>
      <c r="AH10" s="768"/>
      <c r="AI10" s="769"/>
      <c r="AJ10" s="769"/>
      <c r="AK10" s="769"/>
      <c r="AL10" s="768"/>
      <c r="AM10" s="768"/>
      <c r="AN10" s="768"/>
      <c r="AO10" s="768"/>
      <c r="AP10" s="768"/>
      <c r="AQ10" s="768"/>
      <c r="AR10" s="768"/>
      <c r="AS10" s="768"/>
      <c r="AT10" s="768"/>
      <c r="AU10" s="768"/>
      <c r="AV10" s="807"/>
      <c r="AW10" s="816"/>
      <c r="AX10" s="769"/>
      <c r="AY10" s="769"/>
      <c r="AZ10" s="769"/>
      <c r="BA10" s="769"/>
      <c r="BB10" s="769"/>
      <c r="BC10" s="769"/>
      <c r="BD10" s="769"/>
      <c r="BE10" s="769"/>
      <c r="BF10" s="769"/>
      <c r="BG10" s="769"/>
      <c r="BH10" s="769"/>
      <c r="BI10" s="769"/>
      <c r="BJ10" s="769"/>
      <c r="BK10" s="769"/>
      <c r="BL10" s="769"/>
      <c r="BM10" s="769"/>
      <c r="BN10" s="769"/>
      <c r="BO10" s="769"/>
      <c r="BP10" s="769"/>
      <c r="BQ10" s="769"/>
      <c r="BR10" s="769"/>
      <c r="BS10" s="769"/>
      <c r="BT10" s="769"/>
      <c r="BU10" s="769"/>
      <c r="BV10" s="769"/>
      <c r="BW10" s="973"/>
      <c r="BX10" s="982"/>
      <c r="BY10" s="979"/>
      <c r="BZ10" s="770"/>
      <c r="CA10" s="770"/>
      <c r="CB10" s="770"/>
      <c r="CC10" s="770"/>
      <c r="CD10" s="770"/>
      <c r="CE10" s="770"/>
      <c r="CF10" s="770"/>
      <c r="CG10" s="770"/>
      <c r="CH10" s="770"/>
      <c r="CI10" s="770"/>
      <c r="CJ10" s="770"/>
      <c r="CK10" s="770"/>
      <c r="CL10" s="770"/>
      <c r="CM10" s="770"/>
      <c r="CN10" s="770"/>
      <c r="CO10" s="770"/>
      <c r="CP10" s="770"/>
      <c r="CQ10" s="770"/>
      <c r="CR10" s="770"/>
      <c r="CS10" s="770"/>
      <c r="CT10" s="770"/>
      <c r="CU10" s="770"/>
      <c r="CV10" s="770"/>
      <c r="CW10" s="770"/>
      <c r="CX10" s="770"/>
      <c r="CY10" s="770"/>
      <c r="CZ10" s="770"/>
      <c r="DA10" s="770"/>
      <c r="DB10" s="770"/>
      <c r="DC10" s="770"/>
      <c r="DD10" s="770"/>
      <c r="DE10" s="770"/>
      <c r="DF10" s="770"/>
      <c r="DG10" s="770"/>
      <c r="DH10" s="770"/>
      <c r="DI10" s="770"/>
      <c r="DJ10" s="770"/>
      <c r="DK10" s="770"/>
      <c r="DL10" s="770"/>
      <c r="DM10" s="770"/>
      <c r="DN10" s="770"/>
      <c r="DO10" s="770"/>
      <c r="DP10" s="770"/>
      <c r="DQ10" s="770"/>
      <c r="DR10" s="770"/>
      <c r="DS10" s="770"/>
      <c r="DT10" s="770"/>
      <c r="DU10" s="770"/>
      <c r="DV10" s="770"/>
      <c r="DW10" s="770"/>
      <c r="DX10" s="770"/>
      <c r="DY10" s="770"/>
      <c r="DZ10" s="770"/>
      <c r="EA10" s="770"/>
      <c r="EB10" s="770"/>
      <c r="EC10" s="770"/>
      <c r="ED10" s="770"/>
      <c r="EE10" s="770"/>
      <c r="EF10" s="770"/>
      <c r="EG10" s="770"/>
      <c r="EH10" s="770"/>
      <c r="EI10" s="770"/>
      <c r="EJ10" s="770"/>
      <c r="EK10" s="770"/>
      <c r="EL10" s="770"/>
      <c r="EM10" s="770"/>
      <c r="EN10" s="770"/>
      <c r="EO10" s="770"/>
      <c r="EP10" s="770"/>
      <c r="EQ10" s="770"/>
      <c r="ER10" s="770"/>
      <c r="ES10" s="770"/>
      <c r="ET10" s="770"/>
      <c r="EU10" s="770"/>
      <c r="EV10" s="770"/>
      <c r="EW10" s="770"/>
      <c r="EX10" s="770"/>
      <c r="EY10" s="770"/>
      <c r="EZ10" s="770"/>
      <c r="FA10" s="770"/>
      <c r="FB10" s="770"/>
      <c r="FC10" s="770"/>
      <c r="FD10" s="770"/>
      <c r="FE10" s="770"/>
      <c r="FF10" s="770"/>
      <c r="FG10" s="770"/>
      <c r="FH10" s="770"/>
      <c r="FI10" s="770"/>
      <c r="FJ10" s="770"/>
      <c r="FK10" s="770"/>
      <c r="FL10" s="770"/>
      <c r="FM10" s="770"/>
      <c r="FN10" s="770"/>
      <c r="FO10" s="770"/>
      <c r="FP10" s="770"/>
      <c r="FQ10" s="770"/>
      <c r="FR10" s="770"/>
      <c r="FS10" s="770"/>
      <c r="FT10" s="770"/>
      <c r="FU10" s="770"/>
      <c r="FV10" s="770"/>
      <c r="FW10" s="770"/>
      <c r="FX10" s="770"/>
      <c r="FY10" s="770"/>
      <c r="FZ10" s="770"/>
      <c r="GA10" s="770"/>
      <c r="GB10" s="770"/>
      <c r="GC10" s="770"/>
      <c r="GD10" s="770"/>
      <c r="GE10" s="770"/>
      <c r="GF10" s="770"/>
      <c r="GG10" s="770"/>
      <c r="GH10" s="770"/>
      <c r="GI10" s="770"/>
      <c r="GJ10" s="770"/>
      <c r="GK10" s="770"/>
      <c r="GL10" s="770"/>
      <c r="GM10" s="770"/>
      <c r="GN10" s="770"/>
      <c r="GO10" s="770"/>
      <c r="GP10" s="770"/>
      <c r="GQ10" s="770"/>
      <c r="GR10" s="770"/>
      <c r="GS10" s="770"/>
      <c r="GT10" s="770"/>
      <c r="GU10" s="770"/>
      <c r="GV10" s="770"/>
      <c r="GW10" s="770"/>
      <c r="GX10" s="770"/>
      <c r="GY10" s="770"/>
      <c r="GZ10" s="770"/>
      <c r="HA10" s="770"/>
      <c r="HB10" s="770"/>
      <c r="HC10" s="770"/>
      <c r="HD10" s="770"/>
      <c r="HE10" s="770"/>
      <c r="HF10" s="770"/>
      <c r="HG10" s="770"/>
      <c r="HH10" s="770"/>
      <c r="HI10" s="770"/>
      <c r="HJ10" s="770"/>
      <c r="HK10" s="770"/>
      <c r="HL10" s="770"/>
      <c r="HM10" s="770"/>
      <c r="HN10" s="770"/>
      <c r="HO10" s="770"/>
      <c r="HP10" s="770"/>
      <c r="HQ10" s="770"/>
      <c r="HR10" s="770"/>
      <c r="HS10" s="770"/>
      <c r="HT10" s="770"/>
      <c r="HU10" s="770"/>
      <c r="HV10" s="770"/>
      <c r="HW10" s="770"/>
      <c r="HX10" s="770"/>
      <c r="HY10" s="770"/>
      <c r="HZ10" s="770"/>
      <c r="IA10" s="770"/>
      <c r="IB10" s="770"/>
      <c r="IC10" s="770"/>
      <c r="ID10" s="770"/>
      <c r="IE10" s="770"/>
      <c r="IF10" s="770"/>
      <c r="IG10" s="770"/>
      <c r="IH10" s="770"/>
      <c r="II10" s="770"/>
      <c r="IJ10" s="770"/>
      <c r="IK10" s="770"/>
      <c r="IL10" s="770"/>
      <c r="IM10" s="770"/>
      <c r="IN10" s="770"/>
      <c r="IO10" s="770"/>
      <c r="IP10" s="770"/>
      <c r="IQ10" s="770"/>
      <c r="IR10" s="770"/>
      <c r="IS10" s="770"/>
      <c r="IT10" s="770"/>
      <c r="IU10" s="770"/>
      <c r="IV10" s="770"/>
      <c r="IW10" s="770"/>
      <c r="IX10" s="770"/>
      <c r="IY10" s="770"/>
      <c r="IZ10" s="770"/>
      <c r="JA10" s="770"/>
      <c r="JB10" s="770"/>
      <c r="JC10" s="770"/>
      <c r="JD10" s="770"/>
      <c r="JE10" s="770"/>
      <c r="JF10" s="770"/>
      <c r="JG10" s="770"/>
      <c r="JH10" s="770"/>
      <c r="JI10" s="770"/>
      <c r="JJ10" s="770"/>
      <c r="JK10" s="770"/>
      <c r="JL10" s="770"/>
      <c r="JM10" s="770"/>
      <c r="JN10" s="770"/>
      <c r="JO10" s="770"/>
      <c r="JP10" s="770"/>
      <c r="JQ10" s="770"/>
      <c r="JR10" s="770"/>
      <c r="JS10" s="770"/>
      <c r="JT10" s="770"/>
      <c r="JU10" s="770"/>
      <c r="JV10" s="770"/>
      <c r="JW10" s="770"/>
      <c r="JX10" s="770"/>
      <c r="JY10" s="770"/>
      <c r="JZ10" s="770"/>
      <c r="KA10" s="770"/>
      <c r="KB10" s="770"/>
      <c r="KC10" s="770"/>
      <c r="KD10" s="770"/>
      <c r="KE10" s="770"/>
      <c r="KF10" s="770"/>
      <c r="KG10" s="770"/>
      <c r="KH10" s="770"/>
      <c r="KI10" s="770"/>
      <c r="KJ10" s="770"/>
      <c r="KK10" s="770"/>
      <c r="KL10" s="770"/>
      <c r="KM10" s="770"/>
      <c r="KN10" s="770"/>
      <c r="KO10" s="770"/>
      <c r="KP10" s="770"/>
      <c r="KQ10" s="770"/>
      <c r="KR10" s="770"/>
      <c r="KS10" s="770"/>
      <c r="KT10" s="770"/>
      <c r="KU10" s="770"/>
      <c r="KV10" s="770"/>
      <c r="KW10" s="770"/>
      <c r="KX10" s="770"/>
      <c r="KY10" s="770"/>
      <c r="KZ10" s="770"/>
      <c r="LA10" s="770"/>
      <c r="LB10" s="770"/>
      <c r="LC10" s="770"/>
      <c r="LD10" s="770"/>
      <c r="LE10" s="770"/>
      <c r="LF10" s="770"/>
      <c r="LG10" s="770"/>
      <c r="LH10" s="770"/>
      <c r="LI10" s="770"/>
      <c r="LJ10" s="770"/>
      <c r="LK10" s="770"/>
      <c r="LL10" s="770"/>
      <c r="LM10" s="770"/>
      <c r="LN10" s="770"/>
      <c r="LO10" s="770"/>
      <c r="LP10" s="770"/>
      <c r="LQ10" s="770"/>
      <c r="LR10" s="770"/>
      <c r="LS10" s="770"/>
      <c r="LT10" s="770"/>
      <c r="LU10" s="770"/>
      <c r="LV10" s="770"/>
      <c r="LW10" s="770"/>
      <c r="LX10" s="770"/>
      <c r="LY10" s="770"/>
      <c r="LZ10" s="770"/>
      <c r="MA10" s="770"/>
      <c r="MB10" s="770"/>
      <c r="MC10" s="770"/>
      <c r="MD10" s="770"/>
      <c r="ME10" s="770"/>
      <c r="MF10" s="770"/>
      <c r="MG10" s="770"/>
      <c r="MH10" s="770"/>
      <c r="MI10" s="770"/>
      <c r="MJ10" s="770"/>
      <c r="MK10" s="770"/>
      <c r="ML10" s="770"/>
      <c r="MM10" s="770"/>
      <c r="MN10" s="770"/>
      <c r="MO10" s="770"/>
      <c r="MP10" s="770"/>
      <c r="MQ10" s="770"/>
      <c r="MR10" s="770"/>
      <c r="MS10" s="770"/>
      <c r="MT10" s="770"/>
      <c r="MU10" s="770"/>
      <c r="MV10" s="770"/>
      <c r="MW10" s="770"/>
      <c r="MX10" s="770"/>
      <c r="MY10" s="770"/>
      <c r="MZ10" s="770"/>
      <c r="NA10" s="770"/>
      <c r="NB10" s="770"/>
      <c r="NC10" s="770"/>
      <c r="ND10" s="770"/>
      <c r="NE10" s="770"/>
      <c r="NF10" s="770"/>
      <c r="NG10" s="770"/>
      <c r="NH10" s="770"/>
      <c r="NI10" s="770"/>
      <c r="NJ10" s="770"/>
      <c r="NK10" s="770"/>
      <c r="NL10" s="770"/>
      <c r="NM10" s="770"/>
      <c r="NN10" s="770"/>
      <c r="NO10" s="770"/>
      <c r="NP10" s="770"/>
      <c r="NQ10" s="770"/>
      <c r="NR10" s="770"/>
      <c r="NS10" s="771"/>
    </row>
    <row r="11" spans="1:613" ht="17.25" customHeight="1" outlineLevel="1" x14ac:dyDescent="0.3">
      <c r="A11" s="588"/>
      <c r="B11" s="560" t="s">
        <v>5081</v>
      </c>
      <c r="C11" s="593">
        <v>70894</v>
      </c>
      <c r="D11" s="560">
        <f>IFERROR(VLOOKUP($C11,EJE!$C$6:$AG$600,12,FALSE),0)</f>
        <v>20</v>
      </c>
      <c r="E11" s="560">
        <f>IFERROR(VLOOKUP($C11,EJE!$C$6:$AG$600,23,FALSE)," ")</f>
        <v>0</v>
      </c>
      <c r="F11" s="560">
        <f>IFERROR(VLOOKUP($C11,EJE!$C$6:$AG$600,11,FALSE)," ")</f>
        <v>0</v>
      </c>
      <c r="G11" s="561">
        <f>IFERROR(VLOOKUP(C11,EJE!$C$6:$AG$600,19,FALSE)," ")</f>
        <v>0</v>
      </c>
      <c r="H11" s="651" t="str">
        <f>IFERROR(VLOOKUP(C11,Claves!A:E,4,FALSE)," ")</f>
        <v>KNACA Kotex P3 Naturals Ana c/a 12 x 10  Bonus</v>
      </c>
      <c r="I11" s="629">
        <f>_xlfn.IFNA((VLOOKUP($C11,'Programa Plan'!$A:$BB,13,0)),0)</f>
        <v>0</v>
      </c>
      <c r="J11" s="620">
        <f t="shared" si="10"/>
        <v>0</v>
      </c>
      <c r="K11" s="628">
        <f>_xlfn.IFNA((VLOOKUP($C11,'Programa Plan'!$A:$BB,16,0)),0)</f>
        <v>0</v>
      </c>
      <c r="L11" s="620">
        <f>+SUM(AW11:BW11)*1000</f>
        <v>0</v>
      </c>
      <c r="M11" s="628">
        <f>_xlfn.IFNA((VLOOKUP($C11,'Programa Plan'!$A:$BB,19,0)),0)</f>
        <v>0</v>
      </c>
      <c r="N11" s="620">
        <f t="shared" si="11"/>
        <v>0</v>
      </c>
      <c r="O11" s="629"/>
      <c r="P11" s="620">
        <f t="shared" si="12"/>
        <v>0</v>
      </c>
      <c r="Q11" s="562"/>
      <c r="R11" s="753"/>
      <c r="S11" s="767"/>
      <c r="T11" s="768"/>
      <c r="U11" s="768"/>
      <c r="V11" s="768"/>
      <c r="W11" s="768"/>
      <c r="X11" s="768"/>
      <c r="Y11" s="768"/>
      <c r="Z11" s="768"/>
      <c r="AA11" s="768"/>
      <c r="AB11" s="768"/>
      <c r="AC11" s="768"/>
      <c r="AD11" s="768"/>
      <c r="AE11" s="768"/>
      <c r="AF11" s="768"/>
      <c r="AG11" s="768"/>
      <c r="AH11" s="768"/>
      <c r="AI11" s="768"/>
      <c r="AJ11" s="768"/>
      <c r="AK11" s="768"/>
      <c r="AL11" s="768"/>
      <c r="AM11" s="768"/>
      <c r="AN11" s="768"/>
      <c r="AO11" s="768"/>
      <c r="AP11" s="768"/>
      <c r="AQ11" s="768"/>
      <c r="AR11" s="768"/>
      <c r="AS11" s="768"/>
      <c r="AT11" s="768"/>
      <c r="AU11" s="768"/>
      <c r="AV11" s="807"/>
      <c r="AW11" s="816"/>
      <c r="AX11" s="769"/>
      <c r="AY11" s="769"/>
      <c r="AZ11" s="769"/>
      <c r="BA11" s="769"/>
      <c r="BB11" s="769"/>
      <c r="BC11" s="769"/>
      <c r="BD11" s="769"/>
      <c r="BE11" s="769"/>
      <c r="BF11" s="769"/>
      <c r="BG11" s="769"/>
      <c r="BH11" s="769"/>
      <c r="BI11" s="769"/>
      <c r="BJ11" s="769"/>
      <c r="BK11" s="769"/>
      <c r="BL11" s="769"/>
      <c r="BM11" s="769"/>
      <c r="BN11" s="769"/>
      <c r="BO11" s="769"/>
      <c r="BP11" s="769"/>
      <c r="BQ11" s="769"/>
      <c r="BR11" s="769"/>
      <c r="BS11" s="769"/>
      <c r="BT11" s="769"/>
      <c r="BU11" s="769"/>
      <c r="BV11" s="769"/>
      <c r="BW11" s="973"/>
      <c r="BX11" s="982"/>
      <c r="BY11" s="979"/>
      <c r="BZ11" s="770"/>
      <c r="CA11" s="770"/>
      <c r="CB11" s="770"/>
      <c r="CC11" s="770"/>
      <c r="CD11" s="770"/>
      <c r="CE11" s="770"/>
      <c r="CF11" s="770"/>
      <c r="CG11" s="770"/>
      <c r="CH11" s="770"/>
      <c r="CI11" s="770"/>
      <c r="CJ11" s="770"/>
      <c r="CK11" s="770"/>
      <c r="CL11" s="770"/>
      <c r="CM11" s="770"/>
      <c r="CN11" s="770"/>
      <c r="CO11" s="770"/>
      <c r="CP11" s="770"/>
      <c r="CQ11" s="770"/>
      <c r="CR11" s="770"/>
      <c r="CS11" s="770"/>
      <c r="CT11" s="770"/>
      <c r="CU11" s="770"/>
      <c r="CV11" s="770"/>
      <c r="CW11" s="770"/>
      <c r="CX11" s="770"/>
      <c r="CY11" s="770"/>
      <c r="CZ11" s="770"/>
      <c r="DA11" s="770"/>
      <c r="DB11" s="770"/>
      <c r="DC11" s="770"/>
      <c r="DD11" s="770"/>
      <c r="DE11" s="770"/>
      <c r="DF11" s="770"/>
      <c r="DG11" s="770"/>
      <c r="DH11" s="770"/>
      <c r="DI11" s="770"/>
      <c r="DJ11" s="770"/>
      <c r="DK11" s="770"/>
      <c r="DL11" s="770"/>
      <c r="DM11" s="770"/>
      <c r="DN11" s="770"/>
      <c r="DO11" s="770"/>
      <c r="DP11" s="770"/>
      <c r="DQ11" s="770"/>
      <c r="DR11" s="770"/>
      <c r="DS11" s="770"/>
      <c r="DT11" s="770"/>
      <c r="DU11" s="770"/>
      <c r="DV11" s="770"/>
      <c r="DW11" s="770"/>
      <c r="DX11" s="770"/>
      <c r="DY11" s="770"/>
      <c r="DZ11" s="770"/>
      <c r="EA11" s="770"/>
      <c r="EB11" s="770"/>
      <c r="EC11" s="770"/>
      <c r="ED11" s="770"/>
      <c r="EE11" s="770"/>
      <c r="EF11" s="770"/>
      <c r="EG11" s="770"/>
      <c r="EH11" s="770"/>
      <c r="EI11" s="770"/>
      <c r="EJ11" s="770"/>
      <c r="EK11" s="770"/>
      <c r="EL11" s="770"/>
      <c r="EM11" s="770"/>
      <c r="EN11" s="770"/>
      <c r="EO11" s="770"/>
      <c r="EP11" s="770"/>
      <c r="EQ11" s="770"/>
      <c r="ER11" s="770"/>
      <c r="ES11" s="770"/>
      <c r="ET11" s="770"/>
      <c r="EU11" s="770"/>
      <c r="EV11" s="770"/>
      <c r="EW11" s="770"/>
      <c r="EX11" s="770"/>
      <c r="EY11" s="770"/>
      <c r="EZ11" s="770"/>
      <c r="FA11" s="770"/>
      <c r="FB11" s="770"/>
      <c r="FC11" s="770"/>
      <c r="FD11" s="770"/>
      <c r="FE11" s="770"/>
      <c r="FF11" s="770"/>
      <c r="FG11" s="770"/>
      <c r="FH11" s="770"/>
      <c r="FI11" s="770"/>
      <c r="FJ11" s="770"/>
      <c r="FK11" s="770"/>
      <c r="FL11" s="770"/>
      <c r="FM11" s="770"/>
      <c r="FN11" s="770"/>
      <c r="FO11" s="770"/>
      <c r="FP11" s="770"/>
      <c r="FQ11" s="770"/>
      <c r="FR11" s="770"/>
      <c r="FS11" s="770"/>
      <c r="FT11" s="770"/>
      <c r="FU11" s="770"/>
      <c r="FV11" s="770"/>
      <c r="FW11" s="770"/>
      <c r="FX11" s="770"/>
      <c r="FY11" s="770"/>
      <c r="FZ11" s="770"/>
      <c r="GA11" s="770"/>
      <c r="GB11" s="770"/>
      <c r="GC11" s="770"/>
      <c r="GD11" s="770"/>
      <c r="GE11" s="770"/>
      <c r="GF11" s="770"/>
      <c r="GG11" s="770"/>
      <c r="GH11" s="770"/>
      <c r="GI11" s="770"/>
      <c r="GJ11" s="770"/>
      <c r="GK11" s="770"/>
      <c r="GL11" s="770"/>
      <c r="GM11" s="770"/>
      <c r="GN11" s="770"/>
      <c r="GO11" s="770"/>
      <c r="GP11" s="770"/>
      <c r="GQ11" s="770"/>
      <c r="GR11" s="770"/>
      <c r="GS11" s="770"/>
      <c r="GT11" s="770"/>
      <c r="GU11" s="770"/>
      <c r="GV11" s="770"/>
      <c r="GW11" s="770"/>
      <c r="GX11" s="770"/>
      <c r="GY11" s="770"/>
      <c r="GZ11" s="770"/>
      <c r="HA11" s="770"/>
      <c r="HB11" s="770"/>
      <c r="HC11" s="770"/>
      <c r="HD11" s="770"/>
      <c r="HE11" s="770"/>
      <c r="HF11" s="770"/>
      <c r="HG11" s="770"/>
      <c r="HH11" s="770"/>
      <c r="HI11" s="770"/>
      <c r="HJ11" s="770"/>
      <c r="HK11" s="770"/>
      <c r="HL11" s="770"/>
      <c r="HM11" s="770"/>
      <c r="HN11" s="770"/>
      <c r="HO11" s="770"/>
      <c r="HP11" s="770"/>
      <c r="HQ11" s="770"/>
      <c r="HR11" s="770"/>
      <c r="HS11" s="770"/>
      <c r="HT11" s="770"/>
      <c r="HU11" s="770"/>
      <c r="HV11" s="770"/>
      <c r="HW11" s="770"/>
      <c r="HX11" s="770"/>
      <c r="HY11" s="770"/>
      <c r="HZ11" s="770"/>
      <c r="IA11" s="770"/>
      <c r="IB11" s="770"/>
      <c r="IC11" s="770"/>
      <c r="ID11" s="770"/>
      <c r="IE11" s="770"/>
      <c r="IF11" s="770"/>
      <c r="IG11" s="770"/>
      <c r="IH11" s="770"/>
      <c r="II11" s="770"/>
      <c r="IJ11" s="770"/>
      <c r="IK11" s="770"/>
      <c r="IL11" s="770"/>
      <c r="IM11" s="770"/>
      <c r="IN11" s="770"/>
      <c r="IO11" s="770"/>
      <c r="IP11" s="770"/>
      <c r="IQ11" s="770"/>
      <c r="IR11" s="770"/>
      <c r="IS11" s="770"/>
      <c r="IT11" s="770"/>
      <c r="IU11" s="770"/>
      <c r="IV11" s="770"/>
      <c r="IW11" s="770"/>
      <c r="IX11" s="770"/>
      <c r="IY11" s="770"/>
      <c r="IZ11" s="770"/>
      <c r="JA11" s="770"/>
      <c r="JB11" s="770"/>
      <c r="JC11" s="770"/>
      <c r="JD11" s="770"/>
      <c r="JE11" s="770"/>
      <c r="JF11" s="770"/>
      <c r="JG11" s="770"/>
      <c r="JH11" s="770"/>
      <c r="JI11" s="770"/>
      <c r="JJ11" s="770"/>
      <c r="JK11" s="770"/>
      <c r="JL11" s="770"/>
      <c r="JM11" s="770"/>
      <c r="JN11" s="770"/>
      <c r="JO11" s="770"/>
      <c r="JP11" s="770"/>
      <c r="JQ11" s="770"/>
      <c r="JR11" s="770"/>
      <c r="JS11" s="770"/>
      <c r="JT11" s="770"/>
      <c r="JU11" s="770"/>
      <c r="JV11" s="770"/>
      <c r="JW11" s="770"/>
      <c r="JX11" s="770"/>
      <c r="JY11" s="770"/>
      <c r="JZ11" s="770"/>
      <c r="KA11" s="770"/>
      <c r="KB11" s="770"/>
      <c r="KC11" s="770"/>
      <c r="KD11" s="770"/>
      <c r="KE11" s="770"/>
      <c r="KF11" s="770"/>
      <c r="KG11" s="770"/>
      <c r="KH11" s="770"/>
      <c r="KI11" s="770"/>
      <c r="KJ11" s="770"/>
      <c r="KK11" s="770"/>
      <c r="KL11" s="770"/>
      <c r="KM11" s="770"/>
      <c r="KN11" s="770"/>
      <c r="KO11" s="770"/>
      <c r="KP11" s="770"/>
      <c r="KQ11" s="770"/>
      <c r="KR11" s="770"/>
      <c r="KS11" s="770"/>
      <c r="KT11" s="770"/>
      <c r="KU11" s="770"/>
      <c r="KV11" s="770"/>
      <c r="KW11" s="770"/>
      <c r="KX11" s="770"/>
      <c r="KY11" s="770"/>
      <c r="KZ11" s="770"/>
      <c r="LA11" s="770"/>
      <c r="LB11" s="770"/>
      <c r="LC11" s="770"/>
      <c r="LD11" s="770"/>
      <c r="LE11" s="770"/>
      <c r="LF11" s="770"/>
      <c r="LG11" s="770"/>
      <c r="LH11" s="770"/>
      <c r="LI11" s="770"/>
      <c r="LJ11" s="770"/>
      <c r="LK11" s="770"/>
      <c r="LL11" s="770"/>
      <c r="LM11" s="770"/>
      <c r="LN11" s="770"/>
      <c r="LO11" s="770"/>
      <c r="LP11" s="770"/>
      <c r="LQ11" s="770"/>
      <c r="LR11" s="770"/>
      <c r="LS11" s="770"/>
      <c r="LT11" s="770"/>
      <c r="LU11" s="770"/>
      <c r="LV11" s="770"/>
      <c r="LW11" s="770"/>
      <c r="LX11" s="770"/>
      <c r="LY11" s="770"/>
      <c r="LZ11" s="770"/>
      <c r="MA11" s="770"/>
      <c r="MB11" s="770"/>
      <c r="MC11" s="770"/>
      <c r="MD11" s="770"/>
      <c r="ME11" s="770"/>
      <c r="MF11" s="770"/>
      <c r="MG11" s="770"/>
      <c r="MH11" s="770"/>
      <c r="MI11" s="770"/>
      <c r="MJ11" s="770"/>
      <c r="MK11" s="770"/>
      <c r="ML11" s="770"/>
      <c r="MM11" s="770"/>
      <c r="MN11" s="770"/>
      <c r="MO11" s="770"/>
      <c r="MP11" s="770"/>
      <c r="MQ11" s="770"/>
      <c r="MR11" s="770"/>
      <c r="MS11" s="770"/>
      <c r="MT11" s="770"/>
      <c r="MU11" s="770"/>
      <c r="MV11" s="770"/>
      <c r="MW11" s="770"/>
      <c r="MX11" s="770"/>
      <c r="MY11" s="770"/>
      <c r="MZ11" s="770"/>
      <c r="NA11" s="770"/>
      <c r="NB11" s="770"/>
      <c r="NC11" s="770"/>
      <c r="ND11" s="770"/>
      <c r="NE11" s="770"/>
      <c r="NF11" s="770"/>
      <c r="NG11" s="770"/>
      <c r="NH11" s="770"/>
      <c r="NI11" s="770"/>
      <c r="NJ11" s="770"/>
      <c r="NK11" s="770"/>
      <c r="NL11" s="770"/>
      <c r="NM11" s="770"/>
      <c r="NN11" s="770"/>
      <c r="NO11" s="770"/>
      <c r="NP11" s="770"/>
      <c r="NQ11" s="770"/>
      <c r="NR11" s="770"/>
      <c r="NS11" s="771"/>
    </row>
    <row r="12" spans="1:613" ht="17.25" customHeight="1" outlineLevel="2" x14ac:dyDescent="0.3">
      <c r="A12" s="588"/>
      <c r="B12" s="560" t="s">
        <v>5082</v>
      </c>
      <c r="C12" s="593">
        <v>70661</v>
      </c>
      <c r="D12" s="560">
        <f>IFERROR(VLOOKUP($C12,EJE!$C$6:$AG$600,12,FALSE),0)</f>
        <v>0</v>
      </c>
      <c r="E12" s="560">
        <f>IFERROR(VLOOKUP($C12,EJE!$C$6:$AG$600,23,FALSE)," ")</f>
        <v>234</v>
      </c>
      <c r="F12" s="560">
        <f>IFERROR(VLOOKUP($C12,EJE!$C$6:$AG$600,11,FALSE)," ")</f>
        <v>10.508215461128783</v>
      </c>
      <c r="G12" s="561">
        <f>IFERROR(VLOOKUP(C12,EJE!$C$6:$AG$600,19,FALSE)," ")</f>
        <v>21.830637235590977</v>
      </c>
      <c r="H12" s="651" t="str">
        <f>IFERROR(VLOOKUP(C12,Claves!A:E,4,FALSE)," ")</f>
        <v>KNASA KOTEX NATURALS ANATOMICA SA 10X10</v>
      </c>
      <c r="I12" s="629">
        <f>_xlfn.IFNA((VLOOKUP($C12,'Programa Plan'!$A:$BB,13,0)),0)</f>
        <v>1100</v>
      </c>
      <c r="J12" s="620">
        <f t="shared" si="10"/>
        <v>1100</v>
      </c>
      <c r="K12" s="628">
        <f>_xlfn.IFNA((VLOOKUP($C12,'Programa Plan'!$A:$BB,16,0)),0)</f>
        <v>2200</v>
      </c>
      <c r="L12" s="620">
        <f t="shared" ref="L12:L75" si="13">+SUM(AW12:BW12)*1000</f>
        <v>0</v>
      </c>
      <c r="M12" s="628">
        <f>_xlfn.IFNA((VLOOKUP($C12,'Programa Plan'!$A:$BB,19,0)),0)</f>
        <v>2000</v>
      </c>
      <c r="N12" s="620">
        <f t="shared" si="11"/>
        <v>0</v>
      </c>
      <c r="O12" s="629"/>
      <c r="P12" s="620">
        <f t="shared" si="12"/>
        <v>0</v>
      </c>
      <c r="Q12" s="562"/>
      <c r="R12" s="753"/>
      <c r="S12" s="767"/>
      <c r="T12" s="768"/>
      <c r="U12" s="768"/>
      <c r="V12" s="768"/>
      <c r="W12" s="768"/>
      <c r="X12" s="768"/>
      <c r="Y12" s="768"/>
      <c r="Z12" s="768"/>
      <c r="AA12" s="768"/>
      <c r="AB12" s="768"/>
      <c r="AC12" s="768"/>
      <c r="AD12" s="768"/>
      <c r="AE12" s="768"/>
      <c r="AF12" s="768"/>
      <c r="AG12" s="768"/>
      <c r="AH12" s="768"/>
      <c r="AI12" s="768"/>
      <c r="AJ12" s="768"/>
      <c r="AK12" s="768"/>
      <c r="AL12" s="768"/>
      <c r="AM12" s="768"/>
      <c r="AN12" s="768"/>
      <c r="AO12" s="768"/>
      <c r="AP12" s="768">
        <v>1.1000000000000001</v>
      </c>
      <c r="AQ12" s="768"/>
      <c r="AR12" s="768"/>
      <c r="AS12" s="768"/>
      <c r="AT12" s="768"/>
      <c r="AU12" s="768"/>
      <c r="AV12" s="807"/>
      <c r="AW12" s="816"/>
      <c r="AX12" s="769"/>
      <c r="AY12" s="769"/>
      <c r="AZ12" s="769"/>
      <c r="BA12" s="769"/>
      <c r="BB12" s="769"/>
      <c r="BC12" s="769"/>
      <c r="BD12" s="769"/>
      <c r="BE12" s="769"/>
      <c r="BF12" s="769"/>
      <c r="BG12" s="769"/>
      <c r="BH12" s="769"/>
      <c r="BI12" s="769"/>
      <c r="BJ12" s="769"/>
      <c r="BK12" s="769"/>
      <c r="BL12" s="769"/>
      <c r="BM12" s="769"/>
      <c r="BN12" s="769"/>
      <c r="BO12" s="769"/>
      <c r="BP12" s="769"/>
      <c r="BQ12" s="769"/>
      <c r="BR12" s="769"/>
      <c r="BS12" s="769"/>
      <c r="BT12" s="769"/>
      <c r="BU12" s="769"/>
      <c r="BV12" s="769"/>
      <c r="BW12" s="973"/>
      <c r="BX12" s="982"/>
      <c r="BY12" s="979"/>
      <c r="BZ12" s="770"/>
      <c r="CA12" s="770"/>
      <c r="CB12" s="770"/>
      <c r="CC12" s="770"/>
      <c r="CD12" s="770"/>
      <c r="CE12" s="770"/>
      <c r="CF12" s="770"/>
      <c r="CG12" s="770"/>
      <c r="CH12" s="770"/>
      <c r="CI12" s="770"/>
      <c r="CJ12" s="770"/>
      <c r="CK12" s="770"/>
      <c r="CL12" s="770"/>
      <c r="CM12" s="770"/>
      <c r="CN12" s="770"/>
      <c r="CO12" s="770"/>
      <c r="CP12" s="770"/>
      <c r="CQ12" s="770"/>
      <c r="CR12" s="770"/>
      <c r="CS12" s="770"/>
      <c r="CT12" s="770"/>
      <c r="CU12" s="770"/>
      <c r="CV12" s="770"/>
      <c r="CW12" s="770"/>
      <c r="CX12" s="770"/>
      <c r="CY12" s="770"/>
      <c r="CZ12" s="770"/>
      <c r="DA12" s="770"/>
      <c r="DB12" s="770"/>
      <c r="DC12" s="770"/>
      <c r="DD12" s="770"/>
      <c r="DE12" s="770"/>
      <c r="DF12" s="770"/>
      <c r="DG12" s="770"/>
      <c r="DH12" s="770"/>
      <c r="DI12" s="770"/>
      <c r="DJ12" s="770"/>
      <c r="DK12" s="770"/>
      <c r="DL12" s="770"/>
      <c r="DM12" s="770"/>
      <c r="DN12" s="770"/>
      <c r="DO12" s="770"/>
      <c r="DP12" s="770"/>
      <c r="DQ12" s="770"/>
      <c r="DR12" s="770"/>
      <c r="DS12" s="770"/>
      <c r="DT12" s="770"/>
      <c r="DU12" s="770"/>
      <c r="DV12" s="770"/>
      <c r="DW12" s="770"/>
      <c r="DX12" s="770"/>
      <c r="DY12" s="770"/>
      <c r="DZ12" s="770"/>
      <c r="EA12" s="770"/>
      <c r="EB12" s="770"/>
      <c r="EC12" s="770"/>
      <c r="ED12" s="770"/>
      <c r="EE12" s="770"/>
      <c r="EF12" s="770"/>
      <c r="EG12" s="770"/>
      <c r="EH12" s="770"/>
      <c r="EI12" s="770"/>
      <c r="EJ12" s="770"/>
      <c r="EK12" s="770"/>
      <c r="EL12" s="770"/>
      <c r="EM12" s="770"/>
      <c r="EN12" s="770"/>
      <c r="EO12" s="770"/>
      <c r="EP12" s="770"/>
      <c r="EQ12" s="770"/>
      <c r="ER12" s="770"/>
      <c r="ES12" s="770"/>
      <c r="ET12" s="770"/>
      <c r="EU12" s="770"/>
      <c r="EV12" s="770"/>
      <c r="EW12" s="770"/>
      <c r="EX12" s="770"/>
      <c r="EY12" s="770"/>
      <c r="EZ12" s="770"/>
      <c r="FA12" s="770"/>
      <c r="FB12" s="770"/>
      <c r="FC12" s="770"/>
      <c r="FD12" s="770"/>
      <c r="FE12" s="770"/>
      <c r="FF12" s="770"/>
      <c r="FG12" s="770"/>
      <c r="FH12" s="770"/>
      <c r="FI12" s="770"/>
      <c r="FJ12" s="770"/>
      <c r="FK12" s="770"/>
      <c r="FL12" s="770"/>
      <c r="FM12" s="770"/>
      <c r="FN12" s="770"/>
      <c r="FO12" s="770"/>
      <c r="FP12" s="770"/>
      <c r="FQ12" s="770"/>
      <c r="FR12" s="770"/>
      <c r="FS12" s="770"/>
      <c r="FT12" s="770"/>
      <c r="FU12" s="770"/>
      <c r="FV12" s="770"/>
      <c r="FW12" s="770"/>
      <c r="FX12" s="770"/>
      <c r="FY12" s="770"/>
      <c r="FZ12" s="770"/>
      <c r="GA12" s="770"/>
      <c r="GB12" s="770"/>
      <c r="GC12" s="770"/>
      <c r="GD12" s="770"/>
      <c r="GE12" s="770"/>
      <c r="GF12" s="770"/>
      <c r="GG12" s="770"/>
      <c r="GH12" s="770"/>
      <c r="GI12" s="770"/>
      <c r="GJ12" s="770"/>
      <c r="GK12" s="770"/>
      <c r="GL12" s="770"/>
      <c r="GM12" s="770"/>
      <c r="GN12" s="770"/>
      <c r="GO12" s="770"/>
      <c r="GP12" s="770"/>
      <c r="GQ12" s="770"/>
      <c r="GR12" s="770"/>
      <c r="GS12" s="770"/>
      <c r="GT12" s="770"/>
      <c r="GU12" s="770"/>
      <c r="GV12" s="770"/>
      <c r="GW12" s="770"/>
      <c r="GX12" s="770"/>
      <c r="GY12" s="770"/>
      <c r="GZ12" s="770"/>
      <c r="HA12" s="770"/>
      <c r="HB12" s="770"/>
      <c r="HC12" s="770"/>
      <c r="HD12" s="770"/>
      <c r="HE12" s="770"/>
      <c r="HF12" s="770"/>
      <c r="HG12" s="770"/>
      <c r="HH12" s="770"/>
      <c r="HI12" s="770"/>
      <c r="HJ12" s="770"/>
      <c r="HK12" s="770"/>
      <c r="HL12" s="770"/>
      <c r="HM12" s="770"/>
      <c r="HN12" s="770"/>
      <c r="HO12" s="770"/>
      <c r="HP12" s="770"/>
      <c r="HQ12" s="770"/>
      <c r="HR12" s="770"/>
      <c r="HS12" s="770"/>
      <c r="HT12" s="770"/>
      <c r="HU12" s="770"/>
      <c r="HV12" s="770"/>
      <c r="HW12" s="770"/>
      <c r="HX12" s="770"/>
      <c r="HY12" s="770"/>
      <c r="HZ12" s="770"/>
      <c r="IA12" s="770"/>
      <c r="IB12" s="770"/>
      <c r="IC12" s="770"/>
      <c r="ID12" s="770"/>
      <c r="IE12" s="770"/>
      <c r="IF12" s="770"/>
      <c r="IG12" s="770"/>
      <c r="IH12" s="770"/>
      <c r="II12" s="770"/>
      <c r="IJ12" s="770"/>
      <c r="IK12" s="770"/>
      <c r="IL12" s="770"/>
      <c r="IM12" s="770"/>
      <c r="IN12" s="770"/>
      <c r="IO12" s="770"/>
      <c r="IP12" s="770"/>
      <c r="IQ12" s="770"/>
      <c r="IR12" s="770"/>
      <c r="IS12" s="770"/>
      <c r="IT12" s="770"/>
      <c r="IU12" s="770"/>
      <c r="IV12" s="770"/>
      <c r="IW12" s="770"/>
      <c r="IX12" s="770"/>
      <c r="IY12" s="770"/>
      <c r="IZ12" s="770"/>
      <c r="JA12" s="770"/>
      <c r="JB12" s="770"/>
      <c r="JC12" s="770"/>
      <c r="JD12" s="770"/>
      <c r="JE12" s="770"/>
      <c r="JF12" s="770"/>
      <c r="JG12" s="770"/>
      <c r="JH12" s="770"/>
      <c r="JI12" s="770"/>
      <c r="JJ12" s="770"/>
      <c r="JK12" s="770"/>
      <c r="JL12" s="770"/>
      <c r="JM12" s="770"/>
      <c r="JN12" s="770"/>
      <c r="JO12" s="770"/>
      <c r="JP12" s="770"/>
      <c r="JQ12" s="770"/>
      <c r="JR12" s="770"/>
      <c r="JS12" s="770"/>
      <c r="JT12" s="770"/>
      <c r="JU12" s="770"/>
      <c r="JV12" s="770"/>
      <c r="JW12" s="770"/>
      <c r="JX12" s="770"/>
      <c r="JY12" s="770"/>
      <c r="JZ12" s="770"/>
      <c r="KA12" s="770"/>
      <c r="KB12" s="770"/>
      <c r="KC12" s="770"/>
      <c r="KD12" s="770"/>
      <c r="KE12" s="770"/>
      <c r="KF12" s="770"/>
      <c r="KG12" s="770"/>
      <c r="KH12" s="770"/>
      <c r="KI12" s="770"/>
      <c r="KJ12" s="770"/>
      <c r="KK12" s="770"/>
      <c r="KL12" s="770"/>
      <c r="KM12" s="770"/>
      <c r="KN12" s="770"/>
      <c r="KO12" s="770"/>
      <c r="KP12" s="770"/>
      <c r="KQ12" s="770"/>
      <c r="KR12" s="770"/>
      <c r="KS12" s="770"/>
      <c r="KT12" s="770"/>
      <c r="KU12" s="770"/>
      <c r="KV12" s="770"/>
      <c r="KW12" s="770"/>
      <c r="KX12" s="770"/>
      <c r="KY12" s="770"/>
      <c r="KZ12" s="770"/>
      <c r="LA12" s="770"/>
      <c r="LB12" s="770"/>
      <c r="LC12" s="770"/>
      <c r="LD12" s="770"/>
      <c r="LE12" s="770"/>
      <c r="LF12" s="770"/>
      <c r="LG12" s="770"/>
      <c r="LH12" s="770"/>
      <c r="LI12" s="770"/>
      <c r="LJ12" s="770"/>
      <c r="LK12" s="770"/>
      <c r="LL12" s="770"/>
      <c r="LM12" s="770"/>
      <c r="LN12" s="770"/>
      <c r="LO12" s="770"/>
      <c r="LP12" s="770"/>
      <c r="LQ12" s="770"/>
      <c r="LR12" s="770"/>
      <c r="LS12" s="770"/>
      <c r="LT12" s="770"/>
      <c r="LU12" s="770"/>
      <c r="LV12" s="770"/>
      <c r="LW12" s="770"/>
      <c r="LX12" s="770"/>
      <c r="LY12" s="770"/>
      <c r="LZ12" s="770"/>
      <c r="MA12" s="770"/>
      <c r="MB12" s="770"/>
      <c r="MC12" s="770"/>
      <c r="MD12" s="770"/>
      <c r="ME12" s="770"/>
      <c r="MF12" s="770"/>
      <c r="MG12" s="770"/>
      <c r="MH12" s="770"/>
      <c r="MI12" s="770"/>
      <c r="MJ12" s="770"/>
      <c r="MK12" s="770"/>
      <c r="ML12" s="770"/>
      <c r="MM12" s="770"/>
      <c r="MN12" s="770"/>
      <c r="MO12" s="770"/>
      <c r="MP12" s="770"/>
      <c r="MQ12" s="770"/>
      <c r="MR12" s="770"/>
      <c r="MS12" s="770"/>
      <c r="MT12" s="770"/>
      <c r="MU12" s="770"/>
      <c r="MV12" s="770"/>
      <c r="MW12" s="770"/>
      <c r="MX12" s="770"/>
      <c r="MY12" s="770"/>
      <c r="MZ12" s="770"/>
      <c r="NA12" s="770"/>
      <c r="NB12" s="770"/>
      <c r="NC12" s="770"/>
      <c r="ND12" s="770"/>
      <c r="NE12" s="770"/>
      <c r="NF12" s="770"/>
      <c r="NG12" s="770"/>
      <c r="NH12" s="770"/>
      <c r="NI12" s="770"/>
      <c r="NJ12" s="770"/>
      <c r="NK12" s="770"/>
      <c r="NL12" s="770"/>
      <c r="NM12" s="770"/>
      <c r="NN12" s="770"/>
      <c r="NO12" s="770"/>
      <c r="NP12" s="770"/>
      <c r="NQ12" s="770"/>
      <c r="NR12" s="770"/>
      <c r="NS12" s="771"/>
    </row>
    <row r="13" spans="1:613" ht="17.25" customHeight="1" outlineLevel="2" x14ac:dyDescent="0.3">
      <c r="A13" s="588"/>
      <c r="B13" s="560" t="s">
        <v>5082</v>
      </c>
      <c r="C13" s="593">
        <v>70663</v>
      </c>
      <c r="D13" s="560">
        <f>IFERROR(VLOOKUP($C13,EJE!$C$6:$AG$600,12,FALSE),0)</f>
        <v>0</v>
      </c>
      <c r="E13" s="560">
        <f>IFERROR(VLOOKUP($C13,EJE!$C$6:$AG$600,23,FALSE)," ")</f>
        <v>0</v>
      </c>
      <c r="F13" s="560">
        <f>IFERROR(VLOOKUP($C13,EJE!$C$6:$AG$600,11,FALSE)," ")</f>
        <v>0</v>
      </c>
      <c r="G13" s="561">
        <f>IFERROR(VLOOKUP(C13,EJE!$C$6:$AG$600,19,FALSE)," ")</f>
        <v>122.98152693450459</v>
      </c>
      <c r="H13" s="651" t="str">
        <f>IFERROR(VLOOKUP(C13,Claves!A:E,4,FALSE)," ")</f>
        <v>KNASA KOTEX NATURALS ANATOMICA SA 16X24</v>
      </c>
      <c r="I13" s="629">
        <f>_xlfn.IFNA((VLOOKUP($C13,'Programa Plan'!$A:$BB,13,0)),0)</f>
        <v>0</v>
      </c>
      <c r="J13" s="620">
        <f t="shared" si="10"/>
        <v>0</v>
      </c>
      <c r="K13" s="628">
        <f>_xlfn.IFNA((VLOOKUP($C13,'Programa Plan'!$A:$BB,16,0)),0)</f>
        <v>0</v>
      </c>
      <c r="L13" s="620">
        <f t="shared" si="13"/>
        <v>0</v>
      </c>
      <c r="M13" s="628">
        <f>_xlfn.IFNA((VLOOKUP($C13,'Programa Plan'!$A:$BB,19,0)),0)</f>
        <v>1000</v>
      </c>
      <c r="N13" s="620">
        <f>+SUM(BY11:DC11)*1000</f>
        <v>0</v>
      </c>
      <c r="O13" s="629"/>
      <c r="P13" s="620">
        <f t="shared" si="12"/>
        <v>0</v>
      </c>
      <c r="Q13" s="562"/>
      <c r="R13" s="753"/>
      <c r="S13" s="767"/>
      <c r="T13" s="768"/>
      <c r="U13" s="768"/>
      <c r="V13" s="768"/>
      <c r="W13" s="768"/>
      <c r="X13" s="768"/>
      <c r="Y13" s="768"/>
      <c r="Z13" s="768"/>
      <c r="AA13" s="768"/>
      <c r="AB13" s="768"/>
      <c r="AC13" s="768"/>
      <c r="AD13" s="768"/>
      <c r="AE13" s="768"/>
      <c r="AF13" s="768"/>
      <c r="AG13" s="768"/>
      <c r="AH13" s="768"/>
      <c r="AI13" s="768"/>
      <c r="AJ13" s="768"/>
      <c r="AK13" s="768"/>
      <c r="AL13" s="768"/>
      <c r="AM13" s="768"/>
      <c r="AN13" s="768"/>
      <c r="AO13" s="768"/>
      <c r="AP13" s="768"/>
      <c r="AQ13" s="768"/>
      <c r="AR13" s="768"/>
      <c r="AS13" s="768"/>
      <c r="AT13" s="768"/>
      <c r="AU13" s="768"/>
      <c r="AV13" s="807"/>
      <c r="AW13" s="816"/>
      <c r="AX13" s="769"/>
      <c r="AY13" s="769"/>
      <c r="AZ13" s="769"/>
      <c r="BA13" s="769"/>
      <c r="BB13" s="769"/>
      <c r="BC13" s="769"/>
      <c r="BD13" s="769"/>
      <c r="BE13" s="769"/>
      <c r="BF13" s="769"/>
      <c r="BG13" s="769"/>
      <c r="BH13" s="769"/>
      <c r="BI13" s="769"/>
      <c r="BJ13" s="769"/>
      <c r="BK13" s="769"/>
      <c r="BL13" s="769"/>
      <c r="BM13" s="769"/>
      <c r="BN13" s="769"/>
      <c r="BO13" s="769"/>
      <c r="BP13" s="769"/>
      <c r="BQ13" s="769"/>
      <c r="BR13" s="769"/>
      <c r="BS13" s="769"/>
      <c r="BT13" s="769"/>
      <c r="BU13" s="769"/>
      <c r="BV13" s="769"/>
      <c r="BW13" s="973"/>
      <c r="BX13" s="982"/>
      <c r="BY13" s="979"/>
      <c r="BZ13" s="770"/>
      <c r="CA13" s="770"/>
      <c r="CB13" s="770"/>
      <c r="CC13" s="770"/>
      <c r="CD13" s="770"/>
      <c r="CE13" s="770"/>
      <c r="CF13" s="770"/>
      <c r="CG13" s="770"/>
      <c r="CH13" s="770"/>
      <c r="CI13" s="770"/>
      <c r="CJ13" s="770"/>
      <c r="CK13" s="770"/>
      <c r="CL13" s="770"/>
      <c r="CM13" s="770"/>
      <c r="CN13" s="770"/>
      <c r="CO13" s="770"/>
      <c r="CP13" s="770"/>
      <c r="CQ13" s="770"/>
      <c r="CR13" s="770"/>
      <c r="CS13" s="770"/>
      <c r="CT13" s="770"/>
      <c r="CU13" s="770"/>
      <c r="CV13" s="770"/>
      <c r="CW13" s="770"/>
      <c r="CX13" s="770"/>
      <c r="CY13" s="770"/>
      <c r="CZ13" s="770"/>
      <c r="DA13" s="770"/>
      <c r="DB13" s="770"/>
      <c r="DC13" s="770"/>
      <c r="DD13" s="770"/>
      <c r="DE13" s="770"/>
      <c r="DF13" s="770"/>
      <c r="DG13" s="770"/>
      <c r="DH13" s="770"/>
      <c r="DI13" s="770"/>
      <c r="DJ13" s="770"/>
      <c r="DK13" s="770"/>
      <c r="DL13" s="770"/>
      <c r="DM13" s="770"/>
      <c r="DN13" s="770"/>
      <c r="DO13" s="770"/>
      <c r="DP13" s="770"/>
      <c r="DQ13" s="770"/>
      <c r="DR13" s="770"/>
      <c r="DS13" s="770"/>
      <c r="DT13" s="770"/>
      <c r="DU13" s="770"/>
      <c r="DV13" s="770"/>
      <c r="DW13" s="770"/>
      <c r="DX13" s="770"/>
      <c r="DY13" s="770"/>
      <c r="DZ13" s="770"/>
      <c r="EA13" s="770"/>
      <c r="EB13" s="770"/>
      <c r="EC13" s="770"/>
      <c r="ED13" s="770"/>
      <c r="EE13" s="770"/>
      <c r="EF13" s="770"/>
      <c r="EG13" s="770"/>
      <c r="EH13" s="770"/>
      <c r="EI13" s="770"/>
      <c r="EJ13" s="770"/>
      <c r="EK13" s="770"/>
      <c r="EL13" s="770"/>
      <c r="EM13" s="770"/>
      <c r="EN13" s="770"/>
      <c r="EO13" s="770"/>
      <c r="EP13" s="770"/>
      <c r="EQ13" s="770"/>
      <c r="ER13" s="770"/>
      <c r="ES13" s="770"/>
      <c r="ET13" s="770"/>
      <c r="EU13" s="770"/>
      <c r="EV13" s="770"/>
      <c r="EW13" s="770"/>
      <c r="EX13" s="770"/>
      <c r="EY13" s="770"/>
      <c r="EZ13" s="770"/>
      <c r="FA13" s="770"/>
      <c r="FB13" s="770"/>
      <c r="FC13" s="770"/>
      <c r="FD13" s="770"/>
      <c r="FE13" s="770"/>
      <c r="FF13" s="770"/>
      <c r="FG13" s="770"/>
      <c r="FH13" s="770"/>
      <c r="FI13" s="770"/>
      <c r="FJ13" s="770"/>
      <c r="FK13" s="770"/>
      <c r="FL13" s="770"/>
      <c r="FM13" s="770"/>
      <c r="FN13" s="770"/>
      <c r="FO13" s="770"/>
      <c r="FP13" s="770"/>
      <c r="FQ13" s="770"/>
      <c r="FR13" s="770"/>
      <c r="FS13" s="770"/>
      <c r="FT13" s="770"/>
      <c r="FU13" s="770"/>
      <c r="FV13" s="770"/>
      <c r="FW13" s="770"/>
      <c r="FX13" s="770"/>
      <c r="FY13" s="770"/>
      <c r="FZ13" s="770"/>
      <c r="GA13" s="770"/>
      <c r="GB13" s="770"/>
      <c r="GC13" s="770"/>
      <c r="GD13" s="770"/>
      <c r="GE13" s="770"/>
      <c r="GF13" s="770"/>
      <c r="GG13" s="770"/>
      <c r="GH13" s="770"/>
      <c r="GI13" s="770"/>
      <c r="GJ13" s="770"/>
      <c r="GK13" s="770"/>
      <c r="GL13" s="770"/>
      <c r="GM13" s="770"/>
      <c r="GN13" s="770"/>
      <c r="GO13" s="770"/>
      <c r="GP13" s="770"/>
      <c r="GQ13" s="770"/>
      <c r="GR13" s="770"/>
      <c r="GS13" s="770"/>
      <c r="GT13" s="770"/>
      <c r="GU13" s="770"/>
      <c r="GV13" s="770"/>
      <c r="GW13" s="770"/>
      <c r="GX13" s="770"/>
      <c r="GY13" s="770"/>
      <c r="GZ13" s="770"/>
      <c r="HA13" s="770"/>
      <c r="HB13" s="770"/>
      <c r="HC13" s="770"/>
      <c r="HD13" s="770"/>
      <c r="HE13" s="770"/>
      <c r="HF13" s="770"/>
      <c r="HG13" s="770"/>
      <c r="HH13" s="770"/>
      <c r="HI13" s="770"/>
      <c r="HJ13" s="770"/>
      <c r="HK13" s="770"/>
      <c r="HL13" s="770"/>
      <c r="HM13" s="770"/>
      <c r="HN13" s="770"/>
      <c r="HO13" s="770"/>
      <c r="HP13" s="770"/>
      <c r="HQ13" s="770"/>
      <c r="HR13" s="770"/>
      <c r="HS13" s="770"/>
      <c r="HT13" s="770"/>
      <c r="HU13" s="770"/>
      <c r="HV13" s="770"/>
      <c r="HW13" s="770"/>
      <c r="HX13" s="770"/>
      <c r="HY13" s="770"/>
      <c r="HZ13" s="770"/>
      <c r="IA13" s="770"/>
      <c r="IB13" s="770"/>
      <c r="IC13" s="770"/>
      <c r="ID13" s="770"/>
      <c r="IE13" s="770"/>
      <c r="IF13" s="770"/>
      <c r="IG13" s="770"/>
      <c r="IH13" s="770"/>
      <c r="II13" s="770"/>
      <c r="IJ13" s="770"/>
      <c r="IK13" s="770"/>
      <c r="IL13" s="770"/>
      <c r="IM13" s="770"/>
      <c r="IN13" s="770"/>
      <c r="IO13" s="770"/>
      <c r="IP13" s="770"/>
      <c r="IQ13" s="770"/>
      <c r="IR13" s="770"/>
      <c r="IS13" s="770"/>
      <c r="IT13" s="770"/>
      <c r="IU13" s="770"/>
      <c r="IV13" s="770"/>
      <c r="IW13" s="770"/>
      <c r="IX13" s="770"/>
      <c r="IY13" s="770"/>
      <c r="IZ13" s="770"/>
      <c r="JA13" s="770"/>
      <c r="JB13" s="770"/>
      <c r="JC13" s="770"/>
      <c r="JD13" s="770"/>
      <c r="JE13" s="770"/>
      <c r="JF13" s="770"/>
      <c r="JG13" s="770"/>
      <c r="JH13" s="770"/>
      <c r="JI13" s="770"/>
      <c r="JJ13" s="770"/>
      <c r="JK13" s="770"/>
      <c r="JL13" s="770"/>
      <c r="JM13" s="770"/>
      <c r="JN13" s="770"/>
      <c r="JO13" s="770"/>
      <c r="JP13" s="770"/>
      <c r="JQ13" s="770"/>
      <c r="JR13" s="770"/>
      <c r="JS13" s="770"/>
      <c r="JT13" s="770"/>
      <c r="JU13" s="770"/>
      <c r="JV13" s="770"/>
      <c r="JW13" s="770"/>
      <c r="JX13" s="770"/>
      <c r="JY13" s="770"/>
      <c r="JZ13" s="770"/>
      <c r="KA13" s="770"/>
      <c r="KB13" s="770"/>
      <c r="KC13" s="770"/>
      <c r="KD13" s="770"/>
      <c r="KE13" s="770"/>
      <c r="KF13" s="770"/>
      <c r="KG13" s="770"/>
      <c r="KH13" s="770"/>
      <c r="KI13" s="770"/>
      <c r="KJ13" s="770"/>
      <c r="KK13" s="770"/>
      <c r="KL13" s="770"/>
      <c r="KM13" s="770"/>
      <c r="KN13" s="770"/>
      <c r="KO13" s="770"/>
      <c r="KP13" s="770"/>
      <c r="KQ13" s="770"/>
      <c r="KR13" s="770"/>
      <c r="KS13" s="770"/>
      <c r="KT13" s="770"/>
      <c r="KU13" s="770"/>
      <c r="KV13" s="770"/>
      <c r="KW13" s="770"/>
      <c r="KX13" s="770"/>
      <c r="KY13" s="770"/>
      <c r="KZ13" s="770"/>
      <c r="LA13" s="770"/>
      <c r="LB13" s="770"/>
      <c r="LC13" s="770"/>
      <c r="LD13" s="770"/>
      <c r="LE13" s="770"/>
      <c r="LF13" s="770"/>
      <c r="LG13" s="770"/>
      <c r="LH13" s="770"/>
      <c r="LI13" s="770"/>
      <c r="LJ13" s="770"/>
      <c r="LK13" s="770"/>
      <c r="LL13" s="770"/>
      <c r="LM13" s="770"/>
      <c r="LN13" s="770"/>
      <c r="LO13" s="770"/>
      <c r="LP13" s="770"/>
      <c r="LQ13" s="770"/>
      <c r="LR13" s="770"/>
      <c r="LS13" s="770"/>
      <c r="LT13" s="770"/>
      <c r="LU13" s="770"/>
      <c r="LV13" s="770"/>
      <c r="LW13" s="770"/>
      <c r="LX13" s="770"/>
      <c r="LY13" s="770"/>
      <c r="LZ13" s="770"/>
      <c r="MA13" s="770"/>
      <c r="MB13" s="770"/>
      <c r="MC13" s="770"/>
      <c r="MD13" s="770"/>
      <c r="ME13" s="770"/>
      <c r="MF13" s="770"/>
      <c r="MG13" s="770"/>
      <c r="MH13" s="770"/>
      <c r="MI13" s="770"/>
      <c r="MJ13" s="770"/>
      <c r="MK13" s="770"/>
      <c r="ML13" s="770"/>
      <c r="MM13" s="770"/>
      <c r="MN13" s="770"/>
      <c r="MO13" s="770"/>
      <c r="MP13" s="770"/>
      <c r="MQ13" s="770"/>
      <c r="MR13" s="770"/>
      <c r="MS13" s="770"/>
      <c r="MT13" s="770"/>
      <c r="MU13" s="770"/>
      <c r="MV13" s="770"/>
      <c r="MW13" s="770"/>
      <c r="MX13" s="770"/>
      <c r="MY13" s="770"/>
      <c r="MZ13" s="770"/>
      <c r="NA13" s="770"/>
      <c r="NB13" s="770"/>
      <c r="NC13" s="770"/>
      <c r="ND13" s="770"/>
      <c r="NE13" s="770"/>
      <c r="NF13" s="770"/>
      <c r="NG13" s="770"/>
      <c r="NH13" s="770"/>
      <c r="NI13" s="770"/>
      <c r="NJ13" s="770"/>
      <c r="NK13" s="770"/>
      <c r="NL13" s="770"/>
      <c r="NM13" s="770"/>
      <c r="NN13" s="770"/>
      <c r="NO13" s="770"/>
      <c r="NP13" s="770"/>
      <c r="NQ13" s="770"/>
      <c r="NR13" s="770"/>
      <c r="NS13" s="771"/>
    </row>
    <row r="14" spans="1:613" ht="16.5" customHeight="1" outlineLevel="1" x14ac:dyDescent="0.3">
      <c r="A14" s="585" t="s">
        <v>5074</v>
      </c>
      <c r="B14" s="560" t="s">
        <v>5082</v>
      </c>
      <c r="C14" s="593">
        <v>70657</v>
      </c>
      <c r="D14" s="560">
        <f>IFERROR(VLOOKUP($C14,EJE!$C$6:$AG$600,12,FALSE),0)</f>
        <v>0</v>
      </c>
      <c r="E14" s="560">
        <f>IFERROR(VLOOKUP($C14,EJE!$C$6:$AG$600,23,FALSE)," ")</f>
        <v>0</v>
      </c>
      <c r="F14" s="560">
        <f>IFERROR(VLOOKUP($C14,EJE!$C$6:$AG$600,11,FALSE)," ")</f>
        <v>22.162914125506596</v>
      </c>
      <c r="G14" s="561">
        <f>IFERROR(VLOOKUP(C14,EJE!$C$6:$AG$600,19,FALSE)," ")</f>
        <v>17.973751858691855</v>
      </c>
      <c r="H14" s="651" t="str">
        <f>IFERROR(VLOOKUP(C14,Claves!A:E,4,FALSE)," ")</f>
        <v>KNASA KOTEX NATURALS ANATOMICA SA 40X8</v>
      </c>
      <c r="I14" s="629">
        <f>_xlfn.IFNA((VLOOKUP($C14,'Programa Plan'!$A:$BB,13,0)),0)</f>
        <v>1100</v>
      </c>
      <c r="J14" s="620">
        <f t="shared" si="10"/>
        <v>900</v>
      </c>
      <c r="K14" s="628">
        <f>_xlfn.IFNA((VLOOKUP($C14,'Programa Plan'!$A:$BB,16,0)),0)</f>
        <v>1700</v>
      </c>
      <c r="L14" s="620">
        <f t="shared" si="13"/>
        <v>0</v>
      </c>
      <c r="M14" s="628">
        <f>_xlfn.IFNA((VLOOKUP($C14,'Programa Plan'!$A:$BB,19,0)),0)</f>
        <v>1600</v>
      </c>
      <c r="N14" s="620">
        <f>+SUM(BY12:DC12)*1000</f>
        <v>0</v>
      </c>
      <c r="O14" s="629"/>
      <c r="P14" s="620">
        <f t="shared" si="12"/>
        <v>0</v>
      </c>
      <c r="Q14" s="562"/>
      <c r="R14" s="753"/>
      <c r="S14" s="767"/>
      <c r="T14" s="768"/>
      <c r="U14" s="768"/>
      <c r="V14" s="768"/>
      <c r="W14" s="768"/>
      <c r="X14" s="768"/>
      <c r="Y14" s="768">
        <v>0.9</v>
      </c>
      <c r="Z14" s="768"/>
      <c r="AA14" s="768"/>
      <c r="AB14" s="768"/>
      <c r="AC14" s="768"/>
      <c r="AD14" s="768"/>
      <c r="AE14" s="768"/>
      <c r="AF14" s="768"/>
      <c r="AG14" s="768"/>
      <c r="AH14" s="768"/>
      <c r="AI14" s="768"/>
      <c r="AJ14" s="768"/>
      <c r="AK14" s="768"/>
      <c r="AL14" s="768"/>
      <c r="AM14" s="768"/>
      <c r="AN14" s="768"/>
      <c r="AO14" s="768"/>
      <c r="AP14" s="768"/>
      <c r="AQ14" s="768"/>
      <c r="AR14" s="768"/>
      <c r="AS14" s="768"/>
      <c r="AT14" s="768"/>
      <c r="AU14" s="768"/>
      <c r="AV14" s="807"/>
      <c r="AW14" s="816"/>
      <c r="AX14" s="769"/>
      <c r="AY14" s="769"/>
      <c r="AZ14" s="769"/>
      <c r="BA14" s="769"/>
      <c r="BB14" s="769"/>
      <c r="BC14" s="769"/>
      <c r="BD14" s="769"/>
      <c r="BE14" s="769"/>
      <c r="BF14" s="769"/>
      <c r="BG14" s="769"/>
      <c r="BH14" s="769"/>
      <c r="BI14" s="769"/>
      <c r="BJ14" s="769"/>
      <c r="BK14" s="769"/>
      <c r="BL14" s="769"/>
      <c r="BM14" s="769"/>
      <c r="BN14" s="769"/>
      <c r="BO14" s="769"/>
      <c r="BP14" s="769"/>
      <c r="BQ14" s="769"/>
      <c r="BR14" s="769"/>
      <c r="BS14" s="769"/>
      <c r="BT14" s="769"/>
      <c r="BU14" s="769"/>
      <c r="BV14" s="769"/>
      <c r="BW14" s="973"/>
      <c r="BX14" s="982"/>
      <c r="BY14" s="979"/>
      <c r="BZ14" s="770"/>
      <c r="CA14" s="770"/>
      <c r="CB14" s="770"/>
      <c r="CC14" s="770"/>
      <c r="CD14" s="770"/>
      <c r="CE14" s="770"/>
      <c r="CF14" s="770"/>
      <c r="CG14" s="770"/>
      <c r="CH14" s="770"/>
      <c r="CI14" s="770"/>
      <c r="CJ14" s="770"/>
      <c r="CK14" s="770"/>
      <c r="CL14" s="770"/>
      <c r="CM14" s="770"/>
      <c r="CN14" s="770"/>
      <c r="CO14" s="770"/>
      <c r="CP14" s="770"/>
      <c r="CQ14" s="770"/>
      <c r="CR14" s="770"/>
      <c r="CS14" s="770"/>
      <c r="CT14" s="770"/>
      <c r="CU14" s="770"/>
      <c r="CV14" s="770"/>
      <c r="CW14" s="770"/>
      <c r="CX14" s="770"/>
      <c r="CY14" s="770"/>
      <c r="CZ14" s="770"/>
      <c r="DA14" s="770"/>
      <c r="DB14" s="770"/>
      <c r="DC14" s="770"/>
      <c r="DD14" s="770"/>
      <c r="DE14" s="770"/>
      <c r="DF14" s="770"/>
      <c r="DG14" s="770"/>
      <c r="DH14" s="770"/>
      <c r="DI14" s="770"/>
      <c r="DJ14" s="770"/>
      <c r="DK14" s="770"/>
      <c r="DL14" s="770"/>
      <c r="DM14" s="770"/>
      <c r="DN14" s="770"/>
      <c r="DO14" s="770"/>
      <c r="DP14" s="770"/>
      <c r="DQ14" s="770"/>
      <c r="DR14" s="770"/>
      <c r="DS14" s="770"/>
      <c r="DT14" s="770"/>
      <c r="DU14" s="770"/>
      <c r="DV14" s="770"/>
      <c r="DW14" s="770"/>
      <c r="DX14" s="770"/>
      <c r="DY14" s="770"/>
      <c r="DZ14" s="770"/>
      <c r="EA14" s="770"/>
      <c r="EB14" s="770"/>
      <c r="EC14" s="770"/>
      <c r="ED14" s="770"/>
      <c r="EE14" s="770"/>
      <c r="EF14" s="770"/>
      <c r="EG14" s="770"/>
      <c r="EH14" s="770"/>
      <c r="EI14" s="770"/>
      <c r="EJ14" s="770"/>
      <c r="EK14" s="770"/>
      <c r="EL14" s="770"/>
      <c r="EM14" s="770"/>
      <c r="EN14" s="770"/>
      <c r="EO14" s="770"/>
      <c r="EP14" s="770"/>
      <c r="EQ14" s="770"/>
      <c r="ER14" s="770"/>
      <c r="ES14" s="770"/>
      <c r="ET14" s="770"/>
      <c r="EU14" s="770"/>
      <c r="EV14" s="770"/>
      <c r="EW14" s="770"/>
      <c r="EX14" s="770"/>
      <c r="EY14" s="770"/>
      <c r="EZ14" s="770"/>
      <c r="FA14" s="770"/>
      <c r="FB14" s="770"/>
      <c r="FC14" s="770"/>
      <c r="FD14" s="770"/>
      <c r="FE14" s="770"/>
      <c r="FF14" s="770"/>
      <c r="FG14" s="770"/>
      <c r="FH14" s="770"/>
      <c r="FI14" s="770"/>
      <c r="FJ14" s="770"/>
      <c r="FK14" s="770"/>
      <c r="FL14" s="770"/>
      <c r="FM14" s="770"/>
      <c r="FN14" s="770"/>
      <c r="FO14" s="770"/>
      <c r="FP14" s="770"/>
      <c r="FQ14" s="770"/>
      <c r="FR14" s="770"/>
      <c r="FS14" s="770"/>
      <c r="FT14" s="770"/>
      <c r="FU14" s="770"/>
      <c r="FV14" s="770"/>
      <c r="FW14" s="770"/>
      <c r="FX14" s="770"/>
      <c r="FY14" s="770"/>
      <c r="FZ14" s="770"/>
      <c r="GA14" s="770"/>
      <c r="GB14" s="770"/>
      <c r="GC14" s="770"/>
      <c r="GD14" s="770"/>
      <c r="GE14" s="770"/>
      <c r="GF14" s="770"/>
      <c r="GG14" s="770"/>
      <c r="GH14" s="770"/>
      <c r="GI14" s="770"/>
      <c r="GJ14" s="770"/>
      <c r="GK14" s="770"/>
      <c r="GL14" s="770"/>
      <c r="GM14" s="770"/>
      <c r="GN14" s="770"/>
      <c r="GO14" s="770"/>
      <c r="GP14" s="770"/>
      <c r="GQ14" s="770"/>
      <c r="GR14" s="770"/>
      <c r="GS14" s="770"/>
      <c r="GT14" s="770"/>
      <c r="GU14" s="770"/>
      <c r="GV14" s="770"/>
      <c r="GW14" s="770"/>
      <c r="GX14" s="770"/>
      <c r="GY14" s="770"/>
      <c r="GZ14" s="770"/>
      <c r="HA14" s="770"/>
      <c r="HB14" s="770"/>
      <c r="HC14" s="770"/>
      <c r="HD14" s="770"/>
      <c r="HE14" s="770"/>
      <c r="HF14" s="770"/>
      <c r="HG14" s="770"/>
      <c r="HH14" s="770"/>
      <c r="HI14" s="770"/>
      <c r="HJ14" s="770"/>
      <c r="HK14" s="770"/>
      <c r="HL14" s="770"/>
      <c r="HM14" s="770"/>
      <c r="HN14" s="770"/>
      <c r="HO14" s="770"/>
      <c r="HP14" s="770"/>
      <c r="HQ14" s="770"/>
      <c r="HR14" s="770"/>
      <c r="HS14" s="770"/>
      <c r="HT14" s="770"/>
      <c r="HU14" s="770"/>
      <c r="HV14" s="770"/>
      <c r="HW14" s="770"/>
      <c r="HX14" s="770"/>
      <c r="HY14" s="770"/>
      <c r="HZ14" s="770"/>
      <c r="IA14" s="770"/>
      <c r="IB14" s="770"/>
      <c r="IC14" s="770"/>
      <c r="ID14" s="770"/>
      <c r="IE14" s="770"/>
      <c r="IF14" s="770"/>
      <c r="IG14" s="770"/>
      <c r="IH14" s="770"/>
      <c r="II14" s="770"/>
      <c r="IJ14" s="770"/>
      <c r="IK14" s="770"/>
      <c r="IL14" s="770"/>
      <c r="IM14" s="770"/>
      <c r="IN14" s="770"/>
      <c r="IO14" s="770"/>
      <c r="IP14" s="770"/>
      <c r="IQ14" s="770"/>
      <c r="IR14" s="770"/>
      <c r="IS14" s="770"/>
      <c r="IT14" s="770"/>
      <c r="IU14" s="770"/>
      <c r="IV14" s="770"/>
      <c r="IW14" s="770"/>
      <c r="IX14" s="770"/>
      <c r="IY14" s="770"/>
      <c r="IZ14" s="770"/>
      <c r="JA14" s="770"/>
      <c r="JB14" s="770"/>
      <c r="JC14" s="770"/>
      <c r="JD14" s="770"/>
      <c r="JE14" s="770"/>
      <c r="JF14" s="770"/>
      <c r="JG14" s="770"/>
      <c r="JH14" s="770"/>
      <c r="JI14" s="770"/>
      <c r="JJ14" s="770"/>
      <c r="JK14" s="770"/>
      <c r="JL14" s="770"/>
      <c r="JM14" s="770"/>
      <c r="JN14" s="770"/>
      <c r="JO14" s="770"/>
      <c r="JP14" s="770"/>
      <c r="JQ14" s="770"/>
      <c r="JR14" s="770"/>
      <c r="JS14" s="770"/>
      <c r="JT14" s="770"/>
      <c r="JU14" s="770"/>
      <c r="JV14" s="770"/>
      <c r="JW14" s="770"/>
      <c r="JX14" s="770"/>
      <c r="JY14" s="770"/>
      <c r="JZ14" s="770"/>
      <c r="KA14" s="770"/>
      <c r="KB14" s="770"/>
      <c r="KC14" s="770"/>
      <c r="KD14" s="770"/>
      <c r="KE14" s="770"/>
      <c r="KF14" s="770"/>
      <c r="KG14" s="770"/>
      <c r="KH14" s="770"/>
      <c r="KI14" s="770"/>
      <c r="KJ14" s="770"/>
      <c r="KK14" s="770"/>
      <c r="KL14" s="770"/>
      <c r="KM14" s="770"/>
      <c r="KN14" s="770"/>
      <c r="KO14" s="770"/>
      <c r="KP14" s="770"/>
      <c r="KQ14" s="770"/>
      <c r="KR14" s="770"/>
      <c r="KS14" s="770"/>
      <c r="KT14" s="770"/>
      <c r="KU14" s="770"/>
      <c r="KV14" s="770"/>
      <c r="KW14" s="770"/>
      <c r="KX14" s="770"/>
      <c r="KY14" s="770"/>
      <c r="KZ14" s="770"/>
      <c r="LA14" s="770"/>
      <c r="LB14" s="770"/>
      <c r="LC14" s="770"/>
      <c r="LD14" s="770"/>
      <c r="LE14" s="770"/>
      <c r="LF14" s="770"/>
      <c r="LG14" s="770"/>
      <c r="LH14" s="770"/>
      <c r="LI14" s="770"/>
      <c r="LJ14" s="770"/>
      <c r="LK14" s="770"/>
      <c r="LL14" s="770"/>
      <c r="LM14" s="770"/>
      <c r="LN14" s="770"/>
      <c r="LO14" s="770"/>
      <c r="LP14" s="770"/>
      <c r="LQ14" s="770"/>
      <c r="LR14" s="770"/>
      <c r="LS14" s="770"/>
      <c r="LT14" s="770"/>
      <c r="LU14" s="770"/>
      <c r="LV14" s="770"/>
      <c r="LW14" s="770"/>
      <c r="LX14" s="770"/>
      <c r="LY14" s="770"/>
      <c r="LZ14" s="770"/>
      <c r="MA14" s="770"/>
      <c r="MB14" s="770"/>
      <c r="MC14" s="770"/>
      <c r="MD14" s="770"/>
      <c r="ME14" s="770"/>
      <c r="MF14" s="770"/>
      <c r="MG14" s="770"/>
      <c r="MH14" s="770"/>
      <c r="MI14" s="770"/>
      <c r="MJ14" s="770"/>
      <c r="MK14" s="770"/>
      <c r="ML14" s="770"/>
      <c r="MM14" s="770"/>
      <c r="MN14" s="770"/>
      <c r="MO14" s="770"/>
      <c r="MP14" s="770"/>
      <c r="MQ14" s="770"/>
      <c r="MR14" s="770"/>
      <c r="MS14" s="770"/>
      <c r="MT14" s="770"/>
      <c r="MU14" s="770"/>
      <c r="MV14" s="770"/>
      <c r="MW14" s="770"/>
      <c r="MX14" s="770"/>
      <c r="MY14" s="770"/>
      <c r="MZ14" s="770"/>
      <c r="NA14" s="770"/>
      <c r="NB14" s="770"/>
      <c r="NC14" s="770"/>
      <c r="ND14" s="770"/>
      <c r="NE14" s="770"/>
      <c r="NF14" s="770"/>
      <c r="NG14" s="770"/>
      <c r="NH14" s="770"/>
      <c r="NI14" s="770"/>
      <c r="NJ14" s="770"/>
      <c r="NK14" s="770"/>
      <c r="NL14" s="770"/>
      <c r="NM14" s="770"/>
      <c r="NN14" s="770"/>
      <c r="NO14" s="770"/>
      <c r="NP14" s="770"/>
      <c r="NQ14" s="770"/>
      <c r="NR14" s="770"/>
      <c r="NS14" s="771"/>
    </row>
    <row r="15" spans="1:613" ht="16.95" customHeight="1" outlineLevel="2" x14ac:dyDescent="0.3">
      <c r="A15" s="588"/>
      <c r="B15" s="560" t="s">
        <v>5083</v>
      </c>
      <c r="C15" s="593">
        <v>71159</v>
      </c>
      <c r="D15" s="560">
        <f>IFERROR(VLOOKUP($C15,EJE!$C$6:$AG$600,12,FALSE),0)</f>
        <v>0</v>
      </c>
      <c r="E15" s="560">
        <f>IFERROR(VLOOKUP($C15,EJE!$C$6:$AG$600,23,FALSE)," ")</f>
        <v>634.75</v>
      </c>
      <c r="F15" s="560">
        <f>IFERROR(VLOOKUP($C15,EJE!$C$6:$AG$600,11,FALSE)," ")</f>
        <v>6.0841601156767124</v>
      </c>
      <c r="G15" s="561">
        <f>IFERROR(VLOOKUP(C15,EJE!$C$6:$AG$600,19,FALSE)," ")</f>
        <v>23.852011219450155</v>
      </c>
      <c r="H15" s="651" t="str">
        <f>IFERROR(VLOOKUP(C15,Claves!A:E,4,FALSE)," ")</f>
        <v>KRASA KOTP1 ROSA ASA10X12</v>
      </c>
      <c r="I15" s="629">
        <f>_xlfn.IFNA((VLOOKUP($C15,'Programa Plan'!$A:$BB,13,0)),0)</f>
        <v>2300</v>
      </c>
      <c r="J15" s="620">
        <f t="shared" si="10"/>
        <v>2300</v>
      </c>
      <c r="K15" s="628">
        <f>_xlfn.IFNA((VLOOKUP($C15,'Programa Plan'!$A:$BB,16,0)),0)</f>
        <v>2500</v>
      </c>
      <c r="L15" s="620">
        <f t="shared" si="13"/>
        <v>1100</v>
      </c>
      <c r="M15" s="628">
        <f>_xlfn.IFNA((VLOOKUP($C15,'Programa Plan'!$A:$BB,19,0)),0)</f>
        <v>3000</v>
      </c>
      <c r="N15" s="620">
        <f t="shared" si="11"/>
        <v>0</v>
      </c>
      <c r="O15" s="629"/>
      <c r="P15" s="620">
        <f t="shared" si="12"/>
        <v>0</v>
      </c>
      <c r="Q15" s="562"/>
      <c r="R15" s="753"/>
      <c r="S15" s="767"/>
      <c r="T15" s="768"/>
      <c r="U15" s="768"/>
      <c r="V15" s="768"/>
      <c r="W15" s="768"/>
      <c r="X15" s="768"/>
      <c r="Y15" s="768"/>
      <c r="Z15" s="768"/>
      <c r="AA15" s="768"/>
      <c r="AB15" s="792"/>
      <c r="AC15" s="768"/>
      <c r="AD15" s="768"/>
      <c r="AE15" s="768"/>
      <c r="AF15" s="768"/>
      <c r="AG15" s="768"/>
      <c r="AH15" s="792"/>
      <c r="AI15" s="768"/>
      <c r="AJ15" s="768"/>
      <c r="AK15" s="768">
        <v>0.6</v>
      </c>
      <c r="AL15" s="768">
        <v>0.6</v>
      </c>
      <c r="AM15" s="768">
        <v>1.1000000000000001</v>
      </c>
      <c r="AN15" s="768"/>
      <c r="AO15" s="768"/>
      <c r="AP15" s="768"/>
      <c r="AQ15" s="768"/>
      <c r="AR15" s="768"/>
      <c r="AS15" s="768"/>
      <c r="AT15" s="768"/>
      <c r="AU15" s="768"/>
      <c r="AV15" s="807"/>
      <c r="AW15" s="816"/>
      <c r="AX15" s="769">
        <v>1.1000000000000001</v>
      </c>
      <c r="AY15" s="769"/>
      <c r="AZ15" s="769"/>
      <c r="BA15" s="769"/>
      <c r="BB15" s="769"/>
      <c r="BC15" s="769"/>
      <c r="BD15" s="769"/>
      <c r="BE15" s="769"/>
      <c r="BF15" s="769"/>
      <c r="BG15" s="769"/>
      <c r="BH15" s="769"/>
      <c r="BI15" s="769"/>
      <c r="BJ15" s="769"/>
      <c r="BK15" s="769"/>
      <c r="BL15" s="769"/>
      <c r="BM15" s="769"/>
      <c r="BN15" s="769"/>
      <c r="BO15" s="769"/>
      <c r="BP15" s="769"/>
      <c r="BQ15" s="769"/>
      <c r="BR15" s="769"/>
      <c r="BS15" s="769"/>
      <c r="BT15" s="769"/>
      <c r="BU15" s="769"/>
      <c r="BV15" s="769"/>
      <c r="BW15" s="973"/>
      <c r="BX15" s="982"/>
      <c r="BY15" s="979"/>
      <c r="BZ15" s="770"/>
      <c r="CA15" s="770"/>
      <c r="CB15" s="770"/>
      <c r="CC15" s="770"/>
      <c r="CD15" s="770"/>
      <c r="CE15" s="770"/>
      <c r="CF15" s="770"/>
      <c r="CG15" s="770"/>
      <c r="CH15" s="770"/>
      <c r="CI15" s="770"/>
      <c r="CJ15" s="770"/>
      <c r="CK15" s="770"/>
      <c r="CL15" s="770"/>
      <c r="CM15" s="770"/>
      <c r="CN15" s="770"/>
      <c r="CO15" s="770"/>
      <c r="CP15" s="770"/>
      <c r="CQ15" s="770"/>
      <c r="CR15" s="770"/>
      <c r="CS15" s="770"/>
      <c r="CT15" s="770"/>
      <c r="CU15" s="770"/>
      <c r="CV15" s="770"/>
      <c r="CW15" s="770"/>
      <c r="CX15" s="770"/>
      <c r="CY15" s="770"/>
      <c r="CZ15" s="770"/>
      <c r="DA15" s="770"/>
      <c r="DB15" s="770"/>
      <c r="DC15" s="770"/>
      <c r="DD15" s="770"/>
      <c r="DE15" s="770"/>
      <c r="DF15" s="770"/>
      <c r="DG15" s="770"/>
      <c r="DH15" s="770"/>
      <c r="DI15" s="770"/>
      <c r="DJ15" s="770"/>
      <c r="DK15" s="770"/>
      <c r="DL15" s="770"/>
      <c r="DM15" s="770"/>
      <c r="DN15" s="770"/>
      <c r="DO15" s="770"/>
      <c r="DP15" s="770"/>
      <c r="DQ15" s="770"/>
      <c r="DR15" s="770"/>
      <c r="DS15" s="770"/>
      <c r="DT15" s="770"/>
      <c r="DU15" s="770"/>
      <c r="DV15" s="770"/>
      <c r="DW15" s="770"/>
      <c r="DX15" s="770"/>
      <c r="DY15" s="770"/>
      <c r="DZ15" s="770"/>
      <c r="EA15" s="770"/>
      <c r="EB15" s="770"/>
      <c r="EC15" s="770"/>
      <c r="ED15" s="770"/>
      <c r="EE15" s="770"/>
      <c r="EF15" s="770"/>
      <c r="EG15" s="770"/>
      <c r="EH15" s="770"/>
      <c r="EI15" s="770"/>
      <c r="EJ15" s="770"/>
      <c r="EK15" s="770"/>
      <c r="EL15" s="770"/>
      <c r="EM15" s="770"/>
      <c r="EN15" s="770"/>
      <c r="EO15" s="770"/>
      <c r="EP15" s="770"/>
      <c r="EQ15" s="770"/>
      <c r="ER15" s="770"/>
      <c r="ES15" s="770"/>
      <c r="ET15" s="770"/>
      <c r="EU15" s="770"/>
      <c r="EV15" s="770"/>
      <c r="EW15" s="770"/>
      <c r="EX15" s="770"/>
      <c r="EY15" s="770"/>
      <c r="EZ15" s="770"/>
      <c r="FA15" s="770"/>
      <c r="FB15" s="770"/>
      <c r="FC15" s="770"/>
      <c r="FD15" s="770"/>
      <c r="FE15" s="770"/>
      <c r="FF15" s="770"/>
      <c r="FG15" s="770"/>
      <c r="FH15" s="770"/>
      <c r="FI15" s="770"/>
      <c r="FJ15" s="770"/>
      <c r="FK15" s="770"/>
      <c r="FL15" s="770"/>
      <c r="FM15" s="770"/>
      <c r="FN15" s="770"/>
      <c r="FO15" s="770"/>
      <c r="FP15" s="770"/>
      <c r="FQ15" s="770"/>
      <c r="FR15" s="770"/>
      <c r="FS15" s="770"/>
      <c r="FT15" s="770"/>
      <c r="FU15" s="770"/>
      <c r="FV15" s="770"/>
      <c r="FW15" s="770"/>
      <c r="FX15" s="770"/>
      <c r="FY15" s="770"/>
      <c r="FZ15" s="770"/>
      <c r="GA15" s="770"/>
      <c r="GB15" s="770"/>
      <c r="GC15" s="770"/>
      <c r="GD15" s="770"/>
      <c r="GE15" s="770"/>
      <c r="GF15" s="770"/>
      <c r="GG15" s="770"/>
      <c r="GH15" s="770"/>
      <c r="GI15" s="770"/>
      <c r="GJ15" s="770"/>
      <c r="GK15" s="770"/>
      <c r="GL15" s="770"/>
      <c r="GM15" s="770"/>
      <c r="GN15" s="770"/>
      <c r="GO15" s="770"/>
      <c r="GP15" s="770"/>
      <c r="GQ15" s="770"/>
      <c r="GR15" s="770"/>
      <c r="GS15" s="770"/>
      <c r="GT15" s="770"/>
      <c r="GU15" s="770"/>
      <c r="GV15" s="770"/>
      <c r="GW15" s="770"/>
      <c r="GX15" s="770"/>
      <c r="GY15" s="770"/>
      <c r="GZ15" s="770"/>
      <c r="HA15" s="770"/>
      <c r="HB15" s="770"/>
      <c r="HC15" s="770"/>
      <c r="HD15" s="770"/>
      <c r="HE15" s="770"/>
      <c r="HF15" s="770"/>
      <c r="HG15" s="770"/>
      <c r="HH15" s="770"/>
      <c r="HI15" s="770"/>
      <c r="HJ15" s="770"/>
      <c r="HK15" s="770"/>
      <c r="HL15" s="770"/>
      <c r="HM15" s="770"/>
      <c r="HN15" s="770"/>
      <c r="HO15" s="770"/>
      <c r="HP15" s="770"/>
      <c r="HQ15" s="770"/>
      <c r="HR15" s="770"/>
      <c r="HS15" s="770"/>
      <c r="HT15" s="770"/>
      <c r="HU15" s="770"/>
      <c r="HV15" s="770"/>
      <c r="HW15" s="770"/>
      <c r="HX15" s="770"/>
      <c r="HY15" s="770"/>
      <c r="HZ15" s="770"/>
      <c r="IA15" s="770"/>
      <c r="IB15" s="770"/>
      <c r="IC15" s="770"/>
      <c r="ID15" s="770"/>
      <c r="IE15" s="770"/>
      <c r="IF15" s="770"/>
      <c r="IG15" s="770"/>
      <c r="IH15" s="770"/>
      <c r="II15" s="770"/>
      <c r="IJ15" s="770"/>
      <c r="IK15" s="770"/>
      <c r="IL15" s="770"/>
      <c r="IM15" s="770"/>
      <c r="IN15" s="770"/>
      <c r="IO15" s="770"/>
      <c r="IP15" s="770"/>
      <c r="IQ15" s="770"/>
      <c r="IR15" s="770"/>
      <c r="IS15" s="770"/>
      <c r="IT15" s="770"/>
      <c r="IU15" s="770"/>
      <c r="IV15" s="770"/>
      <c r="IW15" s="770"/>
      <c r="IX15" s="770"/>
      <c r="IY15" s="770"/>
      <c r="IZ15" s="770"/>
      <c r="JA15" s="770"/>
      <c r="JB15" s="770"/>
      <c r="JC15" s="770"/>
      <c r="JD15" s="770"/>
      <c r="JE15" s="770"/>
      <c r="JF15" s="770"/>
      <c r="JG15" s="770"/>
      <c r="JH15" s="770"/>
      <c r="JI15" s="770"/>
      <c r="JJ15" s="770"/>
      <c r="JK15" s="770"/>
      <c r="JL15" s="770"/>
      <c r="JM15" s="770"/>
      <c r="JN15" s="770"/>
      <c r="JO15" s="770"/>
      <c r="JP15" s="770"/>
      <c r="JQ15" s="770"/>
      <c r="JR15" s="770"/>
      <c r="JS15" s="770"/>
      <c r="JT15" s="770"/>
      <c r="JU15" s="770"/>
      <c r="JV15" s="770"/>
      <c r="JW15" s="770"/>
      <c r="JX15" s="770"/>
      <c r="JY15" s="770"/>
      <c r="JZ15" s="770"/>
      <c r="KA15" s="770"/>
      <c r="KB15" s="770"/>
      <c r="KC15" s="770"/>
      <c r="KD15" s="770"/>
      <c r="KE15" s="770"/>
      <c r="KF15" s="770"/>
      <c r="KG15" s="770"/>
      <c r="KH15" s="770"/>
      <c r="KI15" s="770"/>
      <c r="KJ15" s="770"/>
      <c r="KK15" s="770"/>
      <c r="KL15" s="770"/>
      <c r="KM15" s="770"/>
      <c r="KN15" s="770"/>
      <c r="KO15" s="770"/>
      <c r="KP15" s="770"/>
      <c r="KQ15" s="770"/>
      <c r="KR15" s="770"/>
      <c r="KS15" s="770"/>
      <c r="KT15" s="770"/>
      <c r="KU15" s="770"/>
      <c r="KV15" s="770"/>
      <c r="KW15" s="770"/>
      <c r="KX15" s="770"/>
      <c r="KY15" s="770"/>
      <c r="KZ15" s="770"/>
      <c r="LA15" s="770"/>
      <c r="LB15" s="770"/>
      <c r="LC15" s="770"/>
      <c r="LD15" s="770"/>
      <c r="LE15" s="770"/>
      <c r="LF15" s="770"/>
      <c r="LG15" s="770"/>
      <c r="LH15" s="770"/>
      <c r="LI15" s="770"/>
      <c r="LJ15" s="770"/>
      <c r="LK15" s="770"/>
      <c r="LL15" s="770"/>
      <c r="LM15" s="770"/>
      <c r="LN15" s="770"/>
      <c r="LO15" s="770"/>
      <c r="LP15" s="770"/>
      <c r="LQ15" s="770"/>
      <c r="LR15" s="770"/>
      <c r="LS15" s="770"/>
      <c r="LT15" s="770"/>
      <c r="LU15" s="770"/>
      <c r="LV15" s="770"/>
      <c r="LW15" s="770"/>
      <c r="LX15" s="770"/>
      <c r="LY15" s="770"/>
      <c r="LZ15" s="770"/>
      <c r="MA15" s="770"/>
      <c r="MB15" s="770"/>
      <c r="MC15" s="770"/>
      <c r="MD15" s="770"/>
      <c r="ME15" s="770"/>
      <c r="MF15" s="770"/>
      <c r="MG15" s="770"/>
      <c r="MH15" s="770"/>
      <c r="MI15" s="770"/>
      <c r="MJ15" s="770"/>
      <c r="MK15" s="770"/>
      <c r="ML15" s="770"/>
      <c r="MM15" s="770"/>
      <c r="MN15" s="770"/>
      <c r="MO15" s="770"/>
      <c r="MP15" s="770"/>
      <c r="MQ15" s="770"/>
      <c r="MR15" s="770"/>
      <c r="MS15" s="770"/>
      <c r="MT15" s="770"/>
      <c r="MU15" s="770"/>
      <c r="MV15" s="770"/>
      <c r="MW15" s="770"/>
      <c r="MX15" s="770"/>
      <c r="MY15" s="770"/>
      <c r="MZ15" s="770"/>
      <c r="NA15" s="770"/>
      <c r="NB15" s="770"/>
      <c r="NC15" s="770"/>
      <c r="ND15" s="770"/>
      <c r="NE15" s="770"/>
      <c r="NF15" s="770"/>
      <c r="NG15" s="770"/>
      <c r="NH15" s="770"/>
      <c r="NI15" s="770"/>
      <c r="NJ15" s="770"/>
      <c r="NK15" s="770"/>
      <c r="NL15" s="770"/>
      <c r="NM15" s="770"/>
      <c r="NN15" s="770"/>
      <c r="NO15" s="770"/>
      <c r="NP15" s="770"/>
      <c r="NQ15" s="770"/>
      <c r="NR15" s="770"/>
      <c r="NS15" s="771"/>
    </row>
    <row r="16" spans="1:613" ht="16.95" customHeight="1" outlineLevel="2" x14ac:dyDescent="0.3">
      <c r="A16" s="588"/>
      <c r="B16" s="560" t="s">
        <v>5083</v>
      </c>
      <c r="C16" s="593">
        <v>71160</v>
      </c>
      <c r="D16" s="560">
        <f>IFERROR(VLOOKUP($C16,EJE!$C$6:$AG$600,12,FALSE),0)</f>
        <v>0</v>
      </c>
      <c r="E16" s="560">
        <f>IFERROR(VLOOKUP($C16,EJE!$C$6:$AG$600,23,FALSE)," ")</f>
        <v>0</v>
      </c>
      <c r="F16" s="560">
        <f>IFERROR(VLOOKUP($C16,EJE!$C$6:$AG$600,11,FALSE)," ")</f>
        <v>15.644067561570891</v>
      </c>
      <c r="G16" s="561">
        <f>IFERROR(VLOOKUP(C16,EJE!$C$6:$AG$600,19,FALSE)," ")</f>
        <v>46.152166074994454</v>
      </c>
      <c r="H16" s="651" t="str">
        <f>IFERROR(VLOOKUP(C16,Claves!A:E,4,FALSE)," ")</f>
        <v>KRASA KOTP1 ROSA ASA10X24</v>
      </c>
      <c r="I16" s="629">
        <f>_xlfn.IFNA((VLOOKUP($C16,'Programa Plan'!$A:$BB,13,0)),0)</f>
        <v>1100</v>
      </c>
      <c r="J16" s="620">
        <f t="shared" si="10"/>
        <v>1100</v>
      </c>
      <c r="K16" s="628">
        <f>_xlfn.IFNA((VLOOKUP($C16,'Programa Plan'!$A:$BB,16,0)),0)</f>
        <v>1200</v>
      </c>
      <c r="L16" s="620">
        <f t="shared" si="13"/>
        <v>0</v>
      </c>
      <c r="M16" s="628">
        <f>_xlfn.IFNA((VLOOKUP($C16,'Programa Plan'!$A:$BB,19,0)),0)</f>
        <v>1600</v>
      </c>
      <c r="N16" s="620">
        <f t="shared" si="11"/>
        <v>0</v>
      </c>
      <c r="O16" s="629"/>
      <c r="P16" s="620">
        <f t="shared" si="12"/>
        <v>0</v>
      </c>
      <c r="Q16" s="562"/>
      <c r="R16" s="753"/>
      <c r="S16" s="767"/>
      <c r="T16" s="768"/>
      <c r="U16" s="768"/>
      <c r="V16" s="768"/>
      <c r="W16" s="768"/>
      <c r="X16" s="768"/>
      <c r="Y16" s="768"/>
      <c r="Z16" s="768"/>
      <c r="AA16" s="768"/>
      <c r="AB16" s="768"/>
      <c r="AC16" s="768"/>
      <c r="AD16" s="768"/>
      <c r="AE16" s="768"/>
      <c r="AF16" s="768"/>
      <c r="AG16" s="768"/>
      <c r="AH16" s="768"/>
      <c r="AI16" s="768"/>
      <c r="AJ16" s="768"/>
      <c r="AK16" s="768"/>
      <c r="AL16" s="768"/>
      <c r="AM16" s="768"/>
      <c r="AN16" s="768"/>
      <c r="AO16" s="768">
        <v>1.1000000000000001</v>
      </c>
      <c r="AP16" s="768"/>
      <c r="AQ16" s="768"/>
      <c r="AR16" s="768"/>
      <c r="AS16" s="768"/>
      <c r="AT16" s="768"/>
      <c r="AU16" s="768"/>
      <c r="AV16" s="807"/>
      <c r="AW16" s="816"/>
      <c r="AX16" s="769"/>
      <c r="AY16" s="769"/>
      <c r="AZ16" s="769"/>
      <c r="BA16" s="769"/>
      <c r="BB16" s="769"/>
      <c r="BC16" s="769"/>
      <c r="BD16" s="769"/>
      <c r="BE16" s="769"/>
      <c r="BF16" s="769"/>
      <c r="BG16" s="769"/>
      <c r="BH16" s="769"/>
      <c r="BI16" s="769"/>
      <c r="BJ16" s="769"/>
      <c r="BK16" s="769"/>
      <c r="BL16" s="769"/>
      <c r="BM16" s="769"/>
      <c r="BN16" s="769"/>
      <c r="BO16" s="769"/>
      <c r="BP16" s="769"/>
      <c r="BQ16" s="769"/>
      <c r="BR16" s="769"/>
      <c r="BS16" s="769"/>
      <c r="BT16" s="769"/>
      <c r="BU16" s="769"/>
      <c r="BV16" s="769"/>
      <c r="BW16" s="973"/>
      <c r="BX16" s="982"/>
      <c r="BY16" s="979"/>
      <c r="BZ16" s="770"/>
      <c r="CA16" s="770"/>
      <c r="CB16" s="770"/>
      <c r="CC16" s="770"/>
      <c r="CD16" s="770"/>
      <c r="CE16" s="770"/>
      <c r="CF16" s="770"/>
      <c r="CG16" s="770"/>
      <c r="CH16" s="770"/>
      <c r="CI16" s="770"/>
      <c r="CJ16" s="770"/>
      <c r="CK16" s="770"/>
      <c r="CL16" s="770"/>
      <c r="CM16" s="770"/>
      <c r="CN16" s="770"/>
      <c r="CO16" s="770"/>
      <c r="CP16" s="770"/>
      <c r="CQ16" s="770"/>
      <c r="CR16" s="770"/>
      <c r="CS16" s="770"/>
      <c r="CT16" s="770"/>
      <c r="CU16" s="770"/>
      <c r="CV16" s="770"/>
      <c r="CW16" s="770"/>
      <c r="CX16" s="770"/>
      <c r="CY16" s="770"/>
      <c r="CZ16" s="770"/>
      <c r="DA16" s="770"/>
      <c r="DB16" s="770"/>
      <c r="DC16" s="770"/>
      <c r="DD16" s="770"/>
      <c r="DE16" s="770"/>
      <c r="DF16" s="770"/>
      <c r="DG16" s="770"/>
      <c r="DH16" s="770"/>
      <c r="DI16" s="770"/>
      <c r="DJ16" s="770"/>
      <c r="DK16" s="770"/>
      <c r="DL16" s="770"/>
      <c r="DM16" s="770"/>
      <c r="DN16" s="770"/>
      <c r="DO16" s="770"/>
      <c r="DP16" s="770"/>
      <c r="DQ16" s="770"/>
      <c r="DR16" s="770"/>
      <c r="DS16" s="770"/>
      <c r="DT16" s="770"/>
      <c r="DU16" s="770"/>
      <c r="DV16" s="770"/>
      <c r="DW16" s="770"/>
      <c r="DX16" s="770"/>
      <c r="DY16" s="770"/>
      <c r="DZ16" s="770"/>
      <c r="EA16" s="770"/>
      <c r="EB16" s="770"/>
      <c r="EC16" s="770"/>
      <c r="ED16" s="770"/>
      <c r="EE16" s="770"/>
      <c r="EF16" s="770"/>
      <c r="EG16" s="770"/>
      <c r="EH16" s="770"/>
      <c r="EI16" s="770"/>
      <c r="EJ16" s="770"/>
      <c r="EK16" s="770"/>
      <c r="EL16" s="770"/>
      <c r="EM16" s="770"/>
      <c r="EN16" s="770"/>
      <c r="EO16" s="770"/>
      <c r="EP16" s="770"/>
      <c r="EQ16" s="770"/>
      <c r="ER16" s="770"/>
      <c r="ES16" s="770"/>
      <c r="ET16" s="770"/>
      <c r="EU16" s="770"/>
      <c r="EV16" s="770"/>
      <c r="EW16" s="770"/>
      <c r="EX16" s="770"/>
      <c r="EY16" s="770"/>
      <c r="EZ16" s="770"/>
      <c r="FA16" s="770"/>
      <c r="FB16" s="770"/>
      <c r="FC16" s="770"/>
      <c r="FD16" s="770"/>
      <c r="FE16" s="770"/>
      <c r="FF16" s="770"/>
      <c r="FG16" s="770"/>
      <c r="FH16" s="770"/>
      <c r="FI16" s="770"/>
      <c r="FJ16" s="770"/>
      <c r="FK16" s="770"/>
      <c r="FL16" s="770"/>
      <c r="FM16" s="770"/>
      <c r="FN16" s="770"/>
      <c r="FO16" s="770"/>
      <c r="FP16" s="770"/>
      <c r="FQ16" s="770"/>
      <c r="FR16" s="770"/>
      <c r="FS16" s="770"/>
      <c r="FT16" s="770"/>
      <c r="FU16" s="770"/>
      <c r="FV16" s="770"/>
      <c r="FW16" s="770"/>
      <c r="FX16" s="770"/>
      <c r="FY16" s="770"/>
      <c r="FZ16" s="770"/>
      <c r="GA16" s="770"/>
      <c r="GB16" s="770"/>
      <c r="GC16" s="770"/>
      <c r="GD16" s="770"/>
      <c r="GE16" s="770"/>
      <c r="GF16" s="770"/>
      <c r="GG16" s="770"/>
      <c r="GH16" s="770"/>
      <c r="GI16" s="770"/>
      <c r="GJ16" s="770"/>
      <c r="GK16" s="770"/>
      <c r="GL16" s="770"/>
      <c r="GM16" s="770"/>
      <c r="GN16" s="770"/>
      <c r="GO16" s="770"/>
      <c r="GP16" s="770"/>
      <c r="GQ16" s="770"/>
      <c r="GR16" s="770"/>
      <c r="GS16" s="770"/>
      <c r="GT16" s="770"/>
      <c r="GU16" s="770"/>
      <c r="GV16" s="770"/>
      <c r="GW16" s="770"/>
      <c r="GX16" s="770"/>
      <c r="GY16" s="770"/>
      <c r="GZ16" s="770"/>
      <c r="HA16" s="770"/>
      <c r="HB16" s="770"/>
      <c r="HC16" s="770"/>
      <c r="HD16" s="770"/>
      <c r="HE16" s="770"/>
      <c r="HF16" s="770"/>
      <c r="HG16" s="770"/>
      <c r="HH16" s="770"/>
      <c r="HI16" s="770"/>
      <c r="HJ16" s="770"/>
      <c r="HK16" s="770"/>
      <c r="HL16" s="770"/>
      <c r="HM16" s="770"/>
      <c r="HN16" s="770"/>
      <c r="HO16" s="770"/>
      <c r="HP16" s="770"/>
      <c r="HQ16" s="770"/>
      <c r="HR16" s="770"/>
      <c r="HS16" s="770"/>
      <c r="HT16" s="770"/>
      <c r="HU16" s="770"/>
      <c r="HV16" s="770"/>
      <c r="HW16" s="770"/>
      <c r="HX16" s="770"/>
      <c r="HY16" s="770"/>
      <c r="HZ16" s="770"/>
      <c r="IA16" s="770"/>
      <c r="IB16" s="770"/>
      <c r="IC16" s="770"/>
      <c r="ID16" s="770"/>
      <c r="IE16" s="770"/>
      <c r="IF16" s="770"/>
      <c r="IG16" s="770"/>
      <c r="IH16" s="770"/>
      <c r="II16" s="770"/>
      <c r="IJ16" s="770"/>
      <c r="IK16" s="770"/>
      <c r="IL16" s="770"/>
      <c r="IM16" s="770"/>
      <c r="IN16" s="770"/>
      <c r="IO16" s="770"/>
      <c r="IP16" s="770"/>
      <c r="IQ16" s="770"/>
      <c r="IR16" s="770"/>
      <c r="IS16" s="770"/>
      <c r="IT16" s="770"/>
      <c r="IU16" s="770"/>
      <c r="IV16" s="770"/>
      <c r="IW16" s="770"/>
      <c r="IX16" s="770"/>
      <c r="IY16" s="770"/>
      <c r="IZ16" s="770"/>
      <c r="JA16" s="770"/>
      <c r="JB16" s="770"/>
      <c r="JC16" s="770"/>
      <c r="JD16" s="770"/>
      <c r="JE16" s="770"/>
      <c r="JF16" s="770"/>
      <c r="JG16" s="770"/>
      <c r="JH16" s="770"/>
      <c r="JI16" s="770"/>
      <c r="JJ16" s="770"/>
      <c r="JK16" s="770"/>
      <c r="JL16" s="770"/>
      <c r="JM16" s="770"/>
      <c r="JN16" s="770"/>
      <c r="JO16" s="770"/>
      <c r="JP16" s="770"/>
      <c r="JQ16" s="770"/>
      <c r="JR16" s="770"/>
      <c r="JS16" s="770"/>
      <c r="JT16" s="770"/>
      <c r="JU16" s="770"/>
      <c r="JV16" s="770"/>
      <c r="JW16" s="770"/>
      <c r="JX16" s="770"/>
      <c r="JY16" s="770"/>
      <c r="JZ16" s="770"/>
      <c r="KA16" s="770"/>
      <c r="KB16" s="770"/>
      <c r="KC16" s="770"/>
      <c r="KD16" s="770"/>
      <c r="KE16" s="770"/>
      <c r="KF16" s="770"/>
      <c r="KG16" s="770"/>
      <c r="KH16" s="770"/>
      <c r="KI16" s="770"/>
      <c r="KJ16" s="770"/>
      <c r="KK16" s="770"/>
      <c r="KL16" s="770"/>
      <c r="KM16" s="770"/>
      <c r="KN16" s="770"/>
      <c r="KO16" s="770"/>
      <c r="KP16" s="770"/>
      <c r="KQ16" s="770"/>
      <c r="KR16" s="770"/>
      <c r="KS16" s="770"/>
      <c r="KT16" s="770"/>
      <c r="KU16" s="770"/>
      <c r="KV16" s="770"/>
      <c r="KW16" s="770"/>
      <c r="KX16" s="770"/>
      <c r="KY16" s="770"/>
      <c r="KZ16" s="770"/>
      <c r="LA16" s="770"/>
      <c r="LB16" s="770"/>
      <c r="LC16" s="770"/>
      <c r="LD16" s="770"/>
      <c r="LE16" s="770"/>
      <c r="LF16" s="770"/>
      <c r="LG16" s="770"/>
      <c r="LH16" s="770"/>
      <c r="LI16" s="770"/>
      <c r="LJ16" s="770"/>
      <c r="LK16" s="770"/>
      <c r="LL16" s="770"/>
      <c r="LM16" s="770"/>
      <c r="LN16" s="770"/>
      <c r="LO16" s="770"/>
      <c r="LP16" s="770"/>
      <c r="LQ16" s="770"/>
      <c r="LR16" s="770"/>
      <c r="LS16" s="770"/>
      <c r="LT16" s="770"/>
      <c r="LU16" s="770"/>
      <c r="LV16" s="770"/>
      <c r="LW16" s="770"/>
      <c r="LX16" s="770"/>
      <c r="LY16" s="770"/>
      <c r="LZ16" s="770"/>
      <c r="MA16" s="770"/>
      <c r="MB16" s="770"/>
      <c r="MC16" s="770"/>
      <c r="MD16" s="770"/>
      <c r="ME16" s="770"/>
      <c r="MF16" s="770"/>
      <c r="MG16" s="770"/>
      <c r="MH16" s="770"/>
      <c r="MI16" s="770"/>
      <c r="MJ16" s="770"/>
      <c r="MK16" s="770"/>
      <c r="ML16" s="770"/>
      <c r="MM16" s="770"/>
      <c r="MN16" s="770"/>
      <c r="MO16" s="770"/>
      <c r="MP16" s="770"/>
      <c r="MQ16" s="770"/>
      <c r="MR16" s="770"/>
      <c r="MS16" s="770"/>
      <c r="MT16" s="770"/>
      <c r="MU16" s="770"/>
      <c r="MV16" s="770"/>
      <c r="MW16" s="770"/>
      <c r="MX16" s="770"/>
      <c r="MY16" s="770"/>
      <c r="MZ16" s="770"/>
      <c r="NA16" s="770"/>
      <c r="NB16" s="770"/>
      <c r="NC16" s="770"/>
      <c r="ND16" s="770"/>
      <c r="NE16" s="770"/>
      <c r="NF16" s="770"/>
      <c r="NG16" s="770"/>
      <c r="NH16" s="770"/>
      <c r="NI16" s="770"/>
      <c r="NJ16" s="770"/>
      <c r="NK16" s="770"/>
      <c r="NL16" s="770"/>
      <c r="NM16" s="770"/>
      <c r="NN16" s="770"/>
      <c r="NO16" s="770"/>
      <c r="NP16" s="770"/>
      <c r="NQ16" s="770"/>
      <c r="NR16" s="770"/>
      <c r="NS16" s="771"/>
    </row>
    <row r="17" spans="1:383" ht="16.5" customHeight="1" outlineLevel="2" x14ac:dyDescent="0.3">
      <c r="A17" s="588"/>
      <c r="B17" s="560" t="s">
        <v>5083</v>
      </c>
      <c r="C17" s="593">
        <v>71161</v>
      </c>
      <c r="D17" s="560">
        <f>IFERROR(VLOOKUP($C17,EJE!$C$6:$AG$600,12,FALSE),0)</f>
        <v>0</v>
      </c>
      <c r="E17" s="560">
        <f>IFERROR(VLOOKUP($C17,EJE!$C$6:$AG$600,23,FALSE)," ")</f>
        <v>269</v>
      </c>
      <c r="F17" s="560">
        <f>IFERROR(VLOOKUP($C17,EJE!$C$6:$AG$600,11,FALSE)," ")</f>
        <v>13.409542500713357</v>
      </c>
      <c r="G17" s="561">
        <f>IFERROR(VLOOKUP(C17,EJE!$C$6:$AG$600,19,FALSE)," ")</f>
        <v>21.985412704657943</v>
      </c>
      <c r="H17" s="651" t="str">
        <f>IFERROR(VLOOKUP(C17,Claves!A:E,4,FALSE)," ")</f>
        <v>KRASA KOTP1 ROSA ASA20X24</v>
      </c>
      <c r="I17" s="629">
        <f>_xlfn.IFNA((VLOOKUP($C17,'Programa Plan'!$A:$BB,13,0)),0)</f>
        <v>1100</v>
      </c>
      <c r="J17" s="620">
        <f t="shared" si="10"/>
        <v>1100</v>
      </c>
      <c r="K17" s="628">
        <f>_xlfn.IFNA((VLOOKUP($C17,'Programa Plan'!$A:$BB,16,0)),0)</f>
        <v>2000</v>
      </c>
      <c r="L17" s="620">
        <f t="shared" si="13"/>
        <v>0</v>
      </c>
      <c r="M17" s="628">
        <f>_xlfn.IFNA((VLOOKUP($C17,'Programa Plan'!$A:$BB,19,0)),0)</f>
        <v>1600</v>
      </c>
      <c r="N17" s="620">
        <f t="shared" si="11"/>
        <v>0</v>
      </c>
      <c r="O17" s="629"/>
      <c r="P17" s="620">
        <f t="shared" si="12"/>
        <v>0</v>
      </c>
      <c r="Q17" s="562"/>
      <c r="R17" s="753"/>
      <c r="S17" s="767"/>
      <c r="T17" s="768"/>
      <c r="U17" s="768"/>
      <c r="V17" s="768"/>
      <c r="W17" s="768"/>
      <c r="X17" s="768"/>
      <c r="Y17" s="768"/>
      <c r="Z17" s="768"/>
      <c r="AA17" s="792"/>
      <c r="AB17" s="768"/>
      <c r="AC17" s="768"/>
      <c r="AD17" s="768"/>
      <c r="AE17" s="768"/>
      <c r="AF17" s="768"/>
      <c r="AG17" s="768"/>
      <c r="AH17" s="768"/>
      <c r="AI17" s="768"/>
      <c r="AJ17" s="768"/>
      <c r="AK17" s="768"/>
      <c r="AL17" s="768"/>
      <c r="AM17" s="768"/>
      <c r="AN17" s="768">
        <v>1.1000000000000001</v>
      </c>
      <c r="AO17" s="768"/>
      <c r="AP17" s="768"/>
      <c r="AQ17" s="768"/>
      <c r="AR17" s="768"/>
      <c r="AS17" s="768"/>
      <c r="AT17" s="768"/>
      <c r="AU17" s="768"/>
      <c r="AV17" s="807"/>
      <c r="AW17" s="816"/>
      <c r="AX17" s="769"/>
      <c r="AY17" s="769"/>
      <c r="AZ17" s="769"/>
      <c r="BA17" s="769"/>
      <c r="BB17" s="769"/>
      <c r="BC17" s="769"/>
      <c r="BD17" s="769"/>
      <c r="BE17" s="769"/>
      <c r="BF17" s="769"/>
      <c r="BG17" s="769"/>
      <c r="BH17" s="769"/>
      <c r="BI17" s="769"/>
      <c r="BJ17" s="769"/>
      <c r="BK17" s="769"/>
      <c r="BL17" s="769"/>
      <c r="BM17" s="769"/>
      <c r="BN17" s="769"/>
      <c r="BO17" s="769"/>
      <c r="BP17" s="769"/>
      <c r="BQ17" s="769"/>
      <c r="BR17" s="769"/>
      <c r="BS17" s="769"/>
      <c r="BT17" s="769"/>
      <c r="BU17" s="769"/>
      <c r="BV17" s="769"/>
      <c r="BW17" s="973"/>
      <c r="BX17" s="982"/>
      <c r="BY17" s="979"/>
      <c r="BZ17" s="770"/>
      <c r="CA17" s="770"/>
      <c r="CB17" s="770"/>
      <c r="CC17" s="770"/>
      <c r="CD17" s="770"/>
      <c r="CE17" s="770"/>
      <c r="CF17" s="770"/>
      <c r="CG17" s="770"/>
      <c r="CH17" s="770"/>
      <c r="CI17" s="770"/>
      <c r="CJ17" s="770"/>
      <c r="CK17" s="770"/>
      <c r="CL17" s="770"/>
      <c r="CM17" s="770"/>
      <c r="CN17" s="770"/>
      <c r="CO17" s="770"/>
      <c r="CP17" s="770"/>
      <c r="CQ17" s="770"/>
      <c r="CR17" s="770"/>
      <c r="CS17" s="770"/>
      <c r="CT17" s="770"/>
      <c r="CU17" s="770"/>
      <c r="CV17" s="770"/>
      <c r="CW17" s="770"/>
      <c r="CX17" s="770"/>
      <c r="CY17" s="770"/>
      <c r="CZ17" s="770"/>
      <c r="DA17" s="770"/>
      <c r="DB17" s="770"/>
      <c r="DC17" s="770"/>
      <c r="DD17" s="770"/>
      <c r="DE17" s="770"/>
      <c r="DF17" s="770"/>
      <c r="DG17" s="770"/>
      <c r="DH17" s="770"/>
      <c r="DI17" s="770"/>
      <c r="DJ17" s="770"/>
      <c r="DK17" s="770"/>
      <c r="DL17" s="770"/>
      <c r="DM17" s="770"/>
      <c r="DN17" s="770"/>
      <c r="DO17" s="770"/>
      <c r="DP17" s="770"/>
      <c r="DQ17" s="770"/>
      <c r="DR17" s="770"/>
      <c r="DS17" s="770"/>
      <c r="DT17" s="770"/>
      <c r="DU17" s="770"/>
      <c r="DV17" s="770"/>
      <c r="DW17" s="770"/>
      <c r="DX17" s="770"/>
      <c r="DY17" s="770"/>
      <c r="DZ17" s="770"/>
      <c r="EA17" s="770"/>
      <c r="EB17" s="770"/>
      <c r="EC17" s="770"/>
      <c r="ED17" s="770"/>
      <c r="EE17" s="770"/>
      <c r="EF17" s="770"/>
      <c r="EG17" s="770"/>
      <c r="EH17" s="770"/>
      <c r="EI17" s="770"/>
      <c r="EJ17" s="770"/>
      <c r="EK17" s="770"/>
      <c r="EL17" s="770"/>
      <c r="EM17" s="770"/>
      <c r="EN17" s="770"/>
      <c r="EO17" s="770"/>
      <c r="EP17" s="770"/>
      <c r="EQ17" s="770"/>
      <c r="ER17" s="770"/>
      <c r="ES17" s="770"/>
      <c r="ET17" s="770"/>
      <c r="EU17" s="770"/>
      <c r="EV17" s="770"/>
      <c r="EW17" s="770"/>
      <c r="EX17" s="770"/>
      <c r="EY17" s="770"/>
      <c r="EZ17" s="770"/>
      <c r="FA17" s="770"/>
      <c r="FB17" s="770"/>
      <c r="FC17" s="770"/>
      <c r="FD17" s="770"/>
      <c r="FE17" s="770"/>
      <c r="FF17" s="770"/>
      <c r="FG17" s="770"/>
      <c r="FH17" s="770"/>
      <c r="FI17" s="770"/>
      <c r="FJ17" s="770"/>
      <c r="FK17" s="770"/>
      <c r="FL17" s="770"/>
      <c r="FM17" s="770"/>
      <c r="FN17" s="770"/>
      <c r="FO17" s="770"/>
      <c r="FP17" s="770"/>
      <c r="FQ17" s="770"/>
      <c r="FR17" s="770"/>
      <c r="FS17" s="770"/>
      <c r="FT17" s="770"/>
      <c r="FU17" s="770"/>
      <c r="FV17" s="770"/>
      <c r="FW17" s="770"/>
      <c r="FX17" s="770"/>
      <c r="FY17" s="770"/>
      <c r="FZ17" s="770"/>
      <c r="GA17" s="770"/>
      <c r="GB17" s="770"/>
      <c r="GC17" s="770"/>
      <c r="GD17" s="770"/>
      <c r="GE17" s="770"/>
      <c r="GF17" s="770"/>
      <c r="GG17" s="770"/>
      <c r="GH17" s="770"/>
      <c r="GI17" s="770"/>
      <c r="GJ17" s="770"/>
      <c r="GK17" s="770"/>
      <c r="GL17" s="770"/>
      <c r="GM17" s="770"/>
      <c r="GN17" s="770"/>
      <c r="GO17" s="770"/>
      <c r="GP17" s="770"/>
      <c r="GQ17" s="770"/>
      <c r="GR17" s="770"/>
      <c r="GS17" s="770"/>
      <c r="GT17" s="770"/>
      <c r="GU17" s="770"/>
      <c r="GV17" s="770"/>
      <c r="GW17" s="770"/>
      <c r="GX17" s="770"/>
      <c r="GY17" s="770"/>
      <c r="GZ17" s="770"/>
      <c r="HA17" s="770"/>
      <c r="HB17" s="770"/>
      <c r="HC17" s="770"/>
      <c r="HD17" s="770"/>
      <c r="HE17" s="770"/>
      <c r="HF17" s="770"/>
      <c r="HG17" s="770"/>
      <c r="HH17" s="770"/>
      <c r="HI17" s="770"/>
      <c r="HJ17" s="770"/>
      <c r="HK17" s="770"/>
      <c r="HL17" s="770"/>
      <c r="HM17" s="770"/>
      <c r="HN17" s="770"/>
      <c r="HO17" s="770"/>
      <c r="HP17" s="770"/>
      <c r="HQ17" s="770"/>
      <c r="HR17" s="770"/>
      <c r="HS17" s="770"/>
      <c r="HT17" s="770"/>
      <c r="HU17" s="770"/>
      <c r="HV17" s="770"/>
      <c r="HW17" s="770"/>
      <c r="HX17" s="770"/>
      <c r="HY17" s="770"/>
      <c r="HZ17" s="770"/>
      <c r="IA17" s="770"/>
      <c r="IB17" s="770"/>
      <c r="IC17" s="770"/>
      <c r="ID17" s="770"/>
      <c r="IE17" s="770"/>
      <c r="IF17" s="770"/>
      <c r="IG17" s="770"/>
      <c r="IH17" s="770"/>
      <c r="II17" s="770"/>
      <c r="IJ17" s="770"/>
      <c r="IK17" s="770"/>
      <c r="IL17" s="770"/>
      <c r="IM17" s="770"/>
      <c r="IN17" s="770"/>
      <c r="IO17" s="770"/>
      <c r="IP17" s="770"/>
      <c r="IQ17" s="770"/>
      <c r="IR17" s="770"/>
      <c r="IS17" s="770"/>
      <c r="IT17" s="770"/>
      <c r="IU17" s="770"/>
      <c r="IV17" s="770"/>
      <c r="IW17" s="770"/>
      <c r="IX17" s="770"/>
      <c r="IY17" s="770"/>
      <c r="IZ17" s="770"/>
      <c r="JA17" s="770"/>
      <c r="JB17" s="770"/>
      <c r="JC17" s="770"/>
      <c r="JD17" s="770"/>
      <c r="JE17" s="770"/>
      <c r="JF17" s="770"/>
      <c r="JG17" s="770"/>
      <c r="JH17" s="770"/>
      <c r="JI17" s="770"/>
      <c r="JJ17" s="770"/>
      <c r="JK17" s="770"/>
      <c r="JL17" s="770"/>
      <c r="JM17" s="770"/>
      <c r="JN17" s="770"/>
      <c r="JO17" s="770"/>
      <c r="JP17" s="770"/>
      <c r="JQ17" s="770"/>
      <c r="JR17" s="770"/>
      <c r="JS17" s="770"/>
      <c r="JT17" s="770"/>
      <c r="JU17" s="770"/>
      <c r="JV17" s="770"/>
      <c r="JW17" s="770"/>
      <c r="JX17" s="770"/>
      <c r="JY17" s="770"/>
      <c r="JZ17" s="770"/>
      <c r="KA17" s="770"/>
      <c r="KB17" s="770"/>
      <c r="KC17" s="770"/>
      <c r="KD17" s="770"/>
      <c r="KE17" s="770"/>
      <c r="KF17" s="770"/>
      <c r="KG17" s="770"/>
      <c r="KH17" s="770"/>
      <c r="KI17" s="770"/>
      <c r="KJ17" s="770"/>
      <c r="KK17" s="770"/>
      <c r="KL17" s="770"/>
      <c r="KM17" s="770"/>
      <c r="KN17" s="770"/>
      <c r="KO17" s="770"/>
      <c r="KP17" s="770"/>
      <c r="KQ17" s="770"/>
      <c r="KR17" s="770"/>
      <c r="KS17" s="770"/>
      <c r="KT17" s="770"/>
      <c r="KU17" s="770"/>
      <c r="KV17" s="770"/>
      <c r="KW17" s="770"/>
      <c r="KX17" s="770"/>
      <c r="KY17" s="770"/>
      <c r="KZ17" s="770"/>
      <c r="LA17" s="770"/>
      <c r="LB17" s="770"/>
      <c r="LC17" s="770"/>
      <c r="LD17" s="770"/>
      <c r="LE17" s="770"/>
      <c r="LF17" s="770"/>
      <c r="LG17" s="770"/>
      <c r="LH17" s="770"/>
      <c r="LI17" s="770"/>
      <c r="LJ17" s="770"/>
      <c r="LK17" s="770"/>
      <c r="LL17" s="770"/>
      <c r="LM17" s="770"/>
      <c r="LN17" s="770"/>
      <c r="LO17" s="770"/>
      <c r="LP17" s="770"/>
      <c r="LQ17" s="770"/>
      <c r="LR17" s="770"/>
      <c r="LS17" s="770"/>
      <c r="LT17" s="770"/>
      <c r="LU17" s="770"/>
      <c r="LV17" s="770"/>
      <c r="LW17" s="770"/>
      <c r="LX17" s="770"/>
      <c r="LY17" s="770"/>
      <c r="LZ17" s="770"/>
      <c r="MA17" s="770"/>
      <c r="MB17" s="770"/>
      <c r="MC17" s="770"/>
      <c r="MD17" s="770"/>
      <c r="ME17" s="770"/>
      <c r="MF17" s="770"/>
      <c r="MG17" s="770"/>
      <c r="MH17" s="770"/>
      <c r="MI17" s="770"/>
      <c r="MJ17" s="770"/>
      <c r="MK17" s="770"/>
      <c r="ML17" s="770"/>
      <c r="MM17" s="770"/>
      <c r="MN17" s="770"/>
      <c r="MO17" s="770"/>
      <c r="MP17" s="770"/>
      <c r="MQ17" s="770"/>
      <c r="MR17" s="770"/>
      <c r="MS17" s="770"/>
      <c r="MT17" s="770"/>
      <c r="MU17" s="770"/>
      <c r="MV17" s="770"/>
      <c r="MW17" s="770"/>
      <c r="MX17" s="770"/>
      <c r="MY17" s="770"/>
      <c r="MZ17" s="770"/>
      <c r="NA17" s="770"/>
      <c r="NB17" s="770"/>
      <c r="NC17" s="770"/>
      <c r="ND17" s="770"/>
      <c r="NE17" s="770"/>
      <c r="NF17" s="770"/>
      <c r="NG17" s="770"/>
      <c r="NH17" s="770"/>
      <c r="NI17" s="770"/>
      <c r="NJ17" s="770"/>
      <c r="NK17" s="770"/>
      <c r="NL17" s="770"/>
      <c r="NM17" s="770"/>
      <c r="NN17" s="770"/>
      <c r="NO17" s="770"/>
      <c r="NP17" s="770"/>
      <c r="NQ17" s="770"/>
      <c r="NR17" s="770"/>
      <c r="NS17" s="771"/>
    </row>
    <row r="18" spans="1:383" ht="16.5" customHeight="1" outlineLevel="2" x14ac:dyDescent="0.3">
      <c r="A18" s="585" t="s">
        <v>5074</v>
      </c>
      <c r="B18" s="560" t="s">
        <v>5083</v>
      </c>
      <c r="C18" s="593">
        <v>71162</v>
      </c>
      <c r="D18" s="560">
        <f>IFERROR(VLOOKUP($C18,EJE!$C$6:$AG$600,12,FALSE),0)</f>
        <v>0</v>
      </c>
      <c r="E18" s="560">
        <f>IFERROR(VLOOKUP($C18,EJE!$C$6:$AG$600,23,FALSE)," ")</f>
        <v>2313.1559999999999</v>
      </c>
      <c r="F18" s="560">
        <f>IFERROR(VLOOKUP($C18,EJE!$C$6:$AG$600,11,FALSE)," ")</f>
        <v>11.38456244482995</v>
      </c>
      <c r="G18" s="561">
        <f>IFERROR(VLOOKUP(C18,EJE!$C$6:$AG$600,19,FALSE)," ")</f>
        <v>23.259519067095518</v>
      </c>
      <c r="H18" s="651" t="str">
        <f>IFERROR(VLOOKUP(C18,Claves!A:E,4,FALSE)," ")</f>
        <v>KRASA KOTP1 ROSA ASA40X8</v>
      </c>
      <c r="I18" s="629">
        <f>_xlfn.IFNA((VLOOKUP($C18,'Programa Plan'!$A:$BB,13,0)),0)</f>
        <v>7000</v>
      </c>
      <c r="J18" s="620">
        <f t="shared" si="10"/>
        <v>7254</v>
      </c>
      <c r="K18" s="628">
        <f>_xlfn.IFNA((VLOOKUP($C18,'Programa Plan'!$A:$BB,16,0)),0)</f>
        <v>5000</v>
      </c>
      <c r="L18" s="620">
        <f t="shared" si="13"/>
        <v>0</v>
      </c>
      <c r="M18" s="628">
        <f>_xlfn.IFNA((VLOOKUP($C18,'Programa Plan'!$A:$BB,19,0)),0)</f>
        <v>3600</v>
      </c>
      <c r="N18" s="620">
        <f t="shared" si="11"/>
        <v>0</v>
      </c>
      <c r="O18" s="629"/>
      <c r="P18" s="620">
        <f t="shared" si="12"/>
        <v>0</v>
      </c>
      <c r="Q18" s="562"/>
      <c r="R18" s="753"/>
      <c r="S18" s="960">
        <v>0.45800000000000002</v>
      </c>
      <c r="T18" s="960">
        <v>0.68400000000000005</v>
      </c>
      <c r="U18" s="960">
        <v>0.67</v>
      </c>
      <c r="V18" s="960">
        <v>0.67400000000000004</v>
      </c>
      <c r="W18" s="968">
        <v>1.1379999999999999</v>
      </c>
      <c r="X18" s="968">
        <v>1.1299999999999999</v>
      </c>
      <c r="Y18" s="768">
        <v>0.2</v>
      </c>
      <c r="Z18" s="768"/>
      <c r="AA18" s="768"/>
      <c r="AB18" s="768"/>
      <c r="AC18" s="768"/>
      <c r="AD18" s="768"/>
      <c r="AE18" s="768"/>
      <c r="AF18" s="768"/>
      <c r="AG18" s="792"/>
      <c r="AH18" s="768"/>
      <c r="AI18" s="768"/>
      <c r="AJ18" s="768"/>
      <c r="AK18" s="768"/>
      <c r="AL18" s="768"/>
      <c r="AM18" s="769"/>
      <c r="AN18" s="768"/>
      <c r="AO18" s="768"/>
      <c r="AP18" s="768"/>
      <c r="AQ18" s="768">
        <v>1.1000000000000001</v>
      </c>
      <c r="AR18" s="768">
        <v>0.6</v>
      </c>
      <c r="AS18" s="768">
        <v>0.6</v>
      </c>
      <c r="AT18" s="768"/>
      <c r="AU18" s="768"/>
      <c r="AV18" s="807"/>
      <c r="AW18" s="816"/>
      <c r="AX18" s="769"/>
      <c r="AY18" s="769"/>
      <c r="AZ18" s="769"/>
      <c r="BA18" s="769"/>
      <c r="BB18" s="769"/>
      <c r="BC18" s="769"/>
      <c r="BD18" s="769"/>
      <c r="BE18" s="769"/>
      <c r="BF18" s="769"/>
      <c r="BG18" s="769"/>
      <c r="BH18" s="769"/>
      <c r="BI18" s="769"/>
      <c r="BJ18" s="769"/>
      <c r="BK18" s="769"/>
      <c r="BL18" s="769"/>
      <c r="BM18" s="769"/>
      <c r="BN18" s="769"/>
      <c r="BO18" s="769"/>
      <c r="BP18" s="769"/>
      <c r="BQ18" s="769"/>
      <c r="BR18" s="769"/>
      <c r="BS18" s="769"/>
      <c r="BT18" s="769"/>
      <c r="BU18" s="769"/>
      <c r="BV18" s="769"/>
      <c r="BW18" s="973"/>
      <c r="BX18" s="982"/>
      <c r="BY18" s="979"/>
      <c r="BZ18" s="770"/>
      <c r="CA18" s="770"/>
      <c r="CB18" s="770"/>
      <c r="CC18" s="770"/>
      <c r="CD18" s="770"/>
      <c r="CE18" s="770"/>
      <c r="CF18" s="770"/>
      <c r="CG18" s="770"/>
      <c r="CH18" s="770"/>
      <c r="CI18" s="770"/>
      <c r="CJ18" s="770"/>
      <c r="CK18" s="770"/>
      <c r="CL18" s="770"/>
      <c r="CM18" s="770"/>
      <c r="CN18" s="770"/>
      <c r="CO18" s="770"/>
      <c r="CP18" s="770"/>
      <c r="CQ18" s="770"/>
      <c r="CR18" s="770"/>
      <c r="CS18" s="770"/>
      <c r="CT18" s="770"/>
      <c r="CU18" s="770"/>
      <c r="CV18" s="770"/>
      <c r="CW18" s="770"/>
      <c r="CX18" s="770"/>
      <c r="CY18" s="770"/>
      <c r="CZ18" s="770"/>
      <c r="DA18" s="770"/>
      <c r="DB18" s="770"/>
      <c r="DC18" s="770"/>
      <c r="DD18" s="770"/>
      <c r="DE18" s="770"/>
      <c r="DF18" s="770"/>
      <c r="DG18" s="770"/>
      <c r="DH18" s="770"/>
      <c r="DI18" s="770"/>
      <c r="DJ18" s="770"/>
      <c r="DK18" s="770"/>
      <c r="DL18" s="770"/>
      <c r="DM18" s="770"/>
      <c r="DN18" s="770"/>
      <c r="DO18" s="770"/>
      <c r="DP18" s="770"/>
      <c r="DQ18" s="770"/>
      <c r="DR18" s="770"/>
      <c r="DS18" s="770"/>
      <c r="DT18" s="770"/>
      <c r="DU18" s="770"/>
      <c r="DV18" s="770"/>
      <c r="DW18" s="770"/>
      <c r="DX18" s="770"/>
      <c r="DY18" s="770"/>
      <c r="DZ18" s="770"/>
      <c r="EA18" s="770"/>
      <c r="EB18" s="770"/>
      <c r="EC18" s="770"/>
      <c r="ED18" s="770"/>
      <c r="EE18" s="770"/>
      <c r="EF18" s="770"/>
      <c r="EG18" s="770"/>
      <c r="EH18" s="770"/>
      <c r="EI18" s="770"/>
      <c r="EJ18" s="770"/>
      <c r="EK18" s="770"/>
      <c r="EL18" s="770"/>
      <c r="EM18" s="770"/>
      <c r="EN18" s="770"/>
      <c r="EO18" s="770"/>
      <c r="EP18" s="770"/>
      <c r="EQ18" s="770"/>
      <c r="ER18" s="770"/>
      <c r="ES18" s="770"/>
      <c r="ET18" s="770"/>
      <c r="EU18" s="770"/>
      <c r="EV18" s="770"/>
      <c r="EW18" s="770"/>
      <c r="EX18" s="770"/>
      <c r="EY18" s="770"/>
      <c r="EZ18" s="770"/>
      <c r="FA18" s="770"/>
      <c r="FB18" s="770"/>
      <c r="FC18" s="770"/>
      <c r="FD18" s="770"/>
      <c r="FE18" s="770"/>
      <c r="FF18" s="770"/>
      <c r="FG18" s="770"/>
      <c r="FH18" s="770"/>
      <c r="FI18" s="770"/>
      <c r="FJ18" s="770"/>
      <c r="FK18" s="770"/>
      <c r="FL18" s="770"/>
      <c r="FM18" s="770"/>
      <c r="FN18" s="770"/>
      <c r="FO18" s="770"/>
      <c r="FP18" s="770"/>
      <c r="FQ18" s="770"/>
      <c r="FR18" s="770"/>
      <c r="FS18" s="770"/>
      <c r="FT18" s="770"/>
      <c r="FU18" s="770"/>
      <c r="FV18" s="770"/>
      <c r="FW18" s="770"/>
      <c r="FX18" s="770"/>
      <c r="FY18" s="770"/>
      <c r="FZ18" s="770"/>
      <c r="GA18" s="770"/>
      <c r="GB18" s="770"/>
      <c r="GC18" s="770"/>
      <c r="GD18" s="770"/>
      <c r="GE18" s="770"/>
      <c r="GF18" s="770"/>
      <c r="GG18" s="770"/>
      <c r="GH18" s="770"/>
      <c r="GI18" s="770"/>
      <c r="GJ18" s="770"/>
      <c r="GK18" s="770"/>
      <c r="GL18" s="770"/>
      <c r="GM18" s="770"/>
      <c r="GN18" s="770"/>
      <c r="GO18" s="770"/>
      <c r="GP18" s="770"/>
      <c r="GQ18" s="770"/>
      <c r="GR18" s="770"/>
      <c r="GS18" s="770"/>
      <c r="GT18" s="770"/>
      <c r="GU18" s="770"/>
      <c r="GV18" s="770"/>
      <c r="GW18" s="770"/>
      <c r="GX18" s="770"/>
      <c r="GY18" s="770"/>
      <c r="GZ18" s="770"/>
      <c r="HA18" s="770"/>
      <c r="HB18" s="770"/>
      <c r="HC18" s="770"/>
      <c r="HD18" s="770"/>
      <c r="HE18" s="770"/>
      <c r="HF18" s="770"/>
      <c r="HG18" s="770"/>
      <c r="HH18" s="770"/>
      <c r="HI18" s="770"/>
      <c r="HJ18" s="770"/>
      <c r="HK18" s="770"/>
      <c r="HL18" s="770"/>
      <c r="HM18" s="770"/>
      <c r="HN18" s="770"/>
      <c r="HO18" s="770"/>
      <c r="HP18" s="770"/>
      <c r="HQ18" s="770"/>
      <c r="HR18" s="770"/>
      <c r="HS18" s="770"/>
      <c r="HT18" s="770"/>
      <c r="HU18" s="770"/>
      <c r="HV18" s="770"/>
      <c r="HW18" s="770"/>
      <c r="HX18" s="770"/>
      <c r="HY18" s="770"/>
      <c r="HZ18" s="770"/>
      <c r="IA18" s="770"/>
      <c r="IB18" s="770"/>
      <c r="IC18" s="770"/>
      <c r="ID18" s="770"/>
      <c r="IE18" s="770"/>
      <c r="IF18" s="770"/>
      <c r="IG18" s="770"/>
      <c r="IH18" s="770"/>
      <c r="II18" s="770"/>
      <c r="IJ18" s="770"/>
      <c r="IK18" s="770"/>
      <c r="IL18" s="770"/>
      <c r="IM18" s="770"/>
      <c r="IN18" s="770"/>
      <c r="IO18" s="770"/>
      <c r="IP18" s="770"/>
      <c r="IQ18" s="770"/>
      <c r="IR18" s="770"/>
      <c r="IS18" s="770"/>
      <c r="IT18" s="770"/>
      <c r="IU18" s="770"/>
      <c r="IV18" s="770"/>
      <c r="IW18" s="770"/>
      <c r="IX18" s="770"/>
      <c r="IY18" s="770"/>
      <c r="IZ18" s="770"/>
      <c r="JA18" s="770"/>
      <c r="JB18" s="770"/>
      <c r="JC18" s="770"/>
      <c r="JD18" s="770"/>
      <c r="JE18" s="770"/>
      <c r="JF18" s="770"/>
      <c r="JG18" s="770"/>
      <c r="JH18" s="770"/>
      <c r="JI18" s="770"/>
      <c r="JJ18" s="770"/>
      <c r="JK18" s="770"/>
      <c r="JL18" s="770"/>
      <c r="JM18" s="770"/>
      <c r="JN18" s="770"/>
      <c r="JO18" s="770"/>
      <c r="JP18" s="770"/>
      <c r="JQ18" s="770"/>
      <c r="JR18" s="770"/>
      <c r="JS18" s="770"/>
      <c r="JT18" s="770"/>
      <c r="JU18" s="770"/>
      <c r="JV18" s="770"/>
      <c r="JW18" s="770"/>
      <c r="JX18" s="770"/>
      <c r="JY18" s="770"/>
      <c r="JZ18" s="770"/>
      <c r="KA18" s="770"/>
      <c r="KB18" s="770"/>
      <c r="KC18" s="770"/>
      <c r="KD18" s="770"/>
      <c r="KE18" s="770"/>
      <c r="KF18" s="770"/>
      <c r="KG18" s="770"/>
      <c r="KH18" s="770"/>
      <c r="KI18" s="770"/>
      <c r="KJ18" s="770"/>
      <c r="KK18" s="770"/>
      <c r="KL18" s="770"/>
      <c r="KM18" s="770"/>
      <c r="KN18" s="770"/>
      <c r="KO18" s="770"/>
      <c r="KP18" s="770"/>
      <c r="KQ18" s="770"/>
      <c r="KR18" s="770"/>
      <c r="KS18" s="770"/>
      <c r="KT18" s="770"/>
      <c r="KU18" s="770"/>
      <c r="KV18" s="770"/>
      <c r="KW18" s="770"/>
      <c r="KX18" s="770"/>
      <c r="KY18" s="770"/>
      <c r="KZ18" s="770"/>
      <c r="LA18" s="770"/>
      <c r="LB18" s="770"/>
      <c r="LC18" s="770"/>
      <c r="LD18" s="770"/>
      <c r="LE18" s="770"/>
      <c r="LF18" s="770"/>
      <c r="LG18" s="770"/>
      <c r="LH18" s="770"/>
      <c r="LI18" s="770"/>
      <c r="LJ18" s="770"/>
      <c r="LK18" s="770"/>
      <c r="LL18" s="770"/>
      <c r="LM18" s="770"/>
      <c r="LN18" s="770"/>
      <c r="LO18" s="770"/>
      <c r="LP18" s="770"/>
      <c r="LQ18" s="770"/>
      <c r="LR18" s="770"/>
      <c r="LS18" s="770"/>
      <c r="LT18" s="770"/>
      <c r="LU18" s="770"/>
      <c r="LV18" s="770"/>
      <c r="LW18" s="770"/>
      <c r="LX18" s="770"/>
      <c r="LY18" s="770"/>
      <c r="LZ18" s="770"/>
      <c r="MA18" s="770"/>
      <c r="MB18" s="770"/>
      <c r="MC18" s="770"/>
      <c r="MD18" s="770"/>
      <c r="ME18" s="770"/>
      <c r="MF18" s="770"/>
      <c r="MG18" s="770"/>
      <c r="MH18" s="770"/>
      <c r="MI18" s="770"/>
      <c r="MJ18" s="770"/>
      <c r="MK18" s="770"/>
      <c r="ML18" s="770"/>
      <c r="MM18" s="770"/>
      <c r="MN18" s="770"/>
      <c r="MO18" s="770"/>
      <c r="MP18" s="770"/>
      <c r="MQ18" s="770"/>
      <c r="MR18" s="770"/>
      <c r="MS18" s="770"/>
      <c r="MT18" s="770"/>
      <c r="MU18" s="770"/>
      <c r="MV18" s="770"/>
      <c r="MW18" s="770"/>
      <c r="MX18" s="770"/>
      <c r="MY18" s="770"/>
      <c r="MZ18" s="770"/>
      <c r="NA18" s="770"/>
      <c r="NB18" s="770"/>
      <c r="NC18" s="770"/>
      <c r="ND18" s="770"/>
      <c r="NE18" s="770"/>
      <c r="NF18" s="770"/>
      <c r="NG18" s="770"/>
      <c r="NH18" s="770"/>
      <c r="NI18" s="770"/>
      <c r="NJ18" s="770"/>
      <c r="NK18" s="770"/>
      <c r="NL18" s="770"/>
      <c r="NM18" s="770"/>
      <c r="NN18" s="770"/>
      <c r="NO18" s="770"/>
      <c r="NP18" s="770"/>
      <c r="NQ18" s="770"/>
      <c r="NR18" s="770"/>
      <c r="NS18" s="771"/>
    </row>
    <row r="19" spans="1:383" ht="16.5" customHeight="1" outlineLevel="1" x14ac:dyDescent="0.3">
      <c r="A19" s="585" t="s">
        <v>5075</v>
      </c>
      <c r="B19" s="560" t="s">
        <v>5083</v>
      </c>
      <c r="C19" s="593">
        <v>71179</v>
      </c>
      <c r="D19" s="560">
        <f>IFERROR(VLOOKUP($C19,EJE!$C$6:$AG$600,12,FALSE),0)</f>
        <v>0</v>
      </c>
      <c r="E19" s="560">
        <f>IFERROR(VLOOKUP($C19,EJE!$C$6:$AG$600,23,FALSE)," ")</f>
        <v>0</v>
      </c>
      <c r="F19" s="560">
        <f>IFERROR(VLOOKUP($C19,EJE!$C$6:$AG$600,11,FALSE)," ")</f>
        <v>0</v>
      </c>
      <c r="G19" s="561">
        <f>IFERROR(VLOOKUP(C19,EJE!$C$6:$AG$600,19,FALSE)," ")</f>
        <v>50.548703051331891</v>
      </c>
      <c r="H19" s="651" t="str">
        <f>IFERROR(VLOOKUP(C19,Claves!A:E,4,FALSE)," ")</f>
        <v>KRASA KOTP1 ROSA ANA SA60</v>
      </c>
      <c r="I19" s="629">
        <f>_xlfn.IFNA((VLOOKUP($C19,'Programa Plan'!$A:$BB,13,0)),0)</f>
        <v>0</v>
      </c>
      <c r="J19" s="620">
        <f t="shared" si="10"/>
        <v>0</v>
      </c>
      <c r="K19" s="628">
        <f>_xlfn.IFNA((VLOOKUP($C19,'Programa Plan'!$A:$BB,16,0)),0)</f>
        <v>1100</v>
      </c>
      <c r="L19" s="620">
        <f t="shared" si="13"/>
        <v>0</v>
      </c>
      <c r="M19" s="628">
        <f>_xlfn.IFNA((VLOOKUP($C19,'Programa Plan'!$A:$BB,19,0)),0)</f>
        <v>0</v>
      </c>
      <c r="N19" s="620">
        <f t="shared" si="11"/>
        <v>0</v>
      </c>
      <c r="O19" s="629"/>
      <c r="P19" s="620">
        <f t="shared" si="12"/>
        <v>0</v>
      </c>
      <c r="Q19" s="562"/>
      <c r="R19" s="753"/>
      <c r="S19" s="767"/>
      <c r="T19" s="768"/>
      <c r="U19" s="768"/>
      <c r="V19" s="768"/>
      <c r="W19" s="768"/>
      <c r="X19" s="768"/>
      <c r="Y19" s="768"/>
      <c r="Z19" s="768"/>
      <c r="AA19" s="768"/>
      <c r="AB19" s="768"/>
      <c r="AC19" s="768"/>
      <c r="AD19" s="768"/>
      <c r="AE19" s="768"/>
      <c r="AF19" s="768"/>
      <c r="AG19" s="768"/>
      <c r="AH19" s="768"/>
      <c r="AI19" s="768"/>
      <c r="AJ19" s="768"/>
      <c r="AK19" s="768"/>
      <c r="AL19" s="768"/>
      <c r="AM19" s="768"/>
      <c r="AN19" s="768"/>
      <c r="AO19" s="768"/>
      <c r="AP19" s="768"/>
      <c r="AQ19" s="768"/>
      <c r="AR19" s="768"/>
      <c r="AS19" s="768"/>
      <c r="AT19" s="768"/>
      <c r="AU19" s="768"/>
      <c r="AV19" s="807"/>
      <c r="AW19" s="816"/>
      <c r="AX19" s="769"/>
      <c r="AY19" s="769"/>
      <c r="AZ19" s="769"/>
      <c r="BA19" s="769"/>
      <c r="BB19" s="769"/>
      <c r="BC19" s="769"/>
      <c r="BD19" s="769"/>
      <c r="BE19" s="769"/>
      <c r="BF19" s="769"/>
      <c r="BG19" s="769"/>
      <c r="BH19" s="769"/>
      <c r="BI19" s="769"/>
      <c r="BJ19" s="769"/>
      <c r="BK19" s="769"/>
      <c r="BL19" s="769"/>
      <c r="BM19" s="769"/>
      <c r="BN19" s="769"/>
      <c r="BO19" s="769"/>
      <c r="BP19" s="769"/>
      <c r="BQ19" s="769"/>
      <c r="BR19" s="769"/>
      <c r="BS19" s="769"/>
      <c r="BT19" s="769"/>
      <c r="BU19" s="769"/>
      <c r="BV19" s="769"/>
      <c r="BW19" s="973"/>
      <c r="BX19" s="982"/>
      <c r="BY19" s="979"/>
      <c r="BZ19" s="770"/>
      <c r="CA19" s="770"/>
      <c r="CB19" s="770"/>
      <c r="CC19" s="770"/>
      <c r="CD19" s="770"/>
      <c r="CE19" s="770"/>
      <c r="CF19" s="770"/>
      <c r="CG19" s="770"/>
      <c r="CH19" s="770"/>
      <c r="CI19" s="770"/>
      <c r="CJ19" s="770"/>
      <c r="CK19" s="770"/>
      <c r="CL19" s="770"/>
      <c r="CM19" s="770"/>
      <c r="CN19" s="770"/>
      <c r="CO19" s="770"/>
      <c r="CP19" s="770"/>
      <c r="CQ19" s="770"/>
      <c r="CR19" s="770"/>
      <c r="CS19" s="770"/>
      <c r="CT19" s="770"/>
      <c r="CU19" s="770"/>
      <c r="CV19" s="770"/>
      <c r="CW19" s="770"/>
      <c r="CX19" s="770"/>
      <c r="CY19" s="770"/>
      <c r="CZ19" s="770"/>
      <c r="DA19" s="770"/>
      <c r="DB19" s="770"/>
      <c r="DC19" s="770"/>
      <c r="DD19" s="770"/>
      <c r="DE19" s="770"/>
      <c r="DF19" s="770"/>
      <c r="DG19" s="770"/>
      <c r="DH19" s="770"/>
      <c r="DI19" s="770"/>
      <c r="DJ19" s="770"/>
      <c r="DK19" s="770"/>
      <c r="DL19" s="770"/>
      <c r="DM19" s="770"/>
      <c r="DN19" s="770"/>
      <c r="DO19" s="770"/>
      <c r="DP19" s="770"/>
      <c r="DQ19" s="770"/>
      <c r="DR19" s="770"/>
      <c r="DS19" s="770"/>
      <c r="DT19" s="770"/>
      <c r="DU19" s="770"/>
      <c r="DV19" s="770"/>
      <c r="DW19" s="770"/>
      <c r="DX19" s="770"/>
      <c r="DY19" s="770"/>
      <c r="DZ19" s="770"/>
      <c r="EA19" s="770"/>
      <c r="EB19" s="770"/>
      <c r="EC19" s="770"/>
      <c r="ED19" s="770"/>
      <c r="EE19" s="770"/>
      <c r="EF19" s="770"/>
      <c r="EG19" s="770"/>
      <c r="EH19" s="770"/>
      <c r="EI19" s="770"/>
      <c r="EJ19" s="770"/>
      <c r="EK19" s="770"/>
      <c r="EL19" s="770"/>
      <c r="EM19" s="770"/>
      <c r="EN19" s="770"/>
      <c r="EO19" s="770"/>
      <c r="EP19" s="770"/>
      <c r="EQ19" s="770"/>
      <c r="ER19" s="770"/>
      <c r="ES19" s="770"/>
      <c r="ET19" s="770"/>
      <c r="EU19" s="770"/>
      <c r="EV19" s="770"/>
      <c r="EW19" s="770"/>
      <c r="EX19" s="770"/>
      <c r="EY19" s="770"/>
      <c r="EZ19" s="770"/>
      <c r="FA19" s="770"/>
      <c r="FB19" s="770"/>
      <c r="FC19" s="770"/>
      <c r="FD19" s="770"/>
      <c r="FE19" s="770"/>
      <c r="FF19" s="770"/>
      <c r="FG19" s="770"/>
      <c r="FH19" s="770"/>
      <c r="FI19" s="770"/>
      <c r="FJ19" s="770"/>
      <c r="FK19" s="770"/>
      <c r="FL19" s="770"/>
      <c r="FM19" s="770"/>
      <c r="FN19" s="770"/>
      <c r="FO19" s="770"/>
      <c r="FP19" s="770"/>
      <c r="FQ19" s="770"/>
      <c r="FR19" s="770"/>
      <c r="FS19" s="770"/>
      <c r="FT19" s="770"/>
      <c r="FU19" s="770"/>
      <c r="FV19" s="770"/>
      <c r="FW19" s="770"/>
      <c r="FX19" s="770"/>
      <c r="FY19" s="770"/>
      <c r="FZ19" s="770"/>
      <c r="GA19" s="770"/>
      <c r="GB19" s="770"/>
      <c r="GC19" s="770"/>
      <c r="GD19" s="770"/>
      <c r="GE19" s="770"/>
      <c r="GF19" s="770"/>
      <c r="GG19" s="770"/>
      <c r="GH19" s="770"/>
      <c r="GI19" s="770"/>
      <c r="GJ19" s="770"/>
      <c r="GK19" s="770"/>
      <c r="GL19" s="770"/>
      <c r="GM19" s="770"/>
      <c r="GN19" s="770"/>
      <c r="GO19" s="770"/>
      <c r="GP19" s="770"/>
      <c r="GQ19" s="770"/>
      <c r="GR19" s="770"/>
      <c r="GS19" s="770"/>
      <c r="GT19" s="770"/>
      <c r="GU19" s="770"/>
      <c r="GV19" s="770"/>
      <c r="GW19" s="770"/>
      <c r="GX19" s="770"/>
      <c r="GY19" s="770"/>
      <c r="GZ19" s="770"/>
      <c r="HA19" s="770"/>
      <c r="HB19" s="770"/>
      <c r="HC19" s="770"/>
      <c r="HD19" s="770"/>
      <c r="HE19" s="770"/>
      <c r="HF19" s="770"/>
      <c r="HG19" s="770"/>
      <c r="HH19" s="770"/>
      <c r="HI19" s="770"/>
      <c r="HJ19" s="770"/>
      <c r="HK19" s="770"/>
      <c r="HL19" s="770"/>
      <c r="HM19" s="770"/>
      <c r="HN19" s="770"/>
      <c r="HO19" s="770"/>
      <c r="HP19" s="770"/>
      <c r="HQ19" s="770"/>
      <c r="HR19" s="770"/>
      <c r="HS19" s="770"/>
      <c r="HT19" s="770"/>
      <c r="HU19" s="770"/>
      <c r="HV19" s="770"/>
      <c r="HW19" s="770"/>
      <c r="HX19" s="770"/>
      <c r="HY19" s="770"/>
      <c r="HZ19" s="770"/>
      <c r="IA19" s="770"/>
      <c r="IB19" s="770"/>
      <c r="IC19" s="770"/>
      <c r="ID19" s="770"/>
      <c r="IE19" s="770"/>
      <c r="IF19" s="770"/>
      <c r="IG19" s="770"/>
      <c r="IH19" s="770"/>
      <c r="II19" s="770"/>
      <c r="IJ19" s="770"/>
      <c r="IK19" s="770"/>
      <c r="IL19" s="770"/>
      <c r="IM19" s="770"/>
      <c r="IN19" s="770"/>
      <c r="IO19" s="770"/>
      <c r="IP19" s="770"/>
      <c r="IQ19" s="770"/>
      <c r="IR19" s="770"/>
      <c r="IS19" s="770"/>
      <c r="IT19" s="770"/>
      <c r="IU19" s="770"/>
      <c r="IV19" s="770"/>
      <c r="IW19" s="770"/>
      <c r="IX19" s="770"/>
      <c r="IY19" s="770"/>
      <c r="IZ19" s="770"/>
      <c r="JA19" s="770"/>
      <c r="JB19" s="770"/>
      <c r="JC19" s="770"/>
      <c r="JD19" s="770"/>
      <c r="JE19" s="770"/>
      <c r="JF19" s="770"/>
      <c r="JG19" s="770"/>
      <c r="JH19" s="770"/>
      <c r="JI19" s="770"/>
      <c r="JJ19" s="770"/>
      <c r="JK19" s="770"/>
      <c r="JL19" s="770"/>
      <c r="JM19" s="770"/>
      <c r="JN19" s="770"/>
      <c r="JO19" s="770"/>
      <c r="JP19" s="770"/>
      <c r="JQ19" s="770"/>
      <c r="JR19" s="770"/>
      <c r="JS19" s="770"/>
      <c r="JT19" s="770"/>
      <c r="JU19" s="770"/>
      <c r="JV19" s="770"/>
      <c r="JW19" s="770"/>
      <c r="JX19" s="770"/>
      <c r="JY19" s="770"/>
      <c r="JZ19" s="770"/>
      <c r="KA19" s="770"/>
      <c r="KB19" s="770"/>
      <c r="KC19" s="770"/>
      <c r="KD19" s="770"/>
      <c r="KE19" s="770"/>
      <c r="KF19" s="770"/>
      <c r="KG19" s="770"/>
      <c r="KH19" s="770"/>
      <c r="KI19" s="770"/>
      <c r="KJ19" s="770"/>
      <c r="KK19" s="770"/>
      <c r="KL19" s="770"/>
      <c r="KM19" s="770"/>
      <c r="KN19" s="770"/>
      <c r="KO19" s="770"/>
      <c r="KP19" s="770"/>
      <c r="KQ19" s="770"/>
      <c r="KR19" s="770"/>
      <c r="KS19" s="770"/>
      <c r="KT19" s="770"/>
      <c r="KU19" s="770"/>
      <c r="KV19" s="770"/>
      <c r="KW19" s="770"/>
      <c r="KX19" s="770"/>
      <c r="KY19" s="770"/>
      <c r="KZ19" s="770"/>
      <c r="LA19" s="770"/>
      <c r="LB19" s="770"/>
      <c r="LC19" s="770"/>
      <c r="LD19" s="770"/>
      <c r="LE19" s="770"/>
      <c r="LF19" s="770"/>
      <c r="LG19" s="770"/>
      <c r="LH19" s="770"/>
      <c r="LI19" s="770"/>
      <c r="LJ19" s="770"/>
      <c r="LK19" s="770"/>
      <c r="LL19" s="770"/>
      <c r="LM19" s="770"/>
      <c r="LN19" s="770"/>
      <c r="LO19" s="770"/>
      <c r="LP19" s="770"/>
      <c r="LQ19" s="770"/>
      <c r="LR19" s="770"/>
      <c r="LS19" s="770"/>
      <c r="LT19" s="770"/>
      <c r="LU19" s="770"/>
      <c r="LV19" s="770"/>
      <c r="LW19" s="770"/>
      <c r="LX19" s="770"/>
      <c r="LY19" s="770"/>
      <c r="LZ19" s="770"/>
      <c r="MA19" s="770"/>
      <c r="MB19" s="770"/>
      <c r="MC19" s="770"/>
      <c r="MD19" s="770"/>
      <c r="ME19" s="770"/>
      <c r="MF19" s="770"/>
      <c r="MG19" s="770"/>
      <c r="MH19" s="770"/>
      <c r="MI19" s="770"/>
      <c r="MJ19" s="770"/>
      <c r="MK19" s="770"/>
      <c r="ML19" s="770"/>
      <c r="MM19" s="770"/>
      <c r="MN19" s="770"/>
      <c r="MO19" s="770"/>
      <c r="MP19" s="770"/>
      <c r="MQ19" s="770"/>
      <c r="MR19" s="770"/>
      <c r="MS19" s="770"/>
      <c r="MT19" s="770"/>
      <c r="MU19" s="770"/>
      <c r="MV19" s="770"/>
      <c r="MW19" s="770"/>
      <c r="MX19" s="770"/>
      <c r="MY19" s="770"/>
      <c r="MZ19" s="770"/>
      <c r="NA19" s="770"/>
      <c r="NB19" s="770"/>
      <c r="NC19" s="770"/>
      <c r="ND19" s="770"/>
      <c r="NE19" s="770"/>
      <c r="NF19" s="770"/>
      <c r="NG19" s="770"/>
      <c r="NH19" s="770"/>
      <c r="NI19" s="770"/>
      <c r="NJ19" s="770"/>
      <c r="NK19" s="770"/>
      <c r="NL19" s="770"/>
      <c r="NM19" s="770"/>
      <c r="NN19" s="770"/>
      <c r="NO19" s="770"/>
      <c r="NP19" s="770"/>
      <c r="NQ19" s="770"/>
      <c r="NR19" s="770"/>
      <c r="NS19" s="771"/>
    </row>
    <row r="20" spans="1:383" ht="16.5" customHeight="1" outlineLevel="1" x14ac:dyDescent="0.3">
      <c r="A20" s="585" t="s">
        <v>4576</v>
      </c>
      <c r="B20" s="560" t="s">
        <v>4819</v>
      </c>
      <c r="C20" s="593">
        <v>70875</v>
      </c>
      <c r="D20" s="560"/>
      <c r="E20" s="560"/>
      <c r="F20" s="560"/>
      <c r="G20" s="561"/>
      <c r="H20" s="651" t="str">
        <f>IFERROR(VLOOKUP(C20,Claves!A:E,4,FALSE)," ")</f>
        <v>DTF DEPEND TOALLA FEM ANATOMICA 10X20</v>
      </c>
      <c r="I20" s="629">
        <f>_xlfn.IFNA((VLOOKUP($C20,'Programa Plan'!$A:$BB,13,0)),0)</f>
        <v>0</v>
      </c>
      <c r="J20" s="620">
        <f t="shared" si="10"/>
        <v>0</v>
      </c>
      <c r="K20" s="628">
        <f>_xlfn.IFNA((VLOOKUP($C20,'Programa Plan'!$A:$BB,16,0)),0)</f>
        <v>4400</v>
      </c>
      <c r="L20" s="620">
        <f t="shared" si="13"/>
        <v>3500</v>
      </c>
      <c r="M20" s="628">
        <f>_xlfn.IFNA((VLOOKUP($C20,'Programa Plan'!$A:$BB,19,0)),0)</f>
        <v>0</v>
      </c>
      <c r="N20" s="620">
        <f t="shared" si="11"/>
        <v>0</v>
      </c>
      <c r="O20" s="629"/>
      <c r="P20" s="620">
        <f t="shared" si="12"/>
        <v>0</v>
      </c>
      <c r="Q20" s="562"/>
      <c r="R20" s="753"/>
      <c r="S20" s="767"/>
      <c r="T20" s="768"/>
      <c r="U20" s="768"/>
      <c r="V20" s="768"/>
      <c r="W20" s="768"/>
      <c r="X20" s="768"/>
      <c r="Y20" s="768"/>
      <c r="Z20" s="768"/>
      <c r="AA20" s="768"/>
      <c r="AB20" s="768"/>
      <c r="AC20" s="768"/>
      <c r="AD20" s="768"/>
      <c r="AE20" s="768"/>
      <c r="AF20" s="768"/>
      <c r="AG20" s="768"/>
      <c r="AH20" s="768"/>
      <c r="AI20" s="768"/>
      <c r="AJ20" s="768"/>
      <c r="AK20" s="768"/>
      <c r="AL20" s="768"/>
      <c r="AM20" s="768"/>
      <c r="AN20" s="768"/>
      <c r="AO20" s="768"/>
      <c r="AP20" s="768"/>
      <c r="AQ20" s="768"/>
      <c r="AR20" s="768"/>
      <c r="AS20" s="768"/>
      <c r="AT20" s="768"/>
      <c r="AU20" s="768"/>
      <c r="AV20" s="807"/>
      <c r="AW20" s="1037">
        <v>3.5</v>
      </c>
      <c r="AX20" s="769"/>
      <c r="AY20" s="769"/>
      <c r="AZ20" s="769"/>
      <c r="BA20" s="769"/>
      <c r="BB20" s="769"/>
      <c r="BC20" s="769"/>
      <c r="BD20" s="769"/>
      <c r="BE20" s="769"/>
      <c r="BF20" s="769"/>
      <c r="BG20" s="769"/>
      <c r="BH20" s="769"/>
      <c r="BI20" s="769"/>
      <c r="BJ20" s="769"/>
      <c r="BK20" s="769"/>
      <c r="BL20" s="769"/>
      <c r="BM20" s="769"/>
      <c r="BN20" s="769"/>
      <c r="BO20" s="769"/>
      <c r="BP20" s="769"/>
      <c r="BQ20" s="769"/>
      <c r="BR20" s="769"/>
      <c r="BS20" s="769"/>
      <c r="BT20" s="769"/>
      <c r="BU20" s="769"/>
      <c r="BV20" s="769"/>
      <c r="BW20" s="973"/>
      <c r="BX20" s="982"/>
      <c r="BY20" s="979"/>
      <c r="BZ20" s="770"/>
      <c r="CA20" s="770"/>
      <c r="CB20" s="770"/>
      <c r="CC20" s="770"/>
      <c r="CD20" s="770"/>
      <c r="CE20" s="770"/>
      <c r="CF20" s="770"/>
      <c r="CG20" s="770"/>
      <c r="CH20" s="770"/>
      <c r="CI20" s="770"/>
      <c r="CJ20" s="770"/>
      <c r="CK20" s="770"/>
      <c r="CL20" s="770"/>
      <c r="CM20" s="770"/>
      <c r="CN20" s="770"/>
      <c r="CO20" s="770"/>
      <c r="CP20" s="770"/>
      <c r="CQ20" s="770"/>
      <c r="CR20" s="770"/>
      <c r="CS20" s="770"/>
      <c r="CT20" s="770"/>
      <c r="CU20" s="770"/>
      <c r="CV20" s="770"/>
      <c r="CW20" s="770"/>
      <c r="CX20" s="770"/>
      <c r="CY20" s="770"/>
      <c r="CZ20" s="770"/>
      <c r="DA20" s="770"/>
      <c r="DB20" s="770"/>
      <c r="DC20" s="770"/>
      <c r="DD20" s="770"/>
      <c r="DE20" s="770"/>
      <c r="DF20" s="770"/>
      <c r="DG20" s="770"/>
      <c r="DH20" s="770"/>
      <c r="DI20" s="770"/>
      <c r="DJ20" s="770"/>
      <c r="DK20" s="770"/>
      <c r="DL20" s="770"/>
      <c r="DM20" s="770"/>
      <c r="DN20" s="770"/>
      <c r="DO20" s="770"/>
      <c r="DP20" s="770"/>
      <c r="DQ20" s="770"/>
      <c r="DR20" s="770"/>
      <c r="DS20" s="770"/>
      <c r="DT20" s="770"/>
      <c r="DU20" s="770"/>
      <c r="DV20" s="770"/>
      <c r="DW20" s="770"/>
      <c r="DX20" s="770"/>
      <c r="DY20" s="770"/>
      <c r="DZ20" s="770"/>
      <c r="EA20" s="770"/>
      <c r="EB20" s="770"/>
      <c r="EC20" s="770"/>
      <c r="ED20" s="770"/>
      <c r="EE20" s="770"/>
      <c r="EF20" s="770"/>
      <c r="EG20" s="770"/>
      <c r="EH20" s="770"/>
      <c r="EI20" s="770"/>
      <c r="EJ20" s="770"/>
      <c r="EK20" s="770"/>
      <c r="EL20" s="770"/>
      <c r="EM20" s="770"/>
      <c r="EN20" s="770"/>
      <c r="EO20" s="770"/>
      <c r="EP20" s="770"/>
      <c r="EQ20" s="770"/>
      <c r="ER20" s="770"/>
      <c r="ES20" s="770"/>
      <c r="ET20" s="770"/>
      <c r="EU20" s="770"/>
      <c r="EV20" s="770"/>
      <c r="EW20" s="770"/>
      <c r="EX20" s="770"/>
      <c r="EY20" s="770"/>
      <c r="EZ20" s="770"/>
      <c r="FA20" s="770"/>
      <c r="FB20" s="770"/>
      <c r="FC20" s="770"/>
      <c r="FD20" s="770"/>
      <c r="FE20" s="770"/>
      <c r="FF20" s="770"/>
      <c r="FG20" s="770"/>
      <c r="FH20" s="770"/>
      <c r="FI20" s="770"/>
      <c r="FJ20" s="770"/>
      <c r="FK20" s="770"/>
      <c r="FL20" s="770"/>
      <c r="FM20" s="770"/>
      <c r="FN20" s="770"/>
      <c r="FO20" s="770"/>
      <c r="FP20" s="770"/>
      <c r="FQ20" s="770"/>
      <c r="FR20" s="770"/>
      <c r="FS20" s="770"/>
      <c r="FT20" s="770"/>
      <c r="FU20" s="770"/>
      <c r="FV20" s="770"/>
      <c r="FW20" s="770"/>
      <c r="FX20" s="770"/>
      <c r="FY20" s="770"/>
      <c r="FZ20" s="770"/>
      <c r="GA20" s="770"/>
      <c r="GB20" s="770"/>
      <c r="GC20" s="770"/>
      <c r="GD20" s="770"/>
      <c r="GE20" s="770"/>
      <c r="GF20" s="770"/>
      <c r="GG20" s="770"/>
      <c r="GH20" s="770"/>
      <c r="GI20" s="770"/>
      <c r="GJ20" s="770"/>
      <c r="GK20" s="770"/>
      <c r="GL20" s="770"/>
      <c r="GM20" s="770"/>
      <c r="GN20" s="770"/>
      <c r="GO20" s="770"/>
      <c r="GP20" s="770"/>
      <c r="GQ20" s="770"/>
      <c r="GR20" s="770"/>
      <c r="GS20" s="770"/>
      <c r="GT20" s="770"/>
      <c r="GU20" s="770"/>
      <c r="GV20" s="770"/>
      <c r="GW20" s="770"/>
      <c r="GX20" s="770"/>
      <c r="GY20" s="770"/>
      <c r="GZ20" s="770"/>
      <c r="HA20" s="770"/>
      <c r="HB20" s="770"/>
      <c r="HC20" s="770"/>
      <c r="HD20" s="770"/>
      <c r="HE20" s="770"/>
      <c r="HF20" s="770"/>
      <c r="HG20" s="770"/>
      <c r="HH20" s="770"/>
      <c r="HI20" s="770"/>
      <c r="HJ20" s="770"/>
      <c r="HK20" s="770"/>
      <c r="HL20" s="770"/>
      <c r="HM20" s="770"/>
      <c r="HN20" s="770"/>
      <c r="HO20" s="770"/>
      <c r="HP20" s="770"/>
      <c r="HQ20" s="770"/>
      <c r="HR20" s="770"/>
      <c r="HS20" s="770"/>
      <c r="HT20" s="770"/>
      <c r="HU20" s="770"/>
      <c r="HV20" s="770"/>
      <c r="HW20" s="770"/>
      <c r="HX20" s="770"/>
      <c r="HY20" s="770"/>
      <c r="HZ20" s="770"/>
      <c r="IA20" s="770"/>
      <c r="IB20" s="770"/>
      <c r="IC20" s="770"/>
      <c r="ID20" s="770"/>
      <c r="IE20" s="770"/>
      <c r="IF20" s="770"/>
      <c r="IG20" s="770"/>
      <c r="IH20" s="770"/>
      <c r="II20" s="770"/>
      <c r="IJ20" s="770"/>
      <c r="IK20" s="770"/>
      <c r="IL20" s="770"/>
      <c r="IM20" s="770"/>
      <c r="IN20" s="770"/>
      <c r="IO20" s="770"/>
      <c r="IP20" s="770"/>
      <c r="IQ20" s="770"/>
      <c r="IR20" s="770"/>
      <c r="IS20" s="770"/>
      <c r="IT20" s="770"/>
      <c r="IU20" s="770"/>
      <c r="IV20" s="770"/>
      <c r="IW20" s="770"/>
      <c r="IX20" s="770"/>
      <c r="IY20" s="770"/>
      <c r="IZ20" s="770"/>
      <c r="JA20" s="770"/>
      <c r="JB20" s="770"/>
      <c r="JC20" s="770"/>
      <c r="JD20" s="770"/>
      <c r="JE20" s="770"/>
      <c r="JF20" s="770"/>
      <c r="JG20" s="770"/>
      <c r="JH20" s="770"/>
      <c r="JI20" s="770"/>
      <c r="JJ20" s="770"/>
      <c r="JK20" s="770"/>
      <c r="JL20" s="770"/>
      <c r="JM20" s="770"/>
      <c r="JN20" s="770"/>
      <c r="JO20" s="770"/>
      <c r="JP20" s="770"/>
      <c r="JQ20" s="770"/>
      <c r="JR20" s="770"/>
      <c r="JS20" s="770"/>
      <c r="JT20" s="770"/>
      <c r="JU20" s="770"/>
      <c r="JV20" s="770"/>
      <c r="JW20" s="770"/>
      <c r="JX20" s="770"/>
      <c r="JY20" s="770"/>
      <c r="JZ20" s="770"/>
      <c r="KA20" s="770"/>
      <c r="KB20" s="770"/>
      <c r="KC20" s="770"/>
      <c r="KD20" s="770"/>
      <c r="KE20" s="770"/>
      <c r="KF20" s="770"/>
      <c r="KG20" s="770"/>
      <c r="KH20" s="770"/>
      <c r="KI20" s="770"/>
      <c r="KJ20" s="770"/>
      <c r="KK20" s="770"/>
      <c r="KL20" s="770"/>
      <c r="KM20" s="770"/>
      <c r="KN20" s="770"/>
      <c r="KO20" s="770"/>
      <c r="KP20" s="770"/>
      <c r="KQ20" s="770"/>
      <c r="KR20" s="770"/>
      <c r="KS20" s="770"/>
      <c r="KT20" s="770"/>
      <c r="KU20" s="770"/>
      <c r="KV20" s="770"/>
      <c r="KW20" s="770"/>
      <c r="KX20" s="770"/>
      <c r="KY20" s="770"/>
      <c r="KZ20" s="770"/>
      <c r="LA20" s="770"/>
      <c r="LB20" s="770"/>
      <c r="LC20" s="770"/>
      <c r="LD20" s="770"/>
      <c r="LE20" s="770"/>
      <c r="LF20" s="770"/>
      <c r="LG20" s="770"/>
      <c r="LH20" s="770"/>
      <c r="LI20" s="770"/>
      <c r="LJ20" s="770"/>
      <c r="LK20" s="770"/>
      <c r="LL20" s="770"/>
      <c r="LM20" s="770"/>
      <c r="LN20" s="770"/>
      <c r="LO20" s="770"/>
      <c r="LP20" s="770"/>
      <c r="LQ20" s="770"/>
      <c r="LR20" s="770"/>
      <c r="LS20" s="770"/>
      <c r="LT20" s="770"/>
      <c r="LU20" s="770"/>
      <c r="LV20" s="770"/>
      <c r="LW20" s="770"/>
      <c r="LX20" s="770"/>
      <c r="LY20" s="770"/>
      <c r="LZ20" s="770"/>
      <c r="MA20" s="770"/>
      <c r="MB20" s="770"/>
      <c r="MC20" s="770"/>
      <c r="MD20" s="770"/>
      <c r="ME20" s="770"/>
      <c r="MF20" s="770"/>
      <c r="MG20" s="770"/>
      <c r="MH20" s="770"/>
      <c r="MI20" s="770"/>
      <c r="MJ20" s="770"/>
      <c r="MK20" s="770"/>
      <c r="ML20" s="770"/>
      <c r="MM20" s="770"/>
      <c r="MN20" s="770"/>
      <c r="MO20" s="770"/>
      <c r="MP20" s="770"/>
      <c r="MQ20" s="770"/>
      <c r="MR20" s="770"/>
      <c r="MS20" s="770"/>
      <c r="MT20" s="770"/>
      <c r="MU20" s="770"/>
      <c r="MV20" s="770"/>
      <c r="MW20" s="770"/>
      <c r="MX20" s="770"/>
      <c r="MY20" s="770"/>
      <c r="MZ20" s="770"/>
      <c r="NA20" s="770"/>
      <c r="NB20" s="770"/>
      <c r="NC20" s="770"/>
      <c r="ND20" s="770"/>
      <c r="NE20" s="770"/>
      <c r="NF20" s="770"/>
      <c r="NG20" s="770"/>
      <c r="NH20" s="770"/>
      <c r="NI20" s="770"/>
      <c r="NJ20" s="770"/>
      <c r="NK20" s="770"/>
      <c r="NL20" s="770"/>
      <c r="NM20" s="770"/>
      <c r="NN20" s="770"/>
      <c r="NO20" s="770"/>
      <c r="NP20" s="770"/>
      <c r="NQ20" s="770"/>
      <c r="NR20" s="770"/>
      <c r="NS20" s="771"/>
    </row>
    <row r="21" spans="1:383" ht="16.2" customHeight="1" outlineLevel="1" x14ac:dyDescent="0.3">
      <c r="A21" s="585" t="s">
        <v>1</v>
      </c>
      <c r="B21" s="560" t="s">
        <v>5084</v>
      </c>
      <c r="C21" s="593" t="s">
        <v>3171</v>
      </c>
      <c r="D21" s="560"/>
      <c r="E21" s="560"/>
      <c r="F21" s="560"/>
      <c r="G21" s="561"/>
      <c r="H21" s="651" t="s">
        <v>4575</v>
      </c>
      <c r="I21" s="629">
        <f>_xlfn.IFNA((VLOOKUP($C21,'Programa Plan'!$A:$BB,13,0)),0)</f>
        <v>10500</v>
      </c>
      <c r="J21" s="620">
        <f t="shared" si="10"/>
        <v>10500</v>
      </c>
      <c r="K21" s="628">
        <f>_xlfn.IFNA((VLOOKUP($C21,'Programa Plan'!$A:$BB,16,0)),0)</f>
        <v>0</v>
      </c>
      <c r="L21" s="620">
        <f t="shared" si="13"/>
        <v>0</v>
      </c>
      <c r="M21" s="628">
        <f>_xlfn.IFNA((VLOOKUP($C21,'Programa Plan'!$A:$BB,19,0)),0)</f>
        <v>10000</v>
      </c>
      <c r="N21" s="620">
        <f t="shared" si="11"/>
        <v>0</v>
      </c>
      <c r="O21" s="629"/>
      <c r="P21" s="620">
        <f t="shared" si="12"/>
        <v>0</v>
      </c>
      <c r="Q21" s="562"/>
      <c r="R21" s="753"/>
      <c r="S21" s="772"/>
      <c r="T21" s="773"/>
      <c r="U21" s="773"/>
      <c r="V21" s="773"/>
      <c r="W21" s="773"/>
      <c r="X21" s="773"/>
      <c r="Y21" s="773"/>
      <c r="Z21" s="773"/>
      <c r="AA21" s="773"/>
      <c r="AB21" s="773"/>
      <c r="AC21" s="773"/>
      <c r="AD21" s="773"/>
      <c r="AE21" s="773"/>
      <c r="AF21" s="773"/>
      <c r="AG21" s="773"/>
      <c r="AH21" s="773"/>
      <c r="AI21" s="773"/>
      <c r="AJ21" s="773"/>
      <c r="AK21" s="773"/>
      <c r="AL21" s="773"/>
      <c r="AM21" s="773"/>
      <c r="AN21" s="773"/>
      <c r="AO21" s="773"/>
      <c r="AP21" s="773"/>
      <c r="AQ21" s="773"/>
      <c r="AR21" s="773"/>
      <c r="AS21" s="773"/>
      <c r="AT21" s="773">
        <v>3.5</v>
      </c>
      <c r="AU21" s="773">
        <v>3.5</v>
      </c>
      <c r="AV21" s="808">
        <v>3.5</v>
      </c>
      <c r="AW21" s="817"/>
      <c r="AX21" s="774"/>
      <c r="AY21" s="774"/>
      <c r="AZ21" s="774"/>
      <c r="BA21" s="774"/>
      <c r="BB21" s="774"/>
      <c r="BC21" s="774"/>
      <c r="BD21" s="774"/>
      <c r="BE21" s="774"/>
      <c r="BF21" s="774"/>
      <c r="BG21" s="774"/>
      <c r="BH21" s="774"/>
      <c r="BI21" s="774"/>
      <c r="BJ21" s="774"/>
      <c r="BK21" s="774"/>
      <c r="BL21" s="774"/>
      <c r="BM21" s="774"/>
      <c r="BN21" s="774"/>
      <c r="BO21" s="774"/>
      <c r="BP21" s="774"/>
      <c r="BQ21" s="774"/>
      <c r="BR21" s="774"/>
      <c r="BS21" s="774"/>
      <c r="BT21" s="774"/>
      <c r="BU21" s="774"/>
      <c r="BV21" s="774"/>
      <c r="BW21" s="974"/>
      <c r="BX21" s="983"/>
      <c r="BY21" s="980"/>
      <c r="BZ21" s="775"/>
      <c r="CA21" s="775"/>
      <c r="CB21" s="775"/>
      <c r="CC21" s="775"/>
      <c r="CD21" s="775"/>
      <c r="CE21" s="775"/>
      <c r="CF21" s="775"/>
      <c r="CG21" s="775"/>
      <c r="CH21" s="775"/>
      <c r="CI21" s="775"/>
      <c r="CJ21" s="775"/>
      <c r="CK21" s="775"/>
      <c r="CL21" s="775"/>
      <c r="CM21" s="775"/>
      <c r="CN21" s="775"/>
      <c r="CO21" s="775"/>
      <c r="CP21" s="775"/>
      <c r="CQ21" s="775"/>
      <c r="CR21" s="775"/>
      <c r="CS21" s="775"/>
      <c r="CT21" s="775"/>
      <c r="CU21" s="775"/>
      <c r="CV21" s="775"/>
      <c r="CW21" s="775"/>
      <c r="CX21" s="775"/>
      <c r="CY21" s="775"/>
      <c r="CZ21" s="775"/>
      <c r="DA21" s="775"/>
      <c r="DB21" s="775"/>
      <c r="DC21" s="775"/>
      <c r="DD21" s="775"/>
      <c r="DE21" s="775"/>
      <c r="DF21" s="775"/>
      <c r="DG21" s="775"/>
      <c r="DH21" s="775"/>
      <c r="DI21" s="775"/>
      <c r="DJ21" s="775"/>
      <c r="DK21" s="775"/>
      <c r="DL21" s="775"/>
      <c r="DM21" s="775"/>
      <c r="DN21" s="775"/>
      <c r="DO21" s="775"/>
      <c r="DP21" s="775"/>
      <c r="DQ21" s="775"/>
      <c r="DR21" s="775"/>
      <c r="DS21" s="775"/>
      <c r="DT21" s="775"/>
      <c r="DU21" s="775"/>
      <c r="DV21" s="775"/>
      <c r="DW21" s="775"/>
      <c r="DX21" s="775"/>
      <c r="DY21" s="775"/>
      <c r="DZ21" s="775"/>
      <c r="EA21" s="775"/>
      <c r="EB21" s="775"/>
      <c r="EC21" s="775"/>
      <c r="ED21" s="775"/>
      <c r="EE21" s="775"/>
      <c r="EF21" s="775"/>
      <c r="EG21" s="775"/>
      <c r="EH21" s="775"/>
      <c r="EI21" s="775"/>
      <c r="EJ21" s="775"/>
      <c r="EK21" s="775"/>
      <c r="EL21" s="775"/>
      <c r="EM21" s="775"/>
      <c r="EN21" s="775"/>
      <c r="EO21" s="775"/>
      <c r="EP21" s="775"/>
      <c r="EQ21" s="775"/>
      <c r="ER21" s="775"/>
      <c r="ES21" s="775"/>
      <c r="ET21" s="775"/>
      <c r="EU21" s="775"/>
      <c r="EV21" s="775"/>
      <c r="EW21" s="775"/>
      <c r="EX21" s="775"/>
      <c r="EY21" s="775"/>
      <c r="EZ21" s="775"/>
      <c r="FA21" s="775"/>
      <c r="FB21" s="775"/>
      <c r="FC21" s="775"/>
      <c r="FD21" s="775"/>
      <c r="FE21" s="775"/>
      <c r="FF21" s="775"/>
      <c r="FG21" s="775"/>
      <c r="FH21" s="775"/>
      <c r="FI21" s="775"/>
      <c r="FJ21" s="775"/>
      <c r="FK21" s="775"/>
      <c r="FL21" s="775"/>
      <c r="FM21" s="775"/>
      <c r="FN21" s="775"/>
      <c r="FO21" s="775"/>
      <c r="FP21" s="775"/>
      <c r="FQ21" s="775"/>
      <c r="FR21" s="775"/>
      <c r="FS21" s="775"/>
      <c r="FT21" s="775"/>
      <c r="FU21" s="775"/>
      <c r="FV21" s="775"/>
      <c r="FW21" s="775"/>
      <c r="FX21" s="775"/>
      <c r="FY21" s="775"/>
      <c r="FZ21" s="775"/>
      <c r="GA21" s="775"/>
      <c r="GB21" s="775"/>
      <c r="GC21" s="775"/>
      <c r="GD21" s="775"/>
      <c r="GE21" s="775"/>
      <c r="GF21" s="775"/>
      <c r="GG21" s="775"/>
      <c r="GH21" s="775"/>
      <c r="GI21" s="775"/>
      <c r="GJ21" s="775"/>
      <c r="GK21" s="775"/>
      <c r="GL21" s="775"/>
      <c r="GM21" s="775"/>
      <c r="GN21" s="775"/>
      <c r="GO21" s="775"/>
      <c r="GP21" s="775"/>
      <c r="GQ21" s="775"/>
      <c r="GR21" s="775"/>
      <c r="GS21" s="775"/>
      <c r="GT21" s="775"/>
      <c r="GU21" s="775"/>
      <c r="GV21" s="775"/>
      <c r="GW21" s="775"/>
      <c r="GX21" s="775"/>
      <c r="GY21" s="775"/>
      <c r="GZ21" s="775"/>
      <c r="HA21" s="775"/>
      <c r="HB21" s="775"/>
      <c r="HC21" s="775"/>
      <c r="HD21" s="775"/>
      <c r="HE21" s="775"/>
      <c r="HF21" s="775"/>
      <c r="HG21" s="775"/>
      <c r="HH21" s="775"/>
      <c r="HI21" s="775"/>
      <c r="HJ21" s="775"/>
      <c r="HK21" s="775"/>
      <c r="HL21" s="775"/>
      <c r="HM21" s="775"/>
      <c r="HN21" s="775"/>
      <c r="HO21" s="775"/>
      <c r="HP21" s="775"/>
      <c r="HQ21" s="775"/>
      <c r="HR21" s="775"/>
      <c r="HS21" s="775"/>
      <c r="HT21" s="775"/>
      <c r="HU21" s="775"/>
      <c r="HV21" s="775"/>
      <c r="HW21" s="775"/>
      <c r="HX21" s="775"/>
      <c r="HY21" s="775"/>
      <c r="HZ21" s="775"/>
      <c r="IA21" s="775"/>
      <c r="IB21" s="775"/>
      <c r="IC21" s="775"/>
      <c r="ID21" s="775"/>
      <c r="IE21" s="775"/>
      <c r="IF21" s="775"/>
      <c r="IG21" s="775"/>
      <c r="IH21" s="775"/>
      <c r="II21" s="775"/>
      <c r="IJ21" s="775"/>
      <c r="IK21" s="775"/>
      <c r="IL21" s="775"/>
      <c r="IM21" s="775"/>
      <c r="IN21" s="775"/>
      <c r="IO21" s="775"/>
      <c r="IP21" s="775"/>
      <c r="IQ21" s="775"/>
      <c r="IR21" s="775"/>
      <c r="IS21" s="775"/>
      <c r="IT21" s="775"/>
      <c r="IU21" s="775"/>
      <c r="IV21" s="775"/>
      <c r="IW21" s="775"/>
      <c r="IX21" s="775"/>
      <c r="IY21" s="775"/>
      <c r="IZ21" s="775"/>
      <c r="JA21" s="775"/>
      <c r="JB21" s="775"/>
      <c r="JC21" s="775"/>
      <c r="JD21" s="775"/>
      <c r="JE21" s="775"/>
      <c r="JF21" s="775"/>
      <c r="JG21" s="775"/>
      <c r="JH21" s="775"/>
      <c r="JI21" s="775"/>
      <c r="JJ21" s="775"/>
      <c r="JK21" s="775"/>
      <c r="JL21" s="775"/>
      <c r="JM21" s="775"/>
      <c r="JN21" s="775"/>
      <c r="JO21" s="775"/>
      <c r="JP21" s="775"/>
      <c r="JQ21" s="775"/>
      <c r="JR21" s="775"/>
      <c r="JS21" s="775"/>
      <c r="JT21" s="775"/>
      <c r="JU21" s="775"/>
      <c r="JV21" s="775"/>
      <c r="JW21" s="775"/>
      <c r="JX21" s="775"/>
      <c r="JY21" s="775"/>
      <c r="JZ21" s="775"/>
      <c r="KA21" s="775"/>
      <c r="KB21" s="775"/>
      <c r="KC21" s="775"/>
      <c r="KD21" s="775"/>
      <c r="KE21" s="775"/>
      <c r="KF21" s="775"/>
      <c r="KG21" s="775"/>
      <c r="KH21" s="775"/>
      <c r="KI21" s="775"/>
      <c r="KJ21" s="775"/>
      <c r="KK21" s="775"/>
      <c r="KL21" s="775"/>
      <c r="KM21" s="775"/>
      <c r="KN21" s="775"/>
      <c r="KO21" s="775"/>
      <c r="KP21" s="775"/>
      <c r="KQ21" s="775"/>
      <c r="KR21" s="775"/>
      <c r="KS21" s="775"/>
      <c r="KT21" s="775"/>
      <c r="KU21" s="775"/>
      <c r="KV21" s="775"/>
      <c r="KW21" s="775"/>
      <c r="KX21" s="775"/>
      <c r="KY21" s="775"/>
      <c r="KZ21" s="775"/>
      <c r="LA21" s="775"/>
      <c r="LB21" s="775"/>
      <c r="LC21" s="775"/>
      <c r="LD21" s="775"/>
      <c r="LE21" s="775"/>
      <c r="LF21" s="775"/>
      <c r="LG21" s="775"/>
      <c r="LH21" s="775"/>
      <c r="LI21" s="775"/>
      <c r="LJ21" s="775"/>
      <c r="LK21" s="775"/>
      <c r="LL21" s="775"/>
      <c r="LM21" s="775"/>
      <c r="LN21" s="775"/>
      <c r="LO21" s="775"/>
      <c r="LP21" s="775"/>
      <c r="LQ21" s="775"/>
      <c r="LR21" s="775"/>
      <c r="LS21" s="775"/>
      <c r="LT21" s="775"/>
      <c r="LU21" s="775"/>
      <c r="LV21" s="775"/>
      <c r="LW21" s="775"/>
      <c r="LX21" s="775"/>
      <c r="LY21" s="775"/>
      <c r="LZ21" s="775"/>
      <c r="MA21" s="775"/>
      <c r="MB21" s="775"/>
      <c r="MC21" s="775"/>
      <c r="MD21" s="775"/>
      <c r="ME21" s="775"/>
      <c r="MF21" s="775"/>
      <c r="MG21" s="775"/>
      <c r="MH21" s="775"/>
      <c r="MI21" s="775"/>
      <c r="MJ21" s="775"/>
      <c r="MK21" s="775"/>
      <c r="ML21" s="775"/>
      <c r="MM21" s="775"/>
      <c r="MN21" s="775"/>
      <c r="MO21" s="775"/>
      <c r="MP21" s="775"/>
      <c r="MQ21" s="775"/>
      <c r="MR21" s="775"/>
      <c r="MS21" s="775"/>
      <c r="MT21" s="775"/>
      <c r="MU21" s="775"/>
      <c r="MV21" s="775"/>
      <c r="MW21" s="775"/>
      <c r="MX21" s="775"/>
      <c r="MY21" s="775"/>
      <c r="MZ21" s="775"/>
      <c r="NA21" s="775"/>
      <c r="NB21" s="775"/>
      <c r="NC21" s="775"/>
      <c r="ND21" s="775"/>
      <c r="NE21" s="775"/>
      <c r="NF21" s="775"/>
      <c r="NG21" s="775"/>
      <c r="NH21" s="775"/>
      <c r="NI21" s="775"/>
      <c r="NJ21" s="775"/>
      <c r="NK21" s="775"/>
      <c r="NL21" s="775"/>
      <c r="NM21" s="775"/>
      <c r="NN21" s="775"/>
      <c r="NO21" s="775"/>
      <c r="NP21" s="775"/>
      <c r="NQ21" s="775"/>
      <c r="NR21" s="775"/>
      <c r="NS21" s="776"/>
    </row>
    <row r="22" spans="1:383" s="581" customFormat="1" ht="34.950000000000003" customHeight="1" x14ac:dyDescent="0.3">
      <c r="A22" s="585"/>
      <c r="B22" s="583" t="s">
        <v>5080</v>
      </c>
      <c r="C22" s="592"/>
      <c r="D22" s="579"/>
      <c r="E22" s="579"/>
      <c r="F22" s="579"/>
      <c r="G22" s="580"/>
      <c r="H22" s="650"/>
      <c r="I22" s="627"/>
      <c r="J22" s="619">
        <v>32000</v>
      </c>
      <c r="K22" s="627"/>
      <c r="L22" s="619"/>
      <c r="M22" s="627"/>
      <c r="N22" s="619"/>
      <c r="O22" s="627"/>
      <c r="P22" s="619"/>
      <c r="Q22" s="619"/>
      <c r="R22" s="753"/>
      <c r="S22" s="1025">
        <f>SUM(S24:S31)*1000</f>
        <v>582</v>
      </c>
      <c r="T22" s="1025">
        <f t="shared" ref="T22:AV22" si="14">SUM(T24:T31)*1000</f>
        <v>939</v>
      </c>
      <c r="U22" s="1025">
        <f t="shared" si="14"/>
        <v>957</v>
      </c>
      <c r="V22" s="1025">
        <f t="shared" si="14"/>
        <v>1016.9999999999999</v>
      </c>
      <c r="W22" s="1025">
        <f t="shared" si="14"/>
        <v>920</v>
      </c>
      <c r="X22" s="1025">
        <f t="shared" si="14"/>
        <v>616</v>
      </c>
      <c r="Y22" s="1025">
        <f t="shared" si="14"/>
        <v>600</v>
      </c>
      <c r="Z22" s="1025">
        <f t="shared" si="14"/>
        <v>600</v>
      </c>
      <c r="AA22" s="1025">
        <f t="shared" si="14"/>
        <v>1000</v>
      </c>
      <c r="AB22" s="1025">
        <f t="shared" si="14"/>
        <v>1000</v>
      </c>
      <c r="AC22" s="1025">
        <f t="shared" si="14"/>
        <v>1000</v>
      </c>
      <c r="AD22" s="1025">
        <f t="shared" si="14"/>
        <v>1000</v>
      </c>
      <c r="AE22" s="1025">
        <f t="shared" si="14"/>
        <v>1000</v>
      </c>
      <c r="AF22" s="1025">
        <f t="shared" si="14"/>
        <v>300</v>
      </c>
      <c r="AG22" s="1025">
        <f t="shared" si="14"/>
        <v>300</v>
      </c>
      <c r="AH22" s="1025">
        <f t="shared" si="14"/>
        <v>300</v>
      </c>
      <c r="AI22" s="1025">
        <f t="shared" si="14"/>
        <v>600</v>
      </c>
      <c r="AJ22" s="1025">
        <f t="shared" si="14"/>
        <v>600</v>
      </c>
      <c r="AK22" s="1025">
        <f t="shared" si="14"/>
        <v>600</v>
      </c>
      <c r="AL22" s="1025">
        <f t="shared" si="14"/>
        <v>600</v>
      </c>
      <c r="AM22" s="1025">
        <f t="shared" si="14"/>
        <v>900</v>
      </c>
      <c r="AN22" s="1025">
        <f t="shared" si="14"/>
        <v>900</v>
      </c>
      <c r="AO22" s="1025">
        <f t="shared" si="14"/>
        <v>900</v>
      </c>
      <c r="AP22" s="1025">
        <f t="shared" si="14"/>
        <v>900</v>
      </c>
      <c r="AQ22" s="1025">
        <f t="shared" si="14"/>
        <v>900</v>
      </c>
      <c r="AR22" s="1025">
        <f t="shared" si="14"/>
        <v>900</v>
      </c>
      <c r="AS22" s="1025">
        <f t="shared" si="14"/>
        <v>900</v>
      </c>
      <c r="AT22" s="1025">
        <f t="shared" si="14"/>
        <v>900</v>
      </c>
      <c r="AU22" s="1025">
        <f t="shared" si="14"/>
        <v>900</v>
      </c>
      <c r="AV22" s="1025">
        <f t="shared" si="14"/>
        <v>900</v>
      </c>
      <c r="BX22" s="599"/>
      <c r="DD22" s="613"/>
      <c r="EG22" s="606"/>
    </row>
    <row r="23" spans="1:383" s="575" customFormat="1" ht="16.95" customHeight="1" outlineLevel="1" x14ac:dyDescent="0.3">
      <c r="A23" s="585" t="s">
        <v>5116</v>
      </c>
      <c r="B23" s="560" t="s">
        <v>5086</v>
      </c>
      <c r="C23" s="593">
        <v>70652</v>
      </c>
      <c r="D23" s="560">
        <f>IFERROR(VLOOKUP($C23,EJE!$C$6:$AG$600,12,FALSE),0)</f>
        <v>0</v>
      </c>
      <c r="E23" s="560">
        <f>IFERROR(VLOOKUP($C23,EJE!$C$6:$AG$600,23,FALSE)," ")</f>
        <v>5969.7</v>
      </c>
      <c r="F23" s="560">
        <f>IFERROR(VLOOKUP($C23,EJE!$C$6:$AG$600,11,FALSE)," ")</f>
        <v>11.153067933334082</v>
      </c>
      <c r="G23" s="561">
        <f>IFERROR(VLOOKUP(C23,EJE!$C$6:$AG$600,19,FALSE)," ")</f>
        <v>14.765787193308183</v>
      </c>
      <c r="H23" s="651" t="str">
        <f>IFERROR(VLOOKUP(C23,Claves!A:E,4,FALSE)," ")</f>
        <v>KNNCA KOTEX NATURALS NOCTURNA CA 36X6</v>
      </c>
      <c r="I23" s="629">
        <f>_xlfn.IFNA((VLOOKUP($C23,'Programa Plan'!$A:$BB,13,0)),0)</f>
        <v>35800</v>
      </c>
      <c r="J23" s="620">
        <f>SUM(R23:AV23)*1000</f>
        <v>24003</v>
      </c>
      <c r="K23" s="628">
        <f>_xlfn.IFNA((VLOOKUP($C23,'Programa Plan'!$A:$BB,16,0)),0)</f>
        <v>31000</v>
      </c>
      <c r="L23" s="620">
        <f t="shared" si="13"/>
        <v>0</v>
      </c>
      <c r="M23" s="628">
        <f>_xlfn.IFNA((VLOOKUP($C23,'Programa Plan'!$A:$BB,19,0)),0)</f>
        <v>35000</v>
      </c>
      <c r="N23" s="620">
        <f t="shared" si="11"/>
        <v>0</v>
      </c>
      <c r="O23" s="629"/>
      <c r="P23" s="620">
        <f t="shared" si="12"/>
        <v>0</v>
      </c>
      <c r="Q23" s="558"/>
      <c r="R23" s="754"/>
      <c r="S23" s="796"/>
      <c r="T23" s="970">
        <v>0.66600000000000004</v>
      </c>
      <c r="U23" s="970">
        <v>0.65300000000000002</v>
      </c>
      <c r="V23" s="970">
        <v>0.67300000000000004</v>
      </c>
      <c r="W23" s="970">
        <v>1.006</v>
      </c>
      <c r="X23" s="970">
        <v>1.0049999999999999</v>
      </c>
      <c r="Y23" s="660">
        <v>1</v>
      </c>
      <c r="Z23" s="660">
        <v>1</v>
      </c>
      <c r="AA23" s="797">
        <v>0.6</v>
      </c>
      <c r="AB23" s="797">
        <v>0.6</v>
      </c>
      <c r="AC23" s="797">
        <v>0.6</v>
      </c>
      <c r="AD23" s="797">
        <v>0.6</v>
      </c>
      <c r="AE23" s="660">
        <v>1</v>
      </c>
      <c r="AF23" s="660">
        <v>1</v>
      </c>
      <c r="AG23" s="660">
        <v>1</v>
      </c>
      <c r="AH23" s="660">
        <v>1</v>
      </c>
      <c r="AI23" s="660">
        <v>1</v>
      </c>
      <c r="AJ23" s="797">
        <v>0.6</v>
      </c>
      <c r="AK23" s="797">
        <v>0.6</v>
      </c>
      <c r="AL23" s="797">
        <v>0.6</v>
      </c>
      <c r="AM23" s="660">
        <v>1</v>
      </c>
      <c r="AN23" s="660">
        <v>1</v>
      </c>
      <c r="AO23" s="660">
        <v>1</v>
      </c>
      <c r="AP23" s="660">
        <v>1</v>
      </c>
      <c r="AQ23" s="660">
        <v>1</v>
      </c>
      <c r="AR23" s="797">
        <v>0.6</v>
      </c>
      <c r="AS23" s="797">
        <v>0.6</v>
      </c>
      <c r="AT23" s="797">
        <v>0.6</v>
      </c>
      <c r="AU23" s="660">
        <v>1</v>
      </c>
      <c r="AV23" s="798">
        <v>1</v>
      </c>
      <c r="BX23" s="601"/>
      <c r="DD23" s="614"/>
      <c r="EG23" s="607"/>
    </row>
    <row r="24" spans="1:383" ht="14.4" customHeight="1" outlineLevel="2" x14ac:dyDescent="0.3">
      <c r="A24" s="585" t="s">
        <v>5117</v>
      </c>
      <c r="B24" s="560" t="s">
        <v>5085</v>
      </c>
      <c r="C24" s="593">
        <v>70652</v>
      </c>
      <c r="D24" s="560">
        <f>IFERROR(VLOOKUP($C24,EJE!$C$6:$AG$600,12,FALSE),0)</f>
        <v>0</v>
      </c>
      <c r="E24" s="560">
        <f>IFERROR(VLOOKUP($C24,EJE!$C$6:$AG$600,23,FALSE)," ")</f>
        <v>5969.7</v>
      </c>
      <c r="F24" s="560">
        <f>IFERROR(VLOOKUP($C24,EJE!$C$6:$AG$600,11,FALSE)," ")</f>
        <v>11.153067933334082</v>
      </c>
      <c r="G24" s="561">
        <f>IFERROR(VLOOKUP(C24,EJE!$C$6:$AG$600,19,FALSE)," ")</f>
        <v>14.765787193308183</v>
      </c>
      <c r="H24" s="651" t="str">
        <f>IFERROR(VLOOKUP(C24,Claves!A:E,4,FALSE)," ")</f>
        <v>KNNCA KOTEX NATURALS NOCTURNA CA 36X6</v>
      </c>
      <c r="I24" s="629">
        <f>+I23-J23</f>
        <v>11797</v>
      </c>
      <c r="J24" s="620">
        <f>SUM(R24:AV24)*1000</f>
        <v>14600.000000000004</v>
      </c>
      <c r="K24" s="628">
        <f>_xlfn.IFNA((VLOOKUP($C24,'Programa Plan'!$A:$BB,16,0)),0)</f>
        <v>31000</v>
      </c>
      <c r="L24" s="620">
        <f t="shared" si="13"/>
        <v>0</v>
      </c>
      <c r="M24" s="628">
        <f>_xlfn.IFNA((VLOOKUP($C24,'Programa Plan'!$A:$BB,19,0)),0)</f>
        <v>35000</v>
      </c>
      <c r="N24" s="620">
        <f t="shared" si="11"/>
        <v>0</v>
      </c>
      <c r="O24" s="629"/>
      <c r="P24" s="620">
        <f t="shared" si="12"/>
        <v>0</v>
      </c>
      <c r="Q24" s="562"/>
      <c r="R24" s="753"/>
      <c r="S24" s="799"/>
      <c r="T24" s="656"/>
      <c r="U24" s="656"/>
      <c r="V24" s="656"/>
      <c r="W24" s="656"/>
      <c r="X24" s="656"/>
      <c r="Y24" s="656"/>
      <c r="Z24" s="656"/>
      <c r="AA24" s="656">
        <v>1</v>
      </c>
      <c r="AB24" s="656">
        <v>1</v>
      </c>
      <c r="AC24" s="656">
        <v>1</v>
      </c>
      <c r="AD24" s="656">
        <v>1</v>
      </c>
      <c r="AE24" s="656">
        <v>1</v>
      </c>
      <c r="AF24" s="656"/>
      <c r="AG24" s="656"/>
      <c r="AH24" s="656"/>
      <c r="AI24" s="656"/>
      <c r="AJ24" s="656"/>
      <c r="AK24" s="656"/>
      <c r="AL24" s="656">
        <v>0.6</v>
      </c>
      <c r="AM24" s="656">
        <v>0.9</v>
      </c>
      <c r="AN24" s="656">
        <v>0.9</v>
      </c>
      <c r="AO24" s="656">
        <v>0.9</v>
      </c>
      <c r="AP24" s="656">
        <v>0.9</v>
      </c>
      <c r="AQ24" s="656">
        <v>0.9</v>
      </c>
      <c r="AR24" s="656">
        <v>0.9</v>
      </c>
      <c r="AS24" s="656">
        <v>0.9</v>
      </c>
      <c r="AT24" s="656">
        <v>0.9</v>
      </c>
      <c r="AU24" s="656">
        <v>0.9</v>
      </c>
      <c r="AV24" s="800">
        <v>0.9</v>
      </c>
      <c r="AW24" s="562"/>
      <c r="AX24" s="562"/>
      <c r="AY24" s="562"/>
      <c r="AZ24" s="562"/>
      <c r="BA24" s="562"/>
      <c r="BB24" s="562"/>
      <c r="BC24" s="562"/>
      <c r="BD24" s="562"/>
      <c r="BE24" s="562"/>
      <c r="BF24" s="562"/>
      <c r="BG24" s="562"/>
      <c r="BH24" s="562"/>
      <c r="BI24" s="562"/>
      <c r="BJ24" s="562"/>
      <c r="BK24" s="562"/>
      <c r="BL24" s="562"/>
      <c r="BM24" s="562"/>
      <c r="BN24" s="562"/>
      <c r="BO24" s="562"/>
      <c r="BP24" s="562"/>
      <c r="BQ24" s="562"/>
      <c r="BR24" s="562"/>
      <c r="BS24" s="562"/>
      <c r="BT24" s="562"/>
      <c r="BU24" s="562"/>
      <c r="BV24" s="562"/>
      <c r="BW24" s="562"/>
      <c r="BX24" s="600"/>
      <c r="BY24" s="562"/>
      <c r="BZ24" s="562"/>
      <c r="CA24" s="562"/>
      <c r="CB24" s="562"/>
      <c r="CC24" s="562"/>
      <c r="CD24" s="562"/>
      <c r="CE24" s="562"/>
      <c r="CF24" s="562"/>
      <c r="CG24" s="562"/>
      <c r="CH24" s="562"/>
      <c r="CI24" s="562"/>
      <c r="CJ24" s="562"/>
      <c r="CK24" s="562"/>
      <c r="CL24" s="562"/>
      <c r="CM24" s="562"/>
      <c r="CN24" s="562"/>
      <c r="CO24" s="562"/>
      <c r="CP24" s="562"/>
    </row>
    <row r="25" spans="1:383" ht="16.5" customHeight="1" outlineLevel="2" x14ac:dyDescent="0.3">
      <c r="A25" s="588"/>
      <c r="B25" s="560" t="s">
        <v>5085</v>
      </c>
      <c r="C25" s="593">
        <v>70658</v>
      </c>
      <c r="D25" s="560">
        <f>IFERROR(VLOOKUP($C25,EJE!$C$6:$AG$600,12,FALSE),0)</f>
        <v>32.731999999999999</v>
      </c>
      <c r="E25" s="560">
        <f>IFERROR(VLOOKUP($C25,EJE!$C$6:$AG$600,23,FALSE)," ")</f>
        <v>752.33500000000004</v>
      </c>
      <c r="F25" s="560">
        <f>IFERROR(VLOOKUP($C25,EJE!$C$6:$AG$600,11,FALSE)," ")</f>
        <v>30.147466285016876</v>
      </c>
      <c r="G25" s="561">
        <f>IFERROR(VLOOKUP(C25,EJE!$C$6:$AG$600,19,FALSE)," ")</f>
        <v>20.308695203486646</v>
      </c>
      <c r="H25" s="651" t="str">
        <f>IFERROR(VLOOKUP(C25,Claves!A:E,4,FALSE)," ")</f>
        <v>KNNCA KOTEX NATURALS NOCTURNA CA 10X8</v>
      </c>
      <c r="I25" s="629">
        <f>_xlfn.IFNA((VLOOKUP($C25,'Programa Plan'!$A:$BB,13,0)),0)</f>
        <v>8100</v>
      </c>
      <c r="J25" s="620">
        <f t="shared" si="10"/>
        <v>6230.9999999999991</v>
      </c>
      <c r="K25" s="628">
        <f>_xlfn.IFNA((VLOOKUP($C25,'Programa Plan'!$A:$BB,16,0)),0)</f>
        <v>7800</v>
      </c>
      <c r="L25" s="620">
        <f t="shared" si="13"/>
        <v>0</v>
      </c>
      <c r="M25" s="628">
        <f>_xlfn.IFNA((VLOOKUP($C25,'Programa Plan'!$A:$BB,19,0)),0)</f>
        <v>5500</v>
      </c>
      <c r="N25" s="620">
        <f t="shared" si="11"/>
        <v>0</v>
      </c>
      <c r="O25" s="629"/>
      <c r="P25" s="620">
        <f t="shared" si="12"/>
        <v>0</v>
      </c>
      <c r="Q25" s="562"/>
      <c r="R25" s="753"/>
      <c r="S25" s="961">
        <v>0.58199999999999996</v>
      </c>
      <c r="T25" s="961">
        <v>0.93899999999999995</v>
      </c>
      <c r="U25" s="961">
        <v>0.95699999999999996</v>
      </c>
      <c r="V25" s="961">
        <v>1.0169999999999999</v>
      </c>
      <c r="W25" s="964">
        <v>0.92</v>
      </c>
      <c r="X25" s="964">
        <v>0.61599999999999999</v>
      </c>
      <c r="Y25" s="801">
        <v>0.6</v>
      </c>
      <c r="Z25" s="801">
        <v>0.6</v>
      </c>
      <c r="AA25" s="656"/>
      <c r="AB25" s="656"/>
      <c r="AC25" s="656"/>
      <c r="AD25" s="656"/>
      <c r="AE25" s="656"/>
      <c r="AF25" s="801"/>
      <c r="AG25" s="801"/>
      <c r="AH25" s="801"/>
      <c r="AI25" s="656"/>
      <c r="AJ25" s="656"/>
      <c r="AK25" s="656"/>
      <c r="AL25" s="656"/>
      <c r="AM25" s="656"/>
      <c r="AN25" s="801"/>
      <c r="AO25" s="801"/>
      <c r="AP25" s="801"/>
      <c r="AQ25" s="656"/>
      <c r="AR25" s="656"/>
      <c r="AS25" s="656"/>
      <c r="AT25" s="656"/>
      <c r="AU25" s="656"/>
      <c r="AV25" s="802"/>
      <c r="AW25" s="795"/>
      <c r="AX25" s="795"/>
      <c r="AY25" s="795"/>
      <c r="AZ25" s="562"/>
      <c r="BA25" s="562"/>
      <c r="BB25" s="562"/>
      <c r="BC25" s="562"/>
      <c r="BD25" s="562"/>
      <c r="BE25" s="562"/>
      <c r="BF25" s="562"/>
      <c r="BG25" s="562"/>
      <c r="BH25" s="562"/>
      <c r="BI25" s="562"/>
      <c r="BJ25" s="562"/>
      <c r="BK25" s="562"/>
      <c r="BL25" s="562"/>
      <c r="BM25" s="562"/>
      <c r="BN25" s="562"/>
      <c r="BO25" s="562"/>
      <c r="BP25" s="562"/>
      <c r="BQ25" s="562"/>
      <c r="BR25" s="562"/>
      <c r="BS25" s="562"/>
      <c r="BT25" s="562"/>
      <c r="BU25" s="562"/>
      <c r="BV25" s="562"/>
      <c r="BW25" s="562"/>
      <c r="BX25" s="600"/>
      <c r="BY25" s="562"/>
      <c r="BZ25" s="562"/>
      <c r="CA25" s="562"/>
      <c r="CB25" s="562"/>
      <c r="CC25" s="562"/>
      <c r="CD25" s="562"/>
      <c r="CE25" s="562"/>
      <c r="CF25" s="562"/>
      <c r="CG25" s="562"/>
      <c r="CH25" s="562"/>
      <c r="CI25" s="562"/>
      <c r="CJ25" s="562"/>
      <c r="CK25" s="562"/>
      <c r="CL25" s="562"/>
      <c r="CM25" s="562"/>
      <c r="CN25" s="562"/>
      <c r="CO25" s="562"/>
      <c r="CP25" s="562"/>
    </row>
    <row r="26" spans="1:383" ht="16.95" customHeight="1" outlineLevel="2" x14ac:dyDescent="0.3">
      <c r="A26" s="585" t="s">
        <v>5074</v>
      </c>
      <c r="B26" s="560" t="s">
        <v>5085</v>
      </c>
      <c r="C26" s="593">
        <v>70655</v>
      </c>
      <c r="D26" s="560">
        <f>IFERROR(VLOOKUP($C26,EJE!$C$6:$AG$600,12,FALSE),0)</f>
        <v>0</v>
      </c>
      <c r="E26" s="560">
        <f>IFERROR(VLOOKUP($C26,EJE!$C$6:$AG$600,23,FALSE)," ")</f>
        <v>1005.472</v>
      </c>
      <c r="F26" s="560">
        <f>IFERROR(VLOOKUP($C26,EJE!$C$6:$AG$600,11,FALSE)," ")</f>
        <v>7.569590381970384</v>
      </c>
      <c r="G26" s="561">
        <f>IFERROR(VLOOKUP(C26,EJE!$C$6:$AG$600,19,FALSE)," ")</f>
        <v>71.633375456430528</v>
      </c>
      <c r="H26" s="651" t="str">
        <f>IFERROR(VLOOKUP(C26,Claves!A:E,4,FALSE)," ")</f>
        <v>KNACA KOTEX NATURALS ANATOMICA CA 10x10</v>
      </c>
      <c r="I26" s="629">
        <f>_xlfn.IFNA((VLOOKUP($C26,'Programa Plan'!$A:$BB,13,0)),0)</f>
        <v>0</v>
      </c>
      <c r="J26" s="620">
        <f t="shared" si="10"/>
        <v>0</v>
      </c>
      <c r="K26" s="628">
        <f>_xlfn.IFNA((VLOOKUP($C26,'Programa Plan'!$A:$BB,16,0)),0)</f>
        <v>0</v>
      </c>
      <c r="L26" s="620">
        <f t="shared" si="13"/>
        <v>0</v>
      </c>
      <c r="M26" s="628">
        <f>_xlfn.IFNA((VLOOKUP($C26,'Programa Plan'!$A:$BB,19,0)),0)</f>
        <v>0</v>
      </c>
      <c r="N26" s="620">
        <f t="shared" si="11"/>
        <v>0</v>
      </c>
      <c r="O26" s="629"/>
      <c r="P26" s="620">
        <f t="shared" si="12"/>
        <v>0</v>
      </c>
      <c r="Q26" s="562"/>
      <c r="R26" s="753"/>
      <c r="S26" s="799"/>
      <c r="T26" s="656"/>
      <c r="U26" s="656"/>
      <c r="V26" s="656"/>
      <c r="W26" s="656"/>
      <c r="X26" s="656"/>
      <c r="Y26" s="656"/>
      <c r="Z26" s="656"/>
      <c r="AA26" s="656"/>
      <c r="AB26" s="656"/>
      <c r="AC26" s="656"/>
      <c r="AD26" s="656"/>
      <c r="AE26" s="656"/>
      <c r="AF26" s="656"/>
      <c r="AG26" s="656"/>
      <c r="AH26" s="656"/>
      <c r="AI26" s="656"/>
      <c r="AJ26" s="656"/>
      <c r="AK26" s="656"/>
      <c r="AL26" s="656"/>
      <c r="AM26" s="656"/>
      <c r="AN26" s="656"/>
      <c r="AO26" s="656"/>
      <c r="AP26" s="656"/>
      <c r="AQ26" s="656"/>
      <c r="AR26" s="656"/>
      <c r="AS26" s="656"/>
      <c r="AT26" s="656"/>
      <c r="AU26" s="656"/>
      <c r="AV26" s="800"/>
      <c r="AW26" s="562"/>
      <c r="AX26" s="562"/>
      <c r="AY26" s="562"/>
      <c r="AZ26" s="562"/>
      <c r="BA26" s="562"/>
      <c r="BB26" s="562"/>
      <c r="BC26" s="562"/>
      <c r="BD26" s="562"/>
      <c r="BE26" s="562"/>
      <c r="BF26" s="562"/>
      <c r="BG26" s="562"/>
      <c r="BH26" s="562"/>
      <c r="BI26" s="562"/>
      <c r="BJ26" s="562"/>
      <c r="BK26" s="562"/>
      <c r="BL26" s="562"/>
      <c r="BM26" s="562"/>
      <c r="BN26" s="562"/>
      <c r="BO26" s="562"/>
      <c r="BP26" s="562"/>
      <c r="BQ26" s="562"/>
      <c r="BR26" s="562"/>
      <c r="BS26" s="562"/>
      <c r="BT26" s="562"/>
      <c r="BU26" s="562"/>
      <c r="BV26" s="562"/>
      <c r="BW26" s="562"/>
      <c r="BX26" s="600"/>
      <c r="BY26" s="562"/>
      <c r="BZ26" s="562"/>
      <c r="CA26" s="562"/>
      <c r="CB26" s="562"/>
      <c r="CC26" s="562"/>
      <c r="CD26" s="562"/>
      <c r="CE26" s="562"/>
      <c r="CF26" s="562"/>
      <c r="CG26" s="562"/>
      <c r="CH26" s="562"/>
      <c r="CI26" s="562"/>
      <c r="CJ26" s="562"/>
      <c r="CK26" s="562"/>
      <c r="CL26" s="562"/>
      <c r="CM26" s="562"/>
      <c r="CN26" s="562"/>
      <c r="CO26" s="562"/>
      <c r="CP26" s="562"/>
    </row>
    <row r="27" spans="1:383" ht="16.2" customHeight="1" outlineLevel="2" x14ac:dyDescent="0.3">
      <c r="A27" s="588"/>
      <c r="B27" s="560" t="s">
        <v>5085</v>
      </c>
      <c r="C27" s="593">
        <v>70895</v>
      </c>
      <c r="D27" s="560">
        <f>IFERROR(VLOOKUP($C27,EJE!$C$6:$AG$600,12,FALSE),0)</f>
        <v>7.5</v>
      </c>
      <c r="E27" s="560">
        <f>IFERROR(VLOOKUP($C27,EJE!$C$6:$AG$600,23,FALSE)," ")</f>
        <v>4.25</v>
      </c>
      <c r="F27" s="560">
        <f>IFERROR(VLOOKUP($C27,EJE!$C$6:$AG$600,11,FALSE)," ")</f>
        <v>0</v>
      </c>
      <c r="G27" s="561">
        <f>IFERROR(VLOOKUP(C27,EJE!$C$6:$AG$600,19,FALSE)," ")</f>
        <v>0</v>
      </c>
      <c r="H27" s="651" t="str">
        <f>IFERROR(VLOOKUP(C27,Claves!A:E,4,FALSE)," ")</f>
        <v>KNNCA Kotex P3 Naturals Noct c/a 12x8  Bonus</v>
      </c>
      <c r="I27" s="629">
        <f>_xlfn.IFNA((VLOOKUP($C27,'Programa Plan'!$A:$BB,13,0)),0)</f>
        <v>0</v>
      </c>
      <c r="J27" s="620">
        <f t="shared" si="10"/>
        <v>0</v>
      </c>
      <c r="K27" s="628">
        <f>_xlfn.IFNA((VLOOKUP($C27,'Programa Plan'!$A:$BB,16,0)),0)</f>
        <v>0</v>
      </c>
      <c r="L27" s="620">
        <f t="shared" si="13"/>
        <v>0</v>
      </c>
      <c r="M27" s="628">
        <f>_xlfn.IFNA((VLOOKUP($C27,'Programa Plan'!$A:$BB,19,0)),0)</f>
        <v>0</v>
      </c>
      <c r="N27" s="620">
        <f t="shared" si="11"/>
        <v>0</v>
      </c>
      <c r="O27" s="629"/>
      <c r="P27" s="620">
        <f t="shared" si="12"/>
        <v>0</v>
      </c>
      <c r="Q27" s="562"/>
      <c r="R27" s="753"/>
      <c r="S27" s="799"/>
      <c r="T27" s="656"/>
      <c r="U27" s="656"/>
      <c r="V27" s="656"/>
      <c r="W27" s="656"/>
      <c r="X27" s="656"/>
      <c r="Y27" s="656"/>
      <c r="Z27" s="656"/>
      <c r="AA27" s="656"/>
      <c r="AB27" s="656"/>
      <c r="AC27" s="656"/>
      <c r="AD27" s="656"/>
      <c r="AE27" s="656"/>
      <c r="AF27" s="656"/>
      <c r="AG27" s="656"/>
      <c r="AH27" s="656"/>
      <c r="AI27" s="656"/>
      <c r="AJ27" s="656"/>
      <c r="AK27" s="656"/>
      <c r="AL27" s="656"/>
      <c r="AM27" s="656"/>
      <c r="AN27" s="656"/>
      <c r="AO27" s="656"/>
      <c r="AP27" s="656"/>
      <c r="AQ27" s="656"/>
      <c r="AR27" s="656"/>
      <c r="AS27" s="656"/>
      <c r="AT27" s="656"/>
      <c r="AU27" s="656"/>
      <c r="AV27" s="800"/>
      <c r="AW27" s="562"/>
      <c r="AX27" s="562"/>
      <c r="AY27" s="562"/>
      <c r="AZ27" s="562"/>
      <c r="BA27" s="562"/>
      <c r="BB27" s="562"/>
      <c r="BC27" s="562"/>
      <c r="BD27" s="562"/>
      <c r="BE27" s="562"/>
      <c r="BF27" s="562"/>
      <c r="BG27" s="562"/>
      <c r="BH27" s="562"/>
      <c r="BI27" s="562"/>
      <c r="BJ27" s="562"/>
      <c r="BK27" s="562"/>
      <c r="BL27" s="562"/>
      <c r="BM27" s="562"/>
      <c r="BN27" s="562"/>
      <c r="BO27" s="562"/>
      <c r="BP27" s="562"/>
      <c r="BQ27" s="562"/>
      <c r="BR27" s="562"/>
      <c r="BS27" s="562"/>
      <c r="BT27" s="562"/>
      <c r="BU27" s="562"/>
      <c r="BV27" s="562"/>
      <c r="BW27" s="562"/>
      <c r="BX27" s="600"/>
      <c r="BY27" s="562"/>
      <c r="BZ27" s="562"/>
      <c r="CA27" s="562"/>
      <c r="CB27" s="562"/>
      <c r="CC27" s="562"/>
      <c r="CD27" s="562"/>
      <c r="CE27" s="562"/>
      <c r="CF27" s="562"/>
      <c r="CG27" s="562"/>
      <c r="CH27" s="562"/>
      <c r="CI27" s="562"/>
      <c r="CJ27" s="562"/>
      <c r="CK27" s="562"/>
      <c r="CL27" s="562"/>
      <c r="CM27" s="562"/>
      <c r="CN27" s="562"/>
      <c r="CO27" s="562"/>
      <c r="CP27" s="562"/>
    </row>
    <row r="28" spans="1:383" ht="16.95" customHeight="1" outlineLevel="2" x14ac:dyDescent="0.3">
      <c r="A28" s="585" t="s">
        <v>5075</v>
      </c>
      <c r="B28" s="560" t="s">
        <v>5085</v>
      </c>
      <c r="C28" s="593">
        <v>70660</v>
      </c>
      <c r="D28" s="560">
        <f>IFERROR(VLOOKUP($C28,EJE!$C$6:$AG$600,12,FALSE),0)</f>
        <v>0</v>
      </c>
      <c r="E28" s="560">
        <f>IFERROR(VLOOKUP($C28,EJE!$C$6:$AG$600,23,FALSE)," ")</f>
        <v>0</v>
      </c>
      <c r="F28" s="560">
        <f>IFERROR(VLOOKUP($C28,EJE!$C$6:$AG$600,11,FALSE)," ")</f>
        <v>0</v>
      </c>
      <c r="G28" s="561">
        <f>IFERROR(VLOOKUP(C28,EJE!$C$6:$AG$600,19,FALSE)," ")</f>
        <v>13.224962115993938</v>
      </c>
      <c r="H28" s="651" t="str">
        <f>IFERROR(VLOOKUP(C28,Claves!A:E,4,FALSE)," ")</f>
        <v>KNNCA KOTEX NATURALS NOCTURNA CA 40S X 192</v>
      </c>
      <c r="I28" s="629">
        <f>_xlfn.IFNA((VLOOKUP($C28,'Programa Plan'!$A:$BB,13,0)),0)</f>
        <v>1800</v>
      </c>
      <c r="J28" s="620">
        <f t="shared" si="10"/>
        <v>0</v>
      </c>
      <c r="K28" s="628">
        <f>_xlfn.IFNA((VLOOKUP($C28,'Programa Plan'!$A:$BB,16,0)),0)</f>
        <v>0</v>
      </c>
      <c r="L28" s="620">
        <f t="shared" si="13"/>
        <v>0</v>
      </c>
      <c r="M28" s="628">
        <f>_xlfn.IFNA((VLOOKUP($C28,'Programa Plan'!$A:$BB,19,0)),0)</f>
        <v>0</v>
      </c>
      <c r="N28" s="620">
        <f t="shared" si="11"/>
        <v>0</v>
      </c>
      <c r="O28" s="629"/>
      <c r="P28" s="620">
        <f t="shared" si="12"/>
        <v>0</v>
      </c>
      <c r="Q28" s="562"/>
      <c r="R28" s="753"/>
      <c r="S28" s="799"/>
      <c r="T28" s="656"/>
      <c r="U28" s="656"/>
      <c r="V28" s="656"/>
      <c r="W28" s="656"/>
      <c r="X28" s="656"/>
      <c r="Y28" s="656"/>
      <c r="Z28" s="656"/>
      <c r="AA28" s="656"/>
      <c r="AB28" s="656"/>
      <c r="AC28" s="656"/>
      <c r="AD28" s="656"/>
      <c r="AE28" s="656"/>
      <c r="AF28" s="656"/>
      <c r="AG28" s="656"/>
      <c r="AH28" s="656"/>
      <c r="AI28" s="656"/>
      <c r="AJ28" s="656"/>
      <c r="AK28" s="656"/>
      <c r="AL28" s="656"/>
      <c r="AM28" s="656"/>
      <c r="AN28" s="656"/>
      <c r="AO28" s="656"/>
      <c r="AP28" s="656"/>
      <c r="AQ28" s="656"/>
      <c r="AR28" s="656"/>
      <c r="AS28" s="656"/>
      <c r="AT28" s="656"/>
      <c r="AU28" s="656"/>
      <c r="AV28" s="800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2"/>
      <c r="BK28" s="562"/>
      <c r="BL28" s="562"/>
      <c r="BM28" s="562"/>
      <c r="BN28" s="562"/>
      <c r="BO28" s="562"/>
      <c r="BP28" s="562"/>
      <c r="BQ28" s="562"/>
      <c r="BR28" s="562"/>
      <c r="BS28" s="562"/>
      <c r="BT28" s="562"/>
      <c r="BU28" s="562"/>
      <c r="BV28" s="562"/>
      <c r="BW28" s="562"/>
      <c r="BX28" s="600"/>
      <c r="BY28" s="562"/>
      <c r="BZ28" s="562"/>
      <c r="CA28" s="562"/>
      <c r="CB28" s="562"/>
      <c r="CC28" s="562"/>
      <c r="CD28" s="562"/>
      <c r="CE28" s="562"/>
      <c r="CF28" s="562"/>
      <c r="CG28" s="562"/>
      <c r="CH28" s="562"/>
      <c r="CI28" s="562"/>
      <c r="CJ28" s="562"/>
      <c r="CK28" s="562"/>
      <c r="CL28" s="562"/>
      <c r="CM28" s="562"/>
      <c r="CN28" s="562"/>
      <c r="CO28" s="562"/>
      <c r="CP28" s="562"/>
    </row>
    <row r="29" spans="1:383" ht="16.95" customHeight="1" outlineLevel="2" x14ac:dyDescent="0.3">
      <c r="A29" s="588"/>
      <c r="B29" s="560" t="s">
        <v>5085</v>
      </c>
      <c r="C29" s="593">
        <v>70665</v>
      </c>
      <c r="D29" s="560">
        <f>IFERROR(VLOOKUP($C29,EJE!$C$6:$AG$600,12,FALSE),0)</f>
        <v>0</v>
      </c>
      <c r="E29" s="560">
        <f>IFERROR(VLOOKUP($C29,EJE!$C$6:$AG$600,23,FALSE)," ")</f>
        <v>2.331</v>
      </c>
      <c r="F29" s="560">
        <f>IFERROR(VLOOKUP($C29,EJE!$C$6:$AG$600,11,FALSE)," ")</f>
        <v>0</v>
      </c>
      <c r="G29" s="561">
        <f>IFERROR(VLOOKUP(C29,EJE!$C$6:$AG$600,19,FALSE)," ")</f>
        <v>1120.986769013231</v>
      </c>
      <c r="H29" s="651" t="str">
        <f>IFERROR(VLOOKUP(C29,Claves!A:E,4,FALSE)," ")</f>
        <v>KNNCA KOTEX NATURALS NOCTURNA CA 20X8</v>
      </c>
      <c r="I29" s="629">
        <f>_xlfn.IFNA((VLOOKUP($C29,'Programa Plan'!$A:$BB,13,0)),0)</f>
        <v>0</v>
      </c>
      <c r="J29" s="620">
        <f t="shared" si="10"/>
        <v>0</v>
      </c>
      <c r="K29" s="628">
        <f>_xlfn.IFNA((VLOOKUP($C29,'Programa Plan'!$A:$BB,16,0)),0)</f>
        <v>0</v>
      </c>
      <c r="L29" s="620">
        <f t="shared" si="13"/>
        <v>0</v>
      </c>
      <c r="M29" s="628">
        <f>_xlfn.IFNA((VLOOKUP($C29,'Programa Plan'!$A:$BB,19,0)),0)</f>
        <v>0</v>
      </c>
      <c r="N29" s="620">
        <f t="shared" si="11"/>
        <v>0</v>
      </c>
      <c r="O29" s="629"/>
      <c r="P29" s="620">
        <f t="shared" si="12"/>
        <v>0</v>
      </c>
      <c r="Q29" s="562"/>
      <c r="R29" s="753"/>
      <c r="S29" s="799"/>
      <c r="T29" s="656"/>
      <c r="U29" s="656"/>
      <c r="V29" s="656"/>
      <c r="W29" s="656"/>
      <c r="X29" s="656"/>
      <c r="Y29" s="656"/>
      <c r="Z29" s="656"/>
      <c r="AA29" s="656"/>
      <c r="AB29" s="656"/>
      <c r="AC29" s="656"/>
      <c r="AD29" s="656"/>
      <c r="AE29" s="656"/>
      <c r="AF29" s="656"/>
      <c r="AG29" s="656"/>
      <c r="AH29" s="656"/>
      <c r="AI29" s="656"/>
      <c r="AJ29" s="656"/>
      <c r="AK29" s="656"/>
      <c r="AL29" s="656"/>
      <c r="AM29" s="656"/>
      <c r="AN29" s="656"/>
      <c r="AO29" s="656"/>
      <c r="AP29" s="656"/>
      <c r="AQ29" s="656"/>
      <c r="AR29" s="656"/>
      <c r="AS29" s="656"/>
      <c r="AT29" s="656"/>
      <c r="AU29" s="656"/>
      <c r="AV29" s="800"/>
      <c r="AW29" s="562"/>
      <c r="AX29" s="562"/>
      <c r="AY29" s="562"/>
      <c r="AZ29" s="562"/>
      <c r="BA29" s="562"/>
      <c r="BB29" s="562"/>
      <c r="BC29" s="562"/>
      <c r="BD29" s="562"/>
      <c r="BE29" s="562"/>
      <c r="BF29" s="562"/>
      <c r="BG29" s="562"/>
      <c r="BH29" s="562"/>
      <c r="BI29" s="562"/>
      <c r="BJ29" s="562"/>
      <c r="BK29" s="562"/>
      <c r="BL29" s="562"/>
      <c r="BM29" s="562"/>
      <c r="BN29" s="562"/>
      <c r="BO29" s="562"/>
      <c r="BP29" s="562"/>
      <c r="BQ29" s="562"/>
      <c r="BR29" s="562"/>
      <c r="BS29" s="562"/>
      <c r="BT29" s="562"/>
      <c r="BU29" s="562"/>
      <c r="BV29" s="562"/>
      <c r="BW29" s="562"/>
      <c r="BX29" s="600"/>
      <c r="BY29" s="562"/>
      <c r="BZ29" s="562"/>
      <c r="CA29" s="562"/>
      <c r="CB29" s="562"/>
      <c r="CC29" s="562"/>
      <c r="CD29" s="562"/>
      <c r="CE29" s="562"/>
      <c r="CF29" s="562"/>
      <c r="CG29" s="562"/>
      <c r="CH29" s="562"/>
      <c r="CI29" s="562"/>
      <c r="CJ29" s="562"/>
      <c r="CK29" s="562"/>
      <c r="CL29" s="562"/>
      <c r="CM29" s="562"/>
      <c r="CN29" s="562"/>
      <c r="CO29" s="562"/>
      <c r="CP29" s="562"/>
    </row>
    <row r="30" spans="1:383" ht="16.95" customHeight="1" outlineLevel="1" x14ac:dyDescent="0.3">
      <c r="A30" s="588"/>
      <c r="B30" s="560" t="s">
        <v>5085</v>
      </c>
      <c r="C30" s="593">
        <v>70664</v>
      </c>
      <c r="D30" s="560">
        <f>IFERROR(VLOOKUP($C30,EJE!$C$6:$AG$600,12,FALSE),0)</f>
        <v>0</v>
      </c>
      <c r="E30" s="560">
        <f>IFERROR(VLOOKUP($C30,EJE!$C$6:$AG$600,23,FALSE)," ")</f>
        <v>38.5</v>
      </c>
      <c r="F30" s="560">
        <f>IFERROR(VLOOKUP($C30,EJE!$C$6:$AG$600,11,FALSE)," ")</f>
        <v>0</v>
      </c>
      <c r="G30" s="561">
        <f>IFERROR(VLOOKUP(C30,EJE!$C$6:$AG$600,19,FALSE)," ")</f>
        <v>0</v>
      </c>
      <c r="H30" s="651" t="str">
        <f>IFERROR(VLOOKUP(C30,Claves!A:E,4,FALSE)," ")</f>
        <v>KNNCA KOTEX NATURALS NOCTURNA CA 14X24</v>
      </c>
      <c r="I30" s="629">
        <f>_xlfn.IFNA((VLOOKUP($C30,'Programa Plan'!$A:$BB,13,0)),0)</f>
        <v>0</v>
      </c>
      <c r="J30" s="620">
        <f t="shared" si="10"/>
        <v>0</v>
      </c>
      <c r="K30" s="628">
        <f>_xlfn.IFNA((VLOOKUP($C30,'Programa Plan'!$A:$BB,16,0)),0)</f>
        <v>0</v>
      </c>
      <c r="L30" s="620">
        <f t="shared" si="13"/>
        <v>0</v>
      </c>
      <c r="M30" s="628">
        <f>_xlfn.IFNA((VLOOKUP($C30,'Programa Plan'!$A:$BB,19,0)),0)</f>
        <v>0</v>
      </c>
      <c r="N30" s="620">
        <f t="shared" si="11"/>
        <v>0</v>
      </c>
      <c r="O30" s="629"/>
      <c r="P30" s="620">
        <f t="shared" si="12"/>
        <v>0</v>
      </c>
      <c r="Q30" s="562"/>
      <c r="R30" s="753"/>
      <c r="S30" s="799"/>
      <c r="T30" s="656"/>
      <c r="U30" s="656"/>
      <c r="V30" s="656"/>
      <c r="W30" s="656"/>
      <c r="X30" s="656"/>
      <c r="Y30" s="656"/>
      <c r="Z30" s="656"/>
      <c r="AA30" s="656"/>
      <c r="AB30" s="656"/>
      <c r="AC30" s="656"/>
      <c r="AD30" s="656"/>
      <c r="AE30" s="656"/>
      <c r="AF30" s="656"/>
      <c r="AG30" s="656"/>
      <c r="AH30" s="656"/>
      <c r="AI30" s="656"/>
      <c r="AJ30" s="656"/>
      <c r="AK30" s="656"/>
      <c r="AL30" s="656"/>
      <c r="AM30" s="656"/>
      <c r="AN30" s="656"/>
      <c r="AO30" s="656"/>
      <c r="AP30" s="656"/>
      <c r="AQ30" s="656"/>
      <c r="AR30" s="656"/>
      <c r="AS30" s="656"/>
      <c r="AT30" s="656"/>
      <c r="AU30" s="656"/>
      <c r="AV30" s="800"/>
      <c r="AW30" s="562"/>
      <c r="AX30" s="562"/>
      <c r="AY30" s="562"/>
      <c r="AZ30" s="562"/>
      <c r="BA30" s="562"/>
      <c r="BB30" s="562"/>
      <c r="BC30" s="562"/>
      <c r="BD30" s="562"/>
      <c r="BE30" s="562"/>
      <c r="BF30" s="562"/>
      <c r="BG30" s="562"/>
      <c r="BH30" s="562"/>
      <c r="BI30" s="562"/>
      <c r="BJ30" s="562"/>
      <c r="BK30" s="562"/>
      <c r="BL30" s="562"/>
      <c r="BM30" s="562"/>
      <c r="BN30" s="562"/>
      <c r="BO30" s="562"/>
      <c r="BP30" s="562"/>
      <c r="BQ30" s="562"/>
      <c r="BR30" s="562"/>
      <c r="BS30" s="562"/>
      <c r="BT30" s="562"/>
      <c r="BU30" s="562"/>
      <c r="BV30" s="562"/>
      <c r="BW30" s="562"/>
      <c r="BX30" s="600"/>
      <c r="BY30" s="562"/>
      <c r="BZ30" s="562"/>
      <c r="CA30" s="562"/>
      <c r="CB30" s="562"/>
      <c r="CC30" s="562"/>
      <c r="CD30" s="562"/>
      <c r="CE30" s="562"/>
      <c r="CF30" s="562"/>
      <c r="CG30" s="562"/>
      <c r="CH30" s="562"/>
      <c r="CI30" s="562"/>
      <c r="CJ30" s="562"/>
      <c r="CK30" s="562"/>
      <c r="CL30" s="562"/>
      <c r="CM30" s="562"/>
      <c r="CN30" s="562"/>
      <c r="CO30" s="562"/>
      <c r="CP30" s="562"/>
    </row>
    <row r="31" spans="1:383" ht="16.95" customHeight="1" outlineLevel="1" x14ac:dyDescent="0.3">
      <c r="A31" s="585" t="s">
        <v>4576</v>
      </c>
      <c r="B31" s="560" t="s">
        <v>5099</v>
      </c>
      <c r="C31" s="593" t="s">
        <v>3183</v>
      </c>
      <c r="D31" s="560"/>
      <c r="E31" s="560"/>
      <c r="F31" s="560"/>
      <c r="G31" s="561"/>
      <c r="H31" s="651" t="s">
        <v>4590</v>
      </c>
      <c r="I31" s="629">
        <f>_xlfn.IFNA((VLOOKUP($C31,'Programa Plan'!$A:$BB,13,0)),0)</f>
        <v>2700</v>
      </c>
      <c r="J31" s="620">
        <f t="shared" si="10"/>
        <v>2700</v>
      </c>
      <c r="K31" s="628">
        <f>_xlfn.IFNA((VLOOKUP($C31,'Programa Plan'!$A:$BB,16,0)),0)</f>
        <v>3500</v>
      </c>
      <c r="L31" s="620">
        <f t="shared" si="13"/>
        <v>0</v>
      </c>
      <c r="M31" s="628">
        <f>_xlfn.IFNA((VLOOKUP($C31,'Programa Plan'!$A:$BB,19,0)),0)</f>
        <v>0</v>
      </c>
      <c r="N31" s="620">
        <f t="shared" si="11"/>
        <v>0</v>
      </c>
      <c r="O31" s="629"/>
      <c r="P31" s="620">
        <f t="shared" si="12"/>
        <v>0</v>
      </c>
      <c r="Q31" s="562"/>
      <c r="R31" s="753"/>
      <c r="S31" s="803"/>
      <c r="T31" s="804"/>
      <c r="U31" s="804"/>
      <c r="V31" s="804"/>
      <c r="W31" s="804"/>
      <c r="X31" s="804"/>
      <c r="Y31" s="804"/>
      <c r="Z31" s="804"/>
      <c r="AA31" s="804"/>
      <c r="AB31" s="804"/>
      <c r="AC31" s="804"/>
      <c r="AD31" s="804"/>
      <c r="AE31" s="804"/>
      <c r="AF31" s="804">
        <v>0.3</v>
      </c>
      <c r="AG31" s="804">
        <v>0.3</v>
      </c>
      <c r="AH31" s="804">
        <v>0.3</v>
      </c>
      <c r="AI31" s="804">
        <v>0.6</v>
      </c>
      <c r="AJ31" s="804">
        <v>0.6</v>
      </c>
      <c r="AK31" s="804">
        <v>0.6</v>
      </c>
      <c r="AL31" s="804"/>
      <c r="AM31" s="804"/>
      <c r="AN31" s="804"/>
      <c r="AO31" s="804"/>
      <c r="AP31" s="804"/>
      <c r="AQ31" s="804"/>
      <c r="AR31" s="804"/>
      <c r="AS31" s="804"/>
      <c r="AT31" s="804"/>
      <c r="AU31" s="804"/>
      <c r="AV31" s="805"/>
      <c r="AW31" s="562"/>
      <c r="AX31" s="562"/>
      <c r="AY31" s="562"/>
      <c r="AZ31" s="562"/>
      <c r="BA31" s="562"/>
      <c r="BB31" s="562"/>
      <c r="BC31" s="562"/>
      <c r="BD31" s="562"/>
      <c r="BE31" s="562"/>
      <c r="BF31" s="562"/>
      <c r="BG31" s="562"/>
      <c r="BH31" s="562"/>
      <c r="BI31" s="562"/>
      <c r="BJ31" s="562"/>
      <c r="BK31" s="562"/>
      <c r="BL31" s="562"/>
      <c r="BM31" s="562"/>
      <c r="BN31" s="562"/>
      <c r="BO31" s="562"/>
      <c r="BP31" s="562"/>
      <c r="BQ31" s="562"/>
      <c r="BR31" s="562"/>
      <c r="BS31" s="562"/>
      <c r="BT31" s="562"/>
      <c r="BU31" s="562"/>
      <c r="BV31" s="562"/>
      <c r="BW31" s="562"/>
      <c r="BX31" s="600"/>
      <c r="BY31" s="562"/>
      <c r="BZ31" s="562"/>
      <c r="CA31" s="562"/>
      <c r="CB31" s="562"/>
      <c r="CC31" s="562"/>
      <c r="CD31" s="562"/>
      <c r="CE31" s="562"/>
      <c r="CF31" s="562"/>
      <c r="CG31" s="562"/>
      <c r="CH31" s="562"/>
      <c r="CI31" s="562"/>
      <c r="CJ31" s="562"/>
      <c r="CK31" s="562"/>
      <c r="CL31" s="562"/>
      <c r="CM31" s="562"/>
      <c r="CN31" s="562"/>
      <c r="CO31" s="562"/>
      <c r="CP31" s="562"/>
    </row>
    <row r="32" spans="1:383" s="581" customFormat="1" ht="34.950000000000003" customHeight="1" x14ac:dyDescent="0.3">
      <c r="A32" s="585"/>
      <c r="B32" s="583" t="s">
        <v>4716</v>
      </c>
      <c r="C32" s="592"/>
      <c r="D32" s="579"/>
      <c r="E32" s="579"/>
      <c r="F32" s="579"/>
      <c r="G32" s="580"/>
      <c r="H32" s="650"/>
      <c r="I32" s="627"/>
      <c r="J32" s="619"/>
      <c r="K32" s="627"/>
      <c r="L32" s="619"/>
      <c r="M32" s="627"/>
      <c r="N32" s="619"/>
      <c r="O32" s="627"/>
      <c r="P32" s="619"/>
      <c r="Q32" s="619"/>
      <c r="R32" s="753"/>
      <c r="S32" s="1025">
        <f>SUM(S34:S40)*1000</f>
        <v>755</v>
      </c>
      <c r="T32" s="1025">
        <f t="shared" ref="T32:AV32" si="15">SUM(T34:T40)*1000</f>
        <v>935</v>
      </c>
      <c r="U32" s="1025">
        <f t="shared" si="15"/>
        <v>923</v>
      </c>
      <c r="V32" s="1025">
        <f t="shared" si="15"/>
        <v>88</v>
      </c>
      <c r="W32" s="1025">
        <f t="shared" si="15"/>
        <v>505</v>
      </c>
      <c r="X32" s="1025">
        <f t="shared" si="15"/>
        <v>138</v>
      </c>
      <c r="Y32" s="1025">
        <f t="shared" si="15"/>
        <v>0</v>
      </c>
      <c r="Z32" s="1025">
        <f t="shared" si="15"/>
        <v>600</v>
      </c>
      <c r="AA32" s="1025">
        <f t="shared" si="15"/>
        <v>600</v>
      </c>
      <c r="AB32" s="1025">
        <f t="shared" si="15"/>
        <v>1300</v>
      </c>
      <c r="AC32" s="1025">
        <f t="shared" si="15"/>
        <v>1300</v>
      </c>
      <c r="AD32" s="1025">
        <f t="shared" si="15"/>
        <v>1200</v>
      </c>
      <c r="AE32" s="1025">
        <f t="shared" si="15"/>
        <v>1200</v>
      </c>
      <c r="AF32" s="1025">
        <f t="shared" si="15"/>
        <v>600</v>
      </c>
      <c r="AG32" s="1025">
        <f t="shared" si="15"/>
        <v>600</v>
      </c>
      <c r="AH32" s="1025">
        <f t="shared" si="15"/>
        <v>600</v>
      </c>
      <c r="AI32" s="1025">
        <f t="shared" si="15"/>
        <v>1300</v>
      </c>
      <c r="AJ32" s="1025">
        <f t="shared" si="15"/>
        <v>1300</v>
      </c>
      <c r="AK32" s="1025">
        <f t="shared" si="15"/>
        <v>1300</v>
      </c>
      <c r="AL32" s="1025">
        <f t="shared" si="15"/>
        <v>1300</v>
      </c>
      <c r="AM32" s="1025">
        <f t="shared" si="15"/>
        <v>1300</v>
      </c>
      <c r="AN32" s="1025">
        <f t="shared" si="15"/>
        <v>1300</v>
      </c>
      <c r="AO32" s="1025">
        <f t="shared" si="15"/>
        <v>600</v>
      </c>
      <c r="AP32" s="1025">
        <f t="shared" si="15"/>
        <v>600</v>
      </c>
      <c r="AQ32" s="1025">
        <f t="shared" si="15"/>
        <v>600</v>
      </c>
      <c r="AR32" s="1025">
        <f t="shared" si="15"/>
        <v>600</v>
      </c>
      <c r="AS32" s="1025">
        <f t="shared" si="15"/>
        <v>1300</v>
      </c>
      <c r="AT32" s="1025">
        <f t="shared" si="15"/>
        <v>1200</v>
      </c>
      <c r="AU32" s="1025">
        <f t="shared" si="15"/>
        <v>1300</v>
      </c>
      <c r="AV32" s="1028">
        <f t="shared" si="15"/>
        <v>600</v>
      </c>
      <c r="BX32" s="599"/>
      <c r="DD32" s="613"/>
      <c r="EG32" s="606"/>
    </row>
    <row r="33" spans="1:137" ht="16.95" customHeight="1" outlineLevel="2" x14ac:dyDescent="0.3">
      <c r="A33" s="585" t="s">
        <v>5074</v>
      </c>
      <c r="B33" s="560" t="s">
        <v>5087</v>
      </c>
      <c r="C33" s="593">
        <v>71115</v>
      </c>
      <c r="D33" s="560">
        <f>IFERROR(VLOOKUP($C33,EJE!$C$6:$AG$600,12,FALSE),0)</f>
        <v>0</v>
      </c>
      <c r="E33" s="560">
        <f>IFERROR(VLOOKUP($C33,EJE!$C$6:$AG$600,23,FALSE)," ")</f>
        <v>1140.5</v>
      </c>
      <c r="F33" s="560">
        <f>IFERROR(VLOOKUP($C33,EJE!$C$6:$AG$600,11,FALSE)," ")</f>
        <v>36.101345014935319</v>
      </c>
      <c r="G33" s="561">
        <f>IFERROR(VLOOKUP(C33,EJE!$C$6:$AG$600,19,FALSE)," ")</f>
        <v>18.178138587292114</v>
      </c>
      <c r="H33" s="651" t="str">
        <f>IFERROR(VLOOKUP(C33,Claves!A:E,4,FALSE)," ")</f>
        <v>KRMx KOTEX ROSA MAXI 10X24 OPTIMUS QW</v>
      </c>
      <c r="I33" s="629">
        <f>_xlfn.IFNA((VLOOKUP($C33,'Programa Plan'!$A:$BB,13,0)),0)</f>
        <v>6000</v>
      </c>
      <c r="J33" s="620">
        <f t="shared" si="10"/>
        <v>4469</v>
      </c>
      <c r="K33" s="628">
        <f>_xlfn.IFNA((VLOOKUP($C33,'Programa Plan'!$A:$BB,16,0)),0)</f>
        <v>5400</v>
      </c>
      <c r="L33" s="620">
        <f t="shared" si="13"/>
        <v>1799.9999999999998</v>
      </c>
      <c r="M33" s="628">
        <f>_xlfn.IFNA((VLOOKUP($C33,'Programa Plan'!$A:$BB,19,0)),0)</f>
        <v>5000</v>
      </c>
      <c r="N33" s="620">
        <f t="shared" si="11"/>
        <v>0</v>
      </c>
      <c r="O33" s="629"/>
      <c r="P33" s="620">
        <f t="shared" si="12"/>
        <v>0</v>
      </c>
      <c r="Q33" s="562"/>
      <c r="R33" s="753"/>
      <c r="S33" s="962">
        <v>0.247</v>
      </c>
      <c r="T33" s="967">
        <v>0.38400000000000001</v>
      </c>
      <c r="U33" s="967">
        <v>0.44700000000000001</v>
      </c>
      <c r="V33" s="967">
        <v>5.7000000000000002E-2</v>
      </c>
      <c r="W33" s="967">
        <v>0.33500000000000002</v>
      </c>
      <c r="X33" s="967">
        <v>0.59899999999999998</v>
      </c>
      <c r="Y33" s="763">
        <v>0.6</v>
      </c>
      <c r="Z33" s="763"/>
      <c r="AA33" s="763"/>
      <c r="AB33" s="763"/>
      <c r="AC33" s="763"/>
      <c r="AD33" s="763"/>
      <c r="AE33" s="763"/>
      <c r="AF33" s="763"/>
      <c r="AG33" s="763"/>
      <c r="AH33" s="763"/>
      <c r="AM33" s="763"/>
      <c r="AN33" s="763"/>
      <c r="AO33" s="763">
        <v>0.6</v>
      </c>
      <c r="AP33" s="763">
        <v>0.6</v>
      </c>
      <c r="AQ33" s="763">
        <v>0.6</v>
      </c>
      <c r="AR33" s="763"/>
      <c r="AS33" s="763"/>
      <c r="AT33" s="763"/>
      <c r="AU33" s="763"/>
      <c r="AV33" s="806"/>
      <c r="AW33" s="1004"/>
      <c r="AX33" s="1005"/>
      <c r="AY33" s="1005"/>
      <c r="AZ33" s="1005">
        <v>0.6</v>
      </c>
      <c r="BA33" s="1005">
        <v>0.6</v>
      </c>
      <c r="BB33" s="1005">
        <v>0.6</v>
      </c>
      <c r="BC33" s="1005"/>
      <c r="BD33" s="1005"/>
      <c r="BE33" s="1005"/>
      <c r="BF33" s="1005"/>
      <c r="BG33" s="1005"/>
      <c r="BH33" s="1005"/>
      <c r="BI33" s="1005"/>
      <c r="BJ33" s="1005"/>
      <c r="BK33" s="1005"/>
      <c r="BL33" s="1005"/>
      <c r="BM33" s="1005"/>
      <c r="BN33" s="1005"/>
      <c r="BO33" s="1005"/>
      <c r="BP33" s="1006"/>
      <c r="BQ33" s="1006"/>
      <c r="BR33" s="1006"/>
      <c r="BS33" s="1006"/>
      <c r="BT33" s="1006"/>
      <c r="BU33" s="1006"/>
      <c r="BV33" s="1006"/>
      <c r="BW33" s="1006"/>
      <c r="BX33" s="1007"/>
      <c r="BY33" s="999"/>
      <c r="BZ33" s="765"/>
      <c r="CA33" s="765"/>
      <c r="CB33" s="765"/>
      <c r="CC33" s="765"/>
      <c r="CD33" s="765"/>
      <c r="CE33" s="765"/>
      <c r="CF33" s="765"/>
      <c r="CG33" s="765"/>
      <c r="CH33" s="765"/>
      <c r="CI33" s="765"/>
      <c r="CJ33" s="765"/>
      <c r="CK33" s="765"/>
      <c r="CL33" s="765"/>
      <c r="CM33" s="765"/>
      <c r="CN33" s="765"/>
      <c r="CO33" s="765"/>
      <c r="CP33" s="765"/>
      <c r="CQ33" s="765"/>
      <c r="CR33" s="765"/>
      <c r="CS33" s="765"/>
      <c r="CT33" s="765"/>
      <c r="CU33" s="765"/>
      <c r="CV33" s="765"/>
      <c r="CW33" s="765"/>
      <c r="CX33" s="765"/>
      <c r="CY33" s="765"/>
      <c r="CZ33" s="765"/>
      <c r="DA33" s="765"/>
      <c r="DB33" s="765"/>
      <c r="DC33" s="996"/>
    </row>
    <row r="34" spans="1:137" ht="16.95" customHeight="1" outlineLevel="2" x14ac:dyDescent="0.3">
      <c r="A34" s="588"/>
      <c r="B34" s="560" t="s">
        <v>5087</v>
      </c>
      <c r="C34" s="593">
        <v>71116</v>
      </c>
      <c r="D34" s="560">
        <f>IFERROR(VLOOKUP($C34,EJE!$C$6:$AG$600,12,FALSE),0)</f>
        <v>0</v>
      </c>
      <c r="E34" s="560">
        <f>IFERROR(VLOOKUP($C34,EJE!$C$6:$AG$600,23,FALSE)," ")</f>
        <v>140</v>
      </c>
      <c r="F34" s="560">
        <f>IFERROR(VLOOKUP($C34,EJE!$C$6:$AG$600,11,FALSE)," ")</f>
        <v>20.30975517322965</v>
      </c>
      <c r="G34" s="561">
        <f>IFERROR(VLOOKUP(C34,EJE!$C$6:$AG$600,19,FALSE)," ")</f>
        <v>107.06591039001012</v>
      </c>
      <c r="H34" s="651" t="str">
        <f>IFERROR(VLOOKUP(C34,Claves!A:E,4,FALSE)," ")</f>
        <v>KRMx KOTEX ROSA MAXI 20X12 OPTIMUS QW</v>
      </c>
      <c r="I34" s="629">
        <f>_xlfn.IFNA((VLOOKUP($C34,'Programa Plan'!$A:$BB,13,0)),0)</f>
        <v>2400</v>
      </c>
      <c r="J34" s="620">
        <f t="shared" si="10"/>
        <v>2500</v>
      </c>
      <c r="K34" s="628">
        <f>_xlfn.IFNA((VLOOKUP($C34,'Programa Plan'!$A:$BB,16,0)),0)</f>
        <v>6300</v>
      </c>
      <c r="L34" s="620">
        <f t="shared" si="13"/>
        <v>0</v>
      </c>
      <c r="M34" s="628">
        <f>_xlfn.IFNA((VLOOKUP($C34,'Programa Plan'!$A:$BB,19,0)),0)</f>
        <v>9000</v>
      </c>
      <c r="N34" s="620">
        <f t="shared" si="11"/>
        <v>0</v>
      </c>
      <c r="O34" s="629"/>
      <c r="P34" s="620">
        <f t="shared" si="12"/>
        <v>0</v>
      </c>
      <c r="Q34" s="562"/>
      <c r="R34" s="753"/>
      <c r="S34" s="767"/>
      <c r="T34" s="768"/>
      <c r="U34" s="768"/>
      <c r="V34" s="768"/>
      <c r="W34" s="768"/>
      <c r="X34" s="768"/>
      <c r="Y34" s="768"/>
      <c r="Z34" s="768"/>
      <c r="AA34" s="768"/>
      <c r="AB34" s="768"/>
      <c r="AC34" s="768"/>
      <c r="AD34" s="768"/>
      <c r="AE34" s="768"/>
      <c r="AF34" s="768"/>
      <c r="AG34" s="768"/>
      <c r="AH34" s="768"/>
      <c r="AI34" s="768"/>
      <c r="AJ34" s="768"/>
      <c r="AK34" s="768"/>
      <c r="AL34" s="768"/>
      <c r="AM34" s="768"/>
      <c r="AN34" s="768"/>
      <c r="AO34" s="768"/>
      <c r="AP34" s="768"/>
      <c r="AQ34" s="768"/>
      <c r="AR34" s="768">
        <v>0.6</v>
      </c>
      <c r="AS34" s="768">
        <v>1.3</v>
      </c>
      <c r="AT34" s="768">
        <v>0.6</v>
      </c>
      <c r="AU34" s="768"/>
      <c r="AV34" s="807"/>
      <c r="AW34" s="1002"/>
      <c r="AX34" s="1003"/>
      <c r="AY34" s="1003"/>
      <c r="AZ34" s="1003"/>
      <c r="BA34" s="1003"/>
      <c r="BB34" s="1003"/>
      <c r="BC34" s="1003"/>
      <c r="BD34" s="1003"/>
      <c r="BE34" s="1003"/>
      <c r="BF34" s="1003"/>
      <c r="BG34" s="1003"/>
      <c r="BH34" s="1003"/>
      <c r="BI34" s="1003"/>
      <c r="BJ34" s="1003"/>
      <c r="BK34" s="1003"/>
      <c r="BL34" s="1003"/>
      <c r="BM34" s="1003"/>
      <c r="BN34" s="1003"/>
      <c r="BO34" s="1003"/>
      <c r="BP34" s="1008"/>
      <c r="BQ34" s="1008"/>
      <c r="BR34" s="1008"/>
      <c r="BS34" s="1008"/>
      <c r="BT34" s="1008"/>
      <c r="BU34" s="1008"/>
      <c r="BV34" s="1008"/>
      <c r="BW34" s="1008"/>
      <c r="BX34" s="1009"/>
      <c r="BY34" s="1000"/>
      <c r="BZ34" s="770"/>
      <c r="CA34" s="770"/>
      <c r="CB34" s="770"/>
      <c r="CC34" s="770"/>
      <c r="CD34" s="770"/>
      <c r="CE34" s="770"/>
      <c r="CF34" s="770"/>
      <c r="CG34" s="770"/>
      <c r="CH34" s="770"/>
      <c r="CI34" s="770"/>
      <c r="CJ34" s="770"/>
      <c r="CK34" s="770"/>
      <c r="CL34" s="770"/>
      <c r="CM34" s="770"/>
      <c r="CN34" s="770"/>
      <c r="CO34" s="770"/>
      <c r="CP34" s="770"/>
      <c r="CQ34" s="770"/>
      <c r="CR34" s="770"/>
      <c r="CS34" s="770"/>
      <c r="CT34" s="770"/>
      <c r="CU34" s="770"/>
      <c r="CV34" s="770"/>
      <c r="CW34" s="770"/>
      <c r="CX34" s="770"/>
      <c r="CY34" s="770"/>
      <c r="CZ34" s="770"/>
      <c r="DA34" s="770"/>
      <c r="DB34" s="770"/>
      <c r="DC34" s="997"/>
    </row>
    <row r="35" spans="1:137" ht="16.95" customHeight="1" outlineLevel="2" x14ac:dyDescent="0.3">
      <c r="A35" s="585" t="s">
        <v>5074</v>
      </c>
      <c r="B35" s="560" t="s">
        <v>5087</v>
      </c>
      <c r="C35" s="593">
        <v>71117</v>
      </c>
      <c r="D35" s="560">
        <f>IFERROR(VLOOKUP($C35,EJE!$C$6:$AG$600,12,FALSE),0)</f>
        <v>0</v>
      </c>
      <c r="E35" s="560">
        <f>IFERROR(VLOOKUP($C35,EJE!$C$6:$AG$600,23,FALSE)," ")</f>
        <v>573.75</v>
      </c>
      <c r="F35" s="560">
        <f>IFERROR(VLOOKUP($C35,EJE!$C$6:$AG$600,11,FALSE)," ")</f>
        <v>11.125635732089059</v>
      </c>
      <c r="G35" s="561">
        <f>IFERROR(VLOOKUP(C35,EJE!$C$6:$AG$600,19,FALSE)," ")</f>
        <v>19.194222405126073</v>
      </c>
      <c r="H35" s="651" t="str">
        <f>IFERROR(VLOOKUP(C35,Claves!A:E,4,FALSE)," ")</f>
        <v>KRMx KOTEX ROSA MAXI 30X12 OPTIMUS QW</v>
      </c>
      <c r="I35" s="629">
        <f>_xlfn.IFNA((VLOOKUP($C35,'Programa Plan'!$A:$BB,13,0)),0)</f>
        <v>17800</v>
      </c>
      <c r="J35" s="620">
        <f t="shared" si="10"/>
        <v>15444</v>
      </c>
      <c r="K35" s="628">
        <f>_xlfn.IFNA((VLOOKUP($C35,'Programa Plan'!$A:$BB,16,0)),0)</f>
        <v>14700</v>
      </c>
      <c r="L35" s="620">
        <f t="shared" si="13"/>
        <v>3600</v>
      </c>
      <c r="M35" s="628">
        <f>_xlfn.IFNA((VLOOKUP($C35,'Programa Plan'!$A:$BB,19,0)),0)</f>
        <v>15000</v>
      </c>
      <c r="N35" s="620">
        <f t="shared" si="11"/>
        <v>0</v>
      </c>
      <c r="O35" s="629"/>
      <c r="P35" s="620">
        <f t="shared" si="12"/>
        <v>0</v>
      </c>
      <c r="Q35" s="562"/>
      <c r="R35" s="753"/>
      <c r="S35" s="960">
        <v>0.755</v>
      </c>
      <c r="T35" s="968">
        <v>0.93500000000000005</v>
      </c>
      <c r="U35" s="968">
        <v>0.92300000000000004</v>
      </c>
      <c r="V35" s="968">
        <v>8.7999999999999995E-2</v>
      </c>
      <c r="W35" s="968">
        <v>0.505</v>
      </c>
      <c r="X35" s="968">
        <v>0.13800000000000001</v>
      </c>
      <c r="Y35" s="768"/>
      <c r="Z35" s="768"/>
      <c r="AA35" s="768"/>
      <c r="AB35" s="768"/>
      <c r="AC35" s="768"/>
      <c r="AD35" s="768"/>
      <c r="AE35" s="768"/>
      <c r="AF35" s="768"/>
      <c r="AG35" s="768"/>
      <c r="AH35" s="768"/>
      <c r="AI35" s="768">
        <v>1.3</v>
      </c>
      <c r="AJ35" s="768">
        <v>1.3</v>
      </c>
      <c r="AK35" s="768">
        <v>1.3</v>
      </c>
      <c r="AL35" s="768">
        <v>1.3</v>
      </c>
      <c r="AM35" s="768">
        <v>1.3</v>
      </c>
      <c r="AN35" s="768">
        <v>1.3</v>
      </c>
      <c r="AO35" s="768">
        <v>0.6</v>
      </c>
      <c r="AP35" s="768">
        <v>0.6</v>
      </c>
      <c r="AQ35" s="768">
        <v>0.6</v>
      </c>
      <c r="AR35" s="768"/>
      <c r="AS35" s="768"/>
      <c r="AT35" s="768">
        <v>0.6</v>
      </c>
      <c r="AU35" s="768">
        <v>1.3</v>
      </c>
      <c r="AV35" s="807">
        <v>0.6</v>
      </c>
      <c r="AW35" s="1002">
        <v>0.6</v>
      </c>
      <c r="AX35" s="1003">
        <v>0.6</v>
      </c>
      <c r="AY35" s="1003">
        <v>0.6</v>
      </c>
      <c r="AZ35" s="1003">
        <v>0.6</v>
      </c>
      <c r="BA35" s="1003">
        <v>0.6</v>
      </c>
      <c r="BB35" s="1003">
        <v>0.6</v>
      </c>
      <c r="BC35" s="1003"/>
      <c r="BD35" s="1003"/>
      <c r="BE35" s="1003"/>
      <c r="BF35" s="1003"/>
      <c r="BG35" s="1003"/>
      <c r="BH35" s="1003"/>
      <c r="BI35" s="1003"/>
      <c r="BJ35" s="1003"/>
      <c r="BK35" s="1003"/>
      <c r="BL35" s="1003"/>
      <c r="BM35" s="1003"/>
      <c r="BN35" s="1003"/>
      <c r="BO35" s="1003"/>
      <c r="BP35" s="1008"/>
      <c r="BQ35" s="1008"/>
      <c r="BR35" s="1008"/>
      <c r="BS35" s="1008"/>
      <c r="BT35" s="1008"/>
      <c r="BU35" s="1008"/>
      <c r="BV35" s="1008"/>
      <c r="BW35" s="1008"/>
      <c r="BX35" s="1009"/>
      <c r="BY35" s="1000"/>
      <c r="BZ35" s="770"/>
      <c r="CA35" s="770"/>
      <c r="CB35" s="770"/>
      <c r="CC35" s="770"/>
      <c r="CD35" s="770"/>
      <c r="CE35" s="770"/>
      <c r="CF35" s="770"/>
      <c r="CG35" s="770"/>
      <c r="CH35" s="770"/>
      <c r="CI35" s="770"/>
      <c r="CJ35" s="770"/>
      <c r="CK35" s="770"/>
      <c r="CL35" s="770"/>
      <c r="CM35" s="770"/>
      <c r="CN35" s="770"/>
      <c r="CO35" s="770"/>
      <c r="CP35" s="770"/>
      <c r="CQ35" s="770"/>
      <c r="CR35" s="770"/>
      <c r="CS35" s="770"/>
      <c r="CT35" s="770"/>
      <c r="CU35" s="770"/>
      <c r="CV35" s="770"/>
      <c r="CW35" s="770"/>
      <c r="CX35" s="770"/>
      <c r="CY35" s="770"/>
      <c r="CZ35" s="770"/>
      <c r="DA35" s="770"/>
      <c r="DB35" s="770"/>
      <c r="DC35" s="997"/>
    </row>
    <row r="36" spans="1:137" ht="16.5" customHeight="1" outlineLevel="2" x14ac:dyDescent="0.3">
      <c r="A36" s="585" t="s">
        <v>5075</v>
      </c>
      <c r="B36" s="560" t="s">
        <v>5087</v>
      </c>
      <c r="C36" s="593">
        <v>71147</v>
      </c>
      <c r="D36" s="560">
        <f>IFERROR(VLOOKUP($C36,EJE!$C$6:$AG$600,12,FALSE),0)</f>
        <v>0</v>
      </c>
      <c r="E36" s="560">
        <f>IFERROR(VLOOKUP($C36,EJE!$C$6:$AG$600,23,FALSE)," ")</f>
        <v>0</v>
      </c>
      <c r="F36" s="560">
        <f>IFERROR(VLOOKUP($C36,EJE!$C$6:$AG$600,11,FALSE)," ")</f>
        <v>12.6604981906038</v>
      </c>
      <c r="G36" s="561">
        <f>IFERROR(VLOOKUP(C36,EJE!$C$6:$AG$600,19,FALSE)," ")</f>
        <v>12.874246861354255</v>
      </c>
      <c r="H36" s="651" t="str">
        <f>IFERROR(VLOOKUP(C36,Claves!A:E,4,FALSE)," ")</f>
        <v xml:space="preserve">KRMx MAXI 48 SAM'S OPT </v>
      </c>
      <c r="I36" s="629">
        <f>_xlfn.IFNA((VLOOKUP($C36,'Programa Plan'!$A:$BB,13,0)),0)</f>
        <v>6600</v>
      </c>
      <c r="J36" s="620">
        <f t="shared" si="10"/>
        <v>3800</v>
      </c>
      <c r="K36" s="628">
        <f>_xlfn.IFNA((VLOOKUP($C36,'Programa Plan'!$A:$BB,16,0)),0)</f>
        <v>6500</v>
      </c>
      <c r="L36" s="620">
        <f t="shared" si="13"/>
        <v>0</v>
      </c>
      <c r="M36" s="628">
        <f>_xlfn.IFNA((VLOOKUP($C36,'Programa Plan'!$A:$BB,19,0)),0)</f>
        <v>4500</v>
      </c>
      <c r="N36" s="620">
        <f>+SUM(BY35:DC35)*1000</f>
        <v>0</v>
      </c>
      <c r="O36" s="629"/>
      <c r="P36" s="620">
        <f t="shared" si="12"/>
        <v>0</v>
      </c>
      <c r="Q36" s="562"/>
      <c r="R36" s="753"/>
      <c r="S36" s="767"/>
      <c r="T36" s="768"/>
      <c r="U36" s="768"/>
      <c r="V36" s="768"/>
      <c r="W36" s="768"/>
      <c r="X36" s="768"/>
      <c r="Y36" s="768"/>
      <c r="Z36" s="768">
        <v>0.6</v>
      </c>
      <c r="AA36" s="768">
        <v>0.6</v>
      </c>
      <c r="AB36" s="768">
        <v>1.3</v>
      </c>
      <c r="AC36" s="768">
        <v>1.3</v>
      </c>
      <c r="AD36" s="768"/>
      <c r="AE36" s="768"/>
      <c r="AF36" s="768"/>
      <c r="AG36" s="768"/>
      <c r="AH36" s="768"/>
      <c r="AI36" s="768"/>
      <c r="AJ36" s="768"/>
      <c r="AK36" s="768"/>
      <c r="AL36" s="768"/>
      <c r="AM36" s="768"/>
      <c r="AN36" s="768"/>
      <c r="AO36" s="768"/>
      <c r="AP36" s="768"/>
      <c r="AQ36" s="768"/>
      <c r="AR36" s="768"/>
      <c r="AS36" s="768"/>
      <c r="AT36" s="768"/>
      <c r="AU36" s="768"/>
      <c r="AV36" s="807"/>
      <c r="AW36" s="1002"/>
      <c r="AX36" s="1003"/>
      <c r="AY36" s="1003"/>
      <c r="AZ36" s="1003"/>
      <c r="BA36" s="1003"/>
      <c r="BB36" s="1003"/>
      <c r="BC36" s="1003"/>
      <c r="BD36" s="1003"/>
      <c r="BE36" s="1003"/>
      <c r="BF36" s="1003"/>
      <c r="BG36" s="1003"/>
      <c r="BH36" s="1003"/>
      <c r="BI36" s="1003"/>
      <c r="BJ36" s="1003"/>
      <c r="BK36" s="1003"/>
      <c r="BL36" s="1003"/>
      <c r="BM36" s="1003"/>
      <c r="BN36" s="1003"/>
      <c r="BO36" s="1003"/>
      <c r="BP36" s="1008"/>
      <c r="BQ36" s="1008"/>
      <c r="BR36" s="1008"/>
      <c r="BS36" s="1008"/>
      <c r="BT36" s="1008"/>
      <c r="BU36" s="1008"/>
      <c r="BV36" s="1008"/>
      <c r="BW36" s="1008"/>
      <c r="BX36" s="1009"/>
      <c r="BY36" s="1000"/>
      <c r="BZ36" s="770"/>
      <c r="CA36" s="770"/>
      <c r="CB36" s="770"/>
      <c r="CC36" s="770"/>
      <c r="CD36" s="770"/>
      <c r="CE36" s="770"/>
      <c r="CF36" s="770"/>
      <c r="CG36" s="770"/>
      <c r="CH36" s="770"/>
      <c r="CI36" s="770"/>
      <c r="CJ36" s="770"/>
      <c r="CK36" s="770"/>
      <c r="CL36" s="770"/>
      <c r="CM36" s="770"/>
      <c r="CN36" s="770"/>
      <c r="CO36" s="770"/>
      <c r="CP36" s="770"/>
      <c r="CQ36" s="770"/>
      <c r="CR36" s="770"/>
      <c r="CS36" s="770"/>
      <c r="CT36" s="770"/>
      <c r="CU36" s="770"/>
      <c r="CV36" s="770"/>
      <c r="CW36" s="770"/>
      <c r="CX36" s="770"/>
      <c r="CY36" s="770"/>
      <c r="CZ36" s="770"/>
      <c r="DA36" s="770"/>
      <c r="DB36" s="770"/>
      <c r="DC36" s="997"/>
    </row>
    <row r="37" spans="1:137" ht="16.95" customHeight="1" outlineLevel="2" x14ac:dyDescent="0.3">
      <c r="A37" s="588"/>
      <c r="B37" s="560" t="s">
        <v>5087</v>
      </c>
      <c r="C37" s="593">
        <v>71256</v>
      </c>
      <c r="D37" s="560">
        <f>IFERROR(VLOOKUP($C37,EJE!$C$6:$AG$600,12,FALSE),0)</f>
        <v>0</v>
      </c>
      <c r="E37" s="560">
        <f>IFERROR(VLOOKUP($C37,EJE!$C$6:$AG$600,23,FALSE)," ")</f>
        <v>483.5</v>
      </c>
      <c r="F37" s="560">
        <f>IFERROR(VLOOKUP($C37,EJE!$C$6:$AG$600,11,FALSE)," ")</f>
        <v>0</v>
      </c>
      <c r="G37" s="561">
        <f>IFERROR(VLOOKUP(C37,EJE!$C$6:$AG$600,19,FALSE)," ")</f>
        <v>0</v>
      </c>
      <c r="H37" s="651" t="s">
        <v>4893</v>
      </c>
      <c r="I37" s="629">
        <f>_xlfn.IFNA((VLOOKUP($C37,'Programa Plan'!$A:$BB,13,0)),0)</f>
        <v>0</v>
      </c>
      <c r="J37" s="620">
        <f t="shared" si="10"/>
        <v>0</v>
      </c>
      <c r="K37" s="628">
        <f>_xlfn.IFNA((VLOOKUP($C37,'Programa Plan'!$A:$BB,16,0)),0)</f>
        <v>3700</v>
      </c>
      <c r="L37" s="620">
        <f t="shared" si="13"/>
        <v>0</v>
      </c>
      <c r="M37" s="628">
        <f>_xlfn.IFNA((VLOOKUP($C37,'Programa Plan'!$A:$BB,19,0)),0)</f>
        <v>0</v>
      </c>
      <c r="N37" s="620" t="e">
        <f>+SUM(#REF!)*1000</f>
        <v>#REF!</v>
      </c>
      <c r="O37" s="629"/>
      <c r="P37" s="620">
        <f t="shared" si="12"/>
        <v>0</v>
      </c>
      <c r="Q37" s="562"/>
      <c r="R37" s="753"/>
      <c r="S37" s="767"/>
      <c r="T37" s="768"/>
      <c r="U37" s="768"/>
      <c r="V37" s="768"/>
      <c r="W37" s="768"/>
      <c r="X37" s="768"/>
      <c r="Y37" s="768"/>
      <c r="Z37" s="768"/>
      <c r="AA37" s="768"/>
      <c r="AB37" s="768"/>
      <c r="AC37" s="768"/>
      <c r="AD37" s="768"/>
      <c r="AE37" s="768"/>
      <c r="AF37" s="768"/>
      <c r="AG37" s="768"/>
      <c r="AH37" s="768"/>
      <c r="AI37" s="768"/>
      <c r="AJ37" s="768"/>
      <c r="AK37" s="768"/>
      <c r="AL37" s="768"/>
      <c r="AM37" s="768"/>
      <c r="AN37" s="768"/>
      <c r="AO37" s="768"/>
      <c r="AP37" s="768"/>
      <c r="AQ37" s="768"/>
      <c r="AR37" s="768"/>
      <c r="AS37" s="768"/>
      <c r="AT37" s="768"/>
      <c r="AU37" s="768"/>
      <c r="AV37" s="807"/>
      <c r="AW37" s="1002"/>
      <c r="AX37" s="1003"/>
      <c r="AY37" s="1003"/>
      <c r="AZ37" s="1003"/>
      <c r="BA37" s="1003"/>
      <c r="BB37" s="1003"/>
      <c r="BC37" s="1003"/>
      <c r="BD37" s="1003"/>
      <c r="BE37" s="1003"/>
      <c r="BF37" s="1003"/>
      <c r="BG37" s="1003"/>
      <c r="BH37" s="1003"/>
      <c r="BI37" s="1003"/>
      <c r="BJ37" s="1003"/>
      <c r="BK37" s="1003"/>
      <c r="BL37" s="1003"/>
      <c r="BM37" s="1003"/>
      <c r="BN37" s="1003"/>
      <c r="BO37" s="1003"/>
      <c r="BP37" s="1008"/>
      <c r="BQ37" s="1008"/>
      <c r="BR37" s="1008"/>
      <c r="BS37" s="1008"/>
      <c r="BT37" s="1008"/>
      <c r="BU37" s="1008"/>
      <c r="BV37" s="1008"/>
      <c r="BW37" s="1008"/>
      <c r="BX37" s="1009"/>
      <c r="BY37" s="1000"/>
      <c r="BZ37" s="770"/>
      <c r="CA37" s="770"/>
      <c r="CB37" s="770"/>
      <c r="CC37" s="770"/>
      <c r="CD37" s="770"/>
      <c r="CE37" s="770"/>
      <c r="CF37" s="770"/>
      <c r="CG37" s="770"/>
      <c r="CH37" s="770"/>
      <c r="CI37" s="770"/>
      <c r="CJ37" s="770"/>
      <c r="CK37" s="770"/>
      <c r="CL37" s="770"/>
      <c r="CM37" s="770"/>
      <c r="CN37" s="770"/>
      <c r="CO37" s="770"/>
      <c r="CP37" s="770"/>
      <c r="CQ37" s="770"/>
      <c r="CR37" s="770"/>
      <c r="CS37" s="770"/>
      <c r="CT37" s="770"/>
      <c r="CU37" s="770"/>
      <c r="CV37" s="770"/>
      <c r="CW37" s="770"/>
      <c r="CX37" s="770"/>
      <c r="CY37" s="770"/>
      <c r="CZ37" s="770"/>
      <c r="DA37" s="770"/>
      <c r="DB37" s="770"/>
      <c r="DC37" s="997"/>
    </row>
    <row r="38" spans="1:137" ht="16.95" customHeight="1" outlineLevel="2" x14ac:dyDescent="0.3">
      <c r="A38" s="585" t="s">
        <v>5074</v>
      </c>
      <c r="B38" s="560" t="s">
        <v>5087</v>
      </c>
      <c r="C38" s="593">
        <v>71194</v>
      </c>
      <c r="D38" s="560">
        <f>IFERROR(VLOOKUP($C38,EJE!$C$6:$AG$600,12,FALSE),0)</f>
        <v>58.800000000000004</v>
      </c>
      <c r="E38" s="560">
        <f>IFERROR(VLOOKUP($C38,EJE!$C$6:$AG$600,23,FALSE)," ")</f>
        <v>0</v>
      </c>
      <c r="F38" s="560">
        <f>IFERROR(VLOOKUP($C38,EJE!$C$6:$AG$600,11,FALSE)," ")</f>
        <v>-1.7663475465432579</v>
      </c>
      <c r="G38" s="561">
        <f>IFERROR(VLOOKUP(C38,EJE!$C$6:$AG$600,19,FALSE)," ")</f>
        <v>14.943300243755962</v>
      </c>
      <c r="H38" s="651" t="str">
        <f>IFERROR(VLOOKUP(C38,Claves!A:E,4,FALSE)," ")</f>
        <v>KRMx UNIKA MAXI PRO 28S</v>
      </c>
      <c r="I38" s="629">
        <f>_xlfn.IFNA((VLOOKUP($C38,'Programa Plan'!$A:$BB,13,0)),0)</f>
        <v>1200</v>
      </c>
      <c r="J38" s="620">
        <f t="shared" si="10"/>
        <v>1200</v>
      </c>
      <c r="K38" s="628">
        <f>_xlfn.IFNA((VLOOKUP($C38,'Programa Plan'!$A:$BB,16,0)),0)</f>
        <v>0</v>
      </c>
      <c r="L38" s="620">
        <f t="shared" si="13"/>
        <v>0</v>
      </c>
      <c r="M38" s="628">
        <f>_xlfn.IFNA((VLOOKUP($C38,'Programa Plan'!$A:$BB,19,0)),0)</f>
        <v>0</v>
      </c>
      <c r="N38" s="620">
        <f t="shared" si="11"/>
        <v>0</v>
      </c>
      <c r="O38" s="629"/>
      <c r="P38" s="620">
        <f t="shared" si="12"/>
        <v>0</v>
      </c>
      <c r="Q38" s="562"/>
      <c r="R38" s="753"/>
      <c r="S38" s="767"/>
      <c r="T38" s="768"/>
      <c r="U38" s="768"/>
      <c r="V38" s="768"/>
      <c r="W38" s="768"/>
      <c r="X38" s="768"/>
      <c r="Y38" s="768"/>
      <c r="Z38" s="768"/>
      <c r="AA38" s="768"/>
      <c r="AB38" s="768"/>
      <c r="AC38" s="768"/>
      <c r="AD38" s="768">
        <v>1.2</v>
      </c>
      <c r="AE38" s="768"/>
      <c r="AF38" s="768"/>
      <c r="AG38" s="768"/>
      <c r="AH38" s="768"/>
      <c r="AI38" s="768"/>
      <c r="AJ38" s="768"/>
      <c r="AK38" s="768"/>
      <c r="AL38" s="768"/>
      <c r="AM38" s="768"/>
      <c r="AN38" s="768"/>
      <c r="AO38" s="768"/>
      <c r="AP38" s="768"/>
      <c r="AQ38" s="768"/>
      <c r="AR38" s="768"/>
      <c r="AS38" s="768"/>
      <c r="AT38" s="768"/>
      <c r="AU38" s="768"/>
      <c r="AV38" s="807"/>
      <c r="AW38" s="1002"/>
      <c r="AX38" s="1003"/>
      <c r="AY38" s="1003"/>
      <c r="AZ38" s="1003"/>
      <c r="BA38" s="1003"/>
      <c r="BB38" s="1003"/>
      <c r="BC38" s="1003"/>
      <c r="BD38" s="1003"/>
      <c r="BE38" s="1003"/>
      <c r="BF38" s="1003"/>
      <c r="BG38" s="1003"/>
      <c r="BH38" s="1003"/>
      <c r="BI38" s="1003"/>
      <c r="BJ38" s="1003"/>
      <c r="BK38" s="1003"/>
      <c r="BL38" s="1003"/>
      <c r="BM38" s="1003"/>
      <c r="BN38" s="1003"/>
      <c r="BO38" s="1003"/>
      <c r="BP38" s="1008"/>
      <c r="BQ38" s="1008"/>
      <c r="BR38" s="1008"/>
      <c r="BS38" s="1008"/>
      <c r="BT38" s="1008"/>
      <c r="BU38" s="1008"/>
      <c r="BV38" s="1008"/>
      <c r="BW38" s="1008"/>
      <c r="BX38" s="1009"/>
      <c r="BY38" s="1000"/>
      <c r="BZ38" s="770"/>
      <c r="CA38" s="770"/>
      <c r="CB38" s="770"/>
      <c r="CC38" s="770"/>
      <c r="CD38" s="770"/>
      <c r="CE38" s="770"/>
      <c r="CF38" s="770"/>
      <c r="CG38" s="770"/>
      <c r="CH38" s="770"/>
      <c r="CI38" s="770"/>
      <c r="CJ38" s="770"/>
      <c r="CK38" s="770"/>
      <c r="CL38" s="770"/>
      <c r="CM38" s="770"/>
      <c r="CN38" s="770"/>
      <c r="CO38" s="770"/>
      <c r="CP38" s="770"/>
      <c r="CQ38" s="770"/>
      <c r="CR38" s="770"/>
      <c r="CS38" s="770"/>
      <c r="CT38" s="770"/>
      <c r="CU38" s="770"/>
      <c r="CV38" s="770"/>
      <c r="CW38" s="770"/>
      <c r="CX38" s="770"/>
      <c r="CY38" s="770"/>
      <c r="CZ38" s="770"/>
      <c r="DA38" s="770"/>
      <c r="DB38" s="770"/>
      <c r="DC38" s="997"/>
    </row>
    <row r="39" spans="1:137" ht="16.5" customHeight="1" outlineLevel="2" x14ac:dyDescent="0.3">
      <c r="A39" s="585" t="s">
        <v>5075</v>
      </c>
      <c r="B39" s="560" t="s">
        <v>5087</v>
      </c>
      <c r="C39" s="593">
        <v>71206</v>
      </c>
      <c r="D39" s="560">
        <f>IFERROR(VLOOKUP($C39,EJE!$C$6:$AG$600,12,FALSE),0)</f>
        <v>0</v>
      </c>
      <c r="E39" s="560">
        <f>IFERROR(VLOOKUP($C39,EJE!$C$6:$AG$600,23,FALSE)," ")</f>
        <v>0</v>
      </c>
      <c r="F39" s="560">
        <f>IFERROR(VLOOKUP($C39,EJE!$C$6:$AG$600,11,FALSE)," ")</f>
        <v>46.291581413004231</v>
      </c>
      <c r="G39" s="561">
        <f>IFERROR(VLOOKUP(C39,EJE!$C$6:$AG$600,19,FALSE)," ")</f>
        <v>13.424558609771227</v>
      </c>
      <c r="H39" s="651" t="str">
        <f>IFERROR(VLOOKUP(C39,Claves!A:E,4,FALSE)," ")</f>
        <v>KRMx Kotex unika maxi comfort</v>
      </c>
      <c r="I39" s="629">
        <f>_xlfn.IFNA((VLOOKUP($C39,'Programa Plan'!$A:$BB,13,0)),0)</f>
        <v>3600</v>
      </c>
      <c r="J39" s="620">
        <f t="shared" si="10"/>
        <v>3000</v>
      </c>
      <c r="K39" s="628">
        <f>_xlfn.IFNA((VLOOKUP($C39,'Programa Plan'!$A:$BB,16,0)),0)</f>
        <v>0</v>
      </c>
      <c r="L39" s="620">
        <f t="shared" si="13"/>
        <v>0</v>
      </c>
      <c r="M39" s="628">
        <f>_xlfn.IFNA((VLOOKUP($C39,'Programa Plan'!$A:$BB,19,0)),0)</f>
        <v>4000</v>
      </c>
      <c r="N39" s="620">
        <f t="shared" si="11"/>
        <v>0</v>
      </c>
      <c r="O39" s="629"/>
      <c r="P39" s="620">
        <f t="shared" si="12"/>
        <v>0</v>
      </c>
      <c r="Q39" s="562"/>
      <c r="R39" s="753"/>
      <c r="S39" s="767"/>
      <c r="T39" s="768"/>
      <c r="U39" s="768"/>
      <c r="V39" s="768"/>
      <c r="W39" s="768"/>
      <c r="X39" s="768"/>
      <c r="Y39" s="768"/>
      <c r="Z39" s="768"/>
      <c r="AA39" s="792"/>
      <c r="AB39" s="768"/>
      <c r="AC39" s="768"/>
      <c r="AD39" s="768"/>
      <c r="AE39" s="768">
        <v>1.2</v>
      </c>
      <c r="AF39" s="768">
        <v>0.6</v>
      </c>
      <c r="AG39" s="768">
        <v>0.6</v>
      </c>
      <c r="AH39" s="768">
        <v>0.6</v>
      </c>
      <c r="AI39" s="768"/>
      <c r="AJ39" s="768"/>
      <c r="AK39" s="768"/>
      <c r="AL39" s="768"/>
      <c r="AM39" s="768"/>
      <c r="AN39" s="768"/>
      <c r="AO39" s="768"/>
      <c r="AP39" s="768"/>
      <c r="AQ39" s="768"/>
      <c r="AR39" s="768"/>
      <c r="AS39" s="768"/>
      <c r="AT39" s="768"/>
      <c r="AU39" s="768"/>
      <c r="AV39" s="807"/>
      <c r="AW39" s="1002"/>
      <c r="AX39" s="1003"/>
      <c r="AY39" s="1003"/>
      <c r="AZ39" s="1003"/>
      <c r="BA39" s="1003"/>
      <c r="BB39" s="1003"/>
      <c r="BC39" s="1003"/>
      <c r="BD39" s="1003"/>
      <c r="BE39" s="1003"/>
      <c r="BF39" s="1003"/>
      <c r="BG39" s="1003"/>
      <c r="BH39" s="1003"/>
      <c r="BI39" s="1003"/>
      <c r="BJ39" s="1003"/>
      <c r="BK39" s="1003"/>
      <c r="BL39" s="1003"/>
      <c r="BM39" s="1003"/>
      <c r="BN39" s="1003"/>
      <c r="BO39" s="1003"/>
      <c r="BP39" s="1008"/>
      <c r="BQ39" s="1008"/>
      <c r="BR39" s="1008"/>
      <c r="BS39" s="1008"/>
      <c r="BT39" s="1008"/>
      <c r="BU39" s="1008"/>
      <c r="BV39" s="1008"/>
      <c r="BW39" s="1008"/>
      <c r="BX39" s="1009"/>
      <c r="BY39" s="1000"/>
      <c r="BZ39" s="770"/>
      <c r="CA39" s="770"/>
      <c r="CB39" s="770"/>
      <c r="CC39" s="770"/>
      <c r="CD39" s="770"/>
      <c r="CE39" s="770"/>
      <c r="CF39" s="770"/>
      <c r="CG39" s="770"/>
      <c r="CH39" s="770"/>
      <c r="CI39" s="770"/>
      <c r="CJ39" s="770"/>
      <c r="CK39" s="770"/>
      <c r="CL39" s="770"/>
      <c r="CM39" s="770"/>
      <c r="CN39" s="770"/>
      <c r="CO39" s="770"/>
      <c r="CP39" s="770"/>
      <c r="CQ39" s="770"/>
      <c r="CR39" s="770"/>
      <c r="CS39" s="770"/>
      <c r="CT39" s="770"/>
      <c r="CU39" s="770"/>
      <c r="CV39" s="770"/>
      <c r="CW39" s="770"/>
      <c r="CX39" s="770"/>
      <c r="CY39" s="770"/>
      <c r="CZ39" s="770"/>
      <c r="DA39" s="770"/>
      <c r="DB39" s="770"/>
      <c r="DC39" s="997"/>
    </row>
    <row r="40" spans="1:137" ht="16.95" customHeight="1" outlineLevel="1" x14ac:dyDescent="0.3">
      <c r="A40" s="588"/>
      <c r="B40" s="560" t="s">
        <v>5087</v>
      </c>
      <c r="C40" s="593">
        <v>71135</v>
      </c>
      <c r="D40" s="560"/>
      <c r="E40" s="560"/>
      <c r="F40" s="560"/>
      <c r="G40" s="561"/>
      <c r="H40" s="651" t="str">
        <f>IFERROR(VLOOKUP(C40,Claves!A:E,4,FALSE)," ")</f>
        <v>DTF DEPENDTOALLA FEM LARG 10S OPT1</v>
      </c>
      <c r="I40" s="629">
        <f>_xlfn.IFNA((VLOOKUP($C40,'Programa Plan'!$A:$BB,13,0)),0)</f>
        <v>0</v>
      </c>
      <c r="J40" s="620">
        <f t="shared" si="10"/>
        <v>0</v>
      </c>
      <c r="K40" s="628">
        <f>_xlfn.IFNA((VLOOKUP($C40,'Programa Plan'!$A:$BB,16,0)),0)</f>
        <v>0</v>
      </c>
      <c r="L40" s="620">
        <f t="shared" si="13"/>
        <v>0</v>
      </c>
      <c r="M40" s="628">
        <f>_xlfn.IFNA((VLOOKUP($C40,'Programa Plan'!$A:$BB,19,0)),0)</f>
        <v>0</v>
      </c>
      <c r="N40" s="620">
        <f t="shared" si="11"/>
        <v>0</v>
      </c>
      <c r="O40" s="629"/>
      <c r="P40" s="620">
        <f t="shared" si="12"/>
        <v>0</v>
      </c>
      <c r="Q40" s="562"/>
      <c r="R40" s="753"/>
      <c r="S40" s="772"/>
      <c r="T40" s="773"/>
      <c r="U40" s="773"/>
      <c r="V40" s="773"/>
      <c r="W40" s="773"/>
      <c r="X40" s="773"/>
      <c r="Y40" s="773"/>
      <c r="Z40" s="773"/>
      <c r="AA40" s="773"/>
      <c r="AB40" s="773"/>
      <c r="AC40" s="773"/>
      <c r="AD40" s="773"/>
      <c r="AE40" s="773"/>
      <c r="AF40" s="773"/>
      <c r="AG40" s="773"/>
      <c r="AH40" s="773"/>
      <c r="AI40" s="773"/>
      <c r="AJ40" s="773"/>
      <c r="AK40" s="773"/>
      <c r="AL40" s="773"/>
      <c r="AM40" s="773"/>
      <c r="AN40" s="773"/>
      <c r="AO40" s="773"/>
      <c r="AP40" s="773"/>
      <c r="AQ40" s="773"/>
      <c r="AR40" s="773"/>
      <c r="AS40" s="773"/>
      <c r="AT40" s="773"/>
      <c r="AU40" s="773"/>
      <c r="AV40" s="808"/>
      <c r="AW40" s="1010"/>
      <c r="AX40" s="1011"/>
      <c r="AY40" s="1011"/>
      <c r="AZ40" s="1011"/>
      <c r="BA40" s="1011"/>
      <c r="BB40" s="1011"/>
      <c r="BC40" s="1011"/>
      <c r="BD40" s="1011"/>
      <c r="BE40" s="1011"/>
      <c r="BF40" s="1011"/>
      <c r="BG40" s="1011"/>
      <c r="BH40" s="1011"/>
      <c r="BI40" s="1011"/>
      <c r="BJ40" s="1011"/>
      <c r="BK40" s="1011"/>
      <c r="BL40" s="1011"/>
      <c r="BM40" s="1011"/>
      <c r="BN40" s="1011"/>
      <c r="BO40" s="1011"/>
      <c r="BP40" s="1012"/>
      <c r="BQ40" s="1012"/>
      <c r="BR40" s="1012"/>
      <c r="BS40" s="1012"/>
      <c r="BT40" s="1012"/>
      <c r="BU40" s="1012"/>
      <c r="BV40" s="1012"/>
      <c r="BW40" s="1012"/>
      <c r="BX40" s="1013"/>
      <c r="BY40" s="1001"/>
      <c r="BZ40" s="775"/>
      <c r="CA40" s="775"/>
      <c r="CB40" s="775"/>
      <c r="CC40" s="775"/>
      <c r="CD40" s="775"/>
      <c r="CE40" s="775"/>
      <c r="CF40" s="775"/>
      <c r="CG40" s="775"/>
      <c r="CH40" s="775"/>
      <c r="CI40" s="775"/>
      <c r="CJ40" s="775"/>
      <c r="CK40" s="775"/>
      <c r="CL40" s="775"/>
      <c r="CM40" s="775"/>
      <c r="CN40" s="775"/>
      <c r="CO40" s="775"/>
      <c r="CP40" s="775"/>
      <c r="CQ40" s="775"/>
      <c r="CR40" s="775"/>
      <c r="CS40" s="775"/>
      <c r="CT40" s="775"/>
      <c r="CU40" s="775"/>
      <c r="CV40" s="775"/>
      <c r="CW40" s="775"/>
      <c r="CX40" s="775"/>
      <c r="CY40" s="775"/>
      <c r="CZ40" s="775"/>
      <c r="DA40" s="775"/>
      <c r="DB40" s="775"/>
      <c r="DC40" s="998"/>
    </row>
    <row r="41" spans="1:137" s="581" customFormat="1" ht="34.950000000000003" customHeight="1" x14ac:dyDescent="0.3">
      <c r="A41" s="585"/>
      <c r="B41" s="583" t="s">
        <v>4717</v>
      </c>
      <c r="C41" s="592"/>
      <c r="D41" s="579"/>
      <c r="E41" s="579"/>
      <c r="F41" s="579"/>
      <c r="G41" s="580"/>
      <c r="H41" s="650"/>
      <c r="I41" s="627"/>
      <c r="J41" s="619"/>
      <c r="K41" s="627"/>
      <c r="L41" s="619"/>
      <c r="M41" s="627"/>
      <c r="N41" s="619"/>
      <c r="O41" s="627"/>
      <c r="P41" s="619"/>
      <c r="Q41" s="619"/>
      <c r="R41" s="753"/>
      <c r="S41" s="1025">
        <f t="shared" ref="S41:T41" si="16">SUM(S43:S61)*1000</f>
        <v>1139</v>
      </c>
      <c r="T41" s="1025">
        <f t="shared" si="16"/>
        <v>868</v>
      </c>
      <c r="U41" s="1025">
        <f>SUM(U43:U61)*1000</f>
        <v>1394</v>
      </c>
      <c r="V41" s="1025">
        <f t="shared" ref="V41:AV41" si="17">SUM(V43:V61)*1000</f>
        <v>1816</v>
      </c>
      <c r="W41" s="1025">
        <f t="shared" si="17"/>
        <v>1843</v>
      </c>
      <c r="X41" s="1025">
        <f t="shared" si="17"/>
        <v>1458.0000000000002</v>
      </c>
      <c r="Y41" s="1025">
        <f t="shared" si="17"/>
        <v>2600</v>
      </c>
      <c r="Z41" s="1025">
        <f t="shared" si="17"/>
        <v>2600</v>
      </c>
      <c r="AA41" s="1025">
        <f t="shared" si="17"/>
        <v>2600</v>
      </c>
      <c r="AB41" s="1025">
        <f t="shared" si="17"/>
        <v>2600</v>
      </c>
      <c r="AC41" s="1025">
        <f t="shared" si="17"/>
        <v>2600</v>
      </c>
      <c r="AD41" s="1025">
        <f t="shared" si="17"/>
        <v>2600</v>
      </c>
      <c r="AE41" s="1025">
        <f t="shared" si="17"/>
        <v>2600</v>
      </c>
      <c r="AF41" s="1025">
        <f t="shared" si="17"/>
        <v>2600</v>
      </c>
      <c r="AG41" s="1025">
        <f t="shared" si="17"/>
        <v>2200</v>
      </c>
      <c r="AH41" s="1025">
        <f t="shared" si="17"/>
        <v>2600</v>
      </c>
      <c r="AI41" s="1025">
        <f t="shared" si="17"/>
        <v>2600</v>
      </c>
      <c r="AJ41" s="1025">
        <f t="shared" si="17"/>
        <v>2600</v>
      </c>
      <c r="AK41" s="1025">
        <f t="shared" si="17"/>
        <v>2600</v>
      </c>
      <c r="AL41" s="1025">
        <f t="shared" si="17"/>
        <v>2800</v>
      </c>
      <c r="AM41" s="1025">
        <f t="shared" si="17"/>
        <v>2800</v>
      </c>
      <c r="AN41" s="1025">
        <f t="shared" si="17"/>
        <v>2800</v>
      </c>
      <c r="AO41" s="1025">
        <f t="shared" si="17"/>
        <v>2800</v>
      </c>
      <c r="AP41" s="1025">
        <f t="shared" si="17"/>
        <v>2800</v>
      </c>
      <c r="AQ41" s="1025">
        <f t="shared" si="17"/>
        <v>2800</v>
      </c>
      <c r="AR41" s="1025">
        <f t="shared" si="17"/>
        <v>2800</v>
      </c>
      <c r="AS41" s="1025">
        <f t="shared" si="17"/>
        <v>2800</v>
      </c>
      <c r="AT41" s="1025">
        <f t="shared" si="17"/>
        <v>2600</v>
      </c>
      <c r="AU41" s="1025">
        <f t="shared" si="17"/>
        <v>2600</v>
      </c>
      <c r="AV41" s="1025">
        <f t="shared" si="17"/>
        <v>2600</v>
      </c>
      <c r="BX41" s="599"/>
      <c r="DD41" s="613"/>
      <c r="EG41" s="606"/>
    </row>
    <row r="42" spans="1:137" ht="16.95" customHeight="1" outlineLevel="2" x14ac:dyDescent="0.3">
      <c r="A42" s="588"/>
      <c r="B42" s="560" t="s">
        <v>5088</v>
      </c>
      <c r="C42" s="593">
        <v>71154</v>
      </c>
      <c r="D42" s="560">
        <f>IFERROR(VLOOKUP($C42,EJE!$C$6:$AG$600,12,FALSE),0)</f>
        <v>0</v>
      </c>
      <c r="E42" s="560">
        <f>IFERROR(VLOOKUP($C42,EJE!$C$6:$AG$600,23,FALSE)," ")</f>
        <v>675.5</v>
      </c>
      <c r="F42" s="560">
        <f>IFERROR(VLOOKUP($C42,EJE!$C$6:$AG$600,11,FALSE)," ")</f>
        <v>0</v>
      </c>
      <c r="G42" s="561">
        <f>IFERROR(VLOOKUP(C42,EJE!$C$6:$AG$600,19,FALSE)," ")</f>
        <v>0</v>
      </c>
      <c r="H42" s="651" t="str">
        <f>IFERROR(VLOOKUP(C42,Claves!A:E,4,FALSE)," ")</f>
        <v>KRACA KOTP1 ROSA ACA7X24</v>
      </c>
      <c r="I42" s="629">
        <f>_xlfn.IFNA((VLOOKUP($C42,'Programa Plan'!$A:$BB,13,0)),0)</f>
        <v>0</v>
      </c>
      <c r="J42" s="620">
        <f t="shared" si="10"/>
        <v>0</v>
      </c>
      <c r="K42" s="628">
        <f>_xlfn.IFNA((VLOOKUP($C42,'Programa Plan'!$A:$BB,16,0)),0)</f>
        <v>1200</v>
      </c>
      <c r="L42" s="620">
        <f t="shared" si="13"/>
        <v>0</v>
      </c>
      <c r="M42" s="628">
        <f>_xlfn.IFNA((VLOOKUP($C42,'Programa Plan'!$A:$BB,19,0)),0)</f>
        <v>1100</v>
      </c>
      <c r="N42" s="620">
        <f t="shared" si="11"/>
        <v>0</v>
      </c>
      <c r="O42" s="629"/>
      <c r="P42" s="620">
        <f t="shared" si="12"/>
        <v>0</v>
      </c>
      <c r="R42" s="753"/>
      <c r="S42" s="689"/>
      <c r="T42" s="690"/>
      <c r="U42" s="690"/>
      <c r="V42" s="690"/>
      <c r="W42" s="690"/>
      <c r="X42" s="690"/>
      <c r="Y42" s="690"/>
      <c r="Z42" s="690"/>
      <c r="AA42" s="690"/>
      <c r="AB42" s="690"/>
      <c r="AC42" s="690"/>
      <c r="AD42" s="690"/>
      <c r="AE42" s="690"/>
      <c r="AF42" s="690"/>
      <c r="AG42" s="690"/>
      <c r="AH42" s="690"/>
      <c r="AI42" s="690"/>
      <c r="AJ42" s="690"/>
      <c r="AK42" s="690"/>
      <c r="AL42" s="690"/>
      <c r="AM42" s="690"/>
      <c r="AN42" s="690"/>
      <c r="AO42" s="690"/>
      <c r="AP42" s="690"/>
      <c r="AQ42" s="690"/>
      <c r="AR42" s="690"/>
      <c r="AS42" s="690"/>
      <c r="AT42" s="690"/>
      <c r="AU42" s="690"/>
      <c r="AV42" s="691"/>
    </row>
    <row r="43" spans="1:137" ht="16.95" customHeight="1" outlineLevel="2" x14ac:dyDescent="0.3">
      <c r="A43" s="588"/>
      <c r="B43" s="560" t="s">
        <v>5088</v>
      </c>
      <c r="C43" s="593">
        <v>71156</v>
      </c>
      <c r="D43" s="560">
        <f>IFERROR(VLOOKUP($C43,EJE!$C$6:$AG$600,12,FALSE),0)</f>
        <v>0</v>
      </c>
      <c r="E43" s="560">
        <f>IFERROR(VLOOKUP($C43,EJE!$C$6:$AG$600,23,FALSE)," ")</f>
        <v>112.221</v>
      </c>
      <c r="F43" s="560">
        <f>IFERROR(VLOOKUP($C43,EJE!$C$6:$AG$600,11,FALSE)," ")</f>
        <v>5.2953336749297666</v>
      </c>
      <c r="G43" s="561">
        <f>IFERROR(VLOOKUP(C43,EJE!$C$6:$AG$600,19,FALSE)," ")</f>
        <v>118.19184762443238</v>
      </c>
      <c r="H43" s="651" t="str">
        <f>IFERROR(VLOOKUP(C43,Claves!A:E,4,FALSE)," ")</f>
        <v>KRACA KOTP1 ROSA ACA10X16</v>
      </c>
      <c r="I43" s="629">
        <f>_xlfn.IFNA((VLOOKUP($C43,'Programa Plan'!$A:$BB,13,0)),0)</f>
        <v>0</v>
      </c>
      <c r="J43" s="620">
        <f t="shared" si="10"/>
        <v>0</v>
      </c>
      <c r="K43" s="628">
        <f>_xlfn.IFNA((VLOOKUP($C43,'Programa Plan'!$A:$BB,16,0)),0)</f>
        <v>1000</v>
      </c>
      <c r="L43" s="620">
        <f t="shared" si="13"/>
        <v>0</v>
      </c>
      <c r="M43" s="628">
        <f>_xlfn.IFNA((VLOOKUP($C43,'Programa Plan'!$A:$BB,19,0)),0)</f>
        <v>0</v>
      </c>
      <c r="N43" s="620">
        <f t="shared" si="11"/>
        <v>0</v>
      </c>
      <c r="O43" s="629"/>
      <c r="P43" s="620">
        <f t="shared" si="12"/>
        <v>0</v>
      </c>
      <c r="R43" s="753"/>
      <c r="S43" s="692"/>
      <c r="T43" s="693"/>
      <c r="U43" s="693"/>
      <c r="V43" s="693"/>
      <c r="W43" s="693"/>
      <c r="X43" s="693"/>
      <c r="Y43" s="693"/>
      <c r="Z43" s="693"/>
      <c r="AA43" s="693"/>
      <c r="AB43" s="693"/>
      <c r="AC43" s="693"/>
      <c r="AD43" s="693"/>
      <c r="AE43" s="693"/>
      <c r="AF43" s="693"/>
      <c r="AG43" s="693"/>
      <c r="AH43" s="693"/>
      <c r="AI43" s="693"/>
      <c r="AJ43" s="693"/>
      <c r="AK43" s="693"/>
      <c r="AL43" s="693"/>
      <c r="AM43" s="693"/>
      <c r="AN43" s="693"/>
      <c r="AO43" s="693"/>
      <c r="AP43" s="693"/>
      <c r="AQ43" s="693"/>
      <c r="AR43" s="693"/>
      <c r="AS43" s="693"/>
      <c r="AT43" s="693"/>
      <c r="AU43" s="693"/>
      <c r="AV43" s="694"/>
    </row>
    <row r="44" spans="1:137" ht="16.95" customHeight="1" outlineLevel="2" x14ac:dyDescent="0.3">
      <c r="A44" s="588"/>
      <c r="B44" s="560" t="s">
        <v>5088</v>
      </c>
      <c r="C44" s="593">
        <v>71149</v>
      </c>
      <c r="D44" s="560">
        <f>IFERROR(VLOOKUP($C44,EJE!$C$6:$AG$600,12,FALSE),0)</f>
        <v>0</v>
      </c>
      <c r="E44" s="560">
        <f>IFERROR(VLOOKUP($C44,EJE!$C$6:$AG$600,23,FALSE)," ")</f>
        <v>0</v>
      </c>
      <c r="F44" s="560">
        <f>IFERROR(VLOOKUP($C44,EJE!$C$6:$AG$600,11,FALSE)," ")</f>
        <v>22.575617868183478</v>
      </c>
      <c r="G44" s="561">
        <f>IFERROR(VLOOKUP(C44,EJE!$C$6:$AG$600,19,FALSE)," ")</f>
        <v>9.4618398418121927</v>
      </c>
      <c r="H44" s="651" t="str">
        <f>IFERROR(VLOOKUP(C44,Claves!A:E,4,FALSE)," ")</f>
        <v>KRACA ACA 54s</v>
      </c>
      <c r="I44" s="629">
        <f>_xlfn.IFNA((VLOOKUP($C44,'Programa Plan'!$A:$BB,13,0)),0)</f>
        <v>5800</v>
      </c>
      <c r="J44" s="620">
        <f t="shared" si="10"/>
        <v>7800</v>
      </c>
      <c r="K44" s="628">
        <f>_xlfn.IFNA((VLOOKUP($C44,'Programa Plan'!$A:$BB,16,0)),0)</f>
        <v>9100</v>
      </c>
      <c r="L44" s="620">
        <f t="shared" si="13"/>
        <v>0</v>
      </c>
      <c r="M44" s="628">
        <f>_xlfn.IFNA((VLOOKUP($C44,'Programa Plan'!$A:$BB,19,0)),0)</f>
        <v>8000</v>
      </c>
      <c r="N44" s="620">
        <f t="shared" si="11"/>
        <v>0</v>
      </c>
      <c r="O44" s="629"/>
      <c r="P44" s="620">
        <f t="shared" si="12"/>
        <v>0</v>
      </c>
      <c r="R44" s="753"/>
      <c r="S44" s="692"/>
      <c r="T44" s="693"/>
      <c r="U44" s="693"/>
      <c r="V44" s="693"/>
      <c r="W44" s="693"/>
      <c r="X44" s="693"/>
      <c r="Y44" s="693"/>
      <c r="Z44" s="693"/>
      <c r="AA44" s="693"/>
      <c r="AB44" s="693"/>
      <c r="AC44" s="693"/>
      <c r="AD44" s="693"/>
      <c r="AE44" s="693"/>
      <c r="AF44" s="693"/>
      <c r="AG44" s="693">
        <v>1.3</v>
      </c>
      <c r="AH44" s="693">
        <v>1.3</v>
      </c>
      <c r="AI44" s="693">
        <v>1.3</v>
      </c>
      <c r="AJ44" s="693">
        <v>1.3</v>
      </c>
      <c r="AK44" s="693"/>
      <c r="AL44" s="693"/>
      <c r="AM44" s="693"/>
      <c r="AN44" s="693"/>
      <c r="AO44" s="693"/>
      <c r="AP44" s="693"/>
      <c r="AQ44" s="693"/>
      <c r="AR44" s="693"/>
      <c r="AS44" s="693"/>
      <c r="AT44" s="693"/>
      <c r="AU44" s="693">
        <v>1.3</v>
      </c>
      <c r="AV44" s="694">
        <v>1.3</v>
      </c>
    </row>
    <row r="45" spans="1:137" ht="16.95" customHeight="1" outlineLevel="2" x14ac:dyDescent="0.3">
      <c r="A45" s="588"/>
      <c r="B45" s="560" t="s">
        <v>5088</v>
      </c>
      <c r="C45" s="593">
        <v>71155</v>
      </c>
      <c r="D45" s="560">
        <f>IFERROR(VLOOKUP($C45,EJE!$C$6:$AG$600,12,FALSE),0)</f>
        <v>0</v>
      </c>
      <c r="E45" s="560">
        <f>IFERROR(VLOOKUP($C45,EJE!$C$6:$AG$600,23,FALSE)," ")</f>
        <v>565.96799999999996</v>
      </c>
      <c r="F45" s="560">
        <f>IFERROR(VLOOKUP($C45,EJE!$C$6:$AG$600,11,FALSE)," ")</f>
        <v>13.819305949373225</v>
      </c>
      <c r="G45" s="561">
        <f>IFERROR(VLOOKUP(C45,EJE!$C$6:$AG$600,19,FALSE)," ")</f>
        <v>15.194963814654759</v>
      </c>
      <c r="H45" s="651" t="str">
        <f>IFERROR(VLOOKUP(C45,Claves!A:E,4,FALSE)," ")</f>
        <v>KRACA KOTP1 ROSA ACA10X10</v>
      </c>
      <c r="I45" s="629">
        <f>_xlfn.IFNA((VLOOKUP($C45,'Programa Plan'!$A:$BB,13,0)),0)</f>
        <v>3900</v>
      </c>
      <c r="J45" s="620">
        <f t="shared" si="10"/>
        <v>3900.0000000000005</v>
      </c>
      <c r="K45" s="628">
        <f>_xlfn.IFNA((VLOOKUP($C45,'Programa Plan'!$A:$BB,16,0)),0)</f>
        <v>5200</v>
      </c>
      <c r="L45" s="620">
        <f t="shared" si="13"/>
        <v>0</v>
      </c>
      <c r="M45" s="628">
        <f>_xlfn.IFNA((VLOOKUP($C45,'Programa Plan'!$A:$BB,19,0)),0)</f>
        <v>4200</v>
      </c>
      <c r="N45" s="620">
        <f t="shared" si="11"/>
        <v>0</v>
      </c>
      <c r="O45" s="629"/>
      <c r="P45" s="620">
        <f t="shared" si="12"/>
        <v>0</v>
      </c>
      <c r="R45" s="753"/>
      <c r="S45" s="692"/>
      <c r="T45" s="693"/>
      <c r="U45" s="693"/>
      <c r="V45" s="693"/>
      <c r="W45" s="693"/>
      <c r="X45" s="693"/>
      <c r="Y45" s="693"/>
      <c r="Z45" s="693"/>
      <c r="AA45" s="693"/>
      <c r="AB45" s="693"/>
      <c r="AC45" s="693"/>
      <c r="AD45" s="693">
        <v>1.3</v>
      </c>
      <c r="AE45" s="693">
        <v>1.3</v>
      </c>
      <c r="AF45" s="693">
        <v>1.3</v>
      </c>
      <c r="AG45" s="693"/>
      <c r="AH45" s="693"/>
      <c r="AI45" s="693"/>
      <c r="AJ45" s="693"/>
      <c r="AK45" s="693"/>
      <c r="AL45" s="693"/>
      <c r="AM45" s="693"/>
      <c r="AN45" s="693"/>
      <c r="AO45" s="693"/>
      <c r="AP45" s="693"/>
      <c r="AQ45" s="693"/>
      <c r="AR45" s="693"/>
      <c r="AS45" s="693"/>
      <c r="AT45" s="693"/>
      <c r="AU45" s="693"/>
      <c r="AV45" s="694"/>
    </row>
    <row r="46" spans="1:137" ht="16.95" customHeight="1" outlineLevel="2" x14ac:dyDescent="0.3">
      <c r="A46" s="585" t="s">
        <v>5074</v>
      </c>
      <c r="B46" s="560" t="s">
        <v>5088</v>
      </c>
      <c r="C46" s="593">
        <v>71158</v>
      </c>
      <c r="D46" s="560">
        <f>IFERROR(VLOOKUP($C46,EJE!$C$6:$AG$600,12,FALSE),0)</f>
        <v>0</v>
      </c>
      <c r="E46" s="560">
        <f>IFERROR(VLOOKUP($C46,EJE!$C$6:$AG$600,23,FALSE)," ")</f>
        <v>626.4</v>
      </c>
      <c r="F46" s="560">
        <f>IFERROR(VLOOKUP($C46,EJE!$C$6:$AG$600,11,FALSE)," ")</f>
        <v>5.7688888888888892</v>
      </c>
      <c r="G46" s="561">
        <f>IFERROR(VLOOKUP(C46,EJE!$C$6:$AG$600,19,FALSE)," ")</f>
        <v>7.8640000000000017</v>
      </c>
      <c r="H46" s="651" t="str">
        <f>IFERROR(VLOOKUP(C46,Claves!A:E,4,FALSE)," ")</f>
        <v>KRACA KOTP1 ROSA ACA16X24</v>
      </c>
      <c r="I46" s="629">
        <f>_xlfn.IFNA((VLOOKUP($C46,'Programa Plan'!$A:$BB,13,0)),0)</f>
        <v>11700</v>
      </c>
      <c r="J46" s="620">
        <f t="shared" si="10"/>
        <v>11300</v>
      </c>
      <c r="K46" s="628">
        <f>_xlfn.IFNA((VLOOKUP($C46,'Programa Plan'!$A:$BB,16,0)),0)</f>
        <v>6500</v>
      </c>
      <c r="L46" s="620">
        <f t="shared" si="13"/>
        <v>0</v>
      </c>
      <c r="M46" s="628">
        <f>_xlfn.IFNA((VLOOKUP($C46,'Programa Plan'!$A:$BB,19,0)),0)</f>
        <v>8000</v>
      </c>
      <c r="N46" s="620">
        <f t="shared" si="11"/>
        <v>0</v>
      </c>
      <c r="O46" s="629"/>
      <c r="P46" s="620">
        <f t="shared" si="12"/>
        <v>0</v>
      </c>
      <c r="R46" s="753"/>
      <c r="S46" s="692"/>
      <c r="T46" s="693"/>
      <c r="U46" s="693"/>
      <c r="V46" s="693"/>
      <c r="W46" s="693"/>
      <c r="X46" s="693"/>
      <c r="Y46" s="693">
        <v>1.3</v>
      </c>
      <c r="Z46" s="693">
        <v>1.3</v>
      </c>
      <c r="AA46" s="693">
        <v>1.3</v>
      </c>
      <c r="AB46" s="693">
        <v>1.3</v>
      </c>
      <c r="AC46" s="693">
        <v>1.3</v>
      </c>
      <c r="AD46" s="693">
        <v>1.3</v>
      </c>
      <c r="AE46" s="693">
        <v>1.3</v>
      </c>
      <c r="AF46" s="693">
        <v>1.3</v>
      </c>
      <c r="AG46" s="693">
        <v>0.9</v>
      </c>
      <c r="AH46" s="693"/>
      <c r="AI46" s="693"/>
      <c r="AJ46" s="693"/>
      <c r="AK46" s="693"/>
      <c r="AL46" s="693"/>
      <c r="AM46" s="693"/>
      <c r="AN46" s="693"/>
      <c r="AO46" s="693"/>
      <c r="AP46" s="693"/>
      <c r="AQ46" s="693"/>
      <c r="AR46" s="693"/>
      <c r="AS46" s="693"/>
      <c r="AT46" s="693"/>
      <c r="AU46" s="693"/>
      <c r="AV46" s="694"/>
    </row>
    <row r="47" spans="1:137" s="685" customFormat="1" ht="16.95" customHeight="1" outlineLevel="2" thickBot="1" x14ac:dyDescent="0.35">
      <c r="A47" s="677" t="s">
        <v>5074</v>
      </c>
      <c r="B47" s="678" t="s">
        <v>5088</v>
      </c>
      <c r="C47" s="679">
        <v>71157</v>
      </c>
      <c r="D47" s="678">
        <f>IFERROR(VLOOKUP($C47,EJE!$C$6:$AG$600,12,FALSE),0)</f>
        <v>0</v>
      </c>
      <c r="E47" s="678">
        <f>IFERROR(VLOOKUP($C47,EJE!$C$6:$AG$600,23,FALSE)," ")</f>
        <v>170</v>
      </c>
      <c r="F47" s="678">
        <f>IFERROR(VLOOKUP($C47,EJE!$C$6:$AG$600,11,FALSE)," ")</f>
        <v>11.427330559147066</v>
      </c>
      <c r="G47" s="680">
        <f>IFERROR(VLOOKUP(C47,EJE!$C$6:$AG$600,19,FALSE)," ")</f>
        <v>7.1916584650279329</v>
      </c>
      <c r="H47" s="681" t="str">
        <f>IFERROR(VLOOKUP(C47,Claves!A:E,4,FALSE)," ")</f>
        <v>KRACA KOTP1 ROSA ACA40X6</v>
      </c>
      <c r="I47" s="683">
        <f>_xlfn.IFNA((VLOOKUP($C47,'Programa Plan'!$A:$BB,13,0)),0)</f>
        <v>11100</v>
      </c>
      <c r="J47" s="682">
        <f t="shared" si="10"/>
        <v>13000.000000000002</v>
      </c>
      <c r="K47" s="684">
        <f>_xlfn.IFNA((VLOOKUP($C47,'Programa Plan'!$A:$BB,16,0)),0)</f>
        <v>6500</v>
      </c>
      <c r="L47" s="682">
        <f t="shared" si="13"/>
        <v>0</v>
      </c>
      <c r="M47" s="684">
        <f>_xlfn.IFNA((VLOOKUP($C47,'Programa Plan'!$A:$BB,19,0)),0)</f>
        <v>8000</v>
      </c>
      <c r="N47" s="682">
        <f t="shared" si="11"/>
        <v>0</v>
      </c>
      <c r="O47" s="683"/>
      <c r="P47" s="682">
        <f t="shared" si="12"/>
        <v>0</v>
      </c>
      <c r="R47" s="755"/>
      <c r="S47" s="692"/>
      <c r="T47" s="693"/>
      <c r="U47" s="693"/>
      <c r="V47" s="693"/>
      <c r="W47" s="693"/>
      <c r="X47" s="693"/>
      <c r="Y47" s="693">
        <v>1.3</v>
      </c>
      <c r="Z47" s="693">
        <v>1.3</v>
      </c>
      <c r="AA47" s="693">
        <v>1.3</v>
      </c>
      <c r="AB47" s="693">
        <v>1.3</v>
      </c>
      <c r="AC47" s="693">
        <v>1.3</v>
      </c>
      <c r="AD47" s="693"/>
      <c r="AE47" s="693"/>
      <c r="AF47" s="693"/>
      <c r="AG47" s="693"/>
      <c r="AH47" s="693">
        <v>1.3</v>
      </c>
      <c r="AI47" s="693">
        <v>1.3</v>
      </c>
      <c r="AJ47" s="693">
        <v>1.3</v>
      </c>
      <c r="AK47" s="693"/>
      <c r="AL47" s="693"/>
      <c r="AM47" s="693"/>
      <c r="AN47" s="693"/>
      <c r="AO47" s="693"/>
      <c r="AP47" s="693"/>
      <c r="AQ47" s="693"/>
      <c r="AR47" s="693"/>
      <c r="AS47" s="693"/>
      <c r="AT47" s="693"/>
      <c r="AU47" s="693">
        <v>1.3</v>
      </c>
      <c r="AV47" s="694">
        <v>1.3</v>
      </c>
      <c r="BX47" s="686"/>
      <c r="DD47" s="687"/>
      <c r="EG47" s="688"/>
    </row>
    <row r="48" spans="1:137" ht="16.5" customHeight="1" outlineLevel="1" x14ac:dyDescent="0.3">
      <c r="A48" s="585" t="s">
        <v>5079</v>
      </c>
      <c r="B48" s="560" t="s">
        <v>5088</v>
      </c>
      <c r="C48" s="593">
        <v>71299</v>
      </c>
      <c r="D48" s="560">
        <v>0</v>
      </c>
      <c r="E48" s="560">
        <f>IFERROR(VLOOKUP($C48,EJE!$C$6:$AG$600,23,FALSE)," ")</f>
        <v>192.71799999999999</v>
      </c>
      <c r="F48" s="560">
        <f>IFERROR(VLOOKUP($C48,EJE!$C$6:$AG$600,11,FALSE)," ")</f>
        <v>0</v>
      </c>
      <c r="G48" s="561">
        <f>IFERROR(VLOOKUP(C48,EJE!$C$6:$AG$600,19,FALSE)," ")</f>
        <v>0</v>
      </c>
      <c r="H48" s="651" t="s">
        <v>5014</v>
      </c>
      <c r="I48" s="629">
        <f>_xlfn.IFNA((VLOOKUP($C48,'Programa Plan'!$A:$BB,13,0)),0)</f>
        <v>0</v>
      </c>
      <c r="J48" s="620">
        <f t="shared" si="10"/>
        <v>0</v>
      </c>
      <c r="K48" s="628">
        <f>_xlfn.IFNA((VLOOKUP($C48,'Programa Plan'!$A:$BB,16,0)),0)</f>
        <v>0</v>
      </c>
      <c r="L48" s="620">
        <f t="shared" si="13"/>
        <v>0</v>
      </c>
      <c r="M48" s="628">
        <f>_xlfn.IFNA((VLOOKUP($C48,'Programa Plan'!$A:$BB,19,0)),0)</f>
        <v>0</v>
      </c>
      <c r="N48" s="620">
        <f t="shared" si="11"/>
        <v>0</v>
      </c>
      <c r="O48" s="629"/>
      <c r="P48" s="620">
        <f t="shared" si="12"/>
        <v>0</v>
      </c>
      <c r="R48" s="753"/>
      <c r="S48" s="692"/>
      <c r="T48" s="693"/>
      <c r="U48" s="693"/>
      <c r="V48" s="693"/>
      <c r="W48" s="693"/>
      <c r="X48" s="693"/>
      <c r="Y48" s="693"/>
      <c r="Z48" s="693"/>
      <c r="AA48" s="693"/>
      <c r="AB48" s="693"/>
      <c r="AC48" s="693"/>
      <c r="AD48" s="693"/>
      <c r="AE48" s="693"/>
      <c r="AF48" s="693"/>
      <c r="AG48" s="693"/>
      <c r="AH48" s="693"/>
      <c r="AI48" s="693"/>
      <c r="AJ48" s="693"/>
      <c r="AK48" s="693"/>
      <c r="AL48" s="693"/>
      <c r="AM48" s="693"/>
      <c r="AN48" s="693"/>
      <c r="AO48" s="693"/>
      <c r="AP48" s="693"/>
      <c r="AQ48" s="693"/>
      <c r="AR48" s="693"/>
      <c r="AS48" s="693"/>
      <c r="AT48" s="693"/>
      <c r="AU48" s="693"/>
      <c r="AV48" s="694"/>
    </row>
    <row r="49" spans="1:268" ht="16.5" customHeight="1" outlineLevel="2" x14ac:dyDescent="0.3">
      <c r="A49" s="588"/>
      <c r="B49" s="560" t="s">
        <v>5089</v>
      </c>
      <c r="C49" s="593">
        <v>71163</v>
      </c>
      <c r="D49" s="560">
        <f>IFERROR(VLOOKUP($C49,EJE!$C$6:$AG$600,12,FALSE),0)</f>
        <v>0</v>
      </c>
      <c r="E49" s="560">
        <f>IFERROR(VLOOKUP($C49,EJE!$C$6:$AG$600,23,FALSE)," ")</f>
        <v>490</v>
      </c>
      <c r="F49" s="560">
        <f>IFERROR(VLOOKUP($C49,EJE!$C$6:$AG$600,11,FALSE)," ")</f>
        <v>8.4078661116655891</v>
      </c>
      <c r="G49" s="561">
        <f>IFERROR(VLOOKUP(C49,EJE!$C$6:$AG$600,19,FALSE)," ")</f>
        <v>24.970835762955048</v>
      </c>
      <c r="H49" s="651" t="str">
        <f>IFERROR(VLOOKUP(C49,Claves!A:E,4,FALSE)," ")</f>
        <v>KRUCA KOTP1 ROSA ULT10X12</v>
      </c>
      <c r="I49" s="629">
        <f>_xlfn.IFNA((VLOOKUP($C49,'Programa Plan'!$A:$BB,13,0)),0)</f>
        <v>2000</v>
      </c>
      <c r="J49" s="620">
        <f t="shared" si="10"/>
        <v>2600</v>
      </c>
      <c r="K49" s="628">
        <f>_xlfn.IFNA((VLOOKUP($C49,'Programa Plan'!$A:$BB,16,0)),0)</f>
        <v>4500</v>
      </c>
      <c r="L49" s="620">
        <f t="shared" si="13"/>
        <v>0</v>
      </c>
      <c r="M49" s="628">
        <f>_xlfn.IFNA((VLOOKUP($C49,'Programa Plan'!$A:$BB,19,0)),0)</f>
        <v>3500</v>
      </c>
      <c r="N49" s="620">
        <f t="shared" si="11"/>
        <v>0</v>
      </c>
      <c r="O49" s="629"/>
      <c r="P49" s="620">
        <f t="shared" si="12"/>
        <v>0</v>
      </c>
      <c r="R49" s="753"/>
      <c r="S49" s="692"/>
      <c r="T49" s="693"/>
      <c r="U49" s="693"/>
      <c r="V49" s="693"/>
      <c r="W49" s="693"/>
      <c r="X49" s="693"/>
      <c r="Y49" s="693"/>
      <c r="Z49" s="693"/>
      <c r="AA49" s="693"/>
      <c r="AB49" s="693"/>
      <c r="AC49" s="693"/>
      <c r="AD49" s="693"/>
      <c r="AE49" s="693"/>
      <c r="AF49" s="693"/>
      <c r="AG49" s="693"/>
      <c r="AH49" s="693"/>
      <c r="AI49" s="693"/>
      <c r="AJ49" s="693"/>
      <c r="AK49" s="693"/>
      <c r="AL49" s="693"/>
      <c r="AM49" s="693"/>
      <c r="AN49" s="693"/>
      <c r="AO49" s="693"/>
      <c r="AP49" s="693"/>
      <c r="AQ49" s="693"/>
      <c r="AR49" s="693"/>
      <c r="AS49" s="693"/>
      <c r="AT49" s="693">
        <v>2.6</v>
      </c>
      <c r="AU49" s="693"/>
      <c r="AV49" s="694"/>
    </row>
    <row r="50" spans="1:268" ht="16.5" customHeight="1" outlineLevel="2" x14ac:dyDescent="0.3">
      <c r="A50" s="585" t="s">
        <v>5074</v>
      </c>
      <c r="B50" s="560" t="s">
        <v>5089</v>
      </c>
      <c r="C50" s="593">
        <v>71164</v>
      </c>
      <c r="D50" s="560">
        <f>IFERROR(VLOOKUP($C50,EJE!$C$6:$AG$600,12,FALSE),0)</f>
        <v>0</v>
      </c>
      <c r="E50" s="560">
        <f>IFERROR(VLOOKUP($C50,EJE!$C$6:$AG$600,23,FALSE)," ")</f>
        <v>2558.5</v>
      </c>
      <c r="F50" s="560">
        <f>IFERROR(VLOOKUP($C50,EJE!$C$6:$AG$600,11,FALSE)," ")</f>
        <v>11.874074074074075</v>
      </c>
      <c r="G50" s="561">
        <f>IFERROR(VLOOKUP(C50,EJE!$C$6:$AG$600,19,FALSE)," ")</f>
        <v>53.759999999999991</v>
      </c>
      <c r="H50" s="651" t="str">
        <f>IFERROR(VLOOKUP(C50,Claves!A:E,4,FALSE)," ")</f>
        <v>KRUCA KOTP1 ROSA ULT14X24</v>
      </c>
      <c r="I50" s="629">
        <f>_xlfn.IFNA((VLOOKUP($C50,'Programa Plan'!$A:$BB,13,0)),0)</f>
        <v>0</v>
      </c>
      <c r="J50" s="620">
        <f t="shared" si="10"/>
        <v>0</v>
      </c>
      <c r="K50" s="628">
        <f>_xlfn.IFNA((VLOOKUP($C50,'Programa Plan'!$A:$BB,16,0)),0)</f>
        <v>0</v>
      </c>
      <c r="L50" s="620">
        <f t="shared" si="13"/>
        <v>0</v>
      </c>
      <c r="M50" s="628">
        <f>_xlfn.IFNA((VLOOKUP($C50,'Programa Plan'!$A:$BB,19,0)),0)</f>
        <v>1800</v>
      </c>
      <c r="N50" s="620">
        <f t="shared" si="11"/>
        <v>0</v>
      </c>
      <c r="O50" s="629"/>
      <c r="P50" s="620">
        <f t="shared" si="12"/>
        <v>0</v>
      </c>
      <c r="R50" s="753"/>
      <c r="S50" s="692"/>
      <c r="T50" s="693"/>
      <c r="U50" s="693"/>
      <c r="V50" s="693"/>
      <c r="W50" s="693"/>
      <c r="X50" s="693"/>
      <c r="Y50" s="693"/>
      <c r="Z50" s="693"/>
      <c r="AA50" s="693"/>
      <c r="AB50" s="693"/>
      <c r="AC50" s="693"/>
      <c r="AD50" s="693"/>
      <c r="AE50" s="693"/>
      <c r="AF50" s="693"/>
      <c r="AG50" s="693"/>
      <c r="AH50" s="693"/>
      <c r="AI50" s="693"/>
      <c r="AJ50" s="693"/>
      <c r="AK50" s="693"/>
      <c r="AL50" s="693"/>
      <c r="AM50" s="693"/>
      <c r="AN50" s="693"/>
      <c r="AO50" s="693"/>
      <c r="AP50" s="693"/>
      <c r="AQ50" s="693"/>
      <c r="AR50" s="693"/>
      <c r="AS50" s="693"/>
      <c r="AT50" s="693"/>
      <c r="AU50" s="693"/>
      <c r="AV50" s="694"/>
    </row>
    <row r="51" spans="1:268" ht="16.5" customHeight="1" outlineLevel="1" thickBot="1" x14ac:dyDescent="0.35">
      <c r="A51" s="585" t="s">
        <v>5074</v>
      </c>
      <c r="B51" s="560" t="s">
        <v>5089</v>
      </c>
      <c r="C51" s="593">
        <v>71165</v>
      </c>
      <c r="D51" s="560">
        <f>IFERROR(VLOOKUP($C51,EJE!$C$6:$AG$600,12,FALSE),0)</f>
        <v>0</v>
      </c>
      <c r="E51" s="560">
        <f>IFERROR(VLOOKUP($C51,EJE!$C$6:$AG$600,23,FALSE)," ")</f>
        <v>0</v>
      </c>
      <c r="F51" s="560">
        <f>IFERROR(VLOOKUP($C51,EJE!$C$6:$AG$600,11,FALSE)," ")</f>
        <v>17.663047782575497</v>
      </c>
      <c r="G51" s="561">
        <f>IFERROR(VLOOKUP(C51,EJE!$C$6:$AG$600,19,FALSE)," ")</f>
        <v>9.4901460119939554</v>
      </c>
      <c r="H51" s="651" t="str">
        <f>IFERROR(VLOOKUP(C51,Claves!A:E,4,FALSE)," ")</f>
        <v>KRUCA KOTP1 ROSA ULT28X18</v>
      </c>
      <c r="I51" s="629">
        <f>_xlfn.IFNA((VLOOKUP($C51,'Programa Plan'!$A:$BB,13,0)),0)</f>
        <v>2000</v>
      </c>
      <c r="J51" s="620">
        <f t="shared" si="10"/>
        <v>2600</v>
      </c>
      <c r="K51" s="628">
        <f>_xlfn.IFNA((VLOOKUP($C51,'Programa Plan'!$A:$BB,16,0)),0)</f>
        <v>4800</v>
      </c>
      <c r="L51" s="620">
        <f t="shared" si="13"/>
        <v>0</v>
      </c>
      <c r="M51" s="628">
        <f>_xlfn.IFNA((VLOOKUP($C51,'Programa Plan'!$A:$BB,19,0)),0)</f>
        <v>2000</v>
      </c>
      <c r="N51" s="620">
        <f t="shared" si="11"/>
        <v>0</v>
      </c>
      <c r="O51" s="629"/>
      <c r="P51" s="620">
        <f t="shared" si="12"/>
        <v>0</v>
      </c>
      <c r="R51" s="753"/>
      <c r="S51" s="698"/>
      <c r="T51" s="699"/>
      <c r="U51" s="699"/>
      <c r="V51" s="699"/>
      <c r="W51" s="699"/>
      <c r="X51" s="699"/>
      <c r="Y51" s="699"/>
      <c r="Z51" s="699"/>
      <c r="AA51" s="699"/>
      <c r="AB51" s="699"/>
      <c r="AC51" s="699"/>
      <c r="AD51" s="699"/>
      <c r="AE51" s="699"/>
      <c r="AF51" s="699"/>
      <c r="AG51" s="699"/>
      <c r="AH51" s="699"/>
      <c r="AI51" s="699"/>
      <c r="AJ51" s="699"/>
      <c r="AK51" s="699">
        <v>2.6</v>
      </c>
      <c r="AL51" s="699"/>
      <c r="AM51" s="699"/>
      <c r="AN51" s="699"/>
      <c r="AO51" s="699"/>
      <c r="AP51" s="699"/>
      <c r="AQ51" s="699"/>
      <c r="AR51" s="699"/>
      <c r="AS51" s="699"/>
      <c r="AT51" s="699"/>
      <c r="AU51" s="699"/>
      <c r="AV51" s="700"/>
    </row>
    <row r="52" spans="1:268" s="710" customFormat="1" ht="16.2" customHeight="1" outlineLevel="1" thickBot="1" x14ac:dyDescent="0.35">
      <c r="A52" s="701" t="s">
        <v>4576</v>
      </c>
      <c r="B52" s="704" t="s">
        <v>4819</v>
      </c>
      <c r="C52" s="703" t="s">
        <v>3177</v>
      </c>
      <c r="D52" s="704"/>
      <c r="E52" s="704"/>
      <c r="F52" s="704"/>
      <c r="G52" s="705"/>
      <c r="H52" s="706" t="s">
        <v>4636</v>
      </c>
      <c r="I52" s="722">
        <f>_xlfn.IFNA((VLOOKUP($C52,'Programa Plan'!$A:$BB,13,0)),0)</f>
        <v>23800</v>
      </c>
      <c r="J52" s="709">
        <f t="shared" si="10"/>
        <v>22400.000000000004</v>
      </c>
      <c r="K52" s="708">
        <f>_xlfn.IFNA((VLOOKUP($C52,'Programa Plan'!$A:$BB,16,0)),0)</f>
        <v>0</v>
      </c>
      <c r="L52" s="709">
        <f t="shared" si="13"/>
        <v>0</v>
      </c>
      <c r="M52" s="708">
        <f>_xlfn.IFNA((VLOOKUP($C52,'Programa Plan'!$A:$BB,19,0)),0)</f>
        <v>15000</v>
      </c>
      <c r="N52" s="709">
        <f t="shared" si="11"/>
        <v>0</v>
      </c>
      <c r="O52" s="722"/>
      <c r="P52" s="709">
        <f t="shared" si="12"/>
        <v>0</v>
      </c>
      <c r="R52" s="756"/>
      <c r="S52" s="723"/>
      <c r="T52" s="724"/>
      <c r="U52" s="724"/>
      <c r="V52" s="724"/>
      <c r="W52" s="724"/>
      <c r="X52" s="724"/>
      <c r="Y52" s="724"/>
      <c r="Z52" s="724"/>
      <c r="AA52" s="724"/>
      <c r="AB52" s="724"/>
      <c r="AC52" s="724"/>
      <c r="AD52" s="724"/>
      <c r="AE52" s="724"/>
      <c r="AF52" s="724"/>
      <c r="AG52" s="724"/>
      <c r="AH52" s="724"/>
      <c r="AI52" s="724"/>
      <c r="AJ52" s="724"/>
      <c r="AK52" s="724"/>
      <c r="AL52" s="724">
        <v>2.8</v>
      </c>
      <c r="AM52" s="724">
        <v>2.8</v>
      </c>
      <c r="AN52" s="724">
        <v>2.8</v>
      </c>
      <c r="AO52" s="724">
        <v>2.8</v>
      </c>
      <c r="AP52" s="724">
        <v>2.8</v>
      </c>
      <c r="AQ52" s="724">
        <v>2.8</v>
      </c>
      <c r="AR52" s="724">
        <v>2.8</v>
      </c>
      <c r="AS52" s="724">
        <v>2.8</v>
      </c>
      <c r="AT52" s="724"/>
      <c r="AU52" s="724"/>
      <c r="AV52" s="725"/>
      <c r="BX52" s="713"/>
      <c r="DD52" s="714"/>
      <c r="EG52" s="715"/>
    </row>
    <row r="53" spans="1:268" s="736" customFormat="1" ht="16.95" customHeight="1" outlineLevel="2" x14ac:dyDescent="0.3">
      <c r="A53" s="726"/>
      <c r="B53" s="727" t="s">
        <v>5090</v>
      </c>
      <c r="C53" s="728">
        <v>71172</v>
      </c>
      <c r="D53" s="727">
        <v>0</v>
      </c>
      <c r="E53" s="729">
        <f>IFERROR(VLOOKUP($C53,EJE!$C$6:$AG$600,23,FALSE)," ")</f>
        <v>273.21199999999999</v>
      </c>
      <c r="F53" s="729">
        <f>IFERROR(VLOOKUP($C53,EJE!$C$6:$AG$600,11,FALSE)," ")</f>
        <v>10.214633725883679</v>
      </c>
      <c r="G53" s="730">
        <f>IFERROR(VLOOKUP(C53,EJE!$C$6:$AG$600,19,FALSE)," ")</f>
        <v>26.009523314882692</v>
      </c>
      <c r="H53" s="731" t="s">
        <v>883</v>
      </c>
      <c r="I53" s="733">
        <f>_xlfn.IFNA((VLOOKUP($C53,'Programa Plan'!$A:$BB,13,0)),0)</f>
        <v>3500</v>
      </c>
      <c r="J53" s="732">
        <f t="shared" si="10"/>
        <v>0</v>
      </c>
      <c r="K53" s="734">
        <f>_xlfn.IFNA((VLOOKUP($C53,'Programa Plan'!$A:$BB,16,0)),0)</f>
        <v>0</v>
      </c>
      <c r="L53" s="735">
        <f t="shared" si="13"/>
        <v>0</v>
      </c>
      <c r="M53" s="734">
        <f>_xlfn.IFNA((VLOOKUP($C53,'Programa Plan'!$A:$BB,19,0)),0)</f>
        <v>3500</v>
      </c>
      <c r="N53" s="735">
        <f t="shared" si="11"/>
        <v>0</v>
      </c>
      <c r="O53" s="733"/>
      <c r="P53" s="735">
        <f t="shared" si="12"/>
        <v>0</v>
      </c>
      <c r="R53" s="757"/>
      <c r="S53" s="737"/>
      <c r="T53" s="738"/>
      <c r="U53" s="738"/>
      <c r="V53" s="738"/>
      <c r="W53" s="738"/>
      <c r="X53" s="738"/>
      <c r="Y53" s="738"/>
      <c r="Z53" s="738"/>
      <c r="AA53" s="738"/>
      <c r="AB53" s="738"/>
      <c r="AC53" s="738"/>
      <c r="AD53" s="738"/>
      <c r="AE53" s="738"/>
      <c r="AF53" s="738"/>
      <c r="AG53" s="738"/>
      <c r="AH53" s="738"/>
      <c r="AI53" s="738"/>
      <c r="AJ53" s="738"/>
      <c r="AK53" s="738"/>
      <c r="AL53" s="738"/>
      <c r="AM53" s="738"/>
      <c r="AN53" s="738"/>
      <c r="AO53" s="738"/>
      <c r="AP53" s="738"/>
      <c r="AQ53" s="738"/>
      <c r="AR53" s="738"/>
      <c r="AS53" s="738"/>
      <c r="AT53" s="738"/>
      <c r="AU53" s="738"/>
      <c r="AV53" s="739"/>
      <c r="BX53" s="740"/>
      <c r="DD53" s="741"/>
      <c r="EG53" s="742"/>
    </row>
    <row r="54" spans="1:268" s="685" customFormat="1" ht="16.95" customHeight="1" outlineLevel="1" thickBot="1" x14ac:dyDescent="0.35">
      <c r="A54" s="743"/>
      <c r="B54" s="744" t="s">
        <v>5090</v>
      </c>
      <c r="C54" s="679">
        <v>71173</v>
      </c>
      <c r="D54" s="744">
        <v>0</v>
      </c>
      <c r="E54" s="678">
        <f>IFERROR(VLOOKUP($C54,EJE!$C$6:$AG$600,23,FALSE)," ")</f>
        <v>0</v>
      </c>
      <c r="F54" s="678">
        <f>IFERROR(VLOOKUP($C54,EJE!$C$6:$AG$600,11,FALSE)," ")</f>
        <v>0</v>
      </c>
      <c r="G54" s="680">
        <f>IFERROR(VLOOKUP(C54,EJE!$C$6:$AG$600,19,FALSE)," ")</f>
        <v>0</v>
      </c>
      <c r="H54" s="745" t="s">
        <v>885</v>
      </c>
      <c r="I54" s="747">
        <f>_xlfn.IFNA((VLOOKUP($C54,'Programa Plan'!$A:$BB,13,0)),0)</f>
        <v>0</v>
      </c>
      <c r="J54" s="746">
        <f t="shared" si="10"/>
        <v>0</v>
      </c>
      <c r="K54" s="684">
        <f>_xlfn.IFNA((VLOOKUP($C54,'Programa Plan'!$A:$BB,16,0)),0)</f>
        <v>1000</v>
      </c>
      <c r="L54" s="682">
        <f t="shared" si="13"/>
        <v>0</v>
      </c>
      <c r="M54" s="684">
        <f>_xlfn.IFNA((VLOOKUP($C54,'Programa Plan'!$A:$BB,19,0)),0)</f>
        <v>0</v>
      </c>
      <c r="N54" s="682">
        <f t="shared" si="11"/>
        <v>0</v>
      </c>
      <c r="O54" s="747"/>
      <c r="P54" s="682">
        <f t="shared" si="12"/>
        <v>0</v>
      </c>
      <c r="R54" s="755"/>
      <c r="S54" s="748"/>
      <c r="T54" s="749"/>
      <c r="U54" s="749"/>
      <c r="V54" s="749"/>
      <c r="W54" s="749"/>
      <c r="X54" s="749"/>
      <c r="Y54" s="749"/>
      <c r="Z54" s="749"/>
      <c r="AA54" s="749"/>
      <c r="AB54" s="749"/>
      <c r="AC54" s="749"/>
      <c r="AD54" s="749"/>
      <c r="AE54" s="749"/>
      <c r="AF54" s="749"/>
      <c r="AG54" s="749"/>
      <c r="AH54" s="749"/>
      <c r="AI54" s="749"/>
      <c r="AJ54" s="749"/>
      <c r="AK54" s="749"/>
      <c r="AL54" s="749"/>
      <c r="AM54" s="749"/>
      <c r="AN54" s="749"/>
      <c r="AO54" s="749"/>
      <c r="AP54" s="749"/>
      <c r="AQ54" s="749"/>
      <c r="AR54" s="749"/>
      <c r="AS54" s="749"/>
      <c r="AT54" s="749"/>
      <c r="AU54" s="749"/>
      <c r="AV54" s="750"/>
      <c r="BX54" s="686"/>
      <c r="DD54" s="687"/>
      <c r="EG54" s="688"/>
    </row>
    <row r="55" spans="1:268" ht="16.2" customHeight="1" outlineLevel="2" x14ac:dyDescent="0.3">
      <c r="A55" s="585" t="s">
        <v>5074</v>
      </c>
      <c r="B55" s="559" t="s">
        <v>5091</v>
      </c>
      <c r="C55" s="593">
        <v>71174</v>
      </c>
      <c r="D55" s="559">
        <v>0</v>
      </c>
      <c r="E55" s="560">
        <f>IFERROR(VLOOKUP($C55,EJE!$C$6:$AG$600,23,FALSE)," ")</f>
        <v>464.625</v>
      </c>
      <c r="F55" s="560">
        <f>IFERROR(VLOOKUP($C55,EJE!$C$6:$AG$600,11,FALSE)," ")</f>
        <v>24.94801434886817</v>
      </c>
      <c r="G55" s="561">
        <f>IFERROR(VLOOKUP(C55,EJE!$C$6:$AG$600,19,FALSE)," ")</f>
        <v>31.157933778278252</v>
      </c>
      <c r="H55" s="649" t="s">
        <v>896</v>
      </c>
      <c r="I55" s="626">
        <f>_xlfn.IFNA((VLOOKUP($C55,'Programa Plan'!$A:$BB,13,0)),0)</f>
        <v>0</v>
      </c>
      <c r="J55" s="618">
        <f t="shared" si="10"/>
        <v>0</v>
      </c>
      <c r="K55" s="628">
        <f>_xlfn.IFNA((VLOOKUP($C55,'Programa Plan'!$A:$BB,16,0)),0)</f>
        <v>3000</v>
      </c>
      <c r="L55" s="620">
        <f t="shared" si="13"/>
        <v>0</v>
      </c>
      <c r="M55" s="628">
        <f>_xlfn.IFNA((VLOOKUP($C55,'Programa Plan'!$A:$BB,19,0)),0)</f>
        <v>2000</v>
      </c>
      <c r="N55" s="620">
        <f t="shared" si="11"/>
        <v>0</v>
      </c>
      <c r="O55" s="626"/>
      <c r="P55" s="620">
        <f t="shared" si="12"/>
        <v>0</v>
      </c>
      <c r="R55" s="753"/>
      <c r="S55" s="689"/>
      <c r="T55" s="690"/>
      <c r="U55" s="690"/>
      <c r="V55" s="690"/>
      <c r="W55" s="690"/>
      <c r="X55" s="690"/>
      <c r="Y55" s="690"/>
      <c r="Z55" s="690"/>
      <c r="AA55" s="690"/>
      <c r="AB55" s="690"/>
      <c r="AC55" s="690"/>
      <c r="AD55" s="690"/>
      <c r="AE55" s="690"/>
      <c r="AF55" s="690"/>
      <c r="AG55" s="690"/>
      <c r="AH55" s="690"/>
      <c r="AI55" s="690"/>
      <c r="AJ55" s="690"/>
      <c r="AK55" s="690"/>
      <c r="AL55" s="690"/>
      <c r="AM55" s="690"/>
      <c r="AN55" s="690"/>
      <c r="AO55" s="690"/>
      <c r="AP55" s="690"/>
      <c r="AQ55" s="690"/>
      <c r="AR55" s="690"/>
      <c r="AS55" s="690"/>
      <c r="AT55" s="690"/>
      <c r="AU55" s="690"/>
      <c r="AV55" s="691"/>
    </row>
    <row r="56" spans="1:268" ht="16.2" customHeight="1" outlineLevel="1" thickBot="1" x14ac:dyDescent="0.35">
      <c r="A56" s="588"/>
      <c r="B56" s="559" t="s">
        <v>5091</v>
      </c>
      <c r="C56" s="593">
        <v>71175</v>
      </c>
      <c r="D56" s="559">
        <v>0</v>
      </c>
      <c r="E56" s="560" t="str">
        <f>IFERROR(VLOOKUP($C56,EJE!$C$6:$AG$600,23,FALSE)," ")</f>
        <v xml:space="preserve"> </v>
      </c>
      <c r="F56" s="560" t="str">
        <f>IFERROR(VLOOKUP($C56,EJE!$C$6:$AG$600,11,FALSE)," ")</f>
        <v xml:space="preserve"> </v>
      </c>
      <c r="G56" s="561" t="str">
        <f>IFERROR(VLOOKUP(C56,EJE!$C$6:$AG$600,19,FALSE)," ")</f>
        <v xml:space="preserve"> </v>
      </c>
      <c r="H56" s="649" t="s">
        <v>1038</v>
      </c>
      <c r="I56" s="626">
        <f>_xlfn.IFNA((VLOOKUP($C56,'Programa Plan'!$A:$BB,13,0)),0)</f>
        <v>0</v>
      </c>
      <c r="J56" s="618">
        <f>SUM(R56:AV56)*1000</f>
        <v>0</v>
      </c>
      <c r="K56" s="628">
        <f>_xlfn.IFNA((VLOOKUP($C56,'Programa Plan'!$A:$BB,16,0)),0)</f>
        <v>0</v>
      </c>
      <c r="L56" s="620">
        <f t="shared" si="13"/>
        <v>0</v>
      </c>
      <c r="M56" s="628">
        <f>_xlfn.IFNA((VLOOKUP($C56,'Programa Plan'!$A:$BB,19,0)),0)</f>
        <v>0</v>
      </c>
      <c r="N56" s="620">
        <f t="shared" si="11"/>
        <v>0</v>
      </c>
      <c r="O56" s="626"/>
      <c r="P56" s="620">
        <f t="shared" si="12"/>
        <v>0</v>
      </c>
      <c r="R56" s="753"/>
      <c r="S56" s="698"/>
      <c r="T56" s="699"/>
      <c r="U56" s="699"/>
      <c r="V56" s="699"/>
      <c r="W56" s="699"/>
      <c r="X56" s="699"/>
      <c r="Y56" s="699"/>
      <c r="Z56" s="699"/>
      <c r="AA56" s="699"/>
      <c r="AB56" s="699"/>
      <c r="AC56" s="699"/>
      <c r="AD56" s="699"/>
      <c r="AE56" s="699"/>
      <c r="AF56" s="699"/>
      <c r="AG56" s="699"/>
      <c r="AH56" s="699"/>
      <c r="AI56" s="699"/>
      <c r="AJ56" s="699"/>
      <c r="AK56" s="699"/>
      <c r="AL56" s="699"/>
      <c r="AM56" s="699"/>
      <c r="AN56" s="699"/>
      <c r="AO56" s="699"/>
      <c r="AP56" s="699"/>
      <c r="AQ56" s="699"/>
      <c r="AR56" s="699"/>
      <c r="AS56" s="699"/>
      <c r="AT56" s="699"/>
      <c r="AU56" s="699"/>
      <c r="AV56" s="700"/>
    </row>
    <row r="57" spans="1:268" s="710" customFormat="1" ht="16.2" customHeight="1" outlineLevel="2" x14ac:dyDescent="0.3">
      <c r="A57" s="701" t="s">
        <v>5074</v>
      </c>
      <c r="B57" s="702" t="s">
        <v>5092</v>
      </c>
      <c r="C57" s="703">
        <v>71169</v>
      </c>
      <c r="D57" s="704"/>
      <c r="E57" s="704"/>
      <c r="F57" s="704"/>
      <c r="G57" s="705"/>
      <c r="H57" s="706" t="s">
        <v>889</v>
      </c>
      <c r="I57" s="708">
        <f>+I63-J63</f>
        <v>6000</v>
      </c>
      <c r="J57" s="709">
        <f t="shared" si="10"/>
        <v>6957.9999999999991</v>
      </c>
      <c r="K57" s="708">
        <f>_xlfn.IFNA((VLOOKUP($C57,'Programa Plan'!$A:$BB,16,0)),0)</f>
        <v>11000</v>
      </c>
      <c r="L57" s="709">
        <f t="shared" si="13"/>
        <v>0</v>
      </c>
      <c r="M57" s="708">
        <f>_xlfn.IFNA((VLOOKUP($C57,'Programa Plan'!$A:$BB,19,0)),0)</f>
        <v>10000</v>
      </c>
      <c r="N57" s="709">
        <f t="shared" si="11"/>
        <v>0</v>
      </c>
      <c r="O57" s="707"/>
      <c r="P57" s="709">
        <f t="shared" si="12"/>
        <v>0</v>
      </c>
      <c r="R57" s="756"/>
      <c r="S57" s="963">
        <v>1.139</v>
      </c>
      <c r="T57" s="969">
        <v>0.86799999999999999</v>
      </c>
      <c r="U57" s="969">
        <v>1.3939999999999999</v>
      </c>
      <c r="V57" s="969">
        <v>1.8160000000000001</v>
      </c>
      <c r="W57" s="969">
        <v>1.202</v>
      </c>
      <c r="X57" s="969">
        <v>0.53900000000000003</v>
      </c>
      <c r="Y57" s="711"/>
      <c r="Z57" s="711"/>
      <c r="AA57" s="711"/>
      <c r="AB57" s="711"/>
      <c r="AC57" s="711"/>
      <c r="AD57" s="711"/>
      <c r="AE57" s="711"/>
      <c r="AF57" s="711"/>
      <c r="AG57" s="711"/>
      <c r="AH57" s="711"/>
      <c r="AI57" s="711"/>
      <c r="AJ57" s="711"/>
      <c r="AK57" s="711"/>
      <c r="AL57" s="711"/>
      <c r="AM57" s="711"/>
      <c r="AN57" s="711"/>
      <c r="AO57" s="711"/>
      <c r="AP57" s="711"/>
      <c r="AQ57" s="711"/>
      <c r="AR57" s="711"/>
      <c r="AS57" s="711"/>
      <c r="AT57" s="711"/>
      <c r="AU57" s="711"/>
      <c r="AV57" s="712"/>
      <c r="BX57" s="989"/>
      <c r="DD57" s="714"/>
      <c r="EG57" s="715"/>
    </row>
    <row r="58" spans="1:268" s="676" customFormat="1" ht="16.2" customHeight="1" outlineLevel="1" thickBot="1" x14ac:dyDescent="0.35">
      <c r="A58" s="663" t="s">
        <v>5074</v>
      </c>
      <c r="B58" s="664" t="s">
        <v>5092</v>
      </c>
      <c r="C58" s="665">
        <v>71171</v>
      </c>
      <c r="D58" s="666"/>
      <c r="E58" s="666"/>
      <c r="F58" s="666"/>
      <c r="G58" s="667"/>
      <c r="H58" s="668" t="s">
        <v>892</v>
      </c>
      <c r="I58" s="671">
        <f>+I64-J64</f>
        <v>1000</v>
      </c>
      <c r="J58" s="669">
        <f t="shared" ref="J58" si="18">SUM(R58:AV58)*1000</f>
        <v>1560</v>
      </c>
      <c r="K58" s="671">
        <f>_xlfn.IFNA((VLOOKUP($C58,'Programa Plan'!$A:$BB,16,0)),0)</f>
        <v>3500</v>
      </c>
      <c r="L58" s="669">
        <f t="shared" si="13"/>
        <v>0</v>
      </c>
      <c r="M58" s="671">
        <f>_xlfn.IFNA((VLOOKUP($C58,'Programa Plan'!$A:$BB,19,0)),0)</f>
        <v>3500</v>
      </c>
      <c r="N58" s="669">
        <f t="shared" si="11"/>
        <v>0</v>
      </c>
      <c r="O58" s="716"/>
      <c r="P58" s="669">
        <f t="shared" si="12"/>
        <v>0</v>
      </c>
      <c r="R58" s="758"/>
      <c r="S58" s="717"/>
      <c r="T58" s="718"/>
      <c r="U58" s="718"/>
      <c r="V58" s="718"/>
      <c r="W58" s="1030">
        <v>0.64100000000000001</v>
      </c>
      <c r="X58" s="1030">
        <v>0.91900000000000004</v>
      </c>
      <c r="Y58" s="718"/>
      <c r="Z58" s="718"/>
      <c r="AA58" s="718"/>
      <c r="AB58" s="718"/>
      <c r="AC58" s="718"/>
      <c r="AD58" s="718"/>
      <c r="AE58" s="718"/>
      <c r="AF58" s="718"/>
      <c r="AG58" s="718"/>
      <c r="AH58" s="718"/>
      <c r="AI58" s="718"/>
      <c r="AJ58" s="718"/>
      <c r="AK58" s="718"/>
      <c r="AL58" s="718"/>
      <c r="AM58" s="718"/>
      <c r="AN58" s="718"/>
      <c r="AO58" s="718"/>
      <c r="AP58" s="718"/>
      <c r="AQ58" s="718"/>
      <c r="AR58" s="718"/>
      <c r="AS58" s="718"/>
      <c r="AT58" s="718"/>
      <c r="AU58" s="718"/>
      <c r="AV58" s="719"/>
      <c r="BX58" s="990"/>
      <c r="DD58" s="720"/>
      <c r="EG58" s="721"/>
    </row>
    <row r="59" spans="1:268" ht="16.2" customHeight="1" outlineLevel="2" x14ac:dyDescent="0.3">
      <c r="A59" s="588"/>
      <c r="B59" s="559" t="s">
        <v>5094</v>
      </c>
      <c r="C59" s="593">
        <v>71167</v>
      </c>
      <c r="D59" s="560"/>
      <c r="E59" s="560"/>
      <c r="F59" s="560"/>
      <c r="G59" s="561"/>
      <c r="H59" s="651" t="str">
        <f>IFERROR(VLOOKUP(C59,Claves!A:E,4,FALSE)," ")</f>
        <v>KRNU 70824 KTP2 NULRO10X18</v>
      </c>
      <c r="I59" s="626"/>
      <c r="J59" s="618"/>
      <c r="K59" s="628">
        <f>_xlfn.IFNA((VLOOKUP($C59,'Programa Plan'!$A:$BB,16,0)),0)</f>
        <v>4000</v>
      </c>
      <c r="L59" s="620">
        <f t="shared" si="13"/>
        <v>0</v>
      </c>
      <c r="M59" s="628">
        <f>_xlfn.IFNA((VLOOKUP($C59,'Programa Plan'!$A:$BB,19,0)),0)</f>
        <v>3500</v>
      </c>
      <c r="N59" s="620">
        <f t="shared" si="11"/>
        <v>0</v>
      </c>
      <c r="O59" s="626"/>
      <c r="P59" s="620">
        <f t="shared" si="12"/>
        <v>0</v>
      </c>
      <c r="R59" s="753"/>
      <c r="S59" s="689"/>
      <c r="T59" s="690"/>
      <c r="U59" s="690"/>
      <c r="V59" s="690"/>
      <c r="W59" s="690"/>
      <c r="X59" s="690"/>
      <c r="Y59" s="690"/>
      <c r="Z59" s="690"/>
      <c r="AA59" s="690"/>
      <c r="AB59" s="690"/>
      <c r="AC59" s="690"/>
      <c r="AD59" s="690"/>
      <c r="AE59" s="690"/>
      <c r="AF59" s="690"/>
      <c r="AG59" s="690"/>
      <c r="AH59" s="690"/>
      <c r="AI59" s="690"/>
      <c r="AJ59" s="690"/>
      <c r="AK59" s="690"/>
      <c r="AL59" s="690"/>
      <c r="AM59" s="690"/>
      <c r="AN59" s="690"/>
      <c r="AO59" s="690"/>
      <c r="AP59" s="690"/>
      <c r="AQ59" s="690"/>
      <c r="AR59" s="690"/>
      <c r="AS59" s="690"/>
      <c r="AT59" s="690"/>
      <c r="AU59" s="690"/>
      <c r="AV59" s="691"/>
      <c r="BX59" s="991"/>
    </row>
    <row r="60" spans="1:268" ht="16.5" customHeight="1" outlineLevel="3" x14ac:dyDescent="0.3">
      <c r="A60" s="585" t="s">
        <v>5077</v>
      </c>
      <c r="B60" s="559" t="s">
        <v>5094</v>
      </c>
      <c r="C60" s="593">
        <v>71168</v>
      </c>
      <c r="D60" s="560"/>
      <c r="E60" s="560"/>
      <c r="F60" s="560"/>
      <c r="G60" s="561"/>
      <c r="H60" s="651" t="str">
        <f>IFERROR(VLOOKUP(C60,Claves!A:E,4,FALSE)," ")</f>
        <v>KRNU 70825 KTP2 NULRO20X10</v>
      </c>
      <c r="I60" s="626"/>
      <c r="J60" s="618"/>
      <c r="K60" s="628">
        <f>_xlfn.IFNA((VLOOKUP($C60,'Programa Plan'!$A:$BB,16,0)),0)</f>
        <v>1100</v>
      </c>
      <c r="L60" s="620">
        <f t="shared" si="13"/>
        <v>0</v>
      </c>
      <c r="M60" s="628">
        <f>_xlfn.IFNA((VLOOKUP($C60,'Programa Plan'!$A:$BB,19,0)),0)</f>
        <v>0</v>
      </c>
      <c r="N60" s="620">
        <f t="shared" si="11"/>
        <v>0</v>
      </c>
      <c r="O60" s="626"/>
      <c r="P60" s="620">
        <f t="shared" si="12"/>
        <v>0</v>
      </c>
      <c r="R60" s="753"/>
      <c r="S60" s="692"/>
      <c r="T60" s="693"/>
      <c r="U60" s="693"/>
      <c r="V60" s="693"/>
      <c r="W60" s="693"/>
      <c r="X60" s="693"/>
      <c r="Y60" s="693"/>
      <c r="Z60" s="693"/>
      <c r="AA60" s="693"/>
      <c r="AB60" s="693"/>
      <c r="AC60" s="693"/>
      <c r="AD60" s="693"/>
      <c r="AE60" s="693"/>
      <c r="AF60" s="693"/>
      <c r="AG60" s="693"/>
      <c r="AH60" s="693"/>
      <c r="AI60" s="693"/>
      <c r="AJ60" s="693"/>
      <c r="AK60" s="693"/>
      <c r="AL60" s="693"/>
      <c r="AM60" s="693"/>
      <c r="AN60" s="693"/>
      <c r="AO60" s="693"/>
      <c r="AP60" s="693"/>
      <c r="AQ60" s="693"/>
      <c r="AR60" s="693"/>
      <c r="AS60" s="693"/>
      <c r="AT60" s="693"/>
      <c r="AU60" s="693"/>
      <c r="AV60" s="694"/>
      <c r="BX60" s="991"/>
    </row>
    <row r="61" spans="1:268" ht="16.5" customHeight="1" outlineLevel="1" x14ac:dyDescent="0.3">
      <c r="A61" s="584" t="s">
        <v>5078</v>
      </c>
      <c r="B61" s="559" t="s">
        <v>5094</v>
      </c>
      <c r="C61" s="593">
        <v>71295</v>
      </c>
      <c r="D61" s="562"/>
      <c r="E61" s="562"/>
      <c r="F61" s="562"/>
      <c r="G61" s="64"/>
      <c r="H61" s="651" t="s">
        <v>5012</v>
      </c>
      <c r="K61" s="628">
        <f>_xlfn.IFNA((VLOOKUP($C61,'Programa Plan'!$A:$BB,16,0)),0)</f>
        <v>0</v>
      </c>
      <c r="L61" s="620">
        <f t="shared" si="13"/>
        <v>0</v>
      </c>
      <c r="M61" s="628">
        <f>_xlfn.IFNA((VLOOKUP($C61,'Programa Plan'!$A:$BB,19,0)),0)</f>
        <v>0</v>
      </c>
      <c r="N61" s="620">
        <f t="shared" si="11"/>
        <v>0</v>
      </c>
      <c r="P61" s="620">
        <f t="shared" si="12"/>
        <v>0</v>
      </c>
      <c r="S61" s="695"/>
      <c r="T61" s="696"/>
      <c r="U61" s="696"/>
      <c r="V61" s="696"/>
      <c r="W61" s="696"/>
      <c r="X61" s="696"/>
      <c r="Y61" s="696"/>
      <c r="Z61" s="696"/>
      <c r="AA61" s="696"/>
      <c r="AB61" s="696"/>
      <c r="AC61" s="696"/>
      <c r="AD61" s="696"/>
      <c r="AE61" s="696"/>
      <c r="AF61" s="696"/>
      <c r="AG61" s="696"/>
      <c r="AH61" s="696"/>
      <c r="AI61" s="696"/>
      <c r="AJ61" s="696"/>
      <c r="AK61" s="696"/>
      <c r="AL61" s="696"/>
      <c r="AM61" s="696"/>
      <c r="AN61" s="696"/>
      <c r="AO61" s="696"/>
      <c r="AP61" s="696"/>
      <c r="AQ61" s="696"/>
      <c r="AR61" s="696"/>
      <c r="AS61" s="696"/>
      <c r="AT61" s="696"/>
      <c r="AU61" s="696"/>
      <c r="AV61" s="697"/>
      <c r="BX61" s="991"/>
    </row>
    <row r="62" spans="1:268" s="581" customFormat="1" ht="40.049999999999997" customHeight="1" thickBot="1" x14ac:dyDescent="0.35">
      <c r="A62" s="585"/>
      <c r="B62" s="583" t="s">
        <v>4718</v>
      </c>
      <c r="C62" s="592"/>
      <c r="D62" s="579"/>
      <c r="E62" s="579"/>
      <c r="F62" s="579"/>
      <c r="G62" s="580"/>
      <c r="H62" s="650"/>
      <c r="I62" s="627"/>
      <c r="J62" s="619"/>
      <c r="K62" s="627"/>
      <c r="L62" s="619"/>
      <c r="M62" s="627"/>
      <c r="N62" s="619"/>
      <c r="O62" s="627"/>
      <c r="P62" s="619"/>
      <c r="Q62" s="619"/>
      <c r="R62" s="753"/>
      <c r="S62" s="1025">
        <f>SUM(S64:S78)*1000</f>
        <v>747</v>
      </c>
      <c r="T62" s="1025">
        <f t="shared" ref="T62:AV62" si="19">SUM(T64:T78)*1000</f>
        <v>1684</v>
      </c>
      <c r="U62" s="1025">
        <f t="shared" si="19"/>
        <v>1788.9999999999998</v>
      </c>
      <c r="V62" s="1025">
        <f t="shared" si="19"/>
        <v>1851.9999999999998</v>
      </c>
      <c r="W62" s="1025">
        <f t="shared" si="19"/>
        <v>1908</v>
      </c>
      <c r="X62" s="1026">
        <f t="shared" si="19"/>
        <v>1887</v>
      </c>
      <c r="Y62" s="1026">
        <f t="shared" si="19"/>
        <v>2800.0000000000005</v>
      </c>
      <c r="Z62" s="1026">
        <f t="shared" si="19"/>
        <v>2200</v>
      </c>
      <c r="AA62" s="1025">
        <f t="shared" si="19"/>
        <v>2200</v>
      </c>
      <c r="AB62" s="1025">
        <f t="shared" si="19"/>
        <v>2200</v>
      </c>
      <c r="AC62" s="1025">
        <f t="shared" si="19"/>
        <v>2200</v>
      </c>
      <c r="AD62" s="1025">
        <f t="shared" si="19"/>
        <v>2200</v>
      </c>
      <c r="AE62" s="1025">
        <f t="shared" si="19"/>
        <v>2200</v>
      </c>
      <c r="AF62" s="1026">
        <f t="shared" si="19"/>
        <v>2200</v>
      </c>
      <c r="AG62" s="1026">
        <f t="shared" si="19"/>
        <v>2200</v>
      </c>
      <c r="AH62" s="1026">
        <f t="shared" si="19"/>
        <v>2200</v>
      </c>
      <c r="AI62" s="1025">
        <f t="shared" si="19"/>
        <v>2200</v>
      </c>
      <c r="AJ62" s="1025">
        <f t="shared" si="19"/>
        <v>2200</v>
      </c>
      <c r="AK62" s="1025">
        <f t="shared" si="19"/>
        <v>1000</v>
      </c>
      <c r="AL62" s="1025">
        <f t="shared" si="19"/>
        <v>0</v>
      </c>
      <c r="AM62" s="1025">
        <f t="shared" si="19"/>
        <v>0</v>
      </c>
      <c r="AN62" s="1025">
        <f t="shared" si="19"/>
        <v>0</v>
      </c>
      <c r="AO62" s="1026">
        <f t="shared" si="19"/>
        <v>2200</v>
      </c>
      <c r="AP62" s="1026">
        <f t="shared" si="19"/>
        <v>2200</v>
      </c>
      <c r="AQ62" s="1026">
        <f t="shared" si="19"/>
        <v>2200</v>
      </c>
      <c r="AR62" s="1026">
        <f t="shared" si="19"/>
        <v>2200</v>
      </c>
      <c r="AS62" s="1025">
        <f t="shared" si="19"/>
        <v>2200</v>
      </c>
      <c r="AT62" s="1025">
        <f t="shared" si="19"/>
        <v>1000</v>
      </c>
      <c r="AU62" s="1025">
        <f t="shared" si="19"/>
        <v>0</v>
      </c>
      <c r="AV62" s="1027">
        <f t="shared" si="19"/>
        <v>0</v>
      </c>
      <c r="AW62" s="971"/>
      <c r="AX62" s="971"/>
      <c r="AY62" s="971"/>
      <c r="BD62" s="971"/>
      <c r="BE62" s="971"/>
      <c r="BF62" s="971"/>
      <c r="BG62" s="971"/>
      <c r="BM62" s="971"/>
      <c r="BN62" s="971"/>
      <c r="BO62" s="971"/>
      <c r="BU62" s="971"/>
      <c r="BV62" s="971"/>
      <c r="BW62" s="971"/>
      <c r="BX62" s="992"/>
      <c r="DD62" s="613"/>
      <c r="EG62" s="606"/>
    </row>
    <row r="63" spans="1:268" ht="16.95" customHeight="1" outlineLevel="2" thickTop="1" x14ac:dyDescent="0.3">
      <c r="A63" s="585" t="s">
        <v>5077</v>
      </c>
      <c r="B63" s="559" t="s">
        <v>5092</v>
      </c>
      <c r="C63" s="593">
        <v>71169</v>
      </c>
      <c r="D63" s="560">
        <v>0</v>
      </c>
      <c r="E63" s="560">
        <f>IFERROR(VLOOKUP($C63,EJE!$C$6:$AG$600,23,FALSE)," ")</f>
        <v>1152.8009999999999</v>
      </c>
      <c r="F63" s="560">
        <f>IFERROR(VLOOKUP($C63,EJE!$C$6:$AG$600,11,FALSE)," ")</f>
        <v>17.478224360788754</v>
      </c>
      <c r="G63" s="561">
        <f>IFERROR(VLOOKUP(C63,EJE!$C$6:$AG$600,19,FALSE)," ")</f>
        <v>14.119606566657231</v>
      </c>
      <c r="H63" s="651" t="s">
        <v>889</v>
      </c>
      <c r="I63" s="629">
        <f>_xlfn.IFNA((VLOOKUP($C63,'Programa Plan'!$A:$BB,13,0)),0)</f>
        <v>19000</v>
      </c>
      <c r="J63" s="620">
        <f t="shared" ref="J63:J78" si="20">SUM(R63:AV63)*1000</f>
        <v>13000</v>
      </c>
      <c r="K63" s="628">
        <f>_xlfn.IFNA((VLOOKUP($C63,'Programa Plan'!$A:$BB,16,0)),0)</f>
        <v>11000</v>
      </c>
      <c r="L63" s="620">
        <f t="shared" si="13"/>
        <v>0</v>
      </c>
      <c r="M63" s="628">
        <f>_xlfn.IFNA((VLOOKUP($C63,'Programa Plan'!$A:$BB,19,0)),0)</f>
        <v>10000</v>
      </c>
      <c r="N63" s="620">
        <f t="shared" si="11"/>
        <v>0</v>
      </c>
      <c r="O63" s="629"/>
      <c r="P63" s="620">
        <f t="shared" si="12"/>
        <v>0</v>
      </c>
      <c r="Q63" s="562"/>
      <c r="R63" s="753"/>
      <c r="S63" s="1015"/>
      <c r="T63" s="1016"/>
      <c r="U63" s="1016"/>
      <c r="V63" s="1016"/>
      <c r="W63" s="1016"/>
      <c r="X63" s="1016"/>
      <c r="Y63" s="1016"/>
      <c r="Z63" s="1016"/>
      <c r="AA63" s="1016"/>
      <c r="AB63" s="1016"/>
      <c r="AC63" s="1016"/>
      <c r="AD63" s="1016"/>
      <c r="AE63" s="1016"/>
      <c r="AF63" s="1016"/>
      <c r="AG63" s="1016"/>
      <c r="AH63" s="1016"/>
      <c r="AI63" s="1016"/>
      <c r="AJ63" s="1016"/>
      <c r="AK63" s="1016">
        <v>1</v>
      </c>
      <c r="AL63" s="1016">
        <v>2</v>
      </c>
      <c r="AM63" s="1016">
        <v>2</v>
      </c>
      <c r="AN63" s="1016">
        <v>2</v>
      </c>
      <c r="AO63" s="1016"/>
      <c r="AP63" s="1016"/>
      <c r="AQ63" s="1016"/>
      <c r="AR63" s="1016"/>
      <c r="AS63" s="1016"/>
      <c r="AT63" s="1016">
        <v>2</v>
      </c>
      <c r="AU63" s="1016">
        <v>2</v>
      </c>
      <c r="AV63" s="1017">
        <v>2</v>
      </c>
      <c r="AW63" s="818"/>
      <c r="AX63" s="657"/>
      <c r="AY63" s="657"/>
      <c r="AZ63" s="657"/>
      <c r="BA63" s="657"/>
      <c r="BB63" s="657"/>
      <c r="BC63" s="657"/>
      <c r="BD63" s="657"/>
      <c r="BE63" s="657"/>
      <c r="BF63" s="657"/>
      <c r="BG63" s="657"/>
      <c r="BH63" s="657"/>
      <c r="BI63" s="657"/>
      <c r="BJ63" s="657"/>
      <c r="BK63" s="657"/>
      <c r="BL63" s="657"/>
      <c r="BM63" s="657"/>
      <c r="BN63" s="657"/>
      <c r="BO63" s="657"/>
      <c r="BP63" s="657"/>
      <c r="BQ63" s="657"/>
      <c r="BR63" s="657"/>
      <c r="BS63" s="657"/>
      <c r="BT63" s="657"/>
      <c r="BU63" s="657"/>
      <c r="BV63" s="657"/>
      <c r="BW63" s="975"/>
      <c r="BX63" s="993"/>
      <c r="BY63" s="818"/>
      <c r="BZ63" s="657"/>
      <c r="CA63" s="657"/>
      <c r="CB63" s="657"/>
      <c r="CC63" s="657"/>
      <c r="CD63" s="657"/>
      <c r="CE63" s="657"/>
      <c r="CF63" s="657"/>
      <c r="CG63" s="657"/>
      <c r="CH63" s="657"/>
      <c r="CI63" s="657"/>
      <c r="CJ63" s="657"/>
      <c r="CK63" s="657"/>
      <c r="CL63" s="657"/>
      <c r="CM63" s="657"/>
      <c r="CN63" s="657"/>
      <c r="CO63" s="657"/>
      <c r="CP63" s="657"/>
      <c r="CQ63" s="657"/>
      <c r="CR63" s="657"/>
      <c r="CS63" s="657"/>
      <c r="CT63" s="657"/>
      <c r="CU63" s="657"/>
      <c r="CV63" s="657"/>
      <c r="CW63" s="657"/>
      <c r="CX63" s="657"/>
      <c r="CY63" s="657"/>
      <c r="CZ63" s="657"/>
      <c r="DA63" s="657"/>
      <c r="DB63" s="657"/>
      <c r="DC63" s="657"/>
      <c r="DD63" s="657"/>
      <c r="DE63" s="657"/>
      <c r="DF63" s="657"/>
      <c r="DG63" s="657"/>
      <c r="DH63" s="657"/>
      <c r="DI63" s="657"/>
      <c r="DJ63" s="657"/>
      <c r="DK63" s="657"/>
      <c r="DL63" s="657"/>
      <c r="DM63" s="657"/>
      <c r="DN63" s="657"/>
      <c r="DO63" s="657"/>
      <c r="DP63" s="657"/>
      <c r="DQ63" s="657"/>
      <c r="DR63" s="657"/>
      <c r="DS63" s="657"/>
      <c r="DT63" s="657"/>
      <c r="DU63" s="657"/>
      <c r="DV63" s="657"/>
      <c r="DW63" s="657"/>
      <c r="DX63" s="657"/>
      <c r="DY63" s="657"/>
      <c r="DZ63" s="657"/>
      <c r="EA63" s="657"/>
      <c r="EB63" s="657"/>
      <c r="EC63" s="657"/>
      <c r="ED63" s="657"/>
      <c r="EE63" s="657"/>
      <c r="EF63" s="657"/>
      <c r="EG63" s="658"/>
      <c r="EH63" s="658"/>
      <c r="EI63" s="658"/>
      <c r="EJ63" s="658"/>
      <c r="EK63" s="658"/>
      <c r="EL63" s="658"/>
      <c r="EM63" s="658"/>
      <c r="EN63" s="658"/>
      <c r="EO63" s="658"/>
      <c r="EP63" s="658"/>
      <c r="EQ63" s="658"/>
      <c r="ER63" s="658"/>
      <c r="ES63" s="658"/>
      <c r="ET63" s="658"/>
      <c r="EU63" s="658"/>
      <c r="EV63" s="658"/>
      <c r="EW63" s="658"/>
      <c r="EX63" s="658"/>
      <c r="EY63" s="658"/>
      <c r="EZ63" s="658"/>
      <c r="FA63" s="658"/>
      <c r="FB63" s="658"/>
      <c r="FC63" s="658"/>
      <c r="FD63" s="658"/>
      <c r="FE63" s="658"/>
      <c r="FF63" s="658"/>
      <c r="FG63" s="658"/>
      <c r="FH63" s="658"/>
      <c r="FI63" s="658"/>
      <c r="FJ63" s="658"/>
      <c r="FK63" s="658"/>
      <c r="FL63" s="658"/>
      <c r="FM63" s="658"/>
      <c r="FN63" s="658"/>
      <c r="FO63" s="658"/>
      <c r="FP63" s="658"/>
      <c r="FQ63" s="658"/>
      <c r="FR63" s="658"/>
      <c r="FS63" s="658"/>
      <c r="FT63" s="658"/>
      <c r="FU63" s="658"/>
      <c r="FV63" s="658"/>
      <c r="FW63" s="658"/>
      <c r="FX63" s="658"/>
      <c r="FY63" s="658"/>
      <c r="FZ63" s="658"/>
      <c r="GA63" s="658"/>
      <c r="GB63" s="658"/>
      <c r="GC63" s="658"/>
      <c r="GD63" s="658"/>
      <c r="GE63" s="658"/>
      <c r="GF63" s="658"/>
      <c r="GG63" s="658"/>
      <c r="GH63" s="658"/>
      <c r="GI63" s="658"/>
      <c r="GJ63" s="658"/>
      <c r="GK63" s="658"/>
      <c r="GL63" s="658"/>
      <c r="GM63" s="658"/>
      <c r="GN63" s="658"/>
      <c r="GO63" s="658"/>
      <c r="GP63" s="658"/>
      <c r="GQ63" s="658"/>
      <c r="GR63" s="658"/>
      <c r="GS63" s="658"/>
      <c r="GT63" s="658"/>
      <c r="GU63" s="658"/>
      <c r="GV63" s="658"/>
      <c r="GW63" s="658"/>
      <c r="GX63" s="658"/>
      <c r="GY63" s="658"/>
      <c r="GZ63" s="658"/>
      <c r="HA63" s="658"/>
      <c r="HB63" s="658"/>
      <c r="HC63" s="658"/>
      <c r="HD63" s="658"/>
      <c r="HE63" s="658"/>
      <c r="HF63" s="658"/>
      <c r="HG63" s="658"/>
      <c r="HH63" s="658"/>
      <c r="HI63" s="658"/>
      <c r="HJ63" s="658"/>
      <c r="HK63" s="658"/>
      <c r="HL63" s="658"/>
      <c r="HM63" s="658"/>
      <c r="HN63" s="658"/>
      <c r="HO63" s="658"/>
      <c r="HP63" s="658"/>
      <c r="HQ63" s="658"/>
      <c r="HR63" s="658"/>
      <c r="HS63" s="658"/>
      <c r="HT63" s="658"/>
      <c r="HU63" s="658"/>
      <c r="HV63" s="658"/>
      <c r="HW63" s="658"/>
      <c r="HX63" s="658"/>
      <c r="HY63" s="658"/>
      <c r="HZ63" s="658"/>
      <c r="IA63" s="658"/>
      <c r="IB63" s="658"/>
      <c r="IC63" s="658"/>
      <c r="ID63" s="658"/>
      <c r="IE63" s="658"/>
      <c r="IF63" s="658"/>
      <c r="IG63" s="658"/>
      <c r="IH63" s="658"/>
      <c r="II63" s="658"/>
      <c r="IJ63" s="658"/>
      <c r="IK63" s="658"/>
      <c r="IL63" s="658"/>
      <c r="IM63" s="658"/>
      <c r="IN63" s="658"/>
      <c r="IO63" s="658"/>
      <c r="IP63" s="658"/>
      <c r="IQ63" s="658"/>
      <c r="IR63" s="658"/>
      <c r="IS63" s="658"/>
      <c r="IT63" s="658"/>
      <c r="IU63" s="658"/>
      <c r="IV63" s="658"/>
      <c r="IW63" s="658"/>
      <c r="IX63" s="658"/>
      <c r="IY63" s="658"/>
      <c r="IZ63" s="658"/>
      <c r="JA63" s="658"/>
      <c r="JB63" s="658"/>
      <c r="JC63" s="658"/>
      <c r="JD63" s="658"/>
      <c r="JE63" s="658"/>
      <c r="JF63" s="658"/>
      <c r="JG63" s="658"/>
      <c r="JH63" s="658"/>
    </row>
    <row r="64" spans="1:268" ht="16.95" customHeight="1" outlineLevel="2" x14ac:dyDescent="0.3">
      <c r="A64" s="585" t="s">
        <v>5077</v>
      </c>
      <c r="B64" s="559" t="s">
        <v>5092</v>
      </c>
      <c r="C64" s="593">
        <v>71171</v>
      </c>
      <c r="D64" s="560">
        <v>0</v>
      </c>
      <c r="E64" s="560">
        <f>IFERROR(VLOOKUP($C64,EJE!$C$6:$AG$600,23,FALSE)," ")</f>
        <v>796</v>
      </c>
      <c r="F64" s="560">
        <f>IFERROR(VLOOKUP($C64,EJE!$C$6:$AG$600,11,FALSE)," ")</f>
        <v>14.424668026185977</v>
      </c>
      <c r="G64" s="561">
        <f>IFERROR(VLOOKUP(C64,EJE!$C$6:$AG$600,19,FALSE)," ")</f>
        <v>12.76814784930138</v>
      </c>
      <c r="H64" s="651" t="s">
        <v>892</v>
      </c>
      <c r="I64" s="629">
        <f>_xlfn.IFNA((VLOOKUP($C64,'Programa Plan'!$A:$BB,13,0)),0)</f>
        <v>3000</v>
      </c>
      <c r="J64" s="620">
        <f t="shared" si="20"/>
        <v>2000</v>
      </c>
      <c r="K64" s="628">
        <f>_xlfn.IFNA((VLOOKUP($C64,'Programa Plan'!$A:$BB,16,0)),0)</f>
        <v>3500</v>
      </c>
      <c r="L64" s="620">
        <f t="shared" si="13"/>
        <v>0</v>
      </c>
      <c r="M64" s="628">
        <f>_xlfn.IFNA((VLOOKUP($C64,'Programa Plan'!$A:$BB,19,0)),0)</f>
        <v>3500</v>
      </c>
      <c r="N64" s="620">
        <f t="shared" si="11"/>
        <v>0</v>
      </c>
      <c r="O64" s="629"/>
      <c r="P64" s="620">
        <f t="shared" si="12"/>
        <v>0</v>
      </c>
      <c r="Q64" s="562"/>
      <c r="R64" s="753"/>
      <c r="S64" s="1018"/>
      <c r="T64" s="656"/>
      <c r="U64" s="656"/>
      <c r="V64" s="656"/>
      <c r="W64" s="656"/>
      <c r="X64" s="656"/>
      <c r="Y64" s="656"/>
      <c r="Z64" s="656"/>
      <c r="AA64" s="656"/>
      <c r="AB64" s="656"/>
      <c r="AC64" s="656"/>
      <c r="AD64" s="656"/>
      <c r="AE64" s="656"/>
      <c r="AF64" s="656"/>
      <c r="AG64" s="656"/>
      <c r="AH64" s="656"/>
      <c r="AI64" s="656"/>
      <c r="AJ64" s="656"/>
      <c r="AK64" s="656">
        <v>1</v>
      </c>
      <c r="AL64" s="656"/>
      <c r="AM64" s="656"/>
      <c r="AN64" s="656"/>
      <c r="AO64" s="656"/>
      <c r="AP64" s="656"/>
      <c r="AQ64" s="656"/>
      <c r="AR64" s="656"/>
      <c r="AS64" s="656"/>
      <c r="AT64" s="656">
        <v>1</v>
      </c>
      <c r="AU64" s="656"/>
      <c r="AV64" s="800"/>
      <c r="AW64" s="818"/>
      <c r="AX64" s="657"/>
      <c r="AY64" s="657"/>
      <c r="AZ64" s="657"/>
      <c r="BA64" s="657"/>
      <c r="BB64" s="657"/>
      <c r="BC64" s="657"/>
      <c r="BD64" s="657"/>
      <c r="BE64" s="657"/>
      <c r="BF64" s="657"/>
      <c r="BG64" s="657"/>
      <c r="BH64" s="657"/>
      <c r="BI64" s="657"/>
      <c r="BJ64" s="657"/>
      <c r="BK64" s="657"/>
      <c r="BL64" s="657"/>
      <c r="BM64" s="657"/>
      <c r="BN64" s="657"/>
      <c r="BO64" s="657"/>
      <c r="BP64" s="657"/>
      <c r="BQ64" s="657"/>
      <c r="BR64" s="657"/>
      <c r="BS64" s="657"/>
      <c r="BT64" s="657"/>
      <c r="BU64" s="657"/>
      <c r="BV64" s="657"/>
      <c r="BW64" s="975"/>
      <c r="BX64" s="993"/>
      <c r="BY64" s="818"/>
      <c r="BZ64" s="657"/>
      <c r="CA64" s="657"/>
      <c r="CB64" s="657"/>
      <c r="CC64" s="657"/>
      <c r="CD64" s="657"/>
      <c r="CE64" s="657"/>
      <c r="CF64" s="657"/>
      <c r="CG64" s="657"/>
      <c r="CH64" s="657"/>
      <c r="CI64" s="657"/>
      <c r="CJ64" s="657"/>
      <c r="CK64" s="657"/>
      <c r="CL64" s="657"/>
      <c r="CM64" s="657"/>
      <c r="CN64" s="657"/>
      <c r="CO64" s="657"/>
      <c r="CP64" s="657"/>
      <c r="CQ64" s="657"/>
      <c r="CR64" s="657"/>
      <c r="CS64" s="657"/>
      <c r="CT64" s="657"/>
      <c r="CU64" s="657"/>
      <c r="CV64" s="657"/>
      <c r="CW64" s="657"/>
      <c r="CX64" s="657"/>
      <c r="CY64" s="657"/>
      <c r="CZ64" s="657"/>
      <c r="DA64" s="657"/>
      <c r="DB64" s="657"/>
      <c r="DC64" s="657"/>
      <c r="DD64" s="657"/>
      <c r="DE64" s="657"/>
      <c r="DF64" s="657"/>
      <c r="DG64" s="657"/>
      <c r="DH64" s="657"/>
      <c r="DI64" s="657"/>
      <c r="DJ64" s="657"/>
      <c r="DK64" s="657"/>
      <c r="DL64" s="657"/>
      <c r="DM64" s="657"/>
      <c r="DN64" s="657"/>
      <c r="DO64" s="657"/>
      <c r="DP64" s="657"/>
      <c r="DQ64" s="657"/>
      <c r="DR64" s="657"/>
      <c r="DS64" s="657"/>
      <c r="DT64" s="657"/>
      <c r="DU64" s="657"/>
      <c r="DV64" s="657"/>
      <c r="DW64" s="657"/>
      <c r="DX64" s="657"/>
      <c r="DY64" s="657"/>
      <c r="DZ64" s="657"/>
      <c r="EA64" s="657"/>
      <c r="EB64" s="657"/>
      <c r="EC64" s="657"/>
      <c r="ED64" s="657"/>
      <c r="EE64" s="657"/>
      <c r="EF64" s="657"/>
      <c r="EG64" s="658"/>
      <c r="EH64" s="658"/>
      <c r="EI64" s="658"/>
      <c r="EJ64" s="658"/>
      <c r="EK64" s="658"/>
      <c r="EL64" s="658"/>
      <c r="EM64" s="658"/>
      <c r="EN64" s="658"/>
      <c r="EO64" s="658"/>
      <c r="EP64" s="658"/>
      <c r="EQ64" s="658"/>
      <c r="ER64" s="658"/>
      <c r="ES64" s="658"/>
      <c r="ET64" s="658"/>
      <c r="EU64" s="658"/>
      <c r="EV64" s="658"/>
      <c r="EW64" s="658"/>
      <c r="EX64" s="658"/>
      <c r="EY64" s="658"/>
      <c r="EZ64" s="658"/>
      <c r="FA64" s="658"/>
      <c r="FB64" s="658"/>
      <c r="FC64" s="658"/>
      <c r="FD64" s="658"/>
      <c r="FE64" s="658"/>
      <c r="FF64" s="658"/>
      <c r="FG64" s="658"/>
      <c r="FH64" s="658"/>
      <c r="FI64" s="658"/>
      <c r="FJ64" s="658"/>
      <c r="FK64" s="658"/>
      <c r="FL64" s="658"/>
      <c r="FM64" s="658"/>
      <c r="FN64" s="658"/>
      <c r="FO64" s="658"/>
      <c r="FP64" s="658"/>
      <c r="FQ64" s="658"/>
      <c r="FR64" s="658"/>
      <c r="FS64" s="658"/>
      <c r="FT64" s="658"/>
      <c r="FU64" s="658"/>
      <c r="FV64" s="658"/>
      <c r="FW64" s="658"/>
      <c r="FX64" s="658"/>
      <c r="FY64" s="658"/>
      <c r="FZ64" s="658"/>
      <c r="GA64" s="658"/>
      <c r="GB64" s="658"/>
      <c r="GC64" s="658"/>
      <c r="GD64" s="658"/>
      <c r="GE64" s="658"/>
      <c r="GF64" s="658"/>
      <c r="GG64" s="658"/>
      <c r="GH64" s="658"/>
      <c r="GI64" s="658"/>
      <c r="GJ64" s="658"/>
      <c r="GK64" s="658"/>
      <c r="GL64" s="658"/>
      <c r="GM64" s="658"/>
      <c r="GN64" s="658"/>
      <c r="GO64" s="658"/>
      <c r="GP64" s="658"/>
      <c r="GQ64" s="658"/>
      <c r="GR64" s="658"/>
      <c r="GS64" s="658"/>
      <c r="GT64" s="658"/>
      <c r="GU64" s="658"/>
      <c r="GV64" s="658"/>
      <c r="GW64" s="658"/>
      <c r="GX64" s="658"/>
      <c r="GY64" s="658"/>
      <c r="GZ64" s="658"/>
      <c r="HA64" s="658"/>
      <c r="HB64" s="658"/>
      <c r="HC64" s="658"/>
      <c r="HD64" s="658"/>
      <c r="HE64" s="658"/>
      <c r="HF64" s="658"/>
      <c r="HG64" s="658"/>
      <c r="HH64" s="658"/>
      <c r="HI64" s="658"/>
      <c r="HJ64" s="658"/>
      <c r="HK64" s="658"/>
      <c r="HL64" s="658"/>
      <c r="HM64" s="658"/>
      <c r="HN64" s="658"/>
      <c r="HO64" s="658"/>
      <c r="HP64" s="658"/>
      <c r="HQ64" s="658"/>
      <c r="HR64" s="658"/>
      <c r="HS64" s="658"/>
      <c r="HT64" s="658"/>
      <c r="HU64" s="658"/>
      <c r="HV64" s="658"/>
      <c r="HW64" s="658"/>
      <c r="HX64" s="658"/>
      <c r="HY64" s="658"/>
      <c r="HZ64" s="658"/>
      <c r="IA64" s="658"/>
      <c r="IB64" s="658"/>
      <c r="IC64" s="658"/>
      <c r="ID64" s="658"/>
      <c r="IE64" s="658"/>
      <c r="IF64" s="658"/>
      <c r="IG64" s="658"/>
      <c r="IH64" s="658"/>
      <c r="II64" s="658"/>
      <c r="IJ64" s="658"/>
      <c r="IK64" s="658"/>
      <c r="IL64" s="658"/>
      <c r="IM64" s="658"/>
      <c r="IN64" s="658"/>
      <c r="IO64" s="658"/>
      <c r="IP64" s="658"/>
      <c r="IQ64" s="658"/>
      <c r="IR64" s="658"/>
      <c r="IS64" s="658"/>
      <c r="IT64" s="658"/>
      <c r="IU64" s="658"/>
      <c r="IV64" s="658"/>
      <c r="IW64" s="658"/>
      <c r="IX64" s="658"/>
      <c r="IY64" s="658"/>
      <c r="IZ64" s="658"/>
      <c r="JA64" s="658"/>
      <c r="JB64" s="658"/>
      <c r="JC64" s="658"/>
      <c r="JD64" s="658"/>
      <c r="JE64" s="658"/>
      <c r="JF64" s="658"/>
      <c r="JG64" s="658"/>
      <c r="JH64" s="658"/>
    </row>
    <row r="65" spans="1:580" s="676" customFormat="1" ht="16.95" customHeight="1" outlineLevel="1" thickBot="1" x14ac:dyDescent="0.35">
      <c r="A65" s="663" t="s">
        <v>5077</v>
      </c>
      <c r="B65" s="664" t="s">
        <v>5092</v>
      </c>
      <c r="C65" s="665">
        <v>71326</v>
      </c>
      <c r="D65" s="666">
        <v>0</v>
      </c>
      <c r="E65" s="666">
        <f>IFERROR(VLOOKUP($C65,EJE!$C$6:$AG$600,23,FALSE)," ")</f>
        <v>525.6</v>
      </c>
      <c r="F65" s="666">
        <f>IFERROR(VLOOKUP($C65,EJE!$C$6:$AG$600,11,FALSE)," ")</f>
        <v>39.32699433905735</v>
      </c>
      <c r="G65" s="667">
        <f>IFERROR(VLOOKUP(C65,EJE!$C$6:$AG$600,19,FALSE)," ")</f>
        <v>131.30233218222247</v>
      </c>
      <c r="H65" s="668" t="s">
        <v>5011</v>
      </c>
      <c r="I65" s="670">
        <f>_xlfn.IFNA((VLOOKUP($C65,'Programa Plan'!$A:$BB,13,0)),0)</f>
        <v>0</v>
      </c>
      <c r="J65" s="669">
        <f t="shared" si="20"/>
        <v>0</v>
      </c>
      <c r="K65" s="671">
        <f>_xlfn.IFNA((VLOOKUP($C65,'Programa Plan'!$A:$BB,16,0)),0)</f>
        <v>0</v>
      </c>
      <c r="L65" s="669">
        <f t="shared" si="13"/>
        <v>0</v>
      </c>
      <c r="M65" s="671">
        <f>_xlfn.IFNA((VLOOKUP($C65,'Programa Plan'!$A:$BB,19,0)),0)</f>
        <v>0</v>
      </c>
      <c r="N65" s="669">
        <f t="shared" si="11"/>
        <v>0</v>
      </c>
      <c r="O65" s="670"/>
      <c r="P65" s="669">
        <f t="shared" si="12"/>
        <v>0</v>
      </c>
      <c r="Q65" s="672"/>
      <c r="R65" s="758"/>
      <c r="S65" s="1019"/>
      <c r="T65" s="673"/>
      <c r="U65" s="673"/>
      <c r="V65" s="673"/>
      <c r="W65" s="673"/>
      <c r="X65" s="673"/>
      <c r="Y65" s="673"/>
      <c r="Z65" s="673"/>
      <c r="AA65" s="673"/>
      <c r="AB65" s="673"/>
      <c r="AC65" s="673"/>
      <c r="AD65" s="673"/>
      <c r="AE65" s="673"/>
      <c r="AF65" s="673"/>
      <c r="AG65" s="673"/>
      <c r="AH65" s="673"/>
      <c r="AI65" s="673"/>
      <c r="AJ65" s="673"/>
      <c r="AK65" s="673"/>
      <c r="AL65" s="673"/>
      <c r="AM65" s="673"/>
      <c r="AN65" s="673"/>
      <c r="AO65" s="673"/>
      <c r="AP65" s="673"/>
      <c r="AQ65" s="673"/>
      <c r="AR65" s="673"/>
      <c r="AS65" s="673"/>
      <c r="AT65" s="673"/>
      <c r="AU65" s="673"/>
      <c r="AV65" s="824"/>
      <c r="AW65" s="819"/>
      <c r="AX65" s="674"/>
      <c r="AY65" s="674"/>
      <c r="AZ65" s="674"/>
      <c r="BA65" s="674"/>
      <c r="BB65" s="674"/>
      <c r="BC65" s="674"/>
      <c r="BD65" s="674"/>
      <c r="BE65" s="674"/>
      <c r="BF65" s="674"/>
      <c r="BG65" s="674"/>
      <c r="BH65" s="674"/>
      <c r="BI65" s="674"/>
      <c r="BJ65" s="674"/>
      <c r="BK65" s="674"/>
      <c r="BL65" s="674"/>
      <c r="BM65" s="674"/>
      <c r="BN65" s="674"/>
      <c r="BO65" s="674"/>
      <c r="BP65" s="674"/>
      <c r="BQ65" s="674"/>
      <c r="BR65" s="674"/>
      <c r="BS65" s="674"/>
      <c r="BT65" s="674"/>
      <c r="BU65" s="674"/>
      <c r="BV65" s="674"/>
      <c r="BW65" s="976"/>
      <c r="BX65" s="994"/>
      <c r="BY65" s="819"/>
      <c r="BZ65" s="674"/>
      <c r="CA65" s="674"/>
      <c r="CB65" s="674"/>
      <c r="CC65" s="674"/>
      <c r="CD65" s="674"/>
      <c r="CE65" s="674"/>
      <c r="CF65" s="674"/>
      <c r="CG65" s="674"/>
      <c r="CH65" s="674"/>
      <c r="CI65" s="674"/>
      <c r="CJ65" s="674"/>
      <c r="CK65" s="674"/>
      <c r="CL65" s="674"/>
      <c r="CM65" s="674"/>
      <c r="CN65" s="674"/>
      <c r="CO65" s="674"/>
      <c r="CP65" s="674"/>
      <c r="CQ65" s="674"/>
      <c r="CR65" s="674"/>
      <c r="CS65" s="674"/>
      <c r="CT65" s="674"/>
      <c r="CU65" s="674"/>
      <c r="CV65" s="674"/>
      <c r="CW65" s="674"/>
      <c r="CX65" s="674"/>
      <c r="CY65" s="674"/>
      <c r="CZ65" s="674"/>
      <c r="DA65" s="674"/>
      <c r="DB65" s="674"/>
      <c r="DC65" s="674"/>
      <c r="DD65" s="674"/>
      <c r="DE65" s="674"/>
      <c r="DF65" s="674"/>
      <c r="DG65" s="674"/>
      <c r="DH65" s="674"/>
      <c r="DI65" s="674"/>
      <c r="DJ65" s="674"/>
      <c r="DK65" s="674"/>
      <c r="DL65" s="674"/>
      <c r="DM65" s="674"/>
      <c r="DN65" s="674"/>
      <c r="DO65" s="674"/>
      <c r="DP65" s="674"/>
      <c r="DQ65" s="674"/>
      <c r="DR65" s="674"/>
      <c r="DS65" s="674"/>
      <c r="DT65" s="674"/>
      <c r="DU65" s="674"/>
      <c r="DV65" s="674"/>
      <c r="DW65" s="674"/>
      <c r="DX65" s="674"/>
      <c r="DY65" s="674"/>
      <c r="DZ65" s="674"/>
      <c r="EA65" s="674"/>
      <c r="EB65" s="674"/>
      <c r="EC65" s="674"/>
      <c r="ED65" s="674"/>
      <c r="EE65" s="674"/>
      <c r="EF65" s="674"/>
      <c r="EG65" s="675"/>
      <c r="EH65" s="675"/>
      <c r="EI65" s="675"/>
      <c r="EJ65" s="675"/>
      <c r="EK65" s="675"/>
      <c r="EL65" s="675"/>
      <c r="EM65" s="675"/>
      <c r="EN65" s="675"/>
      <c r="EO65" s="675"/>
      <c r="EP65" s="675"/>
      <c r="EQ65" s="675"/>
      <c r="ER65" s="675"/>
      <c r="ES65" s="675"/>
      <c r="ET65" s="675"/>
      <c r="EU65" s="675"/>
      <c r="EV65" s="675"/>
      <c r="EW65" s="675"/>
      <c r="EX65" s="675"/>
      <c r="EY65" s="675"/>
      <c r="EZ65" s="675"/>
      <c r="FA65" s="675"/>
      <c r="FB65" s="675"/>
      <c r="FC65" s="675"/>
      <c r="FD65" s="675"/>
      <c r="FE65" s="675"/>
      <c r="FF65" s="675"/>
      <c r="FG65" s="675"/>
      <c r="FH65" s="675"/>
      <c r="FI65" s="675"/>
      <c r="FJ65" s="675"/>
      <c r="FK65" s="675"/>
      <c r="FL65" s="675"/>
      <c r="FM65" s="675"/>
      <c r="FN65" s="675"/>
      <c r="FO65" s="675"/>
      <c r="FP65" s="675"/>
      <c r="FQ65" s="675"/>
      <c r="FR65" s="675"/>
      <c r="FS65" s="675"/>
      <c r="FT65" s="675"/>
      <c r="FU65" s="675"/>
      <c r="FV65" s="675"/>
      <c r="FW65" s="675"/>
      <c r="FX65" s="675"/>
      <c r="FY65" s="675"/>
      <c r="FZ65" s="675"/>
      <c r="GA65" s="675"/>
      <c r="GB65" s="675"/>
      <c r="GC65" s="675"/>
      <c r="GD65" s="675"/>
      <c r="GE65" s="675"/>
      <c r="GF65" s="675"/>
      <c r="GG65" s="675"/>
      <c r="GH65" s="675"/>
      <c r="GI65" s="675"/>
      <c r="GJ65" s="675"/>
      <c r="GK65" s="675"/>
      <c r="GL65" s="675"/>
      <c r="GM65" s="675"/>
      <c r="GN65" s="675"/>
      <c r="GO65" s="675"/>
      <c r="GP65" s="675"/>
      <c r="GQ65" s="675"/>
      <c r="GR65" s="675"/>
      <c r="GS65" s="675"/>
      <c r="GT65" s="675"/>
      <c r="GU65" s="675"/>
      <c r="GV65" s="675"/>
      <c r="GW65" s="675"/>
      <c r="GX65" s="675"/>
      <c r="GY65" s="675"/>
      <c r="GZ65" s="675"/>
      <c r="HA65" s="675"/>
      <c r="HB65" s="675"/>
      <c r="HC65" s="675"/>
      <c r="HD65" s="675"/>
      <c r="HE65" s="675"/>
      <c r="HF65" s="675"/>
      <c r="HG65" s="675"/>
      <c r="HH65" s="675"/>
      <c r="HI65" s="675"/>
      <c r="HJ65" s="675"/>
      <c r="HK65" s="675"/>
      <c r="HL65" s="675"/>
      <c r="HM65" s="675"/>
      <c r="HN65" s="675"/>
      <c r="HO65" s="675"/>
      <c r="HP65" s="675"/>
      <c r="HQ65" s="675"/>
      <c r="HR65" s="675"/>
      <c r="HS65" s="675"/>
      <c r="HT65" s="675"/>
      <c r="HU65" s="675"/>
      <c r="HV65" s="675"/>
      <c r="HW65" s="675"/>
      <c r="HX65" s="675"/>
      <c r="HY65" s="675"/>
      <c r="HZ65" s="675"/>
      <c r="IA65" s="675"/>
      <c r="IB65" s="675"/>
      <c r="IC65" s="675"/>
      <c r="ID65" s="675"/>
      <c r="IE65" s="675"/>
      <c r="IF65" s="675"/>
      <c r="IG65" s="675"/>
      <c r="IH65" s="675"/>
      <c r="II65" s="675"/>
      <c r="IJ65" s="675"/>
      <c r="IK65" s="675"/>
      <c r="IL65" s="675"/>
      <c r="IM65" s="675"/>
      <c r="IN65" s="675"/>
      <c r="IO65" s="675"/>
      <c r="IP65" s="675"/>
      <c r="IQ65" s="675"/>
      <c r="IR65" s="675"/>
      <c r="IS65" s="675"/>
      <c r="IT65" s="675"/>
      <c r="IU65" s="675"/>
      <c r="IV65" s="675"/>
      <c r="IW65" s="675"/>
      <c r="IX65" s="675"/>
      <c r="IY65" s="675"/>
      <c r="IZ65" s="675"/>
      <c r="JA65" s="675"/>
      <c r="JB65" s="675"/>
      <c r="JC65" s="675"/>
      <c r="JD65" s="675"/>
      <c r="JE65" s="675"/>
      <c r="JF65" s="675"/>
      <c r="JG65" s="675"/>
      <c r="JH65" s="675"/>
    </row>
    <row r="66" spans="1:580" ht="16.5" customHeight="1" outlineLevel="2" x14ac:dyDescent="0.3">
      <c r="A66" s="588"/>
      <c r="B66" s="560" t="s">
        <v>5093</v>
      </c>
      <c r="C66" s="593">
        <v>71237</v>
      </c>
      <c r="D66" s="560">
        <f>IFERROR(VLOOKUP($C66,EJE!$C$6:$AG$600,12,FALSE),0)</f>
        <v>0</v>
      </c>
      <c r="E66" s="560">
        <f>IFERROR(VLOOKUP($C66,EJE!$C$6:$AG$600,23,FALSE)," ")</f>
        <v>310.75299999999999</v>
      </c>
      <c r="F66" s="560">
        <f>IFERROR(VLOOKUP($C66,EJE!$C$6:$AG$600,11,FALSE)," ")</f>
        <v>0</v>
      </c>
      <c r="G66" s="561">
        <f>IFERROR(VLOOKUP(C66,EJE!$C$6:$AG$600,19,FALSE)," ")</f>
        <v>0</v>
      </c>
      <c r="H66" s="651" t="str">
        <f>IFERROR(VLOOKUP(C66,Claves!A:E,4,FALSE)," ")</f>
        <v>KRNCA Kotex P1 Nocturna Dimple c/a 11 x 10 Bonus</v>
      </c>
      <c r="I66" s="629">
        <f>_xlfn.IFNA((VLOOKUP($C66,'Programa Plan'!$A:$BB,13,0)),0)</f>
        <v>2200</v>
      </c>
      <c r="J66" s="620">
        <f t="shared" si="20"/>
        <v>2200</v>
      </c>
      <c r="K66" s="628">
        <f>_xlfn.IFNA((VLOOKUP($C66,'Programa Plan'!$A:$BB,16,0)),0)</f>
        <v>3600</v>
      </c>
      <c r="L66" s="620">
        <f t="shared" si="13"/>
        <v>0</v>
      </c>
      <c r="M66" s="628">
        <f>_xlfn.IFNA((VLOOKUP($C66,'Programa Plan'!$A:$BB,19,0)),0)</f>
        <v>0</v>
      </c>
      <c r="N66" s="620">
        <f t="shared" si="11"/>
        <v>0</v>
      </c>
      <c r="O66" s="629"/>
      <c r="P66" s="620">
        <f t="shared" si="12"/>
        <v>0</v>
      </c>
      <c r="Q66" s="562"/>
      <c r="R66" s="753"/>
      <c r="S66" s="1020"/>
      <c r="T66" s="660"/>
      <c r="U66" s="660"/>
      <c r="V66" s="660"/>
      <c r="W66" s="660"/>
      <c r="X66" s="660"/>
      <c r="Y66" s="660"/>
      <c r="Z66" s="660"/>
      <c r="AA66" s="660"/>
      <c r="AB66" s="660"/>
      <c r="AC66" s="660"/>
      <c r="AD66" s="660"/>
      <c r="AE66" s="660"/>
      <c r="AF66" s="660"/>
      <c r="AG66" s="660"/>
      <c r="AH66" s="660"/>
      <c r="AI66" s="660">
        <v>1.1000000000000001</v>
      </c>
      <c r="AJ66" s="660">
        <v>1.1000000000000001</v>
      </c>
      <c r="AK66" s="660"/>
      <c r="AL66" s="660"/>
      <c r="AM66" s="660"/>
      <c r="AN66" s="660"/>
      <c r="AO66" s="660"/>
      <c r="AP66" s="660"/>
      <c r="AQ66" s="660"/>
      <c r="AR66" s="660"/>
      <c r="AS66" s="660"/>
      <c r="AT66" s="660"/>
      <c r="AU66" s="660"/>
      <c r="AV66" s="798"/>
      <c r="AW66" s="820"/>
      <c r="AX66" s="661"/>
      <c r="AY66" s="661"/>
      <c r="AZ66" s="661"/>
      <c r="BA66" s="661"/>
      <c r="BB66" s="661"/>
      <c r="BC66" s="661"/>
      <c r="BD66" s="661"/>
      <c r="BE66" s="661"/>
      <c r="BF66" s="661"/>
      <c r="BG66" s="661"/>
      <c r="BH66" s="661"/>
      <c r="BI66" s="661"/>
      <c r="BJ66" s="661"/>
      <c r="BK66" s="661"/>
      <c r="BL66" s="661"/>
      <c r="BM66" s="661"/>
      <c r="BN66" s="661"/>
      <c r="BO66" s="661"/>
      <c r="BP66" s="661"/>
      <c r="BQ66" s="661"/>
      <c r="BR66" s="661"/>
      <c r="BS66" s="661"/>
      <c r="BT66" s="661"/>
      <c r="BU66" s="661"/>
      <c r="BV66" s="661"/>
      <c r="BW66" s="977"/>
      <c r="BX66" s="995"/>
      <c r="BY66" s="820"/>
      <c r="BZ66" s="661"/>
      <c r="CA66" s="661"/>
      <c r="CB66" s="661"/>
      <c r="CC66" s="661"/>
      <c r="CD66" s="661"/>
      <c r="CE66" s="661"/>
      <c r="CF66" s="661"/>
      <c r="CG66" s="661"/>
      <c r="CH66" s="661"/>
      <c r="CI66" s="661"/>
      <c r="CJ66" s="661"/>
      <c r="CK66" s="661"/>
      <c r="CL66" s="661"/>
      <c r="CM66" s="661"/>
      <c r="CN66" s="661"/>
      <c r="CO66" s="661"/>
      <c r="CP66" s="661"/>
      <c r="CQ66" s="661"/>
      <c r="CR66" s="661"/>
      <c r="CS66" s="661"/>
      <c r="CT66" s="661"/>
      <c r="CU66" s="661"/>
      <c r="CV66" s="661"/>
      <c r="CW66" s="661"/>
      <c r="CX66" s="661"/>
      <c r="CY66" s="661"/>
      <c r="CZ66" s="661"/>
      <c r="DA66" s="661"/>
      <c r="DB66" s="661"/>
      <c r="DC66" s="661"/>
      <c r="DD66" s="661"/>
      <c r="DE66" s="661"/>
      <c r="DF66" s="661"/>
      <c r="DG66" s="661"/>
      <c r="DH66" s="661"/>
      <c r="DI66" s="661"/>
      <c r="DJ66" s="661"/>
      <c r="DK66" s="661"/>
      <c r="DL66" s="661"/>
      <c r="DM66" s="661"/>
      <c r="DN66" s="661"/>
      <c r="DO66" s="661"/>
      <c r="DP66" s="661"/>
      <c r="DQ66" s="661"/>
      <c r="DR66" s="661"/>
      <c r="DS66" s="661"/>
      <c r="DT66" s="661"/>
      <c r="DU66" s="661"/>
      <c r="DV66" s="661"/>
      <c r="DW66" s="661"/>
      <c r="DX66" s="661"/>
      <c r="DY66" s="661"/>
      <c r="DZ66" s="661"/>
      <c r="EA66" s="661"/>
      <c r="EB66" s="661"/>
      <c r="EC66" s="661"/>
      <c r="ED66" s="661"/>
      <c r="EE66" s="661"/>
      <c r="EF66" s="661"/>
      <c r="EG66" s="662"/>
      <c r="EH66" s="662"/>
      <c r="EI66" s="662"/>
      <c r="EJ66" s="662"/>
      <c r="EK66" s="662"/>
      <c r="EL66" s="662"/>
      <c r="EM66" s="662"/>
      <c r="EN66" s="662"/>
      <c r="EO66" s="662"/>
      <c r="EP66" s="662"/>
      <c r="EQ66" s="662"/>
      <c r="ER66" s="662"/>
      <c r="ES66" s="662"/>
      <c r="ET66" s="662"/>
      <c r="EU66" s="662"/>
      <c r="EV66" s="662"/>
      <c r="EW66" s="662"/>
      <c r="EX66" s="662"/>
      <c r="EY66" s="662"/>
      <c r="EZ66" s="662"/>
      <c r="FA66" s="662"/>
      <c r="FB66" s="662"/>
      <c r="FC66" s="662"/>
      <c r="FD66" s="662"/>
      <c r="FE66" s="662"/>
      <c r="FF66" s="662"/>
      <c r="FG66" s="662"/>
      <c r="FH66" s="662"/>
      <c r="FI66" s="662"/>
      <c r="FJ66" s="662"/>
      <c r="FK66" s="662"/>
      <c r="FL66" s="662"/>
      <c r="FM66" s="662"/>
      <c r="FN66" s="662"/>
      <c r="FO66" s="662"/>
      <c r="FP66" s="662"/>
      <c r="FQ66" s="662"/>
      <c r="FR66" s="662"/>
      <c r="FS66" s="662"/>
      <c r="FT66" s="662"/>
      <c r="FU66" s="662"/>
      <c r="FV66" s="662"/>
      <c r="FW66" s="662"/>
      <c r="FX66" s="662"/>
      <c r="FY66" s="662"/>
      <c r="FZ66" s="662"/>
      <c r="GA66" s="662"/>
      <c r="GB66" s="662"/>
      <c r="GC66" s="662"/>
      <c r="GD66" s="662"/>
      <c r="GE66" s="662"/>
      <c r="GF66" s="662"/>
      <c r="GG66" s="662"/>
      <c r="GH66" s="662"/>
      <c r="GI66" s="662"/>
      <c r="GJ66" s="662"/>
      <c r="GK66" s="662"/>
      <c r="GL66" s="662"/>
      <c r="GM66" s="662"/>
      <c r="GN66" s="662"/>
      <c r="GO66" s="662"/>
      <c r="GP66" s="662"/>
      <c r="GQ66" s="662"/>
      <c r="GR66" s="662"/>
      <c r="GS66" s="662"/>
      <c r="GT66" s="662"/>
      <c r="GU66" s="662"/>
      <c r="GV66" s="662"/>
      <c r="GW66" s="662"/>
      <c r="GX66" s="662"/>
      <c r="GY66" s="662"/>
      <c r="GZ66" s="662"/>
      <c r="HA66" s="662"/>
      <c r="HB66" s="662"/>
      <c r="HC66" s="662"/>
      <c r="HD66" s="662"/>
      <c r="HE66" s="662"/>
      <c r="HF66" s="662"/>
      <c r="HG66" s="662"/>
      <c r="HH66" s="662"/>
      <c r="HI66" s="662"/>
      <c r="HJ66" s="662"/>
      <c r="HK66" s="662"/>
      <c r="HL66" s="662"/>
      <c r="HM66" s="662"/>
      <c r="HN66" s="662"/>
      <c r="HO66" s="662"/>
      <c r="HP66" s="662"/>
      <c r="HQ66" s="662"/>
      <c r="HR66" s="662"/>
      <c r="HS66" s="662"/>
      <c r="HT66" s="662"/>
      <c r="HU66" s="662"/>
      <c r="HV66" s="662"/>
      <c r="HW66" s="662"/>
      <c r="HX66" s="662"/>
      <c r="HY66" s="662"/>
      <c r="HZ66" s="662"/>
      <c r="IA66" s="662"/>
      <c r="IB66" s="662"/>
      <c r="IC66" s="662"/>
      <c r="ID66" s="662"/>
      <c r="IE66" s="662"/>
      <c r="IF66" s="662"/>
      <c r="IG66" s="662"/>
      <c r="IH66" s="662"/>
      <c r="II66" s="662"/>
      <c r="IJ66" s="662"/>
      <c r="IK66" s="662"/>
      <c r="IL66" s="662"/>
      <c r="IM66" s="662"/>
      <c r="IN66" s="662"/>
      <c r="IO66" s="662"/>
      <c r="IP66" s="662"/>
      <c r="IQ66" s="662"/>
      <c r="IR66" s="662"/>
      <c r="IS66" s="662"/>
      <c r="IT66" s="662"/>
      <c r="IU66" s="662"/>
      <c r="IV66" s="662"/>
      <c r="IW66" s="662"/>
      <c r="IX66" s="662"/>
      <c r="IY66" s="662"/>
      <c r="IZ66" s="662"/>
      <c r="JA66" s="662"/>
      <c r="JB66" s="662"/>
      <c r="JC66" s="662"/>
      <c r="JD66" s="662"/>
      <c r="JE66" s="662"/>
      <c r="JF66" s="662"/>
      <c r="JG66" s="662"/>
      <c r="JH66" s="662"/>
    </row>
    <row r="67" spans="1:580" ht="16.5" customHeight="1" outlineLevel="2" x14ac:dyDescent="0.3">
      <c r="A67" s="588"/>
      <c r="B67" s="560" t="s">
        <v>5093</v>
      </c>
      <c r="C67" s="593">
        <v>71150</v>
      </c>
      <c r="D67" s="560">
        <f>IFERROR(VLOOKUP($C67,EJE!$C$6:$AG$600,12,FALSE),0)</f>
        <v>0</v>
      </c>
      <c r="E67" s="560">
        <f>IFERROR(VLOOKUP($C67,EJE!$C$6:$AG$600,23,FALSE)," ")</f>
        <v>0</v>
      </c>
      <c r="F67" s="560">
        <f>IFERROR(VLOOKUP($C67,EJE!$C$6:$AG$600,11,FALSE)," ")</f>
        <v>124.77629302092026</v>
      </c>
      <c r="G67" s="561">
        <f>IFERROR(VLOOKUP(C67,EJE!$C$6:$AG$600,19,FALSE)," ")</f>
        <v>13.653531445416219</v>
      </c>
      <c r="H67" s="651" t="str">
        <f>IFERROR(VLOOKUP(C67,Claves!A:E,4,FALSE)," ")</f>
        <v>KRNCA KTP2 NOC ROS 5X30</v>
      </c>
      <c r="I67" s="629">
        <f>_xlfn.IFNA((VLOOKUP($C67,'Programa Plan'!$A:$BB,13,0)),0)</f>
        <v>2000</v>
      </c>
      <c r="J67" s="620">
        <f t="shared" si="20"/>
        <v>0</v>
      </c>
      <c r="K67" s="628">
        <f>_xlfn.IFNA((VLOOKUP($C67,'Programa Plan'!$A:$BB,16,0)),0)</f>
        <v>1500</v>
      </c>
      <c r="L67" s="620">
        <f t="shared" si="13"/>
        <v>0</v>
      </c>
      <c r="M67" s="628">
        <f>_xlfn.IFNA((VLOOKUP($C67,'Programa Plan'!$A:$BB,19,0)),0)</f>
        <v>0</v>
      </c>
      <c r="N67" s="620">
        <f t="shared" si="11"/>
        <v>0</v>
      </c>
      <c r="O67" s="629"/>
      <c r="P67" s="620">
        <f t="shared" si="12"/>
        <v>0</v>
      </c>
      <c r="Q67" s="562"/>
      <c r="R67" s="753"/>
      <c r="S67" s="1018"/>
      <c r="T67" s="656"/>
      <c r="U67" s="656"/>
      <c r="V67" s="656"/>
      <c r="W67" s="656"/>
      <c r="X67" s="656"/>
      <c r="Y67" s="656"/>
      <c r="Z67" s="656"/>
      <c r="AA67" s="656"/>
      <c r="AB67" s="656"/>
      <c r="AC67" s="656"/>
      <c r="AD67" s="656"/>
      <c r="AE67" s="656"/>
      <c r="AF67" s="656"/>
      <c r="AG67" s="656"/>
      <c r="AH67" s="656"/>
      <c r="AI67" s="656"/>
      <c r="AJ67" s="656"/>
      <c r="AK67" s="656"/>
      <c r="AL67" s="656"/>
      <c r="AM67" s="656"/>
      <c r="AN67" s="656"/>
      <c r="AO67" s="656"/>
      <c r="AP67" s="656"/>
      <c r="AQ67" s="656"/>
      <c r="AR67" s="656"/>
      <c r="AS67" s="656"/>
      <c r="AT67" s="656"/>
      <c r="AU67" s="656"/>
      <c r="AV67" s="800"/>
      <c r="AW67" s="818"/>
      <c r="AX67" s="657"/>
      <c r="AY67" s="657"/>
      <c r="AZ67" s="657"/>
      <c r="BA67" s="657"/>
      <c r="BB67" s="657"/>
      <c r="BC67" s="657"/>
      <c r="BD67" s="657"/>
      <c r="BE67" s="657"/>
      <c r="BF67" s="657"/>
      <c r="BG67" s="657"/>
      <c r="BH67" s="657"/>
      <c r="BI67" s="657"/>
      <c r="BJ67" s="657"/>
      <c r="BK67" s="657"/>
      <c r="BL67" s="657"/>
      <c r="BM67" s="657"/>
      <c r="BN67" s="657"/>
      <c r="BO67" s="657"/>
      <c r="BP67" s="657"/>
      <c r="BQ67" s="657"/>
      <c r="BR67" s="657"/>
      <c r="BS67" s="657"/>
      <c r="BT67" s="657"/>
      <c r="BU67" s="657"/>
      <c r="BV67" s="657"/>
      <c r="BW67" s="975"/>
      <c r="BX67" s="993"/>
      <c r="BY67" s="818"/>
      <c r="BZ67" s="657"/>
      <c r="CA67" s="657"/>
      <c r="CB67" s="657"/>
      <c r="CC67" s="657"/>
      <c r="CD67" s="657"/>
      <c r="CE67" s="657"/>
      <c r="CF67" s="657"/>
      <c r="CG67" s="657"/>
      <c r="CH67" s="657"/>
      <c r="CI67" s="657"/>
      <c r="CJ67" s="657"/>
      <c r="CK67" s="657"/>
      <c r="CL67" s="657"/>
      <c r="CM67" s="657"/>
      <c r="CN67" s="657"/>
      <c r="CO67" s="657"/>
      <c r="CP67" s="657"/>
      <c r="CQ67" s="657"/>
      <c r="CR67" s="657"/>
      <c r="CS67" s="657"/>
      <c r="CT67" s="657"/>
      <c r="CU67" s="657"/>
      <c r="CV67" s="657"/>
      <c r="CW67" s="657"/>
      <c r="CX67" s="657"/>
      <c r="CY67" s="657"/>
      <c r="CZ67" s="657"/>
      <c r="DA67" s="657"/>
      <c r="DB67" s="657"/>
      <c r="DC67" s="657"/>
      <c r="DD67" s="657"/>
      <c r="DE67" s="657"/>
      <c r="DF67" s="657"/>
      <c r="DG67" s="657"/>
      <c r="DH67" s="657"/>
      <c r="DI67" s="657"/>
      <c r="DJ67" s="657"/>
      <c r="DK67" s="657"/>
      <c r="DL67" s="657"/>
      <c r="DM67" s="657"/>
      <c r="DN67" s="657"/>
      <c r="DO67" s="657"/>
      <c r="DP67" s="657"/>
      <c r="DQ67" s="657"/>
      <c r="DR67" s="657"/>
      <c r="DS67" s="657"/>
      <c r="DT67" s="657"/>
      <c r="DU67" s="657"/>
      <c r="DV67" s="657"/>
      <c r="DW67" s="657"/>
      <c r="DX67" s="657"/>
      <c r="DY67" s="657"/>
      <c r="DZ67" s="657"/>
      <c r="EA67" s="657"/>
      <c r="EB67" s="657"/>
      <c r="EC67" s="657"/>
      <c r="ED67" s="657"/>
      <c r="EE67" s="657"/>
      <c r="EF67" s="657"/>
      <c r="EG67" s="658"/>
      <c r="EH67" s="658"/>
      <c r="EI67" s="658"/>
      <c r="EJ67" s="658"/>
      <c r="EK67" s="658"/>
      <c r="EL67" s="658"/>
      <c r="EM67" s="658"/>
      <c r="EN67" s="658"/>
      <c r="EO67" s="658"/>
      <c r="EP67" s="658"/>
      <c r="EQ67" s="658"/>
      <c r="ER67" s="658"/>
      <c r="ES67" s="658"/>
      <c r="ET67" s="658"/>
      <c r="EU67" s="658"/>
      <c r="EV67" s="658"/>
      <c r="EW67" s="658"/>
      <c r="EX67" s="658"/>
      <c r="EY67" s="658"/>
      <c r="EZ67" s="658"/>
      <c r="FA67" s="658"/>
      <c r="FB67" s="658"/>
      <c r="FC67" s="658"/>
      <c r="FD67" s="658"/>
      <c r="FE67" s="658"/>
      <c r="FF67" s="658"/>
      <c r="FG67" s="658"/>
      <c r="FH67" s="658"/>
      <c r="FI67" s="658"/>
      <c r="FJ67" s="658"/>
      <c r="FK67" s="658"/>
      <c r="FL67" s="658"/>
      <c r="FM67" s="658"/>
      <c r="FN67" s="658"/>
      <c r="FO67" s="658"/>
      <c r="FP67" s="658"/>
      <c r="FQ67" s="658"/>
      <c r="FR67" s="658"/>
      <c r="FS67" s="658"/>
      <c r="FT67" s="658"/>
      <c r="FU67" s="658"/>
      <c r="FV67" s="658"/>
      <c r="FW67" s="658"/>
      <c r="FX67" s="658"/>
      <c r="FY67" s="658"/>
      <c r="FZ67" s="658"/>
      <c r="GA67" s="658"/>
      <c r="GB67" s="658"/>
      <c r="GC67" s="658"/>
      <c r="GD67" s="658"/>
      <c r="GE67" s="658"/>
      <c r="GF67" s="658"/>
      <c r="GG67" s="658"/>
      <c r="GH67" s="658"/>
      <c r="GI67" s="658"/>
      <c r="GJ67" s="658"/>
      <c r="GK67" s="658"/>
      <c r="GL67" s="658"/>
      <c r="GM67" s="658"/>
      <c r="GN67" s="658"/>
      <c r="GO67" s="658"/>
      <c r="GP67" s="658"/>
      <c r="GQ67" s="658"/>
      <c r="GR67" s="658"/>
      <c r="GS67" s="658"/>
      <c r="GT67" s="658"/>
      <c r="GU67" s="658"/>
      <c r="GV67" s="658"/>
      <c r="GW67" s="658"/>
      <c r="GX67" s="658"/>
      <c r="GY67" s="658"/>
      <c r="GZ67" s="658"/>
      <c r="HA67" s="658"/>
      <c r="HB67" s="658"/>
      <c r="HC67" s="658"/>
      <c r="HD67" s="658"/>
      <c r="HE67" s="658"/>
      <c r="HF67" s="658"/>
      <c r="HG67" s="658"/>
      <c r="HH67" s="658"/>
      <c r="HI67" s="658"/>
      <c r="HJ67" s="658"/>
      <c r="HK67" s="658"/>
      <c r="HL67" s="658"/>
      <c r="HM67" s="658"/>
      <c r="HN67" s="658"/>
      <c r="HO67" s="658"/>
      <c r="HP67" s="658"/>
      <c r="HQ67" s="658"/>
      <c r="HR67" s="658"/>
      <c r="HS67" s="658"/>
      <c r="HT67" s="658"/>
      <c r="HU67" s="658"/>
      <c r="HV67" s="658"/>
      <c r="HW67" s="658"/>
      <c r="HX67" s="658"/>
      <c r="HY67" s="658"/>
      <c r="HZ67" s="658"/>
      <c r="IA67" s="658"/>
      <c r="IB67" s="658"/>
      <c r="IC67" s="658"/>
      <c r="ID67" s="658"/>
      <c r="IE67" s="658"/>
      <c r="IF67" s="658"/>
      <c r="IG67" s="658"/>
      <c r="IH67" s="658"/>
      <c r="II67" s="658"/>
      <c r="IJ67" s="658"/>
      <c r="IK67" s="658"/>
      <c r="IL67" s="658"/>
      <c r="IM67" s="658"/>
      <c r="IN67" s="658"/>
      <c r="IO67" s="658"/>
      <c r="IP67" s="658"/>
      <c r="IQ67" s="658"/>
      <c r="IR67" s="658"/>
      <c r="IS67" s="658"/>
      <c r="IT67" s="658"/>
      <c r="IU67" s="658"/>
      <c r="IV67" s="658"/>
      <c r="IW67" s="658"/>
      <c r="IX67" s="658"/>
      <c r="IY67" s="658"/>
      <c r="IZ67" s="658"/>
      <c r="JA67" s="658"/>
      <c r="JB67" s="658"/>
      <c r="JC67" s="658"/>
      <c r="JD67" s="658"/>
      <c r="JE67" s="658"/>
      <c r="JF67" s="658"/>
      <c r="JG67" s="658"/>
      <c r="JH67" s="658"/>
    </row>
    <row r="68" spans="1:580" ht="15" customHeight="1" outlineLevel="2" x14ac:dyDescent="0.3">
      <c r="A68" s="585" t="s">
        <v>5077</v>
      </c>
      <c r="B68" s="560" t="s">
        <v>5093</v>
      </c>
      <c r="C68" s="593">
        <v>71151</v>
      </c>
      <c r="D68" s="560">
        <f>IFERROR(VLOOKUP($C68,EJE!$C$6:$AG$600,12,FALSE),0)</f>
        <v>0</v>
      </c>
      <c r="E68" s="560">
        <f>IFERROR(VLOOKUP($C68,EJE!$C$6:$AG$600,23,FALSE)," ")</f>
        <v>1972.9380000000001</v>
      </c>
      <c r="F68" s="560">
        <f>IFERROR(VLOOKUP($C68,EJE!$C$6:$AG$600,11,FALSE)," ")</f>
        <v>41.485034880426298</v>
      </c>
      <c r="G68" s="561">
        <f>IFERROR(VLOOKUP(C68,EJE!$C$6:$AG$600,19,FALSE)," ")</f>
        <v>33.43744567791569</v>
      </c>
      <c r="H68" s="651" t="str">
        <f>IFERROR(VLOOKUP(C68,Claves!A:E,4,FALSE)," ")</f>
        <v>KRNCA KTP2 NOC ROS 8X10</v>
      </c>
      <c r="I68" s="629">
        <f>_xlfn.IFNA((VLOOKUP($C68,'Programa Plan'!$A:$BB,13,0)),0)</f>
        <v>8800</v>
      </c>
      <c r="J68" s="620">
        <f t="shared" si="20"/>
        <v>9190.9999999999982</v>
      </c>
      <c r="K68" s="628">
        <f>_xlfn.IFNA((VLOOKUP($C68,'Programa Plan'!$A:$BB,16,0)),0)</f>
        <v>4500</v>
      </c>
      <c r="L68" s="620">
        <f t="shared" si="13"/>
        <v>0</v>
      </c>
      <c r="M68" s="628">
        <f>_xlfn.IFNA((VLOOKUP($C68,'Programa Plan'!$A:$BB,19,0)),0)</f>
        <v>5500</v>
      </c>
      <c r="N68" s="620">
        <f t="shared" si="11"/>
        <v>0</v>
      </c>
      <c r="O68" s="629"/>
      <c r="P68" s="620">
        <f t="shared" si="12"/>
        <v>0</v>
      </c>
      <c r="Q68" s="562"/>
      <c r="R68" s="753"/>
      <c r="S68" s="1018"/>
      <c r="T68" s="964">
        <v>0.216</v>
      </c>
      <c r="U68" s="964">
        <v>0.71699999999999997</v>
      </c>
      <c r="V68" s="964">
        <v>0.80700000000000005</v>
      </c>
      <c r="W68" s="964">
        <v>1.6639999999999999</v>
      </c>
      <c r="X68" s="964">
        <v>1.887</v>
      </c>
      <c r="Y68" s="656">
        <v>0.6</v>
      </c>
      <c r="Z68" s="656"/>
      <c r="AA68" s="656"/>
      <c r="AB68" s="656"/>
      <c r="AC68" s="656"/>
      <c r="AD68" s="656"/>
      <c r="AE68" s="656"/>
      <c r="AF68" s="656"/>
      <c r="AG68" s="656"/>
      <c r="AH68" s="656"/>
      <c r="AI68" s="656"/>
      <c r="AJ68" s="656"/>
      <c r="AK68" s="656"/>
      <c r="AL68" s="656"/>
      <c r="AM68" s="656"/>
      <c r="AN68" s="656"/>
      <c r="AO68" s="656">
        <v>1.1000000000000001</v>
      </c>
      <c r="AP68" s="656">
        <v>1.1000000000000001</v>
      </c>
      <c r="AQ68" s="656">
        <v>1.1000000000000001</v>
      </c>
      <c r="AR68" s="656"/>
      <c r="AS68" s="656"/>
      <c r="AT68" s="656"/>
      <c r="AU68" s="656"/>
      <c r="AV68" s="800"/>
      <c r="AW68" s="818"/>
      <c r="AX68" s="657"/>
      <c r="AY68" s="657"/>
      <c r="AZ68" s="657"/>
      <c r="BA68" s="657"/>
      <c r="BB68" s="657"/>
      <c r="BC68" s="657"/>
      <c r="BD68" s="657"/>
      <c r="BE68" s="657"/>
      <c r="BF68" s="657"/>
      <c r="BG68" s="657"/>
      <c r="BH68" s="657"/>
      <c r="BI68" s="657"/>
      <c r="BJ68" s="657"/>
      <c r="BK68" s="657"/>
      <c r="BL68" s="657"/>
      <c r="BM68" s="657"/>
      <c r="BN68" s="657"/>
      <c r="BO68" s="657"/>
      <c r="BP68" s="657"/>
      <c r="BQ68" s="657"/>
      <c r="BR68" s="657"/>
      <c r="BS68" s="657"/>
      <c r="BT68" s="657"/>
      <c r="BU68" s="657"/>
      <c r="BV68" s="657"/>
      <c r="BW68" s="975"/>
      <c r="BX68" s="984"/>
      <c r="BY68" s="818"/>
      <c r="BZ68" s="657"/>
      <c r="CA68" s="657"/>
      <c r="CB68" s="657"/>
      <c r="CC68" s="657"/>
      <c r="CD68" s="657"/>
      <c r="CE68" s="657"/>
      <c r="CF68" s="657"/>
      <c r="CG68" s="657"/>
      <c r="CH68" s="657"/>
      <c r="CI68" s="657"/>
      <c r="CJ68" s="657"/>
      <c r="CK68" s="657"/>
      <c r="CL68" s="657"/>
      <c r="CM68" s="657"/>
      <c r="CN68" s="657"/>
      <c r="CO68" s="657"/>
      <c r="CP68" s="657"/>
      <c r="CQ68" s="657"/>
      <c r="CR68" s="657"/>
      <c r="CS68" s="657"/>
      <c r="CT68" s="657"/>
      <c r="CU68" s="657"/>
      <c r="CV68" s="657"/>
      <c r="CW68" s="657"/>
      <c r="CX68" s="657"/>
      <c r="CY68" s="657"/>
      <c r="CZ68" s="657"/>
      <c r="DA68" s="657"/>
      <c r="DB68" s="657"/>
      <c r="DC68" s="657"/>
      <c r="DD68" s="657"/>
      <c r="DE68" s="657"/>
      <c r="DF68" s="657"/>
      <c r="DG68" s="657"/>
      <c r="DH68" s="657"/>
      <c r="DI68" s="657"/>
      <c r="DJ68" s="657"/>
      <c r="DK68" s="657"/>
      <c r="DL68" s="657"/>
      <c r="DM68" s="657"/>
      <c r="DN68" s="657"/>
      <c r="DO68" s="657"/>
      <c r="DP68" s="657"/>
      <c r="DQ68" s="657"/>
      <c r="DR68" s="657"/>
      <c r="DS68" s="657"/>
      <c r="DT68" s="657"/>
      <c r="DU68" s="657"/>
      <c r="DV68" s="657"/>
      <c r="DW68" s="657"/>
      <c r="DX68" s="657"/>
      <c r="DY68" s="657"/>
      <c r="DZ68" s="657"/>
      <c r="EA68" s="657"/>
      <c r="EB68" s="657"/>
      <c r="EC68" s="657"/>
      <c r="ED68" s="657"/>
      <c r="EE68" s="657"/>
      <c r="EF68" s="657"/>
      <c r="EG68" s="658"/>
      <c r="EH68" s="658"/>
      <c r="EI68" s="658"/>
      <c r="EJ68" s="658"/>
      <c r="EK68" s="658"/>
      <c r="EL68" s="658"/>
      <c r="EM68" s="658"/>
      <c r="EN68" s="658"/>
      <c r="EO68" s="658"/>
      <c r="EP68" s="658"/>
      <c r="EQ68" s="658"/>
      <c r="ER68" s="658"/>
      <c r="ES68" s="658"/>
      <c r="ET68" s="658"/>
      <c r="EU68" s="658"/>
      <c r="EV68" s="658"/>
      <c r="EW68" s="658"/>
      <c r="EX68" s="658"/>
      <c r="EY68" s="658"/>
      <c r="EZ68" s="658"/>
      <c r="FA68" s="658"/>
      <c r="FB68" s="658"/>
      <c r="FC68" s="658"/>
      <c r="FD68" s="658"/>
      <c r="FE68" s="658"/>
      <c r="FF68" s="658"/>
      <c r="FG68" s="658"/>
      <c r="FH68" s="658"/>
      <c r="FI68" s="658"/>
      <c r="FJ68" s="658"/>
      <c r="FK68" s="658"/>
      <c r="FL68" s="658"/>
      <c r="FM68" s="658"/>
      <c r="FN68" s="658"/>
      <c r="FO68" s="658"/>
      <c r="FP68" s="658"/>
      <c r="FQ68" s="658"/>
      <c r="FR68" s="658"/>
      <c r="FS68" s="658"/>
      <c r="FT68" s="658"/>
      <c r="FU68" s="658"/>
      <c r="FV68" s="658"/>
      <c r="FW68" s="658"/>
      <c r="FX68" s="658"/>
      <c r="FY68" s="658"/>
      <c r="FZ68" s="658"/>
      <c r="GA68" s="658"/>
      <c r="GB68" s="658"/>
      <c r="GC68" s="658"/>
      <c r="GD68" s="658"/>
      <c r="GE68" s="658"/>
      <c r="GF68" s="658"/>
      <c r="GG68" s="658"/>
      <c r="GH68" s="658"/>
      <c r="GI68" s="658"/>
      <c r="GJ68" s="658"/>
      <c r="GK68" s="658"/>
      <c r="GL68" s="658"/>
      <c r="GM68" s="658"/>
      <c r="GN68" s="658"/>
      <c r="GO68" s="658"/>
      <c r="GP68" s="658"/>
      <c r="GQ68" s="658"/>
      <c r="GR68" s="658"/>
      <c r="GS68" s="658"/>
      <c r="GT68" s="658"/>
      <c r="GU68" s="658"/>
      <c r="GV68" s="658"/>
      <c r="GW68" s="658"/>
      <c r="GX68" s="658"/>
      <c r="GY68" s="658"/>
      <c r="GZ68" s="658"/>
      <c r="HA68" s="658"/>
      <c r="HB68" s="658"/>
      <c r="HC68" s="658"/>
      <c r="HD68" s="658"/>
      <c r="HE68" s="658"/>
      <c r="HF68" s="658"/>
      <c r="HG68" s="658"/>
      <c r="HH68" s="658"/>
      <c r="HI68" s="658"/>
      <c r="HJ68" s="658"/>
      <c r="HK68" s="658"/>
      <c r="HL68" s="658"/>
      <c r="HM68" s="658"/>
      <c r="HN68" s="658"/>
      <c r="HO68" s="658"/>
      <c r="HP68" s="658"/>
      <c r="HQ68" s="658"/>
      <c r="HR68" s="658"/>
      <c r="HS68" s="658"/>
      <c r="HT68" s="658"/>
      <c r="HU68" s="658"/>
      <c r="HV68" s="658"/>
      <c r="HW68" s="658"/>
      <c r="HX68" s="658"/>
      <c r="HY68" s="658"/>
      <c r="HZ68" s="658"/>
      <c r="IA68" s="658"/>
      <c r="IB68" s="658"/>
      <c r="IC68" s="658"/>
      <c r="ID68" s="658"/>
      <c r="IE68" s="658"/>
      <c r="IF68" s="658"/>
      <c r="IG68" s="658"/>
      <c r="IH68" s="658"/>
      <c r="II68" s="658"/>
      <c r="IJ68" s="658"/>
      <c r="IK68" s="658"/>
      <c r="IL68" s="658"/>
      <c r="IM68" s="658"/>
      <c r="IN68" s="658"/>
      <c r="IO68" s="658"/>
      <c r="IP68" s="658"/>
      <c r="IQ68" s="658"/>
      <c r="IR68" s="658"/>
      <c r="IS68" s="658"/>
      <c r="IT68" s="658"/>
      <c r="IU68" s="658"/>
      <c r="IV68" s="658"/>
      <c r="IW68" s="658"/>
      <c r="IX68" s="658"/>
      <c r="IY68" s="658"/>
      <c r="IZ68" s="658"/>
      <c r="JA68" s="658"/>
      <c r="JB68" s="658"/>
      <c r="JC68" s="658"/>
      <c r="JD68" s="658"/>
      <c r="JE68" s="658"/>
      <c r="JF68" s="658"/>
      <c r="JG68" s="658"/>
      <c r="JH68" s="658"/>
    </row>
    <row r="69" spans="1:580" ht="16.95" customHeight="1" outlineLevel="2" x14ac:dyDescent="0.3">
      <c r="A69" s="585" t="s">
        <v>5077</v>
      </c>
      <c r="B69" s="560" t="s">
        <v>5093</v>
      </c>
      <c r="C69" s="593">
        <v>71152</v>
      </c>
      <c r="D69" s="560">
        <f>IFERROR(VLOOKUP($C69,EJE!$C$6:$AG$600,12,FALSE),0)</f>
        <v>0</v>
      </c>
      <c r="E69" s="560">
        <f>IFERROR(VLOOKUP($C69,EJE!$C$6:$AG$600,23,FALSE)," ")</f>
        <v>2560.77</v>
      </c>
      <c r="F69" s="560">
        <f>IFERROR(VLOOKUP($C69,EJE!$C$6:$AG$600,11,FALSE)," ")</f>
        <v>11.819206429694336</v>
      </c>
      <c r="G69" s="561">
        <f>IFERROR(VLOOKUP(C69,EJE!$C$6:$AG$600,19,FALSE)," ")</f>
        <v>24.824353834993335</v>
      </c>
      <c r="H69" s="651" t="str">
        <f>IFERROR(VLOOKUP(C69,Claves!A:E,4,FALSE)," ")</f>
        <v>KRNCA KTP2 NOC ROS 10X16</v>
      </c>
      <c r="I69" s="629">
        <f>_xlfn.IFNA((VLOOKUP($C69,'Programa Plan'!$A:$BB,13,0)),0)</f>
        <v>5000</v>
      </c>
      <c r="J69" s="620">
        <f t="shared" si="20"/>
        <v>7481</v>
      </c>
      <c r="K69" s="628">
        <f>_xlfn.IFNA((VLOOKUP($C69,'Programa Plan'!$A:$BB,16,0)),0)</f>
        <v>7500</v>
      </c>
      <c r="L69" s="620">
        <f t="shared" si="13"/>
        <v>0</v>
      </c>
      <c r="M69" s="628">
        <f>_xlfn.IFNA((VLOOKUP($C69,'Programa Plan'!$A:$BB,19,0)),0)</f>
        <v>7000</v>
      </c>
      <c r="N69" s="620">
        <f t="shared" si="11"/>
        <v>0</v>
      </c>
      <c r="O69" s="629"/>
      <c r="P69" s="620">
        <f t="shared" si="12"/>
        <v>0</v>
      </c>
      <c r="Q69" s="562"/>
      <c r="R69" s="753"/>
      <c r="S69" s="1018"/>
      <c r="T69" s="656"/>
      <c r="U69" s="964">
        <v>0.69199999999999995</v>
      </c>
      <c r="V69" s="964">
        <v>1.0449999999999999</v>
      </c>
      <c r="W69" s="964">
        <v>0.24399999999999999</v>
      </c>
      <c r="X69" s="656"/>
      <c r="Y69" s="656"/>
      <c r="Z69" s="656"/>
      <c r="AA69" s="656"/>
      <c r="AB69" s="656"/>
      <c r="AC69" s="656"/>
      <c r="AD69" s="656">
        <v>1.1000000000000001</v>
      </c>
      <c r="AE69" s="656">
        <v>1.1000000000000001</v>
      </c>
      <c r="AF69" s="656"/>
      <c r="AG69" s="656"/>
      <c r="AH69" s="656"/>
      <c r="AI69" s="656"/>
      <c r="AJ69" s="656"/>
      <c r="AK69" s="656"/>
      <c r="AL69" s="656"/>
      <c r="AM69" s="656"/>
      <c r="AN69" s="656"/>
      <c r="AO69" s="656">
        <v>1.1000000000000001</v>
      </c>
      <c r="AP69" s="656">
        <v>1.1000000000000001</v>
      </c>
      <c r="AQ69" s="656">
        <v>1.1000000000000001</v>
      </c>
      <c r="AR69" s="656"/>
      <c r="AS69" s="656"/>
      <c r="AT69" s="656"/>
      <c r="AU69" s="656"/>
      <c r="AV69" s="800"/>
      <c r="AW69" s="818"/>
      <c r="AX69" s="657"/>
      <c r="AY69" s="657"/>
      <c r="AZ69" s="657"/>
      <c r="BA69" s="657"/>
      <c r="BB69" s="657"/>
      <c r="BC69" s="657"/>
      <c r="BD69" s="657"/>
      <c r="BE69" s="657"/>
      <c r="BF69" s="657"/>
      <c r="BG69" s="657"/>
      <c r="BH69" s="657"/>
      <c r="BI69" s="657"/>
      <c r="BJ69" s="657"/>
      <c r="BK69" s="657"/>
      <c r="BL69" s="657"/>
      <c r="BM69" s="657"/>
      <c r="BN69" s="657"/>
      <c r="BO69" s="657"/>
      <c r="BP69" s="657"/>
      <c r="BQ69" s="657"/>
      <c r="BR69" s="657"/>
      <c r="BS69" s="657"/>
      <c r="BT69" s="657"/>
      <c r="BU69" s="657"/>
      <c r="BV69" s="657"/>
      <c r="BW69" s="975"/>
      <c r="BX69" s="984"/>
      <c r="BY69" s="818"/>
      <c r="BZ69" s="657"/>
      <c r="CA69" s="657"/>
      <c r="CB69" s="657"/>
      <c r="CC69" s="657"/>
      <c r="CD69" s="657"/>
      <c r="CE69" s="657"/>
      <c r="CF69" s="657"/>
      <c r="CG69" s="657"/>
      <c r="CH69" s="657"/>
      <c r="CI69" s="657"/>
      <c r="CJ69" s="657"/>
      <c r="CK69" s="657"/>
      <c r="CL69" s="657"/>
      <c r="CM69" s="657"/>
      <c r="CN69" s="657"/>
      <c r="CO69" s="657"/>
      <c r="CP69" s="657"/>
      <c r="CQ69" s="657"/>
      <c r="CR69" s="657"/>
      <c r="CS69" s="657"/>
      <c r="CT69" s="657"/>
      <c r="CU69" s="657"/>
      <c r="CV69" s="657"/>
      <c r="CW69" s="657"/>
      <c r="CX69" s="657"/>
      <c r="CY69" s="657"/>
      <c r="CZ69" s="657"/>
      <c r="DA69" s="657"/>
      <c r="DB69" s="657"/>
      <c r="DC69" s="657"/>
      <c r="DD69" s="657"/>
      <c r="DE69" s="657"/>
      <c r="DF69" s="657"/>
      <c r="DG69" s="657"/>
      <c r="DH69" s="657"/>
      <c r="DI69" s="657"/>
      <c r="DJ69" s="657"/>
      <c r="DK69" s="657"/>
      <c r="DL69" s="657"/>
      <c r="DM69" s="657"/>
      <c r="DN69" s="657"/>
      <c r="DO69" s="657"/>
      <c r="DP69" s="657"/>
      <c r="DQ69" s="657"/>
      <c r="DR69" s="657"/>
      <c r="DS69" s="657"/>
      <c r="DT69" s="657"/>
      <c r="DU69" s="657"/>
      <c r="DV69" s="657"/>
      <c r="DW69" s="657"/>
      <c r="DX69" s="657"/>
      <c r="DY69" s="657"/>
      <c r="DZ69" s="657"/>
      <c r="EA69" s="657"/>
      <c r="EB69" s="657"/>
      <c r="EC69" s="657"/>
      <c r="ED69" s="657"/>
      <c r="EE69" s="657"/>
      <c r="EF69" s="657"/>
      <c r="EG69" s="658"/>
      <c r="EH69" s="658"/>
      <c r="EI69" s="658"/>
      <c r="EJ69" s="658"/>
      <c r="EK69" s="658"/>
      <c r="EL69" s="658"/>
      <c r="EM69" s="658"/>
      <c r="EN69" s="658"/>
      <c r="EO69" s="658"/>
      <c r="EP69" s="658"/>
      <c r="EQ69" s="658"/>
      <c r="ER69" s="658"/>
      <c r="ES69" s="658"/>
      <c r="ET69" s="658"/>
      <c r="EU69" s="658"/>
      <c r="EV69" s="658"/>
      <c r="EW69" s="658"/>
      <c r="EX69" s="658"/>
      <c r="EY69" s="658"/>
      <c r="EZ69" s="658"/>
      <c r="FA69" s="658"/>
      <c r="FB69" s="658"/>
      <c r="FC69" s="658"/>
      <c r="FD69" s="658"/>
      <c r="FE69" s="658"/>
      <c r="FF69" s="658"/>
      <c r="FG69" s="658"/>
      <c r="FH69" s="658"/>
      <c r="FI69" s="658"/>
      <c r="FJ69" s="658"/>
      <c r="FK69" s="658"/>
      <c r="FL69" s="658"/>
      <c r="FM69" s="658"/>
      <c r="FN69" s="658"/>
      <c r="FO69" s="658"/>
      <c r="FP69" s="658"/>
      <c r="FQ69" s="658"/>
      <c r="FR69" s="658"/>
      <c r="FS69" s="658"/>
      <c r="FT69" s="658"/>
      <c r="FU69" s="658"/>
      <c r="FV69" s="658"/>
      <c r="FW69" s="658"/>
      <c r="FX69" s="658"/>
      <c r="FY69" s="658"/>
      <c r="FZ69" s="658"/>
      <c r="GA69" s="658"/>
      <c r="GB69" s="658"/>
      <c r="GC69" s="658"/>
      <c r="GD69" s="658"/>
      <c r="GE69" s="658"/>
      <c r="GF69" s="658"/>
      <c r="GG69" s="658"/>
      <c r="GH69" s="658"/>
      <c r="GI69" s="658"/>
      <c r="GJ69" s="658"/>
      <c r="GK69" s="658"/>
      <c r="GL69" s="658"/>
      <c r="GM69" s="658"/>
      <c r="GN69" s="658"/>
      <c r="GO69" s="658"/>
      <c r="GP69" s="658"/>
      <c r="GQ69" s="658"/>
      <c r="GR69" s="658"/>
      <c r="GS69" s="658"/>
      <c r="GT69" s="658"/>
      <c r="GU69" s="658"/>
      <c r="GV69" s="658"/>
      <c r="GW69" s="658"/>
      <c r="GX69" s="658"/>
      <c r="GY69" s="658"/>
      <c r="GZ69" s="658"/>
      <c r="HA69" s="658"/>
      <c r="HB69" s="658"/>
      <c r="HC69" s="658"/>
      <c r="HD69" s="658"/>
      <c r="HE69" s="658"/>
      <c r="HF69" s="658"/>
      <c r="HG69" s="658"/>
      <c r="HH69" s="658"/>
      <c r="HI69" s="658"/>
      <c r="HJ69" s="658"/>
      <c r="HK69" s="658"/>
      <c r="HL69" s="658"/>
      <c r="HM69" s="658"/>
      <c r="HN69" s="658"/>
      <c r="HO69" s="658"/>
      <c r="HP69" s="658"/>
      <c r="HQ69" s="658"/>
      <c r="HR69" s="658"/>
      <c r="HS69" s="658"/>
      <c r="HT69" s="658"/>
      <c r="HU69" s="658"/>
      <c r="HV69" s="658"/>
      <c r="HW69" s="658"/>
      <c r="HX69" s="658"/>
      <c r="HY69" s="658"/>
      <c r="HZ69" s="658"/>
      <c r="IA69" s="658"/>
      <c r="IB69" s="658"/>
      <c r="IC69" s="658"/>
      <c r="ID69" s="658"/>
      <c r="IE69" s="658"/>
      <c r="IF69" s="658"/>
      <c r="IG69" s="658"/>
      <c r="IH69" s="658"/>
      <c r="II69" s="658"/>
      <c r="IJ69" s="658"/>
      <c r="IK69" s="658"/>
      <c r="IL69" s="658"/>
      <c r="IM69" s="658"/>
      <c r="IN69" s="658"/>
      <c r="IO69" s="658"/>
      <c r="IP69" s="658"/>
      <c r="IQ69" s="658"/>
      <c r="IR69" s="658"/>
      <c r="IS69" s="658"/>
      <c r="IT69" s="658"/>
      <c r="IU69" s="658"/>
      <c r="IV69" s="658"/>
      <c r="IW69" s="658"/>
      <c r="IX69" s="658"/>
      <c r="IY69" s="658"/>
      <c r="IZ69" s="658"/>
      <c r="JA69" s="658"/>
      <c r="JB69" s="658"/>
      <c r="JC69" s="658"/>
      <c r="JD69" s="658"/>
      <c r="JE69" s="658"/>
      <c r="JF69" s="658"/>
      <c r="JG69" s="658"/>
      <c r="JH69" s="658"/>
    </row>
    <row r="70" spans="1:580" ht="16.95" customHeight="1" outlineLevel="2" x14ac:dyDescent="0.3">
      <c r="A70" s="585" t="s">
        <v>5075</v>
      </c>
      <c r="B70" s="560" t="s">
        <v>5093</v>
      </c>
      <c r="C70" s="593">
        <v>71176</v>
      </c>
      <c r="D70" s="560">
        <f>IFERROR(VLOOKUP($C70,EJE!$C$6:$AG$600,12,FALSE),0)</f>
        <v>0</v>
      </c>
      <c r="E70" s="560">
        <f>IFERROR(VLOOKUP($C70,EJE!$C$6:$AG$600,23,FALSE)," ")</f>
        <v>0</v>
      </c>
      <c r="F70" s="560">
        <f>IFERROR(VLOOKUP($C70,EJE!$C$6:$AG$600,11,FALSE)," ")</f>
        <v>17.194561452326351</v>
      </c>
      <c r="G70" s="561">
        <f>IFERROR(VLOOKUP(C70,EJE!$C$6:$AG$600,19,FALSE)," ")</f>
        <v>12.936220842648652</v>
      </c>
      <c r="H70" s="651" t="str">
        <f>IFERROR(VLOOKUP(C70,Claves!A:E,4,FALSE)," ")</f>
        <v>KRNCA KTP2 NOC ROS 50X176</v>
      </c>
      <c r="I70" s="629">
        <f>_xlfn.IFNA((VLOOKUP($C70,'Programa Plan'!$A:$BB,13,0)),0)</f>
        <v>14300</v>
      </c>
      <c r="J70" s="620">
        <f>SUM(R70:AV70)*1000</f>
        <v>14299.999999999998</v>
      </c>
      <c r="K70" s="628">
        <f>_xlfn.IFNA((VLOOKUP($C70,'Programa Plan'!$A:$BB,16,0)),0)</f>
        <v>18000</v>
      </c>
      <c r="L70" s="620">
        <f>+SUM(AW70:BW70)*1000</f>
        <v>0</v>
      </c>
      <c r="M70" s="628">
        <f>_xlfn.IFNA((VLOOKUP($C70,'Programa Plan'!$A:$BB,19,0)),0)</f>
        <v>13000</v>
      </c>
      <c r="N70" s="620">
        <f>+SUM(BY75:DC75)*1000</f>
        <v>0</v>
      </c>
      <c r="O70" s="629"/>
      <c r="P70" s="620">
        <f>+SUM(DD70:EG70)*1000</f>
        <v>0</v>
      </c>
      <c r="Q70" s="562"/>
      <c r="R70" s="753"/>
      <c r="S70" s="1018"/>
      <c r="T70" s="656"/>
      <c r="U70" s="656"/>
      <c r="V70" s="656"/>
      <c r="W70" s="656"/>
      <c r="X70" s="656"/>
      <c r="Y70" s="656">
        <v>1.1000000000000001</v>
      </c>
      <c r="Z70" s="656">
        <v>2.2000000000000002</v>
      </c>
      <c r="AA70" s="656">
        <v>2.2000000000000002</v>
      </c>
      <c r="AB70" s="656">
        <v>2.2000000000000002</v>
      </c>
      <c r="AC70" s="656">
        <v>1.1000000000000001</v>
      </c>
      <c r="AD70" s="656"/>
      <c r="AE70" s="656"/>
      <c r="AF70" s="656">
        <v>1.1000000000000001</v>
      </c>
      <c r="AG70" s="656">
        <v>1.1000000000000001</v>
      </c>
      <c r="AH70" s="656">
        <v>1.1000000000000001</v>
      </c>
      <c r="AI70" s="656"/>
      <c r="AJ70" s="656"/>
      <c r="AK70" s="656"/>
      <c r="AL70" s="656"/>
      <c r="AM70" s="656"/>
      <c r="AN70" s="656"/>
      <c r="AO70" s="656"/>
      <c r="AP70" s="656"/>
      <c r="AQ70" s="656"/>
      <c r="AR70" s="656">
        <v>1.1000000000000001</v>
      </c>
      <c r="AS70" s="656">
        <v>1.1000000000000001</v>
      </c>
      <c r="AT70" s="656"/>
      <c r="AU70" s="656"/>
      <c r="AV70" s="800"/>
      <c r="AW70" s="818"/>
      <c r="AX70" s="657"/>
      <c r="AY70" s="657"/>
      <c r="AZ70" s="657"/>
      <c r="BA70" s="657"/>
      <c r="BB70" s="657"/>
      <c r="BC70" s="657"/>
      <c r="BD70" s="657"/>
      <c r="BE70" s="657"/>
      <c r="BF70" s="657"/>
      <c r="BG70" s="657"/>
      <c r="BH70" s="657"/>
      <c r="BI70" s="657"/>
      <c r="BJ70" s="657"/>
      <c r="BK70" s="657"/>
      <c r="BL70" s="657"/>
      <c r="BM70" s="657"/>
      <c r="BN70" s="657"/>
      <c r="BO70" s="657"/>
      <c r="BP70" s="657"/>
      <c r="BQ70" s="657"/>
      <c r="BR70" s="657"/>
      <c r="BS70" s="657"/>
      <c r="BT70" s="657"/>
      <c r="BU70" s="657"/>
      <c r="BV70" s="657"/>
      <c r="BW70" s="975"/>
      <c r="BX70" s="984"/>
      <c r="BY70" s="818"/>
      <c r="BZ70" s="657"/>
      <c r="CA70" s="657"/>
      <c r="CB70" s="657"/>
      <c r="CC70" s="657"/>
      <c r="CD70" s="657"/>
      <c r="CE70" s="657"/>
      <c r="CF70" s="657"/>
      <c r="CG70" s="657"/>
      <c r="CH70" s="657"/>
      <c r="CI70" s="657"/>
      <c r="CJ70" s="657"/>
      <c r="CK70" s="657"/>
      <c r="CL70" s="657"/>
      <c r="CM70" s="657"/>
      <c r="CN70" s="657"/>
      <c r="CO70" s="657"/>
      <c r="CP70" s="657"/>
      <c r="CQ70" s="657"/>
      <c r="CR70" s="657"/>
      <c r="CS70" s="657"/>
      <c r="CT70" s="657"/>
      <c r="CU70" s="657"/>
      <c r="CV70" s="657"/>
      <c r="CW70" s="657"/>
      <c r="CX70" s="657"/>
      <c r="CY70" s="657"/>
      <c r="CZ70" s="657"/>
      <c r="DA70" s="657"/>
      <c r="DB70" s="657"/>
      <c r="DC70" s="657"/>
      <c r="DD70" s="657"/>
      <c r="DE70" s="657"/>
      <c r="DF70" s="657"/>
      <c r="DG70" s="657"/>
      <c r="DH70" s="657"/>
      <c r="DI70" s="657"/>
      <c r="DJ70" s="657"/>
      <c r="DK70" s="657"/>
      <c r="DL70" s="657"/>
      <c r="DM70" s="657"/>
      <c r="DN70" s="657"/>
      <c r="DO70" s="657"/>
      <c r="DP70" s="657"/>
      <c r="DQ70" s="657"/>
      <c r="DR70" s="657"/>
      <c r="DS70" s="657"/>
      <c r="DT70" s="657"/>
      <c r="DU70" s="657"/>
      <c r="DV70" s="657"/>
      <c r="DW70" s="657"/>
      <c r="DX70" s="657"/>
      <c r="DY70" s="657"/>
      <c r="DZ70" s="657"/>
      <c r="EA70" s="657"/>
      <c r="EB70" s="657"/>
      <c r="EC70" s="657"/>
      <c r="ED70" s="657"/>
      <c r="EE70" s="657"/>
      <c r="EF70" s="657"/>
      <c r="EG70" s="658"/>
      <c r="EH70" s="658"/>
      <c r="EI70" s="658"/>
      <c r="EJ70" s="658"/>
      <c r="EK70" s="658"/>
      <c r="EL70" s="658"/>
      <c r="EM70" s="658"/>
      <c r="EN70" s="658"/>
      <c r="EO70" s="658"/>
      <c r="EP70" s="658"/>
      <c r="EQ70" s="658"/>
      <c r="ER70" s="658"/>
      <c r="ES70" s="658"/>
      <c r="ET70" s="658"/>
      <c r="EU70" s="658"/>
      <c r="EV70" s="658"/>
      <c r="EW70" s="658"/>
      <c r="EX70" s="658"/>
      <c r="EY70" s="658"/>
      <c r="EZ70" s="658"/>
      <c r="FA70" s="658"/>
      <c r="FB70" s="658"/>
      <c r="FC70" s="658"/>
      <c r="FD70" s="658"/>
      <c r="FE70" s="658"/>
      <c r="FF70" s="658"/>
      <c r="FG70" s="658"/>
      <c r="FH70" s="658"/>
      <c r="FI70" s="658"/>
      <c r="FJ70" s="658"/>
      <c r="FK70" s="658"/>
      <c r="FL70" s="658"/>
      <c r="FM70" s="658"/>
      <c r="FN70" s="658"/>
      <c r="FO70" s="658"/>
      <c r="FP70" s="658"/>
      <c r="FQ70" s="658"/>
      <c r="FR70" s="658"/>
      <c r="FS70" s="658"/>
      <c r="FT70" s="658"/>
      <c r="FU70" s="658"/>
      <c r="FV70" s="658"/>
      <c r="FW70" s="658"/>
      <c r="FX70" s="658"/>
      <c r="FY70" s="658"/>
      <c r="FZ70" s="658"/>
      <c r="GA70" s="658"/>
      <c r="GB70" s="658"/>
      <c r="GC70" s="658"/>
      <c r="GD70" s="658"/>
      <c r="GE70" s="658"/>
      <c r="GF70" s="658"/>
      <c r="GG70" s="658"/>
      <c r="GH70" s="658"/>
      <c r="GI70" s="658"/>
      <c r="GJ70" s="658"/>
      <c r="GK70" s="658"/>
      <c r="GL70" s="658"/>
      <c r="GM70" s="658"/>
      <c r="GN70" s="658"/>
      <c r="GO70" s="658"/>
      <c r="GP70" s="658"/>
      <c r="GQ70" s="658"/>
      <c r="GR70" s="658"/>
      <c r="GS70" s="658"/>
      <c r="GT70" s="658"/>
      <c r="GU70" s="658"/>
      <c r="GV70" s="658"/>
      <c r="GW70" s="658"/>
      <c r="GX70" s="658"/>
      <c r="GY70" s="658"/>
      <c r="GZ70" s="658"/>
      <c r="HA70" s="658"/>
      <c r="HB70" s="658"/>
      <c r="HC70" s="658"/>
      <c r="HD70" s="658"/>
      <c r="HE70" s="658"/>
      <c r="HF70" s="658"/>
      <c r="HG70" s="658"/>
      <c r="HH70" s="658"/>
      <c r="HI70" s="658"/>
      <c r="HJ70" s="658"/>
      <c r="HK70" s="658"/>
      <c r="HL70" s="658"/>
      <c r="HM70" s="658"/>
      <c r="HN70" s="658"/>
      <c r="HO70" s="658"/>
      <c r="HP70" s="658"/>
      <c r="HQ70" s="658"/>
      <c r="HR70" s="658"/>
      <c r="HS70" s="658"/>
      <c r="HT70" s="658"/>
      <c r="HU70" s="658"/>
      <c r="HV70" s="658"/>
      <c r="HW70" s="658"/>
      <c r="HX70" s="658"/>
      <c r="HY70" s="658"/>
      <c r="HZ70" s="658"/>
      <c r="IA70" s="658"/>
      <c r="IB70" s="658"/>
      <c r="IC70" s="658"/>
      <c r="ID70" s="658"/>
      <c r="IE70" s="658"/>
      <c r="IF70" s="658"/>
      <c r="IG70" s="658"/>
      <c r="IH70" s="658"/>
      <c r="II70" s="658"/>
      <c r="IJ70" s="658"/>
      <c r="IK70" s="658"/>
      <c r="IL70" s="658"/>
      <c r="IM70" s="658"/>
      <c r="IN70" s="658"/>
      <c r="IO70" s="658"/>
      <c r="IP70" s="658"/>
      <c r="IQ70" s="658"/>
      <c r="IR70" s="658"/>
      <c r="IS70" s="658"/>
      <c r="IT70" s="658"/>
      <c r="IU70" s="658"/>
      <c r="IV70" s="658"/>
      <c r="IW70" s="658"/>
      <c r="IX70" s="658"/>
      <c r="IY70" s="658"/>
      <c r="IZ70" s="658"/>
      <c r="JA70" s="658"/>
      <c r="JB70" s="658"/>
      <c r="JC70" s="658"/>
      <c r="JD70" s="658"/>
      <c r="JE70" s="658"/>
      <c r="JF70" s="658"/>
      <c r="JG70" s="658"/>
      <c r="JH70" s="658"/>
    </row>
    <row r="71" spans="1:580" ht="16.95" customHeight="1" outlineLevel="2" x14ac:dyDescent="0.3">
      <c r="A71" s="585" t="s">
        <v>5077</v>
      </c>
      <c r="B71" s="560" t="s">
        <v>5093</v>
      </c>
      <c r="C71" s="593">
        <v>71148</v>
      </c>
      <c r="D71" s="560">
        <f>IFERROR(VLOOKUP($C71,EJE!$C$6:$AG$600,12,FALSE),0)</f>
        <v>0</v>
      </c>
      <c r="E71" s="560">
        <f>IFERROR(VLOOKUP($C71,EJE!$C$6:$AG$600,23,FALSE)," ")</f>
        <v>19.5</v>
      </c>
      <c r="F71" s="560">
        <f>IFERROR(VLOOKUP($C71,EJE!$C$6:$AG$600,11,FALSE)," ")</f>
        <v>43.955936912880794</v>
      </c>
      <c r="G71" s="561">
        <f>IFERROR(VLOOKUP(C71,EJE!$C$6:$AG$600,19,FALSE)," ")</f>
        <v>11.136620165912353</v>
      </c>
      <c r="H71" s="651" t="str">
        <f>IFERROR(VLOOKUP(C71,Claves!A:E,4,FALSE)," ")</f>
        <v>KRNCA KT NOC ROS 30X12 OPT QW</v>
      </c>
      <c r="I71" s="629">
        <f>_xlfn.IFNA((VLOOKUP($C71,'Programa Plan'!$A:$BB,13,0)),0)</f>
        <v>6600</v>
      </c>
      <c r="J71" s="620">
        <f>SUM(R71:AV71)*1000</f>
        <v>7699.9999999999991</v>
      </c>
      <c r="K71" s="628">
        <f>_xlfn.IFNA((VLOOKUP($C71,'Programa Plan'!$A:$BB,16,0)),0)</f>
        <v>18000</v>
      </c>
      <c r="L71" s="620">
        <f>+SUM(AW71:BW71)*1000</f>
        <v>0</v>
      </c>
      <c r="M71" s="628">
        <f>_xlfn.IFNA((VLOOKUP($C71,'Programa Plan'!$A:$BB,19,0)),0)</f>
        <v>16000</v>
      </c>
      <c r="N71" s="620">
        <f>+SUM(BY73:DC73)*1000</f>
        <v>0</v>
      </c>
      <c r="O71" s="629"/>
      <c r="P71" s="620">
        <f>+SUM(DD71:EG71)*1000</f>
        <v>0</v>
      </c>
      <c r="Q71" s="562"/>
      <c r="R71" s="753"/>
      <c r="S71" s="1018"/>
      <c r="T71" s="656"/>
      <c r="U71" s="656"/>
      <c r="V71" s="656"/>
      <c r="W71" s="656"/>
      <c r="X71" s="656"/>
      <c r="Y71" s="656"/>
      <c r="Z71" s="656"/>
      <c r="AA71" s="659"/>
      <c r="AB71" s="656"/>
      <c r="AC71" s="656">
        <v>1.1000000000000001</v>
      </c>
      <c r="AD71" s="1033">
        <v>1.1000000000000001</v>
      </c>
      <c r="AE71" s="656">
        <v>1.1000000000000001</v>
      </c>
      <c r="AF71" s="656">
        <v>1.1000000000000001</v>
      </c>
      <c r="AG71" s="656">
        <v>1.1000000000000001</v>
      </c>
      <c r="AH71" s="656"/>
      <c r="AI71" s="656"/>
      <c r="AJ71" s="656"/>
      <c r="AK71" s="656"/>
      <c r="AL71" s="656"/>
      <c r="AM71" s="656"/>
      <c r="AN71" s="656"/>
      <c r="AO71" s="656"/>
      <c r="AP71" s="656"/>
      <c r="AQ71" s="656"/>
      <c r="AR71" s="656">
        <v>1.1000000000000001</v>
      </c>
      <c r="AS71" s="656">
        <v>1.1000000000000001</v>
      </c>
      <c r="AT71" s="656"/>
      <c r="AU71" s="656"/>
      <c r="AV71" s="800"/>
      <c r="AW71" s="818"/>
      <c r="AX71" s="657"/>
      <c r="AY71" s="657"/>
      <c r="AZ71" s="657"/>
      <c r="BA71" s="657"/>
      <c r="BB71" s="657"/>
      <c r="BC71" s="657"/>
      <c r="BD71" s="657"/>
      <c r="BE71" s="657"/>
      <c r="BF71" s="657"/>
      <c r="BG71" s="657"/>
      <c r="BH71" s="657"/>
      <c r="BI71" s="657"/>
      <c r="BJ71" s="657"/>
      <c r="BK71" s="657"/>
      <c r="BL71" s="657"/>
      <c r="BM71" s="657"/>
      <c r="BN71" s="657"/>
      <c r="BO71" s="657"/>
      <c r="BP71" s="657"/>
      <c r="BQ71" s="657"/>
      <c r="BR71" s="657"/>
      <c r="BS71" s="657"/>
      <c r="BT71" s="657"/>
      <c r="BU71" s="657"/>
      <c r="BV71" s="657"/>
      <c r="BW71" s="975"/>
      <c r="BX71" s="984"/>
      <c r="BY71" s="818"/>
      <c r="BZ71" s="657"/>
      <c r="CA71" s="657"/>
      <c r="CB71" s="657"/>
      <c r="CC71" s="657"/>
      <c r="CD71" s="657"/>
      <c r="CE71" s="657"/>
      <c r="CF71" s="657"/>
      <c r="CG71" s="657"/>
      <c r="CH71" s="657"/>
      <c r="CI71" s="657"/>
      <c r="CJ71" s="657"/>
      <c r="CK71" s="657"/>
      <c r="CL71" s="657"/>
      <c r="CM71" s="657"/>
      <c r="CN71" s="657"/>
      <c r="CO71" s="657"/>
      <c r="CP71" s="657"/>
      <c r="CQ71" s="657"/>
      <c r="CR71" s="657"/>
      <c r="CS71" s="657"/>
      <c r="CT71" s="657"/>
      <c r="CU71" s="657"/>
      <c r="CV71" s="657"/>
      <c r="CW71" s="657"/>
      <c r="CX71" s="657"/>
      <c r="CY71" s="657"/>
      <c r="CZ71" s="657"/>
      <c r="DA71" s="657"/>
      <c r="DB71" s="657"/>
      <c r="DC71" s="657"/>
      <c r="DD71" s="657"/>
      <c r="DE71" s="657"/>
      <c r="DF71" s="657"/>
      <c r="DG71" s="657"/>
      <c r="DH71" s="657"/>
      <c r="DI71" s="657"/>
      <c r="DJ71" s="657"/>
      <c r="DK71" s="657"/>
      <c r="DL71" s="657"/>
      <c r="DM71" s="657"/>
      <c r="DN71" s="657"/>
      <c r="DO71" s="657"/>
      <c r="DP71" s="657"/>
      <c r="DQ71" s="657"/>
      <c r="DR71" s="657"/>
      <c r="DS71" s="657"/>
      <c r="DT71" s="657"/>
      <c r="DU71" s="657"/>
      <c r="DV71" s="657"/>
      <c r="DW71" s="657"/>
      <c r="DX71" s="657"/>
      <c r="DY71" s="657"/>
      <c r="DZ71" s="657"/>
      <c r="EA71" s="657"/>
      <c r="EB71" s="657"/>
      <c r="EC71" s="657"/>
      <c r="ED71" s="657"/>
      <c r="EE71" s="657"/>
      <c r="EF71" s="657"/>
      <c r="EG71" s="658"/>
      <c r="EH71" s="658"/>
      <c r="EI71" s="658"/>
      <c r="EJ71" s="658"/>
      <c r="EK71" s="658"/>
      <c r="EL71" s="658"/>
      <c r="EM71" s="658"/>
      <c r="EN71" s="658"/>
      <c r="EO71" s="658"/>
      <c r="EP71" s="658"/>
      <c r="EQ71" s="658"/>
      <c r="ER71" s="658"/>
      <c r="ES71" s="658"/>
      <c r="ET71" s="658"/>
      <c r="EU71" s="658"/>
      <c r="EV71" s="658"/>
      <c r="EW71" s="658"/>
      <c r="EX71" s="658"/>
      <c r="EY71" s="658"/>
      <c r="EZ71" s="658"/>
      <c r="FA71" s="658"/>
      <c r="FB71" s="658"/>
      <c r="FC71" s="658"/>
      <c r="FD71" s="658"/>
      <c r="FE71" s="658"/>
      <c r="FF71" s="658"/>
      <c r="FG71" s="658"/>
      <c r="FH71" s="658"/>
      <c r="FI71" s="658"/>
      <c r="FJ71" s="658"/>
      <c r="FK71" s="658"/>
      <c r="FL71" s="658"/>
      <c r="FM71" s="658"/>
      <c r="FN71" s="658"/>
      <c r="FO71" s="658"/>
      <c r="FP71" s="658"/>
      <c r="FQ71" s="658"/>
      <c r="FR71" s="658"/>
      <c r="FS71" s="658"/>
      <c r="FT71" s="658"/>
      <c r="FU71" s="658"/>
      <c r="FV71" s="658"/>
      <c r="FW71" s="658"/>
      <c r="FX71" s="658"/>
      <c r="FY71" s="658"/>
      <c r="FZ71" s="658"/>
      <c r="GA71" s="658"/>
      <c r="GB71" s="658"/>
      <c r="GC71" s="658"/>
      <c r="GD71" s="658"/>
      <c r="GE71" s="658"/>
      <c r="GF71" s="658"/>
      <c r="GG71" s="658"/>
      <c r="GH71" s="658"/>
      <c r="GI71" s="658"/>
      <c r="GJ71" s="658"/>
      <c r="GK71" s="658"/>
      <c r="GL71" s="658"/>
      <c r="GM71" s="658"/>
      <c r="GN71" s="658"/>
      <c r="GO71" s="658"/>
      <c r="GP71" s="658"/>
      <c r="GQ71" s="658"/>
      <c r="GR71" s="658"/>
      <c r="GS71" s="658"/>
      <c r="GT71" s="658"/>
      <c r="GU71" s="658"/>
      <c r="GV71" s="658"/>
      <c r="GW71" s="658"/>
      <c r="GX71" s="658"/>
      <c r="GY71" s="658"/>
      <c r="GZ71" s="658"/>
      <c r="HA71" s="658"/>
      <c r="HB71" s="658"/>
      <c r="HC71" s="658"/>
      <c r="HD71" s="658"/>
      <c r="HE71" s="658"/>
      <c r="HF71" s="658"/>
      <c r="HG71" s="658"/>
      <c r="HH71" s="658"/>
      <c r="HI71" s="658"/>
      <c r="HJ71" s="658"/>
      <c r="HK71" s="658"/>
      <c r="HL71" s="658"/>
      <c r="HM71" s="658"/>
      <c r="HN71" s="658"/>
      <c r="HO71" s="658"/>
      <c r="HP71" s="658"/>
      <c r="HQ71" s="658"/>
      <c r="HR71" s="658"/>
      <c r="HS71" s="658"/>
      <c r="HT71" s="658"/>
      <c r="HU71" s="658"/>
      <c r="HV71" s="658"/>
      <c r="HW71" s="658"/>
      <c r="HX71" s="658"/>
      <c r="HY71" s="658"/>
      <c r="HZ71" s="658"/>
      <c r="IA71" s="658"/>
      <c r="IB71" s="658"/>
      <c r="IC71" s="658"/>
      <c r="ID71" s="658"/>
      <c r="IE71" s="658"/>
      <c r="IF71" s="658"/>
      <c r="IG71" s="658"/>
      <c r="IH71" s="658"/>
      <c r="II71" s="658"/>
      <c r="IJ71" s="658"/>
      <c r="IK71" s="658"/>
      <c r="IL71" s="658"/>
      <c r="IM71" s="658"/>
      <c r="IN71" s="658"/>
      <c r="IO71" s="658"/>
      <c r="IP71" s="658"/>
      <c r="IQ71" s="658"/>
      <c r="IR71" s="658"/>
      <c r="IS71" s="658"/>
      <c r="IT71" s="658"/>
      <c r="IU71" s="658"/>
      <c r="IV71" s="658"/>
      <c r="IW71" s="658"/>
      <c r="IX71" s="658"/>
      <c r="IY71" s="658"/>
      <c r="IZ71" s="658"/>
      <c r="JA71" s="658"/>
      <c r="JB71" s="658"/>
      <c r="JC71" s="658"/>
      <c r="JD71" s="658"/>
      <c r="JE71" s="658"/>
      <c r="JF71" s="658"/>
      <c r="JG71" s="658"/>
      <c r="JH71" s="658"/>
    </row>
    <row r="72" spans="1:580" ht="16.5" customHeight="1" outlineLevel="2" x14ac:dyDescent="0.3">
      <c r="A72" s="588"/>
      <c r="B72" s="560" t="s">
        <v>5093</v>
      </c>
      <c r="C72" s="593">
        <v>71153</v>
      </c>
      <c r="D72" s="560">
        <f>IFERROR(VLOOKUP($C72,EJE!$C$6:$AG$600,12,FALSE),0)</f>
        <v>0</v>
      </c>
      <c r="E72" s="560">
        <f>IFERROR(VLOOKUP($C72,EJE!$C$6:$AG$600,23,FALSE)," ")</f>
        <v>977.5</v>
      </c>
      <c r="F72" s="560">
        <f>IFERROR(VLOOKUP($C72,EJE!$C$6:$AG$600,11,FALSE)," ")</f>
        <v>14.409405192634539</v>
      </c>
      <c r="G72" s="561">
        <f>IFERROR(VLOOKUP(C72,EJE!$C$6:$AG$600,19,FALSE)," ")</f>
        <v>16.451048712932163</v>
      </c>
      <c r="H72" s="651" t="str">
        <f>IFERROR(VLOOKUP(C72,Claves!A:E,4,FALSE)," ")</f>
        <v>KRNCA KOTP2 NOC ROS34X6</v>
      </c>
      <c r="I72" s="629">
        <f>_xlfn.IFNA((VLOOKUP($C72,'Programa Plan'!$A:$BB,13,0)),0)</f>
        <v>5900</v>
      </c>
      <c r="J72" s="620">
        <f>SUM(R72:AV72)*1000</f>
        <v>5895</v>
      </c>
      <c r="K72" s="628">
        <f>_xlfn.IFNA((VLOOKUP($C72,'Programa Plan'!$A:$BB,16,0)),0)</f>
        <v>4000</v>
      </c>
      <c r="L72" s="620">
        <f>+SUM(AW72:BW72)*1000</f>
        <v>0</v>
      </c>
      <c r="M72" s="628">
        <f>_xlfn.IFNA((VLOOKUP($C72,'Programa Plan'!$A:$BB,19,0)),0)</f>
        <v>5000</v>
      </c>
      <c r="N72" s="620">
        <f>+SUM(BY70:DC70)*1000</f>
        <v>0</v>
      </c>
      <c r="O72" s="629"/>
      <c r="P72" s="620">
        <f>+SUM(DD72:EG72)*1000</f>
        <v>0</v>
      </c>
      <c r="Q72" s="562"/>
      <c r="R72" s="753"/>
      <c r="S72" s="1021">
        <v>0.747</v>
      </c>
      <c r="T72" s="964">
        <v>1.468</v>
      </c>
      <c r="U72" s="964">
        <v>0.38</v>
      </c>
      <c r="V72" s="656"/>
      <c r="W72" s="656"/>
      <c r="X72" s="656"/>
      <c r="Y72" s="656"/>
      <c r="Z72" s="656"/>
      <c r="AA72" s="656"/>
      <c r="AB72" s="656"/>
      <c r="AC72" s="656"/>
      <c r="AD72" s="656"/>
      <c r="AE72" s="656"/>
      <c r="AF72" s="656"/>
      <c r="AG72" s="656"/>
      <c r="AH72" s="656">
        <v>1.1000000000000001</v>
      </c>
      <c r="AI72" s="656">
        <v>1.1000000000000001</v>
      </c>
      <c r="AJ72" s="656">
        <v>1.1000000000000001</v>
      </c>
      <c r="AK72" s="656"/>
      <c r="AL72" s="656"/>
      <c r="AM72" s="656"/>
      <c r="AN72" s="656"/>
      <c r="AO72" s="656"/>
      <c r="AP72" s="656"/>
      <c r="AQ72" s="656"/>
      <c r="AR72" s="656"/>
      <c r="AS72" s="656"/>
      <c r="AT72" s="656"/>
      <c r="AU72" s="656"/>
      <c r="AV72" s="800"/>
      <c r="AW72" s="818"/>
      <c r="AX72" s="657"/>
      <c r="AY72" s="657"/>
      <c r="AZ72" s="657"/>
      <c r="BA72" s="657"/>
      <c r="BB72" s="657"/>
      <c r="BC72" s="657"/>
      <c r="BD72" s="657"/>
      <c r="BE72" s="657"/>
      <c r="BF72" s="657"/>
      <c r="BG72" s="657"/>
      <c r="BH72" s="657"/>
      <c r="BI72" s="657"/>
      <c r="BJ72" s="657"/>
      <c r="BK72" s="657"/>
      <c r="BL72" s="657"/>
      <c r="BM72" s="657"/>
      <c r="BN72" s="657"/>
      <c r="BO72" s="657"/>
      <c r="BP72" s="657"/>
      <c r="BQ72" s="657"/>
      <c r="BR72" s="657"/>
      <c r="BS72" s="657"/>
      <c r="BT72" s="657"/>
      <c r="BU72" s="657"/>
      <c r="BV72" s="657"/>
      <c r="BW72" s="975"/>
      <c r="BX72" s="984"/>
      <c r="BY72" s="818"/>
      <c r="BZ72" s="657"/>
      <c r="CA72" s="657"/>
      <c r="CB72" s="657"/>
      <c r="CC72" s="657"/>
      <c r="CD72" s="657"/>
      <c r="CE72" s="657"/>
      <c r="CF72" s="657"/>
      <c r="CG72" s="657"/>
      <c r="CH72" s="657"/>
      <c r="CI72" s="657"/>
      <c r="CJ72" s="657"/>
      <c r="CK72" s="657"/>
      <c r="CL72" s="657"/>
      <c r="CM72" s="657"/>
      <c r="CN72" s="657"/>
      <c r="CO72" s="657"/>
      <c r="CP72" s="657"/>
      <c r="CQ72" s="657"/>
      <c r="CR72" s="657"/>
      <c r="CS72" s="657"/>
      <c r="CT72" s="657"/>
      <c r="CU72" s="657"/>
      <c r="CV72" s="657"/>
      <c r="CW72" s="657"/>
      <c r="CX72" s="657"/>
      <c r="CY72" s="657"/>
      <c r="CZ72" s="657"/>
      <c r="DA72" s="657"/>
      <c r="DB72" s="657"/>
      <c r="DC72" s="657"/>
      <c r="DD72" s="657"/>
      <c r="DE72" s="657"/>
      <c r="DF72" s="657"/>
      <c r="DG72" s="657"/>
      <c r="DH72" s="657"/>
      <c r="DI72" s="657"/>
      <c r="DJ72" s="657"/>
      <c r="DK72" s="657"/>
      <c r="DL72" s="657"/>
      <c r="DM72" s="657"/>
      <c r="DN72" s="657"/>
      <c r="DO72" s="657"/>
      <c r="DP72" s="657"/>
      <c r="DQ72" s="657"/>
      <c r="DR72" s="657"/>
      <c r="DS72" s="657"/>
      <c r="DT72" s="657"/>
      <c r="DU72" s="657"/>
      <c r="DV72" s="657"/>
      <c r="DW72" s="657"/>
      <c r="DX72" s="657"/>
      <c r="DY72" s="657"/>
      <c r="DZ72" s="657"/>
      <c r="EA72" s="657"/>
      <c r="EB72" s="657"/>
      <c r="EC72" s="657"/>
      <c r="ED72" s="657"/>
      <c r="EE72" s="657"/>
      <c r="EF72" s="657"/>
      <c r="EG72" s="658"/>
      <c r="EH72" s="658"/>
      <c r="EI72" s="658"/>
      <c r="EJ72" s="658"/>
      <c r="EK72" s="658"/>
      <c r="EL72" s="658"/>
      <c r="EM72" s="658"/>
      <c r="EN72" s="658"/>
      <c r="EO72" s="658"/>
      <c r="EP72" s="658"/>
      <c r="EQ72" s="658"/>
      <c r="ER72" s="658"/>
      <c r="ES72" s="658"/>
      <c r="ET72" s="658"/>
      <c r="EU72" s="658"/>
      <c r="EV72" s="658"/>
      <c r="EW72" s="658"/>
      <c r="EX72" s="658"/>
      <c r="EY72" s="658"/>
      <c r="EZ72" s="658"/>
      <c r="FA72" s="658"/>
      <c r="FB72" s="658"/>
      <c r="FC72" s="658"/>
      <c r="FD72" s="658"/>
      <c r="FE72" s="658"/>
      <c r="FF72" s="658"/>
      <c r="FG72" s="658"/>
      <c r="FH72" s="658"/>
      <c r="FI72" s="658"/>
      <c r="FJ72" s="658"/>
      <c r="FK72" s="658"/>
      <c r="FL72" s="658"/>
      <c r="FM72" s="658"/>
      <c r="FN72" s="658"/>
      <c r="FO72" s="658"/>
      <c r="FP72" s="658"/>
      <c r="FQ72" s="658"/>
      <c r="FR72" s="658"/>
      <c r="FS72" s="658"/>
      <c r="FT72" s="658"/>
      <c r="FU72" s="658"/>
      <c r="FV72" s="658"/>
      <c r="FW72" s="658"/>
      <c r="FX72" s="658"/>
      <c r="FY72" s="658"/>
      <c r="FZ72" s="658"/>
      <c r="GA72" s="658"/>
      <c r="GB72" s="658"/>
      <c r="GC72" s="658"/>
      <c r="GD72" s="658"/>
      <c r="GE72" s="658"/>
      <c r="GF72" s="658"/>
      <c r="GG72" s="658"/>
      <c r="GH72" s="658"/>
      <c r="GI72" s="658"/>
      <c r="GJ72" s="658"/>
      <c r="GK72" s="658"/>
      <c r="GL72" s="658"/>
      <c r="GM72" s="658"/>
      <c r="GN72" s="658"/>
      <c r="GO72" s="658"/>
      <c r="GP72" s="658"/>
      <c r="GQ72" s="658"/>
      <c r="GR72" s="658"/>
      <c r="GS72" s="658"/>
      <c r="GT72" s="658"/>
      <c r="GU72" s="658"/>
      <c r="GV72" s="658"/>
      <c r="GW72" s="658"/>
      <c r="GX72" s="658"/>
      <c r="GY72" s="658"/>
      <c r="GZ72" s="658"/>
      <c r="HA72" s="658"/>
      <c r="HB72" s="658"/>
      <c r="HC72" s="658"/>
      <c r="HD72" s="658"/>
      <c r="HE72" s="658"/>
      <c r="HF72" s="658"/>
      <c r="HG72" s="658"/>
      <c r="HH72" s="658"/>
      <c r="HI72" s="658"/>
      <c r="HJ72" s="658"/>
      <c r="HK72" s="658"/>
      <c r="HL72" s="658"/>
      <c r="HM72" s="658"/>
      <c r="HN72" s="658"/>
      <c r="HO72" s="658"/>
      <c r="HP72" s="658"/>
      <c r="HQ72" s="658"/>
      <c r="HR72" s="658"/>
      <c r="HS72" s="658"/>
      <c r="HT72" s="658"/>
      <c r="HU72" s="658"/>
      <c r="HV72" s="658"/>
      <c r="HW72" s="658"/>
      <c r="HX72" s="658"/>
      <c r="HY72" s="658"/>
      <c r="HZ72" s="658"/>
      <c r="IA72" s="658"/>
      <c r="IB72" s="658"/>
      <c r="IC72" s="658"/>
      <c r="ID72" s="658"/>
      <c r="IE72" s="658"/>
      <c r="IF72" s="658"/>
      <c r="IG72" s="658"/>
      <c r="IH72" s="658"/>
      <c r="II72" s="658"/>
      <c r="IJ72" s="658"/>
      <c r="IK72" s="658"/>
      <c r="IL72" s="658"/>
      <c r="IM72" s="658"/>
      <c r="IN72" s="658"/>
      <c r="IO72" s="658"/>
      <c r="IP72" s="658"/>
      <c r="IQ72" s="658"/>
      <c r="IR72" s="658"/>
      <c r="IS72" s="658"/>
      <c r="IT72" s="658"/>
      <c r="IU72" s="658"/>
      <c r="IV72" s="658"/>
      <c r="IW72" s="658"/>
      <c r="IX72" s="658"/>
      <c r="IY72" s="658"/>
      <c r="IZ72" s="658"/>
      <c r="JA72" s="658"/>
      <c r="JB72" s="658"/>
      <c r="JC72" s="658"/>
      <c r="JD72" s="658"/>
      <c r="JE72" s="658"/>
      <c r="JF72" s="658"/>
      <c r="JG72" s="658"/>
      <c r="JH72" s="658"/>
    </row>
    <row r="73" spans="1:580" ht="16.5" customHeight="1" outlineLevel="2" x14ac:dyDescent="0.3">
      <c r="A73" s="588"/>
      <c r="B73" s="560" t="s">
        <v>5093</v>
      </c>
      <c r="C73" s="593">
        <v>71229</v>
      </c>
      <c r="D73" s="560">
        <f>IFERROR(VLOOKUP($C73,EJE!$C$6:$AG$600,12,FALSE),0)</f>
        <v>0</v>
      </c>
      <c r="E73" s="560">
        <f>IFERROR(VLOOKUP($C73,EJE!$C$6:$AG$600,23,FALSE)," ")</f>
        <v>0</v>
      </c>
      <c r="F73" s="560">
        <f>IFERROR(VLOOKUP($C73,EJE!$C$6:$AG$600,11,FALSE)," ")</f>
        <v>0</v>
      </c>
      <c r="G73" s="561">
        <f>IFERROR(VLOOKUP(C73,EJE!$C$6:$AG$600,19,FALSE)," ")</f>
        <v>474.54800000000006</v>
      </c>
      <c r="H73" s="651" t="s">
        <v>4918</v>
      </c>
      <c r="I73" s="629">
        <f>_xlfn.IFNA((VLOOKUP($C73,'Programa Plan'!$A:$BB,13,0)),0)</f>
        <v>0</v>
      </c>
      <c r="J73" s="620">
        <f>SUM(R73:AV73)*1000</f>
        <v>0</v>
      </c>
      <c r="K73" s="628">
        <f>_xlfn.IFNA((VLOOKUP($C73,'Programa Plan'!$A:$BB,16,0)),0)</f>
        <v>0</v>
      </c>
      <c r="L73" s="620">
        <f>+SUM(AW73:BW73)*1000</f>
        <v>0</v>
      </c>
      <c r="M73" s="628">
        <f>_xlfn.IFNA((VLOOKUP($C73,'Programa Plan'!$A:$BB,19,0)),0)</f>
        <v>2000</v>
      </c>
      <c r="N73" s="620">
        <f>+SUM(BY74:DC74)*1000</f>
        <v>0</v>
      </c>
      <c r="O73" s="629"/>
      <c r="P73" s="620">
        <f>+SUM(DD73:EG73)*1000</f>
        <v>0</v>
      </c>
      <c r="Q73" s="562"/>
      <c r="R73" s="753"/>
      <c r="S73" s="1020"/>
      <c r="T73" s="660"/>
      <c r="U73" s="660"/>
      <c r="V73" s="660"/>
      <c r="W73" s="660"/>
      <c r="X73" s="660"/>
      <c r="Y73" s="660"/>
      <c r="Z73" s="660"/>
      <c r="AA73" s="660"/>
      <c r="AB73" s="660"/>
      <c r="AC73" s="660"/>
      <c r="AD73" s="660"/>
      <c r="AE73" s="660"/>
      <c r="AF73" s="660"/>
      <c r="AG73" s="660"/>
      <c r="AH73" s="660"/>
      <c r="AI73" s="660"/>
      <c r="AJ73" s="660"/>
      <c r="AK73" s="660"/>
      <c r="AL73" s="660"/>
      <c r="AM73" s="660"/>
      <c r="AN73" s="660"/>
      <c r="AO73" s="660"/>
      <c r="AP73" s="660"/>
      <c r="AQ73" s="660"/>
      <c r="AR73" s="660"/>
      <c r="AS73" s="660"/>
      <c r="AT73" s="660"/>
      <c r="AU73" s="660"/>
      <c r="AV73" s="798"/>
      <c r="AW73" s="820"/>
      <c r="AX73" s="661"/>
      <c r="AY73" s="661"/>
      <c r="AZ73" s="661"/>
      <c r="BA73" s="661"/>
      <c r="BB73" s="661"/>
      <c r="BC73" s="661"/>
      <c r="BD73" s="661"/>
      <c r="BE73" s="661"/>
      <c r="BF73" s="661"/>
      <c r="BG73" s="661"/>
      <c r="BH73" s="661"/>
      <c r="BI73" s="661"/>
      <c r="BJ73" s="661"/>
      <c r="BK73" s="661"/>
      <c r="BL73" s="661"/>
      <c r="BM73" s="661"/>
      <c r="BN73" s="661"/>
      <c r="BO73" s="661"/>
      <c r="BP73" s="661"/>
      <c r="BQ73" s="661"/>
      <c r="BR73" s="661"/>
      <c r="BS73" s="661"/>
      <c r="BT73" s="661"/>
      <c r="BU73" s="661"/>
      <c r="BV73" s="661"/>
      <c r="BW73" s="977"/>
      <c r="BX73" s="986"/>
      <c r="BY73" s="820"/>
      <c r="BZ73" s="661"/>
      <c r="CA73" s="661"/>
      <c r="CB73" s="661"/>
      <c r="CC73" s="661"/>
      <c r="CD73" s="661"/>
      <c r="CE73" s="661"/>
      <c r="CF73" s="661"/>
      <c r="CG73" s="661"/>
      <c r="CH73" s="661"/>
      <c r="CI73" s="661"/>
      <c r="CJ73" s="661"/>
      <c r="CK73" s="661"/>
      <c r="CL73" s="661"/>
      <c r="CM73" s="661"/>
      <c r="CN73" s="661"/>
      <c r="CO73" s="661"/>
      <c r="CP73" s="661"/>
      <c r="CQ73" s="661"/>
      <c r="CR73" s="661"/>
      <c r="CS73" s="661"/>
      <c r="CT73" s="661"/>
      <c r="CU73" s="661"/>
      <c r="CV73" s="661"/>
      <c r="CW73" s="661"/>
      <c r="CX73" s="661"/>
      <c r="CY73" s="661"/>
      <c r="CZ73" s="661"/>
      <c r="DA73" s="661"/>
      <c r="DB73" s="661"/>
      <c r="DC73" s="661"/>
      <c r="DD73" s="661"/>
      <c r="DE73" s="661"/>
      <c r="DF73" s="661"/>
      <c r="DG73" s="661"/>
      <c r="DH73" s="661"/>
      <c r="DI73" s="661"/>
      <c r="DJ73" s="661"/>
      <c r="DK73" s="661"/>
      <c r="DL73" s="661"/>
      <c r="DM73" s="661"/>
      <c r="DN73" s="661"/>
      <c r="DO73" s="661"/>
      <c r="DP73" s="661"/>
      <c r="DQ73" s="661"/>
      <c r="DR73" s="661"/>
      <c r="DS73" s="661"/>
      <c r="DT73" s="661"/>
      <c r="DU73" s="661"/>
      <c r="DV73" s="661"/>
      <c r="DW73" s="661"/>
      <c r="DX73" s="661"/>
      <c r="DY73" s="661"/>
      <c r="DZ73" s="661"/>
      <c r="EA73" s="661"/>
      <c r="EB73" s="661"/>
      <c r="EC73" s="661"/>
      <c r="ED73" s="661"/>
      <c r="EE73" s="661"/>
      <c r="EF73" s="661"/>
      <c r="EG73" s="662"/>
      <c r="EH73" s="662"/>
      <c r="EI73" s="662"/>
      <c r="EJ73" s="662"/>
      <c r="EK73" s="662"/>
      <c r="EL73" s="662"/>
      <c r="EM73" s="662"/>
      <c r="EN73" s="662"/>
      <c r="EO73" s="662"/>
      <c r="EP73" s="662"/>
      <c r="EQ73" s="662"/>
      <c r="ER73" s="662"/>
      <c r="ES73" s="662"/>
      <c r="ET73" s="662"/>
      <c r="EU73" s="662"/>
      <c r="EV73" s="662"/>
      <c r="EW73" s="662"/>
      <c r="EX73" s="662"/>
      <c r="EY73" s="662"/>
      <c r="EZ73" s="662"/>
      <c r="FA73" s="662"/>
      <c r="FB73" s="662"/>
      <c r="FC73" s="662"/>
      <c r="FD73" s="662"/>
      <c r="FE73" s="662"/>
      <c r="FF73" s="662"/>
      <c r="FG73" s="662"/>
      <c r="FH73" s="662"/>
      <c r="FI73" s="662"/>
      <c r="FJ73" s="662"/>
      <c r="FK73" s="662"/>
      <c r="FL73" s="662"/>
      <c r="FM73" s="662"/>
      <c r="FN73" s="662"/>
      <c r="FO73" s="662"/>
      <c r="FP73" s="662"/>
      <c r="FQ73" s="662"/>
      <c r="FR73" s="662"/>
      <c r="FS73" s="662"/>
      <c r="FT73" s="662"/>
      <c r="FU73" s="662"/>
      <c r="FV73" s="662"/>
      <c r="FW73" s="662"/>
      <c r="FX73" s="662"/>
      <c r="FY73" s="662"/>
      <c r="FZ73" s="662"/>
      <c r="GA73" s="662"/>
      <c r="GB73" s="662"/>
      <c r="GC73" s="662"/>
      <c r="GD73" s="662"/>
      <c r="GE73" s="662"/>
      <c r="GF73" s="662"/>
      <c r="GG73" s="662"/>
      <c r="GH73" s="662"/>
      <c r="GI73" s="662"/>
      <c r="GJ73" s="662"/>
      <c r="GK73" s="662"/>
      <c r="GL73" s="662"/>
      <c r="GM73" s="662"/>
      <c r="GN73" s="662"/>
      <c r="GO73" s="662"/>
      <c r="GP73" s="662"/>
      <c r="GQ73" s="662"/>
      <c r="GR73" s="662"/>
      <c r="GS73" s="662"/>
      <c r="GT73" s="662"/>
      <c r="GU73" s="662"/>
      <c r="GV73" s="662"/>
      <c r="GW73" s="662"/>
      <c r="GX73" s="662"/>
      <c r="GY73" s="662"/>
      <c r="GZ73" s="662"/>
      <c r="HA73" s="662"/>
      <c r="HB73" s="662"/>
      <c r="HC73" s="662"/>
      <c r="HD73" s="662"/>
      <c r="HE73" s="662"/>
      <c r="HF73" s="662"/>
      <c r="HG73" s="662"/>
      <c r="HH73" s="662"/>
      <c r="HI73" s="662"/>
      <c r="HJ73" s="662"/>
      <c r="HK73" s="662"/>
      <c r="HL73" s="662"/>
      <c r="HM73" s="662"/>
      <c r="HN73" s="662"/>
      <c r="HO73" s="662"/>
      <c r="HP73" s="662"/>
      <c r="HQ73" s="662"/>
      <c r="HR73" s="662"/>
      <c r="HS73" s="662"/>
      <c r="HT73" s="662"/>
      <c r="HU73" s="662"/>
      <c r="HV73" s="662"/>
      <c r="HW73" s="662"/>
      <c r="HX73" s="662"/>
      <c r="HY73" s="662"/>
      <c r="HZ73" s="662"/>
      <c r="IA73" s="662"/>
      <c r="IB73" s="662"/>
      <c r="IC73" s="662"/>
      <c r="ID73" s="662"/>
      <c r="IE73" s="662"/>
      <c r="IF73" s="662"/>
      <c r="IG73" s="662"/>
      <c r="IH73" s="662"/>
      <c r="II73" s="662"/>
      <c r="IJ73" s="662"/>
      <c r="IK73" s="662"/>
      <c r="IL73" s="662"/>
      <c r="IM73" s="662"/>
      <c r="IN73" s="662"/>
      <c r="IO73" s="662"/>
      <c r="IP73" s="662"/>
      <c r="IQ73" s="662"/>
      <c r="IR73" s="662"/>
      <c r="IS73" s="662"/>
      <c r="IT73" s="662"/>
      <c r="IU73" s="662"/>
      <c r="IV73" s="662"/>
      <c r="IW73" s="662"/>
      <c r="IX73" s="662"/>
      <c r="IY73" s="662"/>
      <c r="IZ73" s="662"/>
      <c r="JA73" s="662"/>
      <c r="JB73" s="662"/>
      <c r="JC73" s="662"/>
      <c r="JD73" s="662"/>
      <c r="JE73" s="662"/>
      <c r="JF73" s="662"/>
      <c r="JG73" s="662"/>
      <c r="JH73" s="662"/>
    </row>
    <row r="74" spans="1:580" ht="16.95" customHeight="1" outlineLevel="2" x14ac:dyDescent="0.3">
      <c r="A74" s="585" t="s">
        <v>5077</v>
      </c>
      <c r="B74" s="560" t="s">
        <v>5093</v>
      </c>
      <c r="C74" s="593">
        <v>71328</v>
      </c>
      <c r="D74" s="560">
        <f>IFERROR(VLOOKUP($C74,EJE!$C$6:$AG$600,12,FALSE),0)</f>
        <v>0</v>
      </c>
      <c r="E74" s="560">
        <f>IFERROR(VLOOKUP($C74,EJE!$C$6:$AG$600,23,FALSE)," ")</f>
        <v>142</v>
      </c>
      <c r="F74" s="560">
        <f>IFERROR(VLOOKUP($C74,EJE!$C$6:$AG$600,11,FALSE)," ")</f>
        <v>16.002897822038044</v>
      </c>
      <c r="G74" s="561">
        <f>IFERROR(VLOOKUP(C74,EJE!$C$6:$AG$600,19,FALSE)," ")</f>
        <v>61.048892637315404</v>
      </c>
      <c r="H74" s="651" t="s">
        <v>5010</v>
      </c>
      <c r="I74" s="629">
        <f>_xlfn.IFNA((VLOOKUP($C74,'Programa Plan'!$A:$BB,13,0)),0)</f>
        <v>0</v>
      </c>
      <c r="J74" s="620">
        <f t="shared" si="20"/>
        <v>0</v>
      </c>
      <c r="K74" s="628">
        <f>_xlfn.IFNA((VLOOKUP($C74,'Programa Plan'!$A:$BB,16,0)),0)</f>
        <v>1100</v>
      </c>
      <c r="L74" s="620">
        <f t="shared" si="13"/>
        <v>0</v>
      </c>
      <c r="M74" s="628">
        <f>_xlfn.IFNA((VLOOKUP($C74,'Programa Plan'!$A:$BB,19,0)),0)</f>
        <v>0</v>
      </c>
      <c r="N74" s="620">
        <f>+SUM(BY68:DC68)*1000</f>
        <v>0</v>
      </c>
      <c r="O74" s="629"/>
      <c r="P74" s="620">
        <f t="shared" si="12"/>
        <v>0</v>
      </c>
      <c r="Q74" s="562"/>
      <c r="R74" s="753"/>
      <c r="S74" s="1018"/>
      <c r="T74" s="656"/>
      <c r="U74" s="656"/>
      <c r="V74" s="656"/>
      <c r="W74" s="656"/>
      <c r="X74" s="656"/>
      <c r="Y74" s="656"/>
      <c r="Z74" s="656"/>
      <c r="AA74" s="656"/>
      <c r="AB74" s="656"/>
      <c r="AC74" s="656"/>
      <c r="AD74" s="656"/>
      <c r="AE74" s="656"/>
      <c r="AF74" s="656"/>
      <c r="AG74" s="656"/>
      <c r="AH74" s="656"/>
      <c r="AI74" s="656"/>
      <c r="AJ74" s="656"/>
      <c r="AK74" s="656"/>
      <c r="AL74" s="656"/>
      <c r="AM74" s="656"/>
      <c r="AN74" s="656"/>
      <c r="AO74" s="656"/>
      <c r="AP74" s="656"/>
      <c r="AQ74" s="656"/>
      <c r="AR74" s="656"/>
      <c r="AS74" s="656"/>
      <c r="AT74" s="656"/>
      <c r="AU74" s="656"/>
      <c r="AV74" s="800"/>
      <c r="AW74" s="818"/>
      <c r="AX74" s="657"/>
      <c r="AY74" s="657"/>
      <c r="AZ74" s="657"/>
      <c r="BA74" s="657"/>
      <c r="BB74" s="657"/>
      <c r="BC74" s="657"/>
      <c r="BD74" s="657"/>
      <c r="BE74" s="657"/>
      <c r="BF74" s="657"/>
      <c r="BG74" s="657"/>
      <c r="BH74" s="657"/>
      <c r="BI74" s="657"/>
      <c r="BJ74" s="657"/>
      <c r="BK74" s="657"/>
      <c r="BL74" s="657"/>
      <c r="BM74" s="657"/>
      <c r="BN74" s="657"/>
      <c r="BO74" s="657"/>
      <c r="BP74" s="657"/>
      <c r="BQ74" s="657"/>
      <c r="BR74" s="657"/>
      <c r="BS74" s="657"/>
      <c r="BT74" s="657"/>
      <c r="BU74" s="657"/>
      <c r="BV74" s="657"/>
      <c r="BW74" s="975"/>
      <c r="BX74" s="984"/>
      <c r="BY74" s="818"/>
      <c r="BZ74" s="657"/>
      <c r="CA74" s="657"/>
      <c r="CB74" s="657"/>
      <c r="CC74" s="657"/>
      <c r="CD74" s="657"/>
      <c r="CE74" s="657"/>
      <c r="CF74" s="657"/>
      <c r="CG74" s="657"/>
      <c r="CH74" s="657"/>
      <c r="CI74" s="657"/>
      <c r="CJ74" s="657"/>
      <c r="CK74" s="657"/>
      <c r="CL74" s="657"/>
      <c r="CM74" s="657"/>
      <c r="CN74" s="657"/>
      <c r="CO74" s="657"/>
      <c r="CP74" s="657"/>
      <c r="CQ74" s="657"/>
      <c r="CR74" s="657"/>
      <c r="CS74" s="657"/>
      <c r="CT74" s="657"/>
      <c r="CU74" s="657"/>
      <c r="CV74" s="657"/>
      <c r="CW74" s="657"/>
      <c r="CX74" s="657"/>
      <c r="CY74" s="657"/>
      <c r="CZ74" s="657"/>
      <c r="DA74" s="657"/>
      <c r="DB74" s="657"/>
      <c r="DC74" s="657"/>
      <c r="DD74" s="657"/>
      <c r="DE74" s="657"/>
      <c r="DF74" s="657"/>
      <c r="DG74" s="657"/>
      <c r="DH74" s="657"/>
      <c r="DI74" s="657"/>
      <c r="DJ74" s="657"/>
      <c r="DK74" s="657"/>
      <c r="DL74" s="657"/>
      <c r="DM74" s="657"/>
      <c r="DN74" s="657"/>
      <c r="DO74" s="657"/>
      <c r="DP74" s="657"/>
      <c r="DQ74" s="657"/>
      <c r="DR74" s="657"/>
      <c r="DS74" s="657"/>
      <c r="DT74" s="657"/>
      <c r="DU74" s="657"/>
      <c r="DV74" s="657"/>
      <c r="DW74" s="657"/>
      <c r="DX74" s="657"/>
      <c r="DY74" s="657"/>
      <c r="DZ74" s="657"/>
      <c r="EA74" s="657"/>
      <c r="EB74" s="657"/>
      <c r="EC74" s="657"/>
      <c r="ED74" s="657"/>
      <c r="EE74" s="657"/>
      <c r="EF74" s="657"/>
      <c r="EG74" s="658"/>
      <c r="EH74" s="658"/>
      <c r="EI74" s="658"/>
      <c r="EJ74" s="658"/>
      <c r="EK74" s="658"/>
      <c r="EL74" s="658"/>
      <c r="EM74" s="658"/>
      <c r="EN74" s="658"/>
      <c r="EO74" s="658"/>
      <c r="EP74" s="658"/>
      <c r="EQ74" s="658"/>
      <c r="ER74" s="658"/>
      <c r="ES74" s="658"/>
      <c r="ET74" s="658"/>
      <c r="EU74" s="658"/>
      <c r="EV74" s="658"/>
      <c r="EW74" s="658"/>
      <c r="EX74" s="658"/>
      <c r="EY74" s="658"/>
      <c r="EZ74" s="658"/>
      <c r="FA74" s="658"/>
      <c r="FB74" s="658"/>
      <c r="FC74" s="658"/>
      <c r="FD74" s="658"/>
      <c r="FE74" s="658"/>
      <c r="FF74" s="658"/>
      <c r="FG74" s="658"/>
      <c r="FH74" s="658"/>
      <c r="FI74" s="658"/>
      <c r="FJ74" s="658"/>
      <c r="FK74" s="658"/>
      <c r="FL74" s="658"/>
      <c r="FM74" s="658"/>
      <c r="FN74" s="658"/>
      <c r="FO74" s="658"/>
      <c r="FP74" s="658"/>
      <c r="FQ74" s="658"/>
      <c r="FR74" s="658"/>
      <c r="FS74" s="658"/>
      <c r="FT74" s="658"/>
      <c r="FU74" s="658"/>
      <c r="FV74" s="658"/>
      <c r="FW74" s="658"/>
      <c r="FX74" s="658"/>
      <c r="FY74" s="658"/>
      <c r="FZ74" s="658"/>
      <c r="GA74" s="658"/>
      <c r="GB74" s="658"/>
      <c r="GC74" s="658"/>
      <c r="GD74" s="658"/>
      <c r="GE74" s="658"/>
      <c r="GF74" s="658"/>
      <c r="GG74" s="658"/>
      <c r="GH74" s="658"/>
      <c r="GI74" s="658"/>
      <c r="GJ74" s="658"/>
      <c r="GK74" s="658"/>
      <c r="GL74" s="658"/>
      <c r="GM74" s="658"/>
      <c r="GN74" s="658"/>
      <c r="GO74" s="658"/>
      <c r="GP74" s="658"/>
      <c r="GQ74" s="658"/>
      <c r="GR74" s="658"/>
      <c r="GS74" s="658"/>
      <c r="GT74" s="658"/>
      <c r="GU74" s="658"/>
      <c r="GV74" s="658"/>
      <c r="GW74" s="658"/>
      <c r="GX74" s="658"/>
      <c r="GY74" s="658"/>
      <c r="GZ74" s="658"/>
      <c r="HA74" s="658"/>
      <c r="HB74" s="658"/>
      <c r="HC74" s="658"/>
      <c r="HD74" s="658"/>
      <c r="HE74" s="658"/>
      <c r="HF74" s="658"/>
      <c r="HG74" s="658"/>
      <c r="HH74" s="658"/>
      <c r="HI74" s="658"/>
      <c r="HJ74" s="658"/>
      <c r="HK74" s="658"/>
      <c r="HL74" s="658"/>
      <c r="HM74" s="658"/>
      <c r="HN74" s="658"/>
      <c r="HO74" s="658"/>
      <c r="HP74" s="658"/>
      <c r="HQ74" s="658"/>
      <c r="HR74" s="658"/>
      <c r="HS74" s="658"/>
      <c r="HT74" s="658"/>
      <c r="HU74" s="658"/>
      <c r="HV74" s="658"/>
      <c r="HW74" s="658"/>
      <c r="HX74" s="658"/>
      <c r="HY74" s="658"/>
      <c r="HZ74" s="658"/>
      <c r="IA74" s="658"/>
      <c r="IB74" s="658"/>
      <c r="IC74" s="658"/>
      <c r="ID74" s="658"/>
      <c r="IE74" s="658"/>
      <c r="IF74" s="658"/>
      <c r="IG74" s="658"/>
      <c r="IH74" s="658"/>
      <c r="II74" s="658"/>
      <c r="IJ74" s="658"/>
      <c r="IK74" s="658"/>
      <c r="IL74" s="658"/>
      <c r="IM74" s="658"/>
      <c r="IN74" s="658"/>
      <c r="IO74" s="658"/>
      <c r="IP74" s="658"/>
      <c r="IQ74" s="658"/>
      <c r="IR74" s="658"/>
      <c r="IS74" s="658"/>
      <c r="IT74" s="658"/>
      <c r="IU74" s="658"/>
      <c r="IV74" s="658"/>
      <c r="IW74" s="658"/>
      <c r="IX74" s="658"/>
      <c r="IY74" s="658"/>
      <c r="IZ74" s="658"/>
      <c r="JA74" s="658"/>
      <c r="JB74" s="658"/>
      <c r="JC74" s="658"/>
      <c r="JD74" s="658"/>
      <c r="JE74" s="658"/>
      <c r="JF74" s="658"/>
      <c r="JG74" s="658"/>
      <c r="JH74" s="658"/>
    </row>
    <row r="75" spans="1:580" s="676" customFormat="1" ht="16.95" customHeight="1" outlineLevel="1" thickBot="1" x14ac:dyDescent="0.35">
      <c r="A75" s="1014"/>
      <c r="B75" s="664" t="s">
        <v>5093</v>
      </c>
      <c r="C75" s="665">
        <v>71324</v>
      </c>
      <c r="D75" s="666">
        <f>IFERROR(VLOOKUP($C75,EJE!$C$6:$AG$600,12,FALSE),0)</f>
        <v>418.5</v>
      </c>
      <c r="E75" s="666">
        <f>IFERROR(VLOOKUP($C75,EJE!$C$6:$AG$600,23,FALSE)," ")</f>
        <v>0</v>
      </c>
      <c r="F75" s="666">
        <f>IFERROR(VLOOKUP($C75,EJE!$C$6:$AG$600,11,FALSE)," ")</f>
        <v>0</v>
      </c>
      <c r="G75" s="667">
        <f>IFERROR(VLOOKUP(C75,EJE!$C$6:$AG$600,19,FALSE)," ")</f>
        <v>0</v>
      </c>
      <c r="H75" s="668" t="s">
        <v>5013</v>
      </c>
      <c r="I75" s="670">
        <f>_xlfn.IFNA((VLOOKUP($C75,'Programa Plan'!$A:$BB,13,0)),0)</f>
        <v>1000</v>
      </c>
      <c r="J75" s="669">
        <f t="shared" si="20"/>
        <v>1100</v>
      </c>
      <c r="K75" s="671">
        <f>_xlfn.IFNA((VLOOKUP($C75,'Programa Plan'!$A:$BB,16,0)),0)</f>
        <v>0</v>
      </c>
      <c r="L75" s="669">
        <f t="shared" si="13"/>
        <v>0</v>
      </c>
      <c r="M75" s="671">
        <f>_xlfn.IFNA((VLOOKUP($C75,'Programa Plan'!$A:$BB,19,0)),0)</f>
        <v>0</v>
      </c>
      <c r="N75" s="669">
        <f>+SUM(BY69:DC69)*1000</f>
        <v>0</v>
      </c>
      <c r="O75" s="670"/>
      <c r="P75" s="669">
        <f t="shared" ref="P75:P133" si="21">+SUM(DD75:EG75)*1000</f>
        <v>0</v>
      </c>
      <c r="Q75" s="672"/>
      <c r="R75" s="758"/>
      <c r="S75" s="1019"/>
      <c r="T75" s="673"/>
      <c r="U75" s="673"/>
      <c r="V75" s="673"/>
      <c r="W75" s="673"/>
      <c r="X75" s="673"/>
      <c r="Y75" s="673">
        <v>1.1000000000000001</v>
      </c>
      <c r="Z75" s="673"/>
      <c r="AA75" s="673"/>
      <c r="AB75" s="673"/>
      <c r="AC75" s="673"/>
      <c r="AD75" s="673"/>
      <c r="AE75" s="673"/>
      <c r="AF75" s="673"/>
      <c r="AG75" s="673"/>
      <c r="AH75" s="673"/>
      <c r="AI75" s="673"/>
      <c r="AJ75" s="673"/>
      <c r="AK75" s="673"/>
      <c r="AL75" s="673"/>
      <c r="AM75" s="673"/>
      <c r="AN75" s="673"/>
      <c r="AO75" s="673"/>
      <c r="AP75" s="673"/>
      <c r="AQ75" s="673"/>
      <c r="AR75" s="673"/>
      <c r="AS75" s="673"/>
      <c r="AT75" s="673"/>
      <c r="AU75" s="673"/>
      <c r="AV75" s="824"/>
      <c r="AW75" s="819"/>
      <c r="AX75" s="674"/>
      <c r="AY75" s="674"/>
      <c r="AZ75" s="674"/>
      <c r="BA75" s="674"/>
      <c r="BB75" s="674"/>
      <c r="BC75" s="674"/>
      <c r="BD75" s="674"/>
      <c r="BE75" s="674"/>
      <c r="BF75" s="674"/>
      <c r="BG75" s="674"/>
      <c r="BH75" s="674"/>
      <c r="BI75" s="674"/>
      <c r="BJ75" s="674"/>
      <c r="BK75" s="674"/>
      <c r="BL75" s="674"/>
      <c r="BM75" s="674"/>
      <c r="BN75" s="674"/>
      <c r="BO75" s="674"/>
      <c r="BP75" s="674"/>
      <c r="BQ75" s="674"/>
      <c r="BR75" s="674"/>
      <c r="BS75" s="674"/>
      <c r="BT75" s="674"/>
      <c r="BU75" s="674"/>
      <c r="BV75" s="674"/>
      <c r="BW75" s="976"/>
      <c r="BX75" s="985"/>
      <c r="BY75" s="819"/>
      <c r="BZ75" s="674"/>
      <c r="CA75" s="674"/>
      <c r="CB75" s="674"/>
      <c r="CC75" s="674"/>
      <c r="CD75" s="674"/>
      <c r="CE75" s="674"/>
      <c r="CF75" s="674"/>
      <c r="CG75" s="674"/>
      <c r="CH75" s="674"/>
      <c r="CI75" s="674"/>
      <c r="CJ75" s="674"/>
      <c r="CK75" s="674"/>
      <c r="CL75" s="674"/>
      <c r="CM75" s="674"/>
      <c r="CN75" s="674"/>
      <c r="CO75" s="674"/>
      <c r="CP75" s="674"/>
      <c r="CQ75" s="674"/>
      <c r="CR75" s="674"/>
      <c r="CS75" s="674"/>
      <c r="CT75" s="674"/>
      <c r="CU75" s="674"/>
      <c r="CV75" s="674"/>
      <c r="CW75" s="674"/>
      <c r="CX75" s="674"/>
      <c r="CY75" s="674"/>
      <c r="CZ75" s="674"/>
      <c r="DA75" s="674"/>
      <c r="DB75" s="674"/>
      <c r="DC75" s="674"/>
      <c r="DD75" s="674"/>
      <c r="DE75" s="674"/>
      <c r="DF75" s="674"/>
      <c r="DG75" s="674"/>
      <c r="DH75" s="674"/>
      <c r="DI75" s="674"/>
      <c r="DJ75" s="674"/>
      <c r="DK75" s="674"/>
      <c r="DL75" s="674"/>
      <c r="DM75" s="674"/>
      <c r="DN75" s="674"/>
      <c r="DO75" s="674"/>
      <c r="DP75" s="674"/>
      <c r="DQ75" s="674"/>
      <c r="DR75" s="674"/>
      <c r="DS75" s="674"/>
      <c r="DT75" s="674"/>
      <c r="DU75" s="674"/>
      <c r="DV75" s="674"/>
      <c r="DW75" s="674"/>
      <c r="DX75" s="674"/>
      <c r="DY75" s="674"/>
      <c r="DZ75" s="674"/>
      <c r="EA75" s="674"/>
      <c r="EB75" s="674"/>
      <c r="EC75" s="674"/>
      <c r="ED75" s="674"/>
      <c r="EE75" s="674"/>
      <c r="EF75" s="674"/>
      <c r="EG75" s="675"/>
      <c r="EH75" s="675"/>
      <c r="EI75" s="675"/>
      <c r="EJ75" s="675"/>
      <c r="EK75" s="675"/>
      <c r="EL75" s="675"/>
      <c r="EM75" s="675"/>
      <c r="EN75" s="675"/>
      <c r="EO75" s="675"/>
      <c r="EP75" s="675"/>
      <c r="EQ75" s="675"/>
      <c r="ER75" s="675"/>
      <c r="ES75" s="675"/>
      <c r="ET75" s="675"/>
      <c r="EU75" s="675"/>
      <c r="EV75" s="675"/>
      <c r="EW75" s="675"/>
      <c r="EX75" s="675"/>
      <c r="EY75" s="675"/>
      <c r="EZ75" s="675"/>
      <c r="FA75" s="675"/>
      <c r="FB75" s="675"/>
      <c r="FC75" s="675"/>
      <c r="FD75" s="675"/>
      <c r="FE75" s="675"/>
      <c r="FF75" s="675"/>
      <c r="FG75" s="675"/>
      <c r="FH75" s="675"/>
      <c r="FI75" s="675"/>
      <c r="FJ75" s="675"/>
      <c r="FK75" s="675"/>
      <c r="FL75" s="675"/>
      <c r="FM75" s="675"/>
      <c r="FN75" s="675"/>
      <c r="FO75" s="675"/>
      <c r="FP75" s="675"/>
      <c r="FQ75" s="675"/>
      <c r="FR75" s="675"/>
      <c r="FS75" s="675"/>
      <c r="FT75" s="675"/>
      <c r="FU75" s="675"/>
      <c r="FV75" s="675"/>
      <c r="FW75" s="675"/>
      <c r="FX75" s="675"/>
      <c r="FY75" s="675"/>
      <c r="FZ75" s="675"/>
      <c r="GA75" s="675"/>
      <c r="GB75" s="675"/>
      <c r="GC75" s="675"/>
      <c r="GD75" s="675"/>
      <c r="GE75" s="675"/>
      <c r="GF75" s="675"/>
      <c r="GG75" s="675"/>
      <c r="GH75" s="675"/>
      <c r="GI75" s="675"/>
      <c r="GJ75" s="675"/>
      <c r="GK75" s="675"/>
      <c r="GL75" s="675"/>
      <c r="GM75" s="675"/>
      <c r="GN75" s="675"/>
      <c r="GO75" s="675"/>
      <c r="GP75" s="675"/>
      <c r="GQ75" s="675"/>
      <c r="GR75" s="675"/>
      <c r="GS75" s="675"/>
      <c r="GT75" s="675"/>
      <c r="GU75" s="675"/>
      <c r="GV75" s="675"/>
      <c r="GW75" s="675"/>
      <c r="GX75" s="675"/>
      <c r="GY75" s="675"/>
      <c r="GZ75" s="675"/>
      <c r="HA75" s="675"/>
      <c r="HB75" s="675"/>
      <c r="HC75" s="675"/>
      <c r="HD75" s="675"/>
      <c r="HE75" s="675"/>
      <c r="HF75" s="675"/>
      <c r="HG75" s="675"/>
      <c r="HH75" s="675"/>
      <c r="HI75" s="675"/>
      <c r="HJ75" s="675"/>
      <c r="HK75" s="675"/>
      <c r="HL75" s="675"/>
      <c r="HM75" s="675"/>
      <c r="HN75" s="675"/>
      <c r="HO75" s="675"/>
      <c r="HP75" s="675"/>
      <c r="HQ75" s="675"/>
      <c r="HR75" s="675"/>
      <c r="HS75" s="675"/>
      <c r="HT75" s="675"/>
      <c r="HU75" s="675"/>
      <c r="HV75" s="675"/>
      <c r="HW75" s="675"/>
      <c r="HX75" s="675"/>
      <c r="HY75" s="675"/>
      <c r="HZ75" s="675"/>
      <c r="IA75" s="675"/>
      <c r="IB75" s="675"/>
      <c r="IC75" s="675"/>
      <c r="ID75" s="675"/>
      <c r="IE75" s="675"/>
      <c r="IF75" s="675"/>
      <c r="IG75" s="675"/>
      <c r="IH75" s="675"/>
      <c r="II75" s="675"/>
      <c r="IJ75" s="675"/>
      <c r="IK75" s="675"/>
      <c r="IL75" s="675"/>
      <c r="IM75" s="675"/>
      <c r="IN75" s="675"/>
      <c r="IO75" s="675"/>
      <c r="IP75" s="675"/>
      <c r="IQ75" s="675"/>
      <c r="IR75" s="675"/>
      <c r="IS75" s="675"/>
      <c r="IT75" s="675"/>
      <c r="IU75" s="675"/>
      <c r="IV75" s="675"/>
      <c r="IW75" s="675"/>
      <c r="IX75" s="675"/>
      <c r="IY75" s="675"/>
      <c r="IZ75" s="675"/>
      <c r="JA75" s="675"/>
      <c r="JB75" s="675"/>
      <c r="JC75" s="675"/>
      <c r="JD75" s="675"/>
      <c r="JE75" s="675"/>
      <c r="JF75" s="675"/>
      <c r="JG75" s="675"/>
      <c r="JH75" s="675"/>
    </row>
    <row r="76" spans="1:580" ht="16.95" customHeight="1" outlineLevel="2" x14ac:dyDescent="0.3">
      <c r="A76" s="588"/>
      <c r="B76" s="560" t="s">
        <v>5094</v>
      </c>
      <c r="C76" s="593">
        <v>71167</v>
      </c>
      <c r="D76" s="560">
        <f>IFERROR(VLOOKUP($C76,EJE!$C$6:$AG$600,12,FALSE),0)</f>
        <v>0</v>
      </c>
      <c r="E76" s="560">
        <f>IFERROR(VLOOKUP($C76,EJE!$C$6:$AG$600,23,FALSE)," ")</f>
        <v>0</v>
      </c>
      <c r="F76" s="560">
        <f>IFERROR(VLOOKUP($C76,EJE!$C$6:$AG$600,11,FALSE)," ")</f>
        <v>34.38239174763104</v>
      </c>
      <c r="G76" s="561">
        <f>IFERROR(VLOOKUP(C76,EJE!$C$6:$AG$600,19,FALSE)," ")</f>
        <v>12.365958978049658</v>
      </c>
      <c r="H76" s="651" t="str">
        <f>IFERROR(VLOOKUP(C76,Claves!A:E,4,FALSE)," ")</f>
        <v>KRNU 70824 KTP2 NULRO10X18</v>
      </c>
      <c r="I76" s="629">
        <f>_xlfn.IFNA((VLOOKUP($C76,'Programa Plan'!$A:$BB,13,0)),0)</f>
        <v>2200</v>
      </c>
      <c r="J76" s="620">
        <f t="shared" si="20"/>
        <v>0</v>
      </c>
      <c r="K76" s="628">
        <f>_xlfn.IFNA((VLOOKUP($C76,'Programa Plan'!$A:$BB,16,0)),0)</f>
        <v>4000</v>
      </c>
      <c r="L76" s="620">
        <f t="shared" ref="L76:L133" si="22">+SUM(AW76:BW76)*1000</f>
        <v>0</v>
      </c>
      <c r="M76" s="628">
        <f>_xlfn.IFNA((VLOOKUP($C76,'Programa Plan'!$A:$BB,19,0)),0)</f>
        <v>3500</v>
      </c>
      <c r="N76" s="620">
        <f>+SUM(BY71:DC71)*1000</f>
        <v>0</v>
      </c>
      <c r="O76" s="629"/>
      <c r="P76" s="620">
        <f t="shared" si="21"/>
        <v>0</v>
      </c>
      <c r="Q76" s="562"/>
      <c r="R76" s="753"/>
      <c r="S76" s="1020"/>
      <c r="T76" s="660"/>
      <c r="U76" s="660"/>
      <c r="V76" s="660"/>
      <c r="W76" s="660"/>
      <c r="X76" s="660"/>
      <c r="Y76" s="660"/>
      <c r="Z76" s="660"/>
      <c r="AA76" s="660"/>
      <c r="AB76" s="660"/>
      <c r="AC76" s="660"/>
      <c r="AD76" s="660"/>
      <c r="AE76" s="660"/>
      <c r="AF76" s="660"/>
      <c r="AG76" s="660"/>
      <c r="AH76" s="660"/>
      <c r="AI76" s="660"/>
      <c r="AJ76" s="660"/>
      <c r="AK76" s="660"/>
      <c r="AL76" s="660"/>
      <c r="AM76" s="660"/>
      <c r="AN76" s="660"/>
      <c r="AO76" s="660"/>
      <c r="AP76" s="660"/>
      <c r="AQ76" s="660"/>
      <c r="AR76" s="660"/>
      <c r="AS76" s="660"/>
      <c r="AT76" s="660"/>
      <c r="AU76" s="660"/>
      <c r="AV76" s="798"/>
      <c r="AW76" s="820"/>
      <c r="AX76" s="661"/>
      <c r="AY76" s="661"/>
      <c r="AZ76" s="661"/>
      <c r="BA76" s="661"/>
      <c r="BB76" s="661"/>
      <c r="BC76" s="661"/>
      <c r="BD76" s="661"/>
      <c r="BE76" s="661"/>
      <c r="BF76" s="661"/>
      <c r="BG76" s="661"/>
      <c r="BH76" s="661"/>
      <c r="BI76" s="661"/>
      <c r="BJ76" s="661"/>
      <c r="BK76" s="661"/>
      <c r="BL76" s="661"/>
      <c r="BM76" s="661"/>
      <c r="BN76" s="661"/>
      <c r="BO76" s="661"/>
      <c r="BP76" s="661"/>
      <c r="BQ76" s="661"/>
      <c r="BR76" s="661"/>
      <c r="BS76" s="661"/>
      <c r="BT76" s="661"/>
      <c r="BU76" s="661"/>
      <c r="BV76" s="661"/>
      <c r="BW76" s="977"/>
      <c r="BX76" s="986"/>
      <c r="BY76" s="820"/>
      <c r="BZ76" s="661"/>
      <c r="CA76" s="661"/>
      <c r="CB76" s="661"/>
      <c r="CC76" s="661"/>
      <c r="CD76" s="661"/>
      <c r="CE76" s="661"/>
      <c r="CF76" s="661"/>
      <c r="CG76" s="661"/>
      <c r="CH76" s="661"/>
      <c r="CI76" s="661"/>
      <c r="CJ76" s="661"/>
      <c r="CK76" s="661"/>
      <c r="CL76" s="661"/>
      <c r="CM76" s="661"/>
      <c r="CN76" s="661"/>
      <c r="CO76" s="661"/>
      <c r="CP76" s="661"/>
      <c r="CQ76" s="661"/>
      <c r="CR76" s="661"/>
      <c r="CS76" s="661"/>
      <c r="CT76" s="661"/>
      <c r="CU76" s="661"/>
      <c r="CV76" s="661"/>
      <c r="CW76" s="661"/>
      <c r="CX76" s="661"/>
      <c r="CY76" s="661"/>
      <c r="CZ76" s="661"/>
      <c r="DA76" s="661"/>
      <c r="DB76" s="661"/>
      <c r="DC76" s="661"/>
      <c r="DD76" s="661"/>
      <c r="DE76" s="661"/>
      <c r="DF76" s="661"/>
      <c r="DG76" s="661"/>
      <c r="DH76" s="661"/>
      <c r="DI76" s="661"/>
      <c r="DJ76" s="661"/>
      <c r="DK76" s="661"/>
      <c r="DL76" s="661"/>
      <c r="DM76" s="661"/>
      <c r="DN76" s="661"/>
      <c r="DO76" s="661"/>
      <c r="DP76" s="661"/>
      <c r="DQ76" s="661"/>
      <c r="DR76" s="661"/>
      <c r="DS76" s="661"/>
      <c r="DT76" s="661"/>
      <c r="DU76" s="661"/>
      <c r="DV76" s="661"/>
      <c r="DW76" s="661"/>
      <c r="DX76" s="661"/>
      <c r="DY76" s="661"/>
      <c r="DZ76" s="661"/>
      <c r="EA76" s="661"/>
      <c r="EB76" s="661"/>
      <c r="EC76" s="661"/>
      <c r="ED76" s="661"/>
      <c r="EE76" s="661"/>
      <c r="EF76" s="661"/>
      <c r="EG76" s="662"/>
      <c r="EH76" s="662"/>
      <c r="EI76" s="662"/>
      <c r="EJ76" s="662"/>
      <c r="EK76" s="662"/>
      <c r="EL76" s="662"/>
      <c r="EM76" s="662"/>
      <c r="EN76" s="662"/>
      <c r="EO76" s="662"/>
      <c r="EP76" s="662"/>
      <c r="EQ76" s="662"/>
      <c r="ER76" s="662"/>
      <c r="ES76" s="662"/>
      <c r="ET76" s="662"/>
      <c r="EU76" s="662"/>
      <c r="EV76" s="662"/>
      <c r="EW76" s="662"/>
      <c r="EX76" s="662"/>
      <c r="EY76" s="662"/>
      <c r="EZ76" s="662"/>
      <c r="FA76" s="662"/>
      <c r="FB76" s="662"/>
      <c r="FC76" s="662"/>
      <c r="FD76" s="662"/>
      <c r="FE76" s="662"/>
      <c r="FF76" s="662"/>
      <c r="FG76" s="662"/>
      <c r="FH76" s="662"/>
      <c r="FI76" s="662"/>
      <c r="FJ76" s="662"/>
      <c r="FK76" s="662"/>
      <c r="FL76" s="662"/>
      <c r="FM76" s="662"/>
      <c r="FN76" s="662"/>
      <c r="FO76" s="662"/>
      <c r="FP76" s="662"/>
      <c r="FQ76" s="662"/>
      <c r="FR76" s="662"/>
      <c r="FS76" s="662"/>
      <c r="FT76" s="662"/>
      <c r="FU76" s="662"/>
      <c r="FV76" s="662"/>
      <c r="FW76" s="662"/>
      <c r="FX76" s="662"/>
      <c r="FY76" s="662"/>
      <c r="FZ76" s="662"/>
      <c r="GA76" s="662"/>
      <c r="GB76" s="662"/>
      <c r="GC76" s="662"/>
      <c r="GD76" s="662"/>
      <c r="GE76" s="662"/>
      <c r="GF76" s="662"/>
      <c r="GG76" s="662"/>
      <c r="GH76" s="662"/>
      <c r="GI76" s="662"/>
      <c r="GJ76" s="662"/>
      <c r="GK76" s="662"/>
      <c r="GL76" s="662"/>
      <c r="GM76" s="662"/>
      <c r="GN76" s="662"/>
      <c r="GO76" s="662"/>
      <c r="GP76" s="662"/>
      <c r="GQ76" s="662"/>
      <c r="GR76" s="662"/>
      <c r="GS76" s="662"/>
      <c r="GT76" s="662"/>
      <c r="GU76" s="662"/>
      <c r="GV76" s="662"/>
      <c r="GW76" s="662"/>
      <c r="GX76" s="662"/>
      <c r="GY76" s="662"/>
      <c r="GZ76" s="662"/>
      <c r="HA76" s="662"/>
      <c r="HB76" s="662"/>
      <c r="HC76" s="662"/>
      <c r="HD76" s="662"/>
      <c r="HE76" s="662"/>
      <c r="HF76" s="662"/>
      <c r="HG76" s="662"/>
      <c r="HH76" s="662"/>
      <c r="HI76" s="662"/>
      <c r="HJ76" s="662"/>
      <c r="HK76" s="662"/>
      <c r="HL76" s="662"/>
      <c r="HM76" s="662"/>
      <c r="HN76" s="662"/>
      <c r="HO76" s="662"/>
      <c r="HP76" s="662"/>
      <c r="HQ76" s="662"/>
      <c r="HR76" s="662"/>
      <c r="HS76" s="662"/>
      <c r="HT76" s="662"/>
      <c r="HU76" s="662"/>
      <c r="HV76" s="662"/>
      <c r="HW76" s="662"/>
      <c r="HX76" s="662"/>
      <c r="HY76" s="662"/>
      <c r="HZ76" s="662"/>
      <c r="IA76" s="662"/>
      <c r="IB76" s="662"/>
      <c r="IC76" s="662"/>
      <c r="ID76" s="662"/>
      <c r="IE76" s="662"/>
      <c r="IF76" s="662"/>
      <c r="IG76" s="662"/>
      <c r="IH76" s="662"/>
      <c r="II76" s="662"/>
      <c r="IJ76" s="662"/>
      <c r="IK76" s="662"/>
      <c r="IL76" s="662"/>
      <c r="IM76" s="662"/>
      <c r="IN76" s="662"/>
      <c r="IO76" s="662"/>
      <c r="IP76" s="662"/>
      <c r="IQ76" s="662"/>
      <c r="IR76" s="662"/>
      <c r="IS76" s="662"/>
      <c r="IT76" s="662"/>
      <c r="IU76" s="662"/>
      <c r="IV76" s="662"/>
      <c r="IW76" s="662"/>
      <c r="IX76" s="662"/>
      <c r="IY76" s="662"/>
      <c r="IZ76" s="662"/>
      <c r="JA76" s="662"/>
      <c r="JB76" s="662"/>
      <c r="JC76" s="662"/>
      <c r="JD76" s="662"/>
      <c r="JE76" s="662"/>
      <c r="JF76" s="662"/>
      <c r="JG76" s="662"/>
      <c r="JH76" s="662"/>
    </row>
    <row r="77" spans="1:580" ht="17.25" customHeight="1" outlineLevel="2" x14ac:dyDescent="0.3">
      <c r="A77" s="585" t="s">
        <v>5077</v>
      </c>
      <c r="B77" s="560" t="s">
        <v>5094</v>
      </c>
      <c r="C77" s="593">
        <v>71168</v>
      </c>
      <c r="D77" s="560">
        <f>IFERROR(VLOOKUP($C77,EJE!$C$6:$AG$600,12,FALSE),0)</f>
        <v>0</v>
      </c>
      <c r="E77" s="560">
        <f>IFERROR(VLOOKUP($C77,EJE!$C$6:$AG$600,23,FALSE)," ")</f>
        <v>597.97799999999995</v>
      </c>
      <c r="F77" s="560">
        <f>IFERROR(VLOOKUP($C77,EJE!$C$6:$AG$600,11,FALSE)," ")</f>
        <v>41.12206832871653</v>
      </c>
      <c r="G77" s="561">
        <f>IFERROR(VLOOKUP(C77,EJE!$C$6:$AG$600,19,FALSE)," ")</f>
        <v>37.772576177285316</v>
      </c>
      <c r="H77" s="651" t="str">
        <f>IFERROR(VLOOKUP(C77,Claves!A:E,4,FALSE)," ")</f>
        <v>KRNU 70825 KTP2 NULRO20X10</v>
      </c>
      <c r="I77" s="629">
        <f>_xlfn.IFNA((VLOOKUP($C77,'Programa Plan'!$A:$BB,13,0)),0)</f>
        <v>0</v>
      </c>
      <c r="J77" s="620">
        <f t="shared" si="20"/>
        <v>0</v>
      </c>
      <c r="K77" s="628">
        <f>_xlfn.IFNA((VLOOKUP($C77,'Programa Plan'!$A:$BB,16,0)),0)</f>
        <v>1100</v>
      </c>
      <c r="L77" s="620">
        <f t="shared" si="22"/>
        <v>0</v>
      </c>
      <c r="M77" s="628">
        <f>_xlfn.IFNA((VLOOKUP($C77,'Programa Plan'!$A:$BB,19,0)),0)</f>
        <v>0</v>
      </c>
      <c r="N77" s="620">
        <f>+SUM(BY72:DC72)*1000</f>
        <v>0</v>
      </c>
      <c r="O77" s="629"/>
      <c r="P77" s="620">
        <f t="shared" si="21"/>
        <v>0</v>
      </c>
      <c r="Q77" s="562"/>
      <c r="R77" s="753"/>
      <c r="S77" s="1018"/>
      <c r="T77" s="656"/>
      <c r="U77" s="656"/>
      <c r="V77" s="656"/>
      <c r="W77" s="656"/>
      <c r="X77" s="656"/>
      <c r="Y77" s="656"/>
      <c r="Z77" s="656"/>
      <c r="AA77" s="656"/>
      <c r="AB77" s="656"/>
      <c r="AC77" s="656"/>
      <c r="AD77" s="656"/>
      <c r="AE77" s="656"/>
      <c r="AF77" s="656"/>
      <c r="AG77" s="656"/>
      <c r="AH77" s="656"/>
      <c r="AI77" s="656"/>
      <c r="AJ77" s="656"/>
      <c r="AK77" s="656"/>
      <c r="AL77" s="656"/>
      <c r="AM77" s="656"/>
      <c r="AN77" s="656"/>
      <c r="AO77" s="656"/>
      <c r="AP77" s="656"/>
      <c r="AQ77" s="656"/>
      <c r="AR77" s="656"/>
      <c r="AS77" s="656"/>
      <c r="AT77" s="656"/>
      <c r="AU77" s="656"/>
      <c r="AV77" s="800"/>
      <c r="AW77" s="818"/>
      <c r="AX77" s="657"/>
      <c r="AY77" s="657"/>
      <c r="AZ77" s="657"/>
      <c r="BA77" s="657"/>
      <c r="BB77" s="657"/>
      <c r="BC77" s="657"/>
      <c r="BD77" s="657"/>
      <c r="BE77" s="657"/>
      <c r="BF77" s="657"/>
      <c r="BG77" s="657"/>
      <c r="BH77" s="657"/>
      <c r="BI77" s="657"/>
      <c r="BJ77" s="657"/>
      <c r="BK77" s="657"/>
      <c r="BL77" s="657"/>
      <c r="BM77" s="657"/>
      <c r="BN77" s="657"/>
      <c r="BO77" s="657"/>
      <c r="BP77" s="657"/>
      <c r="BQ77" s="657"/>
      <c r="BR77" s="657"/>
      <c r="BS77" s="657"/>
      <c r="BT77" s="657"/>
      <c r="BU77" s="657"/>
      <c r="BV77" s="657"/>
      <c r="BW77" s="975"/>
      <c r="BX77" s="984"/>
      <c r="BY77" s="818"/>
      <c r="BZ77" s="657"/>
      <c r="CA77" s="657"/>
      <c r="CB77" s="657"/>
      <c r="CC77" s="657"/>
      <c r="CD77" s="657"/>
      <c r="CE77" s="657"/>
      <c r="CF77" s="657"/>
      <c r="CG77" s="657"/>
      <c r="CH77" s="657"/>
      <c r="CI77" s="657"/>
      <c r="CJ77" s="657"/>
      <c r="CK77" s="657"/>
      <c r="CL77" s="657"/>
      <c r="CM77" s="657"/>
      <c r="CN77" s="657"/>
      <c r="CO77" s="657"/>
      <c r="CP77" s="657"/>
      <c r="CQ77" s="657"/>
      <c r="CR77" s="657"/>
      <c r="CS77" s="657"/>
      <c r="CT77" s="657"/>
      <c r="CU77" s="657"/>
      <c r="CV77" s="657"/>
      <c r="CW77" s="657"/>
      <c r="CX77" s="657"/>
      <c r="CY77" s="657"/>
      <c r="CZ77" s="657"/>
      <c r="DA77" s="657"/>
      <c r="DB77" s="657"/>
      <c r="DC77" s="657"/>
      <c r="DD77" s="657"/>
      <c r="DE77" s="657"/>
      <c r="DF77" s="657"/>
      <c r="DG77" s="657"/>
      <c r="DH77" s="657"/>
      <c r="DI77" s="657"/>
      <c r="DJ77" s="657"/>
      <c r="DK77" s="657"/>
      <c r="DL77" s="657"/>
      <c r="DM77" s="657"/>
      <c r="DN77" s="657"/>
      <c r="DO77" s="657"/>
      <c r="DP77" s="657"/>
      <c r="DQ77" s="657"/>
      <c r="DR77" s="657"/>
      <c r="DS77" s="657"/>
      <c r="DT77" s="657"/>
      <c r="DU77" s="657"/>
      <c r="DV77" s="657"/>
      <c r="DW77" s="657"/>
      <c r="DX77" s="657"/>
      <c r="DY77" s="657"/>
      <c r="DZ77" s="657"/>
      <c r="EA77" s="657"/>
      <c r="EB77" s="657"/>
      <c r="EC77" s="657"/>
      <c r="ED77" s="657"/>
      <c r="EE77" s="657"/>
      <c r="EF77" s="657"/>
      <c r="EG77" s="658"/>
      <c r="EH77" s="658"/>
      <c r="EI77" s="658"/>
      <c r="EJ77" s="658"/>
      <c r="EK77" s="658"/>
      <c r="EL77" s="658"/>
      <c r="EM77" s="658"/>
      <c r="EN77" s="658"/>
      <c r="EO77" s="658"/>
      <c r="EP77" s="658"/>
      <c r="EQ77" s="658"/>
      <c r="ER77" s="658"/>
      <c r="ES77" s="658"/>
      <c r="ET77" s="658"/>
      <c r="EU77" s="658"/>
      <c r="EV77" s="658"/>
      <c r="EW77" s="658"/>
      <c r="EX77" s="658"/>
      <c r="EY77" s="658"/>
      <c r="EZ77" s="658"/>
      <c r="FA77" s="658"/>
      <c r="FB77" s="658"/>
      <c r="FC77" s="658"/>
      <c r="FD77" s="658"/>
      <c r="FE77" s="658"/>
      <c r="FF77" s="658"/>
      <c r="FG77" s="658"/>
      <c r="FH77" s="658"/>
      <c r="FI77" s="658"/>
      <c r="FJ77" s="658"/>
      <c r="FK77" s="658"/>
      <c r="FL77" s="658"/>
      <c r="FM77" s="658"/>
      <c r="FN77" s="658"/>
      <c r="FO77" s="658"/>
      <c r="FP77" s="658"/>
      <c r="FQ77" s="658"/>
      <c r="FR77" s="658"/>
      <c r="FS77" s="658"/>
      <c r="FT77" s="658"/>
      <c r="FU77" s="658"/>
      <c r="FV77" s="658"/>
      <c r="FW77" s="658"/>
      <c r="FX77" s="658"/>
      <c r="FY77" s="658"/>
      <c r="FZ77" s="658"/>
      <c r="GA77" s="658"/>
      <c r="GB77" s="658"/>
      <c r="GC77" s="658"/>
      <c r="GD77" s="658"/>
      <c r="GE77" s="658"/>
      <c r="GF77" s="658"/>
      <c r="GG77" s="658"/>
      <c r="GH77" s="658"/>
      <c r="GI77" s="658"/>
      <c r="GJ77" s="658"/>
      <c r="GK77" s="658"/>
      <c r="GL77" s="658"/>
      <c r="GM77" s="658"/>
      <c r="GN77" s="658"/>
      <c r="GO77" s="658"/>
      <c r="GP77" s="658"/>
      <c r="GQ77" s="658"/>
      <c r="GR77" s="658"/>
      <c r="GS77" s="658"/>
      <c r="GT77" s="658"/>
      <c r="GU77" s="658"/>
      <c r="GV77" s="658"/>
      <c r="GW77" s="658"/>
      <c r="GX77" s="658"/>
      <c r="GY77" s="658"/>
      <c r="GZ77" s="658"/>
      <c r="HA77" s="658"/>
      <c r="HB77" s="658"/>
      <c r="HC77" s="658"/>
      <c r="HD77" s="658"/>
      <c r="HE77" s="658"/>
      <c r="HF77" s="658"/>
      <c r="HG77" s="658"/>
      <c r="HH77" s="658"/>
      <c r="HI77" s="658"/>
      <c r="HJ77" s="658"/>
      <c r="HK77" s="658"/>
      <c r="HL77" s="658"/>
      <c r="HM77" s="658"/>
      <c r="HN77" s="658"/>
      <c r="HO77" s="658"/>
      <c r="HP77" s="658"/>
      <c r="HQ77" s="658"/>
      <c r="HR77" s="658"/>
      <c r="HS77" s="658"/>
      <c r="HT77" s="658"/>
      <c r="HU77" s="658"/>
      <c r="HV77" s="658"/>
      <c r="HW77" s="658"/>
      <c r="HX77" s="658"/>
      <c r="HY77" s="658"/>
      <c r="HZ77" s="658"/>
      <c r="IA77" s="658"/>
      <c r="IB77" s="658"/>
      <c r="IC77" s="658"/>
      <c r="ID77" s="658"/>
      <c r="IE77" s="658"/>
      <c r="IF77" s="658"/>
      <c r="IG77" s="658"/>
      <c r="IH77" s="658"/>
      <c r="II77" s="658"/>
      <c r="IJ77" s="658"/>
      <c r="IK77" s="658"/>
      <c r="IL77" s="658"/>
      <c r="IM77" s="658"/>
      <c r="IN77" s="658"/>
      <c r="IO77" s="658"/>
      <c r="IP77" s="658"/>
      <c r="IQ77" s="658"/>
      <c r="IR77" s="658"/>
      <c r="IS77" s="658"/>
      <c r="IT77" s="658"/>
      <c r="IU77" s="658"/>
      <c r="IV77" s="658"/>
      <c r="IW77" s="658"/>
      <c r="IX77" s="658"/>
      <c r="IY77" s="658"/>
      <c r="IZ77" s="658"/>
      <c r="JA77" s="658"/>
      <c r="JB77" s="658"/>
      <c r="JC77" s="658"/>
      <c r="JD77" s="658"/>
      <c r="JE77" s="658"/>
      <c r="JF77" s="658"/>
      <c r="JG77" s="658"/>
      <c r="JH77" s="658"/>
    </row>
    <row r="78" spans="1:580" ht="17.25" customHeight="1" outlineLevel="1" thickBot="1" x14ac:dyDescent="0.35">
      <c r="A78" s="585" t="s">
        <v>5078</v>
      </c>
      <c r="B78" s="560" t="s">
        <v>5094</v>
      </c>
      <c r="C78" s="593">
        <v>71295</v>
      </c>
      <c r="D78" s="560"/>
      <c r="E78" s="560"/>
      <c r="F78" s="560"/>
      <c r="G78" s="561"/>
      <c r="H78" s="651" t="s">
        <v>5012</v>
      </c>
      <c r="I78" s="629">
        <f>_xlfn.IFNA((VLOOKUP($C78,'Programa Plan'!$A:$BB,13,0)),0)</f>
        <v>0</v>
      </c>
      <c r="J78" s="620">
        <f t="shared" si="20"/>
        <v>0</v>
      </c>
      <c r="K78" s="628">
        <f>_xlfn.IFNA((VLOOKUP($C78,'Programa Plan'!$A:$BB,16,0)),0)</f>
        <v>0</v>
      </c>
      <c r="L78" s="620">
        <f t="shared" si="22"/>
        <v>0</v>
      </c>
      <c r="M78" s="628">
        <f>_xlfn.IFNA((VLOOKUP($C78,'Programa Plan'!$A:$BB,19,0)),0)</f>
        <v>0</v>
      </c>
      <c r="N78" s="620">
        <f t="shared" ref="N78:N133" si="23">+SUM(BY76:DC76)*1000</f>
        <v>0</v>
      </c>
      <c r="O78" s="629"/>
      <c r="P78" s="620">
        <f t="shared" si="21"/>
        <v>0</v>
      </c>
      <c r="Q78" s="562"/>
      <c r="R78" s="753"/>
      <c r="S78" s="1022"/>
      <c r="T78" s="1023"/>
      <c r="U78" s="1023"/>
      <c r="V78" s="1023"/>
      <c r="W78" s="1023"/>
      <c r="X78" s="1023"/>
      <c r="Y78" s="1023"/>
      <c r="Z78" s="1023"/>
      <c r="AA78" s="1023"/>
      <c r="AB78" s="1023"/>
      <c r="AC78" s="1023"/>
      <c r="AD78" s="1023"/>
      <c r="AE78" s="1023"/>
      <c r="AF78" s="1023"/>
      <c r="AG78" s="1023"/>
      <c r="AH78" s="1023"/>
      <c r="AI78" s="1023"/>
      <c r="AJ78" s="1023"/>
      <c r="AK78" s="1023"/>
      <c r="AL78" s="1023"/>
      <c r="AM78" s="1023"/>
      <c r="AN78" s="1023"/>
      <c r="AO78" s="1023"/>
      <c r="AP78" s="1023"/>
      <c r="AQ78" s="1023"/>
      <c r="AR78" s="1023"/>
      <c r="AS78" s="1023"/>
      <c r="AT78" s="1023"/>
      <c r="AU78" s="1023"/>
      <c r="AV78" s="1024"/>
      <c r="AW78" s="818"/>
      <c r="AX78" s="657"/>
      <c r="AY78" s="657"/>
      <c r="AZ78" s="657"/>
      <c r="BA78" s="657"/>
      <c r="BB78" s="657"/>
      <c r="BC78" s="657"/>
      <c r="BD78" s="657"/>
      <c r="BE78" s="657"/>
      <c r="BF78" s="657"/>
      <c r="BG78" s="657"/>
      <c r="BH78" s="657"/>
      <c r="BI78" s="657"/>
      <c r="BJ78" s="657"/>
      <c r="BK78" s="657"/>
      <c r="BL78" s="657"/>
      <c r="BM78" s="657"/>
      <c r="BN78" s="657"/>
      <c r="BO78" s="657"/>
      <c r="BP78" s="657"/>
      <c r="BQ78" s="657"/>
      <c r="BR78" s="657"/>
      <c r="BS78" s="657"/>
      <c r="BT78" s="657"/>
      <c r="BU78" s="657"/>
      <c r="BV78" s="657"/>
      <c r="BW78" s="975"/>
      <c r="BX78" s="984"/>
      <c r="BY78" s="818"/>
      <c r="BZ78" s="657"/>
      <c r="CA78" s="657"/>
      <c r="CB78" s="657"/>
      <c r="CC78" s="657"/>
      <c r="CD78" s="657"/>
      <c r="CE78" s="657"/>
      <c r="CF78" s="657"/>
      <c r="CG78" s="657"/>
      <c r="CH78" s="657"/>
      <c r="CI78" s="657"/>
      <c r="CJ78" s="657"/>
      <c r="CK78" s="657"/>
      <c r="CL78" s="657"/>
      <c r="CM78" s="657"/>
      <c r="CN78" s="657"/>
      <c r="CO78" s="657"/>
      <c r="CP78" s="657"/>
      <c r="CQ78" s="657"/>
      <c r="CR78" s="657"/>
      <c r="CS78" s="657"/>
      <c r="CT78" s="657"/>
      <c r="CU78" s="657"/>
      <c r="CV78" s="657"/>
      <c r="CW78" s="657"/>
      <c r="CX78" s="657"/>
      <c r="CY78" s="657"/>
      <c r="CZ78" s="657"/>
      <c r="DA78" s="657"/>
      <c r="DB78" s="657"/>
      <c r="DC78" s="657"/>
      <c r="DD78" s="657"/>
      <c r="DE78" s="657"/>
      <c r="DF78" s="657"/>
      <c r="DG78" s="657"/>
      <c r="DH78" s="657"/>
      <c r="DI78" s="657"/>
      <c r="DJ78" s="657"/>
      <c r="DK78" s="657"/>
      <c r="DL78" s="657"/>
      <c r="DM78" s="657"/>
      <c r="DN78" s="657"/>
      <c r="DO78" s="657"/>
      <c r="DP78" s="657"/>
      <c r="DQ78" s="657"/>
      <c r="DR78" s="657"/>
      <c r="DS78" s="657"/>
      <c r="DT78" s="657"/>
      <c r="DU78" s="657"/>
      <c r="DV78" s="657"/>
      <c r="DW78" s="657"/>
      <c r="DX78" s="657"/>
      <c r="DY78" s="657"/>
      <c r="DZ78" s="657"/>
      <c r="EA78" s="657"/>
      <c r="EB78" s="657"/>
      <c r="EC78" s="657"/>
      <c r="ED78" s="657"/>
      <c r="EE78" s="657"/>
      <c r="EF78" s="657"/>
      <c r="EG78" s="658"/>
      <c r="EH78" s="658"/>
      <c r="EI78" s="658"/>
      <c r="EJ78" s="658"/>
      <c r="EK78" s="658"/>
      <c r="EL78" s="658"/>
      <c r="EM78" s="658"/>
      <c r="EN78" s="658"/>
      <c r="EO78" s="658"/>
      <c r="EP78" s="658"/>
      <c r="EQ78" s="658"/>
      <c r="ER78" s="658"/>
      <c r="ES78" s="658"/>
      <c r="ET78" s="658"/>
      <c r="EU78" s="658"/>
      <c r="EV78" s="658"/>
      <c r="EW78" s="658"/>
      <c r="EX78" s="658"/>
      <c r="EY78" s="658"/>
      <c r="EZ78" s="658"/>
      <c r="FA78" s="658"/>
      <c r="FB78" s="658"/>
      <c r="FC78" s="658"/>
      <c r="FD78" s="658"/>
      <c r="FE78" s="658"/>
      <c r="FF78" s="658"/>
      <c r="FG78" s="658"/>
      <c r="FH78" s="658"/>
      <c r="FI78" s="658"/>
      <c r="FJ78" s="658"/>
      <c r="FK78" s="658"/>
      <c r="FL78" s="658"/>
      <c r="FM78" s="658"/>
      <c r="FN78" s="658"/>
      <c r="FO78" s="658"/>
      <c r="FP78" s="658"/>
      <c r="FQ78" s="658"/>
      <c r="FR78" s="658"/>
      <c r="FS78" s="658"/>
      <c r="FT78" s="658"/>
      <c r="FU78" s="658"/>
      <c r="FV78" s="658"/>
      <c r="FW78" s="658"/>
      <c r="FX78" s="658"/>
      <c r="FY78" s="658"/>
      <c r="FZ78" s="658"/>
      <c r="GA78" s="658"/>
      <c r="GB78" s="658"/>
      <c r="GC78" s="658"/>
      <c r="GD78" s="658"/>
      <c r="GE78" s="658"/>
      <c r="GF78" s="658"/>
      <c r="GG78" s="658"/>
      <c r="GH78" s="658"/>
      <c r="GI78" s="658"/>
      <c r="GJ78" s="658"/>
      <c r="GK78" s="658"/>
      <c r="GL78" s="658"/>
      <c r="GM78" s="658"/>
      <c r="GN78" s="658"/>
      <c r="GO78" s="658"/>
      <c r="GP78" s="658"/>
      <c r="GQ78" s="658"/>
      <c r="GR78" s="658"/>
      <c r="GS78" s="658"/>
      <c r="GT78" s="658"/>
      <c r="GU78" s="658"/>
      <c r="GV78" s="658"/>
      <c r="GW78" s="658"/>
      <c r="GX78" s="658"/>
      <c r="GY78" s="658"/>
      <c r="GZ78" s="658"/>
      <c r="HA78" s="658"/>
      <c r="HB78" s="658"/>
      <c r="HC78" s="658"/>
      <c r="HD78" s="658"/>
      <c r="HE78" s="658"/>
      <c r="HF78" s="658"/>
      <c r="HG78" s="658"/>
      <c r="HH78" s="658"/>
      <c r="HI78" s="658"/>
      <c r="HJ78" s="658"/>
      <c r="HK78" s="658"/>
      <c r="HL78" s="658"/>
      <c r="HM78" s="658"/>
      <c r="HN78" s="658"/>
      <c r="HO78" s="658"/>
      <c r="HP78" s="658"/>
      <c r="HQ78" s="658"/>
      <c r="HR78" s="658"/>
      <c r="HS78" s="658"/>
      <c r="HT78" s="658"/>
      <c r="HU78" s="658"/>
      <c r="HV78" s="658"/>
      <c r="HW78" s="658"/>
      <c r="HX78" s="658"/>
      <c r="HY78" s="658"/>
      <c r="HZ78" s="658"/>
      <c r="IA78" s="658"/>
      <c r="IB78" s="658"/>
      <c r="IC78" s="658"/>
      <c r="ID78" s="658"/>
      <c r="IE78" s="658"/>
      <c r="IF78" s="658"/>
      <c r="IG78" s="658"/>
      <c r="IH78" s="658"/>
      <c r="II78" s="658"/>
      <c r="IJ78" s="658"/>
      <c r="IK78" s="658"/>
      <c r="IL78" s="658"/>
      <c r="IM78" s="658"/>
      <c r="IN78" s="658"/>
      <c r="IO78" s="658"/>
      <c r="IP78" s="658"/>
      <c r="IQ78" s="658"/>
      <c r="IR78" s="658"/>
      <c r="IS78" s="658"/>
      <c r="IT78" s="658"/>
      <c r="IU78" s="658"/>
      <c r="IV78" s="658"/>
      <c r="IW78" s="658"/>
      <c r="IX78" s="658"/>
      <c r="IY78" s="658"/>
      <c r="IZ78" s="658"/>
      <c r="JA78" s="658"/>
      <c r="JB78" s="658"/>
      <c r="JC78" s="658"/>
      <c r="JD78" s="658"/>
      <c r="JE78" s="658"/>
      <c r="JF78" s="658"/>
      <c r="JG78" s="658"/>
      <c r="JH78" s="658"/>
    </row>
    <row r="79" spans="1:580" s="641" customFormat="1" ht="24" customHeight="1" thickTop="1" x14ac:dyDescent="0.3">
      <c r="A79" s="634"/>
      <c r="B79" s="636"/>
      <c r="C79" s="637"/>
      <c r="D79" s="636"/>
      <c r="E79" s="636"/>
      <c r="F79" s="636"/>
      <c r="G79" s="636"/>
      <c r="H79" s="652" t="s">
        <v>4720</v>
      </c>
      <c r="I79" s="639">
        <f t="shared" ref="I79:P79" si="24">SUM(I7:I78)</f>
        <v>271397</v>
      </c>
      <c r="J79" s="638">
        <f t="shared" si="24"/>
        <v>277786</v>
      </c>
      <c r="K79" s="639">
        <f t="shared" si="24"/>
        <v>280800</v>
      </c>
      <c r="L79" s="638">
        <f t="shared" si="24"/>
        <v>10000</v>
      </c>
      <c r="M79" s="639">
        <f t="shared" si="24"/>
        <v>287500</v>
      </c>
      <c r="N79" s="638" t="e">
        <f t="shared" si="24"/>
        <v>#REF!</v>
      </c>
      <c r="O79" s="639">
        <f t="shared" si="24"/>
        <v>0</v>
      </c>
      <c r="P79" s="638">
        <f t="shared" si="24"/>
        <v>0</v>
      </c>
      <c r="Q79" s="640"/>
      <c r="R79" s="760"/>
      <c r="S79" s="635"/>
      <c r="T79" s="635"/>
      <c r="U79" s="635"/>
      <c r="V79" s="635"/>
      <c r="W79" s="635"/>
      <c r="X79" s="635"/>
      <c r="Y79" s="635"/>
      <c r="Z79" s="635"/>
      <c r="AA79" s="635"/>
      <c r="AB79" s="635"/>
      <c r="AC79" s="635"/>
      <c r="AD79" s="635"/>
      <c r="AE79" s="635"/>
      <c r="AF79" s="635"/>
      <c r="AG79" s="635"/>
      <c r="AH79" s="635"/>
      <c r="AI79" s="635"/>
      <c r="AJ79" s="635"/>
      <c r="AK79" s="635"/>
      <c r="AL79" s="635"/>
      <c r="AM79" s="635"/>
      <c r="AN79" s="635"/>
      <c r="AO79" s="635"/>
      <c r="AP79" s="635"/>
      <c r="AQ79" s="635"/>
      <c r="AR79" s="635"/>
      <c r="AS79" s="635"/>
      <c r="AT79" s="635"/>
      <c r="AU79" s="635"/>
      <c r="AV79" s="825"/>
      <c r="BX79" s="642"/>
      <c r="DD79" s="643"/>
      <c r="EG79" s="644"/>
    </row>
    <row r="80" spans="1:580" s="581" customFormat="1" ht="34.950000000000003" customHeight="1" x14ac:dyDescent="0.3">
      <c r="A80" s="585"/>
      <c r="B80" s="583" t="s">
        <v>4721</v>
      </c>
      <c r="C80" s="592"/>
      <c r="D80" s="579"/>
      <c r="E80" s="579"/>
      <c r="F80" s="579"/>
      <c r="G80" s="580"/>
      <c r="H80" s="650"/>
      <c r="I80" s="627"/>
      <c r="J80" s="619"/>
      <c r="K80" s="627"/>
      <c r="L80" s="619"/>
      <c r="M80" s="627"/>
      <c r="N80" s="619"/>
      <c r="O80" s="627"/>
      <c r="P80" s="619"/>
      <c r="R80" s="753"/>
      <c r="S80" s="1025">
        <f>SUM(S81:S91)*1000</f>
        <v>2240</v>
      </c>
      <c r="T80" s="1025">
        <f t="shared" ref="T80:CE80" si="25">SUM(T81:T91)*1000</f>
        <v>2137</v>
      </c>
      <c r="U80" s="1025">
        <f t="shared" si="25"/>
        <v>2337</v>
      </c>
      <c r="V80" s="1025">
        <f t="shared" si="25"/>
        <v>2496</v>
      </c>
      <c r="W80" s="1025">
        <f t="shared" si="25"/>
        <v>2295</v>
      </c>
      <c r="X80" s="1025">
        <f t="shared" si="25"/>
        <v>2378</v>
      </c>
      <c r="Y80" s="1025">
        <f t="shared" si="25"/>
        <v>2200</v>
      </c>
      <c r="Z80" s="1025">
        <f t="shared" si="25"/>
        <v>2200</v>
      </c>
      <c r="AA80" s="1025">
        <f t="shared" si="25"/>
        <v>2200</v>
      </c>
      <c r="AB80" s="1025">
        <f t="shared" si="25"/>
        <v>2200</v>
      </c>
      <c r="AC80" s="1025">
        <f t="shared" si="25"/>
        <v>2200</v>
      </c>
      <c r="AD80" s="1025">
        <f t="shared" si="25"/>
        <v>1500</v>
      </c>
      <c r="AE80" s="1025">
        <f t="shared" si="25"/>
        <v>1500</v>
      </c>
      <c r="AF80" s="1025">
        <f t="shared" si="25"/>
        <v>1500</v>
      </c>
      <c r="AG80" s="1025">
        <f t="shared" si="25"/>
        <v>1500</v>
      </c>
      <c r="AH80" s="1025">
        <f t="shared" si="25"/>
        <v>1500</v>
      </c>
      <c r="AI80" s="1025">
        <f t="shared" si="25"/>
        <v>2200</v>
      </c>
      <c r="AJ80" s="1025">
        <f t="shared" si="25"/>
        <v>2200</v>
      </c>
      <c r="AK80" s="1025">
        <f t="shared" si="25"/>
        <v>5000</v>
      </c>
      <c r="AL80" s="1025">
        <f t="shared" si="25"/>
        <v>5000</v>
      </c>
      <c r="AM80" s="1025">
        <f t="shared" si="25"/>
        <v>5000</v>
      </c>
      <c r="AN80" s="1025">
        <f t="shared" si="25"/>
        <v>2200</v>
      </c>
      <c r="AO80" s="1025">
        <f t="shared" si="25"/>
        <v>2200</v>
      </c>
      <c r="AP80" s="1025">
        <f t="shared" si="25"/>
        <v>2200</v>
      </c>
      <c r="AQ80" s="1025">
        <f t="shared" si="25"/>
        <v>2200</v>
      </c>
      <c r="AR80" s="1025">
        <f t="shared" si="25"/>
        <v>2200</v>
      </c>
      <c r="AS80" s="1025">
        <f t="shared" si="25"/>
        <v>2200</v>
      </c>
      <c r="AT80" s="1025">
        <f t="shared" si="25"/>
        <v>2200</v>
      </c>
      <c r="AU80" s="1025">
        <f t="shared" si="25"/>
        <v>2200</v>
      </c>
      <c r="AV80" s="1025">
        <f t="shared" si="25"/>
        <v>2200</v>
      </c>
      <c r="AW80" s="1025">
        <f t="shared" si="25"/>
        <v>0</v>
      </c>
      <c r="AX80" s="1025">
        <f t="shared" si="25"/>
        <v>0</v>
      </c>
      <c r="AY80" s="1025">
        <f t="shared" si="25"/>
        <v>0</v>
      </c>
      <c r="AZ80" s="1025">
        <f t="shared" si="25"/>
        <v>0</v>
      </c>
      <c r="BA80" s="1025">
        <f t="shared" si="25"/>
        <v>0</v>
      </c>
      <c r="BB80" s="1025">
        <f t="shared" si="25"/>
        <v>0</v>
      </c>
      <c r="BC80" s="1025">
        <f t="shared" si="25"/>
        <v>0</v>
      </c>
      <c r="BD80" s="1025">
        <f t="shared" si="25"/>
        <v>0</v>
      </c>
      <c r="BE80" s="1025">
        <f t="shared" si="25"/>
        <v>0</v>
      </c>
      <c r="BF80" s="1025">
        <f t="shared" si="25"/>
        <v>0</v>
      </c>
      <c r="BG80" s="1025">
        <f t="shared" si="25"/>
        <v>0</v>
      </c>
      <c r="BH80" s="1025">
        <f t="shared" si="25"/>
        <v>0</v>
      </c>
      <c r="BI80" s="1025">
        <f t="shared" si="25"/>
        <v>0</v>
      </c>
      <c r="BJ80" s="1025">
        <f t="shared" si="25"/>
        <v>0</v>
      </c>
      <c r="BK80" s="1025">
        <f t="shared" si="25"/>
        <v>0</v>
      </c>
      <c r="BL80" s="1025">
        <f t="shared" si="25"/>
        <v>0</v>
      </c>
      <c r="BM80" s="1025">
        <f t="shared" si="25"/>
        <v>0</v>
      </c>
      <c r="BN80" s="1025">
        <f t="shared" si="25"/>
        <v>0</v>
      </c>
      <c r="BO80" s="1025">
        <f t="shared" si="25"/>
        <v>0</v>
      </c>
      <c r="BP80" s="1025">
        <f t="shared" si="25"/>
        <v>0</v>
      </c>
      <c r="BQ80" s="1025">
        <f t="shared" si="25"/>
        <v>0</v>
      </c>
      <c r="BR80" s="1025">
        <f t="shared" si="25"/>
        <v>0</v>
      </c>
      <c r="BS80" s="1025">
        <f t="shared" si="25"/>
        <v>0</v>
      </c>
      <c r="BT80" s="1025">
        <f t="shared" si="25"/>
        <v>0</v>
      </c>
      <c r="BU80" s="1025">
        <f t="shared" si="25"/>
        <v>0</v>
      </c>
      <c r="BV80" s="1025">
        <f t="shared" si="25"/>
        <v>0</v>
      </c>
      <c r="BW80" s="1025">
        <f t="shared" si="25"/>
        <v>0</v>
      </c>
      <c r="BX80" s="1025">
        <f t="shared" si="25"/>
        <v>0</v>
      </c>
      <c r="BY80" s="1025">
        <f t="shared" si="25"/>
        <v>0</v>
      </c>
      <c r="BZ80" s="1025">
        <f t="shared" si="25"/>
        <v>0</v>
      </c>
      <c r="CA80" s="1025">
        <f t="shared" si="25"/>
        <v>0</v>
      </c>
      <c r="CB80" s="1025">
        <f t="shared" si="25"/>
        <v>0</v>
      </c>
      <c r="CC80" s="1025">
        <f t="shared" si="25"/>
        <v>0</v>
      </c>
      <c r="CD80" s="1025">
        <f t="shared" si="25"/>
        <v>0</v>
      </c>
      <c r="CE80" s="1025">
        <f t="shared" si="25"/>
        <v>0</v>
      </c>
      <c r="CF80" s="1025">
        <f t="shared" ref="CF80:EQ80" si="26">SUM(CF81:CF91)*1000</f>
        <v>0</v>
      </c>
      <c r="CG80" s="1025">
        <f t="shared" si="26"/>
        <v>0</v>
      </c>
      <c r="CH80" s="1025">
        <f t="shared" si="26"/>
        <v>0</v>
      </c>
      <c r="CI80" s="1025">
        <f t="shared" si="26"/>
        <v>0</v>
      </c>
      <c r="CJ80" s="1025">
        <f t="shared" si="26"/>
        <v>0</v>
      </c>
      <c r="CK80" s="1025">
        <f t="shared" si="26"/>
        <v>0</v>
      </c>
      <c r="CL80" s="1025">
        <f t="shared" si="26"/>
        <v>0</v>
      </c>
      <c r="CM80" s="1025">
        <f t="shared" si="26"/>
        <v>0</v>
      </c>
      <c r="CN80" s="1025">
        <f t="shared" si="26"/>
        <v>0</v>
      </c>
      <c r="CO80" s="1025">
        <f t="shared" si="26"/>
        <v>0</v>
      </c>
      <c r="CP80" s="1025">
        <f t="shared" si="26"/>
        <v>0</v>
      </c>
      <c r="CQ80" s="1025">
        <f t="shared" si="26"/>
        <v>0</v>
      </c>
      <c r="CR80" s="1025">
        <f t="shared" si="26"/>
        <v>0</v>
      </c>
      <c r="CS80" s="1025">
        <f t="shared" si="26"/>
        <v>0</v>
      </c>
      <c r="CT80" s="1025">
        <f t="shared" si="26"/>
        <v>0</v>
      </c>
      <c r="CU80" s="1025">
        <f t="shared" si="26"/>
        <v>0</v>
      </c>
      <c r="CV80" s="1025">
        <f t="shared" si="26"/>
        <v>0</v>
      </c>
      <c r="CW80" s="1025">
        <f t="shared" si="26"/>
        <v>0</v>
      </c>
      <c r="CX80" s="1025">
        <f t="shared" si="26"/>
        <v>0</v>
      </c>
      <c r="CY80" s="1025">
        <f t="shared" si="26"/>
        <v>0</v>
      </c>
      <c r="CZ80" s="1025">
        <f t="shared" si="26"/>
        <v>0</v>
      </c>
      <c r="DA80" s="1025">
        <f t="shared" si="26"/>
        <v>0</v>
      </c>
      <c r="DB80" s="1025">
        <f t="shared" si="26"/>
        <v>0</v>
      </c>
      <c r="DC80" s="1025">
        <f t="shared" si="26"/>
        <v>0</v>
      </c>
      <c r="DD80" s="1025">
        <f t="shared" si="26"/>
        <v>0</v>
      </c>
      <c r="DE80" s="1025">
        <f t="shared" si="26"/>
        <v>0</v>
      </c>
      <c r="DF80" s="1025">
        <f t="shared" si="26"/>
        <v>0</v>
      </c>
      <c r="DG80" s="1025">
        <f t="shared" si="26"/>
        <v>0</v>
      </c>
      <c r="DH80" s="1025">
        <f t="shared" si="26"/>
        <v>0</v>
      </c>
      <c r="DI80" s="1025">
        <f t="shared" si="26"/>
        <v>0</v>
      </c>
      <c r="DJ80" s="1025">
        <f t="shared" si="26"/>
        <v>0</v>
      </c>
      <c r="DK80" s="1025">
        <f t="shared" si="26"/>
        <v>0</v>
      </c>
      <c r="DL80" s="1025">
        <f t="shared" si="26"/>
        <v>0</v>
      </c>
      <c r="DM80" s="1025">
        <f t="shared" si="26"/>
        <v>0</v>
      </c>
      <c r="DN80" s="1025">
        <f t="shared" si="26"/>
        <v>0</v>
      </c>
      <c r="DO80" s="1025">
        <f t="shared" si="26"/>
        <v>0</v>
      </c>
      <c r="DP80" s="1025">
        <f t="shared" si="26"/>
        <v>0</v>
      </c>
      <c r="DQ80" s="1025">
        <f t="shared" si="26"/>
        <v>0</v>
      </c>
      <c r="DR80" s="1025">
        <f t="shared" si="26"/>
        <v>0</v>
      </c>
      <c r="DS80" s="1025">
        <f t="shared" si="26"/>
        <v>0</v>
      </c>
      <c r="DT80" s="1025">
        <f t="shared" si="26"/>
        <v>0</v>
      </c>
      <c r="DU80" s="1025">
        <f t="shared" si="26"/>
        <v>0</v>
      </c>
      <c r="DV80" s="1025">
        <f t="shared" si="26"/>
        <v>0</v>
      </c>
      <c r="DW80" s="1025">
        <f t="shared" si="26"/>
        <v>0</v>
      </c>
      <c r="DX80" s="1025">
        <f t="shared" si="26"/>
        <v>0</v>
      </c>
      <c r="DY80" s="1025">
        <f t="shared" si="26"/>
        <v>0</v>
      </c>
      <c r="DZ80" s="1025">
        <f t="shared" si="26"/>
        <v>0</v>
      </c>
      <c r="EA80" s="1025">
        <f t="shared" si="26"/>
        <v>0</v>
      </c>
      <c r="EB80" s="1025">
        <f t="shared" si="26"/>
        <v>0</v>
      </c>
      <c r="EC80" s="1025">
        <f t="shared" si="26"/>
        <v>0</v>
      </c>
      <c r="ED80" s="1025">
        <f t="shared" si="26"/>
        <v>0</v>
      </c>
      <c r="EE80" s="1025">
        <f t="shared" si="26"/>
        <v>0</v>
      </c>
      <c r="EF80" s="1025">
        <f t="shared" si="26"/>
        <v>0</v>
      </c>
      <c r="EG80" s="1025">
        <f t="shared" si="26"/>
        <v>0</v>
      </c>
      <c r="EH80" s="1025">
        <f t="shared" si="26"/>
        <v>0</v>
      </c>
      <c r="EI80" s="1025">
        <f t="shared" si="26"/>
        <v>0</v>
      </c>
      <c r="EJ80" s="1025">
        <f t="shared" si="26"/>
        <v>0</v>
      </c>
      <c r="EK80" s="1025">
        <f t="shared" si="26"/>
        <v>0</v>
      </c>
      <c r="EL80" s="1025">
        <f t="shared" si="26"/>
        <v>0</v>
      </c>
      <c r="EM80" s="1025">
        <f t="shared" si="26"/>
        <v>0</v>
      </c>
      <c r="EN80" s="1025">
        <f t="shared" si="26"/>
        <v>0</v>
      </c>
      <c r="EO80" s="1025">
        <f t="shared" si="26"/>
        <v>0</v>
      </c>
      <c r="EP80" s="1025">
        <f t="shared" si="26"/>
        <v>0</v>
      </c>
      <c r="EQ80" s="1025">
        <f t="shared" si="26"/>
        <v>0</v>
      </c>
      <c r="ER80" s="1025">
        <f t="shared" ref="ER80:HC80" si="27">SUM(ER81:ER91)*1000</f>
        <v>0</v>
      </c>
      <c r="ES80" s="1025">
        <f t="shared" si="27"/>
        <v>0</v>
      </c>
      <c r="ET80" s="1025">
        <f t="shared" si="27"/>
        <v>0</v>
      </c>
      <c r="EU80" s="1025">
        <f t="shared" si="27"/>
        <v>0</v>
      </c>
      <c r="EV80" s="1025">
        <f t="shared" si="27"/>
        <v>0</v>
      </c>
      <c r="EW80" s="1025">
        <f t="shared" si="27"/>
        <v>0</v>
      </c>
      <c r="EX80" s="1025">
        <f t="shared" si="27"/>
        <v>0</v>
      </c>
      <c r="EY80" s="1025">
        <f t="shared" si="27"/>
        <v>0</v>
      </c>
      <c r="EZ80" s="1025">
        <f t="shared" si="27"/>
        <v>0</v>
      </c>
      <c r="FA80" s="1025">
        <f t="shared" si="27"/>
        <v>0</v>
      </c>
      <c r="FB80" s="1025">
        <f t="shared" si="27"/>
        <v>0</v>
      </c>
      <c r="FC80" s="1025">
        <f t="shared" si="27"/>
        <v>0</v>
      </c>
      <c r="FD80" s="1025">
        <f t="shared" si="27"/>
        <v>0</v>
      </c>
      <c r="FE80" s="1025">
        <f t="shared" si="27"/>
        <v>0</v>
      </c>
      <c r="FF80" s="1025">
        <f t="shared" si="27"/>
        <v>0</v>
      </c>
      <c r="FG80" s="1025">
        <f t="shared" si="27"/>
        <v>0</v>
      </c>
      <c r="FH80" s="1025">
        <f t="shared" si="27"/>
        <v>0</v>
      </c>
      <c r="FI80" s="1025">
        <f t="shared" si="27"/>
        <v>0</v>
      </c>
      <c r="FJ80" s="1025">
        <f t="shared" si="27"/>
        <v>0</v>
      </c>
      <c r="FK80" s="1025">
        <f t="shared" si="27"/>
        <v>0</v>
      </c>
      <c r="FL80" s="1025">
        <f t="shared" si="27"/>
        <v>0</v>
      </c>
      <c r="FM80" s="1025">
        <f t="shared" si="27"/>
        <v>0</v>
      </c>
      <c r="FN80" s="1025">
        <f t="shared" si="27"/>
        <v>0</v>
      </c>
      <c r="FO80" s="1025">
        <f t="shared" si="27"/>
        <v>0</v>
      </c>
      <c r="FP80" s="1025">
        <f t="shared" si="27"/>
        <v>0</v>
      </c>
      <c r="FQ80" s="1025">
        <f t="shared" si="27"/>
        <v>0</v>
      </c>
      <c r="FR80" s="1025">
        <f t="shared" si="27"/>
        <v>0</v>
      </c>
      <c r="FS80" s="1025">
        <f t="shared" si="27"/>
        <v>0</v>
      </c>
      <c r="FT80" s="1025">
        <f t="shared" si="27"/>
        <v>0</v>
      </c>
      <c r="FU80" s="1025">
        <f t="shared" si="27"/>
        <v>0</v>
      </c>
      <c r="FV80" s="1025">
        <f t="shared" si="27"/>
        <v>0</v>
      </c>
      <c r="FW80" s="1025">
        <f t="shared" si="27"/>
        <v>0</v>
      </c>
      <c r="FX80" s="1025">
        <f t="shared" si="27"/>
        <v>0</v>
      </c>
      <c r="FY80" s="1025">
        <f t="shared" si="27"/>
        <v>0</v>
      </c>
      <c r="FZ80" s="1025">
        <f t="shared" si="27"/>
        <v>0</v>
      </c>
      <c r="GA80" s="1025">
        <f t="shared" si="27"/>
        <v>0</v>
      </c>
      <c r="GB80" s="1025">
        <f t="shared" si="27"/>
        <v>0</v>
      </c>
      <c r="GC80" s="1025">
        <f t="shared" si="27"/>
        <v>0</v>
      </c>
      <c r="GD80" s="1025">
        <f t="shared" si="27"/>
        <v>0</v>
      </c>
      <c r="GE80" s="1025">
        <f t="shared" si="27"/>
        <v>0</v>
      </c>
      <c r="GF80" s="1025">
        <f t="shared" si="27"/>
        <v>0</v>
      </c>
      <c r="GG80" s="1025">
        <f t="shared" si="27"/>
        <v>0</v>
      </c>
      <c r="GH80" s="1025">
        <f t="shared" si="27"/>
        <v>0</v>
      </c>
      <c r="GI80" s="1025">
        <f t="shared" si="27"/>
        <v>0</v>
      </c>
      <c r="GJ80" s="1025">
        <f t="shared" si="27"/>
        <v>0</v>
      </c>
      <c r="GK80" s="1025">
        <f t="shared" si="27"/>
        <v>0</v>
      </c>
      <c r="GL80" s="1025">
        <f t="shared" si="27"/>
        <v>0</v>
      </c>
      <c r="GM80" s="1025">
        <f t="shared" si="27"/>
        <v>0</v>
      </c>
      <c r="GN80" s="1025">
        <f t="shared" si="27"/>
        <v>0</v>
      </c>
      <c r="GO80" s="1025">
        <f t="shared" si="27"/>
        <v>0</v>
      </c>
      <c r="GP80" s="1025">
        <f t="shared" si="27"/>
        <v>0</v>
      </c>
      <c r="GQ80" s="1025">
        <f t="shared" si="27"/>
        <v>0</v>
      </c>
      <c r="GR80" s="1025">
        <f t="shared" si="27"/>
        <v>0</v>
      </c>
      <c r="GS80" s="1025">
        <f t="shared" si="27"/>
        <v>0</v>
      </c>
      <c r="GT80" s="1025">
        <f t="shared" si="27"/>
        <v>0</v>
      </c>
      <c r="GU80" s="1025">
        <f t="shared" si="27"/>
        <v>0</v>
      </c>
      <c r="GV80" s="1025">
        <f t="shared" si="27"/>
        <v>0</v>
      </c>
      <c r="GW80" s="1025">
        <f t="shared" si="27"/>
        <v>0</v>
      </c>
      <c r="GX80" s="1025">
        <f t="shared" si="27"/>
        <v>0</v>
      </c>
      <c r="GY80" s="1025">
        <f t="shared" si="27"/>
        <v>0</v>
      </c>
      <c r="GZ80" s="1025">
        <f t="shared" si="27"/>
        <v>0</v>
      </c>
      <c r="HA80" s="1025">
        <f t="shared" si="27"/>
        <v>0</v>
      </c>
      <c r="HB80" s="1025">
        <f t="shared" si="27"/>
        <v>0</v>
      </c>
      <c r="HC80" s="1025">
        <f t="shared" si="27"/>
        <v>0</v>
      </c>
      <c r="HD80" s="1025">
        <f t="shared" ref="HD80:JO80" si="28">SUM(HD81:HD91)*1000</f>
        <v>0</v>
      </c>
      <c r="HE80" s="1025">
        <f t="shared" si="28"/>
        <v>0</v>
      </c>
      <c r="HF80" s="1025">
        <f t="shared" si="28"/>
        <v>0</v>
      </c>
      <c r="HG80" s="1025">
        <f t="shared" si="28"/>
        <v>0</v>
      </c>
      <c r="HH80" s="1025">
        <f t="shared" si="28"/>
        <v>0</v>
      </c>
      <c r="HI80" s="1025">
        <f t="shared" si="28"/>
        <v>0</v>
      </c>
      <c r="HJ80" s="1025">
        <f t="shared" si="28"/>
        <v>0</v>
      </c>
      <c r="HK80" s="1025">
        <f t="shared" si="28"/>
        <v>0</v>
      </c>
      <c r="HL80" s="1025">
        <f t="shared" si="28"/>
        <v>0</v>
      </c>
      <c r="HM80" s="1025">
        <f t="shared" si="28"/>
        <v>0</v>
      </c>
      <c r="HN80" s="1025">
        <f t="shared" si="28"/>
        <v>0</v>
      </c>
      <c r="HO80" s="1025">
        <f t="shared" si="28"/>
        <v>0</v>
      </c>
      <c r="HP80" s="1025">
        <f t="shared" si="28"/>
        <v>0</v>
      </c>
      <c r="HQ80" s="1025">
        <f t="shared" si="28"/>
        <v>0</v>
      </c>
      <c r="HR80" s="1025">
        <f t="shared" si="28"/>
        <v>0</v>
      </c>
      <c r="HS80" s="1025">
        <f t="shared" si="28"/>
        <v>0</v>
      </c>
      <c r="HT80" s="1025">
        <f t="shared" si="28"/>
        <v>0</v>
      </c>
      <c r="HU80" s="1025">
        <f t="shared" si="28"/>
        <v>0</v>
      </c>
      <c r="HV80" s="1025">
        <f t="shared" si="28"/>
        <v>0</v>
      </c>
      <c r="HW80" s="1025">
        <f t="shared" si="28"/>
        <v>0</v>
      </c>
      <c r="HX80" s="1025">
        <f t="shared" si="28"/>
        <v>0</v>
      </c>
      <c r="HY80" s="1025">
        <f t="shared" si="28"/>
        <v>0</v>
      </c>
      <c r="HZ80" s="1025">
        <f t="shared" si="28"/>
        <v>0</v>
      </c>
      <c r="IA80" s="1025">
        <f t="shared" si="28"/>
        <v>0</v>
      </c>
      <c r="IB80" s="1025">
        <f t="shared" si="28"/>
        <v>0</v>
      </c>
      <c r="IC80" s="1025">
        <f t="shared" si="28"/>
        <v>0</v>
      </c>
      <c r="ID80" s="1025">
        <f t="shared" si="28"/>
        <v>0</v>
      </c>
      <c r="IE80" s="1025">
        <f t="shared" si="28"/>
        <v>0</v>
      </c>
      <c r="IF80" s="1025">
        <f t="shared" si="28"/>
        <v>0</v>
      </c>
      <c r="IG80" s="1025">
        <f t="shared" si="28"/>
        <v>0</v>
      </c>
      <c r="IH80" s="1025">
        <f t="shared" si="28"/>
        <v>0</v>
      </c>
      <c r="II80" s="1025">
        <f t="shared" si="28"/>
        <v>0</v>
      </c>
      <c r="IJ80" s="1025">
        <f t="shared" si="28"/>
        <v>0</v>
      </c>
      <c r="IK80" s="1025">
        <f t="shared" si="28"/>
        <v>0</v>
      </c>
      <c r="IL80" s="1025">
        <f t="shared" si="28"/>
        <v>0</v>
      </c>
      <c r="IM80" s="1025">
        <f t="shared" si="28"/>
        <v>0</v>
      </c>
      <c r="IN80" s="1025">
        <f t="shared" si="28"/>
        <v>0</v>
      </c>
      <c r="IO80" s="1025">
        <f t="shared" si="28"/>
        <v>0</v>
      </c>
      <c r="IP80" s="1025">
        <f t="shared" si="28"/>
        <v>0</v>
      </c>
      <c r="IQ80" s="1025">
        <f t="shared" si="28"/>
        <v>0</v>
      </c>
      <c r="IR80" s="1025">
        <f t="shared" si="28"/>
        <v>0</v>
      </c>
      <c r="IS80" s="1025">
        <f t="shared" si="28"/>
        <v>0</v>
      </c>
      <c r="IT80" s="1025">
        <f t="shared" si="28"/>
        <v>0</v>
      </c>
      <c r="IU80" s="1025">
        <f t="shared" si="28"/>
        <v>0</v>
      </c>
      <c r="IV80" s="1025">
        <f t="shared" si="28"/>
        <v>0</v>
      </c>
      <c r="IW80" s="1025">
        <f t="shared" si="28"/>
        <v>0</v>
      </c>
      <c r="IX80" s="1025">
        <f t="shared" si="28"/>
        <v>0</v>
      </c>
      <c r="IY80" s="1025">
        <f t="shared" si="28"/>
        <v>0</v>
      </c>
      <c r="IZ80" s="1025">
        <f t="shared" si="28"/>
        <v>0</v>
      </c>
      <c r="JA80" s="1025">
        <f t="shared" si="28"/>
        <v>0</v>
      </c>
      <c r="JB80" s="1025">
        <f t="shared" si="28"/>
        <v>0</v>
      </c>
      <c r="JC80" s="1025">
        <f t="shared" si="28"/>
        <v>0</v>
      </c>
      <c r="JD80" s="1025">
        <f t="shared" si="28"/>
        <v>0</v>
      </c>
      <c r="JE80" s="1025">
        <f t="shared" si="28"/>
        <v>0</v>
      </c>
      <c r="JF80" s="1025">
        <f t="shared" si="28"/>
        <v>0</v>
      </c>
      <c r="JG80" s="1025">
        <f t="shared" si="28"/>
        <v>0</v>
      </c>
      <c r="JH80" s="1025">
        <f t="shared" si="28"/>
        <v>0</v>
      </c>
      <c r="JI80" s="1025">
        <f t="shared" si="28"/>
        <v>0</v>
      </c>
      <c r="JJ80" s="1025">
        <f t="shared" si="28"/>
        <v>0</v>
      </c>
      <c r="JK80" s="1025">
        <f t="shared" si="28"/>
        <v>0</v>
      </c>
      <c r="JL80" s="1025">
        <f t="shared" si="28"/>
        <v>0</v>
      </c>
      <c r="JM80" s="1025">
        <f t="shared" si="28"/>
        <v>0</v>
      </c>
      <c r="JN80" s="1025">
        <f t="shared" si="28"/>
        <v>0</v>
      </c>
      <c r="JO80" s="1025">
        <f t="shared" si="28"/>
        <v>0</v>
      </c>
      <c r="JP80" s="1025">
        <f t="shared" ref="JP80:MA80" si="29">SUM(JP81:JP91)*1000</f>
        <v>0</v>
      </c>
      <c r="JQ80" s="1025">
        <f t="shared" si="29"/>
        <v>0</v>
      </c>
      <c r="JR80" s="1025">
        <f t="shared" si="29"/>
        <v>0</v>
      </c>
      <c r="JS80" s="1025">
        <f t="shared" si="29"/>
        <v>0</v>
      </c>
      <c r="JT80" s="1025">
        <f t="shared" si="29"/>
        <v>0</v>
      </c>
      <c r="JU80" s="1025">
        <f t="shared" si="29"/>
        <v>0</v>
      </c>
      <c r="JV80" s="1025">
        <f t="shared" si="29"/>
        <v>0</v>
      </c>
      <c r="JW80" s="1025">
        <f t="shared" si="29"/>
        <v>0</v>
      </c>
      <c r="JX80" s="1025">
        <f t="shared" si="29"/>
        <v>0</v>
      </c>
      <c r="JY80" s="1025">
        <f t="shared" si="29"/>
        <v>0</v>
      </c>
      <c r="JZ80" s="1025">
        <f t="shared" si="29"/>
        <v>0</v>
      </c>
      <c r="KA80" s="1025">
        <f t="shared" si="29"/>
        <v>0</v>
      </c>
      <c r="KB80" s="1025">
        <f t="shared" si="29"/>
        <v>0</v>
      </c>
      <c r="KC80" s="1025">
        <f t="shared" si="29"/>
        <v>0</v>
      </c>
      <c r="KD80" s="1025">
        <f t="shared" si="29"/>
        <v>0</v>
      </c>
      <c r="KE80" s="1025">
        <f t="shared" si="29"/>
        <v>0</v>
      </c>
      <c r="KF80" s="1025">
        <f t="shared" si="29"/>
        <v>0</v>
      </c>
      <c r="KG80" s="1025">
        <f t="shared" si="29"/>
        <v>0</v>
      </c>
      <c r="KH80" s="1025">
        <f t="shared" si="29"/>
        <v>0</v>
      </c>
      <c r="KI80" s="1025">
        <f t="shared" si="29"/>
        <v>0</v>
      </c>
      <c r="KJ80" s="1025">
        <f t="shared" si="29"/>
        <v>0</v>
      </c>
      <c r="KK80" s="1025">
        <f t="shared" si="29"/>
        <v>0</v>
      </c>
      <c r="KL80" s="1025">
        <f t="shared" si="29"/>
        <v>0</v>
      </c>
      <c r="KM80" s="1025">
        <f t="shared" si="29"/>
        <v>0</v>
      </c>
      <c r="KN80" s="1025">
        <f t="shared" si="29"/>
        <v>0</v>
      </c>
      <c r="KO80" s="1025">
        <f t="shared" si="29"/>
        <v>0</v>
      </c>
      <c r="KP80" s="1025">
        <f t="shared" si="29"/>
        <v>0</v>
      </c>
      <c r="KQ80" s="1025">
        <f t="shared" si="29"/>
        <v>0</v>
      </c>
      <c r="KR80" s="1025">
        <f t="shared" si="29"/>
        <v>0</v>
      </c>
      <c r="KS80" s="1025">
        <f t="shared" si="29"/>
        <v>0</v>
      </c>
      <c r="KT80" s="1025">
        <f t="shared" si="29"/>
        <v>0</v>
      </c>
      <c r="KU80" s="1025">
        <f t="shared" si="29"/>
        <v>0</v>
      </c>
      <c r="KV80" s="1025">
        <f t="shared" si="29"/>
        <v>0</v>
      </c>
      <c r="KW80" s="1025">
        <f t="shared" si="29"/>
        <v>0</v>
      </c>
      <c r="KX80" s="1025">
        <f t="shared" si="29"/>
        <v>0</v>
      </c>
      <c r="KY80" s="1025">
        <f t="shared" si="29"/>
        <v>0</v>
      </c>
      <c r="KZ80" s="1025">
        <f t="shared" si="29"/>
        <v>0</v>
      </c>
      <c r="LA80" s="1025">
        <f t="shared" si="29"/>
        <v>0</v>
      </c>
      <c r="LB80" s="1025">
        <f t="shared" si="29"/>
        <v>0</v>
      </c>
      <c r="LC80" s="1025">
        <f t="shared" si="29"/>
        <v>0</v>
      </c>
      <c r="LD80" s="1025">
        <f t="shared" si="29"/>
        <v>0</v>
      </c>
      <c r="LE80" s="1025">
        <f t="shared" si="29"/>
        <v>0</v>
      </c>
      <c r="LF80" s="1025">
        <f t="shared" si="29"/>
        <v>0</v>
      </c>
      <c r="LG80" s="1025">
        <f t="shared" si="29"/>
        <v>0</v>
      </c>
      <c r="LH80" s="1025">
        <f t="shared" si="29"/>
        <v>0</v>
      </c>
      <c r="LI80" s="1025">
        <f t="shared" si="29"/>
        <v>0</v>
      </c>
      <c r="LJ80" s="1025">
        <f t="shared" si="29"/>
        <v>0</v>
      </c>
      <c r="LK80" s="1025">
        <f t="shared" si="29"/>
        <v>0</v>
      </c>
      <c r="LL80" s="1025">
        <f t="shared" si="29"/>
        <v>0</v>
      </c>
      <c r="LM80" s="1025">
        <f t="shared" si="29"/>
        <v>0</v>
      </c>
      <c r="LN80" s="1025">
        <f t="shared" si="29"/>
        <v>0</v>
      </c>
      <c r="LO80" s="1025">
        <f t="shared" si="29"/>
        <v>0</v>
      </c>
      <c r="LP80" s="1025">
        <f t="shared" si="29"/>
        <v>0</v>
      </c>
      <c r="LQ80" s="1025">
        <f t="shared" si="29"/>
        <v>0</v>
      </c>
      <c r="LR80" s="1025">
        <f t="shared" si="29"/>
        <v>0</v>
      </c>
      <c r="LS80" s="1025">
        <f t="shared" si="29"/>
        <v>0</v>
      </c>
      <c r="LT80" s="1025">
        <f t="shared" si="29"/>
        <v>0</v>
      </c>
      <c r="LU80" s="1025">
        <f t="shared" si="29"/>
        <v>0</v>
      </c>
      <c r="LV80" s="1025">
        <f t="shared" si="29"/>
        <v>0</v>
      </c>
      <c r="LW80" s="1025">
        <f t="shared" si="29"/>
        <v>0</v>
      </c>
      <c r="LX80" s="1025">
        <f t="shared" si="29"/>
        <v>0</v>
      </c>
      <c r="LY80" s="1025">
        <f t="shared" si="29"/>
        <v>0</v>
      </c>
      <c r="LZ80" s="1025">
        <f t="shared" si="29"/>
        <v>0</v>
      </c>
      <c r="MA80" s="1025">
        <f t="shared" si="29"/>
        <v>0</v>
      </c>
      <c r="MB80" s="1025">
        <f t="shared" ref="MB80:NS80" si="30">SUM(MB81:MB91)*1000</f>
        <v>0</v>
      </c>
      <c r="MC80" s="1025">
        <f t="shared" si="30"/>
        <v>0</v>
      </c>
      <c r="MD80" s="1025">
        <f t="shared" si="30"/>
        <v>0</v>
      </c>
      <c r="ME80" s="1025">
        <f t="shared" si="30"/>
        <v>0</v>
      </c>
      <c r="MF80" s="1025">
        <f t="shared" si="30"/>
        <v>0</v>
      </c>
      <c r="MG80" s="1025">
        <f t="shared" si="30"/>
        <v>0</v>
      </c>
      <c r="MH80" s="1025">
        <f t="shared" si="30"/>
        <v>0</v>
      </c>
      <c r="MI80" s="1025">
        <f t="shared" si="30"/>
        <v>0</v>
      </c>
      <c r="MJ80" s="1025">
        <f t="shared" si="30"/>
        <v>0</v>
      </c>
      <c r="MK80" s="1025">
        <f t="shared" si="30"/>
        <v>0</v>
      </c>
      <c r="ML80" s="1025">
        <f t="shared" si="30"/>
        <v>0</v>
      </c>
      <c r="MM80" s="1025">
        <f t="shared" si="30"/>
        <v>0</v>
      </c>
      <c r="MN80" s="1025">
        <f t="shared" si="30"/>
        <v>0</v>
      </c>
      <c r="MO80" s="1025">
        <f t="shared" si="30"/>
        <v>0</v>
      </c>
      <c r="MP80" s="1025">
        <f t="shared" si="30"/>
        <v>0</v>
      </c>
      <c r="MQ80" s="1025">
        <f t="shared" si="30"/>
        <v>0</v>
      </c>
      <c r="MR80" s="1025">
        <f t="shared" si="30"/>
        <v>0</v>
      </c>
      <c r="MS80" s="1025">
        <f t="shared" si="30"/>
        <v>0</v>
      </c>
      <c r="MT80" s="1025">
        <f t="shared" si="30"/>
        <v>0</v>
      </c>
      <c r="MU80" s="1025">
        <f t="shared" si="30"/>
        <v>0</v>
      </c>
      <c r="MV80" s="1025">
        <f t="shared" si="30"/>
        <v>0</v>
      </c>
      <c r="MW80" s="1025">
        <f t="shared" si="30"/>
        <v>0</v>
      </c>
      <c r="MX80" s="1025">
        <f t="shared" si="30"/>
        <v>0</v>
      </c>
      <c r="MY80" s="1025">
        <f t="shared" si="30"/>
        <v>0</v>
      </c>
      <c r="MZ80" s="1025">
        <f t="shared" si="30"/>
        <v>0</v>
      </c>
      <c r="NA80" s="1025">
        <f t="shared" si="30"/>
        <v>0</v>
      </c>
      <c r="NB80" s="1025">
        <f t="shared" si="30"/>
        <v>0</v>
      </c>
      <c r="NC80" s="1025">
        <f t="shared" si="30"/>
        <v>0</v>
      </c>
      <c r="ND80" s="1025">
        <f t="shared" si="30"/>
        <v>0</v>
      </c>
      <c r="NE80" s="1025">
        <f t="shared" si="30"/>
        <v>0</v>
      </c>
      <c r="NF80" s="1025">
        <f t="shared" si="30"/>
        <v>0</v>
      </c>
      <c r="NG80" s="1025">
        <f t="shared" si="30"/>
        <v>0</v>
      </c>
      <c r="NH80" s="1025">
        <f t="shared" si="30"/>
        <v>0</v>
      </c>
      <c r="NI80" s="1025">
        <f t="shared" si="30"/>
        <v>0</v>
      </c>
      <c r="NJ80" s="1025">
        <f t="shared" si="30"/>
        <v>0</v>
      </c>
      <c r="NK80" s="1025">
        <f t="shared" si="30"/>
        <v>0</v>
      </c>
      <c r="NL80" s="1025">
        <f t="shared" si="30"/>
        <v>0</v>
      </c>
      <c r="NM80" s="1025">
        <f t="shared" si="30"/>
        <v>0</v>
      </c>
      <c r="NN80" s="1025">
        <f t="shared" si="30"/>
        <v>0</v>
      </c>
      <c r="NO80" s="1025">
        <f t="shared" si="30"/>
        <v>0</v>
      </c>
      <c r="NP80" s="1025">
        <f t="shared" si="30"/>
        <v>0</v>
      </c>
      <c r="NQ80" s="1025">
        <f t="shared" si="30"/>
        <v>0</v>
      </c>
      <c r="NR80" s="1025">
        <f t="shared" si="30"/>
        <v>0</v>
      </c>
      <c r="NS80" s="1025">
        <f t="shared" si="30"/>
        <v>0</v>
      </c>
      <c r="NT80" s="1025"/>
      <c r="NU80" s="1025"/>
      <c r="NV80" s="1025"/>
      <c r="NW80" s="1025"/>
      <c r="NX80" s="1025"/>
      <c r="NY80" s="1025"/>
      <c r="NZ80" s="1025"/>
      <c r="OA80" s="1025"/>
      <c r="OB80" s="1025"/>
      <c r="OC80" s="1025"/>
      <c r="OD80" s="1025"/>
      <c r="OE80" s="1025"/>
      <c r="OF80" s="1025"/>
      <c r="OG80" s="1025"/>
      <c r="OH80" s="1025"/>
      <c r="OI80" s="1025"/>
      <c r="OJ80" s="1025"/>
      <c r="OK80" s="1025"/>
      <c r="OL80" s="1025"/>
      <c r="OM80" s="1025"/>
      <c r="ON80" s="1025"/>
      <c r="OO80" s="1025"/>
      <c r="OP80" s="1025"/>
      <c r="OQ80" s="1025"/>
      <c r="OR80" s="1025"/>
      <c r="OS80" s="1025"/>
      <c r="OT80" s="1025"/>
      <c r="OU80" s="1025"/>
      <c r="OV80" s="1025"/>
      <c r="OW80" s="1025"/>
      <c r="OX80" s="1025"/>
      <c r="OY80" s="1025"/>
      <c r="OZ80" s="1025"/>
      <c r="PA80" s="1025"/>
      <c r="PB80" s="1025"/>
      <c r="PC80" s="1025"/>
      <c r="PD80" s="1025"/>
      <c r="PE80" s="1025"/>
      <c r="PF80" s="1025"/>
      <c r="PG80" s="1025"/>
      <c r="PH80" s="1025"/>
      <c r="PI80" s="1025"/>
      <c r="PJ80" s="1025"/>
      <c r="PK80" s="1025"/>
      <c r="PL80" s="1025"/>
      <c r="PM80" s="1025"/>
      <c r="PN80" s="1025"/>
      <c r="PO80" s="1025"/>
      <c r="PP80" s="1025"/>
      <c r="PQ80" s="1025"/>
      <c r="PR80" s="1025"/>
      <c r="PS80" s="1025"/>
      <c r="PT80" s="1025"/>
      <c r="PU80" s="1025"/>
      <c r="PV80" s="1025"/>
      <c r="PW80" s="1025"/>
      <c r="PX80" s="1025"/>
      <c r="PY80" s="1025"/>
      <c r="PZ80" s="1025"/>
      <c r="QA80" s="1025"/>
      <c r="QB80" s="1025"/>
      <c r="QC80" s="1025"/>
      <c r="QD80" s="1025"/>
      <c r="QE80" s="1025"/>
      <c r="QF80" s="1025"/>
      <c r="QG80" s="1025"/>
      <c r="QH80" s="1025"/>
      <c r="QI80" s="1025"/>
      <c r="QJ80" s="1025"/>
      <c r="QK80" s="1025"/>
      <c r="QL80" s="1025"/>
      <c r="QM80" s="1025"/>
      <c r="QN80" s="1025"/>
      <c r="QO80" s="1025"/>
      <c r="QP80" s="1025"/>
      <c r="QQ80" s="1025"/>
      <c r="QR80" s="1025"/>
      <c r="QS80" s="1025"/>
      <c r="QT80" s="1025"/>
      <c r="QU80" s="1025"/>
      <c r="QV80" s="1025"/>
      <c r="QW80" s="1025"/>
      <c r="QX80" s="1025"/>
      <c r="QY80" s="1025"/>
      <c r="QZ80" s="1025"/>
      <c r="RA80" s="1025"/>
      <c r="RB80" s="1025"/>
      <c r="RC80" s="1025"/>
      <c r="RD80" s="1025"/>
      <c r="RE80" s="1025"/>
      <c r="RF80" s="1025"/>
      <c r="RG80" s="1025"/>
      <c r="RH80" s="1025"/>
      <c r="RI80" s="1025"/>
      <c r="RJ80" s="1025"/>
      <c r="RK80" s="1025"/>
      <c r="RL80" s="1025"/>
      <c r="RM80" s="1025"/>
      <c r="RN80" s="1025"/>
      <c r="RO80" s="1025"/>
      <c r="RP80" s="1025"/>
      <c r="RQ80" s="1025"/>
      <c r="RR80" s="1025"/>
      <c r="RS80" s="1025"/>
      <c r="RT80" s="1025"/>
      <c r="RU80" s="1025"/>
      <c r="RV80" s="1025"/>
      <c r="RW80" s="1025"/>
      <c r="RX80" s="1025"/>
      <c r="RY80" s="1025"/>
      <c r="RZ80" s="1025"/>
      <c r="SA80" s="1025"/>
      <c r="SB80" s="1025"/>
      <c r="SC80" s="1025"/>
      <c r="SD80" s="1025"/>
      <c r="SE80" s="1025"/>
      <c r="SF80" s="1025"/>
      <c r="SG80" s="1025"/>
      <c r="SH80" s="1025"/>
      <c r="SI80" s="1025"/>
      <c r="SJ80" s="1025"/>
      <c r="SK80" s="1025"/>
      <c r="SL80" s="1025"/>
      <c r="SM80" s="1025"/>
      <c r="SN80" s="1025"/>
      <c r="SO80" s="1025"/>
      <c r="SP80" s="1025"/>
      <c r="SQ80" s="1025"/>
      <c r="SR80" s="1025"/>
      <c r="SS80" s="1025"/>
      <c r="ST80" s="1025"/>
      <c r="SU80" s="1025"/>
      <c r="SV80" s="1025"/>
      <c r="SW80" s="1025"/>
      <c r="SX80" s="1025"/>
      <c r="SY80" s="1025"/>
      <c r="SZ80" s="1025"/>
      <c r="TA80" s="1025"/>
      <c r="TB80" s="1025"/>
      <c r="TC80" s="1025"/>
      <c r="TD80" s="1025"/>
      <c r="TE80" s="1025"/>
      <c r="TF80" s="1025"/>
      <c r="TG80" s="1025"/>
      <c r="TH80" s="1025"/>
      <c r="TI80" s="1025"/>
      <c r="TJ80" s="1025"/>
      <c r="TK80" s="1025"/>
      <c r="TL80" s="1025"/>
      <c r="TM80" s="1025"/>
      <c r="TN80" s="1025"/>
      <c r="TO80" s="1025"/>
      <c r="TP80" s="1025"/>
      <c r="TQ80" s="1025"/>
      <c r="TR80" s="1025"/>
      <c r="TS80" s="1025"/>
      <c r="TT80" s="1025"/>
      <c r="TU80" s="1025"/>
      <c r="TV80" s="1025"/>
      <c r="TW80" s="1025"/>
      <c r="TX80" s="1025"/>
      <c r="TY80" s="1025"/>
      <c r="TZ80" s="1025"/>
      <c r="UA80" s="1025"/>
      <c r="UB80" s="1025"/>
      <c r="UC80" s="1025"/>
      <c r="UD80" s="1025"/>
      <c r="UE80" s="1025"/>
      <c r="UF80" s="1025"/>
      <c r="UG80" s="1025"/>
      <c r="UH80" s="1025"/>
      <c r="UI80" s="1025"/>
      <c r="UJ80" s="1025"/>
      <c r="UK80" s="1025"/>
      <c r="UL80" s="1025"/>
      <c r="UM80" s="1025"/>
      <c r="UN80" s="1025"/>
      <c r="UO80" s="1025"/>
      <c r="UP80" s="1025"/>
      <c r="UQ80" s="1025"/>
      <c r="UR80" s="1025"/>
      <c r="US80" s="1025"/>
      <c r="UT80" s="1025"/>
      <c r="UU80" s="1025"/>
      <c r="UV80" s="1025"/>
      <c r="UW80" s="1025"/>
      <c r="UX80" s="1025"/>
      <c r="UY80" s="1025"/>
      <c r="UZ80" s="1025"/>
      <c r="VA80" s="1025"/>
      <c r="VB80" s="1025"/>
      <c r="VC80" s="1025"/>
      <c r="VD80" s="1025"/>
      <c r="VE80" s="1025"/>
      <c r="VF80" s="1025"/>
      <c r="VG80" s="1025"/>
      <c r="VH80" s="1025"/>
    </row>
    <row r="81" spans="1:199" ht="17.25" customHeight="1" outlineLevel="1" x14ac:dyDescent="0.3">
      <c r="A81" s="585" t="s">
        <v>5074</v>
      </c>
      <c r="B81" s="560" t="s">
        <v>5095</v>
      </c>
      <c r="C81" s="593">
        <v>71197</v>
      </c>
      <c r="D81" s="560">
        <f>IFERROR(VLOOKUP($C81,EJE!$C$6:$AG$600,12,FALSE),0)</f>
        <v>0</v>
      </c>
      <c r="E81" s="560">
        <f>IFERROR(VLOOKUP($C81,EJE!$C$6:$AG$600,23,FALSE)," ")</f>
        <v>13133</v>
      </c>
      <c r="F81" s="560">
        <f>IFERROR(VLOOKUP($C81,EJE!$C$6:$AG$600,11,FALSE)," ")</f>
        <v>12.124285714285715</v>
      </c>
      <c r="G81" s="561">
        <f>IFERROR(VLOOKUP(C81,EJE!$C$6:$AG$600,19,FALSE)," ")</f>
        <v>20.27121428571429</v>
      </c>
      <c r="H81" s="651" t="str">
        <f>IFERROR(VLOOKUP(C81,Claves!A:E,4,FALSE)," ")</f>
        <v>PRL PANTY LARGO 92X12</v>
      </c>
      <c r="I81" s="629">
        <f>_xlfn.IFNA((VLOOKUP($C81,'Programa Plan'!$A:$BB,13,0)),0)</f>
        <v>30500</v>
      </c>
      <c r="J81" s="620">
        <f t="shared" ref="J81:J117" si="31">SUM(R81:AV81)*1000</f>
        <v>31482.999999999996</v>
      </c>
      <c r="K81" s="628">
        <f>_xlfn.IFNA((VLOOKUP($C81,'Programa Plan'!$A:$BB,16,0)),0)</f>
        <v>34000</v>
      </c>
      <c r="L81" s="620">
        <f t="shared" si="22"/>
        <v>0</v>
      </c>
      <c r="M81" s="628">
        <f>_xlfn.IFNA((VLOOKUP($C81,'Programa Plan'!$A:$BB,19,0)),0)</f>
        <v>32000</v>
      </c>
      <c r="N81" s="620">
        <f t="shared" si="23"/>
        <v>0</v>
      </c>
      <c r="O81" s="629"/>
      <c r="P81" s="620">
        <f t="shared" si="21"/>
        <v>0</v>
      </c>
      <c r="R81" s="753"/>
      <c r="S81" s="962">
        <v>2.2400000000000002</v>
      </c>
      <c r="T81" s="962">
        <v>2.137</v>
      </c>
      <c r="U81" s="962">
        <v>2.3370000000000002</v>
      </c>
      <c r="V81" s="962">
        <v>2.496</v>
      </c>
      <c r="W81" s="967">
        <v>2.2949999999999999</v>
      </c>
      <c r="X81" s="967">
        <v>2.3780000000000001</v>
      </c>
      <c r="Y81" s="763"/>
      <c r="Z81" s="763"/>
      <c r="AA81" s="763"/>
      <c r="AB81" s="763"/>
      <c r="AC81" s="763"/>
      <c r="AD81" s="763"/>
      <c r="AE81" s="763"/>
      <c r="AF81" s="763"/>
      <c r="AG81" s="763"/>
      <c r="AH81" s="763"/>
      <c r="AI81" s="763">
        <v>2.2000000000000002</v>
      </c>
      <c r="AJ81" s="763">
        <v>2.2000000000000002</v>
      </c>
      <c r="AK81" s="763"/>
      <c r="AL81" s="763"/>
      <c r="AM81" s="763"/>
      <c r="AN81" s="763"/>
      <c r="AO81" s="763"/>
      <c r="AP81" s="763"/>
      <c r="AQ81" s="763">
        <v>2.2000000000000002</v>
      </c>
      <c r="AR81" s="763">
        <v>2.2000000000000002</v>
      </c>
      <c r="AS81" s="763">
        <v>2.2000000000000002</v>
      </c>
      <c r="AT81" s="763">
        <v>2.2000000000000002</v>
      </c>
      <c r="AU81" s="763">
        <v>2.2000000000000002</v>
      </c>
      <c r="AV81" s="806">
        <v>2.2000000000000002</v>
      </c>
    </row>
    <row r="82" spans="1:199" ht="17.25" customHeight="1" outlineLevel="1" x14ac:dyDescent="0.3">
      <c r="A82" s="585"/>
      <c r="B82" s="560" t="s">
        <v>5095</v>
      </c>
      <c r="C82" s="593">
        <v>71242</v>
      </c>
      <c r="D82" s="560">
        <f>IFERROR(VLOOKUP($C82,EJE!$C$6:$AG$600,12,FALSE),0)</f>
        <v>0</v>
      </c>
      <c r="E82" s="560" t="str">
        <f>IFERROR(VLOOKUP($C82,EJE!$C$6:$AG$600,23,FALSE)," ")</f>
        <v xml:space="preserve"> </v>
      </c>
      <c r="F82" s="560" t="str">
        <f>IFERROR(VLOOKUP($C82,EJE!$C$6:$AG$600,11,FALSE)," ")</f>
        <v xml:space="preserve"> </v>
      </c>
      <c r="G82" s="561" t="str">
        <f>IFERROR(VLOOKUP(C82,EJE!$C$6:$AG$600,19,FALSE)," ")</f>
        <v xml:space="preserve"> </v>
      </c>
      <c r="H82" s="651" t="s">
        <v>5139</v>
      </c>
      <c r="I82" s="629">
        <f>_xlfn.IFNA((VLOOKUP($C82,'Programa Plan'!$A:$BB,13,0)),0)</f>
        <v>2500</v>
      </c>
      <c r="J82" s="620">
        <f t="shared" ref="J82" si="32">SUM(R82:AV82)*1000</f>
        <v>0</v>
      </c>
      <c r="K82" s="628"/>
      <c r="L82" s="620"/>
      <c r="M82" s="628"/>
      <c r="N82" s="620"/>
      <c r="O82" s="629"/>
      <c r="P82" s="620"/>
      <c r="R82" s="753"/>
      <c r="S82" s="962"/>
      <c r="T82" s="1035"/>
      <c r="U82" s="762"/>
      <c r="V82" s="762"/>
      <c r="W82" s="763"/>
      <c r="X82" s="763"/>
      <c r="Y82" s="763"/>
      <c r="Z82" s="763"/>
      <c r="AA82" s="763"/>
      <c r="AB82" s="763"/>
      <c r="AC82" s="763"/>
      <c r="AD82" s="763"/>
      <c r="AE82" s="763"/>
      <c r="AF82" s="763"/>
      <c r="AG82" s="763"/>
      <c r="AH82" s="763"/>
      <c r="AI82" s="763"/>
      <c r="AJ82" s="763"/>
      <c r="AK82" s="763"/>
      <c r="AL82" s="763"/>
      <c r="AM82" s="763"/>
      <c r="AN82" s="763"/>
      <c r="AO82" s="763"/>
      <c r="AP82" s="763"/>
      <c r="AQ82" s="763"/>
      <c r="AR82" s="763"/>
      <c r="AS82" s="763"/>
      <c r="AT82" s="763"/>
      <c r="AU82" s="763"/>
      <c r="AV82" s="806"/>
    </row>
    <row r="83" spans="1:199" ht="17.25" customHeight="1" outlineLevel="1" x14ac:dyDescent="0.3">
      <c r="A83" s="588"/>
      <c r="B83" s="560" t="s">
        <v>5095</v>
      </c>
      <c r="C83" s="593">
        <v>71202</v>
      </c>
      <c r="D83" s="560">
        <f>IFERROR(VLOOKUP($C83,EJE!$C$6:$AG$600,12,FALSE),0)</f>
        <v>0</v>
      </c>
      <c r="E83" s="560">
        <f>IFERROR(VLOOKUP($C83,EJE!$C$6:$AG$600,23,FALSE)," ")</f>
        <v>2245.1329999999998</v>
      </c>
      <c r="F83" s="560">
        <f>IFERROR(VLOOKUP($C83,EJE!$C$6:$AG$600,11,FALSE)," ")</f>
        <v>14.325296972564539</v>
      </c>
      <c r="G83" s="561">
        <f>IFERROR(VLOOKUP(C83,EJE!$C$6:$AG$600,19,FALSE)," ")</f>
        <v>33.480778329784719</v>
      </c>
      <c r="H83" s="651" t="str">
        <f>IFERROR(VLOOKUP(C83,Claves!A:E,4,FALSE)," ")</f>
        <v>PRL PANT LAR 14X20 NF</v>
      </c>
      <c r="I83" s="629">
        <f>_xlfn.IFNA((VLOOKUP($C83,'Programa Plan'!$A:$BB,13,0)),0)</f>
        <v>6000</v>
      </c>
      <c r="J83" s="620">
        <f t="shared" si="31"/>
        <v>6000</v>
      </c>
      <c r="K83" s="628">
        <f>_xlfn.IFNA((VLOOKUP($C83,'Programa Plan'!$A:$BB,16,0)),0)</f>
        <v>3000</v>
      </c>
      <c r="L83" s="620">
        <f t="shared" si="22"/>
        <v>0</v>
      </c>
      <c r="M83" s="628">
        <f>_xlfn.IFNA((VLOOKUP($C83,'Programa Plan'!$A:$BB,19,0)),0)</f>
        <v>4500</v>
      </c>
      <c r="N83" s="620">
        <f>+SUM(BY80:DC80)*1000</f>
        <v>0</v>
      </c>
      <c r="O83" s="629"/>
      <c r="P83" s="620">
        <f t="shared" si="21"/>
        <v>0</v>
      </c>
      <c r="R83" s="753"/>
      <c r="S83" s="767"/>
      <c r="T83" s="768"/>
      <c r="U83" s="768"/>
      <c r="V83" s="768"/>
      <c r="W83" s="768"/>
      <c r="X83" s="792"/>
      <c r="Y83" s="768"/>
      <c r="Z83" s="768"/>
      <c r="AA83" s="768"/>
      <c r="AB83" s="768"/>
      <c r="AC83" s="768"/>
      <c r="AD83" s="768">
        <v>1.5</v>
      </c>
      <c r="AE83" s="768">
        <v>1.5</v>
      </c>
      <c r="AF83" s="768">
        <v>1.5</v>
      </c>
      <c r="AG83" s="768">
        <v>1.5</v>
      </c>
      <c r="AH83" s="768"/>
      <c r="AI83" s="768"/>
      <c r="AJ83" s="768"/>
      <c r="AK83" s="768"/>
      <c r="AL83" s="768"/>
      <c r="AM83" s="768"/>
      <c r="AN83" s="768"/>
      <c r="AO83" s="768"/>
      <c r="AP83" s="768"/>
      <c r="AQ83" s="768"/>
      <c r="AR83" s="768"/>
      <c r="AS83" s="768"/>
      <c r="AT83" s="768"/>
      <c r="AU83" s="768"/>
      <c r="AV83" s="807"/>
    </row>
    <row r="84" spans="1:199" ht="17.25" customHeight="1" outlineLevel="1" x14ac:dyDescent="0.3">
      <c r="A84" s="585" t="s">
        <v>5074</v>
      </c>
      <c r="B84" s="560" t="s">
        <v>5095</v>
      </c>
      <c r="C84" s="593">
        <v>70641</v>
      </c>
      <c r="D84" s="560">
        <f>IFERROR(VLOOKUP($C84,EJE!$C$6:$AG$600,12,FALSE),0)</f>
        <v>0</v>
      </c>
      <c r="E84" s="560">
        <f>IFERROR(VLOOKUP($C84,EJE!$C$6:$AG$600,23,FALSE)," ")</f>
        <v>479.6</v>
      </c>
      <c r="F84" s="560">
        <f>IFERROR(VLOOKUP($C84,EJE!$C$6:$AG$600,11,FALSE)," ")</f>
        <v>22.783032511334625</v>
      </c>
      <c r="G84" s="561">
        <f>IFERROR(VLOOKUP(C84,EJE!$C$6:$AG$600,19,FALSE)," ")</f>
        <v>36.394806075431369</v>
      </c>
      <c r="H84" s="651" t="str">
        <f>IFERROR(VLOOKUP(C84,Claves!A:E,4,FALSE)," ")</f>
        <v>PNL PANTY NATURALS LARGO 44X24</v>
      </c>
      <c r="I84" s="629">
        <f>_xlfn.IFNA((VLOOKUP($C84,'Programa Plan'!$A:$BB,13,0)),0)</f>
        <v>2200</v>
      </c>
      <c r="J84" s="620">
        <f t="shared" si="31"/>
        <v>4400</v>
      </c>
      <c r="K84" s="628">
        <f>_xlfn.IFNA((VLOOKUP($C84,'Programa Plan'!$A:$BB,16,0)),0)</f>
        <v>0</v>
      </c>
      <c r="L84" s="620">
        <f t="shared" si="22"/>
        <v>0</v>
      </c>
      <c r="M84" s="628">
        <f>_xlfn.IFNA((VLOOKUP($C84,'Programa Plan'!$A:$BB,19,0)),0)</f>
        <v>2500</v>
      </c>
      <c r="N84" s="620">
        <f>+SUM(BY81:DC81)*1000</f>
        <v>0</v>
      </c>
      <c r="O84" s="629"/>
      <c r="P84" s="620">
        <f t="shared" si="21"/>
        <v>0</v>
      </c>
      <c r="R84" s="753"/>
      <c r="S84" s="767"/>
      <c r="T84" s="768"/>
      <c r="U84" s="768"/>
      <c r="V84" s="768"/>
      <c r="W84" s="768"/>
      <c r="X84" s="768"/>
      <c r="Y84" s="768">
        <v>2.2000000000000002</v>
      </c>
      <c r="Z84" s="768">
        <v>2.2000000000000002</v>
      </c>
      <c r="AA84" s="768"/>
      <c r="AB84" s="768"/>
      <c r="AC84" s="768"/>
      <c r="AD84" s="768"/>
      <c r="AE84" s="768"/>
      <c r="AF84" s="768"/>
      <c r="AG84" s="768"/>
      <c r="AH84" s="768"/>
      <c r="AI84" s="768"/>
      <c r="AJ84" s="768"/>
      <c r="AK84" s="768"/>
      <c r="AL84" s="768"/>
      <c r="AM84" s="768"/>
      <c r="AN84" s="768"/>
      <c r="AO84" s="768"/>
      <c r="AP84" s="768"/>
      <c r="AQ84" s="768"/>
      <c r="AR84" s="768"/>
      <c r="AS84" s="768"/>
      <c r="AT84" s="768"/>
      <c r="AU84" s="768"/>
      <c r="AV84" s="807"/>
    </row>
    <row r="85" spans="1:199" ht="17.25" customHeight="1" outlineLevel="1" x14ac:dyDescent="0.3">
      <c r="A85" s="588"/>
      <c r="B85" s="560" t="s">
        <v>5095</v>
      </c>
      <c r="C85" s="593">
        <v>70642</v>
      </c>
      <c r="D85" s="560">
        <f>IFERROR(VLOOKUP($C85,EJE!$C$6:$AG$600,12,FALSE),0)</f>
        <v>0</v>
      </c>
      <c r="E85" s="560">
        <f>IFERROR(VLOOKUP($C85,EJE!$C$6:$AG$600,23,FALSE)," ")</f>
        <v>383.03100000000001</v>
      </c>
      <c r="F85" s="560">
        <f>IFERROR(VLOOKUP($C85,EJE!$C$6:$AG$600,11,FALSE)," ")</f>
        <v>9.9207907867423639</v>
      </c>
      <c r="G85" s="561">
        <f>IFERROR(VLOOKUP(C85,EJE!$C$6:$AG$600,19,FALSE)," ")</f>
        <v>39.485874395819948</v>
      </c>
      <c r="H85" s="651" t="str">
        <f>IFERROR(VLOOKUP(C85,Claves!A:E,4,FALSE)," ")</f>
        <v>PNL PANTY NATURALS LARGO 14X20</v>
      </c>
      <c r="I85" s="629">
        <f>_xlfn.IFNA((VLOOKUP($C85,'Programa Plan'!$A:$BB,13,0)),0)</f>
        <v>1500</v>
      </c>
      <c r="J85" s="620">
        <f t="shared" si="31"/>
        <v>1500</v>
      </c>
      <c r="K85" s="628">
        <f>_xlfn.IFNA((VLOOKUP($C85,'Programa Plan'!$A:$BB,16,0)),0)</f>
        <v>1100</v>
      </c>
      <c r="L85" s="620">
        <f t="shared" si="22"/>
        <v>0</v>
      </c>
      <c r="M85" s="628">
        <f>_xlfn.IFNA((VLOOKUP($C85,'Programa Plan'!$A:$BB,19,0)),0)</f>
        <v>1200</v>
      </c>
      <c r="N85" s="620">
        <f t="shared" si="23"/>
        <v>0</v>
      </c>
      <c r="O85" s="629"/>
      <c r="P85" s="620">
        <f t="shared" si="21"/>
        <v>0</v>
      </c>
      <c r="R85" s="753"/>
      <c r="S85" s="767"/>
      <c r="T85" s="768"/>
      <c r="U85" s="768"/>
      <c r="V85" s="768"/>
      <c r="W85" s="768"/>
      <c r="X85" s="768"/>
      <c r="Y85" s="768"/>
      <c r="Z85" s="768"/>
      <c r="AA85" s="792"/>
      <c r="AB85" s="768"/>
      <c r="AC85" s="768"/>
      <c r="AD85" s="768"/>
      <c r="AE85" s="768"/>
      <c r="AF85" s="768"/>
      <c r="AG85" s="768"/>
      <c r="AH85" s="768">
        <v>1.5</v>
      </c>
      <c r="AI85" s="768"/>
      <c r="AJ85" s="768"/>
      <c r="AK85" s="768"/>
      <c r="AL85" s="768"/>
      <c r="AM85" s="768"/>
      <c r="AN85" s="768"/>
      <c r="AO85" s="768"/>
      <c r="AP85" s="768"/>
      <c r="AQ85" s="768"/>
      <c r="AR85" s="768"/>
      <c r="AS85" s="768"/>
      <c r="AT85" s="768"/>
      <c r="AU85" s="768"/>
      <c r="AV85" s="807"/>
    </row>
    <row r="86" spans="1:199" ht="17.25" customHeight="1" outlineLevel="1" x14ac:dyDescent="0.3">
      <c r="A86" s="588"/>
      <c r="B86" s="560" t="s">
        <v>5095</v>
      </c>
      <c r="C86" s="593">
        <v>71567</v>
      </c>
      <c r="D86" s="560">
        <f>IFERROR(VLOOKUP($C86,EJE!$C$6:$AG$600,12,FALSE),0)</f>
        <v>0</v>
      </c>
      <c r="E86" s="560">
        <f>IFERROR(VLOOKUP($C86,EJE!$C$6:$AG$600,23,FALSE)," ")</f>
        <v>3210.75</v>
      </c>
      <c r="F86" s="560">
        <f>IFERROR(VLOOKUP($C86,EJE!$C$6:$AG$600,11,FALSE)," ")</f>
        <v>0</v>
      </c>
      <c r="G86" s="561">
        <f>IFERROR(VLOOKUP(C86,EJE!$C$6:$AG$600,19,FALSE)," ")</f>
        <v>161.20234494088285</v>
      </c>
      <c r="H86" s="651" t="str">
        <f>IFERROR(VLOOKUP(C86,Claves!A:E,4,FALSE)," ")</f>
        <v>PRL PANTY ROSA LARGO 18X20</v>
      </c>
      <c r="I86" s="629">
        <f>_xlfn.IFNA((VLOOKUP($C86,'Programa Plan'!$A:$BB,13,0)),0)</f>
        <v>0</v>
      </c>
      <c r="J86" s="620">
        <f t="shared" si="31"/>
        <v>0</v>
      </c>
      <c r="K86" s="628">
        <f>_xlfn.IFNA((VLOOKUP($C86,'Programa Plan'!$A:$BB,16,0)),0)</f>
        <v>0</v>
      </c>
      <c r="L86" s="620">
        <f t="shared" si="22"/>
        <v>0</v>
      </c>
      <c r="M86" s="628">
        <f>_xlfn.IFNA((VLOOKUP($C86,'Programa Plan'!$A:$BB,19,0)),0)</f>
        <v>0</v>
      </c>
      <c r="N86" s="620">
        <f t="shared" si="23"/>
        <v>0</v>
      </c>
      <c r="O86" s="629"/>
      <c r="P86" s="620">
        <f t="shared" si="21"/>
        <v>0</v>
      </c>
      <c r="R86" s="753"/>
      <c r="S86" s="767"/>
      <c r="T86" s="768"/>
      <c r="U86" s="768"/>
      <c r="V86" s="768"/>
      <c r="W86" s="768"/>
      <c r="X86" s="768"/>
      <c r="Y86" s="768"/>
      <c r="Z86" s="768"/>
      <c r="AA86" s="768"/>
      <c r="AB86" s="768"/>
      <c r="AC86" s="768"/>
      <c r="AD86" s="768"/>
      <c r="AE86" s="768"/>
      <c r="AF86" s="768"/>
      <c r="AG86" s="768"/>
      <c r="AH86" s="768"/>
      <c r="AI86" s="768"/>
      <c r="AJ86" s="768"/>
      <c r="AK86" s="768"/>
      <c r="AL86" s="768"/>
      <c r="AM86" s="768"/>
      <c r="AN86" s="768"/>
      <c r="AO86" s="768"/>
      <c r="AP86" s="768"/>
      <c r="AQ86" s="768"/>
      <c r="AR86" s="768"/>
      <c r="AS86" s="768"/>
      <c r="AT86" s="768"/>
      <c r="AU86" s="768"/>
      <c r="AV86" s="807"/>
    </row>
    <row r="87" spans="1:199" ht="17.25" customHeight="1" outlineLevel="1" x14ac:dyDescent="0.3">
      <c r="A87" s="588"/>
      <c r="B87" s="560" t="s">
        <v>5095</v>
      </c>
      <c r="C87" s="593">
        <v>71235</v>
      </c>
      <c r="D87" s="560">
        <f>IFERROR(VLOOKUP($C87,EJE!$C$6:$AG$600,12,FALSE),0)</f>
        <v>0</v>
      </c>
      <c r="E87" s="560" t="str">
        <f>IFERROR(VLOOKUP($C87,EJE!$C$6:$AG$600,23,FALSE)," ")</f>
        <v xml:space="preserve"> </v>
      </c>
      <c r="F87" s="560" t="str">
        <f>IFERROR(VLOOKUP($C87,EJE!$C$6:$AG$600,11,FALSE)," ")</f>
        <v xml:space="preserve"> </v>
      </c>
      <c r="G87" s="561" t="str">
        <f>IFERROR(VLOOKUP(C87,EJE!$C$6:$AG$600,19,FALSE)," ")</f>
        <v xml:space="preserve"> </v>
      </c>
      <c r="H87" s="651" t="s">
        <v>5022</v>
      </c>
      <c r="I87" s="629">
        <f>_xlfn.IFNA((VLOOKUP($C87,'Programa Plan'!$A:$BB,13,0)),0)</f>
        <v>0</v>
      </c>
      <c r="J87" s="620">
        <f t="shared" si="31"/>
        <v>0</v>
      </c>
      <c r="K87" s="628">
        <f>_xlfn.IFNA((VLOOKUP($C87,'Programa Plan'!$A:$BB,16,0)),0)</f>
        <v>0</v>
      </c>
      <c r="L87" s="620">
        <f t="shared" si="22"/>
        <v>0</v>
      </c>
      <c r="M87" s="628">
        <f>_xlfn.IFNA((VLOOKUP($C87,'Programa Plan'!$A:$BB,19,0)),0)</f>
        <v>0</v>
      </c>
      <c r="N87" s="620">
        <f t="shared" si="23"/>
        <v>0</v>
      </c>
      <c r="O87" s="629"/>
      <c r="P87" s="620">
        <f t="shared" si="21"/>
        <v>0</v>
      </c>
      <c r="R87" s="753"/>
      <c r="S87" s="767"/>
      <c r="T87" s="768"/>
      <c r="U87" s="768"/>
      <c r="V87" s="768"/>
      <c r="W87" s="768"/>
      <c r="X87" s="768"/>
      <c r="Y87" s="768"/>
      <c r="Z87" s="768"/>
      <c r="AA87" s="768"/>
      <c r="AB87" s="768"/>
      <c r="AC87" s="768"/>
      <c r="AD87" s="768"/>
      <c r="AE87" s="768"/>
      <c r="AF87" s="768"/>
      <c r="AG87" s="768"/>
      <c r="AH87" s="768"/>
      <c r="AI87" s="768"/>
      <c r="AJ87" s="768"/>
      <c r="AK87" s="768"/>
      <c r="AL87" s="768"/>
      <c r="AM87" s="768"/>
      <c r="AN87" s="768"/>
      <c r="AO87" s="768"/>
      <c r="AP87" s="768"/>
      <c r="AQ87" s="768"/>
      <c r="AR87" s="768"/>
      <c r="AS87" s="768"/>
      <c r="AT87" s="768"/>
      <c r="AU87" s="768"/>
      <c r="AV87" s="807"/>
    </row>
    <row r="88" spans="1:199" ht="17.25" customHeight="1" outlineLevel="1" x14ac:dyDescent="0.3">
      <c r="A88" s="588"/>
      <c r="B88" s="560" t="s">
        <v>5095</v>
      </c>
      <c r="C88" s="593">
        <v>71201</v>
      </c>
      <c r="D88" s="560">
        <f>IFERROR(VLOOKUP($C88,EJE!$C$6:$AG$600,12,FALSE),0)</f>
        <v>0</v>
      </c>
      <c r="E88" s="560">
        <f>IFERROR(VLOOKUP($C88,EJE!$C$6:$AG$600,23,FALSE)," ")</f>
        <v>0</v>
      </c>
      <c r="F88" s="560">
        <f>IFERROR(VLOOKUP($C88,EJE!$C$6:$AG$600,11,FALSE)," ")</f>
        <v>18.957786296860789</v>
      </c>
      <c r="G88" s="561">
        <f>IFERROR(VLOOKUP(C88,EJE!$C$6:$AG$600,19,FALSE)," ")</f>
        <v>15.701559759056932</v>
      </c>
      <c r="H88" s="651" t="str">
        <f>IFERROR(VLOOKUP(C88,Claves!A:E,4,FALSE)," ")</f>
        <v>PRL KOT PTYRS LAR 80X12</v>
      </c>
      <c r="I88" s="629">
        <f>_xlfn.IFNA((VLOOKUP($C88,'Programa Plan'!$A:$BB,13,0)),0)</f>
        <v>13200</v>
      </c>
      <c r="J88" s="620">
        <f t="shared" si="31"/>
        <v>13200</v>
      </c>
      <c r="K88" s="628">
        <f>_xlfn.IFNA((VLOOKUP($C88,'Programa Plan'!$A:$BB,16,0)),0)</f>
        <v>8800</v>
      </c>
      <c r="L88" s="620">
        <f t="shared" si="22"/>
        <v>0</v>
      </c>
      <c r="M88" s="628">
        <f>_xlfn.IFNA((VLOOKUP($C88,'Programa Plan'!$A:$BB,19,0)),0)</f>
        <v>7000</v>
      </c>
      <c r="N88" s="620">
        <f t="shared" si="23"/>
        <v>0</v>
      </c>
      <c r="O88" s="629"/>
      <c r="P88" s="620">
        <f t="shared" si="21"/>
        <v>0</v>
      </c>
      <c r="R88" s="753"/>
      <c r="S88" s="767"/>
      <c r="T88" s="768"/>
      <c r="U88" s="768"/>
      <c r="V88" s="768"/>
      <c r="W88" s="768"/>
      <c r="X88" s="768"/>
      <c r="Y88" s="768"/>
      <c r="Z88" s="768"/>
      <c r="AA88" s="768">
        <v>2.2000000000000002</v>
      </c>
      <c r="AB88" s="768">
        <v>2.2000000000000002</v>
      </c>
      <c r="AC88" s="768">
        <v>2.2000000000000002</v>
      </c>
      <c r="AD88" s="768"/>
      <c r="AE88" s="768"/>
      <c r="AF88" s="768"/>
      <c r="AG88" s="792"/>
      <c r="AH88" s="768"/>
      <c r="AI88" s="768"/>
      <c r="AJ88" s="768"/>
      <c r="AK88" s="768"/>
      <c r="AL88" s="768"/>
      <c r="AM88" s="768"/>
      <c r="AN88" s="768">
        <v>2.2000000000000002</v>
      </c>
      <c r="AO88" s="768">
        <v>2.2000000000000002</v>
      </c>
      <c r="AP88" s="768">
        <v>2.2000000000000002</v>
      </c>
      <c r="AQ88" s="768"/>
      <c r="AR88" s="768"/>
      <c r="AS88" s="768"/>
      <c r="AT88" s="768"/>
      <c r="AU88" s="768"/>
      <c r="AV88" s="807"/>
    </row>
    <row r="89" spans="1:199" ht="17.25" customHeight="1" outlineLevel="1" x14ac:dyDescent="0.3">
      <c r="A89" s="585" t="s">
        <v>5076</v>
      </c>
      <c r="B89" s="560" t="s">
        <v>5095</v>
      </c>
      <c r="C89" s="593">
        <v>71294</v>
      </c>
      <c r="D89" s="560">
        <f>IFERROR(VLOOKUP($C89,EJE!$C$6:$AG$600,12,FALSE),0)</f>
        <v>352.5</v>
      </c>
      <c r="E89" s="560">
        <f>IFERROR(VLOOKUP($C89,EJE!$C$6:$AG$600,23,FALSE)," ")</f>
        <v>18</v>
      </c>
      <c r="F89" s="560">
        <f>IFERROR(VLOOKUP($C89,EJE!$C$6:$AG$600,11,FALSE)," ")</f>
        <v>0</v>
      </c>
      <c r="G89" s="561">
        <f>IFERROR(VLOOKUP(C89,EJE!$C$6:$AG$600,19,FALSE)," ")</f>
        <v>0</v>
      </c>
      <c r="H89" s="651" t="s">
        <v>5007</v>
      </c>
      <c r="I89" s="629">
        <f>_xlfn.IFNA((VLOOKUP($C89,'Programa Plan'!$A:$BB,13,0)),0)</f>
        <v>0</v>
      </c>
      <c r="J89" s="620">
        <f t="shared" si="31"/>
        <v>0</v>
      </c>
      <c r="K89" s="628">
        <f>_xlfn.IFNA((VLOOKUP($C89,'Programa Plan'!$A:$BB,16,0)),0)</f>
        <v>0</v>
      </c>
      <c r="L89" s="620">
        <f t="shared" si="22"/>
        <v>0</v>
      </c>
      <c r="M89" s="628">
        <f>_xlfn.IFNA((VLOOKUP($C89,'Programa Plan'!$A:$BB,19,0)),0)</f>
        <v>0</v>
      </c>
      <c r="N89" s="620">
        <f t="shared" si="23"/>
        <v>0</v>
      </c>
      <c r="O89" s="629"/>
      <c r="P89" s="620">
        <f t="shared" si="21"/>
        <v>0</v>
      </c>
      <c r="R89" s="753"/>
      <c r="S89" s="767"/>
      <c r="T89" s="768"/>
      <c r="U89" s="768"/>
      <c r="V89" s="768"/>
      <c r="W89" s="768"/>
      <c r="X89" s="768"/>
      <c r="Y89" s="768"/>
      <c r="Z89" s="768"/>
      <c r="AA89" s="768"/>
      <c r="AB89" s="768"/>
      <c r="AC89" s="768"/>
      <c r="AD89" s="768"/>
      <c r="AE89" s="768"/>
      <c r="AF89" s="768"/>
      <c r="AG89" s="768"/>
      <c r="AH89" s="768"/>
      <c r="AI89" s="768"/>
      <c r="AJ89" s="768"/>
      <c r="AK89" s="768"/>
      <c r="AL89" s="768"/>
      <c r="AM89" s="768"/>
      <c r="AN89" s="768"/>
      <c r="AO89" s="768"/>
      <c r="AP89" s="768"/>
      <c r="AQ89" s="768"/>
      <c r="AR89" s="768"/>
      <c r="AS89" s="768"/>
      <c r="AT89" s="768"/>
      <c r="AU89" s="768"/>
      <c r="AV89" s="807"/>
    </row>
    <row r="90" spans="1:199" ht="17.25" customHeight="1" outlineLevel="1" x14ac:dyDescent="0.3">
      <c r="A90" s="585" t="s">
        <v>4576</v>
      </c>
      <c r="B90" s="560" t="s">
        <v>5095</v>
      </c>
      <c r="C90" s="593" t="s">
        <v>3174</v>
      </c>
      <c r="D90" s="560"/>
      <c r="E90" s="560"/>
      <c r="F90" s="560"/>
      <c r="G90" s="561"/>
      <c r="H90" s="651" t="s">
        <v>4580</v>
      </c>
      <c r="I90" s="629">
        <f>_xlfn.IFNA((VLOOKUP($C90,'Programa Plan'!$A:$BB,13,0)),0)</f>
        <v>15000</v>
      </c>
      <c r="J90" s="620">
        <f t="shared" si="31"/>
        <v>15000</v>
      </c>
      <c r="K90" s="628">
        <f>_xlfn.IFNA((VLOOKUP($C90,'Programa Plan'!$A:$BB,16,0)),0)</f>
        <v>0</v>
      </c>
      <c r="L90" s="620">
        <f t="shared" si="22"/>
        <v>0</v>
      </c>
      <c r="M90" s="628">
        <f>_xlfn.IFNA((VLOOKUP($C90,'Programa Plan'!$A:$BB,19,0)),0)</f>
        <v>15000</v>
      </c>
      <c r="N90" s="620">
        <f t="shared" si="23"/>
        <v>0</v>
      </c>
      <c r="O90" s="629"/>
      <c r="P90" s="620">
        <f t="shared" si="21"/>
        <v>0</v>
      </c>
      <c r="R90" s="753"/>
      <c r="S90" s="767"/>
      <c r="T90" s="768"/>
      <c r="U90" s="768"/>
      <c r="V90" s="768"/>
      <c r="W90" s="768"/>
      <c r="X90" s="768"/>
      <c r="Y90" s="768"/>
      <c r="Z90" s="768"/>
      <c r="AA90" s="768"/>
      <c r="AB90" s="768"/>
      <c r="AC90" s="768"/>
      <c r="AD90" s="768"/>
      <c r="AE90" s="768"/>
      <c r="AF90" s="768"/>
      <c r="AG90" s="768"/>
      <c r="AH90" s="768"/>
      <c r="AI90" s="768"/>
      <c r="AJ90" s="768"/>
      <c r="AK90" s="768">
        <v>5</v>
      </c>
      <c r="AL90" s="768">
        <v>5</v>
      </c>
      <c r="AM90" s="768">
        <v>5</v>
      </c>
      <c r="AN90" s="768"/>
      <c r="AO90" s="768"/>
      <c r="AP90" s="768"/>
      <c r="AQ90" s="768"/>
      <c r="AR90" s="768"/>
      <c r="AS90" s="768"/>
      <c r="AT90" s="768"/>
      <c r="AU90" s="768"/>
      <c r="AV90" s="807"/>
    </row>
    <row r="91" spans="1:199" ht="17.25" customHeight="1" outlineLevel="1" x14ac:dyDescent="0.3">
      <c r="A91" s="588"/>
      <c r="B91" s="560" t="s">
        <v>5095</v>
      </c>
      <c r="C91" s="593">
        <v>71140</v>
      </c>
      <c r="D91" s="560"/>
      <c r="E91" s="560"/>
      <c r="F91" s="560"/>
      <c r="G91" s="561"/>
      <c r="H91" s="651" t="str">
        <f>IFERROR(VLOOKUP(C91,Claves!A:E,4,FALSE)," ")</f>
        <v>DPF DEPEND DERMA PROTECT PANTIPROT 40s x 10</v>
      </c>
      <c r="I91" s="629">
        <f>_xlfn.IFNA((VLOOKUP($C91,'Programa Plan'!$A:$BB,13,0)),0)</f>
        <v>0</v>
      </c>
      <c r="J91" s="620">
        <f t="shared" si="31"/>
        <v>0</v>
      </c>
      <c r="K91" s="628">
        <f>_xlfn.IFNA((VLOOKUP($C91,'Programa Plan'!$A:$BB,16,0)),0)</f>
        <v>6000</v>
      </c>
      <c r="L91" s="620">
        <f t="shared" si="22"/>
        <v>0</v>
      </c>
      <c r="M91" s="628">
        <f>_xlfn.IFNA((VLOOKUP($C91,'Programa Plan'!$A:$BB,19,0)),0)</f>
        <v>0</v>
      </c>
      <c r="N91" s="620">
        <f t="shared" si="23"/>
        <v>0</v>
      </c>
      <c r="O91" s="629"/>
      <c r="P91" s="620">
        <f t="shared" si="21"/>
        <v>0</v>
      </c>
      <c r="R91" s="753"/>
      <c r="S91" s="772"/>
      <c r="T91" s="773"/>
      <c r="U91" s="773"/>
      <c r="V91" s="773"/>
      <c r="W91" s="773"/>
      <c r="X91" s="773"/>
      <c r="Y91" s="773"/>
      <c r="Z91" s="773"/>
      <c r="AA91" s="773"/>
      <c r="AB91" s="773"/>
      <c r="AC91" s="773"/>
      <c r="AD91" s="773"/>
      <c r="AE91" s="773"/>
      <c r="AF91" s="773"/>
      <c r="AG91" s="773"/>
      <c r="AH91" s="773"/>
      <c r="AI91" s="773"/>
      <c r="AJ91" s="773"/>
      <c r="AK91" s="773"/>
      <c r="AL91" s="773"/>
      <c r="AM91" s="773"/>
      <c r="AN91" s="773"/>
      <c r="AO91" s="773"/>
      <c r="AP91" s="773"/>
      <c r="AQ91" s="773"/>
      <c r="AR91" s="773"/>
      <c r="AS91" s="773"/>
      <c r="AT91" s="773"/>
      <c r="AU91" s="773"/>
      <c r="AV91" s="808"/>
    </row>
    <row r="92" spans="1:199" s="581" customFormat="1" ht="34.950000000000003" customHeight="1" x14ac:dyDescent="0.3">
      <c r="A92" s="585"/>
      <c r="B92" s="583" t="s">
        <v>4715</v>
      </c>
      <c r="C92" s="592"/>
      <c r="D92" s="579"/>
      <c r="E92" s="579"/>
      <c r="F92" s="579"/>
      <c r="G92" s="580"/>
      <c r="H92" s="650"/>
      <c r="I92" s="627"/>
      <c r="J92" s="619"/>
      <c r="K92" s="627"/>
      <c r="L92" s="619"/>
      <c r="M92" s="627"/>
      <c r="N92" s="619"/>
      <c r="O92" s="627"/>
      <c r="P92" s="619"/>
      <c r="R92" s="753"/>
      <c r="S92" s="1025">
        <f>SUM(S93:S103)*1000</f>
        <v>2116</v>
      </c>
      <c r="T92" s="1025">
        <f t="shared" ref="T92:AV92" si="33">SUM(T93:T103)*1000</f>
        <v>2153</v>
      </c>
      <c r="U92" s="1025">
        <f t="shared" si="33"/>
        <v>1229</v>
      </c>
      <c r="V92" s="1025">
        <f t="shared" si="33"/>
        <v>2004</v>
      </c>
      <c r="W92" s="1025">
        <f t="shared" si="33"/>
        <v>2613</v>
      </c>
      <c r="X92" s="1025">
        <f t="shared" si="33"/>
        <v>1808</v>
      </c>
      <c r="Y92" s="1025">
        <f t="shared" si="33"/>
        <v>1400</v>
      </c>
      <c r="Z92" s="1025">
        <f t="shared" si="33"/>
        <v>1400</v>
      </c>
      <c r="AA92" s="1025">
        <f t="shared" si="33"/>
        <v>2200</v>
      </c>
      <c r="AB92" s="1025">
        <f t="shared" si="33"/>
        <v>2000</v>
      </c>
      <c r="AC92" s="1025">
        <f t="shared" si="33"/>
        <v>2200</v>
      </c>
      <c r="AD92" s="1025">
        <f t="shared" si="33"/>
        <v>2200</v>
      </c>
      <c r="AE92" s="1025">
        <f t="shared" si="33"/>
        <v>2500</v>
      </c>
      <c r="AF92" s="1025">
        <f t="shared" si="33"/>
        <v>1400</v>
      </c>
      <c r="AG92" s="1025">
        <f t="shared" si="33"/>
        <v>1400</v>
      </c>
      <c r="AH92" s="1025">
        <f t="shared" si="33"/>
        <v>1400</v>
      </c>
      <c r="AI92" s="1025">
        <f t="shared" si="33"/>
        <v>2500</v>
      </c>
      <c r="AJ92" s="1025">
        <f t="shared" si="33"/>
        <v>2500</v>
      </c>
      <c r="AK92" s="1025">
        <f t="shared" si="33"/>
        <v>2500</v>
      </c>
      <c r="AL92" s="1025">
        <f t="shared" si="33"/>
        <v>2500</v>
      </c>
      <c r="AM92" s="1025">
        <f t="shared" si="33"/>
        <v>2500</v>
      </c>
      <c r="AN92" s="1025">
        <f t="shared" si="33"/>
        <v>1400</v>
      </c>
      <c r="AO92" s="1025">
        <f t="shared" si="33"/>
        <v>1400</v>
      </c>
      <c r="AP92" s="1025">
        <f t="shared" si="33"/>
        <v>1400</v>
      </c>
      <c r="AQ92" s="1025">
        <f t="shared" si="33"/>
        <v>1400</v>
      </c>
      <c r="AR92" s="1025">
        <f t="shared" si="33"/>
        <v>2500</v>
      </c>
      <c r="AS92" s="1025">
        <f t="shared" si="33"/>
        <v>2500</v>
      </c>
      <c r="AT92" s="1025">
        <f t="shared" si="33"/>
        <v>2500</v>
      </c>
      <c r="AU92" s="1025">
        <f t="shared" si="33"/>
        <v>2500</v>
      </c>
      <c r="AV92" s="1025">
        <f t="shared" si="33"/>
        <v>1400</v>
      </c>
      <c r="BX92" s="599"/>
      <c r="DD92" s="613"/>
      <c r="EG92" s="606"/>
    </row>
    <row r="93" spans="1:199" ht="16.95" customHeight="1" outlineLevel="3" x14ac:dyDescent="0.3">
      <c r="A93" s="588"/>
      <c r="B93" s="560" t="s">
        <v>5096</v>
      </c>
      <c r="C93" s="593">
        <v>71199</v>
      </c>
      <c r="D93" s="560">
        <f>IFERROR(VLOOKUP($C93,EJE!$C$6:$AG$600,12,FALSE),0)</f>
        <v>0</v>
      </c>
      <c r="E93" s="560">
        <f>IFERROR(VLOOKUP($C93,EJE!$C$6:$AG$600,23,FALSE)," ")</f>
        <v>4031.76</v>
      </c>
      <c r="F93" s="560">
        <f>IFERROR(VLOOKUP($C93,EJE!$C$6:$AG$600,11,FALSE)," ")</f>
        <v>23.747464924778043</v>
      </c>
      <c r="G93" s="561">
        <f>IFERROR(VLOOKUP(C93,EJE!$C$6:$AG$600,19,FALSE)," ")</f>
        <v>45.260799515570284</v>
      </c>
      <c r="H93" s="651" t="str">
        <f>IFERROR(VLOOKUP(C93,Claves!A:E,4,FALSE)," ")</f>
        <v>PRR PANTY REG 22X14 NF</v>
      </c>
      <c r="I93" s="629">
        <f>_xlfn.IFNA((VLOOKUP($C93,'Programa Plan'!$A:$BB,13,0)),0)</f>
        <v>17600</v>
      </c>
      <c r="J93" s="620">
        <f t="shared" si="31"/>
        <v>14068.999999999998</v>
      </c>
      <c r="K93" s="628">
        <f>_xlfn.IFNA((VLOOKUP($C93,'Programa Plan'!$A:$BB,16,0)),0)</f>
        <v>0</v>
      </c>
      <c r="L93" s="620">
        <f t="shared" si="22"/>
        <v>0</v>
      </c>
      <c r="M93" s="628">
        <f>_xlfn.IFNA((VLOOKUP($C93,'Programa Plan'!$A:$BB,19,0)),0)</f>
        <v>18000</v>
      </c>
      <c r="N93" s="620">
        <f t="shared" si="23"/>
        <v>0</v>
      </c>
      <c r="O93" s="629"/>
      <c r="P93" s="620">
        <f t="shared" si="21"/>
        <v>0</v>
      </c>
      <c r="Q93" s="562"/>
      <c r="R93" s="753"/>
      <c r="S93" s="962">
        <v>1.8009999999999999</v>
      </c>
      <c r="T93" s="967">
        <v>1.986</v>
      </c>
      <c r="U93" s="967">
        <v>0.28199999999999997</v>
      </c>
      <c r="V93" s="763"/>
      <c r="W93" s="763"/>
      <c r="X93" s="812"/>
      <c r="Y93" s="812"/>
      <c r="Z93" s="812"/>
      <c r="AA93" s="763"/>
      <c r="AB93" s="763"/>
      <c r="AC93" s="763"/>
      <c r="AD93" s="763"/>
      <c r="AE93" s="763"/>
      <c r="AF93" s="812"/>
      <c r="AG93" s="812"/>
      <c r="AH93" s="812"/>
      <c r="AI93" s="763"/>
      <c r="AJ93" s="763"/>
      <c r="AK93" s="763"/>
      <c r="AL93" s="763"/>
      <c r="AM93" s="763"/>
      <c r="AN93" s="812"/>
      <c r="AO93" s="812"/>
      <c r="AP93" s="812"/>
      <c r="AQ93" s="812"/>
      <c r="AR93" s="763">
        <v>2.5</v>
      </c>
      <c r="AS93" s="763">
        <v>2.5</v>
      </c>
      <c r="AT93" s="763">
        <v>2.5</v>
      </c>
      <c r="AU93" s="763">
        <v>2.5</v>
      </c>
      <c r="AV93" s="813"/>
      <c r="AW93" s="795"/>
      <c r="AX93" s="795"/>
      <c r="AY93" s="795"/>
      <c r="AZ93" s="562"/>
      <c r="BA93" s="814"/>
      <c r="BB93" s="814"/>
      <c r="BC93" s="814"/>
      <c r="BD93" s="814"/>
      <c r="BE93" s="814"/>
      <c r="BF93" s="814"/>
      <c r="BG93" s="814"/>
      <c r="BH93" s="814"/>
      <c r="BI93" s="814"/>
      <c r="BJ93" s="814"/>
      <c r="BK93" s="814"/>
      <c r="BL93" s="814"/>
      <c r="BM93" s="814"/>
      <c r="BN93" s="814"/>
      <c r="BO93" s="814"/>
      <c r="BP93" s="814"/>
      <c r="BQ93" s="814"/>
      <c r="BR93" s="814"/>
      <c r="BS93" s="814"/>
      <c r="BT93" s="562"/>
      <c r="BU93" s="562"/>
      <c r="BV93" s="562"/>
      <c r="BW93" s="562"/>
      <c r="BX93" s="600"/>
      <c r="BY93" s="562"/>
      <c r="BZ93" s="562"/>
      <c r="CA93" s="562"/>
      <c r="CB93" s="562"/>
      <c r="CC93" s="562"/>
      <c r="CD93" s="562"/>
      <c r="CE93" s="562"/>
      <c r="CF93" s="562"/>
      <c r="CG93" s="562"/>
      <c r="CH93" s="562"/>
      <c r="CI93" s="562"/>
      <c r="CJ93" s="562"/>
      <c r="CK93" s="562"/>
      <c r="CL93" s="562"/>
      <c r="CM93" s="562"/>
      <c r="CN93" s="562"/>
      <c r="CO93" s="562"/>
      <c r="CP93" s="562"/>
      <c r="CQ93" s="562"/>
      <c r="CR93" s="562"/>
      <c r="CS93" s="562"/>
      <c r="CT93" s="562"/>
      <c r="CU93" s="562"/>
      <c r="CV93" s="562"/>
      <c r="CW93" s="562"/>
      <c r="CX93" s="562"/>
      <c r="CY93" s="562"/>
      <c r="CZ93" s="562"/>
      <c r="DA93" s="562"/>
      <c r="DB93" s="562"/>
      <c r="DC93" s="562"/>
      <c r="DD93" s="615"/>
      <c r="DE93" s="562"/>
      <c r="DF93" s="562"/>
      <c r="DG93" s="562"/>
      <c r="DH93" s="562"/>
      <c r="DI93" s="562"/>
      <c r="DJ93" s="562"/>
      <c r="DK93" s="562"/>
      <c r="DL93" s="562"/>
      <c r="DM93" s="562"/>
      <c r="DN93" s="562"/>
      <c r="DO93" s="562"/>
      <c r="DP93" s="562"/>
      <c r="DQ93" s="562"/>
      <c r="DR93" s="562"/>
      <c r="DS93" s="562"/>
      <c r="DT93" s="562"/>
      <c r="DU93" s="562"/>
      <c r="DV93" s="562"/>
      <c r="DW93" s="562"/>
      <c r="DX93" s="562"/>
      <c r="DY93" s="562"/>
      <c r="DZ93" s="562"/>
      <c r="EA93" s="562"/>
      <c r="EB93" s="562"/>
      <c r="EC93" s="562"/>
      <c r="ED93" s="562"/>
      <c r="EE93" s="562"/>
      <c r="EF93" s="562"/>
      <c r="EG93" s="608"/>
      <c r="EH93" s="562"/>
      <c r="EI93" s="562"/>
      <c r="EJ93" s="562"/>
      <c r="EK93" s="562"/>
      <c r="EL93" s="562"/>
      <c r="EM93" s="562"/>
      <c r="EN93" s="562"/>
      <c r="EO93" s="562"/>
      <c r="EP93" s="562"/>
      <c r="EQ93" s="562"/>
      <c r="ER93" s="562"/>
      <c r="ES93" s="562"/>
      <c r="ET93" s="562"/>
      <c r="EU93" s="562"/>
      <c r="EV93" s="562"/>
      <c r="EW93" s="562"/>
      <c r="EX93" s="562"/>
      <c r="EY93" s="562"/>
      <c r="EZ93" s="562"/>
      <c r="FA93" s="562"/>
      <c r="FB93" s="562"/>
      <c r="FC93" s="562"/>
      <c r="FD93" s="562"/>
      <c r="FE93" s="562"/>
      <c r="FF93" s="562"/>
      <c r="FG93" s="562"/>
      <c r="FH93" s="562"/>
      <c r="FI93" s="562"/>
      <c r="FJ93" s="562"/>
      <c r="FK93" s="562"/>
      <c r="FL93" s="562"/>
      <c r="FM93" s="562"/>
      <c r="FN93" s="562"/>
      <c r="FO93" s="562"/>
      <c r="FP93" s="562"/>
      <c r="FQ93" s="562"/>
      <c r="FR93" s="562"/>
      <c r="FS93" s="562"/>
      <c r="FT93" s="562"/>
      <c r="FU93" s="562"/>
      <c r="FV93" s="562"/>
      <c r="FW93" s="562"/>
      <c r="FX93" s="562"/>
      <c r="FY93" s="562"/>
      <c r="FZ93" s="562"/>
      <c r="GA93" s="562"/>
      <c r="GB93" s="562"/>
      <c r="GC93" s="562"/>
      <c r="GD93" s="562"/>
      <c r="GE93" s="562"/>
      <c r="GF93" s="562"/>
      <c r="GG93" s="562"/>
      <c r="GH93" s="562"/>
      <c r="GI93" s="562"/>
      <c r="GJ93" s="562"/>
      <c r="GK93" s="562"/>
      <c r="GL93" s="562"/>
      <c r="GM93" s="562"/>
      <c r="GN93" s="562"/>
      <c r="GO93" s="562"/>
      <c r="GP93" s="562"/>
      <c r="GQ93" s="562"/>
    </row>
    <row r="94" spans="1:199" ht="17.25" customHeight="1" outlineLevel="3" x14ac:dyDescent="0.3">
      <c r="A94" s="585" t="s">
        <v>5074</v>
      </c>
      <c r="B94" s="560" t="s">
        <v>5096</v>
      </c>
      <c r="C94" s="593">
        <v>71203</v>
      </c>
      <c r="D94" s="560">
        <f>IFERROR(VLOOKUP($C94,EJE!$C$6:$AG$600,12,FALSE),0)</f>
        <v>0</v>
      </c>
      <c r="E94" s="560">
        <f>IFERROR(VLOOKUP($C94,EJE!$C$6:$AG$600,23,FALSE)," ")</f>
        <v>4833.3999999999996</v>
      </c>
      <c r="F94" s="560">
        <f>IFERROR(VLOOKUP($C94,EJE!$C$6:$AG$600,11,FALSE)," ")</f>
        <v>14.706543096636896</v>
      </c>
      <c r="G94" s="561">
        <f>IFERROR(VLOOKUP(C94,EJE!$C$6:$AG$600,19,FALSE)," ")</f>
        <v>76.088278709813181</v>
      </c>
      <c r="H94" s="651" t="str">
        <f>IFERROR(VLOOKUP(C94,Claves!A:E,4,FALSE)," ")</f>
        <v>PRR PANTY REG 44X24 NF</v>
      </c>
      <c r="I94" s="629">
        <f>_xlfn.IFNA((VLOOKUP($C94,'Programa Plan'!$A:$BB,13,0)),0)</f>
        <v>4200</v>
      </c>
      <c r="J94" s="620">
        <f t="shared" si="31"/>
        <v>6166</v>
      </c>
      <c r="K94" s="628">
        <f>_xlfn.IFNA((VLOOKUP($C94,'Programa Plan'!$A:$BB,16,0)),0)</f>
        <v>0</v>
      </c>
      <c r="L94" s="620">
        <f t="shared" si="22"/>
        <v>0</v>
      </c>
      <c r="M94" s="628">
        <f>_xlfn.IFNA((VLOOKUP($C94,'Programa Plan'!$A:$BB,19,0)),0)</f>
        <v>5000</v>
      </c>
      <c r="N94" s="620">
        <f t="shared" si="23"/>
        <v>0</v>
      </c>
      <c r="O94" s="629"/>
      <c r="P94" s="620">
        <f t="shared" si="21"/>
        <v>0</v>
      </c>
      <c r="Q94" s="562"/>
      <c r="R94" s="753"/>
      <c r="S94" s="960">
        <v>0.315</v>
      </c>
      <c r="T94" s="968">
        <v>0.16700000000000001</v>
      </c>
      <c r="U94" s="968">
        <v>8.4000000000000005E-2</v>
      </c>
      <c r="V94" s="768"/>
      <c r="W94" s="768"/>
      <c r="X94" s="768"/>
      <c r="Y94" s="768"/>
      <c r="Z94" s="768">
        <v>1.4</v>
      </c>
      <c r="AA94" s="768">
        <v>2.2000000000000002</v>
      </c>
      <c r="AB94" s="768">
        <v>2</v>
      </c>
      <c r="AC94" s="768"/>
      <c r="AD94" s="768"/>
      <c r="AE94" s="768"/>
      <c r="AF94" s="768"/>
      <c r="AG94" s="768"/>
      <c r="AH94" s="768"/>
      <c r="AI94" s="768"/>
      <c r="AJ94" s="768"/>
      <c r="AK94" s="768"/>
      <c r="AL94" s="768"/>
      <c r="AM94" s="768"/>
      <c r="AN94" s="768"/>
      <c r="AO94" s="768"/>
      <c r="AP94" s="768"/>
      <c r="AQ94" s="768"/>
      <c r="AR94" s="768"/>
      <c r="AS94" s="768"/>
      <c r="AT94" s="768"/>
      <c r="AU94" s="768"/>
      <c r="AV94" s="807"/>
      <c r="AW94" s="562"/>
      <c r="AX94" s="562"/>
      <c r="AY94" s="562"/>
      <c r="AZ94" s="562"/>
      <c r="BA94" s="814"/>
      <c r="BB94" s="814"/>
      <c r="BC94" s="814"/>
      <c r="BD94" s="814"/>
      <c r="BE94" s="814"/>
      <c r="BF94" s="814"/>
      <c r="BG94" s="814"/>
      <c r="BH94" s="814"/>
      <c r="BI94" s="814"/>
      <c r="BJ94" s="814"/>
      <c r="BK94" s="814"/>
      <c r="BL94" s="814"/>
      <c r="BM94" s="814"/>
      <c r="BN94" s="814"/>
      <c r="BO94" s="814"/>
      <c r="BP94" s="814"/>
      <c r="BQ94" s="814"/>
      <c r="BR94" s="814"/>
      <c r="BS94" s="814"/>
      <c r="BT94" s="562"/>
      <c r="BU94" s="562"/>
      <c r="BV94" s="562"/>
      <c r="BW94" s="562"/>
      <c r="BX94" s="600"/>
      <c r="BY94" s="562"/>
      <c r="BZ94" s="562"/>
      <c r="CA94" s="562"/>
      <c r="CB94" s="562"/>
      <c r="CC94" s="562"/>
      <c r="CD94" s="562"/>
      <c r="CE94" s="562"/>
      <c r="CF94" s="562"/>
      <c r="CG94" s="562"/>
      <c r="CH94" s="562"/>
      <c r="CI94" s="562"/>
      <c r="CJ94" s="562"/>
      <c r="CK94" s="562"/>
      <c r="CL94" s="562"/>
      <c r="CM94" s="562"/>
      <c r="CN94" s="562"/>
      <c r="CO94" s="562"/>
      <c r="CP94" s="562"/>
      <c r="CQ94" s="562"/>
      <c r="CR94" s="562"/>
      <c r="CS94" s="562"/>
      <c r="CT94" s="562"/>
      <c r="CU94" s="562"/>
      <c r="CV94" s="562"/>
      <c r="CW94" s="562"/>
      <c r="CX94" s="562"/>
      <c r="CY94" s="562"/>
      <c r="CZ94" s="562"/>
      <c r="DA94" s="562"/>
      <c r="DB94" s="562"/>
      <c r="DC94" s="562"/>
      <c r="DD94" s="615"/>
      <c r="DE94" s="562"/>
      <c r="DF94" s="562"/>
      <c r="DG94" s="562"/>
      <c r="DH94" s="562"/>
      <c r="DI94" s="562"/>
      <c r="DJ94" s="562"/>
      <c r="DK94" s="562"/>
      <c r="DL94" s="562"/>
      <c r="DM94" s="562"/>
      <c r="DN94" s="562"/>
      <c r="DO94" s="562"/>
      <c r="DP94" s="562"/>
      <c r="DQ94" s="562"/>
      <c r="DR94" s="562"/>
      <c r="DS94" s="562"/>
      <c r="DT94" s="562"/>
      <c r="DU94" s="562"/>
      <c r="DV94" s="562"/>
      <c r="DW94" s="562"/>
      <c r="DX94" s="562"/>
      <c r="DY94" s="562"/>
      <c r="DZ94" s="562"/>
      <c r="EA94" s="562"/>
      <c r="EB94" s="562"/>
      <c r="EC94" s="562"/>
      <c r="ED94" s="562"/>
      <c r="EE94" s="562"/>
      <c r="EF94" s="562"/>
      <c r="EG94" s="608"/>
      <c r="EH94" s="562"/>
      <c r="EI94" s="562"/>
      <c r="EJ94" s="562"/>
      <c r="EK94" s="562"/>
      <c r="EL94" s="562"/>
      <c r="EM94" s="562"/>
      <c r="EN94" s="562"/>
      <c r="EO94" s="562"/>
      <c r="EP94" s="562"/>
      <c r="EQ94" s="562"/>
      <c r="ER94" s="562"/>
      <c r="ES94" s="562"/>
      <c r="ET94" s="562"/>
      <c r="EU94" s="562"/>
      <c r="EV94" s="562"/>
      <c r="EW94" s="562"/>
      <c r="EX94" s="562"/>
      <c r="EY94" s="562"/>
      <c r="EZ94" s="562"/>
      <c r="FA94" s="562"/>
      <c r="FB94" s="562"/>
      <c r="FC94" s="562"/>
      <c r="FD94" s="562"/>
      <c r="FE94" s="562"/>
      <c r="FF94" s="562"/>
      <c r="FG94" s="562"/>
      <c r="FH94" s="562"/>
      <c r="FI94" s="562"/>
      <c r="FJ94" s="562"/>
      <c r="FK94" s="562"/>
      <c r="FL94" s="562"/>
      <c r="FM94" s="562"/>
      <c r="FN94" s="562"/>
      <c r="FO94" s="562"/>
      <c r="FP94" s="562"/>
      <c r="FQ94" s="562"/>
      <c r="FR94" s="562"/>
      <c r="FS94" s="562"/>
      <c r="FT94" s="562"/>
      <c r="FU94" s="562"/>
      <c r="FV94" s="562"/>
      <c r="FW94" s="562"/>
      <c r="FX94" s="562"/>
      <c r="FY94" s="562"/>
      <c r="FZ94" s="562"/>
      <c r="GA94" s="562"/>
      <c r="GB94" s="562"/>
      <c r="GC94" s="562"/>
      <c r="GD94" s="562"/>
      <c r="GE94" s="562"/>
      <c r="GF94" s="562"/>
      <c r="GG94" s="562"/>
      <c r="GH94" s="562"/>
      <c r="GI94" s="562"/>
      <c r="GJ94" s="562"/>
      <c r="GK94" s="562"/>
      <c r="GL94" s="562"/>
      <c r="GM94" s="562"/>
      <c r="GN94" s="562"/>
      <c r="GO94" s="562"/>
      <c r="GP94" s="562"/>
      <c r="GQ94" s="562"/>
    </row>
    <row r="95" spans="1:199" ht="17.25" customHeight="1" outlineLevel="3" x14ac:dyDescent="0.3">
      <c r="A95" s="585" t="s">
        <v>5074</v>
      </c>
      <c r="B95" s="560" t="s">
        <v>5096</v>
      </c>
      <c r="C95" s="593">
        <v>71200</v>
      </c>
      <c r="D95" s="560">
        <f>IFERROR(VLOOKUP($C95,EJE!$C$6:$AG$600,12,FALSE),0)</f>
        <v>0</v>
      </c>
      <c r="E95" s="560">
        <f>IFERROR(VLOOKUP($C95,EJE!$C$6:$AG$600,23,FALSE)," ")</f>
        <v>10161.4</v>
      </c>
      <c r="F95" s="560">
        <f>IFERROR(VLOOKUP($C95,EJE!$C$6:$AG$600,11,FALSE)," ")</f>
        <v>12.22441129988057</v>
      </c>
      <c r="G95" s="561">
        <f>IFERROR(VLOOKUP(C95,EJE!$C$6:$AG$600,19,FALSE)," ")</f>
        <v>81.454282473392226</v>
      </c>
      <c r="H95" s="651" t="str">
        <f>IFERROR(VLOOKUP(C95,Claves!A:E,4,FALSE)," ")</f>
        <v>PRR PANTY REGULAR 92X12</v>
      </c>
      <c r="I95" s="629">
        <f>_xlfn.IFNA((VLOOKUP($C95,'Programa Plan'!$A:$BB,13,0)),0)</f>
        <v>5000</v>
      </c>
      <c r="J95" s="620">
        <f t="shared" si="31"/>
        <v>6292.9999999999991</v>
      </c>
      <c r="K95" s="628">
        <f>_xlfn.IFNA((VLOOKUP($C95,'Programa Plan'!$A:$BB,16,0)),0)</f>
        <v>0</v>
      </c>
      <c r="L95" s="620">
        <f t="shared" si="22"/>
        <v>0</v>
      </c>
      <c r="M95" s="628">
        <f>_xlfn.IFNA((VLOOKUP($C95,'Programa Plan'!$A:$BB,19,0)),0)</f>
        <v>7000</v>
      </c>
      <c r="N95" s="620">
        <f t="shared" si="23"/>
        <v>0</v>
      </c>
      <c r="O95" s="629"/>
      <c r="P95" s="620">
        <f t="shared" si="21"/>
        <v>0</v>
      </c>
      <c r="Q95" s="562"/>
      <c r="R95" s="753"/>
      <c r="S95" s="767"/>
      <c r="T95" s="768"/>
      <c r="U95" s="768"/>
      <c r="V95" s="968">
        <v>0.47199999999999998</v>
      </c>
      <c r="W95" s="968">
        <v>2.613</v>
      </c>
      <c r="X95" s="968">
        <v>1.8080000000000001</v>
      </c>
      <c r="Y95" s="768">
        <v>1.4</v>
      </c>
      <c r="Z95" s="768"/>
      <c r="AA95" s="768"/>
      <c r="AB95" s="768"/>
      <c r="AC95" s="768"/>
      <c r="AD95" s="768"/>
      <c r="AE95" s="768"/>
      <c r="AF95" s="768"/>
      <c r="AG95" s="768"/>
      <c r="AH95" s="768"/>
      <c r="AI95" s="768"/>
      <c r="AJ95" s="768"/>
      <c r="AK95" s="768"/>
      <c r="AL95" s="768"/>
      <c r="AM95" s="768"/>
      <c r="AN95" s="768"/>
      <c r="AO95" s="768"/>
      <c r="AP95" s="768"/>
      <c r="AQ95" s="768"/>
      <c r="AR95" s="768"/>
      <c r="AS95" s="768"/>
      <c r="AT95" s="768"/>
      <c r="AU95" s="768"/>
      <c r="AV95" s="807"/>
      <c r="AW95" s="562"/>
      <c r="AX95" s="562"/>
      <c r="AY95" s="562"/>
      <c r="AZ95" s="562"/>
      <c r="BA95" s="814"/>
      <c r="BB95" s="814"/>
      <c r="BC95" s="814"/>
      <c r="BD95" s="814"/>
      <c r="BE95" s="814"/>
      <c r="BF95" s="814"/>
      <c r="BG95" s="814"/>
      <c r="BH95" s="814"/>
      <c r="BI95" s="814"/>
      <c r="BJ95" s="814"/>
      <c r="BK95" s="814"/>
      <c r="BL95" s="814"/>
      <c r="BM95" s="814"/>
      <c r="BN95" s="814"/>
      <c r="BO95" s="814"/>
      <c r="BP95" s="814"/>
      <c r="BQ95" s="814"/>
      <c r="BR95" s="814"/>
      <c r="BS95" s="814"/>
      <c r="BT95" s="562"/>
      <c r="BU95" s="562"/>
      <c r="BV95" s="562"/>
      <c r="BW95" s="562"/>
      <c r="BX95" s="600"/>
      <c r="BY95" s="562"/>
      <c r="BZ95" s="562"/>
      <c r="CA95" s="562"/>
      <c r="CB95" s="562"/>
      <c r="CC95" s="562"/>
      <c r="CD95" s="562"/>
      <c r="CE95" s="562"/>
      <c r="CF95" s="562"/>
      <c r="CG95" s="562"/>
      <c r="CH95" s="562"/>
      <c r="CI95" s="562"/>
      <c r="CJ95" s="562"/>
      <c r="CK95" s="562"/>
      <c r="CL95" s="562"/>
      <c r="CM95" s="562"/>
      <c r="CN95" s="562"/>
      <c r="CO95" s="562"/>
      <c r="CP95" s="562"/>
      <c r="CQ95" s="562"/>
      <c r="CR95" s="562"/>
      <c r="CS95" s="562"/>
      <c r="CT95" s="562"/>
      <c r="CU95" s="562"/>
      <c r="CV95" s="562"/>
      <c r="CW95" s="562"/>
      <c r="CX95" s="562"/>
      <c r="CY95" s="562"/>
      <c r="CZ95" s="562"/>
      <c r="DA95" s="562"/>
      <c r="DB95" s="562"/>
      <c r="DC95" s="562"/>
      <c r="DD95" s="615"/>
      <c r="DE95" s="562"/>
      <c r="DF95" s="562"/>
      <c r="DG95" s="562"/>
      <c r="DH95" s="562"/>
      <c r="DI95" s="562"/>
      <c r="DJ95" s="562"/>
      <c r="DK95" s="562"/>
      <c r="DL95" s="562"/>
      <c r="DM95" s="562"/>
      <c r="DN95" s="562"/>
      <c r="DO95" s="562"/>
      <c r="DP95" s="562"/>
      <c r="DQ95" s="562"/>
      <c r="DR95" s="562"/>
      <c r="DS95" s="562"/>
      <c r="DT95" s="562"/>
      <c r="DU95" s="562"/>
      <c r="DV95" s="562"/>
      <c r="DW95" s="562"/>
      <c r="DX95" s="562"/>
      <c r="DY95" s="562"/>
      <c r="DZ95" s="562"/>
      <c r="EA95" s="562"/>
      <c r="EB95" s="562"/>
      <c r="EC95" s="562"/>
      <c r="ED95" s="562"/>
      <c r="EE95" s="562"/>
      <c r="EF95" s="562"/>
      <c r="EG95" s="608"/>
      <c r="EH95" s="562"/>
      <c r="EI95" s="562"/>
      <c r="EJ95" s="562"/>
      <c r="EK95" s="562"/>
      <c r="EL95" s="562"/>
      <c r="EM95" s="562"/>
      <c r="EN95" s="562"/>
      <c r="EO95" s="562"/>
      <c r="EP95" s="562"/>
      <c r="EQ95" s="562"/>
      <c r="ER95" s="562"/>
      <c r="ES95" s="562"/>
      <c r="ET95" s="562"/>
      <c r="EU95" s="562"/>
      <c r="EV95" s="562"/>
      <c r="EW95" s="562"/>
      <c r="EX95" s="562"/>
      <c r="EY95" s="562"/>
      <c r="EZ95" s="562"/>
      <c r="FA95" s="562"/>
      <c r="FB95" s="562"/>
      <c r="FC95" s="562"/>
      <c r="FD95" s="562"/>
      <c r="FE95" s="562"/>
      <c r="FF95" s="562"/>
      <c r="FG95" s="562"/>
      <c r="FH95" s="562"/>
      <c r="FI95" s="562"/>
      <c r="FJ95" s="562"/>
      <c r="FK95" s="562"/>
      <c r="FL95" s="562"/>
      <c r="FM95" s="562"/>
      <c r="FN95" s="562"/>
      <c r="FO95" s="562"/>
      <c r="FP95" s="562"/>
      <c r="FQ95" s="562"/>
      <c r="FR95" s="562"/>
      <c r="FS95" s="562"/>
      <c r="FT95" s="562"/>
      <c r="FU95" s="562"/>
      <c r="FV95" s="562"/>
      <c r="FW95" s="562"/>
      <c r="FX95" s="562"/>
      <c r="FY95" s="562"/>
      <c r="FZ95" s="562"/>
      <c r="GA95" s="562"/>
      <c r="GB95" s="562"/>
      <c r="GC95" s="562"/>
      <c r="GD95" s="562"/>
      <c r="GE95" s="562"/>
      <c r="GF95" s="562"/>
      <c r="GG95" s="562"/>
      <c r="GH95" s="562"/>
      <c r="GI95" s="562"/>
      <c r="GJ95" s="562"/>
      <c r="GK95" s="562"/>
      <c r="GL95" s="562"/>
      <c r="GM95" s="562"/>
      <c r="GN95" s="562"/>
      <c r="GO95" s="562"/>
      <c r="GP95" s="562"/>
      <c r="GQ95" s="562"/>
    </row>
    <row r="96" spans="1:199" ht="17.25" customHeight="1" outlineLevel="3" x14ac:dyDescent="0.3">
      <c r="A96" s="588"/>
      <c r="B96" s="560" t="s">
        <v>5096</v>
      </c>
      <c r="C96" s="593">
        <v>70644</v>
      </c>
      <c r="D96" s="560">
        <f>IFERROR(VLOOKUP($C96,EJE!$C$6:$AG$600,12,FALSE),0)</f>
        <v>0</v>
      </c>
      <c r="E96" s="560">
        <f>IFERROR(VLOOKUP($C96,EJE!$C$6:$AG$600,23,FALSE)," ")</f>
        <v>1716</v>
      </c>
      <c r="F96" s="560">
        <f>IFERROR(VLOOKUP($C96,EJE!$C$6:$AG$600,11,FALSE)," ")</f>
        <v>18.058829716009512</v>
      </c>
      <c r="G96" s="561">
        <f>IFERROR(VLOOKUP(C96,EJE!$C$6:$AG$600,19,FALSE)," ")</f>
        <v>101.91952020972867</v>
      </c>
      <c r="H96" s="651" t="str">
        <f>IFERROR(VLOOKUP(C96,Claves!A:E,4,FALSE)," ")</f>
        <v>PNRe PANTY NATURALS REGULAR 44X24</v>
      </c>
      <c r="I96" s="629">
        <f>_xlfn.IFNA((VLOOKUP($C96,'Programa Plan'!$A:$BB,13,0)),0)</f>
        <v>0</v>
      </c>
      <c r="J96" s="620">
        <f t="shared" si="31"/>
        <v>201</v>
      </c>
      <c r="K96" s="628">
        <f>_xlfn.IFNA((VLOOKUP($C96,'Programa Plan'!$A:$BB,16,0)),0)</f>
        <v>0</v>
      </c>
      <c r="L96" s="620">
        <f t="shared" si="22"/>
        <v>0</v>
      </c>
      <c r="M96" s="628">
        <f>_xlfn.IFNA((VLOOKUP($C96,'Programa Plan'!$A:$BB,19,0)),0)</f>
        <v>1500</v>
      </c>
      <c r="N96" s="620">
        <f t="shared" si="23"/>
        <v>0</v>
      </c>
      <c r="O96" s="629"/>
      <c r="P96" s="620">
        <f t="shared" si="21"/>
        <v>0</v>
      </c>
      <c r="Q96" s="562"/>
      <c r="R96" s="753"/>
      <c r="S96" s="767"/>
      <c r="T96" s="768"/>
      <c r="U96" s="968">
        <v>8.4000000000000005E-2</v>
      </c>
      <c r="V96" s="968">
        <v>0.11700000000000001</v>
      </c>
      <c r="W96" s="768"/>
      <c r="X96" s="768"/>
      <c r="Y96" s="768"/>
      <c r="Z96" s="768"/>
      <c r="AA96" s="768"/>
      <c r="AB96" s="768"/>
      <c r="AC96" s="768"/>
      <c r="AD96" s="768"/>
      <c r="AE96" s="768"/>
      <c r="AF96" s="768"/>
      <c r="AG96" s="768"/>
      <c r="AH96" s="768"/>
      <c r="AI96" s="768"/>
      <c r="AJ96" s="768"/>
      <c r="AK96" s="768"/>
      <c r="AL96" s="768"/>
      <c r="AM96" s="768"/>
      <c r="AN96" s="768"/>
      <c r="AO96" s="768"/>
      <c r="AP96" s="768"/>
      <c r="AQ96" s="768"/>
      <c r="AR96" s="768"/>
      <c r="AS96" s="768"/>
      <c r="AT96" s="768"/>
      <c r="AU96" s="768"/>
      <c r="AV96" s="807"/>
      <c r="AW96" s="562"/>
      <c r="AX96" s="562"/>
      <c r="AY96" s="562"/>
      <c r="AZ96" s="562"/>
      <c r="BA96" s="814"/>
      <c r="BB96" s="814"/>
      <c r="BC96" s="814"/>
      <c r="BD96" s="814"/>
      <c r="BE96" s="814"/>
      <c r="BF96" s="814"/>
      <c r="BG96" s="814"/>
      <c r="BH96" s="814"/>
      <c r="BI96" s="814"/>
      <c r="BJ96" s="814"/>
      <c r="BK96" s="814"/>
      <c r="BL96" s="814"/>
      <c r="BM96" s="814"/>
      <c r="BN96" s="814"/>
      <c r="BO96" s="814"/>
      <c r="BP96" s="814"/>
      <c r="BQ96" s="814"/>
      <c r="BR96" s="814"/>
      <c r="BS96" s="814"/>
      <c r="BT96" s="562"/>
      <c r="BU96" s="562"/>
      <c r="BV96" s="562"/>
      <c r="BW96" s="562"/>
      <c r="BX96" s="600"/>
      <c r="BY96" s="562"/>
      <c r="BZ96" s="562"/>
      <c r="CA96" s="562"/>
      <c r="CB96" s="562"/>
      <c r="CC96" s="562"/>
      <c r="CD96" s="562"/>
      <c r="CE96" s="562"/>
      <c r="CF96" s="562"/>
      <c r="CG96" s="562"/>
      <c r="CH96" s="562"/>
      <c r="CI96" s="562"/>
      <c r="CJ96" s="562"/>
      <c r="CK96" s="562"/>
      <c r="CL96" s="562"/>
      <c r="CM96" s="562"/>
      <c r="CN96" s="562"/>
      <c r="CO96" s="562"/>
      <c r="CP96" s="562"/>
      <c r="CQ96" s="562"/>
      <c r="CR96" s="562"/>
      <c r="CS96" s="562"/>
      <c r="CT96" s="562"/>
      <c r="CU96" s="562"/>
      <c r="CV96" s="562"/>
      <c r="CW96" s="562"/>
      <c r="CX96" s="562"/>
      <c r="CY96" s="562"/>
      <c r="CZ96" s="562"/>
      <c r="DA96" s="562"/>
      <c r="DB96" s="562"/>
      <c r="DC96" s="562"/>
      <c r="DD96" s="615"/>
      <c r="DE96" s="562"/>
      <c r="DF96" s="562"/>
      <c r="DG96" s="562"/>
      <c r="DH96" s="562"/>
      <c r="DI96" s="562"/>
      <c r="DJ96" s="562"/>
      <c r="DK96" s="562"/>
      <c r="DL96" s="562"/>
      <c r="DM96" s="562"/>
      <c r="DN96" s="562"/>
      <c r="DO96" s="562"/>
      <c r="DP96" s="562"/>
      <c r="DQ96" s="562"/>
      <c r="DR96" s="562"/>
      <c r="DS96" s="562"/>
      <c r="DT96" s="562"/>
      <c r="DU96" s="562"/>
      <c r="DV96" s="562"/>
      <c r="DW96" s="562"/>
      <c r="DX96" s="562"/>
      <c r="DY96" s="562"/>
      <c r="DZ96" s="562"/>
      <c r="EA96" s="562"/>
      <c r="EB96" s="562"/>
      <c r="EC96" s="562"/>
      <c r="ED96" s="562"/>
      <c r="EE96" s="562"/>
      <c r="EF96" s="562"/>
      <c r="EG96" s="608"/>
      <c r="EH96" s="562"/>
      <c r="EI96" s="562"/>
      <c r="EJ96" s="562"/>
      <c r="EK96" s="562"/>
      <c r="EL96" s="562"/>
      <c r="EM96" s="562"/>
      <c r="EN96" s="562"/>
      <c r="EO96" s="562"/>
      <c r="EP96" s="562"/>
      <c r="EQ96" s="562"/>
      <c r="ER96" s="562"/>
      <c r="ES96" s="562"/>
      <c r="ET96" s="562"/>
      <c r="EU96" s="562"/>
      <c r="EV96" s="562"/>
      <c r="EW96" s="562"/>
      <c r="EX96" s="562"/>
      <c r="EY96" s="562"/>
      <c r="EZ96" s="562"/>
      <c r="FA96" s="562"/>
      <c r="FB96" s="562"/>
      <c r="FC96" s="562"/>
      <c r="FD96" s="562"/>
      <c r="FE96" s="562"/>
      <c r="FF96" s="562"/>
      <c r="FG96" s="562"/>
      <c r="FH96" s="562"/>
      <c r="FI96" s="562"/>
      <c r="FJ96" s="562"/>
      <c r="FK96" s="562"/>
      <c r="FL96" s="562"/>
      <c r="FM96" s="562"/>
      <c r="FN96" s="562"/>
      <c r="FO96" s="562"/>
      <c r="FP96" s="562"/>
      <c r="FQ96" s="562"/>
      <c r="FR96" s="562"/>
      <c r="FS96" s="562"/>
      <c r="FT96" s="562"/>
      <c r="FU96" s="562"/>
      <c r="FV96" s="562"/>
      <c r="FW96" s="562"/>
      <c r="FX96" s="562"/>
      <c r="FY96" s="562"/>
      <c r="FZ96" s="562"/>
      <c r="GA96" s="562"/>
      <c r="GB96" s="562"/>
      <c r="GC96" s="562"/>
      <c r="GD96" s="562"/>
      <c r="GE96" s="562"/>
      <c r="GF96" s="562"/>
      <c r="GG96" s="562"/>
      <c r="GH96" s="562"/>
      <c r="GI96" s="562"/>
      <c r="GJ96" s="562"/>
      <c r="GK96" s="562"/>
      <c r="GL96" s="562"/>
      <c r="GM96" s="562"/>
      <c r="GN96" s="562"/>
      <c r="GO96" s="562"/>
      <c r="GP96" s="562"/>
      <c r="GQ96" s="562"/>
    </row>
    <row r="97" spans="1:446" ht="17.25" customHeight="1" outlineLevel="3" x14ac:dyDescent="0.3">
      <c r="A97" s="588"/>
      <c r="B97" s="560" t="s">
        <v>5096</v>
      </c>
      <c r="C97" s="593">
        <v>70640</v>
      </c>
      <c r="D97" s="560">
        <f>IFERROR(VLOOKUP($C97,EJE!$C$6:$AG$600,12,FALSE),0)</f>
        <v>0</v>
      </c>
      <c r="E97" s="560">
        <f>IFERROR(VLOOKUP($C97,EJE!$C$6:$AG$600,23,FALSE)," ")</f>
        <v>1920.222</v>
      </c>
      <c r="F97" s="560">
        <f>IFERROR(VLOOKUP($C97,EJE!$C$6:$AG$600,11,FALSE)," ")</f>
        <v>6.9058187821129522</v>
      </c>
      <c r="G97" s="561">
        <f>IFERROR(VLOOKUP(C97,EJE!$C$6:$AG$600,19,FALSE)," ")</f>
        <v>53.172020017922101</v>
      </c>
      <c r="H97" s="651" t="str">
        <f>IFERROR(VLOOKUP(C97,Claves!A:E,4,FALSE)," ")</f>
        <v>PNRe PANTY NATURALS REGULAR 22X14</v>
      </c>
      <c r="I97" s="629">
        <f>_xlfn.IFNA((VLOOKUP($C97,'Programa Plan'!$A:$BB,13,0)),0)</f>
        <v>6400</v>
      </c>
      <c r="J97" s="620">
        <f t="shared" si="31"/>
        <v>6594</v>
      </c>
      <c r="K97" s="628">
        <f>_xlfn.IFNA((VLOOKUP($C97,'Programa Plan'!$A:$BB,16,0)),0)</f>
        <v>0</v>
      </c>
      <c r="L97" s="620">
        <f t="shared" si="22"/>
        <v>0</v>
      </c>
      <c r="M97" s="628">
        <f>_xlfn.IFNA((VLOOKUP($C97,'Programa Plan'!$A:$BB,19,0)),0)</f>
        <v>12000</v>
      </c>
      <c r="N97" s="620">
        <f t="shared" si="23"/>
        <v>0</v>
      </c>
      <c r="O97" s="629"/>
      <c r="P97" s="620">
        <f t="shared" si="21"/>
        <v>0</v>
      </c>
      <c r="Q97" s="562"/>
      <c r="R97" s="753"/>
      <c r="S97" s="767"/>
      <c r="T97" s="768"/>
      <c r="U97" s="968">
        <v>0.77900000000000003</v>
      </c>
      <c r="V97" s="968">
        <v>1.415</v>
      </c>
      <c r="W97" s="768"/>
      <c r="X97" s="768"/>
      <c r="Y97" s="768"/>
      <c r="Z97" s="768"/>
      <c r="AA97" s="768"/>
      <c r="AB97" s="768"/>
      <c r="AC97" s="768">
        <v>2.2000000000000002</v>
      </c>
      <c r="AD97" s="768">
        <v>2.2000000000000002</v>
      </c>
      <c r="AE97" s="768"/>
      <c r="AF97" s="768"/>
      <c r="AG97" s="768"/>
      <c r="AH97" s="768"/>
      <c r="AI97" s="768"/>
      <c r="AJ97" s="768"/>
      <c r="AK97" s="768"/>
      <c r="AL97" s="768"/>
      <c r="AM97" s="768"/>
      <c r="AN97" s="768"/>
      <c r="AO97" s="768"/>
      <c r="AP97" s="768"/>
      <c r="AQ97" s="768"/>
      <c r="AR97" s="768"/>
      <c r="AS97" s="768"/>
      <c r="AT97" s="768"/>
      <c r="AU97" s="768"/>
      <c r="AV97" s="807"/>
      <c r="AW97" s="562"/>
      <c r="AX97" s="562"/>
      <c r="AY97" s="562"/>
      <c r="AZ97" s="562"/>
      <c r="BA97" s="814"/>
      <c r="BB97" s="814"/>
      <c r="BC97" s="814"/>
      <c r="BD97" s="814"/>
      <c r="BE97" s="814"/>
      <c r="BF97" s="814"/>
      <c r="BG97" s="814"/>
      <c r="BH97" s="814"/>
      <c r="BI97" s="814"/>
      <c r="BJ97" s="814"/>
      <c r="BK97" s="814"/>
      <c r="BL97" s="814"/>
      <c r="BM97" s="814"/>
      <c r="BN97" s="814"/>
      <c r="BO97" s="814"/>
      <c r="BP97" s="814"/>
      <c r="BQ97" s="814"/>
      <c r="BR97" s="814"/>
      <c r="BS97" s="814"/>
      <c r="BT97" s="562"/>
      <c r="BU97" s="562"/>
      <c r="BV97" s="562"/>
      <c r="BW97" s="562"/>
      <c r="BX97" s="600"/>
      <c r="BY97" s="562"/>
      <c r="BZ97" s="562"/>
      <c r="CA97" s="562"/>
      <c r="CB97" s="562"/>
      <c r="CC97" s="562"/>
      <c r="CD97" s="562"/>
      <c r="CE97" s="562"/>
      <c r="CF97" s="562"/>
      <c r="CG97" s="562"/>
      <c r="CH97" s="562"/>
      <c r="CI97" s="562"/>
      <c r="CJ97" s="562"/>
      <c r="CK97" s="562"/>
      <c r="CL97" s="562"/>
      <c r="CM97" s="562"/>
      <c r="CN97" s="562"/>
      <c r="CO97" s="562"/>
      <c r="CP97" s="562"/>
      <c r="CQ97" s="562"/>
      <c r="CR97" s="562"/>
      <c r="CS97" s="562"/>
      <c r="CT97" s="562"/>
      <c r="CU97" s="562"/>
      <c r="CV97" s="562"/>
      <c r="CW97" s="562"/>
      <c r="CX97" s="562"/>
      <c r="CY97" s="562"/>
      <c r="CZ97" s="562"/>
      <c r="DA97" s="562"/>
      <c r="DB97" s="562"/>
      <c r="DC97" s="562"/>
      <c r="DD97" s="615"/>
      <c r="DE97" s="562"/>
      <c r="DF97" s="562"/>
      <c r="DG97" s="562"/>
      <c r="DH97" s="562"/>
      <c r="DI97" s="562"/>
      <c r="DJ97" s="562"/>
      <c r="DK97" s="562"/>
      <c r="DL97" s="562"/>
      <c r="DM97" s="562"/>
      <c r="DN97" s="562"/>
      <c r="DO97" s="562"/>
      <c r="DP97" s="562"/>
      <c r="DQ97" s="562"/>
      <c r="DR97" s="562"/>
      <c r="DS97" s="562"/>
      <c r="DT97" s="562"/>
      <c r="DU97" s="562"/>
      <c r="DV97" s="562"/>
      <c r="DW97" s="562"/>
      <c r="DX97" s="562"/>
      <c r="DY97" s="562"/>
      <c r="DZ97" s="562"/>
      <c r="EA97" s="562"/>
      <c r="EB97" s="562"/>
      <c r="EC97" s="562"/>
      <c r="ED97" s="562"/>
      <c r="EE97" s="562"/>
      <c r="EF97" s="562"/>
      <c r="EG97" s="608"/>
      <c r="EH97" s="562"/>
      <c r="EI97" s="562"/>
      <c r="EJ97" s="562"/>
      <c r="EK97" s="562"/>
      <c r="EL97" s="562"/>
      <c r="EM97" s="562"/>
      <c r="EN97" s="562"/>
      <c r="EO97" s="562"/>
      <c r="EP97" s="562"/>
      <c r="EQ97" s="562"/>
      <c r="ER97" s="562"/>
      <c r="ES97" s="562"/>
      <c r="ET97" s="562"/>
      <c r="EU97" s="562"/>
      <c r="EV97" s="562"/>
      <c r="EW97" s="562"/>
      <c r="EX97" s="562"/>
      <c r="EY97" s="562"/>
      <c r="EZ97" s="562"/>
      <c r="FA97" s="562"/>
      <c r="FB97" s="562"/>
      <c r="FC97" s="562"/>
      <c r="FD97" s="562"/>
      <c r="FE97" s="562"/>
      <c r="FF97" s="562"/>
      <c r="FG97" s="562"/>
      <c r="FH97" s="562"/>
      <c r="FI97" s="562"/>
      <c r="FJ97" s="562"/>
      <c r="FK97" s="562"/>
      <c r="FL97" s="562"/>
      <c r="FM97" s="562"/>
      <c r="FN97" s="562"/>
      <c r="FO97" s="562"/>
      <c r="FP97" s="562"/>
      <c r="FQ97" s="562"/>
      <c r="FR97" s="562"/>
      <c r="FS97" s="562"/>
      <c r="FT97" s="562"/>
      <c r="FU97" s="562"/>
      <c r="FV97" s="562"/>
      <c r="FW97" s="562"/>
      <c r="FX97" s="562"/>
      <c r="FY97" s="562"/>
      <c r="FZ97" s="562"/>
      <c r="GA97" s="562"/>
      <c r="GB97" s="562"/>
      <c r="GC97" s="562"/>
      <c r="GD97" s="562"/>
      <c r="GE97" s="562"/>
      <c r="GF97" s="562"/>
      <c r="GG97" s="562"/>
      <c r="GH97" s="562"/>
      <c r="GI97" s="562"/>
      <c r="GJ97" s="562"/>
      <c r="GK97" s="562"/>
      <c r="GL97" s="562"/>
      <c r="GM97" s="562"/>
      <c r="GN97" s="562"/>
      <c r="GO97" s="562"/>
      <c r="GP97" s="562"/>
      <c r="GQ97" s="562"/>
    </row>
    <row r="98" spans="1:446" ht="17.25" customHeight="1" outlineLevel="3" x14ac:dyDescent="0.3">
      <c r="A98" s="588"/>
      <c r="B98" s="560" t="s">
        <v>5096</v>
      </c>
      <c r="C98" s="593">
        <v>71250</v>
      </c>
      <c r="D98" s="560"/>
      <c r="E98" s="560"/>
      <c r="F98" s="560"/>
      <c r="G98" s="561">
        <f>IFERROR(VLOOKUP(C98,EJE!$C$6:$AG$600,19,FALSE)," ")</f>
        <v>0</v>
      </c>
      <c r="H98" s="651" t="s">
        <v>4887</v>
      </c>
      <c r="I98" s="629">
        <f>_xlfn.IFNA((VLOOKUP($C98,'Programa Plan'!$A:$BB,13,0)),0)</f>
        <v>0</v>
      </c>
      <c r="J98" s="620">
        <f t="shared" si="31"/>
        <v>0</v>
      </c>
      <c r="K98" s="628">
        <f>_xlfn.IFNA((VLOOKUP($C98,'Programa Plan'!$A:$BB,16,0)),0)</f>
        <v>0</v>
      </c>
      <c r="L98" s="620">
        <f t="shared" si="22"/>
        <v>0</v>
      </c>
      <c r="M98" s="628">
        <f>_xlfn.IFNA((VLOOKUP($C98,'Programa Plan'!$A:$BB,19,0)),0)</f>
        <v>0</v>
      </c>
      <c r="N98" s="620">
        <f t="shared" si="23"/>
        <v>0</v>
      </c>
      <c r="O98" s="629"/>
      <c r="P98" s="620">
        <f t="shared" si="21"/>
        <v>0</v>
      </c>
      <c r="Q98" s="562"/>
      <c r="R98" s="753"/>
      <c r="S98" s="767"/>
      <c r="T98" s="768"/>
      <c r="U98" s="768"/>
      <c r="V98" s="768"/>
      <c r="W98" s="768"/>
      <c r="X98" s="768"/>
      <c r="Y98" s="768"/>
      <c r="Z98" s="768"/>
      <c r="AA98" s="768"/>
      <c r="AB98" s="768"/>
      <c r="AC98" s="768"/>
      <c r="AD98" s="768"/>
      <c r="AE98" s="768"/>
      <c r="AF98" s="768"/>
      <c r="AG98" s="768"/>
      <c r="AH98" s="768"/>
      <c r="AI98" s="768"/>
      <c r="AJ98" s="768"/>
      <c r="AK98" s="768"/>
      <c r="AL98" s="768"/>
      <c r="AM98" s="768"/>
      <c r="AN98" s="768"/>
      <c r="AO98" s="768"/>
      <c r="AP98" s="768"/>
      <c r="AQ98" s="768"/>
      <c r="AR98" s="768"/>
      <c r="AS98" s="768"/>
      <c r="AT98" s="768"/>
      <c r="AU98" s="768"/>
      <c r="AV98" s="807"/>
      <c r="AW98" s="562"/>
      <c r="AX98" s="562"/>
      <c r="AY98" s="562"/>
      <c r="AZ98" s="562"/>
      <c r="BA98" s="814"/>
      <c r="BB98" s="814"/>
      <c r="BC98" s="814"/>
      <c r="BD98" s="814"/>
      <c r="BE98" s="814"/>
      <c r="BF98" s="814"/>
      <c r="BG98" s="814"/>
      <c r="BH98" s="814"/>
      <c r="BI98" s="814"/>
      <c r="BJ98" s="814"/>
      <c r="BK98" s="814"/>
      <c r="BL98" s="814"/>
      <c r="BM98" s="814"/>
      <c r="BN98" s="814"/>
      <c r="BO98" s="814"/>
      <c r="BP98" s="814"/>
      <c r="BQ98" s="814"/>
      <c r="BR98" s="814"/>
      <c r="BS98" s="814"/>
      <c r="BT98" s="562"/>
      <c r="BU98" s="562"/>
      <c r="BV98" s="562"/>
      <c r="BW98" s="562"/>
      <c r="BX98" s="600"/>
      <c r="BY98" s="562"/>
      <c r="BZ98" s="562"/>
      <c r="CA98" s="562"/>
      <c r="CB98" s="562"/>
      <c r="CC98" s="562"/>
      <c r="CD98" s="562"/>
      <c r="CE98" s="562"/>
      <c r="CF98" s="562"/>
      <c r="CG98" s="562"/>
      <c r="CH98" s="562"/>
      <c r="CI98" s="562"/>
      <c r="CJ98" s="562"/>
      <c r="CK98" s="562"/>
      <c r="CL98" s="562"/>
      <c r="CM98" s="562"/>
      <c r="CN98" s="562"/>
      <c r="CO98" s="562"/>
      <c r="CP98" s="562"/>
      <c r="CQ98" s="562"/>
      <c r="CR98" s="562"/>
      <c r="CS98" s="562"/>
      <c r="CT98" s="562"/>
      <c r="CU98" s="562"/>
      <c r="CV98" s="562"/>
      <c r="CW98" s="562"/>
      <c r="CX98" s="562"/>
      <c r="CY98" s="562"/>
      <c r="CZ98" s="562"/>
      <c r="DA98" s="562"/>
      <c r="DB98" s="562"/>
      <c r="DC98" s="562"/>
      <c r="DD98" s="615"/>
      <c r="DE98" s="562"/>
      <c r="DF98" s="562"/>
      <c r="DG98" s="562"/>
      <c r="DH98" s="562"/>
      <c r="DI98" s="562"/>
      <c r="DJ98" s="562"/>
      <c r="DK98" s="562"/>
      <c r="DL98" s="562"/>
      <c r="DM98" s="562"/>
      <c r="DN98" s="562"/>
      <c r="DO98" s="562"/>
      <c r="DP98" s="562"/>
      <c r="DQ98" s="562"/>
      <c r="DR98" s="562"/>
      <c r="DS98" s="562"/>
      <c r="DT98" s="562"/>
      <c r="DU98" s="562"/>
      <c r="DV98" s="562"/>
      <c r="DW98" s="562"/>
      <c r="DX98" s="562"/>
      <c r="DY98" s="562"/>
      <c r="DZ98" s="562"/>
      <c r="EA98" s="562"/>
      <c r="EB98" s="562"/>
      <c r="EC98" s="562"/>
      <c r="ED98" s="562"/>
      <c r="EE98" s="562"/>
      <c r="EF98" s="562"/>
      <c r="EG98" s="608"/>
      <c r="EH98" s="562"/>
      <c r="EI98" s="562"/>
      <c r="EJ98" s="562"/>
      <c r="EK98" s="562"/>
      <c r="EL98" s="562"/>
      <c r="EM98" s="562"/>
      <c r="EN98" s="562"/>
      <c r="EO98" s="562"/>
      <c r="EP98" s="562"/>
      <c r="EQ98" s="562"/>
      <c r="ER98" s="562"/>
      <c r="ES98" s="562"/>
      <c r="ET98" s="562"/>
      <c r="EU98" s="562"/>
      <c r="EV98" s="562"/>
      <c r="EW98" s="562"/>
      <c r="EX98" s="562"/>
      <c r="EY98" s="562"/>
      <c r="EZ98" s="562"/>
      <c r="FA98" s="562"/>
      <c r="FB98" s="562"/>
      <c r="FC98" s="562"/>
      <c r="FD98" s="562"/>
      <c r="FE98" s="562"/>
      <c r="FF98" s="562"/>
      <c r="FG98" s="562"/>
      <c r="FH98" s="562"/>
      <c r="FI98" s="562"/>
      <c r="FJ98" s="562"/>
      <c r="FK98" s="562"/>
      <c r="FL98" s="562"/>
      <c r="FM98" s="562"/>
      <c r="FN98" s="562"/>
      <c r="FO98" s="562"/>
      <c r="FP98" s="562"/>
      <c r="FQ98" s="562"/>
      <c r="FR98" s="562"/>
      <c r="FS98" s="562"/>
      <c r="FT98" s="562"/>
      <c r="FU98" s="562"/>
      <c r="FV98" s="562"/>
      <c r="FW98" s="562"/>
      <c r="FX98" s="562"/>
      <c r="FY98" s="562"/>
      <c r="FZ98" s="562"/>
      <c r="GA98" s="562"/>
      <c r="GB98" s="562"/>
      <c r="GC98" s="562"/>
      <c r="GD98" s="562"/>
      <c r="GE98" s="562"/>
      <c r="GF98" s="562"/>
      <c r="GG98" s="562"/>
      <c r="GH98" s="562"/>
      <c r="GI98" s="562"/>
      <c r="GJ98" s="562"/>
      <c r="GK98" s="562"/>
      <c r="GL98" s="562"/>
      <c r="GM98" s="562"/>
      <c r="GN98" s="562"/>
      <c r="GO98" s="562"/>
      <c r="GP98" s="562"/>
      <c r="GQ98" s="562"/>
    </row>
    <row r="99" spans="1:446" ht="17.25" customHeight="1" outlineLevel="3" x14ac:dyDescent="0.3">
      <c r="A99" s="588"/>
      <c r="B99" s="560" t="s">
        <v>5096</v>
      </c>
      <c r="C99" s="593">
        <v>71251</v>
      </c>
      <c r="D99" s="560"/>
      <c r="E99" s="560"/>
      <c r="F99" s="560"/>
      <c r="G99" s="561">
        <f>IFERROR(VLOOKUP(C99,EJE!$C$6:$AG$600,19,FALSE)," ")</f>
        <v>0</v>
      </c>
      <c r="H99" s="651" t="s">
        <v>4888</v>
      </c>
      <c r="I99" s="629">
        <f>_xlfn.IFNA((VLOOKUP($C99,'Programa Plan'!$A:$BB,13,0)),0)</f>
        <v>1400</v>
      </c>
      <c r="J99" s="620">
        <f t="shared" si="31"/>
        <v>1400</v>
      </c>
      <c r="K99" s="628">
        <f>_xlfn.IFNA((VLOOKUP($C99,'Programa Plan'!$A:$BB,16,0)),0)</f>
        <v>0</v>
      </c>
      <c r="L99" s="620">
        <f t="shared" si="22"/>
        <v>1400</v>
      </c>
      <c r="M99" s="628">
        <f>_xlfn.IFNA((VLOOKUP($C99,'Programa Plan'!$A:$BB,19,0)),0)</f>
        <v>0</v>
      </c>
      <c r="N99" s="620">
        <f t="shared" si="23"/>
        <v>0</v>
      </c>
      <c r="O99" s="629"/>
      <c r="P99" s="620">
        <f t="shared" si="21"/>
        <v>0</v>
      </c>
      <c r="Q99" s="562"/>
      <c r="R99" s="753"/>
      <c r="S99" s="767"/>
      <c r="T99" s="768"/>
      <c r="U99" s="768"/>
      <c r="V99" s="768"/>
      <c r="W99" s="768"/>
      <c r="X99" s="768"/>
      <c r="Y99" s="768"/>
      <c r="Z99" s="768"/>
      <c r="AA99" s="768"/>
      <c r="AB99" s="768"/>
      <c r="AC99" s="768"/>
      <c r="AD99" s="768"/>
      <c r="AE99" s="768"/>
      <c r="AF99" s="768"/>
      <c r="AG99" s="768"/>
      <c r="AH99" s="768"/>
      <c r="AI99" s="768"/>
      <c r="AJ99" s="768"/>
      <c r="AK99" s="768"/>
      <c r="AL99" s="768"/>
      <c r="AM99" s="768"/>
      <c r="AN99" s="768"/>
      <c r="AO99" s="768"/>
      <c r="AP99" s="768"/>
      <c r="AQ99" s="768"/>
      <c r="AR99" s="768"/>
      <c r="AS99" s="768"/>
      <c r="AT99" s="768"/>
      <c r="AU99" s="768"/>
      <c r="AV99" s="807">
        <v>1.4</v>
      </c>
      <c r="AW99" s="562">
        <v>1.4</v>
      </c>
      <c r="AX99" s="562"/>
      <c r="AY99" s="562"/>
      <c r="AZ99" s="562"/>
      <c r="BA99" s="814"/>
      <c r="BB99" s="814"/>
      <c r="BC99" s="814"/>
      <c r="BD99" s="814"/>
      <c r="BE99" s="814"/>
      <c r="BF99" s="814"/>
      <c r="BG99" s="814"/>
      <c r="BH99" s="814"/>
      <c r="BI99" s="814"/>
      <c r="BJ99" s="814"/>
      <c r="BK99" s="814"/>
      <c r="BL99" s="814"/>
      <c r="BM99" s="814"/>
      <c r="BN99" s="814"/>
      <c r="BO99" s="814"/>
      <c r="BP99" s="814"/>
      <c r="BQ99" s="814"/>
      <c r="BR99" s="814"/>
      <c r="BS99" s="814"/>
      <c r="BT99" s="562"/>
      <c r="BU99" s="562"/>
      <c r="BV99" s="562"/>
      <c r="BW99" s="562"/>
      <c r="BX99" s="600"/>
      <c r="BY99" s="562"/>
      <c r="BZ99" s="562"/>
      <c r="CA99" s="562"/>
      <c r="CB99" s="562"/>
      <c r="CC99" s="562"/>
      <c r="CD99" s="562"/>
      <c r="CE99" s="562"/>
      <c r="CF99" s="562"/>
      <c r="CG99" s="562"/>
      <c r="CH99" s="562"/>
      <c r="CI99" s="562"/>
      <c r="CJ99" s="562"/>
      <c r="CK99" s="562"/>
      <c r="CL99" s="562"/>
      <c r="CM99" s="562"/>
      <c r="CN99" s="562"/>
      <c r="CO99" s="562"/>
      <c r="CP99" s="562"/>
      <c r="CQ99" s="562"/>
      <c r="CR99" s="562"/>
      <c r="CS99" s="562"/>
      <c r="CT99" s="562"/>
      <c r="CU99" s="562"/>
      <c r="CV99" s="562"/>
      <c r="CW99" s="562"/>
      <c r="CX99" s="562"/>
      <c r="CY99" s="562"/>
      <c r="CZ99" s="562"/>
      <c r="DA99" s="562"/>
      <c r="DB99" s="562"/>
      <c r="DC99" s="562"/>
      <c r="DD99" s="615"/>
      <c r="DE99" s="562"/>
      <c r="DF99" s="562"/>
      <c r="DG99" s="562"/>
      <c r="DH99" s="562"/>
      <c r="DI99" s="562"/>
      <c r="DJ99" s="562"/>
      <c r="DK99" s="562"/>
      <c r="DL99" s="562"/>
      <c r="DM99" s="562"/>
      <c r="DN99" s="562"/>
      <c r="DO99" s="562"/>
      <c r="DP99" s="562"/>
      <c r="DQ99" s="562"/>
      <c r="DR99" s="562"/>
      <c r="DS99" s="562"/>
      <c r="DT99" s="562"/>
      <c r="DU99" s="562"/>
      <c r="DV99" s="562"/>
      <c r="DW99" s="562"/>
      <c r="DX99" s="562"/>
      <c r="DY99" s="562"/>
      <c r="DZ99" s="562"/>
      <c r="EA99" s="562"/>
      <c r="EB99" s="562"/>
      <c r="EC99" s="562"/>
      <c r="ED99" s="562"/>
      <c r="EE99" s="562"/>
      <c r="EF99" s="562"/>
      <c r="EG99" s="608"/>
      <c r="EH99" s="562"/>
      <c r="EI99" s="562"/>
      <c r="EJ99" s="562"/>
      <c r="EK99" s="562"/>
      <c r="EL99" s="562"/>
      <c r="EM99" s="562"/>
      <c r="EN99" s="562"/>
      <c r="EO99" s="562"/>
      <c r="EP99" s="562"/>
      <c r="EQ99" s="562"/>
      <c r="ER99" s="562"/>
      <c r="ES99" s="562"/>
      <c r="ET99" s="562"/>
      <c r="EU99" s="562"/>
      <c r="EV99" s="562"/>
      <c r="EW99" s="562"/>
      <c r="EX99" s="562"/>
      <c r="EY99" s="562"/>
      <c r="EZ99" s="562"/>
      <c r="FA99" s="562"/>
      <c r="FB99" s="562"/>
      <c r="FC99" s="562"/>
      <c r="FD99" s="562"/>
      <c r="FE99" s="562"/>
      <c r="FF99" s="562"/>
      <c r="FG99" s="562"/>
      <c r="FH99" s="562"/>
      <c r="FI99" s="562"/>
      <c r="FJ99" s="562"/>
      <c r="FK99" s="562"/>
      <c r="FL99" s="562"/>
      <c r="FM99" s="562"/>
      <c r="FN99" s="562"/>
      <c r="FO99" s="562"/>
      <c r="FP99" s="562"/>
      <c r="FQ99" s="562"/>
      <c r="FR99" s="562"/>
      <c r="FS99" s="562"/>
      <c r="FT99" s="562"/>
      <c r="FU99" s="562"/>
      <c r="FV99" s="562"/>
      <c r="FW99" s="562"/>
      <c r="FX99" s="562"/>
      <c r="FY99" s="562"/>
      <c r="FZ99" s="562"/>
      <c r="GA99" s="562"/>
      <c r="GB99" s="562"/>
      <c r="GC99" s="562"/>
      <c r="GD99" s="562"/>
      <c r="GE99" s="562"/>
      <c r="GF99" s="562"/>
      <c r="GG99" s="562"/>
      <c r="GH99" s="562"/>
      <c r="GI99" s="562"/>
      <c r="GJ99" s="562"/>
      <c r="GK99" s="562"/>
      <c r="GL99" s="562"/>
      <c r="GM99" s="562"/>
      <c r="GN99" s="562"/>
      <c r="GO99" s="562"/>
      <c r="GP99" s="562"/>
      <c r="GQ99" s="562"/>
    </row>
    <row r="100" spans="1:446" ht="17.25" customHeight="1" outlineLevel="1" x14ac:dyDescent="0.3">
      <c r="A100" s="585" t="s">
        <v>4576</v>
      </c>
      <c r="B100" s="560" t="s">
        <v>5096</v>
      </c>
      <c r="C100" s="593" t="s">
        <v>3180</v>
      </c>
      <c r="D100" s="560"/>
      <c r="E100" s="560"/>
      <c r="F100" s="560"/>
      <c r="G100" s="561"/>
      <c r="H100" s="651" t="s">
        <v>4599</v>
      </c>
      <c r="I100" s="629">
        <f>_xlfn.IFNA((VLOOKUP($C100,'Programa Plan'!$A:$BB,13,0)),0)</f>
        <v>25600</v>
      </c>
      <c r="J100" s="620">
        <f t="shared" si="31"/>
        <v>24799.999999999993</v>
      </c>
      <c r="K100" s="628">
        <f>_xlfn.IFNA((VLOOKUP($C100,'Programa Plan'!$A:$BB,16,0)),0)</f>
        <v>0</v>
      </c>
      <c r="L100" s="620">
        <f t="shared" si="22"/>
        <v>0</v>
      </c>
      <c r="M100" s="628">
        <f>_xlfn.IFNA((VLOOKUP($C100,'Programa Plan'!$A:$BB,19,0)),0)</f>
        <v>10000</v>
      </c>
      <c r="N100" s="620">
        <f t="shared" si="23"/>
        <v>0</v>
      </c>
      <c r="O100" s="629"/>
      <c r="P100" s="620">
        <f t="shared" si="21"/>
        <v>0</v>
      </c>
      <c r="Q100" s="562"/>
      <c r="R100" s="753"/>
      <c r="S100" s="767"/>
      <c r="T100" s="768"/>
      <c r="U100" s="768"/>
      <c r="V100" s="768"/>
      <c r="W100" s="768"/>
      <c r="X100" s="768"/>
      <c r="Y100" s="768"/>
      <c r="Z100" s="768"/>
      <c r="AA100" s="768"/>
      <c r="AB100" s="768"/>
      <c r="AC100" s="768"/>
      <c r="AD100" s="792"/>
      <c r="AE100" s="768">
        <v>2.5</v>
      </c>
      <c r="AF100" s="768">
        <v>1.4</v>
      </c>
      <c r="AG100" s="768">
        <v>1.4</v>
      </c>
      <c r="AH100" s="768">
        <v>1.4</v>
      </c>
      <c r="AI100" s="768">
        <v>2.5</v>
      </c>
      <c r="AJ100" s="768">
        <v>2.5</v>
      </c>
      <c r="AK100" s="768">
        <v>2.5</v>
      </c>
      <c r="AL100" s="768">
        <v>2.5</v>
      </c>
      <c r="AM100" s="768">
        <v>2.5</v>
      </c>
      <c r="AN100" s="768">
        <v>1.4</v>
      </c>
      <c r="AO100" s="768">
        <v>1.4</v>
      </c>
      <c r="AP100" s="768">
        <v>1.4</v>
      </c>
      <c r="AQ100" s="768">
        <v>1.4</v>
      </c>
      <c r="AR100" s="768"/>
      <c r="AS100" s="768"/>
      <c r="AT100" s="768"/>
      <c r="AU100" s="768"/>
      <c r="AV100" s="807"/>
      <c r="AW100" s="562"/>
      <c r="AX100" s="562"/>
      <c r="AY100" s="562"/>
      <c r="AZ100" s="562"/>
      <c r="BA100" s="814"/>
      <c r="BB100" s="814"/>
      <c r="BC100" s="814"/>
      <c r="BD100" s="814"/>
      <c r="BE100" s="814"/>
      <c r="BF100" s="814"/>
      <c r="BG100" s="814"/>
      <c r="BH100" s="814"/>
      <c r="BI100" s="814"/>
      <c r="BJ100" s="814"/>
      <c r="BK100" s="814"/>
      <c r="BL100" s="814"/>
      <c r="BM100" s="814"/>
      <c r="BN100" s="814"/>
      <c r="BO100" s="814"/>
      <c r="BP100" s="814"/>
      <c r="BQ100" s="814"/>
      <c r="BR100" s="814"/>
      <c r="BS100" s="814"/>
      <c r="BT100" s="562"/>
      <c r="BU100" s="562"/>
      <c r="BV100" s="562"/>
      <c r="BW100" s="562"/>
      <c r="BX100" s="600"/>
      <c r="BY100" s="562"/>
      <c r="BZ100" s="562"/>
      <c r="CA100" s="562"/>
      <c r="CB100" s="562"/>
      <c r="CC100" s="562"/>
      <c r="CD100" s="562"/>
      <c r="CE100" s="562"/>
      <c r="CF100" s="562"/>
      <c r="CG100" s="562"/>
      <c r="CH100" s="562"/>
      <c r="CI100" s="562"/>
      <c r="CJ100" s="562"/>
      <c r="CK100" s="562"/>
      <c r="CL100" s="562"/>
      <c r="CM100" s="562"/>
      <c r="CN100" s="562"/>
      <c r="CO100" s="562"/>
      <c r="CP100" s="562"/>
      <c r="CQ100" s="562"/>
      <c r="CR100" s="562"/>
      <c r="CS100" s="562"/>
      <c r="CT100" s="562"/>
      <c r="CU100" s="562"/>
      <c r="CV100" s="562"/>
      <c r="CW100" s="562"/>
      <c r="CX100" s="562"/>
      <c r="CY100" s="562"/>
      <c r="CZ100" s="562"/>
      <c r="DA100" s="562"/>
      <c r="DB100" s="562"/>
      <c r="DC100" s="562"/>
      <c r="DD100" s="615"/>
      <c r="DE100" s="562"/>
      <c r="DF100" s="562"/>
      <c r="DG100" s="562"/>
      <c r="DH100" s="562"/>
      <c r="DI100" s="562"/>
      <c r="DJ100" s="562"/>
      <c r="DK100" s="562"/>
      <c r="DL100" s="562"/>
      <c r="DM100" s="562"/>
      <c r="DN100" s="562"/>
      <c r="DO100" s="562"/>
      <c r="DP100" s="562"/>
      <c r="DQ100" s="562"/>
      <c r="DR100" s="562"/>
      <c r="DS100" s="562"/>
      <c r="DT100" s="562"/>
      <c r="DU100" s="562"/>
      <c r="DV100" s="562"/>
      <c r="DW100" s="562"/>
      <c r="DX100" s="562"/>
      <c r="DY100" s="562"/>
      <c r="DZ100" s="562"/>
      <c r="EA100" s="562"/>
      <c r="EB100" s="562"/>
      <c r="EC100" s="562"/>
      <c r="ED100" s="562"/>
      <c r="EE100" s="562"/>
      <c r="EF100" s="562"/>
      <c r="EG100" s="608"/>
      <c r="EH100" s="562"/>
      <c r="EI100" s="562"/>
      <c r="EJ100" s="562"/>
      <c r="EK100" s="562"/>
      <c r="EL100" s="562"/>
      <c r="EM100" s="562"/>
      <c r="EN100" s="562"/>
      <c r="EO100" s="562"/>
      <c r="EP100" s="562"/>
      <c r="EQ100" s="562"/>
      <c r="ER100" s="562"/>
      <c r="ES100" s="562"/>
      <c r="ET100" s="562"/>
      <c r="EU100" s="562"/>
      <c r="EV100" s="562"/>
      <c r="EW100" s="562"/>
      <c r="EX100" s="562"/>
      <c r="EY100" s="562"/>
      <c r="EZ100" s="562"/>
      <c r="FA100" s="562"/>
      <c r="FB100" s="562"/>
      <c r="FC100" s="562"/>
      <c r="FD100" s="562"/>
      <c r="FE100" s="562"/>
      <c r="FF100" s="562"/>
      <c r="FG100" s="562"/>
      <c r="FH100" s="562"/>
      <c r="FI100" s="562"/>
      <c r="FJ100" s="562"/>
      <c r="FK100" s="562"/>
      <c r="FL100" s="562"/>
      <c r="FM100" s="562"/>
      <c r="FN100" s="562"/>
      <c r="FO100" s="562"/>
      <c r="FP100" s="562"/>
      <c r="FQ100" s="562"/>
      <c r="FR100" s="562"/>
      <c r="FS100" s="562"/>
      <c r="FT100" s="562"/>
      <c r="FU100" s="562"/>
      <c r="FV100" s="562"/>
      <c r="FW100" s="562"/>
      <c r="FX100" s="562"/>
      <c r="FY100" s="562"/>
      <c r="FZ100" s="562"/>
      <c r="GA100" s="562"/>
      <c r="GB100" s="562"/>
      <c r="GC100" s="562"/>
      <c r="GD100" s="562"/>
      <c r="GE100" s="562"/>
      <c r="GF100" s="562"/>
      <c r="GG100" s="562"/>
      <c r="GH100" s="562"/>
      <c r="GI100" s="562"/>
      <c r="GJ100" s="562"/>
      <c r="GK100" s="562"/>
      <c r="GL100" s="562"/>
      <c r="GM100" s="562"/>
      <c r="GN100" s="562"/>
      <c r="GO100" s="562"/>
      <c r="GP100" s="562"/>
      <c r="GQ100" s="562"/>
    </row>
    <row r="101" spans="1:446" ht="17.25" customHeight="1" outlineLevel="2" x14ac:dyDescent="0.3">
      <c r="A101" s="588"/>
      <c r="B101" s="560" t="s">
        <v>5095</v>
      </c>
      <c r="C101" s="593">
        <v>71197</v>
      </c>
      <c r="D101" s="560">
        <f>IFERROR(VLOOKUP($C101,EJE!$C$6:$AG$600,12,FALSE),0)</f>
        <v>0</v>
      </c>
      <c r="E101" s="560">
        <f>IFERROR(VLOOKUP($C101,EJE!$C$6:$AG$600,23,FALSE)," ")</f>
        <v>13133</v>
      </c>
      <c r="F101" s="560">
        <f>IFERROR(VLOOKUP($C101,EJE!$C$6:$AG$600,11,FALSE)," ")</f>
        <v>12.124285714285715</v>
      </c>
      <c r="G101" s="561">
        <f>IFERROR(VLOOKUP(C101,EJE!$C$6:$AG$600,19,FALSE)," ")</f>
        <v>20.27121428571429</v>
      </c>
      <c r="H101" s="651" t="str">
        <f>IFERROR(VLOOKUP(C101,Claves!A:E,4,FALSE)," ")</f>
        <v>PRL PANTY LARGO 92X12</v>
      </c>
      <c r="I101" s="629"/>
      <c r="J101" s="620">
        <f t="shared" si="31"/>
        <v>0</v>
      </c>
      <c r="K101" s="628">
        <f>_xlfn.IFNA((VLOOKUP($C101,'Programa Plan'!$A:$BB,16,0)),0)</f>
        <v>34000</v>
      </c>
      <c r="L101" s="620">
        <f t="shared" si="22"/>
        <v>0</v>
      </c>
      <c r="M101" s="628">
        <f>_xlfn.IFNA((VLOOKUP($C101,'Programa Plan'!$A:$BB,19,0)),0)</f>
        <v>32000</v>
      </c>
      <c r="N101" s="620">
        <f t="shared" si="23"/>
        <v>0</v>
      </c>
      <c r="O101" s="629"/>
      <c r="P101" s="620">
        <f t="shared" si="21"/>
        <v>0</v>
      </c>
      <c r="Q101" s="562"/>
      <c r="R101" s="753"/>
      <c r="S101" s="767"/>
      <c r="T101" s="768"/>
      <c r="U101" s="768"/>
      <c r="V101" s="768"/>
      <c r="W101" s="768"/>
      <c r="X101" s="768"/>
      <c r="Y101" s="768"/>
      <c r="Z101" s="768"/>
      <c r="AA101" s="768"/>
      <c r="AB101" s="768"/>
      <c r="AC101" s="768"/>
      <c r="AD101" s="768"/>
      <c r="AE101" s="768"/>
      <c r="AF101" s="768"/>
      <c r="AG101" s="768"/>
      <c r="AH101" s="768"/>
      <c r="AI101" s="768"/>
      <c r="AJ101" s="768"/>
      <c r="AK101" s="768"/>
      <c r="AL101" s="768"/>
      <c r="AM101" s="768"/>
      <c r="AN101" s="768"/>
      <c r="AO101" s="768"/>
      <c r="AP101" s="768"/>
      <c r="AQ101" s="768"/>
      <c r="AR101" s="768"/>
      <c r="AS101" s="768"/>
      <c r="AT101" s="768"/>
      <c r="AU101" s="768"/>
      <c r="AV101" s="807"/>
      <c r="AW101" s="562"/>
      <c r="AX101" s="562"/>
      <c r="AY101" s="562"/>
      <c r="AZ101" s="562"/>
      <c r="BA101" s="814"/>
      <c r="BB101" s="814"/>
      <c r="BC101" s="814"/>
      <c r="BD101" s="814"/>
      <c r="BE101" s="814"/>
      <c r="BF101" s="814"/>
      <c r="BG101" s="814"/>
      <c r="BH101" s="814"/>
      <c r="BI101" s="814"/>
      <c r="BJ101" s="814"/>
      <c r="BK101" s="814"/>
      <c r="BL101" s="814"/>
      <c r="BM101" s="814"/>
      <c r="BN101" s="814"/>
      <c r="BO101" s="814"/>
      <c r="BP101" s="814"/>
      <c r="BQ101" s="814"/>
      <c r="BR101" s="814"/>
      <c r="BS101" s="814"/>
      <c r="BT101" s="562"/>
      <c r="BU101" s="562"/>
      <c r="BV101" s="562"/>
      <c r="BW101" s="562"/>
      <c r="BX101" s="600"/>
      <c r="BY101" s="562"/>
      <c r="BZ101" s="562"/>
      <c r="CA101" s="562"/>
      <c r="CB101" s="562"/>
      <c r="CC101" s="562"/>
      <c r="CD101" s="562"/>
      <c r="CE101" s="562"/>
      <c r="CF101" s="562"/>
      <c r="CG101" s="562"/>
      <c r="CH101" s="562"/>
      <c r="CI101" s="562"/>
      <c r="CJ101" s="562"/>
      <c r="CK101" s="562"/>
      <c r="CL101" s="562"/>
      <c r="CM101" s="562"/>
      <c r="CN101" s="562"/>
      <c r="CO101" s="562"/>
      <c r="CP101" s="562"/>
      <c r="CQ101" s="562"/>
      <c r="CR101" s="562"/>
      <c r="CS101" s="562"/>
      <c r="CT101" s="562"/>
      <c r="CU101" s="562"/>
      <c r="CV101" s="562"/>
      <c r="CW101" s="562"/>
      <c r="CX101" s="562"/>
      <c r="CY101" s="562"/>
      <c r="CZ101" s="562"/>
      <c r="DA101" s="562"/>
      <c r="DB101" s="562"/>
      <c r="DC101" s="562"/>
      <c r="DD101" s="615"/>
      <c r="DE101" s="562"/>
      <c r="DF101" s="562"/>
      <c r="DG101" s="562"/>
      <c r="DH101" s="562"/>
      <c r="DI101" s="562"/>
      <c r="DJ101" s="562"/>
      <c r="DK101" s="562"/>
      <c r="DL101" s="562"/>
      <c r="DM101" s="562"/>
      <c r="DN101" s="562"/>
      <c r="DO101" s="562"/>
      <c r="DP101" s="562"/>
      <c r="DQ101" s="562"/>
      <c r="DR101" s="562"/>
      <c r="DS101" s="562"/>
      <c r="DT101" s="562"/>
      <c r="DU101" s="562"/>
      <c r="DV101" s="562"/>
      <c r="DW101" s="562"/>
      <c r="DX101" s="562"/>
      <c r="DY101" s="562"/>
      <c r="DZ101" s="562"/>
      <c r="EA101" s="562"/>
      <c r="EB101" s="562"/>
      <c r="EC101" s="562"/>
      <c r="ED101" s="562"/>
      <c r="EE101" s="562"/>
      <c r="EF101" s="562"/>
      <c r="EG101" s="608"/>
      <c r="EH101" s="562"/>
      <c r="EI101" s="562"/>
      <c r="EJ101" s="562"/>
      <c r="EK101" s="562"/>
      <c r="EL101" s="562"/>
      <c r="EM101" s="562"/>
      <c r="EN101" s="562"/>
      <c r="EO101" s="562"/>
      <c r="EP101" s="562"/>
      <c r="EQ101" s="562"/>
      <c r="ER101" s="562"/>
      <c r="ES101" s="562"/>
      <c r="ET101" s="562"/>
      <c r="EU101" s="562"/>
      <c r="EV101" s="562"/>
      <c r="EW101" s="562"/>
      <c r="EX101" s="562"/>
      <c r="EY101" s="562"/>
      <c r="EZ101" s="562"/>
      <c r="FA101" s="562"/>
      <c r="FB101" s="562"/>
      <c r="FC101" s="562"/>
      <c r="FD101" s="562"/>
      <c r="FE101" s="562"/>
      <c r="FF101" s="562"/>
      <c r="FG101" s="562"/>
      <c r="FH101" s="562"/>
      <c r="FI101" s="562"/>
      <c r="FJ101" s="562"/>
      <c r="FK101" s="562"/>
      <c r="FL101" s="562"/>
      <c r="FM101" s="562"/>
      <c r="FN101" s="562"/>
      <c r="FO101" s="562"/>
      <c r="FP101" s="562"/>
      <c r="FQ101" s="562"/>
      <c r="FR101" s="562"/>
      <c r="FS101" s="562"/>
      <c r="FT101" s="562"/>
      <c r="FU101" s="562"/>
      <c r="FV101" s="562"/>
      <c r="FW101" s="562"/>
      <c r="FX101" s="562"/>
      <c r="FY101" s="562"/>
      <c r="FZ101" s="562"/>
      <c r="GA101" s="562"/>
      <c r="GB101" s="562"/>
      <c r="GC101" s="562"/>
      <c r="GD101" s="562"/>
      <c r="GE101" s="562"/>
      <c r="GF101" s="562"/>
      <c r="GG101" s="562"/>
      <c r="GH101" s="562"/>
      <c r="GI101" s="562"/>
      <c r="GJ101" s="562"/>
      <c r="GK101" s="562"/>
      <c r="GL101" s="562"/>
      <c r="GM101" s="562"/>
      <c r="GN101" s="562"/>
      <c r="GO101" s="562"/>
      <c r="GP101" s="562"/>
      <c r="GQ101" s="562"/>
    </row>
    <row r="102" spans="1:446" ht="17.25" customHeight="1" outlineLevel="2" x14ac:dyDescent="0.3">
      <c r="A102" s="588"/>
      <c r="B102" s="560" t="s">
        <v>5095</v>
      </c>
      <c r="C102" s="593">
        <v>71201</v>
      </c>
      <c r="D102" s="560">
        <f>IFERROR(VLOOKUP($C102,EJE!$C$6:$AG$600,12,FALSE),0)</f>
        <v>0</v>
      </c>
      <c r="E102" s="560">
        <f>IFERROR(VLOOKUP($C102,EJE!$C$6:$AG$600,23,FALSE)," ")</f>
        <v>0</v>
      </c>
      <c r="F102" s="560">
        <f>IFERROR(VLOOKUP($C102,EJE!$C$6:$AG$600,11,FALSE)," ")</f>
        <v>18.957786296860789</v>
      </c>
      <c r="G102" s="561">
        <f>IFERROR(VLOOKUP(C102,EJE!$C$6:$AG$600,19,FALSE)," ")</f>
        <v>15.701559759056932</v>
      </c>
      <c r="H102" s="651" t="str">
        <f>IFERROR(VLOOKUP(C102,Claves!A:E,4,FALSE)," ")</f>
        <v>PRL KOT PTYRS LAR 80X12</v>
      </c>
      <c r="I102" s="629"/>
      <c r="J102" s="620">
        <f t="shared" si="31"/>
        <v>0</v>
      </c>
      <c r="K102" s="628">
        <f>_xlfn.IFNA((VLOOKUP($C102,'Programa Plan'!$A:$BB,16,0)),0)</f>
        <v>8800</v>
      </c>
      <c r="L102" s="620">
        <f t="shared" si="22"/>
        <v>0</v>
      </c>
      <c r="M102" s="628">
        <f>_xlfn.IFNA((VLOOKUP($C102,'Programa Plan'!$A:$BB,19,0)),0)</f>
        <v>7000</v>
      </c>
      <c r="N102" s="620">
        <f t="shared" si="23"/>
        <v>0</v>
      </c>
      <c r="O102" s="629"/>
      <c r="P102" s="620">
        <f t="shared" si="21"/>
        <v>0</v>
      </c>
      <c r="Q102" s="562"/>
      <c r="R102" s="753"/>
      <c r="S102" s="767"/>
      <c r="T102" s="768"/>
      <c r="U102" s="768"/>
      <c r="V102" s="768"/>
      <c r="W102" s="768"/>
      <c r="X102" s="768"/>
      <c r="Y102" s="768"/>
      <c r="Z102" s="768"/>
      <c r="AA102" s="768"/>
      <c r="AB102" s="768"/>
      <c r="AC102" s="768"/>
      <c r="AD102" s="768"/>
      <c r="AE102" s="768"/>
      <c r="AF102" s="768"/>
      <c r="AG102" s="768"/>
      <c r="AH102" s="768"/>
      <c r="AI102" s="768"/>
      <c r="AJ102" s="768"/>
      <c r="AK102" s="768"/>
      <c r="AL102" s="768"/>
      <c r="AM102" s="768"/>
      <c r="AN102" s="768"/>
      <c r="AO102" s="768"/>
      <c r="AP102" s="768"/>
      <c r="AQ102" s="768"/>
      <c r="AR102" s="768"/>
      <c r="AS102" s="768"/>
      <c r="AT102" s="768"/>
      <c r="AU102" s="768"/>
      <c r="AV102" s="807"/>
      <c r="AW102" s="562"/>
      <c r="AX102" s="562"/>
      <c r="AY102" s="562"/>
      <c r="AZ102" s="562"/>
      <c r="BA102" s="814"/>
      <c r="BB102" s="814"/>
      <c r="BC102" s="814"/>
      <c r="BD102" s="814"/>
      <c r="BE102" s="814"/>
      <c r="BF102" s="814"/>
      <c r="BG102" s="814"/>
      <c r="BH102" s="814"/>
      <c r="BI102" s="814"/>
      <c r="BJ102" s="814"/>
      <c r="BK102" s="814"/>
      <c r="BL102" s="814"/>
      <c r="BM102" s="814"/>
      <c r="BN102" s="814"/>
      <c r="BO102" s="814"/>
      <c r="BP102" s="814"/>
      <c r="BQ102" s="814"/>
      <c r="BR102" s="814"/>
      <c r="BS102" s="814"/>
      <c r="BT102" s="562"/>
      <c r="BU102" s="562"/>
      <c r="BV102" s="562"/>
      <c r="BW102" s="562"/>
      <c r="BX102" s="600"/>
      <c r="BY102" s="562"/>
      <c r="BZ102" s="562"/>
      <c r="CA102" s="562"/>
      <c r="CB102" s="562"/>
      <c r="CC102" s="562"/>
      <c r="CD102" s="562"/>
      <c r="CE102" s="562"/>
      <c r="CF102" s="562"/>
      <c r="CG102" s="562"/>
      <c r="CH102" s="562"/>
      <c r="CI102" s="562"/>
      <c r="CJ102" s="562"/>
      <c r="CK102" s="562"/>
      <c r="CL102" s="562"/>
      <c r="CM102" s="562"/>
      <c r="CN102" s="562"/>
      <c r="CO102" s="562"/>
      <c r="CP102" s="562"/>
      <c r="CQ102" s="562"/>
      <c r="CR102" s="562"/>
      <c r="CS102" s="562"/>
      <c r="CT102" s="562"/>
      <c r="CU102" s="562"/>
      <c r="CV102" s="562"/>
      <c r="CW102" s="562"/>
      <c r="CX102" s="562"/>
      <c r="CY102" s="562"/>
      <c r="CZ102" s="562"/>
      <c r="DA102" s="562"/>
      <c r="DB102" s="562"/>
      <c r="DC102" s="562"/>
      <c r="DD102" s="615"/>
      <c r="DE102" s="562"/>
      <c r="DF102" s="562"/>
      <c r="DG102" s="562"/>
      <c r="DH102" s="562"/>
      <c r="DI102" s="562"/>
      <c r="DJ102" s="562"/>
      <c r="DK102" s="562"/>
      <c r="DL102" s="562"/>
      <c r="DM102" s="562"/>
      <c r="DN102" s="562"/>
      <c r="DO102" s="562"/>
      <c r="DP102" s="562"/>
      <c r="DQ102" s="562"/>
      <c r="DR102" s="562"/>
      <c r="DS102" s="562"/>
      <c r="DT102" s="562"/>
      <c r="DU102" s="562"/>
      <c r="DV102" s="562"/>
      <c r="DW102" s="562"/>
      <c r="DX102" s="562"/>
      <c r="DY102" s="562"/>
      <c r="DZ102" s="562"/>
      <c r="EA102" s="562"/>
      <c r="EB102" s="562"/>
      <c r="EC102" s="562"/>
      <c r="ED102" s="562"/>
      <c r="EE102" s="562"/>
      <c r="EF102" s="562"/>
      <c r="EG102" s="608"/>
      <c r="EH102" s="562"/>
      <c r="EI102" s="562"/>
      <c r="EJ102" s="562"/>
      <c r="EK102" s="562"/>
      <c r="EL102" s="562"/>
      <c r="EM102" s="562"/>
      <c r="EN102" s="562"/>
      <c r="EO102" s="562"/>
      <c r="EP102" s="562"/>
      <c r="EQ102" s="562"/>
      <c r="ER102" s="562"/>
      <c r="ES102" s="562"/>
      <c r="ET102" s="562"/>
      <c r="EU102" s="562"/>
      <c r="EV102" s="562"/>
      <c r="EW102" s="562"/>
      <c r="EX102" s="562"/>
      <c r="EY102" s="562"/>
      <c r="EZ102" s="562"/>
      <c r="FA102" s="562"/>
      <c r="FB102" s="562"/>
      <c r="FC102" s="562"/>
      <c r="FD102" s="562"/>
      <c r="FE102" s="562"/>
      <c r="FF102" s="562"/>
      <c r="FG102" s="562"/>
      <c r="FH102" s="562"/>
      <c r="FI102" s="562"/>
      <c r="FJ102" s="562"/>
      <c r="FK102" s="562"/>
      <c r="FL102" s="562"/>
      <c r="FM102" s="562"/>
      <c r="FN102" s="562"/>
      <c r="FO102" s="562"/>
      <c r="FP102" s="562"/>
      <c r="FQ102" s="562"/>
      <c r="FR102" s="562"/>
      <c r="FS102" s="562"/>
      <c r="FT102" s="562"/>
      <c r="FU102" s="562"/>
      <c r="FV102" s="562"/>
      <c r="FW102" s="562"/>
      <c r="FX102" s="562"/>
      <c r="FY102" s="562"/>
      <c r="FZ102" s="562"/>
      <c r="GA102" s="562"/>
      <c r="GB102" s="562"/>
      <c r="GC102" s="562"/>
      <c r="GD102" s="562"/>
      <c r="GE102" s="562"/>
      <c r="GF102" s="562"/>
      <c r="GG102" s="562"/>
      <c r="GH102" s="562"/>
      <c r="GI102" s="562"/>
      <c r="GJ102" s="562"/>
      <c r="GK102" s="562"/>
      <c r="GL102" s="562"/>
      <c r="GM102" s="562"/>
      <c r="GN102" s="562"/>
      <c r="GO102" s="562"/>
      <c r="GP102" s="562"/>
      <c r="GQ102" s="562"/>
    </row>
    <row r="103" spans="1:446" s="562" customFormat="1" ht="17.25" customHeight="1" outlineLevel="1" x14ac:dyDescent="0.3">
      <c r="A103" s="588"/>
      <c r="B103" s="560" t="s">
        <v>5095</v>
      </c>
      <c r="C103" s="593">
        <v>70641</v>
      </c>
      <c r="D103" s="560">
        <f>IFERROR(VLOOKUP($C103,EJE!$C$6:$AG$600,12,FALSE),0)</f>
        <v>0</v>
      </c>
      <c r="E103" s="560">
        <f>IFERROR(VLOOKUP($C103,EJE!$C$6:$AG$600,23,FALSE)," ")</f>
        <v>479.6</v>
      </c>
      <c r="F103" s="560">
        <f>IFERROR(VLOOKUP($C103,EJE!$C$6:$AG$600,11,FALSE)," ")</f>
        <v>22.783032511334625</v>
      </c>
      <c r="G103" s="561">
        <f>IFERROR(VLOOKUP(C103,EJE!$C$6:$AG$600,19,FALSE)," ")</f>
        <v>36.394806075431369</v>
      </c>
      <c r="H103" s="651" t="str">
        <f>IFERROR(VLOOKUP(C103,Claves!A:E,4,FALSE)," ")</f>
        <v>PNL PANTY NATURALS LARGO 44X24</v>
      </c>
      <c r="I103" s="629"/>
      <c r="J103" s="620">
        <f t="shared" si="31"/>
        <v>0</v>
      </c>
      <c r="K103" s="628">
        <f>_xlfn.IFNA((VLOOKUP($C103,'Programa Plan'!$A:$BB,16,0)),0)</f>
        <v>0</v>
      </c>
      <c r="L103" s="620">
        <f t="shared" si="22"/>
        <v>0</v>
      </c>
      <c r="M103" s="628">
        <f>_xlfn.IFNA((VLOOKUP($C103,'Programa Plan'!$A:$BB,19,0)),0)</f>
        <v>2500</v>
      </c>
      <c r="N103" s="620">
        <f t="shared" si="23"/>
        <v>0</v>
      </c>
      <c r="O103" s="629"/>
      <c r="P103" s="620">
        <f t="shared" si="21"/>
        <v>0</v>
      </c>
      <c r="R103" s="753"/>
      <c r="S103" s="767"/>
      <c r="T103" s="768"/>
      <c r="U103" s="768"/>
      <c r="V103" s="768"/>
      <c r="W103" s="768"/>
      <c r="X103" s="768"/>
      <c r="Y103" s="768"/>
      <c r="Z103" s="768"/>
      <c r="AA103" s="768"/>
      <c r="AB103" s="768"/>
      <c r="AC103" s="768"/>
      <c r="AD103" s="768"/>
      <c r="AE103" s="768"/>
      <c r="AF103" s="768"/>
      <c r="AG103" s="768"/>
      <c r="AH103" s="768"/>
      <c r="AI103" s="768"/>
      <c r="AJ103" s="768"/>
      <c r="AK103" s="768"/>
      <c r="AL103" s="768"/>
      <c r="AM103" s="768"/>
      <c r="AN103" s="768"/>
      <c r="AO103" s="768"/>
      <c r="AP103" s="768"/>
      <c r="AQ103" s="768"/>
      <c r="AR103" s="768"/>
      <c r="AS103" s="768"/>
      <c r="AT103" s="768"/>
      <c r="AU103" s="768"/>
      <c r="AV103" s="807"/>
      <c r="BA103" s="814"/>
      <c r="BB103" s="814"/>
      <c r="BC103" s="814"/>
      <c r="BD103" s="814"/>
      <c r="BE103" s="814"/>
      <c r="BF103" s="814"/>
      <c r="BG103" s="814"/>
      <c r="BH103" s="814"/>
      <c r="BI103" s="814"/>
      <c r="BJ103" s="814"/>
      <c r="BK103" s="814"/>
      <c r="BL103" s="814"/>
      <c r="BM103" s="814"/>
      <c r="BN103" s="814"/>
      <c r="BO103" s="814"/>
      <c r="BP103" s="814"/>
      <c r="BQ103" s="814"/>
      <c r="BR103" s="814"/>
      <c r="BS103" s="814"/>
      <c r="BX103" s="600"/>
      <c r="DD103" s="615"/>
      <c r="EG103" s="608"/>
    </row>
    <row r="104" spans="1:446" s="581" customFormat="1" ht="34.950000000000003" customHeight="1" x14ac:dyDescent="0.3">
      <c r="A104" s="585"/>
      <c r="B104" s="583" t="s">
        <v>4719</v>
      </c>
      <c r="C104" s="592"/>
      <c r="D104" s="579"/>
      <c r="E104" s="579"/>
      <c r="F104" s="579"/>
      <c r="G104" s="580"/>
      <c r="H104" s="650"/>
      <c r="I104" s="627"/>
      <c r="J104" s="619"/>
      <c r="K104" s="627"/>
      <c r="L104" s="619"/>
      <c r="M104" s="627"/>
      <c r="N104" s="619"/>
      <c r="O104" s="627"/>
      <c r="P104" s="619"/>
      <c r="R104" s="753"/>
      <c r="S104" s="1025">
        <f>SUM(S105:S117)*1000</f>
        <v>2091.9999999999995</v>
      </c>
      <c r="T104" s="1025">
        <f t="shared" ref="T104:CE104" si="34">SUM(T105:T117)*1000</f>
        <v>2530</v>
      </c>
      <c r="U104" s="1025">
        <f t="shared" si="34"/>
        <v>2246</v>
      </c>
      <c r="V104" s="1025">
        <f t="shared" si="34"/>
        <v>1076</v>
      </c>
      <c r="W104" s="1025">
        <f t="shared" si="34"/>
        <v>2251</v>
      </c>
      <c r="X104" s="1025">
        <f t="shared" si="34"/>
        <v>2748</v>
      </c>
      <c r="Y104" s="1025">
        <f t="shared" si="34"/>
        <v>2800</v>
      </c>
      <c r="Z104" s="1025">
        <f t="shared" si="34"/>
        <v>2800</v>
      </c>
      <c r="AA104" s="1025">
        <f t="shared" si="34"/>
        <v>1400</v>
      </c>
      <c r="AB104" s="1025">
        <f t="shared" si="34"/>
        <v>2800</v>
      </c>
      <c r="AC104" s="1025">
        <f t="shared" si="34"/>
        <v>2800</v>
      </c>
      <c r="AD104" s="1025">
        <f t="shared" si="34"/>
        <v>2800</v>
      </c>
      <c r="AE104" s="1025">
        <f t="shared" si="34"/>
        <v>2800</v>
      </c>
      <c r="AF104" s="1025">
        <f t="shared" si="34"/>
        <v>2800</v>
      </c>
      <c r="AG104" s="1025">
        <f t="shared" si="34"/>
        <v>2800</v>
      </c>
      <c r="AH104" s="1025">
        <f t="shared" si="34"/>
        <v>2800</v>
      </c>
      <c r="AI104" s="1025">
        <f t="shared" si="34"/>
        <v>2800</v>
      </c>
      <c r="AJ104" s="1025">
        <f t="shared" si="34"/>
        <v>2800</v>
      </c>
      <c r="AK104" s="1025">
        <f t="shared" si="34"/>
        <v>0</v>
      </c>
      <c r="AL104" s="1025">
        <f t="shared" si="34"/>
        <v>0</v>
      </c>
      <c r="AM104" s="1025">
        <f t="shared" si="34"/>
        <v>2800</v>
      </c>
      <c r="AN104" s="1025">
        <f t="shared" si="34"/>
        <v>2800</v>
      </c>
      <c r="AO104" s="1025">
        <f t="shared" si="34"/>
        <v>2800</v>
      </c>
      <c r="AP104" s="1025">
        <f t="shared" si="34"/>
        <v>2800</v>
      </c>
      <c r="AQ104" s="1025">
        <f t="shared" si="34"/>
        <v>2800</v>
      </c>
      <c r="AR104" s="1025">
        <f t="shared" si="34"/>
        <v>2800</v>
      </c>
      <c r="AS104" s="1025">
        <f t="shared" si="34"/>
        <v>1000</v>
      </c>
      <c r="AT104" s="1025">
        <f t="shared" si="34"/>
        <v>2500</v>
      </c>
      <c r="AU104" s="1025">
        <f t="shared" si="34"/>
        <v>2500</v>
      </c>
      <c r="AV104" s="1025">
        <f t="shared" si="34"/>
        <v>2500</v>
      </c>
      <c r="AW104" s="1025">
        <f t="shared" si="34"/>
        <v>0</v>
      </c>
      <c r="AX104" s="1025">
        <f t="shared" si="34"/>
        <v>0</v>
      </c>
      <c r="AY104" s="1025">
        <f t="shared" si="34"/>
        <v>0</v>
      </c>
      <c r="AZ104" s="1025">
        <f t="shared" si="34"/>
        <v>0</v>
      </c>
      <c r="BA104" s="1025">
        <f t="shared" si="34"/>
        <v>0</v>
      </c>
      <c r="BB104" s="1025">
        <f t="shared" si="34"/>
        <v>0</v>
      </c>
      <c r="BC104" s="1025">
        <f t="shared" si="34"/>
        <v>0</v>
      </c>
      <c r="BD104" s="1025">
        <f t="shared" si="34"/>
        <v>0</v>
      </c>
      <c r="BE104" s="1025">
        <f t="shared" si="34"/>
        <v>0</v>
      </c>
      <c r="BF104" s="1025">
        <f t="shared" si="34"/>
        <v>0</v>
      </c>
      <c r="BG104" s="1025">
        <f t="shared" si="34"/>
        <v>0</v>
      </c>
      <c r="BH104" s="1025">
        <f t="shared" si="34"/>
        <v>0</v>
      </c>
      <c r="BI104" s="1025">
        <f t="shared" si="34"/>
        <v>0</v>
      </c>
      <c r="BJ104" s="1025">
        <f t="shared" si="34"/>
        <v>0</v>
      </c>
      <c r="BK104" s="1025">
        <f t="shared" si="34"/>
        <v>0</v>
      </c>
      <c r="BL104" s="1025">
        <f t="shared" si="34"/>
        <v>0</v>
      </c>
      <c r="BM104" s="1025">
        <f t="shared" si="34"/>
        <v>0</v>
      </c>
      <c r="BN104" s="1025">
        <f t="shared" si="34"/>
        <v>0</v>
      </c>
      <c r="BO104" s="1025">
        <f t="shared" si="34"/>
        <v>0</v>
      </c>
      <c r="BP104" s="1025">
        <f t="shared" si="34"/>
        <v>0</v>
      </c>
      <c r="BQ104" s="1025">
        <f t="shared" si="34"/>
        <v>0</v>
      </c>
      <c r="BR104" s="1025">
        <f t="shared" si="34"/>
        <v>0</v>
      </c>
      <c r="BS104" s="1025">
        <f t="shared" si="34"/>
        <v>0</v>
      </c>
      <c r="BT104" s="1025">
        <f t="shared" si="34"/>
        <v>0</v>
      </c>
      <c r="BU104" s="1025">
        <f t="shared" si="34"/>
        <v>0</v>
      </c>
      <c r="BV104" s="1025">
        <f t="shared" si="34"/>
        <v>0</v>
      </c>
      <c r="BW104" s="1025">
        <f t="shared" si="34"/>
        <v>0</v>
      </c>
      <c r="BX104" s="1025">
        <f t="shared" si="34"/>
        <v>0</v>
      </c>
      <c r="BY104" s="1025">
        <f t="shared" si="34"/>
        <v>0</v>
      </c>
      <c r="BZ104" s="1025">
        <f t="shared" si="34"/>
        <v>0</v>
      </c>
      <c r="CA104" s="1025">
        <f t="shared" si="34"/>
        <v>0</v>
      </c>
      <c r="CB104" s="1025">
        <f t="shared" si="34"/>
        <v>0</v>
      </c>
      <c r="CC104" s="1025">
        <f t="shared" si="34"/>
        <v>0</v>
      </c>
      <c r="CD104" s="1025">
        <f t="shared" si="34"/>
        <v>0</v>
      </c>
      <c r="CE104" s="1025">
        <f t="shared" si="34"/>
        <v>0</v>
      </c>
      <c r="CF104" s="1025">
        <f t="shared" ref="CF104:EQ104" si="35">SUM(CF105:CF117)*1000</f>
        <v>0</v>
      </c>
      <c r="CG104" s="1025">
        <f t="shared" si="35"/>
        <v>0</v>
      </c>
      <c r="CH104" s="1025">
        <f t="shared" si="35"/>
        <v>0</v>
      </c>
      <c r="CI104" s="1025">
        <f t="shared" si="35"/>
        <v>0</v>
      </c>
      <c r="CJ104" s="1025">
        <f t="shared" si="35"/>
        <v>0</v>
      </c>
      <c r="CK104" s="1025">
        <f t="shared" si="35"/>
        <v>0</v>
      </c>
      <c r="CL104" s="1025">
        <f t="shared" si="35"/>
        <v>0</v>
      </c>
      <c r="CM104" s="1025">
        <f t="shared" si="35"/>
        <v>0</v>
      </c>
      <c r="CN104" s="1025">
        <f t="shared" si="35"/>
        <v>0</v>
      </c>
      <c r="CO104" s="1025">
        <f t="shared" si="35"/>
        <v>0</v>
      </c>
      <c r="CP104" s="1025">
        <f t="shared" si="35"/>
        <v>0</v>
      </c>
      <c r="CQ104" s="1025">
        <f t="shared" si="35"/>
        <v>0</v>
      </c>
      <c r="CR104" s="1025">
        <f t="shared" si="35"/>
        <v>0</v>
      </c>
      <c r="CS104" s="1025">
        <f t="shared" si="35"/>
        <v>0</v>
      </c>
      <c r="CT104" s="1025">
        <f t="shared" si="35"/>
        <v>0</v>
      </c>
      <c r="CU104" s="1025">
        <f t="shared" si="35"/>
        <v>0</v>
      </c>
      <c r="CV104" s="1025">
        <f t="shared" si="35"/>
        <v>0</v>
      </c>
      <c r="CW104" s="1025">
        <f t="shared" si="35"/>
        <v>0</v>
      </c>
      <c r="CX104" s="1025">
        <f t="shared" si="35"/>
        <v>0</v>
      </c>
      <c r="CY104" s="1025">
        <f t="shared" si="35"/>
        <v>0</v>
      </c>
      <c r="CZ104" s="1025">
        <f t="shared" si="35"/>
        <v>0</v>
      </c>
      <c r="DA104" s="1025">
        <f t="shared" si="35"/>
        <v>0</v>
      </c>
      <c r="DB104" s="1025">
        <f t="shared" si="35"/>
        <v>0</v>
      </c>
      <c r="DC104" s="1025">
        <f t="shared" si="35"/>
        <v>0</v>
      </c>
      <c r="DD104" s="1025">
        <f t="shared" si="35"/>
        <v>0</v>
      </c>
      <c r="DE104" s="1025">
        <f t="shared" si="35"/>
        <v>0</v>
      </c>
      <c r="DF104" s="1025">
        <f t="shared" si="35"/>
        <v>0</v>
      </c>
      <c r="DG104" s="1025">
        <f t="shared" si="35"/>
        <v>0</v>
      </c>
      <c r="DH104" s="1025">
        <f t="shared" si="35"/>
        <v>0</v>
      </c>
      <c r="DI104" s="1025">
        <f t="shared" si="35"/>
        <v>0</v>
      </c>
      <c r="DJ104" s="1025">
        <f t="shared" si="35"/>
        <v>0</v>
      </c>
      <c r="DK104" s="1025">
        <f t="shared" si="35"/>
        <v>0</v>
      </c>
      <c r="DL104" s="1025">
        <f t="shared" si="35"/>
        <v>0</v>
      </c>
      <c r="DM104" s="1025">
        <f t="shared" si="35"/>
        <v>0</v>
      </c>
      <c r="DN104" s="1025">
        <f t="shared" si="35"/>
        <v>0</v>
      </c>
      <c r="DO104" s="1025">
        <f t="shared" si="35"/>
        <v>0</v>
      </c>
      <c r="DP104" s="1025">
        <f t="shared" si="35"/>
        <v>0</v>
      </c>
      <c r="DQ104" s="1025">
        <f t="shared" si="35"/>
        <v>0</v>
      </c>
      <c r="DR104" s="1025">
        <f t="shared" si="35"/>
        <v>0</v>
      </c>
      <c r="DS104" s="1025">
        <f t="shared" si="35"/>
        <v>0</v>
      </c>
      <c r="DT104" s="1025">
        <f t="shared" si="35"/>
        <v>0</v>
      </c>
      <c r="DU104" s="1025">
        <f t="shared" si="35"/>
        <v>0</v>
      </c>
      <c r="DV104" s="1025">
        <f t="shared" si="35"/>
        <v>0</v>
      </c>
      <c r="DW104" s="1025">
        <f t="shared" si="35"/>
        <v>0</v>
      </c>
      <c r="DX104" s="1025">
        <f t="shared" si="35"/>
        <v>0</v>
      </c>
      <c r="DY104" s="1025">
        <f t="shared" si="35"/>
        <v>0</v>
      </c>
      <c r="DZ104" s="1025">
        <f t="shared" si="35"/>
        <v>0</v>
      </c>
      <c r="EA104" s="1025">
        <f t="shared" si="35"/>
        <v>0</v>
      </c>
      <c r="EB104" s="1025">
        <f t="shared" si="35"/>
        <v>0</v>
      </c>
      <c r="EC104" s="1025">
        <f t="shared" si="35"/>
        <v>0</v>
      </c>
      <c r="ED104" s="1025">
        <f t="shared" si="35"/>
        <v>0</v>
      </c>
      <c r="EE104" s="1025">
        <f t="shared" si="35"/>
        <v>0</v>
      </c>
      <c r="EF104" s="1025">
        <f t="shared" si="35"/>
        <v>0</v>
      </c>
      <c r="EG104" s="1025">
        <f t="shared" si="35"/>
        <v>0</v>
      </c>
      <c r="EH104" s="1025">
        <f t="shared" si="35"/>
        <v>0</v>
      </c>
      <c r="EI104" s="1025">
        <f t="shared" si="35"/>
        <v>0</v>
      </c>
      <c r="EJ104" s="1025">
        <f t="shared" si="35"/>
        <v>0</v>
      </c>
      <c r="EK104" s="1025">
        <f t="shared" si="35"/>
        <v>0</v>
      </c>
      <c r="EL104" s="1025">
        <f t="shared" si="35"/>
        <v>0</v>
      </c>
      <c r="EM104" s="1025">
        <f t="shared" si="35"/>
        <v>0</v>
      </c>
      <c r="EN104" s="1025">
        <f t="shared" si="35"/>
        <v>0</v>
      </c>
      <c r="EO104" s="1025">
        <f t="shared" si="35"/>
        <v>0</v>
      </c>
      <c r="EP104" s="1025">
        <f t="shared" si="35"/>
        <v>0</v>
      </c>
      <c r="EQ104" s="1025">
        <f t="shared" si="35"/>
        <v>0</v>
      </c>
      <c r="ER104" s="1025">
        <f t="shared" ref="ER104:HC104" si="36">SUM(ER105:ER117)*1000</f>
        <v>0</v>
      </c>
      <c r="ES104" s="1025">
        <f t="shared" si="36"/>
        <v>0</v>
      </c>
      <c r="ET104" s="1025">
        <f t="shared" si="36"/>
        <v>0</v>
      </c>
      <c r="EU104" s="1025">
        <f t="shared" si="36"/>
        <v>0</v>
      </c>
      <c r="EV104" s="1025">
        <f t="shared" si="36"/>
        <v>0</v>
      </c>
      <c r="EW104" s="1025">
        <f t="shared" si="36"/>
        <v>0</v>
      </c>
      <c r="EX104" s="1025">
        <f t="shared" si="36"/>
        <v>0</v>
      </c>
      <c r="EY104" s="1025">
        <f t="shared" si="36"/>
        <v>0</v>
      </c>
      <c r="EZ104" s="1025">
        <f t="shared" si="36"/>
        <v>0</v>
      </c>
      <c r="FA104" s="1025">
        <f t="shared" si="36"/>
        <v>0</v>
      </c>
      <c r="FB104" s="1025">
        <f t="shared" si="36"/>
        <v>0</v>
      </c>
      <c r="FC104" s="1025">
        <f t="shared" si="36"/>
        <v>0</v>
      </c>
      <c r="FD104" s="1025">
        <f t="shared" si="36"/>
        <v>0</v>
      </c>
      <c r="FE104" s="1025">
        <f t="shared" si="36"/>
        <v>0</v>
      </c>
      <c r="FF104" s="1025">
        <f t="shared" si="36"/>
        <v>0</v>
      </c>
      <c r="FG104" s="1025">
        <f t="shared" si="36"/>
        <v>0</v>
      </c>
      <c r="FH104" s="1025">
        <f t="shared" si="36"/>
        <v>0</v>
      </c>
      <c r="FI104" s="1025">
        <f t="shared" si="36"/>
        <v>0</v>
      </c>
      <c r="FJ104" s="1025">
        <f t="shared" si="36"/>
        <v>0</v>
      </c>
      <c r="FK104" s="1025">
        <f t="shared" si="36"/>
        <v>0</v>
      </c>
      <c r="FL104" s="1025">
        <f t="shared" si="36"/>
        <v>0</v>
      </c>
      <c r="FM104" s="1025">
        <f t="shared" si="36"/>
        <v>0</v>
      </c>
      <c r="FN104" s="1025">
        <f t="shared" si="36"/>
        <v>0</v>
      </c>
      <c r="FO104" s="1025">
        <f t="shared" si="36"/>
        <v>0</v>
      </c>
      <c r="FP104" s="1025">
        <f t="shared" si="36"/>
        <v>0</v>
      </c>
      <c r="FQ104" s="1025">
        <f t="shared" si="36"/>
        <v>0</v>
      </c>
      <c r="FR104" s="1025">
        <f t="shared" si="36"/>
        <v>0</v>
      </c>
      <c r="FS104" s="1025">
        <f t="shared" si="36"/>
        <v>0</v>
      </c>
      <c r="FT104" s="1025">
        <f t="shared" si="36"/>
        <v>0</v>
      </c>
      <c r="FU104" s="1025">
        <f t="shared" si="36"/>
        <v>0</v>
      </c>
      <c r="FV104" s="1025">
        <f t="shared" si="36"/>
        <v>0</v>
      </c>
      <c r="FW104" s="1025">
        <f t="shared" si="36"/>
        <v>0</v>
      </c>
      <c r="FX104" s="1025">
        <f t="shared" si="36"/>
        <v>0</v>
      </c>
      <c r="FY104" s="1025">
        <f t="shared" si="36"/>
        <v>0</v>
      </c>
      <c r="FZ104" s="1025">
        <f t="shared" si="36"/>
        <v>0</v>
      </c>
      <c r="GA104" s="1025">
        <f t="shared" si="36"/>
        <v>0</v>
      </c>
      <c r="GB104" s="1025">
        <f t="shared" si="36"/>
        <v>0</v>
      </c>
      <c r="GC104" s="1025">
        <f t="shared" si="36"/>
        <v>0</v>
      </c>
      <c r="GD104" s="1025">
        <f t="shared" si="36"/>
        <v>0</v>
      </c>
      <c r="GE104" s="1025">
        <f t="shared" si="36"/>
        <v>0</v>
      </c>
      <c r="GF104" s="1025">
        <f t="shared" si="36"/>
        <v>0</v>
      </c>
      <c r="GG104" s="1025">
        <f t="shared" si="36"/>
        <v>0</v>
      </c>
      <c r="GH104" s="1025">
        <f t="shared" si="36"/>
        <v>0</v>
      </c>
      <c r="GI104" s="1025">
        <f t="shared" si="36"/>
        <v>0</v>
      </c>
      <c r="GJ104" s="1025">
        <f t="shared" si="36"/>
        <v>0</v>
      </c>
      <c r="GK104" s="1025">
        <f t="shared" si="36"/>
        <v>0</v>
      </c>
      <c r="GL104" s="1025">
        <f t="shared" si="36"/>
        <v>0</v>
      </c>
      <c r="GM104" s="1025">
        <f t="shared" si="36"/>
        <v>0</v>
      </c>
      <c r="GN104" s="1025">
        <f t="shared" si="36"/>
        <v>0</v>
      </c>
      <c r="GO104" s="1025">
        <f t="shared" si="36"/>
        <v>0</v>
      </c>
      <c r="GP104" s="1025">
        <f t="shared" si="36"/>
        <v>0</v>
      </c>
      <c r="GQ104" s="1025">
        <f t="shared" si="36"/>
        <v>0</v>
      </c>
      <c r="GR104" s="1025">
        <f t="shared" si="36"/>
        <v>0</v>
      </c>
      <c r="GS104" s="1025">
        <f t="shared" si="36"/>
        <v>0</v>
      </c>
      <c r="GT104" s="1025">
        <f t="shared" si="36"/>
        <v>0</v>
      </c>
      <c r="GU104" s="1025">
        <f t="shared" si="36"/>
        <v>0</v>
      </c>
      <c r="GV104" s="1025">
        <f t="shared" si="36"/>
        <v>0</v>
      </c>
      <c r="GW104" s="1025">
        <f t="shared" si="36"/>
        <v>0</v>
      </c>
      <c r="GX104" s="1025">
        <f t="shared" si="36"/>
        <v>0</v>
      </c>
      <c r="GY104" s="1025">
        <f t="shared" si="36"/>
        <v>0</v>
      </c>
      <c r="GZ104" s="1025">
        <f t="shared" si="36"/>
        <v>0</v>
      </c>
      <c r="HA104" s="1025">
        <f t="shared" si="36"/>
        <v>0</v>
      </c>
      <c r="HB104" s="1025">
        <f t="shared" si="36"/>
        <v>0</v>
      </c>
      <c r="HC104" s="1025">
        <f t="shared" si="36"/>
        <v>0</v>
      </c>
      <c r="HD104" s="1025">
        <f t="shared" ref="HD104:JO104" si="37">SUM(HD105:HD117)*1000</f>
        <v>0</v>
      </c>
      <c r="HE104" s="1025">
        <f t="shared" si="37"/>
        <v>0</v>
      </c>
      <c r="HF104" s="1025">
        <f t="shared" si="37"/>
        <v>0</v>
      </c>
      <c r="HG104" s="1025">
        <f t="shared" si="37"/>
        <v>0</v>
      </c>
      <c r="HH104" s="1025">
        <f t="shared" si="37"/>
        <v>0</v>
      </c>
      <c r="HI104" s="1025">
        <f t="shared" si="37"/>
        <v>0</v>
      </c>
      <c r="HJ104" s="1025">
        <f t="shared" si="37"/>
        <v>0</v>
      </c>
      <c r="HK104" s="1025">
        <f t="shared" si="37"/>
        <v>0</v>
      </c>
      <c r="HL104" s="1025">
        <f t="shared" si="37"/>
        <v>0</v>
      </c>
      <c r="HM104" s="1025">
        <f t="shared" si="37"/>
        <v>0</v>
      </c>
      <c r="HN104" s="1025">
        <f t="shared" si="37"/>
        <v>0</v>
      </c>
      <c r="HO104" s="1025">
        <f t="shared" si="37"/>
        <v>0</v>
      </c>
      <c r="HP104" s="1025">
        <f t="shared" si="37"/>
        <v>0</v>
      </c>
      <c r="HQ104" s="1025">
        <f t="shared" si="37"/>
        <v>0</v>
      </c>
      <c r="HR104" s="1025">
        <f t="shared" si="37"/>
        <v>0</v>
      </c>
      <c r="HS104" s="1025">
        <f t="shared" si="37"/>
        <v>0</v>
      </c>
      <c r="HT104" s="1025">
        <f t="shared" si="37"/>
        <v>0</v>
      </c>
      <c r="HU104" s="1025">
        <f t="shared" si="37"/>
        <v>0</v>
      </c>
      <c r="HV104" s="1025">
        <f t="shared" si="37"/>
        <v>0</v>
      </c>
      <c r="HW104" s="1025">
        <f t="shared" si="37"/>
        <v>0</v>
      </c>
      <c r="HX104" s="1025">
        <f t="shared" si="37"/>
        <v>0</v>
      </c>
      <c r="HY104" s="1025">
        <f t="shared" si="37"/>
        <v>0</v>
      </c>
      <c r="HZ104" s="1025">
        <f t="shared" si="37"/>
        <v>0</v>
      </c>
      <c r="IA104" s="1025">
        <f t="shared" si="37"/>
        <v>0</v>
      </c>
      <c r="IB104" s="1025">
        <f t="shared" si="37"/>
        <v>0</v>
      </c>
      <c r="IC104" s="1025">
        <f t="shared" si="37"/>
        <v>0</v>
      </c>
      <c r="ID104" s="1025">
        <f t="shared" si="37"/>
        <v>0</v>
      </c>
      <c r="IE104" s="1025">
        <f t="shared" si="37"/>
        <v>0</v>
      </c>
      <c r="IF104" s="1025">
        <f t="shared" si="37"/>
        <v>0</v>
      </c>
      <c r="IG104" s="1025">
        <f t="shared" si="37"/>
        <v>0</v>
      </c>
      <c r="IH104" s="1025">
        <f t="shared" si="37"/>
        <v>0</v>
      </c>
      <c r="II104" s="1025">
        <f t="shared" si="37"/>
        <v>0</v>
      </c>
      <c r="IJ104" s="1025">
        <f t="shared" si="37"/>
        <v>0</v>
      </c>
      <c r="IK104" s="1025">
        <f t="shared" si="37"/>
        <v>0</v>
      </c>
      <c r="IL104" s="1025">
        <f t="shared" si="37"/>
        <v>0</v>
      </c>
      <c r="IM104" s="1025">
        <f t="shared" si="37"/>
        <v>0</v>
      </c>
      <c r="IN104" s="1025">
        <f t="shared" si="37"/>
        <v>0</v>
      </c>
      <c r="IO104" s="1025">
        <f t="shared" si="37"/>
        <v>0</v>
      </c>
      <c r="IP104" s="1025">
        <f t="shared" si="37"/>
        <v>0</v>
      </c>
      <c r="IQ104" s="1025">
        <f t="shared" si="37"/>
        <v>0</v>
      </c>
      <c r="IR104" s="1025">
        <f t="shared" si="37"/>
        <v>0</v>
      </c>
      <c r="IS104" s="1025">
        <f t="shared" si="37"/>
        <v>0</v>
      </c>
      <c r="IT104" s="1025">
        <f t="shared" si="37"/>
        <v>0</v>
      </c>
      <c r="IU104" s="1025">
        <f t="shared" si="37"/>
        <v>0</v>
      </c>
      <c r="IV104" s="1025">
        <f t="shared" si="37"/>
        <v>0</v>
      </c>
      <c r="IW104" s="1025">
        <f t="shared" si="37"/>
        <v>0</v>
      </c>
      <c r="IX104" s="1025">
        <f t="shared" si="37"/>
        <v>0</v>
      </c>
      <c r="IY104" s="1025">
        <f t="shared" si="37"/>
        <v>0</v>
      </c>
      <c r="IZ104" s="1025">
        <f t="shared" si="37"/>
        <v>0</v>
      </c>
      <c r="JA104" s="1025">
        <f t="shared" si="37"/>
        <v>0</v>
      </c>
      <c r="JB104" s="1025">
        <f t="shared" si="37"/>
        <v>0</v>
      </c>
      <c r="JC104" s="1025">
        <f t="shared" si="37"/>
        <v>0</v>
      </c>
      <c r="JD104" s="1025">
        <f t="shared" si="37"/>
        <v>0</v>
      </c>
      <c r="JE104" s="1025">
        <f t="shared" si="37"/>
        <v>0</v>
      </c>
      <c r="JF104" s="1025">
        <f t="shared" si="37"/>
        <v>0</v>
      </c>
      <c r="JG104" s="1025">
        <f t="shared" si="37"/>
        <v>0</v>
      </c>
      <c r="JH104" s="1025">
        <f t="shared" si="37"/>
        <v>0</v>
      </c>
      <c r="JI104" s="1025">
        <f t="shared" si="37"/>
        <v>0</v>
      </c>
      <c r="JJ104" s="1025">
        <f t="shared" si="37"/>
        <v>0</v>
      </c>
      <c r="JK104" s="1025">
        <f t="shared" si="37"/>
        <v>0</v>
      </c>
      <c r="JL104" s="1025">
        <f t="shared" si="37"/>
        <v>0</v>
      </c>
      <c r="JM104" s="1025">
        <f t="shared" si="37"/>
        <v>0</v>
      </c>
      <c r="JN104" s="1025">
        <f t="shared" si="37"/>
        <v>0</v>
      </c>
      <c r="JO104" s="1025">
        <f t="shared" si="37"/>
        <v>0</v>
      </c>
      <c r="JP104" s="1025">
        <f t="shared" ref="JP104:MA104" si="38">SUM(JP105:JP117)*1000</f>
        <v>0</v>
      </c>
      <c r="JQ104" s="1025">
        <f t="shared" si="38"/>
        <v>0</v>
      </c>
      <c r="JR104" s="1025">
        <f t="shared" si="38"/>
        <v>0</v>
      </c>
      <c r="JS104" s="1025">
        <f t="shared" si="38"/>
        <v>0</v>
      </c>
      <c r="JT104" s="1025">
        <f t="shared" si="38"/>
        <v>0</v>
      </c>
      <c r="JU104" s="1025">
        <f t="shared" si="38"/>
        <v>0</v>
      </c>
      <c r="JV104" s="1025">
        <f t="shared" si="38"/>
        <v>0</v>
      </c>
      <c r="JW104" s="1025">
        <f t="shared" si="38"/>
        <v>0</v>
      </c>
      <c r="JX104" s="1025">
        <f t="shared" si="38"/>
        <v>0</v>
      </c>
      <c r="JY104" s="1025">
        <f t="shared" si="38"/>
        <v>0</v>
      </c>
      <c r="JZ104" s="1025">
        <f t="shared" si="38"/>
        <v>0</v>
      </c>
      <c r="KA104" s="1025">
        <f t="shared" si="38"/>
        <v>0</v>
      </c>
      <c r="KB104" s="1025">
        <f t="shared" si="38"/>
        <v>0</v>
      </c>
      <c r="KC104" s="1025">
        <f t="shared" si="38"/>
        <v>0</v>
      </c>
      <c r="KD104" s="1025">
        <f t="shared" si="38"/>
        <v>0</v>
      </c>
      <c r="KE104" s="1025">
        <f t="shared" si="38"/>
        <v>0</v>
      </c>
      <c r="KF104" s="1025">
        <f t="shared" si="38"/>
        <v>0</v>
      </c>
      <c r="KG104" s="1025">
        <f t="shared" si="38"/>
        <v>0</v>
      </c>
      <c r="KH104" s="1025">
        <f t="shared" si="38"/>
        <v>0</v>
      </c>
      <c r="KI104" s="1025">
        <f t="shared" si="38"/>
        <v>0</v>
      </c>
      <c r="KJ104" s="1025">
        <f t="shared" si="38"/>
        <v>0</v>
      </c>
      <c r="KK104" s="1025">
        <f t="shared" si="38"/>
        <v>0</v>
      </c>
      <c r="KL104" s="1025">
        <f t="shared" si="38"/>
        <v>0</v>
      </c>
      <c r="KM104" s="1025">
        <f t="shared" si="38"/>
        <v>0</v>
      </c>
      <c r="KN104" s="1025">
        <f t="shared" si="38"/>
        <v>0</v>
      </c>
      <c r="KO104" s="1025">
        <f t="shared" si="38"/>
        <v>0</v>
      </c>
      <c r="KP104" s="1025">
        <f t="shared" si="38"/>
        <v>0</v>
      </c>
      <c r="KQ104" s="1025">
        <f t="shared" si="38"/>
        <v>0</v>
      </c>
      <c r="KR104" s="1025">
        <f t="shared" si="38"/>
        <v>0</v>
      </c>
      <c r="KS104" s="1025">
        <f t="shared" si="38"/>
        <v>0</v>
      </c>
      <c r="KT104" s="1025">
        <f t="shared" si="38"/>
        <v>0</v>
      </c>
      <c r="KU104" s="1025">
        <f t="shared" si="38"/>
        <v>0</v>
      </c>
      <c r="KV104" s="1025">
        <f t="shared" si="38"/>
        <v>0</v>
      </c>
      <c r="KW104" s="1025">
        <f t="shared" si="38"/>
        <v>0</v>
      </c>
      <c r="KX104" s="1025">
        <f t="shared" si="38"/>
        <v>0</v>
      </c>
      <c r="KY104" s="1025">
        <f t="shared" si="38"/>
        <v>0</v>
      </c>
      <c r="KZ104" s="1025">
        <f t="shared" si="38"/>
        <v>0</v>
      </c>
      <c r="LA104" s="1025">
        <f t="shared" si="38"/>
        <v>0</v>
      </c>
      <c r="LB104" s="1025">
        <f t="shared" si="38"/>
        <v>0</v>
      </c>
      <c r="LC104" s="1025">
        <f t="shared" si="38"/>
        <v>0</v>
      </c>
      <c r="LD104" s="1025">
        <f t="shared" si="38"/>
        <v>0</v>
      </c>
      <c r="LE104" s="1025">
        <f t="shared" si="38"/>
        <v>0</v>
      </c>
      <c r="LF104" s="1025">
        <f t="shared" si="38"/>
        <v>0</v>
      </c>
      <c r="LG104" s="1025">
        <f t="shared" si="38"/>
        <v>0</v>
      </c>
      <c r="LH104" s="1025">
        <f t="shared" si="38"/>
        <v>0</v>
      </c>
      <c r="LI104" s="1025">
        <f t="shared" si="38"/>
        <v>0</v>
      </c>
      <c r="LJ104" s="1025">
        <f t="shared" si="38"/>
        <v>0</v>
      </c>
      <c r="LK104" s="1025">
        <f t="shared" si="38"/>
        <v>0</v>
      </c>
      <c r="LL104" s="1025">
        <f t="shared" si="38"/>
        <v>0</v>
      </c>
      <c r="LM104" s="1025">
        <f t="shared" si="38"/>
        <v>0</v>
      </c>
      <c r="LN104" s="1025">
        <f t="shared" si="38"/>
        <v>0</v>
      </c>
      <c r="LO104" s="1025">
        <f t="shared" si="38"/>
        <v>0</v>
      </c>
      <c r="LP104" s="1025">
        <f t="shared" si="38"/>
        <v>0</v>
      </c>
      <c r="LQ104" s="1025">
        <f t="shared" si="38"/>
        <v>0</v>
      </c>
      <c r="LR104" s="1025">
        <f t="shared" si="38"/>
        <v>0</v>
      </c>
      <c r="LS104" s="1025">
        <f t="shared" si="38"/>
        <v>0</v>
      </c>
      <c r="LT104" s="1025">
        <f t="shared" si="38"/>
        <v>0</v>
      </c>
      <c r="LU104" s="1025">
        <f t="shared" si="38"/>
        <v>0</v>
      </c>
      <c r="LV104" s="1025">
        <f t="shared" si="38"/>
        <v>0</v>
      </c>
      <c r="LW104" s="1025">
        <f t="shared" si="38"/>
        <v>0</v>
      </c>
      <c r="LX104" s="1025">
        <f t="shared" si="38"/>
        <v>0</v>
      </c>
      <c r="LY104" s="1025">
        <f t="shared" si="38"/>
        <v>0</v>
      </c>
      <c r="LZ104" s="1025">
        <f t="shared" si="38"/>
        <v>0</v>
      </c>
      <c r="MA104" s="1025">
        <f t="shared" si="38"/>
        <v>0</v>
      </c>
      <c r="MB104" s="1025">
        <f t="shared" ref="MB104:OM104" si="39">SUM(MB105:MB117)*1000</f>
        <v>0</v>
      </c>
      <c r="MC104" s="1025">
        <f t="shared" si="39"/>
        <v>0</v>
      </c>
      <c r="MD104" s="1025">
        <f t="shared" si="39"/>
        <v>0</v>
      </c>
      <c r="ME104" s="1025">
        <f t="shared" si="39"/>
        <v>0</v>
      </c>
      <c r="MF104" s="1025">
        <f t="shared" si="39"/>
        <v>0</v>
      </c>
      <c r="MG104" s="1025">
        <f t="shared" si="39"/>
        <v>0</v>
      </c>
      <c r="MH104" s="1025">
        <f t="shared" si="39"/>
        <v>0</v>
      </c>
      <c r="MI104" s="1025">
        <f t="shared" si="39"/>
        <v>0</v>
      </c>
      <c r="MJ104" s="1025">
        <f t="shared" si="39"/>
        <v>0</v>
      </c>
      <c r="MK104" s="1025">
        <f t="shared" si="39"/>
        <v>0</v>
      </c>
      <c r="ML104" s="1025">
        <f t="shared" si="39"/>
        <v>0</v>
      </c>
      <c r="MM104" s="1025">
        <f t="shared" si="39"/>
        <v>0</v>
      </c>
      <c r="MN104" s="1025">
        <f t="shared" si="39"/>
        <v>0</v>
      </c>
      <c r="MO104" s="1025">
        <f t="shared" si="39"/>
        <v>0</v>
      </c>
      <c r="MP104" s="1025">
        <f t="shared" si="39"/>
        <v>0</v>
      </c>
      <c r="MQ104" s="1025">
        <f t="shared" si="39"/>
        <v>0</v>
      </c>
      <c r="MR104" s="1025">
        <f t="shared" si="39"/>
        <v>0</v>
      </c>
      <c r="MS104" s="1025">
        <f t="shared" si="39"/>
        <v>0</v>
      </c>
      <c r="MT104" s="1025">
        <f t="shared" si="39"/>
        <v>0</v>
      </c>
      <c r="MU104" s="1025">
        <f t="shared" si="39"/>
        <v>0</v>
      </c>
      <c r="MV104" s="1025">
        <f t="shared" si="39"/>
        <v>0</v>
      </c>
      <c r="MW104" s="1025">
        <f t="shared" si="39"/>
        <v>0</v>
      </c>
      <c r="MX104" s="1025">
        <f t="shared" si="39"/>
        <v>0</v>
      </c>
      <c r="MY104" s="1025">
        <f t="shared" si="39"/>
        <v>0</v>
      </c>
      <c r="MZ104" s="1025">
        <f t="shared" si="39"/>
        <v>0</v>
      </c>
      <c r="NA104" s="1025">
        <f t="shared" si="39"/>
        <v>0</v>
      </c>
      <c r="NB104" s="1025">
        <f t="shared" si="39"/>
        <v>0</v>
      </c>
      <c r="NC104" s="1025">
        <f t="shared" si="39"/>
        <v>0</v>
      </c>
      <c r="ND104" s="1025">
        <f t="shared" si="39"/>
        <v>0</v>
      </c>
      <c r="NE104" s="1025">
        <f t="shared" si="39"/>
        <v>0</v>
      </c>
      <c r="NF104" s="1025">
        <f t="shared" si="39"/>
        <v>0</v>
      </c>
      <c r="NG104" s="1025">
        <f t="shared" si="39"/>
        <v>0</v>
      </c>
      <c r="NH104" s="1025">
        <f t="shared" si="39"/>
        <v>0</v>
      </c>
      <c r="NI104" s="1025">
        <f t="shared" si="39"/>
        <v>0</v>
      </c>
      <c r="NJ104" s="1025">
        <f t="shared" si="39"/>
        <v>0</v>
      </c>
      <c r="NK104" s="1025">
        <f t="shared" si="39"/>
        <v>0</v>
      </c>
      <c r="NL104" s="1025">
        <f t="shared" si="39"/>
        <v>0</v>
      </c>
      <c r="NM104" s="1025">
        <f t="shared" si="39"/>
        <v>0</v>
      </c>
      <c r="NN104" s="1025">
        <f t="shared" si="39"/>
        <v>0</v>
      </c>
      <c r="NO104" s="1025">
        <f t="shared" si="39"/>
        <v>0</v>
      </c>
      <c r="NP104" s="1025">
        <f t="shared" si="39"/>
        <v>0</v>
      </c>
      <c r="NQ104" s="1025">
        <f t="shared" si="39"/>
        <v>0</v>
      </c>
      <c r="NR104" s="1025">
        <f t="shared" si="39"/>
        <v>0</v>
      </c>
      <c r="NS104" s="1025">
        <f t="shared" si="39"/>
        <v>0</v>
      </c>
      <c r="NT104" s="1025">
        <f t="shared" si="39"/>
        <v>0</v>
      </c>
      <c r="NU104" s="1025">
        <f t="shared" si="39"/>
        <v>0</v>
      </c>
      <c r="NV104" s="1025">
        <f t="shared" si="39"/>
        <v>0</v>
      </c>
      <c r="NW104" s="1025">
        <f t="shared" si="39"/>
        <v>0</v>
      </c>
      <c r="NX104" s="1025">
        <f t="shared" si="39"/>
        <v>0</v>
      </c>
      <c r="NY104" s="1025">
        <f t="shared" si="39"/>
        <v>0</v>
      </c>
      <c r="NZ104" s="1025">
        <f t="shared" si="39"/>
        <v>0</v>
      </c>
      <c r="OA104" s="1025">
        <f t="shared" si="39"/>
        <v>0</v>
      </c>
      <c r="OB104" s="1025">
        <f t="shared" si="39"/>
        <v>0</v>
      </c>
      <c r="OC104" s="1025">
        <f t="shared" si="39"/>
        <v>0</v>
      </c>
      <c r="OD104" s="1025">
        <f t="shared" si="39"/>
        <v>0</v>
      </c>
      <c r="OE104" s="1025">
        <f t="shared" si="39"/>
        <v>0</v>
      </c>
      <c r="OF104" s="1025">
        <f t="shared" si="39"/>
        <v>0</v>
      </c>
      <c r="OG104" s="1025">
        <f t="shared" si="39"/>
        <v>0</v>
      </c>
      <c r="OH104" s="1025">
        <f t="shared" si="39"/>
        <v>0</v>
      </c>
      <c r="OI104" s="1025">
        <f t="shared" si="39"/>
        <v>0</v>
      </c>
      <c r="OJ104" s="1025">
        <f t="shared" si="39"/>
        <v>0</v>
      </c>
      <c r="OK104" s="1025">
        <f t="shared" si="39"/>
        <v>0</v>
      </c>
      <c r="OL104" s="1025">
        <f t="shared" si="39"/>
        <v>0</v>
      </c>
      <c r="OM104" s="1025">
        <f t="shared" si="39"/>
        <v>0</v>
      </c>
      <c r="ON104" s="1025">
        <f t="shared" ref="ON104:QD104" si="40">SUM(ON105:ON117)*1000</f>
        <v>0</v>
      </c>
      <c r="OO104" s="1025">
        <f t="shared" si="40"/>
        <v>0</v>
      </c>
      <c r="OP104" s="1025">
        <f t="shared" si="40"/>
        <v>0</v>
      </c>
      <c r="OQ104" s="1025">
        <f t="shared" si="40"/>
        <v>0</v>
      </c>
      <c r="OR104" s="1025">
        <f t="shared" si="40"/>
        <v>0</v>
      </c>
      <c r="OS104" s="1025">
        <f t="shared" si="40"/>
        <v>0</v>
      </c>
      <c r="OT104" s="1025">
        <f t="shared" si="40"/>
        <v>0</v>
      </c>
      <c r="OU104" s="1025">
        <f t="shared" si="40"/>
        <v>0</v>
      </c>
      <c r="OV104" s="1025">
        <f t="shared" si="40"/>
        <v>0</v>
      </c>
      <c r="OW104" s="1025">
        <f t="shared" si="40"/>
        <v>0</v>
      </c>
      <c r="OX104" s="1025">
        <f t="shared" si="40"/>
        <v>0</v>
      </c>
      <c r="OY104" s="1025">
        <f t="shared" si="40"/>
        <v>0</v>
      </c>
      <c r="OZ104" s="1025">
        <f t="shared" si="40"/>
        <v>0</v>
      </c>
      <c r="PA104" s="1025">
        <f t="shared" si="40"/>
        <v>0</v>
      </c>
      <c r="PB104" s="1025">
        <f t="shared" si="40"/>
        <v>0</v>
      </c>
      <c r="PC104" s="1025">
        <f t="shared" si="40"/>
        <v>0</v>
      </c>
      <c r="PD104" s="1025">
        <f t="shared" si="40"/>
        <v>0</v>
      </c>
      <c r="PE104" s="1025">
        <f t="shared" si="40"/>
        <v>0</v>
      </c>
      <c r="PF104" s="1025">
        <f t="shared" si="40"/>
        <v>0</v>
      </c>
      <c r="PG104" s="1025">
        <f t="shared" si="40"/>
        <v>0</v>
      </c>
      <c r="PH104" s="1025">
        <f t="shared" si="40"/>
        <v>0</v>
      </c>
      <c r="PI104" s="1025">
        <f t="shared" si="40"/>
        <v>0</v>
      </c>
      <c r="PJ104" s="1025">
        <f t="shared" si="40"/>
        <v>0</v>
      </c>
      <c r="PK104" s="1025">
        <f t="shared" si="40"/>
        <v>0</v>
      </c>
      <c r="PL104" s="1025">
        <f t="shared" si="40"/>
        <v>0</v>
      </c>
      <c r="PM104" s="1025">
        <f t="shared" si="40"/>
        <v>0</v>
      </c>
      <c r="PN104" s="1025">
        <f t="shared" si="40"/>
        <v>0</v>
      </c>
      <c r="PO104" s="1025">
        <f t="shared" si="40"/>
        <v>0</v>
      </c>
      <c r="PP104" s="1025">
        <f t="shared" si="40"/>
        <v>0</v>
      </c>
      <c r="PQ104" s="1025">
        <f t="shared" si="40"/>
        <v>0</v>
      </c>
      <c r="PR104" s="1025">
        <f t="shared" si="40"/>
        <v>0</v>
      </c>
      <c r="PS104" s="1025">
        <f t="shared" si="40"/>
        <v>0</v>
      </c>
      <c r="PT104" s="1025">
        <f t="shared" si="40"/>
        <v>0</v>
      </c>
      <c r="PU104" s="1025">
        <f t="shared" si="40"/>
        <v>0</v>
      </c>
      <c r="PV104" s="1025">
        <f t="shared" si="40"/>
        <v>0</v>
      </c>
      <c r="PW104" s="1025">
        <f t="shared" si="40"/>
        <v>0</v>
      </c>
      <c r="PX104" s="1025">
        <f t="shared" si="40"/>
        <v>0</v>
      </c>
      <c r="PY104" s="1025">
        <f t="shared" si="40"/>
        <v>0</v>
      </c>
      <c r="PZ104" s="1025">
        <f t="shared" si="40"/>
        <v>0</v>
      </c>
      <c r="QA104" s="1025">
        <f t="shared" si="40"/>
        <v>0</v>
      </c>
      <c r="QB104" s="1025">
        <f t="shared" si="40"/>
        <v>0</v>
      </c>
      <c r="QC104" s="1025">
        <f t="shared" si="40"/>
        <v>0</v>
      </c>
      <c r="QD104" s="1025">
        <f t="shared" si="40"/>
        <v>0</v>
      </c>
    </row>
    <row r="105" spans="1:446" ht="17.25" customHeight="1" outlineLevel="2" x14ac:dyDescent="0.3">
      <c r="A105" s="585" t="s">
        <v>5074</v>
      </c>
      <c r="B105" s="560" t="s">
        <v>5097</v>
      </c>
      <c r="C105" s="593">
        <v>71198</v>
      </c>
      <c r="D105" s="560">
        <f>IFERROR(VLOOKUP($C105,EJE!$C$6:$AG$600,12,FALSE),0)</f>
        <v>0</v>
      </c>
      <c r="E105" s="560">
        <f>IFERROR(VLOOKUP($C105,EJE!$C$6:$AG$600,23,FALSE)," ")</f>
        <v>2851.2</v>
      </c>
      <c r="F105" s="560">
        <f>IFERROR(VLOOKUP($C105,EJE!$C$6:$AG$600,11,FALSE)," ")</f>
        <v>13.388820651904418</v>
      </c>
      <c r="G105" s="561">
        <f>IFERROR(VLOOKUP(C105,EJE!$C$6:$AG$600,19,FALSE)," ")</f>
        <v>13.605681831477517</v>
      </c>
      <c r="H105" s="651" t="str">
        <f>IFERROR(VLOOKUP(C105,Claves!A:E,4,FALSE)," ")</f>
        <v>PRL KOTP1 RS PTYL 44X24</v>
      </c>
      <c r="I105" s="629">
        <f>_xlfn.IFNA((VLOOKUP($C105,'Programa Plan'!$A:$BB,13,0)),0)</f>
        <v>22400</v>
      </c>
      <c r="J105" s="620">
        <f t="shared" si="31"/>
        <v>16129.999999999998</v>
      </c>
      <c r="K105" s="628">
        <f>_xlfn.IFNA((VLOOKUP($C105,'Programa Plan'!$A:$BB,16,0)),0)</f>
        <v>22000</v>
      </c>
      <c r="L105" s="620">
        <f t="shared" si="22"/>
        <v>0</v>
      </c>
      <c r="M105" s="628">
        <f>_xlfn.IFNA((VLOOKUP($C105,'Programa Plan'!$A:$BB,19,0)),0)</f>
        <v>25000</v>
      </c>
      <c r="N105" s="620">
        <f t="shared" si="23"/>
        <v>0</v>
      </c>
      <c r="O105" s="629"/>
      <c r="P105" s="620">
        <f t="shared" si="21"/>
        <v>0</v>
      </c>
      <c r="R105" s="753"/>
      <c r="S105" s="767"/>
      <c r="T105" s="768"/>
      <c r="U105" s="768"/>
      <c r="V105" s="768"/>
      <c r="W105" s="968">
        <v>1.736</v>
      </c>
      <c r="X105" s="968">
        <v>0.39400000000000002</v>
      </c>
      <c r="Y105" s="768"/>
      <c r="Z105" s="768"/>
      <c r="AA105" s="768"/>
      <c r="AB105" s="768">
        <v>2.8</v>
      </c>
      <c r="AC105" s="768">
        <v>2.8</v>
      </c>
      <c r="AD105" s="768">
        <v>1.4</v>
      </c>
      <c r="AE105" s="768">
        <v>1.4</v>
      </c>
      <c r="AF105" s="768">
        <v>1.4</v>
      </c>
      <c r="AG105" s="768">
        <v>1.4</v>
      </c>
      <c r="AH105" s="768">
        <v>1.4</v>
      </c>
      <c r="AI105" s="768">
        <v>1.4</v>
      </c>
      <c r="AJ105" s="768"/>
      <c r="AK105" s="768"/>
      <c r="AL105" s="768"/>
      <c r="AM105" s="768"/>
      <c r="AN105" s="768"/>
      <c r="AO105" s="768"/>
      <c r="AP105" s="768"/>
      <c r="AQ105" s="768"/>
      <c r="AR105" s="768"/>
      <c r="AS105" s="768"/>
      <c r="AT105" s="768"/>
      <c r="AU105" s="768"/>
      <c r="AV105" s="807"/>
    </row>
    <row r="106" spans="1:446" ht="17.25" customHeight="1" outlineLevel="2" x14ac:dyDescent="0.3">
      <c r="A106" s="585" t="s">
        <v>5075</v>
      </c>
      <c r="B106" s="560" t="s">
        <v>5097</v>
      </c>
      <c r="C106" s="593">
        <v>71196</v>
      </c>
      <c r="D106" s="560">
        <f>IFERROR(VLOOKUP($C106,EJE!$C$6:$AG$600,12,FALSE),0)</f>
        <v>0</v>
      </c>
      <c r="E106" s="560">
        <f>IFERROR(VLOOKUP($C106,EJE!$C$6:$AG$600,23,FALSE)," ")</f>
        <v>0</v>
      </c>
      <c r="F106" s="560">
        <f>IFERROR(VLOOKUP($C106,EJE!$C$6:$AG$600,11,FALSE)," ")</f>
        <v>11.619662994479985</v>
      </c>
      <c r="G106" s="561">
        <f>IFERROR(VLOOKUP(C106,EJE!$C$6:$AG$600,19,FALSE)," ")</f>
        <v>1.5211195192773799</v>
      </c>
      <c r="H106" s="651" t="str">
        <f>IFERROR(VLOOKUP(C106,Claves!A:E,4,FALSE)," ")</f>
        <v>PRL KOTP1 RSPTYL132X234</v>
      </c>
      <c r="I106" s="629">
        <f>_xlfn.IFNA((VLOOKUP($C106,'Programa Plan'!$A:$BB,13,0)),0)</f>
        <v>30400</v>
      </c>
      <c r="J106" s="620">
        <f t="shared" si="31"/>
        <v>35069</v>
      </c>
      <c r="K106" s="628">
        <f>_xlfn.IFNA((VLOOKUP($C106,'Programa Plan'!$A:$BB,16,0)),0)</f>
        <v>35000</v>
      </c>
      <c r="L106" s="620">
        <f t="shared" si="22"/>
        <v>0</v>
      </c>
      <c r="M106" s="628">
        <f>_xlfn.IFNA((VLOOKUP($C106,'Programa Plan'!$A:$BB,19,0)),0)</f>
        <v>40000</v>
      </c>
      <c r="N106" s="620">
        <f t="shared" si="23"/>
        <v>0</v>
      </c>
      <c r="O106" s="629"/>
      <c r="P106" s="620">
        <f t="shared" si="21"/>
        <v>0</v>
      </c>
      <c r="R106" s="753"/>
      <c r="S106" s="767"/>
      <c r="T106" s="768"/>
      <c r="U106" s="768"/>
      <c r="V106" s="768"/>
      <c r="W106" s="968">
        <v>0.51500000000000001</v>
      </c>
      <c r="X106" s="968">
        <v>2.3540000000000001</v>
      </c>
      <c r="Y106" s="768">
        <v>2.8</v>
      </c>
      <c r="Z106" s="768">
        <v>2.8</v>
      </c>
      <c r="AA106" s="768">
        <v>1.4</v>
      </c>
      <c r="AB106" s="768"/>
      <c r="AC106" s="768"/>
      <c r="AD106" s="768">
        <v>1.4</v>
      </c>
      <c r="AE106" s="768">
        <v>1.4</v>
      </c>
      <c r="AF106" s="768">
        <v>1.4</v>
      </c>
      <c r="AG106" s="768">
        <v>1.4</v>
      </c>
      <c r="AH106" s="768">
        <v>1.4</v>
      </c>
      <c r="AI106" s="768">
        <v>1.4</v>
      </c>
      <c r="AJ106" s="768">
        <v>2.8</v>
      </c>
      <c r="AK106" s="768"/>
      <c r="AL106" s="768"/>
      <c r="AM106" s="768"/>
      <c r="AN106" s="768">
        <v>2.8</v>
      </c>
      <c r="AO106" s="768">
        <v>2.8</v>
      </c>
      <c r="AP106" s="768">
        <v>2.8</v>
      </c>
      <c r="AQ106" s="768">
        <v>2.8</v>
      </c>
      <c r="AR106" s="768">
        <v>2.8</v>
      </c>
      <c r="AS106" s="768"/>
      <c r="AT106" s="768"/>
      <c r="AU106" s="768"/>
      <c r="AV106" s="807"/>
    </row>
    <row r="107" spans="1:446" ht="17.25" customHeight="1" outlineLevel="2" x14ac:dyDescent="0.3">
      <c r="A107" s="585" t="s">
        <v>5074</v>
      </c>
      <c r="B107" s="560" t="s">
        <v>5097</v>
      </c>
      <c r="C107" s="593">
        <v>71255</v>
      </c>
      <c r="D107" s="560">
        <f>IFERROR(VLOOKUP($C107,EJE!$C$6:$AG$600,12,FALSE),0)</f>
        <v>0</v>
      </c>
      <c r="E107" s="560">
        <f>IFERROR(VLOOKUP($C107,EJE!$C$6:$AG$600,23,FALSE)," ")</f>
        <v>0</v>
      </c>
      <c r="F107" s="560">
        <f>IFERROR(VLOOKUP($C107,EJE!$C$6:$AG$600,11,FALSE)," ")</f>
        <v>0</v>
      </c>
      <c r="G107" s="561">
        <f>IFERROR(VLOOKUP(C107,EJE!$C$6:$AG$600,19,FALSE)," ")</f>
        <v>0</v>
      </c>
      <c r="H107" s="651" t="s">
        <v>5031</v>
      </c>
      <c r="I107" s="629">
        <f>_xlfn.IFNA((VLOOKUP($C107,'Programa Plan'!$A:$BB,13,0)),0)</f>
        <v>2800</v>
      </c>
      <c r="J107" s="620">
        <f t="shared" si="31"/>
        <v>2800</v>
      </c>
      <c r="K107" s="628">
        <f>_xlfn.IFNA((VLOOKUP($C107,'Programa Plan'!$A:$BB,16,0)),0)</f>
        <v>2500</v>
      </c>
      <c r="L107" s="620">
        <f t="shared" si="22"/>
        <v>0</v>
      </c>
      <c r="M107" s="628">
        <f>_xlfn.IFNA((VLOOKUP($C107,'Programa Plan'!$A:$BB,19,0)),0)</f>
        <v>2000</v>
      </c>
      <c r="N107" s="620">
        <f t="shared" si="23"/>
        <v>0</v>
      </c>
      <c r="O107" s="629"/>
      <c r="P107" s="620">
        <f t="shared" si="21"/>
        <v>0</v>
      </c>
      <c r="R107" s="753"/>
      <c r="S107" s="767"/>
      <c r="T107" s="768"/>
      <c r="U107" s="768"/>
      <c r="V107" s="768"/>
      <c r="W107" s="768"/>
      <c r="X107" s="768"/>
      <c r="Y107" s="768"/>
      <c r="Z107" s="768"/>
      <c r="AA107" s="768"/>
      <c r="AB107" s="768"/>
      <c r="AC107" s="768"/>
      <c r="AD107" s="768"/>
      <c r="AE107" s="768"/>
      <c r="AF107" s="768"/>
      <c r="AG107" s="768"/>
      <c r="AH107" s="768"/>
      <c r="AI107" s="768"/>
      <c r="AJ107" s="768"/>
      <c r="AK107" s="792"/>
      <c r="AL107" s="792"/>
      <c r="AM107" s="768">
        <v>2.8</v>
      </c>
      <c r="AN107" s="768"/>
      <c r="AO107" s="768"/>
      <c r="AP107" s="768"/>
      <c r="AQ107" s="768"/>
      <c r="AR107" s="768"/>
      <c r="AS107" s="768"/>
      <c r="AT107" s="768"/>
      <c r="AU107" s="768"/>
      <c r="AV107" s="807"/>
    </row>
    <row r="108" spans="1:446" ht="17.25" customHeight="1" outlineLevel="2" x14ac:dyDescent="0.3">
      <c r="A108" s="585" t="s">
        <v>5074</v>
      </c>
      <c r="B108" s="560" t="s">
        <v>5097</v>
      </c>
      <c r="C108" s="593">
        <v>71249</v>
      </c>
      <c r="D108" s="560">
        <f>IFERROR(VLOOKUP($C108,EJE!$C$6:$AG$600,12,FALSE),0)</f>
        <v>0</v>
      </c>
      <c r="E108" s="560">
        <f>IFERROR(VLOOKUP($C108,EJE!$C$6:$AG$600,23,FALSE)," ")</f>
        <v>0</v>
      </c>
      <c r="F108" s="560">
        <f>IFERROR(VLOOKUP($C108,EJE!$C$6:$AG$600,11,FALSE)," ")</f>
        <v>0</v>
      </c>
      <c r="G108" s="561">
        <f>IFERROR(VLOOKUP(C108,EJE!$C$6:$AG$600,19,FALSE)," ")</f>
        <v>0</v>
      </c>
      <c r="H108" s="651" t="s">
        <v>5033</v>
      </c>
      <c r="I108" s="629">
        <f>_xlfn.IFNA((VLOOKUP($C108,'Programa Plan'!$A:$BB,13,0)),0)</f>
        <v>2800</v>
      </c>
      <c r="J108" s="620">
        <f t="shared" si="31"/>
        <v>0</v>
      </c>
      <c r="K108" s="628">
        <f>_xlfn.IFNA((VLOOKUP($C108,'Programa Plan'!$A:$BB,16,0)),0)</f>
        <v>3300</v>
      </c>
      <c r="L108" s="620">
        <f t="shared" si="22"/>
        <v>0</v>
      </c>
      <c r="M108" s="628">
        <f>_xlfn.IFNA((VLOOKUP($C108,'Programa Plan'!$A:$BB,19,0)),0)</f>
        <v>5500</v>
      </c>
      <c r="N108" s="620">
        <f t="shared" si="23"/>
        <v>0</v>
      </c>
      <c r="O108" s="629"/>
      <c r="P108" s="620">
        <f t="shared" si="21"/>
        <v>0</v>
      </c>
      <c r="R108" s="753"/>
      <c r="S108" s="767"/>
      <c r="T108" s="1034"/>
      <c r="U108" s="768"/>
      <c r="V108" s="768"/>
      <c r="W108" s="768"/>
      <c r="X108" s="768"/>
      <c r="Y108" s="768"/>
      <c r="Z108" s="768"/>
      <c r="AA108" s="768"/>
      <c r="AB108" s="768"/>
      <c r="AC108" s="768"/>
      <c r="AD108" s="768"/>
      <c r="AE108" s="768"/>
      <c r="AF108" s="768"/>
      <c r="AG108" s="768"/>
      <c r="AH108" s="768"/>
      <c r="AI108" s="768"/>
      <c r="AJ108" s="768"/>
      <c r="AK108" s="768"/>
      <c r="AL108" s="768"/>
      <c r="AM108" s="768"/>
      <c r="AN108" s="768"/>
      <c r="AO108" s="768"/>
      <c r="AP108" s="768"/>
      <c r="AQ108" s="768"/>
      <c r="AR108" s="768"/>
      <c r="AS108" s="768"/>
      <c r="AT108" s="768"/>
      <c r="AU108" s="768"/>
      <c r="AV108" s="807"/>
    </row>
    <row r="109" spans="1:446" ht="17.25" customHeight="1" outlineLevel="2" x14ac:dyDescent="0.3">
      <c r="A109" s="588"/>
      <c r="B109" s="560" t="s">
        <v>5097</v>
      </c>
      <c r="C109" s="593">
        <v>71283</v>
      </c>
      <c r="D109" s="560">
        <f>IFERROR(VLOOKUP($C109,EJE!$C$6:$AG$600,12,FALSE),0)</f>
        <v>0</v>
      </c>
      <c r="E109" s="560">
        <f>IFERROR(VLOOKUP($C109,EJE!$C$6:$AG$600,23,FALSE)," ")</f>
        <v>68</v>
      </c>
      <c r="F109" s="560">
        <f>IFERROR(VLOOKUP($C109,EJE!$C$6:$AG$600,11,FALSE)," ")</f>
        <v>0</v>
      </c>
      <c r="G109" s="561">
        <f>IFERROR(VLOOKUP(C109,EJE!$C$6:$AG$600,19,FALSE)," ")</f>
        <v>0</v>
      </c>
      <c r="H109" s="651" t="s">
        <v>5030</v>
      </c>
      <c r="I109" s="629">
        <f>_xlfn.IFNA((VLOOKUP($C109,'Programa Plan'!$A:$BB,13,0)),0)</f>
        <v>0</v>
      </c>
      <c r="J109" s="620">
        <f t="shared" si="31"/>
        <v>0</v>
      </c>
      <c r="K109" s="628">
        <f>_xlfn.IFNA((VLOOKUP($C109,'Programa Plan'!$A:$BB,16,0)),0)</f>
        <v>0</v>
      </c>
      <c r="L109" s="620">
        <f t="shared" si="22"/>
        <v>0</v>
      </c>
      <c r="M109" s="628">
        <f>_xlfn.IFNA((VLOOKUP($C109,'Programa Plan'!$A:$BB,19,0)),0)</f>
        <v>0</v>
      </c>
      <c r="N109" s="620">
        <f t="shared" si="23"/>
        <v>0</v>
      </c>
      <c r="O109" s="629"/>
      <c r="P109" s="620">
        <f t="shared" si="21"/>
        <v>0</v>
      </c>
      <c r="R109" s="753"/>
      <c r="S109" s="767"/>
      <c r="T109" s="768"/>
      <c r="U109" s="768"/>
      <c r="V109" s="768"/>
      <c r="W109" s="768"/>
      <c r="X109" s="768"/>
      <c r="Y109" s="768"/>
      <c r="Z109" s="768"/>
      <c r="AA109" s="768"/>
      <c r="AB109" s="768"/>
      <c r="AC109" s="768"/>
      <c r="AD109" s="768"/>
      <c r="AE109" s="768"/>
      <c r="AF109" s="768"/>
      <c r="AG109" s="768"/>
      <c r="AH109" s="768"/>
      <c r="AI109" s="768"/>
      <c r="AJ109" s="768"/>
      <c r="AK109" s="768"/>
      <c r="AL109" s="768"/>
      <c r="AM109" s="768"/>
      <c r="AN109" s="768"/>
      <c r="AO109" s="768"/>
      <c r="AP109" s="768"/>
      <c r="AQ109" s="768"/>
      <c r="AR109" s="768"/>
      <c r="AS109" s="768"/>
      <c r="AT109" s="768"/>
      <c r="AU109" s="768"/>
      <c r="AV109" s="807"/>
    </row>
    <row r="110" spans="1:446" ht="17.25" customHeight="1" outlineLevel="2" x14ac:dyDescent="0.3">
      <c r="A110" s="585" t="s">
        <v>5074</v>
      </c>
      <c r="B110" s="560" t="s">
        <v>5097</v>
      </c>
      <c r="C110" s="593">
        <v>71187</v>
      </c>
      <c r="D110" s="560">
        <f>IFERROR(VLOOKUP($C110,EJE!$C$6:$AG$600,12,FALSE),0)</f>
        <v>0</v>
      </c>
      <c r="E110" s="560">
        <f>IFERROR(VLOOKUP($C110,EJE!$C$6:$AG$600,23,FALSE)," ")</f>
        <v>687.39</v>
      </c>
      <c r="F110" s="560">
        <f>IFERROR(VLOOKUP($C110,EJE!$C$6:$AG$600,11,FALSE)," ")</f>
        <v>86.889657942712361</v>
      </c>
      <c r="G110" s="561">
        <f>IFERROR(VLOOKUP(C110,EJE!$C$6:$AG$600,19,FALSE)," ")</f>
        <v>443.72283162871184</v>
      </c>
      <c r="H110" s="651" t="str">
        <f>IFERROR(VLOOKUP(C110,Claves!A:E,4,FALSE)," ")</f>
        <v>PC&amp;E Kotex panti largo control y equilibrio 50s</v>
      </c>
      <c r="I110" s="629">
        <f>_xlfn.IFNA((VLOOKUP($C110,'Programa Plan'!$A:$BB,13,0)),0)</f>
        <v>0</v>
      </c>
      <c r="J110" s="620">
        <f t="shared" si="31"/>
        <v>0</v>
      </c>
      <c r="K110" s="628">
        <f>_xlfn.IFNA((VLOOKUP($C110,'Programa Plan'!$A:$BB,16,0)),0)</f>
        <v>0</v>
      </c>
      <c r="L110" s="620">
        <f t="shared" si="22"/>
        <v>0</v>
      </c>
      <c r="M110" s="628">
        <f>_xlfn.IFNA((VLOOKUP($C110,'Programa Plan'!$A:$BB,19,0)),0)</f>
        <v>0</v>
      </c>
      <c r="N110" s="620">
        <f t="shared" si="23"/>
        <v>0</v>
      </c>
      <c r="O110" s="629"/>
      <c r="P110" s="620">
        <f t="shared" si="21"/>
        <v>0</v>
      </c>
      <c r="R110" s="753"/>
      <c r="S110" s="767"/>
      <c r="T110" s="768"/>
      <c r="U110" s="768"/>
      <c r="V110" s="768"/>
      <c r="W110" s="768"/>
      <c r="X110" s="768"/>
      <c r="Y110" s="768"/>
      <c r="Z110" s="768"/>
      <c r="AA110" s="768"/>
      <c r="AB110" s="768"/>
      <c r="AC110" s="768"/>
      <c r="AD110" s="768"/>
      <c r="AE110" s="768"/>
      <c r="AF110" s="768"/>
      <c r="AG110" s="768"/>
      <c r="AH110" s="768"/>
      <c r="AI110" s="768"/>
      <c r="AJ110" s="768"/>
      <c r="AK110" s="768"/>
      <c r="AL110" s="768"/>
      <c r="AM110" s="768"/>
      <c r="AN110" s="768"/>
      <c r="AO110" s="768"/>
      <c r="AP110" s="768"/>
      <c r="AQ110" s="768"/>
      <c r="AR110" s="768"/>
      <c r="AS110" s="768"/>
      <c r="AT110" s="768"/>
      <c r="AU110" s="768"/>
      <c r="AV110" s="807"/>
    </row>
    <row r="111" spans="1:446" ht="17.25" customHeight="1" outlineLevel="2" x14ac:dyDescent="0.3">
      <c r="A111" s="585" t="s">
        <v>5074</v>
      </c>
      <c r="B111" s="560" t="s">
        <v>5097</v>
      </c>
      <c r="C111" s="593">
        <v>70884</v>
      </c>
      <c r="D111" s="560">
        <f>IFERROR(VLOOKUP($C111,EJE!$C$6:$AG$600,12,FALSE),0)</f>
        <v>108.316</v>
      </c>
      <c r="E111" s="560">
        <f>IFERROR(VLOOKUP($C111,EJE!$C$6:$AG$600,23,FALSE)," ")</f>
        <v>0</v>
      </c>
      <c r="F111" s="560">
        <f>IFERROR(VLOOKUP($C111,EJE!$C$6:$AG$600,11,FALSE)," ")</f>
        <v>19.977487368192577</v>
      </c>
      <c r="G111" s="561">
        <f>IFERROR(VLOOKUP(C111,EJE!$C$6:$AG$600,19,FALSE)," ")</f>
        <v>11.733967321350152</v>
      </c>
      <c r="H111" s="651" t="str">
        <f>IFERROR(VLOOKUP(C111,Claves!A:E,4,FALSE)," ")</f>
        <v>PU PANTY UNIKA BLACK 50X20</v>
      </c>
      <c r="I111" s="629">
        <f>_xlfn.IFNA((VLOOKUP($C111,'Programa Plan'!$A:$BB,13,0)),0)</f>
        <v>0</v>
      </c>
      <c r="J111" s="620">
        <f t="shared" si="31"/>
        <v>0</v>
      </c>
      <c r="K111" s="628">
        <f>_xlfn.IFNA((VLOOKUP($C111,'Programa Plan'!$A:$BB,16,0)),0)</f>
        <v>0</v>
      </c>
      <c r="L111" s="620">
        <f t="shared" si="22"/>
        <v>0</v>
      </c>
      <c r="M111" s="628">
        <f>_xlfn.IFNA((VLOOKUP($C111,'Programa Plan'!$A:$BB,19,0)),0)</f>
        <v>0</v>
      </c>
      <c r="N111" s="620">
        <f t="shared" si="23"/>
        <v>0</v>
      </c>
      <c r="O111" s="629"/>
      <c r="P111" s="620">
        <f t="shared" si="21"/>
        <v>0</v>
      </c>
      <c r="R111" s="753"/>
      <c r="S111" s="767"/>
      <c r="T111" s="768"/>
      <c r="U111" s="768"/>
      <c r="V111" s="768"/>
      <c r="W111" s="768"/>
      <c r="X111" s="768"/>
      <c r="Y111" s="768"/>
      <c r="Z111" s="768"/>
      <c r="AA111" s="768"/>
      <c r="AB111" s="768"/>
      <c r="AC111" s="768"/>
      <c r="AD111" s="768"/>
      <c r="AE111" s="768"/>
      <c r="AF111" s="768"/>
      <c r="AG111" s="768"/>
      <c r="AH111" s="768"/>
      <c r="AI111" s="768"/>
      <c r="AJ111" s="768"/>
      <c r="AK111" s="768"/>
      <c r="AL111" s="768"/>
      <c r="AM111" s="768"/>
      <c r="AN111" s="768"/>
      <c r="AO111" s="768"/>
      <c r="AP111" s="768"/>
      <c r="AQ111" s="768"/>
      <c r="AR111" s="768"/>
      <c r="AS111" s="768"/>
      <c r="AT111" s="768"/>
      <c r="AU111" s="768"/>
      <c r="AV111" s="807"/>
    </row>
    <row r="112" spans="1:446" ht="17.25" customHeight="1" outlineLevel="2" x14ac:dyDescent="0.3">
      <c r="A112" s="585" t="s">
        <v>5074</v>
      </c>
      <c r="B112" s="560" t="s">
        <v>5097</v>
      </c>
      <c r="C112" s="593">
        <v>71253</v>
      </c>
      <c r="D112" s="560">
        <f>IFERROR(VLOOKUP($C112,EJE!$C$6:$AG$600,12,FALSE),0)</f>
        <v>0</v>
      </c>
      <c r="E112" s="560">
        <f>IFERROR(VLOOKUP($C112,EJE!$C$6:$AG$600,23,FALSE)," ")</f>
        <v>1462.2660000000001</v>
      </c>
      <c r="F112" s="560">
        <f>IFERROR(VLOOKUP($C112,EJE!$C$6:$AG$600,11,FALSE)," ")</f>
        <v>0</v>
      </c>
      <c r="G112" s="561">
        <f>IFERROR(VLOOKUP(C112,EJE!$C$6:$AG$600,19,FALSE)," ")</f>
        <v>0</v>
      </c>
      <c r="H112" s="649" t="s">
        <v>5032</v>
      </c>
      <c r="I112" s="626">
        <f>_xlfn.IFNA((VLOOKUP($C112,'Programa Plan'!$A:$BB,13,0)),0)</f>
        <v>0</v>
      </c>
      <c r="J112" s="630">
        <f t="shared" si="31"/>
        <v>0</v>
      </c>
      <c r="K112" s="628">
        <f>_xlfn.IFNA((VLOOKUP($C112,'Programa Plan'!$A:$BB,16,0)),0)</f>
        <v>0</v>
      </c>
      <c r="L112" s="620">
        <f t="shared" si="22"/>
        <v>0</v>
      </c>
      <c r="M112" s="628">
        <f>_xlfn.IFNA((VLOOKUP($C112,'Programa Plan'!$A:$BB,19,0)),0)</f>
        <v>2000</v>
      </c>
      <c r="N112" s="620">
        <f t="shared" si="23"/>
        <v>0</v>
      </c>
      <c r="O112" s="633"/>
      <c r="P112" s="620">
        <f t="shared" si="21"/>
        <v>0</v>
      </c>
      <c r="R112" s="753"/>
      <c r="S112" s="809"/>
      <c r="T112" s="810"/>
      <c r="U112" s="810"/>
      <c r="V112" s="810"/>
      <c r="W112" s="810"/>
      <c r="X112" s="810"/>
      <c r="Y112" s="810"/>
      <c r="Z112" s="810"/>
      <c r="AA112" s="810"/>
      <c r="AB112" s="810"/>
      <c r="AC112" s="810"/>
      <c r="AD112" s="810"/>
      <c r="AE112" s="810"/>
      <c r="AF112" s="810"/>
      <c r="AG112" s="810"/>
      <c r="AH112" s="810"/>
      <c r="AI112" s="810"/>
      <c r="AJ112" s="810"/>
      <c r="AK112" s="810"/>
      <c r="AL112" s="810"/>
      <c r="AM112" s="810"/>
      <c r="AN112" s="810"/>
      <c r="AO112" s="810"/>
      <c r="AP112" s="810"/>
      <c r="AQ112" s="810"/>
      <c r="AR112" s="810"/>
      <c r="AS112" s="810"/>
      <c r="AT112" s="810"/>
      <c r="AU112" s="810"/>
      <c r="AV112" s="811"/>
    </row>
    <row r="113" spans="1:137" s="562" customFormat="1" ht="17.25" customHeight="1" outlineLevel="1" x14ac:dyDescent="0.3">
      <c r="A113" s="588"/>
      <c r="B113" s="560" t="s">
        <v>5097</v>
      </c>
      <c r="C113" s="593">
        <v>71272</v>
      </c>
      <c r="D113" s="560">
        <f>IFERROR(VLOOKUP($C113,EJE!$C$6:$AG$600,12,FALSE),0)</f>
        <v>0</v>
      </c>
      <c r="E113" s="560">
        <f>IFERROR(VLOOKUP($C113,EJE!$C$6:$AG$600,23,FALSE)," ")</f>
        <v>0</v>
      </c>
      <c r="F113" s="560">
        <f>IFERROR(VLOOKUP($C113,EJE!$C$6:$AG$600,11,FALSE)," ")</f>
        <v>63.582552788189787</v>
      </c>
      <c r="G113" s="561">
        <f>IFERROR(VLOOKUP(C113,EJE!$C$6:$AG$600,19,FALSE)," ")</f>
        <v>67.495325267463016</v>
      </c>
      <c r="H113" s="651" t="s">
        <v>5006</v>
      </c>
      <c r="I113" s="629">
        <f>_xlfn.IFNA((VLOOKUP($C113,'Programa Plan'!$A:$BB,13,0)),0)</f>
        <v>0</v>
      </c>
      <c r="J113" s="631">
        <f t="shared" si="31"/>
        <v>0</v>
      </c>
      <c r="K113" s="628">
        <f>_xlfn.IFNA((VLOOKUP($C113,'Programa Plan'!$A:$BB,16,0)),0)</f>
        <v>2500</v>
      </c>
      <c r="L113" s="620">
        <f t="shared" si="22"/>
        <v>0</v>
      </c>
      <c r="M113" s="628">
        <f>_xlfn.IFNA((VLOOKUP($C113,'Programa Plan'!$A:$BB,19,0)),0)</f>
        <v>0</v>
      </c>
      <c r="N113" s="620">
        <f t="shared" si="23"/>
        <v>0</v>
      </c>
      <c r="O113" s="628"/>
      <c r="P113" s="620">
        <f t="shared" si="21"/>
        <v>0</v>
      </c>
      <c r="R113" s="753"/>
      <c r="S113" s="767"/>
      <c r="T113" s="768"/>
      <c r="U113" s="768"/>
      <c r="V113" s="768"/>
      <c r="W113" s="768"/>
      <c r="X113" s="768"/>
      <c r="Y113" s="768"/>
      <c r="Z113" s="768"/>
      <c r="AA113" s="768"/>
      <c r="AB113" s="768"/>
      <c r="AC113" s="768"/>
      <c r="AD113" s="768"/>
      <c r="AE113" s="768"/>
      <c r="AF113" s="768"/>
      <c r="AG113" s="768"/>
      <c r="AH113" s="768"/>
      <c r="AI113" s="768"/>
      <c r="AJ113" s="768"/>
      <c r="AK113" s="768"/>
      <c r="AL113" s="768"/>
      <c r="AM113" s="768"/>
      <c r="AN113" s="768"/>
      <c r="AO113" s="768"/>
      <c r="AP113" s="768"/>
      <c r="AQ113" s="768"/>
      <c r="AR113" s="768"/>
      <c r="AS113" s="768"/>
      <c r="AT113" s="768"/>
      <c r="AU113" s="768"/>
      <c r="AV113" s="807"/>
      <c r="BX113" s="600"/>
      <c r="DD113" s="615"/>
      <c r="EG113" s="608"/>
    </row>
    <row r="114" spans="1:137" ht="17.25" customHeight="1" outlineLevel="2" x14ac:dyDescent="0.3">
      <c r="A114" s="588"/>
      <c r="B114" s="560" t="s">
        <v>5098</v>
      </c>
      <c r="C114" s="593">
        <v>71146</v>
      </c>
      <c r="D114" s="560">
        <f>IFERROR(VLOOKUP($C114,EJE!$C$6:$AG$600,12,FALSE),0)</f>
        <v>0</v>
      </c>
      <c r="E114" s="560">
        <f>IFERROR(VLOOKUP($C114,EJE!$C$6:$AG$600,23,FALSE)," ")</f>
        <v>0</v>
      </c>
      <c r="F114" s="560">
        <f>IFERROR(VLOOKUP($C114,EJE!$C$6:$AG$600,11,FALSE)," ")</f>
        <v>18.75</v>
      </c>
      <c r="G114" s="561">
        <f>IFERROR(VLOOKUP(C114,EJE!$C$6:$AG$600,19,FALSE)," ")</f>
        <v>33.75</v>
      </c>
      <c r="H114" s="651" t="str">
        <f>IFERROR(VLOOKUP(C114,Claves!A:E,4,FALSE)," ")</f>
        <v>KRMx KOTP1ROSPTYMAX100 X 288</v>
      </c>
      <c r="I114" s="629">
        <f>_xlfn.IFNA((VLOOKUP($C114,'Programa Plan'!$A:$BB,13,0)),0)</f>
        <v>1000</v>
      </c>
      <c r="J114" s="620">
        <f t="shared" si="31"/>
        <v>960</v>
      </c>
      <c r="K114" s="628">
        <f>_xlfn.IFNA((VLOOKUP($C114,'Programa Plan'!$A:$BB,16,0)),0)</f>
        <v>0</v>
      </c>
      <c r="L114" s="620">
        <f t="shared" si="22"/>
        <v>0</v>
      </c>
      <c r="M114" s="628">
        <f>_xlfn.IFNA((VLOOKUP($C114,'Programa Plan'!$A:$BB,19,0)),0)</f>
        <v>0</v>
      </c>
      <c r="N114" s="620">
        <f t="shared" si="23"/>
        <v>0</v>
      </c>
      <c r="O114" s="629"/>
      <c r="P114" s="620">
        <f t="shared" si="21"/>
        <v>0</v>
      </c>
      <c r="R114" s="753"/>
      <c r="S114" s="960">
        <v>0.96</v>
      </c>
      <c r="T114" s="768"/>
      <c r="U114" s="768"/>
      <c r="V114" s="768"/>
      <c r="W114" s="768"/>
      <c r="X114" s="768"/>
      <c r="Y114" s="768"/>
      <c r="Z114" s="768"/>
      <c r="AA114" s="768"/>
      <c r="AB114" s="768"/>
      <c r="AC114" s="768"/>
      <c r="AD114" s="768"/>
      <c r="AE114" s="768"/>
      <c r="AF114" s="768"/>
      <c r="AG114" s="768"/>
      <c r="AH114" s="768"/>
      <c r="AI114" s="768"/>
      <c r="AJ114" s="768"/>
      <c r="AK114" s="768"/>
      <c r="AL114" s="768"/>
      <c r="AM114" s="768"/>
      <c r="AN114" s="768"/>
      <c r="AO114" s="768"/>
      <c r="AP114" s="768"/>
      <c r="AQ114" s="768"/>
      <c r="AR114" s="768"/>
      <c r="AS114" s="768"/>
      <c r="AT114" s="768"/>
      <c r="AU114" s="768"/>
      <c r="AV114" s="807"/>
    </row>
    <row r="115" spans="1:137" ht="17.25" customHeight="1" outlineLevel="2" x14ac:dyDescent="0.3">
      <c r="A115" s="585" t="s">
        <v>5074</v>
      </c>
      <c r="B115" s="560" t="s">
        <v>5098</v>
      </c>
      <c r="C115" s="593">
        <v>71129</v>
      </c>
      <c r="D115" s="560">
        <f>IFERROR(VLOOKUP($C115,EJE!$C$6:$AG$600,12,FALSE),0)</f>
        <v>0</v>
      </c>
      <c r="E115" s="560">
        <f>IFERROR(VLOOKUP($C115,EJE!$C$6:$AG$600,23,FALSE)," ")</f>
        <v>0</v>
      </c>
      <c r="F115" s="560">
        <f>IFERROR(VLOOKUP($C115,EJE!$C$6:$AG$600,11,FALSE)," ")</f>
        <v>2.4097999999999997</v>
      </c>
      <c r="G115" s="561">
        <f>IFERROR(VLOOKUP(C115,EJE!$C$6:$AG$600,19,FALSE)," ")</f>
        <v>65.576505000000012</v>
      </c>
      <c r="H115" s="651" t="str">
        <f>IFERROR(VLOOKUP(C115,Claves!A:E,4,FALSE)," ")</f>
        <v>PRMx KOTEX PANTY MAXI 28X14</v>
      </c>
      <c r="I115" s="629">
        <f>_xlfn.IFNA((VLOOKUP($C115,'Programa Plan'!$A:$BB,13,0)),0)</f>
        <v>0</v>
      </c>
      <c r="J115" s="620">
        <f t="shared" si="31"/>
        <v>0</v>
      </c>
      <c r="K115" s="628">
        <f>_xlfn.IFNA((VLOOKUP($C115,'Programa Plan'!$A:$BB,16,0)),0)</f>
        <v>2000</v>
      </c>
      <c r="L115" s="620">
        <f t="shared" si="22"/>
        <v>0</v>
      </c>
      <c r="M115" s="628">
        <f>_xlfn.IFNA((VLOOKUP($C115,'Programa Plan'!$A:$BB,19,0)),0)</f>
        <v>0</v>
      </c>
      <c r="N115" s="620">
        <f t="shared" si="23"/>
        <v>0</v>
      </c>
      <c r="O115" s="629"/>
      <c r="P115" s="620">
        <f t="shared" si="21"/>
        <v>0</v>
      </c>
      <c r="R115" s="753"/>
      <c r="S115" s="767"/>
      <c r="T115" s="768"/>
      <c r="U115" s="768"/>
      <c r="V115" s="768"/>
      <c r="W115" s="768"/>
      <c r="X115" s="768"/>
      <c r="Y115" s="768"/>
      <c r="Z115" s="768"/>
      <c r="AA115" s="768"/>
      <c r="AB115" s="768"/>
      <c r="AC115" s="768"/>
      <c r="AD115" s="768"/>
      <c r="AE115" s="768"/>
      <c r="AF115" s="768"/>
      <c r="AG115" s="768"/>
      <c r="AH115" s="768"/>
      <c r="AI115" s="768"/>
      <c r="AJ115" s="768"/>
      <c r="AK115" s="768"/>
      <c r="AL115" s="768"/>
      <c r="AM115" s="768"/>
      <c r="AN115" s="768"/>
      <c r="AO115" s="768"/>
      <c r="AP115" s="768"/>
      <c r="AQ115" s="768"/>
      <c r="AR115" s="768"/>
      <c r="AS115" s="768"/>
      <c r="AT115" s="768"/>
      <c r="AU115" s="768"/>
      <c r="AV115" s="807"/>
    </row>
    <row r="116" spans="1:137" ht="17.25" customHeight="1" outlineLevel="2" x14ac:dyDescent="0.3">
      <c r="A116" s="585" t="s">
        <v>5074</v>
      </c>
      <c r="B116" s="560" t="s">
        <v>5098</v>
      </c>
      <c r="C116" s="593">
        <v>71127</v>
      </c>
      <c r="D116" s="560">
        <f>IFERROR(VLOOKUP($C116,EJE!$C$6:$AG$600,12,FALSE),0)</f>
        <v>0</v>
      </c>
      <c r="E116" s="560">
        <f>IFERROR(VLOOKUP($C116,EJE!$C$6:$AG$600,23,FALSE)," ")</f>
        <v>595.73800000000006</v>
      </c>
      <c r="F116" s="560">
        <f>IFERROR(VLOOKUP($C116,EJE!$C$6:$AG$600,11,FALSE)," ")</f>
        <v>38.215733070314869</v>
      </c>
      <c r="G116" s="561">
        <f>IFERROR(VLOOKUP(C116,EJE!$C$6:$AG$600,19,FALSE)," ")</f>
        <v>58.601240820331476</v>
      </c>
      <c r="H116" s="651" t="str">
        <f>IFERROR(VLOOKUP(C116,Claves!A:E,4,FALSE)," ")</f>
        <v>PRMx KOTEX PANTY MAXI 50X20</v>
      </c>
      <c r="I116" s="629">
        <f>_xlfn.IFNA((VLOOKUP($C116,'Programa Plan'!$A:$BB,13,0)),0)</f>
        <v>1000</v>
      </c>
      <c r="J116" s="620">
        <f t="shared" si="31"/>
        <v>0</v>
      </c>
      <c r="K116" s="628">
        <f>_xlfn.IFNA((VLOOKUP($C116,'Programa Plan'!$A:$BB,16,0)),0)</f>
        <v>0</v>
      </c>
      <c r="L116" s="620">
        <f t="shared" si="22"/>
        <v>0</v>
      </c>
      <c r="M116" s="628">
        <f>_xlfn.IFNA((VLOOKUP($C116,'Programa Plan'!$A:$BB,19,0)),0)</f>
        <v>2000</v>
      </c>
      <c r="N116" s="620">
        <f t="shared" si="23"/>
        <v>0</v>
      </c>
      <c r="O116" s="629"/>
      <c r="P116" s="620">
        <f t="shared" si="21"/>
        <v>0</v>
      </c>
      <c r="R116" s="753"/>
      <c r="T116" s="768"/>
      <c r="U116" s="768"/>
      <c r="V116" s="768"/>
      <c r="W116" s="768"/>
      <c r="X116" s="768"/>
      <c r="Y116" s="768"/>
      <c r="Z116" s="768"/>
      <c r="AA116" s="768"/>
      <c r="AB116" s="768"/>
      <c r="AC116" s="768"/>
      <c r="AD116" s="768"/>
      <c r="AE116" s="768"/>
      <c r="AF116" s="768"/>
      <c r="AG116" s="768"/>
      <c r="AH116" s="768"/>
      <c r="AI116" s="768"/>
      <c r="AJ116" s="768"/>
      <c r="AK116" s="768"/>
      <c r="AL116" s="768"/>
      <c r="AM116" s="768"/>
      <c r="AN116" s="768"/>
      <c r="AO116" s="768"/>
      <c r="AP116" s="768"/>
      <c r="AQ116" s="768"/>
      <c r="AR116" s="768"/>
      <c r="AS116" s="768"/>
      <c r="AT116" s="768"/>
      <c r="AU116" s="768"/>
      <c r="AV116" s="807"/>
    </row>
    <row r="117" spans="1:137" ht="17.25" customHeight="1" outlineLevel="1" x14ac:dyDescent="0.3">
      <c r="A117" s="585" t="s">
        <v>5074</v>
      </c>
      <c r="B117" s="560" t="s">
        <v>5098</v>
      </c>
      <c r="C117" s="593">
        <v>71128</v>
      </c>
      <c r="D117" s="560">
        <f>IFERROR(VLOOKUP($C117,EJE!$C$6:$AG$600,12,FALSE),0)</f>
        <v>0</v>
      </c>
      <c r="E117" s="560">
        <f>IFERROR(VLOOKUP($C117,EJE!$C$6:$AG$600,23,FALSE)," ")</f>
        <v>6294</v>
      </c>
      <c r="F117" s="560">
        <f>IFERROR(VLOOKUP($C117,EJE!$C$6:$AG$600,11,FALSE)," ")</f>
        <v>13.94074074074074</v>
      </c>
      <c r="G117" s="561">
        <f>IFERROR(VLOOKUP(C117,EJE!$C$6:$AG$600,19,FALSE)," ")</f>
        <v>25.04</v>
      </c>
      <c r="H117" s="651" t="str">
        <f>IFERROR(VLOOKUP(C117,Claves!A:E,4,FALSE)," ")</f>
        <v>PRMx KOTEX PANTY MAXI 80X12</v>
      </c>
      <c r="I117" s="629">
        <f>_xlfn.IFNA((VLOOKUP($C117,'Programa Plan'!$A:$BB,13,0)),0)</f>
        <v>16000</v>
      </c>
      <c r="J117" s="620">
        <f t="shared" si="31"/>
        <v>15484</v>
      </c>
      <c r="K117" s="628">
        <f>_xlfn.IFNA((VLOOKUP($C117,'Programa Plan'!$A:$BB,16,0)),0)</f>
        <v>14000</v>
      </c>
      <c r="L117" s="620">
        <f t="shared" si="22"/>
        <v>0</v>
      </c>
      <c r="M117" s="628">
        <f>_xlfn.IFNA((VLOOKUP($C117,'Programa Plan'!$A:$BB,19,0)),0)</f>
        <v>12000</v>
      </c>
      <c r="N117" s="620">
        <f t="shared" si="23"/>
        <v>0</v>
      </c>
      <c r="O117" s="629"/>
      <c r="P117" s="620">
        <f t="shared" si="21"/>
        <v>0</v>
      </c>
      <c r="R117" s="753"/>
      <c r="S117" s="960">
        <v>1.1319999999999999</v>
      </c>
      <c r="T117" s="960">
        <v>2.5299999999999998</v>
      </c>
      <c r="U117" s="960">
        <v>2.246</v>
      </c>
      <c r="V117" s="960">
        <v>1.0760000000000001</v>
      </c>
      <c r="W117" s="773"/>
      <c r="X117" s="773"/>
      <c r="Y117" s="773"/>
      <c r="Z117" s="773"/>
      <c r="AA117" s="773"/>
      <c r="AB117" s="773"/>
      <c r="AC117" s="773"/>
      <c r="AD117" s="773"/>
      <c r="AE117" s="773"/>
      <c r="AF117" s="773"/>
      <c r="AG117" s="773"/>
      <c r="AH117" s="773"/>
      <c r="AI117" s="773"/>
      <c r="AJ117" s="773"/>
      <c r="AK117" s="773"/>
      <c r="AL117" s="773"/>
      <c r="AM117" s="773"/>
      <c r="AN117" s="773"/>
      <c r="AO117" s="773"/>
      <c r="AP117" s="773"/>
      <c r="AQ117" s="773"/>
      <c r="AR117" s="773"/>
      <c r="AS117" s="773">
        <v>1</v>
      </c>
      <c r="AT117" s="773">
        <v>2.5</v>
      </c>
      <c r="AU117" s="773">
        <v>2.5</v>
      </c>
      <c r="AV117" s="808">
        <v>2.5</v>
      </c>
    </row>
    <row r="118" spans="1:137" s="641" customFormat="1" ht="24" customHeight="1" x14ac:dyDescent="0.3">
      <c r="A118" s="634"/>
      <c r="B118" s="636"/>
      <c r="C118" s="637"/>
      <c r="D118" s="636"/>
      <c r="E118" s="636"/>
      <c r="F118" s="636"/>
      <c r="G118" s="636"/>
      <c r="H118" s="652" t="s">
        <v>4722</v>
      </c>
      <c r="I118" s="639">
        <f t="shared" ref="I118:P118" si="41">SUM(I81:I117)</f>
        <v>207500</v>
      </c>
      <c r="J118" s="638">
        <f t="shared" si="41"/>
        <v>201549</v>
      </c>
      <c r="K118" s="639">
        <f t="shared" si="41"/>
        <v>177000</v>
      </c>
      <c r="L118" s="638">
        <f t="shared" si="41"/>
        <v>1400</v>
      </c>
      <c r="M118" s="639">
        <f t="shared" si="41"/>
        <v>245700</v>
      </c>
      <c r="N118" s="638">
        <f t="shared" si="41"/>
        <v>0</v>
      </c>
      <c r="O118" s="639">
        <f t="shared" si="41"/>
        <v>0</v>
      </c>
      <c r="P118" s="638">
        <f t="shared" si="41"/>
        <v>0</v>
      </c>
      <c r="Q118" s="640"/>
      <c r="R118" s="760"/>
      <c r="S118" s="635"/>
      <c r="T118" s="635"/>
      <c r="U118" s="635"/>
      <c r="V118" s="635"/>
      <c r="W118" s="635"/>
      <c r="X118" s="635"/>
      <c r="Y118" s="635"/>
      <c r="Z118" s="635"/>
      <c r="AA118" s="635"/>
      <c r="AB118" s="635"/>
      <c r="AC118" s="635"/>
      <c r="AD118" s="635"/>
      <c r="AE118" s="635"/>
      <c r="AF118" s="635"/>
      <c r="AG118" s="635"/>
      <c r="AH118" s="635"/>
      <c r="AI118" s="635"/>
      <c r="AJ118" s="635"/>
      <c r="AK118" s="635"/>
      <c r="AL118" s="635"/>
      <c r="AM118" s="635"/>
      <c r="AN118" s="635"/>
      <c r="AO118" s="635"/>
      <c r="AP118" s="635"/>
      <c r="AQ118" s="635"/>
      <c r="AR118" s="635"/>
      <c r="AS118" s="635"/>
      <c r="AT118" s="635"/>
      <c r="AU118" s="635"/>
      <c r="AV118" s="825"/>
      <c r="BX118" s="642"/>
      <c r="DD118" s="643"/>
      <c r="EG118" s="644"/>
    </row>
    <row r="119" spans="1:137" s="581" customFormat="1" ht="16.95" customHeight="1" x14ac:dyDescent="0.3">
      <c r="A119" s="585"/>
      <c r="B119" s="583" t="s">
        <v>4723</v>
      </c>
      <c r="C119" s="592"/>
      <c r="D119" s="579"/>
      <c r="E119" s="579"/>
      <c r="F119" s="579"/>
      <c r="G119" s="580"/>
      <c r="H119" s="650"/>
      <c r="I119" s="627"/>
      <c r="J119" s="619"/>
      <c r="K119" s="627"/>
      <c r="L119" s="619"/>
      <c r="M119" s="627"/>
      <c r="N119" s="619"/>
      <c r="O119" s="627"/>
      <c r="P119" s="619"/>
      <c r="R119" s="753"/>
      <c r="S119" s="582"/>
      <c r="T119" s="582"/>
      <c r="U119" s="582"/>
      <c r="V119" s="582"/>
      <c r="W119" s="582"/>
      <c r="X119" s="582"/>
      <c r="Y119" s="582"/>
      <c r="Z119" s="582"/>
      <c r="AA119" s="582"/>
      <c r="AB119" s="582"/>
      <c r="AC119" s="582"/>
      <c r="AD119" s="582"/>
      <c r="AE119" s="582"/>
      <c r="AF119" s="582"/>
      <c r="AG119" s="582"/>
      <c r="AH119" s="582"/>
      <c r="AI119" s="582"/>
      <c r="AJ119" s="582"/>
      <c r="AK119" s="582"/>
      <c r="AL119" s="582"/>
      <c r="AM119" s="582"/>
      <c r="AN119" s="582"/>
      <c r="AO119" s="582"/>
      <c r="AP119" s="582"/>
      <c r="AQ119" s="582"/>
      <c r="AR119" s="582"/>
      <c r="AS119" s="582"/>
      <c r="AT119" s="582"/>
      <c r="AU119" s="582"/>
      <c r="AV119" s="823"/>
      <c r="BX119" s="599"/>
      <c r="DD119" s="613"/>
      <c r="EG119" s="606"/>
    </row>
    <row r="120" spans="1:137" ht="17.25" customHeight="1" outlineLevel="1" x14ac:dyDescent="0.3">
      <c r="A120" s="585"/>
      <c r="B120" s="560"/>
      <c r="C120" s="593">
        <v>7868</v>
      </c>
      <c r="D120" s="560"/>
      <c r="E120" s="576" t="str">
        <f>IFERROR(VLOOKUP($C120,EJE!$C$6:$AG$600,23,FALSE)," ")</f>
        <v xml:space="preserve"> </v>
      </c>
      <c r="F120" s="576" t="str">
        <f>IFERROR(VLOOKUP($C120,EJE!$C$6:$AG$600,11,FALSE)," ")</f>
        <v xml:space="preserve"> </v>
      </c>
      <c r="G120" s="577" t="str">
        <f>IFERROR(VLOOKUP(C120,EJE!$C$6:$AG$600,19,FALSE)," ")</f>
        <v xml:space="preserve"> </v>
      </c>
      <c r="H120" s="651" t="str">
        <f>IFERROR(VLOOKUP(C120,Claves!A:E,4,FALSE)," ")</f>
        <v>PDL Protectores de lactancia Slim Pads 24 x 12 x 96 Nacional (7857)</v>
      </c>
      <c r="I120" s="629"/>
      <c r="J120" s="620">
        <f t="shared" ref="J120:J133" si="42">SUM(R120:AV120)*1000</f>
        <v>0</v>
      </c>
      <c r="K120" s="628">
        <f>_xlfn.IFNA((VLOOKUP($C120,'Programa Plan'!$A:$BB,16,0)),0)</f>
        <v>0</v>
      </c>
      <c r="L120" s="620">
        <f t="shared" si="22"/>
        <v>0</v>
      </c>
      <c r="M120" s="628">
        <f>_xlfn.IFNA((VLOOKUP($C120,'Programa Plan'!$A:$BB,19,0)),0)</f>
        <v>0</v>
      </c>
      <c r="N120" s="620">
        <f t="shared" si="23"/>
        <v>0</v>
      </c>
      <c r="O120" s="629"/>
      <c r="P120" s="620">
        <f t="shared" si="21"/>
        <v>0</v>
      </c>
      <c r="R120" s="753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826"/>
    </row>
    <row r="121" spans="1:137" ht="17.25" customHeight="1" outlineLevel="1" x14ac:dyDescent="0.3">
      <c r="A121" s="585"/>
      <c r="B121" s="560"/>
      <c r="C121" s="593">
        <v>7856</v>
      </c>
      <c r="D121" s="560"/>
      <c r="E121" s="576" t="str">
        <f>IFERROR(VLOOKUP($C121,EJE!$C$6:$AG$600,23,FALSE)," ")</f>
        <v xml:space="preserve"> </v>
      </c>
      <c r="F121" s="576" t="str">
        <f>IFERROR(VLOOKUP($C121,EJE!$C$6:$AG$600,11,FALSE)," ")</f>
        <v xml:space="preserve"> </v>
      </c>
      <c r="G121" s="577" t="str">
        <f>IFERROR(VLOOKUP(C121,EJE!$C$6:$AG$600,19,FALSE)," ")</f>
        <v xml:space="preserve"> </v>
      </c>
      <c r="H121" s="651" t="str">
        <f>IFERROR(VLOOKUP(C121,Claves!A:E,4,FALSE)," ")</f>
        <v>PDL Protectores de lactancia Advanced 100 x 6 x 24 Expo</v>
      </c>
      <c r="I121" s="629">
        <v>32</v>
      </c>
      <c r="J121" s="620">
        <f t="shared" si="42"/>
        <v>0</v>
      </c>
      <c r="K121" s="628">
        <f>_xlfn.IFNA((VLOOKUP($C121,'Programa Plan'!$A:$BB,16,0)),0)</f>
        <v>0</v>
      </c>
      <c r="L121" s="620">
        <f t="shared" si="22"/>
        <v>0</v>
      </c>
      <c r="M121" s="628">
        <f>_xlfn.IFNA((VLOOKUP($C121,'Programa Plan'!$A:$BB,19,0)),0)</f>
        <v>0</v>
      </c>
      <c r="N121" s="620">
        <f t="shared" si="23"/>
        <v>0</v>
      </c>
      <c r="O121" s="629"/>
      <c r="P121" s="620">
        <f t="shared" si="21"/>
        <v>0</v>
      </c>
      <c r="R121" s="753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  <c r="AU121" s="72"/>
      <c r="AV121" s="826"/>
    </row>
    <row r="122" spans="1:137" ht="17.25" customHeight="1" outlineLevel="1" x14ac:dyDescent="0.3">
      <c r="A122" s="585"/>
      <c r="B122" s="560"/>
      <c r="C122" s="593">
        <v>52316</v>
      </c>
      <c r="D122" s="560"/>
      <c r="E122" s="576" t="str">
        <f>IFERROR(VLOOKUP($C122,EJE!$C$6:$AG$600,23,FALSE)," ")</f>
        <v xml:space="preserve"> </v>
      </c>
      <c r="F122" s="576" t="str">
        <f>IFERROR(VLOOKUP($C122,EJE!$C$6:$AG$600,11,FALSE)," ")</f>
        <v xml:space="preserve"> </v>
      </c>
      <c r="G122" s="577" t="str">
        <f>IFERROR(VLOOKUP(C122,EJE!$C$6:$AG$600,19,FALSE)," ")</f>
        <v xml:space="preserve"> </v>
      </c>
      <c r="H122" s="651" t="str">
        <f>IFERROR(VLOOKUP(C122,Claves!A:E,4,FALSE)," ")</f>
        <v>PDL Protectores de lactancia 60 x 12 x 24 Expo (20's)</v>
      </c>
      <c r="I122" s="629">
        <v>104</v>
      </c>
      <c r="J122" s="620">
        <f t="shared" si="42"/>
        <v>0</v>
      </c>
      <c r="K122" s="628">
        <f>_xlfn.IFNA((VLOOKUP($C122,'Programa Plan'!$A:$BB,16,0)),0)</f>
        <v>0</v>
      </c>
      <c r="L122" s="620">
        <f t="shared" si="22"/>
        <v>0</v>
      </c>
      <c r="M122" s="628">
        <f>_xlfn.IFNA((VLOOKUP($C122,'Programa Plan'!$A:$BB,19,0)),0)</f>
        <v>0</v>
      </c>
      <c r="N122" s="620">
        <f t="shared" si="23"/>
        <v>0</v>
      </c>
      <c r="O122" s="629"/>
      <c r="P122" s="620">
        <f t="shared" si="21"/>
        <v>0</v>
      </c>
      <c r="R122" s="753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826"/>
    </row>
    <row r="123" spans="1:137" ht="17.25" customHeight="1" outlineLevel="1" x14ac:dyDescent="0.3">
      <c r="A123" s="585"/>
      <c r="B123" s="560"/>
      <c r="C123" s="593">
        <v>52317</v>
      </c>
      <c r="D123" s="560"/>
      <c r="E123" s="576" t="str">
        <f>IFERROR(VLOOKUP($C123,EJE!$C$6:$AG$600,23,FALSE)," ")</f>
        <v xml:space="preserve"> </v>
      </c>
      <c r="F123" s="576" t="str">
        <f>IFERROR(VLOOKUP($C123,EJE!$C$6:$AG$600,11,FALSE)," ")</f>
        <v xml:space="preserve"> </v>
      </c>
      <c r="G123" s="577" t="str">
        <f>IFERROR(VLOOKUP(C123,EJE!$C$6:$AG$600,19,FALSE)," ")</f>
        <v xml:space="preserve"> </v>
      </c>
      <c r="H123" s="651" t="str">
        <f>IFERROR(VLOOKUP(C123,Claves!A:E,4,FALSE)," ")</f>
        <v>PDL Protectores de lactancia 80 x 12 x 18 Expo (20's)</v>
      </c>
      <c r="I123" s="629"/>
      <c r="J123" s="620">
        <f t="shared" si="42"/>
        <v>0</v>
      </c>
      <c r="K123" s="628">
        <f>_xlfn.IFNA((VLOOKUP($C123,'Programa Plan'!$A:$BB,16,0)),0)</f>
        <v>0</v>
      </c>
      <c r="L123" s="620">
        <f t="shared" si="22"/>
        <v>0</v>
      </c>
      <c r="M123" s="628">
        <f>_xlfn.IFNA((VLOOKUP($C123,'Programa Plan'!$A:$BB,19,0)),0)</f>
        <v>0</v>
      </c>
      <c r="N123" s="620">
        <f t="shared" si="23"/>
        <v>0</v>
      </c>
      <c r="O123" s="629"/>
      <c r="P123" s="620">
        <f t="shared" si="21"/>
        <v>0</v>
      </c>
      <c r="R123" s="753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  <c r="AU123" s="72"/>
      <c r="AV123" s="826"/>
    </row>
    <row r="124" spans="1:137" ht="17.25" customHeight="1" outlineLevel="1" x14ac:dyDescent="0.3">
      <c r="A124" s="585"/>
      <c r="B124" s="560"/>
      <c r="C124" s="593">
        <v>52314</v>
      </c>
      <c r="D124" s="560"/>
      <c r="E124" s="576" t="str">
        <f>IFERROR(VLOOKUP($C124,EJE!$C$6:$AG$600,23,FALSE)," ")</f>
        <v xml:space="preserve"> </v>
      </c>
      <c r="F124" s="576" t="str">
        <f>IFERROR(VLOOKUP($C124,EJE!$C$6:$AG$600,11,FALSE)," ")</f>
        <v xml:space="preserve"> </v>
      </c>
      <c r="G124" s="577" t="str">
        <f>IFERROR(VLOOKUP(C124,EJE!$C$6:$AG$600,19,FALSE)," ")</f>
        <v xml:space="preserve"> </v>
      </c>
      <c r="H124" s="651" t="str">
        <f>IFERROR(VLOOKUP(C124,Claves!A:E,4,FALSE)," ")</f>
        <v>PDL Protectores de lactancia 40 x 24 x18 Expo (20's)</v>
      </c>
      <c r="I124" s="629"/>
      <c r="J124" s="620">
        <f t="shared" si="42"/>
        <v>0</v>
      </c>
      <c r="K124" s="628">
        <f>_xlfn.IFNA((VLOOKUP($C124,'Programa Plan'!$A:$BB,16,0)),0)</f>
        <v>0</v>
      </c>
      <c r="L124" s="620">
        <f t="shared" si="22"/>
        <v>0</v>
      </c>
      <c r="M124" s="628">
        <f>_xlfn.IFNA((VLOOKUP($C124,'Programa Plan'!$A:$BB,19,0)),0)</f>
        <v>0</v>
      </c>
      <c r="N124" s="620">
        <f t="shared" si="23"/>
        <v>0</v>
      </c>
      <c r="O124" s="629"/>
      <c r="P124" s="620">
        <f t="shared" si="21"/>
        <v>0</v>
      </c>
      <c r="R124" s="753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  <c r="AU124" s="72"/>
      <c r="AV124" s="826"/>
    </row>
    <row r="125" spans="1:137" ht="17.25" customHeight="1" outlineLevel="1" x14ac:dyDescent="0.3">
      <c r="A125" s="585"/>
      <c r="B125" s="560"/>
      <c r="C125" s="593">
        <v>52318</v>
      </c>
      <c r="D125" s="560"/>
      <c r="E125" s="576" t="str">
        <f>IFERROR(VLOOKUP($C125,EJE!$C$6:$AG$600,23,FALSE)," ")</f>
        <v xml:space="preserve"> </v>
      </c>
      <c r="F125" s="576" t="str">
        <f>IFERROR(VLOOKUP($C125,EJE!$C$6:$AG$600,11,FALSE)," ")</f>
        <v xml:space="preserve"> </v>
      </c>
      <c r="G125" s="577" t="str">
        <f>IFERROR(VLOOKUP(C125,EJE!$C$6:$AG$600,19,FALSE)," ")</f>
        <v xml:space="preserve"> </v>
      </c>
      <c r="H125" s="651" t="str">
        <f>IFERROR(VLOOKUP(C125,Claves!A:E,4,FALSE)," ")</f>
        <v>PDL Protectores de lactancia Advanced 100 x 6 x 24 Expo (7856)</v>
      </c>
      <c r="I125" s="629"/>
      <c r="J125" s="620">
        <f t="shared" si="42"/>
        <v>0</v>
      </c>
      <c r="K125" s="628">
        <f>_xlfn.IFNA((VLOOKUP($C125,'Programa Plan'!$A:$BB,16,0)),0)</f>
        <v>0</v>
      </c>
      <c r="L125" s="620">
        <f t="shared" si="22"/>
        <v>0</v>
      </c>
      <c r="M125" s="628">
        <f>_xlfn.IFNA((VLOOKUP($C125,'Programa Plan'!$A:$BB,19,0)),0)</f>
        <v>0</v>
      </c>
      <c r="N125" s="620">
        <f t="shared" si="23"/>
        <v>0</v>
      </c>
      <c r="O125" s="629"/>
      <c r="P125" s="620">
        <f t="shared" si="21"/>
        <v>0</v>
      </c>
      <c r="R125" s="753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826"/>
    </row>
    <row r="126" spans="1:137" ht="17.25" customHeight="1" outlineLevel="1" x14ac:dyDescent="0.3">
      <c r="A126" s="585"/>
      <c r="B126" s="560"/>
      <c r="C126" s="593">
        <v>6031</v>
      </c>
      <c r="D126" s="560"/>
      <c r="E126" s="576" t="str">
        <f>IFERROR(VLOOKUP($C126,EJE!$C$6:$AG$600,23,FALSE)," ")</f>
        <v xml:space="preserve"> </v>
      </c>
      <c r="F126" s="576" t="str">
        <f>IFERROR(VLOOKUP($C126,EJE!$C$6:$AG$600,11,FALSE)," ")</f>
        <v xml:space="preserve"> </v>
      </c>
      <c r="G126" s="577" t="str">
        <f>IFERROR(VLOOKUP(C126,EJE!$C$6:$AG$600,19,FALSE)," ")</f>
        <v xml:space="preserve"> </v>
      </c>
      <c r="H126" s="651" t="str">
        <f>IFERROR(VLOOKUP(C126,Claves!A:E,4,FALSE)," ")</f>
        <v>PDL Protectores de lactancia 100 x 6 x 24 Nacional (Sin charola)</v>
      </c>
      <c r="I126" s="629"/>
      <c r="J126" s="620">
        <f t="shared" si="42"/>
        <v>0</v>
      </c>
      <c r="K126" s="628">
        <f>_xlfn.IFNA((VLOOKUP($C126,'Programa Plan'!$A:$BB,16,0)),0)</f>
        <v>0</v>
      </c>
      <c r="L126" s="620">
        <f t="shared" si="22"/>
        <v>0</v>
      </c>
      <c r="M126" s="628">
        <f>_xlfn.IFNA((VLOOKUP($C126,'Programa Plan'!$A:$BB,19,0)),0)</f>
        <v>0</v>
      </c>
      <c r="N126" s="620">
        <f t="shared" si="23"/>
        <v>0</v>
      </c>
      <c r="O126" s="629"/>
      <c r="P126" s="620">
        <f t="shared" si="21"/>
        <v>0</v>
      </c>
      <c r="R126" s="753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  <c r="AU126" s="72"/>
      <c r="AV126" s="826"/>
    </row>
    <row r="127" spans="1:137" ht="17.25" customHeight="1" outlineLevel="1" x14ac:dyDescent="0.3">
      <c r="A127" s="585"/>
      <c r="B127" s="560"/>
      <c r="C127" s="593">
        <v>6695</v>
      </c>
      <c r="D127" s="560"/>
      <c r="E127" s="576" t="str">
        <f>IFERROR(VLOOKUP($C127,EJE!$C$6:$AG$600,23,FALSE)," ")</f>
        <v xml:space="preserve"> </v>
      </c>
      <c r="F127" s="576" t="str">
        <f>IFERROR(VLOOKUP($C127,EJE!$C$6:$AG$600,11,FALSE)," ")</f>
        <v xml:space="preserve"> </v>
      </c>
      <c r="G127" s="577" t="str">
        <f>IFERROR(VLOOKUP(C127,EJE!$C$6:$AG$600,19,FALSE)," ")</f>
        <v xml:space="preserve"> </v>
      </c>
      <c r="H127" s="651" t="str">
        <f>IFERROR(VLOOKUP(C127,Claves!A:E,4,FALSE)," ")</f>
        <v>PDL Bonus PADS lactancia 48's (6551)</v>
      </c>
      <c r="I127" s="629">
        <v>5000</v>
      </c>
      <c r="J127" s="620">
        <f t="shared" si="42"/>
        <v>4469.0000000000018</v>
      </c>
      <c r="K127" s="628">
        <f>_xlfn.IFNA((VLOOKUP($C127,'Programa Plan'!$A:$BB,16,0)),0)</f>
        <v>0</v>
      </c>
      <c r="L127" s="620">
        <f t="shared" si="22"/>
        <v>0</v>
      </c>
      <c r="M127" s="628">
        <f>_xlfn.IFNA((VLOOKUP($C127,'Programa Plan'!$A:$BB,19,0)),0)</f>
        <v>0</v>
      </c>
      <c r="N127" s="620">
        <f t="shared" si="23"/>
        <v>0</v>
      </c>
      <c r="O127" s="629"/>
      <c r="P127" s="620">
        <f t="shared" si="21"/>
        <v>0</v>
      </c>
      <c r="R127" s="753"/>
      <c r="S127" s="965">
        <v>0.104</v>
      </c>
      <c r="T127" s="72"/>
      <c r="U127" s="72"/>
      <c r="V127" s="72"/>
      <c r="X127" s="965">
        <v>0.16500000000000001</v>
      </c>
      <c r="Y127" s="72">
        <v>0.2</v>
      </c>
      <c r="Z127" s="72">
        <v>0.2</v>
      </c>
      <c r="AA127" s="72">
        <v>0.2</v>
      </c>
      <c r="AB127" s="72">
        <v>0.2</v>
      </c>
      <c r="AC127" s="72"/>
      <c r="AD127" s="72">
        <v>0.2</v>
      </c>
      <c r="AE127" s="72">
        <v>0.2</v>
      </c>
      <c r="AF127" s="72">
        <v>0.2</v>
      </c>
      <c r="AG127" s="72">
        <v>0.2</v>
      </c>
      <c r="AH127" s="72">
        <v>0.2</v>
      </c>
      <c r="AI127" s="72">
        <v>0.2</v>
      </c>
      <c r="AJ127" s="72"/>
      <c r="AK127" s="72">
        <v>0.2</v>
      </c>
      <c r="AL127" s="72">
        <v>0.2</v>
      </c>
      <c r="AM127" s="72">
        <v>0.2</v>
      </c>
      <c r="AN127" s="72">
        <v>0.2</v>
      </c>
      <c r="AO127" s="72">
        <v>0.2</v>
      </c>
      <c r="AP127" s="72">
        <v>0.2</v>
      </c>
      <c r="AQ127" s="72"/>
      <c r="AR127" s="72">
        <v>0.2</v>
      </c>
      <c r="AS127" s="72">
        <v>0.2</v>
      </c>
      <c r="AT127" s="72">
        <v>0.2</v>
      </c>
      <c r="AU127" s="72">
        <v>0.2</v>
      </c>
      <c r="AV127" s="826">
        <v>0.2</v>
      </c>
    </row>
    <row r="128" spans="1:137" ht="17.25" customHeight="1" outlineLevel="1" x14ac:dyDescent="0.3">
      <c r="A128" s="585"/>
      <c r="B128" s="560"/>
      <c r="C128" s="593">
        <v>6613</v>
      </c>
      <c r="D128" s="560"/>
      <c r="E128" s="576" t="str">
        <f>IFERROR(VLOOKUP($C128,EJE!$C$6:$AG$600,23,FALSE)," ")</f>
        <v xml:space="preserve"> </v>
      </c>
      <c r="F128" s="576" t="str">
        <f>IFERROR(VLOOKUP($C128,EJE!$C$6:$AG$600,11,FALSE)," ")</f>
        <v xml:space="preserve"> </v>
      </c>
      <c r="G128" s="577" t="str">
        <f>IFERROR(VLOOKUP(C128,EJE!$C$6:$AG$600,19,FALSE)," ")</f>
        <v xml:space="preserve"> </v>
      </c>
      <c r="H128" s="651" t="s">
        <v>4914</v>
      </c>
      <c r="I128" s="629">
        <v>2516</v>
      </c>
      <c r="J128" s="620">
        <f t="shared" si="42"/>
        <v>0</v>
      </c>
      <c r="K128" s="628">
        <f>_xlfn.IFNA((VLOOKUP($C128,'Programa Plan'!$A:$BB,16,0)),0)</f>
        <v>0</v>
      </c>
      <c r="L128" s="620">
        <f t="shared" si="22"/>
        <v>0</v>
      </c>
      <c r="M128" s="628">
        <f>_xlfn.IFNA((VLOOKUP($C128,'Programa Plan'!$A:$BB,19,0)),0)</f>
        <v>0</v>
      </c>
      <c r="N128" s="620">
        <f t="shared" si="23"/>
        <v>0</v>
      </c>
      <c r="O128" s="629"/>
      <c r="P128" s="620">
        <f t="shared" si="21"/>
        <v>0</v>
      </c>
      <c r="R128" s="753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72"/>
      <c r="AJ128" s="72"/>
      <c r="AK128" s="72"/>
      <c r="AL128" s="72"/>
      <c r="AM128" s="72"/>
      <c r="AN128" s="72"/>
      <c r="AO128" s="72"/>
      <c r="AP128" s="72"/>
      <c r="AQ128" s="72"/>
      <c r="AR128" s="72"/>
      <c r="AS128" s="72"/>
      <c r="AT128" s="72"/>
      <c r="AU128" s="72"/>
      <c r="AV128" s="826"/>
    </row>
    <row r="129" spans="1:137" ht="17.25" customHeight="1" outlineLevel="1" x14ac:dyDescent="0.3">
      <c r="A129" s="585"/>
      <c r="B129" s="560"/>
      <c r="C129" s="593">
        <v>6715</v>
      </c>
      <c r="D129" s="560"/>
      <c r="E129" s="576" t="str">
        <f>IFERROR(VLOOKUP($C129,EJE!$C$6:$AG$600,23,FALSE)," ")</f>
        <v xml:space="preserve"> </v>
      </c>
      <c r="F129" s="576" t="str">
        <f>IFERROR(VLOOKUP($C129,EJE!$C$6:$AG$600,11,FALSE)," ")</f>
        <v xml:space="preserve"> </v>
      </c>
      <c r="G129" s="577" t="str">
        <f>IFERROR(VLOOKUP(C129,EJE!$C$6:$AG$600,19,FALSE)," ")</f>
        <v xml:space="preserve"> </v>
      </c>
      <c r="H129" s="651" t="str">
        <f>IFERROR(VLOOKUP(C129,Claves!A:E,4,FALSE)," ")</f>
        <v xml:space="preserve">PDL 30's </v>
      </c>
      <c r="I129" s="629">
        <v>1727</v>
      </c>
      <c r="J129" s="620">
        <f t="shared" si="42"/>
        <v>530</v>
      </c>
      <c r="K129" s="628">
        <f>_xlfn.IFNA((VLOOKUP($C129,'Programa Plan'!$A:$BB,16,0)),0)</f>
        <v>0</v>
      </c>
      <c r="L129" s="620">
        <f t="shared" si="22"/>
        <v>0</v>
      </c>
      <c r="M129" s="628">
        <f>_xlfn.IFNA((VLOOKUP($C129,'Programa Plan'!$A:$BB,19,0)),0)</f>
        <v>0</v>
      </c>
      <c r="N129" s="620">
        <f t="shared" si="23"/>
        <v>0</v>
      </c>
      <c r="O129" s="629"/>
      <c r="P129" s="620">
        <f t="shared" si="21"/>
        <v>0</v>
      </c>
      <c r="R129" s="753"/>
      <c r="S129" s="72"/>
      <c r="T129" s="965">
        <v>0.17399999999999999</v>
      </c>
      <c r="U129" s="965">
        <v>0.187</v>
      </c>
      <c r="V129" s="72"/>
      <c r="W129" s="965">
        <v>0.16900000000000001</v>
      </c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/>
      <c r="AM129" s="72"/>
      <c r="AN129" s="72"/>
      <c r="AO129" s="72"/>
      <c r="AP129" s="72"/>
      <c r="AQ129" s="72"/>
      <c r="AR129" s="72"/>
      <c r="AS129" s="72"/>
      <c r="AT129" s="72"/>
      <c r="AU129" s="72"/>
      <c r="AV129" s="826"/>
    </row>
    <row r="130" spans="1:137" ht="17.25" customHeight="1" outlineLevel="1" x14ac:dyDescent="0.3">
      <c r="A130" s="585"/>
      <c r="B130" s="560"/>
      <c r="C130" s="593">
        <v>6436</v>
      </c>
      <c r="D130" s="560"/>
      <c r="E130" s="576" t="str">
        <f>IFERROR(VLOOKUP($C130,EJE!$C$6:$AG$600,23,FALSE)," ")</f>
        <v xml:space="preserve"> </v>
      </c>
      <c r="F130" s="576" t="str">
        <f>IFERROR(VLOOKUP($C130,EJE!$C$6:$AG$600,11,FALSE)," ")</f>
        <v xml:space="preserve"> </v>
      </c>
      <c r="G130" s="577" t="str">
        <f>IFERROR(VLOOKUP(C130,EJE!$C$6:$AG$600,19,FALSE)," ")</f>
        <v xml:space="preserve"> </v>
      </c>
      <c r="H130" s="651" t="str">
        <f>IFERROR(VLOOKUP(C130,Claves!A:E,4,FALSE)," ")</f>
        <v>PDL Protectores de lactancia Charola 100 x 6 x 24 Nacional</v>
      </c>
      <c r="I130" s="629"/>
      <c r="J130" s="620">
        <f t="shared" si="42"/>
        <v>0</v>
      </c>
      <c r="K130" s="628">
        <f>_xlfn.IFNA((VLOOKUP($C130,'Programa Plan'!$A:$BB,16,0)),0)</f>
        <v>0</v>
      </c>
      <c r="L130" s="620">
        <f t="shared" si="22"/>
        <v>0</v>
      </c>
      <c r="M130" s="628">
        <f>_xlfn.IFNA((VLOOKUP($C130,'Programa Plan'!$A:$BB,19,0)),0)</f>
        <v>0</v>
      </c>
      <c r="N130" s="620">
        <f t="shared" si="23"/>
        <v>0</v>
      </c>
      <c r="O130" s="629"/>
      <c r="P130" s="620">
        <f t="shared" si="21"/>
        <v>0</v>
      </c>
      <c r="R130" s="753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  <c r="AU130" s="72"/>
      <c r="AV130" s="826"/>
    </row>
    <row r="131" spans="1:137" s="641" customFormat="1" ht="24" customHeight="1" x14ac:dyDescent="0.3">
      <c r="A131" s="634"/>
      <c r="B131" s="636"/>
      <c r="C131" s="637"/>
      <c r="D131" s="636"/>
      <c r="E131" s="636"/>
      <c r="F131" s="636"/>
      <c r="G131" s="636"/>
      <c r="H131" s="652" t="s">
        <v>4724</v>
      </c>
      <c r="I131" s="639">
        <f>SUM(I120:I130)</f>
        <v>9379</v>
      </c>
      <c r="J131" s="638">
        <f t="shared" ref="J131:P131" si="43">SUM(J120:J130)</f>
        <v>4999.0000000000018</v>
      </c>
      <c r="K131" s="639">
        <f t="shared" si="43"/>
        <v>0</v>
      </c>
      <c r="L131" s="638">
        <f t="shared" si="43"/>
        <v>0</v>
      </c>
      <c r="M131" s="639">
        <f t="shared" si="43"/>
        <v>0</v>
      </c>
      <c r="N131" s="638">
        <f t="shared" si="43"/>
        <v>0</v>
      </c>
      <c r="O131" s="639">
        <f t="shared" si="43"/>
        <v>0</v>
      </c>
      <c r="P131" s="638">
        <f t="shared" si="43"/>
        <v>0</v>
      </c>
      <c r="Q131" s="640"/>
      <c r="R131" s="760"/>
      <c r="S131" s="635"/>
      <c r="T131" s="635"/>
      <c r="U131" s="635"/>
      <c r="V131" s="635"/>
      <c r="W131" s="635"/>
      <c r="X131" s="635"/>
      <c r="Y131" s="635"/>
      <c r="Z131" s="635"/>
      <c r="AA131" s="635"/>
      <c r="AB131" s="635"/>
      <c r="AC131" s="635"/>
      <c r="AD131" s="635"/>
      <c r="AE131" s="635"/>
      <c r="AF131" s="635"/>
      <c r="AG131" s="635"/>
      <c r="AH131" s="635"/>
      <c r="AI131" s="635"/>
      <c r="AJ131" s="635"/>
      <c r="AK131" s="635"/>
      <c r="AL131" s="635"/>
      <c r="AM131" s="635"/>
      <c r="AN131" s="635"/>
      <c r="AO131" s="635"/>
      <c r="AP131" s="635"/>
      <c r="AQ131" s="635"/>
      <c r="AR131" s="635"/>
      <c r="AS131" s="635"/>
      <c r="AT131" s="635"/>
      <c r="AU131" s="635"/>
      <c r="AV131" s="825"/>
      <c r="BX131" s="642"/>
      <c r="DD131" s="643"/>
      <c r="EG131" s="644"/>
    </row>
    <row r="132" spans="1:137" ht="17.25" customHeight="1" x14ac:dyDescent="0.3">
      <c r="A132" s="585"/>
      <c r="B132" s="560" t="s">
        <v>4960</v>
      </c>
      <c r="C132" s="593">
        <v>78193</v>
      </c>
      <c r="D132" s="560"/>
      <c r="E132" s="560" t="str">
        <f>IFERROR(VLOOKUP($C132,EJE!$C$6:$AG$600,23,FALSE)," ")</f>
        <v xml:space="preserve"> </v>
      </c>
      <c r="F132" s="560" t="str">
        <f>IFERROR(VLOOKUP($C132,EJE!$C$6:$AG$600,11,FALSE)," ")</f>
        <v xml:space="preserve"> </v>
      </c>
      <c r="G132" s="561" t="str">
        <f>IFERROR(VLOOKUP(C132,EJE!$C$6:$AG$600,19,FALSE)," ")</f>
        <v xml:space="preserve"> </v>
      </c>
      <c r="H132" s="651" t="str">
        <f>IFERROR(VLOOKUP(C132,Claves!A:E,4,FALSE)," ")</f>
        <v>Ma MASCARILLA PTE ADULTO BLANCA</v>
      </c>
      <c r="I132" s="628">
        <v>3000</v>
      </c>
      <c r="J132" s="620">
        <f t="shared" si="42"/>
        <v>3448.9999999999995</v>
      </c>
      <c r="K132" s="628">
        <f>_xlfn.IFNA((VLOOKUP($C132,'Programa Plan'!$A:$BB,16,0)),0)</f>
        <v>0</v>
      </c>
      <c r="L132" s="620">
        <f t="shared" si="22"/>
        <v>0</v>
      </c>
      <c r="M132" s="628">
        <f>_xlfn.IFNA((VLOOKUP($C132,'Programa Plan'!$A:$BB,19,0)),0)</f>
        <v>0</v>
      </c>
      <c r="N132" s="620">
        <f t="shared" si="23"/>
        <v>0</v>
      </c>
      <c r="O132" s="629"/>
      <c r="P132" s="620">
        <f t="shared" si="21"/>
        <v>0</v>
      </c>
      <c r="R132" s="753"/>
      <c r="S132" s="72"/>
      <c r="T132" s="72"/>
      <c r="U132" s="965">
        <v>5.6000000000000001E-2</v>
      </c>
      <c r="V132" s="72"/>
      <c r="W132" s="965">
        <v>0.12</v>
      </c>
      <c r="X132" s="965">
        <v>0.36299999999999999</v>
      </c>
      <c r="Y132" s="72">
        <v>0.17</v>
      </c>
      <c r="Z132" s="72">
        <v>0.17</v>
      </c>
      <c r="AA132" s="72">
        <v>0.17</v>
      </c>
      <c r="AB132" s="72"/>
      <c r="AC132" s="72"/>
      <c r="AD132" s="72">
        <v>0.3</v>
      </c>
      <c r="AE132" s="72">
        <v>0.3</v>
      </c>
      <c r="AF132" s="72">
        <v>0.3</v>
      </c>
      <c r="AG132" s="72">
        <v>0.3</v>
      </c>
      <c r="AH132" s="72"/>
      <c r="AI132" s="72"/>
      <c r="AJ132" s="72"/>
      <c r="AK132" s="72">
        <v>0.3</v>
      </c>
      <c r="AL132" s="72">
        <v>0.3</v>
      </c>
      <c r="AM132" s="72">
        <v>0.3</v>
      </c>
      <c r="AN132" s="72">
        <v>0.3</v>
      </c>
      <c r="AO132" s="72"/>
      <c r="AP132" s="72"/>
      <c r="AQ132" s="72"/>
      <c r="AR132" s="72"/>
      <c r="AS132" s="72"/>
      <c r="AT132" s="72"/>
      <c r="AU132" s="72"/>
      <c r="AV132" s="826"/>
    </row>
    <row r="133" spans="1:137" ht="17.25" customHeight="1" x14ac:dyDescent="0.3">
      <c r="A133" s="585"/>
      <c r="B133" s="560" t="s">
        <v>4960</v>
      </c>
      <c r="C133" s="593">
        <v>78304</v>
      </c>
      <c r="D133" s="560"/>
      <c r="E133" s="560" t="str">
        <f>IFERROR(VLOOKUP($C133,EJE!$C$6:$AG$600,23,FALSE)," ")</f>
        <v xml:space="preserve"> </v>
      </c>
      <c r="F133" s="560" t="str">
        <f>IFERROR(VLOOKUP($C133,EJE!$C$6:$AG$600,11,FALSE)," ")</f>
        <v xml:space="preserve"> </v>
      </c>
      <c r="G133" s="561" t="str">
        <f>IFERROR(VLOOKUP(C133,EJE!$C$6:$AG$600,19,FALSE)," ")</f>
        <v xml:space="preserve"> </v>
      </c>
      <c r="H133" s="651" t="str">
        <f>IFERROR(VLOOKUP(C133,Claves!A:E,4,FALSE)," ")</f>
        <v>Ma MASCARILLA PTE ADULTO NEGRA</v>
      </c>
      <c r="I133" s="628">
        <v>700</v>
      </c>
      <c r="J133" s="620">
        <f t="shared" si="42"/>
        <v>700</v>
      </c>
      <c r="K133" s="628">
        <v>2300</v>
      </c>
      <c r="L133" s="620">
        <f t="shared" si="22"/>
        <v>2400</v>
      </c>
      <c r="M133" s="628">
        <f>_xlfn.IFNA((VLOOKUP($C133,'Programa Plan'!$A:$BB,19,0)),0)</f>
        <v>0</v>
      </c>
      <c r="N133" s="620">
        <f t="shared" si="23"/>
        <v>0</v>
      </c>
      <c r="O133" s="629"/>
      <c r="P133" s="620">
        <f t="shared" si="21"/>
        <v>0</v>
      </c>
      <c r="R133" s="753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72"/>
      <c r="AN133" s="72"/>
      <c r="AO133" s="72"/>
      <c r="AP133" s="72"/>
      <c r="AQ133" s="72"/>
      <c r="AR133" s="72">
        <v>0.17499999999999999</v>
      </c>
      <c r="AS133" s="72">
        <v>0.17499999999999999</v>
      </c>
      <c r="AT133" s="72">
        <v>0.17499999999999999</v>
      </c>
      <c r="AU133" s="72">
        <v>0.17499999999999999</v>
      </c>
      <c r="AV133" s="826"/>
      <c r="AY133" s="1031">
        <v>0.3</v>
      </c>
      <c r="AZ133" s="1031">
        <v>0.3</v>
      </c>
      <c r="BA133" s="1031">
        <v>0.3</v>
      </c>
      <c r="BB133" s="1031">
        <v>0.3</v>
      </c>
      <c r="BF133" s="1031">
        <v>0.3</v>
      </c>
      <c r="BG133" s="1031">
        <v>0.3</v>
      </c>
      <c r="BH133" s="1031">
        <v>0.3</v>
      </c>
      <c r="BI133" s="1031">
        <v>0.3</v>
      </c>
    </row>
    <row r="134" spans="1:137" ht="17.25" customHeight="1" x14ac:dyDescent="0.3">
      <c r="A134" s="585"/>
      <c r="B134" s="560"/>
      <c r="C134" s="593"/>
      <c r="D134" s="560"/>
      <c r="E134" s="560"/>
      <c r="F134" s="560"/>
      <c r="G134" s="561"/>
      <c r="H134" s="651"/>
      <c r="I134" s="629"/>
      <c r="J134" s="620"/>
      <c r="K134" s="629"/>
      <c r="L134" s="620"/>
      <c r="M134" s="629"/>
      <c r="N134" s="620"/>
      <c r="O134" s="629"/>
      <c r="P134" s="620"/>
      <c r="R134" s="753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  <c r="AO134" s="72"/>
      <c r="AP134" s="72"/>
      <c r="AQ134" s="72"/>
      <c r="AV134" s="826"/>
    </row>
    <row r="135" spans="1:137" ht="17.25" customHeight="1" x14ac:dyDescent="0.3">
      <c r="A135" s="585"/>
      <c r="B135" s="560"/>
      <c r="C135" s="593"/>
      <c r="D135" s="560"/>
      <c r="E135" s="560"/>
      <c r="F135" s="560"/>
      <c r="G135" s="561"/>
      <c r="H135" s="651"/>
      <c r="I135" s="629"/>
      <c r="J135" s="620"/>
      <c r="K135" s="629"/>
      <c r="L135" s="620"/>
      <c r="M135" s="629"/>
      <c r="N135" s="620"/>
      <c r="O135" s="629"/>
      <c r="P135" s="620"/>
      <c r="R135" s="753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  <c r="AU135" s="72"/>
      <c r="AV135" s="826"/>
    </row>
    <row r="136" spans="1:137" ht="17.25" customHeight="1" x14ac:dyDescent="0.3">
      <c r="A136" s="585"/>
      <c r="B136" s="560"/>
      <c r="C136" s="593"/>
      <c r="D136" s="560"/>
      <c r="E136" s="560"/>
      <c r="F136" s="560"/>
      <c r="G136" s="561"/>
      <c r="H136" s="651"/>
      <c r="I136" s="629"/>
      <c r="J136" s="620"/>
      <c r="K136" s="629"/>
      <c r="L136" s="620"/>
      <c r="M136" s="629"/>
      <c r="N136" s="620"/>
      <c r="O136" s="629"/>
      <c r="P136" s="620"/>
      <c r="Q136" s="563"/>
      <c r="R136" s="753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  <c r="AP136" s="72"/>
      <c r="AQ136" s="72"/>
      <c r="AR136" s="72"/>
      <c r="AS136" s="72"/>
      <c r="AT136" s="72"/>
      <c r="AU136" s="72"/>
      <c r="AV136" s="826"/>
    </row>
    <row r="137" spans="1:137" s="564" customFormat="1" ht="14.4" x14ac:dyDescent="0.3">
      <c r="A137" s="587"/>
      <c r="C137" s="594"/>
      <c r="G137" s="565"/>
      <c r="H137" s="653"/>
      <c r="I137" s="632"/>
      <c r="J137" s="621"/>
      <c r="K137" s="632"/>
      <c r="L137" s="621"/>
      <c r="M137" s="632"/>
      <c r="N137" s="621"/>
      <c r="O137" s="632"/>
      <c r="P137" s="621"/>
      <c r="Q137" s="566"/>
      <c r="R137" s="761"/>
      <c r="S137" s="567"/>
      <c r="T137" s="567"/>
      <c r="U137" s="567"/>
      <c r="V137" s="567"/>
      <c r="W137" s="567"/>
      <c r="X137" s="567"/>
      <c r="Y137" s="567"/>
      <c r="Z137" s="567"/>
      <c r="AA137" s="567"/>
      <c r="AB137" s="567"/>
      <c r="AC137" s="567"/>
      <c r="AD137" s="567"/>
      <c r="AE137" s="567"/>
      <c r="AF137" s="567"/>
      <c r="AG137" s="567"/>
      <c r="AH137" s="567"/>
      <c r="AI137" s="567"/>
      <c r="AJ137" s="567"/>
      <c r="AK137" s="567"/>
      <c r="AL137" s="567"/>
      <c r="AM137" s="567"/>
      <c r="AN137" s="567"/>
      <c r="AO137" s="567"/>
      <c r="AP137" s="567"/>
      <c r="AQ137" s="567"/>
      <c r="AR137" s="567"/>
      <c r="AS137" s="567"/>
      <c r="AT137" s="567"/>
      <c r="AU137" s="567"/>
      <c r="AV137" s="827"/>
      <c r="BX137" s="602"/>
      <c r="DD137" s="616"/>
      <c r="EG137" s="609"/>
    </row>
    <row r="138" spans="1:137" ht="17.25" customHeight="1" x14ac:dyDescent="0.3">
      <c r="G138" s="574"/>
      <c r="H138" s="654" t="s">
        <v>5008</v>
      </c>
    </row>
    <row r="139" spans="1:137" ht="17.25" customHeight="1" x14ac:dyDescent="0.3">
      <c r="G139" s="578"/>
      <c r="H139" s="654" t="s">
        <v>5009</v>
      </c>
    </row>
  </sheetData>
  <sheetProtection formatCells="0" formatColumns="0" formatRows="0" autoFilter="0"/>
  <customSheetViews>
    <customSheetView guid="{27905B85-6231-4FBF-A3DD-4687110C54AE}" scale="85" showGridLines="0" fitToPage="1" hiddenRows="1" hiddenColumns="1">
      <pane xSplit="9" topLeftCell="J1" activePane="topRight" state="frozenSplit"/>
      <selection pane="topRight" activeCell="DK4" sqref="DK4"/>
      <pageMargins left="0.11811023622047245" right="0" top="0" bottom="0" header="0" footer="0"/>
      <pageSetup scale="16" orientation="landscape" r:id="rId1"/>
    </customSheetView>
    <customSheetView guid="{B027A5C7-788F-4826-A9AF-E90A58115D3B}" scale="85" showGridLines="0" fitToPage="1" hiddenRows="1" hiddenColumns="1">
      <pane xSplit="9" topLeftCell="J1" activePane="topRight" state="frozenSplit"/>
      <selection pane="topRight" activeCell="AO34" sqref="AO34:AQ36"/>
      <pageMargins left="0.11811023622047245" right="0" top="0" bottom="0" header="0" footer="0"/>
      <pageSetup scale="16" orientation="landscape" r:id="rId2"/>
    </customSheetView>
    <customSheetView guid="{7C385C42-CBAA-40C7-866C-147D26835E8E}" scale="70" showGridLines="0" fitToPage="1" hiddenRows="1" hiddenColumns="1" view="pageBreakPreview" topLeftCell="A43">
      <pane xSplit="9" topLeftCell="J1" activePane="topRight" state="frozenSplit"/>
      <selection pane="topRight" activeCell="IV98" sqref="IV98"/>
      <pageMargins left="0.11811023622047245" right="0" top="0" bottom="0" header="0" footer="0"/>
      <pageSetup scale="10" orientation="landscape" r:id="rId3"/>
    </customSheetView>
  </customSheetViews>
  <mergeCells count="4">
    <mergeCell ref="BY1:DC1"/>
    <mergeCell ref="DD1:EG1"/>
    <mergeCell ref="R1:AV1"/>
    <mergeCell ref="AW1:BW1"/>
  </mergeCells>
  <phoneticPr fontId="73" type="noConversion"/>
  <conditionalFormatting sqref="D5:D60 D62:D133">
    <cfRule type="cellIs" dxfId="213" priority="57" operator="greaterThan">
      <formula>500</formula>
    </cfRule>
  </conditionalFormatting>
  <conditionalFormatting sqref="G1:G1048576">
    <cfRule type="colorScale" priority="6">
      <colorScale>
        <cfvo type="num" val="15"/>
        <cfvo type="num" val="30"/>
        <color theme="5"/>
        <color rgb="FF00B050"/>
      </colorScale>
    </cfRule>
  </conditionalFormatting>
  <pageMargins left="0.11811023622047245" right="0" top="0" bottom="0" header="0" footer="0"/>
  <pageSetup scale="10" orientation="landscape"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L5290"/>
  <sheetViews>
    <sheetView showGridLines="0" showZeros="0" zoomScaleNormal="100" zoomScaleSheetLayoutView="100" workbookViewId="0">
      <pane xSplit="3" ySplit="6" topLeftCell="D59" activePane="bottomRight" state="frozen"/>
      <selection pane="topRight" activeCell="D1" sqref="D1"/>
      <selection pane="bottomLeft" activeCell="A7" sqref="A7"/>
      <selection pane="bottomRight" sqref="A1:XFD1048576"/>
    </sheetView>
  </sheetViews>
  <sheetFormatPr baseColWidth="10" defaultColWidth="9.33203125" defaultRowHeight="11.25" customHeight="1" x14ac:dyDescent="0.3"/>
  <cols>
    <col min="1" max="1" width="30.33203125" style="89" customWidth="1"/>
    <col min="2" max="2" width="5.21875" style="54" bestFit="1" customWidth="1"/>
    <col min="3" max="3" width="7.33203125" style="957" customWidth="1"/>
    <col min="4" max="4" width="9.6640625" style="55" bestFit="1" customWidth="1"/>
    <col min="5" max="5" width="7.5546875" style="55" bestFit="1" customWidth="1"/>
    <col min="6" max="8" width="10.33203125" style="55" customWidth="1"/>
    <col min="9" max="9" width="8" style="55" bestFit="1" customWidth="1"/>
    <col min="10" max="12" width="10.33203125" style="55" customWidth="1"/>
    <col min="13" max="13" width="7.5546875" style="55" bestFit="1" customWidth="1"/>
    <col min="14" max="16" width="10.33203125" style="55" customWidth="1"/>
    <col min="17" max="17" width="7.33203125" style="55" customWidth="1"/>
    <col min="18" max="18" width="8.33203125" style="55" hidden="1" customWidth="1"/>
    <col min="19" max="19" width="14.21875" style="55" hidden="1" customWidth="1"/>
    <col min="20" max="20" width="10.33203125" style="55" customWidth="1"/>
    <col min="21" max="21" width="5.6640625" style="55" customWidth="1"/>
    <col min="22" max="29" width="10.33203125" style="55" customWidth="1"/>
    <col min="30" max="30" width="9.5546875" style="55" bestFit="1" customWidth="1"/>
    <col min="31" max="31" width="8.5546875" style="55" customWidth="1"/>
    <col min="32" max="32" width="8" style="55" customWidth="1"/>
    <col min="33" max="33" width="5.77734375" style="91" customWidth="1"/>
    <col min="34" max="34" width="4.21875" style="56" customWidth="1"/>
    <col min="35" max="35" width="9.33203125" style="55" customWidth="1"/>
    <col min="36" max="36" width="13" style="74" customWidth="1"/>
    <col min="37" max="37" width="13" style="55" customWidth="1"/>
    <col min="38" max="38" width="9.33203125" style="90" customWidth="1"/>
    <col min="39" max="39" width="9.33203125" style="55" customWidth="1"/>
    <col min="40" max="40" width="9.33203125" style="73" customWidth="1"/>
    <col min="41" max="41" width="15.77734375" style="55" bestFit="1" customWidth="1"/>
    <col min="42" max="42" width="7.21875" style="55" customWidth="1"/>
    <col min="43" max="43" width="5.5546875" style="55" customWidth="1"/>
    <col min="44" max="44" width="7.21875" style="55" customWidth="1"/>
    <col min="45" max="45" width="5.5546875" style="55" customWidth="1"/>
    <col min="46" max="46" width="7.21875" style="55" customWidth="1"/>
    <col min="47" max="47" width="6" style="55" customWidth="1"/>
    <col min="48" max="48" width="7.21875" style="55" customWidth="1"/>
    <col min="49" max="49" width="5.5546875" style="55" bestFit="1" customWidth="1"/>
    <col min="50" max="50" width="7.21875" style="55" customWidth="1"/>
    <col min="51" max="51" width="6.5546875" style="55" bestFit="1" customWidth="1"/>
    <col min="52" max="52" width="7.21875" style="55" customWidth="1"/>
    <col min="53" max="53" width="4.44140625" style="55" customWidth="1"/>
    <col min="54" max="54" width="7.21875" style="55" customWidth="1"/>
    <col min="55" max="55" width="6.33203125" style="55" bestFit="1" customWidth="1"/>
    <col min="56" max="56" width="9.33203125" style="55"/>
    <col min="57" max="57" width="13" style="55" customWidth="1"/>
    <col min="58" max="58" width="9.33203125" style="55"/>
    <col min="59" max="59" width="9.33203125" style="75"/>
    <col min="60" max="60" width="13" style="75" customWidth="1"/>
    <col min="61" max="61" width="13" style="74" customWidth="1"/>
    <col min="62" max="62" width="9.33203125" style="75"/>
    <col min="63" max="63" width="13" style="75" bestFit="1" customWidth="1"/>
    <col min="64" max="16384" width="9.33203125" style="75"/>
  </cols>
  <sheetData>
    <row r="1" spans="1:61" ht="11.25" customHeight="1" x14ac:dyDescent="0.3">
      <c r="A1" s="133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7"/>
      <c r="AJ1" s="134"/>
      <c r="AK1" s="135" t="s">
        <v>741</v>
      </c>
      <c r="AL1" s="136" t="s">
        <v>742</v>
      </c>
      <c r="BD1" s="75"/>
      <c r="BE1" s="75"/>
      <c r="BF1" s="75"/>
      <c r="BI1" s="134"/>
    </row>
    <row r="2" spans="1:61" ht="11.25" customHeight="1" x14ac:dyDescent="0.3">
      <c r="A2" s="89" t="s">
        <v>285</v>
      </c>
      <c r="C2" s="828"/>
      <c r="AG2" s="5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</row>
    <row r="3" spans="1:61" ht="11.25" customHeight="1" x14ac:dyDescent="0.3">
      <c r="A3" s="137"/>
      <c r="C3" s="828"/>
      <c r="J3" s="138" t="s">
        <v>211</v>
      </c>
      <c r="K3" s="139"/>
      <c r="L3" s="140"/>
      <c r="M3" s="132">
        <v>0.22580645161290322</v>
      </c>
      <c r="AG3" s="5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</row>
    <row r="4" spans="1:61" ht="11.25" customHeight="1" x14ac:dyDescent="0.3">
      <c r="A4" s="141"/>
      <c r="B4" s="141"/>
      <c r="C4" s="829"/>
      <c r="F4" s="142"/>
      <c r="G4" s="138" t="s">
        <v>743</v>
      </c>
      <c r="H4" s="139"/>
      <c r="I4" s="132">
        <v>0.22580645161290322</v>
      </c>
      <c r="J4" s="138" t="s">
        <v>210</v>
      </c>
      <c r="K4" s="139"/>
      <c r="L4" s="140">
        <v>0</v>
      </c>
      <c r="M4" s="132">
        <v>0.22580645161290322</v>
      </c>
      <c r="T4" s="143" t="s">
        <v>209</v>
      </c>
      <c r="U4" s="144"/>
      <c r="V4" s="144"/>
      <c r="W4" s="144"/>
      <c r="X4" s="144"/>
      <c r="Y4" s="144"/>
      <c r="Z4" s="144"/>
      <c r="AA4" s="144"/>
      <c r="AB4" s="145"/>
      <c r="AC4" s="140"/>
      <c r="AG4" s="55"/>
      <c r="AO4" s="103"/>
      <c r="AP4" s="146" t="s">
        <v>227</v>
      </c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8"/>
      <c r="BD4" s="75"/>
      <c r="BE4" s="75"/>
      <c r="BF4" s="75"/>
    </row>
    <row r="5" spans="1:61" ht="33.6" customHeight="1" x14ac:dyDescent="0.3">
      <c r="A5" s="149"/>
      <c r="B5" s="150"/>
      <c r="C5" s="830"/>
      <c r="D5" s="1044" t="s">
        <v>208</v>
      </c>
      <c r="E5" s="1045"/>
      <c r="F5" s="143" t="s">
        <v>744</v>
      </c>
      <c r="G5" s="144"/>
      <c r="H5" s="144"/>
      <c r="I5" s="145"/>
      <c r="J5" s="143" t="s">
        <v>207</v>
      </c>
      <c r="K5" s="144"/>
      <c r="L5" s="144"/>
      <c r="M5" s="145"/>
      <c r="N5" s="151" t="s">
        <v>206</v>
      </c>
      <c r="O5" s="151" t="s">
        <v>205</v>
      </c>
      <c r="P5" s="151" t="s">
        <v>204</v>
      </c>
      <c r="Q5" s="152" t="s">
        <v>203</v>
      </c>
      <c r="R5" s="153" t="s">
        <v>202</v>
      </c>
      <c r="S5" s="154" t="s">
        <v>201</v>
      </c>
      <c r="T5" s="155" t="s">
        <v>200</v>
      </c>
      <c r="U5" s="156"/>
      <c r="V5" s="157" t="s">
        <v>199</v>
      </c>
      <c r="W5" s="158"/>
      <c r="X5" s="151" t="s">
        <v>198</v>
      </c>
      <c r="Y5" s="151" t="s">
        <v>197</v>
      </c>
      <c r="Z5" s="151" t="s">
        <v>196</v>
      </c>
      <c r="AA5" s="151" t="s">
        <v>195</v>
      </c>
      <c r="AB5" s="151" t="s">
        <v>194</v>
      </c>
      <c r="AC5" s="151" t="s">
        <v>193</v>
      </c>
      <c r="AD5" s="159" t="s">
        <v>192</v>
      </c>
      <c r="AE5" s="157" t="s">
        <v>191</v>
      </c>
      <c r="AF5" s="160"/>
      <c r="AG5" s="158"/>
      <c r="AH5" s="151" t="s">
        <v>190</v>
      </c>
      <c r="AO5" s="161" t="s">
        <v>228</v>
      </c>
      <c r="AP5" s="162" t="s">
        <v>5107</v>
      </c>
      <c r="AQ5" s="140"/>
      <c r="AR5" s="162" t="s">
        <v>284</v>
      </c>
      <c r="AS5" s="140"/>
      <c r="AT5" s="162" t="s">
        <v>281</v>
      </c>
      <c r="AU5" s="140"/>
      <c r="AV5" s="162" t="s">
        <v>274</v>
      </c>
      <c r="AW5" s="140"/>
      <c r="AX5" s="162" t="s">
        <v>240</v>
      </c>
      <c r="AY5" s="140"/>
      <c r="AZ5" s="162" t="s">
        <v>270</v>
      </c>
      <c r="BA5" s="140"/>
      <c r="BB5" s="162" t="s">
        <v>463</v>
      </c>
      <c r="BC5" s="140"/>
      <c r="BD5" s="75"/>
      <c r="BE5" s="75"/>
      <c r="BF5" s="75"/>
    </row>
    <row r="6" spans="1:61" s="77" customFormat="1" ht="11.25" customHeight="1" x14ac:dyDescent="0.25">
      <c r="A6" s="163" t="s">
        <v>189</v>
      </c>
      <c r="B6" s="164"/>
      <c r="C6" s="871" t="s">
        <v>188</v>
      </c>
      <c r="D6" s="165" t="s">
        <v>266</v>
      </c>
      <c r="E6" s="166" t="s">
        <v>745</v>
      </c>
      <c r="F6" s="167" t="s">
        <v>746</v>
      </c>
      <c r="G6" s="168" t="s">
        <v>747</v>
      </c>
      <c r="H6" s="169" t="s">
        <v>229</v>
      </c>
      <c r="I6" s="170" t="s">
        <v>186</v>
      </c>
      <c r="J6" s="169" t="s">
        <v>187</v>
      </c>
      <c r="K6" s="169" t="s">
        <v>748</v>
      </c>
      <c r="L6" s="169" t="s">
        <v>229</v>
      </c>
      <c r="M6" s="171" t="s">
        <v>186</v>
      </c>
      <c r="N6" s="172"/>
      <c r="O6" s="172"/>
      <c r="P6" s="172"/>
      <c r="Q6" s="173"/>
      <c r="R6" s="174"/>
      <c r="S6" s="175"/>
      <c r="T6" s="165" t="s">
        <v>266</v>
      </c>
      <c r="U6" s="166" t="s">
        <v>745</v>
      </c>
      <c r="V6" s="172" t="s">
        <v>185</v>
      </c>
      <c r="W6" s="172" t="s">
        <v>184</v>
      </c>
      <c r="X6" s="172"/>
      <c r="Y6" s="172"/>
      <c r="Z6" s="172"/>
      <c r="AA6" s="172"/>
      <c r="AB6" s="172"/>
      <c r="AC6" s="172"/>
      <c r="AD6" s="176"/>
      <c r="AE6" s="177" t="s">
        <v>183</v>
      </c>
      <c r="AF6" s="177" t="s">
        <v>182</v>
      </c>
      <c r="AG6" s="177" t="s">
        <v>181</v>
      </c>
      <c r="AH6" s="172"/>
      <c r="AI6" s="178"/>
      <c r="AJ6" s="134" t="s">
        <v>241</v>
      </c>
      <c r="AK6" s="56"/>
      <c r="AL6" s="179" t="s">
        <v>277</v>
      </c>
      <c r="AM6" s="56"/>
      <c r="AN6" s="180" t="s">
        <v>603</v>
      </c>
      <c r="AO6" s="181"/>
      <c r="AP6" s="182" t="s">
        <v>229</v>
      </c>
      <c r="AQ6" s="171" t="s">
        <v>230</v>
      </c>
      <c r="AR6" s="182" t="s">
        <v>229</v>
      </c>
      <c r="AS6" s="171" t="s">
        <v>230</v>
      </c>
      <c r="AT6" s="182" t="s">
        <v>229</v>
      </c>
      <c r="AU6" s="183" t="s">
        <v>230</v>
      </c>
      <c r="AV6" s="182" t="s">
        <v>229</v>
      </c>
      <c r="AW6" s="183" t="s">
        <v>230</v>
      </c>
      <c r="AX6" s="182" t="s">
        <v>229</v>
      </c>
      <c r="AY6" s="183" t="s">
        <v>230</v>
      </c>
      <c r="AZ6" s="182" t="s">
        <v>229</v>
      </c>
      <c r="BA6" s="183" t="s">
        <v>230</v>
      </c>
      <c r="BB6" s="182" t="s">
        <v>229</v>
      </c>
      <c r="BC6" s="183" t="s">
        <v>230</v>
      </c>
      <c r="BI6" s="134"/>
    </row>
    <row r="7" spans="1:61" ht="11.25" customHeight="1" x14ac:dyDescent="0.3">
      <c r="A7" s="184" t="s">
        <v>749</v>
      </c>
      <c r="B7" s="185">
        <v>0</v>
      </c>
      <c r="C7" s="831">
        <v>70018</v>
      </c>
      <c r="D7" s="55">
        <v>1E-4</v>
      </c>
      <c r="E7" s="91">
        <v>0</v>
      </c>
      <c r="F7" s="186">
        <v>0</v>
      </c>
      <c r="G7" s="186">
        <v>0</v>
      </c>
      <c r="H7" s="186">
        <v>0</v>
      </c>
      <c r="I7" s="187">
        <v>0</v>
      </c>
      <c r="J7" s="186">
        <v>0</v>
      </c>
      <c r="K7" s="186">
        <v>0</v>
      </c>
      <c r="L7" s="186">
        <v>0</v>
      </c>
      <c r="M7" s="186">
        <v>0</v>
      </c>
      <c r="N7" s="188">
        <v>0</v>
      </c>
      <c r="O7" s="189">
        <v>180.5</v>
      </c>
      <c r="P7" s="186">
        <v>180.5</v>
      </c>
      <c r="Q7" s="189">
        <v>0</v>
      </c>
      <c r="R7" s="189">
        <v>0</v>
      </c>
      <c r="S7" s="189">
        <v>1E-4</v>
      </c>
      <c r="T7" s="190">
        <v>0</v>
      </c>
      <c r="U7" s="187">
        <v>0</v>
      </c>
      <c r="V7" s="189">
        <v>0</v>
      </c>
      <c r="W7" s="189">
        <v>0</v>
      </c>
      <c r="X7" s="188">
        <v>0</v>
      </c>
      <c r="Y7" s="188">
        <v>0</v>
      </c>
      <c r="Z7" s="186">
        <v>0</v>
      </c>
      <c r="AA7" s="186">
        <v>0</v>
      </c>
      <c r="AB7" s="186">
        <v>0</v>
      </c>
      <c r="AC7" s="186">
        <v>0</v>
      </c>
      <c r="AD7" s="188">
        <v>0</v>
      </c>
      <c r="AE7" s="189">
        <v>0</v>
      </c>
      <c r="AF7" s="189">
        <v>0</v>
      </c>
      <c r="AG7" s="189">
        <v>0</v>
      </c>
      <c r="AH7" s="191">
        <v>0</v>
      </c>
      <c r="AI7" s="188">
        <v>0</v>
      </c>
      <c r="AJ7" s="192">
        <v>7501017371198</v>
      </c>
      <c r="AK7" s="192" t="s">
        <v>262</v>
      </c>
      <c r="AL7" s="193" t="s">
        <v>278</v>
      </c>
      <c r="AM7" s="75">
        <v>70018</v>
      </c>
      <c r="AO7" s="190">
        <v>0</v>
      </c>
      <c r="AP7" s="188">
        <v>0</v>
      </c>
      <c r="AQ7" s="187">
        <v>0</v>
      </c>
      <c r="AR7" s="188">
        <v>0</v>
      </c>
      <c r="AS7" s="187">
        <v>0</v>
      </c>
      <c r="AT7" s="188">
        <v>0</v>
      </c>
      <c r="AU7" s="187">
        <v>0</v>
      </c>
      <c r="AV7" s="188">
        <v>0</v>
      </c>
      <c r="AW7" s="187">
        <v>0</v>
      </c>
      <c r="AX7" s="188">
        <v>0</v>
      </c>
      <c r="AY7" s="187">
        <v>0</v>
      </c>
      <c r="AZ7" s="188">
        <v>0</v>
      </c>
      <c r="BA7" s="187">
        <v>0</v>
      </c>
      <c r="BB7" s="188">
        <v>0</v>
      </c>
      <c r="BC7" s="187">
        <v>0</v>
      </c>
      <c r="BD7" s="75"/>
      <c r="BE7" s="75"/>
      <c r="BF7" s="75"/>
      <c r="BI7" s="194"/>
    </row>
    <row r="8" spans="1:61" ht="11.25" customHeight="1" x14ac:dyDescent="0.3">
      <c r="A8" s="184" t="s">
        <v>750</v>
      </c>
      <c r="B8" s="185">
        <v>0</v>
      </c>
      <c r="C8" s="832">
        <v>70495</v>
      </c>
      <c r="D8" s="55">
        <v>1E-4</v>
      </c>
      <c r="E8" s="91">
        <v>0</v>
      </c>
      <c r="F8" s="186">
        <v>0</v>
      </c>
      <c r="G8" s="186">
        <v>0</v>
      </c>
      <c r="H8" s="186">
        <v>0</v>
      </c>
      <c r="I8" s="187">
        <v>0</v>
      </c>
      <c r="J8" s="186">
        <v>0</v>
      </c>
      <c r="K8" s="186">
        <v>0</v>
      </c>
      <c r="L8" s="186">
        <v>-1</v>
      </c>
      <c r="M8" s="186">
        <v>0</v>
      </c>
      <c r="N8" s="188">
        <v>0</v>
      </c>
      <c r="O8" s="189">
        <v>0</v>
      </c>
      <c r="P8" s="186">
        <v>0</v>
      </c>
      <c r="Q8" s="189">
        <v>0</v>
      </c>
      <c r="R8" s="189">
        <v>0</v>
      </c>
      <c r="S8" s="189">
        <v>1.0001</v>
      </c>
      <c r="T8" s="188">
        <v>0</v>
      </c>
      <c r="U8" s="187">
        <v>0</v>
      </c>
      <c r="V8" s="189">
        <v>0</v>
      </c>
      <c r="W8" s="189">
        <v>0</v>
      </c>
      <c r="X8" s="188">
        <v>0</v>
      </c>
      <c r="Y8" s="188">
        <v>0</v>
      </c>
      <c r="Z8" s="186">
        <v>0</v>
      </c>
      <c r="AA8" s="186">
        <v>0</v>
      </c>
      <c r="AB8" s="186">
        <v>0</v>
      </c>
      <c r="AC8" s="186">
        <v>0</v>
      </c>
      <c r="AD8" s="188">
        <v>1</v>
      </c>
      <c r="AE8" s="189">
        <v>0</v>
      </c>
      <c r="AF8" s="189">
        <v>0</v>
      </c>
      <c r="AG8" s="189">
        <v>0</v>
      </c>
      <c r="AH8" s="191">
        <v>0</v>
      </c>
      <c r="AI8" s="186">
        <v>0</v>
      </c>
      <c r="AJ8" s="192">
        <v>7501017371198</v>
      </c>
      <c r="AK8" s="192">
        <v>70018</v>
      </c>
      <c r="AL8" s="90" t="s">
        <v>279</v>
      </c>
      <c r="AM8" s="75">
        <v>70495</v>
      </c>
      <c r="AO8" s="188">
        <v>0.33333333333333331</v>
      </c>
      <c r="AP8" s="188">
        <v>0.25</v>
      </c>
      <c r="AQ8" s="187">
        <v>0</v>
      </c>
      <c r="AR8" s="188">
        <v>0</v>
      </c>
      <c r="AS8" s="187">
        <v>0</v>
      </c>
      <c r="AT8" s="188">
        <v>0.75</v>
      </c>
      <c r="AU8" s="187">
        <v>0</v>
      </c>
      <c r="AV8" s="188">
        <v>1.5</v>
      </c>
      <c r="AW8" s="187">
        <v>0</v>
      </c>
      <c r="AX8" s="188">
        <v>-0.75</v>
      </c>
      <c r="AY8" s="187">
        <v>0</v>
      </c>
      <c r="AZ8" s="188">
        <v>23</v>
      </c>
      <c r="BA8" s="187">
        <v>0</v>
      </c>
      <c r="BB8" s="188">
        <v>146.25</v>
      </c>
      <c r="BC8" s="187">
        <v>0</v>
      </c>
      <c r="BD8" s="75"/>
      <c r="BE8" s="75"/>
      <c r="BF8" s="75"/>
      <c r="BI8" s="194"/>
    </row>
    <row r="9" spans="1:61" ht="11.25" customHeight="1" x14ac:dyDescent="0.3">
      <c r="A9" s="184" t="s">
        <v>751</v>
      </c>
      <c r="B9" s="185">
        <v>0</v>
      </c>
      <c r="C9" s="832">
        <v>71159</v>
      </c>
      <c r="D9" s="55">
        <v>2646.75</v>
      </c>
      <c r="E9" s="91">
        <v>25.696676786437244</v>
      </c>
      <c r="F9" s="186">
        <v>2500</v>
      </c>
      <c r="G9" s="186">
        <v>2300</v>
      </c>
      <c r="H9" s="186">
        <v>0</v>
      </c>
      <c r="I9" s="187">
        <v>0</v>
      </c>
      <c r="J9" s="186">
        <v>2714.0770000000002</v>
      </c>
      <c r="K9" s="186">
        <v>3089.991</v>
      </c>
      <c r="L9" s="186">
        <v>188</v>
      </c>
      <c r="M9" s="186">
        <v>6.0841601156767124</v>
      </c>
      <c r="N9" s="188">
        <v>0</v>
      </c>
      <c r="O9" s="189">
        <v>0</v>
      </c>
      <c r="P9" s="186">
        <v>102.5</v>
      </c>
      <c r="Q9" s="189">
        <v>10.70345461827354</v>
      </c>
      <c r="R9" s="189">
        <v>27.177747720495766</v>
      </c>
      <c r="S9" s="189">
        <v>2458.75</v>
      </c>
      <c r="T9" s="188">
        <v>2456.75</v>
      </c>
      <c r="U9" s="187">
        <v>23.852011219450155</v>
      </c>
      <c r="V9" s="189">
        <v>150</v>
      </c>
      <c r="W9" s="189">
        <v>102.5</v>
      </c>
      <c r="X9" s="188">
        <v>2204.25</v>
      </c>
      <c r="Y9" s="188">
        <v>634.75</v>
      </c>
      <c r="Z9" s="186">
        <v>200</v>
      </c>
      <c r="AA9" s="186">
        <v>0</v>
      </c>
      <c r="AB9" s="186">
        <v>0</v>
      </c>
      <c r="AC9" s="186">
        <v>0</v>
      </c>
      <c r="AD9" s="188">
        <v>32.75</v>
      </c>
      <c r="AE9" s="189">
        <v>0</v>
      </c>
      <c r="AF9" s="189">
        <v>0</v>
      </c>
      <c r="AG9" s="189">
        <v>0</v>
      </c>
      <c r="AH9" s="191">
        <v>0</v>
      </c>
      <c r="AI9" s="186">
        <v>2411.4499999999998</v>
      </c>
      <c r="AJ9" s="192">
        <v>7501017371198</v>
      </c>
      <c r="AK9" s="192">
        <v>70018</v>
      </c>
      <c r="AL9" s="90" t="s">
        <v>279</v>
      </c>
      <c r="AM9" s="75">
        <v>71159</v>
      </c>
      <c r="AO9" s="188">
        <v>2412.5</v>
      </c>
      <c r="AP9" s="188">
        <v>2171.75</v>
      </c>
      <c r="AQ9" s="187">
        <v>87.312289131826176</v>
      </c>
      <c r="AR9" s="188">
        <v>2851.25</v>
      </c>
      <c r="AS9" s="187">
        <v>96.116375904446244</v>
      </c>
      <c r="AT9" s="188">
        <v>2214.5</v>
      </c>
      <c r="AU9" s="187">
        <v>94.320134761303393</v>
      </c>
      <c r="AV9" s="188">
        <v>2118.25</v>
      </c>
      <c r="AW9" s="187">
        <v>78.340516165347779</v>
      </c>
      <c r="AX9" s="188">
        <v>1700.25</v>
      </c>
      <c r="AY9" s="187">
        <v>64.461913160580593</v>
      </c>
      <c r="AZ9" s="188">
        <v>2458.25</v>
      </c>
      <c r="BA9" s="187">
        <v>88.881858447075828</v>
      </c>
      <c r="BB9" s="188">
        <v>3118.75</v>
      </c>
      <c r="BC9" s="187">
        <v>95.836744276376123</v>
      </c>
      <c r="BD9" s="75"/>
      <c r="BE9" s="75"/>
      <c r="BF9" s="75"/>
      <c r="BI9" s="194"/>
    </row>
    <row r="10" spans="1:61" ht="11.25" customHeight="1" x14ac:dyDescent="0.3">
      <c r="A10" s="195" t="s">
        <v>752</v>
      </c>
      <c r="B10" s="196">
        <v>0</v>
      </c>
      <c r="C10" s="833">
        <v>70012</v>
      </c>
      <c r="D10" s="197">
        <v>1E-4</v>
      </c>
      <c r="E10" s="198">
        <v>0</v>
      </c>
      <c r="F10" s="199">
        <v>0</v>
      </c>
      <c r="G10" s="199">
        <v>0</v>
      </c>
      <c r="H10" s="199">
        <v>0</v>
      </c>
      <c r="I10" s="200">
        <v>0</v>
      </c>
      <c r="J10" s="199">
        <v>0</v>
      </c>
      <c r="K10" s="199">
        <v>0</v>
      </c>
      <c r="L10" s="199">
        <v>0</v>
      </c>
      <c r="M10" s="199">
        <v>0</v>
      </c>
      <c r="N10" s="201">
        <v>0</v>
      </c>
      <c r="O10" s="202">
        <v>640.5</v>
      </c>
      <c r="P10" s="199">
        <v>640.5</v>
      </c>
      <c r="Q10" s="202">
        <v>0</v>
      </c>
      <c r="R10" s="202">
        <v>0</v>
      </c>
      <c r="S10" s="202">
        <v>1E-4</v>
      </c>
      <c r="T10" s="201">
        <v>0</v>
      </c>
      <c r="U10" s="200">
        <v>0</v>
      </c>
      <c r="V10" s="202">
        <v>0</v>
      </c>
      <c r="W10" s="202">
        <v>0</v>
      </c>
      <c r="X10" s="201">
        <v>0</v>
      </c>
      <c r="Y10" s="201">
        <v>0</v>
      </c>
      <c r="Z10" s="199">
        <v>0</v>
      </c>
      <c r="AA10" s="199">
        <v>0</v>
      </c>
      <c r="AB10" s="199">
        <v>0</v>
      </c>
      <c r="AC10" s="199">
        <v>0</v>
      </c>
      <c r="AD10" s="201">
        <v>0</v>
      </c>
      <c r="AE10" s="202">
        <v>0</v>
      </c>
      <c r="AF10" s="202">
        <v>0</v>
      </c>
      <c r="AG10" s="202">
        <v>0</v>
      </c>
      <c r="AH10" s="203">
        <v>0</v>
      </c>
      <c r="AI10" s="186">
        <v>0</v>
      </c>
      <c r="AJ10" s="192">
        <v>7501017360604</v>
      </c>
      <c r="AK10" s="192" t="s">
        <v>262</v>
      </c>
      <c r="AL10" s="193" t="s">
        <v>278</v>
      </c>
      <c r="AM10" s="75">
        <v>70012</v>
      </c>
      <c r="AO10" s="201">
        <v>0</v>
      </c>
      <c r="AP10" s="188">
        <v>0</v>
      </c>
      <c r="AQ10" s="187">
        <v>0</v>
      </c>
      <c r="AR10" s="188">
        <v>0</v>
      </c>
      <c r="AS10" s="187">
        <v>0</v>
      </c>
      <c r="AT10" s="188">
        <v>0</v>
      </c>
      <c r="AU10" s="187">
        <v>0</v>
      </c>
      <c r="AV10" s="188">
        <v>0</v>
      </c>
      <c r="AW10" s="187">
        <v>0</v>
      </c>
      <c r="AX10" s="188">
        <v>0</v>
      </c>
      <c r="AY10" s="187">
        <v>0</v>
      </c>
      <c r="AZ10" s="188">
        <v>0</v>
      </c>
      <c r="BA10" s="187">
        <v>0</v>
      </c>
      <c r="BB10" s="188">
        <v>0</v>
      </c>
      <c r="BC10" s="187">
        <v>0</v>
      </c>
      <c r="BD10" s="75"/>
      <c r="BE10" s="75"/>
      <c r="BF10" s="75"/>
      <c r="BI10" s="194"/>
    </row>
    <row r="11" spans="1:61" ht="11.25" customHeight="1" x14ac:dyDescent="0.3">
      <c r="A11" s="204" t="s">
        <v>753</v>
      </c>
      <c r="B11" s="205">
        <v>0</v>
      </c>
      <c r="C11" s="834">
        <v>70496</v>
      </c>
      <c r="D11" s="206">
        <v>1E-4</v>
      </c>
      <c r="E11" s="207">
        <v>0</v>
      </c>
      <c r="F11" s="208">
        <v>0</v>
      </c>
      <c r="G11" s="208">
        <v>0</v>
      </c>
      <c r="H11" s="208">
        <v>0</v>
      </c>
      <c r="I11" s="209">
        <v>0</v>
      </c>
      <c r="J11" s="208">
        <v>0</v>
      </c>
      <c r="K11" s="208">
        <v>0</v>
      </c>
      <c r="L11" s="208">
        <v>0</v>
      </c>
      <c r="M11" s="208">
        <v>0</v>
      </c>
      <c r="N11" s="210">
        <v>71</v>
      </c>
      <c r="O11" s="211">
        <v>0</v>
      </c>
      <c r="P11" s="208">
        <v>71</v>
      </c>
      <c r="Q11" s="211">
        <v>0</v>
      </c>
      <c r="R11" s="211">
        <v>0</v>
      </c>
      <c r="S11" s="211">
        <v>1E-4</v>
      </c>
      <c r="T11" s="210">
        <v>0</v>
      </c>
      <c r="U11" s="209">
        <v>0</v>
      </c>
      <c r="V11" s="211">
        <v>0</v>
      </c>
      <c r="W11" s="211">
        <v>0</v>
      </c>
      <c r="X11" s="210">
        <v>0</v>
      </c>
      <c r="Y11" s="210">
        <v>0</v>
      </c>
      <c r="Z11" s="208">
        <v>0</v>
      </c>
      <c r="AA11" s="208">
        <v>0</v>
      </c>
      <c r="AB11" s="208">
        <v>0</v>
      </c>
      <c r="AC11" s="208">
        <v>0</v>
      </c>
      <c r="AD11" s="210">
        <v>0</v>
      </c>
      <c r="AE11" s="211">
        <v>0</v>
      </c>
      <c r="AF11" s="211">
        <v>0</v>
      </c>
      <c r="AG11" s="211">
        <v>0</v>
      </c>
      <c r="AH11" s="212">
        <v>0</v>
      </c>
      <c r="AI11" s="186">
        <v>0</v>
      </c>
      <c r="AJ11" s="192">
        <v>7501017360604</v>
      </c>
      <c r="AK11" s="192">
        <v>70012</v>
      </c>
      <c r="AL11" s="90" t="s">
        <v>279</v>
      </c>
      <c r="AM11" s="75">
        <v>70496</v>
      </c>
      <c r="AO11" s="210">
        <v>0.33333333333333331</v>
      </c>
      <c r="AP11" s="188">
        <v>0</v>
      </c>
      <c r="AQ11" s="187">
        <v>0</v>
      </c>
      <c r="AR11" s="188">
        <v>0.5</v>
      </c>
      <c r="AS11" s="187">
        <v>0</v>
      </c>
      <c r="AT11" s="188">
        <v>0.5</v>
      </c>
      <c r="AU11" s="187">
        <v>0</v>
      </c>
      <c r="AV11" s="188">
        <v>18</v>
      </c>
      <c r="AW11" s="187">
        <v>0</v>
      </c>
      <c r="AX11" s="188">
        <v>31.5</v>
      </c>
      <c r="AY11" s="187">
        <v>0</v>
      </c>
      <c r="AZ11" s="188">
        <v>2.5</v>
      </c>
      <c r="BA11" s="187">
        <v>0</v>
      </c>
      <c r="BB11" s="188">
        <v>585</v>
      </c>
      <c r="BC11" s="187">
        <v>0</v>
      </c>
      <c r="BD11" s="75"/>
      <c r="BE11" s="75"/>
      <c r="BF11" s="75"/>
      <c r="BI11" s="194"/>
    </row>
    <row r="12" spans="1:61" ht="11.25" customHeight="1" x14ac:dyDescent="0.3">
      <c r="A12" s="204" t="s">
        <v>754</v>
      </c>
      <c r="B12" s="205">
        <v>0</v>
      </c>
      <c r="C12" s="834">
        <v>71160</v>
      </c>
      <c r="D12" s="206">
        <v>1956.5</v>
      </c>
      <c r="E12" s="207">
        <v>50.871387563789668</v>
      </c>
      <c r="F12" s="208">
        <v>1100</v>
      </c>
      <c r="G12" s="208">
        <v>1100</v>
      </c>
      <c r="H12" s="208">
        <v>0</v>
      </c>
      <c r="I12" s="209">
        <v>0</v>
      </c>
      <c r="J12" s="208">
        <v>1256.8409999999999</v>
      </c>
      <c r="K12" s="208">
        <v>1153.7919999999999</v>
      </c>
      <c r="L12" s="208">
        <v>180.5</v>
      </c>
      <c r="M12" s="208">
        <v>15.644067561570891</v>
      </c>
      <c r="N12" s="210">
        <v>0</v>
      </c>
      <c r="O12" s="211">
        <v>0</v>
      </c>
      <c r="P12" s="208">
        <v>40.5</v>
      </c>
      <c r="Q12" s="211">
        <v>17.58376755691452</v>
      </c>
      <c r="R12" s="211">
        <v>42.391997078389394</v>
      </c>
      <c r="S12" s="211">
        <v>1776</v>
      </c>
      <c r="T12" s="210">
        <v>1775</v>
      </c>
      <c r="U12" s="209">
        <v>46.152166074994454</v>
      </c>
      <c r="V12" s="211">
        <v>59.5</v>
      </c>
      <c r="W12" s="211">
        <v>40.5</v>
      </c>
      <c r="X12" s="210">
        <v>1675</v>
      </c>
      <c r="Y12" s="210">
        <v>0</v>
      </c>
      <c r="Z12" s="208">
        <v>595</v>
      </c>
      <c r="AA12" s="208">
        <v>0</v>
      </c>
      <c r="AB12" s="208">
        <v>0</v>
      </c>
      <c r="AC12" s="208">
        <v>0</v>
      </c>
      <c r="AD12" s="210">
        <v>39.5</v>
      </c>
      <c r="AE12" s="211">
        <v>0</v>
      </c>
      <c r="AF12" s="211">
        <v>0</v>
      </c>
      <c r="AG12" s="211">
        <v>0</v>
      </c>
      <c r="AH12" s="212">
        <v>0</v>
      </c>
      <c r="AI12" s="186">
        <v>1143.6590000000001</v>
      </c>
      <c r="AJ12" s="192">
        <v>7501017360604</v>
      </c>
      <c r="AK12" s="192">
        <v>70012</v>
      </c>
      <c r="AL12" s="90" t="s">
        <v>279</v>
      </c>
      <c r="AM12" s="75">
        <v>71160</v>
      </c>
      <c r="AO12" s="210">
        <v>723.33333333333337</v>
      </c>
      <c r="AP12" s="188">
        <v>358</v>
      </c>
      <c r="AQ12" s="187">
        <v>43.132530120481924</v>
      </c>
      <c r="AR12" s="188">
        <v>1004.5</v>
      </c>
      <c r="AS12" s="187">
        <v>105.73684210526315</v>
      </c>
      <c r="AT12" s="188">
        <v>807.5</v>
      </c>
      <c r="AU12" s="187">
        <v>89.722222222222229</v>
      </c>
      <c r="AV12" s="188">
        <v>979</v>
      </c>
      <c r="AW12" s="187">
        <v>98.025276303115376</v>
      </c>
      <c r="AX12" s="188">
        <v>896</v>
      </c>
      <c r="AY12" s="187">
        <v>94.954583943137465</v>
      </c>
      <c r="AZ12" s="188">
        <v>932</v>
      </c>
      <c r="BA12" s="187">
        <v>97.463848441624179</v>
      </c>
      <c r="BB12" s="188">
        <v>105</v>
      </c>
      <c r="BC12" s="187">
        <v>8.75</v>
      </c>
      <c r="BD12" s="75"/>
      <c r="BE12" s="75"/>
      <c r="BF12" s="75"/>
      <c r="BI12" s="194"/>
    </row>
    <row r="13" spans="1:61" ht="11.25" customHeight="1" x14ac:dyDescent="0.3">
      <c r="A13" s="195" t="s">
        <v>755</v>
      </c>
      <c r="B13" s="196">
        <v>0</v>
      </c>
      <c r="C13" s="833">
        <v>70015</v>
      </c>
      <c r="D13" s="197">
        <v>1E-4</v>
      </c>
      <c r="E13" s="198">
        <v>0</v>
      </c>
      <c r="F13" s="199">
        <v>0</v>
      </c>
      <c r="G13" s="199">
        <v>0</v>
      </c>
      <c r="H13" s="199">
        <v>0</v>
      </c>
      <c r="I13" s="200">
        <v>0</v>
      </c>
      <c r="J13" s="199">
        <v>0</v>
      </c>
      <c r="K13" s="199">
        <v>0</v>
      </c>
      <c r="L13" s="199">
        <v>0</v>
      </c>
      <c r="M13" s="199">
        <v>0</v>
      </c>
      <c r="N13" s="201">
        <v>0</v>
      </c>
      <c r="O13" s="202">
        <v>44</v>
      </c>
      <c r="P13" s="199">
        <v>44</v>
      </c>
      <c r="Q13" s="202">
        <v>0</v>
      </c>
      <c r="R13" s="202">
        <v>0</v>
      </c>
      <c r="S13" s="202">
        <v>1E-4</v>
      </c>
      <c r="T13" s="201">
        <v>0</v>
      </c>
      <c r="U13" s="200">
        <v>0</v>
      </c>
      <c r="V13" s="202">
        <v>0</v>
      </c>
      <c r="W13" s="202">
        <v>0</v>
      </c>
      <c r="X13" s="201">
        <v>0</v>
      </c>
      <c r="Y13" s="201">
        <v>0</v>
      </c>
      <c r="Z13" s="199">
        <v>0</v>
      </c>
      <c r="AA13" s="199">
        <v>0</v>
      </c>
      <c r="AB13" s="199">
        <v>0</v>
      </c>
      <c r="AC13" s="199">
        <v>0</v>
      </c>
      <c r="AD13" s="201">
        <v>0</v>
      </c>
      <c r="AE13" s="202">
        <v>0</v>
      </c>
      <c r="AF13" s="202">
        <v>0</v>
      </c>
      <c r="AG13" s="202">
        <v>0</v>
      </c>
      <c r="AH13" s="203">
        <v>0</v>
      </c>
      <c r="AI13" s="186">
        <v>0</v>
      </c>
      <c r="AJ13" s="192">
        <v>7501017360697</v>
      </c>
      <c r="AK13" s="192" t="s">
        <v>262</v>
      </c>
      <c r="AL13" s="90" t="s">
        <v>280</v>
      </c>
      <c r="AM13" s="75">
        <v>70015</v>
      </c>
      <c r="AO13" s="201">
        <v>0</v>
      </c>
      <c r="AP13" s="201">
        <v>0</v>
      </c>
      <c r="AQ13" s="200">
        <v>0</v>
      </c>
      <c r="AR13" s="201">
        <v>0</v>
      </c>
      <c r="AS13" s="200">
        <v>0</v>
      </c>
      <c r="AT13" s="201">
        <v>0</v>
      </c>
      <c r="AU13" s="200">
        <v>0</v>
      </c>
      <c r="AV13" s="201">
        <v>0</v>
      </c>
      <c r="AW13" s="200">
        <v>0</v>
      </c>
      <c r="AX13" s="201">
        <v>0</v>
      </c>
      <c r="AY13" s="200">
        <v>0</v>
      </c>
      <c r="AZ13" s="201">
        <v>0</v>
      </c>
      <c r="BA13" s="200">
        <v>0</v>
      </c>
      <c r="BB13" s="201">
        <v>0</v>
      </c>
      <c r="BC13" s="200">
        <v>0</v>
      </c>
      <c r="BD13" s="75"/>
      <c r="BE13" s="75"/>
      <c r="BF13" s="75"/>
      <c r="BI13" s="194"/>
    </row>
    <row r="14" spans="1:61" ht="11.25" customHeight="1" x14ac:dyDescent="0.3">
      <c r="A14" s="204" t="s">
        <v>756</v>
      </c>
      <c r="B14" s="205">
        <v>0</v>
      </c>
      <c r="C14" s="834">
        <v>70497</v>
      </c>
      <c r="D14" s="206">
        <v>1</v>
      </c>
      <c r="E14" s="207">
        <v>0</v>
      </c>
      <c r="F14" s="208">
        <v>0</v>
      </c>
      <c r="G14" s="208">
        <v>0</v>
      </c>
      <c r="H14" s="208">
        <v>0</v>
      </c>
      <c r="I14" s="209">
        <v>0</v>
      </c>
      <c r="J14" s="208">
        <v>0</v>
      </c>
      <c r="K14" s="208">
        <v>0</v>
      </c>
      <c r="L14" s="208">
        <v>0</v>
      </c>
      <c r="M14" s="208">
        <v>0</v>
      </c>
      <c r="N14" s="210">
        <v>0</v>
      </c>
      <c r="O14" s="211">
        <v>0</v>
      </c>
      <c r="P14" s="208">
        <v>0</v>
      </c>
      <c r="Q14" s="211">
        <v>0</v>
      </c>
      <c r="R14" s="211">
        <v>0</v>
      </c>
      <c r="S14" s="211">
        <v>1</v>
      </c>
      <c r="T14" s="210">
        <v>1</v>
      </c>
      <c r="U14" s="209">
        <v>0</v>
      </c>
      <c r="V14" s="211">
        <v>0</v>
      </c>
      <c r="W14" s="211">
        <v>0</v>
      </c>
      <c r="X14" s="210">
        <v>1</v>
      </c>
      <c r="Y14" s="210">
        <v>0</v>
      </c>
      <c r="Z14" s="208">
        <v>0</v>
      </c>
      <c r="AA14" s="208">
        <v>0</v>
      </c>
      <c r="AB14" s="208">
        <v>0</v>
      </c>
      <c r="AC14" s="208">
        <v>0</v>
      </c>
      <c r="AD14" s="210">
        <v>0</v>
      </c>
      <c r="AE14" s="211">
        <v>0</v>
      </c>
      <c r="AF14" s="211">
        <v>0</v>
      </c>
      <c r="AG14" s="211">
        <v>0</v>
      </c>
      <c r="AH14" s="212">
        <v>0</v>
      </c>
      <c r="AI14" s="186">
        <v>0</v>
      </c>
      <c r="AJ14" s="192">
        <v>7501017360697</v>
      </c>
      <c r="AK14" s="192">
        <v>70015</v>
      </c>
      <c r="AL14" s="90" t="s">
        <v>279</v>
      </c>
      <c r="AM14" s="75">
        <v>70497</v>
      </c>
      <c r="AO14" s="210">
        <v>1.3333333333333333</v>
      </c>
      <c r="AP14" s="210">
        <v>3</v>
      </c>
      <c r="AQ14" s="209">
        <v>0</v>
      </c>
      <c r="AR14" s="210">
        <v>-1</v>
      </c>
      <c r="AS14" s="209">
        <v>0</v>
      </c>
      <c r="AT14" s="210">
        <v>2</v>
      </c>
      <c r="AU14" s="209">
        <v>0</v>
      </c>
      <c r="AV14" s="210">
        <v>1</v>
      </c>
      <c r="AW14" s="209">
        <v>0</v>
      </c>
      <c r="AX14" s="210">
        <v>0</v>
      </c>
      <c r="AY14" s="209">
        <v>0</v>
      </c>
      <c r="AZ14" s="210">
        <v>16</v>
      </c>
      <c r="BA14" s="209">
        <v>0</v>
      </c>
      <c r="BB14" s="210">
        <v>484</v>
      </c>
      <c r="BC14" s="209">
        <v>0</v>
      </c>
      <c r="BD14" s="75"/>
      <c r="BE14" s="75"/>
      <c r="BF14" s="75"/>
      <c r="BI14" s="194"/>
    </row>
    <row r="15" spans="1:61" ht="11.25" customHeight="1" x14ac:dyDescent="0.3">
      <c r="A15" s="204" t="s">
        <v>757</v>
      </c>
      <c r="B15" s="205">
        <v>0</v>
      </c>
      <c r="C15" s="834">
        <v>71161</v>
      </c>
      <c r="D15" s="206">
        <v>1668</v>
      </c>
      <c r="E15" s="207">
        <v>26.008275454871949</v>
      </c>
      <c r="F15" s="208">
        <v>1800</v>
      </c>
      <c r="G15" s="208">
        <v>1100</v>
      </c>
      <c r="H15" s="208">
        <v>0</v>
      </c>
      <c r="I15" s="209">
        <v>0</v>
      </c>
      <c r="J15" s="208">
        <v>1872.527</v>
      </c>
      <c r="K15" s="208">
        <v>1924.0030000000002</v>
      </c>
      <c r="L15" s="208">
        <v>258</v>
      </c>
      <c r="M15" s="208">
        <v>13.409542500713357</v>
      </c>
      <c r="N15" s="210">
        <v>0</v>
      </c>
      <c r="O15" s="211">
        <v>0</v>
      </c>
      <c r="P15" s="208">
        <v>40</v>
      </c>
      <c r="Q15" s="211">
        <v>15.914323264764674</v>
      </c>
      <c r="R15" s="211">
        <v>22.589794432870661</v>
      </c>
      <c r="S15" s="211">
        <v>1410</v>
      </c>
      <c r="T15" s="210">
        <v>1410</v>
      </c>
      <c r="U15" s="209">
        <v>21.985412704657943</v>
      </c>
      <c r="V15" s="211">
        <v>0</v>
      </c>
      <c r="W15" s="211">
        <v>40</v>
      </c>
      <c r="X15" s="210">
        <v>1370</v>
      </c>
      <c r="Y15" s="210">
        <v>269</v>
      </c>
      <c r="Z15" s="208">
        <v>152</v>
      </c>
      <c r="AA15" s="208">
        <v>0</v>
      </c>
      <c r="AB15" s="208">
        <v>0</v>
      </c>
      <c r="AC15" s="208">
        <v>0</v>
      </c>
      <c r="AD15" s="210">
        <v>15</v>
      </c>
      <c r="AE15" s="211">
        <v>0</v>
      </c>
      <c r="AF15" s="211">
        <v>0</v>
      </c>
      <c r="AG15" s="211">
        <v>0</v>
      </c>
      <c r="AH15" s="212">
        <v>0</v>
      </c>
      <c r="AI15" s="186">
        <v>1346.248</v>
      </c>
      <c r="AJ15" s="192">
        <v>7501017360697</v>
      </c>
      <c r="AK15" s="192">
        <v>70015</v>
      </c>
      <c r="AL15" s="90" t="s">
        <v>279</v>
      </c>
      <c r="AM15" s="75">
        <v>71161</v>
      </c>
      <c r="AO15" s="210">
        <v>1411.3333333333333</v>
      </c>
      <c r="AP15" s="210">
        <v>1187</v>
      </c>
      <c r="AQ15" s="209">
        <v>74.784278542771318</v>
      </c>
      <c r="AR15" s="210">
        <v>1526</v>
      </c>
      <c r="AS15" s="209">
        <v>89.495115009433349</v>
      </c>
      <c r="AT15" s="210">
        <v>1521</v>
      </c>
      <c r="AU15" s="209">
        <v>93.349765183299411</v>
      </c>
      <c r="AV15" s="210">
        <v>1432</v>
      </c>
      <c r="AW15" s="209">
        <v>87.446323101950682</v>
      </c>
      <c r="AX15" s="210">
        <v>1221</v>
      </c>
      <c r="AY15" s="209">
        <v>72.054697836470652</v>
      </c>
      <c r="AZ15" s="210">
        <v>1735</v>
      </c>
      <c r="BA15" s="209">
        <v>89.742880182651319</v>
      </c>
      <c r="BB15" s="210">
        <v>1400</v>
      </c>
      <c r="BC15" s="209">
        <v>69.844839688631694</v>
      </c>
      <c r="BD15" s="75"/>
      <c r="BE15" s="75"/>
      <c r="BF15" s="75"/>
      <c r="BI15" s="194"/>
    </row>
    <row r="16" spans="1:61" ht="11.25" customHeight="1" x14ac:dyDescent="0.3">
      <c r="A16" s="213" t="s">
        <v>758</v>
      </c>
      <c r="B16" s="214">
        <v>0</v>
      </c>
      <c r="C16" s="832">
        <v>70013</v>
      </c>
      <c r="D16" s="55">
        <v>1E-4</v>
      </c>
      <c r="E16" s="215">
        <v>0</v>
      </c>
      <c r="F16" s="186">
        <v>0</v>
      </c>
      <c r="G16" s="186">
        <v>0</v>
      </c>
      <c r="H16" s="186">
        <v>0</v>
      </c>
      <c r="I16" s="187">
        <v>0</v>
      </c>
      <c r="J16" s="186">
        <v>0</v>
      </c>
      <c r="K16" s="186">
        <v>0</v>
      </c>
      <c r="L16" s="186">
        <v>0</v>
      </c>
      <c r="M16" s="186">
        <v>0</v>
      </c>
      <c r="N16" s="188">
        <v>0</v>
      </c>
      <c r="O16" s="189">
        <v>20.010000000000002</v>
      </c>
      <c r="P16" s="186">
        <v>20.010000000000002</v>
      </c>
      <c r="Q16" s="189">
        <v>0</v>
      </c>
      <c r="R16" s="189">
        <v>0</v>
      </c>
      <c r="S16" s="189">
        <v>1E-4</v>
      </c>
      <c r="T16" s="188">
        <v>0</v>
      </c>
      <c r="U16" s="187">
        <v>0</v>
      </c>
      <c r="V16" s="189">
        <v>0</v>
      </c>
      <c r="W16" s="189">
        <v>0</v>
      </c>
      <c r="X16" s="188">
        <v>0</v>
      </c>
      <c r="Y16" s="188">
        <v>0</v>
      </c>
      <c r="Z16" s="186">
        <v>0</v>
      </c>
      <c r="AA16" s="186">
        <v>0</v>
      </c>
      <c r="AB16" s="186">
        <v>0</v>
      </c>
      <c r="AC16" s="186">
        <v>0</v>
      </c>
      <c r="AD16" s="188">
        <v>0</v>
      </c>
      <c r="AE16" s="189">
        <v>0</v>
      </c>
      <c r="AF16" s="189">
        <v>0</v>
      </c>
      <c r="AG16" s="189">
        <v>0</v>
      </c>
      <c r="AH16" s="191">
        <v>0</v>
      </c>
      <c r="AI16" s="186">
        <v>0</v>
      </c>
      <c r="AJ16" s="192">
        <v>7501943420120</v>
      </c>
      <c r="AK16" s="192" t="s">
        <v>262</v>
      </c>
      <c r="AL16" s="216" t="s">
        <v>278</v>
      </c>
      <c r="AM16" s="75">
        <v>70013</v>
      </c>
      <c r="AO16" s="188">
        <v>0</v>
      </c>
      <c r="AP16" s="188">
        <v>0</v>
      </c>
      <c r="AQ16" s="187">
        <v>0</v>
      </c>
      <c r="AR16" s="188">
        <v>0</v>
      </c>
      <c r="AS16" s="187">
        <v>0</v>
      </c>
      <c r="AT16" s="188">
        <v>0</v>
      </c>
      <c r="AU16" s="187">
        <v>0</v>
      </c>
      <c r="AV16" s="188">
        <v>0</v>
      </c>
      <c r="AW16" s="187">
        <v>0</v>
      </c>
      <c r="AX16" s="188">
        <v>0</v>
      </c>
      <c r="AY16" s="187">
        <v>0</v>
      </c>
      <c r="AZ16" s="188">
        <v>0</v>
      </c>
      <c r="BA16" s="187">
        <v>0</v>
      </c>
      <c r="BB16" s="188">
        <v>0</v>
      </c>
      <c r="BC16" s="187">
        <v>0</v>
      </c>
      <c r="BD16" s="75"/>
      <c r="BE16" s="75"/>
      <c r="BF16" s="75"/>
      <c r="BI16" s="194"/>
    </row>
    <row r="17" spans="1:61" ht="11.25" customHeight="1" x14ac:dyDescent="0.3">
      <c r="A17" s="217" t="s">
        <v>759</v>
      </c>
      <c r="B17" s="205">
        <v>0</v>
      </c>
      <c r="C17" s="834">
        <v>70498</v>
      </c>
      <c r="D17" s="206">
        <v>1E-4</v>
      </c>
      <c r="E17" s="207">
        <v>0</v>
      </c>
      <c r="F17" s="208">
        <v>0</v>
      </c>
      <c r="G17" s="208">
        <v>0</v>
      </c>
      <c r="H17" s="208">
        <v>0</v>
      </c>
      <c r="I17" s="209">
        <v>0</v>
      </c>
      <c r="J17" s="208">
        <v>0</v>
      </c>
      <c r="K17" s="208">
        <v>0</v>
      </c>
      <c r="L17" s="208">
        <v>0</v>
      </c>
      <c r="M17" s="208">
        <v>0</v>
      </c>
      <c r="N17" s="210">
        <v>54.027000000000001</v>
      </c>
      <c r="O17" s="211">
        <v>0</v>
      </c>
      <c r="P17" s="208">
        <v>54.027000000000001</v>
      </c>
      <c r="Q17" s="211">
        <v>0</v>
      </c>
      <c r="R17" s="211">
        <v>0</v>
      </c>
      <c r="S17" s="211">
        <v>1E-4</v>
      </c>
      <c r="T17" s="210">
        <v>0</v>
      </c>
      <c r="U17" s="209">
        <v>0</v>
      </c>
      <c r="V17" s="211">
        <v>0</v>
      </c>
      <c r="W17" s="211">
        <v>0</v>
      </c>
      <c r="X17" s="210">
        <v>0</v>
      </c>
      <c r="Y17" s="210">
        <v>0</v>
      </c>
      <c r="Z17" s="208">
        <v>0</v>
      </c>
      <c r="AA17" s="208">
        <v>0</v>
      </c>
      <c r="AB17" s="208">
        <v>0</v>
      </c>
      <c r="AC17" s="208">
        <v>0</v>
      </c>
      <c r="AD17" s="210">
        <v>0</v>
      </c>
      <c r="AE17" s="211">
        <v>0</v>
      </c>
      <c r="AF17" s="211">
        <v>0</v>
      </c>
      <c r="AG17" s="211">
        <v>0</v>
      </c>
      <c r="AH17" s="212">
        <v>0</v>
      </c>
      <c r="AI17" s="186">
        <v>0</v>
      </c>
      <c r="AJ17" s="192">
        <v>7501943420120</v>
      </c>
      <c r="AK17" s="192">
        <v>70013</v>
      </c>
      <c r="AL17" s="76" t="s">
        <v>279</v>
      </c>
      <c r="AM17" s="75">
        <v>70498</v>
      </c>
      <c r="AO17" s="210">
        <v>-1E-3</v>
      </c>
      <c r="AP17" s="210">
        <v>0</v>
      </c>
      <c r="AQ17" s="209">
        <v>0</v>
      </c>
      <c r="AR17" s="210">
        <v>0</v>
      </c>
      <c r="AS17" s="209">
        <v>0</v>
      </c>
      <c r="AT17" s="210">
        <v>-3.0000000000000001E-3</v>
      </c>
      <c r="AU17" s="209">
        <v>0</v>
      </c>
      <c r="AV17" s="210">
        <v>-0.67100000000000004</v>
      </c>
      <c r="AW17" s="209">
        <v>0</v>
      </c>
      <c r="AX17" s="210">
        <v>24.677000000000003</v>
      </c>
      <c r="AY17" s="209">
        <v>0</v>
      </c>
      <c r="AZ17" s="210">
        <v>-1.988</v>
      </c>
      <c r="BA17" s="209">
        <v>0</v>
      </c>
      <c r="BB17" s="210">
        <v>1078.5350000000001</v>
      </c>
      <c r="BC17" s="209">
        <v>0</v>
      </c>
      <c r="BD17" s="75"/>
      <c r="BE17" s="75"/>
      <c r="BF17" s="75"/>
      <c r="BI17" s="194"/>
    </row>
    <row r="18" spans="1:61" ht="11.25" customHeight="1" x14ac:dyDescent="0.3">
      <c r="A18" s="217" t="s">
        <v>760</v>
      </c>
      <c r="B18" s="205">
        <v>0</v>
      </c>
      <c r="C18" s="834">
        <v>71162</v>
      </c>
      <c r="D18" s="206">
        <v>962.48099999999999</v>
      </c>
      <c r="E18" s="207">
        <v>4.9481772097624708</v>
      </c>
      <c r="F18" s="208">
        <v>9000</v>
      </c>
      <c r="G18" s="208">
        <v>7000</v>
      </c>
      <c r="H18" s="208">
        <v>4753.7100000000009</v>
      </c>
      <c r="I18" s="209">
        <v>67.910142857142873</v>
      </c>
      <c r="J18" s="208">
        <v>4401.9579999999996</v>
      </c>
      <c r="K18" s="208">
        <v>5835.3670000000002</v>
      </c>
      <c r="L18" s="208">
        <v>664.33100000000002</v>
      </c>
      <c r="M18" s="208">
        <v>11.38456244482995</v>
      </c>
      <c r="N18" s="210">
        <v>0</v>
      </c>
      <c r="O18" s="211">
        <v>0</v>
      </c>
      <c r="P18" s="208">
        <v>0.66700000000000004</v>
      </c>
      <c r="Q18" s="211">
        <v>15.106868352673972</v>
      </c>
      <c r="R18" s="211">
        <v>34.429179015338178</v>
      </c>
      <c r="S18" s="211">
        <v>5051.8600000000006</v>
      </c>
      <c r="T18" s="210">
        <v>4524.2609999999995</v>
      </c>
      <c r="U18" s="209">
        <v>23.259519067095518</v>
      </c>
      <c r="V18" s="211">
        <v>0.66700000000000004</v>
      </c>
      <c r="W18" s="211">
        <v>0.66700000000000004</v>
      </c>
      <c r="X18" s="210">
        <v>4522.9269999999988</v>
      </c>
      <c r="Y18" s="210">
        <v>2313.1559999999999</v>
      </c>
      <c r="Z18" s="208">
        <v>1715.5239999999999</v>
      </c>
      <c r="AA18" s="208">
        <v>0</v>
      </c>
      <c r="AB18" s="208">
        <v>143.405</v>
      </c>
      <c r="AC18" s="208">
        <v>215</v>
      </c>
      <c r="AD18" s="210">
        <v>18.009999999999991</v>
      </c>
      <c r="AE18" s="211">
        <v>0</v>
      </c>
      <c r="AF18" s="211">
        <v>0</v>
      </c>
      <c r="AG18" s="211">
        <v>0</v>
      </c>
      <c r="AH18" s="212">
        <v>0</v>
      </c>
      <c r="AI18" s="186">
        <v>3823.5219999999999</v>
      </c>
      <c r="AJ18" s="192">
        <v>7501943420120</v>
      </c>
      <c r="AK18" s="192">
        <v>70013</v>
      </c>
      <c r="AL18" s="76" t="s">
        <v>279</v>
      </c>
      <c r="AM18" s="75">
        <v>71162</v>
      </c>
      <c r="AO18" s="210">
        <v>4117.3919999999998</v>
      </c>
      <c r="AP18" s="210">
        <v>4370.8519999999999</v>
      </c>
      <c r="AQ18" s="209">
        <v>110.91354134999875</v>
      </c>
      <c r="AR18" s="210">
        <v>4122.7330000000002</v>
      </c>
      <c r="AS18" s="209">
        <v>77.286192264056581</v>
      </c>
      <c r="AT18" s="210">
        <v>3858.5909999999999</v>
      </c>
      <c r="AU18" s="209">
        <v>74.09021531066945</v>
      </c>
      <c r="AV18" s="210">
        <v>4435.54</v>
      </c>
      <c r="AW18" s="209">
        <v>87.507242882838028</v>
      </c>
      <c r="AX18" s="210">
        <v>2791.393</v>
      </c>
      <c r="AY18" s="209">
        <v>55.778295406701616</v>
      </c>
      <c r="AZ18" s="210">
        <v>3415.0340000000006</v>
      </c>
      <c r="BA18" s="209">
        <v>80.119415450810934</v>
      </c>
      <c r="BB18" s="210">
        <v>3849.261</v>
      </c>
      <c r="BC18" s="209">
        <v>70.191740474838909</v>
      </c>
      <c r="BD18" s="75"/>
      <c r="BE18" s="75"/>
      <c r="BF18" s="75"/>
      <c r="BI18" s="194"/>
    </row>
    <row r="19" spans="1:61" ht="11.25" customHeight="1" x14ac:dyDescent="0.3">
      <c r="A19" s="184" t="s">
        <v>761</v>
      </c>
      <c r="B19" s="185">
        <v>0</v>
      </c>
      <c r="C19" s="832">
        <v>70017</v>
      </c>
      <c r="D19" s="55">
        <v>1E-4</v>
      </c>
      <c r="E19" s="91">
        <v>0</v>
      </c>
      <c r="F19" s="186">
        <v>0</v>
      </c>
      <c r="G19" s="186">
        <v>0</v>
      </c>
      <c r="H19" s="186">
        <v>0</v>
      </c>
      <c r="I19" s="187">
        <v>0</v>
      </c>
      <c r="J19" s="186">
        <v>0</v>
      </c>
      <c r="K19" s="186">
        <v>0</v>
      </c>
      <c r="L19" s="186">
        <v>0</v>
      </c>
      <c r="M19" s="186">
        <v>0</v>
      </c>
      <c r="N19" s="188">
        <v>0</v>
      </c>
      <c r="O19" s="189">
        <v>0</v>
      </c>
      <c r="P19" s="186">
        <v>0</v>
      </c>
      <c r="Q19" s="189">
        <v>0</v>
      </c>
      <c r="R19" s="189">
        <v>0</v>
      </c>
      <c r="S19" s="189">
        <v>1E-4</v>
      </c>
      <c r="T19" s="188">
        <v>0</v>
      </c>
      <c r="U19" s="187">
        <v>0</v>
      </c>
      <c r="V19" s="189">
        <v>0</v>
      </c>
      <c r="W19" s="189">
        <v>0</v>
      </c>
      <c r="X19" s="188">
        <v>0</v>
      </c>
      <c r="Y19" s="188">
        <v>0</v>
      </c>
      <c r="Z19" s="186">
        <v>0</v>
      </c>
      <c r="AA19" s="186">
        <v>0</v>
      </c>
      <c r="AB19" s="186">
        <v>0</v>
      </c>
      <c r="AC19" s="186">
        <v>0</v>
      </c>
      <c r="AD19" s="188">
        <v>0</v>
      </c>
      <c r="AE19" s="189">
        <v>0</v>
      </c>
      <c r="AF19" s="189">
        <v>0</v>
      </c>
      <c r="AG19" s="189">
        <v>0</v>
      </c>
      <c r="AH19" s="191">
        <v>0</v>
      </c>
      <c r="AI19" s="186">
        <v>0</v>
      </c>
      <c r="AJ19" s="192">
        <v>7501943429208</v>
      </c>
      <c r="AK19" s="192" t="s">
        <v>262</v>
      </c>
      <c r="AL19" s="216" t="s">
        <v>278</v>
      </c>
      <c r="AM19" s="75">
        <v>70017</v>
      </c>
      <c r="AO19" s="188">
        <v>0</v>
      </c>
      <c r="AP19" s="188">
        <v>0</v>
      </c>
      <c r="AQ19" s="187">
        <v>0</v>
      </c>
      <c r="AR19" s="188">
        <v>0</v>
      </c>
      <c r="AS19" s="187">
        <v>0</v>
      </c>
      <c r="AT19" s="188">
        <v>0</v>
      </c>
      <c r="AU19" s="187">
        <v>0</v>
      </c>
      <c r="AV19" s="188">
        <v>0</v>
      </c>
      <c r="AW19" s="187">
        <v>0</v>
      </c>
      <c r="AX19" s="188">
        <v>0</v>
      </c>
      <c r="AY19" s="187">
        <v>0</v>
      </c>
      <c r="AZ19" s="188">
        <v>0</v>
      </c>
      <c r="BA19" s="187">
        <v>0</v>
      </c>
      <c r="BB19" s="188">
        <v>0</v>
      </c>
      <c r="BC19" s="187">
        <v>0</v>
      </c>
      <c r="BD19" s="75"/>
      <c r="BE19" s="75"/>
      <c r="BF19" s="75"/>
      <c r="BI19" s="194"/>
    </row>
    <row r="20" spans="1:61" ht="11.25" customHeight="1" x14ac:dyDescent="0.3">
      <c r="A20" s="184" t="s">
        <v>762</v>
      </c>
      <c r="B20" s="185">
        <v>0</v>
      </c>
      <c r="C20" s="832">
        <v>70499</v>
      </c>
      <c r="D20" s="55">
        <v>22.5</v>
      </c>
      <c r="E20" s="91">
        <v>2.5910415219202116</v>
      </c>
      <c r="F20" s="186">
        <v>0</v>
      </c>
      <c r="G20" s="186">
        <v>0</v>
      </c>
      <c r="H20" s="186">
        <v>0</v>
      </c>
      <c r="I20" s="187">
        <v>0</v>
      </c>
      <c r="J20" s="186">
        <v>260.51299999999998</v>
      </c>
      <c r="K20" s="186">
        <v>0</v>
      </c>
      <c r="L20" s="186">
        <v>0</v>
      </c>
      <c r="M20" s="186">
        <v>0</v>
      </c>
      <c r="N20" s="188">
        <v>0</v>
      </c>
      <c r="O20" s="189">
        <v>0</v>
      </c>
      <c r="P20" s="186">
        <v>0</v>
      </c>
      <c r="Q20" s="189">
        <v>0</v>
      </c>
      <c r="R20" s="189">
        <v>2.5910415219202116</v>
      </c>
      <c r="S20" s="189">
        <v>22.5</v>
      </c>
      <c r="T20" s="188">
        <v>22.5</v>
      </c>
      <c r="U20" s="187">
        <v>2.5910415219202116</v>
      </c>
      <c r="V20" s="189">
        <v>0</v>
      </c>
      <c r="W20" s="189">
        <v>0</v>
      </c>
      <c r="X20" s="188">
        <v>22.5</v>
      </c>
      <c r="Y20" s="188">
        <v>0</v>
      </c>
      <c r="Z20" s="186">
        <v>0</v>
      </c>
      <c r="AA20" s="186">
        <v>0</v>
      </c>
      <c r="AB20" s="186">
        <v>0</v>
      </c>
      <c r="AC20" s="186">
        <v>0</v>
      </c>
      <c r="AD20" s="188">
        <v>0</v>
      </c>
      <c r="AE20" s="189">
        <v>0</v>
      </c>
      <c r="AF20" s="189">
        <v>0</v>
      </c>
      <c r="AG20" s="189">
        <v>0</v>
      </c>
      <c r="AH20" s="191">
        <v>0</v>
      </c>
      <c r="AI20" s="186">
        <v>219.161</v>
      </c>
      <c r="AJ20" s="192">
        <v>7501943429208</v>
      </c>
      <c r="AK20" s="192">
        <v>70017</v>
      </c>
      <c r="AL20" s="76" t="s">
        <v>279</v>
      </c>
      <c r="AM20" s="75">
        <v>70499</v>
      </c>
      <c r="AO20" s="188">
        <v>112.5</v>
      </c>
      <c r="AP20" s="188">
        <v>0</v>
      </c>
      <c r="AQ20" s="187">
        <v>0</v>
      </c>
      <c r="AR20" s="188">
        <v>45</v>
      </c>
      <c r="AS20" s="187">
        <v>0</v>
      </c>
      <c r="AT20" s="188">
        <v>292.5</v>
      </c>
      <c r="AU20" s="187">
        <v>106.1871725895512</v>
      </c>
      <c r="AV20" s="188">
        <v>135</v>
      </c>
      <c r="AW20" s="187">
        <v>53.603973841260768</v>
      </c>
      <c r="AX20" s="188">
        <v>157.5</v>
      </c>
      <c r="AY20" s="187">
        <v>62.537969481470888</v>
      </c>
      <c r="AZ20" s="188">
        <v>135</v>
      </c>
      <c r="BA20" s="187">
        <v>0</v>
      </c>
      <c r="BB20" s="188">
        <v>157.5</v>
      </c>
      <c r="BC20" s="187">
        <v>0</v>
      </c>
      <c r="BD20" s="75"/>
      <c r="BE20" s="75"/>
      <c r="BF20" s="75"/>
      <c r="BI20" s="194"/>
    </row>
    <row r="21" spans="1:61" ht="11.25" customHeight="1" x14ac:dyDescent="0.3">
      <c r="A21" s="184" t="s">
        <v>763</v>
      </c>
      <c r="B21" s="185">
        <v>0</v>
      </c>
      <c r="C21" s="835">
        <v>71179</v>
      </c>
      <c r="D21" s="55">
        <v>540</v>
      </c>
      <c r="E21" s="91">
        <v>50.548703051331891</v>
      </c>
      <c r="F21" s="186">
        <v>0</v>
      </c>
      <c r="G21" s="186">
        <v>0</v>
      </c>
      <c r="H21" s="186">
        <v>0</v>
      </c>
      <c r="I21" s="187">
        <v>0</v>
      </c>
      <c r="J21" s="186">
        <v>0</v>
      </c>
      <c r="K21" s="186">
        <v>320.483</v>
      </c>
      <c r="L21" s="186">
        <v>0</v>
      </c>
      <c r="M21" s="218">
        <v>0</v>
      </c>
      <c r="N21" s="188">
        <v>0</v>
      </c>
      <c r="O21" s="189">
        <v>0</v>
      </c>
      <c r="P21" s="186">
        <v>0</v>
      </c>
      <c r="Q21" s="189">
        <v>0</v>
      </c>
      <c r="R21" s="189">
        <v>0</v>
      </c>
      <c r="S21" s="189">
        <v>540</v>
      </c>
      <c r="T21" s="188">
        <v>540</v>
      </c>
      <c r="U21" s="187">
        <v>50.548703051331891</v>
      </c>
      <c r="V21" s="189">
        <v>112.5</v>
      </c>
      <c r="W21" s="189">
        <v>0</v>
      </c>
      <c r="X21" s="188">
        <v>427.5</v>
      </c>
      <c r="Y21" s="188">
        <v>0</v>
      </c>
      <c r="Z21" s="186">
        <v>0</v>
      </c>
      <c r="AA21" s="186">
        <v>0</v>
      </c>
      <c r="AB21" s="186">
        <v>0</v>
      </c>
      <c r="AC21" s="186">
        <v>0</v>
      </c>
      <c r="AD21" s="188">
        <v>0</v>
      </c>
      <c r="AE21" s="189">
        <v>0</v>
      </c>
      <c r="AF21" s="189">
        <v>0</v>
      </c>
      <c r="AG21" s="189">
        <v>0</v>
      </c>
      <c r="AH21" s="191">
        <v>0</v>
      </c>
      <c r="AI21" s="186">
        <v>0</v>
      </c>
      <c r="AJ21" s="192">
        <v>7501943429208</v>
      </c>
      <c r="AK21" s="192">
        <v>70017</v>
      </c>
      <c r="AL21" s="76" t="s">
        <v>279</v>
      </c>
      <c r="AM21" s="75">
        <v>71179</v>
      </c>
      <c r="AO21" s="188">
        <v>127.5</v>
      </c>
      <c r="AP21" s="188">
        <v>112.5</v>
      </c>
      <c r="AQ21" s="187">
        <v>36.29032258064516</v>
      </c>
      <c r="AR21" s="188">
        <v>270</v>
      </c>
      <c r="AS21" s="187">
        <v>108.69415190956649</v>
      </c>
      <c r="AT21" s="188">
        <v>0</v>
      </c>
      <c r="AU21" s="187">
        <v>0</v>
      </c>
      <c r="AV21" s="188">
        <v>0</v>
      </c>
      <c r="AW21" s="187">
        <v>0</v>
      </c>
      <c r="AX21" s="188">
        <v>0</v>
      </c>
      <c r="AY21" s="187">
        <v>0</v>
      </c>
      <c r="AZ21" s="188">
        <v>0</v>
      </c>
      <c r="BA21" s="187">
        <v>0</v>
      </c>
      <c r="BB21" s="188">
        <v>0</v>
      </c>
      <c r="BC21" s="187">
        <v>0</v>
      </c>
      <c r="BD21" s="75"/>
      <c r="BE21" s="75"/>
      <c r="BF21" s="75"/>
      <c r="BI21" s="194"/>
    </row>
    <row r="22" spans="1:61" s="77" customFormat="1" ht="11.25" customHeight="1" x14ac:dyDescent="0.2">
      <c r="A22" s="149" t="s">
        <v>180</v>
      </c>
      <c r="B22" s="169">
        <v>0</v>
      </c>
      <c r="C22" s="836"/>
      <c r="D22" s="219">
        <v>7797.2318000000014</v>
      </c>
      <c r="E22" s="220">
        <v>18.981163838334727</v>
      </c>
      <c r="F22" s="221">
        <v>14400</v>
      </c>
      <c r="G22" s="221">
        <v>11500</v>
      </c>
      <c r="H22" s="221">
        <v>4753.7100000000009</v>
      </c>
      <c r="I22" s="222">
        <v>41.336608695652181</v>
      </c>
      <c r="J22" s="223">
        <v>10505.915999999999</v>
      </c>
      <c r="K22" s="221">
        <v>12323.636</v>
      </c>
      <c r="L22" s="221">
        <v>1289.8310000000001</v>
      </c>
      <c r="M22" s="221">
        <v>10.466318544299751</v>
      </c>
      <c r="N22" s="223">
        <v>125.027</v>
      </c>
      <c r="O22" s="224">
        <v>885.01</v>
      </c>
      <c r="P22" s="221">
        <v>1193.704</v>
      </c>
      <c r="Q22" s="224">
        <v>23.639395175061363</v>
      </c>
      <c r="R22" s="224">
        <v>32.156484403644583</v>
      </c>
      <c r="S22" s="224">
        <v>11261.110800000002</v>
      </c>
      <c r="T22" s="223">
        <v>10729.510999999999</v>
      </c>
      <c r="U22" s="222">
        <v>26.119347406885431</v>
      </c>
      <c r="V22" s="224">
        <v>322.66700000000003</v>
      </c>
      <c r="W22" s="224">
        <v>183.667</v>
      </c>
      <c r="X22" s="223">
        <v>10223.177</v>
      </c>
      <c r="Y22" s="223">
        <v>3216.9059999999999</v>
      </c>
      <c r="Z22" s="221">
        <v>2662.5239999999999</v>
      </c>
      <c r="AA22" s="221">
        <v>0</v>
      </c>
      <c r="AB22" s="221">
        <v>143.405</v>
      </c>
      <c r="AC22" s="221">
        <v>215</v>
      </c>
      <c r="AD22" s="223">
        <v>106.25999999999999</v>
      </c>
      <c r="AE22" s="224">
        <v>0</v>
      </c>
      <c r="AF22" s="224">
        <v>0</v>
      </c>
      <c r="AG22" s="224">
        <v>0</v>
      </c>
      <c r="AH22" s="224">
        <v>0</v>
      </c>
      <c r="AI22" s="225">
        <v>8944.0400000000009</v>
      </c>
      <c r="AJ22" s="192">
        <v>0</v>
      </c>
      <c r="AK22" s="192">
        <v>0</v>
      </c>
      <c r="AL22" s="226"/>
      <c r="AM22" s="75">
        <v>0</v>
      </c>
      <c r="AN22" s="76"/>
      <c r="AO22" s="223">
        <v>0</v>
      </c>
      <c r="AP22" s="223">
        <v>0</v>
      </c>
      <c r="AQ22" s="222">
        <v>0</v>
      </c>
      <c r="AR22" s="223">
        <v>0</v>
      </c>
      <c r="AS22" s="222">
        <v>0</v>
      </c>
      <c r="AT22" s="223">
        <v>0</v>
      </c>
      <c r="AU22" s="222">
        <v>0</v>
      </c>
      <c r="AV22" s="223">
        <v>0</v>
      </c>
      <c r="AW22" s="222">
        <v>0</v>
      </c>
      <c r="AX22" s="223">
        <v>0</v>
      </c>
      <c r="AY22" s="222">
        <v>0</v>
      </c>
      <c r="AZ22" s="223">
        <v>0</v>
      </c>
      <c r="BA22" s="222">
        <v>0</v>
      </c>
      <c r="BB22" s="223">
        <v>0</v>
      </c>
      <c r="BC22" s="222">
        <v>0</v>
      </c>
      <c r="BD22" s="75"/>
      <c r="BE22" s="75"/>
      <c r="BF22" s="56"/>
      <c r="BI22" s="194"/>
    </row>
    <row r="23" spans="1:61" s="77" customFormat="1" ht="11.25" customHeight="1" x14ac:dyDescent="0.2">
      <c r="A23" s="213" t="s">
        <v>764</v>
      </c>
      <c r="B23" s="185">
        <v>0</v>
      </c>
      <c r="C23" s="831">
        <v>70134</v>
      </c>
      <c r="D23" s="55">
        <v>1E-4</v>
      </c>
      <c r="E23" s="91">
        <v>0</v>
      </c>
      <c r="F23" s="186">
        <v>0</v>
      </c>
      <c r="G23" s="186">
        <v>0</v>
      </c>
      <c r="H23" s="186">
        <v>0</v>
      </c>
      <c r="I23" s="187">
        <v>0</v>
      </c>
      <c r="J23" s="186">
        <v>0</v>
      </c>
      <c r="K23" s="186">
        <v>0</v>
      </c>
      <c r="L23" s="186">
        <v>0</v>
      </c>
      <c r="M23" s="186">
        <v>0</v>
      </c>
      <c r="N23" s="188">
        <v>0</v>
      </c>
      <c r="O23" s="189">
        <v>0</v>
      </c>
      <c r="P23" s="186">
        <v>0</v>
      </c>
      <c r="Q23" s="189">
        <v>0</v>
      </c>
      <c r="R23" s="189">
        <v>0</v>
      </c>
      <c r="S23" s="189">
        <v>1E-4</v>
      </c>
      <c r="T23" s="188">
        <v>0</v>
      </c>
      <c r="U23" s="187">
        <v>0</v>
      </c>
      <c r="V23" s="189">
        <v>0</v>
      </c>
      <c r="W23" s="189">
        <v>0</v>
      </c>
      <c r="X23" s="188">
        <v>0</v>
      </c>
      <c r="Y23" s="188">
        <v>0</v>
      </c>
      <c r="Z23" s="186">
        <v>0</v>
      </c>
      <c r="AA23" s="186">
        <v>0</v>
      </c>
      <c r="AB23" s="186">
        <v>0</v>
      </c>
      <c r="AC23" s="186">
        <v>0</v>
      </c>
      <c r="AD23" s="188">
        <v>0</v>
      </c>
      <c r="AE23" s="189">
        <v>0</v>
      </c>
      <c r="AF23" s="189">
        <v>0</v>
      </c>
      <c r="AG23" s="189">
        <v>0</v>
      </c>
      <c r="AH23" s="191">
        <v>0</v>
      </c>
      <c r="AI23" s="225">
        <v>0</v>
      </c>
      <c r="AJ23" s="192">
        <v>7501943411135</v>
      </c>
      <c r="AK23" s="192" t="s">
        <v>262</v>
      </c>
      <c r="AL23" s="216" t="s">
        <v>278</v>
      </c>
      <c r="AM23" s="75">
        <v>70134</v>
      </c>
      <c r="AN23" s="76"/>
      <c r="AO23" s="188">
        <v>0</v>
      </c>
      <c r="AP23" s="188">
        <v>0</v>
      </c>
      <c r="AQ23" s="187">
        <v>0</v>
      </c>
      <c r="AR23" s="188">
        <v>0</v>
      </c>
      <c r="AS23" s="187">
        <v>0</v>
      </c>
      <c r="AT23" s="188">
        <v>0</v>
      </c>
      <c r="AU23" s="187">
        <v>0</v>
      </c>
      <c r="AV23" s="188">
        <v>0</v>
      </c>
      <c r="AW23" s="187">
        <v>0</v>
      </c>
      <c r="AX23" s="188">
        <v>0</v>
      </c>
      <c r="AY23" s="187">
        <v>0</v>
      </c>
      <c r="AZ23" s="188">
        <v>0</v>
      </c>
      <c r="BA23" s="187">
        <v>0</v>
      </c>
      <c r="BB23" s="188">
        <v>0</v>
      </c>
      <c r="BC23" s="187">
        <v>0</v>
      </c>
      <c r="BD23" s="75"/>
      <c r="BE23" s="75"/>
      <c r="BF23" s="56"/>
      <c r="BI23" s="194"/>
    </row>
    <row r="24" spans="1:61" s="77" customFormat="1" ht="11.25" customHeight="1" x14ac:dyDescent="0.2">
      <c r="A24" s="217" t="s">
        <v>765</v>
      </c>
      <c r="B24" s="205">
        <v>0</v>
      </c>
      <c r="C24" s="834">
        <v>70668</v>
      </c>
      <c r="D24" s="206">
        <v>34.299999999999997</v>
      </c>
      <c r="E24" s="207">
        <v>0</v>
      </c>
      <c r="F24" s="210">
        <v>0</v>
      </c>
      <c r="G24" s="208">
        <v>0</v>
      </c>
      <c r="H24" s="208">
        <v>0</v>
      </c>
      <c r="I24" s="209">
        <v>0</v>
      </c>
      <c r="J24" s="210">
        <v>0</v>
      </c>
      <c r="K24" s="208">
        <v>0</v>
      </c>
      <c r="L24" s="208">
        <v>0</v>
      </c>
      <c r="M24" s="209">
        <v>0</v>
      </c>
      <c r="N24" s="211">
        <v>0</v>
      </c>
      <c r="O24" s="211">
        <v>0</v>
      </c>
      <c r="P24" s="211">
        <v>0</v>
      </c>
      <c r="Q24" s="211">
        <v>0</v>
      </c>
      <c r="R24" s="211">
        <v>0</v>
      </c>
      <c r="S24" s="211">
        <v>34.299999999999997</v>
      </c>
      <c r="T24" s="210">
        <v>34.299999999999997</v>
      </c>
      <c r="U24" s="209">
        <v>0</v>
      </c>
      <c r="V24" s="211">
        <v>0</v>
      </c>
      <c r="W24" s="211">
        <v>0</v>
      </c>
      <c r="X24" s="210">
        <v>34.299999999999997</v>
      </c>
      <c r="Y24" s="210">
        <v>0</v>
      </c>
      <c r="Z24" s="208">
        <v>0</v>
      </c>
      <c r="AA24" s="208">
        <v>0</v>
      </c>
      <c r="AB24" s="208">
        <v>0</v>
      </c>
      <c r="AC24" s="209">
        <v>0</v>
      </c>
      <c r="AD24" s="210">
        <v>0</v>
      </c>
      <c r="AE24" s="211">
        <v>0</v>
      </c>
      <c r="AF24" s="211">
        <v>0</v>
      </c>
      <c r="AG24" s="211">
        <v>0</v>
      </c>
      <c r="AH24" s="212">
        <v>0</v>
      </c>
      <c r="AI24" s="225">
        <v>0</v>
      </c>
      <c r="AJ24" s="192">
        <v>7501943411135</v>
      </c>
      <c r="AK24" s="192">
        <v>70134</v>
      </c>
      <c r="AL24" s="76" t="s">
        <v>279</v>
      </c>
      <c r="AM24" s="75">
        <v>70668</v>
      </c>
      <c r="AN24" s="76"/>
      <c r="AO24" s="210">
        <v>0</v>
      </c>
      <c r="AP24" s="210">
        <v>0</v>
      </c>
      <c r="AQ24" s="209">
        <v>0</v>
      </c>
      <c r="AR24" s="210">
        <v>0</v>
      </c>
      <c r="AS24" s="209">
        <v>0</v>
      </c>
      <c r="AT24" s="210">
        <v>0</v>
      </c>
      <c r="AU24" s="209">
        <v>0</v>
      </c>
      <c r="AV24" s="210">
        <v>4.55</v>
      </c>
      <c r="AW24" s="209">
        <v>69.614443084455331</v>
      </c>
      <c r="AX24" s="210">
        <v>0</v>
      </c>
      <c r="AY24" s="209">
        <v>0</v>
      </c>
      <c r="AZ24" s="210">
        <v>5.25</v>
      </c>
      <c r="BA24" s="209">
        <v>62.233285917496438</v>
      </c>
      <c r="BB24" s="210">
        <v>14</v>
      </c>
      <c r="BC24" s="209">
        <v>97.950045476806835</v>
      </c>
      <c r="BD24" s="75"/>
      <c r="BE24" s="75"/>
      <c r="BF24" s="56"/>
      <c r="BI24" s="194"/>
    </row>
    <row r="25" spans="1:61" ht="11.25" customHeight="1" x14ac:dyDescent="0.3">
      <c r="A25" s="184" t="s">
        <v>766</v>
      </c>
      <c r="B25" s="185">
        <v>0</v>
      </c>
      <c r="C25" s="832">
        <v>70030</v>
      </c>
      <c r="D25" s="55">
        <v>1E-4</v>
      </c>
      <c r="E25" s="91">
        <v>0</v>
      </c>
      <c r="F25" s="186">
        <v>0</v>
      </c>
      <c r="G25" s="186">
        <v>0</v>
      </c>
      <c r="H25" s="186">
        <v>0</v>
      </c>
      <c r="I25" s="187">
        <v>0</v>
      </c>
      <c r="J25" s="186">
        <v>0</v>
      </c>
      <c r="K25" s="186">
        <v>0</v>
      </c>
      <c r="L25" s="186">
        <v>0</v>
      </c>
      <c r="M25" s="186">
        <v>0</v>
      </c>
      <c r="N25" s="188">
        <v>40.56</v>
      </c>
      <c r="O25" s="189">
        <v>232.33600000000001</v>
      </c>
      <c r="P25" s="186">
        <v>272.89600000000002</v>
      </c>
      <c r="Q25" s="189">
        <v>0</v>
      </c>
      <c r="R25" s="189">
        <v>0</v>
      </c>
      <c r="S25" s="189">
        <v>1E-4</v>
      </c>
      <c r="T25" s="188">
        <v>0</v>
      </c>
      <c r="U25" s="187">
        <v>0</v>
      </c>
      <c r="V25" s="189">
        <v>0</v>
      </c>
      <c r="W25" s="189">
        <v>0</v>
      </c>
      <c r="X25" s="188">
        <v>0</v>
      </c>
      <c r="Y25" s="188">
        <v>0</v>
      </c>
      <c r="Z25" s="186">
        <v>0</v>
      </c>
      <c r="AA25" s="186">
        <v>0</v>
      </c>
      <c r="AB25" s="186">
        <v>0</v>
      </c>
      <c r="AC25" s="186">
        <v>0</v>
      </c>
      <c r="AD25" s="188">
        <v>0</v>
      </c>
      <c r="AE25" s="189">
        <v>0</v>
      </c>
      <c r="AF25" s="189">
        <v>0</v>
      </c>
      <c r="AG25" s="189">
        <v>0</v>
      </c>
      <c r="AH25" s="191">
        <v>0</v>
      </c>
      <c r="AI25" s="186">
        <v>0</v>
      </c>
      <c r="AJ25" s="192">
        <v>7501943424609</v>
      </c>
      <c r="AK25" s="192" t="s">
        <v>262</v>
      </c>
      <c r="AL25" s="216" t="s">
        <v>278</v>
      </c>
      <c r="AM25" s="75">
        <v>70030</v>
      </c>
      <c r="AO25" s="188">
        <v>0</v>
      </c>
      <c r="AP25" s="188">
        <v>0</v>
      </c>
      <c r="AQ25" s="187">
        <v>0</v>
      </c>
      <c r="AR25" s="188">
        <v>0</v>
      </c>
      <c r="AS25" s="187">
        <v>0</v>
      </c>
      <c r="AT25" s="188">
        <v>0</v>
      </c>
      <c r="AU25" s="187">
        <v>0</v>
      </c>
      <c r="AV25" s="188">
        <v>0</v>
      </c>
      <c r="AW25" s="187">
        <v>0</v>
      </c>
      <c r="AX25" s="188">
        <v>0</v>
      </c>
      <c r="AY25" s="187">
        <v>0</v>
      </c>
      <c r="AZ25" s="188">
        <v>0</v>
      </c>
      <c r="BA25" s="187">
        <v>0</v>
      </c>
      <c r="BB25" s="188">
        <v>0</v>
      </c>
      <c r="BC25" s="187">
        <v>0</v>
      </c>
      <c r="BD25" s="75"/>
      <c r="BE25" s="75"/>
      <c r="BI25" s="194"/>
    </row>
    <row r="26" spans="1:61" ht="11.25" customHeight="1" x14ac:dyDescent="0.3">
      <c r="A26" s="184" t="s">
        <v>767</v>
      </c>
      <c r="B26" s="185">
        <v>0</v>
      </c>
      <c r="C26" s="832">
        <v>70661</v>
      </c>
      <c r="D26" s="55">
        <v>1205.5680000000002</v>
      </c>
      <c r="E26" s="91">
        <v>24.996122761257475</v>
      </c>
      <c r="F26" s="186">
        <v>1200</v>
      </c>
      <c r="G26" s="186">
        <v>1100</v>
      </c>
      <c r="H26" s="186">
        <v>0</v>
      </c>
      <c r="I26" s="187">
        <v>0</v>
      </c>
      <c r="J26" s="186">
        <v>1505.7190000000001</v>
      </c>
      <c r="K26" s="186">
        <v>1446.9059999999999</v>
      </c>
      <c r="L26" s="186">
        <v>152.04400000000001</v>
      </c>
      <c r="M26" s="186">
        <v>10.508215461128783</v>
      </c>
      <c r="N26" s="188">
        <v>0</v>
      </c>
      <c r="O26" s="189">
        <v>0</v>
      </c>
      <c r="P26" s="186">
        <v>58.24</v>
      </c>
      <c r="Q26" s="189">
        <v>13.965686824699697</v>
      </c>
      <c r="R26" s="189">
        <v>20.990450409405742</v>
      </c>
      <c r="S26" s="189">
        <v>1053.5240000000001</v>
      </c>
      <c r="T26" s="188">
        <v>1052.896</v>
      </c>
      <c r="U26" s="187">
        <v>21.830637235590977</v>
      </c>
      <c r="V26" s="189">
        <v>10.4</v>
      </c>
      <c r="W26" s="189">
        <v>58.24</v>
      </c>
      <c r="X26" s="188">
        <v>984.25599999999986</v>
      </c>
      <c r="Y26" s="188">
        <v>234</v>
      </c>
      <c r="Z26" s="186">
        <v>124.80000000000001</v>
      </c>
      <c r="AA26" s="186">
        <v>0</v>
      </c>
      <c r="AB26" s="186">
        <v>0</v>
      </c>
      <c r="AC26" s="186">
        <v>0</v>
      </c>
      <c r="AD26" s="188">
        <v>21.22</v>
      </c>
      <c r="AE26" s="189">
        <v>0</v>
      </c>
      <c r="AF26" s="189">
        <v>0</v>
      </c>
      <c r="AG26" s="189">
        <v>0</v>
      </c>
      <c r="AH26" s="191">
        <v>0</v>
      </c>
      <c r="AI26" s="186">
        <v>1359.722</v>
      </c>
      <c r="AJ26" s="192">
        <v>7501943424609</v>
      </c>
      <c r="AK26" s="192">
        <v>70030</v>
      </c>
      <c r="AL26" s="76" t="s">
        <v>279</v>
      </c>
      <c r="AM26" s="75">
        <v>70661</v>
      </c>
      <c r="AO26" s="188">
        <v>1608.3886666666665</v>
      </c>
      <c r="AP26" s="188">
        <v>1713.6979999999999</v>
      </c>
      <c r="AQ26" s="187">
        <v>129.48981542560466</v>
      </c>
      <c r="AR26" s="188">
        <v>1473.6799999999998</v>
      </c>
      <c r="AS26" s="187">
        <v>94.80340105464343</v>
      </c>
      <c r="AT26" s="188">
        <v>1637.788</v>
      </c>
      <c r="AU26" s="187">
        <v>127.79464066954958</v>
      </c>
      <c r="AV26" s="188">
        <v>995.88199999999995</v>
      </c>
      <c r="AW26" s="187">
        <v>79.567885600421207</v>
      </c>
      <c r="AX26" s="188">
        <v>1528.1799999999998</v>
      </c>
      <c r="AY26" s="187">
        <v>126.80550012156291</v>
      </c>
      <c r="AZ26" s="188">
        <v>974.47</v>
      </c>
      <c r="BA26" s="187">
        <v>72.127771860494903</v>
      </c>
      <c r="BB26" s="188">
        <v>1133.8120000000001</v>
      </c>
      <c r="BC26" s="187">
        <v>78.286741316084388</v>
      </c>
      <c r="BD26" s="75"/>
      <c r="BE26" s="75"/>
      <c r="BI26" s="194"/>
    </row>
    <row r="27" spans="1:61" ht="11.25" customHeight="1" x14ac:dyDescent="0.3">
      <c r="A27" s="227" t="s">
        <v>768</v>
      </c>
      <c r="B27" s="196">
        <v>0</v>
      </c>
      <c r="C27" s="833">
        <v>70028</v>
      </c>
      <c r="D27" s="197">
        <v>1E-4</v>
      </c>
      <c r="E27" s="198">
        <v>0</v>
      </c>
      <c r="F27" s="199">
        <v>0</v>
      </c>
      <c r="G27" s="199">
        <v>0</v>
      </c>
      <c r="H27" s="199">
        <v>0</v>
      </c>
      <c r="I27" s="200">
        <v>0</v>
      </c>
      <c r="J27" s="199">
        <v>0</v>
      </c>
      <c r="K27" s="199">
        <v>0</v>
      </c>
      <c r="L27" s="199">
        <v>0</v>
      </c>
      <c r="M27" s="199">
        <v>0</v>
      </c>
      <c r="N27" s="201">
        <v>0</v>
      </c>
      <c r="O27" s="202">
        <v>0</v>
      </c>
      <c r="P27" s="199">
        <v>0</v>
      </c>
      <c r="Q27" s="202">
        <v>0</v>
      </c>
      <c r="R27" s="202">
        <v>0</v>
      </c>
      <c r="S27" s="202">
        <v>1E-4</v>
      </c>
      <c r="T27" s="201">
        <v>0</v>
      </c>
      <c r="U27" s="200">
        <v>0</v>
      </c>
      <c r="V27" s="202">
        <v>0</v>
      </c>
      <c r="W27" s="202">
        <v>0</v>
      </c>
      <c r="X27" s="201">
        <v>0</v>
      </c>
      <c r="Y27" s="201">
        <v>0</v>
      </c>
      <c r="Z27" s="199">
        <v>0</v>
      </c>
      <c r="AA27" s="199">
        <v>0</v>
      </c>
      <c r="AB27" s="199">
        <v>0</v>
      </c>
      <c r="AC27" s="199">
        <v>0</v>
      </c>
      <c r="AD27" s="201">
        <v>0</v>
      </c>
      <c r="AE27" s="202">
        <v>0</v>
      </c>
      <c r="AF27" s="202">
        <v>0</v>
      </c>
      <c r="AG27" s="202">
        <v>0</v>
      </c>
      <c r="AH27" s="203">
        <v>0</v>
      </c>
      <c r="AI27" s="186">
        <v>0</v>
      </c>
      <c r="AJ27" s="192">
        <v>7501943420182</v>
      </c>
      <c r="AK27" s="192" t="s">
        <v>262</v>
      </c>
      <c r="AL27" s="216" t="s">
        <v>278</v>
      </c>
      <c r="AM27" s="75">
        <v>70028</v>
      </c>
      <c r="AO27" s="201">
        <v>0</v>
      </c>
      <c r="AP27" s="201">
        <v>0</v>
      </c>
      <c r="AQ27" s="200">
        <v>0</v>
      </c>
      <c r="AR27" s="201">
        <v>0</v>
      </c>
      <c r="AS27" s="200">
        <v>0</v>
      </c>
      <c r="AT27" s="201">
        <v>0</v>
      </c>
      <c r="AU27" s="200">
        <v>0</v>
      </c>
      <c r="AV27" s="201">
        <v>0</v>
      </c>
      <c r="AW27" s="200">
        <v>0</v>
      </c>
      <c r="AX27" s="201">
        <v>0</v>
      </c>
      <c r="AY27" s="200">
        <v>0</v>
      </c>
      <c r="AZ27" s="201">
        <v>0</v>
      </c>
      <c r="BA27" s="200">
        <v>0</v>
      </c>
      <c r="BB27" s="201">
        <v>0</v>
      </c>
      <c r="BC27" s="200">
        <v>0</v>
      </c>
      <c r="BD27" s="75"/>
      <c r="BE27" s="75"/>
      <c r="BI27" s="194"/>
    </row>
    <row r="28" spans="1:61" ht="11.25" customHeight="1" x14ac:dyDescent="0.3">
      <c r="A28" s="204" t="s">
        <v>769</v>
      </c>
      <c r="B28" s="205">
        <v>0</v>
      </c>
      <c r="C28" s="834">
        <v>70663</v>
      </c>
      <c r="D28" s="206">
        <v>189.60000000000002</v>
      </c>
      <c r="E28" s="207">
        <v>122.46479782973779</v>
      </c>
      <c r="F28" s="208">
        <v>0</v>
      </c>
      <c r="G28" s="208">
        <v>0</v>
      </c>
      <c r="H28" s="208">
        <v>0</v>
      </c>
      <c r="I28" s="209">
        <v>0</v>
      </c>
      <c r="J28" s="210">
        <v>74.361000000000004</v>
      </c>
      <c r="K28" s="208">
        <v>46.445999999999998</v>
      </c>
      <c r="L28" s="208">
        <v>0</v>
      </c>
      <c r="M28" s="209">
        <v>0</v>
      </c>
      <c r="N28" s="211">
        <v>0</v>
      </c>
      <c r="O28" s="211">
        <v>0</v>
      </c>
      <c r="P28" s="211">
        <v>0</v>
      </c>
      <c r="Q28" s="211">
        <v>0</v>
      </c>
      <c r="R28" s="211">
        <v>76.491709363779393</v>
      </c>
      <c r="S28" s="211">
        <v>189.60000000000002</v>
      </c>
      <c r="T28" s="210">
        <v>190.4</v>
      </c>
      <c r="U28" s="209">
        <v>122.98152693450459</v>
      </c>
      <c r="V28" s="211">
        <v>0</v>
      </c>
      <c r="W28" s="211">
        <v>0</v>
      </c>
      <c r="X28" s="210">
        <v>190.4</v>
      </c>
      <c r="Y28" s="210">
        <v>0</v>
      </c>
      <c r="Z28" s="208">
        <v>0</v>
      </c>
      <c r="AA28" s="208">
        <v>0</v>
      </c>
      <c r="AB28" s="208">
        <v>0</v>
      </c>
      <c r="AC28" s="208">
        <v>0</v>
      </c>
      <c r="AD28" s="211">
        <v>0</v>
      </c>
      <c r="AE28" s="211">
        <v>0</v>
      </c>
      <c r="AF28" s="211">
        <v>0</v>
      </c>
      <c r="AG28" s="211">
        <v>0</v>
      </c>
      <c r="AH28" s="212">
        <v>0</v>
      </c>
      <c r="AI28" s="186">
        <v>66.364999999999995</v>
      </c>
      <c r="AJ28" s="192">
        <v>7501943420182</v>
      </c>
      <c r="AK28" s="192">
        <v>70028</v>
      </c>
      <c r="AL28" s="76" t="s">
        <v>279</v>
      </c>
      <c r="AM28" s="75">
        <v>70663</v>
      </c>
      <c r="AO28" s="210">
        <v>62.666666666666657</v>
      </c>
      <c r="AP28" s="210">
        <v>74.399999999999991</v>
      </c>
      <c r="AQ28" s="209">
        <v>153.48117586384734</v>
      </c>
      <c r="AR28" s="210">
        <v>92</v>
      </c>
      <c r="AS28" s="209">
        <v>199.37154621302415</v>
      </c>
      <c r="AT28" s="210">
        <v>21.6</v>
      </c>
      <c r="AU28" s="209">
        <v>58.775510204081641</v>
      </c>
      <c r="AV28" s="210">
        <v>40.799999999999997</v>
      </c>
      <c r="AW28" s="209">
        <v>101.16538556905527</v>
      </c>
      <c r="AX28" s="210">
        <v>58.4</v>
      </c>
      <c r="AY28" s="209">
        <v>153.25268323405149</v>
      </c>
      <c r="AZ28" s="210">
        <v>72</v>
      </c>
      <c r="BA28" s="209">
        <v>140.81476990475446</v>
      </c>
      <c r="BB28" s="210">
        <v>43.2</v>
      </c>
      <c r="BC28" s="209">
        <v>113.15713649579591</v>
      </c>
      <c r="BD28" s="75"/>
      <c r="BE28" s="75"/>
      <c r="BI28" s="194"/>
    </row>
    <row r="29" spans="1:61" ht="11.25" customHeight="1" x14ac:dyDescent="0.3">
      <c r="A29" s="195" t="s">
        <v>770</v>
      </c>
      <c r="B29" s="196">
        <v>0</v>
      </c>
      <c r="C29" s="833">
        <v>70071</v>
      </c>
      <c r="D29" s="197">
        <v>1E-4</v>
      </c>
      <c r="E29" s="198">
        <v>0</v>
      </c>
      <c r="F29" s="199">
        <v>0</v>
      </c>
      <c r="G29" s="199">
        <v>0</v>
      </c>
      <c r="H29" s="199">
        <v>0</v>
      </c>
      <c r="I29" s="200">
        <v>0</v>
      </c>
      <c r="J29" s="199">
        <v>0</v>
      </c>
      <c r="K29" s="199">
        <v>0</v>
      </c>
      <c r="L29" s="199">
        <v>0</v>
      </c>
      <c r="M29" s="199">
        <v>0</v>
      </c>
      <c r="N29" s="201">
        <v>0</v>
      </c>
      <c r="O29" s="202">
        <v>0</v>
      </c>
      <c r="P29" s="199">
        <v>0</v>
      </c>
      <c r="Q29" s="202">
        <v>0</v>
      </c>
      <c r="R29" s="202">
        <v>0</v>
      </c>
      <c r="S29" s="202">
        <v>1E-4</v>
      </c>
      <c r="T29" s="201">
        <v>0</v>
      </c>
      <c r="U29" s="200">
        <v>0</v>
      </c>
      <c r="V29" s="202">
        <v>0</v>
      </c>
      <c r="W29" s="202">
        <v>0</v>
      </c>
      <c r="X29" s="201">
        <v>0</v>
      </c>
      <c r="Y29" s="201">
        <v>0</v>
      </c>
      <c r="Z29" s="199">
        <v>0</v>
      </c>
      <c r="AA29" s="199">
        <v>0</v>
      </c>
      <c r="AB29" s="199">
        <v>0</v>
      </c>
      <c r="AC29" s="199">
        <v>0</v>
      </c>
      <c r="AD29" s="201">
        <v>0</v>
      </c>
      <c r="AE29" s="202">
        <v>0</v>
      </c>
      <c r="AF29" s="202">
        <v>0</v>
      </c>
      <c r="AG29" s="202">
        <v>0</v>
      </c>
      <c r="AH29" s="203">
        <v>0</v>
      </c>
      <c r="AI29" s="188">
        <v>0</v>
      </c>
      <c r="AJ29" s="192">
        <v>7501943410190</v>
      </c>
      <c r="AK29" s="192" t="s">
        <v>262</v>
      </c>
      <c r="AL29" s="216" t="s">
        <v>278</v>
      </c>
      <c r="AM29" s="75">
        <v>70071</v>
      </c>
      <c r="AO29" s="201">
        <v>0</v>
      </c>
      <c r="AP29" s="201">
        <v>0</v>
      </c>
      <c r="AQ29" s="200">
        <v>0</v>
      </c>
      <c r="AR29" s="201">
        <v>0</v>
      </c>
      <c r="AS29" s="200">
        <v>0</v>
      </c>
      <c r="AT29" s="201">
        <v>0</v>
      </c>
      <c r="AU29" s="200">
        <v>0</v>
      </c>
      <c r="AV29" s="201">
        <v>0</v>
      </c>
      <c r="AW29" s="200">
        <v>0</v>
      </c>
      <c r="AX29" s="201">
        <v>0</v>
      </c>
      <c r="AY29" s="200">
        <v>0</v>
      </c>
      <c r="AZ29" s="201">
        <v>0</v>
      </c>
      <c r="BA29" s="200">
        <v>0</v>
      </c>
      <c r="BB29" s="201">
        <v>0</v>
      </c>
      <c r="BC29" s="200">
        <v>0</v>
      </c>
      <c r="BD29" s="75"/>
      <c r="BE29" s="75"/>
      <c r="BI29" s="194"/>
    </row>
    <row r="30" spans="1:61" ht="11.25" customHeight="1" x14ac:dyDescent="0.3">
      <c r="A30" s="184" t="s">
        <v>771</v>
      </c>
      <c r="B30" s="185">
        <v>0</v>
      </c>
      <c r="C30" s="832">
        <v>70657</v>
      </c>
      <c r="D30" s="55">
        <v>1189.9279999999997</v>
      </c>
      <c r="E30" s="309">
        <v>24.608728561708563</v>
      </c>
      <c r="F30" s="186">
        <v>1500</v>
      </c>
      <c r="G30" s="186">
        <v>1100</v>
      </c>
      <c r="H30" s="186">
        <v>0</v>
      </c>
      <c r="I30" s="187">
        <v>0</v>
      </c>
      <c r="J30" s="186">
        <v>1634.4829999999999</v>
      </c>
      <c r="K30" s="186">
        <v>1450.617</v>
      </c>
      <c r="L30" s="186">
        <v>321.49900000000002</v>
      </c>
      <c r="M30" s="186">
        <v>22.162914125506596</v>
      </c>
      <c r="N30" s="188">
        <v>0</v>
      </c>
      <c r="O30" s="189">
        <v>0</v>
      </c>
      <c r="P30" s="186">
        <v>0</v>
      </c>
      <c r="Q30" s="189">
        <v>19.669767137376162</v>
      </c>
      <c r="R30" s="189">
        <v>15.93951726631601</v>
      </c>
      <c r="S30" s="189">
        <v>868.42899999999963</v>
      </c>
      <c r="T30" s="188">
        <v>869.101</v>
      </c>
      <c r="U30" s="187">
        <v>17.973751858691855</v>
      </c>
      <c r="V30" s="189">
        <v>86.042999999999992</v>
      </c>
      <c r="W30" s="189">
        <v>0</v>
      </c>
      <c r="X30" s="188">
        <v>783.05799999999999</v>
      </c>
      <c r="Y30" s="188">
        <v>0</v>
      </c>
      <c r="Z30" s="186">
        <v>64.031999999999996</v>
      </c>
      <c r="AA30" s="186">
        <v>0</v>
      </c>
      <c r="AB30" s="186">
        <v>0</v>
      </c>
      <c r="AC30" s="186">
        <v>0</v>
      </c>
      <c r="AD30" s="188">
        <v>3.3299999999999841</v>
      </c>
      <c r="AE30" s="189">
        <v>0</v>
      </c>
      <c r="AF30" s="189">
        <v>0</v>
      </c>
      <c r="AG30" s="189">
        <v>0</v>
      </c>
      <c r="AH30" s="191">
        <v>0</v>
      </c>
      <c r="AI30" s="186">
        <v>1510.5809999999999</v>
      </c>
      <c r="AJ30" s="192">
        <v>7501943410190</v>
      </c>
      <c r="AK30" s="192">
        <v>70071</v>
      </c>
      <c r="AL30" s="76" t="s">
        <v>279</v>
      </c>
      <c r="AM30" s="75">
        <v>70657</v>
      </c>
      <c r="AO30" s="188">
        <v>1254.4116666666666</v>
      </c>
      <c r="AP30" s="188">
        <v>1151.2439999999999</v>
      </c>
      <c r="AQ30" s="187">
        <v>82.106560428603828</v>
      </c>
      <c r="AR30" s="188">
        <v>1496.095</v>
      </c>
      <c r="AS30" s="187">
        <v>111.62763802410736</v>
      </c>
      <c r="AT30" s="188">
        <v>1115.896</v>
      </c>
      <c r="AU30" s="187">
        <v>87.105879414244242</v>
      </c>
      <c r="AV30" s="188">
        <v>1213.2719999999999</v>
      </c>
      <c r="AW30" s="187">
        <v>92.744680607100662</v>
      </c>
      <c r="AX30" s="188">
        <v>1135.2289999999998</v>
      </c>
      <c r="AY30" s="187">
        <v>92.270885182903328</v>
      </c>
      <c r="AZ30" s="188">
        <v>1616.8109999999999</v>
      </c>
      <c r="BA30" s="187">
        <v>103.33239596847896</v>
      </c>
      <c r="BB30" s="188">
        <v>1402.701</v>
      </c>
      <c r="BC30" s="187">
        <v>117.53397522965068</v>
      </c>
      <c r="BD30" s="75"/>
      <c r="BE30" s="75"/>
      <c r="BI30" s="194"/>
    </row>
    <row r="31" spans="1:61" s="77" customFormat="1" ht="11.25" customHeight="1" x14ac:dyDescent="0.2">
      <c r="A31" s="149" t="s">
        <v>179</v>
      </c>
      <c r="B31" s="169">
        <v>0</v>
      </c>
      <c r="C31" s="836"/>
      <c r="D31" s="219">
        <v>2619.3963999999996</v>
      </c>
      <c r="E31" s="220">
        <v>26.692499819121732</v>
      </c>
      <c r="F31" s="221">
        <v>2700</v>
      </c>
      <c r="G31" s="221">
        <v>2200</v>
      </c>
      <c r="H31" s="221">
        <v>0</v>
      </c>
      <c r="I31" s="222">
        <v>0</v>
      </c>
      <c r="J31" s="223">
        <v>3214.5630000000001</v>
      </c>
      <c r="K31" s="221">
        <v>2943.9690000000001</v>
      </c>
      <c r="L31" s="221">
        <v>473.54300000000001</v>
      </c>
      <c r="M31" s="221">
        <v>16.085189755734518</v>
      </c>
      <c r="N31" s="223">
        <v>40.56</v>
      </c>
      <c r="O31" s="224">
        <v>232.33600000000001</v>
      </c>
      <c r="P31" s="221">
        <v>331.13600000000002</v>
      </c>
      <c r="Q31" s="224">
        <v>33.635453962075857</v>
      </c>
      <c r="R31" s="224">
        <v>20.02623746991426</v>
      </c>
      <c r="S31" s="224">
        <v>2145.8534</v>
      </c>
      <c r="T31" s="223">
        <v>2146.6970000000001</v>
      </c>
      <c r="U31" s="222">
        <v>21.875539450313504</v>
      </c>
      <c r="V31" s="224">
        <v>96.442999999999998</v>
      </c>
      <c r="W31" s="224">
        <v>58.24</v>
      </c>
      <c r="X31" s="223">
        <v>1992.0139999999999</v>
      </c>
      <c r="Y31" s="223">
        <v>234</v>
      </c>
      <c r="Z31" s="221">
        <v>188.83199999999999</v>
      </c>
      <c r="AA31" s="221">
        <v>0</v>
      </c>
      <c r="AB31" s="221">
        <v>0</v>
      </c>
      <c r="AC31" s="221">
        <v>0</v>
      </c>
      <c r="AD31" s="223">
        <v>24.549999999999983</v>
      </c>
      <c r="AE31" s="224">
        <v>0</v>
      </c>
      <c r="AF31" s="224">
        <v>0</v>
      </c>
      <c r="AG31" s="224">
        <v>0</v>
      </c>
      <c r="AH31" s="224">
        <v>0</v>
      </c>
      <c r="AI31" s="225">
        <v>2936.6679999999997</v>
      </c>
      <c r="AJ31" s="192">
        <v>0</v>
      </c>
      <c r="AK31" s="192">
        <v>0</v>
      </c>
      <c r="AL31" s="226"/>
      <c r="AM31" s="75">
        <v>0</v>
      </c>
      <c r="AN31" s="76"/>
      <c r="AO31" s="223">
        <v>0</v>
      </c>
      <c r="AP31" s="223">
        <v>0</v>
      </c>
      <c r="AQ31" s="222">
        <v>0</v>
      </c>
      <c r="AR31" s="223">
        <v>0</v>
      </c>
      <c r="AS31" s="222">
        <v>0</v>
      </c>
      <c r="AT31" s="223">
        <v>0</v>
      </c>
      <c r="AU31" s="222">
        <v>0</v>
      </c>
      <c r="AV31" s="223">
        <v>0</v>
      </c>
      <c r="AW31" s="222">
        <v>0</v>
      </c>
      <c r="AX31" s="223">
        <v>0</v>
      </c>
      <c r="AY31" s="222">
        <v>0</v>
      </c>
      <c r="AZ31" s="223">
        <v>0</v>
      </c>
      <c r="BA31" s="222">
        <v>0</v>
      </c>
      <c r="BB31" s="223">
        <v>0</v>
      </c>
      <c r="BC31" s="222">
        <v>0</v>
      </c>
      <c r="BD31" s="75"/>
      <c r="BE31" s="75"/>
      <c r="BF31" s="56"/>
      <c r="BI31" s="194"/>
    </row>
    <row r="32" spans="1:61" s="77" customFormat="1" ht="11.25" customHeight="1" x14ac:dyDescent="0.2">
      <c r="A32" s="228" t="s">
        <v>178</v>
      </c>
      <c r="B32" s="229">
        <v>0</v>
      </c>
      <c r="C32" s="837"/>
      <c r="D32" s="230">
        <v>10416.628200000001</v>
      </c>
      <c r="E32" s="231">
        <v>20.468098696553916</v>
      </c>
      <c r="F32" s="232">
        <v>17100</v>
      </c>
      <c r="G32" s="232">
        <v>13700</v>
      </c>
      <c r="H32" s="232">
        <v>4753.7100000000009</v>
      </c>
      <c r="I32" s="233">
        <v>34.698613138686142</v>
      </c>
      <c r="J32" s="232">
        <v>13720.478999999999</v>
      </c>
      <c r="K32" s="232">
        <v>15267.605</v>
      </c>
      <c r="L32" s="232">
        <v>1763.3740000000003</v>
      </c>
      <c r="M32" s="232">
        <v>11.549774833708366</v>
      </c>
      <c r="N32" s="234">
        <v>165.58699999999999</v>
      </c>
      <c r="O32" s="235">
        <v>1117.346</v>
      </c>
      <c r="P32" s="232">
        <v>1524.84</v>
      </c>
      <c r="Q32" s="235">
        <v>57.274849137137224</v>
      </c>
      <c r="R32" s="235">
        <v>52.182721873558847</v>
      </c>
      <c r="S32" s="235">
        <v>13406.964200000002</v>
      </c>
      <c r="T32" s="234">
        <v>12876.207999999999</v>
      </c>
      <c r="U32" s="233">
        <v>25.301037065079949</v>
      </c>
      <c r="V32" s="235">
        <v>419.11</v>
      </c>
      <c r="W32" s="235">
        <v>241.90700000000001</v>
      </c>
      <c r="X32" s="234">
        <v>12215.190999999999</v>
      </c>
      <c r="Y32" s="234">
        <v>3450.9059999999999</v>
      </c>
      <c r="Z32" s="232">
        <v>2851.3559999999998</v>
      </c>
      <c r="AA32" s="232">
        <v>0</v>
      </c>
      <c r="AB32" s="232">
        <v>143.405</v>
      </c>
      <c r="AC32" s="232">
        <v>215</v>
      </c>
      <c r="AD32" s="234">
        <v>130.80999999999997</v>
      </c>
      <c r="AE32" s="235">
        <v>0</v>
      </c>
      <c r="AF32" s="235">
        <v>0</v>
      </c>
      <c r="AG32" s="235">
        <v>0</v>
      </c>
      <c r="AH32" s="235">
        <v>0</v>
      </c>
      <c r="AI32" s="225">
        <v>0</v>
      </c>
      <c r="AJ32" s="192">
        <v>0</v>
      </c>
      <c r="AK32" s="192">
        <v>0</v>
      </c>
      <c r="AL32" s="226"/>
      <c r="AM32" s="75">
        <v>0</v>
      </c>
      <c r="AN32" s="76"/>
      <c r="AO32" s="234">
        <v>0</v>
      </c>
      <c r="AP32" s="234">
        <v>0</v>
      </c>
      <c r="AQ32" s="233">
        <v>0</v>
      </c>
      <c r="AR32" s="234">
        <v>0</v>
      </c>
      <c r="AS32" s="233">
        <v>0</v>
      </c>
      <c r="AT32" s="234">
        <v>0</v>
      </c>
      <c r="AU32" s="233">
        <v>0</v>
      </c>
      <c r="AV32" s="234">
        <v>0</v>
      </c>
      <c r="AW32" s="233">
        <v>0</v>
      </c>
      <c r="AX32" s="234">
        <v>0</v>
      </c>
      <c r="AY32" s="233">
        <v>0</v>
      </c>
      <c r="AZ32" s="234">
        <v>0</v>
      </c>
      <c r="BA32" s="233">
        <v>0</v>
      </c>
      <c r="BB32" s="234">
        <v>0</v>
      </c>
      <c r="BC32" s="233">
        <v>0</v>
      </c>
      <c r="BD32" s="75"/>
      <c r="BE32" s="75"/>
      <c r="BF32" s="56"/>
      <c r="BI32" s="194"/>
    </row>
    <row r="33" spans="1:61" s="77" customFormat="1" ht="11.25" customHeight="1" x14ac:dyDescent="0.2">
      <c r="A33" s="236" t="s">
        <v>39</v>
      </c>
      <c r="B33" s="237">
        <v>0</v>
      </c>
      <c r="C33" s="838"/>
      <c r="D33" s="238"/>
      <c r="E33" s="239">
        <v>0</v>
      </c>
      <c r="F33" s="240"/>
      <c r="G33" s="223">
        <v>441.93548387096774</v>
      </c>
      <c r="H33" s="222">
        <v>648.26264830219566</v>
      </c>
      <c r="I33" s="241"/>
      <c r="J33" s="240"/>
      <c r="K33" s="240"/>
      <c r="L33" s="240"/>
      <c r="M33" s="240">
        <v>0</v>
      </c>
      <c r="N33" s="242"/>
      <c r="O33" s="243"/>
      <c r="P33" s="240">
        <v>0</v>
      </c>
      <c r="Q33" s="243">
        <v>0</v>
      </c>
      <c r="R33" s="243">
        <v>0</v>
      </c>
      <c r="S33" s="243"/>
      <c r="T33" s="242"/>
      <c r="U33" s="241">
        <v>0</v>
      </c>
      <c r="V33" s="243"/>
      <c r="W33" s="243"/>
      <c r="X33" s="242">
        <v>0</v>
      </c>
      <c r="Y33" s="242"/>
      <c r="Z33" s="240"/>
      <c r="AA33" s="240"/>
      <c r="AB33" s="240"/>
      <c r="AC33" s="240"/>
      <c r="AD33" s="242"/>
      <c r="AE33" s="243"/>
      <c r="AF33" s="243"/>
      <c r="AG33" s="243"/>
      <c r="AH33" s="243">
        <v>0</v>
      </c>
      <c r="AI33" s="225"/>
      <c r="AJ33" s="192">
        <v>0</v>
      </c>
      <c r="AK33" s="192">
        <v>0</v>
      </c>
      <c r="AL33" s="226"/>
      <c r="AM33" s="75">
        <v>0</v>
      </c>
      <c r="AN33" s="76"/>
      <c r="AO33" s="242">
        <v>0</v>
      </c>
      <c r="AP33" s="242">
        <v>0</v>
      </c>
      <c r="AQ33" s="241">
        <v>0</v>
      </c>
      <c r="AR33" s="242">
        <v>0</v>
      </c>
      <c r="AS33" s="241">
        <v>0</v>
      </c>
      <c r="AT33" s="242">
        <v>0</v>
      </c>
      <c r="AU33" s="241">
        <v>0</v>
      </c>
      <c r="AV33" s="242">
        <v>0</v>
      </c>
      <c r="AW33" s="241">
        <v>0</v>
      </c>
      <c r="AX33" s="242">
        <v>0</v>
      </c>
      <c r="AY33" s="241">
        <v>0</v>
      </c>
      <c r="AZ33" s="242">
        <v>0</v>
      </c>
      <c r="BA33" s="241">
        <v>0</v>
      </c>
      <c r="BB33" s="242">
        <v>0</v>
      </c>
      <c r="BC33" s="241">
        <v>0</v>
      </c>
      <c r="BD33" s="75"/>
      <c r="BE33" s="75"/>
      <c r="BF33" s="56"/>
      <c r="BI33" s="194"/>
    </row>
    <row r="34" spans="1:61" ht="11.25" customHeight="1" x14ac:dyDescent="0.3">
      <c r="A34" s="244" t="s">
        <v>772</v>
      </c>
      <c r="B34" s="245">
        <v>0</v>
      </c>
      <c r="C34" s="831">
        <v>70120</v>
      </c>
      <c r="D34" s="246">
        <v>1E-4</v>
      </c>
      <c r="E34" s="247">
        <v>0</v>
      </c>
      <c r="F34" s="248">
        <v>0</v>
      </c>
      <c r="G34" s="248">
        <v>0</v>
      </c>
      <c r="H34" s="248">
        <v>0</v>
      </c>
      <c r="I34" s="249">
        <v>0</v>
      </c>
      <c r="J34" s="248">
        <v>0</v>
      </c>
      <c r="K34" s="248">
        <v>0</v>
      </c>
      <c r="L34" s="248">
        <v>0</v>
      </c>
      <c r="M34" s="248">
        <v>0</v>
      </c>
      <c r="N34" s="190">
        <v>0</v>
      </c>
      <c r="O34" s="250">
        <v>0</v>
      </c>
      <c r="P34" s="248">
        <v>0</v>
      </c>
      <c r="Q34" s="250">
        <v>0</v>
      </c>
      <c r="R34" s="250">
        <v>0</v>
      </c>
      <c r="S34" s="250">
        <v>1E-4</v>
      </c>
      <c r="T34" s="190">
        <v>0</v>
      </c>
      <c r="U34" s="249">
        <v>0</v>
      </c>
      <c r="V34" s="250">
        <v>0</v>
      </c>
      <c r="W34" s="250">
        <v>0</v>
      </c>
      <c r="X34" s="190">
        <v>0</v>
      </c>
      <c r="Y34" s="190">
        <v>0</v>
      </c>
      <c r="Z34" s="248">
        <v>0</v>
      </c>
      <c r="AA34" s="248">
        <v>0</v>
      </c>
      <c r="AB34" s="248">
        <v>0</v>
      </c>
      <c r="AC34" s="248">
        <v>0</v>
      </c>
      <c r="AD34" s="190">
        <v>0</v>
      </c>
      <c r="AE34" s="250">
        <v>0</v>
      </c>
      <c r="AF34" s="250">
        <v>0</v>
      </c>
      <c r="AG34" s="250">
        <v>0</v>
      </c>
      <c r="AH34" s="251">
        <v>0</v>
      </c>
      <c r="AI34" s="186">
        <v>0</v>
      </c>
      <c r="AJ34" s="192">
        <v>7501943410893</v>
      </c>
      <c r="AK34" s="192" t="s">
        <v>262</v>
      </c>
      <c r="AL34" s="216" t="s">
        <v>278</v>
      </c>
      <c r="AM34" s="75">
        <v>70120</v>
      </c>
      <c r="AO34" s="190">
        <v>0</v>
      </c>
      <c r="AP34" s="190">
        <v>0</v>
      </c>
      <c r="AQ34" s="249">
        <v>0</v>
      </c>
      <c r="AR34" s="190">
        <v>0</v>
      </c>
      <c r="AS34" s="249">
        <v>0</v>
      </c>
      <c r="AT34" s="190">
        <v>0</v>
      </c>
      <c r="AU34" s="249">
        <v>0</v>
      </c>
      <c r="AV34" s="190">
        <v>0</v>
      </c>
      <c r="AW34" s="249">
        <v>0</v>
      </c>
      <c r="AX34" s="190">
        <v>0</v>
      </c>
      <c r="AY34" s="249">
        <v>0</v>
      </c>
      <c r="AZ34" s="190">
        <v>0</v>
      </c>
      <c r="BA34" s="249">
        <v>0</v>
      </c>
      <c r="BB34" s="190">
        <v>0</v>
      </c>
      <c r="BC34" s="249">
        <v>0</v>
      </c>
      <c r="BD34" s="75"/>
      <c r="BE34" s="75"/>
      <c r="BI34" s="194"/>
    </row>
    <row r="35" spans="1:61" ht="11.25" customHeight="1" x14ac:dyDescent="0.3">
      <c r="A35" s="471" t="s">
        <v>773</v>
      </c>
      <c r="B35" s="185">
        <v>0</v>
      </c>
      <c r="C35" s="839">
        <v>70484</v>
      </c>
      <c r="D35" s="55">
        <v>220.50000000000003</v>
      </c>
      <c r="E35" s="91">
        <v>19.198175085035</v>
      </c>
      <c r="F35" s="186">
        <v>0</v>
      </c>
      <c r="G35" s="186">
        <v>0</v>
      </c>
      <c r="H35" s="186">
        <v>0</v>
      </c>
      <c r="I35" s="187">
        <v>0</v>
      </c>
      <c r="J35" s="186">
        <v>1581.309</v>
      </c>
      <c r="K35" s="186">
        <v>344.56400000000002</v>
      </c>
      <c r="L35" s="186">
        <v>25.2</v>
      </c>
      <c r="M35" s="187">
        <v>7.719901092395026</v>
      </c>
      <c r="N35" s="189">
        <v>0</v>
      </c>
      <c r="O35" s="189">
        <v>0</v>
      </c>
      <c r="P35" s="186">
        <v>0</v>
      </c>
      <c r="Q35" s="189">
        <v>1.593616427908777</v>
      </c>
      <c r="R35" s="258">
        <v>3.7051581948879071</v>
      </c>
      <c r="S35" s="258">
        <v>195.30000000000004</v>
      </c>
      <c r="T35" s="188">
        <v>123.89999999999999</v>
      </c>
      <c r="U35" s="187">
        <v>125.00145110922789</v>
      </c>
      <c r="V35" s="189">
        <v>69.3</v>
      </c>
      <c r="W35" s="189">
        <v>0</v>
      </c>
      <c r="X35" s="188">
        <v>54.599999999999994</v>
      </c>
      <c r="Y35" s="188">
        <v>0</v>
      </c>
      <c r="Z35" s="186">
        <v>3.85</v>
      </c>
      <c r="AA35" s="186">
        <v>0</v>
      </c>
      <c r="AB35" s="186">
        <v>0</v>
      </c>
      <c r="AC35" s="186">
        <v>0</v>
      </c>
      <c r="AD35" s="188">
        <v>6.3000000000000007</v>
      </c>
      <c r="AE35" s="189">
        <v>0</v>
      </c>
      <c r="AF35" s="189">
        <v>0</v>
      </c>
      <c r="AG35" s="189">
        <v>0</v>
      </c>
      <c r="AH35" s="191">
        <v>0</v>
      </c>
      <c r="AI35" s="186">
        <v>1160.3889999999999</v>
      </c>
      <c r="AJ35" s="192">
        <v>7501943410893</v>
      </c>
      <c r="AK35" s="192">
        <v>70120</v>
      </c>
      <c r="AL35" s="76" t="s">
        <v>279</v>
      </c>
      <c r="AM35" s="75">
        <v>70484</v>
      </c>
      <c r="AO35" s="210">
        <v>524.53333333333342</v>
      </c>
      <c r="AP35" s="210">
        <v>685.65</v>
      </c>
      <c r="AQ35" s="209">
        <v>434.09714533288411</v>
      </c>
      <c r="AR35" s="210">
        <v>507.5</v>
      </c>
      <c r="AS35" s="209">
        <v>164.24054524624756</v>
      </c>
      <c r="AT35" s="210">
        <v>380.45000000000005</v>
      </c>
      <c r="AU35" s="209">
        <v>190.62913376357881</v>
      </c>
      <c r="AV35" s="210">
        <v>410.90000000000003</v>
      </c>
      <c r="AW35" s="209">
        <v>122.86026102946674</v>
      </c>
      <c r="AX35" s="210">
        <v>859.95</v>
      </c>
      <c r="AY35" s="209">
        <v>257.12747985468462</v>
      </c>
      <c r="AZ35" s="210">
        <v>2321.2000000000003</v>
      </c>
      <c r="BA35" s="209">
        <v>0</v>
      </c>
      <c r="BB35" s="210">
        <v>354.2</v>
      </c>
      <c r="BC35" s="209">
        <v>0</v>
      </c>
      <c r="BD35" s="75"/>
      <c r="BE35" s="75"/>
      <c r="BI35" s="194"/>
    </row>
    <row r="36" spans="1:61" ht="11.25" customHeight="1" x14ac:dyDescent="0.3">
      <c r="A36" s="252" t="s">
        <v>4917</v>
      </c>
      <c r="B36" s="253">
        <v>0</v>
      </c>
      <c r="C36" s="840">
        <v>71154</v>
      </c>
      <c r="D36" s="289">
        <v>1313.2</v>
      </c>
      <c r="E36" s="255">
        <v>0</v>
      </c>
      <c r="F36" s="259">
        <v>0</v>
      </c>
      <c r="G36" s="256">
        <v>0</v>
      </c>
      <c r="H36" s="256">
        <v>0</v>
      </c>
      <c r="I36" s="257">
        <v>0</v>
      </c>
      <c r="J36" s="259">
        <v>0</v>
      </c>
      <c r="K36" s="256">
        <v>0</v>
      </c>
      <c r="L36" s="256">
        <v>1.4</v>
      </c>
      <c r="M36" s="257">
        <v>0</v>
      </c>
      <c r="N36" s="258">
        <v>0</v>
      </c>
      <c r="O36" s="258">
        <v>0</v>
      </c>
      <c r="P36" s="258">
        <v>0</v>
      </c>
      <c r="Q36" s="258">
        <v>0</v>
      </c>
      <c r="R36" s="258">
        <v>0</v>
      </c>
      <c r="S36" s="258">
        <v>1311.8</v>
      </c>
      <c r="T36" s="259">
        <v>1311.8</v>
      </c>
      <c r="U36" s="257">
        <v>0</v>
      </c>
      <c r="V36" s="258">
        <v>0</v>
      </c>
      <c r="W36" s="258">
        <v>0</v>
      </c>
      <c r="X36" s="258">
        <v>1311.8</v>
      </c>
      <c r="Y36" s="259">
        <v>675.5</v>
      </c>
      <c r="Z36" s="256">
        <v>105</v>
      </c>
      <c r="AA36" s="256">
        <v>0</v>
      </c>
      <c r="AB36" s="256">
        <v>0</v>
      </c>
      <c r="AC36" s="257">
        <v>0</v>
      </c>
      <c r="AD36" s="258">
        <v>15.4</v>
      </c>
      <c r="AE36" s="258">
        <v>0</v>
      </c>
      <c r="AF36" s="258">
        <v>0</v>
      </c>
      <c r="AG36" s="258">
        <v>0</v>
      </c>
      <c r="AH36" s="260">
        <v>0</v>
      </c>
      <c r="AI36" s="186">
        <v>0</v>
      </c>
      <c r="AJ36" s="192">
        <v>7501943410893</v>
      </c>
      <c r="AK36" s="192">
        <v>70120</v>
      </c>
      <c r="AL36" s="76" t="s">
        <v>279</v>
      </c>
      <c r="AM36" s="75">
        <v>71154</v>
      </c>
      <c r="AO36" s="210">
        <v>192.26666666666668</v>
      </c>
      <c r="AP36" s="210">
        <v>576.80000000000007</v>
      </c>
      <c r="AQ36" s="209">
        <v>0</v>
      </c>
      <c r="AR36" s="210">
        <v>0</v>
      </c>
      <c r="AS36" s="209">
        <v>0</v>
      </c>
      <c r="AT36" s="210">
        <v>0</v>
      </c>
      <c r="AU36" s="209">
        <v>0</v>
      </c>
      <c r="AV36" s="210">
        <v>0</v>
      </c>
      <c r="AW36" s="209">
        <v>0</v>
      </c>
      <c r="AX36" s="210">
        <v>0</v>
      </c>
      <c r="AY36" s="209">
        <v>0</v>
      </c>
      <c r="AZ36" s="210">
        <v>0</v>
      </c>
      <c r="BA36" s="209">
        <v>0</v>
      </c>
      <c r="BB36" s="210">
        <v>0</v>
      </c>
      <c r="BC36" s="209">
        <v>0</v>
      </c>
      <c r="BD36" s="75"/>
      <c r="BE36" s="75"/>
      <c r="BI36" s="194"/>
    </row>
    <row r="37" spans="1:61" ht="11.25" customHeight="1" x14ac:dyDescent="0.3">
      <c r="A37" s="184" t="s">
        <v>774</v>
      </c>
      <c r="B37" s="185">
        <v>0</v>
      </c>
      <c r="C37" s="832">
        <v>70020</v>
      </c>
      <c r="D37" s="55">
        <v>1E-4</v>
      </c>
      <c r="E37" s="91">
        <v>0</v>
      </c>
      <c r="F37" s="186">
        <v>0</v>
      </c>
      <c r="G37" s="186">
        <v>0</v>
      </c>
      <c r="H37" s="186">
        <v>0</v>
      </c>
      <c r="I37" s="187">
        <v>0</v>
      </c>
      <c r="J37" s="186">
        <v>0</v>
      </c>
      <c r="K37" s="186">
        <v>0</v>
      </c>
      <c r="L37" s="186">
        <v>0</v>
      </c>
      <c r="M37" s="186">
        <v>0</v>
      </c>
      <c r="N37" s="188">
        <v>0</v>
      </c>
      <c r="O37" s="189">
        <v>521.4559999999999</v>
      </c>
      <c r="P37" s="186">
        <v>521.4559999999999</v>
      </c>
      <c r="Q37" s="189">
        <v>0</v>
      </c>
      <c r="R37" s="189">
        <v>0</v>
      </c>
      <c r="S37" s="189">
        <v>1E-4</v>
      </c>
      <c r="T37" s="188">
        <v>0</v>
      </c>
      <c r="U37" s="187">
        <v>0</v>
      </c>
      <c r="V37" s="189">
        <v>0</v>
      </c>
      <c r="W37" s="189">
        <v>0</v>
      </c>
      <c r="X37" s="188">
        <v>0</v>
      </c>
      <c r="Y37" s="188">
        <v>0</v>
      </c>
      <c r="Z37" s="186">
        <v>0</v>
      </c>
      <c r="AA37" s="186">
        <v>0</v>
      </c>
      <c r="AB37" s="186">
        <v>0</v>
      </c>
      <c r="AC37" s="186">
        <v>0</v>
      </c>
      <c r="AD37" s="188">
        <v>0</v>
      </c>
      <c r="AE37" s="189">
        <v>0</v>
      </c>
      <c r="AF37" s="189">
        <v>0</v>
      </c>
      <c r="AG37" s="189">
        <v>0</v>
      </c>
      <c r="AH37" s="191">
        <v>0</v>
      </c>
      <c r="AI37" s="186">
        <v>0</v>
      </c>
      <c r="AJ37" s="192">
        <v>7501943424562</v>
      </c>
      <c r="AK37" s="192" t="s">
        <v>262</v>
      </c>
      <c r="AL37" s="216" t="s">
        <v>278</v>
      </c>
      <c r="AM37" s="75">
        <v>70020</v>
      </c>
      <c r="AO37" s="188">
        <v>0</v>
      </c>
      <c r="AP37" s="188">
        <v>0</v>
      </c>
      <c r="AQ37" s="187">
        <v>0</v>
      </c>
      <c r="AR37" s="188">
        <v>0</v>
      </c>
      <c r="AS37" s="187">
        <v>0</v>
      </c>
      <c r="AT37" s="188">
        <v>0</v>
      </c>
      <c r="AU37" s="187">
        <v>0</v>
      </c>
      <c r="AV37" s="188">
        <v>0</v>
      </c>
      <c r="AW37" s="187">
        <v>0</v>
      </c>
      <c r="AX37" s="188">
        <v>0</v>
      </c>
      <c r="AY37" s="187">
        <v>0</v>
      </c>
      <c r="AZ37" s="188">
        <v>0</v>
      </c>
      <c r="BA37" s="187">
        <v>0</v>
      </c>
      <c r="BB37" s="188">
        <v>0</v>
      </c>
      <c r="BC37" s="187">
        <v>0</v>
      </c>
      <c r="BD37" s="75"/>
      <c r="BE37" s="75"/>
      <c r="BI37" s="194"/>
    </row>
    <row r="38" spans="1:61" ht="11.25" customHeight="1" x14ac:dyDescent="0.3">
      <c r="A38" s="184" t="s">
        <v>775</v>
      </c>
      <c r="B38" s="185">
        <v>0</v>
      </c>
      <c r="C38" s="839">
        <v>70485</v>
      </c>
      <c r="D38" s="284">
        <v>4.992</v>
      </c>
      <c r="E38" s="91">
        <v>0</v>
      </c>
      <c r="F38" s="186">
        <v>0</v>
      </c>
      <c r="G38" s="186">
        <v>0</v>
      </c>
      <c r="H38" s="186">
        <v>0</v>
      </c>
      <c r="I38" s="187">
        <v>0</v>
      </c>
      <c r="J38" s="186">
        <v>0</v>
      </c>
      <c r="K38" s="186">
        <v>0</v>
      </c>
      <c r="L38" s="186">
        <v>-0.63</v>
      </c>
      <c r="M38" s="187">
        <v>0</v>
      </c>
      <c r="N38" s="189">
        <v>0</v>
      </c>
      <c r="O38" s="189">
        <v>0</v>
      </c>
      <c r="P38" s="186">
        <v>0</v>
      </c>
      <c r="Q38" s="189">
        <v>0</v>
      </c>
      <c r="R38" s="258">
        <v>0</v>
      </c>
      <c r="S38" s="258">
        <v>5.6219999999999999</v>
      </c>
      <c r="T38" s="188">
        <v>4.992</v>
      </c>
      <c r="U38" s="187">
        <v>0</v>
      </c>
      <c r="V38" s="189">
        <v>0</v>
      </c>
      <c r="W38" s="189">
        <v>0</v>
      </c>
      <c r="X38" s="188">
        <v>4.992</v>
      </c>
      <c r="Y38" s="188">
        <v>0</v>
      </c>
      <c r="Z38" s="186">
        <v>0</v>
      </c>
      <c r="AA38" s="186">
        <v>0</v>
      </c>
      <c r="AB38" s="186">
        <v>0</v>
      </c>
      <c r="AC38" s="186">
        <v>0</v>
      </c>
      <c r="AD38" s="188">
        <v>0.63</v>
      </c>
      <c r="AE38" s="189">
        <v>0</v>
      </c>
      <c r="AF38" s="189">
        <v>0</v>
      </c>
      <c r="AG38" s="189">
        <v>0</v>
      </c>
      <c r="AH38" s="191">
        <v>0</v>
      </c>
      <c r="AI38" s="186">
        <v>0</v>
      </c>
      <c r="AJ38" s="192">
        <v>7501943424562</v>
      </c>
      <c r="AK38" s="192">
        <v>70020</v>
      </c>
      <c r="AL38" s="76" t="s">
        <v>279</v>
      </c>
      <c r="AM38" s="75">
        <v>70485</v>
      </c>
      <c r="AO38" s="210">
        <v>1.8660000000000003</v>
      </c>
      <c r="AP38" s="210">
        <v>6.65</v>
      </c>
      <c r="AQ38" s="209">
        <v>0</v>
      </c>
      <c r="AR38" s="210">
        <v>-3.1219999999999999</v>
      </c>
      <c r="AS38" s="209">
        <v>0</v>
      </c>
      <c r="AT38" s="210">
        <v>2.0700000000000003</v>
      </c>
      <c r="AU38" s="209">
        <v>0</v>
      </c>
      <c r="AV38" s="210">
        <v>-4.5799999999999992</v>
      </c>
      <c r="AW38" s="209">
        <v>0</v>
      </c>
      <c r="AX38" s="210">
        <v>0.626</v>
      </c>
      <c r="AY38" s="209">
        <v>0</v>
      </c>
      <c r="AZ38" s="210">
        <v>-1.256</v>
      </c>
      <c r="BA38" s="209">
        <v>0</v>
      </c>
      <c r="BB38" s="210">
        <v>25.368000000000002</v>
      </c>
      <c r="BC38" s="209">
        <v>0</v>
      </c>
      <c r="BD38" s="75"/>
      <c r="BE38" s="75"/>
      <c r="BI38" s="194"/>
    </row>
    <row r="39" spans="1:61" ht="11.25" customHeight="1" x14ac:dyDescent="0.3">
      <c r="A39" s="500" t="s">
        <v>776</v>
      </c>
      <c r="B39" s="253">
        <v>0</v>
      </c>
      <c r="C39" s="840">
        <v>71155</v>
      </c>
      <c r="D39" s="254">
        <v>2779.5039999999999</v>
      </c>
      <c r="E39" s="255">
        <v>19.343650705461705</v>
      </c>
      <c r="F39" s="259">
        <v>3900</v>
      </c>
      <c r="G39" s="256">
        <v>3900</v>
      </c>
      <c r="H39" s="256">
        <v>0</v>
      </c>
      <c r="I39" s="257">
        <v>0</v>
      </c>
      <c r="J39" s="259">
        <v>4210.97</v>
      </c>
      <c r="K39" s="256">
        <v>4310.723</v>
      </c>
      <c r="L39" s="256">
        <v>595.71199999999999</v>
      </c>
      <c r="M39" s="257">
        <v>13.819305949373225</v>
      </c>
      <c r="N39" s="258">
        <v>0</v>
      </c>
      <c r="O39" s="258">
        <v>0</v>
      </c>
      <c r="P39" s="258">
        <v>72.591999999999999</v>
      </c>
      <c r="Q39" s="258">
        <v>15.870547641042323</v>
      </c>
      <c r="R39" s="258">
        <v>15.55787858854373</v>
      </c>
      <c r="S39" s="258">
        <v>2183.7919999999999</v>
      </c>
      <c r="T39" s="259">
        <v>2183.3760000000002</v>
      </c>
      <c r="U39" s="257">
        <v>15.194963814654759</v>
      </c>
      <c r="V39" s="258">
        <v>0</v>
      </c>
      <c r="W39" s="258">
        <v>72.591999999999999</v>
      </c>
      <c r="X39" s="258">
        <v>2110.7840000000001</v>
      </c>
      <c r="Y39" s="259">
        <v>565.96799999999996</v>
      </c>
      <c r="Z39" s="256">
        <v>104</v>
      </c>
      <c r="AA39" s="256">
        <v>0</v>
      </c>
      <c r="AB39" s="256">
        <v>0</v>
      </c>
      <c r="AC39" s="257">
        <v>0</v>
      </c>
      <c r="AD39" s="258">
        <v>14.559999999999945</v>
      </c>
      <c r="AE39" s="258">
        <v>0</v>
      </c>
      <c r="AF39" s="258">
        <v>0</v>
      </c>
      <c r="AG39" s="258">
        <v>0</v>
      </c>
      <c r="AH39" s="260">
        <v>0</v>
      </c>
      <c r="AI39" s="186">
        <v>3639.57</v>
      </c>
      <c r="AJ39" s="192">
        <v>7501943424562</v>
      </c>
      <c r="AK39" s="192">
        <v>70020</v>
      </c>
      <c r="AL39" s="76" t="s">
        <v>279</v>
      </c>
      <c r="AM39" s="75">
        <v>71155</v>
      </c>
      <c r="AO39" s="210">
        <v>3365.358666666667</v>
      </c>
      <c r="AP39" s="210">
        <v>2095.8019999999997</v>
      </c>
      <c r="AQ39" s="209">
        <v>83.352005787466481</v>
      </c>
      <c r="AR39" s="210">
        <v>4168.0960000000005</v>
      </c>
      <c r="AS39" s="209">
        <v>101.24744275934707</v>
      </c>
      <c r="AT39" s="210">
        <v>3832.1779999999999</v>
      </c>
      <c r="AU39" s="209">
        <v>128.58842174103725</v>
      </c>
      <c r="AV39" s="210">
        <v>2653.444</v>
      </c>
      <c r="AW39" s="209">
        <v>69.38117017793958</v>
      </c>
      <c r="AX39" s="210">
        <v>3701.1459999999997</v>
      </c>
      <c r="AY39" s="209">
        <v>107.51010209425831</v>
      </c>
      <c r="AZ39" s="210">
        <v>3115.828</v>
      </c>
      <c r="BA39" s="209">
        <v>76.341856929520773</v>
      </c>
      <c r="BB39" s="210">
        <v>3285.5660000000003</v>
      </c>
      <c r="BC39" s="209">
        <v>88.413336085290581</v>
      </c>
      <c r="BD39" s="75"/>
      <c r="BE39" s="75"/>
      <c r="BI39" s="194"/>
    </row>
    <row r="40" spans="1:61" ht="11.25" customHeight="1" x14ac:dyDescent="0.3">
      <c r="A40" s="227" t="s">
        <v>777</v>
      </c>
      <c r="B40" s="185">
        <v>0</v>
      </c>
      <c r="C40" s="832">
        <v>70022</v>
      </c>
      <c r="D40" s="55">
        <v>1E-4</v>
      </c>
      <c r="E40" s="91">
        <v>0</v>
      </c>
      <c r="F40" s="186">
        <v>0</v>
      </c>
      <c r="G40" s="186">
        <v>0</v>
      </c>
      <c r="H40" s="186">
        <v>0</v>
      </c>
      <c r="I40" s="187">
        <v>0</v>
      </c>
      <c r="J40" s="186">
        <v>0</v>
      </c>
      <c r="K40" s="186">
        <v>0</v>
      </c>
      <c r="L40" s="186">
        <v>0</v>
      </c>
      <c r="M40" s="186">
        <v>0</v>
      </c>
      <c r="N40" s="188">
        <v>0</v>
      </c>
      <c r="O40" s="189">
        <v>3.6629999999999998</v>
      </c>
      <c r="P40" s="186">
        <v>3.6629999999999998</v>
      </c>
      <c r="Q40" s="189">
        <v>0</v>
      </c>
      <c r="R40" s="189">
        <v>0</v>
      </c>
      <c r="S40" s="189">
        <v>1E-4</v>
      </c>
      <c r="T40" s="188">
        <v>0</v>
      </c>
      <c r="U40" s="187">
        <v>0</v>
      </c>
      <c r="V40" s="189">
        <v>0</v>
      </c>
      <c r="W40" s="189">
        <v>0</v>
      </c>
      <c r="X40" s="188">
        <v>0</v>
      </c>
      <c r="Y40" s="188">
        <v>0</v>
      </c>
      <c r="Z40" s="186">
        <v>0</v>
      </c>
      <c r="AA40" s="186">
        <v>0</v>
      </c>
      <c r="AB40" s="186">
        <v>0</v>
      </c>
      <c r="AC40" s="186">
        <v>0</v>
      </c>
      <c r="AD40" s="188">
        <v>0</v>
      </c>
      <c r="AE40" s="189">
        <v>0</v>
      </c>
      <c r="AF40" s="189">
        <v>0</v>
      </c>
      <c r="AG40" s="189">
        <v>0</v>
      </c>
      <c r="AH40" s="191">
        <v>0</v>
      </c>
      <c r="AI40" s="186">
        <v>0</v>
      </c>
      <c r="AJ40" s="192">
        <v>7501017360789</v>
      </c>
      <c r="AK40" s="192" t="s">
        <v>262</v>
      </c>
      <c r="AL40" s="216" t="s">
        <v>278</v>
      </c>
      <c r="AM40" s="75">
        <v>70022</v>
      </c>
      <c r="AO40" s="188">
        <v>0</v>
      </c>
      <c r="AP40" s="188">
        <v>0</v>
      </c>
      <c r="AQ40" s="187">
        <v>0</v>
      </c>
      <c r="AR40" s="188">
        <v>0</v>
      </c>
      <c r="AS40" s="187">
        <v>0</v>
      </c>
      <c r="AT40" s="188">
        <v>0</v>
      </c>
      <c r="AU40" s="187">
        <v>0</v>
      </c>
      <c r="AV40" s="188">
        <v>0</v>
      </c>
      <c r="AW40" s="187">
        <v>0</v>
      </c>
      <c r="AX40" s="188">
        <v>0</v>
      </c>
      <c r="AY40" s="187">
        <v>0</v>
      </c>
      <c r="AZ40" s="188">
        <v>0</v>
      </c>
      <c r="BA40" s="187">
        <v>0</v>
      </c>
      <c r="BB40" s="188">
        <v>0</v>
      </c>
      <c r="BC40" s="187">
        <v>0</v>
      </c>
      <c r="BD40" s="75"/>
      <c r="BE40" s="75"/>
      <c r="BI40" s="194"/>
    </row>
    <row r="41" spans="1:61" ht="11.25" customHeight="1" x14ac:dyDescent="0.3">
      <c r="A41" s="184" t="s">
        <v>778</v>
      </c>
      <c r="B41" s="185">
        <v>0</v>
      </c>
      <c r="C41" s="832">
        <v>70486</v>
      </c>
      <c r="D41" s="55">
        <v>13.32</v>
      </c>
      <c r="E41" s="91">
        <v>0</v>
      </c>
      <c r="F41" s="186">
        <v>0</v>
      </c>
      <c r="G41" s="186">
        <v>0</v>
      </c>
      <c r="H41" s="186">
        <v>0</v>
      </c>
      <c r="I41" s="187">
        <v>0</v>
      </c>
      <c r="J41" s="188">
        <v>0</v>
      </c>
      <c r="K41" s="186">
        <v>0</v>
      </c>
      <c r="L41" s="186">
        <v>0</v>
      </c>
      <c r="M41" s="186">
        <v>0</v>
      </c>
      <c r="N41" s="188">
        <v>0</v>
      </c>
      <c r="O41" s="189">
        <v>0</v>
      </c>
      <c r="P41" s="186">
        <v>0</v>
      </c>
      <c r="Q41" s="189">
        <v>0</v>
      </c>
      <c r="R41" s="211">
        <v>0</v>
      </c>
      <c r="S41" s="211">
        <v>13.32</v>
      </c>
      <c r="T41" s="188">
        <v>13.32</v>
      </c>
      <c r="U41" s="187">
        <v>0</v>
      </c>
      <c r="V41" s="189">
        <v>0</v>
      </c>
      <c r="W41" s="189">
        <v>0</v>
      </c>
      <c r="X41" s="188">
        <v>13.32</v>
      </c>
      <c r="Y41" s="188">
        <v>0</v>
      </c>
      <c r="Z41" s="186">
        <v>0</v>
      </c>
      <c r="AA41" s="186">
        <v>0</v>
      </c>
      <c r="AB41" s="186">
        <v>0</v>
      </c>
      <c r="AC41" s="187">
        <v>0</v>
      </c>
      <c r="AD41" s="189">
        <v>0</v>
      </c>
      <c r="AE41" s="189">
        <v>0</v>
      </c>
      <c r="AF41" s="189">
        <v>0</v>
      </c>
      <c r="AG41" s="189">
        <v>0</v>
      </c>
      <c r="AH41" s="191">
        <v>0</v>
      </c>
      <c r="AI41" s="186">
        <v>0</v>
      </c>
      <c r="AJ41" s="192">
        <v>7501017360789</v>
      </c>
      <c r="AK41" s="192">
        <v>70022</v>
      </c>
      <c r="AL41" s="76" t="s">
        <v>279</v>
      </c>
      <c r="AM41" s="75">
        <v>70486</v>
      </c>
      <c r="AO41" s="210">
        <v>0.44566666666666666</v>
      </c>
      <c r="AP41" s="210">
        <v>-0.32700000000000001</v>
      </c>
      <c r="AQ41" s="209">
        <v>0</v>
      </c>
      <c r="AR41" s="210">
        <v>-4.0000000000000001E-3</v>
      </c>
      <c r="AS41" s="209">
        <v>0</v>
      </c>
      <c r="AT41" s="210">
        <v>1.6679999999999999</v>
      </c>
      <c r="AU41" s="209">
        <v>0</v>
      </c>
      <c r="AV41" s="210">
        <v>0.99900000000000011</v>
      </c>
      <c r="AW41" s="209">
        <v>0</v>
      </c>
      <c r="AX41" s="210">
        <v>9.99</v>
      </c>
      <c r="AY41" s="209">
        <v>0</v>
      </c>
      <c r="AZ41" s="210">
        <v>-2.335</v>
      </c>
      <c r="BA41" s="209">
        <v>0</v>
      </c>
      <c r="BB41" s="210">
        <v>-1E-3</v>
      </c>
      <c r="BC41" s="209">
        <v>0</v>
      </c>
      <c r="BD41" s="75"/>
      <c r="BE41" s="75"/>
      <c r="BF41" s="75"/>
      <c r="BI41" s="194"/>
    </row>
    <row r="42" spans="1:61" ht="11.25" customHeight="1" x14ac:dyDescent="0.3">
      <c r="A42" s="793" t="s">
        <v>779</v>
      </c>
      <c r="B42" s="205">
        <v>0</v>
      </c>
      <c r="C42" s="841">
        <v>71156</v>
      </c>
      <c r="D42" s="342">
        <v>1132.2</v>
      </c>
      <c r="E42" s="207">
        <v>120.02756329840804</v>
      </c>
      <c r="F42" s="210">
        <v>0</v>
      </c>
      <c r="G42" s="208">
        <v>0</v>
      </c>
      <c r="H42" s="208">
        <v>0</v>
      </c>
      <c r="I42" s="209">
        <v>0</v>
      </c>
      <c r="J42" s="208">
        <v>193.30399999999997</v>
      </c>
      <c r="K42" s="208">
        <v>282.98500000000001</v>
      </c>
      <c r="L42" s="208">
        <v>14.984999999999999</v>
      </c>
      <c r="M42" s="209">
        <v>5.2953336749297666</v>
      </c>
      <c r="N42" s="211">
        <v>0</v>
      </c>
      <c r="O42" s="211">
        <v>0</v>
      </c>
      <c r="P42" s="211">
        <v>0</v>
      </c>
      <c r="Q42" s="211">
        <v>7.7520382402847341</v>
      </c>
      <c r="R42" s="211">
        <v>173.38725530770191</v>
      </c>
      <c r="S42" s="211">
        <v>1117.2150000000001</v>
      </c>
      <c r="T42" s="210">
        <v>1114.884</v>
      </c>
      <c r="U42" s="209">
        <v>118.19184762443238</v>
      </c>
      <c r="V42" s="211">
        <v>0</v>
      </c>
      <c r="W42" s="211">
        <v>0</v>
      </c>
      <c r="X42" s="211">
        <v>1114.884</v>
      </c>
      <c r="Y42" s="210">
        <v>112.221</v>
      </c>
      <c r="Z42" s="208">
        <v>0</v>
      </c>
      <c r="AA42" s="208">
        <v>0</v>
      </c>
      <c r="AB42" s="208">
        <v>0</v>
      </c>
      <c r="AC42" s="208">
        <v>0</v>
      </c>
      <c r="AD42" s="210">
        <v>0</v>
      </c>
      <c r="AE42" s="211">
        <v>0</v>
      </c>
      <c r="AF42" s="211">
        <v>0</v>
      </c>
      <c r="AG42" s="211">
        <v>0</v>
      </c>
      <c r="AH42" s="212">
        <v>0</v>
      </c>
      <c r="AI42" s="186">
        <v>150.98500000000001</v>
      </c>
      <c r="AJ42" s="192">
        <v>7501017360789</v>
      </c>
      <c r="AK42" s="192">
        <v>70022</v>
      </c>
      <c r="AL42" s="76" t="s">
        <v>279</v>
      </c>
      <c r="AM42" s="75">
        <v>71156</v>
      </c>
      <c r="AO42" s="210">
        <v>281.71899999999999</v>
      </c>
      <c r="AP42" s="210">
        <v>158.84399999999999</v>
      </c>
      <c r="AQ42" s="209">
        <v>65.141647938846148</v>
      </c>
      <c r="AR42" s="210">
        <v>272.72700000000003</v>
      </c>
      <c r="AS42" s="209">
        <v>103.32955720829437</v>
      </c>
      <c r="AT42" s="210">
        <v>413.58600000000001</v>
      </c>
      <c r="AU42" s="209">
        <v>310.57927699262575</v>
      </c>
      <c r="AV42" s="210">
        <v>124.53999999999999</v>
      </c>
      <c r="AW42" s="209">
        <v>45.590657832119184</v>
      </c>
      <c r="AX42" s="210">
        <v>125.539</v>
      </c>
      <c r="AY42" s="209">
        <v>42.968969270473231</v>
      </c>
      <c r="AZ42" s="210">
        <v>222.11100000000002</v>
      </c>
      <c r="BA42" s="209">
        <v>88.976797474642282</v>
      </c>
      <c r="BB42" s="210">
        <v>152.51400000000001</v>
      </c>
      <c r="BC42" s="209">
        <v>61.239043232803446</v>
      </c>
      <c r="BD42" s="75"/>
      <c r="BE42" s="75"/>
      <c r="BF42" s="75"/>
      <c r="BI42" s="194"/>
    </row>
    <row r="43" spans="1:61" ht="11.25" customHeight="1" x14ac:dyDescent="0.3">
      <c r="A43" s="184" t="s">
        <v>780</v>
      </c>
      <c r="B43" s="196">
        <v>0</v>
      </c>
      <c r="C43" s="833">
        <v>70089</v>
      </c>
      <c r="D43" s="197">
        <v>1E-4</v>
      </c>
      <c r="E43" s="198">
        <v>0</v>
      </c>
      <c r="F43" s="199">
        <v>0</v>
      </c>
      <c r="G43" s="199">
        <v>0</v>
      </c>
      <c r="H43" s="199">
        <v>0</v>
      </c>
      <c r="I43" s="200">
        <v>0</v>
      </c>
      <c r="J43" s="199">
        <v>0</v>
      </c>
      <c r="K43" s="199">
        <v>0</v>
      </c>
      <c r="L43" s="199">
        <v>0</v>
      </c>
      <c r="M43" s="199">
        <v>0</v>
      </c>
      <c r="N43" s="201">
        <v>0</v>
      </c>
      <c r="O43" s="202">
        <v>0</v>
      </c>
      <c r="P43" s="199">
        <v>0</v>
      </c>
      <c r="Q43" s="202">
        <v>0</v>
      </c>
      <c r="R43" s="202">
        <v>0</v>
      </c>
      <c r="S43" s="202">
        <v>1E-4</v>
      </c>
      <c r="T43" s="201">
        <v>0</v>
      </c>
      <c r="U43" s="200">
        <v>0</v>
      </c>
      <c r="V43" s="202">
        <v>0</v>
      </c>
      <c r="W43" s="202">
        <v>0</v>
      </c>
      <c r="X43" s="201">
        <v>0</v>
      </c>
      <c r="Y43" s="201">
        <v>0</v>
      </c>
      <c r="Z43" s="199">
        <v>0</v>
      </c>
      <c r="AA43" s="199">
        <v>0</v>
      </c>
      <c r="AB43" s="199">
        <v>0</v>
      </c>
      <c r="AC43" s="199">
        <v>0</v>
      </c>
      <c r="AD43" s="201">
        <v>0</v>
      </c>
      <c r="AE43" s="202">
        <v>0</v>
      </c>
      <c r="AF43" s="202">
        <v>0</v>
      </c>
      <c r="AG43" s="202">
        <v>0</v>
      </c>
      <c r="AH43" s="203">
        <v>0</v>
      </c>
      <c r="AI43" s="186">
        <v>0</v>
      </c>
      <c r="AJ43" s="192">
        <v>7501943425545</v>
      </c>
      <c r="AK43" s="192" t="s">
        <v>262</v>
      </c>
      <c r="AL43" s="216" t="s">
        <v>278</v>
      </c>
      <c r="AM43" s="75">
        <v>70089</v>
      </c>
      <c r="AO43" s="188">
        <v>0</v>
      </c>
      <c r="AP43" s="188">
        <v>0</v>
      </c>
      <c r="AQ43" s="187">
        <v>0</v>
      </c>
      <c r="AR43" s="188">
        <v>0</v>
      </c>
      <c r="AS43" s="187">
        <v>0</v>
      </c>
      <c r="AT43" s="188">
        <v>0</v>
      </c>
      <c r="AU43" s="187">
        <v>0</v>
      </c>
      <c r="AV43" s="188">
        <v>0</v>
      </c>
      <c r="AW43" s="187">
        <v>0</v>
      </c>
      <c r="AX43" s="188">
        <v>0</v>
      </c>
      <c r="AY43" s="187">
        <v>0</v>
      </c>
      <c r="AZ43" s="188">
        <v>0</v>
      </c>
      <c r="BA43" s="187">
        <v>0</v>
      </c>
      <c r="BB43" s="188">
        <v>0</v>
      </c>
      <c r="BC43" s="187">
        <v>0</v>
      </c>
      <c r="BD43" s="75"/>
      <c r="BE43" s="75"/>
      <c r="BI43" s="194"/>
    </row>
    <row r="44" spans="1:61" ht="11.25" customHeight="1" x14ac:dyDescent="0.3">
      <c r="A44" s="184" t="s">
        <v>781</v>
      </c>
      <c r="B44" s="185">
        <v>0</v>
      </c>
      <c r="C44" s="832">
        <v>70769</v>
      </c>
      <c r="D44" s="55">
        <v>637</v>
      </c>
      <c r="E44" s="91">
        <v>0</v>
      </c>
      <c r="F44" s="186">
        <v>0</v>
      </c>
      <c r="G44" s="186">
        <v>0</v>
      </c>
      <c r="H44" s="186">
        <v>0</v>
      </c>
      <c r="I44" s="187">
        <v>0</v>
      </c>
      <c r="J44" s="186">
        <v>0</v>
      </c>
      <c r="K44" s="186">
        <v>0</v>
      </c>
      <c r="L44" s="186">
        <v>0</v>
      </c>
      <c r="M44" s="186">
        <v>0</v>
      </c>
      <c r="N44" s="188">
        <v>0</v>
      </c>
      <c r="O44" s="189">
        <v>0</v>
      </c>
      <c r="P44" s="186">
        <v>0</v>
      </c>
      <c r="Q44" s="189">
        <v>0</v>
      </c>
      <c r="R44" s="189">
        <v>0</v>
      </c>
      <c r="S44" s="189">
        <v>637</v>
      </c>
      <c r="T44" s="188">
        <v>637</v>
      </c>
      <c r="U44" s="187">
        <v>0</v>
      </c>
      <c r="V44" s="189">
        <v>0</v>
      </c>
      <c r="W44" s="189">
        <v>0</v>
      </c>
      <c r="X44" s="188">
        <v>637</v>
      </c>
      <c r="Y44" s="188">
        <v>0</v>
      </c>
      <c r="Z44" s="186">
        <v>0</v>
      </c>
      <c r="AA44" s="186">
        <v>0</v>
      </c>
      <c r="AB44" s="186">
        <v>0</v>
      </c>
      <c r="AC44" s="186">
        <v>0</v>
      </c>
      <c r="AD44" s="188">
        <v>0</v>
      </c>
      <c r="AE44" s="189">
        <v>0</v>
      </c>
      <c r="AF44" s="189">
        <v>0</v>
      </c>
      <c r="AG44" s="189">
        <v>0</v>
      </c>
      <c r="AH44" s="191">
        <v>1</v>
      </c>
      <c r="AI44" s="186">
        <v>0</v>
      </c>
      <c r="AJ44" s="192">
        <v>7501943425545</v>
      </c>
      <c r="AK44" s="192">
        <v>70089</v>
      </c>
      <c r="AL44" s="76" t="s">
        <v>278</v>
      </c>
      <c r="AM44" s="75">
        <v>70769</v>
      </c>
      <c r="AO44" s="188">
        <v>0</v>
      </c>
      <c r="AP44" s="188">
        <v>0</v>
      </c>
      <c r="AQ44" s="187">
        <v>0</v>
      </c>
      <c r="AR44" s="188">
        <v>0</v>
      </c>
      <c r="AS44" s="187">
        <v>0</v>
      </c>
      <c r="AT44" s="188">
        <v>0</v>
      </c>
      <c r="AU44" s="187">
        <v>0</v>
      </c>
      <c r="AV44" s="188">
        <v>0</v>
      </c>
      <c r="AW44" s="187">
        <v>0</v>
      </c>
      <c r="AX44" s="188">
        <v>0</v>
      </c>
      <c r="AY44" s="187">
        <v>0</v>
      </c>
      <c r="AZ44" s="188">
        <v>0</v>
      </c>
      <c r="BA44" s="187">
        <v>0</v>
      </c>
      <c r="BB44" s="188">
        <v>0</v>
      </c>
      <c r="BC44" s="187">
        <v>0</v>
      </c>
      <c r="BD44" s="75"/>
      <c r="BE44" s="75"/>
      <c r="BF44" s="75"/>
      <c r="BI44" s="194"/>
    </row>
    <row r="45" spans="1:61" ht="11.25" customHeight="1" x14ac:dyDescent="0.3">
      <c r="A45" s="184" t="s">
        <v>782</v>
      </c>
      <c r="B45" s="185">
        <v>0</v>
      </c>
      <c r="C45" s="832">
        <v>71149</v>
      </c>
      <c r="D45" s="55">
        <v>3960.9</v>
      </c>
      <c r="E45" s="91">
        <v>16.234525202267235</v>
      </c>
      <c r="F45" s="186">
        <v>5800</v>
      </c>
      <c r="G45" s="186">
        <v>5800</v>
      </c>
      <c r="H45" s="186">
        <v>0</v>
      </c>
      <c r="I45" s="187">
        <v>0</v>
      </c>
      <c r="J45" s="186">
        <v>8619.1569999999992</v>
      </c>
      <c r="K45" s="186">
        <v>7319.4009999999998</v>
      </c>
      <c r="L45" s="186">
        <v>1652.4</v>
      </c>
      <c r="M45" s="257">
        <v>22.575617868183478</v>
      </c>
      <c r="N45" s="188">
        <v>0</v>
      </c>
      <c r="O45" s="189">
        <v>0</v>
      </c>
      <c r="P45" s="186">
        <v>0</v>
      </c>
      <c r="Q45" s="189">
        <v>19.171248417913727</v>
      </c>
      <c r="R45" s="189">
        <v>8.0350085280961938</v>
      </c>
      <c r="S45" s="189">
        <v>2308.5</v>
      </c>
      <c r="T45" s="188">
        <v>2308.5</v>
      </c>
      <c r="U45" s="187">
        <v>9.4618398418121927</v>
      </c>
      <c r="V45" s="189">
        <v>0</v>
      </c>
      <c r="W45" s="189">
        <v>0</v>
      </c>
      <c r="X45" s="188">
        <v>2308.5</v>
      </c>
      <c r="Y45" s="188">
        <v>0</v>
      </c>
      <c r="Z45" s="186">
        <v>0</v>
      </c>
      <c r="AA45" s="186">
        <v>0</v>
      </c>
      <c r="AB45" s="186">
        <v>0</v>
      </c>
      <c r="AC45" s="186">
        <v>0</v>
      </c>
      <c r="AD45" s="188">
        <v>0</v>
      </c>
      <c r="AE45" s="189">
        <v>0</v>
      </c>
      <c r="AF45" s="189">
        <v>0</v>
      </c>
      <c r="AG45" s="189">
        <v>0</v>
      </c>
      <c r="AH45" s="191">
        <v>1</v>
      </c>
      <c r="AI45" s="186">
        <v>7300.6440000000002</v>
      </c>
      <c r="AJ45" s="192">
        <v>7501943425545</v>
      </c>
      <c r="AK45" s="192">
        <v>70089</v>
      </c>
      <c r="AL45" s="76" t="s">
        <v>278</v>
      </c>
      <c r="AM45" s="75">
        <v>71149</v>
      </c>
      <c r="AO45" s="188">
        <v>6034.5</v>
      </c>
      <c r="AP45" s="188">
        <v>6269.4</v>
      </c>
      <c r="AQ45" s="187">
        <v>96.200705846248269</v>
      </c>
      <c r="AR45" s="188">
        <v>3280.5</v>
      </c>
      <c r="AS45" s="187">
        <v>56.756713269859702</v>
      </c>
      <c r="AT45" s="188">
        <v>8553.6</v>
      </c>
      <c r="AU45" s="187">
        <v>141.91384262223386</v>
      </c>
      <c r="AV45" s="188">
        <v>5661.9</v>
      </c>
      <c r="AW45" s="187">
        <v>90.874116260895804</v>
      </c>
      <c r="AX45" s="188">
        <v>4349.6999999999989</v>
      </c>
      <c r="AY45" s="187">
        <v>80.285133397873494</v>
      </c>
      <c r="AZ45" s="188">
        <v>3596.4</v>
      </c>
      <c r="BA45" s="187">
        <v>44.127607361963186</v>
      </c>
      <c r="BB45" s="188">
        <v>7265.7</v>
      </c>
      <c r="BC45" s="187">
        <v>92.394849785407715</v>
      </c>
      <c r="BD45" s="75"/>
      <c r="BE45" s="75"/>
      <c r="BF45" s="75"/>
      <c r="BI45" s="194"/>
    </row>
    <row r="46" spans="1:61" ht="11.25" customHeight="1" x14ac:dyDescent="0.3">
      <c r="A46" s="227" t="s">
        <v>783</v>
      </c>
      <c r="B46" s="261">
        <v>0</v>
      </c>
      <c r="C46" s="842">
        <v>70023</v>
      </c>
      <c r="D46" s="262">
        <v>1E-4</v>
      </c>
      <c r="E46" s="263">
        <v>0</v>
      </c>
      <c r="F46" s="264">
        <v>0</v>
      </c>
      <c r="G46" s="264">
        <v>0</v>
      </c>
      <c r="H46" s="265">
        <v>0</v>
      </c>
      <c r="I46" s="266">
        <v>0</v>
      </c>
      <c r="J46" s="264">
        <v>0</v>
      </c>
      <c r="K46" s="264">
        <v>0</v>
      </c>
      <c r="L46" s="264">
        <v>0</v>
      </c>
      <c r="M46" s="264">
        <v>0</v>
      </c>
      <c r="N46" s="267">
        <v>0</v>
      </c>
      <c r="O46" s="268">
        <v>12.8</v>
      </c>
      <c r="P46" s="264">
        <v>12.8</v>
      </c>
      <c r="Q46" s="268">
        <v>0</v>
      </c>
      <c r="R46" s="268">
        <v>0</v>
      </c>
      <c r="S46" s="268">
        <v>1E-4</v>
      </c>
      <c r="T46" s="267">
        <v>0</v>
      </c>
      <c r="U46" s="266">
        <v>0</v>
      </c>
      <c r="V46" s="268">
        <v>0</v>
      </c>
      <c r="W46" s="268">
        <v>0</v>
      </c>
      <c r="X46" s="267">
        <v>0</v>
      </c>
      <c r="Y46" s="267">
        <v>0</v>
      </c>
      <c r="Z46" s="264">
        <v>0</v>
      </c>
      <c r="AA46" s="264">
        <v>0</v>
      </c>
      <c r="AB46" s="264">
        <v>0</v>
      </c>
      <c r="AC46" s="264">
        <v>0</v>
      </c>
      <c r="AD46" s="267">
        <v>0</v>
      </c>
      <c r="AE46" s="268">
        <v>0</v>
      </c>
      <c r="AF46" s="268">
        <v>0</v>
      </c>
      <c r="AG46" s="268">
        <v>0</v>
      </c>
      <c r="AH46" s="269">
        <v>0</v>
      </c>
      <c r="AI46" s="186">
        <v>0</v>
      </c>
      <c r="AJ46" s="192">
        <v>7501017360796</v>
      </c>
      <c r="AK46" s="192" t="s">
        <v>262</v>
      </c>
      <c r="AL46" s="216" t="s">
        <v>278</v>
      </c>
      <c r="AM46" s="75">
        <v>70023</v>
      </c>
      <c r="AO46" s="188">
        <v>0</v>
      </c>
      <c r="AP46" s="188">
        <v>0</v>
      </c>
      <c r="AQ46" s="187">
        <v>0</v>
      </c>
      <c r="AR46" s="188">
        <v>0</v>
      </c>
      <c r="AS46" s="187">
        <v>0</v>
      </c>
      <c r="AT46" s="188">
        <v>0</v>
      </c>
      <c r="AU46" s="187">
        <v>0</v>
      </c>
      <c r="AV46" s="188">
        <v>0</v>
      </c>
      <c r="AW46" s="187">
        <v>0</v>
      </c>
      <c r="AX46" s="188">
        <v>0</v>
      </c>
      <c r="AY46" s="187">
        <v>0</v>
      </c>
      <c r="AZ46" s="188">
        <v>0</v>
      </c>
      <c r="BA46" s="187">
        <v>0</v>
      </c>
      <c r="BB46" s="188">
        <v>0</v>
      </c>
      <c r="BC46" s="187">
        <v>0</v>
      </c>
      <c r="BD46" s="75"/>
      <c r="BE46" s="75"/>
      <c r="BF46" s="75"/>
      <c r="BI46" s="194"/>
    </row>
    <row r="47" spans="1:61" ht="11.25" customHeight="1" x14ac:dyDescent="0.3">
      <c r="A47" s="184" t="s">
        <v>784</v>
      </c>
      <c r="B47" s="185">
        <v>0</v>
      </c>
      <c r="C47" s="832">
        <v>70489</v>
      </c>
      <c r="D47" s="55">
        <v>1E-4</v>
      </c>
      <c r="E47" s="91">
        <v>0</v>
      </c>
      <c r="F47" s="186">
        <v>0</v>
      </c>
      <c r="G47" s="186">
        <v>0</v>
      </c>
      <c r="H47" s="186">
        <v>0</v>
      </c>
      <c r="I47" s="187">
        <v>0</v>
      </c>
      <c r="J47" s="186">
        <v>0</v>
      </c>
      <c r="K47" s="186">
        <v>0</v>
      </c>
      <c r="L47" s="186">
        <v>0</v>
      </c>
      <c r="M47" s="187">
        <v>0</v>
      </c>
      <c r="N47" s="189">
        <v>0</v>
      </c>
      <c r="O47" s="189">
        <v>0</v>
      </c>
      <c r="P47" s="186">
        <v>0</v>
      </c>
      <c r="Q47" s="189">
        <v>0</v>
      </c>
      <c r="R47" s="258">
        <v>0</v>
      </c>
      <c r="S47" s="258">
        <v>1E-4</v>
      </c>
      <c r="T47" s="188">
        <v>0</v>
      </c>
      <c r="U47" s="187">
        <v>0</v>
      </c>
      <c r="V47" s="189">
        <v>0</v>
      </c>
      <c r="W47" s="189">
        <v>0</v>
      </c>
      <c r="X47" s="189">
        <v>0</v>
      </c>
      <c r="Y47" s="188">
        <v>0</v>
      </c>
      <c r="Z47" s="186">
        <v>0</v>
      </c>
      <c r="AA47" s="186">
        <v>0</v>
      </c>
      <c r="AB47" s="186">
        <v>0</v>
      </c>
      <c r="AC47" s="186">
        <v>0</v>
      </c>
      <c r="AD47" s="188">
        <v>0</v>
      </c>
      <c r="AE47" s="189">
        <v>0</v>
      </c>
      <c r="AF47" s="189">
        <v>0</v>
      </c>
      <c r="AG47" s="189">
        <v>0</v>
      </c>
      <c r="AH47" s="191">
        <v>0</v>
      </c>
      <c r="AI47" s="186">
        <v>0</v>
      </c>
      <c r="AJ47" s="192">
        <v>7501017360796</v>
      </c>
      <c r="AK47" s="192">
        <v>70023</v>
      </c>
      <c r="AL47" s="76" t="s">
        <v>279</v>
      </c>
      <c r="AM47" s="75">
        <v>70489</v>
      </c>
      <c r="AO47" s="188">
        <v>2.1333333333333333</v>
      </c>
      <c r="AP47" s="188">
        <v>-3.2</v>
      </c>
      <c r="AQ47" s="187">
        <v>0</v>
      </c>
      <c r="AR47" s="188">
        <v>-4</v>
      </c>
      <c r="AS47" s="187">
        <v>0</v>
      </c>
      <c r="AT47" s="188">
        <v>13.6</v>
      </c>
      <c r="AU47" s="187">
        <v>0</v>
      </c>
      <c r="AV47" s="188">
        <v>-4</v>
      </c>
      <c r="AW47" s="187">
        <v>0</v>
      </c>
      <c r="AX47" s="188">
        <v>6.4</v>
      </c>
      <c r="AY47" s="187">
        <v>0</v>
      </c>
      <c r="AZ47" s="188">
        <v>-3.2</v>
      </c>
      <c r="BA47" s="187">
        <v>0</v>
      </c>
      <c r="BB47" s="188">
        <v>-31.200000000000006</v>
      </c>
      <c r="BC47" s="187">
        <v>0</v>
      </c>
      <c r="BD47" s="75"/>
      <c r="BE47" s="75"/>
      <c r="BF47" s="75"/>
      <c r="BI47" s="194"/>
    </row>
    <row r="48" spans="1:61" ht="11.25" customHeight="1" x14ac:dyDescent="0.3">
      <c r="A48" s="500" t="s">
        <v>785</v>
      </c>
      <c r="B48" s="253">
        <v>0</v>
      </c>
      <c r="C48" s="843">
        <v>71158</v>
      </c>
      <c r="D48" s="289">
        <v>2952.8</v>
      </c>
      <c r="E48" s="255">
        <v>9.8426666666666698</v>
      </c>
      <c r="F48" s="259">
        <v>10400</v>
      </c>
      <c r="G48" s="256">
        <v>11700</v>
      </c>
      <c r="H48" s="256">
        <v>0</v>
      </c>
      <c r="I48" s="257">
        <v>0</v>
      </c>
      <c r="J48" s="259">
        <v>7805.902</v>
      </c>
      <c r="K48" s="256">
        <v>8999.9999999999982</v>
      </c>
      <c r="L48" s="256">
        <v>519.19999999999993</v>
      </c>
      <c r="M48" s="256">
        <v>5.7688888888888892</v>
      </c>
      <c r="N48" s="259">
        <v>0</v>
      </c>
      <c r="O48" s="258">
        <v>0</v>
      </c>
      <c r="P48" s="258">
        <v>13.600000000000001</v>
      </c>
      <c r="Q48" s="258">
        <v>6.8256045233465654</v>
      </c>
      <c r="R48" s="258">
        <v>9.3529229549640789</v>
      </c>
      <c r="S48" s="258">
        <v>2433.6000000000004</v>
      </c>
      <c r="T48" s="259">
        <v>2359.1999999999998</v>
      </c>
      <c r="U48" s="257">
        <v>7.8640000000000017</v>
      </c>
      <c r="V48" s="258">
        <v>16</v>
      </c>
      <c r="W48" s="258">
        <v>13.600000000000001</v>
      </c>
      <c r="X48" s="259">
        <v>2329.6</v>
      </c>
      <c r="Y48" s="259">
        <v>626.4</v>
      </c>
      <c r="Z48" s="256">
        <v>320</v>
      </c>
      <c r="AA48" s="256">
        <v>0</v>
      </c>
      <c r="AB48" s="256">
        <v>0</v>
      </c>
      <c r="AC48" s="257">
        <v>0</v>
      </c>
      <c r="AD48" s="258">
        <v>13.600000000000023</v>
      </c>
      <c r="AE48" s="258">
        <v>0</v>
      </c>
      <c r="AF48" s="258">
        <v>0</v>
      </c>
      <c r="AG48" s="258">
        <v>0</v>
      </c>
      <c r="AH48" s="260">
        <v>0</v>
      </c>
      <c r="AI48" s="186">
        <v>6801.732</v>
      </c>
      <c r="AJ48" s="192">
        <v>7501017360796</v>
      </c>
      <c r="AK48" s="192">
        <v>70023</v>
      </c>
      <c r="AL48" s="76" t="s">
        <v>279</v>
      </c>
      <c r="AM48" s="75">
        <v>71158</v>
      </c>
      <c r="AO48" s="188">
        <v>7829.8666666666677</v>
      </c>
      <c r="AP48" s="188">
        <v>9169.6</v>
      </c>
      <c r="AQ48" s="187">
        <v>133.63699548193978</v>
      </c>
      <c r="AR48" s="188">
        <v>9115.2000000000007</v>
      </c>
      <c r="AS48" s="187">
        <v>140.81343424921593</v>
      </c>
      <c r="AT48" s="188">
        <v>5204.7999999999993</v>
      </c>
      <c r="AU48" s="187">
        <v>84.282703957812004</v>
      </c>
      <c r="AV48" s="188">
        <v>9026.4</v>
      </c>
      <c r="AW48" s="187">
        <v>142.9815576854171</v>
      </c>
      <c r="AX48" s="188">
        <v>5817.6</v>
      </c>
      <c r="AY48" s="187">
        <v>93.648178974650961</v>
      </c>
      <c r="AZ48" s="188">
        <v>5141.6000000000004</v>
      </c>
      <c r="BA48" s="187">
        <v>98.98914249904459</v>
      </c>
      <c r="BB48" s="188">
        <v>6481.5999999999995</v>
      </c>
      <c r="BC48" s="187">
        <v>96.678856929432015</v>
      </c>
      <c r="BD48" s="75"/>
      <c r="BE48" s="75"/>
      <c r="BF48" s="75"/>
      <c r="BI48" s="194"/>
    </row>
    <row r="49" spans="1:61" ht="11.25" customHeight="1" x14ac:dyDescent="0.3">
      <c r="A49" s="184" t="s">
        <v>786</v>
      </c>
      <c r="B49" s="185">
        <v>0</v>
      </c>
      <c r="C49" s="832">
        <v>70021</v>
      </c>
      <c r="D49" s="55">
        <v>1E-4</v>
      </c>
      <c r="E49" s="91">
        <v>0</v>
      </c>
      <c r="F49" s="186">
        <v>0</v>
      </c>
      <c r="G49" s="186">
        <v>0</v>
      </c>
      <c r="H49" s="186">
        <v>0</v>
      </c>
      <c r="I49" s="187">
        <v>0</v>
      </c>
      <c r="J49" s="186">
        <v>0</v>
      </c>
      <c r="K49" s="186">
        <v>0</v>
      </c>
      <c r="L49" s="186">
        <v>0</v>
      </c>
      <c r="M49" s="186">
        <v>0</v>
      </c>
      <c r="N49" s="188">
        <v>0</v>
      </c>
      <c r="O49" s="189">
        <v>31.5</v>
      </c>
      <c r="P49" s="186">
        <v>31.5</v>
      </c>
      <c r="Q49" s="189">
        <v>0</v>
      </c>
      <c r="R49" s="189">
        <v>0</v>
      </c>
      <c r="S49" s="189">
        <v>1E-4</v>
      </c>
      <c r="T49" s="188">
        <v>0</v>
      </c>
      <c r="U49" s="187">
        <v>0</v>
      </c>
      <c r="V49" s="189">
        <v>0</v>
      </c>
      <c r="W49" s="189">
        <v>0</v>
      </c>
      <c r="X49" s="188">
        <v>0</v>
      </c>
      <c r="Y49" s="188">
        <v>0</v>
      </c>
      <c r="Z49" s="186">
        <v>0</v>
      </c>
      <c r="AA49" s="186">
        <v>0</v>
      </c>
      <c r="AB49" s="186">
        <v>0</v>
      </c>
      <c r="AC49" s="186">
        <v>0</v>
      </c>
      <c r="AD49" s="188">
        <v>0</v>
      </c>
      <c r="AE49" s="189">
        <v>0</v>
      </c>
      <c r="AF49" s="189">
        <v>0</v>
      </c>
      <c r="AG49" s="189">
        <v>0</v>
      </c>
      <c r="AH49" s="191">
        <v>0</v>
      </c>
      <c r="AI49" s="186">
        <v>0</v>
      </c>
      <c r="AJ49" s="192">
        <v>7501017367764</v>
      </c>
      <c r="AK49" s="192" t="s">
        <v>262</v>
      </c>
      <c r="AL49" s="216" t="s">
        <v>278</v>
      </c>
      <c r="AM49" s="75">
        <v>70021</v>
      </c>
      <c r="AO49" s="188">
        <v>0</v>
      </c>
      <c r="AP49" s="188">
        <v>0</v>
      </c>
      <c r="AQ49" s="187">
        <v>0</v>
      </c>
      <c r="AR49" s="188">
        <v>0</v>
      </c>
      <c r="AS49" s="187">
        <v>0</v>
      </c>
      <c r="AT49" s="188">
        <v>0</v>
      </c>
      <c r="AU49" s="187">
        <v>0</v>
      </c>
      <c r="AV49" s="188">
        <v>0</v>
      </c>
      <c r="AW49" s="187">
        <v>0</v>
      </c>
      <c r="AX49" s="188">
        <v>0</v>
      </c>
      <c r="AY49" s="187">
        <v>0</v>
      </c>
      <c r="AZ49" s="188">
        <v>0</v>
      </c>
      <c r="BA49" s="187">
        <v>0</v>
      </c>
      <c r="BB49" s="188">
        <v>0</v>
      </c>
      <c r="BC49" s="187">
        <v>0</v>
      </c>
      <c r="BD49" s="75"/>
      <c r="BE49" s="75"/>
      <c r="BF49" s="75"/>
      <c r="BI49" s="194"/>
    </row>
    <row r="50" spans="1:61" ht="11.25" customHeight="1" x14ac:dyDescent="0.3">
      <c r="A50" s="270" t="s">
        <v>787</v>
      </c>
      <c r="B50" s="185">
        <v>0</v>
      </c>
      <c r="C50" s="832">
        <v>70487</v>
      </c>
      <c r="D50" s="55">
        <v>0.5</v>
      </c>
      <c r="E50" s="91">
        <v>0</v>
      </c>
      <c r="F50" s="186">
        <v>0</v>
      </c>
      <c r="G50" s="186">
        <v>0</v>
      </c>
      <c r="H50" s="186">
        <v>0</v>
      </c>
      <c r="I50" s="187">
        <v>0</v>
      </c>
      <c r="J50" s="188">
        <v>0</v>
      </c>
      <c r="K50" s="186">
        <v>0</v>
      </c>
      <c r="L50" s="186">
        <v>0</v>
      </c>
      <c r="M50" s="187">
        <v>0</v>
      </c>
      <c r="N50" s="188">
        <v>0</v>
      </c>
      <c r="O50" s="189">
        <v>0</v>
      </c>
      <c r="P50" s="186">
        <v>0</v>
      </c>
      <c r="Q50" s="189">
        <v>0</v>
      </c>
      <c r="R50" s="211">
        <v>0</v>
      </c>
      <c r="S50" s="211">
        <v>0.5</v>
      </c>
      <c r="T50" s="188">
        <v>0.5</v>
      </c>
      <c r="U50" s="187">
        <v>0</v>
      </c>
      <c r="V50" s="189">
        <v>0</v>
      </c>
      <c r="W50" s="189">
        <v>0</v>
      </c>
      <c r="X50" s="188">
        <v>0.5</v>
      </c>
      <c r="Y50" s="188">
        <v>0</v>
      </c>
      <c r="Z50" s="186">
        <v>0</v>
      </c>
      <c r="AA50" s="186">
        <v>0</v>
      </c>
      <c r="AB50" s="186">
        <v>0</v>
      </c>
      <c r="AC50" s="186">
        <v>0</v>
      </c>
      <c r="AD50" s="189">
        <v>0</v>
      </c>
      <c r="AE50" s="189">
        <v>0</v>
      </c>
      <c r="AF50" s="189">
        <v>0</v>
      </c>
      <c r="AG50" s="189">
        <v>0</v>
      </c>
      <c r="AH50" s="191">
        <v>0</v>
      </c>
      <c r="AI50" s="186">
        <v>0</v>
      </c>
      <c r="AJ50" s="192">
        <v>7501017367764</v>
      </c>
      <c r="AK50" s="192">
        <v>70021</v>
      </c>
      <c r="AL50" s="216" t="s">
        <v>278</v>
      </c>
      <c r="AM50" s="75">
        <v>70487</v>
      </c>
      <c r="AO50" s="210">
        <v>-7.333333333333333</v>
      </c>
      <c r="AP50" s="210">
        <v>-0.5</v>
      </c>
      <c r="AQ50" s="209">
        <v>0</v>
      </c>
      <c r="AR50" s="210">
        <v>-17</v>
      </c>
      <c r="AS50" s="209">
        <v>0</v>
      </c>
      <c r="AT50" s="210">
        <v>-4.5</v>
      </c>
      <c r="AU50" s="209">
        <v>0</v>
      </c>
      <c r="AV50" s="210">
        <v>-5</v>
      </c>
      <c r="AW50" s="209">
        <v>0</v>
      </c>
      <c r="AX50" s="210">
        <v>1</v>
      </c>
      <c r="AY50" s="209">
        <v>0</v>
      </c>
      <c r="AZ50" s="210">
        <v>2.5</v>
      </c>
      <c r="BA50" s="209">
        <v>0</v>
      </c>
      <c r="BB50" s="210">
        <v>390.5</v>
      </c>
      <c r="BC50" s="209">
        <v>0</v>
      </c>
      <c r="BD50" s="75"/>
      <c r="BE50" s="75"/>
      <c r="BI50" s="194"/>
    </row>
    <row r="51" spans="1:61" ht="11.25" customHeight="1" x14ac:dyDescent="0.3">
      <c r="A51" s="270" t="s">
        <v>788</v>
      </c>
      <c r="B51" s="185">
        <v>0</v>
      </c>
      <c r="C51" s="832">
        <v>71157</v>
      </c>
      <c r="D51" s="55">
        <v>3238</v>
      </c>
      <c r="E51" s="91">
        <v>10.642865680877717</v>
      </c>
      <c r="F51" s="186">
        <v>9800</v>
      </c>
      <c r="G51" s="186">
        <v>11100</v>
      </c>
      <c r="H51" s="186">
        <v>0</v>
      </c>
      <c r="I51" s="187">
        <v>0</v>
      </c>
      <c r="J51" s="188">
        <v>7294.0309999999999</v>
      </c>
      <c r="K51" s="186">
        <v>9127.2409999999982</v>
      </c>
      <c r="L51" s="186">
        <v>1043</v>
      </c>
      <c r="M51" s="187">
        <v>11.427330559147066</v>
      </c>
      <c r="N51" s="188">
        <v>0</v>
      </c>
      <c r="O51" s="189">
        <v>0</v>
      </c>
      <c r="P51" s="186">
        <v>31.5</v>
      </c>
      <c r="Q51" s="189">
        <v>14.731223379774502</v>
      </c>
      <c r="R51" s="211">
        <v>9.0279298237147607</v>
      </c>
      <c r="S51" s="211">
        <v>2195</v>
      </c>
      <c r="T51" s="188">
        <v>2188</v>
      </c>
      <c r="U51" s="187">
        <v>7.1916584650279329</v>
      </c>
      <c r="V51" s="189">
        <v>0</v>
      </c>
      <c r="W51" s="189">
        <v>31.5</v>
      </c>
      <c r="X51" s="188">
        <v>2156.5</v>
      </c>
      <c r="Y51" s="188">
        <v>170</v>
      </c>
      <c r="Z51" s="186">
        <v>52</v>
      </c>
      <c r="AA51" s="186">
        <v>0</v>
      </c>
      <c r="AB51" s="186">
        <v>0</v>
      </c>
      <c r="AC51" s="218">
        <v>0</v>
      </c>
      <c r="AD51" s="210">
        <v>33.5</v>
      </c>
      <c r="AE51" s="312">
        <v>0</v>
      </c>
      <c r="AF51" s="312">
        <v>0</v>
      </c>
      <c r="AG51" s="211">
        <v>0</v>
      </c>
      <c r="AH51" s="393">
        <v>0</v>
      </c>
      <c r="AI51" s="186">
        <v>6437.2760000000007</v>
      </c>
      <c r="AJ51" s="192">
        <v>7501017367764</v>
      </c>
      <c r="AK51" s="192">
        <v>70021</v>
      </c>
      <c r="AL51" s="216" t="s">
        <v>278</v>
      </c>
      <c r="AM51" s="75">
        <v>71157</v>
      </c>
      <c r="AO51" s="210">
        <v>6438</v>
      </c>
      <c r="AP51" s="210">
        <v>7285</v>
      </c>
      <c r="AQ51" s="209">
        <v>114.27836389776283</v>
      </c>
      <c r="AR51" s="210">
        <v>6661</v>
      </c>
      <c r="AS51" s="209">
        <v>78.951800761260813</v>
      </c>
      <c r="AT51" s="210">
        <v>5368</v>
      </c>
      <c r="AU51" s="209">
        <v>66.942167105506982</v>
      </c>
      <c r="AV51" s="210">
        <v>7508</v>
      </c>
      <c r="AW51" s="209">
        <v>93.713962469230609</v>
      </c>
      <c r="AX51" s="210">
        <v>4816.5</v>
      </c>
      <c r="AY51" s="209">
        <v>61.078705869477865</v>
      </c>
      <c r="AZ51" s="210">
        <v>6249</v>
      </c>
      <c r="BA51" s="209">
        <v>91.824274582353098</v>
      </c>
      <c r="BB51" s="210">
        <v>8968</v>
      </c>
      <c r="BC51" s="209">
        <v>107.01708955998647</v>
      </c>
      <c r="BD51" s="75"/>
      <c r="BE51" s="75"/>
      <c r="BI51" s="194"/>
    </row>
    <row r="52" spans="1:61" s="77" customFormat="1" ht="11.25" customHeight="1" x14ac:dyDescent="0.2">
      <c r="A52" s="149" t="s">
        <v>177</v>
      </c>
      <c r="B52" s="169">
        <v>0</v>
      </c>
      <c r="C52" s="836"/>
      <c r="D52" s="219">
        <v>16252.9167</v>
      </c>
      <c r="E52" s="220">
        <v>16.047025869482471</v>
      </c>
      <c r="F52" s="221">
        <v>29900</v>
      </c>
      <c r="G52" s="221">
        <v>32500</v>
      </c>
      <c r="H52" s="221">
        <v>0</v>
      </c>
      <c r="I52" s="222">
        <v>0</v>
      </c>
      <c r="J52" s="223">
        <v>29704.672999999999</v>
      </c>
      <c r="K52" s="221">
        <v>30384.913999999993</v>
      </c>
      <c r="L52" s="221">
        <v>3851.2669999999998</v>
      </c>
      <c r="M52" s="221">
        <v>12.674931382066774</v>
      </c>
      <c r="N52" s="223">
        <v>0</v>
      </c>
      <c r="O52" s="224">
        <v>569.41899999999987</v>
      </c>
      <c r="P52" s="221">
        <v>687.11099999999988</v>
      </c>
      <c r="Q52" s="224">
        <v>65.944278630270617</v>
      </c>
      <c r="R52" s="224">
        <v>12.524948212693673</v>
      </c>
      <c r="S52" s="224">
        <v>12401.6497</v>
      </c>
      <c r="T52" s="223">
        <v>12245.472000000002</v>
      </c>
      <c r="U52" s="222">
        <v>12.090347203220656</v>
      </c>
      <c r="V52" s="224">
        <v>85.3</v>
      </c>
      <c r="W52" s="224">
        <v>117.69200000000001</v>
      </c>
      <c r="X52" s="223">
        <v>12042.48</v>
      </c>
      <c r="Y52" s="223">
        <v>2150.0889999999999</v>
      </c>
      <c r="Z52" s="221">
        <v>584.85</v>
      </c>
      <c r="AA52" s="221">
        <v>0</v>
      </c>
      <c r="AB52" s="221">
        <v>0</v>
      </c>
      <c r="AC52" s="221">
        <v>0</v>
      </c>
      <c r="AD52" s="221">
        <v>83.989999999999966</v>
      </c>
      <c r="AE52" s="221">
        <v>0</v>
      </c>
      <c r="AF52" s="221">
        <v>0</v>
      </c>
      <c r="AG52" s="221">
        <v>0</v>
      </c>
      <c r="AH52" s="224">
        <v>0</v>
      </c>
      <c r="AI52" s="225">
        <v>25490.596000000001</v>
      </c>
      <c r="AJ52" s="192">
        <v>0</v>
      </c>
      <c r="AK52" s="192">
        <v>0</v>
      </c>
      <c r="AL52" s="226"/>
      <c r="AM52" s="75">
        <v>0</v>
      </c>
      <c r="AN52" s="76"/>
      <c r="AO52" s="221">
        <v>0</v>
      </c>
      <c r="AP52" s="221">
        <v>0</v>
      </c>
      <c r="AQ52" s="222">
        <v>0</v>
      </c>
      <c r="AR52" s="221">
        <v>0</v>
      </c>
      <c r="AS52" s="222">
        <v>0</v>
      </c>
      <c r="AT52" s="221">
        <v>0</v>
      </c>
      <c r="AU52" s="222">
        <v>0</v>
      </c>
      <c r="AV52" s="221">
        <v>0</v>
      </c>
      <c r="AW52" s="222">
        <v>0</v>
      </c>
      <c r="AX52" s="221">
        <v>0</v>
      </c>
      <c r="AY52" s="222">
        <v>0</v>
      </c>
      <c r="AZ52" s="221">
        <v>0</v>
      </c>
      <c r="BA52" s="222">
        <v>0</v>
      </c>
      <c r="BB52" s="221">
        <v>0</v>
      </c>
      <c r="BC52" s="222">
        <v>0</v>
      </c>
      <c r="BD52" s="75"/>
      <c r="BE52" s="75"/>
      <c r="BF52" s="56"/>
      <c r="BI52" s="194"/>
    </row>
    <row r="53" spans="1:61" ht="11.25" customHeight="1" x14ac:dyDescent="0.3">
      <c r="A53" s="184" t="s">
        <v>789</v>
      </c>
      <c r="B53" s="185" t="s">
        <v>21</v>
      </c>
      <c r="C53" s="832">
        <v>70038</v>
      </c>
      <c r="D53" s="55">
        <v>1E-4</v>
      </c>
      <c r="E53" s="91">
        <v>0</v>
      </c>
      <c r="F53" s="186">
        <v>0</v>
      </c>
      <c r="G53" s="186">
        <v>0</v>
      </c>
      <c r="H53" s="186">
        <v>0</v>
      </c>
      <c r="I53" s="187">
        <v>0</v>
      </c>
      <c r="J53" s="186">
        <v>0</v>
      </c>
      <c r="K53" s="186">
        <v>0</v>
      </c>
      <c r="L53" s="186">
        <v>0</v>
      </c>
      <c r="M53" s="186">
        <v>0</v>
      </c>
      <c r="N53" s="188">
        <v>0</v>
      </c>
      <c r="O53" s="189">
        <v>539.13599999999997</v>
      </c>
      <c r="P53" s="186">
        <v>539.13599999999997</v>
      </c>
      <c r="Q53" s="189">
        <v>0</v>
      </c>
      <c r="R53" s="189">
        <v>0</v>
      </c>
      <c r="S53" s="189">
        <v>1E-4</v>
      </c>
      <c r="T53" s="188">
        <v>0</v>
      </c>
      <c r="U53" s="187">
        <v>0</v>
      </c>
      <c r="V53" s="189">
        <v>0</v>
      </c>
      <c r="W53" s="189">
        <v>0</v>
      </c>
      <c r="X53" s="188">
        <v>0</v>
      </c>
      <c r="Y53" s="188">
        <v>0</v>
      </c>
      <c r="Z53" s="186">
        <v>0</v>
      </c>
      <c r="AA53" s="186">
        <v>0</v>
      </c>
      <c r="AB53" s="186">
        <v>0</v>
      </c>
      <c r="AC53" s="186">
        <v>0</v>
      </c>
      <c r="AD53" s="188">
        <v>0</v>
      </c>
      <c r="AE53" s="189">
        <v>0</v>
      </c>
      <c r="AF53" s="189">
        <v>0</v>
      </c>
      <c r="AG53" s="189">
        <v>0</v>
      </c>
      <c r="AH53" s="191">
        <v>0</v>
      </c>
      <c r="AI53" s="186">
        <v>0</v>
      </c>
      <c r="AJ53" s="192">
        <v>7501943424623</v>
      </c>
      <c r="AK53" s="192" t="s">
        <v>262</v>
      </c>
      <c r="AL53" s="216" t="s">
        <v>278</v>
      </c>
      <c r="AM53" s="75">
        <v>70038</v>
      </c>
      <c r="AO53" s="188">
        <v>0</v>
      </c>
      <c r="AP53" s="188">
        <v>0</v>
      </c>
      <c r="AQ53" s="187">
        <v>0</v>
      </c>
      <c r="AR53" s="188">
        <v>0</v>
      </c>
      <c r="AS53" s="187">
        <v>0</v>
      </c>
      <c r="AT53" s="188">
        <v>0</v>
      </c>
      <c r="AU53" s="187">
        <v>0</v>
      </c>
      <c r="AV53" s="188">
        <v>0</v>
      </c>
      <c r="AW53" s="187">
        <v>0</v>
      </c>
      <c r="AX53" s="188">
        <v>0</v>
      </c>
      <c r="AY53" s="187">
        <v>0</v>
      </c>
      <c r="AZ53" s="188">
        <v>0</v>
      </c>
      <c r="BA53" s="187">
        <v>0</v>
      </c>
      <c r="BB53" s="188">
        <v>0</v>
      </c>
      <c r="BC53" s="187">
        <v>0</v>
      </c>
      <c r="BD53" s="75"/>
      <c r="BE53" s="75"/>
      <c r="BF53" s="75"/>
      <c r="BI53" s="194"/>
    </row>
    <row r="54" spans="1:61" ht="11.25" customHeight="1" x14ac:dyDescent="0.3">
      <c r="A54" s="184" t="s">
        <v>790</v>
      </c>
      <c r="B54" s="185">
        <v>0</v>
      </c>
      <c r="C54" s="832">
        <v>70659</v>
      </c>
      <c r="D54" s="55">
        <v>2890.7840000000001</v>
      </c>
      <c r="E54" s="91">
        <v>25.811278165949783</v>
      </c>
      <c r="F54" s="186">
        <v>3500</v>
      </c>
      <c r="G54" s="186">
        <v>3300</v>
      </c>
      <c r="H54" s="186">
        <v>0</v>
      </c>
      <c r="I54" s="187">
        <v>0</v>
      </c>
      <c r="J54" s="186">
        <v>3608.9719999999998</v>
      </c>
      <c r="K54" s="186">
        <v>3359.9079999999999</v>
      </c>
      <c r="L54" s="186">
        <v>461.55599999999993</v>
      </c>
      <c r="M54" s="186">
        <v>13.737161850860199</v>
      </c>
      <c r="N54" s="188">
        <v>0</v>
      </c>
      <c r="O54" s="189">
        <v>0</v>
      </c>
      <c r="P54" s="186">
        <v>179.71199999999999</v>
      </c>
      <c r="Q54" s="189">
        <v>17.768716410102378</v>
      </c>
      <c r="R54" s="189">
        <v>20.193240623645739</v>
      </c>
      <c r="S54" s="189">
        <v>2429.2280000000001</v>
      </c>
      <c r="T54" s="188">
        <v>2429.8559999999998</v>
      </c>
      <c r="U54" s="187">
        <v>21.695736907081976</v>
      </c>
      <c r="V54" s="189">
        <v>0</v>
      </c>
      <c r="W54" s="189">
        <v>179.71199999999999</v>
      </c>
      <c r="X54" s="188">
        <v>2250.1439999999998</v>
      </c>
      <c r="Y54" s="188">
        <v>317.61599999999999</v>
      </c>
      <c r="Z54" s="186">
        <v>406.01599999999996</v>
      </c>
      <c r="AA54" s="186">
        <v>0</v>
      </c>
      <c r="AB54" s="186">
        <v>0</v>
      </c>
      <c r="AC54" s="186">
        <v>0</v>
      </c>
      <c r="AD54" s="188">
        <v>0.62000000000000455</v>
      </c>
      <c r="AE54" s="189">
        <v>0</v>
      </c>
      <c r="AF54" s="189">
        <v>0</v>
      </c>
      <c r="AG54" s="189">
        <v>0</v>
      </c>
      <c r="AH54" s="191">
        <v>1</v>
      </c>
      <c r="AI54" s="186">
        <v>3174.665</v>
      </c>
      <c r="AJ54" s="192">
        <v>7501943424623</v>
      </c>
      <c r="AK54" s="192">
        <v>70038</v>
      </c>
      <c r="AL54" s="76" t="s">
        <v>279</v>
      </c>
      <c r="AM54" s="75">
        <v>70659</v>
      </c>
      <c r="AO54" s="188">
        <v>3176.6299999999997</v>
      </c>
      <c r="AP54" s="188">
        <v>4061.1819999999998</v>
      </c>
      <c r="AQ54" s="187">
        <v>164.83528169294198</v>
      </c>
      <c r="AR54" s="188">
        <v>2030.07</v>
      </c>
      <c r="AS54" s="187">
        <v>66.180965119921964</v>
      </c>
      <c r="AT54" s="188">
        <v>3438.6379999999999</v>
      </c>
      <c r="AU54" s="187">
        <v>135.61367606176495</v>
      </c>
      <c r="AV54" s="188">
        <v>2851.6639999999998</v>
      </c>
      <c r="AW54" s="187">
        <v>98.258666439712471</v>
      </c>
      <c r="AX54" s="188">
        <v>2793.6179999999999</v>
      </c>
      <c r="AY54" s="187">
        <v>96.800570487658831</v>
      </c>
      <c r="AZ54" s="188">
        <v>2840.424</v>
      </c>
      <c r="BA54" s="187">
        <v>81.19610305449018</v>
      </c>
      <c r="BB54" s="188">
        <v>2789.9080000000004</v>
      </c>
      <c r="BC54" s="187">
        <v>82.435320119609031</v>
      </c>
      <c r="BD54" s="75"/>
      <c r="BE54" s="75"/>
      <c r="BF54" s="75"/>
      <c r="BI54" s="194"/>
    </row>
    <row r="55" spans="1:61" ht="11.25" customHeight="1" x14ac:dyDescent="0.3">
      <c r="A55" s="227" t="s">
        <v>791</v>
      </c>
      <c r="B55" s="261">
        <v>0</v>
      </c>
      <c r="C55" s="842">
        <v>70031</v>
      </c>
      <c r="D55" s="262">
        <v>1E-4</v>
      </c>
      <c r="E55" s="263">
        <v>0</v>
      </c>
      <c r="F55" s="264">
        <v>0</v>
      </c>
      <c r="G55" s="264">
        <v>0</v>
      </c>
      <c r="H55" s="264">
        <v>0</v>
      </c>
      <c r="I55" s="266">
        <v>0</v>
      </c>
      <c r="J55" s="264">
        <v>0</v>
      </c>
      <c r="K55" s="264">
        <v>0</v>
      </c>
      <c r="L55" s="264">
        <v>0</v>
      </c>
      <c r="M55" s="264">
        <v>0</v>
      </c>
      <c r="N55" s="267">
        <v>121.6</v>
      </c>
      <c r="O55" s="268">
        <v>144</v>
      </c>
      <c r="P55" s="264">
        <v>265.60000000000002</v>
      </c>
      <c r="Q55" s="268">
        <v>0</v>
      </c>
      <c r="R55" s="268">
        <v>0</v>
      </c>
      <c r="S55" s="268">
        <v>1E-4</v>
      </c>
      <c r="T55" s="267">
        <v>0</v>
      </c>
      <c r="U55" s="266">
        <v>0</v>
      </c>
      <c r="V55" s="268">
        <v>0</v>
      </c>
      <c r="W55" s="268">
        <v>0</v>
      </c>
      <c r="X55" s="267">
        <v>0</v>
      </c>
      <c r="Y55" s="267">
        <v>0</v>
      </c>
      <c r="Z55" s="264">
        <v>0</v>
      </c>
      <c r="AA55" s="264">
        <v>0</v>
      </c>
      <c r="AB55" s="264">
        <v>0</v>
      </c>
      <c r="AC55" s="264">
        <v>0</v>
      </c>
      <c r="AD55" s="267">
        <v>0</v>
      </c>
      <c r="AE55" s="268">
        <v>2.4000000000000004</v>
      </c>
      <c r="AF55" s="268">
        <v>2.4000000000000004</v>
      </c>
      <c r="AG55" s="268">
        <v>0</v>
      </c>
      <c r="AH55" s="269">
        <v>0</v>
      </c>
      <c r="AI55" s="186">
        <v>0</v>
      </c>
      <c r="AJ55" s="192">
        <v>7501943420250</v>
      </c>
      <c r="AK55" s="192" t="s">
        <v>262</v>
      </c>
      <c r="AL55" s="216" t="s">
        <v>278</v>
      </c>
      <c r="AM55" s="75">
        <v>70031</v>
      </c>
      <c r="AO55" s="188">
        <v>0</v>
      </c>
      <c r="AP55" s="188">
        <v>0</v>
      </c>
      <c r="AQ55" s="187">
        <v>0</v>
      </c>
      <c r="AR55" s="188">
        <v>0</v>
      </c>
      <c r="AS55" s="187">
        <v>0</v>
      </c>
      <c r="AT55" s="188">
        <v>0</v>
      </c>
      <c r="AU55" s="187">
        <v>0</v>
      </c>
      <c r="AV55" s="188">
        <v>0</v>
      </c>
      <c r="AW55" s="187">
        <v>0</v>
      </c>
      <c r="AX55" s="188">
        <v>0</v>
      </c>
      <c r="AY55" s="187">
        <v>0</v>
      </c>
      <c r="AZ55" s="188">
        <v>0</v>
      </c>
      <c r="BA55" s="187">
        <v>0</v>
      </c>
      <c r="BB55" s="188">
        <v>0</v>
      </c>
      <c r="BC55" s="187">
        <v>0</v>
      </c>
      <c r="BD55" s="75"/>
      <c r="BE55" s="75"/>
      <c r="BF55" s="75"/>
      <c r="BI55" s="194"/>
    </row>
    <row r="56" spans="1:61" ht="11.25" customHeight="1" x14ac:dyDescent="0.3">
      <c r="A56" s="204" t="s">
        <v>792</v>
      </c>
      <c r="B56" s="205">
        <v>0</v>
      </c>
      <c r="C56" s="834">
        <v>70653</v>
      </c>
      <c r="D56" s="206">
        <v>1447.2</v>
      </c>
      <c r="E56" s="207">
        <v>45.701052631578953</v>
      </c>
      <c r="F56" s="208">
        <v>1100</v>
      </c>
      <c r="G56" s="208">
        <v>0</v>
      </c>
      <c r="H56" s="208">
        <v>0</v>
      </c>
      <c r="I56" s="209">
        <v>0</v>
      </c>
      <c r="J56" s="210">
        <v>829.09499999999991</v>
      </c>
      <c r="K56" s="208">
        <v>950</v>
      </c>
      <c r="L56" s="208">
        <v>119.99999999999997</v>
      </c>
      <c r="M56" s="209">
        <v>12.631578947368419</v>
      </c>
      <c r="N56" s="211">
        <v>0</v>
      </c>
      <c r="O56" s="211">
        <v>0</v>
      </c>
      <c r="P56" s="211">
        <v>48.800000000000004</v>
      </c>
      <c r="Q56" s="211">
        <v>20.359548664507688</v>
      </c>
      <c r="R56" s="211">
        <v>48.023447252727379</v>
      </c>
      <c r="S56" s="211">
        <v>1327.2</v>
      </c>
      <c r="T56" s="210">
        <v>1306.3999999999999</v>
      </c>
      <c r="U56" s="209">
        <v>41.25473684210526</v>
      </c>
      <c r="V56" s="211">
        <v>0</v>
      </c>
      <c r="W56" s="211">
        <v>48.800000000000004</v>
      </c>
      <c r="X56" s="211">
        <v>1257.5999999999999</v>
      </c>
      <c r="Y56" s="210">
        <v>220</v>
      </c>
      <c r="Z56" s="208">
        <v>240</v>
      </c>
      <c r="AA56" s="208">
        <v>0</v>
      </c>
      <c r="AB56" s="208">
        <v>0</v>
      </c>
      <c r="AC56" s="208">
        <v>0</v>
      </c>
      <c r="AD56" s="210">
        <v>11.200000000000017</v>
      </c>
      <c r="AE56" s="211">
        <v>0</v>
      </c>
      <c r="AF56" s="211">
        <v>0</v>
      </c>
      <c r="AG56" s="211">
        <v>0</v>
      </c>
      <c r="AH56" s="212">
        <v>0</v>
      </c>
      <c r="AI56" s="186">
        <v>620.98900000000003</v>
      </c>
      <c r="AJ56" s="192">
        <v>7501943420250</v>
      </c>
      <c r="AK56" s="192">
        <v>70031</v>
      </c>
      <c r="AL56" s="76" t="s">
        <v>279</v>
      </c>
      <c r="AM56" s="75">
        <v>70653</v>
      </c>
      <c r="AO56" s="210">
        <v>708.5333333333333</v>
      </c>
      <c r="AP56" s="210">
        <v>468.8</v>
      </c>
      <c r="AQ56" s="209">
        <v>52.40289870300591</v>
      </c>
      <c r="AR56" s="210">
        <v>676.8</v>
      </c>
      <c r="AS56" s="209">
        <v>83.838017220982778</v>
      </c>
      <c r="AT56" s="210">
        <v>979.99999999999989</v>
      </c>
      <c r="AU56" s="209">
        <v>123.43595311449063</v>
      </c>
      <c r="AV56" s="210">
        <v>456.79999999999995</v>
      </c>
      <c r="AW56" s="209">
        <v>65.436626174650456</v>
      </c>
      <c r="AX56" s="210">
        <v>475.19999999999993</v>
      </c>
      <c r="AY56" s="209">
        <v>63.949099100917635</v>
      </c>
      <c r="AZ56" s="210">
        <v>1029.6000000000001</v>
      </c>
      <c r="BA56" s="209">
        <v>118.68068026991325</v>
      </c>
      <c r="BB56" s="210">
        <v>887.2</v>
      </c>
      <c r="BC56" s="209">
        <v>110.36582938577286</v>
      </c>
      <c r="BD56" s="75"/>
      <c r="BE56" s="75"/>
      <c r="BF56" s="75"/>
      <c r="BI56" s="194"/>
    </row>
    <row r="57" spans="1:61" ht="11.25" customHeight="1" x14ac:dyDescent="0.3">
      <c r="A57" s="184" t="s">
        <v>793</v>
      </c>
      <c r="B57" s="185">
        <v>0</v>
      </c>
      <c r="C57" s="832">
        <v>70035</v>
      </c>
      <c r="D57" s="55">
        <v>1E-4</v>
      </c>
      <c r="E57" s="91">
        <v>0</v>
      </c>
      <c r="F57" s="186">
        <v>0</v>
      </c>
      <c r="G57" s="186">
        <v>0</v>
      </c>
      <c r="H57" s="186">
        <v>0</v>
      </c>
      <c r="I57" s="187">
        <v>0</v>
      </c>
      <c r="J57" s="186">
        <v>0</v>
      </c>
      <c r="K57" s="186">
        <v>0</v>
      </c>
      <c r="L57" s="186">
        <v>0</v>
      </c>
      <c r="M57" s="186">
        <v>0</v>
      </c>
      <c r="N57" s="188">
        <v>0</v>
      </c>
      <c r="O57" s="189">
        <v>15</v>
      </c>
      <c r="P57" s="186">
        <v>15</v>
      </c>
      <c r="Q57" s="189">
        <v>0</v>
      </c>
      <c r="R57" s="189">
        <v>0</v>
      </c>
      <c r="S57" s="189">
        <v>1E-4</v>
      </c>
      <c r="T57" s="188">
        <v>0</v>
      </c>
      <c r="U57" s="187">
        <v>0</v>
      </c>
      <c r="V57" s="189">
        <v>0</v>
      </c>
      <c r="W57" s="189">
        <v>0</v>
      </c>
      <c r="X57" s="188">
        <v>0</v>
      </c>
      <c r="Y57" s="188">
        <v>0</v>
      </c>
      <c r="Z57" s="186">
        <v>0</v>
      </c>
      <c r="AA57" s="186">
        <v>0</v>
      </c>
      <c r="AB57" s="186">
        <v>0</v>
      </c>
      <c r="AC57" s="186">
        <v>0</v>
      </c>
      <c r="AD57" s="188">
        <v>0</v>
      </c>
      <c r="AE57" s="189">
        <v>0</v>
      </c>
      <c r="AF57" s="189">
        <v>0</v>
      </c>
      <c r="AG57" s="189">
        <v>0</v>
      </c>
      <c r="AH57" s="191">
        <v>0</v>
      </c>
      <c r="AI57" s="186">
        <v>0</v>
      </c>
      <c r="AJ57" s="192">
        <v>7501943426719</v>
      </c>
      <c r="AK57" s="192" t="s">
        <v>262</v>
      </c>
      <c r="AL57" s="216" t="s">
        <v>278</v>
      </c>
      <c r="AM57" s="75">
        <v>70035</v>
      </c>
      <c r="AO57" s="188">
        <v>0</v>
      </c>
      <c r="AP57" s="188">
        <v>0</v>
      </c>
      <c r="AQ57" s="187">
        <v>0</v>
      </c>
      <c r="AR57" s="188">
        <v>0</v>
      </c>
      <c r="AS57" s="187">
        <v>0</v>
      </c>
      <c r="AT57" s="188">
        <v>0</v>
      </c>
      <c r="AU57" s="187">
        <v>0</v>
      </c>
      <c r="AV57" s="188">
        <v>0</v>
      </c>
      <c r="AW57" s="187">
        <v>0</v>
      </c>
      <c r="AX57" s="188">
        <v>0</v>
      </c>
      <c r="AY57" s="187">
        <v>0</v>
      </c>
      <c r="AZ57" s="188">
        <v>0</v>
      </c>
      <c r="BA57" s="187">
        <v>0</v>
      </c>
      <c r="BB57" s="188">
        <v>0</v>
      </c>
      <c r="BC57" s="187">
        <v>0</v>
      </c>
      <c r="BD57" s="75"/>
      <c r="BE57" s="75"/>
      <c r="BF57" s="75"/>
      <c r="BI57" s="194"/>
    </row>
    <row r="58" spans="1:61" ht="11.25" customHeight="1" x14ac:dyDescent="0.3">
      <c r="A58" s="184" t="s">
        <v>794</v>
      </c>
      <c r="B58" s="185">
        <v>0</v>
      </c>
      <c r="C58" s="832">
        <v>70654</v>
      </c>
      <c r="D58" s="55">
        <v>2592.5</v>
      </c>
      <c r="E58" s="91">
        <v>19.533658546876637</v>
      </c>
      <c r="F58" s="186">
        <v>4600</v>
      </c>
      <c r="G58" s="186">
        <v>4100</v>
      </c>
      <c r="H58" s="186">
        <v>0</v>
      </c>
      <c r="I58" s="187">
        <v>0</v>
      </c>
      <c r="J58" s="186">
        <v>5011.4900000000007</v>
      </c>
      <c r="K58" s="186">
        <v>3981.5889999999995</v>
      </c>
      <c r="L58" s="186">
        <v>1020.5</v>
      </c>
      <c r="M58" s="186">
        <v>25.630470648778669</v>
      </c>
      <c r="N58" s="188">
        <v>0</v>
      </c>
      <c r="O58" s="189">
        <v>0</v>
      </c>
      <c r="P58" s="186">
        <v>0</v>
      </c>
      <c r="Q58" s="189">
        <v>20.363205354096284</v>
      </c>
      <c r="R58" s="189">
        <v>9.4103749583457201</v>
      </c>
      <c r="S58" s="189">
        <v>1572</v>
      </c>
      <c r="T58" s="188">
        <v>1571</v>
      </c>
      <c r="U58" s="187">
        <v>11.836982671993519</v>
      </c>
      <c r="V58" s="191">
        <v>0</v>
      </c>
      <c r="W58" s="189">
        <v>0</v>
      </c>
      <c r="X58" s="188">
        <v>1571</v>
      </c>
      <c r="Y58" s="188">
        <v>52.5</v>
      </c>
      <c r="Z58" s="186">
        <v>581</v>
      </c>
      <c r="AA58" s="186">
        <v>0</v>
      </c>
      <c r="AB58" s="186">
        <v>0</v>
      </c>
      <c r="AC58" s="186">
        <v>0</v>
      </c>
      <c r="AD58" s="188">
        <v>14.5</v>
      </c>
      <c r="AE58" s="189">
        <v>0</v>
      </c>
      <c r="AF58" s="189">
        <v>0</v>
      </c>
      <c r="AG58" s="189">
        <v>0</v>
      </c>
      <c r="AH58" s="191">
        <v>0</v>
      </c>
      <c r="AI58" s="186">
        <v>4635.1170000000002</v>
      </c>
      <c r="AJ58" s="192">
        <v>7501943426719</v>
      </c>
      <c r="AK58" s="192">
        <v>70035</v>
      </c>
      <c r="AL58" s="76" t="s">
        <v>279</v>
      </c>
      <c r="AM58" s="75">
        <v>70654</v>
      </c>
      <c r="AO58" s="188">
        <v>4142</v>
      </c>
      <c r="AP58" s="188">
        <v>4446</v>
      </c>
      <c r="AQ58" s="187">
        <v>106.22541625860514</v>
      </c>
      <c r="AR58" s="188">
        <v>4647.5</v>
      </c>
      <c r="AS58" s="187">
        <v>126.26838940492064</v>
      </c>
      <c r="AT58" s="188">
        <v>3332.5</v>
      </c>
      <c r="AU58" s="187">
        <v>93.618517953545549</v>
      </c>
      <c r="AV58" s="188">
        <v>4634.5</v>
      </c>
      <c r="AW58" s="187">
        <v>131.89214355966777</v>
      </c>
      <c r="AX58" s="188">
        <v>3831.5</v>
      </c>
      <c r="AY58" s="187">
        <v>112.57089116247256</v>
      </c>
      <c r="AZ58" s="188">
        <v>3903</v>
      </c>
      <c r="BA58" s="187">
        <v>108.01568842773659</v>
      </c>
      <c r="BB58" s="188">
        <v>4096.5</v>
      </c>
      <c r="BC58" s="187">
        <v>110.42231379830116</v>
      </c>
      <c r="BD58" s="75"/>
      <c r="BE58" s="75"/>
      <c r="BF58" s="75"/>
      <c r="BI58" s="194"/>
    </row>
    <row r="59" spans="1:61" ht="11.25" customHeight="1" x14ac:dyDescent="0.3">
      <c r="A59" s="271" t="s">
        <v>176</v>
      </c>
      <c r="B59" s="261">
        <v>0</v>
      </c>
      <c r="C59" s="842">
        <v>70039</v>
      </c>
      <c r="D59" s="262">
        <v>1E-4</v>
      </c>
      <c r="E59" s="263">
        <v>0</v>
      </c>
      <c r="F59" s="264">
        <v>0</v>
      </c>
      <c r="G59" s="264">
        <v>0</v>
      </c>
      <c r="H59" s="264">
        <v>0</v>
      </c>
      <c r="I59" s="266">
        <v>0</v>
      </c>
      <c r="J59" s="264">
        <v>0</v>
      </c>
      <c r="K59" s="264">
        <v>0</v>
      </c>
      <c r="L59" s="264">
        <v>0</v>
      </c>
      <c r="M59" s="264">
        <v>0</v>
      </c>
      <c r="N59" s="267">
        <v>0</v>
      </c>
      <c r="O59" s="268">
        <v>0</v>
      </c>
      <c r="P59" s="264">
        <v>0</v>
      </c>
      <c r="Q59" s="268">
        <v>0</v>
      </c>
      <c r="R59" s="268">
        <v>0</v>
      </c>
      <c r="S59" s="268">
        <v>1E-4</v>
      </c>
      <c r="T59" s="267">
        <v>0</v>
      </c>
      <c r="U59" s="266">
        <v>0</v>
      </c>
      <c r="V59" s="268">
        <v>0</v>
      </c>
      <c r="W59" s="268">
        <v>0</v>
      </c>
      <c r="X59" s="267">
        <v>0</v>
      </c>
      <c r="Y59" s="267">
        <v>0</v>
      </c>
      <c r="Z59" s="264">
        <v>0</v>
      </c>
      <c r="AA59" s="264">
        <v>0</v>
      </c>
      <c r="AB59" s="264">
        <v>0</v>
      </c>
      <c r="AC59" s="264">
        <v>0</v>
      </c>
      <c r="AD59" s="267">
        <v>0</v>
      </c>
      <c r="AE59" s="268">
        <v>0</v>
      </c>
      <c r="AF59" s="268">
        <v>0</v>
      </c>
      <c r="AG59" s="268">
        <v>0</v>
      </c>
      <c r="AH59" s="269">
        <v>0</v>
      </c>
      <c r="AI59" s="186">
        <v>0</v>
      </c>
      <c r="AJ59" s="192">
        <v>7501943429215</v>
      </c>
      <c r="AK59" s="192" t="s">
        <v>262</v>
      </c>
      <c r="AL59" s="216" t="s">
        <v>278</v>
      </c>
      <c r="AM59" s="75">
        <v>70039</v>
      </c>
      <c r="AO59" s="188">
        <v>0</v>
      </c>
      <c r="AP59" s="188">
        <v>0</v>
      </c>
      <c r="AQ59" s="187">
        <v>0</v>
      </c>
      <c r="AR59" s="188">
        <v>0</v>
      </c>
      <c r="AS59" s="187">
        <v>0</v>
      </c>
      <c r="AT59" s="188">
        <v>0</v>
      </c>
      <c r="AU59" s="187">
        <v>0</v>
      </c>
      <c r="AV59" s="188">
        <v>0</v>
      </c>
      <c r="AW59" s="187">
        <v>0</v>
      </c>
      <c r="AX59" s="188">
        <v>0</v>
      </c>
      <c r="AY59" s="187">
        <v>0</v>
      </c>
      <c r="AZ59" s="188">
        <v>0</v>
      </c>
      <c r="BA59" s="187">
        <v>0</v>
      </c>
      <c r="BB59" s="188">
        <v>0</v>
      </c>
      <c r="BC59" s="187">
        <v>0</v>
      </c>
      <c r="BD59" s="75"/>
      <c r="BE59" s="75"/>
      <c r="BF59" s="75"/>
      <c r="BI59" s="194"/>
    </row>
    <row r="60" spans="1:61" ht="11.25" customHeight="1" x14ac:dyDescent="0.3">
      <c r="A60" s="272" t="s">
        <v>795</v>
      </c>
      <c r="B60" s="185">
        <v>0</v>
      </c>
      <c r="C60" s="832">
        <v>70656</v>
      </c>
      <c r="D60" s="55">
        <v>254.43</v>
      </c>
      <c r="E60" s="91">
        <v>27.19741455488726</v>
      </c>
      <c r="F60" s="186">
        <v>1000</v>
      </c>
      <c r="G60" s="186">
        <v>1200</v>
      </c>
      <c r="H60" s="186">
        <v>0</v>
      </c>
      <c r="I60" s="187">
        <v>0</v>
      </c>
      <c r="J60" s="186">
        <v>422.85300000000001</v>
      </c>
      <c r="K60" s="186">
        <v>280.64800000000002</v>
      </c>
      <c r="L60" s="186">
        <v>0</v>
      </c>
      <c r="M60" s="187">
        <v>0</v>
      </c>
      <c r="N60" s="188">
        <v>0</v>
      </c>
      <c r="O60" s="189">
        <v>0</v>
      </c>
      <c r="P60" s="186">
        <v>0</v>
      </c>
      <c r="Q60" s="189">
        <v>0</v>
      </c>
      <c r="R60" s="189">
        <v>18.050953877588668</v>
      </c>
      <c r="S60" s="189">
        <v>254.43</v>
      </c>
      <c r="T60" s="188">
        <v>254.43</v>
      </c>
      <c r="U60" s="187">
        <v>27.19741455488726</v>
      </c>
      <c r="V60" s="189">
        <v>23.13</v>
      </c>
      <c r="W60" s="189">
        <v>0</v>
      </c>
      <c r="X60" s="188">
        <v>231.3</v>
      </c>
      <c r="Y60" s="188">
        <v>0</v>
      </c>
      <c r="Z60" s="186">
        <v>231.3</v>
      </c>
      <c r="AA60" s="186">
        <v>0</v>
      </c>
      <c r="AB60" s="186">
        <v>0</v>
      </c>
      <c r="AC60" s="186">
        <v>0</v>
      </c>
      <c r="AD60" s="188">
        <v>0</v>
      </c>
      <c r="AE60" s="189">
        <v>0</v>
      </c>
      <c r="AF60" s="189">
        <v>0</v>
      </c>
      <c r="AG60" s="189">
        <v>0</v>
      </c>
      <c r="AH60" s="191">
        <v>0</v>
      </c>
      <c r="AI60" s="186">
        <v>355.73399999999998</v>
      </c>
      <c r="AJ60" s="192">
        <v>7501943429215</v>
      </c>
      <c r="AK60" s="192">
        <v>70039</v>
      </c>
      <c r="AL60" s="216" t="s">
        <v>278</v>
      </c>
      <c r="AM60" s="75">
        <v>70656</v>
      </c>
      <c r="AO60" s="188">
        <v>316.11</v>
      </c>
      <c r="AP60" s="188">
        <v>231.3</v>
      </c>
      <c r="AQ60" s="187">
        <v>96.375</v>
      </c>
      <c r="AR60" s="188">
        <v>601.38</v>
      </c>
      <c r="AS60" s="187">
        <v>236.96622705224542</v>
      </c>
      <c r="AT60" s="188">
        <v>115.65</v>
      </c>
      <c r="AU60" s="187">
        <v>47.943984511999474</v>
      </c>
      <c r="AV60" s="188">
        <v>161.91</v>
      </c>
      <c r="AW60" s="187">
        <v>73.414254816521037</v>
      </c>
      <c r="AX60" s="188">
        <v>115.65</v>
      </c>
      <c r="AY60" s="187">
        <v>52.438753440372174</v>
      </c>
      <c r="AZ60" s="188">
        <v>416.34</v>
      </c>
      <c r="BA60" s="187">
        <v>126.16363636363637</v>
      </c>
      <c r="BB60" s="188">
        <v>185.04</v>
      </c>
      <c r="BC60" s="187">
        <v>33.643636363636361</v>
      </c>
      <c r="BD60" s="75"/>
      <c r="BE60" s="75"/>
      <c r="BF60" s="75"/>
      <c r="BI60" s="194"/>
    </row>
    <row r="61" spans="1:61" s="77" customFormat="1" ht="11.25" customHeight="1" x14ac:dyDescent="0.2">
      <c r="A61" s="149" t="s">
        <v>175</v>
      </c>
      <c r="B61" s="169">
        <v>0</v>
      </c>
      <c r="C61" s="836"/>
      <c r="D61" s="219">
        <v>7184.9144000000015</v>
      </c>
      <c r="E61" s="220">
        <v>25.145098688834601</v>
      </c>
      <c r="F61" s="221">
        <v>10200</v>
      </c>
      <c r="G61" s="221">
        <v>8600</v>
      </c>
      <c r="H61" s="221">
        <v>0</v>
      </c>
      <c r="I61" s="222">
        <v>0</v>
      </c>
      <c r="J61" s="223">
        <v>9872.41</v>
      </c>
      <c r="K61" s="221">
        <v>8572.1449999999986</v>
      </c>
      <c r="L61" s="221">
        <v>1602.056</v>
      </c>
      <c r="M61" s="221">
        <v>18.689091236790794</v>
      </c>
      <c r="N61" s="223">
        <v>121.6</v>
      </c>
      <c r="O61" s="224">
        <v>698.13599999999997</v>
      </c>
      <c r="P61" s="221">
        <v>1048.248</v>
      </c>
      <c r="Q61" s="224">
        <v>26.845562532350257</v>
      </c>
      <c r="R61" s="224">
        <v>16.965032043847451</v>
      </c>
      <c r="S61" s="224">
        <v>5582.858400000001</v>
      </c>
      <c r="T61" s="223">
        <v>5561.6859999999997</v>
      </c>
      <c r="U61" s="222">
        <v>19.464274111088884</v>
      </c>
      <c r="V61" s="224">
        <v>23.13</v>
      </c>
      <c r="W61" s="224">
        <v>228.512</v>
      </c>
      <c r="X61" s="223">
        <v>5310.0439999999999</v>
      </c>
      <c r="Y61" s="223">
        <v>590.11599999999999</v>
      </c>
      <c r="Z61" s="221">
        <v>1458.316</v>
      </c>
      <c r="AA61" s="221">
        <v>0</v>
      </c>
      <c r="AB61" s="221">
        <v>0</v>
      </c>
      <c r="AC61" s="221">
        <v>0</v>
      </c>
      <c r="AD61" s="223">
        <v>26.320000000000022</v>
      </c>
      <c r="AE61" s="224">
        <v>2.4000000000000004</v>
      </c>
      <c r="AF61" s="224">
        <v>2.4000000000000004</v>
      </c>
      <c r="AG61" s="224">
        <v>0</v>
      </c>
      <c r="AH61" s="223">
        <v>1</v>
      </c>
      <c r="AI61" s="225">
        <v>8786.505000000001</v>
      </c>
      <c r="AJ61" s="192">
        <v>0</v>
      </c>
      <c r="AK61" s="192">
        <v>0</v>
      </c>
      <c r="AL61" s="226"/>
      <c r="AM61" s="75">
        <v>0</v>
      </c>
      <c r="AN61" s="76"/>
      <c r="AO61" s="223">
        <v>0</v>
      </c>
      <c r="AP61" s="223">
        <v>0</v>
      </c>
      <c r="AQ61" s="222">
        <v>0</v>
      </c>
      <c r="AR61" s="223">
        <v>0</v>
      </c>
      <c r="AS61" s="222">
        <v>0</v>
      </c>
      <c r="AT61" s="223">
        <v>0</v>
      </c>
      <c r="AU61" s="222">
        <v>0</v>
      </c>
      <c r="AV61" s="223">
        <v>0</v>
      </c>
      <c r="AW61" s="222">
        <v>0</v>
      </c>
      <c r="AX61" s="223">
        <v>0</v>
      </c>
      <c r="AY61" s="222">
        <v>0</v>
      </c>
      <c r="AZ61" s="223">
        <v>0</v>
      </c>
      <c r="BA61" s="222">
        <v>0</v>
      </c>
      <c r="BB61" s="223">
        <v>0</v>
      </c>
      <c r="BC61" s="222">
        <v>0</v>
      </c>
      <c r="BD61" s="75"/>
      <c r="BE61" s="75"/>
      <c r="BF61" s="56"/>
      <c r="BI61" s="194"/>
    </row>
    <row r="62" spans="1:61" s="77" customFormat="1" ht="11.25" customHeight="1" x14ac:dyDescent="0.2">
      <c r="A62" s="228" t="s">
        <v>174</v>
      </c>
      <c r="B62" s="229">
        <v>0</v>
      </c>
      <c r="C62" s="837"/>
      <c r="D62" s="230">
        <v>23437.831100000003</v>
      </c>
      <c r="E62" s="231">
        <v>18.04897369177689</v>
      </c>
      <c r="F62" s="232">
        <v>40100</v>
      </c>
      <c r="G62" s="232">
        <v>41100</v>
      </c>
      <c r="H62" s="232">
        <v>0</v>
      </c>
      <c r="I62" s="233">
        <v>0</v>
      </c>
      <c r="J62" s="232">
        <v>39577.082999999999</v>
      </c>
      <c r="K62" s="232">
        <v>38957.058999999994</v>
      </c>
      <c r="L62" s="232">
        <v>5453.3230000000003</v>
      </c>
      <c r="M62" s="232">
        <v>13.998292324890341</v>
      </c>
      <c r="N62" s="234">
        <v>121.6</v>
      </c>
      <c r="O62" s="235">
        <v>1267.5549999999998</v>
      </c>
      <c r="P62" s="232">
        <v>1735.3589999999999</v>
      </c>
      <c r="Q62" s="235">
        <v>92.789841162620874</v>
      </c>
      <c r="R62" s="235">
        <v>29.489980256541124</v>
      </c>
      <c r="S62" s="235">
        <v>17984.508099999999</v>
      </c>
      <c r="T62" s="234">
        <v>17807.158000000003</v>
      </c>
      <c r="U62" s="233">
        <v>13.712912466005204</v>
      </c>
      <c r="V62" s="235">
        <v>108.42999999999999</v>
      </c>
      <c r="W62" s="235">
        <v>346.20400000000001</v>
      </c>
      <c r="X62" s="234">
        <v>17352.523999999998</v>
      </c>
      <c r="Y62" s="234">
        <v>2740.2049999999999</v>
      </c>
      <c r="Z62" s="232">
        <v>2043.1660000000002</v>
      </c>
      <c r="AA62" s="232">
        <v>0</v>
      </c>
      <c r="AB62" s="232">
        <v>0</v>
      </c>
      <c r="AC62" s="232">
        <v>0</v>
      </c>
      <c r="AD62" s="234">
        <v>110.30999999999999</v>
      </c>
      <c r="AE62" s="235">
        <v>2.4000000000000004</v>
      </c>
      <c r="AF62" s="235">
        <v>2.4000000000000004</v>
      </c>
      <c r="AG62" s="235">
        <v>0</v>
      </c>
      <c r="AH62" s="235">
        <v>0</v>
      </c>
      <c r="AI62" s="225">
        <v>0</v>
      </c>
      <c r="AJ62" s="192">
        <v>0</v>
      </c>
      <c r="AK62" s="192">
        <v>0</v>
      </c>
      <c r="AL62" s="226"/>
      <c r="AM62" s="75">
        <v>0</v>
      </c>
      <c r="AN62" s="76"/>
      <c r="AO62" s="234">
        <v>0</v>
      </c>
      <c r="AP62" s="234">
        <v>0</v>
      </c>
      <c r="AQ62" s="233">
        <v>0</v>
      </c>
      <c r="AR62" s="234">
        <v>0</v>
      </c>
      <c r="AS62" s="233">
        <v>0</v>
      </c>
      <c r="AT62" s="234">
        <v>0</v>
      </c>
      <c r="AU62" s="233">
        <v>0</v>
      </c>
      <c r="AV62" s="234">
        <v>0</v>
      </c>
      <c r="AW62" s="233">
        <v>0</v>
      </c>
      <c r="AX62" s="234">
        <v>0</v>
      </c>
      <c r="AY62" s="233">
        <v>0</v>
      </c>
      <c r="AZ62" s="234">
        <v>0</v>
      </c>
      <c r="BA62" s="233">
        <v>0</v>
      </c>
      <c r="BB62" s="234">
        <v>0</v>
      </c>
      <c r="BC62" s="233">
        <v>0</v>
      </c>
      <c r="BD62" s="75"/>
      <c r="BE62" s="75"/>
      <c r="BF62" s="56"/>
      <c r="BI62" s="194"/>
    </row>
    <row r="63" spans="1:61" s="77" customFormat="1" ht="11.25" customHeight="1" x14ac:dyDescent="0.2">
      <c r="A63" s="236" t="s">
        <v>39</v>
      </c>
      <c r="B63" s="237">
        <v>0</v>
      </c>
      <c r="C63" s="838"/>
      <c r="D63" s="238"/>
      <c r="E63" s="239">
        <v>0</v>
      </c>
      <c r="F63" s="240"/>
      <c r="G63" s="223">
        <v>1325.8064516129032</v>
      </c>
      <c r="H63" s="222">
        <v>0</v>
      </c>
      <c r="I63" s="241"/>
      <c r="J63" s="240"/>
      <c r="K63" s="240"/>
      <c r="L63" s="240"/>
      <c r="M63" s="240">
        <v>0</v>
      </c>
      <c r="N63" s="242"/>
      <c r="O63" s="243"/>
      <c r="P63" s="240">
        <v>0</v>
      </c>
      <c r="Q63" s="243">
        <v>0</v>
      </c>
      <c r="R63" s="243">
        <v>0</v>
      </c>
      <c r="S63" s="243"/>
      <c r="T63" s="242"/>
      <c r="U63" s="241">
        <v>0</v>
      </c>
      <c r="V63" s="243"/>
      <c r="W63" s="243"/>
      <c r="X63" s="242">
        <v>0</v>
      </c>
      <c r="Y63" s="242"/>
      <c r="Z63" s="240"/>
      <c r="AA63" s="240"/>
      <c r="AB63" s="240"/>
      <c r="AC63" s="240"/>
      <c r="AD63" s="242"/>
      <c r="AE63" s="243"/>
      <c r="AF63" s="243"/>
      <c r="AG63" s="243"/>
      <c r="AH63" s="243">
        <v>0</v>
      </c>
      <c r="AI63" s="225"/>
      <c r="AJ63" s="192">
        <v>0</v>
      </c>
      <c r="AK63" s="192">
        <v>0</v>
      </c>
      <c r="AL63" s="90"/>
      <c r="AM63" s="75">
        <v>0</v>
      </c>
      <c r="AN63" s="76"/>
      <c r="AO63" s="242">
        <v>0</v>
      </c>
      <c r="AP63" s="242">
        <v>0</v>
      </c>
      <c r="AQ63" s="241">
        <v>0</v>
      </c>
      <c r="AR63" s="242">
        <v>0</v>
      </c>
      <c r="AS63" s="241">
        <v>0</v>
      </c>
      <c r="AT63" s="242">
        <v>0</v>
      </c>
      <c r="AU63" s="241">
        <v>0</v>
      </c>
      <c r="AV63" s="242">
        <v>0</v>
      </c>
      <c r="AW63" s="241">
        <v>0</v>
      </c>
      <c r="AX63" s="242">
        <v>0</v>
      </c>
      <c r="AY63" s="241">
        <v>0</v>
      </c>
      <c r="AZ63" s="242">
        <v>0</v>
      </c>
      <c r="BA63" s="241">
        <v>0</v>
      </c>
      <c r="BB63" s="242">
        <v>0</v>
      </c>
      <c r="BC63" s="241">
        <v>0</v>
      </c>
      <c r="BD63" s="75"/>
      <c r="BE63" s="75"/>
      <c r="BF63" s="56"/>
      <c r="BI63" s="194"/>
    </row>
    <row r="64" spans="1:61" ht="11.25" customHeight="1" x14ac:dyDescent="0.3">
      <c r="A64" s="244" t="s">
        <v>796</v>
      </c>
      <c r="B64" s="245">
        <v>0</v>
      </c>
      <c r="C64" s="831">
        <v>71015</v>
      </c>
      <c r="D64" s="246">
        <v>1E-4</v>
      </c>
      <c r="E64" s="247">
        <v>0</v>
      </c>
      <c r="F64" s="248">
        <v>0</v>
      </c>
      <c r="G64" s="248">
        <v>0</v>
      </c>
      <c r="H64" s="248">
        <v>0</v>
      </c>
      <c r="I64" s="249">
        <v>0</v>
      </c>
      <c r="J64" s="190">
        <v>0</v>
      </c>
      <c r="K64" s="248">
        <v>0</v>
      </c>
      <c r="L64" s="248">
        <v>0</v>
      </c>
      <c r="M64" s="249">
        <v>0</v>
      </c>
      <c r="N64" s="250">
        <v>0</v>
      </c>
      <c r="O64" s="250">
        <v>57.375</v>
      </c>
      <c r="P64" s="250">
        <v>57.375</v>
      </c>
      <c r="Q64" s="250">
        <v>0</v>
      </c>
      <c r="R64" s="273">
        <v>0</v>
      </c>
      <c r="S64" s="273">
        <v>1E-4</v>
      </c>
      <c r="T64" s="190">
        <v>0</v>
      </c>
      <c r="U64" s="249">
        <v>0</v>
      </c>
      <c r="V64" s="250">
        <v>0</v>
      </c>
      <c r="W64" s="250">
        <v>0</v>
      </c>
      <c r="X64" s="190">
        <v>0</v>
      </c>
      <c r="Y64" s="190">
        <v>0</v>
      </c>
      <c r="Z64" s="248">
        <v>0</v>
      </c>
      <c r="AA64" s="248">
        <v>0</v>
      </c>
      <c r="AB64" s="248">
        <v>0</v>
      </c>
      <c r="AC64" s="248">
        <v>0</v>
      </c>
      <c r="AD64" s="190">
        <v>0</v>
      </c>
      <c r="AE64" s="250">
        <v>29.625</v>
      </c>
      <c r="AF64" s="250">
        <v>29.625</v>
      </c>
      <c r="AG64" s="250">
        <v>0</v>
      </c>
      <c r="AH64" s="251">
        <v>0</v>
      </c>
      <c r="AI64" s="186">
        <v>0</v>
      </c>
      <c r="AJ64" s="192">
        <v>7506425612673</v>
      </c>
      <c r="AK64" s="192" t="s">
        <v>475</v>
      </c>
      <c r="AL64" s="193" t="s">
        <v>278</v>
      </c>
      <c r="AM64" s="75">
        <v>71015</v>
      </c>
      <c r="AO64" s="274">
        <v>0</v>
      </c>
      <c r="AP64" s="274">
        <v>0</v>
      </c>
      <c r="AQ64" s="275">
        <v>0</v>
      </c>
      <c r="AR64" s="274">
        <v>0</v>
      </c>
      <c r="AS64" s="275">
        <v>0</v>
      </c>
      <c r="AT64" s="274">
        <v>0</v>
      </c>
      <c r="AU64" s="275">
        <v>0</v>
      </c>
      <c r="AV64" s="274">
        <v>0</v>
      </c>
      <c r="AW64" s="275">
        <v>0</v>
      </c>
      <c r="AX64" s="274">
        <v>0</v>
      </c>
      <c r="AY64" s="275">
        <v>0</v>
      </c>
      <c r="AZ64" s="274">
        <v>0</v>
      </c>
      <c r="BA64" s="275">
        <v>0</v>
      </c>
      <c r="BB64" s="274">
        <v>0</v>
      </c>
      <c r="BC64" s="275">
        <v>0</v>
      </c>
      <c r="BD64" s="75"/>
      <c r="BE64" s="75"/>
      <c r="BI64" s="194"/>
    </row>
    <row r="65" spans="1:61" ht="11.25" customHeight="1" x14ac:dyDescent="0.3">
      <c r="A65" s="184" t="s">
        <v>797</v>
      </c>
      <c r="B65" s="185">
        <v>0</v>
      </c>
      <c r="C65" s="832">
        <v>70824</v>
      </c>
      <c r="D65" s="55">
        <v>1E-4</v>
      </c>
      <c r="E65" s="91">
        <v>0</v>
      </c>
      <c r="F65" s="188">
        <v>0</v>
      </c>
      <c r="G65" s="186">
        <v>0</v>
      </c>
      <c r="H65" s="186">
        <v>0</v>
      </c>
      <c r="I65" s="187">
        <v>0</v>
      </c>
      <c r="J65" s="188">
        <v>0</v>
      </c>
      <c r="K65" s="186">
        <v>0</v>
      </c>
      <c r="L65" s="186">
        <v>0</v>
      </c>
      <c r="M65" s="187">
        <v>0</v>
      </c>
      <c r="N65" s="189">
        <v>0</v>
      </c>
      <c r="O65" s="189">
        <v>0</v>
      </c>
      <c r="P65" s="186">
        <v>0</v>
      </c>
      <c r="Q65" s="189">
        <v>0</v>
      </c>
      <c r="R65" s="276">
        <v>0</v>
      </c>
      <c r="S65" s="276">
        <v>1E-4</v>
      </c>
      <c r="T65" s="188">
        <v>0</v>
      </c>
      <c r="U65" s="187">
        <v>0</v>
      </c>
      <c r="V65" s="189">
        <v>0</v>
      </c>
      <c r="W65" s="189">
        <v>0</v>
      </c>
      <c r="X65" s="189">
        <v>0</v>
      </c>
      <c r="Y65" s="188">
        <v>0</v>
      </c>
      <c r="Z65" s="186">
        <v>0</v>
      </c>
      <c r="AA65" s="186">
        <v>0</v>
      </c>
      <c r="AB65" s="186">
        <v>0</v>
      </c>
      <c r="AC65" s="187">
        <v>0</v>
      </c>
      <c r="AD65" s="189">
        <v>0</v>
      </c>
      <c r="AE65" s="189">
        <v>0</v>
      </c>
      <c r="AF65" s="189">
        <v>0</v>
      </c>
      <c r="AG65" s="189">
        <v>0</v>
      </c>
      <c r="AH65" s="191">
        <v>0</v>
      </c>
      <c r="AI65" s="186">
        <v>0</v>
      </c>
      <c r="AJ65" s="192">
        <v>7506425612673</v>
      </c>
      <c r="AK65" s="192" t="s">
        <v>475</v>
      </c>
      <c r="AL65" s="193" t="s">
        <v>278</v>
      </c>
      <c r="AM65" s="75">
        <v>70824</v>
      </c>
      <c r="AO65" s="274">
        <v>7.4866666666666672</v>
      </c>
      <c r="AP65" s="274">
        <v>-0.41000000000000003</v>
      </c>
      <c r="AQ65" s="275">
        <v>0</v>
      </c>
      <c r="AR65" s="274">
        <v>-7.87</v>
      </c>
      <c r="AS65" s="275">
        <v>0</v>
      </c>
      <c r="AT65" s="274">
        <v>30.74</v>
      </c>
      <c r="AU65" s="275">
        <v>0</v>
      </c>
      <c r="AV65" s="274">
        <v>-22.16</v>
      </c>
      <c r="AW65" s="275">
        <v>0</v>
      </c>
      <c r="AX65" s="274">
        <v>1.075</v>
      </c>
      <c r="AY65" s="275">
        <v>0</v>
      </c>
      <c r="AZ65" s="274">
        <v>29.22</v>
      </c>
      <c r="BA65" s="275">
        <v>0</v>
      </c>
      <c r="BB65" s="274">
        <v>862.86</v>
      </c>
      <c r="BC65" s="275">
        <v>0</v>
      </c>
      <c r="BD65" s="75"/>
      <c r="BE65" s="75"/>
      <c r="BI65" s="194"/>
    </row>
    <row r="66" spans="1:61" ht="11.25" customHeight="1" x14ac:dyDescent="0.3">
      <c r="A66" s="500" t="s">
        <v>798</v>
      </c>
      <c r="B66" s="253">
        <v>0</v>
      </c>
      <c r="C66" s="843">
        <v>71167</v>
      </c>
      <c r="D66" s="289">
        <v>1579.125</v>
      </c>
      <c r="E66" s="255">
        <v>22.729399064411659</v>
      </c>
      <c r="F66" s="259">
        <v>2200</v>
      </c>
      <c r="G66" s="256">
        <v>2200</v>
      </c>
      <c r="H66" s="256">
        <v>0</v>
      </c>
      <c r="I66" s="257">
        <v>0</v>
      </c>
      <c r="J66" s="259">
        <v>3157.5339999999997</v>
      </c>
      <c r="K66" s="256">
        <v>2084.25</v>
      </c>
      <c r="L66" s="256">
        <v>716.61500000000001</v>
      </c>
      <c r="M66" s="257">
        <v>34.38239174763104</v>
      </c>
      <c r="N66" s="258">
        <v>0</v>
      </c>
      <c r="O66" s="258">
        <v>0</v>
      </c>
      <c r="P66" s="258">
        <v>245.25</v>
      </c>
      <c r="Q66" s="258">
        <v>30.462538170610358</v>
      </c>
      <c r="R66" s="276">
        <v>8.1947811171629521</v>
      </c>
      <c r="S66" s="276">
        <v>862.51</v>
      </c>
      <c r="T66" s="259">
        <v>859.125</v>
      </c>
      <c r="U66" s="257">
        <v>12.365958978049658</v>
      </c>
      <c r="V66" s="258">
        <v>0</v>
      </c>
      <c r="W66" s="258">
        <v>245.25</v>
      </c>
      <c r="X66" s="258">
        <v>613.875</v>
      </c>
      <c r="Y66" s="259">
        <v>0</v>
      </c>
      <c r="Z66" s="256">
        <v>234</v>
      </c>
      <c r="AA66" s="256">
        <v>0</v>
      </c>
      <c r="AB66" s="256">
        <v>0</v>
      </c>
      <c r="AC66" s="257">
        <v>0</v>
      </c>
      <c r="AD66" s="258">
        <v>28.509999999999991</v>
      </c>
      <c r="AE66" s="258">
        <v>0</v>
      </c>
      <c r="AF66" s="258">
        <v>0</v>
      </c>
      <c r="AG66" s="258">
        <v>0</v>
      </c>
      <c r="AH66" s="260">
        <v>0</v>
      </c>
      <c r="AI66" s="186">
        <v>2955.942</v>
      </c>
      <c r="AJ66" s="192">
        <v>7506425612673</v>
      </c>
      <c r="AK66" s="192" t="s">
        <v>475</v>
      </c>
      <c r="AL66" s="193" t="s">
        <v>278</v>
      </c>
      <c r="AM66" s="75">
        <v>71167</v>
      </c>
      <c r="AO66" s="274">
        <v>1874.2233333333334</v>
      </c>
      <c r="AP66" s="274">
        <v>622.09500000000003</v>
      </c>
      <c r="AQ66" s="275">
        <v>50.359505483652669</v>
      </c>
      <c r="AR66" s="274">
        <v>2375.6</v>
      </c>
      <c r="AS66" s="275">
        <v>112.30738829064524</v>
      </c>
      <c r="AT66" s="274">
        <v>2624.9749999999999</v>
      </c>
      <c r="AU66" s="275">
        <v>143.21172677888387</v>
      </c>
      <c r="AV66" s="274">
        <v>2146.85</v>
      </c>
      <c r="AW66" s="275">
        <v>109.68739717684662</v>
      </c>
      <c r="AX66" s="274">
        <v>2096.59</v>
      </c>
      <c r="AY66" s="275">
        <v>131.75667820260563</v>
      </c>
      <c r="AZ66" s="274">
        <v>2682.7</v>
      </c>
      <c r="BA66" s="275">
        <v>405.88731017766929</v>
      </c>
      <c r="BB66" s="274">
        <v>171</v>
      </c>
      <c r="BC66" s="275">
        <v>9.5882599326803231</v>
      </c>
      <c r="BD66" s="75"/>
      <c r="BE66" s="75"/>
      <c r="BI66" s="194"/>
    </row>
    <row r="67" spans="1:61" ht="11.25" customHeight="1" x14ac:dyDescent="0.3">
      <c r="A67" s="277" t="s">
        <v>799</v>
      </c>
      <c r="B67" s="185">
        <v>0</v>
      </c>
      <c r="C67" s="832">
        <v>71016</v>
      </c>
      <c r="D67" s="55">
        <v>1E-4</v>
      </c>
      <c r="E67" s="91">
        <v>0</v>
      </c>
      <c r="F67" s="186">
        <v>0</v>
      </c>
      <c r="G67" s="186">
        <v>0</v>
      </c>
      <c r="H67" s="186">
        <v>0</v>
      </c>
      <c r="I67" s="187">
        <v>0</v>
      </c>
      <c r="J67" s="186">
        <v>0</v>
      </c>
      <c r="K67" s="186">
        <v>0</v>
      </c>
      <c r="L67" s="186">
        <v>0</v>
      </c>
      <c r="M67" s="186">
        <v>0</v>
      </c>
      <c r="N67" s="188">
        <v>0</v>
      </c>
      <c r="O67" s="189">
        <v>0</v>
      </c>
      <c r="P67" s="186">
        <v>0</v>
      </c>
      <c r="Q67" s="189">
        <v>0</v>
      </c>
      <c r="R67" s="189">
        <v>0</v>
      </c>
      <c r="S67" s="189">
        <v>1E-4</v>
      </c>
      <c r="T67" s="188">
        <v>0</v>
      </c>
      <c r="U67" s="187">
        <v>0</v>
      </c>
      <c r="V67" s="189">
        <v>0</v>
      </c>
      <c r="W67" s="189">
        <v>0</v>
      </c>
      <c r="X67" s="188">
        <v>0</v>
      </c>
      <c r="Y67" s="188">
        <v>0</v>
      </c>
      <c r="Z67" s="186">
        <v>0</v>
      </c>
      <c r="AA67" s="186">
        <v>0</v>
      </c>
      <c r="AB67" s="186">
        <v>0</v>
      </c>
      <c r="AC67" s="186">
        <v>0</v>
      </c>
      <c r="AD67" s="188">
        <v>0</v>
      </c>
      <c r="AE67" s="189">
        <v>0</v>
      </c>
      <c r="AF67" s="189">
        <v>0</v>
      </c>
      <c r="AG67" s="189">
        <v>0</v>
      </c>
      <c r="AH67" s="278">
        <v>0</v>
      </c>
      <c r="AI67" s="186">
        <v>0</v>
      </c>
      <c r="AJ67" s="192">
        <v>7506425612697</v>
      </c>
      <c r="AK67" s="192" t="s">
        <v>262</v>
      </c>
      <c r="AL67" s="216" t="s">
        <v>279</v>
      </c>
      <c r="AM67" s="75">
        <v>71016</v>
      </c>
      <c r="AO67" s="279">
        <v>0</v>
      </c>
      <c r="AP67" s="267">
        <v>0</v>
      </c>
      <c r="AQ67" s="266">
        <v>0</v>
      </c>
      <c r="AR67" s="267">
        <v>0</v>
      </c>
      <c r="AS67" s="266">
        <v>0</v>
      </c>
      <c r="AT67" s="267">
        <v>0</v>
      </c>
      <c r="AU67" s="266">
        <v>0</v>
      </c>
      <c r="AV67" s="267">
        <v>0</v>
      </c>
      <c r="AW67" s="266">
        <v>0</v>
      </c>
      <c r="AX67" s="267">
        <v>0</v>
      </c>
      <c r="AY67" s="266">
        <v>0</v>
      </c>
      <c r="AZ67" s="267">
        <v>0</v>
      </c>
      <c r="BA67" s="266">
        <v>0</v>
      </c>
      <c r="BB67" s="267">
        <v>0</v>
      </c>
      <c r="BC67" s="280">
        <v>0</v>
      </c>
      <c r="BD67" s="75"/>
      <c r="BE67" s="75"/>
      <c r="BF67" s="75"/>
      <c r="BI67" s="194"/>
    </row>
    <row r="68" spans="1:61" ht="11.25" customHeight="1" x14ac:dyDescent="0.3">
      <c r="A68" s="277" t="s">
        <v>800</v>
      </c>
      <c r="B68" s="185">
        <v>0</v>
      </c>
      <c r="C68" s="832">
        <v>70825</v>
      </c>
      <c r="D68" s="55">
        <v>1E-4</v>
      </c>
      <c r="E68" s="91">
        <v>0</v>
      </c>
      <c r="F68" s="186">
        <v>0</v>
      </c>
      <c r="G68" s="186">
        <v>0</v>
      </c>
      <c r="H68" s="186">
        <v>0</v>
      </c>
      <c r="I68" s="187">
        <v>0</v>
      </c>
      <c r="J68" s="188">
        <v>0</v>
      </c>
      <c r="K68" s="186">
        <v>0</v>
      </c>
      <c r="L68" s="186">
        <v>0</v>
      </c>
      <c r="M68" s="186">
        <v>0</v>
      </c>
      <c r="N68" s="189">
        <v>0</v>
      </c>
      <c r="O68" s="189">
        <v>0</v>
      </c>
      <c r="P68" s="186">
        <v>0</v>
      </c>
      <c r="Q68" s="189">
        <v>0</v>
      </c>
      <c r="R68" s="258">
        <v>0</v>
      </c>
      <c r="S68" s="258">
        <v>1E-4</v>
      </c>
      <c r="T68" s="188">
        <v>0</v>
      </c>
      <c r="U68" s="187">
        <v>0</v>
      </c>
      <c r="V68" s="191">
        <v>0</v>
      </c>
      <c r="W68" s="189">
        <v>0</v>
      </c>
      <c r="X68" s="189">
        <v>0</v>
      </c>
      <c r="Y68" s="188">
        <v>0</v>
      </c>
      <c r="Z68" s="186">
        <v>0</v>
      </c>
      <c r="AA68" s="186">
        <v>0</v>
      </c>
      <c r="AB68" s="186">
        <v>0</v>
      </c>
      <c r="AC68" s="186">
        <v>0</v>
      </c>
      <c r="AD68" s="188">
        <v>0</v>
      </c>
      <c r="AE68" s="189">
        <v>0</v>
      </c>
      <c r="AF68" s="189">
        <v>0</v>
      </c>
      <c r="AG68" s="189">
        <v>0</v>
      </c>
      <c r="AH68" s="278">
        <v>0</v>
      </c>
      <c r="AI68" s="186">
        <v>0</v>
      </c>
      <c r="AJ68" s="192">
        <v>7506425612697</v>
      </c>
      <c r="AK68" s="192" t="s">
        <v>262</v>
      </c>
      <c r="AL68" s="76" t="s">
        <v>279</v>
      </c>
      <c r="AM68" s="75">
        <v>70825</v>
      </c>
      <c r="AO68" s="282">
        <v>0</v>
      </c>
      <c r="AP68" s="259">
        <v>0</v>
      </c>
      <c r="AQ68" s="257">
        <v>0</v>
      </c>
      <c r="AR68" s="259">
        <v>0</v>
      </c>
      <c r="AS68" s="257">
        <v>0</v>
      </c>
      <c r="AT68" s="259">
        <v>0</v>
      </c>
      <c r="AU68" s="257">
        <v>0</v>
      </c>
      <c r="AV68" s="259">
        <v>0.41699999999999998</v>
      </c>
      <c r="AW68" s="257">
        <v>0</v>
      </c>
      <c r="AX68" s="259">
        <v>0.83399999999999996</v>
      </c>
      <c r="AY68" s="257">
        <v>0</v>
      </c>
      <c r="AZ68" s="259">
        <v>-1.246</v>
      </c>
      <c r="BA68" s="257">
        <v>0</v>
      </c>
      <c r="BB68" s="259">
        <v>3.7530000000000001</v>
      </c>
      <c r="BC68" s="283">
        <v>0</v>
      </c>
      <c r="BD68" s="75"/>
      <c r="BE68" s="75"/>
      <c r="BF68" s="75"/>
      <c r="BI68" s="194"/>
    </row>
    <row r="69" spans="1:61" ht="11.25" customHeight="1" x14ac:dyDescent="0.3">
      <c r="A69" s="655" t="s">
        <v>801</v>
      </c>
      <c r="B69" s="253">
        <v>0</v>
      </c>
      <c r="C69" s="843">
        <v>71168</v>
      </c>
      <c r="D69" s="289">
        <v>1810.6140000000003</v>
      </c>
      <c r="E69" s="255">
        <v>50.155512465373981</v>
      </c>
      <c r="F69" s="259">
        <v>1100</v>
      </c>
      <c r="G69" s="256">
        <v>0</v>
      </c>
      <c r="H69" s="256">
        <v>0</v>
      </c>
      <c r="I69" s="257">
        <v>0</v>
      </c>
      <c r="J69" s="256">
        <v>834.63099999999997</v>
      </c>
      <c r="K69" s="256">
        <v>1082.9999999999998</v>
      </c>
      <c r="L69" s="256">
        <v>445.35199999999998</v>
      </c>
      <c r="M69" s="257">
        <v>41.12206832871653</v>
      </c>
      <c r="N69" s="259">
        <v>0</v>
      </c>
      <c r="O69" s="258">
        <v>0</v>
      </c>
      <c r="P69" s="258">
        <v>1.6679999999999999</v>
      </c>
      <c r="Q69" s="258">
        <v>53.558997928425853</v>
      </c>
      <c r="R69" s="258">
        <v>49.073015500262997</v>
      </c>
      <c r="S69" s="258">
        <v>1365.2620000000002</v>
      </c>
      <c r="T69" s="259">
        <v>1363.5899999999997</v>
      </c>
      <c r="U69" s="257">
        <v>37.772576177285316</v>
      </c>
      <c r="V69" s="260">
        <v>0</v>
      </c>
      <c r="W69" s="258">
        <v>1.6679999999999999</v>
      </c>
      <c r="X69" s="259">
        <v>1361.9219999999998</v>
      </c>
      <c r="Y69" s="259">
        <v>597.97799999999995</v>
      </c>
      <c r="Z69" s="256">
        <v>36.695999999999998</v>
      </c>
      <c r="AA69" s="256">
        <v>0</v>
      </c>
      <c r="AB69" s="256">
        <v>0</v>
      </c>
      <c r="AC69" s="257">
        <v>0</v>
      </c>
      <c r="AD69" s="258">
        <v>7.5099999999999909</v>
      </c>
      <c r="AE69" s="258">
        <v>0</v>
      </c>
      <c r="AF69" s="258">
        <v>0</v>
      </c>
      <c r="AG69" s="258">
        <v>0</v>
      </c>
      <c r="AH69" s="281">
        <v>0</v>
      </c>
      <c r="AI69" s="186">
        <v>675.79100000000005</v>
      </c>
      <c r="AJ69" s="192">
        <v>7506425612697</v>
      </c>
      <c r="AK69" s="192" t="s">
        <v>262</v>
      </c>
      <c r="AL69" s="76" t="s">
        <v>279</v>
      </c>
      <c r="AM69" s="75">
        <v>71168</v>
      </c>
      <c r="AO69" s="282">
        <v>924.20900000000017</v>
      </c>
      <c r="AP69" s="259">
        <v>992.44600000000003</v>
      </c>
      <c r="AQ69" s="257">
        <v>210.60755894149358</v>
      </c>
      <c r="AR69" s="259">
        <v>1077.9480000000001</v>
      </c>
      <c r="AS69" s="257">
        <v>153.89649604461215</v>
      </c>
      <c r="AT69" s="259">
        <v>702.23300000000006</v>
      </c>
      <c r="AU69" s="257">
        <v>102.34514138472797</v>
      </c>
      <c r="AV69" s="259">
        <v>1086.6920000000002</v>
      </c>
      <c r="AW69" s="257">
        <v>164.27769135763282</v>
      </c>
      <c r="AX69" s="259">
        <v>390.72399999999999</v>
      </c>
      <c r="AY69" s="257">
        <v>60.065734657045255</v>
      </c>
      <c r="AZ69" s="259">
        <v>515.40300000000002</v>
      </c>
      <c r="BA69" s="257">
        <v>117.01604023112463</v>
      </c>
      <c r="BB69" s="259">
        <v>379.46900000000005</v>
      </c>
      <c r="BC69" s="283">
        <v>39.46746294487729</v>
      </c>
      <c r="BD69" s="75"/>
      <c r="BE69" s="75"/>
      <c r="BF69" s="75"/>
      <c r="BI69" s="194"/>
    </row>
    <row r="70" spans="1:61" ht="11.25" customHeight="1" x14ac:dyDescent="0.3">
      <c r="A70" s="227" t="s">
        <v>802</v>
      </c>
      <c r="B70" s="261">
        <v>0</v>
      </c>
      <c r="C70" s="842">
        <v>70005</v>
      </c>
      <c r="D70" s="262">
        <v>1E-4</v>
      </c>
      <c r="E70" s="263">
        <v>0</v>
      </c>
      <c r="F70" s="264">
        <v>0</v>
      </c>
      <c r="G70" s="264">
        <v>0</v>
      </c>
      <c r="H70" s="264">
        <v>0</v>
      </c>
      <c r="I70" s="266">
        <v>0</v>
      </c>
      <c r="J70" s="267">
        <v>0</v>
      </c>
      <c r="K70" s="264">
        <v>0</v>
      </c>
      <c r="L70" s="264">
        <v>0</v>
      </c>
      <c r="M70" s="264">
        <v>0</v>
      </c>
      <c r="N70" s="268">
        <v>24.727</v>
      </c>
      <c r="O70" s="268">
        <v>11.268000000000001</v>
      </c>
      <c r="P70" s="264">
        <v>35.995000000000005</v>
      </c>
      <c r="Q70" s="268">
        <v>0</v>
      </c>
      <c r="R70" s="268">
        <v>0</v>
      </c>
      <c r="S70" s="268">
        <v>1E-4</v>
      </c>
      <c r="T70" s="267">
        <v>0</v>
      </c>
      <c r="U70" s="266">
        <v>0</v>
      </c>
      <c r="V70" s="268">
        <v>0</v>
      </c>
      <c r="W70" s="268">
        <v>0</v>
      </c>
      <c r="X70" s="267">
        <v>0</v>
      </c>
      <c r="Y70" s="267">
        <v>0</v>
      </c>
      <c r="Z70" s="264">
        <v>0</v>
      </c>
      <c r="AA70" s="264">
        <v>0</v>
      </c>
      <c r="AB70" s="264">
        <v>0</v>
      </c>
      <c r="AC70" s="264">
        <v>0</v>
      </c>
      <c r="AD70" s="267">
        <v>0</v>
      </c>
      <c r="AE70" s="268">
        <v>2.1909999999999998</v>
      </c>
      <c r="AF70" s="268">
        <v>2.1909999999999998</v>
      </c>
      <c r="AG70" s="268">
        <v>0</v>
      </c>
      <c r="AH70" s="269">
        <v>0</v>
      </c>
      <c r="AI70" s="186">
        <v>0</v>
      </c>
      <c r="AJ70" s="192">
        <v>7501943427754</v>
      </c>
      <c r="AK70" s="192" t="s">
        <v>262</v>
      </c>
      <c r="AL70" s="193" t="s">
        <v>278</v>
      </c>
      <c r="AM70" s="75">
        <v>70005</v>
      </c>
      <c r="AO70" s="188">
        <v>0</v>
      </c>
      <c r="AP70" s="188">
        <v>0</v>
      </c>
      <c r="AQ70" s="187">
        <v>0</v>
      </c>
      <c r="AR70" s="188">
        <v>0</v>
      </c>
      <c r="AS70" s="187">
        <v>0</v>
      </c>
      <c r="AT70" s="188">
        <v>0</v>
      </c>
      <c r="AU70" s="187">
        <v>0</v>
      </c>
      <c r="AV70" s="188">
        <v>0</v>
      </c>
      <c r="AW70" s="187">
        <v>0</v>
      </c>
      <c r="AX70" s="188">
        <v>0</v>
      </c>
      <c r="AY70" s="187">
        <v>0</v>
      </c>
      <c r="AZ70" s="188">
        <v>0</v>
      </c>
      <c r="BA70" s="187">
        <v>0</v>
      </c>
      <c r="BB70" s="188">
        <v>0</v>
      </c>
      <c r="BC70" s="187">
        <v>0</v>
      </c>
      <c r="BD70" s="75"/>
      <c r="BE70" s="75"/>
      <c r="BI70" s="194"/>
    </row>
    <row r="71" spans="1:61" ht="11.25" customHeight="1" x14ac:dyDescent="0.3">
      <c r="A71" s="471" t="s">
        <v>803</v>
      </c>
      <c r="B71" s="185">
        <v>0</v>
      </c>
      <c r="C71" s="832">
        <v>70807</v>
      </c>
      <c r="D71" s="55">
        <v>3.13</v>
      </c>
      <c r="E71" s="91">
        <v>0.1056074282847959</v>
      </c>
      <c r="F71" s="186">
        <v>0</v>
      </c>
      <c r="G71" s="186">
        <v>0</v>
      </c>
      <c r="H71" s="186">
        <v>0</v>
      </c>
      <c r="I71" s="187">
        <v>0</v>
      </c>
      <c r="J71" s="188">
        <v>889.14200000000005</v>
      </c>
      <c r="K71" s="186">
        <v>0</v>
      </c>
      <c r="L71" s="186">
        <v>0</v>
      </c>
      <c r="M71" s="186">
        <v>0</v>
      </c>
      <c r="N71" s="189">
        <v>0</v>
      </c>
      <c r="O71" s="189">
        <v>0</v>
      </c>
      <c r="P71" s="186">
        <v>0</v>
      </c>
      <c r="Q71" s="189">
        <v>0</v>
      </c>
      <c r="R71" s="258">
        <v>0.1056074282847959</v>
      </c>
      <c r="S71" s="258">
        <v>3.13</v>
      </c>
      <c r="T71" s="188">
        <v>3.13</v>
      </c>
      <c r="U71" s="187">
        <v>0.1056074282847959</v>
      </c>
      <c r="V71" s="189">
        <v>0</v>
      </c>
      <c r="W71" s="189">
        <v>0</v>
      </c>
      <c r="X71" s="189">
        <v>3.13</v>
      </c>
      <c r="Y71" s="188">
        <v>0</v>
      </c>
      <c r="Z71" s="186">
        <v>0</v>
      </c>
      <c r="AA71" s="186">
        <v>0</v>
      </c>
      <c r="AB71" s="186">
        <v>0</v>
      </c>
      <c r="AC71" s="186">
        <v>0</v>
      </c>
      <c r="AD71" s="188">
        <v>0</v>
      </c>
      <c r="AE71" s="189">
        <v>0</v>
      </c>
      <c r="AF71" s="189">
        <v>0</v>
      </c>
      <c r="AG71" s="189">
        <v>0</v>
      </c>
      <c r="AH71" s="191">
        <v>0</v>
      </c>
      <c r="AI71" s="186">
        <v>661.77</v>
      </c>
      <c r="AJ71" s="192">
        <v>7501943427754</v>
      </c>
      <c r="AK71" s="192">
        <v>70005</v>
      </c>
      <c r="AL71" s="90" t="s">
        <v>279</v>
      </c>
      <c r="AM71" s="75">
        <v>70807</v>
      </c>
      <c r="AO71" s="210">
        <v>37.040999999999997</v>
      </c>
      <c r="AP71" s="210">
        <v>1.25</v>
      </c>
      <c r="AQ71" s="209">
        <v>0.2779507248954905</v>
      </c>
      <c r="AR71" s="210">
        <v>67.296999999999997</v>
      </c>
      <c r="AS71" s="209">
        <v>12.683643025287372</v>
      </c>
      <c r="AT71" s="210">
        <v>42.576000000000001</v>
      </c>
      <c r="AU71" s="209">
        <v>14.895827866701655</v>
      </c>
      <c r="AV71" s="210">
        <v>200.322</v>
      </c>
      <c r="AW71" s="209">
        <v>38.320217002896172</v>
      </c>
      <c r="AX71" s="210">
        <v>654.17399999999998</v>
      </c>
      <c r="AY71" s="209">
        <v>123.88016740204894</v>
      </c>
      <c r="AZ71" s="210">
        <v>481.08600000000001</v>
      </c>
      <c r="BA71" s="209">
        <v>0</v>
      </c>
      <c r="BB71" s="210">
        <v>503.92999999999995</v>
      </c>
      <c r="BC71" s="209">
        <v>0</v>
      </c>
      <c r="BD71" s="75"/>
      <c r="BE71" s="75"/>
      <c r="BI71" s="194"/>
    </row>
    <row r="72" spans="1:61" ht="11.25" customHeight="1" x14ac:dyDescent="0.3">
      <c r="A72" s="252" t="s">
        <v>804</v>
      </c>
      <c r="B72" s="253">
        <v>0</v>
      </c>
      <c r="C72" s="843">
        <v>71150</v>
      </c>
      <c r="D72" s="289">
        <v>744.62700000000007</v>
      </c>
      <c r="E72" s="255">
        <v>40.3500016256462</v>
      </c>
      <c r="F72" s="259">
        <v>2000</v>
      </c>
      <c r="G72" s="256">
        <v>2500</v>
      </c>
      <c r="H72" s="256">
        <v>0</v>
      </c>
      <c r="I72" s="257">
        <v>0</v>
      </c>
      <c r="J72" s="259">
        <v>0</v>
      </c>
      <c r="K72" s="256">
        <v>553.62599999999998</v>
      </c>
      <c r="L72" s="256">
        <v>690.79399999999998</v>
      </c>
      <c r="M72" s="257">
        <v>124.77629302092026</v>
      </c>
      <c r="N72" s="258">
        <v>0</v>
      </c>
      <c r="O72" s="258">
        <v>0</v>
      </c>
      <c r="P72" s="258">
        <v>20.658000000000001</v>
      </c>
      <c r="Q72" s="258">
        <v>0</v>
      </c>
      <c r="R72" s="258">
        <v>0</v>
      </c>
      <c r="S72" s="258">
        <v>53.833000000000084</v>
      </c>
      <c r="T72" s="259">
        <v>251.96499999999997</v>
      </c>
      <c r="U72" s="257">
        <v>13.653531445416219</v>
      </c>
      <c r="V72" s="258">
        <v>44.133000000000003</v>
      </c>
      <c r="W72" s="258">
        <v>20.658000000000001</v>
      </c>
      <c r="X72" s="259">
        <v>187.17399999999998</v>
      </c>
      <c r="Y72" s="259">
        <v>0</v>
      </c>
      <c r="Z72" s="256">
        <v>0</v>
      </c>
      <c r="AA72" s="256">
        <v>0</v>
      </c>
      <c r="AB72" s="256">
        <v>0</v>
      </c>
      <c r="AC72" s="257">
        <v>0</v>
      </c>
      <c r="AD72" s="258">
        <v>0.31000000000005912</v>
      </c>
      <c r="AE72" s="258">
        <v>0</v>
      </c>
      <c r="AF72" s="258">
        <v>0</v>
      </c>
      <c r="AG72" s="258">
        <v>0</v>
      </c>
      <c r="AH72" s="260">
        <v>0</v>
      </c>
      <c r="AI72" s="186">
        <v>0</v>
      </c>
      <c r="AJ72" s="192">
        <v>7501943427754</v>
      </c>
      <c r="AK72" s="192">
        <v>70005</v>
      </c>
      <c r="AL72" s="90" t="s">
        <v>279</v>
      </c>
      <c r="AM72" s="75">
        <v>71150</v>
      </c>
      <c r="AO72" s="210">
        <v>467.93733333333336</v>
      </c>
      <c r="AP72" s="210">
        <v>237.25399999999999</v>
      </c>
      <c r="AQ72" s="209">
        <v>0</v>
      </c>
      <c r="AR72" s="210">
        <v>587.18600000000004</v>
      </c>
      <c r="AS72" s="209">
        <v>0</v>
      </c>
      <c r="AT72" s="210">
        <v>579.37200000000007</v>
      </c>
      <c r="AU72" s="209">
        <v>0</v>
      </c>
      <c r="AV72" s="210">
        <v>905.19600000000003</v>
      </c>
      <c r="AW72" s="209">
        <v>0</v>
      </c>
      <c r="AX72" s="210">
        <v>0</v>
      </c>
      <c r="AY72" s="209">
        <v>0</v>
      </c>
      <c r="AZ72" s="210">
        <v>0</v>
      </c>
      <c r="BA72" s="209">
        <v>0</v>
      </c>
      <c r="BB72" s="210">
        <v>0</v>
      </c>
      <c r="BC72" s="209">
        <v>0</v>
      </c>
      <c r="BD72" s="75"/>
      <c r="BE72" s="75"/>
      <c r="BI72" s="194"/>
    </row>
    <row r="73" spans="1:61" ht="11.25" customHeight="1" x14ac:dyDescent="0.3">
      <c r="A73" s="184" t="s">
        <v>805</v>
      </c>
      <c r="B73" s="185">
        <v>0</v>
      </c>
      <c r="C73" s="832">
        <v>70385</v>
      </c>
      <c r="D73" s="55">
        <v>1E-4</v>
      </c>
      <c r="E73" s="91">
        <v>0</v>
      </c>
      <c r="F73" s="186">
        <v>0</v>
      </c>
      <c r="G73" s="186">
        <v>0</v>
      </c>
      <c r="H73" s="186">
        <v>0</v>
      </c>
      <c r="I73" s="187">
        <v>0</v>
      </c>
      <c r="J73" s="188">
        <v>0</v>
      </c>
      <c r="K73" s="186">
        <v>0</v>
      </c>
      <c r="L73" s="186">
        <v>0</v>
      </c>
      <c r="M73" s="186">
        <v>0</v>
      </c>
      <c r="N73" s="189">
        <v>0</v>
      </c>
      <c r="O73" s="189">
        <v>3173.5010000000002</v>
      </c>
      <c r="P73" s="186">
        <v>3173.5010000000002</v>
      </c>
      <c r="Q73" s="189">
        <v>0</v>
      </c>
      <c r="R73" s="189">
        <v>0</v>
      </c>
      <c r="S73" s="189">
        <v>1E-4</v>
      </c>
      <c r="T73" s="188">
        <v>0</v>
      </c>
      <c r="U73" s="187">
        <v>0</v>
      </c>
      <c r="V73" s="189">
        <v>0</v>
      </c>
      <c r="W73" s="189">
        <v>0</v>
      </c>
      <c r="X73" s="188">
        <v>0</v>
      </c>
      <c r="Y73" s="188">
        <v>0</v>
      </c>
      <c r="Z73" s="186">
        <v>0</v>
      </c>
      <c r="AA73" s="186">
        <v>0</v>
      </c>
      <c r="AB73" s="186">
        <v>0</v>
      </c>
      <c r="AC73" s="186">
        <v>0</v>
      </c>
      <c r="AD73" s="188">
        <v>0</v>
      </c>
      <c r="AE73" s="189">
        <v>0</v>
      </c>
      <c r="AF73" s="189">
        <v>0</v>
      </c>
      <c r="AG73" s="189">
        <v>0</v>
      </c>
      <c r="AH73" s="191">
        <v>0</v>
      </c>
      <c r="AI73" s="186">
        <v>0</v>
      </c>
      <c r="AJ73" s="192">
        <v>7501943418509</v>
      </c>
      <c r="AK73" s="192" t="s">
        <v>262</v>
      </c>
      <c r="AL73" s="90" t="s">
        <v>279</v>
      </c>
      <c r="AM73" s="75">
        <v>70385</v>
      </c>
      <c r="AO73" s="188">
        <v>0</v>
      </c>
      <c r="AP73" s="188">
        <v>0</v>
      </c>
      <c r="AQ73" s="187">
        <v>0</v>
      </c>
      <c r="AR73" s="188">
        <v>0</v>
      </c>
      <c r="AS73" s="187">
        <v>0</v>
      </c>
      <c r="AT73" s="188">
        <v>0</v>
      </c>
      <c r="AU73" s="187">
        <v>0</v>
      </c>
      <c r="AV73" s="188">
        <v>0</v>
      </c>
      <c r="AW73" s="187">
        <v>0</v>
      </c>
      <c r="AX73" s="188">
        <v>0</v>
      </c>
      <c r="AY73" s="187">
        <v>0</v>
      </c>
      <c r="AZ73" s="188">
        <v>0</v>
      </c>
      <c r="BA73" s="187">
        <v>0</v>
      </c>
      <c r="BB73" s="188">
        <v>0</v>
      </c>
      <c r="BC73" s="187">
        <v>0</v>
      </c>
      <c r="BD73" s="75"/>
      <c r="BE73" s="75"/>
      <c r="BI73" s="194"/>
    </row>
    <row r="74" spans="1:61" ht="11.25" customHeight="1" x14ac:dyDescent="0.3">
      <c r="A74" s="184" t="s">
        <v>806</v>
      </c>
      <c r="B74" s="185">
        <v>0</v>
      </c>
      <c r="C74" s="844">
        <v>70808</v>
      </c>
      <c r="D74" s="55">
        <v>2.004</v>
      </c>
      <c r="E74" s="91">
        <v>0</v>
      </c>
      <c r="F74" s="186">
        <v>0</v>
      </c>
      <c r="G74" s="186">
        <v>0</v>
      </c>
      <c r="H74" s="186">
        <v>0</v>
      </c>
      <c r="I74" s="187">
        <v>0</v>
      </c>
      <c r="J74" s="188">
        <v>0</v>
      </c>
      <c r="K74" s="186">
        <v>0</v>
      </c>
      <c r="L74" s="186">
        <v>-0.5</v>
      </c>
      <c r="M74" s="186">
        <v>0</v>
      </c>
      <c r="N74" s="189">
        <v>391.78200000000004</v>
      </c>
      <c r="O74" s="189">
        <v>0</v>
      </c>
      <c r="P74" s="186">
        <v>483.46500000000003</v>
      </c>
      <c r="Q74" s="189">
        <v>0</v>
      </c>
      <c r="R74" s="189">
        <v>0</v>
      </c>
      <c r="S74" s="189">
        <v>2.504</v>
      </c>
      <c r="T74" s="188">
        <v>2.0040000000000049</v>
      </c>
      <c r="U74" s="187">
        <v>0</v>
      </c>
      <c r="V74" s="189">
        <v>-91.516000000000005</v>
      </c>
      <c r="W74" s="189">
        <v>91.683000000000007</v>
      </c>
      <c r="X74" s="188">
        <v>1.8370000000000033</v>
      </c>
      <c r="Y74" s="188">
        <v>0</v>
      </c>
      <c r="Z74" s="186">
        <v>0</v>
      </c>
      <c r="AA74" s="186">
        <v>0</v>
      </c>
      <c r="AB74" s="186">
        <v>0</v>
      </c>
      <c r="AC74" s="186">
        <v>0</v>
      </c>
      <c r="AD74" s="188">
        <v>0.5</v>
      </c>
      <c r="AE74" s="189">
        <v>0</v>
      </c>
      <c r="AF74" s="189">
        <v>0</v>
      </c>
      <c r="AG74" s="189">
        <v>0</v>
      </c>
      <c r="AH74" s="191">
        <v>0</v>
      </c>
      <c r="AI74" s="186">
        <v>0</v>
      </c>
      <c r="AJ74" s="192">
        <v>7501943418509</v>
      </c>
      <c r="AK74" s="192">
        <v>70385</v>
      </c>
      <c r="AL74" s="90" t="s">
        <v>279</v>
      </c>
      <c r="AM74" s="75">
        <v>70808</v>
      </c>
      <c r="AO74" s="188">
        <v>9.408666666666667</v>
      </c>
      <c r="AP74" s="188">
        <v>18.71</v>
      </c>
      <c r="AQ74" s="187">
        <v>0</v>
      </c>
      <c r="AR74" s="188">
        <v>7.5190000000000001</v>
      </c>
      <c r="AS74" s="187">
        <v>0</v>
      </c>
      <c r="AT74" s="188">
        <v>1.9969999999999999</v>
      </c>
      <c r="AU74" s="187">
        <v>0</v>
      </c>
      <c r="AV74" s="188">
        <v>-15.866</v>
      </c>
      <c r="AW74" s="187">
        <v>0</v>
      </c>
      <c r="AX74" s="188">
        <v>-7.8599999999999994</v>
      </c>
      <c r="AY74" s="187">
        <v>0</v>
      </c>
      <c r="AZ74" s="188">
        <v>0.99299999999999999</v>
      </c>
      <c r="BA74" s="187">
        <v>0</v>
      </c>
      <c r="BB74" s="188">
        <v>200.39300000000003</v>
      </c>
      <c r="BC74" s="187">
        <v>0</v>
      </c>
      <c r="BD74" s="75"/>
      <c r="BE74" s="75"/>
      <c r="BI74" s="194"/>
    </row>
    <row r="75" spans="1:61" ht="11.25" customHeight="1" x14ac:dyDescent="0.3">
      <c r="A75" s="517" t="s">
        <v>807</v>
      </c>
      <c r="B75" s="334">
        <v>0</v>
      </c>
      <c r="C75" s="845">
        <v>71151</v>
      </c>
      <c r="D75" s="335">
        <v>1210.249</v>
      </c>
      <c r="E75" s="336">
        <v>9.6503850588552371</v>
      </c>
      <c r="F75" s="338">
        <v>8800</v>
      </c>
      <c r="G75" s="338">
        <v>8800</v>
      </c>
      <c r="H75" s="338">
        <v>5290.73</v>
      </c>
      <c r="I75" s="339">
        <v>60.121931818181821</v>
      </c>
      <c r="J75" s="337">
        <v>4830.2860000000001</v>
      </c>
      <c r="K75" s="338">
        <v>3762.2819999999997</v>
      </c>
      <c r="L75" s="338">
        <v>1560.7839999999999</v>
      </c>
      <c r="M75" s="338">
        <v>41.485034880426298</v>
      </c>
      <c r="N75" s="340">
        <v>0</v>
      </c>
      <c r="O75" s="340">
        <v>0</v>
      </c>
      <c r="P75" s="338">
        <v>417.66699999999997</v>
      </c>
      <c r="Q75" s="340">
        <v>40.959293093618058</v>
      </c>
      <c r="R75" s="340">
        <v>30.682624175876956</v>
      </c>
      <c r="S75" s="340">
        <v>4940.1949999999997</v>
      </c>
      <c r="T75" s="337">
        <v>4193.37</v>
      </c>
      <c r="U75" s="339">
        <v>33.43744567791569</v>
      </c>
      <c r="V75" s="340">
        <v>890.61099999999999</v>
      </c>
      <c r="W75" s="340">
        <v>417.66699999999997</v>
      </c>
      <c r="X75" s="337">
        <v>2885.0920000000001</v>
      </c>
      <c r="Y75" s="337">
        <v>1972.9380000000001</v>
      </c>
      <c r="Z75" s="338">
        <v>721.43999999999994</v>
      </c>
      <c r="AA75" s="338">
        <v>0</v>
      </c>
      <c r="AB75" s="338">
        <v>312.791</v>
      </c>
      <c r="AC75" s="338">
        <v>1872.9999999999998</v>
      </c>
      <c r="AD75" s="337">
        <v>29.3900000000001</v>
      </c>
      <c r="AE75" s="340">
        <v>0</v>
      </c>
      <c r="AF75" s="340">
        <v>0</v>
      </c>
      <c r="AG75" s="340">
        <v>0</v>
      </c>
      <c r="AH75" s="341">
        <v>0</v>
      </c>
      <c r="AI75" s="186">
        <v>4675.5339999999997</v>
      </c>
      <c r="AJ75" s="192">
        <v>7501943418509</v>
      </c>
      <c r="AK75" s="192">
        <v>70385</v>
      </c>
      <c r="AL75" s="90" t="s">
        <v>279</v>
      </c>
      <c r="AM75" s="75">
        <v>71151</v>
      </c>
      <c r="AO75" s="188">
        <v>4453.1483333333335</v>
      </c>
      <c r="AP75" s="188">
        <v>4180.8209999999999</v>
      </c>
      <c r="AQ75" s="187">
        <v>68.621794657065948</v>
      </c>
      <c r="AR75" s="188">
        <v>4420.67</v>
      </c>
      <c r="AS75" s="187">
        <v>109.89089388659239</v>
      </c>
      <c r="AT75" s="188">
        <v>4757.9539999999997</v>
      </c>
      <c r="AU75" s="187">
        <v>375.14982878399974</v>
      </c>
      <c r="AV75" s="188">
        <v>3030.3549999999996</v>
      </c>
      <c r="AW75" s="187">
        <v>89.303964513642143</v>
      </c>
      <c r="AX75" s="188">
        <v>3555.4410000000003</v>
      </c>
      <c r="AY75" s="187">
        <v>118.31128346662638</v>
      </c>
      <c r="AZ75" s="188">
        <v>3948.5299999999997</v>
      </c>
      <c r="BA75" s="187">
        <v>103.56400684353942</v>
      </c>
      <c r="BB75" s="188">
        <v>2535.395</v>
      </c>
      <c r="BC75" s="187">
        <v>69.693916820143485</v>
      </c>
      <c r="BD75" s="75"/>
      <c r="BE75" s="75"/>
      <c r="BI75" s="194"/>
    </row>
    <row r="76" spans="1:61" ht="11.25" customHeight="1" x14ac:dyDescent="0.3">
      <c r="A76" s="184" t="s">
        <v>808</v>
      </c>
      <c r="B76" s="185">
        <v>0</v>
      </c>
      <c r="C76" s="844">
        <v>70920</v>
      </c>
      <c r="D76" s="55">
        <v>133.86600000000001</v>
      </c>
      <c r="E76" s="91">
        <v>0</v>
      </c>
      <c r="F76" s="186">
        <v>0</v>
      </c>
      <c r="G76" s="186">
        <v>0</v>
      </c>
      <c r="H76" s="186">
        <v>0</v>
      </c>
      <c r="I76" s="187">
        <v>0</v>
      </c>
      <c r="J76" s="188">
        <v>0</v>
      </c>
      <c r="K76" s="186">
        <v>0</v>
      </c>
      <c r="L76" s="186">
        <v>0</v>
      </c>
      <c r="M76" s="186">
        <v>0</v>
      </c>
      <c r="N76" s="189">
        <v>0</v>
      </c>
      <c r="O76" s="189">
        <v>0</v>
      </c>
      <c r="P76" s="186">
        <v>0</v>
      </c>
      <c r="Q76" s="189">
        <v>0</v>
      </c>
      <c r="R76" s="189">
        <v>0</v>
      </c>
      <c r="S76" s="189">
        <v>133.86600000000001</v>
      </c>
      <c r="T76" s="188">
        <v>133.86600000000001</v>
      </c>
      <c r="U76" s="187">
        <v>0</v>
      </c>
      <c r="V76" s="189">
        <v>121.65600000000001</v>
      </c>
      <c r="W76" s="189">
        <v>0</v>
      </c>
      <c r="X76" s="188">
        <v>12.210000000000008</v>
      </c>
      <c r="Y76" s="188">
        <v>0</v>
      </c>
      <c r="Z76" s="186">
        <v>0</v>
      </c>
      <c r="AA76" s="186">
        <v>0</v>
      </c>
      <c r="AB76" s="186">
        <v>0</v>
      </c>
      <c r="AC76" s="186">
        <v>0</v>
      </c>
      <c r="AD76" s="188">
        <v>0</v>
      </c>
      <c r="AE76" s="189">
        <v>0</v>
      </c>
      <c r="AF76" s="189">
        <v>0</v>
      </c>
      <c r="AG76" s="189">
        <v>0</v>
      </c>
      <c r="AH76" s="191">
        <v>0</v>
      </c>
      <c r="AI76" s="186">
        <v>0</v>
      </c>
      <c r="AJ76" s="192">
        <v>7501943418509</v>
      </c>
      <c r="AK76" s="192">
        <v>70385</v>
      </c>
      <c r="AL76" s="90" t="s">
        <v>279</v>
      </c>
      <c r="AM76" s="75">
        <v>70920</v>
      </c>
      <c r="AO76" s="188">
        <v>0</v>
      </c>
      <c r="AP76" s="188">
        <v>0</v>
      </c>
      <c r="AQ76" s="187">
        <v>0</v>
      </c>
      <c r="AR76" s="188">
        <v>0</v>
      </c>
      <c r="AS76" s="187">
        <v>0</v>
      </c>
      <c r="AT76" s="188">
        <v>0</v>
      </c>
      <c r="AU76" s="187">
        <v>0</v>
      </c>
      <c r="AV76" s="188">
        <v>0</v>
      </c>
      <c r="AW76" s="187">
        <v>0</v>
      </c>
      <c r="AX76" s="188">
        <v>0</v>
      </c>
      <c r="AY76" s="187">
        <v>0</v>
      </c>
      <c r="AZ76" s="188">
        <v>0</v>
      </c>
      <c r="BA76" s="187">
        <v>0</v>
      </c>
      <c r="BB76" s="188">
        <v>0</v>
      </c>
      <c r="BC76" s="187">
        <v>0</v>
      </c>
      <c r="BD76" s="75"/>
      <c r="BE76" s="75"/>
      <c r="BI76" s="194"/>
    </row>
    <row r="77" spans="1:61" ht="11.25" customHeight="1" x14ac:dyDescent="0.3">
      <c r="A77" s="184" t="s">
        <v>809</v>
      </c>
      <c r="B77" s="185">
        <v>0</v>
      </c>
      <c r="C77" s="844">
        <v>71183</v>
      </c>
      <c r="D77" s="55">
        <v>2185.0359999999996</v>
      </c>
      <c r="E77" s="91">
        <v>0</v>
      </c>
      <c r="F77" s="186">
        <v>0</v>
      </c>
      <c r="G77" s="186">
        <v>0</v>
      </c>
      <c r="H77" s="186">
        <v>0</v>
      </c>
      <c r="I77" s="187">
        <v>0</v>
      </c>
      <c r="J77" s="188">
        <v>0</v>
      </c>
      <c r="K77" s="186">
        <v>0</v>
      </c>
      <c r="L77" s="186">
        <v>0</v>
      </c>
      <c r="M77" s="186">
        <v>0</v>
      </c>
      <c r="N77" s="189">
        <v>0</v>
      </c>
      <c r="O77" s="189">
        <v>0</v>
      </c>
      <c r="P77" s="186">
        <v>0</v>
      </c>
      <c r="Q77" s="189">
        <v>0</v>
      </c>
      <c r="R77" s="189">
        <v>0</v>
      </c>
      <c r="S77" s="189">
        <v>2185.0359999999996</v>
      </c>
      <c r="T77" s="188">
        <v>2180.9479999999994</v>
      </c>
      <c r="U77" s="187">
        <v>0</v>
      </c>
      <c r="V77" s="189">
        <v>14.6</v>
      </c>
      <c r="W77" s="189">
        <v>0</v>
      </c>
      <c r="X77" s="188">
        <v>2166.3479999999995</v>
      </c>
      <c r="Y77" s="188">
        <v>180.74799999999999</v>
      </c>
      <c r="Z77" s="186">
        <v>0</v>
      </c>
      <c r="AA77" s="186">
        <v>0</v>
      </c>
      <c r="AB77" s="186">
        <v>0</v>
      </c>
      <c r="AC77" s="186">
        <v>0</v>
      </c>
      <c r="AD77" s="188">
        <v>0</v>
      </c>
      <c r="AE77" s="189">
        <v>0</v>
      </c>
      <c r="AF77" s="189">
        <v>0</v>
      </c>
      <c r="AG77" s="189">
        <v>0</v>
      </c>
      <c r="AH77" s="191">
        <v>0</v>
      </c>
      <c r="AI77" s="186">
        <v>0</v>
      </c>
      <c r="AJ77" s="192">
        <v>7501943418509</v>
      </c>
      <c r="AK77" s="192">
        <v>70385</v>
      </c>
      <c r="AL77" s="90" t="s">
        <v>279</v>
      </c>
      <c r="AM77" s="75">
        <v>71183</v>
      </c>
      <c r="AO77" s="188">
        <v>0</v>
      </c>
      <c r="AP77" s="188">
        <v>0</v>
      </c>
      <c r="AQ77" s="187">
        <v>0</v>
      </c>
      <c r="AR77" s="188">
        <v>0</v>
      </c>
      <c r="AS77" s="187">
        <v>0</v>
      </c>
      <c r="AT77" s="188">
        <v>0</v>
      </c>
      <c r="AU77" s="187">
        <v>0</v>
      </c>
      <c r="AV77" s="188">
        <v>0</v>
      </c>
      <c r="AW77" s="187">
        <v>0</v>
      </c>
      <c r="AX77" s="188">
        <v>0</v>
      </c>
      <c r="AY77" s="187">
        <v>0</v>
      </c>
      <c r="AZ77" s="188">
        <v>0</v>
      </c>
      <c r="BA77" s="187">
        <v>0</v>
      </c>
      <c r="BB77" s="188">
        <v>0</v>
      </c>
      <c r="BC77" s="187">
        <v>0</v>
      </c>
      <c r="BD77" s="75"/>
      <c r="BE77" s="75"/>
      <c r="BI77" s="194"/>
    </row>
    <row r="78" spans="1:61" ht="11.25" customHeight="1" x14ac:dyDescent="0.3">
      <c r="A78" s="184" t="s">
        <v>810</v>
      </c>
      <c r="B78" s="185">
        <v>0</v>
      </c>
      <c r="C78" s="844">
        <v>71573</v>
      </c>
      <c r="D78" s="55">
        <v>1E-4</v>
      </c>
      <c r="E78" s="91">
        <v>0</v>
      </c>
      <c r="F78" s="186">
        <v>0</v>
      </c>
      <c r="G78" s="186">
        <v>0</v>
      </c>
      <c r="H78" s="186">
        <v>0</v>
      </c>
      <c r="I78" s="187">
        <v>0</v>
      </c>
      <c r="J78" s="188">
        <v>0</v>
      </c>
      <c r="K78" s="186">
        <v>0</v>
      </c>
      <c r="L78" s="186">
        <v>0</v>
      </c>
      <c r="M78" s="186">
        <v>0</v>
      </c>
      <c r="N78" s="189">
        <v>0</v>
      </c>
      <c r="O78" s="189">
        <v>0</v>
      </c>
      <c r="P78" s="186">
        <v>0</v>
      </c>
      <c r="Q78" s="189">
        <v>0</v>
      </c>
      <c r="R78" s="189">
        <v>0</v>
      </c>
      <c r="S78" s="189">
        <v>1E-4</v>
      </c>
      <c r="T78" s="188">
        <v>0</v>
      </c>
      <c r="U78" s="187">
        <v>0</v>
      </c>
      <c r="V78" s="189">
        <v>0</v>
      </c>
      <c r="W78" s="189">
        <v>0</v>
      </c>
      <c r="X78" s="188">
        <v>0</v>
      </c>
      <c r="Y78" s="188">
        <v>0</v>
      </c>
      <c r="Z78" s="186">
        <v>0</v>
      </c>
      <c r="AA78" s="186">
        <v>0</v>
      </c>
      <c r="AB78" s="186">
        <v>0</v>
      </c>
      <c r="AC78" s="186">
        <v>0</v>
      </c>
      <c r="AD78" s="188">
        <v>0</v>
      </c>
      <c r="AE78" s="189">
        <v>0</v>
      </c>
      <c r="AF78" s="189">
        <v>0</v>
      </c>
      <c r="AG78" s="189">
        <v>0</v>
      </c>
      <c r="AH78" s="191">
        <v>0</v>
      </c>
      <c r="AI78" s="186">
        <v>0</v>
      </c>
      <c r="AJ78" s="192">
        <v>7501943418509</v>
      </c>
      <c r="AK78" s="192">
        <v>70385</v>
      </c>
      <c r="AL78" s="90" t="s">
        <v>279</v>
      </c>
      <c r="AM78" s="75">
        <v>71573</v>
      </c>
      <c r="AO78" s="188">
        <v>0</v>
      </c>
      <c r="AP78" s="188">
        <v>0</v>
      </c>
      <c r="AQ78" s="187">
        <v>0</v>
      </c>
      <c r="AR78" s="188">
        <v>0</v>
      </c>
      <c r="AS78" s="187">
        <v>0</v>
      </c>
      <c r="AT78" s="188">
        <v>0</v>
      </c>
      <c r="AU78" s="187">
        <v>0</v>
      </c>
      <c r="AV78" s="188">
        <v>0</v>
      </c>
      <c r="AW78" s="187">
        <v>0</v>
      </c>
      <c r="AX78" s="188">
        <v>0</v>
      </c>
      <c r="AY78" s="187">
        <v>0</v>
      </c>
      <c r="AZ78" s="188">
        <v>0</v>
      </c>
      <c r="BA78" s="187">
        <v>0</v>
      </c>
      <c r="BB78" s="188">
        <v>0</v>
      </c>
      <c r="BC78" s="187">
        <v>0</v>
      </c>
      <c r="BD78" s="75"/>
      <c r="BE78" s="75"/>
      <c r="BI78" s="194"/>
    </row>
    <row r="79" spans="1:61" ht="11.25" customHeight="1" x14ac:dyDescent="0.3">
      <c r="A79" s="227" t="s">
        <v>811</v>
      </c>
      <c r="B79" s="261">
        <v>0</v>
      </c>
      <c r="C79" s="842">
        <v>70004</v>
      </c>
      <c r="D79" s="262">
        <v>1E-4</v>
      </c>
      <c r="E79" s="263">
        <v>0</v>
      </c>
      <c r="F79" s="264">
        <v>0</v>
      </c>
      <c r="G79" s="264">
        <v>0</v>
      </c>
      <c r="H79" s="264">
        <v>0</v>
      </c>
      <c r="I79" s="266">
        <v>0</v>
      </c>
      <c r="J79" s="267">
        <v>0</v>
      </c>
      <c r="K79" s="264">
        <v>0</v>
      </c>
      <c r="L79" s="264">
        <v>0</v>
      </c>
      <c r="M79" s="264">
        <v>0</v>
      </c>
      <c r="N79" s="268">
        <v>0</v>
      </c>
      <c r="O79" s="268">
        <v>0</v>
      </c>
      <c r="P79" s="264">
        <v>0</v>
      </c>
      <c r="Q79" s="268">
        <v>0</v>
      </c>
      <c r="R79" s="268">
        <v>0</v>
      </c>
      <c r="S79" s="268">
        <v>1E-4</v>
      </c>
      <c r="T79" s="267">
        <v>0</v>
      </c>
      <c r="U79" s="266">
        <v>0</v>
      </c>
      <c r="V79" s="268">
        <v>0</v>
      </c>
      <c r="W79" s="268">
        <v>0</v>
      </c>
      <c r="X79" s="267">
        <v>0</v>
      </c>
      <c r="Y79" s="267">
        <v>0</v>
      </c>
      <c r="Z79" s="264">
        <v>0</v>
      </c>
      <c r="AA79" s="264">
        <v>0</v>
      </c>
      <c r="AB79" s="264">
        <v>0</v>
      </c>
      <c r="AC79" s="264">
        <v>0</v>
      </c>
      <c r="AD79" s="267">
        <v>0</v>
      </c>
      <c r="AE79" s="268">
        <v>0</v>
      </c>
      <c r="AF79" s="268">
        <v>0</v>
      </c>
      <c r="AG79" s="268">
        <v>0</v>
      </c>
      <c r="AH79" s="269">
        <v>0</v>
      </c>
      <c r="AI79" s="186">
        <v>0</v>
      </c>
      <c r="AJ79" s="192">
        <v>7501943424586</v>
      </c>
      <c r="AK79" s="192" t="s">
        <v>262</v>
      </c>
      <c r="AL79" s="193" t="s">
        <v>278</v>
      </c>
      <c r="AM79" s="75">
        <v>70004</v>
      </c>
      <c r="AO79" s="188">
        <v>0</v>
      </c>
      <c r="AP79" s="188">
        <v>0</v>
      </c>
      <c r="AQ79" s="187">
        <v>0</v>
      </c>
      <c r="AR79" s="188">
        <v>0</v>
      </c>
      <c r="AS79" s="187">
        <v>0</v>
      </c>
      <c r="AT79" s="188">
        <v>0</v>
      </c>
      <c r="AU79" s="187">
        <v>0</v>
      </c>
      <c r="AV79" s="188">
        <v>0</v>
      </c>
      <c r="AW79" s="187">
        <v>0</v>
      </c>
      <c r="AX79" s="188">
        <v>0</v>
      </c>
      <c r="AY79" s="187">
        <v>0</v>
      </c>
      <c r="AZ79" s="188">
        <v>0</v>
      </c>
      <c r="BA79" s="187">
        <v>0</v>
      </c>
      <c r="BB79" s="188">
        <v>0</v>
      </c>
      <c r="BC79" s="187">
        <v>0</v>
      </c>
      <c r="BD79" s="75"/>
      <c r="BE79" s="75"/>
      <c r="BI79" s="194"/>
    </row>
    <row r="80" spans="1:61" ht="11.25" customHeight="1" x14ac:dyDescent="0.3">
      <c r="A80" s="184" t="s">
        <v>812</v>
      </c>
      <c r="B80" s="185">
        <v>0</v>
      </c>
      <c r="C80" s="832">
        <v>70809</v>
      </c>
      <c r="D80" s="284">
        <v>1E-4</v>
      </c>
      <c r="E80" s="91">
        <v>0</v>
      </c>
      <c r="F80" s="186">
        <v>0</v>
      </c>
      <c r="G80" s="186">
        <v>0</v>
      </c>
      <c r="H80" s="186">
        <v>0</v>
      </c>
      <c r="I80" s="187">
        <v>0</v>
      </c>
      <c r="J80" s="188">
        <v>0</v>
      </c>
      <c r="K80" s="186">
        <v>0</v>
      </c>
      <c r="L80" s="186">
        <v>0</v>
      </c>
      <c r="M80" s="187">
        <v>0</v>
      </c>
      <c r="N80" s="189">
        <v>0</v>
      </c>
      <c r="O80" s="189">
        <v>0</v>
      </c>
      <c r="P80" s="189">
        <v>0</v>
      </c>
      <c r="Q80" s="189">
        <v>0</v>
      </c>
      <c r="R80" s="211">
        <v>0</v>
      </c>
      <c r="S80" s="211">
        <v>1E-4</v>
      </c>
      <c r="T80" s="188">
        <v>0</v>
      </c>
      <c r="U80" s="187">
        <v>0</v>
      </c>
      <c r="V80" s="189">
        <v>0</v>
      </c>
      <c r="W80" s="189">
        <v>0</v>
      </c>
      <c r="X80" s="189">
        <v>0</v>
      </c>
      <c r="Y80" s="188">
        <v>0</v>
      </c>
      <c r="Z80" s="186">
        <v>0</v>
      </c>
      <c r="AA80" s="186">
        <v>0</v>
      </c>
      <c r="AB80" s="186">
        <v>0</v>
      </c>
      <c r="AC80" s="186">
        <v>0</v>
      </c>
      <c r="AD80" s="188">
        <v>0</v>
      </c>
      <c r="AE80" s="189">
        <v>0</v>
      </c>
      <c r="AF80" s="189">
        <v>0</v>
      </c>
      <c r="AG80" s="189">
        <v>0</v>
      </c>
      <c r="AH80" s="191">
        <v>0</v>
      </c>
      <c r="AI80" s="186">
        <v>0</v>
      </c>
      <c r="AJ80" s="192">
        <v>7501943424586</v>
      </c>
      <c r="AK80" s="192">
        <v>70004</v>
      </c>
      <c r="AL80" s="285" t="s">
        <v>278</v>
      </c>
      <c r="AM80" s="75">
        <v>70809</v>
      </c>
      <c r="AO80" s="210">
        <v>0</v>
      </c>
      <c r="AP80" s="210">
        <v>0</v>
      </c>
      <c r="AQ80" s="209">
        <v>0</v>
      </c>
      <c r="AR80" s="210">
        <v>0</v>
      </c>
      <c r="AS80" s="209">
        <v>0</v>
      </c>
      <c r="AT80" s="210">
        <v>0</v>
      </c>
      <c r="AU80" s="209">
        <v>0</v>
      </c>
      <c r="AV80" s="210">
        <v>0</v>
      </c>
      <c r="AW80" s="209">
        <v>0</v>
      </c>
      <c r="AX80" s="210">
        <v>0</v>
      </c>
      <c r="AY80" s="209">
        <v>0</v>
      </c>
      <c r="AZ80" s="210">
        <v>0</v>
      </c>
      <c r="BA80" s="209">
        <v>0</v>
      </c>
      <c r="BB80" s="210">
        <v>0</v>
      </c>
      <c r="BC80" s="209">
        <v>0</v>
      </c>
      <c r="BD80" s="75"/>
      <c r="BE80" s="75"/>
      <c r="BI80" s="194"/>
    </row>
    <row r="81" spans="1:61" ht="11.25" customHeight="1" x14ac:dyDescent="0.3">
      <c r="A81" s="204" t="s">
        <v>813</v>
      </c>
      <c r="B81" s="205">
        <v>0</v>
      </c>
      <c r="C81" s="834">
        <v>70477</v>
      </c>
      <c r="D81" s="206">
        <v>31.408000000000001</v>
      </c>
      <c r="E81" s="207">
        <v>0</v>
      </c>
      <c r="F81" s="210">
        <v>0</v>
      </c>
      <c r="G81" s="208">
        <v>0</v>
      </c>
      <c r="H81" s="208">
        <v>0</v>
      </c>
      <c r="I81" s="209">
        <v>0</v>
      </c>
      <c r="J81" s="210">
        <v>0</v>
      </c>
      <c r="K81" s="208">
        <v>0</v>
      </c>
      <c r="L81" s="208">
        <v>0</v>
      </c>
      <c r="M81" s="208">
        <v>0</v>
      </c>
      <c r="N81" s="211">
        <v>0</v>
      </c>
      <c r="O81" s="211">
        <v>0</v>
      </c>
      <c r="P81" s="208">
        <v>0</v>
      </c>
      <c r="Q81" s="211">
        <v>0</v>
      </c>
      <c r="R81" s="211">
        <v>0</v>
      </c>
      <c r="S81" s="211">
        <v>31.408000000000001</v>
      </c>
      <c r="T81" s="210">
        <v>31.408000000000001</v>
      </c>
      <c r="U81" s="209">
        <v>0</v>
      </c>
      <c r="V81" s="211">
        <v>0</v>
      </c>
      <c r="W81" s="211">
        <v>0</v>
      </c>
      <c r="X81" s="210">
        <v>31.408000000000001</v>
      </c>
      <c r="Y81" s="210">
        <v>0</v>
      </c>
      <c r="Z81" s="208">
        <v>0</v>
      </c>
      <c r="AA81" s="208">
        <v>0</v>
      </c>
      <c r="AB81" s="208">
        <v>0</v>
      </c>
      <c r="AC81" s="209">
        <v>0</v>
      </c>
      <c r="AD81" s="211">
        <v>0</v>
      </c>
      <c r="AE81" s="211">
        <v>0</v>
      </c>
      <c r="AF81" s="211">
        <v>0</v>
      </c>
      <c r="AG81" s="211">
        <v>0</v>
      </c>
      <c r="AH81" s="212">
        <v>0</v>
      </c>
      <c r="AI81" s="186">
        <v>0</v>
      </c>
      <c r="AJ81" s="192">
        <v>7501943424586</v>
      </c>
      <c r="AK81" s="192">
        <v>70004</v>
      </c>
      <c r="AL81" s="285" t="s">
        <v>278</v>
      </c>
      <c r="AM81" s="75">
        <v>70477</v>
      </c>
      <c r="AO81" s="210">
        <v>0</v>
      </c>
      <c r="AP81" s="210">
        <v>0</v>
      </c>
      <c r="AQ81" s="209">
        <v>0</v>
      </c>
      <c r="AR81" s="210">
        <v>0</v>
      </c>
      <c r="AS81" s="209">
        <v>0</v>
      </c>
      <c r="AT81" s="210">
        <v>0</v>
      </c>
      <c r="AU81" s="209">
        <v>0</v>
      </c>
      <c r="AV81" s="210">
        <v>0</v>
      </c>
      <c r="AW81" s="209">
        <v>0</v>
      </c>
      <c r="AX81" s="210">
        <v>0</v>
      </c>
      <c r="AY81" s="209">
        <v>0</v>
      </c>
      <c r="AZ81" s="210">
        <v>0</v>
      </c>
      <c r="BA81" s="209">
        <v>0</v>
      </c>
      <c r="BB81" s="210">
        <v>0</v>
      </c>
      <c r="BC81" s="209">
        <v>0</v>
      </c>
      <c r="BD81" s="75"/>
      <c r="BE81" s="75"/>
      <c r="BI81" s="194"/>
    </row>
    <row r="82" spans="1:61" ht="11.25" customHeight="1" x14ac:dyDescent="0.3">
      <c r="A82" s="195" t="s">
        <v>814</v>
      </c>
      <c r="B82" s="196">
        <v>0</v>
      </c>
      <c r="C82" s="833">
        <v>70009</v>
      </c>
      <c r="D82" s="197">
        <v>1E-4</v>
      </c>
      <c r="E82" s="198">
        <v>0</v>
      </c>
      <c r="F82" s="199">
        <v>0</v>
      </c>
      <c r="G82" s="199">
        <v>0</v>
      </c>
      <c r="H82" s="199">
        <v>0</v>
      </c>
      <c r="I82" s="200">
        <v>0</v>
      </c>
      <c r="J82" s="201">
        <v>0</v>
      </c>
      <c r="K82" s="199">
        <v>0</v>
      </c>
      <c r="L82" s="199">
        <v>0</v>
      </c>
      <c r="M82" s="199">
        <v>0</v>
      </c>
      <c r="N82" s="202">
        <v>0</v>
      </c>
      <c r="O82" s="202">
        <v>35.963999999999999</v>
      </c>
      <c r="P82" s="199">
        <v>35.963999999999999</v>
      </c>
      <c r="Q82" s="202">
        <v>0</v>
      </c>
      <c r="R82" s="202">
        <v>0</v>
      </c>
      <c r="S82" s="202">
        <v>1E-4</v>
      </c>
      <c r="T82" s="201">
        <v>0</v>
      </c>
      <c r="U82" s="200">
        <v>0</v>
      </c>
      <c r="V82" s="202">
        <v>0</v>
      </c>
      <c r="W82" s="202">
        <v>0</v>
      </c>
      <c r="X82" s="201">
        <v>0</v>
      </c>
      <c r="Y82" s="201">
        <v>0</v>
      </c>
      <c r="Z82" s="199">
        <v>0</v>
      </c>
      <c r="AA82" s="199">
        <v>0</v>
      </c>
      <c r="AB82" s="199">
        <v>0</v>
      </c>
      <c r="AC82" s="199">
        <v>0</v>
      </c>
      <c r="AD82" s="201">
        <v>0</v>
      </c>
      <c r="AE82" s="202">
        <v>0</v>
      </c>
      <c r="AF82" s="202">
        <v>0</v>
      </c>
      <c r="AG82" s="202">
        <v>0</v>
      </c>
      <c r="AH82" s="203">
        <v>0</v>
      </c>
      <c r="AI82" s="186">
        <v>0</v>
      </c>
      <c r="AJ82" s="192">
        <v>7501017364558</v>
      </c>
      <c r="AK82" s="192" t="s">
        <v>262</v>
      </c>
      <c r="AL82" s="193" t="s">
        <v>278</v>
      </c>
      <c r="AM82" s="75">
        <v>70009</v>
      </c>
      <c r="AO82" s="188">
        <v>0</v>
      </c>
      <c r="AP82" s="188">
        <v>0</v>
      </c>
      <c r="AQ82" s="187">
        <v>0</v>
      </c>
      <c r="AR82" s="188">
        <v>0</v>
      </c>
      <c r="AS82" s="187">
        <v>0</v>
      </c>
      <c r="AT82" s="188">
        <v>0</v>
      </c>
      <c r="AU82" s="187">
        <v>0</v>
      </c>
      <c r="AV82" s="188">
        <v>0</v>
      </c>
      <c r="AW82" s="187">
        <v>0</v>
      </c>
      <c r="AX82" s="188">
        <v>0</v>
      </c>
      <c r="AY82" s="187">
        <v>0</v>
      </c>
      <c r="AZ82" s="188">
        <v>0</v>
      </c>
      <c r="BA82" s="187">
        <v>0</v>
      </c>
      <c r="BB82" s="188">
        <v>0</v>
      </c>
      <c r="BC82" s="187">
        <v>0</v>
      </c>
      <c r="BD82" s="75"/>
      <c r="BE82" s="75"/>
      <c r="BI82" s="194"/>
    </row>
    <row r="83" spans="1:61" ht="11.25" customHeight="1" x14ac:dyDescent="0.3">
      <c r="A83" s="270" t="s">
        <v>815</v>
      </c>
      <c r="B83" s="185">
        <v>0</v>
      </c>
      <c r="C83" s="832">
        <v>70810</v>
      </c>
      <c r="D83" s="55">
        <v>11.321999999999999</v>
      </c>
      <c r="E83" s="91">
        <v>0</v>
      </c>
      <c r="F83" s="186">
        <v>0</v>
      </c>
      <c r="G83" s="186">
        <v>0</v>
      </c>
      <c r="H83" s="186">
        <v>0</v>
      </c>
      <c r="I83" s="187">
        <v>0</v>
      </c>
      <c r="J83" s="188">
        <v>0</v>
      </c>
      <c r="K83" s="186">
        <v>0</v>
      </c>
      <c r="L83" s="186">
        <v>0</v>
      </c>
      <c r="M83" s="186">
        <v>0</v>
      </c>
      <c r="N83" s="189">
        <v>0</v>
      </c>
      <c r="O83" s="189">
        <v>0</v>
      </c>
      <c r="P83" s="186">
        <v>0</v>
      </c>
      <c r="Q83" s="189">
        <v>0</v>
      </c>
      <c r="R83" s="189">
        <v>0</v>
      </c>
      <c r="S83" s="189">
        <v>11.321999999999999</v>
      </c>
      <c r="T83" s="188">
        <v>11.321999999999999</v>
      </c>
      <c r="U83" s="187">
        <v>0</v>
      </c>
      <c r="V83" s="189">
        <v>0</v>
      </c>
      <c r="W83" s="189">
        <v>0</v>
      </c>
      <c r="X83" s="188">
        <v>11.321999999999999</v>
      </c>
      <c r="Y83" s="188">
        <v>0</v>
      </c>
      <c r="Z83" s="186">
        <v>0</v>
      </c>
      <c r="AA83" s="186">
        <v>0</v>
      </c>
      <c r="AB83" s="186">
        <v>0</v>
      </c>
      <c r="AC83" s="186">
        <v>0</v>
      </c>
      <c r="AD83" s="188">
        <v>0</v>
      </c>
      <c r="AE83" s="189">
        <v>0</v>
      </c>
      <c r="AF83" s="189">
        <v>0</v>
      </c>
      <c r="AG83" s="189">
        <v>0</v>
      </c>
      <c r="AH83" s="191">
        <v>0</v>
      </c>
      <c r="AI83" s="186">
        <v>0</v>
      </c>
      <c r="AJ83" s="192">
        <v>7501017364558</v>
      </c>
      <c r="AK83" s="192">
        <v>70009</v>
      </c>
      <c r="AL83" s="90" t="s">
        <v>279</v>
      </c>
      <c r="AM83" s="75">
        <v>70810</v>
      </c>
      <c r="AO83" s="188">
        <v>-2.6673333333333331</v>
      </c>
      <c r="AP83" s="188">
        <v>-6.3309999999999995</v>
      </c>
      <c r="AQ83" s="187">
        <v>0</v>
      </c>
      <c r="AR83" s="188">
        <v>-3.343</v>
      </c>
      <c r="AS83" s="187">
        <v>0</v>
      </c>
      <c r="AT83" s="188">
        <v>1.6720000000000002</v>
      </c>
      <c r="AU83" s="187">
        <v>0</v>
      </c>
      <c r="AV83" s="188">
        <v>0.33500000000000002</v>
      </c>
      <c r="AW83" s="187">
        <v>0</v>
      </c>
      <c r="AX83" s="188">
        <v>-0.33700000000000008</v>
      </c>
      <c r="AY83" s="187">
        <v>0</v>
      </c>
      <c r="AZ83" s="188">
        <v>-30.972000000000001</v>
      </c>
      <c r="BA83" s="187">
        <v>0</v>
      </c>
      <c r="BB83" s="188">
        <v>221.452</v>
      </c>
      <c r="BC83" s="187">
        <v>0</v>
      </c>
      <c r="BD83" s="75"/>
      <c r="BE83" s="75"/>
      <c r="BI83" s="194"/>
    </row>
    <row r="84" spans="1:61" ht="11.25" customHeight="1" x14ac:dyDescent="0.3">
      <c r="A84" s="270" t="s">
        <v>816</v>
      </c>
      <c r="B84" s="185">
        <v>0</v>
      </c>
      <c r="C84" s="832">
        <v>71152</v>
      </c>
      <c r="D84" s="55">
        <v>2826.1709999999998</v>
      </c>
      <c r="E84" s="91">
        <v>16.709040447108286</v>
      </c>
      <c r="F84" s="186">
        <v>5000</v>
      </c>
      <c r="G84" s="186">
        <v>5000</v>
      </c>
      <c r="H84" s="186">
        <v>1982.02</v>
      </c>
      <c r="I84" s="187">
        <v>39.6404</v>
      </c>
      <c r="J84" s="188">
        <v>5965.8710000000001</v>
      </c>
      <c r="K84" s="186">
        <v>5074.2069999999994</v>
      </c>
      <c r="L84" s="186">
        <v>599.73099999999999</v>
      </c>
      <c r="M84" s="186">
        <v>11.819206429694336</v>
      </c>
      <c r="N84" s="189">
        <v>0</v>
      </c>
      <c r="O84" s="189">
        <v>0</v>
      </c>
      <c r="P84" s="186">
        <v>68.597999999999999</v>
      </c>
      <c r="Q84" s="189">
        <v>11.202538573160565</v>
      </c>
      <c r="R84" s="189">
        <v>21.162676832938558</v>
      </c>
      <c r="S84" s="189">
        <v>4208.46</v>
      </c>
      <c r="T84" s="188">
        <v>4198.7970000000005</v>
      </c>
      <c r="U84" s="187">
        <v>24.824353834993335</v>
      </c>
      <c r="V84" s="189">
        <v>0</v>
      </c>
      <c r="W84" s="189">
        <v>68.597999999999999</v>
      </c>
      <c r="X84" s="188">
        <v>4130.1990000000005</v>
      </c>
      <c r="Y84" s="188">
        <v>2560.77</v>
      </c>
      <c r="Z84" s="186">
        <v>76.59</v>
      </c>
      <c r="AA84" s="186">
        <v>0</v>
      </c>
      <c r="AB84" s="186">
        <v>0</v>
      </c>
      <c r="AC84" s="186">
        <v>0</v>
      </c>
      <c r="AD84" s="188">
        <v>18.650000000000091</v>
      </c>
      <c r="AE84" s="189">
        <v>0</v>
      </c>
      <c r="AF84" s="189">
        <v>0</v>
      </c>
      <c r="AG84" s="189">
        <v>0</v>
      </c>
      <c r="AH84" s="191">
        <v>0</v>
      </c>
      <c r="AI84" s="186">
        <v>5209.5640000000003</v>
      </c>
      <c r="AJ84" s="192">
        <v>7501017364558</v>
      </c>
      <c r="AK84" s="192">
        <v>70009</v>
      </c>
      <c r="AL84" s="90" t="s">
        <v>279</v>
      </c>
      <c r="AM84" s="75">
        <v>71152</v>
      </c>
      <c r="AO84" s="188">
        <v>4455.8573333333334</v>
      </c>
      <c r="AP84" s="188">
        <v>4377.6130000000003</v>
      </c>
      <c r="AQ84" s="187">
        <v>86.796367792171523</v>
      </c>
      <c r="AR84" s="188">
        <v>4707.9319999999998</v>
      </c>
      <c r="AS84" s="187">
        <v>103.67882355868826</v>
      </c>
      <c r="AT84" s="188">
        <v>4282.0269999999991</v>
      </c>
      <c r="AU84" s="187">
        <v>99.507554578922083</v>
      </c>
      <c r="AV84" s="188">
        <v>5918.3920000000007</v>
      </c>
      <c r="AW84" s="187">
        <v>132.63474993013494</v>
      </c>
      <c r="AX84" s="188">
        <v>4350.9670000000006</v>
      </c>
      <c r="AY84" s="187">
        <v>97.866952119731934</v>
      </c>
      <c r="AZ84" s="188">
        <v>4266.3950000000004</v>
      </c>
      <c r="BA84" s="187">
        <v>100.2099375284354</v>
      </c>
      <c r="BB84" s="188">
        <v>4777.8830000000007</v>
      </c>
      <c r="BC84" s="187">
        <v>98.122080575849836</v>
      </c>
      <c r="BD84" s="75"/>
      <c r="BE84" s="75"/>
      <c r="BI84" s="194"/>
    </row>
    <row r="85" spans="1:61" ht="11.25" customHeight="1" x14ac:dyDescent="0.3">
      <c r="A85" s="794" t="s">
        <v>5063</v>
      </c>
      <c r="B85" s="245">
        <v>0</v>
      </c>
      <c r="C85" s="831">
        <v>71328</v>
      </c>
      <c r="D85" s="246">
        <v>810</v>
      </c>
      <c r="E85" s="247">
        <v>65.687570451946698</v>
      </c>
      <c r="F85" s="248">
        <v>0</v>
      </c>
      <c r="G85" s="248">
        <v>0</v>
      </c>
      <c r="H85" s="248">
        <v>0</v>
      </c>
      <c r="I85" s="249">
        <v>0</v>
      </c>
      <c r="J85" s="190">
        <v>369.93299999999999</v>
      </c>
      <c r="K85" s="248">
        <v>0</v>
      </c>
      <c r="L85" s="248">
        <v>59.199999999999996</v>
      </c>
      <c r="M85" s="248">
        <v>16.002897822038044</v>
      </c>
      <c r="N85" s="250">
        <v>0</v>
      </c>
      <c r="O85" s="250">
        <v>0</v>
      </c>
      <c r="P85" s="248">
        <v>0</v>
      </c>
      <c r="Q85" s="250">
        <v>16.002897822038044</v>
      </c>
      <c r="R85" s="250">
        <v>60.886701105335291</v>
      </c>
      <c r="S85" s="250">
        <v>750.8</v>
      </c>
      <c r="T85" s="190">
        <v>752.8</v>
      </c>
      <c r="U85" s="249">
        <v>61.048892637315404</v>
      </c>
      <c r="V85" s="250">
        <v>0</v>
      </c>
      <c r="W85" s="250">
        <v>0</v>
      </c>
      <c r="X85" s="190">
        <v>752.8</v>
      </c>
      <c r="Y85" s="190">
        <v>142</v>
      </c>
      <c r="Z85" s="248">
        <v>240</v>
      </c>
      <c r="AA85" s="248">
        <v>0</v>
      </c>
      <c r="AB85" s="248">
        <v>0</v>
      </c>
      <c r="AC85" s="248">
        <v>0</v>
      </c>
      <c r="AD85" s="190">
        <v>0</v>
      </c>
      <c r="AE85" s="250">
        <v>4.4000000000000004</v>
      </c>
      <c r="AF85" s="250">
        <v>4.4000000000000004</v>
      </c>
      <c r="AG85" s="250">
        <v>0</v>
      </c>
      <c r="AH85" s="251">
        <v>0</v>
      </c>
      <c r="AI85" s="186">
        <v>474.38499999999999</v>
      </c>
      <c r="AJ85" s="192">
        <v>7501017364558</v>
      </c>
      <c r="AK85" s="192">
        <v>70009</v>
      </c>
      <c r="AL85" s="90" t="s">
        <v>279</v>
      </c>
      <c r="AM85" s="75">
        <v>71328</v>
      </c>
      <c r="AO85" s="188">
        <v>32.666666666666664</v>
      </c>
      <c r="AP85" s="188">
        <v>98</v>
      </c>
      <c r="AQ85" s="187">
        <v>16.526138279932546</v>
      </c>
      <c r="AR85" s="188">
        <v>0</v>
      </c>
      <c r="AS85" s="187">
        <v>0</v>
      </c>
      <c r="AT85" s="188">
        <v>0</v>
      </c>
      <c r="AU85" s="187">
        <v>0</v>
      </c>
      <c r="AV85" s="188">
        <v>0</v>
      </c>
      <c r="AW85" s="187">
        <v>0</v>
      </c>
      <c r="AX85" s="188">
        <v>0</v>
      </c>
      <c r="AY85" s="187">
        <v>0</v>
      </c>
      <c r="AZ85" s="188">
        <v>0</v>
      </c>
      <c r="BA85" s="187">
        <v>0</v>
      </c>
      <c r="BB85" s="188">
        <v>0</v>
      </c>
      <c r="BC85" s="187">
        <v>0</v>
      </c>
      <c r="BD85" s="75"/>
      <c r="BE85" s="75"/>
      <c r="BI85" s="194"/>
    </row>
    <row r="86" spans="1:61" s="77" customFormat="1" ht="11.25" customHeight="1" x14ac:dyDescent="0.2">
      <c r="A86" s="227" t="s">
        <v>817</v>
      </c>
      <c r="B86" s="196">
        <v>0</v>
      </c>
      <c r="C86" s="833">
        <v>70450</v>
      </c>
      <c r="D86" s="197">
        <v>1E-4</v>
      </c>
      <c r="E86" s="198">
        <v>0</v>
      </c>
      <c r="F86" s="199">
        <v>0</v>
      </c>
      <c r="G86" s="199">
        <v>0</v>
      </c>
      <c r="H86" s="199">
        <v>0</v>
      </c>
      <c r="I86" s="200">
        <v>0</v>
      </c>
      <c r="J86" s="201">
        <v>0</v>
      </c>
      <c r="K86" s="199">
        <v>0</v>
      </c>
      <c r="L86" s="199">
        <v>0</v>
      </c>
      <c r="M86" s="199">
        <v>0</v>
      </c>
      <c r="N86" s="202">
        <v>0</v>
      </c>
      <c r="O86" s="202">
        <v>0</v>
      </c>
      <c r="P86" s="199">
        <v>0</v>
      </c>
      <c r="Q86" s="202">
        <v>0</v>
      </c>
      <c r="R86" s="202">
        <v>0</v>
      </c>
      <c r="S86" s="202">
        <v>1E-4</v>
      </c>
      <c r="T86" s="201">
        <v>0</v>
      </c>
      <c r="U86" s="200">
        <v>0</v>
      </c>
      <c r="V86" s="202">
        <v>0</v>
      </c>
      <c r="W86" s="202">
        <v>0</v>
      </c>
      <c r="X86" s="201">
        <v>0</v>
      </c>
      <c r="Y86" s="201">
        <v>0</v>
      </c>
      <c r="Z86" s="199">
        <v>0</v>
      </c>
      <c r="AA86" s="199">
        <v>0</v>
      </c>
      <c r="AB86" s="199">
        <v>0</v>
      </c>
      <c r="AC86" s="199">
        <v>0</v>
      </c>
      <c r="AD86" s="201">
        <v>0</v>
      </c>
      <c r="AE86" s="202">
        <v>0</v>
      </c>
      <c r="AF86" s="202">
        <v>0</v>
      </c>
      <c r="AG86" s="202">
        <v>0</v>
      </c>
      <c r="AH86" s="203">
        <v>0</v>
      </c>
      <c r="AI86" s="225">
        <v>0</v>
      </c>
      <c r="AJ86" s="192">
        <v>7506425600311</v>
      </c>
      <c r="AK86" s="192" t="s">
        <v>262</v>
      </c>
      <c r="AL86" s="193" t="s">
        <v>279</v>
      </c>
      <c r="AM86" s="75">
        <v>70450</v>
      </c>
      <c r="AN86" s="76"/>
      <c r="AO86" s="188">
        <v>0</v>
      </c>
      <c r="AP86" s="188">
        <v>0</v>
      </c>
      <c r="AQ86" s="187">
        <v>0</v>
      </c>
      <c r="AR86" s="188">
        <v>0</v>
      </c>
      <c r="AS86" s="187">
        <v>0</v>
      </c>
      <c r="AT86" s="188">
        <v>0</v>
      </c>
      <c r="AU86" s="187">
        <v>0</v>
      </c>
      <c r="AV86" s="188">
        <v>0</v>
      </c>
      <c r="AW86" s="187">
        <v>0</v>
      </c>
      <c r="AX86" s="188">
        <v>0</v>
      </c>
      <c r="AY86" s="187">
        <v>0</v>
      </c>
      <c r="AZ86" s="188">
        <v>0</v>
      </c>
      <c r="BA86" s="187">
        <v>0</v>
      </c>
      <c r="BB86" s="188">
        <v>0</v>
      </c>
      <c r="BC86" s="187">
        <v>0</v>
      </c>
      <c r="BD86" s="75"/>
      <c r="BE86" s="75"/>
      <c r="BF86" s="56"/>
      <c r="BI86" s="194"/>
    </row>
    <row r="87" spans="1:61" s="77" customFormat="1" ht="11.25" customHeight="1" x14ac:dyDescent="0.2">
      <c r="A87" s="286" t="s">
        <v>818</v>
      </c>
      <c r="B87" s="253">
        <v>0</v>
      </c>
      <c r="C87" s="840">
        <v>70831</v>
      </c>
      <c r="D87" s="254">
        <v>1E-4</v>
      </c>
      <c r="E87" s="255">
        <v>0</v>
      </c>
      <c r="F87" s="256">
        <v>0</v>
      </c>
      <c r="G87" s="256">
        <v>0</v>
      </c>
      <c r="H87" s="256">
        <v>0</v>
      </c>
      <c r="I87" s="257">
        <v>0</v>
      </c>
      <c r="J87" s="259">
        <v>0</v>
      </c>
      <c r="K87" s="256">
        <v>0</v>
      </c>
      <c r="L87" s="256">
        <v>0</v>
      </c>
      <c r="M87" s="256">
        <v>0</v>
      </c>
      <c r="N87" s="258">
        <v>0</v>
      </c>
      <c r="O87" s="258">
        <v>0</v>
      </c>
      <c r="P87" s="256">
        <v>0</v>
      </c>
      <c r="Q87" s="258">
        <v>0</v>
      </c>
      <c r="R87" s="258">
        <v>0</v>
      </c>
      <c r="S87" s="258">
        <v>1E-4</v>
      </c>
      <c r="T87" s="259">
        <v>0</v>
      </c>
      <c r="U87" s="257">
        <v>0</v>
      </c>
      <c r="V87" s="258">
        <v>0</v>
      </c>
      <c r="W87" s="258">
        <v>0</v>
      </c>
      <c r="X87" s="259">
        <v>0</v>
      </c>
      <c r="Y87" s="259">
        <v>0</v>
      </c>
      <c r="Z87" s="256">
        <v>0</v>
      </c>
      <c r="AA87" s="256">
        <v>0</v>
      </c>
      <c r="AB87" s="256">
        <v>0</v>
      </c>
      <c r="AC87" s="256">
        <v>0</v>
      </c>
      <c r="AD87" s="259">
        <v>0</v>
      </c>
      <c r="AE87" s="258">
        <v>0</v>
      </c>
      <c r="AF87" s="258">
        <v>0</v>
      </c>
      <c r="AG87" s="258">
        <v>0</v>
      </c>
      <c r="AH87" s="260">
        <v>0</v>
      </c>
      <c r="AI87" s="225">
        <v>0</v>
      </c>
      <c r="AJ87" s="192">
        <v>7506425600311</v>
      </c>
      <c r="AK87" s="192">
        <v>70450</v>
      </c>
      <c r="AL87" s="193" t="s">
        <v>279</v>
      </c>
      <c r="AM87" s="75">
        <v>70831</v>
      </c>
      <c r="AN87" s="76"/>
      <c r="AO87" s="188">
        <v>0</v>
      </c>
      <c r="AP87" s="188">
        <v>0</v>
      </c>
      <c r="AQ87" s="187">
        <v>0</v>
      </c>
      <c r="AR87" s="188">
        <v>0</v>
      </c>
      <c r="AS87" s="187">
        <v>0</v>
      </c>
      <c r="AT87" s="188">
        <v>0</v>
      </c>
      <c r="AU87" s="187">
        <v>0</v>
      </c>
      <c r="AV87" s="188">
        <v>0</v>
      </c>
      <c r="AW87" s="187">
        <v>0</v>
      </c>
      <c r="AX87" s="188">
        <v>0</v>
      </c>
      <c r="AY87" s="187">
        <v>0</v>
      </c>
      <c r="AZ87" s="188">
        <v>0</v>
      </c>
      <c r="BA87" s="187">
        <v>0</v>
      </c>
      <c r="BB87" s="188">
        <v>0</v>
      </c>
      <c r="BC87" s="187">
        <v>0</v>
      </c>
      <c r="BD87" s="75"/>
      <c r="BE87" s="75"/>
      <c r="BF87" s="56"/>
      <c r="BI87" s="194"/>
    </row>
    <row r="88" spans="1:61" ht="11.25" customHeight="1" x14ac:dyDescent="0.3">
      <c r="A88" s="184" t="s">
        <v>819</v>
      </c>
      <c r="B88" s="185">
        <v>0</v>
      </c>
      <c r="C88" s="832">
        <v>70788</v>
      </c>
      <c r="D88" s="55">
        <v>1E-4</v>
      </c>
      <c r="E88" s="91">
        <v>0</v>
      </c>
      <c r="F88" s="186">
        <v>0</v>
      </c>
      <c r="G88" s="186">
        <v>0</v>
      </c>
      <c r="H88" s="186">
        <v>0</v>
      </c>
      <c r="I88" s="187">
        <v>0</v>
      </c>
      <c r="J88" s="188">
        <v>0</v>
      </c>
      <c r="K88" s="186">
        <v>0</v>
      </c>
      <c r="L88" s="186">
        <v>0</v>
      </c>
      <c r="M88" s="186">
        <v>0</v>
      </c>
      <c r="N88" s="189">
        <v>36</v>
      </c>
      <c r="O88" s="189">
        <v>0</v>
      </c>
      <c r="P88" s="186">
        <v>36</v>
      </c>
      <c r="Q88" s="189">
        <v>0</v>
      </c>
      <c r="R88" s="189">
        <v>0</v>
      </c>
      <c r="S88" s="189">
        <v>1E-4</v>
      </c>
      <c r="T88" s="188">
        <v>0</v>
      </c>
      <c r="U88" s="187">
        <v>0</v>
      </c>
      <c r="V88" s="189">
        <v>0</v>
      </c>
      <c r="W88" s="189">
        <v>0</v>
      </c>
      <c r="X88" s="188">
        <v>0</v>
      </c>
      <c r="Y88" s="188">
        <v>0</v>
      </c>
      <c r="Z88" s="186">
        <v>0</v>
      </c>
      <c r="AA88" s="186">
        <v>0</v>
      </c>
      <c r="AB88" s="186">
        <v>0</v>
      </c>
      <c r="AC88" s="186">
        <v>0</v>
      </c>
      <c r="AD88" s="188">
        <v>0</v>
      </c>
      <c r="AE88" s="189">
        <v>0</v>
      </c>
      <c r="AF88" s="189">
        <v>0</v>
      </c>
      <c r="AG88" s="189">
        <v>0</v>
      </c>
      <c r="AH88" s="191">
        <v>0</v>
      </c>
      <c r="AI88" s="188">
        <v>0</v>
      </c>
      <c r="AJ88" s="192">
        <v>7506425630745</v>
      </c>
      <c r="AK88" s="192" t="s">
        <v>262</v>
      </c>
      <c r="AL88" s="90" t="s">
        <v>279</v>
      </c>
      <c r="AM88" s="75">
        <v>70788</v>
      </c>
      <c r="AN88" s="287"/>
      <c r="AO88" s="188">
        <v>0</v>
      </c>
      <c r="AP88" s="188">
        <v>0</v>
      </c>
      <c r="AQ88" s="187">
        <v>0</v>
      </c>
      <c r="AR88" s="188">
        <v>0</v>
      </c>
      <c r="AS88" s="187">
        <v>0</v>
      </c>
      <c r="AT88" s="188">
        <v>0</v>
      </c>
      <c r="AU88" s="187">
        <v>0</v>
      </c>
      <c r="AV88" s="188">
        <v>0</v>
      </c>
      <c r="AW88" s="187">
        <v>0</v>
      </c>
      <c r="AX88" s="188">
        <v>0</v>
      </c>
      <c r="AY88" s="187">
        <v>0</v>
      </c>
      <c r="AZ88" s="188">
        <v>0</v>
      </c>
      <c r="BA88" s="187">
        <v>0</v>
      </c>
      <c r="BB88" s="188">
        <v>0</v>
      </c>
      <c r="BC88" s="187">
        <v>0</v>
      </c>
      <c r="BD88" s="75"/>
      <c r="BE88" s="75"/>
      <c r="BF88" s="75"/>
      <c r="BI88" s="194"/>
    </row>
    <row r="89" spans="1:61" ht="11.25" customHeight="1" x14ac:dyDescent="0.3">
      <c r="A89" s="184" t="s">
        <v>820</v>
      </c>
      <c r="B89" s="185">
        <v>0</v>
      </c>
      <c r="C89" s="832">
        <v>70812</v>
      </c>
      <c r="D89" s="55">
        <v>1E-4</v>
      </c>
      <c r="E89" s="91">
        <v>0</v>
      </c>
      <c r="F89" s="186">
        <v>0</v>
      </c>
      <c r="G89" s="186">
        <v>0</v>
      </c>
      <c r="H89" s="186">
        <v>0</v>
      </c>
      <c r="I89" s="187">
        <v>0</v>
      </c>
      <c r="J89" s="188">
        <v>0</v>
      </c>
      <c r="K89" s="186">
        <v>0</v>
      </c>
      <c r="L89" s="186">
        <v>0</v>
      </c>
      <c r="M89" s="186">
        <v>0</v>
      </c>
      <c r="N89" s="189">
        <v>0</v>
      </c>
      <c r="O89" s="189">
        <v>0</v>
      </c>
      <c r="P89" s="186">
        <v>0</v>
      </c>
      <c r="Q89" s="189">
        <v>0</v>
      </c>
      <c r="R89" s="189">
        <v>0</v>
      </c>
      <c r="S89" s="189">
        <v>1E-4</v>
      </c>
      <c r="T89" s="188">
        <v>0</v>
      </c>
      <c r="U89" s="187">
        <v>0</v>
      </c>
      <c r="V89" s="189">
        <v>0</v>
      </c>
      <c r="W89" s="189">
        <v>0</v>
      </c>
      <c r="X89" s="188">
        <v>0</v>
      </c>
      <c r="Y89" s="188">
        <v>0</v>
      </c>
      <c r="Z89" s="186">
        <v>0</v>
      </c>
      <c r="AA89" s="186">
        <v>0</v>
      </c>
      <c r="AB89" s="186">
        <v>0</v>
      </c>
      <c r="AC89" s="186">
        <v>0</v>
      </c>
      <c r="AD89" s="188">
        <v>0</v>
      </c>
      <c r="AE89" s="189">
        <v>0</v>
      </c>
      <c r="AF89" s="189">
        <v>0</v>
      </c>
      <c r="AG89" s="189">
        <v>0</v>
      </c>
      <c r="AH89" s="191">
        <v>0</v>
      </c>
      <c r="AI89" s="188">
        <v>0</v>
      </c>
      <c r="AJ89" s="192">
        <v>7506425630745</v>
      </c>
      <c r="AK89" s="192" t="s">
        <v>262</v>
      </c>
      <c r="AL89" s="90" t="s">
        <v>279</v>
      </c>
      <c r="AM89" s="75">
        <v>70812</v>
      </c>
      <c r="AN89" s="287"/>
      <c r="AO89" s="188">
        <v>-2.5</v>
      </c>
      <c r="AP89" s="188">
        <v>-1.5</v>
      </c>
      <c r="AQ89" s="187">
        <v>0</v>
      </c>
      <c r="AR89" s="188">
        <v>0</v>
      </c>
      <c r="AS89" s="187">
        <v>0</v>
      </c>
      <c r="AT89" s="188">
        <v>-6</v>
      </c>
      <c r="AU89" s="187">
        <v>0</v>
      </c>
      <c r="AV89" s="188">
        <v>1.5</v>
      </c>
      <c r="AW89" s="187">
        <v>0</v>
      </c>
      <c r="AX89" s="188">
        <v>1.5</v>
      </c>
      <c r="AY89" s="187">
        <v>0</v>
      </c>
      <c r="AZ89" s="188">
        <v>633</v>
      </c>
      <c r="BA89" s="187">
        <v>0</v>
      </c>
      <c r="BB89" s="188">
        <v>514.5</v>
      </c>
      <c r="BC89" s="187">
        <v>0</v>
      </c>
      <c r="BD89" s="75"/>
      <c r="BE89" s="75"/>
      <c r="BF89" s="75"/>
      <c r="BI89" s="194"/>
    </row>
    <row r="90" spans="1:61" ht="11.25" customHeight="1" x14ac:dyDescent="0.3">
      <c r="A90" s="184" t="s">
        <v>821</v>
      </c>
      <c r="B90" s="185">
        <v>0</v>
      </c>
      <c r="C90" s="832">
        <v>71148</v>
      </c>
      <c r="D90" s="55">
        <v>4039.5</v>
      </c>
      <c r="E90" s="91">
        <v>24.592798775565367</v>
      </c>
      <c r="F90" s="186">
        <v>7600</v>
      </c>
      <c r="G90" s="186">
        <v>6600</v>
      </c>
      <c r="H90" s="186">
        <v>0</v>
      </c>
      <c r="I90" s="187">
        <v>0</v>
      </c>
      <c r="J90" s="188">
        <v>6069.6260000000002</v>
      </c>
      <c r="K90" s="186">
        <v>4927.6620000000003</v>
      </c>
      <c r="L90" s="186">
        <v>2166</v>
      </c>
      <c r="M90" s="186">
        <v>43.955936912880794</v>
      </c>
      <c r="N90" s="189">
        <v>0</v>
      </c>
      <c r="O90" s="189">
        <v>0</v>
      </c>
      <c r="P90" s="186">
        <v>87.75</v>
      </c>
      <c r="Q90" s="189">
        <v>37.131612392592231</v>
      </c>
      <c r="R90" s="189">
        <v>9.2600433700527827</v>
      </c>
      <c r="S90" s="189">
        <v>1873.5</v>
      </c>
      <c r="T90" s="188">
        <v>1829.25</v>
      </c>
      <c r="U90" s="187">
        <v>11.136620165912353</v>
      </c>
      <c r="V90" s="189">
        <v>0</v>
      </c>
      <c r="W90" s="189">
        <v>87.75</v>
      </c>
      <c r="X90" s="188">
        <v>1741.5</v>
      </c>
      <c r="Y90" s="188">
        <v>19.5</v>
      </c>
      <c r="Z90" s="186">
        <v>1170</v>
      </c>
      <c r="AA90" s="186">
        <v>0</v>
      </c>
      <c r="AB90" s="186">
        <v>0</v>
      </c>
      <c r="AC90" s="186">
        <v>0</v>
      </c>
      <c r="AD90" s="188">
        <v>1.5</v>
      </c>
      <c r="AE90" s="189">
        <v>0</v>
      </c>
      <c r="AF90" s="189">
        <v>0</v>
      </c>
      <c r="AG90" s="189">
        <v>0</v>
      </c>
      <c r="AH90" s="191">
        <v>0</v>
      </c>
      <c r="AI90" s="188">
        <v>5838.0929999999998</v>
      </c>
      <c r="AJ90" s="192">
        <v>7506425630745</v>
      </c>
      <c r="AK90" s="192" t="s">
        <v>262</v>
      </c>
      <c r="AL90" s="90" t="s">
        <v>279</v>
      </c>
      <c r="AM90" s="75">
        <v>71148</v>
      </c>
      <c r="AN90" s="287"/>
      <c r="AO90" s="188">
        <v>6967.25</v>
      </c>
      <c r="AP90" s="188">
        <v>7875</v>
      </c>
      <c r="AQ90" s="187">
        <v>78.15158549470847</v>
      </c>
      <c r="AR90" s="188">
        <v>7698</v>
      </c>
      <c r="AS90" s="187">
        <v>99.248186606187758</v>
      </c>
      <c r="AT90" s="188">
        <v>5328.75</v>
      </c>
      <c r="AU90" s="187">
        <v>113.74607585377063</v>
      </c>
      <c r="AV90" s="188">
        <v>4077</v>
      </c>
      <c r="AW90" s="187">
        <v>92.012244827950411</v>
      </c>
      <c r="AX90" s="188">
        <v>5340</v>
      </c>
      <c r="AY90" s="187">
        <v>126.48911921173116</v>
      </c>
      <c r="AZ90" s="188">
        <v>4661.25</v>
      </c>
      <c r="BA90" s="187">
        <v>111.04080941811876</v>
      </c>
      <c r="BB90" s="188">
        <v>2773.5</v>
      </c>
      <c r="BC90" s="187">
        <v>63.275458019864864</v>
      </c>
      <c r="BD90" s="75"/>
      <c r="BE90" s="75"/>
      <c r="BF90" s="75"/>
      <c r="BI90" s="194"/>
    </row>
    <row r="91" spans="1:61" ht="11.25" customHeight="1" x14ac:dyDescent="0.3">
      <c r="A91" s="227" t="s">
        <v>822</v>
      </c>
      <c r="B91" s="261">
        <v>0</v>
      </c>
      <c r="C91" s="842">
        <v>70768</v>
      </c>
      <c r="D91" s="262">
        <v>1E-4</v>
      </c>
      <c r="E91" s="263">
        <v>0</v>
      </c>
      <c r="F91" s="264">
        <v>0</v>
      </c>
      <c r="G91" s="264">
        <v>0</v>
      </c>
      <c r="H91" s="264">
        <v>0</v>
      </c>
      <c r="I91" s="266">
        <v>0</v>
      </c>
      <c r="J91" s="267">
        <v>0</v>
      </c>
      <c r="K91" s="264">
        <v>0</v>
      </c>
      <c r="L91" s="264">
        <v>0</v>
      </c>
      <c r="M91" s="266">
        <v>0</v>
      </c>
      <c r="N91" s="268">
        <v>0</v>
      </c>
      <c r="O91" s="268">
        <v>112.625</v>
      </c>
      <c r="P91" s="264">
        <v>112.625</v>
      </c>
      <c r="Q91" s="268">
        <v>0</v>
      </c>
      <c r="R91" s="288">
        <v>0</v>
      </c>
      <c r="S91" s="288">
        <v>1E-4</v>
      </c>
      <c r="T91" s="267">
        <v>0.42499999999999999</v>
      </c>
      <c r="U91" s="266">
        <v>0</v>
      </c>
      <c r="V91" s="268">
        <v>0</v>
      </c>
      <c r="W91" s="268">
        <v>0</v>
      </c>
      <c r="X91" s="267">
        <v>0.42499999999999999</v>
      </c>
      <c r="Y91" s="267">
        <v>0.42499999999999999</v>
      </c>
      <c r="Z91" s="264">
        <v>0</v>
      </c>
      <c r="AA91" s="264">
        <v>0</v>
      </c>
      <c r="AB91" s="264">
        <v>0</v>
      </c>
      <c r="AC91" s="264">
        <v>0</v>
      </c>
      <c r="AD91" s="267">
        <v>0</v>
      </c>
      <c r="AE91" s="268">
        <v>0</v>
      </c>
      <c r="AF91" s="268">
        <v>0</v>
      </c>
      <c r="AG91" s="268">
        <v>0</v>
      </c>
      <c r="AH91" s="269">
        <v>0</v>
      </c>
      <c r="AI91" s="186">
        <v>0</v>
      </c>
      <c r="AJ91" s="192">
        <v>7506425628063</v>
      </c>
      <c r="AK91" s="192" t="s">
        <v>262</v>
      </c>
      <c r="AL91" s="193" t="s">
        <v>278</v>
      </c>
      <c r="AM91" s="75">
        <v>70768</v>
      </c>
      <c r="AO91" s="188">
        <v>1.6666666666666668E-3</v>
      </c>
      <c r="AP91" s="188">
        <v>0</v>
      </c>
      <c r="AQ91" s="187">
        <v>0</v>
      </c>
      <c r="AR91" s="188">
        <v>5.0000000000000001E-3</v>
      </c>
      <c r="AS91" s="187">
        <v>0</v>
      </c>
      <c r="AT91" s="188">
        <v>0</v>
      </c>
      <c r="AU91" s="187">
        <v>0</v>
      </c>
      <c r="AV91" s="188">
        <v>0</v>
      </c>
      <c r="AW91" s="187">
        <v>0</v>
      </c>
      <c r="AX91" s="188">
        <v>0</v>
      </c>
      <c r="AY91" s="187">
        <v>0</v>
      </c>
      <c r="AZ91" s="188">
        <v>0</v>
      </c>
      <c r="BA91" s="187">
        <v>0</v>
      </c>
      <c r="BB91" s="188">
        <v>0</v>
      </c>
      <c r="BC91" s="187">
        <v>0</v>
      </c>
      <c r="BD91" s="75"/>
      <c r="BE91" s="75"/>
      <c r="BI91" s="194"/>
    </row>
    <row r="92" spans="1:61" ht="11.25" customHeight="1" x14ac:dyDescent="0.3">
      <c r="A92" s="184" t="s">
        <v>823</v>
      </c>
      <c r="B92" s="185">
        <v>0</v>
      </c>
      <c r="C92" s="832">
        <v>70813</v>
      </c>
      <c r="D92" s="284">
        <v>1E-4</v>
      </c>
      <c r="E92" s="91">
        <v>0</v>
      </c>
      <c r="F92" s="188">
        <v>0</v>
      </c>
      <c r="G92" s="186">
        <v>0</v>
      </c>
      <c r="H92" s="186">
        <v>0</v>
      </c>
      <c r="I92" s="187">
        <v>0</v>
      </c>
      <c r="J92" s="188">
        <v>0</v>
      </c>
      <c r="K92" s="186">
        <v>0</v>
      </c>
      <c r="L92" s="186">
        <v>0</v>
      </c>
      <c r="M92" s="186">
        <v>0</v>
      </c>
      <c r="N92" s="189">
        <v>0</v>
      </c>
      <c r="O92" s="189">
        <v>0</v>
      </c>
      <c r="P92" s="189">
        <v>0</v>
      </c>
      <c r="Q92" s="189">
        <v>0</v>
      </c>
      <c r="R92" s="288">
        <v>0</v>
      </c>
      <c r="S92" s="288">
        <v>1E-4</v>
      </c>
      <c r="T92" s="188">
        <v>0</v>
      </c>
      <c r="U92" s="187">
        <v>0</v>
      </c>
      <c r="V92" s="189">
        <v>0</v>
      </c>
      <c r="W92" s="189">
        <v>0</v>
      </c>
      <c r="X92" s="189">
        <v>0</v>
      </c>
      <c r="Y92" s="188">
        <v>0</v>
      </c>
      <c r="Z92" s="186">
        <v>0</v>
      </c>
      <c r="AA92" s="186">
        <v>0</v>
      </c>
      <c r="AB92" s="186">
        <v>0</v>
      </c>
      <c r="AC92" s="187">
        <v>0</v>
      </c>
      <c r="AD92" s="189">
        <v>0</v>
      </c>
      <c r="AE92" s="189">
        <v>109.22200000000001</v>
      </c>
      <c r="AF92" s="189">
        <v>109.22200000000001</v>
      </c>
      <c r="AG92" s="189">
        <v>0</v>
      </c>
      <c r="AH92" s="191">
        <v>0</v>
      </c>
      <c r="AI92" s="186">
        <v>0</v>
      </c>
      <c r="AJ92" s="192">
        <v>7506425628063</v>
      </c>
      <c r="AK92" s="192" t="s">
        <v>262</v>
      </c>
      <c r="AL92" s="193" t="s">
        <v>278</v>
      </c>
      <c r="AM92" s="75">
        <v>70813</v>
      </c>
      <c r="AO92" s="188">
        <v>-0.56166666666666665</v>
      </c>
      <c r="AP92" s="188">
        <v>-0.84499999999999997</v>
      </c>
      <c r="AQ92" s="187">
        <v>0</v>
      </c>
      <c r="AR92" s="188">
        <v>0.85499999999999998</v>
      </c>
      <c r="AS92" s="187">
        <v>0</v>
      </c>
      <c r="AT92" s="188">
        <v>-1.6949999999999998</v>
      </c>
      <c r="AU92" s="187">
        <v>0</v>
      </c>
      <c r="AV92" s="188">
        <v>5.0000000000000044E-3</v>
      </c>
      <c r="AW92" s="187">
        <v>0</v>
      </c>
      <c r="AX92" s="188">
        <v>2.9750000000000001</v>
      </c>
      <c r="AY92" s="187">
        <v>0</v>
      </c>
      <c r="AZ92" s="188">
        <v>5.96</v>
      </c>
      <c r="BA92" s="187">
        <v>0</v>
      </c>
      <c r="BB92" s="188">
        <v>13.19</v>
      </c>
      <c r="BC92" s="187">
        <v>0</v>
      </c>
      <c r="BD92" s="75"/>
      <c r="BE92" s="75"/>
      <c r="BI92" s="194"/>
    </row>
    <row r="93" spans="1:61" ht="11.25" customHeight="1" x14ac:dyDescent="0.3">
      <c r="A93" s="500" t="s">
        <v>824</v>
      </c>
      <c r="B93" s="253">
        <v>0</v>
      </c>
      <c r="C93" s="843">
        <v>71153</v>
      </c>
      <c r="D93" s="289">
        <v>263.5</v>
      </c>
      <c r="E93" s="255">
        <v>1.9226484829440036</v>
      </c>
      <c r="F93" s="259">
        <v>5900</v>
      </c>
      <c r="G93" s="256">
        <v>5900</v>
      </c>
      <c r="H93" s="256">
        <v>2594.6400000000003</v>
      </c>
      <c r="I93" s="257">
        <v>43.976949152542375</v>
      </c>
      <c r="J93" s="259">
        <v>4402.6779999999999</v>
      </c>
      <c r="K93" s="256">
        <v>4111.5160000000005</v>
      </c>
      <c r="L93" s="256">
        <v>592.44499999999994</v>
      </c>
      <c r="M93" s="257">
        <v>14.409405192634539</v>
      </c>
      <c r="N93" s="258">
        <v>0</v>
      </c>
      <c r="O93" s="258">
        <v>0</v>
      </c>
      <c r="P93" s="258">
        <v>54.4</v>
      </c>
      <c r="Q93" s="258">
        <v>14.692080592766493</v>
      </c>
      <c r="R93" s="288">
        <v>15.438524007433664</v>
      </c>
      <c r="S93" s="288">
        <v>2265.6950000000006</v>
      </c>
      <c r="T93" s="259">
        <v>2254.625</v>
      </c>
      <c r="U93" s="257">
        <v>16.451048712932163</v>
      </c>
      <c r="V93" s="258">
        <v>0</v>
      </c>
      <c r="W93" s="258">
        <v>54.4</v>
      </c>
      <c r="X93" s="258">
        <v>2200.2249999999999</v>
      </c>
      <c r="Y93" s="259">
        <v>977.5</v>
      </c>
      <c r="Z93" s="256">
        <v>515.52500000000009</v>
      </c>
      <c r="AA93" s="256">
        <v>0</v>
      </c>
      <c r="AB93" s="256">
        <v>0</v>
      </c>
      <c r="AC93" s="257">
        <v>0</v>
      </c>
      <c r="AD93" s="258">
        <v>105.83000000000015</v>
      </c>
      <c r="AE93" s="258">
        <v>0</v>
      </c>
      <c r="AF93" s="258">
        <v>0</v>
      </c>
      <c r="AG93" s="258">
        <v>0</v>
      </c>
      <c r="AH93" s="260">
        <v>0</v>
      </c>
      <c r="AI93" s="186">
        <v>3374.7290000000003</v>
      </c>
      <c r="AJ93" s="192">
        <v>7506425628063</v>
      </c>
      <c r="AK93" s="192" t="s">
        <v>262</v>
      </c>
      <c r="AL93" s="193" t="s">
        <v>278</v>
      </c>
      <c r="AM93" s="75">
        <v>71153</v>
      </c>
      <c r="AO93" s="188">
        <v>3930.1283333333336</v>
      </c>
      <c r="AP93" s="188">
        <v>3941.04</v>
      </c>
      <c r="AQ93" s="187">
        <v>64.311485709157068</v>
      </c>
      <c r="AR93" s="188">
        <v>4030.7</v>
      </c>
      <c r="AS93" s="187">
        <v>100.55455060046586</v>
      </c>
      <c r="AT93" s="188">
        <v>3818.6450000000004</v>
      </c>
      <c r="AU93" s="187">
        <v>125.99287590709119</v>
      </c>
      <c r="AV93" s="188">
        <v>3642.68</v>
      </c>
      <c r="AW93" s="187">
        <v>102.66796692239615</v>
      </c>
      <c r="AX93" s="188">
        <v>2932.93</v>
      </c>
      <c r="AY93" s="187">
        <v>81.293960210742924</v>
      </c>
      <c r="AZ93" s="188">
        <v>3859.0149999999999</v>
      </c>
      <c r="BA93" s="187">
        <v>145.74034979058638</v>
      </c>
      <c r="BB93" s="188">
        <v>3527.085</v>
      </c>
      <c r="BC93" s="187">
        <v>66.608205699009545</v>
      </c>
      <c r="BD93" s="75"/>
      <c r="BE93" s="75"/>
      <c r="BI93" s="194"/>
    </row>
    <row r="94" spans="1:61" ht="11.25" customHeight="1" x14ac:dyDescent="0.3">
      <c r="A94" s="252" t="s">
        <v>5064</v>
      </c>
      <c r="B94" s="253">
        <v>0</v>
      </c>
      <c r="C94" s="840">
        <v>71295</v>
      </c>
      <c r="D94" s="289">
        <v>2311.6</v>
      </c>
      <c r="E94" s="255">
        <v>0</v>
      </c>
      <c r="F94" s="259">
        <v>0</v>
      </c>
      <c r="G94" s="256">
        <v>0</v>
      </c>
      <c r="H94" s="256">
        <v>0</v>
      </c>
      <c r="I94" s="257">
        <v>0</v>
      </c>
      <c r="J94" s="259">
        <v>0</v>
      </c>
      <c r="K94" s="256">
        <v>0</v>
      </c>
      <c r="L94" s="256">
        <v>593.79999999999995</v>
      </c>
      <c r="M94" s="256">
        <v>0</v>
      </c>
      <c r="N94" s="258">
        <v>510.8</v>
      </c>
      <c r="O94" s="258">
        <v>0</v>
      </c>
      <c r="P94" s="258">
        <v>1121.8</v>
      </c>
      <c r="Q94" s="258">
        <v>0</v>
      </c>
      <c r="R94" s="288">
        <v>0</v>
      </c>
      <c r="S94" s="288">
        <v>1717.8</v>
      </c>
      <c r="T94" s="259">
        <v>1654.4</v>
      </c>
      <c r="U94" s="257">
        <v>0</v>
      </c>
      <c r="V94" s="258">
        <v>118.4</v>
      </c>
      <c r="W94" s="258">
        <v>611</v>
      </c>
      <c r="X94" s="258">
        <v>925</v>
      </c>
      <c r="Y94" s="259">
        <v>453</v>
      </c>
      <c r="Z94" s="256">
        <v>281.60000000000002</v>
      </c>
      <c r="AA94" s="256">
        <v>190.4</v>
      </c>
      <c r="AB94" s="256">
        <v>0</v>
      </c>
      <c r="AC94" s="257">
        <v>0</v>
      </c>
      <c r="AD94" s="258">
        <v>0</v>
      </c>
      <c r="AE94" s="258">
        <v>0</v>
      </c>
      <c r="AF94" s="258">
        <v>0</v>
      </c>
      <c r="AG94" s="258">
        <v>0</v>
      </c>
      <c r="AH94" s="260">
        <v>0</v>
      </c>
      <c r="AI94" s="186">
        <v>0</v>
      </c>
      <c r="AJ94" s="192">
        <v>7506425628063</v>
      </c>
      <c r="AK94" s="192" t="s">
        <v>262</v>
      </c>
      <c r="AL94" s="193" t="s">
        <v>278</v>
      </c>
      <c r="AM94" s="75">
        <v>71295</v>
      </c>
      <c r="AO94" s="188">
        <v>181.73333333333335</v>
      </c>
      <c r="AP94" s="188">
        <v>545.20000000000005</v>
      </c>
      <c r="AQ94" s="187">
        <v>24.209591474245119</v>
      </c>
      <c r="AR94" s="188">
        <v>0</v>
      </c>
      <c r="AS94" s="187">
        <v>0</v>
      </c>
      <c r="AT94" s="188">
        <v>0</v>
      </c>
      <c r="AU94" s="187">
        <v>0</v>
      </c>
      <c r="AV94" s="188">
        <v>0</v>
      </c>
      <c r="AW94" s="187">
        <v>0</v>
      </c>
      <c r="AX94" s="188">
        <v>0</v>
      </c>
      <c r="AY94" s="187">
        <v>0</v>
      </c>
      <c r="AZ94" s="188">
        <v>0</v>
      </c>
      <c r="BA94" s="187">
        <v>0</v>
      </c>
      <c r="BB94" s="188">
        <v>0</v>
      </c>
      <c r="BC94" s="187">
        <v>0</v>
      </c>
      <c r="BD94" s="75"/>
      <c r="BE94" s="75"/>
      <c r="BI94" s="194"/>
    </row>
    <row r="95" spans="1:61" ht="11.25" customHeight="1" x14ac:dyDescent="0.3">
      <c r="A95" s="227" t="s">
        <v>825</v>
      </c>
      <c r="B95" s="261">
        <v>0</v>
      </c>
      <c r="C95" s="842">
        <v>70010</v>
      </c>
      <c r="D95" s="262">
        <v>1E-4</v>
      </c>
      <c r="E95" s="263">
        <v>0</v>
      </c>
      <c r="F95" s="264">
        <v>0</v>
      </c>
      <c r="G95" s="264">
        <v>0</v>
      </c>
      <c r="H95" s="264">
        <v>0</v>
      </c>
      <c r="I95" s="266">
        <v>0</v>
      </c>
      <c r="J95" s="267">
        <v>0</v>
      </c>
      <c r="K95" s="264">
        <v>0</v>
      </c>
      <c r="L95" s="264">
        <v>0</v>
      </c>
      <c r="M95" s="264">
        <v>0</v>
      </c>
      <c r="N95" s="268">
        <v>0</v>
      </c>
      <c r="O95" s="268">
        <v>0</v>
      </c>
      <c r="P95" s="264">
        <v>0</v>
      </c>
      <c r="Q95" s="268">
        <v>0</v>
      </c>
      <c r="R95" s="268">
        <v>0</v>
      </c>
      <c r="S95" s="268">
        <v>1E-4</v>
      </c>
      <c r="T95" s="267">
        <v>0</v>
      </c>
      <c r="U95" s="266">
        <v>0</v>
      </c>
      <c r="V95" s="268">
        <v>0</v>
      </c>
      <c r="W95" s="268">
        <v>0</v>
      </c>
      <c r="X95" s="267">
        <v>0</v>
      </c>
      <c r="Y95" s="267">
        <v>0</v>
      </c>
      <c r="Z95" s="264">
        <v>0</v>
      </c>
      <c r="AA95" s="264">
        <v>0</v>
      </c>
      <c r="AB95" s="264">
        <v>0</v>
      </c>
      <c r="AC95" s="264">
        <v>0</v>
      </c>
      <c r="AD95" s="267">
        <v>0</v>
      </c>
      <c r="AE95" s="268">
        <v>0</v>
      </c>
      <c r="AF95" s="268">
        <v>0</v>
      </c>
      <c r="AG95" s="268">
        <v>0</v>
      </c>
      <c r="AH95" s="269">
        <v>0</v>
      </c>
      <c r="AI95" s="186">
        <v>0</v>
      </c>
      <c r="AJ95" s="192">
        <v>7501943429239</v>
      </c>
      <c r="AK95" s="192" t="s">
        <v>262</v>
      </c>
      <c r="AL95" s="193" t="s">
        <v>278</v>
      </c>
      <c r="AM95" s="75">
        <v>70010</v>
      </c>
      <c r="AO95" s="188">
        <v>0</v>
      </c>
      <c r="AP95" s="188">
        <v>0</v>
      </c>
      <c r="AQ95" s="187">
        <v>0</v>
      </c>
      <c r="AR95" s="188">
        <v>0</v>
      </c>
      <c r="AS95" s="187">
        <v>0</v>
      </c>
      <c r="AT95" s="188">
        <v>0</v>
      </c>
      <c r="AU95" s="187">
        <v>0</v>
      </c>
      <c r="AV95" s="188">
        <v>0</v>
      </c>
      <c r="AW95" s="187">
        <v>0</v>
      </c>
      <c r="AX95" s="188">
        <v>0</v>
      </c>
      <c r="AY95" s="187">
        <v>0</v>
      </c>
      <c r="AZ95" s="188">
        <v>0</v>
      </c>
      <c r="BA95" s="187">
        <v>0</v>
      </c>
      <c r="BB95" s="188">
        <v>0</v>
      </c>
      <c r="BC95" s="187">
        <v>0</v>
      </c>
      <c r="BD95" s="75"/>
      <c r="BE95" s="75"/>
      <c r="BI95" s="194"/>
    </row>
    <row r="96" spans="1:61" ht="11.25" customHeight="1" x14ac:dyDescent="0.3">
      <c r="A96" s="184" t="s">
        <v>826</v>
      </c>
      <c r="B96" s="185">
        <v>0</v>
      </c>
      <c r="C96" s="832">
        <v>70814</v>
      </c>
      <c r="D96" s="55">
        <v>48</v>
      </c>
      <c r="E96" s="91">
        <v>0</v>
      </c>
      <c r="F96" s="186">
        <v>0</v>
      </c>
      <c r="G96" s="186">
        <v>0</v>
      </c>
      <c r="H96" s="186">
        <v>0</v>
      </c>
      <c r="I96" s="187">
        <v>0</v>
      </c>
      <c r="J96" s="188">
        <v>0</v>
      </c>
      <c r="K96" s="186">
        <v>0</v>
      </c>
      <c r="L96" s="186">
        <v>0</v>
      </c>
      <c r="M96" s="186">
        <v>0</v>
      </c>
      <c r="N96" s="189">
        <v>0</v>
      </c>
      <c r="O96" s="189">
        <v>0</v>
      </c>
      <c r="P96" s="186">
        <v>0</v>
      </c>
      <c r="Q96" s="189">
        <v>0</v>
      </c>
      <c r="R96" s="189">
        <v>0</v>
      </c>
      <c r="S96" s="189">
        <v>48</v>
      </c>
      <c r="T96" s="188">
        <v>48</v>
      </c>
      <c r="U96" s="187">
        <v>0</v>
      </c>
      <c r="V96" s="189">
        <v>0</v>
      </c>
      <c r="W96" s="189">
        <v>0</v>
      </c>
      <c r="X96" s="188">
        <v>48</v>
      </c>
      <c r="Y96" s="188">
        <v>0</v>
      </c>
      <c r="Z96" s="186">
        <v>0</v>
      </c>
      <c r="AA96" s="186">
        <v>0</v>
      </c>
      <c r="AB96" s="186">
        <v>0</v>
      </c>
      <c r="AC96" s="186">
        <v>0</v>
      </c>
      <c r="AD96" s="188">
        <v>0</v>
      </c>
      <c r="AE96" s="189">
        <v>0</v>
      </c>
      <c r="AF96" s="189">
        <v>0</v>
      </c>
      <c r="AG96" s="189">
        <v>0</v>
      </c>
      <c r="AH96" s="191">
        <v>0</v>
      </c>
      <c r="AI96" s="186">
        <v>0</v>
      </c>
      <c r="AJ96" s="192">
        <v>7501943429239</v>
      </c>
      <c r="AK96" s="192">
        <v>70010</v>
      </c>
      <c r="AL96" s="90" t="s">
        <v>279</v>
      </c>
      <c r="AM96" s="75">
        <v>70814</v>
      </c>
      <c r="AO96" s="188">
        <v>21.333333333333332</v>
      </c>
      <c r="AP96" s="188">
        <v>-48</v>
      </c>
      <c r="AQ96" s="187">
        <v>0</v>
      </c>
      <c r="AR96" s="188">
        <v>-16</v>
      </c>
      <c r="AS96" s="187">
        <v>0</v>
      </c>
      <c r="AT96" s="188">
        <v>128</v>
      </c>
      <c r="AU96" s="187">
        <v>953.09046335207825</v>
      </c>
      <c r="AV96" s="188">
        <v>144</v>
      </c>
      <c r="AW96" s="187">
        <v>918.41478035507885</v>
      </c>
      <c r="AX96" s="188">
        <v>64</v>
      </c>
      <c r="AY96" s="187">
        <v>11.486578650757755</v>
      </c>
      <c r="AZ96" s="188">
        <v>80</v>
      </c>
      <c r="BA96" s="187">
        <v>0</v>
      </c>
      <c r="BB96" s="188">
        <v>16</v>
      </c>
      <c r="BC96" s="187">
        <v>0</v>
      </c>
      <c r="BD96" s="75"/>
      <c r="BE96" s="75"/>
      <c r="BI96" s="194"/>
    </row>
    <row r="97" spans="1:61" ht="11.25" customHeight="1" x14ac:dyDescent="0.3">
      <c r="A97" s="184" t="s">
        <v>4918</v>
      </c>
      <c r="B97" s="185">
        <v>0</v>
      </c>
      <c r="C97" s="832">
        <v>71229</v>
      </c>
      <c r="D97" s="55">
        <v>2372.7400000000002</v>
      </c>
      <c r="E97" s="91">
        <v>474.54800000000006</v>
      </c>
      <c r="F97" s="186">
        <v>0</v>
      </c>
      <c r="G97" s="186">
        <v>0</v>
      </c>
      <c r="H97" s="186">
        <v>0</v>
      </c>
      <c r="I97" s="187">
        <v>0</v>
      </c>
      <c r="J97" s="188">
        <v>0</v>
      </c>
      <c r="K97" s="186">
        <v>150</v>
      </c>
      <c r="L97" s="186">
        <v>0</v>
      </c>
      <c r="M97" s="186">
        <v>0</v>
      </c>
      <c r="N97" s="189">
        <v>0</v>
      </c>
      <c r="O97" s="189">
        <v>0</v>
      </c>
      <c r="P97" s="186">
        <v>0</v>
      </c>
      <c r="Q97" s="189">
        <v>0</v>
      </c>
      <c r="R97" s="189">
        <v>0</v>
      </c>
      <c r="S97" s="189">
        <v>2372.7400000000002</v>
      </c>
      <c r="T97" s="188">
        <v>2372.7400000000002</v>
      </c>
      <c r="U97" s="187">
        <v>474.54800000000006</v>
      </c>
      <c r="V97" s="189">
        <v>0</v>
      </c>
      <c r="W97" s="189">
        <v>0</v>
      </c>
      <c r="X97" s="188">
        <v>2372.7400000000002</v>
      </c>
      <c r="Y97" s="188">
        <v>0</v>
      </c>
      <c r="Z97" s="186">
        <v>0</v>
      </c>
      <c r="AA97" s="186">
        <v>0</v>
      </c>
      <c r="AB97" s="186">
        <v>0</v>
      </c>
      <c r="AC97" s="186">
        <v>0</v>
      </c>
      <c r="AD97" s="188">
        <v>0</v>
      </c>
      <c r="AE97" s="189">
        <v>0</v>
      </c>
      <c r="AF97" s="189">
        <v>0</v>
      </c>
      <c r="AG97" s="189">
        <v>0</v>
      </c>
      <c r="AH97" s="191">
        <v>0</v>
      </c>
      <c r="AI97" s="186">
        <v>0</v>
      </c>
      <c r="AJ97" s="192">
        <v>7501943429239</v>
      </c>
      <c r="AK97" s="192">
        <v>70010</v>
      </c>
      <c r="AL97" s="90" t="s">
        <v>279</v>
      </c>
      <c r="AM97" s="75">
        <v>71229</v>
      </c>
      <c r="AO97" s="188">
        <v>0</v>
      </c>
      <c r="AP97" s="188">
        <v>0</v>
      </c>
      <c r="AQ97" s="187">
        <v>0</v>
      </c>
      <c r="AR97" s="188">
        <v>0</v>
      </c>
      <c r="AS97" s="187">
        <v>0</v>
      </c>
      <c r="AT97" s="188">
        <v>0</v>
      </c>
      <c r="AU97" s="187">
        <v>0</v>
      </c>
      <c r="AV97" s="188">
        <v>0</v>
      </c>
      <c r="AW97" s="187">
        <v>0</v>
      </c>
      <c r="AX97" s="188">
        <v>0</v>
      </c>
      <c r="AY97" s="187">
        <v>0</v>
      </c>
      <c r="AZ97" s="188">
        <v>0</v>
      </c>
      <c r="BA97" s="187">
        <v>0</v>
      </c>
      <c r="BB97" s="188">
        <v>0</v>
      </c>
      <c r="BC97" s="187">
        <v>0</v>
      </c>
      <c r="BD97" s="75"/>
      <c r="BE97" s="75"/>
      <c r="BI97" s="194"/>
    </row>
    <row r="98" spans="1:61" ht="11.25" customHeight="1" x14ac:dyDescent="0.3">
      <c r="A98" s="227" t="s">
        <v>827</v>
      </c>
      <c r="B98" s="261">
        <v>0</v>
      </c>
      <c r="C98" s="842">
        <v>71023</v>
      </c>
      <c r="D98" s="262">
        <v>1E-4</v>
      </c>
      <c r="E98" s="263">
        <v>0</v>
      </c>
      <c r="F98" s="264">
        <v>0</v>
      </c>
      <c r="G98" s="264">
        <v>0</v>
      </c>
      <c r="H98" s="264">
        <v>0</v>
      </c>
      <c r="I98" s="266">
        <v>0</v>
      </c>
      <c r="J98" s="267">
        <v>0</v>
      </c>
      <c r="K98" s="264">
        <v>0</v>
      </c>
      <c r="L98" s="264">
        <v>0</v>
      </c>
      <c r="M98" s="266">
        <v>0</v>
      </c>
      <c r="N98" s="268">
        <v>0</v>
      </c>
      <c r="O98" s="268">
        <v>0</v>
      </c>
      <c r="P98" s="264">
        <v>0</v>
      </c>
      <c r="Q98" s="268">
        <v>0</v>
      </c>
      <c r="R98" s="288">
        <v>0</v>
      </c>
      <c r="S98" s="288">
        <v>1E-4</v>
      </c>
      <c r="T98" s="267">
        <v>0</v>
      </c>
      <c r="U98" s="266">
        <v>0</v>
      </c>
      <c r="V98" s="268">
        <v>0</v>
      </c>
      <c r="W98" s="268">
        <v>0</v>
      </c>
      <c r="X98" s="267">
        <v>0</v>
      </c>
      <c r="Y98" s="267">
        <v>0</v>
      </c>
      <c r="Z98" s="264">
        <v>0</v>
      </c>
      <c r="AA98" s="264">
        <v>0</v>
      </c>
      <c r="AB98" s="264">
        <v>0</v>
      </c>
      <c r="AC98" s="264">
        <v>0</v>
      </c>
      <c r="AD98" s="267">
        <v>0</v>
      </c>
      <c r="AE98" s="268">
        <v>0</v>
      </c>
      <c r="AF98" s="268">
        <v>0</v>
      </c>
      <c r="AG98" s="268">
        <v>0</v>
      </c>
      <c r="AH98" s="269">
        <v>0</v>
      </c>
      <c r="AI98" s="186">
        <v>0</v>
      </c>
      <c r="AJ98" s="192">
        <v>7506425625420</v>
      </c>
      <c r="AK98" s="192" t="s">
        <v>262</v>
      </c>
      <c r="AL98" s="193" t="s">
        <v>279</v>
      </c>
      <c r="AM98" s="75">
        <v>71023</v>
      </c>
      <c r="AO98" s="188">
        <v>0</v>
      </c>
      <c r="AP98" s="188">
        <v>0</v>
      </c>
      <c r="AQ98" s="187">
        <v>0</v>
      </c>
      <c r="AR98" s="188">
        <v>0</v>
      </c>
      <c r="AS98" s="187">
        <v>0</v>
      </c>
      <c r="AT98" s="188">
        <v>0</v>
      </c>
      <c r="AU98" s="187">
        <v>0</v>
      </c>
      <c r="AV98" s="188">
        <v>0</v>
      </c>
      <c r="AW98" s="187">
        <v>0</v>
      </c>
      <c r="AX98" s="188">
        <v>0</v>
      </c>
      <c r="AY98" s="187">
        <v>0</v>
      </c>
      <c r="AZ98" s="188">
        <v>0</v>
      </c>
      <c r="BA98" s="187">
        <v>0</v>
      </c>
      <c r="BB98" s="188">
        <v>0</v>
      </c>
      <c r="BC98" s="187">
        <v>0</v>
      </c>
      <c r="BD98" s="75"/>
      <c r="BE98" s="75"/>
      <c r="BI98" s="194"/>
    </row>
    <row r="99" spans="1:61" ht="11.25" customHeight="1" x14ac:dyDescent="0.3">
      <c r="A99" s="252" t="s">
        <v>828</v>
      </c>
      <c r="B99" s="253">
        <v>0</v>
      </c>
      <c r="C99" s="840">
        <v>70815</v>
      </c>
      <c r="D99" s="289">
        <v>91.649999999999991</v>
      </c>
      <c r="E99" s="255">
        <v>0</v>
      </c>
      <c r="F99" s="259">
        <v>0</v>
      </c>
      <c r="G99" s="256">
        <v>0</v>
      </c>
      <c r="H99" s="256">
        <v>0</v>
      </c>
      <c r="I99" s="257">
        <v>0</v>
      </c>
      <c r="J99" s="259">
        <v>0</v>
      </c>
      <c r="K99" s="256">
        <v>0</v>
      </c>
      <c r="L99" s="256">
        <v>0</v>
      </c>
      <c r="M99" s="256">
        <v>0</v>
      </c>
      <c r="N99" s="258">
        <v>0</v>
      </c>
      <c r="O99" s="258">
        <v>0</v>
      </c>
      <c r="P99" s="258">
        <v>0</v>
      </c>
      <c r="Q99" s="258">
        <v>0</v>
      </c>
      <c r="R99" s="288">
        <v>0</v>
      </c>
      <c r="S99" s="288">
        <v>91.649999999999991</v>
      </c>
      <c r="T99" s="259">
        <v>91.649999999999991</v>
      </c>
      <c r="U99" s="257">
        <v>0</v>
      </c>
      <c r="V99" s="258">
        <v>0</v>
      </c>
      <c r="W99" s="258">
        <v>0</v>
      </c>
      <c r="X99" s="258">
        <v>91.649999999999991</v>
      </c>
      <c r="Y99" s="259">
        <v>0</v>
      </c>
      <c r="Z99" s="256">
        <v>0</v>
      </c>
      <c r="AA99" s="256">
        <v>0</v>
      </c>
      <c r="AB99" s="256">
        <v>0</v>
      </c>
      <c r="AC99" s="257">
        <v>0</v>
      </c>
      <c r="AD99" s="258">
        <v>0</v>
      </c>
      <c r="AE99" s="258">
        <v>0</v>
      </c>
      <c r="AF99" s="258">
        <v>0</v>
      </c>
      <c r="AG99" s="258">
        <v>0</v>
      </c>
      <c r="AH99" s="260">
        <v>1</v>
      </c>
      <c r="AI99" s="186">
        <v>0</v>
      </c>
      <c r="AJ99" s="192">
        <v>7506425625420</v>
      </c>
      <c r="AK99" s="192" t="s">
        <v>262</v>
      </c>
      <c r="AL99" s="193" t="s">
        <v>279</v>
      </c>
      <c r="AM99" s="75">
        <v>70815</v>
      </c>
      <c r="AO99" s="188">
        <v>0</v>
      </c>
      <c r="AP99" s="188">
        <v>0</v>
      </c>
      <c r="AQ99" s="187">
        <v>0</v>
      </c>
      <c r="AR99" s="188">
        <v>0</v>
      </c>
      <c r="AS99" s="187">
        <v>0</v>
      </c>
      <c r="AT99" s="188">
        <v>0</v>
      </c>
      <c r="AU99" s="187">
        <v>0</v>
      </c>
      <c r="AV99" s="188">
        <v>0</v>
      </c>
      <c r="AW99" s="187">
        <v>0</v>
      </c>
      <c r="AX99" s="188">
        <v>0</v>
      </c>
      <c r="AY99" s="187">
        <v>0</v>
      </c>
      <c r="AZ99" s="188">
        <v>0</v>
      </c>
      <c r="BA99" s="187">
        <v>0</v>
      </c>
      <c r="BB99" s="188">
        <v>-18.329999999999998</v>
      </c>
      <c r="BC99" s="187">
        <v>0</v>
      </c>
      <c r="BD99" s="75"/>
      <c r="BE99" s="75"/>
      <c r="BI99" s="194"/>
    </row>
    <row r="100" spans="1:61" ht="11.25" customHeight="1" x14ac:dyDescent="0.3">
      <c r="A100" s="252" t="s">
        <v>829</v>
      </c>
      <c r="B100" s="253">
        <v>0</v>
      </c>
      <c r="C100" s="840">
        <v>71176</v>
      </c>
      <c r="D100" s="289">
        <v>7480.34</v>
      </c>
      <c r="E100" s="255">
        <v>18.094589278346557</v>
      </c>
      <c r="F100" s="259">
        <v>14300</v>
      </c>
      <c r="G100" s="256">
        <v>14300</v>
      </c>
      <c r="H100" s="256">
        <v>0</v>
      </c>
      <c r="I100" s="257">
        <v>0</v>
      </c>
      <c r="J100" s="259">
        <v>15094.947</v>
      </c>
      <c r="K100" s="256">
        <v>12402.061</v>
      </c>
      <c r="L100" s="256">
        <v>2132.48</v>
      </c>
      <c r="M100" s="256">
        <v>17.194561452326351</v>
      </c>
      <c r="N100" s="258">
        <v>0</v>
      </c>
      <c r="O100" s="258">
        <v>0</v>
      </c>
      <c r="P100" s="258">
        <v>0</v>
      </c>
      <c r="Q100" s="258">
        <v>14.127111542690413</v>
      </c>
      <c r="R100" s="288">
        <v>10.628444074695992</v>
      </c>
      <c r="S100" s="288">
        <v>5347.8600000000006</v>
      </c>
      <c r="T100" s="259">
        <v>5347.86</v>
      </c>
      <c r="U100" s="257">
        <v>12.936220842648652</v>
      </c>
      <c r="V100" s="258">
        <v>0</v>
      </c>
      <c r="W100" s="258">
        <v>0</v>
      </c>
      <c r="X100" s="258">
        <v>5347.86</v>
      </c>
      <c r="Y100" s="259">
        <v>0</v>
      </c>
      <c r="Z100" s="256">
        <v>0</v>
      </c>
      <c r="AA100" s="256">
        <v>0</v>
      </c>
      <c r="AB100" s="256">
        <v>0</v>
      </c>
      <c r="AC100" s="257">
        <v>0</v>
      </c>
      <c r="AD100" s="258">
        <v>0</v>
      </c>
      <c r="AE100" s="258">
        <v>0</v>
      </c>
      <c r="AF100" s="258">
        <v>0</v>
      </c>
      <c r="AG100" s="258">
        <v>0</v>
      </c>
      <c r="AH100" s="260">
        <v>0</v>
      </c>
      <c r="AI100" s="186">
        <v>13613.37</v>
      </c>
      <c r="AJ100" s="192">
        <v>7506425625420</v>
      </c>
      <c r="AK100" s="192" t="s">
        <v>262</v>
      </c>
      <c r="AL100" s="193" t="s">
        <v>279</v>
      </c>
      <c r="AM100" s="75">
        <v>71176</v>
      </c>
      <c r="AO100" s="188">
        <v>9240.746666666666</v>
      </c>
      <c r="AP100" s="188">
        <v>11278.82</v>
      </c>
      <c r="AQ100" s="187">
        <v>90.20169545745361</v>
      </c>
      <c r="AR100" s="188">
        <v>6980.54</v>
      </c>
      <c r="AS100" s="187">
        <v>64.619707263896657</v>
      </c>
      <c r="AT100" s="188">
        <v>9462.8799999999992</v>
      </c>
      <c r="AU100" s="187">
        <v>92.657556807694689</v>
      </c>
      <c r="AV100" s="188">
        <v>9113.02</v>
      </c>
      <c r="AW100" s="187">
        <v>86.322102075448555</v>
      </c>
      <c r="AX100" s="188">
        <v>6064.2400000000007</v>
      </c>
      <c r="AY100" s="187">
        <v>66.059295239267556</v>
      </c>
      <c r="AZ100" s="188">
        <v>8246.7000000000007</v>
      </c>
      <c r="BA100" s="187">
        <v>91.63000000000001</v>
      </c>
      <c r="BB100" s="188">
        <v>9696.1200000000008</v>
      </c>
      <c r="BC100" s="187">
        <v>105.44449426364476</v>
      </c>
      <c r="BD100" s="75"/>
      <c r="BE100" s="75"/>
      <c r="BI100" s="194"/>
    </row>
    <row r="101" spans="1:61" ht="11.25" customHeight="1" x14ac:dyDescent="0.3">
      <c r="A101" s="290" t="s">
        <v>830</v>
      </c>
      <c r="B101" s="185">
        <v>0</v>
      </c>
      <c r="C101" s="832">
        <v>70231</v>
      </c>
      <c r="D101" s="55">
        <v>1E-4</v>
      </c>
      <c r="E101" s="91">
        <v>0</v>
      </c>
      <c r="F101" s="186">
        <v>0</v>
      </c>
      <c r="G101" s="186">
        <v>0</v>
      </c>
      <c r="H101" s="186">
        <v>0</v>
      </c>
      <c r="I101" s="187">
        <v>0</v>
      </c>
      <c r="J101" s="188">
        <v>0</v>
      </c>
      <c r="K101" s="186">
        <v>0</v>
      </c>
      <c r="L101" s="186">
        <v>0</v>
      </c>
      <c r="M101" s="186">
        <v>0</v>
      </c>
      <c r="N101" s="189">
        <v>0</v>
      </c>
      <c r="O101" s="189">
        <v>0</v>
      </c>
      <c r="P101" s="186">
        <v>0</v>
      </c>
      <c r="Q101" s="189">
        <v>0</v>
      </c>
      <c r="R101" s="189">
        <v>0</v>
      </c>
      <c r="S101" s="189">
        <v>1E-4</v>
      </c>
      <c r="T101" s="188">
        <v>0</v>
      </c>
      <c r="U101" s="187">
        <v>0</v>
      </c>
      <c r="V101" s="189">
        <v>0</v>
      </c>
      <c r="W101" s="189">
        <v>0</v>
      </c>
      <c r="X101" s="188">
        <v>0</v>
      </c>
      <c r="Y101" s="188">
        <v>0</v>
      </c>
      <c r="Z101" s="186">
        <v>0</v>
      </c>
      <c r="AA101" s="186">
        <v>0</v>
      </c>
      <c r="AB101" s="186">
        <v>0</v>
      </c>
      <c r="AC101" s="186">
        <v>0</v>
      </c>
      <c r="AD101" s="188">
        <v>0</v>
      </c>
      <c r="AE101" s="189">
        <v>0</v>
      </c>
      <c r="AF101" s="189">
        <v>0</v>
      </c>
      <c r="AG101" s="189">
        <v>0</v>
      </c>
      <c r="AH101" s="191">
        <v>0</v>
      </c>
      <c r="AI101" s="186">
        <v>0</v>
      </c>
      <c r="AJ101" s="192">
        <v>7501943429123</v>
      </c>
      <c r="AK101" s="192" t="s">
        <v>262</v>
      </c>
      <c r="AL101" s="193" t="s">
        <v>278</v>
      </c>
      <c r="AM101" s="75">
        <v>70231</v>
      </c>
      <c r="AO101" s="201">
        <v>0</v>
      </c>
      <c r="AP101" s="201">
        <v>0</v>
      </c>
      <c r="AQ101" s="200">
        <v>0</v>
      </c>
      <c r="AR101" s="201">
        <v>0</v>
      </c>
      <c r="AS101" s="200">
        <v>0</v>
      </c>
      <c r="AT101" s="201">
        <v>0</v>
      </c>
      <c r="AU101" s="200">
        <v>0</v>
      </c>
      <c r="AV101" s="201">
        <v>0</v>
      </c>
      <c r="AW101" s="200">
        <v>0</v>
      </c>
      <c r="AX101" s="201">
        <v>0</v>
      </c>
      <c r="AY101" s="200">
        <v>0</v>
      </c>
      <c r="AZ101" s="201">
        <v>0</v>
      </c>
      <c r="BA101" s="200">
        <v>0</v>
      </c>
      <c r="BB101" s="201">
        <v>0</v>
      </c>
      <c r="BC101" s="200">
        <v>0</v>
      </c>
      <c r="BD101" s="75"/>
      <c r="BE101" s="75"/>
      <c r="BF101" s="75"/>
      <c r="BI101" s="194"/>
    </row>
    <row r="102" spans="1:61" ht="11.25" customHeight="1" x14ac:dyDescent="0.3">
      <c r="A102" s="290" t="s">
        <v>831</v>
      </c>
      <c r="B102" s="185">
        <v>0</v>
      </c>
      <c r="C102" s="832">
        <v>70816</v>
      </c>
      <c r="D102" s="55">
        <v>2527.4250000000002</v>
      </c>
      <c r="E102" s="91">
        <v>2441.3275162599011</v>
      </c>
      <c r="F102" s="186">
        <v>0</v>
      </c>
      <c r="G102" s="186">
        <v>0</v>
      </c>
      <c r="H102" s="186">
        <v>0</v>
      </c>
      <c r="I102" s="187">
        <v>0</v>
      </c>
      <c r="J102" s="188">
        <v>31.058</v>
      </c>
      <c r="K102" s="186">
        <v>0</v>
      </c>
      <c r="L102" s="186">
        <v>11.25</v>
      </c>
      <c r="M102" s="186">
        <v>36.222551355528367</v>
      </c>
      <c r="N102" s="189">
        <v>0</v>
      </c>
      <c r="O102" s="189">
        <v>0</v>
      </c>
      <c r="P102" s="186">
        <v>0</v>
      </c>
      <c r="Q102" s="189">
        <v>36.222551355528367</v>
      </c>
      <c r="R102" s="189">
        <v>2430.4607508532422</v>
      </c>
      <c r="S102" s="189">
        <v>2516.1750000000002</v>
      </c>
      <c r="T102" s="188">
        <v>2516.1749999999997</v>
      </c>
      <c r="U102" s="187">
        <v>2430.4607508532417</v>
      </c>
      <c r="V102" s="189">
        <v>0</v>
      </c>
      <c r="W102" s="189">
        <v>0</v>
      </c>
      <c r="X102" s="188">
        <v>2516.1749999999997</v>
      </c>
      <c r="Y102" s="188">
        <v>47.475000000000001</v>
      </c>
      <c r="Z102" s="186">
        <v>0</v>
      </c>
      <c r="AA102" s="186">
        <v>0</v>
      </c>
      <c r="AB102" s="186">
        <v>0</v>
      </c>
      <c r="AC102" s="186">
        <v>0</v>
      </c>
      <c r="AD102" s="188">
        <v>0</v>
      </c>
      <c r="AE102" s="189">
        <v>0</v>
      </c>
      <c r="AF102" s="189">
        <v>0</v>
      </c>
      <c r="AG102" s="189">
        <v>0</v>
      </c>
      <c r="AH102" s="191">
        <v>0</v>
      </c>
      <c r="AI102" s="186">
        <v>22.81</v>
      </c>
      <c r="AJ102" s="192">
        <v>7501943429123</v>
      </c>
      <c r="AK102" s="192">
        <v>70231</v>
      </c>
      <c r="AL102" s="90" t="s">
        <v>279</v>
      </c>
      <c r="AM102" s="75">
        <v>70816</v>
      </c>
      <c r="AO102" s="188">
        <v>30.375</v>
      </c>
      <c r="AP102" s="188">
        <v>19.805</v>
      </c>
      <c r="AQ102" s="187">
        <v>0</v>
      </c>
      <c r="AR102" s="188">
        <v>38.020000000000003</v>
      </c>
      <c r="AS102" s="187">
        <v>0</v>
      </c>
      <c r="AT102" s="188">
        <v>33.299999999999997</v>
      </c>
      <c r="AU102" s="187">
        <v>0</v>
      </c>
      <c r="AV102" s="188">
        <v>24.524999999999999</v>
      </c>
      <c r="AW102" s="187">
        <v>0</v>
      </c>
      <c r="AX102" s="188">
        <v>30.375</v>
      </c>
      <c r="AY102" s="187">
        <v>0</v>
      </c>
      <c r="AZ102" s="188">
        <v>24.75</v>
      </c>
      <c r="BA102" s="187">
        <v>0</v>
      </c>
      <c r="BB102" s="188">
        <v>23.175000000000001</v>
      </c>
      <c r="BC102" s="187">
        <v>0</v>
      </c>
      <c r="BD102" s="75"/>
      <c r="BE102" s="75"/>
      <c r="BF102" s="75"/>
      <c r="BI102" s="194"/>
    </row>
    <row r="103" spans="1:61" ht="11.25" customHeight="1" x14ac:dyDescent="0.3">
      <c r="A103" s="291" t="s">
        <v>832</v>
      </c>
      <c r="B103" s="261">
        <v>0</v>
      </c>
      <c r="C103" s="842">
        <v>71003</v>
      </c>
      <c r="D103" s="262">
        <v>650.25</v>
      </c>
      <c r="E103" s="263">
        <v>0</v>
      </c>
      <c r="F103" s="264">
        <v>0</v>
      </c>
      <c r="G103" s="264">
        <v>0</v>
      </c>
      <c r="H103" s="264">
        <v>0</v>
      </c>
      <c r="I103" s="266">
        <v>0</v>
      </c>
      <c r="J103" s="267">
        <v>0</v>
      </c>
      <c r="K103" s="264">
        <v>0</v>
      </c>
      <c r="L103" s="264">
        <v>0</v>
      </c>
      <c r="M103" s="264">
        <v>0</v>
      </c>
      <c r="N103" s="268">
        <v>0</v>
      </c>
      <c r="O103" s="268">
        <v>0</v>
      </c>
      <c r="P103" s="264">
        <v>0</v>
      </c>
      <c r="Q103" s="268">
        <v>0</v>
      </c>
      <c r="R103" s="268">
        <v>0</v>
      </c>
      <c r="S103" s="268">
        <v>650.25</v>
      </c>
      <c r="T103" s="267">
        <v>650.25</v>
      </c>
      <c r="U103" s="266">
        <v>0</v>
      </c>
      <c r="V103" s="268">
        <v>0</v>
      </c>
      <c r="W103" s="268">
        <v>0</v>
      </c>
      <c r="X103" s="267">
        <v>650.25</v>
      </c>
      <c r="Y103" s="267">
        <v>6.75</v>
      </c>
      <c r="Z103" s="264">
        <v>0</v>
      </c>
      <c r="AA103" s="264">
        <v>0</v>
      </c>
      <c r="AB103" s="264">
        <v>0</v>
      </c>
      <c r="AC103" s="264">
        <v>0</v>
      </c>
      <c r="AD103" s="267">
        <v>0</v>
      </c>
      <c r="AE103" s="268">
        <v>0</v>
      </c>
      <c r="AF103" s="268">
        <v>0</v>
      </c>
      <c r="AG103" s="268">
        <v>0</v>
      </c>
      <c r="AH103" s="269">
        <v>0</v>
      </c>
      <c r="AI103" s="186">
        <v>0</v>
      </c>
      <c r="AJ103" s="192">
        <v>7506425607723</v>
      </c>
      <c r="AK103" s="192" t="s">
        <v>262</v>
      </c>
      <c r="AL103" s="193" t="s">
        <v>278</v>
      </c>
      <c r="AM103" s="75">
        <v>71003</v>
      </c>
      <c r="AO103" s="188">
        <v>487.50166666666672</v>
      </c>
      <c r="AP103" s="188">
        <v>5.0000000000000001E-3</v>
      </c>
      <c r="AQ103" s="187">
        <v>0</v>
      </c>
      <c r="AR103" s="188">
        <v>1462.5</v>
      </c>
      <c r="AS103" s="187">
        <v>0</v>
      </c>
      <c r="AT103" s="188">
        <v>0</v>
      </c>
      <c r="AU103" s="187">
        <v>0</v>
      </c>
      <c r="AV103" s="188">
        <v>0</v>
      </c>
      <c r="AW103" s="187">
        <v>0</v>
      </c>
      <c r="AX103" s="188">
        <v>0</v>
      </c>
      <c r="AY103" s="187">
        <v>0</v>
      </c>
      <c r="AZ103" s="188">
        <v>0</v>
      </c>
      <c r="BA103" s="187">
        <v>0</v>
      </c>
      <c r="BB103" s="188">
        <v>0</v>
      </c>
      <c r="BC103" s="187">
        <v>0</v>
      </c>
      <c r="BD103" s="75"/>
      <c r="BE103" s="75"/>
      <c r="BF103" s="75"/>
      <c r="BI103" s="194"/>
    </row>
    <row r="104" spans="1:61" ht="11.25" customHeight="1" x14ac:dyDescent="0.3">
      <c r="A104" s="291" t="s">
        <v>833</v>
      </c>
      <c r="B104" s="261">
        <v>0</v>
      </c>
      <c r="C104" s="842">
        <v>70160</v>
      </c>
      <c r="D104" s="262">
        <v>1E-4</v>
      </c>
      <c r="E104" s="263">
        <v>0</v>
      </c>
      <c r="F104" s="264">
        <v>0</v>
      </c>
      <c r="G104" s="264">
        <v>0</v>
      </c>
      <c r="H104" s="264">
        <v>0</v>
      </c>
      <c r="I104" s="266">
        <v>0</v>
      </c>
      <c r="J104" s="267">
        <v>0</v>
      </c>
      <c r="K104" s="264">
        <v>0</v>
      </c>
      <c r="L104" s="264">
        <v>0</v>
      </c>
      <c r="M104" s="264">
        <v>0</v>
      </c>
      <c r="N104" s="268">
        <v>0</v>
      </c>
      <c r="O104" s="268">
        <v>194.5</v>
      </c>
      <c r="P104" s="264">
        <v>194.5</v>
      </c>
      <c r="Q104" s="268">
        <v>0</v>
      </c>
      <c r="R104" s="268">
        <v>0</v>
      </c>
      <c r="S104" s="268">
        <v>1E-4</v>
      </c>
      <c r="T104" s="267">
        <v>0</v>
      </c>
      <c r="U104" s="266">
        <v>0</v>
      </c>
      <c r="V104" s="268">
        <v>0</v>
      </c>
      <c r="W104" s="268">
        <v>0</v>
      </c>
      <c r="X104" s="267">
        <v>0</v>
      </c>
      <c r="Y104" s="267">
        <v>0</v>
      </c>
      <c r="Z104" s="264">
        <v>0</v>
      </c>
      <c r="AA104" s="264">
        <v>0</v>
      </c>
      <c r="AB104" s="264">
        <v>0</v>
      </c>
      <c r="AC104" s="264">
        <v>0</v>
      </c>
      <c r="AD104" s="267">
        <v>0</v>
      </c>
      <c r="AE104" s="268">
        <v>0</v>
      </c>
      <c r="AF104" s="268">
        <v>0</v>
      </c>
      <c r="AG104" s="268">
        <v>0</v>
      </c>
      <c r="AH104" s="269">
        <v>0</v>
      </c>
      <c r="AI104" s="186">
        <v>0</v>
      </c>
      <c r="AJ104" s="192">
        <v>7501943411449</v>
      </c>
      <c r="AK104" s="192" t="s">
        <v>262</v>
      </c>
      <c r="AL104" s="193" t="s">
        <v>278</v>
      </c>
      <c r="AM104" s="75">
        <v>70160</v>
      </c>
      <c r="AO104" s="201">
        <v>0</v>
      </c>
      <c r="AP104" s="201">
        <v>0</v>
      </c>
      <c r="AQ104" s="200">
        <v>0</v>
      </c>
      <c r="AR104" s="201">
        <v>0</v>
      </c>
      <c r="AS104" s="200">
        <v>0</v>
      </c>
      <c r="AT104" s="201">
        <v>0</v>
      </c>
      <c r="AU104" s="200">
        <v>0</v>
      </c>
      <c r="AV104" s="201">
        <v>0</v>
      </c>
      <c r="AW104" s="200">
        <v>0</v>
      </c>
      <c r="AX104" s="201">
        <v>0</v>
      </c>
      <c r="AY104" s="200">
        <v>0</v>
      </c>
      <c r="AZ104" s="201">
        <v>0</v>
      </c>
      <c r="BA104" s="200">
        <v>0</v>
      </c>
      <c r="BB104" s="201">
        <v>0</v>
      </c>
      <c r="BC104" s="200">
        <v>0</v>
      </c>
      <c r="BD104" s="75"/>
      <c r="BE104" s="75"/>
      <c r="BF104" s="75"/>
      <c r="BI104" s="194"/>
    </row>
    <row r="105" spans="1:61" ht="11.25" customHeight="1" x14ac:dyDescent="0.3">
      <c r="A105" s="292" t="s">
        <v>834</v>
      </c>
      <c r="B105" s="253">
        <v>0</v>
      </c>
      <c r="C105" s="840">
        <v>70818</v>
      </c>
      <c r="D105" s="289">
        <v>1E-4</v>
      </c>
      <c r="E105" s="255">
        <v>0</v>
      </c>
      <c r="F105" s="259">
        <v>0</v>
      </c>
      <c r="G105" s="256">
        <v>0</v>
      </c>
      <c r="H105" s="256">
        <v>0</v>
      </c>
      <c r="I105" s="257">
        <v>0</v>
      </c>
      <c r="J105" s="259">
        <v>0</v>
      </c>
      <c r="K105" s="256">
        <v>0</v>
      </c>
      <c r="L105" s="256">
        <v>0</v>
      </c>
      <c r="M105" s="257">
        <v>0</v>
      </c>
      <c r="N105" s="258">
        <v>0</v>
      </c>
      <c r="O105" s="258">
        <v>0</v>
      </c>
      <c r="P105" s="256">
        <v>0</v>
      </c>
      <c r="Q105" s="258">
        <v>0</v>
      </c>
      <c r="R105" s="258">
        <v>0</v>
      </c>
      <c r="S105" s="258">
        <v>1E-4</v>
      </c>
      <c r="T105" s="259">
        <v>0</v>
      </c>
      <c r="U105" s="257">
        <v>0</v>
      </c>
      <c r="V105" s="258">
        <v>0</v>
      </c>
      <c r="W105" s="258">
        <v>0</v>
      </c>
      <c r="X105" s="258">
        <v>0</v>
      </c>
      <c r="Y105" s="259">
        <v>0</v>
      </c>
      <c r="Z105" s="256">
        <v>0</v>
      </c>
      <c r="AA105" s="256">
        <v>0</v>
      </c>
      <c r="AB105" s="256">
        <v>0</v>
      </c>
      <c r="AC105" s="256">
        <v>0</v>
      </c>
      <c r="AD105" s="259">
        <v>0</v>
      </c>
      <c r="AE105" s="258">
        <v>0</v>
      </c>
      <c r="AF105" s="258">
        <v>0</v>
      </c>
      <c r="AG105" s="258">
        <v>0</v>
      </c>
      <c r="AH105" s="260">
        <v>0</v>
      </c>
      <c r="AI105" s="186">
        <v>0</v>
      </c>
      <c r="AJ105" s="192">
        <v>7501943411449</v>
      </c>
      <c r="AK105" s="192">
        <v>70160</v>
      </c>
      <c r="AL105" s="90" t="s">
        <v>279</v>
      </c>
      <c r="AM105" s="75">
        <v>70818</v>
      </c>
      <c r="AO105" s="188">
        <v>0</v>
      </c>
      <c r="AP105" s="188">
        <v>0</v>
      </c>
      <c r="AQ105" s="187">
        <v>0</v>
      </c>
      <c r="AR105" s="188">
        <v>-2</v>
      </c>
      <c r="AS105" s="187">
        <v>0</v>
      </c>
      <c r="AT105" s="188">
        <v>2</v>
      </c>
      <c r="AU105" s="187">
        <v>0</v>
      </c>
      <c r="AV105" s="188">
        <v>0.5</v>
      </c>
      <c r="AW105" s="187">
        <v>0</v>
      </c>
      <c r="AX105" s="188">
        <v>3</v>
      </c>
      <c r="AY105" s="187">
        <v>0</v>
      </c>
      <c r="AZ105" s="188">
        <v>0</v>
      </c>
      <c r="BA105" s="187">
        <v>0</v>
      </c>
      <c r="BB105" s="188">
        <v>1</v>
      </c>
      <c r="BC105" s="187">
        <v>0</v>
      </c>
      <c r="BD105" s="75"/>
      <c r="BE105" s="75"/>
      <c r="BF105" s="75"/>
      <c r="BI105" s="194"/>
    </row>
    <row r="106" spans="1:61" ht="11.25" customHeight="1" x14ac:dyDescent="0.3">
      <c r="A106" s="291" t="s">
        <v>835</v>
      </c>
      <c r="B106" s="261">
        <v>0</v>
      </c>
      <c r="C106" s="842">
        <v>71113</v>
      </c>
      <c r="D106" s="262">
        <v>1E-4</v>
      </c>
      <c r="E106" s="263">
        <v>0</v>
      </c>
      <c r="F106" s="264">
        <v>0</v>
      </c>
      <c r="G106" s="264">
        <v>0</v>
      </c>
      <c r="H106" s="264">
        <v>0</v>
      </c>
      <c r="I106" s="266">
        <v>0</v>
      </c>
      <c r="J106" s="267">
        <v>0</v>
      </c>
      <c r="K106" s="264">
        <v>0</v>
      </c>
      <c r="L106" s="264">
        <v>0</v>
      </c>
      <c r="M106" s="264">
        <v>0</v>
      </c>
      <c r="N106" s="268">
        <v>0</v>
      </c>
      <c r="O106" s="268">
        <v>0</v>
      </c>
      <c r="P106" s="264">
        <v>0</v>
      </c>
      <c r="Q106" s="268">
        <v>0</v>
      </c>
      <c r="R106" s="268">
        <v>0</v>
      </c>
      <c r="S106" s="268">
        <v>1E-4</v>
      </c>
      <c r="T106" s="267">
        <v>0</v>
      </c>
      <c r="U106" s="266">
        <v>0</v>
      </c>
      <c r="V106" s="268">
        <v>0</v>
      </c>
      <c r="W106" s="268">
        <v>0</v>
      </c>
      <c r="X106" s="267">
        <v>0</v>
      </c>
      <c r="Y106" s="267">
        <v>0</v>
      </c>
      <c r="Z106" s="264">
        <v>0</v>
      </c>
      <c r="AA106" s="264">
        <v>0</v>
      </c>
      <c r="AB106" s="264">
        <v>0</v>
      </c>
      <c r="AC106" s="264">
        <v>0</v>
      </c>
      <c r="AD106" s="267">
        <v>0</v>
      </c>
      <c r="AE106" s="268">
        <v>0</v>
      </c>
      <c r="AF106" s="268">
        <v>0</v>
      </c>
      <c r="AG106" s="268">
        <v>0</v>
      </c>
      <c r="AH106" s="269">
        <v>0</v>
      </c>
      <c r="AI106" s="186">
        <v>0</v>
      </c>
      <c r="AJ106" s="192">
        <v>7506425607723</v>
      </c>
      <c r="AK106" s="192" t="s">
        <v>262</v>
      </c>
      <c r="AL106" s="193" t="s">
        <v>278</v>
      </c>
      <c r="AM106" s="75">
        <v>71113</v>
      </c>
      <c r="AO106" s="188">
        <v>0</v>
      </c>
      <c r="AP106" s="188">
        <v>0</v>
      </c>
      <c r="AQ106" s="187">
        <v>0</v>
      </c>
      <c r="AR106" s="188">
        <v>0</v>
      </c>
      <c r="AS106" s="187">
        <v>0</v>
      </c>
      <c r="AT106" s="188">
        <v>0</v>
      </c>
      <c r="AU106" s="187">
        <v>0</v>
      </c>
      <c r="AV106" s="188">
        <v>0</v>
      </c>
      <c r="AW106" s="187">
        <v>0</v>
      </c>
      <c r="AX106" s="188">
        <v>0</v>
      </c>
      <c r="AY106" s="187">
        <v>0</v>
      </c>
      <c r="AZ106" s="188">
        <v>0</v>
      </c>
      <c r="BA106" s="187">
        <v>0</v>
      </c>
      <c r="BB106" s="188">
        <v>0</v>
      </c>
      <c r="BC106" s="187">
        <v>0</v>
      </c>
      <c r="BD106" s="75"/>
      <c r="BE106" s="75"/>
      <c r="BF106" s="75"/>
      <c r="BI106" s="194"/>
    </row>
    <row r="107" spans="1:61" ht="11.25" customHeight="1" x14ac:dyDescent="0.3">
      <c r="A107" s="291" t="s">
        <v>836</v>
      </c>
      <c r="B107" s="261">
        <v>0</v>
      </c>
      <c r="C107" s="842">
        <v>71120</v>
      </c>
      <c r="D107" s="262">
        <v>407.04200000000003</v>
      </c>
      <c r="E107" s="263">
        <v>0</v>
      </c>
      <c r="F107" s="264">
        <v>0</v>
      </c>
      <c r="G107" s="264">
        <v>0</v>
      </c>
      <c r="H107" s="264">
        <v>0</v>
      </c>
      <c r="I107" s="266">
        <v>0</v>
      </c>
      <c r="J107" s="267">
        <v>0</v>
      </c>
      <c r="K107" s="264">
        <v>0</v>
      </c>
      <c r="L107" s="264">
        <v>0</v>
      </c>
      <c r="M107" s="264">
        <v>0</v>
      </c>
      <c r="N107" s="268">
        <v>0</v>
      </c>
      <c r="O107" s="268">
        <v>0</v>
      </c>
      <c r="P107" s="264">
        <v>0</v>
      </c>
      <c r="Q107" s="268">
        <v>0</v>
      </c>
      <c r="R107" s="268">
        <v>0</v>
      </c>
      <c r="S107" s="268">
        <v>407.04200000000003</v>
      </c>
      <c r="T107" s="267">
        <v>406.5</v>
      </c>
      <c r="U107" s="266">
        <v>0</v>
      </c>
      <c r="V107" s="268">
        <v>0</v>
      </c>
      <c r="W107" s="268">
        <v>0</v>
      </c>
      <c r="X107" s="267">
        <v>406.5</v>
      </c>
      <c r="Y107" s="267">
        <v>0</v>
      </c>
      <c r="Z107" s="264">
        <v>0</v>
      </c>
      <c r="AA107" s="264">
        <v>0</v>
      </c>
      <c r="AB107" s="264">
        <v>0</v>
      </c>
      <c r="AC107" s="264">
        <v>0</v>
      </c>
      <c r="AD107" s="267">
        <v>0</v>
      </c>
      <c r="AE107" s="268">
        <v>0</v>
      </c>
      <c r="AF107" s="268">
        <v>0</v>
      </c>
      <c r="AG107" s="268">
        <v>0</v>
      </c>
      <c r="AH107" s="269">
        <v>0</v>
      </c>
      <c r="AI107" s="186">
        <v>0</v>
      </c>
      <c r="AJ107" s="192">
        <v>7501943411449</v>
      </c>
      <c r="AK107" s="192" t="s">
        <v>262</v>
      </c>
      <c r="AL107" s="193" t="s">
        <v>278</v>
      </c>
      <c r="AM107" s="75">
        <v>71120</v>
      </c>
      <c r="AO107" s="201">
        <v>0</v>
      </c>
      <c r="AP107" s="201">
        <v>0</v>
      </c>
      <c r="AQ107" s="200">
        <v>0</v>
      </c>
      <c r="AR107" s="201">
        <v>0</v>
      </c>
      <c r="AS107" s="200">
        <v>0</v>
      </c>
      <c r="AT107" s="201">
        <v>0</v>
      </c>
      <c r="AU107" s="200">
        <v>0</v>
      </c>
      <c r="AV107" s="201">
        <v>0</v>
      </c>
      <c r="AW107" s="200">
        <v>0</v>
      </c>
      <c r="AX107" s="201">
        <v>0</v>
      </c>
      <c r="AY107" s="200">
        <v>0</v>
      </c>
      <c r="AZ107" s="201">
        <v>0</v>
      </c>
      <c r="BA107" s="200">
        <v>0</v>
      </c>
      <c r="BB107" s="201">
        <v>0</v>
      </c>
      <c r="BC107" s="200">
        <v>0</v>
      </c>
      <c r="BD107" s="75"/>
      <c r="BE107" s="75"/>
      <c r="BF107" s="75"/>
      <c r="BI107" s="194"/>
    </row>
    <row r="108" spans="1:61" ht="11.25" customHeight="1" x14ac:dyDescent="0.3">
      <c r="A108" s="292" t="s">
        <v>837</v>
      </c>
      <c r="B108" s="253">
        <v>0</v>
      </c>
      <c r="C108" s="840">
        <v>71147</v>
      </c>
      <c r="D108" s="289">
        <v>4056</v>
      </c>
      <c r="E108" s="255">
        <v>16.672396318535394</v>
      </c>
      <c r="F108" s="259">
        <v>6500</v>
      </c>
      <c r="G108" s="256">
        <v>6600</v>
      </c>
      <c r="H108" s="256">
        <v>0</v>
      </c>
      <c r="I108" s="257">
        <v>0</v>
      </c>
      <c r="J108" s="259">
        <v>6285.8959999999997</v>
      </c>
      <c r="K108" s="256">
        <v>7298.2910000000002</v>
      </c>
      <c r="L108" s="256">
        <v>924</v>
      </c>
      <c r="M108" s="257">
        <v>12.6604981906038</v>
      </c>
      <c r="N108" s="258">
        <v>0</v>
      </c>
      <c r="O108" s="258">
        <v>0</v>
      </c>
      <c r="P108" s="256">
        <v>0</v>
      </c>
      <c r="Q108" s="258">
        <v>14.699575048648594</v>
      </c>
      <c r="R108" s="258">
        <v>14.947749692327077</v>
      </c>
      <c r="S108" s="258">
        <v>3132</v>
      </c>
      <c r="T108" s="259">
        <v>3132</v>
      </c>
      <c r="U108" s="257">
        <v>12.874246861354255</v>
      </c>
      <c r="V108" s="258">
        <v>0</v>
      </c>
      <c r="W108" s="258">
        <v>0</v>
      </c>
      <c r="X108" s="258">
        <v>3132</v>
      </c>
      <c r="Y108" s="259">
        <v>0</v>
      </c>
      <c r="Z108" s="256">
        <v>0</v>
      </c>
      <c r="AA108" s="256">
        <v>0</v>
      </c>
      <c r="AB108" s="256">
        <v>0</v>
      </c>
      <c r="AC108" s="256">
        <v>0</v>
      </c>
      <c r="AD108" s="259">
        <v>0</v>
      </c>
      <c r="AE108" s="258">
        <v>0</v>
      </c>
      <c r="AF108" s="258">
        <v>0</v>
      </c>
      <c r="AG108" s="258">
        <v>0</v>
      </c>
      <c r="AH108" s="260">
        <v>0</v>
      </c>
      <c r="AI108" s="186">
        <v>5085.9859999999999</v>
      </c>
      <c r="AJ108" s="192">
        <v>7501943411449</v>
      </c>
      <c r="AK108" s="192">
        <v>70160</v>
      </c>
      <c r="AL108" s="90" t="s">
        <v>279</v>
      </c>
      <c r="AM108" s="75">
        <v>71147</v>
      </c>
      <c r="AO108" s="188">
        <v>4056</v>
      </c>
      <c r="AP108" s="188">
        <v>4776</v>
      </c>
      <c r="AQ108" s="187">
        <v>61.793246215551825</v>
      </c>
      <c r="AR108" s="188">
        <v>3120</v>
      </c>
      <c r="AS108" s="187">
        <v>45.102530194120135</v>
      </c>
      <c r="AT108" s="188">
        <v>4272</v>
      </c>
      <c r="AU108" s="187">
        <v>71.082287731516615</v>
      </c>
      <c r="AV108" s="188">
        <v>3252</v>
      </c>
      <c r="AW108" s="187">
        <v>52.345924792491552</v>
      </c>
      <c r="AX108" s="188">
        <v>3276</v>
      </c>
      <c r="AY108" s="187">
        <v>60.642084162549658</v>
      </c>
      <c r="AZ108" s="188">
        <v>2952</v>
      </c>
      <c r="BA108" s="187">
        <v>59.040000000000006</v>
      </c>
      <c r="BB108" s="188">
        <v>3996</v>
      </c>
      <c r="BC108" s="187">
        <v>170.76923076923077</v>
      </c>
      <c r="BD108" s="75"/>
      <c r="BE108" s="75"/>
      <c r="BF108" s="75"/>
      <c r="BI108" s="194"/>
    </row>
    <row r="109" spans="1:61" ht="11.25" customHeight="1" x14ac:dyDescent="0.3">
      <c r="A109" s="292" t="s">
        <v>838</v>
      </c>
      <c r="B109" s="253">
        <v>0</v>
      </c>
      <c r="C109" s="840">
        <v>71115</v>
      </c>
      <c r="D109" s="289">
        <v>4287</v>
      </c>
      <c r="E109" s="255">
        <v>20.494327448710401</v>
      </c>
      <c r="F109" s="259">
        <v>5400</v>
      </c>
      <c r="G109" s="256">
        <v>6000</v>
      </c>
      <c r="H109" s="256">
        <v>2070</v>
      </c>
      <c r="I109" s="257">
        <v>34.5</v>
      </c>
      <c r="J109" s="259">
        <v>4410.7740000000003</v>
      </c>
      <c r="K109" s="256">
        <v>6275.3949999999995</v>
      </c>
      <c r="L109" s="256">
        <v>2265.502</v>
      </c>
      <c r="M109" s="257">
        <v>36.101345014935319</v>
      </c>
      <c r="N109" s="258">
        <v>0</v>
      </c>
      <c r="O109" s="258">
        <v>10.425000000000001</v>
      </c>
      <c r="P109" s="256">
        <v>85.85</v>
      </c>
      <c r="Q109" s="258">
        <v>53.309283132620259</v>
      </c>
      <c r="R109" s="258">
        <v>27.828435553487889</v>
      </c>
      <c r="S109" s="258">
        <v>4091.498</v>
      </c>
      <c r="T109" s="259">
        <v>3802.5</v>
      </c>
      <c r="U109" s="257">
        <v>18.178138587292114</v>
      </c>
      <c r="V109" s="258">
        <v>-10.425000000000001</v>
      </c>
      <c r="W109" s="258">
        <v>75.424999999999997</v>
      </c>
      <c r="X109" s="258">
        <v>3737.5</v>
      </c>
      <c r="Y109" s="259">
        <v>1140.5</v>
      </c>
      <c r="Z109" s="256">
        <v>538</v>
      </c>
      <c r="AA109" s="256">
        <v>0</v>
      </c>
      <c r="AB109" s="256">
        <v>153</v>
      </c>
      <c r="AC109" s="256">
        <v>306</v>
      </c>
      <c r="AD109" s="259">
        <v>41.66800000000012</v>
      </c>
      <c r="AE109" s="258">
        <v>0</v>
      </c>
      <c r="AF109" s="258">
        <v>0</v>
      </c>
      <c r="AG109" s="258">
        <v>0</v>
      </c>
      <c r="AH109" s="260">
        <v>0</v>
      </c>
      <c r="AI109" s="186">
        <v>3965.23</v>
      </c>
      <c r="AJ109" s="192">
        <v>7501943411449</v>
      </c>
      <c r="AK109" s="192">
        <v>70160</v>
      </c>
      <c r="AL109" s="90" t="s">
        <v>279</v>
      </c>
      <c r="AM109" s="75">
        <v>71115</v>
      </c>
      <c r="AO109" s="188">
        <v>3432.0046666666672</v>
      </c>
      <c r="AP109" s="188">
        <v>3667.9340000000002</v>
      </c>
      <c r="AQ109" s="187">
        <v>90.100396935254039</v>
      </c>
      <c r="AR109" s="188">
        <v>3136.2669999999998</v>
      </c>
      <c r="AS109" s="187">
        <v>56.430962702956933</v>
      </c>
      <c r="AT109" s="188">
        <v>3491.8130000000006</v>
      </c>
      <c r="AU109" s="187">
        <v>78.43150599700725</v>
      </c>
      <c r="AV109" s="188">
        <v>3726.6539999999995</v>
      </c>
      <c r="AW109" s="187">
        <v>74.017797699534896</v>
      </c>
      <c r="AX109" s="188">
        <v>3233.85</v>
      </c>
      <c r="AY109" s="187">
        <v>71.982488345708276</v>
      </c>
      <c r="AZ109" s="188">
        <v>3292.2449999999999</v>
      </c>
      <c r="BA109" s="187">
        <v>57.998972937882122</v>
      </c>
      <c r="BB109" s="188">
        <v>4269.7979999999998</v>
      </c>
      <c r="BC109" s="187">
        <v>76.797428117713906</v>
      </c>
      <c r="BD109" s="75"/>
      <c r="BE109" s="75"/>
      <c r="BF109" s="75"/>
      <c r="BI109" s="194"/>
    </row>
    <row r="110" spans="1:61" ht="11.25" customHeight="1" x14ac:dyDescent="0.3">
      <c r="A110" s="292" t="s">
        <v>4890</v>
      </c>
      <c r="B110" s="253">
        <v>0</v>
      </c>
      <c r="C110" s="840">
        <v>71256</v>
      </c>
      <c r="D110" s="289">
        <v>1312.25</v>
      </c>
      <c r="E110" s="255">
        <v>0</v>
      </c>
      <c r="F110" s="259">
        <v>0</v>
      </c>
      <c r="G110" s="256">
        <v>0</v>
      </c>
      <c r="H110" s="256">
        <v>0</v>
      </c>
      <c r="I110" s="257">
        <v>0</v>
      </c>
      <c r="J110" s="259">
        <v>0</v>
      </c>
      <c r="K110" s="256">
        <v>0</v>
      </c>
      <c r="L110" s="256">
        <v>11</v>
      </c>
      <c r="M110" s="257">
        <v>0</v>
      </c>
      <c r="N110" s="258">
        <v>0</v>
      </c>
      <c r="O110" s="258">
        <v>0</v>
      </c>
      <c r="P110" s="256">
        <v>0</v>
      </c>
      <c r="Q110" s="258">
        <v>0</v>
      </c>
      <c r="R110" s="258">
        <v>0</v>
      </c>
      <c r="S110" s="258">
        <v>1301.25</v>
      </c>
      <c r="T110" s="259">
        <v>1300.5</v>
      </c>
      <c r="U110" s="257">
        <v>0</v>
      </c>
      <c r="V110" s="258">
        <v>0</v>
      </c>
      <c r="W110" s="258">
        <v>0</v>
      </c>
      <c r="X110" s="258">
        <v>1300.5</v>
      </c>
      <c r="Y110" s="259">
        <v>483.5</v>
      </c>
      <c r="Z110" s="256">
        <v>0</v>
      </c>
      <c r="AA110" s="256">
        <v>0</v>
      </c>
      <c r="AB110" s="256">
        <v>0</v>
      </c>
      <c r="AC110" s="256">
        <v>0</v>
      </c>
      <c r="AD110" s="259">
        <v>0</v>
      </c>
      <c r="AE110" s="258">
        <v>0</v>
      </c>
      <c r="AF110" s="258">
        <v>0</v>
      </c>
      <c r="AG110" s="258">
        <v>0</v>
      </c>
      <c r="AH110" s="260">
        <v>0</v>
      </c>
      <c r="AI110" s="186">
        <v>0</v>
      </c>
      <c r="AJ110" s="192">
        <v>7501943411449</v>
      </c>
      <c r="AK110" s="192">
        <v>70160</v>
      </c>
      <c r="AL110" s="90" t="s">
        <v>279</v>
      </c>
      <c r="AM110" s="75">
        <v>71256</v>
      </c>
      <c r="AO110" s="188">
        <v>480.75</v>
      </c>
      <c r="AP110" s="188">
        <v>-77.25</v>
      </c>
      <c r="AQ110" s="187">
        <v>0</v>
      </c>
      <c r="AR110" s="188">
        <v>-86.25</v>
      </c>
      <c r="AS110" s="187">
        <v>0</v>
      </c>
      <c r="AT110" s="188">
        <v>1605.75</v>
      </c>
      <c r="AU110" s="187">
        <v>44.162541254125415</v>
      </c>
      <c r="AV110" s="188">
        <v>347.5</v>
      </c>
      <c r="AW110" s="187">
        <v>13.152914458743375</v>
      </c>
      <c r="AX110" s="188">
        <v>891</v>
      </c>
      <c r="AY110" s="187">
        <v>24.504950495049506</v>
      </c>
      <c r="AZ110" s="188">
        <v>0</v>
      </c>
      <c r="BA110" s="187">
        <v>0</v>
      </c>
      <c r="BB110" s="188">
        <v>0</v>
      </c>
      <c r="BC110" s="187">
        <v>0</v>
      </c>
      <c r="BD110" s="75"/>
      <c r="BE110" s="75"/>
      <c r="BF110" s="75"/>
      <c r="BI110" s="194"/>
    </row>
    <row r="111" spans="1:61" ht="11.25" customHeight="1" x14ac:dyDescent="0.3">
      <c r="A111" s="290" t="s">
        <v>839</v>
      </c>
      <c r="B111" s="185">
        <v>0</v>
      </c>
      <c r="C111" s="832">
        <v>70795</v>
      </c>
      <c r="D111" s="284">
        <v>1E-4</v>
      </c>
      <c r="E111" s="91">
        <v>0</v>
      </c>
      <c r="F111" s="188">
        <v>0</v>
      </c>
      <c r="G111" s="186">
        <v>0</v>
      </c>
      <c r="H111" s="186">
        <v>0</v>
      </c>
      <c r="I111" s="187">
        <v>0</v>
      </c>
      <c r="J111" s="188">
        <v>0</v>
      </c>
      <c r="K111" s="186">
        <v>0</v>
      </c>
      <c r="L111" s="186">
        <v>0</v>
      </c>
      <c r="M111" s="187">
        <v>0</v>
      </c>
      <c r="N111" s="189">
        <v>0</v>
      </c>
      <c r="O111" s="189">
        <v>0</v>
      </c>
      <c r="P111" s="186">
        <v>0</v>
      </c>
      <c r="Q111" s="189">
        <v>0</v>
      </c>
      <c r="R111" s="258">
        <v>0</v>
      </c>
      <c r="S111" s="258">
        <v>1E-4</v>
      </c>
      <c r="T111" s="188">
        <v>0</v>
      </c>
      <c r="U111" s="187">
        <v>0</v>
      </c>
      <c r="V111" s="189">
        <v>0</v>
      </c>
      <c r="W111" s="189">
        <v>0</v>
      </c>
      <c r="X111" s="189">
        <v>0</v>
      </c>
      <c r="Y111" s="188">
        <v>0</v>
      </c>
      <c r="Z111" s="186">
        <v>0</v>
      </c>
      <c r="AA111" s="186">
        <v>0</v>
      </c>
      <c r="AB111" s="186">
        <v>0</v>
      </c>
      <c r="AC111" s="186">
        <v>0</v>
      </c>
      <c r="AD111" s="188">
        <v>0</v>
      </c>
      <c r="AE111" s="189">
        <v>0</v>
      </c>
      <c r="AF111" s="189">
        <v>0</v>
      </c>
      <c r="AG111" s="189">
        <v>0</v>
      </c>
      <c r="AH111" s="191">
        <v>0</v>
      </c>
      <c r="AI111" s="186">
        <v>0</v>
      </c>
      <c r="AJ111" s="192">
        <v>7506425629701</v>
      </c>
      <c r="AK111" s="192" t="s">
        <v>505</v>
      </c>
      <c r="AL111" s="90" t="s">
        <v>279</v>
      </c>
      <c r="AM111" s="75">
        <v>70795</v>
      </c>
      <c r="AO111" s="188">
        <v>0</v>
      </c>
      <c r="AP111" s="188">
        <v>0</v>
      </c>
      <c r="AQ111" s="187">
        <v>0</v>
      </c>
      <c r="AR111" s="188">
        <v>0</v>
      </c>
      <c r="AS111" s="187">
        <v>0</v>
      </c>
      <c r="AT111" s="188">
        <v>0</v>
      </c>
      <c r="AU111" s="187">
        <v>0</v>
      </c>
      <c r="AV111" s="188">
        <v>0</v>
      </c>
      <c r="AW111" s="187">
        <v>0</v>
      </c>
      <c r="AX111" s="188">
        <v>0</v>
      </c>
      <c r="AY111" s="187">
        <v>0</v>
      </c>
      <c r="AZ111" s="188">
        <v>0</v>
      </c>
      <c r="BA111" s="187">
        <v>0</v>
      </c>
      <c r="BB111" s="188">
        <v>0</v>
      </c>
      <c r="BC111" s="187">
        <v>0</v>
      </c>
      <c r="BD111" s="75"/>
      <c r="BE111" s="75"/>
      <c r="BF111" s="75"/>
      <c r="BI111" s="194"/>
    </row>
    <row r="112" spans="1:61" ht="11.25" customHeight="1" x14ac:dyDescent="0.3">
      <c r="A112" s="292" t="s">
        <v>840</v>
      </c>
      <c r="B112" s="253">
        <v>0</v>
      </c>
      <c r="C112" s="840">
        <v>70781</v>
      </c>
      <c r="D112" s="289">
        <v>2128.5</v>
      </c>
      <c r="E112" s="255">
        <v>0</v>
      </c>
      <c r="F112" s="259">
        <v>0</v>
      </c>
      <c r="G112" s="256">
        <v>0</v>
      </c>
      <c r="H112" s="256">
        <v>0</v>
      </c>
      <c r="I112" s="257">
        <v>0</v>
      </c>
      <c r="J112" s="259">
        <v>0</v>
      </c>
      <c r="K112" s="256">
        <v>0</v>
      </c>
      <c r="L112" s="256">
        <v>14.995000000000001</v>
      </c>
      <c r="M112" s="257">
        <v>0</v>
      </c>
      <c r="N112" s="258">
        <v>0</v>
      </c>
      <c r="O112" s="258">
        <v>0</v>
      </c>
      <c r="P112" s="256">
        <v>1.875</v>
      </c>
      <c r="Q112" s="258">
        <v>0</v>
      </c>
      <c r="R112" s="258">
        <v>0</v>
      </c>
      <c r="S112" s="258">
        <v>2113.5050000000001</v>
      </c>
      <c r="T112" s="259">
        <v>2106</v>
      </c>
      <c r="U112" s="257">
        <v>0</v>
      </c>
      <c r="V112" s="258">
        <v>0</v>
      </c>
      <c r="W112" s="258">
        <v>1.875</v>
      </c>
      <c r="X112" s="258">
        <v>2104.125</v>
      </c>
      <c r="Y112" s="259">
        <v>0</v>
      </c>
      <c r="Z112" s="256">
        <v>0</v>
      </c>
      <c r="AA112" s="256">
        <v>0</v>
      </c>
      <c r="AB112" s="256">
        <v>0</v>
      </c>
      <c r="AC112" s="256">
        <v>0</v>
      </c>
      <c r="AD112" s="259">
        <v>0.37999999999999901</v>
      </c>
      <c r="AE112" s="258">
        <v>0</v>
      </c>
      <c r="AF112" s="258">
        <v>0</v>
      </c>
      <c r="AG112" s="258">
        <v>0</v>
      </c>
      <c r="AH112" s="260">
        <v>0</v>
      </c>
      <c r="AI112" s="186">
        <v>0</v>
      </c>
      <c r="AJ112" s="192">
        <v>7506425629701</v>
      </c>
      <c r="AK112" s="192" t="s">
        <v>505</v>
      </c>
      <c r="AL112" s="90" t="s">
        <v>279</v>
      </c>
      <c r="AM112" s="75">
        <v>70781</v>
      </c>
      <c r="AO112" s="188">
        <v>271.12333333333333</v>
      </c>
      <c r="AP112" s="188">
        <v>288.745</v>
      </c>
      <c r="AQ112" s="187">
        <v>0</v>
      </c>
      <c r="AR112" s="188">
        <v>472.875</v>
      </c>
      <c r="AS112" s="187">
        <v>0</v>
      </c>
      <c r="AT112" s="188">
        <v>51.75</v>
      </c>
      <c r="AU112" s="187">
        <v>0</v>
      </c>
      <c r="AV112" s="188">
        <v>231</v>
      </c>
      <c r="AW112" s="187">
        <v>0</v>
      </c>
      <c r="AX112" s="188">
        <v>133.5</v>
      </c>
      <c r="AY112" s="187">
        <v>0</v>
      </c>
      <c r="AZ112" s="188">
        <v>339.36</v>
      </c>
      <c r="BA112" s="187">
        <v>0</v>
      </c>
      <c r="BB112" s="188">
        <v>413.625</v>
      </c>
      <c r="BC112" s="187">
        <v>72.494820859579562</v>
      </c>
      <c r="BD112" s="75"/>
      <c r="BE112" s="75"/>
      <c r="BF112" s="75"/>
      <c r="BI112" s="194"/>
    </row>
    <row r="113" spans="1:61" ht="11.25" customHeight="1" x14ac:dyDescent="0.3">
      <c r="A113" s="293" t="s">
        <v>841</v>
      </c>
      <c r="B113" s="261">
        <v>0</v>
      </c>
      <c r="C113" s="842">
        <v>70786</v>
      </c>
      <c r="D113" s="262">
        <v>1E-4</v>
      </c>
      <c r="E113" s="263">
        <v>0</v>
      </c>
      <c r="F113" s="264">
        <v>0</v>
      </c>
      <c r="G113" s="264">
        <v>0</v>
      </c>
      <c r="H113" s="264">
        <v>0</v>
      </c>
      <c r="I113" s="266">
        <v>0</v>
      </c>
      <c r="J113" s="267">
        <v>0</v>
      </c>
      <c r="K113" s="264">
        <v>0</v>
      </c>
      <c r="L113" s="264">
        <v>0</v>
      </c>
      <c r="M113" s="264">
        <v>0</v>
      </c>
      <c r="N113" s="268">
        <v>0</v>
      </c>
      <c r="O113" s="268">
        <v>101.369</v>
      </c>
      <c r="P113" s="264">
        <v>101.369</v>
      </c>
      <c r="Q113" s="268">
        <v>0</v>
      </c>
      <c r="R113" s="268">
        <v>0</v>
      </c>
      <c r="S113" s="268">
        <v>1E-4</v>
      </c>
      <c r="T113" s="267">
        <v>0</v>
      </c>
      <c r="U113" s="266">
        <v>0</v>
      </c>
      <c r="V113" s="268">
        <v>0</v>
      </c>
      <c r="W113" s="268">
        <v>0</v>
      </c>
      <c r="X113" s="267">
        <v>0</v>
      </c>
      <c r="Y113" s="267">
        <v>0</v>
      </c>
      <c r="Z113" s="264">
        <v>0</v>
      </c>
      <c r="AA113" s="264">
        <v>0</v>
      </c>
      <c r="AB113" s="264">
        <v>0</v>
      </c>
      <c r="AC113" s="264">
        <v>0</v>
      </c>
      <c r="AD113" s="267">
        <v>0</v>
      </c>
      <c r="AE113" s="268">
        <v>0</v>
      </c>
      <c r="AF113" s="268">
        <v>0</v>
      </c>
      <c r="AG113" s="268">
        <v>0</v>
      </c>
      <c r="AH113" s="269">
        <v>0</v>
      </c>
      <c r="AI113" s="186">
        <v>0</v>
      </c>
      <c r="AJ113" s="192">
        <v>7506425630370</v>
      </c>
      <c r="AK113" s="192" t="s">
        <v>505</v>
      </c>
      <c r="AL113" s="193" t="s">
        <v>279</v>
      </c>
      <c r="AM113" s="75">
        <v>70786</v>
      </c>
      <c r="AO113" s="267">
        <v>0</v>
      </c>
      <c r="AP113" s="267">
        <v>0</v>
      </c>
      <c r="AQ113" s="266">
        <v>0</v>
      </c>
      <c r="AR113" s="267">
        <v>0</v>
      </c>
      <c r="AS113" s="266">
        <v>0</v>
      </c>
      <c r="AT113" s="267">
        <v>0</v>
      </c>
      <c r="AU113" s="266">
        <v>0</v>
      </c>
      <c r="AV113" s="267">
        <v>0</v>
      </c>
      <c r="AW113" s="266">
        <v>0</v>
      </c>
      <c r="AX113" s="267">
        <v>0</v>
      </c>
      <c r="AY113" s="266">
        <v>0</v>
      </c>
      <c r="AZ113" s="267">
        <v>0</v>
      </c>
      <c r="BA113" s="266">
        <v>0</v>
      </c>
      <c r="BB113" s="267">
        <v>0</v>
      </c>
      <c r="BC113" s="266">
        <v>0</v>
      </c>
      <c r="BD113" s="75"/>
      <c r="BE113" s="75"/>
      <c r="BF113" s="75"/>
      <c r="BI113" s="194"/>
    </row>
    <row r="114" spans="1:61" ht="11.25" customHeight="1" x14ac:dyDescent="0.3">
      <c r="A114" s="471" t="s">
        <v>842</v>
      </c>
      <c r="B114" s="185">
        <v>0</v>
      </c>
      <c r="C114" s="846">
        <v>70817</v>
      </c>
      <c r="D114" s="55">
        <v>1E-4</v>
      </c>
      <c r="E114" s="91">
        <v>0</v>
      </c>
      <c r="F114" s="186">
        <v>0</v>
      </c>
      <c r="G114" s="186">
        <v>0</v>
      </c>
      <c r="H114" s="186">
        <v>0</v>
      </c>
      <c r="I114" s="187">
        <v>0</v>
      </c>
      <c r="J114" s="188">
        <v>0</v>
      </c>
      <c r="K114" s="186">
        <v>0</v>
      </c>
      <c r="L114" s="186">
        <v>0</v>
      </c>
      <c r="M114" s="187">
        <v>0</v>
      </c>
      <c r="N114" s="189">
        <v>16.366</v>
      </c>
      <c r="O114" s="189">
        <v>0</v>
      </c>
      <c r="P114" s="189">
        <v>16.366</v>
      </c>
      <c r="Q114" s="189">
        <v>0</v>
      </c>
      <c r="R114" s="258">
        <v>0</v>
      </c>
      <c r="S114" s="258">
        <v>1E-4</v>
      </c>
      <c r="T114" s="188">
        <v>0</v>
      </c>
      <c r="U114" s="187">
        <v>0</v>
      </c>
      <c r="V114" s="189">
        <v>0</v>
      </c>
      <c r="W114" s="189">
        <v>0</v>
      </c>
      <c r="X114" s="188">
        <v>0</v>
      </c>
      <c r="Y114" s="188">
        <v>0</v>
      </c>
      <c r="Z114" s="186">
        <v>0</v>
      </c>
      <c r="AA114" s="186">
        <v>0</v>
      </c>
      <c r="AB114" s="186">
        <v>0</v>
      </c>
      <c r="AC114" s="186">
        <v>0</v>
      </c>
      <c r="AD114" s="188">
        <v>0</v>
      </c>
      <c r="AE114" s="189">
        <v>0</v>
      </c>
      <c r="AF114" s="189">
        <v>0</v>
      </c>
      <c r="AG114" s="189">
        <v>0</v>
      </c>
      <c r="AH114" s="191">
        <v>0</v>
      </c>
      <c r="AI114" s="186">
        <v>0</v>
      </c>
      <c r="AJ114" s="192">
        <v>7506425630370</v>
      </c>
      <c r="AK114" s="192" t="s">
        <v>505</v>
      </c>
      <c r="AL114" s="90" t="s">
        <v>279</v>
      </c>
      <c r="AM114" s="75">
        <v>70817</v>
      </c>
      <c r="AO114" s="188">
        <v>3.3333333333333365E-4</v>
      </c>
      <c r="AP114" s="188">
        <v>-0.17</v>
      </c>
      <c r="AQ114" s="187">
        <v>0</v>
      </c>
      <c r="AR114" s="188">
        <v>0</v>
      </c>
      <c r="AS114" s="187">
        <v>0</v>
      </c>
      <c r="AT114" s="188">
        <v>0.17100000000000001</v>
      </c>
      <c r="AU114" s="187">
        <v>0</v>
      </c>
      <c r="AV114" s="188">
        <v>5.5149999999999997</v>
      </c>
      <c r="AW114" s="187">
        <v>0</v>
      </c>
      <c r="AX114" s="188">
        <v>2.8360000000000003</v>
      </c>
      <c r="AY114" s="187">
        <v>0</v>
      </c>
      <c r="AZ114" s="188">
        <v>0.16700000000000001</v>
      </c>
      <c r="BA114" s="187">
        <v>0</v>
      </c>
      <c r="BB114" s="188">
        <v>-0.16800000000000001</v>
      </c>
      <c r="BC114" s="187">
        <v>0</v>
      </c>
      <c r="BD114" s="75"/>
      <c r="BE114" s="75"/>
      <c r="BI114" s="194"/>
    </row>
    <row r="115" spans="1:61" ht="11.25" customHeight="1" x14ac:dyDescent="0.3">
      <c r="A115" s="252" t="s">
        <v>843</v>
      </c>
      <c r="B115" s="253">
        <v>0</v>
      </c>
      <c r="C115" s="847">
        <v>71114</v>
      </c>
      <c r="D115" s="289">
        <v>555.27499999999998</v>
      </c>
      <c r="E115" s="255">
        <v>13.38692684714397</v>
      </c>
      <c r="F115" s="259">
        <v>0</v>
      </c>
      <c r="G115" s="256">
        <v>2000</v>
      </c>
      <c r="H115" s="256">
        <v>0</v>
      </c>
      <c r="I115" s="257">
        <v>0</v>
      </c>
      <c r="J115" s="259">
        <v>1000.855</v>
      </c>
      <c r="K115" s="256">
        <v>1244.367</v>
      </c>
      <c r="L115" s="256">
        <v>127.76000000000002</v>
      </c>
      <c r="M115" s="256">
        <v>10.267067513040768</v>
      </c>
      <c r="N115" s="258">
        <v>0</v>
      </c>
      <c r="O115" s="258">
        <v>0</v>
      </c>
      <c r="P115" s="256">
        <v>42.084000000000003</v>
      </c>
      <c r="Q115" s="258">
        <v>16.969890743414382</v>
      </c>
      <c r="R115" s="258">
        <v>12.81449360796519</v>
      </c>
      <c r="S115" s="258">
        <v>427.51499999999999</v>
      </c>
      <c r="T115" s="259">
        <v>427.52000000000004</v>
      </c>
      <c r="U115" s="257">
        <v>10.306927136447689</v>
      </c>
      <c r="V115" s="258">
        <v>56.445999999999998</v>
      </c>
      <c r="W115" s="258">
        <v>42.084000000000003</v>
      </c>
      <c r="X115" s="258">
        <v>328.99000000000007</v>
      </c>
      <c r="Y115" s="259">
        <v>0</v>
      </c>
      <c r="Z115" s="256">
        <v>0</v>
      </c>
      <c r="AA115" s="256">
        <v>0</v>
      </c>
      <c r="AB115" s="256">
        <v>0</v>
      </c>
      <c r="AC115" s="257">
        <v>0</v>
      </c>
      <c r="AD115" s="258">
        <v>0.82999999999998408</v>
      </c>
      <c r="AE115" s="258">
        <v>0</v>
      </c>
      <c r="AF115" s="258">
        <v>0</v>
      </c>
      <c r="AG115" s="258">
        <v>0</v>
      </c>
      <c r="AH115" s="260">
        <v>0</v>
      </c>
      <c r="AI115" s="186">
        <v>919.29899999999998</v>
      </c>
      <c r="AJ115" s="192">
        <v>7506425630370</v>
      </c>
      <c r="AK115" s="192" t="s">
        <v>505</v>
      </c>
      <c r="AL115" s="90" t="s">
        <v>279</v>
      </c>
      <c r="AM115" s="75">
        <v>71114</v>
      </c>
      <c r="AO115" s="188">
        <v>750.05166666666662</v>
      </c>
      <c r="AP115" s="188">
        <v>798.92600000000004</v>
      </c>
      <c r="AQ115" s="187">
        <v>101.47024830126374</v>
      </c>
      <c r="AR115" s="188">
        <v>639.28400000000011</v>
      </c>
      <c r="AS115" s="187">
        <v>48.634354530723414</v>
      </c>
      <c r="AT115" s="188">
        <v>811.94499999999994</v>
      </c>
      <c r="AU115" s="187">
        <v>75.656729991539294</v>
      </c>
      <c r="AV115" s="188">
        <v>832.98300000000006</v>
      </c>
      <c r="AW115" s="187">
        <v>76.22730292598024</v>
      </c>
      <c r="AX115" s="188">
        <v>697.52299999999991</v>
      </c>
      <c r="AY115" s="187">
        <v>67.344465963925799</v>
      </c>
      <c r="AZ115" s="188">
        <v>762.18899999999996</v>
      </c>
      <c r="BA115" s="187">
        <v>67.068892238568765</v>
      </c>
      <c r="BB115" s="188">
        <v>640.11200000000008</v>
      </c>
      <c r="BC115" s="187">
        <v>49.685715217158446</v>
      </c>
      <c r="BD115" s="75"/>
      <c r="BE115" s="75"/>
      <c r="BI115" s="194"/>
    </row>
    <row r="116" spans="1:61" ht="11.25" customHeight="1" x14ac:dyDescent="0.3">
      <c r="A116" s="252" t="s">
        <v>844</v>
      </c>
      <c r="B116" s="253">
        <v>0</v>
      </c>
      <c r="C116" s="847">
        <v>71051</v>
      </c>
      <c r="D116" s="254">
        <v>10.8</v>
      </c>
      <c r="E116" s="255">
        <v>0</v>
      </c>
      <c r="F116" s="256">
        <v>0</v>
      </c>
      <c r="G116" s="256">
        <v>0</v>
      </c>
      <c r="H116" s="256">
        <v>0</v>
      </c>
      <c r="I116" s="257">
        <v>0</v>
      </c>
      <c r="J116" s="259">
        <v>0</v>
      </c>
      <c r="K116" s="256">
        <v>0</v>
      </c>
      <c r="L116" s="256">
        <v>0</v>
      </c>
      <c r="M116" s="256">
        <v>0</v>
      </c>
      <c r="N116" s="258">
        <v>0</v>
      </c>
      <c r="O116" s="258">
        <v>0</v>
      </c>
      <c r="P116" s="256">
        <v>0</v>
      </c>
      <c r="Q116" s="258">
        <v>0</v>
      </c>
      <c r="R116" s="258">
        <v>0</v>
      </c>
      <c r="S116" s="258">
        <v>10.8</v>
      </c>
      <c r="T116" s="259">
        <v>0</v>
      </c>
      <c r="U116" s="257">
        <v>0</v>
      </c>
      <c r="V116" s="258">
        <v>0</v>
      </c>
      <c r="W116" s="258">
        <v>0</v>
      </c>
      <c r="X116" s="259">
        <v>0</v>
      </c>
      <c r="Y116" s="259">
        <v>0</v>
      </c>
      <c r="Z116" s="256">
        <v>0</v>
      </c>
      <c r="AA116" s="256">
        <v>0</v>
      </c>
      <c r="AB116" s="256">
        <v>0</v>
      </c>
      <c r="AC116" s="256">
        <v>0</v>
      </c>
      <c r="AD116" s="259">
        <v>0</v>
      </c>
      <c r="AE116" s="258">
        <v>0</v>
      </c>
      <c r="AF116" s="258">
        <v>0</v>
      </c>
      <c r="AG116" s="258">
        <v>0</v>
      </c>
      <c r="AH116" s="260">
        <v>0</v>
      </c>
      <c r="AI116" s="186">
        <v>0</v>
      </c>
      <c r="AJ116" s="192">
        <v>7506425630370</v>
      </c>
      <c r="AK116" s="192" t="s">
        <v>505</v>
      </c>
      <c r="AL116" s="90" t="s">
        <v>279</v>
      </c>
      <c r="AM116" s="75">
        <v>71051</v>
      </c>
      <c r="AO116" s="188">
        <v>0</v>
      </c>
      <c r="AP116" s="188">
        <v>0</v>
      </c>
      <c r="AQ116" s="187">
        <v>0</v>
      </c>
      <c r="AR116" s="188">
        <v>0</v>
      </c>
      <c r="AS116" s="187">
        <v>0</v>
      </c>
      <c r="AT116" s="188">
        <v>0</v>
      </c>
      <c r="AU116" s="187">
        <v>0</v>
      </c>
      <c r="AV116" s="188">
        <v>0</v>
      </c>
      <c r="AW116" s="187">
        <v>0</v>
      </c>
      <c r="AX116" s="188">
        <v>0</v>
      </c>
      <c r="AY116" s="187">
        <v>0</v>
      </c>
      <c r="AZ116" s="188">
        <v>-4.05</v>
      </c>
      <c r="BA116" s="187">
        <v>0</v>
      </c>
      <c r="BB116" s="188">
        <v>0</v>
      </c>
      <c r="BC116" s="187">
        <v>0</v>
      </c>
      <c r="BD116" s="75"/>
      <c r="BE116" s="75"/>
      <c r="BI116" s="194"/>
    </row>
    <row r="117" spans="1:61" ht="11.25" customHeight="1" x14ac:dyDescent="0.3">
      <c r="A117" s="290" t="s">
        <v>845</v>
      </c>
      <c r="B117" s="185">
        <v>0</v>
      </c>
      <c r="C117" s="832">
        <v>70192</v>
      </c>
      <c r="D117" s="55">
        <v>1E-4</v>
      </c>
      <c r="E117" s="91">
        <v>0</v>
      </c>
      <c r="F117" s="186">
        <v>0</v>
      </c>
      <c r="G117" s="186">
        <v>0</v>
      </c>
      <c r="H117" s="186">
        <v>0</v>
      </c>
      <c r="I117" s="187">
        <v>0</v>
      </c>
      <c r="J117" s="188">
        <v>0</v>
      </c>
      <c r="K117" s="186">
        <v>0</v>
      </c>
      <c r="L117" s="186">
        <v>0</v>
      </c>
      <c r="M117" s="186">
        <v>0</v>
      </c>
      <c r="N117" s="189">
        <v>0</v>
      </c>
      <c r="O117" s="189">
        <v>0</v>
      </c>
      <c r="P117" s="186">
        <v>0</v>
      </c>
      <c r="Q117" s="189">
        <v>0</v>
      </c>
      <c r="R117" s="189">
        <v>0</v>
      </c>
      <c r="S117" s="189">
        <v>1E-4</v>
      </c>
      <c r="T117" s="188">
        <v>0</v>
      </c>
      <c r="U117" s="187">
        <v>0</v>
      </c>
      <c r="V117" s="189">
        <v>0</v>
      </c>
      <c r="W117" s="189">
        <v>0</v>
      </c>
      <c r="X117" s="188">
        <v>0</v>
      </c>
      <c r="Y117" s="188">
        <v>0</v>
      </c>
      <c r="Z117" s="186">
        <v>0</v>
      </c>
      <c r="AA117" s="186">
        <v>0</v>
      </c>
      <c r="AB117" s="186">
        <v>0</v>
      </c>
      <c r="AC117" s="186">
        <v>0</v>
      </c>
      <c r="AD117" s="188">
        <v>0</v>
      </c>
      <c r="AE117" s="189">
        <v>0</v>
      </c>
      <c r="AF117" s="189">
        <v>0</v>
      </c>
      <c r="AG117" s="189">
        <v>0</v>
      </c>
      <c r="AH117" s="191">
        <v>0</v>
      </c>
      <c r="AI117" s="186">
        <v>0</v>
      </c>
      <c r="AJ117" s="192">
        <v>7501943412323</v>
      </c>
      <c r="AK117" s="192" t="s">
        <v>262</v>
      </c>
      <c r="AL117" s="193" t="s">
        <v>278</v>
      </c>
      <c r="AM117" s="75">
        <v>70192</v>
      </c>
      <c r="AO117" s="188">
        <v>0</v>
      </c>
      <c r="AP117" s="188">
        <v>0</v>
      </c>
      <c r="AQ117" s="187">
        <v>0</v>
      </c>
      <c r="AR117" s="188">
        <v>0</v>
      </c>
      <c r="AS117" s="187">
        <v>0</v>
      </c>
      <c r="AT117" s="188">
        <v>0</v>
      </c>
      <c r="AU117" s="187">
        <v>0</v>
      </c>
      <c r="AV117" s="188">
        <v>0</v>
      </c>
      <c r="AW117" s="187">
        <v>0</v>
      </c>
      <c r="AX117" s="188">
        <v>0</v>
      </c>
      <c r="AY117" s="187">
        <v>0</v>
      </c>
      <c r="AZ117" s="188">
        <v>0</v>
      </c>
      <c r="BA117" s="187">
        <v>0</v>
      </c>
      <c r="BB117" s="188">
        <v>0</v>
      </c>
      <c r="BC117" s="187">
        <v>0</v>
      </c>
      <c r="BD117" s="75"/>
      <c r="BE117" s="75"/>
      <c r="BF117" s="75"/>
      <c r="BI117" s="194"/>
    </row>
    <row r="118" spans="1:61" ht="11.25" customHeight="1" x14ac:dyDescent="0.3">
      <c r="A118" s="290" t="s">
        <v>846</v>
      </c>
      <c r="B118" s="185">
        <v>0</v>
      </c>
      <c r="C118" s="832">
        <v>70770</v>
      </c>
      <c r="D118" s="55">
        <v>1E-4</v>
      </c>
      <c r="E118" s="91">
        <v>0</v>
      </c>
      <c r="F118" s="186">
        <v>0</v>
      </c>
      <c r="G118" s="186">
        <v>0</v>
      </c>
      <c r="H118" s="186">
        <v>0</v>
      </c>
      <c r="I118" s="187">
        <v>0</v>
      </c>
      <c r="J118" s="188">
        <v>0</v>
      </c>
      <c r="K118" s="186">
        <v>0</v>
      </c>
      <c r="L118" s="186">
        <v>0</v>
      </c>
      <c r="M118" s="187">
        <v>0</v>
      </c>
      <c r="N118" s="189">
        <v>0</v>
      </c>
      <c r="O118" s="189">
        <v>0</v>
      </c>
      <c r="P118" s="186">
        <v>0</v>
      </c>
      <c r="Q118" s="189">
        <v>0</v>
      </c>
      <c r="R118" s="189">
        <v>0</v>
      </c>
      <c r="S118" s="189">
        <v>1E-4</v>
      </c>
      <c r="T118" s="188">
        <v>0</v>
      </c>
      <c r="U118" s="187">
        <v>0</v>
      </c>
      <c r="V118" s="189">
        <v>0</v>
      </c>
      <c r="W118" s="189">
        <v>0</v>
      </c>
      <c r="X118" s="188">
        <v>0</v>
      </c>
      <c r="Y118" s="188">
        <v>0</v>
      </c>
      <c r="Z118" s="186">
        <v>0</v>
      </c>
      <c r="AA118" s="186">
        <v>0</v>
      </c>
      <c r="AB118" s="186">
        <v>0</v>
      </c>
      <c r="AC118" s="186">
        <v>0</v>
      </c>
      <c r="AD118" s="188">
        <v>0</v>
      </c>
      <c r="AE118" s="189">
        <v>0</v>
      </c>
      <c r="AF118" s="189">
        <v>0</v>
      </c>
      <c r="AG118" s="189">
        <v>0</v>
      </c>
      <c r="AH118" s="191">
        <v>0</v>
      </c>
      <c r="AI118" s="186">
        <v>0</v>
      </c>
      <c r="AJ118" s="192">
        <v>7501943412323</v>
      </c>
      <c r="AK118" s="192">
        <v>70192</v>
      </c>
      <c r="AL118" s="90" t="s">
        <v>279</v>
      </c>
      <c r="AM118" s="75">
        <v>70770</v>
      </c>
      <c r="AO118" s="188">
        <v>0</v>
      </c>
      <c r="AP118" s="188">
        <v>0</v>
      </c>
      <c r="AQ118" s="187">
        <v>0</v>
      </c>
      <c r="AR118" s="188">
        <v>0</v>
      </c>
      <c r="AS118" s="187">
        <v>0</v>
      </c>
      <c r="AT118" s="188">
        <v>0</v>
      </c>
      <c r="AU118" s="187">
        <v>0</v>
      </c>
      <c r="AV118" s="188">
        <v>0</v>
      </c>
      <c r="AW118" s="187">
        <v>0</v>
      </c>
      <c r="AX118" s="188">
        <v>0</v>
      </c>
      <c r="AY118" s="187">
        <v>0</v>
      </c>
      <c r="AZ118" s="188">
        <v>0</v>
      </c>
      <c r="BA118" s="187">
        <v>0</v>
      </c>
      <c r="BB118" s="188">
        <v>-12</v>
      </c>
      <c r="BC118" s="187">
        <v>0</v>
      </c>
      <c r="BD118" s="75"/>
      <c r="BE118" s="75"/>
      <c r="BF118" s="75"/>
      <c r="BI118" s="194"/>
    </row>
    <row r="119" spans="1:61" ht="11.25" customHeight="1" x14ac:dyDescent="0.3">
      <c r="A119" s="290" t="s">
        <v>847</v>
      </c>
      <c r="B119" s="185">
        <v>0</v>
      </c>
      <c r="C119" s="832">
        <v>71119</v>
      </c>
      <c r="D119" s="55">
        <v>756</v>
      </c>
      <c r="E119" s="91">
        <v>0</v>
      </c>
      <c r="F119" s="186">
        <v>0</v>
      </c>
      <c r="G119" s="186">
        <v>0</v>
      </c>
      <c r="H119" s="186">
        <v>0</v>
      </c>
      <c r="I119" s="187">
        <v>0</v>
      </c>
      <c r="J119" s="188">
        <v>0</v>
      </c>
      <c r="K119" s="186">
        <v>0</v>
      </c>
      <c r="L119" s="186">
        <v>0</v>
      </c>
      <c r="M119" s="256">
        <v>0</v>
      </c>
      <c r="N119" s="189">
        <v>0</v>
      </c>
      <c r="O119" s="189">
        <v>0</v>
      </c>
      <c r="P119" s="186">
        <v>0</v>
      </c>
      <c r="Q119" s="189">
        <v>0</v>
      </c>
      <c r="R119" s="189">
        <v>0</v>
      </c>
      <c r="S119" s="189">
        <v>756</v>
      </c>
      <c r="T119" s="188">
        <v>756</v>
      </c>
      <c r="U119" s="187">
        <v>0</v>
      </c>
      <c r="V119" s="189">
        <v>0</v>
      </c>
      <c r="W119" s="189">
        <v>0</v>
      </c>
      <c r="X119" s="188">
        <v>756</v>
      </c>
      <c r="Y119" s="188">
        <v>0</v>
      </c>
      <c r="Z119" s="186">
        <v>0</v>
      </c>
      <c r="AA119" s="186">
        <v>0</v>
      </c>
      <c r="AB119" s="186">
        <v>0</v>
      </c>
      <c r="AC119" s="186">
        <v>0</v>
      </c>
      <c r="AD119" s="188">
        <v>0</v>
      </c>
      <c r="AE119" s="189">
        <v>0</v>
      </c>
      <c r="AF119" s="189">
        <v>0</v>
      </c>
      <c r="AG119" s="189">
        <v>0</v>
      </c>
      <c r="AH119" s="191">
        <v>0</v>
      </c>
      <c r="AI119" s="186">
        <v>0</v>
      </c>
      <c r="AJ119" s="192">
        <v>7501943412323</v>
      </c>
      <c r="AK119" s="192">
        <v>70192</v>
      </c>
      <c r="AL119" s="90" t="s">
        <v>279</v>
      </c>
      <c r="AM119" s="75">
        <v>71119</v>
      </c>
      <c r="AO119" s="188">
        <v>0</v>
      </c>
      <c r="AP119" s="188">
        <v>0</v>
      </c>
      <c r="AQ119" s="187">
        <v>0</v>
      </c>
      <c r="AR119" s="188">
        <v>0</v>
      </c>
      <c r="AS119" s="187">
        <v>0</v>
      </c>
      <c r="AT119" s="188">
        <v>0</v>
      </c>
      <c r="AU119" s="187">
        <v>0</v>
      </c>
      <c r="AV119" s="188">
        <v>0</v>
      </c>
      <c r="AW119" s="187">
        <v>0</v>
      </c>
      <c r="AX119" s="188">
        <v>0</v>
      </c>
      <c r="AY119" s="187">
        <v>0</v>
      </c>
      <c r="AZ119" s="188">
        <v>0</v>
      </c>
      <c r="BA119" s="187">
        <v>0</v>
      </c>
      <c r="BB119" s="188">
        <v>-12</v>
      </c>
      <c r="BC119" s="187">
        <v>0</v>
      </c>
      <c r="BD119" s="75"/>
      <c r="BE119" s="75"/>
      <c r="BF119" s="75"/>
      <c r="BI119" s="194"/>
    </row>
    <row r="120" spans="1:61" ht="11.25" customHeight="1" x14ac:dyDescent="0.3">
      <c r="A120" s="293" t="s">
        <v>848</v>
      </c>
      <c r="B120" s="261">
        <v>0</v>
      </c>
      <c r="C120" s="842">
        <v>70199</v>
      </c>
      <c r="D120" s="262">
        <v>1E-4</v>
      </c>
      <c r="E120" s="263">
        <v>0</v>
      </c>
      <c r="F120" s="264">
        <v>0</v>
      </c>
      <c r="G120" s="264">
        <v>0</v>
      </c>
      <c r="H120" s="264">
        <v>0</v>
      </c>
      <c r="I120" s="266">
        <v>0</v>
      </c>
      <c r="J120" s="267">
        <v>0</v>
      </c>
      <c r="K120" s="264">
        <v>0</v>
      </c>
      <c r="L120" s="264">
        <v>0</v>
      </c>
      <c r="M120" s="264">
        <v>0</v>
      </c>
      <c r="N120" s="268">
        <v>0</v>
      </c>
      <c r="O120" s="268">
        <v>0</v>
      </c>
      <c r="P120" s="264">
        <v>0</v>
      </c>
      <c r="Q120" s="268">
        <v>0</v>
      </c>
      <c r="R120" s="268">
        <v>0</v>
      </c>
      <c r="S120" s="268">
        <v>1E-4</v>
      </c>
      <c r="T120" s="267">
        <v>0</v>
      </c>
      <c r="U120" s="266">
        <v>0</v>
      </c>
      <c r="V120" s="268">
        <v>0</v>
      </c>
      <c r="W120" s="268">
        <v>0</v>
      </c>
      <c r="X120" s="267">
        <v>0</v>
      </c>
      <c r="Y120" s="267">
        <v>0</v>
      </c>
      <c r="Z120" s="264">
        <v>0</v>
      </c>
      <c r="AA120" s="264">
        <v>0</v>
      </c>
      <c r="AB120" s="264">
        <v>0</v>
      </c>
      <c r="AC120" s="264">
        <v>0</v>
      </c>
      <c r="AD120" s="267">
        <v>0</v>
      </c>
      <c r="AE120" s="268">
        <v>0</v>
      </c>
      <c r="AF120" s="268">
        <v>0</v>
      </c>
      <c r="AG120" s="268">
        <v>0</v>
      </c>
      <c r="AH120" s="269">
        <v>0</v>
      </c>
      <c r="AI120" s="186">
        <v>0</v>
      </c>
      <c r="AJ120" s="192">
        <v>7501943412453</v>
      </c>
      <c r="AK120" s="192" t="s">
        <v>262</v>
      </c>
      <c r="AL120" s="193" t="s">
        <v>278</v>
      </c>
      <c r="AM120" s="75">
        <v>70199</v>
      </c>
      <c r="AO120" s="267">
        <v>0</v>
      </c>
      <c r="AP120" s="267">
        <v>0</v>
      </c>
      <c r="AQ120" s="266">
        <v>0</v>
      </c>
      <c r="AR120" s="267">
        <v>0</v>
      </c>
      <c r="AS120" s="266">
        <v>0</v>
      </c>
      <c r="AT120" s="267">
        <v>0</v>
      </c>
      <c r="AU120" s="266">
        <v>0</v>
      </c>
      <c r="AV120" s="267">
        <v>0</v>
      </c>
      <c r="AW120" s="266">
        <v>0</v>
      </c>
      <c r="AX120" s="267">
        <v>0</v>
      </c>
      <c r="AY120" s="266">
        <v>0</v>
      </c>
      <c r="AZ120" s="267">
        <v>0</v>
      </c>
      <c r="BA120" s="266">
        <v>0</v>
      </c>
      <c r="BB120" s="267">
        <v>0</v>
      </c>
      <c r="BC120" s="266">
        <v>0</v>
      </c>
      <c r="BD120" s="75"/>
      <c r="BE120" s="75"/>
      <c r="BF120" s="75"/>
      <c r="BI120" s="194"/>
    </row>
    <row r="121" spans="1:61" ht="11.25" customHeight="1" x14ac:dyDescent="0.3">
      <c r="A121" s="294" t="s">
        <v>849</v>
      </c>
      <c r="B121" s="253">
        <v>0</v>
      </c>
      <c r="C121" s="840">
        <v>70822</v>
      </c>
      <c r="D121" s="254">
        <v>1E-4</v>
      </c>
      <c r="E121" s="255">
        <v>0</v>
      </c>
      <c r="F121" s="256">
        <v>0</v>
      </c>
      <c r="G121" s="256">
        <v>0</v>
      </c>
      <c r="H121" s="256">
        <v>0</v>
      </c>
      <c r="I121" s="257">
        <v>0</v>
      </c>
      <c r="J121" s="259">
        <v>0</v>
      </c>
      <c r="K121" s="256">
        <v>0</v>
      </c>
      <c r="L121" s="256">
        <v>0</v>
      </c>
      <c r="M121" s="256">
        <v>0</v>
      </c>
      <c r="N121" s="258">
        <v>0</v>
      </c>
      <c r="O121" s="258">
        <v>0</v>
      </c>
      <c r="P121" s="256">
        <v>0</v>
      </c>
      <c r="Q121" s="258">
        <v>0</v>
      </c>
      <c r="R121" s="258">
        <v>0</v>
      </c>
      <c r="S121" s="258">
        <v>1E-4</v>
      </c>
      <c r="T121" s="259">
        <v>0</v>
      </c>
      <c r="U121" s="257">
        <v>0</v>
      </c>
      <c r="V121" s="258">
        <v>0</v>
      </c>
      <c r="W121" s="258">
        <v>0</v>
      </c>
      <c r="X121" s="259">
        <v>0</v>
      </c>
      <c r="Y121" s="259">
        <v>0</v>
      </c>
      <c r="Z121" s="256">
        <v>0</v>
      </c>
      <c r="AA121" s="256">
        <v>0</v>
      </c>
      <c r="AB121" s="256">
        <v>0</v>
      </c>
      <c r="AC121" s="256">
        <v>0</v>
      </c>
      <c r="AD121" s="259">
        <v>0</v>
      </c>
      <c r="AE121" s="258">
        <v>0</v>
      </c>
      <c r="AF121" s="258">
        <v>0</v>
      </c>
      <c r="AG121" s="258">
        <v>0</v>
      </c>
      <c r="AH121" s="260">
        <v>0</v>
      </c>
      <c r="AI121" s="186">
        <v>0</v>
      </c>
      <c r="AJ121" s="192">
        <v>7501943412453</v>
      </c>
      <c r="AK121" s="192">
        <v>70199</v>
      </c>
      <c r="AL121" s="90" t="s">
        <v>279</v>
      </c>
      <c r="AM121" s="75">
        <v>70822</v>
      </c>
      <c r="AO121" s="188">
        <v>0</v>
      </c>
      <c r="AP121" s="188">
        <v>0</v>
      </c>
      <c r="AQ121" s="187">
        <v>0</v>
      </c>
      <c r="AR121" s="188">
        <v>0</v>
      </c>
      <c r="AS121" s="187">
        <v>0</v>
      </c>
      <c r="AT121" s="188">
        <v>0</v>
      </c>
      <c r="AU121" s="187">
        <v>0</v>
      </c>
      <c r="AV121" s="188">
        <v>0</v>
      </c>
      <c r="AW121" s="187">
        <v>0</v>
      </c>
      <c r="AX121" s="188">
        <v>0</v>
      </c>
      <c r="AY121" s="187">
        <v>0</v>
      </c>
      <c r="AZ121" s="188">
        <v>0</v>
      </c>
      <c r="BA121" s="187">
        <v>0</v>
      </c>
      <c r="BB121" s="188">
        <v>0</v>
      </c>
      <c r="BC121" s="187">
        <v>0</v>
      </c>
      <c r="BD121" s="75"/>
      <c r="BE121" s="75"/>
      <c r="BF121" s="75"/>
      <c r="BI121" s="194"/>
    </row>
    <row r="122" spans="1:61" ht="11.25" customHeight="1" x14ac:dyDescent="0.3">
      <c r="A122" s="294" t="s">
        <v>850</v>
      </c>
      <c r="B122" s="253">
        <v>0</v>
      </c>
      <c r="C122" s="840">
        <v>71118</v>
      </c>
      <c r="D122" s="254">
        <v>1E-4</v>
      </c>
      <c r="E122" s="255">
        <v>0</v>
      </c>
      <c r="F122" s="256">
        <v>0</v>
      </c>
      <c r="G122" s="256">
        <v>0</v>
      </c>
      <c r="H122" s="256">
        <v>0</v>
      </c>
      <c r="I122" s="257">
        <v>0</v>
      </c>
      <c r="J122" s="259">
        <v>0</v>
      </c>
      <c r="K122" s="256">
        <v>0</v>
      </c>
      <c r="L122" s="256">
        <v>0</v>
      </c>
      <c r="M122" s="256">
        <v>0</v>
      </c>
      <c r="N122" s="258">
        <v>0</v>
      </c>
      <c r="O122" s="258">
        <v>0</v>
      </c>
      <c r="P122" s="256">
        <v>0</v>
      </c>
      <c r="Q122" s="258">
        <v>0</v>
      </c>
      <c r="R122" s="258">
        <v>0</v>
      </c>
      <c r="S122" s="258">
        <v>1E-4</v>
      </c>
      <c r="T122" s="259">
        <v>0</v>
      </c>
      <c r="U122" s="257">
        <v>0</v>
      </c>
      <c r="V122" s="258">
        <v>0</v>
      </c>
      <c r="W122" s="258">
        <v>0</v>
      </c>
      <c r="X122" s="259">
        <v>0</v>
      </c>
      <c r="Y122" s="259">
        <v>0</v>
      </c>
      <c r="Z122" s="256">
        <v>0</v>
      </c>
      <c r="AA122" s="256">
        <v>0</v>
      </c>
      <c r="AB122" s="256">
        <v>0</v>
      </c>
      <c r="AC122" s="256">
        <v>0</v>
      </c>
      <c r="AD122" s="259">
        <v>0</v>
      </c>
      <c r="AE122" s="258">
        <v>0</v>
      </c>
      <c r="AF122" s="258">
        <v>0</v>
      </c>
      <c r="AG122" s="258">
        <v>0</v>
      </c>
      <c r="AH122" s="260">
        <v>0</v>
      </c>
      <c r="AI122" s="186">
        <v>0</v>
      </c>
      <c r="AJ122" s="192">
        <v>7501943412453</v>
      </c>
      <c r="AK122" s="192">
        <v>70199</v>
      </c>
      <c r="AL122" s="90" t="s">
        <v>279</v>
      </c>
      <c r="AM122" s="75">
        <v>71118</v>
      </c>
      <c r="AO122" s="188">
        <v>0</v>
      </c>
      <c r="AP122" s="188">
        <v>0</v>
      </c>
      <c r="AQ122" s="187">
        <v>0</v>
      </c>
      <c r="AR122" s="188">
        <v>0</v>
      </c>
      <c r="AS122" s="187">
        <v>0</v>
      </c>
      <c r="AT122" s="188">
        <v>0</v>
      </c>
      <c r="AU122" s="187">
        <v>0</v>
      </c>
      <c r="AV122" s="188">
        <v>0</v>
      </c>
      <c r="AW122" s="187">
        <v>0</v>
      </c>
      <c r="AX122" s="188">
        <v>0</v>
      </c>
      <c r="AY122" s="187">
        <v>0</v>
      </c>
      <c r="AZ122" s="188">
        <v>0</v>
      </c>
      <c r="BA122" s="187">
        <v>0</v>
      </c>
      <c r="BB122" s="188">
        <v>0</v>
      </c>
      <c r="BC122" s="187">
        <v>0</v>
      </c>
      <c r="BD122" s="75"/>
      <c r="BE122" s="75"/>
      <c r="BF122" s="75"/>
      <c r="BI122" s="194"/>
    </row>
    <row r="123" spans="1:61" ht="11.25" customHeight="1" x14ac:dyDescent="0.3">
      <c r="A123" s="294" t="s">
        <v>851</v>
      </c>
      <c r="B123" s="253">
        <v>0</v>
      </c>
      <c r="C123" s="840">
        <v>71205</v>
      </c>
      <c r="D123" s="254">
        <v>10.41</v>
      </c>
      <c r="E123" s="255">
        <v>0</v>
      </c>
      <c r="F123" s="256">
        <v>0</v>
      </c>
      <c r="G123" s="256">
        <v>0</v>
      </c>
      <c r="H123" s="256">
        <v>0</v>
      </c>
      <c r="I123" s="257">
        <v>0</v>
      </c>
      <c r="J123" s="259">
        <v>0</v>
      </c>
      <c r="K123" s="256">
        <v>0</v>
      </c>
      <c r="L123" s="256">
        <v>0</v>
      </c>
      <c r="M123" s="256">
        <v>0</v>
      </c>
      <c r="N123" s="258">
        <v>0</v>
      </c>
      <c r="O123" s="258">
        <v>0</v>
      </c>
      <c r="P123" s="256">
        <v>0</v>
      </c>
      <c r="Q123" s="258">
        <v>0</v>
      </c>
      <c r="R123" s="258">
        <v>0</v>
      </c>
      <c r="S123" s="258">
        <v>10.41</v>
      </c>
      <c r="T123" s="259">
        <v>10.41</v>
      </c>
      <c r="U123" s="257">
        <v>0</v>
      </c>
      <c r="V123" s="258">
        <v>0</v>
      </c>
      <c r="W123" s="258">
        <v>0</v>
      </c>
      <c r="X123" s="259">
        <v>10.41</v>
      </c>
      <c r="Y123" s="259">
        <v>0</v>
      </c>
      <c r="Z123" s="256">
        <v>0</v>
      </c>
      <c r="AA123" s="256">
        <v>0</v>
      </c>
      <c r="AB123" s="256">
        <v>0</v>
      </c>
      <c r="AC123" s="256">
        <v>0</v>
      </c>
      <c r="AD123" s="259">
        <v>0</v>
      </c>
      <c r="AE123" s="258">
        <v>0</v>
      </c>
      <c r="AF123" s="258">
        <v>0</v>
      </c>
      <c r="AG123" s="258">
        <v>0</v>
      </c>
      <c r="AH123" s="260">
        <v>0</v>
      </c>
      <c r="AI123" s="186">
        <v>0</v>
      </c>
      <c r="AJ123" s="192">
        <v>7501943412453</v>
      </c>
      <c r="AK123" s="192">
        <v>70199</v>
      </c>
      <c r="AL123" s="90" t="s">
        <v>279</v>
      </c>
      <c r="AM123" s="75">
        <v>71205</v>
      </c>
      <c r="AO123" s="188">
        <v>0</v>
      </c>
      <c r="AP123" s="188">
        <v>0</v>
      </c>
      <c r="AQ123" s="187">
        <v>0</v>
      </c>
      <c r="AR123" s="188">
        <v>0</v>
      </c>
      <c r="AS123" s="187">
        <v>0</v>
      </c>
      <c r="AT123" s="188">
        <v>0</v>
      </c>
      <c r="AU123" s="187">
        <v>0</v>
      </c>
      <c r="AV123" s="188">
        <v>0</v>
      </c>
      <c r="AW123" s="187">
        <v>0</v>
      </c>
      <c r="AX123" s="188">
        <v>0</v>
      </c>
      <c r="AY123" s="187">
        <v>0</v>
      </c>
      <c r="AZ123" s="188">
        <v>1551.09</v>
      </c>
      <c r="BA123" s="187">
        <v>81.636315789473684</v>
      </c>
      <c r="BB123" s="188">
        <v>1873.8</v>
      </c>
      <c r="BC123" s="187">
        <v>72.07541262192872</v>
      </c>
      <c r="BD123" s="75"/>
      <c r="BE123" s="75"/>
      <c r="BF123" s="75"/>
      <c r="BI123" s="194"/>
    </row>
    <row r="124" spans="1:61" s="77" customFormat="1" ht="11.25" customHeight="1" x14ac:dyDescent="0.2">
      <c r="A124" s="184" t="s">
        <v>852</v>
      </c>
      <c r="B124" s="185">
        <v>0</v>
      </c>
      <c r="C124" s="832">
        <v>70191</v>
      </c>
      <c r="D124" s="55">
        <v>1E-4</v>
      </c>
      <c r="E124" s="91">
        <v>0</v>
      </c>
      <c r="F124" s="186">
        <v>0</v>
      </c>
      <c r="G124" s="186">
        <v>0</v>
      </c>
      <c r="H124" s="186">
        <v>0</v>
      </c>
      <c r="I124" s="187">
        <v>0</v>
      </c>
      <c r="J124" s="186">
        <v>0</v>
      </c>
      <c r="K124" s="186">
        <v>0</v>
      </c>
      <c r="L124" s="186">
        <v>0</v>
      </c>
      <c r="M124" s="186">
        <v>0</v>
      </c>
      <c r="N124" s="189">
        <v>42.5</v>
      </c>
      <c r="O124" s="189">
        <v>186</v>
      </c>
      <c r="P124" s="186">
        <v>228.5</v>
      </c>
      <c r="Q124" s="189">
        <v>0</v>
      </c>
      <c r="R124" s="189">
        <v>0</v>
      </c>
      <c r="S124" s="189">
        <v>1E-4</v>
      </c>
      <c r="T124" s="188">
        <v>0</v>
      </c>
      <c r="U124" s="187">
        <v>0</v>
      </c>
      <c r="V124" s="189">
        <v>0</v>
      </c>
      <c r="W124" s="189">
        <v>0</v>
      </c>
      <c r="X124" s="188">
        <v>0</v>
      </c>
      <c r="Y124" s="188">
        <v>0</v>
      </c>
      <c r="Z124" s="186">
        <v>0</v>
      </c>
      <c r="AA124" s="186">
        <v>0</v>
      </c>
      <c r="AB124" s="186">
        <v>0</v>
      </c>
      <c r="AC124" s="186">
        <v>0</v>
      </c>
      <c r="AD124" s="188">
        <v>0</v>
      </c>
      <c r="AE124" s="189">
        <v>0</v>
      </c>
      <c r="AF124" s="189">
        <v>0</v>
      </c>
      <c r="AG124" s="189">
        <v>0</v>
      </c>
      <c r="AH124" s="191">
        <v>0</v>
      </c>
      <c r="AI124" s="225">
        <v>0</v>
      </c>
      <c r="AJ124" s="192">
        <v>7501943411487</v>
      </c>
      <c r="AK124" s="192" t="s">
        <v>262</v>
      </c>
      <c r="AL124" s="193" t="s">
        <v>278</v>
      </c>
      <c r="AM124" s="75">
        <v>70191</v>
      </c>
      <c r="AN124" s="76"/>
      <c r="AO124" s="188">
        <v>0</v>
      </c>
      <c r="AP124" s="188">
        <v>0</v>
      </c>
      <c r="AQ124" s="187">
        <v>0</v>
      </c>
      <c r="AR124" s="188">
        <v>0</v>
      </c>
      <c r="AS124" s="187">
        <v>0</v>
      </c>
      <c r="AT124" s="188">
        <v>0</v>
      </c>
      <c r="AU124" s="187">
        <v>0</v>
      </c>
      <c r="AV124" s="188">
        <v>0</v>
      </c>
      <c r="AW124" s="187">
        <v>0</v>
      </c>
      <c r="AX124" s="188">
        <v>0</v>
      </c>
      <c r="AY124" s="187">
        <v>0</v>
      </c>
      <c r="AZ124" s="188">
        <v>0</v>
      </c>
      <c r="BA124" s="187">
        <v>0</v>
      </c>
      <c r="BB124" s="188">
        <v>0</v>
      </c>
      <c r="BC124" s="187">
        <v>0</v>
      </c>
      <c r="BD124" s="75"/>
      <c r="BE124" s="75"/>
      <c r="BF124" s="56"/>
      <c r="BI124" s="194"/>
    </row>
    <row r="125" spans="1:61" ht="11.25" customHeight="1" x14ac:dyDescent="0.3">
      <c r="A125" s="290" t="s">
        <v>853</v>
      </c>
      <c r="B125" s="185">
        <v>0</v>
      </c>
      <c r="C125" s="832">
        <v>70819</v>
      </c>
      <c r="D125" s="55">
        <v>1E-4</v>
      </c>
      <c r="E125" s="91">
        <v>0</v>
      </c>
      <c r="F125" s="186">
        <v>0</v>
      </c>
      <c r="G125" s="186">
        <v>0</v>
      </c>
      <c r="H125" s="186">
        <v>0</v>
      </c>
      <c r="I125" s="187">
        <v>0</v>
      </c>
      <c r="J125" s="188">
        <v>0</v>
      </c>
      <c r="K125" s="186">
        <v>0</v>
      </c>
      <c r="L125" s="186">
        <v>0</v>
      </c>
      <c r="M125" s="186">
        <v>0</v>
      </c>
      <c r="N125" s="189">
        <v>0</v>
      </c>
      <c r="O125" s="189">
        <v>0</v>
      </c>
      <c r="P125" s="186">
        <v>0</v>
      </c>
      <c r="Q125" s="189">
        <v>0</v>
      </c>
      <c r="R125" s="189">
        <v>0</v>
      </c>
      <c r="S125" s="189">
        <v>1E-4</v>
      </c>
      <c r="T125" s="188">
        <v>0</v>
      </c>
      <c r="U125" s="187">
        <v>0</v>
      </c>
      <c r="V125" s="189">
        <v>0</v>
      </c>
      <c r="W125" s="189">
        <v>0</v>
      </c>
      <c r="X125" s="188">
        <v>0</v>
      </c>
      <c r="Y125" s="188">
        <v>0</v>
      </c>
      <c r="Z125" s="186">
        <v>0</v>
      </c>
      <c r="AA125" s="186">
        <v>0</v>
      </c>
      <c r="AB125" s="186">
        <v>0</v>
      </c>
      <c r="AC125" s="186">
        <v>0</v>
      </c>
      <c r="AD125" s="188">
        <v>0</v>
      </c>
      <c r="AE125" s="189">
        <v>0</v>
      </c>
      <c r="AF125" s="189">
        <v>0</v>
      </c>
      <c r="AG125" s="189">
        <v>0</v>
      </c>
      <c r="AH125" s="191">
        <v>0</v>
      </c>
      <c r="AI125" s="186">
        <v>0</v>
      </c>
      <c r="AJ125" s="192">
        <v>7501943411487</v>
      </c>
      <c r="AK125" s="192">
        <v>70191</v>
      </c>
      <c r="AL125" s="90" t="s">
        <v>279</v>
      </c>
      <c r="AM125" s="75">
        <v>70819</v>
      </c>
      <c r="AO125" s="188">
        <v>-0.66666666666666663</v>
      </c>
      <c r="AP125" s="188">
        <v>0</v>
      </c>
      <c r="AQ125" s="187">
        <v>0</v>
      </c>
      <c r="AR125" s="188">
        <v>-4</v>
      </c>
      <c r="AS125" s="187">
        <v>0</v>
      </c>
      <c r="AT125" s="188">
        <v>2</v>
      </c>
      <c r="AU125" s="187">
        <v>0</v>
      </c>
      <c r="AV125" s="188">
        <v>0</v>
      </c>
      <c r="AW125" s="187">
        <v>0</v>
      </c>
      <c r="AX125" s="188">
        <v>-2</v>
      </c>
      <c r="AY125" s="187">
        <v>0</v>
      </c>
      <c r="AZ125" s="188">
        <v>2</v>
      </c>
      <c r="BA125" s="187">
        <v>0</v>
      </c>
      <c r="BB125" s="188">
        <v>2</v>
      </c>
      <c r="BC125" s="187">
        <v>0</v>
      </c>
      <c r="BD125" s="75"/>
      <c r="BE125" s="75"/>
      <c r="BF125" s="75"/>
      <c r="BI125" s="194"/>
    </row>
    <row r="126" spans="1:61" ht="11.25" customHeight="1" x14ac:dyDescent="0.3">
      <c r="A126" s="290" t="s">
        <v>854</v>
      </c>
      <c r="B126" s="185">
        <v>0</v>
      </c>
      <c r="C126" s="832">
        <v>71116</v>
      </c>
      <c r="D126" s="55">
        <v>1813.5</v>
      </c>
      <c r="E126" s="91">
        <v>113.91260105150093</v>
      </c>
      <c r="F126" s="186">
        <v>2000</v>
      </c>
      <c r="G126" s="186">
        <v>2400</v>
      </c>
      <c r="H126" s="186">
        <v>0</v>
      </c>
      <c r="I126" s="187">
        <v>0</v>
      </c>
      <c r="J126" s="188">
        <v>689.03099999999995</v>
      </c>
      <c r="K126" s="186">
        <v>477.60300000000001</v>
      </c>
      <c r="L126" s="186">
        <v>97</v>
      </c>
      <c r="M126" s="186">
        <v>20.30975517322965</v>
      </c>
      <c r="N126" s="189">
        <v>0</v>
      </c>
      <c r="O126" s="189">
        <v>0</v>
      </c>
      <c r="P126" s="186">
        <v>10.5</v>
      </c>
      <c r="Q126" s="189">
        <v>15.601620246404011</v>
      </c>
      <c r="R126" s="189">
        <v>74.735389264053438</v>
      </c>
      <c r="S126" s="189">
        <v>1716.5</v>
      </c>
      <c r="T126" s="188">
        <v>1704.5</v>
      </c>
      <c r="U126" s="187">
        <v>107.06591039001012</v>
      </c>
      <c r="V126" s="189">
        <v>0</v>
      </c>
      <c r="W126" s="189">
        <v>10.5</v>
      </c>
      <c r="X126" s="188">
        <v>1694</v>
      </c>
      <c r="Y126" s="188">
        <v>140</v>
      </c>
      <c r="Z126" s="186">
        <v>953</v>
      </c>
      <c r="AA126" s="186">
        <v>0</v>
      </c>
      <c r="AB126" s="186">
        <v>0</v>
      </c>
      <c r="AC126" s="186">
        <v>0</v>
      </c>
      <c r="AD126" s="188">
        <v>0</v>
      </c>
      <c r="AE126" s="189">
        <v>0</v>
      </c>
      <c r="AF126" s="189">
        <v>0</v>
      </c>
      <c r="AG126" s="189">
        <v>0</v>
      </c>
      <c r="AH126" s="191">
        <v>0</v>
      </c>
      <c r="AI126" s="186">
        <v>572.95900000000006</v>
      </c>
      <c r="AJ126" s="192">
        <v>7501943411487</v>
      </c>
      <c r="AK126" s="192">
        <v>70191</v>
      </c>
      <c r="AL126" s="90" t="s">
        <v>279</v>
      </c>
      <c r="AM126" s="75">
        <v>71116</v>
      </c>
      <c r="AO126" s="188">
        <v>480.66666666666669</v>
      </c>
      <c r="AP126" s="188">
        <v>409</v>
      </c>
      <c r="AQ126" s="187">
        <v>111.91620240140976</v>
      </c>
      <c r="AR126" s="188">
        <v>291.5</v>
      </c>
      <c r="AS126" s="187">
        <v>57.829155019828548</v>
      </c>
      <c r="AT126" s="188">
        <v>741.5</v>
      </c>
      <c r="AU126" s="187">
        <v>38.73419877147554</v>
      </c>
      <c r="AV126" s="188">
        <v>703.5</v>
      </c>
      <c r="AW126" s="187">
        <v>37.00080470833268</v>
      </c>
      <c r="AX126" s="188">
        <v>472.5</v>
      </c>
      <c r="AY126" s="187">
        <v>23.702376407783209</v>
      </c>
      <c r="AZ126" s="188">
        <v>3500.5</v>
      </c>
      <c r="BA126" s="187">
        <v>897.56410256410254</v>
      </c>
      <c r="BB126" s="188">
        <v>1196</v>
      </c>
      <c r="BC126" s="187">
        <v>147.60675880981563</v>
      </c>
      <c r="BD126" s="75"/>
      <c r="BE126" s="75"/>
      <c r="BF126" s="75"/>
      <c r="BI126" s="194"/>
    </row>
    <row r="127" spans="1:61" ht="11.25" customHeight="1" x14ac:dyDescent="0.3">
      <c r="A127" s="291" t="s">
        <v>855</v>
      </c>
      <c r="B127" s="261">
        <v>0</v>
      </c>
      <c r="C127" s="842">
        <v>70771</v>
      </c>
      <c r="D127" s="262">
        <v>1E-4</v>
      </c>
      <c r="E127" s="263">
        <v>0</v>
      </c>
      <c r="F127" s="264">
        <v>0</v>
      </c>
      <c r="G127" s="264">
        <v>0</v>
      </c>
      <c r="H127" s="264">
        <v>0</v>
      </c>
      <c r="I127" s="266">
        <v>0</v>
      </c>
      <c r="J127" s="267">
        <v>0</v>
      </c>
      <c r="K127" s="264">
        <v>0</v>
      </c>
      <c r="L127" s="264">
        <v>0</v>
      </c>
      <c r="M127" s="264">
        <v>0</v>
      </c>
      <c r="N127" s="268">
        <v>0</v>
      </c>
      <c r="O127" s="268">
        <v>36.75</v>
      </c>
      <c r="P127" s="264">
        <v>36.75</v>
      </c>
      <c r="Q127" s="268">
        <v>0</v>
      </c>
      <c r="R127" s="268">
        <v>0</v>
      </c>
      <c r="S127" s="268">
        <v>1E-4</v>
      </c>
      <c r="T127" s="267">
        <v>0</v>
      </c>
      <c r="U127" s="266">
        <v>0</v>
      </c>
      <c r="V127" s="268">
        <v>0</v>
      </c>
      <c r="W127" s="268">
        <v>0</v>
      </c>
      <c r="X127" s="267">
        <v>0</v>
      </c>
      <c r="Y127" s="267">
        <v>0</v>
      </c>
      <c r="Z127" s="264">
        <v>0</v>
      </c>
      <c r="AA127" s="264">
        <v>0</v>
      </c>
      <c r="AB127" s="264">
        <v>0</v>
      </c>
      <c r="AC127" s="264">
        <v>0</v>
      </c>
      <c r="AD127" s="267">
        <v>0</v>
      </c>
      <c r="AE127" s="268">
        <v>0</v>
      </c>
      <c r="AF127" s="268">
        <v>0</v>
      </c>
      <c r="AG127" s="268">
        <v>0</v>
      </c>
      <c r="AH127" s="269">
        <v>0</v>
      </c>
      <c r="AI127" s="186">
        <v>0</v>
      </c>
      <c r="AJ127" s="192">
        <v>7506425628926</v>
      </c>
      <c r="AK127" s="192" t="s">
        <v>505</v>
      </c>
      <c r="AL127" s="90" t="s">
        <v>279</v>
      </c>
      <c r="AM127" s="75">
        <v>70771</v>
      </c>
      <c r="AO127" s="188">
        <v>0</v>
      </c>
      <c r="AP127" s="188">
        <v>0</v>
      </c>
      <c r="AQ127" s="187">
        <v>0</v>
      </c>
      <c r="AR127" s="188">
        <v>0</v>
      </c>
      <c r="AS127" s="187">
        <v>0</v>
      </c>
      <c r="AT127" s="188">
        <v>0</v>
      </c>
      <c r="AU127" s="187">
        <v>0</v>
      </c>
      <c r="AV127" s="188">
        <v>0</v>
      </c>
      <c r="AW127" s="187">
        <v>0</v>
      </c>
      <c r="AX127" s="188">
        <v>0</v>
      </c>
      <c r="AY127" s="187">
        <v>0</v>
      </c>
      <c r="AZ127" s="188">
        <v>0</v>
      </c>
      <c r="BA127" s="187">
        <v>0</v>
      </c>
      <c r="BB127" s="188">
        <v>0</v>
      </c>
      <c r="BC127" s="187">
        <v>0</v>
      </c>
      <c r="BD127" s="75"/>
      <c r="BE127" s="75"/>
      <c r="BF127" s="75"/>
      <c r="BI127" s="194"/>
    </row>
    <row r="128" spans="1:61" ht="11.25" customHeight="1" x14ac:dyDescent="0.3">
      <c r="A128" s="290" t="s">
        <v>856</v>
      </c>
      <c r="B128" s="185">
        <v>0</v>
      </c>
      <c r="C128" s="832">
        <v>70820</v>
      </c>
      <c r="D128" s="55">
        <v>1E-4</v>
      </c>
      <c r="E128" s="91">
        <v>0</v>
      </c>
      <c r="F128" s="186">
        <v>0</v>
      </c>
      <c r="G128" s="186">
        <v>0</v>
      </c>
      <c r="H128" s="186">
        <v>0</v>
      </c>
      <c r="I128" s="187">
        <v>0</v>
      </c>
      <c r="J128" s="188">
        <v>0</v>
      </c>
      <c r="K128" s="186">
        <v>0</v>
      </c>
      <c r="L128" s="186">
        <v>0</v>
      </c>
      <c r="M128" s="186">
        <v>0</v>
      </c>
      <c r="N128" s="189">
        <v>0</v>
      </c>
      <c r="O128" s="189">
        <v>0</v>
      </c>
      <c r="P128" s="186">
        <v>0</v>
      </c>
      <c r="Q128" s="189">
        <v>0</v>
      </c>
      <c r="R128" s="189">
        <v>0</v>
      </c>
      <c r="S128" s="189">
        <v>1E-4</v>
      </c>
      <c r="T128" s="188">
        <v>0</v>
      </c>
      <c r="U128" s="187">
        <v>0</v>
      </c>
      <c r="V128" s="189">
        <v>0</v>
      </c>
      <c r="W128" s="189">
        <v>0</v>
      </c>
      <c r="X128" s="188">
        <v>0</v>
      </c>
      <c r="Y128" s="188">
        <v>0</v>
      </c>
      <c r="Z128" s="186">
        <v>0</v>
      </c>
      <c r="AA128" s="186">
        <v>0</v>
      </c>
      <c r="AB128" s="186">
        <v>0</v>
      </c>
      <c r="AC128" s="186">
        <v>0</v>
      </c>
      <c r="AD128" s="188">
        <v>0</v>
      </c>
      <c r="AE128" s="189">
        <v>0</v>
      </c>
      <c r="AF128" s="189">
        <v>0</v>
      </c>
      <c r="AG128" s="189">
        <v>0</v>
      </c>
      <c r="AH128" s="191">
        <v>1</v>
      </c>
      <c r="AI128" s="186">
        <v>0</v>
      </c>
      <c r="AJ128" s="192">
        <v>7506425628926</v>
      </c>
      <c r="AK128" s="192" t="s">
        <v>505</v>
      </c>
      <c r="AL128" s="90" t="s">
        <v>279</v>
      </c>
      <c r="AM128" s="75">
        <v>70820</v>
      </c>
      <c r="AO128" s="188">
        <v>1</v>
      </c>
      <c r="AP128" s="188">
        <v>0</v>
      </c>
      <c r="AQ128" s="187">
        <v>0</v>
      </c>
      <c r="AR128" s="188">
        <v>3</v>
      </c>
      <c r="AS128" s="187">
        <v>0</v>
      </c>
      <c r="AT128" s="188">
        <v>0</v>
      </c>
      <c r="AU128" s="187">
        <v>0</v>
      </c>
      <c r="AV128" s="188">
        <v>100.5</v>
      </c>
      <c r="AW128" s="187">
        <v>0</v>
      </c>
      <c r="AX128" s="188">
        <v>34.5</v>
      </c>
      <c r="AY128" s="187">
        <v>0</v>
      </c>
      <c r="AZ128" s="188">
        <v>0</v>
      </c>
      <c r="BA128" s="187">
        <v>0</v>
      </c>
      <c r="BB128" s="188">
        <v>-4.5</v>
      </c>
      <c r="BC128" s="187">
        <v>0</v>
      </c>
      <c r="BD128" s="75"/>
      <c r="BE128" s="75"/>
      <c r="BF128" s="75"/>
      <c r="BI128" s="194"/>
    </row>
    <row r="129" spans="1:61" ht="11.25" customHeight="1" x14ac:dyDescent="0.3">
      <c r="A129" s="290" t="s">
        <v>857</v>
      </c>
      <c r="B129" s="185">
        <v>0</v>
      </c>
      <c r="C129" s="832">
        <v>71117</v>
      </c>
      <c r="D129" s="55">
        <v>10941</v>
      </c>
      <c r="E129" s="91">
        <v>24.320795313643636</v>
      </c>
      <c r="F129" s="186">
        <v>17200</v>
      </c>
      <c r="G129" s="186">
        <v>17800</v>
      </c>
      <c r="H129" s="186">
        <v>3343.5</v>
      </c>
      <c r="I129" s="187">
        <v>18.783707865168537</v>
      </c>
      <c r="J129" s="188">
        <v>13688.488000000001</v>
      </c>
      <c r="K129" s="186">
        <v>13495.858000000002</v>
      </c>
      <c r="L129" s="186">
        <v>1501.5</v>
      </c>
      <c r="M129" s="186">
        <v>11.125635732089059</v>
      </c>
      <c r="N129" s="189">
        <v>0</v>
      </c>
      <c r="O129" s="189">
        <v>0</v>
      </c>
      <c r="P129" s="186">
        <v>3</v>
      </c>
      <c r="Q129" s="189">
        <v>10.990987463334152</v>
      </c>
      <c r="R129" s="189">
        <v>28.015512012721928</v>
      </c>
      <c r="S129" s="189">
        <v>12783</v>
      </c>
      <c r="T129" s="188">
        <v>8634.75</v>
      </c>
      <c r="U129" s="187">
        <v>19.194222405126073</v>
      </c>
      <c r="V129" s="189">
        <v>0</v>
      </c>
      <c r="W129" s="189">
        <v>3</v>
      </c>
      <c r="X129" s="188">
        <v>8631.75</v>
      </c>
      <c r="Y129" s="188">
        <v>573.75</v>
      </c>
      <c r="Z129" s="186">
        <v>1923.75</v>
      </c>
      <c r="AA129" s="186">
        <v>0</v>
      </c>
      <c r="AB129" s="186">
        <v>69.75</v>
      </c>
      <c r="AC129" s="186">
        <v>93</v>
      </c>
      <c r="AD129" s="188">
        <v>175.5</v>
      </c>
      <c r="AE129" s="189">
        <v>0</v>
      </c>
      <c r="AF129" s="189">
        <v>0</v>
      </c>
      <c r="AG129" s="189">
        <v>0</v>
      </c>
      <c r="AH129" s="191">
        <v>0</v>
      </c>
      <c r="AI129" s="186">
        <v>12458.248</v>
      </c>
      <c r="AJ129" s="192">
        <v>7506425628926</v>
      </c>
      <c r="AK129" s="192" t="s">
        <v>505</v>
      </c>
      <c r="AL129" s="90" t="s">
        <v>279</v>
      </c>
      <c r="AM129" s="75">
        <v>71117</v>
      </c>
      <c r="AO129" s="188">
        <v>12571.25</v>
      </c>
      <c r="AP129" s="188">
        <v>12804.75</v>
      </c>
      <c r="AQ129" s="187">
        <v>101.43951864523272</v>
      </c>
      <c r="AR129" s="188">
        <v>13811.25</v>
      </c>
      <c r="AS129" s="187">
        <v>93.140690948312994</v>
      </c>
      <c r="AT129" s="188">
        <v>11097.75</v>
      </c>
      <c r="AU129" s="187">
        <v>93.186094084640544</v>
      </c>
      <c r="AV129" s="188">
        <v>12166.5</v>
      </c>
      <c r="AW129" s="187">
        <v>102.36655075248859</v>
      </c>
      <c r="AX129" s="188">
        <v>10260</v>
      </c>
      <c r="AY129" s="187">
        <v>88.707270503224407</v>
      </c>
      <c r="AZ129" s="188">
        <v>11355.75</v>
      </c>
      <c r="BA129" s="187">
        <v>104.81319700672174</v>
      </c>
      <c r="BB129" s="188">
        <v>12290.25</v>
      </c>
      <c r="BC129" s="187">
        <v>98.291592512940198</v>
      </c>
      <c r="BD129" s="75"/>
      <c r="BE129" s="75"/>
      <c r="BF129" s="75"/>
      <c r="BI129" s="194"/>
    </row>
    <row r="130" spans="1:61" s="77" customFormat="1" ht="11.25" customHeight="1" x14ac:dyDescent="0.2">
      <c r="A130" s="184" t="s">
        <v>1056</v>
      </c>
      <c r="B130" s="185">
        <v>0</v>
      </c>
      <c r="C130" s="832">
        <v>70683</v>
      </c>
      <c r="D130" s="55">
        <v>2155.92</v>
      </c>
      <c r="E130" s="91">
        <v>0</v>
      </c>
      <c r="F130" s="186">
        <v>0</v>
      </c>
      <c r="G130" s="186">
        <v>0</v>
      </c>
      <c r="H130" s="186">
        <v>0</v>
      </c>
      <c r="I130" s="187">
        <v>0</v>
      </c>
      <c r="J130" s="186">
        <v>0</v>
      </c>
      <c r="K130" s="186">
        <v>0</v>
      </c>
      <c r="L130" s="186">
        <v>6.24</v>
      </c>
      <c r="M130" s="186">
        <v>0</v>
      </c>
      <c r="N130" s="189">
        <v>11.231999999999999</v>
      </c>
      <c r="O130" s="189">
        <v>10.92</v>
      </c>
      <c r="P130" s="186">
        <v>22.152000000000001</v>
      </c>
      <c r="Q130" s="189">
        <v>0</v>
      </c>
      <c r="R130" s="189">
        <v>0</v>
      </c>
      <c r="S130" s="189">
        <v>2149.6800000000003</v>
      </c>
      <c r="T130" s="188">
        <v>2148.9519999999998</v>
      </c>
      <c r="U130" s="187">
        <v>0</v>
      </c>
      <c r="V130" s="189">
        <v>443.24799999999999</v>
      </c>
      <c r="W130" s="189">
        <v>0</v>
      </c>
      <c r="X130" s="188">
        <v>1705.7039999999997</v>
      </c>
      <c r="Y130" s="188">
        <v>0</v>
      </c>
      <c r="Z130" s="186">
        <v>0</v>
      </c>
      <c r="AA130" s="186">
        <v>0</v>
      </c>
      <c r="AB130" s="186">
        <v>0</v>
      </c>
      <c r="AC130" s="186">
        <v>0</v>
      </c>
      <c r="AD130" s="188">
        <v>0</v>
      </c>
      <c r="AE130" s="189">
        <v>0</v>
      </c>
      <c r="AF130" s="189">
        <v>0</v>
      </c>
      <c r="AG130" s="189">
        <v>0</v>
      </c>
      <c r="AH130" s="191">
        <v>0</v>
      </c>
      <c r="AI130" s="225">
        <v>0</v>
      </c>
      <c r="AJ130" s="192">
        <v>7506425619047</v>
      </c>
      <c r="AK130" s="192" t="s">
        <v>262</v>
      </c>
      <c r="AL130" s="193" t="s">
        <v>278</v>
      </c>
      <c r="AM130" s="75">
        <v>70683</v>
      </c>
      <c r="AN130" s="76"/>
      <c r="AO130" s="188">
        <v>1458.914</v>
      </c>
      <c r="AP130" s="188">
        <v>1324.1279999999999</v>
      </c>
      <c r="AQ130" s="187">
        <v>0</v>
      </c>
      <c r="AR130" s="188">
        <v>295.46800000000002</v>
      </c>
      <c r="AS130" s="187">
        <v>0</v>
      </c>
      <c r="AT130" s="188">
        <v>2757.1459999999997</v>
      </c>
      <c r="AU130" s="187">
        <v>37.064227681949568</v>
      </c>
      <c r="AV130" s="188">
        <v>6158.0540000000001</v>
      </c>
      <c r="AW130" s="187">
        <v>62.890762114357038</v>
      </c>
      <c r="AX130" s="188">
        <v>0</v>
      </c>
      <c r="AY130" s="187">
        <v>0</v>
      </c>
      <c r="AZ130" s="188">
        <v>-0.41</v>
      </c>
      <c r="BA130" s="187">
        <v>0</v>
      </c>
      <c r="BB130" s="188">
        <v>-11.536</v>
      </c>
      <c r="BC130" s="187">
        <v>0</v>
      </c>
      <c r="BD130" s="75"/>
      <c r="BE130" s="75"/>
      <c r="BF130" s="56"/>
      <c r="BI130" s="194"/>
    </row>
    <row r="131" spans="1:61" s="77" customFormat="1" ht="11.25" customHeight="1" x14ac:dyDescent="0.2">
      <c r="A131" s="184" t="s">
        <v>5067</v>
      </c>
      <c r="B131" s="185">
        <v>0</v>
      </c>
      <c r="C131" s="832">
        <v>71324</v>
      </c>
      <c r="D131" s="55">
        <v>49.5</v>
      </c>
      <c r="E131" s="91">
        <v>0</v>
      </c>
      <c r="F131" s="186">
        <v>0</v>
      </c>
      <c r="G131" s="186">
        <v>1000</v>
      </c>
      <c r="H131" s="186">
        <v>0</v>
      </c>
      <c r="I131" s="187">
        <v>0</v>
      </c>
      <c r="J131" s="186">
        <v>0</v>
      </c>
      <c r="K131" s="186">
        <v>0</v>
      </c>
      <c r="L131" s="186">
        <v>-49.5</v>
      </c>
      <c r="M131" s="186">
        <v>0</v>
      </c>
      <c r="N131" s="189">
        <v>418.5</v>
      </c>
      <c r="O131" s="189">
        <v>0</v>
      </c>
      <c r="P131" s="186">
        <v>418.5</v>
      </c>
      <c r="Q131" s="189">
        <v>0</v>
      </c>
      <c r="R131" s="189">
        <v>0</v>
      </c>
      <c r="S131" s="189">
        <v>99</v>
      </c>
      <c r="T131" s="188">
        <v>99</v>
      </c>
      <c r="U131" s="187">
        <v>0</v>
      </c>
      <c r="V131" s="189">
        <v>0</v>
      </c>
      <c r="W131" s="189">
        <v>0</v>
      </c>
      <c r="X131" s="188">
        <v>99</v>
      </c>
      <c r="Y131" s="188">
        <v>0</v>
      </c>
      <c r="Z131" s="186">
        <v>31.5</v>
      </c>
      <c r="AA131" s="186">
        <v>0</v>
      </c>
      <c r="AB131" s="186">
        <v>0</v>
      </c>
      <c r="AC131" s="186">
        <v>0</v>
      </c>
      <c r="AD131" s="188">
        <v>67.5</v>
      </c>
      <c r="AE131" s="189">
        <v>0</v>
      </c>
      <c r="AF131" s="189">
        <v>0</v>
      </c>
      <c r="AG131" s="189">
        <v>0</v>
      </c>
      <c r="AH131" s="191">
        <v>0</v>
      </c>
      <c r="AI131" s="225">
        <v>0</v>
      </c>
      <c r="AJ131" s="192">
        <v>7506425619047</v>
      </c>
      <c r="AK131" s="192" t="s">
        <v>262</v>
      </c>
      <c r="AL131" s="193" t="s">
        <v>278</v>
      </c>
      <c r="AM131" s="75">
        <v>71324</v>
      </c>
      <c r="AN131" s="76"/>
      <c r="AO131" s="188">
        <v>1053.5</v>
      </c>
      <c r="AP131" s="188">
        <v>3160.5</v>
      </c>
      <c r="AQ131" s="187">
        <v>71.878553559244935</v>
      </c>
      <c r="AR131" s="188">
        <v>0</v>
      </c>
      <c r="AS131" s="187">
        <v>0</v>
      </c>
      <c r="AT131" s="188">
        <v>0</v>
      </c>
      <c r="AU131" s="187">
        <v>0</v>
      </c>
      <c r="AV131" s="188">
        <v>0</v>
      </c>
      <c r="AW131" s="187">
        <v>0</v>
      </c>
      <c r="AX131" s="188">
        <v>0</v>
      </c>
      <c r="AY131" s="187">
        <v>0</v>
      </c>
      <c r="AZ131" s="188">
        <v>0</v>
      </c>
      <c r="BA131" s="187">
        <v>0</v>
      </c>
      <c r="BB131" s="188">
        <v>0</v>
      </c>
      <c r="BC131" s="187">
        <v>0</v>
      </c>
      <c r="BD131" s="75"/>
      <c r="BE131" s="75"/>
      <c r="BF131" s="56"/>
      <c r="BI131" s="194"/>
    </row>
    <row r="132" spans="1:61" s="77" customFormat="1" ht="11.25" customHeight="1" x14ac:dyDescent="0.2">
      <c r="A132" s="295" t="s">
        <v>858</v>
      </c>
      <c r="B132" s="296">
        <v>0</v>
      </c>
      <c r="C132" s="848">
        <v>71570</v>
      </c>
      <c r="D132" s="297">
        <v>15</v>
      </c>
      <c r="E132" s="298">
        <v>0</v>
      </c>
      <c r="F132" s="299">
        <v>0</v>
      </c>
      <c r="G132" s="299">
        <v>0</v>
      </c>
      <c r="H132" s="299">
        <v>0</v>
      </c>
      <c r="I132" s="300">
        <v>0</v>
      </c>
      <c r="J132" s="299">
        <v>0</v>
      </c>
      <c r="K132" s="299">
        <v>0</v>
      </c>
      <c r="L132" s="299">
        <v>0</v>
      </c>
      <c r="M132" s="299">
        <v>0</v>
      </c>
      <c r="N132" s="301">
        <v>0</v>
      </c>
      <c r="O132" s="301">
        <v>0</v>
      </c>
      <c r="P132" s="299">
        <v>0</v>
      </c>
      <c r="Q132" s="301">
        <v>0</v>
      </c>
      <c r="R132" s="301">
        <v>0</v>
      </c>
      <c r="S132" s="301">
        <v>15</v>
      </c>
      <c r="T132" s="302">
        <v>15</v>
      </c>
      <c r="U132" s="300">
        <v>0</v>
      </c>
      <c r="V132" s="301">
        <v>0</v>
      </c>
      <c r="W132" s="301">
        <v>0</v>
      </c>
      <c r="X132" s="302">
        <v>15</v>
      </c>
      <c r="Y132" s="302">
        <v>0</v>
      </c>
      <c r="Z132" s="299">
        <v>0</v>
      </c>
      <c r="AA132" s="299">
        <v>0</v>
      </c>
      <c r="AB132" s="299">
        <v>0</v>
      </c>
      <c r="AC132" s="299">
        <v>0</v>
      </c>
      <c r="AD132" s="302">
        <v>0</v>
      </c>
      <c r="AE132" s="301">
        <v>0</v>
      </c>
      <c r="AF132" s="301">
        <v>0</v>
      </c>
      <c r="AG132" s="301">
        <v>0</v>
      </c>
      <c r="AH132" s="303">
        <v>0</v>
      </c>
      <c r="AI132" s="225">
        <v>0</v>
      </c>
      <c r="AJ132" s="192">
        <v>7506425619481</v>
      </c>
      <c r="AK132" s="192" t="s">
        <v>262</v>
      </c>
      <c r="AL132" s="193" t="s">
        <v>278</v>
      </c>
      <c r="AM132" s="75">
        <v>71570</v>
      </c>
      <c r="AN132" s="76"/>
      <c r="AO132" s="188">
        <v>0</v>
      </c>
      <c r="AP132" s="188">
        <v>0</v>
      </c>
      <c r="AQ132" s="187">
        <v>0</v>
      </c>
      <c r="AR132" s="188">
        <v>0</v>
      </c>
      <c r="AS132" s="187">
        <v>0</v>
      </c>
      <c r="AT132" s="188">
        <v>0</v>
      </c>
      <c r="AU132" s="187">
        <v>0</v>
      </c>
      <c r="AV132" s="188">
        <v>0</v>
      </c>
      <c r="AW132" s="187">
        <v>0</v>
      </c>
      <c r="AX132" s="188">
        <v>0</v>
      </c>
      <c r="AY132" s="187">
        <v>0</v>
      </c>
      <c r="AZ132" s="188">
        <v>0</v>
      </c>
      <c r="BA132" s="187">
        <v>0</v>
      </c>
      <c r="BB132" s="188">
        <v>0</v>
      </c>
      <c r="BC132" s="187">
        <v>0</v>
      </c>
      <c r="BD132" s="75"/>
      <c r="BE132" s="75"/>
      <c r="BF132" s="56"/>
      <c r="BI132" s="194"/>
    </row>
    <row r="133" spans="1:61" s="77" customFormat="1" ht="11.25" customHeight="1" x14ac:dyDescent="0.2">
      <c r="A133" s="184" t="s">
        <v>5118</v>
      </c>
      <c r="B133" s="185">
        <v>0</v>
      </c>
      <c r="C133" s="832">
        <v>71296</v>
      </c>
      <c r="D133" s="55">
        <v>1E-4</v>
      </c>
      <c r="E133" s="91">
        <v>0</v>
      </c>
      <c r="F133" s="186">
        <v>0</v>
      </c>
      <c r="G133" s="186">
        <v>0</v>
      </c>
      <c r="H133" s="186">
        <v>0</v>
      </c>
      <c r="I133" s="187">
        <v>0</v>
      </c>
      <c r="J133" s="186">
        <v>0</v>
      </c>
      <c r="K133" s="186">
        <v>0</v>
      </c>
      <c r="L133" s="186">
        <v>0</v>
      </c>
      <c r="M133" s="186">
        <v>0</v>
      </c>
      <c r="N133" s="189">
        <v>0</v>
      </c>
      <c r="O133" s="189">
        <v>0</v>
      </c>
      <c r="P133" s="186">
        <v>0</v>
      </c>
      <c r="Q133" s="189">
        <v>0</v>
      </c>
      <c r="R133" s="189">
        <v>0</v>
      </c>
      <c r="S133" s="189">
        <v>1E-4</v>
      </c>
      <c r="T133" s="188">
        <v>0</v>
      </c>
      <c r="U133" s="187">
        <v>0</v>
      </c>
      <c r="V133" s="189">
        <v>0</v>
      </c>
      <c r="W133" s="189">
        <v>0</v>
      </c>
      <c r="X133" s="188">
        <v>0</v>
      </c>
      <c r="Y133" s="188">
        <v>0</v>
      </c>
      <c r="Z133" s="186">
        <v>0</v>
      </c>
      <c r="AA133" s="186">
        <v>0</v>
      </c>
      <c r="AB133" s="186">
        <v>0</v>
      </c>
      <c r="AC133" s="186">
        <v>0</v>
      </c>
      <c r="AD133" s="188">
        <v>0</v>
      </c>
      <c r="AE133" s="189">
        <v>0</v>
      </c>
      <c r="AF133" s="189">
        <v>0</v>
      </c>
      <c r="AG133" s="189">
        <v>0</v>
      </c>
      <c r="AH133" s="191">
        <v>0</v>
      </c>
      <c r="AI133" s="225">
        <v>0</v>
      </c>
      <c r="AJ133" s="192">
        <v>7506425619047</v>
      </c>
      <c r="AK133" s="192" t="s">
        <v>262</v>
      </c>
      <c r="AL133" s="193" t="s">
        <v>278</v>
      </c>
      <c r="AM133" s="75">
        <v>71296</v>
      </c>
      <c r="AN133" s="76"/>
      <c r="AO133" s="188">
        <v>0</v>
      </c>
      <c r="AP133" s="188">
        <v>0</v>
      </c>
      <c r="AQ133" s="187">
        <v>0</v>
      </c>
      <c r="AR133" s="188">
        <v>0</v>
      </c>
      <c r="AS133" s="187">
        <v>0</v>
      </c>
      <c r="AT133" s="188">
        <v>0</v>
      </c>
      <c r="AU133" s="187">
        <v>0</v>
      </c>
      <c r="AV133" s="188">
        <v>0</v>
      </c>
      <c r="AW133" s="187">
        <v>0</v>
      </c>
      <c r="AX133" s="188">
        <v>0</v>
      </c>
      <c r="AY133" s="187">
        <v>0</v>
      </c>
      <c r="AZ133" s="188">
        <v>0</v>
      </c>
      <c r="BA133" s="187">
        <v>0</v>
      </c>
      <c r="BB133" s="188">
        <v>0</v>
      </c>
      <c r="BC133" s="187">
        <v>0</v>
      </c>
      <c r="BD133" s="75"/>
      <c r="BE133" s="75"/>
      <c r="BF133" s="56"/>
      <c r="BI133" s="194"/>
    </row>
    <row r="134" spans="1:61" s="77" customFormat="1" ht="11.25" customHeight="1" x14ac:dyDescent="0.2">
      <c r="A134" s="184" t="s">
        <v>5119</v>
      </c>
      <c r="B134" s="185">
        <v>0</v>
      </c>
      <c r="C134" s="832">
        <v>71297</v>
      </c>
      <c r="D134" s="55">
        <v>1E-4</v>
      </c>
      <c r="E134" s="91">
        <v>0</v>
      </c>
      <c r="F134" s="186">
        <v>0</v>
      </c>
      <c r="G134" s="186">
        <v>0</v>
      </c>
      <c r="H134" s="186">
        <v>0</v>
      </c>
      <c r="I134" s="187">
        <v>0</v>
      </c>
      <c r="J134" s="186">
        <v>0</v>
      </c>
      <c r="K134" s="186">
        <v>0</v>
      </c>
      <c r="L134" s="186">
        <v>0</v>
      </c>
      <c r="M134" s="186">
        <v>0</v>
      </c>
      <c r="N134" s="189">
        <v>0</v>
      </c>
      <c r="O134" s="189">
        <v>0</v>
      </c>
      <c r="P134" s="186">
        <v>0</v>
      </c>
      <c r="Q134" s="189">
        <v>0</v>
      </c>
      <c r="R134" s="189">
        <v>0</v>
      </c>
      <c r="S134" s="189">
        <v>1E-4</v>
      </c>
      <c r="T134" s="188">
        <v>0</v>
      </c>
      <c r="U134" s="187">
        <v>0</v>
      </c>
      <c r="V134" s="189">
        <v>0</v>
      </c>
      <c r="W134" s="189">
        <v>0</v>
      </c>
      <c r="X134" s="188">
        <v>0</v>
      </c>
      <c r="Y134" s="188">
        <v>0</v>
      </c>
      <c r="Z134" s="186">
        <v>0</v>
      </c>
      <c r="AA134" s="186">
        <v>0</v>
      </c>
      <c r="AB134" s="186">
        <v>0</v>
      </c>
      <c r="AC134" s="186">
        <v>0</v>
      </c>
      <c r="AD134" s="188">
        <v>0</v>
      </c>
      <c r="AE134" s="189">
        <v>0</v>
      </c>
      <c r="AF134" s="189">
        <v>0</v>
      </c>
      <c r="AG134" s="189">
        <v>0</v>
      </c>
      <c r="AH134" s="191">
        <v>0</v>
      </c>
      <c r="AI134" s="225">
        <v>12983.333000000001</v>
      </c>
      <c r="AJ134" s="192">
        <v>7506425619047</v>
      </c>
      <c r="AK134" s="192" t="s">
        <v>262</v>
      </c>
      <c r="AL134" s="193" t="s">
        <v>278</v>
      </c>
      <c r="AM134" s="75">
        <v>71297</v>
      </c>
      <c r="AN134" s="76"/>
      <c r="AO134" s="188">
        <v>0</v>
      </c>
      <c r="AP134" s="188">
        <v>0</v>
      </c>
      <c r="AQ134" s="187">
        <v>0</v>
      </c>
      <c r="AR134" s="188">
        <v>0</v>
      </c>
      <c r="AS134" s="187">
        <v>0</v>
      </c>
      <c r="AT134" s="188">
        <v>0</v>
      </c>
      <c r="AU134" s="187">
        <v>0</v>
      </c>
      <c r="AV134" s="188">
        <v>0</v>
      </c>
      <c r="AW134" s="187">
        <v>0</v>
      </c>
      <c r="AX134" s="188">
        <v>0</v>
      </c>
      <c r="AY134" s="187">
        <v>0</v>
      </c>
      <c r="AZ134" s="188">
        <v>0</v>
      </c>
      <c r="BA134" s="187">
        <v>0</v>
      </c>
      <c r="BB134" s="188">
        <v>0</v>
      </c>
      <c r="BC134" s="187">
        <v>0</v>
      </c>
      <c r="BD134" s="75"/>
      <c r="BE134" s="75"/>
      <c r="BF134" s="56"/>
      <c r="BI134" s="194"/>
    </row>
    <row r="135" spans="1:61" s="77" customFormat="1" ht="11.25" customHeight="1" x14ac:dyDescent="0.2">
      <c r="A135" s="295" t="s">
        <v>5120</v>
      </c>
      <c r="B135" s="296">
        <v>0</v>
      </c>
      <c r="C135" s="848">
        <v>71298</v>
      </c>
      <c r="D135" s="297">
        <v>1E-4</v>
      </c>
      <c r="E135" s="298">
        <v>0</v>
      </c>
      <c r="F135" s="299">
        <v>0</v>
      </c>
      <c r="G135" s="299">
        <v>0</v>
      </c>
      <c r="H135" s="299">
        <v>0</v>
      </c>
      <c r="I135" s="300">
        <v>0</v>
      </c>
      <c r="J135" s="299">
        <v>0</v>
      </c>
      <c r="K135" s="299">
        <v>0</v>
      </c>
      <c r="L135" s="299">
        <v>0</v>
      </c>
      <c r="M135" s="299">
        <v>0</v>
      </c>
      <c r="N135" s="301">
        <v>0</v>
      </c>
      <c r="O135" s="301">
        <v>0</v>
      </c>
      <c r="P135" s="299">
        <v>0</v>
      </c>
      <c r="Q135" s="301">
        <v>0</v>
      </c>
      <c r="R135" s="301">
        <v>0</v>
      </c>
      <c r="S135" s="301">
        <v>1E-4</v>
      </c>
      <c r="T135" s="302">
        <v>0</v>
      </c>
      <c r="U135" s="300">
        <v>0</v>
      </c>
      <c r="V135" s="301">
        <v>0</v>
      </c>
      <c r="W135" s="301">
        <v>0</v>
      </c>
      <c r="X135" s="302">
        <v>0</v>
      </c>
      <c r="Y135" s="302">
        <v>0</v>
      </c>
      <c r="Z135" s="299">
        <v>0</v>
      </c>
      <c r="AA135" s="299">
        <v>0</v>
      </c>
      <c r="AB135" s="299">
        <v>0</v>
      </c>
      <c r="AC135" s="299">
        <v>0</v>
      </c>
      <c r="AD135" s="302">
        <v>0</v>
      </c>
      <c r="AE135" s="301">
        <v>0</v>
      </c>
      <c r="AF135" s="301">
        <v>0</v>
      </c>
      <c r="AG135" s="301">
        <v>0</v>
      </c>
      <c r="AH135" s="303">
        <v>0</v>
      </c>
      <c r="AI135" s="225">
        <v>0</v>
      </c>
      <c r="AJ135" s="192">
        <v>7506425619481</v>
      </c>
      <c r="AK135" s="192" t="s">
        <v>262</v>
      </c>
      <c r="AL135" s="193" t="s">
        <v>278</v>
      </c>
      <c r="AM135" s="75">
        <v>71298</v>
      </c>
      <c r="AN135" s="76"/>
      <c r="AO135" s="188">
        <v>0</v>
      </c>
      <c r="AP135" s="188">
        <v>0</v>
      </c>
      <c r="AQ135" s="187">
        <v>0</v>
      </c>
      <c r="AR135" s="188">
        <v>0</v>
      </c>
      <c r="AS135" s="187">
        <v>0</v>
      </c>
      <c r="AT135" s="188">
        <v>0</v>
      </c>
      <c r="AU135" s="187">
        <v>0</v>
      </c>
      <c r="AV135" s="188">
        <v>0</v>
      </c>
      <c r="AW135" s="187">
        <v>0</v>
      </c>
      <c r="AX135" s="188">
        <v>0</v>
      </c>
      <c r="AY135" s="187">
        <v>0</v>
      </c>
      <c r="AZ135" s="188">
        <v>0</v>
      </c>
      <c r="BA135" s="187">
        <v>0</v>
      </c>
      <c r="BB135" s="188">
        <v>0</v>
      </c>
      <c r="BC135" s="187">
        <v>0</v>
      </c>
      <c r="BD135" s="75"/>
      <c r="BE135" s="75"/>
      <c r="BF135" s="56"/>
      <c r="BI135" s="194"/>
    </row>
    <row r="136" spans="1:61" s="77" customFormat="1" ht="11.25" customHeight="1" x14ac:dyDescent="0.2">
      <c r="A136" s="295" t="s">
        <v>859</v>
      </c>
      <c r="B136" s="296">
        <v>0</v>
      </c>
      <c r="C136" s="848">
        <v>71569</v>
      </c>
      <c r="D136" s="297">
        <v>24.44</v>
      </c>
      <c r="E136" s="298">
        <v>0</v>
      </c>
      <c r="F136" s="299">
        <v>0</v>
      </c>
      <c r="G136" s="299">
        <v>0</v>
      </c>
      <c r="H136" s="299">
        <v>0</v>
      </c>
      <c r="I136" s="300">
        <v>0</v>
      </c>
      <c r="J136" s="299">
        <v>0</v>
      </c>
      <c r="K136" s="299">
        <v>0</v>
      </c>
      <c r="L136" s="299">
        <v>0</v>
      </c>
      <c r="M136" s="299">
        <v>0</v>
      </c>
      <c r="N136" s="301">
        <v>0</v>
      </c>
      <c r="O136" s="301">
        <v>0</v>
      </c>
      <c r="P136" s="299">
        <v>0</v>
      </c>
      <c r="Q136" s="301">
        <v>0</v>
      </c>
      <c r="R136" s="301">
        <v>0</v>
      </c>
      <c r="S136" s="301">
        <v>24.44</v>
      </c>
      <c r="T136" s="302">
        <v>24.44</v>
      </c>
      <c r="U136" s="300">
        <v>0</v>
      </c>
      <c r="V136" s="301">
        <v>0</v>
      </c>
      <c r="W136" s="301">
        <v>0</v>
      </c>
      <c r="X136" s="302">
        <v>24.44</v>
      </c>
      <c r="Y136" s="302">
        <v>0</v>
      </c>
      <c r="Z136" s="299">
        <v>0</v>
      </c>
      <c r="AA136" s="299">
        <v>0</v>
      </c>
      <c r="AB136" s="299">
        <v>0</v>
      </c>
      <c r="AC136" s="299">
        <v>0</v>
      </c>
      <c r="AD136" s="302">
        <v>0</v>
      </c>
      <c r="AE136" s="301">
        <v>0</v>
      </c>
      <c r="AF136" s="301">
        <v>0</v>
      </c>
      <c r="AG136" s="301">
        <v>0</v>
      </c>
      <c r="AH136" s="303">
        <v>0</v>
      </c>
      <c r="AI136" s="225">
        <v>0</v>
      </c>
      <c r="AJ136" s="192">
        <v>7506425619481</v>
      </c>
      <c r="AK136" s="192" t="s">
        <v>262</v>
      </c>
      <c r="AL136" s="193" t="s">
        <v>278</v>
      </c>
      <c r="AM136" s="75">
        <v>71569</v>
      </c>
      <c r="AN136" s="76"/>
      <c r="AO136" s="188">
        <v>0</v>
      </c>
      <c r="AP136" s="188">
        <v>0</v>
      </c>
      <c r="AQ136" s="187">
        <v>0</v>
      </c>
      <c r="AR136" s="188">
        <v>0</v>
      </c>
      <c r="AS136" s="187">
        <v>0</v>
      </c>
      <c r="AT136" s="188">
        <v>0</v>
      </c>
      <c r="AU136" s="187">
        <v>0</v>
      </c>
      <c r="AV136" s="188">
        <v>0</v>
      </c>
      <c r="AW136" s="187">
        <v>0</v>
      </c>
      <c r="AX136" s="188">
        <v>0</v>
      </c>
      <c r="AY136" s="187">
        <v>0</v>
      </c>
      <c r="AZ136" s="188">
        <v>0</v>
      </c>
      <c r="BA136" s="187">
        <v>0</v>
      </c>
      <c r="BB136" s="188">
        <v>-3.22</v>
      </c>
      <c r="BC136" s="187">
        <v>0</v>
      </c>
      <c r="BD136" s="75"/>
      <c r="BE136" s="75"/>
      <c r="BF136" s="56"/>
      <c r="BI136" s="194"/>
    </row>
    <row r="137" spans="1:61" s="77" customFormat="1" ht="11.25" customHeight="1" x14ac:dyDescent="0.2">
      <c r="A137" s="295" t="s">
        <v>860</v>
      </c>
      <c r="B137" s="296">
        <v>0</v>
      </c>
      <c r="C137" s="848">
        <v>71144</v>
      </c>
      <c r="D137" s="297">
        <v>1E-4</v>
      </c>
      <c r="E137" s="298">
        <v>0</v>
      </c>
      <c r="F137" s="299">
        <v>0</v>
      </c>
      <c r="G137" s="299">
        <v>0</v>
      </c>
      <c r="H137" s="299">
        <v>0</v>
      </c>
      <c r="I137" s="300">
        <v>0</v>
      </c>
      <c r="J137" s="299">
        <v>0</v>
      </c>
      <c r="K137" s="299">
        <v>0</v>
      </c>
      <c r="L137" s="299">
        <v>0</v>
      </c>
      <c r="M137" s="299">
        <v>0</v>
      </c>
      <c r="N137" s="301">
        <v>0</v>
      </c>
      <c r="O137" s="301">
        <v>0</v>
      </c>
      <c r="P137" s="299">
        <v>0</v>
      </c>
      <c r="Q137" s="301">
        <v>0</v>
      </c>
      <c r="R137" s="301">
        <v>0</v>
      </c>
      <c r="S137" s="301">
        <v>1E-4</v>
      </c>
      <c r="T137" s="302">
        <v>0</v>
      </c>
      <c r="U137" s="300">
        <v>0</v>
      </c>
      <c r="V137" s="301">
        <v>0</v>
      </c>
      <c r="W137" s="301">
        <v>0</v>
      </c>
      <c r="X137" s="302">
        <v>0</v>
      </c>
      <c r="Y137" s="302">
        <v>0</v>
      </c>
      <c r="Z137" s="299">
        <v>0</v>
      </c>
      <c r="AA137" s="299">
        <v>0</v>
      </c>
      <c r="AB137" s="299">
        <v>0</v>
      </c>
      <c r="AC137" s="299">
        <v>0</v>
      </c>
      <c r="AD137" s="302">
        <v>0</v>
      </c>
      <c r="AE137" s="301">
        <v>0</v>
      </c>
      <c r="AF137" s="301">
        <v>0</v>
      </c>
      <c r="AG137" s="301">
        <v>0</v>
      </c>
      <c r="AH137" s="303">
        <v>0</v>
      </c>
      <c r="AI137" s="225">
        <v>0</v>
      </c>
      <c r="AJ137" s="192">
        <v>7506425619481</v>
      </c>
      <c r="AK137" s="192" t="s">
        <v>262</v>
      </c>
      <c r="AL137" s="193" t="s">
        <v>278</v>
      </c>
      <c r="AM137" s="75">
        <v>71144</v>
      </c>
      <c r="AN137" s="76"/>
      <c r="AO137" s="188">
        <v>-1.3333333333333333E-3</v>
      </c>
      <c r="AP137" s="188">
        <v>0</v>
      </c>
      <c r="AQ137" s="187">
        <v>0</v>
      </c>
      <c r="AR137" s="188">
        <v>0</v>
      </c>
      <c r="AS137" s="187">
        <v>0</v>
      </c>
      <c r="AT137" s="188">
        <v>-4.0000000000000001E-3</v>
      </c>
      <c r="AU137" s="187">
        <v>0</v>
      </c>
      <c r="AV137" s="188">
        <v>0</v>
      </c>
      <c r="AW137" s="187">
        <v>0</v>
      </c>
      <c r="AX137" s="188">
        <v>0</v>
      </c>
      <c r="AY137" s="187">
        <v>0</v>
      </c>
      <c r="AZ137" s="188">
        <v>-1.98</v>
      </c>
      <c r="BA137" s="187">
        <v>0</v>
      </c>
      <c r="BB137" s="188">
        <v>-1.1419999999999999</v>
      </c>
      <c r="BC137" s="187">
        <v>0</v>
      </c>
      <c r="BD137" s="75"/>
      <c r="BE137" s="75"/>
      <c r="BF137" s="56"/>
      <c r="BI137" s="194"/>
    </row>
    <row r="138" spans="1:61" s="77" customFormat="1" ht="11.25" customHeight="1" x14ac:dyDescent="0.2">
      <c r="A138" s="295" t="s">
        <v>861</v>
      </c>
      <c r="B138" s="296">
        <v>0</v>
      </c>
      <c r="C138" s="848">
        <v>71145</v>
      </c>
      <c r="D138" s="297">
        <v>1414.5</v>
      </c>
      <c r="E138" s="298">
        <v>0</v>
      </c>
      <c r="F138" s="299">
        <v>0</v>
      </c>
      <c r="G138" s="299">
        <v>0</v>
      </c>
      <c r="H138" s="299">
        <v>0</v>
      </c>
      <c r="I138" s="300">
        <v>0</v>
      </c>
      <c r="J138" s="299">
        <v>0</v>
      </c>
      <c r="K138" s="299">
        <v>0</v>
      </c>
      <c r="L138" s="299">
        <v>0</v>
      </c>
      <c r="M138" s="299">
        <v>0</v>
      </c>
      <c r="N138" s="301">
        <v>0</v>
      </c>
      <c r="O138" s="301">
        <v>0</v>
      </c>
      <c r="P138" s="299">
        <v>0</v>
      </c>
      <c r="Q138" s="301">
        <v>0</v>
      </c>
      <c r="R138" s="301">
        <v>0</v>
      </c>
      <c r="S138" s="301">
        <v>1414.5</v>
      </c>
      <c r="T138" s="302">
        <v>1414.5</v>
      </c>
      <c r="U138" s="300">
        <v>0</v>
      </c>
      <c r="V138" s="301">
        <v>0</v>
      </c>
      <c r="W138" s="301">
        <v>0</v>
      </c>
      <c r="X138" s="302">
        <v>1414.5</v>
      </c>
      <c r="Y138" s="302">
        <v>0</v>
      </c>
      <c r="Z138" s="299">
        <v>0</v>
      </c>
      <c r="AA138" s="299">
        <v>0</v>
      </c>
      <c r="AB138" s="299">
        <v>0</v>
      </c>
      <c r="AC138" s="299">
        <v>0</v>
      </c>
      <c r="AD138" s="302">
        <v>0</v>
      </c>
      <c r="AE138" s="301">
        <v>0</v>
      </c>
      <c r="AF138" s="301">
        <v>0</v>
      </c>
      <c r="AG138" s="301">
        <v>0</v>
      </c>
      <c r="AH138" s="303">
        <v>0</v>
      </c>
      <c r="AI138" s="225">
        <v>0</v>
      </c>
      <c r="AJ138" s="192">
        <v>7506425619481</v>
      </c>
      <c r="AK138" s="192" t="s">
        <v>262</v>
      </c>
      <c r="AL138" s="193" t="s">
        <v>278</v>
      </c>
      <c r="AM138" s="75">
        <v>71145</v>
      </c>
      <c r="AN138" s="76"/>
      <c r="AO138" s="188">
        <v>0</v>
      </c>
      <c r="AP138" s="188">
        <v>0</v>
      </c>
      <c r="AQ138" s="187">
        <v>0</v>
      </c>
      <c r="AR138" s="188">
        <v>0</v>
      </c>
      <c r="AS138" s="187">
        <v>0</v>
      </c>
      <c r="AT138" s="188">
        <v>0</v>
      </c>
      <c r="AU138" s="187">
        <v>0</v>
      </c>
      <c r="AV138" s="188">
        <v>0</v>
      </c>
      <c r="AW138" s="187">
        <v>0</v>
      </c>
      <c r="AX138" s="188">
        <v>-0.5</v>
      </c>
      <c r="AY138" s="187">
        <v>0</v>
      </c>
      <c r="AZ138" s="188">
        <v>-751</v>
      </c>
      <c r="BA138" s="187">
        <v>0</v>
      </c>
      <c r="BB138" s="188">
        <v>405</v>
      </c>
      <c r="BC138" s="187">
        <v>100</v>
      </c>
      <c r="BD138" s="75"/>
      <c r="BE138" s="75"/>
      <c r="BF138" s="56"/>
      <c r="BI138" s="194"/>
    </row>
    <row r="139" spans="1:61" s="77" customFormat="1" ht="11.25" customHeight="1" x14ac:dyDescent="0.2">
      <c r="A139" s="295" t="s">
        <v>862</v>
      </c>
      <c r="B139" s="296">
        <v>0</v>
      </c>
      <c r="C139" s="848">
        <v>71126</v>
      </c>
      <c r="D139" s="297">
        <v>3501.25</v>
      </c>
      <c r="E139" s="298">
        <v>0</v>
      </c>
      <c r="F139" s="299">
        <v>0</v>
      </c>
      <c r="G139" s="299">
        <v>0</v>
      </c>
      <c r="H139" s="299">
        <v>0</v>
      </c>
      <c r="I139" s="300">
        <v>0</v>
      </c>
      <c r="J139" s="299">
        <v>0</v>
      </c>
      <c r="K139" s="299">
        <v>0</v>
      </c>
      <c r="L139" s="299">
        <v>0</v>
      </c>
      <c r="M139" s="299">
        <v>0</v>
      </c>
      <c r="N139" s="301">
        <v>0</v>
      </c>
      <c r="O139" s="301">
        <v>0</v>
      </c>
      <c r="P139" s="299">
        <v>0</v>
      </c>
      <c r="Q139" s="301">
        <v>0</v>
      </c>
      <c r="R139" s="301">
        <v>0</v>
      </c>
      <c r="S139" s="301">
        <v>3501.25</v>
      </c>
      <c r="T139" s="302">
        <v>3501.25</v>
      </c>
      <c r="U139" s="300">
        <v>0</v>
      </c>
      <c r="V139" s="301">
        <v>0</v>
      </c>
      <c r="W139" s="301">
        <v>0</v>
      </c>
      <c r="X139" s="302">
        <v>3501.25</v>
      </c>
      <c r="Y139" s="302">
        <v>0</v>
      </c>
      <c r="Z139" s="299">
        <v>0</v>
      </c>
      <c r="AA139" s="299">
        <v>0</v>
      </c>
      <c r="AB139" s="299">
        <v>0</v>
      </c>
      <c r="AC139" s="299">
        <v>0</v>
      </c>
      <c r="AD139" s="302">
        <v>0</v>
      </c>
      <c r="AE139" s="301">
        <v>0</v>
      </c>
      <c r="AF139" s="301">
        <v>0</v>
      </c>
      <c r="AG139" s="301">
        <v>0</v>
      </c>
      <c r="AH139" s="303">
        <v>0</v>
      </c>
      <c r="AI139" s="225">
        <v>0</v>
      </c>
      <c r="AJ139" s="192">
        <v>7506425619481</v>
      </c>
      <c r="AK139" s="192" t="s">
        <v>262</v>
      </c>
      <c r="AL139" s="193" t="s">
        <v>278</v>
      </c>
      <c r="AM139" s="75">
        <v>71126</v>
      </c>
      <c r="AN139" s="76"/>
      <c r="AO139" s="188">
        <v>297.69833333333332</v>
      </c>
      <c r="AP139" s="188">
        <v>303.73500000000001</v>
      </c>
      <c r="AQ139" s="187">
        <v>0</v>
      </c>
      <c r="AR139" s="188">
        <v>214.36500000000001</v>
      </c>
      <c r="AS139" s="187">
        <v>0</v>
      </c>
      <c r="AT139" s="188">
        <v>374.995</v>
      </c>
      <c r="AU139" s="187">
        <v>0</v>
      </c>
      <c r="AV139" s="188">
        <v>2018.7099999999998</v>
      </c>
      <c r="AW139" s="187">
        <v>0</v>
      </c>
      <c r="AX139" s="188">
        <v>2693.73</v>
      </c>
      <c r="AY139" s="187">
        <v>71.199918167393676</v>
      </c>
      <c r="AZ139" s="188">
        <v>8104.9949999999999</v>
      </c>
      <c r="BA139" s="187">
        <v>59.065697420201133</v>
      </c>
      <c r="BB139" s="188">
        <v>0</v>
      </c>
      <c r="BC139" s="187">
        <v>0</v>
      </c>
      <c r="BD139" s="75"/>
      <c r="BE139" s="75"/>
      <c r="BF139" s="56"/>
      <c r="BI139" s="194"/>
    </row>
    <row r="140" spans="1:61" s="77" customFormat="1" ht="11.25" customHeight="1" x14ac:dyDescent="0.2">
      <c r="A140" s="295" t="s">
        <v>863</v>
      </c>
      <c r="B140" s="296">
        <v>0</v>
      </c>
      <c r="C140" s="848">
        <v>71572</v>
      </c>
      <c r="D140" s="297">
        <v>1E-4</v>
      </c>
      <c r="E140" s="298">
        <v>0</v>
      </c>
      <c r="F140" s="299">
        <v>0</v>
      </c>
      <c r="G140" s="299">
        <v>0</v>
      </c>
      <c r="H140" s="299">
        <v>0</v>
      </c>
      <c r="I140" s="300">
        <v>0</v>
      </c>
      <c r="J140" s="299">
        <v>0</v>
      </c>
      <c r="K140" s="299">
        <v>0</v>
      </c>
      <c r="L140" s="299">
        <v>0</v>
      </c>
      <c r="M140" s="299">
        <v>0</v>
      </c>
      <c r="N140" s="301">
        <v>0</v>
      </c>
      <c r="O140" s="301">
        <v>0</v>
      </c>
      <c r="P140" s="299">
        <v>0</v>
      </c>
      <c r="Q140" s="301">
        <v>0</v>
      </c>
      <c r="R140" s="301">
        <v>0</v>
      </c>
      <c r="S140" s="301">
        <v>1E-4</v>
      </c>
      <c r="T140" s="302">
        <v>0</v>
      </c>
      <c r="U140" s="300">
        <v>0</v>
      </c>
      <c r="V140" s="301">
        <v>0</v>
      </c>
      <c r="W140" s="301">
        <v>0</v>
      </c>
      <c r="X140" s="302">
        <v>0</v>
      </c>
      <c r="Y140" s="302">
        <v>0</v>
      </c>
      <c r="Z140" s="299">
        <v>0</v>
      </c>
      <c r="AA140" s="299">
        <v>0</v>
      </c>
      <c r="AB140" s="299">
        <v>0</v>
      </c>
      <c r="AC140" s="299">
        <v>0</v>
      </c>
      <c r="AD140" s="302">
        <v>0</v>
      </c>
      <c r="AE140" s="301">
        <v>0</v>
      </c>
      <c r="AF140" s="301">
        <v>0</v>
      </c>
      <c r="AG140" s="301">
        <v>0</v>
      </c>
      <c r="AH140" s="303">
        <v>0</v>
      </c>
      <c r="AI140" s="225">
        <v>0</v>
      </c>
      <c r="AJ140" s="192">
        <v>7506425619481</v>
      </c>
      <c r="AK140" s="192" t="s">
        <v>262</v>
      </c>
      <c r="AL140" s="193" t="s">
        <v>278</v>
      </c>
      <c r="AM140" s="75">
        <v>71572</v>
      </c>
      <c r="AN140" s="76"/>
      <c r="AO140" s="188">
        <v>0</v>
      </c>
      <c r="AP140" s="188">
        <v>0</v>
      </c>
      <c r="AQ140" s="187">
        <v>0</v>
      </c>
      <c r="AR140" s="188">
        <v>0</v>
      </c>
      <c r="AS140" s="187">
        <v>0</v>
      </c>
      <c r="AT140" s="188">
        <v>0</v>
      </c>
      <c r="AU140" s="187">
        <v>0</v>
      </c>
      <c r="AV140" s="188">
        <v>-2</v>
      </c>
      <c r="AW140" s="187">
        <v>0</v>
      </c>
      <c r="AX140" s="188">
        <v>-2</v>
      </c>
      <c r="AY140" s="187">
        <v>0</v>
      </c>
      <c r="AZ140" s="188">
        <v>-1.5</v>
      </c>
      <c r="BA140" s="187">
        <v>0</v>
      </c>
      <c r="BB140" s="188">
        <v>395.5</v>
      </c>
      <c r="BC140" s="187">
        <v>1537.8932223820821</v>
      </c>
      <c r="BD140" s="75"/>
      <c r="BE140" s="75"/>
      <c r="BF140" s="56"/>
      <c r="BI140" s="194"/>
    </row>
    <row r="141" spans="1:61" s="77" customFormat="1" ht="11.25" customHeight="1" x14ac:dyDescent="0.2">
      <c r="A141" s="184" t="s">
        <v>864</v>
      </c>
      <c r="B141" s="185">
        <v>0</v>
      </c>
      <c r="C141" s="832">
        <v>71566</v>
      </c>
      <c r="D141" s="55">
        <v>86.25</v>
      </c>
      <c r="E141" s="91">
        <v>0</v>
      </c>
      <c r="F141" s="186">
        <v>0</v>
      </c>
      <c r="G141" s="186">
        <v>0</v>
      </c>
      <c r="H141" s="186">
        <v>0</v>
      </c>
      <c r="I141" s="187">
        <v>0</v>
      </c>
      <c r="J141" s="186">
        <v>0</v>
      </c>
      <c r="K141" s="186">
        <v>0</v>
      </c>
      <c r="L141" s="186">
        <v>0</v>
      </c>
      <c r="M141" s="186">
        <v>0</v>
      </c>
      <c r="N141" s="189">
        <v>0</v>
      </c>
      <c r="O141" s="189">
        <v>0</v>
      </c>
      <c r="P141" s="186">
        <v>0</v>
      </c>
      <c r="Q141" s="189">
        <v>0</v>
      </c>
      <c r="R141" s="189">
        <v>0</v>
      </c>
      <c r="S141" s="189">
        <v>86.25</v>
      </c>
      <c r="T141" s="188">
        <v>86.25</v>
      </c>
      <c r="U141" s="187">
        <v>0</v>
      </c>
      <c r="V141" s="189">
        <v>0</v>
      </c>
      <c r="W141" s="189">
        <v>0</v>
      </c>
      <c r="X141" s="188">
        <v>86.25</v>
      </c>
      <c r="Y141" s="188">
        <v>0</v>
      </c>
      <c r="Z141" s="186">
        <v>0</v>
      </c>
      <c r="AA141" s="186">
        <v>0</v>
      </c>
      <c r="AB141" s="186">
        <v>0</v>
      </c>
      <c r="AC141" s="186">
        <v>0</v>
      </c>
      <c r="AD141" s="188">
        <v>0</v>
      </c>
      <c r="AE141" s="189">
        <v>0</v>
      </c>
      <c r="AF141" s="189">
        <v>0</v>
      </c>
      <c r="AG141" s="189">
        <v>0</v>
      </c>
      <c r="AH141" s="191">
        <v>0</v>
      </c>
      <c r="AI141" s="225">
        <v>0</v>
      </c>
      <c r="AJ141" s="192">
        <v>7506425619481</v>
      </c>
      <c r="AK141" s="192" t="s">
        <v>262</v>
      </c>
      <c r="AL141" s="193" t="s">
        <v>278</v>
      </c>
      <c r="AM141" s="75">
        <v>71566</v>
      </c>
      <c r="AN141" s="76"/>
      <c r="AO141" s="188">
        <v>0</v>
      </c>
      <c r="AP141" s="188">
        <v>0</v>
      </c>
      <c r="AQ141" s="187">
        <v>0</v>
      </c>
      <c r="AR141" s="188">
        <v>0</v>
      </c>
      <c r="AS141" s="187">
        <v>0</v>
      </c>
      <c r="AT141" s="188">
        <v>0</v>
      </c>
      <c r="AU141" s="187">
        <v>0</v>
      </c>
      <c r="AV141" s="188">
        <v>0</v>
      </c>
      <c r="AW141" s="187">
        <v>0</v>
      </c>
      <c r="AX141" s="188">
        <v>0</v>
      </c>
      <c r="AY141" s="187">
        <v>0</v>
      </c>
      <c r="AZ141" s="188">
        <v>0</v>
      </c>
      <c r="BA141" s="187">
        <v>0</v>
      </c>
      <c r="BB141" s="188">
        <v>-0.63</v>
      </c>
      <c r="BC141" s="187">
        <v>0</v>
      </c>
      <c r="BD141" s="75"/>
      <c r="BE141" s="75"/>
      <c r="BF141" s="56"/>
      <c r="BI141" s="194"/>
    </row>
    <row r="142" spans="1:61" s="77" customFormat="1" ht="11.25" customHeight="1" x14ac:dyDescent="0.2">
      <c r="A142" s="344" t="s">
        <v>929</v>
      </c>
      <c r="B142" s="345">
        <v>0</v>
      </c>
      <c r="C142" s="849">
        <v>70898</v>
      </c>
      <c r="D142" s="346">
        <v>1E-4</v>
      </c>
      <c r="E142" s="347">
        <v>0</v>
      </c>
      <c r="F142" s="348">
        <v>0</v>
      </c>
      <c r="G142" s="348">
        <v>0</v>
      </c>
      <c r="H142" s="348">
        <v>0</v>
      </c>
      <c r="I142" s="349">
        <v>0</v>
      </c>
      <c r="J142" s="348">
        <v>0</v>
      </c>
      <c r="K142" s="348">
        <v>0</v>
      </c>
      <c r="L142" s="348">
        <v>0</v>
      </c>
      <c r="M142" s="348">
        <v>0</v>
      </c>
      <c r="N142" s="351">
        <v>202.20699999999999</v>
      </c>
      <c r="O142" s="351">
        <v>74.195999999999998</v>
      </c>
      <c r="P142" s="348">
        <v>276.40300000000002</v>
      </c>
      <c r="Q142" s="351">
        <v>0</v>
      </c>
      <c r="R142" s="351">
        <v>0</v>
      </c>
      <c r="S142" s="351">
        <v>1E-4</v>
      </c>
      <c r="T142" s="350">
        <v>0</v>
      </c>
      <c r="U142" s="349">
        <v>0</v>
      </c>
      <c r="V142" s="351">
        <v>0</v>
      </c>
      <c r="W142" s="351">
        <v>0</v>
      </c>
      <c r="X142" s="350">
        <v>0</v>
      </c>
      <c r="Y142" s="350">
        <v>0</v>
      </c>
      <c r="Z142" s="348">
        <v>0</v>
      </c>
      <c r="AA142" s="348">
        <v>0</v>
      </c>
      <c r="AB142" s="348">
        <v>0</v>
      </c>
      <c r="AC142" s="348">
        <v>0</v>
      </c>
      <c r="AD142" s="350">
        <v>0</v>
      </c>
      <c r="AE142" s="351">
        <v>0</v>
      </c>
      <c r="AF142" s="351">
        <v>0</v>
      </c>
      <c r="AG142" s="351">
        <v>0</v>
      </c>
      <c r="AH142" s="352">
        <v>0</v>
      </c>
      <c r="AI142" s="225">
        <v>0</v>
      </c>
      <c r="AJ142" s="192">
        <v>7501943418509</v>
      </c>
      <c r="AK142" s="192">
        <v>70385</v>
      </c>
      <c r="AL142" s="193" t="s">
        <v>279</v>
      </c>
      <c r="AM142" s="75">
        <v>70898</v>
      </c>
      <c r="AN142" s="76"/>
      <c r="AO142" s="188">
        <v>7.6333333333333336E-2</v>
      </c>
      <c r="AP142" s="188">
        <v>0</v>
      </c>
      <c r="AQ142" s="187">
        <v>0</v>
      </c>
      <c r="AR142" s="188">
        <v>0</v>
      </c>
      <c r="AS142" s="187">
        <v>0</v>
      </c>
      <c r="AT142" s="188">
        <v>0.22900000000000001</v>
      </c>
      <c r="AU142" s="187">
        <v>0</v>
      </c>
      <c r="AV142" s="188">
        <v>-5.0000000000000001E-3</v>
      </c>
      <c r="AW142" s="187">
        <v>0</v>
      </c>
      <c r="AX142" s="188">
        <v>0</v>
      </c>
      <c r="AY142" s="187">
        <v>0</v>
      </c>
      <c r="AZ142" s="188">
        <v>-0.23400000000000001</v>
      </c>
      <c r="BA142" s="187">
        <v>-1.17E-2</v>
      </c>
      <c r="BB142" s="188">
        <v>0.67900000000000005</v>
      </c>
      <c r="BC142" s="187">
        <v>1.6645216645216645E-2</v>
      </c>
      <c r="BD142" s="75"/>
      <c r="BE142" s="75"/>
      <c r="BF142" s="56"/>
      <c r="BI142" s="194"/>
    </row>
    <row r="143" spans="1:61" s="77" customFormat="1" ht="11.25" customHeight="1" x14ac:dyDescent="0.2">
      <c r="A143" s="306" t="s">
        <v>931</v>
      </c>
      <c r="B143" s="307">
        <v>0</v>
      </c>
      <c r="C143" s="850">
        <v>71237</v>
      </c>
      <c r="D143" s="308">
        <v>1556.5130000000001</v>
      </c>
      <c r="E143" s="309">
        <v>0</v>
      </c>
      <c r="F143" s="310">
        <v>2200</v>
      </c>
      <c r="G143" s="310">
        <v>2200</v>
      </c>
      <c r="H143" s="310">
        <v>0</v>
      </c>
      <c r="I143" s="218">
        <v>0</v>
      </c>
      <c r="J143" s="310">
        <v>0</v>
      </c>
      <c r="K143" s="310">
        <v>0</v>
      </c>
      <c r="L143" s="310">
        <v>219.38000000000002</v>
      </c>
      <c r="M143" s="310">
        <v>0</v>
      </c>
      <c r="N143" s="312">
        <v>0</v>
      </c>
      <c r="O143" s="312">
        <v>0</v>
      </c>
      <c r="P143" s="310">
        <v>187.78</v>
      </c>
      <c r="Q143" s="312">
        <v>0</v>
      </c>
      <c r="R143" s="312">
        <v>0</v>
      </c>
      <c r="S143" s="312">
        <v>1337.133</v>
      </c>
      <c r="T143" s="311">
        <v>1335.528</v>
      </c>
      <c r="U143" s="218">
        <v>0</v>
      </c>
      <c r="V143" s="312">
        <v>0</v>
      </c>
      <c r="W143" s="312">
        <v>187.78</v>
      </c>
      <c r="X143" s="311">
        <v>1147.748</v>
      </c>
      <c r="Y143" s="311">
        <v>310.75299999999999</v>
      </c>
      <c r="Z143" s="310">
        <v>334.34000000000003</v>
      </c>
      <c r="AA143" s="310">
        <v>0</v>
      </c>
      <c r="AB143" s="310">
        <v>0</v>
      </c>
      <c r="AC143" s="310">
        <v>0</v>
      </c>
      <c r="AD143" s="311">
        <v>0.45999999999997954</v>
      </c>
      <c r="AE143" s="312">
        <v>0</v>
      </c>
      <c r="AF143" s="312">
        <v>0</v>
      </c>
      <c r="AG143" s="312">
        <v>0</v>
      </c>
      <c r="AH143" s="393">
        <v>0</v>
      </c>
      <c r="AI143" s="225">
        <v>0</v>
      </c>
      <c r="AJ143" s="192">
        <v>7501943494237</v>
      </c>
      <c r="AK143" s="192">
        <v>70328</v>
      </c>
      <c r="AL143" s="193" t="s">
        <v>278</v>
      </c>
      <c r="AM143" s="75">
        <v>71237</v>
      </c>
      <c r="AN143" s="76"/>
      <c r="AO143" s="188">
        <v>2272.5843333333337</v>
      </c>
      <c r="AP143" s="188">
        <v>3415.0630000000001</v>
      </c>
      <c r="AQ143" s="187">
        <v>110.16332258064516</v>
      </c>
      <c r="AR143" s="188">
        <v>371.20299999999997</v>
      </c>
      <c r="AS143" s="187">
        <v>0</v>
      </c>
      <c r="AT143" s="188">
        <v>3031.4870000000001</v>
      </c>
      <c r="AU143" s="187">
        <v>97.789903225806455</v>
      </c>
      <c r="AV143" s="188">
        <v>467.15199999999999</v>
      </c>
      <c r="AW143" s="187">
        <v>0</v>
      </c>
      <c r="AX143" s="188">
        <v>1686.0930000000001</v>
      </c>
      <c r="AY143" s="187">
        <v>0</v>
      </c>
      <c r="AZ143" s="188">
        <v>4234.8910000000005</v>
      </c>
      <c r="BA143" s="187">
        <v>0</v>
      </c>
      <c r="BB143" s="188">
        <v>1021.3400000000001</v>
      </c>
      <c r="BC143" s="187">
        <v>0</v>
      </c>
      <c r="BD143" s="75"/>
      <c r="BE143" s="75"/>
      <c r="BF143" s="56"/>
      <c r="BI143" s="194"/>
    </row>
    <row r="144" spans="1:61" s="77" customFormat="1" ht="11.25" customHeight="1" x14ac:dyDescent="0.2">
      <c r="A144" s="149" t="s">
        <v>173</v>
      </c>
      <c r="B144" s="169">
        <v>0</v>
      </c>
      <c r="C144" s="836"/>
      <c r="D144" s="219">
        <v>66213.710999999967</v>
      </c>
      <c r="E144" s="220">
        <v>31.560336922151926</v>
      </c>
      <c r="F144" s="221">
        <v>80200</v>
      </c>
      <c r="G144" s="221">
        <v>83300</v>
      </c>
      <c r="H144" s="221">
        <v>15280.89</v>
      </c>
      <c r="I144" s="222">
        <v>18.344405762304923</v>
      </c>
      <c r="J144" s="223">
        <v>67720.75</v>
      </c>
      <c r="K144" s="221">
        <v>62940.117999999995</v>
      </c>
      <c r="L144" s="221">
        <v>14685.828</v>
      </c>
      <c r="M144" s="221">
        <v>23.333016312425727</v>
      </c>
      <c r="N144" s="224">
        <v>1654.114</v>
      </c>
      <c r="O144" s="224">
        <v>4004.8930000000005</v>
      </c>
      <c r="P144" s="221">
        <v>7578.3450000000003</v>
      </c>
      <c r="Q144" s="224">
        <v>32.876441858662226</v>
      </c>
      <c r="R144" s="224">
        <v>29.59599812465159</v>
      </c>
      <c r="S144" s="224">
        <v>66808.772999999972</v>
      </c>
      <c r="T144" s="223">
        <v>61653.3</v>
      </c>
      <c r="U144" s="222">
        <v>29.38664652646505</v>
      </c>
      <c r="V144" s="224">
        <v>1587.153</v>
      </c>
      <c r="W144" s="224">
        <v>1919.338</v>
      </c>
      <c r="X144" s="223">
        <v>58146.809000000001</v>
      </c>
      <c r="Y144" s="223">
        <v>9607.5870000000014</v>
      </c>
      <c r="Z144" s="221">
        <v>7056.4409999999998</v>
      </c>
      <c r="AA144" s="221">
        <v>190.4</v>
      </c>
      <c r="AB144" s="221">
        <v>535.54099999999994</v>
      </c>
      <c r="AC144" s="221">
        <v>2272</v>
      </c>
      <c r="AD144" s="223">
        <v>410.57800000000049</v>
      </c>
      <c r="AE144" s="224">
        <v>145.43800000000002</v>
      </c>
      <c r="AF144" s="224">
        <v>145.43800000000002</v>
      </c>
      <c r="AG144" s="224">
        <v>0</v>
      </c>
      <c r="AH144" s="224">
        <v>2</v>
      </c>
      <c r="AI144" s="224">
        <v>60503.71</v>
      </c>
      <c r="AJ144" s="192">
        <v>0</v>
      </c>
      <c r="AK144" s="192">
        <v>0</v>
      </c>
      <c r="AL144" s="226"/>
      <c r="AM144" s="75">
        <v>0</v>
      </c>
      <c r="AN144" s="76"/>
      <c r="AO144" s="223">
        <v>0</v>
      </c>
      <c r="AP144" s="223">
        <v>0</v>
      </c>
      <c r="AQ144" s="222">
        <v>0</v>
      </c>
      <c r="AR144" s="223">
        <v>0</v>
      </c>
      <c r="AS144" s="222">
        <v>0</v>
      </c>
      <c r="AT144" s="223">
        <v>0</v>
      </c>
      <c r="AU144" s="222">
        <v>0</v>
      </c>
      <c r="AV144" s="223">
        <v>0</v>
      </c>
      <c r="AW144" s="222">
        <v>0</v>
      </c>
      <c r="AX144" s="223">
        <v>0</v>
      </c>
      <c r="AY144" s="222">
        <v>0</v>
      </c>
      <c r="AZ144" s="223">
        <v>0</v>
      </c>
      <c r="BA144" s="222">
        <v>0</v>
      </c>
      <c r="BB144" s="223">
        <v>0</v>
      </c>
      <c r="BC144" s="222">
        <v>0</v>
      </c>
      <c r="BD144" s="75"/>
      <c r="BE144" s="75"/>
      <c r="BF144" s="56"/>
      <c r="BI144" s="194"/>
    </row>
    <row r="145" spans="1:61" ht="11.25" customHeight="1" x14ac:dyDescent="0.3">
      <c r="A145" s="184" t="s">
        <v>865</v>
      </c>
      <c r="B145" s="185">
        <v>0</v>
      </c>
      <c r="C145" s="831">
        <v>70045</v>
      </c>
      <c r="D145" s="55">
        <v>1E-4</v>
      </c>
      <c r="E145" s="91">
        <v>0</v>
      </c>
      <c r="F145" s="186"/>
      <c r="G145" s="186"/>
      <c r="H145" s="186"/>
      <c r="I145" s="187">
        <v>0</v>
      </c>
      <c r="J145" s="188">
        <v>0</v>
      </c>
      <c r="K145" s="186">
        <v>0</v>
      </c>
      <c r="L145" s="186">
        <v>0</v>
      </c>
      <c r="M145" s="186">
        <v>0</v>
      </c>
      <c r="N145" s="189">
        <v>0</v>
      </c>
      <c r="O145" s="189">
        <v>23.8</v>
      </c>
      <c r="P145" s="186">
        <v>23.8</v>
      </c>
      <c r="Q145" s="189">
        <v>0</v>
      </c>
      <c r="R145" s="189">
        <v>0</v>
      </c>
      <c r="S145" s="189">
        <v>1E-4</v>
      </c>
      <c r="T145" s="188">
        <v>0</v>
      </c>
      <c r="U145" s="187">
        <v>0</v>
      </c>
      <c r="V145" s="189">
        <v>0</v>
      </c>
      <c r="W145" s="189">
        <v>0</v>
      </c>
      <c r="X145" s="188">
        <v>0</v>
      </c>
      <c r="Y145" s="188">
        <v>0</v>
      </c>
      <c r="Z145" s="186">
        <v>0</v>
      </c>
      <c r="AA145" s="186">
        <v>0</v>
      </c>
      <c r="AB145" s="186">
        <v>0</v>
      </c>
      <c r="AC145" s="186">
        <v>0</v>
      </c>
      <c r="AD145" s="188">
        <v>0</v>
      </c>
      <c r="AE145" s="189">
        <v>0</v>
      </c>
      <c r="AF145" s="189">
        <v>0</v>
      </c>
      <c r="AG145" s="189">
        <v>0</v>
      </c>
      <c r="AH145" s="191">
        <v>0</v>
      </c>
      <c r="AI145" s="186">
        <v>0</v>
      </c>
      <c r="AJ145" s="192">
        <v>7501943420533</v>
      </c>
      <c r="AK145" s="192" t="s">
        <v>262</v>
      </c>
      <c r="AL145" s="193" t="s">
        <v>278</v>
      </c>
      <c r="AM145" s="75">
        <v>70045</v>
      </c>
      <c r="AO145" s="188">
        <v>0</v>
      </c>
      <c r="AP145" s="188">
        <v>0</v>
      </c>
      <c r="AQ145" s="187">
        <v>0</v>
      </c>
      <c r="AR145" s="188">
        <v>0</v>
      </c>
      <c r="AS145" s="187">
        <v>0</v>
      </c>
      <c r="AT145" s="188">
        <v>0</v>
      </c>
      <c r="AU145" s="187">
        <v>0</v>
      </c>
      <c r="AV145" s="188">
        <v>0</v>
      </c>
      <c r="AW145" s="187">
        <v>0</v>
      </c>
      <c r="AX145" s="188">
        <v>0</v>
      </c>
      <c r="AY145" s="187">
        <v>0</v>
      </c>
      <c r="AZ145" s="188">
        <v>0</v>
      </c>
      <c r="BA145" s="187">
        <v>0</v>
      </c>
      <c r="BB145" s="188">
        <v>0</v>
      </c>
      <c r="BC145" s="187">
        <v>0</v>
      </c>
      <c r="BD145" s="75"/>
      <c r="BE145" s="75"/>
      <c r="BF145" s="75"/>
      <c r="BI145" s="194"/>
    </row>
    <row r="146" spans="1:61" ht="11.25" customHeight="1" x14ac:dyDescent="0.3">
      <c r="A146" s="252" t="s">
        <v>866</v>
      </c>
      <c r="B146" s="253">
        <v>0</v>
      </c>
      <c r="C146" s="847">
        <v>70664</v>
      </c>
      <c r="D146" s="254">
        <v>378</v>
      </c>
      <c r="E146" s="255">
        <v>0</v>
      </c>
      <c r="F146" s="259">
        <v>0</v>
      </c>
      <c r="G146" s="256">
        <v>0</v>
      </c>
      <c r="H146" s="256">
        <v>0</v>
      </c>
      <c r="I146" s="257">
        <v>0</v>
      </c>
      <c r="J146" s="259">
        <v>0</v>
      </c>
      <c r="K146" s="256">
        <v>0</v>
      </c>
      <c r="L146" s="256">
        <v>0</v>
      </c>
      <c r="M146" s="256">
        <v>0</v>
      </c>
      <c r="N146" s="258">
        <v>0</v>
      </c>
      <c r="O146" s="258">
        <v>0</v>
      </c>
      <c r="P146" s="258">
        <v>0</v>
      </c>
      <c r="Q146" s="258">
        <v>0</v>
      </c>
      <c r="R146" s="258">
        <v>0</v>
      </c>
      <c r="S146" s="258">
        <v>378</v>
      </c>
      <c r="T146" s="259">
        <v>378</v>
      </c>
      <c r="U146" s="257">
        <v>0</v>
      </c>
      <c r="V146" s="258">
        <v>0</v>
      </c>
      <c r="W146" s="258">
        <v>0</v>
      </c>
      <c r="X146" s="258">
        <v>378</v>
      </c>
      <c r="Y146" s="259">
        <v>38.5</v>
      </c>
      <c r="Z146" s="256">
        <v>0</v>
      </c>
      <c r="AA146" s="256">
        <v>0</v>
      </c>
      <c r="AB146" s="256">
        <v>0</v>
      </c>
      <c r="AC146" s="256">
        <v>0</v>
      </c>
      <c r="AD146" s="259">
        <v>0</v>
      </c>
      <c r="AE146" s="258">
        <v>0</v>
      </c>
      <c r="AF146" s="258">
        <v>0</v>
      </c>
      <c r="AG146" s="258">
        <v>0</v>
      </c>
      <c r="AH146" s="260">
        <v>0</v>
      </c>
      <c r="AI146" s="186">
        <v>0</v>
      </c>
      <c r="AJ146" s="192">
        <v>7501943420533</v>
      </c>
      <c r="AK146" s="192">
        <v>70045</v>
      </c>
      <c r="AL146" s="90" t="s">
        <v>279</v>
      </c>
      <c r="AM146" s="75">
        <v>70664</v>
      </c>
      <c r="AO146" s="210">
        <v>98.7</v>
      </c>
      <c r="AP146" s="210">
        <v>73.5</v>
      </c>
      <c r="AQ146" s="209">
        <v>0</v>
      </c>
      <c r="AR146" s="210">
        <v>61.6</v>
      </c>
      <c r="AS146" s="209">
        <v>0</v>
      </c>
      <c r="AT146" s="210">
        <v>161</v>
      </c>
      <c r="AU146" s="209">
        <v>0</v>
      </c>
      <c r="AV146" s="210">
        <v>104.30000000000001</v>
      </c>
      <c r="AW146" s="209">
        <v>0</v>
      </c>
      <c r="AX146" s="210">
        <v>214.9</v>
      </c>
      <c r="AY146" s="209">
        <v>0</v>
      </c>
      <c r="AZ146" s="210">
        <v>1.4</v>
      </c>
      <c r="BA146" s="209">
        <v>1.5551581262566232</v>
      </c>
      <c r="BB146" s="210">
        <v>1.4</v>
      </c>
      <c r="BC146" s="209">
        <v>1.6990703657855772</v>
      </c>
      <c r="BD146" s="75"/>
      <c r="BE146" s="75"/>
      <c r="BF146" s="75"/>
      <c r="BI146" s="194"/>
    </row>
    <row r="147" spans="1:61" ht="11.25" customHeight="1" x14ac:dyDescent="0.3">
      <c r="A147" s="184" t="s">
        <v>867</v>
      </c>
      <c r="B147" s="185">
        <v>0</v>
      </c>
      <c r="C147" s="844">
        <v>70047</v>
      </c>
      <c r="D147" s="55">
        <v>1E-4</v>
      </c>
      <c r="E147" s="91">
        <v>0</v>
      </c>
      <c r="F147" s="186">
        <v>0</v>
      </c>
      <c r="G147" s="186">
        <v>0</v>
      </c>
      <c r="H147" s="186">
        <v>0</v>
      </c>
      <c r="I147" s="187">
        <v>0</v>
      </c>
      <c r="J147" s="188">
        <v>0</v>
      </c>
      <c r="K147" s="186">
        <v>0</v>
      </c>
      <c r="L147" s="186">
        <v>0</v>
      </c>
      <c r="M147" s="186">
        <v>0</v>
      </c>
      <c r="N147" s="189">
        <v>0</v>
      </c>
      <c r="O147" s="189">
        <v>779.05500000000006</v>
      </c>
      <c r="P147" s="186">
        <v>779.05500000000006</v>
      </c>
      <c r="Q147" s="189">
        <v>0</v>
      </c>
      <c r="R147" s="189">
        <v>0</v>
      </c>
      <c r="S147" s="189">
        <v>1E-4</v>
      </c>
      <c r="T147" s="188">
        <v>0</v>
      </c>
      <c r="U147" s="187">
        <v>0</v>
      </c>
      <c r="V147" s="189">
        <v>0</v>
      </c>
      <c r="W147" s="189">
        <v>0</v>
      </c>
      <c r="X147" s="188">
        <v>0</v>
      </c>
      <c r="Y147" s="188">
        <v>0</v>
      </c>
      <c r="Z147" s="186">
        <v>0</v>
      </c>
      <c r="AA147" s="186">
        <v>0</v>
      </c>
      <c r="AB147" s="186">
        <v>0</v>
      </c>
      <c r="AC147" s="186">
        <v>0</v>
      </c>
      <c r="AD147" s="188">
        <v>0</v>
      </c>
      <c r="AE147" s="189">
        <v>0</v>
      </c>
      <c r="AF147" s="189">
        <v>0</v>
      </c>
      <c r="AG147" s="189">
        <v>0</v>
      </c>
      <c r="AH147" s="191">
        <v>0</v>
      </c>
      <c r="AI147" s="186">
        <v>0</v>
      </c>
      <c r="AJ147" s="192">
        <v>7501943421141</v>
      </c>
      <c r="AK147" s="192" t="s">
        <v>262</v>
      </c>
      <c r="AL147" s="193" t="s">
        <v>278</v>
      </c>
      <c r="AM147" s="75">
        <v>70047</v>
      </c>
      <c r="AO147" s="188">
        <v>0</v>
      </c>
      <c r="AP147" s="188">
        <v>0</v>
      </c>
      <c r="AQ147" s="187">
        <v>0</v>
      </c>
      <c r="AR147" s="188">
        <v>0</v>
      </c>
      <c r="AS147" s="187">
        <v>0</v>
      </c>
      <c r="AT147" s="188">
        <v>0</v>
      </c>
      <c r="AU147" s="187">
        <v>0</v>
      </c>
      <c r="AV147" s="188">
        <v>0</v>
      </c>
      <c r="AW147" s="187">
        <v>0</v>
      </c>
      <c r="AX147" s="188">
        <v>0</v>
      </c>
      <c r="AY147" s="187">
        <v>0</v>
      </c>
      <c r="AZ147" s="188">
        <v>0</v>
      </c>
      <c r="BA147" s="187">
        <v>0</v>
      </c>
      <c r="BB147" s="188">
        <v>0</v>
      </c>
      <c r="BC147" s="187">
        <v>0</v>
      </c>
      <c r="BD147" s="75"/>
      <c r="BE147" s="75"/>
      <c r="BI147" s="194"/>
    </row>
    <row r="148" spans="1:61" ht="11.25" customHeight="1" x14ac:dyDescent="0.3">
      <c r="A148" s="184" t="s">
        <v>868</v>
      </c>
      <c r="B148" s="185">
        <v>0</v>
      </c>
      <c r="C148" s="844">
        <v>70658</v>
      </c>
      <c r="D148" s="55">
        <v>2049.7579999999998</v>
      </c>
      <c r="E148" s="91">
        <v>8.8878601200739897</v>
      </c>
      <c r="F148" s="186">
        <v>8100</v>
      </c>
      <c r="G148" s="186">
        <v>8100</v>
      </c>
      <c r="H148" s="186">
        <v>5031.0399999999991</v>
      </c>
      <c r="I148" s="187">
        <v>62.11160493827159</v>
      </c>
      <c r="J148" s="188">
        <v>5924.5959999999995</v>
      </c>
      <c r="K148" s="186">
        <v>6918.7340000000004</v>
      </c>
      <c r="L148" s="186">
        <v>2085.8229999999999</v>
      </c>
      <c r="M148" s="186">
        <v>30.147466285016876</v>
      </c>
      <c r="N148" s="189">
        <v>32.731999999999999</v>
      </c>
      <c r="O148" s="189">
        <v>0</v>
      </c>
      <c r="P148" s="186">
        <v>533.899</v>
      </c>
      <c r="Q148" s="189">
        <v>44.217732314574697</v>
      </c>
      <c r="R148" s="189">
        <v>25.292737260059585</v>
      </c>
      <c r="S148" s="189">
        <v>4994.9749999999985</v>
      </c>
      <c r="T148" s="188">
        <v>4683.6819999999998</v>
      </c>
      <c r="U148" s="187">
        <v>20.308695203486646</v>
      </c>
      <c r="V148" s="189">
        <v>1456.741</v>
      </c>
      <c r="W148" s="189">
        <v>501.16699999999997</v>
      </c>
      <c r="X148" s="188">
        <v>2725.7739999999999</v>
      </c>
      <c r="Y148" s="188">
        <v>752.33500000000004</v>
      </c>
      <c r="Z148" s="186">
        <v>1406.1399999999999</v>
      </c>
      <c r="AA148" s="186">
        <v>32.731999999999999</v>
      </c>
      <c r="AB148" s="186">
        <v>226.45200000000003</v>
      </c>
      <c r="AC148" s="186">
        <v>1356</v>
      </c>
      <c r="AD148" s="188">
        <v>9.8599999999996726</v>
      </c>
      <c r="AE148" s="189">
        <v>0</v>
      </c>
      <c r="AF148" s="189">
        <v>0</v>
      </c>
      <c r="AG148" s="189">
        <v>0</v>
      </c>
      <c r="AH148" s="191">
        <v>0</v>
      </c>
      <c r="AI148" s="186">
        <v>5107.5190000000002</v>
      </c>
      <c r="AJ148" s="192">
        <v>7501943421141</v>
      </c>
      <c r="AK148" s="192">
        <v>70047</v>
      </c>
      <c r="AL148" s="90" t="s">
        <v>279</v>
      </c>
      <c r="AM148" s="75">
        <v>70658</v>
      </c>
      <c r="AO148" s="188">
        <v>4880.9576666666671</v>
      </c>
      <c r="AP148" s="188">
        <v>5347.8150000000005</v>
      </c>
      <c r="AQ148" s="187">
        <v>116.52645457740596</v>
      </c>
      <c r="AR148" s="188">
        <v>5244.6369999999997</v>
      </c>
      <c r="AS148" s="187">
        <v>82.415949163518434</v>
      </c>
      <c r="AT148" s="188">
        <v>4050.4209999999998</v>
      </c>
      <c r="AU148" s="187">
        <v>49.137555691023621</v>
      </c>
      <c r="AV148" s="188">
        <v>4353.1660000000002</v>
      </c>
      <c r="AW148" s="187">
        <v>69.490727260653244</v>
      </c>
      <c r="AX148" s="188">
        <v>3629.4160000000002</v>
      </c>
      <c r="AY148" s="187">
        <v>66.011045443095412</v>
      </c>
      <c r="AZ148" s="188">
        <v>5442.3370000000004</v>
      </c>
      <c r="BA148" s="187">
        <v>100.05351667620815</v>
      </c>
      <c r="BB148" s="188">
        <v>6341.6559999999999</v>
      </c>
      <c r="BC148" s="187">
        <v>128.15138769494033</v>
      </c>
      <c r="BD148" s="75"/>
      <c r="BE148" s="75"/>
      <c r="BI148" s="194"/>
    </row>
    <row r="149" spans="1:61" ht="11.25" customHeight="1" x14ac:dyDescent="0.3">
      <c r="A149" s="184" t="s">
        <v>869</v>
      </c>
      <c r="B149" s="185">
        <v>0</v>
      </c>
      <c r="C149" s="844">
        <v>70895</v>
      </c>
      <c r="D149" s="55">
        <v>1424.5</v>
      </c>
      <c r="E149" s="91">
        <v>0</v>
      </c>
      <c r="F149" s="186">
        <v>0</v>
      </c>
      <c r="G149" s="186">
        <v>0</v>
      </c>
      <c r="H149" s="186">
        <v>0</v>
      </c>
      <c r="I149" s="187">
        <v>0</v>
      </c>
      <c r="J149" s="188">
        <v>0</v>
      </c>
      <c r="K149" s="186">
        <v>0</v>
      </c>
      <c r="L149" s="186">
        <v>0</v>
      </c>
      <c r="M149" s="186">
        <v>0</v>
      </c>
      <c r="N149" s="189">
        <v>7.5</v>
      </c>
      <c r="O149" s="189">
        <v>2.5</v>
      </c>
      <c r="P149" s="186">
        <v>14.25</v>
      </c>
      <c r="Q149" s="189">
        <v>0</v>
      </c>
      <c r="R149" s="189">
        <v>0</v>
      </c>
      <c r="S149" s="189">
        <v>1424.5</v>
      </c>
      <c r="T149" s="188">
        <v>1407.25</v>
      </c>
      <c r="U149" s="187">
        <v>0</v>
      </c>
      <c r="V149" s="189">
        <v>31</v>
      </c>
      <c r="W149" s="189">
        <v>4.25</v>
      </c>
      <c r="X149" s="188">
        <v>1372</v>
      </c>
      <c r="Y149" s="188">
        <v>4.25</v>
      </c>
      <c r="Z149" s="186">
        <v>85</v>
      </c>
      <c r="AA149" s="186">
        <v>7.5</v>
      </c>
      <c r="AB149" s="186">
        <v>0</v>
      </c>
      <c r="AC149" s="186">
        <v>0</v>
      </c>
      <c r="AD149" s="188">
        <v>0</v>
      </c>
      <c r="AE149" s="189">
        <v>73.5</v>
      </c>
      <c r="AF149" s="189">
        <v>73.5</v>
      </c>
      <c r="AG149" s="189">
        <v>0</v>
      </c>
      <c r="AH149" s="191">
        <v>0</v>
      </c>
      <c r="AI149" s="186">
        <v>0</v>
      </c>
      <c r="AJ149" s="192">
        <v>7501943421141</v>
      </c>
      <c r="AK149" s="192">
        <v>70047</v>
      </c>
      <c r="AL149" s="90" t="s">
        <v>279</v>
      </c>
      <c r="AM149" s="75">
        <v>70895</v>
      </c>
      <c r="AO149" s="188">
        <v>429.83333333333331</v>
      </c>
      <c r="AP149" s="188">
        <v>1054</v>
      </c>
      <c r="AQ149" s="187">
        <v>0</v>
      </c>
      <c r="AR149" s="188">
        <v>57.75</v>
      </c>
      <c r="AS149" s="187">
        <v>0</v>
      </c>
      <c r="AT149" s="188">
        <v>177.75</v>
      </c>
      <c r="AU149" s="187">
        <v>0</v>
      </c>
      <c r="AV149" s="188">
        <v>25</v>
      </c>
      <c r="AW149" s="187">
        <v>0</v>
      </c>
      <c r="AX149" s="188">
        <v>77.75</v>
      </c>
      <c r="AY149" s="187">
        <v>0</v>
      </c>
      <c r="AZ149" s="188">
        <v>114.5</v>
      </c>
      <c r="BA149" s="187">
        <v>0</v>
      </c>
      <c r="BB149" s="188">
        <v>465.5</v>
      </c>
      <c r="BC149" s="187">
        <v>4169.2789968652041</v>
      </c>
      <c r="BD149" s="75"/>
      <c r="BE149" s="75"/>
      <c r="BI149" s="194"/>
    </row>
    <row r="150" spans="1:61" ht="11.25" customHeight="1" x14ac:dyDescent="0.3">
      <c r="A150" s="304" t="s">
        <v>870</v>
      </c>
      <c r="B150" s="196">
        <v>0</v>
      </c>
      <c r="C150" s="851">
        <v>70384</v>
      </c>
      <c r="D150" s="197">
        <v>1E-4</v>
      </c>
      <c r="E150" s="198">
        <v>0</v>
      </c>
      <c r="F150" s="199">
        <v>0</v>
      </c>
      <c r="G150" s="199">
        <v>0</v>
      </c>
      <c r="H150" s="199">
        <v>0</v>
      </c>
      <c r="I150" s="200">
        <v>0</v>
      </c>
      <c r="J150" s="201">
        <v>0</v>
      </c>
      <c r="K150" s="199">
        <v>0</v>
      </c>
      <c r="L150" s="199">
        <v>0</v>
      </c>
      <c r="M150" s="199">
        <v>0</v>
      </c>
      <c r="N150" s="202">
        <v>0</v>
      </c>
      <c r="O150" s="202">
        <v>0</v>
      </c>
      <c r="P150" s="199">
        <v>0</v>
      </c>
      <c r="Q150" s="202">
        <v>0</v>
      </c>
      <c r="R150" s="202">
        <v>0</v>
      </c>
      <c r="S150" s="202">
        <v>1E-4</v>
      </c>
      <c r="T150" s="201">
        <v>0</v>
      </c>
      <c r="U150" s="200">
        <v>0</v>
      </c>
      <c r="V150" s="202">
        <v>0</v>
      </c>
      <c r="W150" s="202">
        <v>0</v>
      </c>
      <c r="X150" s="201">
        <v>0</v>
      </c>
      <c r="Y150" s="201">
        <v>0</v>
      </c>
      <c r="Z150" s="199">
        <v>0</v>
      </c>
      <c r="AA150" s="199">
        <v>0</v>
      </c>
      <c r="AB150" s="199">
        <v>0</v>
      </c>
      <c r="AC150" s="199">
        <v>0</v>
      </c>
      <c r="AD150" s="201">
        <v>0</v>
      </c>
      <c r="AE150" s="202">
        <v>0</v>
      </c>
      <c r="AF150" s="202">
        <v>0</v>
      </c>
      <c r="AG150" s="202">
        <v>0</v>
      </c>
      <c r="AH150" s="203">
        <v>0</v>
      </c>
      <c r="AI150" s="186">
        <v>0</v>
      </c>
      <c r="AJ150" s="192">
        <v>7501943490543</v>
      </c>
      <c r="AK150" s="192" t="s">
        <v>262</v>
      </c>
      <c r="AL150" s="90" t="s">
        <v>279</v>
      </c>
      <c r="AM150" s="75">
        <v>70384</v>
      </c>
      <c r="AO150" s="201">
        <v>0</v>
      </c>
      <c r="AP150" s="201">
        <v>0</v>
      </c>
      <c r="AQ150" s="200">
        <v>0</v>
      </c>
      <c r="AR150" s="201">
        <v>0</v>
      </c>
      <c r="AS150" s="200">
        <v>0</v>
      </c>
      <c r="AT150" s="201">
        <v>0</v>
      </c>
      <c r="AU150" s="200">
        <v>0</v>
      </c>
      <c r="AV150" s="201">
        <v>0</v>
      </c>
      <c r="AW150" s="200">
        <v>0</v>
      </c>
      <c r="AX150" s="201">
        <v>0</v>
      </c>
      <c r="AY150" s="200">
        <v>0</v>
      </c>
      <c r="AZ150" s="201">
        <v>0</v>
      </c>
      <c r="BA150" s="200">
        <v>0</v>
      </c>
      <c r="BB150" s="201">
        <v>0</v>
      </c>
      <c r="BC150" s="200">
        <v>0</v>
      </c>
      <c r="BD150" s="75"/>
      <c r="BE150" s="75"/>
      <c r="BI150" s="194"/>
    </row>
    <row r="151" spans="1:61" ht="11.25" customHeight="1" x14ac:dyDescent="0.3">
      <c r="A151" s="305" t="s">
        <v>871</v>
      </c>
      <c r="B151" s="205">
        <v>0</v>
      </c>
      <c r="C151" s="852">
        <v>70655</v>
      </c>
      <c r="D151" s="206">
        <v>2822.768</v>
      </c>
      <c r="E151" s="207">
        <v>73.904252571021644</v>
      </c>
      <c r="F151" s="210">
        <v>0</v>
      </c>
      <c r="G151" s="208">
        <v>0</v>
      </c>
      <c r="H151" s="208">
        <v>0</v>
      </c>
      <c r="I151" s="209">
        <v>0</v>
      </c>
      <c r="J151" s="210">
        <v>567.47499999999991</v>
      </c>
      <c r="K151" s="208">
        <v>1145.848</v>
      </c>
      <c r="L151" s="208">
        <v>86.736000000000004</v>
      </c>
      <c r="M151" s="208">
        <v>7.569590381970384</v>
      </c>
      <c r="N151" s="211">
        <v>0</v>
      </c>
      <c r="O151" s="211">
        <v>0</v>
      </c>
      <c r="P151" s="208">
        <v>23.295999999999999</v>
      </c>
      <c r="Q151" s="211">
        <v>19.389752852548575</v>
      </c>
      <c r="R151" s="211">
        <v>144.6424247764219</v>
      </c>
      <c r="S151" s="211">
        <v>2736.0320000000002</v>
      </c>
      <c r="T151" s="210">
        <v>2736.0320000000002</v>
      </c>
      <c r="U151" s="209">
        <v>71.633375456430528</v>
      </c>
      <c r="V151" s="211">
        <v>0</v>
      </c>
      <c r="W151" s="211">
        <v>23.295999999999999</v>
      </c>
      <c r="X151" s="210">
        <v>2712.7360000000003</v>
      </c>
      <c r="Y151" s="210">
        <v>1005.472</v>
      </c>
      <c r="Z151" s="208">
        <v>644.79999999999995</v>
      </c>
      <c r="AA151" s="208">
        <v>0</v>
      </c>
      <c r="AB151" s="208">
        <v>0</v>
      </c>
      <c r="AC151" s="208">
        <v>0</v>
      </c>
      <c r="AD151" s="211">
        <v>0</v>
      </c>
      <c r="AE151" s="211">
        <v>0</v>
      </c>
      <c r="AF151" s="211">
        <v>0</v>
      </c>
      <c r="AG151" s="211">
        <v>0</v>
      </c>
      <c r="AH151" s="212">
        <v>0</v>
      </c>
      <c r="AI151" s="186">
        <v>545.75099999999998</v>
      </c>
      <c r="AJ151" s="192">
        <v>7501943490543</v>
      </c>
      <c r="AK151" s="192">
        <v>70384</v>
      </c>
      <c r="AL151" s="90" t="s">
        <v>279</v>
      </c>
      <c r="AM151" s="75">
        <v>70655</v>
      </c>
      <c r="AO151" s="210">
        <v>403.51800000000003</v>
      </c>
      <c r="AP151" s="210">
        <v>447.19200000000001</v>
      </c>
      <c r="AQ151" s="209">
        <v>98.122216127262746</v>
      </c>
      <c r="AR151" s="210">
        <v>352.976</v>
      </c>
      <c r="AS151" s="209">
        <v>34.5572794033422</v>
      </c>
      <c r="AT151" s="210">
        <v>410.38600000000002</v>
      </c>
      <c r="AU151" s="209">
        <v>39.349484047765621</v>
      </c>
      <c r="AV151" s="210">
        <v>493.58199999999999</v>
      </c>
      <c r="AW151" s="209">
        <v>47.902770134988636</v>
      </c>
      <c r="AX151" s="210">
        <v>423.69400000000007</v>
      </c>
      <c r="AY151" s="209">
        <v>43.161807626209594</v>
      </c>
      <c r="AZ151" s="210">
        <v>457.59799999999996</v>
      </c>
      <c r="BA151" s="209">
        <v>28.099631313540691</v>
      </c>
      <c r="BB151" s="210">
        <v>313.24600000000004</v>
      </c>
      <c r="BC151" s="209">
        <v>19.48748958735764</v>
      </c>
      <c r="BD151" s="75"/>
      <c r="BE151" s="75"/>
      <c r="BI151" s="194"/>
    </row>
    <row r="152" spans="1:61" ht="11.25" customHeight="1" x14ac:dyDescent="0.3">
      <c r="A152" s="184" t="s">
        <v>872</v>
      </c>
      <c r="B152" s="185">
        <v>0</v>
      </c>
      <c r="C152" s="851">
        <v>70042</v>
      </c>
      <c r="D152" s="55">
        <v>1E-4</v>
      </c>
      <c r="E152" s="91">
        <v>0</v>
      </c>
      <c r="F152" s="186">
        <v>0</v>
      </c>
      <c r="G152" s="186">
        <v>0</v>
      </c>
      <c r="H152" s="186">
        <v>0</v>
      </c>
      <c r="I152" s="187">
        <v>0</v>
      </c>
      <c r="J152" s="188">
        <v>0</v>
      </c>
      <c r="K152" s="186">
        <v>0</v>
      </c>
      <c r="L152" s="186">
        <v>0</v>
      </c>
      <c r="M152" s="186">
        <v>0</v>
      </c>
      <c r="N152" s="189">
        <v>0</v>
      </c>
      <c r="O152" s="189">
        <v>0</v>
      </c>
      <c r="P152" s="186">
        <v>0</v>
      </c>
      <c r="Q152" s="189">
        <v>0</v>
      </c>
      <c r="R152" s="189">
        <v>0</v>
      </c>
      <c r="S152" s="189">
        <v>1E-4</v>
      </c>
      <c r="T152" s="188">
        <v>0</v>
      </c>
      <c r="U152" s="187">
        <v>0</v>
      </c>
      <c r="V152" s="189">
        <v>0</v>
      </c>
      <c r="W152" s="189">
        <v>0</v>
      </c>
      <c r="X152" s="188">
        <v>0</v>
      </c>
      <c r="Y152" s="188">
        <v>0</v>
      </c>
      <c r="Z152" s="186">
        <v>0</v>
      </c>
      <c r="AA152" s="186">
        <v>0</v>
      </c>
      <c r="AB152" s="186">
        <v>0</v>
      </c>
      <c r="AC152" s="186">
        <v>0</v>
      </c>
      <c r="AD152" s="188">
        <v>0</v>
      </c>
      <c r="AE152" s="189">
        <v>0</v>
      </c>
      <c r="AF152" s="189">
        <v>0</v>
      </c>
      <c r="AG152" s="189">
        <v>0</v>
      </c>
      <c r="AH152" s="191">
        <v>0</v>
      </c>
      <c r="AI152" s="186">
        <v>0</v>
      </c>
      <c r="AJ152" s="192">
        <v>7501943428614</v>
      </c>
      <c r="AK152" s="192" t="s">
        <v>262</v>
      </c>
      <c r="AL152" s="193" t="s">
        <v>278</v>
      </c>
      <c r="AM152" s="75">
        <v>70042</v>
      </c>
      <c r="AO152" s="188">
        <v>0</v>
      </c>
      <c r="AP152" s="188">
        <v>0</v>
      </c>
      <c r="AQ152" s="187">
        <v>0</v>
      </c>
      <c r="AR152" s="188">
        <v>0</v>
      </c>
      <c r="AS152" s="187">
        <v>0</v>
      </c>
      <c r="AT152" s="188">
        <v>0</v>
      </c>
      <c r="AU152" s="187">
        <v>0</v>
      </c>
      <c r="AV152" s="188">
        <v>0</v>
      </c>
      <c r="AW152" s="187">
        <v>0</v>
      </c>
      <c r="AX152" s="188">
        <v>0</v>
      </c>
      <c r="AY152" s="187">
        <v>0</v>
      </c>
      <c r="AZ152" s="188">
        <v>0</v>
      </c>
      <c r="BA152" s="187">
        <v>0</v>
      </c>
      <c r="BB152" s="188">
        <v>0</v>
      </c>
      <c r="BC152" s="187">
        <v>0</v>
      </c>
      <c r="BD152" s="75"/>
      <c r="BE152" s="75"/>
      <c r="BF152" s="75"/>
      <c r="BI152" s="194"/>
    </row>
    <row r="153" spans="1:61" ht="11.25" customHeight="1" x14ac:dyDescent="0.3">
      <c r="A153" s="204" t="s">
        <v>873</v>
      </c>
      <c r="B153" s="205">
        <v>0</v>
      </c>
      <c r="C153" s="852">
        <v>70665</v>
      </c>
      <c r="D153" s="206">
        <v>369.96299999999997</v>
      </c>
      <c r="E153" s="207">
        <v>1120.986769013231</v>
      </c>
      <c r="F153" s="210">
        <v>0</v>
      </c>
      <c r="G153" s="208">
        <v>0</v>
      </c>
      <c r="H153" s="208">
        <v>0</v>
      </c>
      <c r="I153" s="209">
        <v>0</v>
      </c>
      <c r="J153" s="210">
        <v>11.417</v>
      </c>
      <c r="K153" s="208">
        <v>9.9009999999999998</v>
      </c>
      <c r="L153" s="208">
        <v>0</v>
      </c>
      <c r="M153" s="209">
        <v>0</v>
      </c>
      <c r="N153" s="211">
        <v>0</v>
      </c>
      <c r="O153" s="211">
        <v>0</v>
      </c>
      <c r="P153" s="208">
        <v>0.33300000000000002</v>
      </c>
      <c r="Q153" s="211">
        <v>2.9167031619514763</v>
      </c>
      <c r="R153" s="211">
        <v>972.1371638784268</v>
      </c>
      <c r="S153" s="211">
        <v>369.96299999999997</v>
      </c>
      <c r="T153" s="210">
        <v>369.96299999999997</v>
      </c>
      <c r="U153" s="209">
        <v>1120.986769013231</v>
      </c>
      <c r="V153" s="211">
        <v>0</v>
      </c>
      <c r="W153" s="211">
        <v>0.33300000000000002</v>
      </c>
      <c r="X153" s="211">
        <v>369.62999999999994</v>
      </c>
      <c r="Y153" s="210">
        <v>2.331</v>
      </c>
      <c r="Z153" s="208">
        <v>0</v>
      </c>
      <c r="AA153" s="186">
        <v>0</v>
      </c>
      <c r="AB153" s="208">
        <v>0</v>
      </c>
      <c r="AC153" s="208">
        <v>0</v>
      </c>
      <c r="AD153" s="210">
        <v>0</v>
      </c>
      <c r="AE153" s="211">
        <v>0</v>
      </c>
      <c r="AF153" s="211">
        <v>0</v>
      </c>
      <c r="AG153" s="211">
        <v>0</v>
      </c>
      <c r="AH153" s="212">
        <v>0</v>
      </c>
      <c r="AI153" s="186">
        <v>5.1959999999999997</v>
      </c>
      <c r="AJ153" s="192">
        <v>7501943428614</v>
      </c>
      <c r="AK153" s="192">
        <v>70042</v>
      </c>
      <c r="AL153" s="90" t="s">
        <v>279</v>
      </c>
      <c r="AM153" s="75">
        <v>70665</v>
      </c>
      <c r="AO153" s="210">
        <v>3.33</v>
      </c>
      <c r="AP153" s="210">
        <v>4.9950000000000001</v>
      </c>
      <c r="AQ153" s="209">
        <v>54.081853616284107</v>
      </c>
      <c r="AR153" s="210">
        <v>1.663</v>
      </c>
      <c r="AS153" s="209">
        <v>16.78611083072575</v>
      </c>
      <c r="AT153" s="210">
        <v>3.3319999999999999</v>
      </c>
      <c r="AU153" s="209">
        <v>66.64</v>
      </c>
      <c r="AV153" s="210">
        <v>1.6700000000000002</v>
      </c>
      <c r="AW153" s="209">
        <v>16.380578715056402</v>
      </c>
      <c r="AX153" s="210">
        <v>29.304000000000002</v>
      </c>
      <c r="AY153" s="209">
        <v>288.48198464264618</v>
      </c>
      <c r="AZ153" s="210">
        <v>1.998</v>
      </c>
      <c r="BA153" s="209">
        <v>16.097325169191105</v>
      </c>
      <c r="BB153" s="210">
        <v>0</v>
      </c>
      <c r="BC153" s="209">
        <v>0</v>
      </c>
      <c r="BD153" s="75"/>
      <c r="BE153" s="75"/>
      <c r="BF153" s="75"/>
      <c r="BI153" s="194"/>
    </row>
    <row r="154" spans="1:61" ht="11.25" customHeight="1" x14ac:dyDescent="0.3">
      <c r="A154" s="184" t="s">
        <v>874</v>
      </c>
      <c r="B154" s="185">
        <v>0</v>
      </c>
      <c r="C154" s="844">
        <v>70382</v>
      </c>
      <c r="D154" s="55">
        <v>1E-4</v>
      </c>
      <c r="E154" s="91">
        <v>0</v>
      </c>
      <c r="F154" s="186">
        <v>0</v>
      </c>
      <c r="G154" s="186">
        <v>0</v>
      </c>
      <c r="H154" s="186">
        <v>0</v>
      </c>
      <c r="I154" s="187">
        <v>0</v>
      </c>
      <c r="J154" s="188">
        <v>0</v>
      </c>
      <c r="K154" s="186">
        <v>0</v>
      </c>
      <c r="L154" s="186">
        <v>0</v>
      </c>
      <c r="M154" s="186">
        <v>0</v>
      </c>
      <c r="N154" s="189">
        <v>0</v>
      </c>
      <c r="O154" s="189">
        <v>246.6</v>
      </c>
      <c r="P154" s="186">
        <v>246.6</v>
      </c>
      <c r="Q154" s="189">
        <v>0</v>
      </c>
      <c r="R154" s="189">
        <v>0</v>
      </c>
      <c r="S154" s="189">
        <v>1E-4</v>
      </c>
      <c r="T154" s="188">
        <v>0</v>
      </c>
      <c r="U154" s="187">
        <v>0</v>
      </c>
      <c r="V154" s="189">
        <v>0</v>
      </c>
      <c r="W154" s="189">
        <v>0</v>
      </c>
      <c r="X154" s="188">
        <v>0</v>
      </c>
      <c r="Y154" s="188">
        <v>0</v>
      </c>
      <c r="Z154" s="186">
        <v>0</v>
      </c>
      <c r="AA154" s="186">
        <v>0</v>
      </c>
      <c r="AB154" s="186">
        <v>0</v>
      </c>
      <c r="AC154" s="186">
        <v>0</v>
      </c>
      <c r="AD154" s="188">
        <v>0</v>
      </c>
      <c r="AE154" s="189">
        <v>0</v>
      </c>
      <c r="AF154" s="189">
        <v>0</v>
      </c>
      <c r="AG154" s="189">
        <v>0</v>
      </c>
      <c r="AH154" s="191">
        <v>0</v>
      </c>
      <c r="AI154" s="186">
        <v>0</v>
      </c>
      <c r="AJ154" s="192">
        <v>7501943490529</v>
      </c>
      <c r="AK154" s="192" t="s">
        <v>262</v>
      </c>
      <c r="AL154" s="90" t="s">
        <v>279</v>
      </c>
      <c r="AM154" s="75">
        <v>70382</v>
      </c>
      <c r="AO154" s="188">
        <v>0</v>
      </c>
      <c r="AP154" s="188">
        <v>0</v>
      </c>
      <c r="AQ154" s="187">
        <v>0</v>
      </c>
      <c r="AR154" s="188">
        <v>0</v>
      </c>
      <c r="AS154" s="187">
        <v>0</v>
      </c>
      <c r="AT154" s="188">
        <v>0</v>
      </c>
      <c r="AU154" s="187">
        <v>0</v>
      </c>
      <c r="AV154" s="188">
        <v>0</v>
      </c>
      <c r="AW154" s="187">
        <v>0</v>
      </c>
      <c r="AX154" s="188">
        <v>0</v>
      </c>
      <c r="AY154" s="187">
        <v>0</v>
      </c>
      <c r="AZ154" s="188">
        <v>0</v>
      </c>
      <c r="BA154" s="187">
        <v>0</v>
      </c>
      <c r="BB154" s="188">
        <v>0</v>
      </c>
      <c r="BC154" s="187">
        <v>0</v>
      </c>
      <c r="BD154" s="75"/>
      <c r="BE154" s="75"/>
      <c r="BF154" s="75"/>
      <c r="BI154" s="194"/>
    </row>
    <row r="155" spans="1:61" ht="11.25" customHeight="1" x14ac:dyDescent="0.3">
      <c r="A155" s="204" t="s">
        <v>875</v>
      </c>
      <c r="B155" s="205">
        <v>0</v>
      </c>
      <c r="C155" s="852">
        <v>70652</v>
      </c>
      <c r="D155" s="206">
        <v>18503.55</v>
      </c>
      <c r="E155" s="207">
        <v>14.98702615525373</v>
      </c>
      <c r="F155" s="210">
        <v>40000</v>
      </c>
      <c r="G155" s="208">
        <v>35800</v>
      </c>
      <c r="H155" s="208">
        <v>4002.3</v>
      </c>
      <c r="I155" s="209">
        <v>11.179608938547487</v>
      </c>
      <c r="J155" s="210">
        <v>32959.955000000002</v>
      </c>
      <c r="K155" s="208">
        <v>37039.135999999999</v>
      </c>
      <c r="L155" s="208">
        <v>4131</v>
      </c>
      <c r="M155" s="208">
        <v>11.153067933334082</v>
      </c>
      <c r="N155" s="211">
        <v>0</v>
      </c>
      <c r="O155" s="211">
        <v>0</v>
      </c>
      <c r="P155" s="211">
        <v>234</v>
      </c>
      <c r="Q155" s="211">
        <v>13.243343323739367</v>
      </c>
      <c r="R155" s="211">
        <v>16.724704266131429</v>
      </c>
      <c r="S155" s="211">
        <v>18374.849999999999</v>
      </c>
      <c r="T155" s="210">
        <v>18230.400000000001</v>
      </c>
      <c r="U155" s="209">
        <v>14.765787193308183</v>
      </c>
      <c r="V155" s="211">
        <v>468</v>
      </c>
      <c r="W155" s="211">
        <v>234</v>
      </c>
      <c r="X155" s="211">
        <v>17528.400000000001</v>
      </c>
      <c r="Y155" s="210">
        <v>5969.7</v>
      </c>
      <c r="Z155" s="208">
        <v>3035.7000000000003</v>
      </c>
      <c r="AA155" s="208">
        <v>0</v>
      </c>
      <c r="AB155" s="208">
        <v>114.3</v>
      </c>
      <c r="AC155" s="208">
        <v>254</v>
      </c>
      <c r="AD155" s="210">
        <v>175.05000000000018</v>
      </c>
      <c r="AE155" s="211">
        <v>0</v>
      </c>
      <c r="AF155" s="211">
        <v>0</v>
      </c>
      <c r="AG155" s="211">
        <v>0</v>
      </c>
      <c r="AH155" s="212">
        <v>1</v>
      </c>
      <c r="AI155" s="186">
        <v>30301.517</v>
      </c>
      <c r="AJ155" s="192">
        <v>7501943490529</v>
      </c>
      <c r="AK155" s="192">
        <v>70382</v>
      </c>
      <c r="AL155" s="90" t="s">
        <v>279</v>
      </c>
      <c r="AM155" s="75">
        <v>70652</v>
      </c>
      <c r="AO155" s="210">
        <v>28704.449999999997</v>
      </c>
      <c r="AP155" s="210">
        <v>26236.799999999996</v>
      </c>
      <c r="AQ155" s="209">
        <v>95.846372258209172</v>
      </c>
      <c r="AR155" s="210">
        <v>36339.75</v>
      </c>
      <c r="AS155" s="209">
        <v>127.41720944994796</v>
      </c>
      <c r="AT155" s="210">
        <v>23536.799999999999</v>
      </c>
      <c r="AU155" s="209">
        <v>78.23777398494957</v>
      </c>
      <c r="AV155" s="210">
        <v>32723.1</v>
      </c>
      <c r="AW155" s="209">
        <v>99.983796948479267</v>
      </c>
      <c r="AX155" s="210">
        <v>22469.4</v>
      </c>
      <c r="AY155" s="209">
        <v>70.853728237005271</v>
      </c>
      <c r="AZ155" s="210">
        <v>26194.5</v>
      </c>
      <c r="BA155" s="209">
        <v>91.396955598096241</v>
      </c>
      <c r="BB155" s="210">
        <v>26443.35</v>
      </c>
      <c r="BC155" s="209">
        <v>72.133764229780866</v>
      </c>
      <c r="BD155" s="75"/>
      <c r="BE155" s="75"/>
      <c r="BF155" s="75"/>
      <c r="BI155" s="194"/>
    </row>
    <row r="156" spans="1:61" ht="11.25" customHeight="1" x14ac:dyDescent="0.3">
      <c r="A156" s="204" t="s">
        <v>1006</v>
      </c>
      <c r="B156" s="205">
        <v>0</v>
      </c>
      <c r="C156" s="852">
        <v>70277</v>
      </c>
      <c r="D156" s="206">
        <v>81</v>
      </c>
      <c r="E156" s="207">
        <v>0</v>
      </c>
      <c r="F156" s="210">
        <v>0</v>
      </c>
      <c r="G156" s="208">
        <v>0</v>
      </c>
      <c r="H156" s="208">
        <v>0</v>
      </c>
      <c r="I156" s="209">
        <v>0</v>
      </c>
      <c r="J156" s="210">
        <v>0</v>
      </c>
      <c r="K156" s="208">
        <v>0</v>
      </c>
      <c r="L156" s="208">
        <v>0</v>
      </c>
      <c r="M156" s="208">
        <v>0</v>
      </c>
      <c r="N156" s="211">
        <v>0</v>
      </c>
      <c r="O156" s="211">
        <v>0</v>
      </c>
      <c r="P156" s="211">
        <v>0</v>
      </c>
      <c r="Q156" s="211">
        <v>0</v>
      </c>
      <c r="R156" s="211">
        <v>0</v>
      </c>
      <c r="S156" s="211">
        <v>81</v>
      </c>
      <c r="T156" s="210">
        <v>80.25</v>
      </c>
      <c r="U156" s="209">
        <v>0</v>
      </c>
      <c r="V156" s="211">
        <v>0.75</v>
      </c>
      <c r="W156" s="211">
        <v>0</v>
      </c>
      <c r="X156" s="211">
        <v>79.5</v>
      </c>
      <c r="Y156" s="210">
        <v>0</v>
      </c>
      <c r="Z156" s="208">
        <v>0</v>
      </c>
      <c r="AA156" s="208">
        <v>0</v>
      </c>
      <c r="AB156" s="208">
        <v>0</v>
      </c>
      <c r="AC156" s="208">
        <v>0</v>
      </c>
      <c r="AD156" s="210">
        <v>0</v>
      </c>
      <c r="AE156" s="211">
        <v>0</v>
      </c>
      <c r="AF156" s="211">
        <v>0</v>
      </c>
      <c r="AG156" s="211">
        <v>0</v>
      </c>
      <c r="AH156" s="212">
        <v>0</v>
      </c>
      <c r="AI156" s="186">
        <v>0</v>
      </c>
      <c r="AJ156" s="192">
        <v>7501943490529</v>
      </c>
      <c r="AK156" s="192">
        <v>70382</v>
      </c>
      <c r="AL156" s="90" t="s">
        <v>279</v>
      </c>
      <c r="AM156" s="75">
        <v>70277</v>
      </c>
      <c r="AO156" s="210">
        <v>963.125</v>
      </c>
      <c r="AP156" s="210">
        <v>-2.25</v>
      </c>
      <c r="AQ156" s="209">
        <v>0</v>
      </c>
      <c r="AR156" s="210">
        <v>247.125</v>
      </c>
      <c r="AS156" s="209">
        <v>0</v>
      </c>
      <c r="AT156" s="210">
        <v>2644.5</v>
      </c>
      <c r="AU156" s="209">
        <v>0</v>
      </c>
      <c r="AV156" s="210">
        <v>0</v>
      </c>
      <c r="AW156" s="209">
        <v>0</v>
      </c>
      <c r="AX156" s="210">
        <v>0</v>
      </c>
      <c r="AY156" s="209">
        <v>0</v>
      </c>
      <c r="AZ156" s="210">
        <v>0</v>
      </c>
      <c r="BA156" s="209">
        <v>0</v>
      </c>
      <c r="BB156" s="210">
        <v>0</v>
      </c>
      <c r="BC156" s="209">
        <v>0</v>
      </c>
      <c r="BD156" s="75"/>
      <c r="BE156" s="75"/>
      <c r="BF156" s="75"/>
      <c r="BI156" s="194"/>
    </row>
    <row r="157" spans="1:61" ht="11.25" customHeight="1" x14ac:dyDescent="0.3">
      <c r="A157" s="184" t="s">
        <v>876</v>
      </c>
      <c r="B157" s="185">
        <v>0</v>
      </c>
      <c r="C157" s="844">
        <v>70048</v>
      </c>
      <c r="D157" s="55">
        <v>1E-4</v>
      </c>
      <c r="E157" s="91">
        <v>0</v>
      </c>
      <c r="F157" s="186">
        <v>0</v>
      </c>
      <c r="G157" s="186">
        <v>0</v>
      </c>
      <c r="H157" s="186">
        <v>0</v>
      </c>
      <c r="I157" s="187">
        <v>0</v>
      </c>
      <c r="J157" s="188">
        <v>0</v>
      </c>
      <c r="K157" s="186">
        <v>0</v>
      </c>
      <c r="L157" s="186">
        <v>0</v>
      </c>
      <c r="M157" s="186">
        <v>0</v>
      </c>
      <c r="N157" s="189">
        <v>0</v>
      </c>
      <c r="O157" s="189">
        <v>0</v>
      </c>
      <c r="P157" s="186">
        <v>0</v>
      </c>
      <c r="Q157" s="189">
        <v>0</v>
      </c>
      <c r="R157" s="189">
        <v>0</v>
      </c>
      <c r="S157" s="189">
        <v>1E-4</v>
      </c>
      <c r="T157" s="188">
        <v>0</v>
      </c>
      <c r="U157" s="187">
        <v>0</v>
      </c>
      <c r="V157" s="189">
        <v>0</v>
      </c>
      <c r="W157" s="189">
        <v>0</v>
      </c>
      <c r="X157" s="188">
        <v>0</v>
      </c>
      <c r="Y157" s="188">
        <v>0</v>
      </c>
      <c r="Z157" s="186">
        <v>0</v>
      </c>
      <c r="AA157" s="186">
        <v>0</v>
      </c>
      <c r="AB157" s="186">
        <v>0</v>
      </c>
      <c r="AC157" s="186">
        <v>0</v>
      </c>
      <c r="AD157" s="188">
        <v>0</v>
      </c>
      <c r="AE157" s="189">
        <v>0</v>
      </c>
      <c r="AF157" s="189">
        <v>0</v>
      </c>
      <c r="AG157" s="189">
        <v>0</v>
      </c>
      <c r="AH157" s="191">
        <v>0</v>
      </c>
      <c r="AI157" s="186">
        <v>0</v>
      </c>
      <c r="AJ157" s="192">
        <v>7501943429246</v>
      </c>
      <c r="AK157" s="192" t="s">
        <v>262</v>
      </c>
      <c r="AL157" s="193" t="s">
        <v>278</v>
      </c>
      <c r="AM157" s="75">
        <v>70048</v>
      </c>
      <c r="AO157" s="188">
        <v>0</v>
      </c>
      <c r="AP157" s="188">
        <v>0</v>
      </c>
      <c r="AQ157" s="187">
        <v>0</v>
      </c>
      <c r="AR157" s="188">
        <v>0</v>
      </c>
      <c r="AS157" s="187">
        <v>0</v>
      </c>
      <c r="AT157" s="188">
        <v>0</v>
      </c>
      <c r="AU157" s="187">
        <v>0</v>
      </c>
      <c r="AV157" s="188">
        <v>0</v>
      </c>
      <c r="AW157" s="187">
        <v>0</v>
      </c>
      <c r="AX157" s="188">
        <v>0</v>
      </c>
      <c r="AY157" s="187">
        <v>0</v>
      </c>
      <c r="AZ157" s="188">
        <v>0</v>
      </c>
      <c r="BA157" s="187">
        <v>0</v>
      </c>
      <c r="BB157" s="188">
        <v>0</v>
      </c>
      <c r="BC157" s="187">
        <v>0</v>
      </c>
      <c r="BD157" s="75"/>
      <c r="BE157" s="75"/>
      <c r="BF157" s="75"/>
      <c r="BI157" s="194"/>
    </row>
    <row r="158" spans="1:61" ht="11.25" customHeight="1" x14ac:dyDescent="0.3">
      <c r="A158" s="184" t="s">
        <v>877</v>
      </c>
      <c r="B158" s="185">
        <v>0</v>
      </c>
      <c r="C158" s="847">
        <v>70660</v>
      </c>
      <c r="D158" s="55">
        <v>320</v>
      </c>
      <c r="E158" s="91">
        <v>13.224962115993938</v>
      </c>
      <c r="F158" s="186">
        <v>1800</v>
      </c>
      <c r="G158" s="186">
        <v>1800</v>
      </c>
      <c r="H158" s="186">
        <v>0</v>
      </c>
      <c r="I158" s="187">
        <v>0</v>
      </c>
      <c r="J158" s="188">
        <v>370.50700000000001</v>
      </c>
      <c r="K158" s="186">
        <v>725.9</v>
      </c>
      <c r="L158" s="186">
        <v>0</v>
      </c>
      <c r="M158" s="186">
        <v>0</v>
      </c>
      <c r="N158" s="189">
        <v>0</v>
      </c>
      <c r="O158" s="189">
        <v>0</v>
      </c>
      <c r="P158" s="186">
        <v>0</v>
      </c>
      <c r="Q158" s="189">
        <v>0</v>
      </c>
      <c r="R158" s="189">
        <v>25.91044163807971</v>
      </c>
      <c r="S158" s="189">
        <v>320</v>
      </c>
      <c r="T158" s="188">
        <v>320</v>
      </c>
      <c r="U158" s="187">
        <v>13.224962115993938</v>
      </c>
      <c r="V158" s="189">
        <v>128</v>
      </c>
      <c r="W158" s="189">
        <v>0</v>
      </c>
      <c r="X158" s="188">
        <v>192</v>
      </c>
      <c r="Y158" s="188">
        <v>0</v>
      </c>
      <c r="Z158" s="186">
        <v>0</v>
      </c>
      <c r="AA158" s="186">
        <v>0</v>
      </c>
      <c r="AB158" s="186">
        <v>0</v>
      </c>
      <c r="AC158" s="186">
        <v>0</v>
      </c>
      <c r="AD158" s="188">
        <v>0</v>
      </c>
      <c r="AE158" s="189">
        <v>0</v>
      </c>
      <c r="AF158" s="189">
        <v>0</v>
      </c>
      <c r="AG158" s="189">
        <v>0</v>
      </c>
      <c r="AH158" s="191">
        <v>0</v>
      </c>
      <c r="AI158" s="186">
        <v>311.69600000000003</v>
      </c>
      <c r="AJ158" s="192">
        <v>7501943429246</v>
      </c>
      <c r="AK158" s="192">
        <v>70048</v>
      </c>
      <c r="AL158" s="193" t="s">
        <v>278</v>
      </c>
      <c r="AM158" s="75">
        <v>70660</v>
      </c>
      <c r="AO158" s="188">
        <v>394.66666666666669</v>
      </c>
      <c r="AP158" s="188">
        <v>240</v>
      </c>
      <c r="AQ158" s="187">
        <v>36.923076923076927</v>
      </c>
      <c r="AR158" s="188">
        <v>576</v>
      </c>
      <c r="AS158" s="187">
        <v>87.749633233954839</v>
      </c>
      <c r="AT158" s="188">
        <v>368</v>
      </c>
      <c r="AU158" s="187">
        <v>58.982204363721458</v>
      </c>
      <c r="AV158" s="188">
        <v>208</v>
      </c>
      <c r="AW158" s="187">
        <v>36.463208972754266</v>
      </c>
      <c r="AX158" s="188">
        <v>96</v>
      </c>
      <c r="AY158" s="187">
        <v>16.829173372040433</v>
      </c>
      <c r="AZ158" s="188">
        <v>304</v>
      </c>
      <c r="BA158" s="187">
        <v>76</v>
      </c>
      <c r="BB158" s="188">
        <v>320</v>
      </c>
      <c r="BC158" s="187">
        <v>70.953436807095343</v>
      </c>
      <c r="BD158" s="75"/>
      <c r="BE158" s="75"/>
      <c r="BF158" s="75"/>
      <c r="BI158" s="194"/>
    </row>
    <row r="159" spans="1:61" ht="11.25" customHeight="1" x14ac:dyDescent="0.3">
      <c r="A159" s="195" t="s">
        <v>878</v>
      </c>
      <c r="B159" s="196">
        <v>0</v>
      </c>
      <c r="C159" s="844">
        <v>70161</v>
      </c>
      <c r="D159" s="197">
        <v>1E-4</v>
      </c>
      <c r="E159" s="198">
        <v>0</v>
      </c>
      <c r="F159" s="199">
        <v>0</v>
      </c>
      <c r="G159" s="199">
        <v>0</v>
      </c>
      <c r="H159" s="199">
        <v>0</v>
      </c>
      <c r="I159" s="200">
        <v>0</v>
      </c>
      <c r="J159" s="201">
        <v>0</v>
      </c>
      <c r="K159" s="199">
        <v>0</v>
      </c>
      <c r="L159" s="199">
        <v>0</v>
      </c>
      <c r="M159" s="199">
        <v>0</v>
      </c>
      <c r="N159" s="202">
        <v>70</v>
      </c>
      <c r="O159" s="202">
        <v>61.5</v>
      </c>
      <c r="P159" s="199">
        <v>131.5</v>
      </c>
      <c r="Q159" s="202">
        <v>0</v>
      </c>
      <c r="R159" s="202">
        <v>0</v>
      </c>
      <c r="S159" s="202">
        <v>1E-4</v>
      </c>
      <c r="T159" s="201">
        <v>0</v>
      </c>
      <c r="U159" s="200">
        <v>0</v>
      </c>
      <c r="V159" s="202">
        <v>0</v>
      </c>
      <c r="W159" s="202">
        <v>0</v>
      </c>
      <c r="X159" s="201">
        <v>0</v>
      </c>
      <c r="Y159" s="201">
        <v>0</v>
      </c>
      <c r="Z159" s="199">
        <v>0</v>
      </c>
      <c r="AA159" s="199">
        <v>0</v>
      </c>
      <c r="AB159" s="199">
        <v>0</v>
      </c>
      <c r="AC159" s="199">
        <v>0</v>
      </c>
      <c r="AD159" s="201">
        <v>0</v>
      </c>
      <c r="AE159" s="202">
        <v>0</v>
      </c>
      <c r="AF159" s="202">
        <v>0</v>
      </c>
      <c r="AG159" s="202">
        <v>0</v>
      </c>
      <c r="AH159" s="203">
        <v>0</v>
      </c>
      <c r="AI159" s="186">
        <v>0</v>
      </c>
      <c r="AJ159" s="192">
        <v>7501943411463</v>
      </c>
      <c r="AK159" s="192" t="s">
        <v>262</v>
      </c>
      <c r="AL159" s="193" t="s">
        <v>278</v>
      </c>
      <c r="AM159" s="75">
        <v>70161</v>
      </c>
      <c r="AO159" s="201">
        <v>0</v>
      </c>
      <c r="AP159" s="201">
        <v>0</v>
      </c>
      <c r="AQ159" s="200">
        <v>0</v>
      </c>
      <c r="AR159" s="201">
        <v>0</v>
      </c>
      <c r="AS159" s="200">
        <v>0</v>
      </c>
      <c r="AT159" s="201">
        <v>0</v>
      </c>
      <c r="AU159" s="200">
        <v>0</v>
      </c>
      <c r="AV159" s="201">
        <v>0</v>
      </c>
      <c r="AW159" s="200">
        <v>0</v>
      </c>
      <c r="AX159" s="201">
        <v>0</v>
      </c>
      <c r="AY159" s="200">
        <v>0</v>
      </c>
      <c r="AZ159" s="201">
        <v>0</v>
      </c>
      <c r="BA159" s="200">
        <v>0</v>
      </c>
      <c r="BB159" s="201">
        <v>0</v>
      </c>
      <c r="BC159" s="200">
        <v>0</v>
      </c>
      <c r="BD159" s="75"/>
      <c r="BE159" s="75"/>
      <c r="BI159" s="194"/>
    </row>
    <row r="160" spans="1:61" ht="11.25" customHeight="1" x14ac:dyDescent="0.3">
      <c r="A160" s="306" t="s">
        <v>879</v>
      </c>
      <c r="B160" s="307">
        <v>0</v>
      </c>
      <c r="C160" s="853">
        <v>70662</v>
      </c>
      <c r="D160" s="308">
        <v>1E-4</v>
      </c>
      <c r="E160" s="309">
        <v>0</v>
      </c>
      <c r="F160" s="208">
        <v>0</v>
      </c>
      <c r="G160" s="310">
        <v>0</v>
      </c>
      <c r="H160" s="310">
        <v>0</v>
      </c>
      <c r="I160" s="209">
        <v>0</v>
      </c>
      <c r="J160" s="311">
        <v>0</v>
      </c>
      <c r="K160" s="310">
        <v>0</v>
      </c>
      <c r="L160" s="208">
        <v>0</v>
      </c>
      <c r="M160" s="218">
        <v>0</v>
      </c>
      <c r="N160" s="312">
        <v>0</v>
      </c>
      <c r="O160" s="211">
        <v>0</v>
      </c>
      <c r="P160" s="208">
        <v>0</v>
      </c>
      <c r="Q160" s="312">
        <v>0</v>
      </c>
      <c r="R160" s="211">
        <v>0</v>
      </c>
      <c r="S160" s="211">
        <v>1E-4</v>
      </c>
      <c r="T160" s="311">
        <v>0</v>
      </c>
      <c r="U160" s="218">
        <v>0</v>
      </c>
      <c r="V160" s="312">
        <v>0</v>
      </c>
      <c r="W160" s="312">
        <v>0</v>
      </c>
      <c r="X160" s="210">
        <v>0</v>
      </c>
      <c r="Y160" s="311">
        <v>0</v>
      </c>
      <c r="Z160" s="310">
        <v>0</v>
      </c>
      <c r="AA160" s="310">
        <v>0</v>
      </c>
      <c r="AB160" s="310">
        <v>0</v>
      </c>
      <c r="AC160" s="208">
        <v>0</v>
      </c>
      <c r="AD160" s="312">
        <v>0</v>
      </c>
      <c r="AE160" s="211">
        <v>0</v>
      </c>
      <c r="AF160" s="211">
        <v>0</v>
      </c>
      <c r="AG160" s="211">
        <v>0</v>
      </c>
      <c r="AH160" s="212">
        <v>0</v>
      </c>
      <c r="AI160" s="186">
        <v>0</v>
      </c>
      <c r="AJ160" s="192">
        <v>7501943411463</v>
      </c>
      <c r="AK160" s="192">
        <v>70161</v>
      </c>
      <c r="AL160" s="90" t="s">
        <v>279</v>
      </c>
      <c r="AM160" s="75">
        <v>70662</v>
      </c>
      <c r="AO160" s="210">
        <v>0</v>
      </c>
      <c r="AP160" s="210">
        <v>0</v>
      </c>
      <c r="AQ160" s="209">
        <v>0</v>
      </c>
      <c r="AR160" s="210">
        <v>0</v>
      </c>
      <c r="AS160" s="209">
        <v>0</v>
      </c>
      <c r="AT160" s="210">
        <v>0</v>
      </c>
      <c r="AU160" s="209">
        <v>0</v>
      </c>
      <c r="AV160" s="210">
        <v>0</v>
      </c>
      <c r="AW160" s="209">
        <v>0</v>
      </c>
      <c r="AX160" s="210">
        <v>0</v>
      </c>
      <c r="AY160" s="209">
        <v>0</v>
      </c>
      <c r="AZ160" s="210">
        <v>0</v>
      </c>
      <c r="BA160" s="209">
        <v>0</v>
      </c>
      <c r="BB160" s="210">
        <v>0</v>
      </c>
      <c r="BC160" s="209">
        <v>0</v>
      </c>
      <c r="BD160" s="75"/>
      <c r="BE160" s="75"/>
      <c r="BI160" s="194"/>
    </row>
    <row r="161" spans="1:61" s="77" customFormat="1" ht="11.25" customHeight="1" x14ac:dyDescent="0.2">
      <c r="A161" s="149" t="s">
        <v>172</v>
      </c>
      <c r="B161" s="169">
        <v>0</v>
      </c>
      <c r="C161" s="854"/>
      <c r="D161" s="219">
        <v>25949.539800000002</v>
      </c>
      <c r="E161" s="220">
        <v>16.982861316673066</v>
      </c>
      <c r="F161" s="221">
        <v>49900</v>
      </c>
      <c r="G161" s="221">
        <v>45700</v>
      </c>
      <c r="H161" s="221">
        <v>9033.34</v>
      </c>
      <c r="I161" s="222">
        <v>19.76660831509847</v>
      </c>
      <c r="J161" s="223">
        <v>39833.949999999997</v>
      </c>
      <c r="K161" s="221">
        <v>45839.519</v>
      </c>
      <c r="L161" s="221">
        <v>6303.5589999999993</v>
      </c>
      <c r="M161" s="221">
        <v>13.751363752311624</v>
      </c>
      <c r="N161" s="224">
        <v>110.232</v>
      </c>
      <c r="O161" s="224">
        <v>1113.4549999999999</v>
      </c>
      <c r="P161" s="221">
        <v>1986.7329999999999</v>
      </c>
      <c r="Q161" s="224">
        <v>20.812126339466712</v>
      </c>
      <c r="R161" s="224">
        <v>21.599154088409513</v>
      </c>
      <c r="S161" s="224">
        <v>28679.320800000001</v>
      </c>
      <c r="T161" s="223">
        <v>28205.577000000001</v>
      </c>
      <c r="U161" s="222">
        <v>18.45934094552781</v>
      </c>
      <c r="V161" s="224">
        <v>2084.491</v>
      </c>
      <c r="W161" s="224">
        <v>763.04599999999994</v>
      </c>
      <c r="X161" s="223">
        <v>25358.04</v>
      </c>
      <c r="Y161" s="223">
        <v>7772.5879999999997</v>
      </c>
      <c r="Z161" s="221">
        <v>5171.6399999999994</v>
      </c>
      <c r="AA161" s="221">
        <v>40.231999999999999</v>
      </c>
      <c r="AB161" s="221">
        <v>340.75200000000001</v>
      </c>
      <c r="AC161" s="221">
        <v>1610</v>
      </c>
      <c r="AD161" s="223">
        <v>184.90999999999985</v>
      </c>
      <c r="AE161" s="224">
        <v>73.5</v>
      </c>
      <c r="AF161" s="224">
        <v>73.5</v>
      </c>
      <c r="AG161" s="224">
        <v>0</v>
      </c>
      <c r="AH161" s="224">
        <v>0</v>
      </c>
      <c r="AI161" s="225">
        <v>36271.679000000004</v>
      </c>
      <c r="AJ161" s="192">
        <v>0</v>
      </c>
      <c r="AK161" s="192">
        <v>0</v>
      </c>
      <c r="AL161" s="226"/>
      <c r="AM161" s="75">
        <v>0</v>
      </c>
      <c r="AN161" s="76"/>
      <c r="AO161" s="223">
        <v>0</v>
      </c>
      <c r="AP161" s="223">
        <v>0</v>
      </c>
      <c r="AQ161" s="222">
        <v>0</v>
      </c>
      <c r="AR161" s="223">
        <v>0</v>
      </c>
      <c r="AS161" s="222">
        <v>0</v>
      </c>
      <c r="AT161" s="223">
        <v>0</v>
      </c>
      <c r="AU161" s="222">
        <v>0</v>
      </c>
      <c r="AV161" s="223">
        <v>0</v>
      </c>
      <c r="AW161" s="222">
        <v>0</v>
      </c>
      <c r="AX161" s="223">
        <v>0</v>
      </c>
      <c r="AY161" s="222">
        <v>0</v>
      </c>
      <c r="AZ161" s="223">
        <v>0</v>
      </c>
      <c r="BA161" s="222">
        <v>0</v>
      </c>
      <c r="BB161" s="223">
        <v>0</v>
      </c>
      <c r="BC161" s="222">
        <v>0</v>
      </c>
      <c r="BD161" s="75"/>
      <c r="BE161" s="75"/>
      <c r="BF161" s="56"/>
      <c r="BI161" s="194"/>
    </row>
    <row r="162" spans="1:61" ht="11.25" customHeight="1" x14ac:dyDescent="0.3">
      <c r="A162" s="244" t="s">
        <v>880</v>
      </c>
      <c r="B162" s="245">
        <v>0</v>
      </c>
      <c r="C162" s="855">
        <v>71021</v>
      </c>
      <c r="D162" s="246">
        <v>3078.25</v>
      </c>
      <c r="E162" s="247">
        <v>742.17619828334455</v>
      </c>
      <c r="F162" s="248">
        <v>0</v>
      </c>
      <c r="G162" s="248">
        <v>0</v>
      </c>
      <c r="H162" s="248">
        <v>0</v>
      </c>
      <c r="I162" s="249">
        <v>0</v>
      </c>
      <c r="J162" s="190">
        <v>126.63700000000001</v>
      </c>
      <c r="K162" s="248">
        <v>124.42800000000001</v>
      </c>
      <c r="L162" s="248">
        <v>36.050000000000004</v>
      </c>
      <c r="M162" s="248">
        <v>28.972578519304339</v>
      </c>
      <c r="N162" s="250">
        <v>2.4500000000000002</v>
      </c>
      <c r="O162" s="250">
        <v>4.9000000000000004</v>
      </c>
      <c r="P162" s="248">
        <v>24.85</v>
      </c>
      <c r="Q162" s="250">
        <v>48.09021060195677</v>
      </c>
      <c r="R162" s="250">
        <v>720.68984577966933</v>
      </c>
      <c r="S162" s="250">
        <v>3042.2</v>
      </c>
      <c r="T162" s="190">
        <v>3039.4</v>
      </c>
      <c r="U162" s="249">
        <v>732.8093355193364</v>
      </c>
      <c r="V162" s="250">
        <v>4.2</v>
      </c>
      <c r="W162" s="250">
        <v>17.5</v>
      </c>
      <c r="X162" s="190">
        <v>3017.7000000000003</v>
      </c>
      <c r="Y162" s="190">
        <v>0</v>
      </c>
      <c r="Z162" s="248">
        <v>5.25</v>
      </c>
      <c r="AA162" s="248">
        <v>0</v>
      </c>
      <c r="AB162" s="248">
        <v>0</v>
      </c>
      <c r="AC162" s="248">
        <v>0</v>
      </c>
      <c r="AD162" s="190">
        <v>19.249999999999993</v>
      </c>
      <c r="AE162" s="250">
        <v>0.34899999999999998</v>
      </c>
      <c r="AF162" s="250">
        <v>0.34899999999999998</v>
      </c>
      <c r="AG162" s="250">
        <v>0</v>
      </c>
      <c r="AH162" s="251">
        <v>0</v>
      </c>
      <c r="AI162" s="186">
        <v>94.893999999999991</v>
      </c>
      <c r="AJ162" s="192">
        <v>7506425625147</v>
      </c>
      <c r="AK162" s="192" t="s">
        <v>262</v>
      </c>
      <c r="AL162" s="193" t="s">
        <v>279</v>
      </c>
      <c r="AM162" s="75">
        <v>71021</v>
      </c>
      <c r="AO162" s="188">
        <v>122.03333333333335</v>
      </c>
      <c r="AP162" s="188">
        <v>153.65</v>
      </c>
      <c r="AQ162" s="187">
        <v>124.65722306057214</v>
      </c>
      <c r="AR162" s="188">
        <v>120.39999999999999</v>
      </c>
      <c r="AS162" s="187">
        <v>100.05983644704473</v>
      </c>
      <c r="AT162" s="188">
        <v>92.050000000000011</v>
      </c>
      <c r="AU162" s="187">
        <v>86.632848013703139</v>
      </c>
      <c r="AV162" s="188">
        <v>58.100000000000009</v>
      </c>
      <c r="AW162" s="187">
        <v>56.125504743136467</v>
      </c>
      <c r="AX162" s="188">
        <v>76.649999999999991</v>
      </c>
      <c r="AY162" s="187">
        <v>73.990771666312725</v>
      </c>
      <c r="AZ162" s="188">
        <v>153.65</v>
      </c>
      <c r="BA162" s="187">
        <v>80.073585357972959</v>
      </c>
      <c r="BB162" s="188">
        <v>115.14999999999999</v>
      </c>
      <c r="BC162" s="187">
        <v>76.477073481749116</v>
      </c>
      <c r="BD162" s="75"/>
      <c r="BE162" s="75"/>
      <c r="BF162" s="75"/>
      <c r="BI162" s="194"/>
    </row>
    <row r="163" spans="1:61" ht="11.25" customHeight="1" x14ac:dyDescent="0.3">
      <c r="A163" s="252" t="s">
        <v>881</v>
      </c>
      <c r="B163" s="253">
        <v>0</v>
      </c>
      <c r="C163" s="847">
        <v>71019</v>
      </c>
      <c r="D163" s="254">
        <v>0</v>
      </c>
      <c r="E163" s="255">
        <v>0</v>
      </c>
      <c r="F163" s="256">
        <v>0</v>
      </c>
      <c r="G163" s="256">
        <v>0</v>
      </c>
      <c r="H163" s="256">
        <v>0</v>
      </c>
      <c r="I163" s="257">
        <v>0</v>
      </c>
      <c r="J163" s="259">
        <v>0</v>
      </c>
      <c r="K163" s="256">
        <v>0</v>
      </c>
      <c r="L163" s="256">
        <v>0</v>
      </c>
      <c r="M163" s="256">
        <v>0</v>
      </c>
      <c r="N163" s="258">
        <v>0</v>
      </c>
      <c r="O163" s="258">
        <v>0</v>
      </c>
      <c r="P163" s="256">
        <v>0</v>
      </c>
      <c r="Q163" s="258">
        <v>0</v>
      </c>
      <c r="R163" s="258">
        <v>0</v>
      </c>
      <c r="S163" s="258">
        <v>0</v>
      </c>
      <c r="T163" s="259">
        <v>0</v>
      </c>
      <c r="U163" s="257">
        <v>0</v>
      </c>
      <c r="V163" s="258">
        <v>0</v>
      </c>
      <c r="W163" s="258">
        <v>0</v>
      </c>
      <c r="X163" s="259">
        <v>0</v>
      </c>
      <c r="Y163" s="259">
        <v>0</v>
      </c>
      <c r="Z163" s="256">
        <v>0</v>
      </c>
      <c r="AA163" s="256">
        <v>0</v>
      </c>
      <c r="AB163" s="256">
        <v>0</v>
      </c>
      <c r="AC163" s="256">
        <v>0</v>
      </c>
      <c r="AD163" s="259">
        <v>0</v>
      </c>
      <c r="AE163" s="258">
        <v>0</v>
      </c>
      <c r="AF163" s="258">
        <v>0</v>
      </c>
      <c r="AG163" s="258">
        <v>0</v>
      </c>
      <c r="AH163" s="260">
        <v>0</v>
      </c>
      <c r="AI163" s="186">
        <v>0</v>
      </c>
      <c r="AJ163" s="192">
        <v>7506425625147</v>
      </c>
      <c r="AK163" s="192" t="s">
        <v>262</v>
      </c>
      <c r="AL163" s="193" t="s">
        <v>279</v>
      </c>
      <c r="AM163" s="75">
        <v>71019</v>
      </c>
      <c r="AO163" s="188">
        <v>0</v>
      </c>
      <c r="AP163" s="188">
        <v>0</v>
      </c>
      <c r="AQ163" s="187">
        <v>0</v>
      </c>
      <c r="AR163" s="188">
        <v>0</v>
      </c>
      <c r="AS163" s="187">
        <v>0</v>
      </c>
      <c r="AT163" s="188">
        <v>0</v>
      </c>
      <c r="AU163" s="187">
        <v>0</v>
      </c>
      <c r="AV163" s="188">
        <v>0</v>
      </c>
      <c r="AW163" s="187">
        <v>0</v>
      </c>
      <c r="AX163" s="188">
        <v>0</v>
      </c>
      <c r="AY163" s="187">
        <v>0</v>
      </c>
      <c r="AZ163" s="188">
        <v>0</v>
      </c>
      <c r="BA163" s="187">
        <v>0</v>
      </c>
      <c r="BB163" s="188">
        <v>0</v>
      </c>
      <c r="BC163" s="187">
        <v>0</v>
      </c>
      <c r="BD163" s="75"/>
      <c r="BE163" s="75"/>
      <c r="BF163" s="75"/>
      <c r="BI163" s="194"/>
    </row>
    <row r="164" spans="1:61" s="77" customFormat="1" ht="11.25" customHeight="1" x14ac:dyDescent="0.2">
      <c r="A164" s="184" t="s">
        <v>882</v>
      </c>
      <c r="B164" s="185">
        <v>0</v>
      </c>
      <c r="C164" s="844">
        <v>70329</v>
      </c>
      <c r="D164" s="55">
        <v>1E-4</v>
      </c>
      <c r="E164" s="91">
        <v>0</v>
      </c>
      <c r="F164" s="186">
        <v>0</v>
      </c>
      <c r="G164" s="186">
        <v>0</v>
      </c>
      <c r="H164" s="186">
        <v>0</v>
      </c>
      <c r="I164" s="187">
        <v>0</v>
      </c>
      <c r="J164" s="186">
        <v>0</v>
      </c>
      <c r="K164" s="186">
        <v>0</v>
      </c>
      <c r="L164" s="186">
        <v>0</v>
      </c>
      <c r="M164" s="186">
        <v>0</v>
      </c>
      <c r="N164" s="188">
        <v>20.875</v>
      </c>
      <c r="O164" s="189">
        <v>216.76599999999996</v>
      </c>
      <c r="P164" s="186">
        <v>237.64099999999996</v>
      </c>
      <c r="Q164" s="189">
        <v>0</v>
      </c>
      <c r="R164" s="189">
        <v>0</v>
      </c>
      <c r="S164" s="189">
        <v>1E-4</v>
      </c>
      <c r="T164" s="188">
        <v>0</v>
      </c>
      <c r="U164" s="187">
        <v>0</v>
      </c>
      <c r="V164" s="189">
        <v>0</v>
      </c>
      <c r="W164" s="189">
        <v>0</v>
      </c>
      <c r="X164" s="188">
        <v>0</v>
      </c>
      <c r="Y164" s="188">
        <v>0</v>
      </c>
      <c r="Z164" s="186">
        <v>0</v>
      </c>
      <c r="AA164" s="186">
        <v>0</v>
      </c>
      <c r="AB164" s="186">
        <v>0</v>
      </c>
      <c r="AC164" s="186">
        <v>0</v>
      </c>
      <c r="AD164" s="188">
        <v>0</v>
      </c>
      <c r="AE164" s="189">
        <v>0</v>
      </c>
      <c r="AF164" s="189">
        <v>0</v>
      </c>
      <c r="AG164" s="189">
        <v>0</v>
      </c>
      <c r="AH164" s="191">
        <v>0</v>
      </c>
      <c r="AI164" s="225">
        <v>0</v>
      </c>
      <c r="AJ164" s="192">
        <v>7501943494244</v>
      </c>
      <c r="AK164" s="192" t="s">
        <v>262</v>
      </c>
      <c r="AL164" s="90" t="s">
        <v>279</v>
      </c>
      <c r="AM164" s="75">
        <v>70329</v>
      </c>
      <c r="AN164" s="76"/>
      <c r="AO164" s="190">
        <v>0</v>
      </c>
      <c r="AP164" s="190">
        <v>0</v>
      </c>
      <c r="AQ164" s="249">
        <v>0</v>
      </c>
      <c r="AR164" s="190">
        <v>0</v>
      </c>
      <c r="AS164" s="249">
        <v>0</v>
      </c>
      <c r="AT164" s="190">
        <v>0</v>
      </c>
      <c r="AU164" s="249">
        <v>0</v>
      </c>
      <c r="AV164" s="190">
        <v>0</v>
      </c>
      <c r="AW164" s="249">
        <v>0</v>
      </c>
      <c r="AX164" s="190">
        <v>0</v>
      </c>
      <c r="AY164" s="249">
        <v>0</v>
      </c>
      <c r="AZ164" s="190">
        <v>0</v>
      </c>
      <c r="BA164" s="249">
        <v>0</v>
      </c>
      <c r="BB164" s="190">
        <v>0</v>
      </c>
      <c r="BC164" s="249">
        <v>0</v>
      </c>
      <c r="BD164" s="75"/>
      <c r="BE164" s="75"/>
      <c r="BF164" s="56"/>
      <c r="BI164" s="194"/>
    </row>
    <row r="165" spans="1:61" s="77" customFormat="1" ht="11.25" customHeight="1" x14ac:dyDescent="0.2">
      <c r="A165" s="204" t="s">
        <v>883</v>
      </c>
      <c r="B165" s="205">
        <v>0</v>
      </c>
      <c r="C165" s="852">
        <v>70377</v>
      </c>
      <c r="D165" s="206">
        <v>3.6739999999999995</v>
      </c>
      <c r="E165" s="207">
        <v>0</v>
      </c>
      <c r="F165" s="208">
        <v>0</v>
      </c>
      <c r="G165" s="208">
        <v>0</v>
      </c>
      <c r="H165" s="208">
        <v>0</v>
      </c>
      <c r="I165" s="209">
        <v>0</v>
      </c>
      <c r="J165" s="208">
        <v>0</v>
      </c>
      <c r="K165" s="208">
        <v>0</v>
      </c>
      <c r="L165" s="208">
        <v>-1.012</v>
      </c>
      <c r="M165" s="208">
        <v>0</v>
      </c>
      <c r="N165" s="210">
        <v>0</v>
      </c>
      <c r="O165" s="211">
        <v>0</v>
      </c>
      <c r="P165" s="208">
        <v>3.0059999999999998</v>
      </c>
      <c r="Q165" s="211">
        <v>0</v>
      </c>
      <c r="R165" s="211">
        <v>0</v>
      </c>
      <c r="S165" s="211">
        <v>4.6859999999999999</v>
      </c>
      <c r="T165" s="210">
        <v>4.3419999999999996</v>
      </c>
      <c r="U165" s="209">
        <v>0</v>
      </c>
      <c r="V165" s="211">
        <v>0</v>
      </c>
      <c r="W165" s="211">
        <v>3.0059999999999998</v>
      </c>
      <c r="X165" s="210">
        <v>1.3359999999999999</v>
      </c>
      <c r="Y165" s="210">
        <v>0</v>
      </c>
      <c r="Z165" s="208">
        <v>0</v>
      </c>
      <c r="AA165" s="208">
        <v>0</v>
      </c>
      <c r="AB165" s="208">
        <v>0</v>
      </c>
      <c r="AC165" s="208">
        <v>0</v>
      </c>
      <c r="AD165" s="210">
        <v>1.6800000000000002</v>
      </c>
      <c r="AE165" s="211">
        <v>0</v>
      </c>
      <c r="AF165" s="211">
        <v>0</v>
      </c>
      <c r="AG165" s="211">
        <v>0</v>
      </c>
      <c r="AH165" s="212">
        <v>0</v>
      </c>
      <c r="AI165" s="225">
        <v>0</v>
      </c>
      <c r="AJ165" s="192">
        <v>7501943494244</v>
      </c>
      <c r="AK165" s="192">
        <v>70329</v>
      </c>
      <c r="AL165" s="90" t="s">
        <v>279</v>
      </c>
      <c r="AM165" s="75">
        <v>70377</v>
      </c>
      <c r="AN165" s="76"/>
      <c r="AO165" s="210">
        <v>20.088333333333335</v>
      </c>
      <c r="AP165" s="210">
        <v>6.681</v>
      </c>
      <c r="AQ165" s="209">
        <v>0</v>
      </c>
      <c r="AR165" s="210">
        <v>-10.026999999999999</v>
      </c>
      <c r="AS165" s="209">
        <v>-0.51973295460435609</v>
      </c>
      <c r="AT165" s="210">
        <v>63.610999999999997</v>
      </c>
      <c r="AU165" s="209">
        <v>5.5099122291103457</v>
      </c>
      <c r="AV165" s="210">
        <v>1151.9490000000001</v>
      </c>
      <c r="AW165" s="209">
        <v>72.902766060994225</v>
      </c>
      <c r="AX165" s="210">
        <v>1257.982</v>
      </c>
      <c r="AY165" s="209">
        <v>84.157662069371526</v>
      </c>
      <c r="AZ165" s="210">
        <v>1161.2869999999998</v>
      </c>
      <c r="BA165" s="209">
        <v>77.264604125083153</v>
      </c>
      <c r="BB165" s="210">
        <v>1674.673</v>
      </c>
      <c r="BC165" s="209">
        <v>98.010209098059775</v>
      </c>
      <c r="BD165" s="75"/>
      <c r="BE165" s="75"/>
      <c r="BF165" s="56"/>
      <c r="BI165" s="194"/>
    </row>
    <row r="166" spans="1:61" s="77" customFormat="1" ht="11.25" customHeight="1" x14ac:dyDescent="0.2">
      <c r="A166" s="204" t="s">
        <v>4919</v>
      </c>
      <c r="B166" s="205">
        <v>0</v>
      </c>
      <c r="C166" s="852">
        <v>71172</v>
      </c>
      <c r="D166" s="206">
        <v>1806.7729999999999</v>
      </c>
      <c r="E166" s="207">
        <v>29.948598631727954</v>
      </c>
      <c r="F166" s="208">
        <v>3500</v>
      </c>
      <c r="G166" s="208">
        <v>3500</v>
      </c>
      <c r="H166" s="208">
        <v>0</v>
      </c>
      <c r="I166" s="209">
        <v>0</v>
      </c>
      <c r="J166" s="208">
        <v>1685.0940000000001</v>
      </c>
      <c r="K166" s="208">
        <v>1809.874</v>
      </c>
      <c r="L166" s="208">
        <v>184.87199999999999</v>
      </c>
      <c r="M166" s="208">
        <v>10.214633725883679</v>
      </c>
      <c r="N166" s="210">
        <v>0</v>
      </c>
      <c r="O166" s="211">
        <v>0</v>
      </c>
      <c r="P166" s="208">
        <v>114.89599999999999</v>
      </c>
      <c r="Q166" s="211">
        <v>17.789393351350132</v>
      </c>
      <c r="R166" s="211">
        <v>28.874964838756767</v>
      </c>
      <c r="S166" s="211">
        <v>1621.9009999999998</v>
      </c>
      <c r="T166" s="210">
        <v>1569.1319999999998</v>
      </c>
      <c r="U166" s="209">
        <v>26.009523314882692</v>
      </c>
      <c r="V166" s="211">
        <v>5.01</v>
      </c>
      <c r="W166" s="211">
        <v>114.89599999999999</v>
      </c>
      <c r="X166" s="210">
        <v>1449.2259999999999</v>
      </c>
      <c r="Y166" s="210">
        <v>273.21199999999999</v>
      </c>
      <c r="Z166" s="208">
        <v>83.5</v>
      </c>
      <c r="AA166" s="208">
        <v>0</v>
      </c>
      <c r="AB166" s="208">
        <v>0</v>
      </c>
      <c r="AC166" s="208">
        <v>0</v>
      </c>
      <c r="AD166" s="210">
        <v>34.900000000000006</v>
      </c>
      <c r="AE166" s="211">
        <v>0</v>
      </c>
      <c r="AF166" s="211">
        <v>0</v>
      </c>
      <c r="AG166" s="211">
        <v>0</v>
      </c>
      <c r="AH166" s="212">
        <v>0</v>
      </c>
      <c r="AI166" s="225">
        <v>1520.0549999999998</v>
      </c>
      <c r="AJ166" s="192">
        <v>7501943494244</v>
      </c>
      <c r="AK166" s="192">
        <v>70329</v>
      </c>
      <c r="AL166" s="90" t="s">
        <v>279</v>
      </c>
      <c r="AM166" s="75">
        <v>71172</v>
      </c>
      <c r="AN166" s="76"/>
      <c r="AO166" s="210">
        <v>1420.3816666666664</v>
      </c>
      <c r="AP166" s="210">
        <v>1603.1909999999998</v>
      </c>
      <c r="AQ166" s="209">
        <v>99.017600551418468</v>
      </c>
      <c r="AR166" s="210">
        <v>627.24899999999991</v>
      </c>
      <c r="AS166" s="209">
        <v>0</v>
      </c>
      <c r="AT166" s="210">
        <v>2030.7049999999999</v>
      </c>
      <c r="AU166" s="209">
        <v>0</v>
      </c>
      <c r="AV166" s="210">
        <v>0</v>
      </c>
      <c r="AW166" s="209">
        <v>0</v>
      </c>
      <c r="AX166" s="210">
        <v>0</v>
      </c>
      <c r="AY166" s="209">
        <v>0</v>
      </c>
      <c r="AZ166" s="210">
        <v>0</v>
      </c>
      <c r="BA166" s="209">
        <v>0</v>
      </c>
      <c r="BB166" s="210">
        <v>0</v>
      </c>
      <c r="BC166" s="209">
        <v>0</v>
      </c>
      <c r="BD166" s="75"/>
      <c r="BE166" s="75"/>
      <c r="BF166" s="56"/>
      <c r="BI166" s="194"/>
    </row>
    <row r="167" spans="1:61" s="77" customFormat="1" ht="11.25" customHeight="1" x14ac:dyDescent="0.2">
      <c r="A167" s="195" t="s">
        <v>884</v>
      </c>
      <c r="B167" s="196">
        <v>0</v>
      </c>
      <c r="C167" s="833">
        <v>70330</v>
      </c>
      <c r="D167" s="197">
        <v>1E-4</v>
      </c>
      <c r="E167" s="198">
        <v>0</v>
      </c>
      <c r="F167" s="199">
        <v>0</v>
      </c>
      <c r="G167" s="199">
        <v>0</v>
      </c>
      <c r="H167" s="199">
        <v>0</v>
      </c>
      <c r="I167" s="200">
        <v>0</v>
      </c>
      <c r="J167" s="199">
        <v>0</v>
      </c>
      <c r="K167" s="199">
        <v>0</v>
      </c>
      <c r="L167" s="199">
        <v>0</v>
      </c>
      <c r="M167" s="199">
        <v>0</v>
      </c>
      <c r="N167" s="201">
        <v>0</v>
      </c>
      <c r="O167" s="202">
        <v>3.5</v>
      </c>
      <c r="P167" s="199">
        <v>3.5</v>
      </c>
      <c r="Q167" s="202">
        <v>0</v>
      </c>
      <c r="R167" s="202">
        <v>0</v>
      </c>
      <c r="S167" s="202">
        <v>1E-4</v>
      </c>
      <c r="T167" s="201">
        <v>0</v>
      </c>
      <c r="U167" s="200">
        <v>0</v>
      </c>
      <c r="V167" s="202">
        <v>0</v>
      </c>
      <c r="W167" s="202">
        <v>0</v>
      </c>
      <c r="X167" s="201">
        <v>0</v>
      </c>
      <c r="Y167" s="201">
        <v>0</v>
      </c>
      <c r="Z167" s="199">
        <v>0</v>
      </c>
      <c r="AA167" s="199">
        <v>0</v>
      </c>
      <c r="AB167" s="199">
        <v>0</v>
      </c>
      <c r="AC167" s="199">
        <v>0</v>
      </c>
      <c r="AD167" s="201">
        <v>0</v>
      </c>
      <c r="AE167" s="202">
        <v>0</v>
      </c>
      <c r="AF167" s="202">
        <v>0</v>
      </c>
      <c r="AG167" s="202">
        <v>0</v>
      </c>
      <c r="AH167" s="203">
        <v>0</v>
      </c>
      <c r="AI167" s="225">
        <v>0</v>
      </c>
      <c r="AJ167" s="192">
        <v>7501943494251</v>
      </c>
      <c r="AK167" s="192" t="s">
        <v>262</v>
      </c>
      <c r="AL167" s="90" t="s">
        <v>279</v>
      </c>
      <c r="AM167" s="75">
        <v>70330</v>
      </c>
      <c r="AN167" s="76"/>
      <c r="AO167" s="201">
        <v>0</v>
      </c>
      <c r="AP167" s="201">
        <v>0</v>
      </c>
      <c r="AQ167" s="200">
        <v>0</v>
      </c>
      <c r="AR167" s="201">
        <v>0</v>
      </c>
      <c r="AS167" s="200">
        <v>0</v>
      </c>
      <c r="AT167" s="201">
        <v>0</v>
      </c>
      <c r="AU167" s="200">
        <v>0</v>
      </c>
      <c r="AV167" s="201">
        <v>0</v>
      </c>
      <c r="AW167" s="200">
        <v>0</v>
      </c>
      <c r="AX167" s="201">
        <v>0</v>
      </c>
      <c r="AY167" s="200">
        <v>0</v>
      </c>
      <c r="AZ167" s="201">
        <v>0</v>
      </c>
      <c r="BA167" s="200">
        <v>0</v>
      </c>
      <c r="BB167" s="201">
        <v>0</v>
      </c>
      <c r="BC167" s="200">
        <v>0</v>
      </c>
      <c r="BD167" s="75"/>
      <c r="BE167" s="75"/>
      <c r="BF167" s="56"/>
      <c r="BI167" s="194"/>
    </row>
    <row r="168" spans="1:61" s="77" customFormat="1" ht="11.25" customHeight="1" x14ac:dyDescent="0.2">
      <c r="A168" s="184" t="s">
        <v>885</v>
      </c>
      <c r="B168" s="185">
        <v>0</v>
      </c>
      <c r="C168" s="832">
        <v>70378</v>
      </c>
      <c r="D168" s="55">
        <v>470.4</v>
      </c>
      <c r="E168" s="91">
        <v>59.016393442622949</v>
      </c>
      <c r="F168" s="186">
        <v>0</v>
      </c>
      <c r="G168" s="186">
        <v>0</v>
      </c>
      <c r="H168" s="186">
        <v>0</v>
      </c>
      <c r="I168" s="187">
        <v>0</v>
      </c>
      <c r="J168" s="188">
        <v>348.67900000000003</v>
      </c>
      <c r="K168" s="186">
        <v>239.12</v>
      </c>
      <c r="L168" s="186">
        <v>66.5</v>
      </c>
      <c r="M168" s="186">
        <v>27.810304449648708</v>
      </c>
      <c r="N168" s="188">
        <v>0</v>
      </c>
      <c r="O168" s="189">
        <v>0</v>
      </c>
      <c r="P168" s="186">
        <v>4.2</v>
      </c>
      <c r="Q168" s="189">
        <v>20.276529415307486</v>
      </c>
      <c r="R168" s="211">
        <v>34.751160809799266</v>
      </c>
      <c r="S168" s="211">
        <v>403.9</v>
      </c>
      <c r="T168" s="188">
        <v>394.09999999999997</v>
      </c>
      <c r="U168" s="187">
        <v>49.44379391100702</v>
      </c>
      <c r="V168" s="189">
        <v>96.6</v>
      </c>
      <c r="W168" s="189">
        <v>4.2</v>
      </c>
      <c r="X168" s="189">
        <v>293.3</v>
      </c>
      <c r="Y168" s="188">
        <v>1.4</v>
      </c>
      <c r="Z168" s="186">
        <v>35</v>
      </c>
      <c r="AA168" s="186">
        <v>0</v>
      </c>
      <c r="AB168" s="186">
        <v>0</v>
      </c>
      <c r="AC168" s="186">
        <v>0</v>
      </c>
      <c r="AD168" s="189">
        <v>32.899999999999977</v>
      </c>
      <c r="AE168" s="189">
        <v>0</v>
      </c>
      <c r="AF168" s="189">
        <v>0</v>
      </c>
      <c r="AG168" s="189">
        <v>0</v>
      </c>
      <c r="AH168" s="191">
        <v>0</v>
      </c>
      <c r="AI168" s="225">
        <v>278.88399999999996</v>
      </c>
      <c r="AJ168" s="192">
        <v>7501943494251</v>
      </c>
      <c r="AK168" s="192">
        <v>70330</v>
      </c>
      <c r="AL168" s="90" t="s">
        <v>279</v>
      </c>
      <c r="AM168" s="75">
        <v>70378</v>
      </c>
      <c r="AN168" s="76"/>
      <c r="AO168" s="210">
        <v>332.9666666666667</v>
      </c>
      <c r="AP168" s="210">
        <v>383.6</v>
      </c>
      <c r="AQ168" s="209">
        <v>104.16383809528982</v>
      </c>
      <c r="AR168" s="210">
        <v>273.70000000000005</v>
      </c>
      <c r="AS168" s="209">
        <v>116.32503006940405</v>
      </c>
      <c r="AT168" s="210">
        <v>341.6</v>
      </c>
      <c r="AU168" s="209">
        <v>162.01398176868426</v>
      </c>
      <c r="AV168" s="210">
        <v>235.20000000000002</v>
      </c>
      <c r="AW168" s="209">
        <v>123.65605530874583</v>
      </c>
      <c r="AX168" s="210">
        <v>267.39999999999998</v>
      </c>
      <c r="AY168" s="209">
        <v>133.07057617469368</v>
      </c>
      <c r="AZ168" s="210">
        <v>422.09999999999997</v>
      </c>
      <c r="BA168" s="209">
        <v>165.11823498347252</v>
      </c>
      <c r="BB168" s="210">
        <v>291.89999999999998</v>
      </c>
      <c r="BC168" s="209">
        <v>124.21699462109348</v>
      </c>
      <c r="BD168" s="75"/>
      <c r="BE168" s="75"/>
      <c r="BF168" s="56"/>
      <c r="BI168" s="194"/>
    </row>
    <row r="169" spans="1:61" s="77" customFormat="1" ht="11.25" customHeight="1" x14ac:dyDescent="0.2">
      <c r="A169" s="184" t="s">
        <v>4920</v>
      </c>
      <c r="B169" s="185">
        <v>0</v>
      </c>
      <c r="C169" s="832">
        <v>71173</v>
      </c>
      <c r="D169" s="55">
        <v>1E-4</v>
      </c>
      <c r="E169" s="91">
        <v>0</v>
      </c>
      <c r="F169" s="186">
        <v>0</v>
      </c>
      <c r="G169" s="186">
        <v>0</v>
      </c>
      <c r="H169" s="186">
        <v>0</v>
      </c>
      <c r="I169" s="187">
        <v>0</v>
      </c>
      <c r="J169" s="188">
        <v>0</v>
      </c>
      <c r="K169" s="186">
        <v>0</v>
      </c>
      <c r="L169" s="186">
        <v>0</v>
      </c>
      <c r="M169" s="186">
        <v>0</v>
      </c>
      <c r="N169" s="188">
        <v>0</v>
      </c>
      <c r="O169" s="189">
        <v>0</v>
      </c>
      <c r="P169" s="186">
        <v>0</v>
      </c>
      <c r="Q169" s="189">
        <v>0</v>
      </c>
      <c r="R169" s="211">
        <v>0</v>
      </c>
      <c r="S169" s="211">
        <v>1E-4</v>
      </c>
      <c r="T169" s="188">
        <v>0</v>
      </c>
      <c r="U169" s="187">
        <v>0</v>
      </c>
      <c r="V169" s="189">
        <v>0</v>
      </c>
      <c r="W169" s="189">
        <v>0</v>
      </c>
      <c r="X169" s="189">
        <v>0</v>
      </c>
      <c r="Y169" s="188">
        <v>0</v>
      </c>
      <c r="Z169" s="186">
        <v>0</v>
      </c>
      <c r="AA169" s="186">
        <v>0</v>
      </c>
      <c r="AB169" s="186">
        <v>0</v>
      </c>
      <c r="AC169" s="186">
        <v>0</v>
      </c>
      <c r="AD169" s="189">
        <v>0</v>
      </c>
      <c r="AE169" s="189">
        <v>0</v>
      </c>
      <c r="AF169" s="189">
        <v>0</v>
      </c>
      <c r="AG169" s="189">
        <v>0</v>
      </c>
      <c r="AH169" s="191">
        <v>0</v>
      </c>
      <c r="AI169" s="225">
        <v>0</v>
      </c>
      <c r="AJ169" s="192">
        <v>7501943494251</v>
      </c>
      <c r="AK169" s="192">
        <v>70330</v>
      </c>
      <c r="AL169" s="90" t="s">
        <v>279</v>
      </c>
      <c r="AM169" s="75">
        <v>71173</v>
      </c>
      <c r="AN169" s="76"/>
      <c r="AO169" s="210">
        <v>0</v>
      </c>
      <c r="AP169" s="210">
        <v>0</v>
      </c>
      <c r="AQ169" s="209">
        <v>0</v>
      </c>
      <c r="AR169" s="210">
        <v>0</v>
      </c>
      <c r="AS169" s="209">
        <v>0</v>
      </c>
      <c r="AT169" s="210">
        <v>0</v>
      </c>
      <c r="AU169" s="209">
        <v>0</v>
      </c>
      <c r="AV169" s="210">
        <v>0</v>
      </c>
      <c r="AW169" s="209">
        <v>0</v>
      </c>
      <c r="AX169" s="210">
        <v>0</v>
      </c>
      <c r="AY169" s="209">
        <v>0</v>
      </c>
      <c r="AZ169" s="210">
        <v>0</v>
      </c>
      <c r="BA169" s="209">
        <v>0</v>
      </c>
      <c r="BB169" s="210">
        <v>0</v>
      </c>
      <c r="BC169" s="209">
        <v>0</v>
      </c>
      <c r="BD169" s="75"/>
      <c r="BE169" s="75"/>
      <c r="BF169" s="56"/>
      <c r="BI169" s="194"/>
    </row>
    <row r="170" spans="1:61" s="77" customFormat="1" ht="11.25" customHeight="1" x14ac:dyDescent="0.2">
      <c r="A170" s="195" t="s">
        <v>886</v>
      </c>
      <c r="B170" s="196">
        <v>0</v>
      </c>
      <c r="C170" s="833">
        <v>70326</v>
      </c>
      <c r="D170" s="197">
        <v>1E-4</v>
      </c>
      <c r="E170" s="198">
        <v>0</v>
      </c>
      <c r="F170" s="199">
        <v>0</v>
      </c>
      <c r="G170" s="199">
        <v>0</v>
      </c>
      <c r="H170" s="199">
        <v>0</v>
      </c>
      <c r="I170" s="200">
        <v>0</v>
      </c>
      <c r="J170" s="199">
        <v>0</v>
      </c>
      <c r="K170" s="199">
        <v>0</v>
      </c>
      <c r="L170" s="199">
        <v>0</v>
      </c>
      <c r="M170" s="199">
        <v>0</v>
      </c>
      <c r="N170" s="201">
        <v>0</v>
      </c>
      <c r="O170" s="202">
        <v>0</v>
      </c>
      <c r="P170" s="199">
        <v>0</v>
      </c>
      <c r="Q170" s="202">
        <v>0</v>
      </c>
      <c r="R170" s="202">
        <v>0</v>
      </c>
      <c r="S170" s="202">
        <v>1E-4</v>
      </c>
      <c r="T170" s="201">
        <v>0</v>
      </c>
      <c r="U170" s="200">
        <v>0</v>
      </c>
      <c r="V170" s="202">
        <v>0</v>
      </c>
      <c r="W170" s="202">
        <v>0</v>
      </c>
      <c r="X170" s="201">
        <v>0</v>
      </c>
      <c r="Y170" s="201">
        <v>0</v>
      </c>
      <c r="Z170" s="199">
        <v>0</v>
      </c>
      <c r="AA170" s="199">
        <v>0</v>
      </c>
      <c r="AB170" s="199">
        <v>0</v>
      </c>
      <c r="AC170" s="199">
        <v>0</v>
      </c>
      <c r="AD170" s="201">
        <v>0</v>
      </c>
      <c r="AE170" s="202">
        <v>0</v>
      </c>
      <c r="AF170" s="202">
        <v>0</v>
      </c>
      <c r="AG170" s="202">
        <v>0</v>
      </c>
      <c r="AH170" s="203">
        <v>0</v>
      </c>
      <c r="AI170" s="225">
        <v>0</v>
      </c>
      <c r="AJ170" s="192">
        <v>7501943494213</v>
      </c>
      <c r="AK170" s="192" t="s">
        <v>262</v>
      </c>
      <c r="AL170" s="90" t="s">
        <v>279</v>
      </c>
      <c r="AM170" s="75">
        <v>70326</v>
      </c>
      <c r="AN170" s="76"/>
      <c r="AO170" s="201">
        <v>0</v>
      </c>
      <c r="AP170" s="201">
        <v>0</v>
      </c>
      <c r="AQ170" s="200">
        <v>0</v>
      </c>
      <c r="AR170" s="201">
        <v>0</v>
      </c>
      <c r="AS170" s="200">
        <v>0</v>
      </c>
      <c r="AT170" s="201">
        <v>0</v>
      </c>
      <c r="AU170" s="200">
        <v>0</v>
      </c>
      <c r="AV170" s="201">
        <v>0</v>
      </c>
      <c r="AW170" s="200">
        <v>0</v>
      </c>
      <c r="AX170" s="201">
        <v>0</v>
      </c>
      <c r="AY170" s="200">
        <v>0</v>
      </c>
      <c r="AZ170" s="201">
        <v>0</v>
      </c>
      <c r="BA170" s="200">
        <v>0</v>
      </c>
      <c r="BB170" s="201">
        <v>0</v>
      </c>
      <c r="BC170" s="200">
        <v>0</v>
      </c>
      <c r="BD170" s="75"/>
      <c r="BE170" s="75"/>
      <c r="BF170" s="56"/>
      <c r="BI170" s="194"/>
    </row>
    <row r="171" spans="1:61" s="77" customFormat="1" ht="11.25" customHeight="1" x14ac:dyDescent="0.2">
      <c r="A171" s="204" t="s">
        <v>887</v>
      </c>
      <c r="B171" s="205">
        <v>0</v>
      </c>
      <c r="C171" s="834">
        <v>70373</v>
      </c>
      <c r="D171" s="206">
        <v>246.018</v>
      </c>
      <c r="E171" s="207">
        <v>1476108</v>
      </c>
      <c r="F171" s="208">
        <v>0</v>
      </c>
      <c r="G171" s="208">
        <v>0</v>
      </c>
      <c r="H171" s="208">
        <v>0</v>
      </c>
      <c r="I171" s="209">
        <v>0</v>
      </c>
      <c r="J171" s="208">
        <v>5.0000000000000001E-3</v>
      </c>
      <c r="K171" s="208">
        <v>0</v>
      </c>
      <c r="L171" s="208">
        <v>0</v>
      </c>
      <c r="M171" s="208">
        <v>0</v>
      </c>
      <c r="N171" s="210">
        <v>0</v>
      </c>
      <c r="O171" s="211">
        <v>0</v>
      </c>
      <c r="P171" s="208">
        <v>0</v>
      </c>
      <c r="Q171" s="211">
        <v>0</v>
      </c>
      <c r="R171" s="211">
        <v>1476108</v>
      </c>
      <c r="S171" s="211">
        <v>246.018</v>
      </c>
      <c r="T171" s="210">
        <v>246.018</v>
      </c>
      <c r="U171" s="209">
        <v>1476108</v>
      </c>
      <c r="V171" s="211">
        <v>0</v>
      </c>
      <c r="W171" s="211">
        <v>0</v>
      </c>
      <c r="X171" s="210">
        <v>246.018</v>
      </c>
      <c r="Y171" s="210">
        <v>0</v>
      </c>
      <c r="Z171" s="208">
        <v>0</v>
      </c>
      <c r="AA171" s="208">
        <v>0</v>
      </c>
      <c r="AB171" s="208">
        <v>0</v>
      </c>
      <c r="AC171" s="208">
        <v>0</v>
      </c>
      <c r="AD171" s="210">
        <v>0</v>
      </c>
      <c r="AE171" s="211">
        <v>0</v>
      </c>
      <c r="AF171" s="211">
        <v>0</v>
      </c>
      <c r="AG171" s="211">
        <v>0</v>
      </c>
      <c r="AH171" s="212">
        <v>0</v>
      </c>
      <c r="AI171" s="225">
        <v>5.0000000000000001E-3</v>
      </c>
      <c r="AJ171" s="192">
        <v>7501943494213</v>
      </c>
      <c r="AK171" s="192">
        <v>70326</v>
      </c>
      <c r="AL171" s="90" t="s">
        <v>279</v>
      </c>
      <c r="AM171" s="75">
        <v>70373</v>
      </c>
      <c r="AN171" s="76"/>
      <c r="AO171" s="210">
        <v>0</v>
      </c>
      <c r="AP171" s="210">
        <v>0</v>
      </c>
      <c r="AQ171" s="209">
        <v>0</v>
      </c>
      <c r="AR171" s="210">
        <v>0</v>
      </c>
      <c r="AS171" s="209">
        <v>0</v>
      </c>
      <c r="AT171" s="210">
        <v>0</v>
      </c>
      <c r="AU171" s="209">
        <v>0</v>
      </c>
      <c r="AV171" s="210">
        <v>0</v>
      </c>
      <c r="AW171" s="209">
        <v>0</v>
      </c>
      <c r="AX171" s="210">
        <v>0</v>
      </c>
      <c r="AY171" s="209">
        <v>0</v>
      </c>
      <c r="AZ171" s="210">
        <v>0.313</v>
      </c>
      <c r="BA171" s="209">
        <v>88.418079096045204</v>
      </c>
      <c r="BB171" s="210">
        <v>0</v>
      </c>
      <c r="BC171" s="209">
        <v>0</v>
      </c>
      <c r="BD171" s="75"/>
      <c r="BE171" s="75"/>
      <c r="BF171" s="56"/>
      <c r="BI171" s="194"/>
    </row>
    <row r="172" spans="1:61" s="77" customFormat="1" ht="11.25" customHeight="1" x14ac:dyDescent="0.2">
      <c r="A172" s="204" t="s">
        <v>4921</v>
      </c>
      <c r="B172" s="205">
        <v>0</v>
      </c>
      <c r="C172" s="834">
        <v>71170</v>
      </c>
      <c r="D172" s="206">
        <v>1E-4</v>
      </c>
      <c r="E172" s="207">
        <v>0</v>
      </c>
      <c r="F172" s="208">
        <v>0</v>
      </c>
      <c r="G172" s="208">
        <v>0</v>
      </c>
      <c r="H172" s="208">
        <v>0</v>
      </c>
      <c r="I172" s="209">
        <v>0</v>
      </c>
      <c r="J172" s="208">
        <v>0</v>
      </c>
      <c r="K172" s="208">
        <v>0</v>
      </c>
      <c r="L172" s="208">
        <v>0</v>
      </c>
      <c r="M172" s="208">
        <v>0</v>
      </c>
      <c r="N172" s="210">
        <v>0</v>
      </c>
      <c r="O172" s="211">
        <v>0</v>
      </c>
      <c r="P172" s="208">
        <v>0</v>
      </c>
      <c r="Q172" s="211">
        <v>0</v>
      </c>
      <c r="R172" s="211">
        <v>0</v>
      </c>
      <c r="S172" s="211">
        <v>1E-4</v>
      </c>
      <c r="T172" s="210">
        <v>0</v>
      </c>
      <c r="U172" s="209">
        <v>0</v>
      </c>
      <c r="V172" s="211">
        <v>0</v>
      </c>
      <c r="W172" s="211">
        <v>0</v>
      </c>
      <c r="X172" s="210">
        <v>0</v>
      </c>
      <c r="Y172" s="210">
        <v>0</v>
      </c>
      <c r="Z172" s="208">
        <v>0</v>
      </c>
      <c r="AA172" s="208">
        <v>0</v>
      </c>
      <c r="AB172" s="208">
        <v>0</v>
      </c>
      <c r="AC172" s="208">
        <v>0</v>
      </c>
      <c r="AD172" s="210">
        <v>0</v>
      </c>
      <c r="AE172" s="211">
        <v>0</v>
      </c>
      <c r="AF172" s="211">
        <v>0</v>
      </c>
      <c r="AG172" s="211">
        <v>0</v>
      </c>
      <c r="AH172" s="212">
        <v>0</v>
      </c>
      <c r="AI172" s="225">
        <v>0</v>
      </c>
      <c r="AJ172" s="192">
        <v>7501943494213</v>
      </c>
      <c r="AK172" s="192">
        <v>70326</v>
      </c>
      <c r="AL172" s="90" t="s">
        <v>279</v>
      </c>
      <c r="AM172" s="75">
        <v>71170</v>
      </c>
      <c r="AN172" s="76"/>
      <c r="AO172" s="210">
        <v>0</v>
      </c>
      <c r="AP172" s="210">
        <v>0</v>
      </c>
      <c r="AQ172" s="209">
        <v>0</v>
      </c>
      <c r="AR172" s="210">
        <v>0</v>
      </c>
      <c r="AS172" s="209">
        <v>0</v>
      </c>
      <c r="AT172" s="210">
        <v>0</v>
      </c>
      <c r="AU172" s="209">
        <v>0</v>
      </c>
      <c r="AV172" s="210">
        <v>0</v>
      </c>
      <c r="AW172" s="209">
        <v>0</v>
      </c>
      <c r="AX172" s="210">
        <v>0</v>
      </c>
      <c r="AY172" s="209">
        <v>0</v>
      </c>
      <c r="AZ172" s="210">
        <v>0</v>
      </c>
      <c r="BA172" s="209">
        <v>0</v>
      </c>
      <c r="BB172" s="210">
        <v>0</v>
      </c>
      <c r="BC172" s="209">
        <v>0</v>
      </c>
      <c r="BD172" s="75"/>
      <c r="BE172" s="75"/>
      <c r="BF172" s="56"/>
      <c r="BI172" s="194"/>
    </row>
    <row r="173" spans="1:61" s="77" customFormat="1" ht="11.25" customHeight="1" x14ac:dyDescent="0.2">
      <c r="A173" s="184" t="s">
        <v>888</v>
      </c>
      <c r="B173" s="185">
        <v>0</v>
      </c>
      <c r="C173" s="832">
        <v>70327</v>
      </c>
      <c r="D173" s="55">
        <v>1E-4</v>
      </c>
      <c r="E173" s="91">
        <v>0</v>
      </c>
      <c r="F173" s="186">
        <v>0</v>
      </c>
      <c r="G173" s="186">
        <v>0</v>
      </c>
      <c r="H173" s="186">
        <v>0</v>
      </c>
      <c r="I173" s="187">
        <v>0</v>
      </c>
      <c r="J173" s="186">
        <v>0</v>
      </c>
      <c r="K173" s="186">
        <v>0</v>
      </c>
      <c r="L173" s="186">
        <v>0</v>
      </c>
      <c r="M173" s="186">
        <v>0</v>
      </c>
      <c r="N173" s="189">
        <v>967.93200000000002</v>
      </c>
      <c r="O173" s="189">
        <v>883.93099999999993</v>
      </c>
      <c r="P173" s="186">
        <v>1851.8629999999998</v>
      </c>
      <c r="Q173" s="189">
        <v>0</v>
      </c>
      <c r="R173" s="189">
        <v>0</v>
      </c>
      <c r="S173" s="189">
        <v>1E-4</v>
      </c>
      <c r="T173" s="188">
        <v>0</v>
      </c>
      <c r="U173" s="187">
        <v>0</v>
      </c>
      <c r="V173" s="189">
        <v>0</v>
      </c>
      <c r="W173" s="189">
        <v>0</v>
      </c>
      <c r="X173" s="188">
        <v>0</v>
      </c>
      <c r="Y173" s="188">
        <v>0</v>
      </c>
      <c r="Z173" s="186">
        <v>0</v>
      </c>
      <c r="AA173" s="186">
        <v>0</v>
      </c>
      <c r="AB173" s="186">
        <v>0</v>
      </c>
      <c r="AC173" s="186">
        <v>0</v>
      </c>
      <c r="AD173" s="188">
        <v>0</v>
      </c>
      <c r="AE173" s="189">
        <v>140.279</v>
      </c>
      <c r="AF173" s="189">
        <v>140.279</v>
      </c>
      <c r="AG173" s="189">
        <v>43.586000000000006</v>
      </c>
      <c r="AH173" s="191">
        <v>0</v>
      </c>
      <c r="AI173" s="225">
        <v>0</v>
      </c>
      <c r="AJ173" s="192">
        <v>7501943494220</v>
      </c>
      <c r="AK173" s="192" t="s">
        <v>262</v>
      </c>
      <c r="AL173" s="90" t="s">
        <v>279</v>
      </c>
      <c r="AM173" s="75">
        <v>70327</v>
      </c>
      <c r="AN173" s="76"/>
      <c r="AO173" s="188">
        <v>0</v>
      </c>
      <c r="AP173" s="188">
        <v>0</v>
      </c>
      <c r="AQ173" s="187">
        <v>0</v>
      </c>
      <c r="AR173" s="188">
        <v>0</v>
      </c>
      <c r="AS173" s="187">
        <v>0</v>
      </c>
      <c r="AT173" s="188">
        <v>0</v>
      </c>
      <c r="AU173" s="187">
        <v>0</v>
      </c>
      <c r="AV173" s="188">
        <v>0</v>
      </c>
      <c r="AW173" s="187">
        <v>0</v>
      </c>
      <c r="AX173" s="188">
        <v>0</v>
      </c>
      <c r="AY173" s="187">
        <v>0</v>
      </c>
      <c r="AZ173" s="188">
        <v>0</v>
      </c>
      <c r="BA173" s="187">
        <v>0</v>
      </c>
      <c r="BB173" s="188">
        <v>0</v>
      </c>
      <c r="BC173" s="187">
        <v>0</v>
      </c>
      <c r="BD173" s="75"/>
      <c r="BE173" s="75"/>
      <c r="BF173" s="56"/>
      <c r="BI173" s="194"/>
    </row>
    <row r="174" spans="1:61" s="77" customFormat="1" ht="11.25" customHeight="1" x14ac:dyDescent="0.2">
      <c r="A174" s="184" t="s">
        <v>889</v>
      </c>
      <c r="B174" s="185">
        <v>0</v>
      </c>
      <c r="C174" s="832">
        <v>70374</v>
      </c>
      <c r="D174" s="55">
        <v>14.195</v>
      </c>
      <c r="E174" s="91">
        <v>0</v>
      </c>
      <c r="F174" s="186">
        <v>0</v>
      </c>
      <c r="G174" s="186">
        <v>0</v>
      </c>
      <c r="H174" s="186">
        <v>0</v>
      </c>
      <c r="I174" s="187">
        <v>0</v>
      </c>
      <c r="J174" s="186">
        <v>0</v>
      </c>
      <c r="K174" s="186">
        <v>0</v>
      </c>
      <c r="L174" s="186">
        <v>-0.502</v>
      </c>
      <c r="M174" s="186">
        <v>0</v>
      </c>
      <c r="N174" s="189">
        <v>0</v>
      </c>
      <c r="O174" s="189">
        <v>0</v>
      </c>
      <c r="P174" s="186">
        <v>0</v>
      </c>
      <c r="Q174" s="189">
        <v>0</v>
      </c>
      <c r="R174" s="189">
        <v>0</v>
      </c>
      <c r="S174" s="189">
        <v>14.697000000000001</v>
      </c>
      <c r="T174" s="188">
        <v>14.195</v>
      </c>
      <c r="U174" s="187">
        <v>0</v>
      </c>
      <c r="V174" s="189">
        <v>14.195</v>
      </c>
      <c r="W174" s="189">
        <v>0</v>
      </c>
      <c r="X174" s="188">
        <v>0</v>
      </c>
      <c r="Y174" s="188">
        <v>0</v>
      </c>
      <c r="Z174" s="186">
        <v>0</v>
      </c>
      <c r="AA174" s="186">
        <v>0</v>
      </c>
      <c r="AB174" s="186">
        <v>0</v>
      </c>
      <c r="AC174" s="186">
        <v>0</v>
      </c>
      <c r="AD174" s="188">
        <v>27.89</v>
      </c>
      <c r="AE174" s="189">
        <v>524.87900000000002</v>
      </c>
      <c r="AF174" s="189">
        <v>521.20499999999993</v>
      </c>
      <c r="AG174" s="189">
        <v>0</v>
      </c>
      <c r="AH174" s="191">
        <v>0</v>
      </c>
      <c r="AI174" s="225">
        <v>0</v>
      </c>
      <c r="AJ174" s="192">
        <v>7501943494220</v>
      </c>
      <c r="AK174" s="192">
        <v>70327</v>
      </c>
      <c r="AL174" s="90" t="s">
        <v>279</v>
      </c>
      <c r="AM174" s="75">
        <v>70374</v>
      </c>
      <c r="AN174" s="76"/>
      <c r="AO174" s="188">
        <v>394.95866666666666</v>
      </c>
      <c r="AP174" s="188">
        <v>-26.388999999999999</v>
      </c>
      <c r="AQ174" s="187">
        <v>0</v>
      </c>
      <c r="AR174" s="188">
        <v>18.716999999999999</v>
      </c>
      <c r="AS174" s="187">
        <v>0.17044634960506932</v>
      </c>
      <c r="AT174" s="188">
        <v>1192.548</v>
      </c>
      <c r="AU174" s="187">
        <v>0</v>
      </c>
      <c r="AV174" s="188">
        <v>8494.6020000000008</v>
      </c>
      <c r="AW174" s="187">
        <v>84.044973835509523</v>
      </c>
      <c r="AX174" s="188">
        <v>8852.3479999999981</v>
      </c>
      <c r="AY174" s="187">
        <v>91.616878079929776</v>
      </c>
      <c r="AZ174" s="188">
        <v>7764.6529999999993</v>
      </c>
      <c r="BA174" s="187">
        <v>70.482421769865923</v>
      </c>
      <c r="BB174" s="188">
        <v>9020.1610000000001</v>
      </c>
      <c r="BC174" s="187">
        <v>84.659097414977794</v>
      </c>
      <c r="BD174" s="75"/>
      <c r="BE174" s="75"/>
      <c r="BF174" s="56"/>
      <c r="BI174" s="194"/>
    </row>
    <row r="175" spans="1:61" s="77" customFormat="1" ht="11.25" customHeight="1" x14ac:dyDescent="0.2">
      <c r="A175" s="184" t="s">
        <v>4922</v>
      </c>
      <c r="B175" s="185">
        <v>0</v>
      </c>
      <c r="C175" s="832">
        <v>71169</v>
      </c>
      <c r="D175" s="55">
        <v>273.88</v>
      </c>
      <c r="E175" s="91">
        <v>0.77520520803849413</v>
      </c>
      <c r="F175" s="186">
        <v>17000</v>
      </c>
      <c r="G175" s="186">
        <v>19000</v>
      </c>
      <c r="H175" s="186">
        <v>6957.73</v>
      </c>
      <c r="I175" s="187">
        <v>36.619631578947363</v>
      </c>
      <c r="J175" s="186">
        <v>10941.282999999999</v>
      </c>
      <c r="K175" s="186">
        <v>10599</v>
      </c>
      <c r="L175" s="186">
        <v>1853.019</v>
      </c>
      <c r="M175" s="186">
        <v>17.478224360788754</v>
      </c>
      <c r="N175" s="189">
        <v>0</v>
      </c>
      <c r="O175" s="189">
        <v>0</v>
      </c>
      <c r="P175" s="186">
        <v>944.71899999999982</v>
      </c>
      <c r="Q175" s="189">
        <v>25.570474687474952</v>
      </c>
      <c r="R175" s="189">
        <v>14.74760592519177</v>
      </c>
      <c r="S175" s="189">
        <v>5378.5909999999994</v>
      </c>
      <c r="T175" s="188">
        <v>4988.4569999999994</v>
      </c>
      <c r="U175" s="187">
        <v>14.119606566657231</v>
      </c>
      <c r="V175" s="189">
        <v>334</v>
      </c>
      <c r="W175" s="189">
        <v>944.71899999999982</v>
      </c>
      <c r="X175" s="188">
        <v>3709.7379999999994</v>
      </c>
      <c r="Y175" s="188">
        <v>1152.8009999999999</v>
      </c>
      <c r="Z175" s="186">
        <v>2472.6019999999999</v>
      </c>
      <c r="AA175" s="186">
        <v>0</v>
      </c>
      <c r="AB175" s="186">
        <v>110.721</v>
      </c>
      <c r="AC175" s="186">
        <v>663</v>
      </c>
      <c r="AD175" s="188">
        <v>31.910000000000309</v>
      </c>
      <c r="AE175" s="189">
        <v>0</v>
      </c>
      <c r="AF175" s="189">
        <v>0</v>
      </c>
      <c r="AG175" s="189">
        <v>0</v>
      </c>
      <c r="AH175" s="191">
        <v>0</v>
      </c>
      <c r="AI175" s="225">
        <v>9367.5489999999991</v>
      </c>
      <c r="AJ175" s="192">
        <v>7501943494220</v>
      </c>
      <c r="AK175" s="192">
        <v>70327</v>
      </c>
      <c r="AL175" s="90" t="s">
        <v>279</v>
      </c>
      <c r="AM175" s="75">
        <v>71169</v>
      </c>
      <c r="AN175" s="76"/>
      <c r="AO175" s="188">
        <v>9034.2389999999996</v>
      </c>
      <c r="AP175" s="188">
        <v>9889.89</v>
      </c>
      <c r="AQ175" s="187">
        <v>102.53967999846974</v>
      </c>
      <c r="AR175" s="188">
        <v>8724.5590000000011</v>
      </c>
      <c r="AS175" s="187">
        <v>0</v>
      </c>
      <c r="AT175" s="188">
        <v>8488.268</v>
      </c>
      <c r="AU175" s="187">
        <v>98.534734892147668</v>
      </c>
      <c r="AV175" s="188">
        <v>79.659000000000006</v>
      </c>
      <c r="AW175" s="187">
        <v>0</v>
      </c>
      <c r="AX175" s="188">
        <v>0</v>
      </c>
      <c r="AY175" s="187">
        <v>0</v>
      </c>
      <c r="AZ175" s="188">
        <v>0</v>
      </c>
      <c r="BA175" s="187">
        <v>0</v>
      </c>
      <c r="BB175" s="188">
        <v>0</v>
      </c>
      <c r="BC175" s="187">
        <v>0</v>
      </c>
      <c r="BD175" s="75"/>
      <c r="BE175" s="75"/>
      <c r="BF175" s="56"/>
      <c r="BI175" s="194"/>
    </row>
    <row r="176" spans="1:61" s="77" customFormat="1" ht="11.25" customHeight="1" x14ac:dyDescent="0.2">
      <c r="A176" s="313" t="s">
        <v>890</v>
      </c>
      <c r="B176" s="314">
        <v>0</v>
      </c>
      <c r="C176" s="856">
        <v>70706</v>
      </c>
      <c r="D176" s="315">
        <v>30.375</v>
      </c>
      <c r="E176" s="316">
        <v>0</v>
      </c>
      <c r="F176" s="317">
        <v>0</v>
      </c>
      <c r="G176" s="317">
        <v>0</v>
      </c>
      <c r="H176" s="317">
        <v>0</v>
      </c>
      <c r="I176" s="318">
        <v>0</v>
      </c>
      <c r="J176" s="317">
        <v>0</v>
      </c>
      <c r="K176" s="317">
        <v>0</v>
      </c>
      <c r="L176" s="317">
        <v>-6.38</v>
      </c>
      <c r="M176" s="317">
        <v>0</v>
      </c>
      <c r="N176" s="288">
        <v>23.625</v>
      </c>
      <c r="O176" s="288">
        <v>11.25</v>
      </c>
      <c r="P176" s="317">
        <v>41.25</v>
      </c>
      <c r="Q176" s="288">
        <v>0</v>
      </c>
      <c r="R176" s="288">
        <v>0</v>
      </c>
      <c r="S176" s="288">
        <v>36.755000000000003</v>
      </c>
      <c r="T176" s="319">
        <v>36.75</v>
      </c>
      <c r="U176" s="318">
        <v>0</v>
      </c>
      <c r="V176" s="288">
        <v>0</v>
      </c>
      <c r="W176" s="288">
        <v>6.375</v>
      </c>
      <c r="X176" s="319">
        <v>30.375</v>
      </c>
      <c r="Y176" s="319">
        <v>0</v>
      </c>
      <c r="Z176" s="317">
        <v>0</v>
      </c>
      <c r="AA176" s="317">
        <v>0</v>
      </c>
      <c r="AB176" s="317">
        <v>0</v>
      </c>
      <c r="AC176" s="317">
        <v>0</v>
      </c>
      <c r="AD176" s="319">
        <v>6.38</v>
      </c>
      <c r="AE176" s="288">
        <v>0</v>
      </c>
      <c r="AF176" s="288">
        <v>0</v>
      </c>
      <c r="AG176" s="288">
        <v>0</v>
      </c>
      <c r="AH176" s="320">
        <v>0</v>
      </c>
      <c r="AI176" s="225">
        <v>0</v>
      </c>
      <c r="AJ176" s="192">
        <v>7506425619504</v>
      </c>
      <c r="AK176" s="192" t="s">
        <v>262</v>
      </c>
      <c r="AL176" s="90" t="s">
        <v>279</v>
      </c>
      <c r="AM176" s="75">
        <v>70706</v>
      </c>
      <c r="AN176" s="76"/>
      <c r="AO176" s="188">
        <v>1.4950000000000001</v>
      </c>
      <c r="AP176" s="188">
        <v>3.75</v>
      </c>
      <c r="AQ176" s="187">
        <v>0.83333333333333337</v>
      </c>
      <c r="AR176" s="188">
        <v>-5.0000000000000001E-3</v>
      </c>
      <c r="AS176" s="187">
        <v>-9.0909090909090909E-4</v>
      </c>
      <c r="AT176" s="188">
        <v>0.74</v>
      </c>
      <c r="AU176" s="187">
        <v>0</v>
      </c>
      <c r="AV176" s="188">
        <v>100.11</v>
      </c>
      <c r="AW176" s="187">
        <v>24.249221244168414</v>
      </c>
      <c r="AX176" s="188">
        <v>185.99</v>
      </c>
      <c r="AY176" s="187">
        <v>47.682896814816338</v>
      </c>
      <c r="AZ176" s="188">
        <v>6.375</v>
      </c>
      <c r="BA176" s="187">
        <v>0</v>
      </c>
      <c r="BB176" s="188">
        <v>286.49</v>
      </c>
      <c r="BC176" s="187">
        <v>266.44531867600421</v>
      </c>
      <c r="BD176" s="75"/>
      <c r="BE176" s="75"/>
      <c r="BF176" s="56"/>
      <c r="BI176" s="194"/>
    </row>
    <row r="177" spans="1:61" s="77" customFormat="1" ht="11.25" customHeight="1" x14ac:dyDescent="0.2">
      <c r="A177" s="227" t="s">
        <v>891</v>
      </c>
      <c r="B177" s="261">
        <v>0</v>
      </c>
      <c r="C177" s="842">
        <v>70328</v>
      </c>
      <c r="D177" s="262">
        <v>1E-4</v>
      </c>
      <c r="E177" s="263">
        <v>0</v>
      </c>
      <c r="F177" s="264">
        <v>0</v>
      </c>
      <c r="G177" s="264">
        <v>0</v>
      </c>
      <c r="H177" s="264">
        <v>0</v>
      </c>
      <c r="I177" s="266">
        <v>0</v>
      </c>
      <c r="J177" s="264">
        <v>0</v>
      </c>
      <c r="K177" s="264">
        <v>0</v>
      </c>
      <c r="L177" s="264">
        <v>0</v>
      </c>
      <c r="M177" s="264">
        <v>0</v>
      </c>
      <c r="N177" s="268">
        <v>76</v>
      </c>
      <c r="O177" s="268">
        <v>309</v>
      </c>
      <c r="P177" s="264">
        <v>385</v>
      </c>
      <c r="Q177" s="268">
        <v>0</v>
      </c>
      <c r="R177" s="268">
        <v>0</v>
      </c>
      <c r="S177" s="268">
        <v>1E-4</v>
      </c>
      <c r="T177" s="267">
        <v>0</v>
      </c>
      <c r="U177" s="266">
        <v>0</v>
      </c>
      <c r="V177" s="268">
        <v>0</v>
      </c>
      <c r="W177" s="268">
        <v>0</v>
      </c>
      <c r="X177" s="267">
        <v>0</v>
      </c>
      <c r="Y177" s="267">
        <v>0</v>
      </c>
      <c r="Z177" s="264">
        <v>0</v>
      </c>
      <c r="AA177" s="264">
        <v>0</v>
      </c>
      <c r="AB177" s="264">
        <v>0</v>
      </c>
      <c r="AC177" s="264">
        <v>0</v>
      </c>
      <c r="AD177" s="267">
        <v>0</v>
      </c>
      <c r="AE177" s="268">
        <v>265</v>
      </c>
      <c r="AF177" s="268">
        <v>265</v>
      </c>
      <c r="AG177" s="268">
        <v>97.5</v>
      </c>
      <c r="AH177" s="269">
        <v>0</v>
      </c>
      <c r="AI177" s="225">
        <v>0</v>
      </c>
      <c r="AJ177" s="192">
        <v>7501943494237</v>
      </c>
      <c r="AK177" s="192" t="s">
        <v>262</v>
      </c>
      <c r="AL177" s="90" t="s">
        <v>279</v>
      </c>
      <c r="AM177" s="75">
        <v>70328</v>
      </c>
      <c r="AN177" s="76"/>
      <c r="AO177" s="201">
        <v>0</v>
      </c>
      <c r="AP177" s="201">
        <v>0</v>
      </c>
      <c r="AQ177" s="200">
        <v>0</v>
      </c>
      <c r="AR177" s="201">
        <v>0</v>
      </c>
      <c r="AS177" s="200">
        <v>0</v>
      </c>
      <c r="AT177" s="201">
        <v>0</v>
      </c>
      <c r="AU177" s="200">
        <v>0</v>
      </c>
      <c r="AV177" s="201">
        <v>0</v>
      </c>
      <c r="AW177" s="200">
        <v>0</v>
      </c>
      <c r="AX177" s="201">
        <v>0</v>
      </c>
      <c r="AY177" s="200">
        <v>0</v>
      </c>
      <c r="AZ177" s="201">
        <v>0</v>
      </c>
      <c r="BA177" s="200">
        <v>0</v>
      </c>
      <c r="BB177" s="201">
        <v>0</v>
      </c>
      <c r="BC177" s="200">
        <v>0</v>
      </c>
      <c r="BD177" s="75"/>
      <c r="BE177" s="75"/>
      <c r="BF177" s="56"/>
      <c r="BI177" s="194"/>
    </row>
    <row r="178" spans="1:61" s="77" customFormat="1" ht="11.25" customHeight="1" x14ac:dyDescent="0.2">
      <c r="A178" s="184" t="s">
        <v>892</v>
      </c>
      <c r="B178" s="185">
        <v>0</v>
      </c>
      <c r="C178" s="839">
        <v>70375</v>
      </c>
      <c r="D178" s="284">
        <v>84.5</v>
      </c>
      <c r="E178" s="91">
        <v>0.92998104819686389</v>
      </c>
      <c r="F178" s="186">
        <v>0</v>
      </c>
      <c r="G178" s="186">
        <v>0</v>
      </c>
      <c r="H178" s="186">
        <v>0</v>
      </c>
      <c r="I178" s="187">
        <v>0</v>
      </c>
      <c r="J178" s="186">
        <v>2725.8620000000001</v>
      </c>
      <c r="K178" s="186">
        <v>0</v>
      </c>
      <c r="L178" s="186">
        <v>43.5</v>
      </c>
      <c r="M178" s="186">
        <v>1.5958254673200625</v>
      </c>
      <c r="N178" s="189">
        <v>0</v>
      </c>
      <c r="O178" s="189">
        <v>0</v>
      </c>
      <c r="P178" s="189">
        <v>0</v>
      </c>
      <c r="Q178" s="189">
        <v>1.5958254673200625</v>
      </c>
      <c r="R178" s="258">
        <v>0.45123340800084522</v>
      </c>
      <c r="S178" s="258">
        <v>41</v>
      </c>
      <c r="T178" s="188">
        <v>21</v>
      </c>
      <c r="U178" s="187">
        <v>0.23111955043945731</v>
      </c>
      <c r="V178" s="189">
        <v>0</v>
      </c>
      <c r="W178" s="189">
        <v>0</v>
      </c>
      <c r="X178" s="189">
        <v>21</v>
      </c>
      <c r="Y178" s="188">
        <v>0</v>
      </c>
      <c r="Z178" s="186">
        <v>0</v>
      </c>
      <c r="AA178" s="186">
        <v>0</v>
      </c>
      <c r="AB178" s="186">
        <v>0</v>
      </c>
      <c r="AC178" s="187">
        <v>0</v>
      </c>
      <c r="AD178" s="188">
        <v>83.5</v>
      </c>
      <c r="AE178" s="189">
        <v>0</v>
      </c>
      <c r="AF178" s="189">
        <v>0</v>
      </c>
      <c r="AG178" s="189">
        <v>0</v>
      </c>
      <c r="AH178" s="191">
        <v>0</v>
      </c>
      <c r="AI178" s="225">
        <v>2427.7159999999999</v>
      </c>
      <c r="AJ178" s="192">
        <v>7501943494220</v>
      </c>
      <c r="AK178" s="192">
        <v>70327</v>
      </c>
      <c r="AL178" s="90" t="s">
        <v>279</v>
      </c>
      <c r="AM178" s="75">
        <v>70375</v>
      </c>
      <c r="AN178" s="76"/>
      <c r="AO178" s="188">
        <v>1904.3333333333333</v>
      </c>
      <c r="AP178" s="188">
        <v>962</v>
      </c>
      <c r="AQ178" s="187">
        <v>0</v>
      </c>
      <c r="AR178" s="188">
        <v>3033.5</v>
      </c>
      <c r="AS178" s="187">
        <v>121.10210702096799</v>
      </c>
      <c r="AT178" s="188">
        <v>1717.5</v>
      </c>
      <c r="AU178" s="187">
        <v>68.040173612376606</v>
      </c>
      <c r="AV178" s="188">
        <v>2822</v>
      </c>
      <c r="AW178" s="187">
        <v>129.39196779414667</v>
      </c>
      <c r="AX178" s="188">
        <v>1313.5</v>
      </c>
      <c r="AY178" s="187">
        <v>60.628496177889133</v>
      </c>
      <c r="AZ178" s="188">
        <v>2618</v>
      </c>
      <c r="BA178" s="187">
        <v>93.904493606208746</v>
      </c>
      <c r="BB178" s="188">
        <v>1918.5</v>
      </c>
      <c r="BC178" s="187">
        <v>62.146608984938723</v>
      </c>
      <c r="BD178" s="75"/>
      <c r="BE178" s="75"/>
      <c r="BF178" s="56"/>
      <c r="BI178" s="194"/>
    </row>
    <row r="179" spans="1:61" s="77" customFormat="1" ht="11.25" customHeight="1" x14ac:dyDescent="0.2">
      <c r="A179" s="500" t="s">
        <v>4923</v>
      </c>
      <c r="B179" s="253">
        <v>0</v>
      </c>
      <c r="C179" s="857">
        <v>71171</v>
      </c>
      <c r="D179" s="254">
        <v>306.5</v>
      </c>
      <c r="E179" s="255">
        <v>3.6227144788806966</v>
      </c>
      <c r="F179" s="259">
        <v>3000</v>
      </c>
      <c r="G179" s="256">
        <v>3000</v>
      </c>
      <c r="H179" s="256">
        <v>1560</v>
      </c>
      <c r="I179" s="257">
        <v>52</v>
      </c>
      <c r="J179" s="259">
        <v>0</v>
      </c>
      <c r="K179" s="256">
        <v>2538.1520000000005</v>
      </c>
      <c r="L179" s="256">
        <v>372.5</v>
      </c>
      <c r="M179" s="257">
        <v>14.424668026185977</v>
      </c>
      <c r="N179" s="258">
        <v>0</v>
      </c>
      <c r="O179" s="258">
        <v>0</v>
      </c>
      <c r="P179" s="256">
        <v>0</v>
      </c>
      <c r="Q179" s="258">
        <v>0</v>
      </c>
      <c r="R179" s="258">
        <v>0</v>
      </c>
      <c r="S179" s="258">
        <v>1494</v>
      </c>
      <c r="T179" s="259">
        <v>1043.5</v>
      </c>
      <c r="U179" s="257">
        <v>12.76814784930138</v>
      </c>
      <c r="V179" s="258">
        <v>115</v>
      </c>
      <c r="W179" s="258">
        <v>0</v>
      </c>
      <c r="X179" s="259">
        <v>928.5</v>
      </c>
      <c r="Y179" s="259">
        <v>796</v>
      </c>
      <c r="Z179" s="256">
        <v>132.5</v>
      </c>
      <c r="AA179" s="256">
        <v>0</v>
      </c>
      <c r="AB179" s="256">
        <v>210</v>
      </c>
      <c r="AC179" s="256">
        <v>420</v>
      </c>
      <c r="AD179" s="258">
        <v>49.5</v>
      </c>
      <c r="AE179" s="258">
        <v>0</v>
      </c>
      <c r="AF179" s="258">
        <v>0</v>
      </c>
      <c r="AG179" s="258">
        <v>0</v>
      </c>
      <c r="AH179" s="260">
        <v>0</v>
      </c>
      <c r="AI179" s="225">
        <v>0</v>
      </c>
      <c r="AJ179" s="192">
        <v>7501943494220</v>
      </c>
      <c r="AK179" s="192">
        <v>70327</v>
      </c>
      <c r="AL179" s="90" t="s">
        <v>279</v>
      </c>
      <c r="AM179" s="75">
        <v>71171</v>
      </c>
      <c r="AN179" s="76"/>
      <c r="AO179" s="188">
        <v>373.33333333333331</v>
      </c>
      <c r="AP179" s="188">
        <v>1120</v>
      </c>
      <c r="AQ179" s="187">
        <v>48.843256935742488</v>
      </c>
      <c r="AR179" s="188">
        <v>0</v>
      </c>
      <c r="AS179" s="187">
        <v>0</v>
      </c>
      <c r="AT179" s="188">
        <v>0</v>
      </c>
      <c r="AU179" s="187">
        <v>0</v>
      </c>
      <c r="AV179" s="188">
        <v>0</v>
      </c>
      <c r="AW179" s="187">
        <v>0</v>
      </c>
      <c r="AX179" s="188">
        <v>0</v>
      </c>
      <c r="AY179" s="187">
        <v>0</v>
      </c>
      <c r="AZ179" s="188">
        <v>0</v>
      </c>
      <c r="BA179" s="187">
        <v>0</v>
      </c>
      <c r="BB179" s="188">
        <v>0</v>
      </c>
      <c r="BC179" s="187">
        <v>0</v>
      </c>
      <c r="BD179" s="75"/>
      <c r="BE179" s="75"/>
      <c r="BF179" s="56"/>
      <c r="BI179" s="194"/>
    </row>
    <row r="180" spans="1:61" s="77" customFormat="1" ht="11.25" customHeight="1" x14ac:dyDescent="0.2">
      <c r="A180" s="500" t="s">
        <v>5065</v>
      </c>
      <c r="B180" s="253">
        <v>0</v>
      </c>
      <c r="C180" s="857">
        <v>71326</v>
      </c>
      <c r="D180" s="254">
        <v>1458</v>
      </c>
      <c r="E180" s="255">
        <v>137.94408439377455</v>
      </c>
      <c r="F180" s="259">
        <v>0</v>
      </c>
      <c r="G180" s="256">
        <v>0</v>
      </c>
      <c r="H180" s="256">
        <v>0</v>
      </c>
      <c r="I180" s="257">
        <v>0</v>
      </c>
      <c r="J180" s="259">
        <v>317.08499999999998</v>
      </c>
      <c r="K180" s="256">
        <v>0</v>
      </c>
      <c r="L180" s="256">
        <v>81.2</v>
      </c>
      <c r="M180" s="257">
        <v>39.32699433905735</v>
      </c>
      <c r="N180" s="258">
        <v>0</v>
      </c>
      <c r="O180" s="258">
        <v>0</v>
      </c>
      <c r="P180" s="256">
        <v>0</v>
      </c>
      <c r="Q180" s="258">
        <v>25.608275383572231</v>
      </c>
      <c r="R180" s="258">
        <v>130.26160177870287</v>
      </c>
      <c r="S180" s="258">
        <v>1376.8</v>
      </c>
      <c r="T180" s="259">
        <v>1366.8000000000002</v>
      </c>
      <c r="U180" s="257">
        <v>131.30233218222247</v>
      </c>
      <c r="V180" s="258">
        <v>0</v>
      </c>
      <c r="W180" s="258">
        <v>0</v>
      </c>
      <c r="X180" s="259">
        <v>1366.8000000000002</v>
      </c>
      <c r="Y180" s="259">
        <v>525.6</v>
      </c>
      <c r="Z180" s="256">
        <v>364</v>
      </c>
      <c r="AA180" s="256">
        <v>0</v>
      </c>
      <c r="AB180" s="256">
        <v>0</v>
      </c>
      <c r="AC180" s="256">
        <v>0</v>
      </c>
      <c r="AD180" s="258">
        <v>0</v>
      </c>
      <c r="AE180" s="258">
        <v>4.8</v>
      </c>
      <c r="AF180" s="258">
        <v>4.8</v>
      </c>
      <c r="AG180" s="258">
        <v>0</v>
      </c>
      <c r="AH180" s="260">
        <v>0</v>
      </c>
      <c r="AI180" s="225">
        <v>406.61500000000001</v>
      </c>
      <c r="AJ180" s="192">
        <v>7501943494220</v>
      </c>
      <c r="AK180" s="192">
        <v>70327</v>
      </c>
      <c r="AL180" s="90" t="s">
        <v>279</v>
      </c>
      <c r="AM180" s="75">
        <v>71326</v>
      </c>
      <c r="AN180" s="76"/>
      <c r="AO180" s="188">
        <v>103.2</v>
      </c>
      <c r="AP180" s="188">
        <v>309.60000000000002</v>
      </c>
      <c r="AQ180" s="187">
        <v>142.876404494382</v>
      </c>
      <c r="AR180" s="188">
        <v>0</v>
      </c>
      <c r="AS180" s="187">
        <v>0</v>
      </c>
      <c r="AT180" s="188">
        <v>0</v>
      </c>
      <c r="AU180" s="187">
        <v>0</v>
      </c>
      <c r="AV180" s="188">
        <v>0</v>
      </c>
      <c r="AW180" s="187">
        <v>0</v>
      </c>
      <c r="AX180" s="188">
        <v>0</v>
      </c>
      <c r="AY180" s="187">
        <v>0</v>
      </c>
      <c r="AZ180" s="188">
        <v>0</v>
      </c>
      <c r="BA180" s="187">
        <v>0</v>
      </c>
      <c r="BB180" s="188">
        <v>0</v>
      </c>
      <c r="BC180" s="187">
        <v>0</v>
      </c>
      <c r="BD180" s="75"/>
      <c r="BE180" s="75"/>
      <c r="BF180" s="56"/>
      <c r="BI180" s="194"/>
    </row>
    <row r="181" spans="1:61" s="77" customFormat="1" ht="11.25" customHeight="1" x14ac:dyDescent="0.2">
      <c r="A181" s="252" t="s">
        <v>893</v>
      </c>
      <c r="B181" s="253">
        <v>0</v>
      </c>
      <c r="C181" s="840">
        <v>71194</v>
      </c>
      <c r="D181" s="254">
        <v>98.7</v>
      </c>
      <c r="E181" s="255">
        <v>14.943300243755962</v>
      </c>
      <c r="F181" s="256">
        <v>1200</v>
      </c>
      <c r="G181" s="256">
        <v>1200</v>
      </c>
      <c r="H181" s="256">
        <v>0</v>
      </c>
      <c r="I181" s="257">
        <v>0</v>
      </c>
      <c r="J181" s="256">
        <v>353.875</v>
      </c>
      <c r="K181" s="256">
        <v>198.149</v>
      </c>
      <c r="L181" s="256">
        <v>-3.5</v>
      </c>
      <c r="M181" s="256">
        <v>-1.7663475465432579</v>
      </c>
      <c r="N181" s="258">
        <v>58.800000000000004</v>
      </c>
      <c r="O181" s="258">
        <v>0</v>
      </c>
      <c r="P181" s="256">
        <v>58.800000000000004</v>
      </c>
      <c r="Q181" s="258">
        <v>15.626986930413283</v>
      </c>
      <c r="R181" s="258">
        <v>8.6640762981278705</v>
      </c>
      <c r="S181" s="258">
        <v>102.2</v>
      </c>
      <c r="T181" s="259">
        <v>98.7</v>
      </c>
      <c r="U181" s="257">
        <v>14.943300243755962</v>
      </c>
      <c r="V181" s="258">
        <v>0</v>
      </c>
      <c r="W181" s="258">
        <v>0</v>
      </c>
      <c r="X181" s="259">
        <v>98.7</v>
      </c>
      <c r="Y181" s="259">
        <v>0</v>
      </c>
      <c r="Z181" s="256">
        <v>98.7</v>
      </c>
      <c r="AA181" s="256">
        <v>0</v>
      </c>
      <c r="AB181" s="256">
        <v>0</v>
      </c>
      <c r="AC181" s="256">
        <v>0</v>
      </c>
      <c r="AD181" s="259">
        <v>3.5</v>
      </c>
      <c r="AE181" s="258">
        <v>135.096</v>
      </c>
      <c r="AF181" s="258">
        <v>135.096</v>
      </c>
      <c r="AG181" s="258">
        <v>3.5</v>
      </c>
      <c r="AH181" s="260">
        <v>0</v>
      </c>
      <c r="AI181" s="225">
        <v>340.375</v>
      </c>
      <c r="AJ181" s="192">
        <v>7501943494220</v>
      </c>
      <c r="AK181" s="192">
        <v>70327</v>
      </c>
      <c r="AL181" s="90" t="s">
        <v>279</v>
      </c>
      <c r="AM181" s="75">
        <v>71194</v>
      </c>
      <c r="AN181" s="76"/>
      <c r="AO181" s="188">
        <v>572.83333333333337</v>
      </c>
      <c r="AP181" s="188">
        <v>561.4</v>
      </c>
      <c r="AQ181" s="187">
        <v>168.05263693565863</v>
      </c>
      <c r="AR181" s="188">
        <v>710.50000000000011</v>
      </c>
      <c r="AS181" s="187">
        <v>402.24646583594233</v>
      </c>
      <c r="AT181" s="188">
        <v>446.6</v>
      </c>
      <c r="AU181" s="187">
        <v>247.62823605081206</v>
      </c>
      <c r="AV181" s="188">
        <v>581.69999999999982</v>
      </c>
      <c r="AW181" s="187">
        <v>326.46395258780336</v>
      </c>
      <c r="AX181" s="188">
        <v>223.3</v>
      </c>
      <c r="AY181" s="187">
        <v>131.54406696788865</v>
      </c>
      <c r="AZ181" s="188">
        <v>52.5</v>
      </c>
      <c r="BA181" s="187">
        <v>4.5103286526144881</v>
      </c>
      <c r="BB181" s="188">
        <v>613.20000000000005</v>
      </c>
      <c r="BC181" s="187">
        <v>53.627274698980628</v>
      </c>
      <c r="BD181" s="75"/>
      <c r="BE181" s="75"/>
      <c r="BF181" s="56"/>
      <c r="BI181" s="194"/>
    </row>
    <row r="182" spans="1:61" s="77" customFormat="1" ht="11.25" customHeight="1" x14ac:dyDescent="0.2">
      <c r="A182" s="252" t="s">
        <v>894</v>
      </c>
      <c r="B182" s="253">
        <v>0</v>
      </c>
      <c r="C182" s="840">
        <v>71206</v>
      </c>
      <c r="D182" s="254">
        <v>1770</v>
      </c>
      <c r="E182" s="255">
        <v>27.312033033672492</v>
      </c>
      <c r="F182" s="256">
        <v>4800</v>
      </c>
      <c r="G182" s="256">
        <v>3600</v>
      </c>
      <c r="H182" s="256">
        <v>0</v>
      </c>
      <c r="I182" s="257">
        <v>0</v>
      </c>
      <c r="J182" s="256">
        <v>2102.3820000000001</v>
      </c>
      <c r="K182" s="256">
        <v>1944.1980000000001</v>
      </c>
      <c r="L182" s="256">
        <v>900</v>
      </c>
      <c r="M182" s="256">
        <v>46.291581413004231</v>
      </c>
      <c r="N182" s="258">
        <v>0</v>
      </c>
      <c r="O182" s="258">
        <v>0</v>
      </c>
      <c r="P182" s="256">
        <v>0</v>
      </c>
      <c r="Q182" s="258">
        <v>42.808585689945971</v>
      </c>
      <c r="R182" s="258">
        <v>12.414489850084331</v>
      </c>
      <c r="S182" s="258">
        <v>870</v>
      </c>
      <c r="T182" s="259">
        <v>870</v>
      </c>
      <c r="U182" s="257">
        <v>13.424558609771227</v>
      </c>
      <c r="V182" s="258">
        <v>0</v>
      </c>
      <c r="W182" s="258">
        <v>0</v>
      </c>
      <c r="X182" s="259">
        <v>870</v>
      </c>
      <c r="Y182" s="259">
        <v>0</v>
      </c>
      <c r="Z182" s="256">
        <v>0</v>
      </c>
      <c r="AA182" s="256">
        <v>0</v>
      </c>
      <c r="AB182" s="256">
        <v>0</v>
      </c>
      <c r="AC182" s="256">
        <v>0</v>
      </c>
      <c r="AD182" s="259">
        <v>0</v>
      </c>
      <c r="AE182" s="258">
        <v>0</v>
      </c>
      <c r="AF182" s="258">
        <v>0</v>
      </c>
      <c r="AG182" s="258">
        <v>0</v>
      </c>
      <c r="AH182" s="260">
        <v>0</v>
      </c>
      <c r="AI182" s="225">
        <v>1768.671</v>
      </c>
      <c r="AJ182" s="192">
        <v>7501943494220</v>
      </c>
      <c r="AK182" s="192">
        <v>70327</v>
      </c>
      <c r="AL182" s="90" t="s">
        <v>279</v>
      </c>
      <c r="AM182" s="75">
        <v>71206</v>
      </c>
      <c r="AN182" s="76"/>
      <c r="AO182" s="188">
        <v>1690</v>
      </c>
      <c r="AP182" s="188">
        <v>1800</v>
      </c>
      <c r="AQ182" s="187">
        <v>112.5</v>
      </c>
      <c r="AR182" s="188">
        <v>900</v>
      </c>
      <c r="AS182" s="187">
        <v>56.25</v>
      </c>
      <c r="AT182" s="188">
        <v>2370</v>
      </c>
      <c r="AU182" s="187">
        <v>148.125</v>
      </c>
      <c r="AV182" s="188">
        <v>1350</v>
      </c>
      <c r="AW182" s="187">
        <v>81.818181818181827</v>
      </c>
      <c r="AX182" s="188">
        <v>2100</v>
      </c>
      <c r="AY182" s="187">
        <v>140</v>
      </c>
      <c r="AZ182" s="188">
        <v>0</v>
      </c>
      <c r="BA182" s="187">
        <v>0</v>
      </c>
      <c r="BB182" s="188">
        <v>0</v>
      </c>
      <c r="BC182" s="187">
        <v>0</v>
      </c>
      <c r="BD182" s="75"/>
      <c r="BE182" s="75"/>
      <c r="BF182" s="56"/>
      <c r="BI182" s="194"/>
    </row>
    <row r="183" spans="1:61" s="77" customFormat="1" ht="11.25" customHeight="1" x14ac:dyDescent="0.2">
      <c r="A183" s="184" t="s">
        <v>895</v>
      </c>
      <c r="B183" s="185">
        <v>0</v>
      </c>
      <c r="C183" s="844">
        <v>70331</v>
      </c>
      <c r="D183" s="55">
        <v>1E-4</v>
      </c>
      <c r="E183" s="91">
        <v>0</v>
      </c>
      <c r="F183" s="186">
        <v>0</v>
      </c>
      <c r="G183" s="186">
        <v>0</v>
      </c>
      <c r="H183" s="186">
        <v>0</v>
      </c>
      <c r="I183" s="187">
        <v>0</v>
      </c>
      <c r="J183" s="186">
        <v>0</v>
      </c>
      <c r="K183" s="186">
        <v>0</v>
      </c>
      <c r="L183" s="186">
        <v>0</v>
      </c>
      <c r="M183" s="186">
        <v>0</v>
      </c>
      <c r="N183" s="188">
        <v>0</v>
      </c>
      <c r="O183" s="189">
        <v>185.625</v>
      </c>
      <c r="P183" s="186">
        <v>185.625</v>
      </c>
      <c r="Q183" s="189">
        <v>0</v>
      </c>
      <c r="R183" s="189">
        <v>0</v>
      </c>
      <c r="S183" s="189">
        <v>1E-4</v>
      </c>
      <c r="T183" s="188">
        <v>0</v>
      </c>
      <c r="U183" s="187">
        <v>0</v>
      </c>
      <c r="V183" s="189">
        <v>0</v>
      </c>
      <c r="W183" s="189">
        <v>0</v>
      </c>
      <c r="X183" s="188">
        <v>0</v>
      </c>
      <c r="Y183" s="188">
        <v>0</v>
      </c>
      <c r="Z183" s="186">
        <v>0</v>
      </c>
      <c r="AA183" s="186">
        <v>0</v>
      </c>
      <c r="AB183" s="186">
        <v>0</v>
      </c>
      <c r="AC183" s="186">
        <v>0</v>
      </c>
      <c r="AD183" s="188">
        <v>0</v>
      </c>
      <c r="AE183" s="189">
        <v>0</v>
      </c>
      <c r="AF183" s="189">
        <v>0</v>
      </c>
      <c r="AG183" s="189">
        <v>0</v>
      </c>
      <c r="AH183" s="191">
        <v>0</v>
      </c>
      <c r="AI183" s="225">
        <v>0</v>
      </c>
      <c r="AJ183" s="192">
        <v>7501943494268</v>
      </c>
      <c r="AK183" s="192" t="s">
        <v>262</v>
      </c>
      <c r="AL183" s="90" t="s">
        <v>279</v>
      </c>
      <c r="AM183" s="75">
        <v>70331</v>
      </c>
      <c r="AN183" s="76"/>
      <c r="AO183" s="188">
        <v>0</v>
      </c>
      <c r="AP183" s="188">
        <v>0</v>
      </c>
      <c r="AQ183" s="187">
        <v>0</v>
      </c>
      <c r="AR183" s="188">
        <v>0</v>
      </c>
      <c r="AS183" s="187">
        <v>0</v>
      </c>
      <c r="AT183" s="188">
        <v>0</v>
      </c>
      <c r="AU183" s="187">
        <v>0</v>
      </c>
      <c r="AV183" s="188">
        <v>0</v>
      </c>
      <c r="AW183" s="187">
        <v>0</v>
      </c>
      <c r="AX183" s="188">
        <v>0</v>
      </c>
      <c r="AY183" s="187">
        <v>0</v>
      </c>
      <c r="AZ183" s="188">
        <v>0</v>
      </c>
      <c r="BA183" s="187">
        <v>0</v>
      </c>
      <c r="BB183" s="188">
        <v>0</v>
      </c>
      <c r="BC183" s="187">
        <v>0</v>
      </c>
      <c r="BD183" s="75"/>
      <c r="BE183" s="75"/>
      <c r="BF183" s="56"/>
      <c r="BI183" s="194"/>
    </row>
    <row r="184" spans="1:61" s="77" customFormat="1" ht="11.25" customHeight="1" x14ac:dyDescent="0.2">
      <c r="A184" s="184" t="s">
        <v>896</v>
      </c>
      <c r="B184" s="185">
        <v>0</v>
      </c>
      <c r="C184" s="832">
        <v>70414</v>
      </c>
      <c r="D184" s="55">
        <v>1.125</v>
      </c>
      <c r="E184" s="91">
        <v>0</v>
      </c>
      <c r="F184" s="186">
        <v>0</v>
      </c>
      <c r="G184" s="186">
        <v>0</v>
      </c>
      <c r="H184" s="186">
        <v>0</v>
      </c>
      <c r="I184" s="187">
        <v>0</v>
      </c>
      <c r="J184" s="186">
        <v>0</v>
      </c>
      <c r="K184" s="186">
        <v>0</v>
      </c>
      <c r="L184" s="186">
        <v>-3.0149999999999997</v>
      </c>
      <c r="M184" s="186">
        <v>0</v>
      </c>
      <c r="N184" s="188">
        <v>0</v>
      </c>
      <c r="O184" s="189">
        <v>0</v>
      </c>
      <c r="P184" s="186">
        <v>0</v>
      </c>
      <c r="Q184" s="189">
        <v>0</v>
      </c>
      <c r="R184" s="189">
        <v>0</v>
      </c>
      <c r="S184" s="189">
        <v>4.1399999999999997</v>
      </c>
      <c r="T184" s="188">
        <v>3.375</v>
      </c>
      <c r="U184" s="187">
        <v>0</v>
      </c>
      <c r="V184" s="189">
        <v>0</v>
      </c>
      <c r="W184" s="189">
        <v>0</v>
      </c>
      <c r="X184" s="188">
        <v>3.375</v>
      </c>
      <c r="Y184" s="188">
        <v>0</v>
      </c>
      <c r="Z184" s="186">
        <v>0</v>
      </c>
      <c r="AA184" s="186">
        <v>0</v>
      </c>
      <c r="AB184" s="186">
        <v>0</v>
      </c>
      <c r="AC184" s="186">
        <v>0</v>
      </c>
      <c r="AD184" s="188">
        <v>5.64</v>
      </c>
      <c r="AE184" s="189">
        <v>0</v>
      </c>
      <c r="AF184" s="189">
        <v>0</v>
      </c>
      <c r="AG184" s="189">
        <v>0</v>
      </c>
      <c r="AH184" s="191">
        <v>0</v>
      </c>
      <c r="AI184" s="225">
        <v>0</v>
      </c>
      <c r="AJ184" s="192">
        <v>7501943494268</v>
      </c>
      <c r="AK184" s="192">
        <v>70331</v>
      </c>
      <c r="AL184" s="90" t="s">
        <v>279</v>
      </c>
      <c r="AM184" s="75">
        <v>70414</v>
      </c>
      <c r="AN184" s="76"/>
      <c r="AO184" s="188">
        <v>47.596666666666664</v>
      </c>
      <c r="AP184" s="188">
        <v>1.8449999999999998</v>
      </c>
      <c r="AQ184" s="187">
        <v>0</v>
      </c>
      <c r="AR184" s="188">
        <v>66.334999999999994</v>
      </c>
      <c r="AS184" s="187">
        <v>4.318195725223835</v>
      </c>
      <c r="AT184" s="188">
        <v>74.61</v>
      </c>
      <c r="AU184" s="187">
        <v>5.0441779666574504</v>
      </c>
      <c r="AV184" s="188">
        <v>675.71500000000003</v>
      </c>
      <c r="AW184" s="187">
        <v>49.708428323096882</v>
      </c>
      <c r="AX184" s="188">
        <v>1474.8450000000003</v>
      </c>
      <c r="AY184" s="187">
        <v>109.90525543920522</v>
      </c>
      <c r="AZ184" s="188">
        <v>1786.4549999999999</v>
      </c>
      <c r="BA184" s="187">
        <v>113.79687272074059</v>
      </c>
      <c r="BB184" s="188">
        <v>1592.22</v>
      </c>
      <c r="BC184" s="187">
        <v>111.96109467632456</v>
      </c>
      <c r="BD184" s="75"/>
      <c r="BE184" s="75"/>
      <c r="BF184" s="56"/>
      <c r="BI184" s="194"/>
    </row>
    <row r="185" spans="1:61" s="77" customFormat="1" ht="11.25" customHeight="1" x14ac:dyDescent="0.2">
      <c r="A185" s="184" t="s">
        <v>4924</v>
      </c>
      <c r="B185" s="185">
        <v>0</v>
      </c>
      <c r="C185" s="832">
        <v>71174</v>
      </c>
      <c r="D185" s="55">
        <v>2029.125</v>
      </c>
      <c r="E185" s="91">
        <v>38.793276501211139</v>
      </c>
      <c r="F185" s="186">
        <v>0</v>
      </c>
      <c r="G185" s="186">
        <v>0</v>
      </c>
      <c r="H185" s="186">
        <v>0</v>
      </c>
      <c r="I185" s="187">
        <v>0</v>
      </c>
      <c r="J185" s="186">
        <v>1974.65</v>
      </c>
      <c r="K185" s="186">
        <v>1569.183</v>
      </c>
      <c r="L185" s="186">
        <v>391.48</v>
      </c>
      <c r="M185" s="186">
        <v>24.94801434886817</v>
      </c>
      <c r="N185" s="188">
        <v>0</v>
      </c>
      <c r="O185" s="189">
        <v>0</v>
      </c>
      <c r="P185" s="186">
        <v>43.875</v>
      </c>
      <c r="Q185" s="189">
        <v>22.047198237662371</v>
      </c>
      <c r="R185" s="189">
        <v>24.880029372293823</v>
      </c>
      <c r="S185" s="189">
        <v>1637.645</v>
      </c>
      <c r="T185" s="188">
        <v>1629.75</v>
      </c>
      <c r="U185" s="187">
        <v>31.157933778278252</v>
      </c>
      <c r="V185" s="189">
        <v>0</v>
      </c>
      <c r="W185" s="189">
        <v>43.875</v>
      </c>
      <c r="X185" s="188">
        <v>1585.875</v>
      </c>
      <c r="Y185" s="188">
        <v>464.625</v>
      </c>
      <c r="Z185" s="186">
        <v>15</v>
      </c>
      <c r="AA185" s="186">
        <v>0</v>
      </c>
      <c r="AB185" s="186">
        <v>0</v>
      </c>
      <c r="AC185" s="186">
        <v>0</v>
      </c>
      <c r="AD185" s="188">
        <v>32.269999999999982</v>
      </c>
      <c r="AE185" s="189">
        <v>0</v>
      </c>
      <c r="AF185" s="189">
        <v>0</v>
      </c>
      <c r="AG185" s="189">
        <v>0</v>
      </c>
      <c r="AH185" s="191">
        <v>0</v>
      </c>
      <c r="AI185" s="225">
        <v>1753.8649999999998</v>
      </c>
      <c r="AJ185" s="192">
        <v>7501943494268</v>
      </c>
      <c r="AK185" s="192">
        <v>70331</v>
      </c>
      <c r="AL185" s="90" t="s">
        <v>279</v>
      </c>
      <c r="AM185" s="75">
        <v>71174</v>
      </c>
      <c r="AN185" s="76"/>
      <c r="AO185" s="188">
        <v>1368.8416666666665</v>
      </c>
      <c r="AP185" s="188">
        <v>1337.5749999999998</v>
      </c>
      <c r="AQ185" s="187">
        <v>103.66162712116609</v>
      </c>
      <c r="AR185" s="188">
        <v>1199.9749999999999</v>
      </c>
      <c r="AS185" s="187">
        <v>0</v>
      </c>
      <c r="AT185" s="188">
        <v>1568.9749999999999</v>
      </c>
      <c r="AU185" s="187">
        <v>0</v>
      </c>
      <c r="AV185" s="188">
        <v>807.75</v>
      </c>
      <c r="AW185" s="187">
        <v>0</v>
      </c>
      <c r="AX185" s="188">
        <v>0</v>
      </c>
      <c r="AY185" s="187">
        <v>0</v>
      </c>
      <c r="AZ185" s="188">
        <v>0</v>
      </c>
      <c r="BA185" s="187">
        <v>0</v>
      </c>
      <c r="BB185" s="188">
        <v>0</v>
      </c>
      <c r="BC185" s="187">
        <v>0</v>
      </c>
      <c r="BD185" s="75"/>
      <c r="BE185" s="75"/>
      <c r="BF185" s="56"/>
      <c r="BI185" s="194"/>
    </row>
    <row r="186" spans="1:61" s="77" customFormat="1" ht="11.25" customHeight="1" x14ac:dyDescent="0.2">
      <c r="A186" s="149" t="s">
        <v>242</v>
      </c>
      <c r="B186" s="169">
        <v>0</v>
      </c>
      <c r="C186" s="836"/>
      <c r="D186" s="219">
        <v>11671.515799999999</v>
      </c>
      <c r="E186" s="220">
        <v>18.407294692532435</v>
      </c>
      <c r="F186" s="221">
        <v>29500</v>
      </c>
      <c r="G186" s="221">
        <v>30300</v>
      </c>
      <c r="H186" s="221">
        <v>8517.73</v>
      </c>
      <c r="I186" s="222">
        <v>28.111320132013201</v>
      </c>
      <c r="J186" s="221">
        <v>20575.552000000003</v>
      </c>
      <c r="K186" s="221">
        <v>19022.103999999999</v>
      </c>
      <c r="L186" s="221">
        <v>3914.712</v>
      </c>
      <c r="M186" s="221">
        <v>20.579805472622798</v>
      </c>
      <c r="N186" s="221">
        <v>1149.682</v>
      </c>
      <c r="O186" s="221">
        <v>1614.972</v>
      </c>
      <c r="P186" s="162">
        <v>3899.2249999999995</v>
      </c>
      <c r="Q186" s="224">
        <v>37.976803732896194</v>
      </c>
      <c r="R186" s="224">
        <v>23.728938791046765</v>
      </c>
      <c r="S186" s="221">
        <v>16274.533799999997</v>
      </c>
      <c r="T186" s="221">
        <v>15325.519</v>
      </c>
      <c r="U186" s="222">
        <v>24.170069199495494</v>
      </c>
      <c r="V186" s="221">
        <v>569.005</v>
      </c>
      <c r="W186" s="224">
        <v>1134.5709999999999</v>
      </c>
      <c r="X186" s="221">
        <v>13621.942999999999</v>
      </c>
      <c r="Y186" s="221">
        <v>3213.6379999999999</v>
      </c>
      <c r="Z186" s="221">
        <v>3206.5519999999997</v>
      </c>
      <c r="AA186" s="221">
        <v>0</v>
      </c>
      <c r="AB186" s="221">
        <v>320.721</v>
      </c>
      <c r="AC186" s="221">
        <v>1083</v>
      </c>
      <c r="AD186" s="223">
        <v>329.32000000000028</v>
      </c>
      <c r="AE186" s="224">
        <v>1070.403</v>
      </c>
      <c r="AF186" s="224">
        <v>1066.7289999999998</v>
      </c>
      <c r="AG186" s="224">
        <v>144.58600000000001</v>
      </c>
      <c r="AH186" s="224">
        <v>0</v>
      </c>
      <c r="AI186" s="225">
        <v>0</v>
      </c>
      <c r="AJ186" s="192">
        <v>0</v>
      </c>
      <c r="AK186" s="192">
        <v>0</v>
      </c>
      <c r="AL186" s="226"/>
      <c r="AM186" s="75">
        <v>0</v>
      </c>
      <c r="AN186" s="76"/>
      <c r="AO186" s="223">
        <v>0</v>
      </c>
      <c r="AP186" s="223">
        <v>0</v>
      </c>
      <c r="AQ186" s="222">
        <v>0</v>
      </c>
      <c r="AR186" s="223">
        <v>0</v>
      </c>
      <c r="AS186" s="222">
        <v>0</v>
      </c>
      <c r="AT186" s="223">
        <v>0</v>
      </c>
      <c r="AU186" s="222">
        <v>0</v>
      </c>
      <c r="AV186" s="223">
        <v>0</v>
      </c>
      <c r="AW186" s="222">
        <v>0</v>
      </c>
      <c r="AX186" s="223">
        <v>0</v>
      </c>
      <c r="AY186" s="222">
        <v>0</v>
      </c>
      <c r="AZ186" s="223">
        <v>0</v>
      </c>
      <c r="BA186" s="222">
        <v>0</v>
      </c>
      <c r="BB186" s="223">
        <v>0</v>
      </c>
      <c r="BC186" s="222">
        <v>0</v>
      </c>
      <c r="BD186" s="75"/>
      <c r="BE186" s="75"/>
      <c r="BF186" s="56"/>
      <c r="BI186" s="194"/>
    </row>
    <row r="187" spans="1:61" s="77" customFormat="1" ht="11.25" customHeight="1" x14ac:dyDescent="0.2">
      <c r="A187" s="228" t="s">
        <v>171</v>
      </c>
      <c r="B187" s="229">
        <v>0</v>
      </c>
      <c r="C187" s="837"/>
      <c r="D187" s="230">
        <v>11757.765899999999</v>
      </c>
      <c r="E187" s="231">
        <v>2.7600013445826219</v>
      </c>
      <c r="F187" s="232">
        <v>159600</v>
      </c>
      <c r="G187" s="232">
        <v>159300</v>
      </c>
      <c r="H187" s="232">
        <v>32831.96</v>
      </c>
      <c r="I187" s="233">
        <v>20.610144381669805</v>
      </c>
      <c r="J187" s="232">
        <v>128130.25200000001</v>
      </c>
      <c r="K187" s="232">
        <v>127801.74099999998</v>
      </c>
      <c r="L187" s="232">
        <v>24904.098999999998</v>
      </c>
      <c r="M187" s="232">
        <v>19.486509968592681</v>
      </c>
      <c r="N187" s="232">
        <v>2914.0280000000002</v>
      </c>
      <c r="O187" s="232">
        <v>6733.32</v>
      </c>
      <c r="P187" s="232">
        <v>13464.303</v>
      </c>
      <c r="Q187" s="235">
        <v>0</v>
      </c>
      <c r="R187" s="235">
        <v>0</v>
      </c>
      <c r="S187" s="235">
        <v>86.250100000000003</v>
      </c>
      <c r="T187" s="232">
        <v>105184.39600000001</v>
      </c>
      <c r="U187" s="233">
        <v>24.690836410436699</v>
      </c>
      <c r="V187" s="232">
        <v>4240.6490000000003</v>
      </c>
      <c r="W187" s="232">
        <v>3816.9549999999999</v>
      </c>
      <c r="X187" s="232">
        <v>97126.792000000001</v>
      </c>
      <c r="Y187" s="232">
        <v>20593.813000000002</v>
      </c>
      <c r="Z187" s="232">
        <v>15434.632999999998</v>
      </c>
      <c r="AA187" s="232">
        <v>0</v>
      </c>
      <c r="AB187" s="232">
        <v>0</v>
      </c>
      <c r="AC187" s="232">
        <v>0</v>
      </c>
      <c r="AD187" s="234">
        <v>0</v>
      </c>
      <c r="AE187" s="235">
        <v>0</v>
      </c>
      <c r="AF187" s="235">
        <v>0</v>
      </c>
      <c r="AG187" s="235">
        <v>0</v>
      </c>
      <c r="AH187" s="235">
        <v>0</v>
      </c>
      <c r="AI187" s="225">
        <v>0</v>
      </c>
      <c r="AJ187" s="192">
        <v>0</v>
      </c>
      <c r="AK187" s="192">
        <v>0</v>
      </c>
      <c r="AL187" s="226"/>
      <c r="AM187" s="75">
        <v>0</v>
      </c>
      <c r="AN187" s="76"/>
      <c r="AO187" s="234">
        <v>0</v>
      </c>
      <c r="AP187" s="234">
        <v>0</v>
      </c>
      <c r="AQ187" s="233">
        <v>0</v>
      </c>
      <c r="AR187" s="234">
        <v>0</v>
      </c>
      <c r="AS187" s="233">
        <v>0</v>
      </c>
      <c r="AT187" s="234">
        <v>0</v>
      </c>
      <c r="AU187" s="233">
        <v>0</v>
      </c>
      <c r="AV187" s="234">
        <v>0</v>
      </c>
      <c r="AW187" s="233">
        <v>0</v>
      </c>
      <c r="AX187" s="234">
        <v>0</v>
      </c>
      <c r="AY187" s="233">
        <v>0</v>
      </c>
      <c r="AZ187" s="234">
        <v>0</v>
      </c>
      <c r="BA187" s="233">
        <v>0</v>
      </c>
      <c r="BB187" s="234">
        <v>0</v>
      </c>
      <c r="BC187" s="233">
        <v>0</v>
      </c>
      <c r="BD187" s="75"/>
      <c r="BE187" s="75"/>
      <c r="BF187" s="56"/>
      <c r="BI187" s="194"/>
    </row>
    <row r="188" spans="1:61" s="77" customFormat="1" ht="11.25" customHeight="1" x14ac:dyDescent="0.2">
      <c r="A188" s="236" t="s">
        <v>39</v>
      </c>
      <c r="B188" s="237">
        <v>0</v>
      </c>
      <c r="C188" s="838"/>
      <c r="D188" s="238"/>
      <c r="E188" s="239">
        <v>0</v>
      </c>
      <c r="F188" s="240"/>
      <c r="G188" s="223">
        <v>5138.7096774193551</v>
      </c>
      <c r="H188" s="222">
        <v>4477.2889676803488</v>
      </c>
      <c r="I188" s="241"/>
      <c r="J188" s="240"/>
      <c r="K188" s="240"/>
      <c r="L188" s="240"/>
      <c r="M188" s="240">
        <v>0</v>
      </c>
      <c r="N188" s="243"/>
      <c r="O188" s="243"/>
      <c r="P188" s="240">
        <v>0</v>
      </c>
      <c r="Q188" s="243">
        <v>0</v>
      </c>
      <c r="R188" s="243">
        <v>0</v>
      </c>
      <c r="S188" s="243"/>
      <c r="T188" s="242"/>
      <c r="U188" s="241">
        <v>0</v>
      </c>
      <c r="V188" s="243"/>
      <c r="W188" s="243"/>
      <c r="X188" s="242">
        <v>0</v>
      </c>
      <c r="Y188" s="242"/>
      <c r="Z188" s="240"/>
      <c r="AA188" s="240"/>
      <c r="AB188" s="240"/>
      <c r="AC188" s="240"/>
      <c r="AD188" s="242"/>
      <c r="AE188" s="243"/>
      <c r="AF188" s="243"/>
      <c r="AG188" s="243"/>
      <c r="AH188" s="243">
        <v>0</v>
      </c>
      <c r="AI188" s="225"/>
      <c r="AJ188" s="192">
        <v>0</v>
      </c>
      <c r="AK188" s="192">
        <v>0</v>
      </c>
      <c r="AL188" s="226"/>
      <c r="AM188" s="75">
        <v>0</v>
      </c>
      <c r="AN188" s="76"/>
      <c r="AO188" s="242">
        <v>0</v>
      </c>
      <c r="AP188" s="242">
        <v>0</v>
      </c>
      <c r="AQ188" s="241">
        <v>0</v>
      </c>
      <c r="AR188" s="242">
        <v>0</v>
      </c>
      <c r="AS188" s="241">
        <v>0</v>
      </c>
      <c r="AT188" s="242">
        <v>0</v>
      </c>
      <c r="AU188" s="241">
        <v>0</v>
      </c>
      <c r="AV188" s="242">
        <v>0</v>
      </c>
      <c r="AW188" s="241">
        <v>0</v>
      </c>
      <c r="AX188" s="242">
        <v>0</v>
      </c>
      <c r="AY188" s="241">
        <v>0</v>
      </c>
      <c r="AZ188" s="242">
        <v>0</v>
      </c>
      <c r="BA188" s="241">
        <v>0</v>
      </c>
      <c r="BB188" s="242">
        <v>0</v>
      </c>
      <c r="BC188" s="241">
        <v>0</v>
      </c>
      <c r="BD188" s="75"/>
      <c r="BE188" s="75"/>
      <c r="BF188" s="56"/>
      <c r="BI188" s="194"/>
    </row>
    <row r="189" spans="1:61" s="77" customFormat="1" ht="11.25" customHeight="1" x14ac:dyDescent="0.2">
      <c r="A189" s="184" t="s">
        <v>897</v>
      </c>
      <c r="B189" s="185">
        <v>0</v>
      </c>
      <c r="C189" s="832">
        <v>70938</v>
      </c>
      <c r="D189" s="55">
        <v>2276.5</v>
      </c>
      <c r="E189" s="91">
        <v>2110.8930457153797</v>
      </c>
      <c r="F189" s="186">
        <v>0</v>
      </c>
      <c r="G189" s="186">
        <v>0</v>
      </c>
      <c r="H189" s="186">
        <v>0</v>
      </c>
      <c r="I189" s="187">
        <v>0</v>
      </c>
      <c r="J189" s="186">
        <v>58.980000000000004</v>
      </c>
      <c r="K189" s="186">
        <v>32.353605095541397</v>
      </c>
      <c r="L189" s="186">
        <v>10.5</v>
      </c>
      <c r="M189" s="186">
        <v>32.453879464106429</v>
      </c>
      <c r="N189" s="188">
        <v>0</v>
      </c>
      <c r="O189" s="189">
        <v>0</v>
      </c>
      <c r="P189" s="186">
        <v>0</v>
      </c>
      <c r="Q189" s="189">
        <v>17.802644964394709</v>
      </c>
      <c r="R189" s="189">
        <v>1152.5940996948116</v>
      </c>
      <c r="S189" s="189">
        <v>2266</v>
      </c>
      <c r="T189" s="188">
        <v>2265.5</v>
      </c>
      <c r="U189" s="187">
        <v>2100.6932550266606</v>
      </c>
      <c r="V189" s="189">
        <v>0</v>
      </c>
      <c r="W189" s="189">
        <v>0</v>
      </c>
      <c r="X189" s="188">
        <v>2265.5</v>
      </c>
      <c r="Y189" s="188">
        <v>1870.5</v>
      </c>
      <c r="Z189" s="186">
        <v>0</v>
      </c>
      <c r="AA189" s="186">
        <v>0</v>
      </c>
      <c r="AB189" s="186">
        <v>0</v>
      </c>
      <c r="AC189" s="186">
        <v>0</v>
      </c>
      <c r="AD189" s="188">
        <v>4</v>
      </c>
      <c r="AE189" s="189">
        <v>0</v>
      </c>
      <c r="AF189" s="189">
        <v>0</v>
      </c>
      <c r="AG189" s="189">
        <v>0</v>
      </c>
      <c r="AH189" s="191">
        <v>0</v>
      </c>
      <c r="AI189" s="225">
        <v>42.351999999999997</v>
      </c>
      <c r="AJ189" s="192">
        <v>7506425648931</v>
      </c>
      <c r="AK189" s="192" t="s">
        <v>262</v>
      </c>
      <c r="AL189" s="90" t="s">
        <v>279</v>
      </c>
      <c r="AM189" s="75">
        <v>70938</v>
      </c>
      <c r="AN189" s="76"/>
      <c r="AO189" s="188">
        <v>93</v>
      </c>
      <c r="AP189" s="188">
        <v>59</v>
      </c>
      <c r="AQ189" s="187">
        <v>58.119489730581698</v>
      </c>
      <c r="AR189" s="188">
        <v>83</v>
      </c>
      <c r="AS189" s="187">
        <v>105.50668632735038</v>
      </c>
      <c r="AT189" s="188">
        <v>137</v>
      </c>
      <c r="AU189" s="187">
        <v>184.69336856437977</v>
      </c>
      <c r="AV189" s="188">
        <v>19</v>
      </c>
      <c r="AW189" s="187">
        <v>24.909865617830217</v>
      </c>
      <c r="AX189" s="188">
        <v>67</v>
      </c>
      <c r="AY189" s="187">
        <v>87.395484131849798</v>
      </c>
      <c r="AZ189" s="188">
        <v>135.5</v>
      </c>
      <c r="BA189" s="187">
        <v>45.473308342590201</v>
      </c>
      <c r="BB189" s="188">
        <v>87.5</v>
      </c>
      <c r="BC189" s="187">
        <v>125.00535737245883</v>
      </c>
      <c r="BD189" s="75"/>
      <c r="BE189" s="75"/>
      <c r="BF189" s="56"/>
      <c r="BI189" s="194"/>
    </row>
    <row r="190" spans="1:61" s="77" customFormat="1" ht="11.25" customHeight="1" x14ac:dyDescent="0.2">
      <c r="A190" s="184" t="s">
        <v>898</v>
      </c>
      <c r="B190" s="185">
        <v>0</v>
      </c>
      <c r="C190" s="832">
        <v>71048</v>
      </c>
      <c r="D190" s="55">
        <v>2142.4499999999998</v>
      </c>
      <c r="E190" s="91">
        <v>84237.876802096973</v>
      </c>
      <c r="F190" s="186">
        <v>0</v>
      </c>
      <c r="G190" s="186">
        <v>0</v>
      </c>
      <c r="H190" s="186">
        <v>0</v>
      </c>
      <c r="I190" s="187">
        <v>0</v>
      </c>
      <c r="J190" s="186">
        <v>3.6930000000000001</v>
      </c>
      <c r="K190" s="186">
        <v>0.76300000000000001</v>
      </c>
      <c r="L190" s="186">
        <v>0</v>
      </c>
      <c r="M190" s="186">
        <v>0</v>
      </c>
      <c r="N190" s="188">
        <v>0</v>
      </c>
      <c r="O190" s="189">
        <v>0</v>
      </c>
      <c r="P190" s="186">
        <v>0</v>
      </c>
      <c r="Q190" s="189">
        <v>0</v>
      </c>
      <c r="R190" s="189">
        <v>17404.142973192524</v>
      </c>
      <c r="S190" s="189">
        <v>2142.4499999999998</v>
      </c>
      <c r="T190" s="188">
        <v>2142.4499999999998</v>
      </c>
      <c r="U190" s="187">
        <v>84237.876802096973</v>
      </c>
      <c r="V190" s="189">
        <v>0</v>
      </c>
      <c r="W190" s="189">
        <v>0</v>
      </c>
      <c r="X190" s="188">
        <v>2142.4499999999998</v>
      </c>
      <c r="Y190" s="188">
        <v>0</v>
      </c>
      <c r="Z190" s="186">
        <v>0</v>
      </c>
      <c r="AA190" s="186">
        <v>0</v>
      </c>
      <c r="AB190" s="186">
        <v>0</v>
      </c>
      <c r="AC190" s="186">
        <v>0</v>
      </c>
      <c r="AD190" s="188">
        <v>0</v>
      </c>
      <c r="AE190" s="189">
        <v>0</v>
      </c>
      <c r="AF190" s="189">
        <v>0</v>
      </c>
      <c r="AG190" s="189">
        <v>0</v>
      </c>
      <c r="AH190" s="191">
        <v>0</v>
      </c>
      <c r="AI190" s="225">
        <v>3.36</v>
      </c>
      <c r="AJ190" s="192">
        <v>7506425648955</v>
      </c>
      <c r="AK190" s="192" t="s">
        <v>262</v>
      </c>
      <c r="AL190" s="90" t="s">
        <v>279</v>
      </c>
      <c r="AM190" s="75">
        <v>71048</v>
      </c>
      <c r="AN190" s="76"/>
      <c r="AO190" s="188">
        <v>2.25</v>
      </c>
      <c r="AP190" s="188">
        <v>0.75</v>
      </c>
      <c r="AQ190" s="187">
        <v>0</v>
      </c>
      <c r="AR190" s="188">
        <v>5.25</v>
      </c>
      <c r="AS190" s="187">
        <v>0</v>
      </c>
      <c r="AT190" s="188">
        <v>0.75</v>
      </c>
      <c r="AU190" s="187">
        <v>0</v>
      </c>
      <c r="AV190" s="188">
        <v>-7.5</v>
      </c>
      <c r="AW190" s="187">
        <v>-1136.3636363636363</v>
      </c>
      <c r="AX190" s="188">
        <v>7.5</v>
      </c>
      <c r="AY190" s="187">
        <v>1201.9230769230769</v>
      </c>
      <c r="AZ190" s="188">
        <v>8.4</v>
      </c>
      <c r="BA190" s="187">
        <v>597.43954480796594</v>
      </c>
      <c r="BB190" s="188">
        <v>0.75</v>
      </c>
      <c r="BC190" s="187">
        <v>63.9386189258312</v>
      </c>
      <c r="BD190" s="75"/>
      <c r="BE190" s="75"/>
      <c r="BF190" s="56"/>
      <c r="BI190" s="194"/>
    </row>
    <row r="191" spans="1:61" s="77" customFormat="1" ht="11.25" customHeight="1" x14ac:dyDescent="0.2">
      <c r="A191" s="184" t="s">
        <v>899</v>
      </c>
      <c r="B191" s="185">
        <v>0</v>
      </c>
      <c r="C191" s="832">
        <v>71049</v>
      </c>
      <c r="D191" s="55">
        <v>2120.4</v>
      </c>
      <c r="E191" s="91">
        <v>0</v>
      </c>
      <c r="F191" s="186">
        <v>0</v>
      </c>
      <c r="G191" s="186">
        <v>0</v>
      </c>
      <c r="H191" s="186">
        <v>0</v>
      </c>
      <c r="I191" s="187">
        <v>0</v>
      </c>
      <c r="J191" s="186">
        <v>0</v>
      </c>
      <c r="K191" s="186">
        <v>0</v>
      </c>
      <c r="L191" s="186">
        <v>0</v>
      </c>
      <c r="M191" s="186">
        <v>0</v>
      </c>
      <c r="N191" s="188">
        <v>0</v>
      </c>
      <c r="O191" s="189">
        <v>0</v>
      </c>
      <c r="P191" s="186">
        <v>0</v>
      </c>
      <c r="Q191" s="189">
        <v>0</v>
      </c>
      <c r="R191" s="189">
        <v>0</v>
      </c>
      <c r="S191" s="189">
        <v>2120.4</v>
      </c>
      <c r="T191" s="188">
        <v>2120.4</v>
      </c>
      <c r="U191" s="187">
        <v>0</v>
      </c>
      <c r="V191" s="189">
        <v>216.8</v>
      </c>
      <c r="W191" s="189">
        <v>0</v>
      </c>
      <c r="X191" s="188">
        <v>1903.6000000000001</v>
      </c>
      <c r="Y191" s="188">
        <v>0</v>
      </c>
      <c r="Z191" s="186">
        <v>0</v>
      </c>
      <c r="AA191" s="186">
        <v>0</v>
      </c>
      <c r="AB191" s="186">
        <v>0</v>
      </c>
      <c r="AC191" s="186">
        <v>0</v>
      </c>
      <c r="AD191" s="188">
        <v>0</v>
      </c>
      <c r="AE191" s="189">
        <v>0</v>
      </c>
      <c r="AF191" s="189">
        <v>0</v>
      </c>
      <c r="AG191" s="189">
        <v>0</v>
      </c>
      <c r="AH191" s="191">
        <v>0</v>
      </c>
      <c r="AI191" s="225">
        <v>0</v>
      </c>
      <c r="AJ191" s="192">
        <v>7506425648955</v>
      </c>
      <c r="AK191" s="192" t="s">
        <v>262</v>
      </c>
      <c r="AL191" s="90" t="s">
        <v>279</v>
      </c>
      <c r="AM191" s="75">
        <v>71049</v>
      </c>
      <c r="AN191" s="76"/>
      <c r="AO191" s="188">
        <v>0</v>
      </c>
      <c r="AP191" s="188">
        <v>0</v>
      </c>
      <c r="AQ191" s="187">
        <v>0</v>
      </c>
      <c r="AR191" s="188">
        <v>0</v>
      </c>
      <c r="AS191" s="187">
        <v>0</v>
      </c>
      <c r="AT191" s="188">
        <v>0</v>
      </c>
      <c r="AU191" s="187">
        <v>0</v>
      </c>
      <c r="AV191" s="188">
        <v>0</v>
      </c>
      <c r="AW191" s="187">
        <v>0</v>
      </c>
      <c r="AX191" s="188">
        <v>0</v>
      </c>
      <c r="AY191" s="187">
        <v>0</v>
      </c>
      <c r="AZ191" s="188">
        <v>0</v>
      </c>
      <c r="BA191" s="187">
        <v>0</v>
      </c>
      <c r="BB191" s="188">
        <v>0</v>
      </c>
      <c r="BC191" s="187">
        <v>0</v>
      </c>
      <c r="BD191" s="75"/>
      <c r="BE191" s="75"/>
      <c r="BF191" s="56"/>
      <c r="BI191" s="194"/>
    </row>
    <row r="192" spans="1:61" s="77" customFormat="1" ht="11.25" customHeight="1" x14ac:dyDescent="0.2">
      <c r="A192" s="184" t="s">
        <v>900</v>
      </c>
      <c r="B192" s="185">
        <v>0</v>
      </c>
      <c r="C192" s="832">
        <v>70940</v>
      </c>
      <c r="D192" s="55">
        <v>901</v>
      </c>
      <c r="E192" s="91">
        <v>1035.6451276154619</v>
      </c>
      <c r="F192" s="186">
        <v>0</v>
      </c>
      <c r="G192" s="186">
        <v>0</v>
      </c>
      <c r="H192" s="186">
        <v>0</v>
      </c>
      <c r="I192" s="187">
        <v>0</v>
      </c>
      <c r="J192" s="186">
        <v>27.736999999999998</v>
      </c>
      <c r="K192" s="186">
        <v>26.099673796791443</v>
      </c>
      <c r="L192" s="186">
        <v>6.5</v>
      </c>
      <c r="M192" s="186">
        <v>24.904525821311513</v>
      </c>
      <c r="N192" s="188">
        <v>0</v>
      </c>
      <c r="O192" s="189">
        <v>0</v>
      </c>
      <c r="P192" s="186">
        <v>0</v>
      </c>
      <c r="Q192" s="189">
        <v>23.434401701698093</v>
      </c>
      <c r="R192" s="189">
        <v>967.48026102318215</v>
      </c>
      <c r="S192" s="189">
        <v>894.5</v>
      </c>
      <c r="T192" s="188">
        <v>892</v>
      </c>
      <c r="U192" s="187">
        <v>1025.3001707358403</v>
      </c>
      <c r="V192" s="189">
        <v>0</v>
      </c>
      <c r="W192" s="189">
        <v>0</v>
      </c>
      <c r="X192" s="188">
        <v>892</v>
      </c>
      <c r="Y192" s="188">
        <v>0</v>
      </c>
      <c r="Z192" s="186">
        <v>0</v>
      </c>
      <c r="AA192" s="186">
        <v>0</v>
      </c>
      <c r="AB192" s="186">
        <v>0</v>
      </c>
      <c r="AC192" s="186">
        <v>0</v>
      </c>
      <c r="AD192" s="188">
        <v>0.5</v>
      </c>
      <c r="AE192" s="189">
        <v>0</v>
      </c>
      <c r="AF192" s="189">
        <v>0</v>
      </c>
      <c r="AG192" s="189">
        <v>0</v>
      </c>
      <c r="AH192" s="191">
        <v>0</v>
      </c>
      <c r="AI192" s="225">
        <v>18.873999999999999</v>
      </c>
      <c r="AJ192" s="192">
        <v>7506425648955</v>
      </c>
      <c r="AK192" s="192" t="s">
        <v>262</v>
      </c>
      <c r="AL192" s="90" t="s">
        <v>279</v>
      </c>
      <c r="AM192" s="75">
        <v>70940</v>
      </c>
      <c r="AN192" s="76"/>
      <c r="AO192" s="188">
        <v>49.833333333333336</v>
      </c>
      <c r="AP192" s="188">
        <v>51.5</v>
      </c>
      <c r="AQ192" s="187">
        <v>87.270385684267609</v>
      </c>
      <c r="AR192" s="188">
        <v>47.5</v>
      </c>
      <c r="AS192" s="187">
        <v>90.950867384061596</v>
      </c>
      <c r="AT192" s="188">
        <v>50.5</v>
      </c>
      <c r="AU192" s="187">
        <v>125.82847461005629</v>
      </c>
      <c r="AV192" s="188">
        <v>39</v>
      </c>
      <c r="AW192" s="187">
        <v>81.778150555672056</v>
      </c>
      <c r="AX192" s="188">
        <v>47.5</v>
      </c>
      <c r="AY192" s="187">
        <v>99.09252112235319</v>
      </c>
      <c r="AZ192" s="188">
        <v>75</v>
      </c>
      <c r="BA192" s="187">
        <v>24.505559494597339</v>
      </c>
      <c r="BB192" s="188">
        <v>114.5</v>
      </c>
      <c r="BC192" s="187">
        <v>137.62184641642327</v>
      </c>
      <c r="BD192" s="75"/>
      <c r="BE192" s="75"/>
      <c r="BF192" s="56"/>
      <c r="BI192" s="194"/>
    </row>
    <row r="193" spans="1:61" s="77" customFormat="1" ht="11.25" customHeight="1" x14ac:dyDescent="0.2">
      <c r="A193" s="184" t="s">
        <v>901</v>
      </c>
      <c r="B193" s="185">
        <v>0</v>
      </c>
      <c r="C193" s="832">
        <v>70949</v>
      </c>
      <c r="D193" s="55">
        <v>841.5</v>
      </c>
      <c r="E193" s="91">
        <v>0</v>
      </c>
      <c r="F193" s="186">
        <v>0</v>
      </c>
      <c r="G193" s="186">
        <v>0</v>
      </c>
      <c r="H193" s="186">
        <v>0</v>
      </c>
      <c r="I193" s="187">
        <v>0</v>
      </c>
      <c r="J193" s="186">
        <v>0</v>
      </c>
      <c r="K193" s="186">
        <v>0</v>
      </c>
      <c r="L193" s="186">
        <v>0</v>
      </c>
      <c r="M193" s="186">
        <v>0</v>
      </c>
      <c r="N193" s="188">
        <v>0</v>
      </c>
      <c r="O193" s="189">
        <v>0</v>
      </c>
      <c r="P193" s="186">
        <v>0</v>
      </c>
      <c r="Q193" s="189">
        <v>0</v>
      </c>
      <c r="R193" s="189">
        <v>0</v>
      </c>
      <c r="S193" s="189">
        <v>841.5</v>
      </c>
      <c r="T193" s="188">
        <v>841.5</v>
      </c>
      <c r="U193" s="187">
        <v>0</v>
      </c>
      <c r="V193" s="189">
        <v>0</v>
      </c>
      <c r="W193" s="189">
        <v>0</v>
      </c>
      <c r="X193" s="188">
        <v>841.5</v>
      </c>
      <c r="Y193" s="188">
        <v>0</v>
      </c>
      <c r="Z193" s="186">
        <v>0</v>
      </c>
      <c r="AA193" s="186">
        <v>0</v>
      </c>
      <c r="AB193" s="186">
        <v>0</v>
      </c>
      <c r="AC193" s="186">
        <v>0</v>
      </c>
      <c r="AD193" s="188">
        <v>0</v>
      </c>
      <c r="AE193" s="189">
        <v>0</v>
      </c>
      <c r="AF193" s="189">
        <v>0</v>
      </c>
      <c r="AG193" s="189">
        <v>0</v>
      </c>
      <c r="AH193" s="191">
        <v>0</v>
      </c>
      <c r="AI193" s="225">
        <v>0</v>
      </c>
      <c r="AJ193" s="192">
        <v>7506425648955</v>
      </c>
      <c r="AK193" s="192" t="s">
        <v>262</v>
      </c>
      <c r="AL193" s="90" t="s">
        <v>279</v>
      </c>
      <c r="AM193" s="75">
        <v>70949</v>
      </c>
      <c r="AN193" s="76"/>
      <c r="AO193" s="188">
        <v>0</v>
      </c>
      <c r="AP193" s="188">
        <v>0</v>
      </c>
      <c r="AQ193" s="187">
        <v>0</v>
      </c>
      <c r="AR193" s="188">
        <v>0</v>
      </c>
      <c r="AS193" s="187">
        <v>0</v>
      </c>
      <c r="AT193" s="188">
        <v>0</v>
      </c>
      <c r="AU193" s="187">
        <v>0</v>
      </c>
      <c r="AV193" s="188">
        <v>0</v>
      </c>
      <c r="AW193" s="187">
        <v>0</v>
      </c>
      <c r="AX193" s="188">
        <v>0</v>
      </c>
      <c r="AY193" s="187">
        <v>0</v>
      </c>
      <c r="AZ193" s="188">
        <v>0</v>
      </c>
      <c r="BA193" s="187">
        <v>0</v>
      </c>
      <c r="BB193" s="188">
        <v>0</v>
      </c>
      <c r="BC193" s="187">
        <v>0</v>
      </c>
      <c r="BD193" s="75"/>
      <c r="BE193" s="75"/>
      <c r="BF193" s="56"/>
      <c r="BI193" s="194"/>
    </row>
    <row r="194" spans="1:61" s="77" customFormat="1" ht="11.25" customHeight="1" x14ac:dyDescent="0.2">
      <c r="A194" s="228" t="s">
        <v>902</v>
      </c>
      <c r="B194" s="229">
        <v>0</v>
      </c>
      <c r="C194" s="837"/>
      <c r="D194" s="230">
        <v>8281.85</v>
      </c>
      <c r="E194" s="231">
        <v>4195.7296987833752</v>
      </c>
      <c r="F194" s="232">
        <v>0</v>
      </c>
      <c r="G194" s="232">
        <v>0</v>
      </c>
      <c r="H194" s="232">
        <v>0</v>
      </c>
      <c r="I194" s="233">
        <v>0</v>
      </c>
      <c r="J194" s="232">
        <v>90.41</v>
      </c>
      <c r="K194" s="232">
        <v>59.216278892332838</v>
      </c>
      <c r="L194" s="232">
        <v>17</v>
      </c>
      <c r="M194" s="232">
        <v>28.708321964825643</v>
      </c>
      <c r="N194" s="232">
        <v>0</v>
      </c>
      <c r="O194" s="232">
        <v>0</v>
      </c>
      <c r="P194" s="232">
        <v>0</v>
      </c>
      <c r="Q194" s="235">
        <v>53.688568198128934</v>
      </c>
      <c r="R194" s="235">
        <v>51.195152213061107</v>
      </c>
      <c r="S194" s="235">
        <v>95488.093799999973</v>
      </c>
      <c r="T194" s="232">
        <v>8261.85</v>
      </c>
      <c r="U194" s="233">
        <v>4185.5973498546136</v>
      </c>
      <c r="V194" s="232">
        <v>216.8</v>
      </c>
      <c r="W194" s="232">
        <v>0</v>
      </c>
      <c r="X194" s="232">
        <v>8045.05</v>
      </c>
      <c r="Y194" s="232">
        <v>1870.5</v>
      </c>
      <c r="Z194" s="232">
        <v>0</v>
      </c>
      <c r="AA194" s="232">
        <v>0</v>
      </c>
      <c r="AB194" s="232">
        <v>0</v>
      </c>
      <c r="AC194" s="232"/>
      <c r="AD194" s="234">
        <v>595.48800000000028</v>
      </c>
      <c r="AE194" s="235">
        <v>218.93800000000002</v>
      </c>
      <c r="AF194" s="235">
        <v>218.93800000000002</v>
      </c>
      <c r="AG194" s="235">
        <v>0</v>
      </c>
      <c r="AH194" s="235">
        <v>0</v>
      </c>
      <c r="AI194" s="225">
        <v>0</v>
      </c>
      <c r="AJ194" s="192">
        <v>0</v>
      </c>
      <c r="AK194" s="192">
        <v>0</v>
      </c>
      <c r="AL194" s="226"/>
      <c r="AM194" s="75">
        <v>0</v>
      </c>
      <c r="AN194" s="76"/>
      <c r="AO194" s="234">
        <v>0</v>
      </c>
      <c r="AP194" s="234">
        <v>0</v>
      </c>
      <c r="AQ194" s="233">
        <v>0</v>
      </c>
      <c r="AR194" s="234">
        <v>0</v>
      </c>
      <c r="AS194" s="233">
        <v>0</v>
      </c>
      <c r="AT194" s="234">
        <v>0</v>
      </c>
      <c r="AU194" s="233">
        <v>0</v>
      </c>
      <c r="AV194" s="234">
        <v>0</v>
      </c>
      <c r="AW194" s="233">
        <v>0</v>
      </c>
      <c r="AX194" s="234">
        <v>0</v>
      </c>
      <c r="AY194" s="233">
        <v>0</v>
      </c>
      <c r="AZ194" s="234">
        <v>0</v>
      </c>
      <c r="BA194" s="233">
        <v>0</v>
      </c>
      <c r="BB194" s="234">
        <v>0</v>
      </c>
      <c r="BC194" s="233">
        <v>0</v>
      </c>
      <c r="BD194" s="75"/>
      <c r="BE194" s="75"/>
      <c r="BF194" s="56"/>
      <c r="BI194" s="194"/>
    </row>
    <row r="195" spans="1:61" s="77" customFormat="1" ht="11.25" customHeight="1" x14ac:dyDescent="0.2">
      <c r="A195" s="236" t="s">
        <v>39</v>
      </c>
      <c r="B195" s="237">
        <v>0</v>
      </c>
      <c r="C195" s="838"/>
      <c r="D195" s="238"/>
      <c r="E195" s="239">
        <v>0</v>
      </c>
      <c r="F195" s="240"/>
      <c r="G195" s="223">
        <v>0</v>
      </c>
      <c r="H195" s="222">
        <v>0</v>
      </c>
      <c r="I195" s="241"/>
      <c r="J195" s="240"/>
      <c r="K195" s="240"/>
      <c r="L195" s="240"/>
      <c r="M195" s="240">
        <v>0</v>
      </c>
      <c r="N195" s="243"/>
      <c r="O195" s="243"/>
      <c r="P195" s="240">
        <v>0</v>
      </c>
      <c r="Q195" s="243">
        <v>0</v>
      </c>
      <c r="R195" s="243">
        <v>0</v>
      </c>
      <c r="S195" s="243"/>
      <c r="T195" s="242"/>
      <c r="U195" s="241">
        <v>0</v>
      </c>
      <c r="V195" s="243"/>
      <c r="W195" s="243"/>
      <c r="X195" s="242">
        <v>0</v>
      </c>
      <c r="Y195" s="242"/>
      <c r="Z195" s="240"/>
      <c r="AA195" s="240"/>
      <c r="AB195" s="240"/>
      <c r="AC195" s="240"/>
      <c r="AD195" s="242"/>
      <c r="AE195" s="243"/>
      <c r="AF195" s="243"/>
      <c r="AG195" s="243"/>
      <c r="AH195" s="243">
        <v>0</v>
      </c>
      <c r="AI195" s="225"/>
      <c r="AJ195" s="192">
        <v>0</v>
      </c>
      <c r="AK195" s="192">
        <v>0</v>
      </c>
      <c r="AL195" s="226"/>
      <c r="AM195" s="75">
        <v>0</v>
      </c>
      <c r="AN195" s="76"/>
      <c r="AO195" s="242">
        <v>0</v>
      </c>
      <c r="AP195" s="242">
        <v>0</v>
      </c>
      <c r="AQ195" s="241">
        <v>0</v>
      </c>
      <c r="AR195" s="242">
        <v>0</v>
      </c>
      <c r="AS195" s="241">
        <v>0</v>
      </c>
      <c r="AT195" s="242">
        <v>0</v>
      </c>
      <c r="AU195" s="241">
        <v>0</v>
      </c>
      <c r="AV195" s="242">
        <v>0</v>
      </c>
      <c r="AW195" s="241">
        <v>0</v>
      </c>
      <c r="AX195" s="242">
        <v>0</v>
      </c>
      <c r="AY195" s="241">
        <v>0</v>
      </c>
      <c r="AZ195" s="242">
        <v>0</v>
      </c>
      <c r="BA195" s="241">
        <v>0</v>
      </c>
      <c r="BB195" s="242">
        <v>0</v>
      </c>
      <c r="BC195" s="241">
        <v>0</v>
      </c>
      <c r="BD195" s="75"/>
      <c r="BE195" s="75"/>
      <c r="BF195" s="56"/>
      <c r="BI195" s="194"/>
    </row>
    <row r="196" spans="1:61" s="77" customFormat="1" ht="11.25" customHeight="1" x14ac:dyDescent="0.2">
      <c r="A196" s="244" t="s">
        <v>903</v>
      </c>
      <c r="B196" s="245">
        <v>0</v>
      </c>
      <c r="C196" s="831">
        <v>70407</v>
      </c>
      <c r="D196" s="246">
        <v>1E-4</v>
      </c>
      <c r="E196" s="247">
        <v>0</v>
      </c>
      <c r="F196" s="248">
        <v>0</v>
      </c>
      <c r="G196" s="248">
        <v>0</v>
      </c>
      <c r="H196" s="248">
        <v>0</v>
      </c>
      <c r="I196" s="249">
        <v>0</v>
      </c>
      <c r="J196" s="248">
        <v>0</v>
      </c>
      <c r="K196" s="248">
        <v>0</v>
      </c>
      <c r="L196" s="248">
        <v>0</v>
      </c>
      <c r="M196" s="248">
        <v>0</v>
      </c>
      <c r="N196" s="250">
        <v>0</v>
      </c>
      <c r="O196" s="250">
        <v>68.75</v>
      </c>
      <c r="P196" s="248">
        <v>68.75</v>
      </c>
      <c r="Q196" s="250">
        <v>0</v>
      </c>
      <c r="R196" s="250">
        <v>0</v>
      </c>
      <c r="S196" s="250">
        <v>1E-4</v>
      </c>
      <c r="T196" s="190">
        <v>0</v>
      </c>
      <c r="U196" s="249">
        <v>0</v>
      </c>
      <c r="V196" s="250">
        <v>0</v>
      </c>
      <c r="W196" s="250">
        <v>0</v>
      </c>
      <c r="X196" s="190">
        <v>0</v>
      </c>
      <c r="Y196" s="190">
        <v>0</v>
      </c>
      <c r="Z196" s="248">
        <v>0</v>
      </c>
      <c r="AA196" s="248">
        <v>0</v>
      </c>
      <c r="AB196" s="248">
        <v>0</v>
      </c>
      <c r="AC196" s="248">
        <v>0</v>
      </c>
      <c r="AD196" s="190">
        <v>0</v>
      </c>
      <c r="AE196" s="250">
        <v>0</v>
      </c>
      <c r="AF196" s="250">
        <v>0</v>
      </c>
      <c r="AG196" s="250">
        <v>0</v>
      </c>
      <c r="AH196" s="251">
        <v>0</v>
      </c>
      <c r="AI196" s="225">
        <v>0</v>
      </c>
      <c r="AJ196" s="192">
        <v>7501943490994</v>
      </c>
      <c r="AK196" s="192" t="s">
        <v>262</v>
      </c>
      <c r="AL196" s="193" t="s">
        <v>279</v>
      </c>
      <c r="AM196" s="75">
        <v>70407</v>
      </c>
      <c r="AN196" s="76"/>
      <c r="AO196" s="188">
        <v>0</v>
      </c>
      <c r="AP196" s="188">
        <v>0</v>
      </c>
      <c r="AQ196" s="187">
        <v>0</v>
      </c>
      <c r="AR196" s="188">
        <v>0</v>
      </c>
      <c r="AS196" s="187">
        <v>0</v>
      </c>
      <c r="AT196" s="188">
        <v>0</v>
      </c>
      <c r="AU196" s="187">
        <v>0</v>
      </c>
      <c r="AV196" s="188">
        <v>0</v>
      </c>
      <c r="AW196" s="187">
        <v>0</v>
      </c>
      <c r="AX196" s="188">
        <v>0</v>
      </c>
      <c r="AY196" s="187">
        <v>0</v>
      </c>
      <c r="AZ196" s="188">
        <v>0</v>
      </c>
      <c r="BA196" s="187">
        <v>0</v>
      </c>
      <c r="BB196" s="188">
        <v>0</v>
      </c>
      <c r="BC196" s="187">
        <v>0</v>
      </c>
      <c r="BD196" s="75"/>
      <c r="BE196" s="75"/>
      <c r="BF196" s="56"/>
      <c r="BI196" s="194"/>
    </row>
    <row r="197" spans="1:61" ht="11.25" customHeight="1" x14ac:dyDescent="0.3">
      <c r="A197" s="252" t="s">
        <v>904</v>
      </c>
      <c r="B197" s="253">
        <v>0</v>
      </c>
      <c r="C197" s="840">
        <v>70353</v>
      </c>
      <c r="D197" s="254">
        <v>7.25</v>
      </c>
      <c r="E197" s="255">
        <v>0</v>
      </c>
      <c r="F197" s="256">
        <v>0</v>
      </c>
      <c r="G197" s="256">
        <v>0</v>
      </c>
      <c r="H197" s="256">
        <v>0</v>
      </c>
      <c r="I197" s="257">
        <v>0</v>
      </c>
      <c r="J197" s="256">
        <v>0</v>
      </c>
      <c r="K197" s="256">
        <v>0</v>
      </c>
      <c r="L197" s="256">
        <v>-0.25</v>
      </c>
      <c r="M197" s="256">
        <v>0</v>
      </c>
      <c r="N197" s="259">
        <v>0</v>
      </c>
      <c r="O197" s="258">
        <v>0</v>
      </c>
      <c r="P197" s="256">
        <v>5.5</v>
      </c>
      <c r="Q197" s="258">
        <v>0</v>
      </c>
      <c r="R197" s="258">
        <v>0</v>
      </c>
      <c r="S197" s="258">
        <v>7.5</v>
      </c>
      <c r="T197" s="259">
        <v>7</v>
      </c>
      <c r="U197" s="257">
        <v>0</v>
      </c>
      <c r="V197" s="258">
        <v>0</v>
      </c>
      <c r="W197" s="258">
        <v>5.5</v>
      </c>
      <c r="X197" s="259">
        <v>1.5</v>
      </c>
      <c r="Y197" s="259">
        <v>0</v>
      </c>
      <c r="Z197" s="256">
        <v>0</v>
      </c>
      <c r="AA197" s="256">
        <v>0</v>
      </c>
      <c r="AB197" s="256">
        <v>0</v>
      </c>
      <c r="AC197" s="256">
        <v>0</v>
      </c>
      <c r="AD197" s="259">
        <v>0.25</v>
      </c>
      <c r="AE197" s="258">
        <v>0</v>
      </c>
      <c r="AF197" s="258">
        <v>0</v>
      </c>
      <c r="AG197" s="258">
        <v>0</v>
      </c>
      <c r="AH197" s="260">
        <v>0</v>
      </c>
      <c r="AI197" s="321">
        <v>0</v>
      </c>
      <c r="AJ197" s="192">
        <v>7501943490994</v>
      </c>
      <c r="AK197" s="192">
        <v>70407</v>
      </c>
      <c r="AL197" s="90" t="s">
        <v>279</v>
      </c>
      <c r="AM197" s="75">
        <v>70353</v>
      </c>
      <c r="AO197" s="188">
        <v>2.6666666666666665</v>
      </c>
      <c r="AP197" s="188">
        <v>-1</v>
      </c>
      <c r="AQ197" s="187">
        <v>0</v>
      </c>
      <c r="AR197" s="188">
        <v>1.25</v>
      </c>
      <c r="AS197" s="187">
        <v>0</v>
      </c>
      <c r="AT197" s="188">
        <v>7.75</v>
      </c>
      <c r="AU197" s="187">
        <v>0</v>
      </c>
      <c r="AV197" s="188">
        <v>-9.25</v>
      </c>
      <c r="AW197" s="187">
        <v>0</v>
      </c>
      <c r="AX197" s="188">
        <v>8</v>
      </c>
      <c r="AY197" s="187">
        <v>0</v>
      </c>
      <c r="AZ197" s="188">
        <v>13.75</v>
      </c>
      <c r="BA197" s="187">
        <v>0</v>
      </c>
      <c r="BB197" s="188">
        <v>808.75</v>
      </c>
      <c r="BC197" s="187">
        <v>0</v>
      </c>
      <c r="BD197" s="75"/>
      <c r="BE197" s="75"/>
      <c r="BI197" s="194"/>
    </row>
    <row r="198" spans="1:61" ht="11.25" customHeight="1" x14ac:dyDescent="0.3">
      <c r="A198" s="252" t="s">
        <v>905</v>
      </c>
      <c r="B198" s="253">
        <v>0</v>
      </c>
      <c r="C198" s="840">
        <v>71163</v>
      </c>
      <c r="D198" s="254">
        <v>2637.25</v>
      </c>
      <c r="E198" s="255">
        <v>27.774920546542891</v>
      </c>
      <c r="F198" s="256">
        <v>3300</v>
      </c>
      <c r="G198" s="256">
        <v>2000</v>
      </c>
      <c r="H198" s="256">
        <v>0</v>
      </c>
      <c r="I198" s="257">
        <v>0</v>
      </c>
      <c r="J198" s="256">
        <v>2924.4749999999999</v>
      </c>
      <c r="K198" s="256">
        <v>2848.5230000000001</v>
      </c>
      <c r="L198" s="256">
        <v>239.5</v>
      </c>
      <c r="M198" s="256">
        <v>8.4078661116655891</v>
      </c>
      <c r="N198" s="259">
        <v>0</v>
      </c>
      <c r="O198" s="258">
        <v>0</v>
      </c>
      <c r="P198" s="256">
        <v>38</v>
      </c>
      <c r="Q198" s="258">
        <v>9.4888826199574279</v>
      </c>
      <c r="R198" s="258">
        <v>24.59672248865181</v>
      </c>
      <c r="S198" s="258">
        <v>2397.75</v>
      </c>
      <c r="T198" s="259">
        <v>2371</v>
      </c>
      <c r="U198" s="257">
        <v>24.970835762955048</v>
      </c>
      <c r="V198" s="258">
        <v>0</v>
      </c>
      <c r="W198" s="258">
        <v>38</v>
      </c>
      <c r="X198" s="259">
        <v>2333</v>
      </c>
      <c r="Y198" s="259">
        <v>490</v>
      </c>
      <c r="Z198" s="256">
        <v>987.5</v>
      </c>
      <c r="AA198" s="256">
        <v>0</v>
      </c>
      <c r="AB198" s="256">
        <v>0</v>
      </c>
      <c r="AC198" s="256">
        <v>0</v>
      </c>
      <c r="AD198" s="259">
        <v>5.25</v>
      </c>
      <c r="AE198" s="258">
        <v>0</v>
      </c>
      <c r="AF198" s="258">
        <v>0</v>
      </c>
      <c r="AG198" s="258">
        <v>0</v>
      </c>
      <c r="AH198" s="260">
        <v>0</v>
      </c>
      <c r="AI198" s="321">
        <v>3242.5550000000003</v>
      </c>
      <c r="AJ198" s="192">
        <v>7501943490994</v>
      </c>
      <c r="AK198" s="192">
        <v>70407</v>
      </c>
      <c r="AL198" s="90" t="s">
        <v>279</v>
      </c>
      <c r="AM198" s="75">
        <v>71163</v>
      </c>
      <c r="AO198" s="188">
        <v>2576</v>
      </c>
      <c r="AP198" s="188">
        <v>1535</v>
      </c>
      <c r="AQ198" s="187">
        <v>77.043922564583895</v>
      </c>
      <c r="AR198" s="188">
        <v>3078</v>
      </c>
      <c r="AS198" s="187">
        <v>111.36759991605823</v>
      </c>
      <c r="AT198" s="188">
        <v>3115</v>
      </c>
      <c r="AU198" s="187">
        <v>157.80893315081875</v>
      </c>
      <c r="AV198" s="188">
        <v>1913.25</v>
      </c>
      <c r="AW198" s="187">
        <v>72.470108565961141</v>
      </c>
      <c r="AX198" s="188">
        <v>2305.25</v>
      </c>
      <c r="AY198" s="187">
        <v>98.025541707789699</v>
      </c>
      <c r="AZ198" s="188">
        <v>2205.75</v>
      </c>
      <c r="BA198" s="187">
        <v>441.15000000000003</v>
      </c>
      <c r="BB198" s="188">
        <v>2194.25</v>
      </c>
      <c r="BC198" s="187">
        <v>98.054812383170997</v>
      </c>
      <c r="BD198" s="75"/>
      <c r="BE198" s="75"/>
      <c r="BI198" s="194"/>
    </row>
    <row r="199" spans="1:61" ht="11.25" customHeight="1" x14ac:dyDescent="0.3">
      <c r="A199" s="184" t="s">
        <v>906</v>
      </c>
      <c r="B199" s="185">
        <v>0</v>
      </c>
      <c r="C199" s="832">
        <v>70408</v>
      </c>
      <c r="D199" s="55">
        <v>1E-4</v>
      </c>
      <c r="E199" s="91">
        <v>0</v>
      </c>
      <c r="F199" s="186">
        <v>0</v>
      </c>
      <c r="G199" s="186">
        <v>0</v>
      </c>
      <c r="H199" s="186">
        <v>0</v>
      </c>
      <c r="I199" s="187">
        <v>0</v>
      </c>
      <c r="J199" s="186">
        <v>0</v>
      </c>
      <c r="K199" s="186">
        <v>0</v>
      </c>
      <c r="L199" s="186">
        <v>0</v>
      </c>
      <c r="M199" s="186">
        <v>0</v>
      </c>
      <c r="N199" s="188">
        <v>0</v>
      </c>
      <c r="O199" s="189">
        <v>0</v>
      </c>
      <c r="P199" s="186">
        <v>0</v>
      </c>
      <c r="Q199" s="189">
        <v>0</v>
      </c>
      <c r="R199" s="189">
        <v>0</v>
      </c>
      <c r="S199" s="189">
        <v>1E-4</v>
      </c>
      <c r="T199" s="188">
        <v>0</v>
      </c>
      <c r="U199" s="187">
        <v>0</v>
      </c>
      <c r="V199" s="189">
        <v>0</v>
      </c>
      <c r="W199" s="189">
        <v>0</v>
      </c>
      <c r="X199" s="188">
        <v>0</v>
      </c>
      <c r="Y199" s="188">
        <v>0</v>
      </c>
      <c r="Z199" s="186">
        <v>0</v>
      </c>
      <c r="AA199" s="186">
        <v>0</v>
      </c>
      <c r="AB199" s="186">
        <v>0</v>
      </c>
      <c r="AC199" s="186">
        <v>0</v>
      </c>
      <c r="AD199" s="188">
        <v>0</v>
      </c>
      <c r="AE199" s="189">
        <v>0</v>
      </c>
      <c r="AF199" s="189">
        <v>0</v>
      </c>
      <c r="AG199" s="189">
        <v>0</v>
      </c>
      <c r="AH199" s="191">
        <v>0</v>
      </c>
      <c r="AI199" s="321">
        <v>0</v>
      </c>
      <c r="AJ199" s="192">
        <v>7501017366453</v>
      </c>
      <c r="AK199" s="192" t="s">
        <v>262</v>
      </c>
      <c r="AL199" s="193" t="s">
        <v>278</v>
      </c>
      <c r="AM199" s="75">
        <v>70408</v>
      </c>
      <c r="AO199" s="188">
        <v>0</v>
      </c>
      <c r="AP199" s="188">
        <v>0</v>
      </c>
      <c r="AQ199" s="187">
        <v>0</v>
      </c>
      <c r="AR199" s="188">
        <v>0</v>
      </c>
      <c r="AS199" s="187">
        <v>0</v>
      </c>
      <c r="AT199" s="188">
        <v>0</v>
      </c>
      <c r="AU199" s="187">
        <v>0</v>
      </c>
      <c r="AV199" s="188">
        <v>0</v>
      </c>
      <c r="AW199" s="187">
        <v>0</v>
      </c>
      <c r="AX199" s="188">
        <v>0</v>
      </c>
      <c r="AY199" s="187">
        <v>0</v>
      </c>
      <c r="AZ199" s="188">
        <v>0</v>
      </c>
      <c r="BA199" s="187">
        <v>0</v>
      </c>
      <c r="BB199" s="188">
        <v>0</v>
      </c>
      <c r="BC199" s="187">
        <v>0</v>
      </c>
      <c r="BD199" s="75"/>
      <c r="BE199" s="75"/>
      <c r="BI199" s="194"/>
    </row>
    <row r="200" spans="1:61" ht="11.25" customHeight="1" x14ac:dyDescent="0.3">
      <c r="A200" s="184" t="s">
        <v>907</v>
      </c>
      <c r="B200" s="185">
        <v>0</v>
      </c>
      <c r="C200" s="852">
        <v>70354</v>
      </c>
      <c r="D200" s="55">
        <v>1E-4</v>
      </c>
      <c r="E200" s="91">
        <v>0</v>
      </c>
      <c r="F200" s="186">
        <v>0</v>
      </c>
      <c r="G200" s="186">
        <v>0</v>
      </c>
      <c r="H200" s="186">
        <v>0</v>
      </c>
      <c r="I200" s="187">
        <v>0</v>
      </c>
      <c r="J200" s="186">
        <v>0</v>
      </c>
      <c r="K200" s="186">
        <v>0</v>
      </c>
      <c r="L200" s="186">
        <v>0</v>
      </c>
      <c r="M200" s="186">
        <v>0</v>
      </c>
      <c r="N200" s="188">
        <v>0</v>
      </c>
      <c r="O200" s="189">
        <v>0</v>
      </c>
      <c r="P200" s="186">
        <v>0</v>
      </c>
      <c r="Q200" s="189">
        <v>0</v>
      </c>
      <c r="R200" s="189">
        <v>0</v>
      </c>
      <c r="S200" s="189">
        <v>1E-4</v>
      </c>
      <c r="T200" s="188">
        <v>0</v>
      </c>
      <c r="U200" s="187">
        <v>0</v>
      </c>
      <c r="V200" s="189">
        <v>0</v>
      </c>
      <c r="W200" s="189">
        <v>0</v>
      </c>
      <c r="X200" s="188">
        <v>0</v>
      </c>
      <c r="Y200" s="188">
        <v>0</v>
      </c>
      <c r="Z200" s="186">
        <v>0</v>
      </c>
      <c r="AA200" s="186">
        <v>0</v>
      </c>
      <c r="AB200" s="186">
        <v>0</v>
      </c>
      <c r="AC200" s="186">
        <v>0</v>
      </c>
      <c r="AD200" s="188">
        <v>0</v>
      </c>
      <c r="AE200" s="189">
        <v>0</v>
      </c>
      <c r="AF200" s="189">
        <v>0</v>
      </c>
      <c r="AG200" s="189">
        <v>0</v>
      </c>
      <c r="AH200" s="191">
        <v>0</v>
      </c>
      <c r="AI200" s="321">
        <v>0</v>
      </c>
      <c r="AJ200" s="192">
        <v>7501943491007</v>
      </c>
      <c r="AK200" s="192">
        <v>70408</v>
      </c>
      <c r="AL200" s="90" t="s">
        <v>279</v>
      </c>
      <c r="AM200" s="75">
        <v>70354</v>
      </c>
      <c r="AO200" s="188">
        <v>0</v>
      </c>
      <c r="AP200" s="188">
        <v>-0.7</v>
      </c>
      <c r="AQ200" s="187">
        <v>0</v>
      </c>
      <c r="AR200" s="188">
        <v>-0.7</v>
      </c>
      <c r="AS200" s="187">
        <v>0</v>
      </c>
      <c r="AT200" s="188">
        <v>1.4000000000000001</v>
      </c>
      <c r="AU200" s="187">
        <v>0</v>
      </c>
      <c r="AV200" s="188">
        <v>4.2</v>
      </c>
      <c r="AW200" s="187">
        <v>0</v>
      </c>
      <c r="AX200" s="188">
        <v>1.4</v>
      </c>
      <c r="AY200" s="187">
        <v>0</v>
      </c>
      <c r="AZ200" s="188">
        <v>0</v>
      </c>
      <c r="BA200" s="187">
        <v>0</v>
      </c>
      <c r="BB200" s="188">
        <v>-2.0999999999999996</v>
      </c>
      <c r="BC200" s="187">
        <v>0</v>
      </c>
      <c r="BD200" s="75"/>
      <c r="BE200" s="75"/>
      <c r="BI200" s="194"/>
    </row>
    <row r="201" spans="1:61" ht="11.25" customHeight="1" x14ac:dyDescent="0.3">
      <c r="A201" s="184" t="s">
        <v>908</v>
      </c>
      <c r="B201" s="185">
        <v>0</v>
      </c>
      <c r="C201" s="852">
        <v>71164</v>
      </c>
      <c r="D201" s="55">
        <v>5169.5</v>
      </c>
      <c r="E201" s="91">
        <v>57.43888888888889</v>
      </c>
      <c r="F201" s="186">
        <v>0</v>
      </c>
      <c r="G201" s="186">
        <v>0</v>
      </c>
      <c r="H201" s="186">
        <v>0</v>
      </c>
      <c r="I201" s="187">
        <v>0</v>
      </c>
      <c r="J201" s="186">
        <v>1099.154</v>
      </c>
      <c r="K201" s="186">
        <v>2700</v>
      </c>
      <c r="L201" s="186">
        <v>320.60000000000002</v>
      </c>
      <c r="M201" s="186">
        <v>11.874074074074075</v>
      </c>
      <c r="N201" s="188">
        <v>0</v>
      </c>
      <c r="O201" s="189">
        <v>0</v>
      </c>
      <c r="P201" s="186">
        <v>0.7</v>
      </c>
      <c r="Q201" s="189">
        <v>29.231572645871278</v>
      </c>
      <c r="R201" s="189">
        <v>132.34451223395448</v>
      </c>
      <c r="S201" s="189">
        <v>4848.8999999999996</v>
      </c>
      <c r="T201" s="188">
        <v>4838.3999999999996</v>
      </c>
      <c r="U201" s="187">
        <v>53.759999999999991</v>
      </c>
      <c r="V201" s="189">
        <v>0</v>
      </c>
      <c r="W201" s="189">
        <v>0.7</v>
      </c>
      <c r="X201" s="188">
        <v>4837.7</v>
      </c>
      <c r="Y201" s="188">
        <v>2558.5</v>
      </c>
      <c r="Z201" s="186">
        <v>0</v>
      </c>
      <c r="AA201" s="186">
        <v>0</v>
      </c>
      <c r="AB201" s="186">
        <v>0</v>
      </c>
      <c r="AC201" s="186">
        <v>0</v>
      </c>
      <c r="AD201" s="188">
        <v>21.699999999999989</v>
      </c>
      <c r="AE201" s="189">
        <v>0</v>
      </c>
      <c r="AF201" s="189">
        <v>0</v>
      </c>
      <c r="AG201" s="189">
        <v>0</v>
      </c>
      <c r="AH201" s="191">
        <v>0</v>
      </c>
      <c r="AI201" s="321">
        <v>987.36899999999991</v>
      </c>
      <c r="AJ201" s="192">
        <v>7501943491007</v>
      </c>
      <c r="AK201" s="192">
        <v>70408</v>
      </c>
      <c r="AL201" s="90" t="s">
        <v>279</v>
      </c>
      <c r="AM201" s="75">
        <v>71164</v>
      </c>
      <c r="AO201" s="188">
        <v>1030.1666666666667</v>
      </c>
      <c r="AP201" s="188">
        <v>1113.7</v>
      </c>
      <c r="AQ201" s="187">
        <v>107.09024543157264</v>
      </c>
      <c r="AR201" s="188">
        <v>862.39999999999986</v>
      </c>
      <c r="AS201" s="187">
        <v>30.347870915978554</v>
      </c>
      <c r="AT201" s="188">
        <v>1114.4000000000001</v>
      </c>
      <c r="AU201" s="187">
        <v>40.882015544997557</v>
      </c>
      <c r="AV201" s="188">
        <v>968.09999999999991</v>
      </c>
      <c r="AW201" s="187">
        <v>35.609310578587845</v>
      </c>
      <c r="AX201" s="188">
        <v>765.8</v>
      </c>
      <c r="AY201" s="187">
        <v>28.801015745407749</v>
      </c>
      <c r="AZ201" s="188">
        <v>987.69999999999993</v>
      </c>
      <c r="BA201" s="187">
        <v>40.413653816567752</v>
      </c>
      <c r="BB201" s="188">
        <v>1916.6</v>
      </c>
      <c r="BC201" s="187">
        <v>58.125869833352894</v>
      </c>
      <c r="BD201" s="75"/>
      <c r="BE201" s="75"/>
      <c r="BI201" s="194"/>
    </row>
    <row r="202" spans="1:61" ht="11.25" customHeight="1" x14ac:dyDescent="0.3">
      <c r="A202" s="322" t="s">
        <v>909</v>
      </c>
      <c r="B202" s="196">
        <v>0</v>
      </c>
      <c r="C202" s="833">
        <v>70409</v>
      </c>
      <c r="D202" s="197">
        <v>1E-4</v>
      </c>
      <c r="E202" s="198">
        <v>0</v>
      </c>
      <c r="F202" s="199">
        <v>0</v>
      </c>
      <c r="G202" s="199">
        <v>0</v>
      </c>
      <c r="H202" s="199">
        <v>0</v>
      </c>
      <c r="I202" s="200">
        <v>0</v>
      </c>
      <c r="J202" s="199">
        <v>0</v>
      </c>
      <c r="K202" s="199">
        <v>0</v>
      </c>
      <c r="L202" s="199">
        <v>0</v>
      </c>
      <c r="M202" s="199">
        <v>0</v>
      </c>
      <c r="N202" s="201">
        <v>0</v>
      </c>
      <c r="O202" s="202">
        <v>0</v>
      </c>
      <c r="P202" s="199">
        <v>0</v>
      </c>
      <c r="Q202" s="202">
        <v>0</v>
      </c>
      <c r="R202" s="202">
        <v>0</v>
      </c>
      <c r="S202" s="202">
        <v>1E-4</v>
      </c>
      <c r="T202" s="201">
        <v>0</v>
      </c>
      <c r="U202" s="200">
        <v>0</v>
      </c>
      <c r="V202" s="202">
        <v>0</v>
      </c>
      <c r="W202" s="202">
        <v>0</v>
      </c>
      <c r="X202" s="201">
        <v>0</v>
      </c>
      <c r="Y202" s="201">
        <v>0</v>
      </c>
      <c r="Z202" s="199">
        <v>0</v>
      </c>
      <c r="AA202" s="199">
        <v>0</v>
      </c>
      <c r="AB202" s="199">
        <v>0</v>
      </c>
      <c r="AC202" s="199">
        <v>0</v>
      </c>
      <c r="AD202" s="201">
        <v>0</v>
      </c>
      <c r="AE202" s="202">
        <v>0</v>
      </c>
      <c r="AF202" s="202">
        <v>0</v>
      </c>
      <c r="AG202" s="202">
        <v>0</v>
      </c>
      <c r="AH202" s="203">
        <v>0</v>
      </c>
      <c r="AI202" s="321">
        <v>0</v>
      </c>
      <c r="AJ202" s="192">
        <v>7501943410176</v>
      </c>
      <c r="AK202" s="192" t="s">
        <v>262</v>
      </c>
      <c r="AL202" s="193" t="s">
        <v>278</v>
      </c>
      <c r="AM202" s="75">
        <v>70409</v>
      </c>
      <c r="AO202" s="201">
        <v>0</v>
      </c>
      <c r="AP202" s="201">
        <v>0</v>
      </c>
      <c r="AQ202" s="200">
        <v>0</v>
      </c>
      <c r="AR202" s="201">
        <v>0</v>
      </c>
      <c r="AS202" s="200">
        <v>0</v>
      </c>
      <c r="AT202" s="201">
        <v>0</v>
      </c>
      <c r="AU202" s="200">
        <v>0</v>
      </c>
      <c r="AV202" s="201">
        <v>0</v>
      </c>
      <c r="AW202" s="200">
        <v>0</v>
      </c>
      <c r="AX202" s="201">
        <v>0</v>
      </c>
      <c r="AY202" s="200">
        <v>0</v>
      </c>
      <c r="AZ202" s="201">
        <v>0</v>
      </c>
      <c r="BA202" s="200">
        <v>0</v>
      </c>
      <c r="BB202" s="201">
        <v>0</v>
      </c>
      <c r="BC202" s="200">
        <v>0</v>
      </c>
      <c r="BD202" s="75"/>
      <c r="BE202" s="75"/>
      <c r="BI202" s="194"/>
    </row>
    <row r="203" spans="1:61" ht="11.25" customHeight="1" x14ac:dyDescent="0.3">
      <c r="A203" s="213" t="s">
        <v>910</v>
      </c>
      <c r="B203" s="185">
        <v>0</v>
      </c>
      <c r="C203" s="832">
        <v>70355</v>
      </c>
      <c r="D203" s="55">
        <v>1E-4</v>
      </c>
      <c r="E203" s="91">
        <v>0</v>
      </c>
      <c r="F203" s="186">
        <v>0</v>
      </c>
      <c r="G203" s="186">
        <v>0</v>
      </c>
      <c r="H203" s="186">
        <v>0</v>
      </c>
      <c r="I203" s="187">
        <v>0</v>
      </c>
      <c r="J203" s="186">
        <v>0</v>
      </c>
      <c r="K203" s="186">
        <v>0</v>
      </c>
      <c r="L203" s="186">
        <v>-2.1</v>
      </c>
      <c r="M203" s="186">
        <v>0</v>
      </c>
      <c r="N203" s="188">
        <v>57.75</v>
      </c>
      <c r="O203" s="189">
        <v>0</v>
      </c>
      <c r="P203" s="186">
        <v>57.75</v>
      </c>
      <c r="Q203" s="189">
        <v>0</v>
      </c>
      <c r="R203" s="189">
        <v>0</v>
      </c>
      <c r="S203" s="189">
        <v>2.1001000000000003</v>
      </c>
      <c r="T203" s="188">
        <v>0</v>
      </c>
      <c r="U203" s="187">
        <v>0</v>
      </c>
      <c r="V203" s="189">
        <v>0</v>
      </c>
      <c r="W203" s="189">
        <v>0</v>
      </c>
      <c r="X203" s="188">
        <v>0</v>
      </c>
      <c r="Y203" s="188">
        <v>0</v>
      </c>
      <c r="Z203" s="186">
        <v>0</v>
      </c>
      <c r="AA203" s="186">
        <v>0</v>
      </c>
      <c r="AB203" s="186">
        <v>0</v>
      </c>
      <c r="AC203" s="186">
        <v>0</v>
      </c>
      <c r="AD203" s="188">
        <v>2.1</v>
      </c>
      <c r="AE203" s="189">
        <v>5.25</v>
      </c>
      <c r="AF203" s="189">
        <v>5.25</v>
      </c>
      <c r="AG203" s="189">
        <v>0</v>
      </c>
      <c r="AH203" s="191">
        <v>0</v>
      </c>
      <c r="AI203" s="321">
        <v>0</v>
      </c>
      <c r="AJ203" s="192">
        <v>7501943491014</v>
      </c>
      <c r="AK203" s="192">
        <v>70409</v>
      </c>
      <c r="AL203" s="90" t="s">
        <v>279</v>
      </c>
      <c r="AM203" s="75">
        <v>70355</v>
      </c>
      <c r="AO203" s="188">
        <v>-1.75</v>
      </c>
      <c r="AP203" s="188">
        <v>-5.25</v>
      </c>
      <c r="AQ203" s="187">
        <v>0</v>
      </c>
      <c r="AR203" s="188">
        <v>2.1</v>
      </c>
      <c r="AS203" s="187">
        <v>0</v>
      </c>
      <c r="AT203" s="188">
        <v>-2.1</v>
      </c>
      <c r="AU203" s="187">
        <v>0</v>
      </c>
      <c r="AV203" s="188">
        <v>5.25</v>
      </c>
      <c r="AW203" s="187">
        <v>0</v>
      </c>
      <c r="AX203" s="188">
        <v>9.4499999999999993</v>
      </c>
      <c r="AY203" s="187">
        <v>0</v>
      </c>
      <c r="AZ203" s="188">
        <v>-35.700000000000003</v>
      </c>
      <c r="BA203" s="187">
        <v>0</v>
      </c>
      <c r="BB203" s="188">
        <v>677.25000000000011</v>
      </c>
      <c r="BC203" s="187">
        <v>0</v>
      </c>
      <c r="BD203" s="75"/>
      <c r="BE203" s="75"/>
      <c r="BI203" s="194"/>
    </row>
    <row r="204" spans="1:61" ht="11.25" customHeight="1" x14ac:dyDescent="0.3">
      <c r="A204" s="213" t="s">
        <v>911</v>
      </c>
      <c r="B204" s="185">
        <v>0</v>
      </c>
      <c r="C204" s="832">
        <v>71165</v>
      </c>
      <c r="D204" s="55">
        <v>1572.9000000000003</v>
      </c>
      <c r="E204" s="91">
        <v>14.948726315422658</v>
      </c>
      <c r="F204" s="186">
        <v>3300</v>
      </c>
      <c r="G204" s="186">
        <v>2000</v>
      </c>
      <c r="H204" s="186">
        <v>0</v>
      </c>
      <c r="I204" s="187">
        <v>0</v>
      </c>
      <c r="J204" s="186">
        <v>2565.0509999999999</v>
      </c>
      <c r="K204" s="186">
        <v>3156.59</v>
      </c>
      <c r="L204" s="186">
        <v>557.54999999999995</v>
      </c>
      <c r="M204" s="186">
        <v>17.663047782575497</v>
      </c>
      <c r="N204" s="188">
        <v>0</v>
      </c>
      <c r="O204" s="189">
        <v>0</v>
      </c>
      <c r="P204" s="186">
        <v>206.85</v>
      </c>
      <c r="Q204" s="189">
        <v>29.800577064549593</v>
      </c>
      <c r="R204" s="189">
        <v>11.875202481354176</v>
      </c>
      <c r="S204" s="189">
        <v>1015.3500000000004</v>
      </c>
      <c r="T204" s="188">
        <v>998.55</v>
      </c>
      <c r="U204" s="187">
        <v>9.4901460119939554</v>
      </c>
      <c r="V204" s="189">
        <v>0</v>
      </c>
      <c r="W204" s="189">
        <v>206.85</v>
      </c>
      <c r="X204" s="188">
        <v>791.69999999999993</v>
      </c>
      <c r="Y204" s="188">
        <v>0</v>
      </c>
      <c r="Z204" s="186">
        <v>0</v>
      </c>
      <c r="AA204" s="186">
        <v>0</v>
      </c>
      <c r="AB204" s="186">
        <v>0</v>
      </c>
      <c r="AC204" s="186">
        <v>0</v>
      </c>
      <c r="AD204" s="188">
        <v>56.699999999999932</v>
      </c>
      <c r="AE204" s="189">
        <v>0</v>
      </c>
      <c r="AF204" s="189">
        <v>0</v>
      </c>
      <c r="AG204" s="189">
        <v>0</v>
      </c>
      <c r="AH204" s="191">
        <v>0</v>
      </c>
      <c r="AI204" s="321">
        <v>2120.1280000000002</v>
      </c>
      <c r="AJ204" s="192">
        <v>7501943491014</v>
      </c>
      <c r="AK204" s="192">
        <v>70409</v>
      </c>
      <c r="AL204" s="90" t="s">
        <v>279</v>
      </c>
      <c r="AM204" s="75">
        <v>71165</v>
      </c>
      <c r="AO204" s="188">
        <v>1524.6000000000001</v>
      </c>
      <c r="AP204" s="188">
        <v>2011.8000000000002</v>
      </c>
      <c r="AQ204" s="187">
        <v>96.723385924290582</v>
      </c>
      <c r="AR204" s="188">
        <v>1118.25</v>
      </c>
      <c r="AS204" s="187">
        <v>38.863331399868834</v>
      </c>
      <c r="AT204" s="188">
        <v>1443.7500000000002</v>
      </c>
      <c r="AU204" s="187">
        <v>55.115459012995238</v>
      </c>
      <c r="AV204" s="188">
        <v>2091.6</v>
      </c>
      <c r="AW204" s="187">
        <v>74.227515354938888</v>
      </c>
      <c r="AX204" s="188">
        <v>1568.7000000000003</v>
      </c>
      <c r="AY204" s="187">
        <v>56.813942757969791</v>
      </c>
      <c r="AZ204" s="188">
        <v>2437.0499999999997</v>
      </c>
      <c r="BA204" s="187">
        <v>113.28735303045585</v>
      </c>
      <c r="BB204" s="188">
        <v>1987.6499999999999</v>
      </c>
      <c r="BC204" s="187">
        <v>58.034423860202331</v>
      </c>
      <c r="BD204" s="75"/>
      <c r="BE204" s="75"/>
      <c r="BI204" s="194"/>
    </row>
    <row r="205" spans="1:61" ht="11.25" customHeight="1" x14ac:dyDescent="0.3">
      <c r="A205" s="213" t="s">
        <v>5066</v>
      </c>
      <c r="B205" s="185">
        <v>0</v>
      </c>
      <c r="C205" s="832">
        <v>71299</v>
      </c>
      <c r="D205" s="55">
        <v>956.91</v>
      </c>
      <c r="E205" s="91">
        <v>0</v>
      </c>
      <c r="F205" s="186">
        <v>0</v>
      </c>
      <c r="G205" s="186">
        <v>0</v>
      </c>
      <c r="H205" s="186">
        <v>0</v>
      </c>
      <c r="I205" s="187">
        <v>0</v>
      </c>
      <c r="J205" s="186">
        <v>0</v>
      </c>
      <c r="K205" s="186">
        <v>0</v>
      </c>
      <c r="L205" s="186">
        <v>274.71499999999997</v>
      </c>
      <c r="M205" s="186">
        <v>0</v>
      </c>
      <c r="N205" s="188">
        <v>0</v>
      </c>
      <c r="O205" s="189">
        <v>0</v>
      </c>
      <c r="P205" s="186">
        <v>0</v>
      </c>
      <c r="Q205" s="189">
        <v>0</v>
      </c>
      <c r="R205" s="189">
        <v>0</v>
      </c>
      <c r="S205" s="189">
        <v>682.19499999999994</v>
      </c>
      <c r="T205" s="188">
        <v>682.19499999999994</v>
      </c>
      <c r="U205" s="187">
        <v>0</v>
      </c>
      <c r="V205" s="189">
        <v>0</v>
      </c>
      <c r="W205" s="189">
        <v>0</v>
      </c>
      <c r="X205" s="188">
        <v>682.19499999999994</v>
      </c>
      <c r="Y205" s="188">
        <v>192.71799999999999</v>
      </c>
      <c r="Z205" s="186">
        <v>175.35000000000002</v>
      </c>
      <c r="AA205" s="186">
        <v>0</v>
      </c>
      <c r="AB205" s="186">
        <v>0</v>
      </c>
      <c r="AC205" s="186">
        <v>0</v>
      </c>
      <c r="AD205" s="188">
        <v>0</v>
      </c>
      <c r="AE205" s="189">
        <v>0</v>
      </c>
      <c r="AF205" s="189">
        <v>0</v>
      </c>
      <c r="AG205" s="189">
        <v>0</v>
      </c>
      <c r="AH205" s="191">
        <v>0</v>
      </c>
      <c r="AI205" s="321">
        <v>0</v>
      </c>
      <c r="AJ205" s="192">
        <v>7501943491014</v>
      </c>
      <c r="AK205" s="192">
        <v>70409</v>
      </c>
      <c r="AL205" s="90" t="s">
        <v>279</v>
      </c>
      <c r="AM205" s="75">
        <v>71299</v>
      </c>
      <c r="AO205" s="188">
        <v>180.30433333333335</v>
      </c>
      <c r="AP205" s="188">
        <v>540.91300000000001</v>
      </c>
      <c r="AQ205" s="187">
        <v>66.451228501228499</v>
      </c>
      <c r="AR205" s="188">
        <v>0</v>
      </c>
      <c r="AS205" s="187">
        <v>0</v>
      </c>
      <c r="AT205" s="188">
        <v>0</v>
      </c>
      <c r="AU205" s="187">
        <v>0</v>
      </c>
      <c r="AV205" s="188">
        <v>0</v>
      </c>
      <c r="AW205" s="187">
        <v>0</v>
      </c>
      <c r="AX205" s="188">
        <v>0</v>
      </c>
      <c r="AY205" s="187">
        <v>0</v>
      </c>
      <c r="AZ205" s="188">
        <v>0</v>
      </c>
      <c r="BA205" s="187">
        <v>0</v>
      </c>
      <c r="BB205" s="188">
        <v>0</v>
      </c>
      <c r="BC205" s="187">
        <v>0</v>
      </c>
      <c r="BD205" s="75"/>
      <c r="BE205" s="75"/>
      <c r="BI205" s="194"/>
    </row>
    <row r="206" spans="1:61" ht="11.25" customHeight="1" x14ac:dyDescent="0.3">
      <c r="A206" s="213" t="s">
        <v>912</v>
      </c>
      <c r="B206" s="185">
        <v>0</v>
      </c>
      <c r="C206" s="832">
        <v>71063</v>
      </c>
      <c r="D206" s="55">
        <v>1014.25</v>
      </c>
      <c r="E206" s="91">
        <v>0</v>
      </c>
      <c r="F206" s="186">
        <v>0</v>
      </c>
      <c r="G206" s="186">
        <v>0</v>
      </c>
      <c r="H206" s="186">
        <v>0</v>
      </c>
      <c r="I206" s="187">
        <v>0</v>
      </c>
      <c r="J206" s="186">
        <v>0</v>
      </c>
      <c r="K206" s="186">
        <v>0</v>
      </c>
      <c r="L206" s="186">
        <v>0</v>
      </c>
      <c r="M206" s="186">
        <v>0</v>
      </c>
      <c r="N206" s="188">
        <v>0</v>
      </c>
      <c r="O206" s="189">
        <v>0</v>
      </c>
      <c r="P206" s="186">
        <v>0</v>
      </c>
      <c r="Q206" s="189">
        <v>0</v>
      </c>
      <c r="R206" s="189">
        <v>0</v>
      </c>
      <c r="S206" s="189">
        <v>1014.25</v>
      </c>
      <c r="T206" s="188">
        <v>1014.25</v>
      </c>
      <c r="U206" s="187">
        <v>0</v>
      </c>
      <c r="V206" s="189">
        <v>57</v>
      </c>
      <c r="W206" s="189">
        <v>0</v>
      </c>
      <c r="X206" s="188">
        <v>957.25</v>
      </c>
      <c r="Y206" s="188">
        <v>0</v>
      </c>
      <c r="Z206" s="186">
        <v>0</v>
      </c>
      <c r="AA206" s="186">
        <v>0</v>
      </c>
      <c r="AB206" s="186">
        <v>0</v>
      </c>
      <c r="AC206" s="186">
        <v>0</v>
      </c>
      <c r="AD206" s="188">
        <v>0</v>
      </c>
      <c r="AE206" s="189">
        <v>0</v>
      </c>
      <c r="AF206" s="189">
        <v>0</v>
      </c>
      <c r="AG206" s="189">
        <v>0</v>
      </c>
      <c r="AH206" s="191">
        <v>0</v>
      </c>
      <c r="AI206" s="321">
        <v>0</v>
      </c>
      <c r="AJ206" s="192">
        <v>7501943491014</v>
      </c>
      <c r="AK206" s="192">
        <v>70409</v>
      </c>
      <c r="AL206" s="90" t="s">
        <v>279</v>
      </c>
      <c r="AM206" s="75">
        <v>71063</v>
      </c>
      <c r="AO206" s="188">
        <v>0</v>
      </c>
      <c r="AP206" s="188">
        <v>0</v>
      </c>
      <c r="AQ206" s="187">
        <v>0</v>
      </c>
      <c r="AR206" s="188">
        <v>0</v>
      </c>
      <c r="AS206" s="187">
        <v>0</v>
      </c>
      <c r="AT206" s="188">
        <v>0</v>
      </c>
      <c r="AU206" s="187">
        <v>0</v>
      </c>
      <c r="AV206" s="188">
        <v>0</v>
      </c>
      <c r="AW206" s="187">
        <v>0</v>
      </c>
      <c r="AX206" s="188">
        <v>0</v>
      </c>
      <c r="AY206" s="187">
        <v>0</v>
      </c>
      <c r="AZ206" s="188">
        <v>0</v>
      </c>
      <c r="BA206" s="187">
        <v>0</v>
      </c>
      <c r="BB206" s="188">
        <v>0</v>
      </c>
      <c r="BC206" s="187">
        <v>0</v>
      </c>
      <c r="BD206" s="75"/>
      <c r="BE206" s="75"/>
      <c r="BI206" s="194"/>
    </row>
    <row r="207" spans="1:61" ht="11.25" customHeight="1" x14ac:dyDescent="0.3">
      <c r="A207" s="213" t="s">
        <v>4925</v>
      </c>
      <c r="B207" s="185">
        <v>0</v>
      </c>
      <c r="C207" s="832">
        <v>71166</v>
      </c>
      <c r="D207" s="55">
        <v>1E-4</v>
      </c>
      <c r="E207" s="91">
        <v>0</v>
      </c>
      <c r="F207" s="186">
        <v>0</v>
      </c>
      <c r="G207" s="186">
        <v>0</v>
      </c>
      <c r="H207" s="186">
        <v>0</v>
      </c>
      <c r="I207" s="187">
        <v>0</v>
      </c>
      <c r="J207" s="186">
        <v>0</v>
      </c>
      <c r="K207" s="186">
        <v>0</v>
      </c>
      <c r="L207" s="186">
        <v>0</v>
      </c>
      <c r="M207" s="186">
        <v>0</v>
      </c>
      <c r="N207" s="188">
        <v>0</v>
      </c>
      <c r="O207" s="189">
        <v>0</v>
      </c>
      <c r="P207" s="186">
        <v>0</v>
      </c>
      <c r="Q207" s="189">
        <v>0</v>
      </c>
      <c r="R207" s="189">
        <v>0</v>
      </c>
      <c r="S207" s="189">
        <v>1E-4</v>
      </c>
      <c r="T207" s="188">
        <v>0</v>
      </c>
      <c r="U207" s="187">
        <v>0</v>
      </c>
      <c r="V207" s="189">
        <v>0</v>
      </c>
      <c r="W207" s="189">
        <v>0</v>
      </c>
      <c r="X207" s="188">
        <v>0</v>
      </c>
      <c r="Y207" s="188">
        <v>0</v>
      </c>
      <c r="Z207" s="186">
        <v>0</v>
      </c>
      <c r="AA207" s="186">
        <v>0</v>
      </c>
      <c r="AB207" s="186">
        <v>0</v>
      </c>
      <c r="AC207" s="186">
        <v>0</v>
      </c>
      <c r="AD207" s="188">
        <v>0</v>
      </c>
      <c r="AE207" s="189">
        <v>0</v>
      </c>
      <c r="AF207" s="189">
        <v>0</v>
      </c>
      <c r="AG207" s="189">
        <v>0</v>
      </c>
      <c r="AH207" s="191">
        <v>0</v>
      </c>
      <c r="AI207" s="321">
        <v>0</v>
      </c>
      <c r="AJ207" s="192">
        <v>7501943491014</v>
      </c>
      <c r="AK207" s="192">
        <v>70409</v>
      </c>
      <c r="AL207" s="90" t="s">
        <v>279</v>
      </c>
      <c r="AM207" s="75">
        <v>71166</v>
      </c>
      <c r="AO207" s="188">
        <v>0</v>
      </c>
      <c r="AP207" s="188">
        <v>0</v>
      </c>
      <c r="AQ207" s="187">
        <v>0</v>
      </c>
      <c r="AR207" s="188">
        <v>0</v>
      </c>
      <c r="AS207" s="187">
        <v>0</v>
      </c>
      <c r="AT207" s="188">
        <v>0</v>
      </c>
      <c r="AU207" s="187">
        <v>0</v>
      </c>
      <c r="AV207" s="188">
        <v>0</v>
      </c>
      <c r="AW207" s="187">
        <v>0</v>
      </c>
      <c r="AX207" s="188">
        <v>0</v>
      </c>
      <c r="AY207" s="187">
        <v>0</v>
      </c>
      <c r="AZ207" s="188">
        <v>0</v>
      </c>
      <c r="BA207" s="187">
        <v>0</v>
      </c>
      <c r="BB207" s="188">
        <v>0</v>
      </c>
      <c r="BC207" s="187">
        <v>0</v>
      </c>
      <c r="BD207" s="75"/>
      <c r="BE207" s="75"/>
      <c r="BI207" s="194"/>
    </row>
    <row r="208" spans="1:61" ht="11.25" customHeight="1" x14ac:dyDescent="0.3">
      <c r="A208" s="213" t="s">
        <v>5034</v>
      </c>
      <c r="B208" s="185">
        <v>0</v>
      </c>
      <c r="C208" s="832">
        <v>71248</v>
      </c>
      <c r="D208" s="55">
        <v>2992.5</v>
      </c>
      <c r="E208" s="91">
        <v>10.479775871125899</v>
      </c>
      <c r="F208" s="186">
        <v>0</v>
      </c>
      <c r="G208" s="186">
        <v>11634</v>
      </c>
      <c r="H208" s="186">
        <v>1023.75</v>
      </c>
      <c r="I208" s="187">
        <v>8.7996389891696758</v>
      </c>
      <c r="J208" s="186">
        <v>8566.5</v>
      </c>
      <c r="K208" s="186">
        <v>8566.5</v>
      </c>
      <c r="L208" s="186">
        <v>2058.75</v>
      </c>
      <c r="M208" s="186">
        <v>24.032568727018035</v>
      </c>
      <c r="N208" s="188">
        <v>0</v>
      </c>
      <c r="O208" s="189">
        <v>6507.75</v>
      </c>
      <c r="P208" s="186">
        <v>6507.75</v>
      </c>
      <c r="Q208" s="189">
        <v>100</v>
      </c>
      <c r="R208" s="189">
        <v>6.8551917352477671</v>
      </c>
      <c r="S208" s="189">
        <v>1957.5</v>
      </c>
      <c r="T208" s="188">
        <v>2124</v>
      </c>
      <c r="U208" s="187">
        <v>7.4382770092803367</v>
      </c>
      <c r="V208" s="189">
        <v>285.75</v>
      </c>
      <c r="W208" s="189">
        <v>0</v>
      </c>
      <c r="X208" s="188">
        <v>1838.25</v>
      </c>
      <c r="Y208" s="188">
        <v>0</v>
      </c>
      <c r="Z208" s="186">
        <v>571.5</v>
      </c>
      <c r="AA208" s="186">
        <v>0</v>
      </c>
      <c r="AB208" s="186">
        <v>0</v>
      </c>
      <c r="AC208" s="186">
        <v>0</v>
      </c>
      <c r="AD208" s="188">
        <v>0</v>
      </c>
      <c r="AE208" s="189">
        <v>0</v>
      </c>
      <c r="AF208" s="189">
        <v>0</v>
      </c>
      <c r="AG208" s="189">
        <v>0</v>
      </c>
      <c r="AH208" s="191">
        <v>0</v>
      </c>
      <c r="AI208" s="321">
        <v>5966.25</v>
      </c>
      <c r="AJ208" s="192">
        <v>7501943491014</v>
      </c>
      <c r="AK208" s="192">
        <v>70409</v>
      </c>
      <c r="AL208" s="90" t="s">
        <v>279</v>
      </c>
      <c r="AM208" s="75">
        <v>71248</v>
      </c>
      <c r="AO208" s="188">
        <v>0</v>
      </c>
      <c r="AP208" s="188">
        <v>0</v>
      </c>
      <c r="AQ208" s="187">
        <v>0</v>
      </c>
      <c r="AR208" s="188">
        <v>0</v>
      </c>
      <c r="AS208" s="187">
        <v>0</v>
      </c>
      <c r="AT208" s="188">
        <v>0</v>
      </c>
      <c r="AU208" s="187">
        <v>0</v>
      </c>
      <c r="AV208" s="188">
        <v>0</v>
      </c>
      <c r="AW208" s="187">
        <v>0</v>
      </c>
      <c r="AX208" s="188">
        <v>0</v>
      </c>
      <c r="AY208" s="187">
        <v>0</v>
      </c>
      <c r="AZ208" s="188">
        <v>0</v>
      </c>
      <c r="BA208" s="187">
        <v>0</v>
      </c>
      <c r="BB208" s="188">
        <v>0</v>
      </c>
      <c r="BC208" s="187">
        <v>0</v>
      </c>
      <c r="BD208" s="75"/>
      <c r="BE208" s="75"/>
      <c r="BI208" s="194"/>
    </row>
    <row r="209" spans="1:61" s="77" customFormat="1" ht="11.25" customHeight="1" x14ac:dyDescent="0.2">
      <c r="A209" s="149" t="s">
        <v>170</v>
      </c>
      <c r="B209" s="169">
        <v>0</v>
      </c>
      <c r="C209" s="848"/>
      <c r="D209" s="219">
        <v>14350.560600000001</v>
      </c>
      <c r="E209" s="220">
        <v>24.926265890742226</v>
      </c>
      <c r="F209" s="219">
        <v>6600</v>
      </c>
      <c r="G209" s="219">
        <v>15634</v>
      </c>
      <c r="H209" s="219">
        <v>1023.75</v>
      </c>
      <c r="I209" s="222">
        <v>6.5482282205449662</v>
      </c>
      <c r="J209" s="219">
        <v>15155.18</v>
      </c>
      <c r="K209" s="219">
        <v>17271.613000000001</v>
      </c>
      <c r="L209" s="219">
        <v>3448.7649999999999</v>
      </c>
      <c r="M209" s="221">
        <v>19.967822345255186</v>
      </c>
      <c r="N209" s="219">
        <v>57.75</v>
      </c>
      <c r="O209" s="219">
        <v>6576.5</v>
      </c>
      <c r="P209" s="219">
        <v>6885.3</v>
      </c>
      <c r="Q209" s="224">
        <v>68.18833560538377</v>
      </c>
      <c r="R209" s="224">
        <v>23.606870258221939</v>
      </c>
      <c r="S209" s="224">
        <v>11925.545599999999</v>
      </c>
      <c r="T209" s="219">
        <v>12035.394999999999</v>
      </c>
      <c r="U209" s="222">
        <v>20.904929377470413</v>
      </c>
      <c r="V209" s="219">
        <v>342.75</v>
      </c>
      <c r="W209" s="219">
        <v>251.05</v>
      </c>
      <c r="X209" s="219">
        <v>11441.594999999999</v>
      </c>
      <c r="Y209" s="219">
        <v>3241.2179999999998</v>
      </c>
      <c r="Z209" s="219">
        <v>1734.35</v>
      </c>
      <c r="AA209" s="219">
        <v>0</v>
      </c>
      <c r="AB209" s="219">
        <v>0</v>
      </c>
      <c r="AC209" s="219">
        <v>0</v>
      </c>
      <c r="AD209" s="219">
        <v>85.999999999999915</v>
      </c>
      <c r="AE209" s="219">
        <v>5.25</v>
      </c>
      <c r="AF209" s="219">
        <v>5.25</v>
      </c>
      <c r="AG209" s="219">
        <v>0</v>
      </c>
      <c r="AH209" s="219">
        <v>0</v>
      </c>
      <c r="AI209" s="321">
        <v>0</v>
      </c>
      <c r="AJ209" s="192">
        <v>0</v>
      </c>
      <c r="AK209" s="192">
        <v>0</v>
      </c>
      <c r="AL209" s="226"/>
      <c r="AM209" s="75">
        <v>0</v>
      </c>
      <c r="AN209" s="76"/>
      <c r="AO209" s="223">
        <v>0</v>
      </c>
      <c r="AP209" s="223">
        <v>0</v>
      </c>
      <c r="AQ209" s="222">
        <v>0</v>
      </c>
      <c r="AR209" s="223">
        <v>0</v>
      </c>
      <c r="AS209" s="222">
        <v>0</v>
      </c>
      <c r="AT209" s="223">
        <v>0</v>
      </c>
      <c r="AU209" s="222">
        <v>0</v>
      </c>
      <c r="AV209" s="223">
        <v>0</v>
      </c>
      <c r="AW209" s="222">
        <v>0</v>
      </c>
      <c r="AX209" s="223">
        <v>0</v>
      </c>
      <c r="AY209" s="222">
        <v>0</v>
      </c>
      <c r="AZ209" s="223">
        <v>0</v>
      </c>
      <c r="BA209" s="222">
        <v>0</v>
      </c>
      <c r="BB209" s="223">
        <v>0</v>
      </c>
      <c r="BC209" s="222">
        <v>0</v>
      </c>
      <c r="BD209" s="75"/>
      <c r="BE209" s="75"/>
      <c r="BF209" s="56"/>
      <c r="BI209" s="194"/>
    </row>
    <row r="210" spans="1:61" s="77" customFormat="1" ht="11.25" customHeight="1" x14ac:dyDescent="0.2">
      <c r="A210" s="228" t="s">
        <v>169</v>
      </c>
      <c r="B210" s="229">
        <v>0</v>
      </c>
      <c r="C210" s="837"/>
      <c r="D210" s="230">
        <v>14350.560600000001</v>
      </c>
      <c r="E210" s="231">
        <v>24.926265890742226</v>
      </c>
      <c r="F210" s="232">
        <v>6600</v>
      </c>
      <c r="G210" s="232">
        <v>15634</v>
      </c>
      <c r="H210" s="232">
        <v>1023.75</v>
      </c>
      <c r="I210" s="233">
        <v>6.5482282205449662</v>
      </c>
      <c r="J210" s="232">
        <v>15155.18</v>
      </c>
      <c r="K210" s="232">
        <v>17271.613000000001</v>
      </c>
      <c r="L210" s="232">
        <v>3448.7649999999999</v>
      </c>
      <c r="M210" s="232">
        <v>19.967822345255186</v>
      </c>
      <c r="N210" s="232">
        <v>57.75</v>
      </c>
      <c r="O210" s="232">
        <v>6576.5</v>
      </c>
      <c r="P210" s="232">
        <v>6885.3</v>
      </c>
      <c r="Q210" s="235">
        <v>2.9167031619514763</v>
      </c>
      <c r="R210" s="235">
        <v>23.606870258221939</v>
      </c>
      <c r="S210" s="235">
        <v>11925.545599999999</v>
      </c>
      <c r="T210" s="232">
        <v>12035.394999999999</v>
      </c>
      <c r="U210" s="233">
        <v>20.904929377470413</v>
      </c>
      <c r="V210" s="232">
        <v>342.75</v>
      </c>
      <c r="W210" s="232">
        <v>251.05</v>
      </c>
      <c r="X210" s="234">
        <v>11441.594999999999</v>
      </c>
      <c r="Y210" s="232">
        <v>3241.2179999999998</v>
      </c>
      <c r="Z210" s="232">
        <v>1734.35</v>
      </c>
      <c r="AA210" s="232">
        <v>0</v>
      </c>
      <c r="AB210" s="232">
        <v>0</v>
      </c>
      <c r="AC210" s="232">
        <v>0</v>
      </c>
      <c r="AD210" s="232">
        <v>85.999999999999915</v>
      </c>
      <c r="AE210" s="232">
        <v>5.25</v>
      </c>
      <c r="AF210" s="232">
        <v>5.25</v>
      </c>
      <c r="AG210" s="232">
        <v>0</v>
      </c>
      <c r="AH210" s="232">
        <v>0</v>
      </c>
      <c r="AI210" s="225">
        <v>0</v>
      </c>
      <c r="AJ210" s="192">
        <v>0</v>
      </c>
      <c r="AK210" s="192">
        <v>0</v>
      </c>
      <c r="AL210" s="226"/>
      <c r="AM210" s="75">
        <v>0</v>
      </c>
      <c r="AN210" s="76"/>
      <c r="AO210" s="234">
        <v>0</v>
      </c>
      <c r="AP210" s="234">
        <v>0</v>
      </c>
      <c r="AQ210" s="233">
        <v>0</v>
      </c>
      <c r="AR210" s="234">
        <v>0</v>
      </c>
      <c r="AS210" s="233">
        <v>0</v>
      </c>
      <c r="AT210" s="234">
        <v>0</v>
      </c>
      <c r="AU210" s="233">
        <v>0</v>
      </c>
      <c r="AV210" s="234">
        <v>0</v>
      </c>
      <c r="AW210" s="233">
        <v>0</v>
      </c>
      <c r="AX210" s="234">
        <v>0</v>
      </c>
      <c r="AY210" s="233">
        <v>0</v>
      </c>
      <c r="AZ210" s="234">
        <v>0</v>
      </c>
      <c r="BA210" s="233">
        <v>0</v>
      </c>
      <c r="BB210" s="234">
        <v>0</v>
      </c>
      <c r="BC210" s="233">
        <v>0</v>
      </c>
      <c r="BD210" s="75"/>
      <c r="BE210" s="75"/>
      <c r="BF210" s="56"/>
      <c r="BI210" s="194"/>
    </row>
    <row r="211" spans="1:61" s="77" customFormat="1" ht="11.25" customHeight="1" x14ac:dyDescent="0.2">
      <c r="A211" s="236" t="s">
        <v>39</v>
      </c>
      <c r="B211" s="237">
        <v>0</v>
      </c>
      <c r="C211" s="838"/>
      <c r="D211" s="238"/>
      <c r="E211" s="239">
        <v>0</v>
      </c>
      <c r="F211" s="240"/>
      <c r="G211" s="223">
        <v>504.32258064516128</v>
      </c>
      <c r="H211" s="222">
        <v>139.60861857357153</v>
      </c>
      <c r="I211" s="241"/>
      <c r="J211" s="240"/>
      <c r="K211" s="240"/>
      <c r="L211" s="240"/>
      <c r="M211" s="240">
        <v>0</v>
      </c>
      <c r="N211" s="242"/>
      <c r="O211" s="243"/>
      <c r="P211" s="240">
        <v>0</v>
      </c>
      <c r="Q211" s="243">
        <v>0</v>
      </c>
      <c r="R211" s="243">
        <v>0</v>
      </c>
      <c r="S211" s="243"/>
      <c r="T211" s="242"/>
      <c r="U211" s="241">
        <v>0</v>
      </c>
      <c r="V211" s="243"/>
      <c r="W211" s="243"/>
      <c r="X211" s="242">
        <v>0</v>
      </c>
      <c r="Y211" s="242"/>
      <c r="Z211" s="240"/>
      <c r="AA211" s="240"/>
      <c r="AB211" s="240"/>
      <c r="AC211" s="240"/>
      <c r="AD211" s="242"/>
      <c r="AE211" s="243"/>
      <c r="AF211" s="243"/>
      <c r="AG211" s="243"/>
      <c r="AH211" s="243">
        <v>0</v>
      </c>
      <c r="AI211" s="225"/>
      <c r="AJ211" s="192">
        <v>0</v>
      </c>
      <c r="AK211" s="192">
        <v>0</v>
      </c>
      <c r="AL211" s="226"/>
      <c r="AM211" s="75">
        <v>0</v>
      </c>
      <c r="AN211" s="76"/>
      <c r="AO211" s="242">
        <v>0</v>
      </c>
      <c r="AP211" s="242">
        <v>0</v>
      </c>
      <c r="AQ211" s="241">
        <v>0</v>
      </c>
      <c r="AR211" s="242">
        <v>0</v>
      </c>
      <c r="AS211" s="241">
        <v>0</v>
      </c>
      <c r="AT211" s="242">
        <v>0</v>
      </c>
      <c r="AU211" s="241">
        <v>0</v>
      </c>
      <c r="AV211" s="242">
        <v>0</v>
      </c>
      <c r="AW211" s="241">
        <v>0</v>
      </c>
      <c r="AX211" s="242">
        <v>0</v>
      </c>
      <c r="AY211" s="241">
        <v>0</v>
      </c>
      <c r="AZ211" s="242">
        <v>0</v>
      </c>
      <c r="BA211" s="241">
        <v>0</v>
      </c>
      <c r="BB211" s="242">
        <v>0</v>
      </c>
      <c r="BC211" s="241">
        <v>0</v>
      </c>
      <c r="BD211" s="75"/>
      <c r="BE211" s="75"/>
      <c r="BF211" s="56"/>
      <c r="BI211" s="194"/>
    </row>
    <row r="212" spans="1:61" s="77" customFormat="1" ht="11.25" customHeight="1" x14ac:dyDescent="0.2">
      <c r="A212" s="184" t="s">
        <v>913</v>
      </c>
      <c r="B212" s="185">
        <v>0</v>
      </c>
      <c r="C212" s="832">
        <v>70794</v>
      </c>
      <c r="D212" s="55">
        <v>885.2</v>
      </c>
      <c r="E212" s="91">
        <v>10932.894195142037</v>
      </c>
      <c r="F212" s="186">
        <v>0</v>
      </c>
      <c r="G212" s="186">
        <v>0</v>
      </c>
      <c r="H212" s="186">
        <v>0</v>
      </c>
      <c r="I212" s="187">
        <v>0</v>
      </c>
      <c r="J212" s="186">
        <v>0</v>
      </c>
      <c r="K212" s="186">
        <v>2.4289999999999998</v>
      </c>
      <c r="L212" s="186">
        <v>0</v>
      </c>
      <c r="M212" s="186">
        <v>0</v>
      </c>
      <c r="N212" s="189">
        <v>1</v>
      </c>
      <c r="O212" s="189">
        <v>0</v>
      </c>
      <c r="P212" s="186">
        <v>1</v>
      </c>
      <c r="Q212" s="189">
        <v>0</v>
      </c>
      <c r="R212" s="189">
        <v>0</v>
      </c>
      <c r="S212" s="189">
        <v>885.2</v>
      </c>
      <c r="T212" s="188">
        <v>885.2</v>
      </c>
      <c r="U212" s="187">
        <v>10932.894195142037</v>
      </c>
      <c r="V212" s="189">
        <v>1.6</v>
      </c>
      <c r="W212" s="189">
        <v>0</v>
      </c>
      <c r="X212" s="188">
        <v>883.6</v>
      </c>
      <c r="Y212" s="188">
        <v>0</v>
      </c>
      <c r="Z212" s="186">
        <v>0</v>
      </c>
      <c r="AA212" s="186">
        <v>0</v>
      </c>
      <c r="AB212" s="186">
        <v>0</v>
      </c>
      <c r="AC212" s="186">
        <v>0</v>
      </c>
      <c r="AD212" s="188">
        <v>0</v>
      </c>
      <c r="AE212" s="189">
        <v>0</v>
      </c>
      <c r="AF212" s="189">
        <v>0</v>
      </c>
      <c r="AG212" s="189">
        <v>0</v>
      </c>
      <c r="AH212" s="191">
        <v>0</v>
      </c>
      <c r="AI212" s="225">
        <v>0</v>
      </c>
      <c r="AJ212" s="192">
        <v>7506425630967</v>
      </c>
      <c r="AK212" s="192" t="s">
        <v>262</v>
      </c>
      <c r="AL212" s="193" t="s">
        <v>279</v>
      </c>
      <c r="AM212" s="75">
        <v>70794</v>
      </c>
      <c r="AN212" s="76"/>
      <c r="AO212" s="188">
        <v>0.66666666666666663</v>
      </c>
      <c r="AP212" s="188">
        <v>1.2</v>
      </c>
      <c r="AQ212" s="187">
        <v>0</v>
      </c>
      <c r="AR212" s="188">
        <v>0.8</v>
      </c>
      <c r="AS212" s="187">
        <v>0</v>
      </c>
      <c r="AT212" s="188">
        <v>0</v>
      </c>
      <c r="AU212" s="187">
        <v>0</v>
      </c>
      <c r="AV212" s="188">
        <v>37.799999999999997</v>
      </c>
      <c r="AW212" s="187">
        <v>1797.4322396576315</v>
      </c>
      <c r="AX212" s="188">
        <v>0</v>
      </c>
      <c r="AY212" s="187">
        <v>0</v>
      </c>
      <c r="AZ212" s="188">
        <v>0</v>
      </c>
      <c r="BA212" s="187">
        <v>0</v>
      </c>
      <c r="BB212" s="188">
        <v>0</v>
      </c>
      <c r="BC212" s="187">
        <v>0</v>
      </c>
      <c r="BD212" s="75"/>
      <c r="BE212" s="75"/>
      <c r="BF212" s="56"/>
      <c r="BI212" s="194"/>
    </row>
    <row r="213" spans="1:61" s="77" customFormat="1" ht="11.25" customHeight="1" x14ac:dyDescent="0.2">
      <c r="A213" s="184" t="s">
        <v>914</v>
      </c>
      <c r="B213" s="185">
        <v>0</v>
      </c>
      <c r="C213" s="832">
        <v>70368</v>
      </c>
      <c r="D213" s="55">
        <v>1E-4</v>
      </c>
      <c r="E213" s="91">
        <v>0</v>
      </c>
      <c r="F213" s="186">
        <v>0</v>
      </c>
      <c r="G213" s="186">
        <v>0</v>
      </c>
      <c r="H213" s="186">
        <v>0</v>
      </c>
      <c r="I213" s="187">
        <v>0</v>
      </c>
      <c r="J213" s="186">
        <v>0</v>
      </c>
      <c r="K213" s="186">
        <v>0</v>
      </c>
      <c r="L213" s="186">
        <v>0</v>
      </c>
      <c r="M213" s="186">
        <v>0</v>
      </c>
      <c r="N213" s="189">
        <v>0</v>
      </c>
      <c r="O213" s="189">
        <v>0</v>
      </c>
      <c r="P213" s="186">
        <v>0</v>
      </c>
      <c r="Q213" s="189">
        <v>0</v>
      </c>
      <c r="R213" s="189">
        <v>0</v>
      </c>
      <c r="S213" s="189">
        <v>1E-4</v>
      </c>
      <c r="T213" s="188">
        <v>0</v>
      </c>
      <c r="U213" s="187">
        <v>0</v>
      </c>
      <c r="V213" s="189">
        <v>0</v>
      </c>
      <c r="W213" s="189">
        <v>0</v>
      </c>
      <c r="X213" s="188">
        <v>0</v>
      </c>
      <c r="Y213" s="188">
        <v>0</v>
      </c>
      <c r="Z213" s="186">
        <v>0</v>
      </c>
      <c r="AA213" s="186">
        <v>0</v>
      </c>
      <c r="AB213" s="186">
        <v>0</v>
      </c>
      <c r="AC213" s="186">
        <v>0</v>
      </c>
      <c r="AD213" s="188">
        <v>0</v>
      </c>
      <c r="AE213" s="189">
        <v>0</v>
      </c>
      <c r="AF213" s="189">
        <v>0</v>
      </c>
      <c r="AG213" s="189">
        <v>0</v>
      </c>
      <c r="AH213" s="191">
        <v>0</v>
      </c>
      <c r="AI213" s="225">
        <v>0</v>
      </c>
      <c r="AJ213" s="192">
        <v>7501943429215</v>
      </c>
      <c r="AK213" s="192">
        <v>70039</v>
      </c>
      <c r="AL213" s="193" t="s">
        <v>278</v>
      </c>
      <c r="AM213" s="75">
        <v>70368</v>
      </c>
      <c r="AN213" s="76"/>
      <c r="AO213" s="188">
        <v>0</v>
      </c>
      <c r="AP213" s="188">
        <v>0</v>
      </c>
      <c r="AQ213" s="187">
        <v>0</v>
      </c>
      <c r="AR213" s="188">
        <v>0</v>
      </c>
      <c r="AS213" s="187">
        <v>0</v>
      </c>
      <c r="AT213" s="188">
        <v>0</v>
      </c>
      <c r="AU213" s="187">
        <v>0</v>
      </c>
      <c r="AV213" s="188">
        <v>0</v>
      </c>
      <c r="AW213" s="187">
        <v>0</v>
      </c>
      <c r="AX213" s="188">
        <v>0</v>
      </c>
      <c r="AY213" s="187">
        <v>0</v>
      </c>
      <c r="AZ213" s="188">
        <v>0</v>
      </c>
      <c r="BA213" s="187">
        <v>0</v>
      </c>
      <c r="BB213" s="188">
        <v>0</v>
      </c>
      <c r="BC213" s="187">
        <v>0</v>
      </c>
      <c r="BD213" s="75"/>
      <c r="BE213" s="75"/>
      <c r="BF213" s="56"/>
      <c r="BI213" s="194"/>
    </row>
    <row r="214" spans="1:61" s="77" customFormat="1" ht="11.25" customHeight="1" x14ac:dyDescent="0.2">
      <c r="A214" s="184" t="s">
        <v>915</v>
      </c>
      <c r="B214" s="185">
        <v>0</v>
      </c>
      <c r="C214" s="832">
        <v>70124</v>
      </c>
      <c r="D214" s="55">
        <v>1E-4</v>
      </c>
      <c r="E214" s="91">
        <v>0</v>
      </c>
      <c r="F214" s="186">
        <v>0</v>
      </c>
      <c r="G214" s="186">
        <v>0</v>
      </c>
      <c r="H214" s="186">
        <v>0</v>
      </c>
      <c r="I214" s="187">
        <v>0</v>
      </c>
      <c r="J214" s="186">
        <v>0</v>
      </c>
      <c r="K214" s="186">
        <v>0</v>
      </c>
      <c r="L214" s="186">
        <v>0</v>
      </c>
      <c r="M214" s="186">
        <v>0</v>
      </c>
      <c r="N214" s="189">
        <v>0</v>
      </c>
      <c r="O214" s="189">
        <v>0</v>
      </c>
      <c r="P214" s="186">
        <v>0</v>
      </c>
      <c r="Q214" s="189">
        <v>0</v>
      </c>
      <c r="R214" s="189">
        <v>0</v>
      </c>
      <c r="S214" s="189">
        <v>1E-4</v>
      </c>
      <c r="T214" s="188">
        <v>0</v>
      </c>
      <c r="U214" s="187">
        <v>0</v>
      </c>
      <c r="V214" s="189">
        <v>0</v>
      </c>
      <c r="W214" s="189">
        <v>0</v>
      </c>
      <c r="X214" s="188">
        <v>0</v>
      </c>
      <c r="Y214" s="188">
        <v>0</v>
      </c>
      <c r="Z214" s="186">
        <v>0</v>
      </c>
      <c r="AA214" s="186">
        <v>0</v>
      </c>
      <c r="AB214" s="186">
        <v>0</v>
      </c>
      <c r="AC214" s="186">
        <v>0</v>
      </c>
      <c r="AD214" s="188">
        <v>0</v>
      </c>
      <c r="AE214" s="189">
        <v>0</v>
      </c>
      <c r="AF214" s="189">
        <v>0</v>
      </c>
      <c r="AG214" s="189">
        <v>0</v>
      </c>
      <c r="AH214" s="191">
        <v>0</v>
      </c>
      <c r="AI214" s="225">
        <v>0</v>
      </c>
      <c r="AJ214" s="192">
        <v>7501943410978</v>
      </c>
      <c r="AK214" s="192" t="s">
        <v>262</v>
      </c>
      <c r="AL214" s="193" t="s">
        <v>278</v>
      </c>
      <c r="AM214" s="75">
        <v>70124</v>
      </c>
      <c r="AN214" s="76"/>
      <c r="AO214" s="188">
        <v>0</v>
      </c>
      <c r="AP214" s="188">
        <v>0</v>
      </c>
      <c r="AQ214" s="187">
        <v>0</v>
      </c>
      <c r="AR214" s="188">
        <v>0</v>
      </c>
      <c r="AS214" s="187">
        <v>0</v>
      </c>
      <c r="AT214" s="188">
        <v>0</v>
      </c>
      <c r="AU214" s="187">
        <v>0</v>
      </c>
      <c r="AV214" s="188">
        <v>0</v>
      </c>
      <c r="AW214" s="187">
        <v>0</v>
      </c>
      <c r="AX214" s="188">
        <v>0</v>
      </c>
      <c r="AY214" s="187">
        <v>0</v>
      </c>
      <c r="AZ214" s="188">
        <v>0</v>
      </c>
      <c r="BA214" s="187">
        <v>0</v>
      </c>
      <c r="BB214" s="188">
        <v>0</v>
      </c>
      <c r="BC214" s="187">
        <v>0</v>
      </c>
      <c r="BD214" s="75"/>
      <c r="BE214" s="75"/>
      <c r="BF214" s="56"/>
      <c r="BI214" s="194"/>
    </row>
    <row r="215" spans="1:61" s="77" customFormat="1" ht="11.25" customHeight="1" x14ac:dyDescent="0.2">
      <c r="A215" s="184" t="s">
        <v>916</v>
      </c>
      <c r="B215" s="185">
        <v>0</v>
      </c>
      <c r="C215" s="832">
        <v>70685</v>
      </c>
      <c r="D215" s="55">
        <v>1E-4</v>
      </c>
      <c r="E215" s="91">
        <v>0</v>
      </c>
      <c r="F215" s="186">
        <v>0</v>
      </c>
      <c r="G215" s="186">
        <v>0</v>
      </c>
      <c r="H215" s="186">
        <v>0</v>
      </c>
      <c r="I215" s="187">
        <v>0</v>
      </c>
      <c r="J215" s="186">
        <v>0</v>
      </c>
      <c r="K215" s="186">
        <v>0</v>
      </c>
      <c r="L215" s="186">
        <v>0</v>
      </c>
      <c r="M215" s="186">
        <v>0</v>
      </c>
      <c r="N215" s="189">
        <v>0</v>
      </c>
      <c r="O215" s="189">
        <v>0</v>
      </c>
      <c r="P215" s="186">
        <v>0</v>
      </c>
      <c r="Q215" s="189">
        <v>0</v>
      </c>
      <c r="R215" s="189">
        <v>0</v>
      </c>
      <c r="S215" s="189">
        <v>1E-4</v>
      </c>
      <c r="T215" s="188">
        <v>0</v>
      </c>
      <c r="U215" s="187">
        <v>0</v>
      </c>
      <c r="V215" s="189">
        <v>0</v>
      </c>
      <c r="W215" s="189">
        <v>0</v>
      </c>
      <c r="X215" s="188">
        <v>0</v>
      </c>
      <c r="Y215" s="188">
        <v>0</v>
      </c>
      <c r="Z215" s="186">
        <v>0</v>
      </c>
      <c r="AA215" s="186">
        <v>0</v>
      </c>
      <c r="AB215" s="186">
        <v>0</v>
      </c>
      <c r="AC215" s="186">
        <v>0</v>
      </c>
      <c r="AD215" s="188">
        <v>0</v>
      </c>
      <c r="AE215" s="189">
        <v>0</v>
      </c>
      <c r="AF215" s="189">
        <v>0</v>
      </c>
      <c r="AG215" s="189">
        <v>0</v>
      </c>
      <c r="AH215" s="191">
        <v>0</v>
      </c>
      <c r="AI215" s="225">
        <v>0</v>
      </c>
      <c r="AJ215" s="192">
        <v>7506425619085</v>
      </c>
      <c r="AK215" s="192" t="s">
        <v>262</v>
      </c>
      <c r="AL215" s="193" t="s">
        <v>279</v>
      </c>
      <c r="AM215" s="75">
        <v>70685</v>
      </c>
      <c r="AN215" s="76"/>
      <c r="AO215" s="188">
        <v>0</v>
      </c>
      <c r="AP215" s="188">
        <v>0</v>
      </c>
      <c r="AQ215" s="187">
        <v>0</v>
      </c>
      <c r="AR215" s="188">
        <v>0</v>
      </c>
      <c r="AS215" s="187">
        <v>0</v>
      </c>
      <c r="AT215" s="188">
        <v>0</v>
      </c>
      <c r="AU215" s="187">
        <v>0</v>
      </c>
      <c r="AV215" s="188">
        <v>0</v>
      </c>
      <c r="AW215" s="187">
        <v>0</v>
      </c>
      <c r="AX215" s="188">
        <v>0</v>
      </c>
      <c r="AY215" s="187">
        <v>0</v>
      </c>
      <c r="AZ215" s="188">
        <v>0</v>
      </c>
      <c r="BA215" s="187">
        <v>0</v>
      </c>
      <c r="BB215" s="188">
        <v>0</v>
      </c>
      <c r="BC215" s="187">
        <v>0</v>
      </c>
      <c r="BD215" s="75"/>
      <c r="BE215" s="75"/>
      <c r="BF215" s="56"/>
      <c r="BI215" s="194"/>
    </row>
    <row r="216" spans="1:61" s="77" customFormat="1" ht="11.25" customHeight="1" x14ac:dyDescent="0.2">
      <c r="A216" s="184" t="s">
        <v>917</v>
      </c>
      <c r="B216" s="185">
        <v>0</v>
      </c>
      <c r="C216" s="832">
        <v>70765</v>
      </c>
      <c r="D216" s="55">
        <v>28</v>
      </c>
      <c r="E216" s="91">
        <v>0</v>
      </c>
      <c r="F216" s="186">
        <v>0</v>
      </c>
      <c r="G216" s="186">
        <v>0</v>
      </c>
      <c r="H216" s="186">
        <v>0</v>
      </c>
      <c r="I216" s="187">
        <v>0</v>
      </c>
      <c r="J216" s="186">
        <v>0</v>
      </c>
      <c r="K216" s="186">
        <v>0</v>
      </c>
      <c r="L216" s="186">
        <v>0</v>
      </c>
      <c r="M216" s="186">
        <v>0</v>
      </c>
      <c r="N216" s="189">
        <v>0</v>
      </c>
      <c r="O216" s="189">
        <v>0</v>
      </c>
      <c r="P216" s="186">
        <v>0</v>
      </c>
      <c r="Q216" s="189">
        <v>0</v>
      </c>
      <c r="R216" s="189">
        <v>0</v>
      </c>
      <c r="S216" s="189">
        <v>28</v>
      </c>
      <c r="T216" s="188">
        <v>28</v>
      </c>
      <c r="U216" s="187">
        <v>0</v>
      </c>
      <c r="V216" s="189">
        <v>0</v>
      </c>
      <c r="W216" s="189">
        <v>0</v>
      </c>
      <c r="X216" s="188">
        <v>28</v>
      </c>
      <c r="Y216" s="188">
        <v>0</v>
      </c>
      <c r="Z216" s="186">
        <v>0</v>
      </c>
      <c r="AA216" s="186">
        <v>0</v>
      </c>
      <c r="AB216" s="186">
        <v>0</v>
      </c>
      <c r="AC216" s="186">
        <v>0</v>
      </c>
      <c r="AD216" s="188">
        <v>0</v>
      </c>
      <c r="AE216" s="189">
        <v>0</v>
      </c>
      <c r="AF216" s="189">
        <v>0</v>
      </c>
      <c r="AG216" s="189">
        <v>0</v>
      </c>
      <c r="AH216" s="191">
        <v>0</v>
      </c>
      <c r="AI216" s="225">
        <v>0</v>
      </c>
      <c r="AJ216" s="192">
        <v>7506425625147</v>
      </c>
      <c r="AK216" s="192" t="s">
        <v>262</v>
      </c>
      <c r="AL216" s="193" t="s">
        <v>279</v>
      </c>
      <c r="AM216" s="75">
        <v>70765</v>
      </c>
      <c r="AN216" s="76"/>
      <c r="AO216" s="188">
        <v>0</v>
      </c>
      <c r="AP216" s="188">
        <v>0</v>
      </c>
      <c r="AQ216" s="187">
        <v>0</v>
      </c>
      <c r="AR216" s="188">
        <v>0</v>
      </c>
      <c r="AS216" s="187">
        <v>0</v>
      </c>
      <c r="AT216" s="188">
        <v>0</v>
      </c>
      <c r="AU216" s="187">
        <v>0</v>
      </c>
      <c r="AV216" s="188">
        <v>0</v>
      </c>
      <c r="AW216" s="187">
        <v>0</v>
      </c>
      <c r="AX216" s="188">
        <v>0</v>
      </c>
      <c r="AY216" s="187">
        <v>0</v>
      </c>
      <c r="AZ216" s="188">
        <v>0</v>
      </c>
      <c r="BA216" s="187">
        <v>0</v>
      </c>
      <c r="BB216" s="188">
        <v>0</v>
      </c>
      <c r="BC216" s="187">
        <v>0</v>
      </c>
      <c r="BD216" s="75"/>
      <c r="BE216" s="75"/>
      <c r="BF216" s="56"/>
      <c r="BI216" s="194"/>
    </row>
    <row r="217" spans="1:61" s="77" customFormat="1" ht="11.25" customHeight="1" x14ac:dyDescent="0.2">
      <c r="A217" s="184" t="s">
        <v>918</v>
      </c>
      <c r="B217" s="185">
        <v>0</v>
      </c>
      <c r="C217" s="832">
        <v>70672</v>
      </c>
      <c r="D217" s="55">
        <v>1E-4</v>
      </c>
      <c r="E217" s="91">
        <v>0</v>
      </c>
      <c r="F217" s="186">
        <v>0</v>
      </c>
      <c r="G217" s="186">
        <v>0</v>
      </c>
      <c r="H217" s="186">
        <v>0</v>
      </c>
      <c r="I217" s="187">
        <v>0</v>
      </c>
      <c r="J217" s="186">
        <v>0</v>
      </c>
      <c r="K217" s="186">
        <v>0</v>
      </c>
      <c r="L217" s="186">
        <v>0</v>
      </c>
      <c r="M217" s="186">
        <v>0</v>
      </c>
      <c r="N217" s="189">
        <v>0</v>
      </c>
      <c r="O217" s="189">
        <v>0</v>
      </c>
      <c r="P217" s="186">
        <v>0</v>
      </c>
      <c r="Q217" s="189">
        <v>0</v>
      </c>
      <c r="R217" s="189">
        <v>0</v>
      </c>
      <c r="S217" s="189">
        <v>1E-4</v>
      </c>
      <c r="T217" s="188">
        <v>0</v>
      </c>
      <c r="U217" s="187">
        <v>0</v>
      </c>
      <c r="V217" s="189">
        <v>0</v>
      </c>
      <c r="W217" s="189">
        <v>0</v>
      </c>
      <c r="X217" s="188">
        <v>0</v>
      </c>
      <c r="Y217" s="188">
        <v>0</v>
      </c>
      <c r="Z217" s="186">
        <v>0</v>
      </c>
      <c r="AA217" s="186">
        <v>0</v>
      </c>
      <c r="AB217" s="186">
        <v>0</v>
      </c>
      <c r="AC217" s="186">
        <v>0</v>
      </c>
      <c r="AD217" s="188">
        <v>0</v>
      </c>
      <c r="AE217" s="189">
        <v>0</v>
      </c>
      <c r="AF217" s="189">
        <v>0</v>
      </c>
      <c r="AG217" s="189">
        <v>0</v>
      </c>
      <c r="AH217" s="191">
        <v>0</v>
      </c>
      <c r="AI217" s="225">
        <v>0</v>
      </c>
      <c r="AJ217" s="192">
        <v>7501943494268</v>
      </c>
      <c r="AK217" s="192">
        <v>70331</v>
      </c>
      <c r="AL217" s="193" t="s">
        <v>279</v>
      </c>
      <c r="AM217" s="75">
        <v>70672</v>
      </c>
      <c r="AN217" s="76"/>
      <c r="AO217" s="188">
        <v>0</v>
      </c>
      <c r="AP217" s="188">
        <v>0</v>
      </c>
      <c r="AQ217" s="187">
        <v>0</v>
      </c>
      <c r="AR217" s="188">
        <v>0</v>
      </c>
      <c r="AS217" s="187">
        <v>0</v>
      </c>
      <c r="AT217" s="188">
        <v>0</v>
      </c>
      <c r="AU217" s="187">
        <v>0</v>
      </c>
      <c r="AV217" s="188">
        <v>0</v>
      </c>
      <c r="AW217" s="187">
        <v>0</v>
      </c>
      <c r="AX217" s="188">
        <v>0</v>
      </c>
      <c r="AY217" s="187">
        <v>0</v>
      </c>
      <c r="AZ217" s="188">
        <v>0</v>
      </c>
      <c r="BA217" s="187">
        <v>0</v>
      </c>
      <c r="BB217" s="188">
        <v>0</v>
      </c>
      <c r="BC217" s="187">
        <v>0</v>
      </c>
      <c r="BD217" s="75"/>
      <c r="BE217" s="75"/>
      <c r="BF217" s="56"/>
      <c r="BI217" s="194"/>
    </row>
    <row r="218" spans="1:61" s="77" customFormat="1" ht="11.25" customHeight="1" x14ac:dyDescent="0.2">
      <c r="A218" s="184" t="s">
        <v>919</v>
      </c>
      <c r="B218" s="185">
        <v>0</v>
      </c>
      <c r="C218" s="832">
        <v>70671</v>
      </c>
      <c r="D218" s="55">
        <v>1E-4</v>
      </c>
      <c r="E218" s="91">
        <v>0</v>
      </c>
      <c r="F218" s="186">
        <v>0</v>
      </c>
      <c r="G218" s="186">
        <v>0</v>
      </c>
      <c r="H218" s="186">
        <v>0</v>
      </c>
      <c r="I218" s="187">
        <v>0</v>
      </c>
      <c r="J218" s="186">
        <v>0</v>
      </c>
      <c r="K218" s="186">
        <v>0</v>
      </c>
      <c r="L218" s="186">
        <v>-0.28999999999999998</v>
      </c>
      <c r="M218" s="186">
        <v>0</v>
      </c>
      <c r="N218" s="189">
        <v>0</v>
      </c>
      <c r="O218" s="189">
        <v>0</v>
      </c>
      <c r="P218" s="186">
        <v>0</v>
      </c>
      <c r="Q218" s="189">
        <v>0</v>
      </c>
      <c r="R218" s="189">
        <v>0</v>
      </c>
      <c r="S218" s="189">
        <v>0.29009999999999997</v>
      </c>
      <c r="T218" s="188">
        <v>0.29199999999999998</v>
      </c>
      <c r="U218" s="187">
        <v>0</v>
      </c>
      <c r="V218" s="189">
        <v>0</v>
      </c>
      <c r="W218" s="189">
        <v>0</v>
      </c>
      <c r="X218" s="188">
        <v>0.29199999999999998</v>
      </c>
      <c r="Y218" s="188">
        <v>0</v>
      </c>
      <c r="Z218" s="186">
        <v>0</v>
      </c>
      <c r="AA218" s="186">
        <v>0</v>
      </c>
      <c r="AB218" s="186">
        <v>0</v>
      </c>
      <c r="AC218" s="186">
        <v>0</v>
      </c>
      <c r="AD218" s="188">
        <v>0.28999999999999998</v>
      </c>
      <c r="AE218" s="189">
        <v>0</v>
      </c>
      <c r="AF218" s="189">
        <v>0</v>
      </c>
      <c r="AG218" s="189">
        <v>0</v>
      </c>
      <c r="AH218" s="191">
        <v>0</v>
      </c>
      <c r="AI218" s="225">
        <v>0</v>
      </c>
      <c r="AJ218" s="192">
        <v>7501943490994</v>
      </c>
      <c r="AK218" s="192">
        <v>70407</v>
      </c>
      <c r="AL218" s="193" t="s">
        <v>279</v>
      </c>
      <c r="AM218" s="75">
        <v>70671</v>
      </c>
      <c r="AN218" s="76"/>
      <c r="AO218" s="188">
        <v>-1.3333333333333346E-3</v>
      </c>
      <c r="AP218" s="188">
        <v>-0.88</v>
      </c>
      <c r="AQ218" s="187">
        <v>0</v>
      </c>
      <c r="AR218" s="188">
        <v>0</v>
      </c>
      <c r="AS218" s="187">
        <v>0</v>
      </c>
      <c r="AT218" s="188">
        <v>0.876</v>
      </c>
      <c r="AU218" s="187">
        <v>0</v>
      </c>
      <c r="AV218" s="188">
        <v>-4.0000000000000001E-3</v>
      </c>
      <c r="AW218" s="187">
        <v>0</v>
      </c>
      <c r="AX218" s="188">
        <v>0.876</v>
      </c>
      <c r="AY218" s="187">
        <v>0</v>
      </c>
      <c r="AZ218" s="188">
        <v>-4.0000000000000001E-3</v>
      </c>
      <c r="BA218" s="187">
        <v>0</v>
      </c>
      <c r="BB218" s="188">
        <v>0</v>
      </c>
      <c r="BC218" s="187">
        <v>0</v>
      </c>
      <c r="BD218" s="75"/>
      <c r="BE218" s="75"/>
      <c r="BF218" s="56"/>
      <c r="BI218" s="194"/>
    </row>
    <row r="219" spans="1:61" s="77" customFormat="1" ht="11.25" customHeight="1" x14ac:dyDescent="0.2">
      <c r="A219" s="184" t="s">
        <v>920</v>
      </c>
      <c r="B219" s="185">
        <v>0</v>
      </c>
      <c r="C219" s="832">
        <v>70931</v>
      </c>
      <c r="D219" s="55">
        <v>259.375</v>
      </c>
      <c r="E219" s="91">
        <v>0</v>
      </c>
      <c r="F219" s="186">
        <v>0</v>
      </c>
      <c r="G219" s="186">
        <v>0</v>
      </c>
      <c r="H219" s="186">
        <v>0</v>
      </c>
      <c r="I219" s="187">
        <v>0</v>
      </c>
      <c r="J219" s="186">
        <v>0</v>
      </c>
      <c r="K219" s="186">
        <v>0</v>
      </c>
      <c r="L219" s="186">
        <v>0</v>
      </c>
      <c r="M219" s="186">
        <v>0</v>
      </c>
      <c r="N219" s="189">
        <v>0</v>
      </c>
      <c r="O219" s="189">
        <v>0</v>
      </c>
      <c r="P219" s="186">
        <v>0</v>
      </c>
      <c r="Q219" s="189">
        <v>0</v>
      </c>
      <c r="R219" s="189">
        <v>0</v>
      </c>
      <c r="S219" s="189">
        <v>259.375</v>
      </c>
      <c r="T219" s="188">
        <v>260</v>
      </c>
      <c r="U219" s="187">
        <v>0</v>
      </c>
      <c r="V219" s="189">
        <v>0</v>
      </c>
      <c r="W219" s="189">
        <v>0</v>
      </c>
      <c r="X219" s="188">
        <v>260</v>
      </c>
      <c r="Y219" s="188">
        <v>0</v>
      </c>
      <c r="Z219" s="186">
        <v>0</v>
      </c>
      <c r="AA219" s="186">
        <v>0</v>
      </c>
      <c r="AB219" s="186">
        <v>0</v>
      </c>
      <c r="AC219" s="186">
        <v>0</v>
      </c>
      <c r="AD219" s="188">
        <v>0</v>
      </c>
      <c r="AE219" s="189">
        <v>0</v>
      </c>
      <c r="AF219" s="189">
        <v>0</v>
      </c>
      <c r="AG219" s="189">
        <v>0</v>
      </c>
      <c r="AH219" s="191">
        <v>0</v>
      </c>
      <c r="AI219" s="225">
        <v>0</v>
      </c>
      <c r="AJ219" s="192">
        <v>7506425619481</v>
      </c>
      <c r="AK219" s="192" t="s">
        <v>262</v>
      </c>
      <c r="AL219" s="193" t="s">
        <v>278</v>
      </c>
      <c r="AM219" s="75">
        <v>70931</v>
      </c>
      <c r="AN219" s="76"/>
      <c r="AO219" s="188">
        <v>264.79000000000002</v>
      </c>
      <c r="AP219" s="188">
        <v>0</v>
      </c>
      <c r="AQ219" s="187">
        <v>0</v>
      </c>
      <c r="AR219" s="188">
        <v>-15</v>
      </c>
      <c r="AS219" s="187">
        <v>0</v>
      </c>
      <c r="AT219" s="188">
        <v>809.37</v>
      </c>
      <c r="AU219" s="187">
        <v>0</v>
      </c>
      <c r="AV219" s="188">
        <v>3.75</v>
      </c>
      <c r="AW219" s="187">
        <v>0</v>
      </c>
      <c r="AX219" s="188">
        <v>-2.5</v>
      </c>
      <c r="AY219" s="187">
        <v>0</v>
      </c>
      <c r="AZ219" s="188">
        <v>3.125</v>
      </c>
      <c r="BA219" s="187">
        <v>0</v>
      </c>
      <c r="BB219" s="188">
        <v>23.75</v>
      </c>
      <c r="BC219" s="187">
        <v>0</v>
      </c>
      <c r="BD219" s="75"/>
      <c r="BE219" s="75"/>
      <c r="BF219" s="56"/>
      <c r="BI219" s="194"/>
    </row>
    <row r="220" spans="1:61" s="77" customFormat="1" ht="11.25" customHeight="1" x14ac:dyDescent="0.2">
      <c r="A220" s="184" t="s">
        <v>921</v>
      </c>
      <c r="B220" s="185">
        <v>0</v>
      </c>
      <c r="C220" s="832">
        <v>70362</v>
      </c>
      <c r="D220" s="55">
        <v>1E-4</v>
      </c>
      <c r="E220" s="91">
        <v>0</v>
      </c>
      <c r="F220" s="186">
        <v>0</v>
      </c>
      <c r="G220" s="186">
        <v>0</v>
      </c>
      <c r="H220" s="186">
        <v>0</v>
      </c>
      <c r="I220" s="187">
        <v>0</v>
      </c>
      <c r="J220" s="186">
        <v>0</v>
      </c>
      <c r="K220" s="186">
        <v>0</v>
      </c>
      <c r="L220" s="186">
        <v>0</v>
      </c>
      <c r="M220" s="186">
        <v>0</v>
      </c>
      <c r="N220" s="189">
        <v>0</v>
      </c>
      <c r="O220" s="189">
        <v>0</v>
      </c>
      <c r="P220" s="186">
        <v>0</v>
      </c>
      <c r="Q220" s="189">
        <v>0</v>
      </c>
      <c r="R220" s="189">
        <v>0</v>
      </c>
      <c r="S220" s="189">
        <v>1E-4</v>
      </c>
      <c r="T220" s="188">
        <v>0</v>
      </c>
      <c r="U220" s="187">
        <v>0</v>
      </c>
      <c r="V220" s="189">
        <v>0</v>
      </c>
      <c r="W220" s="189">
        <v>0</v>
      </c>
      <c r="X220" s="188">
        <v>0</v>
      </c>
      <c r="Y220" s="188">
        <v>0</v>
      </c>
      <c r="Z220" s="186">
        <v>0</v>
      </c>
      <c r="AA220" s="186">
        <v>0</v>
      </c>
      <c r="AB220" s="186">
        <v>0</v>
      </c>
      <c r="AC220" s="186">
        <v>0</v>
      </c>
      <c r="AD220" s="188">
        <v>0</v>
      </c>
      <c r="AE220" s="189">
        <v>0</v>
      </c>
      <c r="AF220" s="189">
        <v>0</v>
      </c>
      <c r="AG220" s="189">
        <v>0</v>
      </c>
      <c r="AH220" s="191">
        <v>0</v>
      </c>
      <c r="AI220" s="225">
        <v>0</v>
      </c>
      <c r="AJ220" s="192">
        <v>7501943429246</v>
      </c>
      <c r="AK220" s="192">
        <v>70048</v>
      </c>
      <c r="AL220" s="193" t="s">
        <v>278</v>
      </c>
      <c r="AM220" s="75">
        <v>70362</v>
      </c>
      <c r="AN220" s="76"/>
      <c r="AO220" s="188">
        <v>0</v>
      </c>
      <c r="AP220" s="188">
        <v>0</v>
      </c>
      <c r="AQ220" s="187">
        <v>0</v>
      </c>
      <c r="AR220" s="188">
        <v>0</v>
      </c>
      <c r="AS220" s="187">
        <v>0</v>
      </c>
      <c r="AT220" s="188">
        <v>0</v>
      </c>
      <c r="AU220" s="187">
        <v>0</v>
      </c>
      <c r="AV220" s="188">
        <v>0</v>
      </c>
      <c r="AW220" s="187">
        <v>0</v>
      </c>
      <c r="AX220" s="188">
        <v>0</v>
      </c>
      <c r="AY220" s="187">
        <v>0</v>
      </c>
      <c r="AZ220" s="188">
        <v>0</v>
      </c>
      <c r="BA220" s="187">
        <v>0</v>
      </c>
      <c r="BB220" s="188">
        <v>0</v>
      </c>
      <c r="BC220" s="187">
        <v>0</v>
      </c>
      <c r="BD220" s="75"/>
      <c r="BE220" s="75"/>
      <c r="BF220" s="56"/>
      <c r="BI220" s="194"/>
    </row>
    <row r="221" spans="1:61" s="77" customFormat="1" ht="11.25" customHeight="1" x14ac:dyDescent="0.2">
      <c r="A221" s="184" t="s">
        <v>922</v>
      </c>
      <c r="B221" s="185">
        <v>0</v>
      </c>
      <c r="C221" s="832">
        <v>70686</v>
      </c>
      <c r="D221" s="55">
        <v>1E-4</v>
      </c>
      <c r="E221" s="91">
        <v>0</v>
      </c>
      <c r="F221" s="186">
        <v>0</v>
      </c>
      <c r="G221" s="186">
        <v>0</v>
      </c>
      <c r="H221" s="186">
        <v>0</v>
      </c>
      <c r="I221" s="187">
        <v>0</v>
      </c>
      <c r="J221" s="186">
        <v>0</v>
      </c>
      <c r="K221" s="186">
        <v>0</v>
      </c>
      <c r="L221" s="186">
        <v>0</v>
      </c>
      <c r="M221" s="186">
        <v>0</v>
      </c>
      <c r="N221" s="189">
        <v>1.05</v>
      </c>
      <c r="O221" s="189">
        <v>0</v>
      </c>
      <c r="P221" s="186">
        <v>1.05</v>
      </c>
      <c r="Q221" s="189">
        <v>0</v>
      </c>
      <c r="R221" s="189">
        <v>0</v>
      </c>
      <c r="S221" s="189">
        <v>1E-4</v>
      </c>
      <c r="T221" s="188">
        <v>0</v>
      </c>
      <c r="U221" s="187">
        <v>0</v>
      </c>
      <c r="V221" s="189">
        <v>0</v>
      </c>
      <c r="W221" s="189">
        <v>0</v>
      </c>
      <c r="X221" s="188">
        <v>0</v>
      </c>
      <c r="Y221" s="188">
        <v>0</v>
      </c>
      <c r="Z221" s="186">
        <v>0</v>
      </c>
      <c r="AA221" s="186">
        <v>0</v>
      </c>
      <c r="AB221" s="186">
        <v>0</v>
      </c>
      <c r="AC221" s="186">
        <v>0</v>
      </c>
      <c r="AD221" s="188">
        <v>0</v>
      </c>
      <c r="AE221" s="189">
        <v>0</v>
      </c>
      <c r="AF221" s="189">
        <v>0</v>
      </c>
      <c r="AG221" s="189">
        <v>0</v>
      </c>
      <c r="AH221" s="191">
        <v>0</v>
      </c>
      <c r="AI221" s="225">
        <v>0</v>
      </c>
      <c r="AJ221" s="192">
        <v>7506425619108</v>
      </c>
      <c r="AK221" s="192" t="s">
        <v>262</v>
      </c>
      <c r="AL221" s="193" t="s">
        <v>279</v>
      </c>
      <c r="AM221" s="75">
        <v>70686</v>
      </c>
      <c r="AN221" s="76"/>
      <c r="AO221" s="188">
        <v>0</v>
      </c>
      <c r="AP221" s="188">
        <v>0</v>
      </c>
      <c r="AQ221" s="187">
        <v>0</v>
      </c>
      <c r="AR221" s="188">
        <v>0</v>
      </c>
      <c r="AS221" s="187">
        <v>0</v>
      </c>
      <c r="AT221" s="188">
        <v>0</v>
      </c>
      <c r="AU221" s="187">
        <v>0</v>
      </c>
      <c r="AV221" s="188">
        <v>0</v>
      </c>
      <c r="AW221" s="187">
        <v>0</v>
      </c>
      <c r="AX221" s="188">
        <v>0</v>
      </c>
      <c r="AY221" s="187">
        <v>0</v>
      </c>
      <c r="AZ221" s="188">
        <v>0</v>
      </c>
      <c r="BA221" s="187">
        <v>0</v>
      </c>
      <c r="BB221" s="188">
        <v>0</v>
      </c>
      <c r="BC221" s="187">
        <v>0</v>
      </c>
      <c r="BD221" s="75"/>
      <c r="BE221" s="75"/>
      <c r="BF221" s="56"/>
      <c r="BI221" s="194"/>
    </row>
    <row r="222" spans="1:61" s="77" customFormat="1" ht="11.25" customHeight="1" x14ac:dyDescent="0.2">
      <c r="A222" s="184" t="s">
        <v>923</v>
      </c>
      <c r="B222" s="185">
        <v>0</v>
      </c>
      <c r="C222" s="832">
        <v>70904</v>
      </c>
      <c r="D222" s="55">
        <v>1E-4</v>
      </c>
      <c r="E222" s="91">
        <v>0</v>
      </c>
      <c r="F222" s="186">
        <v>0</v>
      </c>
      <c r="G222" s="186">
        <v>0</v>
      </c>
      <c r="H222" s="186">
        <v>0</v>
      </c>
      <c r="I222" s="187">
        <v>0</v>
      </c>
      <c r="J222" s="186">
        <v>0</v>
      </c>
      <c r="K222" s="186">
        <v>0</v>
      </c>
      <c r="L222" s="186">
        <v>0</v>
      </c>
      <c r="M222" s="186">
        <v>0</v>
      </c>
      <c r="N222" s="189">
        <v>0</v>
      </c>
      <c r="O222" s="189">
        <v>0</v>
      </c>
      <c r="P222" s="186">
        <v>0</v>
      </c>
      <c r="Q222" s="189">
        <v>0</v>
      </c>
      <c r="R222" s="189">
        <v>0</v>
      </c>
      <c r="S222" s="189">
        <v>1E-4</v>
      </c>
      <c r="T222" s="188">
        <v>0</v>
      </c>
      <c r="U222" s="187">
        <v>0</v>
      </c>
      <c r="V222" s="189">
        <v>0</v>
      </c>
      <c r="W222" s="189">
        <v>0</v>
      </c>
      <c r="X222" s="188">
        <v>0</v>
      </c>
      <c r="Y222" s="188">
        <v>0</v>
      </c>
      <c r="Z222" s="186">
        <v>0</v>
      </c>
      <c r="AA222" s="186">
        <v>0</v>
      </c>
      <c r="AB222" s="186">
        <v>0</v>
      </c>
      <c r="AC222" s="186">
        <v>0</v>
      </c>
      <c r="AD222" s="188">
        <v>0</v>
      </c>
      <c r="AE222" s="189">
        <v>0</v>
      </c>
      <c r="AF222" s="189">
        <v>0</v>
      </c>
      <c r="AG222" s="189">
        <v>0</v>
      </c>
      <c r="AH222" s="191">
        <v>0</v>
      </c>
      <c r="AI222" s="225">
        <v>0</v>
      </c>
      <c r="AJ222" s="192">
        <v>7506425612673</v>
      </c>
      <c r="AK222" s="192">
        <v>71015</v>
      </c>
      <c r="AL222" s="193" t="s">
        <v>278</v>
      </c>
      <c r="AM222" s="75">
        <v>70904</v>
      </c>
      <c r="AN222" s="76"/>
      <c r="AO222" s="188">
        <v>0</v>
      </c>
      <c r="AP222" s="188">
        <v>0</v>
      </c>
      <c r="AQ222" s="187">
        <v>0</v>
      </c>
      <c r="AR222" s="188">
        <v>0</v>
      </c>
      <c r="AS222" s="187">
        <v>0</v>
      </c>
      <c r="AT222" s="188">
        <v>0</v>
      </c>
      <c r="AU222" s="187">
        <v>0</v>
      </c>
      <c r="AV222" s="188">
        <v>0</v>
      </c>
      <c r="AW222" s="187">
        <v>0</v>
      </c>
      <c r="AX222" s="188">
        <v>0</v>
      </c>
      <c r="AY222" s="187">
        <v>0</v>
      </c>
      <c r="AZ222" s="188">
        <v>0</v>
      </c>
      <c r="BA222" s="187">
        <v>0</v>
      </c>
      <c r="BB222" s="188">
        <v>0</v>
      </c>
      <c r="BC222" s="187">
        <v>0</v>
      </c>
      <c r="BD222" s="75"/>
      <c r="BE222" s="75"/>
      <c r="BF222" s="56"/>
      <c r="BI222" s="194"/>
    </row>
    <row r="223" spans="1:61" s="77" customFormat="1" ht="11.25" customHeight="1" x14ac:dyDescent="0.2">
      <c r="A223" s="184" t="s">
        <v>924</v>
      </c>
      <c r="B223" s="185">
        <v>0</v>
      </c>
      <c r="C223" s="832">
        <v>70902</v>
      </c>
      <c r="D223" s="55">
        <v>98.75</v>
      </c>
      <c r="E223" s="91">
        <v>0</v>
      </c>
      <c r="F223" s="186">
        <v>0</v>
      </c>
      <c r="G223" s="186">
        <v>0</v>
      </c>
      <c r="H223" s="186">
        <v>0</v>
      </c>
      <c r="I223" s="187">
        <v>0</v>
      </c>
      <c r="J223" s="186">
        <v>0</v>
      </c>
      <c r="K223" s="186">
        <v>0</v>
      </c>
      <c r="L223" s="186">
        <v>0</v>
      </c>
      <c r="M223" s="186">
        <v>0</v>
      </c>
      <c r="N223" s="189">
        <v>0</v>
      </c>
      <c r="O223" s="189">
        <v>0</v>
      </c>
      <c r="P223" s="186">
        <v>0</v>
      </c>
      <c r="Q223" s="189">
        <v>0</v>
      </c>
      <c r="R223" s="189">
        <v>0</v>
      </c>
      <c r="S223" s="189">
        <v>98.75</v>
      </c>
      <c r="T223" s="188">
        <v>98.5</v>
      </c>
      <c r="U223" s="187">
        <v>0</v>
      </c>
      <c r="V223" s="189">
        <v>0</v>
      </c>
      <c r="W223" s="189">
        <v>0</v>
      </c>
      <c r="X223" s="188">
        <v>98.5</v>
      </c>
      <c r="Y223" s="188">
        <v>0</v>
      </c>
      <c r="Z223" s="186">
        <v>0</v>
      </c>
      <c r="AA223" s="186">
        <v>0</v>
      </c>
      <c r="AB223" s="186">
        <v>0</v>
      </c>
      <c r="AC223" s="186">
        <v>0</v>
      </c>
      <c r="AD223" s="188">
        <v>0</v>
      </c>
      <c r="AE223" s="189">
        <v>0</v>
      </c>
      <c r="AF223" s="189">
        <v>0</v>
      </c>
      <c r="AG223" s="189">
        <v>0</v>
      </c>
      <c r="AH223" s="191">
        <v>0</v>
      </c>
      <c r="AI223" s="225">
        <v>0</v>
      </c>
      <c r="AJ223" s="192">
        <v>7501943494220</v>
      </c>
      <c r="AK223" s="192">
        <v>70327</v>
      </c>
      <c r="AL223" s="193" t="s">
        <v>279</v>
      </c>
      <c r="AM223" s="75">
        <v>70902</v>
      </c>
      <c r="AN223" s="76"/>
      <c r="AO223" s="188">
        <v>6.083333333333333</v>
      </c>
      <c r="AP223" s="188">
        <v>0</v>
      </c>
      <c r="AQ223" s="187">
        <v>0</v>
      </c>
      <c r="AR223" s="188">
        <v>0</v>
      </c>
      <c r="AS223" s="187">
        <v>0</v>
      </c>
      <c r="AT223" s="188">
        <v>18.25</v>
      </c>
      <c r="AU223" s="187">
        <v>0</v>
      </c>
      <c r="AV223" s="188">
        <v>1140</v>
      </c>
      <c r="AW223" s="187">
        <v>0</v>
      </c>
      <c r="AX223" s="188">
        <v>0</v>
      </c>
      <c r="AY223" s="187">
        <v>0</v>
      </c>
      <c r="AZ223" s="188">
        <v>0</v>
      </c>
      <c r="BA223" s="187">
        <v>0</v>
      </c>
      <c r="BB223" s="188">
        <v>0</v>
      </c>
      <c r="BC223" s="187">
        <v>0</v>
      </c>
      <c r="BD223" s="75"/>
      <c r="BE223" s="75"/>
      <c r="BF223" s="56"/>
      <c r="BI223" s="194"/>
    </row>
    <row r="224" spans="1:61" s="77" customFormat="1" ht="11.25" customHeight="1" x14ac:dyDescent="0.2">
      <c r="A224" s="184" t="s">
        <v>925</v>
      </c>
      <c r="B224" s="185">
        <v>0</v>
      </c>
      <c r="C224" s="832">
        <v>70804</v>
      </c>
      <c r="D224" s="55">
        <v>1E-4</v>
      </c>
      <c r="E224" s="91">
        <v>0</v>
      </c>
      <c r="F224" s="186">
        <v>0</v>
      </c>
      <c r="G224" s="186">
        <v>0</v>
      </c>
      <c r="H224" s="186">
        <v>0</v>
      </c>
      <c r="I224" s="187">
        <v>0</v>
      </c>
      <c r="J224" s="186">
        <v>0</v>
      </c>
      <c r="K224" s="186">
        <v>0</v>
      </c>
      <c r="L224" s="186">
        <v>0</v>
      </c>
      <c r="M224" s="186">
        <v>0</v>
      </c>
      <c r="N224" s="189">
        <v>0</v>
      </c>
      <c r="O224" s="189">
        <v>0</v>
      </c>
      <c r="P224" s="186">
        <v>0</v>
      </c>
      <c r="Q224" s="189">
        <v>0</v>
      </c>
      <c r="R224" s="189">
        <v>0</v>
      </c>
      <c r="S224" s="189">
        <v>1E-4</v>
      </c>
      <c r="T224" s="188">
        <v>0</v>
      </c>
      <c r="U224" s="187">
        <v>0</v>
      </c>
      <c r="V224" s="189">
        <v>0</v>
      </c>
      <c r="W224" s="189">
        <v>0</v>
      </c>
      <c r="X224" s="188">
        <v>0</v>
      </c>
      <c r="Y224" s="188">
        <v>0</v>
      </c>
      <c r="Z224" s="186">
        <v>0</v>
      </c>
      <c r="AA224" s="186">
        <v>0</v>
      </c>
      <c r="AB224" s="186">
        <v>0</v>
      </c>
      <c r="AC224" s="186">
        <v>0</v>
      </c>
      <c r="AD224" s="188">
        <v>0</v>
      </c>
      <c r="AE224" s="189">
        <v>0</v>
      </c>
      <c r="AF224" s="189">
        <v>0</v>
      </c>
      <c r="AG224" s="189">
        <v>0</v>
      </c>
      <c r="AH224" s="191">
        <v>0</v>
      </c>
      <c r="AI224" s="225">
        <v>0</v>
      </c>
      <c r="AJ224" s="192">
        <v>7501943418509</v>
      </c>
      <c r="AK224" s="192">
        <v>70385</v>
      </c>
      <c r="AL224" s="193" t="s">
        <v>279</v>
      </c>
      <c r="AM224" s="75">
        <v>70804</v>
      </c>
      <c r="AN224" s="76"/>
      <c r="AO224" s="188">
        <v>0</v>
      </c>
      <c r="AP224" s="188">
        <v>0</v>
      </c>
      <c r="AQ224" s="187">
        <v>0</v>
      </c>
      <c r="AR224" s="188">
        <v>0</v>
      </c>
      <c r="AS224" s="187">
        <v>0</v>
      </c>
      <c r="AT224" s="188">
        <v>0</v>
      </c>
      <c r="AU224" s="187">
        <v>0</v>
      </c>
      <c r="AV224" s="188">
        <v>0</v>
      </c>
      <c r="AW224" s="187">
        <v>0</v>
      </c>
      <c r="AX224" s="188">
        <v>0</v>
      </c>
      <c r="AY224" s="187">
        <v>0</v>
      </c>
      <c r="AZ224" s="188">
        <v>0</v>
      </c>
      <c r="BA224" s="187">
        <v>0</v>
      </c>
      <c r="BB224" s="188">
        <v>0</v>
      </c>
      <c r="BC224" s="187">
        <v>0</v>
      </c>
      <c r="BD224" s="75"/>
      <c r="BE224" s="75"/>
      <c r="BF224" s="56"/>
      <c r="BI224" s="194"/>
    </row>
    <row r="225" spans="1:61" s="77" customFormat="1" ht="11.25" customHeight="1" x14ac:dyDescent="0.2">
      <c r="A225" s="184" t="s">
        <v>926</v>
      </c>
      <c r="B225" s="185">
        <v>0</v>
      </c>
      <c r="C225" s="832">
        <v>70805</v>
      </c>
      <c r="D225" s="55">
        <v>1E-4</v>
      </c>
      <c r="E225" s="91">
        <v>0</v>
      </c>
      <c r="F225" s="186">
        <v>0</v>
      </c>
      <c r="G225" s="186">
        <v>0</v>
      </c>
      <c r="H225" s="186">
        <v>0</v>
      </c>
      <c r="I225" s="187">
        <v>0</v>
      </c>
      <c r="J225" s="186">
        <v>0</v>
      </c>
      <c r="K225" s="186">
        <v>0</v>
      </c>
      <c r="L225" s="186">
        <v>0</v>
      </c>
      <c r="M225" s="186">
        <v>0</v>
      </c>
      <c r="N225" s="189">
        <v>0</v>
      </c>
      <c r="O225" s="189">
        <v>0</v>
      </c>
      <c r="P225" s="186">
        <v>0</v>
      </c>
      <c r="Q225" s="189">
        <v>0</v>
      </c>
      <c r="R225" s="189">
        <v>0</v>
      </c>
      <c r="S225" s="189">
        <v>1E-4</v>
      </c>
      <c r="T225" s="188">
        <v>0</v>
      </c>
      <c r="U225" s="187">
        <v>0</v>
      </c>
      <c r="V225" s="189">
        <v>0</v>
      </c>
      <c r="W225" s="189">
        <v>0</v>
      </c>
      <c r="X225" s="188">
        <v>0</v>
      </c>
      <c r="Y225" s="188">
        <v>0</v>
      </c>
      <c r="Z225" s="186">
        <v>0</v>
      </c>
      <c r="AA225" s="186">
        <v>0</v>
      </c>
      <c r="AB225" s="186">
        <v>0</v>
      </c>
      <c r="AC225" s="186">
        <v>0</v>
      </c>
      <c r="AD225" s="188">
        <v>0</v>
      </c>
      <c r="AE225" s="189">
        <v>0</v>
      </c>
      <c r="AF225" s="189">
        <v>0</v>
      </c>
      <c r="AG225" s="189">
        <v>0</v>
      </c>
      <c r="AH225" s="191">
        <v>0</v>
      </c>
      <c r="AI225" s="225">
        <v>0</v>
      </c>
      <c r="AJ225" s="192">
        <v>7501943418509</v>
      </c>
      <c r="AK225" s="192">
        <v>70385</v>
      </c>
      <c r="AL225" s="193" t="s">
        <v>279</v>
      </c>
      <c r="AM225" s="75">
        <v>70805</v>
      </c>
      <c r="AN225" s="76"/>
      <c r="AO225" s="188">
        <v>0</v>
      </c>
      <c r="AP225" s="188">
        <v>0</v>
      </c>
      <c r="AQ225" s="187">
        <v>0</v>
      </c>
      <c r="AR225" s="188">
        <v>0</v>
      </c>
      <c r="AS225" s="187">
        <v>0</v>
      </c>
      <c r="AT225" s="188">
        <v>0</v>
      </c>
      <c r="AU225" s="187">
        <v>0</v>
      </c>
      <c r="AV225" s="188">
        <v>0</v>
      </c>
      <c r="AW225" s="187">
        <v>0</v>
      </c>
      <c r="AX225" s="188">
        <v>0</v>
      </c>
      <c r="AY225" s="187">
        <v>0</v>
      </c>
      <c r="AZ225" s="188">
        <v>0</v>
      </c>
      <c r="BA225" s="187">
        <v>0</v>
      </c>
      <c r="BB225" s="188">
        <v>0</v>
      </c>
      <c r="BC225" s="187">
        <v>0</v>
      </c>
      <c r="BD225" s="75"/>
      <c r="BE225" s="75"/>
      <c r="BF225" s="56"/>
      <c r="BI225" s="194"/>
    </row>
    <row r="226" spans="1:61" s="77" customFormat="1" ht="11.25" customHeight="1" x14ac:dyDescent="0.2">
      <c r="A226" s="184" t="s">
        <v>927</v>
      </c>
      <c r="B226" s="185">
        <v>0</v>
      </c>
      <c r="C226" s="832">
        <v>70828</v>
      </c>
      <c r="D226" s="55">
        <v>1E-4</v>
      </c>
      <c r="E226" s="91">
        <v>0</v>
      </c>
      <c r="F226" s="186">
        <v>0</v>
      </c>
      <c r="G226" s="186">
        <v>0</v>
      </c>
      <c r="H226" s="186">
        <v>0</v>
      </c>
      <c r="I226" s="187">
        <v>0</v>
      </c>
      <c r="J226" s="186">
        <v>0</v>
      </c>
      <c r="K226" s="186">
        <v>0</v>
      </c>
      <c r="L226" s="186">
        <v>0</v>
      </c>
      <c r="M226" s="186">
        <v>0</v>
      </c>
      <c r="N226" s="189">
        <v>0</v>
      </c>
      <c r="O226" s="189">
        <v>0</v>
      </c>
      <c r="P226" s="186">
        <v>0</v>
      </c>
      <c r="Q226" s="189">
        <v>0</v>
      </c>
      <c r="R226" s="189">
        <v>0</v>
      </c>
      <c r="S226" s="189">
        <v>1E-4</v>
      </c>
      <c r="T226" s="188">
        <v>0</v>
      </c>
      <c r="U226" s="187">
        <v>0</v>
      </c>
      <c r="V226" s="189">
        <v>0</v>
      </c>
      <c r="W226" s="189">
        <v>0</v>
      </c>
      <c r="X226" s="188">
        <v>0</v>
      </c>
      <c r="Y226" s="188">
        <v>0</v>
      </c>
      <c r="Z226" s="186">
        <v>0</v>
      </c>
      <c r="AA226" s="186">
        <v>0</v>
      </c>
      <c r="AB226" s="186">
        <v>0</v>
      </c>
      <c r="AC226" s="186">
        <v>0</v>
      </c>
      <c r="AD226" s="188">
        <v>0</v>
      </c>
      <c r="AE226" s="189">
        <v>0</v>
      </c>
      <c r="AF226" s="189">
        <v>0</v>
      </c>
      <c r="AG226" s="189">
        <v>0</v>
      </c>
      <c r="AH226" s="191">
        <v>0</v>
      </c>
      <c r="AI226" s="225">
        <v>0</v>
      </c>
      <c r="AJ226" s="192">
        <v>7501943427754</v>
      </c>
      <c r="AK226" s="192">
        <v>70005</v>
      </c>
      <c r="AL226" s="193" t="s">
        <v>279</v>
      </c>
      <c r="AM226" s="75">
        <v>70828</v>
      </c>
      <c r="AN226" s="76"/>
      <c r="AO226" s="188">
        <v>0</v>
      </c>
      <c r="AP226" s="188">
        <v>0</v>
      </c>
      <c r="AQ226" s="187">
        <v>0</v>
      </c>
      <c r="AR226" s="188">
        <v>0</v>
      </c>
      <c r="AS226" s="187">
        <v>0</v>
      </c>
      <c r="AT226" s="188">
        <v>0</v>
      </c>
      <c r="AU226" s="187">
        <v>0</v>
      </c>
      <c r="AV226" s="188">
        <v>0</v>
      </c>
      <c r="AW226" s="187">
        <v>0</v>
      </c>
      <c r="AX226" s="188">
        <v>0</v>
      </c>
      <c r="AY226" s="187">
        <v>0</v>
      </c>
      <c r="AZ226" s="188">
        <v>0</v>
      </c>
      <c r="BA226" s="187">
        <v>0</v>
      </c>
      <c r="BB226" s="188">
        <v>0</v>
      </c>
      <c r="BC226" s="187">
        <v>0</v>
      </c>
      <c r="BD226" s="75"/>
      <c r="BE226" s="75"/>
      <c r="BF226" s="56"/>
      <c r="BI226" s="194"/>
    </row>
    <row r="227" spans="1:61" s="77" customFormat="1" ht="11.25" customHeight="1" x14ac:dyDescent="0.2">
      <c r="A227" s="184" t="s">
        <v>928</v>
      </c>
      <c r="B227" s="185">
        <v>0</v>
      </c>
      <c r="C227" s="832">
        <v>70829</v>
      </c>
      <c r="D227" s="55">
        <v>11.7</v>
      </c>
      <c r="E227" s="91">
        <v>0</v>
      </c>
      <c r="F227" s="186">
        <v>0</v>
      </c>
      <c r="G227" s="186">
        <v>0</v>
      </c>
      <c r="H227" s="186">
        <v>0</v>
      </c>
      <c r="I227" s="187">
        <v>0</v>
      </c>
      <c r="J227" s="186">
        <v>0</v>
      </c>
      <c r="K227" s="186">
        <v>0</v>
      </c>
      <c r="L227" s="186">
        <v>0</v>
      </c>
      <c r="M227" s="186">
        <v>0</v>
      </c>
      <c r="N227" s="189">
        <v>0</v>
      </c>
      <c r="O227" s="189">
        <v>0</v>
      </c>
      <c r="P227" s="186">
        <v>0</v>
      </c>
      <c r="Q227" s="189">
        <v>0</v>
      </c>
      <c r="R227" s="189">
        <v>0</v>
      </c>
      <c r="S227" s="189">
        <v>11.7</v>
      </c>
      <c r="T227" s="188">
        <v>11.7</v>
      </c>
      <c r="U227" s="187">
        <v>0</v>
      </c>
      <c r="V227" s="189">
        <v>0</v>
      </c>
      <c r="W227" s="189">
        <v>0</v>
      </c>
      <c r="X227" s="188">
        <v>11.7</v>
      </c>
      <c r="Y227" s="188">
        <v>0</v>
      </c>
      <c r="Z227" s="186">
        <v>0</v>
      </c>
      <c r="AA227" s="186">
        <v>0</v>
      </c>
      <c r="AB227" s="186">
        <v>0</v>
      </c>
      <c r="AC227" s="186">
        <v>0</v>
      </c>
      <c r="AD227" s="188">
        <v>0</v>
      </c>
      <c r="AE227" s="189">
        <v>0</v>
      </c>
      <c r="AF227" s="189">
        <v>0</v>
      </c>
      <c r="AG227" s="189">
        <v>0</v>
      </c>
      <c r="AH227" s="191">
        <v>0</v>
      </c>
      <c r="AI227" s="225">
        <v>0</v>
      </c>
      <c r="AJ227" s="192">
        <v>7501943427754</v>
      </c>
      <c r="AK227" s="192">
        <v>70005</v>
      </c>
      <c r="AL227" s="193" t="s">
        <v>279</v>
      </c>
      <c r="AM227" s="75">
        <v>70829</v>
      </c>
      <c r="AN227" s="76"/>
      <c r="AO227" s="188">
        <v>0</v>
      </c>
      <c r="AP227" s="188">
        <v>0</v>
      </c>
      <c r="AQ227" s="187">
        <v>0</v>
      </c>
      <c r="AR227" s="188">
        <v>0</v>
      </c>
      <c r="AS227" s="187">
        <v>0</v>
      </c>
      <c r="AT227" s="188">
        <v>0</v>
      </c>
      <c r="AU227" s="187">
        <v>0</v>
      </c>
      <c r="AV227" s="188">
        <v>0</v>
      </c>
      <c r="AW227" s="187">
        <v>0</v>
      </c>
      <c r="AX227" s="188">
        <v>0</v>
      </c>
      <c r="AY227" s="187">
        <v>0</v>
      </c>
      <c r="AZ227" s="188">
        <v>0</v>
      </c>
      <c r="BA227" s="187">
        <v>0</v>
      </c>
      <c r="BB227" s="188">
        <v>0</v>
      </c>
      <c r="BC227" s="187">
        <v>0</v>
      </c>
      <c r="BD227" s="75"/>
      <c r="BE227" s="75"/>
      <c r="BF227" s="56"/>
      <c r="BI227" s="194"/>
    </row>
    <row r="228" spans="1:61" s="77" customFormat="1" ht="11.25" customHeight="1" x14ac:dyDescent="0.2">
      <c r="A228" s="184" t="s">
        <v>930</v>
      </c>
      <c r="B228" s="185">
        <v>0</v>
      </c>
      <c r="C228" s="832">
        <v>70914</v>
      </c>
      <c r="D228" s="55">
        <v>248.75</v>
      </c>
      <c r="E228" s="91">
        <v>0</v>
      </c>
      <c r="F228" s="186">
        <v>0</v>
      </c>
      <c r="G228" s="186">
        <v>0</v>
      </c>
      <c r="H228" s="186">
        <v>0</v>
      </c>
      <c r="I228" s="187">
        <v>0</v>
      </c>
      <c r="J228" s="186">
        <v>0</v>
      </c>
      <c r="K228" s="186">
        <v>0</v>
      </c>
      <c r="L228" s="186">
        <v>0</v>
      </c>
      <c r="M228" s="186">
        <v>0</v>
      </c>
      <c r="N228" s="189">
        <v>0</v>
      </c>
      <c r="O228" s="189">
        <v>0</v>
      </c>
      <c r="P228" s="186">
        <v>0</v>
      </c>
      <c r="Q228" s="189">
        <v>0</v>
      </c>
      <c r="R228" s="189">
        <v>0</v>
      </c>
      <c r="S228" s="189">
        <v>248.75</v>
      </c>
      <c r="T228" s="188">
        <v>248.75</v>
      </c>
      <c r="U228" s="187">
        <v>0</v>
      </c>
      <c r="V228" s="189">
        <v>0</v>
      </c>
      <c r="W228" s="189">
        <v>0</v>
      </c>
      <c r="X228" s="188">
        <v>248.75</v>
      </c>
      <c r="Y228" s="188">
        <v>0</v>
      </c>
      <c r="Z228" s="186">
        <v>0</v>
      </c>
      <c r="AA228" s="186">
        <v>0</v>
      </c>
      <c r="AB228" s="186">
        <v>0</v>
      </c>
      <c r="AC228" s="186">
        <v>0</v>
      </c>
      <c r="AD228" s="188">
        <v>0</v>
      </c>
      <c r="AE228" s="189">
        <v>0</v>
      </c>
      <c r="AF228" s="189">
        <v>0</v>
      </c>
      <c r="AG228" s="189">
        <v>0</v>
      </c>
      <c r="AH228" s="191">
        <v>0</v>
      </c>
      <c r="AI228" s="225">
        <v>0</v>
      </c>
      <c r="AJ228" s="192">
        <v>7501943494237</v>
      </c>
      <c r="AK228" s="192">
        <v>70328</v>
      </c>
      <c r="AL228" s="193" t="s">
        <v>278</v>
      </c>
      <c r="AM228" s="75">
        <v>70914</v>
      </c>
      <c r="AN228" s="76"/>
      <c r="AO228" s="188">
        <v>0</v>
      </c>
      <c r="AP228" s="188">
        <v>0</v>
      </c>
      <c r="AQ228" s="187">
        <v>0</v>
      </c>
      <c r="AR228" s="188">
        <v>0</v>
      </c>
      <c r="AS228" s="187">
        <v>0</v>
      </c>
      <c r="AT228" s="188">
        <v>0</v>
      </c>
      <c r="AU228" s="187">
        <v>0</v>
      </c>
      <c r="AV228" s="188">
        <v>0</v>
      </c>
      <c r="AW228" s="187">
        <v>0</v>
      </c>
      <c r="AX228" s="188">
        <v>0</v>
      </c>
      <c r="AY228" s="187">
        <v>0</v>
      </c>
      <c r="AZ228" s="188">
        <v>0</v>
      </c>
      <c r="BA228" s="187">
        <v>0</v>
      </c>
      <c r="BB228" s="188">
        <v>0</v>
      </c>
      <c r="BC228" s="187">
        <v>0</v>
      </c>
      <c r="BD228" s="75"/>
      <c r="BE228" s="75"/>
      <c r="BF228" s="56"/>
      <c r="BI228" s="194"/>
    </row>
    <row r="229" spans="1:61" s="77" customFormat="1" ht="11.25" customHeight="1" x14ac:dyDescent="0.2">
      <c r="A229" s="184" t="s">
        <v>932</v>
      </c>
      <c r="B229" s="185">
        <v>0</v>
      </c>
      <c r="C229" s="832">
        <v>70676</v>
      </c>
      <c r="D229" s="55">
        <v>40.5</v>
      </c>
      <c r="E229" s="91">
        <v>0</v>
      </c>
      <c r="F229" s="186">
        <v>0</v>
      </c>
      <c r="G229" s="186">
        <v>0</v>
      </c>
      <c r="H229" s="186">
        <v>0</v>
      </c>
      <c r="I229" s="187">
        <v>0</v>
      </c>
      <c r="J229" s="186">
        <v>0</v>
      </c>
      <c r="K229" s="186">
        <v>0</v>
      </c>
      <c r="L229" s="186">
        <v>0</v>
      </c>
      <c r="M229" s="186">
        <v>0</v>
      </c>
      <c r="N229" s="189">
        <v>0</v>
      </c>
      <c r="O229" s="189">
        <v>0</v>
      </c>
      <c r="P229" s="186">
        <v>0</v>
      </c>
      <c r="Q229" s="189">
        <v>0</v>
      </c>
      <c r="R229" s="189">
        <v>0</v>
      </c>
      <c r="S229" s="189">
        <v>40.5</v>
      </c>
      <c r="T229" s="188">
        <v>40.5</v>
      </c>
      <c r="U229" s="187">
        <v>0</v>
      </c>
      <c r="V229" s="189">
        <v>0</v>
      </c>
      <c r="W229" s="189">
        <v>0</v>
      </c>
      <c r="X229" s="188">
        <v>40.5</v>
      </c>
      <c r="Y229" s="188">
        <v>0</v>
      </c>
      <c r="Z229" s="186">
        <v>0</v>
      </c>
      <c r="AA229" s="186">
        <v>0</v>
      </c>
      <c r="AB229" s="186">
        <v>0</v>
      </c>
      <c r="AC229" s="186">
        <v>0</v>
      </c>
      <c r="AD229" s="188">
        <v>0</v>
      </c>
      <c r="AE229" s="189">
        <v>0</v>
      </c>
      <c r="AF229" s="189">
        <v>0</v>
      </c>
      <c r="AG229" s="189">
        <v>0</v>
      </c>
      <c r="AH229" s="191">
        <v>0</v>
      </c>
      <c r="AI229" s="225">
        <v>0</v>
      </c>
      <c r="AJ229" s="192">
        <v>7506425612673</v>
      </c>
      <c r="AK229" s="192">
        <v>71015</v>
      </c>
      <c r="AL229" s="193" t="s">
        <v>278</v>
      </c>
      <c r="AM229" s="75">
        <v>70676</v>
      </c>
      <c r="AN229" s="76"/>
      <c r="AO229" s="188">
        <v>0</v>
      </c>
      <c r="AP229" s="188">
        <v>0</v>
      </c>
      <c r="AQ229" s="187">
        <v>0</v>
      </c>
      <c r="AR229" s="188">
        <v>0</v>
      </c>
      <c r="AS229" s="187">
        <v>0</v>
      </c>
      <c r="AT229" s="188">
        <v>0</v>
      </c>
      <c r="AU229" s="187">
        <v>0</v>
      </c>
      <c r="AV229" s="188">
        <v>0</v>
      </c>
      <c r="AW229" s="187">
        <v>0</v>
      </c>
      <c r="AX229" s="188">
        <v>0</v>
      </c>
      <c r="AY229" s="187">
        <v>0</v>
      </c>
      <c r="AZ229" s="188">
        <v>0</v>
      </c>
      <c r="BA229" s="187">
        <v>0</v>
      </c>
      <c r="BB229" s="188">
        <v>0</v>
      </c>
      <c r="BC229" s="187">
        <v>0</v>
      </c>
      <c r="BD229" s="75"/>
      <c r="BE229" s="75"/>
      <c r="BF229" s="56"/>
      <c r="BI229" s="194"/>
    </row>
    <row r="230" spans="1:61" s="77" customFormat="1" ht="11.25" customHeight="1" x14ac:dyDescent="0.2">
      <c r="A230" s="184" t="s">
        <v>933</v>
      </c>
      <c r="B230" s="185">
        <v>0</v>
      </c>
      <c r="C230" s="832">
        <v>70480</v>
      </c>
      <c r="D230" s="55">
        <v>1.4</v>
      </c>
      <c r="E230" s="91">
        <v>0</v>
      </c>
      <c r="F230" s="186">
        <v>0</v>
      </c>
      <c r="G230" s="186">
        <v>0</v>
      </c>
      <c r="H230" s="186">
        <v>0</v>
      </c>
      <c r="I230" s="187">
        <v>0</v>
      </c>
      <c r="J230" s="186">
        <v>0</v>
      </c>
      <c r="K230" s="186">
        <v>0</v>
      </c>
      <c r="L230" s="186">
        <v>0</v>
      </c>
      <c r="M230" s="186">
        <v>0</v>
      </c>
      <c r="N230" s="189">
        <v>0</v>
      </c>
      <c r="O230" s="189">
        <v>0</v>
      </c>
      <c r="P230" s="186">
        <v>0</v>
      </c>
      <c r="Q230" s="189">
        <v>0</v>
      </c>
      <c r="R230" s="189">
        <v>0</v>
      </c>
      <c r="S230" s="189">
        <v>1.4</v>
      </c>
      <c r="T230" s="188">
        <v>1.4</v>
      </c>
      <c r="U230" s="187">
        <v>0</v>
      </c>
      <c r="V230" s="189">
        <v>0</v>
      </c>
      <c r="W230" s="189">
        <v>0</v>
      </c>
      <c r="X230" s="188">
        <v>1.4</v>
      </c>
      <c r="Y230" s="188">
        <v>0</v>
      </c>
      <c r="Z230" s="186">
        <v>0</v>
      </c>
      <c r="AA230" s="186">
        <v>0</v>
      </c>
      <c r="AB230" s="186">
        <v>0</v>
      </c>
      <c r="AC230" s="186">
        <v>0</v>
      </c>
      <c r="AD230" s="188">
        <v>0</v>
      </c>
      <c r="AE230" s="189">
        <v>0</v>
      </c>
      <c r="AF230" s="189">
        <v>0</v>
      </c>
      <c r="AG230" s="189">
        <v>0</v>
      </c>
      <c r="AH230" s="191">
        <v>0</v>
      </c>
      <c r="AI230" s="225">
        <v>0</v>
      </c>
      <c r="AJ230" s="192">
        <v>7501943410978</v>
      </c>
      <c r="AK230" s="192">
        <v>70124</v>
      </c>
      <c r="AL230" s="193" t="s">
        <v>279</v>
      </c>
      <c r="AM230" s="75">
        <v>70480</v>
      </c>
      <c r="AN230" s="76"/>
      <c r="AO230" s="188">
        <v>0</v>
      </c>
      <c r="AP230" s="188">
        <v>0</v>
      </c>
      <c r="AQ230" s="187">
        <v>0</v>
      </c>
      <c r="AR230" s="188">
        <v>0</v>
      </c>
      <c r="AS230" s="187">
        <v>0</v>
      </c>
      <c r="AT230" s="188">
        <v>0</v>
      </c>
      <c r="AU230" s="187">
        <v>0</v>
      </c>
      <c r="AV230" s="188">
        <v>0</v>
      </c>
      <c r="AW230" s="187">
        <v>0</v>
      </c>
      <c r="AX230" s="188">
        <v>0</v>
      </c>
      <c r="AY230" s="187">
        <v>0</v>
      </c>
      <c r="AZ230" s="188">
        <v>0</v>
      </c>
      <c r="BA230" s="187">
        <v>0</v>
      </c>
      <c r="BB230" s="188">
        <v>0</v>
      </c>
      <c r="BC230" s="187">
        <v>0</v>
      </c>
      <c r="BD230" s="75"/>
      <c r="BE230" s="75"/>
      <c r="BF230" s="56"/>
      <c r="BI230" s="194"/>
    </row>
    <row r="231" spans="1:61" s="77" customFormat="1" ht="11.25" customHeight="1" x14ac:dyDescent="0.2">
      <c r="A231" s="184" t="s">
        <v>934</v>
      </c>
      <c r="B231" s="185">
        <v>0</v>
      </c>
      <c r="C231" s="832">
        <v>70483</v>
      </c>
      <c r="D231" s="55">
        <v>1E-4</v>
      </c>
      <c r="E231" s="91">
        <v>0</v>
      </c>
      <c r="F231" s="186">
        <v>0</v>
      </c>
      <c r="G231" s="186">
        <v>0</v>
      </c>
      <c r="H231" s="186">
        <v>0</v>
      </c>
      <c r="I231" s="187">
        <v>0</v>
      </c>
      <c r="J231" s="186">
        <v>0</v>
      </c>
      <c r="K231" s="186">
        <v>0</v>
      </c>
      <c r="L231" s="186">
        <v>0</v>
      </c>
      <c r="M231" s="186">
        <v>0</v>
      </c>
      <c r="N231" s="189">
        <v>0</v>
      </c>
      <c r="O231" s="189">
        <v>0</v>
      </c>
      <c r="P231" s="186">
        <v>0</v>
      </c>
      <c r="Q231" s="189">
        <v>0</v>
      </c>
      <c r="R231" s="189">
        <v>0</v>
      </c>
      <c r="S231" s="189">
        <v>1E-4</v>
      </c>
      <c r="T231" s="188">
        <v>0</v>
      </c>
      <c r="U231" s="187">
        <v>0</v>
      </c>
      <c r="V231" s="189">
        <v>0</v>
      </c>
      <c r="W231" s="189">
        <v>0</v>
      </c>
      <c r="X231" s="188">
        <v>0</v>
      </c>
      <c r="Y231" s="188">
        <v>0</v>
      </c>
      <c r="Z231" s="186">
        <v>0</v>
      </c>
      <c r="AA231" s="186">
        <v>0</v>
      </c>
      <c r="AB231" s="186">
        <v>0</v>
      </c>
      <c r="AC231" s="186">
        <v>0</v>
      </c>
      <c r="AD231" s="188">
        <v>0</v>
      </c>
      <c r="AE231" s="189">
        <v>0</v>
      </c>
      <c r="AF231" s="189">
        <v>0</v>
      </c>
      <c r="AG231" s="189">
        <v>0</v>
      </c>
      <c r="AH231" s="191">
        <v>0</v>
      </c>
      <c r="AI231" s="225">
        <v>0</v>
      </c>
      <c r="AJ231" s="192">
        <v>7501943429239</v>
      </c>
      <c r="AK231" s="192">
        <v>70010</v>
      </c>
      <c r="AL231" s="193" t="s">
        <v>279</v>
      </c>
      <c r="AM231" s="75">
        <v>70483</v>
      </c>
      <c r="AN231" s="76"/>
      <c r="AO231" s="188">
        <v>0</v>
      </c>
      <c r="AP231" s="188">
        <v>0</v>
      </c>
      <c r="AQ231" s="187">
        <v>0</v>
      </c>
      <c r="AR231" s="188">
        <v>0</v>
      </c>
      <c r="AS231" s="187">
        <v>0</v>
      </c>
      <c r="AT231" s="188">
        <v>0</v>
      </c>
      <c r="AU231" s="187">
        <v>0</v>
      </c>
      <c r="AV231" s="188">
        <v>0</v>
      </c>
      <c r="AW231" s="187">
        <v>0</v>
      </c>
      <c r="AX231" s="188">
        <v>0</v>
      </c>
      <c r="AY231" s="187">
        <v>0</v>
      </c>
      <c r="AZ231" s="188">
        <v>0</v>
      </c>
      <c r="BA231" s="187">
        <v>0</v>
      </c>
      <c r="BB231" s="188">
        <v>0</v>
      </c>
      <c r="BC231" s="187">
        <v>0</v>
      </c>
      <c r="BD231" s="75"/>
      <c r="BE231" s="75"/>
      <c r="BF231" s="56"/>
      <c r="BI231" s="194"/>
    </row>
    <row r="232" spans="1:61" s="77" customFormat="1" ht="11.25" customHeight="1" x14ac:dyDescent="0.2">
      <c r="A232" s="184" t="s">
        <v>935</v>
      </c>
      <c r="B232" s="185">
        <v>0</v>
      </c>
      <c r="C232" s="832">
        <v>70935</v>
      </c>
      <c r="D232" s="55">
        <v>1E-4</v>
      </c>
      <c r="E232" s="91">
        <v>0</v>
      </c>
      <c r="F232" s="186">
        <v>0</v>
      </c>
      <c r="G232" s="186">
        <v>0</v>
      </c>
      <c r="H232" s="186">
        <v>0</v>
      </c>
      <c r="I232" s="187">
        <v>0</v>
      </c>
      <c r="J232" s="186">
        <v>0</v>
      </c>
      <c r="K232" s="186">
        <v>0</v>
      </c>
      <c r="L232" s="186">
        <v>0</v>
      </c>
      <c r="M232" s="186">
        <v>0</v>
      </c>
      <c r="N232" s="189">
        <v>0</v>
      </c>
      <c r="O232" s="189">
        <v>0</v>
      </c>
      <c r="P232" s="186">
        <v>0</v>
      </c>
      <c r="Q232" s="189">
        <v>0</v>
      </c>
      <c r="R232" s="189">
        <v>0</v>
      </c>
      <c r="S232" s="189">
        <v>1E-4</v>
      </c>
      <c r="T232" s="188">
        <v>0</v>
      </c>
      <c r="U232" s="187">
        <v>0</v>
      </c>
      <c r="V232" s="189">
        <v>0</v>
      </c>
      <c r="W232" s="189">
        <v>0</v>
      </c>
      <c r="X232" s="188">
        <v>0</v>
      </c>
      <c r="Y232" s="188">
        <v>0</v>
      </c>
      <c r="Z232" s="186">
        <v>0</v>
      </c>
      <c r="AA232" s="186">
        <v>0</v>
      </c>
      <c r="AB232" s="186">
        <v>0</v>
      </c>
      <c r="AC232" s="186">
        <v>0</v>
      </c>
      <c r="AD232" s="188">
        <v>0</v>
      </c>
      <c r="AE232" s="189">
        <v>0</v>
      </c>
      <c r="AF232" s="189">
        <v>0</v>
      </c>
      <c r="AG232" s="189">
        <v>0</v>
      </c>
      <c r="AH232" s="191">
        <v>0</v>
      </c>
      <c r="AI232" s="225">
        <v>0</v>
      </c>
      <c r="AJ232" s="192">
        <v>7506425630745</v>
      </c>
      <c r="AK232" s="192" t="s">
        <v>262</v>
      </c>
      <c r="AL232" s="193" t="s">
        <v>279</v>
      </c>
      <c r="AM232" s="75">
        <v>70935</v>
      </c>
      <c r="AN232" s="76"/>
      <c r="AO232" s="188">
        <v>0</v>
      </c>
      <c r="AP232" s="188">
        <v>0</v>
      </c>
      <c r="AQ232" s="187">
        <v>0</v>
      </c>
      <c r="AR232" s="188">
        <v>0</v>
      </c>
      <c r="AS232" s="187">
        <v>0</v>
      </c>
      <c r="AT232" s="188">
        <v>0</v>
      </c>
      <c r="AU232" s="187">
        <v>0</v>
      </c>
      <c r="AV232" s="188">
        <v>0</v>
      </c>
      <c r="AW232" s="187">
        <v>0</v>
      </c>
      <c r="AX232" s="188">
        <v>0</v>
      </c>
      <c r="AY232" s="187">
        <v>0</v>
      </c>
      <c r="AZ232" s="188">
        <v>0</v>
      </c>
      <c r="BA232" s="187">
        <v>0</v>
      </c>
      <c r="BB232" s="188">
        <v>0</v>
      </c>
      <c r="BC232" s="187">
        <v>0</v>
      </c>
      <c r="BD232" s="75"/>
      <c r="BE232" s="75"/>
      <c r="BF232" s="56"/>
      <c r="BI232" s="194"/>
    </row>
    <row r="233" spans="1:61" s="77" customFormat="1" ht="11.25" customHeight="1" x14ac:dyDescent="0.2">
      <c r="A233" s="184" t="s">
        <v>936</v>
      </c>
      <c r="B233" s="185">
        <v>0</v>
      </c>
      <c r="C233" s="832">
        <v>70670</v>
      </c>
      <c r="D233" s="55">
        <v>1E-4</v>
      </c>
      <c r="E233" s="91">
        <v>0</v>
      </c>
      <c r="F233" s="186">
        <v>0</v>
      </c>
      <c r="G233" s="186">
        <v>0</v>
      </c>
      <c r="H233" s="186">
        <v>0</v>
      </c>
      <c r="I233" s="187">
        <v>0</v>
      </c>
      <c r="J233" s="186">
        <v>0</v>
      </c>
      <c r="K233" s="186">
        <v>0</v>
      </c>
      <c r="L233" s="186">
        <v>0</v>
      </c>
      <c r="M233" s="186">
        <v>0</v>
      </c>
      <c r="N233" s="189">
        <v>0</v>
      </c>
      <c r="O233" s="189">
        <v>0</v>
      </c>
      <c r="P233" s="186">
        <v>0</v>
      </c>
      <c r="Q233" s="189">
        <v>0</v>
      </c>
      <c r="R233" s="189">
        <v>0</v>
      </c>
      <c r="S233" s="189">
        <v>1E-4</v>
      </c>
      <c r="T233" s="188">
        <v>0</v>
      </c>
      <c r="U233" s="187">
        <v>0</v>
      </c>
      <c r="V233" s="189">
        <v>0</v>
      </c>
      <c r="W233" s="189">
        <v>0</v>
      </c>
      <c r="X233" s="188">
        <v>0</v>
      </c>
      <c r="Y233" s="188">
        <v>0</v>
      </c>
      <c r="Z233" s="186">
        <v>0</v>
      </c>
      <c r="AA233" s="186">
        <v>0</v>
      </c>
      <c r="AB233" s="186">
        <v>0</v>
      </c>
      <c r="AC233" s="186">
        <v>0</v>
      </c>
      <c r="AD233" s="188">
        <v>0</v>
      </c>
      <c r="AE233" s="189">
        <v>0</v>
      </c>
      <c r="AF233" s="189">
        <v>0</v>
      </c>
      <c r="AG233" s="189">
        <v>0</v>
      </c>
      <c r="AH233" s="191">
        <v>0</v>
      </c>
      <c r="AI233" s="225">
        <v>0</v>
      </c>
      <c r="AJ233" s="192">
        <v>7501943494220</v>
      </c>
      <c r="AK233" s="192">
        <v>70327</v>
      </c>
      <c r="AL233" s="193" t="s">
        <v>279</v>
      </c>
      <c r="AM233" s="75">
        <v>70670</v>
      </c>
      <c r="AN233" s="76"/>
      <c r="AO233" s="188">
        <v>0</v>
      </c>
      <c r="AP233" s="188">
        <v>0</v>
      </c>
      <c r="AQ233" s="187">
        <v>0</v>
      </c>
      <c r="AR233" s="188">
        <v>0</v>
      </c>
      <c r="AS233" s="187">
        <v>0</v>
      </c>
      <c r="AT233" s="188">
        <v>0</v>
      </c>
      <c r="AU233" s="187">
        <v>0</v>
      </c>
      <c r="AV233" s="188">
        <v>0</v>
      </c>
      <c r="AW233" s="187">
        <v>0</v>
      </c>
      <c r="AX233" s="188">
        <v>0</v>
      </c>
      <c r="AY233" s="187">
        <v>0</v>
      </c>
      <c r="AZ233" s="188">
        <v>0</v>
      </c>
      <c r="BA233" s="187">
        <v>0</v>
      </c>
      <c r="BB233" s="188">
        <v>0</v>
      </c>
      <c r="BC233" s="187">
        <v>0</v>
      </c>
      <c r="BD233" s="75"/>
      <c r="BE233" s="75"/>
      <c r="BF233" s="56"/>
      <c r="BI233" s="194"/>
    </row>
    <row r="234" spans="1:61" s="77" customFormat="1" ht="11.25" customHeight="1" x14ac:dyDescent="0.2">
      <c r="A234" s="184" t="s">
        <v>937</v>
      </c>
      <c r="B234" s="185">
        <v>0</v>
      </c>
      <c r="C234" s="832">
        <v>70905</v>
      </c>
      <c r="D234" s="55">
        <v>3.375</v>
      </c>
      <c r="E234" s="91">
        <v>0</v>
      </c>
      <c r="F234" s="186">
        <v>0</v>
      </c>
      <c r="G234" s="186">
        <v>0</v>
      </c>
      <c r="H234" s="186">
        <v>0</v>
      </c>
      <c r="I234" s="187">
        <v>0</v>
      </c>
      <c r="J234" s="186">
        <v>0</v>
      </c>
      <c r="K234" s="186">
        <v>0</v>
      </c>
      <c r="L234" s="186">
        <v>0</v>
      </c>
      <c r="M234" s="186">
        <v>0</v>
      </c>
      <c r="N234" s="189">
        <v>0</v>
      </c>
      <c r="O234" s="189">
        <v>0</v>
      </c>
      <c r="P234" s="186">
        <v>0</v>
      </c>
      <c r="Q234" s="189">
        <v>0</v>
      </c>
      <c r="R234" s="189">
        <v>0</v>
      </c>
      <c r="S234" s="189">
        <v>3.375</v>
      </c>
      <c r="T234" s="188">
        <v>3.375</v>
      </c>
      <c r="U234" s="187">
        <v>0</v>
      </c>
      <c r="V234" s="189">
        <v>0</v>
      </c>
      <c r="W234" s="189">
        <v>0</v>
      </c>
      <c r="X234" s="188">
        <v>3.375</v>
      </c>
      <c r="Y234" s="188">
        <v>0</v>
      </c>
      <c r="Z234" s="186">
        <v>0</v>
      </c>
      <c r="AA234" s="186">
        <v>0</v>
      </c>
      <c r="AB234" s="186">
        <v>0</v>
      </c>
      <c r="AC234" s="186">
        <v>0</v>
      </c>
      <c r="AD234" s="188">
        <v>0</v>
      </c>
      <c r="AE234" s="189">
        <v>0</v>
      </c>
      <c r="AF234" s="189">
        <v>0</v>
      </c>
      <c r="AG234" s="189">
        <v>0</v>
      </c>
      <c r="AH234" s="191">
        <v>0</v>
      </c>
      <c r="AI234" s="225">
        <v>0</v>
      </c>
      <c r="AJ234" s="192">
        <v>7506425628926</v>
      </c>
      <c r="AK234" s="192" t="s">
        <v>505</v>
      </c>
      <c r="AL234" s="193" t="s">
        <v>279</v>
      </c>
      <c r="AM234" s="75">
        <v>70905</v>
      </c>
      <c r="AN234" s="76"/>
      <c r="AO234" s="188">
        <v>0</v>
      </c>
      <c r="AP234" s="188">
        <v>0</v>
      </c>
      <c r="AQ234" s="187">
        <v>0</v>
      </c>
      <c r="AR234" s="188">
        <v>0</v>
      </c>
      <c r="AS234" s="187">
        <v>0</v>
      </c>
      <c r="AT234" s="188">
        <v>0</v>
      </c>
      <c r="AU234" s="187">
        <v>0</v>
      </c>
      <c r="AV234" s="188">
        <v>0</v>
      </c>
      <c r="AW234" s="187">
        <v>0</v>
      </c>
      <c r="AX234" s="188">
        <v>0</v>
      </c>
      <c r="AY234" s="187">
        <v>0</v>
      </c>
      <c r="AZ234" s="188">
        <v>0</v>
      </c>
      <c r="BA234" s="187">
        <v>0</v>
      </c>
      <c r="BB234" s="188">
        <v>0</v>
      </c>
      <c r="BC234" s="187">
        <v>0</v>
      </c>
      <c r="BD234" s="75"/>
      <c r="BE234" s="75"/>
      <c r="BF234" s="56"/>
      <c r="BI234" s="194"/>
    </row>
    <row r="235" spans="1:61" s="77" customFormat="1" ht="11.25" customHeight="1" x14ac:dyDescent="0.2">
      <c r="A235" s="184" t="s">
        <v>938</v>
      </c>
      <c r="B235" s="185">
        <v>0</v>
      </c>
      <c r="C235" s="832">
        <v>70897</v>
      </c>
      <c r="D235" s="55">
        <v>0.81299999999999994</v>
      </c>
      <c r="E235" s="91">
        <v>0</v>
      </c>
      <c r="F235" s="186">
        <v>0</v>
      </c>
      <c r="G235" s="186">
        <v>0</v>
      </c>
      <c r="H235" s="186">
        <v>0</v>
      </c>
      <c r="I235" s="187">
        <v>0</v>
      </c>
      <c r="J235" s="186">
        <v>0</v>
      </c>
      <c r="K235" s="186">
        <v>0</v>
      </c>
      <c r="L235" s="186">
        <v>0</v>
      </c>
      <c r="M235" s="186">
        <v>0</v>
      </c>
      <c r="N235" s="189">
        <v>5.6909999999999998</v>
      </c>
      <c r="O235" s="189">
        <v>0</v>
      </c>
      <c r="P235" s="186">
        <v>5.6909999999999998</v>
      </c>
      <c r="Q235" s="189">
        <v>0</v>
      </c>
      <c r="R235" s="189">
        <v>0</v>
      </c>
      <c r="S235" s="189">
        <v>0.81299999999999994</v>
      </c>
      <c r="T235" s="188">
        <v>0</v>
      </c>
      <c r="U235" s="187">
        <v>0</v>
      </c>
      <c r="V235" s="189">
        <v>0</v>
      </c>
      <c r="W235" s="189">
        <v>0</v>
      </c>
      <c r="X235" s="188">
        <v>0</v>
      </c>
      <c r="Y235" s="188">
        <v>0</v>
      </c>
      <c r="Z235" s="186">
        <v>0</v>
      </c>
      <c r="AA235" s="186">
        <v>0</v>
      </c>
      <c r="AB235" s="186">
        <v>0</v>
      </c>
      <c r="AC235" s="186">
        <v>0</v>
      </c>
      <c r="AD235" s="188">
        <v>0</v>
      </c>
      <c r="AE235" s="189">
        <v>0</v>
      </c>
      <c r="AF235" s="189">
        <v>0</v>
      </c>
      <c r="AG235" s="189">
        <v>0</v>
      </c>
      <c r="AH235" s="191">
        <v>0</v>
      </c>
      <c r="AI235" s="225">
        <v>0</v>
      </c>
      <c r="AJ235" s="192">
        <v>7501943494220</v>
      </c>
      <c r="AK235" s="192">
        <v>70327</v>
      </c>
      <c r="AL235" s="193" t="s">
        <v>279</v>
      </c>
      <c r="AM235" s="75">
        <v>70897</v>
      </c>
      <c r="AN235" s="76"/>
      <c r="AO235" s="188">
        <v>18.067333333333334</v>
      </c>
      <c r="AP235" s="188">
        <v>2E-3</v>
      </c>
      <c r="AQ235" s="187">
        <v>0</v>
      </c>
      <c r="AR235" s="188">
        <v>-3.254</v>
      </c>
      <c r="AS235" s="187">
        <v>0</v>
      </c>
      <c r="AT235" s="188">
        <v>57.454000000000001</v>
      </c>
      <c r="AU235" s="187">
        <v>0</v>
      </c>
      <c r="AV235" s="188">
        <v>270.99600000000004</v>
      </c>
      <c r="AW235" s="187">
        <v>0</v>
      </c>
      <c r="AX235" s="188">
        <v>102.98599999999996</v>
      </c>
      <c r="AY235" s="187">
        <v>0</v>
      </c>
      <c r="AZ235" s="188">
        <v>188.89499999999998</v>
      </c>
      <c r="BA235" s="187">
        <v>0</v>
      </c>
      <c r="BB235" s="188">
        <v>10626.454</v>
      </c>
      <c r="BC235" s="187">
        <v>0</v>
      </c>
      <c r="BD235" s="75"/>
      <c r="BE235" s="75"/>
      <c r="BF235" s="56"/>
      <c r="BI235" s="194"/>
    </row>
    <row r="236" spans="1:61" s="77" customFormat="1" ht="11.25" customHeight="1" x14ac:dyDescent="0.2">
      <c r="A236" s="184" t="s">
        <v>939</v>
      </c>
      <c r="B236" s="185">
        <v>0</v>
      </c>
      <c r="C236" s="832">
        <v>70493</v>
      </c>
      <c r="D236" s="55">
        <v>1E-4</v>
      </c>
      <c r="E236" s="91">
        <v>0</v>
      </c>
      <c r="F236" s="186">
        <v>0</v>
      </c>
      <c r="G236" s="186">
        <v>0</v>
      </c>
      <c r="H236" s="186">
        <v>0</v>
      </c>
      <c r="I236" s="187">
        <v>0</v>
      </c>
      <c r="J236" s="186">
        <v>0</v>
      </c>
      <c r="K236" s="186">
        <v>0</v>
      </c>
      <c r="L236" s="186">
        <v>0</v>
      </c>
      <c r="M236" s="186">
        <v>0</v>
      </c>
      <c r="N236" s="189">
        <v>0</v>
      </c>
      <c r="O236" s="189">
        <v>0</v>
      </c>
      <c r="P236" s="186">
        <v>0</v>
      </c>
      <c r="Q236" s="189">
        <v>0</v>
      </c>
      <c r="R236" s="189">
        <v>0</v>
      </c>
      <c r="S236" s="189">
        <v>1E-4</v>
      </c>
      <c r="T236" s="188">
        <v>0</v>
      </c>
      <c r="U236" s="187">
        <v>0</v>
      </c>
      <c r="V236" s="189">
        <v>0</v>
      </c>
      <c r="W236" s="189">
        <v>0</v>
      </c>
      <c r="X236" s="188">
        <v>0</v>
      </c>
      <c r="Y236" s="188">
        <v>0</v>
      </c>
      <c r="Z236" s="186">
        <v>0</v>
      </c>
      <c r="AA236" s="186">
        <v>0</v>
      </c>
      <c r="AB236" s="186">
        <v>0</v>
      </c>
      <c r="AC236" s="186">
        <v>0</v>
      </c>
      <c r="AD236" s="188">
        <v>0</v>
      </c>
      <c r="AE236" s="189">
        <v>0</v>
      </c>
      <c r="AF236" s="189">
        <v>0</v>
      </c>
      <c r="AG236" s="189">
        <v>0</v>
      </c>
      <c r="AH236" s="191">
        <v>0</v>
      </c>
      <c r="AI236" s="225">
        <v>0</v>
      </c>
      <c r="AJ236" s="192">
        <v>7501943412323</v>
      </c>
      <c r="AK236" s="192">
        <v>70192</v>
      </c>
      <c r="AL236" s="193" t="s">
        <v>279</v>
      </c>
      <c r="AM236" s="75">
        <v>70493</v>
      </c>
      <c r="AN236" s="76"/>
      <c r="AO236" s="188">
        <v>0</v>
      </c>
      <c r="AP236" s="188">
        <v>0</v>
      </c>
      <c r="AQ236" s="187">
        <v>0</v>
      </c>
      <c r="AR236" s="188">
        <v>0</v>
      </c>
      <c r="AS236" s="187">
        <v>0</v>
      </c>
      <c r="AT236" s="188">
        <v>0</v>
      </c>
      <c r="AU236" s="187">
        <v>0</v>
      </c>
      <c r="AV236" s="188">
        <v>0</v>
      </c>
      <c r="AW236" s="187">
        <v>0</v>
      </c>
      <c r="AX236" s="188">
        <v>0</v>
      </c>
      <c r="AY236" s="187">
        <v>0</v>
      </c>
      <c r="AZ236" s="188">
        <v>0</v>
      </c>
      <c r="BA236" s="187">
        <v>0</v>
      </c>
      <c r="BB236" s="188">
        <v>0</v>
      </c>
      <c r="BC236" s="187">
        <v>0</v>
      </c>
      <c r="BD236" s="75"/>
      <c r="BE236" s="75"/>
      <c r="BF236" s="56"/>
      <c r="BI236" s="194"/>
    </row>
    <row r="237" spans="1:61" s="77" customFormat="1" ht="11.25" customHeight="1" x14ac:dyDescent="0.2">
      <c r="A237" s="184" t="s">
        <v>940</v>
      </c>
      <c r="B237" s="185">
        <v>0</v>
      </c>
      <c r="C237" s="832">
        <v>70490</v>
      </c>
      <c r="D237" s="55">
        <v>1E-4</v>
      </c>
      <c r="E237" s="91">
        <v>0</v>
      </c>
      <c r="F237" s="186">
        <v>0</v>
      </c>
      <c r="G237" s="186">
        <v>0</v>
      </c>
      <c r="H237" s="186">
        <v>0</v>
      </c>
      <c r="I237" s="187">
        <v>0</v>
      </c>
      <c r="J237" s="186">
        <v>0</v>
      </c>
      <c r="K237" s="186">
        <v>0</v>
      </c>
      <c r="L237" s="186">
        <v>0</v>
      </c>
      <c r="M237" s="186">
        <v>0</v>
      </c>
      <c r="N237" s="189">
        <v>0</v>
      </c>
      <c r="O237" s="189">
        <v>0</v>
      </c>
      <c r="P237" s="186">
        <v>0</v>
      </c>
      <c r="Q237" s="189">
        <v>0</v>
      </c>
      <c r="R237" s="189">
        <v>0</v>
      </c>
      <c r="S237" s="189">
        <v>1E-4</v>
      </c>
      <c r="T237" s="188">
        <v>0</v>
      </c>
      <c r="U237" s="187">
        <v>0</v>
      </c>
      <c r="V237" s="189">
        <v>0</v>
      </c>
      <c r="W237" s="189">
        <v>0</v>
      </c>
      <c r="X237" s="188">
        <v>0</v>
      </c>
      <c r="Y237" s="188">
        <v>0</v>
      </c>
      <c r="Z237" s="186">
        <v>0</v>
      </c>
      <c r="AA237" s="186">
        <v>0</v>
      </c>
      <c r="AB237" s="186">
        <v>0</v>
      </c>
      <c r="AC237" s="186">
        <v>0</v>
      </c>
      <c r="AD237" s="188">
        <v>0</v>
      </c>
      <c r="AE237" s="189">
        <v>0</v>
      </c>
      <c r="AF237" s="189">
        <v>0</v>
      </c>
      <c r="AG237" s="189">
        <v>0</v>
      </c>
      <c r="AH237" s="191">
        <v>0</v>
      </c>
      <c r="AI237" s="225">
        <v>0</v>
      </c>
      <c r="AJ237" s="192">
        <v>7501943429123</v>
      </c>
      <c r="AK237" s="192">
        <v>70231</v>
      </c>
      <c r="AL237" s="193" t="s">
        <v>279</v>
      </c>
      <c r="AM237" s="75">
        <v>70490</v>
      </c>
      <c r="AN237" s="76"/>
      <c r="AO237" s="188">
        <v>0</v>
      </c>
      <c r="AP237" s="188">
        <v>0</v>
      </c>
      <c r="AQ237" s="187">
        <v>0</v>
      </c>
      <c r="AR237" s="188">
        <v>0</v>
      </c>
      <c r="AS237" s="187">
        <v>0</v>
      </c>
      <c r="AT237" s="188">
        <v>0</v>
      </c>
      <c r="AU237" s="187">
        <v>0</v>
      </c>
      <c r="AV237" s="188">
        <v>0</v>
      </c>
      <c r="AW237" s="187">
        <v>0</v>
      </c>
      <c r="AX237" s="188">
        <v>0</v>
      </c>
      <c r="AY237" s="187">
        <v>0</v>
      </c>
      <c r="AZ237" s="188">
        <v>0</v>
      </c>
      <c r="BA237" s="187">
        <v>0</v>
      </c>
      <c r="BB237" s="188">
        <v>0</v>
      </c>
      <c r="BC237" s="187">
        <v>0</v>
      </c>
      <c r="BD237" s="75"/>
      <c r="BE237" s="75"/>
      <c r="BF237" s="56"/>
      <c r="BI237" s="194"/>
    </row>
    <row r="238" spans="1:61" s="77" customFormat="1" ht="11.25" customHeight="1" x14ac:dyDescent="0.2">
      <c r="A238" s="184" t="s">
        <v>941</v>
      </c>
      <c r="B238" s="185">
        <v>0</v>
      </c>
      <c r="C238" s="832">
        <v>70923</v>
      </c>
      <c r="D238" s="55">
        <v>1E-4</v>
      </c>
      <c r="E238" s="91">
        <v>0</v>
      </c>
      <c r="F238" s="186">
        <v>0</v>
      </c>
      <c r="G238" s="186">
        <v>0</v>
      </c>
      <c r="H238" s="186">
        <v>0</v>
      </c>
      <c r="I238" s="187">
        <v>0</v>
      </c>
      <c r="J238" s="186">
        <v>0</v>
      </c>
      <c r="K238" s="186">
        <v>0</v>
      </c>
      <c r="L238" s="186">
        <v>0</v>
      </c>
      <c r="M238" s="186">
        <v>0</v>
      </c>
      <c r="N238" s="189">
        <v>0</v>
      </c>
      <c r="O238" s="189">
        <v>0</v>
      </c>
      <c r="P238" s="186">
        <v>0</v>
      </c>
      <c r="Q238" s="189">
        <v>0</v>
      </c>
      <c r="R238" s="189">
        <v>0</v>
      </c>
      <c r="S238" s="189">
        <v>1E-4</v>
      </c>
      <c r="T238" s="188">
        <v>0</v>
      </c>
      <c r="U238" s="187">
        <v>0</v>
      </c>
      <c r="V238" s="189">
        <v>0</v>
      </c>
      <c r="W238" s="189">
        <v>0</v>
      </c>
      <c r="X238" s="188">
        <v>0</v>
      </c>
      <c r="Y238" s="188">
        <v>0</v>
      </c>
      <c r="Z238" s="186">
        <v>0</v>
      </c>
      <c r="AA238" s="186">
        <v>0</v>
      </c>
      <c r="AB238" s="186">
        <v>0</v>
      </c>
      <c r="AC238" s="186">
        <v>0</v>
      </c>
      <c r="AD238" s="188">
        <v>0</v>
      </c>
      <c r="AE238" s="189">
        <v>0</v>
      </c>
      <c r="AF238" s="189">
        <v>0</v>
      </c>
      <c r="AG238" s="189">
        <v>0</v>
      </c>
      <c r="AH238" s="191">
        <v>0</v>
      </c>
      <c r="AI238" s="225">
        <v>0</v>
      </c>
      <c r="AJ238" s="192">
        <v>7506425630370</v>
      </c>
      <c r="AK238" s="192" t="s">
        <v>505</v>
      </c>
      <c r="AL238" s="193" t="s">
        <v>279</v>
      </c>
      <c r="AM238" s="75">
        <v>70923</v>
      </c>
      <c r="AN238" s="76"/>
      <c r="AO238" s="188">
        <v>0</v>
      </c>
      <c r="AP238" s="188">
        <v>0</v>
      </c>
      <c r="AQ238" s="187">
        <v>0</v>
      </c>
      <c r="AR238" s="188">
        <v>0</v>
      </c>
      <c r="AS238" s="187">
        <v>0</v>
      </c>
      <c r="AT238" s="188">
        <v>0</v>
      </c>
      <c r="AU238" s="187">
        <v>0</v>
      </c>
      <c r="AV238" s="188">
        <v>0</v>
      </c>
      <c r="AW238" s="187">
        <v>0</v>
      </c>
      <c r="AX238" s="188">
        <v>0</v>
      </c>
      <c r="AY238" s="187">
        <v>0</v>
      </c>
      <c r="AZ238" s="188">
        <v>0</v>
      </c>
      <c r="BA238" s="187">
        <v>0</v>
      </c>
      <c r="BB238" s="188">
        <v>0</v>
      </c>
      <c r="BC238" s="187">
        <v>0</v>
      </c>
      <c r="BD238" s="75"/>
      <c r="BE238" s="75"/>
      <c r="BF238" s="56"/>
      <c r="BI238" s="194"/>
    </row>
    <row r="239" spans="1:61" s="77" customFormat="1" ht="11.25" customHeight="1" x14ac:dyDescent="0.2">
      <c r="A239" s="184" t="s">
        <v>942</v>
      </c>
      <c r="B239" s="185">
        <v>0</v>
      </c>
      <c r="C239" s="832">
        <v>70494</v>
      </c>
      <c r="D239" s="55">
        <v>1E-4</v>
      </c>
      <c r="E239" s="91">
        <v>0</v>
      </c>
      <c r="F239" s="186">
        <v>0</v>
      </c>
      <c r="G239" s="186">
        <v>0</v>
      </c>
      <c r="H239" s="186">
        <v>0</v>
      </c>
      <c r="I239" s="187">
        <v>0</v>
      </c>
      <c r="J239" s="186">
        <v>0</v>
      </c>
      <c r="K239" s="186">
        <v>0</v>
      </c>
      <c r="L239" s="186">
        <v>0</v>
      </c>
      <c r="M239" s="186">
        <v>0</v>
      </c>
      <c r="N239" s="189">
        <v>0</v>
      </c>
      <c r="O239" s="189">
        <v>0</v>
      </c>
      <c r="P239" s="186">
        <v>0</v>
      </c>
      <c r="Q239" s="189">
        <v>0</v>
      </c>
      <c r="R239" s="189">
        <v>0</v>
      </c>
      <c r="S239" s="189">
        <v>1E-4</v>
      </c>
      <c r="T239" s="188">
        <v>0</v>
      </c>
      <c r="U239" s="187">
        <v>0</v>
      </c>
      <c r="V239" s="189">
        <v>0</v>
      </c>
      <c r="W239" s="189">
        <v>0</v>
      </c>
      <c r="X239" s="188">
        <v>0</v>
      </c>
      <c r="Y239" s="188">
        <v>0</v>
      </c>
      <c r="Z239" s="186">
        <v>0</v>
      </c>
      <c r="AA239" s="186">
        <v>0</v>
      </c>
      <c r="AB239" s="186">
        <v>0</v>
      </c>
      <c r="AC239" s="186">
        <v>0</v>
      </c>
      <c r="AD239" s="188">
        <v>0</v>
      </c>
      <c r="AE239" s="189">
        <v>0</v>
      </c>
      <c r="AF239" s="189">
        <v>0</v>
      </c>
      <c r="AG239" s="189">
        <v>0</v>
      </c>
      <c r="AH239" s="191">
        <v>0</v>
      </c>
      <c r="AI239" s="225">
        <v>0</v>
      </c>
      <c r="AJ239" s="192">
        <v>7501943412453</v>
      </c>
      <c r="AK239" s="192">
        <v>70199</v>
      </c>
      <c r="AL239" s="193" t="s">
        <v>279</v>
      </c>
      <c r="AM239" s="75">
        <v>70494</v>
      </c>
      <c r="AN239" s="76"/>
      <c r="AO239" s="188">
        <v>0</v>
      </c>
      <c r="AP239" s="188">
        <v>0</v>
      </c>
      <c r="AQ239" s="187">
        <v>0</v>
      </c>
      <c r="AR239" s="188">
        <v>0</v>
      </c>
      <c r="AS239" s="187">
        <v>0</v>
      </c>
      <c r="AT239" s="188">
        <v>0</v>
      </c>
      <c r="AU239" s="187">
        <v>0</v>
      </c>
      <c r="AV239" s="188">
        <v>0</v>
      </c>
      <c r="AW239" s="187">
        <v>0</v>
      </c>
      <c r="AX239" s="188">
        <v>0</v>
      </c>
      <c r="AY239" s="187">
        <v>0</v>
      </c>
      <c r="AZ239" s="188">
        <v>0</v>
      </c>
      <c r="BA239" s="187">
        <v>0</v>
      </c>
      <c r="BB239" s="188">
        <v>0</v>
      </c>
      <c r="BC239" s="187">
        <v>0</v>
      </c>
      <c r="BD239" s="75"/>
      <c r="BE239" s="75"/>
      <c r="BF239" s="56"/>
      <c r="BI239" s="194"/>
    </row>
    <row r="240" spans="1:61" s="77" customFormat="1" ht="11.25" customHeight="1" x14ac:dyDescent="0.2">
      <c r="A240" s="184" t="s">
        <v>943</v>
      </c>
      <c r="B240" s="185">
        <v>0</v>
      </c>
      <c r="C240" s="832">
        <v>70673</v>
      </c>
      <c r="D240" s="55">
        <v>1E-4</v>
      </c>
      <c r="E240" s="91">
        <v>0</v>
      </c>
      <c r="F240" s="186">
        <v>0</v>
      </c>
      <c r="G240" s="186">
        <v>0</v>
      </c>
      <c r="H240" s="186">
        <v>0</v>
      </c>
      <c r="I240" s="187">
        <v>0</v>
      </c>
      <c r="J240" s="186">
        <v>0</v>
      </c>
      <c r="K240" s="186">
        <v>0</v>
      </c>
      <c r="L240" s="186">
        <v>0</v>
      </c>
      <c r="M240" s="186">
        <v>0</v>
      </c>
      <c r="N240" s="189">
        <v>0</v>
      </c>
      <c r="O240" s="189">
        <v>0</v>
      </c>
      <c r="P240" s="186">
        <v>0</v>
      </c>
      <c r="Q240" s="189">
        <v>0</v>
      </c>
      <c r="R240" s="189">
        <v>0</v>
      </c>
      <c r="S240" s="189">
        <v>1E-4</v>
      </c>
      <c r="T240" s="188">
        <v>0</v>
      </c>
      <c r="U240" s="187">
        <v>0</v>
      </c>
      <c r="V240" s="189">
        <v>0</v>
      </c>
      <c r="W240" s="189">
        <v>0</v>
      </c>
      <c r="X240" s="188">
        <v>0</v>
      </c>
      <c r="Y240" s="188">
        <v>0</v>
      </c>
      <c r="Z240" s="186">
        <v>0</v>
      </c>
      <c r="AA240" s="186">
        <v>0</v>
      </c>
      <c r="AB240" s="186">
        <v>0</v>
      </c>
      <c r="AC240" s="186">
        <v>0</v>
      </c>
      <c r="AD240" s="188">
        <v>0</v>
      </c>
      <c r="AE240" s="189">
        <v>0</v>
      </c>
      <c r="AF240" s="189">
        <v>0</v>
      </c>
      <c r="AG240" s="189">
        <v>0</v>
      </c>
      <c r="AH240" s="191">
        <v>0</v>
      </c>
      <c r="AI240" s="225">
        <v>0</v>
      </c>
      <c r="AJ240" s="192">
        <v>7501943421141</v>
      </c>
      <c r="AK240" s="192">
        <v>70047</v>
      </c>
      <c r="AL240" s="193" t="s">
        <v>279</v>
      </c>
      <c r="AM240" s="75">
        <v>70673</v>
      </c>
      <c r="AN240" s="76"/>
      <c r="AO240" s="188">
        <v>0</v>
      </c>
      <c r="AP240" s="188">
        <v>0</v>
      </c>
      <c r="AQ240" s="187">
        <v>0</v>
      </c>
      <c r="AR240" s="188">
        <v>0</v>
      </c>
      <c r="AS240" s="187">
        <v>0</v>
      </c>
      <c r="AT240" s="188">
        <v>0</v>
      </c>
      <c r="AU240" s="187">
        <v>0</v>
      </c>
      <c r="AV240" s="188">
        <v>0</v>
      </c>
      <c r="AW240" s="187">
        <v>0</v>
      </c>
      <c r="AX240" s="188">
        <v>0</v>
      </c>
      <c r="AY240" s="187">
        <v>0</v>
      </c>
      <c r="AZ240" s="188">
        <v>0</v>
      </c>
      <c r="BA240" s="187">
        <v>0</v>
      </c>
      <c r="BB240" s="188">
        <v>0</v>
      </c>
      <c r="BC240" s="187">
        <v>0</v>
      </c>
      <c r="BD240" s="75"/>
      <c r="BE240" s="75"/>
      <c r="BF240" s="56"/>
      <c r="BI240" s="194"/>
    </row>
    <row r="241" spans="1:61" s="77" customFormat="1" ht="11.25" customHeight="1" x14ac:dyDescent="0.2">
      <c r="A241" s="184" t="s">
        <v>944</v>
      </c>
      <c r="B241" s="185">
        <v>0</v>
      </c>
      <c r="C241" s="832">
        <v>70827</v>
      </c>
      <c r="D241" s="55">
        <v>11.875</v>
      </c>
      <c r="E241" s="91">
        <v>0</v>
      </c>
      <c r="F241" s="186">
        <v>0</v>
      </c>
      <c r="G241" s="186">
        <v>0</v>
      </c>
      <c r="H241" s="186">
        <v>0</v>
      </c>
      <c r="I241" s="187">
        <v>0</v>
      </c>
      <c r="J241" s="186">
        <v>0</v>
      </c>
      <c r="K241" s="186">
        <v>0</v>
      </c>
      <c r="L241" s="186">
        <v>0</v>
      </c>
      <c r="M241" s="186">
        <v>0</v>
      </c>
      <c r="N241" s="189">
        <v>0</v>
      </c>
      <c r="O241" s="189">
        <v>0</v>
      </c>
      <c r="P241" s="186">
        <v>0</v>
      </c>
      <c r="Q241" s="189">
        <v>0</v>
      </c>
      <c r="R241" s="189">
        <v>0</v>
      </c>
      <c r="S241" s="189">
        <v>11.875</v>
      </c>
      <c r="T241" s="188">
        <v>11.875</v>
      </c>
      <c r="U241" s="187">
        <v>0</v>
      </c>
      <c r="V241" s="189">
        <v>0</v>
      </c>
      <c r="W241" s="189">
        <v>0</v>
      </c>
      <c r="X241" s="188">
        <v>11.875</v>
      </c>
      <c r="Y241" s="188">
        <v>0</v>
      </c>
      <c r="Z241" s="186">
        <v>0</v>
      </c>
      <c r="AA241" s="186">
        <v>0</v>
      </c>
      <c r="AB241" s="186">
        <v>0</v>
      </c>
      <c r="AC241" s="186">
        <v>0</v>
      </c>
      <c r="AD241" s="188">
        <v>0</v>
      </c>
      <c r="AE241" s="189">
        <v>0</v>
      </c>
      <c r="AF241" s="189">
        <v>0</v>
      </c>
      <c r="AG241" s="189">
        <v>0</v>
      </c>
      <c r="AH241" s="191">
        <v>0</v>
      </c>
      <c r="AI241" s="225">
        <v>0</v>
      </c>
      <c r="AJ241" s="192">
        <v>7506425630745</v>
      </c>
      <c r="AK241" s="192" t="s">
        <v>262</v>
      </c>
      <c r="AL241" s="193" t="s">
        <v>279</v>
      </c>
      <c r="AM241" s="75">
        <v>70827</v>
      </c>
      <c r="AN241" s="76"/>
      <c r="AO241" s="188">
        <v>0</v>
      </c>
      <c r="AP241" s="188">
        <v>0</v>
      </c>
      <c r="AQ241" s="187">
        <v>0</v>
      </c>
      <c r="AR241" s="188">
        <v>0</v>
      </c>
      <c r="AS241" s="187">
        <v>0</v>
      </c>
      <c r="AT241" s="188">
        <v>0</v>
      </c>
      <c r="AU241" s="187">
        <v>0</v>
      </c>
      <c r="AV241" s="188">
        <v>0</v>
      </c>
      <c r="AW241" s="187">
        <v>0</v>
      </c>
      <c r="AX241" s="188">
        <v>0</v>
      </c>
      <c r="AY241" s="187">
        <v>0</v>
      </c>
      <c r="AZ241" s="188">
        <v>0</v>
      </c>
      <c r="BA241" s="187">
        <v>0</v>
      </c>
      <c r="BB241" s="188">
        <v>0</v>
      </c>
      <c r="BC241" s="187">
        <v>0</v>
      </c>
      <c r="BD241" s="75"/>
      <c r="BE241" s="75"/>
      <c r="BF241" s="56"/>
      <c r="BI241" s="194"/>
    </row>
    <row r="242" spans="1:61" s="77" customFormat="1" ht="11.25" customHeight="1" x14ac:dyDescent="0.2">
      <c r="A242" s="184" t="s">
        <v>945</v>
      </c>
      <c r="B242" s="185">
        <v>0</v>
      </c>
      <c r="C242" s="832">
        <v>70105</v>
      </c>
      <c r="D242" s="55">
        <v>1E-4</v>
      </c>
      <c r="E242" s="91">
        <v>0</v>
      </c>
      <c r="F242" s="186">
        <v>0</v>
      </c>
      <c r="G242" s="186">
        <v>0</v>
      </c>
      <c r="H242" s="186">
        <v>0</v>
      </c>
      <c r="I242" s="187">
        <v>0</v>
      </c>
      <c r="J242" s="186">
        <v>0</v>
      </c>
      <c r="K242" s="186">
        <v>0</v>
      </c>
      <c r="L242" s="186">
        <v>0</v>
      </c>
      <c r="M242" s="186">
        <v>0</v>
      </c>
      <c r="N242" s="189">
        <v>0</v>
      </c>
      <c r="O242" s="189">
        <v>0</v>
      </c>
      <c r="P242" s="186">
        <v>0</v>
      </c>
      <c r="Q242" s="189">
        <v>0</v>
      </c>
      <c r="R242" s="189">
        <v>0</v>
      </c>
      <c r="S242" s="189">
        <v>1E-4</v>
      </c>
      <c r="T242" s="188">
        <v>0</v>
      </c>
      <c r="U242" s="187">
        <v>0</v>
      </c>
      <c r="V242" s="189">
        <v>0</v>
      </c>
      <c r="W242" s="189">
        <v>0</v>
      </c>
      <c r="X242" s="188">
        <v>0</v>
      </c>
      <c r="Y242" s="188">
        <v>0</v>
      </c>
      <c r="Z242" s="186">
        <v>0</v>
      </c>
      <c r="AA242" s="186">
        <v>0</v>
      </c>
      <c r="AB242" s="186">
        <v>0</v>
      </c>
      <c r="AC242" s="186">
        <v>0</v>
      </c>
      <c r="AD242" s="188">
        <v>0</v>
      </c>
      <c r="AE242" s="189">
        <v>0</v>
      </c>
      <c r="AF242" s="189">
        <v>0</v>
      </c>
      <c r="AG242" s="189">
        <v>0</v>
      </c>
      <c r="AH242" s="191">
        <v>0</v>
      </c>
      <c r="AI242" s="225">
        <v>0</v>
      </c>
      <c r="AJ242" s="192">
        <v>7501943428676</v>
      </c>
      <c r="AK242" s="192" t="s">
        <v>262</v>
      </c>
      <c r="AL242" s="193" t="s">
        <v>279</v>
      </c>
      <c r="AM242" s="75">
        <v>70105</v>
      </c>
      <c r="AN242" s="76"/>
      <c r="AO242" s="188">
        <v>0</v>
      </c>
      <c r="AP242" s="188">
        <v>0</v>
      </c>
      <c r="AQ242" s="187">
        <v>0</v>
      </c>
      <c r="AR242" s="188">
        <v>0</v>
      </c>
      <c r="AS242" s="187">
        <v>0</v>
      </c>
      <c r="AT242" s="188">
        <v>0</v>
      </c>
      <c r="AU242" s="187">
        <v>0</v>
      </c>
      <c r="AV242" s="188">
        <v>0</v>
      </c>
      <c r="AW242" s="187">
        <v>0</v>
      </c>
      <c r="AX242" s="188">
        <v>0</v>
      </c>
      <c r="AY242" s="187">
        <v>0</v>
      </c>
      <c r="AZ242" s="188">
        <v>0</v>
      </c>
      <c r="BA242" s="187">
        <v>0</v>
      </c>
      <c r="BB242" s="188">
        <v>0</v>
      </c>
      <c r="BC242" s="187">
        <v>0</v>
      </c>
      <c r="BD242" s="75"/>
      <c r="BE242" s="75"/>
      <c r="BF242" s="56"/>
      <c r="BI242" s="194"/>
    </row>
    <row r="243" spans="1:61" s="77" customFormat="1" ht="11.25" customHeight="1" x14ac:dyDescent="0.2">
      <c r="A243" s="184" t="s">
        <v>946</v>
      </c>
      <c r="B243" s="185">
        <v>0</v>
      </c>
      <c r="C243" s="832">
        <v>70666</v>
      </c>
      <c r="D243" s="55">
        <v>1E-4</v>
      </c>
      <c r="E243" s="91">
        <v>0</v>
      </c>
      <c r="F243" s="186">
        <v>0</v>
      </c>
      <c r="G243" s="186">
        <v>0</v>
      </c>
      <c r="H243" s="186">
        <v>0</v>
      </c>
      <c r="I243" s="187">
        <v>0</v>
      </c>
      <c r="J243" s="186">
        <v>0</v>
      </c>
      <c r="K243" s="186">
        <v>0</v>
      </c>
      <c r="L243" s="186">
        <v>0</v>
      </c>
      <c r="M243" s="186">
        <v>0</v>
      </c>
      <c r="N243" s="189">
        <v>0</v>
      </c>
      <c r="O243" s="189">
        <v>0</v>
      </c>
      <c r="P243" s="186">
        <v>0</v>
      </c>
      <c r="Q243" s="189">
        <v>0</v>
      </c>
      <c r="R243" s="189">
        <v>0</v>
      </c>
      <c r="S243" s="189">
        <v>1E-4</v>
      </c>
      <c r="T243" s="188">
        <v>0</v>
      </c>
      <c r="U243" s="187">
        <v>0</v>
      </c>
      <c r="V243" s="189">
        <v>0</v>
      </c>
      <c r="W243" s="189">
        <v>0</v>
      </c>
      <c r="X243" s="188">
        <v>0</v>
      </c>
      <c r="Y243" s="188">
        <v>0</v>
      </c>
      <c r="Z243" s="186">
        <v>0</v>
      </c>
      <c r="AA243" s="186">
        <v>0</v>
      </c>
      <c r="AB243" s="186">
        <v>0</v>
      </c>
      <c r="AC243" s="186">
        <v>0</v>
      </c>
      <c r="AD243" s="188">
        <v>0</v>
      </c>
      <c r="AE243" s="189">
        <v>0</v>
      </c>
      <c r="AF243" s="189">
        <v>0</v>
      </c>
      <c r="AG243" s="189">
        <v>0</v>
      </c>
      <c r="AH243" s="191">
        <v>0</v>
      </c>
      <c r="AI243" s="225">
        <v>0</v>
      </c>
      <c r="AJ243" s="192">
        <v>7501943428676</v>
      </c>
      <c r="AK243" s="192">
        <v>70105</v>
      </c>
      <c r="AL243" s="193" t="s">
        <v>279</v>
      </c>
      <c r="AM243" s="75">
        <v>70666</v>
      </c>
      <c r="AN243" s="76"/>
      <c r="AO243" s="188">
        <v>0</v>
      </c>
      <c r="AP243" s="188">
        <v>0</v>
      </c>
      <c r="AQ243" s="187">
        <v>0</v>
      </c>
      <c r="AR243" s="188">
        <v>0</v>
      </c>
      <c r="AS243" s="187">
        <v>0</v>
      </c>
      <c r="AT243" s="188">
        <v>0</v>
      </c>
      <c r="AU243" s="187">
        <v>0</v>
      </c>
      <c r="AV243" s="188">
        <v>0</v>
      </c>
      <c r="AW243" s="187">
        <v>0</v>
      </c>
      <c r="AX243" s="188">
        <v>0</v>
      </c>
      <c r="AY243" s="187">
        <v>0</v>
      </c>
      <c r="AZ243" s="188">
        <v>0</v>
      </c>
      <c r="BA243" s="187">
        <v>0</v>
      </c>
      <c r="BB243" s="188">
        <v>0</v>
      </c>
      <c r="BC243" s="187">
        <v>0</v>
      </c>
      <c r="BD243" s="75"/>
      <c r="BE243" s="75"/>
      <c r="BF243" s="56"/>
      <c r="BI243" s="194"/>
    </row>
    <row r="244" spans="1:61" s="77" customFormat="1" ht="11.25" customHeight="1" x14ac:dyDescent="0.2">
      <c r="A244" s="184" t="s">
        <v>947</v>
      </c>
      <c r="B244" s="185">
        <v>0</v>
      </c>
      <c r="C244" s="832">
        <v>70894</v>
      </c>
      <c r="D244" s="55">
        <v>1E-4</v>
      </c>
      <c r="E244" s="91">
        <v>0</v>
      </c>
      <c r="F244" s="186">
        <v>0</v>
      </c>
      <c r="G244" s="186">
        <v>0</v>
      </c>
      <c r="H244" s="186">
        <v>0</v>
      </c>
      <c r="I244" s="187">
        <v>0</v>
      </c>
      <c r="J244" s="186">
        <v>0</v>
      </c>
      <c r="K244" s="186">
        <v>0</v>
      </c>
      <c r="L244" s="186">
        <v>0</v>
      </c>
      <c r="M244" s="186">
        <v>0</v>
      </c>
      <c r="N244" s="189">
        <v>20</v>
      </c>
      <c r="O244" s="189">
        <v>0</v>
      </c>
      <c r="P244" s="186">
        <v>20</v>
      </c>
      <c r="Q244" s="189">
        <v>0</v>
      </c>
      <c r="R244" s="189">
        <v>0</v>
      </c>
      <c r="S244" s="189">
        <v>1E-4</v>
      </c>
      <c r="T244" s="188">
        <v>0</v>
      </c>
      <c r="U244" s="187">
        <v>0</v>
      </c>
      <c r="V244" s="189">
        <v>0</v>
      </c>
      <c r="W244" s="189">
        <v>0</v>
      </c>
      <c r="X244" s="188">
        <v>0</v>
      </c>
      <c r="Y244" s="188">
        <v>0</v>
      </c>
      <c r="Z244" s="186">
        <v>0</v>
      </c>
      <c r="AA244" s="186">
        <v>0</v>
      </c>
      <c r="AB244" s="186">
        <v>0</v>
      </c>
      <c r="AC244" s="186">
        <v>0</v>
      </c>
      <c r="AD244" s="188">
        <v>0</v>
      </c>
      <c r="AE244" s="189">
        <v>0</v>
      </c>
      <c r="AF244" s="189">
        <v>0</v>
      </c>
      <c r="AG244" s="189">
        <v>0</v>
      </c>
      <c r="AH244" s="191">
        <v>0</v>
      </c>
      <c r="AI244" s="225">
        <v>0</v>
      </c>
      <c r="AJ244" s="192">
        <v>7501943424623</v>
      </c>
      <c r="AK244" s="192">
        <v>70038</v>
      </c>
      <c r="AL244" s="193" t="s">
        <v>279</v>
      </c>
      <c r="AM244" s="75">
        <v>70894</v>
      </c>
      <c r="AN244" s="76"/>
      <c r="AO244" s="188">
        <v>0</v>
      </c>
      <c r="AP244" s="188">
        <v>0</v>
      </c>
      <c r="AQ244" s="187">
        <v>0</v>
      </c>
      <c r="AR244" s="188">
        <v>0</v>
      </c>
      <c r="AS244" s="187">
        <v>0</v>
      </c>
      <c r="AT244" s="188">
        <v>0</v>
      </c>
      <c r="AU244" s="187">
        <v>0</v>
      </c>
      <c r="AV244" s="188">
        <v>0</v>
      </c>
      <c r="AW244" s="187">
        <v>0</v>
      </c>
      <c r="AX244" s="188">
        <v>0</v>
      </c>
      <c r="AY244" s="187">
        <v>0</v>
      </c>
      <c r="AZ244" s="188">
        <v>0</v>
      </c>
      <c r="BA244" s="187">
        <v>0</v>
      </c>
      <c r="BB244" s="188">
        <v>0</v>
      </c>
      <c r="BC244" s="187">
        <v>0</v>
      </c>
      <c r="BD244" s="75"/>
      <c r="BE244" s="75"/>
      <c r="BF244" s="56"/>
      <c r="BI244" s="194"/>
    </row>
    <row r="245" spans="1:61" s="77" customFormat="1" ht="11.25" customHeight="1" x14ac:dyDescent="0.2">
      <c r="A245" s="184" t="s">
        <v>948</v>
      </c>
      <c r="B245" s="185">
        <v>0</v>
      </c>
      <c r="C245" s="832">
        <v>71001</v>
      </c>
      <c r="D245" s="55">
        <v>93.183999999999997</v>
      </c>
      <c r="E245" s="91">
        <v>0</v>
      </c>
      <c r="F245" s="186">
        <v>0</v>
      </c>
      <c r="G245" s="186">
        <v>0</v>
      </c>
      <c r="H245" s="186">
        <v>0</v>
      </c>
      <c r="I245" s="187">
        <v>0</v>
      </c>
      <c r="J245" s="186">
        <v>0</v>
      </c>
      <c r="K245" s="186">
        <v>0</v>
      </c>
      <c r="L245" s="186">
        <v>0</v>
      </c>
      <c r="M245" s="186">
        <v>0</v>
      </c>
      <c r="N245" s="189">
        <v>0</v>
      </c>
      <c r="O245" s="189">
        <v>0</v>
      </c>
      <c r="P245" s="186">
        <v>0</v>
      </c>
      <c r="Q245" s="189">
        <v>0</v>
      </c>
      <c r="R245" s="189">
        <v>0</v>
      </c>
      <c r="S245" s="189">
        <v>93.183999999999997</v>
      </c>
      <c r="T245" s="188">
        <v>93.183999999999997</v>
      </c>
      <c r="U245" s="187">
        <v>0</v>
      </c>
      <c r="V245" s="189">
        <v>0</v>
      </c>
      <c r="W245" s="189">
        <v>0</v>
      </c>
      <c r="X245" s="188">
        <v>93.183999999999997</v>
      </c>
      <c r="Y245" s="188">
        <v>0</v>
      </c>
      <c r="Z245" s="186">
        <v>0</v>
      </c>
      <c r="AA245" s="186">
        <v>0</v>
      </c>
      <c r="AB245" s="186">
        <v>0</v>
      </c>
      <c r="AC245" s="186">
        <v>0</v>
      </c>
      <c r="AD245" s="188">
        <v>0</v>
      </c>
      <c r="AE245" s="189">
        <v>0</v>
      </c>
      <c r="AF245" s="189">
        <v>0</v>
      </c>
      <c r="AG245" s="189">
        <v>0</v>
      </c>
      <c r="AH245" s="191">
        <v>0</v>
      </c>
      <c r="AI245" s="225">
        <v>0</v>
      </c>
      <c r="AJ245" s="192">
        <v>7506425607686</v>
      </c>
      <c r="AK245" s="192" t="s">
        <v>262</v>
      </c>
      <c r="AL245" s="193" t="s">
        <v>279</v>
      </c>
      <c r="AM245" s="75">
        <v>71001</v>
      </c>
      <c r="AN245" s="76"/>
      <c r="AO245" s="188">
        <v>0</v>
      </c>
      <c r="AP245" s="188">
        <v>0</v>
      </c>
      <c r="AQ245" s="187">
        <v>0</v>
      </c>
      <c r="AR245" s="188">
        <v>0</v>
      </c>
      <c r="AS245" s="187">
        <v>0</v>
      </c>
      <c r="AT245" s="188">
        <v>0</v>
      </c>
      <c r="AU245" s="187">
        <v>0</v>
      </c>
      <c r="AV245" s="188">
        <v>0</v>
      </c>
      <c r="AW245" s="187">
        <v>0</v>
      </c>
      <c r="AX245" s="188">
        <v>0</v>
      </c>
      <c r="AY245" s="187">
        <v>0</v>
      </c>
      <c r="AZ245" s="188">
        <v>0</v>
      </c>
      <c r="BA245" s="187">
        <v>0</v>
      </c>
      <c r="BB245" s="188">
        <v>0</v>
      </c>
      <c r="BC245" s="187">
        <v>0</v>
      </c>
      <c r="BD245" s="75"/>
      <c r="BE245" s="75"/>
      <c r="BF245" s="56"/>
      <c r="BI245" s="194"/>
    </row>
    <row r="246" spans="1:61" s="77" customFormat="1" ht="11.25" customHeight="1" x14ac:dyDescent="0.2">
      <c r="A246" s="184" t="s">
        <v>949</v>
      </c>
      <c r="B246" s="185">
        <v>0</v>
      </c>
      <c r="C246" s="832">
        <v>70008</v>
      </c>
      <c r="D246" s="55">
        <v>1E-4</v>
      </c>
      <c r="E246" s="91">
        <v>0</v>
      </c>
      <c r="F246" s="186">
        <v>0</v>
      </c>
      <c r="G246" s="186">
        <v>0</v>
      </c>
      <c r="H246" s="186">
        <v>0</v>
      </c>
      <c r="I246" s="187">
        <v>0</v>
      </c>
      <c r="J246" s="186">
        <v>0</v>
      </c>
      <c r="K246" s="186">
        <v>0</v>
      </c>
      <c r="L246" s="186">
        <v>0</v>
      </c>
      <c r="M246" s="186">
        <v>0</v>
      </c>
      <c r="N246" s="189">
        <v>0</v>
      </c>
      <c r="O246" s="189">
        <v>0</v>
      </c>
      <c r="P246" s="186">
        <v>0</v>
      </c>
      <c r="Q246" s="189">
        <v>0</v>
      </c>
      <c r="R246" s="189">
        <v>0</v>
      </c>
      <c r="S246" s="189">
        <v>1E-4</v>
      </c>
      <c r="T246" s="188">
        <v>0</v>
      </c>
      <c r="U246" s="187">
        <v>0</v>
      </c>
      <c r="V246" s="189">
        <v>0</v>
      </c>
      <c r="W246" s="189">
        <v>0</v>
      </c>
      <c r="X246" s="188">
        <v>0</v>
      </c>
      <c r="Y246" s="188">
        <v>0</v>
      </c>
      <c r="Z246" s="186">
        <v>0</v>
      </c>
      <c r="AA246" s="186">
        <v>0</v>
      </c>
      <c r="AB246" s="186">
        <v>0</v>
      </c>
      <c r="AC246" s="186">
        <v>0</v>
      </c>
      <c r="AD246" s="188">
        <v>0</v>
      </c>
      <c r="AE246" s="189">
        <v>0</v>
      </c>
      <c r="AF246" s="189">
        <v>0</v>
      </c>
      <c r="AG246" s="189">
        <v>0</v>
      </c>
      <c r="AH246" s="191">
        <v>0</v>
      </c>
      <c r="AI246" s="225">
        <v>0</v>
      </c>
      <c r="AJ246" s="192">
        <v>7501943420144</v>
      </c>
      <c r="AK246" s="192" t="s">
        <v>262</v>
      </c>
      <c r="AL246" s="193" t="s">
        <v>278</v>
      </c>
      <c r="AM246" s="75">
        <v>70008</v>
      </c>
      <c r="AN246" s="76"/>
      <c r="AO246" s="188">
        <v>0</v>
      </c>
      <c r="AP246" s="188">
        <v>0</v>
      </c>
      <c r="AQ246" s="187">
        <v>0</v>
      </c>
      <c r="AR246" s="188">
        <v>0</v>
      </c>
      <c r="AS246" s="187">
        <v>0</v>
      </c>
      <c r="AT246" s="188">
        <v>0</v>
      </c>
      <c r="AU246" s="187">
        <v>0</v>
      </c>
      <c r="AV246" s="188">
        <v>0</v>
      </c>
      <c r="AW246" s="187">
        <v>0</v>
      </c>
      <c r="AX246" s="188">
        <v>0</v>
      </c>
      <c r="AY246" s="187">
        <v>0</v>
      </c>
      <c r="AZ246" s="188">
        <v>0</v>
      </c>
      <c r="BA246" s="187">
        <v>0</v>
      </c>
      <c r="BB246" s="188">
        <v>0</v>
      </c>
      <c r="BC246" s="187">
        <v>0</v>
      </c>
      <c r="BD246" s="75"/>
      <c r="BE246" s="75"/>
      <c r="BF246" s="56"/>
      <c r="BI246" s="194"/>
    </row>
    <row r="247" spans="1:61" s="77" customFormat="1" ht="11.25" customHeight="1" x14ac:dyDescent="0.2">
      <c r="A247" s="184" t="s">
        <v>950</v>
      </c>
      <c r="B247" s="185">
        <v>0</v>
      </c>
      <c r="C247" s="832">
        <v>70481</v>
      </c>
      <c r="D247" s="55">
        <v>1171.125</v>
      </c>
      <c r="E247" s="91">
        <v>0</v>
      </c>
      <c r="F247" s="186">
        <v>0</v>
      </c>
      <c r="G247" s="186">
        <v>0</v>
      </c>
      <c r="H247" s="186">
        <v>0</v>
      </c>
      <c r="I247" s="187">
        <v>0</v>
      </c>
      <c r="J247" s="186">
        <v>0</v>
      </c>
      <c r="K247" s="186">
        <v>0</v>
      </c>
      <c r="L247" s="186">
        <v>0</v>
      </c>
      <c r="M247" s="186">
        <v>0</v>
      </c>
      <c r="N247" s="189">
        <v>0</v>
      </c>
      <c r="O247" s="189">
        <v>0</v>
      </c>
      <c r="P247" s="186">
        <v>0</v>
      </c>
      <c r="Q247" s="189">
        <v>0</v>
      </c>
      <c r="R247" s="189">
        <v>0</v>
      </c>
      <c r="S247" s="189">
        <v>1171.125</v>
      </c>
      <c r="T247" s="188">
        <v>1171.125</v>
      </c>
      <c r="U247" s="187">
        <v>0</v>
      </c>
      <c r="V247" s="189">
        <v>0</v>
      </c>
      <c r="W247" s="189">
        <v>0</v>
      </c>
      <c r="X247" s="188">
        <v>1171.125</v>
      </c>
      <c r="Y247" s="188">
        <v>0</v>
      </c>
      <c r="Z247" s="186">
        <v>0</v>
      </c>
      <c r="AA247" s="186">
        <v>0</v>
      </c>
      <c r="AB247" s="186">
        <v>0</v>
      </c>
      <c r="AC247" s="186">
        <v>0</v>
      </c>
      <c r="AD247" s="188">
        <v>0</v>
      </c>
      <c r="AE247" s="189">
        <v>0</v>
      </c>
      <c r="AF247" s="189">
        <v>0</v>
      </c>
      <c r="AG247" s="189">
        <v>0</v>
      </c>
      <c r="AH247" s="191">
        <v>0</v>
      </c>
      <c r="AI247" s="225">
        <v>0</v>
      </c>
      <c r="AJ247" s="192">
        <v>7501943420144</v>
      </c>
      <c r="AK247" s="192">
        <v>70008</v>
      </c>
      <c r="AL247" s="193" t="s">
        <v>278</v>
      </c>
      <c r="AM247" s="75">
        <v>70481</v>
      </c>
      <c r="AN247" s="76"/>
      <c r="AO247" s="188">
        <v>0</v>
      </c>
      <c r="AP247" s="188">
        <v>0</v>
      </c>
      <c r="AQ247" s="187">
        <v>0</v>
      </c>
      <c r="AR247" s="188">
        <v>0</v>
      </c>
      <c r="AS247" s="187">
        <v>0</v>
      </c>
      <c r="AT247" s="188">
        <v>0</v>
      </c>
      <c r="AU247" s="187">
        <v>0</v>
      </c>
      <c r="AV247" s="188">
        <v>0</v>
      </c>
      <c r="AW247" s="187">
        <v>0</v>
      </c>
      <c r="AX247" s="188">
        <v>0</v>
      </c>
      <c r="AY247" s="187">
        <v>0</v>
      </c>
      <c r="AZ247" s="188">
        <v>0</v>
      </c>
      <c r="BA247" s="187">
        <v>0</v>
      </c>
      <c r="BB247" s="188">
        <v>0</v>
      </c>
      <c r="BC247" s="187">
        <v>0</v>
      </c>
      <c r="BD247" s="75"/>
      <c r="BE247" s="75"/>
      <c r="BF247" s="56"/>
      <c r="BI247" s="194"/>
    </row>
    <row r="248" spans="1:61" s="77" customFormat="1" ht="11.25" customHeight="1" x14ac:dyDescent="0.2">
      <c r="A248" s="184" t="s">
        <v>951</v>
      </c>
      <c r="B248" s="185">
        <v>0</v>
      </c>
      <c r="C248" s="832">
        <v>70492</v>
      </c>
      <c r="D248" s="55">
        <v>1E-4</v>
      </c>
      <c r="E248" s="91">
        <v>0</v>
      </c>
      <c r="F248" s="186">
        <v>0</v>
      </c>
      <c r="G248" s="186">
        <v>0</v>
      </c>
      <c r="H248" s="186">
        <v>0</v>
      </c>
      <c r="I248" s="187">
        <v>0</v>
      </c>
      <c r="J248" s="186">
        <v>0</v>
      </c>
      <c r="K248" s="186">
        <v>0</v>
      </c>
      <c r="L248" s="186">
        <v>0</v>
      </c>
      <c r="M248" s="186">
        <v>0</v>
      </c>
      <c r="N248" s="189">
        <v>0</v>
      </c>
      <c r="O248" s="189">
        <v>0</v>
      </c>
      <c r="P248" s="186">
        <v>0</v>
      </c>
      <c r="Q248" s="189">
        <v>0</v>
      </c>
      <c r="R248" s="189">
        <v>0</v>
      </c>
      <c r="S248" s="189">
        <v>1E-4</v>
      </c>
      <c r="T248" s="188">
        <v>0</v>
      </c>
      <c r="U248" s="187">
        <v>0</v>
      </c>
      <c r="V248" s="189">
        <v>0</v>
      </c>
      <c r="W248" s="189">
        <v>0</v>
      </c>
      <c r="X248" s="188">
        <v>0</v>
      </c>
      <c r="Y248" s="188">
        <v>0</v>
      </c>
      <c r="Z248" s="186">
        <v>0</v>
      </c>
      <c r="AA248" s="186">
        <v>0</v>
      </c>
      <c r="AB248" s="186">
        <v>0</v>
      </c>
      <c r="AC248" s="186">
        <v>0</v>
      </c>
      <c r="AD248" s="188">
        <v>0</v>
      </c>
      <c r="AE248" s="189">
        <v>0</v>
      </c>
      <c r="AF248" s="189">
        <v>0</v>
      </c>
      <c r="AG248" s="189">
        <v>0</v>
      </c>
      <c r="AH248" s="191">
        <v>0</v>
      </c>
      <c r="AI248" s="225">
        <v>0</v>
      </c>
      <c r="AJ248" s="192">
        <v>7501943411487</v>
      </c>
      <c r="AK248" s="192">
        <v>70191</v>
      </c>
      <c r="AL248" s="193" t="s">
        <v>279</v>
      </c>
      <c r="AM248" s="75">
        <v>70492</v>
      </c>
      <c r="AN248" s="76"/>
      <c r="AO248" s="188">
        <v>0</v>
      </c>
      <c r="AP248" s="188">
        <v>0</v>
      </c>
      <c r="AQ248" s="187">
        <v>0</v>
      </c>
      <c r="AR248" s="188">
        <v>0</v>
      </c>
      <c r="AS248" s="187">
        <v>0</v>
      </c>
      <c r="AT248" s="188">
        <v>0</v>
      </c>
      <c r="AU248" s="187">
        <v>0</v>
      </c>
      <c r="AV248" s="188">
        <v>0</v>
      </c>
      <c r="AW248" s="187">
        <v>0</v>
      </c>
      <c r="AX248" s="188">
        <v>0</v>
      </c>
      <c r="AY248" s="187">
        <v>0</v>
      </c>
      <c r="AZ248" s="188">
        <v>0</v>
      </c>
      <c r="BA248" s="187">
        <v>0</v>
      </c>
      <c r="BB248" s="188">
        <v>0</v>
      </c>
      <c r="BC248" s="187">
        <v>0</v>
      </c>
      <c r="BD248" s="75"/>
      <c r="BE248" s="75"/>
      <c r="BF248" s="56"/>
      <c r="BI248" s="194"/>
    </row>
    <row r="249" spans="1:61" s="77" customFormat="1" ht="11.25" customHeight="1" x14ac:dyDescent="0.2">
      <c r="A249" s="184" t="s">
        <v>952</v>
      </c>
      <c r="B249" s="185">
        <v>0</v>
      </c>
      <c r="C249" s="832">
        <v>70690</v>
      </c>
      <c r="D249" s="55">
        <v>6.25</v>
      </c>
      <c r="E249" s="91">
        <v>0</v>
      </c>
      <c r="F249" s="186">
        <v>0</v>
      </c>
      <c r="G249" s="186">
        <v>0</v>
      </c>
      <c r="H249" s="186">
        <v>0</v>
      </c>
      <c r="I249" s="187">
        <v>0</v>
      </c>
      <c r="J249" s="186">
        <v>0</v>
      </c>
      <c r="K249" s="186">
        <v>0</v>
      </c>
      <c r="L249" s="186">
        <v>0</v>
      </c>
      <c r="M249" s="186">
        <v>0</v>
      </c>
      <c r="N249" s="189">
        <v>0</v>
      </c>
      <c r="O249" s="189">
        <v>0</v>
      </c>
      <c r="P249" s="186">
        <v>0</v>
      </c>
      <c r="Q249" s="189">
        <v>0</v>
      </c>
      <c r="R249" s="189">
        <v>0</v>
      </c>
      <c r="S249" s="189">
        <v>6.25</v>
      </c>
      <c r="T249" s="188">
        <v>6.25</v>
      </c>
      <c r="U249" s="187">
        <v>0</v>
      </c>
      <c r="V249" s="189">
        <v>0</v>
      </c>
      <c r="W249" s="189">
        <v>0</v>
      </c>
      <c r="X249" s="188">
        <v>6.25</v>
      </c>
      <c r="Y249" s="188">
        <v>0</v>
      </c>
      <c r="Z249" s="186">
        <v>0</v>
      </c>
      <c r="AA249" s="186">
        <v>0</v>
      </c>
      <c r="AB249" s="186">
        <v>0</v>
      </c>
      <c r="AC249" s="186">
        <v>0</v>
      </c>
      <c r="AD249" s="188">
        <v>0</v>
      </c>
      <c r="AE249" s="189">
        <v>0</v>
      </c>
      <c r="AF249" s="189">
        <v>0</v>
      </c>
      <c r="AG249" s="189">
        <v>0</v>
      </c>
      <c r="AH249" s="191">
        <v>0</v>
      </c>
      <c r="AI249" s="225">
        <v>0</v>
      </c>
      <c r="AJ249" s="192">
        <v>7506425619184</v>
      </c>
      <c r="AK249" s="192" t="s">
        <v>262</v>
      </c>
      <c r="AL249" s="193" t="s">
        <v>279</v>
      </c>
      <c r="AM249" s="75">
        <v>70690</v>
      </c>
      <c r="AN249" s="76"/>
      <c r="AO249" s="188">
        <v>0</v>
      </c>
      <c r="AP249" s="188">
        <v>0</v>
      </c>
      <c r="AQ249" s="187">
        <v>0</v>
      </c>
      <c r="AR249" s="188">
        <v>0</v>
      </c>
      <c r="AS249" s="187">
        <v>0</v>
      </c>
      <c r="AT249" s="188">
        <v>0</v>
      </c>
      <c r="AU249" s="187">
        <v>0</v>
      </c>
      <c r="AV249" s="188">
        <v>0</v>
      </c>
      <c r="AW249" s="187">
        <v>0</v>
      </c>
      <c r="AX249" s="188">
        <v>0</v>
      </c>
      <c r="AY249" s="187">
        <v>0</v>
      </c>
      <c r="AZ249" s="188">
        <v>0</v>
      </c>
      <c r="BA249" s="187">
        <v>0</v>
      </c>
      <c r="BB249" s="188">
        <v>0</v>
      </c>
      <c r="BC249" s="187">
        <v>0</v>
      </c>
      <c r="BD249" s="75"/>
      <c r="BE249" s="75"/>
      <c r="BF249" s="56"/>
      <c r="BI249" s="194"/>
    </row>
    <row r="250" spans="1:61" s="77" customFormat="1" ht="11.25" customHeight="1" x14ac:dyDescent="0.2">
      <c r="A250" s="184" t="s">
        <v>953</v>
      </c>
      <c r="B250" s="185">
        <v>0</v>
      </c>
      <c r="C250" s="832">
        <v>70070</v>
      </c>
      <c r="D250" s="55">
        <v>1E-4</v>
      </c>
      <c r="E250" s="91">
        <v>0</v>
      </c>
      <c r="F250" s="186">
        <v>0</v>
      </c>
      <c r="G250" s="186">
        <v>0</v>
      </c>
      <c r="H250" s="186">
        <v>0</v>
      </c>
      <c r="I250" s="187">
        <v>0</v>
      </c>
      <c r="J250" s="186">
        <v>0</v>
      </c>
      <c r="K250" s="186">
        <v>0</v>
      </c>
      <c r="L250" s="186">
        <v>0</v>
      </c>
      <c r="M250" s="186">
        <v>0</v>
      </c>
      <c r="N250" s="189">
        <v>0</v>
      </c>
      <c r="O250" s="189">
        <v>0</v>
      </c>
      <c r="P250" s="186">
        <v>0</v>
      </c>
      <c r="Q250" s="189">
        <v>0</v>
      </c>
      <c r="R250" s="189">
        <v>0</v>
      </c>
      <c r="S250" s="189">
        <v>1E-4</v>
      </c>
      <c r="T250" s="188">
        <v>0</v>
      </c>
      <c r="U250" s="187">
        <v>0</v>
      </c>
      <c r="V250" s="189">
        <v>0</v>
      </c>
      <c r="W250" s="189">
        <v>0</v>
      </c>
      <c r="X250" s="188">
        <v>0</v>
      </c>
      <c r="Y250" s="188">
        <v>0</v>
      </c>
      <c r="Z250" s="186">
        <v>0</v>
      </c>
      <c r="AA250" s="186">
        <v>0</v>
      </c>
      <c r="AB250" s="186">
        <v>0</v>
      </c>
      <c r="AC250" s="186">
        <v>0</v>
      </c>
      <c r="AD250" s="188">
        <v>0</v>
      </c>
      <c r="AE250" s="189">
        <v>0</v>
      </c>
      <c r="AF250" s="189">
        <v>0</v>
      </c>
      <c r="AG250" s="189">
        <v>0</v>
      </c>
      <c r="AH250" s="191">
        <v>0</v>
      </c>
      <c r="AI250" s="225">
        <v>0</v>
      </c>
      <c r="AJ250" s="192">
        <v>7501943491014</v>
      </c>
      <c r="AK250" s="192" t="s">
        <v>262</v>
      </c>
      <c r="AL250" s="193" t="s">
        <v>279</v>
      </c>
      <c r="AM250" s="75">
        <v>70070</v>
      </c>
      <c r="AN250" s="76"/>
      <c r="AO250" s="188">
        <v>0</v>
      </c>
      <c r="AP250" s="188">
        <v>0</v>
      </c>
      <c r="AQ250" s="187">
        <v>0</v>
      </c>
      <c r="AR250" s="188">
        <v>0</v>
      </c>
      <c r="AS250" s="187">
        <v>0</v>
      </c>
      <c r="AT250" s="188">
        <v>0</v>
      </c>
      <c r="AU250" s="187">
        <v>0</v>
      </c>
      <c r="AV250" s="188">
        <v>0</v>
      </c>
      <c r="AW250" s="187">
        <v>0</v>
      </c>
      <c r="AX250" s="188">
        <v>0</v>
      </c>
      <c r="AY250" s="187">
        <v>0</v>
      </c>
      <c r="AZ250" s="188">
        <v>0</v>
      </c>
      <c r="BA250" s="187">
        <v>0</v>
      </c>
      <c r="BB250" s="188">
        <v>0</v>
      </c>
      <c r="BC250" s="187">
        <v>0</v>
      </c>
      <c r="BD250" s="75"/>
      <c r="BE250" s="75"/>
      <c r="BF250" s="56"/>
      <c r="BI250" s="194"/>
    </row>
    <row r="251" spans="1:61" s="77" customFormat="1" ht="11.25" customHeight="1" x14ac:dyDescent="0.2">
      <c r="A251" s="184" t="s">
        <v>954</v>
      </c>
      <c r="B251" s="185">
        <v>0</v>
      </c>
      <c r="C251" s="832">
        <v>71002</v>
      </c>
      <c r="D251" s="55">
        <v>552.65</v>
      </c>
      <c r="E251" s="91">
        <v>0</v>
      </c>
      <c r="F251" s="186">
        <v>0</v>
      </c>
      <c r="G251" s="186">
        <v>0</v>
      </c>
      <c r="H251" s="186">
        <v>0</v>
      </c>
      <c r="I251" s="187">
        <v>0</v>
      </c>
      <c r="J251" s="186">
        <v>0</v>
      </c>
      <c r="K251" s="186">
        <v>0</v>
      </c>
      <c r="L251" s="186">
        <v>0</v>
      </c>
      <c r="M251" s="186">
        <v>0</v>
      </c>
      <c r="N251" s="189">
        <v>0</v>
      </c>
      <c r="O251" s="189">
        <v>0</v>
      </c>
      <c r="P251" s="186">
        <v>0</v>
      </c>
      <c r="Q251" s="189">
        <v>0</v>
      </c>
      <c r="R251" s="189">
        <v>0</v>
      </c>
      <c r="S251" s="189">
        <v>552.65</v>
      </c>
      <c r="T251" s="188">
        <v>552.65</v>
      </c>
      <c r="U251" s="187">
        <v>0</v>
      </c>
      <c r="V251" s="189">
        <v>0</v>
      </c>
      <c r="W251" s="189">
        <v>0</v>
      </c>
      <c r="X251" s="188">
        <v>552.65</v>
      </c>
      <c r="Y251" s="188">
        <v>0</v>
      </c>
      <c r="Z251" s="186">
        <v>0</v>
      </c>
      <c r="AA251" s="186">
        <v>0</v>
      </c>
      <c r="AB251" s="186">
        <v>0</v>
      </c>
      <c r="AC251" s="186">
        <v>0</v>
      </c>
      <c r="AD251" s="188">
        <v>0</v>
      </c>
      <c r="AE251" s="189">
        <v>0</v>
      </c>
      <c r="AF251" s="189">
        <v>0</v>
      </c>
      <c r="AG251" s="189">
        <v>0</v>
      </c>
      <c r="AH251" s="191">
        <v>0</v>
      </c>
      <c r="AI251" s="225">
        <v>0</v>
      </c>
      <c r="AJ251" s="192">
        <v>7506425607709</v>
      </c>
      <c r="AK251" s="192" t="s">
        <v>262</v>
      </c>
      <c r="AL251" s="193" t="s">
        <v>279</v>
      </c>
      <c r="AM251" s="75">
        <v>71002</v>
      </c>
      <c r="AN251" s="76"/>
      <c r="AO251" s="188">
        <v>0</v>
      </c>
      <c r="AP251" s="188">
        <v>0</v>
      </c>
      <c r="AQ251" s="187">
        <v>0</v>
      </c>
      <c r="AR251" s="188">
        <v>0</v>
      </c>
      <c r="AS251" s="187">
        <v>0</v>
      </c>
      <c r="AT251" s="188">
        <v>0</v>
      </c>
      <c r="AU251" s="187">
        <v>0</v>
      </c>
      <c r="AV251" s="188">
        <v>0</v>
      </c>
      <c r="AW251" s="187">
        <v>0</v>
      </c>
      <c r="AX251" s="188">
        <v>0</v>
      </c>
      <c r="AY251" s="187">
        <v>0</v>
      </c>
      <c r="AZ251" s="188">
        <v>0</v>
      </c>
      <c r="BA251" s="187">
        <v>0</v>
      </c>
      <c r="BB251" s="188">
        <v>0</v>
      </c>
      <c r="BC251" s="187">
        <v>0</v>
      </c>
      <c r="BD251" s="75"/>
      <c r="BE251" s="75"/>
      <c r="BF251" s="56"/>
      <c r="BI251" s="194"/>
    </row>
    <row r="252" spans="1:61" s="77" customFormat="1" ht="11.25" customHeight="1" x14ac:dyDescent="0.2">
      <c r="A252" s="184" t="s">
        <v>955</v>
      </c>
      <c r="B252" s="185">
        <v>0</v>
      </c>
      <c r="C252" s="832">
        <v>70700</v>
      </c>
      <c r="D252" s="55">
        <v>1E-4</v>
      </c>
      <c r="E252" s="91">
        <v>0</v>
      </c>
      <c r="F252" s="186">
        <v>0</v>
      </c>
      <c r="G252" s="186">
        <v>0</v>
      </c>
      <c r="H252" s="186">
        <v>0</v>
      </c>
      <c r="I252" s="187">
        <v>0</v>
      </c>
      <c r="J252" s="186">
        <v>0</v>
      </c>
      <c r="K252" s="186">
        <v>0</v>
      </c>
      <c r="L252" s="186">
        <v>0</v>
      </c>
      <c r="M252" s="186">
        <v>0</v>
      </c>
      <c r="N252" s="189">
        <v>0</v>
      </c>
      <c r="O252" s="189">
        <v>0</v>
      </c>
      <c r="P252" s="186">
        <v>0</v>
      </c>
      <c r="Q252" s="189">
        <v>0</v>
      </c>
      <c r="R252" s="189">
        <v>0</v>
      </c>
      <c r="S252" s="189">
        <v>1E-4</v>
      </c>
      <c r="T252" s="188">
        <v>0</v>
      </c>
      <c r="U252" s="187">
        <v>0</v>
      </c>
      <c r="V252" s="189">
        <v>0</v>
      </c>
      <c r="W252" s="189">
        <v>0</v>
      </c>
      <c r="X252" s="188">
        <v>0</v>
      </c>
      <c r="Y252" s="188">
        <v>0</v>
      </c>
      <c r="Z252" s="186">
        <v>0</v>
      </c>
      <c r="AA252" s="186">
        <v>0</v>
      </c>
      <c r="AB252" s="186">
        <v>0</v>
      </c>
      <c r="AC252" s="186">
        <v>0</v>
      </c>
      <c r="AD252" s="188">
        <v>0</v>
      </c>
      <c r="AE252" s="189">
        <v>0</v>
      </c>
      <c r="AF252" s="189">
        <v>0</v>
      </c>
      <c r="AG252" s="189">
        <v>0</v>
      </c>
      <c r="AH252" s="191">
        <v>0</v>
      </c>
      <c r="AI252" s="225">
        <v>0</v>
      </c>
      <c r="AJ252" s="192">
        <v>7506425619382</v>
      </c>
      <c r="AK252" s="192" t="s">
        <v>262</v>
      </c>
      <c r="AL252" s="193" t="s">
        <v>278</v>
      </c>
      <c r="AM252" s="75">
        <v>70700</v>
      </c>
      <c r="AN252" s="76"/>
      <c r="AO252" s="188">
        <v>0</v>
      </c>
      <c r="AP252" s="188">
        <v>0</v>
      </c>
      <c r="AQ252" s="187">
        <v>0</v>
      </c>
      <c r="AR252" s="188">
        <v>0</v>
      </c>
      <c r="AS252" s="187">
        <v>0</v>
      </c>
      <c r="AT252" s="188">
        <v>0</v>
      </c>
      <c r="AU252" s="187">
        <v>0</v>
      </c>
      <c r="AV252" s="188">
        <v>0</v>
      </c>
      <c r="AW252" s="187">
        <v>0</v>
      </c>
      <c r="AX252" s="188">
        <v>0</v>
      </c>
      <c r="AY252" s="187">
        <v>0</v>
      </c>
      <c r="AZ252" s="188">
        <v>0</v>
      </c>
      <c r="BA252" s="187">
        <v>0</v>
      </c>
      <c r="BB252" s="188">
        <v>0</v>
      </c>
      <c r="BC252" s="187">
        <v>0</v>
      </c>
      <c r="BD252" s="75"/>
      <c r="BE252" s="75"/>
      <c r="BF252" s="56"/>
      <c r="BI252" s="194"/>
    </row>
    <row r="253" spans="1:61" s="77" customFormat="1" ht="11.25" customHeight="1" x14ac:dyDescent="0.2">
      <c r="A253" s="184" t="s">
        <v>956</v>
      </c>
      <c r="B253" s="185">
        <v>0</v>
      </c>
      <c r="C253" s="832">
        <v>70455</v>
      </c>
      <c r="D253" s="55">
        <v>1E-4</v>
      </c>
      <c r="E253" s="91">
        <v>0</v>
      </c>
      <c r="F253" s="186">
        <v>0</v>
      </c>
      <c r="G253" s="186">
        <v>0</v>
      </c>
      <c r="H253" s="186">
        <v>0</v>
      </c>
      <c r="I253" s="187">
        <v>0</v>
      </c>
      <c r="J253" s="186">
        <v>0</v>
      </c>
      <c r="K253" s="186">
        <v>0</v>
      </c>
      <c r="L253" s="186">
        <v>0</v>
      </c>
      <c r="M253" s="186">
        <v>0</v>
      </c>
      <c r="N253" s="189">
        <v>0</v>
      </c>
      <c r="O253" s="189">
        <v>0</v>
      </c>
      <c r="P253" s="186">
        <v>0</v>
      </c>
      <c r="Q253" s="189">
        <v>0</v>
      </c>
      <c r="R253" s="189">
        <v>0</v>
      </c>
      <c r="S253" s="189">
        <v>1E-4</v>
      </c>
      <c r="T253" s="188">
        <v>0</v>
      </c>
      <c r="U253" s="187">
        <v>0</v>
      </c>
      <c r="V253" s="189">
        <v>0</v>
      </c>
      <c r="W253" s="189">
        <v>0</v>
      </c>
      <c r="X253" s="188">
        <v>0</v>
      </c>
      <c r="Y253" s="188">
        <v>0</v>
      </c>
      <c r="Z253" s="186">
        <v>0</v>
      </c>
      <c r="AA253" s="186">
        <v>0</v>
      </c>
      <c r="AB253" s="186">
        <v>0</v>
      </c>
      <c r="AC253" s="186">
        <v>0</v>
      </c>
      <c r="AD253" s="188">
        <v>0</v>
      </c>
      <c r="AE253" s="189">
        <v>0</v>
      </c>
      <c r="AF253" s="189">
        <v>0</v>
      </c>
      <c r="AG253" s="189">
        <v>0</v>
      </c>
      <c r="AH253" s="191">
        <v>0</v>
      </c>
      <c r="AI253" s="225">
        <v>0</v>
      </c>
      <c r="AJ253" s="192">
        <v>7506425601783</v>
      </c>
      <c r="AK253" s="192" t="s">
        <v>262</v>
      </c>
      <c r="AL253" s="193" t="s">
        <v>278</v>
      </c>
      <c r="AM253" s="75">
        <v>70455</v>
      </c>
      <c r="AN253" s="76"/>
      <c r="AO253" s="188">
        <v>0</v>
      </c>
      <c r="AP253" s="188">
        <v>0</v>
      </c>
      <c r="AQ253" s="187">
        <v>0</v>
      </c>
      <c r="AR253" s="188">
        <v>0</v>
      </c>
      <c r="AS253" s="187">
        <v>0</v>
      </c>
      <c r="AT253" s="188">
        <v>0</v>
      </c>
      <c r="AU253" s="187">
        <v>0</v>
      </c>
      <c r="AV253" s="188">
        <v>0</v>
      </c>
      <c r="AW253" s="187">
        <v>0</v>
      </c>
      <c r="AX253" s="188">
        <v>0</v>
      </c>
      <c r="AY253" s="187">
        <v>0</v>
      </c>
      <c r="AZ253" s="188">
        <v>0</v>
      </c>
      <c r="BA253" s="187">
        <v>0</v>
      </c>
      <c r="BB253" s="188">
        <v>0</v>
      </c>
      <c r="BC253" s="187">
        <v>0</v>
      </c>
      <c r="BD253" s="75"/>
      <c r="BE253" s="75"/>
      <c r="BF253" s="56"/>
      <c r="BI253" s="194"/>
    </row>
    <row r="254" spans="1:61" s="77" customFormat="1" ht="11.25" customHeight="1" x14ac:dyDescent="0.2">
      <c r="A254" s="184" t="s">
        <v>957</v>
      </c>
      <c r="B254" s="185">
        <v>0</v>
      </c>
      <c r="C254" s="832">
        <v>70027</v>
      </c>
      <c r="D254" s="55">
        <v>1E-4</v>
      </c>
      <c r="E254" s="91">
        <v>0</v>
      </c>
      <c r="F254" s="186">
        <v>0</v>
      </c>
      <c r="G254" s="186">
        <v>0</v>
      </c>
      <c r="H254" s="186">
        <v>0</v>
      </c>
      <c r="I254" s="187">
        <v>0</v>
      </c>
      <c r="J254" s="186">
        <v>0</v>
      </c>
      <c r="K254" s="186">
        <v>0</v>
      </c>
      <c r="L254" s="186">
        <v>0</v>
      </c>
      <c r="M254" s="186">
        <v>0</v>
      </c>
      <c r="N254" s="189">
        <v>0</v>
      </c>
      <c r="O254" s="189">
        <v>0</v>
      </c>
      <c r="P254" s="186">
        <v>0</v>
      </c>
      <c r="Q254" s="189">
        <v>0</v>
      </c>
      <c r="R254" s="189">
        <v>0</v>
      </c>
      <c r="S254" s="189">
        <v>1E-4</v>
      </c>
      <c r="T254" s="188">
        <v>0</v>
      </c>
      <c r="U254" s="187">
        <v>0</v>
      </c>
      <c r="V254" s="189">
        <v>0</v>
      </c>
      <c r="W254" s="189">
        <v>0</v>
      </c>
      <c r="X254" s="188">
        <v>0</v>
      </c>
      <c r="Y254" s="188">
        <v>0</v>
      </c>
      <c r="Z254" s="186">
        <v>0</v>
      </c>
      <c r="AA254" s="186">
        <v>0</v>
      </c>
      <c r="AB254" s="186">
        <v>0</v>
      </c>
      <c r="AC254" s="186">
        <v>0</v>
      </c>
      <c r="AD254" s="188">
        <v>0</v>
      </c>
      <c r="AE254" s="189">
        <v>0</v>
      </c>
      <c r="AF254" s="189">
        <v>0</v>
      </c>
      <c r="AG254" s="189">
        <v>0</v>
      </c>
      <c r="AH254" s="191">
        <v>0</v>
      </c>
      <c r="AI254" s="225">
        <v>0</v>
      </c>
      <c r="AJ254" s="192">
        <v>7501943491007</v>
      </c>
      <c r="AK254" s="192" t="s">
        <v>262</v>
      </c>
      <c r="AL254" s="193" t="s">
        <v>279</v>
      </c>
      <c r="AM254" s="75">
        <v>70027</v>
      </c>
      <c r="AN254" s="76"/>
      <c r="AO254" s="188">
        <v>0</v>
      </c>
      <c r="AP254" s="188">
        <v>0</v>
      </c>
      <c r="AQ254" s="187">
        <v>0</v>
      </c>
      <c r="AR254" s="188">
        <v>0</v>
      </c>
      <c r="AS254" s="187">
        <v>0</v>
      </c>
      <c r="AT254" s="188">
        <v>0</v>
      </c>
      <c r="AU254" s="187">
        <v>0</v>
      </c>
      <c r="AV254" s="188">
        <v>0</v>
      </c>
      <c r="AW254" s="187">
        <v>0</v>
      </c>
      <c r="AX254" s="188">
        <v>0</v>
      </c>
      <c r="AY254" s="187">
        <v>0</v>
      </c>
      <c r="AZ254" s="188">
        <v>0</v>
      </c>
      <c r="BA254" s="187">
        <v>0</v>
      </c>
      <c r="BB254" s="188">
        <v>0</v>
      </c>
      <c r="BC254" s="187">
        <v>0</v>
      </c>
      <c r="BD254" s="75"/>
      <c r="BE254" s="75"/>
      <c r="BF254" s="56"/>
      <c r="BI254" s="194"/>
    </row>
    <row r="255" spans="1:61" s="77" customFormat="1" ht="11.25" customHeight="1" x14ac:dyDescent="0.2">
      <c r="A255" s="184" t="s">
        <v>958</v>
      </c>
      <c r="B255" s="185">
        <v>0</v>
      </c>
      <c r="C255" s="832">
        <v>70464</v>
      </c>
      <c r="D255" s="55">
        <v>1E-4</v>
      </c>
      <c r="E255" s="91">
        <v>0</v>
      </c>
      <c r="F255" s="186">
        <v>0</v>
      </c>
      <c r="G255" s="186">
        <v>0</v>
      </c>
      <c r="H255" s="186">
        <v>0</v>
      </c>
      <c r="I255" s="187">
        <v>0</v>
      </c>
      <c r="J255" s="186">
        <v>0</v>
      </c>
      <c r="K255" s="186">
        <v>0</v>
      </c>
      <c r="L255" s="186">
        <v>0</v>
      </c>
      <c r="M255" s="186">
        <v>0</v>
      </c>
      <c r="N255" s="189">
        <v>0</v>
      </c>
      <c r="O255" s="189">
        <v>0</v>
      </c>
      <c r="P255" s="186">
        <v>0</v>
      </c>
      <c r="Q255" s="189">
        <v>0</v>
      </c>
      <c r="R255" s="189">
        <v>0</v>
      </c>
      <c r="S255" s="189">
        <v>1E-4</v>
      </c>
      <c r="T255" s="188">
        <v>0</v>
      </c>
      <c r="U255" s="187">
        <v>0</v>
      </c>
      <c r="V255" s="189">
        <v>0</v>
      </c>
      <c r="W255" s="189">
        <v>0</v>
      </c>
      <c r="X255" s="188">
        <v>0</v>
      </c>
      <c r="Y255" s="188">
        <v>0</v>
      </c>
      <c r="Z255" s="186">
        <v>0</v>
      </c>
      <c r="AA255" s="186">
        <v>0</v>
      </c>
      <c r="AB255" s="186">
        <v>0</v>
      </c>
      <c r="AC255" s="186">
        <v>0</v>
      </c>
      <c r="AD255" s="188">
        <v>0</v>
      </c>
      <c r="AE255" s="189">
        <v>0</v>
      </c>
      <c r="AF255" s="189">
        <v>0</v>
      </c>
      <c r="AG255" s="189">
        <v>0</v>
      </c>
      <c r="AH255" s="191">
        <v>0</v>
      </c>
      <c r="AI255" s="225">
        <v>0</v>
      </c>
      <c r="AJ255" s="192">
        <v>7506425602322</v>
      </c>
      <c r="AK255" s="192" t="s">
        <v>262</v>
      </c>
      <c r="AL255" s="193" t="s">
        <v>279</v>
      </c>
      <c r="AM255" s="75">
        <v>70464</v>
      </c>
      <c r="AN255" s="76"/>
      <c r="AO255" s="188">
        <v>0</v>
      </c>
      <c r="AP255" s="188">
        <v>0</v>
      </c>
      <c r="AQ255" s="187">
        <v>0</v>
      </c>
      <c r="AR255" s="188">
        <v>0</v>
      </c>
      <c r="AS255" s="187">
        <v>0</v>
      </c>
      <c r="AT255" s="188">
        <v>0</v>
      </c>
      <c r="AU255" s="187">
        <v>0</v>
      </c>
      <c r="AV255" s="188">
        <v>0</v>
      </c>
      <c r="AW255" s="187">
        <v>0</v>
      </c>
      <c r="AX255" s="188">
        <v>0</v>
      </c>
      <c r="AY255" s="187">
        <v>0</v>
      </c>
      <c r="AZ255" s="188">
        <v>0</v>
      </c>
      <c r="BA255" s="187">
        <v>0</v>
      </c>
      <c r="BB255" s="188">
        <v>0</v>
      </c>
      <c r="BC255" s="187">
        <v>0</v>
      </c>
      <c r="BD255" s="75"/>
      <c r="BE255" s="75"/>
      <c r="BF255" s="56"/>
      <c r="BI255" s="194"/>
    </row>
    <row r="256" spans="1:61" s="77" customFormat="1" ht="11.25" customHeight="1" x14ac:dyDescent="0.2">
      <c r="A256" s="184" t="s">
        <v>959</v>
      </c>
      <c r="B256" s="185">
        <v>0</v>
      </c>
      <c r="C256" s="832">
        <v>70684</v>
      </c>
      <c r="D256" s="55">
        <v>1E-4</v>
      </c>
      <c r="E256" s="91">
        <v>0</v>
      </c>
      <c r="F256" s="186">
        <v>0</v>
      </c>
      <c r="G256" s="186">
        <v>0</v>
      </c>
      <c r="H256" s="186">
        <v>0</v>
      </c>
      <c r="I256" s="187">
        <v>0</v>
      </c>
      <c r="J256" s="186">
        <v>0</v>
      </c>
      <c r="K256" s="186">
        <v>0</v>
      </c>
      <c r="L256" s="186">
        <v>0</v>
      </c>
      <c r="M256" s="186">
        <v>0</v>
      </c>
      <c r="N256" s="189">
        <v>0</v>
      </c>
      <c r="O256" s="189">
        <v>0</v>
      </c>
      <c r="P256" s="186">
        <v>0</v>
      </c>
      <c r="Q256" s="189">
        <v>0</v>
      </c>
      <c r="R256" s="189">
        <v>0</v>
      </c>
      <c r="S256" s="189">
        <v>1E-4</v>
      </c>
      <c r="T256" s="188">
        <v>0</v>
      </c>
      <c r="U256" s="187">
        <v>0</v>
      </c>
      <c r="V256" s="189">
        <v>0</v>
      </c>
      <c r="W256" s="189">
        <v>0</v>
      </c>
      <c r="X256" s="188">
        <v>0</v>
      </c>
      <c r="Y256" s="188">
        <v>0</v>
      </c>
      <c r="Z256" s="186">
        <v>0</v>
      </c>
      <c r="AA256" s="186">
        <v>0</v>
      </c>
      <c r="AB256" s="186">
        <v>0</v>
      </c>
      <c r="AC256" s="186">
        <v>0</v>
      </c>
      <c r="AD256" s="188">
        <v>0</v>
      </c>
      <c r="AE256" s="189">
        <v>0</v>
      </c>
      <c r="AF256" s="189">
        <v>0</v>
      </c>
      <c r="AG256" s="189">
        <v>0</v>
      </c>
      <c r="AH256" s="191">
        <v>0</v>
      </c>
      <c r="AI256" s="225">
        <v>0</v>
      </c>
      <c r="AJ256" s="192">
        <v>7506425619061</v>
      </c>
      <c r="AK256" s="192" t="s">
        <v>262</v>
      </c>
      <c r="AL256" s="193" t="s">
        <v>279</v>
      </c>
      <c r="AM256" s="75">
        <v>70684</v>
      </c>
      <c r="AN256" s="76"/>
      <c r="AO256" s="188">
        <v>0</v>
      </c>
      <c r="AP256" s="188">
        <v>0</v>
      </c>
      <c r="AQ256" s="187">
        <v>0</v>
      </c>
      <c r="AR256" s="188">
        <v>0</v>
      </c>
      <c r="AS256" s="187">
        <v>0</v>
      </c>
      <c r="AT256" s="188">
        <v>0</v>
      </c>
      <c r="AU256" s="187">
        <v>0</v>
      </c>
      <c r="AV256" s="188">
        <v>0</v>
      </c>
      <c r="AW256" s="187">
        <v>0</v>
      </c>
      <c r="AX256" s="188">
        <v>0</v>
      </c>
      <c r="AY256" s="187">
        <v>0</v>
      </c>
      <c r="AZ256" s="188">
        <v>0</v>
      </c>
      <c r="BA256" s="187">
        <v>0</v>
      </c>
      <c r="BB256" s="188">
        <v>0</v>
      </c>
      <c r="BC256" s="187">
        <v>0</v>
      </c>
      <c r="BD256" s="75"/>
      <c r="BE256" s="75"/>
      <c r="BF256" s="56"/>
      <c r="BI256" s="194"/>
    </row>
    <row r="257" spans="1:61" s="77" customFormat="1" ht="11.25" customHeight="1" x14ac:dyDescent="0.2">
      <c r="A257" s="184" t="s">
        <v>960</v>
      </c>
      <c r="B257" s="185">
        <v>0</v>
      </c>
      <c r="C257" s="832">
        <v>70708</v>
      </c>
      <c r="D257" s="55">
        <v>2.4500000000000002</v>
      </c>
      <c r="E257" s="91">
        <v>0</v>
      </c>
      <c r="F257" s="186">
        <v>0</v>
      </c>
      <c r="G257" s="186">
        <v>0</v>
      </c>
      <c r="H257" s="186">
        <v>0</v>
      </c>
      <c r="I257" s="187">
        <v>0</v>
      </c>
      <c r="J257" s="186">
        <v>0</v>
      </c>
      <c r="K257" s="186">
        <v>0</v>
      </c>
      <c r="L257" s="186">
        <v>0</v>
      </c>
      <c r="M257" s="186">
        <v>0</v>
      </c>
      <c r="N257" s="189">
        <v>0</v>
      </c>
      <c r="O257" s="189">
        <v>0</v>
      </c>
      <c r="P257" s="186">
        <v>0</v>
      </c>
      <c r="Q257" s="189">
        <v>0</v>
      </c>
      <c r="R257" s="189">
        <v>0</v>
      </c>
      <c r="S257" s="189">
        <v>2.4500000000000002</v>
      </c>
      <c r="T257" s="188">
        <v>2.4500000000000002</v>
      </c>
      <c r="U257" s="187">
        <v>0</v>
      </c>
      <c r="V257" s="189">
        <v>0</v>
      </c>
      <c r="W257" s="189">
        <v>0</v>
      </c>
      <c r="X257" s="188">
        <v>2.4500000000000002</v>
      </c>
      <c r="Y257" s="188">
        <v>0</v>
      </c>
      <c r="Z257" s="186">
        <v>0</v>
      </c>
      <c r="AA257" s="186">
        <v>0</v>
      </c>
      <c r="AB257" s="186">
        <v>0</v>
      </c>
      <c r="AC257" s="186">
        <v>0</v>
      </c>
      <c r="AD257" s="188">
        <v>0</v>
      </c>
      <c r="AE257" s="189">
        <v>0</v>
      </c>
      <c r="AF257" s="189">
        <v>0</v>
      </c>
      <c r="AG257" s="189">
        <v>0</v>
      </c>
      <c r="AH257" s="191">
        <v>0</v>
      </c>
      <c r="AI257" s="225">
        <v>0</v>
      </c>
      <c r="AJ257" s="192">
        <v>7506425619542</v>
      </c>
      <c r="AK257" s="192" t="s">
        <v>262</v>
      </c>
      <c r="AL257" s="193" t="s">
        <v>279</v>
      </c>
      <c r="AM257" s="75">
        <v>70708</v>
      </c>
      <c r="AN257" s="76"/>
      <c r="AO257" s="188">
        <v>0</v>
      </c>
      <c r="AP257" s="188">
        <v>0</v>
      </c>
      <c r="AQ257" s="187">
        <v>0</v>
      </c>
      <c r="AR257" s="188">
        <v>0</v>
      </c>
      <c r="AS257" s="187">
        <v>0</v>
      </c>
      <c r="AT257" s="188">
        <v>0</v>
      </c>
      <c r="AU257" s="187">
        <v>0</v>
      </c>
      <c r="AV257" s="188">
        <v>0</v>
      </c>
      <c r="AW257" s="187">
        <v>0</v>
      </c>
      <c r="AX257" s="188">
        <v>0</v>
      </c>
      <c r="AY257" s="187">
        <v>0</v>
      </c>
      <c r="AZ257" s="188">
        <v>0</v>
      </c>
      <c r="BA257" s="187">
        <v>0</v>
      </c>
      <c r="BB257" s="188">
        <v>0</v>
      </c>
      <c r="BC257" s="187">
        <v>0</v>
      </c>
      <c r="BD257" s="75"/>
      <c r="BE257" s="75"/>
      <c r="BF257" s="56"/>
      <c r="BI257" s="194"/>
    </row>
    <row r="258" spans="1:61" s="77" customFormat="1" ht="11.25" customHeight="1" x14ac:dyDescent="0.2">
      <c r="A258" s="184" t="s">
        <v>961</v>
      </c>
      <c r="B258" s="185">
        <v>0</v>
      </c>
      <c r="C258" s="832">
        <v>70613</v>
      </c>
      <c r="D258" s="55">
        <v>1115.0999999999999</v>
      </c>
      <c r="E258" s="91">
        <v>0</v>
      </c>
      <c r="F258" s="186">
        <v>0</v>
      </c>
      <c r="G258" s="186">
        <v>0</v>
      </c>
      <c r="H258" s="186">
        <v>0</v>
      </c>
      <c r="I258" s="187">
        <v>0</v>
      </c>
      <c r="J258" s="186">
        <v>0</v>
      </c>
      <c r="K258" s="186">
        <v>0</v>
      </c>
      <c r="L258" s="186">
        <v>0</v>
      </c>
      <c r="M258" s="186">
        <v>0</v>
      </c>
      <c r="N258" s="189">
        <v>0</v>
      </c>
      <c r="O258" s="189">
        <v>0</v>
      </c>
      <c r="P258" s="186">
        <v>0</v>
      </c>
      <c r="Q258" s="189">
        <v>0</v>
      </c>
      <c r="R258" s="189">
        <v>0</v>
      </c>
      <c r="S258" s="189">
        <v>1115.0999999999999</v>
      </c>
      <c r="T258" s="188">
        <v>1115.0999999999999</v>
      </c>
      <c r="U258" s="187">
        <v>0</v>
      </c>
      <c r="V258" s="189">
        <v>0</v>
      </c>
      <c r="W258" s="189">
        <v>0</v>
      </c>
      <c r="X258" s="188">
        <v>1115.0999999999999</v>
      </c>
      <c r="Y258" s="188">
        <v>0</v>
      </c>
      <c r="Z258" s="186">
        <v>0</v>
      </c>
      <c r="AA258" s="186">
        <v>0</v>
      </c>
      <c r="AB258" s="186">
        <v>0</v>
      </c>
      <c r="AC258" s="186">
        <v>0</v>
      </c>
      <c r="AD258" s="188">
        <v>0</v>
      </c>
      <c r="AE258" s="189">
        <v>0</v>
      </c>
      <c r="AF258" s="189">
        <v>0</v>
      </c>
      <c r="AG258" s="189">
        <v>0</v>
      </c>
      <c r="AH258" s="191">
        <v>0</v>
      </c>
      <c r="AI258" s="225">
        <v>0</v>
      </c>
      <c r="AJ258" s="192">
        <v>7506425614721</v>
      </c>
      <c r="AK258" s="192" t="s">
        <v>262</v>
      </c>
      <c r="AL258" s="193" t="s">
        <v>279</v>
      </c>
      <c r="AM258" s="75">
        <v>70613</v>
      </c>
      <c r="AN258" s="76"/>
      <c r="AO258" s="188">
        <v>0</v>
      </c>
      <c r="AP258" s="188">
        <v>0</v>
      </c>
      <c r="AQ258" s="187">
        <v>0</v>
      </c>
      <c r="AR258" s="188">
        <v>0</v>
      </c>
      <c r="AS258" s="187">
        <v>0</v>
      </c>
      <c r="AT258" s="188">
        <v>0</v>
      </c>
      <c r="AU258" s="187">
        <v>0</v>
      </c>
      <c r="AV258" s="188">
        <v>0</v>
      </c>
      <c r="AW258" s="187">
        <v>0</v>
      </c>
      <c r="AX258" s="188">
        <v>0</v>
      </c>
      <c r="AY258" s="187">
        <v>0</v>
      </c>
      <c r="AZ258" s="188">
        <v>0</v>
      </c>
      <c r="BA258" s="187">
        <v>0</v>
      </c>
      <c r="BB258" s="188">
        <v>0</v>
      </c>
      <c r="BC258" s="187">
        <v>0</v>
      </c>
      <c r="BD258" s="75"/>
      <c r="BE258" s="75"/>
      <c r="BF258" s="56"/>
      <c r="BI258" s="194"/>
    </row>
    <row r="259" spans="1:61" s="77" customFormat="1" ht="11.25" customHeight="1" x14ac:dyDescent="0.2">
      <c r="A259" s="184" t="s">
        <v>962</v>
      </c>
      <c r="B259" s="185">
        <v>0</v>
      </c>
      <c r="C259" s="832">
        <v>70778</v>
      </c>
      <c r="D259" s="55">
        <v>1E-4</v>
      </c>
      <c r="E259" s="91">
        <v>0</v>
      </c>
      <c r="F259" s="186"/>
      <c r="G259" s="186"/>
      <c r="H259" s="186"/>
      <c r="I259" s="187"/>
      <c r="J259" s="186"/>
      <c r="K259" s="186"/>
      <c r="L259" s="186"/>
      <c r="M259" s="186"/>
      <c r="N259" s="189"/>
      <c r="O259" s="189"/>
      <c r="P259" s="186"/>
      <c r="Q259" s="189"/>
      <c r="R259" s="189"/>
      <c r="S259" s="189"/>
      <c r="T259" s="188"/>
      <c r="U259" s="187"/>
      <c r="V259" s="189"/>
      <c r="W259" s="189"/>
      <c r="X259" s="188"/>
      <c r="Y259" s="188"/>
      <c r="Z259" s="186"/>
      <c r="AA259" s="186"/>
      <c r="AB259" s="186"/>
      <c r="AC259" s="186"/>
      <c r="AD259" s="188"/>
      <c r="AE259" s="189"/>
      <c r="AF259" s="189"/>
      <c r="AG259" s="189"/>
      <c r="AH259" s="191"/>
      <c r="AI259" s="225"/>
      <c r="AJ259" s="192">
        <v>7506425629640</v>
      </c>
      <c r="AK259" s="192" t="s">
        <v>505</v>
      </c>
      <c r="AL259" s="193"/>
      <c r="AM259" s="75">
        <v>70778</v>
      </c>
      <c r="AN259" s="76"/>
      <c r="AO259" s="188">
        <v>0</v>
      </c>
      <c r="AP259" s="188">
        <v>0</v>
      </c>
      <c r="AQ259" s="187">
        <v>0</v>
      </c>
      <c r="AR259" s="188">
        <v>0</v>
      </c>
      <c r="AS259" s="187">
        <v>0</v>
      </c>
      <c r="AT259" s="188">
        <v>0</v>
      </c>
      <c r="AU259" s="187">
        <v>0</v>
      </c>
      <c r="AV259" s="188">
        <v>0</v>
      </c>
      <c r="AW259" s="187">
        <v>0</v>
      </c>
      <c r="AX259" s="188">
        <v>0</v>
      </c>
      <c r="AY259" s="187">
        <v>0</v>
      </c>
      <c r="AZ259" s="188">
        <v>0</v>
      </c>
      <c r="BA259" s="187">
        <v>0</v>
      </c>
      <c r="BB259" s="188">
        <v>0</v>
      </c>
      <c r="BC259" s="187">
        <v>0</v>
      </c>
      <c r="BD259" s="75"/>
      <c r="BE259" s="75"/>
      <c r="BF259" s="56"/>
      <c r="BI259" s="194"/>
    </row>
    <row r="260" spans="1:61" s="77" customFormat="1" ht="11.25" customHeight="1" x14ac:dyDescent="0.2">
      <c r="A260" s="184" t="s">
        <v>963</v>
      </c>
      <c r="B260" s="185">
        <v>0</v>
      </c>
      <c r="C260" s="832">
        <v>70733</v>
      </c>
      <c r="D260" s="55">
        <v>1E-4</v>
      </c>
      <c r="E260" s="91">
        <v>0</v>
      </c>
      <c r="F260" s="186">
        <v>0</v>
      </c>
      <c r="G260" s="186">
        <v>0</v>
      </c>
      <c r="H260" s="186">
        <v>0</v>
      </c>
      <c r="I260" s="187">
        <v>0</v>
      </c>
      <c r="J260" s="186">
        <v>0</v>
      </c>
      <c r="K260" s="186">
        <v>0</v>
      </c>
      <c r="L260" s="186">
        <v>0</v>
      </c>
      <c r="M260" s="186">
        <v>0</v>
      </c>
      <c r="N260" s="189">
        <v>0</v>
      </c>
      <c r="O260" s="189">
        <v>0</v>
      </c>
      <c r="P260" s="186">
        <v>0</v>
      </c>
      <c r="Q260" s="189">
        <v>0</v>
      </c>
      <c r="R260" s="189">
        <v>0</v>
      </c>
      <c r="S260" s="189">
        <v>1E-4</v>
      </c>
      <c r="T260" s="188">
        <v>0</v>
      </c>
      <c r="U260" s="187">
        <v>0</v>
      </c>
      <c r="V260" s="189">
        <v>0</v>
      </c>
      <c r="W260" s="189">
        <v>0</v>
      </c>
      <c r="X260" s="188">
        <v>0</v>
      </c>
      <c r="Y260" s="188">
        <v>0</v>
      </c>
      <c r="Z260" s="186">
        <v>0</v>
      </c>
      <c r="AA260" s="186">
        <v>0</v>
      </c>
      <c r="AB260" s="186">
        <v>0</v>
      </c>
      <c r="AC260" s="186">
        <v>0</v>
      </c>
      <c r="AD260" s="188">
        <v>0</v>
      </c>
      <c r="AE260" s="189">
        <v>0</v>
      </c>
      <c r="AF260" s="189">
        <v>0</v>
      </c>
      <c r="AG260" s="189">
        <v>0</v>
      </c>
      <c r="AH260" s="191">
        <v>0</v>
      </c>
      <c r="AI260" s="225">
        <v>0</v>
      </c>
      <c r="AJ260" s="192">
        <v>7506425620197</v>
      </c>
      <c r="AK260" s="192" t="s">
        <v>262</v>
      </c>
      <c r="AL260" s="193" t="s">
        <v>278</v>
      </c>
      <c r="AM260" s="75">
        <v>70733</v>
      </c>
      <c r="AN260" s="76"/>
      <c r="AO260" s="188">
        <v>0</v>
      </c>
      <c r="AP260" s="188">
        <v>0</v>
      </c>
      <c r="AQ260" s="187">
        <v>0</v>
      </c>
      <c r="AR260" s="188">
        <v>0</v>
      </c>
      <c r="AS260" s="187">
        <v>0</v>
      </c>
      <c r="AT260" s="188">
        <v>0</v>
      </c>
      <c r="AU260" s="187">
        <v>0</v>
      </c>
      <c r="AV260" s="188">
        <v>0</v>
      </c>
      <c r="AW260" s="187">
        <v>0</v>
      </c>
      <c r="AX260" s="188">
        <v>0</v>
      </c>
      <c r="AY260" s="187">
        <v>0</v>
      </c>
      <c r="AZ260" s="188">
        <v>0</v>
      </c>
      <c r="BA260" s="187">
        <v>0</v>
      </c>
      <c r="BB260" s="188">
        <v>0</v>
      </c>
      <c r="BC260" s="187">
        <v>0</v>
      </c>
      <c r="BD260" s="75"/>
      <c r="BE260" s="75"/>
      <c r="BF260" s="56"/>
      <c r="BI260" s="194"/>
    </row>
    <row r="261" spans="1:61" s="77" customFormat="1" ht="11.25" customHeight="1" x14ac:dyDescent="0.2">
      <c r="A261" s="184" t="s">
        <v>964</v>
      </c>
      <c r="B261" s="185">
        <v>0</v>
      </c>
      <c r="C261" s="832">
        <v>70687</v>
      </c>
      <c r="D261" s="55">
        <v>1E-4</v>
      </c>
      <c r="E261" s="91">
        <v>0</v>
      </c>
      <c r="F261" s="186">
        <v>0</v>
      </c>
      <c r="G261" s="186">
        <v>0</v>
      </c>
      <c r="H261" s="186">
        <v>0</v>
      </c>
      <c r="I261" s="187">
        <v>0</v>
      </c>
      <c r="J261" s="186">
        <v>0</v>
      </c>
      <c r="K261" s="186">
        <v>0</v>
      </c>
      <c r="L261" s="186">
        <v>0</v>
      </c>
      <c r="M261" s="186">
        <v>0</v>
      </c>
      <c r="N261" s="189">
        <v>0</v>
      </c>
      <c r="O261" s="189">
        <v>0</v>
      </c>
      <c r="P261" s="186">
        <v>0</v>
      </c>
      <c r="Q261" s="189">
        <v>0</v>
      </c>
      <c r="R261" s="189">
        <v>0</v>
      </c>
      <c r="S261" s="189">
        <v>1E-4</v>
      </c>
      <c r="T261" s="188">
        <v>0</v>
      </c>
      <c r="U261" s="187">
        <v>0</v>
      </c>
      <c r="V261" s="189">
        <v>0</v>
      </c>
      <c r="W261" s="189">
        <v>0</v>
      </c>
      <c r="X261" s="188">
        <v>0</v>
      </c>
      <c r="Y261" s="188">
        <v>0</v>
      </c>
      <c r="Z261" s="186">
        <v>0</v>
      </c>
      <c r="AA261" s="186">
        <v>0</v>
      </c>
      <c r="AB261" s="186">
        <v>0</v>
      </c>
      <c r="AC261" s="186">
        <v>0</v>
      </c>
      <c r="AD261" s="188">
        <v>0</v>
      </c>
      <c r="AE261" s="189">
        <v>0</v>
      </c>
      <c r="AF261" s="189">
        <v>0</v>
      </c>
      <c r="AG261" s="189">
        <v>0</v>
      </c>
      <c r="AH261" s="191">
        <v>0</v>
      </c>
      <c r="AI261" s="225">
        <v>0</v>
      </c>
      <c r="AJ261" s="192">
        <v>7506425619122</v>
      </c>
      <c r="AK261" s="192" t="s">
        <v>262</v>
      </c>
      <c r="AL261" s="193" t="s">
        <v>278</v>
      </c>
      <c r="AM261" s="75">
        <v>70687</v>
      </c>
      <c r="AN261" s="76"/>
      <c r="AO261" s="188">
        <v>0</v>
      </c>
      <c r="AP261" s="188">
        <v>0</v>
      </c>
      <c r="AQ261" s="187">
        <v>0</v>
      </c>
      <c r="AR261" s="188">
        <v>0</v>
      </c>
      <c r="AS261" s="187">
        <v>0</v>
      </c>
      <c r="AT261" s="188">
        <v>0</v>
      </c>
      <c r="AU261" s="187">
        <v>0</v>
      </c>
      <c r="AV261" s="188">
        <v>0</v>
      </c>
      <c r="AW261" s="187">
        <v>0</v>
      </c>
      <c r="AX261" s="188">
        <v>0</v>
      </c>
      <c r="AY261" s="187">
        <v>0</v>
      </c>
      <c r="AZ261" s="188">
        <v>0</v>
      </c>
      <c r="BA261" s="187">
        <v>0</v>
      </c>
      <c r="BB261" s="188">
        <v>0</v>
      </c>
      <c r="BC261" s="187">
        <v>0</v>
      </c>
      <c r="BD261" s="75"/>
      <c r="BE261" s="75"/>
      <c r="BF261" s="56"/>
      <c r="BI261" s="194"/>
    </row>
    <row r="262" spans="1:61" s="77" customFormat="1" ht="11.25" customHeight="1" x14ac:dyDescent="0.2">
      <c r="A262" s="184" t="s">
        <v>965</v>
      </c>
      <c r="B262" s="185">
        <v>0</v>
      </c>
      <c r="C262" s="832">
        <v>70598</v>
      </c>
      <c r="D262" s="55">
        <v>1E-4</v>
      </c>
      <c r="E262" s="91">
        <v>0</v>
      </c>
      <c r="F262" s="186">
        <v>0</v>
      </c>
      <c r="G262" s="186">
        <v>0</v>
      </c>
      <c r="H262" s="186">
        <v>0</v>
      </c>
      <c r="I262" s="187">
        <v>0</v>
      </c>
      <c r="J262" s="186">
        <v>0</v>
      </c>
      <c r="K262" s="186">
        <v>0</v>
      </c>
      <c r="L262" s="186">
        <v>0</v>
      </c>
      <c r="M262" s="186">
        <v>0</v>
      </c>
      <c r="N262" s="189">
        <v>0</v>
      </c>
      <c r="O262" s="189">
        <v>0</v>
      </c>
      <c r="P262" s="186">
        <v>0</v>
      </c>
      <c r="Q262" s="189">
        <v>0</v>
      </c>
      <c r="R262" s="189">
        <v>0</v>
      </c>
      <c r="S262" s="189">
        <v>1E-4</v>
      </c>
      <c r="T262" s="188">
        <v>0</v>
      </c>
      <c r="U262" s="187">
        <v>0</v>
      </c>
      <c r="V262" s="189">
        <v>0</v>
      </c>
      <c r="W262" s="189">
        <v>0</v>
      </c>
      <c r="X262" s="188">
        <v>0</v>
      </c>
      <c r="Y262" s="188">
        <v>0</v>
      </c>
      <c r="Z262" s="186">
        <v>0</v>
      </c>
      <c r="AA262" s="186">
        <v>0</v>
      </c>
      <c r="AB262" s="186">
        <v>0</v>
      </c>
      <c r="AC262" s="186">
        <v>0</v>
      </c>
      <c r="AD262" s="188">
        <v>0</v>
      </c>
      <c r="AE262" s="189">
        <v>0</v>
      </c>
      <c r="AF262" s="189">
        <v>0</v>
      </c>
      <c r="AG262" s="189">
        <v>0</v>
      </c>
      <c r="AH262" s="191">
        <v>0</v>
      </c>
      <c r="AI262" s="225">
        <v>0</v>
      </c>
      <c r="AJ262" s="192">
        <v>7506425614370</v>
      </c>
      <c r="AK262" s="192" t="s">
        <v>262</v>
      </c>
      <c r="AL262" s="193" t="s">
        <v>279</v>
      </c>
      <c r="AM262" s="75">
        <v>70598</v>
      </c>
      <c r="AN262" s="76"/>
      <c r="AO262" s="188">
        <v>0</v>
      </c>
      <c r="AP262" s="188">
        <v>0</v>
      </c>
      <c r="AQ262" s="187">
        <v>0</v>
      </c>
      <c r="AR262" s="188">
        <v>0</v>
      </c>
      <c r="AS262" s="187">
        <v>0</v>
      </c>
      <c r="AT262" s="188">
        <v>0</v>
      </c>
      <c r="AU262" s="187">
        <v>0</v>
      </c>
      <c r="AV262" s="188">
        <v>0</v>
      </c>
      <c r="AW262" s="187">
        <v>0</v>
      </c>
      <c r="AX262" s="188">
        <v>0</v>
      </c>
      <c r="AY262" s="187">
        <v>0</v>
      </c>
      <c r="AZ262" s="188">
        <v>0</v>
      </c>
      <c r="BA262" s="187">
        <v>0</v>
      </c>
      <c r="BB262" s="188">
        <v>0</v>
      </c>
      <c r="BC262" s="187">
        <v>0</v>
      </c>
      <c r="BD262" s="75"/>
      <c r="BE262" s="75"/>
      <c r="BF262" s="56"/>
      <c r="BI262" s="194"/>
    </row>
    <row r="263" spans="1:61" s="77" customFormat="1" ht="11.25" customHeight="1" x14ac:dyDescent="0.2">
      <c r="A263" s="184" t="s">
        <v>966</v>
      </c>
      <c r="B263" s="185">
        <v>0</v>
      </c>
      <c r="C263" s="832">
        <v>70429</v>
      </c>
      <c r="D263" s="55">
        <v>30.45</v>
      </c>
      <c r="E263" s="91">
        <v>0</v>
      </c>
      <c r="F263" s="186">
        <v>0</v>
      </c>
      <c r="G263" s="186">
        <v>0</v>
      </c>
      <c r="H263" s="186">
        <v>0</v>
      </c>
      <c r="I263" s="187">
        <v>0</v>
      </c>
      <c r="J263" s="186">
        <v>0</v>
      </c>
      <c r="K263" s="186">
        <v>0</v>
      </c>
      <c r="L263" s="186">
        <v>0</v>
      </c>
      <c r="M263" s="186">
        <v>0</v>
      </c>
      <c r="N263" s="189">
        <v>0</v>
      </c>
      <c r="O263" s="189">
        <v>0</v>
      </c>
      <c r="P263" s="186">
        <v>0</v>
      </c>
      <c r="Q263" s="189">
        <v>0</v>
      </c>
      <c r="R263" s="189">
        <v>0</v>
      </c>
      <c r="S263" s="189">
        <v>30.45</v>
      </c>
      <c r="T263" s="188">
        <v>30.45</v>
      </c>
      <c r="U263" s="187">
        <v>0</v>
      </c>
      <c r="V263" s="189">
        <v>0</v>
      </c>
      <c r="W263" s="189">
        <v>0</v>
      </c>
      <c r="X263" s="188">
        <v>30.45</v>
      </c>
      <c r="Y263" s="188">
        <v>0</v>
      </c>
      <c r="Z263" s="186">
        <v>0</v>
      </c>
      <c r="AA263" s="186">
        <v>0</v>
      </c>
      <c r="AB263" s="186">
        <v>0</v>
      </c>
      <c r="AC263" s="186">
        <v>0</v>
      </c>
      <c r="AD263" s="188">
        <v>0</v>
      </c>
      <c r="AE263" s="189">
        <v>0</v>
      </c>
      <c r="AF263" s="189">
        <v>0</v>
      </c>
      <c r="AG263" s="189">
        <v>0</v>
      </c>
      <c r="AH263" s="191">
        <v>0</v>
      </c>
      <c r="AI263" s="225">
        <v>0</v>
      </c>
      <c r="AJ263" s="192">
        <v>7501943456938</v>
      </c>
      <c r="AK263" s="192" t="s">
        <v>262</v>
      </c>
      <c r="AL263" s="193" t="s">
        <v>279</v>
      </c>
      <c r="AM263" s="75">
        <v>70429</v>
      </c>
      <c r="AN263" s="76"/>
      <c r="AO263" s="188">
        <v>0</v>
      </c>
      <c r="AP263" s="188">
        <v>0</v>
      </c>
      <c r="AQ263" s="187">
        <v>0</v>
      </c>
      <c r="AR263" s="188">
        <v>0</v>
      </c>
      <c r="AS263" s="187">
        <v>0</v>
      </c>
      <c r="AT263" s="188">
        <v>0</v>
      </c>
      <c r="AU263" s="187">
        <v>0</v>
      </c>
      <c r="AV263" s="188">
        <v>0</v>
      </c>
      <c r="AW263" s="187">
        <v>0</v>
      </c>
      <c r="AX263" s="188">
        <v>0</v>
      </c>
      <c r="AY263" s="187">
        <v>0</v>
      </c>
      <c r="AZ263" s="188">
        <v>0</v>
      </c>
      <c r="BA263" s="187">
        <v>0</v>
      </c>
      <c r="BB263" s="188">
        <v>0</v>
      </c>
      <c r="BC263" s="187">
        <v>0</v>
      </c>
      <c r="BD263" s="75"/>
      <c r="BE263" s="75"/>
      <c r="BF263" s="56"/>
      <c r="BI263" s="194"/>
    </row>
    <row r="264" spans="1:61" s="77" customFormat="1" ht="11.25" customHeight="1" x14ac:dyDescent="0.2">
      <c r="A264" s="184" t="s">
        <v>967</v>
      </c>
      <c r="B264" s="185">
        <v>0</v>
      </c>
      <c r="C264" s="832">
        <v>71012</v>
      </c>
      <c r="D264" s="55">
        <v>1E-4</v>
      </c>
      <c r="E264" s="91">
        <v>0</v>
      </c>
      <c r="F264" s="186">
        <v>0</v>
      </c>
      <c r="G264" s="186">
        <v>0</v>
      </c>
      <c r="H264" s="186">
        <v>0</v>
      </c>
      <c r="I264" s="187">
        <v>0</v>
      </c>
      <c r="J264" s="186">
        <v>0</v>
      </c>
      <c r="K264" s="186">
        <v>0</v>
      </c>
      <c r="L264" s="186">
        <v>0</v>
      </c>
      <c r="M264" s="186">
        <v>0</v>
      </c>
      <c r="N264" s="189">
        <v>0</v>
      </c>
      <c r="O264" s="189">
        <v>0</v>
      </c>
      <c r="P264" s="186">
        <v>0</v>
      </c>
      <c r="Q264" s="189">
        <v>0</v>
      </c>
      <c r="R264" s="189">
        <v>0</v>
      </c>
      <c r="S264" s="189">
        <v>1E-4</v>
      </c>
      <c r="T264" s="188">
        <v>0</v>
      </c>
      <c r="U264" s="187">
        <v>0</v>
      </c>
      <c r="V264" s="189">
        <v>0</v>
      </c>
      <c r="W264" s="189">
        <v>0</v>
      </c>
      <c r="X264" s="188">
        <v>0</v>
      </c>
      <c r="Y264" s="188">
        <v>0</v>
      </c>
      <c r="Z264" s="186">
        <v>0</v>
      </c>
      <c r="AA264" s="186">
        <v>0</v>
      </c>
      <c r="AB264" s="186">
        <v>0</v>
      </c>
      <c r="AC264" s="186">
        <v>0</v>
      </c>
      <c r="AD264" s="188">
        <v>0</v>
      </c>
      <c r="AE264" s="189">
        <v>0</v>
      </c>
      <c r="AF264" s="189">
        <v>0</v>
      </c>
      <c r="AG264" s="189">
        <v>0</v>
      </c>
      <c r="AH264" s="191">
        <v>0</v>
      </c>
      <c r="AI264" s="225">
        <v>0</v>
      </c>
      <c r="AJ264" s="192">
        <v>7506425608713</v>
      </c>
      <c r="AK264" s="192" t="s">
        <v>262</v>
      </c>
      <c r="AL264" s="193" t="s">
        <v>278</v>
      </c>
      <c r="AM264" s="75">
        <v>71012</v>
      </c>
      <c r="AN264" s="76"/>
      <c r="AO264" s="188">
        <v>0</v>
      </c>
      <c r="AP264" s="188">
        <v>0</v>
      </c>
      <c r="AQ264" s="187">
        <v>0</v>
      </c>
      <c r="AR264" s="188">
        <v>0</v>
      </c>
      <c r="AS264" s="187">
        <v>0</v>
      </c>
      <c r="AT264" s="188">
        <v>0</v>
      </c>
      <c r="AU264" s="187">
        <v>0</v>
      </c>
      <c r="AV264" s="188">
        <v>0</v>
      </c>
      <c r="AW264" s="187">
        <v>0</v>
      </c>
      <c r="AX264" s="188">
        <v>0</v>
      </c>
      <c r="AY264" s="187">
        <v>0</v>
      </c>
      <c r="AZ264" s="188">
        <v>0</v>
      </c>
      <c r="BA264" s="187">
        <v>0</v>
      </c>
      <c r="BB264" s="188">
        <v>0</v>
      </c>
      <c r="BC264" s="187">
        <v>0</v>
      </c>
      <c r="BD264" s="75"/>
      <c r="BE264" s="75"/>
      <c r="BF264" s="56"/>
      <c r="BI264" s="194"/>
    </row>
    <row r="265" spans="1:61" s="77" customFormat="1" ht="11.25" customHeight="1" x14ac:dyDescent="0.2">
      <c r="A265" s="184" t="s">
        <v>968</v>
      </c>
      <c r="B265" s="185">
        <v>0</v>
      </c>
      <c r="C265" s="832">
        <v>70454</v>
      </c>
      <c r="D265" s="55">
        <v>1E-4</v>
      </c>
      <c r="E265" s="91">
        <v>0</v>
      </c>
      <c r="F265" s="186">
        <v>0</v>
      </c>
      <c r="G265" s="186">
        <v>0</v>
      </c>
      <c r="H265" s="186">
        <v>0</v>
      </c>
      <c r="I265" s="187">
        <v>0</v>
      </c>
      <c r="J265" s="186">
        <v>0</v>
      </c>
      <c r="K265" s="186">
        <v>0</v>
      </c>
      <c r="L265" s="186">
        <v>0</v>
      </c>
      <c r="M265" s="186">
        <v>0</v>
      </c>
      <c r="N265" s="189">
        <v>0</v>
      </c>
      <c r="O265" s="189">
        <v>0</v>
      </c>
      <c r="P265" s="186">
        <v>0</v>
      </c>
      <c r="Q265" s="189">
        <v>0</v>
      </c>
      <c r="R265" s="189">
        <v>0</v>
      </c>
      <c r="S265" s="189">
        <v>1E-4</v>
      </c>
      <c r="T265" s="188">
        <v>0</v>
      </c>
      <c r="U265" s="187">
        <v>0</v>
      </c>
      <c r="V265" s="189">
        <v>0</v>
      </c>
      <c r="W265" s="189">
        <v>0</v>
      </c>
      <c r="X265" s="188">
        <v>0</v>
      </c>
      <c r="Y265" s="188">
        <v>0</v>
      </c>
      <c r="Z265" s="186">
        <v>0</v>
      </c>
      <c r="AA265" s="186">
        <v>0</v>
      </c>
      <c r="AB265" s="186">
        <v>0</v>
      </c>
      <c r="AC265" s="186">
        <v>0</v>
      </c>
      <c r="AD265" s="188">
        <v>0</v>
      </c>
      <c r="AE265" s="189">
        <v>0</v>
      </c>
      <c r="AF265" s="189">
        <v>0</v>
      </c>
      <c r="AG265" s="189">
        <v>0</v>
      </c>
      <c r="AH265" s="191">
        <v>0</v>
      </c>
      <c r="AI265" s="225">
        <v>0</v>
      </c>
      <c r="AJ265" s="192">
        <v>7506425600717</v>
      </c>
      <c r="AK265" s="192" t="s">
        <v>262</v>
      </c>
      <c r="AL265" s="193" t="s">
        <v>278</v>
      </c>
      <c r="AM265" s="75">
        <v>70454</v>
      </c>
      <c r="AN265" s="76"/>
      <c r="AO265" s="188">
        <v>0</v>
      </c>
      <c r="AP265" s="188">
        <v>0</v>
      </c>
      <c r="AQ265" s="187">
        <v>0</v>
      </c>
      <c r="AR265" s="188">
        <v>0</v>
      </c>
      <c r="AS265" s="187">
        <v>0</v>
      </c>
      <c r="AT265" s="188">
        <v>0</v>
      </c>
      <c r="AU265" s="187">
        <v>0</v>
      </c>
      <c r="AV265" s="188">
        <v>0</v>
      </c>
      <c r="AW265" s="187">
        <v>0</v>
      </c>
      <c r="AX265" s="188">
        <v>0</v>
      </c>
      <c r="AY265" s="187">
        <v>0</v>
      </c>
      <c r="AZ265" s="188">
        <v>0</v>
      </c>
      <c r="BA265" s="187">
        <v>0</v>
      </c>
      <c r="BB265" s="188">
        <v>0</v>
      </c>
      <c r="BC265" s="187">
        <v>0</v>
      </c>
      <c r="BD265" s="75"/>
      <c r="BE265" s="75"/>
      <c r="BF265" s="56"/>
      <c r="BI265" s="194"/>
    </row>
    <row r="266" spans="1:61" s="77" customFormat="1" ht="11.25" customHeight="1" x14ac:dyDescent="0.2">
      <c r="A266" s="184" t="s">
        <v>969</v>
      </c>
      <c r="B266" s="185">
        <v>0</v>
      </c>
      <c r="C266" s="832">
        <v>70345</v>
      </c>
      <c r="D266" s="55">
        <v>16.25</v>
      </c>
      <c r="E266" s="91">
        <v>0</v>
      </c>
      <c r="F266" s="186">
        <v>0</v>
      </c>
      <c r="G266" s="186">
        <v>0</v>
      </c>
      <c r="H266" s="186">
        <v>0</v>
      </c>
      <c r="I266" s="187">
        <v>0</v>
      </c>
      <c r="J266" s="186">
        <v>0</v>
      </c>
      <c r="K266" s="186">
        <v>0</v>
      </c>
      <c r="L266" s="186">
        <v>0</v>
      </c>
      <c r="M266" s="186">
        <v>0</v>
      </c>
      <c r="N266" s="189">
        <v>0</v>
      </c>
      <c r="O266" s="189">
        <v>0</v>
      </c>
      <c r="P266" s="186">
        <v>0</v>
      </c>
      <c r="Q266" s="189">
        <v>0</v>
      </c>
      <c r="R266" s="189">
        <v>0</v>
      </c>
      <c r="S266" s="189">
        <v>16.25</v>
      </c>
      <c r="T266" s="188">
        <v>16.25</v>
      </c>
      <c r="U266" s="187">
        <v>0</v>
      </c>
      <c r="V266" s="189">
        <v>0</v>
      </c>
      <c r="W266" s="189">
        <v>0</v>
      </c>
      <c r="X266" s="188">
        <v>16.25</v>
      </c>
      <c r="Y266" s="188">
        <v>0</v>
      </c>
      <c r="Z266" s="186">
        <v>0</v>
      </c>
      <c r="AA266" s="186">
        <v>0</v>
      </c>
      <c r="AB266" s="186">
        <v>0</v>
      </c>
      <c r="AC266" s="186">
        <v>0</v>
      </c>
      <c r="AD266" s="188">
        <v>0</v>
      </c>
      <c r="AE266" s="189">
        <v>0</v>
      </c>
      <c r="AF266" s="189">
        <v>0</v>
      </c>
      <c r="AG266" s="189">
        <v>0</v>
      </c>
      <c r="AH266" s="191">
        <v>0</v>
      </c>
      <c r="AI266" s="225">
        <v>0</v>
      </c>
      <c r="AJ266" s="192">
        <v>7506425600250</v>
      </c>
      <c r="AK266" s="192" t="s">
        <v>262</v>
      </c>
      <c r="AL266" s="193" t="s">
        <v>278</v>
      </c>
      <c r="AM266" s="75">
        <v>70345</v>
      </c>
      <c r="AN266" s="76"/>
      <c r="AO266" s="188">
        <v>0</v>
      </c>
      <c r="AP266" s="188">
        <v>0</v>
      </c>
      <c r="AQ266" s="187">
        <v>0</v>
      </c>
      <c r="AR266" s="188">
        <v>0</v>
      </c>
      <c r="AS266" s="187">
        <v>0</v>
      </c>
      <c r="AT266" s="188">
        <v>0</v>
      </c>
      <c r="AU266" s="187">
        <v>0</v>
      </c>
      <c r="AV266" s="188">
        <v>0</v>
      </c>
      <c r="AW266" s="187">
        <v>0</v>
      </c>
      <c r="AX266" s="188">
        <v>0</v>
      </c>
      <c r="AY266" s="187">
        <v>0</v>
      </c>
      <c r="AZ266" s="188">
        <v>0</v>
      </c>
      <c r="BA266" s="187">
        <v>0</v>
      </c>
      <c r="BB266" s="188">
        <v>0</v>
      </c>
      <c r="BC266" s="187">
        <v>0</v>
      </c>
      <c r="BD266" s="75"/>
      <c r="BE266" s="75"/>
      <c r="BF266" s="56"/>
      <c r="BI266" s="194"/>
    </row>
    <row r="267" spans="1:61" s="77" customFormat="1" ht="11.25" customHeight="1" x14ac:dyDescent="0.2">
      <c r="A267" s="184" t="s">
        <v>970</v>
      </c>
      <c r="B267" s="185">
        <v>0</v>
      </c>
      <c r="C267" s="832">
        <v>70411</v>
      </c>
      <c r="D267" s="55">
        <v>1E-4</v>
      </c>
      <c r="E267" s="91">
        <v>0</v>
      </c>
      <c r="F267" s="186">
        <v>0</v>
      </c>
      <c r="G267" s="186">
        <v>0</v>
      </c>
      <c r="H267" s="186">
        <v>0</v>
      </c>
      <c r="I267" s="187">
        <v>0</v>
      </c>
      <c r="J267" s="186">
        <v>0</v>
      </c>
      <c r="K267" s="186">
        <v>0</v>
      </c>
      <c r="L267" s="186">
        <v>0</v>
      </c>
      <c r="M267" s="186">
        <v>0</v>
      </c>
      <c r="N267" s="189">
        <v>0</v>
      </c>
      <c r="O267" s="189">
        <v>0</v>
      </c>
      <c r="P267" s="186">
        <v>0</v>
      </c>
      <c r="Q267" s="189">
        <v>0</v>
      </c>
      <c r="R267" s="189">
        <v>0</v>
      </c>
      <c r="S267" s="189">
        <v>1E-4</v>
      </c>
      <c r="T267" s="188">
        <v>0</v>
      </c>
      <c r="U267" s="187">
        <v>0</v>
      </c>
      <c r="V267" s="189">
        <v>0</v>
      </c>
      <c r="W267" s="189">
        <v>0</v>
      </c>
      <c r="X267" s="188">
        <v>0</v>
      </c>
      <c r="Y267" s="188">
        <v>0</v>
      </c>
      <c r="Z267" s="186">
        <v>0</v>
      </c>
      <c r="AA267" s="186">
        <v>0</v>
      </c>
      <c r="AB267" s="186">
        <v>0</v>
      </c>
      <c r="AC267" s="186">
        <v>0</v>
      </c>
      <c r="AD267" s="188">
        <v>0</v>
      </c>
      <c r="AE267" s="189">
        <v>0</v>
      </c>
      <c r="AF267" s="189">
        <v>0</v>
      </c>
      <c r="AG267" s="189">
        <v>0</v>
      </c>
      <c r="AH267" s="191">
        <v>0</v>
      </c>
      <c r="AI267" s="225">
        <v>0</v>
      </c>
      <c r="AJ267" s="192">
        <v>7501943490994</v>
      </c>
      <c r="AK267" s="192">
        <v>70407</v>
      </c>
      <c r="AL267" s="193" t="s">
        <v>278</v>
      </c>
      <c r="AM267" s="75">
        <v>70411</v>
      </c>
      <c r="AN267" s="76"/>
      <c r="AO267" s="188">
        <v>0</v>
      </c>
      <c r="AP267" s="188">
        <v>0</v>
      </c>
      <c r="AQ267" s="187">
        <v>0</v>
      </c>
      <c r="AR267" s="188">
        <v>0</v>
      </c>
      <c r="AS267" s="187">
        <v>0</v>
      </c>
      <c r="AT267" s="188">
        <v>0</v>
      </c>
      <c r="AU267" s="187">
        <v>0</v>
      </c>
      <c r="AV267" s="188">
        <v>0</v>
      </c>
      <c r="AW267" s="187">
        <v>0</v>
      </c>
      <c r="AX267" s="188">
        <v>0</v>
      </c>
      <c r="AY267" s="187">
        <v>0</v>
      </c>
      <c r="AZ267" s="188">
        <v>0</v>
      </c>
      <c r="BA267" s="187">
        <v>0</v>
      </c>
      <c r="BB267" s="188">
        <v>0</v>
      </c>
      <c r="BC267" s="187">
        <v>0</v>
      </c>
      <c r="BD267" s="75"/>
      <c r="BE267" s="75"/>
      <c r="BF267" s="56"/>
      <c r="BI267" s="194"/>
    </row>
    <row r="268" spans="1:61" s="77" customFormat="1" ht="11.25" customHeight="1" x14ac:dyDescent="0.2">
      <c r="A268" s="184" t="s">
        <v>971</v>
      </c>
      <c r="B268" s="185">
        <v>0</v>
      </c>
      <c r="C268" s="832">
        <v>70592</v>
      </c>
      <c r="D268" s="55">
        <v>1E-4</v>
      </c>
      <c r="E268" s="91">
        <v>0</v>
      </c>
      <c r="F268" s="186">
        <v>0</v>
      </c>
      <c r="G268" s="186">
        <v>0</v>
      </c>
      <c r="H268" s="186">
        <v>0</v>
      </c>
      <c r="I268" s="187">
        <v>0</v>
      </c>
      <c r="J268" s="186">
        <v>0</v>
      </c>
      <c r="K268" s="186">
        <v>0</v>
      </c>
      <c r="L268" s="186">
        <v>0</v>
      </c>
      <c r="M268" s="186">
        <v>0</v>
      </c>
      <c r="N268" s="189">
        <v>0</v>
      </c>
      <c r="O268" s="189">
        <v>0</v>
      </c>
      <c r="P268" s="186">
        <v>0</v>
      </c>
      <c r="Q268" s="189">
        <v>0</v>
      </c>
      <c r="R268" s="189">
        <v>0</v>
      </c>
      <c r="S268" s="189">
        <v>1E-4</v>
      </c>
      <c r="T268" s="188">
        <v>0</v>
      </c>
      <c r="U268" s="187">
        <v>0</v>
      </c>
      <c r="V268" s="189">
        <v>0</v>
      </c>
      <c r="W268" s="189">
        <v>0</v>
      </c>
      <c r="X268" s="188">
        <v>0</v>
      </c>
      <c r="Y268" s="188">
        <v>0</v>
      </c>
      <c r="Z268" s="186">
        <v>0</v>
      </c>
      <c r="AA268" s="186">
        <v>0</v>
      </c>
      <c r="AB268" s="186">
        <v>0</v>
      </c>
      <c r="AC268" s="186">
        <v>0</v>
      </c>
      <c r="AD268" s="188">
        <v>0</v>
      </c>
      <c r="AE268" s="189">
        <v>0</v>
      </c>
      <c r="AF268" s="189">
        <v>0</v>
      </c>
      <c r="AG268" s="189">
        <v>0</v>
      </c>
      <c r="AH268" s="191">
        <v>0</v>
      </c>
      <c r="AI268" s="225">
        <v>0</v>
      </c>
      <c r="AJ268" s="192">
        <v>7506425614066</v>
      </c>
      <c r="AK268" s="192" t="s">
        <v>262</v>
      </c>
      <c r="AL268" s="193" t="s">
        <v>278</v>
      </c>
      <c r="AM268" s="75">
        <v>70592</v>
      </c>
      <c r="AN268" s="76"/>
      <c r="AO268" s="188">
        <v>0</v>
      </c>
      <c r="AP268" s="188">
        <v>0</v>
      </c>
      <c r="AQ268" s="187">
        <v>0</v>
      </c>
      <c r="AR268" s="188">
        <v>0</v>
      </c>
      <c r="AS268" s="187">
        <v>0</v>
      </c>
      <c r="AT268" s="188">
        <v>0</v>
      </c>
      <c r="AU268" s="187">
        <v>0</v>
      </c>
      <c r="AV268" s="188">
        <v>0</v>
      </c>
      <c r="AW268" s="187">
        <v>0</v>
      </c>
      <c r="AX268" s="188">
        <v>0</v>
      </c>
      <c r="AY268" s="187">
        <v>0</v>
      </c>
      <c r="AZ268" s="188">
        <v>0</v>
      </c>
      <c r="BA268" s="187">
        <v>0</v>
      </c>
      <c r="BB268" s="188">
        <v>0</v>
      </c>
      <c r="BC268" s="187">
        <v>0</v>
      </c>
      <c r="BD268" s="75"/>
      <c r="BE268" s="75"/>
      <c r="BF268" s="56"/>
      <c r="BI268" s="194"/>
    </row>
    <row r="269" spans="1:61" s="77" customFormat="1" ht="11.25" customHeight="1" x14ac:dyDescent="0.2">
      <c r="A269" s="184" t="s">
        <v>972</v>
      </c>
      <c r="B269" s="185">
        <v>0</v>
      </c>
      <c r="C269" s="832">
        <v>70349</v>
      </c>
      <c r="D269" s="55">
        <v>1E-4</v>
      </c>
      <c r="E269" s="91">
        <v>0</v>
      </c>
      <c r="F269" s="186">
        <v>0</v>
      </c>
      <c r="G269" s="186">
        <v>0</v>
      </c>
      <c r="H269" s="186">
        <v>0</v>
      </c>
      <c r="I269" s="187">
        <v>0</v>
      </c>
      <c r="J269" s="186">
        <v>0</v>
      </c>
      <c r="K269" s="186">
        <v>0</v>
      </c>
      <c r="L269" s="186">
        <v>0</v>
      </c>
      <c r="M269" s="186">
        <v>0</v>
      </c>
      <c r="N269" s="189">
        <v>0</v>
      </c>
      <c r="O269" s="189">
        <v>0</v>
      </c>
      <c r="P269" s="186">
        <v>0</v>
      </c>
      <c r="Q269" s="189">
        <v>0</v>
      </c>
      <c r="R269" s="189">
        <v>0</v>
      </c>
      <c r="S269" s="189">
        <v>1E-4</v>
      </c>
      <c r="T269" s="188">
        <v>0</v>
      </c>
      <c r="U269" s="187">
        <v>0</v>
      </c>
      <c r="V269" s="189">
        <v>0</v>
      </c>
      <c r="W269" s="189">
        <v>0</v>
      </c>
      <c r="X269" s="188">
        <v>0</v>
      </c>
      <c r="Y269" s="188">
        <v>0</v>
      </c>
      <c r="Z269" s="186">
        <v>0</v>
      </c>
      <c r="AA269" s="186">
        <v>0</v>
      </c>
      <c r="AB269" s="186">
        <v>0</v>
      </c>
      <c r="AC269" s="186">
        <v>0</v>
      </c>
      <c r="AD269" s="188">
        <v>0</v>
      </c>
      <c r="AE269" s="189">
        <v>0</v>
      </c>
      <c r="AF269" s="189">
        <v>0</v>
      </c>
      <c r="AG269" s="189">
        <v>0</v>
      </c>
      <c r="AH269" s="191">
        <v>0</v>
      </c>
      <c r="AI269" s="225">
        <v>0</v>
      </c>
      <c r="AJ269" s="192">
        <v>7506425600939</v>
      </c>
      <c r="AK269" s="192" t="s">
        <v>262</v>
      </c>
      <c r="AL269" s="193" t="s">
        <v>278</v>
      </c>
      <c r="AM269" s="75">
        <v>70349</v>
      </c>
      <c r="AN269" s="76"/>
      <c r="AO269" s="188">
        <v>0</v>
      </c>
      <c r="AP269" s="188">
        <v>0</v>
      </c>
      <c r="AQ269" s="187">
        <v>0</v>
      </c>
      <c r="AR269" s="188">
        <v>0</v>
      </c>
      <c r="AS269" s="187">
        <v>0</v>
      </c>
      <c r="AT269" s="188">
        <v>0</v>
      </c>
      <c r="AU269" s="187">
        <v>0</v>
      </c>
      <c r="AV269" s="188">
        <v>0</v>
      </c>
      <c r="AW269" s="187">
        <v>0</v>
      </c>
      <c r="AX269" s="188">
        <v>0</v>
      </c>
      <c r="AY269" s="187">
        <v>0</v>
      </c>
      <c r="AZ269" s="188">
        <v>0</v>
      </c>
      <c r="BA269" s="187">
        <v>0</v>
      </c>
      <c r="BB269" s="188">
        <v>0</v>
      </c>
      <c r="BC269" s="187">
        <v>0</v>
      </c>
      <c r="BD269" s="75"/>
      <c r="BE269" s="75"/>
      <c r="BF269" s="56"/>
      <c r="BI269" s="194"/>
    </row>
    <row r="270" spans="1:61" s="77" customFormat="1" ht="11.25" customHeight="1" x14ac:dyDescent="0.2">
      <c r="A270" s="184" t="s">
        <v>973</v>
      </c>
      <c r="B270" s="185">
        <v>0</v>
      </c>
      <c r="C270" s="832">
        <v>70710</v>
      </c>
      <c r="D270" s="55">
        <v>6</v>
      </c>
      <c r="E270" s="91">
        <v>0</v>
      </c>
      <c r="F270" s="186">
        <v>0</v>
      </c>
      <c r="G270" s="186">
        <v>0</v>
      </c>
      <c r="H270" s="186">
        <v>0</v>
      </c>
      <c r="I270" s="187">
        <v>0</v>
      </c>
      <c r="J270" s="186">
        <v>0</v>
      </c>
      <c r="K270" s="186">
        <v>0</v>
      </c>
      <c r="L270" s="186">
        <v>0</v>
      </c>
      <c r="M270" s="186">
        <v>0</v>
      </c>
      <c r="N270" s="189">
        <v>0</v>
      </c>
      <c r="O270" s="189">
        <v>0</v>
      </c>
      <c r="P270" s="186">
        <v>0</v>
      </c>
      <c r="Q270" s="189">
        <v>0</v>
      </c>
      <c r="R270" s="189">
        <v>0</v>
      </c>
      <c r="S270" s="189">
        <v>6</v>
      </c>
      <c r="T270" s="188">
        <v>6</v>
      </c>
      <c r="U270" s="187">
        <v>0</v>
      </c>
      <c r="V270" s="189">
        <v>0</v>
      </c>
      <c r="W270" s="189">
        <v>0</v>
      </c>
      <c r="X270" s="188">
        <v>6</v>
      </c>
      <c r="Y270" s="188">
        <v>0</v>
      </c>
      <c r="Z270" s="186">
        <v>0</v>
      </c>
      <c r="AA270" s="186">
        <v>0</v>
      </c>
      <c r="AB270" s="186">
        <v>0</v>
      </c>
      <c r="AC270" s="186">
        <v>0</v>
      </c>
      <c r="AD270" s="188">
        <v>0</v>
      </c>
      <c r="AE270" s="189">
        <v>0</v>
      </c>
      <c r="AF270" s="189">
        <v>0</v>
      </c>
      <c r="AG270" s="189">
        <v>0</v>
      </c>
      <c r="AH270" s="191">
        <v>0</v>
      </c>
      <c r="AI270" s="225">
        <v>0</v>
      </c>
      <c r="AJ270" s="192">
        <v>7506425619580</v>
      </c>
      <c r="AK270" s="192" t="s">
        <v>262</v>
      </c>
      <c r="AL270" s="193" t="s">
        <v>279</v>
      </c>
      <c r="AM270" s="75">
        <v>70710</v>
      </c>
      <c r="AN270" s="76"/>
      <c r="AO270" s="188">
        <v>0</v>
      </c>
      <c r="AP270" s="188">
        <v>0</v>
      </c>
      <c r="AQ270" s="187">
        <v>0</v>
      </c>
      <c r="AR270" s="188">
        <v>0</v>
      </c>
      <c r="AS270" s="187">
        <v>0</v>
      </c>
      <c r="AT270" s="188">
        <v>0</v>
      </c>
      <c r="AU270" s="187">
        <v>0</v>
      </c>
      <c r="AV270" s="188">
        <v>0</v>
      </c>
      <c r="AW270" s="187">
        <v>0</v>
      </c>
      <c r="AX270" s="188">
        <v>0</v>
      </c>
      <c r="AY270" s="187">
        <v>0</v>
      </c>
      <c r="AZ270" s="188">
        <v>0</v>
      </c>
      <c r="BA270" s="187">
        <v>0</v>
      </c>
      <c r="BB270" s="188">
        <v>0</v>
      </c>
      <c r="BC270" s="187">
        <v>0</v>
      </c>
      <c r="BD270" s="75"/>
      <c r="BE270" s="75"/>
      <c r="BF270" s="56"/>
      <c r="BI270" s="194"/>
    </row>
    <row r="271" spans="1:61" s="77" customFormat="1" ht="11.25" customHeight="1" x14ac:dyDescent="0.2">
      <c r="A271" s="184" t="s">
        <v>974</v>
      </c>
      <c r="B271" s="185">
        <v>0</v>
      </c>
      <c r="C271" s="832">
        <v>70352</v>
      </c>
      <c r="D271" s="55">
        <v>1E-4</v>
      </c>
      <c r="E271" s="91">
        <v>0</v>
      </c>
      <c r="F271" s="186">
        <v>0</v>
      </c>
      <c r="G271" s="186">
        <v>0</v>
      </c>
      <c r="H271" s="186">
        <v>0</v>
      </c>
      <c r="I271" s="187">
        <v>0</v>
      </c>
      <c r="J271" s="186"/>
      <c r="K271" s="186">
        <v>0</v>
      </c>
      <c r="L271" s="186">
        <v>0</v>
      </c>
      <c r="M271" s="186">
        <v>0</v>
      </c>
      <c r="N271" s="189">
        <v>0</v>
      </c>
      <c r="O271" s="189">
        <v>0</v>
      </c>
      <c r="P271" s="186">
        <v>0</v>
      </c>
      <c r="Q271" s="189">
        <v>0</v>
      </c>
      <c r="R271" s="189">
        <v>0</v>
      </c>
      <c r="S271" s="189">
        <v>1E-4</v>
      </c>
      <c r="T271" s="188">
        <v>0</v>
      </c>
      <c r="U271" s="187">
        <v>0</v>
      </c>
      <c r="V271" s="189">
        <v>0</v>
      </c>
      <c r="W271" s="189">
        <v>0</v>
      </c>
      <c r="X271" s="188">
        <v>0</v>
      </c>
      <c r="Y271" s="188">
        <v>0</v>
      </c>
      <c r="Z271" s="186">
        <v>0</v>
      </c>
      <c r="AA271" s="186">
        <v>0</v>
      </c>
      <c r="AB271" s="186">
        <v>0</v>
      </c>
      <c r="AC271" s="186">
        <v>0</v>
      </c>
      <c r="AD271" s="188">
        <v>0</v>
      </c>
      <c r="AE271" s="189">
        <v>0</v>
      </c>
      <c r="AF271" s="189">
        <v>0</v>
      </c>
      <c r="AG271" s="189">
        <v>0</v>
      </c>
      <c r="AH271" s="191">
        <v>0</v>
      </c>
      <c r="AI271" s="225">
        <v>0</v>
      </c>
      <c r="AJ271" s="192">
        <v>7506425604128</v>
      </c>
      <c r="AK271" s="192" t="s">
        <v>262</v>
      </c>
      <c r="AL271" s="193" t="s">
        <v>279</v>
      </c>
      <c r="AM271" s="75">
        <v>70352</v>
      </c>
      <c r="AN271" s="76"/>
      <c r="AO271" s="188">
        <v>0</v>
      </c>
      <c r="AP271" s="188">
        <v>0</v>
      </c>
      <c r="AQ271" s="187">
        <v>0</v>
      </c>
      <c r="AR271" s="188">
        <v>0</v>
      </c>
      <c r="AS271" s="187">
        <v>0</v>
      </c>
      <c r="AT271" s="188">
        <v>0</v>
      </c>
      <c r="AU271" s="187">
        <v>0</v>
      </c>
      <c r="AV271" s="188">
        <v>0</v>
      </c>
      <c r="AW271" s="187">
        <v>0</v>
      </c>
      <c r="AX271" s="188">
        <v>0</v>
      </c>
      <c r="AY271" s="187">
        <v>0</v>
      </c>
      <c r="AZ271" s="188">
        <v>0</v>
      </c>
      <c r="BA271" s="187">
        <v>0</v>
      </c>
      <c r="BB271" s="188">
        <v>0</v>
      </c>
      <c r="BC271" s="187">
        <v>0</v>
      </c>
      <c r="BD271" s="75"/>
      <c r="BE271" s="75"/>
      <c r="BF271" s="56"/>
      <c r="BI271" s="194"/>
    </row>
    <row r="272" spans="1:61" s="77" customFormat="1" ht="11.25" customHeight="1" x14ac:dyDescent="0.2">
      <c r="A272" s="184" t="s">
        <v>975</v>
      </c>
      <c r="B272" s="185">
        <v>0</v>
      </c>
      <c r="C272" s="832">
        <v>71014</v>
      </c>
      <c r="D272" s="55">
        <v>26</v>
      </c>
      <c r="E272" s="91">
        <v>0</v>
      </c>
      <c r="F272" s="186">
        <v>0</v>
      </c>
      <c r="G272" s="186">
        <v>0</v>
      </c>
      <c r="H272" s="186">
        <v>0</v>
      </c>
      <c r="I272" s="187">
        <v>0</v>
      </c>
      <c r="J272" s="186">
        <v>0</v>
      </c>
      <c r="K272" s="186">
        <v>0</v>
      </c>
      <c r="L272" s="186">
        <v>0</v>
      </c>
      <c r="M272" s="186">
        <v>0</v>
      </c>
      <c r="N272" s="189">
        <v>0</v>
      </c>
      <c r="O272" s="189">
        <v>0</v>
      </c>
      <c r="P272" s="186">
        <v>0</v>
      </c>
      <c r="Q272" s="189">
        <v>0</v>
      </c>
      <c r="R272" s="189">
        <v>0</v>
      </c>
      <c r="S272" s="189">
        <v>26</v>
      </c>
      <c r="T272" s="188">
        <v>26</v>
      </c>
      <c r="U272" s="187">
        <v>0</v>
      </c>
      <c r="V272" s="189">
        <v>0</v>
      </c>
      <c r="W272" s="189">
        <v>0</v>
      </c>
      <c r="X272" s="188">
        <v>26</v>
      </c>
      <c r="Y272" s="188">
        <v>0</v>
      </c>
      <c r="Z272" s="186">
        <v>0</v>
      </c>
      <c r="AA272" s="186">
        <v>0</v>
      </c>
      <c r="AB272" s="186">
        <v>0</v>
      </c>
      <c r="AC272" s="186">
        <v>0</v>
      </c>
      <c r="AD272" s="188">
        <v>0</v>
      </c>
      <c r="AE272" s="189">
        <v>0</v>
      </c>
      <c r="AF272" s="189">
        <v>0</v>
      </c>
      <c r="AG272" s="189">
        <v>0</v>
      </c>
      <c r="AH272" s="191">
        <v>0</v>
      </c>
      <c r="AI272" s="225">
        <v>0</v>
      </c>
      <c r="AJ272" s="192">
        <v>7506425604128</v>
      </c>
      <c r="AK272" s="192">
        <v>70352</v>
      </c>
      <c r="AL272" s="193" t="s">
        <v>278</v>
      </c>
      <c r="AM272" s="75">
        <v>71014</v>
      </c>
      <c r="AN272" s="76"/>
      <c r="AO272" s="188">
        <v>0</v>
      </c>
      <c r="AP272" s="188">
        <v>0</v>
      </c>
      <c r="AQ272" s="187">
        <v>0</v>
      </c>
      <c r="AR272" s="188">
        <v>0</v>
      </c>
      <c r="AS272" s="187">
        <v>0</v>
      </c>
      <c r="AT272" s="188">
        <v>0</v>
      </c>
      <c r="AU272" s="187">
        <v>0</v>
      </c>
      <c r="AV272" s="188">
        <v>0</v>
      </c>
      <c r="AW272" s="187">
        <v>0</v>
      </c>
      <c r="AX272" s="188">
        <v>0</v>
      </c>
      <c r="AY272" s="187">
        <v>0</v>
      </c>
      <c r="AZ272" s="188">
        <v>0</v>
      </c>
      <c r="BA272" s="187">
        <v>0</v>
      </c>
      <c r="BB272" s="188">
        <v>0</v>
      </c>
      <c r="BC272" s="187">
        <v>0</v>
      </c>
      <c r="BD272" s="75"/>
      <c r="BE272" s="75"/>
      <c r="BF272" s="56"/>
      <c r="BI272" s="194"/>
    </row>
    <row r="273" spans="1:61" s="77" customFormat="1" ht="11.25" customHeight="1" x14ac:dyDescent="0.2">
      <c r="A273" s="184" t="s">
        <v>976</v>
      </c>
      <c r="B273" s="185">
        <v>0</v>
      </c>
      <c r="C273" s="832">
        <v>70585</v>
      </c>
      <c r="D273" s="55">
        <v>1E-4</v>
      </c>
      <c r="E273" s="91">
        <v>0</v>
      </c>
      <c r="F273" s="186">
        <v>0</v>
      </c>
      <c r="G273" s="186">
        <v>0</v>
      </c>
      <c r="H273" s="186">
        <v>0</v>
      </c>
      <c r="I273" s="187">
        <v>0</v>
      </c>
      <c r="J273" s="186">
        <v>0</v>
      </c>
      <c r="K273" s="186">
        <v>0</v>
      </c>
      <c r="L273" s="186">
        <v>0</v>
      </c>
      <c r="M273" s="186">
        <v>0</v>
      </c>
      <c r="N273" s="189">
        <v>0</v>
      </c>
      <c r="O273" s="189">
        <v>0</v>
      </c>
      <c r="P273" s="186">
        <v>0</v>
      </c>
      <c r="Q273" s="189">
        <v>0</v>
      </c>
      <c r="R273" s="189">
        <v>0</v>
      </c>
      <c r="S273" s="189">
        <v>1E-4</v>
      </c>
      <c r="T273" s="188">
        <v>0</v>
      </c>
      <c r="U273" s="187">
        <v>0</v>
      </c>
      <c r="V273" s="189">
        <v>0</v>
      </c>
      <c r="W273" s="189">
        <v>0</v>
      </c>
      <c r="X273" s="188">
        <v>0</v>
      </c>
      <c r="Y273" s="188">
        <v>0</v>
      </c>
      <c r="Z273" s="186">
        <v>0</v>
      </c>
      <c r="AA273" s="186">
        <v>0</v>
      </c>
      <c r="AB273" s="186">
        <v>0</v>
      </c>
      <c r="AC273" s="186">
        <v>0</v>
      </c>
      <c r="AD273" s="188">
        <v>0</v>
      </c>
      <c r="AE273" s="189">
        <v>0</v>
      </c>
      <c r="AF273" s="189">
        <v>0</v>
      </c>
      <c r="AG273" s="189">
        <v>0</v>
      </c>
      <c r="AH273" s="191">
        <v>0</v>
      </c>
      <c r="AI273" s="225">
        <v>0</v>
      </c>
      <c r="AJ273" s="192">
        <v>7501943494220</v>
      </c>
      <c r="AK273" s="192">
        <v>70327</v>
      </c>
      <c r="AL273" s="193" t="s">
        <v>279</v>
      </c>
      <c r="AM273" s="75">
        <v>70585</v>
      </c>
      <c r="AN273" s="76"/>
      <c r="AO273" s="188">
        <v>0</v>
      </c>
      <c r="AP273" s="188">
        <v>0</v>
      </c>
      <c r="AQ273" s="187">
        <v>0</v>
      </c>
      <c r="AR273" s="188">
        <v>0</v>
      </c>
      <c r="AS273" s="187">
        <v>0</v>
      </c>
      <c r="AT273" s="188">
        <v>0</v>
      </c>
      <c r="AU273" s="187">
        <v>0</v>
      </c>
      <c r="AV273" s="188">
        <v>0</v>
      </c>
      <c r="AW273" s="187">
        <v>0</v>
      </c>
      <c r="AX273" s="188">
        <v>0</v>
      </c>
      <c r="AY273" s="187">
        <v>0</v>
      </c>
      <c r="AZ273" s="188">
        <v>0</v>
      </c>
      <c r="BA273" s="187">
        <v>0</v>
      </c>
      <c r="BB273" s="188">
        <v>0</v>
      </c>
      <c r="BC273" s="187">
        <v>0</v>
      </c>
      <c r="BD273" s="75"/>
      <c r="BE273" s="75"/>
      <c r="BF273" s="56"/>
      <c r="BI273" s="194"/>
    </row>
    <row r="274" spans="1:61" s="77" customFormat="1" ht="11.25" customHeight="1" x14ac:dyDescent="0.2">
      <c r="A274" s="184" t="s">
        <v>977</v>
      </c>
      <c r="B274" s="185">
        <v>0</v>
      </c>
      <c r="C274" s="832">
        <v>70908</v>
      </c>
      <c r="D274" s="55">
        <v>1E-4</v>
      </c>
      <c r="E274" s="91">
        <v>0</v>
      </c>
      <c r="F274" s="186">
        <v>0</v>
      </c>
      <c r="G274" s="186">
        <v>0</v>
      </c>
      <c r="H274" s="186">
        <v>0</v>
      </c>
      <c r="I274" s="187">
        <v>0</v>
      </c>
      <c r="J274" s="186">
        <v>0</v>
      </c>
      <c r="K274" s="186">
        <v>0</v>
      </c>
      <c r="L274" s="186">
        <v>0</v>
      </c>
      <c r="M274" s="186">
        <v>0</v>
      </c>
      <c r="N274" s="189">
        <v>0</v>
      </c>
      <c r="O274" s="189">
        <v>0</v>
      </c>
      <c r="P274" s="186">
        <v>0</v>
      </c>
      <c r="Q274" s="189">
        <v>0</v>
      </c>
      <c r="R274" s="189">
        <v>0</v>
      </c>
      <c r="S274" s="189">
        <v>1E-4</v>
      </c>
      <c r="T274" s="188">
        <v>0</v>
      </c>
      <c r="U274" s="187">
        <v>0</v>
      </c>
      <c r="V274" s="189">
        <v>0</v>
      </c>
      <c r="W274" s="189">
        <v>0</v>
      </c>
      <c r="X274" s="188">
        <v>0</v>
      </c>
      <c r="Y274" s="188">
        <v>0</v>
      </c>
      <c r="Z274" s="186">
        <v>0</v>
      </c>
      <c r="AA274" s="186">
        <v>0</v>
      </c>
      <c r="AB274" s="186">
        <v>0</v>
      </c>
      <c r="AC274" s="186">
        <v>0</v>
      </c>
      <c r="AD274" s="188">
        <v>0</v>
      </c>
      <c r="AE274" s="189">
        <v>0</v>
      </c>
      <c r="AF274" s="189">
        <v>0</v>
      </c>
      <c r="AG274" s="189">
        <v>0</v>
      </c>
      <c r="AH274" s="191">
        <v>0</v>
      </c>
      <c r="AI274" s="225">
        <v>0</v>
      </c>
      <c r="AJ274" s="192">
        <v>7506425619481</v>
      </c>
      <c r="AK274" s="192" t="s">
        <v>262</v>
      </c>
      <c r="AL274" s="193" t="s">
        <v>278</v>
      </c>
      <c r="AM274" s="75">
        <v>70908</v>
      </c>
      <c r="AN274" s="76"/>
      <c r="AO274" s="188">
        <v>0</v>
      </c>
      <c r="AP274" s="188">
        <v>0</v>
      </c>
      <c r="AQ274" s="187">
        <v>0</v>
      </c>
      <c r="AR274" s="188">
        <v>0</v>
      </c>
      <c r="AS274" s="187">
        <v>0</v>
      </c>
      <c r="AT274" s="188">
        <v>0</v>
      </c>
      <c r="AU274" s="187">
        <v>0</v>
      </c>
      <c r="AV274" s="188">
        <v>0</v>
      </c>
      <c r="AW274" s="187">
        <v>0</v>
      </c>
      <c r="AX274" s="188">
        <v>0</v>
      </c>
      <c r="AY274" s="187">
        <v>0</v>
      </c>
      <c r="AZ274" s="188">
        <v>0</v>
      </c>
      <c r="BA274" s="187">
        <v>0</v>
      </c>
      <c r="BB274" s="188">
        <v>0</v>
      </c>
      <c r="BC274" s="187">
        <v>0</v>
      </c>
      <c r="BD274" s="75"/>
      <c r="BE274" s="75"/>
      <c r="BF274" s="56"/>
      <c r="BI274" s="194"/>
    </row>
    <row r="275" spans="1:61" s="77" customFormat="1" ht="11.25" customHeight="1" x14ac:dyDescent="0.2">
      <c r="A275" s="184" t="s">
        <v>978</v>
      </c>
      <c r="B275" s="185">
        <v>0</v>
      </c>
      <c r="C275" s="832">
        <v>70776</v>
      </c>
      <c r="D275" s="55">
        <v>1E-4</v>
      </c>
      <c r="E275" s="91">
        <v>0</v>
      </c>
      <c r="F275" s="186">
        <v>0</v>
      </c>
      <c r="G275" s="186">
        <v>0</v>
      </c>
      <c r="H275" s="186">
        <v>0</v>
      </c>
      <c r="I275" s="187">
        <v>0</v>
      </c>
      <c r="J275" s="186">
        <v>0</v>
      </c>
      <c r="K275" s="186">
        <v>0</v>
      </c>
      <c r="L275" s="186">
        <v>0</v>
      </c>
      <c r="M275" s="186">
        <v>0</v>
      </c>
      <c r="N275" s="189">
        <v>0</v>
      </c>
      <c r="O275" s="189">
        <v>0</v>
      </c>
      <c r="P275" s="186">
        <v>0</v>
      </c>
      <c r="Q275" s="189">
        <v>0</v>
      </c>
      <c r="R275" s="189">
        <v>0</v>
      </c>
      <c r="S275" s="189">
        <v>1E-4</v>
      </c>
      <c r="T275" s="188">
        <v>0</v>
      </c>
      <c r="U275" s="187">
        <v>0</v>
      </c>
      <c r="V275" s="189">
        <v>0</v>
      </c>
      <c r="W275" s="189">
        <v>0</v>
      </c>
      <c r="X275" s="188">
        <v>0</v>
      </c>
      <c r="Y275" s="188">
        <v>0</v>
      </c>
      <c r="Z275" s="186">
        <v>0</v>
      </c>
      <c r="AA275" s="186">
        <v>0</v>
      </c>
      <c r="AB275" s="186">
        <v>0</v>
      </c>
      <c r="AC275" s="186">
        <v>0</v>
      </c>
      <c r="AD275" s="188">
        <v>0</v>
      </c>
      <c r="AE275" s="189">
        <v>0</v>
      </c>
      <c r="AF275" s="189">
        <v>0</v>
      </c>
      <c r="AG275" s="189">
        <v>0</v>
      </c>
      <c r="AH275" s="191">
        <v>0</v>
      </c>
      <c r="AI275" s="225">
        <v>0</v>
      </c>
      <c r="AJ275" s="192">
        <v>7506425619481</v>
      </c>
      <c r="AK275" s="192" t="s">
        <v>262</v>
      </c>
      <c r="AL275" s="193" t="s">
        <v>278</v>
      </c>
      <c r="AM275" s="75">
        <v>70776</v>
      </c>
      <c r="AN275" s="76"/>
      <c r="AO275" s="188">
        <v>0</v>
      </c>
      <c r="AP275" s="188">
        <v>0</v>
      </c>
      <c r="AQ275" s="187">
        <v>0</v>
      </c>
      <c r="AR275" s="188">
        <v>0</v>
      </c>
      <c r="AS275" s="187">
        <v>0</v>
      </c>
      <c r="AT275" s="188">
        <v>0</v>
      </c>
      <c r="AU275" s="187">
        <v>0</v>
      </c>
      <c r="AV275" s="188">
        <v>0</v>
      </c>
      <c r="AW275" s="187">
        <v>0</v>
      </c>
      <c r="AX275" s="188">
        <v>0</v>
      </c>
      <c r="AY275" s="187">
        <v>0</v>
      </c>
      <c r="AZ275" s="188">
        <v>0</v>
      </c>
      <c r="BA275" s="187">
        <v>0</v>
      </c>
      <c r="BB275" s="188">
        <v>0</v>
      </c>
      <c r="BC275" s="187">
        <v>0</v>
      </c>
      <c r="BD275" s="75"/>
      <c r="BE275" s="75"/>
      <c r="BF275" s="56"/>
      <c r="BI275" s="194"/>
    </row>
    <row r="276" spans="1:61" s="77" customFormat="1" ht="11.25" customHeight="1" x14ac:dyDescent="0.2">
      <c r="A276" s="184" t="s">
        <v>979</v>
      </c>
      <c r="B276" s="185">
        <v>0</v>
      </c>
      <c r="C276" s="832">
        <v>70491</v>
      </c>
      <c r="D276" s="55">
        <v>1E-4</v>
      </c>
      <c r="E276" s="91">
        <v>0</v>
      </c>
      <c r="F276" s="186">
        <v>0</v>
      </c>
      <c r="G276" s="186">
        <v>0</v>
      </c>
      <c r="H276" s="186">
        <v>0</v>
      </c>
      <c r="I276" s="187">
        <v>0</v>
      </c>
      <c r="J276" s="186">
        <v>0</v>
      </c>
      <c r="K276" s="186">
        <v>0</v>
      </c>
      <c r="L276" s="186">
        <v>0</v>
      </c>
      <c r="M276" s="186">
        <v>0</v>
      </c>
      <c r="N276" s="189">
        <v>0</v>
      </c>
      <c r="O276" s="189">
        <v>0</v>
      </c>
      <c r="P276" s="186">
        <v>0</v>
      </c>
      <c r="Q276" s="189">
        <v>0</v>
      </c>
      <c r="R276" s="189">
        <v>0</v>
      </c>
      <c r="S276" s="189">
        <v>1E-4</v>
      </c>
      <c r="T276" s="188">
        <v>0</v>
      </c>
      <c r="U276" s="187">
        <v>0</v>
      </c>
      <c r="V276" s="189">
        <v>0</v>
      </c>
      <c r="W276" s="189">
        <v>0</v>
      </c>
      <c r="X276" s="188">
        <v>0</v>
      </c>
      <c r="Y276" s="188">
        <v>0</v>
      </c>
      <c r="Z276" s="186">
        <v>0</v>
      </c>
      <c r="AA276" s="186">
        <v>0</v>
      </c>
      <c r="AB276" s="186">
        <v>0</v>
      </c>
      <c r="AC276" s="186">
        <v>0</v>
      </c>
      <c r="AD276" s="188">
        <v>0</v>
      </c>
      <c r="AE276" s="189">
        <v>0</v>
      </c>
      <c r="AF276" s="189">
        <v>0</v>
      </c>
      <c r="AG276" s="189">
        <v>0</v>
      </c>
      <c r="AH276" s="191">
        <v>0</v>
      </c>
      <c r="AI276" s="225">
        <v>0</v>
      </c>
      <c r="AJ276" s="192">
        <v>7501943411449</v>
      </c>
      <c r="AK276" s="192">
        <v>70160</v>
      </c>
      <c r="AL276" s="193" t="s">
        <v>279</v>
      </c>
      <c r="AM276" s="75">
        <v>70491</v>
      </c>
      <c r="AN276" s="76"/>
      <c r="AO276" s="188">
        <v>0</v>
      </c>
      <c r="AP276" s="188">
        <v>0</v>
      </c>
      <c r="AQ276" s="187">
        <v>0</v>
      </c>
      <c r="AR276" s="188">
        <v>0</v>
      </c>
      <c r="AS276" s="187">
        <v>0</v>
      </c>
      <c r="AT276" s="188">
        <v>0</v>
      </c>
      <c r="AU276" s="187">
        <v>0</v>
      </c>
      <c r="AV276" s="188">
        <v>0</v>
      </c>
      <c r="AW276" s="187">
        <v>0</v>
      </c>
      <c r="AX276" s="188">
        <v>0</v>
      </c>
      <c r="AY276" s="187">
        <v>0</v>
      </c>
      <c r="AZ276" s="188">
        <v>0</v>
      </c>
      <c r="BA276" s="187">
        <v>0</v>
      </c>
      <c r="BB276" s="188">
        <v>0</v>
      </c>
      <c r="BC276" s="187">
        <v>0</v>
      </c>
      <c r="BD276" s="75"/>
      <c r="BE276" s="75"/>
      <c r="BF276" s="56"/>
      <c r="BI276" s="194"/>
    </row>
    <row r="277" spans="1:61" s="77" customFormat="1" ht="11.25" customHeight="1" x14ac:dyDescent="0.2">
      <c r="A277" s="184" t="s">
        <v>980</v>
      </c>
      <c r="B277" s="185">
        <v>0</v>
      </c>
      <c r="C277" s="832">
        <v>70916</v>
      </c>
      <c r="D277" s="55">
        <v>1E-4</v>
      </c>
      <c r="E277" s="91">
        <v>0</v>
      </c>
      <c r="F277" s="186">
        <v>0</v>
      </c>
      <c r="G277" s="186">
        <v>0</v>
      </c>
      <c r="H277" s="186">
        <v>0</v>
      </c>
      <c r="I277" s="187">
        <v>0</v>
      </c>
      <c r="J277" s="186">
        <v>0</v>
      </c>
      <c r="K277" s="186">
        <v>0</v>
      </c>
      <c r="L277" s="186">
        <v>0</v>
      </c>
      <c r="M277" s="186">
        <v>0</v>
      </c>
      <c r="N277" s="189">
        <v>0</v>
      </c>
      <c r="O277" s="189">
        <v>0</v>
      </c>
      <c r="P277" s="186">
        <v>0</v>
      </c>
      <c r="Q277" s="189">
        <v>0</v>
      </c>
      <c r="R277" s="189">
        <v>0</v>
      </c>
      <c r="S277" s="189">
        <v>1E-4</v>
      </c>
      <c r="T277" s="188">
        <v>0</v>
      </c>
      <c r="U277" s="187">
        <v>0</v>
      </c>
      <c r="V277" s="189">
        <v>0</v>
      </c>
      <c r="W277" s="189">
        <v>0</v>
      </c>
      <c r="X277" s="188">
        <v>0</v>
      </c>
      <c r="Y277" s="188">
        <v>0</v>
      </c>
      <c r="Z277" s="186">
        <v>0</v>
      </c>
      <c r="AA277" s="186">
        <v>0</v>
      </c>
      <c r="AB277" s="186">
        <v>0</v>
      </c>
      <c r="AC277" s="186">
        <v>0</v>
      </c>
      <c r="AD277" s="188">
        <v>0</v>
      </c>
      <c r="AE277" s="189">
        <v>0</v>
      </c>
      <c r="AF277" s="189">
        <v>0</v>
      </c>
      <c r="AG277" s="189">
        <v>0</v>
      </c>
      <c r="AH277" s="191">
        <v>0</v>
      </c>
      <c r="AI277" s="225">
        <v>0</v>
      </c>
      <c r="AJ277" s="192">
        <v>7506425619481</v>
      </c>
      <c r="AK277" s="192" t="s">
        <v>262</v>
      </c>
      <c r="AL277" s="193" t="s">
        <v>278</v>
      </c>
      <c r="AM277" s="75">
        <v>70916</v>
      </c>
      <c r="AN277" s="76"/>
      <c r="AO277" s="188">
        <v>0</v>
      </c>
      <c r="AP277" s="188">
        <v>0</v>
      </c>
      <c r="AQ277" s="187">
        <v>0</v>
      </c>
      <c r="AR277" s="188">
        <v>0</v>
      </c>
      <c r="AS277" s="187">
        <v>0</v>
      </c>
      <c r="AT277" s="188">
        <v>0</v>
      </c>
      <c r="AU277" s="187">
        <v>0</v>
      </c>
      <c r="AV277" s="188">
        <v>0</v>
      </c>
      <c r="AW277" s="187">
        <v>0</v>
      </c>
      <c r="AX277" s="188">
        <v>0</v>
      </c>
      <c r="AY277" s="187">
        <v>0</v>
      </c>
      <c r="AZ277" s="188">
        <v>0</v>
      </c>
      <c r="BA277" s="187">
        <v>0</v>
      </c>
      <c r="BB277" s="188">
        <v>0</v>
      </c>
      <c r="BC277" s="187">
        <v>0</v>
      </c>
      <c r="BD277" s="75"/>
      <c r="BE277" s="75"/>
      <c r="BF277" s="56"/>
      <c r="BI277" s="194"/>
    </row>
    <row r="278" spans="1:61" s="77" customFormat="1" ht="11.25" customHeight="1" x14ac:dyDescent="0.2">
      <c r="A278" s="184" t="s">
        <v>981</v>
      </c>
      <c r="B278" s="185">
        <v>0</v>
      </c>
      <c r="C278" s="832">
        <v>70705</v>
      </c>
      <c r="D278" s="55">
        <v>1E-4</v>
      </c>
      <c r="E278" s="91">
        <v>0</v>
      </c>
      <c r="F278" s="186">
        <v>0</v>
      </c>
      <c r="G278" s="186">
        <v>0</v>
      </c>
      <c r="H278" s="186">
        <v>0</v>
      </c>
      <c r="I278" s="187">
        <v>0</v>
      </c>
      <c r="J278" s="186">
        <v>0</v>
      </c>
      <c r="K278" s="186">
        <v>0</v>
      </c>
      <c r="L278" s="186">
        <v>0</v>
      </c>
      <c r="M278" s="186">
        <v>0</v>
      </c>
      <c r="N278" s="189">
        <v>0</v>
      </c>
      <c r="O278" s="189">
        <v>0</v>
      </c>
      <c r="P278" s="186">
        <v>0</v>
      </c>
      <c r="Q278" s="189">
        <v>0</v>
      </c>
      <c r="R278" s="189">
        <v>0</v>
      </c>
      <c r="S278" s="189">
        <v>1E-4</v>
      </c>
      <c r="T278" s="188">
        <v>0</v>
      </c>
      <c r="U278" s="187">
        <v>0</v>
      </c>
      <c r="V278" s="189">
        <v>0</v>
      </c>
      <c r="W278" s="189">
        <v>0</v>
      </c>
      <c r="X278" s="188">
        <v>0</v>
      </c>
      <c r="Y278" s="188">
        <v>0</v>
      </c>
      <c r="Z278" s="186">
        <v>0</v>
      </c>
      <c r="AA278" s="186">
        <v>0</v>
      </c>
      <c r="AB278" s="186">
        <v>0</v>
      </c>
      <c r="AC278" s="186">
        <v>0</v>
      </c>
      <c r="AD278" s="188">
        <v>0</v>
      </c>
      <c r="AE278" s="189">
        <v>0</v>
      </c>
      <c r="AF278" s="189">
        <v>0</v>
      </c>
      <c r="AG278" s="189">
        <v>0</v>
      </c>
      <c r="AH278" s="191">
        <v>0</v>
      </c>
      <c r="AI278" s="225">
        <v>0</v>
      </c>
      <c r="AJ278" s="192">
        <v>7506425619481</v>
      </c>
      <c r="AK278" s="192" t="s">
        <v>262</v>
      </c>
      <c r="AL278" s="193" t="s">
        <v>278</v>
      </c>
      <c r="AM278" s="75">
        <v>70705</v>
      </c>
      <c r="AN278" s="76"/>
      <c r="AO278" s="188">
        <v>0</v>
      </c>
      <c r="AP278" s="188">
        <v>0</v>
      </c>
      <c r="AQ278" s="187">
        <v>0</v>
      </c>
      <c r="AR278" s="188">
        <v>0</v>
      </c>
      <c r="AS278" s="187">
        <v>0</v>
      </c>
      <c r="AT278" s="188">
        <v>0</v>
      </c>
      <c r="AU278" s="187">
        <v>0</v>
      </c>
      <c r="AV278" s="188">
        <v>0</v>
      </c>
      <c r="AW278" s="187">
        <v>0</v>
      </c>
      <c r="AX278" s="188">
        <v>0</v>
      </c>
      <c r="AY278" s="187">
        <v>0</v>
      </c>
      <c r="AZ278" s="188">
        <v>0</v>
      </c>
      <c r="BA278" s="187">
        <v>0</v>
      </c>
      <c r="BB278" s="188">
        <v>0</v>
      </c>
      <c r="BC278" s="187">
        <v>0</v>
      </c>
      <c r="BD278" s="75"/>
      <c r="BE278" s="75"/>
      <c r="BF278" s="56"/>
      <c r="BI278" s="194"/>
    </row>
    <row r="279" spans="1:61" s="77" customFormat="1" ht="11.25" customHeight="1" x14ac:dyDescent="0.2">
      <c r="A279" s="184" t="s">
        <v>982</v>
      </c>
      <c r="B279" s="185">
        <v>0</v>
      </c>
      <c r="C279" s="832">
        <v>70774</v>
      </c>
      <c r="D279" s="55">
        <v>3.75</v>
      </c>
      <c r="E279" s="91">
        <v>0</v>
      </c>
      <c r="F279" s="186">
        <v>0</v>
      </c>
      <c r="G279" s="186">
        <v>0</v>
      </c>
      <c r="H279" s="186">
        <v>0</v>
      </c>
      <c r="I279" s="187">
        <v>0</v>
      </c>
      <c r="J279" s="186">
        <v>0</v>
      </c>
      <c r="K279" s="186">
        <v>0</v>
      </c>
      <c r="L279" s="186">
        <v>0</v>
      </c>
      <c r="M279" s="186">
        <v>0</v>
      </c>
      <c r="N279" s="189">
        <v>0</v>
      </c>
      <c r="O279" s="189">
        <v>0</v>
      </c>
      <c r="P279" s="186">
        <v>0</v>
      </c>
      <c r="Q279" s="189">
        <v>0</v>
      </c>
      <c r="R279" s="189">
        <v>0</v>
      </c>
      <c r="S279" s="189">
        <v>3.75</v>
      </c>
      <c r="T279" s="188">
        <v>3.75</v>
      </c>
      <c r="U279" s="187">
        <v>0</v>
      </c>
      <c r="V279" s="189">
        <v>0</v>
      </c>
      <c r="W279" s="189">
        <v>0</v>
      </c>
      <c r="X279" s="188">
        <v>3.75</v>
      </c>
      <c r="Y279" s="188">
        <v>0</v>
      </c>
      <c r="Z279" s="186">
        <v>0</v>
      </c>
      <c r="AA279" s="186">
        <v>0</v>
      </c>
      <c r="AB279" s="186">
        <v>0</v>
      </c>
      <c r="AC279" s="186">
        <v>0</v>
      </c>
      <c r="AD279" s="188">
        <v>0</v>
      </c>
      <c r="AE279" s="189">
        <v>0</v>
      </c>
      <c r="AF279" s="189">
        <v>0</v>
      </c>
      <c r="AG279" s="189">
        <v>0</v>
      </c>
      <c r="AH279" s="191">
        <v>0</v>
      </c>
      <c r="AI279" s="225">
        <v>0</v>
      </c>
      <c r="AJ279" s="192">
        <v>7506425629565</v>
      </c>
      <c r="AK279" s="192" t="s">
        <v>505</v>
      </c>
      <c r="AL279" s="193" t="s">
        <v>278</v>
      </c>
      <c r="AM279" s="75">
        <v>70774</v>
      </c>
      <c r="AN279" s="76"/>
      <c r="AO279" s="188">
        <v>0</v>
      </c>
      <c r="AP279" s="188">
        <v>0</v>
      </c>
      <c r="AQ279" s="187">
        <v>0</v>
      </c>
      <c r="AR279" s="188">
        <v>0</v>
      </c>
      <c r="AS279" s="187">
        <v>0</v>
      </c>
      <c r="AT279" s="188">
        <v>0</v>
      </c>
      <c r="AU279" s="187">
        <v>0</v>
      </c>
      <c r="AV279" s="188">
        <v>0</v>
      </c>
      <c r="AW279" s="187">
        <v>0</v>
      </c>
      <c r="AX279" s="188">
        <v>0</v>
      </c>
      <c r="AY279" s="187">
        <v>0</v>
      </c>
      <c r="AZ279" s="188">
        <v>0</v>
      </c>
      <c r="BA279" s="187">
        <v>0</v>
      </c>
      <c r="BB279" s="188">
        <v>0</v>
      </c>
      <c r="BC279" s="187">
        <v>0</v>
      </c>
      <c r="BD279" s="75"/>
      <c r="BE279" s="75"/>
      <c r="BF279" s="56"/>
      <c r="BI279" s="194"/>
    </row>
    <row r="280" spans="1:61" s="77" customFormat="1" ht="11.25" customHeight="1" x14ac:dyDescent="0.2">
      <c r="A280" s="184" t="s">
        <v>983</v>
      </c>
      <c r="B280" s="185">
        <v>0</v>
      </c>
      <c r="C280" s="832">
        <v>70675</v>
      </c>
      <c r="D280" s="55">
        <v>59.75</v>
      </c>
      <c r="E280" s="91">
        <v>0</v>
      </c>
      <c r="F280" s="186">
        <v>0</v>
      </c>
      <c r="G280" s="186">
        <v>0</v>
      </c>
      <c r="H280" s="186">
        <v>0</v>
      </c>
      <c r="I280" s="187">
        <v>0</v>
      </c>
      <c r="J280" s="186">
        <v>0</v>
      </c>
      <c r="K280" s="186">
        <v>0</v>
      </c>
      <c r="L280" s="186">
        <v>0</v>
      </c>
      <c r="M280" s="186">
        <v>0</v>
      </c>
      <c r="N280" s="189">
        <v>0</v>
      </c>
      <c r="O280" s="189">
        <v>0</v>
      </c>
      <c r="P280" s="186">
        <v>0</v>
      </c>
      <c r="Q280" s="189">
        <v>0</v>
      </c>
      <c r="R280" s="189">
        <v>0</v>
      </c>
      <c r="S280" s="189">
        <v>59.75</v>
      </c>
      <c r="T280" s="188">
        <v>59.75</v>
      </c>
      <c r="U280" s="187">
        <v>0</v>
      </c>
      <c r="V280" s="189">
        <v>0</v>
      </c>
      <c r="W280" s="189">
        <v>0</v>
      </c>
      <c r="X280" s="188">
        <v>59.75</v>
      </c>
      <c r="Y280" s="188">
        <v>0</v>
      </c>
      <c r="Z280" s="186">
        <v>0</v>
      </c>
      <c r="AA280" s="186">
        <v>0</v>
      </c>
      <c r="AB280" s="186">
        <v>0</v>
      </c>
      <c r="AC280" s="186">
        <v>0</v>
      </c>
      <c r="AD280" s="188">
        <v>0</v>
      </c>
      <c r="AE280" s="189">
        <v>0</v>
      </c>
      <c r="AF280" s="189">
        <v>0</v>
      </c>
      <c r="AG280" s="189">
        <v>0</v>
      </c>
      <c r="AH280" s="191">
        <v>0</v>
      </c>
      <c r="AI280" s="225">
        <v>0</v>
      </c>
      <c r="AJ280" s="192">
        <v>7501943424562</v>
      </c>
      <c r="AK280" s="192">
        <v>70020</v>
      </c>
      <c r="AL280" s="193" t="s">
        <v>279</v>
      </c>
      <c r="AM280" s="75">
        <v>70675</v>
      </c>
      <c r="AN280" s="76"/>
      <c r="AO280" s="188">
        <v>0</v>
      </c>
      <c r="AP280" s="188">
        <v>0</v>
      </c>
      <c r="AQ280" s="187">
        <v>0</v>
      </c>
      <c r="AR280" s="188">
        <v>0</v>
      </c>
      <c r="AS280" s="187">
        <v>0</v>
      </c>
      <c r="AT280" s="188">
        <v>0</v>
      </c>
      <c r="AU280" s="187">
        <v>0</v>
      </c>
      <c r="AV280" s="188">
        <v>0</v>
      </c>
      <c r="AW280" s="187">
        <v>0</v>
      </c>
      <c r="AX280" s="188">
        <v>0</v>
      </c>
      <c r="AY280" s="187">
        <v>0</v>
      </c>
      <c r="AZ280" s="188">
        <v>0</v>
      </c>
      <c r="BA280" s="187">
        <v>0</v>
      </c>
      <c r="BB280" s="188">
        <v>0</v>
      </c>
      <c r="BC280" s="187">
        <v>0</v>
      </c>
      <c r="BD280" s="75"/>
      <c r="BE280" s="75"/>
      <c r="BF280" s="56"/>
      <c r="BI280" s="194"/>
    </row>
    <row r="281" spans="1:61" s="77" customFormat="1" ht="11.25" customHeight="1" x14ac:dyDescent="0.2">
      <c r="A281" s="184" t="s">
        <v>984</v>
      </c>
      <c r="B281" s="185">
        <v>0</v>
      </c>
      <c r="C281" s="832">
        <v>70773</v>
      </c>
      <c r="D281" s="55">
        <v>1E-4</v>
      </c>
      <c r="E281" s="91">
        <v>0</v>
      </c>
      <c r="F281" s="186">
        <v>0</v>
      </c>
      <c r="G281" s="186">
        <v>0</v>
      </c>
      <c r="H281" s="186">
        <v>0</v>
      </c>
      <c r="I281" s="187">
        <v>0</v>
      </c>
      <c r="J281" s="186">
        <v>0</v>
      </c>
      <c r="K281" s="186">
        <v>0</v>
      </c>
      <c r="L281" s="186">
        <v>0</v>
      </c>
      <c r="M281" s="186">
        <v>0</v>
      </c>
      <c r="N281" s="189">
        <v>0</v>
      </c>
      <c r="O281" s="189">
        <v>0</v>
      </c>
      <c r="P281" s="186">
        <v>0</v>
      </c>
      <c r="Q281" s="189">
        <v>0</v>
      </c>
      <c r="R281" s="189">
        <v>0</v>
      </c>
      <c r="S281" s="189">
        <v>1E-4</v>
      </c>
      <c r="T281" s="188">
        <v>0</v>
      </c>
      <c r="U281" s="187">
        <v>0</v>
      </c>
      <c r="V281" s="189">
        <v>0</v>
      </c>
      <c r="W281" s="189">
        <v>0</v>
      </c>
      <c r="X281" s="188">
        <v>0</v>
      </c>
      <c r="Y281" s="188">
        <v>0</v>
      </c>
      <c r="Z281" s="186">
        <v>0</v>
      </c>
      <c r="AA281" s="186">
        <v>0</v>
      </c>
      <c r="AB281" s="186">
        <v>0</v>
      </c>
      <c r="AC281" s="186">
        <v>0</v>
      </c>
      <c r="AD281" s="188">
        <v>0</v>
      </c>
      <c r="AE281" s="189">
        <v>0</v>
      </c>
      <c r="AF281" s="189">
        <v>0</v>
      </c>
      <c r="AG281" s="189">
        <v>0</v>
      </c>
      <c r="AH281" s="191">
        <v>0</v>
      </c>
      <c r="AI281" s="225">
        <v>0</v>
      </c>
      <c r="AJ281" s="192">
        <v>7506425629541</v>
      </c>
      <c r="AK281" s="192" t="s">
        <v>505</v>
      </c>
      <c r="AL281" s="193" t="s">
        <v>278</v>
      </c>
      <c r="AM281" s="75">
        <v>70773</v>
      </c>
      <c r="AN281" s="76"/>
      <c r="AO281" s="188">
        <v>0</v>
      </c>
      <c r="AP281" s="188">
        <v>0</v>
      </c>
      <c r="AQ281" s="187">
        <v>0</v>
      </c>
      <c r="AR281" s="188">
        <v>0</v>
      </c>
      <c r="AS281" s="187">
        <v>0</v>
      </c>
      <c r="AT281" s="188">
        <v>0</v>
      </c>
      <c r="AU281" s="187">
        <v>0</v>
      </c>
      <c r="AV281" s="188">
        <v>0</v>
      </c>
      <c r="AW281" s="187">
        <v>0</v>
      </c>
      <c r="AX281" s="188">
        <v>0</v>
      </c>
      <c r="AY281" s="187">
        <v>0</v>
      </c>
      <c r="AZ281" s="188">
        <v>0</v>
      </c>
      <c r="BA281" s="187">
        <v>0</v>
      </c>
      <c r="BB281" s="188">
        <v>0</v>
      </c>
      <c r="BC281" s="187">
        <v>0</v>
      </c>
      <c r="BD281" s="75"/>
      <c r="BE281" s="75"/>
      <c r="BF281" s="56"/>
      <c r="BI281" s="194"/>
    </row>
    <row r="282" spans="1:61" s="77" customFormat="1" ht="11.25" customHeight="1" x14ac:dyDescent="0.2">
      <c r="A282" s="184" t="s">
        <v>985</v>
      </c>
      <c r="B282" s="185">
        <v>0</v>
      </c>
      <c r="C282" s="832">
        <v>70343</v>
      </c>
      <c r="D282" s="55">
        <v>1E-4</v>
      </c>
      <c r="E282" s="91">
        <v>0</v>
      </c>
      <c r="F282" s="186">
        <v>0</v>
      </c>
      <c r="G282" s="186">
        <v>0</v>
      </c>
      <c r="H282" s="186">
        <v>0</v>
      </c>
      <c r="I282" s="187">
        <v>0</v>
      </c>
      <c r="J282" s="186">
        <v>0</v>
      </c>
      <c r="K282" s="186">
        <v>0</v>
      </c>
      <c r="L282" s="186">
        <v>0</v>
      </c>
      <c r="M282" s="186">
        <v>0</v>
      </c>
      <c r="N282" s="189">
        <v>0</v>
      </c>
      <c r="O282" s="189">
        <v>0</v>
      </c>
      <c r="P282" s="186">
        <v>0</v>
      </c>
      <c r="Q282" s="189">
        <v>0</v>
      </c>
      <c r="R282" s="189">
        <v>0</v>
      </c>
      <c r="S282" s="189">
        <v>1E-4</v>
      </c>
      <c r="T282" s="188">
        <v>0</v>
      </c>
      <c r="U282" s="187">
        <v>0</v>
      </c>
      <c r="V282" s="189">
        <v>0</v>
      </c>
      <c r="W282" s="189">
        <v>0</v>
      </c>
      <c r="X282" s="188">
        <v>0</v>
      </c>
      <c r="Y282" s="188">
        <v>0</v>
      </c>
      <c r="Z282" s="186">
        <v>0</v>
      </c>
      <c r="AA282" s="186">
        <v>0</v>
      </c>
      <c r="AB282" s="186">
        <v>0</v>
      </c>
      <c r="AC282" s="186">
        <v>0</v>
      </c>
      <c r="AD282" s="188">
        <v>0</v>
      </c>
      <c r="AE282" s="189">
        <v>0</v>
      </c>
      <c r="AF282" s="189">
        <v>0</v>
      </c>
      <c r="AG282" s="189">
        <v>0</v>
      </c>
      <c r="AH282" s="191">
        <v>0</v>
      </c>
      <c r="AI282" s="225">
        <v>0</v>
      </c>
      <c r="AJ282" s="192">
        <v>7501943494220</v>
      </c>
      <c r="AK282" s="192">
        <v>70327</v>
      </c>
      <c r="AL282" s="193" t="s">
        <v>279</v>
      </c>
      <c r="AM282" s="75">
        <v>70343</v>
      </c>
      <c r="AN282" s="76"/>
      <c r="AO282" s="188">
        <v>0</v>
      </c>
      <c r="AP282" s="188">
        <v>0</v>
      </c>
      <c r="AQ282" s="187">
        <v>0</v>
      </c>
      <c r="AR282" s="188">
        <v>0</v>
      </c>
      <c r="AS282" s="187">
        <v>0</v>
      </c>
      <c r="AT282" s="188">
        <v>0</v>
      </c>
      <c r="AU282" s="187">
        <v>0</v>
      </c>
      <c r="AV282" s="188">
        <v>0</v>
      </c>
      <c r="AW282" s="187">
        <v>0</v>
      </c>
      <c r="AX282" s="188">
        <v>0</v>
      </c>
      <c r="AY282" s="187">
        <v>0</v>
      </c>
      <c r="AZ282" s="188">
        <v>0</v>
      </c>
      <c r="BA282" s="187">
        <v>0</v>
      </c>
      <c r="BB282" s="188">
        <v>0</v>
      </c>
      <c r="BC282" s="187">
        <v>0</v>
      </c>
      <c r="BD282" s="75"/>
      <c r="BE282" s="75"/>
      <c r="BF282" s="56"/>
      <c r="BI282" s="194"/>
    </row>
    <row r="283" spans="1:61" s="77" customFormat="1" ht="11.25" customHeight="1" x14ac:dyDescent="0.2">
      <c r="A283" s="184" t="s">
        <v>986</v>
      </c>
      <c r="B283" s="185">
        <v>0</v>
      </c>
      <c r="C283" s="832">
        <v>70482</v>
      </c>
      <c r="D283" s="55">
        <v>1E-4</v>
      </c>
      <c r="E283" s="91">
        <v>0</v>
      </c>
      <c r="F283" s="186">
        <v>0</v>
      </c>
      <c r="G283" s="186">
        <v>0</v>
      </c>
      <c r="H283" s="186">
        <v>0</v>
      </c>
      <c r="I283" s="187">
        <v>0</v>
      </c>
      <c r="J283" s="186">
        <v>0</v>
      </c>
      <c r="K283" s="186">
        <v>0</v>
      </c>
      <c r="L283" s="186">
        <v>0</v>
      </c>
      <c r="M283" s="186">
        <v>0</v>
      </c>
      <c r="N283" s="189">
        <v>0</v>
      </c>
      <c r="O283" s="189">
        <v>0</v>
      </c>
      <c r="P283" s="186">
        <v>0</v>
      </c>
      <c r="Q283" s="189">
        <v>0</v>
      </c>
      <c r="R283" s="189">
        <v>0</v>
      </c>
      <c r="S283" s="189">
        <v>1E-4</v>
      </c>
      <c r="T283" s="188">
        <v>0</v>
      </c>
      <c r="U283" s="187">
        <v>0</v>
      </c>
      <c r="V283" s="189">
        <v>0</v>
      </c>
      <c r="W283" s="189">
        <v>0</v>
      </c>
      <c r="X283" s="188">
        <v>0</v>
      </c>
      <c r="Y283" s="188">
        <v>0</v>
      </c>
      <c r="Z283" s="186">
        <v>0</v>
      </c>
      <c r="AA283" s="186">
        <v>0</v>
      </c>
      <c r="AB283" s="186">
        <v>0</v>
      </c>
      <c r="AC283" s="186">
        <v>0</v>
      </c>
      <c r="AD283" s="188">
        <v>0</v>
      </c>
      <c r="AE283" s="189">
        <v>0</v>
      </c>
      <c r="AF283" s="189">
        <v>0</v>
      </c>
      <c r="AG283" s="189">
        <v>0</v>
      </c>
      <c r="AH283" s="191">
        <v>0</v>
      </c>
      <c r="AI283" s="225">
        <v>0</v>
      </c>
      <c r="AJ283" s="192">
        <v>7506425600311</v>
      </c>
      <c r="AK283" s="192">
        <v>70450</v>
      </c>
      <c r="AL283" s="193" t="s">
        <v>279</v>
      </c>
      <c r="AM283" s="75">
        <v>70482</v>
      </c>
      <c r="AN283" s="76"/>
      <c r="AO283" s="188">
        <v>0</v>
      </c>
      <c r="AP283" s="188">
        <v>0</v>
      </c>
      <c r="AQ283" s="187">
        <v>0</v>
      </c>
      <c r="AR283" s="188">
        <v>0</v>
      </c>
      <c r="AS283" s="187">
        <v>0</v>
      </c>
      <c r="AT283" s="188">
        <v>0</v>
      </c>
      <c r="AU283" s="187">
        <v>0</v>
      </c>
      <c r="AV283" s="188">
        <v>0</v>
      </c>
      <c r="AW283" s="187">
        <v>0</v>
      </c>
      <c r="AX283" s="188">
        <v>0</v>
      </c>
      <c r="AY283" s="187">
        <v>0</v>
      </c>
      <c r="AZ283" s="188">
        <v>0</v>
      </c>
      <c r="BA283" s="187">
        <v>0</v>
      </c>
      <c r="BB283" s="188">
        <v>0</v>
      </c>
      <c r="BC283" s="187">
        <v>0</v>
      </c>
      <c r="BD283" s="75"/>
      <c r="BE283" s="75"/>
      <c r="BF283" s="56"/>
      <c r="BI283" s="194"/>
    </row>
    <row r="284" spans="1:61" s="77" customFormat="1" ht="11.25" customHeight="1" x14ac:dyDescent="0.2">
      <c r="A284" s="184" t="s">
        <v>987</v>
      </c>
      <c r="B284" s="185">
        <v>0</v>
      </c>
      <c r="C284" s="832">
        <v>70338</v>
      </c>
      <c r="D284" s="55">
        <v>1E-4</v>
      </c>
      <c r="E284" s="91">
        <v>0</v>
      </c>
      <c r="F284" s="186">
        <v>0</v>
      </c>
      <c r="G284" s="186">
        <v>0</v>
      </c>
      <c r="H284" s="186">
        <v>0</v>
      </c>
      <c r="I284" s="187">
        <v>0</v>
      </c>
      <c r="J284" s="186">
        <v>0</v>
      </c>
      <c r="K284" s="186">
        <v>0</v>
      </c>
      <c r="L284" s="186">
        <v>0</v>
      </c>
      <c r="M284" s="186">
        <v>0</v>
      </c>
      <c r="N284" s="189">
        <v>0</v>
      </c>
      <c r="O284" s="189">
        <v>0</v>
      </c>
      <c r="P284" s="186">
        <v>0</v>
      </c>
      <c r="Q284" s="189">
        <v>0</v>
      </c>
      <c r="R284" s="189">
        <v>0</v>
      </c>
      <c r="S284" s="189">
        <v>1E-4</v>
      </c>
      <c r="T284" s="188">
        <v>0</v>
      </c>
      <c r="U284" s="187">
        <v>0</v>
      </c>
      <c r="V284" s="189">
        <v>0</v>
      </c>
      <c r="W284" s="189">
        <v>0</v>
      </c>
      <c r="X284" s="188">
        <v>0</v>
      </c>
      <c r="Y284" s="188">
        <v>0</v>
      </c>
      <c r="Z284" s="186">
        <v>0</v>
      </c>
      <c r="AA284" s="186">
        <v>0</v>
      </c>
      <c r="AB284" s="186">
        <v>0</v>
      </c>
      <c r="AC284" s="186">
        <v>0</v>
      </c>
      <c r="AD284" s="188">
        <v>0</v>
      </c>
      <c r="AE284" s="189">
        <v>0</v>
      </c>
      <c r="AF284" s="189">
        <v>0</v>
      </c>
      <c r="AG284" s="189">
        <v>0</v>
      </c>
      <c r="AH284" s="191">
        <v>0</v>
      </c>
      <c r="AI284" s="225">
        <v>0</v>
      </c>
      <c r="AJ284" s="192">
        <v>7501943494220</v>
      </c>
      <c r="AK284" s="192">
        <v>70327</v>
      </c>
      <c r="AL284" s="193" t="s">
        <v>279</v>
      </c>
      <c r="AM284" s="75">
        <v>70338</v>
      </c>
      <c r="AN284" s="76"/>
      <c r="AO284" s="188">
        <v>0</v>
      </c>
      <c r="AP284" s="188">
        <v>0</v>
      </c>
      <c r="AQ284" s="187">
        <v>0</v>
      </c>
      <c r="AR284" s="188">
        <v>0</v>
      </c>
      <c r="AS284" s="187">
        <v>0</v>
      </c>
      <c r="AT284" s="188">
        <v>0</v>
      </c>
      <c r="AU284" s="187">
        <v>0</v>
      </c>
      <c r="AV284" s="188">
        <v>0</v>
      </c>
      <c r="AW284" s="187">
        <v>0</v>
      </c>
      <c r="AX284" s="188">
        <v>0</v>
      </c>
      <c r="AY284" s="187">
        <v>0</v>
      </c>
      <c r="AZ284" s="188">
        <v>0</v>
      </c>
      <c r="BA284" s="187">
        <v>0</v>
      </c>
      <c r="BB284" s="188">
        <v>0</v>
      </c>
      <c r="BC284" s="187">
        <v>0</v>
      </c>
      <c r="BD284" s="75"/>
      <c r="BE284" s="75"/>
      <c r="BF284" s="56"/>
      <c r="BI284" s="194"/>
    </row>
    <row r="285" spans="1:61" s="77" customFormat="1" ht="11.25" customHeight="1" x14ac:dyDescent="0.2">
      <c r="A285" s="184" t="s">
        <v>988</v>
      </c>
      <c r="B285" s="185">
        <v>0</v>
      </c>
      <c r="C285" s="832">
        <v>70334</v>
      </c>
      <c r="D285" s="55">
        <v>1E-4</v>
      </c>
      <c r="E285" s="91">
        <v>0</v>
      </c>
      <c r="F285" s="186">
        <v>0</v>
      </c>
      <c r="G285" s="186">
        <v>0</v>
      </c>
      <c r="H285" s="186">
        <v>0</v>
      </c>
      <c r="I285" s="187">
        <v>0</v>
      </c>
      <c r="J285" s="186">
        <v>0</v>
      </c>
      <c r="K285" s="186">
        <v>0</v>
      </c>
      <c r="L285" s="186">
        <v>0</v>
      </c>
      <c r="M285" s="186">
        <v>0</v>
      </c>
      <c r="N285" s="189">
        <v>0</v>
      </c>
      <c r="O285" s="189">
        <v>0</v>
      </c>
      <c r="P285" s="186">
        <v>0</v>
      </c>
      <c r="Q285" s="189">
        <v>0</v>
      </c>
      <c r="R285" s="189">
        <v>0</v>
      </c>
      <c r="S285" s="189">
        <v>1E-4</v>
      </c>
      <c r="T285" s="188">
        <v>0</v>
      </c>
      <c r="U285" s="187">
        <v>0</v>
      </c>
      <c r="V285" s="189">
        <v>0</v>
      </c>
      <c r="W285" s="189">
        <v>0</v>
      </c>
      <c r="X285" s="188">
        <v>0</v>
      </c>
      <c r="Y285" s="188">
        <v>0</v>
      </c>
      <c r="Z285" s="186">
        <v>0</v>
      </c>
      <c r="AA285" s="186">
        <v>0</v>
      </c>
      <c r="AB285" s="186">
        <v>0</v>
      </c>
      <c r="AC285" s="186">
        <v>0</v>
      </c>
      <c r="AD285" s="188">
        <v>0</v>
      </c>
      <c r="AE285" s="189">
        <v>0</v>
      </c>
      <c r="AF285" s="189">
        <v>0</v>
      </c>
      <c r="AG285" s="189">
        <v>0</v>
      </c>
      <c r="AH285" s="191">
        <v>0</v>
      </c>
      <c r="AI285" s="225">
        <v>0</v>
      </c>
      <c r="AJ285" s="192">
        <v>7501943494220</v>
      </c>
      <c r="AK285" s="192">
        <v>70327</v>
      </c>
      <c r="AL285" s="193" t="s">
        <v>279</v>
      </c>
      <c r="AM285" s="75">
        <v>70334</v>
      </c>
      <c r="AN285" s="76"/>
      <c r="AO285" s="188">
        <v>0</v>
      </c>
      <c r="AP285" s="188">
        <v>0</v>
      </c>
      <c r="AQ285" s="187">
        <v>0</v>
      </c>
      <c r="AR285" s="188">
        <v>0</v>
      </c>
      <c r="AS285" s="187">
        <v>0</v>
      </c>
      <c r="AT285" s="188">
        <v>0</v>
      </c>
      <c r="AU285" s="187">
        <v>0</v>
      </c>
      <c r="AV285" s="188">
        <v>0</v>
      </c>
      <c r="AW285" s="187">
        <v>0</v>
      </c>
      <c r="AX285" s="188">
        <v>0</v>
      </c>
      <c r="AY285" s="187">
        <v>0</v>
      </c>
      <c r="AZ285" s="188">
        <v>0</v>
      </c>
      <c r="BA285" s="187">
        <v>0</v>
      </c>
      <c r="BB285" s="188">
        <v>0</v>
      </c>
      <c r="BC285" s="187">
        <v>0</v>
      </c>
      <c r="BD285" s="75"/>
      <c r="BE285" s="75"/>
      <c r="BF285" s="56"/>
      <c r="BI285" s="194"/>
    </row>
    <row r="286" spans="1:61" s="77" customFormat="1" ht="11.25" customHeight="1" x14ac:dyDescent="0.2">
      <c r="A286" s="184" t="s">
        <v>989</v>
      </c>
      <c r="B286" s="185">
        <v>0</v>
      </c>
      <c r="C286" s="832">
        <v>70669</v>
      </c>
      <c r="D286" s="55">
        <v>0.624</v>
      </c>
      <c r="E286" s="91">
        <v>0</v>
      </c>
      <c r="F286" s="186">
        <v>0</v>
      </c>
      <c r="G286" s="186">
        <v>0</v>
      </c>
      <c r="H286" s="186">
        <v>0</v>
      </c>
      <c r="I286" s="187">
        <v>0</v>
      </c>
      <c r="J286" s="186">
        <v>0</v>
      </c>
      <c r="K286" s="186">
        <v>0</v>
      </c>
      <c r="L286" s="186">
        <v>0</v>
      </c>
      <c r="M286" s="186">
        <v>0</v>
      </c>
      <c r="N286" s="189">
        <v>0</v>
      </c>
      <c r="O286" s="189">
        <v>0</v>
      </c>
      <c r="P286" s="186">
        <v>0</v>
      </c>
      <c r="Q286" s="189">
        <v>0</v>
      </c>
      <c r="R286" s="189">
        <v>0</v>
      </c>
      <c r="S286" s="189">
        <v>0.624</v>
      </c>
      <c r="T286" s="188">
        <v>0.624</v>
      </c>
      <c r="U286" s="187">
        <v>0</v>
      </c>
      <c r="V286" s="189">
        <v>0</v>
      </c>
      <c r="W286" s="189">
        <v>0</v>
      </c>
      <c r="X286" s="188">
        <v>0.624</v>
      </c>
      <c r="Y286" s="188">
        <v>0</v>
      </c>
      <c r="Z286" s="186">
        <v>0</v>
      </c>
      <c r="AA286" s="186">
        <v>0</v>
      </c>
      <c r="AB286" s="186">
        <v>0</v>
      </c>
      <c r="AC286" s="186">
        <v>0</v>
      </c>
      <c r="AD286" s="188">
        <v>0</v>
      </c>
      <c r="AE286" s="189">
        <v>0</v>
      </c>
      <c r="AF286" s="189">
        <v>0</v>
      </c>
      <c r="AG286" s="189">
        <v>0</v>
      </c>
      <c r="AH286" s="191">
        <v>0</v>
      </c>
      <c r="AI286" s="225">
        <v>0</v>
      </c>
      <c r="AJ286" s="192">
        <v>7501943418509</v>
      </c>
      <c r="AK286" s="192">
        <v>70385</v>
      </c>
      <c r="AL286" s="193" t="s">
        <v>279</v>
      </c>
      <c r="AM286" s="75">
        <v>70669</v>
      </c>
      <c r="AN286" s="76"/>
      <c r="AO286" s="188">
        <v>0</v>
      </c>
      <c r="AP286" s="188">
        <v>0</v>
      </c>
      <c r="AQ286" s="187">
        <v>0</v>
      </c>
      <c r="AR286" s="188">
        <v>0</v>
      </c>
      <c r="AS286" s="187">
        <v>0</v>
      </c>
      <c r="AT286" s="188">
        <v>0</v>
      </c>
      <c r="AU286" s="187">
        <v>0</v>
      </c>
      <c r="AV286" s="188">
        <v>0</v>
      </c>
      <c r="AW286" s="187">
        <v>0</v>
      </c>
      <c r="AX286" s="188">
        <v>0</v>
      </c>
      <c r="AY286" s="187">
        <v>0</v>
      </c>
      <c r="AZ286" s="188">
        <v>0</v>
      </c>
      <c r="BA286" s="187">
        <v>0</v>
      </c>
      <c r="BB286" s="188">
        <v>0</v>
      </c>
      <c r="BC286" s="187">
        <v>0</v>
      </c>
      <c r="BD286" s="75"/>
      <c r="BE286" s="75"/>
      <c r="BF286" s="56"/>
      <c r="BI286" s="194"/>
    </row>
    <row r="287" spans="1:61" s="77" customFormat="1" ht="11.25" customHeight="1" x14ac:dyDescent="0.2">
      <c r="A287" s="184" t="s">
        <v>990</v>
      </c>
      <c r="B287" s="185">
        <v>0</v>
      </c>
      <c r="C287" s="832">
        <v>70476</v>
      </c>
      <c r="D287" s="55">
        <v>1E-4</v>
      </c>
      <c r="E287" s="91">
        <v>0</v>
      </c>
      <c r="F287" s="186">
        <v>0</v>
      </c>
      <c r="G287" s="186">
        <v>0</v>
      </c>
      <c r="H287" s="186">
        <v>0</v>
      </c>
      <c r="I287" s="187">
        <v>0</v>
      </c>
      <c r="J287" s="186">
        <v>0</v>
      </c>
      <c r="K287" s="186">
        <v>0</v>
      </c>
      <c r="L287" s="186">
        <v>0</v>
      </c>
      <c r="M287" s="186">
        <v>0</v>
      </c>
      <c r="N287" s="189">
        <v>0</v>
      </c>
      <c r="O287" s="189">
        <v>0</v>
      </c>
      <c r="P287" s="186">
        <v>0</v>
      </c>
      <c r="Q287" s="189">
        <v>0</v>
      </c>
      <c r="R287" s="189">
        <v>0</v>
      </c>
      <c r="S287" s="189">
        <v>1E-4</v>
      </c>
      <c r="T287" s="188">
        <v>0</v>
      </c>
      <c r="U287" s="187">
        <v>0</v>
      </c>
      <c r="V287" s="189">
        <v>0</v>
      </c>
      <c r="W287" s="189">
        <v>0</v>
      </c>
      <c r="X287" s="188">
        <v>0</v>
      </c>
      <c r="Y287" s="188">
        <v>0</v>
      </c>
      <c r="Z287" s="186">
        <v>0</v>
      </c>
      <c r="AA287" s="186">
        <v>0</v>
      </c>
      <c r="AB287" s="186">
        <v>0</v>
      </c>
      <c r="AC287" s="186">
        <v>0</v>
      </c>
      <c r="AD287" s="188">
        <v>0</v>
      </c>
      <c r="AE287" s="189">
        <v>0</v>
      </c>
      <c r="AF287" s="189">
        <v>0</v>
      </c>
      <c r="AG287" s="189">
        <v>0</v>
      </c>
      <c r="AH287" s="191">
        <v>0</v>
      </c>
      <c r="AI287" s="225">
        <v>0</v>
      </c>
      <c r="AJ287" s="192">
        <v>7501943418509</v>
      </c>
      <c r="AK287" s="192">
        <v>70385</v>
      </c>
      <c r="AL287" s="193" t="s">
        <v>279</v>
      </c>
      <c r="AM287" s="75">
        <v>70476</v>
      </c>
      <c r="AN287" s="76"/>
      <c r="AO287" s="188">
        <v>0</v>
      </c>
      <c r="AP287" s="188">
        <v>0</v>
      </c>
      <c r="AQ287" s="187">
        <v>0</v>
      </c>
      <c r="AR287" s="188">
        <v>0</v>
      </c>
      <c r="AS287" s="187">
        <v>0</v>
      </c>
      <c r="AT287" s="188">
        <v>0</v>
      </c>
      <c r="AU287" s="187">
        <v>0</v>
      </c>
      <c r="AV287" s="188">
        <v>0</v>
      </c>
      <c r="AW287" s="187">
        <v>0</v>
      </c>
      <c r="AX287" s="188">
        <v>0</v>
      </c>
      <c r="AY287" s="187">
        <v>0</v>
      </c>
      <c r="AZ287" s="188">
        <v>0</v>
      </c>
      <c r="BA287" s="187">
        <v>0</v>
      </c>
      <c r="BB287" s="188">
        <v>0</v>
      </c>
      <c r="BC287" s="187">
        <v>0</v>
      </c>
      <c r="BD287" s="75"/>
      <c r="BE287" s="75"/>
      <c r="BF287" s="56"/>
      <c r="BI287" s="194"/>
    </row>
    <row r="288" spans="1:61" s="77" customFormat="1" ht="11.25" customHeight="1" x14ac:dyDescent="0.2">
      <c r="A288" s="184" t="s">
        <v>991</v>
      </c>
      <c r="B288" s="185">
        <v>0</v>
      </c>
      <c r="C288" s="832">
        <v>70488</v>
      </c>
      <c r="D288" s="55">
        <v>23.13</v>
      </c>
      <c r="E288" s="91">
        <v>0</v>
      </c>
      <c r="F288" s="186">
        <v>0</v>
      </c>
      <c r="G288" s="186">
        <v>0</v>
      </c>
      <c r="H288" s="186">
        <v>0</v>
      </c>
      <c r="I288" s="187">
        <v>0</v>
      </c>
      <c r="J288" s="186">
        <v>0</v>
      </c>
      <c r="K288" s="186">
        <v>0</v>
      </c>
      <c r="L288" s="186">
        <v>0</v>
      </c>
      <c r="M288" s="186">
        <v>0</v>
      </c>
      <c r="N288" s="189">
        <v>0</v>
      </c>
      <c r="O288" s="189">
        <v>0</v>
      </c>
      <c r="P288" s="186">
        <v>0</v>
      </c>
      <c r="Q288" s="189">
        <v>0</v>
      </c>
      <c r="R288" s="189">
        <v>0</v>
      </c>
      <c r="S288" s="189">
        <v>23.13</v>
      </c>
      <c r="T288" s="188">
        <v>23.13</v>
      </c>
      <c r="U288" s="187">
        <v>0</v>
      </c>
      <c r="V288" s="189">
        <v>0</v>
      </c>
      <c r="W288" s="189">
        <v>0</v>
      </c>
      <c r="X288" s="188">
        <v>23.13</v>
      </c>
      <c r="Y288" s="188">
        <v>0</v>
      </c>
      <c r="Z288" s="186">
        <v>0</v>
      </c>
      <c r="AA288" s="186">
        <v>0</v>
      </c>
      <c r="AB288" s="186">
        <v>0</v>
      </c>
      <c r="AC288" s="186">
        <v>0</v>
      </c>
      <c r="AD288" s="188">
        <v>0</v>
      </c>
      <c r="AE288" s="189">
        <v>0</v>
      </c>
      <c r="AF288" s="189">
        <v>0</v>
      </c>
      <c r="AG288" s="189">
        <v>0</v>
      </c>
      <c r="AH288" s="191">
        <v>0</v>
      </c>
      <c r="AI288" s="225">
        <v>0</v>
      </c>
      <c r="AJ288" s="192">
        <v>7501943425545</v>
      </c>
      <c r="AK288" s="192">
        <v>70089</v>
      </c>
      <c r="AL288" s="193" t="s">
        <v>278</v>
      </c>
      <c r="AM288" s="75">
        <v>70488</v>
      </c>
      <c r="AN288" s="76"/>
      <c r="AO288" s="188">
        <v>0</v>
      </c>
      <c r="AP288" s="188">
        <v>0</v>
      </c>
      <c r="AQ288" s="187">
        <v>0</v>
      </c>
      <c r="AR288" s="188">
        <v>0</v>
      </c>
      <c r="AS288" s="187">
        <v>0</v>
      </c>
      <c r="AT288" s="188">
        <v>0</v>
      </c>
      <c r="AU288" s="187">
        <v>0</v>
      </c>
      <c r="AV288" s="188">
        <v>0</v>
      </c>
      <c r="AW288" s="187">
        <v>0</v>
      </c>
      <c r="AX288" s="188">
        <v>0</v>
      </c>
      <c r="AY288" s="187">
        <v>0</v>
      </c>
      <c r="AZ288" s="188">
        <v>0</v>
      </c>
      <c r="BA288" s="187">
        <v>0</v>
      </c>
      <c r="BB288" s="188">
        <v>0</v>
      </c>
      <c r="BC288" s="187">
        <v>0</v>
      </c>
      <c r="BD288" s="75"/>
      <c r="BE288" s="75"/>
      <c r="BF288" s="56"/>
      <c r="BI288" s="194"/>
    </row>
    <row r="289" spans="1:61" s="77" customFormat="1" ht="11.25" customHeight="1" x14ac:dyDescent="0.2">
      <c r="A289" s="184" t="s">
        <v>992</v>
      </c>
      <c r="B289" s="185">
        <v>0</v>
      </c>
      <c r="C289" s="832">
        <v>71008</v>
      </c>
      <c r="D289" s="55">
        <v>1E-4</v>
      </c>
      <c r="E289" s="91">
        <v>0</v>
      </c>
      <c r="F289" s="186">
        <v>0</v>
      </c>
      <c r="G289" s="186">
        <v>0</v>
      </c>
      <c r="H289" s="186">
        <v>0</v>
      </c>
      <c r="I289" s="187">
        <v>0</v>
      </c>
      <c r="J289" s="186">
        <v>0</v>
      </c>
      <c r="K289" s="186">
        <v>0</v>
      </c>
      <c r="L289" s="186">
        <v>0</v>
      </c>
      <c r="M289" s="186">
        <v>0</v>
      </c>
      <c r="N289" s="189">
        <v>0</v>
      </c>
      <c r="O289" s="189">
        <v>0</v>
      </c>
      <c r="P289" s="186">
        <v>0</v>
      </c>
      <c r="Q289" s="189">
        <v>0</v>
      </c>
      <c r="R289" s="189">
        <v>0</v>
      </c>
      <c r="S289" s="189">
        <v>1E-4</v>
      </c>
      <c r="T289" s="188">
        <v>0</v>
      </c>
      <c r="U289" s="187">
        <v>0</v>
      </c>
      <c r="V289" s="189">
        <v>0</v>
      </c>
      <c r="W289" s="189">
        <v>0</v>
      </c>
      <c r="X289" s="188">
        <v>0</v>
      </c>
      <c r="Y289" s="188">
        <v>0</v>
      </c>
      <c r="Z289" s="186">
        <v>0</v>
      </c>
      <c r="AA289" s="186">
        <v>0</v>
      </c>
      <c r="AB289" s="186">
        <v>0</v>
      </c>
      <c r="AC289" s="186">
        <v>0</v>
      </c>
      <c r="AD289" s="188">
        <v>0</v>
      </c>
      <c r="AE289" s="189">
        <v>0</v>
      </c>
      <c r="AF289" s="189">
        <v>0</v>
      </c>
      <c r="AG289" s="189">
        <v>0</v>
      </c>
      <c r="AH289" s="191">
        <v>0</v>
      </c>
      <c r="AI289" s="225">
        <v>0</v>
      </c>
      <c r="AJ289" s="192">
        <v>7501943494220</v>
      </c>
      <c r="AK289" s="192">
        <v>70327</v>
      </c>
      <c r="AL289" s="193" t="s">
        <v>279</v>
      </c>
      <c r="AM289" s="75">
        <v>71008</v>
      </c>
      <c r="AN289" s="76"/>
      <c r="AO289" s="188">
        <v>0</v>
      </c>
      <c r="AP289" s="188">
        <v>0</v>
      </c>
      <c r="AQ289" s="187">
        <v>0</v>
      </c>
      <c r="AR289" s="188">
        <v>0</v>
      </c>
      <c r="AS289" s="187">
        <v>0</v>
      </c>
      <c r="AT289" s="188">
        <v>0</v>
      </c>
      <c r="AU289" s="187">
        <v>0</v>
      </c>
      <c r="AV289" s="188">
        <v>0</v>
      </c>
      <c r="AW289" s="187">
        <v>0</v>
      </c>
      <c r="AX289" s="188">
        <v>0</v>
      </c>
      <c r="AY289" s="187">
        <v>0</v>
      </c>
      <c r="AZ289" s="188">
        <v>0</v>
      </c>
      <c r="BA289" s="187">
        <v>0</v>
      </c>
      <c r="BB289" s="188">
        <v>0</v>
      </c>
      <c r="BC289" s="187">
        <v>0</v>
      </c>
      <c r="BD289" s="75"/>
      <c r="BE289" s="75"/>
      <c r="BF289" s="56"/>
      <c r="BI289" s="194"/>
    </row>
    <row r="290" spans="1:61" s="77" customFormat="1" ht="11.25" customHeight="1" x14ac:dyDescent="0.2">
      <c r="A290" s="184" t="s">
        <v>993</v>
      </c>
      <c r="B290" s="185">
        <v>0</v>
      </c>
      <c r="C290" s="832">
        <v>70783</v>
      </c>
      <c r="D290" s="55">
        <v>51.25</v>
      </c>
      <c r="E290" s="91">
        <v>1451.8413597733711</v>
      </c>
      <c r="F290" s="186">
        <v>0</v>
      </c>
      <c r="G290" s="186">
        <v>0</v>
      </c>
      <c r="H290" s="186">
        <v>0</v>
      </c>
      <c r="I290" s="187">
        <v>0</v>
      </c>
      <c r="J290" s="186">
        <v>0</v>
      </c>
      <c r="K290" s="186">
        <v>1.0589999999999999</v>
      </c>
      <c r="L290" s="186">
        <v>0</v>
      </c>
      <c r="M290" s="186">
        <v>0</v>
      </c>
      <c r="N290" s="189">
        <v>0</v>
      </c>
      <c r="O290" s="189">
        <v>0</v>
      </c>
      <c r="P290" s="186">
        <v>0</v>
      </c>
      <c r="Q290" s="189">
        <v>0</v>
      </c>
      <c r="R290" s="189">
        <v>0</v>
      </c>
      <c r="S290" s="189">
        <v>51.25</v>
      </c>
      <c r="T290" s="188">
        <v>51.25</v>
      </c>
      <c r="U290" s="187">
        <v>1451.8413597733711</v>
      </c>
      <c r="V290" s="189">
        <v>0</v>
      </c>
      <c r="W290" s="189">
        <v>0</v>
      </c>
      <c r="X290" s="188">
        <v>51.25</v>
      </c>
      <c r="Y290" s="188">
        <v>0</v>
      </c>
      <c r="Z290" s="186">
        <v>0</v>
      </c>
      <c r="AA290" s="186">
        <v>0</v>
      </c>
      <c r="AB290" s="186">
        <v>0</v>
      </c>
      <c r="AC290" s="186">
        <v>0</v>
      </c>
      <c r="AD290" s="188">
        <v>0</v>
      </c>
      <c r="AE290" s="189">
        <v>0</v>
      </c>
      <c r="AF290" s="189">
        <v>0</v>
      </c>
      <c r="AG290" s="189">
        <v>0</v>
      </c>
      <c r="AH290" s="191">
        <v>0</v>
      </c>
      <c r="AI290" s="225">
        <v>0</v>
      </c>
      <c r="AJ290" s="192">
        <v>7506425629749</v>
      </c>
      <c r="AK290" s="192" t="s">
        <v>505</v>
      </c>
      <c r="AL290" s="193" t="s">
        <v>279</v>
      </c>
      <c r="AM290" s="75">
        <v>70783</v>
      </c>
      <c r="AN290" s="76"/>
      <c r="AO290" s="188">
        <v>0</v>
      </c>
      <c r="AP290" s="188">
        <v>0</v>
      </c>
      <c r="AQ290" s="187">
        <v>0</v>
      </c>
      <c r="AR290" s="188">
        <v>0</v>
      </c>
      <c r="AS290" s="187">
        <v>0</v>
      </c>
      <c r="AT290" s="188">
        <v>0</v>
      </c>
      <c r="AU290" s="187">
        <v>0</v>
      </c>
      <c r="AV290" s="188">
        <v>0</v>
      </c>
      <c r="AW290" s="187">
        <v>0</v>
      </c>
      <c r="AX290" s="188">
        <v>0</v>
      </c>
      <c r="AY290" s="187">
        <v>0</v>
      </c>
      <c r="AZ290" s="188">
        <v>0</v>
      </c>
      <c r="BA290" s="187">
        <v>0</v>
      </c>
      <c r="BB290" s="188">
        <v>0</v>
      </c>
      <c r="BC290" s="187">
        <v>0</v>
      </c>
      <c r="BD290" s="75"/>
      <c r="BE290" s="75"/>
      <c r="BF290" s="56"/>
      <c r="BI290" s="194"/>
    </row>
    <row r="291" spans="1:61" s="77" customFormat="1" ht="11.25" customHeight="1" x14ac:dyDescent="0.2">
      <c r="A291" s="184" t="s">
        <v>994</v>
      </c>
      <c r="B291" s="185">
        <v>0</v>
      </c>
      <c r="C291" s="832">
        <v>70608</v>
      </c>
      <c r="D291" s="55">
        <v>1E-4</v>
      </c>
      <c r="E291" s="91">
        <v>0</v>
      </c>
      <c r="F291" s="186">
        <v>0</v>
      </c>
      <c r="G291" s="186">
        <v>0</v>
      </c>
      <c r="H291" s="186">
        <v>0</v>
      </c>
      <c r="I291" s="187">
        <v>0</v>
      </c>
      <c r="J291" s="186">
        <v>0</v>
      </c>
      <c r="K291" s="186">
        <v>0</v>
      </c>
      <c r="L291" s="186">
        <v>0</v>
      </c>
      <c r="M291" s="186">
        <v>0</v>
      </c>
      <c r="N291" s="189">
        <v>0</v>
      </c>
      <c r="O291" s="189">
        <v>0</v>
      </c>
      <c r="P291" s="186">
        <v>0</v>
      </c>
      <c r="Q291" s="189">
        <v>0</v>
      </c>
      <c r="R291" s="189">
        <v>0</v>
      </c>
      <c r="S291" s="189">
        <v>1E-4</v>
      </c>
      <c r="T291" s="188">
        <v>0</v>
      </c>
      <c r="U291" s="187">
        <v>0</v>
      </c>
      <c r="V291" s="189">
        <v>0</v>
      </c>
      <c r="W291" s="189">
        <v>0</v>
      </c>
      <c r="X291" s="188">
        <v>0</v>
      </c>
      <c r="Y291" s="188">
        <v>0</v>
      </c>
      <c r="Z291" s="186">
        <v>0</v>
      </c>
      <c r="AA291" s="186">
        <v>0</v>
      </c>
      <c r="AB291" s="186">
        <v>0</v>
      </c>
      <c r="AC291" s="186">
        <v>0</v>
      </c>
      <c r="AD291" s="188">
        <v>0</v>
      </c>
      <c r="AE291" s="189">
        <v>0</v>
      </c>
      <c r="AF291" s="189">
        <v>0</v>
      </c>
      <c r="AG291" s="189">
        <v>0</v>
      </c>
      <c r="AH291" s="191">
        <v>0</v>
      </c>
      <c r="AI291" s="225">
        <v>0</v>
      </c>
      <c r="AJ291" s="192">
        <v>7506425614622</v>
      </c>
      <c r="AK291" s="192" t="s">
        <v>262</v>
      </c>
      <c r="AL291" s="193" t="s">
        <v>279</v>
      </c>
      <c r="AM291" s="75">
        <v>70608</v>
      </c>
      <c r="AN291" s="76"/>
      <c r="AO291" s="188">
        <v>0</v>
      </c>
      <c r="AP291" s="188">
        <v>0</v>
      </c>
      <c r="AQ291" s="187">
        <v>0</v>
      </c>
      <c r="AR291" s="188">
        <v>0</v>
      </c>
      <c r="AS291" s="187">
        <v>0</v>
      </c>
      <c r="AT291" s="188">
        <v>0</v>
      </c>
      <c r="AU291" s="187">
        <v>0</v>
      </c>
      <c r="AV291" s="188">
        <v>0</v>
      </c>
      <c r="AW291" s="187">
        <v>0</v>
      </c>
      <c r="AX291" s="188">
        <v>0</v>
      </c>
      <c r="AY291" s="187">
        <v>0</v>
      </c>
      <c r="AZ291" s="188">
        <v>0</v>
      </c>
      <c r="BA291" s="187">
        <v>0</v>
      </c>
      <c r="BB291" s="188">
        <v>0</v>
      </c>
      <c r="BC291" s="187">
        <v>0</v>
      </c>
      <c r="BD291" s="75"/>
      <c r="BE291" s="75"/>
      <c r="BF291" s="56"/>
      <c r="BI291" s="194"/>
    </row>
    <row r="292" spans="1:61" s="77" customFormat="1" ht="11.25" customHeight="1" x14ac:dyDescent="0.2">
      <c r="A292" s="184" t="s">
        <v>995</v>
      </c>
      <c r="B292" s="185">
        <v>0</v>
      </c>
      <c r="C292" s="832">
        <v>70321</v>
      </c>
      <c r="D292" s="55">
        <v>1E-4</v>
      </c>
      <c r="E292" s="91">
        <v>0</v>
      </c>
      <c r="F292" s="186">
        <v>0</v>
      </c>
      <c r="G292" s="186">
        <v>0</v>
      </c>
      <c r="H292" s="186">
        <v>0</v>
      </c>
      <c r="I292" s="187">
        <v>0</v>
      </c>
      <c r="J292" s="186">
        <v>0</v>
      </c>
      <c r="K292" s="186">
        <v>0</v>
      </c>
      <c r="L292" s="186">
        <v>0</v>
      </c>
      <c r="M292" s="186">
        <v>0</v>
      </c>
      <c r="N292" s="189">
        <v>0</v>
      </c>
      <c r="O292" s="189">
        <v>0</v>
      </c>
      <c r="P292" s="186">
        <v>0</v>
      </c>
      <c r="Q292" s="189">
        <v>0</v>
      </c>
      <c r="R292" s="189">
        <v>0</v>
      </c>
      <c r="S292" s="189">
        <v>1E-4</v>
      </c>
      <c r="T292" s="188">
        <v>0</v>
      </c>
      <c r="U292" s="187">
        <v>0</v>
      </c>
      <c r="V292" s="189">
        <v>0</v>
      </c>
      <c r="W292" s="189">
        <v>0</v>
      </c>
      <c r="X292" s="188">
        <v>0</v>
      </c>
      <c r="Y292" s="188">
        <v>0</v>
      </c>
      <c r="Z292" s="186">
        <v>0</v>
      </c>
      <c r="AA292" s="186">
        <v>0</v>
      </c>
      <c r="AB292" s="186">
        <v>0</v>
      </c>
      <c r="AC292" s="186">
        <v>0</v>
      </c>
      <c r="AD292" s="188">
        <v>0</v>
      </c>
      <c r="AE292" s="189">
        <v>0</v>
      </c>
      <c r="AF292" s="189">
        <v>0</v>
      </c>
      <c r="AG292" s="189">
        <v>0</v>
      </c>
      <c r="AH292" s="191">
        <v>0</v>
      </c>
      <c r="AI292" s="225">
        <v>0</v>
      </c>
      <c r="AJ292" s="192">
        <v>7501943494220</v>
      </c>
      <c r="AK292" s="192">
        <v>70327</v>
      </c>
      <c r="AL292" s="193" t="s">
        <v>278</v>
      </c>
      <c r="AM292" s="75">
        <v>70321</v>
      </c>
      <c r="AN292" s="76"/>
      <c r="AO292" s="188">
        <v>0</v>
      </c>
      <c r="AP292" s="188">
        <v>0</v>
      </c>
      <c r="AQ292" s="187">
        <v>0</v>
      </c>
      <c r="AR292" s="188">
        <v>0</v>
      </c>
      <c r="AS292" s="187">
        <v>0</v>
      </c>
      <c r="AT292" s="188">
        <v>0</v>
      </c>
      <c r="AU292" s="187">
        <v>0</v>
      </c>
      <c r="AV292" s="188">
        <v>0</v>
      </c>
      <c r="AW292" s="187">
        <v>0</v>
      </c>
      <c r="AX292" s="188">
        <v>0</v>
      </c>
      <c r="AY292" s="187">
        <v>0</v>
      </c>
      <c r="AZ292" s="188">
        <v>0</v>
      </c>
      <c r="BA292" s="187">
        <v>0</v>
      </c>
      <c r="BB292" s="188">
        <v>0</v>
      </c>
      <c r="BC292" s="187">
        <v>0</v>
      </c>
      <c r="BD292" s="75"/>
      <c r="BE292" s="75"/>
      <c r="BF292" s="56"/>
      <c r="BI292" s="194"/>
    </row>
    <row r="293" spans="1:61" s="77" customFormat="1" ht="11.25" customHeight="1" x14ac:dyDescent="0.2">
      <c r="A293" s="184" t="s">
        <v>988</v>
      </c>
      <c r="B293" s="185">
        <v>0</v>
      </c>
      <c r="C293" s="832">
        <v>70332</v>
      </c>
      <c r="D293" s="55">
        <v>1E-4</v>
      </c>
      <c r="E293" s="91">
        <v>0</v>
      </c>
      <c r="F293" s="186">
        <v>0</v>
      </c>
      <c r="G293" s="186">
        <v>0</v>
      </c>
      <c r="H293" s="186">
        <v>0</v>
      </c>
      <c r="I293" s="187">
        <v>0</v>
      </c>
      <c r="J293" s="186">
        <v>0</v>
      </c>
      <c r="K293" s="186">
        <v>0</v>
      </c>
      <c r="L293" s="186">
        <v>0</v>
      </c>
      <c r="M293" s="186">
        <v>0</v>
      </c>
      <c r="N293" s="189">
        <v>3</v>
      </c>
      <c r="O293" s="189">
        <v>0</v>
      </c>
      <c r="P293" s="186">
        <v>3</v>
      </c>
      <c r="Q293" s="189">
        <v>0</v>
      </c>
      <c r="R293" s="189">
        <v>0</v>
      </c>
      <c r="S293" s="189">
        <v>1E-4</v>
      </c>
      <c r="T293" s="188">
        <v>0</v>
      </c>
      <c r="U293" s="187">
        <v>0</v>
      </c>
      <c r="V293" s="189">
        <v>0</v>
      </c>
      <c r="W293" s="189">
        <v>0</v>
      </c>
      <c r="X293" s="188">
        <v>0</v>
      </c>
      <c r="Y293" s="188">
        <v>0</v>
      </c>
      <c r="Z293" s="186">
        <v>0</v>
      </c>
      <c r="AA293" s="186">
        <v>0</v>
      </c>
      <c r="AB293" s="186">
        <v>0</v>
      </c>
      <c r="AC293" s="186">
        <v>0</v>
      </c>
      <c r="AD293" s="188">
        <v>0</v>
      </c>
      <c r="AE293" s="189">
        <v>0</v>
      </c>
      <c r="AF293" s="189">
        <v>0</v>
      </c>
      <c r="AG293" s="189">
        <v>0</v>
      </c>
      <c r="AH293" s="191">
        <v>0</v>
      </c>
      <c r="AI293" s="225">
        <v>0</v>
      </c>
      <c r="AJ293" s="192">
        <v>7501943494275</v>
      </c>
      <c r="AK293" s="192" t="s">
        <v>262</v>
      </c>
      <c r="AL293" s="193" t="s">
        <v>279</v>
      </c>
      <c r="AM293" s="75">
        <v>70332</v>
      </c>
      <c r="AN293" s="76"/>
      <c r="AO293" s="188">
        <v>0</v>
      </c>
      <c r="AP293" s="188">
        <v>0</v>
      </c>
      <c r="AQ293" s="187">
        <v>0</v>
      </c>
      <c r="AR293" s="188">
        <v>0</v>
      </c>
      <c r="AS293" s="187">
        <v>0</v>
      </c>
      <c r="AT293" s="188">
        <v>0</v>
      </c>
      <c r="AU293" s="187">
        <v>0</v>
      </c>
      <c r="AV293" s="188">
        <v>0</v>
      </c>
      <c r="AW293" s="187">
        <v>0</v>
      </c>
      <c r="AX293" s="188">
        <v>0</v>
      </c>
      <c r="AY293" s="187">
        <v>0</v>
      </c>
      <c r="AZ293" s="188">
        <v>0</v>
      </c>
      <c r="BA293" s="187">
        <v>0</v>
      </c>
      <c r="BB293" s="188">
        <v>0</v>
      </c>
      <c r="BC293" s="187">
        <v>0</v>
      </c>
      <c r="BD293" s="75"/>
      <c r="BE293" s="75"/>
      <c r="BF293" s="56"/>
      <c r="BI293" s="194"/>
    </row>
    <row r="294" spans="1:61" s="77" customFormat="1" ht="11.25" customHeight="1" x14ac:dyDescent="0.2">
      <c r="A294" s="184" t="s">
        <v>996</v>
      </c>
      <c r="B294" s="185">
        <v>0</v>
      </c>
      <c r="C294" s="832">
        <v>70003</v>
      </c>
      <c r="D294" s="55">
        <v>1E-4</v>
      </c>
      <c r="E294" s="91">
        <v>0</v>
      </c>
      <c r="F294" s="186">
        <v>0</v>
      </c>
      <c r="G294" s="186">
        <v>0</v>
      </c>
      <c r="H294" s="186">
        <v>0</v>
      </c>
      <c r="I294" s="187">
        <v>0</v>
      </c>
      <c r="J294" s="186">
        <v>0</v>
      </c>
      <c r="K294" s="186">
        <v>0</v>
      </c>
      <c r="L294" s="186">
        <v>0</v>
      </c>
      <c r="M294" s="186">
        <v>0</v>
      </c>
      <c r="N294" s="189">
        <v>0</v>
      </c>
      <c r="O294" s="189">
        <v>0</v>
      </c>
      <c r="P294" s="186">
        <v>0</v>
      </c>
      <c r="Q294" s="189">
        <v>0</v>
      </c>
      <c r="R294" s="189">
        <v>0</v>
      </c>
      <c r="S294" s="189">
        <v>1E-4</v>
      </c>
      <c r="T294" s="188">
        <v>0</v>
      </c>
      <c r="U294" s="187">
        <v>0</v>
      </c>
      <c r="V294" s="189">
        <v>0</v>
      </c>
      <c r="W294" s="189">
        <v>0</v>
      </c>
      <c r="X294" s="188">
        <v>0</v>
      </c>
      <c r="Y294" s="188">
        <v>0</v>
      </c>
      <c r="Z294" s="186">
        <v>0</v>
      </c>
      <c r="AA294" s="186">
        <v>0</v>
      </c>
      <c r="AB294" s="186">
        <v>0</v>
      </c>
      <c r="AC294" s="186">
        <v>0</v>
      </c>
      <c r="AD294" s="188">
        <v>0</v>
      </c>
      <c r="AE294" s="189">
        <v>0</v>
      </c>
      <c r="AF294" s="189">
        <v>0</v>
      </c>
      <c r="AG294" s="189">
        <v>0</v>
      </c>
      <c r="AH294" s="191">
        <v>0</v>
      </c>
      <c r="AI294" s="225">
        <v>0</v>
      </c>
      <c r="AJ294" s="192">
        <v>7501943428591</v>
      </c>
      <c r="AK294" s="192" t="s">
        <v>262</v>
      </c>
      <c r="AL294" s="193" t="s">
        <v>278</v>
      </c>
      <c r="AM294" s="75">
        <v>70003</v>
      </c>
      <c r="AN294" s="76"/>
      <c r="AO294" s="188">
        <v>0</v>
      </c>
      <c r="AP294" s="188">
        <v>0</v>
      </c>
      <c r="AQ294" s="187">
        <v>0</v>
      </c>
      <c r="AR294" s="188">
        <v>0</v>
      </c>
      <c r="AS294" s="187">
        <v>0</v>
      </c>
      <c r="AT294" s="188">
        <v>0</v>
      </c>
      <c r="AU294" s="187">
        <v>0</v>
      </c>
      <c r="AV294" s="188">
        <v>0</v>
      </c>
      <c r="AW294" s="187">
        <v>0</v>
      </c>
      <c r="AX294" s="188">
        <v>0</v>
      </c>
      <c r="AY294" s="187">
        <v>0</v>
      </c>
      <c r="AZ294" s="188">
        <v>0</v>
      </c>
      <c r="BA294" s="187">
        <v>0</v>
      </c>
      <c r="BB294" s="188">
        <v>0</v>
      </c>
      <c r="BC294" s="187">
        <v>0</v>
      </c>
      <c r="BD294" s="75"/>
      <c r="BE294" s="75"/>
      <c r="BF294" s="56"/>
      <c r="BI294" s="194"/>
    </row>
    <row r="295" spans="1:61" s="77" customFormat="1" ht="11.25" customHeight="1" x14ac:dyDescent="0.2">
      <c r="A295" s="184" t="s">
        <v>997</v>
      </c>
      <c r="B295" s="185">
        <v>0</v>
      </c>
      <c r="C295" s="832">
        <v>70478</v>
      </c>
      <c r="D295" s="55">
        <v>1E-4</v>
      </c>
      <c r="E295" s="91">
        <v>0</v>
      </c>
      <c r="F295" s="186">
        <v>0</v>
      </c>
      <c r="G295" s="186">
        <v>0</v>
      </c>
      <c r="H295" s="186">
        <v>0</v>
      </c>
      <c r="I295" s="187">
        <v>0</v>
      </c>
      <c r="J295" s="186">
        <v>0</v>
      </c>
      <c r="K295" s="186">
        <v>0</v>
      </c>
      <c r="L295" s="186">
        <v>0</v>
      </c>
      <c r="M295" s="186">
        <v>0</v>
      </c>
      <c r="N295" s="189">
        <v>0</v>
      </c>
      <c r="O295" s="189">
        <v>0</v>
      </c>
      <c r="P295" s="186">
        <v>0</v>
      </c>
      <c r="Q295" s="189">
        <v>0</v>
      </c>
      <c r="R295" s="189">
        <v>0</v>
      </c>
      <c r="S295" s="189">
        <v>1E-4</v>
      </c>
      <c r="T295" s="188">
        <v>0</v>
      </c>
      <c r="U295" s="187">
        <v>0</v>
      </c>
      <c r="V295" s="189">
        <v>0</v>
      </c>
      <c r="W295" s="189">
        <v>0</v>
      </c>
      <c r="X295" s="188">
        <v>0</v>
      </c>
      <c r="Y295" s="188">
        <v>0</v>
      </c>
      <c r="Z295" s="186">
        <v>0</v>
      </c>
      <c r="AA295" s="186">
        <v>0</v>
      </c>
      <c r="AB295" s="186">
        <v>0</v>
      </c>
      <c r="AC295" s="186">
        <v>0</v>
      </c>
      <c r="AD295" s="188">
        <v>0</v>
      </c>
      <c r="AE295" s="189">
        <v>0</v>
      </c>
      <c r="AF295" s="189">
        <v>0</v>
      </c>
      <c r="AG295" s="189">
        <v>0</v>
      </c>
      <c r="AH295" s="191">
        <v>0</v>
      </c>
      <c r="AI295" s="225">
        <v>0</v>
      </c>
      <c r="AJ295" s="192">
        <v>7501017364558</v>
      </c>
      <c r="AK295" s="192">
        <v>70009</v>
      </c>
      <c r="AL295" s="193" t="s">
        <v>279</v>
      </c>
      <c r="AM295" s="75">
        <v>70478</v>
      </c>
      <c r="AN295" s="76"/>
      <c r="AO295" s="188">
        <v>0</v>
      </c>
      <c r="AP295" s="188">
        <v>0</v>
      </c>
      <c r="AQ295" s="187">
        <v>0</v>
      </c>
      <c r="AR295" s="188">
        <v>0</v>
      </c>
      <c r="AS295" s="187">
        <v>0</v>
      </c>
      <c r="AT295" s="188">
        <v>0</v>
      </c>
      <c r="AU295" s="187">
        <v>0</v>
      </c>
      <c r="AV295" s="188">
        <v>0</v>
      </c>
      <c r="AW295" s="187">
        <v>0</v>
      </c>
      <c r="AX295" s="188">
        <v>0</v>
      </c>
      <c r="AY295" s="187">
        <v>0</v>
      </c>
      <c r="AZ295" s="188">
        <v>0</v>
      </c>
      <c r="BA295" s="187">
        <v>0</v>
      </c>
      <c r="BB295" s="188">
        <v>0</v>
      </c>
      <c r="BC295" s="187">
        <v>0</v>
      </c>
      <c r="BD295" s="75"/>
      <c r="BE295" s="75"/>
      <c r="BF295" s="56"/>
      <c r="BI295" s="194"/>
    </row>
    <row r="296" spans="1:61" s="77" customFormat="1" ht="11.25" customHeight="1" x14ac:dyDescent="0.2">
      <c r="A296" s="184" t="s">
        <v>998</v>
      </c>
      <c r="B296" s="185">
        <v>0</v>
      </c>
      <c r="C296" s="832">
        <v>70479</v>
      </c>
      <c r="D296" s="55">
        <v>1E-4</v>
      </c>
      <c r="E296" s="91">
        <v>0</v>
      </c>
      <c r="F296" s="186">
        <v>0</v>
      </c>
      <c r="G296" s="186">
        <v>0</v>
      </c>
      <c r="H296" s="186">
        <v>0</v>
      </c>
      <c r="I296" s="187">
        <v>0</v>
      </c>
      <c r="J296" s="186">
        <v>0</v>
      </c>
      <c r="K296" s="186">
        <v>0</v>
      </c>
      <c r="L296" s="186">
        <v>0</v>
      </c>
      <c r="M296" s="186">
        <v>0</v>
      </c>
      <c r="N296" s="189">
        <v>0</v>
      </c>
      <c r="O296" s="189">
        <v>0</v>
      </c>
      <c r="P296" s="186">
        <v>0</v>
      </c>
      <c r="Q296" s="189">
        <v>0</v>
      </c>
      <c r="R296" s="189">
        <v>0</v>
      </c>
      <c r="S296" s="189">
        <v>1E-4</v>
      </c>
      <c r="T296" s="188">
        <v>0</v>
      </c>
      <c r="U296" s="187">
        <v>0</v>
      </c>
      <c r="V296" s="189">
        <v>0</v>
      </c>
      <c r="W296" s="189">
        <v>0</v>
      </c>
      <c r="X296" s="188">
        <v>0</v>
      </c>
      <c r="Y296" s="188">
        <v>0</v>
      </c>
      <c r="Z296" s="186">
        <v>0</v>
      </c>
      <c r="AA296" s="186">
        <v>0</v>
      </c>
      <c r="AB296" s="186">
        <v>0</v>
      </c>
      <c r="AC296" s="186">
        <v>0</v>
      </c>
      <c r="AD296" s="188">
        <v>0</v>
      </c>
      <c r="AE296" s="189">
        <v>0</v>
      </c>
      <c r="AF296" s="189">
        <v>0</v>
      </c>
      <c r="AG296" s="189">
        <v>0</v>
      </c>
      <c r="AH296" s="191">
        <v>0</v>
      </c>
      <c r="AI296" s="225">
        <v>0</v>
      </c>
      <c r="AJ296" s="192">
        <v>7501943428591</v>
      </c>
      <c r="AK296" s="192">
        <v>70003</v>
      </c>
      <c r="AL296" s="193" t="s">
        <v>279</v>
      </c>
      <c r="AM296" s="75">
        <v>70479</v>
      </c>
      <c r="AN296" s="76"/>
      <c r="AO296" s="188">
        <v>0</v>
      </c>
      <c r="AP296" s="188">
        <v>0</v>
      </c>
      <c r="AQ296" s="187">
        <v>0</v>
      </c>
      <c r="AR296" s="188">
        <v>0</v>
      </c>
      <c r="AS296" s="187">
        <v>0</v>
      </c>
      <c r="AT296" s="188">
        <v>0</v>
      </c>
      <c r="AU296" s="187">
        <v>0</v>
      </c>
      <c r="AV296" s="188">
        <v>0</v>
      </c>
      <c r="AW296" s="187">
        <v>0</v>
      </c>
      <c r="AX296" s="188">
        <v>0</v>
      </c>
      <c r="AY296" s="187">
        <v>0</v>
      </c>
      <c r="AZ296" s="188">
        <v>0</v>
      </c>
      <c r="BA296" s="187">
        <v>0</v>
      </c>
      <c r="BB296" s="188">
        <v>0</v>
      </c>
      <c r="BC296" s="187">
        <v>0</v>
      </c>
      <c r="BD296" s="75"/>
      <c r="BE296" s="75"/>
      <c r="BF296" s="56"/>
      <c r="BI296" s="194"/>
    </row>
    <row r="297" spans="1:61" s="77" customFormat="1" ht="11.25" customHeight="1" x14ac:dyDescent="0.2">
      <c r="A297" s="184" t="s">
        <v>999</v>
      </c>
      <c r="B297" s="185">
        <v>0</v>
      </c>
      <c r="C297" s="832">
        <v>70674</v>
      </c>
      <c r="D297" s="55">
        <v>1E-4</v>
      </c>
      <c r="E297" s="91">
        <v>0</v>
      </c>
      <c r="F297" s="186">
        <v>0</v>
      </c>
      <c r="G297" s="186">
        <v>0</v>
      </c>
      <c r="H297" s="186">
        <v>0</v>
      </c>
      <c r="I297" s="187">
        <v>0</v>
      </c>
      <c r="J297" s="186">
        <v>0</v>
      </c>
      <c r="K297" s="186">
        <v>0</v>
      </c>
      <c r="L297" s="186">
        <v>0</v>
      </c>
      <c r="M297" s="186">
        <v>0</v>
      </c>
      <c r="N297" s="189">
        <v>0</v>
      </c>
      <c r="O297" s="189">
        <v>0</v>
      </c>
      <c r="P297" s="186">
        <v>0</v>
      </c>
      <c r="Q297" s="189">
        <v>0</v>
      </c>
      <c r="R297" s="189">
        <v>0</v>
      </c>
      <c r="S297" s="189">
        <v>1E-4</v>
      </c>
      <c r="T297" s="188">
        <v>0</v>
      </c>
      <c r="U297" s="187">
        <v>0</v>
      </c>
      <c r="V297" s="189">
        <v>0</v>
      </c>
      <c r="W297" s="189">
        <v>0</v>
      </c>
      <c r="X297" s="188">
        <v>0</v>
      </c>
      <c r="Y297" s="188">
        <v>0</v>
      </c>
      <c r="Z297" s="186">
        <v>0</v>
      </c>
      <c r="AA297" s="186">
        <v>0</v>
      </c>
      <c r="AB297" s="186">
        <v>0</v>
      </c>
      <c r="AC297" s="186">
        <v>0</v>
      </c>
      <c r="AD297" s="188">
        <v>0</v>
      </c>
      <c r="AE297" s="189">
        <v>0</v>
      </c>
      <c r="AF297" s="189">
        <v>0</v>
      </c>
      <c r="AG297" s="189">
        <v>0</v>
      </c>
      <c r="AH297" s="191">
        <v>0</v>
      </c>
      <c r="AI297" s="225">
        <v>0</v>
      </c>
      <c r="AJ297" s="192">
        <v>7501943424623</v>
      </c>
      <c r="AK297" s="192">
        <v>70038</v>
      </c>
      <c r="AL297" s="193" t="s">
        <v>279</v>
      </c>
      <c r="AM297" s="75">
        <v>70674</v>
      </c>
      <c r="AN297" s="76"/>
      <c r="AO297" s="188">
        <v>0</v>
      </c>
      <c r="AP297" s="188">
        <v>0</v>
      </c>
      <c r="AQ297" s="187">
        <v>0</v>
      </c>
      <c r="AR297" s="188">
        <v>0</v>
      </c>
      <c r="AS297" s="187">
        <v>0</v>
      </c>
      <c r="AT297" s="188">
        <v>0</v>
      </c>
      <c r="AU297" s="187">
        <v>0</v>
      </c>
      <c r="AV297" s="188">
        <v>0</v>
      </c>
      <c r="AW297" s="187">
        <v>0</v>
      </c>
      <c r="AX297" s="188">
        <v>0</v>
      </c>
      <c r="AY297" s="187">
        <v>0</v>
      </c>
      <c r="AZ297" s="188">
        <v>0</v>
      </c>
      <c r="BA297" s="187">
        <v>0</v>
      </c>
      <c r="BB297" s="188">
        <v>0</v>
      </c>
      <c r="BC297" s="187">
        <v>0</v>
      </c>
      <c r="BD297" s="75"/>
      <c r="BE297" s="75"/>
      <c r="BF297" s="56"/>
      <c r="BI297" s="194"/>
    </row>
    <row r="298" spans="1:61" s="77" customFormat="1" ht="11.25" customHeight="1" x14ac:dyDescent="0.2">
      <c r="A298" s="184" t="s">
        <v>1000</v>
      </c>
      <c r="B298" s="185">
        <v>0</v>
      </c>
      <c r="C298" s="832">
        <v>70415</v>
      </c>
      <c r="D298" s="55">
        <v>1E-4</v>
      </c>
      <c r="E298" s="91">
        <v>0</v>
      </c>
      <c r="F298" s="186">
        <v>0</v>
      </c>
      <c r="G298" s="186">
        <v>0</v>
      </c>
      <c r="H298" s="186">
        <v>0</v>
      </c>
      <c r="I298" s="187">
        <v>0</v>
      </c>
      <c r="J298" s="186">
        <v>0</v>
      </c>
      <c r="K298" s="186">
        <v>0</v>
      </c>
      <c r="L298" s="186">
        <v>0</v>
      </c>
      <c r="M298" s="186">
        <v>0</v>
      </c>
      <c r="N298" s="189">
        <v>0</v>
      </c>
      <c r="O298" s="189">
        <v>0</v>
      </c>
      <c r="P298" s="186">
        <v>0</v>
      </c>
      <c r="Q298" s="189">
        <v>0</v>
      </c>
      <c r="R298" s="189">
        <v>0</v>
      </c>
      <c r="S298" s="189">
        <v>1E-4</v>
      </c>
      <c r="T298" s="188">
        <v>0</v>
      </c>
      <c r="U298" s="187">
        <v>0</v>
      </c>
      <c r="V298" s="189">
        <v>0</v>
      </c>
      <c r="W298" s="189">
        <v>0</v>
      </c>
      <c r="X298" s="188">
        <v>0</v>
      </c>
      <c r="Y298" s="188">
        <v>0</v>
      </c>
      <c r="Z298" s="186">
        <v>0</v>
      </c>
      <c r="AA298" s="186">
        <v>0</v>
      </c>
      <c r="AB298" s="186">
        <v>0</v>
      </c>
      <c r="AC298" s="186">
        <v>0</v>
      </c>
      <c r="AD298" s="188">
        <v>0</v>
      </c>
      <c r="AE298" s="189">
        <v>0</v>
      </c>
      <c r="AF298" s="189">
        <v>0</v>
      </c>
      <c r="AG298" s="189">
        <v>0</v>
      </c>
      <c r="AH298" s="191">
        <v>0</v>
      </c>
      <c r="AI298" s="225">
        <v>0</v>
      </c>
      <c r="AJ298" s="192">
        <v>7501943494275</v>
      </c>
      <c r="AK298" s="192">
        <v>70332</v>
      </c>
      <c r="AL298" s="193" t="s">
        <v>279</v>
      </c>
      <c r="AM298" s="75">
        <v>70415</v>
      </c>
      <c r="AN298" s="76"/>
      <c r="AO298" s="188">
        <v>0</v>
      </c>
      <c r="AP298" s="188">
        <v>0</v>
      </c>
      <c r="AQ298" s="187">
        <v>0</v>
      </c>
      <c r="AR298" s="188">
        <v>0</v>
      </c>
      <c r="AS298" s="187">
        <v>0</v>
      </c>
      <c r="AT298" s="188">
        <v>0</v>
      </c>
      <c r="AU298" s="187">
        <v>0</v>
      </c>
      <c r="AV298" s="188">
        <v>0</v>
      </c>
      <c r="AW298" s="187">
        <v>0</v>
      </c>
      <c r="AX298" s="188">
        <v>0</v>
      </c>
      <c r="AY298" s="187">
        <v>0</v>
      </c>
      <c r="AZ298" s="188">
        <v>0</v>
      </c>
      <c r="BA298" s="187">
        <v>0</v>
      </c>
      <c r="BB298" s="188">
        <v>0</v>
      </c>
      <c r="BC298" s="187">
        <v>0</v>
      </c>
      <c r="BD298" s="75"/>
      <c r="BE298" s="75"/>
      <c r="BF298" s="56"/>
      <c r="BI298" s="194"/>
    </row>
    <row r="299" spans="1:61" s="77" customFormat="1" ht="11.25" customHeight="1" x14ac:dyDescent="0.2">
      <c r="A299" s="184" t="s">
        <v>1001</v>
      </c>
      <c r="B299" s="185">
        <v>0</v>
      </c>
      <c r="C299" s="832">
        <v>70323</v>
      </c>
      <c r="D299" s="55">
        <v>1E-4</v>
      </c>
      <c r="E299" s="91">
        <v>0</v>
      </c>
      <c r="F299" s="186">
        <v>0</v>
      </c>
      <c r="G299" s="186">
        <v>0</v>
      </c>
      <c r="H299" s="186">
        <v>0</v>
      </c>
      <c r="I299" s="187">
        <v>0</v>
      </c>
      <c r="J299" s="186">
        <v>0</v>
      </c>
      <c r="K299" s="186">
        <v>0</v>
      </c>
      <c r="L299" s="186">
        <v>0</v>
      </c>
      <c r="M299" s="186">
        <v>0</v>
      </c>
      <c r="N299" s="189">
        <v>0</v>
      </c>
      <c r="O299" s="189">
        <v>0</v>
      </c>
      <c r="P299" s="186">
        <v>0</v>
      </c>
      <c r="Q299" s="189">
        <v>0</v>
      </c>
      <c r="R299" s="189">
        <v>0</v>
      </c>
      <c r="S299" s="189">
        <v>1E-4</v>
      </c>
      <c r="T299" s="188">
        <v>0</v>
      </c>
      <c r="U299" s="187">
        <v>0</v>
      </c>
      <c r="V299" s="189">
        <v>0</v>
      </c>
      <c r="W299" s="189">
        <v>0</v>
      </c>
      <c r="X299" s="188">
        <v>0</v>
      </c>
      <c r="Y299" s="188">
        <v>0</v>
      </c>
      <c r="Z299" s="186">
        <v>0</v>
      </c>
      <c r="AA299" s="186">
        <v>0</v>
      </c>
      <c r="AB299" s="186">
        <v>0</v>
      </c>
      <c r="AC299" s="186">
        <v>0</v>
      </c>
      <c r="AD299" s="188">
        <v>0</v>
      </c>
      <c r="AE299" s="189">
        <v>0</v>
      </c>
      <c r="AF299" s="189">
        <v>0</v>
      </c>
      <c r="AG299" s="189">
        <v>0</v>
      </c>
      <c r="AH299" s="191">
        <v>0</v>
      </c>
      <c r="AI299" s="225">
        <v>0</v>
      </c>
      <c r="AJ299" s="192">
        <v>7501943490567</v>
      </c>
      <c r="AK299" s="192" t="s">
        <v>262</v>
      </c>
      <c r="AL299" s="193" t="s">
        <v>278</v>
      </c>
      <c r="AM299" s="75">
        <v>70323</v>
      </c>
      <c r="AN299" s="76"/>
      <c r="AO299" s="188">
        <v>0</v>
      </c>
      <c r="AP299" s="188">
        <v>0</v>
      </c>
      <c r="AQ299" s="187">
        <v>0</v>
      </c>
      <c r="AR299" s="188">
        <v>0</v>
      </c>
      <c r="AS299" s="187">
        <v>0</v>
      </c>
      <c r="AT299" s="188">
        <v>0</v>
      </c>
      <c r="AU299" s="187">
        <v>0</v>
      </c>
      <c r="AV299" s="188">
        <v>0</v>
      </c>
      <c r="AW299" s="187">
        <v>0</v>
      </c>
      <c r="AX299" s="188">
        <v>0</v>
      </c>
      <c r="AY299" s="187">
        <v>0</v>
      </c>
      <c r="AZ299" s="188">
        <v>0</v>
      </c>
      <c r="BA299" s="187">
        <v>0</v>
      </c>
      <c r="BB299" s="188">
        <v>0</v>
      </c>
      <c r="BC299" s="187">
        <v>0</v>
      </c>
      <c r="BD299" s="75"/>
      <c r="BE299" s="75"/>
      <c r="BF299" s="56"/>
      <c r="BI299" s="194"/>
    </row>
    <row r="300" spans="1:61" s="77" customFormat="1" ht="11.25" customHeight="1" x14ac:dyDescent="0.2">
      <c r="A300" s="184" t="s">
        <v>1002</v>
      </c>
      <c r="B300" s="185">
        <v>0</v>
      </c>
      <c r="C300" s="832">
        <v>70211</v>
      </c>
      <c r="D300" s="55">
        <v>487.5</v>
      </c>
      <c r="E300" s="91">
        <v>0</v>
      </c>
      <c r="F300" s="186">
        <v>0</v>
      </c>
      <c r="G300" s="186">
        <v>0</v>
      </c>
      <c r="H300" s="186">
        <v>0</v>
      </c>
      <c r="I300" s="187">
        <v>0</v>
      </c>
      <c r="J300" s="186">
        <v>0</v>
      </c>
      <c r="K300" s="186">
        <v>0</v>
      </c>
      <c r="L300" s="186">
        <v>0</v>
      </c>
      <c r="M300" s="186">
        <v>0</v>
      </c>
      <c r="N300" s="189">
        <v>0</v>
      </c>
      <c r="O300" s="189">
        <v>0</v>
      </c>
      <c r="P300" s="186">
        <v>0</v>
      </c>
      <c r="Q300" s="189">
        <v>0</v>
      </c>
      <c r="R300" s="189">
        <v>0</v>
      </c>
      <c r="S300" s="189">
        <v>487.5</v>
      </c>
      <c r="T300" s="188">
        <v>487.5</v>
      </c>
      <c r="U300" s="187">
        <v>0</v>
      </c>
      <c r="V300" s="189">
        <v>0</v>
      </c>
      <c r="W300" s="189">
        <v>0</v>
      </c>
      <c r="X300" s="188">
        <v>487.5</v>
      </c>
      <c r="Y300" s="188">
        <v>0</v>
      </c>
      <c r="Z300" s="186">
        <v>0</v>
      </c>
      <c r="AA300" s="186">
        <v>0</v>
      </c>
      <c r="AB300" s="186">
        <v>0</v>
      </c>
      <c r="AC300" s="186">
        <v>0</v>
      </c>
      <c r="AD300" s="188">
        <v>0</v>
      </c>
      <c r="AE300" s="189">
        <v>0</v>
      </c>
      <c r="AF300" s="189">
        <v>0</v>
      </c>
      <c r="AG300" s="189">
        <v>0</v>
      </c>
      <c r="AH300" s="191">
        <v>0</v>
      </c>
      <c r="AI300" s="225">
        <v>0</v>
      </c>
      <c r="AJ300" s="192">
        <v>7501943459595</v>
      </c>
      <c r="AK300" s="192" t="s">
        <v>262</v>
      </c>
      <c r="AL300" s="193" t="s">
        <v>278</v>
      </c>
      <c r="AM300" s="75">
        <v>70211</v>
      </c>
      <c r="AN300" s="76"/>
      <c r="AO300" s="188">
        <v>0</v>
      </c>
      <c r="AP300" s="188">
        <v>0</v>
      </c>
      <c r="AQ300" s="187">
        <v>0</v>
      </c>
      <c r="AR300" s="188">
        <v>0</v>
      </c>
      <c r="AS300" s="187">
        <v>0</v>
      </c>
      <c r="AT300" s="188">
        <v>0</v>
      </c>
      <c r="AU300" s="187">
        <v>0</v>
      </c>
      <c r="AV300" s="188">
        <v>0</v>
      </c>
      <c r="AW300" s="187">
        <v>0</v>
      </c>
      <c r="AX300" s="188">
        <v>0</v>
      </c>
      <c r="AY300" s="187">
        <v>0</v>
      </c>
      <c r="AZ300" s="188">
        <v>0</v>
      </c>
      <c r="BA300" s="187">
        <v>0</v>
      </c>
      <c r="BB300" s="188">
        <v>0</v>
      </c>
      <c r="BC300" s="187">
        <v>0</v>
      </c>
      <c r="BD300" s="75"/>
      <c r="BE300" s="75"/>
      <c r="BF300" s="56"/>
      <c r="BI300" s="194"/>
    </row>
    <row r="301" spans="1:61" s="77" customFormat="1" ht="11.25" customHeight="1" x14ac:dyDescent="0.2">
      <c r="A301" s="184" t="s">
        <v>1003</v>
      </c>
      <c r="B301" s="185">
        <v>0</v>
      </c>
      <c r="C301" s="832">
        <v>70125</v>
      </c>
      <c r="D301" s="55">
        <v>1E-4</v>
      </c>
      <c r="E301" s="91">
        <v>0</v>
      </c>
      <c r="F301" s="186">
        <v>0</v>
      </c>
      <c r="G301" s="186">
        <v>0</v>
      </c>
      <c r="H301" s="186">
        <v>0</v>
      </c>
      <c r="I301" s="187">
        <v>0</v>
      </c>
      <c r="J301" s="186">
        <v>0</v>
      </c>
      <c r="K301" s="186">
        <v>0</v>
      </c>
      <c r="L301" s="186">
        <v>0</v>
      </c>
      <c r="M301" s="186">
        <v>0</v>
      </c>
      <c r="N301" s="189">
        <v>0</v>
      </c>
      <c r="O301" s="189">
        <v>0</v>
      </c>
      <c r="P301" s="186">
        <v>0</v>
      </c>
      <c r="Q301" s="189">
        <v>0</v>
      </c>
      <c r="R301" s="189">
        <v>0</v>
      </c>
      <c r="S301" s="189">
        <v>1E-4</v>
      </c>
      <c r="T301" s="188">
        <v>0</v>
      </c>
      <c r="U301" s="187">
        <v>0</v>
      </c>
      <c r="V301" s="189">
        <v>0</v>
      </c>
      <c r="W301" s="189">
        <v>0</v>
      </c>
      <c r="X301" s="188">
        <v>0</v>
      </c>
      <c r="Y301" s="188">
        <v>0</v>
      </c>
      <c r="Z301" s="186">
        <v>0</v>
      </c>
      <c r="AA301" s="186">
        <v>0</v>
      </c>
      <c r="AB301" s="186">
        <v>0</v>
      </c>
      <c r="AC301" s="186">
        <v>0</v>
      </c>
      <c r="AD301" s="188">
        <v>0</v>
      </c>
      <c r="AE301" s="189">
        <v>0</v>
      </c>
      <c r="AF301" s="189">
        <v>0</v>
      </c>
      <c r="AG301" s="189">
        <v>0</v>
      </c>
      <c r="AH301" s="191">
        <v>0</v>
      </c>
      <c r="AI301" s="225">
        <v>0</v>
      </c>
      <c r="AJ301" s="192">
        <v>7501943410992</v>
      </c>
      <c r="AK301" s="192" t="s">
        <v>262</v>
      </c>
      <c r="AL301" s="193" t="s">
        <v>278</v>
      </c>
      <c r="AM301" s="75">
        <v>70125</v>
      </c>
      <c r="AN301" s="76"/>
      <c r="AO301" s="188">
        <v>0</v>
      </c>
      <c r="AP301" s="188">
        <v>0</v>
      </c>
      <c r="AQ301" s="187">
        <v>0</v>
      </c>
      <c r="AR301" s="188">
        <v>0</v>
      </c>
      <c r="AS301" s="187">
        <v>0</v>
      </c>
      <c r="AT301" s="188">
        <v>0</v>
      </c>
      <c r="AU301" s="187">
        <v>0</v>
      </c>
      <c r="AV301" s="188">
        <v>0</v>
      </c>
      <c r="AW301" s="187">
        <v>0</v>
      </c>
      <c r="AX301" s="188">
        <v>0</v>
      </c>
      <c r="AY301" s="187">
        <v>0</v>
      </c>
      <c r="AZ301" s="188">
        <v>0</v>
      </c>
      <c r="BA301" s="187">
        <v>0</v>
      </c>
      <c r="BB301" s="188">
        <v>0</v>
      </c>
      <c r="BC301" s="187">
        <v>0</v>
      </c>
      <c r="BD301" s="75"/>
      <c r="BE301" s="75"/>
      <c r="BF301" s="56"/>
      <c r="BI301" s="194"/>
    </row>
    <row r="302" spans="1:61" s="77" customFormat="1" ht="11.25" customHeight="1" x14ac:dyDescent="0.2">
      <c r="A302" s="184" t="s">
        <v>1004</v>
      </c>
      <c r="B302" s="185">
        <v>0</v>
      </c>
      <c r="C302" s="832">
        <v>70270</v>
      </c>
      <c r="D302" s="55">
        <v>1E-4</v>
      </c>
      <c r="E302" s="91">
        <v>0</v>
      </c>
      <c r="F302" s="186">
        <v>0</v>
      </c>
      <c r="G302" s="186">
        <v>0</v>
      </c>
      <c r="H302" s="186">
        <v>0</v>
      </c>
      <c r="I302" s="187">
        <v>0</v>
      </c>
      <c r="J302" s="186">
        <v>0</v>
      </c>
      <c r="K302" s="186">
        <v>0</v>
      </c>
      <c r="L302" s="186">
        <v>0</v>
      </c>
      <c r="M302" s="186">
        <v>0</v>
      </c>
      <c r="N302" s="189">
        <v>0</v>
      </c>
      <c r="O302" s="189">
        <v>0</v>
      </c>
      <c r="P302" s="186">
        <v>0</v>
      </c>
      <c r="Q302" s="189">
        <v>0</v>
      </c>
      <c r="R302" s="189">
        <v>0</v>
      </c>
      <c r="S302" s="189">
        <v>1E-4</v>
      </c>
      <c r="T302" s="188">
        <v>0</v>
      </c>
      <c r="U302" s="187">
        <v>0</v>
      </c>
      <c r="V302" s="189">
        <v>0</v>
      </c>
      <c r="W302" s="189">
        <v>0</v>
      </c>
      <c r="X302" s="188">
        <v>0</v>
      </c>
      <c r="Y302" s="188">
        <v>0</v>
      </c>
      <c r="Z302" s="186">
        <v>0</v>
      </c>
      <c r="AA302" s="186">
        <v>0</v>
      </c>
      <c r="AB302" s="186">
        <v>0</v>
      </c>
      <c r="AC302" s="186">
        <v>0</v>
      </c>
      <c r="AD302" s="188">
        <v>0</v>
      </c>
      <c r="AE302" s="189">
        <v>0</v>
      </c>
      <c r="AF302" s="189">
        <v>0</v>
      </c>
      <c r="AG302" s="189">
        <v>0</v>
      </c>
      <c r="AH302" s="191">
        <v>0</v>
      </c>
      <c r="AI302" s="225">
        <v>0</v>
      </c>
      <c r="AJ302" s="192">
        <v>7501943410992</v>
      </c>
      <c r="AK302" s="192">
        <v>70125</v>
      </c>
      <c r="AL302" s="193" t="s">
        <v>278</v>
      </c>
      <c r="AM302" s="75">
        <v>70270</v>
      </c>
      <c r="AN302" s="76"/>
      <c r="AO302" s="188">
        <v>0</v>
      </c>
      <c r="AP302" s="188">
        <v>0</v>
      </c>
      <c r="AQ302" s="187">
        <v>0</v>
      </c>
      <c r="AR302" s="188">
        <v>0</v>
      </c>
      <c r="AS302" s="187">
        <v>0</v>
      </c>
      <c r="AT302" s="188">
        <v>0</v>
      </c>
      <c r="AU302" s="187">
        <v>0</v>
      </c>
      <c r="AV302" s="188">
        <v>0</v>
      </c>
      <c r="AW302" s="187">
        <v>0</v>
      </c>
      <c r="AX302" s="188">
        <v>0</v>
      </c>
      <c r="AY302" s="187">
        <v>0</v>
      </c>
      <c r="AZ302" s="188">
        <v>0</v>
      </c>
      <c r="BA302" s="187">
        <v>0</v>
      </c>
      <c r="BB302" s="188">
        <v>0</v>
      </c>
      <c r="BC302" s="187">
        <v>0</v>
      </c>
      <c r="BD302" s="75"/>
      <c r="BE302" s="75"/>
      <c r="BF302" s="56"/>
      <c r="BI302" s="194"/>
    </row>
    <row r="303" spans="1:61" s="77" customFormat="1" ht="11.25" customHeight="1" x14ac:dyDescent="0.2">
      <c r="A303" s="184" t="s">
        <v>1005</v>
      </c>
      <c r="B303" s="185">
        <v>0</v>
      </c>
      <c r="C303" s="832">
        <v>70080</v>
      </c>
      <c r="D303" s="55">
        <v>1E-4</v>
      </c>
      <c r="E303" s="91">
        <v>0</v>
      </c>
      <c r="F303" s="186">
        <v>0</v>
      </c>
      <c r="G303" s="186">
        <v>0</v>
      </c>
      <c r="H303" s="186">
        <v>0</v>
      </c>
      <c r="I303" s="187">
        <v>0</v>
      </c>
      <c r="J303" s="186">
        <v>0</v>
      </c>
      <c r="K303" s="186">
        <v>0</v>
      </c>
      <c r="L303" s="186">
        <v>0</v>
      </c>
      <c r="M303" s="186">
        <v>0</v>
      </c>
      <c r="N303" s="189">
        <v>0</v>
      </c>
      <c r="O303" s="189">
        <v>0</v>
      </c>
      <c r="P303" s="186">
        <v>0</v>
      </c>
      <c r="Q303" s="189">
        <v>0</v>
      </c>
      <c r="R303" s="189">
        <v>0</v>
      </c>
      <c r="S303" s="189">
        <v>1E-4</v>
      </c>
      <c r="T303" s="188">
        <v>0</v>
      </c>
      <c r="U303" s="187">
        <v>0</v>
      </c>
      <c r="V303" s="189">
        <v>0</v>
      </c>
      <c r="W303" s="189">
        <v>0</v>
      </c>
      <c r="X303" s="188">
        <v>0</v>
      </c>
      <c r="Y303" s="188">
        <v>0</v>
      </c>
      <c r="Z303" s="186">
        <v>0</v>
      </c>
      <c r="AA303" s="186">
        <v>0</v>
      </c>
      <c r="AB303" s="186">
        <v>0</v>
      </c>
      <c r="AC303" s="186">
        <v>0</v>
      </c>
      <c r="AD303" s="188">
        <v>0</v>
      </c>
      <c r="AE303" s="189">
        <v>0</v>
      </c>
      <c r="AF303" s="189">
        <v>0</v>
      </c>
      <c r="AG303" s="189">
        <v>0</v>
      </c>
      <c r="AH303" s="191">
        <v>0</v>
      </c>
      <c r="AI303" s="225">
        <v>0</v>
      </c>
      <c r="AJ303" s="192">
        <v>7501943410381</v>
      </c>
      <c r="AK303" s="192" t="s">
        <v>262</v>
      </c>
      <c r="AL303" s="193" t="s">
        <v>278</v>
      </c>
      <c r="AM303" s="75">
        <v>70080</v>
      </c>
      <c r="AN303" s="76"/>
      <c r="AO303" s="188">
        <v>0</v>
      </c>
      <c r="AP303" s="188">
        <v>0</v>
      </c>
      <c r="AQ303" s="187">
        <v>0</v>
      </c>
      <c r="AR303" s="188">
        <v>0</v>
      </c>
      <c r="AS303" s="187">
        <v>0</v>
      </c>
      <c r="AT303" s="188">
        <v>0</v>
      </c>
      <c r="AU303" s="187">
        <v>0</v>
      </c>
      <c r="AV303" s="188">
        <v>0</v>
      </c>
      <c r="AW303" s="187">
        <v>0</v>
      </c>
      <c r="AX303" s="188">
        <v>0</v>
      </c>
      <c r="AY303" s="187">
        <v>0</v>
      </c>
      <c r="AZ303" s="188">
        <v>0</v>
      </c>
      <c r="BA303" s="187">
        <v>0</v>
      </c>
      <c r="BB303" s="188">
        <v>0</v>
      </c>
      <c r="BC303" s="187">
        <v>0</v>
      </c>
      <c r="BD303" s="75"/>
      <c r="BE303" s="75"/>
      <c r="BF303" s="56"/>
      <c r="BI303" s="194"/>
    </row>
    <row r="304" spans="1:61" s="77" customFormat="1" ht="11.25" customHeight="1" x14ac:dyDescent="0.2">
      <c r="A304" s="184" t="s">
        <v>1007</v>
      </c>
      <c r="B304" s="185">
        <v>0</v>
      </c>
      <c r="C304" s="832">
        <v>70360</v>
      </c>
      <c r="D304" s="55">
        <v>1E-4</v>
      </c>
      <c r="E304" s="91">
        <v>0</v>
      </c>
      <c r="F304" s="186">
        <v>0</v>
      </c>
      <c r="G304" s="186">
        <v>0</v>
      </c>
      <c r="H304" s="186">
        <v>0</v>
      </c>
      <c r="I304" s="187">
        <v>0</v>
      </c>
      <c r="J304" s="186">
        <v>0</v>
      </c>
      <c r="K304" s="186">
        <v>0</v>
      </c>
      <c r="L304" s="186">
        <v>0</v>
      </c>
      <c r="M304" s="186">
        <v>0</v>
      </c>
      <c r="N304" s="189">
        <v>0</v>
      </c>
      <c r="O304" s="189">
        <v>0</v>
      </c>
      <c r="P304" s="186">
        <v>0</v>
      </c>
      <c r="Q304" s="189">
        <v>0</v>
      </c>
      <c r="R304" s="189">
        <v>0</v>
      </c>
      <c r="S304" s="189">
        <v>1E-4</v>
      </c>
      <c r="T304" s="188">
        <v>0</v>
      </c>
      <c r="U304" s="187">
        <v>0</v>
      </c>
      <c r="V304" s="189">
        <v>0</v>
      </c>
      <c r="W304" s="189">
        <v>0</v>
      </c>
      <c r="X304" s="188">
        <v>0</v>
      </c>
      <c r="Y304" s="188">
        <v>0</v>
      </c>
      <c r="Z304" s="186">
        <v>0</v>
      </c>
      <c r="AA304" s="186">
        <v>0</v>
      </c>
      <c r="AB304" s="186">
        <v>0</v>
      </c>
      <c r="AC304" s="186">
        <v>0</v>
      </c>
      <c r="AD304" s="188">
        <v>0</v>
      </c>
      <c r="AE304" s="189">
        <v>0</v>
      </c>
      <c r="AF304" s="189">
        <v>0</v>
      </c>
      <c r="AG304" s="189">
        <v>0</v>
      </c>
      <c r="AH304" s="191">
        <v>0</v>
      </c>
      <c r="AI304" s="225">
        <v>0</v>
      </c>
      <c r="AJ304" s="192">
        <v>7501943490543</v>
      </c>
      <c r="AK304" s="192">
        <v>70384</v>
      </c>
      <c r="AL304" s="193" t="s">
        <v>279</v>
      </c>
      <c r="AM304" s="75">
        <v>70360</v>
      </c>
      <c r="AN304" s="76"/>
      <c r="AO304" s="188">
        <v>0</v>
      </c>
      <c r="AP304" s="188">
        <v>0</v>
      </c>
      <c r="AQ304" s="187">
        <v>0</v>
      </c>
      <c r="AR304" s="188">
        <v>0</v>
      </c>
      <c r="AS304" s="187">
        <v>0</v>
      </c>
      <c r="AT304" s="188">
        <v>0</v>
      </c>
      <c r="AU304" s="187">
        <v>0</v>
      </c>
      <c r="AV304" s="188">
        <v>0</v>
      </c>
      <c r="AW304" s="187">
        <v>0</v>
      </c>
      <c r="AX304" s="188">
        <v>0</v>
      </c>
      <c r="AY304" s="187">
        <v>0</v>
      </c>
      <c r="AZ304" s="188">
        <v>0</v>
      </c>
      <c r="BA304" s="187">
        <v>0</v>
      </c>
      <c r="BB304" s="188">
        <v>0</v>
      </c>
      <c r="BC304" s="187">
        <v>0</v>
      </c>
      <c r="BD304" s="75"/>
      <c r="BE304" s="75"/>
      <c r="BF304" s="56"/>
      <c r="BI304" s="194"/>
    </row>
    <row r="305" spans="1:61" s="77" customFormat="1" ht="11.25" customHeight="1" x14ac:dyDescent="0.2">
      <c r="A305" s="184" t="s">
        <v>1008</v>
      </c>
      <c r="B305" s="185">
        <v>0</v>
      </c>
      <c r="C305" s="832">
        <v>70283</v>
      </c>
      <c r="D305" s="55">
        <v>1E-4</v>
      </c>
      <c r="E305" s="91">
        <v>0</v>
      </c>
      <c r="F305" s="186">
        <v>0</v>
      </c>
      <c r="G305" s="186">
        <v>0</v>
      </c>
      <c r="H305" s="186">
        <v>0</v>
      </c>
      <c r="I305" s="187">
        <v>0</v>
      </c>
      <c r="J305" s="186">
        <v>0</v>
      </c>
      <c r="K305" s="186">
        <v>0</v>
      </c>
      <c r="L305" s="186">
        <v>0</v>
      </c>
      <c r="M305" s="186">
        <v>0</v>
      </c>
      <c r="N305" s="189">
        <v>0</v>
      </c>
      <c r="O305" s="189">
        <v>0</v>
      </c>
      <c r="P305" s="186">
        <v>0</v>
      </c>
      <c r="Q305" s="189">
        <v>0</v>
      </c>
      <c r="R305" s="189">
        <v>0</v>
      </c>
      <c r="S305" s="189">
        <v>1E-4</v>
      </c>
      <c r="T305" s="188">
        <v>0</v>
      </c>
      <c r="U305" s="187">
        <v>0</v>
      </c>
      <c r="V305" s="189">
        <v>0</v>
      </c>
      <c r="W305" s="189">
        <v>0</v>
      </c>
      <c r="X305" s="188">
        <v>0</v>
      </c>
      <c r="Y305" s="188">
        <v>0</v>
      </c>
      <c r="Z305" s="186">
        <v>0</v>
      </c>
      <c r="AA305" s="186">
        <v>0</v>
      </c>
      <c r="AB305" s="186">
        <v>0</v>
      </c>
      <c r="AC305" s="186">
        <v>0</v>
      </c>
      <c r="AD305" s="188">
        <v>0</v>
      </c>
      <c r="AE305" s="189">
        <v>0</v>
      </c>
      <c r="AF305" s="189">
        <v>0</v>
      </c>
      <c r="AG305" s="189">
        <v>0</v>
      </c>
      <c r="AH305" s="191">
        <v>0</v>
      </c>
      <c r="AI305" s="225">
        <v>0</v>
      </c>
      <c r="AJ305" s="192">
        <v>7501943428614</v>
      </c>
      <c r="AK305" s="192">
        <v>70042</v>
      </c>
      <c r="AL305" s="193" t="s">
        <v>279</v>
      </c>
      <c r="AM305" s="75">
        <v>70283</v>
      </c>
      <c r="AN305" s="76"/>
      <c r="AO305" s="188">
        <v>0</v>
      </c>
      <c r="AP305" s="188">
        <v>0</v>
      </c>
      <c r="AQ305" s="187">
        <v>0</v>
      </c>
      <c r="AR305" s="188">
        <v>0</v>
      </c>
      <c r="AS305" s="187">
        <v>0</v>
      </c>
      <c r="AT305" s="188">
        <v>0</v>
      </c>
      <c r="AU305" s="187">
        <v>0</v>
      </c>
      <c r="AV305" s="188">
        <v>0</v>
      </c>
      <c r="AW305" s="187">
        <v>0</v>
      </c>
      <c r="AX305" s="188">
        <v>0</v>
      </c>
      <c r="AY305" s="187">
        <v>0</v>
      </c>
      <c r="AZ305" s="188">
        <v>0</v>
      </c>
      <c r="BA305" s="187">
        <v>0</v>
      </c>
      <c r="BB305" s="188">
        <v>0</v>
      </c>
      <c r="BC305" s="187">
        <v>0</v>
      </c>
      <c r="BD305" s="75"/>
      <c r="BE305" s="75"/>
      <c r="BF305" s="56"/>
      <c r="BI305" s="194"/>
    </row>
    <row r="306" spans="1:61" s="77" customFormat="1" ht="11.25" customHeight="1" x14ac:dyDescent="0.2">
      <c r="A306" s="184" t="s">
        <v>1009</v>
      </c>
      <c r="B306" s="185">
        <v>0</v>
      </c>
      <c r="C306" s="832">
        <v>70358</v>
      </c>
      <c r="D306" s="55">
        <v>1E-4</v>
      </c>
      <c r="E306" s="91">
        <v>0</v>
      </c>
      <c r="F306" s="186">
        <v>0</v>
      </c>
      <c r="G306" s="186">
        <v>0</v>
      </c>
      <c r="H306" s="186">
        <v>0</v>
      </c>
      <c r="I306" s="187">
        <v>0</v>
      </c>
      <c r="J306" s="186">
        <v>0</v>
      </c>
      <c r="K306" s="186">
        <v>0</v>
      </c>
      <c r="L306" s="186">
        <v>0</v>
      </c>
      <c r="M306" s="186">
        <v>0</v>
      </c>
      <c r="N306" s="189">
        <v>0</v>
      </c>
      <c r="O306" s="189">
        <v>0</v>
      </c>
      <c r="P306" s="186">
        <v>0</v>
      </c>
      <c r="Q306" s="189">
        <v>0</v>
      </c>
      <c r="R306" s="189">
        <v>0</v>
      </c>
      <c r="S306" s="189">
        <v>1E-4</v>
      </c>
      <c r="T306" s="188">
        <v>0</v>
      </c>
      <c r="U306" s="187">
        <v>0</v>
      </c>
      <c r="V306" s="189">
        <v>0</v>
      </c>
      <c r="W306" s="189">
        <v>0</v>
      </c>
      <c r="X306" s="188">
        <v>0</v>
      </c>
      <c r="Y306" s="188">
        <v>0</v>
      </c>
      <c r="Z306" s="186">
        <v>0</v>
      </c>
      <c r="AA306" s="186">
        <v>0</v>
      </c>
      <c r="AB306" s="186">
        <v>0</v>
      </c>
      <c r="AC306" s="186">
        <v>0</v>
      </c>
      <c r="AD306" s="188">
        <v>0</v>
      </c>
      <c r="AE306" s="189">
        <v>0</v>
      </c>
      <c r="AF306" s="189">
        <v>0</v>
      </c>
      <c r="AG306" s="189">
        <v>0</v>
      </c>
      <c r="AH306" s="191">
        <v>0</v>
      </c>
      <c r="AI306" s="225">
        <v>0</v>
      </c>
      <c r="AJ306" s="192">
        <v>7501943428614</v>
      </c>
      <c r="AK306" s="192">
        <v>70042</v>
      </c>
      <c r="AL306" s="193" t="s">
        <v>279</v>
      </c>
      <c r="AM306" s="75">
        <v>70358</v>
      </c>
      <c r="AN306" s="76"/>
      <c r="AO306" s="188">
        <v>0</v>
      </c>
      <c r="AP306" s="188">
        <v>0</v>
      </c>
      <c r="AQ306" s="187">
        <v>0</v>
      </c>
      <c r="AR306" s="188">
        <v>0</v>
      </c>
      <c r="AS306" s="187">
        <v>0</v>
      </c>
      <c r="AT306" s="188">
        <v>0</v>
      </c>
      <c r="AU306" s="187">
        <v>0</v>
      </c>
      <c r="AV306" s="188">
        <v>0</v>
      </c>
      <c r="AW306" s="187">
        <v>0</v>
      </c>
      <c r="AX306" s="188">
        <v>0</v>
      </c>
      <c r="AY306" s="187">
        <v>0</v>
      </c>
      <c r="AZ306" s="188">
        <v>0</v>
      </c>
      <c r="BA306" s="187">
        <v>0</v>
      </c>
      <c r="BB306" s="188">
        <v>0</v>
      </c>
      <c r="BC306" s="187">
        <v>0</v>
      </c>
      <c r="BD306" s="75"/>
      <c r="BE306" s="75"/>
      <c r="BF306" s="56"/>
      <c r="BI306" s="194"/>
    </row>
    <row r="307" spans="1:61" s="77" customFormat="1" ht="11.25" customHeight="1" x14ac:dyDescent="0.2">
      <c r="A307" s="184" t="s">
        <v>1010</v>
      </c>
      <c r="B307" s="185">
        <v>0</v>
      </c>
      <c r="C307" s="832">
        <v>70361</v>
      </c>
      <c r="D307" s="55">
        <v>1E-4</v>
      </c>
      <c r="E307" s="91">
        <v>0</v>
      </c>
      <c r="F307" s="186">
        <v>0</v>
      </c>
      <c r="G307" s="186">
        <v>0</v>
      </c>
      <c r="H307" s="186">
        <v>0</v>
      </c>
      <c r="I307" s="187">
        <v>0</v>
      </c>
      <c r="J307" s="186">
        <v>0</v>
      </c>
      <c r="K307" s="186">
        <v>0</v>
      </c>
      <c r="L307" s="186">
        <v>0</v>
      </c>
      <c r="M307" s="186">
        <v>0</v>
      </c>
      <c r="N307" s="189">
        <v>0</v>
      </c>
      <c r="O307" s="189">
        <v>0</v>
      </c>
      <c r="P307" s="186">
        <v>0</v>
      </c>
      <c r="Q307" s="189">
        <v>0</v>
      </c>
      <c r="R307" s="189">
        <v>0</v>
      </c>
      <c r="S307" s="189">
        <v>1E-4</v>
      </c>
      <c r="T307" s="188">
        <v>0</v>
      </c>
      <c r="U307" s="187">
        <v>0</v>
      </c>
      <c r="V307" s="189">
        <v>0</v>
      </c>
      <c r="W307" s="189">
        <v>0</v>
      </c>
      <c r="X307" s="188">
        <v>0</v>
      </c>
      <c r="Y307" s="188">
        <v>0</v>
      </c>
      <c r="Z307" s="186">
        <v>0</v>
      </c>
      <c r="AA307" s="186">
        <v>0</v>
      </c>
      <c r="AB307" s="186">
        <v>0</v>
      </c>
      <c r="AC307" s="186">
        <v>0</v>
      </c>
      <c r="AD307" s="188">
        <v>0</v>
      </c>
      <c r="AE307" s="189">
        <v>0</v>
      </c>
      <c r="AF307" s="189">
        <v>0</v>
      </c>
      <c r="AG307" s="189">
        <v>0</v>
      </c>
      <c r="AH307" s="191">
        <v>0</v>
      </c>
      <c r="AI307" s="225">
        <v>0</v>
      </c>
      <c r="AJ307" s="192">
        <v>7501943490529</v>
      </c>
      <c r="AK307" s="192">
        <v>70382</v>
      </c>
      <c r="AL307" s="193" t="s">
        <v>279</v>
      </c>
      <c r="AM307" s="75">
        <v>70361</v>
      </c>
      <c r="AN307" s="76"/>
      <c r="AO307" s="188">
        <v>0</v>
      </c>
      <c r="AP307" s="188">
        <v>0</v>
      </c>
      <c r="AQ307" s="187">
        <v>0</v>
      </c>
      <c r="AR307" s="188">
        <v>0</v>
      </c>
      <c r="AS307" s="187">
        <v>0</v>
      </c>
      <c r="AT307" s="188">
        <v>0</v>
      </c>
      <c r="AU307" s="187">
        <v>0</v>
      </c>
      <c r="AV307" s="188">
        <v>0</v>
      </c>
      <c r="AW307" s="187">
        <v>0</v>
      </c>
      <c r="AX307" s="188">
        <v>0</v>
      </c>
      <c r="AY307" s="187">
        <v>0</v>
      </c>
      <c r="AZ307" s="188">
        <v>0</v>
      </c>
      <c r="BA307" s="187">
        <v>0</v>
      </c>
      <c r="BB307" s="188">
        <v>0</v>
      </c>
      <c r="BC307" s="187">
        <v>0</v>
      </c>
      <c r="BD307" s="75"/>
      <c r="BE307" s="75"/>
      <c r="BF307" s="56"/>
      <c r="BI307" s="194"/>
    </row>
    <row r="308" spans="1:61" s="77" customFormat="1" ht="11.25" customHeight="1" x14ac:dyDescent="0.2">
      <c r="A308" s="184" t="s">
        <v>1011</v>
      </c>
      <c r="B308" s="185">
        <v>0</v>
      </c>
      <c r="C308" s="832">
        <v>70357</v>
      </c>
      <c r="D308" s="55">
        <v>1E-4</v>
      </c>
      <c r="E308" s="91">
        <v>0</v>
      </c>
      <c r="F308" s="186">
        <v>0</v>
      </c>
      <c r="G308" s="186">
        <v>0</v>
      </c>
      <c r="H308" s="186">
        <v>0</v>
      </c>
      <c r="I308" s="187">
        <v>0</v>
      </c>
      <c r="J308" s="186">
        <v>0</v>
      </c>
      <c r="K308" s="186">
        <v>0</v>
      </c>
      <c r="L308" s="186">
        <v>0</v>
      </c>
      <c r="M308" s="186">
        <v>0</v>
      </c>
      <c r="N308" s="189">
        <v>0</v>
      </c>
      <c r="O308" s="189">
        <v>0</v>
      </c>
      <c r="P308" s="186">
        <v>0</v>
      </c>
      <c r="Q308" s="189">
        <v>0</v>
      </c>
      <c r="R308" s="189">
        <v>0</v>
      </c>
      <c r="S308" s="189">
        <v>1E-4</v>
      </c>
      <c r="T308" s="188">
        <v>0</v>
      </c>
      <c r="U308" s="187">
        <v>0</v>
      </c>
      <c r="V308" s="189">
        <v>0</v>
      </c>
      <c r="W308" s="189">
        <v>0</v>
      </c>
      <c r="X308" s="188">
        <v>0</v>
      </c>
      <c r="Y308" s="188">
        <v>0</v>
      </c>
      <c r="Z308" s="186">
        <v>0</v>
      </c>
      <c r="AA308" s="186">
        <v>0</v>
      </c>
      <c r="AB308" s="186">
        <v>0</v>
      </c>
      <c r="AC308" s="186">
        <v>0</v>
      </c>
      <c r="AD308" s="188">
        <v>0</v>
      </c>
      <c r="AE308" s="189">
        <v>0</v>
      </c>
      <c r="AF308" s="189">
        <v>0</v>
      </c>
      <c r="AG308" s="189">
        <v>0</v>
      </c>
      <c r="AH308" s="191">
        <v>0</v>
      </c>
      <c r="AI308" s="225">
        <v>0</v>
      </c>
      <c r="AJ308" s="192">
        <v>7501943420533</v>
      </c>
      <c r="AK308" s="192">
        <v>70045</v>
      </c>
      <c r="AL308" s="193" t="s">
        <v>279</v>
      </c>
      <c r="AM308" s="75">
        <v>70357</v>
      </c>
      <c r="AN308" s="76"/>
      <c r="AO308" s="188">
        <v>0</v>
      </c>
      <c r="AP308" s="188">
        <v>0</v>
      </c>
      <c r="AQ308" s="187">
        <v>0</v>
      </c>
      <c r="AR308" s="188">
        <v>0</v>
      </c>
      <c r="AS308" s="187">
        <v>0</v>
      </c>
      <c r="AT308" s="188">
        <v>0</v>
      </c>
      <c r="AU308" s="187">
        <v>0</v>
      </c>
      <c r="AV308" s="188">
        <v>0</v>
      </c>
      <c r="AW308" s="187">
        <v>0</v>
      </c>
      <c r="AX308" s="188">
        <v>0</v>
      </c>
      <c r="AY308" s="187">
        <v>0</v>
      </c>
      <c r="AZ308" s="188">
        <v>0</v>
      </c>
      <c r="BA308" s="187">
        <v>0</v>
      </c>
      <c r="BB308" s="188">
        <v>0</v>
      </c>
      <c r="BC308" s="187">
        <v>0</v>
      </c>
      <c r="BD308" s="75"/>
      <c r="BE308" s="75"/>
      <c r="BF308" s="56"/>
      <c r="BI308" s="194"/>
    </row>
    <row r="309" spans="1:61" s="77" customFormat="1" ht="11.25" customHeight="1" x14ac:dyDescent="0.2">
      <c r="A309" s="184" t="s">
        <v>1012</v>
      </c>
      <c r="B309" s="185">
        <v>0</v>
      </c>
      <c r="C309" s="832">
        <v>70275</v>
      </c>
      <c r="D309" s="55">
        <v>1E-4</v>
      </c>
      <c r="E309" s="91">
        <v>0</v>
      </c>
      <c r="F309" s="186">
        <v>0</v>
      </c>
      <c r="G309" s="186">
        <v>0</v>
      </c>
      <c r="H309" s="186">
        <v>0</v>
      </c>
      <c r="I309" s="187">
        <v>0</v>
      </c>
      <c r="J309" s="186">
        <v>0</v>
      </c>
      <c r="K309" s="186">
        <v>0</v>
      </c>
      <c r="L309" s="186">
        <v>0</v>
      </c>
      <c r="M309" s="186">
        <v>0</v>
      </c>
      <c r="N309" s="189">
        <v>0</v>
      </c>
      <c r="O309" s="189">
        <v>0</v>
      </c>
      <c r="P309" s="186">
        <v>0</v>
      </c>
      <c r="Q309" s="189">
        <v>0</v>
      </c>
      <c r="R309" s="189">
        <v>0</v>
      </c>
      <c r="S309" s="189">
        <v>1E-4</v>
      </c>
      <c r="T309" s="188">
        <v>0</v>
      </c>
      <c r="U309" s="187">
        <v>0</v>
      </c>
      <c r="V309" s="189">
        <v>0</v>
      </c>
      <c r="W309" s="189">
        <v>0</v>
      </c>
      <c r="X309" s="188">
        <v>0</v>
      </c>
      <c r="Y309" s="188">
        <v>0</v>
      </c>
      <c r="Z309" s="186">
        <v>0</v>
      </c>
      <c r="AA309" s="186">
        <v>0</v>
      </c>
      <c r="AB309" s="186">
        <v>0</v>
      </c>
      <c r="AC309" s="186">
        <v>0</v>
      </c>
      <c r="AD309" s="188">
        <v>0</v>
      </c>
      <c r="AE309" s="189">
        <v>0</v>
      </c>
      <c r="AF309" s="189">
        <v>0</v>
      </c>
      <c r="AG309" s="189">
        <v>0</v>
      </c>
      <c r="AH309" s="191">
        <v>0</v>
      </c>
      <c r="AI309" s="225">
        <v>0</v>
      </c>
      <c r="AJ309" s="192">
        <v>7501943420533</v>
      </c>
      <c r="AK309" s="192">
        <v>70045</v>
      </c>
      <c r="AL309" s="193" t="s">
        <v>279</v>
      </c>
      <c r="AM309" s="75">
        <v>70275</v>
      </c>
      <c r="AN309" s="76"/>
      <c r="AO309" s="188">
        <v>0</v>
      </c>
      <c r="AP309" s="188">
        <v>0</v>
      </c>
      <c r="AQ309" s="187">
        <v>0</v>
      </c>
      <c r="AR309" s="188">
        <v>0</v>
      </c>
      <c r="AS309" s="187">
        <v>0</v>
      </c>
      <c r="AT309" s="188">
        <v>0</v>
      </c>
      <c r="AU309" s="187">
        <v>0</v>
      </c>
      <c r="AV309" s="188">
        <v>0</v>
      </c>
      <c r="AW309" s="187">
        <v>0</v>
      </c>
      <c r="AX309" s="188">
        <v>0</v>
      </c>
      <c r="AY309" s="187">
        <v>0</v>
      </c>
      <c r="AZ309" s="188">
        <v>0</v>
      </c>
      <c r="BA309" s="187">
        <v>0</v>
      </c>
      <c r="BB309" s="188">
        <v>0</v>
      </c>
      <c r="BC309" s="187">
        <v>0</v>
      </c>
      <c r="BD309" s="75"/>
      <c r="BE309" s="75"/>
      <c r="BF309" s="56"/>
      <c r="BI309" s="194"/>
    </row>
    <row r="310" spans="1:61" s="77" customFormat="1" ht="11.25" customHeight="1" x14ac:dyDescent="0.2">
      <c r="A310" s="184" t="s">
        <v>1013</v>
      </c>
      <c r="B310" s="185">
        <v>0</v>
      </c>
      <c r="C310" s="832">
        <v>70703</v>
      </c>
      <c r="D310" s="55">
        <v>26.25</v>
      </c>
      <c r="E310" s="91">
        <v>0</v>
      </c>
      <c r="F310" s="186">
        <v>0</v>
      </c>
      <c r="G310" s="186">
        <v>0</v>
      </c>
      <c r="H310" s="186">
        <v>0</v>
      </c>
      <c r="I310" s="187">
        <v>0</v>
      </c>
      <c r="J310" s="186">
        <v>0</v>
      </c>
      <c r="K310" s="186">
        <v>0</v>
      </c>
      <c r="L310" s="186">
        <v>0</v>
      </c>
      <c r="M310" s="186">
        <v>0</v>
      </c>
      <c r="N310" s="189">
        <v>0</v>
      </c>
      <c r="O310" s="189">
        <v>0</v>
      </c>
      <c r="P310" s="186">
        <v>0</v>
      </c>
      <c r="Q310" s="189">
        <v>0</v>
      </c>
      <c r="R310" s="189">
        <v>0</v>
      </c>
      <c r="S310" s="189">
        <v>26.25</v>
      </c>
      <c r="T310" s="188">
        <v>26.25</v>
      </c>
      <c r="U310" s="187">
        <v>0</v>
      </c>
      <c r="V310" s="189">
        <v>0</v>
      </c>
      <c r="W310" s="189">
        <v>0</v>
      </c>
      <c r="X310" s="188">
        <v>26.25</v>
      </c>
      <c r="Y310" s="188">
        <v>0</v>
      </c>
      <c r="Z310" s="186">
        <v>0</v>
      </c>
      <c r="AA310" s="186">
        <v>0</v>
      </c>
      <c r="AB310" s="186">
        <v>0</v>
      </c>
      <c r="AC310" s="186">
        <v>0</v>
      </c>
      <c r="AD310" s="188">
        <v>0</v>
      </c>
      <c r="AE310" s="189">
        <v>0</v>
      </c>
      <c r="AF310" s="189">
        <v>0</v>
      </c>
      <c r="AG310" s="189">
        <v>0</v>
      </c>
      <c r="AH310" s="191">
        <v>0</v>
      </c>
      <c r="AI310" s="225">
        <v>0</v>
      </c>
      <c r="AJ310" s="192">
        <v>7506425619443</v>
      </c>
      <c r="AK310" s="192" t="s">
        <v>262</v>
      </c>
      <c r="AL310" s="193" t="s">
        <v>279</v>
      </c>
      <c r="AM310" s="75">
        <v>70703</v>
      </c>
      <c r="AN310" s="76"/>
      <c r="AO310" s="188">
        <v>0</v>
      </c>
      <c r="AP310" s="188">
        <v>0</v>
      </c>
      <c r="AQ310" s="187">
        <v>0</v>
      </c>
      <c r="AR310" s="188">
        <v>0</v>
      </c>
      <c r="AS310" s="187">
        <v>0</v>
      </c>
      <c r="AT310" s="188">
        <v>0</v>
      </c>
      <c r="AU310" s="187">
        <v>0</v>
      </c>
      <c r="AV310" s="188">
        <v>0</v>
      </c>
      <c r="AW310" s="187">
        <v>0</v>
      </c>
      <c r="AX310" s="188">
        <v>0</v>
      </c>
      <c r="AY310" s="187">
        <v>0</v>
      </c>
      <c r="AZ310" s="188">
        <v>0</v>
      </c>
      <c r="BA310" s="187">
        <v>0</v>
      </c>
      <c r="BB310" s="188">
        <v>0</v>
      </c>
      <c r="BC310" s="187">
        <v>0</v>
      </c>
      <c r="BD310" s="75"/>
      <c r="BE310" s="75"/>
      <c r="BF310" s="56"/>
      <c r="BI310" s="194"/>
    </row>
    <row r="311" spans="1:61" s="77" customFormat="1" ht="11.25" customHeight="1" x14ac:dyDescent="0.2">
      <c r="A311" s="184" t="s">
        <v>1014</v>
      </c>
      <c r="B311" s="185">
        <v>0</v>
      </c>
      <c r="C311" s="832">
        <v>70264</v>
      </c>
      <c r="D311" s="55">
        <v>1E-4</v>
      </c>
      <c r="E311" s="91">
        <v>0</v>
      </c>
      <c r="F311" s="186">
        <v>0</v>
      </c>
      <c r="G311" s="186">
        <v>0</v>
      </c>
      <c r="H311" s="186">
        <v>0</v>
      </c>
      <c r="I311" s="187">
        <v>0</v>
      </c>
      <c r="J311" s="186">
        <v>0</v>
      </c>
      <c r="K311" s="186">
        <v>0</v>
      </c>
      <c r="L311" s="186">
        <v>0</v>
      </c>
      <c r="M311" s="186">
        <v>0</v>
      </c>
      <c r="N311" s="189">
        <v>0</v>
      </c>
      <c r="O311" s="189">
        <v>0</v>
      </c>
      <c r="P311" s="186">
        <v>0</v>
      </c>
      <c r="Q311" s="189">
        <v>0</v>
      </c>
      <c r="R311" s="189">
        <v>0</v>
      </c>
      <c r="S311" s="189">
        <v>1E-4</v>
      </c>
      <c r="T311" s="188">
        <v>0</v>
      </c>
      <c r="U311" s="187">
        <v>0</v>
      </c>
      <c r="V311" s="189">
        <v>0</v>
      </c>
      <c r="W311" s="189">
        <v>0</v>
      </c>
      <c r="X311" s="188">
        <v>0</v>
      </c>
      <c r="Y311" s="188">
        <v>0</v>
      </c>
      <c r="Z311" s="186">
        <v>0</v>
      </c>
      <c r="AA311" s="186">
        <v>0</v>
      </c>
      <c r="AB311" s="186">
        <v>0</v>
      </c>
      <c r="AC311" s="186">
        <v>0</v>
      </c>
      <c r="AD311" s="188">
        <v>0</v>
      </c>
      <c r="AE311" s="189">
        <v>0</v>
      </c>
      <c r="AF311" s="189">
        <v>0</v>
      </c>
      <c r="AG311" s="189">
        <v>0</v>
      </c>
      <c r="AH311" s="191">
        <v>0</v>
      </c>
      <c r="AI311" s="225">
        <v>0</v>
      </c>
      <c r="AJ311" s="192">
        <v>7501943421141</v>
      </c>
      <c r="AK311" s="192">
        <v>70047</v>
      </c>
      <c r="AL311" s="193" t="s">
        <v>279</v>
      </c>
      <c r="AM311" s="75">
        <v>70264</v>
      </c>
      <c r="AN311" s="76"/>
      <c r="AO311" s="188">
        <v>0</v>
      </c>
      <c r="AP311" s="188">
        <v>0</v>
      </c>
      <c r="AQ311" s="187">
        <v>0</v>
      </c>
      <c r="AR311" s="188">
        <v>0</v>
      </c>
      <c r="AS311" s="187">
        <v>0</v>
      </c>
      <c r="AT311" s="188">
        <v>0</v>
      </c>
      <c r="AU311" s="187">
        <v>0</v>
      </c>
      <c r="AV311" s="188">
        <v>0</v>
      </c>
      <c r="AW311" s="187">
        <v>0</v>
      </c>
      <c r="AX311" s="188">
        <v>0</v>
      </c>
      <c r="AY311" s="187">
        <v>0</v>
      </c>
      <c r="AZ311" s="188">
        <v>0</v>
      </c>
      <c r="BA311" s="187">
        <v>0</v>
      </c>
      <c r="BB311" s="188">
        <v>0</v>
      </c>
      <c r="BC311" s="187">
        <v>0</v>
      </c>
      <c r="BD311" s="75"/>
      <c r="BE311" s="75"/>
      <c r="BF311" s="56"/>
      <c r="BI311" s="194"/>
    </row>
    <row r="312" spans="1:61" s="77" customFormat="1" ht="11.25" customHeight="1" x14ac:dyDescent="0.2">
      <c r="A312" s="184" t="s">
        <v>1015</v>
      </c>
      <c r="B312" s="185">
        <v>0</v>
      </c>
      <c r="C312" s="832">
        <v>70772</v>
      </c>
      <c r="D312" s="55">
        <v>1E-4</v>
      </c>
      <c r="E312" s="91">
        <v>0</v>
      </c>
      <c r="F312" s="186">
        <v>0</v>
      </c>
      <c r="G312" s="186">
        <v>0</v>
      </c>
      <c r="H312" s="186">
        <v>0</v>
      </c>
      <c r="I312" s="187">
        <v>0</v>
      </c>
      <c r="J312" s="186">
        <v>0</v>
      </c>
      <c r="K312" s="186">
        <v>0</v>
      </c>
      <c r="L312" s="186">
        <v>0</v>
      </c>
      <c r="M312" s="186">
        <v>0</v>
      </c>
      <c r="N312" s="189">
        <v>0</v>
      </c>
      <c r="O312" s="189">
        <v>0</v>
      </c>
      <c r="P312" s="186">
        <v>0</v>
      </c>
      <c r="Q312" s="189">
        <v>0</v>
      </c>
      <c r="R312" s="189">
        <v>0</v>
      </c>
      <c r="S312" s="189">
        <v>1E-4</v>
      </c>
      <c r="T312" s="188">
        <v>0</v>
      </c>
      <c r="U312" s="187">
        <v>0</v>
      </c>
      <c r="V312" s="189">
        <v>0</v>
      </c>
      <c r="W312" s="189">
        <v>0</v>
      </c>
      <c r="X312" s="188">
        <v>0</v>
      </c>
      <c r="Y312" s="188">
        <v>0</v>
      </c>
      <c r="Z312" s="186">
        <v>0</v>
      </c>
      <c r="AA312" s="186">
        <v>0</v>
      </c>
      <c r="AB312" s="186">
        <v>0</v>
      </c>
      <c r="AC312" s="186">
        <v>0</v>
      </c>
      <c r="AD312" s="188">
        <v>0</v>
      </c>
      <c r="AE312" s="189">
        <v>0</v>
      </c>
      <c r="AF312" s="189">
        <v>0</v>
      </c>
      <c r="AG312" s="189">
        <v>0</v>
      </c>
      <c r="AH312" s="191">
        <v>0</v>
      </c>
      <c r="AI312" s="225">
        <v>0</v>
      </c>
      <c r="AJ312" s="192">
        <v>7501943421141</v>
      </c>
      <c r="AK312" s="192">
        <v>70047</v>
      </c>
      <c r="AL312" s="193" t="s">
        <v>279</v>
      </c>
      <c r="AM312" s="75">
        <v>70772</v>
      </c>
      <c r="AN312" s="76"/>
      <c r="AO312" s="188">
        <v>0</v>
      </c>
      <c r="AP312" s="188">
        <v>0</v>
      </c>
      <c r="AQ312" s="187">
        <v>0</v>
      </c>
      <c r="AR312" s="188">
        <v>0</v>
      </c>
      <c r="AS312" s="187">
        <v>0</v>
      </c>
      <c r="AT312" s="188">
        <v>0</v>
      </c>
      <c r="AU312" s="187">
        <v>0</v>
      </c>
      <c r="AV312" s="188">
        <v>0</v>
      </c>
      <c r="AW312" s="187">
        <v>0</v>
      </c>
      <c r="AX312" s="188">
        <v>0</v>
      </c>
      <c r="AY312" s="187">
        <v>0</v>
      </c>
      <c r="AZ312" s="188">
        <v>0</v>
      </c>
      <c r="BA312" s="187">
        <v>0</v>
      </c>
      <c r="BB312" s="188">
        <v>0</v>
      </c>
      <c r="BC312" s="187">
        <v>0</v>
      </c>
      <c r="BD312" s="75"/>
      <c r="BE312" s="75"/>
      <c r="BF312" s="56"/>
      <c r="BI312" s="194"/>
    </row>
    <row r="313" spans="1:61" s="77" customFormat="1" ht="11.25" customHeight="1" x14ac:dyDescent="0.2">
      <c r="A313" s="184" t="s">
        <v>1016</v>
      </c>
      <c r="B313" s="185">
        <v>0</v>
      </c>
      <c r="C313" s="832">
        <v>70287</v>
      </c>
      <c r="D313" s="55">
        <v>1E-4</v>
      </c>
      <c r="E313" s="91">
        <v>0</v>
      </c>
      <c r="F313" s="186">
        <v>0</v>
      </c>
      <c r="G313" s="186">
        <v>0</v>
      </c>
      <c r="H313" s="186">
        <v>0</v>
      </c>
      <c r="I313" s="187">
        <v>0</v>
      </c>
      <c r="J313" s="186">
        <v>0</v>
      </c>
      <c r="K313" s="186">
        <v>0</v>
      </c>
      <c r="L313" s="186">
        <v>0</v>
      </c>
      <c r="M313" s="186">
        <v>0</v>
      </c>
      <c r="N313" s="189">
        <v>0</v>
      </c>
      <c r="O313" s="189">
        <v>0</v>
      </c>
      <c r="P313" s="186">
        <v>0</v>
      </c>
      <c r="Q313" s="189">
        <v>0</v>
      </c>
      <c r="R313" s="189">
        <v>0</v>
      </c>
      <c r="S313" s="189">
        <v>1E-4</v>
      </c>
      <c r="T313" s="188">
        <v>0</v>
      </c>
      <c r="U313" s="187">
        <v>0</v>
      </c>
      <c r="V313" s="189">
        <v>0</v>
      </c>
      <c r="W313" s="189">
        <v>0</v>
      </c>
      <c r="X313" s="188">
        <v>0</v>
      </c>
      <c r="Y313" s="188">
        <v>0</v>
      </c>
      <c r="Z313" s="186">
        <v>0</v>
      </c>
      <c r="AA313" s="186">
        <v>0</v>
      </c>
      <c r="AB313" s="186">
        <v>0</v>
      </c>
      <c r="AC313" s="186">
        <v>0</v>
      </c>
      <c r="AD313" s="188">
        <v>0</v>
      </c>
      <c r="AE313" s="189">
        <v>0</v>
      </c>
      <c r="AF313" s="189">
        <v>0</v>
      </c>
      <c r="AG313" s="189">
        <v>0</v>
      </c>
      <c r="AH313" s="191">
        <v>0</v>
      </c>
      <c r="AI313" s="225">
        <v>0</v>
      </c>
      <c r="AJ313" s="192">
        <v>7501943421141</v>
      </c>
      <c r="AK313" s="192">
        <v>70047</v>
      </c>
      <c r="AL313" s="193" t="s">
        <v>279</v>
      </c>
      <c r="AM313" s="75">
        <v>70287</v>
      </c>
      <c r="AN313" s="76"/>
      <c r="AO313" s="188">
        <v>0</v>
      </c>
      <c r="AP313" s="188">
        <v>0</v>
      </c>
      <c r="AQ313" s="187">
        <v>0</v>
      </c>
      <c r="AR313" s="188">
        <v>0</v>
      </c>
      <c r="AS313" s="187">
        <v>0</v>
      </c>
      <c r="AT313" s="188">
        <v>0</v>
      </c>
      <c r="AU313" s="187">
        <v>0</v>
      </c>
      <c r="AV313" s="188">
        <v>0</v>
      </c>
      <c r="AW313" s="187">
        <v>0</v>
      </c>
      <c r="AX313" s="188">
        <v>0</v>
      </c>
      <c r="AY313" s="187">
        <v>0</v>
      </c>
      <c r="AZ313" s="188">
        <v>0</v>
      </c>
      <c r="BA313" s="187">
        <v>0</v>
      </c>
      <c r="BB313" s="188">
        <v>0</v>
      </c>
      <c r="BC313" s="187">
        <v>0</v>
      </c>
      <c r="BD313" s="75"/>
      <c r="BE313" s="75"/>
      <c r="BF313" s="56"/>
      <c r="BI313" s="194"/>
    </row>
    <row r="314" spans="1:61" s="77" customFormat="1" ht="11.25" customHeight="1" x14ac:dyDescent="0.2">
      <c r="A314" s="184" t="s">
        <v>1017</v>
      </c>
      <c r="B314" s="185">
        <v>0</v>
      </c>
      <c r="C314" s="832">
        <v>70475</v>
      </c>
      <c r="D314" s="55">
        <v>1E-4</v>
      </c>
      <c r="E314" s="91">
        <v>0</v>
      </c>
      <c r="F314" s="186">
        <v>0</v>
      </c>
      <c r="G314" s="186">
        <v>0</v>
      </c>
      <c r="H314" s="186">
        <v>0</v>
      </c>
      <c r="I314" s="187">
        <v>0</v>
      </c>
      <c r="J314" s="186">
        <v>0</v>
      </c>
      <c r="K314" s="186">
        <v>0</v>
      </c>
      <c r="L314" s="186">
        <v>0</v>
      </c>
      <c r="M314" s="186">
        <v>0</v>
      </c>
      <c r="N314" s="189">
        <v>0</v>
      </c>
      <c r="O314" s="189">
        <v>0</v>
      </c>
      <c r="P314" s="186">
        <v>0</v>
      </c>
      <c r="Q314" s="189">
        <v>0</v>
      </c>
      <c r="R314" s="189">
        <v>0</v>
      </c>
      <c r="S314" s="189">
        <v>1E-4</v>
      </c>
      <c r="T314" s="188">
        <v>0</v>
      </c>
      <c r="U314" s="187">
        <v>0</v>
      </c>
      <c r="V314" s="189">
        <v>0</v>
      </c>
      <c r="W314" s="189">
        <v>0</v>
      </c>
      <c r="X314" s="188">
        <v>0</v>
      </c>
      <c r="Y314" s="188">
        <v>0</v>
      </c>
      <c r="Z314" s="186">
        <v>0</v>
      </c>
      <c r="AA314" s="186">
        <v>0</v>
      </c>
      <c r="AB314" s="186">
        <v>0</v>
      </c>
      <c r="AC314" s="186">
        <v>0</v>
      </c>
      <c r="AD314" s="188">
        <v>0</v>
      </c>
      <c r="AE314" s="189">
        <v>0</v>
      </c>
      <c r="AF314" s="189">
        <v>0</v>
      </c>
      <c r="AG314" s="189">
        <v>0</v>
      </c>
      <c r="AH314" s="191">
        <v>0</v>
      </c>
      <c r="AI314" s="225">
        <v>0</v>
      </c>
      <c r="AJ314" s="192">
        <v>7501943427754</v>
      </c>
      <c r="AK314" s="192">
        <v>70005</v>
      </c>
      <c r="AL314" s="193" t="s">
        <v>279</v>
      </c>
      <c r="AM314" s="75">
        <v>70475</v>
      </c>
      <c r="AN314" s="76"/>
      <c r="AO314" s="188">
        <v>0</v>
      </c>
      <c r="AP314" s="188">
        <v>0</v>
      </c>
      <c r="AQ314" s="187">
        <v>0</v>
      </c>
      <c r="AR314" s="188">
        <v>0</v>
      </c>
      <c r="AS314" s="187">
        <v>0</v>
      </c>
      <c r="AT314" s="188">
        <v>0</v>
      </c>
      <c r="AU314" s="187">
        <v>0</v>
      </c>
      <c r="AV314" s="188">
        <v>0</v>
      </c>
      <c r="AW314" s="187">
        <v>0</v>
      </c>
      <c r="AX314" s="188">
        <v>0</v>
      </c>
      <c r="AY314" s="187">
        <v>0</v>
      </c>
      <c r="AZ314" s="188">
        <v>0</v>
      </c>
      <c r="BA314" s="187">
        <v>0</v>
      </c>
      <c r="BB314" s="188">
        <v>0</v>
      </c>
      <c r="BC314" s="187">
        <v>0</v>
      </c>
      <c r="BD314" s="75"/>
      <c r="BE314" s="75"/>
      <c r="BF314" s="56"/>
      <c r="BI314" s="194"/>
    </row>
    <row r="315" spans="1:61" s="77" customFormat="1" ht="11.25" customHeight="1" x14ac:dyDescent="0.2">
      <c r="A315" s="184" t="s">
        <v>1018</v>
      </c>
      <c r="B315" s="185">
        <v>0</v>
      </c>
      <c r="C315" s="832">
        <v>71000</v>
      </c>
      <c r="D315" s="55">
        <v>96.403999999999996</v>
      </c>
      <c r="E315" s="91">
        <v>0</v>
      </c>
      <c r="F315" s="186">
        <v>0</v>
      </c>
      <c r="G315" s="186">
        <v>0</v>
      </c>
      <c r="H315" s="186">
        <v>0</v>
      </c>
      <c r="I315" s="187">
        <v>0</v>
      </c>
      <c r="J315" s="186">
        <v>0</v>
      </c>
      <c r="K315" s="186">
        <v>0</v>
      </c>
      <c r="L315" s="186">
        <v>0</v>
      </c>
      <c r="M315" s="186">
        <v>0</v>
      </c>
      <c r="N315" s="189">
        <v>0</v>
      </c>
      <c r="O315" s="189">
        <v>0</v>
      </c>
      <c r="P315" s="186">
        <v>0</v>
      </c>
      <c r="Q315" s="189">
        <v>0</v>
      </c>
      <c r="R315" s="189">
        <v>0</v>
      </c>
      <c r="S315" s="189">
        <v>96.403999999999996</v>
      </c>
      <c r="T315" s="188">
        <v>93.274000000000001</v>
      </c>
      <c r="U315" s="187">
        <v>0</v>
      </c>
      <c r="V315" s="189">
        <v>0</v>
      </c>
      <c r="W315" s="189">
        <v>0</v>
      </c>
      <c r="X315" s="188">
        <v>93.274000000000001</v>
      </c>
      <c r="Y315" s="188">
        <v>0</v>
      </c>
      <c r="Z315" s="186">
        <v>0</v>
      </c>
      <c r="AA315" s="186">
        <v>0</v>
      </c>
      <c r="AB315" s="186">
        <v>0</v>
      </c>
      <c r="AC315" s="186">
        <v>0</v>
      </c>
      <c r="AD315" s="188">
        <v>0</v>
      </c>
      <c r="AE315" s="189">
        <v>0</v>
      </c>
      <c r="AF315" s="189">
        <v>0</v>
      </c>
      <c r="AG315" s="189">
        <v>0</v>
      </c>
      <c r="AH315" s="191">
        <v>0</v>
      </c>
      <c r="AI315" s="225">
        <v>0</v>
      </c>
      <c r="AJ315" s="192">
        <v>7506425607662</v>
      </c>
      <c r="AK315" s="192" t="s">
        <v>262</v>
      </c>
      <c r="AL315" s="193" t="s">
        <v>278</v>
      </c>
      <c r="AM315" s="75">
        <v>71000</v>
      </c>
      <c r="AN315" s="76"/>
      <c r="AO315" s="188">
        <v>0</v>
      </c>
      <c r="AP315" s="188">
        <v>0</v>
      </c>
      <c r="AQ315" s="187">
        <v>0</v>
      </c>
      <c r="AR315" s="188">
        <v>0</v>
      </c>
      <c r="AS315" s="187">
        <v>0</v>
      </c>
      <c r="AT315" s="188">
        <v>0</v>
      </c>
      <c r="AU315" s="187">
        <v>0</v>
      </c>
      <c r="AV315" s="188">
        <v>0</v>
      </c>
      <c r="AW315" s="187">
        <v>0</v>
      </c>
      <c r="AX315" s="188">
        <v>0</v>
      </c>
      <c r="AY315" s="187">
        <v>0</v>
      </c>
      <c r="AZ315" s="188">
        <v>0</v>
      </c>
      <c r="BA315" s="187">
        <v>0</v>
      </c>
      <c r="BB315" s="188">
        <v>0</v>
      </c>
      <c r="BC315" s="187">
        <v>0</v>
      </c>
      <c r="BD315" s="75"/>
      <c r="BE315" s="75"/>
      <c r="BF315" s="56"/>
      <c r="BI315" s="194"/>
    </row>
    <row r="316" spans="1:61" s="77" customFormat="1" ht="11.25" customHeight="1" x14ac:dyDescent="0.2">
      <c r="A316" s="184" t="s">
        <v>1019</v>
      </c>
      <c r="B316" s="185">
        <v>0</v>
      </c>
      <c r="C316" s="832">
        <v>70356</v>
      </c>
      <c r="D316" s="55">
        <v>1E-4</v>
      </c>
      <c r="E316" s="91">
        <v>0</v>
      </c>
      <c r="F316" s="186">
        <v>0</v>
      </c>
      <c r="G316" s="186">
        <v>0</v>
      </c>
      <c r="H316" s="186">
        <v>0</v>
      </c>
      <c r="I316" s="187">
        <v>0</v>
      </c>
      <c r="J316" s="186">
        <v>0</v>
      </c>
      <c r="K316" s="186">
        <v>0</v>
      </c>
      <c r="L316" s="186">
        <v>0</v>
      </c>
      <c r="M316" s="186">
        <v>0</v>
      </c>
      <c r="N316" s="189">
        <v>0</v>
      </c>
      <c r="O316" s="189">
        <v>0</v>
      </c>
      <c r="P316" s="186">
        <v>0</v>
      </c>
      <c r="Q316" s="189">
        <v>0</v>
      </c>
      <c r="R316" s="189">
        <v>0</v>
      </c>
      <c r="S316" s="189">
        <v>1E-4</v>
      </c>
      <c r="T316" s="188">
        <v>0</v>
      </c>
      <c r="U316" s="187">
        <v>0</v>
      </c>
      <c r="V316" s="189">
        <v>0</v>
      </c>
      <c r="W316" s="189">
        <v>0</v>
      </c>
      <c r="X316" s="188">
        <v>0</v>
      </c>
      <c r="Y316" s="188">
        <v>0</v>
      </c>
      <c r="Z316" s="186">
        <v>0</v>
      </c>
      <c r="AA316" s="186">
        <v>0</v>
      </c>
      <c r="AB316" s="186">
        <v>0</v>
      </c>
      <c r="AC316" s="186">
        <v>0</v>
      </c>
      <c r="AD316" s="188">
        <v>0</v>
      </c>
      <c r="AE316" s="189">
        <v>0</v>
      </c>
      <c r="AF316" s="189">
        <v>0</v>
      </c>
      <c r="AG316" s="189">
        <v>0</v>
      </c>
      <c r="AH316" s="191">
        <v>0</v>
      </c>
      <c r="AI316" s="225">
        <v>0</v>
      </c>
      <c r="AJ316" s="192">
        <v>7501943421141</v>
      </c>
      <c r="AK316" s="192">
        <v>70047</v>
      </c>
      <c r="AL316" s="193" t="s">
        <v>279</v>
      </c>
      <c r="AM316" s="75">
        <v>70356</v>
      </c>
      <c r="AN316" s="76"/>
      <c r="AO316" s="188">
        <v>0</v>
      </c>
      <c r="AP316" s="188">
        <v>0</v>
      </c>
      <c r="AQ316" s="187">
        <v>0</v>
      </c>
      <c r="AR316" s="188">
        <v>0</v>
      </c>
      <c r="AS316" s="187">
        <v>0</v>
      </c>
      <c r="AT316" s="188">
        <v>0</v>
      </c>
      <c r="AU316" s="187">
        <v>0</v>
      </c>
      <c r="AV316" s="188">
        <v>0</v>
      </c>
      <c r="AW316" s="187">
        <v>0</v>
      </c>
      <c r="AX316" s="188">
        <v>0</v>
      </c>
      <c r="AY316" s="187">
        <v>0</v>
      </c>
      <c r="AZ316" s="188">
        <v>0</v>
      </c>
      <c r="BA316" s="187">
        <v>0</v>
      </c>
      <c r="BB316" s="188">
        <v>0</v>
      </c>
      <c r="BC316" s="187">
        <v>0</v>
      </c>
      <c r="BD316" s="75"/>
      <c r="BE316" s="75"/>
      <c r="BF316" s="56"/>
      <c r="BI316" s="194"/>
    </row>
    <row r="317" spans="1:61" s="77" customFormat="1" ht="11.25" customHeight="1" x14ac:dyDescent="0.2">
      <c r="A317" s="184" t="s">
        <v>1020</v>
      </c>
      <c r="B317" s="185">
        <v>0</v>
      </c>
      <c r="C317" s="832">
        <v>70413</v>
      </c>
      <c r="D317" s="55">
        <v>1E-4</v>
      </c>
      <c r="E317" s="91">
        <v>0</v>
      </c>
      <c r="F317" s="186">
        <v>0</v>
      </c>
      <c r="G317" s="186">
        <v>0</v>
      </c>
      <c r="H317" s="186">
        <v>0</v>
      </c>
      <c r="I317" s="187">
        <v>0</v>
      </c>
      <c r="J317" s="186">
        <v>0</v>
      </c>
      <c r="K317" s="186">
        <v>0</v>
      </c>
      <c r="L317" s="186">
        <v>0</v>
      </c>
      <c r="M317" s="186">
        <v>0</v>
      </c>
      <c r="N317" s="189">
        <v>0</v>
      </c>
      <c r="O317" s="189">
        <v>0</v>
      </c>
      <c r="P317" s="186">
        <v>0</v>
      </c>
      <c r="Q317" s="189">
        <v>0</v>
      </c>
      <c r="R317" s="189">
        <v>0</v>
      </c>
      <c r="S317" s="189">
        <v>1E-4</v>
      </c>
      <c r="T317" s="188">
        <v>0</v>
      </c>
      <c r="U317" s="187">
        <v>0</v>
      </c>
      <c r="V317" s="189">
        <v>0</v>
      </c>
      <c r="W317" s="189">
        <v>0</v>
      </c>
      <c r="X317" s="188">
        <v>0</v>
      </c>
      <c r="Y317" s="188">
        <v>0</v>
      </c>
      <c r="Z317" s="186">
        <v>0</v>
      </c>
      <c r="AA317" s="186">
        <v>0</v>
      </c>
      <c r="AB317" s="186">
        <v>0</v>
      </c>
      <c r="AC317" s="186">
        <v>0</v>
      </c>
      <c r="AD317" s="188">
        <v>0</v>
      </c>
      <c r="AE317" s="189">
        <v>0</v>
      </c>
      <c r="AF317" s="189">
        <v>0</v>
      </c>
      <c r="AG317" s="189">
        <v>0</v>
      </c>
      <c r="AH317" s="191">
        <v>0</v>
      </c>
      <c r="AI317" s="225">
        <v>0</v>
      </c>
      <c r="AJ317" s="192">
        <v>7501943429123</v>
      </c>
      <c r="AK317" s="192">
        <v>70231</v>
      </c>
      <c r="AL317" s="193" t="s">
        <v>279</v>
      </c>
      <c r="AM317" s="75">
        <v>70413</v>
      </c>
      <c r="AN317" s="76"/>
      <c r="AO317" s="188">
        <v>0</v>
      </c>
      <c r="AP317" s="188">
        <v>0</v>
      </c>
      <c r="AQ317" s="187">
        <v>0</v>
      </c>
      <c r="AR317" s="188">
        <v>0</v>
      </c>
      <c r="AS317" s="187">
        <v>0</v>
      </c>
      <c r="AT317" s="188">
        <v>0</v>
      </c>
      <c r="AU317" s="187">
        <v>0</v>
      </c>
      <c r="AV317" s="188">
        <v>0</v>
      </c>
      <c r="AW317" s="187">
        <v>0</v>
      </c>
      <c r="AX317" s="188">
        <v>0</v>
      </c>
      <c r="AY317" s="187">
        <v>0</v>
      </c>
      <c r="AZ317" s="188">
        <v>0</v>
      </c>
      <c r="BA317" s="187">
        <v>0</v>
      </c>
      <c r="BB317" s="188">
        <v>0</v>
      </c>
      <c r="BC317" s="187">
        <v>0</v>
      </c>
      <c r="BD317" s="75"/>
      <c r="BE317" s="75"/>
      <c r="BF317" s="56"/>
      <c r="BI317" s="194"/>
    </row>
    <row r="318" spans="1:61" s="77" customFormat="1" ht="11.25" customHeight="1" x14ac:dyDescent="0.2">
      <c r="A318" s="184" t="s">
        <v>1021</v>
      </c>
      <c r="B318" s="185">
        <v>0</v>
      </c>
      <c r="C318" s="832">
        <v>70298</v>
      </c>
      <c r="D318" s="55">
        <v>1E-4</v>
      </c>
      <c r="E318" s="91">
        <v>0</v>
      </c>
      <c r="F318" s="186">
        <v>0</v>
      </c>
      <c r="G318" s="186">
        <v>0</v>
      </c>
      <c r="H318" s="186">
        <v>0</v>
      </c>
      <c r="I318" s="187">
        <v>0</v>
      </c>
      <c r="J318" s="186">
        <v>0</v>
      </c>
      <c r="K318" s="186">
        <v>0</v>
      </c>
      <c r="L318" s="186">
        <v>0</v>
      </c>
      <c r="M318" s="186">
        <v>0</v>
      </c>
      <c r="N318" s="189">
        <v>0</v>
      </c>
      <c r="O318" s="189">
        <v>0</v>
      </c>
      <c r="P318" s="186">
        <v>0</v>
      </c>
      <c r="Q318" s="189">
        <v>0</v>
      </c>
      <c r="R318" s="189">
        <v>0</v>
      </c>
      <c r="S318" s="189">
        <v>1E-4</v>
      </c>
      <c r="T318" s="188">
        <v>0</v>
      </c>
      <c r="U318" s="187">
        <v>0</v>
      </c>
      <c r="V318" s="189">
        <v>0</v>
      </c>
      <c r="W318" s="189">
        <v>0</v>
      </c>
      <c r="X318" s="188">
        <v>0</v>
      </c>
      <c r="Y318" s="188">
        <v>0</v>
      </c>
      <c r="Z318" s="186">
        <v>0</v>
      </c>
      <c r="AA318" s="186">
        <v>0</v>
      </c>
      <c r="AB318" s="186">
        <v>0</v>
      </c>
      <c r="AC318" s="186">
        <v>0</v>
      </c>
      <c r="AD318" s="188">
        <v>0</v>
      </c>
      <c r="AE318" s="189">
        <v>0</v>
      </c>
      <c r="AF318" s="189">
        <v>0</v>
      </c>
      <c r="AG318" s="189">
        <v>0</v>
      </c>
      <c r="AH318" s="191">
        <v>0</v>
      </c>
      <c r="AI318" s="225">
        <v>0</v>
      </c>
      <c r="AJ318" s="192">
        <v>7501943429239</v>
      </c>
      <c r="AK318" s="192">
        <v>70010</v>
      </c>
      <c r="AL318" s="193" t="s">
        <v>279</v>
      </c>
      <c r="AM318" s="75">
        <v>70298</v>
      </c>
      <c r="AN318" s="76"/>
      <c r="AO318" s="188">
        <v>0</v>
      </c>
      <c r="AP318" s="188">
        <v>0</v>
      </c>
      <c r="AQ318" s="187">
        <v>0</v>
      </c>
      <c r="AR318" s="188">
        <v>0</v>
      </c>
      <c r="AS318" s="187">
        <v>0</v>
      </c>
      <c r="AT318" s="188">
        <v>0</v>
      </c>
      <c r="AU318" s="187">
        <v>0</v>
      </c>
      <c r="AV318" s="188">
        <v>0</v>
      </c>
      <c r="AW318" s="187">
        <v>0</v>
      </c>
      <c r="AX318" s="188">
        <v>0</v>
      </c>
      <c r="AY318" s="187">
        <v>0</v>
      </c>
      <c r="AZ318" s="188">
        <v>0</v>
      </c>
      <c r="BA318" s="187">
        <v>0</v>
      </c>
      <c r="BB318" s="188">
        <v>0</v>
      </c>
      <c r="BC318" s="187">
        <v>0</v>
      </c>
      <c r="BD318" s="75"/>
      <c r="BE318" s="75"/>
      <c r="BF318" s="56"/>
      <c r="BI318" s="194"/>
    </row>
    <row r="319" spans="1:61" s="77" customFormat="1" ht="11.25" customHeight="1" x14ac:dyDescent="0.2">
      <c r="A319" s="184" t="s">
        <v>1022</v>
      </c>
      <c r="B319" s="185">
        <v>0</v>
      </c>
      <c r="C319" s="832">
        <v>70709</v>
      </c>
      <c r="D319" s="55">
        <v>1E-4</v>
      </c>
      <c r="E319" s="91">
        <v>0</v>
      </c>
      <c r="F319" s="186">
        <v>0</v>
      </c>
      <c r="G319" s="186">
        <v>0</v>
      </c>
      <c r="H319" s="186">
        <v>0</v>
      </c>
      <c r="I319" s="187">
        <v>0</v>
      </c>
      <c r="J319" s="186">
        <v>0</v>
      </c>
      <c r="K319" s="186">
        <v>0</v>
      </c>
      <c r="L319" s="186">
        <v>0</v>
      </c>
      <c r="M319" s="186">
        <v>0</v>
      </c>
      <c r="N319" s="189">
        <v>0</v>
      </c>
      <c r="O319" s="189">
        <v>0</v>
      </c>
      <c r="P319" s="186">
        <v>0</v>
      </c>
      <c r="Q319" s="189">
        <v>0</v>
      </c>
      <c r="R319" s="189">
        <v>0</v>
      </c>
      <c r="S319" s="189">
        <v>1E-4</v>
      </c>
      <c r="T319" s="188">
        <v>0</v>
      </c>
      <c r="U319" s="187">
        <v>0</v>
      </c>
      <c r="V319" s="189">
        <v>0</v>
      </c>
      <c r="W319" s="189">
        <v>0</v>
      </c>
      <c r="X319" s="188">
        <v>0</v>
      </c>
      <c r="Y319" s="188">
        <v>0</v>
      </c>
      <c r="Z319" s="186">
        <v>0</v>
      </c>
      <c r="AA319" s="186">
        <v>0</v>
      </c>
      <c r="AB319" s="186">
        <v>0</v>
      </c>
      <c r="AC319" s="186">
        <v>0</v>
      </c>
      <c r="AD319" s="188">
        <v>0</v>
      </c>
      <c r="AE319" s="189">
        <v>0</v>
      </c>
      <c r="AF319" s="189">
        <v>0</v>
      </c>
      <c r="AG319" s="189">
        <v>0</v>
      </c>
      <c r="AH319" s="191">
        <v>0</v>
      </c>
      <c r="AI319" s="225">
        <v>0</v>
      </c>
      <c r="AJ319" s="192">
        <v>7506425619566</v>
      </c>
      <c r="AK319" s="192" t="s">
        <v>262</v>
      </c>
      <c r="AL319" s="193" t="s">
        <v>279</v>
      </c>
      <c r="AM319" s="75">
        <v>70709</v>
      </c>
      <c r="AN319" s="76"/>
      <c r="AO319" s="188">
        <v>0.125</v>
      </c>
      <c r="AP319" s="188">
        <v>0</v>
      </c>
      <c r="AQ319" s="187">
        <v>0</v>
      </c>
      <c r="AR319" s="188">
        <v>0</v>
      </c>
      <c r="AS319" s="187">
        <v>0</v>
      </c>
      <c r="AT319" s="188">
        <v>0.375</v>
      </c>
      <c r="AU319" s="187">
        <v>0</v>
      </c>
      <c r="AV319" s="188">
        <v>0</v>
      </c>
      <c r="AW319" s="187">
        <v>0</v>
      </c>
      <c r="AX319" s="188">
        <v>0</v>
      </c>
      <c r="AY319" s="187">
        <v>0</v>
      </c>
      <c r="AZ319" s="188">
        <v>0</v>
      </c>
      <c r="BA319" s="187">
        <v>0</v>
      </c>
      <c r="BB319" s="188">
        <v>0</v>
      </c>
      <c r="BC319" s="187">
        <v>0</v>
      </c>
      <c r="BD319" s="75"/>
      <c r="BE319" s="75"/>
      <c r="BF319" s="56"/>
      <c r="BI319" s="194"/>
    </row>
    <row r="320" spans="1:61" s="77" customFormat="1" ht="11.25" customHeight="1" x14ac:dyDescent="0.2">
      <c r="A320" s="184" t="s">
        <v>1023</v>
      </c>
      <c r="B320" s="185">
        <v>0</v>
      </c>
      <c r="C320" s="832">
        <v>70679</v>
      </c>
      <c r="D320" s="55">
        <v>1E-4</v>
      </c>
      <c r="E320" s="91">
        <v>0</v>
      </c>
      <c r="F320" s="186">
        <v>0</v>
      </c>
      <c r="G320" s="186">
        <v>0</v>
      </c>
      <c r="H320" s="186">
        <v>0</v>
      </c>
      <c r="I320" s="187">
        <v>0</v>
      </c>
      <c r="J320" s="186">
        <v>0</v>
      </c>
      <c r="K320" s="186">
        <v>0</v>
      </c>
      <c r="L320" s="186">
        <v>0</v>
      </c>
      <c r="M320" s="186">
        <v>0</v>
      </c>
      <c r="N320" s="189">
        <v>0</v>
      </c>
      <c r="O320" s="189">
        <v>0</v>
      </c>
      <c r="P320" s="186">
        <v>0</v>
      </c>
      <c r="Q320" s="189">
        <v>0</v>
      </c>
      <c r="R320" s="189">
        <v>0</v>
      </c>
      <c r="S320" s="189">
        <v>1E-4</v>
      </c>
      <c r="T320" s="188">
        <v>0</v>
      </c>
      <c r="U320" s="187">
        <v>0</v>
      </c>
      <c r="V320" s="189">
        <v>0</v>
      </c>
      <c r="W320" s="189">
        <v>0</v>
      </c>
      <c r="X320" s="188">
        <v>0</v>
      </c>
      <c r="Y320" s="188">
        <v>0</v>
      </c>
      <c r="Z320" s="186">
        <v>0</v>
      </c>
      <c r="AA320" s="186">
        <v>0</v>
      </c>
      <c r="AB320" s="186">
        <v>0</v>
      </c>
      <c r="AC320" s="186">
        <v>0</v>
      </c>
      <c r="AD320" s="188">
        <v>0</v>
      </c>
      <c r="AE320" s="189">
        <v>0</v>
      </c>
      <c r="AF320" s="189">
        <v>0</v>
      </c>
      <c r="AG320" s="189">
        <v>0</v>
      </c>
      <c r="AH320" s="191">
        <v>0</v>
      </c>
      <c r="AI320" s="225">
        <v>0</v>
      </c>
      <c r="AJ320" s="192">
        <v>7506425618965</v>
      </c>
      <c r="AK320" s="192" t="s">
        <v>262</v>
      </c>
      <c r="AL320" s="193" t="s">
        <v>278</v>
      </c>
      <c r="AM320" s="75">
        <v>70679</v>
      </c>
      <c r="AN320" s="76"/>
      <c r="AO320" s="188">
        <v>0</v>
      </c>
      <c r="AP320" s="188">
        <v>0</v>
      </c>
      <c r="AQ320" s="187">
        <v>0</v>
      </c>
      <c r="AR320" s="188">
        <v>0</v>
      </c>
      <c r="AS320" s="187">
        <v>0</v>
      </c>
      <c r="AT320" s="188">
        <v>0</v>
      </c>
      <c r="AU320" s="187">
        <v>0</v>
      </c>
      <c r="AV320" s="188">
        <v>0</v>
      </c>
      <c r="AW320" s="187">
        <v>0</v>
      </c>
      <c r="AX320" s="188">
        <v>0</v>
      </c>
      <c r="AY320" s="187">
        <v>0</v>
      </c>
      <c r="AZ320" s="188">
        <v>0</v>
      </c>
      <c r="BA320" s="187">
        <v>0</v>
      </c>
      <c r="BB320" s="188">
        <v>0</v>
      </c>
      <c r="BC320" s="187">
        <v>0</v>
      </c>
      <c r="BD320" s="75"/>
      <c r="BE320" s="75"/>
      <c r="BF320" s="56"/>
      <c r="BI320" s="194"/>
    </row>
    <row r="321" spans="1:61" s="77" customFormat="1" ht="11.25" customHeight="1" x14ac:dyDescent="0.2">
      <c r="A321" s="184" t="s">
        <v>1024</v>
      </c>
      <c r="B321" s="185">
        <v>0</v>
      </c>
      <c r="C321" s="832">
        <v>70645</v>
      </c>
      <c r="D321" s="55">
        <v>1E-4</v>
      </c>
      <c r="E321" s="91">
        <v>0</v>
      </c>
      <c r="F321" s="186">
        <v>0</v>
      </c>
      <c r="G321" s="186">
        <v>0</v>
      </c>
      <c r="H321" s="186">
        <v>0</v>
      </c>
      <c r="I321" s="187">
        <v>0</v>
      </c>
      <c r="J321" s="186">
        <v>0</v>
      </c>
      <c r="K321" s="186">
        <v>0</v>
      </c>
      <c r="L321" s="186">
        <v>0</v>
      </c>
      <c r="M321" s="186">
        <v>0</v>
      </c>
      <c r="N321" s="189">
        <v>0</v>
      </c>
      <c r="O321" s="189">
        <v>0</v>
      </c>
      <c r="P321" s="186">
        <v>0</v>
      </c>
      <c r="Q321" s="189">
        <v>0</v>
      </c>
      <c r="R321" s="189">
        <v>0</v>
      </c>
      <c r="S321" s="189">
        <v>1E-4</v>
      </c>
      <c r="T321" s="188">
        <v>0</v>
      </c>
      <c r="U321" s="187">
        <v>0</v>
      </c>
      <c r="V321" s="189">
        <v>0</v>
      </c>
      <c r="W321" s="189">
        <v>0</v>
      </c>
      <c r="X321" s="188">
        <v>0</v>
      </c>
      <c r="Y321" s="188">
        <v>0</v>
      </c>
      <c r="Z321" s="186">
        <v>0</v>
      </c>
      <c r="AA321" s="186">
        <v>0</v>
      </c>
      <c r="AB321" s="186">
        <v>0</v>
      </c>
      <c r="AC321" s="186">
        <v>0</v>
      </c>
      <c r="AD321" s="188">
        <v>0</v>
      </c>
      <c r="AE321" s="189">
        <v>0</v>
      </c>
      <c r="AF321" s="189">
        <v>0</v>
      </c>
      <c r="AG321" s="189">
        <v>0</v>
      </c>
      <c r="AH321" s="191">
        <v>0</v>
      </c>
      <c r="AI321" s="225">
        <v>0</v>
      </c>
      <c r="AJ321" s="192">
        <v>7506425616596</v>
      </c>
      <c r="AK321" s="192" t="s">
        <v>262</v>
      </c>
      <c r="AL321" s="193" t="s">
        <v>278</v>
      </c>
      <c r="AM321" s="75">
        <v>70645</v>
      </c>
      <c r="AN321" s="76"/>
      <c r="AO321" s="188">
        <v>0</v>
      </c>
      <c r="AP321" s="188">
        <v>0</v>
      </c>
      <c r="AQ321" s="187">
        <v>0</v>
      </c>
      <c r="AR321" s="188">
        <v>0</v>
      </c>
      <c r="AS321" s="187">
        <v>0</v>
      </c>
      <c r="AT321" s="188">
        <v>0</v>
      </c>
      <c r="AU321" s="187">
        <v>0</v>
      </c>
      <c r="AV321" s="188">
        <v>0</v>
      </c>
      <c r="AW321" s="187">
        <v>0</v>
      </c>
      <c r="AX321" s="188">
        <v>0</v>
      </c>
      <c r="AY321" s="187">
        <v>0</v>
      </c>
      <c r="AZ321" s="188">
        <v>0</v>
      </c>
      <c r="BA321" s="187">
        <v>0</v>
      </c>
      <c r="BB321" s="188">
        <v>0</v>
      </c>
      <c r="BC321" s="187">
        <v>0</v>
      </c>
      <c r="BD321" s="75"/>
      <c r="BE321" s="75"/>
      <c r="BF321" s="56"/>
      <c r="BI321" s="194"/>
    </row>
    <row r="322" spans="1:61" s="77" customFormat="1" ht="11.25" customHeight="1" x14ac:dyDescent="0.2">
      <c r="A322" s="184" t="s">
        <v>1025</v>
      </c>
      <c r="B322" s="185">
        <v>0</v>
      </c>
      <c r="C322" s="832">
        <v>70297</v>
      </c>
      <c r="D322" s="55">
        <v>1E-4</v>
      </c>
      <c r="E322" s="91">
        <v>0</v>
      </c>
      <c r="F322" s="186">
        <v>0</v>
      </c>
      <c r="G322" s="186">
        <v>0</v>
      </c>
      <c r="H322" s="186">
        <v>0</v>
      </c>
      <c r="I322" s="187">
        <v>0</v>
      </c>
      <c r="J322" s="186">
        <v>0</v>
      </c>
      <c r="K322" s="186">
        <v>0</v>
      </c>
      <c r="L322" s="186">
        <v>0</v>
      </c>
      <c r="M322" s="186">
        <v>0</v>
      </c>
      <c r="N322" s="189">
        <v>0</v>
      </c>
      <c r="O322" s="189">
        <v>0</v>
      </c>
      <c r="P322" s="186">
        <v>0</v>
      </c>
      <c r="Q322" s="189">
        <v>0</v>
      </c>
      <c r="R322" s="189">
        <v>0</v>
      </c>
      <c r="S322" s="189">
        <v>1E-4</v>
      </c>
      <c r="T322" s="188">
        <v>0</v>
      </c>
      <c r="U322" s="187">
        <v>0</v>
      </c>
      <c r="V322" s="189">
        <v>0</v>
      </c>
      <c r="W322" s="189">
        <v>0</v>
      </c>
      <c r="X322" s="188">
        <v>0</v>
      </c>
      <c r="Y322" s="188">
        <v>0</v>
      </c>
      <c r="Z322" s="186">
        <v>0</v>
      </c>
      <c r="AA322" s="186">
        <v>0</v>
      </c>
      <c r="AB322" s="186">
        <v>0</v>
      </c>
      <c r="AC322" s="186">
        <v>0</v>
      </c>
      <c r="AD322" s="188">
        <v>0</v>
      </c>
      <c r="AE322" s="189">
        <v>0</v>
      </c>
      <c r="AF322" s="189">
        <v>0</v>
      </c>
      <c r="AG322" s="189">
        <v>0</v>
      </c>
      <c r="AH322" s="191">
        <v>0</v>
      </c>
      <c r="AI322" s="225">
        <v>0</v>
      </c>
      <c r="AJ322" s="192">
        <v>7501943420144</v>
      </c>
      <c r="AK322" s="192">
        <v>70008</v>
      </c>
      <c r="AL322" s="193" t="s">
        <v>279</v>
      </c>
      <c r="AM322" s="75">
        <v>70297</v>
      </c>
      <c r="AN322" s="76"/>
      <c r="AO322" s="188">
        <v>0</v>
      </c>
      <c r="AP322" s="188">
        <v>0</v>
      </c>
      <c r="AQ322" s="187">
        <v>0</v>
      </c>
      <c r="AR322" s="188">
        <v>0</v>
      </c>
      <c r="AS322" s="187">
        <v>0</v>
      </c>
      <c r="AT322" s="188">
        <v>0</v>
      </c>
      <c r="AU322" s="187">
        <v>0</v>
      </c>
      <c r="AV322" s="188">
        <v>0</v>
      </c>
      <c r="AW322" s="187">
        <v>0</v>
      </c>
      <c r="AX322" s="188">
        <v>0</v>
      </c>
      <c r="AY322" s="187">
        <v>0</v>
      </c>
      <c r="AZ322" s="188">
        <v>0</v>
      </c>
      <c r="BA322" s="187">
        <v>0</v>
      </c>
      <c r="BB322" s="188">
        <v>0</v>
      </c>
      <c r="BC322" s="187">
        <v>0</v>
      </c>
      <c r="BD322" s="75"/>
      <c r="BE322" s="75"/>
      <c r="BF322" s="56"/>
      <c r="BI322" s="194"/>
    </row>
    <row r="323" spans="1:61" s="77" customFormat="1" ht="11.25" customHeight="1" x14ac:dyDescent="0.2">
      <c r="A323" s="184" t="s">
        <v>1026</v>
      </c>
      <c r="B323" s="185">
        <v>0</v>
      </c>
      <c r="C323" s="832">
        <v>70699</v>
      </c>
      <c r="D323" s="55">
        <v>6.65</v>
      </c>
      <c r="E323" s="91">
        <v>0</v>
      </c>
      <c r="F323" s="186">
        <v>0</v>
      </c>
      <c r="G323" s="186">
        <v>0</v>
      </c>
      <c r="H323" s="186">
        <v>0</v>
      </c>
      <c r="I323" s="187">
        <v>0</v>
      </c>
      <c r="J323" s="186">
        <v>0</v>
      </c>
      <c r="K323" s="186">
        <v>0</v>
      </c>
      <c r="L323" s="186">
        <v>0</v>
      </c>
      <c r="M323" s="186">
        <v>0</v>
      </c>
      <c r="N323" s="189">
        <v>0</v>
      </c>
      <c r="O323" s="189">
        <v>0</v>
      </c>
      <c r="P323" s="186">
        <v>0</v>
      </c>
      <c r="Q323" s="189">
        <v>0</v>
      </c>
      <c r="R323" s="189">
        <v>0</v>
      </c>
      <c r="S323" s="189">
        <v>6.65</v>
      </c>
      <c r="T323" s="188">
        <v>6.65</v>
      </c>
      <c r="U323" s="187">
        <v>0</v>
      </c>
      <c r="V323" s="189">
        <v>0</v>
      </c>
      <c r="W323" s="189">
        <v>0</v>
      </c>
      <c r="X323" s="188">
        <v>6.65</v>
      </c>
      <c r="Y323" s="188">
        <v>0</v>
      </c>
      <c r="Z323" s="186">
        <v>0</v>
      </c>
      <c r="AA323" s="186">
        <v>0</v>
      </c>
      <c r="AB323" s="186">
        <v>0</v>
      </c>
      <c r="AC323" s="186">
        <v>0</v>
      </c>
      <c r="AD323" s="188">
        <v>0</v>
      </c>
      <c r="AE323" s="189">
        <v>0</v>
      </c>
      <c r="AF323" s="189">
        <v>0</v>
      </c>
      <c r="AG323" s="189">
        <v>0</v>
      </c>
      <c r="AH323" s="191">
        <v>0</v>
      </c>
      <c r="AI323" s="225">
        <v>0</v>
      </c>
      <c r="AJ323" s="192">
        <v>7506425619368</v>
      </c>
      <c r="AK323" s="192" t="s">
        <v>262</v>
      </c>
      <c r="AL323" s="193" t="s">
        <v>279</v>
      </c>
      <c r="AM323" s="75">
        <v>70699</v>
      </c>
      <c r="AN323" s="76"/>
      <c r="AO323" s="188">
        <v>0</v>
      </c>
      <c r="AP323" s="188">
        <v>0</v>
      </c>
      <c r="AQ323" s="187">
        <v>0</v>
      </c>
      <c r="AR323" s="188">
        <v>0</v>
      </c>
      <c r="AS323" s="187">
        <v>0</v>
      </c>
      <c r="AT323" s="188">
        <v>0</v>
      </c>
      <c r="AU323" s="187">
        <v>0</v>
      </c>
      <c r="AV323" s="188">
        <v>0</v>
      </c>
      <c r="AW323" s="187">
        <v>0</v>
      </c>
      <c r="AX323" s="188">
        <v>0</v>
      </c>
      <c r="AY323" s="187">
        <v>0</v>
      </c>
      <c r="AZ323" s="188">
        <v>0</v>
      </c>
      <c r="BA323" s="187">
        <v>0</v>
      </c>
      <c r="BB323" s="188">
        <v>0</v>
      </c>
      <c r="BC323" s="187">
        <v>0</v>
      </c>
      <c r="BD323" s="75"/>
      <c r="BE323" s="75"/>
      <c r="BF323" s="56"/>
      <c r="BI323" s="194"/>
    </row>
    <row r="324" spans="1:61" s="77" customFormat="1" ht="11.25" customHeight="1" x14ac:dyDescent="0.2">
      <c r="A324" s="184" t="s">
        <v>1027</v>
      </c>
      <c r="B324" s="185">
        <v>0</v>
      </c>
      <c r="C324" s="832">
        <v>70596</v>
      </c>
      <c r="D324" s="55">
        <v>58.1</v>
      </c>
      <c r="E324" s="91">
        <v>0</v>
      </c>
      <c r="F324" s="186">
        <v>0</v>
      </c>
      <c r="G324" s="186">
        <v>0</v>
      </c>
      <c r="H324" s="186">
        <v>0</v>
      </c>
      <c r="I324" s="187">
        <v>0</v>
      </c>
      <c r="J324" s="186">
        <v>0</v>
      </c>
      <c r="K324" s="186">
        <v>0</v>
      </c>
      <c r="L324" s="186">
        <v>0</v>
      </c>
      <c r="M324" s="186">
        <v>0</v>
      </c>
      <c r="N324" s="189">
        <v>0</v>
      </c>
      <c r="O324" s="189">
        <v>0</v>
      </c>
      <c r="P324" s="186">
        <v>0</v>
      </c>
      <c r="Q324" s="189">
        <v>0</v>
      </c>
      <c r="R324" s="189">
        <v>0</v>
      </c>
      <c r="S324" s="189">
        <v>58.1</v>
      </c>
      <c r="T324" s="188">
        <v>58.1</v>
      </c>
      <c r="U324" s="187">
        <v>0</v>
      </c>
      <c r="V324" s="189">
        <v>0</v>
      </c>
      <c r="W324" s="189">
        <v>0</v>
      </c>
      <c r="X324" s="188">
        <v>58.1</v>
      </c>
      <c r="Y324" s="188">
        <v>0</v>
      </c>
      <c r="Z324" s="186">
        <v>0</v>
      </c>
      <c r="AA324" s="186">
        <v>0</v>
      </c>
      <c r="AB324" s="186">
        <v>0</v>
      </c>
      <c r="AC324" s="186">
        <v>0</v>
      </c>
      <c r="AD324" s="188">
        <v>0</v>
      </c>
      <c r="AE324" s="189">
        <v>0</v>
      </c>
      <c r="AF324" s="189">
        <v>0</v>
      </c>
      <c r="AG324" s="189">
        <v>0</v>
      </c>
      <c r="AH324" s="191">
        <v>0</v>
      </c>
      <c r="AI324" s="225">
        <v>0</v>
      </c>
      <c r="AJ324" s="192">
        <v>7506425614332</v>
      </c>
      <c r="AK324" s="192" t="s">
        <v>262</v>
      </c>
      <c r="AL324" s="193" t="s">
        <v>279</v>
      </c>
      <c r="AM324" s="75">
        <v>70596</v>
      </c>
      <c r="AN324" s="76"/>
      <c r="AO324" s="188">
        <v>0</v>
      </c>
      <c r="AP324" s="188">
        <v>0</v>
      </c>
      <c r="AQ324" s="187">
        <v>0</v>
      </c>
      <c r="AR324" s="188">
        <v>0</v>
      </c>
      <c r="AS324" s="187">
        <v>0</v>
      </c>
      <c r="AT324" s="188">
        <v>0</v>
      </c>
      <c r="AU324" s="187">
        <v>0</v>
      </c>
      <c r="AV324" s="188">
        <v>0</v>
      </c>
      <c r="AW324" s="187">
        <v>0</v>
      </c>
      <c r="AX324" s="188">
        <v>0</v>
      </c>
      <c r="AY324" s="187">
        <v>0</v>
      </c>
      <c r="AZ324" s="188">
        <v>0</v>
      </c>
      <c r="BA324" s="187">
        <v>0</v>
      </c>
      <c r="BB324" s="188">
        <v>0</v>
      </c>
      <c r="BC324" s="187">
        <v>0</v>
      </c>
      <c r="BD324" s="75"/>
      <c r="BE324" s="75"/>
      <c r="BF324" s="56"/>
      <c r="BI324" s="194"/>
    </row>
    <row r="325" spans="1:61" s="77" customFormat="1" ht="11.25" customHeight="1" x14ac:dyDescent="0.2">
      <c r="A325" s="184" t="s">
        <v>1028</v>
      </c>
      <c r="B325" s="185">
        <v>0</v>
      </c>
      <c r="C325" s="832">
        <v>71009</v>
      </c>
      <c r="D325" s="55">
        <v>1E-4</v>
      </c>
      <c r="E325" s="91">
        <v>0</v>
      </c>
      <c r="F325" s="186">
        <v>0</v>
      </c>
      <c r="G325" s="186">
        <v>0</v>
      </c>
      <c r="H325" s="186">
        <v>0</v>
      </c>
      <c r="I325" s="187">
        <v>0</v>
      </c>
      <c r="J325" s="186">
        <v>0</v>
      </c>
      <c r="K325" s="186">
        <v>0</v>
      </c>
      <c r="L325" s="186">
        <v>0</v>
      </c>
      <c r="M325" s="186">
        <v>0</v>
      </c>
      <c r="N325" s="189">
        <v>0</v>
      </c>
      <c r="O325" s="189">
        <v>0</v>
      </c>
      <c r="P325" s="186">
        <v>0</v>
      </c>
      <c r="Q325" s="189">
        <v>0</v>
      </c>
      <c r="R325" s="189">
        <v>0</v>
      </c>
      <c r="S325" s="189">
        <v>1E-4</v>
      </c>
      <c r="T325" s="188">
        <v>0</v>
      </c>
      <c r="U325" s="187">
        <v>0</v>
      </c>
      <c r="V325" s="189">
        <v>0</v>
      </c>
      <c r="W325" s="189">
        <v>0</v>
      </c>
      <c r="X325" s="188">
        <v>0</v>
      </c>
      <c r="Y325" s="188">
        <v>0</v>
      </c>
      <c r="Z325" s="186">
        <v>0</v>
      </c>
      <c r="AA325" s="186">
        <v>0</v>
      </c>
      <c r="AB325" s="186">
        <v>0</v>
      </c>
      <c r="AC325" s="186">
        <v>0</v>
      </c>
      <c r="AD325" s="188">
        <v>0</v>
      </c>
      <c r="AE325" s="189">
        <v>0</v>
      </c>
      <c r="AF325" s="189">
        <v>0</v>
      </c>
      <c r="AG325" s="189">
        <v>0</v>
      </c>
      <c r="AH325" s="191">
        <v>0</v>
      </c>
      <c r="AI325" s="225">
        <v>0</v>
      </c>
      <c r="AJ325" s="192">
        <v>7506425608652</v>
      </c>
      <c r="AK325" s="192" t="s">
        <v>262</v>
      </c>
      <c r="AL325" s="193" t="s">
        <v>279</v>
      </c>
      <c r="AM325" s="75">
        <v>71009</v>
      </c>
      <c r="AN325" s="76"/>
      <c r="AO325" s="188">
        <v>0</v>
      </c>
      <c r="AP325" s="188">
        <v>0</v>
      </c>
      <c r="AQ325" s="187">
        <v>0</v>
      </c>
      <c r="AR325" s="188">
        <v>0</v>
      </c>
      <c r="AS325" s="187">
        <v>0</v>
      </c>
      <c r="AT325" s="188">
        <v>0</v>
      </c>
      <c r="AU325" s="187">
        <v>0</v>
      </c>
      <c r="AV325" s="188">
        <v>0</v>
      </c>
      <c r="AW325" s="187">
        <v>0</v>
      </c>
      <c r="AX325" s="188">
        <v>0</v>
      </c>
      <c r="AY325" s="187">
        <v>0</v>
      </c>
      <c r="AZ325" s="188">
        <v>0</v>
      </c>
      <c r="BA325" s="187">
        <v>0</v>
      </c>
      <c r="BB325" s="188">
        <v>0</v>
      </c>
      <c r="BC325" s="187">
        <v>0</v>
      </c>
      <c r="BD325" s="75"/>
      <c r="BE325" s="75"/>
      <c r="BF325" s="56"/>
      <c r="BI325" s="194"/>
    </row>
    <row r="326" spans="1:61" s="77" customFormat="1" ht="11.25" customHeight="1" x14ac:dyDescent="0.2">
      <c r="A326" s="184" t="s">
        <v>1029</v>
      </c>
      <c r="B326" s="185">
        <v>0</v>
      </c>
      <c r="C326" s="832">
        <v>70604</v>
      </c>
      <c r="D326" s="55">
        <v>540</v>
      </c>
      <c r="E326" s="91">
        <v>0</v>
      </c>
      <c r="F326" s="186">
        <v>0</v>
      </c>
      <c r="G326" s="186">
        <v>0</v>
      </c>
      <c r="H326" s="186">
        <v>0</v>
      </c>
      <c r="I326" s="187">
        <v>0</v>
      </c>
      <c r="J326" s="186">
        <v>0</v>
      </c>
      <c r="K326" s="186">
        <v>0</v>
      </c>
      <c r="L326" s="186">
        <v>0</v>
      </c>
      <c r="M326" s="186">
        <v>0</v>
      </c>
      <c r="N326" s="189">
        <v>0</v>
      </c>
      <c r="O326" s="189">
        <v>0</v>
      </c>
      <c r="P326" s="186">
        <v>0</v>
      </c>
      <c r="Q326" s="189">
        <v>0</v>
      </c>
      <c r="R326" s="189">
        <v>0</v>
      </c>
      <c r="S326" s="189">
        <v>540</v>
      </c>
      <c r="T326" s="188">
        <v>540</v>
      </c>
      <c r="U326" s="187">
        <v>0</v>
      </c>
      <c r="V326" s="189">
        <v>0</v>
      </c>
      <c r="W326" s="189">
        <v>0</v>
      </c>
      <c r="X326" s="188">
        <v>540</v>
      </c>
      <c r="Y326" s="188">
        <v>0</v>
      </c>
      <c r="Z326" s="186">
        <v>0</v>
      </c>
      <c r="AA326" s="186">
        <v>0</v>
      </c>
      <c r="AB326" s="186">
        <v>0</v>
      </c>
      <c r="AC326" s="186">
        <v>0</v>
      </c>
      <c r="AD326" s="188">
        <v>0</v>
      </c>
      <c r="AE326" s="189">
        <v>0</v>
      </c>
      <c r="AF326" s="189">
        <v>0</v>
      </c>
      <c r="AG326" s="189">
        <v>0</v>
      </c>
      <c r="AH326" s="191">
        <v>0</v>
      </c>
      <c r="AI326" s="225">
        <v>0</v>
      </c>
      <c r="AJ326" s="192">
        <v>7506425614561</v>
      </c>
      <c r="AK326" s="192" t="s">
        <v>505</v>
      </c>
      <c r="AL326" s="193" t="s">
        <v>278</v>
      </c>
      <c r="AM326" s="75">
        <v>70604</v>
      </c>
      <c r="AN326" s="76"/>
      <c r="AO326" s="188">
        <v>6.875</v>
      </c>
      <c r="AP326" s="188">
        <v>1.875</v>
      </c>
      <c r="AQ326" s="187">
        <v>0</v>
      </c>
      <c r="AR326" s="188">
        <v>13.125</v>
      </c>
      <c r="AS326" s="187">
        <v>0</v>
      </c>
      <c r="AT326" s="188">
        <v>5.625</v>
      </c>
      <c r="AU326" s="187">
        <v>0</v>
      </c>
      <c r="AV326" s="188">
        <v>2.25</v>
      </c>
      <c r="AW326" s="187">
        <v>0</v>
      </c>
      <c r="AX326" s="188">
        <v>9.7449999999999992</v>
      </c>
      <c r="AY326" s="187">
        <v>0</v>
      </c>
      <c r="AZ326" s="188">
        <v>-5.0000000000000001E-3</v>
      </c>
      <c r="BA326" s="187">
        <v>0</v>
      </c>
      <c r="BB326" s="188">
        <v>0</v>
      </c>
      <c r="BC326" s="187">
        <v>0</v>
      </c>
      <c r="BD326" s="75"/>
      <c r="BE326" s="75"/>
      <c r="BF326" s="56"/>
      <c r="BI326" s="194"/>
    </row>
    <row r="327" spans="1:61" s="77" customFormat="1" ht="11.25" customHeight="1" x14ac:dyDescent="0.2">
      <c r="A327" s="184" t="s">
        <v>1030</v>
      </c>
      <c r="B327" s="185">
        <v>0</v>
      </c>
      <c r="C327" s="832">
        <v>70391</v>
      </c>
      <c r="D327" s="55">
        <v>12.259</v>
      </c>
      <c r="E327" s="91">
        <v>0</v>
      </c>
      <c r="F327" s="186">
        <v>0</v>
      </c>
      <c r="G327" s="186">
        <v>0</v>
      </c>
      <c r="H327" s="186">
        <v>0</v>
      </c>
      <c r="I327" s="187">
        <v>0</v>
      </c>
      <c r="J327" s="186">
        <v>0</v>
      </c>
      <c r="K327" s="186">
        <v>0</v>
      </c>
      <c r="L327" s="186">
        <v>0</v>
      </c>
      <c r="M327" s="186">
        <v>0</v>
      </c>
      <c r="N327" s="189">
        <v>0</v>
      </c>
      <c r="O327" s="189">
        <v>0</v>
      </c>
      <c r="P327" s="186">
        <v>0</v>
      </c>
      <c r="Q327" s="189">
        <v>0</v>
      </c>
      <c r="R327" s="189">
        <v>0</v>
      </c>
      <c r="S327" s="189">
        <v>12.259</v>
      </c>
      <c r="T327" s="188">
        <v>12.259</v>
      </c>
      <c r="U327" s="187">
        <v>0</v>
      </c>
      <c r="V327" s="189">
        <v>0</v>
      </c>
      <c r="W327" s="189">
        <v>0</v>
      </c>
      <c r="X327" s="188">
        <v>12.259</v>
      </c>
      <c r="Y327" s="188">
        <v>0</v>
      </c>
      <c r="Z327" s="186">
        <v>0</v>
      </c>
      <c r="AA327" s="186">
        <v>0</v>
      </c>
      <c r="AB327" s="186">
        <v>0</v>
      </c>
      <c r="AC327" s="186">
        <v>0</v>
      </c>
      <c r="AD327" s="188">
        <v>0</v>
      </c>
      <c r="AE327" s="189">
        <v>0</v>
      </c>
      <c r="AF327" s="189">
        <v>0</v>
      </c>
      <c r="AG327" s="189">
        <v>0</v>
      </c>
      <c r="AH327" s="191">
        <v>0</v>
      </c>
      <c r="AI327" s="225">
        <v>0</v>
      </c>
      <c r="AJ327" s="192">
        <v>7501943498556</v>
      </c>
      <c r="AK327" s="192" t="s">
        <v>262</v>
      </c>
      <c r="AL327" s="193" t="s">
        <v>278</v>
      </c>
      <c r="AM327" s="75">
        <v>70391</v>
      </c>
      <c r="AN327" s="76"/>
      <c r="AO327" s="188">
        <v>0</v>
      </c>
      <c r="AP327" s="188">
        <v>0</v>
      </c>
      <c r="AQ327" s="187">
        <v>0</v>
      </c>
      <c r="AR327" s="188">
        <v>0</v>
      </c>
      <c r="AS327" s="187">
        <v>0</v>
      </c>
      <c r="AT327" s="188">
        <v>0</v>
      </c>
      <c r="AU327" s="187">
        <v>0</v>
      </c>
      <c r="AV327" s="188">
        <v>0</v>
      </c>
      <c r="AW327" s="187">
        <v>0</v>
      </c>
      <c r="AX327" s="188">
        <v>0</v>
      </c>
      <c r="AY327" s="187">
        <v>0</v>
      </c>
      <c r="AZ327" s="188">
        <v>0</v>
      </c>
      <c r="BA327" s="187">
        <v>0</v>
      </c>
      <c r="BB327" s="188">
        <v>0</v>
      </c>
      <c r="BC327" s="187">
        <v>0</v>
      </c>
      <c r="BD327" s="75"/>
      <c r="BE327" s="75"/>
      <c r="BF327" s="56"/>
      <c r="BI327" s="194"/>
    </row>
    <row r="328" spans="1:61" s="77" customFormat="1" ht="11.25" customHeight="1" x14ac:dyDescent="0.2">
      <c r="A328" s="184" t="s">
        <v>1031</v>
      </c>
      <c r="B328" s="185">
        <v>0</v>
      </c>
      <c r="C328" s="832">
        <v>70386</v>
      </c>
      <c r="D328" s="55">
        <v>1E-4</v>
      </c>
      <c r="E328" s="91">
        <v>0</v>
      </c>
      <c r="F328" s="186">
        <v>0</v>
      </c>
      <c r="G328" s="186">
        <v>0</v>
      </c>
      <c r="H328" s="186">
        <v>0</v>
      </c>
      <c r="I328" s="187">
        <v>0</v>
      </c>
      <c r="J328" s="186">
        <v>0</v>
      </c>
      <c r="K328" s="186">
        <v>0</v>
      </c>
      <c r="L328" s="186">
        <v>0</v>
      </c>
      <c r="M328" s="186">
        <v>0</v>
      </c>
      <c r="N328" s="189">
        <v>0</v>
      </c>
      <c r="O328" s="189">
        <v>0</v>
      </c>
      <c r="P328" s="186">
        <v>0</v>
      </c>
      <c r="Q328" s="189">
        <v>0</v>
      </c>
      <c r="R328" s="189">
        <v>0</v>
      </c>
      <c r="S328" s="189">
        <v>1E-4</v>
      </c>
      <c r="T328" s="188">
        <v>0</v>
      </c>
      <c r="U328" s="187">
        <v>0</v>
      </c>
      <c r="V328" s="189">
        <v>0</v>
      </c>
      <c r="W328" s="189">
        <v>0</v>
      </c>
      <c r="X328" s="188">
        <v>0</v>
      </c>
      <c r="Y328" s="188">
        <v>0</v>
      </c>
      <c r="Z328" s="186">
        <v>0</v>
      </c>
      <c r="AA328" s="186">
        <v>0</v>
      </c>
      <c r="AB328" s="186">
        <v>0</v>
      </c>
      <c r="AC328" s="186">
        <v>0</v>
      </c>
      <c r="AD328" s="188">
        <v>0</v>
      </c>
      <c r="AE328" s="189">
        <v>0</v>
      </c>
      <c r="AF328" s="189">
        <v>0</v>
      </c>
      <c r="AG328" s="189">
        <v>0</v>
      </c>
      <c r="AH328" s="191">
        <v>0</v>
      </c>
      <c r="AI328" s="225">
        <v>0</v>
      </c>
      <c r="AJ328" s="192">
        <v>7501943495722</v>
      </c>
      <c r="AK328" s="192" t="s">
        <v>262</v>
      </c>
      <c r="AL328" s="193" t="s">
        <v>278</v>
      </c>
      <c r="AM328" s="75">
        <v>70386</v>
      </c>
      <c r="AN328" s="76"/>
      <c r="AO328" s="188">
        <v>0</v>
      </c>
      <c r="AP328" s="188">
        <v>0</v>
      </c>
      <c r="AQ328" s="187">
        <v>0</v>
      </c>
      <c r="AR328" s="188">
        <v>0</v>
      </c>
      <c r="AS328" s="187">
        <v>0</v>
      </c>
      <c r="AT328" s="188">
        <v>0</v>
      </c>
      <c r="AU328" s="187">
        <v>0</v>
      </c>
      <c r="AV328" s="188">
        <v>0</v>
      </c>
      <c r="AW328" s="187">
        <v>0</v>
      </c>
      <c r="AX328" s="188">
        <v>0</v>
      </c>
      <c r="AY328" s="187">
        <v>0</v>
      </c>
      <c r="AZ328" s="188">
        <v>0</v>
      </c>
      <c r="BA328" s="187">
        <v>0</v>
      </c>
      <c r="BB328" s="188">
        <v>0</v>
      </c>
      <c r="BC328" s="187">
        <v>0</v>
      </c>
      <c r="BD328" s="75"/>
      <c r="BE328" s="75"/>
      <c r="BF328" s="56"/>
      <c r="BI328" s="194"/>
    </row>
    <row r="329" spans="1:61" s="77" customFormat="1" ht="11.25" customHeight="1" x14ac:dyDescent="0.2">
      <c r="A329" s="184" t="s">
        <v>1032</v>
      </c>
      <c r="B329" s="185">
        <v>0</v>
      </c>
      <c r="C329" s="832">
        <v>70261</v>
      </c>
      <c r="D329" s="55">
        <v>1E-4</v>
      </c>
      <c r="E329" s="91">
        <v>0</v>
      </c>
      <c r="F329" s="186">
        <v>0</v>
      </c>
      <c r="G329" s="186">
        <v>0</v>
      </c>
      <c r="H329" s="186">
        <v>0</v>
      </c>
      <c r="I329" s="187">
        <v>0</v>
      </c>
      <c r="J329" s="186">
        <v>0</v>
      </c>
      <c r="K329" s="186">
        <v>0</v>
      </c>
      <c r="L329" s="186">
        <v>0</v>
      </c>
      <c r="M329" s="186">
        <v>0</v>
      </c>
      <c r="N329" s="189">
        <v>0</v>
      </c>
      <c r="O329" s="189">
        <v>0</v>
      </c>
      <c r="P329" s="186">
        <v>0</v>
      </c>
      <c r="Q329" s="189">
        <v>0</v>
      </c>
      <c r="R329" s="189">
        <v>0</v>
      </c>
      <c r="S329" s="189">
        <v>1E-4</v>
      </c>
      <c r="T329" s="188">
        <v>0</v>
      </c>
      <c r="U329" s="187">
        <v>0</v>
      </c>
      <c r="V329" s="189">
        <v>0</v>
      </c>
      <c r="W329" s="189">
        <v>0</v>
      </c>
      <c r="X329" s="188">
        <v>0</v>
      </c>
      <c r="Y329" s="188">
        <v>0</v>
      </c>
      <c r="Z329" s="186">
        <v>0</v>
      </c>
      <c r="AA329" s="186">
        <v>0</v>
      </c>
      <c r="AB329" s="186">
        <v>0</v>
      </c>
      <c r="AC329" s="186">
        <v>0</v>
      </c>
      <c r="AD329" s="188">
        <v>0</v>
      </c>
      <c r="AE329" s="189">
        <v>0</v>
      </c>
      <c r="AF329" s="189">
        <v>0</v>
      </c>
      <c r="AG329" s="189">
        <v>0</v>
      </c>
      <c r="AH329" s="191">
        <v>0</v>
      </c>
      <c r="AI329" s="225">
        <v>0</v>
      </c>
      <c r="AJ329" s="192">
        <v>7501943429246</v>
      </c>
      <c r="AK329" s="192">
        <v>70048</v>
      </c>
      <c r="AL329" s="193" t="s">
        <v>279</v>
      </c>
      <c r="AM329" s="75">
        <v>70261</v>
      </c>
      <c r="AN329" s="76"/>
      <c r="AO329" s="188">
        <v>0</v>
      </c>
      <c r="AP329" s="188">
        <v>0</v>
      </c>
      <c r="AQ329" s="187">
        <v>0</v>
      </c>
      <c r="AR329" s="188">
        <v>0</v>
      </c>
      <c r="AS329" s="187">
        <v>0</v>
      </c>
      <c r="AT329" s="188">
        <v>0</v>
      </c>
      <c r="AU329" s="187">
        <v>0</v>
      </c>
      <c r="AV329" s="188">
        <v>0</v>
      </c>
      <c r="AW329" s="187">
        <v>0</v>
      </c>
      <c r="AX329" s="188">
        <v>0</v>
      </c>
      <c r="AY329" s="187">
        <v>0</v>
      </c>
      <c r="AZ329" s="188">
        <v>0</v>
      </c>
      <c r="BA329" s="187">
        <v>0</v>
      </c>
      <c r="BB329" s="188">
        <v>0</v>
      </c>
      <c r="BC329" s="187">
        <v>0</v>
      </c>
      <c r="BD329" s="75"/>
      <c r="BE329" s="75"/>
      <c r="BF329" s="56"/>
      <c r="BI329" s="194"/>
    </row>
    <row r="330" spans="1:61" s="77" customFormat="1" ht="11.25" customHeight="1" x14ac:dyDescent="0.2">
      <c r="A330" s="184" t="s">
        <v>1033</v>
      </c>
      <c r="B330" s="185">
        <v>0</v>
      </c>
      <c r="C330" s="832">
        <v>70230</v>
      </c>
      <c r="D330" s="55">
        <v>1E-4</v>
      </c>
      <c r="E330" s="91">
        <v>0</v>
      </c>
      <c r="F330" s="186">
        <v>0</v>
      </c>
      <c r="G330" s="186">
        <v>0</v>
      </c>
      <c r="H330" s="186">
        <v>0</v>
      </c>
      <c r="I330" s="187">
        <v>0</v>
      </c>
      <c r="J330" s="186">
        <v>0</v>
      </c>
      <c r="K330" s="186">
        <v>0</v>
      </c>
      <c r="L330" s="186">
        <v>0</v>
      </c>
      <c r="M330" s="186">
        <v>0</v>
      </c>
      <c r="N330" s="189">
        <v>0</v>
      </c>
      <c r="O330" s="189">
        <v>0</v>
      </c>
      <c r="P330" s="186">
        <v>0</v>
      </c>
      <c r="Q330" s="189">
        <v>0</v>
      </c>
      <c r="R330" s="189">
        <v>0</v>
      </c>
      <c r="S330" s="189">
        <v>1E-4</v>
      </c>
      <c r="T330" s="188">
        <v>0</v>
      </c>
      <c r="U330" s="187">
        <v>0</v>
      </c>
      <c r="V330" s="189">
        <v>0</v>
      </c>
      <c r="W330" s="189">
        <v>0</v>
      </c>
      <c r="X330" s="188">
        <v>0</v>
      </c>
      <c r="Y330" s="188">
        <v>0</v>
      </c>
      <c r="Z330" s="186">
        <v>0</v>
      </c>
      <c r="AA330" s="186">
        <v>0</v>
      </c>
      <c r="AB330" s="186">
        <v>0</v>
      </c>
      <c r="AC330" s="186">
        <v>0</v>
      </c>
      <c r="AD330" s="188">
        <v>0</v>
      </c>
      <c r="AE330" s="189">
        <v>0</v>
      </c>
      <c r="AF330" s="189">
        <v>0</v>
      </c>
      <c r="AG330" s="189">
        <v>0</v>
      </c>
      <c r="AH330" s="191">
        <v>0</v>
      </c>
      <c r="AI330" s="225">
        <v>0</v>
      </c>
      <c r="AJ330" s="192">
        <v>7501943429109</v>
      </c>
      <c r="AK330" s="192" t="s">
        <v>262</v>
      </c>
      <c r="AL330" s="193" t="s">
        <v>279</v>
      </c>
      <c r="AM330" s="75">
        <v>70230</v>
      </c>
      <c r="AN330" s="76"/>
      <c r="AO330" s="188">
        <v>0</v>
      </c>
      <c r="AP330" s="188">
        <v>0</v>
      </c>
      <c r="AQ330" s="187">
        <v>0</v>
      </c>
      <c r="AR330" s="188">
        <v>0</v>
      </c>
      <c r="AS330" s="187">
        <v>0</v>
      </c>
      <c r="AT330" s="188">
        <v>0</v>
      </c>
      <c r="AU330" s="187">
        <v>0</v>
      </c>
      <c r="AV330" s="188">
        <v>0</v>
      </c>
      <c r="AW330" s="187">
        <v>0</v>
      </c>
      <c r="AX330" s="188">
        <v>0</v>
      </c>
      <c r="AY330" s="187">
        <v>0</v>
      </c>
      <c r="AZ330" s="188">
        <v>0</v>
      </c>
      <c r="BA330" s="187">
        <v>0</v>
      </c>
      <c r="BB330" s="188">
        <v>0</v>
      </c>
      <c r="BC330" s="187">
        <v>0</v>
      </c>
      <c r="BD330" s="75"/>
      <c r="BE330" s="75"/>
      <c r="BF330" s="56"/>
      <c r="BI330" s="194"/>
    </row>
    <row r="331" spans="1:61" s="77" customFormat="1" ht="11.25" customHeight="1" x14ac:dyDescent="0.2">
      <c r="A331" s="184" t="s">
        <v>1034</v>
      </c>
      <c r="B331" s="185">
        <v>0</v>
      </c>
      <c r="C331" s="832">
        <v>70627</v>
      </c>
      <c r="D331" s="55">
        <v>1E-4</v>
      </c>
      <c r="E331" s="91">
        <v>0</v>
      </c>
      <c r="F331" s="186">
        <v>0</v>
      </c>
      <c r="G331" s="186">
        <v>0</v>
      </c>
      <c r="H331" s="186">
        <v>0</v>
      </c>
      <c r="I331" s="187">
        <v>0</v>
      </c>
      <c r="J331" s="186">
        <v>0</v>
      </c>
      <c r="K331" s="186">
        <v>0</v>
      </c>
      <c r="L331" s="186">
        <v>0</v>
      </c>
      <c r="M331" s="186">
        <v>0</v>
      </c>
      <c r="N331" s="189">
        <v>0</v>
      </c>
      <c r="O331" s="189">
        <v>0</v>
      </c>
      <c r="P331" s="186">
        <v>0</v>
      </c>
      <c r="Q331" s="189">
        <v>0</v>
      </c>
      <c r="R331" s="189">
        <v>0</v>
      </c>
      <c r="S331" s="189">
        <v>1E-4</v>
      </c>
      <c r="T331" s="188">
        <v>0</v>
      </c>
      <c r="U331" s="187">
        <v>0</v>
      </c>
      <c r="V331" s="189">
        <v>0</v>
      </c>
      <c r="W331" s="189">
        <v>0</v>
      </c>
      <c r="X331" s="188">
        <v>0</v>
      </c>
      <c r="Y331" s="188">
        <v>0</v>
      </c>
      <c r="Z331" s="186">
        <v>0</v>
      </c>
      <c r="AA331" s="186">
        <v>0</v>
      </c>
      <c r="AB331" s="186">
        <v>0</v>
      </c>
      <c r="AC331" s="186">
        <v>0</v>
      </c>
      <c r="AD331" s="188">
        <v>0</v>
      </c>
      <c r="AE331" s="189">
        <v>0</v>
      </c>
      <c r="AF331" s="189">
        <v>0</v>
      </c>
      <c r="AG331" s="189">
        <v>0</v>
      </c>
      <c r="AH331" s="191">
        <v>0</v>
      </c>
      <c r="AI331" s="225">
        <v>0</v>
      </c>
      <c r="AJ331" s="192">
        <v>7501943429246</v>
      </c>
      <c r="AK331" s="192">
        <v>70048</v>
      </c>
      <c r="AL331" s="193" t="s">
        <v>278</v>
      </c>
      <c r="AM331" s="75">
        <v>70627</v>
      </c>
      <c r="AN331" s="76"/>
      <c r="AO331" s="188">
        <v>0</v>
      </c>
      <c r="AP331" s="188">
        <v>0</v>
      </c>
      <c r="AQ331" s="187">
        <v>0</v>
      </c>
      <c r="AR331" s="188">
        <v>0</v>
      </c>
      <c r="AS331" s="187">
        <v>0</v>
      </c>
      <c r="AT331" s="188">
        <v>0</v>
      </c>
      <c r="AU331" s="187">
        <v>0</v>
      </c>
      <c r="AV331" s="188">
        <v>0</v>
      </c>
      <c r="AW331" s="187">
        <v>0</v>
      </c>
      <c r="AX331" s="188">
        <v>0</v>
      </c>
      <c r="AY331" s="187">
        <v>0</v>
      </c>
      <c r="AZ331" s="188">
        <v>0</v>
      </c>
      <c r="BA331" s="187">
        <v>0</v>
      </c>
      <c r="BB331" s="188">
        <v>0</v>
      </c>
      <c r="BC331" s="187">
        <v>0</v>
      </c>
      <c r="BD331" s="75"/>
      <c r="BE331" s="75"/>
      <c r="BF331" s="56"/>
      <c r="BI331" s="194"/>
    </row>
    <row r="332" spans="1:61" s="77" customFormat="1" ht="11.25" customHeight="1" x14ac:dyDescent="0.2">
      <c r="A332" s="184" t="s">
        <v>1035</v>
      </c>
      <c r="B332" s="185">
        <v>0</v>
      </c>
      <c r="C332" s="832">
        <v>70267</v>
      </c>
      <c r="D332" s="55">
        <v>1E-4</v>
      </c>
      <c r="E332" s="91">
        <v>0</v>
      </c>
      <c r="F332" s="186">
        <v>0</v>
      </c>
      <c r="G332" s="186">
        <v>0</v>
      </c>
      <c r="H332" s="186">
        <v>0</v>
      </c>
      <c r="I332" s="187">
        <v>0</v>
      </c>
      <c r="J332" s="186">
        <v>0</v>
      </c>
      <c r="K332" s="186">
        <v>0</v>
      </c>
      <c r="L332" s="186">
        <v>0</v>
      </c>
      <c r="M332" s="186">
        <v>0</v>
      </c>
      <c r="N332" s="189">
        <v>0</v>
      </c>
      <c r="O332" s="189">
        <v>0</v>
      </c>
      <c r="P332" s="186">
        <v>0</v>
      </c>
      <c r="Q332" s="189">
        <v>0</v>
      </c>
      <c r="R332" s="189">
        <v>0</v>
      </c>
      <c r="S332" s="189">
        <v>1E-4</v>
      </c>
      <c r="T332" s="188">
        <v>0</v>
      </c>
      <c r="U332" s="187">
        <v>0</v>
      </c>
      <c r="V332" s="189">
        <v>0</v>
      </c>
      <c r="W332" s="189">
        <v>0</v>
      </c>
      <c r="X332" s="188">
        <v>0</v>
      </c>
      <c r="Y332" s="188">
        <v>0</v>
      </c>
      <c r="Z332" s="186">
        <v>0</v>
      </c>
      <c r="AA332" s="186">
        <v>0</v>
      </c>
      <c r="AB332" s="186">
        <v>0</v>
      </c>
      <c r="AC332" s="186">
        <v>0</v>
      </c>
      <c r="AD332" s="188">
        <v>0</v>
      </c>
      <c r="AE332" s="189">
        <v>0</v>
      </c>
      <c r="AF332" s="189">
        <v>0</v>
      </c>
      <c r="AG332" s="189">
        <v>0</v>
      </c>
      <c r="AH332" s="191">
        <v>0</v>
      </c>
      <c r="AI332" s="225">
        <v>0</v>
      </c>
      <c r="AJ332" s="192">
        <v>7501943411463</v>
      </c>
      <c r="AK332" s="192">
        <v>70161</v>
      </c>
      <c r="AL332" s="193" t="s">
        <v>279</v>
      </c>
      <c r="AM332" s="75">
        <v>70267</v>
      </c>
      <c r="AN332" s="76"/>
      <c r="AO332" s="188">
        <v>0</v>
      </c>
      <c r="AP332" s="188">
        <v>0</v>
      </c>
      <c r="AQ332" s="187">
        <v>0</v>
      </c>
      <c r="AR332" s="188">
        <v>0</v>
      </c>
      <c r="AS332" s="187">
        <v>0</v>
      </c>
      <c r="AT332" s="188">
        <v>0</v>
      </c>
      <c r="AU332" s="187">
        <v>0</v>
      </c>
      <c r="AV332" s="188">
        <v>0</v>
      </c>
      <c r="AW332" s="187">
        <v>0</v>
      </c>
      <c r="AX332" s="188">
        <v>0</v>
      </c>
      <c r="AY332" s="187">
        <v>0</v>
      </c>
      <c r="AZ332" s="188">
        <v>0</v>
      </c>
      <c r="BA332" s="187">
        <v>0</v>
      </c>
      <c r="BB332" s="188">
        <v>0</v>
      </c>
      <c r="BC332" s="187">
        <v>0</v>
      </c>
      <c r="BD332" s="75"/>
      <c r="BE332" s="75"/>
      <c r="BF332" s="56"/>
      <c r="BI332" s="194"/>
    </row>
    <row r="333" spans="1:61" s="77" customFormat="1" ht="11.25" customHeight="1" x14ac:dyDescent="0.2">
      <c r="A333" s="184" t="s">
        <v>1036</v>
      </c>
      <c r="B333" s="185">
        <v>0</v>
      </c>
      <c r="C333" s="832">
        <v>70381</v>
      </c>
      <c r="D333" s="55">
        <v>1E-4</v>
      </c>
      <c r="E333" s="91">
        <v>0</v>
      </c>
      <c r="F333" s="186">
        <v>0</v>
      </c>
      <c r="G333" s="186">
        <v>0</v>
      </c>
      <c r="H333" s="186">
        <v>0</v>
      </c>
      <c r="I333" s="187">
        <v>0</v>
      </c>
      <c r="J333" s="186">
        <v>0</v>
      </c>
      <c r="K333" s="186">
        <v>0</v>
      </c>
      <c r="L333" s="186">
        <v>0</v>
      </c>
      <c r="M333" s="186">
        <v>0</v>
      </c>
      <c r="N333" s="189">
        <v>0</v>
      </c>
      <c r="O333" s="189">
        <v>0</v>
      </c>
      <c r="P333" s="186">
        <v>0</v>
      </c>
      <c r="Q333" s="189">
        <v>0</v>
      </c>
      <c r="R333" s="189">
        <v>0</v>
      </c>
      <c r="S333" s="189">
        <v>1E-4</v>
      </c>
      <c r="T333" s="188">
        <v>0</v>
      </c>
      <c r="U333" s="187">
        <v>0</v>
      </c>
      <c r="V333" s="189">
        <v>0</v>
      </c>
      <c r="W333" s="189">
        <v>0</v>
      </c>
      <c r="X333" s="188">
        <v>0</v>
      </c>
      <c r="Y333" s="188">
        <v>0</v>
      </c>
      <c r="Z333" s="186">
        <v>0</v>
      </c>
      <c r="AA333" s="186">
        <v>0</v>
      </c>
      <c r="AB333" s="186">
        <v>0</v>
      </c>
      <c r="AC333" s="186">
        <v>0</v>
      </c>
      <c r="AD333" s="188">
        <v>0</v>
      </c>
      <c r="AE333" s="189">
        <v>0</v>
      </c>
      <c r="AF333" s="189">
        <v>0</v>
      </c>
      <c r="AG333" s="189">
        <v>0</v>
      </c>
      <c r="AH333" s="191">
        <v>0</v>
      </c>
      <c r="AI333" s="225">
        <v>0</v>
      </c>
      <c r="AJ333" s="192">
        <v>7501943411463</v>
      </c>
      <c r="AK333" s="192">
        <v>70161</v>
      </c>
      <c r="AL333" s="193" t="s">
        <v>279</v>
      </c>
      <c r="AM333" s="75">
        <v>70381</v>
      </c>
      <c r="AN333" s="76"/>
      <c r="AO333" s="188">
        <v>0</v>
      </c>
      <c r="AP333" s="188">
        <v>0</v>
      </c>
      <c r="AQ333" s="187">
        <v>0</v>
      </c>
      <c r="AR333" s="188">
        <v>0</v>
      </c>
      <c r="AS333" s="187">
        <v>0</v>
      </c>
      <c r="AT333" s="188">
        <v>0</v>
      </c>
      <c r="AU333" s="187">
        <v>0</v>
      </c>
      <c r="AV333" s="188">
        <v>0</v>
      </c>
      <c r="AW333" s="187">
        <v>0</v>
      </c>
      <c r="AX333" s="188">
        <v>0</v>
      </c>
      <c r="AY333" s="187">
        <v>0</v>
      </c>
      <c r="AZ333" s="188">
        <v>0</v>
      </c>
      <c r="BA333" s="187">
        <v>0</v>
      </c>
      <c r="BB333" s="188">
        <v>0</v>
      </c>
      <c r="BC333" s="187">
        <v>0</v>
      </c>
      <c r="BD333" s="75"/>
      <c r="BE333" s="75"/>
      <c r="BF333" s="56"/>
      <c r="BI333" s="194"/>
    </row>
    <row r="334" spans="1:61" s="77" customFormat="1" ht="11.25" customHeight="1" x14ac:dyDescent="0.2">
      <c r="A334" s="184" t="s">
        <v>1037</v>
      </c>
      <c r="B334" s="185">
        <v>0</v>
      </c>
      <c r="C334" s="832">
        <v>70369</v>
      </c>
      <c r="D334" s="55">
        <v>1E-4</v>
      </c>
      <c r="E334" s="91">
        <v>0</v>
      </c>
      <c r="F334" s="186">
        <v>0</v>
      </c>
      <c r="G334" s="186">
        <v>0</v>
      </c>
      <c r="H334" s="186">
        <v>0</v>
      </c>
      <c r="I334" s="187">
        <v>0</v>
      </c>
      <c r="J334" s="186">
        <v>0</v>
      </c>
      <c r="K334" s="186">
        <v>0</v>
      </c>
      <c r="L334" s="186">
        <v>0</v>
      </c>
      <c r="M334" s="186">
        <v>0</v>
      </c>
      <c r="N334" s="189">
        <v>0</v>
      </c>
      <c r="O334" s="189">
        <v>0</v>
      </c>
      <c r="P334" s="186">
        <v>0</v>
      </c>
      <c r="Q334" s="189">
        <v>0</v>
      </c>
      <c r="R334" s="189">
        <v>0</v>
      </c>
      <c r="S334" s="189">
        <v>1E-4</v>
      </c>
      <c r="T334" s="188">
        <v>0</v>
      </c>
      <c r="U334" s="187">
        <v>0</v>
      </c>
      <c r="V334" s="189">
        <v>0</v>
      </c>
      <c r="W334" s="189">
        <v>0</v>
      </c>
      <c r="X334" s="188">
        <v>0</v>
      </c>
      <c r="Y334" s="188">
        <v>0</v>
      </c>
      <c r="Z334" s="186">
        <v>0</v>
      </c>
      <c r="AA334" s="186">
        <v>0</v>
      </c>
      <c r="AB334" s="186">
        <v>0</v>
      </c>
      <c r="AC334" s="186">
        <v>0</v>
      </c>
      <c r="AD334" s="188">
        <v>0</v>
      </c>
      <c r="AE334" s="189">
        <v>0</v>
      </c>
      <c r="AF334" s="189">
        <v>0</v>
      </c>
      <c r="AG334" s="189">
        <v>0</v>
      </c>
      <c r="AH334" s="191">
        <v>0</v>
      </c>
      <c r="AI334" s="225">
        <v>0</v>
      </c>
      <c r="AJ334" s="192">
        <v>7501943411135</v>
      </c>
      <c r="AK334" s="192">
        <v>70134</v>
      </c>
      <c r="AL334" s="193" t="s">
        <v>279</v>
      </c>
      <c r="AM334" s="75">
        <v>70369</v>
      </c>
      <c r="AN334" s="76"/>
      <c r="AO334" s="188">
        <v>0</v>
      </c>
      <c r="AP334" s="188">
        <v>0</v>
      </c>
      <c r="AQ334" s="187">
        <v>0</v>
      </c>
      <c r="AR334" s="188">
        <v>0</v>
      </c>
      <c r="AS334" s="187">
        <v>0</v>
      </c>
      <c r="AT334" s="188">
        <v>0</v>
      </c>
      <c r="AU334" s="187">
        <v>0</v>
      </c>
      <c r="AV334" s="188">
        <v>0</v>
      </c>
      <c r="AW334" s="187">
        <v>0</v>
      </c>
      <c r="AX334" s="188">
        <v>0</v>
      </c>
      <c r="AY334" s="187">
        <v>0</v>
      </c>
      <c r="AZ334" s="188">
        <v>0</v>
      </c>
      <c r="BA334" s="187">
        <v>0</v>
      </c>
      <c r="BB334" s="188">
        <v>0</v>
      </c>
      <c r="BC334" s="187">
        <v>0</v>
      </c>
      <c r="BD334" s="75"/>
      <c r="BE334" s="75"/>
      <c r="BF334" s="56"/>
      <c r="BI334" s="194"/>
    </row>
    <row r="335" spans="1:61" s="77" customFormat="1" ht="11.25" customHeight="1" x14ac:dyDescent="0.2">
      <c r="A335" s="184" t="s">
        <v>1038</v>
      </c>
      <c r="B335" s="185">
        <v>0</v>
      </c>
      <c r="C335" s="832">
        <v>70586</v>
      </c>
      <c r="D335" s="55">
        <v>218.7</v>
      </c>
      <c r="E335" s="91">
        <v>0</v>
      </c>
      <c r="F335" s="186">
        <v>0</v>
      </c>
      <c r="G335" s="186">
        <v>0</v>
      </c>
      <c r="H335" s="186">
        <v>0</v>
      </c>
      <c r="I335" s="187">
        <v>0</v>
      </c>
      <c r="J335" s="186">
        <v>0</v>
      </c>
      <c r="K335" s="186">
        <v>0</v>
      </c>
      <c r="L335" s="186">
        <v>0</v>
      </c>
      <c r="M335" s="186">
        <v>0</v>
      </c>
      <c r="N335" s="189">
        <v>0</v>
      </c>
      <c r="O335" s="189">
        <v>0</v>
      </c>
      <c r="P335" s="186">
        <v>0</v>
      </c>
      <c r="Q335" s="189">
        <v>0</v>
      </c>
      <c r="R335" s="189">
        <v>0</v>
      </c>
      <c r="S335" s="189">
        <v>218.7</v>
      </c>
      <c r="T335" s="188">
        <v>218.7</v>
      </c>
      <c r="U335" s="187">
        <v>0</v>
      </c>
      <c r="V335" s="189">
        <v>0</v>
      </c>
      <c r="W335" s="189">
        <v>0</v>
      </c>
      <c r="X335" s="188">
        <v>218.7</v>
      </c>
      <c r="Y335" s="188">
        <v>0</v>
      </c>
      <c r="Z335" s="186">
        <v>0</v>
      </c>
      <c r="AA335" s="186">
        <v>0</v>
      </c>
      <c r="AB335" s="186">
        <v>0</v>
      </c>
      <c r="AC335" s="186">
        <v>0</v>
      </c>
      <c r="AD335" s="188">
        <v>0</v>
      </c>
      <c r="AE335" s="189">
        <v>0</v>
      </c>
      <c r="AF335" s="189">
        <v>0</v>
      </c>
      <c r="AG335" s="189">
        <v>0</v>
      </c>
      <c r="AH335" s="191">
        <v>0</v>
      </c>
      <c r="AI335" s="225">
        <v>0</v>
      </c>
      <c r="AJ335" s="192">
        <v>7501943494268</v>
      </c>
      <c r="AK335" s="192">
        <v>70331</v>
      </c>
      <c r="AL335" s="193" t="s">
        <v>279</v>
      </c>
      <c r="AM335" s="75">
        <v>70586</v>
      </c>
      <c r="AN335" s="76"/>
      <c r="AO335" s="188">
        <v>0</v>
      </c>
      <c r="AP335" s="188">
        <v>0</v>
      </c>
      <c r="AQ335" s="187">
        <v>0</v>
      </c>
      <c r="AR335" s="188">
        <v>0</v>
      </c>
      <c r="AS335" s="187">
        <v>0</v>
      </c>
      <c r="AT335" s="188">
        <v>0</v>
      </c>
      <c r="AU335" s="187">
        <v>0</v>
      </c>
      <c r="AV335" s="188">
        <v>0</v>
      </c>
      <c r="AW335" s="187">
        <v>0</v>
      </c>
      <c r="AX335" s="188">
        <v>0</v>
      </c>
      <c r="AY335" s="187">
        <v>0</v>
      </c>
      <c r="AZ335" s="188">
        <v>0</v>
      </c>
      <c r="BA335" s="187">
        <v>0</v>
      </c>
      <c r="BB335" s="188">
        <v>0</v>
      </c>
      <c r="BC335" s="187">
        <v>0</v>
      </c>
      <c r="BD335" s="75"/>
      <c r="BE335" s="75"/>
      <c r="BF335" s="56"/>
      <c r="BI335" s="194"/>
    </row>
    <row r="336" spans="1:61" s="77" customFormat="1" ht="11.25" customHeight="1" x14ac:dyDescent="0.2">
      <c r="A336" s="184" t="s">
        <v>1039</v>
      </c>
      <c r="B336" s="185">
        <v>0</v>
      </c>
      <c r="C336" s="832">
        <v>70416</v>
      </c>
      <c r="D336" s="55">
        <v>1E-4</v>
      </c>
      <c r="E336" s="91">
        <v>0</v>
      </c>
      <c r="F336" s="186">
        <v>0</v>
      </c>
      <c r="G336" s="186">
        <v>0</v>
      </c>
      <c r="H336" s="186">
        <v>0</v>
      </c>
      <c r="I336" s="187">
        <v>0</v>
      </c>
      <c r="J336" s="186">
        <v>0</v>
      </c>
      <c r="K336" s="186">
        <v>0</v>
      </c>
      <c r="L336" s="186">
        <v>0</v>
      </c>
      <c r="M336" s="186">
        <v>0</v>
      </c>
      <c r="N336" s="189">
        <v>0</v>
      </c>
      <c r="O336" s="189">
        <v>0</v>
      </c>
      <c r="P336" s="186">
        <v>0</v>
      </c>
      <c r="Q336" s="189">
        <v>0</v>
      </c>
      <c r="R336" s="189">
        <v>0</v>
      </c>
      <c r="S336" s="189">
        <v>1E-4</v>
      </c>
      <c r="T336" s="188">
        <v>0</v>
      </c>
      <c r="U336" s="187">
        <v>0</v>
      </c>
      <c r="V336" s="189">
        <v>0</v>
      </c>
      <c r="W336" s="189">
        <v>0</v>
      </c>
      <c r="X336" s="188">
        <v>0</v>
      </c>
      <c r="Y336" s="188">
        <v>0</v>
      </c>
      <c r="Z336" s="186">
        <v>0</v>
      </c>
      <c r="AA336" s="186">
        <v>0</v>
      </c>
      <c r="AB336" s="186">
        <v>0</v>
      </c>
      <c r="AC336" s="186">
        <v>0</v>
      </c>
      <c r="AD336" s="188">
        <v>0</v>
      </c>
      <c r="AE336" s="189">
        <v>0</v>
      </c>
      <c r="AF336" s="189">
        <v>0</v>
      </c>
      <c r="AG336" s="189">
        <v>0</v>
      </c>
      <c r="AH336" s="191">
        <v>0</v>
      </c>
      <c r="AI336" s="225">
        <v>0</v>
      </c>
      <c r="AJ336" s="192">
        <v>7501943411449</v>
      </c>
      <c r="AK336" s="192">
        <v>70160</v>
      </c>
      <c r="AL336" s="193" t="s">
        <v>279</v>
      </c>
      <c r="AM336" s="75">
        <v>70416</v>
      </c>
      <c r="AN336" s="76"/>
      <c r="AO336" s="188">
        <v>0</v>
      </c>
      <c r="AP336" s="188">
        <v>0</v>
      </c>
      <c r="AQ336" s="187">
        <v>0</v>
      </c>
      <c r="AR336" s="188">
        <v>0</v>
      </c>
      <c r="AS336" s="187">
        <v>0</v>
      </c>
      <c r="AT336" s="188">
        <v>0</v>
      </c>
      <c r="AU336" s="187">
        <v>0</v>
      </c>
      <c r="AV336" s="188">
        <v>0</v>
      </c>
      <c r="AW336" s="187">
        <v>0</v>
      </c>
      <c r="AX336" s="188">
        <v>0</v>
      </c>
      <c r="AY336" s="187">
        <v>0</v>
      </c>
      <c r="AZ336" s="188">
        <v>0</v>
      </c>
      <c r="BA336" s="187">
        <v>0</v>
      </c>
      <c r="BB336" s="188">
        <v>0</v>
      </c>
      <c r="BC336" s="187">
        <v>0</v>
      </c>
      <c r="BD336" s="75"/>
      <c r="BE336" s="75"/>
      <c r="BF336" s="56"/>
      <c r="BI336" s="194"/>
    </row>
    <row r="337" spans="1:61" s="77" customFormat="1" ht="11.25" customHeight="1" x14ac:dyDescent="0.2">
      <c r="A337" s="184" t="s">
        <v>1040</v>
      </c>
      <c r="B337" s="185">
        <v>0</v>
      </c>
      <c r="C337" s="832">
        <v>70439</v>
      </c>
      <c r="D337" s="55">
        <v>1E-4</v>
      </c>
      <c r="E337" s="91">
        <v>0</v>
      </c>
      <c r="F337" s="186">
        <v>0</v>
      </c>
      <c r="G337" s="186">
        <v>0</v>
      </c>
      <c r="H337" s="186">
        <v>0</v>
      </c>
      <c r="I337" s="187">
        <v>0</v>
      </c>
      <c r="J337" s="186">
        <v>0</v>
      </c>
      <c r="K337" s="186">
        <v>0</v>
      </c>
      <c r="L337" s="186">
        <v>0</v>
      </c>
      <c r="M337" s="186">
        <v>0</v>
      </c>
      <c r="N337" s="189">
        <v>0</v>
      </c>
      <c r="O337" s="189">
        <v>0</v>
      </c>
      <c r="P337" s="186">
        <v>0</v>
      </c>
      <c r="Q337" s="189">
        <v>0</v>
      </c>
      <c r="R337" s="189">
        <v>0</v>
      </c>
      <c r="S337" s="189">
        <v>1E-4</v>
      </c>
      <c r="T337" s="188">
        <v>0</v>
      </c>
      <c r="U337" s="187">
        <v>0</v>
      </c>
      <c r="V337" s="189">
        <v>0</v>
      </c>
      <c r="W337" s="189">
        <v>0</v>
      </c>
      <c r="X337" s="188">
        <v>0</v>
      </c>
      <c r="Y337" s="188">
        <v>0</v>
      </c>
      <c r="Z337" s="186">
        <v>0</v>
      </c>
      <c r="AA337" s="186">
        <v>0</v>
      </c>
      <c r="AB337" s="186">
        <v>0</v>
      </c>
      <c r="AC337" s="186">
        <v>0</v>
      </c>
      <c r="AD337" s="188">
        <v>0</v>
      </c>
      <c r="AE337" s="189">
        <v>0</v>
      </c>
      <c r="AF337" s="189">
        <v>0</v>
      </c>
      <c r="AG337" s="189">
        <v>0</v>
      </c>
      <c r="AH337" s="191">
        <v>0</v>
      </c>
      <c r="AI337" s="225">
        <v>0</v>
      </c>
      <c r="AJ337" s="192">
        <v>7501943411449</v>
      </c>
      <c r="AK337" s="192">
        <v>70160</v>
      </c>
      <c r="AL337" s="193" t="s">
        <v>278</v>
      </c>
      <c r="AM337" s="75">
        <v>70439</v>
      </c>
      <c r="AN337" s="76"/>
      <c r="AO337" s="188">
        <v>0</v>
      </c>
      <c r="AP337" s="188">
        <v>0</v>
      </c>
      <c r="AQ337" s="187">
        <v>0</v>
      </c>
      <c r="AR337" s="188">
        <v>0</v>
      </c>
      <c r="AS337" s="187">
        <v>0</v>
      </c>
      <c r="AT337" s="188">
        <v>0</v>
      </c>
      <c r="AU337" s="187">
        <v>0</v>
      </c>
      <c r="AV337" s="188">
        <v>0</v>
      </c>
      <c r="AW337" s="187">
        <v>0</v>
      </c>
      <c r="AX337" s="188">
        <v>0</v>
      </c>
      <c r="AY337" s="187">
        <v>0</v>
      </c>
      <c r="AZ337" s="188">
        <v>0</v>
      </c>
      <c r="BA337" s="187">
        <v>0</v>
      </c>
      <c r="BB337" s="188">
        <v>0</v>
      </c>
      <c r="BC337" s="187">
        <v>0</v>
      </c>
      <c r="BD337" s="75"/>
      <c r="BE337" s="75"/>
      <c r="BF337" s="56"/>
      <c r="BI337" s="194"/>
    </row>
    <row r="338" spans="1:61" s="77" customFormat="1" ht="11.25" customHeight="1" x14ac:dyDescent="0.2">
      <c r="A338" s="184" t="s">
        <v>1041</v>
      </c>
      <c r="B338" s="185">
        <v>0</v>
      </c>
      <c r="C338" s="832">
        <v>70342</v>
      </c>
      <c r="D338" s="55">
        <v>1E-4</v>
      </c>
      <c r="E338" s="91">
        <v>0</v>
      </c>
      <c r="F338" s="186">
        <v>0</v>
      </c>
      <c r="G338" s="186">
        <v>0</v>
      </c>
      <c r="H338" s="186">
        <v>0</v>
      </c>
      <c r="I338" s="187">
        <v>0</v>
      </c>
      <c r="J338" s="186">
        <v>0</v>
      </c>
      <c r="K338" s="186">
        <v>0</v>
      </c>
      <c r="L338" s="186">
        <v>0</v>
      </c>
      <c r="M338" s="186">
        <v>0</v>
      </c>
      <c r="N338" s="189">
        <v>0</v>
      </c>
      <c r="O338" s="189">
        <v>0</v>
      </c>
      <c r="P338" s="186">
        <v>0</v>
      </c>
      <c r="Q338" s="189">
        <v>0</v>
      </c>
      <c r="R338" s="189">
        <v>0</v>
      </c>
      <c r="S338" s="189">
        <v>1E-4</v>
      </c>
      <c r="T338" s="188">
        <v>0</v>
      </c>
      <c r="U338" s="187">
        <v>0</v>
      </c>
      <c r="V338" s="189">
        <v>0</v>
      </c>
      <c r="W338" s="189">
        <v>0</v>
      </c>
      <c r="X338" s="188">
        <v>0</v>
      </c>
      <c r="Y338" s="188">
        <v>0</v>
      </c>
      <c r="Z338" s="186">
        <v>0</v>
      </c>
      <c r="AA338" s="186">
        <v>0</v>
      </c>
      <c r="AB338" s="186">
        <v>0</v>
      </c>
      <c r="AC338" s="186">
        <v>0</v>
      </c>
      <c r="AD338" s="188">
        <v>0</v>
      </c>
      <c r="AE338" s="189">
        <v>0</v>
      </c>
      <c r="AF338" s="189">
        <v>0</v>
      </c>
      <c r="AG338" s="189">
        <v>0</v>
      </c>
      <c r="AH338" s="191">
        <v>0</v>
      </c>
      <c r="AI338" s="225">
        <v>0</v>
      </c>
      <c r="AJ338" s="192">
        <v>7501943494268</v>
      </c>
      <c r="AK338" s="192">
        <v>70331</v>
      </c>
      <c r="AL338" s="193" t="s">
        <v>279</v>
      </c>
      <c r="AM338" s="75">
        <v>70342</v>
      </c>
      <c r="AN338" s="76"/>
      <c r="AO338" s="188">
        <v>0</v>
      </c>
      <c r="AP338" s="188">
        <v>0</v>
      </c>
      <c r="AQ338" s="187">
        <v>0</v>
      </c>
      <c r="AR338" s="188">
        <v>0</v>
      </c>
      <c r="AS338" s="187">
        <v>0</v>
      </c>
      <c r="AT338" s="188">
        <v>0</v>
      </c>
      <c r="AU338" s="187">
        <v>0</v>
      </c>
      <c r="AV338" s="188">
        <v>0</v>
      </c>
      <c r="AW338" s="187">
        <v>0</v>
      </c>
      <c r="AX338" s="188">
        <v>0</v>
      </c>
      <c r="AY338" s="187">
        <v>0</v>
      </c>
      <c r="AZ338" s="188">
        <v>0</v>
      </c>
      <c r="BA338" s="187">
        <v>0</v>
      </c>
      <c r="BB338" s="188">
        <v>0</v>
      </c>
      <c r="BC338" s="187">
        <v>0</v>
      </c>
      <c r="BD338" s="75"/>
      <c r="BE338" s="75"/>
      <c r="BF338" s="56"/>
      <c r="BI338" s="194"/>
    </row>
    <row r="339" spans="1:61" s="77" customFormat="1" ht="11.25" customHeight="1" x14ac:dyDescent="0.2">
      <c r="A339" s="184" t="s">
        <v>1042</v>
      </c>
      <c r="B339" s="185">
        <v>0</v>
      </c>
      <c r="C339" s="832">
        <v>70371</v>
      </c>
      <c r="D339" s="55">
        <v>1E-4</v>
      </c>
      <c r="E339" s="91">
        <v>0</v>
      </c>
      <c r="F339" s="186">
        <v>0</v>
      </c>
      <c r="G339" s="186">
        <v>0</v>
      </c>
      <c r="H339" s="186">
        <v>0</v>
      </c>
      <c r="I339" s="187">
        <v>0</v>
      </c>
      <c r="J339" s="186">
        <v>0</v>
      </c>
      <c r="K339" s="186">
        <v>0</v>
      </c>
      <c r="L339" s="186">
        <v>0</v>
      </c>
      <c r="M339" s="186">
        <v>0</v>
      </c>
      <c r="N339" s="189">
        <v>0</v>
      </c>
      <c r="O339" s="189">
        <v>0</v>
      </c>
      <c r="P339" s="186">
        <v>0</v>
      </c>
      <c r="Q339" s="189">
        <v>0</v>
      </c>
      <c r="R339" s="189">
        <v>0</v>
      </c>
      <c r="S339" s="189">
        <v>1E-4</v>
      </c>
      <c r="T339" s="188">
        <v>0</v>
      </c>
      <c r="U339" s="187">
        <v>0</v>
      </c>
      <c r="V339" s="189">
        <v>0</v>
      </c>
      <c r="W339" s="189">
        <v>0</v>
      </c>
      <c r="X339" s="188">
        <v>0</v>
      </c>
      <c r="Y339" s="188">
        <v>0</v>
      </c>
      <c r="Z339" s="186">
        <v>0</v>
      </c>
      <c r="AA339" s="186">
        <v>0</v>
      </c>
      <c r="AB339" s="186">
        <v>0</v>
      </c>
      <c r="AC339" s="186">
        <v>0</v>
      </c>
      <c r="AD339" s="188">
        <v>0</v>
      </c>
      <c r="AE339" s="189">
        <v>0</v>
      </c>
      <c r="AF339" s="189">
        <v>0</v>
      </c>
      <c r="AG339" s="189">
        <v>0</v>
      </c>
      <c r="AH339" s="191">
        <v>0</v>
      </c>
      <c r="AI339" s="225">
        <v>0</v>
      </c>
      <c r="AJ339" s="192">
        <v>7501943420182</v>
      </c>
      <c r="AK339" s="192">
        <v>70028</v>
      </c>
      <c r="AL339" s="193" t="s">
        <v>279</v>
      </c>
      <c r="AM339" s="75">
        <v>70371</v>
      </c>
      <c r="AN339" s="76"/>
      <c r="AO339" s="188">
        <v>0</v>
      </c>
      <c r="AP339" s="188">
        <v>0</v>
      </c>
      <c r="AQ339" s="187">
        <v>0</v>
      </c>
      <c r="AR339" s="188">
        <v>0</v>
      </c>
      <c r="AS339" s="187">
        <v>0</v>
      </c>
      <c r="AT339" s="188">
        <v>0</v>
      </c>
      <c r="AU339" s="187">
        <v>0</v>
      </c>
      <c r="AV339" s="188">
        <v>0</v>
      </c>
      <c r="AW339" s="187">
        <v>0</v>
      </c>
      <c r="AX339" s="188">
        <v>0</v>
      </c>
      <c r="AY339" s="187">
        <v>0</v>
      </c>
      <c r="AZ339" s="188">
        <v>0</v>
      </c>
      <c r="BA339" s="187">
        <v>0</v>
      </c>
      <c r="BB339" s="188">
        <v>0</v>
      </c>
      <c r="BC339" s="187">
        <v>0</v>
      </c>
      <c r="BD339" s="75"/>
      <c r="BE339" s="75"/>
      <c r="BF339" s="56"/>
      <c r="BI339" s="194"/>
    </row>
    <row r="340" spans="1:61" s="77" customFormat="1" ht="11.25" customHeight="1" x14ac:dyDescent="0.2">
      <c r="A340" s="184" t="s">
        <v>1043</v>
      </c>
      <c r="B340" s="185">
        <v>0</v>
      </c>
      <c r="C340" s="832">
        <v>70344</v>
      </c>
      <c r="D340" s="55">
        <v>1E-4</v>
      </c>
      <c r="E340" s="91">
        <v>0</v>
      </c>
      <c r="F340" s="186">
        <v>0</v>
      </c>
      <c r="G340" s="186">
        <v>0</v>
      </c>
      <c r="H340" s="186">
        <v>0</v>
      </c>
      <c r="I340" s="187">
        <v>0</v>
      </c>
      <c r="J340" s="186">
        <v>0</v>
      </c>
      <c r="K340" s="186">
        <v>0</v>
      </c>
      <c r="L340" s="186">
        <v>0</v>
      </c>
      <c r="M340" s="186">
        <v>0</v>
      </c>
      <c r="N340" s="189">
        <v>0</v>
      </c>
      <c r="O340" s="189">
        <v>0</v>
      </c>
      <c r="P340" s="186">
        <v>0</v>
      </c>
      <c r="Q340" s="189">
        <v>0</v>
      </c>
      <c r="R340" s="189">
        <v>0</v>
      </c>
      <c r="S340" s="189">
        <v>1E-4</v>
      </c>
      <c r="T340" s="188">
        <v>0</v>
      </c>
      <c r="U340" s="187">
        <v>0</v>
      </c>
      <c r="V340" s="189">
        <v>0</v>
      </c>
      <c r="W340" s="189">
        <v>0</v>
      </c>
      <c r="X340" s="188">
        <v>0</v>
      </c>
      <c r="Y340" s="188">
        <v>0</v>
      </c>
      <c r="Z340" s="186">
        <v>0</v>
      </c>
      <c r="AA340" s="186">
        <v>0</v>
      </c>
      <c r="AB340" s="186">
        <v>0</v>
      </c>
      <c r="AC340" s="186">
        <v>0</v>
      </c>
      <c r="AD340" s="188">
        <v>0</v>
      </c>
      <c r="AE340" s="189">
        <v>0</v>
      </c>
      <c r="AF340" s="189">
        <v>0</v>
      </c>
      <c r="AG340" s="189">
        <v>0</v>
      </c>
      <c r="AH340" s="191">
        <v>0</v>
      </c>
      <c r="AI340" s="225">
        <v>0</v>
      </c>
      <c r="AJ340" s="192">
        <v>7506425600236</v>
      </c>
      <c r="AK340" s="192" t="s">
        <v>262</v>
      </c>
      <c r="AL340" s="193" t="s">
        <v>278</v>
      </c>
      <c r="AM340" s="75">
        <v>70344</v>
      </c>
      <c r="AN340" s="76"/>
      <c r="AO340" s="188">
        <v>0</v>
      </c>
      <c r="AP340" s="188">
        <v>0</v>
      </c>
      <c r="AQ340" s="187">
        <v>0</v>
      </c>
      <c r="AR340" s="188">
        <v>0</v>
      </c>
      <c r="AS340" s="187">
        <v>0</v>
      </c>
      <c r="AT340" s="188">
        <v>0</v>
      </c>
      <c r="AU340" s="187">
        <v>0</v>
      </c>
      <c r="AV340" s="188">
        <v>0</v>
      </c>
      <c r="AW340" s="187">
        <v>0</v>
      </c>
      <c r="AX340" s="188">
        <v>0</v>
      </c>
      <c r="AY340" s="187">
        <v>0</v>
      </c>
      <c r="AZ340" s="188">
        <v>0</v>
      </c>
      <c r="BA340" s="187">
        <v>0</v>
      </c>
      <c r="BB340" s="188">
        <v>0</v>
      </c>
      <c r="BC340" s="187">
        <v>0</v>
      </c>
      <c r="BD340" s="75"/>
      <c r="BE340" s="75"/>
      <c r="BF340" s="56"/>
      <c r="BI340" s="194"/>
    </row>
    <row r="341" spans="1:61" s="77" customFormat="1" ht="11.25" customHeight="1" x14ac:dyDescent="0.2">
      <c r="A341" s="184" t="s">
        <v>1044</v>
      </c>
      <c r="B341" s="185">
        <v>0</v>
      </c>
      <c r="C341" s="832">
        <v>70336</v>
      </c>
      <c r="D341" s="55">
        <v>1E-4</v>
      </c>
      <c r="E341" s="91">
        <v>0</v>
      </c>
      <c r="F341" s="186">
        <v>0</v>
      </c>
      <c r="G341" s="186">
        <v>0</v>
      </c>
      <c r="H341" s="186">
        <v>0</v>
      </c>
      <c r="I341" s="187">
        <v>0</v>
      </c>
      <c r="J341" s="186">
        <v>0</v>
      </c>
      <c r="K341" s="186">
        <v>0</v>
      </c>
      <c r="L341" s="186">
        <v>0</v>
      </c>
      <c r="M341" s="186">
        <v>0</v>
      </c>
      <c r="N341" s="189">
        <v>0</v>
      </c>
      <c r="O341" s="189">
        <v>0</v>
      </c>
      <c r="P341" s="186">
        <v>0</v>
      </c>
      <c r="Q341" s="189">
        <v>0</v>
      </c>
      <c r="R341" s="189">
        <v>0</v>
      </c>
      <c r="S341" s="189">
        <v>1E-4</v>
      </c>
      <c r="T341" s="188">
        <v>0</v>
      </c>
      <c r="U341" s="187">
        <v>0</v>
      </c>
      <c r="V341" s="189">
        <v>0</v>
      </c>
      <c r="W341" s="189">
        <v>0</v>
      </c>
      <c r="X341" s="188">
        <v>0</v>
      </c>
      <c r="Y341" s="188">
        <v>0</v>
      </c>
      <c r="Z341" s="186">
        <v>0</v>
      </c>
      <c r="AA341" s="186">
        <v>0</v>
      </c>
      <c r="AB341" s="186">
        <v>0</v>
      </c>
      <c r="AC341" s="186">
        <v>0</v>
      </c>
      <c r="AD341" s="188">
        <v>0</v>
      </c>
      <c r="AE341" s="189">
        <v>0</v>
      </c>
      <c r="AF341" s="189">
        <v>0</v>
      </c>
      <c r="AG341" s="189">
        <v>0</v>
      </c>
      <c r="AH341" s="191">
        <v>0</v>
      </c>
      <c r="AI341" s="225">
        <v>0</v>
      </c>
      <c r="AJ341" s="192">
        <v>7501943494268</v>
      </c>
      <c r="AK341" s="192">
        <v>70331</v>
      </c>
      <c r="AL341" s="193" t="s">
        <v>279</v>
      </c>
      <c r="AM341" s="75">
        <v>70336</v>
      </c>
      <c r="AN341" s="76"/>
      <c r="AO341" s="188">
        <v>0</v>
      </c>
      <c r="AP341" s="188">
        <v>0</v>
      </c>
      <c r="AQ341" s="187">
        <v>0</v>
      </c>
      <c r="AR341" s="188">
        <v>0</v>
      </c>
      <c r="AS341" s="187">
        <v>0</v>
      </c>
      <c r="AT341" s="188">
        <v>0</v>
      </c>
      <c r="AU341" s="187">
        <v>0</v>
      </c>
      <c r="AV341" s="188">
        <v>0</v>
      </c>
      <c r="AW341" s="187">
        <v>0</v>
      </c>
      <c r="AX341" s="188">
        <v>0</v>
      </c>
      <c r="AY341" s="187">
        <v>0</v>
      </c>
      <c r="AZ341" s="188">
        <v>0</v>
      </c>
      <c r="BA341" s="187">
        <v>0</v>
      </c>
      <c r="BB341" s="188">
        <v>0</v>
      </c>
      <c r="BC341" s="187">
        <v>0</v>
      </c>
      <c r="BD341" s="75"/>
      <c r="BE341" s="75"/>
      <c r="BF341" s="56"/>
      <c r="BI341" s="194"/>
    </row>
    <row r="342" spans="1:61" s="77" customFormat="1" ht="11.25" customHeight="1" x14ac:dyDescent="0.2">
      <c r="A342" s="184" t="s">
        <v>1045</v>
      </c>
      <c r="B342" s="185">
        <v>0</v>
      </c>
      <c r="C342" s="832">
        <v>70467</v>
      </c>
      <c r="D342" s="55">
        <v>1E-4</v>
      </c>
      <c r="E342" s="91">
        <v>0</v>
      </c>
      <c r="F342" s="186">
        <v>0</v>
      </c>
      <c r="G342" s="186">
        <v>0</v>
      </c>
      <c r="H342" s="186">
        <v>0</v>
      </c>
      <c r="I342" s="187">
        <v>0</v>
      </c>
      <c r="J342" s="186">
        <v>0</v>
      </c>
      <c r="K342" s="186">
        <v>0</v>
      </c>
      <c r="L342" s="186">
        <v>0</v>
      </c>
      <c r="M342" s="186">
        <v>0</v>
      </c>
      <c r="N342" s="189">
        <v>0</v>
      </c>
      <c r="O342" s="189">
        <v>0</v>
      </c>
      <c r="P342" s="186">
        <v>0</v>
      </c>
      <c r="Q342" s="189">
        <v>0</v>
      </c>
      <c r="R342" s="189">
        <v>0</v>
      </c>
      <c r="S342" s="189">
        <v>1E-4</v>
      </c>
      <c r="T342" s="188">
        <v>0</v>
      </c>
      <c r="U342" s="187">
        <v>0</v>
      </c>
      <c r="V342" s="189">
        <v>0</v>
      </c>
      <c r="W342" s="189">
        <v>0</v>
      </c>
      <c r="X342" s="188">
        <v>0</v>
      </c>
      <c r="Y342" s="188">
        <v>0</v>
      </c>
      <c r="Z342" s="186">
        <v>0</v>
      </c>
      <c r="AA342" s="186">
        <v>0</v>
      </c>
      <c r="AB342" s="186">
        <v>0</v>
      </c>
      <c r="AC342" s="186">
        <v>0</v>
      </c>
      <c r="AD342" s="188">
        <v>0</v>
      </c>
      <c r="AE342" s="189">
        <v>0</v>
      </c>
      <c r="AF342" s="189">
        <v>0</v>
      </c>
      <c r="AG342" s="189">
        <v>0</v>
      </c>
      <c r="AH342" s="191">
        <v>0</v>
      </c>
      <c r="AI342" s="225">
        <v>0</v>
      </c>
      <c r="AJ342" s="192">
        <v>7506425603961</v>
      </c>
      <c r="AK342" s="192" t="s">
        <v>262</v>
      </c>
      <c r="AL342" s="193" t="s">
        <v>279</v>
      </c>
      <c r="AM342" s="75">
        <v>70467</v>
      </c>
      <c r="AN342" s="76"/>
      <c r="AO342" s="188">
        <v>0</v>
      </c>
      <c r="AP342" s="188">
        <v>0</v>
      </c>
      <c r="AQ342" s="187">
        <v>0</v>
      </c>
      <c r="AR342" s="188">
        <v>0</v>
      </c>
      <c r="AS342" s="187">
        <v>0</v>
      </c>
      <c r="AT342" s="188">
        <v>0</v>
      </c>
      <c r="AU342" s="187">
        <v>0</v>
      </c>
      <c r="AV342" s="188">
        <v>0</v>
      </c>
      <c r="AW342" s="187">
        <v>0</v>
      </c>
      <c r="AX342" s="188">
        <v>0</v>
      </c>
      <c r="AY342" s="187">
        <v>0</v>
      </c>
      <c r="AZ342" s="188">
        <v>0</v>
      </c>
      <c r="BA342" s="187">
        <v>0</v>
      </c>
      <c r="BB342" s="188">
        <v>0</v>
      </c>
      <c r="BC342" s="187">
        <v>0</v>
      </c>
      <c r="BD342" s="75"/>
      <c r="BE342" s="75"/>
      <c r="BF342" s="56"/>
      <c r="BI342" s="194"/>
    </row>
    <row r="343" spans="1:61" s="77" customFormat="1" ht="11.25" customHeight="1" x14ac:dyDescent="0.2">
      <c r="A343" s="184" t="s">
        <v>1046</v>
      </c>
      <c r="B343" s="185">
        <v>0</v>
      </c>
      <c r="C343" s="832">
        <v>70294</v>
      </c>
      <c r="D343" s="55">
        <v>1E-4</v>
      </c>
      <c r="E343" s="91">
        <v>0</v>
      </c>
      <c r="F343" s="186">
        <v>0</v>
      </c>
      <c r="G343" s="186">
        <v>0</v>
      </c>
      <c r="H343" s="186">
        <v>0</v>
      </c>
      <c r="I343" s="187">
        <v>0</v>
      </c>
      <c r="J343" s="186">
        <v>0</v>
      </c>
      <c r="K343" s="186">
        <v>0</v>
      </c>
      <c r="L343" s="186">
        <v>0</v>
      </c>
      <c r="M343" s="186">
        <v>0</v>
      </c>
      <c r="N343" s="189">
        <v>0</v>
      </c>
      <c r="O343" s="189">
        <v>0</v>
      </c>
      <c r="P343" s="186">
        <v>0</v>
      </c>
      <c r="Q343" s="189">
        <v>0</v>
      </c>
      <c r="R343" s="189">
        <v>0</v>
      </c>
      <c r="S343" s="189">
        <v>1E-4</v>
      </c>
      <c r="T343" s="188">
        <v>0</v>
      </c>
      <c r="U343" s="187">
        <v>0</v>
      </c>
      <c r="V343" s="189">
        <v>0</v>
      </c>
      <c r="W343" s="189">
        <v>0</v>
      </c>
      <c r="X343" s="188">
        <v>0</v>
      </c>
      <c r="Y343" s="188">
        <v>0</v>
      </c>
      <c r="Z343" s="186">
        <v>0</v>
      </c>
      <c r="AA343" s="186">
        <v>0</v>
      </c>
      <c r="AB343" s="186">
        <v>0</v>
      </c>
      <c r="AC343" s="186">
        <v>0</v>
      </c>
      <c r="AD343" s="188">
        <v>0</v>
      </c>
      <c r="AE343" s="189">
        <v>0</v>
      </c>
      <c r="AF343" s="189">
        <v>0</v>
      </c>
      <c r="AG343" s="189">
        <v>0</v>
      </c>
      <c r="AH343" s="191">
        <v>0</v>
      </c>
      <c r="AI343" s="225">
        <v>0</v>
      </c>
      <c r="AJ343" s="192">
        <v>7501943428591</v>
      </c>
      <c r="AK343" s="192">
        <v>70003</v>
      </c>
      <c r="AL343" s="193" t="s">
        <v>279</v>
      </c>
      <c r="AM343" s="75">
        <v>70294</v>
      </c>
      <c r="AN343" s="76"/>
      <c r="AO343" s="188">
        <v>0</v>
      </c>
      <c r="AP343" s="188">
        <v>0</v>
      </c>
      <c r="AQ343" s="187">
        <v>0</v>
      </c>
      <c r="AR343" s="188">
        <v>0</v>
      </c>
      <c r="AS343" s="187">
        <v>0</v>
      </c>
      <c r="AT343" s="188">
        <v>0</v>
      </c>
      <c r="AU343" s="187">
        <v>0</v>
      </c>
      <c r="AV343" s="188">
        <v>0</v>
      </c>
      <c r="AW343" s="187">
        <v>0</v>
      </c>
      <c r="AX343" s="188">
        <v>0</v>
      </c>
      <c r="AY343" s="187">
        <v>0</v>
      </c>
      <c r="AZ343" s="188">
        <v>0</v>
      </c>
      <c r="BA343" s="187">
        <v>0</v>
      </c>
      <c r="BB343" s="188">
        <v>0</v>
      </c>
      <c r="BC343" s="187">
        <v>0</v>
      </c>
      <c r="BD343" s="75"/>
      <c r="BE343" s="75"/>
      <c r="BF343" s="56"/>
      <c r="BI343" s="194"/>
    </row>
    <row r="344" spans="1:61" s="77" customFormat="1" ht="11.25" customHeight="1" x14ac:dyDescent="0.2">
      <c r="A344" s="184" t="s">
        <v>1047</v>
      </c>
      <c r="B344" s="185">
        <v>0</v>
      </c>
      <c r="C344" s="832">
        <v>70775</v>
      </c>
      <c r="D344" s="55">
        <v>3.375</v>
      </c>
      <c r="E344" s="91">
        <v>0</v>
      </c>
      <c r="F344" s="186">
        <v>0</v>
      </c>
      <c r="G344" s="186">
        <v>0</v>
      </c>
      <c r="H344" s="186">
        <v>0</v>
      </c>
      <c r="I344" s="187">
        <v>0</v>
      </c>
      <c r="J344" s="186">
        <v>0</v>
      </c>
      <c r="K344" s="186">
        <v>0</v>
      </c>
      <c r="L344" s="186">
        <v>0</v>
      </c>
      <c r="M344" s="186">
        <v>0</v>
      </c>
      <c r="N344" s="189">
        <v>0</v>
      </c>
      <c r="O344" s="189">
        <v>0</v>
      </c>
      <c r="P344" s="186">
        <v>0</v>
      </c>
      <c r="Q344" s="189">
        <v>0</v>
      </c>
      <c r="R344" s="189">
        <v>0</v>
      </c>
      <c r="S344" s="189">
        <v>3.375</v>
      </c>
      <c r="T344" s="188">
        <v>3.375</v>
      </c>
      <c r="U344" s="187">
        <v>0</v>
      </c>
      <c r="V344" s="189">
        <v>0</v>
      </c>
      <c r="W344" s="189">
        <v>0</v>
      </c>
      <c r="X344" s="188">
        <v>3.375</v>
      </c>
      <c r="Y344" s="188">
        <v>0</v>
      </c>
      <c r="Z344" s="186">
        <v>0</v>
      </c>
      <c r="AA344" s="186">
        <v>0</v>
      </c>
      <c r="AB344" s="186">
        <v>0</v>
      </c>
      <c r="AC344" s="186">
        <v>0</v>
      </c>
      <c r="AD344" s="188">
        <v>0</v>
      </c>
      <c r="AE344" s="189">
        <v>0</v>
      </c>
      <c r="AF344" s="189">
        <v>0</v>
      </c>
      <c r="AG344" s="189">
        <v>0</v>
      </c>
      <c r="AH344" s="191">
        <v>0</v>
      </c>
      <c r="AI344" s="225">
        <v>0</v>
      </c>
      <c r="AJ344" s="192">
        <v>7506425629589</v>
      </c>
      <c r="AK344" s="192" t="s">
        <v>262</v>
      </c>
      <c r="AL344" s="193" t="s">
        <v>278</v>
      </c>
      <c r="AM344" s="75">
        <v>70775</v>
      </c>
      <c r="AN344" s="76"/>
      <c r="AO344" s="188">
        <v>0</v>
      </c>
      <c r="AP344" s="188">
        <v>0</v>
      </c>
      <c r="AQ344" s="187">
        <v>0</v>
      </c>
      <c r="AR344" s="188">
        <v>0</v>
      </c>
      <c r="AS344" s="187">
        <v>0</v>
      </c>
      <c r="AT344" s="188">
        <v>0</v>
      </c>
      <c r="AU344" s="187">
        <v>0</v>
      </c>
      <c r="AV344" s="188">
        <v>0</v>
      </c>
      <c r="AW344" s="187">
        <v>0</v>
      </c>
      <c r="AX344" s="188">
        <v>0</v>
      </c>
      <c r="AY344" s="187">
        <v>0</v>
      </c>
      <c r="AZ344" s="188">
        <v>0</v>
      </c>
      <c r="BA344" s="187">
        <v>0</v>
      </c>
      <c r="BB344" s="188">
        <v>0</v>
      </c>
      <c r="BC344" s="187">
        <v>0</v>
      </c>
      <c r="BD344" s="75"/>
      <c r="BE344" s="75"/>
      <c r="BF344" s="56"/>
      <c r="BI344" s="194"/>
    </row>
    <row r="345" spans="1:61" s="77" customFormat="1" ht="11.25" customHeight="1" x14ac:dyDescent="0.2">
      <c r="A345" s="184" t="s">
        <v>1048</v>
      </c>
      <c r="B345" s="185">
        <v>0</v>
      </c>
      <c r="C345" s="832">
        <v>70785</v>
      </c>
      <c r="D345" s="55">
        <v>1E-4</v>
      </c>
      <c r="E345" s="91">
        <v>0</v>
      </c>
      <c r="F345" s="186">
        <v>0</v>
      </c>
      <c r="G345" s="186">
        <v>0</v>
      </c>
      <c r="H345" s="186">
        <v>0</v>
      </c>
      <c r="I345" s="187">
        <v>0</v>
      </c>
      <c r="J345" s="186">
        <v>0</v>
      </c>
      <c r="K345" s="186">
        <v>0</v>
      </c>
      <c r="L345" s="186">
        <v>0</v>
      </c>
      <c r="M345" s="186">
        <v>0</v>
      </c>
      <c r="N345" s="189">
        <v>0</v>
      </c>
      <c r="O345" s="189">
        <v>0</v>
      </c>
      <c r="P345" s="186">
        <v>0</v>
      </c>
      <c r="Q345" s="189">
        <v>0</v>
      </c>
      <c r="R345" s="189">
        <v>0</v>
      </c>
      <c r="S345" s="189">
        <v>1E-4</v>
      </c>
      <c r="T345" s="188">
        <v>0</v>
      </c>
      <c r="U345" s="187">
        <v>0</v>
      </c>
      <c r="V345" s="189">
        <v>0</v>
      </c>
      <c r="W345" s="189">
        <v>0</v>
      </c>
      <c r="X345" s="188">
        <v>0</v>
      </c>
      <c r="Y345" s="188">
        <v>0</v>
      </c>
      <c r="Z345" s="186">
        <v>0</v>
      </c>
      <c r="AA345" s="186">
        <v>0</v>
      </c>
      <c r="AB345" s="186">
        <v>0</v>
      </c>
      <c r="AC345" s="186">
        <v>0</v>
      </c>
      <c r="AD345" s="188">
        <v>0</v>
      </c>
      <c r="AE345" s="189">
        <v>0</v>
      </c>
      <c r="AF345" s="189">
        <v>0</v>
      </c>
      <c r="AG345" s="189">
        <v>0</v>
      </c>
      <c r="AH345" s="191">
        <v>0</v>
      </c>
      <c r="AI345" s="225">
        <v>0</v>
      </c>
      <c r="AJ345" s="192">
        <v>7506425629848</v>
      </c>
      <c r="AK345" s="192" t="s">
        <v>262</v>
      </c>
      <c r="AL345" s="193" t="s">
        <v>278</v>
      </c>
      <c r="AM345" s="75">
        <v>70785</v>
      </c>
      <c r="AN345" s="76"/>
      <c r="AO345" s="188">
        <v>0</v>
      </c>
      <c r="AP345" s="188">
        <v>0</v>
      </c>
      <c r="AQ345" s="187">
        <v>0</v>
      </c>
      <c r="AR345" s="188">
        <v>0</v>
      </c>
      <c r="AS345" s="187">
        <v>0</v>
      </c>
      <c r="AT345" s="188">
        <v>0</v>
      </c>
      <c r="AU345" s="187">
        <v>0</v>
      </c>
      <c r="AV345" s="188">
        <v>0</v>
      </c>
      <c r="AW345" s="187">
        <v>0</v>
      </c>
      <c r="AX345" s="188">
        <v>0</v>
      </c>
      <c r="AY345" s="187">
        <v>0</v>
      </c>
      <c r="AZ345" s="188">
        <v>0</v>
      </c>
      <c r="BA345" s="187">
        <v>0</v>
      </c>
      <c r="BB345" s="188">
        <v>0</v>
      </c>
      <c r="BC345" s="187">
        <v>0</v>
      </c>
      <c r="BD345" s="75"/>
      <c r="BE345" s="75"/>
      <c r="BF345" s="56"/>
      <c r="BI345" s="194"/>
    </row>
    <row r="346" spans="1:61" s="77" customFormat="1" ht="11.25" customHeight="1" x14ac:dyDescent="0.2">
      <c r="A346" s="184" t="s">
        <v>1049</v>
      </c>
      <c r="B346" s="185">
        <v>0</v>
      </c>
      <c r="C346" s="832">
        <v>70777</v>
      </c>
      <c r="D346" s="55">
        <v>1E-4</v>
      </c>
      <c r="E346" s="91">
        <v>0</v>
      </c>
      <c r="F346" s="186">
        <v>0</v>
      </c>
      <c r="G346" s="186">
        <v>0</v>
      </c>
      <c r="H346" s="186">
        <v>0</v>
      </c>
      <c r="I346" s="187">
        <v>0</v>
      </c>
      <c r="J346" s="186">
        <v>0</v>
      </c>
      <c r="K346" s="186">
        <v>0</v>
      </c>
      <c r="L346" s="186">
        <v>0</v>
      </c>
      <c r="M346" s="186">
        <v>0</v>
      </c>
      <c r="N346" s="189">
        <v>0</v>
      </c>
      <c r="O346" s="189">
        <v>0</v>
      </c>
      <c r="P346" s="186">
        <v>0</v>
      </c>
      <c r="Q346" s="189">
        <v>0</v>
      </c>
      <c r="R346" s="189">
        <v>0</v>
      </c>
      <c r="S346" s="189">
        <v>1E-4</v>
      </c>
      <c r="T346" s="188">
        <v>0</v>
      </c>
      <c r="U346" s="187">
        <v>0</v>
      </c>
      <c r="V346" s="189">
        <v>0</v>
      </c>
      <c r="W346" s="189">
        <v>0</v>
      </c>
      <c r="X346" s="188">
        <v>0</v>
      </c>
      <c r="Y346" s="188">
        <v>0</v>
      </c>
      <c r="Z346" s="186">
        <v>0</v>
      </c>
      <c r="AA346" s="186">
        <v>0</v>
      </c>
      <c r="AB346" s="186">
        <v>0</v>
      </c>
      <c r="AC346" s="186">
        <v>0</v>
      </c>
      <c r="AD346" s="188">
        <v>0</v>
      </c>
      <c r="AE346" s="189">
        <v>0</v>
      </c>
      <c r="AF346" s="189">
        <v>0</v>
      </c>
      <c r="AG346" s="189">
        <v>0</v>
      </c>
      <c r="AH346" s="191">
        <v>0</v>
      </c>
      <c r="AI346" s="225">
        <v>0</v>
      </c>
      <c r="AJ346" s="192">
        <v>7506425629626</v>
      </c>
      <c r="AK346" s="192" t="s">
        <v>262</v>
      </c>
      <c r="AL346" s="193" t="s">
        <v>278</v>
      </c>
      <c r="AM346" s="75">
        <v>70777</v>
      </c>
      <c r="AN346" s="76"/>
      <c r="AO346" s="188">
        <v>0</v>
      </c>
      <c r="AP346" s="188">
        <v>0</v>
      </c>
      <c r="AQ346" s="187">
        <v>0</v>
      </c>
      <c r="AR346" s="188">
        <v>0</v>
      </c>
      <c r="AS346" s="187">
        <v>0</v>
      </c>
      <c r="AT346" s="188">
        <v>0</v>
      </c>
      <c r="AU346" s="187">
        <v>0</v>
      </c>
      <c r="AV346" s="188">
        <v>0</v>
      </c>
      <c r="AW346" s="187">
        <v>0</v>
      </c>
      <c r="AX346" s="188">
        <v>0</v>
      </c>
      <c r="AY346" s="187">
        <v>0</v>
      </c>
      <c r="AZ346" s="188">
        <v>0</v>
      </c>
      <c r="BA346" s="187">
        <v>0</v>
      </c>
      <c r="BB346" s="188">
        <v>0</v>
      </c>
      <c r="BC346" s="187">
        <v>0</v>
      </c>
      <c r="BD346" s="75"/>
      <c r="BE346" s="75"/>
      <c r="BF346" s="56"/>
      <c r="BI346" s="194"/>
    </row>
    <row r="347" spans="1:61" s="77" customFormat="1" ht="11.25" customHeight="1" x14ac:dyDescent="0.2">
      <c r="A347" s="184" t="s">
        <v>1050</v>
      </c>
      <c r="B347" s="185">
        <v>0</v>
      </c>
      <c r="C347" s="832">
        <v>70102</v>
      </c>
      <c r="D347" s="55">
        <v>1E-4</v>
      </c>
      <c r="E347" s="91">
        <v>0</v>
      </c>
      <c r="F347" s="186">
        <v>0</v>
      </c>
      <c r="G347" s="186">
        <v>0</v>
      </c>
      <c r="H347" s="186">
        <v>0</v>
      </c>
      <c r="I347" s="187">
        <v>0</v>
      </c>
      <c r="J347" s="186">
        <v>0</v>
      </c>
      <c r="K347" s="186">
        <v>0</v>
      </c>
      <c r="L347" s="186">
        <v>0</v>
      </c>
      <c r="M347" s="186">
        <v>0</v>
      </c>
      <c r="N347" s="189">
        <v>0</v>
      </c>
      <c r="O347" s="189">
        <v>0</v>
      </c>
      <c r="P347" s="186">
        <v>0</v>
      </c>
      <c r="Q347" s="189">
        <v>0</v>
      </c>
      <c r="R347" s="189">
        <v>0</v>
      </c>
      <c r="S347" s="189">
        <v>1E-4</v>
      </c>
      <c r="T347" s="188">
        <v>0</v>
      </c>
      <c r="U347" s="187">
        <v>0</v>
      </c>
      <c r="V347" s="189">
        <v>0</v>
      </c>
      <c r="W347" s="189">
        <v>0</v>
      </c>
      <c r="X347" s="188">
        <v>0</v>
      </c>
      <c r="Y347" s="188">
        <v>0</v>
      </c>
      <c r="Z347" s="186">
        <v>0</v>
      </c>
      <c r="AA347" s="186">
        <v>0</v>
      </c>
      <c r="AB347" s="186">
        <v>0</v>
      </c>
      <c r="AC347" s="186">
        <v>0</v>
      </c>
      <c r="AD347" s="188">
        <v>0</v>
      </c>
      <c r="AE347" s="189">
        <v>0</v>
      </c>
      <c r="AF347" s="189">
        <v>0</v>
      </c>
      <c r="AG347" s="189">
        <v>0</v>
      </c>
      <c r="AH347" s="191">
        <v>0</v>
      </c>
      <c r="AI347" s="225">
        <v>0</v>
      </c>
      <c r="AJ347" s="192">
        <v>7501943418219</v>
      </c>
      <c r="AK347" s="192" t="s">
        <v>262</v>
      </c>
      <c r="AL347" s="193" t="s">
        <v>279</v>
      </c>
      <c r="AM347" s="75">
        <v>70102</v>
      </c>
      <c r="AN347" s="76"/>
      <c r="AO347" s="188">
        <v>0</v>
      </c>
      <c r="AP347" s="188">
        <v>0</v>
      </c>
      <c r="AQ347" s="187">
        <v>0</v>
      </c>
      <c r="AR347" s="188">
        <v>0</v>
      </c>
      <c r="AS347" s="187">
        <v>0</v>
      </c>
      <c r="AT347" s="188">
        <v>0</v>
      </c>
      <c r="AU347" s="187">
        <v>0</v>
      </c>
      <c r="AV347" s="188">
        <v>0</v>
      </c>
      <c r="AW347" s="187">
        <v>0</v>
      </c>
      <c r="AX347" s="188">
        <v>0</v>
      </c>
      <c r="AY347" s="187">
        <v>0</v>
      </c>
      <c r="AZ347" s="188">
        <v>0</v>
      </c>
      <c r="BA347" s="187">
        <v>0</v>
      </c>
      <c r="BB347" s="188">
        <v>0</v>
      </c>
      <c r="BC347" s="187">
        <v>0</v>
      </c>
      <c r="BD347" s="75"/>
      <c r="BE347" s="75"/>
      <c r="BF347" s="56"/>
      <c r="BI347" s="194"/>
    </row>
    <row r="348" spans="1:61" s="77" customFormat="1" ht="11.25" customHeight="1" x14ac:dyDescent="0.2">
      <c r="A348" s="184" t="s">
        <v>1051</v>
      </c>
      <c r="B348" s="185">
        <v>0</v>
      </c>
      <c r="C348" s="832">
        <v>70611</v>
      </c>
      <c r="D348" s="55">
        <v>415.875</v>
      </c>
      <c r="E348" s="91">
        <v>0</v>
      </c>
      <c r="F348" s="186">
        <v>0</v>
      </c>
      <c r="G348" s="186">
        <v>0</v>
      </c>
      <c r="H348" s="186">
        <v>0</v>
      </c>
      <c r="I348" s="187">
        <v>0</v>
      </c>
      <c r="J348" s="186">
        <v>0</v>
      </c>
      <c r="K348" s="186">
        <v>0</v>
      </c>
      <c r="L348" s="186">
        <v>0</v>
      </c>
      <c r="M348" s="186">
        <v>0</v>
      </c>
      <c r="N348" s="189">
        <v>0</v>
      </c>
      <c r="O348" s="189">
        <v>0</v>
      </c>
      <c r="P348" s="186">
        <v>0</v>
      </c>
      <c r="Q348" s="189">
        <v>0</v>
      </c>
      <c r="R348" s="189">
        <v>0</v>
      </c>
      <c r="S348" s="189">
        <v>415.875</v>
      </c>
      <c r="T348" s="188">
        <v>415.875</v>
      </c>
      <c r="U348" s="187">
        <v>0</v>
      </c>
      <c r="V348" s="189">
        <v>0</v>
      </c>
      <c r="W348" s="189">
        <v>0</v>
      </c>
      <c r="X348" s="188">
        <v>415.875</v>
      </c>
      <c r="Y348" s="188">
        <v>0</v>
      </c>
      <c r="Z348" s="186">
        <v>0</v>
      </c>
      <c r="AA348" s="186">
        <v>0</v>
      </c>
      <c r="AB348" s="186">
        <v>0</v>
      </c>
      <c r="AC348" s="186">
        <v>0</v>
      </c>
      <c r="AD348" s="188">
        <v>0</v>
      </c>
      <c r="AE348" s="189">
        <v>0</v>
      </c>
      <c r="AF348" s="189">
        <v>0</v>
      </c>
      <c r="AG348" s="189">
        <v>0</v>
      </c>
      <c r="AH348" s="191">
        <v>0</v>
      </c>
      <c r="AI348" s="225">
        <v>0</v>
      </c>
      <c r="AJ348" s="192">
        <v>7506425614684</v>
      </c>
      <c r="AK348" s="192" t="s">
        <v>262</v>
      </c>
      <c r="AL348" s="193" t="s">
        <v>278</v>
      </c>
      <c r="AM348" s="75">
        <v>70611</v>
      </c>
      <c r="AN348" s="76"/>
      <c r="AO348" s="188">
        <v>0</v>
      </c>
      <c r="AP348" s="188">
        <v>0</v>
      </c>
      <c r="AQ348" s="187">
        <v>0</v>
      </c>
      <c r="AR348" s="188">
        <v>0</v>
      </c>
      <c r="AS348" s="187">
        <v>0</v>
      </c>
      <c r="AT348" s="188">
        <v>0</v>
      </c>
      <c r="AU348" s="187">
        <v>0</v>
      </c>
      <c r="AV348" s="188">
        <v>0</v>
      </c>
      <c r="AW348" s="187">
        <v>0</v>
      </c>
      <c r="AX348" s="188">
        <v>0</v>
      </c>
      <c r="AY348" s="187">
        <v>0</v>
      </c>
      <c r="AZ348" s="188">
        <v>0</v>
      </c>
      <c r="BA348" s="187">
        <v>0</v>
      </c>
      <c r="BB348" s="188">
        <v>0</v>
      </c>
      <c r="BC348" s="187">
        <v>0</v>
      </c>
      <c r="BD348" s="75"/>
      <c r="BE348" s="75"/>
      <c r="BF348" s="56"/>
      <c r="BI348" s="194"/>
    </row>
    <row r="349" spans="1:61" s="77" customFormat="1" ht="11.25" customHeight="1" x14ac:dyDescent="0.2">
      <c r="A349" s="184" t="s">
        <v>1052</v>
      </c>
      <c r="B349" s="185">
        <v>0</v>
      </c>
      <c r="C349" s="832">
        <v>70591</v>
      </c>
      <c r="D349" s="55">
        <v>199.5</v>
      </c>
      <c r="E349" s="91">
        <v>0</v>
      </c>
      <c r="F349" s="186">
        <v>0</v>
      </c>
      <c r="G349" s="186">
        <v>0</v>
      </c>
      <c r="H349" s="186">
        <v>0</v>
      </c>
      <c r="I349" s="187">
        <v>0</v>
      </c>
      <c r="J349" s="186">
        <v>0</v>
      </c>
      <c r="K349" s="186">
        <v>0</v>
      </c>
      <c r="L349" s="186">
        <v>0</v>
      </c>
      <c r="M349" s="186">
        <v>0</v>
      </c>
      <c r="N349" s="189">
        <v>0</v>
      </c>
      <c r="O349" s="189">
        <v>0</v>
      </c>
      <c r="P349" s="186">
        <v>0</v>
      </c>
      <c r="Q349" s="189">
        <v>0</v>
      </c>
      <c r="R349" s="189">
        <v>0</v>
      </c>
      <c r="S349" s="189">
        <v>199.5</v>
      </c>
      <c r="T349" s="188">
        <v>199.5</v>
      </c>
      <c r="U349" s="187">
        <v>0</v>
      </c>
      <c r="V349" s="189">
        <v>0</v>
      </c>
      <c r="W349" s="189">
        <v>0</v>
      </c>
      <c r="X349" s="188">
        <v>199.5</v>
      </c>
      <c r="Y349" s="188">
        <v>0</v>
      </c>
      <c r="Z349" s="186">
        <v>0</v>
      </c>
      <c r="AA349" s="186">
        <v>0</v>
      </c>
      <c r="AB349" s="186">
        <v>0</v>
      </c>
      <c r="AC349" s="186">
        <v>0</v>
      </c>
      <c r="AD349" s="188">
        <v>0</v>
      </c>
      <c r="AE349" s="189">
        <v>0</v>
      </c>
      <c r="AF349" s="189">
        <v>0</v>
      </c>
      <c r="AG349" s="189">
        <v>0</v>
      </c>
      <c r="AH349" s="191">
        <v>0</v>
      </c>
      <c r="AI349" s="225">
        <v>0</v>
      </c>
      <c r="AJ349" s="192">
        <v>7506425614059</v>
      </c>
      <c r="AK349" s="192" t="s">
        <v>262</v>
      </c>
      <c r="AL349" s="193" t="s">
        <v>278</v>
      </c>
      <c r="AM349" s="75">
        <v>70591</v>
      </c>
      <c r="AN349" s="76"/>
      <c r="AO349" s="188">
        <v>0</v>
      </c>
      <c r="AP349" s="188">
        <v>0</v>
      </c>
      <c r="AQ349" s="187">
        <v>0</v>
      </c>
      <c r="AR349" s="188">
        <v>0</v>
      </c>
      <c r="AS349" s="187">
        <v>0</v>
      </c>
      <c r="AT349" s="188">
        <v>0</v>
      </c>
      <c r="AU349" s="187">
        <v>0</v>
      </c>
      <c r="AV349" s="188">
        <v>0</v>
      </c>
      <c r="AW349" s="187">
        <v>0</v>
      </c>
      <c r="AX349" s="188">
        <v>0</v>
      </c>
      <c r="AY349" s="187">
        <v>0</v>
      </c>
      <c r="AZ349" s="188">
        <v>0</v>
      </c>
      <c r="BA349" s="187">
        <v>0</v>
      </c>
      <c r="BB349" s="188">
        <v>0</v>
      </c>
      <c r="BC349" s="187">
        <v>0</v>
      </c>
      <c r="BD349" s="75"/>
      <c r="BE349" s="75"/>
      <c r="BF349" s="56"/>
      <c r="BI349" s="194"/>
    </row>
    <row r="350" spans="1:61" s="77" customFormat="1" ht="11.25" customHeight="1" x14ac:dyDescent="0.2">
      <c r="A350" s="184" t="s">
        <v>1053</v>
      </c>
      <c r="B350" s="185">
        <v>0</v>
      </c>
      <c r="C350" s="832">
        <v>70597</v>
      </c>
      <c r="D350" s="55">
        <v>261.375</v>
      </c>
      <c r="E350" s="91">
        <v>0</v>
      </c>
      <c r="F350" s="186">
        <v>0</v>
      </c>
      <c r="G350" s="186">
        <v>0</v>
      </c>
      <c r="H350" s="186">
        <v>0</v>
      </c>
      <c r="I350" s="187">
        <v>0</v>
      </c>
      <c r="J350" s="186">
        <v>0</v>
      </c>
      <c r="K350" s="186">
        <v>0</v>
      </c>
      <c r="L350" s="186">
        <v>0</v>
      </c>
      <c r="M350" s="186">
        <v>0</v>
      </c>
      <c r="N350" s="189">
        <v>0</v>
      </c>
      <c r="O350" s="189">
        <v>0</v>
      </c>
      <c r="P350" s="186">
        <v>0</v>
      </c>
      <c r="Q350" s="189">
        <v>0</v>
      </c>
      <c r="R350" s="189">
        <v>0</v>
      </c>
      <c r="S350" s="189">
        <v>261.375</v>
      </c>
      <c r="T350" s="188">
        <v>261.375</v>
      </c>
      <c r="U350" s="187">
        <v>0</v>
      </c>
      <c r="V350" s="189">
        <v>0</v>
      </c>
      <c r="W350" s="189">
        <v>0</v>
      </c>
      <c r="X350" s="188">
        <v>261.375</v>
      </c>
      <c r="Y350" s="188">
        <v>0</v>
      </c>
      <c r="Z350" s="186">
        <v>0</v>
      </c>
      <c r="AA350" s="186">
        <v>0</v>
      </c>
      <c r="AB350" s="186">
        <v>0</v>
      </c>
      <c r="AC350" s="186">
        <v>0</v>
      </c>
      <c r="AD350" s="188">
        <v>0</v>
      </c>
      <c r="AE350" s="189">
        <v>0</v>
      </c>
      <c r="AF350" s="189">
        <v>0</v>
      </c>
      <c r="AG350" s="189">
        <v>0</v>
      </c>
      <c r="AH350" s="191">
        <v>0</v>
      </c>
      <c r="AI350" s="225">
        <v>0</v>
      </c>
      <c r="AJ350" s="192">
        <v>7506425614356</v>
      </c>
      <c r="AK350" s="192" t="s">
        <v>262</v>
      </c>
      <c r="AL350" s="193" t="s">
        <v>278</v>
      </c>
      <c r="AM350" s="75">
        <v>70597</v>
      </c>
      <c r="AN350" s="76"/>
      <c r="AO350" s="188">
        <v>0</v>
      </c>
      <c r="AP350" s="188">
        <v>0</v>
      </c>
      <c r="AQ350" s="187">
        <v>0</v>
      </c>
      <c r="AR350" s="188">
        <v>0</v>
      </c>
      <c r="AS350" s="187">
        <v>0</v>
      </c>
      <c r="AT350" s="188">
        <v>0</v>
      </c>
      <c r="AU350" s="187">
        <v>0</v>
      </c>
      <c r="AV350" s="188">
        <v>0</v>
      </c>
      <c r="AW350" s="187">
        <v>0</v>
      </c>
      <c r="AX350" s="188">
        <v>0</v>
      </c>
      <c r="AY350" s="187">
        <v>0</v>
      </c>
      <c r="AZ350" s="188">
        <v>0</v>
      </c>
      <c r="BA350" s="187">
        <v>0</v>
      </c>
      <c r="BB350" s="188">
        <v>0</v>
      </c>
      <c r="BC350" s="187">
        <v>0</v>
      </c>
      <c r="BD350" s="75"/>
      <c r="BE350" s="75"/>
      <c r="BF350" s="56"/>
      <c r="BI350" s="194"/>
    </row>
    <row r="351" spans="1:61" s="77" customFormat="1" ht="11.25" customHeight="1" x14ac:dyDescent="0.2">
      <c r="A351" s="184" t="s">
        <v>1054</v>
      </c>
      <c r="B351" s="185">
        <v>0</v>
      </c>
      <c r="C351" s="832">
        <v>70729</v>
      </c>
      <c r="D351" s="55">
        <v>1E-4</v>
      </c>
      <c r="E351" s="91">
        <v>0</v>
      </c>
      <c r="F351" s="186">
        <v>0</v>
      </c>
      <c r="G351" s="186">
        <v>0</v>
      </c>
      <c r="H351" s="186">
        <v>0</v>
      </c>
      <c r="I351" s="187">
        <v>0</v>
      </c>
      <c r="J351" s="186">
        <v>0</v>
      </c>
      <c r="K351" s="186">
        <v>0</v>
      </c>
      <c r="L351" s="186">
        <v>0</v>
      </c>
      <c r="M351" s="186">
        <v>0</v>
      </c>
      <c r="N351" s="189">
        <v>0</v>
      </c>
      <c r="O351" s="189">
        <v>0</v>
      </c>
      <c r="P351" s="186">
        <v>0</v>
      </c>
      <c r="Q351" s="189">
        <v>0</v>
      </c>
      <c r="R351" s="189">
        <v>0</v>
      </c>
      <c r="S351" s="189">
        <v>1E-4</v>
      </c>
      <c r="T351" s="188">
        <v>0</v>
      </c>
      <c r="U351" s="187">
        <v>0</v>
      </c>
      <c r="V351" s="189">
        <v>0</v>
      </c>
      <c r="W351" s="189">
        <v>0</v>
      </c>
      <c r="X351" s="188">
        <v>0</v>
      </c>
      <c r="Y351" s="188">
        <v>0</v>
      </c>
      <c r="Z351" s="186">
        <v>0</v>
      </c>
      <c r="AA351" s="186">
        <v>0</v>
      </c>
      <c r="AB351" s="186">
        <v>0</v>
      </c>
      <c r="AC351" s="186">
        <v>0</v>
      </c>
      <c r="AD351" s="188">
        <v>0</v>
      </c>
      <c r="AE351" s="189">
        <v>0</v>
      </c>
      <c r="AF351" s="189">
        <v>0</v>
      </c>
      <c r="AG351" s="189">
        <v>0</v>
      </c>
      <c r="AH351" s="191">
        <v>0</v>
      </c>
      <c r="AI351" s="225">
        <v>0</v>
      </c>
      <c r="AJ351" s="192">
        <v>7506425620111</v>
      </c>
      <c r="AK351" s="192" t="s">
        <v>262</v>
      </c>
      <c r="AL351" s="193" t="s">
        <v>278</v>
      </c>
      <c r="AM351" s="75">
        <v>70729</v>
      </c>
      <c r="AN351" s="76"/>
      <c r="AO351" s="188">
        <v>0</v>
      </c>
      <c r="AP351" s="188">
        <v>0</v>
      </c>
      <c r="AQ351" s="187">
        <v>0</v>
      </c>
      <c r="AR351" s="188">
        <v>0</v>
      </c>
      <c r="AS351" s="187">
        <v>0</v>
      </c>
      <c r="AT351" s="188">
        <v>0</v>
      </c>
      <c r="AU351" s="187">
        <v>0</v>
      </c>
      <c r="AV351" s="188">
        <v>0</v>
      </c>
      <c r="AW351" s="187">
        <v>0</v>
      </c>
      <c r="AX351" s="188">
        <v>0</v>
      </c>
      <c r="AY351" s="187">
        <v>0</v>
      </c>
      <c r="AZ351" s="188">
        <v>0</v>
      </c>
      <c r="BA351" s="187">
        <v>0</v>
      </c>
      <c r="BB351" s="188">
        <v>0</v>
      </c>
      <c r="BC351" s="187">
        <v>0</v>
      </c>
      <c r="BD351" s="75"/>
      <c r="BE351" s="75"/>
      <c r="BF351" s="56"/>
      <c r="BI351" s="194"/>
    </row>
    <row r="352" spans="1:61" s="77" customFormat="1" ht="11.25" customHeight="1" x14ac:dyDescent="0.2">
      <c r="A352" s="184" t="s">
        <v>1055</v>
      </c>
      <c r="B352" s="185">
        <v>0</v>
      </c>
      <c r="C352" s="832">
        <v>70682</v>
      </c>
      <c r="D352" s="55">
        <v>1E-4</v>
      </c>
      <c r="E352" s="91">
        <v>0</v>
      </c>
      <c r="F352" s="186">
        <v>0</v>
      </c>
      <c r="G352" s="186">
        <v>0</v>
      </c>
      <c r="H352" s="186">
        <v>0</v>
      </c>
      <c r="I352" s="187">
        <v>0</v>
      </c>
      <c r="J352" s="186">
        <v>0</v>
      </c>
      <c r="K352" s="186">
        <v>0</v>
      </c>
      <c r="L352" s="186">
        <v>0</v>
      </c>
      <c r="M352" s="186">
        <v>0</v>
      </c>
      <c r="N352" s="189">
        <v>0</v>
      </c>
      <c r="O352" s="189">
        <v>0</v>
      </c>
      <c r="P352" s="186">
        <v>0</v>
      </c>
      <c r="Q352" s="189">
        <v>0</v>
      </c>
      <c r="R352" s="189">
        <v>0</v>
      </c>
      <c r="S352" s="189">
        <v>1E-4</v>
      </c>
      <c r="T352" s="188">
        <v>0</v>
      </c>
      <c r="U352" s="187">
        <v>0</v>
      </c>
      <c r="V352" s="189">
        <v>0</v>
      </c>
      <c r="W352" s="189">
        <v>0</v>
      </c>
      <c r="X352" s="188">
        <v>0</v>
      </c>
      <c r="Y352" s="188">
        <v>0</v>
      </c>
      <c r="Z352" s="186">
        <v>0</v>
      </c>
      <c r="AA352" s="186">
        <v>0</v>
      </c>
      <c r="AB352" s="186">
        <v>0</v>
      </c>
      <c r="AC352" s="186">
        <v>0</v>
      </c>
      <c r="AD352" s="188">
        <v>0</v>
      </c>
      <c r="AE352" s="189">
        <v>0</v>
      </c>
      <c r="AF352" s="189">
        <v>0</v>
      </c>
      <c r="AG352" s="189">
        <v>0</v>
      </c>
      <c r="AH352" s="191">
        <v>0</v>
      </c>
      <c r="AI352" s="225">
        <v>0</v>
      </c>
      <c r="AJ352" s="192">
        <v>7506425619023</v>
      </c>
      <c r="AK352" s="192" t="s">
        <v>262</v>
      </c>
      <c r="AL352" s="193" t="s">
        <v>278</v>
      </c>
      <c r="AM352" s="75">
        <v>70682</v>
      </c>
      <c r="AN352" s="76"/>
      <c r="AO352" s="188">
        <v>0</v>
      </c>
      <c r="AP352" s="188">
        <v>0</v>
      </c>
      <c r="AQ352" s="187">
        <v>0</v>
      </c>
      <c r="AR352" s="188">
        <v>0</v>
      </c>
      <c r="AS352" s="187">
        <v>0</v>
      </c>
      <c r="AT352" s="188">
        <v>0</v>
      </c>
      <c r="AU352" s="187">
        <v>0</v>
      </c>
      <c r="AV352" s="188">
        <v>0</v>
      </c>
      <c r="AW352" s="187">
        <v>0</v>
      </c>
      <c r="AX352" s="188">
        <v>0</v>
      </c>
      <c r="AY352" s="187">
        <v>0</v>
      </c>
      <c r="AZ352" s="188">
        <v>0</v>
      </c>
      <c r="BA352" s="187">
        <v>0</v>
      </c>
      <c r="BB352" s="188">
        <v>0</v>
      </c>
      <c r="BC352" s="187">
        <v>0</v>
      </c>
      <c r="BD352" s="75"/>
      <c r="BE352" s="75"/>
      <c r="BF352" s="56"/>
      <c r="BI352" s="194"/>
    </row>
    <row r="353" spans="1:61" s="77" customFormat="1" ht="11.25" customHeight="1" x14ac:dyDescent="0.2">
      <c r="A353" s="184" t="s">
        <v>1057</v>
      </c>
      <c r="B353" s="185">
        <v>0</v>
      </c>
      <c r="C353" s="832">
        <v>70698</v>
      </c>
      <c r="D353" s="55">
        <v>1E-4</v>
      </c>
      <c r="E353" s="91">
        <v>0</v>
      </c>
      <c r="F353" s="186">
        <v>0</v>
      </c>
      <c r="G353" s="186">
        <v>0</v>
      </c>
      <c r="H353" s="186">
        <v>0</v>
      </c>
      <c r="I353" s="187">
        <v>0</v>
      </c>
      <c r="J353" s="186">
        <v>0</v>
      </c>
      <c r="K353" s="186">
        <v>0</v>
      </c>
      <c r="L353" s="186">
        <v>0</v>
      </c>
      <c r="M353" s="186">
        <v>0</v>
      </c>
      <c r="N353" s="189">
        <v>0</v>
      </c>
      <c r="O353" s="189">
        <v>0</v>
      </c>
      <c r="P353" s="186">
        <v>0</v>
      </c>
      <c r="Q353" s="189">
        <v>0</v>
      </c>
      <c r="R353" s="189">
        <v>0</v>
      </c>
      <c r="S353" s="189">
        <v>1E-4</v>
      </c>
      <c r="T353" s="188">
        <v>0</v>
      </c>
      <c r="U353" s="187">
        <v>0</v>
      </c>
      <c r="V353" s="189">
        <v>0</v>
      </c>
      <c r="W353" s="189">
        <v>0</v>
      </c>
      <c r="X353" s="188">
        <v>0</v>
      </c>
      <c r="Y353" s="188">
        <v>0</v>
      </c>
      <c r="Z353" s="186">
        <v>0</v>
      </c>
      <c r="AA353" s="186">
        <v>0</v>
      </c>
      <c r="AB353" s="186">
        <v>0</v>
      </c>
      <c r="AC353" s="186">
        <v>0</v>
      </c>
      <c r="AD353" s="188">
        <v>0</v>
      </c>
      <c r="AE353" s="189">
        <v>0</v>
      </c>
      <c r="AF353" s="189">
        <v>0</v>
      </c>
      <c r="AG353" s="189">
        <v>0</v>
      </c>
      <c r="AH353" s="191">
        <v>0</v>
      </c>
      <c r="AI353" s="225">
        <v>0</v>
      </c>
      <c r="AJ353" s="192">
        <v>7506425619344</v>
      </c>
      <c r="AK353" s="192" t="s">
        <v>262</v>
      </c>
      <c r="AL353" s="193" t="s">
        <v>278</v>
      </c>
      <c r="AM353" s="75">
        <v>70698</v>
      </c>
      <c r="AN353" s="76"/>
      <c r="AO353" s="188">
        <v>0</v>
      </c>
      <c r="AP353" s="188">
        <v>0</v>
      </c>
      <c r="AQ353" s="187">
        <v>0</v>
      </c>
      <c r="AR353" s="188">
        <v>0</v>
      </c>
      <c r="AS353" s="187">
        <v>0</v>
      </c>
      <c r="AT353" s="188">
        <v>0</v>
      </c>
      <c r="AU353" s="187">
        <v>0</v>
      </c>
      <c r="AV353" s="188">
        <v>0</v>
      </c>
      <c r="AW353" s="187">
        <v>0</v>
      </c>
      <c r="AX353" s="188">
        <v>0</v>
      </c>
      <c r="AY353" s="187">
        <v>0</v>
      </c>
      <c r="AZ353" s="188">
        <v>0</v>
      </c>
      <c r="BA353" s="187">
        <v>0</v>
      </c>
      <c r="BB353" s="188">
        <v>0</v>
      </c>
      <c r="BC353" s="187">
        <v>0</v>
      </c>
      <c r="BD353" s="75"/>
      <c r="BE353" s="75"/>
      <c r="BF353" s="56"/>
      <c r="BI353" s="194"/>
    </row>
    <row r="354" spans="1:61" s="77" customFormat="1" ht="11.25" customHeight="1" x14ac:dyDescent="0.2">
      <c r="A354" s="184" t="s">
        <v>1058</v>
      </c>
      <c r="B354" s="185">
        <v>0</v>
      </c>
      <c r="C354" s="832">
        <v>71010</v>
      </c>
      <c r="D354" s="55">
        <v>11.625</v>
      </c>
      <c r="E354" s="91">
        <v>0</v>
      </c>
      <c r="F354" s="186">
        <v>0</v>
      </c>
      <c r="G354" s="186">
        <v>0</v>
      </c>
      <c r="H354" s="186">
        <v>0</v>
      </c>
      <c r="I354" s="187">
        <v>0</v>
      </c>
      <c r="J354" s="186">
        <v>0</v>
      </c>
      <c r="K354" s="186">
        <v>0</v>
      </c>
      <c r="L354" s="186">
        <v>0</v>
      </c>
      <c r="M354" s="186">
        <v>0</v>
      </c>
      <c r="N354" s="189">
        <v>0</v>
      </c>
      <c r="O354" s="189">
        <v>0</v>
      </c>
      <c r="P354" s="186">
        <v>0</v>
      </c>
      <c r="Q354" s="189">
        <v>0</v>
      </c>
      <c r="R354" s="189">
        <v>0</v>
      </c>
      <c r="S354" s="189">
        <v>11.625</v>
      </c>
      <c r="T354" s="188">
        <v>11.625</v>
      </c>
      <c r="U354" s="187">
        <v>0</v>
      </c>
      <c r="V354" s="189">
        <v>0</v>
      </c>
      <c r="W354" s="189">
        <v>0</v>
      </c>
      <c r="X354" s="188">
        <v>11.625</v>
      </c>
      <c r="Y354" s="188">
        <v>0</v>
      </c>
      <c r="Z354" s="186">
        <v>0</v>
      </c>
      <c r="AA354" s="186">
        <v>0</v>
      </c>
      <c r="AB354" s="186">
        <v>0</v>
      </c>
      <c r="AC354" s="186">
        <v>0</v>
      </c>
      <c r="AD354" s="188">
        <v>0</v>
      </c>
      <c r="AE354" s="189">
        <v>0</v>
      </c>
      <c r="AF354" s="189">
        <v>0</v>
      </c>
      <c r="AG354" s="189">
        <v>0</v>
      </c>
      <c r="AH354" s="191">
        <v>0</v>
      </c>
      <c r="AI354" s="225">
        <v>0</v>
      </c>
      <c r="AJ354" s="192">
        <v>7506425608676</v>
      </c>
      <c r="AK354" s="192" t="s">
        <v>262</v>
      </c>
      <c r="AL354" s="193" t="s">
        <v>279</v>
      </c>
      <c r="AM354" s="75">
        <v>71010</v>
      </c>
      <c r="AN354" s="76"/>
      <c r="AO354" s="188">
        <v>0</v>
      </c>
      <c r="AP354" s="188">
        <v>0</v>
      </c>
      <c r="AQ354" s="187">
        <v>0</v>
      </c>
      <c r="AR354" s="188">
        <v>0</v>
      </c>
      <c r="AS354" s="187">
        <v>0</v>
      </c>
      <c r="AT354" s="188">
        <v>0</v>
      </c>
      <c r="AU354" s="187">
        <v>0</v>
      </c>
      <c r="AV354" s="188">
        <v>0</v>
      </c>
      <c r="AW354" s="187">
        <v>0</v>
      </c>
      <c r="AX354" s="188">
        <v>0</v>
      </c>
      <c r="AY354" s="187">
        <v>0</v>
      </c>
      <c r="AZ354" s="188">
        <v>0</v>
      </c>
      <c r="BA354" s="187">
        <v>0</v>
      </c>
      <c r="BB354" s="188">
        <v>0</v>
      </c>
      <c r="BC354" s="187">
        <v>0</v>
      </c>
      <c r="BD354" s="75"/>
      <c r="BE354" s="75"/>
      <c r="BF354" s="56"/>
      <c r="BI354" s="194"/>
    </row>
    <row r="355" spans="1:61" s="77" customFormat="1" ht="11.25" customHeight="1" x14ac:dyDescent="0.2">
      <c r="A355" s="184" t="s">
        <v>1059</v>
      </c>
      <c r="B355" s="185">
        <v>0</v>
      </c>
      <c r="C355" s="832">
        <v>71013</v>
      </c>
      <c r="D355" s="55">
        <v>1E-4</v>
      </c>
      <c r="E355" s="91">
        <v>0</v>
      </c>
      <c r="F355" s="186">
        <v>0</v>
      </c>
      <c r="G355" s="186">
        <v>0</v>
      </c>
      <c r="H355" s="186">
        <v>0</v>
      </c>
      <c r="I355" s="187">
        <v>0</v>
      </c>
      <c r="J355" s="186">
        <v>0</v>
      </c>
      <c r="K355" s="186">
        <v>0</v>
      </c>
      <c r="L355" s="186">
        <v>0</v>
      </c>
      <c r="M355" s="186">
        <v>0</v>
      </c>
      <c r="N355" s="189">
        <v>0</v>
      </c>
      <c r="O355" s="189">
        <v>0</v>
      </c>
      <c r="P355" s="186">
        <v>0</v>
      </c>
      <c r="Q355" s="189">
        <v>0</v>
      </c>
      <c r="R355" s="189">
        <v>0</v>
      </c>
      <c r="S355" s="189">
        <v>1E-4</v>
      </c>
      <c r="T355" s="188">
        <v>0</v>
      </c>
      <c r="U355" s="187">
        <v>0</v>
      </c>
      <c r="V355" s="189">
        <v>0</v>
      </c>
      <c r="W355" s="189">
        <v>0</v>
      </c>
      <c r="X355" s="188">
        <v>0</v>
      </c>
      <c r="Y355" s="188">
        <v>0</v>
      </c>
      <c r="Z355" s="186">
        <v>0</v>
      </c>
      <c r="AA355" s="186">
        <v>0</v>
      </c>
      <c r="AB355" s="186">
        <v>0</v>
      </c>
      <c r="AC355" s="186">
        <v>0</v>
      </c>
      <c r="AD355" s="188">
        <v>0</v>
      </c>
      <c r="AE355" s="189">
        <v>0</v>
      </c>
      <c r="AF355" s="189">
        <v>0</v>
      </c>
      <c r="AG355" s="189">
        <v>0</v>
      </c>
      <c r="AH355" s="191">
        <v>0</v>
      </c>
      <c r="AI355" s="225">
        <v>0</v>
      </c>
      <c r="AJ355" s="192">
        <v>7506425608836</v>
      </c>
      <c r="AK355" s="192" t="s">
        <v>262</v>
      </c>
      <c r="AL355" s="193" t="s">
        <v>279</v>
      </c>
      <c r="AM355" s="75">
        <v>71013</v>
      </c>
      <c r="AN355" s="76"/>
      <c r="AO355" s="188">
        <v>0</v>
      </c>
      <c r="AP355" s="188">
        <v>0</v>
      </c>
      <c r="AQ355" s="187">
        <v>0</v>
      </c>
      <c r="AR355" s="188">
        <v>0</v>
      </c>
      <c r="AS355" s="187">
        <v>0</v>
      </c>
      <c r="AT355" s="188">
        <v>0</v>
      </c>
      <c r="AU355" s="187">
        <v>0</v>
      </c>
      <c r="AV355" s="188">
        <v>0</v>
      </c>
      <c r="AW355" s="187">
        <v>0</v>
      </c>
      <c r="AX355" s="188">
        <v>0</v>
      </c>
      <c r="AY355" s="187">
        <v>0</v>
      </c>
      <c r="AZ355" s="188">
        <v>0</v>
      </c>
      <c r="BA355" s="187">
        <v>0</v>
      </c>
      <c r="BB355" s="188">
        <v>0</v>
      </c>
      <c r="BC355" s="187">
        <v>0</v>
      </c>
      <c r="BD355" s="75"/>
      <c r="BE355" s="75"/>
      <c r="BF355" s="56"/>
      <c r="BI355" s="194"/>
    </row>
    <row r="356" spans="1:61" s="77" customFormat="1" ht="11.25" customHeight="1" x14ac:dyDescent="0.2">
      <c r="A356" s="184" t="s">
        <v>1060</v>
      </c>
      <c r="B356" s="185">
        <v>0</v>
      </c>
      <c r="C356" s="832">
        <v>70459</v>
      </c>
      <c r="D356" s="55">
        <v>1E-4</v>
      </c>
      <c r="E356" s="91">
        <v>0</v>
      </c>
      <c r="F356" s="186">
        <v>0</v>
      </c>
      <c r="G356" s="186">
        <v>0</v>
      </c>
      <c r="H356" s="186">
        <v>0</v>
      </c>
      <c r="I356" s="187">
        <v>0</v>
      </c>
      <c r="J356" s="186">
        <v>0</v>
      </c>
      <c r="K356" s="186">
        <v>0</v>
      </c>
      <c r="L356" s="186">
        <v>0</v>
      </c>
      <c r="M356" s="186">
        <v>0</v>
      </c>
      <c r="N356" s="189">
        <v>0</v>
      </c>
      <c r="O356" s="189">
        <v>0</v>
      </c>
      <c r="P356" s="186">
        <v>0</v>
      </c>
      <c r="Q356" s="189">
        <v>0</v>
      </c>
      <c r="R356" s="189">
        <v>0</v>
      </c>
      <c r="S356" s="189">
        <v>1E-4</v>
      </c>
      <c r="T356" s="188">
        <v>0</v>
      </c>
      <c r="U356" s="187">
        <v>0</v>
      </c>
      <c r="V356" s="189">
        <v>0</v>
      </c>
      <c r="W356" s="189">
        <v>0</v>
      </c>
      <c r="X356" s="188">
        <v>0</v>
      </c>
      <c r="Y356" s="188">
        <v>0</v>
      </c>
      <c r="Z356" s="186">
        <v>0</v>
      </c>
      <c r="AA356" s="186">
        <v>0</v>
      </c>
      <c r="AB356" s="186">
        <v>0</v>
      </c>
      <c r="AC356" s="186">
        <v>0</v>
      </c>
      <c r="AD356" s="188">
        <v>0</v>
      </c>
      <c r="AE356" s="189">
        <v>0</v>
      </c>
      <c r="AF356" s="189">
        <v>0</v>
      </c>
      <c r="AG356" s="189">
        <v>0</v>
      </c>
      <c r="AH356" s="191">
        <v>0</v>
      </c>
      <c r="AI356" s="225">
        <v>0</v>
      </c>
      <c r="AJ356" s="192">
        <v>7506425601899</v>
      </c>
      <c r="AK356" s="192" t="s">
        <v>262</v>
      </c>
      <c r="AL356" s="193" t="s">
        <v>279</v>
      </c>
      <c r="AM356" s="75">
        <v>70459</v>
      </c>
      <c r="AN356" s="76"/>
      <c r="AO356" s="188">
        <v>0</v>
      </c>
      <c r="AP356" s="188">
        <v>0</v>
      </c>
      <c r="AQ356" s="187">
        <v>0</v>
      </c>
      <c r="AR356" s="188">
        <v>0</v>
      </c>
      <c r="AS356" s="187">
        <v>0</v>
      </c>
      <c r="AT356" s="188">
        <v>0</v>
      </c>
      <c r="AU356" s="187">
        <v>0</v>
      </c>
      <c r="AV356" s="188">
        <v>0</v>
      </c>
      <c r="AW356" s="187">
        <v>0</v>
      </c>
      <c r="AX356" s="188">
        <v>0</v>
      </c>
      <c r="AY356" s="187">
        <v>0</v>
      </c>
      <c r="AZ356" s="188">
        <v>0</v>
      </c>
      <c r="BA356" s="187">
        <v>0</v>
      </c>
      <c r="BB356" s="188">
        <v>0</v>
      </c>
      <c r="BC356" s="187">
        <v>0</v>
      </c>
      <c r="BD356" s="75"/>
      <c r="BE356" s="75"/>
      <c r="BF356" s="56"/>
      <c r="BI356" s="194"/>
    </row>
    <row r="357" spans="1:61" s="77" customFormat="1" ht="11.25" customHeight="1" x14ac:dyDescent="0.2">
      <c r="A357" s="184" t="s">
        <v>1061</v>
      </c>
      <c r="B357" s="185">
        <v>0</v>
      </c>
      <c r="C357" s="832">
        <v>70435</v>
      </c>
      <c r="D357" s="55">
        <v>120.6</v>
      </c>
      <c r="E357" s="91">
        <v>0</v>
      </c>
      <c r="F357" s="186">
        <v>0</v>
      </c>
      <c r="G357" s="186">
        <v>0</v>
      </c>
      <c r="H357" s="186">
        <v>0</v>
      </c>
      <c r="I357" s="187">
        <v>0</v>
      </c>
      <c r="J357" s="186">
        <v>0</v>
      </c>
      <c r="K357" s="186">
        <v>0</v>
      </c>
      <c r="L357" s="186">
        <v>0</v>
      </c>
      <c r="M357" s="186">
        <v>0</v>
      </c>
      <c r="N357" s="189">
        <v>0</v>
      </c>
      <c r="O357" s="189">
        <v>0</v>
      </c>
      <c r="P357" s="186">
        <v>0</v>
      </c>
      <c r="Q357" s="189">
        <v>0</v>
      </c>
      <c r="R357" s="189">
        <v>0</v>
      </c>
      <c r="S357" s="189">
        <v>120.6</v>
      </c>
      <c r="T357" s="188">
        <v>120.6</v>
      </c>
      <c r="U357" s="187">
        <v>0</v>
      </c>
      <c r="V357" s="189">
        <v>0</v>
      </c>
      <c r="W357" s="189">
        <v>0</v>
      </c>
      <c r="X357" s="188">
        <v>120.6</v>
      </c>
      <c r="Y357" s="188">
        <v>0</v>
      </c>
      <c r="Z357" s="186">
        <v>0</v>
      </c>
      <c r="AA357" s="186">
        <v>0</v>
      </c>
      <c r="AB357" s="186">
        <v>0</v>
      </c>
      <c r="AC357" s="186">
        <v>0</v>
      </c>
      <c r="AD357" s="188">
        <v>0</v>
      </c>
      <c r="AE357" s="189">
        <v>0</v>
      </c>
      <c r="AF357" s="189">
        <v>0</v>
      </c>
      <c r="AG357" s="189">
        <v>0</v>
      </c>
      <c r="AH357" s="191">
        <v>0</v>
      </c>
      <c r="AI357" s="225">
        <v>0</v>
      </c>
      <c r="AJ357" s="192">
        <v>7501943489967</v>
      </c>
      <c r="AK357" s="192" t="s">
        <v>262</v>
      </c>
      <c r="AL357" s="193" t="s">
        <v>278</v>
      </c>
      <c r="AM357" s="75">
        <v>70435</v>
      </c>
      <c r="AN357" s="76"/>
      <c r="AO357" s="188">
        <v>0</v>
      </c>
      <c r="AP357" s="188">
        <v>0</v>
      </c>
      <c r="AQ357" s="187">
        <v>0</v>
      </c>
      <c r="AR357" s="188">
        <v>0</v>
      </c>
      <c r="AS357" s="187">
        <v>0</v>
      </c>
      <c r="AT357" s="188">
        <v>0</v>
      </c>
      <c r="AU357" s="187">
        <v>0</v>
      </c>
      <c r="AV357" s="188">
        <v>0</v>
      </c>
      <c r="AW357" s="187">
        <v>0</v>
      </c>
      <c r="AX357" s="188">
        <v>0</v>
      </c>
      <c r="AY357" s="187">
        <v>0</v>
      </c>
      <c r="AZ357" s="188">
        <v>0</v>
      </c>
      <c r="BA357" s="187">
        <v>0</v>
      </c>
      <c r="BB357" s="188">
        <v>0</v>
      </c>
      <c r="BC357" s="187">
        <v>0</v>
      </c>
      <c r="BD357" s="75"/>
      <c r="BE357" s="75"/>
      <c r="BF357" s="56"/>
      <c r="BI357" s="194"/>
    </row>
    <row r="358" spans="1:61" s="77" customFormat="1" ht="11.25" customHeight="1" x14ac:dyDescent="0.2">
      <c r="A358" s="184" t="s">
        <v>1062</v>
      </c>
      <c r="B358" s="185">
        <v>0</v>
      </c>
      <c r="C358" s="832">
        <v>70471</v>
      </c>
      <c r="D358" s="55">
        <v>1E-4</v>
      </c>
      <c r="E358" s="91">
        <v>0</v>
      </c>
      <c r="F358" s="186">
        <v>0</v>
      </c>
      <c r="G358" s="186">
        <v>0</v>
      </c>
      <c r="H358" s="186">
        <v>0</v>
      </c>
      <c r="I358" s="187">
        <v>0</v>
      </c>
      <c r="J358" s="186">
        <v>0</v>
      </c>
      <c r="K358" s="186">
        <v>0</v>
      </c>
      <c r="L358" s="186">
        <v>0</v>
      </c>
      <c r="M358" s="186">
        <v>0</v>
      </c>
      <c r="N358" s="189">
        <v>0</v>
      </c>
      <c r="O358" s="189">
        <v>0</v>
      </c>
      <c r="P358" s="186">
        <v>0</v>
      </c>
      <c r="Q358" s="189">
        <v>0</v>
      </c>
      <c r="R358" s="189">
        <v>0</v>
      </c>
      <c r="S358" s="189">
        <v>1E-4</v>
      </c>
      <c r="T358" s="188">
        <v>0</v>
      </c>
      <c r="U358" s="187">
        <v>0</v>
      </c>
      <c r="V358" s="189">
        <v>0</v>
      </c>
      <c r="W358" s="189">
        <v>0</v>
      </c>
      <c r="X358" s="188">
        <v>0</v>
      </c>
      <c r="Y358" s="188">
        <v>0</v>
      </c>
      <c r="Z358" s="186">
        <v>0</v>
      </c>
      <c r="AA358" s="186">
        <v>0</v>
      </c>
      <c r="AB358" s="186">
        <v>0</v>
      </c>
      <c r="AC358" s="186">
        <v>0</v>
      </c>
      <c r="AD358" s="188">
        <v>0</v>
      </c>
      <c r="AE358" s="189">
        <v>0</v>
      </c>
      <c r="AF358" s="189">
        <v>0</v>
      </c>
      <c r="AG358" s="189">
        <v>0</v>
      </c>
      <c r="AH358" s="191">
        <v>0</v>
      </c>
      <c r="AI358" s="225">
        <v>0</v>
      </c>
      <c r="AJ358" s="192">
        <v>7506425604081</v>
      </c>
      <c r="AK358" s="192" t="s">
        <v>262</v>
      </c>
      <c r="AL358" s="193" t="s">
        <v>278</v>
      </c>
      <c r="AM358" s="75">
        <v>70471</v>
      </c>
      <c r="AN358" s="76"/>
      <c r="AO358" s="188">
        <v>0</v>
      </c>
      <c r="AP358" s="188">
        <v>0</v>
      </c>
      <c r="AQ358" s="187">
        <v>0</v>
      </c>
      <c r="AR358" s="188">
        <v>0</v>
      </c>
      <c r="AS358" s="187">
        <v>0</v>
      </c>
      <c r="AT358" s="188">
        <v>0</v>
      </c>
      <c r="AU358" s="187">
        <v>0</v>
      </c>
      <c r="AV358" s="188">
        <v>0</v>
      </c>
      <c r="AW358" s="187">
        <v>0</v>
      </c>
      <c r="AX358" s="188">
        <v>0</v>
      </c>
      <c r="AY358" s="187">
        <v>0</v>
      </c>
      <c r="AZ358" s="188">
        <v>0</v>
      </c>
      <c r="BA358" s="187">
        <v>0</v>
      </c>
      <c r="BB358" s="188">
        <v>0</v>
      </c>
      <c r="BC358" s="187">
        <v>0</v>
      </c>
      <c r="BD358" s="75"/>
      <c r="BE358" s="75"/>
      <c r="BF358" s="56"/>
      <c r="BI358" s="194"/>
    </row>
    <row r="359" spans="1:61" s="77" customFormat="1" ht="11.25" customHeight="1" x14ac:dyDescent="0.2">
      <c r="A359" s="184" t="s">
        <v>1063</v>
      </c>
      <c r="B359" s="185">
        <v>0</v>
      </c>
      <c r="C359" s="832">
        <v>70420</v>
      </c>
      <c r="D359" s="55">
        <v>1E-4</v>
      </c>
      <c r="E359" s="91">
        <v>0</v>
      </c>
      <c r="F359" s="186">
        <v>0</v>
      </c>
      <c r="G359" s="186">
        <v>0</v>
      </c>
      <c r="H359" s="186">
        <v>0</v>
      </c>
      <c r="I359" s="187">
        <v>0</v>
      </c>
      <c r="J359" s="186">
        <v>0</v>
      </c>
      <c r="K359" s="186">
        <v>0</v>
      </c>
      <c r="L359" s="186">
        <v>0</v>
      </c>
      <c r="M359" s="186">
        <v>0</v>
      </c>
      <c r="N359" s="189">
        <v>0</v>
      </c>
      <c r="O359" s="189">
        <v>0</v>
      </c>
      <c r="P359" s="186">
        <v>0</v>
      </c>
      <c r="Q359" s="189">
        <v>0</v>
      </c>
      <c r="R359" s="189">
        <v>0</v>
      </c>
      <c r="S359" s="189">
        <v>1E-4</v>
      </c>
      <c r="T359" s="188">
        <v>0</v>
      </c>
      <c r="U359" s="187">
        <v>0</v>
      </c>
      <c r="V359" s="189">
        <v>0</v>
      </c>
      <c r="W359" s="189">
        <v>0</v>
      </c>
      <c r="X359" s="188">
        <v>0</v>
      </c>
      <c r="Y359" s="188">
        <v>0</v>
      </c>
      <c r="Z359" s="186">
        <v>0</v>
      </c>
      <c r="AA359" s="186">
        <v>0</v>
      </c>
      <c r="AB359" s="186">
        <v>0</v>
      </c>
      <c r="AC359" s="186">
        <v>0</v>
      </c>
      <c r="AD359" s="188">
        <v>0</v>
      </c>
      <c r="AE359" s="189">
        <v>0</v>
      </c>
      <c r="AF359" s="189">
        <v>0</v>
      </c>
      <c r="AG359" s="189">
        <v>0</v>
      </c>
      <c r="AH359" s="191">
        <v>0</v>
      </c>
      <c r="AI359" s="225">
        <v>0</v>
      </c>
      <c r="AJ359" s="192">
        <v>7501943412453</v>
      </c>
      <c r="AK359" s="192">
        <v>70199</v>
      </c>
      <c r="AL359" s="193" t="s">
        <v>279</v>
      </c>
      <c r="AM359" s="75">
        <v>70420</v>
      </c>
      <c r="AN359" s="76"/>
      <c r="AO359" s="188">
        <v>0</v>
      </c>
      <c r="AP359" s="188">
        <v>0</v>
      </c>
      <c r="AQ359" s="187">
        <v>0</v>
      </c>
      <c r="AR359" s="188">
        <v>0</v>
      </c>
      <c r="AS359" s="187">
        <v>0</v>
      </c>
      <c r="AT359" s="188">
        <v>0</v>
      </c>
      <c r="AU359" s="187">
        <v>0</v>
      </c>
      <c r="AV359" s="188">
        <v>0</v>
      </c>
      <c r="AW359" s="187">
        <v>0</v>
      </c>
      <c r="AX359" s="188">
        <v>0</v>
      </c>
      <c r="AY359" s="187">
        <v>0</v>
      </c>
      <c r="AZ359" s="188">
        <v>0</v>
      </c>
      <c r="BA359" s="187">
        <v>0</v>
      </c>
      <c r="BB359" s="188">
        <v>0</v>
      </c>
      <c r="BC359" s="187">
        <v>0</v>
      </c>
      <c r="BD359" s="75"/>
      <c r="BE359" s="75"/>
      <c r="BF359" s="56"/>
      <c r="BI359" s="194"/>
    </row>
    <row r="360" spans="1:61" s="77" customFormat="1" ht="11.25" customHeight="1" x14ac:dyDescent="0.2">
      <c r="A360" s="184" t="s">
        <v>1064</v>
      </c>
      <c r="B360" s="185">
        <v>0</v>
      </c>
      <c r="C360" s="832">
        <v>70419</v>
      </c>
      <c r="D360" s="55">
        <v>1E-4</v>
      </c>
      <c r="E360" s="91">
        <v>0</v>
      </c>
      <c r="F360" s="186">
        <v>0</v>
      </c>
      <c r="G360" s="186">
        <v>0</v>
      </c>
      <c r="H360" s="186">
        <v>0</v>
      </c>
      <c r="I360" s="187">
        <v>0</v>
      </c>
      <c r="J360" s="186">
        <v>0</v>
      </c>
      <c r="K360" s="186">
        <v>0</v>
      </c>
      <c r="L360" s="186">
        <v>0</v>
      </c>
      <c r="M360" s="186">
        <v>0</v>
      </c>
      <c r="N360" s="189">
        <v>0</v>
      </c>
      <c r="O360" s="189">
        <v>0</v>
      </c>
      <c r="P360" s="186">
        <v>0</v>
      </c>
      <c r="Q360" s="189">
        <v>0</v>
      </c>
      <c r="R360" s="189">
        <v>0</v>
      </c>
      <c r="S360" s="189">
        <v>1E-4</v>
      </c>
      <c r="T360" s="188">
        <v>0</v>
      </c>
      <c r="U360" s="187">
        <v>0</v>
      </c>
      <c r="V360" s="189">
        <v>0</v>
      </c>
      <c r="W360" s="189">
        <v>0</v>
      </c>
      <c r="X360" s="188">
        <v>0</v>
      </c>
      <c r="Y360" s="188">
        <v>0</v>
      </c>
      <c r="Z360" s="186">
        <v>0</v>
      </c>
      <c r="AA360" s="186">
        <v>0</v>
      </c>
      <c r="AB360" s="186">
        <v>0</v>
      </c>
      <c r="AC360" s="186">
        <v>0</v>
      </c>
      <c r="AD360" s="188">
        <v>0</v>
      </c>
      <c r="AE360" s="189">
        <v>0</v>
      </c>
      <c r="AF360" s="189">
        <v>0</v>
      </c>
      <c r="AG360" s="189">
        <v>0</v>
      </c>
      <c r="AH360" s="191">
        <v>0</v>
      </c>
      <c r="AI360" s="225">
        <v>0</v>
      </c>
      <c r="AJ360" s="192">
        <v>7501943412323</v>
      </c>
      <c r="AK360" s="192">
        <v>70192</v>
      </c>
      <c r="AL360" s="193" t="s">
        <v>279</v>
      </c>
      <c r="AM360" s="75">
        <v>70419</v>
      </c>
      <c r="AN360" s="76"/>
      <c r="AO360" s="188">
        <v>0</v>
      </c>
      <c r="AP360" s="188">
        <v>0</v>
      </c>
      <c r="AQ360" s="187">
        <v>0</v>
      </c>
      <c r="AR360" s="188">
        <v>0</v>
      </c>
      <c r="AS360" s="187">
        <v>0</v>
      </c>
      <c r="AT360" s="188">
        <v>0</v>
      </c>
      <c r="AU360" s="187">
        <v>0</v>
      </c>
      <c r="AV360" s="188">
        <v>0</v>
      </c>
      <c r="AW360" s="187">
        <v>0</v>
      </c>
      <c r="AX360" s="188">
        <v>0</v>
      </c>
      <c r="AY360" s="187">
        <v>0</v>
      </c>
      <c r="AZ360" s="188">
        <v>0</v>
      </c>
      <c r="BA360" s="187">
        <v>0</v>
      </c>
      <c r="BB360" s="188">
        <v>0</v>
      </c>
      <c r="BC360" s="187">
        <v>0</v>
      </c>
      <c r="BD360" s="75"/>
      <c r="BE360" s="75"/>
      <c r="BF360" s="56"/>
      <c r="BI360" s="194"/>
    </row>
    <row r="361" spans="1:61" s="77" customFormat="1" ht="11.25" customHeight="1" x14ac:dyDescent="0.2">
      <c r="A361" s="184" t="s">
        <v>1065</v>
      </c>
      <c r="B361" s="185">
        <v>0</v>
      </c>
      <c r="C361" s="832">
        <v>70236</v>
      </c>
      <c r="D361" s="55">
        <v>1E-4</v>
      </c>
      <c r="E361" s="91">
        <v>0</v>
      </c>
      <c r="F361" s="186">
        <v>0</v>
      </c>
      <c r="G361" s="186">
        <v>0</v>
      </c>
      <c r="H361" s="186">
        <v>0</v>
      </c>
      <c r="I361" s="187">
        <v>0</v>
      </c>
      <c r="J361" s="186">
        <v>0</v>
      </c>
      <c r="K361" s="186">
        <v>0</v>
      </c>
      <c r="L361" s="186">
        <v>0</v>
      </c>
      <c r="M361" s="186">
        <v>0</v>
      </c>
      <c r="N361" s="189">
        <v>0</v>
      </c>
      <c r="O361" s="189">
        <v>0</v>
      </c>
      <c r="P361" s="186">
        <v>0</v>
      </c>
      <c r="Q361" s="189">
        <v>0</v>
      </c>
      <c r="R361" s="189">
        <v>0</v>
      </c>
      <c r="S361" s="189">
        <v>1E-4</v>
      </c>
      <c r="T361" s="188">
        <v>0</v>
      </c>
      <c r="U361" s="187">
        <v>0</v>
      </c>
      <c r="V361" s="189">
        <v>0</v>
      </c>
      <c r="W361" s="189">
        <v>0</v>
      </c>
      <c r="X361" s="188">
        <v>0</v>
      </c>
      <c r="Y361" s="188">
        <v>0</v>
      </c>
      <c r="Z361" s="186">
        <v>0</v>
      </c>
      <c r="AA361" s="186">
        <v>0</v>
      </c>
      <c r="AB361" s="186">
        <v>0</v>
      </c>
      <c r="AC361" s="186">
        <v>0</v>
      </c>
      <c r="AD361" s="188">
        <v>0</v>
      </c>
      <c r="AE361" s="189">
        <v>0</v>
      </c>
      <c r="AF361" s="189">
        <v>0</v>
      </c>
      <c r="AG361" s="189">
        <v>0</v>
      </c>
      <c r="AH361" s="191">
        <v>0</v>
      </c>
      <c r="AI361" s="225">
        <v>0</v>
      </c>
      <c r="AJ361" s="192">
        <v>7501943466463</v>
      </c>
      <c r="AK361" s="192" t="s">
        <v>262</v>
      </c>
      <c r="AL361" s="193" t="s">
        <v>278</v>
      </c>
      <c r="AM361" s="75">
        <v>70236</v>
      </c>
      <c r="AN361" s="76"/>
      <c r="AO361" s="188">
        <v>0</v>
      </c>
      <c r="AP361" s="188">
        <v>0</v>
      </c>
      <c r="AQ361" s="187">
        <v>0</v>
      </c>
      <c r="AR361" s="188">
        <v>0</v>
      </c>
      <c r="AS361" s="187">
        <v>0</v>
      </c>
      <c r="AT361" s="188">
        <v>0</v>
      </c>
      <c r="AU361" s="187">
        <v>0</v>
      </c>
      <c r="AV361" s="188">
        <v>0</v>
      </c>
      <c r="AW361" s="187">
        <v>0</v>
      </c>
      <c r="AX361" s="188">
        <v>0</v>
      </c>
      <c r="AY361" s="187">
        <v>0</v>
      </c>
      <c r="AZ361" s="188">
        <v>0</v>
      </c>
      <c r="BA361" s="187">
        <v>0</v>
      </c>
      <c r="BB361" s="188">
        <v>0</v>
      </c>
      <c r="BC361" s="187">
        <v>0</v>
      </c>
      <c r="BD361" s="75"/>
      <c r="BE361" s="75"/>
      <c r="BF361" s="56"/>
      <c r="BI361" s="194"/>
    </row>
    <row r="362" spans="1:61" s="77" customFormat="1" ht="11.25" customHeight="1" x14ac:dyDescent="0.2">
      <c r="A362" s="184" t="s">
        <v>1066</v>
      </c>
      <c r="B362" s="185">
        <v>0</v>
      </c>
      <c r="C362" s="832">
        <v>70456</v>
      </c>
      <c r="D362" s="55">
        <v>1E-4</v>
      </c>
      <c r="E362" s="91">
        <v>0</v>
      </c>
      <c r="F362" s="186">
        <v>0</v>
      </c>
      <c r="G362" s="186">
        <v>0</v>
      </c>
      <c r="H362" s="186">
        <v>0</v>
      </c>
      <c r="I362" s="187">
        <v>0</v>
      </c>
      <c r="J362" s="186">
        <v>0</v>
      </c>
      <c r="K362" s="186">
        <v>0</v>
      </c>
      <c r="L362" s="186">
        <v>0</v>
      </c>
      <c r="M362" s="186">
        <v>0</v>
      </c>
      <c r="N362" s="189">
        <v>0</v>
      </c>
      <c r="O362" s="189">
        <v>0</v>
      </c>
      <c r="P362" s="186">
        <v>0</v>
      </c>
      <c r="Q362" s="189">
        <v>0</v>
      </c>
      <c r="R362" s="189">
        <v>0</v>
      </c>
      <c r="S362" s="189">
        <v>1E-4</v>
      </c>
      <c r="T362" s="188">
        <v>0</v>
      </c>
      <c r="U362" s="187">
        <v>0</v>
      </c>
      <c r="V362" s="189">
        <v>0</v>
      </c>
      <c r="W362" s="189">
        <v>0</v>
      </c>
      <c r="X362" s="188">
        <v>0</v>
      </c>
      <c r="Y362" s="188">
        <v>0</v>
      </c>
      <c r="Z362" s="186">
        <v>0</v>
      </c>
      <c r="AA362" s="186">
        <v>0</v>
      </c>
      <c r="AB362" s="186">
        <v>0</v>
      </c>
      <c r="AC362" s="186">
        <v>0</v>
      </c>
      <c r="AD362" s="188">
        <v>0</v>
      </c>
      <c r="AE362" s="189">
        <v>0</v>
      </c>
      <c r="AF362" s="189">
        <v>0</v>
      </c>
      <c r="AG362" s="189">
        <v>0</v>
      </c>
      <c r="AH362" s="191">
        <v>0</v>
      </c>
      <c r="AI362" s="225">
        <v>0</v>
      </c>
      <c r="AJ362" s="192">
        <v>7501943466463</v>
      </c>
      <c r="AK362" s="192">
        <v>70236</v>
      </c>
      <c r="AL362" s="193" t="s">
        <v>278</v>
      </c>
      <c r="AM362" s="75">
        <v>70456</v>
      </c>
      <c r="AN362" s="76"/>
      <c r="AO362" s="188">
        <v>0</v>
      </c>
      <c r="AP362" s="188">
        <v>0</v>
      </c>
      <c r="AQ362" s="187">
        <v>0</v>
      </c>
      <c r="AR362" s="188">
        <v>0</v>
      </c>
      <c r="AS362" s="187">
        <v>0</v>
      </c>
      <c r="AT362" s="188">
        <v>0</v>
      </c>
      <c r="AU362" s="187">
        <v>0</v>
      </c>
      <c r="AV362" s="188">
        <v>0</v>
      </c>
      <c r="AW362" s="187">
        <v>0</v>
      </c>
      <c r="AX362" s="188">
        <v>0</v>
      </c>
      <c r="AY362" s="187">
        <v>0</v>
      </c>
      <c r="AZ362" s="188">
        <v>0</v>
      </c>
      <c r="BA362" s="187">
        <v>0</v>
      </c>
      <c r="BB362" s="188">
        <v>0</v>
      </c>
      <c r="BC362" s="187">
        <v>0</v>
      </c>
      <c r="BD362" s="75"/>
      <c r="BE362" s="75"/>
      <c r="BF362" s="56"/>
      <c r="BI362" s="194"/>
    </row>
    <row r="363" spans="1:61" s="77" customFormat="1" ht="11.25" customHeight="1" x14ac:dyDescent="0.2">
      <c r="A363" s="184" t="s">
        <v>1067</v>
      </c>
      <c r="B363" s="185">
        <v>0</v>
      </c>
      <c r="C363" s="832">
        <v>70630</v>
      </c>
      <c r="D363" s="55">
        <v>1E-4</v>
      </c>
      <c r="E363" s="91">
        <v>0</v>
      </c>
      <c r="F363" s="186">
        <v>0</v>
      </c>
      <c r="G363" s="186">
        <v>0</v>
      </c>
      <c r="H363" s="186">
        <v>0</v>
      </c>
      <c r="I363" s="187">
        <v>0</v>
      </c>
      <c r="J363" s="186">
        <v>0</v>
      </c>
      <c r="K363" s="186">
        <v>0</v>
      </c>
      <c r="L363" s="186">
        <v>0</v>
      </c>
      <c r="M363" s="186">
        <v>0</v>
      </c>
      <c r="N363" s="189">
        <v>0</v>
      </c>
      <c r="O363" s="189">
        <v>0</v>
      </c>
      <c r="P363" s="186">
        <v>0</v>
      </c>
      <c r="Q363" s="189">
        <v>0</v>
      </c>
      <c r="R363" s="189">
        <v>0</v>
      </c>
      <c r="S363" s="189">
        <v>1E-4</v>
      </c>
      <c r="T363" s="188">
        <v>0</v>
      </c>
      <c r="U363" s="187">
        <v>0</v>
      </c>
      <c r="V363" s="189">
        <v>0</v>
      </c>
      <c r="W363" s="189">
        <v>0</v>
      </c>
      <c r="X363" s="188">
        <v>0</v>
      </c>
      <c r="Y363" s="188">
        <v>0</v>
      </c>
      <c r="Z363" s="186">
        <v>0</v>
      </c>
      <c r="AA363" s="186">
        <v>0</v>
      </c>
      <c r="AB363" s="186">
        <v>0</v>
      </c>
      <c r="AC363" s="186">
        <v>0</v>
      </c>
      <c r="AD363" s="188">
        <v>0</v>
      </c>
      <c r="AE363" s="189">
        <v>0</v>
      </c>
      <c r="AF363" s="189">
        <v>0</v>
      </c>
      <c r="AG363" s="189">
        <v>0</v>
      </c>
      <c r="AH363" s="191">
        <v>0</v>
      </c>
      <c r="AI363" s="225">
        <v>0</v>
      </c>
      <c r="AJ363" s="192">
        <v>7501943412323</v>
      </c>
      <c r="AK363" s="192">
        <v>70192</v>
      </c>
      <c r="AL363" s="193" t="s">
        <v>279</v>
      </c>
      <c r="AM363" s="75">
        <v>70630</v>
      </c>
      <c r="AN363" s="76"/>
      <c r="AO363" s="188">
        <v>0</v>
      </c>
      <c r="AP363" s="188">
        <v>0</v>
      </c>
      <c r="AQ363" s="187">
        <v>0</v>
      </c>
      <c r="AR363" s="188">
        <v>0</v>
      </c>
      <c r="AS363" s="187">
        <v>0</v>
      </c>
      <c r="AT363" s="188">
        <v>0</v>
      </c>
      <c r="AU363" s="187">
        <v>0</v>
      </c>
      <c r="AV363" s="188">
        <v>0</v>
      </c>
      <c r="AW363" s="187">
        <v>0</v>
      </c>
      <c r="AX363" s="188">
        <v>0</v>
      </c>
      <c r="AY363" s="187">
        <v>0</v>
      </c>
      <c r="AZ363" s="188">
        <v>0</v>
      </c>
      <c r="BA363" s="187">
        <v>0</v>
      </c>
      <c r="BB363" s="188">
        <v>0</v>
      </c>
      <c r="BC363" s="187">
        <v>0</v>
      </c>
      <c r="BD363" s="75"/>
      <c r="BE363" s="75"/>
      <c r="BF363" s="56"/>
      <c r="BI363" s="194"/>
    </row>
    <row r="364" spans="1:61" s="77" customFormat="1" ht="11.25" customHeight="1" x14ac:dyDescent="0.2">
      <c r="A364" s="184" t="s">
        <v>1068</v>
      </c>
      <c r="B364" s="185">
        <v>0</v>
      </c>
      <c r="C364" s="832">
        <v>70607</v>
      </c>
      <c r="D364" s="55">
        <v>310</v>
      </c>
      <c r="E364" s="91">
        <v>0</v>
      </c>
      <c r="F364" s="186">
        <v>0</v>
      </c>
      <c r="G364" s="186">
        <v>0</v>
      </c>
      <c r="H364" s="186">
        <v>0</v>
      </c>
      <c r="I364" s="187">
        <v>0</v>
      </c>
      <c r="J364" s="186">
        <v>0</v>
      </c>
      <c r="K364" s="186">
        <v>0</v>
      </c>
      <c r="L364" s="186">
        <v>0</v>
      </c>
      <c r="M364" s="186">
        <v>0</v>
      </c>
      <c r="N364" s="189">
        <v>0</v>
      </c>
      <c r="O364" s="189">
        <v>0</v>
      </c>
      <c r="P364" s="186">
        <v>0</v>
      </c>
      <c r="Q364" s="189">
        <v>0</v>
      </c>
      <c r="R364" s="189">
        <v>0</v>
      </c>
      <c r="S364" s="189">
        <v>310</v>
      </c>
      <c r="T364" s="188">
        <v>310</v>
      </c>
      <c r="U364" s="187">
        <v>0</v>
      </c>
      <c r="V364" s="189">
        <v>0</v>
      </c>
      <c r="W364" s="189">
        <v>0</v>
      </c>
      <c r="X364" s="188">
        <v>310</v>
      </c>
      <c r="Y364" s="188">
        <v>0</v>
      </c>
      <c r="Z364" s="186">
        <v>0</v>
      </c>
      <c r="AA364" s="186">
        <v>0</v>
      </c>
      <c r="AB364" s="186">
        <v>0</v>
      </c>
      <c r="AC364" s="186">
        <v>0</v>
      </c>
      <c r="AD364" s="188">
        <v>0</v>
      </c>
      <c r="AE364" s="189">
        <v>0</v>
      </c>
      <c r="AF364" s="189">
        <v>0</v>
      </c>
      <c r="AG364" s="189">
        <v>0</v>
      </c>
      <c r="AH364" s="191">
        <v>0</v>
      </c>
      <c r="AI364" s="225">
        <v>0</v>
      </c>
      <c r="AJ364" s="192">
        <v>7506425614608</v>
      </c>
      <c r="AK364" s="192" t="s">
        <v>262</v>
      </c>
      <c r="AL364" s="193" t="s">
        <v>279</v>
      </c>
      <c r="AM364" s="75">
        <v>70607</v>
      </c>
      <c r="AN364" s="76"/>
      <c r="AO364" s="188">
        <v>0</v>
      </c>
      <c r="AP364" s="188">
        <v>0</v>
      </c>
      <c r="AQ364" s="187">
        <v>0</v>
      </c>
      <c r="AR364" s="188">
        <v>0</v>
      </c>
      <c r="AS364" s="187">
        <v>0</v>
      </c>
      <c r="AT364" s="188">
        <v>0</v>
      </c>
      <c r="AU364" s="187">
        <v>0</v>
      </c>
      <c r="AV364" s="188">
        <v>0</v>
      </c>
      <c r="AW364" s="187">
        <v>0</v>
      </c>
      <c r="AX364" s="188">
        <v>0</v>
      </c>
      <c r="AY364" s="187">
        <v>0</v>
      </c>
      <c r="AZ364" s="188">
        <v>0</v>
      </c>
      <c r="BA364" s="187">
        <v>0</v>
      </c>
      <c r="BB364" s="188">
        <v>0</v>
      </c>
      <c r="BC364" s="187">
        <v>0</v>
      </c>
      <c r="BD364" s="75"/>
      <c r="BE364" s="75"/>
      <c r="BF364" s="56"/>
      <c r="BI364" s="194"/>
    </row>
    <row r="365" spans="1:61" s="77" customFormat="1" ht="11.25" customHeight="1" x14ac:dyDescent="0.2">
      <c r="A365" s="184" t="s">
        <v>1069</v>
      </c>
      <c r="B365" s="185">
        <v>0</v>
      </c>
      <c r="C365" s="832">
        <v>70417</v>
      </c>
      <c r="D365" s="55">
        <v>1E-4</v>
      </c>
      <c r="E365" s="91">
        <v>0</v>
      </c>
      <c r="F365" s="186">
        <v>0</v>
      </c>
      <c r="G365" s="186">
        <v>0</v>
      </c>
      <c r="H365" s="186">
        <v>0</v>
      </c>
      <c r="I365" s="187">
        <v>0</v>
      </c>
      <c r="J365" s="186">
        <v>0</v>
      </c>
      <c r="K365" s="186">
        <v>0</v>
      </c>
      <c r="L365" s="186">
        <v>0</v>
      </c>
      <c r="M365" s="186">
        <v>0</v>
      </c>
      <c r="N365" s="189">
        <v>0</v>
      </c>
      <c r="O365" s="189">
        <v>0</v>
      </c>
      <c r="P365" s="186">
        <v>0</v>
      </c>
      <c r="Q365" s="189">
        <v>0</v>
      </c>
      <c r="R365" s="189">
        <v>0</v>
      </c>
      <c r="S365" s="189">
        <v>1E-4</v>
      </c>
      <c r="T365" s="188">
        <v>0</v>
      </c>
      <c r="U365" s="187">
        <v>0</v>
      </c>
      <c r="V365" s="189">
        <v>0</v>
      </c>
      <c r="W365" s="189">
        <v>0</v>
      </c>
      <c r="X365" s="188">
        <v>0</v>
      </c>
      <c r="Y365" s="188">
        <v>0</v>
      </c>
      <c r="Z365" s="186">
        <v>0</v>
      </c>
      <c r="AA365" s="186">
        <v>0</v>
      </c>
      <c r="AB365" s="186">
        <v>0</v>
      </c>
      <c r="AC365" s="186">
        <v>0</v>
      </c>
      <c r="AD365" s="188">
        <v>0</v>
      </c>
      <c r="AE365" s="189">
        <v>0</v>
      </c>
      <c r="AF365" s="189">
        <v>0</v>
      </c>
      <c r="AG365" s="189">
        <v>0</v>
      </c>
      <c r="AH365" s="191">
        <v>0</v>
      </c>
      <c r="AI365" s="225">
        <v>0</v>
      </c>
      <c r="AJ365" s="192">
        <v>7501943411487</v>
      </c>
      <c r="AK365" s="192">
        <v>70191</v>
      </c>
      <c r="AL365" s="193" t="s">
        <v>279</v>
      </c>
      <c r="AM365" s="75">
        <v>70417</v>
      </c>
      <c r="AN365" s="76"/>
      <c r="AO365" s="188">
        <v>0</v>
      </c>
      <c r="AP365" s="188">
        <v>0</v>
      </c>
      <c r="AQ365" s="187">
        <v>0</v>
      </c>
      <c r="AR365" s="188">
        <v>0</v>
      </c>
      <c r="AS365" s="187">
        <v>0</v>
      </c>
      <c r="AT365" s="188">
        <v>0</v>
      </c>
      <c r="AU365" s="187">
        <v>0</v>
      </c>
      <c r="AV365" s="188">
        <v>0</v>
      </c>
      <c r="AW365" s="187">
        <v>0</v>
      </c>
      <c r="AX365" s="188">
        <v>0</v>
      </c>
      <c r="AY365" s="187">
        <v>0</v>
      </c>
      <c r="AZ365" s="188">
        <v>0</v>
      </c>
      <c r="BA365" s="187">
        <v>0</v>
      </c>
      <c r="BB365" s="188">
        <v>0</v>
      </c>
      <c r="BC365" s="187">
        <v>0</v>
      </c>
      <c r="BD365" s="75"/>
      <c r="BE365" s="75"/>
      <c r="BF365" s="56"/>
      <c r="BI365" s="194"/>
    </row>
    <row r="366" spans="1:61" s="77" customFormat="1" ht="11.25" customHeight="1" x14ac:dyDescent="0.2">
      <c r="A366" s="184" t="s">
        <v>1070</v>
      </c>
      <c r="B366" s="185">
        <v>0</v>
      </c>
      <c r="C366" s="832">
        <v>70390</v>
      </c>
      <c r="D366" s="55">
        <v>1E-4</v>
      </c>
      <c r="E366" s="91">
        <v>0</v>
      </c>
      <c r="F366" s="186">
        <v>0</v>
      </c>
      <c r="G366" s="186">
        <v>0</v>
      </c>
      <c r="H366" s="186">
        <v>0</v>
      </c>
      <c r="I366" s="187">
        <v>0</v>
      </c>
      <c r="J366" s="186">
        <v>0</v>
      </c>
      <c r="K366" s="186">
        <v>0</v>
      </c>
      <c r="L366" s="186">
        <v>0</v>
      </c>
      <c r="M366" s="186">
        <v>0</v>
      </c>
      <c r="N366" s="189">
        <v>0</v>
      </c>
      <c r="O366" s="189">
        <v>0</v>
      </c>
      <c r="P366" s="186">
        <v>0</v>
      </c>
      <c r="Q366" s="189">
        <v>0</v>
      </c>
      <c r="R366" s="189">
        <v>0</v>
      </c>
      <c r="S366" s="189">
        <v>1E-4</v>
      </c>
      <c r="T366" s="188">
        <v>0</v>
      </c>
      <c r="U366" s="187">
        <v>0</v>
      </c>
      <c r="V366" s="189">
        <v>0</v>
      </c>
      <c r="W366" s="189">
        <v>0</v>
      </c>
      <c r="X366" s="188">
        <v>0</v>
      </c>
      <c r="Y366" s="188">
        <v>0</v>
      </c>
      <c r="Z366" s="186">
        <v>0</v>
      </c>
      <c r="AA366" s="186">
        <v>0</v>
      </c>
      <c r="AB366" s="186">
        <v>0</v>
      </c>
      <c r="AC366" s="186">
        <v>0</v>
      </c>
      <c r="AD366" s="188">
        <v>0</v>
      </c>
      <c r="AE366" s="189">
        <v>0</v>
      </c>
      <c r="AF366" s="189">
        <v>0</v>
      </c>
      <c r="AG366" s="189">
        <v>0</v>
      </c>
      <c r="AH366" s="191">
        <v>0</v>
      </c>
      <c r="AI366" s="225">
        <v>0</v>
      </c>
      <c r="AJ366" s="192">
        <v>7501943456792</v>
      </c>
      <c r="AK366" s="192" t="s">
        <v>262</v>
      </c>
      <c r="AL366" s="193" t="s">
        <v>278</v>
      </c>
      <c r="AM366" s="75">
        <v>70390</v>
      </c>
      <c r="AN366" s="76"/>
      <c r="AO366" s="188">
        <v>0</v>
      </c>
      <c r="AP366" s="188">
        <v>0</v>
      </c>
      <c r="AQ366" s="187">
        <v>0</v>
      </c>
      <c r="AR366" s="188">
        <v>0</v>
      </c>
      <c r="AS366" s="187">
        <v>0</v>
      </c>
      <c r="AT366" s="188">
        <v>0</v>
      </c>
      <c r="AU366" s="187">
        <v>0</v>
      </c>
      <c r="AV366" s="188">
        <v>0</v>
      </c>
      <c r="AW366" s="187">
        <v>0</v>
      </c>
      <c r="AX366" s="188">
        <v>0</v>
      </c>
      <c r="AY366" s="187">
        <v>0</v>
      </c>
      <c r="AZ366" s="188">
        <v>0</v>
      </c>
      <c r="BA366" s="187">
        <v>0</v>
      </c>
      <c r="BB366" s="188">
        <v>0</v>
      </c>
      <c r="BC366" s="187">
        <v>0</v>
      </c>
      <c r="BD366" s="75"/>
      <c r="BE366" s="75"/>
      <c r="BF366" s="56"/>
      <c r="BI366" s="194"/>
    </row>
    <row r="367" spans="1:61" s="77" customFormat="1" ht="11.25" customHeight="1" x14ac:dyDescent="0.2">
      <c r="A367" s="184" t="s">
        <v>1071</v>
      </c>
      <c r="B367" s="185">
        <v>0</v>
      </c>
      <c r="C367" s="832">
        <v>70587</v>
      </c>
      <c r="D367" s="55">
        <v>47.75</v>
      </c>
      <c r="E367" s="91">
        <v>0</v>
      </c>
      <c r="F367" s="186">
        <v>0</v>
      </c>
      <c r="G367" s="186">
        <v>0</v>
      </c>
      <c r="H367" s="186">
        <v>0</v>
      </c>
      <c r="I367" s="187">
        <v>0</v>
      </c>
      <c r="J367" s="186">
        <v>0</v>
      </c>
      <c r="K367" s="186">
        <v>0</v>
      </c>
      <c r="L367" s="186">
        <v>0</v>
      </c>
      <c r="M367" s="186">
        <v>0</v>
      </c>
      <c r="N367" s="189">
        <v>0</v>
      </c>
      <c r="O367" s="189">
        <v>0</v>
      </c>
      <c r="P367" s="186">
        <v>0</v>
      </c>
      <c r="Q367" s="189">
        <v>0</v>
      </c>
      <c r="R367" s="189">
        <v>0</v>
      </c>
      <c r="S367" s="189">
        <v>47.75</v>
      </c>
      <c r="T367" s="188">
        <v>47.75</v>
      </c>
      <c r="U367" s="187">
        <v>0</v>
      </c>
      <c r="V367" s="189">
        <v>0</v>
      </c>
      <c r="W367" s="189">
        <v>0</v>
      </c>
      <c r="X367" s="188">
        <v>47.75</v>
      </c>
      <c r="Y367" s="188">
        <v>0</v>
      </c>
      <c r="Z367" s="186">
        <v>0</v>
      </c>
      <c r="AA367" s="186">
        <v>0</v>
      </c>
      <c r="AB367" s="186">
        <v>0</v>
      </c>
      <c r="AC367" s="186">
        <v>0</v>
      </c>
      <c r="AD367" s="188">
        <v>0</v>
      </c>
      <c r="AE367" s="189">
        <v>0</v>
      </c>
      <c r="AF367" s="189">
        <v>0</v>
      </c>
      <c r="AG367" s="189">
        <v>0</v>
      </c>
      <c r="AH367" s="191">
        <v>0</v>
      </c>
      <c r="AI367" s="225">
        <v>0</v>
      </c>
      <c r="AJ367" s="192">
        <v>7501943418509</v>
      </c>
      <c r="AK367" s="192">
        <v>70385</v>
      </c>
      <c r="AL367" s="193" t="s">
        <v>279</v>
      </c>
      <c r="AM367" s="75">
        <v>70587</v>
      </c>
      <c r="AN367" s="76"/>
      <c r="AO367" s="188">
        <v>0</v>
      </c>
      <c r="AP367" s="188">
        <v>0</v>
      </c>
      <c r="AQ367" s="187">
        <v>0</v>
      </c>
      <c r="AR367" s="188">
        <v>0</v>
      </c>
      <c r="AS367" s="187">
        <v>0</v>
      </c>
      <c r="AT367" s="188">
        <v>0</v>
      </c>
      <c r="AU367" s="187">
        <v>0</v>
      </c>
      <c r="AV367" s="188">
        <v>0</v>
      </c>
      <c r="AW367" s="187">
        <v>0</v>
      </c>
      <c r="AX367" s="188">
        <v>0</v>
      </c>
      <c r="AY367" s="187">
        <v>0</v>
      </c>
      <c r="AZ367" s="188">
        <v>0</v>
      </c>
      <c r="BA367" s="187">
        <v>0</v>
      </c>
      <c r="BB367" s="188">
        <v>0</v>
      </c>
      <c r="BC367" s="187">
        <v>0</v>
      </c>
      <c r="BD367" s="75"/>
      <c r="BE367" s="75"/>
      <c r="BF367" s="56"/>
      <c r="BI367" s="194"/>
    </row>
    <row r="368" spans="1:61" s="77" customFormat="1" ht="11.25" customHeight="1" x14ac:dyDescent="0.2">
      <c r="A368" s="184" t="s">
        <v>1072</v>
      </c>
      <c r="B368" s="185">
        <v>0</v>
      </c>
      <c r="C368" s="832">
        <v>70448</v>
      </c>
      <c r="D368" s="55">
        <v>1E-4</v>
      </c>
      <c r="E368" s="91">
        <v>0</v>
      </c>
      <c r="F368" s="186">
        <v>0</v>
      </c>
      <c r="G368" s="186">
        <v>0</v>
      </c>
      <c r="H368" s="186">
        <v>0</v>
      </c>
      <c r="I368" s="187">
        <v>0</v>
      </c>
      <c r="J368" s="186">
        <v>0</v>
      </c>
      <c r="K368" s="186">
        <v>0</v>
      </c>
      <c r="L368" s="186">
        <v>0</v>
      </c>
      <c r="M368" s="186">
        <v>0</v>
      </c>
      <c r="N368" s="189">
        <v>0</v>
      </c>
      <c r="O368" s="189">
        <v>0</v>
      </c>
      <c r="P368" s="186">
        <v>0</v>
      </c>
      <c r="Q368" s="189">
        <v>0</v>
      </c>
      <c r="R368" s="189">
        <v>0</v>
      </c>
      <c r="S368" s="189">
        <v>1E-4</v>
      </c>
      <c r="T368" s="188">
        <v>0</v>
      </c>
      <c r="U368" s="187">
        <v>0</v>
      </c>
      <c r="V368" s="189">
        <v>0</v>
      </c>
      <c r="W368" s="189">
        <v>0</v>
      </c>
      <c r="X368" s="188">
        <v>0</v>
      </c>
      <c r="Y368" s="188">
        <v>0</v>
      </c>
      <c r="Z368" s="186">
        <v>0</v>
      </c>
      <c r="AA368" s="186">
        <v>0</v>
      </c>
      <c r="AB368" s="186">
        <v>0</v>
      </c>
      <c r="AC368" s="186">
        <v>0</v>
      </c>
      <c r="AD368" s="188">
        <v>0</v>
      </c>
      <c r="AE368" s="189">
        <v>0</v>
      </c>
      <c r="AF368" s="189">
        <v>0</v>
      </c>
      <c r="AG368" s="189">
        <v>0</v>
      </c>
      <c r="AH368" s="191">
        <v>0</v>
      </c>
      <c r="AI368" s="225">
        <v>0</v>
      </c>
      <c r="AJ368" s="192">
        <v>7501943418509</v>
      </c>
      <c r="AK368" s="192">
        <v>70385</v>
      </c>
      <c r="AL368" s="193" t="s">
        <v>279</v>
      </c>
      <c r="AM368" s="75">
        <v>70448</v>
      </c>
      <c r="AN368" s="76"/>
      <c r="AO368" s="188">
        <v>0</v>
      </c>
      <c r="AP368" s="188">
        <v>0</v>
      </c>
      <c r="AQ368" s="187">
        <v>0</v>
      </c>
      <c r="AR368" s="188">
        <v>0</v>
      </c>
      <c r="AS368" s="187">
        <v>0</v>
      </c>
      <c r="AT368" s="188">
        <v>0</v>
      </c>
      <c r="AU368" s="187">
        <v>0</v>
      </c>
      <c r="AV368" s="188">
        <v>0</v>
      </c>
      <c r="AW368" s="187">
        <v>0</v>
      </c>
      <c r="AX368" s="188">
        <v>0</v>
      </c>
      <c r="AY368" s="187">
        <v>0</v>
      </c>
      <c r="AZ368" s="188">
        <v>0</v>
      </c>
      <c r="BA368" s="187">
        <v>0</v>
      </c>
      <c r="BB368" s="188">
        <v>0</v>
      </c>
      <c r="BC368" s="187">
        <v>0</v>
      </c>
      <c r="BD368" s="75"/>
      <c r="BE368" s="75"/>
      <c r="BF368" s="56"/>
      <c r="BI368" s="194"/>
    </row>
    <row r="369" spans="1:61" s="77" customFormat="1" ht="11.25" customHeight="1" x14ac:dyDescent="0.2">
      <c r="A369" s="184" t="s">
        <v>1073</v>
      </c>
      <c r="B369" s="185">
        <v>0</v>
      </c>
      <c r="C369" s="832">
        <v>70026</v>
      </c>
      <c r="D369" s="55">
        <v>1E-4</v>
      </c>
      <c r="E369" s="91">
        <v>0</v>
      </c>
      <c r="F369" s="186">
        <v>0</v>
      </c>
      <c r="G369" s="186">
        <v>0</v>
      </c>
      <c r="H369" s="186">
        <v>0</v>
      </c>
      <c r="I369" s="187">
        <v>0</v>
      </c>
      <c r="J369" s="186">
        <v>0</v>
      </c>
      <c r="K369" s="186">
        <v>0</v>
      </c>
      <c r="L369" s="186">
        <v>0</v>
      </c>
      <c r="M369" s="186">
        <v>0</v>
      </c>
      <c r="N369" s="189">
        <v>0</v>
      </c>
      <c r="O369" s="189">
        <v>0</v>
      </c>
      <c r="P369" s="186">
        <v>0</v>
      </c>
      <c r="Q369" s="189">
        <v>0</v>
      </c>
      <c r="R369" s="189">
        <v>0</v>
      </c>
      <c r="S369" s="189">
        <v>1E-4</v>
      </c>
      <c r="T369" s="188">
        <v>0</v>
      </c>
      <c r="U369" s="187">
        <v>0</v>
      </c>
      <c r="V369" s="189">
        <v>0</v>
      </c>
      <c r="W369" s="189">
        <v>0</v>
      </c>
      <c r="X369" s="188">
        <v>0</v>
      </c>
      <c r="Y369" s="188">
        <v>0</v>
      </c>
      <c r="Z369" s="186">
        <v>0</v>
      </c>
      <c r="AA369" s="186">
        <v>0</v>
      </c>
      <c r="AB369" s="186">
        <v>0</v>
      </c>
      <c r="AC369" s="186">
        <v>0</v>
      </c>
      <c r="AD369" s="188">
        <v>0</v>
      </c>
      <c r="AE369" s="189">
        <v>0</v>
      </c>
      <c r="AF369" s="189">
        <v>0</v>
      </c>
      <c r="AG369" s="189">
        <v>0</v>
      </c>
      <c r="AH369" s="191">
        <v>0</v>
      </c>
      <c r="AI369" s="225">
        <v>0</v>
      </c>
      <c r="AJ369" s="192">
        <v>7501017370436</v>
      </c>
      <c r="AK369" s="192" t="s">
        <v>262</v>
      </c>
      <c r="AL369" s="193" t="s">
        <v>278</v>
      </c>
      <c r="AM369" s="75">
        <v>70026</v>
      </c>
      <c r="AN369" s="76"/>
      <c r="AO369" s="188">
        <v>0</v>
      </c>
      <c r="AP369" s="188">
        <v>0</v>
      </c>
      <c r="AQ369" s="187">
        <v>0</v>
      </c>
      <c r="AR369" s="188">
        <v>0</v>
      </c>
      <c r="AS369" s="187">
        <v>0</v>
      </c>
      <c r="AT369" s="188">
        <v>0</v>
      </c>
      <c r="AU369" s="187">
        <v>0</v>
      </c>
      <c r="AV369" s="188">
        <v>0</v>
      </c>
      <c r="AW369" s="187">
        <v>0</v>
      </c>
      <c r="AX369" s="188">
        <v>0</v>
      </c>
      <c r="AY369" s="187">
        <v>0</v>
      </c>
      <c r="AZ369" s="188">
        <v>0</v>
      </c>
      <c r="BA369" s="187">
        <v>0</v>
      </c>
      <c r="BB369" s="188">
        <v>0</v>
      </c>
      <c r="BC369" s="187">
        <v>0</v>
      </c>
      <c r="BD369" s="75"/>
      <c r="BE369" s="75"/>
      <c r="BF369" s="56"/>
      <c r="BI369" s="194"/>
    </row>
    <row r="370" spans="1:61" s="77" customFormat="1" ht="11.25" customHeight="1" x14ac:dyDescent="0.2">
      <c r="A370" s="184" t="s">
        <v>1074</v>
      </c>
      <c r="B370" s="185">
        <v>0</v>
      </c>
      <c r="C370" s="832">
        <v>70432</v>
      </c>
      <c r="D370" s="55">
        <v>1E-4</v>
      </c>
      <c r="E370" s="91">
        <v>0</v>
      </c>
      <c r="F370" s="186">
        <v>0</v>
      </c>
      <c r="G370" s="186">
        <v>0</v>
      </c>
      <c r="H370" s="186">
        <v>0</v>
      </c>
      <c r="I370" s="187">
        <v>0</v>
      </c>
      <c r="J370" s="186">
        <v>0</v>
      </c>
      <c r="K370" s="186">
        <v>0</v>
      </c>
      <c r="L370" s="186">
        <v>0</v>
      </c>
      <c r="M370" s="186">
        <v>0</v>
      </c>
      <c r="N370" s="189">
        <v>0</v>
      </c>
      <c r="O370" s="189">
        <v>0</v>
      </c>
      <c r="P370" s="186">
        <v>0</v>
      </c>
      <c r="Q370" s="189">
        <v>0</v>
      </c>
      <c r="R370" s="189">
        <v>0</v>
      </c>
      <c r="S370" s="189">
        <v>1E-4</v>
      </c>
      <c r="T370" s="188">
        <v>0</v>
      </c>
      <c r="U370" s="187">
        <v>0</v>
      </c>
      <c r="V370" s="189">
        <v>0</v>
      </c>
      <c r="W370" s="189">
        <v>0</v>
      </c>
      <c r="X370" s="188">
        <v>0</v>
      </c>
      <c r="Y370" s="188">
        <v>0</v>
      </c>
      <c r="Z370" s="186">
        <v>0</v>
      </c>
      <c r="AA370" s="186">
        <v>0</v>
      </c>
      <c r="AB370" s="186">
        <v>0</v>
      </c>
      <c r="AC370" s="186">
        <v>0</v>
      </c>
      <c r="AD370" s="188">
        <v>0</v>
      </c>
      <c r="AE370" s="189">
        <v>0</v>
      </c>
      <c r="AF370" s="189">
        <v>0</v>
      </c>
      <c r="AG370" s="189">
        <v>0</v>
      </c>
      <c r="AH370" s="191">
        <v>0</v>
      </c>
      <c r="AI370" s="225">
        <v>0</v>
      </c>
      <c r="AJ370" s="192">
        <v>7501943418509</v>
      </c>
      <c r="AK370" s="192">
        <v>70385</v>
      </c>
      <c r="AL370" s="193" t="s">
        <v>279</v>
      </c>
      <c r="AM370" s="75">
        <v>70432</v>
      </c>
      <c r="AN370" s="76"/>
      <c r="AO370" s="188">
        <v>0</v>
      </c>
      <c r="AP370" s="188">
        <v>0</v>
      </c>
      <c r="AQ370" s="187">
        <v>0</v>
      </c>
      <c r="AR370" s="188">
        <v>0</v>
      </c>
      <c r="AS370" s="187">
        <v>0</v>
      </c>
      <c r="AT370" s="188">
        <v>0</v>
      </c>
      <c r="AU370" s="187">
        <v>0</v>
      </c>
      <c r="AV370" s="188">
        <v>0</v>
      </c>
      <c r="AW370" s="187">
        <v>0</v>
      </c>
      <c r="AX370" s="188">
        <v>0</v>
      </c>
      <c r="AY370" s="187">
        <v>0</v>
      </c>
      <c r="AZ370" s="188">
        <v>0</v>
      </c>
      <c r="BA370" s="187">
        <v>0</v>
      </c>
      <c r="BB370" s="188">
        <v>0</v>
      </c>
      <c r="BC370" s="187">
        <v>0</v>
      </c>
      <c r="BD370" s="75"/>
      <c r="BE370" s="75"/>
      <c r="BF370" s="56"/>
      <c r="BI370" s="194"/>
    </row>
    <row r="371" spans="1:61" s="77" customFormat="1" ht="11.25" customHeight="1" x14ac:dyDescent="0.2">
      <c r="A371" s="184" t="s">
        <v>1075</v>
      </c>
      <c r="B371" s="185">
        <v>0</v>
      </c>
      <c r="C371" s="832">
        <v>70457</v>
      </c>
      <c r="D371" s="55">
        <v>1E-4</v>
      </c>
      <c r="E371" s="91">
        <v>0</v>
      </c>
      <c r="F371" s="186">
        <v>0</v>
      </c>
      <c r="G371" s="186">
        <v>0</v>
      </c>
      <c r="H371" s="186">
        <v>0</v>
      </c>
      <c r="I371" s="187">
        <v>0</v>
      </c>
      <c r="J371" s="186">
        <v>0</v>
      </c>
      <c r="K371" s="186">
        <v>0</v>
      </c>
      <c r="L371" s="186">
        <v>0</v>
      </c>
      <c r="M371" s="186">
        <v>0</v>
      </c>
      <c r="N371" s="189">
        <v>0</v>
      </c>
      <c r="O371" s="189">
        <v>0</v>
      </c>
      <c r="P371" s="186">
        <v>0</v>
      </c>
      <c r="Q371" s="189">
        <v>0</v>
      </c>
      <c r="R371" s="189">
        <v>0</v>
      </c>
      <c r="S371" s="189">
        <v>1E-4</v>
      </c>
      <c r="T371" s="188">
        <v>0</v>
      </c>
      <c r="U371" s="187">
        <v>0</v>
      </c>
      <c r="V371" s="189">
        <v>0</v>
      </c>
      <c r="W371" s="189">
        <v>0</v>
      </c>
      <c r="X371" s="188">
        <v>0</v>
      </c>
      <c r="Y371" s="188">
        <v>0</v>
      </c>
      <c r="Z371" s="186">
        <v>0</v>
      </c>
      <c r="AA371" s="186">
        <v>0</v>
      </c>
      <c r="AB371" s="186">
        <v>0</v>
      </c>
      <c r="AC371" s="186">
        <v>0</v>
      </c>
      <c r="AD371" s="188">
        <v>0</v>
      </c>
      <c r="AE371" s="189">
        <v>0</v>
      </c>
      <c r="AF371" s="189">
        <v>0</v>
      </c>
      <c r="AG371" s="189">
        <v>0</v>
      </c>
      <c r="AH371" s="191">
        <v>0</v>
      </c>
      <c r="AI371" s="225">
        <v>0</v>
      </c>
      <c r="AJ371" s="192">
        <v>7501943418509</v>
      </c>
      <c r="AK371" s="192">
        <v>70385</v>
      </c>
      <c r="AL371" s="193" t="s">
        <v>279</v>
      </c>
      <c r="AM371" s="75">
        <v>70457</v>
      </c>
      <c r="AN371" s="76"/>
      <c r="AO371" s="188">
        <v>0</v>
      </c>
      <c r="AP371" s="188">
        <v>0</v>
      </c>
      <c r="AQ371" s="187">
        <v>0</v>
      </c>
      <c r="AR371" s="188">
        <v>0</v>
      </c>
      <c r="AS371" s="187">
        <v>0</v>
      </c>
      <c r="AT371" s="188">
        <v>0</v>
      </c>
      <c r="AU371" s="187">
        <v>0</v>
      </c>
      <c r="AV371" s="188">
        <v>0</v>
      </c>
      <c r="AW371" s="187">
        <v>0</v>
      </c>
      <c r="AX371" s="188">
        <v>0</v>
      </c>
      <c r="AY371" s="187">
        <v>0</v>
      </c>
      <c r="AZ371" s="188">
        <v>0</v>
      </c>
      <c r="BA371" s="187">
        <v>0</v>
      </c>
      <c r="BB371" s="188">
        <v>0</v>
      </c>
      <c r="BC371" s="187">
        <v>0</v>
      </c>
      <c r="BD371" s="75"/>
      <c r="BE371" s="75"/>
      <c r="BF371" s="56"/>
      <c r="BI371" s="194"/>
    </row>
    <row r="372" spans="1:61" s="77" customFormat="1" ht="11.25" customHeight="1" x14ac:dyDescent="0.2">
      <c r="A372" s="184" t="s">
        <v>1076</v>
      </c>
      <c r="B372" s="185">
        <v>0</v>
      </c>
      <c r="C372" s="832">
        <v>70293</v>
      </c>
      <c r="D372" s="55">
        <v>1E-4</v>
      </c>
      <c r="E372" s="91">
        <v>0</v>
      </c>
      <c r="F372" s="186">
        <v>0</v>
      </c>
      <c r="G372" s="186">
        <v>0</v>
      </c>
      <c r="H372" s="186">
        <v>0</v>
      </c>
      <c r="I372" s="187">
        <v>0</v>
      </c>
      <c r="J372" s="186">
        <v>0</v>
      </c>
      <c r="K372" s="186">
        <v>0</v>
      </c>
      <c r="L372" s="186">
        <v>0</v>
      </c>
      <c r="M372" s="186">
        <v>0</v>
      </c>
      <c r="N372" s="189">
        <v>0</v>
      </c>
      <c r="O372" s="189">
        <v>0</v>
      </c>
      <c r="P372" s="186">
        <v>0</v>
      </c>
      <c r="Q372" s="189">
        <v>0</v>
      </c>
      <c r="R372" s="189">
        <v>0</v>
      </c>
      <c r="S372" s="189">
        <v>1E-4</v>
      </c>
      <c r="T372" s="188">
        <v>0</v>
      </c>
      <c r="U372" s="187">
        <v>0</v>
      </c>
      <c r="V372" s="189">
        <v>0</v>
      </c>
      <c r="W372" s="189">
        <v>0</v>
      </c>
      <c r="X372" s="188">
        <v>0</v>
      </c>
      <c r="Y372" s="188">
        <v>0</v>
      </c>
      <c r="Z372" s="186">
        <v>0</v>
      </c>
      <c r="AA372" s="186">
        <v>0</v>
      </c>
      <c r="AB372" s="186">
        <v>0</v>
      </c>
      <c r="AC372" s="186">
        <v>0</v>
      </c>
      <c r="AD372" s="188">
        <v>0</v>
      </c>
      <c r="AE372" s="189">
        <v>0</v>
      </c>
      <c r="AF372" s="189">
        <v>0</v>
      </c>
      <c r="AG372" s="189">
        <v>0</v>
      </c>
      <c r="AH372" s="191">
        <v>0</v>
      </c>
      <c r="AI372" s="225">
        <v>0</v>
      </c>
      <c r="AJ372" s="192">
        <v>7501943424586</v>
      </c>
      <c r="AK372" s="192">
        <v>70004</v>
      </c>
      <c r="AL372" s="193" t="s">
        <v>279</v>
      </c>
      <c r="AM372" s="75">
        <v>70293</v>
      </c>
      <c r="AN372" s="76"/>
      <c r="AO372" s="188">
        <v>0</v>
      </c>
      <c r="AP372" s="188">
        <v>0</v>
      </c>
      <c r="AQ372" s="187">
        <v>0</v>
      </c>
      <c r="AR372" s="188">
        <v>0</v>
      </c>
      <c r="AS372" s="187">
        <v>0</v>
      </c>
      <c r="AT372" s="188">
        <v>0</v>
      </c>
      <c r="AU372" s="187">
        <v>0</v>
      </c>
      <c r="AV372" s="188">
        <v>0</v>
      </c>
      <c r="AW372" s="187">
        <v>0</v>
      </c>
      <c r="AX372" s="188">
        <v>0</v>
      </c>
      <c r="AY372" s="187">
        <v>0</v>
      </c>
      <c r="AZ372" s="188">
        <v>0</v>
      </c>
      <c r="BA372" s="187">
        <v>0</v>
      </c>
      <c r="BB372" s="188">
        <v>0</v>
      </c>
      <c r="BC372" s="187">
        <v>0</v>
      </c>
      <c r="BD372" s="75"/>
      <c r="BE372" s="75"/>
      <c r="BF372" s="56"/>
      <c r="BI372" s="194"/>
    </row>
    <row r="373" spans="1:61" s="77" customFormat="1" ht="11.25" customHeight="1" x14ac:dyDescent="0.2">
      <c r="A373" s="184" t="s">
        <v>1077</v>
      </c>
      <c r="B373" s="185">
        <v>0</v>
      </c>
      <c r="C373" s="832">
        <v>71007</v>
      </c>
      <c r="D373" s="55">
        <v>1E-4</v>
      </c>
      <c r="E373" s="91">
        <v>0</v>
      </c>
      <c r="F373" s="186">
        <v>0</v>
      </c>
      <c r="G373" s="186">
        <v>0</v>
      </c>
      <c r="H373" s="186">
        <v>0</v>
      </c>
      <c r="I373" s="187">
        <v>0</v>
      </c>
      <c r="J373" s="186">
        <v>0</v>
      </c>
      <c r="K373" s="186">
        <v>0</v>
      </c>
      <c r="L373" s="186">
        <v>0</v>
      </c>
      <c r="M373" s="186">
        <v>0</v>
      </c>
      <c r="N373" s="189">
        <v>0</v>
      </c>
      <c r="O373" s="189">
        <v>0</v>
      </c>
      <c r="P373" s="186">
        <v>0</v>
      </c>
      <c r="Q373" s="189">
        <v>0</v>
      </c>
      <c r="R373" s="189">
        <v>0</v>
      </c>
      <c r="S373" s="189">
        <v>1E-4</v>
      </c>
      <c r="T373" s="188">
        <v>0</v>
      </c>
      <c r="U373" s="187">
        <v>0</v>
      </c>
      <c r="V373" s="189">
        <v>0</v>
      </c>
      <c r="W373" s="189">
        <v>0</v>
      </c>
      <c r="X373" s="188">
        <v>0</v>
      </c>
      <c r="Y373" s="188">
        <v>0</v>
      </c>
      <c r="Z373" s="186">
        <v>0</v>
      </c>
      <c r="AA373" s="186">
        <v>0</v>
      </c>
      <c r="AB373" s="186">
        <v>0</v>
      </c>
      <c r="AC373" s="186">
        <v>0</v>
      </c>
      <c r="AD373" s="188">
        <v>0</v>
      </c>
      <c r="AE373" s="189">
        <v>0</v>
      </c>
      <c r="AF373" s="189">
        <v>0</v>
      </c>
      <c r="AG373" s="189">
        <v>0</v>
      </c>
      <c r="AH373" s="191">
        <v>0</v>
      </c>
      <c r="AI373" s="225">
        <v>0</v>
      </c>
      <c r="AJ373" s="192">
        <v>7501943418509</v>
      </c>
      <c r="AK373" s="192">
        <v>70385</v>
      </c>
      <c r="AL373" s="193" t="s">
        <v>278</v>
      </c>
      <c r="AM373" s="75">
        <v>71007</v>
      </c>
      <c r="AN373" s="76"/>
      <c r="AO373" s="188">
        <v>0</v>
      </c>
      <c r="AP373" s="188">
        <v>0</v>
      </c>
      <c r="AQ373" s="187">
        <v>0</v>
      </c>
      <c r="AR373" s="188">
        <v>0</v>
      </c>
      <c r="AS373" s="187">
        <v>0</v>
      </c>
      <c r="AT373" s="188">
        <v>0</v>
      </c>
      <c r="AU373" s="187">
        <v>0</v>
      </c>
      <c r="AV373" s="188">
        <v>0</v>
      </c>
      <c r="AW373" s="187">
        <v>0</v>
      </c>
      <c r="AX373" s="188">
        <v>0</v>
      </c>
      <c r="AY373" s="187">
        <v>0</v>
      </c>
      <c r="AZ373" s="188">
        <v>0</v>
      </c>
      <c r="BA373" s="187">
        <v>0</v>
      </c>
      <c r="BB373" s="188">
        <v>0</v>
      </c>
      <c r="BC373" s="187">
        <v>0</v>
      </c>
      <c r="BD373" s="75"/>
      <c r="BE373" s="75"/>
      <c r="BF373" s="56"/>
      <c r="BI373" s="194"/>
    </row>
    <row r="374" spans="1:61" s="77" customFormat="1" ht="11.25" customHeight="1" x14ac:dyDescent="0.2">
      <c r="A374" s="184" t="s">
        <v>1078</v>
      </c>
      <c r="B374" s="185">
        <v>0</v>
      </c>
      <c r="C374" s="832">
        <v>70443</v>
      </c>
      <c r="D374" s="55">
        <v>1E-4</v>
      </c>
      <c r="E374" s="91">
        <v>0</v>
      </c>
      <c r="F374" s="186">
        <v>0</v>
      </c>
      <c r="G374" s="186">
        <v>0</v>
      </c>
      <c r="H374" s="186">
        <v>0</v>
      </c>
      <c r="I374" s="187">
        <v>0</v>
      </c>
      <c r="J374" s="186">
        <v>0</v>
      </c>
      <c r="K374" s="186">
        <v>0</v>
      </c>
      <c r="L374" s="186">
        <v>0</v>
      </c>
      <c r="M374" s="186">
        <v>0</v>
      </c>
      <c r="N374" s="189">
        <v>0</v>
      </c>
      <c r="O374" s="189">
        <v>0</v>
      </c>
      <c r="P374" s="186">
        <v>0</v>
      </c>
      <c r="Q374" s="189">
        <v>0</v>
      </c>
      <c r="R374" s="189">
        <v>0</v>
      </c>
      <c r="S374" s="189">
        <v>1E-4</v>
      </c>
      <c r="T374" s="188">
        <v>0</v>
      </c>
      <c r="U374" s="187">
        <v>0</v>
      </c>
      <c r="V374" s="189">
        <v>0</v>
      </c>
      <c r="W374" s="189">
        <v>0</v>
      </c>
      <c r="X374" s="188">
        <v>0</v>
      </c>
      <c r="Y374" s="188">
        <v>0</v>
      </c>
      <c r="Z374" s="186">
        <v>0</v>
      </c>
      <c r="AA374" s="186">
        <v>0</v>
      </c>
      <c r="AB374" s="186">
        <v>0</v>
      </c>
      <c r="AC374" s="186">
        <v>0</v>
      </c>
      <c r="AD374" s="188">
        <v>0</v>
      </c>
      <c r="AE374" s="189">
        <v>0</v>
      </c>
      <c r="AF374" s="189">
        <v>0</v>
      </c>
      <c r="AG374" s="189">
        <v>0</v>
      </c>
      <c r="AH374" s="191">
        <v>0</v>
      </c>
      <c r="AI374" s="225">
        <v>0</v>
      </c>
      <c r="AJ374" s="192">
        <v>7501943418509</v>
      </c>
      <c r="AK374" s="192">
        <v>70385</v>
      </c>
      <c r="AL374" s="193" t="s">
        <v>278</v>
      </c>
      <c r="AM374" s="75">
        <v>70443</v>
      </c>
      <c r="AN374" s="76"/>
      <c r="AO374" s="188">
        <v>0</v>
      </c>
      <c r="AP374" s="188">
        <v>0</v>
      </c>
      <c r="AQ374" s="187">
        <v>0</v>
      </c>
      <c r="AR374" s="188">
        <v>0</v>
      </c>
      <c r="AS374" s="187">
        <v>0</v>
      </c>
      <c r="AT374" s="188">
        <v>0</v>
      </c>
      <c r="AU374" s="187">
        <v>0</v>
      </c>
      <c r="AV374" s="188">
        <v>0</v>
      </c>
      <c r="AW374" s="187">
        <v>0</v>
      </c>
      <c r="AX374" s="188">
        <v>0</v>
      </c>
      <c r="AY374" s="187">
        <v>0</v>
      </c>
      <c r="AZ374" s="188">
        <v>0</v>
      </c>
      <c r="BA374" s="187">
        <v>0</v>
      </c>
      <c r="BB374" s="188">
        <v>0</v>
      </c>
      <c r="BC374" s="187">
        <v>0</v>
      </c>
      <c r="BD374" s="75"/>
      <c r="BE374" s="75"/>
      <c r="BF374" s="56"/>
      <c r="BI374" s="194"/>
    </row>
    <row r="375" spans="1:61" s="77" customFormat="1" ht="11.25" customHeight="1" x14ac:dyDescent="0.2">
      <c r="A375" s="184" t="s">
        <v>1079</v>
      </c>
      <c r="B375" s="185">
        <v>0</v>
      </c>
      <c r="C375" s="832">
        <v>70299</v>
      </c>
      <c r="D375" s="55">
        <v>1E-4</v>
      </c>
      <c r="E375" s="91">
        <v>0</v>
      </c>
      <c r="F375" s="186">
        <v>0</v>
      </c>
      <c r="G375" s="186">
        <v>0</v>
      </c>
      <c r="H375" s="186">
        <v>0</v>
      </c>
      <c r="I375" s="187">
        <v>0</v>
      </c>
      <c r="J375" s="186">
        <v>0</v>
      </c>
      <c r="K375" s="186">
        <v>0</v>
      </c>
      <c r="L375" s="186">
        <v>0</v>
      </c>
      <c r="M375" s="186">
        <v>0</v>
      </c>
      <c r="N375" s="189">
        <v>0</v>
      </c>
      <c r="O375" s="189">
        <v>0</v>
      </c>
      <c r="P375" s="186">
        <v>0</v>
      </c>
      <c r="Q375" s="189">
        <v>0</v>
      </c>
      <c r="R375" s="189">
        <v>0</v>
      </c>
      <c r="S375" s="189">
        <v>1E-4</v>
      </c>
      <c r="T375" s="188">
        <v>0</v>
      </c>
      <c r="U375" s="187">
        <v>0</v>
      </c>
      <c r="V375" s="189">
        <v>0</v>
      </c>
      <c r="W375" s="189">
        <v>0</v>
      </c>
      <c r="X375" s="188">
        <v>0</v>
      </c>
      <c r="Y375" s="188">
        <v>0</v>
      </c>
      <c r="Z375" s="186">
        <v>0</v>
      </c>
      <c r="AA375" s="186">
        <v>0</v>
      </c>
      <c r="AB375" s="186">
        <v>0</v>
      </c>
      <c r="AC375" s="186">
        <v>0</v>
      </c>
      <c r="AD375" s="188">
        <v>0</v>
      </c>
      <c r="AE375" s="189">
        <v>0</v>
      </c>
      <c r="AF375" s="189">
        <v>0</v>
      </c>
      <c r="AG375" s="189">
        <v>0</v>
      </c>
      <c r="AH375" s="191">
        <v>0</v>
      </c>
      <c r="AI375" s="225">
        <v>0</v>
      </c>
      <c r="AJ375" s="192">
        <v>7501017364558</v>
      </c>
      <c r="AK375" s="192">
        <v>70009</v>
      </c>
      <c r="AL375" s="193" t="s">
        <v>279</v>
      </c>
      <c r="AM375" s="75">
        <v>70299</v>
      </c>
      <c r="AN375" s="76"/>
      <c r="AO375" s="188">
        <v>0</v>
      </c>
      <c r="AP375" s="188">
        <v>0</v>
      </c>
      <c r="AQ375" s="187">
        <v>0</v>
      </c>
      <c r="AR375" s="188">
        <v>0</v>
      </c>
      <c r="AS375" s="187">
        <v>0</v>
      </c>
      <c r="AT375" s="188">
        <v>0</v>
      </c>
      <c r="AU375" s="187">
        <v>0</v>
      </c>
      <c r="AV375" s="188">
        <v>0</v>
      </c>
      <c r="AW375" s="187">
        <v>0</v>
      </c>
      <c r="AX375" s="188">
        <v>0</v>
      </c>
      <c r="AY375" s="187">
        <v>0</v>
      </c>
      <c r="AZ375" s="188">
        <v>0</v>
      </c>
      <c r="BA375" s="187">
        <v>0</v>
      </c>
      <c r="BB375" s="188">
        <v>0</v>
      </c>
      <c r="BC375" s="187">
        <v>0</v>
      </c>
      <c r="BD375" s="75"/>
      <c r="BE375" s="75"/>
      <c r="BF375" s="56"/>
      <c r="BI375" s="194"/>
    </row>
    <row r="376" spans="1:61" s="77" customFormat="1" ht="11.25" customHeight="1" x14ac:dyDescent="0.2">
      <c r="A376" s="184" t="s">
        <v>1080</v>
      </c>
      <c r="B376" s="185">
        <v>0</v>
      </c>
      <c r="C376" s="832">
        <v>70292</v>
      </c>
      <c r="D376" s="55">
        <v>1E-4</v>
      </c>
      <c r="E376" s="91">
        <v>0</v>
      </c>
      <c r="F376" s="186">
        <v>0</v>
      </c>
      <c r="G376" s="186">
        <v>0</v>
      </c>
      <c r="H376" s="186">
        <v>0</v>
      </c>
      <c r="I376" s="187">
        <v>0</v>
      </c>
      <c r="J376" s="186">
        <v>0</v>
      </c>
      <c r="K376" s="186">
        <v>0</v>
      </c>
      <c r="L376" s="186">
        <v>0</v>
      </c>
      <c r="M376" s="186">
        <v>0</v>
      </c>
      <c r="N376" s="189">
        <v>0</v>
      </c>
      <c r="O376" s="189">
        <v>0</v>
      </c>
      <c r="P376" s="186">
        <v>0</v>
      </c>
      <c r="Q376" s="189">
        <v>0</v>
      </c>
      <c r="R376" s="189">
        <v>0</v>
      </c>
      <c r="S376" s="189">
        <v>1E-4</v>
      </c>
      <c r="T376" s="188">
        <v>0</v>
      </c>
      <c r="U376" s="187">
        <v>0</v>
      </c>
      <c r="V376" s="189">
        <v>0</v>
      </c>
      <c r="W376" s="189">
        <v>0</v>
      </c>
      <c r="X376" s="188">
        <v>0</v>
      </c>
      <c r="Y376" s="188">
        <v>0</v>
      </c>
      <c r="Z376" s="186">
        <v>0</v>
      </c>
      <c r="AA376" s="186">
        <v>0</v>
      </c>
      <c r="AB376" s="186">
        <v>0</v>
      </c>
      <c r="AC376" s="186">
        <v>0</v>
      </c>
      <c r="AD376" s="188">
        <v>0</v>
      </c>
      <c r="AE376" s="189">
        <v>0</v>
      </c>
      <c r="AF376" s="189">
        <v>0</v>
      </c>
      <c r="AG376" s="189">
        <v>0</v>
      </c>
      <c r="AH376" s="191">
        <v>0</v>
      </c>
      <c r="AI376" s="225">
        <v>0</v>
      </c>
      <c r="AJ376" s="192">
        <v>7501017364558</v>
      </c>
      <c r="AK376" s="192">
        <v>70009</v>
      </c>
      <c r="AL376" s="193" t="s">
        <v>279</v>
      </c>
      <c r="AM376" s="75">
        <v>70292</v>
      </c>
      <c r="AN376" s="76"/>
      <c r="AO376" s="188">
        <v>0</v>
      </c>
      <c r="AP376" s="188">
        <v>0</v>
      </c>
      <c r="AQ376" s="187">
        <v>0</v>
      </c>
      <c r="AR376" s="188">
        <v>0</v>
      </c>
      <c r="AS376" s="187">
        <v>0</v>
      </c>
      <c r="AT376" s="188">
        <v>0</v>
      </c>
      <c r="AU376" s="187">
        <v>0</v>
      </c>
      <c r="AV376" s="188">
        <v>0</v>
      </c>
      <c r="AW376" s="187">
        <v>0</v>
      </c>
      <c r="AX376" s="188">
        <v>0</v>
      </c>
      <c r="AY376" s="187">
        <v>0</v>
      </c>
      <c r="AZ376" s="188">
        <v>0</v>
      </c>
      <c r="BA376" s="187">
        <v>0</v>
      </c>
      <c r="BB376" s="188">
        <v>0</v>
      </c>
      <c r="BC376" s="187">
        <v>0</v>
      </c>
      <c r="BD376" s="75"/>
      <c r="BE376" s="75"/>
      <c r="BF376" s="56"/>
      <c r="BI376" s="194"/>
    </row>
    <row r="377" spans="1:61" s="77" customFormat="1" ht="11.25" customHeight="1" x14ac:dyDescent="0.2">
      <c r="A377" s="184" t="s">
        <v>1081</v>
      </c>
      <c r="B377" s="185">
        <v>0</v>
      </c>
      <c r="C377" s="832">
        <v>71006</v>
      </c>
      <c r="D377" s="55">
        <v>1E-4</v>
      </c>
      <c r="E377" s="91">
        <v>0</v>
      </c>
      <c r="F377" s="186">
        <v>0</v>
      </c>
      <c r="G377" s="186">
        <v>0</v>
      </c>
      <c r="H377" s="186">
        <v>0</v>
      </c>
      <c r="I377" s="187">
        <v>0</v>
      </c>
      <c r="J377" s="186">
        <v>0</v>
      </c>
      <c r="K377" s="186">
        <v>0</v>
      </c>
      <c r="L377" s="186">
        <v>0</v>
      </c>
      <c r="M377" s="186">
        <v>0</v>
      </c>
      <c r="N377" s="189">
        <v>0</v>
      </c>
      <c r="O377" s="189">
        <v>0</v>
      </c>
      <c r="P377" s="186">
        <v>0</v>
      </c>
      <c r="Q377" s="189">
        <v>0</v>
      </c>
      <c r="R377" s="189">
        <v>0</v>
      </c>
      <c r="S377" s="189">
        <v>1E-4</v>
      </c>
      <c r="T377" s="188">
        <v>0</v>
      </c>
      <c r="U377" s="187">
        <v>0</v>
      </c>
      <c r="V377" s="189">
        <v>0</v>
      </c>
      <c r="W377" s="189">
        <v>0</v>
      </c>
      <c r="X377" s="188">
        <v>0</v>
      </c>
      <c r="Y377" s="188">
        <v>0</v>
      </c>
      <c r="Z377" s="186">
        <v>0</v>
      </c>
      <c r="AA377" s="186">
        <v>0</v>
      </c>
      <c r="AB377" s="186">
        <v>0</v>
      </c>
      <c r="AC377" s="186">
        <v>0</v>
      </c>
      <c r="AD377" s="188">
        <v>0</v>
      </c>
      <c r="AE377" s="189">
        <v>0</v>
      </c>
      <c r="AF377" s="189">
        <v>0</v>
      </c>
      <c r="AG377" s="189">
        <v>0</v>
      </c>
      <c r="AH377" s="191">
        <v>0</v>
      </c>
      <c r="AI377" s="225">
        <v>0</v>
      </c>
      <c r="AJ377" s="192">
        <v>7501017364558</v>
      </c>
      <c r="AK377" s="192">
        <v>70009</v>
      </c>
      <c r="AL377" s="193" t="s">
        <v>279</v>
      </c>
      <c r="AM377" s="75">
        <v>71006</v>
      </c>
      <c r="AN377" s="76"/>
      <c r="AO377" s="188">
        <v>0</v>
      </c>
      <c r="AP377" s="188">
        <v>0</v>
      </c>
      <c r="AQ377" s="187">
        <v>0</v>
      </c>
      <c r="AR377" s="188">
        <v>0</v>
      </c>
      <c r="AS377" s="187">
        <v>0</v>
      </c>
      <c r="AT377" s="188">
        <v>0</v>
      </c>
      <c r="AU377" s="187">
        <v>0</v>
      </c>
      <c r="AV377" s="188">
        <v>0</v>
      </c>
      <c r="AW377" s="187">
        <v>0</v>
      </c>
      <c r="AX377" s="188">
        <v>0</v>
      </c>
      <c r="AY377" s="187">
        <v>0</v>
      </c>
      <c r="AZ377" s="188">
        <v>0</v>
      </c>
      <c r="BA377" s="187">
        <v>0</v>
      </c>
      <c r="BB377" s="188">
        <v>0</v>
      </c>
      <c r="BC377" s="187">
        <v>0</v>
      </c>
      <c r="BD377" s="75"/>
      <c r="BE377" s="75"/>
      <c r="BF377" s="56"/>
      <c r="BI377" s="194"/>
    </row>
    <row r="378" spans="1:61" s="77" customFormat="1" ht="11.25" customHeight="1" x14ac:dyDescent="0.2">
      <c r="A378" s="184" t="s">
        <v>1082</v>
      </c>
      <c r="B378" s="185">
        <v>0</v>
      </c>
      <c r="C378" s="832">
        <v>70290</v>
      </c>
      <c r="D378" s="55">
        <v>1E-4</v>
      </c>
      <c r="E378" s="91">
        <v>0</v>
      </c>
      <c r="F378" s="186">
        <v>0</v>
      </c>
      <c r="G378" s="186">
        <v>0</v>
      </c>
      <c r="H378" s="186">
        <v>0</v>
      </c>
      <c r="I378" s="187">
        <v>0</v>
      </c>
      <c r="J378" s="186">
        <v>0</v>
      </c>
      <c r="K378" s="186">
        <v>0</v>
      </c>
      <c r="L378" s="186">
        <v>0</v>
      </c>
      <c r="M378" s="186">
        <v>0</v>
      </c>
      <c r="N378" s="189">
        <v>0</v>
      </c>
      <c r="O378" s="189">
        <v>0</v>
      </c>
      <c r="P378" s="186">
        <v>0</v>
      </c>
      <c r="Q378" s="189">
        <v>0</v>
      </c>
      <c r="R378" s="189">
        <v>0</v>
      </c>
      <c r="S378" s="189">
        <v>1E-4</v>
      </c>
      <c r="T378" s="188">
        <v>0</v>
      </c>
      <c r="U378" s="187">
        <v>0</v>
      </c>
      <c r="V378" s="189">
        <v>0</v>
      </c>
      <c r="W378" s="189">
        <v>0</v>
      </c>
      <c r="X378" s="188">
        <v>0</v>
      </c>
      <c r="Y378" s="188">
        <v>0</v>
      </c>
      <c r="Z378" s="186">
        <v>0</v>
      </c>
      <c r="AA378" s="186">
        <v>0</v>
      </c>
      <c r="AB378" s="186">
        <v>0</v>
      </c>
      <c r="AC378" s="186">
        <v>0</v>
      </c>
      <c r="AD378" s="188">
        <v>0</v>
      </c>
      <c r="AE378" s="189">
        <v>0</v>
      </c>
      <c r="AF378" s="189">
        <v>0</v>
      </c>
      <c r="AG378" s="189">
        <v>0</v>
      </c>
      <c r="AH378" s="191">
        <v>0</v>
      </c>
      <c r="AI378" s="225">
        <v>0</v>
      </c>
      <c r="AJ378" s="192">
        <v>7501943427754</v>
      </c>
      <c r="AK378" s="192">
        <v>70005</v>
      </c>
      <c r="AL378" s="193" t="s">
        <v>279</v>
      </c>
      <c r="AM378" s="75">
        <v>70290</v>
      </c>
      <c r="AN378" s="76"/>
      <c r="AO378" s="188">
        <v>0</v>
      </c>
      <c r="AP378" s="188">
        <v>0</v>
      </c>
      <c r="AQ378" s="187">
        <v>0</v>
      </c>
      <c r="AR378" s="188">
        <v>0</v>
      </c>
      <c r="AS378" s="187">
        <v>0</v>
      </c>
      <c r="AT378" s="188">
        <v>0</v>
      </c>
      <c r="AU378" s="187">
        <v>0</v>
      </c>
      <c r="AV378" s="188">
        <v>0</v>
      </c>
      <c r="AW378" s="187">
        <v>0</v>
      </c>
      <c r="AX378" s="188">
        <v>0</v>
      </c>
      <c r="AY378" s="187">
        <v>0</v>
      </c>
      <c r="AZ378" s="188">
        <v>0</v>
      </c>
      <c r="BA378" s="187">
        <v>0</v>
      </c>
      <c r="BB378" s="188">
        <v>0</v>
      </c>
      <c r="BC378" s="187">
        <v>0</v>
      </c>
      <c r="BD378" s="75"/>
      <c r="BE378" s="75"/>
      <c r="BF378" s="56"/>
      <c r="BI378" s="194"/>
    </row>
    <row r="379" spans="1:61" s="77" customFormat="1" ht="11.25" customHeight="1" x14ac:dyDescent="0.2">
      <c r="A379" s="184" t="s">
        <v>1083</v>
      </c>
      <c r="B379" s="185">
        <v>0</v>
      </c>
      <c r="C379" s="832">
        <v>70595</v>
      </c>
      <c r="D379" s="55">
        <v>788.25</v>
      </c>
      <c r="E379" s="91">
        <v>0</v>
      </c>
      <c r="F379" s="186">
        <v>0</v>
      </c>
      <c r="G379" s="186">
        <v>0</v>
      </c>
      <c r="H379" s="186">
        <v>0</v>
      </c>
      <c r="I379" s="187">
        <v>0</v>
      </c>
      <c r="J379" s="186">
        <v>0</v>
      </c>
      <c r="K379" s="186">
        <v>0</v>
      </c>
      <c r="L379" s="186">
        <v>0</v>
      </c>
      <c r="M379" s="186">
        <v>0</v>
      </c>
      <c r="N379" s="189">
        <v>0</v>
      </c>
      <c r="O379" s="189">
        <v>0</v>
      </c>
      <c r="P379" s="186">
        <v>0</v>
      </c>
      <c r="Q379" s="189">
        <v>0</v>
      </c>
      <c r="R379" s="189">
        <v>0</v>
      </c>
      <c r="S379" s="189">
        <v>788.25</v>
      </c>
      <c r="T379" s="188">
        <v>788.25</v>
      </c>
      <c r="U379" s="187">
        <v>0</v>
      </c>
      <c r="V379" s="189">
        <v>0</v>
      </c>
      <c r="W379" s="189">
        <v>0</v>
      </c>
      <c r="X379" s="188">
        <v>788.25</v>
      </c>
      <c r="Y379" s="188">
        <v>0</v>
      </c>
      <c r="Z379" s="186">
        <v>0</v>
      </c>
      <c r="AA379" s="186">
        <v>0</v>
      </c>
      <c r="AB379" s="186">
        <v>0</v>
      </c>
      <c r="AC379" s="186">
        <v>0</v>
      </c>
      <c r="AD379" s="188">
        <v>0</v>
      </c>
      <c r="AE379" s="189">
        <v>0</v>
      </c>
      <c r="AF379" s="189">
        <v>0</v>
      </c>
      <c r="AG379" s="189">
        <v>0</v>
      </c>
      <c r="AH379" s="191">
        <v>0</v>
      </c>
      <c r="AI379" s="225">
        <v>0</v>
      </c>
      <c r="AJ379" s="192">
        <v>7506425614097</v>
      </c>
      <c r="AK379" s="192" t="s">
        <v>262</v>
      </c>
      <c r="AL379" s="193" t="s">
        <v>278</v>
      </c>
      <c r="AM379" s="75">
        <v>70595</v>
      </c>
      <c r="AN379" s="76"/>
      <c r="AO379" s="188">
        <v>0</v>
      </c>
      <c r="AP379" s="188">
        <v>0</v>
      </c>
      <c r="AQ379" s="187">
        <v>0</v>
      </c>
      <c r="AR379" s="188">
        <v>0</v>
      </c>
      <c r="AS379" s="187">
        <v>0</v>
      </c>
      <c r="AT379" s="188">
        <v>0</v>
      </c>
      <c r="AU379" s="187">
        <v>0</v>
      </c>
      <c r="AV379" s="188">
        <v>0</v>
      </c>
      <c r="AW379" s="187">
        <v>0</v>
      </c>
      <c r="AX379" s="188">
        <v>0</v>
      </c>
      <c r="AY379" s="187">
        <v>0</v>
      </c>
      <c r="AZ379" s="188">
        <v>0</v>
      </c>
      <c r="BA379" s="187">
        <v>0</v>
      </c>
      <c r="BB379" s="188">
        <v>0</v>
      </c>
      <c r="BC379" s="187">
        <v>0</v>
      </c>
      <c r="BD379" s="75"/>
      <c r="BE379" s="75"/>
      <c r="BF379" s="56"/>
      <c r="BI379" s="194"/>
    </row>
    <row r="380" spans="1:61" s="77" customFormat="1" ht="11.25" customHeight="1" x14ac:dyDescent="0.2">
      <c r="A380" s="184" t="s">
        <v>1084</v>
      </c>
      <c r="B380" s="185">
        <v>0</v>
      </c>
      <c r="C380" s="832">
        <v>70612</v>
      </c>
      <c r="D380" s="55">
        <v>487.05599999999998</v>
      </c>
      <c r="E380" s="91">
        <v>0</v>
      </c>
      <c r="F380" s="186">
        <v>0</v>
      </c>
      <c r="G380" s="186">
        <v>0</v>
      </c>
      <c r="H380" s="186">
        <v>0</v>
      </c>
      <c r="I380" s="187">
        <v>0</v>
      </c>
      <c r="J380" s="186">
        <v>0</v>
      </c>
      <c r="K380" s="186">
        <v>0</v>
      </c>
      <c r="L380" s="186">
        <v>0</v>
      </c>
      <c r="M380" s="186">
        <v>0</v>
      </c>
      <c r="N380" s="189">
        <v>0</v>
      </c>
      <c r="O380" s="189">
        <v>0</v>
      </c>
      <c r="P380" s="186">
        <v>0</v>
      </c>
      <c r="Q380" s="189">
        <v>0</v>
      </c>
      <c r="R380" s="189">
        <v>0</v>
      </c>
      <c r="S380" s="189">
        <v>487.05599999999998</v>
      </c>
      <c r="T380" s="188">
        <v>487.05599999999998</v>
      </c>
      <c r="U380" s="187">
        <v>0</v>
      </c>
      <c r="V380" s="189">
        <v>0</v>
      </c>
      <c r="W380" s="189">
        <v>0</v>
      </c>
      <c r="X380" s="188">
        <v>487.05599999999998</v>
      </c>
      <c r="Y380" s="188">
        <v>0</v>
      </c>
      <c r="Z380" s="186">
        <v>0</v>
      </c>
      <c r="AA380" s="186">
        <v>0</v>
      </c>
      <c r="AB380" s="186">
        <v>0</v>
      </c>
      <c r="AC380" s="186">
        <v>0</v>
      </c>
      <c r="AD380" s="188">
        <v>0</v>
      </c>
      <c r="AE380" s="189">
        <v>0</v>
      </c>
      <c r="AF380" s="189">
        <v>0</v>
      </c>
      <c r="AG380" s="189">
        <v>0</v>
      </c>
      <c r="AH380" s="191">
        <v>0</v>
      </c>
      <c r="AI380" s="225">
        <v>0</v>
      </c>
      <c r="AJ380" s="192">
        <v>7506425614707</v>
      </c>
      <c r="AK380" s="192" t="s">
        <v>262</v>
      </c>
      <c r="AL380" s="193" t="s">
        <v>279</v>
      </c>
      <c r="AM380" s="75">
        <v>70612</v>
      </c>
      <c r="AN380" s="76"/>
      <c r="AO380" s="188">
        <v>0</v>
      </c>
      <c r="AP380" s="188">
        <v>0</v>
      </c>
      <c r="AQ380" s="187">
        <v>0</v>
      </c>
      <c r="AR380" s="188">
        <v>0</v>
      </c>
      <c r="AS380" s="187">
        <v>0</v>
      </c>
      <c r="AT380" s="188">
        <v>0</v>
      </c>
      <c r="AU380" s="187">
        <v>0</v>
      </c>
      <c r="AV380" s="188">
        <v>0</v>
      </c>
      <c r="AW380" s="187">
        <v>0</v>
      </c>
      <c r="AX380" s="188">
        <v>0</v>
      </c>
      <c r="AY380" s="187">
        <v>0</v>
      </c>
      <c r="AZ380" s="188">
        <v>0</v>
      </c>
      <c r="BA380" s="187">
        <v>0</v>
      </c>
      <c r="BB380" s="188">
        <v>0</v>
      </c>
      <c r="BC380" s="187">
        <v>0</v>
      </c>
      <c r="BD380" s="75"/>
      <c r="BE380" s="75"/>
      <c r="BF380" s="56"/>
      <c r="BI380" s="194"/>
    </row>
    <row r="381" spans="1:61" ht="11.25" customHeight="1" x14ac:dyDescent="0.3">
      <c r="A381" s="184" t="s">
        <v>1085</v>
      </c>
      <c r="B381" s="185">
        <v>0</v>
      </c>
      <c r="C381" s="832">
        <v>70602</v>
      </c>
      <c r="D381" s="55">
        <v>1E-4</v>
      </c>
      <c r="E381" s="91">
        <v>0</v>
      </c>
      <c r="F381" s="186">
        <v>0</v>
      </c>
      <c r="G381" s="186">
        <v>0</v>
      </c>
      <c r="H381" s="186">
        <v>0</v>
      </c>
      <c r="I381" s="187">
        <v>0</v>
      </c>
      <c r="J381" s="188">
        <v>0</v>
      </c>
      <c r="K381" s="186">
        <v>0</v>
      </c>
      <c r="L381" s="186">
        <v>0</v>
      </c>
      <c r="M381" s="186">
        <v>0</v>
      </c>
      <c r="N381" s="189">
        <v>0</v>
      </c>
      <c r="O381" s="189">
        <v>0</v>
      </c>
      <c r="P381" s="186">
        <v>0</v>
      </c>
      <c r="Q381" s="189">
        <v>0</v>
      </c>
      <c r="R381" s="189">
        <v>0</v>
      </c>
      <c r="S381" s="189">
        <v>1E-4</v>
      </c>
      <c r="T381" s="188">
        <v>0</v>
      </c>
      <c r="U381" s="187">
        <v>0</v>
      </c>
      <c r="V381" s="189">
        <v>0</v>
      </c>
      <c r="W381" s="189">
        <v>0</v>
      </c>
      <c r="X381" s="188">
        <v>0</v>
      </c>
      <c r="Y381" s="188">
        <v>0</v>
      </c>
      <c r="Z381" s="186">
        <v>0</v>
      </c>
      <c r="AA381" s="186">
        <v>0</v>
      </c>
      <c r="AB381" s="186">
        <v>0</v>
      </c>
      <c r="AC381" s="186">
        <v>0</v>
      </c>
      <c r="AD381" s="188">
        <v>0</v>
      </c>
      <c r="AE381" s="189">
        <v>0</v>
      </c>
      <c r="AF381" s="189">
        <v>0</v>
      </c>
      <c r="AG381" s="189">
        <v>0</v>
      </c>
      <c r="AH381" s="191">
        <v>0</v>
      </c>
      <c r="AI381" s="186">
        <v>0</v>
      </c>
      <c r="AJ381" s="192">
        <v>7506425614523</v>
      </c>
      <c r="AK381" s="192" t="s">
        <v>505</v>
      </c>
      <c r="AL381" s="90" t="s">
        <v>279</v>
      </c>
      <c r="AM381" s="75">
        <v>70602</v>
      </c>
      <c r="AO381" s="188">
        <v>0</v>
      </c>
      <c r="AP381" s="188">
        <v>0</v>
      </c>
      <c r="AQ381" s="187">
        <v>0</v>
      </c>
      <c r="AR381" s="188">
        <v>0</v>
      </c>
      <c r="AS381" s="187">
        <v>0</v>
      </c>
      <c r="AT381" s="188">
        <v>0</v>
      </c>
      <c r="AU381" s="187">
        <v>0</v>
      </c>
      <c r="AV381" s="188">
        <v>0</v>
      </c>
      <c r="AW381" s="187">
        <v>0</v>
      </c>
      <c r="AX381" s="188">
        <v>0</v>
      </c>
      <c r="AY381" s="187">
        <v>0</v>
      </c>
      <c r="AZ381" s="188">
        <v>0</v>
      </c>
      <c r="BA381" s="187">
        <v>0</v>
      </c>
      <c r="BB381" s="188">
        <v>0</v>
      </c>
      <c r="BC381" s="187">
        <v>0</v>
      </c>
      <c r="BD381" s="75"/>
      <c r="BE381" s="75"/>
      <c r="BF381" s="75"/>
      <c r="BI381" s="194"/>
    </row>
    <row r="382" spans="1:61" ht="11.25" customHeight="1" x14ac:dyDescent="0.3">
      <c r="A382" s="184" t="s">
        <v>1086</v>
      </c>
      <c r="B382" s="185">
        <v>0</v>
      </c>
      <c r="C382" s="832">
        <v>70594</v>
      </c>
      <c r="D382" s="55">
        <v>1E-4</v>
      </c>
      <c r="E382" s="91">
        <v>0</v>
      </c>
      <c r="F382" s="186">
        <v>0</v>
      </c>
      <c r="G382" s="186">
        <v>0</v>
      </c>
      <c r="H382" s="186">
        <v>0</v>
      </c>
      <c r="I382" s="187">
        <v>0</v>
      </c>
      <c r="J382" s="188">
        <v>0</v>
      </c>
      <c r="K382" s="186">
        <v>0</v>
      </c>
      <c r="L382" s="186">
        <v>0</v>
      </c>
      <c r="M382" s="186">
        <v>0</v>
      </c>
      <c r="N382" s="189">
        <v>0</v>
      </c>
      <c r="O382" s="189">
        <v>0</v>
      </c>
      <c r="P382" s="186">
        <v>0</v>
      </c>
      <c r="Q382" s="189">
        <v>0</v>
      </c>
      <c r="R382" s="189">
        <v>0</v>
      </c>
      <c r="S382" s="189">
        <v>1E-4</v>
      </c>
      <c r="T382" s="188">
        <v>0</v>
      </c>
      <c r="U382" s="187">
        <v>0</v>
      </c>
      <c r="V382" s="189">
        <v>0</v>
      </c>
      <c r="W382" s="189">
        <v>0</v>
      </c>
      <c r="X382" s="188">
        <v>0</v>
      </c>
      <c r="Y382" s="188">
        <v>0</v>
      </c>
      <c r="Z382" s="186">
        <v>0</v>
      </c>
      <c r="AA382" s="186">
        <v>0</v>
      </c>
      <c r="AB382" s="186">
        <v>0</v>
      </c>
      <c r="AC382" s="186">
        <v>0</v>
      </c>
      <c r="AD382" s="188">
        <v>0</v>
      </c>
      <c r="AE382" s="189">
        <v>0</v>
      </c>
      <c r="AF382" s="189">
        <v>0</v>
      </c>
      <c r="AG382" s="189">
        <v>0</v>
      </c>
      <c r="AH382" s="191">
        <v>0</v>
      </c>
      <c r="AI382" s="186">
        <v>0</v>
      </c>
      <c r="AJ382" s="192">
        <v>7506425614080</v>
      </c>
      <c r="AK382" s="192" t="s">
        <v>262</v>
      </c>
      <c r="AL382" s="90" t="s">
        <v>279</v>
      </c>
      <c r="AM382" s="75">
        <v>70594</v>
      </c>
      <c r="AO382" s="188">
        <v>0</v>
      </c>
      <c r="AP382" s="188">
        <v>0</v>
      </c>
      <c r="AQ382" s="187">
        <v>0</v>
      </c>
      <c r="AR382" s="188">
        <v>0</v>
      </c>
      <c r="AS382" s="187">
        <v>0</v>
      </c>
      <c r="AT382" s="188">
        <v>0</v>
      </c>
      <c r="AU382" s="187">
        <v>0</v>
      </c>
      <c r="AV382" s="188">
        <v>0</v>
      </c>
      <c r="AW382" s="187">
        <v>0</v>
      </c>
      <c r="AX382" s="188">
        <v>0</v>
      </c>
      <c r="AY382" s="187">
        <v>0</v>
      </c>
      <c r="AZ382" s="188">
        <v>0</v>
      </c>
      <c r="BA382" s="187">
        <v>0</v>
      </c>
      <c r="BB382" s="188">
        <v>0</v>
      </c>
      <c r="BC382" s="187">
        <v>0</v>
      </c>
      <c r="BD382" s="75"/>
      <c r="BE382" s="75"/>
      <c r="BF382" s="75"/>
      <c r="BI382" s="194"/>
    </row>
    <row r="383" spans="1:61" ht="11.25" customHeight="1" x14ac:dyDescent="0.3">
      <c r="A383" s="184" t="s">
        <v>1087</v>
      </c>
      <c r="B383" s="185">
        <v>0</v>
      </c>
      <c r="C383" s="832">
        <v>70260</v>
      </c>
      <c r="D383" s="55">
        <v>1E-4</v>
      </c>
      <c r="E383" s="91">
        <v>0</v>
      </c>
      <c r="F383" s="186">
        <v>0</v>
      </c>
      <c r="G383" s="186">
        <v>0</v>
      </c>
      <c r="H383" s="186">
        <v>0</v>
      </c>
      <c r="I383" s="187">
        <v>0</v>
      </c>
      <c r="J383" s="188">
        <v>0</v>
      </c>
      <c r="K383" s="186">
        <v>0</v>
      </c>
      <c r="L383" s="186">
        <v>0</v>
      </c>
      <c r="M383" s="186">
        <v>0</v>
      </c>
      <c r="N383" s="189">
        <v>0</v>
      </c>
      <c r="O383" s="189">
        <v>0</v>
      </c>
      <c r="P383" s="186">
        <v>0</v>
      </c>
      <c r="Q383" s="189">
        <v>0</v>
      </c>
      <c r="R383" s="189">
        <v>0</v>
      </c>
      <c r="S383" s="189">
        <v>1E-4</v>
      </c>
      <c r="T383" s="188">
        <v>0</v>
      </c>
      <c r="U383" s="187">
        <v>0</v>
      </c>
      <c r="V383" s="189">
        <v>0</v>
      </c>
      <c r="W383" s="189">
        <v>0</v>
      </c>
      <c r="X383" s="188">
        <v>0</v>
      </c>
      <c r="Y383" s="188">
        <v>0</v>
      </c>
      <c r="Z383" s="186">
        <v>0</v>
      </c>
      <c r="AA383" s="186">
        <v>0</v>
      </c>
      <c r="AB383" s="186">
        <v>0</v>
      </c>
      <c r="AC383" s="186">
        <v>0</v>
      </c>
      <c r="AD383" s="188">
        <v>0</v>
      </c>
      <c r="AE383" s="189">
        <v>0</v>
      </c>
      <c r="AF383" s="189">
        <v>0</v>
      </c>
      <c r="AG383" s="189">
        <v>0</v>
      </c>
      <c r="AH383" s="191">
        <v>0</v>
      </c>
      <c r="AI383" s="186">
        <v>0</v>
      </c>
      <c r="AJ383" s="192">
        <v>7501943424623</v>
      </c>
      <c r="AK383" s="192">
        <v>70038</v>
      </c>
      <c r="AL383" s="90" t="s">
        <v>279</v>
      </c>
      <c r="AM383" s="75">
        <v>70260</v>
      </c>
      <c r="AO383" s="188">
        <v>0</v>
      </c>
      <c r="AP383" s="188">
        <v>0</v>
      </c>
      <c r="AQ383" s="187">
        <v>0</v>
      </c>
      <c r="AR383" s="188">
        <v>0</v>
      </c>
      <c r="AS383" s="187">
        <v>0</v>
      </c>
      <c r="AT383" s="188">
        <v>0</v>
      </c>
      <c r="AU383" s="187">
        <v>0</v>
      </c>
      <c r="AV383" s="188">
        <v>0</v>
      </c>
      <c r="AW383" s="187">
        <v>0</v>
      </c>
      <c r="AX383" s="188">
        <v>0</v>
      </c>
      <c r="AY383" s="187">
        <v>0</v>
      </c>
      <c r="AZ383" s="188">
        <v>0</v>
      </c>
      <c r="BA383" s="187">
        <v>0</v>
      </c>
      <c r="BB383" s="188">
        <v>0</v>
      </c>
      <c r="BC383" s="187">
        <v>0</v>
      </c>
      <c r="BD383" s="75"/>
      <c r="BE383" s="75"/>
      <c r="BF383" s="75"/>
      <c r="BI383" s="194"/>
    </row>
    <row r="384" spans="1:61" ht="11.25" customHeight="1" x14ac:dyDescent="0.3">
      <c r="A384" s="184" t="s">
        <v>1088</v>
      </c>
      <c r="B384" s="185">
        <v>0</v>
      </c>
      <c r="C384" s="832">
        <v>70262</v>
      </c>
      <c r="D384" s="55">
        <v>1E-4</v>
      </c>
      <c r="E384" s="91">
        <v>0</v>
      </c>
      <c r="F384" s="186">
        <v>0</v>
      </c>
      <c r="G384" s="186">
        <v>0</v>
      </c>
      <c r="H384" s="186">
        <v>0</v>
      </c>
      <c r="I384" s="187">
        <v>0</v>
      </c>
      <c r="J384" s="188">
        <v>0</v>
      </c>
      <c r="K384" s="186">
        <v>0</v>
      </c>
      <c r="L384" s="186">
        <v>0</v>
      </c>
      <c r="M384" s="186">
        <v>0</v>
      </c>
      <c r="N384" s="189">
        <v>0</v>
      </c>
      <c r="O384" s="189">
        <v>0</v>
      </c>
      <c r="P384" s="186">
        <v>0</v>
      </c>
      <c r="Q384" s="189">
        <v>0</v>
      </c>
      <c r="R384" s="189">
        <v>0</v>
      </c>
      <c r="S384" s="189">
        <v>1E-4</v>
      </c>
      <c r="T384" s="188">
        <v>0</v>
      </c>
      <c r="U384" s="187">
        <v>0</v>
      </c>
      <c r="V384" s="189">
        <v>0</v>
      </c>
      <c r="W384" s="189">
        <v>0</v>
      </c>
      <c r="X384" s="188">
        <v>0</v>
      </c>
      <c r="Y384" s="188">
        <v>0</v>
      </c>
      <c r="Z384" s="186">
        <v>0</v>
      </c>
      <c r="AA384" s="186">
        <v>0</v>
      </c>
      <c r="AB384" s="186">
        <v>0</v>
      </c>
      <c r="AC384" s="186">
        <v>0</v>
      </c>
      <c r="AD384" s="188">
        <v>0</v>
      </c>
      <c r="AE384" s="189">
        <v>0</v>
      </c>
      <c r="AF384" s="189">
        <v>0</v>
      </c>
      <c r="AG384" s="189">
        <v>0</v>
      </c>
      <c r="AH384" s="191">
        <v>0</v>
      </c>
      <c r="AI384" s="186">
        <v>0</v>
      </c>
      <c r="AJ384" s="192">
        <v>7501943429215</v>
      </c>
      <c r="AK384" s="192">
        <v>70039</v>
      </c>
      <c r="AL384" s="90" t="s">
        <v>279</v>
      </c>
      <c r="AM384" s="75">
        <v>70262</v>
      </c>
      <c r="AO384" s="188">
        <v>0</v>
      </c>
      <c r="AP384" s="188">
        <v>0</v>
      </c>
      <c r="AQ384" s="187">
        <v>0</v>
      </c>
      <c r="AR384" s="188">
        <v>0</v>
      </c>
      <c r="AS384" s="187">
        <v>0</v>
      </c>
      <c r="AT384" s="188">
        <v>0</v>
      </c>
      <c r="AU384" s="187">
        <v>0</v>
      </c>
      <c r="AV384" s="188">
        <v>0</v>
      </c>
      <c r="AW384" s="187">
        <v>0</v>
      </c>
      <c r="AX384" s="188">
        <v>0</v>
      </c>
      <c r="AY384" s="187">
        <v>0</v>
      </c>
      <c r="AZ384" s="188">
        <v>0</v>
      </c>
      <c r="BA384" s="187">
        <v>0</v>
      </c>
      <c r="BB384" s="188">
        <v>0</v>
      </c>
      <c r="BC384" s="187">
        <v>0</v>
      </c>
      <c r="BD384" s="75"/>
      <c r="BE384" s="75"/>
      <c r="BF384" s="75"/>
      <c r="BI384" s="194"/>
    </row>
    <row r="385" spans="1:61" ht="11.25" customHeight="1" x14ac:dyDescent="0.3">
      <c r="A385" s="184" t="s">
        <v>1089</v>
      </c>
      <c r="B385" s="185">
        <v>0</v>
      </c>
      <c r="C385" s="832">
        <v>70626</v>
      </c>
      <c r="D385" s="55">
        <v>1E-4</v>
      </c>
      <c r="E385" s="91">
        <v>0</v>
      </c>
      <c r="F385" s="186">
        <v>0</v>
      </c>
      <c r="G385" s="186">
        <v>0</v>
      </c>
      <c r="H385" s="186">
        <v>0</v>
      </c>
      <c r="I385" s="187">
        <v>0</v>
      </c>
      <c r="J385" s="188">
        <v>0</v>
      </c>
      <c r="K385" s="186">
        <v>0</v>
      </c>
      <c r="L385" s="186">
        <v>0</v>
      </c>
      <c r="M385" s="186">
        <v>0</v>
      </c>
      <c r="N385" s="189">
        <v>0</v>
      </c>
      <c r="O385" s="189">
        <v>0</v>
      </c>
      <c r="P385" s="186">
        <v>0</v>
      </c>
      <c r="Q385" s="189">
        <v>0</v>
      </c>
      <c r="R385" s="189">
        <v>0</v>
      </c>
      <c r="S385" s="189">
        <v>1E-4</v>
      </c>
      <c r="T385" s="188">
        <v>0</v>
      </c>
      <c r="U385" s="187">
        <v>0</v>
      </c>
      <c r="V385" s="189">
        <v>0</v>
      </c>
      <c r="W385" s="189">
        <v>0</v>
      </c>
      <c r="X385" s="188">
        <v>0</v>
      </c>
      <c r="Y385" s="188">
        <v>0</v>
      </c>
      <c r="Z385" s="186">
        <v>0</v>
      </c>
      <c r="AA385" s="186">
        <v>0</v>
      </c>
      <c r="AB385" s="186">
        <v>0</v>
      </c>
      <c r="AC385" s="186">
        <v>0</v>
      </c>
      <c r="AD385" s="188">
        <v>0</v>
      </c>
      <c r="AE385" s="189">
        <v>0</v>
      </c>
      <c r="AF385" s="189">
        <v>0</v>
      </c>
      <c r="AG385" s="189">
        <v>0</v>
      </c>
      <c r="AH385" s="191">
        <v>0</v>
      </c>
      <c r="AI385" s="186">
        <v>0</v>
      </c>
      <c r="AJ385" s="192">
        <v>7501943429215</v>
      </c>
      <c r="AK385" s="192">
        <v>70039</v>
      </c>
      <c r="AL385" s="90" t="s">
        <v>278</v>
      </c>
      <c r="AM385" s="75">
        <v>70626</v>
      </c>
      <c r="AO385" s="188">
        <v>0</v>
      </c>
      <c r="AP385" s="188">
        <v>0</v>
      </c>
      <c r="AQ385" s="187">
        <v>0</v>
      </c>
      <c r="AR385" s="188">
        <v>0</v>
      </c>
      <c r="AS385" s="187">
        <v>0</v>
      </c>
      <c r="AT385" s="188">
        <v>0</v>
      </c>
      <c r="AU385" s="187">
        <v>0</v>
      </c>
      <c r="AV385" s="188">
        <v>0</v>
      </c>
      <c r="AW385" s="187">
        <v>0</v>
      </c>
      <c r="AX385" s="188">
        <v>0</v>
      </c>
      <c r="AY385" s="187">
        <v>0</v>
      </c>
      <c r="AZ385" s="188">
        <v>0</v>
      </c>
      <c r="BA385" s="187">
        <v>0</v>
      </c>
      <c r="BB385" s="188">
        <v>0</v>
      </c>
      <c r="BC385" s="187">
        <v>0</v>
      </c>
      <c r="BD385" s="75"/>
      <c r="BE385" s="75"/>
      <c r="BF385" s="75"/>
      <c r="BI385" s="194"/>
    </row>
    <row r="386" spans="1:61" ht="11.25" customHeight="1" x14ac:dyDescent="0.3">
      <c r="A386" s="184" t="s">
        <v>1090</v>
      </c>
      <c r="B386" s="185">
        <v>0</v>
      </c>
      <c r="C386" s="832">
        <v>70466</v>
      </c>
      <c r="D386" s="55">
        <v>1E-4</v>
      </c>
      <c r="E386" s="91">
        <v>0</v>
      </c>
      <c r="F386" s="186">
        <v>0</v>
      </c>
      <c r="G386" s="186">
        <v>0</v>
      </c>
      <c r="H386" s="186">
        <v>0</v>
      </c>
      <c r="I386" s="187">
        <v>0</v>
      </c>
      <c r="J386" s="188">
        <v>0</v>
      </c>
      <c r="K386" s="186">
        <v>0</v>
      </c>
      <c r="L386" s="186">
        <v>0</v>
      </c>
      <c r="M386" s="186">
        <v>0</v>
      </c>
      <c r="N386" s="189">
        <v>0</v>
      </c>
      <c r="O386" s="189">
        <v>0</v>
      </c>
      <c r="P386" s="186">
        <v>0</v>
      </c>
      <c r="Q386" s="189">
        <v>0</v>
      </c>
      <c r="R386" s="189">
        <v>0</v>
      </c>
      <c r="S386" s="189">
        <v>1E-4</v>
      </c>
      <c r="T386" s="188">
        <v>0</v>
      </c>
      <c r="U386" s="187">
        <v>0</v>
      </c>
      <c r="V386" s="189">
        <v>0</v>
      </c>
      <c r="W386" s="189">
        <v>0</v>
      </c>
      <c r="X386" s="188">
        <v>0</v>
      </c>
      <c r="Y386" s="188">
        <v>0</v>
      </c>
      <c r="Z386" s="186">
        <v>0</v>
      </c>
      <c r="AA386" s="186">
        <v>0</v>
      </c>
      <c r="AB386" s="186">
        <v>0</v>
      </c>
      <c r="AC386" s="186">
        <v>0</v>
      </c>
      <c r="AD386" s="188">
        <v>0</v>
      </c>
      <c r="AE386" s="189">
        <v>0</v>
      </c>
      <c r="AF386" s="189">
        <v>0</v>
      </c>
      <c r="AG386" s="189">
        <v>0</v>
      </c>
      <c r="AH386" s="191">
        <v>0</v>
      </c>
      <c r="AI386" s="186">
        <v>0</v>
      </c>
      <c r="AJ386" s="192">
        <v>7506425603527</v>
      </c>
      <c r="AK386" s="192" t="s">
        <v>262</v>
      </c>
      <c r="AL386" s="90" t="s">
        <v>279</v>
      </c>
      <c r="AM386" s="75">
        <v>70466</v>
      </c>
      <c r="AO386" s="188">
        <v>0</v>
      </c>
      <c r="AP386" s="188">
        <v>0</v>
      </c>
      <c r="AQ386" s="187">
        <v>0</v>
      </c>
      <c r="AR386" s="188">
        <v>0</v>
      </c>
      <c r="AS386" s="187">
        <v>0</v>
      </c>
      <c r="AT386" s="188">
        <v>0</v>
      </c>
      <c r="AU386" s="187">
        <v>0</v>
      </c>
      <c r="AV386" s="188">
        <v>0</v>
      </c>
      <c r="AW386" s="187">
        <v>0</v>
      </c>
      <c r="AX386" s="188">
        <v>0</v>
      </c>
      <c r="AY386" s="187">
        <v>0</v>
      </c>
      <c r="AZ386" s="188">
        <v>0</v>
      </c>
      <c r="BA386" s="187">
        <v>0</v>
      </c>
      <c r="BB386" s="188">
        <v>0</v>
      </c>
      <c r="BC386" s="187">
        <v>0</v>
      </c>
      <c r="BD386" s="75"/>
      <c r="BE386" s="75"/>
      <c r="BF386" s="75"/>
      <c r="BI386" s="194"/>
    </row>
    <row r="387" spans="1:61" ht="11.25" customHeight="1" x14ac:dyDescent="0.3">
      <c r="A387" s="184" t="s">
        <v>1091</v>
      </c>
      <c r="B387" s="185">
        <v>0</v>
      </c>
      <c r="C387" s="832">
        <v>70430</v>
      </c>
      <c r="D387" s="55">
        <v>1E-4</v>
      </c>
      <c r="E387" s="91">
        <v>0</v>
      </c>
      <c r="F387" s="186">
        <v>0</v>
      </c>
      <c r="G387" s="186">
        <v>0</v>
      </c>
      <c r="H387" s="186">
        <v>0</v>
      </c>
      <c r="I387" s="187">
        <v>0</v>
      </c>
      <c r="J387" s="188">
        <v>0</v>
      </c>
      <c r="K387" s="186">
        <v>0</v>
      </c>
      <c r="L387" s="186">
        <v>0</v>
      </c>
      <c r="M387" s="186">
        <v>0</v>
      </c>
      <c r="N387" s="189">
        <v>0</v>
      </c>
      <c r="O387" s="189">
        <v>0</v>
      </c>
      <c r="P387" s="186">
        <v>0</v>
      </c>
      <c r="Q387" s="189">
        <v>0</v>
      </c>
      <c r="R387" s="189">
        <v>0</v>
      </c>
      <c r="S387" s="189">
        <v>1E-4</v>
      </c>
      <c r="T387" s="188">
        <v>0</v>
      </c>
      <c r="U387" s="187">
        <v>0</v>
      </c>
      <c r="V387" s="189">
        <v>0</v>
      </c>
      <c r="W387" s="189">
        <v>0</v>
      </c>
      <c r="X387" s="188">
        <v>0</v>
      </c>
      <c r="Y387" s="188">
        <v>0</v>
      </c>
      <c r="Z387" s="186">
        <v>0</v>
      </c>
      <c r="AA387" s="186">
        <v>0</v>
      </c>
      <c r="AB387" s="186">
        <v>0</v>
      </c>
      <c r="AC387" s="186">
        <v>0</v>
      </c>
      <c r="AD387" s="188">
        <v>0</v>
      </c>
      <c r="AE387" s="189">
        <v>0</v>
      </c>
      <c r="AF387" s="189">
        <v>0</v>
      </c>
      <c r="AG387" s="189">
        <v>0</v>
      </c>
      <c r="AH387" s="191">
        <v>0</v>
      </c>
      <c r="AI387" s="186">
        <v>0</v>
      </c>
      <c r="AJ387" s="192">
        <v>7501943493872</v>
      </c>
      <c r="AK387" s="192" t="s">
        <v>262</v>
      </c>
      <c r="AL387" s="90" t="s">
        <v>278</v>
      </c>
      <c r="AM387" s="75">
        <v>70430</v>
      </c>
      <c r="AO387" s="188">
        <v>0</v>
      </c>
      <c r="AP387" s="188">
        <v>0</v>
      </c>
      <c r="AQ387" s="187">
        <v>0</v>
      </c>
      <c r="AR387" s="188">
        <v>0</v>
      </c>
      <c r="AS387" s="187">
        <v>0</v>
      </c>
      <c r="AT387" s="188">
        <v>0</v>
      </c>
      <c r="AU387" s="187">
        <v>0</v>
      </c>
      <c r="AV387" s="188">
        <v>0</v>
      </c>
      <c r="AW387" s="187">
        <v>0</v>
      </c>
      <c r="AX387" s="188">
        <v>0</v>
      </c>
      <c r="AY387" s="187">
        <v>0</v>
      </c>
      <c r="AZ387" s="188">
        <v>0</v>
      </c>
      <c r="BA387" s="187">
        <v>0</v>
      </c>
      <c r="BB387" s="188">
        <v>0</v>
      </c>
      <c r="BC387" s="187">
        <v>0</v>
      </c>
      <c r="BD387" s="75"/>
      <c r="BE387" s="75"/>
      <c r="BF387" s="75"/>
      <c r="BI387" s="194"/>
    </row>
    <row r="388" spans="1:61" ht="11.25" customHeight="1" x14ac:dyDescent="0.3">
      <c r="A388" s="184" t="s">
        <v>1092</v>
      </c>
      <c r="B388" s="185">
        <v>0</v>
      </c>
      <c r="C388" s="832">
        <v>70265</v>
      </c>
      <c r="D388" s="55">
        <v>1E-4</v>
      </c>
      <c r="E388" s="91">
        <v>0</v>
      </c>
      <c r="F388" s="186">
        <v>0</v>
      </c>
      <c r="G388" s="186">
        <v>0</v>
      </c>
      <c r="H388" s="186">
        <v>0</v>
      </c>
      <c r="I388" s="187">
        <v>0</v>
      </c>
      <c r="J388" s="188">
        <v>0</v>
      </c>
      <c r="K388" s="186">
        <v>0</v>
      </c>
      <c r="L388" s="186">
        <v>0</v>
      </c>
      <c r="M388" s="186">
        <v>0</v>
      </c>
      <c r="N388" s="189">
        <v>0</v>
      </c>
      <c r="O388" s="189">
        <v>0</v>
      </c>
      <c r="P388" s="186">
        <v>0</v>
      </c>
      <c r="Q388" s="189">
        <v>0</v>
      </c>
      <c r="R388" s="189">
        <v>0</v>
      </c>
      <c r="S388" s="189">
        <v>1E-4</v>
      </c>
      <c r="T388" s="188">
        <v>0</v>
      </c>
      <c r="U388" s="187">
        <v>0</v>
      </c>
      <c r="V388" s="189">
        <v>0</v>
      </c>
      <c r="W388" s="189">
        <v>0</v>
      </c>
      <c r="X388" s="188">
        <v>0</v>
      </c>
      <c r="Y388" s="188">
        <v>0</v>
      </c>
      <c r="Z388" s="186">
        <v>0</v>
      </c>
      <c r="AA388" s="186">
        <v>0</v>
      </c>
      <c r="AB388" s="186">
        <v>0</v>
      </c>
      <c r="AC388" s="186">
        <v>0</v>
      </c>
      <c r="AD388" s="188">
        <v>0</v>
      </c>
      <c r="AE388" s="189">
        <v>0</v>
      </c>
      <c r="AF388" s="189">
        <v>0</v>
      </c>
      <c r="AG388" s="189">
        <v>0</v>
      </c>
      <c r="AH388" s="191">
        <v>0</v>
      </c>
      <c r="AI388" s="186">
        <v>0</v>
      </c>
      <c r="AJ388" s="192">
        <v>7501943420250</v>
      </c>
      <c r="AK388" s="192">
        <v>70031</v>
      </c>
      <c r="AL388" s="90" t="s">
        <v>279</v>
      </c>
      <c r="AM388" s="75">
        <v>70265</v>
      </c>
      <c r="AO388" s="188">
        <v>0</v>
      </c>
      <c r="AP388" s="188">
        <v>0</v>
      </c>
      <c r="AQ388" s="187">
        <v>0</v>
      </c>
      <c r="AR388" s="188">
        <v>0</v>
      </c>
      <c r="AS388" s="187">
        <v>0</v>
      </c>
      <c r="AT388" s="188">
        <v>0</v>
      </c>
      <c r="AU388" s="187">
        <v>0</v>
      </c>
      <c r="AV388" s="188">
        <v>0</v>
      </c>
      <c r="AW388" s="187">
        <v>0</v>
      </c>
      <c r="AX388" s="188">
        <v>0</v>
      </c>
      <c r="AY388" s="187">
        <v>0</v>
      </c>
      <c r="AZ388" s="188">
        <v>0</v>
      </c>
      <c r="BA388" s="187">
        <v>0</v>
      </c>
      <c r="BB388" s="188">
        <v>0</v>
      </c>
      <c r="BC388" s="187">
        <v>0</v>
      </c>
      <c r="BD388" s="75"/>
      <c r="BE388" s="75"/>
      <c r="BF388" s="75"/>
      <c r="BI388" s="194"/>
    </row>
    <row r="389" spans="1:61" ht="11.25" customHeight="1" x14ac:dyDescent="0.3">
      <c r="A389" s="184" t="s">
        <v>1093</v>
      </c>
      <c r="B389" s="185">
        <v>0</v>
      </c>
      <c r="C389" s="832">
        <v>70364</v>
      </c>
      <c r="D389" s="55">
        <v>1E-4</v>
      </c>
      <c r="E389" s="91">
        <v>0</v>
      </c>
      <c r="F389" s="186">
        <v>0</v>
      </c>
      <c r="G389" s="186">
        <v>0</v>
      </c>
      <c r="H389" s="186">
        <v>0</v>
      </c>
      <c r="I389" s="187">
        <v>0</v>
      </c>
      <c r="J389" s="188">
        <v>0</v>
      </c>
      <c r="K389" s="186">
        <v>0</v>
      </c>
      <c r="L389" s="186">
        <v>0</v>
      </c>
      <c r="M389" s="186">
        <v>0</v>
      </c>
      <c r="N389" s="189">
        <v>0</v>
      </c>
      <c r="O389" s="189">
        <v>0</v>
      </c>
      <c r="P389" s="186">
        <v>0</v>
      </c>
      <c r="Q389" s="189">
        <v>0</v>
      </c>
      <c r="R389" s="189">
        <v>0</v>
      </c>
      <c r="S389" s="189">
        <v>1E-4</v>
      </c>
      <c r="T389" s="188">
        <v>0</v>
      </c>
      <c r="U389" s="187">
        <v>0</v>
      </c>
      <c r="V389" s="189">
        <v>0</v>
      </c>
      <c r="W389" s="189">
        <v>0</v>
      </c>
      <c r="X389" s="188">
        <v>0</v>
      </c>
      <c r="Y389" s="188">
        <v>0</v>
      </c>
      <c r="Z389" s="186">
        <v>0</v>
      </c>
      <c r="AA389" s="186">
        <v>0</v>
      </c>
      <c r="AB389" s="186">
        <v>0</v>
      </c>
      <c r="AC389" s="186">
        <v>0</v>
      </c>
      <c r="AD389" s="188">
        <v>0</v>
      </c>
      <c r="AE389" s="189">
        <v>0</v>
      </c>
      <c r="AF389" s="189">
        <v>0</v>
      </c>
      <c r="AG389" s="189">
        <v>0</v>
      </c>
      <c r="AH389" s="191">
        <v>0</v>
      </c>
      <c r="AI389" s="186">
        <v>0</v>
      </c>
      <c r="AJ389" s="192">
        <v>7501943428676</v>
      </c>
      <c r="AK389" s="192">
        <v>70105</v>
      </c>
      <c r="AL389" s="90" t="s">
        <v>279</v>
      </c>
      <c r="AM389" s="75">
        <v>70364</v>
      </c>
      <c r="AO389" s="188">
        <v>0</v>
      </c>
      <c r="AP389" s="188">
        <v>0</v>
      </c>
      <c r="AQ389" s="187">
        <v>0</v>
      </c>
      <c r="AR389" s="188">
        <v>0</v>
      </c>
      <c r="AS389" s="187">
        <v>0</v>
      </c>
      <c r="AT389" s="188">
        <v>0</v>
      </c>
      <c r="AU389" s="187">
        <v>0</v>
      </c>
      <c r="AV389" s="188">
        <v>0</v>
      </c>
      <c r="AW389" s="187">
        <v>0</v>
      </c>
      <c r="AX389" s="188">
        <v>0</v>
      </c>
      <c r="AY389" s="187">
        <v>0</v>
      </c>
      <c r="AZ389" s="188">
        <v>0</v>
      </c>
      <c r="BA389" s="187">
        <v>0</v>
      </c>
      <c r="BB389" s="188">
        <v>0</v>
      </c>
      <c r="BC389" s="187">
        <v>0</v>
      </c>
      <c r="BD389" s="75"/>
      <c r="BE389" s="75"/>
      <c r="BF389" s="75"/>
      <c r="BI389" s="194"/>
    </row>
    <row r="390" spans="1:61" ht="11.25" customHeight="1" x14ac:dyDescent="0.3">
      <c r="A390" s="184" t="s">
        <v>1094</v>
      </c>
      <c r="B390" s="185">
        <v>0</v>
      </c>
      <c r="C390" s="832">
        <v>70365</v>
      </c>
      <c r="D390" s="55">
        <v>1E-4</v>
      </c>
      <c r="E390" s="91">
        <v>0</v>
      </c>
      <c r="F390" s="186">
        <v>0</v>
      </c>
      <c r="G390" s="186">
        <v>0</v>
      </c>
      <c r="H390" s="186">
        <v>0</v>
      </c>
      <c r="I390" s="187">
        <v>0</v>
      </c>
      <c r="J390" s="188">
        <v>0</v>
      </c>
      <c r="K390" s="186">
        <v>0</v>
      </c>
      <c r="L390" s="186">
        <v>0</v>
      </c>
      <c r="M390" s="186">
        <v>0</v>
      </c>
      <c r="N390" s="189">
        <v>0</v>
      </c>
      <c r="O390" s="189">
        <v>0</v>
      </c>
      <c r="P390" s="186">
        <v>0</v>
      </c>
      <c r="Q390" s="189">
        <v>0</v>
      </c>
      <c r="R390" s="189">
        <v>0</v>
      </c>
      <c r="S390" s="189">
        <v>1E-4</v>
      </c>
      <c r="T390" s="188">
        <v>0</v>
      </c>
      <c r="U390" s="187">
        <v>0</v>
      </c>
      <c r="V390" s="189">
        <v>0</v>
      </c>
      <c r="W390" s="189">
        <v>0</v>
      </c>
      <c r="X390" s="188">
        <v>0</v>
      </c>
      <c r="Y390" s="188">
        <v>0</v>
      </c>
      <c r="Z390" s="186">
        <v>0</v>
      </c>
      <c r="AA390" s="186">
        <v>0</v>
      </c>
      <c r="AB390" s="186">
        <v>0</v>
      </c>
      <c r="AC390" s="186">
        <v>0</v>
      </c>
      <c r="AD390" s="188">
        <v>0</v>
      </c>
      <c r="AE390" s="189">
        <v>0</v>
      </c>
      <c r="AF390" s="189">
        <v>0</v>
      </c>
      <c r="AG390" s="189">
        <v>0</v>
      </c>
      <c r="AH390" s="191">
        <v>0</v>
      </c>
      <c r="AI390" s="186">
        <v>0</v>
      </c>
      <c r="AJ390" s="192">
        <v>7501943420250</v>
      </c>
      <c r="AK390" s="192">
        <v>70031</v>
      </c>
      <c r="AL390" s="90" t="s">
        <v>279</v>
      </c>
      <c r="AM390" s="75">
        <v>70365</v>
      </c>
      <c r="AO390" s="188">
        <v>0</v>
      </c>
      <c r="AP390" s="188">
        <v>0</v>
      </c>
      <c r="AQ390" s="187">
        <v>0</v>
      </c>
      <c r="AR390" s="188">
        <v>0</v>
      </c>
      <c r="AS390" s="187">
        <v>0</v>
      </c>
      <c r="AT390" s="188">
        <v>0</v>
      </c>
      <c r="AU390" s="187">
        <v>0</v>
      </c>
      <c r="AV390" s="188">
        <v>0</v>
      </c>
      <c r="AW390" s="187">
        <v>0</v>
      </c>
      <c r="AX390" s="188">
        <v>0</v>
      </c>
      <c r="AY390" s="187">
        <v>0</v>
      </c>
      <c r="AZ390" s="188">
        <v>0</v>
      </c>
      <c r="BA390" s="187">
        <v>0</v>
      </c>
      <c r="BB390" s="188">
        <v>0</v>
      </c>
      <c r="BC390" s="187">
        <v>0</v>
      </c>
      <c r="BD390" s="75"/>
      <c r="BE390" s="75"/>
      <c r="BF390" s="75"/>
      <c r="BI390" s="194"/>
    </row>
    <row r="391" spans="1:61" ht="11.25" customHeight="1" x14ac:dyDescent="0.3">
      <c r="A391" s="184" t="s">
        <v>1095</v>
      </c>
      <c r="B391" s="185">
        <v>0</v>
      </c>
      <c r="C391" s="832">
        <v>70266</v>
      </c>
      <c r="D391" s="55">
        <v>1E-4</v>
      </c>
      <c r="E391" s="91">
        <v>0</v>
      </c>
      <c r="F391" s="186">
        <v>0</v>
      </c>
      <c r="G391" s="186">
        <v>0</v>
      </c>
      <c r="H391" s="186">
        <v>0</v>
      </c>
      <c r="I391" s="187">
        <v>0</v>
      </c>
      <c r="J391" s="188">
        <v>0</v>
      </c>
      <c r="K391" s="186">
        <v>0</v>
      </c>
      <c r="L391" s="186">
        <v>0</v>
      </c>
      <c r="M391" s="186">
        <v>0</v>
      </c>
      <c r="N391" s="189">
        <v>0</v>
      </c>
      <c r="O391" s="189">
        <v>0</v>
      </c>
      <c r="P391" s="186">
        <v>0</v>
      </c>
      <c r="Q391" s="189">
        <v>0</v>
      </c>
      <c r="R391" s="189">
        <v>0</v>
      </c>
      <c r="S391" s="189">
        <v>1E-4</v>
      </c>
      <c r="T391" s="188">
        <v>0</v>
      </c>
      <c r="U391" s="187">
        <v>0</v>
      </c>
      <c r="V391" s="189">
        <v>0</v>
      </c>
      <c r="W391" s="189">
        <v>0</v>
      </c>
      <c r="X391" s="188">
        <v>0</v>
      </c>
      <c r="Y391" s="188">
        <v>0</v>
      </c>
      <c r="Z391" s="186">
        <v>0</v>
      </c>
      <c r="AA391" s="186">
        <v>0</v>
      </c>
      <c r="AB391" s="186">
        <v>0</v>
      </c>
      <c r="AC391" s="186">
        <v>0</v>
      </c>
      <c r="AD391" s="188">
        <v>0</v>
      </c>
      <c r="AE391" s="189">
        <v>0</v>
      </c>
      <c r="AF391" s="189">
        <v>0</v>
      </c>
      <c r="AG391" s="189">
        <v>0</v>
      </c>
      <c r="AH391" s="191">
        <v>0</v>
      </c>
      <c r="AI391" s="186">
        <v>0</v>
      </c>
      <c r="AJ391" s="192">
        <v>7501943426719</v>
      </c>
      <c r="AK391" s="192">
        <v>70035</v>
      </c>
      <c r="AL391" s="90" t="s">
        <v>279</v>
      </c>
      <c r="AM391" s="75">
        <v>70266</v>
      </c>
      <c r="AO391" s="188">
        <v>0</v>
      </c>
      <c r="AP391" s="188">
        <v>0</v>
      </c>
      <c r="AQ391" s="187">
        <v>0</v>
      </c>
      <c r="AR391" s="188">
        <v>0</v>
      </c>
      <c r="AS391" s="187">
        <v>0</v>
      </c>
      <c r="AT391" s="188">
        <v>0</v>
      </c>
      <c r="AU391" s="187">
        <v>0</v>
      </c>
      <c r="AV391" s="188">
        <v>0</v>
      </c>
      <c r="AW391" s="187">
        <v>0</v>
      </c>
      <c r="AX391" s="188">
        <v>0</v>
      </c>
      <c r="AY391" s="187">
        <v>0</v>
      </c>
      <c r="AZ391" s="188">
        <v>0</v>
      </c>
      <c r="BA391" s="187">
        <v>0</v>
      </c>
      <c r="BB391" s="188">
        <v>0</v>
      </c>
      <c r="BC391" s="187">
        <v>0</v>
      </c>
      <c r="BD391" s="75"/>
      <c r="BE391" s="75"/>
      <c r="BF391" s="75"/>
      <c r="BI391" s="194"/>
    </row>
    <row r="392" spans="1:61" ht="11.25" customHeight="1" x14ac:dyDescent="0.3">
      <c r="A392" s="184" t="s">
        <v>1096</v>
      </c>
      <c r="B392" s="185">
        <v>0</v>
      </c>
      <c r="C392" s="832">
        <v>70366</v>
      </c>
      <c r="D392" s="55">
        <v>1E-4</v>
      </c>
      <c r="E392" s="91">
        <v>0</v>
      </c>
      <c r="F392" s="186">
        <v>0</v>
      </c>
      <c r="G392" s="186">
        <v>0</v>
      </c>
      <c r="H392" s="186">
        <v>0</v>
      </c>
      <c r="I392" s="187">
        <v>0</v>
      </c>
      <c r="J392" s="188">
        <v>0</v>
      </c>
      <c r="K392" s="186">
        <v>0</v>
      </c>
      <c r="L392" s="186">
        <v>0</v>
      </c>
      <c r="M392" s="186">
        <v>0</v>
      </c>
      <c r="N392" s="189">
        <v>0</v>
      </c>
      <c r="O392" s="189">
        <v>0</v>
      </c>
      <c r="P392" s="186">
        <v>0</v>
      </c>
      <c r="Q392" s="189">
        <v>0</v>
      </c>
      <c r="R392" s="189">
        <v>0</v>
      </c>
      <c r="S392" s="189">
        <v>1E-4</v>
      </c>
      <c r="T392" s="188">
        <v>0</v>
      </c>
      <c r="U392" s="187">
        <v>0</v>
      </c>
      <c r="V392" s="189">
        <v>0</v>
      </c>
      <c r="W392" s="189">
        <v>0</v>
      </c>
      <c r="X392" s="188">
        <v>0</v>
      </c>
      <c r="Y392" s="188">
        <v>0</v>
      </c>
      <c r="Z392" s="186">
        <v>0</v>
      </c>
      <c r="AA392" s="186">
        <v>0</v>
      </c>
      <c r="AB392" s="186">
        <v>0</v>
      </c>
      <c r="AC392" s="186">
        <v>0</v>
      </c>
      <c r="AD392" s="188">
        <v>0</v>
      </c>
      <c r="AE392" s="189">
        <v>0</v>
      </c>
      <c r="AF392" s="189">
        <v>0</v>
      </c>
      <c r="AG392" s="189">
        <v>0</v>
      </c>
      <c r="AH392" s="191">
        <v>0</v>
      </c>
      <c r="AI392" s="186">
        <v>0</v>
      </c>
      <c r="AJ392" s="192">
        <v>7501943426719</v>
      </c>
      <c r="AK392" s="192">
        <v>70035</v>
      </c>
      <c r="AL392" s="90" t="s">
        <v>279</v>
      </c>
      <c r="AM392" s="75">
        <v>70366</v>
      </c>
      <c r="AO392" s="188">
        <v>0</v>
      </c>
      <c r="AP392" s="188">
        <v>0</v>
      </c>
      <c r="AQ392" s="187">
        <v>0</v>
      </c>
      <c r="AR392" s="188">
        <v>0</v>
      </c>
      <c r="AS392" s="187">
        <v>0</v>
      </c>
      <c r="AT392" s="188">
        <v>0</v>
      </c>
      <c r="AU392" s="187">
        <v>0</v>
      </c>
      <c r="AV392" s="188">
        <v>0</v>
      </c>
      <c r="AW392" s="187">
        <v>0</v>
      </c>
      <c r="AX392" s="188">
        <v>0</v>
      </c>
      <c r="AY392" s="187">
        <v>0</v>
      </c>
      <c r="AZ392" s="188">
        <v>0</v>
      </c>
      <c r="BA392" s="187">
        <v>0</v>
      </c>
      <c r="BB392" s="188">
        <v>0</v>
      </c>
      <c r="BC392" s="187">
        <v>0</v>
      </c>
      <c r="BD392" s="75"/>
      <c r="BE392" s="75"/>
      <c r="BF392" s="75"/>
      <c r="BI392" s="194"/>
    </row>
    <row r="393" spans="1:61" ht="11.25" customHeight="1" x14ac:dyDescent="0.3">
      <c r="A393" s="184" t="s">
        <v>1097</v>
      </c>
      <c r="B393" s="185">
        <v>0</v>
      </c>
      <c r="C393" s="832">
        <v>70363</v>
      </c>
      <c r="D393" s="55">
        <v>1E-4</v>
      </c>
      <c r="E393" s="91">
        <v>0</v>
      </c>
      <c r="F393" s="186">
        <v>0</v>
      </c>
      <c r="G393" s="186">
        <v>0</v>
      </c>
      <c r="H393" s="186">
        <v>0</v>
      </c>
      <c r="I393" s="187">
        <v>0</v>
      </c>
      <c r="J393" s="188">
        <v>0</v>
      </c>
      <c r="K393" s="186">
        <v>0</v>
      </c>
      <c r="L393" s="186">
        <v>0</v>
      </c>
      <c r="M393" s="186">
        <v>0</v>
      </c>
      <c r="N393" s="189">
        <v>0</v>
      </c>
      <c r="O393" s="189">
        <v>0</v>
      </c>
      <c r="P393" s="186">
        <v>0</v>
      </c>
      <c r="Q393" s="189">
        <v>0</v>
      </c>
      <c r="R393" s="189">
        <v>0</v>
      </c>
      <c r="S393" s="189">
        <v>1E-4</v>
      </c>
      <c r="T393" s="188">
        <v>0</v>
      </c>
      <c r="U393" s="187">
        <v>0</v>
      </c>
      <c r="V393" s="189">
        <v>0</v>
      </c>
      <c r="W393" s="189">
        <v>0</v>
      </c>
      <c r="X393" s="188">
        <v>0</v>
      </c>
      <c r="Y393" s="188">
        <v>0</v>
      </c>
      <c r="Z393" s="186">
        <v>0</v>
      </c>
      <c r="AA393" s="186">
        <v>0</v>
      </c>
      <c r="AB393" s="186">
        <v>0</v>
      </c>
      <c r="AC393" s="186">
        <v>0</v>
      </c>
      <c r="AD393" s="188">
        <v>0</v>
      </c>
      <c r="AE393" s="189">
        <v>0</v>
      </c>
      <c r="AF393" s="189">
        <v>0</v>
      </c>
      <c r="AG393" s="189">
        <v>0</v>
      </c>
      <c r="AH393" s="191">
        <v>0</v>
      </c>
      <c r="AI393" s="186">
        <v>0</v>
      </c>
      <c r="AJ393" s="192">
        <v>7501943424623</v>
      </c>
      <c r="AK393" s="192">
        <v>70038</v>
      </c>
      <c r="AL393" s="90" t="s">
        <v>279</v>
      </c>
      <c r="AM393" s="75">
        <v>70363</v>
      </c>
      <c r="AO393" s="188">
        <v>0</v>
      </c>
      <c r="AP393" s="188">
        <v>0</v>
      </c>
      <c r="AQ393" s="187">
        <v>0</v>
      </c>
      <c r="AR393" s="188">
        <v>0</v>
      </c>
      <c r="AS393" s="187">
        <v>0</v>
      </c>
      <c r="AT393" s="188">
        <v>0</v>
      </c>
      <c r="AU393" s="187">
        <v>0</v>
      </c>
      <c r="AV393" s="188">
        <v>0</v>
      </c>
      <c r="AW393" s="187">
        <v>0</v>
      </c>
      <c r="AX393" s="188">
        <v>0</v>
      </c>
      <c r="AY393" s="187">
        <v>0</v>
      </c>
      <c r="AZ393" s="188">
        <v>0</v>
      </c>
      <c r="BA393" s="187">
        <v>0</v>
      </c>
      <c r="BB393" s="188">
        <v>0</v>
      </c>
      <c r="BC393" s="187">
        <v>0</v>
      </c>
      <c r="BD393" s="75"/>
      <c r="BE393" s="75"/>
      <c r="BF393" s="75"/>
      <c r="BI393" s="194"/>
    </row>
    <row r="394" spans="1:61" ht="11.25" customHeight="1" x14ac:dyDescent="0.3">
      <c r="A394" s="184" t="s">
        <v>1098</v>
      </c>
      <c r="B394" s="185">
        <v>0</v>
      </c>
      <c r="C394" s="832">
        <v>70588</v>
      </c>
      <c r="D394" s="55">
        <v>1E-4</v>
      </c>
      <c r="E394" s="91">
        <v>0</v>
      </c>
      <c r="F394" s="186">
        <v>0</v>
      </c>
      <c r="G394" s="186">
        <v>0</v>
      </c>
      <c r="H394" s="186">
        <v>0</v>
      </c>
      <c r="I394" s="187">
        <v>0</v>
      </c>
      <c r="J394" s="188">
        <v>0</v>
      </c>
      <c r="K394" s="186">
        <v>0</v>
      </c>
      <c r="L394" s="186">
        <v>0</v>
      </c>
      <c r="M394" s="186">
        <v>0</v>
      </c>
      <c r="N394" s="189">
        <v>0</v>
      </c>
      <c r="O394" s="189">
        <v>0</v>
      </c>
      <c r="P394" s="186">
        <v>0</v>
      </c>
      <c r="Q394" s="189">
        <v>0</v>
      </c>
      <c r="R394" s="189">
        <v>0</v>
      </c>
      <c r="S394" s="189">
        <v>1E-4</v>
      </c>
      <c r="T394" s="188">
        <v>0</v>
      </c>
      <c r="U394" s="187">
        <v>0</v>
      </c>
      <c r="V394" s="189">
        <v>0</v>
      </c>
      <c r="W394" s="189">
        <v>0</v>
      </c>
      <c r="X394" s="188">
        <v>0</v>
      </c>
      <c r="Y394" s="188">
        <v>0</v>
      </c>
      <c r="Z394" s="186">
        <v>0</v>
      </c>
      <c r="AA394" s="186">
        <v>0</v>
      </c>
      <c r="AB394" s="186">
        <v>0</v>
      </c>
      <c r="AC394" s="186">
        <v>0</v>
      </c>
      <c r="AD394" s="188">
        <v>0</v>
      </c>
      <c r="AE394" s="189">
        <v>0</v>
      </c>
      <c r="AF394" s="189">
        <v>0</v>
      </c>
      <c r="AG394" s="189">
        <v>0</v>
      </c>
      <c r="AH394" s="191">
        <v>0</v>
      </c>
      <c r="AI394" s="186">
        <v>0</v>
      </c>
      <c r="AJ394" s="192">
        <v>7501943424623</v>
      </c>
      <c r="AK394" s="192">
        <v>70038</v>
      </c>
      <c r="AL394" s="90" t="s">
        <v>279</v>
      </c>
      <c r="AM394" s="75">
        <v>70588</v>
      </c>
      <c r="AO394" s="188">
        <v>0</v>
      </c>
      <c r="AP394" s="188">
        <v>0</v>
      </c>
      <c r="AQ394" s="187">
        <v>0</v>
      </c>
      <c r="AR394" s="188">
        <v>0</v>
      </c>
      <c r="AS394" s="187">
        <v>0</v>
      </c>
      <c r="AT394" s="188">
        <v>0</v>
      </c>
      <c r="AU394" s="187">
        <v>0</v>
      </c>
      <c r="AV394" s="188">
        <v>0</v>
      </c>
      <c r="AW394" s="187">
        <v>0</v>
      </c>
      <c r="AX394" s="188">
        <v>0</v>
      </c>
      <c r="AY394" s="187">
        <v>0</v>
      </c>
      <c r="AZ394" s="188">
        <v>0</v>
      </c>
      <c r="BA394" s="187">
        <v>0</v>
      </c>
      <c r="BB394" s="188">
        <v>0</v>
      </c>
      <c r="BC394" s="187">
        <v>0</v>
      </c>
      <c r="BD394" s="75"/>
      <c r="BE394" s="75"/>
      <c r="BF394" s="75"/>
      <c r="BI394" s="194"/>
    </row>
    <row r="395" spans="1:61" ht="11.25" customHeight="1" x14ac:dyDescent="0.3">
      <c r="A395" s="184" t="s">
        <v>1099</v>
      </c>
      <c r="B395" s="185">
        <v>0</v>
      </c>
      <c r="C395" s="832">
        <v>70276</v>
      </c>
      <c r="D395" s="55">
        <v>1E-4</v>
      </c>
      <c r="E395" s="91">
        <v>0</v>
      </c>
      <c r="F395" s="186">
        <v>0</v>
      </c>
      <c r="G395" s="186">
        <v>0</v>
      </c>
      <c r="H395" s="186">
        <v>0</v>
      </c>
      <c r="I395" s="187">
        <v>0</v>
      </c>
      <c r="J395" s="188">
        <v>0</v>
      </c>
      <c r="K395" s="186">
        <v>0</v>
      </c>
      <c r="L395" s="186">
        <v>0</v>
      </c>
      <c r="M395" s="186">
        <v>0</v>
      </c>
      <c r="N395" s="189">
        <v>0</v>
      </c>
      <c r="O395" s="189">
        <v>0</v>
      </c>
      <c r="P395" s="186">
        <v>0</v>
      </c>
      <c r="Q395" s="189">
        <v>0</v>
      </c>
      <c r="R395" s="189">
        <v>0</v>
      </c>
      <c r="S395" s="189">
        <v>1E-4</v>
      </c>
      <c r="T395" s="188">
        <v>0</v>
      </c>
      <c r="U395" s="187">
        <v>0</v>
      </c>
      <c r="V395" s="189">
        <v>0</v>
      </c>
      <c r="W395" s="189">
        <v>0</v>
      </c>
      <c r="X395" s="188">
        <v>0</v>
      </c>
      <c r="Y395" s="188">
        <v>0</v>
      </c>
      <c r="Z395" s="186">
        <v>0</v>
      </c>
      <c r="AA395" s="186">
        <v>0</v>
      </c>
      <c r="AB395" s="186">
        <v>0</v>
      </c>
      <c r="AC395" s="186">
        <v>0</v>
      </c>
      <c r="AD395" s="188">
        <v>0</v>
      </c>
      <c r="AE395" s="189">
        <v>0</v>
      </c>
      <c r="AF395" s="189">
        <v>0</v>
      </c>
      <c r="AG395" s="189">
        <v>0</v>
      </c>
      <c r="AH395" s="191">
        <v>0</v>
      </c>
      <c r="AI395" s="186">
        <v>0</v>
      </c>
      <c r="AJ395" s="192">
        <v>7501943424623</v>
      </c>
      <c r="AK395" s="192">
        <v>70038</v>
      </c>
      <c r="AL395" s="90" t="s">
        <v>279</v>
      </c>
      <c r="AM395" s="75">
        <v>70276</v>
      </c>
      <c r="AO395" s="188">
        <v>0</v>
      </c>
      <c r="AP395" s="188">
        <v>0</v>
      </c>
      <c r="AQ395" s="187">
        <v>0</v>
      </c>
      <c r="AR395" s="188">
        <v>0</v>
      </c>
      <c r="AS395" s="187">
        <v>0</v>
      </c>
      <c r="AT395" s="188">
        <v>0</v>
      </c>
      <c r="AU395" s="187">
        <v>0</v>
      </c>
      <c r="AV395" s="188">
        <v>0</v>
      </c>
      <c r="AW395" s="187">
        <v>0</v>
      </c>
      <c r="AX395" s="188">
        <v>0</v>
      </c>
      <c r="AY395" s="187">
        <v>0</v>
      </c>
      <c r="AZ395" s="188">
        <v>0</v>
      </c>
      <c r="BA395" s="187">
        <v>0</v>
      </c>
      <c r="BB395" s="188">
        <v>0</v>
      </c>
      <c r="BC395" s="187">
        <v>0</v>
      </c>
      <c r="BD395" s="75"/>
      <c r="BE395" s="75"/>
      <c r="BF395" s="75"/>
      <c r="BI395" s="194"/>
    </row>
    <row r="396" spans="1:61" ht="11.25" customHeight="1" x14ac:dyDescent="0.3">
      <c r="A396" s="184" t="s">
        <v>1100</v>
      </c>
      <c r="B396" s="185">
        <v>0</v>
      </c>
      <c r="C396" s="832">
        <v>70288</v>
      </c>
      <c r="D396" s="55">
        <v>1E-4</v>
      </c>
      <c r="E396" s="91">
        <v>0</v>
      </c>
      <c r="F396" s="186">
        <v>0</v>
      </c>
      <c r="G396" s="186">
        <v>0</v>
      </c>
      <c r="H396" s="186">
        <v>0</v>
      </c>
      <c r="I396" s="187">
        <v>0</v>
      </c>
      <c r="J396" s="188">
        <v>0</v>
      </c>
      <c r="K396" s="186">
        <v>0</v>
      </c>
      <c r="L396" s="186">
        <v>0</v>
      </c>
      <c r="M396" s="186">
        <v>0</v>
      </c>
      <c r="N396" s="189">
        <v>0</v>
      </c>
      <c r="O396" s="189">
        <v>0</v>
      </c>
      <c r="P396" s="186">
        <v>0</v>
      </c>
      <c r="Q396" s="189">
        <v>0</v>
      </c>
      <c r="R396" s="189">
        <v>0</v>
      </c>
      <c r="S396" s="189">
        <v>1E-4</v>
      </c>
      <c r="T396" s="188">
        <v>0</v>
      </c>
      <c r="U396" s="187">
        <v>0</v>
      </c>
      <c r="V396" s="189">
        <v>0</v>
      </c>
      <c r="W396" s="189">
        <v>0</v>
      </c>
      <c r="X396" s="188">
        <v>0</v>
      </c>
      <c r="Y396" s="188">
        <v>0</v>
      </c>
      <c r="Z396" s="186">
        <v>0</v>
      </c>
      <c r="AA396" s="186">
        <v>0</v>
      </c>
      <c r="AB396" s="186">
        <v>0</v>
      </c>
      <c r="AC396" s="186">
        <v>0</v>
      </c>
      <c r="AD396" s="188">
        <v>0</v>
      </c>
      <c r="AE396" s="189">
        <v>0</v>
      </c>
      <c r="AF396" s="189">
        <v>0</v>
      </c>
      <c r="AG396" s="189">
        <v>0</v>
      </c>
      <c r="AH396" s="191">
        <v>0</v>
      </c>
      <c r="AI396" s="186">
        <v>0</v>
      </c>
      <c r="AJ396" s="192">
        <v>7501943424623</v>
      </c>
      <c r="AK396" s="192">
        <v>70038</v>
      </c>
      <c r="AL396" s="90" t="s">
        <v>279</v>
      </c>
      <c r="AM396" s="75">
        <v>70288</v>
      </c>
      <c r="AO396" s="188">
        <v>0</v>
      </c>
      <c r="AP396" s="188">
        <v>0</v>
      </c>
      <c r="AQ396" s="187">
        <v>0</v>
      </c>
      <c r="AR396" s="188">
        <v>0</v>
      </c>
      <c r="AS396" s="187">
        <v>0</v>
      </c>
      <c r="AT396" s="188">
        <v>0</v>
      </c>
      <c r="AU396" s="187">
        <v>0</v>
      </c>
      <c r="AV396" s="188">
        <v>0</v>
      </c>
      <c r="AW396" s="187">
        <v>0</v>
      </c>
      <c r="AX396" s="188">
        <v>0</v>
      </c>
      <c r="AY396" s="187">
        <v>0</v>
      </c>
      <c r="AZ396" s="188">
        <v>0</v>
      </c>
      <c r="BA396" s="187">
        <v>0</v>
      </c>
      <c r="BB396" s="188">
        <v>0</v>
      </c>
      <c r="BC396" s="187">
        <v>0</v>
      </c>
      <c r="BD396" s="75"/>
      <c r="BE396" s="75"/>
      <c r="BF396" s="75"/>
      <c r="BI396" s="194"/>
    </row>
    <row r="397" spans="1:61" ht="11.25" customHeight="1" x14ac:dyDescent="0.3">
      <c r="A397" s="184" t="s">
        <v>1101</v>
      </c>
      <c r="B397" s="185">
        <v>0</v>
      </c>
      <c r="C397" s="832">
        <v>70401</v>
      </c>
      <c r="D397" s="55">
        <v>1E-4</v>
      </c>
      <c r="E397" s="91">
        <v>0</v>
      </c>
      <c r="F397" s="186">
        <v>0</v>
      </c>
      <c r="G397" s="186">
        <v>0</v>
      </c>
      <c r="H397" s="186">
        <v>0</v>
      </c>
      <c r="I397" s="187">
        <v>0</v>
      </c>
      <c r="J397" s="188">
        <v>0</v>
      </c>
      <c r="K397" s="186">
        <v>0</v>
      </c>
      <c r="L397" s="186">
        <v>0</v>
      </c>
      <c r="M397" s="186">
        <v>0</v>
      </c>
      <c r="N397" s="189">
        <v>0</v>
      </c>
      <c r="O397" s="189">
        <v>0</v>
      </c>
      <c r="P397" s="186">
        <v>0</v>
      </c>
      <c r="Q397" s="189">
        <v>0</v>
      </c>
      <c r="R397" s="189">
        <v>0</v>
      </c>
      <c r="S397" s="189">
        <v>1E-4</v>
      </c>
      <c r="T397" s="188">
        <v>0</v>
      </c>
      <c r="U397" s="187">
        <v>0</v>
      </c>
      <c r="V397" s="189">
        <v>0</v>
      </c>
      <c r="W397" s="189">
        <v>0</v>
      </c>
      <c r="X397" s="188">
        <v>0</v>
      </c>
      <c r="Y397" s="188">
        <v>0</v>
      </c>
      <c r="Z397" s="186">
        <v>0</v>
      </c>
      <c r="AA397" s="186">
        <v>0</v>
      </c>
      <c r="AB397" s="186">
        <v>0</v>
      </c>
      <c r="AC397" s="186">
        <v>0</v>
      </c>
      <c r="AD397" s="188">
        <v>0</v>
      </c>
      <c r="AE397" s="189">
        <v>0</v>
      </c>
      <c r="AF397" s="189">
        <v>0</v>
      </c>
      <c r="AG397" s="189">
        <v>0</v>
      </c>
      <c r="AH397" s="191">
        <v>0</v>
      </c>
      <c r="AI397" s="186">
        <v>0</v>
      </c>
      <c r="AJ397" s="192">
        <v>7501017367764</v>
      </c>
      <c r="AK397" s="192">
        <v>70021</v>
      </c>
      <c r="AL397" s="90" t="s">
        <v>279</v>
      </c>
      <c r="AM397" s="75">
        <v>70401</v>
      </c>
      <c r="AO397" s="188">
        <v>0</v>
      </c>
      <c r="AP397" s="188">
        <v>0</v>
      </c>
      <c r="AQ397" s="187">
        <v>0</v>
      </c>
      <c r="AR397" s="188">
        <v>0</v>
      </c>
      <c r="AS397" s="187">
        <v>0</v>
      </c>
      <c r="AT397" s="188">
        <v>0</v>
      </c>
      <c r="AU397" s="187">
        <v>0</v>
      </c>
      <c r="AV397" s="188">
        <v>0</v>
      </c>
      <c r="AW397" s="187">
        <v>0</v>
      </c>
      <c r="AX397" s="188">
        <v>0</v>
      </c>
      <c r="AY397" s="187">
        <v>0</v>
      </c>
      <c r="AZ397" s="188">
        <v>0</v>
      </c>
      <c r="BA397" s="187">
        <v>0</v>
      </c>
      <c r="BB397" s="188">
        <v>0</v>
      </c>
      <c r="BC397" s="187">
        <v>0</v>
      </c>
      <c r="BD397" s="75"/>
      <c r="BE397" s="75"/>
      <c r="BF397" s="75"/>
      <c r="BI397" s="194"/>
    </row>
    <row r="398" spans="1:61" ht="11.25" customHeight="1" x14ac:dyDescent="0.3">
      <c r="A398" s="184" t="s">
        <v>1102</v>
      </c>
      <c r="B398" s="185">
        <v>0</v>
      </c>
      <c r="C398" s="832">
        <v>70711</v>
      </c>
      <c r="D398" s="55">
        <v>1E-4</v>
      </c>
      <c r="E398" s="91">
        <v>0</v>
      </c>
      <c r="F398" s="186">
        <v>0</v>
      </c>
      <c r="G398" s="186">
        <v>0</v>
      </c>
      <c r="H398" s="186">
        <v>0</v>
      </c>
      <c r="I398" s="187">
        <v>0</v>
      </c>
      <c r="J398" s="188">
        <v>0</v>
      </c>
      <c r="K398" s="186">
        <v>0</v>
      </c>
      <c r="L398" s="186">
        <v>0</v>
      </c>
      <c r="M398" s="186">
        <v>0</v>
      </c>
      <c r="N398" s="189">
        <v>0</v>
      </c>
      <c r="O398" s="189">
        <v>0</v>
      </c>
      <c r="P398" s="186">
        <v>0</v>
      </c>
      <c r="Q398" s="189">
        <v>0</v>
      </c>
      <c r="R398" s="189">
        <v>0</v>
      </c>
      <c r="S398" s="189">
        <v>1E-4</v>
      </c>
      <c r="T398" s="188">
        <v>0</v>
      </c>
      <c r="U398" s="187">
        <v>0</v>
      </c>
      <c r="V398" s="189">
        <v>0</v>
      </c>
      <c r="W398" s="189">
        <v>0</v>
      </c>
      <c r="X398" s="188">
        <v>0</v>
      </c>
      <c r="Y398" s="188">
        <v>0</v>
      </c>
      <c r="Z398" s="186">
        <v>0</v>
      </c>
      <c r="AA398" s="186">
        <v>0</v>
      </c>
      <c r="AB398" s="186">
        <v>0</v>
      </c>
      <c r="AC398" s="186">
        <v>0</v>
      </c>
      <c r="AD398" s="188">
        <v>0</v>
      </c>
      <c r="AE398" s="189">
        <v>0</v>
      </c>
      <c r="AF398" s="189">
        <v>0</v>
      </c>
      <c r="AG398" s="189">
        <v>0</v>
      </c>
      <c r="AH398" s="191">
        <v>0</v>
      </c>
      <c r="AI398" s="186">
        <v>0</v>
      </c>
      <c r="AJ398" s="192">
        <v>7506425619603</v>
      </c>
      <c r="AK398" s="192" t="s">
        <v>262</v>
      </c>
      <c r="AL398" s="90" t="s">
        <v>278</v>
      </c>
      <c r="AM398" s="75">
        <v>70711</v>
      </c>
      <c r="AO398" s="188">
        <v>0</v>
      </c>
      <c r="AP398" s="188">
        <v>0</v>
      </c>
      <c r="AQ398" s="187">
        <v>0</v>
      </c>
      <c r="AR398" s="188">
        <v>0</v>
      </c>
      <c r="AS398" s="187">
        <v>0</v>
      </c>
      <c r="AT398" s="188">
        <v>0</v>
      </c>
      <c r="AU398" s="187">
        <v>0</v>
      </c>
      <c r="AV398" s="188">
        <v>0</v>
      </c>
      <c r="AW398" s="187">
        <v>0</v>
      </c>
      <c r="AX398" s="188">
        <v>0</v>
      </c>
      <c r="AY398" s="187">
        <v>0</v>
      </c>
      <c r="AZ398" s="188">
        <v>0</v>
      </c>
      <c r="BA398" s="187">
        <v>0</v>
      </c>
      <c r="BB398" s="188">
        <v>0</v>
      </c>
      <c r="BC398" s="187">
        <v>0</v>
      </c>
      <c r="BD398" s="75"/>
      <c r="BE398" s="75"/>
      <c r="BF398" s="75"/>
      <c r="BI398" s="194"/>
    </row>
    <row r="399" spans="1:61" ht="11.25" customHeight="1" x14ac:dyDescent="0.3">
      <c r="A399" s="184" t="s">
        <v>1103</v>
      </c>
      <c r="B399" s="185">
        <v>0</v>
      </c>
      <c r="C399" s="832">
        <v>70473</v>
      </c>
      <c r="D399" s="55">
        <v>1E-4</v>
      </c>
      <c r="E399" s="91">
        <v>0</v>
      </c>
      <c r="F399" s="186">
        <v>0</v>
      </c>
      <c r="G399" s="186">
        <v>0</v>
      </c>
      <c r="H399" s="186">
        <v>0</v>
      </c>
      <c r="I399" s="187">
        <v>0</v>
      </c>
      <c r="J399" s="188">
        <v>0</v>
      </c>
      <c r="K399" s="186">
        <v>0</v>
      </c>
      <c r="L399" s="186">
        <v>0</v>
      </c>
      <c r="M399" s="186">
        <v>0</v>
      </c>
      <c r="N399" s="189">
        <v>0</v>
      </c>
      <c r="O399" s="189">
        <v>0</v>
      </c>
      <c r="P399" s="186">
        <v>0</v>
      </c>
      <c r="Q399" s="189">
        <v>0</v>
      </c>
      <c r="R399" s="189">
        <v>0</v>
      </c>
      <c r="S399" s="189">
        <v>1E-4</v>
      </c>
      <c r="T399" s="188">
        <v>0</v>
      </c>
      <c r="U399" s="187">
        <v>0</v>
      </c>
      <c r="V399" s="189">
        <v>0</v>
      </c>
      <c r="W399" s="189">
        <v>0</v>
      </c>
      <c r="X399" s="188">
        <v>0</v>
      </c>
      <c r="Y399" s="188">
        <v>0</v>
      </c>
      <c r="Z399" s="186">
        <v>0</v>
      </c>
      <c r="AA399" s="186">
        <v>0</v>
      </c>
      <c r="AB399" s="186">
        <v>0</v>
      </c>
      <c r="AC399" s="186">
        <v>0</v>
      </c>
      <c r="AD399" s="188">
        <v>0</v>
      </c>
      <c r="AE399" s="189">
        <v>0</v>
      </c>
      <c r="AF399" s="189">
        <v>0</v>
      </c>
      <c r="AG399" s="189">
        <v>0</v>
      </c>
      <c r="AH399" s="191">
        <v>0</v>
      </c>
      <c r="AI399" s="186">
        <v>0</v>
      </c>
      <c r="AJ399" s="192">
        <v>7506425605477</v>
      </c>
      <c r="AK399" s="192" t="s">
        <v>262</v>
      </c>
      <c r="AL399" s="90" t="s">
        <v>278</v>
      </c>
      <c r="AM399" s="75">
        <v>70473</v>
      </c>
      <c r="AO399" s="188">
        <v>0</v>
      </c>
      <c r="AP399" s="188">
        <v>0</v>
      </c>
      <c r="AQ399" s="187">
        <v>0</v>
      </c>
      <c r="AR399" s="188">
        <v>0</v>
      </c>
      <c r="AS399" s="187">
        <v>0</v>
      </c>
      <c r="AT399" s="188">
        <v>0</v>
      </c>
      <c r="AU399" s="187">
        <v>0</v>
      </c>
      <c r="AV399" s="188">
        <v>0</v>
      </c>
      <c r="AW399" s="187">
        <v>0</v>
      </c>
      <c r="AX399" s="188">
        <v>0</v>
      </c>
      <c r="AY399" s="187">
        <v>0</v>
      </c>
      <c r="AZ399" s="188">
        <v>0</v>
      </c>
      <c r="BA399" s="187">
        <v>0</v>
      </c>
      <c r="BB399" s="188">
        <v>0</v>
      </c>
      <c r="BC399" s="187">
        <v>0</v>
      </c>
      <c r="BD399" s="75"/>
      <c r="BE399" s="75"/>
      <c r="BF399" s="75"/>
      <c r="BI399" s="194"/>
    </row>
    <row r="400" spans="1:61" ht="11.25" customHeight="1" x14ac:dyDescent="0.3">
      <c r="A400" s="184" t="s">
        <v>1104</v>
      </c>
      <c r="B400" s="185">
        <v>0</v>
      </c>
      <c r="C400" s="832">
        <v>70397</v>
      </c>
      <c r="D400" s="55">
        <v>1E-4</v>
      </c>
      <c r="E400" s="91">
        <v>0</v>
      </c>
      <c r="F400" s="186">
        <v>0</v>
      </c>
      <c r="G400" s="186">
        <v>0</v>
      </c>
      <c r="H400" s="186">
        <v>0</v>
      </c>
      <c r="I400" s="187">
        <v>0</v>
      </c>
      <c r="J400" s="188">
        <v>0</v>
      </c>
      <c r="K400" s="186">
        <v>0</v>
      </c>
      <c r="L400" s="186">
        <v>0</v>
      </c>
      <c r="M400" s="186">
        <v>0</v>
      </c>
      <c r="N400" s="189">
        <v>0</v>
      </c>
      <c r="O400" s="189">
        <v>0</v>
      </c>
      <c r="P400" s="186">
        <v>0</v>
      </c>
      <c r="Q400" s="189">
        <v>0</v>
      </c>
      <c r="R400" s="189">
        <v>0</v>
      </c>
      <c r="S400" s="189">
        <v>1E-4</v>
      </c>
      <c r="T400" s="188">
        <v>0</v>
      </c>
      <c r="U400" s="187">
        <v>0</v>
      </c>
      <c r="V400" s="189">
        <v>0</v>
      </c>
      <c r="W400" s="189">
        <v>0</v>
      </c>
      <c r="X400" s="188">
        <v>0</v>
      </c>
      <c r="Y400" s="188">
        <v>0</v>
      </c>
      <c r="Z400" s="186">
        <v>0</v>
      </c>
      <c r="AA400" s="186">
        <v>0</v>
      </c>
      <c r="AB400" s="186">
        <v>0</v>
      </c>
      <c r="AC400" s="186">
        <v>0</v>
      </c>
      <c r="AD400" s="188">
        <v>0</v>
      </c>
      <c r="AE400" s="189">
        <v>0</v>
      </c>
      <c r="AF400" s="189">
        <v>0</v>
      </c>
      <c r="AG400" s="189">
        <v>0</v>
      </c>
      <c r="AH400" s="191">
        <v>0</v>
      </c>
      <c r="AI400" s="186">
        <v>0</v>
      </c>
      <c r="AJ400" s="192">
        <v>7501943410893</v>
      </c>
      <c r="AK400" s="192">
        <v>70120</v>
      </c>
      <c r="AL400" s="90" t="s">
        <v>279</v>
      </c>
      <c r="AM400" s="75">
        <v>70397</v>
      </c>
      <c r="AO400" s="188">
        <v>0</v>
      </c>
      <c r="AP400" s="188">
        <v>0</v>
      </c>
      <c r="AQ400" s="187">
        <v>0</v>
      </c>
      <c r="AR400" s="188">
        <v>0</v>
      </c>
      <c r="AS400" s="187">
        <v>0</v>
      </c>
      <c r="AT400" s="188">
        <v>0</v>
      </c>
      <c r="AU400" s="187">
        <v>0</v>
      </c>
      <c r="AV400" s="188">
        <v>0</v>
      </c>
      <c r="AW400" s="187">
        <v>0</v>
      </c>
      <c r="AX400" s="188">
        <v>0</v>
      </c>
      <c r="AY400" s="187">
        <v>0</v>
      </c>
      <c r="AZ400" s="188">
        <v>0</v>
      </c>
      <c r="BA400" s="187">
        <v>0</v>
      </c>
      <c r="BB400" s="188">
        <v>0</v>
      </c>
      <c r="BC400" s="187">
        <v>0</v>
      </c>
      <c r="BD400" s="75"/>
      <c r="BE400" s="75"/>
      <c r="BF400" s="75"/>
      <c r="BI400" s="194"/>
    </row>
    <row r="401" spans="1:61" ht="11.25" customHeight="1" x14ac:dyDescent="0.3">
      <c r="A401" s="184" t="s">
        <v>1105</v>
      </c>
      <c r="B401" s="185">
        <v>0</v>
      </c>
      <c r="C401" s="832">
        <v>70400</v>
      </c>
      <c r="D401" s="55">
        <v>1E-4</v>
      </c>
      <c r="E401" s="91">
        <v>0</v>
      </c>
      <c r="F401" s="186">
        <v>0</v>
      </c>
      <c r="G401" s="186">
        <v>0</v>
      </c>
      <c r="H401" s="186">
        <v>0</v>
      </c>
      <c r="I401" s="187">
        <v>0</v>
      </c>
      <c r="J401" s="188">
        <v>0</v>
      </c>
      <c r="K401" s="186">
        <v>0</v>
      </c>
      <c r="L401" s="186">
        <v>0</v>
      </c>
      <c r="M401" s="186">
        <v>0</v>
      </c>
      <c r="N401" s="189">
        <v>0</v>
      </c>
      <c r="O401" s="189">
        <v>0</v>
      </c>
      <c r="P401" s="186">
        <v>0</v>
      </c>
      <c r="Q401" s="189">
        <v>0</v>
      </c>
      <c r="R401" s="189">
        <v>0</v>
      </c>
      <c r="S401" s="189">
        <v>1E-4</v>
      </c>
      <c r="T401" s="188">
        <v>0</v>
      </c>
      <c r="U401" s="187">
        <v>0</v>
      </c>
      <c r="V401" s="189">
        <v>0</v>
      </c>
      <c r="W401" s="189">
        <v>0</v>
      </c>
      <c r="X401" s="188">
        <v>0</v>
      </c>
      <c r="Y401" s="188">
        <v>0</v>
      </c>
      <c r="Z401" s="186">
        <v>0</v>
      </c>
      <c r="AA401" s="186">
        <v>0</v>
      </c>
      <c r="AB401" s="186">
        <v>0</v>
      </c>
      <c r="AC401" s="186">
        <v>0</v>
      </c>
      <c r="AD401" s="188">
        <v>0</v>
      </c>
      <c r="AE401" s="189">
        <v>0</v>
      </c>
      <c r="AF401" s="189">
        <v>0</v>
      </c>
      <c r="AG401" s="189">
        <v>0</v>
      </c>
      <c r="AH401" s="191">
        <v>0</v>
      </c>
      <c r="AI401" s="186">
        <v>0</v>
      </c>
      <c r="AJ401" s="192">
        <v>7501017360796</v>
      </c>
      <c r="AK401" s="192">
        <v>70023</v>
      </c>
      <c r="AL401" s="90" t="s">
        <v>279</v>
      </c>
      <c r="AM401" s="75">
        <v>70400</v>
      </c>
      <c r="AO401" s="188">
        <v>0</v>
      </c>
      <c r="AP401" s="188">
        <v>0</v>
      </c>
      <c r="AQ401" s="187">
        <v>0</v>
      </c>
      <c r="AR401" s="188">
        <v>0</v>
      </c>
      <c r="AS401" s="187">
        <v>0</v>
      </c>
      <c r="AT401" s="188">
        <v>0</v>
      </c>
      <c r="AU401" s="187">
        <v>0</v>
      </c>
      <c r="AV401" s="188">
        <v>0</v>
      </c>
      <c r="AW401" s="187">
        <v>0</v>
      </c>
      <c r="AX401" s="188">
        <v>0</v>
      </c>
      <c r="AY401" s="187">
        <v>0</v>
      </c>
      <c r="AZ401" s="188">
        <v>0</v>
      </c>
      <c r="BA401" s="187">
        <v>0</v>
      </c>
      <c r="BB401" s="188">
        <v>0</v>
      </c>
      <c r="BC401" s="187">
        <v>0</v>
      </c>
      <c r="BD401" s="75"/>
      <c r="BE401" s="75"/>
      <c r="BF401" s="75"/>
      <c r="BI401" s="194"/>
    </row>
    <row r="402" spans="1:61" ht="11.25" customHeight="1" x14ac:dyDescent="0.3">
      <c r="A402" s="184" t="s">
        <v>1106</v>
      </c>
      <c r="B402" s="185">
        <v>0</v>
      </c>
      <c r="C402" s="832">
        <v>70406</v>
      </c>
      <c r="D402" s="55">
        <v>1E-4</v>
      </c>
      <c r="E402" s="91">
        <v>0</v>
      </c>
      <c r="F402" s="186">
        <v>0</v>
      </c>
      <c r="G402" s="186">
        <v>0</v>
      </c>
      <c r="H402" s="186">
        <v>0</v>
      </c>
      <c r="I402" s="187">
        <v>0</v>
      </c>
      <c r="J402" s="188">
        <v>0</v>
      </c>
      <c r="K402" s="186">
        <v>0</v>
      </c>
      <c r="L402" s="186">
        <v>0</v>
      </c>
      <c r="M402" s="186">
        <v>0</v>
      </c>
      <c r="N402" s="189">
        <v>0</v>
      </c>
      <c r="O402" s="189">
        <v>0</v>
      </c>
      <c r="P402" s="186">
        <v>0</v>
      </c>
      <c r="Q402" s="189">
        <v>0</v>
      </c>
      <c r="R402" s="189">
        <v>0</v>
      </c>
      <c r="S402" s="189">
        <v>1E-4</v>
      </c>
      <c r="T402" s="188">
        <v>0</v>
      </c>
      <c r="U402" s="187">
        <v>0</v>
      </c>
      <c r="V402" s="189">
        <v>0</v>
      </c>
      <c r="W402" s="189">
        <v>0</v>
      </c>
      <c r="X402" s="188">
        <v>0</v>
      </c>
      <c r="Y402" s="188">
        <v>0</v>
      </c>
      <c r="Z402" s="186">
        <v>0</v>
      </c>
      <c r="AA402" s="186">
        <v>0</v>
      </c>
      <c r="AB402" s="186">
        <v>0</v>
      </c>
      <c r="AC402" s="186">
        <v>0</v>
      </c>
      <c r="AD402" s="188">
        <v>0</v>
      </c>
      <c r="AE402" s="189">
        <v>0</v>
      </c>
      <c r="AF402" s="189">
        <v>0</v>
      </c>
      <c r="AG402" s="189">
        <v>0</v>
      </c>
      <c r="AH402" s="191">
        <v>0</v>
      </c>
      <c r="AI402" s="186">
        <v>0</v>
      </c>
      <c r="AJ402" s="192">
        <v>7501017360796</v>
      </c>
      <c r="AK402" s="192">
        <v>70023</v>
      </c>
      <c r="AL402" s="90" t="s">
        <v>278</v>
      </c>
      <c r="AM402" s="75">
        <v>70406</v>
      </c>
      <c r="AO402" s="188">
        <v>0</v>
      </c>
      <c r="AP402" s="188">
        <v>0</v>
      </c>
      <c r="AQ402" s="187">
        <v>0</v>
      </c>
      <c r="AR402" s="188">
        <v>0</v>
      </c>
      <c r="AS402" s="187">
        <v>0</v>
      </c>
      <c r="AT402" s="188">
        <v>0</v>
      </c>
      <c r="AU402" s="187">
        <v>0</v>
      </c>
      <c r="AV402" s="188">
        <v>0</v>
      </c>
      <c r="AW402" s="187">
        <v>0</v>
      </c>
      <c r="AX402" s="188">
        <v>0</v>
      </c>
      <c r="AY402" s="187">
        <v>0</v>
      </c>
      <c r="AZ402" s="188">
        <v>0</v>
      </c>
      <c r="BA402" s="187">
        <v>0</v>
      </c>
      <c r="BB402" s="188">
        <v>0</v>
      </c>
      <c r="BC402" s="187">
        <v>0</v>
      </c>
      <c r="BD402" s="75"/>
      <c r="BE402" s="75"/>
      <c r="BF402" s="75"/>
      <c r="BI402" s="194"/>
    </row>
    <row r="403" spans="1:61" ht="11.25" customHeight="1" x14ac:dyDescent="0.3">
      <c r="A403" s="184" t="s">
        <v>1107</v>
      </c>
      <c r="B403" s="185">
        <v>0</v>
      </c>
      <c r="C403" s="832">
        <v>70399</v>
      </c>
      <c r="D403" s="55">
        <v>1E-4</v>
      </c>
      <c r="E403" s="91">
        <v>0</v>
      </c>
      <c r="F403" s="186">
        <v>0</v>
      </c>
      <c r="G403" s="186">
        <v>0</v>
      </c>
      <c r="H403" s="186">
        <v>0</v>
      </c>
      <c r="I403" s="187">
        <v>0</v>
      </c>
      <c r="J403" s="188">
        <v>0</v>
      </c>
      <c r="K403" s="186">
        <v>0</v>
      </c>
      <c r="L403" s="186">
        <v>0</v>
      </c>
      <c r="M403" s="186">
        <v>0</v>
      </c>
      <c r="N403" s="189">
        <v>0</v>
      </c>
      <c r="O403" s="189">
        <v>0</v>
      </c>
      <c r="P403" s="186">
        <v>0</v>
      </c>
      <c r="Q403" s="189">
        <v>0</v>
      </c>
      <c r="R403" s="189">
        <v>0</v>
      </c>
      <c r="S403" s="189">
        <v>1E-4</v>
      </c>
      <c r="T403" s="188">
        <v>0</v>
      </c>
      <c r="U403" s="187">
        <v>0</v>
      </c>
      <c r="V403" s="189">
        <v>0</v>
      </c>
      <c r="W403" s="189">
        <v>0</v>
      </c>
      <c r="X403" s="188">
        <v>0</v>
      </c>
      <c r="Y403" s="188">
        <v>0</v>
      </c>
      <c r="Z403" s="186">
        <v>0</v>
      </c>
      <c r="AA403" s="186">
        <v>0</v>
      </c>
      <c r="AB403" s="186">
        <v>0</v>
      </c>
      <c r="AC403" s="186">
        <v>0</v>
      </c>
      <c r="AD403" s="188">
        <v>0</v>
      </c>
      <c r="AE403" s="189">
        <v>0</v>
      </c>
      <c r="AF403" s="189">
        <v>0</v>
      </c>
      <c r="AG403" s="189">
        <v>0</v>
      </c>
      <c r="AH403" s="191">
        <v>0</v>
      </c>
      <c r="AI403" s="186">
        <v>0</v>
      </c>
      <c r="AJ403" s="192">
        <v>7501017360789</v>
      </c>
      <c r="AK403" s="192">
        <v>70022</v>
      </c>
      <c r="AL403" s="90" t="s">
        <v>279</v>
      </c>
      <c r="AM403" s="75">
        <v>70399</v>
      </c>
      <c r="AO403" s="188">
        <v>0</v>
      </c>
      <c r="AP403" s="188">
        <v>0</v>
      </c>
      <c r="AQ403" s="187">
        <v>0</v>
      </c>
      <c r="AR403" s="188">
        <v>0</v>
      </c>
      <c r="AS403" s="187">
        <v>0</v>
      </c>
      <c r="AT403" s="188">
        <v>0</v>
      </c>
      <c r="AU403" s="187">
        <v>0</v>
      </c>
      <c r="AV403" s="188">
        <v>0</v>
      </c>
      <c r="AW403" s="187">
        <v>0</v>
      </c>
      <c r="AX403" s="188">
        <v>0</v>
      </c>
      <c r="AY403" s="187">
        <v>0</v>
      </c>
      <c r="AZ403" s="188">
        <v>0</v>
      </c>
      <c r="BA403" s="187">
        <v>0</v>
      </c>
      <c r="BB403" s="188">
        <v>0</v>
      </c>
      <c r="BC403" s="187">
        <v>0</v>
      </c>
      <c r="BD403" s="75"/>
      <c r="BE403" s="75"/>
      <c r="BF403" s="75"/>
      <c r="BI403" s="194"/>
    </row>
    <row r="404" spans="1:61" ht="11.25" customHeight="1" x14ac:dyDescent="0.3">
      <c r="A404" s="184" t="s">
        <v>1108</v>
      </c>
      <c r="B404" s="185">
        <v>0</v>
      </c>
      <c r="C404" s="832">
        <v>70269</v>
      </c>
      <c r="D404" s="55">
        <v>1E-4</v>
      </c>
      <c r="E404" s="91">
        <v>0</v>
      </c>
      <c r="F404" s="186">
        <v>0</v>
      </c>
      <c r="G404" s="186">
        <v>0</v>
      </c>
      <c r="H404" s="186">
        <v>0</v>
      </c>
      <c r="I404" s="187">
        <v>0</v>
      </c>
      <c r="J404" s="188">
        <v>0</v>
      </c>
      <c r="K404" s="186">
        <v>0</v>
      </c>
      <c r="L404" s="186">
        <v>0</v>
      </c>
      <c r="M404" s="186">
        <v>0</v>
      </c>
      <c r="N404" s="189">
        <v>0</v>
      </c>
      <c r="O404" s="189">
        <v>0</v>
      </c>
      <c r="P404" s="186">
        <v>0</v>
      </c>
      <c r="Q404" s="189">
        <v>0</v>
      </c>
      <c r="R404" s="189">
        <v>0</v>
      </c>
      <c r="S404" s="189">
        <v>1E-4</v>
      </c>
      <c r="T404" s="188">
        <v>0</v>
      </c>
      <c r="U404" s="187">
        <v>0</v>
      </c>
      <c r="V404" s="189">
        <v>0</v>
      </c>
      <c r="W404" s="189">
        <v>0</v>
      </c>
      <c r="X404" s="188">
        <v>0</v>
      </c>
      <c r="Y404" s="188">
        <v>0</v>
      </c>
      <c r="Z404" s="186">
        <v>0</v>
      </c>
      <c r="AA404" s="186">
        <v>0</v>
      </c>
      <c r="AB404" s="186">
        <v>0</v>
      </c>
      <c r="AC404" s="186">
        <v>0</v>
      </c>
      <c r="AD404" s="188">
        <v>0</v>
      </c>
      <c r="AE404" s="189">
        <v>0</v>
      </c>
      <c r="AF404" s="189">
        <v>0</v>
      </c>
      <c r="AG404" s="189">
        <v>0</v>
      </c>
      <c r="AH404" s="191">
        <v>0</v>
      </c>
      <c r="AI404" s="186">
        <v>0</v>
      </c>
      <c r="AJ404" s="192">
        <v>7501943410190</v>
      </c>
      <c r="AK404" s="192">
        <v>70071</v>
      </c>
      <c r="AL404" s="90" t="s">
        <v>279</v>
      </c>
      <c r="AM404" s="75">
        <v>70269</v>
      </c>
      <c r="AO404" s="188">
        <v>0</v>
      </c>
      <c r="AP404" s="188">
        <v>0</v>
      </c>
      <c r="AQ404" s="187">
        <v>0</v>
      </c>
      <c r="AR404" s="188">
        <v>0</v>
      </c>
      <c r="AS404" s="187">
        <v>0</v>
      </c>
      <c r="AT404" s="188">
        <v>0</v>
      </c>
      <c r="AU404" s="187">
        <v>0</v>
      </c>
      <c r="AV404" s="188">
        <v>0</v>
      </c>
      <c r="AW404" s="187">
        <v>0</v>
      </c>
      <c r="AX404" s="188">
        <v>0</v>
      </c>
      <c r="AY404" s="187">
        <v>0</v>
      </c>
      <c r="AZ404" s="188">
        <v>0</v>
      </c>
      <c r="BA404" s="187">
        <v>0</v>
      </c>
      <c r="BB404" s="188">
        <v>0</v>
      </c>
      <c r="BC404" s="187">
        <v>0</v>
      </c>
      <c r="BD404" s="75"/>
      <c r="BE404" s="75"/>
      <c r="BF404" s="75"/>
      <c r="BI404" s="194"/>
    </row>
    <row r="405" spans="1:61" ht="11.25" customHeight="1" x14ac:dyDescent="0.3">
      <c r="A405" s="184" t="s">
        <v>1109</v>
      </c>
      <c r="B405" s="185">
        <v>0</v>
      </c>
      <c r="C405" s="832">
        <v>70372</v>
      </c>
      <c r="D405" s="55">
        <v>1E-4</v>
      </c>
      <c r="E405" s="91">
        <v>0</v>
      </c>
      <c r="F405" s="186">
        <v>0</v>
      </c>
      <c r="G405" s="186">
        <v>0</v>
      </c>
      <c r="H405" s="186">
        <v>0</v>
      </c>
      <c r="I405" s="187">
        <v>0</v>
      </c>
      <c r="J405" s="188">
        <v>0</v>
      </c>
      <c r="K405" s="186">
        <v>0</v>
      </c>
      <c r="L405" s="186">
        <v>0</v>
      </c>
      <c r="M405" s="186">
        <v>0</v>
      </c>
      <c r="N405" s="189">
        <v>0</v>
      </c>
      <c r="O405" s="189">
        <v>0</v>
      </c>
      <c r="P405" s="186">
        <v>0</v>
      </c>
      <c r="Q405" s="189">
        <v>0</v>
      </c>
      <c r="R405" s="189">
        <v>0</v>
      </c>
      <c r="S405" s="189">
        <v>1E-4</v>
      </c>
      <c r="T405" s="188">
        <v>0</v>
      </c>
      <c r="U405" s="187">
        <v>0</v>
      </c>
      <c r="V405" s="189">
        <v>0</v>
      </c>
      <c r="W405" s="189">
        <v>0</v>
      </c>
      <c r="X405" s="188">
        <v>0</v>
      </c>
      <c r="Y405" s="188">
        <v>0</v>
      </c>
      <c r="Z405" s="186">
        <v>0</v>
      </c>
      <c r="AA405" s="186">
        <v>0</v>
      </c>
      <c r="AB405" s="186">
        <v>0</v>
      </c>
      <c r="AC405" s="186">
        <v>0</v>
      </c>
      <c r="AD405" s="188">
        <v>0</v>
      </c>
      <c r="AE405" s="189">
        <v>0</v>
      </c>
      <c r="AF405" s="189">
        <v>0</v>
      </c>
      <c r="AG405" s="189">
        <v>0</v>
      </c>
      <c r="AH405" s="191">
        <v>0</v>
      </c>
      <c r="AI405" s="186">
        <v>0</v>
      </c>
      <c r="AJ405" s="192">
        <v>7501943410190</v>
      </c>
      <c r="AK405" s="192">
        <v>70071</v>
      </c>
      <c r="AL405" s="90" t="s">
        <v>279</v>
      </c>
      <c r="AM405" s="75">
        <v>70372</v>
      </c>
      <c r="AO405" s="188">
        <v>0</v>
      </c>
      <c r="AP405" s="188">
        <v>0</v>
      </c>
      <c r="AQ405" s="187">
        <v>0</v>
      </c>
      <c r="AR405" s="188">
        <v>0</v>
      </c>
      <c r="AS405" s="187">
        <v>0</v>
      </c>
      <c r="AT405" s="188">
        <v>0</v>
      </c>
      <c r="AU405" s="187">
        <v>0</v>
      </c>
      <c r="AV405" s="188">
        <v>0</v>
      </c>
      <c r="AW405" s="187">
        <v>0</v>
      </c>
      <c r="AX405" s="188">
        <v>0</v>
      </c>
      <c r="AY405" s="187">
        <v>0</v>
      </c>
      <c r="AZ405" s="188">
        <v>0</v>
      </c>
      <c r="BA405" s="187">
        <v>0</v>
      </c>
      <c r="BB405" s="188">
        <v>0</v>
      </c>
      <c r="BC405" s="187">
        <v>0</v>
      </c>
      <c r="BD405" s="75"/>
      <c r="BE405" s="75"/>
      <c r="BF405" s="75"/>
      <c r="BI405" s="194"/>
    </row>
    <row r="406" spans="1:61" ht="11.25" customHeight="1" x14ac:dyDescent="0.3">
      <c r="A406" s="184" t="s">
        <v>1110</v>
      </c>
      <c r="B406" s="185">
        <v>0</v>
      </c>
      <c r="C406" s="832">
        <v>70398</v>
      </c>
      <c r="D406" s="55">
        <v>1E-4</v>
      </c>
      <c r="E406" s="91">
        <v>0</v>
      </c>
      <c r="F406" s="186">
        <v>0</v>
      </c>
      <c r="G406" s="186">
        <v>0</v>
      </c>
      <c r="H406" s="186">
        <v>0</v>
      </c>
      <c r="I406" s="187">
        <v>0</v>
      </c>
      <c r="J406" s="188">
        <v>0</v>
      </c>
      <c r="K406" s="186">
        <v>0</v>
      </c>
      <c r="L406" s="186">
        <v>0</v>
      </c>
      <c r="M406" s="186">
        <v>0</v>
      </c>
      <c r="N406" s="189">
        <v>0</v>
      </c>
      <c r="O406" s="189">
        <v>0</v>
      </c>
      <c r="P406" s="186">
        <v>0</v>
      </c>
      <c r="Q406" s="189">
        <v>0</v>
      </c>
      <c r="R406" s="189">
        <v>0</v>
      </c>
      <c r="S406" s="189">
        <v>1E-4</v>
      </c>
      <c r="T406" s="188">
        <v>0</v>
      </c>
      <c r="U406" s="187">
        <v>0</v>
      </c>
      <c r="V406" s="189">
        <v>0</v>
      </c>
      <c r="W406" s="189">
        <v>0</v>
      </c>
      <c r="X406" s="188">
        <v>0</v>
      </c>
      <c r="Y406" s="188">
        <v>0</v>
      </c>
      <c r="Z406" s="186">
        <v>0</v>
      </c>
      <c r="AA406" s="186">
        <v>0</v>
      </c>
      <c r="AB406" s="186">
        <v>0</v>
      </c>
      <c r="AC406" s="186">
        <v>0</v>
      </c>
      <c r="AD406" s="188">
        <v>0</v>
      </c>
      <c r="AE406" s="189">
        <v>0</v>
      </c>
      <c r="AF406" s="189">
        <v>0</v>
      </c>
      <c r="AG406" s="189">
        <v>0</v>
      </c>
      <c r="AH406" s="191">
        <v>0</v>
      </c>
      <c r="AI406" s="186">
        <v>0</v>
      </c>
      <c r="AJ406" s="192">
        <v>7501943424562</v>
      </c>
      <c r="AK406" s="192">
        <v>70020</v>
      </c>
      <c r="AL406" s="90" t="s">
        <v>279</v>
      </c>
      <c r="AM406" s="75">
        <v>70398</v>
      </c>
      <c r="AO406" s="188">
        <v>0</v>
      </c>
      <c r="AP406" s="188">
        <v>0</v>
      </c>
      <c r="AQ406" s="187">
        <v>0</v>
      </c>
      <c r="AR406" s="188">
        <v>0</v>
      </c>
      <c r="AS406" s="187">
        <v>0</v>
      </c>
      <c r="AT406" s="188">
        <v>0</v>
      </c>
      <c r="AU406" s="187">
        <v>0</v>
      </c>
      <c r="AV406" s="188">
        <v>0</v>
      </c>
      <c r="AW406" s="187">
        <v>0</v>
      </c>
      <c r="AX406" s="188">
        <v>0</v>
      </c>
      <c r="AY406" s="187">
        <v>0</v>
      </c>
      <c r="AZ406" s="188">
        <v>0</v>
      </c>
      <c r="BA406" s="187">
        <v>0</v>
      </c>
      <c r="BB406" s="188">
        <v>0</v>
      </c>
      <c r="BC406" s="187">
        <v>0</v>
      </c>
      <c r="BD406" s="75"/>
      <c r="BE406" s="75"/>
      <c r="BF406" s="75"/>
      <c r="BI406" s="194"/>
    </row>
    <row r="407" spans="1:61" ht="11.25" customHeight="1" x14ac:dyDescent="0.3">
      <c r="A407" s="184" t="s">
        <v>1111</v>
      </c>
      <c r="B407" s="185">
        <v>0</v>
      </c>
      <c r="C407" s="832">
        <v>70402</v>
      </c>
      <c r="D407" s="55">
        <v>1E-4</v>
      </c>
      <c r="E407" s="91">
        <v>0</v>
      </c>
      <c r="F407" s="186">
        <v>0</v>
      </c>
      <c r="G407" s="186">
        <v>0</v>
      </c>
      <c r="H407" s="186">
        <v>0</v>
      </c>
      <c r="I407" s="187">
        <v>0</v>
      </c>
      <c r="J407" s="188">
        <v>0</v>
      </c>
      <c r="K407" s="186">
        <v>0</v>
      </c>
      <c r="L407" s="186">
        <v>0</v>
      </c>
      <c r="M407" s="186">
        <v>0</v>
      </c>
      <c r="N407" s="189">
        <v>0</v>
      </c>
      <c r="O407" s="189">
        <v>0</v>
      </c>
      <c r="P407" s="186">
        <v>0</v>
      </c>
      <c r="Q407" s="189">
        <v>0</v>
      </c>
      <c r="R407" s="189">
        <v>0</v>
      </c>
      <c r="S407" s="189">
        <v>1E-4</v>
      </c>
      <c r="T407" s="188">
        <v>0</v>
      </c>
      <c r="U407" s="187">
        <v>0</v>
      </c>
      <c r="V407" s="189">
        <v>0</v>
      </c>
      <c r="W407" s="189">
        <v>0</v>
      </c>
      <c r="X407" s="188">
        <v>0</v>
      </c>
      <c r="Y407" s="188">
        <v>0</v>
      </c>
      <c r="Z407" s="186">
        <v>0</v>
      </c>
      <c r="AA407" s="186">
        <v>0</v>
      </c>
      <c r="AB407" s="186">
        <v>0</v>
      </c>
      <c r="AC407" s="186">
        <v>0</v>
      </c>
      <c r="AD407" s="188">
        <v>0</v>
      </c>
      <c r="AE407" s="189">
        <v>0</v>
      </c>
      <c r="AF407" s="189">
        <v>0</v>
      </c>
      <c r="AG407" s="189">
        <v>0</v>
      </c>
      <c r="AH407" s="191">
        <v>0</v>
      </c>
      <c r="AI407" s="186">
        <v>0</v>
      </c>
      <c r="AJ407" s="192">
        <v>7501943425545</v>
      </c>
      <c r="AK407" s="192">
        <v>70089</v>
      </c>
      <c r="AL407" s="90" t="s">
        <v>279</v>
      </c>
      <c r="AM407" s="75">
        <v>70402</v>
      </c>
      <c r="AO407" s="188">
        <v>0</v>
      </c>
      <c r="AP407" s="188">
        <v>0</v>
      </c>
      <c r="AQ407" s="187">
        <v>0</v>
      </c>
      <c r="AR407" s="188">
        <v>0</v>
      </c>
      <c r="AS407" s="187">
        <v>0</v>
      </c>
      <c r="AT407" s="188">
        <v>0</v>
      </c>
      <c r="AU407" s="187">
        <v>0</v>
      </c>
      <c r="AV407" s="188">
        <v>0</v>
      </c>
      <c r="AW407" s="187">
        <v>0</v>
      </c>
      <c r="AX407" s="188">
        <v>0</v>
      </c>
      <c r="AY407" s="187">
        <v>0</v>
      </c>
      <c r="AZ407" s="188">
        <v>0</v>
      </c>
      <c r="BA407" s="187">
        <v>0</v>
      </c>
      <c r="BB407" s="188">
        <v>0</v>
      </c>
      <c r="BC407" s="187">
        <v>0</v>
      </c>
      <c r="BD407" s="75"/>
      <c r="BE407" s="75"/>
      <c r="BF407" s="75"/>
      <c r="BI407" s="194"/>
    </row>
    <row r="408" spans="1:61" ht="11.25" customHeight="1" x14ac:dyDescent="0.3">
      <c r="A408" s="184" t="s">
        <v>1112</v>
      </c>
      <c r="B408" s="185">
        <v>0</v>
      </c>
      <c r="C408" s="832">
        <v>70628</v>
      </c>
      <c r="D408" s="55">
        <v>1E-4</v>
      </c>
      <c r="E408" s="91">
        <v>0</v>
      </c>
      <c r="F408" s="186">
        <v>0</v>
      </c>
      <c r="G408" s="186">
        <v>0</v>
      </c>
      <c r="H408" s="186">
        <v>0</v>
      </c>
      <c r="I408" s="187">
        <v>0</v>
      </c>
      <c r="J408" s="188">
        <v>0</v>
      </c>
      <c r="K408" s="186">
        <v>0</v>
      </c>
      <c r="L408" s="186">
        <v>0</v>
      </c>
      <c r="M408" s="186">
        <v>0</v>
      </c>
      <c r="N408" s="189">
        <v>0</v>
      </c>
      <c r="O408" s="189">
        <v>0</v>
      </c>
      <c r="P408" s="186">
        <v>0</v>
      </c>
      <c r="Q408" s="189">
        <v>0</v>
      </c>
      <c r="R408" s="189">
        <v>0</v>
      </c>
      <c r="S408" s="189">
        <v>1E-4</v>
      </c>
      <c r="T408" s="188">
        <v>0</v>
      </c>
      <c r="U408" s="187">
        <v>0</v>
      </c>
      <c r="V408" s="189">
        <v>0</v>
      </c>
      <c r="W408" s="189">
        <v>0</v>
      </c>
      <c r="X408" s="188">
        <v>0</v>
      </c>
      <c r="Y408" s="188">
        <v>0</v>
      </c>
      <c r="Z408" s="186">
        <v>0</v>
      </c>
      <c r="AA408" s="186">
        <v>0</v>
      </c>
      <c r="AB408" s="186">
        <v>0</v>
      </c>
      <c r="AC408" s="186">
        <v>0</v>
      </c>
      <c r="AD408" s="188">
        <v>0</v>
      </c>
      <c r="AE408" s="189">
        <v>0</v>
      </c>
      <c r="AF408" s="189">
        <v>0</v>
      </c>
      <c r="AG408" s="189">
        <v>0</v>
      </c>
      <c r="AH408" s="191">
        <v>0</v>
      </c>
      <c r="AI408" s="186">
        <v>0</v>
      </c>
      <c r="AJ408" s="192">
        <v>7501943425545</v>
      </c>
      <c r="AK408" s="192">
        <v>70089</v>
      </c>
      <c r="AL408" s="90" t="s">
        <v>278</v>
      </c>
      <c r="AM408" s="75">
        <v>70628</v>
      </c>
      <c r="AO408" s="188">
        <v>0</v>
      </c>
      <c r="AP408" s="188">
        <v>0</v>
      </c>
      <c r="AQ408" s="187">
        <v>0</v>
      </c>
      <c r="AR408" s="188">
        <v>0</v>
      </c>
      <c r="AS408" s="187">
        <v>0</v>
      </c>
      <c r="AT408" s="188">
        <v>0</v>
      </c>
      <c r="AU408" s="187">
        <v>0</v>
      </c>
      <c r="AV408" s="188">
        <v>0</v>
      </c>
      <c r="AW408" s="187">
        <v>0</v>
      </c>
      <c r="AX408" s="188">
        <v>0</v>
      </c>
      <c r="AY408" s="187">
        <v>0</v>
      </c>
      <c r="AZ408" s="188">
        <v>0</v>
      </c>
      <c r="BA408" s="187">
        <v>0</v>
      </c>
      <c r="BB408" s="188">
        <v>0</v>
      </c>
      <c r="BC408" s="187">
        <v>0</v>
      </c>
      <c r="BD408" s="75"/>
      <c r="BE408" s="75"/>
      <c r="BF408" s="75"/>
      <c r="BI408" s="194"/>
    </row>
    <row r="409" spans="1:61" ht="11.25" customHeight="1" x14ac:dyDescent="0.3">
      <c r="A409" s="184" t="s">
        <v>1113</v>
      </c>
      <c r="B409" s="185">
        <v>0</v>
      </c>
      <c r="C409" s="832">
        <v>70272</v>
      </c>
      <c r="D409" s="55">
        <v>1E-4</v>
      </c>
      <c r="E409" s="91">
        <v>0</v>
      </c>
      <c r="F409" s="186">
        <v>0</v>
      </c>
      <c r="G409" s="186">
        <v>0</v>
      </c>
      <c r="H409" s="186">
        <v>0</v>
      </c>
      <c r="I409" s="187">
        <v>0</v>
      </c>
      <c r="J409" s="188">
        <v>0</v>
      </c>
      <c r="K409" s="186">
        <v>0</v>
      </c>
      <c r="L409" s="186">
        <v>0</v>
      </c>
      <c r="M409" s="186">
        <v>0</v>
      </c>
      <c r="N409" s="189">
        <v>0</v>
      </c>
      <c r="O409" s="189">
        <v>0</v>
      </c>
      <c r="P409" s="186">
        <v>0</v>
      </c>
      <c r="Q409" s="189">
        <v>0</v>
      </c>
      <c r="R409" s="189">
        <v>0</v>
      </c>
      <c r="S409" s="189">
        <v>1E-4</v>
      </c>
      <c r="T409" s="188">
        <v>0</v>
      </c>
      <c r="U409" s="187">
        <v>0</v>
      </c>
      <c r="V409" s="189">
        <v>0</v>
      </c>
      <c r="W409" s="189">
        <v>0</v>
      </c>
      <c r="X409" s="188">
        <v>0</v>
      </c>
      <c r="Y409" s="188">
        <v>0</v>
      </c>
      <c r="Z409" s="186">
        <v>0</v>
      </c>
      <c r="AA409" s="186">
        <v>0</v>
      </c>
      <c r="AB409" s="186">
        <v>0</v>
      </c>
      <c r="AC409" s="186">
        <v>0</v>
      </c>
      <c r="AD409" s="188">
        <v>0</v>
      </c>
      <c r="AE409" s="189">
        <v>0</v>
      </c>
      <c r="AF409" s="189">
        <v>0</v>
      </c>
      <c r="AG409" s="189">
        <v>0</v>
      </c>
      <c r="AH409" s="191">
        <v>0</v>
      </c>
      <c r="AI409" s="186">
        <v>0</v>
      </c>
      <c r="AJ409" s="192">
        <v>7501943411135</v>
      </c>
      <c r="AK409" s="192">
        <v>70134</v>
      </c>
      <c r="AL409" s="90" t="s">
        <v>279</v>
      </c>
      <c r="AM409" s="75">
        <v>70272</v>
      </c>
      <c r="AO409" s="188">
        <v>0</v>
      </c>
      <c r="AP409" s="188">
        <v>0</v>
      </c>
      <c r="AQ409" s="187">
        <v>0</v>
      </c>
      <c r="AR409" s="188">
        <v>0</v>
      </c>
      <c r="AS409" s="187">
        <v>0</v>
      </c>
      <c r="AT409" s="188">
        <v>0</v>
      </c>
      <c r="AU409" s="187">
        <v>0</v>
      </c>
      <c r="AV409" s="188">
        <v>0</v>
      </c>
      <c r="AW409" s="187">
        <v>0</v>
      </c>
      <c r="AX409" s="188">
        <v>0</v>
      </c>
      <c r="AY409" s="187">
        <v>0</v>
      </c>
      <c r="AZ409" s="188">
        <v>0</v>
      </c>
      <c r="BA409" s="187">
        <v>0</v>
      </c>
      <c r="BB409" s="188">
        <v>0</v>
      </c>
      <c r="BC409" s="187">
        <v>0</v>
      </c>
      <c r="BD409" s="75"/>
      <c r="BE409" s="75"/>
      <c r="BF409" s="75"/>
      <c r="BI409" s="194"/>
    </row>
    <row r="410" spans="1:61" ht="11.25" customHeight="1" x14ac:dyDescent="0.3">
      <c r="A410" s="184" t="s">
        <v>1114</v>
      </c>
      <c r="B410" s="185">
        <v>0</v>
      </c>
      <c r="C410" s="832">
        <v>70263</v>
      </c>
      <c r="D410" s="55">
        <v>1E-4</v>
      </c>
      <c r="E410" s="91">
        <v>0</v>
      </c>
      <c r="F410" s="186">
        <v>0</v>
      </c>
      <c r="G410" s="186">
        <v>0</v>
      </c>
      <c r="H410" s="186">
        <v>0</v>
      </c>
      <c r="I410" s="187">
        <v>0</v>
      </c>
      <c r="J410" s="188">
        <v>0</v>
      </c>
      <c r="K410" s="186">
        <v>0</v>
      </c>
      <c r="L410" s="186">
        <v>0</v>
      </c>
      <c r="M410" s="186">
        <v>0</v>
      </c>
      <c r="N410" s="189">
        <v>0</v>
      </c>
      <c r="O410" s="189">
        <v>0</v>
      </c>
      <c r="P410" s="186">
        <v>0</v>
      </c>
      <c r="Q410" s="189">
        <v>0</v>
      </c>
      <c r="R410" s="189">
        <v>0</v>
      </c>
      <c r="S410" s="189">
        <v>1E-4</v>
      </c>
      <c r="T410" s="188">
        <v>0</v>
      </c>
      <c r="U410" s="187">
        <v>0</v>
      </c>
      <c r="V410" s="189">
        <v>0</v>
      </c>
      <c r="W410" s="189">
        <v>0</v>
      </c>
      <c r="X410" s="188">
        <v>0</v>
      </c>
      <c r="Y410" s="188">
        <v>0</v>
      </c>
      <c r="Z410" s="186">
        <v>0</v>
      </c>
      <c r="AA410" s="186">
        <v>0</v>
      </c>
      <c r="AB410" s="186">
        <v>0</v>
      </c>
      <c r="AC410" s="186">
        <v>0</v>
      </c>
      <c r="AD410" s="188">
        <v>0</v>
      </c>
      <c r="AE410" s="189">
        <v>0</v>
      </c>
      <c r="AF410" s="189">
        <v>0</v>
      </c>
      <c r="AG410" s="189">
        <v>0</v>
      </c>
      <c r="AH410" s="191">
        <v>0</v>
      </c>
      <c r="AI410" s="186">
        <v>0</v>
      </c>
      <c r="AJ410" s="192">
        <v>7501943424609</v>
      </c>
      <c r="AK410" s="192">
        <v>70030</v>
      </c>
      <c r="AL410" s="90" t="s">
        <v>279</v>
      </c>
      <c r="AM410" s="75">
        <v>70263</v>
      </c>
      <c r="AO410" s="188">
        <v>0</v>
      </c>
      <c r="AP410" s="188">
        <v>0</v>
      </c>
      <c r="AQ410" s="187">
        <v>0</v>
      </c>
      <c r="AR410" s="188">
        <v>0</v>
      </c>
      <c r="AS410" s="187">
        <v>0</v>
      </c>
      <c r="AT410" s="188">
        <v>0</v>
      </c>
      <c r="AU410" s="187">
        <v>0</v>
      </c>
      <c r="AV410" s="188">
        <v>0</v>
      </c>
      <c r="AW410" s="187">
        <v>0</v>
      </c>
      <c r="AX410" s="188">
        <v>0</v>
      </c>
      <c r="AY410" s="187">
        <v>0</v>
      </c>
      <c r="AZ410" s="188">
        <v>0</v>
      </c>
      <c r="BA410" s="187">
        <v>0</v>
      </c>
      <c r="BB410" s="188">
        <v>0</v>
      </c>
      <c r="BC410" s="187">
        <v>0</v>
      </c>
      <c r="BD410" s="75"/>
      <c r="BE410" s="75"/>
      <c r="BF410" s="75"/>
      <c r="BI410" s="194"/>
    </row>
    <row r="411" spans="1:61" ht="11.25" customHeight="1" x14ac:dyDescent="0.3">
      <c r="A411" s="184" t="s">
        <v>1115</v>
      </c>
      <c r="B411" s="185">
        <v>0</v>
      </c>
      <c r="C411" s="832">
        <v>70370</v>
      </c>
      <c r="D411" s="55">
        <v>1E-4</v>
      </c>
      <c r="E411" s="91">
        <v>0</v>
      </c>
      <c r="F411" s="186">
        <v>0</v>
      </c>
      <c r="G411" s="186">
        <v>0</v>
      </c>
      <c r="H411" s="186">
        <v>0</v>
      </c>
      <c r="I411" s="187">
        <v>0</v>
      </c>
      <c r="J411" s="188">
        <v>0</v>
      </c>
      <c r="K411" s="186">
        <v>0</v>
      </c>
      <c r="L411" s="186">
        <v>0</v>
      </c>
      <c r="M411" s="186">
        <v>0</v>
      </c>
      <c r="N411" s="189">
        <v>0</v>
      </c>
      <c r="O411" s="189">
        <v>0</v>
      </c>
      <c r="P411" s="186">
        <v>0</v>
      </c>
      <c r="Q411" s="189">
        <v>0</v>
      </c>
      <c r="R411" s="189">
        <v>0</v>
      </c>
      <c r="S411" s="189">
        <v>1E-4</v>
      </c>
      <c r="T411" s="188">
        <v>0</v>
      </c>
      <c r="U411" s="187">
        <v>0</v>
      </c>
      <c r="V411" s="189">
        <v>0</v>
      </c>
      <c r="W411" s="189">
        <v>0</v>
      </c>
      <c r="X411" s="188">
        <v>0</v>
      </c>
      <c r="Y411" s="188">
        <v>0</v>
      </c>
      <c r="Z411" s="186">
        <v>0</v>
      </c>
      <c r="AA411" s="186">
        <v>0</v>
      </c>
      <c r="AB411" s="186">
        <v>0</v>
      </c>
      <c r="AC411" s="186">
        <v>0</v>
      </c>
      <c r="AD411" s="188">
        <v>0</v>
      </c>
      <c r="AE411" s="189">
        <v>0</v>
      </c>
      <c r="AF411" s="189">
        <v>0</v>
      </c>
      <c r="AG411" s="189">
        <v>0</v>
      </c>
      <c r="AH411" s="191">
        <v>0</v>
      </c>
      <c r="AI411" s="186">
        <v>0</v>
      </c>
      <c r="AJ411" s="192">
        <v>7501943424609</v>
      </c>
      <c r="AK411" s="192">
        <v>70030</v>
      </c>
      <c r="AL411" s="90" t="s">
        <v>279</v>
      </c>
      <c r="AM411" s="75">
        <v>70370</v>
      </c>
      <c r="AO411" s="188">
        <v>0</v>
      </c>
      <c r="AP411" s="188">
        <v>0</v>
      </c>
      <c r="AQ411" s="187">
        <v>0</v>
      </c>
      <c r="AR411" s="188">
        <v>0</v>
      </c>
      <c r="AS411" s="187">
        <v>0</v>
      </c>
      <c r="AT411" s="188">
        <v>0</v>
      </c>
      <c r="AU411" s="187">
        <v>0</v>
      </c>
      <c r="AV411" s="188">
        <v>0</v>
      </c>
      <c r="AW411" s="187">
        <v>0</v>
      </c>
      <c r="AX411" s="188">
        <v>0</v>
      </c>
      <c r="AY411" s="187">
        <v>0</v>
      </c>
      <c r="AZ411" s="188">
        <v>0</v>
      </c>
      <c r="BA411" s="187">
        <v>0</v>
      </c>
      <c r="BB411" s="188">
        <v>0</v>
      </c>
      <c r="BC411" s="187">
        <v>0</v>
      </c>
      <c r="BD411" s="75"/>
      <c r="BE411" s="75"/>
      <c r="BF411" s="75"/>
      <c r="BI411" s="194"/>
    </row>
    <row r="412" spans="1:61" ht="11.25" customHeight="1" x14ac:dyDescent="0.3">
      <c r="A412" s="184" t="s">
        <v>1116</v>
      </c>
      <c r="B412" s="185">
        <v>0</v>
      </c>
      <c r="C412" s="832">
        <v>70282</v>
      </c>
      <c r="D412" s="55">
        <v>1E-4</v>
      </c>
      <c r="E412" s="91">
        <v>0</v>
      </c>
      <c r="F412" s="186">
        <v>0</v>
      </c>
      <c r="G412" s="186">
        <v>0</v>
      </c>
      <c r="H412" s="186">
        <v>0</v>
      </c>
      <c r="I412" s="187">
        <v>0</v>
      </c>
      <c r="J412" s="188">
        <v>0</v>
      </c>
      <c r="K412" s="186">
        <v>0</v>
      </c>
      <c r="L412" s="186">
        <v>0</v>
      </c>
      <c r="M412" s="186">
        <v>0</v>
      </c>
      <c r="N412" s="189">
        <v>0</v>
      </c>
      <c r="O412" s="189">
        <v>0</v>
      </c>
      <c r="P412" s="186">
        <v>0</v>
      </c>
      <c r="Q412" s="189">
        <v>0</v>
      </c>
      <c r="R412" s="189">
        <v>0</v>
      </c>
      <c r="S412" s="189">
        <v>1E-4</v>
      </c>
      <c r="T412" s="188">
        <v>0</v>
      </c>
      <c r="U412" s="187">
        <v>0</v>
      </c>
      <c r="V412" s="189">
        <v>0</v>
      </c>
      <c r="W412" s="189">
        <v>0</v>
      </c>
      <c r="X412" s="188">
        <v>0</v>
      </c>
      <c r="Y412" s="188">
        <v>0</v>
      </c>
      <c r="Z412" s="186">
        <v>0</v>
      </c>
      <c r="AA412" s="186">
        <v>0</v>
      </c>
      <c r="AB412" s="186">
        <v>0</v>
      </c>
      <c r="AC412" s="186">
        <v>0</v>
      </c>
      <c r="AD412" s="188">
        <v>0</v>
      </c>
      <c r="AE412" s="189">
        <v>0</v>
      </c>
      <c r="AF412" s="189">
        <v>0</v>
      </c>
      <c r="AG412" s="189">
        <v>0</v>
      </c>
      <c r="AH412" s="191">
        <v>0</v>
      </c>
      <c r="AI412" s="186">
        <v>0</v>
      </c>
      <c r="AJ412" s="192">
        <v>7501943420182</v>
      </c>
      <c r="AK412" s="192">
        <v>70028</v>
      </c>
      <c r="AL412" s="90" t="s">
        <v>279</v>
      </c>
      <c r="AM412" s="75">
        <v>70282</v>
      </c>
      <c r="AO412" s="188">
        <v>0</v>
      </c>
      <c r="AP412" s="188">
        <v>0</v>
      </c>
      <c r="AQ412" s="187">
        <v>0</v>
      </c>
      <c r="AR412" s="188">
        <v>0</v>
      </c>
      <c r="AS412" s="187">
        <v>0</v>
      </c>
      <c r="AT412" s="188">
        <v>0</v>
      </c>
      <c r="AU412" s="187">
        <v>0</v>
      </c>
      <c r="AV412" s="188">
        <v>0</v>
      </c>
      <c r="AW412" s="187">
        <v>0</v>
      </c>
      <c r="AX412" s="188">
        <v>0</v>
      </c>
      <c r="AY412" s="187">
        <v>0</v>
      </c>
      <c r="AZ412" s="188">
        <v>0</v>
      </c>
      <c r="BA412" s="187">
        <v>0</v>
      </c>
      <c r="BB412" s="188">
        <v>0</v>
      </c>
      <c r="BC412" s="187">
        <v>0</v>
      </c>
      <c r="BD412" s="75"/>
      <c r="BE412" s="75"/>
      <c r="BF412" s="75"/>
      <c r="BI412" s="194"/>
    </row>
    <row r="413" spans="1:61" ht="11.25" customHeight="1" x14ac:dyDescent="0.3">
      <c r="A413" s="184" t="s">
        <v>1117</v>
      </c>
      <c r="B413" s="185">
        <v>0</v>
      </c>
      <c r="C413" s="832">
        <v>70395</v>
      </c>
      <c r="D413" s="55">
        <v>1E-4</v>
      </c>
      <c r="E413" s="91">
        <v>0</v>
      </c>
      <c r="F413" s="186">
        <v>0</v>
      </c>
      <c r="G413" s="186">
        <v>0</v>
      </c>
      <c r="H413" s="186">
        <v>0</v>
      </c>
      <c r="I413" s="187">
        <v>0</v>
      </c>
      <c r="J413" s="188">
        <v>0</v>
      </c>
      <c r="K413" s="186">
        <v>0</v>
      </c>
      <c r="L413" s="186">
        <v>0</v>
      </c>
      <c r="M413" s="186">
        <v>0</v>
      </c>
      <c r="N413" s="189">
        <v>0</v>
      </c>
      <c r="O413" s="189">
        <v>0</v>
      </c>
      <c r="P413" s="186">
        <v>0</v>
      </c>
      <c r="Q413" s="189">
        <v>0</v>
      </c>
      <c r="R413" s="189">
        <v>0</v>
      </c>
      <c r="S413" s="189">
        <v>1E-4</v>
      </c>
      <c r="T413" s="188">
        <v>0</v>
      </c>
      <c r="U413" s="187">
        <v>0</v>
      </c>
      <c r="V413" s="189">
        <v>0</v>
      </c>
      <c r="W413" s="189">
        <v>0</v>
      </c>
      <c r="X413" s="188">
        <v>0</v>
      </c>
      <c r="Y413" s="188">
        <v>0</v>
      </c>
      <c r="Z413" s="186">
        <v>0</v>
      </c>
      <c r="AA413" s="186">
        <v>0</v>
      </c>
      <c r="AB413" s="186">
        <v>0</v>
      </c>
      <c r="AC413" s="186">
        <v>0</v>
      </c>
      <c r="AD413" s="188">
        <v>0</v>
      </c>
      <c r="AE413" s="189">
        <v>0</v>
      </c>
      <c r="AF413" s="189">
        <v>0</v>
      </c>
      <c r="AG413" s="189">
        <v>0</v>
      </c>
      <c r="AH413" s="191">
        <v>0</v>
      </c>
      <c r="AI413" s="186">
        <v>0</v>
      </c>
      <c r="AJ413" s="192">
        <v>7501943420120</v>
      </c>
      <c r="AK413" s="192">
        <v>70013</v>
      </c>
      <c r="AL413" s="90" t="s">
        <v>279</v>
      </c>
      <c r="AM413" s="75">
        <v>70395</v>
      </c>
      <c r="AO413" s="188">
        <v>0</v>
      </c>
      <c r="AP413" s="188">
        <v>0</v>
      </c>
      <c r="AQ413" s="187">
        <v>0</v>
      </c>
      <c r="AR413" s="188">
        <v>0</v>
      </c>
      <c r="AS413" s="187">
        <v>0</v>
      </c>
      <c r="AT413" s="188">
        <v>0</v>
      </c>
      <c r="AU413" s="187">
        <v>0</v>
      </c>
      <c r="AV413" s="188">
        <v>0</v>
      </c>
      <c r="AW413" s="187">
        <v>0</v>
      </c>
      <c r="AX413" s="188">
        <v>0</v>
      </c>
      <c r="AY413" s="187">
        <v>0</v>
      </c>
      <c r="AZ413" s="188">
        <v>0</v>
      </c>
      <c r="BA413" s="187">
        <v>0</v>
      </c>
      <c r="BB413" s="188">
        <v>0</v>
      </c>
      <c r="BC413" s="187">
        <v>0</v>
      </c>
      <c r="BD413" s="75"/>
      <c r="BE413" s="75"/>
      <c r="BF413" s="75"/>
      <c r="BI413" s="194"/>
    </row>
    <row r="414" spans="1:61" ht="11.25" customHeight="1" x14ac:dyDescent="0.3">
      <c r="A414" s="184" t="s">
        <v>1118</v>
      </c>
      <c r="B414" s="185">
        <v>0</v>
      </c>
      <c r="C414" s="832">
        <v>70396</v>
      </c>
      <c r="D414" s="55">
        <v>1E-4</v>
      </c>
      <c r="E414" s="91">
        <v>0</v>
      </c>
      <c r="F414" s="186">
        <v>0</v>
      </c>
      <c r="G414" s="186">
        <v>0</v>
      </c>
      <c r="H414" s="186">
        <v>0</v>
      </c>
      <c r="I414" s="187">
        <v>0</v>
      </c>
      <c r="J414" s="188">
        <v>0</v>
      </c>
      <c r="K414" s="186">
        <v>0</v>
      </c>
      <c r="L414" s="186">
        <v>0</v>
      </c>
      <c r="M414" s="186">
        <v>0</v>
      </c>
      <c r="N414" s="189">
        <v>0</v>
      </c>
      <c r="O414" s="189">
        <v>0</v>
      </c>
      <c r="P414" s="186">
        <v>0</v>
      </c>
      <c r="Q414" s="189">
        <v>0</v>
      </c>
      <c r="R414" s="189">
        <v>0</v>
      </c>
      <c r="S414" s="189">
        <v>1E-4</v>
      </c>
      <c r="T414" s="188">
        <v>0</v>
      </c>
      <c r="U414" s="187">
        <v>0</v>
      </c>
      <c r="V414" s="189">
        <v>0</v>
      </c>
      <c r="W414" s="189">
        <v>0</v>
      </c>
      <c r="X414" s="188">
        <v>0</v>
      </c>
      <c r="Y414" s="188">
        <v>0</v>
      </c>
      <c r="Z414" s="186">
        <v>0</v>
      </c>
      <c r="AA414" s="186">
        <v>0</v>
      </c>
      <c r="AB414" s="186">
        <v>0</v>
      </c>
      <c r="AC414" s="186">
        <v>0</v>
      </c>
      <c r="AD414" s="188">
        <v>0</v>
      </c>
      <c r="AE414" s="189">
        <v>0</v>
      </c>
      <c r="AF414" s="189">
        <v>0</v>
      </c>
      <c r="AG414" s="189">
        <v>0</v>
      </c>
      <c r="AH414" s="191">
        <v>0</v>
      </c>
      <c r="AI414" s="186">
        <v>0</v>
      </c>
      <c r="AJ414" s="192">
        <v>7501943429208</v>
      </c>
      <c r="AK414" s="192">
        <v>70017</v>
      </c>
      <c r="AL414" s="90" t="s">
        <v>279</v>
      </c>
      <c r="AM414" s="75">
        <v>70396</v>
      </c>
      <c r="AO414" s="188">
        <v>0</v>
      </c>
      <c r="AP414" s="188">
        <v>0</v>
      </c>
      <c r="AQ414" s="187">
        <v>0</v>
      </c>
      <c r="AR414" s="188">
        <v>0</v>
      </c>
      <c r="AS414" s="187">
        <v>0</v>
      </c>
      <c r="AT414" s="188">
        <v>0</v>
      </c>
      <c r="AU414" s="187">
        <v>0</v>
      </c>
      <c r="AV414" s="188">
        <v>0</v>
      </c>
      <c r="AW414" s="187">
        <v>0</v>
      </c>
      <c r="AX414" s="188">
        <v>0</v>
      </c>
      <c r="AY414" s="187">
        <v>0</v>
      </c>
      <c r="AZ414" s="188">
        <v>0</v>
      </c>
      <c r="BA414" s="187">
        <v>0</v>
      </c>
      <c r="BB414" s="188">
        <v>0</v>
      </c>
      <c r="BC414" s="187">
        <v>0</v>
      </c>
      <c r="BD414" s="75"/>
      <c r="BE414" s="75"/>
      <c r="BF414" s="75"/>
      <c r="BI414" s="194"/>
    </row>
    <row r="415" spans="1:61" ht="11.25" customHeight="1" x14ac:dyDescent="0.3">
      <c r="A415" s="184" t="s">
        <v>1119</v>
      </c>
      <c r="B415" s="185">
        <v>0</v>
      </c>
      <c r="C415" s="832">
        <v>70629</v>
      </c>
      <c r="D415" s="55">
        <v>1E-4</v>
      </c>
      <c r="E415" s="91">
        <v>0</v>
      </c>
      <c r="F415" s="186">
        <v>0</v>
      </c>
      <c r="G415" s="186">
        <v>0</v>
      </c>
      <c r="H415" s="186">
        <v>0</v>
      </c>
      <c r="I415" s="187">
        <v>0</v>
      </c>
      <c r="J415" s="188">
        <v>0</v>
      </c>
      <c r="K415" s="186">
        <v>0</v>
      </c>
      <c r="L415" s="186">
        <v>0</v>
      </c>
      <c r="M415" s="186">
        <v>0</v>
      </c>
      <c r="N415" s="189">
        <v>0</v>
      </c>
      <c r="O415" s="189">
        <v>0</v>
      </c>
      <c r="P415" s="186">
        <v>0</v>
      </c>
      <c r="Q415" s="189">
        <v>0</v>
      </c>
      <c r="R415" s="189">
        <v>0</v>
      </c>
      <c r="S415" s="189">
        <v>1E-4</v>
      </c>
      <c r="T415" s="188">
        <v>0</v>
      </c>
      <c r="U415" s="187">
        <v>0</v>
      </c>
      <c r="V415" s="189">
        <v>0</v>
      </c>
      <c r="W415" s="189">
        <v>0</v>
      </c>
      <c r="X415" s="188">
        <v>0</v>
      </c>
      <c r="Y415" s="188">
        <v>0</v>
      </c>
      <c r="Z415" s="186">
        <v>0</v>
      </c>
      <c r="AA415" s="186">
        <v>0</v>
      </c>
      <c r="AB415" s="186">
        <v>0</v>
      </c>
      <c r="AC415" s="186">
        <v>0</v>
      </c>
      <c r="AD415" s="188">
        <v>0</v>
      </c>
      <c r="AE415" s="189">
        <v>0</v>
      </c>
      <c r="AF415" s="189">
        <v>0</v>
      </c>
      <c r="AG415" s="189">
        <v>0</v>
      </c>
      <c r="AH415" s="191">
        <v>0</v>
      </c>
      <c r="AI415" s="186">
        <v>0</v>
      </c>
      <c r="AJ415" s="192">
        <v>7501943429208</v>
      </c>
      <c r="AK415" s="192">
        <v>70017</v>
      </c>
      <c r="AL415" s="90" t="s">
        <v>279</v>
      </c>
      <c r="AM415" s="75">
        <v>70629</v>
      </c>
      <c r="AO415" s="188">
        <v>0</v>
      </c>
      <c r="AP415" s="188">
        <v>0</v>
      </c>
      <c r="AQ415" s="187">
        <v>0</v>
      </c>
      <c r="AR415" s="188">
        <v>0</v>
      </c>
      <c r="AS415" s="187">
        <v>0</v>
      </c>
      <c r="AT415" s="188">
        <v>0</v>
      </c>
      <c r="AU415" s="187">
        <v>0</v>
      </c>
      <c r="AV415" s="188">
        <v>0</v>
      </c>
      <c r="AW415" s="187">
        <v>0</v>
      </c>
      <c r="AX415" s="188">
        <v>0</v>
      </c>
      <c r="AY415" s="187">
        <v>0</v>
      </c>
      <c r="AZ415" s="188">
        <v>0</v>
      </c>
      <c r="BA415" s="187">
        <v>0</v>
      </c>
      <c r="BB415" s="188">
        <v>0</v>
      </c>
      <c r="BC415" s="187">
        <v>0</v>
      </c>
      <c r="BD415" s="75"/>
      <c r="BE415" s="75"/>
      <c r="BF415" s="75"/>
      <c r="BI415" s="194"/>
    </row>
    <row r="416" spans="1:61" ht="11.25" customHeight="1" x14ac:dyDescent="0.3">
      <c r="A416" s="184" t="s">
        <v>1120</v>
      </c>
      <c r="B416" s="185">
        <v>0</v>
      </c>
      <c r="C416" s="832">
        <v>70624</v>
      </c>
      <c r="D416" s="55">
        <v>1E-4</v>
      </c>
      <c r="E416" s="91">
        <v>0</v>
      </c>
      <c r="F416" s="186">
        <v>0</v>
      </c>
      <c r="G416" s="186">
        <v>0</v>
      </c>
      <c r="H416" s="186">
        <v>0</v>
      </c>
      <c r="I416" s="187">
        <v>0</v>
      </c>
      <c r="J416" s="188">
        <v>0</v>
      </c>
      <c r="K416" s="186">
        <v>0</v>
      </c>
      <c r="L416" s="186">
        <v>0</v>
      </c>
      <c r="M416" s="186">
        <v>0</v>
      </c>
      <c r="N416" s="189">
        <v>0</v>
      </c>
      <c r="O416" s="189">
        <v>0</v>
      </c>
      <c r="P416" s="186">
        <v>0</v>
      </c>
      <c r="Q416" s="189">
        <v>0</v>
      </c>
      <c r="R416" s="189">
        <v>0</v>
      </c>
      <c r="S416" s="189">
        <v>1E-4</v>
      </c>
      <c r="T416" s="188">
        <v>0</v>
      </c>
      <c r="U416" s="187">
        <v>0</v>
      </c>
      <c r="V416" s="189">
        <v>0</v>
      </c>
      <c r="W416" s="189">
        <v>0</v>
      </c>
      <c r="X416" s="188">
        <v>0</v>
      </c>
      <c r="Y416" s="188">
        <v>0</v>
      </c>
      <c r="Z416" s="186">
        <v>0</v>
      </c>
      <c r="AA416" s="186">
        <v>0</v>
      </c>
      <c r="AB416" s="186">
        <v>0</v>
      </c>
      <c r="AC416" s="186">
        <v>0</v>
      </c>
      <c r="AD416" s="188">
        <v>0</v>
      </c>
      <c r="AE416" s="189">
        <v>0</v>
      </c>
      <c r="AF416" s="189">
        <v>0</v>
      </c>
      <c r="AG416" s="189">
        <v>0</v>
      </c>
      <c r="AH416" s="191">
        <v>0</v>
      </c>
      <c r="AI416" s="186">
        <v>0</v>
      </c>
      <c r="AJ416" s="192">
        <v>7501943429239</v>
      </c>
      <c r="AK416" s="192">
        <v>70010</v>
      </c>
      <c r="AL416" s="90" t="s">
        <v>279</v>
      </c>
      <c r="AM416" s="75">
        <v>70624</v>
      </c>
      <c r="AO416" s="188">
        <v>0</v>
      </c>
      <c r="AP416" s="188">
        <v>0</v>
      </c>
      <c r="AQ416" s="187">
        <v>0</v>
      </c>
      <c r="AR416" s="188">
        <v>0</v>
      </c>
      <c r="AS416" s="187">
        <v>0</v>
      </c>
      <c r="AT416" s="188">
        <v>0</v>
      </c>
      <c r="AU416" s="187">
        <v>0</v>
      </c>
      <c r="AV416" s="188">
        <v>0</v>
      </c>
      <c r="AW416" s="187">
        <v>0</v>
      </c>
      <c r="AX416" s="188">
        <v>0</v>
      </c>
      <c r="AY416" s="187">
        <v>0</v>
      </c>
      <c r="AZ416" s="188">
        <v>0</v>
      </c>
      <c r="BA416" s="187">
        <v>0</v>
      </c>
      <c r="BB416" s="188">
        <v>0</v>
      </c>
      <c r="BC416" s="187">
        <v>0</v>
      </c>
      <c r="BD416" s="75"/>
      <c r="BE416" s="75"/>
      <c r="BF416" s="75"/>
      <c r="BI416" s="194"/>
    </row>
    <row r="417" spans="1:61" ht="11.25" customHeight="1" x14ac:dyDescent="0.3">
      <c r="A417" s="184" t="s">
        <v>1121</v>
      </c>
      <c r="B417" s="185">
        <v>0</v>
      </c>
      <c r="C417" s="832">
        <v>70625</v>
      </c>
      <c r="D417" s="55">
        <v>1E-4</v>
      </c>
      <c r="E417" s="91">
        <v>0</v>
      </c>
      <c r="F417" s="186">
        <v>0</v>
      </c>
      <c r="G417" s="186">
        <v>0</v>
      </c>
      <c r="H417" s="186">
        <v>0</v>
      </c>
      <c r="I417" s="187">
        <v>0</v>
      </c>
      <c r="J417" s="188">
        <v>0</v>
      </c>
      <c r="K417" s="186">
        <v>0</v>
      </c>
      <c r="L417" s="186">
        <v>0</v>
      </c>
      <c r="M417" s="186">
        <v>0</v>
      </c>
      <c r="N417" s="189">
        <v>0</v>
      </c>
      <c r="O417" s="189">
        <v>0</v>
      </c>
      <c r="P417" s="186">
        <v>0</v>
      </c>
      <c r="Q417" s="189">
        <v>0</v>
      </c>
      <c r="R417" s="189">
        <v>0</v>
      </c>
      <c r="S417" s="189">
        <v>1E-4</v>
      </c>
      <c r="T417" s="188">
        <v>0</v>
      </c>
      <c r="U417" s="187">
        <v>0</v>
      </c>
      <c r="V417" s="189">
        <v>0</v>
      </c>
      <c r="W417" s="189">
        <v>0</v>
      </c>
      <c r="X417" s="188">
        <v>0</v>
      </c>
      <c r="Y417" s="188">
        <v>0</v>
      </c>
      <c r="Z417" s="186">
        <v>0</v>
      </c>
      <c r="AA417" s="186">
        <v>0</v>
      </c>
      <c r="AB417" s="186">
        <v>0</v>
      </c>
      <c r="AC417" s="186">
        <v>0</v>
      </c>
      <c r="AD417" s="188">
        <v>0</v>
      </c>
      <c r="AE417" s="189">
        <v>0</v>
      </c>
      <c r="AF417" s="189">
        <v>0</v>
      </c>
      <c r="AG417" s="189">
        <v>0</v>
      </c>
      <c r="AH417" s="191">
        <v>0</v>
      </c>
      <c r="AI417" s="186">
        <v>0</v>
      </c>
      <c r="AJ417" s="192">
        <v>7501943429239</v>
      </c>
      <c r="AK417" s="192">
        <v>70010</v>
      </c>
      <c r="AL417" s="90" t="s">
        <v>279</v>
      </c>
      <c r="AM417" s="75">
        <v>70625</v>
      </c>
      <c r="AO417" s="188">
        <v>0</v>
      </c>
      <c r="AP417" s="188">
        <v>0</v>
      </c>
      <c r="AQ417" s="187">
        <v>0</v>
      </c>
      <c r="AR417" s="188">
        <v>0</v>
      </c>
      <c r="AS417" s="187">
        <v>0</v>
      </c>
      <c r="AT417" s="188">
        <v>0</v>
      </c>
      <c r="AU417" s="187">
        <v>0</v>
      </c>
      <c r="AV417" s="188">
        <v>0</v>
      </c>
      <c r="AW417" s="187">
        <v>0</v>
      </c>
      <c r="AX417" s="188">
        <v>0</v>
      </c>
      <c r="AY417" s="187">
        <v>0</v>
      </c>
      <c r="AZ417" s="188">
        <v>0</v>
      </c>
      <c r="BA417" s="187">
        <v>0</v>
      </c>
      <c r="BB417" s="188">
        <v>0</v>
      </c>
      <c r="BC417" s="187">
        <v>0</v>
      </c>
      <c r="BD417" s="75"/>
      <c r="BE417" s="75"/>
      <c r="BF417" s="75"/>
      <c r="BI417" s="194"/>
    </row>
    <row r="418" spans="1:61" ht="11.25" customHeight="1" x14ac:dyDescent="0.3">
      <c r="A418" s="184" t="s">
        <v>1122</v>
      </c>
      <c r="B418" s="185">
        <v>0</v>
      </c>
      <c r="C418" s="832">
        <v>88936</v>
      </c>
      <c r="D418" s="55">
        <v>1E-4</v>
      </c>
      <c r="E418" s="91">
        <v>0</v>
      </c>
      <c r="F418" s="186">
        <v>0</v>
      </c>
      <c r="G418" s="186">
        <v>0</v>
      </c>
      <c r="H418" s="186">
        <v>0</v>
      </c>
      <c r="I418" s="187">
        <v>0</v>
      </c>
      <c r="J418" s="188">
        <v>0</v>
      </c>
      <c r="K418" s="186">
        <v>0</v>
      </c>
      <c r="L418" s="186">
        <v>0</v>
      </c>
      <c r="M418" s="186">
        <v>0</v>
      </c>
      <c r="N418" s="189">
        <v>0</v>
      </c>
      <c r="O418" s="189">
        <v>0</v>
      </c>
      <c r="P418" s="186">
        <v>0</v>
      </c>
      <c r="Q418" s="189">
        <v>0</v>
      </c>
      <c r="R418" s="189">
        <v>0</v>
      </c>
      <c r="S418" s="189">
        <v>1E-4</v>
      </c>
      <c r="T418" s="188">
        <v>0</v>
      </c>
      <c r="U418" s="187">
        <v>0</v>
      </c>
      <c r="V418" s="189">
        <v>0</v>
      </c>
      <c r="W418" s="189">
        <v>0</v>
      </c>
      <c r="X418" s="188">
        <v>0</v>
      </c>
      <c r="Y418" s="188">
        <v>0</v>
      </c>
      <c r="Z418" s="186">
        <v>0</v>
      </c>
      <c r="AA418" s="186">
        <v>0</v>
      </c>
      <c r="AB418" s="186">
        <v>1E-4</v>
      </c>
      <c r="AC418" s="186">
        <v>5.9880239520958083E-4</v>
      </c>
      <c r="AD418" s="188">
        <v>0</v>
      </c>
      <c r="AE418" s="189">
        <v>0</v>
      </c>
      <c r="AF418" s="189">
        <v>0</v>
      </c>
      <c r="AG418" s="189">
        <v>0</v>
      </c>
      <c r="AH418" s="191">
        <v>0</v>
      </c>
      <c r="AI418" s="186">
        <v>0</v>
      </c>
      <c r="AJ418" s="192">
        <v>7501943428430</v>
      </c>
      <c r="AK418" s="192" t="s">
        <v>262</v>
      </c>
      <c r="AL418" s="90" t="s">
        <v>278</v>
      </c>
      <c r="AM418" s="75">
        <v>88936</v>
      </c>
      <c r="AO418" s="188">
        <v>0</v>
      </c>
      <c r="AP418" s="188">
        <v>0</v>
      </c>
      <c r="AQ418" s="187">
        <v>0</v>
      </c>
      <c r="AR418" s="188">
        <v>0</v>
      </c>
      <c r="AS418" s="187">
        <v>0</v>
      </c>
      <c r="AT418" s="188">
        <v>0</v>
      </c>
      <c r="AU418" s="187">
        <v>0</v>
      </c>
      <c r="AV418" s="188">
        <v>0</v>
      </c>
      <c r="AW418" s="187">
        <v>0</v>
      </c>
      <c r="AX418" s="188">
        <v>0</v>
      </c>
      <c r="AY418" s="187">
        <v>0</v>
      </c>
      <c r="AZ418" s="188">
        <v>0</v>
      </c>
      <c r="BA418" s="187">
        <v>0</v>
      </c>
      <c r="BB418" s="188">
        <v>0</v>
      </c>
      <c r="BC418" s="187">
        <v>0</v>
      </c>
      <c r="BD418" s="75"/>
      <c r="BE418" s="75"/>
      <c r="BF418" s="75"/>
      <c r="BI418" s="194"/>
    </row>
    <row r="419" spans="1:61" ht="11.25" customHeight="1" x14ac:dyDescent="0.3">
      <c r="A419" s="184" t="s">
        <v>1123</v>
      </c>
      <c r="B419" s="185">
        <v>0</v>
      </c>
      <c r="C419" s="832">
        <v>88574</v>
      </c>
      <c r="D419" s="55">
        <v>1E-4</v>
      </c>
      <c r="E419" s="91">
        <v>0</v>
      </c>
      <c r="F419" s="186">
        <v>0</v>
      </c>
      <c r="G419" s="186">
        <v>0</v>
      </c>
      <c r="H419" s="186">
        <v>0</v>
      </c>
      <c r="I419" s="187">
        <v>0</v>
      </c>
      <c r="J419" s="188">
        <v>0</v>
      </c>
      <c r="K419" s="186">
        <v>0</v>
      </c>
      <c r="L419" s="186">
        <v>0</v>
      </c>
      <c r="M419" s="186">
        <v>0</v>
      </c>
      <c r="N419" s="189">
        <v>0</v>
      </c>
      <c r="O419" s="189">
        <v>0</v>
      </c>
      <c r="P419" s="186">
        <v>0</v>
      </c>
      <c r="Q419" s="189">
        <v>0</v>
      </c>
      <c r="R419" s="189">
        <v>0</v>
      </c>
      <c r="S419" s="189">
        <v>1E-4</v>
      </c>
      <c r="T419" s="188">
        <v>0</v>
      </c>
      <c r="U419" s="187">
        <v>0</v>
      </c>
      <c r="V419" s="189">
        <v>0</v>
      </c>
      <c r="W419" s="189">
        <v>0</v>
      </c>
      <c r="X419" s="188">
        <v>0</v>
      </c>
      <c r="Y419" s="188">
        <v>0</v>
      </c>
      <c r="Z419" s="186">
        <v>0</v>
      </c>
      <c r="AA419" s="186">
        <v>0</v>
      </c>
      <c r="AB419" s="186">
        <v>1E-4</v>
      </c>
      <c r="AC419" s="186">
        <v>1.4285714285714287E-4</v>
      </c>
      <c r="AD419" s="188">
        <v>0</v>
      </c>
      <c r="AE419" s="189">
        <v>0</v>
      </c>
      <c r="AF419" s="189">
        <v>0</v>
      </c>
      <c r="AG419" s="189">
        <v>0</v>
      </c>
      <c r="AH419" s="191">
        <v>0</v>
      </c>
      <c r="AI419" s="186">
        <v>0</v>
      </c>
      <c r="AJ419" s="192">
        <v>7501943428935</v>
      </c>
      <c r="AK419" s="192" t="s">
        <v>262</v>
      </c>
      <c r="AL419" s="90" t="s">
        <v>278</v>
      </c>
      <c r="AM419" s="75">
        <v>88574</v>
      </c>
      <c r="AO419" s="188">
        <v>0</v>
      </c>
      <c r="AP419" s="188">
        <v>0</v>
      </c>
      <c r="AQ419" s="187">
        <v>0</v>
      </c>
      <c r="AR419" s="188">
        <v>0</v>
      </c>
      <c r="AS419" s="187">
        <v>0</v>
      </c>
      <c r="AT419" s="188">
        <v>0</v>
      </c>
      <c r="AU419" s="187">
        <v>0</v>
      </c>
      <c r="AV419" s="188">
        <v>0</v>
      </c>
      <c r="AW419" s="187">
        <v>0</v>
      </c>
      <c r="AX419" s="188">
        <v>0</v>
      </c>
      <c r="AY419" s="187">
        <v>0</v>
      </c>
      <c r="AZ419" s="188">
        <v>0</v>
      </c>
      <c r="BA419" s="187">
        <v>0</v>
      </c>
      <c r="BB419" s="188">
        <v>0</v>
      </c>
      <c r="BC419" s="187">
        <v>0</v>
      </c>
      <c r="BD419" s="75"/>
      <c r="BE419" s="75"/>
      <c r="BF419" s="75"/>
      <c r="BI419" s="194"/>
    </row>
    <row r="420" spans="1:61" ht="11.25" customHeight="1" x14ac:dyDescent="0.3">
      <c r="A420" s="184" t="s">
        <v>1124</v>
      </c>
      <c r="B420" s="185">
        <v>0</v>
      </c>
      <c r="C420" s="832">
        <v>88978</v>
      </c>
      <c r="D420" s="55">
        <v>1E-4</v>
      </c>
      <c r="E420" s="91">
        <v>0</v>
      </c>
      <c r="F420" s="186">
        <v>0</v>
      </c>
      <c r="G420" s="186">
        <v>0</v>
      </c>
      <c r="H420" s="186">
        <v>0</v>
      </c>
      <c r="I420" s="187">
        <v>0</v>
      </c>
      <c r="J420" s="188">
        <v>0</v>
      </c>
      <c r="K420" s="186">
        <v>0</v>
      </c>
      <c r="L420" s="186">
        <v>0</v>
      </c>
      <c r="M420" s="186">
        <v>0</v>
      </c>
      <c r="N420" s="189">
        <v>0</v>
      </c>
      <c r="O420" s="189">
        <v>0</v>
      </c>
      <c r="P420" s="186">
        <v>0</v>
      </c>
      <c r="Q420" s="189">
        <v>0</v>
      </c>
      <c r="R420" s="189">
        <v>0</v>
      </c>
      <c r="S420" s="189">
        <v>1E-4</v>
      </c>
      <c r="T420" s="188">
        <v>0</v>
      </c>
      <c r="U420" s="187">
        <v>0</v>
      </c>
      <c r="V420" s="189">
        <v>0</v>
      </c>
      <c r="W420" s="189">
        <v>0</v>
      </c>
      <c r="X420" s="188">
        <v>0</v>
      </c>
      <c r="Y420" s="188">
        <v>0</v>
      </c>
      <c r="Z420" s="186">
        <v>0</v>
      </c>
      <c r="AA420" s="186">
        <v>0</v>
      </c>
      <c r="AB420" s="186">
        <v>1E-4</v>
      </c>
      <c r="AC420" s="186">
        <v>1.4285714285714287E-4</v>
      </c>
      <c r="AD420" s="188">
        <v>0</v>
      </c>
      <c r="AE420" s="189">
        <v>0</v>
      </c>
      <c r="AF420" s="189">
        <v>0</v>
      </c>
      <c r="AG420" s="189">
        <v>0</v>
      </c>
      <c r="AH420" s="191">
        <v>0</v>
      </c>
      <c r="AI420" s="186">
        <v>0</v>
      </c>
      <c r="AJ420" s="192">
        <v>7501943428539</v>
      </c>
      <c r="AK420" s="192" t="s">
        <v>262</v>
      </c>
      <c r="AL420" s="90" t="s">
        <v>278</v>
      </c>
      <c r="AM420" s="75">
        <v>88978</v>
      </c>
      <c r="AO420" s="188">
        <v>0</v>
      </c>
      <c r="AP420" s="188">
        <v>0</v>
      </c>
      <c r="AQ420" s="187">
        <v>0</v>
      </c>
      <c r="AR420" s="188">
        <v>0</v>
      </c>
      <c r="AS420" s="187">
        <v>0</v>
      </c>
      <c r="AT420" s="188">
        <v>0</v>
      </c>
      <c r="AU420" s="187">
        <v>0</v>
      </c>
      <c r="AV420" s="188">
        <v>0</v>
      </c>
      <c r="AW420" s="187">
        <v>0</v>
      </c>
      <c r="AX420" s="188">
        <v>0</v>
      </c>
      <c r="AY420" s="187">
        <v>0</v>
      </c>
      <c r="AZ420" s="188">
        <v>0</v>
      </c>
      <c r="BA420" s="187">
        <v>0</v>
      </c>
      <c r="BB420" s="188">
        <v>0</v>
      </c>
      <c r="BC420" s="187">
        <v>0</v>
      </c>
      <c r="BD420" s="75"/>
      <c r="BE420" s="75"/>
      <c r="BF420" s="75"/>
      <c r="BI420" s="194"/>
    </row>
    <row r="421" spans="1:61" ht="11.25" customHeight="1" x14ac:dyDescent="0.3">
      <c r="A421" s="184" t="s">
        <v>1125</v>
      </c>
      <c r="B421" s="185">
        <v>0</v>
      </c>
      <c r="C421" s="832">
        <v>88937</v>
      </c>
      <c r="D421" s="55">
        <v>1E-4</v>
      </c>
      <c r="E421" s="91">
        <v>0</v>
      </c>
      <c r="F421" s="186">
        <v>0</v>
      </c>
      <c r="G421" s="186">
        <v>0</v>
      </c>
      <c r="H421" s="186">
        <v>0</v>
      </c>
      <c r="I421" s="187">
        <v>0</v>
      </c>
      <c r="J421" s="188">
        <v>0</v>
      </c>
      <c r="K421" s="186">
        <v>0</v>
      </c>
      <c r="L421" s="186">
        <v>0</v>
      </c>
      <c r="M421" s="186">
        <v>0</v>
      </c>
      <c r="N421" s="189">
        <v>0</v>
      </c>
      <c r="O421" s="189">
        <v>0</v>
      </c>
      <c r="P421" s="186">
        <v>0</v>
      </c>
      <c r="Q421" s="189">
        <v>0</v>
      </c>
      <c r="R421" s="189">
        <v>0</v>
      </c>
      <c r="S421" s="189">
        <v>1E-4</v>
      </c>
      <c r="T421" s="188">
        <v>0</v>
      </c>
      <c r="U421" s="187">
        <v>0</v>
      </c>
      <c r="V421" s="189">
        <v>0</v>
      </c>
      <c r="W421" s="189">
        <v>0</v>
      </c>
      <c r="X421" s="188">
        <v>0</v>
      </c>
      <c r="Y421" s="188">
        <v>0</v>
      </c>
      <c r="Z421" s="186">
        <v>0</v>
      </c>
      <c r="AA421" s="186">
        <v>0</v>
      </c>
      <c r="AB421" s="186">
        <v>1E-4</v>
      </c>
      <c r="AC421" s="186">
        <v>5.9880239520958083E-4</v>
      </c>
      <c r="AD421" s="188">
        <v>0</v>
      </c>
      <c r="AE421" s="189">
        <v>0</v>
      </c>
      <c r="AF421" s="189">
        <v>0</v>
      </c>
      <c r="AG421" s="189">
        <v>0</v>
      </c>
      <c r="AH421" s="191">
        <v>0</v>
      </c>
      <c r="AI421" s="186">
        <v>0</v>
      </c>
      <c r="AJ421" s="192">
        <v>7501943428454</v>
      </c>
      <c r="AK421" s="192" t="s">
        <v>262</v>
      </c>
      <c r="AL421" s="90" t="s">
        <v>278</v>
      </c>
      <c r="AM421" s="75">
        <v>88937</v>
      </c>
      <c r="AO421" s="188">
        <v>0</v>
      </c>
      <c r="AP421" s="188">
        <v>0</v>
      </c>
      <c r="AQ421" s="187">
        <v>0</v>
      </c>
      <c r="AR421" s="188">
        <v>0</v>
      </c>
      <c r="AS421" s="187">
        <v>0</v>
      </c>
      <c r="AT421" s="188">
        <v>0</v>
      </c>
      <c r="AU421" s="187">
        <v>0</v>
      </c>
      <c r="AV421" s="188">
        <v>0</v>
      </c>
      <c r="AW421" s="187">
        <v>0</v>
      </c>
      <c r="AX421" s="188">
        <v>0</v>
      </c>
      <c r="AY421" s="187">
        <v>0</v>
      </c>
      <c r="AZ421" s="188">
        <v>0</v>
      </c>
      <c r="BA421" s="187">
        <v>0</v>
      </c>
      <c r="BB421" s="188">
        <v>0</v>
      </c>
      <c r="BC421" s="187">
        <v>0</v>
      </c>
      <c r="BD421" s="75"/>
      <c r="BE421" s="75"/>
      <c r="BF421" s="75"/>
      <c r="BI421" s="194"/>
    </row>
    <row r="422" spans="1:61" ht="11.25" customHeight="1" x14ac:dyDescent="0.3">
      <c r="A422" s="184" t="s">
        <v>1126</v>
      </c>
      <c r="B422" s="185">
        <v>0</v>
      </c>
      <c r="C422" s="832">
        <v>88572</v>
      </c>
      <c r="D422" s="55">
        <v>1E-4</v>
      </c>
      <c r="E422" s="91">
        <v>0</v>
      </c>
      <c r="F422" s="186">
        <v>0</v>
      </c>
      <c r="G422" s="186">
        <v>0</v>
      </c>
      <c r="H422" s="186">
        <v>0</v>
      </c>
      <c r="I422" s="187">
        <v>0</v>
      </c>
      <c r="J422" s="188">
        <v>0</v>
      </c>
      <c r="K422" s="186">
        <v>0</v>
      </c>
      <c r="L422" s="186">
        <v>0</v>
      </c>
      <c r="M422" s="186">
        <v>0</v>
      </c>
      <c r="N422" s="189">
        <v>0</v>
      </c>
      <c r="O422" s="189">
        <v>0</v>
      </c>
      <c r="P422" s="186">
        <v>0</v>
      </c>
      <c r="Q422" s="189">
        <v>0</v>
      </c>
      <c r="R422" s="189">
        <v>0</v>
      </c>
      <c r="S422" s="189">
        <v>1E-4</v>
      </c>
      <c r="T422" s="188">
        <v>0</v>
      </c>
      <c r="U422" s="187">
        <v>0</v>
      </c>
      <c r="V422" s="189">
        <v>0</v>
      </c>
      <c r="W422" s="189">
        <v>0</v>
      </c>
      <c r="X422" s="188">
        <v>0</v>
      </c>
      <c r="Y422" s="188">
        <v>0</v>
      </c>
      <c r="Z422" s="186">
        <v>0</v>
      </c>
      <c r="AA422" s="186">
        <v>0</v>
      </c>
      <c r="AB422" s="186">
        <v>1E-4</v>
      </c>
      <c r="AC422" s="186">
        <v>1.4285714285714287E-4</v>
      </c>
      <c r="AD422" s="188">
        <v>0</v>
      </c>
      <c r="AE422" s="189">
        <v>0</v>
      </c>
      <c r="AF422" s="189">
        <v>0</v>
      </c>
      <c r="AG422" s="189">
        <v>0</v>
      </c>
      <c r="AH422" s="191">
        <v>0</v>
      </c>
      <c r="AI422" s="186">
        <v>0</v>
      </c>
      <c r="AJ422" s="192">
        <v>7501943428898</v>
      </c>
      <c r="AK422" s="192" t="s">
        <v>262</v>
      </c>
      <c r="AL422" s="90" t="s">
        <v>278</v>
      </c>
      <c r="AM422" s="75">
        <v>88572</v>
      </c>
      <c r="AO422" s="188">
        <v>0</v>
      </c>
      <c r="AP422" s="188">
        <v>0</v>
      </c>
      <c r="AQ422" s="187">
        <v>0</v>
      </c>
      <c r="AR422" s="188">
        <v>0</v>
      </c>
      <c r="AS422" s="187">
        <v>0</v>
      </c>
      <c r="AT422" s="188">
        <v>0</v>
      </c>
      <c r="AU422" s="187">
        <v>0</v>
      </c>
      <c r="AV422" s="188">
        <v>0</v>
      </c>
      <c r="AW422" s="187">
        <v>0</v>
      </c>
      <c r="AX422" s="188">
        <v>0</v>
      </c>
      <c r="AY422" s="187">
        <v>0</v>
      </c>
      <c r="AZ422" s="188">
        <v>0</v>
      </c>
      <c r="BA422" s="187">
        <v>0</v>
      </c>
      <c r="BB422" s="188">
        <v>0</v>
      </c>
      <c r="BC422" s="187">
        <v>0</v>
      </c>
      <c r="BD422" s="75"/>
      <c r="BE422" s="75"/>
      <c r="BF422" s="75"/>
      <c r="BI422" s="194"/>
    </row>
    <row r="423" spans="1:61" ht="11.25" customHeight="1" x14ac:dyDescent="0.3">
      <c r="A423" s="184" t="s">
        <v>1127</v>
      </c>
      <c r="B423" s="185">
        <v>0</v>
      </c>
      <c r="C423" s="832">
        <v>88938</v>
      </c>
      <c r="D423" s="55">
        <v>1E-4</v>
      </c>
      <c r="E423" s="91">
        <v>0</v>
      </c>
      <c r="F423" s="186">
        <v>0</v>
      </c>
      <c r="G423" s="186">
        <v>0</v>
      </c>
      <c r="H423" s="186">
        <v>0</v>
      </c>
      <c r="I423" s="187">
        <v>0</v>
      </c>
      <c r="J423" s="188">
        <v>0</v>
      </c>
      <c r="K423" s="186">
        <v>0</v>
      </c>
      <c r="L423" s="186">
        <v>0</v>
      </c>
      <c r="M423" s="186">
        <v>0</v>
      </c>
      <c r="N423" s="189">
        <v>0</v>
      </c>
      <c r="O423" s="189">
        <v>0</v>
      </c>
      <c r="P423" s="186">
        <v>0</v>
      </c>
      <c r="Q423" s="189">
        <v>0</v>
      </c>
      <c r="R423" s="189">
        <v>0</v>
      </c>
      <c r="S423" s="189">
        <v>1E-4</v>
      </c>
      <c r="T423" s="188">
        <v>0</v>
      </c>
      <c r="U423" s="187">
        <v>0</v>
      </c>
      <c r="V423" s="189">
        <v>0</v>
      </c>
      <c r="W423" s="189">
        <v>0</v>
      </c>
      <c r="X423" s="188">
        <v>0</v>
      </c>
      <c r="Y423" s="188">
        <v>0</v>
      </c>
      <c r="Z423" s="186">
        <v>0</v>
      </c>
      <c r="AA423" s="186">
        <v>0</v>
      </c>
      <c r="AB423" s="186">
        <v>1E-4</v>
      </c>
      <c r="AC423" s="186">
        <v>1.4285714285714287E-4</v>
      </c>
      <c r="AD423" s="188">
        <v>0</v>
      </c>
      <c r="AE423" s="189">
        <v>0</v>
      </c>
      <c r="AF423" s="189">
        <v>0</v>
      </c>
      <c r="AG423" s="189">
        <v>0</v>
      </c>
      <c r="AH423" s="191">
        <v>0</v>
      </c>
      <c r="AI423" s="186">
        <v>0</v>
      </c>
      <c r="AJ423" s="192">
        <v>7501943428478</v>
      </c>
      <c r="AK423" s="192" t="s">
        <v>262</v>
      </c>
      <c r="AL423" s="90" t="s">
        <v>278</v>
      </c>
      <c r="AM423" s="75">
        <v>88938</v>
      </c>
      <c r="AO423" s="188">
        <v>0</v>
      </c>
      <c r="AP423" s="188">
        <v>0</v>
      </c>
      <c r="AQ423" s="187">
        <v>0</v>
      </c>
      <c r="AR423" s="188">
        <v>0</v>
      </c>
      <c r="AS423" s="187">
        <v>0</v>
      </c>
      <c r="AT423" s="188">
        <v>0</v>
      </c>
      <c r="AU423" s="187">
        <v>0</v>
      </c>
      <c r="AV423" s="188">
        <v>0</v>
      </c>
      <c r="AW423" s="187">
        <v>0</v>
      </c>
      <c r="AX423" s="188">
        <v>0</v>
      </c>
      <c r="AY423" s="187">
        <v>0</v>
      </c>
      <c r="AZ423" s="188">
        <v>0</v>
      </c>
      <c r="BA423" s="187">
        <v>0</v>
      </c>
      <c r="BB423" s="188">
        <v>0</v>
      </c>
      <c r="BC423" s="187">
        <v>0</v>
      </c>
      <c r="BD423" s="75"/>
      <c r="BE423" s="75"/>
      <c r="BF423" s="75"/>
      <c r="BI423" s="194"/>
    </row>
    <row r="424" spans="1:61" ht="11.25" customHeight="1" x14ac:dyDescent="0.3">
      <c r="A424" s="184" t="s">
        <v>1128</v>
      </c>
      <c r="B424" s="185">
        <v>0</v>
      </c>
      <c r="C424" s="832">
        <v>70085</v>
      </c>
      <c r="D424" s="55">
        <v>1E-4</v>
      </c>
      <c r="E424" s="91">
        <v>0</v>
      </c>
      <c r="F424" s="186">
        <v>0</v>
      </c>
      <c r="G424" s="186">
        <v>0</v>
      </c>
      <c r="H424" s="186">
        <v>0</v>
      </c>
      <c r="I424" s="187">
        <v>0</v>
      </c>
      <c r="J424" s="188">
        <v>0</v>
      </c>
      <c r="K424" s="186">
        <v>0</v>
      </c>
      <c r="L424" s="186">
        <v>0</v>
      </c>
      <c r="M424" s="186">
        <v>0</v>
      </c>
      <c r="N424" s="189">
        <v>0</v>
      </c>
      <c r="O424" s="189">
        <v>0</v>
      </c>
      <c r="P424" s="186">
        <v>0</v>
      </c>
      <c r="Q424" s="189">
        <v>0</v>
      </c>
      <c r="R424" s="189">
        <v>0</v>
      </c>
      <c r="S424" s="189">
        <v>1E-4</v>
      </c>
      <c r="T424" s="188">
        <v>0</v>
      </c>
      <c r="U424" s="187">
        <v>0</v>
      </c>
      <c r="V424" s="189">
        <v>0</v>
      </c>
      <c r="W424" s="189">
        <v>0</v>
      </c>
      <c r="X424" s="188">
        <v>0</v>
      </c>
      <c r="Y424" s="188">
        <v>0</v>
      </c>
      <c r="Z424" s="186">
        <v>0</v>
      </c>
      <c r="AA424" s="186">
        <v>0</v>
      </c>
      <c r="AB424" s="186">
        <v>1E-4</v>
      </c>
      <c r="AC424" s="186">
        <v>3.1948881789137381E-4</v>
      </c>
      <c r="AD424" s="188">
        <v>0</v>
      </c>
      <c r="AE424" s="189">
        <v>0</v>
      </c>
      <c r="AF424" s="189">
        <v>0</v>
      </c>
      <c r="AG424" s="189">
        <v>0</v>
      </c>
      <c r="AH424" s="191">
        <v>0</v>
      </c>
      <c r="AI424" s="186">
        <v>0</v>
      </c>
      <c r="AJ424" s="192">
        <v>7501943410459</v>
      </c>
      <c r="AK424" s="192" t="s">
        <v>262</v>
      </c>
      <c r="AL424" s="90" t="s">
        <v>278</v>
      </c>
      <c r="AM424" s="75">
        <v>70085</v>
      </c>
      <c r="AO424" s="188">
        <v>0</v>
      </c>
      <c r="AP424" s="188">
        <v>0</v>
      </c>
      <c r="AQ424" s="187">
        <v>0</v>
      </c>
      <c r="AR424" s="188">
        <v>0</v>
      </c>
      <c r="AS424" s="187">
        <v>0</v>
      </c>
      <c r="AT424" s="188">
        <v>0</v>
      </c>
      <c r="AU424" s="187">
        <v>0</v>
      </c>
      <c r="AV424" s="188">
        <v>0</v>
      </c>
      <c r="AW424" s="187">
        <v>0</v>
      </c>
      <c r="AX424" s="188">
        <v>0</v>
      </c>
      <c r="AY424" s="187">
        <v>0</v>
      </c>
      <c r="AZ424" s="188">
        <v>0</v>
      </c>
      <c r="BA424" s="187">
        <v>0</v>
      </c>
      <c r="BB424" s="188">
        <v>0</v>
      </c>
      <c r="BC424" s="187">
        <v>0</v>
      </c>
      <c r="BD424" s="75"/>
      <c r="BE424" s="75"/>
      <c r="BF424" s="75"/>
      <c r="BI424" s="194"/>
    </row>
    <row r="425" spans="1:61" ht="11.25" customHeight="1" x14ac:dyDescent="0.3">
      <c r="A425" s="184" t="s">
        <v>1129</v>
      </c>
      <c r="B425" s="185">
        <v>0</v>
      </c>
      <c r="C425" s="832">
        <v>70060</v>
      </c>
      <c r="D425" s="55">
        <v>1E-4</v>
      </c>
      <c r="E425" s="91">
        <v>0</v>
      </c>
      <c r="F425" s="186">
        <v>0</v>
      </c>
      <c r="G425" s="186">
        <v>0</v>
      </c>
      <c r="H425" s="186">
        <v>0</v>
      </c>
      <c r="I425" s="187">
        <v>0</v>
      </c>
      <c r="J425" s="188">
        <v>0</v>
      </c>
      <c r="K425" s="186">
        <v>0</v>
      </c>
      <c r="L425" s="186">
        <v>0</v>
      </c>
      <c r="M425" s="186">
        <v>0</v>
      </c>
      <c r="N425" s="189">
        <v>0</v>
      </c>
      <c r="O425" s="189">
        <v>0</v>
      </c>
      <c r="P425" s="186">
        <v>0</v>
      </c>
      <c r="Q425" s="189">
        <v>0</v>
      </c>
      <c r="R425" s="189">
        <v>0</v>
      </c>
      <c r="S425" s="189">
        <v>1E-4</v>
      </c>
      <c r="T425" s="188">
        <v>0</v>
      </c>
      <c r="U425" s="187">
        <v>0</v>
      </c>
      <c r="V425" s="189">
        <v>0</v>
      </c>
      <c r="W425" s="189">
        <v>0</v>
      </c>
      <c r="X425" s="188">
        <v>0</v>
      </c>
      <c r="Y425" s="188">
        <v>0</v>
      </c>
      <c r="Z425" s="186">
        <v>0</v>
      </c>
      <c r="AA425" s="186">
        <v>0</v>
      </c>
      <c r="AB425" s="186">
        <v>1E-4</v>
      </c>
      <c r="AC425" s="186">
        <v>5.0000000000000001E-4</v>
      </c>
      <c r="AD425" s="188">
        <v>0</v>
      </c>
      <c r="AE425" s="189">
        <v>0</v>
      </c>
      <c r="AF425" s="189">
        <v>0</v>
      </c>
      <c r="AG425" s="189">
        <v>0</v>
      </c>
      <c r="AH425" s="191">
        <v>0</v>
      </c>
      <c r="AI425" s="186">
        <v>0</v>
      </c>
      <c r="AJ425" s="192">
        <v>7501943410312</v>
      </c>
      <c r="AK425" s="192" t="s">
        <v>262</v>
      </c>
      <c r="AL425" s="90" t="s">
        <v>278</v>
      </c>
      <c r="AM425" s="75">
        <v>70060</v>
      </c>
      <c r="AO425" s="188">
        <v>0</v>
      </c>
      <c r="AP425" s="188">
        <v>0</v>
      </c>
      <c r="AQ425" s="187">
        <v>0</v>
      </c>
      <c r="AR425" s="188">
        <v>0</v>
      </c>
      <c r="AS425" s="187">
        <v>0</v>
      </c>
      <c r="AT425" s="188">
        <v>0</v>
      </c>
      <c r="AU425" s="187">
        <v>0</v>
      </c>
      <c r="AV425" s="188">
        <v>0</v>
      </c>
      <c r="AW425" s="187">
        <v>0</v>
      </c>
      <c r="AX425" s="188">
        <v>0</v>
      </c>
      <c r="AY425" s="187">
        <v>0</v>
      </c>
      <c r="AZ425" s="188">
        <v>0</v>
      </c>
      <c r="BA425" s="187">
        <v>0</v>
      </c>
      <c r="BB425" s="188">
        <v>0</v>
      </c>
      <c r="BC425" s="187">
        <v>0</v>
      </c>
      <c r="BD425" s="75"/>
      <c r="BE425" s="75"/>
      <c r="BF425" s="75"/>
      <c r="BI425" s="194"/>
    </row>
    <row r="426" spans="1:61" ht="11.25" customHeight="1" x14ac:dyDescent="0.3">
      <c r="A426" s="184" t="s">
        <v>1130</v>
      </c>
      <c r="B426" s="185">
        <v>0</v>
      </c>
      <c r="C426" s="832">
        <v>70317</v>
      </c>
      <c r="D426" s="55">
        <v>1E-4</v>
      </c>
      <c r="E426" s="91">
        <v>0</v>
      </c>
      <c r="F426" s="186">
        <v>0</v>
      </c>
      <c r="G426" s="186">
        <v>0</v>
      </c>
      <c r="H426" s="186">
        <v>0</v>
      </c>
      <c r="I426" s="187">
        <v>0</v>
      </c>
      <c r="J426" s="188">
        <v>0</v>
      </c>
      <c r="K426" s="186">
        <v>0</v>
      </c>
      <c r="L426" s="186">
        <v>0</v>
      </c>
      <c r="M426" s="186">
        <v>0</v>
      </c>
      <c r="N426" s="189">
        <v>0</v>
      </c>
      <c r="O426" s="189">
        <v>0</v>
      </c>
      <c r="P426" s="186">
        <v>0</v>
      </c>
      <c r="Q426" s="189">
        <v>0</v>
      </c>
      <c r="R426" s="189">
        <v>0</v>
      </c>
      <c r="S426" s="189">
        <v>1E-4</v>
      </c>
      <c r="T426" s="188">
        <v>0</v>
      </c>
      <c r="U426" s="187">
        <v>0</v>
      </c>
      <c r="V426" s="189">
        <v>0</v>
      </c>
      <c r="W426" s="189">
        <v>0</v>
      </c>
      <c r="X426" s="188">
        <v>0</v>
      </c>
      <c r="Y426" s="188">
        <v>0</v>
      </c>
      <c r="Z426" s="186">
        <v>0</v>
      </c>
      <c r="AA426" s="186">
        <v>0</v>
      </c>
      <c r="AB426" s="186">
        <v>1E-4</v>
      </c>
      <c r="AC426" s="186">
        <v>5.0000000000000001E-4</v>
      </c>
      <c r="AD426" s="188">
        <v>0</v>
      </c>
      <c r="AE426" s="189">
        <v>0</v>
      </c>
      <c r="AF426" s="189">
        <v>0</v>
      </c>
      <c r="AG426" s="189">
        <v>0</v>
      </c>
      <c r="AH426" s="191">
        <v>0</v>
      </c>
      <c r="AI426" s="186">
        <v>0</v>
      </c>
      <c r="AJ426" s="192">
        <v>7501943410312</v>
      </c>
      <c r="AK426" s="192">
        <v>70060</v>
      </c>
      <c r="AL426" s="90" t="s">
        <v>278</v>
      </c>
      <c r="AM426" s="75">
        <v>70317</v>
      </c>
      <c r="AO426" s="188">
        <v>0</v>
      </c>
      <c r="AP426" s="188">
        <v>0</v>
      </c>
      <c r="AQ426" s="187">
        <v>0</v>
      </c>
      <c r="AR426" s="188">
        <v>0</v>
      </c>
      <c r="AS426" s="187">
        <v>0</v>
      </c>
      <c r="AT426" s="188">
        <v>0</v>
      </c>
      <c r="AU426" s="187">
        <v>0</v>
      </c>
      <c r="AV426" s="188">
        <v>0</v>
      </c>
      <c r="AW426" s="187">
        <v>0</v>
      </c>
      <c r="AX426" s="188">
        <v>0</v>
      </c>
      <c r="AY426" s="187">
        <v>0</v>
      </c>
      <c r="AZ426" s="188">
        <v>0</v>
      </c>
      <c r="BA426" s="187">
        <v>0</v>
      </c>
      <c r="BB426" s="188">
        <v>0</v>
      </c>
      <c r="BC426" s="187">
        <v>0</v>
      </c>
      <c r="BD426" s="75"/>
      <c r="BE426" s="75"/>
      <c r="BF426" s="75"/>
      <c r="BI426" s="194"/>
    </row>
    <row r="427" spans="1:61" ht="11.25" customHeight="1" x14ac:dyDescent="0.3">
      <c r="A427" s="184" t="s">
        <v>1131</v>
      </c>
      <c r="B427" s="185">
        <v>0</v>
      </c>
      <c r="C427" s="832">
        <v>70315</v>
      </c>
      <c r="D427" s="55">
        <v>1E-4</v>
      </c>
      <c r="E427" s="91">
        <v>0</v>
      </c>
      <c r="F427" s="186">
        <v>0</v>
      </c>
      <c r="G427" s="186">
        <v>0</v>
      </c>
      <c r="H427" s="186">
        <v>0</v>
      </c>
      <c r="I427" s="187">
        <v>0</v>
      </c>
      <c r="J427" s="188">
        <v>0</v>
      </c>
      <c r="K427" s="186">
        <v>0</v>
      </c>
      <c r="L427" s="186">
        <v>0</v>
      </c>
      <c r="M427" s="186">
        <v>0</v>
      </c>
      <c r="N427" s="189">
        <v>0</v>
      </c>
      <c r="O427" s="189">
        <v>0</v>
      </c>
      <c r="P427" s="186">
        <v>0</v>
      </c>
      <c r="Q427" s="189">
        <v>0</v>
      </c>
      <c r="R427" s="189">
        <v>0</v>
      </c>
      <c r="S427" s="189">
        <v>1E-4</v>
      </c>
      <c r="T427" s="188">
        <v>0</v>
      </c>
      <c r="U427" s="187">
        <v>0</v>
      </c>
      <c r="V427" s="189">
        <v>0</v>
      </c>
      <c r="W427" s="189">
        <v>0</v>
      </c>
      <c r="X427" s="188">
        <v>0</v>
      </c>
      <c r="Y427" s="188">
        <v>0</v>
      </c>
      <c r="Z427" s="186">
        <v>0</v>
      </c>
      <c r="AA427" s="186">
        <v>0</v>
      </c>
      <c r="AB427" s="186">
        <v>1E-4</v>
      </c>
      <c r="AC427" s="186">
        <v>2.5000000000000001E-4</v>
      </c>
      <c r="AD427" s="188">
        <v>0</v>
      </c>
      <c r="AE427" s="189">
        <v>0</v>
      </c>
      <c r="AF427" s="189">
        <v>0</v>
      </c>
      <c r="AG427" s="189">
        <v>0</v>
      </c>
      <c r="AH427" s="191">
        <v>0</v>
      </c>
      <c r="AI427" s="186">
        <v>0</v>
      </c>
      <c r="AJ427" s="192">
        <v>7501943466500</v>
      </c>
      <c r="AK427" s="192" t="s">
        <v>262</v>
      </c>
      <c r="AL427" s="90" t="s">
        <v>278</v>
      </c>
      <c r="AM427" s="75">
        <v>70315</v>
      </c>
      <c r="AO427" s="188">
        <v>0</v>
      </c>
      <c r="AP427" s="188">
        <v>0</v>
      </c>
      <c r="AQ427" s="187">
        <v>0</v>
      </c>
      <c r="AR427" s="188">
        <v>0</v>
      </c>
      <c r="AS427" s="187">
        <v>0</v>
      </c>
      <c r="AT427" s="188">
        <v>0</v>
      </c>
      <c r="AU427" s="187">
        <v>0</v>
      </c>
      <c r="AV427" s="188">
        <v>0</v>
      </c>
      <c r="AW427" s="187">
        <v>0</v>
      </c>
      <c r="AX427" s="188">
        <v>0</v>
      </c>
      <c r="AY427" s="187">
        <v>0</v>
      </c>
      <c r="AZ427" s="188">
        <v>0</v>
      </c>
      <c r="BA427" s="187">
        <v>0</v>
      </c>
      <c r="BB427" s="188">
        <v>0</v>
      </c>
      <c r="BC427" s="187">
        <v>0</v>
      </c>
      <c r="BD427" s="75"/>
      <c r="BE427" s="75"/>
      <c r="BF427" s="75"/>
      <c r="BI427" s="194"/>
    </row>
    <row r="428" spans="1:61" ht="11.25" customHeight="1" x14ac:dyDescent="0.3">
      <c r="A428" s="184" t="s">
        <v>1132</v>
      </c>
      <c r="B428" s="185">
        <v>0</v>
      </c>
      <c r="C428" s="832">
        <v>70259</v>
      </c>
      <c r="D428" s="55">
        <v>1E-4</v>
      </c>
      <c r="E428" s="91">
        <v>0</v>
      </c>
      <c r="F428" s="186">
        <v>0</v>
      </c>
      <c r="G428" s="186">
        <v>0</v>
      </c>
      <c r="H428" s="186">
        <v>0</v>
      </c>
      <c r="I428" s="187">
        <v>0</v>
      </c>
      <c r="J428" s="188">
        <v>0</v>
      </c>
      <c r="K428" s="186">
        <v>0</v>
      </c>
      <c r="L428" s="186">
        <v>0</v>
      </c>
      <c r="M428" s="186">
        <v>0</v>
      </c>
      <c r="N428" s="189">
        <v>0</v>
      </c>
      <c r="O428" s="189">
        <v>0</v>
      </c>
      <c r="P428" s="186">
        <v>0</v>
      </c>
      <c r="Q428" s="189">
        <v>0</v>
      </c>
      <c r="R428" s="189">
        <v>0</v>
      </c>
      <c r="S428" s="189">
        <v>1E-4</v>
      </c>
      <c r="T428" s="188">
        <v>0</v>
      </c>
      <c r="U428" s="187">
        <v>0</v>
      </c>
      <c r="V428" s="189">
        <v>0</v>
      </c>
      <c r="W428" s="189">
        <v>0</v>
      </c>
      <c r="X428" s="188">
        <v>0</v>
      </c>
      <c r="Y428" s="188">
        <v>0</v>
      </c>
      <c r="Z428" s="186">
        <v>0</v>
      </c>
      <c r="AA428" s="186">
        <v>0</v>
      </c>
      <c r="AB428" s="186">
        <v>0</v>
      </c>
      <c r="AC428" s="186">
        <v>0</v>
      </c>
      <c r="AD428" s="188">
        <v>0</v>
      </c>
      <c r="AE428" s="189">
        <v>0</v>
      </c>
      <c r="AF428" s="189">
        <v>0</v>
      </c>
      <c r="AG428" s="189">
        <v>0</v>
      </c>
      <c r="AH428" s="191">
        <v>0</v>
      </c>
      <c r="AI428" s="186">
        <v>0</v>
      </c>
      <c r="AJ428" s="192">
        <v>7501943428676</v>
      </c>
      <c r="AK428" s="192">
        <v>70105</v>
      </c>
      <c r="AL428" s="90" t="s">
        <v>278</v>
      </c>
      <c r="AM428" s="75">
        <v>70259</v>
      </c>
      <c r="AO428" s="188">
        <v>0</v>
      </c>
      <c r="AP428" s="188">
        <v>0</v>
      </c>
      <c r="AQ428" s="187">
        <v>0</v>
      </c>
      <c r="AR428" s="188">
        <v>0</v>
      </c>
      <c r="AS428" s="187">
        <v>0</v>
      </c>
      <c r="AT428" s="188">
        <v>0</v>
      </c>
      <c r="AU428" s="187">
        <v>0</v>
      </c>
      <c r="AV428" s="188">
        <v>0</v>
      </c>
      <c r="AW428" s="187">
        <v>0</v>
      </c>
      <c r="AX428" s="188">
        <v>0</v>
      </c>
      <c r="AY428" s="187">
        <v>0</v>
      </c>
      <c r="AZ428" s="188">
        <v>0</v>
      </c>
      <c r="BA428" s="187">
        <v>0</v>
      </c>
      <c r="BB428" s="188">
        <v>0</v>
      </c>
      <c r="BC428" s="187">
        <v>0</v>
      </c>
      <c r="BD428" s="75"/>
      <c r="BE428" s="75"/>
      <c r="BF428" s="75"/>
      <c r="BI428" s="194"/>
    </row>
    <row r="429" spans="1:61" ht="11.25" customHeight="1" x14ac:dyDescent="0.3">
      <c r="A429" s="184" t="s">
        <v>1133</v>
      </c>
      <c r="B429" s="185">
        <v>0</v>
      </c>
      <c r="C429" s="832">
        <v>70319</v>
      </c>
      <c r="D429" s="55">
        <v>1E-4</v>
      </c>
      <c r="E429" s="91">
        <v>0</v>
      </c>
      <c r="F429" s="186">
        <v>0</v>
      </c>
      <c r="G429" s="186">
        <v>0</v>
      </c>
      <c r="H429" s="186">
        <v>0</v>
      </c>
      <c r="I429" s="187">
        <v>0</v>
      </c>
      <c r="J429" s="188">
        <v>0</v>
      </c>
      <c r="K429" s="186">
        <v>0</v>
      </c>
      <c r="L429" s="186">
        <v>0</v>
      </c>
      <c r="M429" s="186">
        <v>0</v>
      </c>
      <c r="N429" s="189">
        <v>0</v>
      </c>
      <c r="O429" s="189">
        <v>0</v>
      </c>
      <c r="P429" s="186">
        <v>0</v>
      </c>
      <c r="Q429" s="189">
        <v>0</v>
      </c>
      <c r="R429" s="189">
        <v>0</v>
      </c>
      <c r="S429" s="189">
        <v>1E-4</v>
      </c>
      <c r="T429" s="188">
        <v>0</v>
      </c>
      <c r="U429" s="187">
        <v>0</v>
      </c>
      <c r="V429" s="189">
        <v>0</v>
      </c>
      <c r="W429" s="189">
        <v>0</v>
      </c>
      <c r="X429" s="188">
        <v>0</v>
      </c>
      <c r="Y429" s="188">
        <v>0</v>
      </c>
      <c r="Z429" s="186">
        <v>0</v>
      </c>
      <c r="AA429" s="186">
        <v>0</v>
      </c>
      <c r="AB429" s="186">
        <v>1E-4</v>
      </c>
      <c r="AC429" s="186">
        <v>2.5000000000000001E-4</v>
      </c>
      <c r="AD429" s="188">
        <v>0</v>
      </c>
      <c r="AE429" s="189">
        <v>0</v>
      </c>
      <c r="AF429" s="189">
        <v>0</v>
      </c>
      <c r="AG429" s="189">
        <v>0</v>
      </c>
      <c r="AH429" s="191">
        <v>0</v>
      </c>
      <c r="AI429" s="186">
        <v>0</v>
      </c>
      <c r="AJ429" s="192">
        <v>7501943418431</v>
      </c>
      <c r="AK429" s="192" t="s">
        <v>262</v>
      </c>
      <c r="AL429" s="90" t="s">
        <v>278</v>
      </c>
      <c r="AM429" s="75">
        <v>70319</v>
      </c>
      <c r="AO429" s="188">
        <v>0</v>
      </c>
      <c r="AP429" s="188">
        <v>0</v>
      </c>
      <c r="AQ429" s="187">
        <v>0</v>
      </c>
      <c r="AR429" s="188">
        <v>0</v>
      </c>
      <c r="AS429" s="187">
        <v>0</v>
      </c>
      <c r="AT429" s="188">
        <v>0</v>
      </c>
      <c r="AU429" s="187">
        <v>0</v>
      </c>
      <c r="AV429" s="188">
        <v>0</v>
      </c>
      <c r="AW429" s="187">
        <v>0</v>
      </c>
      <c r="AX429" s="188">
        <v>0</v>
      </c>
      <c r="AY429" s="187">
        <v>0</v>
      </c>
      <c r="AZ429" s="188">
        <v>0</v>
      </c>
      <c r="BA429" s="187">
        <v>0</v>
      </c>
      <c r="BB429" s="188">
        <v>0</v>
      </c>
      <c r="BC429" s="187">
        <v>0</v>
      </c>
      <c r="BD429" s="75"/>
      <c r="BE429" s="75"/>
      <c r="BF429" s="75"/>
      <c r="BI429" s="194"/>
    </row>
    <row r="430" spans="1:61" ht="11.25" customHeight="1" x14ac:dyDescent="0.3">
      <c r="A430" s="184" t="s">
        <v>1134</v>
      </c>
      <c r="B430" s="185">
        <v>0</v>
      </c>
      <c r="C430" s="832">
        <v>70325</v>
      </c>
      <c r="D430" s="55">
        <v>1E-4</v>
      </c>
      <c r="E430" s="91">
        <v>0</v>
      </c>
      <c r="F430" s="186">
        <v>0</v>
      </c>
      <c r="G430" s="186">
        <v>0</v>
      </c>
      <c r="H430" s="186">
        <v>0</v>
      </c>
      <c r="I430" s="187">
        <v>0</v>
      </c>
      <c r="J430" s="188">
        <v>0</v>
      </c>
      <c r="K430" s="186">
        <v>0</v>
      </c>
      <c r="L430" s="186">
        <v>0</v>
      </c>
      <c r="M430" s="186">
        <v>0</v>
      </c>
      <c r="N430" s="189">
        <v>0</v>
      </c>
      <c r="O430" s="189">
        <v>0</v>
      </c>
      <c r="P430" s="186">
        <v>0</v>
      </c>
      <c r="Q430" s="189">
        <v>0</v>
      </c>
      <c r="R430" s="189">
        <v>0</v>
      </c>
      <c r="S430" s="189">
        <v>1E-4</v>
      </c>
      <c r="T430" s="188">
        <v>0</v>
      </c>
      <c r="U430" s="187">
        <v>0</v>
      </c>
      <c r="V430" s="189">
        <v>0</v>
      </c>
      <c r="W430" s="189">
        <v>0</v>
      </c>
      <c r="X430" s="188">
        <v>0</v>
      </c>
      <c r="Y430" s="188">
        <v>0</v>
      </c>
      <c r="Z430" s="186">
        <v>0</v>
      </c>
      <c r="AA430" s="186">
        <v>0</v>
      </c>
      <c r="AB430" s="186">
        <v>1E-4</v>
      </c>
      <c r="AC430" s="186">
        <v>2.5000000000000001E-4</v>
      </c>
      <c r="AD430" s="188">
        <v>0</v>
      </c>
      <c r="AE430" s="189">
        <v>0</v>
      </c>
      <c r="AF430" s="189">
        <v>0</v>
      </c>
      <c r="AG430" s="189">
        <v>0</v>
      </c>
      <c r="AH430" s="191">
        <v>0</v>
      </c>
      <c r="AI430" s="186">
        <v>0</v>
      </c>
      <c r="AJ430" s="192">
        <v>7501943493162</v>
      </c>
      <c r="AK430" s="192" t="s">
        <v>262</v>
      </c>
      <c r="AL430" s="90" t="s">
        <v>278</v>
      </c>
      <c r="AM430" s="75">
        <v>70325</v>
      </c>
      <c r="AO430" s="188">
        <v>0</v>
      </c>
      <c r="AP430" s="188">
        <v>0</v>
      </c>
      <c r="AQ430" s="187">
        <v>0</v>
      </c>
      <c r="AR430" s="188">
        <v>0</v>
      </c>
      <c r="AS430" s="187">
        <v>0</v>
      </c>
      <c r="AT430" s="188">
        <v>0</v>
      </c>
      <c r="AU430" s="187">
        <v>0</v>
      </c>
      <c r="AV430" s="188">
        <v>0</v>
      </c>
      <c r="AW430" s="187">
        <v>0</v>
      </c>
      <c r="AX430" s="188">
        <v>0</v>
      </c>
      <c r="AY430" s="187">
        <v>0</v>
      </c>
      <c r="AZ430" s="188">
        <v>0</v>
      </c>
      <c r="BA430" s="187">
        <v>0</v>
      </c>
      <c r="BB430" s="188">
        <v>0</v>
      </c>
      <c r="BC430" s="187">
        <v>0</v>
      </c>
      <c r="BD430" s="75"/>
      <c r="BE430" s="75"/>
      <c r="BF430" s="75"/>
      <c r="BI430" s="194"/>
    </row>
    <row r="431" spans="1:61" ht="11.25" customHeight="1" x14ac:dyDescent="0.3">
      <c r="A431" s="184" t="s">
        <v>1135</v>
      </c>
      <c r="B431" s="185">
        <v>0</v>
      </c>
      <c r="C431" s="832">
        <v>88939</v>
      </c>
      <c r="D431" s="55">
        <v>1E-4</v>
      </c>
      <c r="E431" s="91">
        <v>0</v>
      </c>
      <c r="F431" s="186">
        <v>0</v>
      </c>
      <c r="G431" s="186">
        <v>0</v>
      </c>
      <c r="H431" s="186">
        <v>0</v>
      </c>
      <c r="I431" s="187">
        <v>0</v>
      </c>
      <c r="J431" s="188">
        <v>0</v>
      </c>
      <c r="K431" s="186">
        <v>0</v>
      </c>
      <c r="L431" s="186">
        <v>0</v>
      </c>
      <c r="M431" s="186">
        <v>0</v>
      </c>
      <c r="N431" s="189">
        <v>0</v>
      </c>
      <c r="O431" s="189">
        <v>0</v>
      </c>
      <c r="P431" s="186">
        <v>0</v>
      </c>
      <c r="Q431" s="189">
        <v>0</v>
      </c>
      <c r="R431" s="189">
        <v>0</v>
      </c>
      <c r="S431" s="189">
        <v>1E-4</v>
      </c>
      <c r="T431" s="188">
        <v>0</v>
      </c>
      <c r="U431" s="187">
        <v>0</v>
      </c>
      <c r="V431" s="189">
        <v>0</v>
      </c>
      <c r="W431" s="189">
        <v>0</v>
      </c>
      <c r="X431" s="188">
        <v>0</v>
      </c>
      <c r="Y431" s="188">
        <v>0</v>
      </c>
      <c r="Z431" s="186">
        <v>0</v>
      </c>
      <c r="AA431" s="186">
        <v>0</v>
      </c>
      <c r="AB431" s="186">
        <v>1E-4</v>
      </c>
      <c r="AC431" s="186">
        <v>5.9880239520958083E-4</v>
      </c>
      <c r="AD431" s="188">
        <v>0</v>
      </c>
      <c r="AE431" s="189">
        <v>0</v>
      </c>
      <c r="AF431" s="189">
        <v>0</v>
      </c>
      <c r="AG431" s="189">
        <v>0</v>
      </c>
      <c r="AH431" s="191">
        <v>0</v>
      </c>
      <c r="AI431" s="186">
        <v>0</v>
      </c>
      <c r="AJ431" s="192">
        <v>7501943428492</v>
      </c>
      <c r="AK431" s="192" t="s">
        <v>262</v>
      </c>
      <c r="AL431" s="90" t="s">
        <v>278</v>
      </c>
      <c r="AM431" s="75">
        <v>88939</v>
      </c>
      <c r="AO431" s="188">
        <v>0</v>
      </c>
      <c r="AP431" s="188">
        <v>0</v>
      </c>
      <c r="AQ431" s="187">
        <v>0</v>
      </c>
      <c r="AR431" s="188">
        <v>0</v>
      </c>
      <c r="AS431" s="187">
        <v>0</v>
      </c>
      <c r="AT431" s="188">
        <v>0</v>
      </c>
      <c r="AU431" s="187">
        <v>0</v>
      </c>
      <c r="AV431" s="188">
        <v>0</v>
      </c>
      <c r="AW431" s="187">
        <v>0</v>
      </c>
      <c r="AX431" s="188">
        <v>0</v>
      </c>
      <c r="AY431" s="187">
        <v>0</v>
      </c>
      <c r="AZ431" s="188">
        <v>0</v>
      </c>
      <c r="BA431" s="187">
        <v>0</v>
      </c>
      <c r="BB431" s="188">
        <v>0</v>
      </c>
      <c r="BC431" s="187">
        <v>0</v>
      </c>
      <c r="BD431" s="75"/>
      <c r="BE431" s="75"/>
      <c r="BF431" s="75"/>
      <c r="BI431" s="194"/>
    </row>
    <row r="432" spans="1:61" ht="11.25" customHeight="1" x14ac:dyDescent="0.3">
      <c r="A432" s="184" t="s">
        <v>1136</v>
      </c>
      <c r="B432" s="185">
        <v>0</v>
      </c>
      <c r="C432" s="832">
        <v>70303</v>
      </c>
      <c r="D432" s="55">
        <v>1E-4</v>
      </c>
      <c r="E432" s="91">
        <v>0</v>
      </c>
      <c r="F432" s="186">
        <v>0</v>
      </c>
      <c r="G432" s="186">
        <v>0</v>
      </c>
      <c r="H432" s="186">
        <v>0</v>
      </c>
      <c r="I432" s="187">
        <v>0</v>
      </c>
      <c r="J432" s="188">
        <v>0</v>
      </c>
      <c r="K432" s="186">
        <v>0</v>
      </c>
      <c r="L432" s="186">
        <v>0</v>
      </c>
      <c r="M432" s="186">
        <v>0</v>
      </c>
      <c r="N432" s="189">
        <v>0</v>
      </c>
      <c r="O432" s="189">
        <v>0</v>
      </c>
      <c r="P432" s="186">
        <v>0</v>
      </c>
      <c r="Q432" s="189">
        <v>0</v>
      </c>
      <c r="R432" s="189">
        <v>0</v>
      </c>
      <c r="S432" s="189">
        <v>1E-4</v>
      </c>
      <c r="T432" s="188">
        <v>0</v>
      </c>
      <c r="U432" s="187">
        <v>0</v>
      </c>
      <c r="V432" s="189">
        <v>0</v>
      </c>
      <c r="W432" s="189">
        <v>0</v>
      </c>
      <c r="X432" s="188">
        <v>0</v>
      </c>
      <c r="Y432" s="188">
        <v>0</v>
      </c>
      <c r="Z432" s="186">
        <v>0</v>
      </c>
      <c r="AA432" s="186">
        <v>0</v>
      </c>
      <c r="AB432" s="186">
        <v>1E-4</v>
      </c>
      <c r="AC432" s="186">
        <v>5.0000000000000001E-4</v>
      </c>
      <c r="AD432" s="188">
        <v>0</v>
      </c>
      <c r="AE432" s="189">
        <v>0</v>
      </c>
      <c r="AF432" s="189">
        <v>0</v>
      </c>
      <c r="AG432" s="189">
        <v>0</v>
      </c>
      <c r="AH432" s="191">
        <v>0</v>
      </c>
      <c r="AI432" s="186">
        <v>0</v>
      </c>
      <c r="AJ432" s="192">
        <v>7501943428492</v>
      </c>
      <c r="AK432" s="192">
        <v>88939</v>
      </c>
      <c r="AL432" s="90" t="s">
        <v>278</v>
      </c>
      <c r="AM432" s="75">
        <v>70303</v>
      </c>
      <c r="AO432" s="188">
        <v>0</v>
      </c>
      <c r="AP432" s="188">
        <v>0</v>
      </c>
      <c r="AQ432" s="187">
        <v>0</v>
      </c>
      <c r="AR432" s="188">
        <v>0</v>
      </c>
      <c r="AS432" s="187">
        <v>0</v>
      </c>
      <c r="AT432" s="188">
        <v>0</v>
      </c>
      <c r="AU432" s="187">
        <v>0</v>
      </c>
      <c r="AV432" s="188">
        <v>0</v>
      </c>
      <c r="AW432" s="187">
        <v>0</v>
      </c>
      <c r="AX432" s="188">
        <v>0</v>
      </c>
      <c r="AY432" s="187">
        <v>0</v>
      </c>
      <c r="AZ432" s="188">
        <v>0</v>
      </c>
      <c r="BA432" s="187">
        <v>0</v>
      </c>
      <c r="BB432" s="188">
        <v>0</v>
      </c>
      <c r="BC432" s="187">
        <v>0</v>
      </c>
      <c r="BD432" s="75"/>
      <c r="BE432" s="75"/>
      <c r="BF432" s="75"/>
      <c r="BI432" s="194"/>
    </row>
    <row r="433" spans="1:61" ht="11.25" customHeight="1" x14ac:dyDescent="0.3">
      <c r="A433" s="184" t="s">
        <v>1137</v>
      </c>
      <c r="B433" s="185">
        <v>0</v>
      </c>
      <c r="C433" s="832">
        <v>70312</v>
      </c>
      <c r="D433" s="55">
        <v>1E-4</v>
      </c>
      <c r="E433" s="91">
        <v>0</v>
      </c>
      <c r="F433" s="186">
        <v>0</v>
      </c>
      <c r="G433" s="186">
        <v>0</v>
      </c>
      <c r="H433" s="186">
        <v>0</v>
      </c>
      <c r="I433" s="187">
        <v>0</v>
      </c>
      <c r="J433" s="188">
        <v>0</v>
      </c>
      <c r="K433" s="186">
        <v>0</v>
      </c>
      <c r="L433" s="186">
        <v>0</v>
      </c>
      <c r="M433" s="186">
        <v>0</v>
      </c>
      <c r="N433" s="189">
        <v>0</v>
      </c>
      <c r="O433" s="189">
        <v>0</v>
      </c>
      <c r="P433" s="186">
        <v>0</v>
      </c>
      <c r="Q433" s="189">
        <v>0</v>
      </c>
      <c r="R433" s="189">
        <v>0</v>
      </c>
      <c r="S433" s="189">
        <v>1E-4</v>
      </c>
      <c r="T433" s="188">
        <v>0</v>
      </c>
      <c r="U433" s="187">
        <v>0</v>
      </c>
      <c r="V433" s="189">
        <v>0</v>
      </c>
      <c r="W433" s="189">
        <v>0</v>
      </c>
      <c r="X433" s="188">
        <v>0</v>
      </c>
      <c r="Y433" s="188">
        <v>0</v>
      </c>
      <c r="Z433" s="186">
        <v>0</v>
      </c>
      <c r="AA433" s="186">
        <v>0</v>
      </c>
      <c r="AB433" s="186">
        <v>1E-4</v>
      </c>
      <c r="AC433" s="186">
        <v>4.807692307692308E-4</v>
      </c>
      <c r="AD433" s="188">
        <v>0</v>
      </c>
      <c r="AE433" s="189">
        <v>0</v>
      </c>
      <c r="AF433" s="189">
        <v>0</v>
      </c>
      <c r="AG433" s="189">
        <v>0</v>
      </c>
      <c r="AH433" s="191">
        <v>0</v>
      </c>
      <c r="AI433" s="186">
        <v>0</v>
      </c>
      <c r="AJ433" s="192">
        <v>7501943428492</v>
      </c>
      <c r="AK433" s="192">
        <v>88939</v>
      </c>
      <c r="AL433" s="90" t="s">
        <v>278</v>
      </c>
      <c r="AM433" s="75">
        <v>70312</v>
      </c>
      <c r="AO433" s="188">
        <v>0</v>
      </c>
      <c r="AP433" s="188">
        <v>0</v>
      </c>
      <c r="AQ433" s="187">
        <v>0</v>
      </c>
      <c r="AR433" s="188">
        <v>0</v>
      </c>
      <c r="AS433" s="187">
        <v>0</v>
      </c>
      <c r="AT433" s="188">
        <v>0</v>
      </c>
      <c r="AU433" s="187">
        <v>0</v>
      </c>
      <c r="AV433" s="188">
        <v>0</v>
      </c>
      <c r="AW433" s="187">
        <v>0</v>
      </c>
      <c r="AX433" s="188">
        <v>0</v>
      </c>
      <c r="AY433" s="187">
        <v>0</v>
      </c>
      <c r="AZ433" s="188">
        <v>0</v>
      </c>
      <c r="BA433" s="187">
        <v>0</v>
      </c>
      <c r="BB433" s="188">
        <v>0</v>
      </c>
      <c r="BC433" s="187">
        <v>0</v>
      </c>
      <c r="BD433" s="75"/>
      <c r="BE433" s="75"/>
      <c r="BF433" s="75"/>
      <c r="BI433" s="194"/>
    </row>
    <row r="434" spans="1:61" ht="11.25" customHeight="1" x14ac:dyDescent="0.3">
      <c r="A434" s="184" t="s">
        <v>1138</v>
      </c>
      <c r="B434" s="185">
        <v>0</v>
      </c>
      <c r="C434" s="832">
        <v>70405</v>
      </c>
      <c r="D434" s="55">
        <v>1E-4</v>
      </c>
      <c r="E434" s="91">
        <v>0</v>
      </c>
      <c r="F434" s="186">
        <v>0</v>
      </c>
      <c r="G434" s="186">
        <v>0</v>
      </c>
      <c r="H434" s="186">
        <v>0</v>
      </c>
      <c r="I434" s="187">
        <v>0</v>
      </c>
      <c r="J434" s="188">
        <v>0</v>
      </c>
      <c r="K434" s="186">
        <v>0</v>
      </c>
      <c r="L434" s="186">
        <v>0</v>
      </c>
      <c r="M434" s="186">
        <v>0</v>
      </c>
      <c r="N434" s="189">
        <v>0</v>
      </c>
      <c r="O434" s="189">
        <v>0</v>
      </c>
      <c r="P434" s="186">
        <v>0</v>
      </c>
      <c r="Q434" s="189">
        <v>0</v>
      </c>
      <c r="R434" s="189">
        <v>0</v>
      </c>
      <c r="S434" s="189">
        <v>1E-4</v>
      </c>
      <c r="T434" s="188">
        <v>0</v>
      </c>
      <c r="U434" s="187">
        <v>0</v>
      </c>
      <c r="V434" s="189">
        <v>0</v>
      </c>
      <c r="W434" s="189">
        <v>0</v>
      </c>
      <c r="X434" s="188">
        <v>0</v>
      </c>
      <c r="Y434" s="188">
        <v>0</v>
      </c>
      <c r="Z434" s="186">
        <v>0</v>
      </c>
      <c r="AA434" s="186">
        <v>0</v>
      </c>
      <c r="AB434" s="186">
        <v>0</v>
      </c>
      <c r="AC434" s="186">
        <v>0</v>
      </c>
      <c r="AD434" s="188">
        <v>0</v>
      </c>
      <c r="AE434" s="189">
        <v>0</v>
      </c>
      <c r="AF434" s="189">
        <v>0</v>
      </c>
      <c r="AG434" s="189">
        <v>0</v>
      </c>
      <c r="AH434" s="191">
        <v>0</v>
      </c>
      <c r="AI434" s="186">
        <v>0</v>
      </c>
      <c r="AJ434" s="192">
        <v>7501943424562</v>
      </c>
      <c r="AK434" s="192">
        <v>70020</v>
      </c>
      <c r="AL434" s="90" t="s">
        <v>279</v>
      </c>
      <c r="AM434" s="75">
        <v>70405</v>
      </c>
      <c r="AO434" s="188">
        <v>0</v>
      </c>
      <c r="AP434" s="188">
        <v>0</v>
      </c>
      <c r="AQ434" s="187">
        <v>0</v>
      </c>
      <c r="AR434" s="188">
        <v>0</v>
      </c>
      <c r="AS434" s="187">
        <v>0</v>
      </c>
      <c r="AT434" s="188">
        <v>0</v>
      </c>
      <c r="AU434" s="187">
        <v>0</v>
      </c>
      <c r="AV434" s="188">
        <v>0</v>
      </c>
      <c r="AW434" s="187">
        <v>0</v>
      </c>
      <c r="AX434" s="188">
        <v>0</v>
      </c>
      <c r="AY434" s="187">
        <v>0</v>
      </c>
      <c r="AZ434" s="188">
        <v>0</v>
      </c>
      <c r="BA434" s="187">
        <v>0</v>
      </c>
      <c r="BB434" s="188">
        <v>0</v>
      </c>
      <c r="BC434" s="187">
        <v>0</v>
      </c>
      <c r="BD434" s="75"/>
      <c r="BE434" s="75"/>
      <c r="BF434" s="75"/>
      <c r="BI434" s="194"/>
    </row>
    <row r="435" spans="1:61" ht="11.25" customHeight="1" x14ac:dyDescent="0.3">
      <c r="A435" s="184" t="s">
        <v>1139</v>
      </c>
      <c r="B435" s="185">
        <v>0</v>
      </c>
      <c r="C435" s="832">
        <v>70302</v>
      </c>
      <c r="D435" s="55">
        <v>1E-4</v>
      </c>
      <c r="E435" s="91">
        <v>0</v>
      </c>
      <c r="F435" s="186">
        <v>0</v>
      </c>
      <c r="G435" s="186">
        <v>0</v>
      </c>
      <c r="H435" s="186">
        <v>0</v>
      </c>
      <c r="I435" s="187">
        <v>0</v>
      </c>
      <c r="J435" s="188">
        <v>0</v>
      </c>
      <c r="K435" s="186">
        <v>0</v>
      </c>
      <c r="L435" s="186">
        <v>0</v>
      </c>
      <c r="M435" s="186">
        <v>0</v>
      </c>
      <c r="N435" s="189">
        <v>0</v>
      </c>
      <c r="O435" s="189">
        <v>0</v>
      </c>
      <c r="P435" s="186">
        <v>0</v>
      </c>
      <c r="Q435" s="189">
        <v>0</v>
      </c>
      <c r="R435" s="189">
        <v>0</v>
      </c>
      <c r="S435" s="189">
        <v>1E-4</v>
      </c>
      <c r="T435" s="188">
        <v>0</v>
      </c>
      <c r="U435" s="187">
        <v>0</v>
      </c>
      <c r="V435" s="189">
        <v>0</v>
      </c>
      <c r="W435" s="189">
        <v>0</v>
      </c>
      <c r="X435" s="188">
        <v>0</v>
      </c>
      <c r="Y435" s="188">
        <v>0</v>
      </c>
      <c r="Z435" s="186">
        <v>0</v>
      </c>
      <c r="AA435" s="186">
        <v>0</v>
      </c>
      <c r="AB435" s="186">
        <v>1E-4</v>
      </c>
      <c r="AC435" s="186">
        <v>5.9880239520958083E-4</v>
      </c>
      <c r="AD435" s="188">
        <v>0</v>
      </c>
      <c r="AE435" s="189">
        <v>0</v>
      </c>
      <c r="AF435" s="189">
        <v>0</v>
      </c>
      <c r="AG435" s="189">
        <v>0</v>
      </c>
      <c r="AH435" s="191">
        <v>0</v>
      </c>
      <c r="AI435" s="186">
        <v>0</v>
      </c>
      <c r="AJ435" s="192">
        <v>7501943428492</v>
      </c>
      <c r="AK435" s="192">
        <v>88939</v>
      </c>
      <c r="AL435" s="90" t="s">
        <v>278</v>
      </c>
      <c r="AM435" s="75">
        <v>70302</v>
      </c>
      <c r="AO435" s="188">
        <v>0</v>
      </c>
      <c r="AP435" s="188">
        <v>0</v>
      </c>
      <c r="AQ435" s="187">
        <v>0</v>
      </c>
      <c r="AR435" s="188">
        <v>0</v>
      </c>
      <c r="AS435" s="187">
        <v>0</v>
      </c>
      <c r="AT435" s="188">
        <v>0</v>
      </c>
      <c r="AU435" s="187">
        <v>0</v>
      </c>
      <c r="AV435" s="188">
        <v>0</v>
      </c>
      <c r="AW435" s="187">
        <v>0</v>
      </c>
      <c r="AX435" s="188">
        <v>0</v>
      </c>
      <c r="AY435" s="187">
        <v>0</v>
      </c>
      <c r="AZ435" s="188">
        <v>0</v>
      </c>
      <c r="BA435" s="187">
        <v>0</v>
      </c>
      <c r="BB435" s="188">
        <v>0</v>
      </c>
      <c r="BC435" s="187">
        <v>0</v>
      </c>
      <c r="BD435" s="75"/>
      <c r="BE435" s="75"/>
      <c r="BF435" s="75"/>
      <c r="BI435" s="194"/>
    </row>
    <row r="436" spans="1:61" ht="11.25" customHeight="1" x14ac:dyDescent="0.3">
      <c r="A436" s="184" t="s">
        <v>1140</v>
      </c>
      <c r="B436" s="185">
        <v>0</v>
      </c>
      <c r="C436" s="832">
        <v>70322</v>
      </c>
      <c r="D436" s="55">
        <v>1E-4</v>
      </c>
      <c r="E436" s="91">
        <v>0</v>
      </c>
      <c r="F436" s="186">
        <v>0</v>
      </c>
      <c r="G436" s="186">
        <v>0</v>
      </c>
      <c r="H436" s="186">
        <v>0</v>
      </c>
      <c r="I436" s="187">
        <v>0</v>
      </c>
      <c r="J436" s="188">
        <v>0</v>
      </c>
      <c r="K436" s="186">
        <v>0</v>
      </c>
      <c r="L436" s="186">
        <v>0</v>
      </c>
      <c r="M436" s="186">
        <v>0</v>
      </c>
      <c r="N436" s="189">
        <v>0</v>
      </c>
      <c r="O436" s="189">
        <v>0</v>
      </c>
      <c r="P436" s="186">
        <v>0</v>
      </c>
      <c r="Q436" s="189">
        <v>0</v>
      </c>
      <c r="R436" s="189">
        <v>0</v>
      </c>
      <c r="S436" s="189">
        <v>1E-4</v>
      </c>
      <c r="T436" s="188">
        <v>0</v>
      </c>
      <c r="U436" s="187">
        <v>0</v>
      </c>
      <c r="V436" s="189">
        <v>0</v>
      </c>
      <c r="W436" s="189">
        <v>0</v>
      </c>
      <c r="X436" s="188">
        <v>0</v>
      </c>
      <c r="Y436" s="188">
        <v>0</v>
      </c>
      <c r="Z436" s="186">
        <v>0</v>
      </c>
      <c r="AA436" s="186">
        <v>0</v>
      </c>
      <c r="AB436" s="186">
        <v>1E-4</v>
      </c>
      <c r="AC436" s="186">
        <v>5.9880239520958083E-4</v>
      </c>
      <c r="AD436" s="188">
        <v>0</v>
      </c>
      <c r="AE436" s="189">
        <v>0</v>
      </c>
      <c r="AF436" s="189">
        <v>0</v>
      </c>
      <c r="AG436" s="189">
        <v>0</v>
      </c>
      <c r="AH436" s="191">
        <v>0</v>
      </c>
      <c r="AI436" s="186">
        <v>0</v>
      </c>
      <c r="AJ436" s="192">
        <v>7501943428492</v>
      </c>
      <c r="AK436" s="192">
        <v>88939</v>
      </c>
      <c r="AL436" s="90" t="s">
        <v>278</v>
      </c>
      <c r="AM436" s="75">
        <v>70322</v>
      </c>
      <c r="AO436" s="188">
        <v>0</v>
      </c>
      <c r="AP436" s="188">
        <v>0</v>
      </c>
      <c r="AQ436" s="187">
        <v>0</v>
      </c>
      <c r="AR436" s="188">
        <v>0</v>
      </c>
      <c r="AS436" s="187">
        <v>0</v>
      </c>
      <c r="AT436" s="188">
        <v>0</v>
      </c>
      <c r="AU436" s="187">
        <v>0</v>
      </c>
      <c r="AV436" s="188">
        <v>0</v>
      </c>
      <c r="AW436" s="187">
        <v>0</v>
      </c>
      <c r="AX436" s="188">
        <v>0</v>
      </c>
      <c r="AY436" s="187">
        <v>0</v>
      </c>
      <c r="AZ436" s="188">
        <v>0</v>
      </c>
      <c r="BA436" s="187">
        <v>0</v>
      </c>
      <c r="BB436" s="188">
        <v>0</v>
      </c>
      <c r="BC436" s="187">
        <v>0</v>
      </c>
      <c r="BD436" s="75"/>
      <c r="BE436" s="75"/>
      <c r="BF436" s="75"/>
      <c r="BI436" s="194"/>
    </row>
    <row r="437" spans="1:61" ht="11.25" customHeight="1" x14ac:dyDescent="0.3">
      <c r="A437" s="184" t="s">
        <v>1141</v>
      </c>
      <c r="B437" s="185">
        <v>0</v>
      </c>
      <c r="C437" s="832">
        <v>88576</v>
      </c>
      <c r="D437" s="55">
        <v>1E-4</v>
      </c>
      <c r="E437" s="91">
        <v>0</v>
      </c>
      <c r="F437" s="186">
        <v>0</v>
      </c>
      <c r="G437" s="186">
        <v>0</v>
      </c>
      <c r="H437" s="186">
        <v>0</v>
      </c>
      <c r="I437" s="187">
        <v>0</v>
      </c>
      <c r="J437" s="188">
        <v>0</v>
      </c>
      <c r="K437" s="186">
        <v>0</v>
      </c>
      <c r="L437" s="186">
        <v>0</v>
      </c>
      <c r="M437" s="186">
        <v>0</v>
      </c>
      <c r="N437" s="189">
        <v>0</v>
      </c>
      <c r="O437" s="189">
        <v>0</v>
      </c>
      <c r="P437" s="186">
        <v>0</v>
      </c>
      <c r="Q437" s="189">
        <v>0</v>
      </c>
      <c r="R437" s="189">
        <v>0</v>
      </c>
      <c r="S437" s="189">
        <v>1E-4</v>
      </c>
      <c r="T437" s="188">
        <v>0</v>
      </c>
      <c r="U437" s="187">
        <v>0</v>
      </c>
      <c r="V437" s="189">
        <v>0</v>
      </c>
      <c r="W437" s="189">
        <v>0</v>
      </c>
      <c r="X437" s="188">
        <v>0</v>
      </c>
      <c r="Y437" s="188">
        <v>0</v>
      </c>
      <c r="Z437" s="186">
        <v>0</v>
      </c>
      <c r="AA437" s="186">
        <v>0</v>
      </c>
      <c r="AB437" s="186">
        <v>1E-4</v>
      </c>
      <c r="AC437" s="186">
        <v>2.0000000000000001E-4</v>
      </c>
      <c r="AD437" s="188">
        <v>0</v>
      </c>
      <c r="AE437" s="189">
        <v>0</v>
      </c>
      <c r="AF437" s="189">
        <v>0</v>
      </c>
      <c r="AG437" s="189">
        <v>0</v>
      </c>
      <c r="AH437" s="191">
        <v>0</v>
      </c>
      <c r="AI437" s="186">
        <v>0</v>
      </c>
      <c r="AJ437" s="192">
        <v>7501943429000</v>
      </c>
      <c r="AK437" s="192" t="s">
        <v>262</v>
      </c>
      <c r="AL437" s="90" t="s">
        <v>278</v>
      </c>
      <c r="AM437" s="75">
        <v>88576</v>
      </c>
      <c r="AO437" s="188">
        <v>0</v>
      </c>
      <c r="AP437" s="188">
        <v>0</v>
      </c>
      <c r="AQ437" s="187">
        <v>0</v>
      </c>
      <c r="AR437" s="188">
        <v>0</v>
      </c>
      <c r="AS437" s="187">
        <v>0</v>
      </c>
      <c r="AT437" s="188">
        <v>0</v>
      </c>
      <c r="AU437" s="187">
        <v>0</v>
      </c>
      <c r="AV437" s="188">
        <v>0</v>
      </c>
      <c r="AW437" s="187">
        <v>0</v>
      </c>
      <c r="AX437" s="188">
        <v>0</v>
      </c>
      <c r="AY437" s="187">
        <v>0</v>
      </c>
      <c r="AZ437" s="188">
        <v>0</v>
      </c>
      <c r="BA437" s="187">
        <v>0</v>
      </c>
      <c r="BB437" s="188">
        <v>0</v>
      </c>
      <c r="BC437" s="187">
        <v>0</v>
      </c>
      <c r="BD437" s="75"/>
      <c r="BE437" s="75"/>
      <c r="BF437" s="75"/>
      <c r="BI437" s="194"/>
    </row>
    <row r="438" spans="1:61" ht="11.25" customHeight="1" x14ac:dyDescent="0.3">
      <c r="A438" s="184" t="s">
        <v>1142</v>
      </c>
      <c r="B438" s="185">
        <v>0</v>
      </c>
      <c r="C438" s="832">
        <v>88570</v>
      </c>
      <c r="D438" s="55">
        <v>1E-4</v>
      </c>
      <c r="E438" s="91">
        <v>0</v>
      </c>
      <c r="F438" s="186">
        <v>0</v>
      </c>
      <c r="G438" s="186">
        <v>0</v>
      </c>
      <c r="H438" s="186">
        <v>0</v>
      </c>
      <c r="I438" s="187">
        <v>0</v>
      </c>
      <c r="J438" s="188">
        <v>0</v>
      </c>
      <c r="K438" s="186">
        <v>0</v>
      </c>
      <c r="L438" s="186">
        <v>0</v>
      </c>
      <c r="M438" s="186">
        <v>0</v>
      </c>
      <c r="N438" s="189">
        <v>0</v>
      </c>
      <c r="O438" s="189">
        <v>0</v>
      </c>
      <c r="P438" s="186">
        <v>0</v>
      </c>
      <c r="Q438" s="189">
        <v>0</v>
      </c>
      <c r="R438" s="189">
        <v>0</v>
      </c>
      <c r="S438" s="189">
        <v>1E-4</v>
      </c>
      <c r="T438" s="188">
        <v>0</v>
      </c>
      <c r="U438" s="187">
        <v>0</v>
      </c>
      <c r="V438" s="189">
        <v>0</v>
      </c>
      <c r="W438" s="189">
        <v>0</v>
      </c>
      <c r="X438" s="188">
        <v>0</v>
      </c>
      <c r="Y438" s="188">
        <v>0</v>
      </c>
      <c r="Z438" s="186">
        <v>0</v>
      </c>
      <c r="AA438" s="186">
        <v>0</v>
      </c>
      <c r="AB438" s="186">
        <v>1E-4</v>
      </c>
      <c r="AC438" s="186">
        <v>5.9880239520958083E-4</v>
      </c>
      <c r="AD438" s="188">
        <v>0</v>
      </c>
      <c r="AE438" s="189">
        <v>0</v>
      </c>
      <c r="AF438" s="189">
        <v>0</v>
      </c>
      <c r="AG438" s="189">
        <v>0</v>
      </c>
      <c r="AH438" s="191">
        <v>0</v>
      </c>
      <c r="AI438" s="186">
        <v>0</v>
      </c>
      <c r="AJ438" s="192">
        <v>7501943428850</v>
      </c>
      <c r="AK438" s="192" t="s">
        <v>262</v>
      </c>
      <c r="AL438" s="90" t="s">
        <v>278</v>
      </c>
      <c r="AM438" s="75">
        <v>88570</v>
      </c>
      <c r="AO438" s="188">
        <v>0</v>
      </c>
      <c r="AP438" s="188">
        <v>0</v>
      </c>
      <c r="AQ438" s="187">
        <v>0</v>
      </c>
      <c r="AR438" s="188">
        <v>0</v>
      </c>
      <c r="AS438" s="187">
        <v>0</v>
      </c>
      <c r="AT438" s="188">
        <v>0</v>
      </c>
      <c r="AU438" s="187">
        <v>0</v>
      </c>
      <c r="AV438" s="188">
        <v>0</v>
      </c>
      <c r="AW438" s="187">
        <v>0</v>
      </c>
      <c r="AX438" s="188">
        <v>0</v>
      </c>
      <c r="AY438" s="187">
        <v>0</v>
      </c>
      <c r="AZ438" s="188">
        <v>0</v>
      </c>
      <c r="BA438" s="187">
        <v>0</v>
      </c>
      <c r="BB438" s="188">
        <v>0</v>
      </c>
      <c r="BC438" s="187">
        <v>0</v>
      </c>
      <c r="BD438" s="75"/>
      <c r="BE438" s="75"/>
      <c r="BF438" s="75"/>
      <c r="BI438" s="194"/>
    </row>
    <row r="439" spans="1:61" ht="11.25" customHeight="1" x14ac:dyDescent="0.3">
      <c r="A439" s="184" t="s">
        <v>1143</v>
      </c>
      <c r="B439" s="185">
        <v>0</v>
      </c>
      <c r="C439" s="832">
        <v>88998</v>
      </c>
      <c r="D439" s="55">
        <v>1E-4</v>
      </c>
      <c r="E439" s="91">
        <v>0</v>
      </c>
      <c r="F439" s="186">
        <v>0</v>
      </c>
      <c r="G439" s="186">
        <v>0</v>
      </c>
      <c r="H439" s="186">
        <v>0</v>
      </c>
      <c r="I439" s="187">
        <v>0</v>
      </c>
      <c r="J439" s="188">
        <v>0</v>
      </c>
      <c r="K439" s="186">
        <v>0</v>
      </c>
      <c r="L439" s="186">
        <v>0</v>
      </c>
      <c r="M439" s="186">
        <v>0</v>
      </c>
      <c r="N439" s="189">
        <v>0</v>
      </c>
      <c r="O439" s="189">
        <v>0</v>
      </c>
      <c r="P439" s="186">
        <v>0</v>
      </c>
      <c r="Q439" s="189">
        <v>0</v>
      </c>
      <c r="R439" s="189">
        <v>0</v>
      </c>
      <c r="S439" s="189">
        <v>1E-4</v>
      </c>
      <c r="T439" s="188">
        <v>0</v>
      </c>
      <c r="U439" s="187">
        <v>0</v>
      </c>
      <c r="V439" s="189">
        <v>0</v>
      </c>
      <c r="W439" s="189">
        <v>0</v>
      </c>
      <c r="X439" s="188">
        <v>0</v>
      </c>
      <c r="Y439" s="188">
        <v>0</v>
      </c>
      <c r="Z439" s="186">
        <v>0</v>
      </c>
      <c r="AA439" s="186">
        <v>0</v>
      </c>
      <c r="AB439" s="186">
        <v>1E-4</v>
      </c>
      <c r="AC439" s="186">
        <v>2.0000000000000001E-4</v>
      </c>
      <c r="AD439" s="188">
        <v>0</v>
      </c>
      <c r="AE439" s="189">
        <v>0</v>
      </c>
      <c r="AF439" s="189">
        <v>0</v>
      </c>
      <c r="AG439" s="189">
        <v>0</v>
      </c>
      <c r="AH439" s="191">
        <v>0</v>
      </c>
      <c r="AI439" s="186">
        <v>0</v>
      </c>
      <c r="AJ439" s="192">
        <v>7501943428973</v>
      </c>
      <c r="AK439" s="192" t="s">
        <v>262</v>
      </c>
      <c r="AL439" s="90" t="s">
        <v>278</v>
      </c>
      <c r="AM439" s="75">
        <v>88998</v>
      </c>
      <c r="AO439" s="188">
        <v>0</v>
      </c>
      <c r="AP439" s="188">
        <v>0</v>
      </c>
      <c r="AQ439" s="187">
        <v>0</v>
      </c>
      <c r="AR439" s="188">
        <v>0</v>
      </c>
      <c r="AS439" s="187">
        <v>0</v>
      </c>
      <c r="AT439" s="188">
        <v>0</v>
      </c>
      <c r="AU439" s="187">
        <v>0</v>
      </c>
      <c r="AV439" s="188">
        <v>0</v>
      </c>
      <c r="AW439" s="187">
        <v>0</v>
      </c>
      <c r="AX439" s="188">
        <v>0</v>
      </c>
      <c r="AY439" s="187">
        <v>0</v>
      </c>
      <c r="AZ439" s="188">
        <v>0</v>
      </c>
      <c r="BA439" s="187">
        <v>0</v>
      </c>
      <c r="BB439" s="188">
        <v>0</v>
      </c>
      <c r="BC439" s="187">
        <v>0</v>
      </c>
      <c r="BD439" s="75"/>
      <c r="BE439" s="75"/>
      <c r="BF439" s="75"/>
      <c r="BI439" s="194"/>
    </row>
    <row r="440" spans="1:61" ht="11.25" customHeight="1" x14ac:dyDescent="0.3">
      <c r="A440" s="184" t="s">
        <v>1144</v>
      </c>
      <c r="B440" s="185">
        <v>0</v>
      </c>
      <c r="C440" s="832">
        <v>70155</v>
      </c>
      <c r="D440" s="55">
        <v>1E-4</v>
      </c>
      <c r="E440" s="91">
        <v>0</v>
      </c>
      <c r="F440" s="186">
        <v>0</v>
      </c>
      <c r="G440" s="186">
        <v>0</v>
      </c>
      <c r="H440" s="186">
        <v>0</v>
      </c>
      <c r="I440" s="187">
        <v>0</v>
      </c>
      <c r="J440" s="188">
        <v>0</v>
      </c>
      <c r="K440" s="186">
        <v>0</v>
      </c>
      <c r="L440" s="186">
        <v>0</v>
      </c>
      <c r="M440" s="186">
        <v>0</v>
      </c>
      <c r="N440" s="189">
        <v>0</v>
      </c>
      <c r="O440" s="189">
        <v>0</v>
      </c>
      <c r="P440" s="186">
        <v>0</v>
      </c>
      <c r="Q440" s="189">
        <v>0</v>
      </c>
      <c r="R440" s="189">
        <v>0</v>
      </c>
      <c r="S440" s="189">
        <v>1E-4</v>
      </c>
      <c r="T440" s="188">
        <v>0</v>
      </c>
      <c r="U440" s="187">
        <v>0</v>
      </c>
      <c r="V440" s="189">
        <v>0</v>
      </c>
      <c r="W440" s="189">
        <v>0</v>
      </c>
      <c r="X440" s="188">
        <v>0</v>
      </c>
      <c r="Y440" s="188">
        <v>0</v>
      </c>
      <c r="Z440" s="186">
        <v>0</v>
      </c>
      <c r="AA440" s="186">
        <v>0</v>
      </c>
      <c r="AB440" s="186">
        <v>1E-4</v>
      </c>
      <c r="AC440" s="186">
        <v>2.0000000000000001E-4</v>
      </c>
      <c r="AD440" s="188">
        <v>0</v>
      </c>
      <c r="AE440" s="189">
        <v>0</v>
      </c>
      <c r="AF440" s="189">
        <v>0</v>
      </c>
      <c r="AG440" s="189">
        <v>0</v>
      </c>
      <c r="AH440" s="191">
        <v>0</v>
      </c>
      <c r="AI440" s="186">
        <v>0</v>
      </c>
      <c r="AJ440" s="192">
        <v>7501943428973</v>
      </c>
      <c r="AK440" s="192">
        <v>88998</v>
      </c>
      <c r="AL440" s="90" t="s">
        <v>278</v>
      </c>
      <c r="AM440" s="75">
        <v>70155</v>
      </c>
      <c r="AO440" s="188">
        <v>0</v>
      </c>
      <c r="AP440" s="188">
        <v>0</v>
      </c>
      <c r="AQ440" s="187">
        <v>0</v>
      </c>
      <c r="AR440" s="188">
        <v>0</v>
      </c>
      <c r="AS440" s="187">
        <v>0</v>
      </c>
      <c r="AT440" s="188">
        <v>0</v>
      </c>
      <c r="AU440" s="187">
        <v>0</v>
      </c>
      <c r="AV440" s="188">
        <v>0</v>
      </c>
      <c r="AW440" s="187">
        <v>0</v>
      </c>
      <c r="AX440" s="188">
        <v>0</v>
      </c>
      <c r="AY440" s="187">
        <v>0</v>
      </c>
      <c r="AZ440" s="188">
        <v>0</v>
      </c>
      <c r="BA440" s="187">
        <v>0</v>
      </c>
      <c r="BB440" s="188">
        <v>0</v>
      </c>
      <c r="BC440" s="187">
        <v>0</v>
      </c>
      <c r="BD440" s="75"/>
      <c r="BE440" s="75"/>
      <c r="BF440" s="75"/>
      <c r="BI440" s="194"/>
    </row>
    <row r="441" spans="1:61" ht="11.25" customHeight="1" x14ac:dyDescent="0.3">
      <c r="A441" s="184" t="s">
        <v>1145</v>
      </c>
      <c r="B441" s="185">
        <v>0</v>
      </c>
      <c r="C441" s="832">
        <v>70247</v>
      </c>
      <c r="D441" s="55">
        <v>1E-4</v>
      </c>
      <c r="E441" s="91">
        <v>0</v>
      </c>
      <c r="F441" s="186">
        <v>0</v>
      </c>
      <c r="G441" s="186">
        <v>0</v>
      </c>
      <c r="H441" s="186">
        <v>0</v>
      </c>
      <c r="I441" s="187">
        <v>0</v>
      </c>
      <c r="J441" s="188">
        <v>0</v>
      </c>
      <c r="K441" s="186">
        <v>0</v>
      </c>
      <c r="L441" s="186">
        <v>0</v>
      </c>
      <c r="M441" s="186">
        <v>0</v>
      </c>
      <c r="N441" s="189">
        <v>0</v>
      </c>
      <c r="O441" s="189">
        <v>0</v>
      </c>
      <c r="P441" s="186">
        <v>0</v>
      </c>
      <c r="Q441" s="189">
        <v>0</v>
      </c>
      <c r="R441" s="189">
        <v>0</v>
      </c>
      <c r="S441" s="189">
        <v>1E-4</v>
      </c>
      <c r="T441" s="188">
        <v>0</v>
      </c>
      <c r="U441" s="187">
        <v>0</v>
      </c>
      <c r="V441" s="189">
        <v>0</v>
      </c>
      <c r="W441" s="189">
        <v>0</v>
      </c>
      <c r="X441" s="188">
        <v>0</v>
      </c>
      <c r="Y441" s="188">
        <v>0</v>
      </c>
      <c r="Z441" s="186">
        <v>0</v>
      </c>
      <c r="AA441" s="186">
        <v>0</v>
      </c>
      <c r="AB441" s="186">
        <v>0</v>
      </c>
      <c r="AC441" s="186">
        <v>0</v>
      </c>
      <c r="AD441" s="188">
        <v>0</v>
      </c>
      <c r="AE441" s="189">
        <v>0</v>
      </c>
      <c r="AF441" s="189">
        <v>0</v>
      </c>
      <c r="AG441" s="189">
        <v>0</v>
      </c>
      <c r="AH441" s="191">
        <v>0</v>
      </c>
      <c r="AI441" s="186">
        <v>0</v>
      </c>
      <c r="AJ441" s="192">
        <v>7501017371198</v>
      </c>
      <c r="AK441" s="192">
        <v>70018</v>
      </c>
      <c r="AL441" s="90" t="s">
        <v>278</v>
      </c>
      <c r="AM441" s="75">
        <v>70247</v>
      </c>
      <c r="AO441" s="188">
        <v>0</v>
      </c>
      <c r="AP441" s="188">
        <v>0</v>
      </c>
      <c r="AQ441" s="187">
        <v>0</v>
      </c>
      <c r="AR441" s="188">
        <v>0</v>
      </c>
      <c r="AS441" s="187">
        <v>0</v>
      </c>
      <c r="AT441" s="188">
        <v>0</v>
      </c>
      <c r="AU441" s="187">
        <v>0</v>
      </c>
      <c r="AV441" s="188">
        <v>0</v>
      </c>
      <c r="AW441" s="187">
        <v>0</v>
      </c>
      <c r="AX441" s="188">
        <v>0</v>
      </c>
      <c r="AY441" s="187">
        <v>0</v>
      </c>
      <c r="AZ441" s="188">
        <v>0</v>
      </c>
      <c r="BA441" s="187">
        <v>0</v>
      </c>
      <c r="BB441" s="188">
        <v>0</v>
      </c>
      <c r="BC441" s="187">
        <v>0</v>
      </c>
      <c r="BD441" s="75"/>
      <c r="BE441" s="75"/>
      <c r="BF441" s="75"/>
      <c r="BI441" s="194"/>
    </row>
    <row r="442" spans="1:61" ht="11.25" customHeight="1" x14ac:dyDescent="0.3">
      <c r="A442" s="184" t="s">
        <v>1146</v>
      </c>
      <c r="B442" s="185">
        <v>0</v>
      </c>
      <c r="C442" s="832">
        <v>88946</v>
      </c>
      <c r="D442" s="55">
        <v>1E-4</v>
      </c>
      <c r="E442" s="91">
        <v>0</v>
      </c>
      <c r="F442" s="186">
        <v>0</v>
      </c>
      <c r="G442" s="186">
        <v>0</v>
      </c>
      <c r="H442" s="186">
        <v>0</v>
      </c>
      <c r="I442" s="187">
        <v>0</v>
      </c>
      <c r="J442" s="188">
        <v>0</v>
      </c>
      <c r="K442" s="186">
        <v>0</v>
      </c>
      <c r="L442" s="186">
        <v>0</v>
      </c>
      <c r="M442" s="186">
        <v>0</v>
      </c>
      <c r="N442" s="189">
        <v>0</v>
      </c>
      <c r="O442" s="189">
        <v>0</v>
      </c>
      <c r="P442" s="186">
        <v>0</v>
      </c>
      <c r="Q442" s="189">
        <v>0</v>
      </c>
      <c r="R442" s="189">
        <v>0</v>
      </c>
      <c r="S442" s="189">
        <v>1E-4</v>
      </c>
      <c r="T442" s="188">
        <v>0</v>
      </c>
      <c r="U442" s="187">
        <v>0</v>
      </c>
      <c r="V442" s="189">
        <v>0</v>
      </c>
      <c r="W442" s="189">
        <v>0</v>
      </c>
      <c r="X442" s="188">
        <v>0</v>
      </c>
      <c r="Y442" s="188">
        <v>0</v>
      </c>
      <c r="Z442" s="186">
        <v>0</v>
      </c>
      <c r="AA442" s="186">
        <v>0</v>
      </c>
      <c r="AB442" s="186">
        <v>1E-4</v>
      </c>
      <c r="AC442" s="186">
        <v>2.6666666666666668E-4</v>
      </c>
      <c r="AD442" s="188">
        <v>0</v>
      </c>
      <c r="AE442" s="189">
        <v>0</v>
      </c>
      <c r="AF442" s="189">
        <v>0</v>
      </c>
      <c r="AG442" s="189">
        <v>0</v>
      </c>
      <c r="AH442" s="191">
        <v>0</v>
      </c>
      <c r="AI442" s="186">
        <v>0</v>
      </c>
      <c r="AJ442" s="192">
        <v>7501943428355</v>
      </c>
      <c r="AK442" s="192" t="s">
        <v>262</v>
      </c>
      <c r="AL442" s="90" t="s">
        <v>278</v>
      </c>
      <c r="AM442" s="75">
        <v>88946</v>
      </c>
      <c r="AO442" s="188">
        <v>0</v>
      </c>
      <c r="AP442" s="188">
        <v>0</v>
      </c>
      <c r="AQ442" s="187">
        <v>0</v>
      </c>
      <c r="AR442" s="188">
        <v>0</v>
      </c>
      <c r="AS442" s="187">
        <v>0</v>
      </c>
      <c r="AT442" s="188">
        <v>0</v>
      </c>
      <c r="AU442" s="187">
        <v>0</v>
      </c>
      <c r="AV442" s="188">
        <v>0</v>
      </c>
      <c r="AW442" s="187">
        <v>0</v>
      </c>
      <c r="AX442" s="188">
        <v>0</v>
      </c>
      <c r="AY442" s="187">
        <v>0</v>
      </c>
      <c r="AZ442" s="188">
        <v>0</v>
      </c>
      <c r="BA442" s="187">
        <v>0</v>
      </c>
      <c r="BB442" s="188">
        <v>0</v>
      </c>
      <c r="BC442" s="187">
        <v>0</v>
      </c>
      <c r="BD442" s="75"/>
      <c r="BE442" s="75"/>
      <c r="BF442" s="75"/>
      <c r="BI442" s="194"/>
    </row>
    <row r="443" spans="1:61" ht="11.25" customHeight="1" x14ac:dyDescent="0.3">
      <c r="A443" s="184" t="s">
        <v>1147</v>
      </c>
      <c r="B443" s="185">
        <v>0</v>
      </c>
      <c r="C443" s="832">
        <v>70135</v>
      </c>
      <c r="D443" s="55">
        <v>1E-4</v>
      </c>
      <c r="E443" s="91">
        <v>0</v>
      </c>
      <c r="F443" s="186">
        <v>0</v>
      </c>
      <c r="G443" s="186">
        <v>0</v>
      </c>
      <c r="H443" s="186">
        <v>0</v>
      </c>
      <c r="I443" s="187">
        <v>0</v>
      </c>
      <c r="J443" s="188">
        <v>0</v>
      </c>
      <c r="K443" s="186">
        <v>0</v>
      </c>
      <c r="L443" s="186">
        <v>0</v>
      </c>
      <c r="M443" s="186">
        <v>0</v>
      </c>
      <c r="N443" s="189">
        <v>0</v>
      </c>
      <c r="O443" s="189">
        <v>0</v>
      </c>
      <c r="P443" s="186">
        <v>0</v>
      </c>
      <c r="Q443" s="189">
        <v>0</v>
      </c>
      <c r="R443" s="189">
        <v>0</v>
      </c>
      <c r="S443" s="189">
        <v>1E-4</v>
      </c>
      <c r="T443" s="188">
        <v>0</v>
      </c>
      <c r="U443" s="187">
        <v>0</v>
      </c>
      <c r="V443" s="189">
        <v>0</v>
      </c>
      <c r="W443" s="189">
        <v>0</v>
      </c>
      <c r="X443" s="188">
        <v>0</v>
      </c>
      <c r="Y443" s="188">
        <v>0</v>
      </c>
      <c r="Z443" s="186">
        <v>0</v>
      </c>
      <c r="AA443" s="186">
        <v>0</v>
      </c>
      <c r="AB443" s="186">
        <v>1E-4</v>
      </c>
      <c r="AC443" s="186">
        <v>1.3333333333333334E-4</v>
      </c>
      <c r="AD443" s="188">
        <v>0</v>
      </c>
      <c r="AE443" s="189">
        <v>0</v>
      </c>
      <c r="AF443" s="189">
        <v>0</v>
      </c>
      <c r="AG443" s="189">
        <v>0</v>
      </c>
      <c r="AH443" s="191">
        <v>0</v>
      </c>
      <c r="AI443" s="186">
        <v>0</v>
      </c>
      <c r="AJ443" s="192">
        <v>7501943411159</v>
      </c>
      <c r="AK443" s="192" t="s">
        <v>262</v>
      </c>
      <c r="AL443" s="90" t="s">
        <v>278</v>
      </c>
      <c r="AM443" s="75">
        <v>70135</v>
      </c>
      <c r="AO443" s="188">
        <v>0</v>
      </c>
      <c r="AP443" s="188">
        <v>0</v>
      </c>
      <c r="AQ443" s="187">
        <v>0</v>
      </c>
      <c r="AR443" s="188">
        <v>0</v>
      </c>
      <c r="AS443" s="187">
        <v>0</v>
      </c>
      <c r="AT443" s="188">
        <v>0</v>
      </c>
      <c r="AU443" s="187">
        <v>0</v>
      </c>
      <c r="AV443" s="188">
        <v>0</v>
      </c>
      <c r="AW443" s="187">
        <v>0</v>
      </c>
      <c r="AX443" s="188">
        <v>0</v>
      </c>
      <c r="AY443" s="187">
        <v>0</v>
      </c>
      <c r="AZ443" s="188">
        <v>0</v>
      </c>
      <c r="BA443" s="187">
        <v>0</v>
      </c>
      <c r="BB443" s="188">
        <v>0</v>
      </c>
      <c r="BC443" s="187">
        <v>0</v>
      </c>
      <c r="BD443" s="75"/>
      <c r="BE443" s="75"/>
      <c r="BF443" s="75"/>
      <c r="BI443" s="194"/>
    </row>
    <row r="444" spans="1:61" ht="11.25" customHeight="1" x14ac:dyDescent="0.3">
      <c r="A444" s="184" t="s">
        <v>1148</v>
      </c>
      <c r="B444" s="185">
        <v>0</v>
      </c>
      <c r="C444" s="832">
        <v>70220</v>
      </c>
      <c r="D444" s="55">
        <v>1E-4</v>
      </c>
      <c r="E444" s="91">
        <v>0</v>
      </c>
      <c r="F444" s="186">
        <v>0</v>
      </c>
      <c r="G444" s="186">
        <v>0</v>
      </c>
      <c r="H444" s="186">
        <v>0</v>
      </c>
      <c r="I444" s="187">
        <v>0</v>
      </c>
      <c r="J444" s="188">
        <v>0</v>
      </c>
      <c r="K444" s="186">
        <v>0</v>
      </c>
      <c r="L444" s="186">
        <v>0</v>
      </c>
      <c r="M444" s="186">
        <v>0</v>
      </c>
      <c r="N444" s="189">
        <v>0</v>
      </c>
      <c r="O444" s="189">
        <v>0</v>
      </c>
      <c r="P444" s="186">
        <v>0</v>
      </c>
      <c r="Q444" s="189">
        <v>0</v>
      </c>
      <c r="R444" s="189">
        <v>0</v>
      </c>
      <c r="S444" s="189">
        <v>1E-4</v>
      </c>
      <c r="T444" s="188">
        <v>0</v>
      </c>
      <c r="U444" s="187">
        <v>0</v>
      </c>
      <c r="V444" s="189">
        <v>0</v>
      </c>
      <c r="W444" s="189">
        <v>0</v>
      </c>
      <c r="X444" s="188">
        <v>0</v>
      </c>
      <c r="Y444" s="188">
        <v>0</v>
      </c>
      <c r="Z444" s="186">
        <v>0</v>
      </c>
      <c r="AA444" s="186">
        <v>0</v>
      </c>
      <c r="AB444" s="186">
        <v>1E-4</v>
      </c>
      <c r="AC444" s="186">
        <v>4.0000000000000002E-4</v>
      </c>
      <c r="AD444" s="188">
        <v>0</v>
      </c>
      <c r="AE444" s="189">
        <v>0</v>
      </c>
      <c r="AF444" s="189">
        <v>0</v>
      </c>
      <c r="AG444" s="189">
        <v>0</v>
      </c>
      <c r="AH444" s="191">
        <v>0</v>
      </c>
      <c r="AI444" s="186">
        <v>0</v>
      </c>
      <c r="AJ444" s="192">
        <v>7501943424609</v>
      </c>
      <c r="AK444" s="192">
        <v>70030</v>
      </c>
      <c r="AL444" s="90" t="s">
        <v>278</v>
      </c>
      <c r="AM444" s="75">
        <v>70220</v>
      </c>
      <c r="AO444" s="188">
        <v>0</v>
      </c>
      <c r="AP444" s="188">
        <v>0</v>
      </c>
      <c r="AQ444" s="187">
        <v>0</v>
      </c>
      <c r="AR444" s="188">
        <v>0</v>
      </c>
      <c r="AS444" s="187">
        <v>0</v>
      </c>
      <c r="AT444" s="188">
        <v>0</v>
      </c>
      <c r="AU444" s="187">
        <v>0</v>
      </c>
      <c r="AV444" s="188">
        <v>0</v>
      </c>
      <c r="AW444" s="187">
        <v>0</v>
      </c>
      <c r="AX444" s="188">
        <v>0</v>
      </c>
      <c r="AY444" s="187">
        <v>0</v>
      </c>
      <c r="AZ444" s="188">
        <v>0</v>
      </c>
      <c r="BA444" s="187">
        <v>0</v>
      </c>
      <c r="BB444" s="188">
        <v>0</v>
      </c>
      <c r="BC444" s="187">
        <v>0</v>
      </c>
      <c r="BD444" s="75"/>
      <c r="BE444" s="75"/>
      <c r="BF444" s="75"/>
      <c r="BI444" s="194"/>
    </row>
    <row r="445" spans="1:61" ht="11.25" customHeight="1" x14ac:dyDescent="0.3">
      <c r="A445" s="184" t="s">
        <v>1149</v>
      </c>
      <c r="B445" s="185" t="s">
        <v>21</v>
      </c>
      <c r="C445" s="832">
        <v>70148</v>
      </c>
      <c r="D445" s="55">
        <v>1E-4</v>
      </c>
      <c r="E445" s="91">
        <v>0</v>
      </c>
      <c r="F445" s="186">
        <v>0</v>
      </c>
      <c r="G445" s="186">
        <v>0</v>
      </c>
      <c r="H445" s="186">
        <v>0</v>
      </c>
      <c r="I445" s="187">
        <v>0</v>
      </c>
      <c r="J445" s="188">
        <v>0</v>
      </c>
      <c r="K445" s="186">
        <v>0</v>
      </c>
      <c r="L445" s="186">
        <v>0</v>
      </c>
      <c r="M445" s="186">
        <v>0</v>
      </c>
      <c r="N445" s="189">
        <v>0</v>
      </c>
      <c r="O445" s="189">
        <v>0</v>
      </c>
      <c r="P445" s="186">
        <v>0</v>
      </c>
      <c r="Q445" s="189">
        <v>0</v>
      </c>
      <c r="R445" s="189">
        <v>0</v>
      </c>
      <c r="S445" s="189">
        <v>1E-4</v>
      </c>
      <c r="T445" s="188">
        <v>0</v>
      </c>
      <c r="U445" s="187">
        <v>0</v>
      </c>
      <c r="V445" s="189">
        <v>0</v>
      </c>
      <c r="W445" s="189">
        <v>0</v>
      </c>
      <c r="X445" s="188">
        <v>0</v>
      </c>
      <c r="Y445" s="188">
        <v>0</v>
      </c>
      <c r="Z445" s="186">
        <v>0</v>
      </c>
      <c r="AA445" s="186">
        <v>0</v>
      </c>
      <c r="AB445" s="186">
        <v>1E-4</v>
      </c>
      <c r="AC445" s="186">
        <v>4.0000000000000002E-4</v>
      </c>
      <c r="AD445" s="188">
        <v>0</v>
      </c>
      <c r="AE445" s="189">
        <v>0</v>
      </c>
      <c r="AF445" s="189">
        <v>0</v>
      </c>
      <c r="AG445" s="189">
        <v>0</v>
      </c>
      <c r="AH445" s="191">
        <v>0</v>
      </c>
      <c r="AI445" s="186">
        <v>0</v>
      </c>
      <c r="AJ445" s="192">
        <v>7501943424609</v>
      </c>
      <c r="AK445" s="192">
        <v>70030</v>
      </c>
      <c r="AL445" s="90" t="s">
        <v>278</v>
      </c>
      <c r="AM445" s="75">
        <v>70148</v>
      </c>
      <c r="AO445" s="188">
        <v>0</v>
      </c>
      <c r="AP445" s="188">
        <v>0</v>
      </c>
      <c r="AQ445" s="187">
        <v>0</v>
      </c>
      <c r="AR445" s="188">
        <v>0</v>
      </c>
      <c r="AS445" s="187">
        <v>0</v>
      </c>
      <c r="AT445" s="188">
        <v>0</v>
      </c>
      <c r="AU445" s="187">
        <v>0</v>
      </c>
      <c r="AV445" s="188">
        <v>0</v>
      </c>
      <c r="AW445" s="187">
        <v>0</v>
      </c>
      <c r="AX445" s="188">
        <v>0</v>
      </c>
      <c r="AY445" s="187">
        <v>0</v>
      </c>
      <c r="AZ445" s="188">
        <v>0</v>
      </c>
      <c r="BA445" s="187">
        <v>0</v>
      </c>
      <c r="BB445" s="188">
        <v>0</v>
      </c>
      <c r="BC445" s="187">
        <v>0</v>
      </c>
      <c r="BD445" s="75"/>
      <c r="BE445" s="75"/>
      <c r="BF445" s="75"/>
      <c r="BI445" s="194"/>
    </row>
    <row r="446" spans="1:61" ht="11.25" customHeight="1" x14ac:dyDescent="0.3">
      <c r="A446" s="184" t="s">
        <v>1150</v>
      </c>
      <c r="B446" s="185">
        <v>0</v>
      </c>
      <c r="C446" s="832">
        <v>70143</v>
      </c>
      <c r="D446" s="55">
        <v>1E-4</v>
      </c>
      <c r="E446" s="91">
        <v>0</v>
      </c>
      <c r="F446" s="186">
        <v>0</v>
      </c>
      <c r="G446" s="186">
        <v>0</v>
      </c>
      <c r="H446" s="186">
        <v>0</v>
      </c>
      <c r="I446" s="187">
        <v>0</v>
      </c>
      <c r="J446" s="188">
        <v>0</v>
      </c>
      <c r="K446" s="186">
        <v>0</v>
      </c>
      <c r="L446" s="186">
        <v>0</v>
      </c>
      <c r="M446" s="186">
        <v>0</v>
      </c>
      <c r="N446" s="189">
        <v>0</v>
      </c>
      <c r="O446" s="189">
        <v>0</v>
      </c>
      <c r="P446" s="186">
        <v>0</v>
      </c>
      <c r="Q446" s="189">
        <v>0</v>
      </c>
      <c r="R446" s="189">
        <v>0</v>
      </c>
      <c r="S446" s="189">
        <v>1E-4</v>
      </c>
      <c r="T446" s="188">
        <v>0</v>
      </c>
      <c r="U446" s="187">
        <v>0</v>
      </c>
      <c r="V446" s="189">
        <v>0</v>
      </c>
      <c r="W446" s="189">
        <v>0</v>
      </c>
      <c r="X446" s="188">
        <v>0</v>
      </c>
      <c r="Y446" s="188">
        <v>0</v>
      </c>
      <c r="Z446" s="186">
        <v>0</v>
      </c>
      <c r="AA446" s="186">
        <v>0</v>
      </c>
      <c r="AB446" s="186">
        <v>1E-4</v>
      </c>
      <c r="AC446" s="186">
        <v>2.0000000000000001E-4</v>
      </c>
      <c r="AD446" s="188">
        <v>0</v>
      </c>
      <c r="AE446" s="189">
        <v>0</v>
      </c>
      <c r="AF446" s="189">
        <v>0</v>
      </c>
      <c r="AG446" s="189">
        <v>0</v>
      </c>
      <c r="AH446" s="191">
        <v>0</v>
      </c>
      <c r="AI446" s="186">
        <v>0</v>
      </c>
      <c r="AJ446" s="192">
        <v>7501017367764</v>
      </c>
      <c r="AK446" s="192">
        <v>70021</v>
      </c>
      <c r="AL446" s="90" t="s">
        <v>278</v>
      </c>
      <c r="AM446" s="75">
        <v>70143</v>
      </c>
      <c r="AO446" s="188">
        <v>0</v>
      </c>
      <c r="AP446" s="188">
        <v>0</v>
      </c>
      <c r="AQ446" s="187">
        <v>0</v>
      </c>
      <c r="AR446" s="188">
        <v>0</v>
      </c>
      <c r="AS446" s="187">
        <v>0</v>
      </c>
      <c r="AT446" s="188">
        <v>0</v>
      </c>
      <c r="AU446" s="187">
        <v>0</v>
      </c>
      <c r="AV446" s="188">
        <v>0</v>
      </c>
      <c r="AW446" s="187">
        <v>0</v>
      </c>
      <c r="AX446" s="188">
        <v>0</v>
      </c>
      <c r="AY446" s="187">
        <v>0</v>
      </c>
      <c r="AZ446" s="188">
        <v>0</v>
      </c>
      <c r="BA446" s="187">
        <v>0</v>
      </c>
      <c r="BB446" s="188">
        <v>0</v>
      </c>
      <c r="BC446" s="187">
        <v>0</v>
      </c>
      <c r="BD446" s="75"/>
      <c r="BE446" s="75"/>
      <c r="BF446" s="75"/>
      <c r="BI446" s="194"/>
    </row>
    <row r="447" spans="1:61" ht="11.25" customHeight="1" x14ac:dyDescent="0.3">
      <c r="A447" s="184" t="s">
        <v>1151</v>
      </c>
      <c r="B447" s="185" t="s">
        <v>21</v>
      </c>
      <c r="C447" s="832">
        <v>70215</v>
      </c>
      <c r="D447" s="55">
        <v>1E-4</v>
      </c>
      <c r="E447" s="91">
        <v>0</v>
      </c>
      <c r="F447" s="186">
        <v>0</v>
      </c>
      <c r="G447" s="186">
        <v>0</v>
      </c>
      <c r="H447" s="186">
        <v>0</v>
      </c>
      <c r="I447" s="187">
        <v>0</v>
      </c>
      <c r="J447" s="188">
        <v>0</v>
      </c>
      <c r="K447" s="186">
        <v>0</v>
      </c>
      <c r="L447" s="186">
        <v>0</v>
      </c>
      <c r="M447" s="186">
        <v>0</v>
      </c>
      <c r="N447" s="189">
        <v>0</v>
      </c>
      <c r="O447" s="189">
        <v>0</v>
      </c>
      <c r="P447" s="186">
        <v>0</v>
      </c>
      <c r="Q447" s="189">
        <v>0</v>
      </c>
      <c r="R447" s="189">
        <v>0</v>
      </c>
      <c r="S447" s="189">
        <v>1E-4</v>
      </c>
      <c r="T447" s="188">
        <v>0</v>
      </c>
      <c r="U447" s="187">
        <v>0</v>
      </c>
      <c r="V447" s="189">
        <v>0</v>
      </c>
      <c r="W447" s="189">
        <v>0</v>
      </c>
      <c r="X447" s="188">
        <v>0</v>
      </c>
      <c r="Y447" s="188">
        <v>0</v>
      </c>
      <c r="Z447" s="186">
        <v>0</v>
      </c>
      <c r="AA447" s="186">
        <v>0</v>
      </c>
      <c r="AB447" s="186">
        <v>1E-4</v>
      </c>
      <c r="AC447" s="186">
        <v>4.0000000000000002E-4</v>
      </c>
      <c r="AD447" s="188">
        <v>0</v>
      </c>
      <c r="AE447" s="189">
        <v>0</v>
      </c>
      <c r="AF447" s="189">
        <v>0</v>
      </c>
      <c r="AG447" s="189">
        <v>0</v>
      </c>
      <c r="AH447" s="191">
        <v>0</v>
      </c>
      <c r="AI447" s="186">
        <v>0</v>
      </c>
      <c r="AJ447" s="192">
        <v>7501943424562</v>
      </c>
      <c r="AK447" s="192">
        <v>70020</v>
      </c>
      <c r="AL447" s="90" t="s">
        <v>278</v>
      </c>
      <c r="AM447" s="75">
        <v>70215</v>
      </c>
      <c r="AO447" s="188">
        <v>0</v>
      </c>
      <c r="AP447" s="188">
        <v>0</v>
      </c>
      <c r="AQ447" s="187">
        <v>0</v>
      </c>
      <c r="AR447" s="188">
        <v>0</v>
      </c>
      <c r="AS447" s="187">
        <v>0</v>
      </c>
      <c r="AT447" s="188">
        <v>0</v>
      </c>
      <c r="AU447" s="187">
        <v>0</v>
      </c>
      <c r="AV447" s="188">
        <v>0</v>
      </c>
      <c r="AW447" s="187">
        <v>0</v>
      </c>
      <c r="AX447" s="188">
        <v>0</v>
      </c>
      <c r="AY447" s="187">
        <v>0</v>
      </c>
      <c r="AZ447" s="188">
        <v>0</v>
      </c>
      <c r="BA447" s="187">
        <v>0</v>
      </c>
      <c r="BB447" s="188">
        <v>0</v>
      </c>
      <c r="BC447" s="187">
        <v>0</v>
      </c>
      <c r="BD447" s="75"/>
      <c r="BE447" s="75"/>
      <c r="BF447" s="75"/>
      <c r="BI447" s="194"/>
    </row>
    <row r="448" spans="1:61" ht="11.25" customHeight="1" x14ac:dyDescent="0.3">
      <c r="A448" s="184" t="s">
        <v>1152</v>
      </c>
      <c r="B448" s="185">
        <v>0</v>
      </c>
      <c r="C448" s="832">
        <v>70422</v>
      </c>
      <c r="D448" s="55">
        <v>1E-4</v>
      </c>
      <c r="E448" s="91">
        <v>0</v>
      </c>
      <c r="F448" s="186">
        <v>0</v>
      </c>
      <c r="G448" s="186">
        <v>0</v>
      </c>
      <c r="H448" s="186">
        <v>0</v>
      </c>
      <c r="I448" s="187">
        <v>0</v>
      </c>
      <c r="J448" s="188">
        <v>0</v>
      </c>
      <c r="K448" s="186">
        <v>0</v>
      </c>
      <c r="L448" s="186">
        <v>0</v>
      </c>
      <c r="M448" s="186">
        <v>0</v>
      </c>
      <c r="N448" s="189">
        <v>0</v>
      </c>
      <c r="O448" s="189">
        <v>0</v>
      </c>
      <c r="P448" s="186">
        <v>0</v>
      </c>
      <c r="Q448" s="189">
        <v>0</v>
      </c>
      <c r="R448" s="189">
        <v>0</v>
      </c>
      <c r="S448" s="189">
        <v>1E-4</v>
      </c>
      <c r="T448" s="188">
        <v>0</v>
      </c>
      <c r="U448" s="187">
        <v>0</v>
      </c>
      <c r="V448" s="189">
        <v>0</v>
      </c>
      <c r="W448" s="189">
        <v>0</v>
      </c>
      <c r="X448" s="188">
        <v>0</v>
      </c>
      <c r="Y448" s="188">
        <v>0</v>
      </c>
      <c r="Z448" s="186">
        <v>0</v>
      </c>
      <c r="AA448" s="186">
        <v>0</v>
      </c>
      <c r="AB448" s="186">
        <v>0</v>
      </c>
      <c r="AC448" s="186">
        <v>0</v>
      </c>
      <c r="AD448" s="188">
        <v>0</v>
      </c>
      <c r="AE448" s="189">
        <v>0</v>
      </c>
      <c r="AF448" s="189">
        <v>0</v>
      </c>
      <c r="AG448" s="189">
        <v>0</v>
      </c>
      <c r="AH448" s="191">
        <v>0</v>
      </c>
      <c r="AI448" s="186">
        <v>0</v>
      </c>
      <c r="AJ448" s="192">
        <v>7501943420120</v>
      </c>
      <c r="AK448" s="192">
        <v>70013</v>
      </c>
      <c r="AL448" s="90" t="s">
        <v>278</v>
      </c>
      <c r="AM448" s="75">
        <v>70422</v>
      </c>
      <c r="AO448" s="188">
        <v>0</v>
      </c>
      <c r="AP448" s="188">
        <v>0</v>
      </c>
      <c r="AQ448" s="187">
        <v>0</v>
      </c>
      <c r="AR448" s="188">
        <v>0</v>
      </c>
      <c r="AS448" s="187">
        <v>0</v>
      </c>
      <c r="AT448" s="188">
        <v>0</v>
      </c>
      <c r="AU448" s="187">
        <v>0</v>
      </c>
      <c r="AV448" s="188">
        <v>0</v>
      </c>
      <c r="AW448" s="187">
        <v>0</v>
      </c>
      <c r="AX448" s="188">
        <v>0</v>
      </c>
      <c r="AY448" s="187">
        <v>0</v>
      </c>
      <c r="AZ448" s="188">
        <v>0</v>
      </c>
      <c r="BA448" s="187">
        <v>0</v>
      </c>
      <c r="BB448" s="188">
        <v>0</v>
      </c>
      <c r="BC448" s="187">
        <v>0</v>
      </c>
      <c r="BD448" s="75"/>
      <c r="BE448" s="75"/>
      <c r="BF448" s="75"/>
      <c r="BI448" s="194"/>
    </row>
    <row r="449" spans="1:61" ht="11.25" customHeight="1" x14ac:dyDescent="0.3">
      <c r="A449" s="184" t="s">
        <v>1153</v>
      </c>
      <c r="B449" s="185">
        <v>0</v>
      </c>
      <c r="C449" s="832">
        <v>70176</v>
      </c>
      <c r="D449" s="55">
        <v>1E-4</v>
      </c>
      <c r="E449" s="91">
        <v>0</v>
      </c>
      <c r="F449" s="186">
        <v>0</v>
      </c>
      <c r="G449" s="186">
        <v>0</v>
      </c>
      <c r="H449" s="186">
        <v>0</v>
      </c>
      <c r="I449" s="187">
        <v>0</v>
      </c>
      <c r="J449" s="188">
        <v>0</v>
      </c>
      <c r="K449" s="186">
        <v>0</v>
      </c>
      <c r="L449" s="186">
        <v>0</v>
      </c>
      <c r="M449" s="186">
        <v>0</v>
      </c>
      <c r="N449" s="189">
        <v>0</v>
      </c>
      <c r="O449" s="189">
        <v>0</v>
      </c>
      <c r="P449" s="186">
        <v>0</v>
      </c>
      <c r="Q449" s="189">
        <v>0</v>
      </c>
      <c r="R449" s="189">
        <v>0</v>
      </c>
      <c r="S449" s="189">
        <v>1E-4</v>
      </c>
      <c r="T449" s="188">
        <v>0</v>
      </c>
      <c r="U449" s="187">
        <v>0</v>
      </c>
      <c r="V449" s="189">
        <v>0</v>
      </c>
      <c r="W449" s="189">
        <v>0</v>
      </c>
      <c r="X449" s="188">
        <v>0</v>
      </c>
      <c r="Y449" s="188">
        <v>0</v>
      </c>
      <c r="Z449" s="186">
        <v>0</v>
      </c>
      <c r="AA449" s="186">
        <v>0</v>
      </c>
      <c r="AB449" s="186">
        <v>1E-4</v>
      </c>
      <c r="AC449" s="186">
        <v>1.25E-4</v>
      </c>
      <c r="AD449" s="188">
        <v>0</v>
      </c>
      <c r="AE449" s="189">
        <v>0</v>
      </c>
      <c r="AF449" s="189">
        <v>0</v>
      </c>
      <c r="AG449" s="189">
        <v>0</v>
      </c>
      <c r="AH449" s="191">
        <v>0</v>
      </c>
      <c r="AI449" s="186">
        <v>0</v>
      </c>
      <c r="AJ449" s="192">
        <v>7501943410190</v>
      </c>
      <c r="AK449" s="192">
        <v>70071</v>
      </c>
      <c r="AL449" s="90" t="s">
        <v>278</v>
      </c>
      <c r="AM449" s="75">
        <v>70176</v>
      </c>
      <c r="AO449" s="188">
        <v>0</v>
      </c>
      <c r="AP449" s="188">
        <v>0</v>
      </c>
      <c r="AQ449" s="187">
        <v>0</v>
      </c>
      <c r="AR449" s="188">
        <v>0</v>
      </c>
      <c r="AS449" s="187">
        <v>0</v>
      </c>
      <c r="AT449" s="188">
        <v>0</v>
      </c>
      <c r="AU449" s="187">
        <v>0</v>
      </c>
      <c r="AV449" s="188">
        <v>0</v>
      </c>
      <c r="AW449" s="187">
        <v>0</v>
      </c>
      <c r="AX449" s="188">
        <v>0</v>
      </c>
      <c r="AY449" s="187">
        <v>0</v>
      </c>
      <c r="AZ449" s="188">
        <v>0</v>
      </c>
      <c r="BA449" s="187">
        <v>0</v>
      </c>
      <c r="BB449" s="188">
        <v>0</v>
      </c>
      <c r="BC449" s="187">
        <v>0</v>
      </c>
      <c r="BD449" s="75"/>
      <c r="BE449" s="75"/>
      <c r="BF449" s="75"/>
      <c r="BI449" s="194"/>
    </row>
    <row r="450" spans="1:61" ht="11.25" customHeight="1" x14ac:dyDescent="0.3">
      <c r="A450" s="184" t="s">
        <v>1154</v>
      </c>
      <c r="B450" s="185" t="s">
        <v>44</v>
      </c>
      <c r="C450" s="832">
        <v>70222</v>
      </c>
      <c r="D450" s="55">
        <v>1E-4</v>
      </c>
      <c r="E450" s="91">
        <v>0</v>
      </c>
      <c r="F450" s="186">
        <v>0</v>
      </c>
      <c r="G450" s="186">
        <v>0</v>
      </c>
      <c r="H450" s="186">
        <v>0</v>
      </c>
      <c r="I450" s="187">
        <v>0</v>
      </c>
      <c r="J450" s="188">
        <v>0</v>
      </c>
      <c r="K450" s="186">
        <v>0</v>
      </c>
      <c r="L450" s="186">
        <v>0</v>
      </c>
      <c r="M450" s="186">
        <v>0</v>
      </c>
      <c r="N450" s="189">
        <v>0</v>
      </c>
      <c r="O450" s="189">
        <v>0</v>
      </c>
      <c r="P450" s="186">
        <v>0</v>
      </c>
      <c r="Q450" s="189">
        <v>0</v>
      </c>
      <c r="R450" s="189">
        <v>0</v>
      </c>
      <c r="S450" s="189">
        <v>1E-4</v>
      </c>
      <c r="T450" s="188">
        <v>0</v>
      </c>
      <c r="U450" s="187">
        <v>0</v>
      </c>
      <c r="V450" s="189">
        <v>0</v>
      </c>
      <c r="W450" s="189">
        <v>0</v>
      </c>
      <c r="X450" s="188">
        <v>0</v>
      </c>
      <c r="Y450" s="188">
        <v>0</v>
      </c>
      <c r="Z450" s="186">
        <v>0</v>
      </c>
      <c r="AA450" s="186">
        <v>0</v>
      </c>
      <c r="AB450" s="186">
        <v>1E-4</v>
      </c>
      <c r="AC450" s="186">
        <v>1.4992503748125936E-4</v>
      </c>
      <c r="AD450" s="188">
        <v>0</v>
      </c>
      <c r="AE450" s="189">
        <v>0</v>
      </c>
      <c r="AF450" s="189">
        <v>0</v>
      </c>
      <c r="AG450" s="189">
        <v>0</v>
      </c>
      <c r="AH450" s="191">
        <v>0</v>
      </c>
      <c r="AI450" s="186">
        <v>0</v>
      </c>
      <c r="AJ450" s="192">
        <v>7501943410190</v>
      </c>
      <c r="AK450" s="192">
        <v>70071</v>
      </c>
      <c r="AL450" s="90" t="s">
        <v>278</v>
      </c>
      <c r="AM450" s="75">
        <v>70222</v>
      </c>
      <c r="AO450" s="188">
        <v>0</v>
      </c>
      <c r="AP450" s="188">
        <v>0</v>
      </c>
      <c r="AQ450" s="187">
        <v>0</v>
      </c>
      <c r="AR450" s="188">
        <v>0</v>
      </c>
      <c r="AS450" s="187">
        <v>0</v>
      </c>
      <c r="AT450" s="188">
        <v>0</v>
      </c>
      <c r="AU450" s="187">
        <v>0</v>
      </c>
      <c r="AV450" s="188">
        <v>0</v>
      </c>
      <c r="AW450" s="187">
        <v>0</v>
      </c>
      <c r="AX450" s="188">
        <v>0</v>
      </c>
      <c r="AY450" s="187">
        <v>0</v>
      </c>
      <c r="AZ450" s="188">
        <v>0</v>
      </c>
      <c r="BA450" s="187">
        <v>0</v>
      </c>
      <c r="BB450" s="188">
        <v>0</v>
      </c>
      <c r="BC450" s="187">
        <v>0</v>
      </c>
      <c r="BD450" s="75"/>
      <c r="BE450" s="75"/>
      <c r="BF450" s="75"/>
      <c r="BI450" s="194"/>
    </row>
    <row r="451" spans="1:61" ht="11.25" customHeight="1" x14ac:dyDescent="0.3">
      <c r="A451" s="184" t="s">
        <v>1155</v>
      </c>
      <c r="B451" s="185">
        <v>0</v>
      </c>
      <c r="C451" s="832">
        <v>70107</v>
      </c>
      <c r="D451" s="55">
        <v>1E-4</v>
      </c>
      <c r="E451" s="91">
        <v>0</v>
      </c>
      <c r="F451" s="186">
        <v>0</v>
      </c>
      <c r="G451" s="186">
        <v>0</v>
      </c>
      <c r="H451" s="186">
        <v>0</v>
      </c>
      <c r="I451" s="187">
        <v>0</v>
      </c>
      <c r="J451" s="188">
        <v>0</v>
      </c>
      <c r="K451" s="186">
        <v>0</v>
      </c>
      <c r="L451" s="186">
        <v>0</v>
      </c>
      <c r="M451" s="186">
        <v>0</v>
      </c>
      <c r="N451" s="189">
        <v>0</v>
      </c>
      <c r="O451" s="189">
        <v>0</v>
      </c>
      <c r="P451" s="186">
        <v>0</v>
      </c>
      <c r="Q451" s="189">
        <v>0</v>
      </c>
      <c r="R451" s="189">
        <v>0</v>
      </c>
      <c r="S451" s="189">
        <v>1E-4</v>
      </c>
      <c r="T451" s="188">
        <v>0</v>
      </c>
      <c r="U451" s="187">
        <v>0</v>
      </c>
      <c r="V451" s="189">
        <v>0</v>
      </c>
      <c r="W451" s="189">
        <v>0</v>
      </c>
      <c r="X451" s="188">
        <v>0</v>
      </c>
      <c r="Y451" s="188">
        <v>0</v>
      </c>
      <c r="Z451" s="186">
        <v>0</v>
      </c>
      <c r="AA451" s="186">
        <v>0</v>
      </c>
      <c r="AB451" s="186">
        <v>1E-4</v>
      </c>
      <c r="AC451" s="186">
        <v>1.7152658662092626E-4</v>
      </c>
      <c r="AD451" s="188">
        <v>0</v>
      </c>
      <c r="AE451" s="189">
        <v>0</v>
      </c>
      <c r="AF451" s="189">
        <v>0</v>
      </c>
      <c r="AG451" s="189">
        <v>0</v>
      </c>
      <c r="AH451" s="191">
        <v>0</v>
      </c>
      <c r="AI451" s="186">
        <v>0</v>
      </c>
      <c r="AJ451" s="192">
        <v>7501943410077</v>
      </c>
      <c r="AK451" s="192" t="s">
        <v>262</v>
      </c>
      <c r="AL451" s="90" t="s">
        <v>278</v>
      </c>
      <c r="AM451" s="75">
        <v>70107</v>
      </c>
      <c r="AO451" s="188">
        <v>0</v>
      </c>
      <c r="AP451" s="188">
        <v>0</v>
      </c>
      <c r="AQ451" s="187">
        <v>0</v>
      </c>
      <c r="AR451" s="188">
        <v>0</v>
      </c>
      <c r="AS451" s="187">
        <v>0</v>
      </c>
      <c r="AT451" s="188">
        <v>0</v>
      </c>
      <c r="AU451" s="187">
        <v>0</v>
      </c>
      <c r="AV451" s="188">
        <v>0</v>
      </c>
      <c r="AW451" s="187">
        <v>0</v>
      </c>
      <c r="AX451" s="188">
        <v>0</v>
      </c>
      <c r="AY451" s="187">
        <v>0</v>
      </c>
      <c r="AZ451" s="188">
        <v>0</v>
      </c>
      <c r="BA451" s="187">
        <v>0</v>
      </c>
      <c r="BB451" s="188">
        <v>0</v>
      </c>
      <c r="BC451" s="187">
        <v>0</v>
      </c>
      <c r="BD451" s="75"/>
      <c r="BE451" s="75"/>
      <c r="BF451" s="75"/>
      <c r="BI451" s="194"/>
    </row>
    <row r="452" spans="1:61" ht="11.25" customHeight="1" x14ac:dyDescent="0.3">
      <c r="A452" s="184" t="s">
        <v>1156</v>
      </c>
      <c r="B452" s="185">
        <v>0</v>
      </c>
      <c r="C452" s="832">
        <v>70213</v>
      </c>
      <c r="D452" s="55">
        <v>1E-4</v>
      </c>
      <c r="E452" s="91">
        <v>0</v>
      </c>
      <c r="F452" s="186">
        <v>0</v>
      </c>
      <c r="G452" s="186">
        <v>0</v>
      </c>
      <c r="H452" s="186">
        <v>0</v>
      </c>
      <c r="I452" s="187">
        <v>0</v>
      </c>
      <c r="J452" s="188">
        <v>0</v>
      </c>
      <c r="K452" s="186">
        <v>0</v>
      </c>
      <c r="L452" s="186">
        <v>0</v>
      </c>
      <c r="M452" s="186">
        <v>0</v>
      </c>
      <c r="N452" s="189">
        <v>0</v>
      </c>
      <c r="O452" s="189">
        <v>0</v>
      </c>
      <c r="P452" s="186">
        <v>0</v>
      </c>
      <c r="Q452" s="189">
        <v>0</v>
      </c>
      <c r="R452" s="189">
        <v>0</v>
      </c>
      <c r="S452" s="189">
        <v>1E-4</v>
      </c>
      <c r="T452" s="188">
        <v>0</v>
      </c>
      <c r="U452" s="187">
        <v>0</v>
      </c>
      <c r="V452" s="189">
        <v>0</v>
      </c>
      <c r="W452" s="189">
        <v>0</v>
      </c>
      <c r="X452" s="188">
        <v>0</v>
      </c>
      <c r="Y452" s="188">
        <v>0</v>
      </c>
      <c r="Z452" s="186">
        <v>0</v>
      </c>
      <c r="AA452" s="186">
        <v>0</v>
      </c>
      <c r="AB452" s="186">
        <v>1E-4</v>
      </c>
      <c r="AC452" s="186">
        <v>2.0000000000000001E-4</v>
      </c>
      <c r="AD452" s="188">
        <v>0</v>
      </c>
      <c r="AE452" s="189">
        <v>0</v>
      </c>
      <c r="AF452" s="189">
        <v>0</v>
      </c>
      <c r="AG452" s="189">
        <v>0</v>
      </c>
      <c r="AH452" s="191">
        <v>0</v>
      </c>
      <c r="AI452" s="186">
        <v>0</v>
      </c>
      <c r="AJ452" s="192">
        <v>7501943426719</v>
      </c>
      <c r="AK452" s="192">
        <v>70035</v>
      </c>
      <c r="AL452" s="90" t="s">
        <v>278</v>
      </c>
      <c r="AM452" s="75">
        <v>70213</v>
      </c>
      <c r="AO452" s="188">
        <v>0</v>
      </c>
      <c r="AP452" s="188">
        <v>0</v>
      </c>
      <c r="AQ452" s="187">
        <v>0</v>
      </c>
      <c r="AR452" s="188">
        <v>0</v>
      </c>
      <c r="AS452" s="187">
        <v>0</v>
      </c>
      <c r="AT452" s="188">
        <v>0</v>
      </c>
      <c r="AU452" s="187">
        <v>0</v>
      </c>
      <c r="AV452" s="188">
        <v>0</v>
      </c>
      <c r="AW452" s="187">
        <v>0</v>
      </c>
      <c r="AX452" s="188">
        <v>0</v>
      </c>
      <c r="AY452" s="187">
        <v>0</v>
      </c>
      <c r="AZ452" s="188">
        <v>0</v>
      </c>
      <c r="BA452" s="187">
        <v>0</v>
      </c>
      <c r="BB452" s="188">
        <v>0</v>
      </c>
      <c r="BC452" s="187">
        <v>0</v>
      </c>
      <c r="BD452" s="75"/>
      <c r="BE452" s="75"/>
      <c r="BF452" s="75"/>
      <c r="BI452" s="194"/>
    </row>
    <row r="453" spans="1:61" ht="11.25" customHeight="1" x14ac:dyDescent="0.3">
      <c r="A453" s="184" t="s">
        <v>1157</v>
      </c>
      <c r="B453" s="185" t="s">
        <v>44</v>
      </c>
      <c r="C453" s="832">
        <v>70228</v>
      </c>
      <c r="D453" s="55">
        <v>1E-4</v>
      </c>
      <c r="E453" s="91">
        <v>0</v>
      </c>
      <c r="F453" s="186">
        <v>0</v>
      </c>
      <c r="G453" s="186">
        <v>0</v>
      </c>
      <c r="H453" s="186">
        <v>0</v>
      </c>
      <c r="I453" s="187">
        <v>0</v>
      </c>
      <c r="J453" s="188">
        <v>0</v>
      </c>
      <c r="K453" s="186">
        <v>0</v>
      </c>
      <c r="L453" s="186">
        <v>0</v>
      </c>
      <c r="M453" s="186">
        <v>0</v>
      </c>
      <c r="N453" s="189">
        <v>0</v>
      </c>
      <c r="O453" s="189">
        <v>0</v>
      </c>
      <c r="P453" s="186">
        <v>0</v>
      </c>
      <c r="Q453" s="189">
        <v>0</v>
      </c>
      <c r="R453" s="189">
        <v>0</v>
      </c>
      <c r="S453" s="189">
        <v>1E-4</v>
      </c>
      <c r="T453" s="188">
        <v>0</v>
      </c>
      <c r="U453" s="187">
        <v>0</v>
      </c>
      <c r="V453" s="189">
        <v>0</v>
      </c>
      <c r="W453" s="189">
        <v>0</v>
      </c>
      <c r="X453" s="188">
        <v>0</v>
      </c>
      <c r="Y453" s="188">
        <v>0</v>
      </c>
      <c r="Z453" s="186">
        <v>0</v>
      </c>
      <c r="AA453" s="186">
        <v>0</v>
      </c>
      <c r="AB453" s="186">
        <v>1E-4</v>
      </c>
      <c r="AC453" s="186">
        <v>2.0000000000000001E-4</v>
      </c>
      <c r="AD453" s="188">
        <v>0</v>
      </c>
      <c r="AE453" s="189">
        <v>0</v>
      </c>
      <c r="AF453" s="189">
        <v>0</v>
      </c>
      <c r="AG453" s="189">
        <v>0</v>
      </c>
      <c r="AH453" s="191">
        <v>0</v>
      </c>
      <c r="AI453" s="186">
        <v>0</v>
      </c>
      <c r="AJ453" s="192">
        <v>7501943426719</v>
      </c>
      <c r="AK453" s="192">
        <v>70035</v>
      </c>
      <c r="AL453" s="90" t="s">
        <v>278</v>
      </c>
      <c r="AM453" s="75">
        <v>70228</v>
      </c>
      <c r="AO453" s="188">
        <v>0</v>
      </c>
      <c r="AP453" s="188">
        <v>0</v>
      </c>
      <c r="AQ453" s="187">
        <v>0</v>
      </c>
      <c r="AR453" s="188">
        <v>0</v>
      </c>
      <c r="AS453" s="187">
        <v>0</v>
      </c>
      <c r="AT453" s="188">
        <v>0</v>
      </c>
      <c r="AU453" s="187">
        <v>0</v>
      </c>
      <c r="AV453" s="188">
        <v>0</v>
      </c>
      <c r="AW453" s="187">
        <v>0</v>
      </c>
      <c r="AX453" s="188">
        <v>0</v>
      </c>
      <c r="AY453" s="187">
        <v>0</v>
      </c>
      <c r="AZ453" s="188">
        <v>0</v>
      </c>
      <c r="BA453" s="187">
        <v>0</v>
      </c>
      <c r="BB453" s="188">
        <v>0</v>
      </c>
      <c r="BC453" s="187">
        <v>0</v>
      </c>
      <c r="BD453" s="75"/>
      <c r="BE453" s="75"/>
      <c r="BF453" s="75"/>
      <c r="BI453" s="194"/>
    </row>
    <row r="454" spans="1:61" ht="11.25" customHeight="1" x14ac:dyDescent="0.3">
      <c r="A454" s="184" t="s">
        <v>1158</v>
      </c>
      <c r="B454" s="185" t="s">
        <v>21</v>
      </c>
      <c r="C454" s="832">
        <v>70077</v>
      </c>
      <c r="D454" s="55">
        <v>1E-4</v>
      </c>
      <c r="E454" s="91">
        <v>0</v>
      </c>
      <c r="F454" s="186">
        <v>0</v>
      </c>
      <c r="G454" s="186">
        <v>0</v>
      </c>
      <c r="H454" s="186">
        <v>0</v>
      </c>
      <c r="I454" s="187">
        <v>0</v>
      </c>
      <c r="J454" s="188">
        <v>0</v>
      </c>
      <c r="K454" s="186">
        <v>0</v>
      </c>
      <c r="L454" s="186">
        <v>0</v>
      </c>
      <c r="M454" s="186">
        <v>0</v>
      </c>
      <c r="N454" s="189">
        <v>0</v>
      </c>
      <c r="O454" s="189">
        <v>0</v>
      </c>
      <c r="P454" s="186">
        <v>0</v>
      </c>
      <c r="Q454" s="189">
        <v>0</v>
      </c>
      <c r="R454" s="189">
        <v>0</v>
      </c>
      <c r="S454" s="189">
        <v>1E-4</v>
      </c>
      <c r="T454" s="188">
        <v>0</v>
      </c>
      <c r="U454" s="187">
        <v>0</v>
      </c>
      <c r="V454" s="189">
        <v>0</v>
      </c>
      <c r="W454" s="189">
        <v>0</v>
      </c>
      <c r="X454" s="188">
        <v>0</v>
      </c>
      <c r="Y454" s="188">
        <v>0</v>
      </c>
      <c r="Z454" s="186">
        <v>0</v>
      </c>
      <c r="AA454" s="186">
        <v>0</v>
      </c>
      <c r="AB454" s="186">
        <v>1E-4</v>
      </c>
      <c r="AC454" s="186">
        <v>4.0000000000000002E-4</v>
      </c>
      <c r="AD454" s="188">
        <v>0</v>
      </c>
      <c r="AE454" s="189">
        <v>0</v>
      </c>
      <c r="AF454" s="189">
        <v>0</v>
      </c>
      <c r="AG454" s="189">
        <v>0</v>
      </c>
      <c r="AH454" s="191">
        <v>0</v>
      </c>
      <c r="AI454" s="186">
        <v>0</v>
      </c>
      <c r="AJ454" s="192">
        <v>7501943424623</v>
      </c>
      <c r="AK454" s="192">
        <v>70038</v>
      </c>
      <c r="AL454" s="90" t="s">
        <v>278</v>
      </c>
      <c r="AM454" s="75">
        <v>70077</v>
      </c>
      <c r="AO454" s="188">
        <v>0</v>
      </c>
      <c r="AP454" s="188">
        <v>0</v>
      </c>
      <c r="AQ454" s="187">
        <v>0</v>
      </c>
      <c r="AR454" s="188">
        <v>0</v>
      </c>
      <c r="AS454" s="187">
        <v>0</v>
      </c>
      <c r="AT454" s="188">
        <v>0</v>
      </c>
      <c r="AU454" s="187">
        <v>0</v>
      </c>
      <c r="AV454" s="188">
        <v>0</v>
      </c>
      <c r="AW454" s="187">
        <v>0</v>
      </c>
      <c r="AX454" s="188">
        <v>0</v>
      </c>
      <c r="AY454" s="187">
        <v>0</v>
      </c>
      <c r="AZ454" s="188">
        <v>0</v>
      </c>
      <c r="BA454" s="187">
        <v>0</v>
      </c>
      <c r="BB454" s="188">
        <v>0</v>
      </c>
      <c r="BC454" s="187">
        <v>0</v>
      </c>
      <c r="BD454" s="75"/>
      <c r="BE454" s="75"/>
      <c r="BF454" s="75"/>
      <c r="BI454" s="194"/>
    </row>
    <row r="455" spans="1:61" ht="11.25" customHeight="1" x14ac:dyDescent="0.3">
      <c r="A455" s="184" t="s">
        <v>1159</v>
      </c>
      <c r="B455" s="185">
        <v>0</v>
      </c>
      <c r="C455" s="832">
        <v>70446</v>
      </c>
      <c r="D455" s="55">
        <v>1E-4</v>
      </c>
      <c r="E455" s="91">
        <v>0</v>
      </c>
      <c r="F455" s="186">
        <v>0</v>
      </c>
      <c r="G455" s="186">
        <v>0</v>
      </c>
      <c r="H455" s="186">
        <v>0</v>
      </c>
      <c r="I455" s="187">
        <v>0</v>
      </c>
      <c r="J455" s="188">
        <v>0</v>
      </c>
      <c r="K455" s="186">
        <v>0</v>
      </c>
      <c r="L455" s="186">
        <v>0</v>
      </c>
      <c r="M455" s="186">
        <v>0</v>
      </c>
      <c r="N455" s="189">
        <v>0</v>
      </c>
      <c r="O455" s="189">
        <v>0</v>
      </c>
      <c r="P455" s="186">
        <v>0</v>
      </c>
      <c r="Q455" s="189">
        <v>0</v>
      </c>
      <c r="R455" s="189">
        <v>0</v>
      </c>
      <c r="S455" s="189">
        <v>1E-4</v>
      </c>
      <c r="T455" s="188">
        <v>0</v>
      </c>
      <c r="U455" s="187">
        <v>0</v>
      </c>
      <c r="V455" s="189">
        <v>0</v>
      </c>
      <c r="W455" s="189">
        <v>0</v>
      </c>
      <c r="X455" s="188">
        <v>0</v>
      </c>
      <c r="Y455" s="188">
        <v>0</v>
      </c>
      <c r="Z455" s="186">
        <v>0</v>
      </c>
      <c r="AA455" s="186">
        <v>0</v>
      </c>
      <c r="AB455" s="186">
        <v>0</v>
      </c>
      <c r="AC455" s="186">
        <v>0</v>
      </c>
      <c r="AD455" s="188">
        <v>0</v>
      </c>
      <c r="AE455" s="189">
        <v>0</v>
      </c>
      <c r="AF455" s="189">
        <v>0</v>
      </c>
      <c r="AG455" s="189">
        <v>0</v>
      </c>
      <c r="AH455" s="191">
        <v>0</v>
      </c>
      <c r="AI455" s="186">
        <v>0</v>
      </c>
      <c r="AJ455" s="192">
        <v>7501017371198</v>
      </c>
      <c r="AK455" s="192">
        <v>70018</v>
      </c>
      <c r="AL455" s="90" t="s">
        <v>279</v>
      </c>
      <c r="AM455" s="75">
        <v>70446</v>
      </c>
      <c r="AO455" s="188">
        <v>0</v>
      </c>
      <c r="AP455" s="188">
        <v>0</v>
      </c>
      <c r="AQ455" s="187">
        <v>0</v>
      </c>
      <c r="AR455" s="188">
        <v>0</v>
      </c>
      <c r="AS455" s="187">
        <v>0</v>
      </c>
      <c r="AT455" s="188">
        <v>0</v>
      </c>
      <c r="AU455" s="187">
        <v>0</v>
      </c>
      <c r="AV455" s="188">
        <v>0</v>
      </c>
      <c r="AW455" s="187">
        <v>0</v>
      </c>
      <c r="AX455" s="188">
        <v>0</v>
      </c>
      <c r="AY455" s="187">
        <v>0</v>
      </c>
      <c r="AZ455" s="188">
        <v>0</v>
      </c>
      <c r="BA455" s="187">
        <v>0</v>
      </c>
      <c r="BB455" s="188">
        <v>0</v>
      </c>
      <c r="BC455" s="187">
        <v>0</v>
      </c>
      <c r="BD455" s="75"/>
      <c r="BE455" s="75"/>
      <c r="BF455" s="75"/>
      <c r="BI455" s="194"/>
    </row>
    <row r="456" spans="1:61" ht="11.25" customHeight="1" x14ac:dyDescent="0.3">
      <c r="A456" s="184" t="s">
        <v>1160</v>
      </c>
      <c r="B456" s="185">
        <v>0</v>
      </c>
      <c r="C456" s="832">
        <v>70006</v>
      </c>
      <c r="D456" s="55">
        <v>1E-4</v>
      </c>
      <c r="E456" s="91">
        <v>0</v>
      </c>
      <c r="F456" s="186">
        <v>0</v>
      </c>
      <c r="G456" s="186">
        <v>0</v>
      </c>
      <c r="H456" s="186">
        <v>0</v>
      </c>
      <c r="I456" s="187">
        <v>0</v>
      </c>
      <c r="J456" s="188">
        <v>0</v>
      </c>
      <c r="K456" s="186">
        <v>0</v>
      </c>
      <c r="L456" s="186">
        <v>0</v>
      </c>
      <c r="M456" s="186">
        <v>0</v>
      </c>
      <c r="N456" s="189">
        <v>0</v>
      </c>
      <c r="O456" s="189">
        <v>0</v>
      </c>
      <c r="P456" s="186">
        <v>0</v>
      </c>
      <c r="Q456" s="189">
        <v>0</v>
      </c>
      <c r="R456" s="189">
        <v>0</v>
      </c>
      <c r="S456" s="189">
        <v>1E-4</v>
      </c>
      <c r="T456" s="188">
        <v>0</v>
      </c>
      <c r="U456" s="187">
        <v>0</v>
      </c>
      <c r="V456" s="189">
        <v>0</v>
      </c>
      <c r="W456" s="189">
        <v>0</v>
      </c>
      <c r="X456" s="188">
        <v>0</v>
      </c>
      <c r="Y456" s="188">
        <v>0</v>
      </c>
      <c r="Z456" s="186">
        <v>0</v>
      </c>
      <c r="AA456" s="186">
        <v>0</v>
      </c>
      <c r="AB456" s="186">
        <v>1E-4</v>
      </c>
      <c r="AC456" s="186">
        <v>3.3333333333333338E-4</v>
      </c>
      <c r="AD456" s="188">
        <v>0</v>
      </c>
      <c r="AE456" s="189">
        <v>0</v>
      </c>
      <c r="AF456" s="189">
        <v>0</v>
      </c>
      <c r="AG456" s="189">
        <v>0</v>
      </c>
      <c r="AH456" s="191">
        <v>0</v>
      </c>
      <c r="AI456" s="186">
        <v>0</v>
      </c>
      <c r="AJ456" s="192">
        <v>7501943429321</v>
      </c>
      <c r="AK456" s="192" t="s">
        <v>262</v>
      </c>
      <c r="AL456" s="90" t="s">
        <v>278</v>
      </c>
      <c r="AM456" s="75">
        <v>70006</v>
      </c>
      <c r="AO456" s="188">
        <v>0</v>
      </c>
      <c r="AP456" s="188">
        <v>0</v>
      </c>
      <c r="AQ456" s="187">
        <v>0</v>
      </c>
      <c r="AR456" s="188">
        <v>0</v>
      </c>
      <c r="AS456" s="187">
        <v>0</v>
      </c>
      <c r="AT456" s="188">
        <v>0</v>
      </c>
      <c r="AU456" s="187">
        <v>0</v>
      </c>
      <c r="AV456" s="188">
        <v>0</v>
      </c>
      <c r="AW456" s="187">
        <v>0</v>
      </c>
      <c r="AX456" s="188">
        <v>0</v>
      </c>
      <c r="AY456" s="187">
        <v>0</v>
      </c>
      <c r="AZ456" s="188">
        <v>0</v>
      </c>
      <c r="BA456" s="187">
        <v>0</v>
      </c>
      <c r="BB456" s="188">
        <v>0</v>
      </c>
      <c r="BC456" s="187">
        <v>0</v>
      </c>
      <c r="BD456" s="75"/>
      <c r="BE456" s="75"/>
      <c r="BF456" s="75"/>
      <c r="BI456" s="194"/>
    </row>
    <row r="457" spans="1:61" ht="11.25" customHeight="1" x14ac:dyDescent="0.3">
      <c r="A457" s="184" t="s">
        <v>1161</v>
      </c>
      <c r="B457" s="185">
        <v>0</v>
      </c>
      <c r="C457" s="832">
        <v>70090</v>
      </c>
      <c r="D457" s="55">
        <v>1E-4</v>
      </c>
      <c r="E457" s="91">
        <v>0</v>
      </c>
      <c r="F457" s="186">
        <v>0</v>
      </c>
      <c r="G457" s="186">
        <v>0</v>
      </c>
      <c r="H457" s="186">
        <v>0</v>
      </c>
      <c r="I457" s="187">
        <v>0</v>
      </c>
      <c r="J457" s="188">
        <v>0</v>
      </c>
      <c r="K457" s="186">
        <v>0</v>
      </c>
      <c r="L457" s="186">
        <v>0</v>
      </c>
      <c r="M457" s="186">
        <v>0</v>
      </c>
      <c r="N457" s="189">
        <v>0</v>
      </c>
      <c r="O457" s="189">
        <v>0</v>
      </c>
      <c r="P457" s="186">
        <v>0</v>
      </c>
      <c r="Q457" s="189">
        <v>0</v>
      </c>
      <c r="R457" s="189">
        <v>0</v>
      </c>
      <c r="S457" s="189">
        <v>1E-4</v>
      </c>
      <c r="T457" s="188">
        <v>0</v>
      </c>
      <c r="U457" s="187">
        <v>0</v>
      </c>
      <c r="V457" s="189">
        <v>0</v>
      </c>
      <c r="W457" s="189">
        <v>0</v>
      </c>
      <c r="X457" s="188">
        <v>0</v>
      </c>
      <c r="Y457" s="188">
        <v>0</v>
      </c>
      <c r="Z457" s="186">
        <v>0</v>
      </c>
      <c r="AA457" s="186">
        <v>0</v>
      </c>
      <c r="AB457" s="186">
        <v>1E-4</v>
      </c>
      <c r="AC457" s="186">
        <v>2.2222222222222223E-4</v>
      </c>
      <c r="AD457" s="188">
        <v>0</v>
      </c>
      <c r="AE457" s="189">
        <v>0</v>
      </c>
      <c r="AF457" s="189">
        <v>0</v>
      </c>
      <c r="AG457" s="189">
        <v>0</v>
      </c>
      <c r="AH457" s="191">
        <v>0</v>
      </c>
      <c r="AI457" s="186">
        <v>0</v>
      </c>
      <c r="AJ457" s="192">
        <v>7501943420144</v>
      </c>
      <c r="AK457" s="192">
        <v>70008</v>
      </c>
      <c r="AL457" s="90" t="s">
        <v>278</v>
      </c>
      <c r="AM457" s="75">
        <v>70090</v>
      </c>
      <c r="AO457" s="188">
        <v>0</v>
      </c>
      <c r="AP457" s="188">
        <v>0</v>
      </c>
      <c r="AQ457" s="187">
        <v>0</v>
      </c>
      <c r="AR457" s="188">
        <v>0</v>
      </c>
      <c r="AS457" s="187">
        <v>0</v>
      </c>
      <c r="AT457" s="188">
        <v>0</v>
      </c>
      <c r="AU457" s="187">
        <v>0</v>
      </c>
      <c r="AV457" s="188">
        <v>0</v>
      </c>
      <c r="AW457" s="187">
        <v>0</v>
      </c>
      <c r="AX457" s="188">
        <v>0</v>
      </c>
      <c r="AY457" s="187">
        <v>0</v>
      </c>
      <c r="AZ457" s="188">
        <v>0</v>
      </c>
      <c r="BA457" s="187">
        <v>0</v>
      </c>
      <c r="BB457" s="188">
        <v>0</v>
      </c>
      <c r="BC457" s="187">
        <v>0</v>
      </c>
      <c r="BD457" s="75"/>
      <c r="BE457" s="75"/>
      <c r="BF457" s="75"/>
      <c r="BI457" s="194"/>
    </row>
    <row r="458" spans="1:61" ht="11.25" customHeight="1" x14ac:dyDescent="0.3">
      <c r="A458" s="184" t="s">
        <v>1162</v>
      </c>
      <c r="B458" s="185" t="s">
        <v>44</v>
      </c>
      <c r="C458" s="832">
        <v>70234</v>
      </c>
      <c r="D458" s="55">
        <v>1E-4</v>
      </c>
      <c r="E458" s="91">
        <v>0</v>
      </c>
      <c r="F458" s="186">
        <v>0</v>
      </c>
      <c r="G458" s="186">
        <v>0</v>
      </c>
      <c r="H458" s="186">
        <v>0</v>
      </c>
      <c r="I458" s="187">
        <v>0</v>
      </c>
      <c r="J458" s="188">
        <v>0</v>
      </c>
      <c r="K458" s="186">
        <v>0</v>
      </c>
      <c r="L458" s="186">
        <v>0</v>
      </c>
      <c r="M458" s="186">
        <v>0</v>
      </c>
      <c r="N458" s="189">
        <v>0</v>
      </c>
      <c r="O458" s="189">
        <v>0</v>
      </c>
      <c r="P458" s="186">
        <v>0</v>
      </c>
      <c r="Q458" s="189">
        <v>0</v>
      </c>
      <c r="R458" s="189">
        <v>0</v>
      </c>
      <c r="S458" s="189">
        <v>1E-4</v>
      </c>
      <c r="T458" s="188">
        <v>0</v>
      </c>
      <c r="U458" s="187">
        <v>0</v>
      </c>
      <c r="V458" s="189">
        <v>0</v>
      </c>
      <c r="W458" s="189">
        <v>0</v>
      </c>
      <c r="X458" s="188">
        <v>0</v>
      </c>
      <c r="Y458" s="188">
        <v>0</v>
      </c>
      <c r="Z458" s="186">
        <v>0</v>
      </c>
      <c r="AA458" s="186">
        <v>0</v>
      </c>
      <c r="AB458" s="186">
        <v>1E-4</v>
      </c>
      <c r="AC458" s="186">
        <v>0</v>
      </c>
      <c r="AD458" s="188">
        <v>0</v>
      </c>
      <c r="AE458" s="189">
        <v>0</v>
      </c>
      <c r="AF458" s="189">
        <v>0</v>
      </c>
      <c r="AG458" s="189">
        <v>0</v>
      </c>
      <c r="AH458" s="191">
        <v>0</v>
      </c>
      <c r="AI458" s="186">
        <v>0</v>
      </c>
      <c r="AJ458" s="192">
        <v>7501943420144</v>
      </c>
      <c r="AK458" s="192">
        <v>70008</v>
      </c>
      <c r="AL458" s="90" t="s">
        <v>278</v>
      </c>
      <c r="AM458" s="75">
        <v>70234</v>
      </c>
      <c r="AO458" s="188">
        <v>0</v>
      </c>
      <c r="AP458" s="188">
        <v>0</v>
      </c>
      <c r="AQ458" s="187">
        <v>0</v>
      </c>
      <c r="AR458" s="188">
        <v>0</v>
      </c>
      <c r="AS458" s="187">
        <v>0</v>
      </c>
      <c r="AT458" s="188">
        <v>0</v>
      </c>
      <c r="AU458" s="187">
        <v>0</v>
      </c>
      <c r="AV458" s="188">
        <v>0</v>
      </c>
      <c r="AW458" s="187">
        <v>0</v>
      </c>
      <c r="AX458" s="188">
        <v>0</v>
      </c>
      <c r="AY458" s="187">
        <v>0</v>
      </c>
      <c r="AZ458" s="188">
        <v>0</v>
      </c>
      <c r="BA458" s="187">
        <v>0</v>
      </c>
      <c r="BB458" s="188">
        <v>0</v>
      </c>
      <c r="BC458" s="187">
        <v>0</v>
      </c>
      <c r="BD458" s="75"/>
      <c r="BE458" s="75"/>
      <c r="BF458" s="75"/>
      <c r="BI458" s="194"/>
    </row>
    <row r="459" spans="1:61" ht="11.25" customHeight="1" x14ac:dyDescent="0.3">
      <c r="A459" s="184" t="s">
        <v>1163</v>
      </c>
      <c r="B459" s="185">
        <v>0</v>
      </c>
      <c r="C459" s="832">
        <v>88947</v>
      </c>
      <c r="D459" s="55">
        <v>1E-4</v>
      </c>
      <c r="E459" s="91">
        <v>0</v>
      </c>
      <c r="F459" s="186">
        <v>0</v>
      </c>
      <c r="G459" s="186">
        <v>0</v>
      </c>
      <c r="H459" s="186">
        <v>0</v>
      </c>
      <c r="I459" s="187">
        <v>0</v>
      </c>
      <c r="J459" s="188">
        <v>0</v>
      </c>
      <c r="K459" s="186">
        <v>0</v>
      </c>
      <c r="L459" s="186">
        <v>0</v>
      </c>
      <c r="M459" s="186">
        <v>0</v>
      </c>
      <c r="N459" s="189">
        <v>0</v>
      </c>
      <c r="O459" s="189">
        <v>0</v>
      </c>
      <c r="P459" s="186">
        <v>0</v>
      </c>
      <c r="Q459" s="189">
        <v>0</v>
      </c>
      <c r="R459" s="189">
        <v>0</v>
      </c>
      <c r="S459" s="189">
        <v>1E-4</v>
      </c>
      <c r="T459" s="188">
        <v>0</v>
      </c>
      <c r="U459" s="187">
        <v>0</v>
      </c>
      <c r="V459" s="189">
        <v>0</v>
      </c>
      <c r="W459" s="189">
        <v>0</v>
      </c>
      <c r="X459" s="188">
        <v>0</v>
      </c>
      <c r="Y459" s="188">
        <v>0</v>
      </c>
      <c r="Z459" s="186">
        <v>0</v>
      </c>
      <c r="AA459" s="186">
        <v>0</v>
      </c>
      <c r="AB459" s="186">
        <v>1E-4</v>
      </c>
      <c r="AC459" s="186">
        <v>7.9999999999999996E-6</v>
      </c>
      <c r="AD459" s="188">
        <v>0</v>
      </c>
      <c r="AE459" s="189">
        <v>0</v>
      </c>
      <c r="AF459" s="189">
        <v>0</v>
      </c>
      <c r="AG459" s="189">
        <v>0</v>
      </c>
      <c r="AH459" s="191">
        <v>0</v>
      </c>
      <c r="AI459" s="186">
        <v>0</v>
      </c>
      <c r="AJ459" s="192">
        <v>7501943427860</v>
      </c>
      <c r="AK459" s="192" t="s">
        <v>262</v>
      </c>
      <c r="AL459" s="90" t="s">
        <v>278</v>
      </c>
      <c r="AM459" s="75">
        <v>88947</v>
      </c>
      <c r="AO459" s="188">
        <v>0</v>
      </c>
      <c r="AP459" s="188">
        <v>0</v>
      </c>
      <c r="AQ459" s="187">
        <v>0</v>
      </c>
      <c r="AR459" s="188">
        <v>0</v>
      </c>
      <c r="AS459" s="187">
        <v>0</v>
      </c>
      <c r="AT459" s="188">
        <v>0</v>
      </c>
      <c r="AU459" s="187">
        <v>0</v>
      </c>
      <c r="AV459" s="188">
        <v>0</v>
      </c>
      <c r="AW459" s="187">
        <v>0</v>
      </c>
      <c r="AX459" s="188">
        <v>0</v>
      </c>
      <c r="AY459" s="187">
        <v>0</v>
      </c>
      <c r="AZ459" s="188">
        <v>0</v>
      </c>
      <c r="BA459" s="187">
        <v>0</v>
      </c>
      <c r="BB459" s="188">
        <v>0</v>
      </c>
      <c r="BC459" s="187">
        <v>0</v>
      </c>
      <c r="BD459" s="75"/>
      <c r="BE459" s="75"/>
      <c r="BF459" s="75"/>
      <c r="BI459" s="194"/>
    </row>
    <row r="460" spans="1:61" ht="11.25" customHeight="1" x14ac:dyDescent="0.3">
      <c r="A460" s="184" t="s">
        <v>1164</v>
      </c>
      <c r="B460" s="185">
        <v>0</v>
      </c>
      <c r="C460" s="832">
        <v>70252</v>
      </c>
      <c r="D460" s="55">
        <v>1E-4</v>
      </c>
      <c r="E460" s="91">
        <v>0</v>
      </c>
      <c r="F460" s="186">
        <v>0</v>
      </c>
      <c r="G460" s="186">
        <v>0</v>
      </c>
      <c r="H460" s="186">
        <v>0</v>
      </c>
      <c r="I460" s="187">
        <v>0</v>
      </c>
      <c r="J460" s="188">
        <v>0</v>
      </c>
      <c r="K460" s="186">
        <v>0</v>
      </c>
      <c r="L460" s="186">
        <v>0</v>
      </c>
      <c r="M460" s="186">
        <v>0</v>
      </c>
      <c r="N460" s="189">
        <v>0</v>
      </c>
      <c r="O460" s="189">
        <v>0</v>
      </c>
      <c r="P460" s="186">
        <v>0</v>
      </c>
      <c r="Q460" s="189">
        <v>0</v>
      </c>
      <c r="R460" s="189">
        <v>0</v>
      </c>
      <c r="S460" s="189">
        <v>1E-4</v>
      </c>
      <c r="T460" s="188">
        <v>0</v>
      </c>
      <c r="U460" s="187">
        <v>0</v>
      </c>
      <c r="V460" s="189">
        <v>0</v>
      </c>
      <c r="W460" s="189">
        <v>0</v>
      </c>
      <c r="X460" s="188">
        <v>0</v>
      </c>
      <c r="Y460" s="188">
        <v>0</v>
      </c>
      <c r="Z460" s="186">
        <v>0</v>
      </c>
      <c r="AA460" s="186">
        <v>0</v>
      </c>
      <c r="AB460" s="186">
        <v>1E-4</v>
      </c>
      <c r="AC460" s="186">
        <v>2.6666666666666668E-4</v>
      </c>
      <c r="AD460" s="188">
        <v>0</v>
      </c>
      <c r="AE460" s="189">
        <v>0</v>
      </c>
      <c r="AF460" s="189">
        <v>0</v>
      </c>
      <c r="AG460" s="189">
        <v>0</v>
      </c>
      <c r="AH460" s="191">
        <v>0</v>
      </c>
      <c r="AI460" s="186">
        <v>0</v>
      </c>
      <c r="AJ460" s="192">
        <v>7501943418394</v>
      </c>
      <c r="AK460" s="192" t="s">
        <v>262</v>
      </c>
      <c r="AL460" s="90" t="s">
        <v>278</v>
      </c>
      <c r="AM460" s="75">
        <v>70252</v>
      </c>
      <c r="AO460" s="188">
        <v>0</v>
      </c>
      <c r="AP460" s="188">
        <v>0</v>
      </c>
      <c r="AQ460" s="187">
        <v>0</v>
      </c>
      <c r="AR460" s="188">
        <v>0</v>
      </c>
      <c r="AS460" s="187">
        <v>0</v>
      </c>
      <c r="AT460" s="188">
        <v>0</v>
      </c>
      <c r="AU460" s="187">
        <v>0</v>
      </c>
      <c r="AV460" s="188">
        <v>0</v>
      </c>
      <c r="AW460" s="187">
        <v>0</v>
      </c>
      <c r="AX460" s="188">
        <v>0</v>
      </c>
      <c r="AY460" s="187">
        <v>0</v>
      </c>
      <c r="AZ460" s="188">
        <v>0</v>
      </c>
      <c r="BA460" s="187">
        <v>0</v>
      </c>
      <c r="BB460" s="188">
        <v>0</v>
      </c>
      <c r="BC460" s="187">
        <v>0</v>
      </c>
      <c r="BD460" s="75"/>
      <c r="BE460" s="75"/>
      <c r="BF460" s="75"/>
      <c r="BI460" s="194"/>
    </row>
    <row r="461" spans="1:61" ht="11.25" customHeight="1" x14ac:dyDescent="0.3">
      <c r="A461" s="184" t="s">
        <v>1165</v>
      </c>
      <c r="B461" s="185">
        <v>0</v>
      </c>
      <c r="C461" s="832">
        <v>70058</v>
      </c>
      <c r="D461" s="55">
        <v>1E-4</v>
      </c>
      <c r="E461" s="91">
        <v>0</v>
      </c>
      <c r="F461" s="186">
        <v>0</v>
      </c>
      <c r="G461" s="186">
        <v>0</v>
      </c>
      <c r="H461" s="186">
        <v>0</v>
      </c>
      <c r="I461" s="187">
        <v>0</v>
      </c>
      <c r="J461" s="188">
        <v>0</v>
      </c>
      <c r="K461" s="186">
        <v>0</v>
      </c>
      <c r="L461" s="186">
        <v>0</v>
      </c>
      <c r="M461" s="186">
        <v>0</v>
      </c>
      <c r="N461" s="189">
        <v>0</v>
      </c>
      <c r="O461" s="189">
        <v>0</v>
      </c>
      <c r="P461" s="186">
        <v>0</v>
      </c>
      <c r="Q461" s="189">
        <v>0</v>
      </c>
      <c r="R461" s="189">
        <v>0</v>
      </c>
      <c r="S461" s="189">
        <v>1E-4</v>
      </c>
      <c r="T461" s="188">
        <v>0</v>
      </c>
      <c r="U461" s="187">
        <v>0</v>
      </c>
      <c r="V461" s="189">
        <v>0</v>
      </c>
      <c r="W461" s="189">
        <v>0</v>
      </c>
      <c r="X461" s="188">
        <v>0</v>
      </c>
      <c r="Y461" s="188">
        <v>0</v>
      </c>
      <c r="Z461" s="186">
        <v>0</v>
      </c>
      <c r="AA461" s="186">
        <v>0</v>
      </c>
      <c r="AB461" s="186">
        <v>1E-4</v>
      </c>
      <c r="AC461" s="186">
        <v>2.0000000000000001E-4</v>
      </c>
      <c r="AD461" s="188">
        <v>0</v>
      </c>
      <c r="AE461" s="189">
        <v>0</v>
      </c>
      <c r="AF461" s="189">
        <v>0</v>
      </c>
      <c r="AG461" s="189">
        <v>0</v>
      </c>
      <c r="AH461" s="191">
        <v>0</v>
      </c>
      <c r="AI461" s="186">
        <v>0</v>
      </c>
      <c r="AJ461" s="192">
        <v>7501943418486</v>
      </c>
      <c r="AK461" s="192" t="s">
        <v>262</v>
      </c>
      <c r="AL461" s="90" t="s">
        <v>278</v>
      </c>
      <c r="AM461" s="75">
        <v>70058</v>
      </c>
      <c r="AO461" s="188">
        <v>0</v>
      </c>
      <c r="AP461" s="188">
        <v>0</v>
      </c>
      <c r="AQ461" s="187">
        <v>0</v>
      </c>
      <c r="AR461" s="188">
        <v>0</v>
      </c>
      <c r="AS461" s="187">
        <v>0</v>
      </c>
      <c r="AT461" s="188">
        <v>0</v>
      </c>
      <c r="AU461" s="187">
        <v>0</v>
      </c>
      <c r="AV461" s="188">
        <v>0</v>
      </c>
      <c r="AW461" s="187">
        <v>0</v>
      </c>
      <c r="AX461" s="188">
        <v>0</v>
      </c>
      <c r="AY461" s="187">
        <v>0</v>
      </c>
      <c r="AZ461" s="188">
        <v>0</v>
      </c>
      <c r="BA461" s="187">
        <v>0</v>
      </c>
      <c r="BB461" s="188">
        <v>0</v>
      </c>
      <c r="BC461" s="187">
        <v>0</v>
      </c>
      <c r="BD461" s="75"/>
      <c r="BE461" s="75"/>
      <c r="BF461" s="75"/>
      <c r="BI461" s="194"/>
    </row>
    <row r="462" spans="1:61" ht="11.25" customHeight="1" x14ac:dyDescent="0.3">
      <c r="A462" s="184" t="s">
        <v>1166</v>
      </c>
      <c r="B462" s="185">
        <v>0</v>
      </c>
      <c r="C462" s="832">
        <v>70217</v>
      </c>
      <c r="D462" s="55">
        <v>1E-4</v>
      </c>
      <c r="E462" s="91">
        <v>0</v>
      </c>
      <c r="F462" s="186">
        <v>0</v>
      </c>
      <c r="G462" s="186">
        <v>0</v>
      </c>
      <c r="H462" s="186">
        <v>0</v>
      </c>
      <c r="I462" s="187">
        <v>0</v>
      </c>
      <c r="J462" s="188">
        <v>0</v>
      </c>
      <c r="K462" s="186">
        <v>0</v>
      </c>
      <c r="L462" s="186">
        <v>0</v>
      </c>
      <c r="M462" s="186">
        <v>0</v>
      </c>
      <c r="N462" s="189">
        <v>0</v>
      </c>
      <c r="O462" s="189">
        <v>0</v>
      </c>
      <c r="P462" s="186">
        <v>0</v>
      </c>
      <c r="Q462" s="189">
        <v>0</v>
      </c>
      <c r="R462" s="189">
        <v>0</v>
      </c>
      <c r="S462" s="189">
        <v>1E-4</v>
      </c>
      <c r="T462" s="188">
        <v>0</v>
      </c>
      <c r="U462" s="187">
        <v>0</v>
      </c>
      <c r="V462" s="189">
        <v>0</v>
      </c>
      <c r="W462" s="189">
        <v>0</v>
      </c>
      <c r="X462" s="188">
        <v>0</v>
      </c>
      <c r="Y462" s="188">
        <v>0</v>
      </c>
      <c r="Z462" s="186">
        <v>0</v>
      </c>
      <c r="AA462" s="186">
        <v>0</v>
      </c>
      <c r="AB462" s="186">
        <v>1E-4</v>
      </c>
      <c r="AC462" s="186">
        <v>3.4246575342465759E-4</v>
      </c>
      <c r="AD462" s="188">
        <v>0</v>
      </c>
      <c r="AE462" s="189">
        <v>0</v>
      </c>
      <c r="AF462" s="189">
        <v>0</v>
      </c>
      <c r="AG462" s="189">
        <v>0</v>
      </c>
      <c r="AH462" s="191">
        <v>0</v>
      </c>
      <c r="AI462" s="186">
        <v>0</v>
      </c>
      <c r="AJ462" s="192">
        <v>7501017370436</v>
      </c>
      <c r="AK462" s="192">
        <v>70026</v>
      </c>
      <c r="AL462" s="90" t="s">
        <v>278</v>
      </c>
      <c r="AM462" s="75">
        <v>70217</v>
      </c>
      <c r="AO462" s="188">
        <v>0</v>
      </c>
      <c r="AP462" s="188">
        <v>0</v>
      </c>
      <c r="AQ462" s="187">
        <v>0</v>
      </c>
      <c r="AR462" s="188">
        <v>0</v>
      </c>
      <c r="AS462" s="187">
        <v>0</v>
      </c>
      <c r="AT462" s="188">
        <v>0</v>
      </c>
      <c r="AU462" s="187">
        <v>0</v>
      </c>
      <c r="AV462" s="188">
        <v>0</v>
      </c>
      <c r="AW462" s="187">
        <v>0</v>
      </c>
      <c r="AX462" s="188">
        <v>0</v>
      </c>
      <c r="AY462" s="187">
        <v>0</v>
      </c>
      <c r="AZ462" s="188">
        <v>0</v>
      </c>
      <c r="BA462" s="187">
        <v>0</v>
      </c>
      <c r="BB462" s="188">
        <v>0</v>
      </c>
      <c r="BC462" s="187">
        <v>0</v>
      </c>
      <c r="BD462" s="75"/>
      <c r="BE462" s="75"/>
      <c r="BF462" s="75"/>
      <c r="BI462" s="194"/>
    </row>
    <row r="463" spans="1:61" ht="11.25" customHeight="1" x14ac:dyDescent="0.3">
      <c r="A463" s="184" t="s">
        <v>1167</v>
      </c>
      <c r="B463" s="185">
        <v>0</v>
      </c>
      <c r="C463" s="832">
        <v>70441</v>
      </c>
      <c r="D463" s="55">
        <v>1E-4</v>
      </c>
      <c r="E463" s="91">
        <v>0</v>
      </c>
      <c r="F463" s="186">
        <v>0</v>
      </c>
      <c r="G463" s="186">
        <v>0</v>
      </c>
      <c r="H463" s="186">
        <v>0</v>
      </c>
      <c r="I463" s="187">
        <v>0</v>
      </c>
      <c r="J463" s="188">
        <v>0</v>
      </c>
      <c r="K463" s="186">
        <v>0</v>
      </c>
      <c r="L463" s="186">
        <v>0</v>
      </c>
      <c r="M463" s="186">
        <v>0</v>
      </c>
      <c r="N463" s="189">
        <v>0</v>
      </c>
      <c r="O463" s="189">
        <v>0</v>
      </c>
      <c r="P463" s="186">
        <v>0</v>
      </c>
      <c r="Q463" s="189">
        <v>0</v>
      </c>
      <c r="R463" s="189">
        <v>0</v>
      </c>
      <c r="S463" s="189">
        <v>1E-4</v>
      </c>
      <c r="T463" s="188">
        <v>0</v>
      </c>
      <c r="U463" s="187">
        <v>0</v>
      </c>
      <c r="V463" s="189">
        <v>0</v>
      </c>
      <c r="W463" s="189">
        <v>0</v>
      </c>
      <c r="X463" s="188">
        <v>0</v>
      </c>
      <c r="Y463" s="188">
        <v>0</v>
      </c>
      <c r="Z463" s="186">
        <v>0</v>
      </c>
      <c r="AA463" s="186">
        <v>0</v>
      </c>
      <c r="AB463" s="186">
        <v>0</v>
      </c>
      <c r="AC463" s="186">
        <v>0</v>
      </c>
      <c r="AD463" s="188">
        <v>0</v>
      </c>
      <c r="AE463" s="189">
        <v>0</v>
      </c>
      <c r="AF463" s="189">
        <v>0</v>
      </c>
      <c r="AG463" s="189">
        <v>0</v>
      </c>
      <c r="AH463" s="191">
        <v>0</v>
      </c>
      <c r="AI463" s="186">
        <v>0</v>
      </c>
      <c r="AJ463" s="192">
        <v>7501943410978</v>
      </c>
      <c r="AK463" s="192">
        <v>70124</v>
      </c>
      <c r="AL463" s="90" t="s">
        <v>279</v>
      </c>
      <c r="AM463" s="75">
        <v>70441</v>
      </c>
      <c r="AO463" s="188">
        <v>0</v>
      </c>
      <c r="AP463" s="188">
        <v>0</v>
      </c>
      <c r="AQ463" s="187">
        <v>0</v>
      </c>
      <c r="AR463" s="188">
        <v>0</v>
      </c>
      <c r="AS463" s="187">
        <v>0</v>
      </c>
      <c r="AT463" s="188">
        <v>0</v>
      </c>
      <c r="AU463" s="187">
        <v>0</v>
      </c>
      <c r="AV463" s="188">
        <v>0</v>
      </c>
      <c r="AW463" s="187">
        <v>0</v>
      </c>
      <c r="AX463" s="188">
        <v>0</v>
      </c>
      <c r="AY463" s="187">
        <v>0</v>
      </c>
      <c r="AZ463" s="188">
        <v>0</v>
      </c>
      <c r="BA463" s="187">
        <v>0</v>
      </c>
      <c r="BB463" s="188">
        <v>0</v>
      </c>
      <c r="BC463" s="187">
        <v>0</v>
      </c>
      <c r="BD463" s="75"/>
      <c r="BE463" s="75"/>
      <c r="BF463" s="75"/>
      <c r="BI463" s="194"/>
    </row>
    <row r="464" spans="1:61" ht="11.25" customHeight="1" x14ac:dyDescent="0.3">
      <c r="A464" s="184" t="s">
        <v>1168</v>
      </c>
      <c r="B464" s="185">
        <v>0</v>
      </c>
      <c r="C464" s="832">
        <v>70458</v>
      </c>
      <c r="D464" s="55">
        <v>1E-4</v>
      </c>
      <c r="E464" s="91">
        <v>0</v>
      </c>
      <c r="F464" s="186">
        <v>0</v>
      </c>
      <c r="G464" s="186">
        <v>0</v>
      </c>
      <c r="H464" s="186">
        <v>0</v>
      </c>
      <c r="I464" s="187">
        <v>0</v>
      </c>
      <c r="J464" s="188">
        <v>0</v>
      </c>
      <c r="K464" s="186">
        <v>0</v>
      </c>
      <c r="L464" s="186">
        <v>0</v>
      </c>
      <c r="M464" s="186">
        <v>0</v>
      </c>
      <c r="N464" s="189">
        <v>0</v>
      </c>
      <c r="O464" s="189">
        <v>0</v>
      </c>
      <c r="P464" s="186">
        <v>0</v>
      </c>
      <c r="Q464" s="189">
        <v>0</v>
      </c>
      <c r="R464" s="189">
        <v>0</v>
      </c>
      <c r="S464" s="189">
        <v>1E-4</v>
      </c>
      <c r="T464" s="188">
        <v>0</v>
      </c>
      <c r="U464" s="187">
        <v>0</v>
      </c>
      <c r="V464" s="189">
        <v>0</v>
      </c>
      <c r="W464" s="189">
        <v>0</v>
      </c>
      <c r="X464" s="188">
        <v>0</v>
      </c>
      <c r="Y464" s="188">
        <v>0</v>
      </c>
      <c r="Z464" s="186">
        <v>0</v>
      </c>
      <c r="AA464" s="186">
        <v>0</v>
      </c>
      <c r="AB464" s="186">
        <v>0</v>
      </c>
      <c r="AC464" s="186">
        <v>0</v>
      </c>
      <c r="AD464" s="188">
        <v>0</v>
      </c>
      <c r="AE464" s="189">
        <v>0</v>
      </c>
      <c r="AF464" s="189">
        <v>0</v>
      </c>
      <c r="AG464" s="189">
        <v>0</v>
      </c>
      <c r="AH464" s="191">
        <v>0</v>
      </c>
      <c r="AI464" s="186">
        <v>0</v>
      </c>
      <c r="AJ464" s="192">
        <v>7506425601875</v>
      </c>
      <c r="AK464" s="192" t="s">
        <v>262</v>
      </c>
      <c r="AL464" s="90" t="s">
        <v>279</v>
      </c>
      <c r="AM464" s="75">
        <v>70458</v>
      </c>
      <c r="AO464" s="188">
        <v>0</v>
      </c>
      <c r="AP464" s="188">
        <v>0</v>
      </c>
      <c r="AQ464" s="187">
        <v>0</v>
      </c>
      <c r="AR464" s="188">
        <v>0</v>
      </c>
      <c r="AS464" s="187">
        <v>0</v>
      </c>
      <c r="AT464" s="188">
        <v>0</v>
      </c>
      <c r="AU464" s="187">
        <v>0</v>
      </c>
      <c r="AV464" s="188">
        <v>0</v>
      </c>
      <c r="AW464" s="187">
        <v>0</v>
      </c>
      <c r="AX464" s="188">
        <v>0</v>
      </c>
      <c r="AY464" s="187">
        <v>0</v>
      </c>
      <c r="AZ464" s="188">
        <v>0</v>
      </c>
      <c r="BA464" s="187">
        <v>0</v>
      </c>
      <c r="BB464" s="188">
        <v>0</v>
      </c>
      <c r="BC464" s="187">
        <v>0</v>
      </c>
      <c r="BD464" s="75"/>
      <c r="BE464" s="75"/>
      <c r="BF464" s="75"/>
      <c r="BI464" s="194"/>
    </row>
    <row r="465" spans="1:61" ht="11.25" customHeight="1" x14ac:dyDescent="0.3">
      <c r="A465" s="184" t="s">
        <v>1169</v>
      </c>
      <c r="B465" s="185">
        <v>0</v>
      </c>
      <c r="C465" s="832">
        <v>70296</v>
      </c>
      <c r="D465" s="55">
        <v>1E-4</v>
      </c>
      <c r="E465" s="91">
        <v>0</v>
      </c>
      <c r="F465" s="186">
        <v>0</v>
      </c>
      <c r="G465" s="186">
        <v>0</v>
      </c>
      <c r="H465" s="186">
        <v>0</v>
      </c>
      <c r="I465" s="187">
        <v>0</v>
      </c>
      <c r="J465" s="188">
        <v>0</v>
      </c>
      <c r="K465" s="186">
        <v>0</v>
      </c>
      <c r="L465" s="186">
        <v>0</v>
      </c>
      <c r="M465" s="186">
        <v>0</v>
      </c>
      <c r="N465" s="189">
        <v>0</v>
      </c>
      <c r="O465" s="189">
        <v>0</v>
      </c>
      <c r="P465" s="186">
        <v>0</v>
      </c>
      <c r="Q465" s="189">
        <v>0</v>
      </c>
      <c r="R465" s="189">
        <v>0</v>
      </c>
      <c r="S465" s="189">
        <v>1E-4</v>
      </c>
      <c r="T465" s="188">
        <v>0</v>
      </c>
      <c r="U465" s="187">
        <v>0</v>
      </c>
      <c r="V465" s="189">
        <v>0</v>
      </c>
      <c r="W465" s="189">
        <v>0</v>
      </c>
      <c r="X465" s="188">
        <v>0</v>
      </c>
      <c r="Y465" s="188">
        <v>0</v>
      </c>
      <c r="Z465" s="186">
        <v>0</v>
      </c>
      <c r="AA465" s="186">
        <v>0</v>
      </c>
      <c r="AB465" s="186">
        <v>0</v>
      </c>
      <c r="AC465" s="186">
        <v>0</v>
      </c>
      <c r="AD465" s="188">
        <v>0</v>
      </c>
      <c r="AE465" s="189">
        <v>0</v>
      </c>
      <c r="AF465" s="189">
        <v>0</v>
      </c>
      <c r="AG465" s="189">
        <v>0</v>
      </c>
      <c r="AH465" s="191">
        <v>0</v>
      </c>
      <c r="AI465" s="186">
        <v>0</v>
      </c>
      <c r="AJ465" s="192">
        <v>7501943410978</v>
      </c>
      <c r="AK465" s="192">
        <v>70124</v>
      </c>
      <c r="AL465" s="90" t="s">
        <v>279</v>
      </c>
      <c r="AM465" s="75">
        <v>70296</v>
      </c>
      <c r="AO465" s="188">
        <v>0</v>
      </c>
      <c r="AP465" s="188">
        <v>0</v>
      </c>
      <c r="AQ465" s="187">
        <v>0</v>
      </c>
      <c r="AR465" s="188">
        <v>0</v>
      </c>
      <c r="AS465" s="187">
        <v>0</v>
      </c>
      <c r="AT465" s="188">
        <v>0</v>
      </c>
      <c r="AU465" s="187">
        <v>0</v>
      </c>
      <c r="AV465" s="188">
        <v>0</v>
      </c>
      <c r="AW465" s="187">
        <v>0</v>
      </c>
      <c r="AX465" s="188">
        <v>0</v>
      </c>
      <c r="AY465" s="187">
        <v>0</v>
      </c>
      <c r="AZ465" s="188">
        <v>0</v>
      </c>
      <c r="BA465" s="187">
        <v>0</v>
      </c>
      <c r="BB465" s="188">
        <v>0</v>
      </c>
      <c r="BC465" s="187">
        <v>0</v>
      </c>
      <c r="BD465" s="75"/>
      <c r="BE465" s="75"/>
      <c r="BF465" s="75"/>
      <c r="BI465" s="194"/>
    </row>
    <row r="466" spans="1:61" ht="11.25" customHeight="1" x14ac:dyDescent="0.3">
      <c r="A466" s="184" t="s">
        <v>1170</v>
      </c>
      <c r="B466" s="185">
        <v>0</v>
      </c>
      <c r="C466" s="832">
        <v>70452</v>
      </c>
      <c r="D466" s="55">
        <v>1E-4</v>
      </c>
      <c r="E466" s="91">
        <v>0</v>
      </c>
      <c r="F466" s="186">
        <v>0</v>
      </c>
      <c r="G466" s="186">
        <v>0</v>
      </c>
      <c r="H466" s="186">
        <v>0</v>
      </c>
      <c r="I466" s="187">
        <v>0</v>
      </c>
      <c r="J466" s="188">
        <v>0</v>
      </c>
      <c r="K466" s="186">
        <v>0</v>
      </c>
      <c r="L466" s="186">
        <v>0</v>
      </c>
      <c r="M466" s="186">
        <v>0</v>
      </c>
      <c r="N466" s="189">
        <v>0</v>
      </c>
      <c r="O466" s="189">
        <v>0</v>
      </c>
      <c r="P466" s="186">
        <v>0</v>
      </c>
      <c r="Q466" s="189">
        <v>0</v>
      </c>
      <c r="R466" s="189">
        <v>0</v>
      </c>
      <c r="S466" s="189">
        <v>1E-4</v>
      </c>
      <c r="T466" s="188">
        <v>0</v>
      </c>
      <c r="U466" s="187">
        <v>0</v>
      </c>
      <c r="V466" s="189">
        <v>0</v>
      </c>
      <c r="W466" s="189">
        <v>0</v>
      </c>
      <c r="X466" s="188">
        <v>0</v>
      </c>
      <c r="Y466" s="188">
        <v>0</v>
      </c>
      <c r="Z466" s="186">
        <v>0</v>
      </c>
      <c r="AA466" s="186">
        <v>0</v>
      </c>
      <c r="AB466" s="186">
        <v>0</v>
      </c>
      <c r="AC466" s="186">
        <v>0</v>
      </c>
      <c r="AD466" s="188">
        <v>0</v>
      </c>
      <c r="AE466" s="189">
        <v>0</v>
      </c>
      <c r="AF466" s="189">
        <v>0</v>
      </c>
      <c r="AG466" s="189">
        <v>0</v>
      </c>
      <c r="AH466" s="191">
        <v>0</v>
      </c>
      <c r="AI466" s="186">
        <v>0</v>
      </c>
      <c r="AJ466" s="192">
        <v>7506425600670</v>
      </c>
      <c r="AK466" s="192" t="s">
        <v>262</v>
      </c>
      <c r="AL466" s="90" t="s">
        <v>278</v>
      </c>
      <c r="AM466" s="75">
        <v>70452</v>
      </c>
      <c r="AO466" s="188">
        <v>0</v>
      </c>
      <c r="AP466" s="188">
        <v>0</v>
      </c>
      <c r="AQ466" s="187">
        <v>0</v>
      </c>
      <c r="AR466" s="188">
        <v>0</v>
      </c>
      <c r="AS466" s="187">
        <v>0</v>
      </c>
      <c r="AT466" s="188">
        <v>0</v>
      </c>
      <c r="AU466" s="187">
        <v>0</v>
      </c>
      <c r="AV466" s="188">
        <v>0</v>
      </c>
      <c r="AW466" s="187">
        <v>0</v>
      </c>
      <c r="AX466" s="188">
        <v>0</v>
      </c>
      <c r="AY466" s="187">
        <v>0</v>
      </c>
      <c r="AZ466" s="188">
        <v>0</v>
      </c>
      <c r="BA466" s="187">
        <v>0</v>
      </c>
      <c r="BB466" s="188">
        <v>0</v>
      </c>
      <c r="BC466" s="187">
        <v>0</v>
      </c>
      <c r="BD466" s="75"/>
      <c r="BE466" s="75"/>
      <c r="BF466" s="75"/>
      <c r="BI466" s="194"/>
    </row>
    <row r="467" spans="1:61" ht="11.25" customHeight="1" x14ac:dyDescent="0.3">
      <c r="A467" s="184" t="s">
        <v>1171</v>
      </c>
      <c r="B467" s="185">
        <v>0</v>
      </c>
      <c r="C467" s="832">
        <v>70470</v>
      </c>
      <c r="D467" s="55">
        <v>1E-4</v>
      </c>
      <c r="E467" s="91">
        <v>0</v>
      </c>
      <c r="F467" s="186">
        <v>0</v>
      </c>
      <c r="G467" s="186">
        <v>0</v>
      </c>
      <c r="H467" s="186">
        <v>0</v>
      </c>
      <c r="I467" s="187">
        <v>0</v>
      </c>
      <c r="J467" s="188">
        <v>0</v>
      </c>
      <c r="K467" s="186">
        <v>0</v>
      </c>
      <c r="L467" s="186">
        <v>0</v>
      </c>
      <c r="M467" s="186">
        <v>0</v>
      </c>
      <c r="N467" s="189">
        <v>0</v>
      </c>
      <c r="O467" s="189">
        <v>0</v>
      </c>
      <c r="P467" s="186">
        <v>0</v>
      </c>
      <c r="Q467" s="189">
        <v>0</v>
      </c>
      <c r="R467" s="189">
        <v>0</v>
      </c>
      <c r="S467" s="189">
        <v>1E-4</v>
      </c>
      <c r="T467" s="188">
        <v>0</v>
      </c>
      <c r="U467" s="187">
        <v>0</v>
      </c>
      <c r="V467" s="189">
        <v>0</v>
      </c>
      <c r="W467" s="189">
        <v>0</v>
      </c>
      <c r="X467" s="188">
        <v>0</v>
      </c>
      <c r="Y467" s="188">
        <v>0</v>
      </c>
      <c r="Z467" s="186">
        <v>0</v>
      </c>
      <c r="AA467" s="186">
        <v>0</v>
      </c>
      <c r="AB467" s="186">
        <v>0</v>
      </c>
      <c r="AC467" s="186">
        <v>0</v>
      </c>
      <c r="AD467" s="188">
        <v>0</v>
      </c>
      <c r="AE467" s="189">
        <v>0</v>
      </c>
      <c r="AF467" s="189">
        <v>0</v>
      </c>
      <c r="AG467" s="189">
        <v>0</v>
      </c>
      <c r="AH467" s="191">
        <v>0</v>
      </c>
      <c r="AI467" s="186">
        <v>0</v>
      </c>
      <c r="AJ467" s="192">
        <v>7506425604067</v>
      </c>
      <c r="AK467" s="192" t="s">
        <v>262</v>
      </c>
      <c r="AL467" s="90" t="s">
        <v>278</v>
      </c>
      <c r="AM467" s="75">
        <v>70470</v>
      </c>
      <c r="AO467" s="188">
        <v>0</v>
      </c>
      <c r="AP467" s="188">
        <v>0</v>
      </c>
      <c r="AQ467" s="187">
        <v>0</v>
      </c>
      <c r="AR467" s="188">
        <v>0</v>
      </c>
      <c r="AS467" s="187">
        <v>0</v>
      </c>
      <c r="AT467" s="188">
        <v>0</v>
      </c>
      <c r="AU467" s="187">
        <v>0</v>
      </c>
      <c r="AV467" s="188">
        <v>0</v>
      </c>
      <c r="AW467" s="187">
        <v>0</v>
      </c>
      <c r="AX467" s="188">
        <v>0</v>
      </c>
      <c r="AY467" s="187">
        <v>0</v>
      </c>
      <c r="AZ467" s="188">
        <v>0</v>
      </c>
      <c r="BA467" s="187">
        <v>0</v>
      </c>
      <c r="BB467" s="188">
        <v>0</v>
      </c>
      <c r="BC467" s="187">
        <v>0</v>
      </c>
      <c r="BD467" s="75"/>
      <c r="BE467" s="75"/>
      <c r="BF467" s="75"/>
      <c r="BI467" s="194"/>
    </row>
    <row r="468" spans="1:61" ht="11.25" customHeight="1" x14ac:dyDescent="0.3">
      <c r="A468" s="184" t="s">
        <v>1172</v>
      </c>
      <c r="B468" s="185">
        <v>0</v>
      </c>
      <c r="C468" s="832">
        <v>71011</v>
      </c>
      <c r="D468" s="55">
        <v>1E-4</v>
      </c>
      <c r="E468" s="91">
        <v>0</v>
      </c>
      <c r="F468" s="186">
        <v>0</v>
      </c>
      <c r="G468" s="186">
        <v>0</v>
      </c>
      <c r="H468" s="186">
        <v>0</v>
      </c>
      <c r="I468" s="187">
        <v>0</v>
      </c>
      <c r="J468" s="188">
        <v>0</v>
      </c>
      <c r="K468" s="186">
        <v>0</v>
      </c>
      <c r="L468" s="186">
        <v>0</v>
      </c>
      <c r="M468" s="186">
        <v>0</v>
      </c>
      <c r="N468" s="189">
        <v>0</v>
      </c>
      <c r="O468" s="189">
        <v>0</v>
      </c>
      <c r="P468" s="186">
        <v>0</v>
      </c>
      <c r="Q468" s="189">
        <v>0</v>
      </c>
      <c r="R468" s="189">
        <v>0</v>
      </c>
      <c r="S468" s="189">
        <v>1E-4</v>
      </c>
      <c r="T468" s="188">
        <v>0</v>
      </c>
      <c r="U468" s="187">
        <v>0</v>
      </c>
      <c r="V468" s="189">
        <v>0</v>
      </c>
      <c r="W468" s="189">
        <v>0</v>
      </c>
      <c r="X468" s="188">
        <v>0</v>
      </c>
      <c r="Y468" s="188">
        <v>0</v>
      </c>
      <c r="Z468" s="186">
        <v>0</v>
      </c>
      <c r="AA468" s="186">
        <v>0</v>
      </c>
      <c r="AB468" s="186">
        <v>0</v>
      </c>
      <c r="AC468" s="186">
        <v>0</v>
      </c>
      <c r="AD468" s="188">
        <v>0</v>
      </c>
      <c r="AE468" s="189">
        <v>0</v>
      </c>
      <c r="AF468" s="189">
        <v>0</v>
      </c>
      <c r="AG468" s="189">
        <v>0</v>
      </c>
      <c r="AH468" s="191">
        <v>0</v>
      </c>
      <c r="AI468" s="186">
        <v>0</v>
      </c>
      <c r="AJ468" s="192">
        <v>7506425608690</v>
      </c>
      <c r="AK468" s="192" t="s">
        <v>262</v>
      </c>
      <c r="AL468" s="90" t="s">
        <v>278</v>
      </c>
      <c r="AM468" s="75">
        <v>71011</v>
      </c>
      <c r="AO468" s="188">
        <v>0</v>
      </c>
      <c r="AP468" s="188">
        <v>0</v>
      </c>
      <c r="AQ468" s="187">
        <v>0</v>
      </c>
      <c r="AR468" s="188">
        <v>0</v>
      </c>
      <c r="AS468" s="187">
        <v>0</v>
      </c>
      <c r="AT468" s="188">
        <v>0</v>
      </c>
      <c r="AU468" s="187">
        <v>0</v>
      </c>
      <c r="AV468" s="188">
        <v>0</v>
      </c>
      <c r="AW468" s="187">
        <v>0</v>
      </c>
      <c r="AX468" s="188">
        <v>0</v>
      </c>
      <c r="AY468" s="187">
        <v>0</v>
      </c>
      <c r="AZ468" s="188">
        <v>0</v>
      </c>
      <c r="BA468" s="187">
        <v>0</v>
      </c>
      <c r="BB468" s="188">
        <v>0</v>
      </c>
      <c r="BC468" s="187">
        <v>0</v>
      </c>
      <c r="BD468" s="75"/>
      <c r="BE468" s="75"/>
      <c r="BF468" s="75"/>
      <c r="BI468" s="194"/>
    </row>
    <row r="469" spans="1:61" ht="11.25" customHeight="1" x14ac:dyDescent="0.3">
      <c r="A469" s="184" t="s">
        <v>1173</v>
      </c>
      <c r="B469" s="185">
        <v>0</v>
      </c>
      <c r="C469" s="832">
        <v>70127</v>
      </c>
      <c r="D469" s="55">
        <v>1E-4</v>
      </c>
      <c r="E469" s="91">
        <v>0</v>
      </c>
      <c r="F469" s="186">
        <v>0</v>
      </c>
      <c r="G469" s="186">
        <v>0</v>
      </c>
      <c r="H469" s="186">
        <v>0</v>
      </c>
      <c r="I469" s="187">
        <v>0</v>
      </c>
      <c r="J469" s="188">
        <v>0</v>
      </c>
      <c r="K469" s="186">
        <v>0</v>
      </c>
      <c r="L469" s="186">
        <v>0</v>
      </c>
      <c r="M469" s="186">
        <v>0</v>
      </c>
      <c r="N469" s="189">
        <v>0</v>
      </c>
      <c r="O469" s="189">
        <v>0</v>
      </c>
      <c r="P469" s="186">
        <v>0</v>
      </c>
      <c r="Q469" s="189">
        <v>0</v>
      </c>
      <c r="R469" s="189">
        <v>0</v>
      </c>
      <c r="S469" s="189">
        <v>1E-4</v>
      </c>
      <c r="T469" s="188">
        <v>0</v>
      </c>
      <c r="U469" s="187">
        <v>0</v>
      </c>
      <c r="V469" s="189">
        <v>0</v>
      </c>
      <c r="W469" s="189">
        <v>0</v>
      </c>
      <c r="X469" s="188">
        <v>0</v>
      </c>
      <c r="Y469" s="188">
        <v>0</v>
      </c>
      <c r="Z469" s="186">
        <v>0</v>
      </c>
      <c r="AA469" s="186">
        <v>0</v>
      </c>
      <c r="AB469" s="186">
        <v>0</v>
      </c>
      <c r="AC469" s="186">
        <v>0</v>
      </c>
      <c r="AD469" s="188">
        <v>0</v>
      </c>
      <c r="AE469" s="189">
        <v>0</v>
      </c>
      <c r="AF469" s="189">
        <v>0</v>
      </c>
      <c r="AG469" s="189">
        <v>0</v>
      </c>
      <c r="AH469" s="191">
        <v>0</v>
      </c>
      <c r="AI469" s="186">
        <v>0</v>
      </c>
      <c r="AJ469" s="192">
        <v>7501943410978</v>
      </c>
      <c r="AK469" s="192">
        <v>70124</v>
      </c>
      <c r="AL469" s="90" t="s">
        <v>278</v>
      </c>
      <c r="AM469" s="75">
        <v>70127</v>
      </c>
      <c r="AO469" s="188">
        <v>0</v>
      </c>
      <c r="AP469" s="188">
        <v>0</v>
      </c>
      <c r="AQ469" s="187">
        <v>0</v>
      </c>
      <c r="AR469" s="188">
        <v>0</v>
      </c>
      <c r="AS469" s="187">
        <v>0</v>
      </c>
      <c r="AT469" s="188">
        <v>0</v>
      </c>
      <c r="AU469" s="187">
        <v>0</v>
      </c>
      <c r="AV469" s="188">
        <v>0</v>
      </c>
      <c r="AW469" s="187">
        <v>0</v>
      </c>
      <c r="AX469" s="188">
        <v>0</v>
      </c>
      <c r="AY469" s="187">
        <v>0</v>
      </c>
      <c r="AZ469" s="188">
        <v>0</v>
      </c>
      <c r="BA469" s="187">
        <v>0</v>
      </c>
      <c r="BB469" s="188">
        <v>0</v>
      </c>
      <c r="BC469" s="187">
        <v>0</v>
      </c>
      <c r="BD469" s="75"/>
      <c r="BE469" s="75"/>
      <c r="BF469" s="75"/>
      <c r="BI469" s="194"/>
    </row>
    <row r="470" spans="1:61" ht="11.25" customHeight="1" x14ac:dyDescent="0.3">
      <c r="A470" s="184" t="s">
        <v>1174</v>
      </c>
      <c r="B470" s="185">
        <v>0</v>
      </c>
      <c r="C470" s="832">
        <v>70616</v>
      </c>
      <c r="D470" s="55">
        <v>1E-4</v>
      </c>
      <c r="E470" s="91">
        <v>0</v>
      </c>
      <c r="F470" s="186">
        <v>0</v>
      </c>
      <c r="G470" s="186">
        <v>0</v>
      </c>
      <c r="H470" s="186">
        <v>0</v>
      </c>
      <c r="I470" s="187">
        <v>0</v>
      </c>
      <c r="J470" s="188">
        <v>0</v>
      </c>
      <c r="K470" s="186">
        <v>0</v>
      </c>
      <c r="L470" s="186">
        <v>0</v>
      </c>
      <c r="M470" s="186">
        <v>0</v>
      </c>
      <c r="N470" s="189">
        <v>0</v>
      </c>
      <c r="O470" s="189">
        <v>0</v>
      </c>
      <c r="P470" s="186">
        <v>0</v>
      </c>
      <c r="Q470" s="189">
        <v>0</v>
      </c>
      <c r="R470" s="189">
        <v>0</v>
      </c>
      <c r="S470" s="189">
        <v>1E-4</v>
      </c>
      <c r="T470" s="188">
        <v>0</v>
      </c>
      <c r="U470" s="187">
        <v>0</v>
      </c>
      <c r="V470" s="189">
        <v>0</v>
      </c>
      <c r="W470" s="189">
        <v>0</v>
      </c>
      <c r="X470" s="188">
        <v>0</v>
      </c>
      <c r="Y470" s="188">
        <v>0</v>
      </c>
      <c r="Z470" s="186">
        <v>0</v>
      </c>
      <c r="AA470" s="186">
        <v>0</v>
      </c>
      <c r="AB470" s="186">
        <v>0</v>
      </c>
      <c r="AC470" s="186">
        <v>0</v>
      </c>
      <c r="AD470" s="188">
        <v>0</v>
      </c>
      <c r="AE470" s="189">
        <v>0</v>
      </c>
      <c r="AF470" s="189">
        <v>0</v>
      </c>
      <c r="AG470" s="189">
        <v>0</v>
      </c>
      <c r="AH470" s="191">
        <v>0</v>
      </c>
      <c r="AI470" s="186">
        <v>0</v>
      </c>
      <c r="AJ470" s="192">
        <v>7506425614844</v>
      </c>
      <c r="AK470" s="192" t="s">
        <v>262</v>
      </c>
      <c r="AL470" s="90" t="s">
        <v>279</v>
      </c>
      <c r="AM470" s="75">
        <v>70616</v>
      </c>
      <c r="AO470" s="188">
        <v>0</v>
      </c>
      <c r="AP470" s="188">
        <v>0</v>
      </c>
      <c r="AQ470" s="187">
        <v>0</v>
      </c>
      <c r="AR470" s="188">
        <v>0</v>
      </c>
      <c r="AS470" s="187">
        <v>0</v>
      </c>
      <c r="AT470" s="188">
        <v>0</v>
      </c>
      <c r="AU470" s="187">
        <v>0</v>
      </c>
      <c r="AV470" s="188">
        <v>0</v>
      </c>
      <c r="AW470" s="187">
        <v>0</v>
      </c>
      <c r="AX470" s="188">
        <v>0</v>
      </c>
      <c r="AY470" s="187">
        <v>0</v>
      </c>
      <c r="AZ470" s="188">
        <v>0</v>
      </c>
      <c r="BA470" s="187">
        <v>0</v>
      </c>
      <c r="BB470" s="188">
        <v>0</v>
      </c>
      <c r="BC470" s="187">
        <v>0</v>
      </c>
      <c r="BD470" s="75"/>
      <c r="BE470" s="75"/>
      <c r="BF470" s="75"/>
      <c r="BI470" s="194"/>
    </row>
    <row r="471" spans="1:61" ht="11.25" customHeight="1" x14ac:dyDescent="0.3">
      <c r="A471" s="184" t="s">
        <v>1175</v>
      </c>
      <c r="B471" s="185">
        <v>0</v>
      </c>
      <c r="C471" s="832">
        <v>70590</v>
      </c>
      <c r="D471" s="55">
        <v>1E-4</v>
      </c>
      <c r="E471" s="91">
        <v>0</v>
      </c>
      <c r="F471" s="186">
        <v>0</v>
      </c>
      <c r="G471" s="186">
        <v>0</v>
      </c>
      <c r="H471" s="186">
        <v>0</v>
      </c>
      <c r="I471" s="187">
        <v>0</v>
      </c>
      <c r="J471" s="188">
        <v>0</v>
      </c>
      <c r="K471" s="186">
        <v>0</v>
      </c>
      <c r="L471" s="186">
        <v>0</v>
      </c>
      <c r="M471" s="186">
        <v>0</v>
      </c>
      <c r="N471" s="189">
        <v>0</v>
      </c>
      <c r="O471" s="189">
        <v>0</v>
      </c>
      <c r="P471" s="186">
        <v>0</v>
      </c>
      <c r="Q471" s="189">
        <v>0</v>
      </c>
      <c r="R471" s="189">
        <v>0</v>
      </c>
      <c r="S471" s="189">
        <v>1E-4</v>
      </c>
      <c r="T471" s="188">
        <v>0</v>
      </c>
      <c r="U471" s="187">
        <v>0</v>
      </c>
      <c r="V471" s="189">
        <v>0</v>
      </c>
      <c r="W471" s="189">
        <v>0</v>
      </c>
      <c r="X471" s="188">
        <v>0</v>
      </c>
      <c r="Y471" s="188">
        <v>0</v>
      </c>
      <c r="Z471" s="186">
        <v>0</v>
      </c>
      <c r="AA471" s="186">
        <v>0</v>
      </c>
      <c r="AB471" s="186">
        <v>0</v>
      </c>
      <c r="AC471" s="186">
        <v>0</v>
      </c>
      <c r="AD471" s="188">
        <v>0</v>
      </c>
      <c r="AE471" s="189">
        <v>0</v>
      </c>
      <c r="AF471" s="189">
        <v>0</v>
      </c>
      <c r="AG471" s="189">
        <v>0</v>
      </c>
      <c r="AH471" s="191">
        <v>0</v>
      </c>
      <c r="AI471" s="186">
        <v>0</v>
      </c>
      <c r="AJ471" s="192">
        <v>7506425614042</v>
      </c>
      <c r="AK471" s="192" t="s">
        <v>262</v>
      </c>
      <c r="AL471" s="90" t="s">
        <v>279</v>
      </c>
      <c r="AM471" s="75">
        <v>70590</v>
      </c>
      <c r="AO471" s="188">
        <v>0</v>
      </c>
      <c r="AP471" s="188">
        <v>0</v>
      </c>
      <c r="AQ471" s="187">
        <v>0</v>
      </c>
      <c r="AR471" s="188">
        <v>0</v>
      </c>
      <c r="AS471" s="187">
        <v>0</v>
      </c>
      <c r="AT471" s="188">
        <v>0</v>
      </c>
      <c r="AU471" s="187">
        <v>0</v>
      </c>
      <c r="AV471" s="188">
        <v>0</v>
      </c>
      <c r="AW471" s="187">
        <v>0</v>
      </c>
      <c r="AX471" s="188">
        <v>0</v>
      </c>
      <c r="AY471" s="187">
        <v>0</v>
      </c>
      <c r="AZ471" s="188">
        <v>0</v>
      </c>
      <c r="BA471" s="187">
        <v>0</v>
      </c>
      <c r="BB471" s="188">
        <v>0</v>
      </c>
      <c r="BC471" s="187">
        <v>0</v>
      </c>
      <c r="BD471" s="75"/>
      <c r="BE471" s="75"/>
      <c r="BF471" s="75"/>
      <c r="BI471" s="194"/>
    </row>
    <row r="472" spans="1:61" ht="11.25" customHeight="1" x14ac:dyDescent="0.3">
      <c r="A472" s="184" t="s">
        <v>1176</v>
      </c>
      <c r="B472" s="185">
        <v>0</v>
      </c>
      <c r="C472" s="832">
        <v>70392</v>
      </c>
      <c r="D472" s="55">
        <v>1E-4</v>
      </c>
      <c r="E472" s="91">
        <v>0</v>
      </c>
      <c r="F472" s="186">
        <v>0</v>
      </c>
      <c r="G472" s="186">
        <v>0</v>
      </c>
      <c r="H472" s="186">
        <v>0</v>
      </c>
      <c r="I472" s="187">
        <v>0</v>
      </c>
      <c r="J472" s="186">
        <v>0</v>
      </c>
      <c r="K472" s="186">
        <v>0</v>
      </c>
      <c r="L472" s="186">
        <v>0</v>
      </c>
      <c r="M472" s="186">
        <v>0</v>
      </c>
      <c r="N472" s="188">
        <v>0</v>
      </c>
      <c r="O472" s="189">
        <v>0</v>
      </c>
      <c r="P472" s="186">
        <v>0</v>
      </c>
      <c r="Q472" s="189">
        <v>0</v>
      </c>
      <c r="R472" s="189">
        <v>0</v>
      </c>
      <c r="S472" s="189">
        <v>1E-4</v>
      </c>
      <c r="T472" s="188">
        <v>0</v>
      </c>
      <c r="U472" s="187">
        <v>0</v>
      </c>
      <c r="V472" s="189">
        <v>0</v>
      </c>
      <c r="W472" s="189">
        <v>0</v>
      </c>
      <c r="X472" s="188">
        <v>0</v>
      </c>
      <c r="Y472" s="188">
        <v>0</v>
      </c>
      <c r="Z472" s="186">
        <v>0</v>
      </c>
      <c r="AA472" s="186">
        <v>0</v>
      </c>
      <c r="AB472" s="186">
        <v>0</v>
      </c>
      <c r="AC472" s="186">
        <v>0</v>
      </c>
      <c r="AD472" s="188">
        <v>0</v>
      </c>
      <c r="AE472" s="189">
        <v>0</v>
      </c>
      <c r="AF472" s="189">
        <v>0</v>
      </c>
      <c r="AG472" s="189">
        <v>0</v>
      </c>
      <c r="AH472" s="191">
        <v>0</v>
      </c>
      <c r="AI472" s="186">
        <v>0</v>
      </c>
      <c r="AJ472" s="192">
        <v>7501017371198</v>
      </c>
      <c r="AK472" s="192">
        <v>70018</v>
      </c>
      <c r="AL472" s="90" t="s">
        <v>279</v>
      </c>
      <c r="AM472" s="75">
        <v>70392</v>
      </c>
      <c r="AO472" s="188">
        <v>0</v>
      </c>
      <c r="AP472" s="188">
        <v>0</v>
      </c>
      <c r="AQ472" s="187">
        <v>0</v>
      </c>
      <c r="AR472" s="188">
        <v>0</v>
      </c>
      <c r="AS472" s="187">
        <v>0</v>
      </c>
      <c r="AT472" s="188">
        <v>0</v>
      </c>
      <c r="AU472" s="187">
        <v>0</v>
      </c>
      <c r="AV472" s="188">
        <v>0</v>
      </c>
      <c r="AW472" s="187">
        <v>0</v>
      </c>
      <c r="AX472" s="188">
        <v>0</v>
      </c>
      <c r="AY472" s="187">
        <v>0</v>
      </c>
      <c r="AZ472" s="188">
        <v>0</v>
      </c>
      <c r="BA472" s="187">
        <v>0</v>
      </c>
      <c r="BB472" s="188">
        <v>0</v>
      </c>
      <c r="BC472" s="187">
        <v>0</v>
      </c>
      <c r="BD472" s="75"/>
      <c r="BE472" s="75"/>
      <c r="BF472" s="75"/>
      <c r="BI472" s="194"/>
    </row>
    <row r="473" spans="1:61" ht="11.25" customHeight="1" x14ac:dyDescent="0.3">
      <c r="A473" s="184" t="s">
        <v>1177</v>
      </c>
      <c r="B473" s="185">
        <v>0</v>
      </c>
      <c r="C473" s="832">
        <v>70050</v>
      </c>
      <c r="D473" s="55">
        <v>1E-4</v>
      </c>
      <c r="E473" s="91">
        <v>0</v>
      </c>
      <c r="F473" s="186">
        <v>0</v>
      </c>
      <c r="G473" s="186">
        <v>0</v>
      </c>
      <c r="H473" s="186">
        <v>0</v>
      </c>
      <c r="I473" s="187">
        <v>0</v>
      </c>
      <c r="J473" s="186">
        <v>0</v>
      </c>
      <c r="K473" s="186">
        <v>0</v>
      </c>
      <c r="L473" s="186">
        <v>0</v>
      </c>
      <c r="M473" s="186">
        <v>0</v>
      </c>
      <c r="N473" s="189">
        <v>0</v>
      </c>
      <c r="O473" s="189">
        <v>0</v>
      </c>
      <c r="P473" s="189">
        <v>0</v>
      </c>
      <c r="Q473" s="189">
        <v>0</v>
      </c>
      <c r="R473" s="189">
        <v>0</v>
      </c>
      <c r="S473" s="189">
        <v>1E-4</v>
      </c>
      <c r="T473" s="188">
        <v>0</v>
      </c>
      <c r="U473" s="187">
        <v>0</v>
      </c>
      <c r="V473" s="189">
        <v>0</v>
      </c>
      <c r="W473" s="189">
        <v>0</v>
      </c>
      <c r="X473" s="189">
        <v>0</v>
      </c>
      <c r="Y473" s="188">
        <v>0</v>
      </c>
      <c r="Z473" s="186">
        <v>0</v>
      </c>
      <c r="AA473" s="186">
        <v>0</v>
      </c>
      <c r="AB473" s="186">
        <v>1E-4</v>
      </c>
      <c r="AC473" s="186">
        <v>1.4285714285714287E-4</v>
      </c>
      <c r="AD473" s="188">
        <v>0</v>
      </c>
      <c r="AE473" s="189">
        <v>0</v>
      </c>
      <c r="AF473" s="189">
        <v>0</v>
      </c>
      <c r="AG473" s="189">
        <v>0</v>
      </c>
      <c r="AH473" s="191">
        <v>0</v>
      </c>
      <c r="AI473" s="186">
        <v>0</v>
      </c>
      <c r="AJ473" s="192">
        <v>7501943420519</v>
      </c>
      <c r="AK473" s="192" t="s">
        <v>262</v>
      </c>
      <c r="AL473" s="193" t="s">
        <v>278</v>
      </c>
      <c r="AM473" s="75">
        <v>70050</v>
      </c>
      <c r="AO473" s="188">
        <v>0</v>
      </c>
      <c r="AP473" s="188">
        <v>0</v>
      </c>
      <c r="AQ473" s="187">
        <v>0</v>
      </c>
      <c r="AR473" s="188">
        <v>0</v>
      </c>
      <c r="AS473" s="187">
        <v>0</v>
      </c>
      <c r="AT473" s="188">
        <v>0</v>
      </c>
      <c r="AU473" s="187">
        <v>0</v>
      </c>
      <c r="AV473" s="188">
        <v>0</v>
      </c>
      <c r="AW473" s="187">
        <v>0</v>
      </c>
      <c r="AX473" s="188">
        <v>0</v>
      </c>
      <c r="AY473" s="187">
        <v>0</v>
      </c>
      <c r="AZ473" s="188">
        <v>0</v>
      </c>
      <c r="BA473" s="187">
        <v>0</v>
      </c>
      <c r="BB473" s="188">
        <v>0</v>
      </c>
      <c r="BC473" s="187">
        <v>0</v>
      </c>
      <c r="BD473" s="75"/>
      <c r="BE473" s="75"/>
      <c r="BI473" s="194"/>
    </row>
    <row r="474" spans="1:61" ht="11.25" customHeight="1" x14ac:dyDescent="0.3">
      <c r="A474" s="184" t="s">
        <v>1178</v>
      </c>
      <c r="B474" s="185">
        <v>0</v>
      </c>
      <c r="C474" s="832">
        <v>70394</v>
      </c>
      <c r="D474" s="55">
        <v>1E-4</v>
      </c>
      <c r="E474" s="91">
        <v>0</v>
      </c>
      <c r="F474" s="186">
        <v>0</v>
      </c>
      <c r="G474" s="186">
        <v>0</v>
      </c>
      <c r="H474" s="186">
        <v>0</v>
      </c>
      <c r="I474" s="187">
        <v>0</v>
      </c>
      <c r="J474" s="186">
        <v>0</v>
      </c>
      <c r="K474" s="186">
        <v>0</v>
      </c>
      <c r="L474" s="186">
        <v>0</v>
      </c>
      <c r="M474" s="186">
        <v>0</v>
      </c>
      <c r="N474" s="188">
        <v>0</v>
      </c>
      <c r="O474" s="189">
        <v>0</v>
      </c>
      <c r="P474" s="186">
        <v>0</v>
      </c>
      <c r="Q474" s="189">
        <v>0</v>
      </c>
      <c r="R474" s="189">
        <v>0</v>
      </c>
      <c r="S474" s="189">
        <v>1E-4</v>
      </c>
      <c r="T474" s="188">
        <v>0</v>
      </c>
      <c r="U474" s="187">
        <v>0</v>
      </c>
      <c r="V474" s="189">
        <v>0</v>
      </c>
      <c r="W474" s="189">
        <v>0</v>
      </c>
      <c r="X474" s="188">
        <v>0</v>
      </c>
      <c r="Y474" s="188">
        <v>0</v>
      </c>
      <c r="Z474" s="186">
        <v>0</v>
      </c>
      <c r="AA474" s="186">
        <v>0</v>
      </c>
      <c r="AB474" s="186">
        <v>0</v>
      </c>
      <c r="AC474" s="186">
        <v>0</v>
      </c>
      <c r="AD474" s="188">
        <v>0</v>
      </c>
      <c r="AE474" s="189">
        <v>0</v>
      </c>
      <c r="AF474" s="189">
        <v>0</v>
      </c>
      <c r="AG474" s="189">
        <v>0</v>
      </c>
      <c r="AH474" s="191">
        <v>0</v>
      </c>
      <c r="AI474" s="186">
        <v>0</v>
      </c>
      <c r="AJ474" s="192">
        <v>7501017360697</v>
      </c>
      <c r="AK474" s="192">
        <v>70015</v>
      </c>
      <c r="AL474" s="90" t="s">
        <v>279</v>
      </c>
      <c r="AM474" s="75">
        <v>70394</v>
      </c>
      <c r="AO474" s="188">
        <v>0</v>
      </c>
      <c r="AP474" s="188">
        <v>0</v>
      </c>
      <c r="AQ474" s="187">
        <v>0</v>
      </c>
      <c r="AR474" s="188">
        <v>0</v>
      </c>
      <c r="AS474" s="187">
        <v>0</v>
      </c>
      <c r="AT474" s="188">
        <v>0</v>
      </c>
      <c r="AU474" s="187">
        <v>0</v>
      </c>
      <c r="AV474" s="188">
        <v>0</v>
      </c>
      <c r="AW474" s="187">
        <v>0</v>
      </c>
      <c r="AX474" s="188">
        <v>0</v>
      </c>
      <c r="AY474" s="187">
        <v>0</v>
      </c>
      <c r="AZ474" s="188">
        <v>0</v>
      </c>
      <c r="BA474" s="187">
        <v>0</v>
      </c>
      <c r="BB474" s="188">
        <v>0</v>
      </c>
      <c r="BC474" s="187">
        <v>0</v>
      </c>
      <c r="BD474" s="75"/>
      <c r="BE474" s="75"/>
      <c r="BF474" s="75"/>
      <c r="BI474" s="194"/>
    </row>
    <row r="475" spans="1:61" ht="11.25" customHeight="1" x14ac:dyDescent="0.3">
      <c r="A475" s="184" t="s">
        <v>1179</v>
      </c>
      <c r="B475" s="185">
        <v>0</v>
      </c>
      <c r="C475" s="832">
        <v>70393</v>
      </c>
      <c r="D475" s="55">
        <v>1E-4</v>
      </c>
      <c r="E475" s="91">
        <v>0</v>
      </c>
      <c r="F475" s="186">
        <v>0</v>
      </c>
      <c r="G475" s="186">
        <v>0</v>
      </c>
      <c r="H475" s="186">
        <v>0</v>
      </c>
      <c r="I475" s="187">
        <v>0</v>
      </c>
      <c r="J475" s="186">
        <v>0</v>
      </c>
      <c r="K475" s="186">
        <v>0</v>
      </c>
      <c r="L475" s="186">
        <v>0</v>
      </c>
      <c r="M475" s="186">
        <v>0</v>
      </c>
      <c r="N475" s="188">
        <v>0</v>
      </c>
      <c r="O475" s="189">
        <v>0</v>
      </c>
      <c r="P475" s="186">
        <v>0</v>
      </c>
      <c r="Q475" s="189">
        <v>0</v>
      </c>
      <c r="R475" s="189">
        <v>0</v>
      </c>
      <c r="S475" s="189">
        <v>1E-4</v>
      </c>
      <c r="T475" s="188">
        <v>0</v>
      </c>
      <c r="U475" s="187">
        <v>0</v>
      </c>
      <c r="V475" s="189">
        <v>0</v>
      </c>
      <c r="W475" s="189">
        <v>0</v>
      </c>
      <c r="X475" s="188">
        <v>0</v>
      </c>
      <c r="Y475" s="188">
        <v>0</v>
      </c>
      <c r="Z475" s="186">
        <v>0</v>
      </c>
      <c r="AA475" s="186">
        <v>0</v>
      </c>
      <c r="AB475" s="186">
        <v>0</v>
      </c>
      <c r="AC475" s="186">
        <v>0</v>
      </c>
      <c r="AD475" s="188">
        <v>0</v>
      </c>
      <c r="AE475" s="189">
        <v>0</v>
      </c>
      <c r="AF475" s="189">
        <v>0</v>
      </c>
      <c r="AG475" s="189">
        <v>0</v>
      </c>
      <c r="AH475" s="191">
        <v>0</v>
      </c>
      <c r="AI475" s="186">
        <v>0</v>
      </c>
      <c r="AJ475" s="192">
        <v>7501017360604</v>
      </c>
      <c r="AK475" s="192">
        <v>70012</v>
      </c>
      <c r="AL475" s="90" t="s">
        <v>279</v>
      </c>
      <c r="AM475" s="75">
        <v>70393</v>
      </c>
      <c r="AO475" s="188">
        <v>0</v>
      </c>
      <c r="AP475" s="188">
        <v>0</v>
      </c>
      <c r="AQ475" s="187">
        <v>0</v>
      </c>
      <c r="AR475" s="188">
        <v>0</v>
      </c>
      <c r="AS475" s="187">
        <v>0</v>
      </c>
      <c r="AT475" s="188">
        <v>0</v>
      </c>
      <c r="AU475" s="187">
        <v>0</v>
      </c>
      <c r="AV475" s="188">
        <v>0</v>
      </c>
      <c r="AW475" s="187">
        <v>0</v>
      </c>
      <c r="AX475" s="188">
        <v>0</v>
      </c>
      <c r="AY475" s="187">
        <v>0</v>
      </c>
      <c r="AZ475" s="188">
        <v>0</v>
      </c>
      <c r="BA475" s="187">
        <v>0</v>
      </c>
      <c r="BB475" s="188">
        <v>0</v>
      </c>
      <c r="BC475" s="187">
        <v>0</v>
      </c>
      <c r="BD475" s="75"/>
      <c r="BE475" s="75"/>
      <c r="BF475" s="75"/>
      <c r="BI475" s="194"/>
    </row>
    <row r="476" spans="1:61" ht="11.25" customHeight="1" x14ac:dyDescent="0.3">
      <c r="A476" s="184" t="s">
        <v>1180</v>
      </c>
      <c r="B476" s="185">
        <v>0</v>
      </c>
      <c r="C476" s="850">
        <v>70279</v>
      </c>
      <c r="D476" s="55">
        <v>1E-4</v>
      </c>
      <c r="E476" s="91">
        <v>0</v>
      </c>
      <c r="F476" s="186">
        <v>0</v>
      </c>
      <c r="G476" s="186">
        <v>0</v>
      </c>
      <c r="H476" s="186">
        <v>0</v>
      </c>
      <c r="I476" s="187">
        <v>0</v>
      </c>
      <c r="J476" s="186">
        <v>0</v>
      </c>
      <c r="K476" s="186">
        <v>0</v>
      </c>
      <c r="L476" s="186">
        <v>0</v>
      </c>
      <c r="M476" s="186">
        <v>0</v>
      </c>
      <c r="N476" s="188">
        <v>0</v>
      </c>
      <c r="O476" s="189">
        <v>0</v>
      </c>
      <c r="P476" s="186">
        <v>0</v>
      </c>
      <c r="Q476" s="189">
        <v>0</v>
      </c>
      <c r="R476" s="189">
        <v>0</v>
      </c>
      <c r="S476" s="189">
        <v>1E-4</v>
      </c>
      <c r="T476" s="188">
        <v>0</v>
      </c>
      <c r="U476" s="187">
        <v>0</v>
      </c>
      <c r="V476" s="189">
        <v>0</v>
      </c>
      <c r="W476" s="189">
        <v>0</v>
      </c>
      <c r="X476" s="188">
        <v>0</v>
      </c>
      <c r="Y476" s="188">
        <v>0</v>
      </c>
      <c r="Z476" s="186">
        <v>0</v>
      </c>
      <c r="AA476" s="186">
        <v>0</v>
      </c>
      <c r="AB476" s="186">
        <v>1E-4</v>
      </c>
      <c r="AC476" s="186">
        <v>1.4285714285714287E-4</v>
      </c>
      <c r="AD476" s="188">
        <v>0</v>
      </c>
      <c r="AE476" s="189">
        <v>0</v>
      </c>
      <c r="AF476" s="189">
        <v>0</v>
      </c>
      <c r="AG476" s="189">
        <v>0</v>
      </c>
      <c r="AH476" s="191">
        <v>0</v>
      </c>
      <c r="AI476" s="186">
        <v>0</v>
      </c>
      <c r="AJ476" s="192">
        <v>7501943420519</v>
      </c>
      <c r="AK476" s="192">
        <v>70050</v>
      </c>
      <c r="AL476" s="193" t="s">
        <v>278</v>
      </c>
      <c r="AM476" s="75">
        <v>70279</v>
      </c>
      <c r="AO476" s="188">
        <v>0</v>
      </c>
      <c r="AP476" s="188">
        <v>0</v>
      </c>
      <c r="AQ476" s="187">
        <v>0</v>
      </c>
      <c r="AR476" s="188">
        <v>0</v>
      </c>
      <c r="AS476" s="187">
        <v>0</v>
      </c>
      <c r="AT476" s="188">
        <v>0</v>
      </c>
      <c r="AU476" s="187">
        <v>0</v>
      </c>
      <c r="AV476" s="188">
        <v>0</v>
      </c>
      <c r="AW476" s="187">
        <v>0</v>
      </c>
      <c r="AX476" s="188">
        <v>0</v>
      </c>
      <c r="AY476" s="187">
        <v>0</v>
      </c>
      <c r="AZ476" s="188">
        <v>0</v>
      </c>
      <c r="BA476" s="187">
        <v>0</v>
      </c>
      <c r="BB476" s="188">
        <v>0</v>
      </c>
      <c r="BC476" s="187">
        <v>0</v>
      </c>
      <c r="BD476" s="75"/>
      <c r="BE476" s="75"/>
      <c r="BI476" s="194"/>
    </row>
    <row r="477" spans="1:61" s="77" customFormat="1" ht="11.25" customHeight="1" x14ac:dyDescent="0.2">
      <c r="A477" s="323" t="s">
        <v>168</v>
      </c>
      <c r="B477" s="324">
        <v>0</v>
      </c>
      <c r="C477" s="858"/>
      <c r="D477" s="325">
        <v>8838.9920999999522</v>
      </c>
      <c r="E477" s="326">
        <v>250396.37677053691</v>
      </c>
      <c r="F477" s="325">
        <v>0</v>
      </c>
      <c r="G477" s="325">
        <v>0</v>
      </c>
      <c r="H477" s="325">
        <v>0</v>
      </c>
      <c r="I477" s="327">
        <v>0</v>
      </c>
      <c r="J477" s="325">
        <v>0</v>
      </c>
      <c r="K477" s="325">
        <v>1.0589999999999999</v>
      </c>
      <c r="L477" s="325">
        <v>0</v>
      </c>
      <c r="M477" s="328">
        <v>0</v>
      </c>
      <c r="N477" s="325">
        <v>30.741</v>
      </c>
      <c r="O477" s="325">
        <v>0</v>
      </c>
      <c r="P477" s="325">
        <v>3</v>
      </c>
      <c r="Q477" s="251">
        <v>0</v>
      </c>
      <c r="R477" s="251">
        <v>0</v>
      </c>
      <c r="S477" s="251">
        <v>5.9000000000000025E-3</v>
      </c>
      <c r="T477" s="329">
        <v>8835.6940000000013</v>
      </c>
      <c r="U477" s="187">
        <v>250302.94617563745</v>
      </c>
      <c r="V477" s="329">
        <v>1.6</v>
      </c>
      <c r="W477" s="329">
        <v>0</v>
      </c>
      <c r="X477" s="329">
        <v>8834.094000000001</v>
      </c>
      <c r="Y477" s="329">
        <v>0</v>
      </c>
      <c r="Z477" s="328">
        <v>0</v>
      </c>
      <c r="AA477" s="328">
        <v>0</v>
      </c>
      <c r="AB477" s="328">
        <v>4.199999999999998E-3</v>
      </c>
      <c r="AC477" s="328">
        <v>1.2519354876810012E-2</v>
      </c>
      <c r="AD477" s="329">
        <v>0</v>
      </c>
      <c r="AE477" s="251">
        <v>0</v>
      </c>
      <c r="AF477" s="251">
        <v>0</v>
      </c>
      <c r="AG477" s="251">
        <v>0</v>
      </c>
      <c r="AH477" s="251">
        <v>0</v>
      </c>
      <c r="AI477" s="225">
        <v>0</v>
      </c>
      <c r="AJ477" s="192">
        <v>0</v>
      </c>
      <c r="AK477" s="192">
        <v>0</v>
      </c>
      <c r="AL477" s="226"/>
      <c r="AM477" s="75">
        <v>0</v>
      </c>
      <c r="AN477" s="76"/>
      <c r="AO477" s="329">
        <v>0</v>
      </c>
      <c r="AP477" s="329">
        <v>0</v>
      </c>
      <c r="AQ477" s="327">
        <v>0</v>
      </c>
      <c r="AR477" s="329">
        <v>0</v>
      </c>
      <c r="AS477" s="327">
        <v>0</v>
      </c>
      <c r="AT477" s="329">
        <v>0</v>
      </c>
      <c r="AU477" s="327">
        <v>0</v>
      </c>
      <c r="AV477" s="329">
        <v>0</v>
      </c>
      <c r="AW477" s="327">
        <v>0</v>
      </c>
      <c r="AX477" s="329">
        <v>0</v>
      </c>
      <c r="AY477" s="327">
        <v>0</v>
      </c>
      <c r="AZ477" s="329">
        <v>0</v>
      </c>
      <c r="BA477" s="327">
        <v>0</v>
      </c>
      <c r="BB477" s="329">
        <v>0</v>
      </c>
      <c r="BC477" s="327">
        <v>0</v>
      </c>
      <c r="BD477" s="75"/>
      <c r="BE477" s="75"/>
      <c r="BF477" s="56"/>
      <c r="BI477" s="194"/>
    </row>
    <row r="478" spans="1:61" s="77" customFormat="1" ht="11.25" customHeight="1" x14ac:dyDescent="0.2">
      <c r="A478" s="228" t="s">
        <v>167</v>
      </c>
      <c r="B478" s="229">
        <v>0</v>
      </c>
      <c r="C478" s="859"/>
      <c r="D478" s="330">
        <v>113453.4121999999</v>
      </c>
      <c r="E478" s="231">
        <v>27.675938936894955</v>
      </c>
      <c r="F478" s="232">
        <v>131100</v>
      </c>
      <c r="G478" s="232">
        <v>142934</v>
      </c>
      <c r="H478" s="232">
        <v>21058.35</v>
      </c>
      <c r="I478" s="233">
        <v>14.732918689744917</v>
      </c>
      <c r="J478" s="232">
        <v>123176.92899999999</v>
      </c>
      <c r="K478" s="232">
        <v>122980.55627889231</v>
      </c>
      <c r="L478" s="232">
        <v>23292.690999999999</v>
      </c>
      <c r="M478" s="232">
        <v>18.940141193683822</v>
      </c>
      <c r="N478" s="232">
        <v>1867.6320000000001</v>
      </c>
      <c r="O478" s="232">
        <v>12035.822</v>
      </c>
      <c r="P478" s="232">
        <v>16347.460000000001</v>
      </c>
      <c r="Q478" s="235">
        <v>32.181473691392327</v>
      </c>
      <c r="R478" s="235">
        <v>27.087638595048897</v>
      </c>
      <c r="S478" s="235">
        <v>111219.07119999992</v>
      </c>
      <c r="T478" s="232">
        <v>113761.22200000002</v>
      </c>
      <c r="U478" s="233">
        <v>27.751026367619062</v>
      </c>
      <c r="V478" s="232">
        <v>2556.27</v>
      </c>
      <c r="W478" s="232">
        <v>2471.7469999999998</v>
      </c>
      <c r="X478" s="232">
        <v>108733.20499999999</v>
      </c>
      <c r="Y478" s="232">
        <v>20086.3</v>
      </c>
      <c r="Z478" s="232">
        <v>12038.164999999999</v>
      </c>
      <c r="AA478" s="232">
        <v>190.4</v>
      </c>
      <c r="AB478" s="232">
        <v>678.95019999999988</v>
      </c>
      <c r="AC478" s="232">
        <v>2487.012519354877</v>
      </c>
      <c r="AD478" s="232">
        <v>686.82800000000043</v>
      </c>
      <c r="AE478" s="232">
        <v>150.68800000000002</v>
      </c>
      <c r="AF478" s="232">
        <v>150.68800000000002</v>
      </c>
      <c r="AG478" s="232">
        <v>0</v>
      </c>
      <c r="AH478" s="232">
        <v>2</v>
      </c>
      <c r="AI478" s="225">
        <v>94938.34599999999</v>
      </c>
      <c r="AJ478" s="192">
        <v>0</v>
      </c>
      <c r="AK478" s="192">
        <v>0</v>
      </c>
      <c r="AL478" s="226"/>
      <c r="AM478" s="75">
        <v>0</v>
      </c>
      <c r="AN478" s="76"/>
      <c r="AO478" s="234">
        <v>0</v>
      </c>
      <c r="AP478" s="234">
        <v>0</v>
      </c>
      <c r="AQ478" s="233">
        <v>0</v>
      </c>
      <c r="AR478" s="234">
        <v>0</v>
      </c>
      <c r="AS478" s="233">
        <v>0</v>
      </c>
      <c r="AT478" s="234">
        <v>0</v>
      </c>
      <c r="AU478" s="233">
        <v>0</v>
      </c>
      <c r="AV478" s="234">
        <v>0</v>
      </c>
      <c r="AW478" s="233">
        <v>0</v>
      </c>
      <c r="AX478" s="234">
        <v>0</v>
      </c>
      <c r="AY478" s="233">
        <v>0</v>
      </c>
      <c r="AZ478" s="234">
        <v>0</v>
      </c>
      <c r="BA478" s="233">
        <v>0</v>
      </c>
      <c r="BB478" s="234">
        <v>0</v>
      </c>
      <c r="BC478" s="233">
        <v>0</v>
      </c>
      <c r="BD478" s="75"/>
      <c r="BE478" s="75"/>
      <c r="BF478" s="56"/>
      <c r="BI478" s="194"/>
    </row>
    <row r="479" spans="1:61" s="77" customFormat="1" ht="11.25" customHeight="1" x14ac:dyDescent="0.2">
      <c r="A479" s="236" t="s">
        <v>39</v>
      </c>
      <c r="B479" s="237">
        <v>0</v>
      </c>
      <c r="C479" s="860"/>
      <c r="D479" s="331"/>
      <c r="E479" s="239">
        <v>0</v>
      </c>
      <c r="F479" s="240"/>
      <c r="G479" s="332">
        <v>4610.7741935483873</v>
      </c>
      <c r="H479" s="222">
        <v>2871.7237147143051</v>
      </c>
      <c r="I479" s="241"/>
      <c r="J479" s="240"/>
      <c r="K479" s="240"/>
      <c r="L479" s="240"/>
      <c r="M479" s="240">
        <v>0</v>
      </c>
      <c r="N479" s="242"/>
      <c r="O479" s="243"/>
      <c r="P479" s="240">
        <v>0</v>
      </c>
      <c r="Q479" s="243">
        <v>0</v>
      </c>
      <c r="R479" s="243">
        <v>0</v>
      </c>
      <c r="S479" s="243"/>
      <c r="T479" s="242"/>
      <c r="U479" s="241">
        <v>0</v>
      </c>
      <c r="V479" s="243"/>
      <c r="W479" s="243"/>
      <c r="X479" s="242">
        <v>0</v>
      </c>
      <c r="Y479" s="242"/>
      <c r="Z479" s="240"/>
      <c r="AA479" s="240"/>
      <c r="AB479" s="240"/>
      <c r="AC479" s="240"/>
      <c r="AD479" s="242"/>
      <c r="AE479" s="243"/>
      <c r="AF479" s="243"/>
      <c r="AG479" s="243"/>
      <c r="AH479" s="243">
        <v>0</v>
      </c>
      <c r="AI479" s="225"/>
      <c r="AJ479" s="192">
        <v>0</v>
      </c>
      <c r="AK479" s="192">
        <v>0</v>
      </c>
      <c r="AL479" s="226"/>
      <c r="AM479" s="75">
        <v>0</v>
      </c>
      <c r="AN479" s="76"/>
      <c r="AO479" s="242">
        <v>0</v>
      </c>
      <c r="AP479" s="242">
        <v>0</v>
      </c>
      <c r="AQ479" s="241">
        <v>0</v>
      </c>
      <c r="AR479" s="242">
        <v>0</v>
      </c>
      <c r="AS479" s="241">
        <v>0</v>
      </c>
      <c r="AT479" s="242">
        <v>0</v>
      </c>
      <c r="AU479" s="241">
        <v>0</v>
      </c>
      <c r="AV479" s="242">
        <v>0</v>
      </c>
      <c r="AW479" s="241">
        <v>0</v>
      </c>
      <c r="AX479" s="242">
        <v>0</v>
      </c>
      <c r="AY479" s="241">
        <v>0</v>
      </c>
      <c r="AZ479" s="242">
        <v>0</v>
      </c>
      <c r="BA479" s="241">
        <v>0</v>
      </c>
      <c r="BB479" s="242">
        <v>0</v>
      </c>
      <c r="BC479" s="241">
        <v>0</v>
      </c>
      <c r="BD479" s="75"/>
      <c r="BE479" s="75"/>
      <c r="BF479" s="56"/>
      <c r="BI479" s="194"/>
    </row>
    <row r="480" spans="1:61" s="77" customFormat="1" ht="11.25" customHeight="1" x14ac:dyDescent="0.2">
      <c r="A480" s="228" t="s">
        <v>166</v>
      </c>
      <c r="B480" s="229">
        <v>0</v>
      </c>
      <c r="C480" s="859"/>
      <c r="D480" s="330">
        <v>35753.850600000005</v>
      </c>
      <c r="E480" s="231">
        <v>18.701136434149372</v>
      </c>
      <c r="F480" s="232">
        <v>62800</v>
      </c>
      <c r="G480" s="232">
        <v>56500</v>
      </c>
      <c r="H480" s="232">
        <v>9033.34</v>
      </c>
      <c r="I480" s="233">
        <v>15.988212389380532</v>
      </c>
      <c r="J480" s="232">
        <v>52920.922999999995</v>
      </c>
      <c r="K480" s="232">
        <v>57355.633000000002</v>
      </c>
      <c r="L480" s="232">
        <v>8379.1579999999994</v>
      </c>
      <c r="M480" s="232">
        <v>14.609128278647015</v>
      </c>
      <c r="N480" s="234">
        <v>272.392</v>
      </c>
      <c r="O480" s="235">
        <v>2043.9269999999999</v>
      </c>
      <c r="P480" s="232">
        <v>3366.1170000000002</v>
      </c>
      <c r="Q480" s="235">
        <v>81.29314283389283</v>
      </c>
      <c r="R480" s="235">
        <v>58.590423602171221</v>
      </c>
      <c r="S480" s="235">
        <v>36408.032600000006</v>
      </c>
      <c r="T480" s="234">
        <v>35913.96</v>
      </c>
      <c r="U480" s="233">
        <v>18.784882035910925</v>
      </c>
      <c r="V480" s="235">
        <v>2204.0639999999999</v>
      </c>
      <c r="W480" s="235">
        <v>1049.798</v>
      </c>
      <c r="X480" s="234">
        <v>32660.098000000002</v>
      </c>
      <c r="Y480" s="234">
        <v>8596.7039999999997</v>
      </c>
      <c r="Z480" s="232">
        <v>6818.7879999999996</v>
      </c>
      <c r="AA480" s="232">
        <v>40.231999999999999</v>
      </c>
      <c r="AB480" s="232">
        <v>340.75200000000001</v>
      </c>
      <c r="AC480" s="232">
        <v>1610</v>
      </c>
      <c r="AD480" s="234">
        <v>235.77999999999986</v>
      </c>
      <c r="AE480" s="235">
        <v>75.900000000000006</v>
      </c>
      <c r="AF480" s="235">
        <v>75.900000000000006</v>
      </c>
      <c r="AG480" s="235">
        <v>0</v>
      </c>
      <c r="AH480" s="235">
        <v>0</v>
      </c>
      <c r="AI480" s="225">
        <v>0</v>
      </c>
      <c r="AJ480" s="192">
        <v>0</v>
      </c>
      <c r="AK480" s="192">
        <v>0</v>
      </c>
      <c r="AL480" s="226"/>
      <c r="AM480" s="75">
        <v>0</v>
      </c>
      <c r="AN480" s="76"/>
      <c r="AO480" s="234">
        <v>0</v>
      </c>
      <c r="AP480" s="234">
        <v>0</v>
      </c>
      <c r="AQ480" s="233">
        <v>0</v>
      </c>
      <c r="AR480" s="234">
        <v>0</v>
      </c>
      <c r="AS480" s="233">
        <v>0</v>
      </c>
      <c r="AT480" s="234">
        <v>0</v>
      </c>
      <c r="AU480" s="233">
        <v>0</v>
      </c>
      <c r="AV480" s="234">
        <v>0</v>
      </c>
      <c r="AW480" s="233">
        <v>0</v>
      </c>
      <c r="AX480" s="234">
        <v>0</v>
      </c>
      <c r="AY480" s="233">
        <v>0</v>
      </c>
      <c r="AZ480" s="234">
        <v>0</v>
      </c>
      <c r="BA480" s="233">
        <v>0</v>
      </c>
      <c r="BB480" s="234">
        <v>0</v>
      </c>
      <c r="BC480" s="233">
        <v>0</v>
      </c>
      <c r="BD480" s="75"/>
      <c r="BE480" s="75"/>
      <c r="BF480" s="56"/>
      <c r="BI480" s="194"/>
    </row>
    <row r="481" spans="1:61" s="77" customFormat="1" ht="11.25" customHeight="1" x14ac:dyDescent="0.2">
      <c r="A481" s="236" t="s">
        <v>39</v>
      </c>
      <c r="B481" s="237">
        <v>0</v>
      </c>
      <c r="C481" s="860"/>
      <c r="D481" s="331"/>
      <c r="E481" s="239">
        <v>0</v>
      </c>
      <c r="F481" s="240"/>
      <c r="G481" s="332">
        <v>1822.5806451612902</v>
      </c>
      <c r="H481" s="222">
        <v>1231.8750852311468</v>
      </c>
      <c r="I481" s="241"/>
      <c r="J481" s="240"/>
      <c r="K481" s="240"/>
      <c r="L481" s="240"/>
      <c r="M481" s="240">
        <v>0</v>
      </c>
      <c r="N481" s="242"/>
      <c r="O481" s="243"/>
      <c r="P481" s="240">
        <v>0</v>
      </c>
      <c r="Q481" s="243">
        <v>0</v>
      </c>
      <c r="R481" s="243">
        <v>0</v>
      </c>
      <c r="S481" s="243"/>
      <c r="T481" s="242"/>
      <c r="U481" s="241">
        <v>0</v>
      </c>
      <c r="V481" s="243"/>
      <c r="W481" s="243"/>
      <c r="X481" s="242">
        <v>0</v>
      </c>
      <c r="Y481" s="242"/>
      <c r="Z481" s="240"/>
      <c r="AA481" s="240"/>
      <c r="AB481" s="240"/>
      <c r="AC481" s="240"/>
      <c r="AD481" s="242"/>
      <c r="AE481" s="243"/>
      <c r="AF481" s="243"/>
      <c r="AG481" s="243"/>
      <c r="AH481" s="243">
        <v>0</v>
      </c>
      <c r="AI481" s="225"/>
      <c r="AJ481" s="192">
        <v>0</v>
      </c>
      <c r="AK481" s="192">
        <v>0</v>
      </c>
      <c r="AL481" s="226"/>
      <c r="AM481" s="75">
        <v>0</v>
      </c>
      <c r="AN481" s="76"/>
      <c r="AO481" s="242">
        <v>0</v>
      </c>
      <c r="AP481" s="242">
        <v>0</v>
      </c>
      <c r="AQ481" s="241">
        <v>0</v>
      </c>
      <c r="AR481" s="242">
        <v>0</v>
      </c>
      <c r="AS481" s="241">
        <v>0</v>
      </c>
      <c r="AT481" s="242">
        <v>0</v>
      </c>
      <c r="AU481" s="241">
        <v>0</v>
      </c>
      <c r="AV481" s="242">
        <v>0</v>
      </c>
      <c r="AW481" s="241">
        <v>0</v>
      </c>
      <c r="AX481" s="242">
        <v>0</v>
      </c>
      <c r="AY481" s="241">
        <v>0</v>
      </c>
      <c r="AZ481" s="242">
        <v>0</v>
      </c>
      <c r="BA481" s="241">
        <v>0</v>
      </c>
      <c r="BB481" s="242">
        <v>0</v>
      </c>
      <c r="BC481" s="241">
        <v>0</v>
      </c>
      <c r="BD481" s="75"/>
      <c r="BE481" s="75"/>
      <c r="BF481" s="56"/>
      <c r="BI481" s="194"/>
    </row>
    <row r="482" spans="1:61" s="77" customFormat="1" ht="11.25" customHeight="1" x14ac:dyDescent="0.2">
      <c r="A482" s="228" t="s">
        <v>165</v>
      </c>
      <c r="B482" s="229">
        <v>0</v>
      </c>
      <c r="C482" s="859"/>
      <c r="D482" s="330">
        <v>11671.515799999999</v>
      </c>
      <c r="E482" s="231">
        <v>18.407294692532435</v>
      </c>
      <c r="F482" s="232">
        <v>29500</v>
      </c>
      <c r="G482" s="232">
        <v>30300</v>
      </c>
      <c r="H482" s="232">
        <v>8517.73</v>
      </c>
      <c r="I482" s="233">
        <v>28.111320132013201</v>
      </c>
      <c r="J482" s="232">
        <v>20575.552000000003</v>
      </c>
      <c r="K482" s="232">
        <v>19022.103999999999</v>
      </c>
      <c r="L482" s="232">
        <v>3914.712</v>
      </c>
      <c r="M482" s="232">
        <v>20.579805472622798</v>
      </c>
      <c r="N482" s="234">
        <v>1149.682</v>
      </c>
      <c r="O482" s="235">
        <v>1614.972</v>
      </c>
      <c r="P482" s="232">
        <v>3899.2249999999995</v>
      </c>
      <c r="Q482" s="235">
        <v>68.18833560538377</v>
      </c>
      <c r="R482" s="235" t="e">
        <v>#REF!</v>
      </c>
      <c r="S482" s="235" t="e">
        <v>#REF!</v>
      </c>
      <c r="T482" s="234">
        <v>15325.519</v>
      </c>
      <c r="U482" s="233">
        <v>24.170069199495494</v>
      </c>
      <c r="V482" s="235">
        <v>569.005</v>
      </c>
      <c r="W482" s="235">
        <v>1134.5709999999999</v>
      </c>
      <c r="X482" s="234">
        <v>13621.942999999999</v>
      </c>
      <c r="Y482" s="234">
        <v>3213.6379999999999</v>
      </c>
      <c r="Z482" s="232">
        <v>3206.5519999999997</v>
      </c>
      <c r="AA482" s="232">
        <v>0</v>
      </c>
      <c r="AB482" s="232">
        <v>320.721</v>
      </c>
      <c r="AC482" s="232">
        <v>1083</v>
      </c>
      <c r="AD482" s="234">
        <v>329.32000000000028</v>
      </c>
      <c r="AE482" s="235">
        <v>1070.403</v>
      </c>
      <c r="AF482" s="235">
        <v>1066.7289999999998</v>
      </c>
      <c r="AG482" s="235">
        <v>144.58600000000001</v>
      </c>
      <c r="AH482" s="235">
        <v>0</v>
      </c>
      <c r="AI482" s="225">
        <v>0</v>
      </c>
      <c r="AJ482" s="192">
        <v>0</v>
      </c>
      <c r="AK482" s="192">
        <v>0</v>
      </c>
      <c r="AL482" s="226"/>
      <c r="AM482" s="75">
        <v>0</v>
      </c>
      <c r="AN482" s="76"/>
      <c r="AO482" s="234">
        <v>0</v>
      </c>
      <c r="AP482" s="234">
        <v>0</v>
      </c>
      <c r="AQ482" s="233">
        <v>0</v>
      </c>
      <c r="AR482" s="234">
        <v>0</v>
      </c>
      <c r="AS482" s="233">
        <v>0</v>
      </c>
      <c r="AT482" s="234">
        <v>0</v>
      </c>
      <c r="AU482" s="233">
        <v>0</v>
      </c>
      <c r="AV482" s="234">
        <v>0</v>
      </c>
      <c r="AW482" s="233">
        <v>0</v>
      </c>
      <c r="AX482" s="234">
        <v>0</v>
      </c>
      <c r="AY482" s="233">
        <v>0</v>
      </c>
      <c r="AZ482" s="234">
        <v>0</v>
      </c>
      <c r="BA482" s="233">
        <v>0</v>
      </c>
      <c r="BB482" s="234">
        <v>0</v>
      </c>
      <c r="BC482" s="233">
        <v>0</v>
      </c>
      <c r="BD482" s="75"/>
      <c r="BE482" s="75"/>
      <c r="BF482" s="56"/>
      <c r="BI482" s="194"/>
    </row>
    <row r="483" spans="1:61" s="77" customFormat="1" ht="11.25" customHeight="1" x14ac:dyDescent="0.2">
      <c r="A483" s="236" t="s">
        <v>39</v>
      </c>
      <c r="B483" s="237">
        <v>0</v>
      </c>
      <c r="C483" s="860"/>
      <c r="D483" s="331"/>
      <c r="E483" s="239">
        <v>0</v>
      </c>
      <c r="F483" s="240"/>
      <c r="G483" s="332">
        <v>977.41935483870964</v>
      </c>
      <c r="H483" s="222">
        <v>1161.561434610664</v>
      </c>
      <c r="I483" s="241"/>
      <c r="J483" s="240"/>
      <c r="K483" s="240"/>
      <c r="L483" s="240"/>
      <c r="M483" s="240">
        <v>0</v>
      </c>
      <c r="N483" s="242"/>
      <c r="O483" s="243"/>
      <c r="P483" s="240">
        <v>0</v>
      </c>
      <c r="Q483" s="243">
        <v>0</v>
      </c>
      <c r="R483" s="243">
        <v>0</v>
      </c>
      <c r="S483" s="243"/>
      <c r="T483" s="242"/>
      <c r="U483" s="241">
        <v>0</v>
      </c>
      <c r="V483" s="243"/>
      <c r="W483" s="243"/>
      <c r="X483" s="242">
        <v>0</v>
      </c>
      <c r="Y483" s="242"/>
      <c r="Z483" s="240"/>
      <c r="AA483" s="240"/>
      <c r="AB483" s="240"/>
      <c r="AC483" s="240"/>
      <c r="AD483" s="242"/>
      <c r="AE483" s="243"/>
      <c r="AF483" s="243"/>
      <c r="AG483" s="243"/>
      <c r="AH483" s="243">
        <v>0</v>
      </c>
      <c r="AI483" s="225"/>
      <c r="AJ483" s="192">
        <v>0</v>
      </c>
      <c r="AK483" s="192">
        <v>0</v>
      </c>
      <c r="AL483" s="226"/>
      <c r="AM483" s="75">
        <v>0</v>
      </c>
      <c r="AN483" s="76"/>
      <c r="AO483" s="242">
        <v>0</v>
      </c>
      <c r="AP483" s="242">
        <v>0</v>
      </c>
      <c r="AQ483" s="241">
        <v>0</v>
      </c>
      <c r="AR483" s="242">
        <v>0</v>
      </c>
      <c r="AS483" s="241">
        <v>0</v>
      </c>
      <c r="AT483" s="242">
        <v>0</v>
      </c>
      <c r="AU483" s="241">
        <v>0</v>
      </c>
      <c r="AV483" s="242">
        <v>0</v>
      </c>
      <c r="AW483" s="241">
        <v>0</v>
      </c>
      <c r="AX483" s="242">
        <v>0</v>
      </c>
      <c r="AY483" s="241">
        <v>0</v>
      </c>
      <c r="AZ483" s="242">
        <v>0</v>
      </c>
      <c r="BA483" s="241">
        <v>0</v>
      </c>
      <c r="BB483" s="242">
        <v>0</v>
      </c>
      <c r="BC483" s="241">
        <v>0</v>
      </c>
      <c r="BD483" s="75"/>
      <c r="BE483" s="75"/>
      <c r="BF483" s="56"/>
      <c r="BI483" s="194"/>
    </row>
    <row r="484" spans="1:61" s="77" customFormat="1" ht="11.25" customHeight="1" x14ac:dyDescent="0.2">
      <c r="A484" s="228" t="s">
        <v>164</v>
      </c>
      <c r="B484" s="229">
        <v>0</v>
      </c>
      <c r="C484" s="859"/>
      <c r="D484" s="330">
        <v>160878.7785999999</v>
      </c>
      <c r="E484" s="231">
        <v>24.209493764315869</v>
      </c>
      <c r="F484" s="232">
        <v>223400</v>
      </c>
      <c r="G484" s="232">
        <v>229734</v>
      </c>
      <c r="H484" s="232">
        <v>38609.42</v>
      </c>
      <c r="I484" s="233">
        <v>16.806141015261129</v>
      </c>
      <c r="J484" s="232">
        <v>196673.40399999998</v>
      </c>
      <c r="K484" s="232">
        <v>199358.29327889229</v>
      </c>
      <c r="L484" s="232">
        <v>35586.561000000002</v>
      </c>
      <c r="M484" s="232">
        <v>17.850554604325481</v>
      </c>
      <c r="N484" s="234">
        <v>3289.7060000000001</v>
      </c>
      <c r="O484" s="235">
        <v>15694.721</v>
      </c>
      <c r="P484" s="232">
        <v>23612.802</v>
      </c>
      <c r="Q484" s="235">
        <v>30.1003398507304</v>
      </c>
      <c r="R484" s="235">
        <v>0</v>
      </c>
      <c r="S484" s="235">
        <v>0</v>
      </c>
      <c r="T484" s="234">
        <v>165000.70100000003</v>
      </c>
      <c r="U484" s="233">
        <v>24.829772308870886</v>
      </c>
      <c r="V484" s="235">
        <v>5329.3389999999999</v>
      </c>
      <c r="W484" s="235">
        <v>4656.116</v>
      </c>
      <c r="X484" s="234">
        <v>155015.24599999998</v>
      </c>
      <c r="Y484" s="234">
        <v>31896.642</v>
      </c>
      <c r="Z484" s="232">
        <v>22063.504999999997</v>
      </c>
      <c r="AA484" s="232">
        <v>230.63200000000001</v>
      </c>
      <c r="AB484" s="232">
        <v>1340.4232</v>
      </c>
      <c r="AC484" s="232">
        <v>5180.0125193548774</v>
      </c>
      <c r="AD484" s="234">
        <v>1251.9280000000006</v>
      </c>
      <c r="AE484" s="235">
        <v>1296.991</v>
      </c>
      <c r="AF484" s="235">
        <v>1293.3169999999998</v>
      </c>
      <c r="AG484" s="235">
        <v>144.58600000000001</v>
      </c>
      <c r="AH484" s="235">
        <v>0</v>
      </c>
      <c r="AI484" s="225">
        <v>0</v>
      </c>
      <c r="AJ484" s="192">
        <v>0</v>
      </c>
      <c r="AK484" s="192">
        <v>0</v>
      </c>
      <c r="AL484" s="226"/>
      <c r="AM484" s="75">
        <v>0</v>
      </c>
      <c r="AN484" s="76"/>
      <c r="AO484" s="234">
        <v>0</v>
      </c>
      <c r="AP484" s="234">
        <v>0</v>
      </c>
      <c r="AQ484" s="233">
        <v>0</v>
      </c>
      <c r="AR484" s="234">
        <v>0</v>
      </c>
      <c r="AS484" s="233">
        <v>0</v>
      </c>
      <c r="AT484" s="234">
        <v>0</v>
      </c>
      <c r="AU484" s="233">
        <v>0</v>
      </c>
      <c r="AV484" s="234">
        <v>0</v>
      </c>
      <c r="AW484" s="233">
        <v>0</v>
      </c>
      <c r="AX484" s="234">
        <v>0</v>
      </c>
      <c r="AY484" s="233">
        <v>0</v>
      </c>
      <c r="AZ484" s="234">
        <v>0</v>
      </c>
      <c r="BA484" s="233">
        <v>0</v>
      </c>
      <c r="BB484" s="234">
        <v>0</v>
      </c>
      <c r="BC484" s="233">
        <v>0</v>
      </c>
      <c r="BD484" s="75"/>
      <c r="BE484" s="75"/>
      <c r="BF484" s="56"/>
      <c r="BI484" s="194"/>
    </row>
    <row r="485" spans="1:61" s="77" customFormat="1" ht="11.25" customHeight="1" x14ac:dyDescent="0.2">
      <c r="A485" s="236" t="s">
        <v>39</v>
      </c>
      <c r="B485" s="237">
        <v>0</v>
      </c>
      <c r="C485" s="860"/>
      <c r="D485" s="331"/>
      <c r="E485" s="239">
        <v>0</v>
      </c>
      <c r="F485" s="240"/>
      <c r="G485" s="332">
        <v>7410.7741935483873</v>
      </c>
      <c r="H485" s="222">
        <v>5265.1602345561159</v>
      </c>
      <c r="I485" s="241"/>
      <c r="J485" s="240"/>
      <c r="K485" s="240"/>
      <c r="L485" s="240"/>
      <c r="M485" s="240">
        <v>0</v>
      </c>
      <c r="N485" s="242"/>
      <c r="O485" s="243"/>
      <c r="P485" s="240">
        <v>0</v>
      </c>
      <c r="Q485" s="243">
        <v>0</v>
      </c>
      <c r="R485" s="243">
        <v>0</v>
      </c>
      <c r="S485" s="243"/>
      <c r="T485" s="242"/>
      <c r="U485" s="241">
        <v>0</v>
      </c>
      <c r="V485" s="243"/>
      <c r="W485" s="243"/>
      <c r="X485" s="242">
        <v>0</v>
      </c>
      <c r="Y485" s="242"/>
      <c r="Z485" s="240"/>
      <c r="AA485" s="240"/>
      <c r="AB485" s="240"/>
      <c r="AC485" s="240"/>
      <c r="AD485" s="242"/>
      <c r="AE485" s="243"/>
      <c r="AF485" s="243"/>
      <c r="AG485" s="243"/>
      <c r="AH485" s="243">
        <v>0</v>
      </c>
      <c r="AI485" s="225"/>
      <c r="AJ485" s="192">
        <v>0</v>
      </c>
      <c r="AK485" s="192">
        <v>0</v>
      </c>
      <c r="AL485" s="226"/>
      <c r="AM485" s="75">
        <v>0</v>
      </c>
      <c r="AN485" s="76"/>
      <c r="AO485" s="242">
        <v>0</v>
      </c>
      <c r="AP485" s="242">
        <v>0</v>
      </c>
      <c r="AQ485" s="241">
        <v>0</v>
      </c>
      <c r="AR485" s="242">
        <v>0</v>
      </c>
      <c r="AS485" s="241">
        <v>0</v>
      </c>
      <c r="AT485" s="242">
        <v>0</v>
      </c>
      <c r="AU485" s="241">
        <v>0</v>
      </c>
      <c r="AV485" s="242">
        <v>0</v>
      </c>
      <c r="AW485" s="241">
        <v>0</v>
      </c>
      <c r="AX485" s="242">
        <v>0</v>
      </c>
      <c r="AY485" s="241">
        <v>0</v>
      </c>
      <c r="AZ485" s="242">
        <v>0</v>
      </c>
      <c r="BA485" s="241">
        <v>0</v>
      </c>
      <c r="BB485" s="242">
        <v>0</v>
      </c>
      <c r="BC485" s="241">
        <v>0</v>
      </c>
      <c r="BD485" s="75"/>
      <c r="BE485" s="75"/>
      <c r="BF485" s="56"/>
      <c r="BI485" s="194"/>
    </row>
    <row r="486" spans="1:61" ht="11.25" customHeight="1" x14ac:dyDescent="0.3">
      <c r="A486" s="184" t="s">
        <v>1181</v>
      </c>
      <c r="B486" s="185">
        <v>0</v>
      </c>
      <c r="C486" s="831">
        <v>70505</v>
      </c>
      <c r="D486" s="55">
        <v>341.1</v>
      </c>
      <c r="E486" s="91">
        <v>0</v>
      </c>
      <c r="F486" s="186">
        <v>0</v>
      </c>
      <c r="G486" s="186">
        <v>0</v>
      </c>
      <c r="H486" s="186">
        <v>0</v>
      </c>
      <c r="I486" s="187">
        <v>0</v>
      </c>
      <c r="J486" s="186">
        <v>0</v>
      </c>
      <c r="K486" s="186">
        <v>0</v>
      </c>
      <c r="L486" s="186">
        <v>0</v>
      </c>
      <c r="M486" s="186">
        <v>0</v>
      </c>
      <c r="N486" s="188">
        <v>0</v>
      </c>
      <c r="O486" s="189">
        <v>0</v>
      </c>
      <c r="P486" s="186">
        <v>0</v>
      </c>
      <c r="Q486" s="189">
        <v>0</v>
      </c>
      <c r="R486" s="189">
        <v>0</v>
      </c>
      <c r="S486" s="189">
        <v>341.1</v>
      </c>
      <c r="T486" s="188">
        <v>341.1</v>
      </c>
      <c r="U486" s="187">
        <v>0</v>
      </c>
      <c r="V486" s="189">
        <v>0</v>
      </c>
      <c r="W486" s="189">
        <v>0</v>
      </c>
      <c r="X486" s="188">
        <v>341.1</v>
      </c>
      <c r="Y486" s="188">
        <v>0</v>
      </c>
      <c r="Z486" s="186">
        <v>0</v>
      </c>
      <c r="AA486" s="186">
        <v>0</v>
      </c>
      <c r="AB486" s="186">
        <v>0</v>
      </c>
      <c r="AC486" s="186">
        <v>0</v>
      </c>
      <c r="AD486" s="188">
        <v>0</v>
      </c>
      <c r="AE486" s="189">
        <v>0</v>
      </c>
      <c r="AF486" s="189">
        <v>0</v>
      </c>
      <c r="AG486" s="189">
        <v>0</v>
      </c>
      <c r="AH486" s="191">
        <v>0</v>
      </c>
      <c r="AI486" s="186">
        <v>0</v>
      </c>
      <c r="AJ486" s="192">
        <v>7501943432093</v>
      </c>
      <c r="AK486" s="192" t="s">
        <v>262</v>
      </c>
      <c r="AL486" s="90" t="s">
        <v>279</v>
      </c>
      <c r="AM486" s="75">
        <v>70505</v>
      </c>
      <c r="AO486" s="188">
        <v>0</v>
      </c>
      <c r="AP486" s="188">
        <v>0</v>
      </c>
      <c r="AQ486" s="187">
        <v>0</v>
      </c>
      <c r="AR486" s="188">
        <v>0</v>
      </c>
      <c r="AS486" s="187">
        <v>0</v>
      </c>
      <c r="AT486" s="188">
        <v>0</v>
      </c>
      <c r="AU486" s="187">
        <v>0</v>
      </c>
      <c r="AV486" s="188">
        <v>0</v>
      </c>
      <c r="AW486" s="187">
        <v>0</v>
      </c>
      <c r="AX486" s="188">
        <v>0</v>
      </c>
      <c r="AY486" s="187">
        <v>0</v>
      </c>
      <c r="AZ486" s="188">
        <v>0</v>
      </c>
      <c r="BA486" s="187">
        <v>0</v>
      </c>
      <c r="BB486" s="188">
        <v>0</v>
      </c>
      <c r="BC486" s="187">
        <v>0</v>
      </c>
      <c r="BD486" s="75"/>
      <c r="BE486" s="75"/>
      <c r="BI486" s="194"/>
    </row>
    <row r="487" spans="1:61" ht="11.25" customHeight="1" x14ac:dyDescent="0.3">
      <c r="A487" s="204" t="s">
        <v>1182</v>
      </c>
      <c r="B487" s="205">
        <v>0</v>
      </c>
      <c r="C487" s="834">
        <v>70568</v>
      </c>
      <c r="D487" s="206">
        <v>5.4</v>
      </c>
      <c r="E487" s="207">
        <v>0</v>
      </c>
      <c r="F487" s="208">
        <v>0</v>
      </c>
      <c r="G487" s="208">
        <v>0</v>
      </c>
      <c r="H487" s="208">
        <v>0</v>
      </c>
      <c r="I487" s="209">
        <v>0</v>
      </c>
      <c r="J487" s="208">
        <v>0</v>
      </c>
      <c r="K487" s="208">
        <v>0</v>
      </c>
      <c r="L487" s="208">
        <v>0</v>
      </c>
      <c r="M487" s="208">
        <v>0</v>
      </c>
      <c r="N487" s="210">
        <v>0</v>
      </c>
      <c r="O487" s="211">
        <v>0</v>
      </c>
      <c r="P487" s="208">
        <v>0</v>
      </c>
      <c r="Q487" s="211">
        <v>0</v>
      </c>
      <c r="R487" s="211">
        <v>0</v>
      </c>
      <c r="S487" s="211">
        <v>5.4</v>
      </c>
      <c r="T487" s="210">
        <v>5.4</v>
      </c>
      <c r="U487" s="209">
        <v>0</v>
      </c>
      <c r="V487" s="211">
        <v>0</v>
      </c>
      <c r="W487" s="211">
        <v>0</v>
      </c>
      <c r="X487" s="210">
        <v>5.4</v>
      </c>
      <c r="Y487" s="210">
        <v>0</v>
      </c>
      <c r="Z487" s="208">
        <v>0</v>
      </c>
      <c r="AA487" s="208">
        <v>0</v>
      </c>
      <c r="AB487" s="208">
        <v>0</v>
      </c>
      <c r="AC487" s="208">
        <v>0</v>
      </c>
      <c r="AD487" s="210">
        <v>0</v>
      </c>
      <c r="AE487" s="211">
        <v>0</v>
      </c>
      <c r="AF487" s="211">
        <v>0</v>
      </c>
      <c r="AG487" s="211">
        <v>0</v>
      </c>
      <c r="AH487" s="212">
        <v>0</v>
      </c>
      <c r="AI487" s="186">
        <v>0</v>
      </c>
      <c r="AJ487" s="192">
        <v>7501943432093</v>
      </c>
      <c r="AK487" s="192">
        <v>70505</v>
      </c>
      <c r="AL487" s="90" t="s">
        <v>279</v>
      </c>
      <c r="AM487" s="75">
        <v>70568</v>
      </c>
      <c r="AO487" s="210">
        <v>0</v>
      </c>
      <c r="AP487" s="210">
        <v>0</v>
      </c>
      <c r="AQ487" s="209">
        <v>0</v>
      </c>
      <c r="AR487" s="210">
        <v>0</v>
      </c>
      <c r="AS487" s="209">
        <v>0</v>
      </c>
      <c r="AT487" s="210">
        <v>0</v>
      </c>
      <c r="AU487" s="209">
        <v>0</v>
      </c>
      <c r="AV487" s="210">
        <v>0</v>
      </c>
      <c r="AW487" s="209">
        <v>0</v>
      </c>
      <c r="AX487" s="210">
        <v>0</v>
      </c>
      <c r="AY487" s="209">
        <v>0</v>
      </c>
      <c r="AZ487" s="210">
        <v>0</v>
      </c>
      <c r="BA487" s="209">
        <v>0</v>
      </c>
      <c r="BB487" s="210">
        <v>0</v>
      </c>
      <c r="BC487" s="209">
        <v>0</v>
      </c>
      <c r="BD487" s="75"/>
      <c r="BE487" s="75"/>
      <c r="BI487" s="194"/>
    </row>
    <row r="488" spans="1:61" ht="11.25" customHeight="1" x14ac:dyDescent="0.3">
      <c r="A488" s="195" t="s">
        <v>1183</v>
      </c>
      <c r="B488" s="196">
        <v>0</v>
      </c>
      <c r="C488" s="833">
        <v>70504</v>
      </c>
      <c r="D488" s="197">
        <v>1E-4</v>
      </c>
      <c r="E488" s="198">
        <v>0</v>
      </c>
      <c r="F488" s="199">
        <v>0</v>
      </c>
      <c r="G488" s="199">
        <v>0</v>
      </c>
      <c r="H488" s="199">
        <v>0</v>
      </c>
      <c r="I488" s="200">
        <v>0</v>
      </c>
      <c r="J488" s="199">
        <v>0</v>
      </c>
      <c r="K488" s="199">
        <v>0</v>
      </c>
      <c r="L488" s="199">
        <v>0</v>
      </c>
      <c r="M488" s="199">
        <v>0</v>
      </c>
      <c r="N488" s="201">
        <v>0</v>
      </c>
      <c r="O488" s="202">
        <v>1059.3000000000002</v>
      </c>
      <c r="P488" s="199">
        <v>1059.3000000000002</v>
      </c>
      <c r="Q488" s="202">
        <v>0</v>
      </c>
      <c r="R488" s="202">
        <v>0</v>
      </c>
      <c r="S488" s="202">
        <v>1E-4</v>
      </c>
      <c r="T488" s="201">
        <v>0</v>
      </c>
      <c r="U488" s="200">
        <v>0</v>
      </c>
      <c r="V488" s="202">
        <v>0</v>
      </c>
      <c r="W488" s="202">
        <v>0</v>
      </c>
      <c r="X488" s="201">
        <v>0</v>
      </c>
      <c r="Y488" s="201">
        <v>0</v>
      </c>
      <c r="Z488" s="199">
        <v>0</v>
      </c>
      <c r="AA488" s="199">
        <v>0</v>
      </c>
      <c r="AB488" s="199">
        <v>0</v>
      </c>
      <c r="AC488" s="199">
        <v>0</v>
      </c>
      <c r="AD488" s="201">
        <v>0</v>
      </c>
      <c r="AE488" s="202">
        <v>0</v>
      </c>
      <c r="AF488" s="202">
        <v>0</v>
      </c>
      <c r="AG488" s="202">
        <v>0</v>
      </c>
      <c r="AH488" s="203">
        <v>0</v>
      </c>
      <c r="AI488" s="186">
        <v>0</v>
      </c>
      <c r="AJ488" s="192">
        <v>7501943431317</v>
      </c>
      <c r="AK488" s="192" t="s">
        <v>262</v>
      </c>
      <c r="AL488" s="90" t="s">
        <v>279</v>
      </c>
      <c r="AM488" s="75">
        <v>70504</v>
      </c>
      <c r="AO488" s="201">
        <v>0</v>
      </c>
      <c r="AP488" s="201">
        <v>0</v>
      </c>
      <c r="AQ488" s="200">
        <v>0</v>
      </c>
      <c r="AR488" s="201">
        <v>0</v>
      </c>
      <c r="AS488" s="200">
        <v>0</v>
      </c>
      <c r="AT488" s="201">
        <v>0</v>
      </c>
      <c r="AU488" s="200">
        <v>0</v>
      </c>
      <c r="AV488" s="201">
        <v>0</v>
      </c>
      <c r="AW488" s="200">
        <v>0</v>
      </c>
      <c r="AX488" s="201">
        <v>0</v>
      </c>
      <c r="AY488" s="200">
        <v>0</v>
      </c>
      <c r="AZ488" s="201">
        <v>0</v>
      </c>
      <c r="BA488" s="200">
        <v>0</v>
      </c>
      <c r="BB488" s="201">
        <v>0</v>
      </c>
      <c r="BC488" s="200">
        <v>0</v>
      </c>
      <c r="BD488" s="75"/>
      <c r="BE488" s="75"/>
      <c r="BF488" s="75"/>
      <c r="BI488" s="194"/>
    </row>
    <row r="489" spans="1:61" ht="11.25" customHeight="1" x14ac:dyDescent="0.3">
      <c r="A489" s="333" t="s">
        <v>1184</v>
      </c>
      <c r="B489" s="334">
        <v>0</v>
      </c>
      <c r="C489" s="861">
        <v>70569</v>
      </c>
      <c r="D489" s="335">
        <v>119.41200000000001</v>
      </c>
      <c r="E489" s="336">
        <v>0</v>
      </c>
      <c r="F489" s="337">
        <v>0</v>
      </c>
      <c r="G489" s="338">
        <v>0</v>
      </c>
      <c r="H489" s="338">
        <v>0</v>
      </c>
      <c r="I489" s="339">
        <v>0</v>
      </c>
      <c r="J489" s="338">
        <v>0</v>
      </c>
      <c r="K489" s="338">
        <v>0</v>
      </c>
      <c r="L489" s="338">
        <v>4.0000000000000001E-3</v>
      </c>
      <c r="M489" s="339">
        <v>0</v>
      </c>
      <c r="N489" s="340">
        <v>59.706000000000003</v>
      </c>
      <c r="O489" s="340">
        <v>0</v>
      </c>
      <c r="P489" s="340">
        <v>59.706000000000003</v>
      </c>
      <c r="Q489" s="340">
        <v>0</v>
      </c>
      <c r="R489" s="340">
        <v>0</v>
      </c>
      <c r="S489" s="340">
        <v>119.408</v>
      </c>
      <c r="T489" s="337">
        <v>119.41200000000001</v>
      </c>
      <c r="U489" s="339">
        <v>0</v>
      </c>
      <c r="V489" s="340">
        <v>0</v>
      </c>
      <c r="W489" s="340">
        <v>0</v>
      </c>
      <c r="X489" s="337">
        <v>119.41200000000001</v>
      </c>
      <c r="Y489" s="337">
        <v>0</v>
      </c>
      <c r="Z489" s="338">
        <v>0</v>
      </c>
      <c r="AA489" s="338">
        <v>0</v>
      </c>
      <c r="AB489" s="338">
        <v>0</v>
      </c>
      <c r="AC489" s="338">
        <v>0</v>
      </c>
      <c r="AD489" s="340">
        <v>1.28</v>
      </c>
      <c r="AE489" s="340">
        <v>0</v>
      </c>
      <c r="AF489" s="340">
        <v>0</v>
      </c>
      <c r="AG489" s="340">
        <v>0</v>
      </c>
      <c r="AH489" s="341">
        <v>0</v>
      </c>
      <c r="AI489" s="186">
        <v>0</v>
      </c>
      <c r="AJ489" s="192">
        <v>7501943431317</v>
      </c>
      <c r="AK489" s="192">
        <v>70504</v>
      </c>
      <c r="AL489" s="90" t="s">
        <v>279</v>
      </c>
      <c r="AM489" s="75">
        <v>70569</v>
      </c>
      <c r="AO489" s="210">
        <v>-9.8373333333333335</v>
      </c>
      <c r="AP489" s="210">
        <v>6.4260000000000002</v>
      </c>
      <c r="AQ489" s="209">
        <v>0</v>
      </c>
      <c r="AR489" s="210">
        <v>-31.454000000000001</v>
      </c>
      <c r="AS489" s="209">
        <v>0</v>
      </c>
      <c r="AT489" s="210">
        <v>-4.484</v>
      </c>
      <c r="AU489" s="209">
        <v>0</v>
      </c>
      <c r="AV489" s="210">
        <v>-7.0320000000000018</v>
      </c>
      <c r="AW489" s="209">
        <v>0</v>
      </c>
      <c r="AX489" s="210">
        <v>-7.0520000000000014</v>
      </c>
      <c r="AY489" s="209">
        <v>0</v>
      </c>
      <c r="AZ489" s="210">
        <v>984.202</v>
      </c>
      <c r="BA489" s="209">
        <v>0</v>
      </c>
      <c r="BB489" s="210">
        <v>6221.6299999999992</v>
      </c>
      <c r="BC489" s="209">
        <v>81.169743568200332</v>
      </c>
      <c r="BD489" s="75"/>
      <c r="BE489" s="75"/>
      <c r="BF489" s="75"/>
      <c r="BI489" s="194"/>
    </row>
    <row r="490" spans="1:61" ht="11.25" customHeight="1" x14ac:dyDescent="0.3">
      <c r="A490" s="333" t="s">
        <v>1185</v>
      </c>
      <c r="B490" s="334">
        <v>0</v>
      </c>
      <c r="C490" s="861">
        <v>71199</v>
      </c>
      <c r="D490" s="335">
        <v>8946.9120000000003</v>
      </c>
      <c r="E490" s="336">
        <v>36.474556297287201</v>
      </c>
      <c r="F490" s="337">
        <v>18000</v>
      </c>
      <c r="G490" s="338">
        <v>17600</v>
      </c>
      <c r="H490" s="338">
        <v>4070.28</v>
      </c>
      <c r="I490" s="339">
        <v>23.126590909090911</v>
      </c>
      <c r="J490" s="338">
        <v>9754.8460000000014</v>
      </c>
      <c r="K490" s="338">
        <v>7358.7560000000012</v>
      </c>
      <c r="L490" s="338">
        <v>1747.518</v>
      </c>
      <c r="M490" s="339">
        <v>23.747464924778043</v>
      </c>
      <c r="N490" s="340">
        <v>0</v>
      </c>
      <c r="O490" s="340">
        <v>0</v>
      </c>
      <c r="P490" s="340">
        <v>141.88199999999998</v>
      </c>
      <c r="Q490" s="340">
        <v>19.36883473096346</v>
      </c>
      <c r="R490" s="340">
        <v>34.658693740526502</v>
      </c>
      <c r="S490" s="340">
        <v>11269.674000000001</v>
      </c>
      <c r="T490" s="337">
        <v>11102.106</v>
      </c>
      <c r="U490" s="339">
        <v>45.260799515570284</v>
      </c>
      <c r="V490" s="340">
        <v>268.35599999999999</v>
      </c>
      <c r="W490" s="340">
        <v>141.88199999999998</v>
      </c>
      <c r="X490" s="337">
        <v>10691.868</v>
      </c>
      <c r="Y490" s="337">
        <v>4031.76</v>
      </c>
      <c r="Z490" s="338">
        <v>2031.9299999999998</v>
      </c>
      <c r="AA490" s="338">
        <v>0</v>
      </c>
      <c r="AB490" s="338">
        <v>166.92000000000002</v>
      </c>
      <c r="AC490" s="338">
        <v>260</v>
      </c>
      <c r="AD490" s="340">
        <v>81.539999999999964</v>
      </c>
      <c r="AE490" s="340">
        <v>0</v>
      </c>
      <c r="AF490" s="340">
        <v>0</v>
      </c>
      <c r="AG490" s="340">
        <v>0</v>
      </c>
      <c r="AH490" s="341">
        <v>0</v>
      </c>
      <c r="AI490" s="186">
        <v>11273.541000000001</v>
      </c>
      <c r="AJ490" s="192">
        <v>7501943431317</v>
      </c>
      <c r="AK490" s="192">
        <v>70504</v>
      </c>
      <c r="AL490" s="90" t="s">
        <v>279</v>
      </c>
      <c r="AM490" s="75">
        <v>71199</v>
      </c>
      <c r="AO490" s="210">
        <v>6633.3739999999998</v>
      </c>
      <c r="AP490" s="210">
        <v>6604.91</v>
      </c>
      <c r="AQ490" s="209">
        <v>114.78712997156263</v>
      </c>
      <c r="AR490" s="210">
        <v>7512.0640000000003</v>
      </c>
      <c r="AS490" s="209">
        <v>92.413997402785299</v>
      </c>
      <c r="AT490" s="210">
        <v>5783.1480000000001</v>
      </c>
      <c r="AU490" s="209">
        <v>72.368149869188812</v>
      </c>
      <c r="AV490" s="210">
        <v>7680.9060000000009</v>
      </c>
      <c r="AW490" s="209">
        <v>108.92257085938849</v>
      </c>
      <c r="AX490" s="210">
        <v>8196.4160000000011</v>
      </c>
      <c r="AY490" s="209">
        <v>104.50742537552742</v>
      </c>
      <c r="AZ490" s="210">
        <v>7761.1399999999994</v>
      </c>
      <c r="BA490" s="209">
        <v>83.877012860693824</v>
      </c>
      <c r="BB490" s="210">
        <v>0</v>
      </c>
      <c r="BC490" s="209">
        <v>0</v>
      </c>
      <c r="BD490" s="75"/>
      <c r="BE490" s="75"/>
      <c r="BF490" s="75"/>
      <c r="BI490" s="194"/>
    </row>
    <row r="491" spans="1:61" ht="11.25" customHeight="1" x14ac:dyDescent="0.3">
      <c r="A491" s="184" t="s">
        <v>1186</v>
      </c>
      <c r="B491" s="185">
        <v>0</v>
      </c>
      <c r="C491" s="832">
        <v>70503</v>
      </c>
      <c r="D491" s="55">
        <v>1E-4</v>
      </c>
      <c r="E491" s="91">
        <v>0</v>
      </c>
      <c r="F491" s="186">
        <v>0</v>
      </c>
      <c r="G491" s="186">
        <v>0</v>
      </c>
      <c r="H491" s="186">
        <v>0</v>
      </c>
      <c r="I491" s="187">
        <v>0</v>
      </c>
      <c r="J491" s="186">
        <v>0</v>
      </c>
      <c r="K491" s="186">
        <v>0</v>
      </c>
      <c r="L491" s="186">
        <v>0</v>
      </c>
      <c r="M491" s="186">
        <v>0</v>
      </c>
      <c r="N491" s="188">
        <v>0</v>
      </c>
      <c r="O491" s="189">
        <v>116.6</v>
      </c>
      <c r="P491" s="186">
        <v>116.6</v>
      </c>
      <c r="Q491" s="189">
        <v>0</v>
      </c>
      <c r="R491" s="189">
        <v>0</v>
      </c>
      <c r="S491" s="189">
        <v>1E-4</v>
      </c>
      <c r="T491" s="188">
        <v>0</v>
      </c>
      <c r="U491" s="187">
        <v>0</v>
      </c>
      <c r="V491" s="189">
        <v>0</v>
      </c>
      <c r="W491" s="189">
        <v>0</v>
      </c>
      <c r="X491" s="188">
        <v>0</v>
      </c>
      <c r="Y491" s="188">
        <v>0</v>
      </c>
      <c r="Z491" s="186">
        <v>0</v>
      </c>
      <c r="AA491" s="186">
        <v>0</v>
      </c>
      <c r="AB491" s="186">
        <v>0</v>
      </c>
      <c r="AC491" s="186">
        <v>0</v>
      </c>
      <c r="AD491" s="188">
        <v>0</v>
      </c>
      <c r="AE491" s="189">
        <v>0</v>
      </c>
      <c r="AF491" s="189">
        <v>0</v>
      </c>
      <c r="AG491" s="189">
        <v>0</v>
      </c>
      <c r="AH491" s="191">
        <v>0</v>
      </c>
      <c r="AI491" s="186">
        <v>0</v>
      </c>
      <c r="AJ491" s="192">
        <v>7501943431140</v>
      </c>
      <c r="AK491" s="192" t="s">
        <v>262</v>
      </c>
      <c r="AL491" s="193" t="s">
        <v>278</v>
      </c>
      <c r="AM491" s="75">
        <v>70503</v>
      </c>
      <c r="AO491" s="188">
        <v>0</v>
      </c>
      <c r="AP491" s="188">
        <v>0</v>
      </c>
      <c r="AQ491" s="187">
        <v>0</v>
      </c>
      <c r="AR491" s="188">
        <v>0</v>
      </c>
      <c r="AS491" s="187">
        <v>0</v>
      </c>
      <c r="AT491" s="188">
        <v>0</v>
      </c>
      <c r="AU491" s="187">
        <v>0</v>
      </c>
      <c r="AV491" s="188">
        <v>0</v>
      </c>
      <c r="AW491" s="187">
        <v>0</v>
      </c>
      <c r="AX491" s="188">
        <v>0</v>
      </c>
      <c r="AY491" s="187">
        <v>0</v>
      </c>
      <c r="AZ491" s="188">
        <v>0</v>
      </c>
      <c r="BA491" s="187">
        <v>0</v>
      </c>
      <c r="BB491" s="188">
        <v>0</v>
      </c>
      <c r="BC491" s="187">
        <v>0</v>
      </c>
      <c r="BD491" s="75"/>
      <c r="BE491" s="75"/>
      <c r="BI491" s="194"/>
    </row>
    <row r="492" spans="1:61" ht="11.25" customHeight="1" x14ac:dyDescent="0.3">
      <c r="A492" s="184" t="s">
        <v>1187</v>
      </c>
      <c r="B492" s="185">
        <v>0</v>
      </c>
      <c r="C492" s="832">
        <v>70570</v>
      </c>
      <c r="D492" s="55">
        <v>59.4</v>
      </c>
      <c r="E492" s="91">
        <v>0</v>
      </c>
      <c r="F492" s="186">
        <v>0</v>
      </c>
      <c r="G492" s="186">
        <v>0</v>
      </c>
      <c r="H492" s="186">
        <v>0</v>
      </c>
      <c r="I492" s="187">
        <v>0</v>
      </c>
      <c r="J492" s="186">
        <v>0</v>
      </c>
      <c r="K492" s="186">
        <v>0</v>
      </c>
      <c r="L492" s="186">
        <v>0</v>
      </c>
      <c r="M492" s="186">
        <v>0</v>
      </c>
      <c r="N492" s="188">
        <v>0</v>
      </c>
      <c r="O492" s="189">
        <v>0</v>
      </c>
      <c r="P492" s="186">
        <v>0</v>
      </c>
      <c r="Q492" s="189">
        <v>0</v>
      </c>
      <c r="R492" s="189">
        <v>0</v>
      </c>
      <c r="S492" s="189">
        <v>59.4</v>
      </c>
      <c r="T492" s="188">
        <v>52.8</v>
      </c>
      <c r="U492" s="187">
        <v>0</v>
      </c>
      <c r="V492" s="189">
        <v>0</v>
      </c>
      <c r="W492" s="189">
        <v>0</v>
      </c>
      <c r="X492" s="188">
        <v>52.8</v>
      </c>
      <c r="Y492" s="188">
        <v>0</v>
      </c>
      <c r="Z492" s="186">
        <v>0</v>
      </c>
      <c r="AA492" s="186">
        <v>0</v>
      </c>
      <c r="AB492" s="186">
        <v>0</v>
      </c>
      <c r="AC492" s="186">
        <v>0</v>
      </c>
      <c r="AD492" s="188">
        <v>6.6</v>
      </c>
      <c r="AE492" s="189">
        <v>0</v>
      </c>
      <c r="AF492" s="189">
        <v>0</v>
      </c>
      <c r="AG492" s="189">
        <v>0</v>
      </c>
      <c r="AH492" s="191">
        <v>0</v>
      </c>
      <c r="AI492" s="186">
        <v>0</v>
      </c>
      <c r="AJ492" s="192">
        <v>7501943431140</v>
      </c>
      <c r="AK492" s="192">
        <v>70503</v>
      </c>
      <c r="AL492" s="90" t="s">
        <v>279</v>
      </c>
      <c r="AM492" s="75">
        <v>70570</v>
      </c>
      <c r="AO492" s="188">
        <v>-33</v>
      </c>
      <c r="AP492" s="188">
        <v>-59.4</v>
      </c>
      <c r="AQ492" s="187">
        <v>0</v>
      </c>
      <c r="AR492" s="188">
        <v>-2.1999999999999993</v>
      </c>
      <c r="AS492" s="187">
        <v>0</v>
      </c>
      <c r="AT492" s="188">
        <v>-37.4</v>
      </c>
      <c r="AU492" s="187">
        <v>0</v>
      </c>
      <c r="AV492" s="188">
        <v>22</v>
      </c>
      <c r="AW492" s="187">
        <v>0</v>
      </c>
      <c r="AX492" s="188">
        <v>288.2</v>
      </c>
      <c r="AY492" s="187">
        <v>0</v>
      </c>
      <c r="AZ492" s="188">
        <v>2387</v>
      </c>
      <c r="BA492" s="187">
        <v>56.926625228916819</v>
      </c>
      <c r="BB492" s="188">
        <v>4609</v>
      </c>
      <c r="BC492" s="187">
        <v>88.773836661148408</v>
      </c>
      <c r="BD492" s="75"/>
      <c r="BE492" s="75"/>
      <c r="BI492" s="194"/>
    </row>
    <row r="493" spans="1:61" ht="11.25" customHeight="1" x14ac:dyDescent="0.3">
      <c r="A493" s="184" t="s">
        <v>1188</v>
      </c>
      <c r="B493" s="185">
        <v>0</v>
      </c>
      <c r="C493" s="832">
        <v>71203</v>
      </c>
      <c r="D493" s="55">
        <v>12016.400000000001</v>
      </c>
      <c r="E493" s="91">
        <v>79.010300059505624</v>
      </c>
      <c r="F493" s="186">
        <v>4000</v>
      </c>
      <c r="G493" s="186">
        <v>4200</v>
      </c>
      <c r="H493" s="186">
        <v>565.4</v>
      </c>
      <c r="I493" s="187">
        <v>13.46190476190476</v>
      </c>
      <c r="J493" s="186">
        <v>3938.7949999999996</v>
      </c>
      <c r="K493" s="186">
        <v>4562.5949999999993</v>
      </c>
      <c r="L493" s="186">
        <v>671</v>
      </c>
      <c r="M493" s="186">
        <v>14.706543096636896</v>
      </c>
      <c r="N493" s="188">
        <v>0</v>
      </c>
      <c r="O493" s="189">
        <v>0</v>
      </c>
      <c r="P493" s="186">
        <v>35.200000000000003</v>
      </c>
      <c r="Q493" s="189">
        <v>17.929341334088221</v>
      </c>
      <c r="R493" s="189">
        <v>90.719115871732356</v>
      </c>
      <c r="S493" s="189">
        <v>11910.800000000001</v>
      </c>
      <c r="T493" s="188">
        <v>11572</v>
      </c>
      <c r="U493" s="187">
        <v>76.088278709813181</v>
      </c>
      <c r="V493" s="189">
        <v>0</v>
      </c>
      <c r="W493" s="189">
        <v>35.200000000000003</v>
      </c>
      <c r="X493" s="188">
        <v>11536.8</v>
      </c>
      <c r="Y493" s="188">
        <v>4833.3999999999996</v>
      </c>
      <c r="Z493" s="186">
        <v>246.4</v>
      </c>
      <c r="AA493" s="186">
        <v>0</v>
      </c>
      <c r="AB493" s="186">
        <v>180.4</v>
      </c>
      <c r="AC493" s="186">
        <v>82</v>
      </c>
      <c r="AD493" s="188">
        <v>30.799999999999955</v>
      </c>
      <c r="AE493" s="189">
        <v>0</v>
      </c>
      <c r="AF493" s="189">
        <v>0</v>
      </c>
      <c r="AG493" s="189">
        <v>0</v>
      </c>
      <c r="AH493" s="191">
        <v>0</v>
      </c>
      <c r="AI493" s="186">
        <v>3907.9630000000002</v>
      </c>
      <c r="AJ493" s="192">
        <v>7501943431140</v>
      </c>
      <c r="AK493" s="192">
        <v>70503</v>
      </c>
      <c r="AL493" s="90" t="s">
        <v>279</v>
      </c>
      <c r="AM493" s="75">
        <v>71203</v>
      </c>
      <c r="AO493" s="188">
        <v>2778.6</v>
      </c>
      <c r="AP493" s="188">
        <v>2409</v>
      </c>
      <c r="AQ493" s="187">
        <v>89.741760540372823</v>
      </c>
      <c r="AR493" s="188">
        <v>2838</v>
      </c>
      <c r="AS493" s="187">
        <v>58.376011449761457</v>
      </c>
      <c r="AT493" s="188">
        <v>3088.8</v>
      </c>
      <c r="AU493" s="187">
        <v>59.022246273418155</v>
      </c>
      <c r="AV493" s="188">
        <v>2897.4</v>
      </c>
      <c r="AW493" s="187">
        <v>61.75281312687396</v>
      </c>
      <c r="AX493" s="188">
        <v>3106.3999999999996</v>
      </c>
      <c r="AY493" s="187">
        <v>68.540437732984856</v>
      </c>
      <c r="AZ493" s="188">
        <v>1665.4</v>
      </c>
      <c r="BA493" s="187">
        <v>330.05929731100963</v>
      </c>
      <c r="BB493" s="188">
        <v>0</v>
      </c>
      <c r="BC493" s="187">
        <v>0</v>
      </c>
      <c r="BD493" s="75"/>
      <c r="BE493" s="75"/>
      <c r="BI493" s="194"/>
    </row>
    <row r="494" spans="1:61" ht="11.25" customHeight="1" x14ac:dyDescent="0.3">
      <c r="A494" s="195" t="s">
        <v>1189</v>
      </c>
      <c r="B494" s="196">
        <v>0</v>
      </c>
      <c r="C494" s="833">
        <v>70533</v>
      </c>
      <c r="D494" s="197">
        <v>1E-4</v>
      </c>
      <c r="E494" s="198">
        <v>0</v>
      </c>
      <c r="F494" s="199">
        <v>0</v>
      </c>
      <c r="G494" s="199">
        <v>0</v>
      </c>
      <c r="H494" s="199">
        <v>0</v>
      </c>
      <c r="I494" s="200">
        <v>0</v>
      </c>
      <c r="J494" s="199">
        <v>0</v>
      </c>
      <c r="K494" s="199">
        <v>0</v>
      </c>
      <c r="L494" s="199">
        <v>0</v>
      </c>
      <c r="M494" s="199">
        <v>0</v>
      </c>
      <c r="N494" s="201">
        <v>0</v>
      </c>
      <c r="O494" s="202">
        <v>29.9</v>
      </c>
      <c r="P494" s="199">
        <v>29.9</v>
      </c>
      <c r="Q494" s="202">
        <v>0</v>
      </c>
      <c r="R494" s="202">
        <v>0</v>
      </c>
      <c r="S494" s="202">
        <v>1E-4</v>
      </c>
      <c r="T494" s="201">
        <v>0</v>
      </c>
      <c r="U494" s="200">
        <v>0</v>
      </c>
      <c r="V494" s="202">
        <v>0</v>
      </c>
      <c r="W494" s="202">
        <v>0</v>
      </c>
      <c r="X494" s="201">
        <v>0</v>
      </c>
      <c r="Y494" s="201">
        <v>0</v>
      </c>
      <c r="Z494" s="199">
        <v>0</v>
      </c>
      <c r="AA494" s="199">
        <v>0</v>
      </c>
      <c r="AB494" s="199">
        <v>0</v>
      </c>
      <c r="AC494" s="199">
        <v>0</v>
      </c>
      <c r="AD494" s="201">
        <v>0</v>
      </c>
      <c r="AE494" s="202">
        <v>0</v>
      </c>
      <c r="AF494" s="202">
        <v>0</v>
      </c>
      <c r="AG494" s="202">
        <v>0</v>
      </c>
      <c r="AH494" s="203">
        <v>0</v>
      </c>
      <c r="AI494" s="186">
        <v>0</v>
      </c>
      <c r="AJ494" s="192">
        <v>7501943411944</v>
      </c>
      <c r="AK494" s="192" t="s">
        <v>262</v>
      </c>
      <c r="AL494" s="90" t="s">
        <v>279</v>
      </c>
      <c r="AM494" s="75">
        <v>70533</v>
      </c>
      <c r="AO494" s="201">
        <v>0</v>
      </c>
      <c r="AP494" s="201">
        <v>0</v>
      </c>
      <c r="AQ494" s="200">
        <v>0</v>
      </c>
      <c r="AR494" s="201">
        <v>0</v>
      </c>
      <c r="AS494" s="200">
        <v>0</v>
      </c>
      <c r="AT494" s="201">
        <v>0</v>
      </c>
      <c r="AU494" s="200">
        <v>0</v>
      </c>
      <c r="AV494" s="201">
        <v>0</v>
      </c>
      <c r="AW494" s="200">
        <v>0</v>
      </c>
      <c r="AX494" s="201">
        <v>0</v>
      </c>
      <c r="AY494" s="200">
        <v>0</v>
      </c>
      <c r="AZ494" s="201">
        <v>0</v>
      </c>
      <c r="BA494" s="200">
        <v>0</v>
      </c>
      <c r="BB494" s="201">
        <v>0</v>
      </c>
      <c r="BC494" s="200">
        <v>0</v>
      </c>
      <c r="BD494" s="75"/>
      <c r="BE494" s="75"/>
      <c r="BF494" s="75"/>
      <c r="BI494" s="194"/>
    </row>
    <row r="495" spans="1:61" ht="11.25" customHeight="1" x14ac:dyDescent="0.3">
      <c r="A495" s="204" t="s">
        <v>1190</v>
      </c>
      <c r="B495" s="205">
        <v>0</v>
      </c>
      <c r="C495" s="834">
        <v>70571</v>
      </c>
      <c r="D495" s="206">
        <v>1E-4</v>
      </c>
      <c r="E495" s="207">
        <v>0</v>
      </c>
      <c r="F495" s="208">
        <v>0</v>
      </c>
      <c r="G495" s="208">
        <v>0</v>
      </c>
      <c r="H495" s="208">
        <v>0</v>
      </c>
      <c r="I495" s="209">
        <v>0</v>
      </c>
      <c r="J495" s="208">
        <v>0</v>
      </c>
      <c r="K495" s="208">
        <v>0</v>
      </c>
      <c r="L495" s="208">
        <v>-18.399999999999999</v>
      </c>
      <c r="M495" s="208">
        <v>0</v>
      </c>
      <c r="N495" s="210">
        <v>0</v>
      </c>
      <c r="O495" s="211">
        <v>0</v>
      </c>
      <c r="P495" s="208">
        <v>0</v>
      </c>
      <c r="Q495" s="211">
        <v>0</v>
      </c>
      <c r="R495" s="211">
        <v>0</v>
      </c>
      <c r="S495" s="211">
        <v>18.400099999999998</v>
      </c>
      <c r="T495" s="210">
        <v>0</v>
      </c>
      <c r="U495" s="209">
        <v>0</v>
      </c>
      <c r="V495" s="211">
        <v>0</v>
      </c>
      <c r="W495" s="211">
        <v>0</v>
      </c>
      <c r="X495" s="210">
        <v>0</v>
      </c>
      <c r="Y495" s="210">
        <v>0</v>
      </c>
      <c r="Z495" s="208">
        <v>0</v>
      </c>
      <c r="AA495" s="208">
        <v>0</v>
      </c>
      <c r="AB495" s="208">
        <v>0</v>
      </c>
      <c r="AC495" s="208">
        <v>0</v>
      </c>
      <c r="AD495" s="210">
        <v>20.7</v>
      </c>
      <c r="AE495" s="211">
        <v>0</v>
      </c>
      <c r="AF495" s="211">
        <v>0</v>
      </c>
      <c r="AG495" s="211">
        <v>0</v>
      </c>
      <c r="AH495" s="212">
        <v>0</v>
      </c>
      <c r="AI495" s="186">
        <v>0</v>
      </c>
      <c r="AJ495" s="192">
        <v>7501943411944</v>
      </c>
      <c r="AK495" s="192">
        <v>70533</v>
      </c>
      <c r="AL495" s="193" t="s">
        <v>278</v>
      </c>
      <c r="AM495" s="75">
        <v>70571</v>
      </c>
      <c r="AO495" s="210">
        <v>13.800000000000002</v>
      </c>
      <c r="AP495" s="210">
        <v>0</v>
      </c>
      <c r="AQ495" s="209">
        <v>0</v>
      </c>
      <c r="AR495" s="210">
        <v>-4.5999999999999943</v>
      </c>
      <c r="AS495" s="209">
        <v>0</v>
      </c>
      <c r="AT495" s="210">
        <v>46</v>
      </c>
      <c r="AU495" s="209">
        <v>0</v>
      </c>
      <c r="AV495" s="210">
        <v>-266.8</v>
      </c>
      <c r="AW495" s="209">
        <v>0</v>
      </c>
      <c r="AX495" s="210">
        <v>27.6</v>
      </c>
      <c r="AY495" s="209">
        <v>0</v>
      </c>
      <c r="AZ495" s="210">
        <v>1948.1</v>
      </c>
      <c r="BA495" s="209">
        <v>1298.7333333333331</v>
      </c>
      <c r="BB495" s="210">
        <v>4862.2</v>
      </c>
      <c r="BC495" s="209">
        <v>83.641543124714019</v>
      </c>
      <c r="BD495" s="75"/>
      <c r="BE495" s="75"/>
      <c r="BF495" s="75"/>
      <c r="BI495" s="194"/>
    </row>
    <row r="496" spans="1:61" ht="11.25" customHeight="1" x14ac:dyDescent="0.3">
      <c r="A496" s="204" t="s">
        <v>1191</v>
      </c>
      <c r="B496" s="205">
        <v>0</v>
      </c>
      <c r="C496" s="834">
        <v>71200</v>
      </c>
      <c r="D496" s="206">
        <v>14802.800000000001</v>
      </c>
      <c r="E496" s="207">
        <v>67.244710364129361</v>
      </c>
      <c r="F496" s="208">
        <v>2500</v>
      </c>
      <c r="G496" s="208">
        <v>5000</v>
      </c>
      <c r="H496" s="208">
        <v>4892.1000000000004</v>
      </c>
      <c r="I496" s="209">
        <v>97.842000000000013</v>
      </c>
      <c r="J496" s="208">
        <v>6619.9130000000005</v>
      </c>
      <c r="K496" s="208">
        <v>6603.9990000000016</v>
      </c>
      <c r="L496" s="208">
        <v>807.3</v>
      </c>
      <c r="M496" s="208">
        <v>12.22441129988057</v>
      </c>
      <c r="N496" s="210">
        <v>0</v>
      </c>
      <c r="O496" s="211">
        <v>0</v>
      </c>
      <c r="P496" s="208">
        <v>0</v>
      </c>
      <c r="Q496" s="211">
        <v>12.195024315274232</v>
      </c>
      <c r="R496" s="211">
        <v>85.594478356437619</v>
      </c>
      <c r="S496" s="211">
        <v>18887.600000000002</v>
      </c>
      <c r="T496" s="210">
        <v>17930.8</v>
      </c>
      <c r="U496" s="209">
        <v>81.454282473392226</v>
      </c>
      <c r="V496" s="211">
        <v>0</v>
      </c>
      <c r="W496" s="211">
        <v>0</v>
      </c>
      <c r="X496" s="210">
        <v>17930.8</v>
      </c>
      <c r="Y496" s="210">
        <v>10161.4</v>
      </c>
      <c r="Z496" s="208">
        <v>0</v>
      </c>
      <c r="AA496" s="208">
        <v>0</v>
      </c>
      <c r="AB496" s="208">
        <v>420.9</v>
      </c>
      <c r="AC496" s="208">
        <v>183</v>
      </c>
      <c r="AD496" s="210">
        <v>94.300000000000182</v>
      </c>
      <c r="AE496" s="211">
        <v>0</v>
      </c>
      <c r="AF496" s="211">
        <v>0</v>
      </c>
      <c r="AG496" s="211">
        <v>0</v>
      </c>
      <c r="AH496" s="212">
        <v>0</v>
      </c>
      <c r="AI496" s="186">
        <v>6782.5960000000005</v>
      </c>
      <c r="AJ496" s="192">
        <v>7501943411944</v>
      </c>
      <c r="AK496" s="192">
        <v>70533</v>
      </c>
      <c r="AL496" s="193" t="s">
        <v>278</v>
      </c>
      <c r="AM496" s="75">
        <v>71200</v>
      </c>
      <c r="AO496" s="210">
        <v>3340.3666666666663</v>
      </c>
      <c r="AP496" s="210">
        <v>3114.2</v>
      </c>
      <c r="AQ496" s="209">
        <v>62.878592546841439</v>
      </c>
      <c r="AR496" s="210">
        <v>3652.3999999999996</v>
      </c>
      <c r="AS496" s="209">
        <v>48.754760643946213</v>
      </c>
      <c r="AT496" s="210">
        <v>3254.5</v>
      </c>
      <c r="AU496" s="209">
        <v>38.588000501306091</v>
      </c>
      <c r="AV496" s="210">
        <v>7647.5000000000009</v>
      </c>
      <c r="AW496" s="209">
        <v>110.65101573942877</v>
      </c>
      <c r="AX496" s="210">
        <v>4862.2</v>
      </c>
      <c r="AY496" s="209">
        <v>78.103414819698074</v>
      </c>
      <c r="AZ496" s="210">
        <v>6127.2</v>
      </c>
      <c r="BA496" s="209">
        <v>61.271999999999991</v>
      </c>
      <c r="BB496" s="210">
        <v>0</v>
      </c>
      <c r="BC496" s="209">
        <v>0</v>
      </c>
      <c r="BD496" s="75"/>
      <c r="BE496" s="75"/>
      <c r="BF496" s="75"/>
      <c r="BI496" s="194"/>
    </row>
    <row r="497" spans="1:61" ht="11.25" customHeight="1" x14ac:dyDescent="0.3">
      <c r="A497" s="195" t="s">
        <v>1192</v>
      </c>
      <c r="B497" s="196">
        <v>0</v>
      </c>
      <c r="C497" s="833">
        <v>70512</v>
      </c>
      <c r="D497" s="197">
        <v>1E-4</v>
      </c>
      <c r="E497" s="198">
        <v>0</v>
      </c>
      <c r="F497" s="199">
        <v>0</v>
      </c>
      <c r="G497" s="199">
        <v>0</v>
      </c>
      <c r="H497" s="199">
        <v>0</v>
      </c>
      <c r="I497" s="200">
        <v>0</v>
      </c>
      <c r="J497" s="199">
        <v>0</v>
      </c>
      <c r="K497" s="199">
        <v>0</v>
      </c>
      <c r="L497" s="199">
        <v>0</v>
      </c>
      <c r="M497" s="199">
        <v>0</v>
      </c>
      <c r="N497" s="201">
        <v>0</v>
      </c>
      <c r="O497" s="202">
        <v>518.09399999999994</v>
      </c>
      <c r="P497" s="199">
        <v>518.09399999999994</v>
      </c>
      <c r="Q497" s="202">
        <v>0</v>
      </c>
      <c r="R497" s="202">
        <v>0</v>
      </c>
      <c r="S497" s="202">
        <v>1E-4</v>
      </c>
      <c r="T497" s="201">
        <v>0</v>
      </c>
      <c r="U497" s="200">
        <v>0</v>
      </c>
      <c r="V497" s="202">
        <v>0</v>
      </c>
      <c r="W497" s="202">
        <v>0</v>
      </c>
      <c r="X497" s="201">
        <v>0</v>
      </c>
      <c r="Y497" s="201">
        <v>0</v>
      </c>
      <c r="Z497" s="199">
        <v>0</v>
      </c>
      <c r="AA497" s="199">
        <v>0</v>
      </c>
      <c r="AB497" s="199">
        <v>0</v>
      </c>
      <c r="AC497" s="199">
        <v>0</v>
      </c>
      <c r="AD497" s="201">
        <v>0</v>
      </c>
      <c r="AE497" s="202">
        <v>0</v>
      </c>
      <c r="AF497" s="202">
        <v>0</v>
      </c>
      <c r="AG497" s="202">
        <v>0</v>
      </c>
      <c r="AH497" s="203">
        <v>0</v>
      </c>
      <c r="AI497" s="186">
        <v>0</v>
      </c>
      <c r="AJ497" s="192">
        <v>7501943431249</v>
      </c>
      <c r="AK497" s="192" t="s">
        <v>262</v>
      </c>
      <c r="AL497" s="90" t="s">
        <v>278</v>
      </c>
      <c r="AM497" s="75">
        <v>70512</v>
      </c>
      <c r="AO497" s="201">
        <v>0</v>
      </c>
      <c r="AP497" s="201">
        <v>0</v>
      </c>
      <c r="AQ497" s="200">
        <v>0</v>
      </c>
      <c r="AR497" s="201">
        <v>0</v>
      </c>
      <c r="AS497" s="200">
        <v>0</v>
      </c>
      <c r="AT497" s="201">
        <v>0</v>
      </c>
      <c r="AU497" s="200">
        <v>0</v>
      </c>
      <c r="AV497" s="201">
        <v>0</v>
      </c>
      <c r="AW497" s="200">
        <v>0</v>
      </c>
      <c r="AX497" s="201">
        <v>0</v>
      </c>
      <c r="AY497" s="200">
        <v>0</v>
      </c>
      <c r="AZ497" s="201">
        <v>0</v>
      </c>
      <c r="BA497" s="200">
        <v>0</v>
      </c>
      <c r="BB497" s="201">
        <v>0</v>
      </c>
      <c r="BC497" s="200">
        <v>0</v>
      </c>
      <c r="BD497" s="75"/>
      <c r="BE497" s="75"/>
      <c r="BF497" s="75"/>
      <c r="BI497" s="194"/>
    </row>
    <row r="498" spans="1:61" ht="11.25" customHeight="1" x14ac:dyDescent="0.3">
      <c r="A498" s="184" t="s">
        <v>1193</v>
      </c>
      <c r="B498" s="185">
        <v>0</v>
      </c>
      <c r="C498" s="832">
        <v>70640</v>
      </c>
      <c r="D498" s="55">
        <v>6455.3099999999995</v>
      </c>
      <c r="E498" s="91">
        <v>41.99879507307201</v>
      </c>
      <c r="F498" s="188">
        <v>7000</v>
      </c>
      <c r="G498" s="186">
        <v>6400</v>
      </c>
      <c r="H498" s="186">
        <v>2194.36</v>
      </c>
      <c r="I498" s="187">
        <v>34.286875000000002</v>
      </c>
      <c r="J498" s="186">
        <v>5739.2240000000002</v>
      </c>
      <c r="K498" s="186">
        <v>4611.0679999999993</v>
      </c>
      <c r="L498" s="186">
        <v>318.43200000000002</v>
      </c>
      <c r="M498" s="187">
        <v>6.9058187821129522</v>
      </c>
      <c r="N498" s="189">
        <v>0</v>
      </c>
      <c r="O498" s="189">
        <v>0</v>
      </c>
      <c r="P498" s="189">
        <v>55.853999999999999</v>
      </c>
      <c r="Q498" s="189">
        <v>6.5215436790757764</v>
      </c>
      <c r="R498" s="211">
        <v>43.548943202077488</v>
      </c>
      <c r="S498" s="211">
        <v>8331.2379999999994</v>
      </c>
      <c r="T498" s="188">
        <v>8172.66</v>
      </c>
      <c r="U498" s="187">
        <v>53.172020017922101</v>
      </c>
      <c r="V498" s="189">
        <v>577.79999999999995</v>
      </c>
      <c r="W498" s="189">
        <v>55.853999999999999</v>
      </c>
      <c r="X498" s="188">
        <v>7539.0059999999994</v>
      </c>
      <c r="Y498" s="188">
        <v>1920.222</v>
      </c>
      <c r="Z498" s="186">
        <v>1919.58</v>
      </c>
      <c r="AA498" s="186">
        <v>0</v>
      </c>
      <c r="AB498" s="186">
        <v>139.95600000000002</v>
      </c>
      <c r="AC498" s="186">
        <v>218.00000000000003</v>
      </c>
      <c r="AD498" s="189">
        <v>0</v>
      </c>
      <c r="AE498" s="189">
        <v>0</v>
      </c>
      <c r="AF498" s="189">
        <v>0</v>
      </c>
      <c r="AG498" s="189">
        <v>0</v>
      </c>
      <c r="AH498" s="191">
        <v>0</v>
      </c>
      <c r="AI498" s="186">
        <v>5802.3600000000006</v>
      </c>
      <c r="AJ498" s="192">
        <v>7501943431249</v>
      </c>
      <c r="AK498" s="192">
        <v>70512</v>
      </c>
      <c r="AL498" s="90" t="s">
        <v>279</v>
      </c>
      <c r="AM498" s="75">
        <v>70640</v>
      </c>
      <c r="AO498" s="210">
        <v>5139.0026666666663</v>
      </c>
      <c r="AP498" s="210">
        <v>5168.1099999999997</v>
      </c>
      <c r="AQ498" s="209">
        <v>129.48765521338322</v>
      </c>
      <c r="AR498" s="210">
        <v>5456.36</v>
      </c>
      <c r="AS498" s="209">
        <v>109.75053916222576</v>
      </c>
      <c r="AT498" s="210">
        <v>4792.5379999999996</v>
      </c>
      <c r="AU498" s="209">
        <v>96.172379672099424</v>
      </c>
      <c r="AV498" s="210">
        <v>4472.1819999999998</v>
      </c>
      <c r="AW498" s="209">
        <v>100.64840410580165</v>
      </c>
      <c r="AX498" s="210">
        <v>4395.8119999999999</v>
      </c>
      <c r="AY498" s="209">
        <v>90.644344713987962</v>
      </c>
      <c r="AZ498" s="210">
        <v>3878.3240000000001</v>
      </c>
      <c r="BA498" s="209">
        <v>73.106955702167767</v>
      </c>
      <c r="BB498" s="210">
        <v>3594.5580000000004</v>
      </c>
      <c r="BC498" s="209">
        <v>71.958153040480681</v>
      </c>
      <c r="BD498" s="75"/>
      <c r="BE498" s="75"/>
      <c r="BF498" s="75"/>
      <c r="BI498" s="194"/>
    </row>
    <row r="499" spans="1:61" ht="11.25" customHeight="1" x14ac:dyDescent="0.3">
      <c r="A499" s="184" t="s">
        <v>1194</v>
      </c>
      <c r="B499" s="185">
        <v>0</v>
      </c>
      <c r="C499" s="832">
        <v>70802</v>
      </c>
      <c r="D499" s="55">
        <v>3569.3780000000002</v>
      </c>
      <c r="E499" s="91">
        <v>0</v>
      </c>
      <c r="F499" s="188">
        <v>0</v>
      </c>
      <c r="G499" s="186">
        <v>0</v>
      </c>
      <c r="H499" s="186">
        <v>0</v>
      </c>
      <c r="I499" s="187">
        <v>0</v>
      </c>
      <c r="J499" s="186">
        <v>0</v>
      </c>
      <c r="K499" s="186">
        <v>0</v>
      </c>
      <c r="L499" s="186">
        <v>0</v>
      </c>
      <c r="M499" s="187">
        <v>0</v>
      </c>
      <c r="N499" s="189">
        <v>0</v>
      </c>
      <c r="O499" s="189">
        <v>0</v>
      </c>
      <c r="P499" s="189">
        <v>0</v>
      </c>
      <c r="Q499" s="189">
        <v>0</v>
      </c>
      <c r="R499" s="211">
        <v>0</v>
      </c>
      <c r="S499" s="211">
        <v>3569.3780000000002</v>
      </c>
      <c r="T499" s="188">
        <v>3569.3780000000002</v>
      </c>
      <c r="U499" s="187">
        <v>0</v>
      </c>
      <c r="V499" s="189">
        <v>0</v>
      </c>
      <c r="W499" s="189">
        <v>0</v>
      </c>
      <c r="X499" s="188">
        <v>3569.3780000000002</v>
      </c>
      <c r="Y499" s="188">
        <v>0</v>
      </c>
      <c r="Z499" s="186">
        <v>0</v>
      </c>
      <c r="AA499" s="186">
        <v>0</v>
      </c>
      <c r="AB499" s="186">
        <v>0</v>
      </c>
      <c r="AC499" s="186">
        <v>0</v>
      </c>
      <c r="AD499" s="189">
        <v>0</v>
      </c>
      <c r="AE499" s="189">
        <v>0</v>
      </c>
      <c r="AF499" s="189">
        <v>0</v>
      </c>
      <c r="AG499" s="189">
        <v>0</v>
      </c>
      <c r="AH499" s="191">
        <v>0</v>
      </c>
      <c r="AI499" s="186">
        <v>0</v>
      </c>
      <c r="AJ499" s="192">
        <v>7501943431249</v>
      </c>
      <c r="AK499" s="192">
        <v>70512</v>
      </c>
      <c r="AL499" s="90" t="s">
        <v>279</v>
      </c>
      <c r="AM499" s="75">
        <v>70802</v>
      </c>
      <c r="AO499" s="210">
        <v>0</v>
      </c>
      <c r="AP499" s="210">
        <v>0</v>
      </c>
      <c r="AQ499" s="209">
        <v>0</v>
      </c>
      <c r="AR499" s="210">
        <v>0</v>
      </c>
      <c r="AS499" s="209">
        <v>0</v>
      </c>
      <c r="AT499" s="210">
        <v>0</v>
      </c>
      <c r="AU499" s="209">
        <v>0</v>
      </c>
      <c r="AV499" s="210">
        <v>0</v>
      </c>
      <c r="AW499" s="209">
        <v>0</v>
      </c>
      <c r="AX499" s="210">
        <v>0</v>
      </c>
      <c r="AY499" s="209">
        <v>0</v>
      </c>
      <c r="AZ499" s="210">
        <v>0</v>
      </c>
      <c r="BA499" s="209">
        <v>0</v>
      </c>
      <c r="BB499" s="210">
        <v>0</v>
      </c>
      <c r="BC499" s="209">
        <v>0</v>
      </c>
      <c r="BD499" s="75"/>
      <c r="BE499" s="75"/>
      <c r="BF499" s="75"/>
      <c r="BI499" s="194"/>
    </row>
    <row r="500" spans="1:61" ht="11.25" customHeight="1" x14ac:dyDescent="0.3">
      <c r="A500" s="204" t="s">
        <v>1195</v>
      </c>
      <c r="B500" s="205">
        <v>0</v>
      </c>
      <c r="C500" s="834">
        <v>70918</v>
      </c>
      <c r="D500" s="342">
        <v>1E-4</v>
      </c>
      <c r="E500" s="207">
        <v>0</v>
      </c>
      <c r="F500" s="208">
        <v>0</v>
      </c>
      <c r="G500" s="208">
        <v>0</v>
      </c>
      <c r="H500" s="208">
        <v>0</v>
      </c>
      <c r="I500" s="209">
        <v>0</v>
      </c>
      <c r="J500" s="210">
        <v>0</v>
      </c>
      <c r="K500" s="208">
        <v>0</v>
      </c>
      <c r="L500" s="208">
        <v>0</v>
      </c>
      <c r="M500" s="208">
        <v>0</v>
      </c>
      <c r="N500" s="210">
        <v>0</v>
      </c>
      <c r="O500" s="211">
        <v>0</v>
      </c>
      <c r="P500" s="208">
        <v>0</v>
      </c>
      <c r="Q500" s="211">
        <v>0</v>
      </c>
      <c r="R500" s="211">
        <v>0</v>
      </c>
      <c r="S500" s="211">
        <v>1E-4</v>
      </c>
      <c r="T500" s="210">
        <v>0</v>
      </c>
      <c r="U500" s="209">
        <v>0</v>
      </c>
      <c r="V500" s="211">
        <v>0</v>
      </c>
      <c r="W500" s="211">
        <v>0</v>
      </c>
      <c r="X500" s="211">
        <v>0</v>
      </c>
      <c r="Y500" s="210">
        <v>0</v>
      </c>
      <c r="Z500" s="208">
        <v>0</v>
      </c>
      <c r="AA500" s="208">
        <v>0</v>
      </c>
      <c r="AB500" s="208">
        <v>0</v>
      </c>
      <c r="AC500" s="209">
        <v>0</v>
      </c>
      <c r="AD500" s="210">
        <v>0</v>
      </c>
      <c r="AE500" s="211">
        <v>0</v>
      </c>
      <c r="AF500" s="211">
        <v>0</v>
      </c>
      <c r="AG500" s="211">
        <v>0</v>
      </c>
      <c r="AH500" s="212">
        <v>0</v>
      </c>
      <c r="AI500" s="186">
        <v>0</v>
      </c>
      <c r="AJ500" s="192">
        <v>7501943431249</v>
      </c>
      <c r="AK500" s="192">
        <v>70512</v>
      </c>
      <c r="AL500" s="90" t="s">
        <v>279</v>
      </c>
      <c r="AM500" s="75">
        <v>70918</v>
      </c>
      <c r="AO500" s="210">
        <v>0</v>
      </c>
      <c r="AP500" s="210">
        <v>0</v>
      </c>
      <c r="AQ500" s="209">
        <v>0</v>
      </c>
      <c r="AR500" s="210">
        <v>0</v>
      </c>
      <c r="AS500" s="209">
        <v>0</v>
      </c>
      <c r="AT500" s="210">
        <v>0</v>
      </c>
      <c r="AU500" s="209">
        <v>0</v>
      </c>
      <c r="AV500" s="210">
        <v>0</v>
      </c>
      <c r="AW500" s="209">
        <v>0</v>
      </c>
      <c r="AX500" s="210">
        <v>0</v>
      </c>
      <c r="AY500" s="209">
        <v>0</v>
      </c>
      <c r="AZ500" s="210">
        <v>0</v>
      </c>
      <c r="BA500" s="209">
        <v>0</v>
      </c>
      <c r="BB500" s="210">
        <v>0</v>
      </c>
      <c r="BC500" s="209">
        <v>0</v>
      </c>
      <c r="BD500" s="75"/>
      <c r="BE500" s="75"/>
      <c r="BF500" s="75"/>
      <c r="BI500" s="194"/>
    </row>
    <row r="501" spans="1:61" ht="11.25" customHeight="1" x14ac:dyDescent="0.3">
      <c r="A501" s="184" t="s">
        <v>1196</v>
      </c>
      <c r="B501" s="185">
        <v>0</v>
      </c>
      <c r="C501" s="833">
        <v>70513</v>
      </c>
      <c r="D501" s="55">
        <v>1E-4</v>
      </c>
      <c r="E501" s="91">
        <v>0</v>
      </c>
      <c r="F501" s="186">
        <v>0</v>
      </c>
      <c r="G501" s="186">
        <v>0</v>
      </c>
      <c r="H501" s="186">
        <v>0</v>
      </c>
      <c r="I501" s="187">
        <v>0</v>
      </c>
      <c r="J501" s="186">
        <v>0</v>
      </c>
      <c r="K501" s="186">
        <v>0</v>
      </c>
      <c r="L501" s="186">
        <v>0</v>
      </c>
      <c r="M501" s="186">
        <v>0</v>
      </c>
      <c r="N501" s="188">
        <v>0</v>
      </c>
      <c r="O501" s="189">
        <v>121</v>
      </c>
      <c r="P501" s="186">
        <v>121</v>
      </c>
      <c r="Q501" s="189">
        <v>0</v>
      </c>
      <c r="R501" s="189">
        <v>0</v>
      </c>
      <c r="S501" s="189">
        <v>1E-4</v>
      </c>
      <c r="T501" s="188">
        <v>0</v>
      </c>
      <c r="U501" s="187">
        <v>0</v>
      </c>
      <c r="V501" s="189">
        <v>0</v>
      </c>
      <c r="W501" s="189">
        <v>0</v>
      </c>
      <c r="X501" s="188">
        <v>0</v>
      </c>
      <c r="Y501" s="188">
        <v>0</v>
      </c>
      <c r="Z501" s="186">
        <v>0</v>
      </c>
      <c r="AA501" s="186">
        <v>0</v>
      </c>
      <c r="AB501" s="186">
        <v>0</v>
      </c>
      <c r="AC501" s="186">
        <v>0</v>
      </c>
      <c r="AD501" s="188">
        <v>0</v>
      </c>
      <c r="AE501" s="189">
        <v>0</v>
      </c>
      <c r="AF501" s="189">
        <v>0</v>
      </c>
      <c r="AG501" s="189">
        <v>0</v>
      </c>
      <c r="AH501" s="191">
        <v>0</v>
      </c>
      <c r="AI501" s="186">
        <v>0</v>
      </c>
      <c r="AJ501" s="192">
        <v>7501943431102</v>
      </c>
      <c r="AK501" s="192" t="s">
        <v>262</v>
      </c>
      <c r="AL501" s="193" t="s">
        <v>278</v>
      </c>
      <c r="AM501" s="75">
        <v>70513</v>
      </c>
      <c r="AO501" s="188">
        <v>0</v>
      </c>
      <c r="AP501" s="188">
        <v>0</v>
      </c>
      <c r="AQ501" s="187">
        <v>0</v>
      </c>
      <c r="AR501" s="188">
        <v>0</v>
      </c>
      <c r="AS501" s="187">
        <v>0</v>
      </c>
      <c r="AT501" s="188">
        <v>0</v>
      </c>
      <c r="AU501" s="187">
        <v>0</v>
      </c>
      <c r="AV501" s="188">
        <v>0</v>
      </c>
      <c r="AW501" s="187">
        <v>0</v>
      </c>
      <c r="AX501" s="188">
        <v>0</v>
      </c>
      <c r="AY501" s="187">
        <v>0</v>
      </c>
      <c r="AZ501" s="188">
        <v>0</v>
      </c>
      <c r="BA501" s="187">
        <v>0</v>
      </c>
      <c r="BB501" s="188">
        <v>0</v>
      </c>
      <c r="BC501" s="187">
        <v>0</v>
      </c>
      <c r="BD501" s="75"/>
      <c r="BE501" s="75"/>
      <c r="BI501" s="194"/>
    </row>
    <row r="502" spans="1:61" ht="11.25" customHeight="1" x14ac:dyDescent="0.3">
      <c r="A502" s="184" t="s">
        <v>1197</v>
      </c>
      <c r="B502" s="185">
        <v>0</v>
      </c>
      <c r="C502" s="850">
        <v>70644</v>
      </c>
      <c r="D502" s="55">
        <v>2791.7999999999997</v>
      </c>
      <c r="E502" s="91">
        <v>107.42181988882533</v>
      </c>
      <c r="F502" s="186">
        <v>0</v>
      </c>
      <c r="G502" s="186">
        <v>0</v>
      </c>
      <c r="H502" s="186">
        <v>200.2</v>
      </c>
      <c r="I502" s="187">
        <v>0</v>
      </c>
      <c r="J502" s="186">
        <v>1057.867</v>
      </c>
      <c r="K502" s="186">
        <v>779.67399999999998</v>
      </c>
      <c r="L502" s="186">
        <v>140.80000000000001</v>
      </c>
      <c r="M502" s="186">
        <v>18.058829716009512</v>
      </c>
      <c r="N502" s="188">
        <v>0</v>
      </c>
      <c r="O502" s="189">
        <v>0</v>
      </c>
      <c r="P502" s="186">
        <v>0</v>
      </c>
      <c r="Q502" s="189">
        <v>13.309801704751164</v>
      </c>
      <c r="R502" s="189">
        <v>80.857045356363301</v>
      </c>
      <c r="S502" s="189">
        <v>2851.1999999999994</v>
      </c>
      <c r="T502" s="188">
        <v>2648.7999999999997</v>
      </c>
      <c r="U502" s="187">
        <v>101.91952020972867</v>
      </c>
      <c r="V502" s="189">
        <v>0</v>
      </c>
      <c r="W502" s="189">
        <v>0</v>
      </c>
      <c r="X502" s="188">
        <v>2648.7999999999997</v>
      </c>
      <c r="Y502" s="188">
        <v>1716</v>
      </c>
      <c r="Z502" s="186">
        <v>0</v>
      </c>
      <c r="AA502" s="186">
        <v>0</v>
      </c>
      <c r="AB502" s="186">
        <v>200.20000000000002</v>
      </c>
      <c r="AC502" s="186">
        <v>91</v>
      </c>
      <c r="AD502" s="188">
        <v>0</v>
      </c>
      <c r="AE502" s="189">
        <v>0</v>
      </c>
      <c r="AF502" s="189">
        <v>0</v>
      </c>
      <c r="AG502" s="189">
        <v>0</v>
      </c>
      <c r="AH502" s="191">
        <v>0</v>
      </c>
      <c r="AI502" s="186">
        <v>1114.98</v>
      </c>
      <c r="AJ502" s="192">
        <v>7501943431102</v>
      </c>
      <c r="AK502" s="192">
        <v>70513</v>
      </c>
      <c r="AL502" s="90" t="s">
        <v>279</v>
      </c>
      <c r="AM502" s="75">
        <v>70644</v>
      </c>
      <c r="AO502" s="188">
        <v>596.93333333333328</v>
      </c>
      <c r="AP502" s="188">
        <v>712.8</v>
      </c>
      <c r="AQ502" s="187">
        <v>95.48649484991823</v>
      </c>
      <c r="AR502" s="188">
        <v>618.19999999999993</v>
      </c>
      <c r="AS502" s="187">
        <v>70.046943462757397</v>
      </c>
      <c r="AT502" s="188">
        <v>459.8</v>
      </c>
      <c r="AU502" s="187">
        <v>55.436529514104492</v>
      </c>
      <c r="AV502" s="188">
        <v>675.40000000000009</v>
      </c>
      <c r="AW502" s="187">
        <v>89.247252151897399</v>
      </c>
      <c r="AX502" s="188">
        <v>1445.3999999999996</v>
      </c>
      <c r="AY502" s="187">
        <v>183.51326198822534</v>
      </c>
      <c r="AZ502" s="188">
        <v>574.20000000000005</v>
      </c>
      <c r="BA502" s="187">
        <v>58.815094030401113</v>
      </c>
      <c r="BB502" s="188">
        <v>681.99999999999989</v>
      </c>
      <c r="BC502" s="187">
        <v>74.50124041288106</v>
      </c>
      <c r="BD502" s="75"/>
      <c r="BE502" s="75"/>
      <c r="BI502" s="194"/>
    </row>
    <row r="503" spans="1:61" s="77" customFormat="1" ht="11.25" customHeight="1" x14ac:dyDescent="0.2">
      <c r="A503" s="149" t="s">
        <v>163</v>
      </c>
      <c r="B503" s="169">
        <v>0</v>
      </c>
      <c r="C503" s="836"/>
      <c r="D503" s="219">
        <v>49107.912699999993</v>
      </c>
      <c r="E503" s="220">
        <v>61.600255635410662</v>
      </c>
      <c r="F503" s="221">
        <v>31500</v>
      </c>
      <c r="G503" s="221">
        <v>33200</v>
      </c>
      <c r="H503" s="221">
        <v>11922.340000000002</v>
      </c>
      <c r="I503" s="222">
        <v>35.910662650602418</v>
      </c>
      <c r="J503" s="223">
        <v>27110.645000000004</v>
      </c>
      <c r="K503" s="221">
        <v>23916.092000000001</v>
      </c>
      <c r="L503" s="221">
        <v>3666.6539999999995</v>
      </c>
      <c r="M503" s="221">
        <v>15.331325870464118</v>
      </c>
      <c r="N503" s="223">
        <v>59.706000000000003</v>
      </c>
      <c r="O503" s="224">
        <v>1844.8940000000002</v>
      </c>
      <c r="P503" s="221">
        <v>2137.5360000000001</v>
      </c>
      <c r="Q503" s="224">
        <v>21.409265622415102</v>
      </c>
      <c r="R503" s="224">
        <v>63.477204655219367</v>
      </c>
      <c r="S503" s="224">
        <v>57363.598699999995</v>
      </c>
      <c r="T503" s="223">
        <v>55514.456000000006</v>
      </c>
      <c r="U503" s="224">
        <v>69.636530918178437</v>
      </c>
      <c r="V503" s="224">
        <v>846.15599999999995</v>
      </c>
      <c r="W503" s="224">
        <v>232.93599999999998</v>
      </c>
      <c r="X503" s="223">
        <v>54435.363999999994</v>
      </c>
      <c r="Y503" s="223">
        <v>22662.781999999999</v>
      </c>
      <c r="Z503" s="221">
        <v>4197.91</v>
      </c>
      <c r="AA503" s="221">
        <v>0</v>
      </c>
      <c r="AB503" s="221">
        <v>1108.376</v>
      </c>
      <c r="AC503" s="221">
        <v>834</v>
      </c>
      <c r="AD503" s="223">
        <v>235.22000000000008</v>
      </c>
      <c r="AE503" s="224">
        <v>0</v>
      </c>
      <c r="AF503" s="224">
        <v>0</v>
      </c>
      <c r="AG503" s="224">
        <v>0</v>
      </c>
      <c r="AH503" s="224">
        <v>0</v>
      </c>
      <c r="AI503" s="343">
        <v>28881.440000000002</v>
      </c>
      <c r="AJ503" s="192">
        <v>0</v>
      </c>
      <c r="AK503" s="192">
        <v>0</v>
      </c>
      <c r="AL503" s="226"/>
      <c r="AM503" s="75">
        <v>0</v>
      </c>
      <c r="AN503" s="76"/>
      <c r="AO503" s="223">
        <v>0</v>
      </c>
      <c r="AP503" s="223">
        <v>0</v>
      </c>
      <c r="AQ503" s="222">
        <v>0</v>
      </c>
      <c r="AR503" s="223">
        <v>0</v>
      </c>
      <c r="AS503" s="222">
        <v>0</v>
      </c>
      <c r="AT503" s="223">
        <v>0</v>
      </c>
      <c r="AU503" s="222">
        <v>0</v>
      </c>
      <c r="AV503" s="223">
        <v>0</v>
      </c>
      <c r="AW503" s="222">
        <v>0</v>
      </c>
      <c r="AX503" s="223">
        <v>0</v>
      </c>
      <c r="AY503" s="222">
        <v>0</v>
      </c>
      <c r="AZ503" s="223">
        <v>0</v>
      </c>
      <c r="BA503" s="222">
        <v>0</v>
      </c>
      <c r="BB503" s="223">
        <v>0</v>
      </c>
      <c r="BC503" s="222">
        <v>0</v>
      </c>
      <c r="BD503" s="75"/>
      <c r="BE503" s="75"/>
      <c r="BF503" s="56"/>
      <c r="BI503" s="194"/>
    </row>
    <row r="504" spans="1:61" ht="11.25" customHeight="1" x14ac:dyDescent="0.3">
      <c r="A504" s="195" t="s">
        <v>1198</v>
      </c>
      <c r="B504" s="196">
        <v>0</v>
      </c>
      <c r="C504" s="950">
        <v>70884</v>
      </c>
      <c r="D504" s="365">
        <v>606.15300000000002</v>
      </c>
      <c r="E504" s="198">
        <v>18.357981131789757</v>
      </c>
      <c r="F504" s="199">
        <v>0</v>
      </c>
      <c r="G504" s="199">
        <v>0</v>
      </c>
      <c r="H504" s="248">
        <v>0</v>
      </c>
      <c r="I504" s="249">
        <v>0</v>
      </c>
      <c r="J504" s="199">
        <v>953.59799999999996</v>
      </c>
      <c r="K504" s="199">
        <v>990.55499999999995</v>
      </c>
      <c r="L504" s="248">
        <v>197.88799999999998</v>
      </c>
      <c r="M504" s="249">
        <v>19.977487368192577</v>
      </c>
      <c r="N504" s="201">
        <v>108.316</v>
      </c>
      <c r="O504" s="250">
        <v>0</v>
      </c>
      <c r="P504" s="199">
        <v>112.482</v>
      </c>
      <c r="Q504" s="250">
        <v>32.547257859181755</v>
      </c>
      <c r="R504" s="202">
        <v>12.843934236439255</v>
      </c>
      <c r="S504" s="202">
        <v>408.26500000000004</v>
      </c>
      <c r="T504" s="201">
        <v>387.43799999999999</v>
      </c>
      <c r="U504" s="249">
        <v>11.733967321350152</v>
      </c>
      <c r="V504" s="202">
        <v>0</v>
      </c>
      <c r="W504" s="202">
        <v>4.1660000000000004</v>
      </c>
      <c r="X504" s="201">
        <v>383.27199999999999</v>
      </c>
      <c r="Y504" s="190">
        <v>0</v>
      </c>
      <c r="Z504" s="248">
        <v>0</v>
      </c>
      <c r="AA504" s="199">
        <v>0</v>
      </c>
      <c r="AB504" s="248">
        <v>0</v>
      </c>
      <c r="AC504" s="249">
        <v>0</v>
      </c>
      <c r="AD504" s="201">
        <v>64.57000000000005</v>
      </c>
      <c r="AE504" s="250">
        <v>0</v>
      </c>
      <c r="AF504" s="250">
        <v>0</v>
      </c>
      <c r="AG504" s="202">
        <v>0</v>
      </c>
      <c r="AH504" s="251">
        <v>0</v>
      </c>
      <c r="AI504" s="186">
        <v>1001.1030000000001</v>
      </c>
      <c r="AJ504" s="192">
        <v>7506425630394</v>
      </c>
      <c r="AK504" s="192" t="s">
        <v>505</v>
      </c>
      <c r="AL504" s="90" t="s">
        <v>279</v>
      </c>
      <c r="AM504" s="75">
        <v>70884</v>
      </c>
      <c r="AO504" s="188">
        <v>886.6640000000001</v>
      </c>
      <c r="AP504" s="188">
        <v>1041.4960000000001</v>
      </c>
      <c r="AQ504" s="187">
        <v>115.4310198644082</v>
      </c>
      <c r="AR504" s="188">
        <v>766.5440000000001</v>
      </c>
      <c r="AS504" s="187">
        <v>71.377065299980643</v>
      </c>
      <c r="AT504" s="188">
        <v>851.95200000000011</v>
      </c>
      <c r="AU504" s="187">
        <v>75.125061174821113</v>
      </c>
      <c r="AV504" s="188">
        <v>599.91300000000001</v>
      </c>
      <c r="AW504" s="187">
        <v>58.512513252567842</v>
      </c>
      <c r="AX504" s="188">
        <v>589.49</v>
      </c>
      <c r="AY504" s="187">
        <v>59.256064928459274</v>
      </c>
      <c r="AZ504" s="188">
        <v>1295.6289999999999</v>
      </c>
      <c r="BA504" s="187">
        <v>66.505778573976784</v>
      </c>
      <c r="BB504" s="188">
        <v>958.17700000000002</v>
      </c>
      <c r="BC504" s="187">
        <v>65.047588660185738</v>
      </c>
      <c r="BD504" s="75"/>
      <c r="BE504" s="75"/>
      <c r="BF504" s="75"/>
      <c r="BI504" s="194"/>
    </row>
    <row r="505" spans="1:61" ht="11.25" customHeight="1" x14ac:dyDescent="0.3">
      <c r="A505" s="793" t="s">
        <v>4926</v>
      </c>
      <c r="B505" s="205">
        <v>0</v>
      </c>
      <c r="C505" s="832">
        <v>71253</v>
      </c>
      <c r="D505" s="55">
        <v>1462.2660000000001</v>
      </c>
      <c r="E505" s="207">
        <v>0</v>
      </c>
      <c r="F505" s="210">
        <v>0</v>
      </c>
      <c r="G505" s="208">
        <v>0</v>
      </c>
      <c r="H505" s="186">
        <v>0</v>
      </c>
      <c r="I505" s="187">
        <v>0</v>
      </c>
      <c r="J505" s="210">
        <v>0</v>
      </c>
      <c r="K505" s="208">
        <v>0</v>
      </c>
      <c r="L505" s="186">
        <v>0</v>
      </c>
      <c r="M505" s="186">
        <v>0</v>
      </c>
      <c r="N505" s="211">
        <v>0</v>
      </c>
      <c r="O505" s="189">
        <v>0</v>
      </c>
      <c r="P505" s="211">
        <v>0</v>
      </c>
      <c r="Q505" s="189">
        <v>0</v>
      </c>
      <c r="R505" s="202">
        <v>0</v>
      </c>
      <c r="S505" s="202">
        <v>1462.2660000000001</v>
      </c>
      <c r="T505" s="210">
        <v>1462.2660000000001</v>
      </c>
      <c r="U505" s="187">
        <v>0</v>
      </c>
      <c r="V505" s="211">
        <v>0</v>
      </c>
      <c r="W505" s="211">
        <v>0</v>
      </c>
      <c r="X505" s="211">
        <v>1462.2660000000001</v>
      </c>
      <c r="Y505" s="188">
        <v>1462.2660000000001</v>
      </c>
      <c r="Z505" s="186">
        <v>0</v>
      </c>
      <c r="AA505" s="208">
        <v>0</v>
      </c>
      <c r="AB505" s="186">
        <v>0</v>
      </c>
      <c r="AC505" s="186">
        <v>0</v>
      </c>
      <c r="AD505" s="211">
        <v>0</v>
      </c>
      <c r="AE505" s="189">
        <v>0</v>
      </c>
      <c r="AF505" s="189">
        <v>0</v>
      </c>
      <c r="AG505" s="211">
        <v>0</v>
      </c>
      <c r="AH505" s="191">
        <v>0</v>
      </c>
      <c r="AI505" s="186">
        <v>0</v>
      </c>
      <c r="AJ505" s="192">
        <v>7506425630394</v>
      </c>
      <c r="AK505" s="192" t="s">
        <v>505</v>
      </c>
      <c r="AL505" s="90" t="s">
        <v>279</v>
      </c>
      <c r="AM505" s="75">
        <v>71253</v>
      </c>
      <c r="AO505" s="188">
        <v>0</v>
      </c>
      <c r="AP505" s="188">
        <v>0</v>
      </c>
      <c r="AQ505" s="187">
        <v>0</v>
      </c>
      <c r="AR505" s="188">
        <v>0</v>
      </c>
      <c r="AS505" s="187">
        <v>0</v>
      </c>
      <c r="AT505" s="188">
        <v>0</v>
      </c>
      <c r="AU505" s="187">
        <v>0</v>
      </c>
      <c r="AV505" s="188">
        <v>0</v>
      </c>
      <c r="AW505" s="187">
        <v>0</v>
      </c>
      <c r="AX505" s="188">
        <v>0</v>
      </c>
      <c r="AY505" s="187">
        <v>0</v>
      </c>
      <c r="AZ505" s="188">
        <v>0</v>
      </c>
      <c r="BA505" s="187">
        <v>0</v>
      </c>
      <c r="BB505" s="188">
        <v>0</v>
      </c>
      <c r="BC505" s="187">
        <v>0</v>
      </c>
      <c r="BD505" s="75"/>
      <c r="BE505" s="75"/>
      <c r="BF505" s="75"/>
      <c r="BI505" s="194"/>
    </row>
    <row r="506" spans="1:61" ht="11.25" customHeight="1" x14ac:dyDescent="0.3">
      <c r="A506" s="195" t="s">
        <v>1199</v>
      </c>
      <c r="B506" s="196">
        <v>0</v>
      </c>
      <c r="C506" s="833">
        <v>71187</v>
      </c>
      <c r="D506" s="197">
        <v>5026.2789999999995</v>
      </c>
      <c r="E506" s="198">
        <v>465.9282822976856</v>
      </c>
      <c r="F506" s="199">
        <v>0</v>
      </c>
      <c r="G506" s="199">
        <v>0</v>
      </c>
      <c r="H506" s="199">
        <v>0</v>
      </c>
      <c r="I506" s="200">
        <v>0</v>
      </c>
      <c r="J506" s="199">
        <v>48.671999999999997</v>
      </c>
      <c r="K506" s="199">
        <v>323.63</v>
      </c>
      <c r="L506" s="199">
        <v>281.20100000000002</v>
      </c>
      <c r="M506" s="199">
        <v>86.889657942712361</v>
      </c>
      <c r="N506" s="201">
        <v>0</v>
      </c>
      <c r="O506" s="202">
        <v>0</v>
      </c>
      <c r="P506" s="199">
        <v>0</v>
      </c>
      <c r="Q506" s="202">
        <v>577.74695923734396</v>
      </c>
      <c r="R506" s="202">
        <v>2924.727564102564</v>
      </c>
      <c r="S506" s="202">
        <v>4745.0779999999995</v>
      </c>
      <c r="T506" s="201">
        <v>4786.7340000000004</v>
      </c>
      <c r="U506" s="200">
        <v>443.72283162871184</v>
      </c>
      <c r="V506" s="202">
        <v>0</v>
      </c>
      <c r="W506" s="202">
        <v>0</v>
      </c>
      <c r="X506" s="201">
        <v>4786.7340000000004</v>
      </c>
      <c r="Y506" s="201">
        <v>687.39</v>
      </c>
      <c r="Z506" s="199">
        <v>0</v>
      </c>
      <c r="AA506" s="199">
        <v>0</v>
      </c>
      <c r="AB506" s="199">
        <v>0</v>
      </c>
      <c r="AC506" s="199">
        <v>0</v>
      </c>
      <c r="AD506" s="201">
        <v>4.1699999999999591</v>
      </c>
      <c r="AE506" s="202">
        <v>0</v>
      </c>
      <c r="AF506" s="202">
        <v>0</v>
      </c>
      <c r="AG506" s="202">
        <v>0</v>
      </c>
      <c r="AH506" s="203">
        <v>0</v>
      </c>
      <c r="AI506" s="186">
        <v>50.267000000000003</v>
      </c>
      <c r="AJ506" s="192">
        <v>7506425630394</v>
      </c>
      <c r="AK506" s="192" t="s">
        <v>505</v>
      </c>
      <c r="AL506" s="90" t="s">
        <v>279</v>
      </c>
      <c r="AM506" s="75">
        <v>71187</v>
      </c>
      <c r="AO506" s="188">
        <v>230.51833333333329</v>
      </c>
      <c r="AP506" s="188">
        <v>320.78199999999993</v>
      </c>
      <c r="AQ506" s="187">
        <v>213.85466666666662</v>
      </c>
      <c r="AR506" s="188">
        <v>62.486000000000004</v>
      </c>
      <c r="AS506" s="187">
        <v>17.85314285714286</v>
      </c>
      <c r="AT506" s="188">
        <v>308.28699999999998</v>
      </c>
      <c r="AU506" s="187">
        <v>73.483898648487582</v>
      </c>
      <c r="AV506" s="188">
        <v>91.654999999999973</v>
      </c>
      <c r="AW506" s="187">
        <v>27.258722166541254</v>
      </c>
      <c r="AX506" s="188">
        <v>35.410999999999994</v>
      </c>
      <c r="AY506" s="187">
        <v>11.618697010263274</v>
      </c>
      <c r="AZ506" s="188">
        <v>29.161000000000001</v>
      </c>
      <c r="BA506" s="187">
        <v>4.8601666666666672</v>
      </c>
      <c r="BB506" s="188">
        <v>433.26399999999995</v>
      </c>
      <c r="BC506" s="187">
        <v>89.837168266369744</v>
      </c>
      <c r="BD506" s="75"/>
      <c r="BE506" s="75"/>
      <c r="BF506" s="75"/>
      <c r="BI506" s="194"/>
    </row>
    <row r="507" spans="1:61" ht="11.25" customHeight="1" x14ac:dyDescent="0.3">
      <c r="A507" s="184" t="s">
        <v>1200</v>
      </c>
      <c r="B507" s="185">
        <v>0</v>
      </c>
      <c r="C507" s="832">
        <v>70787</v>
      </c>
      <c r="D507" s="55">
        <v>1E-4</v>
      </c>
      <c r="E507" s="91">
        <v>0</v>
      </c>
      <c r="F507" s="188">
        <v>0</v>
      </c>
      <c r="G507" s="186">
        <v>0</v>
      </c>
      <c r="H507" s="186">
        <v>0</v>
      </c>
      <c r="I507" s="187">
        <v>0</v>
      </c>
      <c r="J507" s="186">
        <v>0</v>
      </c>
      <c r="K507" s="186">
        <v>0</v>
      </c>
      <c r="L507" s="186">
        <v>0</v>
      </c>
      <c r="M507" s="186">
        <v>0</v>
      </c>
      <c r="N507" s="189">
        <v>0</v>
      </c>
      <c r="O507" s="189">
        <v>0</v>
      </c>
      <c r="P507" s="186">
        <v>0</v>
      </c>
      <c r="Q507" s="189">
        <v>0</v>
      </c>
      <c r="R507" s="189">
        <v>0</v>
      </c>
      <c r="S507" s="189">
        <v>1E-4</v>
      </c>
      <c r="T507" s="188">
        <v>0</v>
      </c>
      <c r="U507" s="187">
        <v>0</v>
      </c>
      <c r="V507" s="189">
        <v>0</v>
      </c>
      <c r="W507" s="189">
        <v>0</v>
      </c>
      <c r="X507" s="188">
        <v>0</v>
      </c>
      <c r="Y507" s="188">
        <v>0</v>
      </c>
      <c r="Z507" s="186">
        <v>0</v>
      </c>
      <c r="AA507" s="186">
        <v>0</v>
      </c>
      <c r="AB507" s="186">
        <v>0</v>
      </c>
      <c r="AC507" s="186">
        <v>0</v>
      </c>
      <c r="AD507" s="189">
        <v>0</v>
      </c>
      <c r="AE507" s="189">
        <v>0</v>
      </c>
      <c r="AF507" s="189">
        <v>0</v>
      </c>
      <c r="AG507" s="189">
        <v>0</v>
      </c>
      <c r="AH507" s="191">
        <v>0</v>
      </c>
      <c r="AI507" s="186">
        <v>0</v>
      </c>
      <c r="AJ507" s="192">
        <v>7506425630394</v>
      </c>
      <c r="AK507" s="192" t="s">
        <v>505</v>
      </c>
      <c r="AL507" s="216" t="s">
        <v>279</v>
      </c>
      <c r="AM507" s="75">
        <v>70787</v>
      </c>
      <c r="AO507" s="188">
        <v>0</v>
      </c>
      <c r="AP507" s="188">
        <v>0</v>
      </c>
      <c r="AQ507" s="187">
        <v>0</v>
      </c>
      <c r="AR507" s="188">
        <v>0</v>
      </c>
      <c r="AS507" s="187">
        <v>0</v>
      </c>
      <c r="AT507" s="188">
        <v>0</v>
      </c>
      <c r="AU507" s="187">
        <v>0</v>
      </c>
      <c r="AV507" s="188">
        <v>0</v>
      </c>
      <c r="AW507" s="187">
        <v>0</v>
      </c>
      <c r="AX507" s="188">
        <v>0</v>
      </c>
      <c r="AY507" s="187">
        <v>0</v>
      </c>
      <c r="AZ507" s="188">
        <v>0</v>
      </c>
      <c r="BA507" s="187">
        <v>0</v>
      </c>
      <c r="BB507" s="188">
        <v>0</v>
      </c>
      <c r="BC507" s="187">
        <v>0</v>
      </c>
      <c r="BD507" s="75"/>
      <c r="BE507" s="75"/>
      <c r="BF507" s="75"/>
      <c r="BI507" s="194"/>
    </row>
    <row r="508" spans="1:61" ht="11.25" customHeight="1" x14ac:dyDescent="0.3">
      <c r="A508" s="344" t="s">
        <v>1201</v>
      </c>
      <c r="B508" s="345">
        <v>0</v>
      </c>
      <c r="C508" s="849">
        <v>70508</v>
      </c>
      <c r="D508" s="346">
        <v>1E-4</v>
      </c>
      <c r="E508" s="347">
        <v>0</v>
      </c>
      <c r="F508" s="348">
        <v>0</v>
      </c>
      <c r="G508" s="348">
        <v>0</v>
      </c>
      <c r="H508" s="348">
        <v>0</v>
      </c>
      <c r="I508" s="349">
        <v>0</v>
      </c>
      <c r="J508" s="348">
        <v>0</v>
      </c>
      <c r="K508" s="348">
        <v>0</v>
      </c>
      <c r="L508" s="348">
        <v>0</v>
      </c>
      <c r="M508" s="348">
        <v>0</v>
      </c>
      <c r="N508" s="350">
        <v>0</v>
      </c>
      <c r="O508" s="351">
        <v>1314.0819999999999</v>
      </c>
      <c r="P508" s="348">
        <v>1314.0819999999999</v>
      </c>
      <c r="Q508" s="351">
        <v>0</v>
      </c>
      <c r="R508" s="351">
        <v>0</v>
      </c>
      <c r="S508" s="351">
        <v>1E-4</v>
      </c>
      <c r="T508" s="350">
        <v>0</v>
      </c>
      <c r="U508" s="349">
        <v>0</v>
      </c>
      <c r="V508" s="351">
        <v>0</v>
      </c>
      <c r="W508" s="351">
        <v>0</v>
      </c>
      <c r="X508" s="350">
        <v>0</v>
      </c>
      <c r="Y508" s="350">
        <v>0</v>
      </c>
      <c r="Z508" s="348">
        <v>0</v>
      </c>
      <c r="AA508" s="348">
        <v>0</v>
      </c>
      <c r="AB508" s="348">
        <v>0</v>
      </c>
      <c r="AC508" s="348">
        <v>0</v>
      </c>
      <c r="AD508" s="350">
        <v>0</v>
      </c>
      <c r="AE508" s="351">
        <v>0</v>
      </c>
      <c r="AF508" s="351">
        <v>0</v>
      </c>
      <c r="AG508" s="351">
        <v>0</v>
      </c>
      <c r="AH508" s="352">
        <v>0</v>
      </c>
      <c r="AI508" s="186">
        <v>0</v>
      </c>
      <c r="AJ508" s="192">
        <v>7501943432451</v>
      </c>
      <c r="AK508" s="192" t="s">
        <v>262</v>
      </c>
      <c r="AL508" s="90" t="s">
        <v>279</v>
      </c>
      <c r="AM508" s="75">
        <v>70508</v>
      </c>
      <c r="AO508" s="188">
        <v>0</v>
      </c>
      <c r="AP508" s="188">
        <v>0</v>
      </c>
      <c r="AQ508" s="187">
        <v>0</v>
      </c>
      <c r="AR508" s="188">
        <v>0</v>
      </c>
      <c r="AS508" s="187">
        <v>0</v>
      </c>
      <c r="AT508" s="188">
        <v>0</v>
      </c>
      <c r="AU508" s="187">
        <v>0</v>
      </c>
      <c r="AV508" s="188">
        <v>0</v>
      </c>
      <c r="AW508" s="187">
        <v>0</v>
      </c>
      <c r="AX508" s="188">
        <v>0</v>
      </c>
      <c r="AY508" s="187">
        <v>0</v>
      </c>
      <c r="AZ508" s="188">
        <v>0</v>
      </c>
      <c r="BA508" s="187">
        <v>0</v>
      </c>
      <c r="BB508" s="188">
        <v>0</v>
      </c>
      <c r="BC508" s="187">
        <v>0</v>
      </c>
      <c r="BD508" s="75"/>
      <c r="BE508" s="75"/>
      <c r="BI508" s="194"/>
    </row>
    <row r="509" spans="1:61" ht="11.25" customHeight="1" x14ac:dyDescent="0.3">
      <c r="A509" s="184" t="s">
        <v>1202</v>
      </c>
      <c r="B509" s="185">
        <v>0</v>
      </c>
      <c r="C509" s="832">
        <v>70572</v>
      </c>
      <c r="D509" s="55">
        <v>14.574999999999999</v>
      </c>
      <c r="E509" s="91">
        <v>0</v>
      </c>
      <c r="F509" s="186">
        <v>0</v>
      </c>
      <c r="G509" s="186">
        <v>0</v>
      </c>
      <c r="H509" s="186">
        <v>0</v>
      </c>
      <c r="I509" s="187">
        <v>0</v>
      </c>
      <c r="J509" s="186">
        <v>0</v>
      </c>
      <c r="K509" s="186">
        <v>0</v>
      </c>
      <c r="L509" s="186">
        <v>0</v>
      </c>
      <c r="M509" s="186">
        <v>0</v>
      </c>
      <c r="N509" s="188">
        <v>0</v>
      </c>
      <c r="O509" s="189">
        <v>0</v>
      </c>
      <c r="P509" s="186">
        <v>0</v>
      </c>
      <c r="Q509" s="189">
        <v>0</v>
      </c>
      <c r="R509" s="189">
        <v>0</v>
      </c>
      <c r="S509" s="189">
        <v>14.574999999999999</v>
      </c>
      <c r="T509" s="188">
        <v>14.574999999999999</v>
      </c>
      <c r="U509" s="187">
        <v>0</v>
      </c>
      <c r="V509" s="189">
        <v>0</v>
      </c>
      <c r="W509" s="189">
        <v>0</v>
      </c>
      <c r="X509" s="188">
        <v>14.574999999999999</v>
      </c>
      <c r="Y509" s="188">
        <v>0</v>
      </c>
      <c r="Z509" s="186">
        <v>0</v>
      </c>
      <c r="AA509" s="186">
        <v>0</v>
      </c>
      <c r="AB509" s="186">
        <v>0</v>
      </c>
      <c r="AC509" s="186">
        <v>0</v>
      </c>
      <c r="AD509" s="188">
        <v>0</v>
      </c>
      <c r="AE509" s="189">
        <v>0</v>
      </c>
      <c r="AF509" s="189">
        <v>0</v>
      </c>
      <c r="AG509" s="189">
        <v>0</v>
      </c>
      <c r="AH509" s="191">
        <v>0</v>
      </c>
      <c r="AI509" s="186">
        <v>0</v>
      </c>
      <c r="AJ509" s="192">
        <v>7501943432451</v>
      </c>
      <c r="AK509" s="192">
        <v>70508</v>
      </c>
      <c r="AL509" s="90" t="s">
        <v>279</v>
      </c>
      <c r="AM509" s="75">
        <v>70572</v>
      </c>
      <c r="AO509" s="210">
        <v>-6.9996666666666671</v>
      </c>
      <c r="AP509" s="210">
        <v>-2.3340000000000001</v>
      </c>
      <c r="AQ509" s="209">
        <v>0</v>
      </c>
      <c r="AR509" s="210">
        <v>-8.17</v>
      </c>
      <c r="AS509" s="209">
        <v>0</v>
      </c>
      <c r="AT509" s="210">
        <v>-10.495000000000001</v>
      </c>
      <c r="AU509" s="209">
        <v>0</v>
      </c>
      <c r="AV509" s="210">
        <v>-1.7520000000000002</v>
      </c>
      <c r="AW509" s="209">
        <v>0</v>
      </c>
      <c r="AX509" s="210">
        <v>0.59</v>
      </c>
      <c r="AY509" s="209">
        <v>0</v>
      </c>
      <c r="AZ509" s="210">
        <v>179.56</v>
      </c>
      <c r="BA509" s="209">
        <v>91.122230454596192</v>
      </c>
      <c r="BB509" s="210">
        <v>1027.8319999999999</v>
      </c>
      <c r="BC509" s="209">
        <v>78.081020020267914</v>
      </c>
      <c r="BD509" s="75"/>
      <c r="BE509" s="75"/>
      <c r="BI509" s="194"/>
    </row>
    <row r="510" spans="1:61" ht="11.25" customHeight="1" x14ac:dyDescent="0.3">
      <c r="A510" s="184" t="s">
        <v>1203</v>
      </c>
      <c r="B510" s="185">
        <v>0</v>
      </c>
      <c r="C510" s="832">
        <v>71202</v>
      </c>
      <c r="D510" s="55">
        <v>7032.7290000000012</v>
      </c>
      <c r="E510" s="91">
        <v>37.812810503903492</v>
      </c>
      <c r="F510" s="186">
        <v>5500</v>
      </c>
      <c r="G510" s="186">
        <v>6000</v>
      </c>
      <c r="H510" s="186">
        <v>0</v>
      </c>
      <c r="I510" s="187">
        <v>0</v>
      </c>
      <c r="J510" s="186">
        <v>4749.2520000000004</v>
      </c>
      <c r="K510" s="186">
        <v>5579.6399999999994</v>
      </c>
      <c r="L510" s="186">
        <v>799.3</v>
      </c>
      <c r="M510" s="186">
        <v>14.325296972564539</v>
      </c>
      <c r="N510" s="188">
        <v>0</v>
      </c>
      <c r="O510" s="189">
        <v>0</v>
      </c>
      <c r="P510" s="186">
        <v>64.712999999999994</v>
      </c>
      <c r="Q510" s="189">
        <v>18.192612226093704</v>
      </c>
      <c r="R510" s="189">
        <v>39.375225825035187</v>
      </c>
      <c r="S510" s="189">
        <v>6233.429000000001</v>
      </c>
      <c r="T510" s="188">
        <v>6227.0229999999992</v>
      </c>
      <c r="U510" s="187">
        <v>33.480778329784719</v>
      </c>
      <c r="V510" s="189">
        <v>123.596</v>
      </c>
      <c r="W510" s="189">
        <v>64.712999999999994</v>
      </c>
      <c r="X510" s="188">
        <v>6038.7139999999999</v>
      </c>
      <c r="Y510" s="188">
        <v>2245.1329999999998</v>
      </c>
      <c r="Z510" s="186">
        <v>291.5</v>
      </c>
      <c r="AA510" s="186">
        <v>0</v>
      </c>
      <c r="AB510" s="186">
        <v>0</v>
      </c>
      <c r="AC510" s="186">
        <v>0</v>
      </c>
      <c r="AD510" s="188">
        <v>28.560000000000173</v>
      </c>
      <c r="AE510" s="189">
        <v>0</v>
      </c>
      <c r="AF510" s="189">
        <v>0</v>
      </c>
      <c r="AG510" s="189">
        <v>0</v>
      </c>
      <c r="AH510" s="191">
        <v>0</v>
      </c>
      <c r="AI510" s="186">
        <v>4949.3549999999996</v>
      </c>
      <c r="AJ510" s="192">
        <v>7501943432451</v>
      </c>
      <c r="AK510" s="192">
        <v>70508</v>
      </c>
      <c r="AL510" s="90" t="s">
        <v>279</v>
      </c>
      <c r="AM510" s="75">
        <v>71202</v>
      </c>
      <c r="AO510" s="210">
        <v>4369.3966666666665</v>
      </c>
      <c r="AP510" s="210">
        <v>3131.8809999999999</v>
      </c>
      <c r="AQ510" s="209">
        <v>67.384580694702905</v>
      </c>
      <c r="AR510" s="210">
        <v>5390.9989999999998</v>
      </c>
      <c r="AS510" s="209">
        <v>86.869421104068493</v>
      </c>
      <c r="AT510" s="210">
        <v>4585.3100000000004</v>
      </c>
      <c r="AU510" s="209">
        <v>76.613289944905659</v>
      </c>
      <c r="AV510" s="210">
        <v>3907.2790000000005</v>
      </c>
      <c r="AW510" s="209">
        <v>70.371005397846957</v>
      </c>
      <c r="AX510" s="210">
        <v>3911.3519999999999</v>
      </c>
      <c r="AY510" s="209">
        <v>71.062387924659944</v>
      </c>
      <c r="AZ510" s="210">
        <v>3963.2259999999997</v>
      </c>
      <c r="BA510" s="209">
        <v>60.972707692307679</v>
      </c>
      <c r="BB510" s="210">
        <v>5086.0920000000006</v>
      </c>
      <c r="BC510" s="209">
        <v>89.651613012398357</v>
      </c>
      <c r="BD510" s="75"/>
      <c r="BE510" s="75"/>
      <c r="BI510" s="194"/>
    </row>
    <row r="511" spans="1:61" ht="11.25" customHeight="1" x14ac:dyDescent="0.3">
      <c r="A511" s="184" t="s">
        <v>1204</v>
      </c>
      <c r="B511" s="185">
        <v>0</v>
      </c>
      <c r="C511" s="832">
        <v>70896</v>
      </c>
      <c r="D511" s="55">
        <v>907.72499999999991</v>
      </c>
      <c r="E511" s="91">
        <v>0</v>
      </c>
      <c r="F511" s="186">
        <v>0</v>
      </c>
      <c r="G511" s="186">
        <v>0</v>
      </c>
      <c r="H511" s="186">
        <v>0</v>
      </c>
      <c r="I511" s="187">
        <v>0</v>
      </c>
      <c r="J511" s="186">
        <v>0</v>
      </c>
      <c r="K511" s="186">
        <v>0</v>
      </c>
      <c r="L511" s="186">
        <v>15.925000000000001</v>
      </c>
      <c r="M511" s="186">
        <v>0</v>
      </c>
      <c r="N511" s="188">
        <v>0</v>
      </c>
      <c r="O511" s="189">
        <v>0</v>
      </c>
      <c r="P511" s="186">
        <v>0</v>
      </c>
      <c r="Q511" s="189">
        <v>0</v>
      </c>
      <c r="R511" s="189">
        <v>0</v>
      </c>
      <c r="S511" s="189">
        <v>891.8</v>
      </c>
      <c r="T511" s="188">
        <v>891.8</v>
      </c>
      <c r="U511" s="187">
        <v>0</v>
      </c>
      <c r="V511" s="189">
        <v>0</v>
      </c>
      <c r="W511" s="189">
        <v>0</v>
      </c>
      <c r="X511" s="188">
        <v>891.8</v>
      </c>
      <c r="Y511" s="188">
        <v>0</v>
      </c>
      <c r="Z511" s="186">
        <v>0</v>
      </c>
      <c r="AA511" s="186">
        <v>0</v>
      </c>
      <c r="AB511" s="186">
        <v>0</v>
      </c>
      <c r="AC511" s="186">
        <v>0</v>
      </c>
      <c r="AD511" s="188">
        <v>0</v>
      </c>
      <c r="AE511" s="189">
        <v>0</v>
      </c>
      <c r="AF511" s="189">
        <v>0</v>
      </c>
      <c r="AG511" s="189">
        <v>0</v>
      </c>
      <c r="AH511" s="191">
        <v>0</v>
      </c>
      <c r="AI511" s="186">
        <v>0</v>
      </c>
      <c r="AJ511" s="192">
        <v>7501943432451</v>
      </c>
      <c r="AK511" s="192">
        <v>70508</v>
      </c>
      <c r="AL511" s="90" t="s">
        <v>279</v>
      </c>
      <c r="AM511" s="75">
        <v>70896</v>
      </c>
      <c r="AO511" s="210">
        <v>4.0816666666666661</v>
      </c>
      <c r="AP511" s="210">
        <v>-1.23</v>
      </c>
      <c r="AQ511" s="209">
        <v>0</v>
      </c>
      <c r="AR511" s="210">
        <v>6.125</v>
      </c>
      <c r="AS511" s="209">
        <v>0</v>
      </c>
      <c r="AT511" s="210">
        <v>7.35</v>
      </c>
      <c r="AU511" s="209">
        <v>0</v>
      </c>
      <c r="AV511" s="210">
        <v>8.5749999999999993</v>
      </c>
      <c r="AW511" s="209">
        <v>0</v>
      </c>
      <c r="AX511" s="210">
        <v>2.4500000000000002</v>
      </c>
      <c r="AY511" s="209">
        <v>0</v>
      </c>
      <c r="AZ511" s="210">
        <v>4.9000000000000004</v>
      </c>
      <c r="BA511" s="209">
        <v>0</v>
      </c>
      <c r="BB511" s="210">
        <v>0</v>
      </c>
      <c r="BC511" s="209">
        <v>0</v>
      </c>
      <c r="BD511" s="75"/>
      <c r="BE511" s="75"/>
      <c r="BI511" s="194"/>
    </row>
    <row r="512" spans="1:61" ht="11.25" customHeight="1" x14ac:dyDescent="0.3">
      <c r="A512" s="353" t="s">
        <v>1205</v>
      </c>
      <c r="B512" s="354">
        <v>0</v>
      </c>
      <c r="C512" s="862">
        <v>71567</v>
      </c>
      <c r="D512" s="355">
        <v>0</v>
      </c>
      <c r="E512" s="356">
        <v>0</v>
      </c>
      <c r="F512" s="357">
        <v>0</v>
      </c>
      <c r="G512" s="357">
        <v>0</v>
      </c>
      <c r="H512" s="357">
        <v>0</v>
      </c>
      <c r="I512" s="358">
        <v>0</v>
      </c>
      <c r="J512" s="357">
        <v>0</v>
      </c>
      <c r="K512" s="357">
        <v>1012.904</v>
      </c>
      <c r="L512" s="357">
        <v>0</v>
      </c>
      <c r="M512" s="357">
        <v>0</v>
      </c>
      <c r="N512" s="359">
        <v>0</v>
      </c>
      <c r="O512" s="360">
        <v>0</v>
      </c>
      <c r="P512" s="357">
        <v>0</v>
      </c>
      <c r="Q512" s="360">
        <v>0</v>
      </c>
      <c r="R512" s="360">
        <v>0</v>
      </c>
      <c r="S512" s="360">
        <v>0</v>
      </c>
      <c r="T512" s="359">
        <v>5442.75</v>
      </c>
      <c r="U512" s="358">
        <v>161.20234494088285</v>
      </c>
      <c r="V512" s="360">
        <v>0</v>
      </c>
      <c r="W512" s="360">
        <v>0</v>
      </c>
      <c r="X512" s="359">
        <v>5442.75</v>
      </c>
      <c r="Y512" s="359">
        <v>3210.75</v>
      </c>
      <c r="Z512" s="357">
        <v>0</v>
      </c>
      <c r="AA512" s="357">
        <v>0</v>
      </c>
      <c r="AB512" s="357">
        <v>0</v>
      </c>
      <c r="AC512" s="357">
        <v>0</v>
      </c>
      <c r="AD512" s="359">
        <v>0</v>
      </c>
      <c r="AE512" s="360">
        <v>0</v>
      </c>
      <c r="AF512" s="360">
        <v>0</v>
      </c>
      <c r="AG512" s="360">
        <v>0</v>
      </c>
      <c r="AH512" s="361">
        <v>0</v>
      </c>
      <c r="AI512" s="186">
        <v>0</v>
      </c>
      <c r="AJ512" s="192">
        <v>7501943432451</v>
      </c>
      <c r="AK512" s="192">
        <v>70508</v>
      </c>
      <c r="AL512" s="90" t="s">
        <v>279</v>
      </c>
      <c r="AM512" s="75">
        <v>71567</v>
      </c>
      <c r="AO512" s="210">
        <v>236.25</v>
      </c>
      <c r="AP512" s="210">
        <v>671.25</v>
      </c>
      <c r="AQ512" s="209">
        <v>25.688833881935842</v>
      </c>
      <c r="AR512" s="210">
        <v>37.5</v>
      </c>
      <c r="AS512" s="209">
        <v>27.188295257636284</v>
      </c>
      <c r="AT512" s="210">
        <v>0</v>
      </c>
      <c r="AU512" s="209">
        <v>0</v>
      </c>
      <c r="AV512" s="210">
        <v>3024</v>
      </c>
      <c r="AW512" s="209">
        <v>1372.4431212188601</v>
      </c>
      <c r="AX512" s="210">
        <v>225</v>
      </c>
      <c r="AY512" s="209">
        <v>6.0691871146571943</v>
      </c>
      <c r="AZ512" s="210">
        <v>0</v>
      </c>
      <c r="BA512" s="209">
        <v>0</v>
      </c>
      <c r="BB512" s="210">
        <v>187.5</v>
      </c>
      <c r="BC512" s="209">
        <v>74.281548859431581</v>
      </c>
      <c r="BD512" s="75"/>
      <c r="BE512" s="75"/>
      <c r="BI512" s="194"/>
    </row>
    <row r="513" spans="1:61" ht="11.25" customHeight="1" x14ac:dyDescent="0.3">
      <c r="A513" s="353" t="s">
        <v>4927</v>
      </c>
      <c r="B513" s="354">
        <v>0</v>
      </c>
      <c r="C513" s="862">
        <v>71204</v>
      </c>
      <c r="D513" s="355">
        <v>1E-4</v>
      </c>
      <c r="E513" s="356">
        <v>0</v>
      </c>
      <c r="F513" s="357">
        <v>0</v>
      </c>
      <c r="G513" s="357">
        <v>0</v>
      </c>
      <c r="H513" s="357">
        <v>0</v>
      </c>
      <c r="I513" s="358">
        <v>0</v>
      </c>
      <c r="J513" s="357">
        <v>0</v>
      </c>
      <c r="K513" s="357">
        <v>0</v>
      </c>
      <c r="L513" s="357">
        <v>0</v>
      </c>
      <c r="M513" s="357">
        <v>0</v>
      </c>
      <c r="N513" s="359">
        <v>0</v>
      </c>
      <c r="O513" s="360">
        <v>0</v>
      </c>
      <c r="P513" s="357">
        <v>0</v>
      </c>
      <c r="Q513" s="360">
        <v>0</v>
      </c>
      <c r="R513" s="360">
        <v>0</v>
      </c>
      <c r="S513" s="360">
        <v>1E-4</v>
      </c>
      <c r="T513" s="359">
        <v>0</v>
      </c>
      <c r="U513" s="358">
        <v>0</v>
      </c>
      <c r="V513" s="360">
        <v>0</v>
      </c>
      <c r="W513" s="360">
        <v>0</v>
      </c>
      <c r="X513" s="359">
        <v>0</v>
      </c>
      <c r="Y513" s="359">
        <v>0</v>
      </c>
      <c r="Z513" s="357">
        <v>0</v>
      </c>
      <c r="AA513" s="357">
        <v>0</v>
      </c>
      <c r="AB513" s="357">
        <v>0</v>
      </c>
      <c r="AC513" s="357">
        <v>0</v>
      </c>
      <c r="AD513" s="359">
        <v>0</v>
      </c>
      <c r="AE513" s="360">
        <v>0</v>
      </c>
      <c r="AF513" s="360">
        <v>0</v>
      </c>
      <c r="AG513" s="360">
        <v>0</v>
      </c>
      <c r="AH513" s="361">
        <v>0</v>
      </c>
      <c r="AI513" s="186">
        <v>0</v>
      </c>
      <c r="AJ513" s="192">
        <v>7501943432451</v>
      </c>
      <c r="AK513" s="192">
        <v>70508</v>
      </c>
      <c r="AL513" s="90" t="s">
        <v>279</v>
      </c>
      <c r="AM513" s="75">
        <v>71204</v>
      </c>
      <c r="AO513" s="210">
        <v>0</v>
      </c>
      <c r="AP513" s="210">
        <v>0</v>
      </c>
      <c r="AQ513" s="209">
        <v>0</v>
      </c>
      <c r="AR513" s="210">
        <v>0</v>
      </c>
      <c r="AS513" s="209">
        <v>0</v>
      </c>
      <c r="AT513" s="210">
        <v>0</v>
      </c>
      <c r="AU513" s="209">
        <v>0</v>
      </c>
      <c r="AV513" s="210">
        <v>0</v>
      </c>
      <c r="AW513" s="209">
        <v>0</v>
      </c>
      <c r="AX513" s="210">
        <v>0</v>
      </c>
      <c r="AY513" s="209">
        <v>0</v>
      </c>
      <c r="AZ513" s="210">
        <v>0</v>
      </c>
      <c r="BA513" s="209">
        <v>0</v>
      </c>
      <c r="BB513" s="210">
        <v>0</v>
      </c>
      <c r="BC513" s="209">
        <v>0</v>
      </c>
      <c r="BD513" s="75"/>
      <c r="BE513" s="75"/>
      <c r="BI513" s="194"/>
    </row>
    <row r="514" spans="1:61" ht="11.25" customHeight="1" x14ac:dyDescent="0.3">
      <c r="A514" s="227" t="s">
        <v>1206</v>
      </c>
      <c r="B514" s="261">
        <v>0</v>
      </c>
      <c r="C514" s="842">
        <v>70502</v>
      </c>
      <c r="D514" s="262">
        <v>1E-4</v>
      </c>
      <c r="E514" s="263">
        <v>0</v>
      </c>
      <c r="F514" s="264">
        <v>0</v>
      </c>
      <c r="G514" s="264">
        <v>0</v>
      </c>
      <c r="H514" s="264">
        <v>0</v>
      </c>
      <c r="I514" s="266">
        <v>0</v>
      </c>
      <c r="J514" s="264">
        <v>0</v>
      </c>
      <c r="K514" s="264">
        <v>0</v>
      </c>
      <c r="L514" s="264">
        <v>0</v>
      </c>
      <c r="M514" s="264">
        <v>0</v>
      </c>
      <c r="N514" s="267">
        <v>0</v>
      </c>
      <c r="O514" s="268">
        <v>580.79999999999995</v>
      </c>
      <c r="P514" s="264">
        <v>580.79999999999995</v>
      </c>
      <c r="Q514" s="268">
        <v>0</v>
      </c>
      <c r="R514" s="268">
        <v>0</v>
      </c>
      <c r="S514" s="268">
        <v>1E-4</v>
      </c>
      <c r="T514" s="267">
        <v>0</v>
      </c>
      <c r="U514" s="266">
        <v>0</v>
      </c>
      <c r="V514" s="268">
        <v>0</v>
      </c>
      <c r="W514" s="268">
        <v>0</v>
      </c>
      <c r="X514" s="267">
        <v>0</v>
      </c>
      <c r="Y514" s="267">
        <v>0</v>
      </c>
      <c r="Z514" s="264">
        <v>0</v>
      </c>
      <c r="AA514" s="264">
        <v>0</v>
      </c>
      <c r="AB514" s="264">
        <v>0</v>
      </c>
      <c r="AC514" s="264">
        <v>0</v>
      </c>
      <c r="AD514" s="267">
        <v>0</v>
      </c>
      <c r="AE514" s="268">
        <v>0</v>
      </c>
      <c r="AF514" s="268">
        <v>0</v>
      </c>
      <c r="AG514" s="268">
        <v>0</v>
      </c>
      <c r="AH514" s="269">
        <v>0</v>
      </c>
      <c r="AI514" s="186">
        <v>0</v>
      </c>
      <c r="AJ514" s="192">
        <v>7501943431089</v>
      </c>
      <c r="AK514" s="192" t="s">
        <v>262</v>
      </c>
      <c r="AL514" s="193" t="s">
        <v>278</v>
      </c>
      <c r="AM514" s="75">
        <v>70502</v>
      </c>
      <c r="AO514" s="188">
        <v>0</v>
      </c>
      <c r="AP514" s="188">
        <v>0</v>
      </c>
      <c r="AQ514" s="187">
        <v>0</v>
      </c>
      <c r="AR514" s="188">
        <v>0</v>
      </c>
      <c r="AS514" s="187">
        <v>0</v>
      </c>
      <c r="AT514" s="188">
        <v>0</v>
      </c>
      <c r="AU514" s="187">
        <v>0</v>
      </c>
      <c r="AV514" s="188">
        <v>0</v>
      </c>
      <c r="AW514" s="187">
        <v>0</v>
      </c>
      <c r="AX514" s="188">
        <v>0</v>
      </c>
      <c r="AY514" s="187">
        <v>0</v>
      </c>
      <c r="AZ514" s="188">
        <v>0</v>
      </c>
      <c r="BA514" s="187">
        <v>0</v>
      </c>
      <c r="BB514" s="188">
        <v>0</v>
      </c>
      <c r="BC514" s="187">
        <v>0</v>
      </c>
      <c r="BD514" s="75"/>
      <c r="BE514" s="75"/>
      <c r="BF514" s="75"/>
      <c r="BI514" s="194"/>
    </row>
    <row r="515" spans="1:61" ht="11.25" customHeight="1" x14ac:dyDescent="0.3">
      <c r="A515" s="252" t="s">
        <v>1207</v>
      </c>
      <c r="B515" s="253">
        <v>0</v>
      </c>
      <c r="C515" s="847">
        <v>70573</v>
      </c>
      <c r="D515" s="254">
        <v>1E-4</v>
      </c>
      <c r="E515" s="255">
        <v>0</v>
      </c>
      <c r="F515" s="256">
        <v>0</v>
      </c>
      <c r="G515" s="256">
        <v>0</v>
      </c>
      <c r="H515" s="256">
        <v>0</v>
      </c>
      <c r="I515" s="257">
        <v>0</v>
      </c>
      <c r="J515" s="256">
        <v>0</v>
      </c>
      <c r="K515" s="256">
        <v>0</v>
      </c>
      <c r="L515" s="256">
        <v>0</v>
      </c>
      <c r="M515" s="256">
        <v>0</v>
      </c>
      <c r="N515" s="259">
        <v>0</v>
      </c>
      <c r="O515" s="258">
        <v>0</v>
      </c>
      <c r="P515" s="256">
        <v>0</v>
      </c>
      <c r="Q515" s="258">
        <v>0</v>
      </c>
      <c r="R515" s="258">
        <v>0</v>
      </c>
      <c r="S515" s="258">
        <v>1E-4</v>
      </c>
      <c r="T515" s="259">
        <v>0</v>
      </c>
      <c r="U515" s="257">
        <v>0</v>
      </c>
      <c r="V515" s="258">
        <v>0</v>
      </c>
      <c r="W515" s="258">
        <v>0</v>
      </c>
      <c r="X515" s="259">
        <v>0</v>
      </c>
      <c r="Y515" s="259">
        <v>0</v>
      </c>
      <c r="Z515" s="256">
        <v>0</v>
      </c>
      <c r="AA515" s="256">
        <v>0</v>
      </c>
      <c r="AB515" s="256">
        <v>0</v>
      </c>
      <c r="AC515" s="256">
        <v>0</v>
      </c>
      <c r="AD515" s="259">
        <v>0</v>
      </c>
      <c r="AE515" s="258">
        <v>0</v>
      </c>
      <c r="AF515" s="258">
        <v>0</v>
      </c>
      <c r="AG515" s="258">
        <v>0</v>
      </c>
      <c r="AH515" s="260">
        <v>0</v>
      </c>
      <c r="AI515" s="186">
        <v>0</v>
      </c>
      <c r="AJ515" s="192">
        <v>7501943431089</v>
      </c>
      <c r="AK515" s="192">
        <v>70502</v>
      </c>
      <c r="AL515" s="90" t="s">
        <v>279</v>
      </c>
      <c r="AM515" s="75">
        <v>70573</v>
      </c>
      <c r="AO515" s="188">
        <v>-91.666666666666671</v>
      </c>
      <c r="AP515" s="188">
        <v>8.7999999999999972</v>
      </c>
      <c r="AQ515" s="187">
        <v>0</v>
      </c>
      <c r="AR515" s="188">
        <v>48.4</v>
      </c>
      <c r="AS515" s="187">
        <v>0</v>
      </c>
      <c r="AT515" s="188">
        <v>-332.2</v>
      </c>
      <c r="AU515" s="187">
        <v>0</v>
      </c>
      <c r="AV515" s="188">
        <v>-127.59999999999998</v>
      </c>
      <c r="AW515" s="187">
        <v>0</v>
      </c>
      <c r="AX515" s="188">
        <v>114.4</v>
      </c>
      <c r="AY515" s="187">
        <v>0</v>
      </c>
      <c r="AZ515" s="188">
        <v>1590.6000000000001</v>
      </c>
      <c r="BA515" s="187">
        <v>9.3951565268753701</v>
      </c>
      <c r="BB515" s="188">
        <v>20644.8</v>
      </c>
      <c r="BC515" s="187">
        <v>268.45124432160628</v>
      </c>
      <c r="BD515" s="75"/>
      <c r="BE515" s="75"/>
      <c r="BF515" s="75"/>
      <c r="BI515" s="194"/>
    </row>
    <row r="516" spans="1:61" ht="11.25" customHeight="1" x14ac:dyDescent="0.3">
      <c r="A516" s="252" t="s">
        <v>1208</v>
      </c>
      <c r="B516" s="253">
        <v>0</v>
      </c>
      <c r="C516" s="847">
        <v>71198</v>
      </c>
      <c r="D516" s="254">
        <v>11576.400000000001</v>
      </c>
      <c r="E516" s="255">
        <v>14.88421991626501</v>
      </c>
      <c r="F516" s="256">
        <v>21000</v>
      </c>
      <c r="G516" s="256">
        <v>22400</v>
      </c>
      <c r="H516" s="256">
        <v>2129.6</v>
      </c>
      <c r="I516" s="257">
        <v>9.5071428571428562</v>
      </c>
      <c r="J516" s="256">
        <v>18273.462</v>
      </c>
      <c r="K516" s="256">
        <v>23332.899000000005</v>
      </c>
      <c r="L516" s="256">
        <v>3124</v>
      </c>
      <c r="M516" s="256">
        <v>13.388820651904418</v>
      </c>
      <c r="N516" s="259">
        <v>0</v>
      </c>
      <c r="O516" s="258">
        <v>0</v>
      </c>
      <c r="P516" s="256">
        <v>481.8</v>
      </c>
      <c r="Q516" s="258">
        <v>19.732440410032869</v>
      </c>
      <c r="R516" s="258">
        <v>17.372734296325461</v>
      </c>
      <c r="S516" s="258">
        <v>10582.000000000002</v>
      </c>
      <c r="T516" s="259">
        <v>10582</v>
      </c>
      <c r="U516" s="257">
        <v>13.605681831477517</v>
      </c>
      <c r="V516" s="258">
        <v>1009.8</v>
      </c>
      <c r="W516" s="258">
        <v>481.8</v>
      </c>
      <c r="X516" s="259">
        <v>9090.4000000000015</v>
      </c>
      <c r="Y516" s="259">
        <v>2851.2</v>
      </c>
      <c r="Z516" s="256">
        <v>3770.8</v>
      </c>
      <c r="AA516" s="256">
        <v>0</v>
      </c>
      <c r="AB516" s="256">
        <v>0</v>
      </c>
      <c r="AC516" s="256">
        <v>0</v>
      </c>
      <c r="AD516" s="259">
        <v>44</v>
      </c>
      <c r="AE516" s="258">
        <v>0</v>
      </c>
      <c r="AF516" s="258">
        <v>0</v>
      </c>
      <c r="AG516" s="258">
        <v>0</v>
      </c>
      <c r="AH516" s="260">
        <v>0</v>
      </c>
      <c r="AI516" s="186">
        <v>17888.399999999998</v>
      </c>
      <c r="AJ516" s="192">
        <v>7501943431089</v>
      </c>
      <c r="AK516" s="192">
        <v>70502</v>
      </c>
      <c r="AL516" s="90" t="s">
        <v>279</v>
      </c>
      <c r="AM516" s="75">
        <v>71198</v>
      </c>
      <c r="AO516" s="188">
        <v>23307.533333333329</v>
      </c>
      <c r="AP516" s="188">
        <v>18418.399999999998</v>
      </c>
      <c r="AQ516" s="187">
        <v>99.639864190211597</v>
      </c>
      <c r="AR516" s="188">
        <v>25619</v>
      </c>
      <c r="AS516" s="187">
        <v>108.51002549788646</v>
      </c>
      <c r="AT516" s="188">
        <v>25885.200000000001</v>
      </c>
      <c r="AU516" s="187">
        <v>93.126741908127556</v>
      </c>
      <c r="AV516" s="188">
        <v>17622</v>
      </c>
      <c r="AW516" s="187">
        <v>73.458512385504534</v>
      </c>
      <c r="AX516" s="188">
        <v>14339.599999999999</v>
      </c>
      <c r="AY516" s="187">
        <v>62.187244511280468</v>
      </c>
      <c r="AZ516" s="188">
        <v>19505.2</v>
      </c>
      <c r="BA516" s="187">
        <v>265.05188468234593</v>
      </c>
      <c r="BB516" s="188">
        <v>5445</v>
      </c>
      <c r="BC516" s="187">
        <v>38.618059308118987</v>
      </c>
      <c r="BD516" s="75"/>
      <c r="BE516" s="75"/>
      <c r="BF516" s="75"/>
      <c r="BI516" s="194"/>
    </row>
    <row r="517" spans="1:61" ht="11.25" customHeight="1" x14ac:dyDescent="0.3">
      <c r="A517" s="184" t="s">
        <v>1209</v>
      </c>
      <c r="B517" s="185">
        <v>0</v>
      </c>
      <c r="C517" s="844">
        <v>70554</v>
      </c>
      <c r="D517" s="55">
        <v>1E-4</v>
      </c>
      <c r="E517" s="91">
        <v>0</v>
      </c>
      <c r="F517" s="186">
        <v>0</v>
      </c>
      <c r="G517" s="186">
        <v>0</v>
      </c>
      <c r="H517" s="186">
        <v>0</v>
      </c>
      <c r="I517" s="187">
        <v>0</v>
      </c>
      <c r="J517" s="186">
        <v>0</v>
      </c>
      <c r="K517" s="186">
        <v>0</v>
      </c>
      <c r="L517" s="186">
        <v>0</v>
      </c>
      <c r="M517" s="186">
        <v>0</v>
      </c>
      <c r="N517" s="188">
        <v>0</v>
      </c>
      <c r="O517" s="189">
        <v>0</v>
      </c>
      <c r="P517" s="186">
        <v>0</v>
      </c>
      <c r="Q517" s="189">
        <v>0</v>
      </c>
      <c r="R517" s="189">
        <v>0</v>
      </c>
      <c r="S517" s="189">
        <v>1E-4</v>
      </c>
      <c r="T517" s="188">
        <v>0</v>
      </c>
      <c r="U517" s="187">
        <v>0</v>
      </c>
      <c r="V517" s="189">
        <v>0</v>
      </c>
      <c r="W517" s="189">
        <v>0</v>
      </c>
      <c r="X517" s="188">
        <v>0</v>
      </c>
      <c r="Y517" s="188">
        <v>0</v>
      </c>
      <c r="Z517" s="186">
        <v>0</v>
      </c>
      <c r="AA517" s="186">
        <v>0</v>
      </c>
      <c r="AB517" s="186">
        <v>0</v>
      </c>
      <c r="AC517" s="186">
        <v>0</v>
      </c>
      <c r="AD517" s="188">
        <v>0</v>
      </c>
      <c r="AE517" s="189">
        <v>0</v>
      </c>
      <c r="AF517" s="189">
        <v>0</v>
      </c>
      <c r="AG517" s="189">
        <v>0</v>
      </c>
      <c r="AH517" s="191">
        <v>0</v>
      </c>
      <c r="AI517" s="186">
        <v>0</v>
      </c>
      <c r="AJ517" s="192">
        <v>7501943494329</v>
      </c>
      <c r="AK517" s="192" t="s">
        <v>262</v>
      </c>
      <c r="AL517" s="90" t="s">
        <v>279</v>
      </c>
      <c r="AM517" s="75">
        <v>70554</v>
      </c>
      <c r="AO517" s="188">
        <v>0</v>
      </c>
      <c r="AP517" s="188">
        <v>0</v>
      </c>
      <c r="AQ517" s="187">
        <v>0</v>
      </c>
      <c r="AR517" s="188">
        <v>0</v>
      </c>
      <c r="AS517" s="187">
        <v>0</v>
      </c>
      <c r="AT517" s="188">
        <v>0</v>
      </c>
      <c r="AU517" s="187">
        <v>0</v>
      </c>
      <c r="AV517" s="188">
        <v>0</v>
      </c>
      <c r="AW517" s="187">
        <v>0</v>
      </c>
      <c r="AX517" s="188">
        <v>0</v>
      </c>
      <c r="AY517" s="187">
        <v>0</v>
      </c>
      <c r="AZ517" s="188">
        <v>0</v>
      </c>
      <c r="BA517" s="187">
        <v>0</v>
      </c>
      <c r="BB517" s="188">
        <v>0</v>
      </c>
      <c r="BC517" s="187">
        <v>0</v>
      </c>
      <c r="BD517" s="75"/>
      <c r="BE517" s="75"/>
      <c r="BF517" s="75"/>
      <c r="BI517" s="194"/>
    </row>
    <row r="518" spans="1:61" ht="11.25" customHeight="1" x14ac:dyDescent="0.3">
      <c r="A518" s="184" t="s">
        <v>1210</v>
      </c>
      <c r="B518" s="185">
        <v>0</v>
      </c>
      <c r="C518" s="844">
        <v>70575</v>
      </c>
      <c r="D518" s="55">
        <v>1E-4</v>
      </c>
      <c r="E518" s="91">
        <v>9.5222638941177578E-8</v>
      </c>
      <c r="F518" s="186">
        <v>0</v>
      </c>
      <c r="G518" s="186">
        <v>0</v>
      </c>
      <c r="H518" s="186">
        <v>0</v>
      </c>
      <c r="I518" s="187">
        <v>0</v>
      </c>
      <c r="J518" s="186">
        <v>31505.113000000001</v>
      </c>
      <c r="K518" s="186">
        <v>0</v>
      </c>
      <c r="L518" s="186">
        <v>0</v>
      </c>
      <c r="M518" s="186">
        <v>0</v>
      </c>
      <c r="N518" s="188">
        <v>1287</v>
      </c>
      <c r="O518" s="189">
        <v>0</v>
      </c>
      <c r="P518" s="186">
        <v>1287</v>
      </c>
      <c r="Q518" s="189">
        <v>4.085051210576518</v>
      </c>
      <c r="R518" s="189">
        <v>9.5222638941177578E-8</v>
      </c>
      <c r="S518" s="189">
        <v>1E-4</v>
      </c>
      <c r="T518" s="188">
        <v>0</v>
      </c>
      <c r="U518" s="187">
        <v>0</v>
      </c>
      <c r="V518" s="189">
        <v>0</v>
      </c>
      <c r="W518" s="189">
        <v>0</v>
      </c>
      <c r="X518" s="188">
        <v>0</v>
      </c>
      <c r="Y518" s="188">
        <v>0</v>
      </c>
      <c r="Z518" s="186">
        <v>0</v>
      </c>
      <c r="AA518" s="186">
        <v>0</v>
      </c>
      <c r="AB518" s="186">
        <v>0</v>
      </c>
      <c r="AC518" s="186">
        <v>0</v>
      </c>
      <c r="AD518" s="188">
        <v>0</v>
      </c>
      <c r="AE518" s="189">
        <v>0</v>
      </c>
      <c r="AF518" s="189">
        <v>0</v>
      </c>
      <c r="AG518" s="189">
        <v>0</v>
      </c>
      <c r="AH518" s="191">
        <v>1</v>
      </c>
      <c r="AI518" s="186">
        <v>28013.02</v>
      </c>
      <c r="AJ518" s="192">
        <v>7501943494329</v>
      </c>
      <c r="AK518" s="192">
        <v>70554</v>
      </c>
      <c r="AL518" s="90" t="s">
        <v>279</v>
      </c>
      <c r="AM518" s="75">
        <v>70575</v>
      </c>
      <c r="AO518" s="188">
        <v>128.70000000000002</v>
      </c>
      <c r="AP518" s="188">
        <v>0</v>
      </c>
      <c r="AQ518" s="187">
        <v>0</v>
      </c>
      <c r="AR518" s="188">
        <v>0</v>
      </c>
      <c r="AS518" s="187">
        <v>0</v>
      </c>
      <c r="AT518" s="188">
        <v>386.1</v>
      </c>
      <c r="AU518" s="187">
        <v>0</v>
      </c>
      <c r="AV518" s="188">
        <v>3796.65</v>
      </c>
      <c r="AW518" s="187">
        <v>0</v>
      </c>
      <c r="AX518" s="188">
        <v>25160.85</v>
      </c>
      <c r="AY518" s="187">
        <v>119.2457345971564</v>
      </c>
      <c r="AZ518" s="188">
        <v>9588.15</v>
      </c>
      <c r="BA518" s="187">
        <v>0</v>
      </c>
      <c r="BB518" s="188">
        <v>19948.5</v>
      </c>
      <c r="BC518" s="187">
        <v>74.503492123604417</v>
      </c>
      <c r="BD518" s="75"/>
      <c r="BE518" s="75"/>
      <c r="BF518" s="75"/>
      <c r="BI518" s="194"/>
    </row>
    <row r="519" spans="1:61" ht="11.25" customHeight="1" x14ac:dyDescent="0.3">
      <c r="A519" s="184" t="s">
        <v>1211</v>
      </c>
      <c r="B519" s="185">
        <v>0</v>
      </c>
      <c r="C519" s="844">
        <v>71196</v>
      </c>
      <c r="D519" s="55">
        <v>3539.25</v>
      </c>
      <c r="E519" s="91">
        <v>3.4858988983439954</v>
      </c>
      <c r="F519" s="186">
        <v>30800</v>
      </c>
      <c r="G519" s="186">
        <v>30400</v>
      </c>
      <c r="H519" s="186">
        <v>2868.66</v>
      </c>
      <c r="I519" s="257">
        <v>9.4363815789473691</v>
      </c>
      <c r="J519" s="186">
        <v>0</v>
      </c>
      <c r="K519" s="186">
        <v>30459.144999999997</v>
      </c>
      <c r="L519" s="186">
        <v>3539.25</v>
      </c>
      <c r="M519" s="257">
        <v>11.619662994479985</v>
      </c>
      <c r="N519" s="188">
        <v>0</v>
      </c>
      <c r="O519" s="189">
        <v>0</v>
      </c>
      <c r="P519" s="186">
        <v>0</v>
      </c>
      <c r="Q519" s="189">
        <v>0</v>
      </c>
      <c r="R519" s="189">
        <v>0</v>
      </c>
      <c r="S519" s="189">
        <v>2868.66</v>
      </c>
      <c r="T519" s="188">
        <v>1544.4</v>
      </c>
      <c r="U519" s="187">
        <v>1.5211195192773799</v>
      </c>
      <c r="V519" s="189">
        <v>1544.4</v>
      </c>
      <c r="W519" s="189">
        <v>0</v>
      </c>
      <c r="X519" s="188">
        <v>0</v>
      </c>
      <c r="Y519" s="188">
        <v>0</v>
      </c>
      <c r="Z519" s="186">
        <v>0</v>
      </c>
      <c r="AA519" s="186">
        <v>0</v>
      </c>
      <c r="AB519" s="186">
        <v>294.65865000000002</v>
      </c>
      <c r="AC519" s="186">
        <v>589.31730000000005</v>
      </c>
      <c r="AD519" s="188">
        <v>0</v>
      </c>
      <c r="AE519" s="189">
        <v>0</v>
      </c>
      <c r="AF519" s="189">
        <v>0</v>
      </c>
      <c r="AG519" s="189">
        <v>0</v>
      </c>
      <c r="AH519" s="191">
        <v>0</v>
      </c>
      <c r="AI519" s="186">
        <v>0</v>
      </c>
      <c r="AJ519" s="192">
        <v>7501943494329</v>
      </c>
      <c r="AK519" s="192">
        <v>70554</v>
      </c>
      <c r="AL519" s="90" t="s">
        <v>279</v>
      </c>
      <c r="AM519" s="75">
        <v>71196</v>
      </c>
      <c r="AO519" s="188">
        <v>23187.45</v>
      </c>
      <c r="AP519" s="188">
        <v>25225.200000000001</v>
      </c>
      <c r="AQ519" s="187">
        <v>112.82202662086731</v>
      </c>
      <c r="AR519" s="188">
        <v>24002.55</v>
      </c>
      <c r="AS519" s="187">
        <v>0</v>
      </c>
      <c r="AT519" s="188">
        <v>20334.599999999999</v>
      </c>
      <c r="AU519" s="187">
        <v>89.780654504353336</v>
      </c>
      <c r="AV519" s="188">
        <v>21235.5</v>
      </c>
      <c r="AW519" s="187">
        <v>100.16745283018868</v>
      </c>
      <c r="AX519" s="188">
        <v>0</v>
      </c>
      <c r="AY519" s="187">
        <v>0</v>
      </c>
      <c r="AZ519" s="188">
        <v>0</v>
      </c>
      <c r="BA519" s="187">
        <v>0</v>
      </c>
      <c r="BB519" s="188">
        <v>0</v>
      </c>
      <c r="BC519" s="187">
        <v>0</v>
      </c>
      <c r="BD519" s="75"/>
      <c r="BE519" s="75"/>
      <c r="BF519" s="75"/>
      <c r="BI519" s="194"/>
    </row>
    <row r="520" spans="1:61" ht="11.25" customHeight="1" x14ac:dyDescent="0.3">
      <c r="A520" s="195" t="s">
        <v>1212</v>
      </c>
      <c r="B520" s="196">
        <v>0</v>
      </c>
      <c r="C520" s="833">
        <v>70532</v>
      </c>
      <c r="D520" s="197">
        <v>1E-4</v>
      </c>
      <c r="E520" s="198">
        <v>0</v>
      </c>
      <c r="F520" s="199">
        <v>0</v>
      </c>
      <c r="G520" s="199">
        <v>0</v>
      </c>
      <c r="H520" s="199">
        <v>0</v>
      </c>
      <c r="I520" s="200">
        <v>0</v>
      </c>
      <c r="J520" s="199">
        <v>0</v>
      </c>
      <c r="K520" s="199">
        <v>0</v>
      </c>
      <c r="L520" s="199">
        <v>0</v>
      </c>
      <c r="M520" s="199">
        <v>0</v>
      </c>
      <c r="N520" s="201">
        <v>0</v>
      </c>
      <c r="O520" s="202">
        <v>177.1</v>
      </c>
      <c r="P520" s="199">
        <v>177.1</v>
      </c>
      <c r="Q520" s="202">
        <v>0</v>
      </c>
      <c r="R520" s="202">
        <v>0</v>
      </c>
      <c r="S520" s="202">
        <v>1E-4</v>
      </c>
      <c r="T520" s="201">
        <v>0</v>
      </c>
      <c r="U520" s="200">
        <v>0</v>
      </c>
      <c r="V520" s="202">
        <v>0</v>
      </c>
      <c r="W520" s="202">
        <v>0</v>
      </c>
      <c r="X520" s="201">
        <v>0</v>
      </c>
      <c r="Y520" s="201">
        <v>0</v>
      </c>
      <c r="Z520" s="199">
        <v>0</v>
      </c>
      <c r="AA520" s="199">
        <v>0</v>
      </c>
      <c r="AB520" s="199">
        <v>0</v>
      </c>
      <c r="AC520" s="199">
        <v>0</v>
      </c>
      <c r="AD520" s="201">
        <v>0</v>
      </c>
      <c r="AE520" s="202">
        <v>0</v>
      </c>
      <c r="AF520" s="202">
        <v>0</v>
      </c>
      <c r="AG520" s="202">
        <v>0</v>
      </c>
      <c r="AH520" s="203">
        <v>0</v>
      </c>
      <c r="AI520" s="186">
        <v>0</v>
      </c>
      <c r="AJ520" s="192">
        <v>7501943411920</v>
      </c>
      <c r="AK520" s="192" t="s">
        <v>262</v>
      </c>
      <c r="AL520" s="90" t="s">
        <v>279</v>
      </c>
      <c r="AM520" s="75">
        <v>70532</v>
      </c>
      <c r="AO520" s="188">
        <v>0</v>
      </c>
      <c r="AP520" s="188">
        <v>0</v>
      </c>
      <c r="AQ520" s="187">
        <v>0</v>
      </c>
      <c r="AR520" s="188">
        <v>0</v>
      </c>
      <c r="AS520" s="187">
        <v>0</v>
      </c>
      <c r="AT520" s="188">
        <v>0</v>
      </c>
      <c r="AU520" s="187">
        <v>0</v>
      </c>
      <c r="AV520" s="188">
        <v>0</v>
      </c>
      <c r="AW520" s="187">
        <v>0</v>
      </c>
      <c r="AX520" s="188">
        <v>0</v>
      </c>
      <c r="AY520" s="187">
        <v>0</v>
      </c>
      <c r="AZ520" s="188">
        <v>0</v>
      </c>
      <c r="BA520" s="187">
        <v>0</v>
      </c>
      <c r="BB520" s="188">
        <v>0</v>
      </c>
      <c r="BC520" s="187">
        <v>0</v>
      </c>
      <c r="BD520" s="75"/>
      <c r="BE520" s="75"/>
      <c r="BF520" s="75"/>
      <c r="BI520" s="194"/>
    </row>
    <row r="521" spans="1:61" ht="11.25" customHeight="1" x14ac:dyDescent="0.3">
      <c r="A521" s="184" t="s">
        <v>1213</v>
      </c>
      <c r="B521" s="185">
        <v>0</v>
      </c>
      <c r="C521" s="832">
        <v>70574</v>
      </c>
      <c r="D521" s="284">
        <v>644</v>
      </c>
      <c r="E521" s="91">
        <v>0</v>
      </c>
      <c r="F521" s="186">
        <v>0</v>
      </c>
      <c r="G521" s="186">
        <v>0</v>
      </c>
      <c r="H521" s="186">
        <v>0</v>
      </c>
      <c r="I521" s="187">
        <v>0</v>
      </c>
      <c r="J521" s="188">
        <v>0</v>
      </c>
      <c r="K521" s="186">
        <v>0</v>
      </c>
      <c r="L521" s="186">
        <v>200.1</v>
      </c>
      <c r="M521" s="187">
        <v>0</v>
      </c>
      <c r="N521" s="188">
        <v>0</v>
      </c>
      <c r="O521" s="189">
        <v>0</v>
      </c>
      <c r="P521" s="189">
        <v>39.099999999999994</v>
      </c>
      <c r="Q521" s="189">
        <v>0</v>
      </c>
      <c r="R521" s="189">
        <v>0</v>
      </c>
      <c r="S521" s="189">
        <v>443.9</v>
      </c>
      <c r="T521" s="188">
        <v>443.9</v>
      </c>
      <c r="U521" s="187">
        <v>0</v>
      </c>
      <c r="V521" s="189">
        <v>202.4</v>
      </c>
      <c r="W521" s="189">
        <v>39.099999999999994</v>
      </c>
      <c r="X521" s="189">
        <v>202.39999999999998</v>
      </c>
      <c r="Y521" s="188">
        <v>0</v>
      </c>
      <c r="Z521" s="186">
        <v>202.4</v>
      </c>
      <c r="AA521" s="186">
        <v>0</v>
      </c>
      <c r="AB521" s="186">
        <v>0</v>
      </c>
      <c r="AC521" s="187">
        <v>0</v>
      </c>
      <c r="AD521" s="188">
        <v>0</v>
      </c>
      <c r="AE521" s="189">
        <v>0</v>
      </c>
      <c r="AF521" s="189">
        <v>0</v>
      </c>
      <c r="AG521" s="189">
        <v>0</v>
      </c>
      <c r="AH521" s="191">
        <v>2</v>
      </c>
      <c r="AI521" s="186">
        <v>0</v>
      </c>
      <c r="AJ521" s="192">
        <v>7501943411920</v>
      </c>
      <c r="AK521" s="192">
        <v>70532</v>
      </c>
      <c r="AL521" s="216" t="s">
        <v>278</v>
      </c>
      <c r="AM521" s="75">
        <v>70574</v>
      </c>
      <c r="AO521" s="188">
        <v>-292.09999999999997</v>
      </c>
      <c r="AP521" s="188">
        <v>-657.8</v>
      </c>
      <c r="AQ521" s="187">
        <v>0</v>
      </c>
      <c r="AR521" s="188">
        <v>-71.3</v>
      </c>
      <c r="AS521" s="187">
        <v>0</v>
      </c>
      <c r="AT521" s="188">
        <v>-147.19999999999999</v>
      </c>
      <c r="AU521" s="187">
        <v>0</v>
      </c>
      <c r="AV521" s="188">
        <v>-142.60000000000002</v>
      </c>
      <c r="AW521" s="187">
        <v>0</v>
      </c>
      <c r="AX521" s="188">
        <v>11.500000000000002</v>
      </c>
      <c r="AY521" s="187">
        <v>0</v>
      </c>
      <c r="AZ521" s="188">
        <v>-73.599999999999994</v>
      </c>
      <c r="BA521" s="187">
        <v>-21.028571428571428</v>
      </c>
      <c r="BB521" s="188">
        <v>3972.1</v>
      </c>
      <c r="BC521" s="187">
        <v>19.402899116794647</v>
      </c>
      <c r="BD521" s="75"/>
      <c r="BE521" s="75"/>
      <c r="BF521" s="75"/>
      <c r="BI521" s="194"/>
    </row>
    <row r="522" spans="1:61" ht="11.25" customHeight="1" x14ac:dyDescent="0.3">
      <c r="A522" s="184" t="s">
        <v>1214</v>
      </c>
      <c r="B522" s="185">
        <v>0</v>
      </c>
      <c r="C522" s="832">
        <v>71197</v>
      </c>
      <c r="D522" s="284">
        <v>9568</v>
      </c>
      <c r="E522" s="91">
        <v>10.251428571428571</v>
      </c>
      <c r="F522" s="186">
        <v>30000</v>
      </c>
      <c r="G522" s="186">
        <v>30500</v>
      </c>
      <c r="H522" s="186">
        <v>13882.8</v>
      </c>
      <c r="I522" s="187">
        <v>45.517377049180325</v>
      </c>
      <c r="J522" s="188">
        <v>27990.725000000002</v>
      </c>
      <c r="K522" s="186">
        <v>28000</v>
      </c>
      <c r="L522" s="186">
        <v>3394.8</v>
      </c>
      <c r="M522" s="187">
        <v>12.124285714285715</v>
      </c>
      <c r="N522" s="188">
        <v>0</v>
      </c>
      <c r="O522" s="189">
        <v>0</v>
      </c>
      <c r="P522" s="189">
        <v>75.900000000000006</v>
      </c>
      <c r="Q522" s="189">
        <v>12.399464465461326</v>
      </c>
      <c r="R522" s="189">
        <v>21.495691876505518</v>
      </c>
      <c r="S522" s="189">
        <v>20056</v>
      </c>
      <c r="T522" s="188">
        <v>18919.800000000003</v>
      </c>
      <c r="U522" s="187">
        <v>20.27121428571429</v>
      </c>
      <c r="V522" s="189">
        <v>920</v>
      </c>
      <c r="W522" s="189">
        <v>75.900000000000006</v>
      </c>
      <c r="X522" s="189">
        <v>17923.900000000001</v>
      </c>
      <c r="Y522" s="188">
        <v>13133</v>
      </c>
      <c r="Z522" s="186">
        <v>575</v>
      </c>
      <c r="AA522" s="186">
        <v>0</v>
      </c>
      <c r="AB522" s="186">
        <v>322</v>
      </c>
      <c r="AC522" s="187">
        <v>140</v>
      </c>
      <c r="AD522" s="188">
        <v>427.80000000000018</v>
      </c>
      <c r="AE522" s="189">
        <v>0</v>
      </c>
      <c r="AF522" s="189">
        <v>0</v>
      </c>
      <c r="AG522" s="189">
        <v>0</v>
      </c>
      <c r="AH522" s="191">
        <v>0</v>
      </c>
      <c r="AI522" s="186">
        <v>28716.808000000001</v>
      </c>
      <c r="AJ522" s="192">
        <v>7501943411920</v>
      </c>
      <c r="AK522" s="192">
        <v>70532</v>
      </c>
      <c r="AL522" s="216" t="s">
        <v>278</v>
      </c>
      <c r="AM522" s="75">
        <v>71197</v>
      </c>
      <c r="AO522" s="188">
        <v>27626.833333333332</v>
      </c>
      <c r="AP522" s="188">
        <v>28796</v>
      </c>
      <c r="AQ522" s="187">
        <v>104.08413855826841</v>
      </c>
      <c r="AR522" s="188">
        <v>29975.9</v>
      </c>
      <c r="AS522" s="187">
        <v>104.45983585017353</v>
      </c>
      <c r="AT522" s="188">
        <v>24108.599999999995</v>
      </c>
      <c r="AU522" s="187">
        <v>65.986276082959634</v>
      </c>
      <c r="AV522" s="188">
        <v>36087</v>
      </c>
      <c r="AW522" s="187">
        <v>141.23635408960203</v>
      </c>
      <c r="AX522" s="188">
        <v>19734</v>
      </c>
      <c r="AY522" s="187">
        <v>84.154487066588828</v>
      </c>
      <c r="AZ522" s="188">
        <v>28393.5</v>
      </c>
      <c r="BA522" s="187">
        <v>89.175565326633162</v>
      </c>
      <c r="BB522" s="188">
        <v>13611.400000000001</v>
      </c>
      <c r="BC522" s="187">
        <v>0</v>
      </c>
      <c r="BD522" s="75"/>
      <c r="BE522" s="75"/>
      <c r="BF522" s="75"/>
      <c r="BI522" s="194"/>
    </row>
    <row r="523" spans="1:61" ht="11.25" customHeight="1" x14ac:dyDescent="0.3">
      <c r="A523" s="353" t="s">
        <v>1215</v>
      </c>
      <c r="B523" s="354">
        <v>0</v>
      </c>
      <c r="C523" s="862">
        <v>70954</v>
      </c>
      <c r="D523" s="262">
        <v>2</v>
      </c>
      <c r="E523" s="356">
        <v>0</v>
      </c>
      <c r="F523" s="359">
        <v>0</v>
      </c>
      <c r="G523" s="357">
        <v>0</v>
      </c>
      <c r="H523" s="357">
        <v>0</v>
      </c>
      <c r="I523" s="358">
        <v>0</v>
      </c>
      <c r="J523" s="357">
        <v>0</v>
      </c>
      <c r="K523" s="357">
        <v>0</v>
      </c>
      <c r="L523" s="357">
        <v>0</v>
      </c>
      <c r="M523" s="357">
        <v>0</v>
      </c>
      <c r="N523" s="360">
        <v>0</v>
      </c>
      <c r="O523" s="360">
        <v>0</v>
      </c>
      <c r="P523" s="357">
        <v>0</v>
      </c>
      <c r="Q523" s="360">
        <v>0</v>
      </c>
      <c r="R523" s="360">
        <v>0</v>
      </c>
      <c r="S523" s="360">
        <v>2</v>
      </c>
      <c r="T523" s="359">
        <v>2</v>
      </c>
      <c r="U523" s="358">
        <v>0</v>
      </c>
      <c r="V523" s="360">
        <v>0</v>
      </c>
      <c r="W523" s="360">
        <v>0</v>
      </c>
      <c r="X523" s="359">
        <v>2</v>
      </c>
      <c r="Y523" s="359">
        <v>2</v>
      </c>
      <c r="Z523" s="357">
        <v>0</v>
      </c>
      <c r="AA523" s="357">
        <v>0</v>
      </c>
      <c r="AB523" s="357">
        <v>0</v>
      </c>
      <c r="AC523" s="357">
        <v>0</v>
      </c>
      <c r="AD523" s="360">
        <v>0</v>
      </c>
      <c r="AE523" s="360">
        <v>0</v>
      </c>
      <c r="AF523" s="360">
        <v>0</v>
      </c>
      <c r="AG523" s="360">
        <v>0</v>
      </c>
      <c r="AH523" s="361">
        <v>0</v>
      </c>
      <c r="AI523" s="186">
        <v>0</v>
      </c>
      <c r="AJ523" s="192">
        <v>7506425629688</v>
      </c>
      <c r="AK523" s="192" t="s">
        <v>505</v>
      </c>
      <c r="AL523" s="216" t="s">
        <v>278</v>
      </c>
      <c r="AM523" s="75">
        <v>70954</v>
      </c>
      <c r="AO523" s="188">
        <v>0</v>
      </c>
      <c r="AP523" s="188">
        <v>0</v>
      </c>
      <c r="AQ523" s="187">
        <v>0</v>
      </c>
      <c r="AR523" s="188">
        <v>0</v>
      </c>
      <c r="AS523" s="187">
        <v>0</v>
      </c>
      <c r="AT523" s="188">
        <v>0</v>
      </c>
      <c r="AU523" s="187">
        <v>0</v>
      </c>
      <c r="AV523" s="188">
        <v>402</v>
      </c>
      <c r="AW523" s="187">
        <v>0</v>
      </c>
      <c r="AX523" s="188">
        <v>-6</v>
      </c>
      <c r="AY523" s="187">
        <v>0</v>
      </c>
      <c r="AZ523" s="188">
        <v>-382</v>
      </c>
      <c r="BA523" s="187">
        <v>0</v>
      </c>
      <c r="BB523" s="188">
        <v>58</v>
      </c>
      <c r="BC523" s="187">
        <v>0</v>
      </c>
      <c r="BD523" s="75"/>
      <c r="BE523" s="75"/>
      <c r="BF523" s="75"/>
      <c r="BI523" s="194"/>
    </row>
    <row r="524" spans="1:61" ht="11.25" customHeight="1" x14ac:dyDescent="0.3">
      <c r="A524" s="353" t="s">
        <v>1216</v>
      </c>
      <c r="B524" s="354">
        <v>0</v>
      </c>
      <c r="C524" s="862">
        <v>71201</v>
      </c>
      <c r="D524" s="262">
        <v>6448</v>
      </c>
      <c r="E524" s="356">
        <v>21.39553197937428</v>
      </c>
      <c r="F524" s="359">
        <v>13200</v>
      </c>
      <c r="G524" s="357">
        <v>13200</v>
      </c>
      <c r="H524" s="357">
        <v>0</v>
      </c>
      <c r="I524" s="358">
        <v>0</v>
      </c>
      <c r="J524" s="357">
        <v>9692.5609999999997</v>
      </c>
      <c r="K524" s="357">
        <v>9041.1400000000012</v>
      </c>
      <c r="L524" s="357">
        <v>1714</v>
      </c>
      <c r="M524" s="357">
        <v>18.957786296860789</v>
      </c>
      <c r="N524" s="360">
        <v>0</v>
      </c>
      <c r="O524" s="360">
        <v>0</v>
      </c>
      <c r="P524" s="357">
        <v>0</v>
      </c>
      <c r="Q524" s="360">
        <v>17.683664822950302</v>
      </c>
      <c r="R524" s="360">
        <v>14.652474201606779</v>
      </c>
      <c r="S524" s="360">
        <v>4734</v>
      </c>
      <c r="T524" s="359">
        <v>4732</v>
      </c>
      <c r="U524" s="358">
        <v>15.701559759056932</v>
      </c>
      <c r="V524" s="360">
        <v>366</v>
      </c>
      <c r="W524" s="360">
        <v>0</v>
      </c>
      <c r="X524" s="359">
        <v>4366</v>
      </c>
      <c r="Y524" s="359">
        <v>0</v>
      </c>
      <c r="Z524" s="357">
        <v>208</v>
      </c>
      <c r="AA524" s="357">
        <v>0</v>
      </c>
      <c r="AB524" s="357">
        <v>0</v>
      </c>
      <c r="AC524" s="357">
        <v>0</v>
      </c>
      <c r="AD524" s="360">
        <v>456</v>
      </c>
      <c r="AE524" s="360">
        <v>0</v>
      </c>
      <c r="AF524" s="360">
        <v>0</v>
      </c>
      <c r="AG524" s="360">
        <v>0</v>
      </c>
      <c r="AH524" s="361">
        <v>0</v>
      </c>
      <c r="AI524" s="186">
        <v>9119.601999999999</v>
      </c>
      <c r="AJ524" s="192">
        <v>7506425629688</v>
      </c>
      <c r="AK524" s="192" t="s">
        <v>505</v>
      </c>
      <c r="AL524" s="216" t="s">
        <v>278</v>
      </c>
      <c r="AM524" s="75">
        <v>71201</v>
      </c>
      <c r="AO524" s="188">
        <v>6362.666666666667</v>
      </c>
      <c r="AP524" s="188">
        <v>6324</v>
      </c>
      <c r="AQ524" s="187">
        <v>110.97859818798132</v>
      </c>
      <c r="AR524" s="188">
        <v>5616</v>
      </c>
      <c r="AS524" s="187">
        <v>56.57093694304799</v>
      </c>
      <c r="AT524" s="188">
        <v>7148</v>
      </c>
      <c r="AU524" s="187">
        <v>65.881453384678096</v>
      </c>
      <c r="AV524" s="188">
        <v>13474</v>
      </c>
      <c r="AW524" s="187">
        <v>130.7238496029581</v>
      </c>
      <c r="AX524" s="188">
        <v>5002</v>
      </c>
      <c r="AY524" s="187">
        <v>64.588822802204533</v>
      </c>
      <c r="AZ524" s="188">
        <v>7562</v>
      </c>
      <c r="BA524" s="187">
        <v>62.755186721991699</v>
      </c>
      <c r="BB524" s="188">
        <v>10948</v>
      </c>
      <c r="BC524" s="187">
        <v>85.220680540221892</v>
      </c>
      <c r="BD524" s="75"/>
      <c r="BE524" s="75"/>
      <c r="BF524" s="75"/>
      <c r="BI524" s="194"/>
    </row>
    <row r="525" spans="1:61" ht="11.25" customHeight="1" x14ac:dyDescent="0.3">
      <c r="A525" s="353" t="s">
        <v>5068</v>
      </c>
      <c r="B525" s="354">
        <v>0</v>
      </c>
      <c r="C525" s="862">
        <v>71294</v>
      </c>
      <c r="D525" s="262">
        <v>1323</v>
      </c>
      <c r="E525" s="356">
        <v>0</v>
      </c>
      <c r="F525" s="359">
        <v>0</v>
      </c>
      <c r="G525" s="357">
        <v>0</v>
      </c>
      <c r="H525" s="357">
        <v>0</v>
      </c>
      <c r="I525" s="358">
        <v>0</v>
      </c>
      <c r="J525" s="357">
        <v>0</v>
      </c>
      <c r="K525" s="357">
        <v>0</v>
      </c>
      <c r="L525" s="357">
        <v>588.75</v>
      </c>
      <c r="M525" s="357">
        <v>0</v>
      </c>
      <c r="N525" s="360">
        <v>352.5</v>
      </c>
      <c r="O525" s="360">
        <v>0</v>
      </c>
      <c r="P525" s="357">
        <v>352.5</v>
      </c>
      <c r="Q525" s="360">
        <v>0</v>
      </c>
      <c r="R525" s="360">
        <v>0</v>
      </c>
      <c r="S525" s="360">
        <v>734.25</v>
      </c>
      <c r="T525" s="359">
        <v>734.25</v>
      </c>
      <c r="U525" s="358">
        <v>0</v>
      </c>
      <c r="V525" s="360">
        <v>0</v>
      </c>
      <c r="W525" s="360">
        <v>0</v>
      </c>
      <c r="X525" s="359">
        <v>734.25</v>
      </c>
      <c r="Y525" s="359">
        <v>18</v>
      </c>
      <c r="Z525" s="357">
        <v>589.5</v>
      </c>
      <c r="AA525" s="357">
        <v>210</v>
      </c>
      <c r="AB525" s="357">
        <v>0</v>
      </c>
      <c r="AC525" s="357">
        <v>0</v>
      </c>
      <c r="AD525" s="360">
        <v>60</v>
      </c>
      <c r="AE525" s="360">
        <v>96</v>
      </c>
      <c r="AF525" s="360">
        <v>96</v>
      </c>
      <c r="AG525" s="360">
        <v>0</v>
      </c>
      <c r="AH525" s="361">
        <v>0</v>
      </c>
      <c r="AI525" s="186">
        <v>0</v>
      </c>
      <c r="AJ525" s="192">
        <v>7506425629688</v>
      </c>
      <c r="AK525" s="192" t="s">
        <v>505</v>
      </c>
      <c r="AL525" s="216" t="s">
        <v>278</v>
      </c>
      <c r="AM525" s="75">
        <v>71294</v>
      </c>
      <c r="AO525" s="188">
        <v>483</v>
      </c>
      <c r="AP525" s="188">
        <v>1449</v>
      </c>
      <c r="AQ525" s="187">
        <v>56.706780158497217</v>
      </c>
      <c r="AR525" s="188">
        <v>0</v>
      </c>
      <c r="AS525" s="187">
        <v>0</v>
      </c>
      <c r="AT525" s="188">
        <v>0</v>
      </c>
      <c r="AU525" s="187">
        <v>0</v>
      </c>
      <c r="AV525" s="188">
        <v>0</v>
      </c>
      <c r="AW525" s="187">
        <v>0</v>
      </c>
      <c r="AX525" s="188">
        <v>0</v>
      </c>
      <c r="AY525" s="187">
        <v>0</v>
      </c>
      <c r="AZ525" s="188">
        <v>0</v>
      </c>
      <c r="BA525" s="187">
        <v>0</v>
      </c>
      <c r="BB525" s="188">
        <v>0</v>
      </c>
      <c r="BC525" s="187">
        <v>0</v>
      </c>
      <c r="BD525" s="75"/>
      <c r="BE525" s="75"/>
      <c r="BF525" s="75"/>
      <c r="BI525" s="194"/>
    </row>
    <row r="526" spans="1:61" ht="11.25" customHeight="1" x14ac:dyDescent="0.3">
      <c r="A526" s="227" t="s">
        <v>1217</v>
      </c>
      <c r="B526" s="261">
        <v>0</v>
      </c>
      <c r="C526" s="842">
        <v>70517</v>
      </c>
      <c r="D526" s="262">
        <v>1E-4</v>
      </c>
      <c r="E526" s="263">
        <v>0</v>
      </c>
      <c r="F526" s="264">
        <v>0</v>
      </c>
      <c r="G526" s="264">
        <v>0</v>
      </c>
      <c r="H526" s="264">
        <v>0</v>
      </c>
      <c r="I526" s="266">
        <v>0</v>
      </c>
      <c r="J526" s="264">
        <v>0</v>
      </c>
      <c r="K526" s="264">
        <v>0</v>
      </c>
      <c r="L526" s="264">
        <v>0</v>
      </c>
      <c r="M526" s="264">
        <v>0</v>
      </c>
      <c r="N526" s="267">
        <v>0</v>
      </c>
      <c r="O526" s="268">
        <v>120.68099999999998</v>
      </c>
      <c r="P526" s="264">
        <v>120.68099999999998</v>
      </c>
      <c r="Q526" s="268">
        <v>0</v>
      </c>
      <c r="R526" s="268">
        <v>0</v>
      </c>
      <c r="S526" s="268">
        <v>1E-4</v>
      </c>
      <c r="T526" s="267">
        <v>0</v>
      </c>
      <c r="U526" s="266">
        <v>0</v>
      </c>
      <c r="V526" s="268">
        <v>0</v>
      </c>
      <c r="W526" s="268">
        <v>0</v>
      </c>
      <c r="X526" s="267">
        <v>0</v>
      </c>
      <c r="Y526" s="267">
        <v>0</v>
      </c>
      <c r="Z526" s="264">
        <v>0</v>
      </c>
      <c r="AA526" s="264">
        <v>0</v>
      </c>
      <c r="AB526" s="264">
        <v>0</v>
      </c>
      <c r="AC526" s="264">
        <v>0</v>
      </c>
      <c r="AD526" s="267">
        <v>0</v>
      </c>
      <c r="AE526" s="268">
        <v>0</v>
      </c>
      <c r="AF526" s="268">
        <v>0</v>
      </c>
      <c r="AG526" s="268">
        <v>0</v>
      </c>
      <c r="AH526" s="269">
        <v>0</v>
      </c>
      <c r="AI526" s="264">
        <v>0</v>
      </c>
      <c r="AJ526" s="192">
        <v>7501943432475</v>
      </c>
      <c r="AK526" s="192" t="s">
        <v>262</v>
      </c>
      <c r="AL526" s="362" t="s">
        <v>278</v>
      </c>
      <c r="AM526" s="75">
        <v>70517</v>
      </c>
      <c r="AN526" s="363"/>
      <c r="AO526" s="267">
        <v>0</v>
      </c>
      <c r="AP526" s="267">
        <v>0</v>
      </c>
      <c r="AQ526" s="266">
        <v>0</v>
      </c>
      <c r="AR526" s="267">
        <v>0</v>
      </c>
      <c r="AS526" s="266">
        <v>0</v>
      </c>
      <c r="AT526" s="267">
        <v>0</v>
      </c>
      <c r="AU526" s="266">
        <v>0</v>
      </c>
      <c r="AV526" s="267">
        <v>0</v>
      </c>
      <c r="AW526" s="266">
        <v>0</v>
      </c>
      <c r="AX526" s="267">
        <v>0</v>
      </c>
      <c r="AY526" s="266">
        <v>0</v>
      </c>
      <c r="AZ526" s="267">
        <v>0</v>
      </c>
      <c r="BA526" s="266">
        <v>0</v>
      </c>
      <c r="BB526" s="267">
        <v>0</v>
      </c>
      <c r="BC526" s="266">
        <v>0</v>
      </c>
      <c r="BD526" s="75"/>
      <c r="BE526" s="75"/>
      <c r="BI526" s="194"/>
    </row>
    <row r="527" spans="1:61" ht="11.25" customHeight="1" x14ac:dyDescent="0.3">
      <c r="A527" s="184" t="s">
        <v>1218</v>
      </c>
      <c r="B527" s="185">
        <v>0</v>
      </c>
      <c r="C527" s="840">
        <v>70642</v>
      </c>
      <c r="D527" s="55">
        <v>2433.4419999999996</v>
      </c>
      <c r="E527" s="91">
        <v>42.54363441614673</v>
      </c>
      <c r="F527" s="186">
        <v>1200</v>
      </c>
      <c r="G527" s="186">
        <v>1500</v>
      </c>
      <c r="H527" s="186">
        <v>0</v>
      </c>
      <c r="I527" s="187">
        <v>0</v>
      </c>
      <c r="J527" s="186">
        <v>1508.5590000000002</v>
      </c>
      <c r="K527" s="186">
        <v>1715.962</v>
      </c>
      <c r="L527" s="186">
        <v>170.23699999999999</v>
      </c>
      <c r="M527" s="186">
        <v>9.9207907867423639</v>
      </c>
      <c r="N527" s="188">
        <v>0</v>
      </c>
      <c r="O527" s="189">
        <v>0</v>
      </c>
      <c r="P527" s="186">
        <v>8.1620000000000008</v>
      </c>
      <c r="Q527" s="189">
        <v>11.825788716251733</v>
      </c>
      <c r="R527" s="189">
        <v>45.007288412319291</v>
      </c>
      <c r="S527" s="189">
        <v>2263.2049999999995</v>
      </c>
      <c r="T527" s="188">
        <v>2258.5419999999999</v>
      </c>
      <c r="U527" s="187">
        <v>39.485874395819948</v>
      </c>
      <c r="V527" s="189">
        <v>0</v>
      </c>
      <c r="W527" s="189">
        <v>8.1620000000000008</v>
      </c>
      <c r="X527" s="188">
        <v>2250.38</v>
      </c>
      <c r="Y527" s="188">
        <v>383.03100000000001</v>
      </c>
      <c r="Z527" s="186">
        <v>233.2</v>
      </c>
      <c r="AA527" s="186">
        <v>0</v>
      </c>
      <c r="AB527" s="186">
        <v>0</v>
      </c>
      <c r="AC527" s="186">
        <v>0</v>
      </c>
      <c r="AD527" s="188">
        <v>9.910000000000025</v>
      </c>
      <c r="AE527" s="189">
        <v>0</v>
      </c>
      <c r="AF527" s="189">
        <v>0</v>
      </c>
      <c r="AG527" s="189">
        <v>0</v>
      </c>
      <c r="AH527" s="191">
        <v>0</v>
      </c>
      <c r="AI527" s="186">
        <v>1595.26</v>
      </c>
      <c r="AJ527" s="192">
        <v>7501943432475</v>
      </c>
      <c r="AK527" s="192">
        <v>70517</v>
      </c>
      <c r="AL527" s="90" t="s">
        <v>279</v>
      </c>
      <c r="AM527" s="75">
        <v>70642</v>
      </c>
      <c r="AO527" s="188">
        <v>1196.8886666666667</v>
      </c>
      <c r="AP527" s="188">
        <v>940.96100000000001</v>
      </c>
      <c r="AQ527" s="187">
        <v>90.006561855532055</v>
      </c>
      <c r="AR527" s="188">
        <v>1150.249</v>
      </c>
      <c r="AS527" s="187">
        <v>58.852220806663688</v>
      </c>
      <c r="AT527" s="188">
        <v>1499.4559999999999</v>
      </c>
      <c r="AU527" s="187">
        <v>76.678552745090911</v>
      </c>
      <c r="AV527" s="188">
        <v>1431.8489999999999</v>
      </c>
      <c r="AW527" s="187">
        <v>81.506816954067318</v>
      </c>
      <c r="AX527" s="188">
        <v>976.52400000000011</v>
      </c>
      <c r="AY527" s="187">
        <v>58.463883498981929</v>
      </c>
      <c r="AZ527" s="188">
        <v>1379.37</v>
      </c>
      <c r="BA527" s="187">
        <v>74.159677419354836</v>
      </c>
      <c r="BB527" s="188">
        <v>1241.2070000000001</v>
      </c>
      <c r="BC527" s="187">
        <v>53.398981759609576</v>
      </c>
      <c r="BD527" s="75"/>
      <c r="BE527" s="75"/>
      <c r="BI527" s="194"/>
    </row>
    <row r="528" spans="1:61" ht="11.25" customHeight="1" x14ac:dyDescent="0.3">
      <c r="A528" s="227" t="s">
        <v>1219</v>
      </c>
      <c r="B528" s="261">
        <v>0</v>
      </c>
      <c r="C528" s="842">
        <v>70514</v>
      </c>
      <c r="D528" s="262">
        <v>1E-4</v>
      </c>
      <c r="E528" s="263">
        <v>0</v>
      </c>
      <c r="F528" s="264">
        <v>0</v>
      </c>
      <c r="G528" s="264">
        <v>0</v>
      </c>
      <c r="H528" s="264">
        <v>0</v>
      </c>
      <c r="I528" s="266">
        <v>0</v>
      </c>
      <c r="J528" s="264">
        <v>0</v>
      </c>
      <c r="K528" s="264">
        <v>0</v>
      </c>
      <c r="L528" s="264">
        <v>0</v>
      </c>
      <c r="M528" s="264">
        <v>0</v>
      </c>
      <c r="N528" s="267">
        <v>0</v>
      </c>
      <c r="O528" s="268">
        <v>6.6000000000000005</v>
      </c>
      <c r="P528" s="264">
        <v>6.6000000000000005</v>
      </c>
      <c r="Q528" s="268">
        <v>0</v>
      </c>
      <c r="R528" s="268">
        <v>0</v>
      </c>
      <c r="S528" s="268">
        <v>1E-4</v>
      </c>
      <c r="T528" s="267">
        <v>0</v>
      </c>
      <c r="U528" s="266">
        <v>0</v>
      </c>
      <c r="V528" s="268">
        <v>0</v>
      </c>
      <c r="W528" s="268">
        <v>0</v>
      </c>
      <c r="X528" s="267">
        <v>0</v>
      </c>
      <c r="Y528" s="267">
        <v>0</v>
      </c>
      <c r="Z528" s="264">
        <v>0</v>
      </c>
      <c r="AA528" s="264">
        <v>0</v>
      </c>
      <c r="AB528" s="264">
        <v>0</v>
      </c>
      <c r="AC528" s="264">
        <v>0</v>
      </c>
      <c r="AD528" s="267">
        <v>0</v>
      </c>
      <c r="AE528" s="268">
        <v>0</v>
      </c>
      <c r="AF528" s="268">
        <v>0</v>
      </c>
      <c r="AG528" s="268">
        <v>0</v>
      </c>
      <c r="AH528" s="269">
        <v>0</v>
      </c>
      <c r="AI528" s="264">
        <v>0</v>
      </c>
      <c r="AJ528" s="192">
        <v>7501943431805</v>
      </c>
      <c r="AK528" s="192" t="s">
        <v>262</v>
      </c>
      <c r="AL528" s="362" t="s">
        <v>278</v>
      </c>
      <c r="AM528" s="75">
        <v>70514</v>
      </c>
      <c r="AN528" s="363"/>
      <c r="AO528" s="267">
        <v>0</v>
      </c>
      <c r="AP528" s="267">
        <v>0</v>
      </c>
      <c r="AQ528" s="266">
        <v>0</v>
      </c>
      <c r="AR528" s="267">
        <v>0</v>
      </c>
      <c r="AS528" s="266">
        <v>0</v>
      </c>
      <c r="AT528" s="267">
        <v>0</v>
      </c>
      <c r="AU528" s="266">
        <v>0</v>
      </c>
      <c r="AV528" s="267">
        <v>0</v>
      </c>
      <c r="AW528" s="266">
        <v>0</v>
      </c>
      <c r="AX528" s="267">
        <v>0</v>
      </c>
      <c r="AY528" s="266">
        <v>0</v>
      </c>
      <c r="AZ528" s="267">
        <v>0</v>
      </c>
      <c r="BA528" s="266">
        <v>0</v>
      </c>
      <c r="BB528" s="267">
        <v>0</v>
      </c>
      <c r="BC528" s="266">
        <v>0</v>
      </c>
      <c r="BD528" s="75"/>
      <c r="BE528" s="75"/>
      <c r="BI528" s="194"/>
    </row>
    <row r="529" spans="1:61" ht="11.25" customHeight="1" x14ac:dyDescent="0.3">
      <c r="A529" s="184" t="s">
        <v>1220</v>
      </c>
      <c r="B529" s="185">
        <v>0</v>
      </c>
      <c r="C529" s="832">
        <v>70641</v>
      </c>
      <c r="D529" s="55">
        <v>4360.3999999999996</v>
      </c>
      <c r="E529" s="91">
        <v>43.142646914775696</v>
      </c>
      <c r="F529" s="186">
        <v>1500</v>
      </c>
      <c r="G529" s="186">
        <v>2200</v>
      </c>
      <c r="H529" s="186">
        <v>0</v>
      </c>
      <c r="I529" s="187">
        <v>0</v>
      </c>
      <c r="J529" s="186">
        <v>1896.9280000000001</v>
      </c>
      <c r="K529" s="186">
        <v>3032.0809999999992</v>
      </c>
      <c r="L529" s="186">
        <v>690.79999999999984</v>
      </c>
      <c r="M529" s="186">
        <v>22.783032511334625</v>
      </c>
      <c r="N529" s="188">
        <v>0</v>
      </c>
      <c r="O529" s="189">
        <v>0</v>
      </c>
      <c r="P529" s="186">
        <v>17.600000000000001</v>
      </c>
      <c r="Q529" s="189">
        <v>37.344590833178685</v>
      </c>
      <c r="R529" s="189">
        <v>58.034885878641674</v>
      </c>
      <c r="S529" s="189">
        <v>3669.6</v>
      </c>
      <c r="T529" s="188">
        <v>3678.4</v>
      </c>
      <c r="U529" s="187">
        <v>36.394806075431369</v>
      </c>
      <c r="V529" s="189">
        <v>0</v>
      </c>
      <c r="W529" s="189">
        <v>17.600000000000001</v>
      </c>
      <c r="X529" s="188">
        <v>3660.8</v>
      </c>
      <c r="Y529" s="188">
        <v>479.6</v>
      </c>
      <c r="Z529" s="186">
        <v>1584</v>
      </c>
      <c r="AA529" s="186">
        <v>0</v>
      </c>
      <c r="AB529" s="186">
        <v>0</v>
      </c>
      <c r="AC529" s="186">
        <v>0</v>
      </c>
      <c r="AD529" s="188">
        <v>0</v>
      </c>
      <c r="AE529" s="189">
        <v>0</v>
      </c>
      <c r="AF529" s="189">
        <v>0</v>
      </c>
      <c r="AG529" s="189">
        <v>0</v>
      </c>
      <c r="AH529" s="191">
        <v>0</v>
      </c>
      <c r="AI529" s="186">
        <v>1956.0449999999998</v>
      </c>
      <c r="AJ529" s="192">
        <v>7501943431805</v>
      </c>
      <c r="AK529" s="192">
        <v>70514</v>
      </c>
      <c r="AL529" s="90" t="s">
        <v>279</v>
      </c>
      <c r="AM529" s="75">
        <v>70641</v>
      </c>
      <c r="AO529" s="188">
        <v>3082.2000000000003</v>
      </c>
      <c r="AP529" s="188">
        <v>2554.2000000000003</v>
      </c>
      <c r="AQ529" s="187">
        <v>102.53128886269833</v>
      </c>
      <c r="AR529" s="188">
        <v>3535.4</v>
      </c>
      <c r="AS529" s="187">
        <v>106.88807378947457</v>
      </c>
      <c r="AT529" s="188">
        <v>3157</v>
      </c>
      <c r="AU529" s="187">
        <v>85.010177255778856</v>
      </c>
      <c r="AV529" s="188">
        <v>1707.2</v>
      </c>
      <c r="AW529" s="187">
        <v>54.466581950798229</v>
      </c>
      <c r="AX529" s="188">
        <v>1350.8000000000002</v>
      </c>
      <c r="AY529" s="187">
        <v>46.056489778105103</v>
      </c>
      <c r="AZ529" s="188">
        <v>2512.3999999999996</v>
      </c>
      <c r="BA529" s="187">
        <v>63.079633895084527</v>
      </c>
      <c r="BB529" s="188">
        <v>2710.4</v>
      </c>
      <c r="BC529" s="187">
        <v>63.959147699049367</v>
      </c>
      <c r="BD529" s="75"/>
      <c r="BE529" s="75"/>
      <c r="BI529" s="194"/>
    </row>
    <row r="530" spans="1:61" s="77" customFormat="1" ht="11.25" customHeight="1" x14ac:dyDescent="0.2">
      <c r="A530" s="149" t="s">
        <v>162</v>
      </c>
      <c r="B530" s="169">
        <v>0</v>
      </c>
      <c r="C530" s="836"/>
      <c r="D530" s="221">
        <v>52875.801000000007</v>
      </c>
      <c r="E530" s="220">
        <v>15.476236612087368</v>
      </c>
      <c r="F530" s="221">
        <v>103200</v>
      </c>
      <c r="G530" s="221">
        <v>106200</v>
      </c>
      <c r="H530" s="221">
        <v>18881.059999999998</v>
      </c>
      <c r="I530" s="222">
        <v>17.778775894538605</v>
      </c>
      <c r="J530" s="221">
        <v>95665.271999999997</v>
      </c>
      <c r="K530" s="221">
        <v>102497.401</v>
      </c>
      <c r="L530" s="221">
        <v>14518.362999999999</v>
      </c>
      <c r="M530" s="221">
        <v>14.164615744744591</v>
      </c>
      <c r="N530" s="221">
        <v>1639.5</v>
      </c>
      <c r="O530" s="221">
        <v>2199.2629999999999</v>
      </c>
      <c r="P530" s="221">
        <v>4526.0380000000005</v>
      </c>
      <c r="Q530" s="224">
        <v>699.01057192188898</v>
      </c>
      <c r="R530" s="224">
        <v>3120.6658646882202</v>
      </c>
      <c r="S530" s="224">
        <v>57238.498</v>
      </c>
      <c r="T530" s="222">
        <v>60258.174000000006</v>
      </c>
      <c r="U530" s="327">
        <v>17.636985936843416</v>
      </c>
      <c r="V530" s="221">
        <v>4166.1959999999999</v>
      </c>
      <c r="W530" s="221">
        <v>687.27500000000009</v>
      </c>
      <c r="X530" s="221">
        <v>55404.703000000001</v>
      </c>
      <c r="Y530" s="221">
        <v>23010.103999999996</v>
      </c>
      <c r="Z530" s="221">
        <v>7454.4</v>
      </c>
      <c r="AA530" s="221">
        <v>210</v>
      </c>
      <c r="AB530" s="221">
        <v>1925.2346500000001</v>
      </c>
      <c r="AC530" s="221">
        <v>1654.3173000000002</v>
      </c>
      <c r="AD530" s="221">
        <v>1330.2300000000005</v>
      </c>
      <c r="AE530" s="221">
        <v>96</v>
      </c>
      <c r="AF530" s="221">
        <v>96</v>
      </c>
      <c r="AG530" s="221">
        <v>0</v>
      </c>
      <c r="AH530" s="221">
        <v>3</v>
      </c>
      <c r="AI530" s="225">
        <v>0</v>
      </c>
      <c r="AJ530" s="192">
        <v>0</v>
      </c>
      <c r="AK530" s="192">
        <v>0</v>
      </c>
      <c r="AL530" s="226"/>
      <c r="AM530" s="75">
        <v>0</v>
      </c>
      <c r="AN530" s="76"/>
      <c r="AO530" s="223">
        <v>0</v>
      </c>
      <c r="AP530" s="223">
        <v>0</v>
      </c>
      <c r="AQ530" s="222">
        <v>0</v>
      </c>
      <c r="AR530" s="223">
        <v>0</v>
      </c>
      <c r="AS530" s="222">
        <v>0</v>
      </c>
      <c r="AT530" s="223">
        <v>0</v>
      </c>
      <c r="AU530" s="222">
        <v>0</v>
      </c>
      <c r="AV530" s="223">
        <v>0</v>
      </c>
      <c r="AW530" s="222">
        <v>0</v>
      </c>
      <c r="AX530" s="223">
        <v>0</v>
      </c>
      <c r="AY530" s="222">
        <v>0</v>
      </c>
      <c r="AZ530" s="223">
        <v>0</v>
      </c>
      <c r="BA530" s="222">
        <v>0</v>
      </c>
      <c r="BB530" s="223">
        <v>0</v>
      </c>
      <c r="BC530" s="222">
        <v>0</v>
      </c>
      <c r="BD530" s="75"/>
      <c r="BE530" s="75"/>
      <c r="BF530" s="56"/>
      <c r="BI530" s="194"/>
    </row>
    <row r="531" spans="1:61" ht="11.25" customHeight="1" x14ac:dyDescent="0.3">
      <c r="A531" s="184" t="s">
        <v>1221</v>
      </c>
      <c r="B531" s="185">
        <v>0</v>
      </c>
      <c r="C531" s="832">
        <v>70933</v>
      </c>
      <c r="D531" s="55">
        <v>3641.7560000000003</v>
      </c>
      <c r="E531" s="91">
        <v>626.28352653463332</v>
      </c>
      <c r="F531" s="186">
        <v>0</v>
      </c>
      <c r="G531" s="186">
        <v>0</v>
      </c>
      <c r="H531" s="186">
        <v>0</v>
      </c>
      <c r="I531" s="187">
        <v>0</v>
      </c>
      <c r="J531" s="186">
        <v>138.452</v>
      </c>
      <c r="K531" s="186">
        <v>174.44603820975382</v>
      </c>
      <c r="L531" s="186">
        <v>33.323</v>
      </c>
      <c r="M531" s="186">
        <v>19.10218216588699</v>
      </c>
      <c r="N531" s="188">
        <v>0</v>
      </c>
      <c r="O531" s="189">
        <v>1.333</v>
      </c>
      <c r="P531" s="186">
        <v>5.3319999999999999</v>
      </c>
      <c r="Q531" s="189">
        <v>27.91942333805218</v>
      </c>
      <c r="R531" s="189">
        <v>781.88101291422311</v>
      </c>
      <c r="S531" s="189">
        <v>3608.4330000000004</v>
      </c>
      <c r="T531" s="188">
        <v>3608.431</v>
      </c>
      <c r="U531" s="187">
        <v>620.55252793896489</v>
      </c>
      <c r="V531" s="189">
        <v>0</v>
      </c>
      <c r="W531" s="189">
        <v>3.9990000000000001</v>
      </c>
      <c r="X531" s="188">
        <v>3604.4320000000002</v>
      </c>
      <c r="Y531" s="188">
        <v>0</v>
      </c>
      <c r="Z531" s="186">
        <v>0</v>
      </c>
      <c r="AA531" s="186">
        <v>0</v>
      </c>
      <c r="AB531" s="186">
        <v>0</v>
      </c>
      <c r="AC531" s="186">
        <v>0</v>
      </c>
      <c r="AD531" s="188">
        <v>8</v>
      </c>
      <c r="AE531" s="189">
        <v>0</v>
      </c>
      <c r="AF531" s="189">
        <v>0</v>
      </c>
      <c r="AG531" s="189">
        <v>0</v>
      </c>
      <c r="AH531" s="191">
        <v>0</v>
      </c>
      <c r="AI531" s="186">
        <v>135.49600000000001</v>
      </c>
      <c r="AJ531" s="192">
        <v>7501943431805</v>
      </c>
      <c r="AK531" s="192">
        <v>70514</v>
      </c>
      <c r="AL531" s="90" t="s">
        <v>279</v>
      </c>
      <c r="AM531" s="75">
        <v>70933</v>
      </c>
      <c r="AO531" s="188">
        <v>229.28033333333335</v>
      </c>
      <c r="AP531" s="188">
        <v>227.94499999999999</v>
      </c>
      <c r="AQ531" s="187">
        <v>166.7459144708929</v>
      </c>
      <c r="AR531" s="188">
        <v>98.644999999999982</v>
      </c>
      <c r="AS531" s="187">
        <v>30.290980107966025</v>
      </c>
      <c r="AT531" s="188">
        <v>361.25100000000003</v>
      </c>
      <c r="AU531" s="187">
        <v>103.9478492566131</v>
      </c>
      <c r="AV531" s="188">
        <v>197.28899999999996</v>
      </c>
      <c r="AW531" s="187">
        <v>60.193863727895135</v>
      </c>
      <c r="AX531" s="188">
        <v>233.27099999999999</v>
      </c>
      <c r="AY531" s="187">
        <v>79.138225834905214</v>
      </c>
      <c r="AZ531" s="188">
        <v>239.93799999999999</v>
      </c>
      <c r="BA531" s="187">
        <v>91.231178707224331</v>
      </c>
      <c r="BB531" s="188">
        <v>530.53400000000011</v>
      </c>
      <c r="BC531" s="187">
        <v>246.89090959857788</v>
      </c>
      <c r="BD531" s="75"/>
      <c r="BE531" s="75"/>
      <c r="BI531" s="194"/>
    </row>
    <row r="532" spans="1:61" ht="11.25" customHeight="1" x14ac:dyDescent="0.3">
      <c r="A532" s="184" t="s">
        <v>1222</v>
      </c>
      <c r="B532" s="185">
        <v>0</v>
      </c>
      <c r="C532" s="832">
        <v>71050</v>
      </c>
      <c r="D532" s="55">
        <v>1674.905</v>
      </c>
      <c r="E532" s="91">
        <v>17096.68254508336</v>
      </c>
      <c r="F532" s="186">
        <v>0</v>
      </c>
      <c r="G532" s="186">
        <v>0</v>
      </c>
      <c r="H532" s="186">
        <v>0</v>
      </c>
      <c r="I532" s="187">
        <v>0</v>
      </c>
      <c r="J532" s="186">
        <v>2.9390000000000001</v>
      </c>
      <c r="K532" s="186">
        <v>0</v>
      </c>
      <c r="L532" s="186">
        <v>0</v>
      </c>
      <c r="M532" s="186">
        <v>0</v>
      </c>
      <c r="N532" s="188">
        <v>0</v>
      </c>
      <c r="O532" s="189">
        <v>3.665</v>
      </c>
      <c r="P532" s="186">
        <v>3.665</v>
      </c>
      <c r="Q532" s="189">
        <v>124.70227968696837</v>
      </c>
      <c r="R532" s="189">
        <v>17096.68254508336</v>
      </c>
      <c r="S532" s="189">
        <v>1674.905</v>
      </c>
      <c r="T532" s="188">
        <v>1674.905</v>
      </c>
      <c r="U532" s="187">
        <v>17096.68254508336</v>
      </c>
      <c r="V532" s="189">
        <v>0</v>
      </c>
      <c r="W532" s="189">
        <v>0</v>
      </c>
      <c r="X532" s="188">
        <v>1674.905</v>
      </c>
      <c r="Y532" s="188">
        <v>0</v>
      </c>
      <c r="Z532" s="186">
        <v>0</v>
      </c>
      <c r="AA532" s="186">
        <v>0</v>
      </c>
      <c r="AB532" s="186">
        <v>0</v>
      </c>
      <c r="AC532" s="186">
        <v>0</v>
      </c>
      <c r="AD532" s="188">
        <v>0</v>
      </c>
      <c r="AE532" s="189">
        <v>0</v>
      </c>
      <c r="AF532" s="189">
        <v>0</v>
      </c>
      <c r="AG532" s="189">
        <v>0</v>
      </c>
      <c r="AH532" s="191">
        <v>0</v>
      </c>
      <c r="AI532" s="186">
        <v>3.149</v>
      </c>
      <c r="AJ532" s="192">
        <v>7501943431805</v>
      </c>
      <c r="AK532" s="192">
        <v>70514</v>
      </c>
      <c r="AL532" s="90" t="s">
        <v>279</v>
      </c>
      <c r="AM532" s="75">
        <v>71050</v>
      </c>
      <c r="AO532" s="188">
        <v>4.3979999999999997</v>
      </c>
      <c r="AP532" s="188">
        <v>7.33</v>
      </c>
      <c r="AQ532" s="187">
        <v>102.44584206848357</v>
      </c>
      <c r="AR532" s="188">
        <v>5.8639999999999999</v>
      </c>
      <c r="AS532" s="187">
        <v>70.034635136749074</v>
      </c>
      <c r="AT532" s="188">
        <v>0</v>
      </c>
      <c r="AU532" s="187">
        <v>0</v>
      </c>
      <c r="AV532" s="188">
        <v>3.665</v>
      </c>
      <c r="AW532" s="187">
        <v>53.371195573030441</v>
      </c>
      <c r="AX532" s="188">
        <v>0</v>
      </c>
      <c r="AY532" s="187">
        <v>0</v>
      </c>
      <c r="AZ532" s="188">
        <v>3.6680000000000001</v>
      </c>
      <c r="BA532" s="187">
        <v>0</v>
      </c>
      <c r="BB532" s="188">
        <v>8.0630000000000006</v>
      </c>
      <c r="BC532" s="187">
        <v>125.70938571874026</v>
      </c>
      <c r="BD532" s="75"/>
      <c r="BE532" s="75"/>
      <c r="BI532" s="194"/>
    </row>
    <row r="533" spans="1:61" ht="11.25" customHeight="1" x14ac:dyDescent="0.3">
      <c r="A533" s="184" t="s">
        <v>1223</v>
      </c>
      <c r="B533" s="185">
        <v>0</v>
      </c>
      <c r="C533" s="832">
        <v>70950</v>
      </c>
      <c r="D533" s="55">
        <v>5427</v>
      </c>
      <c r="E533" s="91">
        <v>0</v>
      </c>
      <c r="F533" s="186">
        <v>0</v>
      </c>
      <c r="G533" s="186">
        <v>0</v>
      </c>
      <c r="H533" s="186">
        <v>0</v>
      </c>
      <c r="I533" s="187">
        <v>0</v>
      </c>
      <c r="J533" s="186">
        <v>0</v>
      </c>
      <c r="K533" s="186">
        <v>0</v>
      </c>
      <c r="L533" s="186">
        <v>0</v>
      </c>
      <c r="M533" s="186">
        <v>0</v>
      </c>
      <c r="N533" s="188">
        <v>0</v>
      </c>
      <c r="O533" s="189">
        <v>0</v>
      </c>
      <c r="P533" s="186">
        <v>0</v>
      </c>
      <c r="Q533" s="189">
        <v>0</v>
      </c>
      <c r="R533" s="189">
        <v>0</v>
      </c>
      <c r="S533" s="189">
        <v>5427</v>
      </c>
      <c r="T533" s="188">
        <v>5427</v>
      </c>
      <c r="U533" s="187">
        <v>0</v>
      </c>
      <c r="V533" s="189">
        <v>0</v>
      </c>
      <c r="W533" s="189">
        <v>0</v>
      </c>
      <c r="X533" s="188">
        <v>5427</v>
      </c>
      <c r="Y533" s="188">
        <v>0</v>
      </c>
      <c r="Z533" s="186">
        <v>0</v>
      </c>
      <c r="AA533" s="186">
        <v>0</v>
      </c>
      <c r="AB533" s="186">
        <v>0</v>
      </c>
      <c r="AC533" s="186">
        <v>0</v>
      </c>
      <c r="AD533" s="188">
        <v>0</v>
      </c>
      <c r="AE533" s="189">
        <v>0</v>
      </c>
      <c r="AF533" s="189">
        <v>0</v>
      </c>
      <c r="AG533" s="189">
        <v>0</v>
      </c>
      <c r="AH533" s="191">
        <v>0</v>
      </c>
      <c r="AI533" s="186">
        <v>0</v>
      </c>
      <c r="AJ533" s="192">
        <v>7501943431805</v>
      </c>
      <c r="AK533" s="192">
        <v>70514</v>
      </c>
      <c r="AL533" s="90" t="s">
        <v>279</v>
      </c>
      <c r="AM533" s="75">
        <v>70950</v>
      </c>
      <c r="AO533" s="188">
        <v>0</v>
      </c>
      <c r="AP533" s="188">
        <v>0</v>
      </c>
      <c r="AQ533" s="187">
        <v>0</v>
      </c>
      <c r="AR533" s="188">
        <v>0</v>
      </c>
      <c r="AS533" s="187">
        <v>0</v>
      </c>
      <c r="AT533" s="188">
        <v>0</v>
      </c>
      <c r="AU533" s="187">
        <v>0</v>
      </c>
      <c r="AV533" s="188">
        <v>0</v>
      </c>
      <c r="AW533" s="187">
        <v>0</v>
      </c>
      <c r="AX533" s="188">
        <v>0</v>
      </c>
      <c r="AY533" s="187">
        <v>0</v>
      </c>
      <c r="AZ533" s="188">
        <v>0</v>
      </c>
      <c r="BA533" s="187">
        <v>0</v>
      </c>
      <c r="BB533" s="188">
        <v>0</v>
      </c>
      <c r="BC533" s="187">
        <v>0</v>
      </c>
      <c r="BD533" s="75"/>
      <c r="BE533" s="75"/>
      <c r="BI533" s="194"/>
    </row>
    <row r="534" spans="1:61" s="77" customFormat="1" ht="11.25" customHeight="1" x14ac:dyDescent="0.2">
      <c r="A534" s="149" t="s">
        <v>1224</v>
      </c>
      <c r="B534" s="169">
        <v>0</v>
      </c>
      <c r="C534" s="836"/>
      <c r="D534" s="221">
        <v>5427</v>
      </c>
      <c r="E534" s="220">
        <v>933.29720566217361</v>
      </c>
      <c r="F534" s="221">
        <v>0</v>
      </c>
      <c r="G534" s="221">
        <v>0</v>
      </c>
      <c r="H534" s="221">
        <v>0</v>
      </c>
      <c r="I534" s="222">
        <v>0</v>
      </c>
      <c r="J534" s="221">
        <v>141.39099999999999</v>
      </c>
      <c r="K534" s="221">
        <v>174.44603820975382</v>
      </c>
      <c r="L534" s="221">
        <v>33.323</v>
      </c>
      <c r="M534" s="221">
        <v>19.10218216588699</v>
      </c>
      <c r="N534" s="221">
        <v>0</v>
      </c>
      <c r="O534" s="221">
        <v>4.9980000000000002</v>
      </c>
      <c r="P534" s="221">
        <v>8.9969999999999999</v>
      </c>
      <c r="Q534" s="224">
        <v>152.62170302502054</v>
      </c>
      <c r="R534" s="224">
        <v>21195.167723271461</v>
      </c>
      <c r="S534" s="224">
        <v>120442.2559</v>
      </c>
      <c r="T534" s="221">
        <v>10710.335999999999</v>
      </c>
      <c r="U534" s="327">
        <v>1841.8880892763923</v>
      </c>
      <c r="V534" s="221">
        <v>0</v>
      </c>
      <c r="W534" s="221">
        <v>3.9990000000000001</v>
      </c>
      <c r="X534" s="221">
        <v>5427</v>
      </c>
      <c r="Y534" s="221">
        <v>0</v>
      </c>
      <c r="Z534" s="221">
        <v>0</v>
      </c>
      <c r="AA534" s="221">
        <v>0</v>
      </c>
      <c r="AB534" s="221">
        <v>0</v>
      </c>
      <c r="AC534" s="221">
        <v>0</v>
      </c>
      <c r="AD534" s="221">
        <v>8</v>
      </c>
      <c r="AE534" s="221">
        <v>0</v>
      </c>
      <c r="AF534" s="221">
        <v>0</v>
      </c>
      <c r="AG534" s="221">
        <v>0</v>
      </c>
      <c r="AH534" s="221">
        <v>0</v>
      </c>
      <c r="AI534" s="225">
        <v>0</v>
      </c>
      <c r="AJ534" s="192">
        <v>0</v>
      </c>
      <c r="AK534" s="192">
        <v>0</v>
      </c>
      <c r="AL534" s="226"/>
      <c r="AM534" s="75">
        <v>0</v>
      </c>
      <c r="AN534" s="76"/>
      <c r="AO534" s="223">
        <v>0</v>
      </c>
      <c r="AP534" s="223">
        <v>0</v>
      </c>
      <c r="AQ534" s="222">
        <v>0</v>
      </c>
      <c r="AR534" s="223">
        <v>0</v>
      </c>
      <c r="AS534" s="222">
        <v>0</v>
      </c>
      <c r="AT534" s="223">
        <v>0</v>
      </c>
      <c r="AU534" s="222">
        <v>0</v>
      </c>
      <c r="AV534" s="223">
        <v>0</v>
      </c>
      <c r="AW534" s="222">
        <v>0</v>
      </c>
      <c r="AX534" s="223">
        <v>0</v>
      </c>
      <c r="AY534" s="222">
        <v>0</v>
      </c>
      <c r="AZ534" s="223">
        <v>0</v>
      </c>
      <c r="BA534" s="222">
        <v>0</v>
      </c>
      <c r="BB534" s="223">
        <v>0</v>
      </c>
      <c r="BC534" s="222">
        <v>0</v>
      </c>
      <c r="BD534" s="75"/>
      <c r="BE534" s="75"/>
      <c r="BF534" s="56"/>
      <c r="BI534" s="194"/>
    </row>
    <row r="535" spans="1:61" ht="11.25" customHeight="1" x14ac:dyDescent="0.3">
      <c r="A535" s="227" t="s">
        <v>5072</v>
      </c>
      <c r="B535" s="261">
        <v>0</v>
      </c>
      <c r="C535" s="863">
        <v>71293</v>
      </c>
      <c r="D535" s="262">
        <v>2533.5</v>
      </c>
      <c r="E535" s="263">
        <v>0</v>
      </c>
      <c r="F535" s="264">
        <v>0</v>
      </c>
      <c r="G535" s="264">
        <v>0</v>
      </c>
      <c r="H535" s="264">
        <v>0</v>
      </c>
      <c r="I535" s="266">
        <v>0</v>
      </c>
      <c r="J535" s="264">
        <v>0</v>
      </c>
      <c r="K535" s="264">
        <v>0</v>
      </c>
      <c r="L535" s="264">
        <v>688.5</v>
      </c>
      <c r="M535" s="264">
        <v>0</v>
      </c>
      <c r="N535" s="267">
        <v>1012.5</v>
      </c>
      <c r="O535" s="268">
        <v>0</v>
      </c>
      <c r="P535" s="264">
        <v>1787.25</v>
      </c>
      <c r="Q535" s="268">
        <v>0</v>
      </c>
      <c r="R535" s="268">
        <v>0</v>
      </c>
      <c r="S535" s="268">
        <v>1845</v>
      </c>
      <c r="T535" s="267">
        <v>1845</v>
      </c>
      <c r="U535" s="266">
        <v>0</v>
      </c>
      <c r="V535" s="268">
        <v>1012.5</v>
      </c>
      <c r="W535" s="268">
        <v>774.75</v>
      </c>
      <c r="X535" s="267">
        <v>57.75</v>
      </c>
      <c r="Y535" s="267">
        <v>0</v>
      </c>
      <c r="Z535" s="264">
        <v>0</v>
      </c>
      <c r="AA535" s="264">
        <v>0</v>
      </c>
      <c r="AB535" s="264">
        <v>0</v>
      </c>
      <c r="AC535" s="264">
        <v>0</v>
      </c>
      <c r="AD535" s="267">
        <v>0</v>
      </c>
      <c r="AE535" s="268">
        <v>36</v>
      </c>
      <c r="AF535" s="268">
        <v>36</v>
      </c>
      <c r="AG535" s="268">
        <v>0</v>
      </c>
      <c r="AH535" s="269">
        <v>0</v>
      </c>
      <c r="AI535" s="264">
        <v>0</v>
      </c>
      <c r="AJ535" s="192">
        <v>7506425631230</v>
      </c>
      <c r="AK535" s="192" t="s">
        <v>505</v>
      </c>
      <c r="AL535" s="362" t="s">
        <v>278</v>
      </c>
      <c r="AM535" s="75">
        <v>71293</v>
      </c>
      <c r="AN535" s="363"/>
      <c r="AO535" s="267">
        <v>403</v>
      </c>
      <c r="AP535" s="267">
        <v>1209</v>
      </c>
      <c r="AQ535" s="266">
        <v>32.493448901431165</v>
      </c>
      <c r="AR535" s="267">
        <v>0</v>
      </c>
      <c r="AS535" s="266">
        <v>0</v>
      </c>
      <c r="AT535" s="267">
        <v>0</v>
      </c>
      <c r="AU535" s="266">
        <v>0</v>
      </c>
      <c r="AV535" s="267">
        <v>0</v>
      </c>
      <c r="AW535" s="266">
        <v>0</v>
      </c>
      <c r="AX535" s="267">
        <v>0</v>
      </c>
      <c r="AY535" s="266">
        <v>0</v>
      </c>
      <c r="AZ535" s="267">
        <v>0</v>
      </c>
      <c r="BA535" s="266">
        <v>0</v>
      </c>
      <c r="BB535" s="267">
        <v>0</v>
      </c>
      <c r="BC535" s="266">
        <v>0</v>
      </c>
      <c r="BD535" s="75"/>
      <c r="BE535" s="75"/>
      <c r="BI535" s="194"/>
    </row>
    <row r="536" spans="1:61" ht="11.25" customHeight="1" x14ac:dyDescent="0.3">
      <c r="A536" s="227" t="s">
        <v>1225</v>
      </c>
      <c r="B536" s="261">
        <v>0</v>
      </c>
      <c r="C536" s="863">
        <v>70797</v>
      </c>
      <c r="D536" s="262">
        <v>1E-4</v>
      </c>
      <c r="E536" s="263">
        <v>0</v>
      </c>
      <c r="F536" s="264">
        <v>0</v>
      </c>
      <c r="G536" s="264">
        <v>0</v>
      </c>
      <c r="H536" s="264">
        <v>0</v>
      </c>
      <c r="I536" s="266">
        <v>0</v>
      </c>
      <c r="J536" s="264">
        <v>0</v>
      </c>
      <c r="K536" s="264">
        <v>0</v>
      </c>
      <c r="L536" s="264">
        <v>0</v>
      </c>
      <c r="M536" s="264">
        <v>0</v>
      </c>
      <c r="N536" s="267">
        <v>0</v>
      </c>
      <c r="O536" s="268">
        <v>208.33500000000001</v>
      </c>
      <c r="P536" s="264">
        <v>208.33500000000001</v>
      </c>
      <c r="Q536" s="268">
        <v>0</v>
      </c>
      <c r="R536" s="268">
        <v>0</v>
      </c>
      <c r="S536" s="268">
        <v>1E-4</v>
      </c>
      <c r="T536" s="267">
        <v>0</v>
      </c>
      <c r="U536" s="266">
        <v>0</v>
      </c>
      <c r="V536" s="268">
        <v>0</v>
      </c>
      <c r="W536" s="268">
        <v>0</v>
      </c>
      <c r="X536" s="267">
        <v>0</v>
      </c>
      <c r="Y536" s="267">
        <v>0</v>
      </c>
      <c r="Z536" s="264">
        <v>0</v>
      </c>
      <c r="AA536" s="264">
        <v>0</v>
      </c>
      <c r="AB536" s="264">
        <v>0</v>
      </c>
      <c r="AC536" s="264">
        <v>0</v>
      </c>
      <c r="AD536" s="267">
        <v>0</v>
      </c>
      <c r="AE536" s="268">
        <v>0</v>
      </c>
      <c r="AF536" s="268">
        <v>0</v>
      </c>
      <c r="AG536" s="268">
        <v>0</v>
      </c>
      <c r="AH536" s="269">
        <v>0</v>
      </c>
      <c r="AI536" s="264">
        <v>0</v>
      </c>
      <c r="AJ536" s="192">
        <v>7506425631230</v>
      </c>
      <c r="AK536" s="192" t="s">
        <v>505</v>
      </c>
      <c r="AL536" s="362" t="s">
        <v>278</v>
      </c>
      <c r="AM536" s="75">
        <v>70797</v>
      </c>
      <c r="AN536" s="363"/>
      <c r="AO536" s="267">
        <v>3.3333333333333332E-4</v>
      </c>
      <c r="AP536" s="267">
        <v>0</v>
      </c>
      <c r="AQ536" s="266">
        <v>0</v>
      </c>
      <c r="AR536" s="267">
        <v>1E-3</v>
      </c>
      <c r="AS536" s="266">
        <v>0</v>
      </c>
      <c r="AT536" s="267">
        <v>0</v>
      </c>
      <c r="AU536" s="266">
        <v>0</v>
      </c>
      <c r="AV536" s="267">
        <v>0</v>
      </c>
      <c r="AW536" s="266">
        <v>0</v>
      </c>
      <c r="AX536" s="267">
        <v>-15.530000000000001</v>
      </c>
      <c r="AY536" s="266">
        <v>0</v>
      </c>
      <c r="AZ536" s="267">
        <v>0</v>
      </c>
      <c r="BA536" s="266">
        <v>0</v>
      </c>
      <c r="BB536" s="267">
        <v>-2E-3</v>
      </c>
      <c r="BC536" s="266">
        <v>0</v>
      </c>
      <c r="BD536" s="75"/>
      <c r="BE536" s="75"/>
      <c r="BI536" s="194"/>
    </row>
    <row r="537" spans="1:61" ht="11.25" customHeight="1" x14ac:dyDescent="0.3">
      <c r="A537" s="227" t="s">
        <v>1226</v>
      </c>
      <c r="B537" s="261">
        <v>0</v>
      </c>
      <c r="C537" s="863">
        <v>71129</v>
      </c>
      <c r="D537" s="262">
        <v>4424.0550000000003</v>
      </c>
      <c r="E537" s="263">
        <v>66.360825000000006</v>
      </c>
      <c r="F537" s="264">
        <v>0</v>
      </c>
      <c r="G537" s="264">
        <v>0</v>
      </c>
      <c r="H537" s="264">
        <v>0</v>
      </c>
      <c r="I537" s="266">
        <v>0</v>
      </c>
      <c r="J537" s="264">
        <v>0</v>
      </c>
      <c r="K537" s="264">
        <v>2000</v>
      </c>
      <c r="L537" s="264">
        <v>48.195999999999998</v>
      </c>
      <c r="M537" s="264">
        <v>2.4097999999999997</v>
      </c>
      <c r="N537" s="267">
        <v>0</v>
      </c>
      <c r="O537" s="268">
        <v>0</v>
      </c>
      <c r="P537" s="264">
        <v>89.86999999999999</v>
      </c>
      <c r="Q537" s="268">
        <v>0</v>
      </c>
      <c r="R537" s="268">
        <v>0</v>
      </c>
      <c r="S537" s="268">
        <v>4375.8590000000004</v>
      </c>
      <c r="T537" s="267">
        <v>4371.7670000000007</v>
      </c>
      <c r="U537" s="266">
        <v>65.576505000000012</v>
      </c>
      <c r="V537" s="268">
        <v>0</v>
      </c>
      <c r="W537" s="268">
        <v>89.86999999999999</v>
      </c>
      <c r="X537" s="267">
        <v>4281.8970000000008</v>
      </c>
      <c r="Y537" s="267">
        <v>0</v>
      </c>
      <c r="Z537" s="264">
        <v>0</v>
      </c>
      <c r="AA537" s="264">
        <v>0</v>
      </c>
      <c r="AB537" s="264">
        <v>0</v>
      </c>
      <c r="AC537" s="264">
        <v>0</v>
      </c>
      <c r="AD537" s="267">
        <v>7.3599999999999994</v>
      </c>
      <c r="AE537" s="268">
        <v>0</v>
      </c>
      <c r="AF537" s="268">
        <v>0</v>
      </c>
      <c r="AG537" s="268">
        <v>0</v>
      </c>
      <c r="AH537" s="269">
        <v>0</v>
      </c>
      <c r="AI537" s="264">
        <v>0</v>
      </c>
      <c r="AJ537" s="192">
        <v>7506425631230</v>
      </c>
      <c r="AK537" s="192" t="s">
        <v>505</v>
      </c>
      <c r="AL537" s="362" t="s">
        <v>278</v>
      </c>
      <c r="AM537" s="75">
        <v>71129</v>
      </c>
      <c r="AN537" s="363"/>
      <c r="AO537" s="267">
        <v>590.4133333333333</v>
      </c>
      <c r="AP537" s="267">
        <v>454.24</v>
      </c>
      <c r="AQ537" s="266">
        <v>13.316271713622765</v>
      </c>
      <c r="AR537" s="267">
        <v>548.19900000000007</v>
      </c>
      <c r="AS537" s="266">
        <v>10.286838564643762</v>
      </c>
      <c r="AT537" s="267">
        <v>768.80099999999993</v>
      </c>
      <c r="AU537" s="266">
        <v>14.50431091406471</v>
      </c>
      <c r="AV537" s="267">
        <v>732.84500000000003</v>
      </c>
      <c r="AW537" s="266">
        <v>15.46694733962892</v>
      </c>
      <c r="AX537" s="267">
        <v>344.77200000000005</v>
      </c>
      <c r="AY537" s="266">
        <v>5.8853532932659824</v>
      </c>
      <c r="AZ537" s="267">
        <v>1252.4699999999998</v>
      </c>
      <c r="BA537" s="266">
        <v>66.553907565168586</v>
      </c>
      <c r="BB537" s="267">
        <v>1767.1739999999995</v>
      </c>
      <c r="BC537" s="266">
        <v>60.085049204027975</v>
      </c>
      <c r="BD537" s="75"/>
      <c r="BE537" s="75"/>
      <c r="BI537" s="194"/>
    </row>
    <row r="538" spans="1:61" ht="11.25" customHeight="1" x14ac:dyDescent="0.3">
      <c r="A538" s="227" t="s">
        <v>1227</v>
      </c>
      <c r="B538" s="261">
        <v>0</v>
      </c>
      <c r="C538" s="863">
        <v>71146</v>
      </c>
      <c r="D538" s="262">
        <v>1140</v>
      </c>
      <c r="E538" s="263">
        <v>21.375</v>
      </c>
      <c r="F538" s="264">
        <v>1000</v>
      </c>
      <c r="G538" s="264">
        <v>1000</v>
      </c>
      <c r="H538" s="264">
        <v>959.88</v>
      </c>
      <c r="I538" s="266">
        <v>95.988</v>
      </c>
      <c r="J538" s="264">
        <v>505.39600000000002</v>
      </c>
      <c r="K538" s="264">
        <v>1600</v>
      </c>
      <c r="L538" s="264">
        <v>300</v>
      </c>
      <c r="M538" s="264">
        <v>18.75</v>
      </c>
      <c r="N538" s="267">
        <v>0</v>
      </c>
      <c r="O538" s="268">
        <v>0</v>
      </c>
      <c r="P538" s="264">
        <v>0</v>
      </c>
      <c r="Q538" s="268">
        <v>59.359393426145047</v>
      </c>
      <c r="R538" s="268">
        <v>106.83978503984994</v>
      </c>
      <c r="S538" s="268">
        <v>1799.88</v>
      </c>
      <c r="T538" s="267">
        <v>1800</v>
      </c>
      <c r="U538" s="266">
        <v>33.75</v>
      </c>
      <c r="V538" s="268">
        <v>960</v>
      </c>
      <c r="W538" s="268">
        <v>0</v>
      </c>
      <c r="X538" s="267">
        <v>840</v>
      </c>
      <c r="Y538" s="267">
        <v>0</v>
      </c>
      <c r="Z538" s="264">
        <v>0</v>
      </c>
      <c r="AA538" s="264">
        <v>0</v>
      </c>
      <c r="AB538" s="264">
        <v>0</v>
      </c>
      <c r="AC538" s="264">
        <v>0</v>
      </c>
      <c r="AD538" s="267">
        <v>0</v>
      </c>
      <c r="AE538" s="268">
        <v>0</v>
      </c>
      <c r="AF538" s="268">
        <v>0</v>
      </c>
      <c r="AG538" s="268">
        <v>0</v>
      </c>
      <c r="AH538" s="269">
        <v>0</v>
      </c>
      <c r="AI538" s="264">
        <v>449.84899999999999</v>
      </c>
      <c r="AJ538" s="192">
        <v>7506425631230</v>
      </c>
      <c r="AK538" s="192" t="s">
        <v>505</v>
      </c>
      <c r="AL538" s="362" t="s">
        <v>278</v>
      </c>
      <c r="AM538" s="75">
        <v>71146</v>
      </c>
      <c r="AN538" s="363"/>
      <c r="AO538" s="267">
        <v>1440</v>
      </c>
      <c r="AP538" s="267">
        <v>2220</v>
      </c>
      <c r="AQ538" s="266">
        <v>41.771723177661535</v>
      </c>
      <c r="AR538" s="267">
        <v>1380</v>
      </c>
      <c r="AS538" s="266">
        <v>27.776659554768329</v>
      </c>
      <c r="AT538" s="267">
        <v>720</v>
      </c>
      <c r="AU538" s="266">
        <v>13.521634615384615</v>
      </c>
      <c r="AV538" s="267">
        <v>360</v>
      </c>
      <c r="AW538" s="266">
        <v>7.1999999999999993</v>
      </c>
      <c r="AX538" s="267">
        <v>480</v>
      </c>
      <c r="AY538" s="266">
        <v>9.6</v>
      </c>
      <c r="AZ538" s="267">
        <v>120</v>
      </c>
      <c r="BA538" s="266">
        <v>2.0689655172413794</v>
      </c>
      <c r="BB538" s="267">
        <v>7080</v>
      </c>
      <c r="BC538" s="266">
        <v>302.56410256410254</v>
      </c>
      <c r="BD538" s="75"/>
      <c r="BE538" s="75"/>
      <c r="BI538" s="194"/>
    </row>
    <row r="539" spans="1:61" ht="11.25" customHeight="1" x14ac:dyDescent="0.3">
      <c r="A539" s="184" t="s">
        <v>1228</v>
      </c>
      <c r="B539" s="185">
        <v>0</v>
      </c>
      <c r="C539" s="844">
        <v>70798</v>
      </c>
      <c r="D539" s="55">
        <v>381.18900000000002</v>
      </c>
      <c r="E539" s="91">
        <v>0</v>
      </c>
      <c r="F539" s="186">
        <v>0</v>
      </c>
      <c r="G539" s="186">
        <v>0</v>
      </c>
      <c r="H539" s="186">
        <v>0</v>
      </c>
      <c r="I539" s="187">
        <v>0</v>
      </c>
      <c r="J539" s="186">
        <v>0</v>
      </c>
      <c r="K539" s="186">
        <v>0</v>
      </c>
      <c r="L539" s="186">
        <v>0</v>
      </c>
      <c r="M539" s="186">
        <v>0</v>
      </c>
      <c r="N539" s="188">
        <v>0</v>
      </c>
      <c r="O539" s="189">
        <v>0</v>
      </c>
      <c r="P539" s="186">
        <v>0</v>
      </c>
      <c r="Q539" s="189">
        <v>0</v>
      </c>
      <c r="R539" s="189">
        <v>0</v>
      </c>
      <c r="S539" s="189">
        <v>381.18900000000002</v>
      </c>
      <c r="T539" s="188">
        <v>381.18900000000002</v>
      </c>
      <c r="U539" s="187">
        <v>0</v>
      </c>
      <c r="V539" s="189">
        <v>6.2489999999999997</v>
      </c>
      <c r="W539" s="189">
        <v>0</v>
      </c>
      <c r="X539" s="188">
        <v>374.94</v>
      </c>
      <c r="Y539" s="188">
        <v>0</v>
      </c>
      <c r="Z539" s="186">
        <v>0</v>
      </c>
      <c r="AA539" s="186">
        <v>0</v>
      </c>
      <c r="AB539" s="186">
        <v>0</v>
      </c>
      <c r="AC539" s="186">
        <v>0</v>
      </c>
      <c r="AD539" s="188">
        <v>0</v>
      </c>
      <c r="AE539" s="189">
        <v>0</v>
      </c>
      <c r="AF539" s="189">
        <v>0</v>
      </c>
      <c r="AG539" s="189">
        <v>0</v>
      </c>
      <c r="AH539" s="191">
        <v>0</v>
      </c>
      <c r="AI539" s="186">
        <v>0</v>
      </c>
      <c r="AJ539" s="192">
        <v>7506425631254</v>
      </c>
      <c r="AK539" s="192" t="s">
        <v>505</v>
      </c>
      <c r="AL539" s="90" t="s">
        <v>279</v>
      </c>
      <c r="AM539" s="75">
        <v>70798</v>
      </c>
      <c r="AO539" s="188">
        <v>7.6403333333333343</v>
      </c>
      <c r="AP539" s="188">
        <v>3.0000000000000001E-3</v>
      </c>
      <c r="AQ539" s="187">
        <v>0</v>
      </c>
      <c r="AR539" s="188">
        <v>0</v>
      </c>
      <c r="AS539" s="187">
        <v>0</v>
      </c>
      <c r="AT539" s="188">
        <v>22.918000000000003</v>
      </c>
      <c r="AU539" s="187">
        <v>0</v>
      </c>
      <c r="AV539" s="188">
        <v>347.87</v>
      </c>
      <c r="AW539" s="187">
        <v>0</v>
      </c>
      <c r="AX539" s="188">
        <v>277.03300000000002</v>
      </c>
      <c r="AY539" s="187">
        <v>0</v>
      </c>
      <c r="AZ539" s="188">
        <v>566.57199999999989</v>
      </c>
      <c r="BA539" s="187">
        <v>218.18924018947121</v>
      </c>
      <c r="BB539" s="188">
        <v>885.28300000000002</v>
      </c>
      <c r="BC539" s="187">
        <v>0</v>
      </c>
      <c r="BD539" s="75"/>
      <c r="BE539" s="75"/>
      <c r="BI539" s="194"/>
    </row>
    <row r="540" spans="1:61" ht="11.25" customHeight="1" x14ac:dyDescent="0.3">
      <c r="A540" s="184" t="s">
        <v>1229</v>
      </c>
      <c r="B540" s="185">
        <v>0</v>
      </c>
      <c r="C540" s="844">
        <v>71127</v>
      </c>
      <c r="D540" s="55">
        <v>4578.4339999999993</v>
      </c>
      <c r="E540" s="91">
        <v>70.193747859993778</v>
      </c>
      <c r="F540" s="186">
        <v>1000</v>
      </c>
      <c r="G540" s="186">
        <v>1000</v>
      </c>
      <c r="H540" s="186">
        <v>0</v>
      </c>
      <c r="I540" s="187">
        <v>0</v>
      </c>
      <c r="J540" s="186">
        <v>2435.1490000000003</v>
      </c>
      <c r="K540" s="186">
        <v>1956.7699999999995</v>
      </c>
      <c r="L540" s="186">
        <v>747.7940000000001</v>
      </c>
      <c r="M540" s="186">
        <v>38.215733070314869</v>
      </c>
      <c r="N540" s="188">
        <v>0</v>
      </c>
      <c r="O540" s="189">
        <v>0</v>
      </c>
      <c r="P540" s="186">
        <v>12.497999999999999</v>
      </c>
      <c r="Q540" s="189">
        <v>31.221580281124485</v>
      </c>
      <c r="R540" s="189">
        <v>47.191855611299339</v>
      </c>
      <c r="S540" s="189">
        <v>3830.6399999999994</v>
      </c>
      <c r="T540" s="188">
        <v>3822.3049999999998</v>
      </c>
      <c r="U540" s="187">
        <v>58.601240820331476</v>
      </c>
      <c r="V540" s="189">
        <v>0</v>
      </c>
      <c r="W540" s="189">
        <v>12.497999999999999</v>
      </c>
      <c r="X540" s="188">
        <v>3809.8069999999998</v>
      </c>
      <c r="Y540" s="188">
        <v>595.73800000000006</v>
      </c>
      <c r="Z540" s="186">
        <v>1235.2190000000001</v>
      </c>
      <c r="AA540" s="186">
        <v>0</v>
      </c>
      <c r="AB540" s="186">
        <v>0</v>
      </c>
      <c r="AC540" s="186">
        <v>0</v>
      </c>
      <c r="AD540" s="188">
        <v>81.240000000000009</v>
      </c>
      <c r="AE540" s="189">
        <v>0</v>
      </c>
      <c r="AF540" s="189">
        <v>0</v>
      </c>
      <c r="AG540" s="189">
        <v>0</v>
      </c>
      <c r="AH540" s="191">
        <v>0</v>
      </c>
      <c r="AI540" s="186">
        <v>2522.7430000000004</v>
      </c>
      <c r="AJ540" s="192">
        <v>7506425631254</v>
      </c>
      <c r="AK540" s="192" t="s">
        <v>505</v>
      </c>
      <c r="AL540" s="90" t="s">
        <v>279</v>
      </c>
      <c r="AM540" s="75">
        <v>71127</v>
      </c>
      <c r="AO540" s="188">
        <v>2369.7579999999998</v>
      </c>
      <c r="AP540" s="188">
        <v>2276.7139999999999</v>
      </c>
      <c r="AQ540" s="187">
        <v>71.196660685437593</v>
      </c>
      <c r="AR540" s="188">
        <v>1728.8870000000002</v>
      </c>
      <c r="AS540" s="187">
        <v>48.446500247152152</v>
      </c>
      <c r="AT540" s="188">
        <v>3103.6729999999998</v>
      </c>
      <c r="AU540" s="187">
        <v>74.2351171490903</v>
      </c>
      <c r="AV540" s="188">
        <v>1633.075</v>
      </c>
      <c r="AW540" s="187">
        <v>44.144499693868042</v>
      </c>
      <c r="AX540" s="188">
        <v>1901.77</v>
      </c>
      <c r="AY540" s="187">
        <v>55.77551715905804</v>
      </c>
      <c r="AZ540" s="188">
        <v>2055.9250000000002</v>
      </c>
      <c r="BA540" s="187">
        <v>30.704686309421938</v>
      </c>
      <c r="BB540" s="188">
        <v>1343.5350000000001</v>
      </c>
      <c r="BC540" s="187">
        <v>22.155127364340689</v>
      </c>
      <c r="BD540" s="75"/>
      <c r="BE540" s="75"/>
      <c r="BI540" s="194"/>
    </row>
    <row r="541" spans="1:61" ht="11.25" customHeight="1" x14ac:dyDescent="0.3">
      <c r="A541" s="184" t="s">
        <v>1230</v>
      </c>
      <c r="B541" s="185">
        <v>0</v>
      </c>
      <c r="C541" s="844">
        <v>70799</v>
      </c>
      <c r="D541" s="55">
        <v>206</v>
      </c>
      <c r="E541" s="91">
        <v>0</v>
      </c>
      <c r="F541" s="186">
        <v>0</v>
      </c>
      <c r="G541" s="186">
        <v>0</v>
      </c>
      <c r="H541" s="186">
        <v>0</v>
      </c>
      <c r="I541" s="187">
        <v>0</v>
      </c>
      <c r="J541" s="186">
        <v>0</v>
      </c>
      <c r="K541" s="186">
        <v>0</v>
      </c>
      <c r="L541" s="186">
        <v>0</v>
      </c>
      <c r="M541" s="186">
        <v>0</v>
      </c>
      <c r="N541" s="188">
        <v>0</v>
      </c>
      <c r="O541" s="189">
        <v>106</v>
      </c>
      <c r="P541" s="186">
        <v>106</v>
      </c>
      <c r="Q541" s="189">
        <v>0</v>
      </c>
      <c r="R541" s="189">
        <v>0</v>
      </c>
      <c r="S541" s="189">
        <v>206</v>
      </c>
      <c r="T541" s="188">
        <v>206</v>
      </c>
      <c r="U541" s="187">
        <v>0</v>
      </c>
      <c r="V541" s="189">
        <v>0</v>
      </c>
      <c r="W541" s="189">
        <v>0</v>
      </c>
      <c r="X541" s="188">
        <v>206</v>
      </c>
      <c r="Y541" s="188">
        <v>0</v>
      </c>
      <c r="Z541" s="186">
        <v>0</v>
      </c>
      <c r="AA541" s="186">
        <v>0</v>
      </c>
      <c r="AB541" s="186">
        <v>0</v>
      </c>
      <c r="AC541" s="186">
        <v>0</v>
      </c>
      <c r="AD541" s="188">
        <v>0</v>
      </c>
      <c r="AE541" s="189">
        <v>0</v>
      </c>
      <c r="AF541" s="189">
        <v>0</v>
      </c>
      <c r="AG541" s="189">
        <v>0</v>
      </c>
      <c r="AH541" s="191">
        <v>0</v>
      </c>
      <c r="AI541" s="186">
        <v>0</v>
      </c>
      <c r="AJ541" s="192">
        <v>7506425631278</v>
      </c>
      <c r="AK541" s="192" t="s">
        <v>505</v>
      </c>
      <c r="AL541" s="90" t="s">
        <v>279</v>
      </c>
      <c r="AM541" s="75">
        <v>70799</v>
      </c>
      <c r="AO541" s="188">
        <v>-68.666666666666671</v>
      </c>
      <c r="AP541" s="188">
        <v>-206</v>
      </c>
      <c r="AQ541" s="187">
        <v>0</v>
      </c>
      <c r="AR541" s="188">
        <v>24</v>
      </c>
      <c r="AS541" s="187">
        <v>0</v>
      </c>
      <c r="AT541" s="188">
        <v>-24</v>
      </c>
      <c r="AU541" s="187">
        <v>0</v>
      </c>
      <c r="AV541" s="188">
        <v>14</v>
      </c>
      <c r="AW541" s="187">
        <v>0</v>
      </c>
      <c r="AX541" s="188">
        <v>296</v>
      </c>
      <c r="AY541" s="187">
        <v>0</v>
      </c>
      <c r="AZ541" s="188">
        <v>7326</v>
      </c>
      <c r="BA541" s="187">
        <v>0</v>
      </c>
      <c r="BB541" s="188">
        <v>4472</v>
      </c>
      <c r="BC541" s="187">
        <v>39.98717048474699</v>
      </c>
      <c r="BD541" s="75"/>
      <c r="BE541" s="75"/>
      <c r="BI541" s="194"/>
    </row>
    <row r="542" spans="1:61" ht="11.25" customHeight="1" x14ac:dyDescent="0.3">
      <c r="A542" s="184" t="s">
        <v>1231</v>
      </c>
      <c r="B542" s="185">
        <v>0</v>
      </c>
      <c r="C542" s="844">
        <v>71128</v>
      </c>
      <c r="D542" s="55">
        <v>6348</v>
      </c>
      <c r="E542" s="91">
        <v>14.106666666666666</v>
      </c>
      <c r="F542" s="186">
        <v>15600</v>
      </c>
      <c r="G542" s="186">
        <v>16000</v>
      </c>
      <c r="H542" s="186">
        <v>6980</v>
      </c>
      <c r="I542" s="187">
        <v>43.625</v>
      </c>
      <c r="J542" s="186">
        <v>13446.462</v>
      </c>
      <c r="K542" s="186">
        <v>13500</v>
      </c>
      <c r="L542" s="186">
        <v>1882</v>
      </c>
      <c r="M542" s="186">
        <v>13.94074074074074</v>
      </c>
      <c r="N542" s="188">
        <v>0</v>
      </c>
      <c r="O542" s="189">
        <v>0</v>
      </c>
      <c r="P542" s="186">
        <v>58</v>
      </c>
      <c r="Q542" s="189">
        <v>14.42758697417953</v>
      </c>
      <c r="R542" s="189">
        <v>25.536828944297767</v>
      </c>
      <c r="S542" s="189">
        <v>11446</v>
      </c>
      <c r="T542" s="188">
        <v>11268</v>
      </c>
      <c r="U542" s="187">
        <v>25.04</v>
      </c>
      <c r="V542" s="189">
        <v>200</v>
      </c>
      <c r="W542" s="189">
        <v>58</v>
      </c>
      <c r="X542" s="188">
        <v>11010</v>
      </c>
      <c r="Y542" s="188">
        <v>6294</v>
      </c>
      <c r="Z542" s="186">
        <v>1400</v>
      </c>
      <c r="AA542" s="186">
        <v>0</v>
      </c>
      <c r="AB542" s="186">
        <v>100</v>
      </c>
      <c r="AC542" s="186">
        <v>50</v>
      </c>
      <c r="AD542" s="188">
        <v>314</v>
      </c>
      <c r="AE542" s="189">
        <v>0</v>
      </c>
      <c r="AF542" s="189">
        <v>0</v>
      </c>
      <c r="AG542" s="189">
        <v>0</v>
      </c>
      <c r="AH542" s="191">
        <v>0</v>
      </c>
      <c r="AI542" s="186">
        <v>13294.526</v>
      </c>
      <c r="AJ542" s="192">
        <v>7506425631278</v>
      </c>
      <c r="AK542" s="192" t="s">
        <v>505</v>
      </c>
      <c r="AL542" s="90" t="s">
        <v>279</v>
      </c>
      <c r="AM542" s="75">
        <v>71128</v>
      </c>
      <c r="AO542" s="188">
        <v>13058.666666666666</v>
      </c>
      <c r="AP542" s="188">
        <v>12696</v>
      </c>
      <c r="AQ542" s="187">
        <v>79.961097691538967</v>
      </c>
      <c r="AR542" s="188">
        <v>12532</v>
      </c>
      <c r="AS542" s="187">
        <v>116.88899546817299</v>
      </c>
      <c r="AT542" s="188">
        <v>13948</v>
      </c>
      <c r="AU542" s="187">
        <v>108.69938782169403</v>
      </c>
      <c r="AV542" s="188">
        <v>14164</v>
      </c>
      <c r="AW542" s="187">
        <v>124.91974232877776</v>
      </c>
      <c r="AX542" s="188">
        <v>11562</v>
      </c>
      <c r="AY542" s="187">
        <v>120.13332492406985</v>
      </c>
      <c r="AZ542" s="188">
        <v>6484</v>
      </c>
      <c r="BA542" s="187">
        <v>76.429637348207478</v>
      </c>
      <c r="BB542" s="188">
        <v>6734</v>
      </c>
      <c r="BC542" s="187">
        <v>0</v>
      </c>
      <c r="BD542" s="75"/>
      <c r="BE542" s="75"/>
      <c r="BI542" s="194"/>
    </row>
    <row r="543" spans="1:61" s="77" customFormat="1" ht="11.25" customHeight="1" x14ac:dyDescent="0.2">
      <c r="A543" s="149" t="s">
        <v>659</v>
      </c>
      <c r="B543" s="169">
        <v>0</v>
      </c>
      <c r="C543" s="854"/>
      <c r="D543" s="219">
        <v>19611.178099999997</v>
      </c>
      <c r="E543" s="220">
        <v>30.872773455312728</v>
      </c>
      <c r="F543" s="221">
        <v>17600</v>
      </c>
      <c r="G543" s="221">
        <v>18000</v>
      </c>
      <c r="H543" s="221">
        <v>7939.88</v>
      </c>
      <c r="I543" s="222">
        <v>44.110444444444447</v>
      </c>
      <c r="J543" s="221">
        <v>16387.007000000001</v>
      </c>
      <c r="K543" s="221">
        <v>19056.77</v>
      </c>
      <c r="L543" s="221">
        <v>3666.49</v>
      </c>
      <c r="M543" s="221">
        <v>19.239829205054161</v>
      </c>
      <c r="N543" s="221">
        <v>1012.5</v>
      </c>
      <c r="O543" s="221">
        <v>314.33500000000004</v>
      </c>
      <c r="P543" s="221">
        <v>2261.953</v>
      </c>
      <c r="Q543" s="224">
        <v>105.00856068144907</v>
      </c>
      <c r="R543" s="224">
        <v>42569.90391613837</v>
      </c>
      <c r="S543" s="224">
        <v>264769.07990000001</v>
      </c>
      <c r="T543" s="221">
        <v>23694.260999999999</v>
      </c>
      <c r="U543" s="327">
        <v>37.300540962608039</v>
      </c>
      <c r="V543" s="221">
        <v>2178.7489999999998</v>
      </c>
      <c r="W543" s="221">
        <v>935.11800000000005</v>
      </c>
      <c r="X543" s="221">
        <v>20580.394</v>
      </c>
      <c r="Y543" s="221">
        <v>6889.7380000000003</v>
      </c>
      <c r="Z543" s="221">
        <v>2635.2190000000001</v>
      </c>
      <c r="AA543" s="221">
        <v>0</v>
      </c>
      <c r="AB543" s="221">
        <v>100</v>
      </c>
      <c r="AC543" s="221">
        <v>50</v>
      </c>
      <c r="AD543" s="221">
        <v>402.6</v>
      </c>
      <c r="AE543" s="221">
        <v>36</v>
      </c>
      <c r="AF543" s="221">
        <v>36</v>
      </c>
      <c r="AG543" s="221">
        <v>0</v>
      </c>
      <c r="AH543" s="221">
        <v>0</v>
      </c>
      <c r="AI543" s="225">
        <v>0</v>
      </c>
      <c r="AJ543" s="192">
        <v>0</v>
      </c>
      <c r="AK543" s="192">
        <v>0</v>
      </c>
      <c r="AL543" s="226"/>
      <c r="AM543" s="75">
        <v>0</v>
      </c>
      <c r="AN543" s="76"/>
      <c r="AO543" s="223">
        <v>0</v>
      </c>
      <c r="AP543" s="223">
        <v>0</v>
      </c>
      <c r="AQ543" s="222">
        <v>0</v>
      </c>
      <c r="AR543" s="223">
        <v>0</v>
      </c>
      <c r="AS543" s="222">
        <v>0</v>
      </c>
      <c r="AT543" s="223">
        <v>0</v>
      </c>
      <c r="AU543" s="222">
        <v>0</v>
      </c>
      <c r="AV543" s="223">
        <v>0</v>
      </c>
      <c r="AW543" s="222">
        <v>0</v>
      </c>
      <c r="AX543" s="223">
        <v>0</v>
      </c>
      <c r="AY543" s="222">
        <v>0</v>
      </c>
      <c r="AZ543" s="223">
        <v>0</v>
      </c>
      <c r="BA543" s="222">
        <v>0</v>
      </c>
      <c r="BB543" s="223">
        <v>0</v>
      </c>
      <c r="BC543" s="222">
        <v>0</v>
      </c>
      <c r="BD543" s="75"/>
      <c r="BE543" s="75"/>
      <c r="BF543" s="56"/>
      <c r="BI543" s="194"/>
    </row>
    <row r="544" spans="1:61" ht="11.25" customHeight="1" x14ac:dyDescent="0.3">
      <c r="A544" s="244" t="s">
        <v>1232</v>
      </c>
      <c r="B544" s="245">
        <v>0</v>
      </c>
      <c r="C544" s="831">
        <v>70560</v>
      </c>
      <c r="D544" s="246">
        <v>1E-4</v>
      </c>
      <c r="E544" s="247">
        <v>0</v>
      </c>
      <c r="F544" s="248">
        <v>0</v>
      </c>
      <c r="G544" s="248">
        <v>0</v>
      </c>
      <c r="H544" s="248">
        <v>0</v>
      </c>
      <c r="I544" s="249">
        <v>0</v>
      </c>
      <c r="J544" s="248">
        <v>0</v>
      </c>
      <c r="K544" s="248">
        <v>0</v>
      </c>
      <c r="L544" s="248">
        <v>0</v>
      </c>
      <c r="M544" s="248">
        <v>0</v>
      </c>
      <c r="N544" s="190">
        <v>0</v>
      </c>
      <c r="O544" s="250">
        <v>0</v>
      </c>
      <c r="P544" s="248">
        <v>0</v>
      </c>
      <c r="Q544" s="250">
        <v>0</v>
      </c>
      <c r="R544" s="250">
        <v>0</v>
      </c>
      <c r="S544" s="250">
        <v>1E-4</v>
      </c>
      <c r="T544" s="190">
        <v>0</v>
      </c>
      <c r="U544" s="249">
        <v>0</v>
      </c>
      <c r="V544" s="250">
        <v>0</v>
      </c>
      <c r="W544" s="250">
        <v>0</v>
      </c>
      <c r="X544" s="190">
        <v>0</v>
      </c>
      <c r="Y544" s="190">
        <v>0</v>
      </c>
      <c r="Z544" s="248">
        <v>0</v>
      </c>
      <c r="AA544" s="248">
        <v>0</v>
      </c>
      <c r="AB544" s="248">
        <v>0</v>
      </c>
      <c r="AC544" s="248">
        <v>0</v>
      </c>
      <c r="AD544" s="190">
        <v>0</v>
      </c>
      <c r="AE544" s="250">
        <v>0</v>
      </c>
      <c r="AF544" s="250">
        <v>0</v>
      </c>
      <c r="AG544" s="250">
        <v>0</v>
      </c>
      <c r="AH544" s="251">
        <v>0</v>
      </c>
      <c r="AI544" s="186">
        <v>0</v>
      </c>
      <c r="AJ544" s="192">
        <v>7501943489578</v>
      </c>
      <c r="AK544" s="192" t="s">
        <v>262</v>
      </c>
      <c r="AL544" s="90" t="s">
        <v>279</v>
      </c>
      <c r="AM544" s="75">
        <v>70560</v>
      </c>
      <c r="AO544" s="190">
        <v>0</v>
      </c>
      <c r="AP544" s="190">
        <v>0</v>
      </c>
      <c r="AQ544" s="249">
        <v>0</v>
      </c>
      <c r="AR544" s="190">
        <v>0</v>
      </c>
      <c r="AS544" s="249">
        <v>0</v>
      </c>
      <c r="AT544" s="190">
        <v>0</v>
      </c>
      <c r="AU544" s="249">
        <v>0</v>
      </c>
      <c r="AV544" s="190">
        <v>0</v>
      </c>
      <c r="AW544" s="249">
        <v>0</v>
      </c>
      <c r="AX544" s="190">
        <v>0</v>
      </c>
      <c r="AY544" s="249">
        <v>0</v>
      </c>
      <c r="AZ544" s="190">
        <v>0</v>
      </c>
      <c r="BA544" s="249">
        <v>0</v>
      </c>
      <c r="BB544" s="190">
        <v>0</v>
      </c>
      <c r="BC544" s="249">
        <v>0</v>
      </c>
      <c r="BD544" s="75"/>
      <c r="BE544" s="75"/>
      <c r="BI544" s="194"/>
    </row>
    <row r="545" spans="1:61" ht="11.25" customHeight="1" x14ac:dyDescent="0.3">
      <c r="A545" s="252" t="s">
        <v>1233</v>
      </c>
      <c r="B545" s="253">
        <v>0</v>
      </c>
      <c r="C545" s="840">
        <v>70581</v>
      </c>
      <c r="D545" s="254">
        <v>1E-4</v>
      </c>
      <c r="E545" s="255">
        <v>0</v>
      </c>
      <c r="F545" s="256">
        <v>0</v>
      </c>
      <c r="G545" s="256">
        <v>0</v>
      </c>
      <c r="H545" s="256">
        <v>0</v>
      </c>
      <c r="I545" s="257">
        <v>0</v>
      </c>
      <c r="J545" s="259">
        <v>0</v>
      </c>
      <c r="K545" s="256">
        <v>0</v>
      </c>
      <c r="L545" s="256">
        <v>0</v>
      </c>
      <c r="M545" s="256">
        <v>0</v>
      </c>
      <c r="N545" s="258">
        <v>0</v>
      </c>
      <c r="O545" s="258">
        <v>0</v>
      </c>
      <c r="P545" s="256">
        <v>0</v>
      </c>
      <c r="Q545" s="258">
        <v>0</v>
      </c>
      <c r="R545" s="258">
        <v>0</v>
      </c>
      <c r="S545" s="258">
        <v>1E-4</v>
      </c>
      <c r="T545" s="259">
        <v>0</v>
      </c>
      <c r="U545" s="257">
        <v>0</v>
      </c>
      <c r="V545" s="258">
        <v>0</v>
      </c>
      <c r="W545" s="258">
        <v>0</v>
      </c>
      <c r="X545" s="258">
        <v>0</v>
      </c>
      <c r="Y545" s="259">
        <v>0</v>
      </c>
      <c r="Z545" s="256">
        <v>0</v>
      </c>
      <c r="AA545" s="256">
        <v>0</v>
      </c>
      <c r="AB545" s="256">
        <v>0</v>
      </c>
      <c r="AC545" s="256">
        <v>0</v>
      </c>
      <c r="AD545" s="259">
        <v>0</v>
      </c>
      <c r="AE545" s="258">
        <v>0</v>
      </c>
      <c r="AF545" s="258">
        <v>0</v>
      </c>
      <c r="AG545" s="258">
        <v>0</v>
      </c>
      <c r="AH545" s="260">
        <v>0</v>
      </c>
      <c r="AI545" s="186">
        <v>0</v>
      </c>
      <c r="AJ545" s="192">
        <v>7501943489578</v>
      </c>
      <c r="AK545" s="192">
        <v>70560</v>
      </c>
      <c r="AL545" s="90" t="s">
        <v>279</v>
      </c>
      <c r="AM545" s="75">
        <v>70581</v>
      </c>
      <c r="AO545" s="210">
        <v>0</v>
      </c>
      <c r="AP545" s="210">
        <v>0</v>
      </c>
      <c r="AQ545" s="209">
        <v>0</v>
      </c>
      <c r="AR545" s="210">
        <v>0</v>
      </c>
      <c r="AS545" s="209">
        <v>0</v>
      </c>
      <c r="AT545" s="210">
        <v>0</v>
      </c>
      <c r="AU545" s="209">
        <v>0</v>
      </c>
      <c r="AV545" s="210">
        <v>0</v>
      </c>
      <c r="AW545" s="209">
        <v>0</v>
      </c>
      <c r="AX545" s="210">
        <v>0</v>
      </c>
      <c r="AY545" s="209">
        <v>0</v>
      </c>
      <c r="AZ545" s="210">
        <v>0</v>
      </c>
      <c r="BA545" s="209">
        <v>0</v>
      </c>
      <c r="BB545" s="210">
        <v>0</v>
      </c>
      <c r="BC545" s="209">
        <v>0</v>
      </c>
      <c r="BD545" s="75"/>
      <c r="BE545" s="75"/>
      <c r="BI545" s="194"/>
    </row>
    <row r="546" spans="1:61" ht="11.25" customHeight="1" x14ac:dyDescent="0.3">
      <c r="A546" s="184" t="s">
        <v>1234</v>
      </c>
      <c r="B546" s="185">
        <v>0</v>
      </c>
      <c r="C546" s="832">
        <v>70561</v>
      </c>
      <c r="D546" s="55">
        <v>1E-4</v>
      </c>
      <c r="E546" s="91">
        <v>0</v>
      </c>
      <c r="F546" s="186">
        <v>0</v>
      </c>
      <c r="G546" s="186">
        <v>0</v>
      </c>
      <c r="H546" s="186">
        <v>0</v>
      </c>
      <c r="I546" s="187">
        <v>0</v>
      </c>
      <c r="J546" s="186">
        <v>0</v>
      </c>
      <c r="K546" s="186">
        <v>0</v>
      </c>
      <c r="L546" s="186">
        <v>0</v>
      </c>
      <c r="M546" s="186">
        <v>0</v>
      </c>
      <c r="N546" s="188">
        <v>0</v>
      </c>
      <c r="O546" s="189">
        <v>22</v>
      </c>
      <c r="P546" s="186">
        <v>22</v>
      </c>
      <c r="Q546" s="189">
        <v>0</v>
      </c>
      <c r="R546" s="189">
        <v>0</v>
      </c>
      <c r="S546" s="189">
        <v>1E-4</v>
      </c>
      <c r="T546" s="188">
        <v>0</v>
      </c>
      <c r="U546" s="187">
        <v>0</v>
      </c>
      <c r="V546" s="189">
        <v>0</v>
      </c>
      <c r="W546" s="189">
        <v>0</v>
      </c>
      <c r="X546" s="188">
        <v>0</v>
      </c>
      <c r="Y546" s="188">
        <v>0</v>
      </c>
      <c r="Z546" s="186">
        <v>0</v>
      </c>
      <c r="AA546" s="186">
        <v>0</v>
      </c>
      <c r="AB546" s="186">
        <v>0</v>
      </c>
      <c r="AC546" s="186">
        <v>0</v>
      </c>
      <c r="AD546" s="188">
        <v>0</v>
      </c>
      <c r="AE546" s="189">
        <v>0</v>
      </c>
      <c r="AF546" s="189">
        <v>0</v>
      </c>
      <c r="AG546" s="189">
        <v>0</v>
      </c>
      <c r="AH546" s="191">
        <v>0</v>
      </c>
      <c r="AI546" s="186">
        <v>0</v>
      </c>
      <c r="AJ546" s="192">
        <v>7501943489592</v>
      </c>
      <c r="AK546" s="192" t="s">
        <v>262</v>
      </c>
      <c r="AL546" s="90" t="s">
        <v>279</v>
      </c>
      <c r="AM546" s="75">
        <v>70561</v>
      </c>
      <c r="AO546" s="188">
        <v>0</v>
      </c>
      <c r="AP546" s="188">
        <v>0</v>
      </c>
      <c r="AQ546" s="187">
        <v>0</v>
      </c>
      <c r="AR546" s="188">
        <v>0</v>
      </c>
      <c r="AS546" s="187">
        <v>0</v>
      </c>
      <c r="AT546" s="188">
        <v>0</v>
      </c>
      <c r="AU546" s="187">
        <v>0</v>
      </c>
      <c r="AV546" s="188">
        <v>0</v>
      </c>
      <c r="AW546" s="187">
        <v>0</v>
      </c>
      <c r="AX546" s="188">
        <v>0</v>
      </c>
      <c r="AY546" s="187">
        <v>0</v>
      </c>
      <c r="AZ546" s="188">
        <v>0</v>
      </c>
      <c r="BA546" s="187">
        <v>0</v>
      </c>
      <c r="BB546" s="188">
        <v>0</v>
      </c>
      <c r="BC546" s="187">
        <v>0</v>
      </c>
      <c r="BD546" s="75"/>
      <c r="BE546" s="75"/>
      <c r="BI546" s="194"/>
    </row>
    <row r="547" spans="1:61" ht="11.25" customHeight="1" x14ac:dyDescent="0.3">
      <c r="A547" s="184" t="s">
        <v>1235</v>
      </c>
      <c r="B547" s="185">
        <v>0</v>
      </c>
      <c r="C547" s="832">
        <v>70582</v>
      </c>
      <c r="D547" s="55">
        <v>1E-4</v>
      </c>
      <c r="E547" s="91">
        <v>0</v>
      </c>
      <c r="F547" s="186">
        <v>0</v>
      </c>
      <c r="G547" s="186">
        <v>0</v>
      </c>
      <c r="H547" s="186">
        <v>0</v>
      </c>
      <c r="I547" s="187">
        <v>0</v>
      </c>
      <c r="J547" s="186">
        <v>0</v>
      </c>
      <c r="K547" s="186">
        <v>0</v>
      </c>
      <c r="L547" s="186">
        <v>0</v>
      </c>
      <c r="M547" s="186">
        <v>0</v>
      </c>
      <c r="N547" s="188">
        <v>0</v>
      </c>
      <c r="O547" s="189">
        <v>0</v>
      </c>
      <c r="P547" s="186">
        <v>0</v>
      </c>
      <c r="Q547" s="189">
        <v>0</v>
      </c>
      <c r="R547" s="189">
        <v>0</v>
      </c>
      <c r="S547" s="189">
        <v>1E-4</v>
      </c>
      <c r="T547" s="188">
        <v>0</v>
      </c>
      <c r="U547" s="187">
        <v>0</v>
      </c>
      <c r="V547" s="189">
        <v>0</v>
      </c>
      <c r="W547" s="189">
        <v>0</v>
      </c>
      <c r="X547" s="188">
        <v>0</v>
      </c>
      <c r="Y547" s="188">
        <v>0</v>
      </c>
      <c r="Z547" s="186">
        <v>0</v>
      </c>
      <c r="AA547" s="186">
        <v>0</v>
      </c>
      <c r="AB547" s="186">
        <v>0</v>
      </c>
      <c r="AC547" s="186">
        <v>0</v>
      </c>
      <c r="AD547" s="188">
        <v>0</v>
      </c>
      <c r="AE547" s="189">
        <v>0</v>
      </c>
      <c r="AF547" s="189">
        <v>0</v>
      </c>
      <c r="AG547" s="189">
        <v>0</v>
      </c>
      <c r="AH547" s="191">
        <v>0</v>
      </c>
      <c r="AI547" s="186">
        <v>0</v>
      </c>
      <c r="AJ547" s="192">
        <v>7501943489592</v>
      </c>
      <c r="AK547" s="192">
        <v>70561</v>
      </c>
      <c r="AL547" s="90" t="s">
        <v>279</v>
      </c>
      <c r="AM547" s="75">
        <v>70582</v>
      </c>
      <c r="AO547" s="188">
        <v>0</v>
      </c>
      <c r="AP547" s="188">
        <v>0</v>
      </c>
      <c r="AQ547" s="187">
        <v>0</v>
      </c>
      <c r="AR547" s="188">
        <v>0</v>
      </c>
      <c r="AS547" s="187">
        <v>0</v>
      </c>
      <c r="AT547" s="188">
        <v>0</v>
      </c>
      <c r="AU547" s="187">
        <v>0</v>
      </c>
      <c r="AV547" s="188">
        <v>0</v>
      </c>
      <c r="AW547" s="187">
        <v>0</v>
      </c>
      <c r="AX547" s="188">
        <v>0</v>
      </c>
      <c r="AY547" s="187">
        <v>0</v>
      </c>
      <c r="AZ547" s="188">
        <v>0</v>
      </c>
      <c r="BA547" s="187">
        <v>0</v>
      </c>
      <c r="BB547" s="188">
        <v>0</v>
      </c>
      <c r="BC547" s="187">
        <v>0</v>
      </c>
      <c r="BD547" s="75"/>
      <c r="BE547" s="75"/>
      <c r="BI547" s="194"/>
    </row>
    <row r="548" spans="1:61" ht="11.25" customHeight="1" x14ac:dyDescent="0.3">
      <c r="A548" s="195" t="s">
        <v>1236</v>
      </c>
      <c r="B548" s="196">
        <v>0</v>
      </c>
      <c r="C548" s="833">
        <v>71022</v>
      </c>
      <c r="D548" s="197">
        <v>10143.75</v>
      </c>
      <c r="E548" s="198">
        <v>1263.1949258427526</v>
      </c>
      <c r="F548" s="199">
        <v>0</v>
      </c>
      <c r="G548" s="199">
        <v>0</v>
      </c>
      <c r="H548" s="199">
        <v>0</v>
      </c>
      <c r="I548" s="200">
        <v>0</v>
      </c>
      <c r="J548" s="199">
        <v>238.62399999999997</v>
      </c>
      <c r="K548" s="199">
        <v>240.90700000000001</v>
      </c>
      <c r="L548" s="199">
        <v>62.5</v>
      </c>
      <c r="M548" s="199">
        <v>25.943621397468732</v>
      </c>
      <c r="N548" s="201">
        <v>0</v>
      </c>
      <c r="O548" s="202">
        <v>8.75</v>
      </c>
      <c r="P548" s="199">
        <v>8.75</v>
      </c>
      <c r="Q548" s="202">
        <v>29.858689821644095</v>
      </c>
      <c r="R548" s="202">
        <v>1267.4228074292614</v>
      </c>
      <c r="S548" s="202">
        <v>10081.25</v>
      </c>
      <c r="T548" s="201">
        <v>10080</v>
      </c>
      <c r="U548" s="200">
        <v>1255.2561776951272</v>
      </c>
      <c r="V548" s="202">
        <v>0</v>
      </c>
      <c r="W548" s="202">
        <v>0</v>
      </c>
      <c r="X548" s="201">
        <v>10080</v>
      </c>
      <c r="Y548" s="201">
        <v>0</v>
      </c>
      <c r="Z548" s="199">
        <v>0</v>
      </c>
      <c r="AA548" s="199">
        <v>0</v>
      </c>
      <c r="AB548" s="199">
        <v>0</v>
      </c>
      <c r="AC548" s="199">
        <v>0</v>
      </c>
      <c r="AD548" s="201">
        <v>40</v>
      </c>
      <c r="AE548" s="202">
        <v>1.25</v>
      </c>
      <c r="AF548" s="202">
        <v>1.25</v>
      </c>
      <c r="AG548" s="202">
        <v>0</v>
      </c>
      <c r="AH548" s="203">
        <v>0</v>
      </c>
      <c r="AI548" s="186">
        <v>210.97499999999999</v>
      </c>
      <c r="AJ548" s="192">
        <v>7506425625154</v>
      </c>
      <c r="AK548" s="192" t="s">
        <v>262</v>
      </c>
      <c r="AL548" s="90" t="s">
        <v>279</v>
      </c>
      <c r="AM548" s="75">
        <v>71022</v>
      </c>
      <c r="AO548" s="188">
        <v>197.08333333333334</v>
      </c>
      <c r="AP548" s="188">
        <v>242.5</v>
      </c>
      <c r="AQ548" s="187">
        <v>121.77484960178369</v>
      </c>
      <c r="AR548" s="188">
        <v>143.75</v>
      </c>
      <c r="AS548" s="187">
        <v>55.22855979284008</v>
      </c>
      <c r="AT548" s="188">
        <v>205</v>
      </c>
      <c r="AU548" s="187">
        <v>72.718759311548439</v>
      </c>
      <c r="AV548" s="188">
        <v>121.25</v>
      </c>
      <c r="AW548" s="187">
        <v>45.769916047593156</v>
      </c>
      <c r="AX548" s="188">
        <v>166.25</v>
      </c>
      <c r="AY548" s="187">
        <v>70.840541669152302</v>
      </c>
      <c r="AZ548" s="188">
        <v>265</v>
      </c>
      <c r="BA548" s="187">
        <v>100.1890359168242</v>
      </c>
      <c r="BB548" s="188">
        <v>518.75</v>
      </c>
      <c r="BC548" s="187">
        <v>230.66730104806328</v>
      </c>
      <c r="BD548" s="75"/>
      <c r="BE548" s="75"/>
      <c r="BI548" s="194"/>
    </row>
    <row r="549" spans="1:61" ht="11.25" customHeight="1" x14ac:dyDescent="0.3">
      <c r="A549" s="184" t="s">
        <v>1237</v>
      </c>
      <c r="B549" s="185">
        <v>0</v>
      </c>
      <c r="C549" s="832">
        <v>71020</v>
      </c>
      <c r="D549" s="55">
        <v>0</v>
      </c>
      <c r="E549" s="91">
        <v>0</v>
      </c>
      <c r="F549" s="186">
        <v>0</v>
      </c>
      <c r="G549" s="186">
        <v>0</v>
      </c>
      <c r="H549" s="186">
        <v>0</v>
      </c>
      <c r="I549" s="187">
        <v>0</v>
      </c>
      <c r="J549" s="186">
        <v>0</v>
      </c>
      <c r="K549" s="186">
        <v>0</v>
      </c>
      <c r="L549" s="186">
        <v>0</v>
      </c>
      <c r="M549" s="186">
        <v>0</v>
      </c>
      <c r="N549" s="188">
        <v>0</v>
      </c>
      <c r="O549" s="189">
        <v>0</v>
      </c>
      <c r="P549" s="186">
        <v>0</v>
      </c>
      <c r="Q549" s="189">
        <v>0</v>
      </c>
      <c r="R549" s="189">
        <v>0</v>
      </c>
      <c r="S549" s="189">
        <v>0</v>
      </c>
      <c r="T549" s="188">
        <v>0</v>
      </c>
      <c r="U549" s="187">
        <v>0</v>
      </c>
      <c r="V549" s="189">
        <v>0</v>
      </c>
      <c r="W549" s="189">
        <v>0</v>
      </c>
      <c r="X549" s="188">
        <v>0</v>
      </c>
      <c r="Y549" s="188">
        <v>0</v>
      </c>
      <c r="Z549" s="186">
        <v>0</v>
      </c>
      <c r="AA549" s="186">
        <v>0</v>
      </c>
      <c r="AB549" s="186">
        <v>0</v>
      </c>
      <c r="AC549" s="186">
        <v>0</v>
      </c>
      <c r="AD549" s="188">
        <v>0</v>
      </c>
      <c r="AE549" s="189">
        <v>0</v>
      </c>
      <c r="AF549" s="189">
        <v>0</v>
      </c>
      <c r="AG549" s="189">
        <v>0</v>
      </c>
      <c r="AH549" s="191">
        <v>0</v>
      </c>
      <c r="AI549" s="186">
        <v>0</v>
      </c>
      <c r="AJ549" s="192">
        <v>7506425625154</v>
      </c>
      <c r="AK549" s="192" t="s">
        <v>262</v>
      </c>
      <c r="AL549" s="90" t="s">
        <v>279</v>
      </c>
      <c r="AM549" s="75">
        <v>71020</v>
      </c>
      <c r="AO549" s="188">
        <v>0</v>
      </c>
      <c r="AP549" s="188">
        <v>0</v>
      </c>
      <c r="AQ549" s="187">
        <v>0</v>
      </c>
      <c r="AR549" s="188">
        <v>0</v>
      </c>
      <c r="AS549" s="187">
        <v>0</v>
      </c>
      <c r="AT549" s="188">
        <v>0</v>
      </c>
      <c r="AU549" s="187">
        <v>0</v>
      </c>
      <c r="AV549" s="188">
        <v>0</v>
      </c>
      <c r="AW549" s="187">
        <v>0</v>
      </c>
      <c r="AX549" s="188">
        <v>0</v>
      </c>
      <c r="AY549" s="187">
        <v>0</v>
      </c>
      <c r="AZ549" s="188">
        <v>0</v>
      </c>
      <c r="BA549" s="187">
        <v>0</v>
      </c>
      <c r="BB549" s="188">
        <v>0</v>
      </c>
      <c r="BC549" s="187">
        <v>0</v>
      </c>
      <c r="BD549" s="75"/>
      <c r="BE549" s="75"/>
      <c r="BI549" s="194"/>
    </row>
    <row r="550" spans="1:61" s="77" customFormat="1" ht="11.25" customHeight="1" x14ac:dyDescent="0.2">
      <c r="A550" s="149" t="s">
        <v>543</v>
      </c>
      <c r="B550" s="169">
        <v>0</v>
      </c>
      <c r="C550" s="836"/>
      <c r="D550" s="219">
        <v>10143.750400000001</v>
      </c>
      <c r="E550" s="220">
        <v>1263.1949756545057</v>
      </c>
      <c r="F550" s="221">
        <v>0</v>
      </c>
      <c r="G550" s="221">
        <v>0</v>
      </c>
      <c r="H550" s="221">
        <v>0</v>
      </c>
      <c r="I550" s="222">
        <v>0</v>
      </c>
      <c r="J550" s="221">
        <v>238.62399999999997</v>
      </c>
      <c r="K550" s="221">
        <v>240.90700000000001</v>
      </c>
      <c r="L550" s="221">
        <v>62.5</v>
      </c>
      <c r="M550" s="221">
        <v>25.943621397468732</v>
      </c>
      <c r="N550" s="221">
        <v>0</v>
      </c>
      <c r="O550" s="221">
        <v>30.75</v>
      </c>
      <c r="P550" s="221">
        <v>30.75</v>
      </c>
      <c r="Q550" s="224">
        <v>39.078215099906132</v>
      </c>
      <c r="R550" s="224">
        <v>1267.4228577175809</v>
      </c>
      <c r="S550" s="224">
        <v>10081.250400000001</v>
      </c>
      <c r="T550" s="221">
        <v>10080</v>
      </c>
      <c r="U550" s="222">
        <v>1255.2561776951272</v>
      </c>
      <c r="V550" s="221">
        <v>0</v>
      </c>
      <c r="W550" s="221">
        <v>0</v>
      </c>
      <c r="X550" s="221">
        <v>10080</v>
      </c>
      <c r="Y550" s="221">
        <v>0</v>
      </c>
      <c r="Z550" s="221">
        <v>0</v>
      </c>
      <c r="AA550" s="221">
        <v>0</v>
      </c>
      <c r="AB550" s="221">
        <v>0</v>
      </c>
      <c r="AC550" s="221">
        <v>0</v>
      </c>
      <c r="AD550" s="221">
        <v>40</v>
      </c>
      <c r="AE550" s="221">
        <v>1.25</v>
      </c>
      <c r="AF550" s="221">
        <v>1.25</v>
      </c>
      <c r="AG550" s="221">
        <v>0</v>
      </c>
      <c r="AH550" s="221">
        <v>0</v>
      </c>
      <c r="AI550" s="225">
        <v>210.97499999999999</v>
      </c>
      <c r="AJ550" s="192">
        <v>0</v>
      </c>
      <c r="AK550" s="192">
        <v>0</v>
      </c>
      <c r="AL550" s="226"/>
      <c r="AM550" s="75">
        <v>0</v>
      </c>
      <c r="AN550" s="76"/>
      <c r="AO550" s="223">
        <v>0</v>
      </c>
      <c r="AP550" s="223">
        <v>0</v>
      </c>
      <c r="AQ550" s="222">
        <v>0</v>
      </c>
      <c r="AR550" s="223">
        <v>0</v>
      </c>
      <c r="AS550" s="222">
        <v>0</v>
      </c>
      <c r="AT550" s="223">
        <v>0</v>
      </c>
      <c r="AU550" s="222">
        <v>0</v>
      </c>
      <c r="AV550" s="223">
        <v>0</v>
      </c>
      <c r="AW550" s="222">
        <v>0</v>
      </c>
      <c r="AX550" s="223">
        <v>0</v>
      </c>
      <c r="AY550" s="222">
        <v>0</v>
      </c>
      <c r="AZ550" s="223">
        <v>0</v>
      </c>
      <c r="BA550" s="222">
        <v>0</v>
      </c>
      <c r="BB550" s="223">
        <v>0</v>
      </c>
      <c r="BC550" s="222">
        <v>0</v>
      </c>
      <c r="BD550" s="75"/>
      <c r="BE550" s="75"/>
      <c r="BF550" s="56"/>
      <c r="BI550" s="194"/>
    </row>
    <row r="551" spans="1:61" ht="11.25" customHeight="1" x14ac:dyDescent="0.3">
      <c r="A551" s="244" t="s">
        <v>1238</v>
      </c>
      <c r="B551" s="245">
        <v>0</v>
      </c>
      <c r="C551" s="855">
        <v>70714</v>
      </c>
      <c r="D551" s="246">
        <v>5690.2</v>
      </c>
      <c r="E551" s="247">
        <v>53.535273707107422</v>
      </c>
      <c r="F551" s="190">
        <v>0</v>
      </c>
      <c r="G551" s="248">
        <v>0</v>
      </c>
      <c r="H551" s="248">
        <v>0</v>
      </c>
      <c r="I551" s="249">
        <v>0</v>
      </c>
      <c r="J551" s="248">
        <v>4231.37</v>
      </c>
      <c r="K551" s="248">
        <v>3188.6640000000002</v>
      </c>
      <c r="L551" s="248">
        <v>-303.60000000000002</v>
      </c>
      <c r="M551" s="248">
        <v>-9.5212289535680146</v>
      </c>
      <c r="N551" s="190">
        <v>0</v>
      </c>
      <c r="O551" s="250">
        <v>0</v>
      </c>
      <c r="P551" s="250">
        <v>0</v>
      </c>
      <c r="Q551" s="250">
        <v>-7.1749811526763212</v>
      </c>
      <c r="R551" s="273">
        <v>42.495456554260208</v>
      </c>
      <c r="S551" s="273">
        <v>5993.8</v>
      </c>
      <c r="T551" s="190">
        <v>5954.6999999999989</v>
      </c>
      <c r="U551" s="249">
        <v>56.023776729062696</v>
      </c>
      <c r="V551" s="250">
        <v>230</v>
      </c>
      <c r="W551" s="250">
        <v>0</v>
      </c>
      <c r="X551" s="190">
        <v>5724.6999999999989</v>
      </c>
      <c r="Y551" s="190">
        <v>1649.1</v>
      </c>
      <c r="Z551" s="248">
        <v>0</v>
      </c>
      <c r="AA551" s="248">
        <v>0</v>
      </c>
      <c r="AB551" s="248">
        <v>0</v>
      </c>
      <c r="AC551" s="248">
        <v>0</v>
      </c>
      <c r="AD551" s="250">
        <v>312.8</v>
      </c>
      <c r="AE551" s="250">
        <v>0</v>
      </c>
      <c r="AF551" s="250">
        <v>0</v>
      </c>
      <c r="AG551" s="250">
        <v>0</v>
      </c>
      <c r="AH551" s="251">
        <v>0</v>
      </c>
      <c r="AI551" s="186">
        <v>4370.165</v>
      </c>
      <c r="AJ551" s="192">
        <v>7506425619771</v>
      </c>
      <c r="AK551" s="192" t="s">
        <v>262</v>
      </c>
      <c r="AL551" s="193" t="s">
        <v>278</v>
      </c>
      <c r="AM551" s="75">
        <v>70714</v>
      </c>
      <c r="AO551" s="274">
        <v>2606.6666666666665</v>
      </c>
      <c r="AP551" s="274">
        <v>3300.5</v>
      </c>
      <c r="AQ551" s="275">
        <v>104.74931256775936</v>
      </c>
      <c r="AR551" s="274">
        <v>3937.5999999999995</v>
      </c>
      <c r="AS551" s="275">
        <v>80.688524590163922</v>
      </c>
      <c r="AT551" s="274">
        <v>581.9</v>
      </c>
      <c r="AU551" s="275">
        <v>14.077504901966714</v>
      </c>
      <c r="AV551" s="274">
        <v>6525.1</v>
      </c>
      <c r="AW551" s="275">
        <v>196.95947526574031</v>
      </c>
      <c r="AX551" s="274">
        <v>1784.7999999999997</v>
      </c>
      <c r="AY551" s="275">
        <v>59.435898443470784</v>
      </c>
      <c r="AZ551" s="274">
        <v>5271.6</v>
      </c>
      <c r="BA551" s="275">
        <v>188.27142857142857</v>
      </c>
      <c r="BB551" s="274">
        <v>2532.3000000000002</v>
      </c>
      <c r="BC551" s="275">
        <v>149.48518725347017</v>
      </c>
      <c r="BD551" s="75"/>
      <c r="BE551" s="75"/>
      <c r="BI551" s="194"/>
    </row>
    <row r="552" spans="1:61" ht="11.25" customHeight="1" x14ac:dyDescent="0.3">
      <c r="A552" s="244" t="s">
        <v>5069</v>
      </c>
      <c r="B552" s="245">
        <v>0</v>
      </c>
      <c r="C552" s="855">
        <v>71272</v>
      </c>
      <c r="D552" s="246">
        <v>1351.867</v>
      </c>
      <c r="E552" s="247">
        <v>86.57009110391995</v>
      </c>
      <c r="F552" s="190">
        <v>0</v>
      </c>
      <c r="G552" s="248">
        <v>0</v>
      </c>
      <c r="H552" s="248">
        <v>0</v>
      </c>
      <c r="I552" s="249">
        <v>0</v>
      </c>
      <c r="J552" s="248">
        <v>468.476</v>
      </c>
      <c r="K552" s="248">
        <v>0</v>
      </c>
      <c r="L552" s="248">
        <v>297.86899999999997</v>
      </c>
      <c r="M552" s="248">
        <v>63.582552788189787</v>
      </c>
      <c r="N552" s="190">
        <v>0</v>
      </c>
      <c r="O552" s="250">
        <v>0</v>
      </c>
      <c r="P552" s="250">
        <v>0</v>
      </c>
      <c r="Q552" s="250">
        <v>63.582552788189787</v>
      </c>
      <c r="R552" s="273">
        <v>67.495325267463016</v>
      </c>
      <c r="S552" s="273">
        <v>1053.998</v>
      </c>
      <c r="T552" s="190">
        <v>1053.998</v>
      </c>
      <c r="U552" s="249">
        <v>67.495325267463016</v>
      </c>
      <c r="V552" s="250">
        <v>0</v>
      </c>
      <c r="W552" s="250">
        <v>0</v>
      </c>
      <c r="X552" s="190">
        <v>1053.998</v>
      </c>
      <c r="Y552" s="190">
        <v>0</v>
      </c>
      <c r="Z552" s="248">
        <v>441.596</v>
      </c>
      <c r="AA552" s="248">
        <v>0</v>
      </c>
      <c r="AB552" s="248">
        <v>0</v>
      </c>
      <c r="AC552" s="248">
        <v>0</v>
      </c>
      <c r="AD552" s="250">
        <v>0</v>
      </c>
      <c r="AE552" s="250">
        <v>54.158000000000001</v>
      </c>
      <c r="AF552" s="250">
        <v>54.158000000000001</v>
      </c>
      <c r="AG552" s="250">
        <v>0</v>
      </c>
      <c r="AH552" s="251">
        <v>0</v>
      </c>
      <c r="AI552" s="186">
        <v>507.66199999999998</v>
      </c>
      <c r="AJ552" s="192">
        <v>7506425619771</v>
      </c>
      <c r="AK552" s="192" t="s">
        <v>262</v>
      </c>
      <c r="AL552" s="193" t="s">
        <v>278</v>
      </c>
      <c r="AM552" s="75">
        <v>71272</v>
      </c>
      <c r="AO552" s="274">
        <v>424.23766666666666</v>
      </c>
      <c r="AP552" s="274">
        <v>1272.713</v>
      </c>
      <c r="AQ552" s="275">
        <v>63.635649999999998</v>
      </c>
      <c r="AR552" s="274">
        <v>0</v>
      </c>
      <c r="AS552" s="275">
        <v>0</v>
      </c>
      <c r="AT552" s="274">
        <v>0</v>
      </c>
      <c r="AU552" s="275">
        <v>0</v>
      </c>
      <c r="AV552" s="274">
        <v>0</v>
      </c>
      <c r="AW552" s="275">
        <v>0</v>
      </c>
      <c r="AX552" s="274">
        <v>0</v>
      </c>
      <c r="AY552" s="275">
        <v>0</v>
      </c>
      <c r="AZ552" s="274">
        <v>0</v>
      </c>
      <c r="BA552" s="275">
        <v>0</v>
      </c>
      <c r="BB552" s="274">
        <v>0</v>
      </c>
      <c r="BC552" s="275">
        <v>0</v>
      </c>
      <c r="BD552" s="75"/>
      <c r="BE552" s="75"/>
      <c r="BI552" s="194"/>
    </row>
    <row r="553" spans="1:61" ht="11.25" customHeight="1" x14ac:dyDescent="0.3">
      <c r="A553" s="244" t="s">
        <v>4928</v>
      </c>
      <c r="B553" s="245">
        <v>0</v>
      </c>
      <c r="C553" s="855">
        <v>71249</v>
      </c>
      <c r="D553" s="246">
        <v>1E-4</v>
      </c>
      <c r="E553" s="247">
        <v>0</v>
      </c>
      <c r="F553" s="190">
        <v>3000</v>
      </c>
      <c r="G553" s="248">
        <v>2800</v>
      </c>
      <c r="H553" s="248">
        <v>0</v>
      </c>
      <c r="I553" s="249">
        <v>0</v>
      </c>
      <c r="J553" s="248">
        <v>0</v>
      </c>
      <c r="K553" s="248">
        <v>0</v>
      </c>
      <c r="L553" s="248">
        <v>0</v>
      </c>
      <c r="M553" s="248">
        <v>0</v>
      </c>
      <c r="N553" s="190">
        <v>0</v>
      </c>
      <c r="O553" s="250">
        <v>0</v>
      </c>
      <c r="P553" s="250">
        <v>0</v>
      </c>
      <c r="Q553" s="250">
        <v>0</v>
      </c>
      <c r="R553" s="273">
        <v>0</v>
      </c>
      <c r="S553" s="273">
        <v>1E-4</v>
      </c>
      <c r="T553" s="190">
        <v>0</v>
      </c>
      <c r="U553" s="249">
        <v>0</v>
      </c>
      <c r="V553" s="250">
        <v>0</v>
      </c>
      <c r="W553" s="250">
        <v>0</v>
      </c>
      <c r="X553" s="190">
        <v>0</v>
      </c>
      <c r="Y553" s="190">
        <v>0</v>
      </c>
      <c r="Z553" s="248">
        <v>0</v>
      </c>
      <c r="AA553" s="248">
        <v>0</v>
      </c>
      <c r="AB553" s="248">
        <v>0</v>
      </c>
      <c r="AC553" s="248">
        <v>0</v>
      </c>
      <c r="AD553" s="250">
        <v>0</v>
      </c>
      <c r="AE553" s="250">
        <v>0</v>
      </c>
      <c r="AF553" s="250">
        <v>0</v>
      </c>
      <c r="AG553" s="250">
        <v>0</v>
      </c>
      <c r="AH553" s="251">
        <v>0</v>
      </c>
      <c r="AI553" s="186">
        <v>0</v>
      </c>
      <c r="AJ553" s="192">
        <v>7506425619771</v>
      </c>
      <c r="AK553" s="192" t="s">
        <v>262</v>
      </c>
      <c r="AL553" s="193" t="s">
        <v>278</v>
      </c>
      <c r="AM553" s="75">
        <v>71249</v>
      </c>
      <c r="AO553" s="274">
        <v>0</v>
      </c>
      <c r="AP553" s="274">
        <v>0</v>
      </c>
      <c r="AQ553" s="275">
        <v>0</v>
      </c>
      <c r="AR553" s="274">
        <v>0</v>
      </c>
      <c r="AS553" s="275">
        <v>0</v>
      </c>
      <c r="AT553" s="274">
        <v>0</v>
      </c>
      <c r="AU553" s="275">
        <v>0</v>
      </c>
      <c r="AV553" s="274">
        <v>0</v>
      </c>
      <c r="AW553" s="275">
        <v>0</v>
      </c>
      <c r="AX553" s="274">
        <v>0</v>
      </c>
      <c r="AY553" s="275">
        <v>0</v>
      </c>
      <c r="AZ553" s="274">
        <v>0</v>
      </c>
      <c r="BA553" s="275">
        <v>0</v>
      </c>
      <c r="BB553" s="274">
        <v>0</v>
      </c>
      <c r="BC553" s="275">
        <v>0</v>
      </c>
      <c r="BD553" s="75"/>
      <c r="BE553" s="75"/>
      <c r="BI553" s="194"/>
    </row>
    <row r="554" spans="1:61" ht="11.25" customHeight="1" x14ac:dyDescent="0.3">
      <c r="A554" s="184" t="s">
        <v>1239</v>
      </c>
      <c r="B554" s="185">
        <v>0</v>
      </c>
      <c r="C554" s="844">
        <v>70738</v>
      </c>
      <c r="D554" s="55">
        <v>895.4</v>
      </c>
      <c r="E554" s="91">
        <v>10.777745412175943</v>
      </c>
      <c r="F554" s="186">
        <v>0</v>
      </c>
      <c r="G554" s="186">
        <v>0</v>
      </c>
      <c r="H554" s="186">
        <v>0</v>
      </c>
      <c r="I554" s="187">
        <v>0</v>
      </c>
      <c r="J554" s="188">
        <v>2709.107</v>
      </c>
      <c r="K554" s="186">
        <v>2492.3579999999993</v>
      </c>
      <c r="L554" s="186">
        <v>250.79999999999995</v>
      </c>
      <c r="M554" s="187">
        <v>10.062759844292032</v>
      </c>
      <c r="N554" s="189">
        <v>0</v>
      </c>
      <c r="O554" s="189">
        <v>2.2000000000000002</v>
      </c>
      <c r="P554" s="189">
        <v>4.4000000000000004</v>
      </c>
      <c r="Q554" s="189">
        <v>9.420078276716275</v>
      </c>
      <c r="R554" s="273">
        <v>7.1381455217531089</v>
      </c>
      <c r="S554" s="273">
        <v>644.6</v>
      </c>
      <c r="T554" s="188">
        <v>644.6</v>
      </c>
      <c r="U554" s="187">
        <v>7.7589174588883321</v>
      </c>
      <c r="V554" s="189">
        <v>0</v>
      </c>
      <c r="W554" s="189">
        <v>2.2000000000000002</v>
      </c>
      <c r="X554" s="189">
        <v>642.4</v>
      </c>
      <c r="Y554" s="188">
        <v>0</v>
      </c>
      <c r="Z554" s="186">
        <v>0</v>
      </c>
      <c r="AA554" s="186">
        <v>0</v>
      </c>
      <c r="AB554" s="186">
        <v>0</v>
      </c>
      <c r="AC554" s="187">
        <v>0</v>
      </c>
      <c r="AD554" s="188">
        <v>72.600000000000023</v>
      </c>
      <c r="AE554" s="189">
        <v>0</v>
      </c>
      <c r="AF554" s="189">
        <v>0</v>
      </c>
      <c r="AG554" s="189">
        <v>0</v>
      </c>
      <c r="AH554" s="191">
        <v>0</v>
      </c>
      <c r="AI554" s="186">
        <v>2633.0749999999998</v>
      </c>
      <c r="AJ554" s="192">
        <v>7506425620319</v>
      </c>
      <c r="AK554" s="192" t="s">
        <v>262</v>
      </c>
      <c r="AL554" s="193" t="s">
        <v>278</v>
      </c>
      <c r="AM554" s="75">
        <v>70738</v>
      </c>
      <c r="AO554" s="274">
        <v>2545.4</v>
      </c>
      <c r="AP554" s="274">
        <v>2954.6</v>
      </c>
      <c r="AQ554" s="275">
        <v>155.10061381962953</v>
      </c>
      <c r="AR554" s="274">
        <v>2569.6</v>
      </c>
      <c r="AS554" s="275">
        <v>95.193745723486913</v>
      </c>
      <c r="AT554" s="274">
        <v>2112</v>
      </c>
      <c r="AU554" s="275">
        <v>69.655866379468151</v>
      </c>
      <c r="AV554" s="274">
        <v>1830.4</v>
      </c>
      <c r="AW554" s="275">
        <v>70.999371230437262</v>
      </c>
      <c r="AX554" s="274">
        <v>992.19999999999993</v>
      </c>
      <c r="AY554" s="275">
        <v>40.11730328592332</v>
      </c>
      <c r="AZ554" s="274">
        <v>2560.8000000000002</v>
      </c>
      <c r="BA554" s="275">
        <v>63.924113829256122</v>
      </c>
      <c r="BB554" s="274">
        <v>2285.7999999999997</v>
      </c>
      <c r="BC554" s="275">
        <v>66.532793844683269</v>
      </c>
      <c r="BD554" s="75"/>
      <c r="BE554" s="75"/>
      <c r="BI554" s="194"/>
    </row>
    <row r="555" spans="1:61" ht="11.25" customHeight="1" x14ac:dyDescent="0.3">
      <c r="A555" s="184" t="s">
        <v>4929</v>
      </c>
      <c r="B555" s="185">
        <v>0</v>
      </c>
      <c r="C555" s="844">
        <v>71255</v>
      </c>
      <c r="D555" s="55">
        <v>1E-4</v>
      </c>
      <c r="E555" s="91">
        <v>0</v>
      </c>
      <c r="F555" s="186">
        <v>5000</v>
      </c>
      <c r="G555" s="186">
        <v>2800</v>
      </c>
      <c r="H555" s="186">
        <v>0</v>
      </c>
      <c r="I555" s="187">
        <v>0</v>
      </c>
      <c r="J555" s="188">
        <v>0</v>
      </c>
      <c r="K555" s="186">
        <v>0</v>
      </c>
      <c r="L555" s="186">
        <v>0</v>
      </c>
      <c r="M555" s="187">
        <v>0</v>
      </c>
      <c r="N555" s="189">
        <v>0</v>
      </c>
      <c r="O555" s="189">
        <v>0</v>
      </c>
      <c r="P555" s="189">
        <v>0</v>
      </c>
      <c r="Q555" s="189">
        <v>0</v>
      </c>
      <c r="R555" s="273">
        <v>0</v>
      </c>
      <c r="S555" s="273">
        <v>1E-4</v>
      </c>
      <c r="T555" s="188">
        <v>0</v>
      </c>
      <c r="U555" s="187">
        <v>0</v>
      </c>
      <c r="V555" s="189">
        <v>0</v>
      </c>
      <c r="W555" s="189">
        <v>0</v>
      </c>
      <c r="X555" s="189">
        <v>0</v>
      </c>
      <c r="Y555" s="188">
        <v>0</v>
      </c>
      <c r="Z555" s="186">
        <v>0</v>
      </c>
      <c r="AA555" s="186">
        <v>0</v>
      </c>
      <c r="AB555" s="186">
        <v>0</v>
      </c>
      <c r="AC555" s="187">
        <v>0</v>
      </c>
      <c r="AD555" s="188">
        <v>0</v>
      </c>
      <c r="AE555" s="189">
        <v>0</v>
      </c>
      <c r="AF555" s="189">
        <v>0</v>
      </c>
      <c r="AG555" s="189">
        <v>0</v>
      </c>
      <c r="AH555" s="191">
        <v>0</v>
      </c>
      <c r="AI555" s="186">
        <v>0</v>
      </c>
      <c r="AJ555" s="192">
        <v>7506425620319</v>
      </c>
      <c r="AK555" s="192" t="s">
        <v>262</v>
      </c>
      <c r="AL555" s="193" t="s">
        <v>278</v>
      </c>
      <c r="AM555" s="75">
        <v>71255</v>
      </c>
      <c r="AO555" s="274">
        <v>0</v>
      </c>
      <c r="AP555" s="274">
        <v>0</v>
      </c>
      <c r="AQ555" s="275">
        <v>0</v>
      </c>
      <c r="AR555" s="274">
        <v>0</v>
      </c>
      <c r="AS555" s="275">
        <v>0</v>
      </c>
      <c r="AT555" s="274">
        <v>0</v>
      </c>
      <c r="AU555" s="275">
        <v>0</v>
      </c>
      <c r="AV555" s="274">
        <v>0</v>
      </c>
      <c r="AW555" s="275">
        <v>0</v>
      </c>
      <c r="AX555" s="274">
        <v>0</v>
      </c>
      <c r="AY555" s="275">
        <v>0</v>
      </c>
      <c r="AZ555" s="274">
        <v>0</v>
      </c>
      <c r="BA555" s="275">
        <v>0</v>
      </c>
      <c r="BB555" s="274">
        <v>0</v>
      </c>
      <c r="BC555" s="275">
        <v>0</v>
      </c>
      <c r="BD555" s="75"/>
      <c r="BE555" s="75"/>
      <c r="BI555" s="194"/>
    </row>
    <row r="556" spans="1:61" ht="11.25" customHeight="1" x14ac:dyDescent="0.3">
      <c r="A556" s="184" t="s">
        <v>5043</v>
      </c>
      <c r="B556" s="185">
        <v>0</v>
      </c>
      <c r="C556" s="844">
        <v>71283</v>
      </c>
      <c r="D556" s="55">
        <v>2116</v>
      </c>
      <c r="E556" s="91">
        <v>0</v>
      </c>
      <c r="F556" s="186">
        <v>0</v>
      </c>
      <c r="G556" s="186">
        <v>0</v>
      </c>
      <c r="H556" s="186">
        <v>0</v>
      </c>
      <c r="I556" s="187">
        <v>0</v>
      </c>
      <c r="J556" s="188">
        <v>0</v>
      </c>
      <c r="K556" s="186">
        <v>0</v>
      </c>
      <c r="L556" s="186">
        <v>-128</v>
      </c>
      <c r="M556" s="187">
        <v>0</v>
      </c>
      <c r="N556" s="189">
        <v>0</v>
      </c>
      <c r="O556" s="189">
        <v>0</v>
      </c>
      <c r="P556" s="189">
        <v>0</v>
      </c>
      <c r="Q556" s="189">
        <v>0</v>
      </c>
      <c r="R556" s="273">
        <v>0</v>
      </c>
      <c r="S556" s="273">
        <v>2244</v>
      </c>
      <c r="T556" s="188">
        <v>2244</v>
      </c>
      <c r="U556" s="187">
        <v>0</v>
      </c>
      <c r="V556" s="189">
        <v>0</v>
      </c>
      <c r="W556" s="189">
        <v>0</v>
      </c>
      <c r="X556" s="189">
        <v>2244</v>
      </c>
      <c r="Y556" s="188">
        <v>68</v>
      </c>
      <c r="Z556" s="186">
        <v>0</v>
      </c>
      <c r="AA556" s="186">
        <v>0</v>
      </c>
      <c r="AB556" s="186">
        <v>0</v>
      </c>
      <c r="AC556" s="187">
        <v>0</v>
      </c>
      <c r="AD556" s="188">
        <v>128</v>
      </c>
      <c r="AE556" s="189">
        <v>0</v>
      </c>
      <c r="AF556" s="189">
        <v>0</v>
      </c>
      <c r="AG556" s="189">
        <v>0</v>
      </c>
      <c r="AH556" s="191">
        <v>0</v>
      </c>
      <c r="AI556" s="186">
        <v>769.44799999999998</v>
      </c>
      <c r="AJ556" s="192">
        <v>7506425620319</v>
      </c>
      <c r="AK556" s="192" t="s">
        <v>262</v>
      </c>
      <c r="AL556" s="193" t="s">
        <v>278</v>
      </c>
      <c r="AM556" s="75">
        <v>71283</v>
      </c>
      <c r="AO556" s="274">
        <v>1118</v>
      </c>
      <c r="AP556" s="274">
        <v>3354</v>
      </c>
      <c r="AQ556" s="275">
        <v>78.917647058823519</v>
      </c>
      <c r="AR556" s="274">
        <v>0</v>
      </c>
      <c r="AS556" s="275">
        <v>0</v>
      </c>
      <c r="AT556" s="274">
        <v>0</v>
      </c>
      <c r="AU556" s="275">
        <v>0</v>
      </c>
      <c r="AV556" s="274">
        <v>0</v>
      </c>
      <c r="AW556" s="275">
        <v>0</v>
      </c>
      <c r="AX556" s="274">
        <v>0</v>
      </c>
      <c r="AY556" s="275">
        <v>0</v>
      </c>
      <c r="AZ556" s="274">
        <v>0</v>
      </c>
      <c r="BA556" s="275">
        <v>0</v>
      </c>
      <c r="BB556" s="274">
        <v>0</v>
      </c>
      <c r="BC556" s="275">
        <v>0</v>
      </c>
      <c r="BD556" s="75"/>
      <c r="BE556" s="75"/>
      <c r="BI556" s="194"/>
    </row>
    <row r="557" spans="1:61" ht="11.25" customHeight="1" x14ac:dyDescent="0.3">
      <c r="A557" s="184" t="s">
        <v>1240</v>
      </c>
      <c r="B557" s="185">
        <v>0</v>
      </c>
      <c r="C557" s="844">
        <v>70715</v>
      </c>
      <c r="D557" s="55">
        <v>1520.1999999999998</v>
      </c>
      <c r="E557" s="91">
        <v>103.94174558134763</v>
      </c>
      <c r="F557" s="188">
        <v>0</v>
      </c>
      <c r="G557" s="186">
        <v>0</v>
      </c>
      <c r="H557" s="186">
        <v>0</v>
      </c>
      <c r="I557" s="187">
        <v>0</v>
      </c>
      <c r="J557" s="188">
        <v>517.27199999999993</v>
      </c>
      <c r="K557" s="186">
        <v>438.76499999999999</v>
      </c>
      <c r="L557" s="186">
        <v>114.39999999999999</v>
      </c>
      <c r="M557" s="186">
        <v>26.073182683213108</v>
      </c>
      <c r="N557" s="189">
        <v>0</v>
      </c>
      <c r="O557" s="189">
        <v>19.8</v>
      </c>
      <c r="P557" s="189">
        <v>22</v>
      </c>
      <c r="Q557" s="189">
        <v>26.36910561561422</v>
      </c>
      <c r="R557" s="273">
        <v>81.531573330858805</v>
      </c>
      <c r="S557" s="273">
        <v>1405.7999999999997</v>
      </c>
      <c r="T557" s="188">
        <v>1405.8000000000002</v>
      </c>
      <c r="U557" s="187">
        <v>96.119790776383738</v>
      </c>
      <c r="V557" s="189">
        <v>0</v>
      </c>
      <c r="W557" s="189">
        <v>2.2000000000000002</v>
      </c>
      <c r="X557" s="189">
        <v>1403.6000000000001</v>
      </c>
      <c r="Y557" s="188">
        <v>330</v>
      </c>
      <c r="Z557" s="186">
        <v>0</v>
      </c>
      <c r="AA557" s="186">
        <v>0</v>
      </c>
      <c r="AB557" s="186">
        <v>0</v>
      </c>
      <c r="AC557" s="186">
        <v>0</v>
      </c>
      <c r="AD557" s="189">
        <v>116.60000000000004</v>
      </c>
      <c r="AE557" s="189">
        <v>0</v>
      </c>
      <c r="AF557" s="189">
        <v>0</v>
      </c>
      <c r="AG557" s="189">
        <v>0</v>
      </c>
      <c r="AH557" s="191">
        <v>0</v>
      </c>
      <c r="AI557" s="186">
        <v>513.28500000000008</v>
      </c>
      <c r="AJ557" s="192">
        <v>7506425619795</v>
      </c>
      <c r="AK557" s="192" t="s">
        <v>262</v>
      </c>
      <c r="AL557" s="193" t="s">
        <v>278</v>
      </c>
      <c r="AM557" s="75">
        <v>70715</v>
      </c>
      <c r="AO557" s="274">
        <v>374.73333333333335</v>
      </c>
      <c r="AP557" s="274">
        <v>363</v>
      </c>
      <c r="AQ557" s="275">
        <v>82.419079449267983</v>
      </c>
      <c r="AR557" s="274">
        <v>299.20000000000005</v>
      </c>
      <c r="AS557" s="275">
        <v>60.599432082862435</v>
      </c>
      <c r="AT557" s="274">
        <v>462</v>
      </c>
      <c r="AU557" s="275">
        <v>94.50577773959364</v>
      </c>
      <c r="AV557" s="274">
        <v>415.80000000000007</v>
      </c>
      <c r="AW557" s="275">
        <v>91.225021720243276</v>
      </c>
      <c r="AX557" s="274">
        <v>305.8</v>
      </c>
      <c r="AY557" s="275">
        <v>73.030528098125529</v>
      </c>
      <c r="AZ557" s="274">
        <v>596.19999999999993</v>
      </c>
      <c r="BA557" s="275">
        <v>111.30111413124644</v>
      </c>
      <c r="BB557" s="274">
        <v>374</v>
      </c>
      <c r="BC557" s="275">
        <v>40.956139697669222</v>
      </c>
      <c r="BD557" s="75"/>
      <c r="BE557" s="75"/>
      <c r="BI557" s="194"/>
    </row>
    <row r="558" spans="1:61" ht="11.25" customHeight="1" x14ac:dyDescent="0.3">
      <c r="A558" s="184" t="s">
        <v>4930</v>
      </c>
      <c r="B558" s="185">
        <v>0</v>
      </c>
      <c r="C558" s="844">
        <v>71250</v>
      </c>
      <c r="D558" s="55">
        <v>1E-4</v>
      </c>
      <c r="E558" s="91">
        <v>0</v>
      </c>
      <c r="F558" s="188">
        <v>0</v>
      </c>
      <c r="G558" s="186">
        <v>0</v>
      </c>
      <c r="H558" s="186">
        <v>0</v>
      </c>
      <c r="I558" s="187">
        <v>0</v>
      </c>
      <c r="J558" s="188">
        <v>0</v>
      </c>
      <c r="K558" s="186">
        <v>0</v>
      </c>
      <c r="L558" s="186">
        <v>0</v>
      </c>
      <c r="M558" s="186">
        <v>0</v>
      </c>
      <c r="N558" s="189">
        <v>0</v>
      </c>
      <c r="O558" s="189">
        <v>0</v>
      </c>
      <c r="P558" s="189">
        <v>0</v>
      </c>
      <c r="Q558" s="189">
        <v>0</v>
      </c>
      <c r="R558" s="273">
        <v>0</v>
      </c>
      <c r="S558" s="273">
        <v>1E-4</v>
      </c>
      <c r="T558" s="188">
        <v>0</v>
      </c>
      <c r="U558" s="187">
        <v>0</v>
      </c>
      <c r="V558" s="189">
        <v>0</v>
      </c>
      <c r="W558" s="189">
        <v>0</v>
      </c>
      <c r="X558" s="189">
        <v>0</v>
      </c>
      <c r="Y558" s="188">
        <v>0</v>
      </c>
      <c r="Z558" s="186">
        <v>0</v>
      </c>
      <c r="AA558" s="186">
        <v>0</v>
      </c>
      <c r="AB558" s="186">
        <v>0</v>
      </c>
      <c r="AC558" s="186">
        <v>0</v>
      </c>
      <c r="AD558" s="189">
        <v>0</v>
      </c>
      <c r="AE558" s="189">
        <v>0</v>
      </c>
      <c r="AF558" s="189">
        <v>0</v>
      </c>
      <c r="AG558" s="189">
        <v>0</v>
      </c>
      <c r="AH558" s="191">
        <v>0</v>
      </c>
      <c r="AI558" s="186">
        <v>0</v>
      </c>
      <c r="AJ558" s="192">
        <v>7506425619795</v>
      </c>
      <c r="AK558" s="192" t="s">
        <v>262</v>
      </c>
      <c r="AL558" s="193" t="s">
        <v>278</v>
      </c>
      <c r="AM558" s="75">
        <v>71250</v>
      </c>
      <c r="AO558" s="274">
        <v>0</v>
      </c>
      <c r="AP558" s="274">
        <v>0</v>
      </c>
      <c r="AQ558" s="275">
        <v>0</v>
      </c>
      <c r="AR558" s="274">
        <v>0</v>
      </c>
      <c r="AS558" s="275">
        <v>0</v>
      </c>
      <c r="AT558" s="274">
        <v>0</v>
      </c>
      <c r="AU558" s="275">
        <v>0</v>
      </c>
      <c r="AV558" s="274">
        <v>0</v>
      </c>
      <c r="AW558" s="275">
        <v>0</v>
      </c>
      <c r="AX558" s="274">
        <v>0</v>
      </c>
      <c r="AY558" s="275">
        <v>0</v>
      </c>
      <c r="AZ558" s="274">
        <v>0</v>
      </c>
      <c r="BA558" s="275">
        <v>0</v>
      </c>
      <c r="BB558" s="274">
        <v>0</v>
      </c>
      <c r="BC558" s="275">
        <v>0</v>
      </c>
      <c r="BD558" s="75"/>
      <c r="BE558" s="75"/>
      <c r="BI558" s="194"/>
    </row>
    <row r="559" spans="1:61" ht="11.25" customHeight="1" x14ac:dyDescent="0.3">
      <c r="A559" s="184" t="s">
        <v>1241</v>
      </c>
      <c r="B559" s="185">
        <v>0</v>
      </c>
      <c r="C559" s="844">
        <v>70716</v>
      </c>
      <c r="D559" s="55">
        <v>1063.1520000000003</v>
      </c>
      <c r="E559" s="91">
        <v>61.325785834595976</v>
      </c>
      <c r="F559" s="188">
        <v>0</v>
      </c>
      <c r="G559" s="186">
        <v>0</v>
      </c>
      <c r="H559" s="186">
        <v>0</v>
      </c>
      <c r="I559" s="187">
        <v>0</v>
      </c>
      <c r="J559" s="186">
        <v>579.12800000000004</v>
      </c>
      <c r="K559" s="186">
        <v>520.08399999999995</v>
      </c>
      <c r="L559" s="186">
        <v>44.298000000000002</v>
      </c>
      <c r="M559" s="187">
        <v>8.5174702548049943</v>
      </c>
      <c r="N559" s="189">
        <v>0</v>
      </c>
      <c r="O559" s="189">
        <v>127.116</v>
      </c>
      <c r="P559" s="186">
        <v>202.23</v>
      </c>
      <c r="Q559" s="189">
        <v>42.56882761669268</v>
      </c>
      <c r="R559" s="250">
        <v>52.778694865383827</v>
      </c>
      <c r="S559" s="250">
        <v>1018.8540000000003</v>
      </c>
      <c r="T559" s="188">
        <v>1017.57</v>
      </c>
      <c r="U559" s="187">
        <v>58.696479799417027</v>
      </c>
      <c r="V559" s="189">
        <v>0</v>
      </c>
      <c r="W559" s="189">
        <v>75.11399999999999</v>
      </c>
      <c r="X559" s="188">
        <v>942.45600000000002</v>
      </c>
      <c r="Y559" s="188">
        <v>188.74799999999999</v>
      </c>
      <c r="Z559" s="186">
        <v>0</v>
      </c>
      <c r="AA559" s="186">
        <v>0</v>
      </c>
      <c r="AB559" s="186">
        <v>0</v>
      </c>
      <c r="AC559" s="187">
        <v>0</v>
      </c>
      <c r="AD559" s="188">
        <v>0</v>
      </c>
      <c r="AE559" s="189">
        <v>0</v>
      </c>
      <c r="AF559" s="189">
        <v>0</v>
      </c>
      <c r="AG559" s="189">
        <v>0</v>
      </c>
      <c r="AH559" s="191">
        <v>0</v>
      </c>
      <c r="AI559" s="186">
        <v>619.97500000000002</v>
      </c>
      <c r="AJ559" s="192">
        <v>7506425619818</v>
      </c>
      <c r="AK559" s="192" t="s">
        <v>262</v>
      </c>
      <c r="AL559" s="193" t="s">
        <v>278</v>
      </c>
      <c r="AM559" s="75">
        <v>70716</v>
      </c>
      <c r="AO559" s="274">
        <v>427.57799999999997</v>
      </c>
      <c r="AP559" s="274">
        <v>546.99</v>
      </c>
      <c r="AQ559" s="275">
        <v>107.95251581326045</v>
      </c>
      <c r="AR559" s="274">
        <v>249.74600000000001</v>
      </c>
      <c r="AS559" s="275">
        <v>42.219630117997099</v>
      </c>
      <c r="AT559" s="274">
        <v>485.99799999999999</v>
      </c>
      <c r="AU559" s="275">
        <v>91.050248328396748</v>
      </c>
      <c r="AV559" s="274">
        <v>404.46600000000001</v>
      </c>
      <c r="AW559" s="275">
        <v>83.033641202929104</v>
      </c>
      <c r="AX559" s="274">
        <v>380.726</v>
      </c>
      <c r="AY559" s="275">
        <v>71.495826408645769</v>
      </c>
      <c r="AZ559" s="274">
        <v>663.83800000000008</v>
      </c>
      <c r="BA559" s="275">
        <v>142.45450643776826</v>
      </c>
      <c r="BB559" s="274">
        <v>303.02600000000001</v>
      </c>
      <c r="BC559" s="275">
        <v>62.339227965076574</v>
      </c>
      <c r="BD559" s="75"/>
      <c r="BE559" s="75"/>
      <c r="BI559" s="194"/>
    </row>
    <row r="560" spans="1:61" ht="11.25" customHeight="1" x14ac:dyDescent="0.3">
      <c r="A560" s="184" t="s">
        <v>4931</v>
      </c>
      <c r="B560" s="185">
        <v>0</v>
      </c>
      <c r="C560" s="844">
        <v>71251</v>
      </c>
      <c r="D560" s="55">
        <v>1E-4</v>
      </c>
      <c r="E560" s="91">
        <v>0</v>
      </c>
      <c r="F560" s="188">
        <v>2500</v>
      </c>
      <c r="G560" s="186">
        <v>1400</v>
      </c>
      <c r="H560" s="186">
        <v>0</v>
      </c>
      <c r="I560" s="187">
        <v>0</v>
      </c>
      <c r="J560" s="186">
        <v>0</v>
      </c>
      <c r="K560" s="186">
        <v>0</v>
      </c>
      <c r="L560" s="186">
        <v>0</v>
      </c>
      <c r="M560" s="187">
        <v>0</v>
      </c>
      <c r="N560" s="189">
        <v>0</v>
      </c>
      <c r="O560" s="189">
        <v>0</v>
      </c>
      <c r="P560" s="186">
        <v>0</v>
      </c>
      <c r="Q560" s="189">
        <v>0</v>
      </c>
      <c r="R560" s="250">
        <v>0</v>
      </c>
      <c r="S560" s="250">
        <v>1E-4</v>
      </c>
      <c r="T560" s="188">
        <v>0</v>
      </c>
      <c r="U560" s="187">
        <v>0</v>
      </c>
      <c r="V560" s="189">
        <v>0</v>
      </c>
      <c r="W560" s="189">
        <v>0</v>
      </c>
      <c r="X560" s="188">
        <v>0</v>
      </c>
      <c r="Y560" s="188">
        <v>0</v>
      </c>
      <c r="Z560" s="186">
        <v>0</v>
      </c>
      <c r="AA560" s="186">
        <v>0</v>
      </c>
      <c r="AB560" s="186">
        <v>0</v>
      </c>
      <c r="AC560" s="187">
        <v>0</v>
      </c>
      <c r="AD560" s="188">
        <v>0</v>
      </c>
      <c r="AE560" s="189">
        <v>0</v>
      </c>
      <c r="AF560" s="189">
        <v>0</v>
      </c>
      <c r="AG560" s="189">
        <v>0</v>
      </c>
      <c r="AH560" s="191">
        <v>0</v>
      </c>
      <c r="AI560" s="186">
        <v>0</v>
      </c>
      <c r="AJ560" s="192">
        <v>7506425619818</v>
      </c>
      <c r="AK560" s="192" t="s">
        <v>262</v>
      </c>
      <c r="AL560" s="193" t="s">
        <v>278</v>
      </c>
      <c r="AM560" s="75">
        <v>71251</v>
      </c>
      <c r="AO560" s="274">
        <v>0</v>
      </c>
      <c r="AP560" s="274">
        <v>0</v>
      </c>
      <c r="AQ560" s="275">
        <v>0</v>
      </c>
      <c r="AR560" s="274">
        <v>0</v>
      </c>
      <c r="AS560" s="275">
        <v>0</v>
      </c>
      <c r="AT560" s="274">
        <v>0</v>
      </c>
      <c r="AU560" s="275">
        <v>0</v>
      </c>
      <c r="AV560" s="274">
        <v>0</v>
      </c>
      <c r="AW560" s="275">
        <v>0</v>
      </c>
      <c r="AX560" s="274">
        <v>0</v>
      </c>
      <c r="AY560" s="275">
        <v>0</v>
      </c>
      <c r="AZ560" s="274">
        <v>0</v>
      </c>
      <c r="BA560" s="275">
        <v>0</v>
      </c>
      <c r="BB560" s="274">
        <v>0</v>
      </c>
      <c r="BC560" s="275">
        <v>0</v>
      </c>
      <c r="BD560" s="75"/>
      <c r="BE560" s="75"/>
      <c r="BI560" s="194"/>
    </row>
    <row r="561" spans="1:61" ht="11.25" customHeight="1" x14ac:dyDescent="0.3">
      <c r="A561" s="184" t="s">
        <v>1242</v>
      </c>
      <c r="B561" s="185">
        <v>0</v>
      </c>
      <c r="C561" s="844">
        <v>70764</v>
      </c>
      <c r="D561" s="55">
        <v>895.95</v>
      </c>
      <c r="E561" s="91">
        <v>0</v>
      </c>
      <c r="F561" s="188">
        <v>0</v>
      </c>
      <c r="G561" s="186">
        <v>0</v>
      </c>
      <c r="H561" s="186">
        <v>0</v>
      </c>
      <c r="I561" s="187">
        <v>0</v>
      </c>
      <c r="J561" s="186">
        <v>0</v>
      </c>
      <c r="K561" s="186">
        <v>0</v>
      </c>
      <c r="L561" s="186">
        <v>0</v>
      </c>
      <c r="M561" s="187">
        <v>0</v>
      </c>
      <c r="N561" s="189">
        <v>0</v>
      </c>
      <c r="O561" s="189">
        <v>0</v>
      </c>
      <c r="P561" s="186">
        <v>0</v>
      </c>
      <c r="Q561" s="189">
        <v>0</v>
      </c>
      <c r="R561" s="250">
        <v>0</v>
      </c>
      <c r="S561" s="250">
        <v>895.95</v>
      </c>
      <c r="T561" s="188">
        <v>895.95</v>
      </c>
      <c r="U561" s="187">
        <v>0</v>
      </c>
      <c r="V561" s="189">
        <v>0</v>
      </c>
      <c r="W561" s="189">
        <v>0</v>
      </c>
      <c r="X561" s="188">
        <v>895.95</v>
      </c>
      <c r="Y561" s="188">
        <v>0</v>
      </c>
      <c r="Z561" s="186">
        <v>0</v>
      </c>
      <c r="AA561" s="186">
        <v>0</v>
      </c>
      <c r="AB561" s="186">
        <v>0</v>
      </c>
      <c r="AC561" s="187">
        <v>0</v>
      </c>
      <c r="AD561" s="188">
        <v>0</v>
      </c>
      <c r="AE561" s="189">
        <v>0</v>
      </c>
      <c r="AF561" s="189">
        <v>0</v>
      </c>
      <c r="AG561" s="189">
        <v>0</v>
      </c>
      <c r="AH561" s="191">
        <v>0</v>
      </c>
      <c r="AI561" s="186">
        <v>0</v>
      </c>
      <c r="AJ561" s="192">
        <v>7506425627585</v>
      </c>
      <c r="AK561" s="192" t="s">
        <v>262</v>
      </c>
      <c r="AL561" s="193" t="s">
        <v>278</v>
      </c>
      <c r="AM561" s="75">
        <v>70764</v>
      </c>
      <c r="AO561" s="274">
        <v>0</v>
      </c>
      <c r="AP561" s="274">
        <v>0</v>
      </c>
      <c r="AQ561" s="275">
        <v>0</v>
      </c>
      <c r="AR561" s="274">
        <v>0</v>
      </c>
      <c r="AS561" s="275">
        <v>0</v>
      </c>
      <c r="AT561" s="274">
        <v>0</v>
      </c>
      <c r="AU561" s="275">
        <v>0</v>
      </c>
      <c r="AV561" s="274">
        <v>0</v>
      </c>
      <c r="AW561" s="275">
        <v>0</v>
      </c>
      <c r="AX561" s="274">
        <v>0</v>
      </c>
      <c r="AY561" s="275">
        <v>0</v>
      </c>
      <c r="AZ561" s="274">
        <v>0</v>
      </c>
      <c r="BA561" s="275">
        <v>0</v>
      </c>
      <c r="BB561" s="274">
        <v>0</v>
      </c>
      <c r="BC561" s="275">
        <v>0</v>
      </c>
      <c r="BD561" s="75"/>
      <c r="BE561" s="75"/>
      <c r="BI561" s="194"/>
    </row>
    <row r="562" spans="1:61" ht="11.25" customHeight="1" x14ac:dyDescent="0.3">
      <c r="A562" s="184" t="s">
        <v>1243</v>
      </c>
      <c r="B562" s="185">
        <v>0</v>
      </c>
      <c r="C562" s="853">
        <v>70762</v>
      </c>
      <c r="D562" s="55">
        <v>1E-4</v>
      </c>
      <c r="E562" s="91">
        <v>0</v>
      </c>
      <c r="F562" s="188">
        <v>0</v>
      </c>
      <c r="G562" s="186">
        <v>0</v>
      </c>
      <c r="H562" s="186">
        <v>0</v>
      </c>
      <c r="I562" s="187">
        <v>0</v>
      </c>
      <c r="J562" s="186">
        <v>0</v>
      </c>
      <c r="K562" s="186">
        <v>0</v>
      </c>
      <c r="L562" s="186">
        <v>0</v>
      </c>
      <c r="M562" s="187">
        <v>0</v>
      </c>
      <c r="N562" s="189">
        <v>0</v>
      </c>
      <c r="O562" s="189">
        <v>0</v>
      </c>
      <c r="P562" s="186">
        <v>0</v>
      </c>
      <c r="Q562" s="189">
        <v>0</v>
      </c>
      <c r="R562" s="250">
        <v>0</v>
      </c>
      <c r="S562" s="250">
        <v>1E-4</v>
      </c>
      <c r="T562" s="188">
        <v>0</v>
      </c>
      <c r="U562" s="187">
        <v>0</v>
      </c>
      <c r="V562" s="189">
        <v>0</v>
      </c>
      <c r="W562" s="189">
        <v>0</v>
      </c>
      <c r="X562" s="188">
        <v>0</v>
      </c>
      <c r="Y562" s="188">
        <v>0</v>
      </c>
      <c r="Z562" s="186">
        <v>0</v>
      </c>
      <c r="AA562" s="186">
        <v>0</v>
      </c>
      <c r="AB562" s="186">
        <v>0</v>
      </c>
      <c r="AC562" s="187">
        <v>0</v>
      </c>
      <c r="AD562" s="188">
        <v>0</v>
      </c>
      <c r="AE562" s="189">
        <v>0</v>
      </c>
      <c r="AF562" s="189">
        <v>0</v>
      </c>
      <c r="AG562" s="189">
        <v>0</v>
      </c>
      <c r="AH562" s="191">
        <v>0</v>
      </c>
      <c r="AI562" s="186">
        <v>0</v>
      </c>
      <c r="AJ562" s="192">
        <v>7506425625956</v>
      </c>
      <c r="AK562" s="192" t="s">
        <v>262</v>
      </c>
      <c r="AL562" s="193" t="s">
        <v>278</v>
      </c>
      <c r="AM562" s="75">
        <v>70762</v>
      </c>
      <c r="AO562" s="274">
        <v>0</v>
      </c>
      <c r="AP562" s="274">
        <v>0</v>
      </c>
      <c r="AQ562" s="275">
        <v>0</v>
      </c>
      <c r="AR562" s="274">
        <v>0</v>
      </c>
      <c r="AS562" s="275">
        <v>0</v>
      </c>
      <c r="AT562" s="274">
        <v>0</v>
      </c>
      <c r="AU562" s="275">
        <v>0</v>
      </c>
      <c r="AV562" s="274">
        <v>0</v>
      </c>
      <c r="AW562" s="275">
        <v>0</v>
      </c>
      <c r="AX562" s="274">
        <v>0</v>
      </c>
      <c r="AY562" s="275">
        <v>0</v>
      </c>
      <c r="AZ562" s="274">
        <v>0</v>
      </c>
      <c r="BA562" s="275">
        <v>0</v>
      </c>
      <c r="BB562" s="274">
        <v>0</v>
      </c>
      <c r="BC562" s="275">
        <v>0</v>
      </c>
      <c r="BD562" s="75"/>
      <c r="BE562" s="75"/>
      <c r="BI562" s="194"/>
    </row>
    <row r="563" spans="1:61" ht="11.25" customHeight="1" x14ac:dyDescent="0.3">
      <c r="A563" s="149" t="s">
        <v>559</v>
      </c>
      <c r="B563" s="169">
        <v>0</v>
      </c>
      <c r="C563" s="854"/>
      <c r="D563" s="219">
        <v>6490.7025000000003</v>
      </c>
      <c r="E563" s="220">
        <v>56.421152078099077</v>
      </c>
      <c r="F563" s="221">
        <v>10500</v>
      </c>
      <c r="G563" s="221">
        <v>7000</v>
      </c>
      <c r="H563" s="221">
        <v>0</v>
      </c>
      <c r="I563" s="222">
        <v>0</v>
      </c>
      <c r="J563" s="221">
        <v>3805.5070000000001</v>
      </c>
      <c r="K563" s="221">
        <v>3451.206999999999</v>
      </c>
      <c r="L563" s="221">
        <v>281.49799999999993</v>
      </c>
      <c r="M563" s="221">
        <v>8.1565087228902815</v>
      </c>
      <c r="N563" s="221">
        <v>0</v>
      </c>
      <c r="O563" s="221">
        <v>149.11599999999999</v>
      </c>
      <c r="P563" s="221">
        <v>228.63</v>
      </c>
      <c r="Q563" s="224">
        <v>13.404994393651092</v>
      </c>
      <c r="R563" s="224"/>
      <c r="S563" s="224"/>
      <c r="T563" s="221">
        <v>6207.9199999999992</v>
      </c>
      <c r="U563" s="222">
        <v>53.963033802376977</v>
      </c>
      <c r="V563" s="224">
        <v>0</v>
      </c>
      <c r="W563" s="224">
        <v>79.513999999999996</v>
      </c>
      <c r="X563" s="223">
        <v>6128.4059999999999</v>
      </c>
      <c r="Y563" s="223">
        <v>586.74800000000005</v>
      </c>
      <c r="Z563" s="221">
        <v>0</v>
      </c>
      <c r="AA563" s="221">
        <v>0</v>
      </c>
      <c r="AB563" s="221">
        <v>0</v>
      </c>
      <c r="AC563" s="221">
        <v>0</v>
      </c>
      <c r="AD563" s="223">
        <v>317.20000000000005</v>
      </c>
      <c r="AE563" s="224">
        <v>0</v>
      </c>
      <c r="AF563" s="224">
        <v>0</v>
      </c>
      <c r="AG563" s="224">
        <v>0</v>
      </c>
      <c r="AH563" s="224">
        <v>0</v>
      </c>
      <c r="AI563" s="186"/>
      <c r="AJ563" s="192">
        <v>0</v>
      </c>
      <c r="AK563" s="192">
        <v>0</v>
      </c>
      <c r="AL563" s="193"/>
      <c r="AM563" s="75">
        <v>0</v>
      </c>
      <c r="AO563" s="274">
        <v>0</v>
      </c>
      <c r="AP563" s="274">
        <v>0</v>
      </c>
      <c r="AQ563" s="275">
        <v>0</v>
      </c>
      <c r="AR563" s="274">
        <v>0</v>
      </c>
      <c r="AS563" s="275">
        <v>0</v>
      </c>
      <c r="AT563" s="274">
        <v>0</v>
      </c>
      <c r="AU563" s="275">
        <v>0</v>
      </c>
      <c r="AV563" s="274">
        <v>0</v>
      </c>
      <c r="AW563" s="275">
        <v>0</v>
      </c>
      <c r="AX563" s="274">
        <v>0</v>
      </c>
      <c r="AY563" s="275">
        <v>0</v>
      </c>
      <c r="AZ563" s="274">
        <v>0</v>
      </c>
      <c r="BA563" s="275">
        <v>0</v>
      </c>
      <c r="BB563" s="274">
        <v>0</v>
      </c>
      <c r="BC563" s="275">
        <v>0</v>
      </c>
      <c r="BD563" s="75"/>
      <c r="BE563" s="75"/>
      <c r="BI563" s="194"/>
    </row>
    <row r="564" spans="1:61" ht="11.25" customHeight="1" x14ac:dyDescent="0.3">
      <c r="A564" s="184" t="s">
        <v>1244</v>
      </c>
      <c r="B564" s="185">
        <v>0</v>
      </c>
      <c r="C564" s="844">
        <v>70537</v>
      </c>
      <c r="D564" s="55">
        <v>1E-4</v>
      </c>
      <c r="E564" s="91">
        <v>0</v>
      </c>
      <c r="F564" s="188">
        <v>0</v>
      </c>
      <c r="G564" s="186">
        <v>0</v>
      </c>
      <c r="H564" s="186">
        <v>0</v>
      </c>
      <c r="I564" s="187">
        <v>0</v>
      </c>
      <c r="J564" s="188">
        <v>0</v>
      </c>
      <c r="K564" s="186">
        <v>0</v>
      </c>
      <c r="L564" s="186">
        <v>0</v>
      </c>
      <c r="M564" s="186">
        <v>0</v>
      </c>
      <c r="N564" s="189">
        <v>0</v>
      </c>
      <c r="O564" s="189">
        <v>0</v>
      </c>
      <c r="P564" s="189">
        <v>0</v>
      </c>
      <c r="Q564" s="189">
        <v>0</v>
      </c>
      <c r="R564" s="273">
        <v>0</v>
      </c>
      <c r="S564" s="273">
        <v>1E-4</v>
      </c>
      <c r="T564" s="188">
        <v>0</v>
      </c>
      <c r="U564" s="187">
        <v>0</v>
      </c>
      <c r="V564" s="189">
        <v>0</v>
      </c>
      <c r="W564" s="189">
        <v>0</v>
      </c>
      <c r="X564" s="189">
        <v>0</v>
      </c>
      <c r="Y564" s="188">
        <v>0</v>
      </c>
      <c r="Z564" s="186">
        <v>0</v>
      </c>
      <c r="AA564" s="186">
        <v>0</v>
      </c>
      <c r="AB564" s="186">
        <v>0</v>
      </c>
      <c r="AC564" s="186">
        <v>0</v>
      </c>
      <c r="AD564" s="189">
        <v>0</v>
      </c>
      <c r="AE564" s="189">
        <v>0</v>
      </c>
      <c r="AF564" s="189">
        <v>0</v>
      </c>
      <c r="AG564" s="189">
        <v>0</v>
      </c>
      <c r="AH564" s="191">
        <v>0</v>
      </c>
      <c r="AI564" s="186">
        <v>0</v>
      </c>
      <c r="AJ564" s="192">
        <v>7501943431805</v>
      </c>
      <c r="AK564" s="192">
        <v>70514</v>
      </c>
      <c r="AL564" s="193" t="s">
        <v>279</v>
      </c>
      <c r="AM564" s="75">
        <v>70537</v>
      </c>
      <c r="AO564" s="274">
        <v>0</v>
      </c>
      <c r="AP564" s="274">
        <v>0</v>
      </c>
      <c r="AQ564" s="275">
        <v>0</v>
      </c>
      <c r="AR564" s="274">
        <v>0</v>
      </c>
      <c r="AS564" s="275">
        <v>0</v>
      </c>
      <c r="AT564" s="274">
        <v>0</v>
      </c>
      <c r="AU564" s="275">
        <v>0</v>
      </c>
      <c r="AV564" s="274">
        <v>0</v>
      </c>
      <c r="AW564" s="275">
        <v>0</v>
      </c>
      <c r="AX564" s="274">
        <v>0</v>
      </c>
      <c r="AY564" s="275">
        <v>0</v>
      </c>
      <c r="AZ564" s="274">
        <v>0</v>
      </c>
      <c r="BA564" s="275">
        <v>0</v>
      </c>
      <c r="BB564" s="274">
        <v>0</v>
      </c>
      <c r="BC564" s="275">
        <v>0</v>
      </c>
      <c r="BD564" s="75"/>
      <c r="BE564" s="75"/>
      <c r="BI564" s="194"/>
    </row>
    <row r="565" spans="1:61" ht="11.25" customHeight="1" x14ac:dyDescent="0.3">
      <c r="A565" s="184" t="s">
        <v>1245</v>
      </c>
      <c r="B565" s="185">
        <v>0</v>
      </c>
      <c r="C565" s="832">
        <v>70907</v>
      </c>
      <c r="D565" s="55">
        <v>28.5</v>
      </c>
      <c r="E565" s="91">
        <v>0</v>
      </c>
      <c r="F565" s="188">
        <v>0</v>
      </c>
      <c r="G565" s="186">
        <v>0</v>
      </c>
      <c r="H565" s="186">
        <v>0</v>
      </c>
      <c r="I565" s="187">
        <v>0</v>
      </c>
      <c r="J565" s="186">
        <v>0</v>
      </c>
      <c r="K565" s="186">
        <v>0</v>
      </c>
      <c r="L565" s="186">
        <v>0</v>
      </c>
      <c r="M565" s="186">
        <v>0</v>
      </c>
      <c r="N565" s="189">
        <v>0</v>
      </c>
      <c r="O565" s="189">
        <v>9</v>
      </c>
      <c r="P565" s="186">
        <v>9</v>
      </c>
      <c r="Q565" s="189">
        <v>0</v>
      </c>
      <c r="R565" s="189">
        <v>0</v>
      </c>
      <c r="S565" s="189">
        <v>28.5</v>
      </c>
      <c r="T565" s="188">
        <v>28.5</v>
      </c>
      <c r="U565" s="187">
        <v>0</v>
      </c>
      <c r="V565" s="189">
        <v>0</v>
      </c>
      <c r="W565" s="189">
        <v>0</v>
      </c>
      <c r="X565" s="188">
        <v>28.5</v>
      </c>
      <c r="Y565" s="188">
        <v>0</v>
      </c>
      <c r="Z565" s="186">
        <v>0</v>
      </c>
      <c r="AA565" s="186">
        <v>0</v>
      </c>
      <c r="AB565" s="186">
        <v>0</v>
      </c>
      <c r="AC565" s="186">
        <v>0</v>
      </c>
      <c r="AD565" s="189">
        <v>0</v>
      </c>
      <c r="AE565" s="189">
        <v>0</v>
      </c>
      <c r="AF565" s="189">
        <v>0</v>
      </c>
      <c r="AG565" s="189">
        <v>0</v>
      </c>
      <c r="AH565" s="191">
        <v>0</v>
      </c>
      <c r="AI565" s="186">
        <v>0</v>
      </c>
      <c r="AJ565" s="192">
        <v>7506425629688</v>
      </c>
      <c r="AK565" s="192" t="s">
        <v>505</v>
      </c>
      <c r="AL565" s="216" t="s">
        <v>278</v>
      </c>
      <c r="AM565" s="75">
        <v>70907</v>
      </c>
      <c r="AO565" s="188">
        <v>0</v>
      </c>
      <c r="AP565" s="188">
        <v>0</v>
      </c>
      <c r="AQ565" s="187">
        <v>0</v>
      </c>
      <c r="AR565" s="188">
        <v>0</v>
      </c>
      <c r="AS565" s="187">
        <v>0</v>
      </c>
      <c r="AT565" s="188">
        <v>0</v>
      </c>
      <c r="AU565" s="187">
        <v>0</v>
      </c>
      <c r="AV565" s="188">
        <v>45</v>
      </c>
      <c r="AW565" s="187">
        <v>0</v>
      </c>
      <c r="AX565" s="188">
        <v>-75</v>
      </c>
      <c r="AY565" s="187">
        <v>0</v>
      </c>
      <c r="AZ565" s="188">
        <v>66</v>
      </c>
      <c r="BA565" s="187">
        <v>0</v>
      </c>
      <c r="BB565" s="188">
        <v>339</v>
      </c>
      <c r="BC565" s="187">
        <v>418.21389358368594</v>
      </c>
      <c r="BD565" s="75"/>
      <c r="BE565" s="75"/>
      <c r="BF565" s="75"/>
      <c r="BI565" s="194"/>
    </row>
    <row r="566" spans="1:61" ht="11.25" customHeight="1" x14ac:dyDescent="0.3">
      <c r="A566" s="184" t="s">
        <v>1246</v>
      </c>
      <c r="B566" s="185">
        <v>0</v>
      </c>
      <c r="C566" s="844">
        <v>70515</v>
      </c>
      <c r="D566" s="55">
        <v>1E-4</v>
      </c>
      <c r="E566" s="91">
        <v>0</v>
      </c>
      <c r="F566" s="188">
        <v>0</v>
      </c>
      <c r="G566" s="186">
        <v>0</v>
      </c>
      <c r="H566" s="186">
        <v>0</v>
      </c>
      <c r="I566" s="187">
        <v>0</v>
      </c>
      <c r="J566" s="188">
        <v>0</v>
      </c>
      <c r="K566" s="186">
        <v>0</v>
      </c>
      <c r="L566" s="186">
        <v>0</v>
      </c>
      <c r="M566" s="186">
        <v>0</v>
      </c>
      <c r="N566" s="189">
        <v>0</v>
      </c>
      <c r="O566" s="189">
        <v>0</v>
      </c>
      <c r="P566" s="189">
        <v>0</v>
      </c>
      <c r="Q566" s="189">
        <v>0</v>
      </c>
      <c r="R566" s="273">
        <v>0</v>
      </c>
      <c r="S566" s="273">
        <v>1E-4</v>
      </c>
      <c r="T566" s="188">
        <v>0</v>
      </c>
      <c r="U566" s="187">
        <v>0</v>
      </c>
      <c r="V566" s="189">
        <v>0</v>
      </c>
      <c r="W566" s="189">
        <v>0</v>
      </c>
      <c r="X566" s="189">
        <v>0</v>
      </c>
      <c r="Y566" s="188">
        <v>0</v>
      </c>
      <c r="Z566" s="186">
        <v>0</v>
      </c>
      <c r="AA566" s="186">
        <v>0</v>
      </c>
      <c r="AB566" s="186">
        <v>0</v>
      </c>
      <c r="AC566" s="186">
        <v>0</v>
      </c>
      <c r="AD566" s="189">
        <v>0</v>
      </c>
      <c r="AE566" s="189">
        <v>0</v>
      </c>
      <c r="AF566" s="189">
        <v>0</v>
      </c>
      <c r="AG566" s="189">
        <v>0</v>
      </c>
      <c r="AH566" s="191">
        <v>0</v>
      </c>
      <c r="AI566" s="186">
        <v>0</v>
      </c>
      <c r="AJ566" s="192">
        <v>7501943432116</v>
      </c>
      <c r="AK566" s="192" t="s">
        <v>262</v>
      </c>
      <c r="AL566" s="193" t="s">
        <v>278</v>
      </c>
      <c r="AM566" s="75">
        <v>70515</v>
      </c>
      <c r="AO566" s="274">
        <v>0</v>
      </c>
      <c r="AP566" s="274">
        <v>0</v>
      </c>
      <c r="AQ566" s="275">
        <v>0</v>
      </c>
      <c r="AR566" s="274">
        <v>0</v>
      </c>
      <c r="AS566" s="275">
        <v>0</v>
      </c>
      <c r="AT566" s="274">
        <v>0</v>
      </c>
      <c r="AU566" s="275">
        <v>0</v>
      </c>
      <c r="AV566" s="274">
        <v>0</v>
      </c>
      <c r="AW566" s="275">
        <v>0</v>
      </c>
      <c r="AX566" s="274">
        <v>0</v>
      </c>
      <c r="AY566" s="275">
        <v>0</v>
      </c>
      <c r="AZ566" s="274">
        <v>0</v>
      </c>
      <c r="BA566" s="275">
        <v>0</v>
      </c>
      <c r="BB566" s="274">
        <v>0</v>
      </c>
      <c r="BC566" s="275">
        <v>0</v>
      </c>
      <c r="BD566" s="75"/>
      <c r="BE566" s="75"/>
      <c r="BI566" s="194"/>
    </row>
    <row r="567" spans="1:61" ht="11.25" customHeight="1" x14ac:dyDescent="0.3">
      <c r="A567" s="184" t="s">
        <v>1247</v>
      </c>
      <c r="B567" s="185">
        <v>0</v>
      </c>
      <c r="C567" s="844">
        <v>70637</v>
      </c>
      <c r="D567" s="55">
        <v>1E-4</v>
      </c>
      <c r="E567" s="91">
        <v>0</v>
      </c>
      <c r="F567" s="188">
        <v>0</v>
      </c>
      <c r="G567" s="186">
        <v>0</v>
      </c>
      <c r="H567" s="186">
        <v>0</v>
      </c>
      <c r="I567" s="187">
        <v>0</v>
      </c>
      <c r="J567" s="188">
        <v>0</v>
      </c>
      <c r="K567" s="186">
        <v>0</v>
      </c>
      <c r="L567" s="186">
        <v>0</v>
      </c>
      <c r="M567" s="186">
        <v>0</v>
      </c>
      <c r="N567" s="189">
        <v>0</v>
      </c>
      <c r="O567" s="189">
        <v>0</v>
      </c>
      <c r="P567" s="189">
        <v>0</v>
      </c>
      <c r="Q567" s="189">
        <v>0</v>
      </c>
      <c r="R567" s="273">
        <v>0</v>
      </c>
      <c r="S567" s="273">
        <v>1E-4</v>
      </c>
      <c r="T567" s="188">
        <v>0</v>
      </c>
      <c r="U567" s="187">
        <v>0</v>
      </c>
      <c r="V567" s="189">
        <v>0</v>
      </c>
      <c r="W567" s="189">
        <v>0</v>
      </c>
      <c r="X567" s="189">
        <v>0</v>
      </c>
      <c r="Y567" s="188">
        <v>0</v>
      </c>
      <c r="Z567" s="186">
        <v>0</v>
      </c>
      <c r="AA567" s="186">
        <v>0</v>
      </c>
      <c r="AB567" s="186">
        <v>0</v>
      </c>
      <c r="AC567" s="186">
        <v>0</v>
      </c>
      <c r="AD567" s="189">
        <v>0</v>
      </c>
      <c r="AE567" s="189">
        <v>0</v>
      </c>
      <c r="AF567" s="189">
        <v>0</v>
      </c>
      <c r="AG567" s="189">
        <v>0</v>
      </c>
      <c r="AH567" s="191">
        <v>0</v>
      </c>
      <c r="AI567" s="186">
        <v>0</v>
      </c>
      <c r="AJ567" s="192">
        <v>7501943432116</v>
      </c>
      <c r="AK567" s="192">
        <v>70515</v>
      </c>
      <c r="AL567" s="193" t="s">
        <v>279</v>
      </c>
      <c r="AM567" s="75">
        <v>70637</v>
      </c>
      <c r="AO567" s="274">
        <v>0</v>
      </c>
      <c r="AP567" s="274">
        <v>0</v>
      </c>
      <c r="AQ567" s="275">
        <v>0</v>
      </c>
      <c r="AR567" s="274">
        <v>0</v>
      </c>
      <c r="AS567" s="275">
        <v>0</v>
      </c>
      <c r="AT567" s="274">
        <v>0</v>
      </c>
      <c r="AU567" s="275">
        <v>0</v>
      </c>
      <c r="AV567" s="274">
        <v>0</v>
      </c>
      <c r="AW567" s="275">
        <v>0</v>
      </c>
      <c r="AX567" s="274">
        <v>0</v>
      </c>
      <c r="AY567" s="275">
        <v>0</v>
      </c>
      <c r="AZ567" s="274">
        <v>0</v>
      </c>
      <c r="BA567" s="275">
        <v>0</v>
      </c>
      <c r="BB567" s="274">
        <v>0</v>
      </c>
      <c r="BC567" s="275">
        <v>0</v>
      </c>
      <c r="BD567" s="75"/>
      <c r="BE567" s="75"/>
      <c r="BI567" s="194"/>
    </row>
    <row r="568" spans="1:61" ht="11.25" customHeight="1" x14ac:dyDescent="0.3">
      <c r="A568" s="184" t="s">
        <v>1248</v>
      </c>
      <c r="B568" s="185">
        <v>0</v>
      </c>
      <c r="C568" s="832">
        <v>70789</v>
      </c>
      <c r="D568" s="55">
        <v>1E-4</v>
      </c>
      <c r="E568" s="91">
        <v>0</v>
      </c>
      <c r="F568" s="188">
        <v>0</v>
      </c>
      <c r="G568" s="186">
        <v>0</v>
      </c>
      <c r="H568" s="186">
        <v>0</v>
      </c>
      <c r="I568" s="187">
        <v>0</v>
      </c>
      <c r="J568" s="186">
        <v>0</v>
      </c>
      <c r="K568" s="186">
        <v>0</v>
      </c>
      <c r="L568" s="186">
        <v>0</v>
      </c>
      <c r="M568" s="186">
        <v>0</v>
      </c>
      <c r="N568" s="189">
        <v>0</v>
      </c>
      <c r="O568" s="189">
        <v>0</v>
      </c>
      <c r="P568" s="186">
        <v>0</v>
      </c>
      <c r="Q568" s="189">
        <v>0</v>
      </c>
      <c r="R568" s="189">
        <v>0</v>
      </c>
      <c r="S568" s="189">
        <v>1E-4</v>
      </c>
      <c r="T568" s="188">
        <v>0</v>
      </c>
      <c r="U568" s="187">
        <v>0</v>
      </c>
      <c r="V568" s="189">
        <v>0</v>
      </c>
      <c r="W568" s="189">
        <v>0</v>
      </c>
      <c r="X568" s="188">
        <v>0</v>
      </c>
      <c r="Y568" s="188">
        <v>0</v>
      </c>
      <c r="Z568" s="186">
        <v>0</v>
      </c>
      <c r="AA568" s="186">
        <v>0</v>
      </c>
      <c r="AB568" s="186">
        <v>0</v>
      </c>
      <c r="AC568" s="186">
        <v>0</v>
      </c>
      <c r="AD568" s="189">
        <v>0</v>
      </c>
      <c r="AE568" s="189">
        <v>0</v>
      </c>
      <c r="AF568" s="189">
        <v>0</v>
      </c>
      <c r="AG568" s="189">
        <v>0</v>
      </c>
      <c r="AH568" s="191">
        <v>0</v>
      </c>
      <c r="AI568" s="186">
        <v>0</v>
      </c>
      <c r="AJ568" s="192">
        <v>7506425630394</v>
      </c>
      <c r="AK568" s="192" t="s">
        <v>505</v>
      </c>
      <c r="AL568" s="216" t="s">
        <v>279</v>
      </c>
      <c r="AM568" s="75">
        <v>70789</v>
      </c>
      <c r="AO568" s="188">
        <v>0</v>
      </c>
      <c r="AP568" s="188">
        <v>0</v>
      </c>
      <c r="AQ568" s="187">
        <v>0</v>
      </c>
      <c r="AR568" s="188">
        <v>0</v>
      </c>
      <c r="AS568" s="187">
        <v>0</v>
      </c>
      <c r="AT568" s="188">
        <v>0</v>
      </c>
      <c r="AU568" s="187">
        <v>0</v>
      </c>
      <c r="AV568" s="188">
        <v>0</v>
      </c>
      <c r="AW568" s="187">
        <v>0</v>
      </c>
      <c r="AX568" s="188">
        <v>0</v>
      </c>
      <c r="AY568" s="187">
        <v>0</v>
      </c>
      <c r="AZ568" s="188">
        <v>0</v>
      </c>
      <c r="BA568" s="187">
        <v>0</v>
      </c>
      <c r="BB568" s="188">
        <v>0</v>
      </c>
      <c r="BC568" s="187">
        <v>0</v>
      </c>
      <c r="BD568" s="75"/>
      <c r="BE568" s="75"/>
      <c r="BF568" s="75"/>
      <c r="BI568" s="194"/>
    </row>
    <row r="569" spans="1:61" ht="11.25" customHeight="1" x14ac:dyDescent="0.3">
      <c r="A569" s="184" t="s">
        <v>1249</v>
      </c>
      <c r="B569" s="185">
        <v>0</v>
      </c>
      <c r="C569" s="832">
        <v>70790</v>
      </c>
      <c r="D569" s="55">
        <v>1E-4</v>
      </c>
      <c r="E569" s="91">
        <v>0</v>
      </c>
      <c r="F569" s="188">
        <v>0</v>
      </c>
      <c r="G569" s="186">
        <v>0</v>
      </c>
      <c r="H569" s="186">
        <v>0</v>
      </c>
      <c r="I569" s="187">
        <v>0</v>
      </c>
      <c r="J569" s="186">
        <v>0</v>
      </c>
      <c r="K569" s="186">
        <v>0</v>
      </c>
      <c r="L569" s="186">
        <v>0</v>
      </c>
      <c r="M569" s="186">
        <v>0</v>
      </c>
      <c r="N569" s="189">
        <v>0</v>
      </c>
      <c r="O569" s="189">
        <v>0</v>
      </c>
      <c r="P569" s="186">
        <v>0</v>
      </c>
      <c r="Q569" s="189">
        <v>0</v>
      </c>
      <c r="R569" s="189">
        <v>0</v>
      </c>
      <c r="S569" s="189">
        <v>1E-4</v>
      </c>
      <c r="T569" s="188">
        <v>0</v>
      </c>
      <c r="U569" s="187">
        <v>0</v>
      </c>
      <c r="V569" s="189">
        <v>0</v>
      </c>
      <c r="W569" s="189">
        <v>0</v>
      </c>
      <c r="X569" s="188">
        <v>0</v>
      </c>
      <c r="Y569" s="188">
        <v>0</v>
      </c>
      <c r="Z569" s="186">
        <v>0</v>
      </c>
      <c r="AA569" s="186">
        <v>0</v>
      </c>
      <c r="AB569" s="186">
        <v>0</v>
      </c>
      <c r="AC569" s="186">
        <v>0</v>
      </c>
      <c r="AD569" s="189">
        <v>0</v>
      </c>
      <c r="AE569" s="189">
        <v>0</v>
      </c>
      <c r="AF569" s="189">
        <v>0</v>
      </c>
      <c r="AG569" s="189">
        <v>0</v>
      </c>
      <c r="AH569" s="191">
        <v>0</v>
      </c>
      <c r="AI569" s="186">
        <v>0</v>
      </c>
      <c r="AJ569" s="192">
        <v>0</v>
      </c>
      <c r="AK569" s="192">
        <v>70787</v>
      </c>
      <c r="AL569" s="216" t="s">
        <v>279</v>
      </c>
      <c r="AM569" s="75">
        <v>70790</v>
      </c>
      <c r="AO569" s="188">
        <v>0</v>
      </c>
      <c r="AP569" s="188">
        <v>0</v>
      </c>
      <c r="AQ569" s="187">
        <v>0</v>
      </c>
      <c r="AR569" s="188">
        <v>0</v>
      </c>
      <c r="AS569" s="187">
        <v>0</v>
      </c>
      <c r="AT569" s="188">
        <v>0</v>
      </c>
      <c r="AU569" s="187">
        <v>0</v>
      </c>
      <c r="AV569" s="188">
        <v>0</v>
      </c>
      <c r="AW569" s="187">
        <v>0</v>
      </c>
      <c r="AX569" s="188">
        <v>0</v>
      </c>
      <c r="AY569" s="187">
        <v>0</v>
      </c>
      <c r="AZ569" s="188">
        <v>0</v>
      </c>
      <c r="BA569" s="187">
        <v>0</v>
      </c>
      <c r="BB569" s="188">
        <v>0</v>
      </c>
      <c r="BC569" s="187">
        <v>0</v>
      </c>
      <c r="BD569" s="75"/>
      <c r="BE569" s="75"/>
      <c r="BF569" s="75"/>
      <c r="BI569" s="194"/>
    </row>
    <row r="570" spans="1:61" ht="11.25" customHeight="1" x14ac:dyDescent="0.3">
      <c r="A570" s="184" t="s">
        <v>1250</v>
      </c>
      <c r="B570" s="185">
        <v>0</v>
      </c>
      <c r="C570" s="844">
        <v>70791</v>
      </c>
      <c r="D570" s="55">
        <v>1E-4</v>
      </c>
      <c r="E570" s="91">
        <v>0</v>
      </c>
      <c r="F570" s="188">
        <v>0</v>
      </c>
      <c r="G570" s="186">
        <v>0</v>
      </c>
      <c r="H570" s="186">
        <v>0</v>
      </c>
      <c r="I570" s="187">
        <v>0</v>
      </c>
      <c r="J570" s="188">
        <v>0</v>
      </c>
      <c r="K570" s="186">
        <v>0</v>
      </c>
      <c r="L570" s="186">
        <v>0</v>
      </c>
      <c r="M570" s="186">
        <v>0</v>
      </c>
      <c r="N570" s="189">
        <v>0</v>
      </c>
      <c r="O570" s="189">
        <v>0</v>
      </c>
      <c r="P570" s="189">
        <v>0</v>
      </c>
      <c r="Q570" s="189">
        <v>0</v>
      </c>
      <c r="R570" s="273">
        <v>0</v>
      </c>
      <c r="S570" s="273">
        <v>1E-4</v>
      </c>
      <c r="T570" s="188">
        <v>0</v>
      </c>
      <c r="U570" s="187">
        <v>0</v>
      </c>
      <c r="V570" s="189">
        <v>0</v>
      </c>
      <c r="W570" s="189">
        <v>0</v>
      </c>
      <c r="X570" s="189">
        <v>0</v>
      </c>
      <c r="Y570" s="188">
        <v>0</v>
      </c>
      <c r="Z570" s="186">
        <v>0</v>
      </c>
      <c r="AA570" s="186">
        <v>0</v>
      </c>
      <c r="AB570" s="186">
        <v>0</v>
      </c>
      <c r="AC570" s="186">
        <v>0</v>
      </c>
      <c r="AD570" s="189">
        <v>0</v>
      </c>
      <c r="AE570" s="189">
        <v>0</v>
      </c>
      <c r="AF570" s="189">
        <v>0</v>
      </c>
      <c r="AG570" s="189">
        <v>0</v>
      </c>
      <c r="AH570" s="191">
        <v>0</v>
      </c>
      <c r="AI570" s="186">
        <v>0</v>
      </c>
      <c r="AJ570" s="192">
        <v>0</v>
      </c>
      <c r="AK570" s="192">
        <v>70787</v>
      </c>
      <c r="AL570" s="193" t="s">
        <v>279</v>
      </c>
      <c r="AM570" s="75">
        <v>70791</v>
      </c>
      <c r="AO570" s="274">
        <v>0</v>
      </c>
      <c r="AP570" s="274">
        <v>0</v>
      </c>
      <c r="AQ570" s="275">
        <v>0</v>
      </c>
      <c r="AR570" s="274">
        <v>0</v>
      </c>
      <c r="AS570" s="275">
        <v>0</v>
      </c>
      <c r="AT570" s="274">
        <v>0</v>
      </c>
      <c r="AU570" s="275">
        <v>0</v>
      </c>
      <c r="AV570" s="274">
        <v>0</v>
      </c>
      <c r="AW570" s="275">
        <v>0</v>
      </c>
      <c r="AX570" s="274">
        <v>0</v>
      </c>
      <c r="AY570" s="275">
        <v>0</v>
      </c>
      <c r="AZ570" s="274">
        <v>0</v>
      </c>
      <c r="BA570" s="275">
        <v>0</v>
      </c>
      <c r="BB570" s="274">
        <v>0</v>
      </c>
      <c r="BC570" s="275">
        <v>0</v>
      </c>
      <c r="BD570" s="75"/>
      <c r="BE570" s="75"/>
      <c r="BI570" s="194"/>
    </row>
    <row r="571" spans="1:61" ht="11.25" customHeight="1" x14ac:dyDescent="0.3">
      <c r="A571" s="184" t="s">
        <v>1251</v>
      </c>
      <c r="B571" s="185">
        <v>0</v>
      </c>
      <c r="C571" s="844">
        <v>70792</v>
      </c>
      <c r="D571" s="55">
        <v>1E-4</v>
      </c>
      <c r="E571" s="91">
        <v>0</v>
      </c>
      <c r="F571" s="188">
        <v>0</v>
      </c>
      <c r="G571" s="186">
        <v>0</v>
      </c>
      <c r="H571" s="186">
        <v>0</v>
      </c>
      <c r="I571" s="187">
        <v>0</v>
      </c>
      <c r="J571" s="188">
        <v>0</v>
      </c>
      <c r="K571" s="186">
        <v>0</v>
      </c>
      <c r="L571" s="186">
        <v>0</v>
      </c>
      <c r="M571" s="186">
        <v>0</v>
      </c>
      <c r="N571" s="189">
        <v>0</v>
      </c>
      <c r="O571" s="189">
        <v>0</v>
      </c>
      <c r="P571" s="189">
        <v>0</v>
      </c>
      <c r="Q571" s="189">
        <v>0</v>
      </c>
      <c r="R571" s="273">
        <v>0</v>
      </c>
      <c r="S571" s="273">
        <v>1E-4</v>
      </c>
      <c r="T571" s="188">
        <v>0</v>
      </c>
      <c r="U571" s="187">
        <v>0</v>
      </c>
      <c r="V571" s="189">
        <v>0</v>
      </c>
      <c r="W571" s="189">
        <v>0</v>
      </c>
      <c r="X571" s="189">
        <v>0</v>
      </c>
      <c r="Y571" s="188">
        <v>0</v>
      </c>
      <c r="Z571" s="186">
        <v>0</v>
      </c>
      <c r="AA571" s="186">
        <v>0</v>
      </c>
      <c r="AB571" s="186">
        <v>0</v>
      </c>
      <c r="AC571" s="186">
        <v>0</v>
      </c>
      <c r="AD571" s="189">
        <v>0</v>
      </c>
      <c r="AE571" s="189">
        <v>0</v>
      </c>
      <c r="AF571" s="189">
        <v>0</v>
      </c>
      <c r="AG571" s="189">
        <v>0</v>
      </c>
      <c r="AH571" s="191">
        <v>0</v>
      </c>
      <c r="AI571" s="186">
        <v>0</v>
      </c>
      <c r="AJ571" s="192">
        <v>0</v>
      </c>
      <c r="AK571" s="192">
        <v>70787</v>
      </c>
      <c r="AL571" s="193" t="s">
        <v>279</v>
      </c>
      <c r="AM571" s="75">
        <v>70792</v>
      </c>
      <c r="AO571" s="274">
        <v>0</v>
      </c>
      <c r="AP571" s="274">
        <v>0</v>
      </c>
      <c r="AQ571" s="275">
        <v>0</v>
      </c>
      <c r="AR571" s="274">
        <v>0</v>
      </c>
      <c r="AS571" s="275">
        <v>0</v>
      </c>
      <c r="AT571" s="274">
        <v>0</v>
      </c>
      <c r="AU571" s="275">
        <v>0</v>
      </c>
      <c r="AV571" s="274">
        <v>0</v>
      </c>
      <c r="AW571" s="275">
        <v>0</v>
      </c>
      <c r="AX571" s="274">
        <v>0</v>
      </c>
      <c r="AY571" s="275">
        <v>0</v>
      </c>
      <c r="AZ571" s="274">
        <v>0</v>
      </c>
      <c r="BA571" s="275">
        <v>0</v>
      </c>
      <c r="BB571" s="274">
        <v>0</v>
      </c>
      <c r="BC571" s="275">
        <v>0</v>
      </c>
      <c r="BD571" s="75"/>
      <c r="BE571" s="75"/>
      <c r="BI571" s="194"/>
    </row>
    <row r="572" spans="1:61" ht="11.25" customHeight="1" x14ac:dyDescent="0.3">
      <c r="A572" s="184" t="s">
        <v>1252</v>
      </c>
      <c r="B572" s="185">
        <v>0</v>
      </c>
      <c r="C572" s="844">
        <v>70614</v>
      </c>
      <c r="D572" s="55">
        <v>48.3</v>
      </c>
      <c r="E572" s="91">
        <v>0</v>
      </c>
      <c r="F572" s="188">
        <v>0</v>
      </c>
      <c r="G572" s="186">
        <v>0</v>
      </c>
      <c r="H572" s="186">
        <v>0</v>
      </c>
      <c r="I572" s="187">
        <v>0</v>
      </c>
      <c r="J572" s="188">
        <v>0</v>
      </c>
      <c r="K572" s="186">
        <v>0</v>
      </c>
      <c r="L572" s="186">
        <v>0</v>
      </c>
      <c r="M572" s="186">
        <v>0</v>
      </c>
      <c r="N572" s="189">
        <v>0</v>
      </c>
      <c r="O572" s="189">
        <v>0</v>
      </c>
      <c r="P572" s="189">
        <v>0</v>
      </c>
      <c r="Q572" s="189">
        <v>0</v>
      </c>
      <c r="R572" s="273">
        <v>0</v>
      </c>
      <c r="S572" s="273">
        <v>48.3</v>
      </c>
      <c r="T572" s="188">
        <v>48.3</v>
      </c>
      <c r="U572" s="187">
        <v>0</v>
      </c>
      <c r="V572" s="189">
        <v>0</v>
      </c>
      <c r="W572" s="189">
        <v>0</v>
      </c>
      <c r="X572" s="189">
        <v>48.3</v>
      </c>
      <c r="Y572" s="188">
        <v>0</v>
      </c>
      <c r="Z572" s="186">
        <v>0</v>
      </c>
      <c r="AA572" s="186">
        <v>0</v>
      </c>
      <c r="AB572" s="186">
        <v>0</v>
      </c>
      <c r="AC572" s="186">
        <v>0</v>
      </c>
      <c r="AD572" s="189">
        <v>0</v>
      </c>
      <c r="AE572" s="189">
        <v>0</v>
      </c>
      <c r="AF572" s="189">
        <v>0</v>
      </c>
      <c r="AG572" s="189">
        <v>0</v>
      </c>
      <c r="AH572" s="191">
        <v>0</v>
      </c>
      <c r="AI572" s="186">
        <v>0</v>
      </c>
      <c r="AJ572" s="192">
        <v>7506425614745</v>
      </c>
      <c r="AK572" s="192" t="s">
        <v>262</v>
      </c>
      <c r="AL572" s="193" t="s">
        <v>278</v>
      </c>
      <c r="AM572" s="75">
        <v>70614</v>
      </c>
      <c r="AO572" s="274">
        <v>0</v>
      </c>
      <c r="AP572" s="274">
        <v>0</v>
      </c>
      <c r="AQ572" s="275">
        <v>0</v>
      </c>
      <c r="AR572" s="274">
        <v>0</v>
      </c>
      <c r="AS572" s="275">
        <v>0</v>
      </c>
      <c r="AT572" s="274">
        <v>0</v>
      </c>
      <c r="AU572" s="275">
        <v>0</v>
      </c>
      <c r="AV572" s="274">
        <v>0</v>
      </c>
      <c r="AW572" s="275">
        <v>0</v>
      </c>
      <c r="AX572" s="274">
        <v>0</v>
      </c>
      <c r="AY572" s="275">
        <v>0</v>
      </c>
      <c r="AZ572" s="274">
        <v>0</v>
      </c>
      <c r="BA572" s="275">
        <v>0</v>
      </c>
      <c r="BB572" s="274">
        <v>0</v>
      </c>
      <c r="BC572" s="275">
        <v>0</v>
      </c>
      <c r="BD572" s="75"/>
      <c r="BE572" s="75"/>
      <c r="BI572" s="194"/>
    </row>
    <row r="573" spans="1:61" ht="11.25" customHeight="1" x14ac:dyDescent="0.3">
      <c r="A573" s="184" t="s">
        <v>1253</v>
      </c>
      <c r="B573" s="185">
        <v>0</v>
      </c>
      <c r="C573" s="844">
        <v>70631</v>
      </c>
      <c r="D573" s="55">
        <v>1E-4</v>
      </c>
      <c r="E573" s="91">
        <v>0</v>
      </c>
      <c r="F573" s="188">
        <v>0</v>
      </c>
      <c r="G573" s="186">
        <v>0</v>
      </c>
      <c r="H573" s="186">
        <v>0</v>
      </c>
      <c r="I573" s="187">
        <v>0</v>
      </c>
      <c r="J573" s="188">
        <v>0</v>
      </c>
      <c r="K573" s="186">
        <v>0</v>
      </c>
      <c r="L573" s="186">
        <v>0</v>
      </c>
      <c r="M573" s="186">
        <v>0</v>
      </c>
      <c r="N573" s="189">
        <v>0</v>
      </c>
      <c r="O573" s="189">
        <v>0</v>
      </c>
      <c r="P573" s="189">
        <v>0</v>
      </c>
      <c r="Q573" s="189">
        <v>0</v>
      </c>
      <c r="R573" s="273">
        <v>0</v>
      </c>
      <c r="S573" s="273">
        <v>1E-4</v>
      </c>
      <c r="T573" s="188">
        <v>0</v>
      </c>
      <c r="U573" s="187">
        <v>0</v>
      </c>
      <c r="V573" s="189">
        <v>0</v>
      </c>
      <c r="W573" s="189">
        <v>0</v>
      </c>
      <c r="X573" s="189">
        <v>0</v>
      </c>
      <c r="Y573" s="188">
        <v>0</v>
      </c>
      <c r="Z573" s="186">
        <v>0</v>
      </c>
      <c r="AA573" s="186">
        <v>0</v>
      </c>
      <c r="AB573" s="186">
        <v>0</v>
      </c>
      <c r="AC573" s="186">
        <v>0</v>
      </c>
      <c r="AD573" s="189">
        <v>0</v>
      </c>
      <c r="AE573" s="189">
        <v>0</v>
      </c>
      <c r="AF573" s="189">
        <v>0</v>
      </c>
      <c r="AG573" s="189">
        <v>0</v>
      </c>
      <c r="AH573" s="191">
        <v>0</v>
      </c>
      <c r="AI573" s="186">
        <v>0</v>
      </c>
      <c r="AJ573" s="192">
        <v>7501943494329</v>
      </c>
      <c r="AK573" s="192">
        <v>70554</v>
      </c>
      <c r="AL573" s="193" t="s">
        <v>279</v>
      </c>
      <c r="AM573" s="75">
        <v>70631</v>
      </c>
      <c r="AO573" s="274">
        <v>0</v>
      </c>
      <c r="AP573" s="274">
        <v>0</v>
      </c>
      <c r="AQ573" s="275">
        <v>0</v>
      </c>
      <c r="AR573" s="274">
        <v>0</v>
      </c>
      <c r="AS573" s="275">
        <v>0</v>
      </c>
      <c r="AT573" s="274">
        <v>0</v>
      </c>
      <c r="AU573" s="275">
        <v>0</v>
      </c>
      <c r="AV573" s="274">
        <v>0</v>
      </c>
      <c r="AW573" s="275">
        <v>0</v>
      </c>
      <c r="AX573" s="274">
        <v>0</v>
      </c>
      <c r="AY573" s="275">
        <v>0</v>
      </c>
      <c r="AZ573" s="274">
        <v>0</v>
      </c>
      <c r="BA573" s="275">
        <v>0</v>
      </c>
      <c r="BB573" s="274">
        <v>0</v>
      </c>
      <c r="BC573" s="275">
        <v>0</v>
      </c>
      <c r="BD573" s="75"/>
      <c r="BE573" s="75"/>
      <c r="BI573" s="194"/>
    </row>
    <row r="574" spans="1:61" ht="11.25" customHeight="1" x14ac:dyDescent="0.3">
      <c r="A574" s="184" t="s">
        <v>1254</v>
      </c>
      <c r="B574" s="185">
        <v>0</v>
      </c>
      <c r="C574" s="844">
        <v>70780</v>
      </c>
      <c r="D574" s="55">
        <v>1E-4</v>
      </c>
      <c r="E574" s="91">
        <v>0</v>
      </c>
      <c r="F574" s="188">
        <v>0</v>
      </c>
      <c r="G574" s="186">
        <v>0</v>
      </c>
      <c r="H574" s="186">
        <v>0</v>
      </c>
      <c r="I574" s="187">
        <v>0</v>
      </c>
      <c r="J574" s="188">
        <v>0</v>
      </c>
      <c r="K574" s="186">
        <v>0</v>
      </c>
      <c r="L574" s="186">
        <v>0</v>
      </c>
      <c r="M574" s="186">
        <v>0</v>
      </c>
      <c r="N574" s="189">
        <v>0</v>
      </c>
      <c r="O574" s="189">
        <v>0</v>
      </c>
      <c r="P574" s="189">
        <v>0</v>
      </c>
      <c r="Q574" s="189">
        <v>0</v>
      </c>
      <c r="R574" s="273">
        <v>0</v>
      </c>
      <c r="S574" s="273">
        <v>1E-4</v>
      </c>
      <c r="T574" s="188">
        <v>0</v>
      </c>
      <c r="U574" s="187">
        <v>0</v>
      </c>
      <c r="V574" s="189">
        <v>0</v>
      </c>
      <c r="W574" s="189">
        <v>0</v>
      </c>
      <c r="X574" s="189">
        <v>0</v>
      </c>
      <c r="Y574" s="188">
        <v>0</v>
      </c>
      <c r="Z574" s="186">
        <v>0</v>
      </c>
      <c r="AA574" s="186">
        <v>0</v>
      </c>
      <c r="AB574" s="186">
        <v>0</v>
      </c>
      <c r="AC574" s="186">
        <v>0</v>
      </c>
      <c r="AD574" s="189">
        <v>0</v>
      </c>
      <c r="AE574" s="189">
        <v>0</v>
      </c>
      <c r="AF574" s="189">
        <v>0</v>
      </c>
      <c r="AG574" s="189">
        <v>0</v>
      </c>
      <c r="AH574" s="191">
        <v>0</v>
      </c>
      <c r="AI574" s="186">
        <v>0</v>
      </c>
      <c r="AJ574" s="192">
        <v>7506425629688</v>
      </c>
      <c r="AK574" s="192" t="s">
        <v>505</v>
      </c>
      <c r="AL574" s="193" t="s">
        <v>278</v>
      </c>
      <c r="AM574" s="75">
        <v>70780</v>
      </c>
      <c r="AO574" s="274">
        <v>0</v>
      </c>
      <c r="AP574" s="274">
        <v>0</v>
      </c>
      <c r="AQ574" s="275">
        <v>0</v>
      </c>
      <c r="AR574" s="274">
        <v>0</v>
      </c>
      <c r="AS574" s="275">
        <v>0</v>
      </c>
      <c r="AT574" s="274">
        <v>0</v>
      </c>
      <c r="AU574" s="275">
        <v>0</v>
      </c>
      <c r="AV574" s="274">
        <v>0</v>
      </c>
      <c r="AW574" s="275">
        <v>0</v>
      </c>
      <c r="AX574" s="274">
        <v>0</v>
      </c>
      <c r="AY574" s="275">
        <v>0</v>
      </c>
      <c r="AZ574" s="274">
        <v>0</v>
      </c>
      <c r="BA574" s="275">
        <v>0</v>
      </c>
      <c r="BB574" s="274">
        <v>0</v>
      </c>
      <c r="BC574" s="275">
        <v>0</v>
      </c>
      <c r="BD574" s="75"/>
      <c r="BE574" s="75"/>
      <c r="BI574" s="194"/>
    </row>
    <row r="575" spans="1:61" ht="11.25" customHeight="1" x14ac:dyDescent="0.3">
      <c r="A575" s="184" t="s">
        <v>1255</v>
      </c>
      <c r="B575" s="185">
        <v>0</v>
      </c>
      <c r="C575" s="844">
        <v>70564</v>
      </c>
      <c r="D575" s="55">
        <v>1E-4</v>
      </c>
      <c r="E575" s="91">
        <v>0</v>
      </c>
      <c r="F575" s="188">
        <v>0</v>
      </c>
      <c r="G575" s="186">
        <v>0</v>
      </c>
      <c r="H575" s="186">
        <v>0</v>
      </c>
      <c r="I575" s="187">
        <v>0</v>
      </c>
      <c r="J575" s="188">
        <v>0</v>
      </c>
      <c r="K575" s="186">
        <v>0</v>
      </c>
      <c r="L575" s="186">
        <v>0</v>
      </c>
      <c r="M575" s="186">
        <v>0</v>
      </c>
      <c r="N575" s="189">
        <v>0</v>
      </c>
      <c r="O575" s="189">
        <v>0</v>
      </c>
      <c r="P575" s="189">
        <v>0</v>
      </c>
      <c r="Q575" s="189">
        <v>0</v>
      </c>
      <c r="R575" s="273">
        <v>0</v>
      </c>
      <c r="S575" s="273">
        <v>1E-4</v>
      </c>
      <c r="T575" s="188">
        <v>0</v>
      </c>
      <c r="U575" s="187">
        <v>0</v>
      </c>
      <c r="V575" s="189">
        <v>0</v>
      </c>
      <c r="W575" s="189">
        <v>0</v>
      </c>
      <c r="X575" s="189">
        <v>0</v>
      </c>
      <c r="Y575" s="188">
        <v>0</v>
      </c>
      <c r="Z575" s="186">
        <v>0</v>
      </c>
      <c r="AA575" s="186">
        <v>0</v>
      </c>
      <c r="AB575" s="186">
        <v>0</v>
      </c>
      <c r="AC575" s="186">
        <v>0</v>
      </c>
      <c r="AD575" s="189">
        <v>0</v>
      </c>
      <c r="AE575" s="189">
        <v>0</v>
      </c>
      <c r="AF575" s="189">
        <v>0</v>
      </c>
      <c r="AG575" s="189">
        <v>0</v>
      </c>
      <c r="AH575" s="191">
        <v>0</v>
      </c>
      <c r="AI575" s="186">
        <v>0</v>
      </c>
      <c r="AJ575" s="192">
        <v>7501943494329</v>
      </c>
      <c r="AK575" s="192">
        <v>70554</v>
      </c>
      <c r="AL575" s="193" t="s">
        <v>279</v>
      </c>
      <c r="AM575" s="75">
        <v>70564</v>
      </c>
      <c r="AO575" s="274">
        <v>0</v>
      </c>
      <c r="AP575" s="274">
        <v>0</v>
      </c>
      <c r="AQ575" s="275">
        <v>0</v>
      </c>
      <c r="AR575" s="274">
        <v>0</v>
      </c>
      <c r="AS575" s="275">
        <v>0</v>
      </c>
      <c r="AT575" s="274">
        <v>0</v>
      </c>
      <c r="AU575" s="275">
        <v>0</v>
      </c>
      <c r="AV575" s="274">
        <v>0</v>
      </c>
      <c r="AW575" s="275">
        <v>0</v>
      </c>
      <c r="AX575" s="274">
        <v>0</v>
      </c>
      <c r="AY575" s="275">
        <v>0</v>
      </c>
      <c r="AZ575" s="274">
        <v>0</v>
      </c>
      <c r="BA575" s="275">
        <v>0</v>
      </c>
      <c r="BB575" s="274">
        <v>0</v>
      </c>
      <c r="BC575" s="275">
        <v>0</v>
      </c>
      <c r="BD575" s="75"/>
      <c r="BE575" s="75"/>
      <c r="BI575" s="194"/>
    </row>
    <row r="576" spans="1:61" ht="11.25" customHeight="1" x14ac:dyDescent="0.3">
      <c r="A576" s="184" t="s">
        <v>1256</v>
      </c>
      <c r="B576" s="185">
        <v>0</v>
      </c>
      <c r="C576" s="844">
        <v>70615</v>
      </c>
      <c r="D576" s="55">
        <v>1E-4</v>
      </c>
      <c r="E576" s="91">
        <v>0</v>
      </c>
      <c r="F576" s="188">
        <v>0</v>
      </c>
      <c r="G576" s="186">
        <v>0</v>
      </c>
      <c r="H576" s="186">
        <v>0</v>
      </c>
      <c r="I576" s="187">
        <v>0</v>
      </c>
      <c r="J576" s="188">
        <v>0</v>
      </c>
      <c r="K576" s="186">
        <v>0</v>
      </c>
      <c r="L576" s="186">
        <v>0</v>
      </c>
      <c r="M576" s="186">
        <v>0</v>
      </c>
      <c r="N576" s="189">
        <v>0</v>
      </c>
      <c r="O576" s="189">
        <v>0</v>
      </c>
      <c r="P576" s="189">
        <v>0</v>
      </c>
      <c r="Q576" s="189">
        <v>0</v>
      </c>
      <c r="R576" s="273">
        <v>0</v>
      </c>
      <c r="S576" s="273">
        <v>1E-4</v>
      </c>
      <c r="T576" s="188">
        <v>0</v>
      </c>
      <c r="U576" s="187">
        <v>0</v>
      </c>
      <c r="V576" s="189">
        <v>0</v>
      </c>
      <c r="W576" s="189">
        <v>0</v>
      </c>
      <c r="X576" s="189">
        <v>0</v>
      </c>
      <c r="Y576" s="188">
        <v>0</v>
      </c>
      <c r="Z576" s="186">
        <v>0</v>
      </c>
      <c r="AA576" s="186">
        <v>0</v>
      </c>
      <c r="AB576" s="186">
        <v>0</v>
      </c>
      <c r="AC576" s="186">
        <v>0</v>
      </c>
      <c r="AD576" s="189">
        <v>0</v>
      </c>
      <c r="AE576" s="189">
        <v>0</v>
      </c>
      <c r="AF576" s="189">
        <v>0</v>
      </c>
      <c r="AG576" s="189">
        <v>0</v>
      </c>
      <c r="AH576" s="191">
        <v>0</v>
      </c>
      <c r="AI576" s="186">
        <v>0</v>
      </c>
      <c r="AJ576" s="192">
        <v>7506425614769</v>
      </c>
      <c r="AK576" s="192" t="s">
        <v>262</v>
      </c>
      <c r="AL576" s="193" t="s">
        <v>279</v>
      </c>
      <c r="AM576" s="75">
        <v>70615</v>
      </c>
      <c r="AO576" s="274">
        <v>0</v>
      </c>
      <c r="AP576" s="274">
        <v>0</v>
      </c>
      <c r="AQ576" s="275">
        <v>0</v>
      </c>
      <c r="AR576" s="274">
        <v>0</v>
      </c>
      <c r="AS576" s="275">
        <v>0</v>
      </c>
      <c r="AT576" s="274">
        <v>0</v>
      </c>
      <c r="AU576" s="275">
        <v>0</v>
      </c>
      <c r="AV576" s="274">
        <v>0</v>
      </c>
      <c r="AW576" s="275">
        <v>0</v>
      </c>
      <c r="AX576" s="274">
        <v>0</v>
      </c>
      <c r="AY576" s="275">
        <v>0</v>
      </c>
      <c r="AZ576" s="274">
        <v>0</v>
      </c>
      <c r="BA576" s="275">
        <v>0</v>
      </c>
      <c r="BB576" s="274">
        <v>0</v>
      </c>
      <c r="BC576" s="275">
        <v>0</v>
      </c>
      <c r="BD576" s="75"/>
      <c r="BE576" s="75"/>
      <c r="BI576" s="194"/>
    </row>
    <row r="577" spans="1:61" ht="11.25" customHeight="1" x14ac:dyDescent="0.3">
      <c r="A577" s="184" t="s">
        <v>1257</v>
      </c>
      <c r="B577" s="185">
        <v>0</v>
      </c>
      <c r="C577" s="844">
        <v>70603</v>
      </c>
      <c r="D577" s="55">
        <v>1E-4</v>
      </c>
      <c r="E577" s="91">
        <v>0</v>
      </c>
      <c r="F577" s="188">
        <v>0</v>
      </c>
      <c r="G577" s="186">
        <v>0</v>
      </c>
      <c r="H577" s="186">
        <v>0</v>
      </c>
      <c r="I577" s="187">
        <v>0</v>
      </c>
      <c r="J577" s="188">
        <v>0</v>
      </c>
      <c r="K577" s="186">
        <v>0</v>
      </c>
      <c r="L577" s="186">
        <v>0</v>
      </c>
      <c r="M577" s="186">
        <v>0</v>
      </c>
      <c r="N577" s="189">
        <v>0</v>
      </c>
      <c r="O577" s="189">
        <v>0</v>
      </c>
      <c r="P577" s="189">
        <v>0</v>
      </c>
      <c r="Q577" s="189">
        <v>0</v>
      </c>
      <c r="R577" s="273">
        <v>0</v>
      </c>
      <c r="S577" s="273">
        <v>1E-4</v>
      </c>
      <c r="T577" s="188">
        <v>0</v>
      </c>
      <c r="U577" s="187">
        <v>0</v>
      </c>
      <c r="V577" s="189">
        <v>0</v>
      </c>
      <c r="W577" s="189">
        <v>0</v>
      </c>
      <c r="X577" s="189">
        <v>0</v>
      </c>
      <c r="Y577" s="188">
        <v>0</v>
      </c>
      <c r="Z577" s="186">
        <v>0</v>
      </c>
      <c r="AA577" s="186">
        <v>0</v>
      </c>
      <c r="AB577" s="186">
        <v>0</v>
      </c>
      <c r="AC577" s="186">
        <v>0</v>
      </c>
      <c r="AD577" s="189">
        <v>0</v>
      </c>
      <c r="AE577" s="189">
        <v>0</v>
      </c>
      <c r="AF577" s="189">
        <v>0</v>
      </c>
      <c r="AG577" s="189">
        <v>0</v>
      </c>
      <c r="AH577" s="191">
        <v>0</v>
      </c>
      <c r="AI577" s="186">
        <v>0</v>
      </c>
      <c r="AJ577" s="192">
        <v>7506425614547</v>
      </c>
      <c r="AK577" s="192" t="s">
        <v>505</v>
      </c>
      <c r="AL577" s="193" t="s">
        <v>278</v>
      </c>
      <c r="AM577" s="75">
        <v>70603</v>
      </c>
      <c r="AO577" s="274">
        <v>0</v>
      </c>
      <c r="AP577" s="274">
        <v>0</v>
      </c>
      <c r="AQ577" s="275">
        <v>0</v>
      </c>
      <c r="AR577" s="274">
        <v>0</v>
      </c>
      <c r="AS577" s="275">
        <v>0</v>
      </c>
      <c r="AT577" s="274">
        <v>0</v>
      </c>
      <c r="AU577" s="275">
        <v>0</v>
      </c>
      <c r="AV577" s="274">
        <v>0</v>
      </c>
      <c r="AW577" s="275">
        <v>0</v>
      </c>
      <c r="AX577" s="274">
        <v>0</v>
      </c>
      <c r="AY577" s="275">
        <v>0</v>
      </c>
      <c r="AZ577" s="274">
        <v>0</v>
      </c>
      <c r="BA577" s="275">
        <v>0</v>
      </c>
      <c r="BB577" s="274">
        <v>0</v>
      </c>
      <c r="BC577" s="275">
        <v>0</v>
      </c>
      <c r="BD577" s="75"/>
      <c r="BE577" s="75"/>
      <c r="BI577" s="194"/>
    </row>
    <row r="578" spans="1:61" ht="11.25" customHeight="1" x14ac:dyDescent="0.3">
      <c r="A578" s="184" t="s">
        <v>1258</v>
      </c>
      <c r="B578" s="185">
        <v>0</v>
      </c>
      <c r="C578" s="844">
        <v>70599</v>
      </c>
      <c r="D578" s="55">
        <v>188.6</v>
      </c>
      <c r="E578" s="91">
        <v>0</v>
      </c>
      <c r="F578" s="188">
        <v>0</v>
      </c>
      <c r="G578" s="186">
        <v>0</v>
      </c>
      <c r="H578" s="186">
        <v>0</v>
      </c>
      <c r="I578" s="187">
        <v>0</v>
      </c>
      <c r="J578" s="188">
        <v>0</v>
      </c>
      <c r="K578" s="186">
        <v>0</v>
      </c>
      <c r="L578" s="186">
        <v>0</v>
      </c>
      <c r="M578" s="186">
        <v>0</v>
      </c>
      <c r="N578" s="189">
        <v>0</v>
      </c>
      <c r="O578" s="189">
        <v>0</v>
      </c>
      <c r="P578" s="189">
        <v>0</v>
      </c>
      <c r="Q578" s="189">
        <v>0</v>
      </c>
      <c r="R578" s="273">
        <v>0</v>
      </c>
      <c r="S578" s="273">
        <v>188.6</v>
      </c>
      <c r="T578" s="188">
        <v>188.6</v>
      </c>
      <c r="U578" s="187">
        <v>0</v>
      </c>
      <c r="V578" s="189">
        <v>0</v>
      </c>
      <c r="W578" s="189">
        <v>0</v>
      </c>
      <c r="X578" s="189">
        <v>188.6</v>
      </c>
      <c r="Y578" s="188">
        <v>0</v>
      </c>
      <c r="Z578" s="186">
        <v>0</v>
      </c>
      <c r="AA578" s="186">
        <v>0</v>
      </c>
      <c r="AB578" s="186">
        <v>0</v>
      </c>
      <c r="AC578" s="186">
        <v>0</v>
      </c>
      <c r="AD578" s="189">
        <v>0</v>
      </c>
      <c r="AE578" s="189">
        <v>0</v>
      </c>
      <c r="AF578" s="189">
        <v>0</v>
      </c>
      <c r="AG578" s="189">
        <v>0</v>
      </c>
      <c r="AH578" s="191">
        <v>0</v>
      </c>
      <c r="AI578" s="186">
        <v>0</v>
      </c>
      <c r="AJ578" s="192">
        <v>7506425614455</v>
      </c>
      <c r="AK578" s="192" t="s">
        <v>262</v>
      </c>
      <c r="AL578" s="193" t="s">
        <v>278</v>
      </c>
      <c r="AM578" s="75">
        <v>70599</v>
      </c>
      <c r="AO578" s="274">
        <v>0</v>
      </c>
      <c r="AP578" s="274">
        <v>0</v>
      </c>
      <c r="AQ578" s="275">
        <v>0</v>
      </c>
      <c r="AR578" s="274">
        <v>0</v>
      </c>
      <c r="AS578" s="275">
        <v>0</v>
      </c>
      <c r="AT578" s="274">
        <v>0</v>
      </c>
      <c r="AU578" s="275">
        <v>0</v>
      </c>
      <c r="AV578" s="274">
        <v>0</v>
      </c>
      <c r="AW578" s="275">
        <v>0</v>
      </c>
      <c r="AX578" s="274">
        <v>0</v>
      </c>
      <c r="AY578" s="275">
        <v>0</v>
      </c>
      <c r="AZ578" s="274">
        <v>0</v>
      </c>
      <c r="BA578" s="275">
        <v>0</v>
      </c>
      <c r="BB578" s="274">
        <v>0</v>
      </c>
      <c r="BC578" s="275">
        <v>0</v>
      </c>
      <c r="BD578" s="75"/>
      <c r="BE578" s="75"/>
      <c r="BI578" s="194"/>
    </row>
    <row r="579" spans="1:61" ht="11.25" customHeight="1" x14ac:dyDescent="0.3">
      <c r="A579" s="184" t="s">
        <v>1259</v>
      </c>
      <c r="B579" s="185">
        <v>0</v>
      </c>
      <c r="C579" s="844">
        <v>70689</v>
      </c>
      <c r="D579" s="55">
        <v>1E-4</v>
      </c>
      <c r="E579" s="91">
        <v>0</v>
      </c>
      <c r="F579" s="188">
        <v>0</v>
      </c>
      <c r="G579" s="186">
        <v>0</v>
      </c>
      <c r="H579" s="186">
        <v>0</v>
      </c>
      <c r="I579" s="187">
        <v>0</v>
      </c>
      <c r="J579" s="188">
        <v>0</v>
      </c>
      <c r="K579" s="186">
        <v>0</v>
      </c>
      <c r="L579" s="186">
        <v>0</v>
      </c>
      <c r="M579" s="186">
        <v>0</v>
      </c>
      <c r="N579" s="189">
        <v>0</v>
      </c>
      <c r="O579" s="189">
        <v>0</v>
      </c>
      <c r="P579" s="189">
        <v>0</v>
      </c>
      <c r="Q579" s="189">
        <v>0</v>
      </c>
      <c r="R579" s="273">
        <v>0</v>
      </c>
      <c r="S579" s="273">
        <v>1E-4</v>
      </c>
      <c r="T579" s="188">
        <v>0</v>
      </c>
      <c r="U579" s="187">
        <v>0</v>
      </c>
      <c r="V579" s="189">
        <v>0</v>
      </c>
      <c r="W579" s="189">
        <v>0</v>
      </c>
      <c r="X579" s="189">
        <v>0</v>
      </c>
      <c r="Y579" s="188">
        <v>0</v>
      </c>
      <c r="Z579" s="186">
        <v>0</v>
      </c>
      <c r="AA579" s="186">
        <v>0</v>
      </c>
      <c r="AB579" s="186">
        <v>0</v>
      </c>
      <c r="AC579" s="186">
        <v>0</v>
      </c>
      <c r="AD579" s="189">
        <v>0</v>
      </c>
      <c r="AE579" s="189">
        <v>0</v>
      </c>
      <c r="AF579" s="189">
        <v>0</v>
      </c>
      <c r="AG579" s="189">
        <v>0</v>
      </c>
      <c r="AH579" s="191">
        <v>0</v>
      </c>
      <c r="AI579" s="186">
        <v>0</v>
      </c>
      <c r="AJ579" s="192">
        <v>7506425619160</v>
      </c>
      <c r="AK579" s="192" t="s">
        <v>262</v>
      </c>
      <c r="AL579" s="193" t="s">
        <v>278</v>
      </c>
      <c r="AM579" s="75">
        <v>70689</v>
      </c>
      <c r="AO579" s="274">
        <v>0</v>
      </c>
      <c r="AP579" s="274">
        <v>0</v>
      </c>
      <c r="AQ579" s="275">
        <v>0</v>
      </c>
      <c r="AR579" s="274">
        <v>0</v>
      </c>
      <c r="AS579" s="275">
        <v>0</v>
      </c>
      <c r="AT579" s="274">
        <v>0</v>
      </c>
      <c r="AU579" s="275">
        <v>0</v>
      </c>
      <c r="AV579" s="274">
        <v>0</v>
      </c>
      <c r="AW579" s="275">
        <v>0</v>
      </c>
      <c r="AX579" s="274">
        <v>0</v>
      </c>
      <c r="AY579" s="275">
        <v>0</v>
      </c>
      <c r="AZ579" s="274">
        <v>0</v>
      </c>
      <c r="BA579" s="275">
        <v>0</v>
      </c>
      <c r="BB579" s="274">
        <v>0</v>
      </c>
      <c r="BC579" s="275">
        <v>0</v>
      </c>
      <c r="BD579" s="75"/>
      <c r="BE579" s="75"/>
      <c r="BI579" s="194"/>
    </row>
    <row r="580" spans="1:61" ht="11.25" customHeight="1" x14ac:dyDescent="0.3">
      <c r="A580" s="184" t="s">
        <v>1260</v>
      </c>
      <c r="B580" s="185">
        <v>0</v>
      </c>
      <c r="C580" s="844">
        <v>70701</v>
      </c>
      <c r="D580" s="55">
        <v>1E-4</v>
      </c>
      <c r="E580" s="91">
        <v>0</v>
      </c>
      <c r="F580" s="188">
        <v>0</v>
      </c>
      <c r="G580" s="186">
        <v>0</v>
      </c>
      <c r="H580" s="186">
        <v>0</v>
      </c>
      <c r="I580" s="187">
        <v>0</v>
      </c>
      <c r="J580" s="188">
        <v>0</v>
      </c>
      <c r="K580" s="186">
        <v>0</v>
      </c>
      <c r="L580" s="186">
        <v>0</v>
      </c>
      <c r="M580" s="186">
        <v>0</v>
      </c>
      <c r="N580" s="189">
        <v>0</v>
      </c>
      <c r="O580" s="189">
        <v>0</v>
      </c>
      <c r="P580" s="189">
        <v>0</v>
      </c>
      <c r="Q580" s="189">
        <v>0</v>
      </c>
      <c r="R580" s="273">
        <v>0</v>
      </c>
      <c r="S580" s="273">
        <v>1E-4</v>
      </c>
      <c r="T580" s="188">
        <v>0</v>
      </c>
      <c r="U580" s="187">
        <v>0</v>
      </c>
      <c r="V580" s="189">
        <v>0</v>
      </c>
      <c r="W580" s="189">
        <v>0</v>
      </c>
      <c r="X580" s="189">
        <v>0</v>
      </c>
      <c r="Y580" s="188">
        <v>0</v>
      </c>
      <c r="Z580" s="186">
        <v>0</v>
      </c>
      <c r="AA580" s="186">
        <v>0</v>
      </c>
      <c r="AB580" s="186">
        <v>0</v>
      </c>
      <c r="AC580" s="186">
        <v>0</v>
      </c>
      <c r="AD580" s="189">
        <v>0</v>
      </c>
      <c r="AE580" s="189">
        <v>0</v>
      </c>
      <c r="AF580" s="189">
        <v>0</v>
      </c>
      <c r="AG580" s="189">
        <v>0</v>
      </c>
      <c r="AH580" s="191">
        <v>0</v>
      </c>
      <c r="AI580" s="186">
        <v>0</v>
      </c>
      <c r="AJ580" s="192">
        <v>7506425619405</v>
      </c>
      <c r="AK580" s="192" t="s">
        <v>262</v>
      </c>
      <c r="AL580" s="193" t="s">
        <v>278</v>
      </c>
      <c r="AM580" s="75">
        <v>70701</v>
      </c>
      <c r="AO580" s="274">
        <v>0</v>
      </c>
      <c r="AP580" s="274">
        <v>0</v>
      </c>
      <c r="AQ580" s="275">
        <v>0</v>
      </c>
      <c r="AR580" s="274">
        <v>0</v>
      </c>
      <c r="AS580" s="275">
        <v>0</v>
      </c>
      <c r="AT580" s="274">
        <v>0</v>
      </c>
      <c r="AU580" s="275">
        <v>0</v>
      </c>
      <c r="AV580" s="274">
        <v>0</v>
      </c>
      <c r="AW580" s="275">
        <v>0</v>
      </c>
      <c r="AX580" s="274">
        <v>0</v>
      </c>
      <c r="AY580" s="275">
        <v>0</v>
      </c>
      <c r="AZ580" s="274">
        <v>0</v>
      </c>
      <c r="BA580" s="275">
        <v>0</v>
      </c>
      <c r="BB580" s="274">
        <v>0</v>
      </c>
      <c r="BC580" s="275">
        <v>0</v>
      </c>
      <c r="BD580" s="75"/>
      <c r="BE580" s="75"/>
      <c r="BI580" s="194"/>
    </row>
    <row r="581" spans="1:61" ht="11.25" customHeight="1" x14ac:dyDescent="0.3">
      <c r="A581" s="184" t="s">
        <v>1261</v>
      </c>
      <c r="B581" s="185">
        <v>0</v>
      </c>
      <c r="C581" s="844">
        <v>70565</v>
      </c>
      <c r="D581" s="55">
        <v>89.7</v>
      </c>
      <c r="E581" s="91">
        <v>0</v>
      </c>
      <c r="F581" s="188">
        <v>0</v>
      </c>
      <c r="G581" s="186">
        <v>0</v>
      </c>
      <c r="H581" s="186">
        <v>0</v>
      </c>
      <c r="I581" s="187">
        <v>0</v>
      </c>
      <c r="J581" s="188">
        <v>0</v>
      </c>
      <c r="K581" s="186">
        <v>0</v>
      </c>
      <c r="L581" s="186">
        <v>0</v>
      </c>
      <c r="M581" s="186">
        <v>0</v>
      </c>
      <c r="N581" s="189">
        <v>0</v>
      </c>
      <c r="O581" s="189">
        <v>0</v>
      </c>
      <c r="P581" s="189">
        <v>0</v>
      </c>
      <c r="Q581" s="189">
        <v>0</v>
      </c>
      <c r="R581" s="273">
        <v>0</v>
      </c>
      <c r="S581" s="273">
        <v>89.7</v>
      </c>
      <c r="T581" s="188">
        <v>85.1</v>
      </c>
      <c r="U581" s="187">
        <v>0</v>
      </c>
      <c r="V581" s="189">
        <v>0</v>
      </c>
      <c r="W581" s="189">
        <v>0</v>
      </c>
      <c r="X581" s="189">
        <v>85.1</v>
      </c>
      <c r="Y581" s="188">
        <v>0</v>
      </c>
      <c r="Z581" s="186">
        <v>0</v>
      </c>
      <c r="AA581" s="186">
        <v>0</v>
      </c>
      <c r="AB581" s="186">
        <v>0</v>
      </c>
      <c r="AC581" s="186">
        <v>0</v>
      </c>
      <c r="AD581" s="189">
        <v>0</v>
      </c>
      <c r="AE581" s="189">
        <v>0</v>
      </c>
      <c r="AF581" s="189">
        <v>0</v>
      </c>
      <c r="AG581" s="189">
        <v>0</v>
      </c>
      <c r="AH581" s="191">
        <v>0</v>
      </c>
      <c r="AI581" s="186">
        <v>0</v>
      </c>
      <c r="AJ581" s="192">
        <v>7506425602308</v>
      </c>
      <c r="AK581" s="192" t="s">
        <v>262</v>
      </c>
      <c r="AL581" s="193" t="s">
        <v>279</v>
      </c>
      <c r="AM581" s="75">
        <v>70565</v>
      </c>
      <c r="AO581" s="274">
        <v>0</v>
      </c>
      <c r="AP581" s="274">
        <v>0</v>
      </c>
      <c r="AQ581" s="275">
        <v>0</v>
      </c>
      <c r="AR581" s="274">
        <v>0</v>
      </c>
      <c r="AS581" s="275">
        <v>0</v>
      </c>
      <c r="AT581" s="274">
        <v>0</v>
      </c>
      <c r="AU581" s="275">
        <v>0</v>
      </c>
      <c r="AV581" s="274">
        <v>0</v>
      </c>
      <c r="AW581" s="275">
        <v>0</v>
      </c>
      <c r="AX581" s="274">
        <v>0</v>
      </c>
      <c r="AY581" s="275">
        <v>0</v>
      </c>
      <c r="AZ581" s="274">
        <v>0</v>
      </c>
      <c r="BA581" s="275">
        <v>0</v>
      </c>
      <c r="BB581" s="274">
        <v>0</v>
      </c>
      <c r="BC581" s="275">
        <v>0</v>
      </c>
      <c r="BD581" s="75"/>
      <c r="BE581" s="75"/>
      <c r="BI581" s="194"/>
    </row>
    <row r="582" spans="1:61" ht="11.25" customHeight="1" x14ac:dyDescent="0.3">
      <c r="A582" s="184" t="s">
        <v>1262</v>
      </c>
      <c r="B582" s="185">
        <v>0</v>
      </c>
      <c r="C582" s="844">
        <v>70562</v>
      </c>
      <c r="D582" s="55">
        <v>1E-4</v>
      </c>
      <c r="E582" s="91">
        <v>0</v>
      </c>
      <c r="F582" s="188">
        <v>0</v>
      </c>
      <c r="G582" s="186">
        <v>0</v>
      </c>
      <c r="H582" s="186">
        <v>0</v>
      </c>
      <c r="I582" s="187">
        <v>0</v>
      </c>
      <c r="J582" s="188">
        <v>0</v>
      </c>
      <c r="K582" s="186">
        <v>0</v>
      </c>
      <c r="L582" s="186">
        <v>0</v>
      </c>
      <c r="M582" s="186">
        <v>0</v>
      </c>
      <c r="N582" s="189">
        <v>0</v>
      </c>
      <c r="O582" s="189">
        <v>0</v>
      </c>
      <c r="P582" s="189">
        <v>0</v>
      </c>
      <c r="Q582" s="189">
        <v>0</v>
      </c>
      <c r="R582" s="273">
        <v>0</v>
      </c>
      <c r="S582" s="273">
        <v>1E-4</v>
      </c>
      <c r="T582" s="188">
        <v>0</v>
      </c>
      <c r="U582" s="187">
        <v>0</v>
      </c>
      <c r="V582" s="189">
        <v>0</v>
      </c>
      <c r="W582" s="189">
        <v>0</v>
      </c>
      <c r="X582" s="189">
        <v>0</v>
      </c>
      <c r="Y582" s="188">
        <v>0</v>
      </c>
      <c r="Z582" s="186">
        <v>0</v>
      </c>
      <c r="AA582" s="186">
        <v>0</v>
      </c>
      <c r="AB582" s="186">
        <v>0</v>
      </c>
      <c r="AC582" s="186">
        <v>0</v>
      </c>
      <c r="AD582" s="189">
        <v>0</v>
      </c>
      <c r="AE582" s="189">
        <v>0</v>
      </c>
      <c r="AF582" s="189">
        <v>0</v>
      </c>
      <c r="AG582" s="189">
        <v>0</v>
      </c>
      <c r="AH582" s="191">
        <v>0</v>
      </c>
      <c r="AI582" s="186">
        <v>0</v>
      </c>
      <c r="AJ582" s="192">
        <v>7501943459571</v>
      </c>
      <c r="AK582" s="192" t="s">
        <v>262</v>
      </c>
      <c r="AL582" s="193" t="s">
        <v>278</v>
      </c>
      <c r="AM582" s="75">
        <v>70562</v>
      </c>
      <c r="AO582" s="274">
        <v>0</v>
      </c>
      <c r="AP582" s="274">
        <v>0</v>
      </c>
      <c r="AQ582" s="275">
        <v>0</v>
      </c>
      <c r="AR582" s="274">
        <v>0</v>
      </c>
      <c r="AS582" s="275">
        <v>0</v>
      </c>
      <c r="AT582" s="274">
        <v>0</v>
      </c>
      <c r="AU582" s="275">
        <v>0</v>
      </c>
      <c r="AV582" s="274">
        <v>0</v>
      </c>
      <c r="AW582" s="275">
        <v>0</v>
      </c>
      <c r="AX582" s="274">
        <v>0</v>
      </c>
      <c r="AY582" s="275">
        <v>0</v>
      </c>
      <c r="AZ582" s="274">
        <v>0</v>
      </c>
      <c r="BA582" s="275">
        <v>0</v>
      </c>
      <c r="BB582" s="274">
        <v>0</v>
      </c>
      <c r="BC582" s="275">
        <v>0</v>
      </c>
      <c r="BD582" s="75"/>
      <c r="BE582" s="75"/>
      <c r="BI582" s="194"/>
    </row>
    <row r="583" spans="1:61" ht="11.25" customHeight="1" x14ac:dyDescent="0.3">
      <c r="A583" s="184" t="s">
        <v>1263</v>
      </c>
      <c r="B583" s="185">
        <v>0</v>
      </c>
      <c r="C583" s="832">
        <v>70900</v>
      </c>
      <c r="D583" s="55">
        <v>1E-4</v>
      </c>
      <c r="E583" s="91">
        <v>0</v>
      </c>
      <c r="F583" s="188">
        <v>0</v>
      </c>
      <c r="G583" s="186">
        <v>0</v>
      </c>
      <c r="H583" s="186">
        <v>0</v>
      </c>
      <c r="I583" s="187">
        <v>0</v>
      </c>
      <c r="J583" s="186">
        <v>0</v>
      </c>
      <c r="K583" s="186">
        <v>0</v>
      </c>
      <c r="L583" s="186">
        <v>0</v>
      </c>
      <c r="M583" s="187">
        <v>0</v>
      </c>
      <c r="N583" s="189">
        <v>0</v>
      </c>
      <c r="O583" s="189">
        <v>0</v>
      </c>
      <c r="P583" s="189">
        <v>0</v>
      </c>
      <c r="Q583" s="189">
        <v>0</v>
      </c>
      <c r="R583" s="211">
        <v>0</v>
      </c>
      <c r="S583" s="211">
        <v>1E-4</v>
      </c>
      <c r="T583" s="188">
        <v>0</v>
      </c>
      <c r="U583" s="187">
        <v>0</v>
      </c>
      <c r="V583" s="189">
        <v>0</v>
      </c>
      <c r="W583" s="189">
        <v>0</v>
      </c>
      <c r="X583" s="188">
        <v>0</v>
      </c>
      <c r="Y583" s="188">
        <v>0</v>
      </c>
      <c r="Z583" s="186">
        <v>0</v>
      </c>
      <c r="AA583" s="186">
        <v>0</v>
      </c>
      <c r="AB583" s="186">
        <v>0</v>
      </c>
      <c r="AC583" s="186">
        <v>0</v>
      </c>
      <c r="AD583" s="189">
        <v>0</v>
      </c>
      <c r="AE583" s="189">
        <v>0</v>
      </c>
      <c r="AF583" s="189">
        <v>0</v>
      </c>
      <c r="AG583" s="189">
        <v>0</v>
      </c>
      <c r="AH583" s="191">
        <v>0</v>
      </c>
      <c r="AI583" s="186">
        <v>0</v>
      </c>
      <c r="AJ583" s="192">
        <v>7501943431317</v>
      </c>
      <c r="AK583" s="192">
        <v>70504</v>
      </c>
      <c r="AL583" s="90" t="s">
        <v>279</v>
      </c>
      <c r="AM583" s="75">
        <v>70900</v>
      </c>
      <c r="AO583" s="210">
        <v>0</v>
      </c>
      <c r="AP583" s="210">
        <v>0</v>
      </c>
      <c r="AQ583" s="209">
        <v>0</v>
      </c>
      <c r="AR583" s="210">
        <v>0</v>
      </c>
      <c r="AS583" s="209">
        <v>0</v>
      </c>
      <c r="AT583" s="210">
        <v>0</v>
      </c>
      <c r="AU583" s="209">
        <v>0</v>
      </c>
      <c r="AV583" s="210">
        <v>0</v>
      </c>
      <c r="AW583" s="209">
        <v>0</v>
      </c>
      <c r="AX583" s="210">
        <v>0</v>
      </c>
      <c r="AY583" s="209">
        <v>0</v>
      </c>
      <c r="AZ583" s="210">
        <v>0</v>
      </c>
      <c r="BA583" s="209">
        <v>0</v>
      </c>
      <c r="BB583" s="210">
        <v>0</v>
      </c>
      <c r="BC583" s="209">
        <v>0</v>
      </c>
      <c r="BD583" s="75"/>
      <c r="BE583" s="75"/>
      <c r="BF583" s="75"/>
      <c r="BI583" s="194"/>
    </row>
    <row r="584" spans="1:61" ht="11.25" customHeight="1" x14ac:dyDescent="0.3">
      <c r="A584" s="184" t="s">
        <v>1264</v>
      </c>
      <c r="B584" s="185">
        <v>0</v>
      </c>
      <c r="C584" s="844">
        <v>70803</v>
      </c>
      <c r="D584" s="55">
        <v>577.23900000000003</v>
      </c>
      <c r="E584" s="91">
        <v>0</v>
      </c>
      <c r="F584" s="188">
        <v>0</v>
      </c>
      <c r="G584" s="186">
        <v>0</v>
      </c>
      <c r="H584" s="186">
        <v>0</v>
      </c>
      <c r="I584" s="187">
        <v>0</v>
      </c>
      <c r="J584" s="188">
        <v>0</v>
      </c>
      <c r="K584" s="186">
        <v>0</v>
      </c>
      <c r="L584" s="186">
        <v>0</v>
      </c>
      <c r="M584" s="186">
        <v>0</v>
      </c>
      <c r="N584" s="189">
        <v>0</v>
      </c>
      <c r="O584" s="189">
        <v>0</v>
      </c>
      <c r="P584" s="189">
        <v>0</v>
      </c>
      <c r="Q584" s="189">
        <v>0</v>
      </c>
      <c r="R584" s="273">
        <v>0</v>
      </c>
      <c r="S584" s="273">
        <v>577.23900000000003</v>
      </c>
      <c r="T584" s="188">
        <v>577.23900000000003</v>
      </c>
      <c r="U584" s="187">
        <v>0</v>
      </c>
      <c r="V584" s="189">
        <v>0</v>
      </c>
      <c r="W584" s="189">
        <v>0</v>
      </c>
      <c r="X584" s="189">
        <v>577.23900000000003</v>
      </c>
      <c r="Y584" s="188">
        <v>0</v>
      </c>
      <c r="Z584" s="186">
        <v>0</v>
      </c>
      <c r="AA584" s="186">
        <v>0</v>
      </c>
      <c r="AB584" s="186">
        <v>0</v>
      </c>
      <c r="AC584" s="186">
        <v>0</v>
      </c>
      <c r="AD584" s="189">
        <v>0</v>
      </c>
      <c r="AE584" s="189">
        <v>0</v>
      </c>
      <c r="AF584" s="189">
        <v>0</v>
      </c>
      <c r="AG584" s="189">
        <v>0</v>
      </c>
      <c r="AH584" s="191">
        <v>0</v>
      </c>
      <c r="AI584" s="186">
        <v>0</v>
      </c>
      <c r="AJ584" s="192">
        <v>7501943431317</v>
      </c>
      <c r="AK584" s="192">
        <v>70504</v>
      </c>
      <c r="AL584" s="193" t="s">
        <v>279</v>
      </c>
      <c r="AM584" s="75">
        <v>70803</v>
      </c>
      <c r="AO584" s="274">
        <v>0</v>
      </c>
      <c r="AP584" s="274">
        <v>0</v>
      </c>
      <c r="AQ584" s="275">
        <v>0</v>
      </c>
      <c r="AR584" s="274">
        <v>0</v>
      </c>
      <c r="AS584" s="275">
        <v>0</v>
      </c>
      <c r="AT584" s="274">
        <v>0</v>
      </c>
      <c r="AU584" s="275">
        <v>0</v>
      </c>
      <c r="AV584" s="274">
        <v>0</v>
      </c>
      <c r="AW584" s="275">
        <v>0</v>
      </c>
      <c r="AX584" s="274">
        <v>0</v>
      </c>
      <c r="AY584" s="275">
        <v>0</v>
      </c>
      <c r="AZ584" s="274">
        <v>0</v>
      </c>
      <c r="BA584" s="275">
        <v>0</v>
      </c>
      <c r="BB584" s="274">
        <v>0</v>
      </c>
      <c r="BC584" s="275">
        <v>0</v>
      </c>
      <c r="BD584" s="75"/>
      <c r="BE584" s="75"/>
      <c r="BI584" s="194"/>
    </row>
    <row r="585" spans="1:61" ht="11.25" customHeight="1" x14ac:dyDescent="0.3">
      <c r="A585" s="184" t="s">
        <v>1265</v>
      </c>
      <c r="B585" s="185">
        <v>0</v>
      </c>
      <c r="C585" s="844">
        <v>70550</v>
      </c>
      <c r="D585" s="55">
        <v>1557.6</v>
      </c>
      <c r="E585" s="91">
        <v>0</v>
      </c>
      <c r="F585" s="188">
        <v>0</v>
      </c>
      <c r="G585" s="186">
        <v>0</v>
      </c>
      <c r="H585" s="186">
        <v>0</v>
      </c>
      <c r="I585" s="187">
        <v>0</v>
      </c>
      <c r="J585" s="188">
        <v>0</v>
      </c>
      <c r="K585" s="186">
        <v>0</v>
      </c>
      <c r="L585" s="186">
        <v>0</v>
      </c>
      <c r="M585" s="186">
        <v>0</v>
      </c>
      <c r="N585" s="189">
        <v>0</v>
      </c>
      <c r="O585" s="189">
        <v>0</v>
      </c>
      <c r="P585" s="189">
        <v>0</v>
      </c>
      <c r="Q585" s="189">
        <v>0</v>
      </c>
      <c r="R585" s="273">
        <v>0</v>
      </c>
      <c r="S585" s="273">
        <v>1557.6</v>
      </c>
      <c r="T585" s="188">
        <v>1557.6</v>
      </c>
      <c r="U585" s="187">
        <v>0</v>
      </c>
      <c r="V585" s="189">
        <v>0</v>
      </c>
      <c r="W585" s="189">
        <v>0</v>
      </c>
      <c r="X585" s="189">
        <v>1557.6</v>
      </c>
      <c r="Y585" s="188">
        <v>0</v>
      </c>
      <c r="Z585" s="186">
        <v>0</v>
      </c>
      <c r="AA585" s="186">
        <v>0</v>
      </c>
      <c r="AB585" s="186">
        <v>0</v>
      </c>
      <c r="AC585" s="186">
        <v>0</v>
      </c>
      <c r="AD585" s="189">
        <v>0</v>
      </c>
      <c r="AE585" s="189">
        <v>0</v>
      </c>
      <c r="AF585" s="189">
        <v>0</v>
      </c>
      <c r="AG585" s="189">
        <v>0</v>
      </c>
      <c r="AH585" s="191">
        <v>0</v>
      </c>
      <c r="AI585" s="186">
        <v>0</v>
      </c>
      <c r="AJ585" s="192">
        <v>7506425600212</v>
      </c>
      <c r="AK585" s="192" t="s">
        <v>262</v>
      </c>
      <c r="AL585" s="193" t="s">
        <v>279</v>
      </c>
      <c r="AM585" s="75">
        <v>70550</v>
      </c>
      <c r="AO585" s="274">
        <v>0</v>
      </c>
      <c r="AP585" s="274">
        <v>0</v>
      </c>
      <c r="AQ585" s="275">
        <v>0</v>
      </c>
      <c r="AR585" s="274">
        <v>0</v>
      </c>
      <c r="AS585" s="275">
        <v>0</v>
      </c>
      <c r="AT585" s="274">
        <v>0</v>
      </c>
      <c r="AU585" s="275">
        <v>0</v>
      </c>
      <c r="AV585" s="274">
        <v>0</v>
      </c>
      <c r="AW585" s="275">
        <v>0</v>
      </c>
      <c r="AX585" s="274">
        <v>0</v>
      </c>
      <c r="AY585" s="275">
        <v>0</v>
      </c>
      <c r="AZ585" s="274">
        <v>0</v>
      </c>
      <c r="BA585" s="275">
        <v>0</v>
      </c>
      <c r="BB585" s="274">
        <v>0</v>
      </c>
      <c r="BC585" s="275">
        <v>0</v>
      </c>
      <c r="BD585" s="75"/>
      <c r="BE585" s="75"/>
      <c r="BI585" s="194"/>
    </row>
    <row r="586" spans="1:61" ht="11.25" customHeight="1" x14ac:dyDescent="0.3">
      <c r="A586" s="184" t="s">
        <v>1266</v>
      </c>
      <c r="B586" s="185">
        <v>0</v>
      </c>
      <c r="C586" s="844">
        <v>70580</v>
      </c>
      <c r="D586" s="55">
        <v>1E-4</v>
      </c>
      <c r="E586" s="91">
        <v>0</v>
      </c>
      <c r="F586" s="188">
        <v>0</v>
      </c>
      <c r="G586" s="186">
        <v>0</v>
      </c>
      <c r="H586" s="186">
        <v>0</v>
      </c>
      <c r="I586" s="187">
        <v>0</v>
      </c>
      <c r="J586" s="188">
        <v>0</v>
      </c>
      <c r="K586" s="186">
        <v>0</v>
      </c>
      <c r="L586" s="186">
        <v>0</v>
      </c>
      <c r="M586" s="186">
        <v>0</v>
      </c>
      <c r="N586" s="189">
        <v>0</v>
      </c>
      <c r="O586" s="189">
        <v>0</v>
      </c>
      <c r="P586" s="189">
        <v>0</v>
      </c>
      <c r="Q586" s="189">
        <v>0</v>
      </c>
      <c r="R586" s="273">
        <v>0</v>
      </c>
      <c r="S586" s="273">
        <v>1E-4</v>
      </c>
      <c r="T586" s="188">
        <v>0</v>
      </c>
      <c r="U586" s="187">
        <v>0</v>
      </c>
      <c r="V586" s="189">
        <v>0</v>
      </c>
      <c r="W586" s="189">
        <v>0</v>
      </c>
      <c r="X586" s="189">
        <v>0</v>
      </c>
      <c r="Y586" s="188">
        <v>0</v>
      </c>
      <c r="Z586" s="186">
        <v>0</v>
      </c>
      <c r="AA586" s="186">
        <v>0</v>
      </c>
      <c r="AB586" s="186">
        <v>0</v>
      </c>
      <c r="AC586" s="186">
        <v>0</v>
      </c>
      <c r="AD586" s="189">
        <v>0</v>
      </c>
      <c r="AE586" s="189">
        <v>0</v>
      </c>
      <c r="AF586" s="189">
        <v>0</v>
      </c>
      <c r="AG586" s="189">
        <v>0</v>
      </c>
      <c r="AH586" s="191">
        <v>0</v>
      </c>
      <c r="AI586" s="186">
        <v>0</v>
      </c>
      <c r="AJ586" s="192">
        <v>7501943431805</v>
      </c>
      <c r="AK586" s="192">
        <v>70514</v>
      </c>
      <c r="AL586" s="193" t="s">
        <v>279</v>
      </c>
      <c r="AM586" s="75">
        <v>70580</v>
      </c>
      <c r="AO586" s="274">
        <v>0</v>
      </c>
      <c r="AP586" s="274">
        <v>0</v>
      </c>
      <c r="AQ586" s="275">
        <v>0</v>
      </c>
      <c r="AR586" s="274">
        <v>0</v>
      </c>
      <c r="AS586" s="275">
        <v>0</v>
      </c>
      <c r="AT586" s="274">
        <v>0</v>
      </c>
      <c r="AU586" s="275">
        <v>0</v>
      </c>
      <c r="AV586" s="274">
        <v>0</v>
      </c>
      <c r="AW586" s="275">
        <v>0</v>
      </c>
      <c r="AX586" s="274">
        <v>0</v>
      </c>
      <c r="AY586" s="275">
        <v>0</v>
      </c>
      <c r="AZ586" s="274">
        <v>0</v>
      </c>
      <c r="BA586" s="275">
        <v>0</v>
      </c>
      <c r="BB586" s="274">
        <v>0</v>
      </c>
      <c r="BC586" s="275">
        <v>0</v>
      </c>
      <c r="BD586" s="75"/>
      <c r="BE586" s="75"/>
      <c r="BI586" s="194"/>
    </row>
    <row r="587" spans="1:61" ht="11.25" customHeight="1" x14ac:dyDescent="0.3">
      <c r="A587" s="184" t="s">
        <v>1267</v>
      </c>
      <c r="B587" s="185">
        <v>0</v>
      </c>
      <c r="C587" s="844">
        <v>70538</v>
      </c>
      <c r="D587" s="55">
        <v>1E-4</v>
      </c>
      <c r="E587" s="91">
        <v>0</v>
      </c>
      <c r="F587" s="188">
        <v>0</v>
      </c>
      <c r="G587" s="186">
        <v>0</v>
      </c>
      <c r="H587" s="186">
        <v>0</v>
      </c>
      <c r="I587" s="187">
        <v>0</v>
      </c>
      <c r="J587" s="188">
        <v>0</v>
      </c>
      <c r="K587" s="186">
        <v>0</v>
      </c>
      <c r="L587" s="186">
        <v>0</v>
      </c>
      <c r="M587" s="186">
        <v>0</v>
      </c>
      <c r="N587" s="189">
        <v>0</v>
      </c>
      <c r="O587" s="189">
        <v>0</v>
      </c>
      <c r="P587" s="189">
        <v>0</v>
      </c>
      <c r="Q587" s="189">
        <v>0</v>
      </c>
      <c r="R587" s="273">
        <v>0</v>
      </c>
      <c r="S587" s="273">
        <v>1E-4</v>
      </c>
      <c r="T587" s="188">
        <v>0</v>
      </c>
      <c r="U587" s="187">
        <v>0</v>
      </c>
      <c r="V587" s="189">
        <v>0</v>
      </c>
      <c r="W587" s="189">
        <v>0</v>
      </c>
      <c r="X587" s="189">
        <v>0</v>
      </c>
      <c r="Y587" s="188">
        <v>0</v>
      </c>
      <c r="Z587" s="186">
        <v>0</v>
      </c>
      <c r="AA587" s="186">
        <v>0</v>
      </c>
      <c r="AB587" s="186">
        <v>0</v>
      </c>
      <c r="AC587" s="186">
        <v>0</v>
      </c>
      <c r="AD587" s="189">
        <v>0</v>
      </c>
      <c r="AE587" s="189">
        <v>0</v>
      </c>
      <c r="AF587" s="189">
        <v>0</v>
      </c>
      <c r="AG587" s="189">
        <v>0</v>
      </c>
      <c r="AH587" s="191">
        <v>0</v>
      </c>
      <c r="AI587" s="186">
        <v>0</v>
      </c>
      <c r="AJ587" s="192">
        <v>7501943432475</v>
      </c>
      <c r="AK587" s="192">
        <v>70517</v>
      </c>
      <c r="AL587" s="193" t="s">
        <v>279</v>
      </c>
      <c r="AM587" s="75">
        <v>70538</v>
      </c>
      <c r="AO587" s="274">
        <v>0</v>
      </c>
      <c r="AP587" s="274">
        <v>0</v>
      </c>
      <c r="AQ587" s="275">
        <v>0</v>
      </c>
      <c r="AR587" s="274">
        <v>0</v>
      </c>
      <c r="AS587" s="275">
        <v>0</v>
      </c>
      <c r="AT587" s="274">
        <v>0</v>
      </c>
      <c r="AU587" s="275">
        <v>0</v>
      </c>
      <c r="AV587" s="274">
        <v>0</v>
      </c>
      <c r="AW587" s="275">
        <v>0</v>
      </c>
      <c r="AX587" s="274">
        <v>0</v>
      </c>
      <c r="AY587" s="275">
        <v>0</v>
      </c>
      <c r="AZ587" s="274">
        <v>0</v>
      </c>
      <c r="BA587" s="275">
        <v>0</v>
      </c>
      <c r="BB587" s="274">
        <v>0</v>
      </c>
      <c r="BC587" s="275">
        <v>0</v>
      </c>
      <c r="BD587" s="75"/>
      <c r="BE587" s="75"/>
      <c r="BI587" s="194"/>
    </row>
    <row r="588" spans="1:61" ht="11.25" customHeight="1" x14ac:dyDescent="0.3">
      <c r="A588" s="184" t="s">
        <v>1268</v>
      </c>
      <c r="B588" s="185">
        <v>0</v>
      </c>
      <c r="C588" s="844">
        <v>70579</v>
      </c>
      <c r="D588" s="55">
        <v>1E-4</v>
      </c>
      <c r="E588" s="91">
        <v>0</v>
      </c>
      <c r="F588" s="188">
        <v>0</v>
      </c>
      <c r="G588" s="186">
        <v>0</v>
      </c>
      <c r="H588" s="186">
        <v>0</v>
      </c>
      <c r="I588" s="187">
        <v>0</v>
      </c>
      <c r="J588" s="188">
        <v>0</v>
      </c>
      <c r="K588" s="186">
        <v>0</v>
      </c>
      <c r="L588" s="186">
        <v>0</v>
      </c>
      <c r="M588" s="186">
        <v>0</v>
      </c>
      <c r="N588" s="189">
        <v>0</v>
      </c>
      <c r="O588" s="189">
        <v>0</v>
      </c>
      <c r="P588" s="189">
        <v>0</v>
      </c>
      <c r="Q588" s="189">
        <v>0</v>
      </c>
      <c r="R588" s="273">
        <v>0</v>
      </c>
      <c r="S588" s="273">
        <v>1E-4</v>
      </c>
      <c r="T588" s="188">
        <v>0</v>
      </c>
      <c r="U588" s="187">
        <v>0</v>
      </c>
      <c r="V588" s="189">
        <v>0</v>
      </c>
      <c r="W588" s="189">
        <v>0</v>
      </c>
      <c r="X588" s="189">
        <v>0</v>
      </c>
      <c r="Y588" s="188">
        <v>0</v>
      </c>
      <c r="Z588" s="186">
        <v>0</v>
      </c>
      <c r="AA588" s="186">
        <v>0</v>
      </c>
      <c r="AB588" s="186">
        <v>0</v>
      </c>
      <c r="AC588" s="186">
        <v>0</v>
      </c>
      <c r="AD588" s="189">
        <v>0</v>
      </c>
      <c r="AE588" s="189">
        <v>0</v>
      </c>
      <c r="AF588" s="189">
        <v>0</v>
      </c>
      <c r="AG588" s="189">
        <v>0</v>
      </c>
      <c r="AH588" s="191">
        <v>0</v>
      </c>
      <c r="AI588" s="186">
        <v>0</v>
      </c>
      <c r="AJ588" s="192">
        <v>7501943432475</v>
      </c>
      <c r="AK588" s="192">
        <v>70517</v>
      </c>
      <c r="AL588" s="193" t="s">
        <v>279</v>
      </c>
      <c r="AM588" s="75">
        <v>70579</v>
      </c>
      <c r="AO588" s="274">
        <v>0</v>
      </c>
      <c r="AP588" s="274">
        <v>0</v>
      </c>
      <c r="AQ588" s="275">
        <v>0</v>
      </c>
      <c r="AR588" s="274">
        <v>0</v>
      </c>
      <c r="AS588" s="275">
        <v>0</v>
      </c>
      <c r="AT588" s="274">
        <v>0</v>
      </c>
      <c r="AU588" s="275">
        <v>0</v>
      </c>
      <c r="AV588" s="274">
        <v>0</v>
      </c>
      <c r="AW588" s="275">
        <v>0</v>
      </c>
      <c r="AX588" s="274">
        <v>0</v>
      </c>
      <c r="AY588" s="275">
        <v>0</v>
      </c>
      <c r="AZ588" s="274">
        <v>0</v>
      </c>
      <c r="BA588" s="275">
        <v>0</v>
      </c>
      <c r="BB588" s="274">
        <v>0</v>
      </c>
      <c r="BC588" s="275">
        <v>0</v>
      </c>
      <c r="BD588" s="75"/>
      <c r="BE588" s="75"/>
      <c r="BI588" s="194"/>
    </row>
    <row r="589" spans="1:61" ht="11.25" customHeight="1" x14ac:dyDescent="0.3">
      <c r="A589" s="184" t="s">
        <v>1269</v>
      </c>
      <c r="B589" s="185">
        <v>0</v>
      </c>
      <c r="C589" s="844">
        <v>70545</v>
      </c>
      <c r="D589" s="55">
        <v>1E-4</v>
      </c>
      <c r="E589" s="91">
        <v>0</v>
      </c>
      <c r="F589" s="188">
        <v>0</v>
      </c>
      <c r="G589" s="186">
        <v>0</v>
      </c>
      <c r="H589" s="186">
        <v>0</v>
      </c>
      <c r="I589" s="187">
        <v>0</v>
      </c>
      <c r="J589" s="188">
        <v>0</v>
      </c>
      <c r="K589" s="186">
        <v>0</v>
      </c>
      <c r="L589" s="186">
        <v>0</v>
      </c>
      <c r="M589" s="186">
        <v>0</v>
      </c>
      <c r="N589" s="189">
        <v>0</v>
      </c>
      <c r="O589" s="189">
        <v>0</v>
      </c>
      <c r="P589" s="189">
        <v>0</v>
      </c>
      <c r="Q589" s="189">
        <v>0</v>
      </c>
      <c r="R589" s="273">
        <v>0</v>
      </c>
      <c r="S589" s="273">
        <v>1E-4</v>
      </c>
      <c r="T589" s="188">
        <v>0</v>
      </c>
      <c r="U589" s="187">
        <v>0</v>
      </c>
      <c r="V589" s="189">
        <v>0</v>
      </c>
      <c r="W589" s="189">
        <v>0</v>
      </c>
      <c r="X589" s="189">
        <v>0</v>
      </c>
      <c r="Y589" s="188">
        <v>0</v>
      </c>
      <c r="Z589" s="186">
        <v>0</v>
      </c>
      <c r="AA589" s="186">
        <v>0</v>
      </c>
      <c r="AB589" s="186">
        <v>0</v>
      </c>
      <c r="AC589" s="186">
        <v>0</v>
      </c>
      <c r="AD589" s="189">
        <v>0</v>
      </c>
      <c r="AE589" s="189">
        <v>0</v>
      </c>
      <c r="AF589" s="189">
        <v>0</v>
      </c>
      <c r="AG589" s="189">
        <v>0</v>
      </c>
      <c r="AH589" s="191">
        <v>0</v>
      </c>
      <c r="AI589" s="186">
        <v>0</v>
      </c>
      <c r="AJ589" s="192">
        <v>7501943431089</v>
      </c>
      <c r="AK589" s="192">
        <v>70502</v>
      </c>
      <c r="AL589" s="193" t="s">
        <v>279</v>
      </c>
      <c r="AM589" s="75">
        <v>70545</v>
      </c>
      <c r="AO589" s="274">
        <v>0</v>
      </c>
      <c r="AP589" s="274">
        <v>0</v>
      </c>
      <c r="AQ589" s="275">
        <v>0</v>
      </c>
      <c r="AR589" s="274">
        <v>0</v>
      </c>
      <c r="AS589" s="275">
        <v>0</v>
      </c>
      <c r="AT589" s="274">
        <v>0</v>
      </c>
      <c r="AU589" s="275">
        <v>0</v>
      </c>
      <c r="AV589" s="274">
        <v>0</v>
      </c>
      <c r="AW589" s="275">
        <v>0</v>
      </c>
      <c r="AX589" s="274">
        <v>0</v>
      </c>
      <c r="AY589" s="275">
        <v>0</v>
      </c>
      <c r="AZ589" s="274">
        <v>0</v>
      </c>
      <c r="BA589" s="275">
        <v>0</v>
      </c>
      <c r="BB589" s="274">
        <v>0</v>
      </c>
      <c r="BC589" s="275">
        <v>0</v>
      </c>
      <c r="BD589" s="75"/>
      <c r="BE589" s="75"/>
      <c r="BI589" s="194"/>
    </row>
    <row r="590" spans="1:61" ht="11.25" customHeight="1" x14ac:dyDescent="0.3">
      <c r="A590" s="184" t="s">
        <v>1270</v>
      </c>
      <c r="B590" s="185">
        <v>0</v>
      </c>
      <c r="C590" s="844">
        <v>70712</v>
      </c>
      <c r="D590" s="55">
        <v>1E-4</v>
      </c>
      <c r="E590" s="91">
        <v>0</v>
      </c>
      <c r="F590" s="188">
        <v>0</v>
      </c>
      <c r="G590" s="186">
        <v>0</v>
      </c>
      <c r="H590" s="186">
        <v>0</v>
      </c>
      <c r="I590" s="187">
        <v>0</v>
      </c>
      <c r="J590" s="188">
        <v>0</v>
      </c>
      <c r="K590" s="186">
        <v>0</v>
      </c>
      <c r="L590" s="186">
        <v>0</v>
      </c>
      <c r="M590" s="186">
        <v>0</v>
      </c>
      <c r="N590" s="189">
        <v>0</v>
      </c>
      <c r="O590" s="189">
        <v>0</v>
      </c>
      <c r="P590" s="189">
        <v>0</v>
      </c>
      <c r="Q590" s="189">
        <v>0</v>
      </c>
      <c r="R590" s="273">
        <v>0</v>
      </c>
      <c r="S590" s="273">
        <v>1E-4</v>
      </c>
      <c r="T590" s="188">
        <v>0</v>
      </c>
      <c r="U590" s="187">
        <v>0</v>
      </c>
      <c r="V590" s="189">
        <v>0</v>
      </c>
      <c r="W590" s="189">
        <v>0</v>
      </c>
      <c r="X590" s="189">
        <v>0</v>
      </c>
      <c r="Y590" s="188">
        <v>0</v>
      </c>
      <c r="Z590" s="186">
        <v>0</v>
      </c>
      <c r="AA590" s="186">
        <v>0</v>
      </c>
      <c r="AB590" s="186">
        <v>0</v>
      </c>
      <c r="AC590" s="186">
        <v>0</v>
      </c>
      <c r="AD590" s="189">
        <v>0</v>
      </c>
      <c r="AE590" s="189">
        <v>0</v>
      </c>
      <c r="AF590" s="189">
        <v>0</v>
      </c>
      <c r="AG590" s="189">
        <v>0</v>
      </c>
      <c r="AH590" s="191">
        <v>0</v>
      </c>
      <c r="AI590" s="186">
        <v>0</v>
      </c>
      <c r="AJ590" s="192">
        <v>7506425619627</v>
      </c>
      <c r="AK590" s="192" t="s">
        <v>262</v>
      </c>
      <c r="AL590" s="193" t="s">
        <v>279</v>
      </c>
      <c r="AM590" s="75">
        <v>70712</v>
      </c>
      <c r="AO590" s="274">
        <v>0</v>
      </c>
      <c r="AP590" s="274">
        <v>0</v>
      </c>
      <c r="AQ590" s="275">
        <v>0</v>
      </c>
      <c r="AR590" s="274">
        <v>0</v>
      </c>
      <c r="AS590" s="275">
        <v>0</v>
      </c>
      <c r="AT590" s="274">
        <v>0</v>
      </c>
      <c r="AU590" s="275">
        <v>0</v>
      </c>
      <c r="AV590" s="274">
        <v>0</v>
      </c>
      <c r="AW590" s="275">
        <v>0</v>
      </c>
      <c r="AX590" s="274">
        <v>0</v>
      </c>
      <c r="AY590" s="275">
        <v>0</v>
      </c>
      <c r="AZ590" s="274">
        <v>0</v>
      </c>
      <c r="BA590" s="275">
        <v>0</v>
      </c>
      <c r="BB590" s="274">
        <v>0</v>
      </c>
      <c r="BC590" s="275">
        <v>0</v>
      </c>
      <c r="BD590" s="75"/>
      <c r="BE590" s="75"/>
      <c r="BI590" s="194"/>
    </row>
    <row r="591" spans="1:61" ht="11.25" customHeight="1" x14ac:dyDescent="0.3">
      <c r="A591" s="184" t="s">
        <v>1271</v>
      </c>
      <c r="B591" s="185">
        <v>0</v>
      </c>
      <c r="C591" s="844">
        <v>70677</v>
      </c>
      <c r="D591" s="55">
        <v>63.8</v>
      </c>
      <c r="E591" s="91">
        <v>0</v>
      </c>
      <c r="F591" s="188">
        <v>0</v>
      </c>
      <c r="G591" s="186">
        <v>0</v>
      </c>
      <c r="H591" s="186">
        <v>0</v>
      </c>
      <c r="I591" s="187">
        <v>0</v>
      </c>
      <c r="J591" s="188">
        <v>0</v>
      </c>
      <c r="K591" s="186">
        <v>0</v>
      </c>
      <c r="L591" s="186">
        <v>0</v>
      </c>
      <c r="M591" s="186">
        <v>0</v>
      </c>
      <c r="N591" s="189">
        <v>0</v>
      </c>
      <c r="O591" s="189">
        <v>0</v>
      </c>
      <c r="P591" s="189">
        <v>0</v>
      </c>
      <c r="Q591" s="189">
        <v>0</v>
      </c>
      <c r="R591" s="273">
        <v>0</v>
      </c>
      <c r="S591" s="273">
        <v>63.8</v>
      </c>
      <c r="T591" s="188">
        <v>63.8</v>
      </c>
      <c r="U591" s="187">
        <v>0</v>
      </c>
      <c r="V591" s="189">
        <v>0</v>
      </c>
      <c r="W591" s="189">
        <v>0</v>
      </c>
      <c r="X591" s="189">
        <v>63.8</v>
      </c>
      <c r="Y591" s="188">
        <v>0</v>
      </c>
      <c r="Z591" s="186">
        <v>0</v>
      </c>
      <c r="AA591" s="186">
        <v>0</v>
      </c>
      <c r="AB591" s="186">
        <v>0</v>
      </c>
      <c r="AC591" s="186">
        <v>0</v>
      </c>
      <c r="AD591" s="189">
        <v>0</v>
      </c>
      <c r="AE591" s="189">
        <v>0</v>
      </c>
      <c r="AF591" s="189">
        <v>0</v>
      </c>
      <c r="AG591" s="189">
        <v>0</v>
      </c>
      <c r="AH591" s="191">
        <v>0</v>
      </c>
      <c r="AI591" s="186">
        <v>0</v>
      </c>
      <c r="AJ591" s="192">
        <v>7506425617814</v>
      </c>
      <c r="AK591" s="192" t="s">
        <v>262</v>
      </c>
      <c r="AL591" s="193" t="s">
        <v>279</v>
      </c>
      <c r="AM591" s="75">
        <v>70677</v>
      </c>
      <c r="AO591" s="274">
        <v>0</v>
      </c>
      <c r="AP591" s="274">
        <v>0</v>
      </c>
      <c r="AQ591" s="275">
        <v>0</v>
      </c>
      <c r="AR591" s="274">
        <v>0</v>
      </c>
      <c r="AS591" s="275">
        <v>0</v>
      </c>
      <c r="AT591" s="274">
        <v>0</v>
      </c>
      <c r="AU591" s="275">
        <v>0</v>
      </c>
      <c r="AV591" s="274">
        <v>0</v>
      </c>
      <c r="AW591" s="275">
        <v>0</v>
      </c>
      <c r="AX591" s="274">
        <v>0</v>
      </c>
      <c r="AY591" s="275">
        <v>0</v>
      </c>
      <c r="AZ591" s="274">
        <v>0</v>
      </c>
      <c r="BA591" s="275">
        <v>0</v>
      </c>
      <c r="BB591" s="274">
        <v>0</v>
      </c>
      <c r="BC591" s="275">
        <v>0</v>
      </c>
      <c r="BD591" s="75"/>
      <c r="BE591" s="75"/>
      <c r="BI591" s="194"/>
    </row>
    <row r="592" spans="1:61" ht="11.25" customHeight="1" x14ac:dyDescent="0.3">
      <c r="A592" s="184" t="s">
        <v>1272</v>
      </c>
      <c r="B592" s="185">
        <v>0</v>
      </c>
      <c r="C592" s="844">
        <v>70563</v>
      </c>
      <c r="D592" s="55">
        <v>1E-4</v>
      </c>
      <c r="E592" s="91">
        <v>0</v>
      </c>
      <c r="F592" s="188">
        <v>0</v>
      </c>
      <c r="G592" s="186">
        <v>0</v>
      </c>
      <c r="H592" s="186">
        <v>0</v>
      </c>
      <c r="I592" s="187">
        <v>0</v>
      </c>
      <c r="J592" s="188">
        <v>0</v>
      </c>
      <c r="K592" s="186">
        <v>0</v>
      </c>
      <c r="L592" s="186">
        <v>0</v>
      </c>
      <c r="M592" s="186">
        <v>0</v>
      </c>
      <c r="N592" s="189">
        <v>0</v>
      </c>
      <c r="O592" s="189">
        <v>0</v>
      </c>
      <c r="P592" s="189">
        <v>0</v>
      </c>
      <c r="Q592" s="189">
        <v>0</v>
      </c>
      <c r="R592" s="273">
        <v>0</v>
      </c>
      <c r="S592" s="273">
        <v>1E-4</v>
      </c>
      <c r="T592" s="188">
        <v>0</v>
      </c>
      <c r="U592" s="187">
        <v>0</v>
      </c>
      <c r="V592" s="189">
        <v>0</v>
      </c>
      <c r="W592" s="189">
        <v>0</v>
      </c>
      <c r="X592" s="189">
        <v>0</v>
      </c>
      <c r="Y592" s="188">
        <v>0</v>
      </c>
      <c r="Z592" s="186">
        <v>0</v>
      </c>
      <c r="AA592" s="186">
        <v>0</v>
      </c>
      <c r="AB592" s="186">
        <v>0</v>
      </c>
      <c r="AC592" s="186">
        <v>0</v>
      </c>
      <c r="AD592" s="189">
        <v>0</v>
      </c>
      <c r="AE592" s="189">
        <v>0</v>
      </c>
      <c r="AF592" s="189">
        <v>0</v>
      </c>
      <c r="AG592" s="189">
        <v>0</v>
      </c>
      <c r="AH592" s="191">
        <v>0</v>
      </c>
      <c r="AI592" s="186">
        <v>0</v>
      </c>
      <c r="AJ592" s="192">
        <v>7501943431089</v>
      </c>
      <c r="AK592" s="192">
        <v>70502</v>
      </c>
      <c r="AL592" s="193" t="s">
        <v>279</v>
      </c>
      <c r="AM592" s="75">
        <v>70563</v>
      </c>
      <c r="AO592" s="274">
        <v>0</v>
      </c>
      <c r="AP592" s="274">
        <v>0</v>
      </c>
      <c r="AQ592" s="275">
        <v>0</v>
      </c>
      <c r="AR592" s="274">
        <v>0</v>
      </c>
      <c r="AS592" s="275">
        <v>0</v>
      </c>
      <c r="AT592" s="274">
        <v>0</v>
      </c>
      <c r="AU592" s="275">
        <v>0</v>
      </c>
      <c r="AV592" s="274">
        <v>0</v>
      </c>
      <c r="AW592" s="275">
        <v>0</v>
      </c>
      <c r="AX592" s="274">
        <v>0</v>
      </c>
      <c r="AY592" s="275">
        <v>0</v>
      </c>
      <c r="AZ592" s="274">
        <v>0</v>
      </c>
      <c r="BA592" s="275">
        <v>0</v>
      </c>
      <c r="BB592" s="274">
        <v>0</v>
      </c>
      <c r="BC592" s="275">
        <v>0</v>
      </c>
      <c r="BD592" s="75"/>
      <c r="BE592" s="75"/>
      <c r="BI592" s="194"/>
    </row>
    <row r="593" spans="1:61" ht="11.25" customHeight="1" x14ac:dyDescent="0.3">
      <c r="A593" s="184" t="s">
        <v>1273</v>
      </c>
      <c r="B593" s="185">
        <v>0</v>
      </c>
      <c r="C593" s="844">
        <v>70531</v>
      </c>
      <c r="D593" s="55">
        <v>1E-4</v>
      </c>
      <c r="E593" s="91">
        <v>0</v>
      </c>
      <c r="F593" s="188">
        <v>0</v>
      </c>
      <c r="G593" s="186">
        <v>0</v>
      </c>
      <c r="H593" s="186">
        <v>0</v>
      </c>
      <c r="I593" s="187">
        <v>0</v>
      </c>
      <c r="J593" s="188">
        <v>0</v>
      </c>
      <c r="K593" s="186">
        <v>0</v>
      </c>
      <c r="L593" s="186">
        <v>0</v>
      </c>
      <c r="M593" s="186">
        <v>0</v>
      </c>
      <c r="N593" s="189">
        <v>0</v>
      </c>
      <c r="O593" s="189">
        <v>0</v>
      </c>
      <c r="P593" s="189">
        <v>0</v>
      </c>
      <c r="Q593" s="189">
        <v>0</v>
      </c>
      <c r="R593" s="273">
        <v>0</v>
      </c>
      <c r="S593" s="273">
        <v>1E-4</v>
      </c>
      <c r="T593" s="188">
        <v>0</v>
      </c>
      <c r="U593" s="187">
        <v>0</v>
      </c>
      <c r="V593" s="189">
        <v>0</v>
      </c>
      <c r="W593" s="189">
        <v>0</v>
      </c>
      <c r="X593" s="189">
        <v>0</v>
      </c>
      <c r="Y593" s="188">
        <v>0</v>
      </c>
      <c r="Z593" s="186">
        <v>0</v>
      </c>
      <c r="AA593" s="186">
        <v>0</v>
      </c>
      <c r="AB593" s="186">
        <v>0</v>
      </c>
      <c r="AC593" s="186">
        <v>0</v>
      </c>
      <c r="AD593" s="189">
        <v>0</v>
      </c>
      <c r="AE593" s="189">
        <v>0</v>
      </c>
      <c r="AF593" s="189">
        <v>0</v>
      </c>
      <c r="AG593" s="189">
        <v>0</v>
      </c>
      <c r="AH593" s="191">
        <v>0</v>
      </c>
      <c r="AI593" s="186">
        <v>0</v>
      </c>
      <c r="AJ593" s="192">
        <v>7501943432116</v>
      </c>
      <c r="AK593" s="192">
        <v>70515</v>
      </c>
      <c r="AL593" s="193" t="s">
        <v>279</v>
      </c>
      <c r="AM593" s="75">
        <v>70531</v>
      </c>
      <c r="AO593" s="274">
        <v>0</v>
      </c>
      <c r="AP593" s="274">
        <v>0</v>
      </c>
      <c r="AQ593" s="275">
        <v>0</v>
      </c>
      <c r="AR593" s="274">
        <v>0</v>
      </c>
      <c r="AS593" s="275">
        <v>0</v>
      </c>
      <c r="AT593" s="274">
        <v>0</v>
      </c>
      <c r="AU593" s="275">
        <v>0</v>
      </c>
      <c r="AV593" s="274">
        <v>0</v>
      </c>
      <c r="AW593" s="275">
        <v>0</v>
      </c>
      <c r="AX593" s="274">
        <v>0</v>
      </c>
      <c r="AY593" s="275">
        <v>0</v>
      </c>
      <c r="AZ593" s="274">
        <v>0</v>
      </c>
      <c r="BA593" s="275">
        <v>0</v>
      </c>
      <c r="BB593" s="274">
        <v>0</v>
      </c>
      <c r="BC593" s="275">
        <v>0</v>
      </c>
      <c r="BD593" s="75"/>
      <c r="BE593" s="75"/>
      <c r="BI593" s="194"/>
    </row>
    <row r="594" spans="1:61" ht="11.25" customHeight="1" x14ac:dyDescent="0.3">
      <c r="A594" s="184" t="s">
        <v>1274</v>
      </c>
      <c r="B594" s="185">
        <v>0</v>
      </c>
      <c r="C594" s="844">
        <v>70576</v>
      </c>
      <c r="D594" s="55">
        <v>1E-4</v>
      </c>
      <c r="E594" s="91">
        <v>0</v>
      </c>
      <c r="F594" s="188">
        <v>0</v>
      </c>
      <c r="G594" s="186">
        <v>0</v>
      </c>
      <c r="H594" s="186">
        <v>0</v>
      </c>
      <c r="I594" s="187">
        <v>0</v>
      </c>
      <c r="J594" s="188">
        <v>0</v>
      </c>
      <c r="K594" s="186">
        <v>0</v>
      </c>
      <c r="L594" s="186">
        <v>0</v>
      </c>
      <c r="M594" s="186">
        <v>0</v>
      </c>
      <c r="N594" s="189">
        <v>0</v>
      </c>
      <c r="O594" s="189">
        <v>0</v>
      </c>
      <c r="P594" s="189">
        <v>0</v>
      </c>
      <c r="Q594" s="189">
        <v>0</v>
      </c>
      <c r="R594" s="273">
        <v>0</v>
      </c>
      <c r="S594" s="273">
        <v>1E-4</v>
      </c>
      <c r="T594" s="188">
        <v>0</v>
      </c>
      <c r="U594" s="187">
        <v>0</v>
      </c>
      <c r="V594" s="189">
        <v>0</v>
      </c>
      <c r="W594" s="189">
        <v>0</v>
      </c>
      <c r="X594" s="189">
        <v>0</v>
      </c>
      <c r="Y594" s="188">
        <v>0</v>
      </c>
      <c r="Z594" s="186">
        <v>0</v>
      </c>
      <c r="AA594" s="186">
        <v>0</v>
      </c>
      <c r="AB594" s="186">
        <v>0</v>
      </c>
      <c r="AC594" s="186">
        <v>0</v>
      </c>
      <c r="AD594" s="189">
        <v>0</v>
      </c>
      <c r="AE594" s="189">
        <v>0</v>
      </c>
      <c r="AF594" s="189">
        <v>0</v>
      </c>
      <c r="AG594" s="189">
        <v>0</v>
      </c>
      <c r="AH594" s="191">
        <v>0</v>
      </c>
      <c r="AI594" s="186">
        <v>0</v>
      </c>
      <c r="AJ594" s="192">
        <v>7501943432116</v>
      </c>
      <c r="AK594" s="192">
        <v>70515</v>
      </c>
      <c r="AL594" s="193" t="s">
        <v>279</v>
      </c>
      <c r="AM594" s="75">
        <v>70576</v>
      </c>
      <c r="AO594" s="274">
        <v>0</v>
      </c>
      <c r="AP594" s="274">
        <v>0</v>
      </c>
      <c r="AQ594" s="275">
        <v>0</v>
      </c>
      <c r="AR594" s="274">
        <v>0</v>
      </c>
      <c r="AS594" s="275">
        <v>0</v>
      </c>
      <c r="AT594" s="274">
        <v>0</v>
      </c>
      <c r="AU594" s="275">
        <v>0</v>
      </c>
      <c r="AV594" s="274">
        <v>0</v>
      </c>
      <c r="AW594" s="275">
        <v>0</v>
      </c>
      <c r="AX594" s="274">
        <v>0</v>
      </c>
      <c r="AY594" s="275">
        <v>0</v>
      </c>
      <c r="AZ594" s="274">
        <v>0</v>
      </c>
      <c r="BA594" s="275">
        <v>0</v>
      </c>
      <c r="BB594" s="274">
        <v>0</v>
      </c>
      <c r="BC594" s="275">
        <v>0</v>
      </c>
      <c r="BD594" s="75"/>
      <c r="BE594" s="75"/>
      <c r="BI594" s="194"/>
    </row>
    <row r="595" spans="1:61" ht="11.25" customHeight="1" x14ac:dyDescent="0.3">
      <c r="A595" s="184" t="s">
        <v>1275</v>
      </c>
      <c r="B595" s="185">
        <v>0</v>
      </c>
      <c r="C595" s="844">
        <v>70522</v>
      </c>
      <c r="D595" s="55">
        <v>1E-4</v>
      </c>
      <c r="E595" s="91">
        <v>0</v>
      </c>
      <c r="F595" s="188">
        <v>0</v>
      </c>
      <c r="G595" s="186">
        <v>0</v>
      </c>
      <c r="H595" s="186">
        <v>0</v>
      </c>
      <c r="I595" s="187">
        <v>0</v>
      </c>
      <c r="J595" s="188">
        <v>0</v>
      </c>
      <c r="K595" s="186">
        <v>0</v>
      </c>
      <c r="L595" s="186">
        <v>0</v>
      </c>
      <c r="M595" s="186">
        <v>0</v>
      </c>
      <c r="N595" s="189">
        <v>0</v>
      </c>
      <c r="O595" s="189">
        <v>0</v>
      </c>
      <c r="P595" s="189">
        <v>0</v>
      </c>
      <c r="Q595" s="189">
        <v>0</v>
      </c>
      <c r="R595" s="273">
        <v>0</v>
      </c>
      <c r="S595" s="273">
        <v>1E-4</v>
      </c>
      <c r="T595" s="188">
        <v>0</v>
      </c>
      <c r="U595" s="187">
        <v>0</v>
      </c>
      <c r="V595" s="189">
        <v>0</v>
      </c>
      <c r="W595" s="189">
        <v>0</v>
      </c>
      <c r="X595" s="189">
        <v>0</v>
      </c>
      <c r="Y595" s="188">
        <v>0</v>
      </c>
      <c r="Z595" s="186">
        <v>0</v>
      </c>
      <c r="AA595" s="186">
        <v>0</v>
      </c>
      <c r="AB595" s="186">
        <v>0</v>
      </c>
      <c r="AC595" s="186">
        <v>0</v>
      </c>
      <c r="AD595" s="189">
        <v>0</v>
      </c>
      <c r="AE595" s="189">
        <v>0</v>
      </c>
      <c r="AF595" s="189">
        <v>0</v>
      </c>
      <c r="AG595" s="189">
        <v>0</v>
      </c>
      <c r="AH595" s="191">
        <v>0</v>
      </c>
      <c r="AI595" s="186">
        <v>0</v>
      </c>
      <c r="AJ595" s="192">
        <v>7501943431249</v>
      </c>
      <c r="AK595" s="192">
        <v>70512</v>
      </c>
      <c r="AL595" s="193" t="s">
        <v>279</v>
      </c>
      <c r="AM595" s="75">
        <v>70522</v>
      </c>
      <c r="AO595" s="274">
        <v>0</v>
      </c>
      <c r="AP595" s="274">
        <v>0</v>
      </c>
      <c r="AQ595" s="275">
        <v>0</v>
      </c>
      <c r="AR595" s="274">
        <v>0</v>
      </c>
      <c r="AS595" s="275">
        <v>0</v>
      </c>
      <c r="AT595" s="274">
        <v>0</v>
      </c>
      <c r="AU595" s="275">
        <v>0</v>
      </c>
      <c r="AV595" s="274">
        <v>0</v>
      </c>
      <c r="AW595" s="275">
        <v>0</v>
      </c>
      <c r="AX595" s="274">
        <v>0</v>
      </c>
      <c r="AY595" s="275">
        <v>0</v>
      </c>
      <c r="AZ595" s="274">
        <v>0</v>
      </c>
      <c r="BA595" s="275">
        <v>0</v>
      </c>
      <c r="BB595" s="274">
        <v>0</v>
      </c>
      <c r="BC595" s="275">
        <v>0</v>
      </c>
      <c r="BD595" s="75"/>
      <c r="BE595" s="75"/>
      <c r="BI595" s="194"/>
    </row>
    <row r="596" spans="1:61" ht="11.25" customHeight="1" x14ac:dyDescent="0.3">
      <c r="A596" s="184" t="s">
        <v>1276</v>
      </c>
      <c r="B596" s="185">
        <v>0</v>
      </c>
      <c r="C596" s="844">
        <v>70577</v>
      </c>
      <c r="D596" s="55">
        <v>1E-4</v>
      </c>
      <c r="E596" s="91">
        <v>0</v>
      </c>
      <c r="F596" s="188">
        <v>0</v>
      </c>
      <c r="G596" s="186">
        <v>0</v>
      </c>
      <c r="H596" s="186">
        <v>0</v>
      </c>
      <c r="I596" s="187">
        <v>0</v>
      </c>
      <c r="J596" s="188">
        <v>0</v>
      </c>
      <c r="K596" s="186">
        <v>0</v>
      </c>
      <c r="L596" s="186">
        <v>0</v>
      </c>
      <c r="M596" s="186">
        <v>0</v>
      </c>
      <c r="N596" s="189">
        <v>0</v>
      </c>
      <c r="O596" s="189">
        <v>0</v>
      </c>
      <c r="P596" s="189">
        <v>0</v>
      </c>
      <c r="Q596" s="189">
        <v>0</v>
      </c>
      <c r="R596" s="273">
        <v>0</v>
      </c>
      <c r="S596" s="273">
        <v>1E-4</v>
      </c>
      <c r="T596" s="188">
        <v>0</v>
      </c>
      <c r="U596" s="187">
        <v>0</v>
      </c>
      <c r="V596" s="189">
        <v>0</v>
      </c>
      <c r="W596" s="189">
        <v>0</v>
      </c>
      <c r="X596" s="189">
        <v>0</v>
      </c>
      <c r="Y596" s="188">
        <v>0</v>
      </c>
      <c r="Z596" s="186">
        <v>0</v>
      </c>
      <c r="AA596" s="186">
        <v>0</v>
      </c>
      <c r="AB596" s="186">
        <v>0</v>
      </c>
      <c r="AC596" s="186">
        <v>0</v>
      </c>
      <c r="AD596" s="189">
        <v>0</v>
      </c>
      <c r="AE596" s="189">
        <v>0</v>
      </c>
      <c r="AF596" s="189">
        <v>0</v>
      </c>
      <c r="AG596" s="189">
        <v>0</v>
      </c>
      <c r="AH596" s="191">
        <v>0</v>
      </c>
      <c r="AI596" s="186">
        <v>0</v>
      </c>
      <c r="AJ596" s="192">
        <v>7501943431249</v>
      </c>
      <c r="AK596" s="192">
        <v>70512</v>
      </c>
      <c r="AL596" s="193" t="s">
        <v>279</v>
      </c>
      <c r="AM596" s="75">
        <v>70577</v>
      </c>
      <c r="AO596" s="274">
        <v>0</v>
      </c>
      <c r="AP596" s="274">
        <v>0</v>
      </c>
      <c r="AQ596" s="275">
        <v>0</v>
      </c>
      <c r="AR596" s="274">
        <v>0</v>
      </c>
      <c r="AS596" s="275">
        <v>0</v>
      </c>
      <c r="AT596" s="274">
        <v>0</v>
      </c>
      <c r="AU596" s="275">
        <v>0</v>
      </c>
      <c r="AV596" s="274">
        <v>0</v>
      </c>
      <c r="AW596" s="275">
        <v>0</v>
      </c>
      <c r="AX596" s="274">
        <v>0</v>
      </c>
      <c r="AY596" s="275">
        <v>0</v>
      </c>
      <c r="AZ596" s="274">
        <v>0</v>
      </c>
      <c r="BA596" s="275">
        <v>0</v>
      </c>
      <c r="BB596" s="274">
        <v>0</v>
      </c>
      <c r="BC596" s="275">
        <v>0</v>
      </c>
      <c r="BD596" s="75"/>
      <c r="BE596" s="75"/>
      <c r="BI596" s="194"/>
    </row>
    <row r="597" spans="1:61" ht="11.25" customHeight="1" x14ac:dyDescent="0.3">
      <c r="A597" s="184" t="s">
        <v>1277</v>
      </c>
      <c r="B597" s="185">
        <v>0</v>
      </c>
      <c r="C597" s="844">
        <v>70527</v>
      </c>
      <c r="D597" s="55">
        <v>1E-4</v>
      </c>
      <c r="E597" s="91">
        <v>0</v>
      </c>
      <c r="F597" s="188">
        <v>0</v>
      </c>
      <c r="G597" s="186">
        <v>0</v>
      </c>
      <c r="H597" s="186">
        <v>0</v>
      </c>
      <c r="I597" s="187">
        <v>0</v>
      </c>
      <c r="J597" s="188">
        <v>0</v>
      </c>
      <c r="K597" s="186">
        <v>0</v>
      </c>
      <c r="L597" s="186">
        <v>0</v>
      </c>
      <c r="M597" s="186">
        <v>0</v>
      </c>
      <c r="N597" s="189">
        <v>0</v>
      </c>
      <c r="O597" s="189">
        <v>0</v>
      </c>
      <c r="P597" s="189">
        <v>0</v>
      </c>
      <c r="Q597" s="189">
        <v>0</v>
      </c>
      <c r="R597" s="273">
        <v>0</v>
      </c>
      <c r="S597" s="273">
        <v>1E-4</v>
      </c>
      <c r="T597" s="188">
        <v>0</v>
      </c>
      <c r="U597" s="187">
        <v>0</v>
      </c>
      <c r="V597" s="189">
        <v>0</v>
      </c>
      <c r="W597" s="189">
        <v>0</v>
      </c>
      <c r="X597" s="189">
        <v>0</v>
      </c>
      <c r="Y597" s="188">
        <v>0</v>
      </c>
      <c r="Z597" s="186">
        <v>0</v>
      </c>
      <c r="AA597" s="186">
        <v>0</v>
      </c>
      <c r="AB597" s="186">
        <v>0</v>
      </c>
      <c r="AC597" s="186">
        <v>0</v>
      </c>
      <c r="AD597" s="189">
        <v>0</v>
      </c>
      <c r="AE597" s="189">
        <v>0</v>
      </c>
      <c r="AF597" s="189">
        <v>0</v>
      </c>
      <c r="AG597" s="189">
        <v>0</v>
      </c>
      <c r="AH597" s="191">
        <v>0</v>
      </c>
      <c r="AI597" s="186">
        <v>0</v>
      </c>
      <c r="AJ597" s="192">
        <v>7501943431102</v>
      </c>
      <c r="AK597" s="192">
        <v>70513</v>
      </c>
      <c r="AL597" s="193" t="s">
        <v>279</v>
      </c>
      <c r="AM597" s="75">
        <v>70527</v>
      </c>
      <c r="AO597" s="274">
        <v>0</v>
      </c>
      <c r="AP597" s="274">
        <v>0</v>
      </c>
      <c r="AQ597" s="275">
        <v>0</v>
      </c>
      <c r="AR597" s="274">
        <v>0</v>
      </c>
      <c r="AS597" s="275">
        <v>0</v>
      </c>
      <c r="AT597" s="274">
        <v>0</v>
      </c>
      <c r="AU597" s="275">
        <v>0</v>
      </c>
      <c r="AV597" s="274">
        <v>0</v>
      </c>
      <c r="AW597" s="275">
        <v>0</v>
      </c>
      <c r="AX597" s="274">
        <v>0</v>
      </c>
      <c r="AY597" s="275">
        <v>0</v>
      </c>
      <c r="AZ597" s="274">
        <v>0</v>
      </c>
      <c r="BA597" s="275">
        <v>0</v>
      </c>
      <c r="BB597" s="274">
        <v>0</v>
      </c>
      <c r="BC597" s="275">
        <v>0</v>
      </c>
      <c r="BD597" s="75"/>
      <c r="BE597" s="75"/>
      <c r="BI597" s="194"/>
    </row>
    <row r="598" spans="1:61" ht="11.25" customHeight="1" x14ac:dyDescent="0.3">
      <c r="A598" s="184" t="s">
        <v>1278</v>
      </c>
      <c r="B598" s="185">
        <v>0</v>
      </c>
      <c r="C598" s="844">
        <v>70578</v>
      </c>
      <c r="D598" s="55">
        <v>1E-4</v>
      </c>
      <c r="E598" s="91">
        <v>0</v>
      </c>
      <c r="F598" s="188">
        <v>0</v>
      </c>
      <c r="G598" s="186">
        <v>0</v>
      </c>
      <c r="H598" s="186">
        <v>0</v>
      </c>
      <c r="I598" s="187">
        <v>0</v>
      </c>
      <c r="J598" s="188">
        <v>0</v>
      </c>
      <c r="K598" s="186">
        <v>0</v>
      </c>
      <c r="L598" s="186">
        <v>0</v>
      </c>
      <c r="M598" s="186">
        <v>0</v>
      </c>
      <c r="N598" s="189">
        <v>0</v>
      </c>
      <c r="O598" s="189">
        <v>0</v>
      </c>
      <c r="P598" s="189">
        <v>0</v>
      </c>
      <c r="Q598" s="189">
        <v>0</v>
      </c>
      <c r="R598" s="273">
        <v>0</v>
      </c>
      <c r="S598" s="273">
        <v>1E-4</v>
      </c>
      <c r="T598" s="188">
        <v>0</v>
      </c>
      <c r="U598" s="187">
        <v>0</v>
      </c>
      <c r="V598" s="189">
        <v>0</v>
      </c>
      <c r="W598" s="189">
        <v>0</v>
      </c>
      <c r="X598" s="189">
        <v>0</v>
      </c>
      <c r="Y598" s="188">
        <v>0</v>
      </c>
      <c r="Z598" s="186">
        <v>0</v>
      </c>
      <c r="AA598" s="186">
        <v>0</v>
      </c>
      <c r="AB598" s="186">
        <v>0</v>
      </c>
      <c r="AC598" s="186">
        <v>0</v>
      </c>
      <c r="AD598" s="189">
        <v>0</v>
      </c>
      <c r="AE598" s="189">
        <v>0</v>
      </c>
      <c r="AF598" s="189">
        <v>0</v>
      </c>
      <c r="AG598" s="189">
        <v>0</v>
      </c>
      <c r="AH598" s="191">
        <v>0</v>
      </c>
      <c r="AI598" s="186">
        <v>0</v>
      </c>
      <c r="AJ598" s="192">
        <v>7501943431102</v>
      </c>
      <c r="AK598" s="192">
        <v>70513</v>
      </c>
      <c r="AL598" s="193" t="s">
        <v>279</v>
      </c>
      <c r="AM598" s="75">
        <v>70578</v>
      </c>
      <c r="AO598" s="274">
        <v>0</v>
      </c>
      <c r="AP598" s="274">
        <v>0</v>
      </c>
      <c r="AQ598" s="275">
        <v>0</v>
      </c>
      <c r="AR598" s="274">
        <v>0</v>
      </c>
      <c r="AS598" s="275">
        <v>0</v>
      </c>
      <c r="AT598" s="274">
        <v>0</v>
      </c>
      <c r="AU598" s="275">
        <v>0</v>
      </c>
      <c r="AV598" s="274">
        <v>0</v>
      </c>
      <c r="AW598" s="275">
        <v>0</v>
      </c>
      <c r="AX598" s="274">
        <v>0</v>
      </c>
      <c r="AY598" s="275">
        <v>0</v>
      </c>
      <c r="AZ598" s="274">
        <v>0</v>
      </c>
      <c r="BA598" s="275">
        <v>0</v>
      </c>
      <c r="BB598" s="274">
        <v>0</v>
      </c>
      <c r="BC598" s="275">
        <v>0</v>
      </c>
      <c r="BD598" s="75"/>
      <c r="BE598" s="75"/>
      <c r="BI598" s="194"/>
    </row>
    <row r="599" spans="1:61" ht="11.25" customHeight="1" x14ac:dyDescent="0.3">
      <c r="A599" s="184" t="s">
        <v>1279</v>
      </c>
      <c r="B599" s="185">
        <v>0</v>
      </c>
      <c r="C599" s="844">
        <v>88568</v>
      </c>
      <c r="D599" s="55">
        <v>1E-4</v>
      </c>
      <c r="E599" s="91">
        <v>0</v>
      </c>
      <c r="F599" s="186">
        <v>0</v>
      </c>
      <c r="G599" s="186">
        <v>0</v>
      </c>
      <c r="H599" s="186">
        <v>0</v>
      </c>
      <c r="I599" s="187">
        <v>0</v>
      </c>
      <c r="J599" s="188">
        <v>0</v>
      </c>
      <c r="K599" s="186">
        <v>0</v>
      </c>
      <c r="L599" s="186">
        <v>0</v>
      </c>
      <c r="M599" s="187">
        <v>0</v>
      </c>
      <c r="N599" s="189">
        <v>0</v>
      </c>
      <c r="O599" s="189">
        <v>0</v>
      </c>
      <c r="P599" s="189">
        <v>0</v>
      </c>
      <c r="Q599" s="189">
        <v>0</v>
      </c>
      <c r="R599" s="273">
        <v>0</v>
      </c>
      <c r="S599" s="273">
        <v>1E-4</v>
      </c>
      <c r="T599" s="188">
        <v>0</v>
      </c>
      <c r="U599" s="187">
        <v>0</v>
      </c>
      <c r="V599" s="189">
        <v>0</v>
      </c>
      <c r="W599" s="189">
        <v>0</v>
      </c>
      <c r="X599" s="189">
        <v>0</v>
      </c>
      <c r="Y599" s="188">
        <v>0</v>
      </c>
      <c r="Z599" s="186">
        <v>0</v>
      </c>
      <c r="AA599" s="186">
        <v>0</v>
      </c>
      <c r="AB599" s="186">
        <v>0</v>
      </c>
      <c r="AC599" s="187">
        <v>0</v>
      </c>
      <c r="AD599" s="188">
        <v>0</v>
      </c>
      <c r="AE599" s="189">
        <v>0</v>
      </c>
      <c r="AF599" s="189">
        <v>0</v>
      </c>
      <c r="AG599" s="189">
        <v>0</v>
      </c>
      <c r="AH599" s="191">
        <v>0</v>
      </c>
      <c r="AI599" s="186">
        <v>0</v>
      </c>
      <c r="AJ599" s="192">
        <v>7501943432826</v>
      </c>
      <c r="AK599" s="192" t="s">
        <v>262</v>
      </c>
      <c r="AL599" s="193" t="s">
        <v>278</v>
      </c>
      <c r="AM599" s="75">
        <v>88568</v>
      </c>
      <c r="AO599" s="274">
        <v>0</v>
      </c>
      <c r="AP599" s="274">
        <v>0</v>
      </c>
      <c r="AQ599" s="275">
        <v>0</v>
      </c>
      <c r="AR599" s="274">
        <v>0</v>
      </c>
      <c r="AS599" s="275">
        <v>0</v>
      </c>
      <c r="AT599" s="274">
        <v>0</v>
      </c>
      <c r="AU599" s="275">
        <v>0</v>
      </c>
      <c r="AV599" s="274">
        <v>0</v>
      </c>
      <c r="AW599" s="275">
        <v>0</v>
      </c>
      <c r="AX599" s="274">
        <v>0</v>
      </c>
      <c r="AY599" s="275">
        <v>0</v>
      </c>
      <c r="AZ599" s="274">
        <v>0</v>
      </c>
      <c r="BA599" s="275">
        <v>0</v>
      </c>
      <c r="BB599" s="274">
        <v>0</v>
      </c>
      <c r="BC599" s="275">
        <v>0</v>
      </c>
      <c r="BD599" s="75"/>
      <c r="BE599" s="75"/>
      <c r="BI599" s="194"/>
    </row>
    <row r="600" spans="1:61" ht="11.25" customHeight="1" x14ac:dyDescent="0.3">
      <c r="A600" s="184" t="s">
        <v>1280</v>
      </c>
      <c r="B600" s="185">
        <v>0</v>
      </c>
      <c r="C600" s="844">
        <v>88564</v>
      </c>
      <c r="D600" s="55">
        <v>1E-4</v>
      </c>
      <c r="E600" s="91">
        <v>0</v>
      </c>
      <c r="F600" s="188">
        <v>0</v>
      </c>
      <c r="G600" s="186">
        <v>0</v>
      </c>
      <c r="H600" s="186">
        <v>0</v>
      </c>
      <c r="I600" s="187">
        <v>0</v>
      </c>
      <c r="J600" s="188">
        <v>0</v>
      </c>
      <c r="K600" s="186">
        <v>0</v>
      </c>
      <c r="L600" s="186">
        <v>0</v>
      </c>
      <c r="M600" s="186">
        <v>0</v>
      </c>
      <c r="N600" s="189">
        <v>0</v>
      </c>
      <c r="O600" s="189">
        <v>0</v>
      </c>
      <c r="P600" s="189">
        <v>0</v>
      </c>
      <c r="Q600" s="189">
        <v>0</v>
      </c>
      <c r="R600" s="273">
        <v>0</v>
      </c>
      <c r="S600" s="273">
        <v>1E-4</v>
      </c>
      <c r="T600" s="188">
        <v>0</v>
      </c>
      <c r="U600" s="187">
        <v>0</v>
      </c>
      <c r="V600" s="189">
        <v>0</v>
      </c>
      <c r="W600" s="189">
        <v>0</v>
      </c>
      <c r="X600" s="189">
        <v>0</v>
      </c>
      <c r="Y600" s="188">
        <v>0</v>
      </c>
      <c r="Z600" s="186">
        <v>0</v>
      </c>
      <c r="AA600" s="186">
        <v>0</v>
      </c>
      <c r="AB600" s="186">
        <v>0</v>
      </c>
      <c r="AC600" s="186">
        <v>0</v>
      </c>
      <c r="AD600" s="189">
        <v>0</v>
      </c>
      <c r="AE600" s="189">
        <v>0</v>
      </c>
      <c r="AF600" s="189">
        <v>0</v>
      </c>
      <c r="AG600" s="189">
        <v>0</v>
      </c>
      <c r="AH600" s="191">
        <v>0</v>
      </c>
      <c r="AI600" s="186">
        <v>0</v>
      </c>
      <c r="AJ600" s="192">
        <v>7501943432796</v>
      </c>
      <c r="AK600" s="192" t="s">
        <v>262</v>
      </c>
      <c r="AL600" s="193" t="s">
        <v>278</v>
      </c>
      <c r="AM600" s="75">
        <v>88564</v>
      </c>
      <c r="AO600" s="274">
        <v>0</v>
      </c>
      <c r="AP600" s="274">
        <v>0</v>
      </c>
      <c r="AQ600" s="275">
        <v>0</v>
      </c>
      <c r="AR600" s="274">
        <v>0</v>
      </c>
      <c r="AS600" s="275">
        <v>0</v>
      </c>
      <c r="AT600" s="274">
        <v>0</v>
      </c>
      <c r="AU600" s="275">
        <v>0</v>
      </c>
      <c r="AV600" s="274">
        <v>0</v>
      </c>
      <c r="AW600" s="275">
        <v>0</v>
      </c>
      <c r="AX600" s="274">
        <v>0</v>
      </c>
      <c r="AY600" s="275">
        <v>0</v>
      </c>
      <c r="AZ600" s="274">
        <v>0</v>
      </c>
      <c r="BA600" s="275">
        <v>0</v>
      </c>
      <c r="BB600" s="274">
        <v>0</v>
      </c>
      <c r="BC600" s="275">
        <v>0</v>
      </c>
      <c r="BD600" s="75"/>
      <c r="BE600" s="75"/>
      <c r="BI600" s="194"/>
    </row>
    <row r="601" spans="1:61" ht="11.25" customHeight="1" x14ac:dyDescent="0.3">
      <c r="A601" s="184" t="s">
        <v>1281</v>
      </c>
      <c r="B601" s="185" t="s">
        <v>44</v>
      </c>
      <c r="C601" s="853">
        <v>70524</v>
      </c>
      <c r="D601" s="55">
        <v>1E-4</v>
      </c>
      <c r="E601" s="91">
        <v>0</v>
      </c>
      <c r="F601" s="188">
        <v>0</v>
      </c>
      <c r="G601" s="186">
        <v>0</v>
      </c>
      <c r="H601" s="186">
        <v>0</v>
      </c>
      <c r="I601" s="187">
        <v>0</v>
      </c>
      <c r="J601" s="186">
        <v>0</v>
      </c>
      <c r="K601" s="186">
        <v>0</v>
      </c>
      <c r="L601" s="186">
        <v>0</v>
      </c>
      <c r="M601" s="187">
        <v>0</v>
      </c>
      <c r="N601" s="189">
        <v>0</v>
      </c>
      <c r="O601" s="189">
        <v>0</v>
      </c>
      <c r="P601" s="186">
        <v>0</v>
      </c>
      <c r="Q601" s="189">
        <v>0</v>
      </c>
      <c r="R601" s="250">
        <v>0</v>
      </c>
      <c r="S601" s="250">
        <v>1E-4</v>
      </c>
      <c r="T601" s="188">
        <v>0</v>
      </c>
      <c r="U601" s="187">
        <v>0</v>
      </c>
      <c r="V601" s="189">
        <v>0</v>
      </c>
      <c r="W601" s="189">
        <v>0</v>
      </c>
      <c r="X601" s="188">
        <v>0</v>
      </c>
      <c r="Y601" s="188">
        <v>0</v>
      </c>
      <c r="Z601" s="186">
        <v>0</v>
      </c>
      <c r="AA601" s="186">
        <v>0</v>
      </c>
      <c r="AB601" s="186">
        <v>0</v>
      </c>
      <c r="AC601" s="187">
        <v>0</v>
      </c>
      <c r="AD601" s="188">
        <v>0</v>
      </c>
      <c r="AE601" s="189">
        <v>0</v>
      </c>
      <c r="AF601" s="189">
        <v>0</v>
      </c>
      <c r="AG601" s="189">
        <v>0</v>
      </c>
      <c r="AH601" s="191">
        <v>0</v>
      </c>
      <c r="AI601" s="186">
        <v>0</v>
      </c>
      <c r="AJ601" s="192">
        <v>7501943431089</v>
      </c>
      <c r="AK601" s="192">
        <v>70502</v>
      </c>
      <c r="AL601" s="193" t="s">
        <v>278</v>
      </c>
      <c r="AM601" s="75">
        <v>70524</v>
      </c>
      <c r="AO601" s="274">
        <v>0</v>
      </c>
      <c r="AP601" s="274">
        <v>0</v>
      </c>
      <c r="AQ601" s="275">
        <v>0</v>
      </c>
      <c r="AR601" s="274">
        <v>0</v>
      </c>
      <c r="AS601" s="275">
        <v>0</v>
      </c>
      <c r="AT601" s="274">
        <v>0</v>
      </c>
      <c r="AU601" s="275">
        <v>0</v>
      </c>
      <c r="AV601" s="274">
        <v>0</v>
      </c>
      <c r="AW601" s="275">
        <v>0</v>
      </c>
      <c r="AX601" s="274">
        <v>0</v>
      </c>
      <c r="AY601" s="275">
        <v>0</v>
      </c>
      <c r="AZ601" s="274">
        <v>0</v>
      </c>
      <c r="BA601" s="275">
        <v>0</v>
      </c>
      <c r="BB601" s="274">
        <v>0</v>
      </c>
      <c r="BC601" s="275">
        <v>0</v>
      </c>
      <c r="BD601" s="75"/>
      <c r="BE601" s="75"/>
      <c r="BI601" s="194"/>
    </row>
    <row r="602" spans="1:61" s="77" customFormat="1" ht="11.25" customHeight="1" x14ac:dyDescent="0.2">
      <c r="A602" s="149" t="s">
        <v>161</v>
      </c>
      <c r="B602" s="169">
        <v>0</v>
      </c>
      <c r="C602" s="836"/>
      <c r="D602" s="219">
        <v>2553.7421000000031</v>
      </c>
      <c r="E602" s="220">
        <v>0</v>
      </c>
      <c r="F602" s="219">
        <v>0</v>
      </c>
      <c r="G602" s="219">
        <v>0</v>
      </c>
      <c r="H602" s="219">
        <v>0</v>
      </c>
      <c r="I602" s="222">
        <v>0</v>
      </c>
      <c r="J602" s="219">
        <v>0</v>
      </c>
      <c r="K602" s="219">
        <v>0</v>
      </c>
      <c r="L602" s="219">
        <v>0</v>
      </c>
      <c r="M602" s="221">
        <v>0</v>
      </c>
      <c r="N602" s="219">
        <v>0</v>
      </c>
      <c r="O602" s="219">
        <v>9</v>
      </c>
      <c r="P602" s="219">
        <v>9</v>
      </c>
      <c r="Q602" s="224">
        <v>0</v>
      </c>
      <c r="R602" s="224" t="e">
        <v>#REF!</v>
      </c>
      <c r="S602" s="224" t="e">
        <v>#REF!</v>
      </c>
      <c r="T602" s="223">
        <v>2549.1390000000001</v>
      </c>
      <c r="U602" s="222">
        <v>0</v>
      </c>
      <c r="V602" s="224">
        <v>0</v>
      </c>
      <c r="W602" s="224">
        <v>0</v>
      </c>
      <c r="X602" s="223">
        <v>2549.1390000000001</v>
      </c>
      <c r="Y602" s="223">
        <v>0</v>
      </c>
      <c r="Z602" s="221">
        <v>0</v>
      </c>
      <c r="AA602" s="221">
        <v>0</v>
      </c>
      <c r="AB602" s="221">
        <v>0</v>
      </c>
      <c r="AC602" s="221">
        <v>0</v>
      </c>
      <c r="AD602" s="223">
        <v>0</v>
      </c>
      <c r="AE602" s="224">
        <v>0</v>
      </c>
      <c r="AF602" s="224">
        <v>0</v>
      </c>
      <c r="AG602" s="224">
        <v>0</v>
      </c>
      <c r="AH602" s="224">
        <v>0</v>
      </c>
      <c r="AI602" s="225"/>
      <c r="AJ602" s="192">
        <v>0</v>
      </c>
      <c r="AK602" s="192">
        <v>0</v>
      </c>
      <c r="AL602" s="226"/>
      <c r="AM602" s="75">
        <v>0</v>
      </c>
      <c r="AN602" s="76"/>
      <c r="AO602" s="223">
        <v>0</v>
      </c>
      <c r="AP602" s="223">
        <v>0</v>
      </c>
      <c r="AQ602" s="222">
        <v>0</v>
      </c>
      <c r="AR602" s="223">
        <v>0</v>
      </c>
      <c r="AS602" s="222">
        <v>0</v>
      </c>
      <c r="AT602" s="223">
        <v>0</v>
      </c>
      <c r="AU602" s="222">
        <v>0</v>
      </c>
      <c r="AV602" s="223">
        <v>0</v>
      </c>
      <c r="AW602" s="222">
        <v>0</v>
      </c>
      <c r="AX602" s="223">
        <v>0</v>
      </c>
      <c r="AY602" s="222">
        <v>0</v>
      </c>
      <c r="AZ602" s="223">
        <v>0</v>
      </c>
      <c r="BA602" s="222">
        <v>0</v>
      </c>
      <c r="BB602" s="223">
        <v>0</v>
      </c>
      <c r="BC602" s="222">
        <v>0</v>
      </c>
      <c r="BD602" s="75"/>
      <c r="BE602" s="75"/>
      <c r="BF602" s="56"/>
      <c r="BI602" s="194"/>
    </row>
    <row r="603" spans="1:61" s="77" customFormat="1" ht="11.25" customHeight="1" x14ac:dyDescent="0.2">
      <c r="A603" s="228" t="s">
        <v>160</v>
      </c>
      <c r="B603" s="229">
        <v>0</v>
      </c>
      <c r="C603" s="864"/>
      <c r="D603" s="330">
        <v>146210.08679999999</v>
      </c>
      <c r="E603" s="231">
        <v>29.371875701933927</v>
      </c>
      <c r="F603" s="232">
        <v>162800</v>
      </c>
      <c r="G603" s="232">
        <v>164400</v>
      </c>
      <c r="H603" s="232">
        <v>38743.279999999999</v>
      </c>
      <c r="I603" s="364">
        <v>23.566472019464719</v>
      </c>
      <c r="J603" s="232">
        <v>143348.446</v>
      </c>
      <c r="K603" s="232">
        <v>149336.82303820975</v>
      </c>
      <c r="L603" s="232">
        <v>22228.827999999998</v>
      </c>
      <c r="M603" s="232">
        <v>14.885028051194357</v>
      </c>
      <c r="N603" s="234">
        <v>2711.7060000000001</v>
      </c>
      <c r="O603" s="235">
        <v>4552.3559999999998</v>
      </c>
      <c r="P603" s="232">
        <v>9202.9040000000005</v>
      </c>
      <c r="Q603" s="235">
        <v>165.49604140377031</v>
      </c>
      <c r="R603" s="235" t="e">
        <v>#REF!</v>
      </c>
      <c r="S603" s="235" t="e">
        <v>#REF!</v>
      </c>
      <c r="T603" s="234">
        <v>169014.28599999999</v>
      </c>
      <c r="U603" s="233">
        <v>33.952969380516855</v>
      </c>
      <c r="V603" s="235">
        <v>7191.1009999999997</v>
      </c>
      <c r="W603" s="235">
        <v>1938.8420000000001</v>
      </c>
      <c r="X603" s="330">
        <v>154605.00599999999</v>
      </c>
      <c r="Y603" s="234">
        <v>53149.371999999996</v>
      </c>
      <c r="Z603" s="232">
        <v>14287.528999999999</v>
      </c>
      <c r="AA603" s="232">
        <v>210</v>
      </c>
      <c r="AB603" s="232">
        <v>3133.6106500000001</v>
      </c>
      <c r="AC603" s="232">
        <v>2538.3173000000002</v>
      </c>
      <c r="AD603" s="234">
        <v>2333.2500000000009</v>
      </c>
      <c r="AE603" s="235">
        <v>133.25</v>
      </c>
      <c r="AF603" s="235">
        <v>133.25</v>
      </c>
      <c r="AG603" s="235">
        <v>0</v>
      </c>
      <c r="AH603" s="235">
        <v>3</v>
      </c>
      <c r="AI603" s="225">
        <v>0</v>
      </c>
      <c r="AJ603" s="192">
        <v>0</v>
      </c>
      <c r="AK603" s="192">
        <v>0</v>
      </c>
      <c r="AL603" s="226"/>
      <c r="AM603" s="75">
        <v>0</v>
      </c>
      <c r="AN603" s="76"/>
      <c r="AO603" s="234">
        <v>0</v>
      </c>
      <c r="AP603" s="234">
        <v>0</v>
      </c>
      <c r="AQ603" s="233">
        <v>0</v>
      </c>
      <c r="AR603" s="234">
        <v>0</v>
      </c>
      <c r="AS603" s="233">
        <v>0</v>
      </c>
      <c r="AT603" s="234">
        <v>0</v>
      </c>
      <c r="AU603" s="233">
        <v>0</v>
      </c>
      <c r="AV603" s="234">
        <v>0</v>
      </c>
      <c r="AW603" s="233">
        <v>0</v>
      </c>
      <c r="AX603" s="234">
        <v>0</v>
      </c>
      <c r="AY603" s="233">
        <v>0</v>
      </c>
      <c r="AZ603" s="234">
        <v>0</v>
      </c>
      <c r="BA603" s="233">
        <v>0</v>
      </c>
      <c r="BB603" s="234">
        <v>0</v>
      </c>
      <c r="BC603" s="233">
        <v>0</v>
      </c>
      <c r="BD603" s="75"/>
      <c r="BE603" s="75"/>
      <c r="BF603" s="56"/>
      <c r="BI603" s="194"/>
    </row>
    <row r="604" spans="1:61" s="77" customFormat="1" ht="11.25" customHeight="1" x14ac:dyDescent="0.2">
      <c r="A604" s="236"/>
      <c r="B604" s="237">
        <v>0</v>
      </c>
      <c r="C604" s="865"/>
      <c r="D604" s="331"/>
      <c r="E604" s="239">
        <v>0</v>
      </c>
      <c r="F604" s="240"/>
      <c r="G604" s="223">
        <v>5303.2258064516127</v>
      </c>
      <c r="H604" s="222">
        <v>5283.4147006682115</v>
      </c>
      <c r="I604" s="241"/>
      <c r="J604" s="240"/>
      <c r="K604" s="240"/>
      <c r="L604" s="240"/>
      <c r="M604" s="240">
        <v>0</v>
      </c>
      <c r="N604" s="242"/>
      <c r="O604" s="243"/>
      <c r="P604" s="240">
        <v>0</v>
      </c>
      <c r="Q604" s="243">
        <v>0</v>
      </c>
      <c r="R604" s="243">
        <v>0</v>
      </c>
      <c r="S604" s="243"/>
      <c r="T604" s="242"/>
      <c r="U604" s="241">
        <v>0</v>
      </c>
      <c r="V604" s="243"/>
      <c r="W604" s="243"/>
      <c r="X604" s="242">
        <v>0</v>
      </c>
      <c r="Y604" s="242"/>
      <c r="Z604" s="240"/>
      <c r="AA604" s="240"/>
      <c r="AB604" s="240"/>
      <c r="AC604" s="240"/>
      <c r="AD604" s="242"/>
      <c r="AE604" s="243"/>
      <c r="AF604" s="243"/>
      <c r="AG604" s="243"/>
      <c r="AH604" s="243">
        <v>0</v>
      </c>
      <c r="AI604" s="225"/>
      <c r="AJ604" s="192">
        <v>0</v>
      </c>
      <c r="AK604" s="192">
        <v>0</v>
      </c>
      <c r="AL604" s="226"/>
      <c r="AM604" s="75">
        <v>0</v>
      </c>
      <c r="AN604" s="76"/>
      <c r="AO604" s="242">
        <v>0</v>
      </c>
      <c r="AP604" s="242">
        <v>0</v>
      </c>
      <c r="AQ604" s="241">
        <v>0</v>
      </c>
      <c r="AR604" s="242">
        <v>0</v>
      </c>
      <c r="AS604" s="241">
        <v>0</v>
      </c>
      <c r="AT604" s="242">
        <v>0</v>
      </c>
      <c r="AU604" s="241">
        <v>0</v>
      </c>
      <c r="AV604" s="242">
        <v>0</v>
      </c>
      <c r="AW604" s="241">
        <v>0</v>
      </c>
      <c r="AX604" s="242">
        <v>0</v>
      </c>
      <c r="AY604" s="241">
        <v>0</v>
      </c>
      <c r="AZ604" s="242">
        <v>0</v>
      </c>
      <c r="BA604" s="241">
        <v>0</v>
      </c>
      <c r="BB604" s="242">
        <v>0</v>
      </c>
      <c r="BC604" s="241">
        <v>0</v>
      </c>
      <c r="BD604" s="75"/>
      <c r="BE604" s="75"/>
      <c r="BF604" s="56"/>
      <c r="BI604" s="194"/>
    </row>
    <row r="605" spans="1:61" s="77" customFormat="1" ht="11.25" customHeight="1" x14ac:dyDescent="0.2">
      <c r="A605" s="184" t="s">
        <v>1282</v>
      </c>
      <c r="B605" s="185">
        <v>0</v>
      </c>
      <c r="C605" s="832">
        <v>71529</v>
      </c>
      <c r="D605" s="284">
        <v>97.2</v>
      </c>
      <c r="E605" s="91">
        <v>1.9723639079049451</v>
      </c>
      <c r="F605" s="186">
        <v>0</v>
      </c>
      <c r="G605" s="186">
        <v>0</v>
      </c>
      <c r="H605" s="186">
        <v>0</v>
      </c>
      <c r="I605" s="187">
        <v>0</v>
      </c>
      <c r="J605" s="188">
        <v>1991.6110000000001</v>
      </c>
      <c r="K605" s="186">
        <v>1478.4290000000001</v>
      </c>
      <c r="L605" s="186">
        <v>77.2</v>
      </c>
      <c r="M605" s="187">
        <v>5.2217590428759175</v>
      </c>
      <c r="N605" s="189">
        <v>0</v>
      </c>
      <c r="O605" s="189">
        <v>62.4</v>
      </c>
      <c r="P605" s="189">
        <v>66.400000000000006</v>
      </c>
      <c r="Q605" s="189">
        <v>7.2102433657978402</v>
      </c>
      <c r="R605" s="202">
        <v>0.30126365038152531</v>
      </c>
      <c r="S605" s="202">
        <v>20</v>
      </c>
      <c r="T605" s="188">
        <v>1430.8</v>
      </c>
      <c r="U605" s="187">
        <v>29.033521393316821</v>
      </c>
      <c r="V605" s="189">
        <v>0</v>
      </c>
      <c r="W605" s="189">
        <v>4</v>
      </c>
      <c r="X605" s="188">
        <v>1426.8</v>
      </c>
      <c r="Y605" s="188">
        <v>0</v>
      </c>
      <c r="Z605" s="186">
        <v>296</v>
      </c>
      <c r="AA605" s="186">
        <v>0</v>
      </c>
      <c r="AB605" s="186">
        <v>0</v>
      </c>
      <c r="AC605" s="186">
        <v>0</v>
      </c>
      <c r="AD605" s="189">
        <v>50</v>
      </c>
      <c r="AE605" s="189">
        <v>0</v>
      </c>
      <c r="AF605" s="189">
        <v>0</v>
      </c>
      <c r="AG605" s="189">
        <v>0</v>
      </c>
      <c r="AH605" s="191">
        <v>0</v>
      </c>
      <c r="AI605" s="225">
        <v>1939.7150000000001</v>
      </c>
      <c r="AJ605" s="192">
        <v>7506425625536</v>
      </c>
      <c r="AK605" s="192" t="s">
        <v>262</v>
      </c>
      <c r="AL605" s="90" t="s">
        <v>279</v>
      </c>
      <c r="AM605" s="75">
        <v>71529</v>
      </c>
      <c r="AN605" s="76"/>
      <c r="AO605" s="188">
        <v>1611.0666666666668</v>
      </c>
      <c r="AP605" s="188">
        <v>1266.8</v>
      </c>
      <c r="AQ605" s="187">
        <v>94.422104372649784</v>
      </c>
      <c r="AR605" s="188">
        <v>1700.8000000000002</v>
      </c>
      <c r="AS605" s="187">
        <v>109.45229448896629</v>
      </c>
      <c r="AT605" s="188">
        <v>1865.6</v>
      </c>
      <c r="AU605" s="187">
        <v>124.55892613327188</v>
      </c>
      <c r="AV605" s="188">
        <v>1717.2</v>
      </c>
      <c r="AW605" s="187">
        <v>117.3758179294091</v>
      </c>
      <c r="AX605" s="188">
        <v>1442.7999999999997</v>
      </c>
      <c r="AY605" s="187">
        <v>86.642581934529233</v>
      </c>
      <c r="AZ605" s="188">
        <v>1840.3999999999999</v>
      </c>
      <c r="BA605" s="187">
        <v>95.341458044629775</v>
      </c>
      <c r="BB605" s="188">
        <v>1905.6000000000001</v>
      </c>
      <c r="BC605" s="187">
        <v>105.31144134535147</v>
      </c>
      <c r="BD605" s="75"/>
      <c r="BE605" s="75"/>
      <c r="BF605" s="56"/>
      <c r="BI605" s="194"/>
    </row>
    <row r="606" spans="1:61" s="77" customFormat="1" ht="11.25" customHeight="1" x14ac:dyDescent="0.2">
      <c r="A606" s="184" t="s">
        <v>5035</v>
      </c>
      <c r="B606" s="185">
        <v>0</v>
      </c>
      <c r="C606" s="832">
        <v>71539</v>
      </c>
      <c r="D606" s="284">
        <v>1E-4</v>
      </c>
      <c r="E606" s="91">
        <v>0</v>
      </c>
      <c r="F606" s="186">
        <v>0</v>
      </c>
      <c r="G606" s="186">
        <v>0</v>
      </c>
      <c r="H606" s="186">
        <v>0</v>
      </c>
      <c r="I606" s="187">
        <v>0</v>
      </c>
      <c r="J606" s="188">
        <v>0</v>
      </c>
      <c r="K606" s="186">
        <v>0</v>
      </c>
      <c r="L606" s="186">
        <v>278</v>
      </c>
      <c r="M606" s="187">
        <v>0</v>
      </c>
      <c r="N606" s="189">
        <v>11.6</v>
      </c>
      <c r="O606" s="189">
        <v>0</v>
      </c>
      <c r="P606" s="189">
        <v>22.4</v>
      </c>
      <c r="Q606" s="189">
        <v>0</v>
      </c>
      <c r="R606" s="202">
        <v>0</v>
      </c>
      <c r="S606" s="202">
        <v>-277.99990000000003</v>
      </c>
      <c r="T606" s="188">
        <v>269.2</v>
      </c>
      <c r="U606" s="187">
        <v>0</v>
      </c>
      <c r="V606" s="189">
        <v>0</v>
      </c>
      <c r="W606" s="189">
        <v>10.8</v>
      </c>
      <c r="X606" s="188">
        <v>258.39999999999998</v>
      </c>
      <c r="Y606" s="188">
        <v>0</v>
      </c>
      <c r="Z606" s="186">
        <v>0</v>
      </c>
      <c r="AA606" s="186">
        <v>0</v>
      </c>
      <c r="AB606" s="186">
        <v>0</v>
      </c>
      <c r="AC606" s="186">
        <v>0</v>
      </c>
      <c r="AD606" s="189">
        <v>0</v>
      </c>
      <c r="AE606" s="189">
        <v>164</v>
      </c>
      <c r="AF606" s="189">
        <v>164</v>
      </c>
      <c r="AG606" s="189">
        <v>0.4</v>
      </c>
      <c r="AH606" s="191">
        <v>0</v>
      </c>
      <c r="AI606" s="225">
        <v>0</v>
      </c>
      <c r="AJ606" s="192">
        <v>7506425625536</v>
      </c>
      <c r="AK606" s="192" t="s">
        <v>262</v>
      </c>
      <c r="AL606" s="90" t="s">
        <v>279</v>
      </c>
      <c r="AM606" s="75">
        <v>71539</v>
      </c>
      <c r="AN606" s="76"/>
      <c r="AO606" s="188">
        <v>0</v>
      </c>
      <c r="AP606" s="188">
        <v>0</v>
      </c>
      <c r="AQ606" s="187">
        <v>0</v>
      </c>
      <c r="AR606" s="188">
        <v>0</v>
      </c>
      <c r="AS606" s="187">
        <v>0</v>
      </c>
      <c r="AT606" s="188">
        <v>0</v>
      </c>
      <c r="AU606" s="187">
        <v>0</v>
      </c>
      <c r="AV606" s="188">
        <v>0</v>
      </c>
      <c r="AW606" s="187">
        <v>0</v>
      </c>
      <c r="AX606" s="188">
        <v>0</v>
      </c>
      <c r="AY606" s="187">
        <v>0</v>
      </c>
      <c r="AZ606" s="188">
        <v>0</v>
      </c>
      <c r="BA606" s="187">
        <v>0</v>
      </c>
      <c r="BB606" s="188">
        <v>0</v>
      </c>
      <c r="BC606" s="187">
        <v>0</v>
      </c>
      <c r="BD606" s="75"/>
      <c r="BE606" s="75"/>
      <c r="BF606" s="56"/>
      <c r="BI606" s="194"/>
    </row>
    <row r="607" spans="1:61" s="77" customFormat="1" ht="11.25" customHeight="1" x14ac:dyDescent="0.2">
      <c r="A607" s="184" t="s">
        <v>1283</v>
      </c>
      <c r="B607" s="185">
        <v>0</v>
      </c>
      <c r="C607" s="832">
        <v>71530</v>
      </c>
      <c r="D607" s="284">
        <v>3315.2000000000003</v>
      </c>
      <c r="E607" s="91">
        <v>19.461684515088898</v>
      </c>
      <c r="F607" s="186">
        <v>0</v>
      </c>
      <c r="G607" s="186">
        <v>0</v>
      </c>
      <c r="H607" s="186">
        <v>0</v>
      </c>
      <c r="I607" s="187">
        <v>0</v>
      </c>
      <c r="J607" s="188">
        <v>5070.9150000000009</v>
      </c>
      <c r="K607" s="186">
        <v>5110.3489999999993</v>
      </c>
      <c r="L607" s="186">
        <v>405.6</v>
      </c>
      <c r="M607" s="187">
        <v>7.9368356251207128</v>
      </c>
      <c r="N607" s="189">
        <v>0</v>
      </c>
      <c r="O607" s="189">
        <v>53.199999999999996</v>
      </c>
      <c r="P607" s="189">
        <v>89.199999999999989</v>
      </c>
      <c r="Q607" s="189">
        <v>9.7576078478933272</v>
      </c>
      <c r="R607" s="202">
        <v>17.213461475887485</v>
      </c>
      <c r="S607" s="202">
        <v>2909.6000000000004</v>
      </c>
      <c r="T607" s="188">
        <v>2911.2</v>
      </c>
      <c r="U607" s="187">
        <v>17.090026532434479</v>
      </c>
      <c r="V607" s="189">
        <v>0</v>
      </c>
      <c r="W607" s="189">
        <v>36</v>
      </c>
      <c r="X607" s="188">
        <v>2875.2</v>
      </c>
      <c r="Y607" s="188">
        <v>0</v>
      </c>
      <c r="Z607" s="186">
        <v>80</v>
      </c>
      <c r="AA607" s="186">
        <v>0</v>
      </c>
      <c r="AB607" s="186">
        <v>0</v>
      </c>
      <c r="AC607" s="186">
        <v>0</v>
      </c>
      <c r="AD607" s="189">
        <v>66.799999999999955</v>
      </c>
      <c r="AE607" s="189">
        <v>0</v>
      </c>
      <c r="AF607" s="189">
        <v>0</v>
      </c>
      <c r="AG607" s="189">
        <v>0</v>
      </c>
      <c r="AH607" s="191">
        <v>0</v>
      </c>
      <c r="AI607" s="225">
        <v>5182.7370000000001</v>
      </c>
      <c r="AJ607" s="192">
        <v>7506425625574</v>
      </c>
      <c r="AK607" s="192" t="s">
        <v>262</v>
      </c>
      <c r="AL607" s="90" t="s">
        <v>279</v>
      </c>
      <c r="AM607" s="75">
        <v>71530</v>
      </c>
      <c r="AN607" s="76"/>
      <c r="AO607" s="188">
        <v>3703.8666666666663</v>
      </c>
      <c r="AP607" s="188">
        <v>2817.2</v>
      </c>
      <c r="AQ607" s="187">
        <v>61.496160637436546</v>
      </c>
      <c r="AR607" s="188">
        <v>3640.7999999999993</v>
      </c>
      <c r="AS607" s="187">
        <v>66.881288835207826</v>
      </c>
      <c r="AT607" s="188">
        <v>4653.6000000000004</v>
      </c>
      <c r="AU607" s="187">
        <v>89.081590168406251</v>
      </c>
      <c r="AV607" s="188">
        <v>3898</v>
      </c>
      <c r="AW607" s="187">
        <v>74.074454137974215</v>
      </c>
      <c r="AX607" s="188">
        <v>4040.3999999999996</v>
      </c>
      <c r="AY607" s="187">
        <v>67.681237519366391</v>
      </c>
      <c r="AZ607" s="188">
        <v>4368.7999999999993</v>
      </c>
      <c r="BA607" s="187">
        <v>86.544549206859841</v>
      </c>
      <c r="BB607" s="188">
        <v>4837.6000000000004</v>
      </c>
      <c r="BC607" s="187">
        <v>91.589970920903681</v>
      </c>
      <c r="BD607" s="75"/>
      <c r="BE607" s="75"/>
      <c r="BF607" s="56"/>
      <c r="BI607" s="194"/>
    </row>
    <row r="608" spans="1:61" s="77" customFormat="1" ht="11.25" customHeight="1" x14ac:dyDescent="0.2">
      <c r="A608" s="184" t="s">
        <v>5036</v>
      </c>
      <c r="B608" s="185">
        <v>0</v>
      </c>
      <c r="C608" s="832">
        <v>71540</v>
      </c>
      <c r="D608" s="284">
        <v>4502.8</v>
      </c>
      <c r="E608" s="91">
        <v>0</v>
      </c>
      <c r="F608" s="186">
        <v>0</v>
      </c>
      <c r="G608" s="186">
        <v>0</v>
      </c>
      <c r="H608" s="186">
        <v>0</v>
      </c>
      <c r="I608" s="187">
        <v>0</v>
      </c>
      <c r="J608" s="188">
        <v>0</v>
      </c>
      <c r="K608" s="186">
        <v>0</v>
      </c>
      <c r="L608" s="186">
        <v>335.6</v>
      </c>
      <c r="M608" s="187">
        <v>0</v>
      </c>
      <c r="N608" s="189">
        <v>0</v>
      </c>
      <c r="O608" s="189">
        <v>0</v>
      </c>
      <c r="P608" s="189">
        <v>20</v>
      </c>
      <c r="Q608" s="189">
        <v>0</v>
      </c>
      <c r="R608" s="202">
        <v>0</v>
      </c>
      <c r="S608" s="202">
        <v>4167.2</v>
      </c>
      <c r="T608" s="188">
        <v>4166.8</v>
      </c>
      <c r="U608" s="187">
        <v>0</v>
      </c>
      <c r="V608" s="189">
        <v>0</v>
      </c>
      <c r="W608" s="189">
        <v>20</v>
      </c>
      <c r="X608" s="188">
        <v>4146.8</v>
      </c>
      <c r="Y608" s="188">
        <v>0</v>
      </c>
      <c r="Z608" s="186">
        <v>0</v>
      </c>
      <c r="AA608" s="186">
        <v>0</v>
      </c>
      <c r="AB608" s="186">
        <v>0</v>
      </c>
      <c r="AC608" s="186">
        <v>0</v>
      </c>
      <c r="AD608" s="189">
        <v>44.799999999999955</v>
      </c>
      <c r="AE608" s="189">
        <v>0</v>
      </c>
      <c r="AF608" s="189">
        <v>0</v>
      </c>
      <c r="AG608" s="189">
        <v>0</v>
      </c>
      <c r="AH608" s="191">
        <v>0</v>
      </c>
      <c r="AI608" s="225">
        <v>0</v>
      </c>
      <c r="AJ608" s="192">
        <v>7506425625574</v>
      </c>
      <c r="AK608" s="192" t="s">
        <v>262</v>
      </c>
      <c r="AL608" s="90" t="s">
        <v>279</v>
      </c>
      <c r="AM608" s="75">
        <v>71540</v>
      </c>
      <c r="AN608" s="76"/>
      <c r="AO608" s="188">
        <v>539.06666666666672</v>
      </c>
      <c r="AP608" s="188">
        <v>1617.2</v>
      </c>
      <c r="AQ608" s="187">
        <v>0</v>
      </c>
      <c r="AR608" s="188">
        <v>0</v>
      </c>
      <c r="AS608" s="187">
        <v>0</v>
      </c>
      <c r="AT608" s="188">
        <v>0</v>
      </c>
      <c r="AU608" s="187">
        <v>0</v>
      </c>
      <c r="AV608" s="188">
        <v>0</v>
      </c>
      <c r="AW608" s="187">
        <v>0</v>
      </c>
      <c r="AX608" s="188">
        <v>0</v>
      </c>
      <c r="AY608" s="187">
        <v>0</v>
      </c>
      <c r="AZ608" s="188">
        <v>0</v>
      </c>
      <c r="BA608" s="187">
        <v>0</v>
      </c>
      <c r="BB608" s="188">
        <v>0</v>
      </c>
      <c r="BC608" s="187">
        <v>0</v>
      </c>
      <c r="BD608" s="75"/>
      <c r="BE608" s="75"/>
      <c r="BF608" s="56"/>
      <c r="BI608" s="194"/>
    </row>
    <row r="609" spans="1:61" s="77" customFormat="1" ht="11.25" customHeight="1" x14ac:dyDescent="0.2">
      <c r="A609" s="184" t="s">
        <v>1284</v>
      </c>
      <c r="B609" s="185">
        <v>0</v>
      </c>
      <c r="C609" s="832">
        <v>70826</v>
      </c>
      <c r="D609" s="284">
        <v>1512</v>
      </c>
      <c r="E609" s="91">
        <v>648</v>
      </c>
      <c r="F609" s="186">
        <v>0</v>
      </c>
      <c r="G609" s="186">
        <v>0</v>
      </c>
      <c r="H609" s="186">
        <v>0</v>
      </c>
      <c r="I609" s="187">
        <v>0</v>
      </c>
      <c r="J609" s="188">
        <v>62.698</v>
      </c>
      <c r="K609" s="186">
        <v>70</v>
      </c>
      <c r="L609" s="186">
        <v>0</v>
      </c>
      <c r="M609" s="187">
        <v>0</v>
      </c>
      <c r="N609" s="189">
        <v>0</v>
      </c>
      <c r="O609" s="189">
        <v>0</v>
      </c>
      <c r="P609" s="189">
        <v>0</v>
      </c>
      <c r="Q609" s="189">
        <v>0</v>
      </c>
      <c r="R609" s="202">
        <v>723.46805320743874</v>
      </c>
      <c r="S609" s="202">
        <v>1512</v>
      </c>
      <c r="T609" s="188">
        <v>1512</v>
      </c>
      <c r="U609" s="187">
        <v>648</v>
      </c>
      <c r="V609" s="189">
        <v>0</v>
      </c>
      <c r="W609" s="189">
        <v>0</v>
      </c>
      <c r="X609" s="188">
        <v>1512</v>
      </c>
      <c r="Y609" s="188">
        <v>0</v>
      </c>
      <c r="Z609" s="186">
        <v>0</v>
      </c>
      <c r="AA609" s="186">
        <v>0</v>
      </c>
      <c r="AB609" s="186">
        <v>0</v>
      </c>
      <c r="AC609" s="186">
        <v>0</v>
      </c>
      <c r="AD609" s="189">
        <v>0</v>
      </c>
      <c r="AE609" s="189">
        <v>0</v>
      </c>
      <c r="AF609" s="189">
        <v>0</v>
      </c>
      <c r="AG609" s="189">
        <v>0</v>
      </c>
      <c r="AH609" s="191">
        <v>0</v>
      </c>
      <c r="AI609" s="225">
        <v>97.41</v>
      </c>
      <c r="AJ609" s="192">
        <v>7506425625574</v>
      </c>
      <c r="AK609" s="192" t="s">
        <v>262</v>
      </c>
      <c r="AL609" s="90" t="s">
        <v>279</v>
      </c>
      <c r="AM609" s="75">
        <v>70826</v>
      </c>
      <c r="AN609" s="76"/>
      <c r="AO609" s="188">
        <v>72</v>
      </c>
      <c r="AP609" s="188">
        <v>13.5</v>
      </c>
      <c r="AQ609" s="187">
        <v>11.25</v>
      </c>
      <c r="AR609" s="188">
        <v>40.5</v>
      </c>
      <c r="AS609" s="187">
        <v>92.307692307692307</v>
      </c>
      <c r="AT609" s="188">
        <v>162</v>
      </c>
      <c r="AU609" s="187">
        <v>108</v>
      </c>
      <c r="AV609" s="188">
        <v>54</v>
      </c>
      <c r="AW609" s="187">
        <v>36</v>
      </c>
      <c r="AX609" s="188">
        <v>148.5</v>
      </c>
      <c r="AY609" s="187">
        <v>99</v>
      </c>
      <c r="AZ609" s="188">
        <v>162</v>
      </c>
      <c r="BA609" s="187">
        <v>108</v>
      </c>
      <c r="BB609" s="188">
        <v>175.5</v>
      </c>
      <c r="BC609" s="187">
        <v>117</v>
      </c>
      <c r="BD609" s="75"/>
      <c r="BE609" s="75"/>
      <c r="BF609" s="56"/>
      <c r="BI609" s="194"/>
    </row>
    <row r="610" spans="1:61" s="77" customFormat="1" ht="11.25" customHeight="1" x14ac:dyDescent="0.2">
      <c r="A610" s="184" t="s">
        <v>1285</v>
      </c>
      <c r="B610" s="185">
        <v>0</v>
      </c>
      <c r="C610" s="832">
        <v>71531</v>
      </c>
      <c r="D610" s="284">
        <v>245.6</v>
      </c>
      <c r="E610" s="91">
        <v>1.6817222040512427</v>
      </c>
      <c r="F610" s="186">
        <v>0</v>
      </c>
      <c r="G610" s="186">
        <v>0</v>
      </c>
      <c r="H610" s="186">
        <v>0</v>
      </c>
      <c r="I610" s="187">
        <v>0</v>
      </c>
      <c r="J610" s="188">
        <v>4638.7070000000003</v>
      </c>
      <c r="K610" s="186">
        <v>4381.2230000000009</v>
      </c>
      <c r="L610" s="186">
        <v>0</v>
      </c>
      <c r="M610" s="187">
        <v>0</v>
      </c>
      <c r="N610" s="189">
        <v>0</v>
      </c>
      <c r="O610" s="189">
        <v>43.199999999999996</v>
      </c>
      <c r="P610" s="189">
        <v>43.199999999999996</v>
      </c>
      <c r="Q610" s="189">
        <v>0.9312940006773438</v>
      </c>
      <c r="R610" s="202">
        <v>1.5883736567108031</v>
      </c>
      <c r="S610" s="202">
        <v>245.6</v>
      </c>
      <c r="T610" s="188">
        <v>243.2</v>
      </c>
      <c r="U610" s="187">
        <v>1.6652884365849441</v>
      </c>
      <c r="V610" s="189">
        <v>0</v>
      </c>
      <c r="W610" s="189">
        <v>0</v>
      </c>
      <c r="X610" s="188">
        <v>243.2</v>
      </c>
      <c r="Y610" s="188">
        <v>0</v>
      </c>
      <c r="Z610" s="186">
        <v>0</v>
      </c>
      <c r="AA610" s="186">
        <v>0</v>
      </c>
      <c r="AB610" s="186">
        <v>0</v>
      </c>
      <c r="AC610" s="186">
        <v>0</v>
      </c>
      <c r="AD610" s="189">
        <v>0</v>
      </c>
      <c r="AE610" s="189">
        <v>0</v>
      </c>
      <c r="AF610" s="189">
        <v>0</v>
      </c>
      <c r="AG610" s="189">
        <v>0</v>
      </c>
      <c r="AH610" s="191">
        <v>0</v>
      </c>
      <c r="AI610" s="225">
        <v>4252.7110000000002</v>
      </c>
      <c r="AJ610" s="192">
        <v>7506425625550</v>
      </c>
      <c r="AK610" s="192" t="s">
        <v>262</v>
      </c>
      <c r="AL610" s="90" t="s">
        <v>279</v>
      </c>
      <c r="AM610" s="75">
        <v>71531</v>
      </c>
      <c r="AN610" s="76"/>
      <c r="AO610" s="188">
        <v>2011.7333333333336</v>
      </c>
      <c r="AP610" s="188">
        <v>-66.8</v>
      </c>
      <c r="AQ610" s="187">
        <v>-1.6665560618980877</v>
      </c>
      <c r="AR610" s="188">
        <v>334.79999999999995</v>
      </c>
      <c r="AS610" s="187">
        <v>7.4880767809679396</v>
      </c>
      <c r="AT610" s="188">
        <v>5767.2000000000007</v>
      </c>
      <c r="AU610" s="187">
        <v>131.57093256989708</v>
      </c>
      <c r="AV610" s="188">
        <v>2796.0000000000005</v>
      </c>
      <c r="AW610" s="187">
        <v>65.100316421065884</v>
      </c>
      <c r="AX610" s="188">
        <v>3720.8</v>
      </c>
      <c r="AY610" s="187">
        <v>74.73689031224464</v>
      </c>
      <c r="AZ610" s="188">
        <v>4294</v>
      </c>
      <c r="BA610" s="187">
        <v>79.98302735572274</v>
      </c>
      <c r="BB610" s="188">
        <v>4759.6000000000004</v>
      </c>
      <c r="BC610" s="187">
        <v>104.16393103943331</v>
      </c>
      <c r="BD610" s="75"/>
      <c r="BE610" s="75"/>
      <c r="BF610" s="56"/>
      <c r="BI610" s="194"/>
    </row>
    <row r="611" spans="1:61" s="77" customFormat="1" ht="11.25" customHeight="1" x14ac:dyDescent="0.2">
      <c r="A611" s="184" t="s">
        <v>5037</v>
      </c>
      <c r="B611" s="185">
        <v>0</v>
      </c>
      <c r="C611" s="832">
        <v>71541</v>
      </c>
      <c r="D611" s="284">
        <v>5220.0000000000009</v>
      </c>
      <c r="E611" s="91">
        <v>0</v>
      </c>
      <c r="F611" s="186">
        <v>0</v>
      </c>
      <c r="G611" s="186">
        <v>0</v>
      </c>
      <c r="H611" s="186">
        <v>0</v>
      </c>
      <c r="I611" s="187">
        <v>0</v>
      </c>
      <c r="J611" s="188">
        <v>0</v>
      </c>
      <c r="K611" s="186">
        <v>0</v>
      </c>
      <c r="L611" s="186">
        <v>643.59999999999991</v>
      </c>
      <c r="M611" s="187">
        <v>0</v>
      </c>
      <c r="N611" s="189">
        <v>16</v>
      </c>
      <c r="O611" s="189">
        <v>0</v>
      </c>
      <c r="P611" s="189">
        <v>32.799999999999997</v>
      </c>
      <c r="Q611" s="189">
        <v>0</v>
      </c>
      <c r="R611" s="202">
        <v>0</v>
      </c>
      <c r="S611" s="202">
        <v>4576.4000000000015</v>
      </c>
      <c r="T611" s="188">
        <v>4567.2000000000007</v>
      </c>
      <c r="U611" s="187">
        <v>0</v>
      </c>
      <c r="V611" s="189">
        <v>0</v>
      </c>
      <c r="W611" s="189">
        <v>16.8</v>
      </c>
      <c r="X611" s="188">
        <v>4550.4000000000005</v>
      </c>
      <c r="Y611" s="188">
        <v>0</v>
      </c>
      <c r="Z611" s="186">
        <v>800</v>
      </c>
      <c r="AA611" s="186">
        <v>16</v>
      </c>
      <c r="AB611" s="186">
        <v>0</v>
      </c>
      <c r="AC611" s="186">
        <v>0</v>
      </c>
      <c r="AD611" s="189">
        <v>120.80000000000007</v>
      </c>
      <c r="AE611" s="189">
        <v>12.8</v>
      </c>
      <c r="AF611" s="189">
        <v>12.8</v>
      </c>
      <c r="AG611" s="189">
        <v>1.2</v>
      </c>
      <c r="AH611" s="191">
        <v>0</v>
      </c>
      <c r="AI611" s="225">
        <v>0</v>
      </c>
      <c r="AJ611" s="192">
        <v>7506425625550</v>
      </c>
      <c r="AK611" s="192" t="s">
        <v>262</v>
      </c>
      <c r="AL611" s="90" t="s">
        <v>279</v>
      </c>
      <c r="AM611" s="75">
        <v>71541</v>
      </c>
      <c r="AN611" s="76"/>
      <c r="AO611" s="188">
        <v>1723.8666666666668</v>
      </c>
      <c r="AP611" s="188">
        <v>5171.6000000000004</v>
      </c>
      <c r="AQ611" s="187">
        <v>0</v>
      </c>
      <c r="AR611" s="188">
        <v>0</v>
      </c>
      <c r="AS611" s="187">
        <v>0</v>
      </c>
      <c r="AT611" s="188">
        <v>0</v>
      </c>
      <c r="AU611" s="187">
        <v>0</v>
      </c>
      <c r="AV611" s="188">
        <v>0</v>
      </c>
      <c r="AW611" s="187">
        <v>0</v>
      </c>
      <c r="AX611" s="188">
        <v>0</v>
      </c>
      <c r="AY611" s="187">
        <v>0</v>
      </c>
      <c r="AZ611" s="188">
        <v>0</v>
      </c>
      <c r="BA611" s="187">
        <v>0</v>
      </c>
      <c r="BB611" s="188">
        <v>0</v>
      </c>
      <c r="BC611" s="187">
        <v>0</v>
      </c>
      <c r="BD611" s="75"/>
      <c r="BE611" s="75"/>
      <c r="BF611" s="56"/>
      <c r="BI611" s="194"/>
    </row>
    <row r="612" spans="1:61" s="77" customFormat="1" ht="11.25" customHeight="1" x14ac:dyDescent="0.2">
      <c r="A612" s="184" t="s">
        <v>1286</v>
      </c>
      <c r="B612" s="185">
        <v>0</v>
      </c>
      <c r="C612" s="832">
        <v>71558</v>
      </c>
      <c r="D612" s="284">
        <v>1E-4</v>
      </c>
      <c r="E612" s="91">
        <v>0</v>
      </c>
      <c r="F612" s="186">
        <v>0</v>
      </c>
      <c r="G612" s="186">
        <v>0</v>
      </c>
      <c r="H612" s="186">
        <v>0</v>
      </c>
      <c r="I612" s="187">
        <v>0</v>
      </c>
      <c r="J612" s="188">
        <v>0</v>
      </c>
      <c r="K612" s="186">
        <v>0</v>
      </c>
      <c r="L612" s="186">
        <v>0</v>
      </c>
      <c r="M612" s="187">
        <v>0</v>
      </c>
      <c r="N612" s="189">
        <v>0</v>
      </c>
      <c r="O612" s="189">
        <v>0</v>
      </c>
      <c r="P612" s="189">
        <v>0</v>
      </c>
      <c r="Q612" s="189">
        <v>0</v>
      </c>
      <c r="R612" s="202">
        <v>0</v>
      </c>
      <c r="S612" s="202">
        <v>1E-4</v>
      </c>
      <c r="T612" s="188">
        <v>0</v>
      </c>
      <c r="U612" s="187">
        <v>0</v>
      </c>
      <c r="V612" s="189">
        <v>0</v>
      </c>
      <c r="W612" s="189">
        <v>0</v>
      </c>
      <c r="X612" s="188">
        <v>0</v>
      </c>
      <c r="Y612" s="188">
        <v>0</v>
      </c>
      <c r="Z612" s="186">
        <v>0</v>
      </c>
      <c r="AA612" s="186">
        <v>0</v>
      </c>
      <c r="AB612" s="186">
        <v>0</v>
      </c>
      <c r="AC612" s="186">
        <v>0</v>
      </c>
      <c r="AD612" s="189">
        <v>0</v>
      </c>
      <c r="AE612" s="189">
        <v>0</v>
      </c>
      <c r="AF612" s="189">
        <v>0</v>
      </c>
      <c r="AG612" s="189">
        <v>0</v>
      </c>
      <c r="AH612" s="191">
        <v>0</v>
      </c>
      <c r="AI612" s="225">
        <v>0</v>
      </c>
      <c r="AJ612" s="192">
        <v>7506425625550</v>
      </c>
      <c r="AK612" s="192" t="s">
        <v>262</v>
      </c>
      <c r="AL612" s="90" t="s">
        <v>279</v>
      </c>
      <c r="AM612" s="75">
        <v>71558</v>
      </c>
      <c r="AN612" s="76"/>
      <c r="AO612" s="188">
        <v>0</v>
      </c>
      <c r="AP612" s="188">
        <v>0</v>
      </c>
      <c r="AQ612" s="187">
        <v>0</v>
      </c>
      <c r="AR612" s="188">
        <v>0</v>
      </c>
      <c r="AS612" s="187">
        <v>0</v>
      </c>
      <c r="AT612" s="188">
        <v>0</v>
      </c>
      <c r="AU612" s="187">
        <v>0</v>
      </c>
      <c r="AV612" s="188">
        <v>0</v>
      </c>
      <c r="AW612" s="187">
        <v>0</v>
      </c>
      <c r="AX612" s="188">
        <v>0</v>
      </c>
      <c r="AY612" s="187">
        <v>0</v>
      </c>
      <c r="AZ612" s="188">
        <v>0</v>
      </c>
      <c r="BA612" s="187">
        <v>0</v>
      </c>
      <c r="BB612" s="188">
        <v>0</v>
      </c>
      <c r="BC612" s="187">
        <v>0</v>
      </c>
      <c r="BD612" s="75"/>
      <c r="BE612" s="75"/>
      <c r="BF612" s="56"/>
      <c r="BI612" s="194"/>
    </row>
    <row r="613" spans="1:61" s="77" customFormat="1" ht="11.25" customHeight="1" x14ac:dyDescent="0.2">
      <c r="A613" s="149" t="s">
        <v>580</v>
      </c>
      <c r="B613" s="169">
        <v>0</v>
      </c>
      <c r="C613" s="836"/>
      <c r="D613" s="219">
        <v>14795.600200000003</v>
      </c>
      <c r="E613" s="220">
        <v>46.42207431999676</v>
      </c>
      <c r="F613" s="219">
        <v>0</v>
      </c>
      <c r="G613" s="219">
        <v>0</v>
      </c>
      <c r="H613" s="219">
        <v>0</v>
      </c>
      <c r="I613" s="222">
        <v>0</v>
      </c>
      <c r="J613" s="219">
        <v>9772.3200000000015</v>
      </c>
      <c r="K613" s="219">
        <v>9561.5720000000001</v>
      </c>
      <c r="L613" s="219">
        <v>1662.8</v>
      </c>
      <c r="M613" s="221">
        <v>17.39044583882232</v>
      </c>
      <c r="N613" s="219">
        <v>27.6</v>
      </c>
      <c r="O613" s="219">
        <v>96.399999999999991</v>
      </c>
      <c r="P613" s="219">
        <v>207.59999999999997</v>
      </c>
      <c r="Q613" s="224">
        <v>19.139774383155682</v>
      </c>
      <c r="R613" s="224">
        <v>40.316322633724646</v>
      </c>
      <c r="S613" s="224">
        <v>13132.800200000003</v>
      </c>
      <c r="T613" s="219">
        <v>13669.600000000002</v>
      </c>
      <c r="U613" s="219">
        <v>666.75531496901931</v>
      </c>
      <c r="V613" s="219">
        <v>0</v>
      </c>
      <c r="W613" s="219">
        <v>83.6</v>
      </c>
      <c r="X613" s="219">
        <v>13586</v>
      </c>
      <c r="Y613" s="219">
        <v>0</v>
      </c>
      <c r="Z613" s="219">
        <v>880</v>
      </c>
      <c r="AA613" s="219">
        <v>16</v>
      </c>
      <c r="AB613" s="219">
        <v>0</v>
      </c>
      <c r="AC613" s="219">
        <v>0</v>
      </c>
      <c r="AD613" s="219">
        <v>232.39999999999998</v>
      </c>
      <c r="AE613" s="219">
        <v>176.8</v>
      </c>
      <c r="AF613" s="219">
        <v>176.8</v>
      </c>
      <c r="AG613" s="219">
        <v>1.6</v>
      </c>
      <c r="AH613" s="219"/>
      <c r="AI613" s="225">
        <v>0</v>
      </c>
      <c r="AJ613" s="192">
        <v>0</v>
      </c>
      <c r="AK613" s="192">
        <v>0</v>
      </c>
      <c r="AL613" s="226"/>
      <c r="AM613" s="75">
        <v>0</v>
      </c>
      <c r="AN613" s="76"/>
      <c r="AO613" s="223">
        <v>0</v>
      </c>
      <c r="AP613" s="223">
        <v>0</v>
      </c>
      <c r="AQ613" s="222">
        <v>0</v>
      </c>
      <c r="AR613" s="223">
        <v>0</v>
      </c>
      <c r="AS613" s="222">
        <v>0</v>
      </c>
      <c r="AT613" s="223">
        <v>0</v>
      </c>
      <c r="AU613" s="222">
        <v>0</v>
      </c>
      <c r="AV613" s="223">
        <v>0</v>
      </c>
      <c r="AW613" s="222">
        <v>0</v>
      </c>
      <c r="AX613" s="223">
        <v>0</v>
      </c>
      <c r="AY613" s="222">
        <v>0</v>
      </c>
      <c r="AZ613" s="223">
        <v>0</v>
      </c>
      <c r="BA613" s="222">
        <v>0</v>
      </c>
      <c r="BB613" s="223">
        <v>0</v>
      </c>
      <c r="BC613" s="222">
        <v>0</v>
      </c>
      <c r="BD613" s="75"/>
      <c r="BE613" s="75"/>
      <c r="BF613" s="56"/>
      <c r="BI613" s="194"/>
    </row>
    <row r="614" spans="1:61" ht="11.25" customHeight="1" x14ac:dyDescent="0.3">
      <c r="A614" s="227" t="s">
        <v>1287</v>
      </c>
      <c r="B614" s="261">
        <v>0</v>
      </c>
      <c r="C614" s="842">
        <v>88649</v>
      </c>
      <c r="D614" s="365">
        <v>1E-4</v>
      </c>
      <c r="E614" s="263">
        <v>0</v>
      </c>
      <c r="F614" s="264">
        <v>0</v>
      </c>
      <c r="G614" s="248">
        <v>0</v>
      </c>
      <c r="H614" s="248">
        <v>0</v>
      </c>
      <c r="I614" s="249">
        <v>0</v>
      </c>
      <c r="J614" s="190">
        <v>0</v>
      </c>
      <c r="K614" s="248">
        <v>0</v>
      </c>
      <c r="L614" s="248">
        <v>0</v>
      </c>
      <c r="M614" s="249">
        <v>0</v>
      </c>
      <c r="N614" s="250">
        <v>0</v>
      </c>
      <c r="O614" s="268">
        <v>0</v>
      </c>
      <c r="P614" s="264">
        <v>0</v>
      </c>
      <c r="Q614" s="268">
        <v>0</v>
      </c>
      <c r="R614" s="366">
        <v>0</v>
      </c>
      <c r="S614" s="366">
        <v>1E-4</v>
      </c>
      <c r="T614" s="190">
        <v>0</v>
      </c>
      <c r="U614" s="249">
        <v>0</v>
      </c>
      <c r="V614" s="250">
        <v>0</v>
      </c>
      <c r="W614" s="250">
        <v>0</v>
      </c>
      <c r="X614" s="267">
        <v>0</v>
      </c>
      <c r="Y614" s="267">
        <v>0</v>
      </c>
      <c r="Z614" s="264">
        <v>0</v>
      </c>
      <c r="AA614" s="248">
        <v>0</v>
      </c>
      <c r="AB614" s="248">
        <v>0</v>
      </c>
      <c r="AC614" s="264">
        <v>0</v>
      </c>
      <c r="AD614" s="250">
        <v>0</v>
      </c>
      <c r="AE614" s="250">
        <v>0</v>
      </c>
      <c r="AF614" s="250">
        <v>0</v>
      </c>
      <c r="AG614" s="268">
        <v>0</v>
      </c>
      <c r="AH614" s="251">
        <v>0</v>
      </c>
      <c r="AI614" s="186">
        <v>0</v>
      </c>
      <c r="AJ614" s="192">
        <v>7501943412262</v>
      </c>
      <c r="AK614" s="192" t="s">
        <v>262</v>
      </c>
      <c r="AL614" s="90" t="s">
        <v>279</v>
      </c>
      <c r="AM614" s="75">
        <v>88649</v>
      </c>
      <c r="AO614" s="367">
        <v>0</v>
      </c>
      <c r="AP614" s="367">
        <v>0</v>
      </c>
      <c r="AQ614" s="368">
        <v>0</v>
      </c>
      <c r="AR614" s="367">
        <v>0</v>
      </c>
      <c r="AS614" s="368">
        <v>0</v>
      </c>
      <c r="AT614" s="367">
        <v>0</v>
      </c>
      <c r="AU614" s="368">
        <v>0</v>
      </c>
      <c r="AV614" s="367">
        <v>0</v>
      </c>
      <c r="AW614" s="368">
        <v>0</v>
      </c>
      <c r="AX614" s="367">
        <v>0</v>
      </c>
      <c r="AY614" s="368">
        <v>0</v>
      </c>
      <c r="AZ614" s="367">
        <v>0</v>
      </c>
      <c r="BA614" s="368">
        <v>0</v>
      </c>
      <c r="BB614" s="367">
        <v>0</v>
      </c>
      <c r="BC614" s="368">
        <v>0</v>
      </c>
      <c r="BD614" s="75"/>
      <c r="BE614" s="75"/>
      <c r="BI614" s="194"/>
    </row>
    <row r="615" spans="1:61" s="77" customFormat="1" ht="11.25" customHeight="1" x14ac:dyDescent="0.2">
      <c r="A615" s="184" t="s">
        <v>1288</v>
      </c>
      <c r="B615" s="185">
        <v>0</v>
      </c>
      <c r="C615" s="844">
        <v>70702</v>
      </c>
      <c r="D615" s="284">
        <v>1E-4</v>
      </c>
      <c r="E615" s="91">
        <v>0</v>
      </c>
      <c r="F615" s="188">
        <v>0</v>
      </c>
      <c r="G615" s="186">
        <v>0</v>
      </c>
      <c r="H615" s="186">
        <v>0</v>
      </c>
      <c r="I615" s="187">
        <v>0</v>
      </c>
      <c r="J615" s="186">
        <v>0</v>
      </c>
      <c r="K615" s="186">
        <v>0</v>
      </c>
      <c r="L615" s="186">
        <v>0</v>
      </c>
      <c r="M615" s="186">
        <v>0</v>
      </c>
      <c r="N615" s="188">
        <v>0</v>
      </c>
      <c r="O615" s="189">
        <v>0</v>
      </c>
      <c r="P615" s="189">
        <v>0</v>
      </c>
      <c r="Q615" s="189">
        <v>0</v>
      </c>
      <c r="R615" s="189">
        <v>0</v>
      </c>
      <c r="S615" s="189">
        <v>1E-4</v>
      </c>
      <c r="T615" s="188">
        <v>0</v>
      </c>
      <c r="U615" s="187">
        <v>0</v>
      </c>
      <c r="V615" s="189">
        <v>0</v>
      </c>
      <c r="W615" s="189">
        <v>0</v>
      </c>
      <c r="X615" s="189">
        <v>0</v>
      </c>
      <c r="Y615" s="188">
        <v>0</v>
      </c>
      <c r="Z615" s="186">
        <v>0</v>
      </c>
      <c r="AA615" s="186">
        <v>0</v>
      </c>
      <c r="AB615" s="186">
        <v>0</v>
      </c>
      <c r="AC615" s="187">
        <v>0</v>
      </c>
      <c r="AD615" s="188">
        <v>0</v>
      </c>
      <c r="AE615" s="189">
        <v>0</v>
      </c>
      <c r="AF615" s="189">
        <v>0</v>
      </c>
      <c r="AG615" s="189">
        <v>0</v>
      </c>
      <c r="AH615" s="191">
        <v>0</v>
      </c>
      <c r="AI615" s="225">
        <v>0</v>
      </c>
      <c r="AJ615" s="192">
        <v>7506425619429</v>
      </c>
      <c r="AK615" s="192" t="s">
        <v>262</v>
      </c>
      <c r="AL615" s="90" t="s">
        <v>279</v>
      </c>
      <c r="AM615" s="75">
        <v>70702</v>
      </c>
      <c r="AN615" s="76"/>
      <c r="AO615" s="188">
        <v>0</v>
      </c>
      <c r="AP615" s="188">
        <v>0</v>
      </c>
      <c r="AQ615" s="187">
        <v>0</v>
      </c>
      <c r="AR615" s="188">
        <v>0</v>
      </c>
      <c r="AS615" s="187">
        <v>0</v>
      </c>
      <c r="AT615" s="188">
        <v>0</v>
      </c>
      <c r="AU615" s="187">
        <v>0</v>
      </c>
      <c r="AV615" s="188">
        <v>0</v>
      </c>
      <c r="AW615" s="187">
        <v>0</v>
      </c>
      <c r="AX615" s="188">
        <v>0</v>
      </c>
      <c r="AY615" s="187">
        <v>0</v>
      </c>
      <c r="AZ615" s="188">
        <v>0</v>
      </c>
      <c r="BA615" s="187">
        <v>0</v>
      </c>
      <c r="BB615" s="188">
        <v>0</v>
      </c>
      <c r="BC615" s="187">
        <v>0</v>
      </c>
      <c r="BD615" s="75"/>
      <c r="BE615" s="75"/>
      <c r="BF615" s="56"/>
      <c r="BI615" s="194"/>
    </row>
    <row r="616" spans="1:61" s="77" customFormat="1" ht="11.25" customHeight="1" x14ac:dyDescent="0.2">
      <c r="A616" s="184" t="s">
        <v>1289</v>
      </c>
      <c r="B616" s="185">
        <v>0</v>
      </c>
      <c r="C616" s="832">
        <v>71502</v>
      </c>
      <c r="D616" s="284">
        <v>1E-4</v>
      </c>
      <c r="E616" s="91">
        <v>0</v>
      </c>
      <c r="F616" s="186">
        <v>0</v>
      </c>
      <c r="G616" s="186">
        <v>0</v>
      </c>
      <c r="H616" s="186">
        <v>0</v>
      </c>
      <c r="I616" s="187">
        <v>0</v>
      </c>
      <c r="J616" s="188">
        <v>0</v>
      </c>
      <c r="K616" s="186">
        <v>0</v>
      </c>
      <c r="L616" s="186">
        <v>0</v>
      </c>
      <c r="M616" s="187">
        <v>0</v>
      </c>
      <c r="N616" s="189">
        <v>0</v>
      </c>
      <c r="O616" s="189">
        <v>0</v>
      </c>
      <c r="P616" s="189">
        <v>0</v>
      </c>
      <c r="Q616" s="189">
        <v>0</v>
      </c>
      <c r="R616" s="202">
        <v>0</v>
      </c>
      <c r="S616" s="202">
        <v>1E-4</v>
      </c>
      <c r="T616" s="188">
        <v>0</v>
      </c>
      <c r="U616" s="187">
        <v>0</v>
      </c>
      <c r="V616" s="189">
        <v>0</v>
      </c>
      <c r="W616" s="189">
        <v>0</v>
      </c>
      <c r="X616" s="188">
        <v>0</v>
      </c>
      <c r="Y616" s="188">
        <v>0</v>
      </c>
      <c r="Z616" s="186">
        <v>0</v>
      </c>
      <c r="AA616" s="186">
        <v>0</v>
      </c>
      <c r="AB616" s="186">
        <v>0</v>
      </c>
      <c r="AC616" s="186">
        <v>0</v>
      </c>
      <c r="AD616" s="189">
        <v>0</v>
      </c>
      <c r="AE616" s="189">
        <v>0</v>
      </c>
      <c r="AF616" s="189">
        <v>0</v>
      </c>
      <c r="AG616" s="189">
        <v>0</v>
      </c>
      <c r="AH616" s="191">
        <v>0</v>
      </c>
      <c r="AI616" s="225">
        <v>0</v>
      </c>
      <c r="AJ616" s="192">
        <v>7501943412187</v>
      </c>
      <c r="AK616" s="192" t="s">
        <v>262</v>
      </c>
      <c r="AL616" s="90" t="s">
        <v>279</v>
      </c>
      <c r="AM616" s="75">
        <v>71502</v>
      </c>
      <c r="AN616" s="76"/>
      <c r="AO616" s="188">
        <v>0</v>
      </c>
      <c r="AP616" s="188">
        <v>0</v>
      </c>
      <c r="AQ616" s="187">
        <v>0</v>
      </c>
      <c r="AR616" s="188">
        <v>0</v>
      </c>
      <c r="AS616" s="187">
        <v>0</v>
      </c>
      <c r="AT616" s="188">
        <v>0</v>
      </c>
      <c r="AU616" s="187">
        <v>0</v>
      </c>
      <c r="AV616" s="188">
        <v>0</v>
      </c>
      <c r="AW616" s="187">
        <v>0</v>
      </c>
      <c r="AX616" s="188">
        <v>0</v>
      </c>
      <c r="AY616" s="187">
        <v>0</v>
      </c>
      <c r="AZ616" s="188">
        <v>0</v>
      </c>
      <c r="BA616" s="187">
        <v>0</v>
      </c>
      <c r="BB616" s="188">
        <v>0</v>
      </c>
      <c r="BC616" s="187">
        <v>0</v>
      </c>
      <c r="BD616" s="75"/>
      <c r="BE616" s="75"/>
      <c r="BF616" s="56"/>
      <c r="BI616" s="194"/>
    </row>
    <row r="617" spans="1:61" s="77" customFormat="1" ht="11.25" customHeight="1" x14ac:dyDescent="0.2">
      <c r="A617" s="184" t="s">
        <v>1290</v>
      </c>
      <c r="B617" s="185">
        <v>0</v>
      </c>
      <c r="C617" s="832">
        <v>71521</v>
      </c>
      <c r="D617" s="284">
        <v>1E-4</v>
      </c>
      <c r="E617" s="91">
        <v>0</v>
      </c>
      <c r="F617" s="186">
        <v>0</v>
      </c>
      <c r="G617" s="186">
        <v>0</v>
      </c>
      <c r="H617" s="186">
        <v>0</v>
      </c>
      <c r="I617" s="187">
        <v>0</v>
      </c>
      <c r="J617" s="188">
        <v>0</v>
      </c>
      <c r="K617" s="186">
        <v>0</v>
      </c>
      <c r="L617" s="186">
        <v>0</v>
      </c>
      <c r="M617" s="187">
        <v>0</v>
      </c>
      <c r="N617" s="189">
        <v>0</v>
      </c>
      <c r="O617" s="189">
        <v>0</v>
      </c>
      <c r="P617" s="189">
        <v>0</v>
      </c>
      <c r="Q617" s="189">
        <v>0</v>
      </c>
      <c r="R617" s="202">
        <v>0</v>
      </c>
      <c r="S617" s="202">
        <v>1E-4</v>
      </c>
      <c r="T617" s="188">
        <v>0</v>
      </c>
      <c r="U617" s="187">
        <v>0</v>
      </c>
      <c r="V617" s="189">
        <v>0</v>
      </c>
      <c r="W617" s="189">
        <v>0</v>
      </c>
      <c r="X617" s="188">
        <v>0</v>
      </c>
      <c r="Y617" s="188">
        <v>0</v>
      </c>
      <c r="Z617" s="186">
        <v>0</v>
      </c>
      <c r="AA617" s="186">
        <v>0</v>
      </c>
      <c r="AB617" s="186">
        <v>0</v>
      </c>
      <c r="AC617" s="186">
        <v>0</v>
      </c>
      <c r="AD617" s="189">
        <v>0</v>
      </c>
      <c r="AE617" s="189">
        <v>0</v>
      </c>
      <c r="AF617" s="189">
        <v>0</v>
      </c>
      <c r="AG617" s="189">
        <v>0</v>
      </c>
      <c r="AH617" s="191">
        <v>0</v>
      </c>
      <c r="AI617" s="225">
        <v>0</v>
      </c>
      <c r="AJ617" s="192">
        <v>7501943412187</v>
      </c>
      <c r="AK617" s="192" t="s">
        <v>478</v>
      </c>
      <c r="AL617" s="90"/>
      <c r="AM617" s="75">
        <v>71521</v>
      </c>
      <c r="AN617" s="76"/>
      <c r="AO617" s="188">
        <v>0</v>
      </c>
      <c r="AP617" s="188">
        <v>0</v>
      </c>
      <c r="AQ617" s="187">
        <v>0</v>
      </c>
      <c r="AR617" s="188">
        <v>0</v>
      </c>
      <c r="AS617" s="187">
        <v>0</v>
      </c>
      <c r="AT617" s="188">
        <v>0</v>
      </c>
      <c r="AU617" s="187">
        <v>0</v>
      </c>
      <c r="AV617" s="188">
        <v>0</v>
      </c>
      <c r="AW617" s="187">
        <v>0</v>
      </c>
      <c r="AX617" s="188">
        <v>0</v>
      </c>
      <c r="AY617" s="187">
        <v>0</v>
      </c>
      <c r="AZ617" s="188">
        <v>0</v>
      </c>
      <c r="BA617" s="187">
        <v>0</v>
      </c>
      <c r="BB617" s="188">
        <v>0</v>
      </c>
      <c r="BC617" s="187">
        <v>0</v>
      </c>
      <c r="BD617" s="75"/>
      <c r="BE617" s="75"/>
      <c r="BF617" s="56"/>
      <c r="BI617" s="194"/>
    </row>
    <row r="618" spans="1:61" ht="11.25" customHeight="1" x14ac:dyDescent="0.3">
      <c r="A618" s="184" t="s">
        <v>1291</v>
      </c>
      <c r="B618" s="185">
        <v>0</v>
      </c>
      <c r="C618" s="844">
        <v>88624</v>
      </c>
      <c r="D618" s="284">
        <v>1E-4</v>
      </c>
      <c r="E618" s="91">
        <v>0</v>
      </c>
      <c r="F618" s="186">
        <v>0</v>
      </c>
      <c r="G618" s="186">
        <v>0</v>
      </c>
      <c r="H618" s="186">
        <v>0</v>
      </c>
      <c r="I618" s="187">
        <v>0</v>
      </c>
      <c r="J618" s="186">
        <v>0</v>
      </c>
      <c r="K618" s="186">
        <v>0</v>
      </c>
      <c r="L618" s="186">
        <v>0</v>
      </c>
      <c r="M618" s="186">
        <v>0</v>
      </c>
      <c r="N618" s="188">
        <v>0</v>
      </c>
      <c r="O618" s="189">
        <v>0</v>
      </c>
      <c r="P618" s="186">
        <v>0</v>
      </c>
      <c r="Q618" s="189">
        <v>0</v>
      </c>
      <c r="R618" s="189">
        <v>0</v>
      </c>
      <c r="S618" s="189">
        <v>1E-4</v>
      </c>
      <c r="T618" s="188">
        <v>0</v>
      </c>
      <c r="U618" s="187">
        <v>0</v>
      </c>
      <c r="V618" s="189">
        <v>0</v>
      </c>
      <c r="W618" s="189">
        <v>0</v>
      </c>
      <c r="X618" s="188">
        <v>0</v>
      </c>
      <c r="Y618" s="188">
        <v>0</v>
      </c>
      <c r="Z618" s="186">
        <v>0</v>
      </c>
      <c r="AA618" s="186">
        <v>0</v>
      </c>
      <c r="AB618" s="186">
        <v>0</v>
      </c>
      <c r="AC618" s="186">
        <v>0</v>
      </c>
      <c r="AD618" s="188">
        <v>0</v>
      </c>
      <c r="AE618" s="189">
        <v>0</v>
      </c>
      <c r="AF618" s="189">
        <v>0</v>
      </c>
      <c r="AG618" s="189">
        <v>0</v>
      </c>
      <c r="AH618" s="191">
        <v>0</v>
      </c>
      <c r="AI618" s="186">
        <v>0</v>
      </c>
      <c r="AJ618" s="192">
        <v>7501017360918</v>
      </c>
      <c r="AK618" s="192" t="s">
        <v>262</v>
      </c>
      <c r="AL618" s="90" t="s">
        <v>279</v>
      </c>
      <c r="AM618" s="75">
        <v>88624</v>
      </c>
      <c r="AO618" s="188">
        <v>0</v>
      </c>
      <c r="AP618" s="188">
        <v>0</v>
      </c>
      <c r="AQ618" s="187">
        <v>0</v>
      </c>
      <c r="AR618" s="188">
        <v>0</v>
      </c>
      <c r="AS618" s="187">
        <v>0</v>
      </c>
      <c r="AT618" s="188">
        <v>0</v>
      </c>
      <c r="AU618" s="187">
        <v>0</v>
      </c>
      <c r="AV618" s="188">
        <v>0</v>
      </c>
      <c r="AW618" s="187">
        <v>0</v>
      </c>
      <c r="AX618" s="188">
        <v>0</v>
      </c>
      <c r="AY618" s="187">
        <v>0</v>
      </c>
      <c r="AZ618" s="188">
        <v>0</v>
      </c>
      <c r="BA618" s="187">
        <v>0</v>
      </c>
      <c r="BB618" s="188">
        <v>0</v>
      </c>
      <c r="BC618" s="187">
        <v>0</v>
      </c>
      <c r="BD618" s="75"/>
      <c r="BE618" s="75"/>
      <c r="BI618" s="194"/>
    </row>
    <row r="619" spans="1:61" ht="11.25" customHeight="1" x14ac:dyDescent="0.3">
      <c r="A619" s="184" t="s">
        <v>1292</v>
      </c>
      <c r="B619" s="185">
        <v>0</v>
      </c>
      <c r="C619" s="844">
        <v>71519</v>
      </c>
      <c r="D619" s="284">
        <v>1E-4</v>
      </c>
      <c r="E619" s="91">
        <v>0</v>
      </c>
      <c r="F619" s="186">
        <v>0</v>
      </c>
      <c r="G619" s="186">
        <v>0</v>
      </c>
      <c r="H619" s="186">
        <v>0</v>
      </c>
      <c r="I619" s="187">
        <v>0</v>
      </c>
      <c r="J619" s="186">
        <v>0</v>
      </c>
      <c r="K619" s="186">
        <v>0</v>
      </c>
      <c r="L619" s="186">
        <v>0</v>
      </c>
      <c r="M619" s="186">
        <v>0</v>
      </c>
      <c r="N619" s="188">
        <v>0</v>
      </c>
      <c r="O619" s="189">
        <v>0</v>
      </c>
      <c r="P619" s="186">
        <v>0</v>
      </c>
      <c r="Q619" s="189">
        <v>0</v>
      </c>
      <c r="R619" s="189">
        <v>0</v>
      </c>
      <c r="S619" s="189">
        <v>1E-4</v>
      </c>
      <c r="T619" s="188">
        <v>0</v>
      </c>
      <c r="U619" s="187">
        <v>0</v>
      </c>
      <c r="V619" s="189">
        <v>0</v>
      </c>
      <c r="W619" s="189">
        <v>0</v>
      </c>
      <c r="X619" s="188">
        <v>0</v>
      </c>
      <c r="Y619" s="188">
        <v>0</v>
      </c>
      <c r="Z619" s="186">
        <v>0</v>
      </c>
      <c r="AA619" s="186">
        <v>0</v>
      </c>
      <c r="AB619" s="186">
        <v>0</v>
      </c>
      <c r="AC619" s="186">
        <v>0</v>
      </c>
      <c r="AD619" s="188">
        <v>0</v>
      </c>
      <c r="AE619" s="189">
        <v>0</v>
      </c>
      <c r="AF619" s="189">
        <v>0</v>
      </c>
      <c r="AG619" s="189">
        <v>0</v>
      </c>
      <c r="AH619" s="191">
        <v>0</v>
      </c>
      <c r="AI619" s="186">
        <v>0</v>
      </c>
      <c r="AJ619" s="192">
        <v>7501017360918</v>
      </c>
      <c r="AK619" s="192" t="s">
        <v>476</v>
      </c>
      <c r="AL619" s="90" t="s">
        <v>279</v>
      </c>
      <c r="AM619" s="75">
        <v>71519</v>
      </c>
      <c r="AO619" s="188">
        <v>0</v>
      </c>
      <c r="AP619" s="188">
        <v>0</v>
      </c>
      <c r="AQ619" s="187">
        <v>0</v>
      </c>
      <c r="AR619" s="188">
        <v>0</v>
      </c>
      <c r="AS619" s="187">
        <v>0</v>
      </c>
      <c r="AT619" s="188">
        <v>0</v>
      </c>
      <c r="AU619" s="187">
        <v>0</v>
      </c>
      <c r="AV619" s="188">
        <v>0</v>
      </c>
      <c r="AW619" s="187">
        <v>0</v>
      </c>
      <c r="AX619" s="188">
        <v>0</v>
      </c>
      <c r="AY619" s="187">
        <v>0</v>
      </c>
      <c r="AZ619" s="188">
        <v>0</v>
      </c>
      <c r="BA619" s="187">
        <v>0</v>
      </c>
      <c r="BB619" s="188">
        <v>0</v>
      </c>
      <c r="BC619" s="187">
        <v>0</v>
      </c>
      <c r="BD619" s="75"/>
      <c r="BE619" s="75"/>
      <c r="BI619" s="194"/>
    </row>
    <row r="620" spans="1:61" s="77" customFormat="1" ht="11.25" customHeight="1" x14ac:dyDescent="0.2">
      <c r="A620" s="184" t="s">
        <v>1293</v>
      </c>
      <c r="B620" s="185">
        <v>0</v>
      </c>
      <c r="C620" s="832">
        <v>71503</v>
      </c>
      <c r="D620" s="284">
        <v>1E-4</v>
      </c>
      <c r="E620" s="91">
        <v>0</v>
      </c>
      <c r="F620" s="186">
        <v>0</v>
      </c>
      <c r="G620" s="186">
        <v>0</v>
      </c>
      <c r="H620" s="186">
        <v>0</v>
      </c>
      <c r="I620" s="187">
        <v>0</v>
      </c>
      <c r="J620" s="188">
        <v>0</v>
      </c>
      <c r="K620" s="186">
        <v>0</v>
      </c>
      <c r="L620" s="186">
        <v>0</v>
      </c>
      <c r="M620" s="187">
        <v>0</v>
      </c>
      <c r="N620" s="189">
        <v>0</v>
      </c>
      <c r="O620" s="189">
        <v>0</v>
      </c>
      <c r="P620" s="189">
        <v>0</v>
      </c>
      <c r="Q620" s="189">
        <v>0</v>
      </c>
      <c r="R620" s="202">
        <v>0</v>
      </c>
      <c r="S620" s="202">
        <v>1E-4</v>
      </c>
      <c r="T620" s="188">
        <v>0</v>
      </c>
      <c r="U620" s="187">
        <v>0</v>
      </c>
      <c r="V620" s="189">
        <v>0</v>
      </c>
      <c r="W620" s="189">
        <v>0</v>
      </c>
      <c r="X620" s="188">
        <v>0</v>
      </c>
      <c r="Y620" s="188">
        <v>0</v>
      </c>
      <c r="Z620" s="186">
        <v>0</v>
      </c>
      <c r="AA620" s="186">
        <v>0</v>
      </c>
      <c r="AB620" s="186">
        <v>0</v>
      </c>
      <c r="AC620" s="186">
        <v>0</v>
      </c>
      <c r="AD620" s="189">
        <v>0</v>
      </c>
      <c r="AE620" s="189">
        <v>0</v>
      </c>
      <c r="AF620" s="189">
        <v>0</v>
      </c>
      <c r="AG620" s="189">
        <v>0</v>
      </c>
      <c r="AH620" s="191">
        <v>0</v>
      </c>
      <c r="AI620" s="225">
        <v>0</v>
      </c>
      <c r="AJ620" s="192">
        <v>7501017363735</v>
      </c>
      <c r="AK620" s="192">
        <v>88625</v>
      </c>
      <c r="AL620" s="90" t="s">
        <v>278</v>
      </c>
      <c r="AM620" s="75">
        <v>71503</v>
      </c>
      <c r="AN620" s="76"/>
      <c r="AO620" s="188">
        <v>0</v>
      </c>
      <c r="AP620" s="188">
        <v>0</v>
      </c>
      <c r="AQ620" s="187">
        <v>0</v>
      </c>
      <c r="AR620" s="188">
        <v>0</v>
      </c>
      <c r="AS620" s="187">
        <v>0</v>
      </c>
      <c r="AT620" s="188">
        <v>0</v>
      </c>
      <c r="AU620" s="187">
        <v>0</v>
      </c>
      <c r="AV620" s="188">
        <v>0</v>
      </c>
      <c r="AW620" s="187">
        <v>0</v>
      </c>
      <c r="AX620" s="188">
        <v>0</v>
      </c>
      <c r="AY620" s="187">
        <v>0</v>
      </c>
      <c r="AZ620" s="188">
        <v>0</v>
      </c>
      <c r="BA620" s="187">
        <v>0</v>
      </c>
      <c r="BB620" s="188">
        <v>0</v>
      </c>
      <c r="BC620" s="187">
        <v>0</v>
      </c>
      <c r="BD620" s="75"/>
      <c r="BE620" s="75"/>
      <c r="BF620" s="56"/>
      <c r="BI620" s="194"/>
    </row>
    <row r="621" spans="1:61" s="77" customFormat="1" ht="11.25" customHeight="1" x14ac:dyDescent="0.2">
      <c r="A621" s="184" t="s">
        <v>1294</v>
      </c>
      <c r="B621" s="185">
        <v>0</v>
      </c>
      <c r="C621" s="832">
        <v>88625</v>
      </c>
      <c r="D621" s="284">
        <v>1E-4</v>
      </c>
      <c r="E621" s="91">
        <v>0</v>
      </c>
      <c r="F621" s="186">
        <v>0</v>
      </c>
      <c r="G621" s="186">
        <v>0</v>
      </c>
      <c r="H621" s="186">
        <v>0</v>
      </c>
      <c r="I621" s="187">
        <v>0</v>
      </c>
      <c r="J621" s="188">
        <v>0</v>
      </c>
      <c r="K621" s="186">
        <v>0</v>
      </c>
      <c r="L621" s="186">
        <v>0</v>
      </c>
      <c r="M621" s="187">
        <v>0</v>
      </c>
      <c r="N621" s="189">
        <v>0</v>
      </c>
      <c r="O621" s="189">
        <v>0</v>
      </c>
      <c r="P621" s="189">
        <v>0</v>
      </c>
      <c r="Q621" s="189">
        <v>0</v>
      </c>
      <c r="R621" s="202">
        <v>0</v>
      </c>
      <c r="S621" s="202">
        <v>1E-4</v>
      </c>
      <c r="T621" s="188">
        <v>0</v>
      </c>
      <c r="U621" s="187">
        <v>0</v>
      </c>
      <c r="V621" s="189">
        <v>0</v>
      </c>
      <c r="W621" s="189">
        <v>0</v>
      </c>
      <c r="X621" s="188">
        <v>0</v>
      </c>
      <c r="Y621" s="188">
        <v>0</v>
      </c>
      <c r="Z621" s="186">
        <v>0</v>
      </c>
      <c r="AA621" s="186">
        <v>0</v>
      </c>
      <c r="AB621" s="186">
        <v>0</v>
      </c>
      <c r="AC621" s="186">
        <v>0</v>
      </c>
      <c r="AD621" s="189">
        <v>0</v>
      </c>
      <c r="AE621" s="189">
        <v>0</v>
      </c>
      <c r="AF621" s="189">
        <v>0</v>
      </c>
      <c r="AG621" s="189">
        <v>0</v>
      </c>
      <c r="AH621" s="191">
        <v>0</v>
      </c>
      <c r="AI621" s="225">
        <v>0</v>
      </c>
      <c r="AJ621" s="192">
        <v>7501017363735</v>
      </c>
      <c r="AK621" s="192" t="s">
        <v>262</v>
      </c>
      <c r="AL621" s="90" t="s">
        <v>279</v>
      </c>
      <c r="AM621" s="75">
        <v>88625</v>
      </c>
      <c r="AN621" s="76"/>
      <c r="AO621" s="188">
        <v>0</v>
      </c>
      <c r="AP621" s="188">
        <v>0</v>
      </c>
      <c r="AQ621" s="187">
        <v>0</v>
      </c>
      <c r="AR621" s="188">
        <v>0</v>
      </c>
      <c r="AS621" s="187">
        <v>0</v>
      </c>
      <c r="AT621" s="188">
        <v>0</v>
      </c>
      <c r="AU621" s="187">
        <v>0</v>
      </c>
      <c r="AV621" s="188">
        <v>0</v>
      </c>
      <c r="AW621" s="187">
        <v>0</v>
      </c>
      <c r="AX621" s="188">
        <v>0</v>
      </c>
      <c r="AY621" s="187">
        <v>0</v>
      </c>
      <c r="AZ621" s="188">
        <v>0</v>
      </c>
      <c r="BA621" s="187">
        <v>0</v>
      </c>
      <c r="BB621" s="188">
        <v>0</v>
      </c>
      <c r="BC621" s="187">
        <v>0</v>
      </c>
      <c r="BD621" s="75"/>
      <c r="BE621" s="75"/>
      <c r="BF621" s="56"/>
      <c r="BI621" s="194"/>
    </row>
    <row r="622" spans="1:61" ht="11.25" customHeight="1" x14ac:dyDescent="0.3">
      <c r="A622" s="184" t="s">
        <v>1290</v>
      </c>
      <c r="B622" s="185">
        <v>0</v>
      </c>
      <c r="C622" s="844">
        <v>71520</v>
      </c>
      <c r="D622" s="284">
        <v>1E-4</v>
      </c>
      <c r="E622" s="91">
        <v>0</v>
      </c>
      <c r="F622" s="186">
        <v>0</v>
      </c>
      <c r="G622" s="186">
        <v>0</v>
      </c>
      <c r="H622" s="186">
        <v>0</v>
      </c>
      <c r="I622" s="187">
        <v>0</v>
      </c>
      <c r="J622" s="186">
        <v>0</v>
      </c>
      <c r="K622" s="186">
        <v>0</v>
      </c>
      <c r="L622" s="186">
        <v>0</v>
      </c>
      <c r="M622" s="186">
        <v>0</v>
      </c>
      <c r="N622" s="188">
        <v>0</v>
      </c>
      <c r="O622" s="189">
        <v>0</v>
      </c>
      <c r="P622" s="186">
        <v>0</v>
      </c>
      <c r="Q622" s="189">
        <v>0</v>
      </c>
      <c r="R622" s="189">
        <v>0</v>
      </c>
      <c r="S622" s="189">
        <v>1E-4</v>
      </c>
      <c r="T622" s="188">
        <v>0</v>
      </c>
      <c r="U622" s="187">
        <v>0</v>
      </c>
      <c r="V622" s="189">
        <v>0</v>
      </c>
      <c r="W622" s="189">
        <v>0</v>
      </c>
      <c r="X622" s="188">
        <v>0</v>
      </c>
      <c r="Y622" s="188">
        <v>0</v>
      </c>
      <c r="Z622" s="186">
        <v>0</v>
      </c>
      <c r="AA622" s="186">
        <v>0</v>
      </c>
      <c r="AB622" s="186">
        <v>0</v>
      </c>
      <c r="AC622" s="186">
        <v>0</v>
      </c>
      <c r="AD622" s="188">
        <v>0</v>
      </c>
      <c r="AE622" s="189">
        <v>0</v>
      </c>
      <c r="AF622" s="189">
        <v>0</v>
      </c>
      <c r="AG622" s="189">
        <v>0</v>
      </c>
      <c r="AH622" s="191">
        <v>0</v>
      </c>
      <c r="AI622" s="186">
        <v>0</v>
      </c>
      <c r="AJ622" s="192">
        <v>7501017363735</v>
      </c>
      <c r="AK622" s="192" t="s">
        <v>477</v>
      </c>
      <c r="AL622" s="193" t="s">
        <v>278</v>
      </c>
      <c r="AM622" s="75">
        <v>71520</v>
      </c>
      <c r="AO622" s="188">
        <v>0</v>
      </c>
      <c r="AP622" s="188">
        <v>0</v>
      </c>
      <c r="AQ622" s="187">
        <v>0</v>
      </c>
      <c r="AR622" s="188">
        <v>0</v>
      </c>
      <c r="AS622" s="187">
        <v>0</v>
      </c>
      <c r="AT622" s="188">
        <v>0</v>
      </c>
      <c r="AU622" s="187">
        <v>0</v>
      </c>
      <c r="AV622" s="188">
        <v>0</v>
      </c>
      <c r="AW622" s="187">
        <v>0</v>
      </c>
      <c r="AX622" s="188">
        <v>0</v>
      </c>
      <c r="AY622" s="187">
        <v>0</v>
      </c>
      <c r="AZ622" s="188">
        <v>0</v>
      </c>
      <c r="BA622" s="187">
        <v>0</v>
      </c>
      <c r="BB622" s="188">
        <v>0</v>
      </c>
      <c r="BC622" s="187">
        <v>0</v>
      </c>
      <c r="BD622" s="75"/>
      <c r="BE622" s="75"/>
      <c r="BI622" s="194"/>
    </row>
    <row r="623" spans="1:61" ht="11.25" customHeight="1" x14ac:dyDescent="0.3">
      <c r="A623" s="184" t="s">
        <v>1295</v>
      </c>
      <c r="B623" s="185">
        <v>0</v>
      </c>
      <c r="C623" s="844">
        <v>70713</v>
      </c>
      <c r="D623" s="284">
        <v>1E-4</v>
      </c>
      <c r="E623" s="91">
        <v>0</v>
      </c>
      <c r="F623" s="186">
        <v>0</v>
      </c>
      <c r="G623" s="186">
        <v>0</v>
      </c>
      <c r="H623" s="186">
        <v>0</v>
      </c>
      <c r="I623" s="187">
        <v>0</v>
      </c>
      <c r="J623" s="186">
        <v>0</v>
      </c>
      <c r="K623" s="186">
        <v>0</v>
      </c>
      <c r="L623" s="186">
        <v>0</v>
      </c>
      <c r="M623" s="186">
        <v>0</v>
      </c>
      <c r="N623" s="188">
        <v>0</v>
      </c>
      <c r="O623" s="189">
        <v>0</v>
      </c>
      <c r="P623" s="186">
        <v>0</v>
      </c>
      <c r="Q623" s="189">
        <v>0</v>
      </c>
      <c r="R623" s="189">
        <v>0</v>
      </c>
      <c r="S623" s="189">
        <v>1E-4</v>
      </c>
      <c r="T623" s="188">
        <v>0</v>
      </c>
      <c r="U623" s="187">
        <v>0</v>
      </c>
      <c r="V623" s="189">
        <v>0</v>
      </c>
      <c r="W623" s="189">
        <v>0</v>
      </c>
      <c r="X623" s="188">
        <v>0</v>
      </c>
      <c r="Y623" s="188">
        <v>0</v>
      </c>
      <c r="Z623" s="186">
        <v>0</v>
      </c>
      <c r="AA623" s="186">
        <v>0</v>
      </c>
      <c r="AB623" s="186">
        <v>0</v>
      </c>
      <c r="AC623" s="186">
        <v>0</v>
      </c>
      <c r="AD623" s="188">
        <v>0</v>
      </c>
      <c r="AE623" s="189">
        <v>0</v>
      </c>
      <c r="AF623" s="189">
        <v>0</v>
      </c>
      <c r="AG623" s="189">
        <v>0</v>
      </c>
      <c r="AH623" s="191">
        <v>0</v>
      </c>
      <c r="AI623" s="186">
        <v>0</v>
      </c>
      <c r="AJ623" s="192">
        <v>7506425619641</v>
      </c>
      <c r="AK623" s="192" t="s">
        <v>262</v>
      </c>
      <c r="AL623" s="193" t="s">
        <v>278</v>
      </c>
      <c r="AM623" s="75">
        <v>70713</v>
      </c>
      <c r="AO623" s="188">
        <v>0</v>
      </c>
      <c r="AP623" s="188">
        <v>0</v>
      </c>
      <c r="AQ623" s="187">
        <v>0</v>
      </c>
      <c r="AR623" s="188">
        <v>0</v>
      </c>
      <c r="AS623" s="187">
        <v>0</v>
      </c>
      <c r="AT623" s="188">
        <v>0</v>
      </c>
      <c r="AU623" s="187">
        <v>0</v>
      </c>
      <c r="AV623" s="188">
        <v>0</v>
      </c>
      <c r="AW623" s="187">
        <v>0</v>
      </c>
      <c r="AX623" s="188">
        <v>0</v>
      </c>
      <c r="AY623" s="187">
        <v>0</v>
      </c>
      <c r="AZ623" s="188">
        <v>0</v>
      </c>
      <c r="BA623" s="187">
        <v>0</v>
      </c>
      <c r="BB623" s="188">
        <v>0</v>
      </c>
      <c r="BC623" s="187">
        <v>0</v>
      </c>
      <c r="BD623" s="75"/>
      <c r="BE623" s="75"/>
      <c r="BI623" s="194"/>
    </row>
    <row r="624" spans="1:61" ht="11.25" customHeight="1" x14ac:dyDescent="0.3">
      <c r="A624" s="184" t="s">
        <v>1296</v>
      </c>
      <c r="B624" s="185">
        <v>0</v>
      </c>
      <c r="C624" s="844">
        <v>88648</v>
      </c>
      <c r="D624" s="284">
        <v>1E-4</v>
      </c>
      <c r="E624" s="91">
        <v>0</v>
      </c>
      <c r="F624" s="186">
        <v>0</v>
      </c>
      <c r="G624" s="186">
        <v>0</v>
      </c>
      <c r="H624" s="186">
        <v>0</v>
      </c>
      <c r="I624" s="187">
        <v>0</v>
      </c>
      <c r="J624" s="186">
        <v>0</v>
      </c>
      <c r="K624" s="186">
        <v>0</v>
      </c>
      <c r="L624" s="186">
        <v>0</v>
      </c>
      <c r="M624" s="186">
        <v>0</v>
      </c>
      <c r="N624" s="188">
        <v>0</v>
      </c>
      <c r="O624" s="189">
        <v>0</v>
      </c>
      <c r="P624" s="186">
        <v>0</v>
      </c>
      <c r="Q624" s="189">
        <v>0</v>
      </c>
      <c r="R624" s="189">
        <v>0</v>
      </c>
      <c r="S624" s="189">
        <v>1E-4</v>
      </c>
      <c r="T624" s="188">
        <v>0</v>
      </c>
      <c r="U624" s="187">
        <v>0</v>
      </c>
      <c r="V624" s="189">
        <v>0</v>
      </c>
      <c r="W624" s="189">
        <v>0</v>
      </c>
      <c r="X624" s="188">
        <v>0</v>
      </c>
      <c r="Y624" s="188">
        <v>0</v>
      </c>
      <c r="Z624" s="186">
        <v>0</v>
      </c>
      <c r="AA624" s="186">
        <v>0</v>
      </c>
      <c r="AB624" s="186">
        <v>0</v>
      </c>
      <c r="AC624" s="186">
        <v>0</v>
      </c>
      <c r="AD624" s="188">
        <v>0</v>
      </c>
      <c r="AE624" s="189">
        <v>0</v>
      </c>
      <c r="AF624" s="189">
        <v>0</v>
      </c>
      <c r="AG624" s="189">
        <v>0</v>
      </c>
      <c r="AH624" s="191">
        <v>0</v>
      </c>
      <c r="AI624" s="186">
        <v>0</v>
      </c>
      <c r="AJ624" s="192">
        <v>7501943411517</v>
      </c>
      <c r="AK624" s="192" t="s">
        <v>262</v>
      </c>
      <c r="AL624" s="193" t="s">
        <v>278</v>
      </c>
      <c r="AM624" s="75">
        <v>88648</v>
      </c>
      <c r="AO624" s="188">
        <v>0</v>
      </c>
      <c r="AP624" s="188">
        <v>0</v>
      </c>
      <c r="AQ624" s="187">
        <v>0</v>
      </c>
      <c r="AR624" s="188">
        <v>0</v>
      </c>
      <c r="AS624" s="187">
        <v>0</v>
      </c>
      <c r="AT624" s="188">
        <v>0</v>
      </c>
      <c r="AU624" s="187">
        <v>0</v>
      </c>
      <c r="AV624" s="188">
        <v>0</v>
      </c>
      <c r="AW624" s="187">
        <v>0</v>
      </c>
      <c r="AX624" s="188">
        <v>0</v>
      </c>
      <c r="AY624" s="187">
        <v>0</v>
      </c>
      <c r="AZ624" s="188">
        <v>0</v>
      </c>
      <c r="BA624" s="187">
        <v>0</v>
      </c>
      <c r="BB624" s="188">
        <v>0</v>
      </c>
      <c r="BC624" s="187">
        <v>0</v>
      </c>
      <c r="BD624" s="75"/>
      <c r="BE624" s="75"/>
      <c r="BI624" s="194"/>
    </row>
    <row r="625" spans="1:61" s="77" customFormat="1" ht="11.25" customHeight="1" x14ac:dyDescent="0.2">
      <c r="A625" s="184" t="s">
        <v>1297</v>
      </c>
      <c r="B625" s="185">
        <v>0</v>
      </c>
      <c r="C625" s="844">
        <v>70605</v>
      </c>
      <c r="D625" s="284">
        <v>1E-4</v>
      </c>
      <c r="E625" s="91">
        <v>0</v>
      </c>
      <c r="F625" s="186">
        <v>0</v>
      </c>
      <c r="G625" s="186">
        <v>0</v>
      </c>
      <c r="H625" s="186">
        <v>0</v>
      </c>
      <c r="I625" s="187">
        <v>0</v>
      </c>
      <c r="J625" s="186">
        <v>0</v>
      </c>
      <c r="K625" s="186">
        <v>0</v>
      </c>
      <c r="L625" s="186">
        <v>0</v>
      </c>
      <c r="M625" s="186">
        <v>0</v>
      </c>
      <c r="N625" s="188">
        <v>0</v>
      </c>
      <c r="O625" s="189">
        <v>0</v>
      </c>
      <c r="P625" s="186">
        <v>0</v>
      </c>
      <c r="Q625" s="189">
        <v>0</v>
      </c>
      <c r="R625" s="189">
        <v>0</v>
      </c>
      <c r="S625" s="189">
        <v>1E-4</v>
      </c>
      <c r="T625" s="188">
        <v>0</v>
      </c>
      <c r="U625" s="187">
        <v>0</v>
      </c>
      <c r="V625" s="189">
        <v>0</v>
      </c>
      <c r="W625" s="189">
        <v>0</v>
      </c>
      <c r="X625" s="188">
        <v>0</v>
      </c>
      <c r="Y625" s="188">
        <v>0</v>
      </c>
      <c r="Z625" s="186">
        <v>0</v>
      </c>
      <c r="AA625" s="186">
        <v>0</v>
      </c>
      <c r="AB625" s="186">
        <v>0</v>
      </c>
      <c r="AC625" s="186">
        <v>0</v>
      </c>
      <c r="AD625" s="188">
        <v>0</v>
      </c>
      <c r="AE625" s="189">
        <v>0</v>
      </c>
      <c r="AF625" s="189">
        <v>0</v>
      </c>
      <c r="AG625" s="189">
        <v>0</v>
      </c>
      <c r="AH625" s="191">
        <v>0</v>
      </c>
      <c r="AI625" s="225">
        <v>0</v>
      </c>
      <c r="AJ625" s="192">
        <v>7506425614585</v>
      </c>
      <c r="AK625" s="192" t="s">
        <v>262</v>
      </c>
      <c r="AL625" s="90" t="s">
        <v>279</v>
      </c>
      <c r="AM625" s="75">
        <v>70605</v>
      </c>
      <c r="AN625" s="76"/>
      <c r="AO625" s="188">
        <v>0</v>
      </c>
      <c r="AP625" s="188">
        <v>0</v>
      </c>
      <c r="AQ625" s="187">
        <v>0</v>
      </c>
      <c r="AR625" s="188">
        <v>0</v>
      </c>
      <c r="AS625" s="187">
        <v>0</v>
      </c>
      <c r="AT625" s="188">
        <v>0</v>
      </c>
      <c r="AU625" s="187">
        <v>0</v>
      </c>
      <c r="AV625" s="188">
        <v>0</v>
      </c>
      <c r="AW625" s="187">
        <v>0</v>
      </c>
      <c r="AX625" s="188">
        <v>0</v>
      </c>
      <c r="AY625" s="187">
        <v>0</v>
      </c>
      <c r="AZ625" s="188">
        <v>0</v>
      </c>
      <c r="BA625" s="187">
        <v>0</v>
      </c>
      <c r="BB625" s="188">
        <v>0</v>
      </c>
      <c r="BC625" s="187">
        <v>0</v>
      </c>
      <c r="BD625" s="75"/>
      <c r="BE625" s="75"/>
      <c r="BF625" s="56"/>
      <c r="BI625" s="194"/>
    </row>
    <row r="626" spans="1:61" s="77" customFormat="1" ht="11.25" customHeight="1" x14ac:dyDescent="0.2">
      <c r="A626" s="184" t="s">
        <v>1298</v>
      </c>
      <c r="B626" s="185">
        <v>0</v>
      </c>
      <c r="C626" s="844">
        <v>70593</v>
      </c>
      <c r="D626" s="284">
        <v>1E-4</v>
      </c>
      <c r="E626" s="91">
        <v>0</v>
      </c>
      <c r="F626" s="186">
        <v>0</v>
      </c>
      <c r="G626" s="186">
        <v>0</v>
      </c>
      <c r="H626" s="186">
        <v>0</v>
      </c>
      <c r="I626" s="187">
        <v>0</v>
      </c>
      <c r="J626" s="186">
        <v>0</v>
      </c>
      <c r="K626" s="186">
        <v>0</v>
      </c>
      <c r="L626" s="186">
        <v>0</v>
      </c>
      <c r="M626" s="186">
        <v>0</v>
      </c>
      <c r="N626" s="188">
        <v>0</v>
      </c>
      <c r="O626" s="189">
        <v>0</v>
      </c>
      <c r="P626" s="186">
        <v>0</v>
      </c>
      <c r="Q626" s="189">
        <v>0</v>
      </c>
      <c r="R626" s="189">
        <v>0</v>
      </c>
      <c r="S626" s="189">
        <v>1E-4</v>
      </c>
      <c r="T626" s="188">
        <v>0</v>
      </c>
      <c r="U626" s="187">
        <v>0</v>
      </c>
      <c r="V626" s="189">
        <v>0</v>
      </c>
      <c r="W626" s="189">
        <v>0</v>
      </c>
      <c r="X626" s="188">
        <v>0</v>
      </c>
      <c r="Y626" s="188">
        <v>0</v>
      </c>
      <c r="Z626" s="186">
        <v>0</v>
      </c>
      <c r="AA626" s="186">
        <v>0</v>
      </c>
      <c r="AB626" s="186">
        <v>0</v>
      </c>
      <c r="AC626" s="186">
        <v>0</v>
      </c>
      <c r="AD626" s="188">
        <v>0</v>
      </c>
      <c r="AE626" s="189">
        <v>0</v>
      </c>
      <c r="AF626" s="189">
        <v>0</v>
      </c>
      <c r="AG626" s="189">
        <v>0</v>
      </c>
      <c r="AH626" s="191">
        <v>0</v>
      </c>
      <c r="AI626" s="225">
        <v>0</v>
      </c>
      <c r="AJ626" s="192">
        <v>7506425614073</v>
      </c>
      <c r="AK626" s="192" t="s">
        <v>262</v>
      </c>
      <c r="AL626" s="90" t="s">
        <v>279</v>
      </c>
      <c r="AM626" s="75">
        <v>70593</v>
      </c>
      <c r="AN626" s="76"/>
      <c r="AO626" s="188">
        <v>0</v>
      </c>
      <c r="AP626" s="188">
        <v>0</v>
      </c>
      <c r="AQ626" s="187">
        <v>0</v>
      </c>
      <c r="AR626" s="188">
        <v>0</v>
      </c>
      <c r="AS626" s="187">
        <v>0</v>
      </c>
      <c r="AT626" s="188">
        <v>0</v>
      </c>
      <c r="AU626" s="187">
        <v>0</v>
      </c>
      <c r="AV626" s="188">
        <v>0</v>
      </c>
      <c r="AW626" s="187">
        <v>0</v>
      </c>
      <c r="AX626" s="188">
        <v>0</v>
      </c>
      <c r="AY626" s="187">
        <v>0</v>
      </c>
      <c r="AZ626" s="188">
        <v>0</v>
      </c>
      <c r="BA626" s="187">
        <v>0</v>
      </c>
      <c r="BB626" s="188">
        <v>0</v>
      </c>
      <c r="BC626" s="187">
        <v>0</v>
      </c>
      <c r="BD626" s="75"/>
      <c r="BE626" s="75"/>
      <c r="BF626" s="56"/>
      <c r="BI626" s="194"/>
    </row>
    <row r="627" spans="1:61" s="77" customFormat="1" ht="11.25" customHeight="1" x14ac:dyDescent="0.2">
      <c r="A627" s="204" t="s">
        <v>1299</v>
      </c>
      <c r="B627" s="205">
        <v>0</v>
      </c>
      <c r="C627" s="853">
        <v>71504</v>
      </c>
      <c r="D627" s="342">
        <v>1E-4</v>
      </c>
      <c r="E627" s="207">
        <v>0</v>
      </c>
      <c r="F627" s="208">
        <v>0</v>
      </c>
      <c r="G627" s="208">
        <v>0</v>
      </c>
      <c r="H627" s="208">
        <v>0</v>
      </c>
      <c r="I627" s="209">
        <v>0</v>
      </c>
      <c r="J627" s="208">
        <v>0</v>
      </c>
      <c r="K627" s="208">
        <v>0</v>
      </c>
      <c r="L627" s="208">
        <v>0</v>
      </c>
      <c r="M627" s="208">
        <v>0</v>
      </c>
      <c r="N627" s="210">
        <v>0</v>
      </c>
      <c r="O627" s="211">
        <v>0</v>
      </c>
      <c r="P627" s="208">
        <v>0</v>
      </c>
      <c r="Q627" s="211">
        <v>0</v>
      </c>
      <c r="R627" s="211">
        <v>0</v>
      </c>
      <c r="S627" s="211">
        <v>1E-4</v>
      </c>
      <c r="T627" s="210">
        <v>0</v>
      </c>
      <c r="U627" s="209">
        <v>0</v>
      </c>
      <c r="V627" s="211">
        <v>0</v>
      </c>
      <c r="W627" s="211">
        <v>0</v>
      </c>
      <c r="X627" s="210">
        <v>0</v>
      </c>
      <c r="Y627" s="210">
        <v>0</v>
      </c>
      <c r="Z627" s="208">
        <v>0</v>
      </c>
      <c r="AA627" s="208">
        <v>0</v>
      </c>
      <c r="AB627" s="208">
        <v>0</v>
      </c>
      <c r="AC627" s="208">
        <v>0</v>
      </c>
      <c r="AD627" s="210">
        <v>0</v>
      </c>
      <c r="AE627" s="211">
        <v>0</v>
      </c>
      <c r="AF627" s="211">
        <v>0</v>
      </c>
      <c r="AG627" s="211">
        <v>0</v>
      </c>
      <c r="AH627" s="212">
        <v>0</v>
      </c>
      <c r="AI627" s="225">
        <v>0</v>
      </c>
      <c r="AJ627" s="192">
        <v>7501943430181</v>
      </c>
      <c r="AK627" s="192" t="s">
        <v>262</v>
      </c>
      <c r="AL627" s="226"/>
      <c r="AM627" s="75">
        <v>71504</v>
      </c>
      <c r="AN627" s="76"/>
      <c r="AO627" s="210">
        <v>0</v>
      </c>
      <c r="AP627" s="210">
        <v>0</v>
      </c>
      <c r="AQ627" s="209">
        <v>0</v>
      </c>
      <c r="AR627" s="210">
        <v>0</v>
      </c>
      <c r="AS627" s="209">
        <v>0</v>
      </c>
      <c r="AT627" s="210">
        <v>0</v>
      </c>
      <c r="AU627" s="209">
        <v>0</v>
      </c>
      <c r="AV627" s="210">
        <v>0</v>
      </c>
      <c r="AW627" s="209">
        <v>0</v>
      </c>
      <c r="AX627" s="210">
        <v>0</v>
      </c>
      <c r="AY627" s="209">
        <v>0</v>
      </c>
      <c r="AZ627" s="210">
        <v>0</v>
      </c>
      <c r="BA627" s="209">
        <v>0</v>
      </c>
      <c r="BB627" s="210">
        <v>0</v>
      </c>
      <c r="BC627" s="209">
        <v>0</v>
      </c>
      <c r="BD627" s="75"/>
      <c r="BE627" s="75"/>
      <c r="BF627" s="56"/>
      <c r="BI627" s="194"/>
    </row>
    <row r="628" spans="1:61" s="77" customFormat="1" ht="11.25" customHeight="1" x14ac:dyDescent="0.2">
      <c r="A628" s="149" t="s">
        <v>581</v>
      </c>
      <c r="B628" s="169">
        <v>0</v>
      </c>
      <c r="C628" s="836"/>
      <c r="D628" s="219">
        <v>1.3000000000000004E-3</v>
      </c>
      <c r="E628" s="220">
        <v>0</v>
      </c>
      <c r="F628" s="219">
        <v>0</v>
      </c>
      <c r="G628" s="219">
        <v>0</v>
      </c>
      <c r="H628" s="219">
        <v>0</v>
      </c>
      <c r="I628" s="222">
        <v>0</v>
      </c>
      <c r="J628" s="219">
        <v>0</v>
      </c>
      <c r="K628" s="219">
        <v>0</v>
      </c>
      <c r="L628" s="219">
        <v>0</v>
      </c>
      <c r="M628" s="221">
        <v>0</v>
      </c>
      <c r="N628" s="219">
        <v>0</v>
      </c>
      <c r="O628" s="219">
        <v>0</v>
      </c>
      <c r="P628" s="219">
        <v>0</v>
      </c>
      <c r="Q628" s="224">
        <v>0</v>
      </c>
      <c r="R628" s="224">
        <v>0</v>
      </c>
      <c r="S628" s="224">
        <v>1.3000000000000004E-3</v>
      </c>
      <c r="T628" s="219">
        <v>0</v>
      </c>
      <c r="U628" s="219">
        <v>0</v>
      </c>
      <c r="V628" s="219">
        <v>0</v>
      </c>
      <c r="W628" s="219">
        <v>0</v>
      </c>
      <c r="X628" s="219">
        <v>0</v>
      </c>
      <c r="Y628" s="219">
        <v>0</v>
      </c>
      <c r="Z628" s="219">
        <v>0</v>
      </c>
      <c r="AA628" s="219">
        <v>0</v>
      </c>
      <c r="AB628" s="219">
        <v>0</v>
      </c>
      <c r="AC628" s="219">
        <v>0</v>
      </c>
      <c r="AD628" s="223">
        <v>0</v>
      </c>
      <c r="AE628" s="224">
        <v>0</v>
      </c>
      <c r="AF628" s="224">
        <v>0</v>
      </c>
      <c r="AG628" s="224">
        <v>0</v>
      </c>
      <c r="AH628" s="224">
        <v>0</v>
      </c>
      <c r="AI628" s="225">
        <v>0</v>
      </c>
      <c r="AJ628" s="192">
        <v>0</v>
      </c>
      <c r="AK628" s="192">
        <v>0</v>
      </c>
      <c r="AL628" s="226"/>
      <c r="AM628" s="75">
        <v>0</v>
      </c>
      <c r="AN628" s="76"/>
      <c r="AO628" s="223">
        <v>0</v>
      </c>
      <c r="AP628" s="223">
        <v>0</v>
      </c>
      <c r="AQ628" s="222">
        <v>0</v>
      </c>
      <c r="AR628" s="223">
        <v>0</v>
      </c>
      <c r="AS628" s="222">
        <v>0</v>
      </c>
      <c r="AT628" s="223">
        <v>0</v>
      </c>
      <c r="AU628" s="222">
        <v>0</v>
      </c>
      <c r="AV628" s="223">
        <v>0</v>
      </c>
      <c r="AW628" s="222">
        <v>0</v>
      </c>
      <c r="AX628" s="223">
        <v>0</v>
      </c>
      <c r="AY628" s="222">
        <v>0</v>
      </c>
      <c r="AZ628" s="223">
        <v>0</v>
      </c>
      <c r="BA628" s="222">
        <v>0</v>
      </c>
      <c r="BB628" s="223">
        <v>0</v>
      </c>
      <c r="BC628" s="222">
        <v>0</v>
      </c>
      <c r="BD628" s="75"/>
      <c r="BE628" s="75"/>
      <c r="BF628" s="56"/>
      <c r="BI628" s="194"/>
    </row>
    <row r="629" spans="1:61" s="77" customFormat="1" ht="11.25" customHeight="1" x14ac:dyDescent="0.2">
      <c r="A629" s="228" t="s">
        <v>159</v>
      </c>
      <c r="B629" s="229">
        <v>0</v>
      </c>
      <c r="C629" s="864"/>
      <c r="D629" s="330">
        <v>14795.601500000002</v>
      </c>
      <c r="E629" s="231">
        <v>46.42207839882397</v>
      </c>
      <c r="F629" s="232">
        <v>0</v>
      </c>
      <c r="G629" s="232">
        <v>0</v>
      </c>
      <c r="H629" s="232">
        <v>0</v>
      </c>
      <c r="I629" s="233">
        <v>0</v>
      </c>
      <c r="J629" s="232">
        <v>9772.3200000000015</v>
      </c>
      <c r="K629" s="232">
        <v>9561.5720000000001</v>
      </c>
      <c r="L629" s="232">
        <v>1662.8</v>
      </c>
      <c r="M629" s="232">
        <v>17.39044583882232</v>
      </c>
      <c r="N629" s="234">
        <v>43.6</v>
      </c>
      <c r="O629" s="235">
        <v>139.6</v>
      </c>
      <c r="P629" s="232">
        <v>303.59999999999997</v>
      </c>
      <c r="Q629" s="235">
        <v>20.122140904104651</v>
      </c>
      <c r="R629" s="235">
        <v>40.31632662458864</v>
      </c>
      <c r="S629" s="235">
        <v>13132.801500000003</v>
      </c>
      <c r="T629" s="234">
        <v>13669.600000000002</v>
      </c>
      <c r="U629" s="233">
        <v>1316.4206034056042</v>
      </c>
      <c r="V629" s="235">
        <v>0</v>
      </c>
      <c r="W629" s="235">
        <v>120.39999999999999</v>
      </c>
      <c r="X629" s="234">
        <v>24038.400000000001</v>
      </c>
      <c r="Y629" s="234">
        <v>0</v>
      </c>
      <c r="Z629" s="232">
        <v>1680</v>
      </c>
      <c r="AA629" s="232">
        <v>32</v>
      </c>
      <c r="AB629" s="232">
        <v>0</v>
      </c>
      <c r="AC629" s="232">
        <v>0</v>
      </c>
      <c r="AD629" s="234">
        <v>398</v>
      </c>
      <c r="AE629" s="235">
        <v>189.60000000000002</v>
      </c>
      <c r="AF629" s="235">
        <v>189.60000000000002</v>
      </c>
      <c r="AG629" s="235">
        <v>2.8</v>
      </c>
      <c r="AH629" s="235">
        <v>0</v>
      </c>
      <c r="AI629" s="343">
        <v>4350.1210000000001</v>
      </c>
      <c r="AJ629" s="192">
        <v>0</v>
      </c>
      <c r="AK629" s="192">
        <v>0</v>
      </c>
      <c r="AL629" s="226"/>
      <c r="AM629" s="75">
        <v>0</v>
      </c>
      <c r="AN629" s="76"/>
      <c r="AO629" s="234">
        <v>0</v>
      </c>
      <c r="AP629" s="234">
        <v>0</v>
      </c>
      <c r="AQ629" s="233">
        <v>0</v>
      </c>
      <c r="AR629" s="234">
        <v>0</v>
      </c>
      <c r="AS629" s="233">
        <v>0</v>
      </c>
      <c r="AT629" s="234">
        <v>0</v>
      </c>
      <c r="AU629" s="233">
        <v>0</v>
      </c>
      <c r="AV629" s="234">
        <v>0</v>
      </c>
      <c r="AW629" s="233">
        <v>0</v>
      </c>
      <c r="AX629" s="234">
        <v>0</v>
      </c>
      <c r="AY629" s="233">
        <v>0</v>
      </c>
      <c r="AZ629" s="234">
        <v>0</v>
      </c>
      <c r="BA629" s="233">
        <v>0</v>
      </c>
      <c r="BB629" s="234">
        <v>0</v>
      </c>
      <c r="BC629" s="233">
        <v>0</v>
      </c>
      <c r="BD629" s="75"/>
      <c r="BE629" s="75"/>
      <c r="BF629" s="56"/>
      <c r="BI629" s="194"/>
    </row>
    <row r="630" spans="1:61" s="77" customFormat="1" ht="11.25" customHeight="1" x14ac:dyDescent="0.2">
      <c r="A630" s="236"/>
      <c r="B630" s="237">
        <v>0</v>
      </c>
      <c r="C630" s="865"/>
      <c r="D630" s="331"/>
      <c r="E630" s="239">
        <v>0</v>
      </c>
      <c r="F630" s="240"/>
      <c r="G630" s="223">
        <v>0</v>
      </c>
      <c r="H630" s="222">
        <v>0</v>
      </c>
      <c r="I630" s="241"/>
      <c r="J630" s="240"/>
      <c r="K630" s="240"/>
      <c r="L630" s="240"/>
      <c r="M630" s="240">
        <v>0</v>
      </c>
      <c r="N630" s="242"/>
      <c r="O630" s="243"/>
      <c r="P630" s="240">
        <v>0</v>
      </c>
      <c r="Q630" s="243">
        <v>0</v>
      </c>
      <c r="R630" s="243">
        <v>0</v>
      </c>
      <c r="S630" s="243"/>
      <c r="T630" s="242"/>
      <c r="U630" s="241">
        <v>0</v>
      </c>
      <c r="V630" s="243"/>
      <c r="W630" s="243"/>
      <c r="X630" s="242">
        <v>0</v>
      </c>
      <c r="Y630" s="242"/>
      <c r="Z630" s="240"/>
      <c r="AA630" s="240"/>
      <c r="AB630" s="240"/>
      <c r="AC630" s="240"/>
      <c r="AD630" s="242"/>
      <c r="AE630" s="243"/>
      <c r="AF630" s="243"/>
      <c r="AG630" s="243"/>
      <c r="AH630" s="243">
        <v>0</v>
      </c>
      <c r="AI630" s="225"/>
      <c r="AJ630" s="192">
        <v>0</v>
      </c>
      <c r="AK630" s="192">
        <v>0</v>
      </c>
      <c r="AL630" s="226"/>
      <c r="AM630" s="75">
        <v>0</v>
      </c>
      <c r="AN630" s="76"/>
      <c r="AO630" s="242">
        <v>0</v>
      </c>
      <c r="AP630" s="242">
        <v>0</v>
      </c>
      <c r="AQ630" s="241">
        <v>0</v>
      </c>
      <c r="AR630" s="242">
        <v>0</v>
      </c>
      <c r="AS630" s="241">
        <v>0</v>
      </c>
      <c r="AT630" s="242">
        <v>0</v>
      </c>
      <c r="AU630" s="241">
        <v>0</v>
      </c>
      <c r="AV630" s="242">
        <v>0</v>
      </c>
      <c r="AW630" s="241">
        <v>0</v>
      </c>
      <c r="AX630" s="242">
        <v>0</v>
      </c>
      <c r="AY630" s="241">
        <v>0</v>
      </c>
      <c r="AZ630" s="242">
        <v>0</v>
      </c>
      <c r="BA630" s="241">
        <v>0</v>
      </c>
      <c r="BB630" s="242">
        <v>0</v>
      </c>
      <c r="BC630" s="241">
        <v>0</v>
      </c>
      <c r="BD630" s="75"/>
      <c r="BE630" s="75"/>
      <c r="BF630" s="56"/>
      <c r="BI630" s="194"/>
    </row>
    <row r="631" spans="1:61" ht="11.25" customHeight="1" x14ac:dyDescent="0.3">
      <c r="A631" s="184" t="s">
        <v>1300</v>
      </c>
      <c r="B631" s="369">
        <v>0</v>
      </c>
      <c r="C631" s="866" t="s">
        <v>158</v>
      </c>
      <c r="D631" s="370">
        <v>8.9280000000000008</v>
      </c>
      <c r="E631" s="371">
        <v>0</v>
      </c>
      <c r="F631" s="372">
        <v>0</v>
      </c>
      <c r="G631" s="372">
        <v>0</v>
      </c>
      <c r="H631" s="372">
        <v>0</v>
      </c>
      <c r="I631" s="373">
        <v>0</v>
      </c>
      <c r="J631" s="372">
        <v>0</v>
      </c>
      <c r="K631" s="372">
        <v>0</v>
      </c>
      <c r="L631" s="372">
        <v>0</v>
      </c>
      <c r="M631" s="372">
        <v>0</v>
      </c>
      <c r="N631" s="374">
        <v>0</v>
      </c>
      <c r="O631" s="375">
        <v>0</v>
      </c>
      <c r="P631" s="372">
        <v>0</v>
      </c>
      <c r="Q631" s="375">
        <v>0</v>
      </c>
      <c r="R631" s="375">
        <v>0</v>
      </c>
      <c r="S631" s="375">
        <v>8.9280000000000008</v>
      </c>
      <c r="T631" s="374">
        <v>8.9280000000000008</v>
      </c>
      <c r="U631" s="373">
        <v>0</v>
      </c>
      <c r="V631" s="375">
        <v>0</v>
      </c>
      <c r="W631" s="375">
        <v>0</v>
      </c>
      <c r="X631" s="374">
        <v>8.9280000000000008</v>
      </c>
      <c r="Y631" s="374">
        <v>0</v>
      </c>
      <c r="Z631" s="372">
        <v>0</v>
      </c>
      <c r="AA631" s="372">
        <v>0</v>
      </c>
      <c r="AB631" s="372">
        <v>0</v>
      </c>
      <c r="AC631" s="372">
        <v>0</v>
      </c>
      <c r="AD631" s="374">
        <v>0</v>
      </c>
      <c r="AE631" s="375">
        <v>0</v>
      </c>
      <c r="AF631" s="375">
        <v>0</v>
      </c>
      <c r="AG631" s="375">
        <v>0</v>
      </c>
      <c r="AH631" s="376">
        <v>0</v>
      </c>
      <c r="AI631" s="186">
        <v>0</v>
      </c>
      <c r="AJ631" s="192">
        <v>7501027560124</v>
      </c>
      <c r="AK631" s="192" t="s">
        <v>262</v>
      </c>
      <c r="AM631" s="75">
        <v>7850</v>
      </c>
      <c r="AO631" s="374">
        <v>0</v>
      </c>
      <c r="AP631" s="374">
        <v>0</v>
      </c>
      <c r="AQ631" s="373">
        <v>0</v>
      </c>
      <c r="AR631" s="374">
        <v>0</v>
      </c>
      <c r="AS631" s="373">
        <v>0</v>
      </c>
      <c r="AT631" s="374">
        <v>0</v>
      </c>
      <c r="AU631" s="373">
        <v>0</v>
      </c>
      <c r="AV631" s="374">
        <v>0</v>
      </c>
      <c r="AW631" s="373">
        <v>0</v>
      </c>
      <c r="AX631" s="374">
        <v>0</v>
      </c>
      <c r="AY631" s="373">
        <v>0</v>
      </c>
      <c r="AZ631" s="374">
        <v>0</v>
      </c>
      <c r="BA631" s="373">
        <v>0</v>
      </c>
      <c r="BB631" s="374">
        <v>0</v>
      </c>
      <c r="BC631" s="373">
        <v>0</v>
      </c>
      <c r="BD631" s="75"/>
      <c r="BE631" s="75"/>
      <c r="BI631" s="194"/>
    </row>
    <row r="632" spans="1:61" ht="11.25" customHeight="1" x14ac:dyDescent="0.3">
      <c r="A632" s="184" t="s">
        <v>1301</v>
      </c>
      <c r="B632" s="369">
        <v>0</v>
      </c>
      <c r="C632" s="867" t="s">
        <v>157</v>
      </c>
      <c r="D632" s="370">
        <v>12.16</v>
      </c>
      <c r="E632" s="371">
        <v>0</v>
      </c>
      <c r="F632" s="372">
        <v>0</v>
      </c>
      <c r="G632" s="372">
        <v>0</v>
      </c>
      <c r="H632" s="372">
        <v>0</v>
      </c>
      <c r="I632" s="373">
        <v>0</v>
      </c>
      <c r="J632" s="372">
        <v>0</v>
      </c>
      <c r="K632" s="372">
        <v>0</v>
      </c>
      <c r="L632" s="372">
        <v>0</v>
      </c>
      <c r="M632" s="372">
        <v>0</v>
      </c>
      <c r="N632" s="374">
        <v>0</v>
      </c>
      <c r="O632" s="375">
        <v>0</v>
      </c>
      <c r="P632" s="372">
        <v>0</v>
      </c>
      <c r="Q632" s="375">
        <v>0</v>
      </c>
      <c r="R632" s="375">
        <v>0</v>
      </c>
      <c r="S632" s="375">
        <v>12.16</v>
      </c>
      <c r="T632" s="374">
        <v>12.16</v>
      </c>
      <c r="U632" s="373">
        <v>0</v>
      </c>
      <c r="V632" s="375">
        <v>0</v>
      </c>
      <c r="W632" s="375">
        <v>0</v>
      </c>
      <c r="X632" s="374">
        <v>12.16</v>
      </c>
      <c r="Y632" s="374">
        <v>0</v>
      </c>
      <c r="Z632" s="372">
        <v>0</v>
      </c>
      <c r="AA632" s="372">
        <v>0</v>
      </c>
      <c r="AB632" s="372">
        <v>0</v>
      </c>
      <c r="AC632" s="372">
        <v>0</v>
      </c>
      <c r="AD632" s="374">
        <v>0</v>
      </c>
      <c r="AE632" s="375">
        <v>0</v>
      </c>
      <c r="AF632" s="375">
        <v>0</v>
      </c>
      <c r="AG632" s="375">
        <v>0</v>
      </c>
      <c r="AH632" s="376">
        <v>0</v>
      </c>
      <c r="AI632" s="186">
        <v>0</v>
      </c>
      <c r="AJ632" s="192">
        <v>7501027560131</v>
      </c>
      <c r="AK632" s="192" t="s">
        <v>262</v>
      </c>
      <c r="AM632" s="75">
        <v>7851</v>
      </c>
      <c r="AO632" s="374">
        <v>57.346666666666671</v>
      </c>
      <c r="AP632" s="374">
        <v>2.52</v>
      </c>
      <c r="AQ632" s="373">
        <v>0</v>
      </c>
      <c r="AR632" s="374">
        <v>7.12</v>
      </c>
      <c r="AS632" s="373">
        <v>0</v>
      </c>
      <c r="AT632" s="374">
        <v>162.4</v>
      </c>
      <c r="AU632" s="373">
        <v>0</v>
      </c>
      <c r="AV632" s="374">
        <v>13.44</v>
      </c>
      <c r="AW632" s="373">
        <v>0</v>
      </c>
      <c r="AX632" s="374">
        <v>8</v>
      </c>
      <c r="AY632" s="373">
        <v>0</v>
      </c>
      <c r="AZ632" s="374">
        <v>31.36</v>
      </c>
      <c r="BA632" s="373">
        <v>0</v>
      </c>
      <c r="BB632" s="374">
        <v>12.96</v>
      </c>
      <c r="BC632" s="373">
        <v>0</v>
      </c>
      <c r="BD632" s="75"/>
      <c r="BE632" s="75"/>
      <c r="BI632" s="194"/>
    </row>
    <row r="633" spans="1:61" ht="11.25" customHeight="1" x14ac:dyDescent="0.3">
      <c r="A633" s="184" t="s">
        <v>1302</v>
      </c>
      <c r="B633" s="205">
        <v>0</v>
      </c>
      <c r="C633" s="868" t="s">
        <v>156</v>
      </c>
      <c r="D633" s="342">
        <v>1E-4</v>
      </c>
      <c r="E633" s="207">
        <v>0</v>
      </c>
      <c r="F633" s="208">
        <v>0</v>
      </c>
      <c r="G633" s="208">
        <v>0</v>
      </c>
      <c r="H633" s="208">
        <v>0</v>
      </c>
      <c r="I633" s="209">
        <v>0</v>
      </c>
      <c r="J633" s="208">
        <v>0</v>
      </c>
      <c r="K633" s="208">
        <v>0</v>
      </c>
      <c r="L633" s="208">
        <v>0</v>
      </c>
      <c r="M633" s="208">
        <v>0</v>
      </c>
      <c r="N633" s="210">
        <v>0</v>
      </c>
      <c r="O633" s="211">
        <v>0</v>
      </c>
      <c r="P633" s="208">
        <v>0</v>
      </c>
      <c r="Q633" s="211">
        <v>0</v>
      </c>
      <c r="R633" s="211">
        <v>0</v>
      </c>
      <c r="S633" s="211">
        <v>1E-4</v>
      </c>
      <c r="T633" s="210">
        <v>0.28799999999999998</v>
      </c>
      <c r="U633" s="209">
        <v>0</v>
      </c>
      <c r="V633" s="211">
        <v>0</v>
      </c>
      <c r="W633" s="211">
        <v>0</v>
      </c>
      <c r="X633" s="210">
        <v>0.28799999999999998</v>
      </c>
      <c r="Y633" s="210">
        <v>0</v>
      </c>
      <c r="Z633" s="208">
        <v>0</v>
      </c>
      <c r="AA633" s="208">
        <v>0</v>
      </c>
      <c r="AB633" s="208">
        <v>0</v>
      </c>
      <c r="AC633" s="208">
        <v>0</v>
      </c>
      <c r="AD633" s="210">
        <v>0</v>
      </c>
      <c r="AE633" s="211">
        <v>0</v>
      </c>
      <c r="AF633" s="211">
        <v>0</v>
      </c>
      <c r="AG633" s="211">
        <v>0</v>
      </c>
      <c r="AH633" s="212">
        <v>0</v>
      </c>
      <c r="AI633" s="186">
        <v>0</v>
      </c>
      <c r="AJ633" s="192">
        <v>7501027560162</v>
      </c>
      <c r="AK633" s="192" t="s">
        <v>262</v>
      </c>
      <c r="AM633" s="75">
        <v>7857</v>
      </c>
      <c r="AO633" s="210">
        <v>0</v>
      </c>
      <c r="AP633" s="210">
        <v>0</v>
      </c>
      <c r="AQ633" s="209">
        <v>0</v>
      </c>
      <c r="AR633" s="210">
        <v>0</v>
      </c>
      <c r="AS633" s="209">
        <v>0</v>
      </c>
      <c r="AT633" s="210">
        <v>0</v>
      </c>
      <c r="AU633" s="209">
        <v>0</v>
      </c>
      <c r="AV633" s="210">
        <v>0</v>
      </c>
      <c r="AW633" s="209">
        <v>0</v>
      </c>
      <c r="AX633" s="210">
        <v>0</v>
      </c>
      <c r="AY633" s="209">
        <v>0</v>
      </c>
      <c r="AZ633" s="210">
        <v>0</v>
      </c>
      <c r="BA633" s="209">
        <v>0</v>
      </c>
      <c r="BB633" s="210">
        <v>0</v>
      </c>
      <c r="BC633" s="209">
        <v>0</v>
      </c>
      <c r="BD633" s="75"/>
      <c r="BE633" s="75"/>
      <c r="BI633" s="194"/>
    </row>
    <row r="634" spans="1:61" ht="11.25" customHeight="1" x14ac:dyDescent="0.3">
      <c r="A634" s="184" t="s">
        <v>1303</v>
      </c>
      <c r="B634" s="205">
        <v>0</v>
      </c>
      <c r="C634" s="868" t="s">
        <v>155</v>
      </c>
      <c r="D634" s="342">
        <v>1E-4</v>
      </c>
      <c r="E634" s="207">
        <v>0</v>
      </c>
      <c r="F634" s="208">
        <v>0</v>
      </c>
      <c r="G634" s="208">
        <v>0</v>
      </c>
      <c r="H634" s="208">
        <v>0</v>
      </c>
      <c r="I634" s="209">
        <v>0</v>
      </c>
      <c r="J634" s="208">
        <v>0</v>
      </c>
      <c r="K634" s="208">
        <v>0</v>
      </c>
      <c r="L634" s="208">
        <v>0</v>
      </c>
      <c r="M634" s="208">
        <v>0</v>
      </c>
      <c r="N634" s="210">
        <v>0</v>
      </c>
      <c r="O634" s="211">
        <v>0</v>
      </c>
      <c r="P634" s="208">
        <v>0</v>
      </c>
      <c r="Q634" s="211">
        <v>0</v>
      </c>
      <c r="R634" s="211">
        <v>0</v>
      </c>
      <c r="S634" s="211">
        <v>1E-4</v>
      </c>
      <c r="T634" s="210">
        <v>0</v>
      </c>
      <c r="U634" s="209">
        <v>0</v>
      </c>
      <c r="V634" s="211">
        <v>0</v>
      </c>
      <c r="W634" s="211">
        <v>0</v>
      </c>
      <c r="X634" s="210">
        <v>0</v>
      </c>
      <c r="Y634" s="210">
        <v>0</v>
      </c>
      <c r="Z634" s="208">
        <v>0</v>
      </c>
      <c r="AA634" s="208">
        <v>0</v>
      </c>
      <c r="AB634" s="208">
        <v>0</v>
      </c>
      <c r="AC634" s="208">
        <v>0</v>
      </c>
      <c r="AD634" s="210">
        <v>0</v>
      </c>
      <c r="AE634" s="211">
        <v>0</v>
      </c>
      <c r="AF634" s="211">
        <v>0</v>
      </c>
      <c r="AG634" s="211">
        <v>0</v>
      </c>
      <c r="AH634" s="212">
        <v>0</v>
      </c>
      <c r="AI634" s="186">
        <v>0</v>
      </c>
      <c r="AJ634" s="192">
        <v>32884175208</v>
      </c>
      <c r="AK634" s="192">
        <v>7855</v>
      </c>
      <c r="AM634" s="75">
        <v>7858</v>
      </c>
      <c r="AO634" s="210">
        <v>0</v>
      </c>
      <c r="AP634" s="210">
        <v>0</v>
      </c>
      <c r="AQ634" s="209">
        <v>0</v>
      </c>
      <c r="AR634" s="210">
        <v>0</v>
      </c>
      <c r="AS634" s="209">
        <v>0</v>
      </c>
      <c r="AT634" s="210">
        <v>0</v>
      </c>
      <c r="AU634" s="209">
        <v>0</v>
      </c>
      <c r="AV634" s="210">
        <v>0</v>
      </c>
      <c r="AW634" s="209">
        <v>0</v>
      </c>
      <c r="AX634" s="210">
        <v>0</v>
      </c>
      <c r="AY634" s="209">
        <v>0</v>
      </c>
      <c r="AZ634" s="210">
        <v>0</v>
      </c>
      <c r="BA634" s="209">
        <v>0</v>
      </c>
      <c r="BB634" s="210">
        <v>0</v>
      </c>
      <c r="BC634" s="209">
        <v>0</v>
      </c>
      <c r="BD634" s="75"/>
      <c r="BE634" s="75"/>
      <c r="BI634" s="194"/>
    </row>
    <row r="635" spans="1:61" ht="11.25" customHeight="1" x14ac:dyDescent="0.3">
      <c r="A635" s="184" t="s">
        <v>1304</v>
      </c>
      <c r="B635" s="369">
        <v>0</v>
      </c>
      <c r="C635" s="867" t="s">
        <v>154</v>
      </c>
      <c r="D635" s="370">
        <v>1E-4</v>
      </c>
      <c r="E635" s="371">
        <v>0</v>
      </c>
      <c r="F635" s="372">
        <v>0</v>
      </c>
      <c r="G635" s="372">
        <v>0</v>
      </c>
      <c r="H635" s="372">
        <v>0</v>
      </c>
      <c r="I635" s="373">
        <v>0</v>
      </c>
      <c r="J635" s="372">
        <v>0</v>
      </c>
      <c r="K635" s="372">
        <v>0</v>
      </c>
      <c r="L635" s="372">
        <v>0</v>
      </c>
      <c r="M635" s="372">
        <v>0</v>
      </c>
      <c r="N635" s="374">
        <v>0</v>
      </c>
      <c r="O635" s="375">
        <v>0</v>
      </c>
      <c r="P635" s="372">
        <v>0</v>
      </c>
      <c r="Q635" s="375">
        <v>0</v>
      </c>
      <c r="R635" s="375">
        <v>0</v>
      </c>
      <c r="S635" s="375">
        <v>1E-4</v>
      </c>
      <c r="T635" s="374">
        <v>0</v>
      </c>
      <c r="U635" s="373">
        <v>0</v>
      </c>
      <c r="V635" s="375">
        <v>0</v>
      </c>
      <c r="W635" s="375">
        <v>0</v>
      </c>
      <c r="X635" s="374">
        <v>0</v>
      </c>
      <c r="Y635" s="374">
        <v>0</v>
      </c>
      <c r="Z635" s="372">
        <v>0</v>
      </c>
      <c r="AA635" s="372">
        <v>0</v>
      </c>
      <c r="AB635" s="372">
        <v>0</v>
      </c>
      <c r="AC635" s="372">
        <v>0</v>
      </c>
      <c r="AD635" s="374">
        <v>0</v>
      </c>
      <c r="AE635" s="375">
        <v>0</v>
      </c>
      <c r="AF635" s="375">
        <v>0</v>
      </c>
      <c r="AG635" s="375">
        <v>0</v>
      </c>
      <c r="AH635" s="376">
        <v>0</v>
      </c>
      <c r="AI635" s="186">
        <v>0</v>
      </c>
      <c r="AJ635" s="192">
        <v>0</v>
      </c>
      <c r="AK635" s="192" t="s">
        <v>262</v>
      </c>
      <c r="AM635" s="75">
        <v>7856</v>
      </c>
      <c r="AO635" s="374">
        <v>0</v>
      </c>
      <c r="AP635" s="374">
        <v>0</v>
      </c>
      <c r="AQ635" s="373">
        <v>0</v>
      </c>
      <c r="AR635" s="374">
        <v>0</v>
      </c>
      <c r="AS635" s="373">
        <v>0</v>
      </c>
      <c r="AT635" s="374">
        <v>0</v>
      </c>
      <c r="AU635" s="373">
        <v>0</v>
      </c>
      <c r="AV635" s="374">
        <v>0</v>
      </c>
      <c r="AW635" s="373">
        <v>0</v>
      </c>
      <c r="AX635" s="374">
        <v>0</v>
      </c>
      <c r="AY635" s="373">
        <v>0</v>
      </c>
      <c r="AZ635" s="374">
        <v>0</v>
      </c>
      <c r="BA635" s="373">
        <v>0</v>
      </c>
      <c r="BB635" s="374">
        <v>0</v>
      </c>
      <c r="BC635" s="373">
        <v>0</v>
      </c>
      <c r="BD635" s="75"/>
      <c r="BE635" s="75"/>
      <c r="BI635" s="194"/>
    </row>
    <row r="636" spans="1:61" ht="11.25" customHeight="1" x14ac:dyDescent="0.3">
      <c r="A636" s="184" t="s">
        <v>1305</v>
      </c>
      <c r="B636" s="369">
        <v>0</v>
      </c>
      <c r="C636" s="867" t="s">
        <v>729</v>
      </c>
      <c r="D636" s="370">
        <v>1354.1759999999999</v>
      </c>
      <c r="E636" s="371">
        <v>12.091130728865368</v>
      </c>
      <c r="F636" s="372">
        <v>0</v>
      </c>
      <c r="G636" s="372">
        <v>0</v>
      </c>
      <c r="H636" s="372">
        <v>0</v>
      </c>
      <c r="I636" s="373">
        <v>0</v>
      </c>
      <c r="J636" s="372">
        <v>3271.1789999999996</v>
      </c>
      <c r="K636" s="372">
        <v>3359.9239732818828</v>
      </c>
      <c r="L636" s="372">
        <v>283.38799999999998</v>
      </c>
      <c r="M636" s="372">
        <v>8.4343575108693383</v>
      </c>
      <c r="N636" s="374">
        <v>0</v>
      </c>
      <c r="O636" s="375">
        <v>3.456</v>
      </c>
      <c r="P636" s="372">
        <v>27.648</v>
      </c>
      <c r="Q636" s="375">
        <v>9.5083760320055877</v>
      </c>
      <c r="R636" s="375">
        <v>9.8202024407713555</v>
      </c>
      <c r="S636" s="375">
        <v>1070.788</v>
      </c>
      <c r="T636" s="374">
        <v>975.74399999999991</v>
      </c>
      <c r="U636" s="373">
        <v>8.7121971308795985</v>
      </c>
      <c r="V636" s="375">
        <v>0</v>
      </c>
      <c r="W636" s="375">
        <v>24.192</v>
      </c>
      <c r="X636" s="374">
        <v>951.55199999999991</v>
      </c>
      <c r="Y636" s="374">
        <v>0</v>
      </c>
      <c r="Z636" s="372">
        <v>1.728</v>
      </c>
      <c r="AA636" s="372">
        <v>0</v>
      </c>
      <c r="AB636" s="372">
        <v>0</v>
      </c>
      <c r="AC636" s="372">
        <v>0</v>
      </c>
      <c r="AD636" s="374">
        <v>20.740000000000009</v>
      </c>
      <c r="AE636" s="375">
        <v>0</v>
      </c>
      <c r="AF636" s="375">
        <v>0</v>
      </c>
      <c r="AG636" s="375">
        <v>0</v>
      </c>
      <c r="AH636" s="376">
        <v>0</v>
      </c>
      <c r="AI636" s="186">
        <v>3203.1579999999999</v>
      </c>
      <c r="AJ636" s="192">
        <v>0</v>
      </c>
      <c r="AK636" s="192" t="s">
        <v>262</v>
      </c>
      <c r="AM636" s="75">
        <v>6551</v>
      </c>
      <c r="AO636" s="374">
        <v>2817.4</v>
      </c>
      <c r="AP636" s="374">
        <v>1906.5440000000001</v>
      </c>
      <c r="AQ636" s="373">
        <v>67.761511994026179</v>
      </c>
      <c r="AR636" s="374">
        <v>3392.056</v>
      </c>
      <c r="AS636" s="373">
        <v>102.12994013815016</v>
      </c>
      <c r="AT636" s="374">
        <v>3153.6</v>
      </c>
      <c r="AU636" s="373">
        <v>108.92139292004039</v>
      </c>
      <c r="AV636" s="374">
        <v>2358.114</v>
      </c>
      <c r="AW636" s="373">
        <v>0</v>
      </c>
      <c r="AX636" s="374">
        <v>2937.0160000000001</v>
      </c>
      <c r="AY636" s="373">
        <v>0</v>
      </c>
      <c r="AZ636" s="374">
        <v>3049.3339999999998</v>
      </c>
      <c r="BA636" s="373">
        <v>88.457489503894564</v>
      </c>
      <c r="BB636" s="374">
        <v>2459.5080000000003</v>
      </c>
      <c r="BC636" s="373">
        <v>67.165245355113072</v>
      </c>
      <c r="BD636" s="75"/>
      <c r="BE636" s="75"/>
      <c r="BI636" s="194"/>
    </row>
    <row r="637" spans="1:61" ht="11.1" customHeight="1" x14ac:dyDescent="0.3">
      <c r="A637" s="184" t="s">
        <v>1306</v>
      </c>
      <c r="B637" s="369">
        <v>0</v>
      </c>
      <c r="C637" s="867" t="s">
        <v>153</v>
      </c>
      <c r="D637" s="370">
        <v>1E-4</v>
      </c>
      <c r="E637" s="371">
        <v>0</v>
      </c>
      <c r="F637" s="372">
        <v>0</v>
      </c>
      <c r="G637" s="372">
        <v>0</v>
      </c>
      <c r="H637" s="372">
        <v>0</v>
      </c>
      <c r="I637" s="373">
        <v>0</v>
      </c>
      <c r="J637" s="372">
        <v>0</v>
      </c>
      <c r="K637" s="372">
        <v>0</v>
      </c>
      <c r="L637" s="372">
        <v>0</v>
      </c>
      <c r="M637" s="372">
        <v>0</v>
      </c>
      <c r="N637" s="374">
        <v>0</v>
      </c>
      <c r="O637" s="375">
        <v>0</v>
      </c>
      <c r="P637" s="372">
        <v>0</v>
      </c>
      <c r="Q637" s="375">
        <v>0</v>
      </c>
      <c r="R637" s="375">
        <v>0</v>
      </c>
      <c r="S637" s="375">
        <v>1E-4</v>
      </c>
      <c r="T637" s="374">
        <v>0</v>
      </c>
      <c r="U637" s="373">
        <v>0</v>
      </c>
      <c r="V637" s="375">
        <v>0</v>
      </c>
      <c r="W637" s="375">
        <v>0</v>
      </c>
      <c r="X637" s="374">
        <v>0</v>
      </c>
      <c r="Y637" s="374">
        <v>0</v>
      </c>
      <c r="Z637" s="372">
        <v>0</v>
      </c>
      <c r="AA637" s="372">
        <v>0</v>
      </c>
      <c r="AB637" s="372">
        <v>0</v>
      </c>
      <c r="AC637" s="372">
        <v>0</v>
      </c>
      <c r="AD637" s="374">
        <v>0</v>
      </c>
      <c r="AE637" s="375">
        <v>0</v>
      </c>
      <c r="AF637" s="375">
        <v>0</v>
      </c>
      <c r="AG637" s="375">
        <v>0</v>
      </c>
      <c r="AH637" s="376">
        <v>0</v>
      </c>
      <c r="AI637" s="186">
        <v>0</v>
      </c>
      <c r="AJ637" s="192">
        <v>0</v>
      </c>
      <c r="AK637" s="192" t="s">
        <v>262</v>
      </c>
      <c r="AM637" s="75">
        <v>7863</v>
      </c>
      <c r="AO637" s="374">
        <v>0</v>
      </c>
      <c r="AP637" s="374">
        <v>0</v>
      </c>
      <c r="AQ637" s="373">
        <v>0</v>
      </c>
      <c r="AR637" s="374">
        <v>0</v>
      </c>
      <c r="AS637" s="373">
        <v>0</v>
      </c>
      <c r="AT637" s="374">
        <v>0</v>
      </c>
      <c r="AU637" s="373">
        <v>0</v>
      </c>
      <c r="AV637" s="374">
        <v>0</v>
      </c>
      <c r="AW637" s="373">
        <v>0</v>
      </c>
      <c r="AX637" s="374">
        <v>0</v>
      </c>
      <c r="AY637" s="373">
        <v>0</v>
      </c>
      <c r="AZ637" s="374">
        <v>0</v>
      </c>
      <c r="BA637" s="373">
        <v>0</v>
      </c>
      <c r="BB637" s="374">
        <v>0</v>
      </c>
      <c r="BC637" s="373">
        <v>0</v>
      </c>
      <c r="BD637" s="75"/>
      <c r="BE637" s="75"/>
      <c r="BI637" s="194"/>
    </row>
    <row r="638" spans="1:61" ht="11.25" customHeight="1" x14ac:dyDescent="0.3">
      <c r="A638" s="377" t="s">
        <v>1307</v>
      </c>
      <c r="B638" s="369">
        <v>0</v>
      </c>
      <c r="C638" s="869">
        <v>52314</v>
      </c>
      <c r="D638" s="370">
        <v>1E-4</v>
      </c>
      <c r="E638" s="371">
        <v>0</v>
      </c>
      <c r="F638" s="372">
        <v>0</v>
      </c>
      <c r="G638" s="372">
        <v>0</v>
      </c>
      <c r="H638" s="372">
        <v>0</v>
      </c>
      <c r="I638" s="373">
        <v>0</v>
      </c>
      <c r="J638" s="372">
        <v>0</v>
      </c>
      <c r="K638" s="372">
        <v>0</v>
      </c>
      <c r="L638" s="372">
        <v>0</v>
      </c>
      <c r="M638" s="372">
        <v>0</v>
      </c>
      <c r="N638" s="374">
        <v>0</v>
      </c>
      <c r="O638" s="375">
        <v>0</v>
      </c>
      <c r="P638" s="372">
        <v>0</v>
      </c>
      <c r="Q638" s="375">
        <v>0</v>
      </c>
      <c r="R638" s="375">
        <v>0</v>
      </c>
      <c r="S638" s="375">
        <v>1E-4</v>
      </c>
      <c r="T638" s="374">
        <v>0</v>
      </c>
      <c r="U638" s="373">
        <v>0</v>
      </c>
      <c r="V638" s="375">
        <v>0</v>
      </c>
      <c r="W638" s="375">
        <v>0</v>
      </c>
      <c r="X638" s="374">
        <v>0</v>
      </c>
      <c r="Y638" s="374">
        <v>0</v>
      </c>
      <c r="Z638" s="372">
        <v>0</v>
      </c>
      <c r="AA638" s="372">
        <v>0</v>
      </c>
      <c r="AB638" s="372">
        <v>0</v>
      </c>
      <c r="AC638" s="372">
        <v>0</v>
      </c>
      <c r="AD638" s="374">
        <v>0</v>
      </c>
      <c r="AE638" s="375">
        <v>0</v>
      </c>
      <c r="AF638" s="375">
        <v>0</v>
      </c>
      <c r="AG638" s="375">
        <v>0</v>
      </c>
      <c r="AH638" s="376">
        <v>0</v>
      </c>
      <c r="AI638" s="186">
        <v>0</v>
      </c>
      <c r="AJ638" s="192">
        <v>849409000514</v>
      </c>
      <c r="AK638" s="192" t="s">
        <v>262</v>
      </c>
      <c r="AM638" s="75">
        <v>52314</v>
      </c>
      <c r="AO638" s="374">
        <v>0</v>
      </c>
      <c r="AP638" s="374">
        <v>0</v>
      </c>
      <c r="AQ638" s="373">
        <v>0</v>
      </c>
      <c r="AR638" s="374">
        <v>0</v>
      </c>
      <c r="AS638" s="373">
        <v>0</v>
      </c>
      <c r="AT638" s="374">
        <v>0</v>
      </c>
      <c r="AU638" s="373">
        <v>0</v>
      </c>
      <c r="AV638" s="374">
        <v>0</v>
      </c>
      <c r="AW638" s="373">
        <v>0</v>
      </c>
      <c r="AX638" s="374">
        <v>0</v>
      </c>
      <c r="AY638" s="373">
        <v>0</v>
      </c>
      <c r="AZ638" s="374">
        <v>0</v>
      </c>
      <c r="BA638" s="373">
        <v>0</v>
      </c>
      <c r="BB638" s="374">
        <v>0</v>
      </c>
      <c r="BC638" s="373">
        <v>0</v>
      </c>
      <c r="BD638" s="75"/>
      <c r="BE638" s="75"/>
      <c r="BI638" s="194"/>
    </row>
    <row r="639" spans="1:61" ht="11.25" customHeight="1" x14ac:dyDescent="0.3">
      <c r="A639" s="195" t="s">
        <v>1307</v>
      </c>
      <c r="B639" s="196">
        <v>0</v>
      </c>
      <c r="C639" s="870">
        <v>52316</v>
      </c>
      <c r="D639" s="378">
        <v>1E-4</v>
      </c>
      <c r="E639" s="198">
        <v>0</v>
      </c>
      <c r="F639" s="199">
        <v>0</v>
      </c>
      <c r="G639" s="199">
        <v>0</v>
      </c>
      <c r="H639" s="199">
        <v>0</v>
      </c>
      <c r="I639" s="200">
        <v>0</v>
      </c>
      <c r="J639" s="199">
        <v>0</v>
      </c>
      <c r="K639" s="199">
        <v>0</v>
      </c>
      <c r="L639" s="199">
        <v>0</v>
      </c>
      <c r="M639" s="199">
        <v>0</v>
      </c>
      <c r="N639" s="201">
        <v>0</v>
      </c>
      <c r="O639" s="202">
        <v>0</v>
      </c>
      <c r="P639" s="199">
        <v>0</v>
      </c>
      <c r="Q639" s="202">
        <v>0</v>
      </c>
      <c r="R639" s="202">
        <v>0</v>
      </c>
      <c r="S639" s="202">
        <v>1E-4</v>
      </c>
      <c r="T639" s="201">
        <v>0</v>
      </c>
      <c r="U639" s="200">
        <v>0</v>
      </c>
      <c r="V639" s="202">
        <v>0</v>
      </c>
      <c r="W639" s="202">
        <v>0</v>
      </c>
      <c r="X639" s="201">
        <v>0</v>
      </c>
      <c r="Y639" s="201">
        <v>0</v>
      </c>
      <c r="Z639" s="199">
        <v>0</v>
      </c>
      <c r="AA639" s="199">
        <v>0</v>
      </c>
      <c r="AB639" s="199">
        <v>0</v>
      </c>
      <c r="AC639" s="199">
        <v>0</v>
      </c>
      <c r="AD639" s="201">
        <v>0</v>
      </c>
      <c r="AE639" s="202">
        <v>0</v>
      </c>
      <c r="AF639" s="202">
        <v>0</v>
      </c>
      <c r="AG639" s="202">
        <v>0</v>
      </c>
      <c r="AH639" s="203">
        <v>0</v>
      </c>
      <c r="AI639" s="186">
        <v>0</v>
      </c>
      <c r="AJ639" s="192">
        <v>849409000415</v>
      </c>
      <c r="AK639" s="192" t="s">
        <v>262</v>
      </c>
      <c r="AM639" s="75">
        <v>52316</v>
      </c>
      <c r="AO639" s="201">
        <v>0</v>
      </c>
      <c r="AP639" s="201">
        <v>0</v>
      </c>
      <c r="AQ639" s="200">
        <v>0</v>
      </c>
      <c r="AR639" s="201">
        <v>0</v>
      </c>
      <c r="AS639" s="200">
        <v>0</v>
      </c>
      <c r="AT639" s="201">
        <v>0</v>
      </c>
      <c r="AU639" s="200">
        <v>0</v>
      </c>
      <c r="AV639" s="201">
        <v>0</v>
      </c>
      <c r="AW639" s="200">
        <v>0</v>
      </c>
      <c r="AX639" s="201">
        <v>0</v>
      </c>
      <c r="AY639" s="200">
        <v>0</v>
      </c>
      <c r="AZ639" s="201">
        <v>0</v>
      </c>
      <c r="BA639" s="200">
        <v>0</v>
      </c>
      <c r="BB639" s="201">
        <v>0</v>
      </c>
      <c r="BC639" s="200">
        <v>0</v>
      </c>
      <c r="BD639" s="75"/>
      <c r="BE639" s="75"/>
      <c r="BI639" s="194"/>
    </row>
    <row r="640" spans="1:61" s="77" customFormat="1" ht="11.25" customHeight="1" x14ac:dyDescent="0.2">
      <c r="A640" s="149" t="s">
        <v>152</v>
      </c>
      <c r="B640" s="169">
        <v>0</v>
      </c>
      <c r="C640" s="871"/>
      <c r="D640" s="379">
        <v>1375.2645999999997</v>
      </c>
      <c r="E640" s="220">
        <v>12.279426060852311</v>
      </c>
      <c r="F640" s="221">
        <v>0</v>
      </c>
      <c r="G640" s="221">
        <v>0</v>
      </c>
      <c r="H640" s="221">
        <v>0</v>
      </c>
      <c r="I640" s="222">
        <v>0</v>
      </c>
      <c r="J640" s="221">
        <v>3271.1789999999996</v>
      </c>
      <c r="K640" s="221">
        <v>3359.9239732818828</v>
      </c>
      <c r="L640" s="221">
        <v>283.38799999999998</v>
      </c>
      <c r="M640" s="221">
        <v>8.4343575108693383</v>
      </c>
      <c r="N640" s="223">
        <v>0</v>
      </c>
      <c r="O640" s="224">
        <v>3.456</v>
      </c>
      <c r="P640" s="221">
        <v>27.648</v>
      </c>
      <c r="Q640" s="224">
        <v>9.5083760320055877</v>
      </c>
      <c r="R640" s="224">
        <v>9.8202024407713555</v>
      </c>
      <c r="S640" s="224">
        <v>1091.8765999999998</v>
      </c>
      <c r="T640" s="223">
        <v>997.11999999999989</v>
      </c>
      <c r="U640" s="222">
        <v>8.9030585923589225</v>
      </c>
      <c r="V640" s="224">
        <v>0</v>
      </c>
      <c r="W640" s="224">
        <v>24.192</v>
      </c>
      <c r="X640" s="223">
        <v>972.92799999999988</v>
      </c>
      <c r="Y640" s="223">
        <v>0</v>
      </c>
      <c r="Z640" s="221">
        <v>1.728</v>
      </c>
      <c r="AA640" s="221">
        <v>0</v>
      </c>
      <c r="AB640" s="221">
        <v>0</v>
      </c>
      <c r="AC640" s="221">
        <v>0</v>
      </c>
      <c r="AD640" s="223">
        <v>20.740000000000009</v>
      </c>
      <c r="AE640" s="224">
        <v>0</v>
      </c>
      <c r="AF640" s="224">
        <v>0</v>
      </c>
      <c r="AG640" s="224">
        <v>0</v>
      </c>
      <c r="AH640" s="224">
        <v>0</v>
      </c>
      <c r="AI640" s="225">
        <v>3203.1579999999999</v>
      </c>
      <c r="AJ640" s="192">
        <v>0</v>
      </c>
      <c r="AK640" s="192">
        <v>0</v>
      </c>
      <c r="AL640" s="226"/>
      <c r="AM640" s="75">
        <v>0</v>
      </c>
      <c r="AN640" s="76"/>
      <c r="AO640" s="223">
        <v>0</v>
      </c>
      <c r="AP640" s="223">
        <v>0</v>
      </c>
      <c r="AQ640" s="222">
        <v>0</v>
      </c>
      <c r="AR640" s="223">
        <v>0</v>
      </c>
      <c r="AS640" s="222">
        <v>0</v>
      </c>
      <c r="AT640" s="223">
        <v>0</v>
      </c>
      <c r="AU640" s="222">
        <v>0</v>
      </c>
      <c r="AV640" s="223">
        <v>0</v>
      </c>
      <c r="AW640" s="222">
        <v>0</v>
      </c>
      <c r="AX640" s="223">
        <v>0</v>
      </c>
      <c r="AY640" s="222">
        <v>0</v>
      </c>
      <c r="AZ640" s="223">
        <v>0</v>
      </c>
      <c r="BA640" s="222">
        <v>0</v>
      </c>
      <c r="BB640" s="223">
        <v>0</v>
      </c>
      <c r="BC640" s="222">
        <v>0</v>
      </c>
      <c r="BD640" s="75"/>
      <c r="BE640" s="75"/>
      <c r="BF640" s="56"/>
      <c r="BI640" s="194"/>
    </row>
    <row r="641" spans="1:61" ht="11.1" customHeight="1" x14ac:dyDescent="0.3">
      <c r="A641" s="377" t="s">
        <v>1308</v>
      </c>
      <c r="B641" s="369">
        <v>0</v>
      </c>
      <c r="C641" s="866">
        <v>70617</v>
      </c>
      <c r="D641" s="370">
        <v>29.259999999999998</v>
      </c>
      <c r="E641" s="371">
        <v>0</v>
      </c>
      <c r="F641" s="372">
        <v>0</v>
      </c>
      <c r="G641" s="372">
        <v>0</v>
      </c>
      <c r="H641" s="372">
        <v>0</v>
      </c>
      <c r="I641" s="373">
        <v>0</v>
      </c>
      <c r="J641" s="372">
        <v>0</v>
      </c>
      <c r="K641" s="372">
        <v>0</v>
      </c>
      <c r="L641" s="372">
        <v>0</v>
      </c>
      <c r="M641" s="372">
        <v>0</v>
      </c>
      <c r="N641" s="374">
        <v>0</v>
      </c>
      <c r="O641" s="375">
        <v>0</v>
      </c>
      <c r="P641" s="372">
        <v>0</v>
      </c>
      <c r="Q641" s="375">
        <v>0</v>
      </c>
      <c r="R641" s="375">
        <v>0</v>
      </c>
      <c r="S641" s="375">
        <v>29.259999999999998</v>
      </c>
      <c r="T641" s="374">
        <v>28.956</v>
      </c>
      <c r="U641" s="373">
        <v>0</v>
      </c>
      <c r="V641" s="375">
        <v>0</v>
      </c>
      <c r="W641" s="375">
        <v>0</v>
      </c>
      <c r="X641" s="374">
        <v>28.956</v>
      </c>
      <c r="Y641" s="374">
        <v>0</v>
      </c>
      <c r="Z641" s="372">
        <v>0</v>
      </c>
      <c r="AA641" s="372">
        <v>0</v>
      </c>
      <c r="AB641" s="372">
        <v>0</v>
      </c>
      <c r="AC641" s="372">
        <v>0</v>
      </c>
      <c r="AD641" s="374">
        <v>0</v>
      </c>
      <c r="AE641" s="375">
        <v>0</v>
      </c>
      <c r="AF641" s="375">
        <v>0</v>
      </c>
      <c r="AG641" s="375">
        <v>0</v>
      </c>
      <c r="AH641" s="376">
        <v>0</v>
      </c>
      <c r="AI641" s="186"/>
      <c r="AJ641" s="192">
        <v>7506425614905</v>
      </c>
      <c r="AK641" s="192" t="s">
        <v>262</v>
      </c>
      <c r="AM641" s="75">
        <v>70617</v>
      </c>
      <c r="AO641" s="374">
        <v>0</v>
      </c>
      <c r="AP641" s="374">
        <v>0</v>
      </c>
      <c r="AQ641" s="373">
        <v>0</v>
      </c>
      <c r="AR641" s="374">
        <v>0</v>
      </c>
      <c r="AS641" s="373">
        <v>0</v>
      </c>
      <c r="AT641" s="374">
        <v>0</v>
      </c>
      <c r="AU641" s="373">
        <v>0</v>
      </c>
      <c r="AV641" s="374">
        <v>0</v>
      </c>
      <c r="AW641" s="373">
        <v>0</v>
      </c>
      <c r="AX641" s="374">
        <v>0.76</v>
      </c>
      <c r="AY641" s="373">
        <v>0</v>
      </c>
      <c r="AZ641" s="374">
        <v>0</v>
      </c>
      <c r="BA641" s="373">
        <v>0</v>
      </c>
      <c r="BB641" s="374">
        <v>0</v>
      </c>
      <c r="BC641" s="373">
        <v>0</v>
      </c>
      <c r="BD641" s="75"/>
      <c r="BE641" s="75"/>
      <c r="BI641" s="194"/>
    </row>
    <row r="642" spans="1:61" ht="11.25" customHeight="1" x14ac:dyDescent="0.3">
      <c r="A642" s="377" t="s">
        <v>1309</v>
      </c>
      <c r="B642" s="369">
        <v>0</v>
      </c>
      <c r="C642" s="870">
        <v>70618</v>
      </c>
      <c r="D642" s="370">
        <v>1E-4</v>
      </c>
      <c r="E642" s="371">
        <v>0</v>
      </c>
      <c r="F642" s="372">
        <v>0</v>
      </c>
      <c r="G642" s="372">
        <v>0</v>
      </c>
      <c r="H642" s="372">
        <v>0</v>
      </c>
      <c r="I642" s="373">
        <v>0</v>
      </c>
      <c r="J642" s="372">
        <v>0</v>
      </c>
      <c r="K642" s="372">
        <v>0</v>
      </c>
      <c r="L642" s="372">
        <v>0</v>
      </c>
      <c r="M642" s="372">
        <v>0</v>
      </c>
      <c r="N642" s="374">
        <v>0</v>
      </c>
      <c r="O642" s="375">
        <v>0</v>
      </c>
      <c r="P642" s="372">
        <v>0</v>
      </c>
      <c r="Q642" s="375">
        <v>0</v>
      </c>
      <c r="R642" s="375">
        <v>0</v>
      </c>
      <c r="S642" s="375">
        <v>1E-4</v>
      </c>
      <c r="T642" s="374">
        <v>0</v>
      </c>
      <c r="U642" s="373">
        <v>0</v>
      </c>
      <c r="V642" s="375">
        <v>0</v>
      </c>
      <c r="W642" s="375">
        <v>0</v>
      </c>
      <c r="X642" s="374">
        <v>0</v>
      </c>
      <c r="Y642" s="374">
        <v>0</v>
      </c>
      <c r="Z642" s="372">
        <v>0</v>
      </c>
      <c r="AA642" s="372">
        <v>0</v>
      </c>
      <c r="AB642" s="372">
        <v>0</v>
      </c>
      <c r="AC642" s="372">
        <v>0</v>
      </c>
      <c r="AD642" s="374">
        <v>0</v>
      </c>
      <c r="AE642" s="375">
        <v>0</v>
      </c>
      <c r="AF642" s="375">
        <v>0</v>
      </c>
      <c r="AG642" s="375">
        <v>0</v>
      </c>
      <c r="AH642" s="376">
        <v>0</v>
      </c>
      <c r="AI642" s="186">
        <v>0</v>
      </c>
      <c r="AJ642" s="192">
        <v>7506425614912</v>
      </c>
      <c r="AK642" s="192" t="s">
        <v>262</v>
      </c>
      <c r="AM642" s="75">
        <v>70618</v>
      </c>
      <c r="AO642" s="374">
        <v>0</v>
      </c>
      <c r="AP642" s="374">
        <v>0</v>
      </c>
      <c r="AQ642" s="373">
        <v>0</v>
      </c>
      <c r="AR642" s="374">
        <v>0</v>
      </c>
      <c r="AS642" s="373">
        <v>0</v>
      </c>
      <c r="AT642" s="374">
        <v>0</v>
      </c>
      <c r="AU642" s="373">
        <v>0</v>
      </c>
      <c r="AV642" s="374">
        <v>0</v>
      </c>
      <c r="AW642" s="373">
        <v>0</v>
      </c>
      <c r="AX642" s="374">
        <v>0</v>
      </c>
      <c r="AY642" s="373">
        <v>0</v>
      </c>
      <c r="AZ642" s="374">
        <v>0</v>
      </c>
      <c r="BA642" s="373">
        <v>0</v>
      </c>
      <c r="BB642" s="374">
        <v>0</v>
      </c>
      <c r="BC642" s="373">
        <v>0</v>
      </c>
      <c r="BD642" s="75"/>
      <c r="BE642" s="75"/>
      <c r="BI642" s="194"/>
    </row>
    <row r="643" spans="1:61" ht="11.1" customHeight="1" x14ac:dyDescent="0.3">
      <c r="A643" s="377" t="s">
        <v>1310</v>
      </c>
      <c r="B643" s="369">
        <v>0</v>
      </c>
      <c r="C643" s="866">
        <v>71550</v>
      </c>
      <c r="D643" s="370">
        <v>28602</v>
      </c>
      <c r="E643" s="371">
        <v>974.44033219505161</v>
      </c>
      <c r="F643" s="372">
        <v>0</v>
      </c>
      <c r="G643" s="372">
        <v>0</v>
      </c>
      <c r="H643" s="372">
        <v>0</v>
      </c>
      <c r="I643" s="373">
        <v>0</v>
      </c>
      <c r="J643" s="372">
        <v>832.02599999999995</v>
      </c>
      <c r="K643" s="372">
        <v>880.56700000000001</v>
      </c>
      <c r="L643" s="372">
        <v>42</v>
      </c>
      <c r="M643" s="372">
        <v>4.7696540978710313</v>
      </c>
      <c r="N643" s="374">
        <v>0</v>
      </c>
      <c r="O643" s="375">
        <v>0</v>
      </c>
      <c r="P643" s="372">
        <v>12</v>
      </c>
      <c r="Q643" s="375">
        <v>6.4901817972034532</v>
      </c>
      <c r="R643" s="375">
        <v>1029.7755118229479</v>
      </c>
      <c r="S643" s="375">
        <v>28560</v>
      </c>
      <c r="T643" s="374">
        <v>28554</v>
      </c>
      <c r="U643" s="373">
        <v>972.80502221863867</v>
      </c>
      <c r="V643" s="375">
        <v>0</v>
      </c>
      <c r="W643" s="375">
        <v>12</v>
      </c>
      <c r="X643" s="374">
        <v>28542</v>
      </c>
      <c r="Y643" s="374">
        <v>0</v>
      </c>
      <c r="Z643" s="372">
        <v>0</v>
      </c>
      <c r="AA643" s="372">
        <v>0</v>
      </c>
      <c r="AB643" s="372">
        <v>0</v>
      </c>
      <c r="AC643" s="372">
        <v>0</v>
      </c>
      <c r="AD643" s="374">
        <v>114</v>
      </c>
      <c r="AE643" s="375">
        <v>0</v>
      </c>
      <c r="AF643" s="375">
        <v>0</v>
      </c>
      <c r="AG643" s="375">
        <v>0</v>
      </c>
      <c r="AH643" s="376">
        <v>0</v>
      </c>
      <c r="AI643" s="186"/>
      <c r="AJ643" s="192">
        <v>7506425614905</v>
      </c>
      <c r="AK643" s="192" t="s">
        <v>262</v>
      </c>
      <c r="AM643" s="75">
        <v>71550</v>
      </c>
      <c r="AO643" s="374">
        <v>530</v>
      </c>
      <c r="AP643" s="374">
        <v>618</v>
      </c>
      <c r="AQ643" s="373">
        <v>132.42876061251513</v>
      </c>
      <c r="AR643" s="374">
        <v>540</v>
      </c>
      <c r="AS643" s="373">
        <v>100.76262378408435</v>
      </c>
      <c r="AT643" s="374">
        <v>432</v>
      </c>
      <c r="AU643" s="373">
        <v>79.692299178173158</v>
      </c>
      <c r="AV643" s="374">
        <v>486</v>
      </c>
      <c r="AW643" s="373">
        <v>93.574547723019336</v>
      </c>
      <c r="AX643" s="374">
        <v>336</v>
      </c>
      <c r="AY643" s="373">
        <v>44.211573432002339</v>
      </c>
      <c r="AZ643" s="374">
        <v>798</v>
      </c>
      <c r="BA643" s="373">
        <v>79.088206144697722</v>
      </c>
      <c r="BB643" s="374">
        <v>918</v>
      </c>
      <c r="BC643" s="373">
        <v>119.53125</v>
      </c>
      <c r="BD643" s="75"/>
      <c r="BE643" s="75"/>
      <c r="BI643" s="194"/>
    </row>
    <row r="644" spans="1:61" ht="11.25" customHeight="1" x14ac:dyDescent="0.3">
      <c r="A644" s="377" t="s">
        <v>1311</v>
      </c>
      <c r="B644" s="369">
        <v>0</v>
      </c>
      <c r="C644" s="870">
        <v>71551</v>
      </c>
      <c r="D644" s="370">
        <v>34572</v>
      </c>
      <c r="E644" s="371">
        <v>1768.5907853071024</v>
      </c>
      <c r="F644" s="372">
        <v>0</v>
      </c>
      <c r="G644" s="372">
        <v>0</v>
      </c>
      <c r="H644" s="372">
        <v>0</v>
      </c>
      <c r="I644" s="373">
        <v>0</v>
      </c>
      <c r="J644" s="372">
        <v>647.10299999999995</v>
      </c>
      <c r="K644" s="372">
        <v>586.43299999999999</v>
      </c>
      <c r="L644" s="372">
        <v>-66</v>
      </c>
      <c r="M644" s="372">
        <v>-11.254482609266532</v>
      </c>
      <c r="N644" s="374">
        <v>0</v>
      </c>
      <c r="O644" s="375">
        <v>0</v>
      </c>
      <c r="P644" s="372">
        <v>0</v>
      </c>
      <c r="Q644" s="375">
        <v>-10.199303665722459</v>
      </c>
      <c r="R644" s="375">
        <v>1605.8340016967934</v>
      </c>
      <c r="S644" s="375">
        <v>34638</v>
      </c>
      <c r="T644" s="374">
        <v>34638</v>
      </c>
      <c r="U644" s="373">
        <v>1771.9671300898824</v>
      </c>
      <c r="V644" s="375">
        <v>0</v>
      </c>
      <c r="W644" s="375">
        <v>0</v>
      </c>
      <c r="X644" s="374">
        <v>34638</v>
      </c>
      <c r="Y644" s="374">
        <v>0</v>
      </c>
      <c r="Z644" s="372">
        <v>0</v>
      </c>
      <c r="AA644" s="372">
        <v>0</v>
      </c>
      <c r="AB644" s="372">
        <v>0</v>
      </c>
      <c r="AC644" s="372">
        <v>0</v>
      </c>
      <c r="AD644" s="374">
        <v>120</v>
      </c>
      <c r="AE644" s="375">
        <v>0</v>
      </c>
      <c r="AF644" s="375">
        <v>0</v>
      </c>
      <c r="AG644" s="375">
        <v>0</v>
      </c>
      <c r="AH644" s="376">
        <v>0</v>
      </c>
      <c r="AI644" s="186">
        <v>342.14600000000002</v>
      </c>
      <c r="AJ644" s="192">
        <v>7506425614912</v>
      </c>
      <c r="AK644" s="192" t="s">
        <v>262</v>
      </c>
      <c r="AM644" s="75">
        <v>71551</v>
      </c>
      <c r="AO644" s="374">
        <v>400</v>
      </c>
      <c r="AP644" s="374">
        <v>540</v>
      </c>
      <c r="AQ644" s="373">
        <v>172.34005885093862</v>
      </c>
      <c r="AR644" s="374">
        <v>270</v>
      </c>
      <c r="AS644" s="373">
        <v>73.752960361881193</v>
      </c>
      <c r="AT644" s="374">
        <v>390</v>
      </c>
      <c r="AU644" s="373">
        <v>105.84537889931663</v>
      </c>
      <c r="AV644" s="374">
        <v>384</v>
      </c>
      <c r="AW644" s="373">
        <v>110.14605826267538</v>
      </c>
      <c r="AX644" s="374">
        <v>318</v>
      </c>
      <c r="AY644" s="373">
        <v>54.953410567644532</v>
      </c>
      <c r="AZ644" s="374">
        <v>582</v>
      </c>
      <c r="BA644" s="373">
        <v>145.5</v>
      </c>
      <c r="BB644" s="374">
        <v>576</v>
      </c>
      <c r="BC644" s="373">
        <v>105.3016453382084</v>
      </c>
      <c r="BD644" s="75"/>
      <c r="BE644" s="75"/>
      <c r="BI644" s="194"/>
    </row>
    <row r="645" spans="1:61" s="77" customFormat="1" ht="11.25" customHeight="1" x14ac:dyDescent="0.3">
      <c r="A645" s="323" t="s">
        <v>529</v>
      </c>
      <c r="B645" s="169">
        <v>0</v>
      </c>
      <c r="C645" s="836"/>
      <c r="D645" s="325">
        <v>63203.2601</v>
      </c>
      <c r="E645" s="220">
        <v>1292.5002065439674</v>
      </c>
      <c r="F645" s="221">
        <v>0</v>
      </c>
      <c r="G645" s="221">
        <v>0</v>
      </c>
      <c r="H645" s="221">
        <v>0</v>
      </c>
      <c r="I645" s="327">
        <v>0</v>
      </c>
      <c r="J645" s="221">
        <v>1479.1289999999999</v>
      </c>
      <c r="K645" s="221">
        <v>1467</v>
      </c>
      <c r="L645" s="221">
        <v>-24</v>
      </c>
      <c r="M645" s="328">
        <v>-1.6359918200409</v>
      </c>
      <c r="N645" s="329">
        <v>0</v>
      </c>
      <c r="O645" s="251">
        <v>0</v>
      </c>
      <c r="P645" s="328">
        <v>12</v>
      </c>
      <c r="Q645" s="251">
        <v>-0.81128826491807005</v>
      </c>
      <c r="R645" s="251">
        <v>1282.3883535513132</v>
      </c>
      <c r="S645" s="251">
        <v>63227.2601</v>
      </c>
      <c r="T645" s="329">
        <v>63220.955999999998</v>
      </c>
      <c r="U645" s="327">
        <v>1292.8620858895706</v>
      </c>
      <c r="V645" s="251">
        <v>0</v>
      </c>
      <c r="W645" s="251">
        <v>0</v>
      </c>
      <c r="X645" s="329">
        <v>63220.955999999998</v>
      </c>
      <c r="Y645" s="329">
        <v>0</v>
      </c>
      <c r="Z645" s="328">
        <v>0</v>
      </c>
      <c r="AA645" s="328">
        <v>0</v>
      </c>
      <c r="AB645" s="221">
        <v>0</v>
      </c>
      <c r="AC645" s="221">
        <v>0</v>
      </c>
      <c r="AD645" s="329">
        <v>0</v>
      </c>
      <c r="AE645" s="251">
        <v>0</v>
      </c>
      <c r="AF645" s="251">
        <v>0</v>
      </c>
      <c r="AG645" s="251">
        <v>0</v>
      </c>
      <c r="AH645" s="251">
        <v>0</v>
      </c>
      <c r="AI645" s="225">
        <v>0</v>
      </c>
      <c r="AJ645" s="192">
        <v>0</v>
      </c>
      <c r="AK645" s="192">
        <v>0</v>
      </c>
      <c r="AL645" s="226"/>
      <c r="AM645" s="75">
        <v>0</v>
      </c>
      <c r="AN645" s="73"/>
      <c r="AO645" s="329">
        <v>0</v>
      </c>
      <c r="AP645" s="329">
        <v>0</v>
      </c>
      <c r="AQ645" s="327">
        <v>0</v>
      </c>
      <c r="AR645" s="329">
        <v>0</v>
      </c>
      <c r="AS645" s="327">
        <v>0</v>
      </c>
      <c r="AT645" s="329">
        <v>0</v>
      </c>
      <c r="AU645" s="327">
        <v>0</v>
      </c>
      <c r="AV645" s="329">
        <v>0</v>
      </c>
      <c r="AW645" s="327">
        <v>0</v>
      </c>
      <c r="AX645" s="329">
        <v>0</v>
      </c>
      <c r="AY645" s="327">
        <v>0</v>
      </c>
      <c r="AZ645" s="329">
        <v>0</v>
      </c>
      <c r="BA645" s="327">
        <v>0</v>
      </c>
      <c r="BB645" s="329">
        <v>0</v>
      </c>
      <c r="BC645" s="327">
        <v>0</v>
      </c>
      <c r="BD645" s="75"/>
      <c r="BE645" s="75"/>
      <c r="BF645" s="56"/>
      <c r="BI645" s="194"/>
    </row>
    <row r="646" spans="1:61" ht="11.25" customHeight="1" x14ac:dyDescent="0.3">
      <c r="A646" s="244" t="s">
        <v>1312</v>
      </c>
      <c r="B646" s="245">
        <v>0</v>
      </c>
      <c r="C646" s="831">
        <v>70201</v>
      </c>
      <c r="D646" s="365">
        <v>1E-4</v>
      </c>
      <c r="E646" s="247">
        <v>0</v>
      </c>
      <c r="F646" s="248">
        <v>0</v>
      </c>
      <c r="G646" s="248">
        <v>0</v>
      </c>
      <c r="H646" s="248">
        <v>0</v>
      </c>
      <c r="I646" s="249">
        <v>0</v>
      </c>
      <c r="J646" s="248">
        <v>0</v>
      </c>
      <c r="K646" s="248">
        <v>0</v>
      </c>
      <c r="L646" s="248">
        <v>0</v>
      </c>
      <c r="M646" s="248">
        <v>0</v>
      </c>
      <c r="N646" s="190">
        <v>0</v>
      </c>
      <c r="O646" s="250">
        <v>0</v>
      </c>
      <c r="P646" s="248">
        <v>0</v>
      </c>
      <c r="Q646" s="250">
        <v>0</v>
      </c>
      <c r="R646" s="250">
        <v>0</v>
      </c>
      <c r="S646" s="250">
        <v>1E-4</v>
      </c>
      <c r="T646" s="190">
        <v>0</v>
      </c>
      <c r="U646" s="249">
        <v>0</v>
      </c>
      <c r="V646" s="250">
        <v>0</v>
      </c>
      <c r="W646" s="250">
        <v>0</v>
      </c>
      <c r="X646" s="190">
        <v>0</v>
      </c>
      <c r="Y646" s="190">
        <v>0</v>
      </c>
      <c r="Z646" s="248">
        <v>0</v>
      </c>
      <c r="AA646" s="248">
        <v>0</v>
      </c>
      <c r="AB646" s="248">
        <v>0</v>
      </c>
      <c r="AC646" s="248">
        <v>0</v>
      </c>
      <c r="AD646" s="190">
        <v>0</v>
      </c>
      <c r="AE646" s="250">
        <v>0</v>
      </c>
      <c r="AF646" s="250">
        <v>0</v>
      </c>
      <c r="AG646" s="250">
        <v>0</v>
      </c>
      <c r="AH646" s="251">
        <v>0</v>
      </c>
      <c r="AI646" s="186">
        <v>0</v>
      </c>
      <c r="AJ646" s="192">
        <v>7501943412019</v>
      </c>
      <c r="AK646" s="192" t="s">
        <v>262</v>
      </c>
      <c r="AM646" s="75">
        <v>70201</v>
      </c>
      <c r="AO646" s="190">
        <v>0</v>
      </c>
      <c r="AP646" s="190">
        <v>0</v>
      </c>
      <c r="AQ646" s="249">
        <v>0</v>
      </c>
      <c r="AR646" s="190">
        <v>0</v>
      </c>
      <c r="AS646" s="249">
        <v>0</v>
      </c>
      <c r="AT646" s="190">
        <v>0</v>
      </c>
      <c r="AU646" s="249">
        <v>0</v>
      </c>
      <c r="AV646" s="190">
        <v>0</v>
      </c>
      <c r="AW646" s="249">
        <v>0</v>
      </c>
      <c r="AX646" s="190">
        <v>0</v>
      </c>
      <c r="AY646" s="249">
        <v>0</v>
      </c>
      <c r="AZ646" s="190">
        <v>0</v>
      </c>
      <c r="BA646" s="249">
        <v>0</v>
      </c>
      <c r="BB646" s="190">
        <v>0</v>
      </c>
      <c r="BC646" s="249">
        <v>0</v>
      </c>
      <c r="BD646" s="75"/>
      <c r="BE646" s="75"/>
      <c r="BI646" s="194"/>
    </row>
    <row r="647" spans="1:61" ht="11.25" customHeight="1" x14ac:dyDescent="0.3">
      <c r="A647" s="244" t="s">
        <v>1313</v>
      </c>
      <c r="B647" s="245">
        <v>0</v>
      </c>
      <c r="C647" s="831">
        <v>70921</v>
      </c>
      <c r="D647" s="365">
        <v>402.69800000000009</v>
      </c>
      <c r="E647" s="247">
        <v>29.040721153846157</v>
      </c>
      <c r="F647" s="248">
        <v>0</v>
      </c>
      <c r="G647" s="248">
        <v>421</v>
      </c>
      <c r="H647" s="248">
        <v>0</v>
      </c>
      <c r="I647" s="249">
        <v>0</v>
      </c>
      <c r="J647" s="248">
        <v>436.32900000000001</v>
      </c>
      <c r="K647" s="248">
        <v>416.00000000000006</v>
      </c>
      <c r="L647" s="248">
        <v>162.53900000000002</v>
      </c>
      <c r="M647" s="248">
        <v>39.071874999999999</v>
      </c>
      <c r="N647" s="190">
        <v>62.652000000000001</v>
      </c>
      <c r="O647" s="250">
        <v>5.6750000000000007</v>
      </c>
      <c r="P647" s="248">
        <v>82.855000000000004</v>
      </c>
      <c r="Q647" s="250">
        <v>56.24058909675955</v>
      </c>
      <c r="R647" s="250">
        <v>16.512241909201546</v>
      </c>
      <c r="S647" s="250">
        <v>240.15900000000008</v>
      </c>
      <c r="T647" s="190">
        <v>239.71199999999996</v>
      </c>
      <c r="U647" s="249">
        <v>17.286923076923074</v>
      </c>
      <c r="V647" s="250">
        <v>167.98</v>
      </c>
      <c r="W647" s="250">
        <v>14.528</v>
      </c>
      <c r="X647" s="190">
        <v>57.203999999999972</v>
      </c>
      <c r="Y647" s="190">
        <v>0</v>
      </c>
      <c r="Z647" s="248">
        <v>22.7</v>
      </c>
      <c r="AA647" s="248">
        <v>13.393000000000001</v>
      </c>
      <c r="AB647" s="248">
        <v>0</v>
      </c>
      <c r="AC647" s="248">
        <v>0</v>
      </c>
      <c r="AD647" s="190">
        <v>7.0300000000000011</v>
      </c>
      <c r="AE647" s="250">
        <v>97.378</v>
      </c>
      <c r="AF647" s="250">
        <v>97.378</v>
      </c>
      <c r="AG647" s="250">
        <v>0</v>
      </c>
      <c r="AH647" s="251">
        <v>0</v>
      </c>
      <c r="AI647" s="186">
        <v>419.54699999999997</v>
      </c>
      <c r="AJ647" s="192">
        <v>7501943412019</v>
      </c>
      <c r="AK647" s="192" t="s">
        <v>262</v>
      </c>
      <c r="AM647" s="75">
        <v>70921</v>
      </c>
      <c r="AO647" s="190">
        <v>423.5743333333333</v>
      </c>
      <c r="AP647" s="190">
        <v>292.14499999999998</v>
      </c>
      <c r="AQ647" s="249">
        <v>84.915751320336824</v>
      </c>
      <c r="AR647" s="190">
        <v>431.06200000000001</v>
      </c>
      <c r="AS647" s="249">
        <v>95.729437787035977</v>
      </c>
      <c r="AT647" s="190">
        <v>547.51599999999996</v>
      </c>
      <c r="AU647" s="249">
        <v>133.72280743745742</v>
      </c>
      <c r="AV647" s="190">
        <v>547.072</v>
      </c>
      <c r="AW647" s="249">
        <v>110.56225735586864</v>
      </c>
      <c r="AX647" s="190">
        <v>438.09999999999991</v>
      </c>
      <c r="AY647" s="249">
        <v>108.17150405550547</v>
      </c>
      <c r="AZ647" s="190">
        <v>552.97</v>
      </c>
      <c r="BA647" s="249">
        <v>152.66979569298732</v>
      </c>
      <c r="BB647" s="190">
        <v>437.18599999999992</v>
      </c>
      <c r="BC647" s="249">
        <v>103.84465558194773</v>
      </c>
      <c r="BD647" s="75"/>
      <c r="BE647" s="75"/>
      <c r="BI647" s="194"/>
    </row>
    <row r="648" spans="1:61" ht="11.25" customHeight="1" x14ac:dyDescent="0.3">
      <c r="A648" s="244" t="s">
        <v>5121</v>
      </c>
      <c r="B648" s="245">
        <v>0</v>
      </c>
      <c r="C648" s="831">
        <v>71260</v>
      </c>
      <c r="D648" s="365">
        <v>1E-4</v>
      </c>
      <c r="E648" s="247">
        <v>0</v>
      </c>
      <c r="F648" s="248">
        <v>0</v>
      </c>
      <c r="G648" s="248">
        <v>0</v>
      </c>
      <c r="H648" s="248">
        <v>0</v>
      </c>
      <c r="I648" s="249">
        <v>0</v>
      </c>
      <c r="J648" s="248">
        <v>0</v>
      </c>
      <c r="K648" s="248">
        <v>0</v>
      </c>
      <c r="L648" s="248">
        <v>0</v>
      </c>
      <c r="M648" s="248">
        <v>0</v>
      </c>
      <c r="N648" s="190">
        <v>0</v>
      </c>
      <c r="O648" s="250">
        <v>0</v>
      </c>
      <c r="P648" s="248">
        <v>0</v>
      </c>
      <c r="Q648" s="250">
        <v>0</v>
      </c>
      <c r="R648" s="250">
        <v>0</v>
      </c>
      <c r="S648" s="250">
        <v>1E-4</v>
      </c>
      <c r="T648" s="190">
        <v>0</v>
      </c>
      <c r="U648" s="249">
        <v>0</v>
      </c>
      <c r="V648" s="250">
        <v>0</v>
      </c>
      <c r="W648" s="250">
        <v>0</v>
      </c>
      <c r="X648" s="190">
        <v>0</v>
      </c>
      <c r="Y648" s="190">
        <v>0</v>
      </c>
      <c r="Z648" s="248">
        <v>0</v>
      </c>
      <c r="AA648" s="248">
        <v>0</v>
      </c>
      <c r="AB648" s="248">
        <v>0</v>
      </c>
      <c r="AC648" s="248">
        <v>0</v>
      </c>
      <c r="AD648" s="190">
        <v>0</v>
      </c>
      <c r="AE648" s="250">
        <v>0</v>
      </c>
      <c r="AF648" s="250">
        <v>0</v>
      </c>
      <c r="AG648" s="250">
        <v>0</v>
      </c>
      <c r="AH648" s="251">
        <v>0</v>
      </c>
      <c r="AI648" s="186">
        <v>0</v>
      </c>
      <c r="AJ648" s="192">
        <v>7501943412019</v>
      </c>
      <c r="AK648" s="192" t="s">
        <v>262</v>
      </c>
      <c r="AM648" s="75">
        <v>71260</v>
      </c>
      <c r="AO648" s="190">
        <v>0</v>
      </c>
      <c r="AP648" s="190">
        <v>0</v>
      </c>
      <c r="AQ648" s="249">
        <v>0</v>
      </c>
      <c r="AR648" s="190">
        <v>0</v>
      </c>
      <c r="AS648" s="249">
        <v>0</v>
      </c>
      <c r="AT648" s="190">
        <v>0</v>
      </c>
      <c r="AU648" s="249">
        <v>0</v>
      </c>
      <c r="AV648" s="190">
        <v>0</v>
      </c>
      <c r="AW648" s="249">
        <v>0</v>
      </c>
      <c r="AX648" s="190">
        <v>0</v>
      </c>
      <c r="AY648" s="249">
        <v>0</v>
      </c>
      <c r="AZ648" s="190">
        <v>0</v>
      </c>
      <c r="BA648" s="249">
        <v>0</v>
      </c>
      <c r="BB648" s="190">
        <v>0</v>
      </c>
      <c r="BC648" s="249">
        <v>0</v>
      </c>
      <c r="BD648" s="75"/>
      <c r="BE648" s="75"/>
      <c r="BI648" s="194"/>
    </row>
    <row r="649" spans="1:61" ht="11.25" customHeight="1" x14ac:dyDescent="0.3">
      <c r="A649" s="184" t="s">
        <v>1314</v>
      </c>
      <c r="B649" s="185">
        <v>0</v>
      </c>
      <c r="C649" s="832">
        <v>70205</v>
      </c>
      <c r="D649" s="284">
        <v>1E-4</v>
      </c>
      <c r="E649" s="91">
        <v>0</v>
      </c>
      <c r="F649" s="186">
        <v>0</v>
      </c>
      <c r="G649" s="186">
        <v>0</v>
      </c>
      <c r="H649" s="186">
        <v>0</v>
      </c>
      <c r="I649" s="187">
        <v>0</v>
      </c>
      <c r="J649" s="186">
        <v>0</v>
      </c>
      <c r="K649" s="186">
        <v>0</v>
      </c>
      <c r="L649" s="186">
        <v>0</v>
      </c>
      <c r="M649" s="186">
        <v>0</v>
      </c>
      <c r="N649" s="188">
        <v>0</v>
      </c>
      <c r="O649" s="189">
        <v>0</v>
      </c>
      <c r="P649" s="186">
        <v>0</v>
      </c>
      <c r="Q649" s="189">
        <v>0</v>
      </c>
      <c r="R649" s="189">
        <v>0</v>
      </c>
      <c r="S649" s="189">
        <v>1E-4</v>
      </c>
      <c r="T649" s="188">
        <v>0</v>
      </c>
      <c r="U649" s="187">
        <v>0</v>
      </c>
      <c r="V649" s="189">
        <v>0</v>
      </c>
      <c r="W649" s="189">
        <v>0</v>
      </c>
      <c r="X649" s="188">
        <v>0</v>
      </c>
      <c r="Y649" s="188">
        <v>0</v>
      </c>
      <c r="Z649" s="186">
        <v>0</v>
      </c>
      <c r="AA649" s="186">
        <v>0</v>
      </c>
      <c r="AB649" s="186">
        <v>0</v>
      </c>
      <c r="AC649" s="186">
        <v>0</v>
      </c>
      <c r="AD649" s="188">
        <v>0</v>
      </c>
      <c r="AE649" s="189">
        <v>0</v>
      </c>
      <c r="AF649" s="189">
        <v>0</v>
      </c>
      <c r="AG649" s="189">
        <v>0</v>
      </c>
      <c r="AH649" s="191">
        <v>0</v>
      </c>
      <c r="AI649" s="186">
        <v>0</v>
      </c>
      <c r="AJ649" s="192">
        <v>7501943428324</v>
      </c>
      <c r="AK649" s="192" t="s">
        <v>262</v>
      </c>
      <c r="AM649" s="75">
        <v>70205</v>
      </c>
      <c r="AO649" s="188">
        <v>0</v>
      </c>
      <c r="AP649" s="188">
        <v>0</v>
      </c>
      <c r="AQ649" s="187">
        <v>0</v>
      </c>
      <c r="AR649" s="188">
        <v>0</v>
      </c>
      <c r="AS649" s="187">
        <v>0</v>
      </c>
      <c r="AT649" s="188">
        <v>0</v>
      </c>
      <c r="AU649" s="187">
        <v>0</v>
      </c>
      <c r="AV649" s="188">
        <v>0</v>
      </c>
      <c r="AW649" s="187">
        <v>0</v>
      </c>
      <c r="AX649" s="188">
        <v>0</v>
      </c>
      <c r="AY649" s="187">
        <v>0</v>
      </c>
      <c r="AZ649" s="188">
        <v>0</v>
      </c>
      <c r="BA649" s="187">
        <v>0</v>
      </c>
      <c r="BB649" s="188">
        <v>0</v>
      </c>
      <c r="BC649" s="187">
        <v>0</v>
      </c>
      <c r="BD649" s="75"/>
      <c r="BE649" s="75"/>
      <c r="BI649" s="194"/>
    </row>
    <row r="650" spans="1:61" ht="11.25" customHeight="1" x14ac:dyDescent="0.3">
      <c r="A650" s="377" t="s">
        <v>1315</v>
      </c>
      <c r="B650" s="369">
        <v>0</v>
      </c>
      <c r="C650" s="869">
        <v>75907</v>
      </c>
      <c r="D650" s="370">
        <v>1E-4</v>
      </c>
      <c r="E650" s="371">
        <v>0</v>
      </c>
      <c r="F650" s="372">
        <v>0</v>
      </c>
      <c r="G650" s="372">
        <v>0</v>
      </c>
      <c r="H650" s="372">
        <v>0</v>
      </c>
      <c r="I650" s="373">
        <v>0</v>
      </c>
      <c r="J650" s="372">
        <v>0</v>
      </c>
      <c r="K650" s="372">
        <v>0</v>
      </c>
      <c r="L650" s="372">
        <v>0</v>
      </c>
      <c r="M650" s="372">
        <v>0</v>
      </c>
      <c r="N650" s="374">
        <v>0</v>
      </c>
      <c r="O650" s="375">
        <v>0</v>
      </c>
      <c r="P650" s="372">
        <v>0</v>
      </c>
      <c r="Q650" s="375">
        <v>0</v>
      </c>
      <c r="R650" s="375">
        <v>0</v>
      </c>
      <c r="S650" s="375">
        <v>1E-4</v>
      </c>
      <c r="T650" s="374">
        <v>0</v>
      </c>
      <c r="U650" s="373">
        <v>0</v>
      </c>
      <c r="V650" s="375">
        <v>0</v>
      </c>
      <c r="W650" s="375">
        <v>0</v>
      </c>
      <c r="X650" s="374">
        <v>0</v>
      </c>
      <c r="Y650" s="374">
        <v>0</v>
      </c>
      <c r="Z650" s="372">
        <v>0</v>
      </c>
      <c r="AA650" s="372">
        <v>0</v>
      </c>
      <c r="AB650" s="372">
        <v>0</v>
      </c>
      <c r="AC650" s="372">
        <v>0</v>
      </c>
      <c r="AD650" s="374">
        <v>0</v>
      </c>
      <c r="AE650" s="375">
        <v>0</v>
      </c>
      <c r="AF650" s="375">
        <v>0</v>
      </c>
      <c r="AG650" s="375">
        <v>0</v>
      </c>
      <c r="AH650" s="376">
        <v>0</v>
      </c>
      <c r="AI650" s="186">
        <v>0</v>
      </c>
      <c r="AJ650" s="192">
        <v>7501943418554</v>
      </c>
      <c r="AK650" s="192" t="s">
        <v>262</v>
      </c>
      <c r="AM650" s="75">
        <v>75907</v>
      </c>
      <c r="AO650" s="374">
        <v>0</v>
      </c>
      <c r="AP650" s="374">
        <v>0</v>
      </c>
      <c r="AQ650" s="373">
        <v>0</v>
      </c>
      <c r="AR650" s="374">
        <v>0</v>
      </c>
      <c r="AS650" s="373">
        <v>0</v>
      </c>
      <c r="AT650" s="374">
        <v>0</v>
      </c>
      <c r="AU650" s="373">
        <v>0</v>
      </c>
      <c r="AV650" s="374">
        <v>0</v>
      </c>
      <c r="AW650" s="373">
        <v>0</v>
      </c>
      <c r="AX650" s="374">
        <v>0</v>
      </c>
      <c r="AY650" s="373">
        <v>0</v>
      </c>
      <c r="AZ650" s="374">
        <v>0</v>
      </c>
      <c r="BA650" s="373">
        <v>0</v>
      </c>
      <c r="BB650" s="374">
        <v>0</v>
      </c>
      <c r="BC650" s="373">
        <v>0</v>
      </c>
      <c r="BD650" s="75"/>
      <c r="BE650" s="75"/>
      <c r="BI650" s="194"/>
    </row>
    <row r="651" spans="1:61" ht="11.25" customHeight="1" x14ac:dyDescent="0.3">
      <c r="A651" s="377" t="s">
        <v>1316</v>
      </c>
      <c r="B651" s="369">
        <v>0</v>
      </c>
      <c r="C651" s="869">
        <v>75908</v>
      </c>
      <c r="D651" s="370">
        <v>1E-4</v>
      </c>
      <c r="E651" s="371">
        <v>0</v>
      </c>
      <c r="F651" s="372">
        <v>0</v>
      </c>
      <c r="G651" s="372">
        <v>0</v>
      </c>
      <c r="H651" s="372">
        <v>0</v>
      </c>
      <c r="I651" s="373">
        <v>0</v>
      </c>
      <c r="J651" s="372">
        <v>0</v>
      </c>
      <c r="K651" s="372">
        <v>0</v>
      </c>
      <c r="L651" s="372">
        <v>0</v>
      </c>
      <c r="M651" s="372">
        <v>0</v>
      </c>
      <c r="N651" s="374">
        <v>0</v>
      </c>
      <c r="O651" s="375">
        <v>0</v>
      </c>
      <c r="P651" s="372">
        <v>0</v>
      </c>
      <c r="Q651" s="375">
        <v>0</v>
      </c>
      <c r="R651" s="375">
        <v>0</v>
      </c>
      <c r="S651" s="375">
        <v>1E-4</v>
      </c>
      <c r="T651" s="374">
        <v>0</v>
      </c>
      <c r="U651" s="373">
        <v>0</v>
      </c>
      <c r="V651" s="375">
        <v>0</v>
      </c>
      <c r="W651" s="375">
        <v>0</v>
      </c>
      <c r="X651" s="374">
        <v>0</v>
      </c>
      <c r="Y651" s="374">
        <v>0</v>
      </c>
      <c r="Z651" s="372">
        <v>0</v>
      </c>
      <c r="AA651" s="372">
        <v>0</v>
      </c>
      <c r="AB651" s="372">
        <v>0</v>
      </c>
      <c r="AC651" s="372">
        <v>0</v>
      </c>
      <c r="AD651" s="374">
        <v>0</v>
      </c>
      <c r="AE651" s="375">
        <v>0</v>
      </c>
      <c r="AF651" s="375">
        <v>0</v>
      </c>
      <c r="AG651" s="375">
        <v>0</v>
      </c>
      <c r="AH651" s="376">
        <v>0</v>
      </c>
      <c r="AI651" s="186">
        <v>0</v>
      </c>
      <c r="AJ651" s="192">
        <v>7501943418578</v>
      </c>
      <c r="AK651" s="192" t="s">
        <v>262</v>
      </c>
      <c r="AM651" s="75">
        <v>75908</v>
      </c>
      <c r="AO651" s="374">
        <v>0</v>
      </c>
      <c r="AP651" s="374">
        <v>0</v>
      </c>
      <c r="AQ651" s="373">
        <v>0</v>
      </c>
      <c r="AR651" s="374">
        <v>0</v>
      </c>
      <c r="AS651" s="373">
        <v>0</v>
      </c>
      <c r="AT651" s="374">
        <v>0</v>
      </c>
      <c r="AU651" s="373">
        <v>0</v>
      </c>
      <c r="AV651" s="374">
        <v>0</v>
      </c>
      <c r="AW651" s="373">
        <v>0</v>
      </c>
      <c r="AX651" s="374">
        <v>0</v>
      </c>
      <c r="AY651" s="373">
        <v>0</v>
      </c>
      <c r="AZ651" s="374">
        <v>0</v>
      </c>
      <c r="BA651" s="373">
        <v>0</v>
      </c>
      <c r="BB651" s="374">
        <v>0</v>
      </c>
      <c r="BC651" s="373">
        <v>0</v>
      </c>
      <c r="BD651" s="75"/>
      <c r="BE651" s="75"/>
      <c r="BI651" s="194"/>
    </row>
    <row r="652" spans="1:61" ht="11.25" customHeight="1" x14ac:dyDescent="0.3">
      <c r="A652" s="380" t="s">
        <v>1317</v>
      </c>
      <c r="B652" s="381">
        <v>0</v>
      </c>
      <c r="C652" s="870">
        <v>75909</v>
      </c>
      <c r="D652" s="382">
        <v>1E-4</v>
      </c>
      <c r="E652" s="383">
        <v>0</v>
      </c>
      <c r="F652" s="384">
        <v>0</v>
      </c>
      <c r="G652" s="384">
        <v>0</v>
      </c>
      <c r="H652" s="384">
        <v>0</v>
      </c>
      <c r="I652" s="385">
        <v>0</v>
      </c>
      <c r="J652" s="384">
        <v>0</v>
      </c>
      <c r="K652" s="384">
        <v>0</v>
      </c>
      <c r="L652" s="384">
        <v>0</v>
      </c>
      <c r="M652" s="384">
        <v>0</v>
      </c>
      <c r="N652" s="386">
        <v>0</v>
      </c>
      <c r="O652" s="387">
        <v>0</v>
      </c>
      <c r="P652" s="384">
        <v>0</v>
      </c>
      <c r="Q652" s="387">
        <v>0</v>
      </c>
      <c r="R652" s="387">
        <v>0</v>
      </c>
      <c r="S652" s="387">
        <v>1E-4</v>
      </c>
      <c r="T652" s="386">
        <v>0</v>
      </c>
      <c r="U652" s="385">
        <v>0</v>
      </c>
      <c r="V652" s="387">
        <v>0</v>
      </c>
      <c r="W652" s="387">
        <v>0</v>
      </c>
      <c r="X652" s="386">
        <v>0</v>
      </c>
      <c r="Y652" s="386">
        <v>0</v>
      </c>
      <c r="Z652" s="384">
        <v>0</v>
      </c>
      <c r="AA652" s="384">
        <v>0</v>
      </c>
      <c r="AB652" s="384">
        <v>0</v>
      </c>
      <c r="AC652" s="384">
        <v>0</v>
      </c>
      <c r="AD652" s="386">
        <v>0</v>
      </c>
      <c r="AE652" s="387">
        <v>0</v>
      </c>
      <c r="AF652" s="387">
        <v>0</v>
      </c>
      <c r="AG652" s="387">
        <v>0</v>
      </c>
      <c r="AH652" s="388">
        <v>0</v>
      </c>
      <c r="AI652" s="186">
        <v>0</v>
      </c>
      <c r="AJ652" s="192">
        <v>7501943418592</v>
      </c>
      <c r="AK652" s="192" t="s">
        <v>262</v>
      </c>
      <c r="AM652" s="75">
        <v>75909</v>
      </c>
      <c r="AO652" s="386">
        <v>0</v>
      </c>
      <c r="AP652" s="386">
        <v>0</v>
      </c>
      <c r="AQ652" s="385">
        <v>0</v>
      </c>
      <c r="AR652" s="386">
        <v>0</v>
      </c>
      <c r="AS652" s="385">
        <v>0</v>
      </c>
      <c r="AT652" s="386">
        <v>0</v>
      </c>
      <c r="AU652" s="385">
        <v>0</v>
      </c>
      <c r="AV652" s="386">
        <v>0</v>
      </c>
      <c r="AW652" s="385">
        <v>0</v>
      </c>
      <c r="AX652" s="386">
        <v>0</v>
      </c>
      <c r="AY652" s="385">
        <v>0</v>
      </c>
      <c r="AZ652" s="386">
        <v>0</v>
      </c>
      <c r="BA652" s="385">
        <v>0</v>
      </c>
      <c r="BB652" s="386">
        <v>0</v>
      </c>
      <c r="BC652" s="385">
        <v>0</v>
      </c>
      <c r="BD652" s="75"/>
      <c r="BE652" s="75"/>
      <c r="BI652" s="194"/>
    </row>
    <row r="653" spans="1:61" s="77" customFormat="1" ht="11.25" customHeight="1" x14ac:dyDescent="0.2">
      <c r="A653" s="149" t="s">
        <v>151</v>
      </c>
      <c r="B653" s="169">
        <v>0</v>
      </c>
      <c r="C653" s="871"/>
      <c r="D653" s="379">
        <v>402.69859999999994</v>
      </c>
      <c r="E653" s="220">
        <v>29.040764423076915</v>
      </c>
      <c r="F653" s="221">
        <v>0</v>
      </c>
      <c r="G653" s="221">
        <v>421</v>
      </c>
      <c r="H653" s="221">
        <v>0</v>
      </c>
      <c r="I653" s="222">
        <v>0</v>
      </c>
      <c r="J653" s="221">
        <v>436.32900000000001</v>
      </c>
      <c r="K653" s="221">
        <v>416.00000000000006</v>
      </c>
      <c r="L653" s="221">
        <v>162.53900000000002</v>
      </c>
      <c r="M653" s="221">
        <v>39.071874999999999</v>
      </c>
      <c r="N653" s="223">
        <v>62.652000000000001</v>
      </c>
      <c r="O653" s="224">
        <v>5.6750000000000007</v>
      </c>
      <c r="P653" s="221">
        <v>82.855000000000004</v>
      </c>
      <c r="Q653" s="224"/>
      <c r="R653" s="224"/>
      <c r="S653" s="224"/>
      <c r="T653" s="223">
        <v>239.71199999999996</v>
      </c>
      <c r="U653" s="222">
        <v>17.286923076923074</v>
      </c>
      <c r="V653" s="224">
        <v>167.98</v>
      </c>
      <c r="W653" s="224">
        <v>14.528</v>
      </c>
      <c r="X653" s="223">
        <v>57.203999999999972</v>
      </c>
      <c r="Y653" s="223">
        <v>0</v>
      </c>
      <c r="Z653" s="221">
        <v>22.7</v>
      </c>
      <c r="AA653" s="221">
        <v>13.393000000000001</v>
      </c>
      <c r="AB653" s="221">
        <v>0</v>
      </c>
      <c r="AC653" s="221">
        <v>0</v>
      </c>
      <c r="AD653" s="223"/>
      <c r="AE653" s="224">
        <v>97.378</v>
      </c>
      <c r="AF653" s="224">
        <v>97.378</v>
      </c>
      <c r="AG653" s="224">
        <v>0</v>
      </c>
      <c r="AH653" s="224">
        <v>0</v>
      </c>
      <c r="AI653" s="225"/>
      <c r="AJ653" s="192">
        <v>0</v>
      </c>
      <c r="AK653" s="192">
        <v>0</v>
      </c>
      <c r="AL653" s="226"/>
      <c r="AM653" s="75">
        <v>0</v>
      </c>
      <c r="AN653" s="76"/>
      <c r="AO653" s="223">
        <v>0</v>
      </c>
      <c r="AP653" s="223">
        <v>0</v>
      </c>
      <c r="AQ653" s="222">
        <v>0</v>
      </c>
      <c r="AR653" s="223">
        <v>0</v>
      </c>
      <c r="AS653" s="222">
        <v>0</v>
      </c>
      <c r="AT653" s="223">
        <v>0</v>
      </c>
      <c r="AU653" s="222">
        <v>0</v>
      </c>
      <c r="AV653" s="223">
        <v>0</v>
      </c>
      <c r="AW653" s="222">
        <v>0</v>
      </c>
      <c r="AX653" s="223">
        <v>0</v>
      </c>
      <c r="AY653" s="222">
        <v>0</v>
      </c>
      <c r="AZ653" s="223">
        <v>0</v>
      </c>
      <c r="BA653" s="222">
        <v>0</v>
      </c>
      <c r="BB653" s="223">
        <v>0</v>
      </c>
      <c r="BC653" s="222">
        <v>0</v>
      </c>
      <c r="BD653" s="75"/>
      <c r="BE653" s="75"/>
      <c r="BF653" s="56"/>
      <c r="BI653" s="194"/>
    </row>
    <row r="654" spans="1:61" s="77" customFormat="1" ht="11.25" customHeight="1" x14ac:dyDescent="0.2">
      <c r="A654" s="228" t="s">
        <v>150</v>
      </c>
      <c r="B654" s="229">
        <v>0</v>
      </c>
      <c r="C654" s="864"/>
      <c r="D654" s="330">
        <v>321884.46689999988</v>
      </c>
      <c r="E654" s="231">
        <v>26.954232319740406</v>
      </c>
      <c r="F654" s="232">
        <v>386200</v>
      </c>
      <c r="G654" s="232">
        <v>394134</v>
      </c>
      <c r="H654" s="232">
        <v>77352.7</v>
      </c>
      <c r="I654" s="364">
        <v>19.625990145483517</v>
      </c>
      <c r="J654" s="232">
        <v>349794.17</v>
      </c>
      <c r="K654" s="232">
        <v>358256.68831710203</v>
      </c>
      <c r="L654" s="232">
        <v>59478.188999999998</v>
      </c>
      <c r="M654" s="232">
        <v>16.602115449510983</v>
      </c>
      <c r="N654" s="234">
        <v>6045.0120000000006</v>
      </c>
      <c r="O654" s="235">
        <v>20386.676999999996</v>
      </c>
      <c r="P654" s="232">
        <v>33119.305999999997</v>
      </c>
      <c r="Q654" s="235">
        <v>26.47199494491289</v>
      </c>
      <c r="R654" s="235">
        <v>29.139334532076383</v>
      </c>
      <c r="S654" s="235">
        <v>339758.97789999988</v>
      </c>
      <c r="T654" s="234">
        <v>347684.587</v>
      </c>
      <c r="U654" s="233">
        <v>29.11470448464501</v>
      </c>
      <c r="V654" s="235">
        <v>12520.439999999999</v>
      </c>
      <c r="W654" s="235">
        <v>6715.3580000000002</v>
      </c>
      <c r="X654" s="234">
        <v>333658.652</v>
      </c>
      <c r="Y654" s="234">
        <v>85046.013999999996</v>
      </c>
      <c r="Z654" s="232">
        <v>38031.034</v>
      </c>
      <c r="AA654" s="232">
        <v>472.63200000000001</v>
      </c>
      <c r="AB654" s="232">
        <v>4474.0338499999998</v>
      </c>
      <c r="AC654" s="232">
        <v>7718.3298193548781</v>
      </c>
      <c r="AD654" s="234">
        <v>3983.1780000000017</v>
      </c>
      <c r="AE654" s="235">
        <v>1619.8409999999999</v>
      </c>
      <c r="AF654" s="235">
        <v>1616.1669999999999</v>
      </c>
      <c r="AG654" s="235">
        <v>147.38600000000002</v>
      </c>
      <c r="AH654" s="235">
        <v>0</v>
      </c>
      <c r="AI654" s="225">
        <v>4350.1210000000001</v>
      </c>
      <c r="AJ654" s="192">
        <v>0</v>
      </c>
      <c r="AK654" s="192">
        <v>0</v>
      </c>
      <c r="AL654" s="226"/>
      <c r="AM654" s="75">
        <v>0</v>
      </c>
      <c r="AN654" s="76"/>
      <c r="AO654" s="234">
        <v>0</v>
      </c>
      <c r="AP654" s="234">
        <v>0</v>
      </c>
      <c r="AQ654" s="233">
        <v>0</v>
      </c>
      <c r="AR654" s="234">
        <v>0</v>
      </c>
      <c r="AS654" s="233">
        <v>0</v>
      </c>
      <c r="AT654" s="234">
        <v>0</v>
      </c>
      <c r="AU654" s="233">
        <v>0</v>
      </c>
      <c r="AV654" s="234">
        <v>0</v>
      </c>
      <c r="AW654" s="233">
        <v>0</v>
      </c>
      <c r="AX654" s="234">
        <v>0</v>
      </c>
      <c r="AY654" s="233">
        <v>0</v>
      </c>
      <c r="AZ654" s="234">
        <v>0</v>
      </c>
      <c r="BA654" s="233">
        <v>0</v>
      </c>
      <c r="BB654" s="234">
        <v>0</v>
      </c>
      <c r="BC654" s="233">
        <v>0</v>
      </c>
      <c r="BD654" s="75"/>
      <c r="BE654" s="75"/>
      <c r="BF654" s="56"/>
      <c r="BI654" s="194"/>
    </row>
    <row r="655" spans="1:61" s="77" customFormat="1" ht="11.25" customHeight="1" x14ac:dyDescent="0.2">
      <c r="A655" s="236"/>
      <c r="B655" s="237">
        <v>0</v>
      </c>
      <c r="C655" s="865"/>
      <c r="D655" s="331"/>
      <c r="E655" s="239">
        <v>0</v>
      </c>
      <c r="F655" s="240"/>
      <c r="G655" s="223">
        <v>12714</v>
      </c>
      <c r="H655" s="222">
        <v>10548.574935224327</v>
      </c>
      <c r="I655" s="241"/>
      <c r="J655" s="240"/>
      <c r="K655" s="240"/>
      <c r="L655" s="240"/>
      <c r="M655" s="240">
        <v>0</v>
      </c>
      <c r="N655" s="242"/>
      <c r="O655" s="243"/>
      <c r="P655" s="240">
        <v>0</v>
      </c>
      <c r="Q655" s="243">
        <v>0</v>
      </c>
      <c r="R655" s="243">
        <v>0</v>
      </c>
      <c r="S655" s="243"/>
      <c r="T655" s="242"/>
      <c r="U655" s="241">
        <v>0</v>
      </c>
      <c r="V655" s="243"/>
      <c r="W655" s="243"/>
      <c r="X655" s="242">
        <v>0</v>
      </c>
      <c r="Y655" s="242"/>
      <c r="Z655" s="240"/>
      <c r="AA655" s="240"/>
      <c r="AB655" s="240"/>
      <c r="AC655" s="240"/>
      <c r="AD655" s="242"/>
      <c r="AE655" s="243"/>
      <c r="AF655" s="243"/>
      <c r="AG655" s="243"/>
      <c r="AH655" s="243">
        <v>0</v>
      </c>
      <c r="AI655" s="225"/>
      <c r="AJ655" s="192">
        <v>0</v>
      </c>
      <c r="AK655" s="192">
        <v>0</v>
      </c>
      <c r="AL655" s="226"/>
      <c r="AM655" s="75">
        <v>0</v>
      </c>
      <c r="AN655" s="76"/>
      <c r="AO655" s="242">
        <v>0</v>
      </c>
      <c r="AP655" s="242">
        <v>0</v>
      </c>
      <c r="AQ655" s="241">
        <v>0</v>
      </c>
      <c r="AR655" s="242">
        <v>0</v>
      </c>
      <c r="AS655" s="241">
        <v>0</v>
      </c>
      <c r="AT655" s="242">
        <v>0</v>
      </c>
      <c r="AU655" s="241">
        <v>0</v>
      </c>
      <c r="AV655" s="242">
        <v>0</v>
      </c>
      <c r="AW655" s="241">
        <v>0</v>
      </c>
      <c r="AX655" s="242">
        <v>0</v>
      </c>
      <c r="AY655" s="241">
        <v>0</v>
      </c>
      <c r="AZ655" s="242">
        <v>0</v>
      </c>
      <c r="BA655" s="241">
        <v>0</v>
      </c>
      <c r="BB655" s="242">
        <v>0</v>
      </c>
      <c r="BC655" s="241">
        <v>0</v>
      </c>
      <c r="BD655" s="75"/>
      <c r="BE655" s="75"/>
      <c r="BF655" s="56"/>
      <c r="BI655" s="194"/>
    </row>
    <row r="656" spans="1:61" ht="11.25" customHeight="1" x14ac:dyDescent="0.3">
      <c r="A656" s="244" t="s">
        <v>1318</v>
      </c>
      <c r="B656" s="345">
        <v>0</v>
      </c>
      <c r="C656" s="831">
        <v>89140</v>
      </c>
      <c r="D656" s="389">
        <v>1732.5</v>
      </c>
      <c r="E656" s="347">
        <v>35.84482758620689</v>
      </c>
      <c r="F656" s="348">
        <v>1138.8214285714284</v>
      </c>
      <c r="G656" s="348">
        <v>1138.8214285714284</v>
      </c>
      <c r="H656" s="348">
        <v>1678</v>
      </c>
      <c r="I656" s="349">
        <v>147.3453131370151</v>
      </c>
      <c r="J656" s="348">
        <v>1865.29</v>
      </c>
      <c r="K656" s="348">
        <v>1450</v>
      </c>
      <c r="L656" s="348">
        <v>254.25</v>
      </c>
      <c r="M656" s="348">
        <v>17.53448275862069</v>
      </c>
      <c r="N656" s="350">
        <v>7.5</v>
      </c>
      <c r="O656" s="351">
        <v>9.75</v>
      </c>
      <c r="P656" s="348">
        <v>38.25</v>
      </c>
      <c r="Q656" s="351">
        <v>15.681207747856901</v>
      </c>
      <c r="R656" s="351">
        <v>50.762884055562409</v>
      </c>
      <c r="S656" s="351">
        <v>3156.25</v>
      </c>
      <c r="T656" s="350">
        <v>2810.25</v>
      </c>
      <c r="U656" s="349">
        <v>58.143103448275866</v>
      </c>
      <c r="V656" s="351">
        <v>774</v>
      </c>
      <c r="W656" s="351">
        <v>21</v>
      </c>
      <c r="X656" s="350">
        <v>2015.25</v>
      </c>
      <c r="Y656" s="350">
        <v>1619.25</v>
      </c>
      <c r="Z656" s="348">
        <v>144</v>
      </c>
      <c r="AA656" s="348">
        <v>7.5</v>
      </c>
      <c r="AB656" s="348">
        <v>0</v>
      </c>
      <c r="AC656" s="348">
        <v>0</v>
      </c>
      <c r="AD656" s="350">
        <v>23.25</v>
      </c>
      <c r="AE656" s="351">
        <v>1.5</v>
      </c>
      <c r="AF656" s="351">
        <v>1.5</v>
      </c>
      <c r="AG656" s="351">
        <v>0</v>
      </c>
      <c r="AH656" s="352">
        <v>0</v>
      </c>
      <c r="AI656" s="186">
        <v>1716</v>
      </c>
      <c r="AJ656" s="192">
        <v>7501017364510</v>
      </c>
      <c r="AK656" s="192" t="s">
        <v>262</v>
      </c>
      <c r="AL656" s="76"/>
      <c r="AM656" s="75">
        <v>89140</v>
      </c>
      <c r="AO656" s="350">
        <v>1131</v>
      </c>
      <c r="AP656" s="350">
        <v>1002.75</v>
      </c>
      <c r="AQ656" s="349">
        <v>58.299418604651166</v>
      </c>
      <c r="AR656" s="350">
        <v>972.75</v>
      </c>
      <c r="AS656" s="349">
        <v>64.849999999999994</v>
      </c>
      <c r="AT656" s="350">
        <v>1417.5</v>
      </c>
      <c r="AU656" s="349">
        <v>95.493450193513183</v>
      </c>
      <c r="AV656" s="350">
        <v>1018.5</v>
      </c>
      <c r="AW656" s="349">
        <v>76.822700598892723</v>
      </c>
      <c r="AX656" s="350">
        <v>1410</v>
      </c>
      <c r="AY656" s="349">
        <v>93.976192697849868</v>
      </c>
      <c r="AZ656" s="350">
        <v>1234.5</v>
      </c>
      <c r="BA656" s="349">
        <v>85.729166666666671</v>
      </c>
      <c r="BB656" s="350">
        <v>1193.25</v>
      </c>
      <c r="BC656" s="349">
        <v>75.161519317754497</v>
      </c>
      <c r="BD656" s="75"/>
      <c r="BE656" s="75"/>
      <c r="BF656" s="75"/>
      <c r="BI656" s="194"/>
    </row>
    <row r="657" spans="1:61" ht="11.25" customHeight="1" x14ac:dyDescent="0.3">
      <c r="A657" s="184" t="s">
        <v>1319</v>
      </c>
      <c r="B657" s="185">
        <v>0</v>
      </c>
      <c r="C657" s="832">
        <v>89272</v>
      </c>
      <c r="D657" s="284">
        <v>1299.9479999999999</v>
      </c>
      <c r="E657" s="91">
        <v>4.8748049999999994</v>
      </c>
      <c r="F657" s="186">
        <v>9870</v>
      </c>
      <c r="G657" s="186">
        <v>9870</v>
      </c>
      <c r="H657" s="186">
        <v>1766</v>
      </c>
      <c r="I657" s="187">
        <v>17.892603850050659</v>
      </c>
      <c r="J657" s="186">
        <v>8455</v>
      </c>
      <c r="K657" s="186">
        <v>8000</v>
      </c>
      <c r="L657" s="186">
        <v>1499.9360000000001</v>
      </c>
      <c r="M657" s="186">
        <v>18.749200000000002</v>
      </c>
      <c r="N657" s="188">
        <v>66.664000000000001</v>
      </c>
      <c r="O657" s="189">
        <v>641.64099999999996</v>
      </c>
      <c r="P657" s="186">
        <v>1141.6209999999999</v>
      </c>
      <c r="Q657" s="189">
        <v>31.242542874039025</v>
      </c>
      <c r="R657" s="189">
        <v>5.556518036664694</v>
      </c>
      <c r="S657" s="189">
        <v>1566.0119999999997</v>
      </c>
      <c r="T657" s="188">
        <v>1533.2719999999999</v>
      </c>
      <c r="U657" s="187">
        <v>5.7497699999999998</v>
      </c>
      <c r="V657" s="189">
        <v>258.32300000000004</v>
      </c>
      <c r="W657" s="189">
        <v>433.31599999999997</v>
      </c>
      <c r="X657" s="188">
        <v>841.63299999999981</v>
      </c>
      <c r="Y657" s="188">
        <v>0</v>
      </c>
      <c r="Z657" s="186">
        <v>841.63300000000004</v>
      </c>
      <c r="AA657" s="186">
        <v>66.664000000000001</v>
      </c>
      <c r="AB657" s="186">
        <v>0</v>
      </c>
      <c r="AC657" s="186">
        <v>0</v>
      </c>
      <c r="AD657" s="188">
        <v>183.32999999999993</v>
      </c>
      <c r="AE657" s="189">
        <v>0</v>
      </c>
      <c r="AF657" s="189">
        <v>0</v>
      </c>
      <c r="AG657" s="189">
        <v>0</v>
      </c>
      <c r="AH657" s="191">
        <v>0</v>
      </c>
      <c r="AI657" s="186">
        <v>5800</v>
      </c>
      <c r="AJ657" s="192">
        <v>7501943478343</v>
      </c>
      <c r="AK657" s="192" t="s">
        <v>262</v>
      </c>
      <c r="AL657" s="76"/>
      <c r="AM657" s="75">
        <v>89272</v>
      </c>
      <c r="AO657" s="188">
        <v>4922.0243333333337</v>
      </c>
      <c r="AP657" s="188">
        <v>4849.8019999999997</v>
      </c>
      <c r="AQ657" s="187">
        <v>80.830033333333333</v>
      </c>
      <c r="AR657" s="188">
        <v>5283.125</v>
      </c>
      <c r="AS657" s="187">
        <v>94.341517857142847</v>
      </c>
      <c r="AT657" s="188">
        <v>4633.1460000000006</v>
      </c>
      <c r="AU657" s="187">
        <v>77.219100000000012</v>
      </c>
      <c r="AV657" s="188">
        <v>5383.1180000000004</v>
      </c>
      <c r="AW657" s="187">
        <v>89.718633333333344</v>
      </c>
      <c r="AX657" s="188">
        <v>4599.8159999999998</v>
      </c>
      <c r="AY657" s="187">
        <v>54.115482352941171</v>
      </c>
      <c r="AZ657" s="188">
        <v>10099.596000000001</v>
      </c>
      <c r="BA657" s="187">
        <v>183.6290181818182</v>
      </c>
      <c r="BB657" s="188">
        <v>4416.49</v>
      </c>
      <c r="BC657" s="187">
        <v>83.33</v>
      </c>
      <c r="BD657" s="75"/>
      <c r="BE657" s="75"/>
      <c r="BF657" s="75"/>
      <c r="BI657" s="194"/>
    </row>
    <row r="658" spans="1:61" ht="11.25" customHeight="1" x14ac:dyDescent="0.3">
      <c r="A658" s="333" t="s">
        <v>1320</v>
      </c>
      <c r="B658" s="334">
        <v>0</v>
      </c>
      <c r="C658" s="861">
        <v>89116</v>
      </c>
      <c r="D658" s="390">
        <v>1284.75</v>
      </c>
      <c r="E658" s="336">
        <v>12.595588235294118</v>
      </c>
      <c r="F658" s="338">
        <v>3290</v>
      </c>
      <c r="G658" s="338">
        <v>3290</v>
      </c>
      <c r="H658" s="338">
        <v>1256</v>
      </c>
      <c r="I658" s="339">
        <v>38.176291793313069</v>
      </c>
      <c r="J658" s="338">
        <v>3136.55</v>
      </c>
      <c r="K658" s="338">
        <v>3060</v>
      </c>
      <c r="L658" s="338">
        <v>547.5</v>
      </c>
      <c r="M658" s="338">
        <v>17.892156862745097</v>
      </c>
      <c r="N658" s="337">
        <v>0</v>
      </c>
      <c r="O658" s="340">
        <v>60.75</v>
      </c>
      <c r="P658" s="338">
        <v>139.5</v>
      </c>
      <c r="Q658" s="340">
        <v>21.903046340724678</v>
      </c>
      <c r="R658" s="340">
        <v>19.064736733034703</v>
      </c>
      <c r="S658" s="340">
        <v>1993.25</v>
      </c>
      <c r="T658" s="337">
        <v>1983</v>
      </c>
      <c r="U658" s="339">
        <v>19.441176470588236</v>
      </c>
      <c r="V658" s="340">
        <v>1290</v>
      </c>
      <c r="W658" s="340">
        <v>78.75</v>
      </c>
      <c r="X658" s="337">
        <v>614.25</v>
      </c>
      <c r="Y658" s="337">
        <v>14.25</v>
      </c>
      <c r="Z658" s="338">
        <v>0</v>
      </c>
      <c r="AA658" s="338">
        <v>0</v>
      </c>
      <c r="AB658" s="338">
        <v>0</v>
      </c>
      <c r="AC658" s="338">
        <v>0</v>
      </c>
      <c r="AD658" s="337">
        <v>4.5</v>
      </c>
      <c r="AE658" s="340">
        <v>68.25</v>
      </c>
      <c r="AF658" s="340">
        <v>68.25</v>
      </c>
      <c r="AG658" s="340">
        <v>0</v>
      </c>
      <c r="AH658" s="341">
        <v>0</v>
      </c>
      <c r="AI658" s="186">
        <v>2989</v>
      </c>
      <c r="AJ658" s="192">
        <v>7501943476028</v>
      </c>
      <c r="AK658" s="192" t="s">
        <v>262</v>
      </c>
      <c r="AL658" s="76"/>
      <c r="AM658" s="75">
        <v>89116</v>
      </c>
      <c r="AO658" s="188">
        <v>2324</v>
      </c>
      <c r="AP658" s="188">
        <v>2583.75</v>
      </c>
      <c r="AQ658" s="187">
        <v>73.716119828815977</v>
      </c>
      <c r="AR658" s="188">
        <v>2034.75</v>
      </c>
      <c r="AS658" s="187">
        <v>71.145104895104893</v>
      </c>
      <c r="AT658" s="188">
        <v>2353.5</v>
      </c>
      <c r="AU658" s="187">
        <v>83.691069538797663</v>
      </c>
      <c r="AV658" s="188">
        <v>2091.75</v>
      </c>
      <c r="AW658" s="187">
        <v>82.992449641129824</v>
      </c>
      <c r="AX658" s="188">
        <v>2371.5</v>
      </c>
      <c r="AY658" s="187">
        <v>97.192622950819668</v>
      </c>
      <c r="AZ658" s="188">
        <v>2333.25</v>
      </c>
      <c r="BA658" s="187">
        <v>88.548387096774192</v>
      </c>
      <c r="BB658" s="188">
        <v>1788.75</v>
      </c>
      <c r="BC658" s="187">
        <v>62.791954064548193</v>
      </c>
      <c r="BD658" s="75"/>
      <c r="BE658" s="75"/>
      <c r="BF658" s="75"/>
      <c r="BI658" s="194"/>
    </row>
    <row r="659" spans="1:61" ht="11.25" customHeight="1" x14ac:dyDescent="0.3">
      <c r="A659" s="184" t="s">
        <v>1321</v>
      </c>
      <c r="B659" s="185">
        <v>0</v>
      </c>
      <c r="C659" s="828">
        <v>89167</v>
      </c>
      <c r="D659" s="284">
        <v>2283.6</v>
      </c>
      <c r="E659" s="91">
        <v>41.646200607902735</v>
      </c>
      <c r="F659" s="186">
        <v>1140</v>
      </c>
      <c r="G659" s="186">
        <v>1140</v>
      </c>
      <c r="H659" s="186">
        <v>0</v>
      </c>
      <c r="I659" s="187">
        <v>0</v>
      </c>
      <c r="J659" s="186">
        <v>1745.36</v>
      </c>
      <c r="K659" s="186">
        <v>1645</v>
      </c>
      <c r="L659" s="186">
        <v>212.4</v>
      </c>
      <c r="M659" s="186">
        <v>12.911854103343465</v>
      </c>
      <c r="N659" s="188">
        <v>6</v>
      </c>
      <c r="O659" s="189">
        <v>7.2</v>
      </c>
      <c r="P659" s="186">
        <v>21.6</v>
      </c>
      <c r="Q659" s="189">
        <v>13.406976211211441</v>
      </c>
      <c r="R659" s="189">
        <v>35.600678370078377</v>
      </c>
      <c r="S659" s="189">
        <v>2071.1999999999998</v>
      </c>
      <c r="T659" s="188">
        <v>2079.6</v>
      </c>
      <c r="U659" s="187">
        <v>37.925835866261401</v>
      </c>
      <c r="V659" s="189">
        <v>680.4</v>
      </c>
      <c r="W659" s="189">
        <v>8.4</v>
      </c>
      <c r="X659" s="188">
        <v>1390.7999999999997</v>
      </c>
      <c r="Y659" s="188">
        <v>76.8</v>
      </c>
      <c r="Z659" s="186">
        <v>57.6</v>
      </c>
      <c r="AA659" s="186">
        <v>6</v>
      </c>
      <c r="AB659" s="186">
        <v>0</v>
      </c>
      <c r="AC659" s="186">
        <v>0</v>
      </c>
      <c r="AD659" s="188">
        <v>26.399999999999977</v>
      </c>
      <c r="AE659" s="189">
        <v>0</v>
      </c>
      <c r="AF659" s="189">
        <v>0</v>
      </c>
      <c r="AG659" s="189">
        <v>0</v>
      </c>
      <c r="AH659" s="191">
        <v>0</v>
      </c>
      <c r="AI659" s="186">
        <v>2526</v>
      </c>
      <c r="AJ659" s="192">
        <v>7501017361113</v>
      </c>
      <c r="AK659" s="192" t="s">
        <v>262</v>
      </c>
      <c r="AL659" s="76"/>
      <c r="AM659" s="75">
        <v>89167</v>
      </c>
      <c r="AO659" s="188">
        <v>962</v>
      </c>
      <c r="AP659" s="188">
        <v>487.20000000000005</v>
      </c>
      <c r="AQ659" s="187">
        <v>21.896629213483148</v>
      </c>
      <c r="AR659" s="188">
        <v>1104</v>
      </c>
      <c r="AS659" s="187">
        <v>54.384236453201972</v>
      </c>
      <c r="AT659" s="188">
        <v>1294.8</v>
      </c>
      <c r="AU659" s="187">
        <v>77.533676969360187</v>
      </c>
      <c r="AV659" s="188">
        <v>1228.8000000000002</v>
      </c>
      <c r="AW659" s="187">
        <v>67.103172219461456</v>
      </c>
      <c r="AX659" s="188">
        <v>2410.8000000000002</v>
      </c>
      <c r="AY659" s="187">
        <v>99.620658021967131</v>
      </c>
      <c r="AZ659" s="188">
        <v>1866.0000000000002</v>
      </c>
      <c r="BA659" s="187">
        <v>81.663019693654277</v>
      </c>
      <c r="BB659" s="188">
        <v>1355.9999999999998</v>
      </c>
      <c r="BC659" s="187">
        <v>81.509929364072249</v>
      </c>
      <c r="BD659" s="75"/>
      <c r="BE659" s="75"/>
      <c r="BF659" s="75"/>
      <c r="BI659" s="194"/>
    </row>
    <row r="660" spans="1:61" ht="11.25" customHeight="1" x14ac:dyDescent="0.3">
      <c r="A660" s="184" t="s">
        <v>1322</v>
      </c>
      <c r="B660" s="185">
        <v>0</v>
      </c>
      <c r="C660" s="828">
        <v>89032</v>
      </c>
      <c r="D660" s="284">
        <v>2228.4</v>
      </c>
      <c r="E660" s="91">
        <v>20.350684931506851</v>
      </c>
      <c r="F660" s="186">
        <v>2630</v>
      </c>
      <c r="G660" s="186">
        <v>2630</v>
      </c>
      <c r="H660" s="186">
        <v>0</v>
      </c>
      <c r="I660" s="187">
        <v>0</v>
      </c>
      <c r="J660" s="186">
        <v>3696.96</v>
      </c>
      <c r="K660" s="186">
        <v>3285</v>
      </c>
      <c r="L660" s="186">
        <v>567.59999999999991</v>
      </c>
      <c r="M660" s="186">
        <v>17.278538812785385</v>
      </c>
      <c r="N660" s="188">
        <v>0</v>
      </c>
      <c r="O660" s="189">
        <v>102</v>
      </c>
      <c r="P660" s="186">
        <v>142.80000000000001</v>
      </c>
      <c r="Q660" s="189">
        <v>19.215788106985197</v>
      </c>
      <c r="R660" s="189">
        <v>13.477018956115295</v>
      </c>
      <c r="S660" s="189">
        <v>1660.8000000000002</v>
      </c>
      <c r="T660" s="188">
        <v>1652.3999999999999</v>
      </c>
      <c r="U660" s="187">
        <v>15.090410958904107</v>
      </c>
      <c r="V660" s="189">
        <v>1081.2</v>
      </c>
      <c r="W660" s="189">
        <v>40.800000000000004</v>
      </c>
      <c r="X660" s="188">
        <v>530.39999999999986</v>
      </c>
      <c r="Y660" s="188">
        <v>10.8</v>
      </c>
      <c r="Z660" s="186">
        <v>0</v>
      </c>
      <c r="AA660" s="186">
        <v>0</v>
      </c>
      <c r="AB660" s="391">
        <v>0</v>
      </c>
      <c r="AC660" s="391">
        <v>0</v>
      </c>
      <c r="AD660" s="188">
        <v>64.799999999999955</v>
      </c>
      <c r="AE660" s="189">
        <v>0</v>
      </c>
      <c r="AF660" s="189">
        <v>0</v>
      </c>
      <c r="AG660" s="189">
        <v>0</v>
      </c>
      <c r="AH660" s="191">
        <v>0</v>
      </c>
      <c r="AI660" s="186">
        <v>2951</v>
      </c>
      <c r="AJ660" s="192">
        <v>7501943476066</v>
      </c>
      <c r="AK660" s="192">
        <v>89032</v>
      </c>
      <c r="AL660" s="76"/>
      <c r="AM660" s="75">
        <v>89032</v>
      </c>
      <c r="AO660" s="188">
        <v>2814.8000000000006</v>
      </c>
      <c r="AP660" s="188">
        <v>3103.2000000000003</v>
      </c>
      <c r="AQ660" s="187">
        <v>81.770750988142311</v>
      </c>
      <c r="AR660" s="188">
        <v>2944.8</v>
      </c>
      <c r="AS660" s="187">
        <v>81.46058091286308</v>
      </c>
      <c r="AT660" s="188">
        <v>2396.4000000000005</v>
      </c>
      <c r="AU660" s="187">
        <v>67.366702396544312</v>
      </c>
      <c r="AV660" s="188">
        <v>2821.2</v>
      </c>
      <c r="AW660" s="187">
        <v>74.598805340271767</v>
      </c>
      <c r="AX660" s="188">
        <v>6980.4000000000005</v>
      </c>
      <c r="AY660" s="187">
        <v>124.76139410187668</v>
      </c>
      <c r="AZ660" s="188">
        <v>4760.3999999999996</v>
      </c>
      <c r="BA660" s="187">
        <v>83.076649220872824</v>
      </c>
      <c r="BB660" s="188">
        <v>3100.8</v>
      </c>
      <c r="BC660" s="187">
        <v>96.751486468271224</v>
      </c>
      <c r="BD660" s="75"/>
      <c r="BE660" s="75"/>
      <c r="BF660" s="75"/>
      <c r="BI660" s="194"/>
    </row>
    <row r="661" spans="1:61" ht="11.25" customHeight="1" x14ac:dyDescent="0.3">
      <c r="A661" s="184" t="s">
        <v>1323</v>
      </c>
      <c r="B661" s="185">
        <v>0</v>
      </c>
      <c r="C661" s="829">
        <v>89059</v>
      </c>
      <c r="D661" s="284">
        <v>930.20100000000002</v>
      </c>
      <c r="E661" s="91">
        <v>43.265162790697673</v>
      </c>
      <c r="F661" s="186">
        <v>130</v>
      </c>
      <c r="G661" s="186">
        <v>130</v>
      </c>
      <c r="H661" s="186">
        <v>0</v>
      </c>
      <c r="I661" s="187">
        <v>0</v>
      </c>
      <c r="J661" s="186">
        <v>692</v>
      </c>
      <c r="K661" s="186">
        <v>645</v>
      </c>
      <c r="L661" s="186">
        <v>102.629</v>
      </c>
      <c r="M661" s="186">
        <v>15.911472868217055</v>
      </c>
      <c r="N661" s="188">
        <v>0</v>
      </c>
      <c r="O661" s="189">
        <v>23.325000000000003</v>
      </c>
      <c r="P661" s="186">
        <v>37.32</v>
      </c>
      <c r="Q661" s="189">
        <v>20.223843930635841</v>
      </c>
      <c r="R661" s="189">
        <v>35.877398843930635</v>
      </c>
      <c r="S661" s="189">
        <v>827.572</v>
      </c>
      <c r="T661" s="188">
        <v>827.57100000000003</v>
      </c>
      <c r="U661" s="187">
        <v>38.491674418604653</v>
      </c>
      <c r="V661" s="189">
        <v>194.06399999999999</v>
      </c>
      <c r="W661" s="189">
        <v>13.994999999999999</v>
      </c>
      <c r="X661" s="188">
        <v>619.51200000000006</v>
      </c>
      <c r="Y661" s="188">
        <v>12.129</v>
      </c>
      <c r="Z661" s="186">
        <v>37.32</v>
      </c>
      <c r="AA661" s="186">
        <v>0</v>
      </c>
      <c r="AB661" s="186">
        <v>0</v>
      </c>
      <c r="AC661" s="186">
        <v>0</v>
      </c>
      <c r="AD661" s="188">
        <v>2.7999999999999972</v>
      </c>
      <c r="AE661" s="189">
        <v>0</v>
      </c>
      <c r="AF661" s="189">
        <v>0</v>
      </c>
      <c r="AG661" s="189">
        <v>0</v>
      </c>
      <c r="AH661" s="191">
        <v>0</v>
      </c>
      <c r="AI661" s="186">
        <v>717</v>
      </c>
      <c r="AJ661" s="192">
        <v>7501943414693</v>
      </c>
      <c r="AK661" s="192" t="s">
        <v>262</v>
      </c>
      <c r="AL661" s="76"/>
      <c r="AM661" s="75">
        <v>89059</v>
      </c>
      <c r="AO661" s="188">
        <v>551.71766666666656</v>
      </c>
      <c r="AP661" s="188">
        <v>668.03700000000003</v>
      </c>
      <c r="AQ661" s="187">
        <v>96.816956521739144</v>
      </c>
      <c r="AR661" s="188">
        <v>515.947</v>
      </c>
      <c r="AS661" s="187">
        <v>101.16607843137255</v>
      </c>
      <c r="AT661" s="188">
        <v>471.16899999999998</v>
      </c>
      <c r="AU661" s="187">
        <v>106.51738481710902</v>
      </c>
      <c r="AV661" s="188">
        <v>358.27799999999996</v>
      </c>
      <c r="AW661" s="187">
        <v>102.37391776437981</v>
      </c>
      <c r="AX661" s="188">
        <v>736.13699999999983</v>
      </c>
      <c r="AY661" s="187">
        <v>110.69729323308269</v>
      </c>
      <c r="AZ661" s="188">
        <v>556.07000000000005</v>
      </c>
      <c r="BA661" s="187">
        <v>144.43376623376625</v>
      </c>
      <c r="BB661" s="188">
        <v>540.21</v>
      </c>
      <c r="BC661" s="187">
        <v>105.98504229905986</v>
      </c>
      <c r="BD661" s="75"/>
      <c r="BE661" s="75"/>
      <c r="BF661" s="75"/>
      <c r="BI661" s="194"/>
    </row>
    <row r="662" spans="1:61" s="77" customFormat="1" ht="11.25" customHeight="1" x14ac:dyDescent="0.2">
      <c r="A662" s="149" t="s">
        <v>149</v>
      </c>
      <c r="B662" s="169">
        <v>0</v>
      </c>
      <c r="C662" s="829"/>
      <c r="D662" s="379">
        <v>9759.3990000000013</v>
      </c>
      <c r="E662" s="220">
        <v>16.189215924799559</v>
      </c>
      <c r="F662" s="221">
        <v>18198.821428571428</v>
      </c>
      <c r="G662" s="221">
        <v>18198.821428571428</v>
      </c>
      <c r="H662" s="221">
        <v>4700</v>
      </c>
      <c r="I662" s="222">
        <v>25.825848220155546</v>
      </c>
      <c r="J662" s="223">
        <v>19591.16</v>
      </c>
      <c r="K662" s="221">
        <v>18085</v>
      </c>
      <c r="L662" s="221">
        <v>3184.3150000000001</v>
      </c>
      <c r="M662" s="221">
        <v>17.607492397014102</v>
      </c>
      <c r="N662" s="223">
        <v>80.164000000000001</v>
      </c>
      <c r="O662" s="224">
        <v>844.66600000000005</v>
      </c>
      <c r="P662" s="221">
        <v>1521.0909999999997</v>
      </c>
      <c r="Q662" s="224">
        <v>24.018006080293354</v>
      </c>
      <c r="R662" s="224">
        <v>17.2655687565208</v>
      </c>
      <c r="S662" s="224">
        <v>11275.084000000001</v>
      </c>
      <c r="T662" s="223">
        <v>10886.092999999999</v>
      </c>
      <c r="U662" s="222">
        <v>18.058213436549625</v>
      </c>
      <c r="V662" s="224">
        <v>4277.987000000001</v>
      </c>
      <c r="W662" s="224">
        <v>596.26099999999997</v>
      </c>
      <c r="X662" s="223">
        <v>6011.8449999999984</v>
      </c>
      <c r="Y662" s="223">
        <v>1733.2289999999998</v>
      </c>
      <c r="Z662" s="221">
        <v>1080.5529999999999</v>
      </c>
      <c r="AA662" s="221">
        <v>80.164000000000001</v>
      </c>
      <c r="AB662" s="221">
        <v>0</v>
      </c>
      <c r="AC662" s="221">
        <v>0</v>
      </c>
      <c r="AD662" s="223">
        <v>302.27999999999986</v>
      </c>
      <c r="AE662" s="224">
        <v>69.75</v>
      </c>
      <c r="AF662" s="224">
        <v>69.75</v>
      </c>
      <c r="AG662" s="224">
        <v>0</v>
      </c>
      <c r="AH662" s="224">
        <v>0</v>
      </c>
      <c r="AI662" s="225">
        <v>16699</v>
      </c>
      <c r="AJ662" s="192">
        <v>0</v>
      </c>
      <c r="AK662" s="192">
        <v>0</v>
      </c>
      <c r="AL662" s="226"/>
      <c r="AM662" s="75">
        <v>0</v>
      </c>
      <c r="AN662" s="76"/>
      <c r="AO662" s="223">
        <v>0</v>
      </c>
      <c r="AP662" s="223">
        <v>0</v>
      </c>
      <c r="AQ662" s="222">
        <v>0</v>
      </c>
      <c r="AR662" s="223">
        <v>0</v>
      </c>
      <c r="AS662" s="222">
        <v>0</v>
      </c>
      <c r="AT662" s="223">
        <v>0</v>
      </c>
      <c r="AU662" s="222">
        <v>0</v>
      </c>
      <c r="AV662" s="223">
        <v>0</v>
      </c>
      <c r="AW662" s="222">
        <v>0</v>
      </c>
      <c r="AX662" s="223">
        <v>0</v>
      </c>
      <c r="AY662" s="222">
        <v>0</v>
      </c>
      <c r="AZ662" s="223">
        <v>0</v>
      </c>
      <c r="BA662" s="222">
        <v>0</v>
      </c>
      <c r="BB662" s="223">
        <v>0</v>
      </c>
      <c r="BC662" s="222">
        <v>0</v>
      </c>
      <c r="BD662" s="75"/>
      <c r="BE662" s="75"/>
      <c r="BF662" s="56"/>
      <c r="BI662" s="194"/>
    </row>
    <row r="663" spans="1:61" ht="11.25" customHeight="1" x14ac:dyDescent="0.3">
      <c r="A663" s="184" t="s">
        <v>1324</v>
      </c>
      <c r="B663" s="245">
        <v>0</v>
      </c>
      <c r="C663" s="858">
        <v>89025</v>
      </c>
      <c r="D663" s="365">
        <v>1E-4</v>
      </c>
      <c r="E663" s="247">
        <v>0</v>
      </c>
      <c r="F663" s="248">
        <v>0</v>
      </c>
      <c r="G663" s="248">
        <v>0</v>
      </c>
      <c r="H663" s="248">
        <v>0</v>
      </c>
      <c r="I663" s="249">
        <v>0</v>
      </c>
      <c r="J663" s="186">
        <v>0</v>
      </c>
      <c r="K663" s="186">
        <v>0</v>
      </c>
      <c r="L663" s="186">
        <v>0</v>
      </c>
      <c r="M663" s="186">
        <v>0</v>
      </c>
      <c r="N663" s="188">
        <v>0</v>
      </c>
      <c r="O663" s="189">
        <v>0</v>
      </c>
      <c r="P663" s="186">
        <v>0</v>
      </c>
      <c r="Q663" s="189">
        <v>0</v>
      </c>
      <c r="R663" s="189">
        <v>0</v>
      </c>
      <c r="S663" s="189">
        <v>1E-4</v>
      </c>
      <c r="T663" s="188">
        <v>0</v>
      </c>
      <c r="U663" s="187">
        <v>0</v>
      </c>
      <c r="V663" s="189">
        <v>0</v>
      </c>
      <c r="W663" s="189">
        <v>0</v>
      </c>
      <c r="X663" s="188">
        <v>0</v>
      </c>
      <c r="Y663" s="188">
        <v>0</v>
      </c>
      <c r="Z663" s="186">
        <v>0</v>
      </c>
      <c r="AA663" s="186">
        <v>0</v>
      </c>
      <c r="AB663" s="186">
        <v>0</v>
      </c>
      <c r="AC663" s="186">
        <v>0</v>
      </c>
      <c r="AD663" s="188">
        <v>0</v>
      </c>
      <c r="AE663" s="189">
        <v>0</v>
      </c>
      <c r="AF663" s="189">
        <v>0</v>
      </c>
      <c r="AG663" s="189">
        <v>0</v>
      </c>
      <c r="AH663" s="191">
        <v>0</v>
      </c>
      <c r="AI663" s="186">
        <v>0</v>
      </c>
      <c r="AJ663" s="192">
        <v>7501943476370</v>
      </c>
      <c r="AK663" s="192" t="s">
        <v>262</v>
      </c>
      <c r="AM663" s="75">
        <v>89025</v>
      </c>
      <c r="AO663" s="188">
        <v>0</v>
      </c>
      <c r="AP663" s="188">
        <v>0</v>
      </c>
      <c r="AQ663" s="187">
        <v>0</v>
      </c>
      <c r="AR663" s="188">
        <v>0</v>
      </c>
      <c r="AS663" s="187">
        <v>0</v>
      </c>
      <c r="AT663" s="188">
        <v>0</v>
      </c>
      <c r="AU663" s="187">
        <v>0</v>
      </c>
      <c r="AV663" s="188">
        <v>0</v>
      </c>
      <c r="AW663" s="187">
        <v>0</v>
      </c>
      <c r="AX663" s="188">
        <v>0</v>
      </c>
      <c r="AY663" s="187">
        <v>0</v>
      </c>
      <c r="AZ663" s="188">
        <v>0</v>
      </c>
      <c r="BA663" s="187">
        <v>0</v>
      </c>
      <c r="BB663" s="188">
        <v>0</v>
      </c>
      <c r="BC663" s="187">
        <v>0</v>
      </c>
      <c r="BD663" s="75"/>
      <c r="BE663" s="75"/>
      <c r="BI663" s="194"/>
    </row>
    <row r="664" spans="1:61" ht="11.25" customHeight="1" x14ac:dyDescent="0.3">
      <c r="A664" s="184" t="s">
        <v>1325</v>
      </c>
      <c r="B664" s="185">
        <v>0</v>
      </c>
      <c r="C664" s="872">
        <v>89028</v>
      </c>
      <c r="D664" s="284">
        <v>2464</v>
      </c>
      <c r="E664" s="91">
        <v>15.896774193548387</v>
      </c>
      <c r="F664" s="186">
        <v>3590</v>
      </c>
      <c r="G664" s="186">
        <v>3590</v>
      </c>
      <c r="H664" s="186">
        <v>1408.0000000000002</v>
      </c>
      <c r="I664" s="187">
        <v>39.220055710306411</v>
      </c>
      <c r="J664" s="186">
        <v>4700</v>
      </c>
      <c r="K664" s="186">
        <v>4650</v>
      </c>
      <c r="L664" s="186">
        <v>633.6</v>
      </c>
      <c r="M664" s="186">
        <v>13.625806451612904</v>
      </c>
      <c r="N664" s="188">
        <v>0</v>
      </c>
      <c r="O664" s="189">
        <v>228.8</v>
      </c>
      <c r="P664" s="186">
        <v>228.8</v>
      </c>
      <c r="Q664" s="189">
        <v>18.348936170212767</v>
      </c>
      <c r="R664" s="189">
        <v>20.670638297872344</v>
      </c>
      <c r="S664" s="189">
        <v>3238.4</v>
      </c>
      <c r="T664" s="188">
        <v>3238.4</v>
      </c>
      <c r="U664" s="187">
        <v>20.892903225806453</v>
      </c>
      <c r="V664" s="189">
        <v>281.60000000000002</v>
      </c>
      <c r="W664" s="189">
        <v>0</v>
      </c>
      <c r="X664" s="188">
        <v>2956.8</v>
      </c>
      <c r="Y664" s="188">
        <v>0</v>
      </c>
      <c r="Z664" s="186">
        <v>1232</v>
      </c>
      <c r="AA664" s="186">
        <v>0</v>
      </c>
      <c r="AB664" s="186">
        <v>0</v>
      </c>
      <c r="AC664" s="186">
        <v>0</v>
      </c>
      <c r="AD664" s="188">
        <v>140.79999999999995</v>
      </c>
      <c r="AE664" s="189">
        <v>0</v>
      </c>
      <c r="AF664" s="189">
        <v>0</v>
      </c>
      <c r="AG664" s="189">
        <v>0</v>
      </c>
      <c r="AH664" s="191">
        <v>0</v>
      </c>
      <c r="AI664" s="186">
        <v>3050</v>
      </c>
      <c r="AJ664" s="192">
        <v>7501017379408</v>
      </c>
      <c r="AK664" s="192" t="s">
        <v>262</v>
      </c>
      <c r="AM664" s="75">
        <v>89028</v>
      </c>
      <c r="AO664" s="188">
        <v>2505.0666666666666</v>
      </c>
      <c r="AP664" s="188">
        <v>2499.1999999999998</v>
      </c>
      <c r="AQ664" s="187">
        <v>63.270886075949363</v>
      </c>
      <c r="AR664" s="188">
        <v>3132.7999999999997</v>
      </c>
      <c r="AS664" s="187">
        <v>93.516417910447757</v>
      </c>
      <c r="AT664" s="188">
        <v>1883.1999999999998</v>
      </c>
      <c r="AU664" s="187">
        <v>68.47999999999999</v>
      </c>
      <c r="AV664" s="188">
        <v>1636.7999999999997</v>
      </c>
      <c r="AW664" s="187">
        <v>50.36307692307691</v>
      </c>
      <c r="AX664" s="188">
        <v>3502.4</v>
      </c>
      <c r="AY664" s="187">
        <v>134.7076923076923</v>
      </c>
      <c r="AZ664" s="188">
        <v>1672</v>
      </c>
      <c r="BA664" s="187">
        <v>48.323699421965316</v>
      </c>
      <c r="BB664" s="188">
        <v>1953.6</v>
      </c>
      <c r="BC664" s="187">
        <v>72.355555555555554</v>
      </c>
      <c r="BD664" s="75"/>
      <c r="BE664" s="75"/>
      <c r="BI664" s="194"/>
    </row>
    <row r="665" spans="1:61" ht="11.25" customHeight="1" x14ac:dyDescent="0.3">
      <c r="A665" s="184" t="s">
        <v>1326</v>
      </c>
      <c r="B665" s="185">
        <v>0</v>
      </c>
      <c r="C665" s="831">
        <v>89020</v>
      </c>
      <c r="D665" s="284">
        <v>1896.8</v>
      </c>
      <c r="E665" s="91">
        <v>31.968539325842695</v>
      </c>
      <c r="F665" s="186">
        <v>2360</v>
      </c>
      <c r="G665" s="186">
        <v>2360</v>
      </c>
      <c r="H665" s="186">
        <v>0</v>
      </c>
      <c r="I665" s="187">
        <v>0</v>
      </c>
      <c r="J665" s="186">
        <v>2609.17</v>
      </c>
      <c r="K665" s="186">
        <v>1780</v>
      </c>
      <c r="L665" s="186">
        <v>292.39999999999998</v>
      </c>
      <c r="M665" s="186">
        <v>16.426966292134832</v>
      </c>
      <c r="N665" s="188">
        <v>34.799999999999997</v>
      </c>
      <c r="O665" s="189">
        <v>340</v>
      </c>
      <c r="P665" s="186">
        <v>386.40000000000003</v>
      </c>
      <c r="Q665" s="189">
        <v>26.015936102285398</v>
      </c>
      <c r="R665" s="189">
        <v>18.447245675827944</v>
      </c>
      <c r="S665" s="189">
        <v>1604.4</v>
      </c>
      <c r="T665" s="188">
        <v>1594.4</v>
      </c>
      <c r="U665" s="187">
        <v>26.871910112359551</v>
      </c>
      <c r="V665" s="189">
        <v>432.4</v>
      </c>
      <c r="W665" s="189">
        <v>11.6</v>
      </c>
      <c r="X665" s="188">
        <v>1150.4000000000001</v>
      </c>
      <c r="Y665" s="188">
        <v>378.8</v>
      </c>
      <c r="Z665" s="186">
        <v>148</v>
      </c>
      <c r="AA665" s="186">
        <v>34.799999999999997</v>
      </c>
      <c r="AB665" s="186">
        <v>0</v>
      </c>
      <c r="AC665" s="186">
        <v>0</v>
      </c>
      <c r="AD665" s="188">
        <v>26.800000000000011</v>
      </c>
      <c r="AE665" s="189">
        <v>0</v>
      </c>
      <c r="AF665" s="189">
        <v>0</v>
      </c>
      <c r="AG665" s="189">
        <v>0</v>
      </c>
      <c r="AH665" s="191">
        <v>0</v>
      </c>
      <c r="AI665" s="186">
        <v>2892</v>
      </c>
      <c r="AJ665" s="192">
        <v>7501017362998</v>
      </c>
      <c r="AK665" s="192" t="s">
        <v>262</v>
      </c>
      <c r="AM665" s="75">
        <v>89020</v>
      </c>
      <c r="AO665" s="188">
        <v>1769.2</v>
      </c>
      <c r="AP665" s="188">
        <v>2104</v>
      </c>
      <c r="AQ665" s="187">
        <v>80.92307692307692</v>
      </c>
      <c r="AR665" s="188">
        <v>2145.6</v>
      </c>
      <c r="AS665" s="187">
        <v>106.48138957816377</v>
      </c>
      <c r="AT665" s="188">
        <v>1058</v>
      </c>
      <c r="AU665" s="187">
        <v>115.37144589428136</v>
      </c>
      <c r="AV665" s="188">
        <v>1465.9999999999995</v>
      </c>
      <c r="AW665" s="187">
        <v>59.353428207048708</v>
      </c>
      <c r="AX665" s="188">
        <v>1528</v>
      </c>
      <c r="AY665" s="187">
        <v>86.092267471997474</v>
      </c>
      <c r="AZ665" s="188">
        <v>1944.4</v>
      </c>
      <c r="BA665" s="187">
        <v>88.181405895691611</v>
      </c>
      <c r="BB665" s="188">
        <v>2153.1999999999998</v>
      </c>
      <c r="BC665" s="187">
        <v>84.503637282697071</v>
      </c>
      <c r="BD665" s="75"/>
      <c r="BE665" s="75"/>
      <c r="BI665" s="194"/>
    </row>
    <row r="666" spans="1:61" ht="11.25" customHeight="1" x14ac:dyDescent="0.3">
      <c r="A666" s="184" t="s">
        <v>1327</v>
      </c>
      <c r="B666" s="185">
        <v>0</v>
      </c>
      <c r="C666" s="832">
        <v>89021</v>
      </c>
      <c r="D666" s="284">
        <v>1E-4</v>
      </c>
      <c r="E666" s="91">
        <v>0</v>
      </c>
      <c r="F666" s="186">
        <v>0</v>
      </c>
      <c r="G666" s="186">
        <v>0</v>
      </c>
      <c r="H666" s="186">
        <v>0</v>
      </c>
      <c r="I666" s="187">
        <v>0</v>
      </c>
      <c r="J666" s="186">
        <v>0</v>
      </c>
      <c r="K666" s="186">
        <v>0</v>
      </c>
      <c r="L666" s="186">
        <v>0</v>
      </c>
      <c r="M666" s="186">
        <v>0</v>
      </c>
      <c r="N666" s="188">
        <v>0</v>
      </c>
      <c r="O666" s="189">
        <v>0</v>
      </c>
      <c r="P666" s="186">
        <v>0</v>
      </c>
      <c r="Q666" s="189">
        <v>0</v>
      </c>
      <c r="R666" s="189">
        <v>0</v>
      </c>
      <c r="S666" s="189">
        <v>1E-4</v>
      </c>
      <c r="T666" s="188">
        <v>6.8000000000000005E-2</v>
      </c>
      <c r="U666" s="187">
        <v>0</v>
      </c>
      <c r="V666" s="189">
        <v>0</v>
      </c>
      <c r="W666" s="189">
        <v>0</v>
      </c>
      <c r="X666" s="188">
        <v>6.8000000000000005E-2</v>
      </c>
      <c r="Y666" s="188">
        <v>0</v>
      </c>
      <c r="Z666" s="186">
        <v>0</v>
      </c>
      <c r="AA666" s="186">
        <v>0</v>
      </c>
      <c r="AB666" s="186">
        <v>0</v>
      </c>
      <c r="AC666" s="186">
        <v>0</v>
      </c>
      <c r="AD666" s="188">
        <v>0</v>
      </c>
      <c r="AE666" s="189">
        <v>0</v>
      </c>
      <c r="AF666" s="189">
        <v>0</v>
      </c>
      <c r="AG666" s="189">
        <v>0</v>
      </c>
      <c r="AH666" s="191">
        <v>0</v>
      </c>
      <c r="AI666" s="186">
        <v>0</v>
      </c>
      <c r="AJ666" s="192">
        <v>7501017362998</v>
      </c>
      <c r="AK666" s="192">
        <v>89020</v>
      </c>
      <c r="AM666" s="75">
        <v>89021</v>
      </c>
      <c r="AO666" s="188">
        <v>0</v>
      </c>
      <c r="AP666" s="188">
        <v>0</v>
      </c>
      <c r="AQ666" s="187">
        <v>0</v>
      </c>
      <c r="AR666" s="188">
        <v>0</v>
      </c>
      <c r="AS666" s="187">
        <v>0</v>
      </c>
      <c r="AT666" s="188">
        <v>0</v>
      </c>
      <c r="AU666" s="187">
        <v>0</v>
      </c>
      <c r="AV666" s="188">
        <v>0</v>
      </c>
      <c r="AW666" s="187">
        <v>0</v>
      </c>
      <c r="AX666" s="188">
        <v>0</v>
      </c>
      <c r="AY666" s="187">
        <v>0</v>
      </c>
      <c r="AZ666" s="188">
        <v>0</v>
      </c>
      <c r="BA666" s="187">
        <v>0</v>
      </c>
      <c r="BB666" s="188">
        <v>0</v>
      </c>
      <c r="BC666" s="187">
        <v>0</v>
      </c>
      <c r="BD666" s="75"/>
      <c r="BE666" s="75"/>
      <c r="BI666" s="194"/>
    </row>
    <row r="667" spans="1:61" ht="11.25" customHeight="1" x14ac:dyDescent="0.3">
      <c r="A667" s="184" t="s">
        <v>1328</v>
      </c>
      <c r="B667" s="185">
        <v>0</v>
      </c>
      <c r="C667" s="832">
        <v>89250</v>
      </c>
      <c r="D667" s="284">
        <v>5.6</v>
      </c>
      <c r="E667" s="91">
        <v>0</v>
      </c>
      <c r="F667" s="186">
        <v>0</v>
      </c>
      <c r="G667" s="186">
        <v>0</v>
      </c>
      <c r="H667" s="186">
        <v>0</v>
      </c>
      <c r="I667" s="187">
        <v>0</v>
      </c>
      <c r="J667" s="186">
        <v>0</v>
      </c>
      <c r="K667" s="186">
        <v>0</v>
      </c>
      <c r="L667" s="186">
        <v>0</v>
      </c>
      <c r="M667" s="186">
        <v>0</v>
      </c>
      <c r="N667" s="188">
        <v>0</v>
      </c>
      <c r="O667" s="189">
        <v>0</v>
      </c>
      <c r="P667" s="186">
        <v>0</v>
      </c>
      <c r="Q667" s="189">
        <v>0</v>
      </c>
      <c r="R667" s="189">
        <v>0</v>
      </c>
      <c r="S667" s="189">
        <v>5.6</v>
      </c>
      <c r="T667" s="188">
        <v>5.6</v>
      </c>
      <c r="U667" s="187">
        <v>0</v>
      </c>
      <c r="V667" s="189">
        <v>0</v>
      </c>
      <c r="W667" s="189">
        <v>0</v>
      </c>
      <c r="X667" s="188">
        <v>5.6</v>
      </c>
      <c r="Y667" s="188">
        <v>0</v>
      </c>
      <c r="Z667" s="186">
        <v>0</v>
      </c>
      <c r="AA667" s="186">
        <v>0</v>
      </c>
      <c r="AB667" s="186">
        <v>0</v>
      </c>
      <c r="AC667" s="186">
        <v>0</v>
      </c>
      <c r="AD667" s="188">
        <v>0</v>
      </c>
      <c r="AE667" s="189">
        <v>0</v>
      </c>
      <c r="AF667" s="189">
        <v>0</v>
      </c>
      <c r="AG667" s="189">
        <v>0</v>
      </c>
      <c r="AH667" s="191">
        <v>0</v>
      </c>
      <c r="AI667" s="186">
        <v>0</v>
      </c>
      <c r="AJ667" s="192">
        <v>7501017362998</v>
      </c>
      <c r="AK667" s="192">
        <v>89020</v>
      </c>
      <c r="AM667" s="75">
        <v>89250</v>
      </c>
      <c r="AO667" s="188">
        <v>0</v>
      </c>
      <c r="AP667" s="188">
        <v>0</v>
      </c>
      <c r="AQ667" s="187">
        <v>0</v>
      </c>
      <c r="AR667" s="188">
        <v>0</v>
      </c>
      <c r="AS667" s="187">
        <v>0</v>
      </c>
      <c r="AT667" s="188">
        <v>0</v>
      </c>
      <c r="AU667" s="187">
        <v>0</v>
      </c>
      <c r="AV667" s="188">
        <v>0</v>
      </c>
      <c r="AW667" s="187">
        <v>0</v>
      </c>
      <c r="AX667" s="188">
        <v>0</v>
      </c>
      <c r="AY667" s="187">
        <v>0</v>
      </c>
      <c r="AZ667" s="188">
        <v>0</v>
      </c>
      <c r="BA667" s="187">
        <v>0</v>
      </c>
      <c r="BB667" s="188">
        <v>0</v>
      </c>
      <c r="BC667" s="187">
        <v>0</v>
      </c>
      <c r="BD667" s="75"/>
      <c r="BE667" s="75"/>
      <c r="BI667" s="194"/>
    </row>
    <row r="668" spans="1:61" ht="11.25" customHeight="1" x14ac:dyDescent="0.3">
      <c r="A668" s="333" t="s">
        <v>1329</v>
      </c>
      <c r="B668" s="334">
        <v>0</v>
      </c>
      <c r="C668" s="861">
        <v>89023</v>
      </c>
      <c r="D668" s="390">
        <v>823</v>
      </c>
      <c r="E668" s="336">
        <v>30.862500000000001</v>
      </c>
      <c r="F668" s="338">
        <v>0</v>
      </c>
      <c r="G668" s="338">
        <v>0</v>
      </c>
      <c r="H668" s="338">
        <v>0</v>
      </c>
      <c r="I668" s="339">
        <v>0</v>
      </c>
      <c r="J668" s="338">
        <v>0</v>
      </c>
      <c r="K668" s="338">
        <v>800</v>
      </c>
      <c r="L668" s="338">
        <v>116</v>
      </c>
      <c r="M668" s="338">
        <v>14.499999999999998</v>
      </c>
      <c r="N668" s="337">
        <v>0</v>
      </c>
      <c r="O668" s="340">
        <v>0</v>
      </c>
      <c r="P668" s="338">
        <v>7</v>
      </c>
      <c r="Q668" s="340">
        <v>0</v>
      </c>
      <c r="R668" s="340">
        <v>0</v>
      </c>
      <c r="S668" s="340">
        <v>707</v>
      </c>
      <c r="T668" s="337">
        <v>707</v>
      </c>
      <c r="U668" s="339">
        <v>26.512500000000003</v>
      </c>
      <c r="V668" s="340">
        <v>0</v>
      </c>
      <c r="W668" s="340">
        <v>7</v>
      </c>
      <c r="X668" s="337">
        <v>700</v>
      </c>
      <c r="Y668" s="337">
        <v>135</v>
      </c>
      <c r="Z668" s="338">
        <v>0</v>
      </c>
      <c r="AA668" s="338">
        <v>0</v>
      </c>
      <c r="AB668" s="338">
        <v>0</v>
      </c>
      <c r="AC668" s="338">
        <v>0</v>
      </c>
      <c r="AD668" s="337">
        <v>0</v>
      </c>
      <c r="AE668" s="340">
        <v>0</v>
      </c>
      <c r="AF668" s="340">
        <v>0</v>
      </c>
      <c r="AG668" s="340">
        <v>0</v>
      </c>
      <c r="AH668" s="341">
        <v>0</v>
      </c>
      <c r="AI668" s="186">
        <v>0</v>
      </c>
      <c r="AJ668" s="192">
        <v>7501017362998</v>
      </c>
      <c r="AK668" s="192">
        <v>89020</v>
      </c>
      <c r="AL668" s="76"/>
      <c r="AM668" s="75">
        <v>89023</v>
      </c>
      <c r="AO668" s="188">
        <v>550.83333333333337</v>
      </c>
      <c r="AP668" s="188">
        <v>226</v>
      </c>
      <c r="AQ668" s="187">
        <v>0</v>
      </c>
      <c r="AR668" s="188">
        <v>107</v>
      </c>
      <c r="AS668" s="187">
        <v>0</v>
      </c>
      <c r="AT668" s="188">
        <v>1319.5</v>
      </c>
      <c r="AU668" s="187">
        <v>65.186407436042487</v>
      </c>
      <c r="AV668" s="188">
        <v>0</v>
      </c>
      <c r="AW668" s="187">
        <v>0</v>
      </c>
      <c r="AX668" s="188">
        <v>-0.5</v>
      </c>
      <c r="AY668" s="187">
        <v>0</v>
      </c>
      <c r="AZ668" s="188">
        <v>-2.5</v>
      </c>
      <c r="BA668" s="187">
        <v>0</v>
      </c>
      <c r="BB668" s="188">
        <v>-5.5</v>
      </c>
      <c r="BC668" s="187">
        <v>0</v>
      </c>
      <c r="BD668" s="75"/>
      <c r="BE668" s="75"/>
      <c r="BF668" s="75"/>
      <c r="BI668" s="194"/>
    </row>
    <row r="669" spans="1:61" ht="11.25" customHeight="1" x14ac:dyDescent="0.3">
      <c r="A669" s="306" t="s">
        <v>1330</v>
      </c>
      <c r="B669" s="307">
        <v>0</v>
      </c>
      <c r="C669" s="829">
        <v>89327</v>
      </c>
      <c r="D669" s="392">
        <v>2495.6</v>
      </c>
      <c r="E669" s="309">
        <v>33.380319269783655</v>
      </c>
      <c r="F669" s="310">
        <v>1100</v>
      </c>
      <c r="G669" s="310">
        <v>1100</v>
      </c>
      <c r="H669" s="310">
        <v>0</v>
      </c>
      <c r="I669" s="218">
        <v>0</v>
      </c>
      <c r="J669" s="310">
        <v>1498.85</v>
      </c>
      <c r="K669" s="310">
        <v>2242.8784876174504</v>
      </c>
      <c r="L669" s="310">
        <v>831.6</v>
      </c>
      <c r="M669" s="310">
        <v>37.077354149639483</v>
      </c>
      <c r="N669" s="311">
        <v>104.8</v>
      </c>
      <c r="O669" s="312">
        <v>0</v>
      </c>
      <c r="P669" s="310">
        <v>126</v>
      </c>
      <c r="Q669" s="312">
        <v>63.888981552523603</v>
      </c>
      <c r="R669" s="312">
        <v>33.30553424291957</v>
      </c>
      <c r="S669" s="312">
        <v>1664</v>
      </c>
      <c r="T669" s="311">
        <v>1672.0000000000002</v>
      </c>
      <c r="U669" s="218">
        <v>22.364118375973021</v>
      </c>
      <c r="V669" s="312">
        <v>0</v>
      </c>
      <c r="W669" s="312">
        <v>21.2</v>
      </c>
      <c r="X669" s="311">
        <v>1650.8000000000002</v>
      </c>
      <c r="Y669" s="311">
        <v>0</v>
      </c>
      <c r="Z669" s="310">
        <v>296</v>
      </c>
      <c r="AA669" s="310">
        <v>104.8</v>
      </c>
      <c r="AB669" s="310">
        <v>0</v>
      </c>
      <c r="AC669" s="310">
        <v>0</v>
      </c>
      <c r="AD669" s="311">
        <v>0</v>
      </c>
      <c r="AE669" s="312">
        <v>0</v>
      </c>
      <c r="AF669" s="312">
        <v>0</v>
      </c>
      <c r="AG669" s="312">
        <v>0</v>
      </c>
      <c r="AH669" s="393">
        <v>1</v>
      </c>
      <c r="AI669" s="186">
        <v>3164.6320000000001</v>
      </c>
      <c r="AJ669" s="192">
        <v>7501017380831</v>
      </c>
      <c r="AK669" s="192">
        <v>0</v>
      </c>
      <c r="AL669" s="76"/>
      <c r="AM669" s="75">
        <v>89327</v>
      </c>
      <c r="AO669" s="350">
        <v>1427.4666666666665</v>
      </c>
      <c r="AP669" s="350">
        <v>1038.8</v>
      </c>
      <c r="AQ669" s="349">
        <v>27.165712414793337</v>
      </c>
      <c r="AR669" s="350">
        <v>1756.8</v>
      </c>
      <c r="AS669" s="349">
        <v>45.942167472380561</v>
      </c>
      <c r="AT669" s="350">
        <v>1486.8000000000002</v>
      </c>
      <c r="AU669" s="349">
        <v>37.556531825548554</v>
      </c>
      <c r="AV669" s="350">
        <v>1146.8</v>
      </c>
      <c r="AW669" s="349">
        <v>38.745704119045399</v>
      </c>
      <c r="AX669" s="350">
        <v>344</v>
      </c>
      <c r="AY669" s="349">
        <v>13.76</v>
      </c>
      <c r="AZ669" s="350">
        <v>1423.2000000000003</v>
      </c>
      <c r="BA669" s="349">
        <v>39.355250823357643</v>
      </c>
      <c r="BB669" s="350">
        <v>3363.2</v>
      </c>
      <c r="BC669" s="349">
        <v>100.85253255846729</v>
      </c>
      <c r="BD669" s="75"/>
      <c r="BE669" s="75"/>
      <c r="BF669" s="75"/>
      <c r="BI669" s="194"/>
    </row>
    <row r="670" spans="1:61" ht="11.25" customHeight="1" x14ac:dyDescent="0.3">
      <c r="A670" s="184" t="s">
        <v>1331</v>
      </c>
      <c r="B670" s="185">
        <v>0</v>
      </c>
      <c r="C670" s="828">
        <v>89064</v>
      </c>
      <c r="D670" s="284">
        <v>2937.62</v>
      </c>
      <c r="E670" s="91">
        <v>29.722967959527825</v>
      </c>
      <c r="F670" s="186">
        <v>1650</v>
      </c>
      <c r="G670" s="186">
        <v>1650</v>
      </c>
      <c r="H670" s="186">
        <v>977</v>
      </c>
      <c r="I670" s="187">
        <v>59.212121212121218</v>
      </c>
      <c r="J670" s="186">
        <v>2586.3200000000002</v>
      </c>
      <c r="K670" s="186">
        <v>2965</v>
      </c>
      <c r="L670" s="186">
        <v>766.3599999999999</v>
      </c>
      <c r="M670" s="186">
        <v>25.846880269814498</v>
      </c>
      <c r="N670" s="188">
        <v>18.34</v>
      </c>
      <c r="O670" s="189">
        <v>24.080000000000002</v>
      </c>
      <c r="P670" s="186">
        <v>84.84</v>
      </c>
      <c r="Q670" s="189">
        <v>32.911627331498032</v>
      </c>
      <c r="R670" s="189">
        <v>36.518218936558512</v>
      </c>
      <c r="S670" s="189">
        <v>3148.26</v>
      </c>
      <c r="T670" s="188">
        <v>3145.66</v>
      </c>
      <c r="U670" s="187">
        <v>31.827925801011805</v>
      </c>
      <c r="V670" s="189">
        <v>1433.32</v>
      </c>
      <c r="W670" s="189">
        <v>42.419999999999995</v>
      </c>
      <c r="X670" s="188">
        <v>1669.9199999999998</v>
      </c>
      <c r="Y670" s="188">
        <v>905.1</v>
      </c>
      <c r="Z670" s="186">
        <v>245.7</v>
      </c>
      <c r="AA670" s="186">
        <v>14.56</v>
      </c>
      <c r="AB670" s="186">
        <v>0</v>
      </c>
      <c r="AC670" s="186">
        <v>0</v>
      </c>
      <c r="AD670" s="188">
        <v>13.440000000000055</v>
      </c>
      <c r="AE670" s="189">
        <v>0</v>
      </c>
      <c r="AF670" s="189">
        <v>0</v>
      </c>
      <c r="AG670" s="189">
        <v>0</v>
      </c>
      <c r="AH670" s="191">
        <v>0</v>
      </c>
      <c r="AI670" s="186">
        <v>3424</v>
      </c>
      <c r="AJ670" s="192">
        <v>7501943489868</v>
      </c>
      <c r="AK670" s="192" t="s">
        <v>262</v>
      </c>
      <c r="AM670" s="75">
        <v>89064</v>
      </c>
      <c r="AO670" s="188">
        <v>2305.2399999999998</v>
      </c>
      <c r="AP670" s="188">
        <v>2398.8999999999996</v>
      </c>
      <c r="AQ670" s="187">
        <v>82.720689655172393</v>
      </c>
      <c r="AR670" s="188">
        <v>2341.92</v>
      </c>
      <c r="AS670" s="187">
        <v>113.96204379562045</v>
      </c>
      <c r="AT670" s="188">
        <v>2174.9</v>
      </c>
      <c r="AU670" s="187">
        <v>112.22869079083844</v>
      </c>
      <c r="AV670" s="188">
        <v>2401</v>
      </c>
      <c r="AW670" s="187">
        <v>107.57843233894602</v>
      </c>
      <c r="AX670" s="188">
        <v>1632.26</v>
      </c>
      <c r="AY670" s="187">
        <v>82.658213104709048</v>
      </c>
      <c r="AZ670" s="188">
        <v>1835.2600000000002</v>
      </c>
      <c r="BA670" s="187">
        <v>109.58149977012044</v>
      </c>
      <c r="BB670" s="188">
        <v>1428.42</v>
      </c>
      <c r="BC670" s="187">
        <v>66.047171002165328</v>
      </c>
      <c r="BD670" s="75"/>
      <c r="BE670" s="75"/>
      <c r="BI670" s="194"/>
    </row>
    <row r="671" spans="1:61" ht="11.25" customHeight="1" x14ac:dyDescent="0.3">
      <c r="A671" s="184" t="s">
        <v>1332</v>
      </c>
      <c r="B671" s="185">
        <v>0</v>
      </c>
      <c r="C671" s="828">
        <v>89065</v>
      </c>
      <c r="D671" s="284">
        <v>371.56</v>
      </c>
      <c r="E671" s="91">
        <v>27.187317073170732</v>
      </c>
      <c r="F671" s="186">
        <v>350</v>
      </c>
      <c r="G671" s="186">
        <v>350</v>
      </c>
      <c r="H671" s="186">
        <v>0</v>
      </c>
      <c r="I671" s="187">
        <v>0</v>
      </c>
      <c r="J671" s="186">
        <v>533.16</v>
      </c>
      <c r="K671" s="186">
        <v>410</v>
      </c>
      <c r="L671" s="186">
        <v>87.780000000000015</v>
      </c>
      <c r="M671" s="186">
        <v>21.40975609756098</v>
      </c>
      <c r="N671" s="188">
        <v>3.3600000000000003</v>
      </c>
      <c r="O671" s="189">
        <v>4.2</v>
      </c>
      <c r="P671" s="186">
        <v>9.66</v>
      </c>
      <c r="Q671" s="189">
        <v>18.275939680396132</v>
      </c>
      <c r="R671" s="189">
        <v>15.96781453972541</v>
      </c>
      <c r="S671" s="189">
        <v>283.77999999999997</v>
      </c>
      <c r="T671" s="188">
        <v>283.22000000000003</v>
      </c>
      <c r="U671" s="187">
        <v>20.723414634146344</v>
      </c>
      <c r="V671" s="189">
        <v>208.18</v>
      </c>
      <c r="W671" s="189">
        <v>2.1</v>
      </c>
      <c r="X671" s="188">
        <v>72.940000000000026</v>
      </c>
      <c r="Y671" s="188">
        <v>0</v>
      </c>
      <c r="Z671" s="186">
        <v>0</v>
      </c>
      <c r="AA671" s="186">
        <v>0</v>
      </c>
      <c r="AB671" s="186">
        <v>0</v>
      </c>
      <c r="AC671" s="186">
        <v>0</v>
      </c>
      <c r="AD671" s="188">
        <v>0</v>
      </c>
      <c r="AE671" s="189">
        <v>0</v>
      </c>
      <c r="AF671" s="189">
        <v>0</v>
      </c>
      <c r="AG671" s="189">
        <v>0</v>
      </c>
      <c r="AH671" s="191">
        <v>0</v>
      </c>
      <c r="AI671" s="186">
        <v>407</v>
      </c>
      <c r="AJ671" s="192">
        <v>7501943489882</v>
      </c>
      <c r="AK671" s="192" t="s">
        <v>262</v>
      </c>
      <c r="AM671" s="75">
        <v>89065</v>
      </c>
      <c r="AO671" s="188">
        <v>353.31333333333333</v>
      </c>
      <c r="AP671" s="188">
        <v>335.58</v>
      </c>
      <c r="AQ671" s="187">
        <v>54.125806451612902</v>
      </c>
      <c r="AR671" s="188">
        <v>375.06000000000006</v>
      </c>
      <c r="AS671" s="187">
        <v>98.700000000000017</v>
      </c>
      <c r="AT671" s="188">
        <v>349.29999999999995</v>
      </c>
      <c r="AU671" s="187">
        <v>93.146666666666661</v>
      </c>
      <c r="AV671" s="188">
        <v>402.21999999999997</v>
      </c>
      <c r="AW671" s="187">
        <v>127.68888888888887</v>
      </c>
      <c r="AX671" s="188">
        <v>211.40000000000003</v>
      </c>
      <c r="AY671" s="187">
        <v>61.275362318840585</v>
      </c>
      <c r="AZ671" s="188">
        <v>169.68</v>
      </c>
      <c r="BA671" s="187">
        <v>57.518644067796608</v>
      </c>
      <c r="BB671" s="188">
        <v>122.36</v>
      </c>
      <c r="BC671" s="187">
        <v>39.616911331420908</v>
      </c>
      <c r="BD671" s="75"/>
      <c r="BE671" s="75"/>
      <c r="BI671" s="194"/>
    </row>
    <row r="672" spans="1:61" ht="11.25" customHeight="1" x14ac:dyDescent="0.3">
      <c r="A672" s="184" t="s">
        <v>1333</v>
      </c>
      <c r="B672" s="185">
        <v>0</v>
      </c>
      <c r="C672" s="828">
        <v>89066</v>
      </c>
      <c r="D672" s="284">
        <v>1E-4</v>
      </c>
      <c r="E672" s="91">
        <v>0</v>
      </c>
      <c r="F672" s="186">
        <v>0</v>
      </c>
      <c r="G672" s="186">
        <v>0</v>
      </c>
      <c r="H672" s="186">
        <v>0</v>
      </c>
      <c r="I672" s="187">
        <v>0</v>
      </c>
      <c r="J672" s="186">
        <v>0</v>
      </c>
      <c r="K672" s="186">
        <v>0</v>
      </c>
      <c r="L672" s="186">
        <v>0</v>
      </c>
      <c r="M672" s="186">
        <v>0</v>
      </c>
      <c r="N672" s="188">
        <v>0</v>
      </c>
      <c r="O672" s="189">
        <v>0</v>
      </c>
      <c r="P672" s="186">
        <v>0</v>
      </c>
      <c r="Q672" s="189">
        <v>0</v>
      </c>
      <c r="R672" s="189">
        <v>0</v>
      </c>
      <c r="S672" s="189">
        <v>1E-4</v>
      </c>
      <c r="T672" s="188">
        <v>0</v>
      </c>
      <c r="U672" s="187">
        <v>0</v>
      </c>
      <c r="V672" s="189">
        <v>0</v>
      </c>
      <c r="W672" s="189">
        <v>0</v>
      </c>
      <c r="X672" s="188">
        <v>0</v>
      </c>
      <c r="Y672" s="188">
        <v>0</v>
      </c>
      <c r="Z672" s="186">
        <v>0</v>
      </c>
      <c r="AA672" s="186">
        <v>0</v>
      </c>
      <c r="AB672" s="186">
        <v>0</v>
      </c>
      <c r="AC672" s="186">
        <v>0</v>
      </c>
      <c r="AD672" s="188">
        <v>0</v>
      </c>
      <c r="AE672" s="189">
        <v>0</v>
      </c>
      <c r="AF672" s="189">
        <v>0</v>
      </c>
      <c r="AG672" s="189">
        <v>0</v>
      </c>
      <c r="AH672" s="191">
        <v>0</v>
      </c>
      <c r="AI672" s="186">
        <v>0</v>
      </c>
      <c r="AJ672" s="192">
        <v>7501943489905</v>
      </c>
      <c r="AK672" s="192" t="s">
        <v>262</v>
      </c>
      <c r="AM672" s="75">
        <v>89066</v>
      </c>
      <c r="AO672" s="188">
        <v>0</v>
      </c>
      <c r="AP672" s="188">
        <v>0</v>
      </c>
      <c r="AQ672" s="187">
        <v>0</v>
      </c>
      <c r="AR672" s="188">
        <v>0</v>
      </c>
      <c r="AS672" s="187">
        <v>0</v>
      </c>
      <c r="AT672" s="188">
        <v>0</v>
      </c>
      <c r="AU672" s="187">
        <v>0</v>
      </c>
      <c r="AV672" s="188">
        <v>0</v>
      </c>
      <c r="AW672" s="187">
        <v>0</v>
      </c>
      <c r="AX672" s="188">
        <v>0</v>
      </c>
      <c r="AY672" s="187">
        <v>0</v>
      </c>
      <c r="AZ672" s="188">
        <v>0</v>
      </c>
      <c r="BA672" s="187">
        <v>0</v>
      </c>
      <c r="BB672" s="188">
        <v>0</v>
      </c>
      <c r="BC672" s="187">
        <v>0</v>
      </c>
      <c r="BD672" s="75"/>
      <c r="BE672" s="75"/>
      <c r="BI672" s="194"/>
    </row>
    <row r="673" spans="1:61" ht="11.25" customHeight="1" x14ac:dyDescent="0.3">
      <c r="A673" s="333" t="s">
        <v>1334</v>
      </c>
      <c r="B673" s="334">
        <v>0</v>
      </c>
      <c r="C673" s="861">
        <v>89067</v>
      </c>
      <c r="D673" s="390">
        <v>19.739999999999998</v>
      </c>
      <c r="E673" s="336">
        <v>0</v>
      </c>
      <c r="F673" s="338">
        <v>0</v>
      </c>
      <c r="G673" s="338">
        <v>0</v>
      </c>
      <c r="H673" s="338">
        <v>0</v>
      </c>
      <c r="I673" s="339">
        <v>0</v>
      </c>
      <c r="J673" s="338">
        <v>0</v>
      </c>
      <c r="K673" s="338">
        <v>0</v>
      </c>
      <c r="L673" s="338">
        <v>0</v>
      </c>
      <c r="M673" s="338">
        <v>0</v>
      </c>
      <c r="N673" s="337">
        <v>0</v>
      </c>
      <c r="O673" s="340">
        <v>0</v>
      </c>
      <c r="P673" s="338">
        <v>0</v>
      </c>
      <c r="Q673" s="340">
        <v>0</v>
      </c>
      <c r="R673" s="340">
        <v>0</v>
      </c>
      <c r="S673" s="340">
        <v>19.739999999999998</v>
      </c>
      <c r="T673" s="337">
        <v>19.739999999999998</v>
      </c>
      <c r="U673" s="339">
        <v>0</v>
      </c>
      <c r="V673" s="340">
        <v>0</v>
      </c>
      <c r="W673" s="340">
        <v>0</v>
      </c>
      <c r="X673" s="337">
        <v>19.739999999999998</v>
      </c>
      <c r="Y673" s="337">
        <v>0</v>
      </c>
      <c r="Z673" s="338">
        <v>0</v>
      </c>
      <c r="AA673" s="338">
        <v>0</v>
      </c>
      <c r="AB673" s="338">
        <v>0</v>
      </c>
      <c r="AC673" s="338">
        <v>0</v>
      </c>
      <c r="AD673" s="337">
        <v>0</v>
      </c>
      <c r="AE673" s="340">
        <v>0</v>
      </c>
      <c r="AF673" s="340">
        <v>0</v>
      </c>
      <c r="AG673" s="340">
        <v>0</v>
      </c>
      <c r="AH673" s="341">
        <v>0</v>
      </c>
      <c r="AI673" s="186">
        <v>0</v>
      </c>
      <c r="AJ673" s="192">
        <v>7501943489929</v>
      </c>
      <c r="AK673" s="192" t="s">
        <v>262</v>
      </c>
      <c r="AL673" s="76"/>
      <c r="AM673" s="75">
        <v>89067</v>
      </c>
      <c r="AO673" s="188">
        <v>0</v>
      </c>
      <c r="AP673" s="188">
        <v>0</v>
      </c>
      <c r="AQ673" s="187">
        <v>0</v>
      </c>
      <c r="AR673" s="188">
        <v>0</v>
      </c>
      <c r="AS673" s="187">
        <v>0</v>
      </c>
      <c r="AT673" s="188">
        <v>0</v>
      </c>
      <c r="AU673" s="187">
        <v>0</v>
      </c>
      <c r="AV673" s="188">
        <v>0</v>
      </c>
      <c r="AW673" s="187">
        <v>0</v>
      </c>
      <c r="AX673" s="188">
        <v>0</v>
      </c>
      <c r="AY673" s="187">
        <v>0</v>
      </c>
      <c r="AZ673" s="188">
        <v>0</v>
      </c>
      <c r="BA673" s="187">
        <v>0</v>
      </c>
      <c r="BB673" s="188">
        <v>0</v>
      </c>
      <c r="BC673" s="187">
        <v>0</v>
      </c>
      <c r="BD673" s="75"/>
      <c r="BE673" s="75"/>
      <c r="BF673" s="75"/>
      <c r="BI673" s="194"/>
    </row>
    <row r="674" spans="1:61" ht="11.25" customHeight="1" x14ac:dyDescent="0.3">
      <c r="A674" s="184" t="s">
        <v>1335</v>
      </c>
      <c r="B674" s="185">
        <v>0</v>
      </c>
      <c r="C674" s="828">
        <v>89072</v>
      </c>
      <c r="D674" s="284">
        <v>1E-4</v>
      </c>
      <c r="E674" s="91">
        <v>0</v>
      </c>
      <c r="F674" s="186">
        <v>0</v>
      </c>
      <c r="G674" s="186">
        <v>0</v>
      </c>
      <c r="H674" s="186">
        <v>0</v>
      </c>
      <c r="I674" s="187">
        <v>0</v>
      </c>
      <c r="J674" s="186">
        <v>0</v>
      </c>
      <c r="K674" s="186">
        <v>0</v>
      </c>
      <c r="L674" s="186">
        <v>0</v>
      </c>
      <c r="M674" s="186">
        <v>0</v>
      </c>
      <c r="N674" s="188">
        <v>0</v>
      </c>
      <c r="O674" s="189">
        <v>0</v>
      </c>
      <c r="P674" s="186">
        <v>0</v>
      </c>
      <c r="Q674" s="189">
        <v>0</v>
      </c>
      <c r="R674" s="189">
        <v>0</v>
      </c>
      <c r="S674" s="189">
        <v>1E-4</v>
      </c>
      <c r="T674" s="188">
        <v>0</v>
      </c>
      <c r="U674" s="187">
        <v>0</v>
      </c>
      <c r="V674" s="189">
        <v>0</v>
      </c>
      <c r="W674" s="189">
        <v>0</v>
      </c>
      <c r="X674" s="188">
        <v>0</v>
      </c>
      <c r="Y674" s="188">
        <v>0</v>
      </c>
      <c r="Z674" s="186">
        <v>0</v>
      </c>
      <c r="AA674" s="186">
        <v>0</v>
      </c>
      <c r="AB674" s="186">
        <v>0</v>
      </c>
      <c r="AC674" s="186">
        <v>0</v>
      </c>
      <c r="AD674" s="188">
        <v>0</v>
      </c>
      <c r="AE674" s="189">
        <v>0</v>
      </c>
      <c r="AF674" s="189">
        <v>0</v>
      </c>
      <c r="AG674" s="189">
        <v>0</v>
      </c>
      <c r="AH674" s="191">
        <v>0</v>
      </c>
      <c r="AI674" s="186">
        <v>0</v>
      </c>
      <c r="AJ674" s="192">
        <v>7501017362950</v>
      </c>
      <c r="AK674" s="192">
        <v>89203</v>
      </c>
      <c r="AM674" s="75">
        <v>89072</v>
      </c>
      <c r="AO674" s="188">
        <v>0</v>
      </c>
      <c r="AP674" s="188">
        <v>0</v>
      </c>
      <c r="AQ674" s="187">
        <v>0</v>
      </c>
      <c r="AR674" s="188">
        <v>0</v>
      </c>
      <c r="AS674" s="187">
        <v>0</v>
      </c>
      <c r="AT674" s="188">
        <v>0</v>
      </c>
      <c r="AU674" s="187">
        <v>0</v>
      </c>
      <c r="AV674" s="188">
        <v>0</v>
      </c>
      <c r="AW674" s="187">
        <v>0</v>
      </c>
      <c r="AX674" s="188">
        <v>0</v>
      </c>
      <c r="AY674" s="187">
        <v>0</v>
      </c>
      <c r="AZ674" s="188">
        <v>0</v>
      </c>
      <c r="BA674" s="187">
        <v>0</v>
      </c>
      <c r="BB674" s="188">
        <v>0</v>
      </c>
      <c r="BC674" s="187">
        <v>0</v>
      </c>
      <c r="BD674" s="75"/>
      <c r="BE674" s="75"/>
      <c r="BI674" s="194"/>
    </row>
    <row r="675" spans="1:61" ht="11.25" customHeight="1" x14ac:dyDescent="0.3">
      <c r="A675" s="184" t="s">
        <v>1336</v>
      </c>
      <c r="B675" s="185">
        <v>0</v>
      </c>
      <c r="C675" s="828">
        <v>89296</v>
      </c>
      <c r="D675" s="284">
        <v>1828.96</v>
      </c>
      <c r="E675" s="91">
        <v>50.108493150684929</v>
      </c>
      <c r="F675" s="186">
        <v>600</v>
      </c>
      <c r="G675" s="186">
        <v>600</v>
      </c>
      <c r="H675" s="186">
        <v>0</v>
      </c>
      <c r="I675" s="187">
        <v>0</v>
      </c>
      <c r="J675" s="186">
        <v>838</v>
      </c>
      <c r="K675" s="186">
        <v>1095</v>
      </c>
      <c r="L675" s="186">
        <v>190.12</v>
      </c>
      <c r="M675" s="186">
        <v>17.362557077625571</v>
      </c>
      <c r="N675" s="188">
        <v>0</v>
      </c>
      <c r="O675" s="189">
        <v>0</v>
      </c>
      <c r="P675" s="186">
        <v>6.72</v>
      </c>
      <c r="Q675" s="189">
        <v>23.489260143198091</v>
      </c>
      <c r="R675" s="189">
        <v>58.669689737470172</v>
      </c>
      <c r="S675" s="189">
        <v>1638.8400000000001</v>
      </c>
      <c r="T675" s="188">
        <v>1650.8799999999999</v>
      </c>
      <c r="U675" s="187">
        <v>45.229589041095885</v>
      </c>
      <c r="V675" s="189">
        <v>456.12</v>
      </c>
      <c r="W675" s="189">
        <v>6.72</v>
      </c>
      <c r="X675" s="188">
        <v>1188.0399999999997</v>
      </c>
      <c r="Y675" s="188">
        <v>345.8</v>
      </c>
      <c r="Z675" s="186">
        <v>29.12</v>
      </c>
      <c r="AA675" s="186">
        <v>0</v>
      </c>
      <c r="AB675" s="186">
        <v>0</v>
      </c>
      <c r="AC675" s="186">
        <v>0</v>
      </c>
      <c r="AD675" s="188">
        <v>11.480000000000018</v>
      </c>
      <c r="AE675" s="189">
        <v>0</v>
      </c>
      <c r="AF675" s="189">
        <v>0</v>
      </c>
      <c r="AG675" s="189">
        <v>0</v>
      </c>
      <c r="AH675" s="191">
        <v>0</v>
      </c>
      <c r="AI675" s="186">
        <v>846</v>
      </c>
      <c r="AJ675" s="192">
        <v>7501943492134</v>
      </c>
      <c r="AK675" s="192" t="s">
        <v>262</v>
      </c>
      <c r="AM675" s="75">
        <v>89296</v>
      </c>
      <c r="AO675" s="188">
        <v>1348.5733333333335</v>
      </c>
      <c r="AP675" s="188">
        <v>2168.6</v>
      </c>
      <c r="AQ675" s="187">
        <v>221.28571428571428</v>
      </c>
      <c r="AR675" s="188">
        <v>1049.44</v>
      </c>
      <c r="AS675" s="187">
        <v>84.632258064516137</v>
      </c>
      <c r="AT675" s="188">
        <v>827.68000000000006</v>
      </c>
      <c r="AU675" s="187">
        <v>70.81463178410641</v>
      </c>
      <c r="AV675" s="188">
        <v>771.96</v>
      </c>
      <c r="AW675" s="187">
        <v>73.52000000000001</v>
      </c>
      <c r="AX675" s="188">
        <v>1025.08</v>
      </c>
      <c r="AY675" s="187">
        <v>145.40141843971631</v>
      </c>
      <c r="AZ675" s="188">
        <v>569.24</v>
      </c>
      <c r="BA675" s="187">
        <v>75.898666666666671</v>
      </c>
      <c r="BB675" s="188">
        <v>481.04</v>
      </c>
      <c r="BC675" s="187">
        <v>50.635789473684213</v>
      </c>
      <c r="BD675" s="75"/>
      <c r="BE675" s="75"/>
      <c r="BI675" s="194"/>
    </row>
    <row r="676" spans="1:61" ht="11.25" customHeight="1" x14ac:dyDescent="0.3">
      <c r="A676" s="184" t="s">
        <v>1337</v>
      </c>
      <c r="B676" s="185">
        <v>0</v>
      </c>
      <c r="C676" s="828">
        <v>89441</v>
      </c>
      <c r="D676" s="284">
        <v>1E-4</v>
      </c>
      <c r="E676" s="91">
        <v>0</v>
      </c>
      <c r="F676" s="186">
        <v>0</v>
      </c>
      <c r="G676" s="186">
        <v>0</v>
      </c>
      <c r="H676" s="186">
        <v>0</v>
      </c>
      <c r="I676" s="187">
        <v>0</v>
      </c>
      <c r="J676" s="186">
        <v>0</v>
      </c>
      <c r="K676" s="186">
        <v>0</v>
      </c>
      <c r="L676" s="186">
        <v>0</v>
      </c>
      <c r="M676" s="186">
        <v>0</v>
      </c>
      <c r="N676" s="188">
        <v>0</v>
      </c>
      <c r="O676" s="189">
        <v>0</v>
      </c>
      <c r="P676" s="186">
        <v>0</v>
      </c>
      <c r="Q676" s="189">
        <v>0</v>
      </c>
      <c r="R676" s="189">
        <v>0</v>
      </c>
      <c r="S676" s="189">
        <v>1E-4</v>
      </c>
      <c r="T676" s="188">
        <v>0</v>
      </c>
      <c r="U676" s="187">
        <v>0</v>
      </c>
      <c r="V676" s="189">
        <v>0</v>
      </c>
      <c r="W676" s="189">
        <v>0</v>
      </c>
      <c r="X676" s="188">
        <v>0</v>
      </c>
      <c r="Y676" s="188">
        <v>0</v>
      </c>
      <c r="Z676" s="186">
        <v>0</v>
      </c>
      <c r="AA676" s="186">
        <v>0</v>
      </c>
      <c r="AB676" s="186">
        <v>0</v>
      </c>
      <c r="AC676" s="186">
        <v>0</v>
      </c>
      <c r="AD676" s="188">
        <v>0</v>
      </c>
      <c r="AE676" s="189">
        <v>0</v>
      </c>
      <c r="AF676" s="189">
        <v>0</v>
      </c>
      <c r="AG676" s="189">
        <v>0</v>
      </c>
      <c r="AH676" s="191">
        <v>0</v>
      </c>
      <c r="AI676" s="186">
        <v>0</v>
      </c>
      <c r="AJ676" s="192">
        <v>7501943492134</v>
      </c>
      <c r="AK676" s="192" t="s">
        <v>262</v>
      </c>
      <c r="AM676" s="75">
        <v>89441</v>
      </c>
      <c r="AO676" s="188">
        <v>0</v>
      </c>
      <c r="AP676" s="188">
        <v>0</v>
      </c>
      <c r="AQ676" s="187">
        <v>0</v>
      </c>
      <c r="AR676" s="188">
        <v>0</v>
      </c>
      <c r="AS676" s="187">
        <v>0</v>
      </c>
      <c r="AT676" s="188">
        <v>0</v>
      </c>
      <c r="AU676" s="187">
        <v>0</v>
      </c>
      <c r="AV676" s="188">
        <v>0</v>
      </c>
      <c r="AW676" s="187">
        <v>0</v>
      </c>
      <c r="AX676" s="188">
        <v>0</v>
      </c>
      <c r="AY676" s="187">
        <v>0</v>
      </c>
      <c r="AZ676" s="188">
        <v>-4.4800000000000004</v>
      </c>
      <c r="BA676" s="187">
        <v>0</v>
      </c>
      <c r="BB676" s="188">
        <v>0</v>
      </c>
      <c r="BC676" s="187">
        <v>0</v>
      </c>
      <c r="BD676" s="75"/>
      <c r="BE676" s="75"/>
      <c r="BI676" s="194"/>
    </row>
    <row r="677" spans="1:61" ht="11.25" customHeight="1" x14ac:dyDescent="0.3">
      <c r="A677" s="184" t="s">
        <v>1338</v>
      </c>
      <c r="B677" s="185">
        <v>0</v>
      </c>
      <c r="C677" s="828">
        <v>89421</v>
      </c>
      <c r="D677" s="284">
        <v>134.95999999999998</v>
      </c>
      <c r="E677" s="91">
        <v>9.6399999999999988</v>
      </c>
      <c r="F677" s="186">
        <v>330</v>
      </c>
      <c r="G677" s="186">
        <v>330</v>
      </c>
      <c r="H677" s="186">
        <v>57.680000000000007</v>
      </c>
      <c r="I677" s="187">
        <v>17.47878787878788</v>
      </c>
      <c r="J677" s="186">
        <v>388</v>
      </c>
      <c r="K677" s="186">
        <v>420</v>
      </c>
      <c r="L677" s="186">
        <v>33.32</v>
      </c>
      <c r="M677" s="186">
        <v>7.9333333333333336</v>
      </c>
      <c r="N677" s="188">
        <v>0</v>
      </c>
      <c r="O677" s="189">
        <v>0</v>
      </c>
      <c r="P677" s="186">
        <v>0</v>
      </c>
      <c r="Q677" s="189">
        <v>8.5876288659793811</v>
      </c>
      <c r="R677" s="189">
        <v>12.318556701030928</v>
      </c>
      <c r="S677" s="189">
        <v>159.32</v>
      </c>
      <c r="T677" s="188">
        <v>157.63999999999999</v>
      </c>
      <c r="U677" s="187">
        <v>11.259999999999998</v>
      </c>
      <c r="V677" s="189">
        <v>8.68</v>
      </c>
      <c r="W677" s="189">
        <v>0</v>
      </c>
      <c r="X677" s="188">
        <v>148.95999999999998</v>
      </c>
      <c r="Y677" s="188">
        <v>0</v>
      </c>
      <c r="Z677" s="186">
        <v>5.32</v>
      </c>
      <c r="AA677" s="186">
        <v>0</v>
      </c>
      <c r="AB677" s="186">
        <v>0</v>
      </c>
      <c r="AC677" s="186">
        <v>0</v>
      </c>
      <c r="AD677" s="188">
        <v>0.28000000000000114</v>
      </c>
      <c r="AE677" s="189">
        <v>0</v>
      </c>
      <c r="AF677" s="189">
        <v>0</v>
      </c>
      <c r="AG677" s="189">
        <v>0</v>
      </c>
      <c r="AH677" s="191">
        <v>0</v>
      </c>
      <c r="AI677" s="186">
        <v>216</v>
      </c>
      <c r="AJ677" s="192">
        <v>7506425627820</v>
      </c>
      <c r="AK677" s="192" t="s">
        <v>262</v>
      </c>
      <c r="AM677" s="75">
        <v>89421</v>
      </c>
      <c r="AO677" s="188">
        <v>190.35333333333335</v>
      </c>
      <c r="AP677" s="188">
        <v>236.46</v>
      </c>
      <c r="AQ677" s="187">
        <v>94.584000000000003</v>
      </c>
      <c r="AR677" s="188">
        <v>93.240000000000009</v>
      </c>
      <c r="AS677" s="187">
        <v>35.861538461538466</v>
      </c>
      <c r="AT677" s="188">
        <v>241.35999999999999</v>
      </c>
      <c r="AU677" s="187">
        <v>127.0315789473684</v>
      </c>
      <c r="AV677" s="188">
        <v>233.66000000000003</v>
      </c>
      <c r="AW677" s="187">
        <v>76.254813654461202</v>
      </c>
      <c r="AX677" s="188">
        <v>152.74</v>
      </c>
      <c r="AY677" s="187">
        <v>74.507317073170725</v>
      </c>
      <c r="AZ677" s="188">
        <v>117.03999999999999</v>
      </c>
      <c r="BA677" s="187">
        <v>70.933333333333323</v>
      </c>
      <c r="BB677" s="188">
        <v>56.98</v>
      </c>
      <c r="BC677" s="187">
        <v>27.133333333333333</v>
      </c>
      <c r="BD677" s="75"/>
      <c r="BE677" s="75"/>
      <c r="BI677" s="194"/>
    </row>
    <row r="678" spans="1:61" ht="11.25" customHeight="1" x14ac:dyDescent="0.3">
      <c r="A678" s="184" t="s">
        <v>1339</v>
      </c>
      <c r="B678" s="185">
        <v>0</v>
      </c>
      <c r="C678" s="828">
        <v>89043</v>
      </c>
      <c r="D678" s="284">
        <v>1E-4</v>
      </c>
      <c r="E678" s="91">
        <v>0</v>
      </c>
      <c r="F678" s="186">
        <v>0</v>
      </c>
      <c r="G678" s="186">
        <v>0</v>
      </c>
      <c r="H678" s="186">
        <v>0</v>
      </c>
      <c r="I678" s="187">
        <v>0</v>
      </c>
      <c r="J678" s="186">
        <v>0</v>
      </c>
      <c r="K678" s="186">
        <v>0</v>
      </c>
      <c r="L678" s="186">
        <v>0</v>
      </c>
      <c r="M678" s="186">
        <v>0</v>
      </c>
      <c r="N678" s="188">
        <v>0</v>
      </c>
      <c r="O678" s="189">
        <v>0</v>
      </c>
      <c r="P678" s="186">
        <v>0</v>
      </c>
      <c r="Q678" s="189">
        <v>0</v>
      </c>
      <c r="R678" s="189">
        <v>0</v>
      </c>
      <c r="S678" s="189">
        <v>1E-4</v>
      </c>
      <c r="T678" s="188">
        <v>0</v>
      </c>
      <c r="U678" s="187">
        <v>0</v>
      </c>
      <c r="V678" s="189">
        <v>0</v>
      </c>
      <c r="W678" s="189">
        <v>0</v>
      </c>
      <c r="X678" s="188">
        <v>0</v>
      </c>
      <c r="Y678" s="188">
        <v>0</v>
      </c>
      <c r="Z678" s="186">
        <v>0</v>
      </c>
      <c r="AA678" s="186">
        <v>0</v>
      </c>
      <c r="AB678" s="186">
        <v>0</v>
      </c>
      <c r="AC678" s="186">
        <v>0</v>
      </c>
      <c r="AD678" s="188">
        <v>0</v>
      </c>
      <c r="AE678" s="189">
        <v>0</v>
      </c>
      <c r="AF678" s="189">
        <v>0</v>
      </c>
      <c r="AG678" s="189">
        <v>0</v>
      </c>
      <c r="AH678" s="191">
        <v>0</v>
      </c>
      <c r="AI678" s="186">
        <v>0</v>
      </c>
      <c r="AJ678" s="192">
        <v>7506425600137</v>
      </c>
      <c r="AK678" s="192" t="s">
        <v>262</v>
      </c>
      <c r="AM678" s="75">
        <v>89043</v>
      </c>
      <c r="AO678" s="188">
        <v>0</v>
      </c>
      <c r="AP678" s="188">
        <v>0</v>
      </c>
      <c r="AQ678" s="187">
        <v>0</v>
      </c>
      <c r="AR678" s="188">
        <v>0</v>
      </c>
      <c r="AS678" s="187">
        <v>0</v>
      </c>
      <c r="AT678" s="188">
        <v>0</v>
      </c>
      <c r="AU678" s="187">
        <v>0</v>
      </c>
      <c r="AV678" s="188">
        <v>0</v>
      </c>
      <c r="AW678" s="187">
        <v>0</v>
      </c>
      <c r="AX678" s="188">
        <v>0</v>
      </c>
      <c r="AY678" s="187">
        <v>0</v>
      </c>
      <c r="AZ678" s="188">
        <v>0</v>
      </c>
      <c r="BA678" s="187">
        <v>0</v>
      </c>
      <c r="BB678" s="188">
        <v>0</v>
      </c>
      <c r="BC678" s="187">
        <v>0</v>
      </c>
      <c r="BD678" s="75"/>
      <c r="BE678" s="75"/>
      <c r="BI678" s="194"/>
    </row>
    <row r="679" spans="1:61" ht="11.25" customHeight="1" x14ac:dyDescent="0.3">
      <c r="A679" s="333" t="s">
        <v>1340</v>
      </c>
      <c r="B679" s="334">
        <v>0</v>
      </c>
      <c r="C679" s="861">
        <v>89171</v>
      </c>
      <c r="D679" s="390">
        <v>1E-4</v>
      </c>
      <c r="E679" s="336">
        <v>0</v>
      </c>
      <c r="F679" s="338">
        <v>0</v>
      </c>
      <c r="G679" s="338">
        <v>0</v>
      </c>
      <c r="H679" s="338">
        <v>0</v>
      </c>
      <c r="I679" s="339">
        <v>0</v>
      </c>
      <c r="J679" s="338">
        <v>0</v>
      </c>
      <c r="K679" s="338">
        <v>0</v>
      </c>
      <c r="L679" s="338">
        <v>0</v>
      </c>
      <c r="M679" s="338">
        <v>0</v>
      </c>
      <c r="N679" s="337">
        <v>0</v>
      </c>
      <c r="O679" s="340">
        <v>0</v>
      </c>
      <c r="P679" s="338">
        <v>0</v>
      </c>
      <c r="Q679" s="340">
        <v>0</v>
      </c>
      <c r="R679" s="340">
        <v>0</v>
      </c>
      <c r="S679" s="340">
        <v>1E-4</v>
      </c>
      <c r="T679" s="337">
        <v>0</v>
      </c>
      <c r="U679" s="339">
        <v>0</v>
      </c>
      <c r="V679" s="340">
        <v>0</v>
      </c>
      <c r="W679" s="340">
        <v>0</v>
      </c>
      <c r="X679" s="337">
        <v>0</v>
      </c>
      <c r="Y679" s="337">
        <v>0</v>
      </c>
      <c r="Z679" s="338">
        <v>0</v>
      </c>
      <c r="AA679" s="338">
        <v>0</v>
      </c>
      <c r="AB679" s="338">
        <v>0</v>
      </c>
      <c r="AC679" s="338">
        <v>0</v>
      </c>
      <c r="AD679" s="337">
        <v>0</v>
      </c>
      <c r="AE679" s="340">
        <v>0</v>
      </c>
      <c r="AF679" s="340">
        <v>0</v>
      </c>
      <c r="AG679" s="340">
        <v>0</v>
      </c>
      <c r="AH679" s="341">
        <v>0</v>
      </c>
      <c r="AI679" s="186">
        <v>0</v>
      </c>
      <c r="AJ679" s="192">
        <v>7501943477506</v>
      </c>
      <c r="AK679" s="192" t="s">
        <v>262</v>
      </c>
      <c r="AL679" s="76"/>
      <c r="AM679" s="75">
        <v>89171</v>
      </c>
      <c r="AO679" s="188">
        <v>0</v>
      </c>
      <c r="AP679" s="188">
        <v>0</v>
      </c>
      <c r="AQ679" s="187">
        <v>0</v>
      </c>
      <c r="AR679" s="188">
        <v>0</v>
      </c>
      <c r="AS679" s="187">
        <v>0</v>
      </c>
      <c r="AT679" s="188">
        <v>0</v>
      </c>
      <c r="AU679" s="187">
        <v>0</v>
      </c>
      <c r="AV679" s="188">
        <v>0</v>
      </c>
      <c r="AW679" s="187">
        <v>0</v>
      </c>
      <c r="AX679" s="188">
        <v>0</v>
      </c>
      <c r="AY679" s="187">
        <v>0</v>
      </c>
      <c r="AZ679" s="188">
        <v>0</v>
      </c>
      <c r="BA679" s="187">
        <v>0</v>
      </c>
      <c r="BB679" s="188">
        <v>0</v>
      </c>
      <c r="BC679" s="187">
        <v>0</v>
      </c>
      <c r="BD679" s="75"/>
      <c r="BE679" s="75"/>
      <c r="BF679" s="75"/>
      <c r="BI679" s="194"/>
    </row>
    <row r="680" spans="1:61" ht="11.25" customHeight="1" x14ac:dyDescent="0.3">
      <c r="A680" s="333" t="s">
        <v>1341</v>
      </c>
      <c r="B680" s="334">
        <v>0</v>
      </c>
      <c r="C680" s="861">
        <v>89264</v>
      </c>
      <c r="D680" s="390">
        <v>1E-4</v>
      </c>
      <c r="E680" s="336">
        <v>0</v>
      </c>
      <c r="F680" s="338">
        <v>0</v>
      </c>
      <c r="G680" s="338">
        <v>0</v>
      </c>
      <c r="H680" s="338">
        <v>0</v>
      </c>
      <c r="I680" s="339">
        <v>0</v>
      </c>
      <c r="J680" s="338">
        <v>0</v>
      </c>
      <c r="K680" s="338">
        <v>0</v>
      </c>
      <c r="L680" s="338">
        <v>0</v>
      </c>
      <c r="M680" s="338">
        <v>0</v>
      </c>
      <c r="N680" s="337">
        <v>0</v>
      </c>
      <c r="O680" s="340">
        <v>0</v>
      </c>
      <c r="P680" s="338">
        <v>0</v>
      </c>
      <c r="Q680" s="340">
        <v>0</v>
      </c>
      <c r="R680" s="340">
        <v>0</v>
      </c>
      <c r="S680" s="340">
        <v>1E-4</v>
      </c>
      <c r="T680" s="337">
        <v>0</v>
      </c>
      <c r="U680" s="339">
        <v>0</v>
      </c>
      <c r="V680" s="340">
        <v>0</v>
      </c>
      <c r="W680" s="340">
        <v>0</v>
      </c>
      <c r="X680" s="337">
        <v>0</v>
      </c>
      <c r="Y680" s="337">
        <v>0</v>
      </c>
      <c r="Z680" s="338">
        <v>0</v>
      </c>
      <c r="AA680" s="338">
        <v>0</v>
      </c>
      <c r="AB680" s="338">
        <v>0</v>
      </c>
      <c r="AC680" s="338">
        <v>0</v>
      </c>
      <c r="AD680" s="337">
        <v>0</v>
      </c>
      <c r="AE680" s="340">
        <v>0</v>
      </c>
      <c r="AF680" s="340">
        <v>0</v>
      </c>
      <c r="AG680" s="340">
        <v>0</v>
      </c>
      <c r="AH680" s="341">
        <v>0</v>
      </c>
      <c r="AI680" s="186">
        <v>0</v>
      </c>
      <c r="AJ680" s="192">
        <v>7501943477506</v>
      </c>
      <c r="AK680" s="192">
        <v>89171</v>
      </c>
      <c r="AL680" s="76"/>
      <c r="AM680" s="75">
        <v>89264</v>
      </c>
      <c r="AO680" s="188">
        <v>0</v>
      </c>
      <c r="AP680" s="188">
        <v>0</v>
      </c>
      <c r="AQ680" s="187">
        <v>0</v>
      </c>
      <c r="AR680" s="188">
        <v>0</v>
      </c>
      <c r="AS680" s="187">
        <v>0</v>
      </c>
      <c r="AT680" s="188">
        <v>0</v>
      </c>
      <c r="AU680" s="187">
        <v>0</v>
      </c>
      <c r="AV680" s="188">
        <v>0</v>
      </c>
      <c r="AW680" s="187">
        <v>0</v>
      </c>
      <c r="AX680" s="188">
        <v>0</v>
      </c>
      <c r="AY680" s="187">
        <v>0</v>
      </c>
      <c r="AZ680" s="188">
        <v>0</v>
      </c>
      <c r="BA680" s="187">
        <v>0</v>
      </c>
      <c r="BB680" s="188">
        <v>0</v>
      </c>
      <c r="BC680" s="187">
        <v>0</v>
      </c>
      <c r="BD680" s="75"/>
      <c r="BE680" s="75"/>
      <c r="BF680" s="75"/>
      <c r="BI680" s="194"/>
    </row>
    <row r="681" spans="1:61" ht="11.25" customHeight="1" x14ac:dyDescent="0.3">
      <c r="A681" s="344" t="s">
        <v>1342</v>
      </c>
      <c r="B681" s="345">
        <v>0</v>
      </c>
      <c r="C681" s="873">
        <v>89354</v>
      </c>
      <c r="D681" s="389">
        <v>1E-4</v>
      </c>
      <c r="E681" s="347">
        <v>0</v>
      </c>
      <c r="F681" s="348">
        <v>0</v>
      </c>
      <c r="G681" s="348">
        <v>0</v>
      </c>
      <c r="H681" s="348">
        <v>0</v>
      </c>
      <c r="I681" s="349">
        <v>0</v>
      </c>
      <c r="J681" s="348">
        <v>0</v>
      </c>
      <c r="K681" s="348">
        <v>0</v>
      </c>
      <c r="L681" s="348">
        <v>0</v>
      </c>
      <c r="M681" s="348">
        <v>0</v>
      </c>
      <c r="N681" s="350">
        <v>0</v>
      </c>
      <c r="O681" s="351">
        <v>0</v>
      </c>
      <c r="P681" s="348">
        <v>0</v>
      </c>
      <c r="Q681" s="351">
        <v>0</v>
      </c>
      <c r="R681" s="351">
        <v>0</v>
      </c>
      <c r="S681" s="351">
        <v>1E-4</v>
      </c>
      <c r="T681" s="350">
        <v>0</v>
      </c>
      <c r="U681" s="349">
        <v>0</v>
      </c>
      <c r="V681" s="351">
        <v>0</v>
      </c>
      <c r="W681" s="351">
        <v>0</v>
      </c>
      <c r="X681" s="350">
        <v>0</v>
      </c>
      <c r="Y681" s="350">
        <v>0</v>
      </c>
      <c r="Z681" s="348">
        <v>0</v>
      </c>
      <c r="AA681" s="348">
        <v>0</v>
      </c>
      <c r="AB681" s="348">
        <v>0</v>
      </c>
      <c r="AC681" s="348">
        <v>0</v>
      </c>
      <c r="AD681" s="350">
        <v>0</v>
      </c>
      <c r="AE681" s="351">
        <v>0</v>
      </c>
      <c r="AF681" s="351">
        <v>0</v>
      </c>
      <c r="AG681" s="351">
        <v>0</v>
      </c>
      <c r="AH681" s="352">
        <v>0</v>
      </c>
      <c r="AI681" s="186">
        <v>0</v>
      </c>
      <c r="AJ681" s="192">
        <v>7501943487246</v>
      </c>
      <c r="AK681" s="192">
        <v>0</v>
      </c>
      <c r="AM681" s="75">
        <v>89354</v>
      </c>
      <c r="AO681" s="188">
        <v>0</v>
      </c>
      <c r="AP681" s="188">
        <v>0</v>
      </c>
      <c r="AQ681" s="187">
        <v>0</v>
      </c>
      <c r="AR681" s="188">
        <v>0</v>
      </c>
      <c r="AS681" s="187">
        <v>0</v>
      </c>
      <c r="AT681" s="188">
        <v>0</v>
      </c>
      <c r="AU681" s="187">
        <v>0</v>
      </c>
      <c r="AV681" s="188">
        <v>0</v>
      </c>
      <c r="AW681" s="187">
        <v>0</v>
      </c>
      <c r="AX681" s="188">
        <v>0</v>
      </c>
      <c r="AY681" s="187">
        <v>0</v>
      </c>
      <c r="AZ681" s="188">
        <v>0</v>
      </c>
      <c r="BA681" s="187">
        <v>0</v>
      </c>
      <c r="BB681" s="188">
        <v>0</v>
      </c>
      <c r="BC681" s="187">
        <v>0</v>
      </c>
      <c r="BD681" s="75"/>
      <c r="BE681" s="75"/>
      <c r="BI681" s="194"/>
    </row>
    <row r="682" spans="1:61" s="77" customFormat="1" ht="11.25" customHeight="1" x14ac:dyDescent="0.2">
      <c r="A682" s="149" t="s">
        <v>148</v>
      </c>
      <c r="B682" s="169">
        <v>0</v>
      </c>
      <c r="C682" s="871"/>
      <c r="D682" s="379">
        <v>12977.840899999994</v>
      </c>
      <c r="E682" s="220">
        <v>27.107047332862571</v>
      </c>
      <c r="F682" s="221">
        <v>9980</v>
      </c>
      <c r="G682" s="221">
        <v>9980</v>
      </c>
      <c r="H682" s="221">
        <v>2442.6799999999998</v>
      </c>
      <c r="I682" s="222">
        <v>24.475751503006009</v>
      </c>
      <c r="J682" s="223">
        <v>13153.5</v>
      </c>
      <c r="K682" s="221">
        <v>14362.87848761745</v>
      </c>
      <c r="L682" s="221">
        <v>2951.1800000000003</v>
      </c>
      <c r="M682" s="221">
        <v>20.547274019927666</v>
      </c>
      <c r="N682" s="223">
        <v>161.30000000000001</v>
      </c>
      <c r="O682" s="224">
        <v>597.08000000000004</v>
      </c>
      <c r="P682" s="221">
        <v>849.42000000000007</v>
      </c>
      <c r="Q682" s="224">
        <v>28.894210666362568</v>
      </c>
      <c r="R682" s="224">
        <v>28.439596077089732</v>
      </c>
      <c r="S682" s="224">
        <v>12469.340899999994</v>
      </c>
      <c r="T682" s="223">
        <v>12474.607999999998</v>
      </c>
      <c r="U682" s="222">
        <v>26.055935815556673</v>
      </c>
      <c r="V682" s="224">
        <v>2820.2999999999993</v>
      </c>
      <c r="W682" s="224">
        <v>91.039999999999992</v>
      </c>
      <c r="X682" s="223">
        <v>9563.268</v>
      </c>
      <c r="Y682" s="223">
        <v>1764.7</v>
      </c>
      <c r="Z682" s="221">
        <v>1956.1399999999999</v>
      </c>
      <c r="AA682" s="221">
        <v>154.16</v>
      </c>
      <c r="AB682" s="221">
        <v>0</v>
      </c>
      <c r="AC682" s="221">
        <v>0</v>
      </c>
      <c r="AD682" s="223">
        <v>192.80000000000004</v>
      </c>
      <c r="AE682" s="224">
        <v>0</v>
      </c>
      <c r="AF682" s="224">
        <v>0</v>
      </c>
      <c r="AG682" s="224">
        <v>0</v>
      </c>
      <c r="AH682" s="224">
        <v>0</v>
      </c>
      <c r="AI682" s="225">
        <v>13999.632</v>
      </c>
      <c r="AJ682" s="192">
        <v>0</v>
      </c>
      <c r="AK682" s="192">
        <v>0</v>
      </c>
      <c r="AL682" s="226"/>
      <c r="AM682" s="75">
        <v>0</v>
      </c>
      <c r="AN682" s="76"/>
      <c r="AO682" s="223">
        <v>0</v>
      </c>
      <c r="AP682" s="223">
        <v>0</v>
      </c>
      <c r="AQ682" s="222">
        <v>0</v>
      </c>
      <c r="AR682" s="223">
        <v>0</v>
      </c>
      <c r="AS682" s="222">
        <v>0</v>
      </c>
      <c r="AT682" s="223">
        <v>0</v>
      </c>
      <c r="AU682" s="222">
        <v>0</v>
      </c>
      <c r="AV682" s="223">
        <v>0</v>
      </c>
      <c r="AW682" s="222">
        <v>0</v>
      </c>
      <c r="AX682" s="223">
        <v>0</v>
      </c>
      <c r="AY682" s="222">
        <v>0</v>
      </c>
      <c r="AZ682" s="223">
        <v>0</v>
      </c>
      <c r="BA682" s="222">
        <v>0</v>
      </c>
      <c r="BB682" s="223">
        <v>0</v>
      </c>
      <c r="BC682" s="222">
        <v>0</v>
      </c>
      <c r="BD682" s="75"/>
      <c r="BE682" s="75"/>
      <c r="BF682" s="56"/>
      <c r="BI682" s="194"/>
    </row>
    <row r="683" spans="1:61" ht="11.25" customHeight="1" x14ac:dyDescent="0.3">
      <c r="A683" s="344" t="s">
        <v>1343</v>
      </c>
      <c r="B683" s="345">
        <v>0</v>
      </c>
      <c r="C683" s="874">
        <v>89069</v>
      </c>
      <c r="D683" s="389">
        <v>3149.6</v>
      </c>
      <c r="E683" s="347">
        <v>11.955966088827028</v>
      </c>
      <c r="F683" s="348">
        <v>7390</v>
      </c>
      <c r="G683" s="348">
        <v>7390</v>
      </c>
      <c r="H683" s="348">
        <v>1057</v>
      </c>
      <c r="I683" s="349">
        <v>14.303112313937755</v>
      </c>
      <c r="J683" s="348">
        <v>6974.44</v>
      </c>
      <c r="K683" s="348">
        <v>7903</v>
      </c>
      <c r="L683" s="348">
        <v>1655.6</v>
      </c>
      <c r="M683" s="348">
        <v>20.949006706314059</v>
      </c>
      <c r="N683" s="350">
        <v>134.80000000000001</v>
      </c>
      <c r="O683" s="351">
        <v>36.799999999999997</v>
      </c>
      <c r="P683" s="348">
        <v>273.60000000000002</v>
      </c>
      <c r="Q683" s="351">
        <v>27.661002173651216</v>
      </c>
      <c r="R683" s="351">
        <v>10.972923991030108</v>
      </c>
      <c r="S683" s="351">
        <v>2551.0000000000005</v>
      </c>
      <c r="T683" s="350">
        <v>2459.1999999999998</v>
      </c>
      <c r="U683" s="349">
        <v>9.3351891686701247</v>
      </c>
      <c r="V683" s="351">
        <v>1138.8</v>
      </c>
      <c r="W683" s="351">
        <v>102</v>
      </c>
      <c r="X683" s="350">
        <v>1218.3999999999999</v>
      </c>
      <c r="Y683" s="350">
        <v>805.2</v>
      </c>
      <c r="Z683" s="348">
        <v>80</v>
      </c>
      <c r="AA683" s="348">
        <v>0</v>
      </c>
      <c r="AB683" s="348">
        <v>0</v>
      </c>
      <c r="AC683" s="348">
        <v>0</v>
      </c>
      <c r="AD683" s="350">
        <v>72</v>
      </c>
      <c r="AE683" s="351">
        <v>0</v>
      </c>
      <c r="AF683" s="351">
        <v>0</v>
      </c>
      <c r="AG683" s="351">
        <v>0</v>
      </c>
      <c r="AH683" s="352">
        <v>0</v>
      </c>
      <c r="AI683" s="186">
        <v>7231</v>
      </c>
      <c r="AJ683" s="192">
        <v>7506425601769</v>
      </c>
      <c r="AK683" s="192" t="s">
        <v>262</v>
      </c>
      <c r="AL683" s="76"/>
      <c r="AM683" s="75">
        <v>89069</v>
      </c>
      <c r="AO683" s="350">
        <v>5789.7333333333327</v>
      </c>
      <c r="AP683" s="350">
        <v>7399.1999999999989</v>
      </c>
      <c r="AQ683" s="349">
        <v>109.05232129697862</v>
      </c>
      <c r="AR683" s="350">
        <v>5582</v>
      </c>
      <c r="AS683" s="349">
        <v>95.012765957446817</v>
      </c>
      <c r="AT683" s="350">
        <v>4388</v>
      </c>
      <c r="AU683" s="349">
        <v>92.356529036214994</v>
      </c>
      <c r="AV683" s="350">
        <v>6598</v>
      </c>
      <c r="AW683" s="349">
        <v>124.55401808468464</v>
      </c>
      <c r="AX683" s="350">
        <v>5798.8</v>
      </c>
      <c r="AY683" s="349">
        <v>99.635738831615129</v>
      </c>
      <c r="AZ683" s="350">
        <v>5345.2000000000016</v>
      </c>
      <c r="BA683" s="349">
        <v>118.51805863819089</v>
      </c>
      <c r="BB683" s="350">
        <v>3927.9999999999991</v>
      </c>
      <c r="BC683" s="349">
        <v>66.429821578090468</v>
      </c>
      <c r="BD683" s="75"/>
      <c r="BE683" s="75"/>
      <c r="BF683" s="75"/>
      <c r="BI683" s="194"/>
    </row>
    <row r="684" spans="1:61" ht="11.25" customHeight="1" x14ac:dyDescent="0.3">
      <c r="A684" s="344" t="s">
        <v>1344</v>
      </c>
      <c r="B684" s="345">
        <v>0</v>
      </c>
      <c r="C684" s="828">
        <v>89175</v>
      </c>
      <c r="D684" s="389">
        <v>1336.087</v>
      </c>
      <c r="E684" s="347">
        <v>21.434550802139036</v>
      </c>
      <c r="F684" s="348">
        <v>1270</v>
      </c>
      <c r="G684" s="348">
        <v>1270</v>
      </c>
      <c r="H684" s="348">
        <v>890</v>
      </c>
      <c r="I684" s="349">
        <v>70.078740157480311</v>
      </c>
      <c r="J684" s="348">
        <v>1773.53</v>
      </c>
      <c r="K684" s="348">
        <v>1870</v>
      </c>
      <c r="L684" s="348">
        <v>327.37400000000002</v>
      </c>
      <c r="M684" s="348">
        <v>17.506631016042782</v>
      </c>
      <c r="N684" s="350">
        <v>2.335</v>
      </c>
      <c r="O684" s="351">
        <v>23.349999999999998</v>
      </c>
      <c r="P684" s="348">
        <v>80.790999999999997</v>
      </c>
      <c r="Q684" s="351">
        <v>23.014270973707802</v>
      </c>
      <c r="R684" s="351">
        <v>32.117522680755329</v>
      </c>
      <c r="S684" s="351">
        <v>1898.713</v>
      </c>
      <c r="T684" s="350">
        <v>1837.1780000000001</v>
      </c>
      <c r="U684" s="349">
        <v>29.47344385026738</v>
      </c>
      <c r="V684" s="351">
        <v>885.899</v>
      </c>
      <c r="W684" s="351">
        <v>55.106000000000002</v>
      </c>
      <c r="X684" s="350">
        <v>896.17300000000012</v>
      </c>
      <c r="Y684" s="350">
        <v>54.171999999999997</v>
      </c>
      <c r="Z684" s="348">
        <v>0</v>
      </c>
      <c r="AA684" s="348">
        <v>0</v>
      </c>
      <c r="AB684" s="348">
        <v>25.685000000000002</v>
      </c>
      <c r="AC684" s="348">
        <v>55</v>
      </c>
      <c r="AD684" s="350">
        <v>5.1299999999999955</v>
      </c>
      <c r="AE684" s="351">
        <v>95.731999999999999</v>
      </c>
      <c r="AF684" s="351">
        <v>95.731999999999999</v>
      </c>
      <c r="AG684" s="351">
        <v>0</v>
      </c>
      <c r="AH684" s="352">
        <v>1</v>
      </c>
      <c r="AI684" s="186">
        <v>1561</v>
      </c>
      <c r="AJ684" s="192">
        <v>7501017379620</v>
      </c>
      <c r="AK684" s="192" t="s">
        <v>262</v>
      </c>
      <c r="AL684" s="76"/>
      <c r="AM684" s="75">
        <v>89175</v>
      </c>
      <c r="AO684" s="350">
        <v>1053.3819999999998</v>
      </c>
      <c r="AP684" s="350">
        <v>675.73500000000001</v>
      </c>
      <c r="AQ684" s="349">
        <v>50.054444444444442</v>
      </c>
      <c r="AR684" s="350">
        <v>910.62500000000011</v>
      </c>
      <c r="AS684" s="349">
        <v>61.528716216216225</v>
      </c>
      <c r="AT684" s="350">
        <v>1573.7859999999998</v>
      </c>
      <c r="AU684" s="349">
        <v>142.42407239819005</v>
      </c>
      <c r="AV684" s="350">
        <v>1023.201</v>
      </c>
      <c r="AW684" s="349">
        <v>81.023161895712093</v>
      </c>
      <c r="AX684" s="350">
        <v>984.91099999999994</v>
      </c>
      <c r="AY684" s="349">
        <v>58.800656716417912</v>
      </c>
      <c r="AZ684" s="350">
        <v>1072.2060000000001</v>
      </c>
      <c r="BA684" s="349">
        <v>72.446351351351353</v>
      </c>
      <c r="BB684" s="350">
        <v>1509.308</v>
      </c>
      <c r="BC684" s="349">
        <v>75.04499792164296</v>
      </c>
      <c r="BD684" s="75"/>
      <c r="BE684" s="75"/>
      <c r="BF684" s="75"/>
      <c r="BI684" s="194"/>
    </row>
    <row r="685" spans="1:61" ht="11.25" customHeight="1" x14ac:dyDescent="0.3">
      <c r="A685" s="184" t="s">
        <v>1345</v>
      </c>
      <c r="B685" s="185">
        <v>0</v>
      </c>
      <c r="C685" s="829">
        <v>89165</v>
      </c>
      <c r="D685" s="284">
        <v>1E-4</v>
      </c>
      <c r="E685" s="91">
        <v>0</v>
      </c>
      <c r="F685" s="186">
        <v>0</v>
      </c>
      <c r="G685" s="186">
        <v>0</v>
      </c>
      <c r="H685" s="186">
        <v>0</v>
      </c>
      <c r="I685" s="187">
        <v>0</v>
      </c>
      <c r="J685" s="186">
        <v>0</v>
      </c>
      <c r="K685" s="186">
        <v>0</v>
      </c>
      <c r="L685" s="186">
        <v>0</v>
      </c>
      <c r="M685" s="186">
        <v>0</v>
      </c>
      <c r="N685" s="188">
        <v>0</v>
      </c>
      <c r="O685" s="189">
        <v>0</v>
      </c>
      <c r="P685" s="186">
        <v>0</v>
      </c>
      <c r="Q685" s="189">
        <v>0</v>
      </c>
      <c r="R685" s="189">
        <v>0</v>
      </c>
      <c r="S685" s="189">
        <v>1E-4</v>
      </c>
      <c r="T685" s="188">
        <v>0</v>
      </c>
      <c r="U685" s="187">
        <v>0</v>
      </c>
      <c r="V685" s="189">
        <v>0</v>
      </c>
      <c r="W685" s="189">
        <v>0</v>
      </c>
      <c r="X685" s="188">
        <v>0</v>
      </c>
      <c r="Y685" s="188">
        <v>0</v>
      </c>
      <c r="Z685" s="186">
        <v>0</v>
      </c>
      <c r="AA685" s="186">
        <v>0</v>
      </c>
      <c r="AB685" s="391">
        <v>0</v>
      </c>
      <c r="AC685" s="391">
        <v>0</v>
      </c>
      <c r="AD685" s="188">
        <v>0</v>
      </c>
      <c r="AE685" s="189">
        <v>0</v>
      </c>
      <c r="AF685" s="189">
        <v>0</v>
      </c>
      <c r="AG685" s="189">
        <v>0</v>
      </c>
      <c r="AH685" s="191">
        <v>0</v>
      </c>
      <c r="AI685" s="186">
        <v>0</v>
      </c>
      <c r="AJ685" s="192">
        <v>7501943477469</v>
      </c>
      <c r="AK685" s="192" t="s">
        <v>262</v>
      </c>
      <c r="AL685" s="76"/>
      <c r="AM685" s="75">
        <v>89165</v>
      </c>
      <c r="AO685" s="188">
        <v>0</v>
      </c>
      <c r="AP685" s="188">
        <v>0</v>
      </c>
      <c r="AQ685" s="187">
        <v>0</v>
      </c>
      <c r="AR685" s="188">
        <v>0</v>
      </c>
      <c r="AS685" s="187">
        <v>0</v>
      </c>
      <c r="AT685" s="188">
        <v>0</v>
      </c>
      <c r="AU685" s="187">
        <v>0</v>
      </c>
      <c r="AV685" s="188">
        <v>0</v>
      </c>
      <c r="AW685" s="187">
        <v>0</v>
      </c>
      <c r="AX685" s="188">
        <v>0</v>
      </c>
      <c r="AY685" s="187">
        <v>0</v>
      </c>
      <c r="AZ685" s="188">
        <v>0</v>
      </c>
      <c r="BA685" s="187">
        <v>0</v>
      </c>
      <c r="BB685" s="188">
        <v>0</v>
      </c>
      <c r="BC685" s="187">
        <v>0</v>
      </c>
      <c r="BD685" s="75"/>
      <c r="BE685" s="75"/>
      <c r="BF685" s="75"/>
      <c r="BI685" s="194"/>
    </row>
    <row r="686" spans="1:61" ht="11.25" customHeight="1" x14ac:dyDescent="0.3">
      <c r="A686" s="184" t="s">
        <v>1346</v>
      </c>
      <c r="B686" s="185">
        <v>0</v>
      </c>
      <c r="C686" s="858">
        <v>89177</v>
      </c>
      <c r="D686" s="284">
        <v>1E-4</v>
      </c>
      <c r="E686" s="91">
        <v>0</v>
      </c>
      <c r="F686" s="186">
        <v>0</v>
      </c>
      <c r="G686" s="186">
        <v>0</v>
      </c>
      <c r="H686" s="186">
        <v>0</v>
      </c>
      <c r="I686" s="187">
        <v>0</v>
      </c>
      <c r="J686" s="186">
        <v>0</v>
      </c>
      <c r="K686" s="186">
        <v>0</v>
      </c>
      <c r="L686" s="186">
        <v>0</v>
      </c>
      <c r="M686" s="186">
        <v>0</v>
      </c>
      <c r="N686" s="188">
        <v>0</v>
      </c>
      <c r="O686" s="189">
        <v>0</v>
      </c>
      <c r="P686" s="186">
        <v>0</v>
      </c>
      <c r="Q686" s="189">
        <v>0</v>
      </c>
      <c r="R686" s="189">
        <v>0</v>
      </c>
      <c r="S686" s="189">
        <v>1E-4</v>
      </c>
      <c r="T686" s="188">
        <v>0</v>
      </c>
      <c r="U686" s="187">
        <v>0</v>
      </c>
      <c r="V686" s="189">
        <v>0</v>
      </c>
      <c r="W686" s="189">
        <v>0</v>
      </c>
      <c r="X686" s="188">
        <v>0</v>
      </c>
      <c r="Y686" s="188">
        <v>0</v>
      </c>
      <c r="Z686" s="186">
        <v>0</v>
      </c>
      <c r="AA686" s="186">
        <v>0</v>
      </c>
      <c r="AB686" s="186">
        <v>0</v>
      </c>
      <c r="AC686" s="186">
        <v>0</v>
      </c>
      <c r="AD686" s="188">
        <v>0</v>
      </c>
      <c r="AE686" s="189">
        <v>0</v>
      </c>
      <c r="AF686" s="189">
        <v>0</v>
      </c>
      <c r="AG686" s="189">
        <v>0</v>
      </c>
      <c r="AH686" s="191">
        <v>0</v>
      </c>
      <c r="AI686" s="186">
        <v>0</v>
      </c>
      <c r="AJ686" s="192">
        <v>7501017361120</v>
      </c>
      <c r="AK686" s="192" t="s">
        <v>262</v>
      </c>
      <c r="AL686" s="76"/>
      <c r="AM686" s="75">
        <v>89177</v>
      </c>
      <c r="AO686" s="188">
        <v>0</v>
      </c>
      <c r="AP686" s="188">
        <v>0</v>
      </c>
      <c r="AQ686" s="187">
        <v>0</v>
      </c>
      <c r="AR686" s="188">
        <v>0</v>
      </c>
      <c r="AS686" s="187">
        <v>0</v>
      </c>
      <c r="AT686" s="188">
        <v>0</v>
      </c>
      <c r="AU686" s="187">
        <v>0</v>
      </c>
      <c r="AV686" s="188">
        <v>0</v>
      </c>
      <c r="AW686" s="187">
        <v>0</v>
      </c>
      <c r="AX686" s="188">
        <v>0</v>
      </c>
      <c r="AY686" s="187">
        <v>0</v>
      </c>
      <c r="AZ686" s="188">
        <v>0</v>
      </c>
      <c r="BA686" s="187">
        <v>0</v>
      </c>
      <c r="BB686" s="188">
        <v>0</v>
      </c>
      <c r="BC686" s="187">
        <v>0</v>
      </c>
      <c r="BD686" s="75"/>
      <c r="BE686" s="75"/>
      <c r="BF686" s="75"/>
      <c r="BI686" s="194"/>
    </row>
    <row r="687" spans="1:61" ht="11.25" customHeight="1" x14ac:dyDescent="0.3">
      <c r="A687" s="184" t="s">
        <v>1347</v>
      </c>
      <c r="B687" s="185">
        <v>0</v>
      </c>
      <c r="C687" s="829">
        <v>89295</v>
      </c>
      <c r="D687" s="284">
        <v>1E-4</v>
      </c>
      <c r="E687" s="91">
        <v>0</v>
      </c>
      <c r="F687" s="186">
        <v>0</v>
      </c>
      <c r="G687" s="186">
        <v>0</v>
      </c>
      <c r="H687" s="186">
        <v>0</v>
      </c>
      <c r="I687" s="187">
        <v>0</v>
      </c>
      <c r="J687" s="186">
        <v>0</v>
      </c>
      <c r="K687" s="186">
        <v>0</v>
      </c>
      <c r="L687" s="186">
        <v>0</v>
      </c>
      <c r="M687" s="186">
        <v>0</v>
      </c>
      <c r="N687" s="188">
        <v>0</v>
      </c>
      <c r="O687" s="189">
        <v>0</v>
      </c>
      <c r="P687" s="186">
        <v>0</v>
      </c>
      <c r="Q687" s="189">
        <v>0</v>
      </c>
      <c r="R687" s="189">
        <v>0</v>
      </c>
      <c r="S687" s="189">
        <v>1E-4</v>
      </c>
      <c r="T687" s="188">
        <v>0</v>
      </c>
      <c r="U687" s="187">
        <v>0</v>
      </c>
      <c r="V687" s="189">
        <v>0</v>
      </c>
      <c r="W687" s="189">
        <v>0</v>
      </c>
      <c r="X687" s="188">
        <v>0</v>
      </c>
      <c r="Y687" s="188">
        <v>0</v>
      </c>
      <c r="Z687" s="186">
        <v>0</v>
      </c>
      <c r="AA687" s="186">
        <v>0</v>
      </c>
      <c r="AB687" s="186">
        <v>0</v>
      </c>
      <c r="AC687" s="186">
        <v>0</v>
      </c>
      <c r="AD687" s="188">
        <v>0</v>
      </c>
      <c r="AE687" s="189">
        <v>0</v>
      </c>
      <c r="AF687" s="189">
        <v>0</v>
      </c>
      <c r="AG687" s="189">
        <v>0</v>
      </c>
      <c r="AH687" s="191">
        <v>0</v>
      </c>
      <c r="AI687" s="186">
        <v>0</v>
      </c>
      <c r="AJ687" s="192">
        <v>7501017361120</v>
      </c>
      <c r="AK687" s="192">
        <v>89177</v>
      </c>
      <c r="AL687" s="76"/>
      <c r="AM687" s="75">
        <v>89295</v>
      </c>
      <c r="AO687" s="188">
        <v>0</v>
      </c>
      <c r="AP687" s="188">
        <v>0</v>
      </c>
      <c r="AQ687" s="187">
        <v>0</v>
      </c>
      <c r="AR687" s="188">
        <v>0</v>
      </c>
      <c r="AS687" s="187">
        <v>0</v>
      </c>
      <c r="AT687" s="188">
        <v>0</v>
      </c>
      <c r="AU687" s="187">
        <v>0</v>
      </c>
      <c r="AV687" s="188">
        <v>0</v>
      </c>
      <c r="AW687" s="187">
        <v>0</v>
      </c>
      <c r="AX687" s="188">
        <v>0</v>
      </c>
      <c r="AY687" s="187">
        <v>0</v>
      </c>
      <c r="AZ687" s="188">
        <v>0</v>
      </c>
      <c r="BA687" s="187">
        <v>0</v>
      </c>
      <c r="BB687" s="188">
        <v>0</v>
      </c>
      <c r="BC687" s="187">
        <v>0</v>
      </c>
      <c r="BD687" s="75"/>
      <c r="BE687" s="75"/>
      <c r="BF687" s="75"/>
      <c r="BI687" s="194"/>
    </row>
    <row r="688" spans="1:61" s="77" customFormat="1" ht="11.25" customHeight="1" x14ac:dyDescent="0.2">
      <c r="A688" s="149" t="s">
        <v>147</v>
      </c>
      <c r="B688" s="169">
        <v>0</v>
      </c>
      <c r="C688" s="871"/>
      <c r="D688" s="379">
        <v>4485.6873000000005</v>
      </c>
      <c r="E688" s="220">
        <v>13.769632559091376</v>
      </c>
      <c r="F688" s="221">
        <v>8660</v>
      </c>
      <c r="G688" s="221">
        <v>8660</v>
      </c>
      <c r="H688" s="221">
        <v>1947</v>
      </c>
      <c r="I688" s="222">
        <v>22.482678983833718</v>
      </c>
      <c r="J688" s="223">
        <v>8747.9699999999993</v>
      </c>
      <c r="K688" s="221">
        <v>9773</v>
      </c>
      <c r="L688" s="221">
        <v>1982.9739999999999</v>
      </c>
      <c r="M688" s="221">
        <v>20.290330502404583</v>
      </c>
      <c r="N688" s="223">
        <v>137.13500000000002</v>
      </c>
      <c r="O688" s="224">
        <v>60.149999999999991</v>
      </c>
      <c r="P688" s="221">
        <v>354.39100000000002</v>
      </c>
      <c r="Q688" s="224">
        <v>26.718941651606031</v>
      </c>
      <c r="R688" s="224">
        <v>15.259700136145874</v>
      </c>
      <c r="S688" s="224">
        <v>4449.7133000000003</v>
      </c>
      <c r="T688" s="223">
        <v>4296.3779999999997</v>
      </c>
      <c r="U688" s="222">
        <v>13.188513250793001</v>
      </c>
      <c r="V688" s="224">
        <v>2024.6990000000001</v>
      </c>
      <c r="W688" s="224">
        <v>157.10599999999999</v>
      </c>
      <c r="X688" s="223">
        <v>2114.5729999999999</v>
      </c>
      <c r="Y688" s="223">
        <v>859.37200000000007</v>
      </c>
      <c r="Z688" s="221">
        <v>80</v>
      </c>
      <c r="AA688" s="221">
        <v>0</v>
      </c>
      <c r="AB688" s="221">
        <v>25.685000000000002</v>
      </c>
      <c r="AC688" s="221">
        <v>55</v>
      </c>
      <c r="AD688" s="223">
        <v>77.13</v>
      </c>
      <c r="AE688" s="224">
        <v>95.731999999999999</v>
      </c>
      <c r="AF688" s="224">
        <v>95.731999999999999</v>
      </c>
      <c r="AG688" s="224">
        <v>0</v>
      </c>
      <c r="AH688" s="224">
        <v>0</v>
      </c>
      <c r="AI688" s="225">
        <v>8792</v>
      </c>
      <c r="AJ688" s="192">
        <v>0</v>
      </c>
      <c r="AK688" s="192">
        <v>0</v>
      </c>
      <c r="AL688" s="226"/>
      <c r="AM688" s="75">
        <v>0</v>
      </c>
      <c r="AN688" s="76"/>
      <c r="AO688" s="223">
        <v>0</v>
      </c>
      <c r="AP688" s="223">
        <v>0</v>
      </c>
      <c r="AQ688" s="222">
        <v>0</v>
      </c>
      <c r="AR688" s="223">
        <v>0</v>
      </c>
      <c r="AS688" s="222">
        <v>0</v>
      </c>
      <c r="AT688" s="223">
        <v>0</v>
      </c>
      <c r="AU688" s="222">
        <v>0</v>
      </c>
      <c r="AV688" s="223">
        <v>0</v>
      </c>
      <c r="AW688" s="222">
        <v>0</v>
      </c>
      <c r="AX688" s="223">
        <v>0</v>
      </c>
      <c r="AY688" s="222">
        <v>0</v>
      </c>
      <c r="AZ688" s="223">
        <v>0</v>
      </c>
      <c r="BA688" s="222">
        <v>0</v>
      </c>
      <c r="BB688" s="223">
        <v>0</v>
      </c>
      <c r="BC688" s="222">
        <v>0</v>
      </c>
      <c r="BD688" s="75"/>
      <c r="BE688" s="75"/>
      <c r="BF688" s="56"/>
      <c r="BI688" s="194"/>
    </row>
    <row r="689" spans="1:61" ht="11.25" customHeight="1" x14ac:dyDescent="0.3">
      <c r="A689" s="184" t="s">
        <v>1348</v>
      </c>
      <c r="B689" s="245">
        <v>0</v>
      </c>
      <c r="C689" s="831">
        <v>89144</v>
      </c>
      <c r="D689" s="365">
        <v>190.80900000000003</v>
      </c>
      <c r="E689" s="247">
        <v>6.0896489361702137</v>
      </c>
      <c r="F689" s="248">
        <v>1270</v>
      </c>
      <c r="G689" s="248">
        <v>1270</v>
      </c>
      <c r="H689" s="248">
        <v>436</v>
      </c>
      <c r="I689" s="249">
        <v>34.330708661417326</v>
      </c>
      <c r="J689" s="186">
        <v>897</v>
      </c>
      <c r="K689" s="186">
        <v>940</v>
      </c>
      <c r="L689" s="186">
        <v>123.21400000000001</v>
      </c>
      <c r="M689" s="186">
        <v>13.107872340425534</v>
      </c>
      <c r="N689" s="188">
        <v>21.978000000000002</v>
      </c>
      <c r="O689" s="189">
        <v>32.634</v>
      </c>
      <c r="P689" s="186">
        <v>63.603000000000002</v>
      </c>
      <c r="Q689" s="189">
        <v>20.826867335562987</v>
      </c>
      <c r="R689" s="189">
        <v>16.842642140468225</v>
      </c>
      <c r="S689" s="189">
        <v>503.59499999999997</v>
      </c>
      <c r="T689" s="188">
        <v>451.548</v>
      </c>
      <c r="U689" s="187">
        <v>14.411106382978723</v>
      </c>
      <c r="V689" s="189">
        <v>237.762</v>
      </c>
      <c r="W689" s="189">
        <v>8.9909999999999997</v>
      </c>
      <c r="X689" s="188">
        <v>204.79500000000002</v>
      </c>
      <c r="Y689" s="188">
        <v>105.89400000000001</v>
      </c>
      <c r="Z689" s="186">
        <v>0</v>
      </c>
      <c r="AA689" s="186">
        <v>0</v>
      </c>
      <c r="AB689" s="186">
        <v>2.6640000000000001</v>
      </c>
      <c r="AC689" s="186">
        <v>8</v>
      </c>
      <c r="AD689" s="188">
        <v>25.969999999999985</v>
      </c>
      <c r="AE689" s="189">
        <v>23.641999999999999</v>
      </c>
      <c r="AF689" s="189">
        <v>23.641999999999999</v>
      </c>
      <c r="AG689" s="189">
        <v>0</v>
      </c>
      <c r="AH689" s="191">
        <v>1</v>
      </c>
      <c r="AI689" s="186">
        <v>1002</v>
      </c>
      <c r="AJ689" s="192">
        <v>7501943476271</v>
      </c>
      <c r="AK689" s="192" t="s">
        <v>262</v>
      </c>
      <c r="AL689" s="76"/>
      <c r="AM689" s="75">
        <v>89144</v>
      </c>
      <c r="AO689" s="188">
        <v>663.10466666666673</v>
      </c>
      <c r="AP689" s="188">
        <v>548.78</v>
      </c>
      <c r="AQ689" s="187">
        <v>55.997959183673466</v>
      </c>
      <c r="AR689" s="188">
        <v>745.90400000000011</v>
      </c>
      <c r="AS689" s="187">
        <v>101.07100271002712</v>
      </c>
      <c r="AT689" s="188">
        <v>694.63</v>
      </c>
      <c r="AU689" s="187">
        <v>101.3408924791265</v>
      </c>
      <c r="AV689" s="188">
        <v>439.88299999999998</v>
      </c>
      <c r="AW689" s="187">
        <v>62.180427745501312</v>
      </c>
      <c r="AX689" s="188">
        <v>800.54000000000019</v>
      </c>
      <c r="AY689" s="187">
        <v>101.3341772151899</v>
      </c>
      <c r="AZ689" s="188">
        <v>684.34</v>
      </c>
      <c r="BA689" s="187">
        <v>93.745205479452054</v>
      </c>
      <c r="BB689" s="188">
        <v>514.822</v>
      </c>
      <c r="BC689" s="187">
        <v>67.296993464052292</v>
      </c>
      <c r="BD689" s="75"/>
      <c r="BE689" s="75"/>
      <c r="BF689" s="75"/>
      <c r="BI689" s="194"/>
    </row>
    <row r="690" spans="1:61" ht="11.25" customHeight="1" x14ac:dyDescent="0.3">
      <c r="A690" s="184" t="s">
        <v>1349</v>
      </c>
      <c r="B690" s="245">
        <v>0</v>
      </c>
      <c r="C690" s="831">
        <v>89902</v>
      </c>
      <c r="D690" s="365">
        <v>64</v>
      </c>
      <c r="E690" s="247">
        <v>0</v>
      </c>
      <c r="F690" s="248">
        <v>0</v>
      </c>
      <c r="G690" s="248">
        <v>0</v>
      </c>
      <c r="H690" s="248">
        <v>0</v>
      </c>
      <c r="I690" s="249">
        <v>0</v>
      </c>
      <c r="J690" s="186">
        <v>0</v>
      </c>
      <c r="K690" s="186">
        <v>0</v>
      </c>
      <c r="L690" s="186">
        <v>0</v>
      </c>
      <c r="M690" s="186">
        <v>0</v>
      </c>
      <c r="N690" s="188">
        <v>0</v>
      </c>
      <c r="O690" s="189">
        <v>0</v>
      </c>
      <c r="P690" s="186">
        <v>0</v>
      </c>
      <c r="Q690" s="189">
        <v>0</v>
      </c>
      <c r="R690" s="189">
        <v>0</v>
      </c>
      <c r="S690" s="189">
        <v>64</v>
      </c>
      <c r="T690" s="188">
        <v>64</v>
      </c>
      <c r="U690" s="187">
        <v>0</v>
      </c>
      <c r="V690" s="189">
        <v>0</v>
      </c>
      <c r="W690" s="189">
        <v>0</v>
      </c>
      <c r="X690" s="188">
        <v>64</v>
      </c>
      <c r="Y690" s="188">
        <v>0</v>
      </c>
      <c r="Z690" s="186">
        <v>0</v>
      </c>
      <c r="AA690" s="186">
        <v>0</v>
      </c>
      <c r="AB690" s="186">
        <v>0</v>
      </c>
      <c r="AC690" s="186">
        <v>0</v>
      </c>
      <c r="AD690" s="188">
        <v>0</v>
      </c>
      <c r="AE690" s="189">
        <v>0</v>
      </c>
      <c r="AF690" s="189">
        <v>0</v>
      </c>
      <c r="AG690" s="189">
        <v>0</v>
      </c>
      <c r="AH690" s="191">
        <v>0</v>
      </c>
      <c r="AI690" s="186">
        <v>0</v>
      </c>
      <c r="AJ690" s="192">
        <v>7501943476271</v>
      </c>
      <c r="AK690" s="192" t="s">
        <v>262</v>
      </c>
      <c r="AL690" s="76"/>
      <c r="AM690" s="75">
        <v>89902</v>
      </c>
      <c r="AO690" s="188">
        <v>93.333333333333329</v>
      </c>
      <c r="AP690" s="188">
        <v>0</v>
      </c>
      <c r="AQ690" s="187">
        <v>0</v>
      </c>
      <c r="AR690" s="188">
        <v>0</v>
      </c>
      <c r="AS690" s="187">
        <v>0</v>
      </c>
      <c r="AT690" s="188">
        <v>280</v>
      </c>
      <c r="AU690" s="187">
        <v>100</v>
      </c>
      <c r="AV690" s="188">
        <v>8</v>
      </c>
      <c r="AW690" s="187">
        <v>0</v>
      </c>
      <c r="AX690" s="188">
        <v>-80</v>
      </c>
      <c r="AY690" s="187">
        <v>0</v>
      </c>
      <c r="AZ690" s="188">
        <v>216</v>
      </c>
      <c r="BA690" s="187">
        <v>0</v>
      </c>
      <c r="BB690" s="188">
        <v>440</v>
      </c>
      <c r="BC690" s="187">
        <v>0</v>
      </c>
      <c r="BD690" s="75"/>
      <c r="BE690" s="75"/>
      <c r="BF690" s="75"/>
      <c r="BI690" s="194"/>
    </row>
    <row r="691" spans="1:61" ht="11.25" customHeight="1" x14ac:dyDescent="0.3">
      <c r="A691" s="333" t="s">
        <v>1350</v>
      </c>
      <c r="B691" s="334">
        <v>0</v>
      </c>
      <c r="C691" s="861">
        <v>89074</v>
      </c>
      <c r="D691" s="390">
        <v>1E-4</v>
      </c>
      <c r="E691" s="336">
        <v>0</v>
      </c>
      <c r="F691" s="338">
        <v>0</v>
      </c>
      <c r="G691" s="338">
        <v>0</v>
      </c>
      <c r="H691" s="338">
        <v>0</v>
      </c>
      <c r="I691" s="339">
        <v>0</v>
      </c>
      <c r="J691" s="338">
        <v>0</v>
      </c>
      <c r="K691" s="338">
        <v>0</v>
      </c>
      <c r="L691" s="338">
        <v>0</v>
      </c>
      <c r="M691" s="338">
        <v>0</v>
      </c>
      <c r="N691" s="337">
        <v>0</v>
      </c>
      <c r="O691" s="340">
        <v>0</v>
      </c>
      <c r="P691" s="338">
        <v>0</v>
      </c>
      <c r="Q691" s="340">
        <v>0</v>
      </c>
      <c r="R691" s="340">
        <v>0</v>
      </c>
      <c r="S691" s="340">
        <v>1E-4</v>
      </c>
      <c r="T691" s="337">
        <v>0</v>
      </c>
      <c r="U691" s="339">
        <v>0</v>
      </c>
      <c r="V691" s="340">
        <v>0</v>
      </c>
      <c r="W691" s="340">
        <v>0</v>
      </c>
      <c r="X691" s="337">
        <v>0</v>
      </c>
      <c r="Y691" s="337">
        <v>0</v>
      </c>
      <c r="Z691" s="338">
        <v>0</v>
      </c>
      <c r="AA691" s="338">
        <v>0</v>
      </c>
      <c r="AB691" s="338">
        <v>0</v>
      </c>
      <c r="AC691" s="338">
        <v>0</v>
      </c>
      <c r="AD691" s="337">
        <v>0</v>
      </c>
      <c r="AE691" s="340">
        <v>0</v>
      </c>
      <c r="AF691" s="340">
        <v>0</v>
      </c>
      <c r="AG691" s="340">
        <v>0</v>
      </c>
      <c r="AH691" s="341">
        <v>0</v>
      </c>
      <c r="AI691" s="186">
        <v>0</v>
      </c>
      <c r="AJ691" s="192">
        <v>7501943476271</v>
      </c>
      <c r="AK691" s="192">
        <v>89144</v>
      </c>
      <c r="AL691" s="76"/>
      <c r="AM691" s="75">
        <v>89074</v>
      </c>
      <c r="AO691" s="188">
        <v>0</v>
      </c>
      <c r="AP691" s="188">
        <v>0</v>
      </c>
      <c r="AQ691" s="187">
        <v>0</v>
      </c>
      <c r="AR691" s="188">
        <v>0</v>
      </c>
      <c r="AS691" s="187">
        <v>0</v>
      </c>
      <c r="AT691" s="188">
        <v>0</v>
      </c>
      <c r="AU691" s="187">
        <v>0</v>
      </c>
      <c r="AV691" s="188">
        <v>0</v>
      </c>
      <c r="AW691" s="187">
        <v>0</v>
      </c>
      <c r="AX691" s="188">
        <v>0</v>
      </c>
      <c r="AY691" s="187">
        <v>0</v>
      </c>
      <c r="AZ691" s="188">
        <v>0</v>
      </c>
      <c r="BA691" s="187">
        <v>0</v>
      </c>
      <c r="BB691" s="188">
        <v>0</v>
      </c>
      <c r="BC691" s="187">
        <v>0</v>
      </c>
      <c r="BD691" s="75"/>
      <c r="BE691" s="75"/>
      <c r="BF691" s="75"/>
      <c r="BI691" s="194"/>
    </row>
    <row r="692" spans="1:61" ht="11.25" customHeight="1" x14ac:dyDescent="0.3">
      <c r="A692" s="333" t="s">
        <v>1351</v>
      </c>
      <c r="B692" s="334">
        <v>0</v>
      </c>
      <c r="C692" s="861">
        <v>89439</v>
      </c>
      <c r="D692" s="390">
        <v>1E-4</v>
      </c>
      <c r="E692" s="336">
        <v>0</v>
      </c>
      <c r="F692" s="338">
        <v>0</v>
      </c>
      <c r="G692" s="338">
        <v>0</v>
      </c>
      <c r="H692" s="338">
        <v>0</v>
      </c>
      <c r="I692" s="339">
        <v>0</v>
      </c>
      <c r="J692" s="338">
        <v>0</v>
      </c>
      <c r="K692" s="338">
        <v>0</v>
      </c>
      <c r="L692" s="338">
        <v>0</v>
      </c>
      <c r="M692" s="338">
        <v>0</v>
      </c>
      <c r="N692" s="337">
        <v>0</v>
      </c>
      <c r="O692" s="340">
        <v>0</v>
      </c>
      <c r="P692" s="338">
        <v>0</v>
      </c>
      <c r="Q692" s="340">
        <v>0</v>
      </c>
      <c r="R692" s="340">
        <v>0</v>
      </c>
      <c r="S692" s="340">
        <v>1E-4</v>
      </c>
      <c r="T692" s="337">
        <v>0</v>
      </c>
      <c r="U692" s="339">
        <v>0</v>
      </c>
      <c r="V692" s="340">
        <v>0</v>
      </c>
      <c r="W692" s="340">
        <v>0</v>
      </c>
      <c r="X692" s="337">
        <v>0</v>
      </c>
      <c r="Y692" s="337">
        <v>0</v>
      </c>
      <c r="Z692" s="338">
        <v>0</v>
      </c>
      <c r="AA692" s="338">
        <v>0</v>
      </c>
      <c r="AB692" s="338">
        <v>0</v>
      </c>
      <c r="AC692" s="338">
        <v>0</v>
      </c>
      <c r="AD692" s="337">
        <v>0</v>
      </c>
      <c r="AE692" s="340">
        <v>0</v>
      </c>
      <c r="AF692" s="340">
        <v>0</v>
      </c>
      <c r="AG692" s="340">
        <v>0</v>
      </c>
      <c r="AH692" s="341">
        <v>0</v>
      </c>
      <c r="AI692" s="186">
        <v>0</v>
      </c>
      <c r="AJ692" s="192">
        <v>7501943476271</v>
      </c>
      <c r="AK692" s="192">
        <v>89144</v>
      </c>
      <c r="AL692" s="76"/>
      <c r="AM692" s="75">
        <v>89439</v>
      </c>
      <c r="AO692" s="188">
        <v>0</v>
      </c>
      <c r="AP692" s="188">
        <v>0</v>
      </c>
      <c r="AQ692" s="187">
        <v>0</v>
      </c>
      <c r="AR692" s="188">
        <v>0</v>
      </c>
      <c r="AS692" s="187">
        <v>0</v>
      </c>
      <c r="AT692" s="188">
        <v>0</v>
      </c>
      <c r="AU692" s="187">
        <v>0</v>
      </c>
      <c r="AV692" s="188">
        <v>0</v>
      </c>
      <c r="AW692" s="187">
        <v>0</v>
      </c>
      <c r="AX692" s="188">
        <v>0</v>
      </c>
      <c r="AY692" s="187">
        <v>0</v>
      </c>
      <c r="AZ692" s="188">
        <v>0</v>
      </c>
      <c r="BA692" s="187">
        <v>0</v>
      </c>
      <c r="BB692" s="188">
        <v>0</v>
      </c>
      <c r="BC692" s="187">
        <v>0</v>
      </c>
      <c r="BD692" s="75"/>
      <c r="BE692" s="75"/>
      <c r="BF692" s="75"/>
      <c r="BI692" s="194"/>
    </row>
    <row r="693" spans="1:61" ht="11.25" customHeight="1" x14ac:dyDescent="0.3">
      <c r="A693" s="333" t="s">
        <v>1352</v>
      </c>
      <c r="B693" s="334">
        <v>0</v>
      </c>
      <c r="C693" s="861">
        <v>89150</v>
      </c>
      <c r="D693" s="390">
        <v>1E-4</v>
      </c>
      <c r="E693" s="336">
        <v>0</v>
      </c>
      <c r="F693" s="338">
        <v>0</v>
      </c>
      <c r="G693" s="338">
        <v>0</v>
      </c>
      <c r="H693" s="338">
        <v>0</v>
      </c>
      <c r="I693" s="339">
        <v>0</v>
      </c>
      <c r="J693" s="338">
        <v>0</v>
      </c>
      <c r="K693" s="338">
        <v>0</v>
      </c>
      <c r="L693" s="338">
        <v>0</v>
      </c>
      <c r="M693" s="338">
        <v>0</v>
      </c>
      <c r="N693" s="337">
        <v>0</v>
      </c>
      <c r="O693" s="340">
        <v>0</v>
      </c>
      <c r="P693" s="338">
        <v>0</v>
      </c>
      <c r="Q693" s="340">
        <v>0</v>
      </c>
      <c r="R693" s="340">
        <v>0</v>
      </c>
      <c r="S693" s="340">
        <v>1E-4</v>
      </c>
      <c r="T693" s="337">
        <v>0.315</v>
      </c>
      <c r="U693" s="339">
        <v>0</v>
      </c>
      <c r="V693" s="340">
        <v>0</v>
      </c>
      <c r="W693" s="340">
        <v>0</v>
      </c>
      <c r="X693" s="337">
        <v>0.315</v>
      </c>
      <c r="Y693" s="337">
        <v>0</v>
      </c>
      <c r="Z693" s="338">
        <v>0</v>
      </c>
      <c r="AA693" s="338">
        <v>0</v>
      </c>
      <c r="AB693" s="338">
        <v>0</v>
      </c>
      <c r="AC693" s="338">
        <v>0</v>
      </c>
      <c r="AD693" s="337">
        <v>0</v>
      </c>
      <c r="AE693" s="340">
        <v>0</v>
      </c>
      <c r="AF693" s="340">
        <v>0</v>
      </c>
      <c r="AG693" s="340">
        <v>0</v>
      </c>
      <c r="AH693" s="341">
        <v>0</v>
      </c>
      <c r="AI693" s="186">
        <v>0</v>
      </c>
      <c r="AJ693" s="192">
        <v>7501943476271</v>
      </c>
      <c r="AK693" s="192">
        <v>89144</v>
      </c>
      <c r="AL693" s="76"/>
      <c r="AM693" s="75">
        <v>89150</v>
      </c>
      <c r="AO693" s="188">
        <v>0</v>
      </c>
      <c r="AP693" s="188">
        <v>0</v>
      </c>
      <c r="AQ693" s="187">
        <v>0</v>
      </c>
      <c r="AR693" s="188">
        <v>0</v>
      </c>
      <c r="AS693" s="187">
        <v>0</v>
      </c>
      <c r="AT693" s="188">
        <v>0</v>
      </c>
      <c r="AU693" s="187">
        <v>0</v>
      </c>
      <c r="AV693" s="188">
        <v>0.90300000000000002</v>
      </c>
      <c r="AW693" s="187">
        <v>18.060000000000002</v>
      </c>
      <c r="AX693" s="188">
        <v>0.14699999999999999</v>
      </c>
      <c r="AY693" s="187">
        <v>0</v>
      </c>
      <c r="AZ693" s="188">
        <v>0.16800000000000001</v>
      </c>
      <c r="BA693" s="187">
        <v>0</v>
      </c>
      <c r="BB693" s="188">
        <v>3.5070000000000001</v>
      </c>
      <c r="BC693" s="187">
        <v>350.7</v>
      </c>
      <c r="BD693" s="75"/>
      <c r="BE693" s="75"/>
      <c r="BF693" s="75"/>
      <c r="BI693" s="194"/>
    </row>
    <row r="694" spans="1:61" ht="11.25" customHeight="1" x14ac:dyDescent="0.3">
      <c r="A694" s="344" t="s">
        <v>1353</v>
      </c>
      <c r="B694" s="345">
        <v>0</v>
      </c>
      <c r="C694" s="873">
        <v>89115</v>
      </c>
      <c r="D694" s="389">
        <v>1123.6499999999999</v>
      </c>
      <c r="E694" s="347">
        <v>21.002803738317755</v>
      </c>
      <c r="F694" s="348">
        <v>1670</v>
      </c>
      <c r="G694" s="348">
        <v>1670</v>
      </c>
      <c r="H694" s="348">
        <v>490</v>
      </c>
      <c r="I694" s="349">
        <v>29.341317365269461</v>
      </c>
      <c r="J694" s="348">
        <v>1708.62</v>
      </c>
      <c r="K694" s="348">
        <v>1605</v>
      </c>
      <c r="L694" s="348">
        <v>176.22499999999999</v>
      </c>
      <c r="M694" s="348">
        <v>10.9797507788162</v>
      </c>
      <c r="N694" s="350">
        <v>0</v>
      </c>
      <c r="O694" s="351">
        <v>6.93</v>
      </c>
      <c r="P694" s="348">
        <v>32.67</v>
      </c>
      <c r="Q694" s="351">
        <v>12.225948426215307</v>
      </c>
      <c r="R694" s="351">
        <v>25.238350247568214</v>
      </c>
      <c r="S694" s="351">
        <v>1437.425</v>
      </c>
      <c r="T694" s="350">
        <v>1333.5300000000002</v>
      </c>
      <c r="U694" s="349">
        <v>24.925794392523368</v>
      </c>
      <c r="V694" s="351">
        <v>642.01499999999999</v>
      </c>
      <c r="W694" s="351">
        <v>25.740000000000002</v>
      </c>
      <c r="X694" s="350">
        <v>665.7750000000002</v>
      </c>
      <c r="Y694" s="350">
        <v>341.55</v>
      </c>
      <c r="Z694" s="348">
        <v>29.7</v>
      </c>
      <c r="AA694" s="348">
        <v>0</v>
      </c>
      <c r="AB694" s="348">
        <v>0</v>
      </c>
      <c r="AC694" s="348">
        <v>0</v>
      </c>
      <c r="AD694" s="350">
        <v>271.75</v>
      </c>
      <c r="AE694" s="351">
        <v>5.9390000000000001</v>
      </c>
      <c r="AF694" s="351">
        <v>5.9390000000000001</v>
      </c>
      <c r="AG694" s="351">
        <v>0</v>
      </c>
      <c r="AH694" s="352">
        <v>0</v>
      </c>
      <c r="AI694" s="186">
        <v>1060</v>
      </c>
      <c r="AJ694" s="192">
        <v>7501017367337</v>
      </c>
      <c r="AK694" s="192" t="s">
        <v>262</v>
      </c>
      <c r="AL694" s="76"/>
      <c r="AM694" s="75">
        <v>89115</v>
      </c>
      <c r="AO694" s="394">
        <v>854.42166666666662</v>
      </c>
      <c r="AP694" s="394">
        <v>922.24</v>
      </c>
      <c r="AQ694" s="395">
        <v>59.17332888472545</v>
      </c>
      <c r="AR694" s="394">
        <v>613.3549999999999</v>
      </c>
      <c r="AS694" s="395">
        <v>73.018452380952368</v>
      </c>
      <c r="AT694" s="394">
        <v>1027.67</v>
      </c>
      <c r="AU694" s="395">
        <v>134.553872219189</v>
      </c>
      <c r="AV694" s="394">
        <v>669.78</v>
      </c>
      <c r="AW694" s="395">
        <v>94.124425582147026</v>
      </c>
      <c r="AX694" s="394">
        <v>173.8</v>
      </c>
      <c r="AY694" s="395">
        <v>28.244088729991063</v>
      </c>
      <c r="AZ694" s="394">
        <v>518.35500000000002</v>
      </c>
      <c r="BA694" s="395">
        <v>80.992968750000003</v>
      </c>
      <c r="BB694" s="394">
        <v>555.41499999999996</v>
      </c>
      <c r="BC694" s="395">
        <v>49.423907568932648</v>
      </c>
      <c r="BD694" s="75"/>
      <c r="BE694" s="75"/>
      <c r="BF694" s="75"/>
      <c r="BI694" s="194"/>
    </row>
    <row r="695" spans="1:61" ht="11.25" customHeight="1" x14ac:dyDescent="0.3">
      <c r="A695" s="306" t="s">
        <v>1354</v>
      </c>
      <c r="B695" s="307">
        <v>0</v>
      </c>
      <c r="C695" s="829">
        <v>89414</v>
      </c>
      <c r="D695" s="392">
        <v>110.88</v>
      </c>
      <c r="E695" s="309">
        <v>0</v>
      </c>
      <c r="F695" s="310">
        <v>0</v>
      </c>
      <c r="G695" s="310">
        <v>0</v>
      </c>
      <c r="H695" s="310">
        <v>0</v>
      </c>
      <c r="I695" s="218">
        <v>0</v>
      </c>
      <c r="J695" s="310">
        <v>0</v>
      </c>
      <c r="K695" s="310">
        <v>0</v>
      </c>
      <c r="L695" s="310">
        <v>0</v>
      </c>
      <c r="M695" s="310">
        <v>0</v>
      </c>
      <c r="N695" s="311">
        <v>0</v>
      </c>
      <c r="O695" s="312">
        <v>0</v>
      </c>
      <c r="P695" s="310">
        <v>0</v>
      </c>
      <c r="Q695" s="312">
        <v>0</v>
      </c>
      <c r="R695" s="312">
        <v>0</v>
      </c>
      <c r="S695" s="312">
        <v>110.88</v>
      </c>
      <c r="T695" s="311">
        <v>110.38500000000001</v>
      </c>
      <c r="U695" s="218">
        <v>0</v>
      </c>
      <c r="V695" s="312">
        <v>0</v>
      </c>
      <c r="W695" s="312">
        <v>0</v>
      </c>
      <c r="X695" s="311">
        <v>110.38500000000001</v>
      </c>
      <c r="Y695" s="311">
        <v>0</v>
      </c>
      <c r="Z695" s="310">
        <v>0</v>
      </c>
      <c r="AA695" s="310">
        <v>0</v>
      </c>
      <c r="AB695" s="310">
        <v>0</v>
      </c>
      <c r="AC695" s="310">
        <v>0</v>
      </c>
      <c r="AD695" s="311">
        <v>0</v>
      </c>
      <c r="AE695" s="312">
        <v>0</v>
      </c>
      <c r="AF695" s="312">
        <v>0</v>
      </c>
      <c r="AG695" s="312">
        <v>0</v>
      </c>
      <c r="AH695" s="393">
        <v>0</v>
      </c>
      <c r="AI695" s="186">
        <v>0</v>
      </c>
      <c r="AJ695" s="192">
        <v>7501017367337</v>
      </c>
      <c r="AK695" s="192">
        <v>89115</v>
      </c>
      <c r="AL695" s="76"/>
      <c r="AM695" s="75">
        <v>89414</v>
      </c>
      <c r="AO695" s="188">
        <v>0</v>
      </c>
      <c r="AP695" s="188">
        <v>0</v>
      </c>
      <c r="AQ695" s="187">
        <v>0</v>
      </c>
      <c r="AR695" s="188">
        <v>0</v>
      </c>
      <c r="AS695" s="187">
        <v>0</v>
      </c>
      <c r="AT695" s="188">
        <v>0</v>
      </c>
      <c r="AU695" s="187">
        <v>0</v>
      </c>
      <c r="AV695" s="188">
        <v>0</v>
      </c>
      <c r="AW695" s="187">
        <v>0</v>
      </c>
      <c r="AX695" s="188">
        <v>0</v>
      </c>
      <c r="AY695" s="187">
        <v>0</v>
      </c>
      <c r="AZ695" s="188">
        <v>0</v>
      </c>
      <c r="BA695" s="187">
        <v>0</v>
      </c>
      <c r="BB695" s="188">
        <v>0</v>
      </c>
      <c r="BC695" s="187">
        <v>0</v>
      </c>
      <c r="BD695" s="75"/>
      <c r="BE695" s="75"/>
      <c r="BF695" s="75"/>
      <c r="BI695" s="194"/>
    </row>
    <row r="696" spans="1:61" s="77" customFormat="1" ht="11.25" customHeight="1" x14ac:dyDescent="0.2">
      <c r="A696" s="149" t="s">
        <v>146</v>
      </c>
      <c r="B696" s="169">
        <v>0</v>
      </c>
      <c r="C696" s="871"/>
      <c r="D696" s="379">
        <v>1298.5302999999999</v>
      </c>
      <c r="E696" s="220">
        <v>24.271594392523362</v>
      </c>
      <c r="F696" s="221">
        <v>1670</v>
      </c>
      <c r="G696" s="221">
        <v>1670</v>
      </c>
      <c r="H696" s="221">
        <v>490</v>
      </c>
      <c r="I696" s="222">
        <v>29.341317365269461</v>
      </c>
      <c r="J696" s="223">
        <v>1708.62</v>
      </c>
      <c r="K696" s="221">
        <v>1605</v>
      </c>
      <c r="L696" s="221">
        <v>176.22499999999999</v>
      </c>
      <c r="M696" s="221">
        <v>10.9797507788162</v>
      </c>
      <c r="N696" s="223">
        <v>0</v>
      </c>
      <c r="O696" s="224">
        <v>6.93</v>
      </c>
      <c r="P696" s="221">
        <v>32.67</v>
      </c>
      <c r="Q696" s="224">
        <v>12.225948426215307</v>
      </c>
      <c r="R696" s="224">
        <v>28.308903676651337</v>
      </c>
      <c r="S696" s="224">
        <v>1612.3053</v>
      </c>
      <c r="T696" s="223">
        <v>1508.2300000000002</v>
      </c>
      <c r="U696" s="222">
        <v>28.191214953271032</v>
      </c>
      <c r="V696" s="224">
        <v>642.01499999999999</v>
      </c>
      <c r="W696" s="224">
        <v>25.740000000000002</v>
      </c>
      <c r="X696" s="223">
        <v>840.47500000000014</v>
      </c>
      <c r="Y696" s="223">
        <v>341.55</v>
      </c>
      <c r="Z696" s="221">
        <v>29.7</v>
      </c>
      <c r="AA696" s="221">
        <v>0</v>
      </c>
      <c r="AB696" s="221">
        <v>0</v>
      </c>
      <c r="AC696" s="221">
        <v>0</v>
      </c>
      <c r="AD696" s="223">
        <v>271.75</v>
      </c>
      <c r="AE696" s="224">
        <v>5.9390000000000001</v>
      </c>
      <c r="AF696" s="224">
        <v>5.9390000000000001</v>
      </c>
      <c r="AG696" s="224">
        <v>0</v>
      </c>
      <c r="AH696" s="224">
        <v>0</v>
      </c>
      <c r="AI696" s="225">
        <v>1060</v>
      </c>
      <c r="AJ696" s="192">
        <v>0</v>
      </c>
      <c r="AK696" s="192">
        <v>0</v>
      </c>
      <c r="AL696" s="226"/>
      <c r="AM696" s="75">
        <v>0</v>
      </c>
      <c r="AN696" s="76"/>
      <c r="AO696" s="223">
        <v>0</v>
      </c>
      <c r="AP696" s="223">
        <v>0</v>
      </c>
      <c r="AQ696" s="222">
        <v>0</v>
      </c>
      <c r="AR696" s="223">
        <v>0</v>
      </c>
      <c r="AS696" s="222">
        <v>0</v>
      </c>
      <c r="AT696" s="223">
        <v>0</v>
      </c>
      <c r="AU696" s="222">
        <v>0</v>
      </c>
      <c r="AV696" s="223">
        <v>0</v>
      </c>
      <c r="AW696" s="222">
        <v>0</v>
      </c>
      <c r="AX696" s="223">
        <v>0</v>
      </c>
      <c r="AY696" s="222">
        <v>0</v>
      </c>
      <c r="AZ696" s="223">
        <v>0</v>
      </c>
      <c r="BA696" s="222">
        <v>0</v>
      </c>
      <c r="BB696" s="223">
        <v>0</v>
      </c>
      <c r="BC696" s="222">
        <v>0</v>
      </c>
      <c r="BD696" s="75"/>
      <c r="BE696" s="75"/>
      <c r="BF696" s="56"/>
      <c r="BI696" s="194"/>
    </row>
    <row r="697" spans="1:61" ht="11.25" customHeight="1" x14ac:dyDescent="0.3">
      <c r="A697" s="344" t="s">
        <v>1355</v>
      </c>
      <c r="B697" s="345">
        <v>0</v>
      </c>
      <c r="C697" s="858">
        <v>89180</v>
      </c>
      <c r="D697" s="389">
        <v>1688.8500000000004</v>
      </c>
      <c r="E697" s="347">
        <v>34.46632653061225</v>
      </c>
      <c r="F697" s="348">
        <v>780</v>
      </c>
      <c r="G697" s="348">
        <v>780</v>
      </c>
      <c r="H697" s="348">
        <v>1297</v>
      </c>
      <c r="I697" s="349">
        <v>166.2820512820513</v>
      </c>
      <c r="J697" s="348">
        <v>1668.41</v>
      </c>
      <c r="K697" s="348">
        <v>1470</v>
      </c>
      <c r="L697" s="348">
        <v>297.45000000000005</v>
      </c>
      <c r="M697" s="348">
        <v>20.234693877551024</v>
      </c>
      <c r="N697" s="350">
        <v>0</v>
      </c>
      <c r="O697" s="351">
        <v>22.5</v>
      </c>
      <c r="P697" s="348">
        <v>27.45</v>
      </c>
      <c r="Q697" s="351">
        <v>19.473630582410799</v>
      </c>
      <c r="R697" s="351">
        <v>48.340635695062971</v>
      </c>
      <c r="S697" s="351">
        <v>2688.4000000000005</v>
      </c>
      <c r="T697" s="350">
        <v>2976.2999999999997</v>
      </c>
      <c r="U697" s="349">
        <v>60.740816326530613</v>
      </c>
      <c r="V697" s="351">
        <v>367.65</v>
      </c>
      <c r="W697" s="351">
        <v>4.95</v>
      </c>
      <c r="X697" s="350">
        <v>2603.6999999999998</v>
      </c>
      <c r="Y697" s="350">
        <v>1304.0999999999999</v>
      </c>
      <c r="Z697" s="348">
        <v>708.75</v>
      </c>
      <c r="AA697" s="348">
        <v>0</v>
      </c>
      <c r="AB697" s="348">
        <v>0</v>
      </c>
      <c r="AC697" s="348">
        <v>0</v>
      </c>
      <c r="AD697" s="350">
        <v>23.850000000000023</v>
      </c>
      <c r="AE697" s="351">
        <v>0</v>
      </c>
      <c r="AF697" s="351">
        <v>0</v>
      </c>
      <c r="AG697" s="351">
        <v>0</v>
      </c>
      <c r="AH697" s="352">
        <v>0</v>
      </c>
      <c r="AI697" s="186">
        <v>1495</v>
      </c>
      <c r="AJ697" s="192">
        <v>7501017362929</v>
      </c>
      <c r="AK697" s="192" t="s">
        <v>262</v>
      </c>
      <c r="AL697" s="76"/>
      <c r="AM697" s="75">
        <v>89180</v>
      </c>
      <c r="AO697" s="350">
        <v>1330.8</v>
      </c>
      <c r="AP697" s="350">
        <v>1178.0999999999999</v>
      </c>
      <c r="AQ697" s="349">
        <v>65.45</v>
      </c>
      <c r="AR697" s="350">
        <v>1179.45</v>
      </c>
      <c r="AS697" s="349">
        <v>68.772594752186592</v>
      </c>
      <c r="AT697" s="350">
        <v>1634.85</v>
      </c>
      <c r="AU697" s="349">
        <v>106.50488599348533</v>
      </c>
      <c r="AV697" s="350">
        <v>979.65</v>
      </c>
      <c r="AW697" s="349">
        <v>66.642857142857139</v>
      </c>
      <c r="AX697" s="350">
        <v>829.35000000000014</v>
      </c>
      <c r="AY697" s="349">
        <v>60.536496350364978</v>
      </c>
      <c r="AZ697" s="350">
        <v>1231.2</v>
      </c>
      <c r="BA697" s="349">
        <v>85.7979094076655</v>
      </c>
      <c r="BB697" s="350">
        <v>1148.3999999999999</v>
      </c>
      <c r="BC697" s="349">
        <v>60.020226251793304</v>
      </c>
      <c r="BD697" s="75"/>
      <c r="BE697" s="75"/>
      <c r="BF697" s="75"/>
      <c r="BI697" s="194"/>
    </row>
    <row r="698" spans="1:61" ht="11.25" customHeight="1" x14ac:dyDescent="0.3">
      <c r="A698" s="344" t="s">
        <v>4932</v>
      </c>
      <c r="B698" s="345">
        <v>0</v>
      </c>
      <c r="C698" s="858">
        <v>89904</v>
      </c>
      <c r="D698" s="389">
        <v>1E-4</v>
      </c>
      <c r="E698" s="347">
        <v>0</v>
      </c>
      <c r="F698" s="348">
        <v>0</v>
      </c>
      <c r="G698" s="348">
        <v>0</v>
      </c>
      <c r="H698" s="348">
        <v>0</v>
      </c>
      <c r="I698" s="349">
        <v>0</v>
      </c>
      <c r="J698" s="348">
        <v>0</v>
      </c>
      <c r="K698" s="348">
        <v>0</v>
      </c>
      <c r="L698" s="348">
        <v>0</v>
      </c>
      <c r="M698" s="348">
        <v>0</v>
      </c>
      <c r="N698" s="350">
        <v>0</v>
      </c>
      <c r="O698" s="351">
        <v>0</v>
      </c>
      <c r="P698" s="348">
        <v>0</v>
      </c>
      <c r="Q698" s="351">
        <v>0</v>
      </c>
      <c r="R698" s="351">
        <v>0</v>
      </c>
      <c r="S698" s="351">
        <v>1E-4</v>
      </c>
      <c r="T698" s="350">
        <v>0</v>
      </c>
      <c r="U698" s="349">
        <v>0</v>
      </c>
      <c r="V698" s="351">
        <v>0</v>
      </c>
      <c r="W698" s="351">
        <v>0</v>
      </c>
      <c r="X698" s="350">
        <v>0</v>
      </c>
      <c r="Y698" s="350">
        <v>0</v>
      </c>
      <c r="Z698" s="348">
        <v>0</v>
      </c>
      <c r="AA698" s="348">
        <v>0</v>
      </c>
      <c r="AB698" s="348">
        <v>0</v>
      </c>
      <c r="AC698" s="348">
        <v>0</v>
      </c>
      <c r="AD698" s="350">
        <v>0</v>
      </c>
      <c r="AE698" s="351">
        <v>0</v>
      </c>
      <c r="AF698" s="351">
        <v>0</v>
      </c>
      <c r="AG698" s="351">
        <v>0</v>
      </c>
      <c r="AH698" s="352">
        <v>0</v>
      </c>
      <c r="AI698" s="186">
        <v>0</v>
      </c>
      <c r="AJ698" s="192">
        <v>7501017362929</v>
      </c>
      <c r="AK698" s="192" t="s">
        <v>262</v>
      </c>
      <c r="AL698" s="76"/>
      <c r="AM698" s="75">
        <v>89904</v>
      </c>
      <c r="AO698" s="350">
        <v>62.1</v>
      </c>
      <c r="AP698" s="350">
        <v>0</v>
      </c>
      <c r="AQ698" s="349">
        <v>0</v>
      </c>
      <c r="AR698" s="350">
        <v>0</v>
      </c>
      <c r="AS698" s="349">
        <v>0</v>
      </c>
      <c r="AT698" s="350">
        <v>186.3</v>
      </c>
      <c r="AU698" s="349">
        <v>0</v>
      </c>
      <c r="AV698" s="350">
        <v>2689.2</v>
      </c>
      <c r="AW698" s="349">
        <v>144.3478260869565</v>
      </c>
      <c r="AX698" s="350">
        <v>0</v>
      </c>
      <c r="AY698" s="349">
        <v>0</v>
      </c>
      <c r="AZ698" s="350">
        <v>0</v>
      </c>
      <c r="BA698" s="349">
        <v>0</v>
      </c>
      <c r="BB698" s="350">
        <v>0</v>
      </c>
      <c r="BC698" s="349">
        <v>0</v>
      </c>
      <c r="BD698" s="75"/>
      <c r="BE698" s="75"/>
      <c r="BF698" s="75"/>
      <c r="BI698" s="194"/>
    </row>
    <row r="699" spans="1:61" ht="11.25" customHeight="1" x14ac:dyDescent="0.3">
      <c r="A699" s="184" t="s">
        <v>1356</v>
      </c>
      <c r="B699" s="185">
        <v>0</v>
      </c>
      <c r="C699" s="829">
        <v>89105</v>
      </c>
      <c r="D699" s="284">
        <v>169.65</v>
      </c>
      <c r="E699" s="91">
        <v>508.95</v>
      </c>
      <c r="F699" s="186">
        <v>0</v>
      </c>
      <c r="G699" s="186">
        <v>0</v>
      </c>
      <c r="H699" s="186">
        <v>0</v>
      </c>
      <c r="I699" s="187">
        <v>0</v>
      </c>
      <c r="J699" s="186">
        <v>0</v>
      </c>
      <c r="K699" s="186">
        <v>10</v>
      </c>
      <c r="L699" s="186">
        <v>0</v>
      </c>
      <c r="M699" s="186">
        <v>0</v>
      </c>
      <c r="N699" s="188">
        <v>0</v>
      </c>
      <c r="O699" s="189">
        <v>0</v>
      </c>
      <c r="P699" s="186">
        <v>4.5</v>
      </c>
      <c r="Q699" s="189">
        <v>0</v>
      </c>
      <c r="R699" s="189">
        <v>0</v>
      </c>
      <c r="S699" s="189">
        <v>169.65</v>
      </c>
      <c r="T699" s="188">
        <v>169.65</v>
      </c>
      <c r="U699" s="187">
        <v>508.95</v>
      </c>
      <c r="V699" s="189">
        <v>0</v>
      </c>
      <c r="W699" s="189">
        <v>4.5</v>
      </c>
      <c r="X699" s="188">
        <v>165.15</v>
      </c>
      <c r="Y699" s="188">
        <v>0</v>
      </c>
      <c r="Z699" s="186">
        <v>0</v>
      </c>
      <c r="AA699" s="186">
        <v>0</v>
      </c>
      <c r="AB699" s="186">
        <v>0</v>
      </c>
      <c r="AC699" s="186">
        <v>0</v>
      </c>
      <c r="AD699" s="188">
        <v>0</v>
      </c>
      <c r="AE699" s="189">
        <v>0</v>
      </c>
      <c r="AF699" s="189">
        <v>0</v>
      </c>
      <c r="AG699" s="189">
        <v>0</v>
      </c>
      <c r="AH699" s="191">
        <v>0</v>
      </c>
      <c r="AI699" s="186">
        <v>0</v>
      </c>
      <c r="AJ699" s="192">
        <v>7501017362929</v>
      </c>
      <c r="AK699" s="192">
        <v>89180</v>
      </c>
      <c r="AL699" s="76"/>
      <c r="AM699" s="75">
        <v>89105</v>
      </c>
      <c r="AO699" s="188">
        <v>1.05</v>
      </c>
      <c r="AP699" s="188">
        <v>0</v>
      </c>
      <c r="AQ699" s="187">
        <v>0</v>
      </c>
      <c r="AR699" s="188">
        <v>3.15</v>
      </c>
      <c r="AS699" s="187">
        <v>0</v>
      </c>
      <c r="AT699" s="188">
        <v>0</v>
      </c>
      <c r="AU699" s="187">
        <v>0</v>
      </c>
      <c r="AV699" s="188">
        <v>4.05</v>
      </c>
      <c r="AW699" s="187">
        <v>0</v>
      </c>
      <c r="AX699" s="188">
        <v>7.2</v>
      </c>
      <c r="AY699" s="187">
        <v>0</v>
      </c>
      <c r="AZ699" s="188">
        <v>1.35</v>
      </c>
      <c r="BA699" s="187">
        <v>0</v>
      </c>
      <c r="BB699" s="188">
        <v>0</v>
      </c>
      <c r="BC699" s="187">
        <v>0</v>
      </c>
      <c r="BD699" s="75"/>
      <c r="BE699" s="75"/>
      <c r="BF699" s="75"/>
      <c r="BI699" s="194"/>
    </row>
    <row r="700" spans="1:61" ht="11.25" customHeight="1" x14ac:dyDescent="0.3">
      <c r="A700" s="184" t="s">
        <v>1357</v>
      </c>
      <c r="B700" s="185">
        <v>0</v>
      </c>
      <c r="C700" s="829">
        <v>89903</v>
      </c>
      <c r="D700" s="284">
        <v>534</v>
      </c>
      <c r="E700" s="91">
        <v>1456.3636363636365</v>
      </c>
      <c r="F700" s="186">
        <v>0</v>
      </c>
      <c r="G700" s="186">
        <v>0</v>
      </c>
      <c r="H700" s="186">
        <v>0</v>
      </c>
      <c r="I700" s="187">
        <v>0</v>
      </c>
      <c r="J700" s="186">
        <v>0</v>
      </c>
      <c r="K700" s="186">
        <v>11</v>
      </c>
      <c r="L700" s="186">
        <v>2.5</v>
      </c>
      <c r="M700" s="186">
        <v>22.727272727272727</v>
      </c>
      <c r="N700" s="188">
        <v>0.5</v>
      </c>
      <c r="O700" s="189">
        <v>0</v>
      </c>
      <c r="P700" s="186">
        <v>3</v>
      </c>
      <c r="Q700" s="189">
        <v>0</v>
      </c>
      <c r="R700" s="189">
        <v>0</v>
      </c>
      <c r="S700" s="189">
        <v>531.5</v>
      </c>
      <c r="T700" s="188">
        <v>531.5</v>
      </c>
      <c r="U700" s="187">
        <v>1449.5454545454545</v>
      </c>
      <c r="V700" s="189">
        <v>0</v>
      </c>
      <c r="W700" s="189">
        <v>2.5</v>
      </c>
      <c r="X700" s="188">
        <v>529</v>
      </c>
      <c r="Y700" s="188">
        <v>0</v>
      </c>
      <c r="Z700" s="186">
        <v>0</v>
      </c>
      <c r="AA700" s="186">
        <v>0</v>
      </c>
      <c r="AB700" s="186">
        <v>0</v>
      </c>
      <c r="AC700" s="186">
        <v>0</v>
      </c>
      <c r="AD700" s="188">
        <v>0</v>
      </c>
      <c r="AE700" s="189">
        <v>0</v>
      </c>
      <c r="AF700" s="189">
        <v>0</v>
      </c>
      <c r="AG700" s="189">
        <v>0</v>
      </c>
      <c r="AH700" s="191">
        <v>0</v>
      </c>
      <c r="AI700" s="186">
        <v>0</v>
      </c>
      <c r="AJ700" s="192">
        <v>7501017362929</v>
      </c>
      <c r="AK700" s="192">
        <v>89180</v>
      </c>
      <c r="AL700" s="76"/>
      <c r="AM700" s="75">
        <v>89903</v>
      </c>
      <c r="AO700" s="188">
        <v>27</v>
      </c>
      <c r="AP700" s="188">
        <v>36</v>
      </c>
      <c r="AQ700" s="187">
        <v>0</v>
      </c>
      <c r="AR700" s="188">
        <v>3</v>
      </c>
      <c r="AS700" s="187">
        <v>0</v>
      </c>
      <c r="AT700" s="188">
        <v>42</v>
      </c>
      <c r="AU700" s="187">
        <v>105</v>
      </c>
      <c r="AV700" s="188">
        <v>139</v>
      </c>
      <c r="AW700" s="187">
        <v>0</v>
      </c>
      <c r="AX700" s="188">
        <v>2391.5</v>
      </c>
      <c r="AY700" s="187">
        <v>119.575</v>
      </c>
      <c r="AZ700" s="188">
        <v>2017</v>
      </c>
      <c r="BA700" s="187">
        <v>41.374358974358977</v>
      </c>
      <c r="BB700" s="188">
        <v>0</v>
      </c>
      <c r="BC700" s="187">
        <v>0</v>
      </c>
      <c r="BD700" s="75"/>
      <c r="BE700" s="75"/>
      <c r="BF700" s="75"/>
      <c r="BI700" s="194"/>
    </row>
    <row r="701" spans="1:61" ht="11.25" customHeight="1" x14ac:dyDescent="0.3">
      <c r="A701" s="184" t="s">
        <v>4869</v>
      </c>
      <c r="B701" s="185">
        <v>0</v>
      </c>
      <c r="C701" s="829">
        <v>89906</v>
      </c>
      <c r="D701" s="284">
        <v>1E-4</v>
      </c>
      <c r="E701" s="91">
        <v>0</v>
      </c>
      <c r="F701" s="186">
        <v>0</v>
      </c>
      <c r="G701" s="186">
        <v>0</v>
      </c>
      <c r="H701" s="186">
        <v>0</v>
      </c>
      <c r="I701" s="187">
        <v>0</v>
      </c>
      <c r="J701" s="186">
        <v>0</v>
      </c>
      <c r="K701" s="186">
        <v>0</v>
      </c>
      <c r="L701" s="186">
        <v>0</v>
      </c>
      <c r="M701" s="186">
        <v>0</v>
      </c>
      <c r="N701" s="188">
        <v>0</v>
      </c>
      <c r="O701" s="189">
        <v>0</v>
      </c>
      <c r="P701" s="186">
        <v>0</v>
      </c>
      <c r="Q701" s="189">
        <v>0</v>
      </c>
      <c r="R701" s="189">
        <v>0</v>
      </c>
      <c r="S701" s="189">
        <v>1E-4</v>
      </c>
      <c r="T701" s="188">
        <v>0</v>
      </c>
      <c r="U701" s="187">
        <v>0</v>
      </c>
      <c r="V701" s="189">
        <v>0</v>
      </c>
      <c r="W701" s="189">
        <v>0</v>
      </c>
      <c r="X701" s="188">
        <v>0</v>
      </c>
      <c r="Y701" s="188">
        <v>0</v>
      </c>
      <c r="Z701" s="186">
        <v>0</v>
      </c>
      <c r="AA701" s="186">
        <v>0</v>
      </c>
      <c r="AB701" s="186">
        <v>0</v>
      </c>
      <c r="AC701" s="186">
        <v>0</v>
      </c>
      <c r="AD701" s="188">
        <v>0</v>
      </c>
      <c r="AE701" s="189">
        <v>0</v>
      </c>
      <c r="AF701" s="189">
        <v>0</v>
      </c>
      <c r="AG701" s="189">
        <v>0</v>
      </c>
      <c r="AH701" s="191">
        <v>0</v>
      </c>
      <c r="AI701" s="186">
        <v>0</v>
      </c>
      <c r="AJ701" s="192">
        <v>7501017362929</v>
      </c>
      <c r="AK701" s="192">
        <v>89180</v>
      </c>
      <c r="AL701" s="76"/>
      <c r="AM701" s="75">
        <v>89906</v>
      </c>
      <c r="AO701" s="188">
        <v>0</v>
      </c>
      <c r="AP701" s="188">
        <v>0</v>
      </c>
      <c r="AQ701" s="187">
        <v>0</v>
      </c>
      <c r="AR701" s="188">
        <v>0</v>
      </c>
      <c r="AS701" s="187">
        <v>0</v>
      </c>
      <c r="AT701" s="188">
        <v>0</v>
      </c>
      <c r="AU701" s="187">
        <v>0</v>
      </c>
      <c r="AV701" s="188">
        <v>0</v>
      </c>
      <c r="AW701" s="187">
        <v>0</v>
      </c>
      <c r="AX701" s="188">
        <v>0</v>
      </c>
      <c r="AY701" s="187">
        <v>0</v>
      </c>
      <c r="AZ701" s="188">
        <v>0</v>
      </c>
      <c r="BA701" s="187">
        <v>0</v>
      </c>
      <c r="BB701" s="188">
        <v>0</v>
      </c>
      <c r="BC701" s="187">
        <v>0</v>
      </c>
      <c r="BD701" s="75"/>
      <c r="BE701" s="75"/>
      <c r="BF701" s="75"/>
      <c r="BI701" s="194"/>
    </row>
    <row r="702" spans="1:61" ht="11.25" customHeight="1" x14ac:dyDescent="0.3">
      <c r="A702" s="184" t="s">
        <v>1358</v>
      </c>
      <c r="B702" s="185">
        <v>0</v>
      </c>
      <c r="C702" s="829">
        <v>89181</v>
      </c>
      <c r="D702" s="284">
        <v>1E-4</v>
      </c>
      <c r="E702" s="91">
        <v>0</v>
      </c>
      <c r="F702" s="186">
        <v>0</v>
      </c>
      <c r="G702" s="186">
        <v>0</v>
      </c>
      <c r="H702" s="186">
        <v>0</v>
      </c>
      <c r="I702" s="187">
        <v>0</v>
      </c>
      <c r="J702" s="186">
        <v>0</v>
      </c>
      <c r="K702" s="186">
        <v>0</v>
      </c>
      <c r="L702" s="186">
        <v>0</v>
      </c>
      <c r="M702" s="186">
        <v>0</v>
      </c>
      <c r="N702" s="188">
        <v>0</v>
      </c>
      <c r="O702" s="189">
        <v>0</v>
      </c>
      <c r="P702" s="186">
        <v>0</v>
      </c>
      <c r="Q702" s="189">
        <v>0</v>
      </c>
      <c r="R702" s="189">
        <v>0</v>
      </c>
      <c r="S702" s="189">
        <v>1E-4</v>
      </c>
      <c r="T702" s="188">
        <v>0.45</v>
      </c>
      <c r="U702" s="187">
        <v>0</v>
      </c>
      <c r="V702" s="189">
        <v>0</v>
      </c>
      <c r="W702" s="189">
        <v>0</v>
      </c>
      <c r="X702" s="188">
        <v>0.45</v>
      </c>
      <c r="Y702" s="188">
        <v>0</v>
      </c>
      <c r="Z702" s="186">
        <v>0</v>
      </c>
      <c r="AA702" s="186">
        <v>0</v>
      </c>
      <c r="AB702" s="186">
        <v>0</v>
      </c>
      <c r="AC702" s="186">
        <v>0</v>
      </c>
      <c r="AD702" s="188">
        <v>0</v>
      </c>
      <c r="AE702" s="189">
        <v>0</v>
      </c>
      <c r="AF702" s="189">
        <v>0</v>
      </c>
      <c r="AG702" s="189">
        <v>0</v>
      </c>
      <c r="AH702" s="191">
        <v>0</v>
      </c>
      <c r="AI702" s="186">
        <v>0</v>
      </c>
      <c r="AJ702" s="192">
        <v>7501017362929</v>
      </c>
      <c r="AK702" s="192">
        <v>89180</v>
      </c>
      <c r="AL702" s="76"/>
      <c r="AM702" s="75">
        <v>89181</v>
      </c>
      <c r="AO702" s="188">
        <v>0</v>
      </c>
      <c r="AP702" s="188">
        <v>0</v>
      </c>
      <c r="AQ702" s="187">
        <v>0</v>
      </c>
      <c r="AR702" s="188">
        <v>0</v>
      </c>
      <c r="AS702" s="187">
        <v>0</v>
      </c>
      <c r="AT702" s="188">
        <v>0</v>
      </c>
      <c r="AU702" s="187">
        <v>0</v>
      </c>
      <c r="AV702" s="188">
        <v>0</v>
      </c>
      <c r="AW702" s="187">
        <v>0</v>
      </c>
      <c r="AX702" s="188">
        <v>-2.7</v>
      </c>
      <c r="AY702" s="187">
        <v>-4.1538461538461542</v>
      </c>
      <c r="AZ702" s="188">
        <v>0.45</v>
      </c>
      <c r="BA702" s="187">
        <v>0</v>
      </c>
      <c r="BB702" s="188">
        <v>0</v>
      </c>
      <c r="BC702" s="187">
        <v>0</v>
      </c>
      <c r="BD702" s="75"/>
      <c r="BE702" s="75"/>
      <c r="BF702" s="75"/>
      <c r="BI702" s="194"/>
    </row>
    <row r="703" spans="1:61" ht="11.25" customHeight="1" x14ac:dyDescent="0.3">
      <c r="A703" s="184" t="s">
        <v>1359</v>
      </c>
      <c r="B703" s="185">
        <v>0</v>
      </c>
      <c r="C703" s="829">
        <v>89106</v>
      </c>
      <c r="D703" s="284">
        <v>48.89</v>
      </c>
      <c r="E703" s="91">
        <v>0</v>
      </c>
      <c r="F703" s="186">
        <v>0</v>
      </c>
      <c r="G703" s="186">
        <v>0</v>
      </c>
      <c r="H703" s="186">
        <v>0</v>
      </c>
      <c r="I703" s="187">
        <v>0</v>
      </c>
      <c r="J703" s="186">
        <v>0</v>
      </c>
      <c r="K703" s="186">
        <v>0</v>
      </c>
      <c r="L703" s="186">
        <v>0</v>
      </c>
      <c r="M703" s="186">
        <v>0</v>
      </c>
      <c r="N703" s="188">
        <v>9.7780000000000005</v>
      </c>
      <c r="O703" s="189">
        <v>0</v>
      </c>
      <c r="P703" s="186">
        <v>9.7780000000000005</v>
      </c>
      <c r="Q703" s="189">
        <v>0</v>
      </c>
      <c r="R703" s="189">
        <v>0</v>
      </c>
      <c r="S703" s="189">
        <v>48.89</v>
      </c>
      <c r="T703" s="188">
        <v>48.89</v>
      </c>
      <c r="U703" s="187">
        <v>0</v>
      </c>
      <c r="V703" s="189">
        <v>0</v>
      </c>
      <c r="W703" s="189">
        <v>0</v>
      </c>
      <c r="X703" s="188">
        <v>48.89</v>
      </c>
      <c r="Y703" s="188">
        <v>0</v>
      </c>
      <c r="Z703" s="186">
        <v>0</v>
      </c>
      <c r="AA703" s="186">
        <v>0</v>
      </c>
      <c r="AB703" s="186">
        <v>0</v>
      </c>
      <c r="AC703" s="186">
        <v>0</v>
      </c>
      <c r="AD703" s="188">
        <v>0</v>
      </c>
      <c r="AE703" s="189">
        <v>0</v>
      </c>
      <c r="AF703" s="189">
        <v>0</v>
      </c>
      <c r="AG703" s="189">
        <v>0</v>
      </c>
      <c r="AH703" s="191">
        <v>0</v>
      </c>
      <c r="AI703" s="186">
        <v>0</v>
      </c>
      <c r="AJ703" s="192">
        <v>7501017362929</v>
      </c>
      <c r="AK703" s="192">
        <v>89180</v>
      </c>
      <c r="AL703" s="76"/>
      <c r="AM703" s="75">
        <v>89106</v>
      </c>
      <c r="AO703" s="188">
        <v>0</v>
      </c>
      <c r="AP703" s="188">
        <v>0</v>
      </c>
      <c r="AQ703" s="187">
        <v>0</v>
      </c>
      <c r="AR703" s="188">
        <v>0</v>
      </c>
      <c r="AS703" s="187">
        <v>0</v>
      </c>
      <c r="AT703" s="188">
        <v>0</v>
      </c>
      <c r="AU703" s="187">
        <v>0</v>
      </c>
      <c r="AV703" s="188">
        <v>0</v>
      </c>
      <c r="AW703" s="187">
        <v>0</v>
      </c>
      <c r="AX703" s="188">
        <v>0</v>
      </c>
      <c r="AY703" s="187">
        <v>0</v>
      </c>
      <c r="AZ703" s="188">
        <v>0</v>
      </c>
      <c r="BA703" s="187">
        <v>0</v>
      </c>
      <c r="BB703" s="188">
        <v>0</v>
      </c>
      <c r="BC703" s="187">
        <v>0</v>
      </c>
      <c r="BD703" s="75"/>
      <c r="BE703" s="75"/>
      <c r="BF703" s="75"/>
      <c r="BI703" s="194"/>
    </row>
    <row r="704" spans="1:61" ht="11.25" customHeight="1" x14ac:dyDescent="0.3">
      <c r="A704" s="184" t="s">
        <v>1360</v>
      </c>
      <c r="B704" s="185">
        <v>0</v>
      </c>
      <c r="C704" s="829">
        <v>89107</v>
      </c>
      <c r="D704" s="284">
        <v>1E-4</v>
      </c>
      <c r="E704" s="91">
        <v>0</v>
      </c>
      <c r="F704" s="186">
        <v>0</v>
      </c>
      <c r="G704" s="186">
        <v>0</v>
      </c>
      <c r="H704" s="186">
        <v>0</v>
      </c>
      <c r="I704" s="187">
        <v>0</v>
      </c>
      <c r="J704" s="186">
        <v>0</v>
      </c>
      <c r="K704" s="186">
        <v>0</v>
      </c>
      <c r="L704" s="186">
        <v>0</v>
      </c>
      <c r="M704" s="186">
        <v>0</v>
      </c>
      <c r="N704" s="188">
        <v>0</v>
      </c>
      <c r="O704" s="189">
        <v>0</v>
      </c>
      <c r="P704" s="186">
        <v>0</v>
      </c>
      <c r="Q704" s="189">
        <v>0</v>
      </c>
      <c r="R704" s="189">
        <v>0</v>
      </c>
      <c r="S704" s="189">
        <v>1E-4</v>
      </c>
      <c r="T704" s="188">
        <v>0</v>
      </c>
      <c r="U704" s="187">
        <v>0</v>
      </c>
      <c r="V704" s="189">
        <v>0</v>
      </c>
      <c r="W704" s="189">
        <v>0</v>
      </c>
      <c r="X704" s="188">
        <v>0</v>
      </c>
      <c r="Y704" s="188">
        <v>0</v>
      </c>
      <c r="Z704" s="186">
        <v>0</v>
      </c>
      <c r="AA704" s="186">
        <v>0</v>
      </c>
      <c r="AB704" s="186">
        <v>0</v>
      </c>
      <c r="AC704" s="186">
        <v>0</v>
      </c>
      <c r="AD704" s="188">
        <v>0</v>
      </c>
      <c r="AE704" s="189">
        <v>0</v>
      </c>
      <c r="AF704" s="189">
        <v>0</v>
      </c>
      <c r="AG704" s="189">
        <v>0</v>
      </c>
      <c r="AH704" s="191">
        <v>1</v>
      </c>
      <c r="AI704" s="186">
        <v>0</v>
      </c>
      <c r="AJ704" s="192">
        <v>7501017362929</v>
      </c>
      <c r="AK704" s="192">
        <v>89180</v>
      </c>
      <c r="AL704" s="76"/>
      <c r="AM704" s="75">
        <v>89107</v>
      </c>
      <c r="AO704" s="188">
        <v>0</v>
      </c>
      <c r="AP704" s="188">
        <v>0</v>
      </c>
      <c r="AQ704" s="187">
        <v>0</v>
      </c>
      <c r="AR704" s="188">
        <v>0</v>
      </c>
      <c r="AS704" s="187">
        <v>0</v>
      </c>
      <c r="AT704" s="188">
        <v>0</v>
      </c>
      <c r="AU704" s="187">
        <v>0</v>
      </c>
      <c r="AV704" s="188">
        <v>0</v>
      </c>
      <c r="AW704" s="187">
        <v>0</v>
      </c>
      <c r="AX704" s="188">
        <v>0</v>
      </c>
      <c r="AY704" s="187">
        <v>0</v>
      </c>
      <c r="AZ704" s="188">
        <v>0</v>
      </c>
      <c r="BA704" s="187">
        <v>0</v>
      </c>
      <c r="BB704" s="188">
        <v>0</v>
      </c>
      <c r="BC704" s="187">
        <v>0</v>
      </c>
      <c r="BD704" s="75"/>
      <c r="BE704" s="75"/>
      <c r="BF704" s="75"/>
      <c r="BI704" s="194"/>
    </row>
    <row r="705" spans="1:61" ht="11.25" customHeight="1" x14ac:dyDescent="0.3">
      <c r="A705" s="184" t="s">
        <v>1361</v>
      </c>
      <c r="B705" s="185">
        <v>0</v>
      </c>
      <c r="C705" s="829">
        <v>89447</v>
      </c>
      <c r="D705" s="284">
        <v>213.57</v>
      </c>
      <c r="E705" s="91">
        <v>5.9435064935064936</v>
      </c>
      <c r="F705" s="186">
        <v>650</v>
      </c>
      <c r="G705" s="186">
        <v>650</v>
      </c>
      <c r="H705" s="186">
        <v>0</v>
      </c>
      <c r="I705" s="187">
        <v>0</v>
      </c>
      <c r="J705" s="186">
        <v>0</v>
      </c>
      <c r="K705" s="186">
        <v>1078</v>
      </c>
      <c r="L705" s="186">
        <v>0</v>
      </c>
      <c r="M705" s="186">
        <v>0</v>
      </c>
      <c r="N705" s="188">
        <v>0</v>
      </c>
      <c r="O705" s="189">
        <v>0</v>
      </c>
      <c r="P705" s="186">
        <v>0</v>
      </c>
      <c r="Q705" s="189">
        <v>0</v>
      </c>
      <c r="R705" s="189">
        <v>0</v>
      </c>
      <c r="S705" s="189">
        <v>213.57</v>
      </c>
      <c r="T705" s="188">
        <v>213.57</v>
      </c>
      <c r="U705" s="187">
        <v>5.9435064935064936</v>
      </c>
      <c r="V705" s="189">
        <v>0</v>
      </c>
      <c r="W705" s="189">
        <v>0</v>
      </c>
      <c r="X705" s="188">
        <v>213.57</v>
      </c>
      <c r="Y705" s="188">
        <v>213.57</v>
      </c>
      <c r="Z705" s="186">
        <v>0</v>
      </c>
      <c r="AA705" s="186">
        <v>0</v>
      </c>
      <c r="AB705" s="186">
        <v>0</v>
      </c>
      <c r="AC705" s="186">
        <v>0</v>
      </c>
      <c r="AD705" s="188">
        <v>0</v>
      </c>
      <c r="AE705" s="189">
        <v>0</v>
      </c>
      <c r="AF705" s="189">
        <v>0</v>
      </c>
      <c r="AG705" s="189">
        <v>0</v>
      </c>
      <c r="AH705" s="191">
        <v>0</v>
      </c>
      <c r="AI705" s="186">
        <v>0</v>
      </c>
      <c r="AJ705" s="192">
        <v>7501017362929</v>
      </c>
      <c r="AK705" s="192">
        <v>89180</v>
      </c>
      <c r="AL705" s="76"/>
      <c r="AM705" s="75">
        <v>89447</v>
      </c>
      <c r="AO705" s="188">
        <v>0</v>
      </c>
      <c r="AP705" s="188">
        <v>0</v>
      </c>
      <c r="AQ705" s="187">
        <v>0</v>
      </c>
      <c r="AR705" s="188">
        <v>0</v>
      </c>
      <c r="AS705" s="187">
        <v>0</v>
      </c>
      <c r="AT705" s="188">
        <v>0</v>
      </c>
      <c r="AU705" s="187">
        <v>0</v>
      </c>
      <c r="AV705" s="188">
        <v>0</v>
      </c>
      <c r="AW705" s="187">
        <v>0</v>
      </c>
      <c r="AX705" s="188">
        <v>0</v>
      </c>
      <c r="AY705" s="187">
        <v>0</v>
      </c>
      <c r="AZ705" s="188">
        <v>0</v>
      </c>
      <c r="BA705" s="187">
        <v>0</v>
      </c>
      <c r="BB705" s="188">
        <v>0</v>
      </c>
      <c r="BC705" s="187">
        <v>0</v>
      </c>
      <c r="BD705" s="75"/>
      <c r="BE705" s="75"/>
      <c r="BF705" s="75"/>
      <c r="BI705" s="194"/>
    </row>
    <row r="706" spans="1:61" ht="11.25" customHeight="1" x14ac:dyDescent="0.3">
      <c r="A706" s="184" t="s">
        <v>1362</v>
      </c>
      <c r="B706" s="185">
        <v>0</v>
      </c>
      <c r="C706" s="828">
        <v>89189</v>
      </c>
      <c r="D706" s="284">
        <v>391.5</v>
      </c>
      <c r="E706" s="91">
        <v>19.574999999999999</v>
      </c>
      <c r="F706" s="186">
        <v>630</v>
      </c>
      <c r="G706" s="186">
        <v>630</v>
      </c>
      <c r="H706" s="186">
        <v>335</v>
      </c>
      <c r="I706" s="187">
        <v>53.174603174603178</v>
      </c>
      <c r="J706" s="186">
        <v>572.55999999999995</v>
      </c>
      <c r="K706" s="186">
        <v>600</v>
      </c>
      <c r="L706" s="186">
        <v>125.5</v>
      </c>
      <c r="M706" s="186">
        <v>20.916666666666668</v>
      </c>
      <c r="N706" s="188">
        <v>36</v>
      </c>
      <c r="O706" s="189">
        <v>0.5</v>
      </c>
      <c r="P706" s="186">
        <v>41</v>
      </c>
      <c r="Q706" s="189">
        <v>29.079921754925252</v>
      </c>
      <c r="R706" s="189">
        <v>31.490149503982117</v>
      </c>
      <c r="S706" s="189">
        <v>601</v>
      </c>
      <c r="T706" s="188">
        <v>266</v>
      </c>
      <c r="U706" s="187">
        <v>13.3</v>
      </c>
      <c r="V706" s="189">
        <v>85</v>
      </c>
      <c r="W706" s="189">
        <v>4.5</v>
      </c>
      <c r="X706" s="188">
        <v>176.5</v>
      </c>
      <c r="Y706" s="188">
        <v>0.5</v>
      </c>
      <c r="Z706" s="186">
        <v>0</v>
      </c>
      <c r="AA706" s="186">
        <v>0</v>
      </c>
      <c r="AB706" s="186">
        <v>0</v>
      </c>
      <c r="AC706" s="186">
        <v>0</v>
      </c>
      <c r="AD706" s="188">
        <v>0</v>
      </c>
      <c r="AE706" s="189">
        <v>64</v>
      </c>
      <c r="AF706" s="189">
        <v>63.5</v>
      </c>
      <c r="AG706" s="189">
        <v>0</v>
      </c>
      <c r="AH706" s="191">
        <v>0</v>
      </c>
      <c r="AI706" s="186">
        <v>672</v>
      </c>
      <c r="AJ706" s="192">
        <v>7501943477667</v>
      </c>
      <c r="AK706" s="192" t="s">
        <v>262</v>
      </c>
      <c r="AL706" s="76"/>
      <c r="AM706" s="75">
        <v>89189</v>
      </c>
      <c r="AO706" s="188">
        <v>469.66666666666669</v>
      </c>
      <c r="AP706" s="188">
        <v>559.5</v>
      </c>
      <c r="AQ706" s="187">
        <v>110.79207920792081</v>
      </c>
      <c r="AR706" s="188">
        <v>431</v>
      </c>
      <c r="AS706" s="187">
        <v>73.050847457627128</v>
      </c>
      <c r="AT706" s="188">
        <v>418.5</v>
      </c>
      <c r="AU706" s="187">
        <v>125.68095955986138</v>
      </c>
      <c r="AV706" s="188">
        <v>483.5</v>
      </c>
      <c r="AW706" s="187">
        <v>111.47488068614115</v>
      </c>
      <c r="AX706" s="188">
        <v>160.5</v>
      </c>
      <c r="AY706" s="187">
        <v>51.774193548387096</v>
      </c>
      <c r="AZ706" s="188">
        <v>447.5</v>
      </c>
      <c r="BA706" s="187">
        <v>95.170243082877874</v>
      </c>
      <c r="BB706" s="188">
        <v>409.5</v>
      </c>
      <c r="BC706" s="187">
        <v>65.623948334161312</v>
      </c>
      <c r="BD706" s="75"/>
      <c r="BE706" s="75"/>
      <c r="BF706" s="75"/>
      <c r="BI706" s="194"/>
    </row>
    <row r="707" spans="1:61" ht="11.25" customHeight="1" x14ac:dyDescent="0.3">
      <c r="A707" s="344" t="s">
        <v>1363</v>
      </c>
      <c r="B707" s="345">
        <v>0</v>
      </c>
      <c r="C707" s="873">
        <v>89117</v>
      </c>
      <c r="D707" s="389">
        <v>1051.6089999999999</v>
      </c>
      <c r="E707" s="347">
        <v>19.004981927710844</v>
      </c>
      <c r="F707" s="348">
        <v>1570</v>
      </c>
      <c r="G707" s="348">
        <v>1570</v>
      </c>
      <c r="H707" s="348">
        <v>0</v>
      </c>
      <c r="I707" s="349">
        <v>0</v>
      </c>
      <c r="J707" s="348">
        <v>1792.35</v>
      </c>
      <c r="K707" s="348">
        <v>1660</v>
      </c>
      <c r="L707" s="348">
        <v>43.715000000000003</v>
      </c>
      <c r="M707" s="348">
        <v>2.6334337349397594</v>
      </c>
      <c r="N707" s="350">
        <v>0</v>
      </c>
      <c r="O707" s="351">
        <v>5.33</v>
      </c>
      <c r="P707" s="348">
        <v>6.3959999999999999</v>
      </c>
      <c r="Q707" s="351">
        <v>2.7958267079532462</v>
      </c>
      <c r="R707" s="351">
        <v>16.869930538120343</v>
      </c>
      <c r="S707" s="351">
        <v>1007.8939999999999</v>
      </c>
      <c r="T707" s="350">
        <v>1007.903</v>
      </c>
      <c r="U707" s="349">
        <v>18.215114457831326</v>
      </c>
      <c r="V707" s="351">
        <v>434.39499999999998</v>
      </c>
      <c r="W707" s="351">
        <v>1.0660000000000001</v>
      </c>
      <c r="X707" s="350">
        <v>572.44200000000001</v>
      </c>
      <c r="Y707" s="350">
        <v>-1.599</v>
      </c>
      <c r="Z707" s="348">
        <v>15.99</v>
      </c>
      <c r="AA707" s="348">
        <v>0</v>
      </c>
      <c r="AB707" s="348">
        <v>0</v>
      </c>
      <c r="AC707" s="348">
        <v>0</v>
      </c>
      <c r="AD707" s="350">
        <v>382.68500000000006</v>
      </c>
      <c r="AE707" s="351">
        <v>0</v>
      </c>
      <c r="AF707" s="351">
        <v>0</v>
      </c>
      <c r="AG707" s="351">
        <v>0</v>
      </c>
      <c r="AH707" s="352">
        <v>0</v>
      </c>
      <c r="AI707" s="186">
        <v>1331</v>
      </c>
      <c r="AJ707" s="192">
        <v>7501943476318</v>
      </c>
      <c r="AK707" s="192" t="s">
        <v>262</v>
      </c>
      <c r="AL707" s="76"/>
      <c r="AM707" s="75">
        <v>89117</v>
      </c>
      <c r="AO707" s="394">
        <v>950.51966666666658</v>
      </c>
      <c r="AP707" s="394">
        <v>1294.146</v>
      </c>
      <c r="AQ707" s="395">
        <v>81.89760789773446</v>
      </c>
      <c r="AR707" s="394">
        <v>677.97599999999989</v>
      </c>
      <c r="AS707" s="395">
        <v>79.295438596491223</v>
      </c>
      <c r="AT707" s="394">
        <v>879.4369999999999</v>
      </c>
      <c r="AU707" s="395">
        <v>108.05142117148662</v>
      </c>
      <c r="AV707" s="394">
        <v>683.84400000000005</v>
      </c>
      <c r="AW707" s="395">
        <v>86.124278985415998</v>
      </c>
      <c r="AX707" s="394">
        <v>602.81399999999996</v>
      </c>
      <c r="AY707" s="395">
        <v>87.364347826086956</v>
      </c>
      <c r="AZ707" s="394">
        <v>427.47200000000004</v>
      </c>
      <c r="BA707" s="395">
        <v>62.40467153284672</v>
      </c>
      <c r="BB707" s="394">
        <v>580.44100000000003</v>
      </c>
      <c r="BC707" s="395">
        <v>63.061321825780972</v>
      </c>
      <c r="BD707" s="75"/>
      <c r="BE707" s="75"/>
      <c r="BF707" s="75"/>
      <c r="BI707" s="194"/>
    </row>
    <row r="708" spans="1:61" ht="11.25" customHeight="1" x14ac:dyDescent="0.3">
      <c r="A708" s="184" t="s">
        <v>1324</v>
      </c>
      <c r="B708" s="185">
        <v>0</v>
      </c>
      <c r="C708" s="828">
        <v>89206</v>
      </c>
      <c r="D708" s="284">
        <v>1E-4</v>
      </c>
      <c r="E708" s="91">
        <v>0</v>
      </c>
      <c r="F708" s="186">
        <v>0</v>
      </c>
      <c r="G708" s="186">
        <v>0</v>
      </c>
      <c r="H708" s="186">
        <v>0</v>
      </c>
      <c r="I708" s="187">
        <v>0</v>
      </c>
      <c r="J708" s="186">
        <v>0</v>
      </c>
      <c r="K708" s="186">
        <v>0</v>
      </c>
      <c r="L708" s="186">
        <v>0</v>
      </c>
      <c r="M708" s="186">
        <v>0</v>
      </c>
      <c r="N708" s="188">
        <v>0</v>
      </c>
      <c r="O708" s="189">
        <v>0</v>
      </c>
      <c r="P708" s="186">
        <v>0</v>
      </c>
      <c r="Q708" s="189">
        <v>0</v>
      </c>
      <c r="R708" s="189">
        <v>0</v>
      </c>
      <c r="S708" s="189">
        <v>1E-4</v>
      </c>
      <c r="T708" s="188">
        <v>0</v>
      </c>
      <c r="U708" s="187">
        <v>0</v>
      </c>
      <c r="V708" s="189">
        <v>0</v>
      </c>
      <c r="W708" s="189">
        <v>0</v>
      </c>
      <c r="X708" s="188">
        <v>0</v>
      </c>
      <c r="Y708" s="188">
        <v>0</v>
      </c>
      <c r="Z708" s="186">
        <v>0</v>
      </c>
      <c r="AA708" s="186">
        <v>0</v>
      </c>
      <c r="AB708" s="186">
        <v>0</v>
      </c>
      <c r="AC708" s="186">
        <v>0</v>
      </c>
      <c r="AD708" s="188">
        <v>0</v>
      </c>
      <c r="AE708" s="189">
        <v>0</v>
      </c>
      <c r="AF708" s="189">
        <v>0</v>
      </c>
      <c r="AG708" s="189">
        <v>0</v>
      </c>
      <c r="AH708" s="191">
        <v>0</v>
      </c>
      <c r="AI708" s="186">
        <v>0</v>
      </c>
      <c r="AJ708" s="192">
        <v>7501943476370</v>
      </c>
      <c r="AK708" s="192">
        <v>89025</v>
      </c>
      <c r="AL708" s="76"/>
      <c r="AM708" s="75">
        <v>89206</v>
      </c>
      <c r="AO708" s="350">
        <v>0</v>
      </c>
      <c r="AP708" s="350">
        <v>0</v>
      </c>
      <c r="AQ708" s="349">
        <v>0</v>
      </c>
      <c r="AR708" s="350">
        <v>0</v>
      </c>
      <c r="AS708" s="349">
        <v>0</v>
      </c>
      <c r="AT708" s="350">
        <v>0</v>
      </c>
      <c r="AU708" s="349">
        <v>0</v>
      </c>
      <c r="AV708" s="350">
        <v>0</v>
      </c>
      <c r="AW708" s="349">
        <v>0</v>
      </c>
      <c r="AX708" s="350">
        <v>0</v>
      </c>
      <c r="AY708" s="349">
        <v>0</v>
      </c>
      <c r="AZ708" s="350">
        <v>0</v>
      </c>
      <c r="BA708" s="349">
        <v>0</v>
      </c>
      <c r="BB708" s="350">
        <v>0</v>
      </c>
      <c r="BC708" s="349">
        <v>0</v>
      </c>
      <c r="BD708" s="75"/>
      <c r="BE708" s="75"/>
      <c r="BF708" s="75"/>
      <c r="BI708" s="194"/>
    </row>
    <row r="709" spans="1:61" ht="11.25" customHeight="1" x14ac:dyDescent="0.3">
      <c r="A709" s="184" t="s">
        <v>1365</v>
      </c>
      <c r="B709" s="185">
        <v>0</v>
      </c>
      <c r="C709" s="828">
        <v>89098</v>
      </c>
      <c r="D709" s="284">
        <v>305.90999999999997</v>
      </c>
      <c r="E709" s="91">
        <v>22.383658536585362</v>
      </c>
      <c r="F709" s="186">
        <v>290</v>
      </c>
      <c r="G709" s="186">
        <v>290</v>
      </c>
      <c r="H709" s="186">
        <v>0</v>
      </c>
      <c r="I709" s="187">
        <v>0</v>
      </c>
      <c r="J709" s="186">
        <v>403.82</v>
      </c>
      <c r="K709" s="186">
        <v>410</v>
      </c>
      <c r="L709" s="186">
        <v>41.910000000000004</v>
      </c>
      <c r="M709" s="186">
        <v>10.221951219512196</v>
      </c>
      <c r="N709" s="188">
        <v>1.65</v>
      </c>
      <c r="O709" s="189">
        <v>0.66</v>
      </c>
      <c r="P709" s="186">
        <v>2.31</v>
      </c>
      <c r="Q709" s="189">
        <v>10.950423455995246</v>
      </c>
      <c r="R709" s="189">
        <v>19.61269872715566</v>
      </c>
      <c r="S709" s="189">
        <v>263.99999999999994</v>
      </c>
      <c r="T709" s="188">
        <v>262.68</v>
      </c>
      <c r="U709" s="187">
        <v>19.220487804878051</v>
      </c>
      <c r="V709" s="189">
        <v>0</v>
      </c>
      <c r="W709" s="189">
        <v>0</v>
      </c>
      <c r="X709" s="188">
        <v>262.68</v>
      </c>
      <c r="Y709" s="188">
        <v>54.78</v>
      </c>
      <c r="Z709" s="186">
        <v>26.4</v>
      </c>
      <c r="AA709" s="186">
        <v>1.65</v>
      </c>
      <c r="AB709" s="186">
        <v>0</v>
      </c>
      <c r="AC709" s="186">
        <v>0</v>
      </c>
      <c r="AD709" s="188">
        <v>1.9799999999999969</v>
      </c>
      <c r="AE709" s="189">
        <v>0</v>
      </c>
      <c r="AF709" s="189">
        <v>0</v>
      </c>
      <c r="AG709" s="189">
        <v>0</v>
      </c>
      <c r="AH709" s="191">
        <v>0</v>
      </c>
      <c r="AI709" s="186">
        <v>414</v>
      </c>
      <c r="AJ709" s="192">
        <v>7506425623969</v>
      </c>
      <c r="AK709" s="192" t="s">
        <v>262</v>
      </c>
      <c r="AL709" s="76"/>
      <c r="AM709" s="75">
        <v>89098</v>
      </c>
      <c r="AO709" s="350">
        <v>310.31</v>
      </c>
      <c r="AP709" s="350">
        <v>453.09000000000003</v>
      </c>
      <c r="AQ709" s="349">
        <v>87.132692307692309</v>
      </c>
      <c r="AR709" s="350">
        <v>234.95999999999998</v>
      </c>
      <c r="AS709" s="349">
        <v>57.342281879194623</v>
      </c>
      <c r="AT709" s="350">
        <v>242.87999999999997</v>
      </c>
      <c r="AU709" s="349">
        <v>73.072329210579355</v>
      </c>
      <c r="AV709" s="350">
        <v>347.15999999999997</v>
      </c>
      <c r="AW709" s="349">
        <v>82.349313281305598</v>
      </c>
      <c r="AX709" s="350">
        <v>465.63</v>
      </c>
      <c r="AY709" s="349">
        <v>169.56046757219326</v>
      </c>
      <c r="AZ709" s="350">
        <v>226.71</v>
      </c>
      <c r="BA709" s="349">
        <v>92.534693877551021</v>
      </c>
      <c r="BB709" s="350">
        <v>380.82</v>
      </c>
      <c r="BC709" s="349">
        <v>114.13996397346867</v>
      </c>
      <c r="BD709" s="75"/>
      <c r="BE709" s="75"/>
      <c r="BF709" s="75"/>
      <c r="BI709" s="194"/>
    </row>
    <row r="710" spans="1:61" ht="11.25" customHeight="1" x14ac:dyDescent="0.3">
      <c r="A710" s="333" t="s">
        <v>1366</v>
      </c>
      <c r="B710" s="334">
        <v>0</v>
      </c>
      <c r="C710" s="875">
        <v>89415</v>
      </c>
      <c r="D710" s="390">
        <v>1E-4</v>
      </c>
      <c r="E710" s="336">
        <v>0</v>
      </c>
      <c r="F710" s="338">
        <v>0</v>
      </c>
      <c r="G710" s="338">
        <v>0</v>
      </c>
      <c r="H710" s="338">
        <v>0</v>
      </c>
      <c r="I710" s="339">
        <v>0</v>
      </c>
      <c r="J710" s="338">
        <v>0</v>
      </c>
      <c r="K710" s="338">
        <v>0</v>
      </c>
      <c r="L710" s="338">
        <v>0</v>
      </c>
      <c r="M710" s="338">
        <v>0</v>
      </c>
      <c r="N710" s="337">
        <v>0</v>
      </c>
      <c r="O710" s="340">
        <v>0</v>
      </c>
      <c r="P710" s="338">
        <v>0</v>
      </c>
      <c r="Q710" s="340">
        <v>0</v>
      </c>
      <c r="R710" s="340">
        <v>0</v>
      </c>
      <c r="S710" s="340">
        <v>1E-4</v>
      </c>
      <c r="T710" s="337">
        <v>0</v>
      </c>
      <c r="U710" s="339">
        <v>0</v>
      </c>
      <c r="V710" s="340">
        <v>0</v>
      </c>
      <c r="W710" s="340">
        <v>0</v>
      </c>
      <c r="X710" s="337">
        <v>0</v>
      </c>
      <c r="Y710" s="337">
        <v>0</v>
      </c>
      <c r="Z710" s="338">
        <v>0</v>
      </c>
      <c r="AA710" s="338">
        <v>0</v>
      </c>
      <c r="AB710" s="338">
        <v>0</v>
      </c>
      <c r="AC710" s="338">
        <v>0</v>
      </c>
      <c r="AD710" s="337">
        <v>0</v>
      </c>
      <c r="AE710" s="340">
        <v>0</v>
      </c>
      <c r="AF710" s="340">
        <v>0</v>
      </c>
      <c r="AG710" s="340">
        <v>0</v>
      </c>
      <c r="AH710" s="341">
        <v>0</v>
      </c>
      <c r="AI710" s="186">
        <v>0</v>
      </c>
      <c r="AJ710" s="192">
        <v>7501943476318</v>
      </c>
      <c r="AK710" s="192">
        <v>89117</v>
      </c>
      <c r="AL710" s="76"/>
      <c r="AM710" s="75">
        <v>89415</v>
      </c>
      <c r="AO710" s="337">
        <v>0</v>
      </c>
      <c r="AP710" s="337">
        <v>0</v>
      </c>
      <c r="AQ710" s="339">
        <v>0</v>
      </c>
      <c r="AR710" s="337">
        <v>0</v>
      </c>
      <c r="AS710" s="339">
        <v>0</v>
      </c>
      <c r="AT710" s="337">
        <v>0</v>
      </c>
      <c r="AU710" s="339">
        <v>0</v>
      </c>
      <c r="AV710" s="337">
        <v>0</v>
      </c>
      <c r="AW710" s="339">
        <v>0</v>
      </c>
      <c r="AX710" s="337">
        <v>0</v>
      </c>
      <c r="AY710" s="339">
        <v>0</v>
      </c>
      <c r="AZ710" s="337">
        <v>0</v>
      </c>
      <c r="BA710" s="339">
        <v>0</v>
      </c>
      <c r="BB710" s="337">
        <v>0</v>
      </c>
      <c r="BC710" s="339">
        <v>0</v>
      </c>
      <c r="BD710" s="75"/>
      <c r="BE710" s="75"/>
      <c r="BF710" s="75"/>
      <c r="BI710" s="194"/>
    </row>
    <row r="711" spans="1:61" ht="11.25" customHeight="1" x14ac:dyDescent="0.3">
      <c r="A711" s="396" t="s">
        <v>1367</v>
      </c>
      <c r="B711" s="397">
        <v>0</v>
      </c>
      <c r="C711" s="829">
        <v>89328</v>
      </c>
      <c r="D711" s="398">
        <v>3165.3</v>
      </c>
      <c r="E711" s="399">
        <v>32.484145205397283</v>
      </c>
      <c r="F711" s="400">
        <v>1520</v>
      </c>
      <c r="G711" s="400">
        <v>1520</v>
      </c>
      <c r="H711" s="400">
        <v>0</v>
      </c>
      <c r="I711" s="401">
        <v>0</v>
      </c>
      <c r="J711" s="400">
        <v>3493.1055249999999</v>
      </c>
      <c r="K711" s="400">
        <v>2923.2414582429105</v>
      </c>
      <c r="L711" s="400">
        <v>305.54999999999995</v>
      </c>
      <c r="M711" s="400">
        <v>10.452437965342028</v>
      </c>
      <c r="N711" s="402">
        <v>63</v>
      </c>
      <c r="O711" s="403">
        <v>175.5</v>
      </c>
      <c r="P711" s="400">
        <v>307.8</v>
      </c>
      <c r="Q711" s="403">
        <v>17.558874062357447</v>
      </c>
      <c r="R711" s="403">
        <v>24.560523404170564</v>
      </c>
      <c r="S711" s="403">
        <v>2859.75</v>
      </c>
      <c r="T711" s="402">
        <v>2859.3</v>
      </c>
      <c r="U711" s="401">
        <v>29.343795654690695</v>
      </c>
      <c r="V711" s="403">
        <v>272.25</v>
      </c>
      <c r="W711" s="403">
        <v>69.3</v>
      </c>
      <c r="X711" s="402">
        <v>2517.75</v>
      </c>
      <c r="Y711" s="402">
        <v>2059.1999999999998</v>
      </c>
      <c r="Z711" s="400">
        <v>0</v>
      </c>
      <c r="AA711" s="400">
        <v>0</v>
      </c>
      <c r="AB711" s="400">
        <v>0</v>
      </c>
      <c r="AC711" s="400">
        <v>0</v>
      </c>
      <c r="AD711" s="402">
        <v>0.90000000000003411</v>
      </c>
      <c r="AE711" s="403">
        <v>0</v>
      </c>
      <c r="AF711" s="403">
        <v>0</v>
      </c>
      <c r="AG711" s="403">
        <v>0</v>
      </c>
      <c r="AH711" s="404">
        <v>1</v>
      </c>
      <c r="AI711" s="186">
        <v>3032.4870000000001</v>
      </c>
      <c r="AJ711" s="192">
        <v>7501017381722</v>
      </c>
      <c r="AK711" s="192">
        <v>0</v>
      </c>
      <c r="AL711" s="76"/>
      <c r="AM711" s="75">
        <v>89328</v>
      </c>
      <c r="AO711" s="402">
        <v>2364.9</v>
      </c>
      <c r="AP711" s="402">
        <v>2072.6999999999998</v>
      </c>
      <c r="AQ711" s="401">
        <v>51.771941618093834</v>
      </c>
      <c r="AR711" s="402">
        <v>2997.4500000000003</v>
      </c>
      <c r="AS711" s="401">
        <v>74.870365418611172</v>
      </c>
      <c r="AT711" s="402">
        <v>2024.55</v>
      </c>
      <c r="AU711" s="401">
        <v>48.608566951116494</v>
      </c>
      <c r="AV711" s="402">
        <v>3108.6</v>
      </c>
      <c r="AW711" s="401">
        <v>79.403439704593453</v>
      </c>
      <c r="AX711" s="402">
        <v>2500.65</v>
      </c>
      <c r="AY711" s="401">
        <v>72.53233013355532</v>
      </c>
      <c r="AZ711" s="402">
        <v>1777.5</v>
      </c>
      <c r="BA711" s="401">
        <v>38.238141335914811</v>
      </c>
      <c r="BB711" s="402">
        <v>3431.25</v>
      </c>
      <c r="BC711" s="401">
        <v>72.239123340737066</v>
      </c>
      <c r="BD711" s="75"/>
      <c r="BE711" s="75"/>
      <c r="BF711" s="75"/>
      <c r="BI711" s="194"/>
    </row>
    <row r="712" spans="1:61" s="77" customFormat="1" ht="11.25" customHeight="1" x14ac:dyDescent="0.2">
      <c r="A712" s="149" t="s">
        <v>145</v>
      </c>
      <c r="B712" s="169">
        <v>0</v>
      </c>
      <c r="C712" s="871"/>
      <c r="D712" s="379">
        <v>5880.4296000000004</v>
      </c>
      <c r="E712" s="220">
        <v>26.360807376833399</v>
      </c>
      <c r="F712" s="221">
        <v>4660</v>
      </c>
      <c r="G712" s="221">
        <v>4660</v>
      </c>
      <c r="H712" s="221">
        <v>335</v>
      </c>
      <c r="I712" s="222">
        <v>7.1888412017167376</v>
      </c>
      <c r="J712" s="223">
        <v>6261.8355250000004</v>
      </c>
      <c r="K712" s="221">
        <v>6692.2414582429101</v>
      </c>
      <c r="L712" s="221">
        <v>519.17499999999995</v>
      </c>
      <c r="M712" s="221">
        <v>7.7578641362458036</v>
      </c>
      <c r="N712" s="223">
        <v>110.928</v>
      </c>
      <c r="O712" s="224">
        <v>181.99</v>
      </c>
      <c r="P712" s="221">
        <v>374.78399999999999</v>
      </c>
      <c r="Q712" s="224">
        <v>14.276309181723516</v>
      </c>
      <c r="R712" s="224">
        <v>27.290342794495547</v>
      </c>
      <c r="S712" s="224">
        <v>5696.2546000000002</v>
      </c>
      <c r="T712" s="223">
        <v>5359.9429999999993</v>
      </c>
      <c r="U712" s="222">
        <v>24.027568491561656</v>
      </c>
      <c r="V712" s="224">
        <v>791.64499999999998</v>
      </c>
      <c r="W712" s="224">
        <v>81.866</v>
      </c>
      <c r="X712" s="223">
        <v>4486.4319999999998</v>
      </c>
      <c r="Y712" s="223">
        <v>2326.451</v>
      </c>
      <c r="Z712" s="221">
        <v>42.39</v>
      </c>
      <c r="AA712" s="221">
        <v>1.65</v>
      </c>
      <c r="AB712" s="221">
        <v>0</v>
      </c>
      <c r="AC712" s="221">
        <v>0</v>
      </c>
      <c r="AD712" s="223">
        <v>385.56500000000011</v>
      </c>
      <c r="AE712" s="224">
        <v>64</v>
      </c>
      <c r="AF712" s="224">
        <v>63.5</v>
      </c>
      <c r="AG712" s="224">
        <v>0</v>
      </c>
      <c r="AH712" s="224">
        <v>0</v>
      </c>
      <c r="AI712" s="225">
        <v>3032.4870000000001</v>
      </c>
      <c r="AJ712" s="192">
        <v>0</v>
      </c>
      <c r="AK712" s="192">
        <v>0</v>
      </c>
      <c r="AL712" s="226"/>
      <c r="AM712" s="75">
        <v>0</v>
      </c>
      <c r="AN712" s="76"/>
      <c r="AO712" s="223">
        <v>0</v>
      </c>
      <c r="AP712" s="223">
        <v>0</v>
      </c>
      <c r="AQ712" s="222">
        <v>0</v>
      </c>
      <c r="AR712" s="223">
        <v>0</v>
      </c>
      <c r="AS712" s="222">
        <v>0</v>
      </c>
      <c r="AT712" s="223">
        <v>0</v>
      </c>
      <c r="AU712" s="222">
        <v>0</v>
      </c>
      <c r="AV712" s="223">
        <v>0</v>
      </c>
      <c r="AW712" s="222">
        <v>0</v>
      </c>
      <c r="AX712" s="223">
        <v>0</v>
      </c>
      <c r="AY712" s="222">
        <v>0</v>
      </c>
      <c r="AZ712" s="223">
        <v>0</v>
      </c>
      <c r="BA712" s="222">
        <v>0</v>
      </c>
      <c r="BB712" s="223">
        <v>0</v>
      </c>
      <c r="BC712" s="222">
        <v>0</v>
      </c>
      <c r="BD712" s="75"/>
      <c r="BE712" s="75"/>
      <c r="BF712" s="56"/>
      <c r="BI712" s="194"/>
    </row>
    <row r="713" spans="1:61" ht="11.25" customHeight="1" x14ac:dyDescent="0.3">
      <c r="A713" s="344" t="s">
        <v>1368</v>
      </c>
      <c r="B713" s="345">
        <v>0</v>
      </c>
      <c r="C713" s="836">
        <v>89172</v>
      </c>
      <c r="D713" s="389">
        <v>820.4</v>
      </c>
      <c r="E713" s="347">
        <v>9.358174904942965</v>
      </c>
      <c r="F713" s="348">
        <v>3570</v>
      </c>
      <c r="G713" s="348">
        <v>3570</v>
      </c>
      <c r="H713" s="348">
        <v>0</v>
      </c>
      <c r="I713" s="349">
        <v>0</v>
      </c>
      <c r="J713" s="348">
        <v>2869.27</v>
      </c>
      <c r="K713" s="348">
        <v>2630</v>
      </c>
      <c r="L713" s="348">
        <v>180.8</v>
      </c>
      <c r="M713" s="348">
        <v>6.8745247148288975</v>
      </c>
      <c r="N713" s="350">
        <v>0</v>
      </c>
      <c r="O713" s="351">
        <v>11.6</v>
      </c>
      <c r="P713" s="348">
        <v>63.6</v>
      </c>
      <c r="Q713" s="351">
        <v>8.5178460026417859</v>
      </c>
      <c r="R713" s="351">
        <v>6.6874152659038701</v>
      </c>
      <c r="S713" s="351">
        <v>639.59999999999991</v>
      </c>
      <c r="T713" s="350">
        <v>631.19999999999993</v>
      </c>
      <c r="U713" s="349">
        <v>7.1999999999999993</v>
      </c>
      <c r="V713" s="351">
        <v>137.6</v>
      </c>
      <c r="W713" s="351">
        <v>52</v>
      </c>
      <c r="X713" s="350">
        <v>441.59999999999991</v>
      </c>
      <c r="Y713" s="350">
        <v>10.8</v>
      </c>
      <c r="Z713" s="348">
        <v>80</v>
      </c>
      <c r="AA713" s="348">
        <v>0</v>
      </c>
      <c r="AB713" s="348">
        <v>0</v>
      </c>
      <c r="AC713" s="348">
        <v>0</v>
      </c>
      <c r="AD713" s="350">
        <v>472.00000000000006</v>
      </c>
      <c r="AE713" s="351">
        <v>23.2</v>
      </c>
      <c r="AF713" s="351">
        <v>23.2</v>
      </c>
      <c r="AG713" s="351">
        <v>0</v>
      </c>
      <c r="AH713" s="352">
        <v>0</v>
      </c>
      <c r="AI713" s="186">
        <v>2354</v>
      </c>
      <c r="AJ713" s="192">
        <v>7501017367498</v>
      </c>
      <c r="AK713" s="192" t="s">
        <v>262</v>
      </c>
      <c r="AL713" s="76"/>
      <c r="AM713" s="75">
        <v>89172</v>
      </c>
      <c r="AO713" s="350">
        <v>2264.3999999999996</v>
      </c>
      <c r="AP713" s="350">
        <v>3308.3999999999996</v>
      </c>
      <c r="AQ713" s="349">
        <v>119.21302969155376</v>
      </c>
      <c r="AR713" s="350">
        <v>1821.1999999999998</v>
      </c>
      <c r="AS713" s="349">
        <v>106.62763466042153</v>
      </c>
      <c r="AT713" s="350">
        <v>1663.6</v>
      </c>
      <c r="AU713" s="349">
        <v>108.439310879782</v>
      </c>
      <c r="AV713" s="350">
        <v>1202</v>
      </c>
      <c r="AW713" s="349">
        <v>84.748750273212494</v>
      </c>
      <c r="AX713" s="350">
        <v>1034.0000000000002</v>
      </c>
      <c r="AY713" s="349">
        <v>128.37066097233949</v>
      </c>
      <c r="AZ713" s="350">
        <v>1210</v>
      </c>
      <c r="BA713" s="349">
        <v>108.5201793721973</v>
      </c>
      <c r="BB713" s="350">
        <v>825.2</v>
      </c>
      <c r="BC713" s="349">
        <v>52.379250656803563</v>
      </c>
      <c r="BD713" s="75"/>
      <c r="BE713" s="75"/>
      <c r="BF713" s="75"/>
      <c r="BI713" s="194"/>
    </row>
    <row r="714" spans="1:61" s="77" customFormat="1" ht="11.25" customHeight="1" x14ac:dyDescent="0.2">
      <c r="A714" s="149" t="s">
        <v>144</v>
      </c>
      <c r="B714" s="169">
        <v>0</v>
      </c>
      <c r="C714" s="858"/>
      <c r="D714" s="379">
        <v>820.4</v>
      </c>
      <c r="E714" s="220">
        <v>9.358174904942965</v>
      </c>
      <c r="F714" s="221">
        <v>3570</v>
      </c>
      <c r="G714" s="221">
        <v>3570</v>
      </c>
      <c r="H714" s="221">
        <v>0</v>
      </c>
      <c r="I714" s="222">
        <v>0</v>
      </c>
      <c r="J714" s="223">
        <v>2869.27</v>
      </c>
      <c r="K714" s="221">
        <v>2630</v>
      </c>
      <c r="L714" s="221">
        <v>180.8</v>
      </c>
      <c r="M714" s="221">
        <v>6.8745247148288975</v>
      </c>
      <c r="N714" s="223">
        <v>0</v>
      </c>
      <c r="O714" s="224">
        <v>11.6</v>
      </c>
      <c r="P714" s="221">
        <v>63.6</v>
      </c>
      <c r="Q714" s="224">
        <v>8.5178460026417859</v>
      </c>
      <c r="R714" s="224">
        <v>6.6874152659038701</v>
      </c>
      <c r="S714" s="224">
        <v>639.59999999999991</v>
      </c>
      <c r="T714" s="223">
        <v>631.19999999999993</v>
      </c>
      <c r="U714" s="222">
        <v>7.1999999999999993</v>
      </c>
      <c r="V714" s="224">
        <v>137.6</v>
      </c>
      <c r="W714" s="224">
        <v>52</v>
      </c>
      <c r="X714" s="223">
        <v>441.59999999999991</v>
      </c>
      <c r="Y714" s="223">
        <v>10.8</v>
      </c>
      <c r="Z714" s="221">
        <v>80</v>
      </c>
      <c r="AA714" s="221">
        <v>0</v>
      </c>
      <c r="AB714" s="221">
        <v>0</v>
      </c>
      <c r="AC714" s="221">
        <v>0</v>
      </c>
      <c r="AD714" s="223">
        <v>472.00000000000006</v>
      </c>
      <c r="AE714" s="224">
        <v>23.2</v>
      </c>
      <c r="AF714" s="224">
        <v>23.2</v>
      </c>
      <c r="AG714" s="224">
        <v>0</v>
      </c>
      <c r="AH714" s="224">
        <v>0</v>
      </c>
      <c r="AI714" s="225">
        <v>47036.606</v>
      </c>
      <c r="AJ714" s="192">
        <v>0</v>
      </c>
      <c r="AK714" s="192">
        <v>0</v>
      </c>
      <c r="AL714" s="226"/>
      <c r="AM714" s="75">
        <v>0</v>
      </c>
      <c r="AN714" s="76"/>
      <c r="AO714" s="223">
        <v>0</v>
      </c>
      <c r="AP714" s="223">
        <v>0</v>
      </c>
      <c r="AQ714" s="222">
        <v>0</v>
      </c>
      <c r="AR714" s="223">
        <v>0</v>
      </c>
      <c r="AS714" s="222">
        <v>0</v>
      </c>
      <c r="AT714" s="223">
        <v>0</v>
      </c>
      <c r="AU714" s="222">
        <v>0</v>
      </c>
      <c r="AV714" s="223">
        <v>0</v>
      </c>
      <c r="AW714" s="222">
        <v>0</v>
      </c>
      <c r="AX714" s="223">
        <v>0</v>
      </c>
      <c r="AY714" s="222">
        <v>0</v>
      </c>
      <c r="AZ714" s="223">
        <v>0</v>
      </c>
      <c r="BA714" s="222">
        <v>0</v>
      </c>
      <c r="BB714" s="223">
        <v>0</v>
      </c>
      <c r="BC714" s="222">
        <v>0</v>
      </c>
      <c r="BD714" s="75"/>
      <c r="BE714" s="75"/>
      <c r="BF714" s="56"/>
      <c r="BI714" s="194"/>
    </row>
    <row r="715" spans="1:61" ht="11.25" customHeight="1" x14ac:dyDescent="0.3">
      <c r="A715" s="184" t="s">
        <v>1369</v>
      </c>
      <c r="B715" s="245">
        <v>0</v>
      </c>
      <c r="C715" s="831">
        <v>89121</v>
      </c>
      <c r="D715" s="365">
        <v>1E-4</v>
      </c>
      <c r="E715" s="247">
        <v>0</v>
      </c>
      <c r="F715" s="248">
        <v>0</v>
      </c>
      <c r="G715" s="248">
        <v>0</v>
      </c>
      <c r="H715" s="248">
        <v>0</v>
      </c>
      <c r="I715" s="249">
        <v>0</v>
      </c>
      <c r="J715" s="186">
        <v>0</v>
      </c>
      <c r="K715" s="186">
        <v>0</v>
      </c>
      <c r="L715" s="186">
        <v>0</v>
      </c>
      <c r="M715" s="186">
        <v>0</v>
      </c>
      <c r="N715" s="188">
        <v>0</v>
      </c>
      <c r="O715" s="189">
        <v>0</v>
      </c>
      <c r="P715" s="186">
        <v>0</v>
      </c>
      <c r="Q715" s="189">
        <v>0</v>
      </c>
      <c r="R715" s="189">
        <v>0</v>
      </c>
      <c r="S715" s="189">
        <v>1E-4</v>
      </c>
      <c r="T715" s="188">
        <v>0</v>
      </c>
      <c r="U715" s="187">
        <v>0</v>
      </c>
      <c r="V715" s="189">
        <v>0</v>
      </c>
      <c r="W715" s="189">
        <v>0</v>
      </c>
      <c r="X715" s="188">
        <v>0</v>
      </c>
      <c r="Y715" s="188">
        <v>0</v>
      </c>
      <c r="Z715" s="186">
        <v>0</v>
      </c>
      <c r="AA715" s="186">
        <v>0</v>
      </c>
      <c r="AB715" s="186">
        <v>0</v>
      </c>
      <c r="AC715" s="186">
        <v>0</v>
      </c>
      <c r="AD715" s="188">
        <v>0</v>
      </c>
      <c r="AE715" s="189">
        <v>0</v>
      </c>
      <c r="AF715" s="189">
        <v>0</v>
      </c>
      <c r="AG715" s="189">
        <v>0</v>
      </c>
      <c r="AH715" s="191">
        <v>0</v>
      </c>
      <c r="AI715" s="186">
        <v>0</v>
      </c>
      <c r="AJ715" s="192">
        <v>7501017361083</v>
      </c>
      <c r="AK715" s="192" t="s">
        <v>262</v>
      </c>
      <c r="AL715" s="76"/>
      <c r="AM715" s="75">
        <v>89121</v>
      </c>
      <c r="AO715" s="188">
        <v>0</v>
      </c>
      <c r="AP715" s="188">
        <v>0</v>
      </c>
      <c r="AQ715" s="187">
        <v>0</v>
      </c>
      <c r="AR715" s="188">
        <v>0</v>
      </c>
      <c r="AS715" s="187">
        <v>0</v>
      </c>
      <c r="AT715" s="188">
        <v>0</v>
      </c>
      <c r="AU715" s="187">
        <v>0</v>
      </c>
      <c r="AV715" s="188">
        <v>0</v>
      </c>
      <c r="AW715" s="187">
        <v>0</v>
      </c>
      <c r="AX715" s="188">
        <v>0</v>
      </c>
      <c r="AY715" s="187">
        <v>0</v>
      </c>
      <c r="AZ715" s="188">
        <v>0</v>
      </c>
      <c r="BA715" s="187">
        <v>0</v>
      </c>
      <c r="BB715" s="188">
        <v>0</v>
      </c>
      <c r="BC715" s="187">
        <v>0</v>
      </c>
      <c r="BD715" s="75"/>
      <c r="BE715" s="75"/>
      <c r="BF715" s="75"/>
      <c r="BI715" s="194"/>
    </row>
    <row r="716" spans="1:61" ht="11.25" customHeight="1" x14ac:dyDescent="0.3">
      <c r="A716" s="184" t="s">
        <v>1370</v>
      </c>
      <c r="B716" s="185">
        <v>0</v>
      </c>
      <c r="C716" s="832">
        <v>89084</v>
      </c>
      <c r="D716" s="284">
        <v>4270.2000000000007</v>
      </c>
      <c r="E716" s="91">
        <v>34.280438854696285</v>
      </c>
      <c r="F716" s="186">
        <v>900</v>
      </c>
      <c r="G716" s="186">
        <v>900</v>
      </c>
      <c r="H716" s="186">
        <v>0</v>
      </c>
      <c r="I716" s="187">
        <v>0</v>
      </c>
      <c r="J716" s="186">
        <v>3797.59</v>
      </c>
      <c r="K716" s="186">
        <v>3737</v>
      </c>
      <c r="L716" s="186">
        <v>491.4</v>
      </c>
      <c r="M716" s="186">
        <v>13.149585228793148</v>
      </c>
      <c r="N716" s="188">
        <v>3</v>
      </c>
      <c r="O716" s="189">
        <v>28.800000000000004</v>
      </c>
      <c r="P716" s="186">
        <v>166.20000000000002</v>
      </c>
      <c r="Q716" s="189">
        <v>17.316245302942129</v>
      </c>
      <c r="R716" s="189">
        <v>29.851563754907723</v>
      </c>
      <c r="S716" s="189">
        <v>3778.8000000000006</v>
      </c>
      <c r="T716" s="188">
        <v>3784.2000000000007</v>
      </c>
      <c r="U716" s="187">
        <v>30.378913567032381</v>
      </c>
      <c r="V716" s="189">
        <v>0</v>
      </c>
      <c r="W716" s="189">
        <v>134.4</v>
      </c>
      <c r="X716" s="188">
        <v>3649.8000000000006</v>
      </c>
      <c r="Y716" s="188">
        <v>1139.4000000000001</v>
      </c>
      <c r="Z716" s="186">
        <v>135.6</v>
      </c>
      <c r="AA716" s="186">
        <v>0</v>
      </c>
      <c r="AB716" s="186">
        <v>0</v>
      </c>
      <c r="AC716" s="186">
        <v>0</v>
      </c>
      <c r="AD716" s="188">
        <v>19.200000000000045</v>
      </c>
      <c r="AE716" s="189">
        <v>0</v>
      </c>
      <c r="AF716" s="189">
        <v>0</v>
      </c>
      <c r="AG716" s="189">
        <v>0</v>
      </c>
      <c r="AH716" s="191">
        <v>1</v>
      </c>
      <c r="AI716" s="186">
        <v>3320</v>
      </c>
      <c r="AJ716" s="192">
        <v>7506425613168</v>
      </c>
      <c r="AK716" s="192" t="s">
        <v>262</v>
      </c>
      <c r="AL716" s="76"/>
      <c r="AM716" s="75">
        <v>89084</v>
      </c>
      <c r="AO716" s="188">
        <v>2750.4</v>
      </c>
      <c r="AP716" s="188">
        <v>2869.8</v>
      </c>
      <c r="AQ716" s="187">
        <v>69.824817518248182</v>
      </c>
      <c r="AR716" s="188">
        <v>3004.8</v>
      </c>
      <c r="AS716" s="187">
        <v>78.96977660972405</v>
      </c>
      <c r="AT716" s="188">
        <v>2376.5999999999995</v>
      </c>
      <c r="AU716" s="187">
        <v>70.756423260720112</v>
      </c>
      <c r="AV716" s="188">
        <v>2718.6</v>
      </c>
      <c r="AW716" s="187">
        <v>77.348978012473253</v>
      </c>
      <c r="AX716" s="188">
        <v>4256.3999999999996</v>
      </c>
      <c r="AY716" s="187">
        <v>98.75638051044082</v>
      </c>
      <c r="AZ716" s="188">
        <v>3144.6</v>
      </c>
      <c r="BA716" s="187">
        <v>96.320959595186096</v>
      </c>
      <c r="BB716" s="188">
        <v>1791.6000000000001</v>
      </c>
      <c r="BC716" s="187">
        <v>64.641012550444415</v>
      </c>
      <c r="BD716" s="75"/>
      <c r="BE716" s="75"/>
      <c r="BF716" s="75"/>
      <c r="BI716" s="194"/>
    </row>
    <row r="717" spans="1:61" ht="11.25" customHeight="1" x14ac:dyDescent="0.3">
      <c r="A717" s="184" t="s">
        <v>1371</v>
      </c>
      <c r="B717" s="185">
        <v>0</v>
      </c>
      <c r="C717" s="832">
        <v>89271</v>
      </c>
      <c r="D717" s="284">
        <v>30.732000000000003</v>
      </c>
      <c r="E717" s="91">
        <v>6.3583448275862073</v>
      </c>
      <c r="F717" s="186">
        <v>240</v>
      </c>
      <c r="G717" s="186">
        <v>240</v>
      </c>
      <c r="H717" s="186">
        <v>0</v>
      </c>
      <c r="I717" s="187">
        <v>0</v>
      </c>
      <c r="J717" s="186">
        <v>130</v>
      </c>
      <c r="K717" s="186">
        <v>145</v>
      </c>
      <c r="L717" s="186">
        <v>10.756</v>
      </c>
      <c r="M717" s="186">
        <v>7.4179310344827583</v>
      </c>
      <c r="N717" s="188">
        <v>13.416</v>
      </c>
      <c r="O717" s="189">
        <v>7.8000000000000007</v>
      </c>
      <c r="P717" s="186">
        <v>21.216000000000001</v>
      </c>
      <c r="Q717" s="189">
        <v>24.593846153846155</v>
      </c>
      <c r="R717" s="189">
        <v>4.6098461538461546</v>
      </c>
      <c r="S717" s="189">
        <v>19.976000000000003</v>
      </c>
      <c r="T717" s="188">
        <v>19.968</v>
      </c>
      <c r="U717" s="187">
        <v>4.1313103448275861</v>
      </c>
      <c r="V717" s="189">
        <v>0</v>
      </c>
      <c r="W717" s="189">
        <v>0</v>
      </c>
      <c r="X717" s="188">
        <v>19.968</v>
      </c>
      <c r="Y717" s="188">
        <v>0</v>
      </c>
      <c r="Z717" s="186">
        <v>0</v>
      </c>
      <c r="AA717" s="186">
        <v>0</v>
      </c>
      <c r="AB717" s="186">
        <v>0</v>
      </c>
      <c r="AC717" s="186">
        <v>0</v>
      </c>
      <c r="AD717" s="188">
        <v>2.66</v>
      </c>
      <c r="AE717" s="189">
        <v>2.6520000000000001</v>
      </c>
      <c r="AF717" s="189">
        <v>2.6520000000000001</v>
      </c>
      <c r="AG717" s="189">
        <v>0</v>
      </c>
      <c r="AH717" s="191">
        <v>1</v>
      </c>
      <c r="AI717" s="186">
        <v>130</v>
      </c>
      <c r="AJ717" s="192">
        <v>7506425613168</v>
      </c>
      <c r="AK717" s="192" t="s">
        <v>262</v>
      </c>
      <c r="AL717" s="76"/>
      <c r="AM717" s="75">
        <v>89271</v>
      </c>
      <c r="AO717" s="188">
        <v>94.584000000000003</v>
      </c>
      <c r="AP717" s="188">
        <v>106.07599999999999</v>
      </c>
      <c r="AQ717" s="187">
        <v>106.07599999999999</v>
      </c>
      <c r="AR717" s="188">
        <v>83.457999999999998</v>
      </c>
      <c r="AS717" s="187">
        <v>55.638666666666673</v>
      </c>
      <c r="AT717" s="188">
        <v>94.218000000000004</v>
      </c>
      <c r="AU717" s="187">
        <v>62.811999999999998</v>
      </c>
      <c r="AV717" s="188">
        <v>73.468000000000018</v>
      </c>
      <c r="AW717" s="187">
        <v>48.978666666666676</v>
      </c>
      <c r="AX717" s="188">
        <v>71.135999999999996</v>
      </c>
      <c r="AY717" s="187">
        <v>237.12</v>
      </c>
      <c r="AZ717" s="188">
        <v>55.216000000000001</v>
      </c>
      <c r="BA717" s="187">
        <v>36.81066666666667</v>
      </c>
      <c r="BB717" s="188">
        <v>30.731999999999999</v>
      </c>
      <c r="BC717" s="187">
        <v>20.488</v>
      </c>
      <c r="BD717" s="75"/>
      <c r="BE717" s="75"/>
      <c r="BF717" s="75"/>
      <c r="BI717" s="194"/>
    </row>
    <row r="718" spans="1:61" ht="11.25" customHeight="1" x14ac:dyDescent="0.3">
      <c r="A718" s="184" t="s">
        <v>1372</v>
      </c>
      <c r="B718" s="185">
        <v>0</v>
      </c>
      <c r="C718" s="832">
        <v>89438</v>
      </c>
      <c r="D718" s="284">
        <v>1E-4</v>
      </c>
      <c r="E718" s="91">
        <v>0</v>
      </c>
      <c r="F718" s="186">
        <v>0</v>
      </c>
      <c r="G718" s="186">
        <v>0</v>
      </c>
      <c r="H718" s="186">
        <v>0</v>
      </c>
      <c r="I718" s="187">
        <v>0</v>
      </c>
      <c r="J718" s="186">
        <v>0</v>
      </c>
      <c r="K718" s="186">
        <v>0</v>
      </c>
      <c r="L718" s="186">
        <v>0</v>
      </c>
      <c r="M718" s="186">
        <v>0</v>
      </c>
      <c r="N718" s="188">
        <v>0</v>
      </c>
      <c r="O718" s="189">
        <v>0</v>
      </c>
      <c r="P718" s="186">
        <v>0</v>
      </c>
      <c r="Q718" s="189">
        <v>0</v>
      </c>
      <c r="R718" s="189">
        <v>0</v>
      </c>
      <c r="S718" s="189">
        <v>1E-4</v>
      </c>
      <c r="T718" s="188">
        <v>0</v>
      </c>
      <c r="U718" s="187">
        <v>0</v>
      </c>
      <c r="V718" s="189">
        <v>0</v>
      </c>
      <c r="W718" s="189">
        <v>0</v>
      </c>
      <c r="X718" s="188">
        <v>0</v>
      </c>
      <c r="Y718" s="188">
        <v>0</v>
      </c>
      <c r="Z718" s="186">
        <v>0</v>
      </c>
      <c r="AA718" s="186">
        <v>0</v>
      </c>
      <c r="AB718" s="186">
        <v>0</v>
      </c>
      <c r="AC718" s="186">
        <v>0</v>
      </c>
      <c r="AD718" s="188">
        <v>0</v>
      </c>
      <c r="AE718" s="189">
        <v>0</v>
      </c>
      <c r="AF718" s="189">
        <v>0</v>
      </c>
      <c r="AG718" s="189">
        <v>0</v>
      </c>
      <c r="AH718" s="191">
        <v>0</v>
      </c>
      <c r="AI718" s="186">
        <v>0</v>
      </c>
      <c r="AJ718" s="192">
        <v>7506425613168</v>
      </c>
      <c r="AK718" s="192" t="s">
        <v>262</v>
      </c>
      <c r="AL718" s="76"/>
      <c r="AM718" s="75">
        <v>89438</v>
      </c>
      <c r="AO718" s="188">
        <v>26</v>
      </c>
      <c r="AP718" s="188">
        <v>-0.6</v>
      </c>
      <c r="AQ718" s="187">
        <v>0</v>
      </c>
      <c r="AR718" s="188">
        <v>13.2</v>
      </c>
      <c r="AS718" s="187">
        <v>0</v>
      </c>
      <c r="AT718" s="188">
        <v>65.400000000000006</v>
      </c>
      <c r="AU718" s="187">
        <v>0</v>
      </c>
      <c r="AV718" s="188">
        <v>0</v>
      </c>
      <c r="AW718" s="187">
        <v>0</v>
      </c>
      <c r="AX718" s="188">
        <v>0</v>
      </c>
      <c r="AY718" s="187">
        <v>0</v>
      </c>
      <c r="AZ718" s="188">
        <v>0</v>
      </c>
      <c r="BA718" s="187">
        <v>0</v>
      </c>
      <c r="BB718" s="188">
        <v>0</v>
      </c>
      <c r="BC718" s="187">
        <v>0</v>
      </c>
      <c r="BD718" s="75"/>
      <c r="BE718" s="75"/>
      <c r="BF718" s="75"/>
      <c r="BI718" s="194"/>
    </row>
    <row r="719" spans="1:61" ht="11.25" customHeight="1" x14ac:dyDescent="0.3">
      <c r="A719" s="184" t="s">
        <v>1373</v>
      </c>
      <c r="B719" s="185">
        <v>0</v>
      </c>
      <c r="C719" s="832">
        <v>89090</v>
      </c>
      <c r="D719" s="284">
        <v>1E-4</v>
      </c>
      <c r="E719" s="91">
        <v>0</v>
      </c>
      <c r="F719" s="186">
        <v>0</v>
      </c>
      <c r="G719" s="186">
        <v>0</v>
      </c>
      <c r="H719" s="186">
        <v>0</v>
      </c>
      <c r="I719" s="187">
        <v>0</v>
      </c>
      <c r="J719" s="186">
        <v>0</v>
      </c>
      <c r="K719" s="186">
        <v>0</v>
      </c>
      <c r="L719" s="186">
        <v>0</v>
      </c>
      <c r="M719" s="186">
        <v>0</v>
      </c>
      <c r="N719" s="188">
        <v>0</v>
      </c>
      <c r="O719" s="189">
        <v>0</v>
      </c>
      <c r="P719" s="186">
        <v>0</v>
      </c>
      <c r="Q719" s="189">
        <v>0</v>
      </c>
      <c r="R719" s="189">
        <v>0</v>
      </c>
      <c r="S719" s="189">
        <v>1E-4</v>
      </c>
      <c r="T719" s="188">
        <v>0</v>
      </c>
      <c r="U719" s="187">
        <v>0</v>
      </c>
      <c r="V719" s="189">
        <v>0</v>
      </c>
      <c r="W719" s="189">
        <v>0</v>
      </c>
      <c r="X719" s="188">
        <v>0</v>
      </c>
      <c r="Y719" s="188">
        <v>0</v>
      </c>
      <c r="Z719" s="186">
        <v>0</v>
      </c>
      <c r="AA719" s="186">
        <v>0</v>
      </c>
      <c r="AB719" s="186">
        <v>0</v>
      </c>
      <c r="AC719" s="186">
        <v>0</v>
      </c>
      <c r="AD719" s="188">
        <v>0</v>
      </c>
      <c r="AE719" s="189">
        <v>0</v>
      </c>
      <c r="AF719" s="189">
        <v>0</v>
      </c>
      <c r="AG719" s="189">
        <v>0</v>
      </c>
      <c r="AH719" s="191">
        <v>0</v>
      </c>
      <c r="AI719" s="186">
        <v>0</v>
      </c>
      <c r="AJ719" s="192">
        <v>7506425613168</v>
      </c>
      <c r="AK719" s="192">
        <v>89084</v>
      </c>
      <c r="AL719" s="76"/>
      <c r="AM719" s="75">
        <v>89090</v>
      </c>
      <c r="AO719" s="188">
        <v>0</v>
      </c>
      <c r="AP719" s="188">
        <v>0</v>
      </c>
      <c r="AQ719" s="187">
        <v>0</v>
      </c>
      <c r="AR719" s="188">
        <v>0</v>
      </c>
      <c r="AS719" s="187">
        <v>0</v>
      </c>
      <c r="AT719" s="188">
        <v>0</v>
      </c>
      <c r="AU719" s="187">
        <v>0</v>
      </c>
      <c r="AV719" s="188">
        <v>0</v>
      </c>
      <c r="AW719" s="187">
        <v>0</v>
      </c>
      <c r="AX719" s="188">
        <v>0</v>
      </c>
      <c r="AY719" s="187">
        <v>0</v>
      </c>
      <c r="AZ719" s="188">
        <v>0</v>
      </c>
      <c r="BA719" s="187">
        <v>0</v>
      </c>
      <c r="BB719" s="188">
        <v>0</v>
      </c>
      <c r="BC719" s="187">
        <v>0</v>
      </c>
      <c r="BD719" s="75"/>
      <c r="BE719" s="75"/>
      <c r="BF719" s="75"/>
      <c r="BI719" s="194"/>
    </row>
    <row r="720" spans="1:61" ht="11.25" customHeight="1" x14ac:dyDescent="0.3">
      <c r="A720" s="184" t="s">
        <v>1374</v>
      </c>
      <c r="B720" s="185">
        <v>0</v>
      </c>
      <c r="C720" s="832">
        <v>89085</v>
      </c>
      <c r="D720" s="284">
        <v>245.99999999999997</v>
      </c>
      <c r="E720" s="91">
        <v>1.7446808510638296</v>
      </c>
      <c r="F720" s="186">
        <v>6070</v>
      </c>
      <c r="G720" s="186">
        <v>6070</v>
      </c>
      <c r="H720" s="186">
        <v>1424</v>
      </c>
      <c r="I720" s="187">
        <v>23.459637561779243</v>
      </c>
      <c r="J720" s="186">
        <v>3779.75</v>
      </c>
      <c r="K720" s="186">
        <v>4230</v>
      </c>
      <c r="L720" s="186">
        <v>875.40000000000009</v>
      </c>
      <c r="M720" s="186">
        <v>20.695035460992912</v>
      </c>
      <c r="N720" s="188">
        <v>39.6</v>
      </c>
      <c r="O720" s="189">
        <v>138.6</v>
      </c>
      <c r="P720" s="186">
        <v>259.79999999999995</v>
      </c>
      <c r="Q720" s="189">
        <v>30.033732389708316</v>
      </c>
      <c r="R720" s="189">
        <v>6.3067663205238427</v>
      </c>
      <c r="S720" s="189">
        <v>794.59999999999991</v>
      </c>
      <c r="T720" s="188">
        <v>259.8</v>
      </c>
      <c r="U720" s="187">
        <v>1.8425531914893618</v>
      </c>
      <c r="V720" s="189">
        <v>8.4</v>
      </c>
      <c r="W720" s="189">
        <v>81.599999999999994</v>
      </c>
      <c r="X720" s="188">
        <v>169.8</v>
      </c>
      <c r="Y720" s="188">
        <v>0</v>
      </c>
      <c r="Z720" s="186">
        <v>21</v>
      </c>
      <c r="AA720" s="186">
        <v>4.2</v>
      </c>
      <c r="AB720" s="186">
        <v>0</v>
      </c>
      <c r="AC720" s="186">
        <v>0</v>
      </c>
      <c r="AD720" s="188">
        <v>26.399999999999864</v>
      </c>
      <c r="AE720" s="189">
        <v>163.18800000000002</v>
      </c>
      <c r="AF720" s="189">
        <v>163.18800000000002</v>
      </c>
      <c r="AG720" s="189">
        <v>0</v>
      </c>
      <c r="AH720" s="191">
        <v>0</v>
      </c>
      <c r="AI720" s="186">
        <v>5064</v>
      </c>
      <c r="AJ720" s="192">
        <v>0</v>
      </c>
      <c r="AK720" s="192" t="s">
        <v>504</v>
      </c>
      <c r="AL720" s="76"/>
      <c r="AM720" s="75">
        <v>89085</v>
      </c>
      <c r="AO720" s="188">
        <v>3225</v>
      </c>
      <c r="AP720" s="188">
        <v>2792.3999999999996</v>
      </c>
      <c r="AQ720" s="187">
        <v>60.051612903225802</v>
      </c>
      <c r="AR720" s="188">
        <v>3416.4</v>
      </c>
      <c r="AS720" s="187">
        <v>81.342857142857156</v>
      </c>
      <c r="AT720" s="188">
        <v>3466.2</v>
      </c>
      <c r="AU720" s="187">
        <v>91.31669442101942</v>
      </c>
      <c r="AV720" s="188">
        <v>3268.8</v>
      </c>
      <c r="AW720" s="187">
        <v>74.891573552423878</v>
      </c>
      <c r="AX720" s="188">
        <v>5162.3999999999996</v>
      </c>
      <c r="AY720" s="187">
        <v>87.276415891800497</v>
      </c>
      <c r="AZ720" s="188">
        <v>4490.3999999999996</v>
      </c>
      <c r="BA720" s="187">
        <v>93.549999999999983</v>
      </c>
      <c r="BB720" s="188">
        <v>3347.3999999999992</v>
      </c>
      <c r="BC720" s="187">
        <v>73.672745023942412</v>
      </c>
      <c r="BD720" s="75"/>
      <c r="BE720" s="75"/>
      <c r="BF720" s="75"/>
      <c r="BI720" s="194"/>
    </row>
    <row r="721" spans="1:61" ht="11.25" customHeight="1" x14ac:dyDescent="0.3">
      <c r="A721" s="184" t="s">
        <v>1375</v>
      </c>
      <c r="B721" s="185">
        <v>0</v>
      </c>
      <c r="C721" s="828">
        <v>89060</v>
      </c>
      <c r="D721" s="284">
        <v>651.15</v>
      </c>
      <c r="E721" s="91">
        <v>7.9023058252427179</v>
      </c>
      <c r="F721" s="186">
        <v>3310</v>
      </c>
      <c r="G721" s="186">
        <v>3310</v>
      </c>
      <c r="H721" s="186">
        <v>2475</v>
      </c>
      <c r="I721" s="187">
        <v>74.773413897280975</v>
      </c>
      <c r="J721" s="186">
        <v>2726.98</v>
      </c>
      <c r="K721" s="186">
        <v>2472</v>
      </c>
      <c r="L721" s="186">
        <v>525.6</v>
      </c>
      <c r="M721" s="186">
        <v>21.262135922330096</v>
      </c>
      <c r="N721" s="188">
        <v>42.75</v>
      </c>
      <c r="O721" s="189">
        <v>44.55</v>
      </c>
      <c r="P721" s="186">
        <v>138.15</v>
      </c>
      <c r="Q721" s="189">
        <v>24.340112505408914</v>
      </c>
      <c r="R721" s="189">
        <v>28.609120712289787</v>
      </c>
      <c r="S721" s="189">
        <v>2600.5500000000002</v>
      </c>
      <c r="T721" s="188">
        <v>2416.5</v>
      </c>
      <c r="U721" s="187">
        <v>29.326456310679614</v>
      </c>
      <c r="V721" s="189">
        <v>450</v>
      </c>
      <c r="W721" s="189">
        <v>50.85</v>
      </c>
      <c r="X721" s="188">
        <v>1915.65</v>
      </c>
      <c r="Y721" s="188">
        <v>784.8</v>
      </c>
      <c r="Z721" s="186">
        <v>818.55</v>
      </c>
      <c r="AA721" s="186">
        <v>42.75</v>
      </c>
      <c r="AB721" s="391">
        <v>0</v>
      </c>
      <c r="AC721" s="391">
        <v>0</v>
      </c>
      <c r="AD721" s="188">
        <v>4.9500000000000455</v>
      </c>
      <c r="AE721" s="189">
        <v>103.94800000000001</v>
      </c>
      <c r="AF721" s="189">
        <v>103.94800000000001</v>
      </c>
      <c r="AG721" s="189">
        <v>0</v>
      </c>
      <c r="AH721" s="191">
        <v>0</v>
      </c>
      <c r="AI721" s="186">
        <v>2631</v>
      </c>
      <c r="AJ721" s="192">
        <v>7501943494732</v>
      </c>
      <c r="AK721" s="192" t="s">
        <v>262</v>
      </c>
      <c r="AL721" s="76"/>
      <c r="AM721" s="75">
        <v>89060</v>
      </c>
      <c r="AO721" s="188">
        <v>2335.9500000000003</v>
      </c>
      <c r="AP721" s="188">
        <v>2055.6000000000004</v>
      </c>
      <c r="AQ721" s="187">
        <v>68.52000000000001</v>
      </c>
      <c r="AR721" s="188">
        <v>2273.85</v>
      </c>
      <c r="AS721" s="187">
        <v>87.378137116638683</v>
      </c>
      <c r="AT721" s="188">
        <v>2678.4</v>
      </c>
      <c r="AU721" s="187">
        <v>111.89414172505974</v>
      </c>
      <c r="AV721" s="188">
        <v>2124.4500000000003</v>
      </c>
      <c r="AW721" s="187">
        <v>65.048255336868806</v>
      </c>
      <c r="AX721" s="188">
        <v>3203.55</v>
      </c>
      <c r="AY721" s="187">
        <v>122.4982601580006</v>
      </c>
      <c r="AZ721" s="188">
        <v>2612.25</v>
      </c>
      <c r="BA721" s="187">
        <v>158.31530335812076</v>
      </c>
      <c r="BB721" s="188">
        <v>1567.8</v>
      </c>
      <c r="BC721" s="187">
        <v>72.601853528376921</v>
      </c>
      <c r="BD721" s="75"/>
      <c r="BE721" s="75"/>
      <c r="BF721" s="75"/>
      <c r="BI721" s="194"/>
    </row>
    <row r="722" spans="1:61" ht="11.25" customHeight="1" x14ac:dyDescent="0.3">
      <c r="A722" s="184" t="s">
        <v>1376</v>
      </c>
      <c r="B722" s="185">
        <v>0</v>
      </c>
      <c r="C722" s="828">
        <v>89061</v>
      </c>
      <c r="D722" s="284">
        <v>642.15</v>
      </c>
      <c r="E722" s="91">
        <v>9.6418918918918912</v>
      </c>
      <c r="F722" s="186">
        <v>1600</v>
      </c>
      <c r="G722" s="186">
        <v>1600</v>
      </c>
      <c r="H722" s="186">
        <v>0</v>
      </c>
      <c r="I722" s="187">
        <v>0</v>
      </c>
      <c r="J722" s="186">
        <v>1485.74</v>
      </c>
      <c r="K722" s="186">
        <v>1998</v>
      </c>
      <c r="L722" s="186">
        <v>431.55</v>
      </c>
      <c r="M722" s="186">
        <v>21.599099099099099</v>
      </c>
      <c r="N722" s="188">
        <v>139.5</v>
      </c>
      <c r="O722" s="189">
        <v>2.25</v>
      </c>
      <c r="P722" s="186">
        <v>147.15</v>
      </c>
      <c r="Q722" s="189">
        <v>38.95028739887195</v>
      </c>
      <c r="R722" s="189">
        <v>4.2524264003123022</v>
      </c>
      <c r="S722" s="189">
        <v>210.59999999999997</v>
      </c>
      <c r="T722" s="188">
        <v>195.74999999999997</v>
      </c>
      <c r="U722" s="187">
        <v>2.9391891891891886</v>
      </c>
      <c r="V722" s="189">
        <v>0.45</v>
      </c>
      <c r="W722" s="189">
        <v>5.4</v>
      </c>
      <c r="X722" s="188">
        <v>189.89999999999998</v>
      </c>
      <c r="Y722" s="188">
        <v>0</v>
      </c>
      <c r="Z722" s="186">
        <v>0</v>
      </c>
      <c r="AA722" s="186">
        <v>0</v>
      </c>
      <c r="AB722" s="391">
        <v>0</v>
      </c>
      <c r="AC722" s="391">
        <v>0</v>
      </c>
      <c r="AD722" s="188">
        <v>5.3999999999999773</v>
      </c>
      <c r="AE722" s="189">
        <v>18.449000000000002</v>
      </c>
      <c r="AF722" s="189">
        <v>18.449000000000002</v>
      </c>
      <c r="AG722" s="189">
        <v>0</v>
      </c>
      <c r="AH722" s="191">
        <v>0</v>
      </c>
      <c r="AI722" s="186">
        <v>1594</v>
      </c>
      <c r="AJ722" s="192">
        <v>7501943494756</v>
      </c>
      <c r="AK722" s="192" t="s">
        <v>262</v>
      </c>
      <c r="AL722" s="76"/>
      <c r="AM722" s="75">
        <v>89061</v>
      </c>
      <c r="AO722" s="188">
        <v>1339.2</v>
      </c>
      <c r="AP722" s="188">
        <v>1300.05</v>
      </c>
      <c r="AQ722" s="187">
        <v>74.930835734870314</v>
      </c>
      <c r="AR722" s="188">
        <v>1440.4499999999998</v>
      </c>
      <c r="AS722" s="187">
        <v>115.61800187820559</v>
      </c>
      <c r="AT722" s="188">
        <v>1277.0999999999999</v>
      </c>
      <c r="AU722" s="187">
        <v>102.79554625075158</v>
      </c>
      <c r="AV722" s="188">
        <v>1266.75</v>
      </c>
      <c r="AW722" s="187">
        <v>64.820263528207761</v>
      </c>
      <c r="AX722" s="188">
        <v>1979.55</v>
      </c>
      <c r="AY722" s="187">
        <v>119.24999999999999</v>
      </c>
      <c r="AZ722" s="188">
        <v>1568.2499999999998</v>
      </c>
      <c r="BA722" s="187">
        <v>177.20338983050846</v>
      </c>
      <c r="BB722" s="188">
        <v>940.5</v>
      </c>
      <c r="BC722" s="187">
        <v>63.521245002894091</v>
      </c>
      <c r="BD722" s="75"/>
      <c r="BE722" s="75"/>
      <c r="BF722" s="75"/>
      <c r="BI722" s="194"/>
    </row>
    <row r="723" spans="1:61" ht="11.25" customHeight="1" x14ac:dyDescent="0.3">
      <c r="A723" s="184" t="s">
        <v>1377</v>
      </c>
      <c r="B723" s="185">
        <v>0</v>
      </c>
      <c r="C723" s="828">
        <v>89062</v>
      </c>
      <c r="D723" s="284">
        <v>1E-4</v>
      </c>
      <c r="E723" s="91">
        <v>0</v>
      </c>
      <c r="F723" s="186">
        <v>0</v>
      </c>
      <c r="G723" s="186">
        <v>0</v>
      </c>
      <c r="H723" s="186">
        <v>0</v>
      </c>
      <c r="I723" s="187">
        <v>0</v>
      </c>
      <c r="J723" s="186">
        <v>0</v>
      </c>
      <c r="K723" s="186">
        <v>0</v>
      </c>
      <c r="L723" s="186">
        <v>0</v>
      </c>
      <c r="M723" s="186">
        <v>0</v>
      </c>
      <c r="N723" s="188">
        <v>0</v>
      </c>
      <c r="O723" s="189">
        <v>0</v>
      </c>
      <c r="P723" s="186">
        <v>0</v>
      </c>
      <c r="Q723" s="189">
        <v>0</v>
      </c>
      <c r="R723" s="189">
        <v>0</v>
      </c>
      <c r="S723" s="189">
        <v>1E-4</v>
      </c>
      <c r="T723" s="188">
        <v>0</v>
      </c>
      <c r="U723" s="187">
        <v>0</v>
      </c>
      <c r="V723" s="189">
        <v>0</v>
      </c>
      <c r="W723" s="189">
        <v>0</v>
      </c>
      <c r="X723" s="188">
        <v>0</v>
      </c>
      <c r="Y723" s="188">
        <v>0</v>
      </c>
      <c r="Z723" s="186">
        <v>0</v>
      </c>
      <c r="AA723" s="186">
        <v>0</v>
      </c>
      <c r="AB723" s="391">
        <v>0</v>
      </c>
      <c r="AC723" s="391">
        <v>0</v>
      </c>
      <c r="AD723" s="188">
        <v>0</v>
      </c>
      <c r="AE723" s="189">
        <v>0</v>
      </c>
      <c r="AF723" s="189">
        <v>0</v>
      </c>
      <c r="AG723" s="189">
        <v>0</v>
      </c>
      <c r="AH723" s="191">
        <v>0</v>
      </c>
      <c r="AI723" s="186">
        <v>0</v>
      </c>
      <c r="AJ723" s="192">
        <v>7501943494770</v>
      </c>
      <c r="AK723" s="192" t="s">
        <v>262</v>
      </c>
      <c r="AL723" s="76"/>
      <c r="AM723" s="75">
        <v>89062</v>
      </c>
      <c r="AO723" s="188">
        <v>0</v>
      </c>
      <c r="AP723" s="188">
        <v>0</v>
      </c>
      <c r="AQ723" s="187">
        <v>0</v>
      </c>
      <c r="AR723" s="188">
        <v>0</v>
      </c>
      <c r="AS723" s="187">
        <v>0</v>
      </c>
      <c r="AT723" s="188">
        <v>0</v>
      </c>
      <c r="AU723" s="187">
        <v>0</v>
      </c>
      <c r="AV723" s="188">
        <v>0</v>
      </c>
      <c r="AW723" s="187">
        <v>0</v>
      </c>
      <c r="AX723" s="188">
        <v>0</v>
      </c>
      <c r="AY723" s="187">
        <v>0</v>
      </c>
      <c r="AZ723" s="188">
        <v>0</v>
      </c>
      <c r="BA723" s="187">
        <v>0</v>
      </c>
      <c r="BB723" s="188">
        <v>0</v>
      </c>
      <c r="BC723" s="187">
        <v>0</v>
      </c>
      <c r="BD723" s="75"/>
      <c r="BE723" s="75"/>
      <c r="BF723" s="75"/>
      <c r="BI723" s="194"/>
    </row>
    <row r="724" spans="1:61" ht="11.25" customHeight="1" x14ac:dyDescent="0.3">
      <c r="A724" s="184" t="s">
        <v>1378</v>
      </c>
      <c r="B724" s="185">
        <v>0</v>
      </c>
      <c r="C724" s="828">
        <v>89063</v>
      </c>
      <c r="D724" s="284">
        <v>1E-4</v>
      </c>
      <c r="E724" s="91">
        <v>0</v>
      </c>
      <c r="F724" s="186">
        <v>0</v>
      </c>
      <c r="G724" s="186">
        <v>0</v>
      </c>
      <c r="H724" s="186">
        <v>0</v>
      </c>
      <c r="I724" s="187">
        <v>0</v>
      </c>
      <c r="J724" s="186">
        <v>0</v>
      </c>
      <c r="K724" s="186">
        <v>0</v>
      </c>
      <c r="L724" s="186">
        <v>0</v>
      </c>
      <c r="M724" s="186">
        <v>0</v>
      </c>
      <c r="N724" s="188">
        <v>0</v>
      </c>
      <c r="O724" s="189">
        <v>0</v>
      </c>
      <c r="P724" s="186">
        <v>0</v>
      </c>
      <c r="Q724" s="189">
        <v>0</v>
      </c>
      <c r="R724" s="189">
        <v>0</v>
      </c>
      <c r="S724" s="189">
        <v>1E-4</v>
      </c>
      <c r="T724" s="188">
        <v>0</v>
      </c>
      <c r="U724" s="187">
        <v>0</v>
      </c>
      <c r="V724" s="189">
        <v>0</v>
      </c>
      <c r="W724" s="189">
        <v>0</v>
      </c>
      <c r="X724" s="188">
        <v>0</v>
      </c>
      <c r="Y724" s="188">
        <v>0</v>
      </c>
      <c r="Z724" s="186">
        <v>0</v>
      </c>
      <c r="AA724" s="186">
        <v>0</v>
      </c>
      <c r="AB724" s="391">
        <v>0</v>
      </c>
      <c r="AC724" s="391">
        <v>0</v>
      </c>
      <c r="AD724" s="188">
        <v>0</v>
      </c>
      <c r="AE724" s="189">
        <v>0</v>
      </c>
      <c r="AF724" s="189">
        <v>0</v>
      </c>
      <c r="AG724" s="189">
        <v>0</v>
      </c>
      <c r="AH724" s="191">
        <v>0</v>
      </c>
      <c r="AI724" s="186">
        <v>0</v>
      </c>
      <c r="AJ724" s="192">
        <v>7501943489844</v>
      </c>
      <c r="AK724" s="192" t="s">
        <v>262</v>
      </c>
      <c r="AL724" s="76"/>
      <c r="AM724" s="75">
        <v>89063</v>
      </c>
      <c r="AO724" s="188">
        <v>0</v>
      </c>
      <c r="AP724" s="188">
        <v>0</v>
      </c>
      <c r="AQ724" s="187">
        <v>0</v>
      </c>
      <c r="AR724" s="188">
        <v>0</v>
      </c>
      <c r="AS724" s="187">
        <v>0</v>
      </c>
      <c r="AT724" s="188">
        <v>0</v>
      </c>
      <c r="AU724" s="187">
        <v>0</v>
      </c>
      <c r="AV724" s="188">
        <v>0</v>
      </c>
      <c r="AW724" s="187">
        <v>0</v>
      </c>
      <c r="AX724" s="188">
        <v>0</v>
      </c>
      <c r="AY724" s="187">
        <v>0</v>
      </c>
      <c r="AZ724" s="188">
        <v>0</v>
      </c>
      <c r="BA724" s="187">
        <v>0</v>
      </c>
      <c r="BB724" s="188">
        <v>0</v>
      </c>
      <c r="BC724" s="187">
        <v>0</v>
      </c>
      <c r="BD724" s="75"/>
      <c r="BE724" s="75"/>
      <c r="BF724" s="75"/>
      <c r="BI724" s="194"/>
    </row>
    <row r="725" spans="1:61" ht="11.25" customHeight="1" x14ac:dyDescent="0.3">
      <c r="A725" s="333" t="s">
        <v>1379</v>
      </c>
      <c r="B725" s="334">
        <v>0</v>
      </c>
      <c r="C725" s="861">
        <v>89068</v>
      </c>
      <c r="D725" s="390">
        <v>10.95</v>
      </c>
      <c r="E725" s="336">
        <v>0</v>
      </c>
      <c r="F725" s="338">
        <v>0</v>
      </c>
      <c r="G725" s="338">
        <v>0</v>
      </c>
      <c r="H725" s="338">
        <v>0</v>
      </c>
      <c r="I725" s="339">
        <v>0</v>
      </c>
      <c r="J725" s="338">
        <v>0</v>
      </c>
      <c r="K725" s="338">
        <v>0</v>
      </c>
      <c r="L725" s="338">
        <v>0</v>
      </c>
      <c r="M725" s="338">
        <v>0</v>
      </c>
      <c r="N725" s="337">
        <v>0</v>
      </c>
      <c r="O725" s="340">
        <v>0</v>
      </c>
      <c r="P725" s="338">
        <v>0</v>
      </c>
      <c r="Q725" s="340">
        <v>0</v>
      </c>
      <c r="R725" s="340">
        <v>0</v>
      </c>
      <c r="S725" s="340">
        <v>10.95</v>
      </c>
      <c r="T725" s="337">
        <v>10.95</v>
      </c>
      <c r="U725" s="339">
        <v>0</v>
      </c>
      <c r="V725" s="340">
        <v>0</v>
      </c>
      <c r="W725" s="340">
        <v>0</v>
      </c>
      <c r="X725" s="337">
        <v>10.95</v>
      </c>
      <c r="Y725" s="337">
        <v>0</v>
      </c>
      <c r="Z725" s="338">
        <v>0</v>
      </c>
      <c r="AA725" s="338">
        <v>0</v>
      </c>
      <c r="AB725" s="338">
        <v>0</v>
      </c>
      <c r="AC725" s="338">
        <v>0</v>
      </c>
      <c r="AD725" s="337">
        <v>0</v>
      </c>
      <c r="AE725" s="340">
        <v>0</v>
      </c>
      <c r="AF725" s="340">
        <v>0</v>
      </c>
      <c r="AG725" s="340">
        <v>0</v>
      </c>
      <c r="AH725" s="341">
        <v>0</v>
      </c>
      <c r="AI725" s="186">
        <v>0</v>
      </c>
      <c r="AJ725" s="192">
        <v>7506425601042</v>
      </c>
      <c r="AK725" s="192" t="s">
        <v>262</v>
      </c>
      <c r="AL725" s="76"/>
      <c r="AM725" s="75">
        <v>89068</v>
      </c>
      <c r="AO725" s="188">
        <v>0</v>
      </c>
      <c r="AP725" s="188">
        <v>0</v>
      </c>
      <c r="AQ725" s="187">
        <v>0</v>
      </c>
      <c r="AR725" s="188">
        <v>0</v>
      </c>
      <c r="AS725" s="187">
        <v>0</v>
      </c>
      <c r="AT725" s="188">
        <v>0</v>
      </c>
      <c r="AU725" s="187">
        <v>0</v>
      </c>
      <c r="AV725" s="188">
        <v>0</v>
      </c>
      <c r="AW725" s="187">
        <v>0</v>
      </c>
      <c r="AX725" s="188">
        <v>0</v>
      </c>
      <c r="AY725" s="187">
        <v>0</v>
      </c>
      <c r="AZ725" s="188">
        <v>0</v>
      </c>
      <c r="BA725" s="187">
        <v>0</v>
      </c>
      <c r="BB725" s="188">
        <v>0</v>
      </c>
      <c r="BC725" s="187">
        <v>0</v>
      </c>
      <c r="BD725" s="75"/>
      <c r="BE725" s="75"/>
      <c r="BF725" s="75"/>
      <c r="BI725" s="194"/>
    </row>
    <row r="726" spans="1:61" ht="11.25" customHeight="1" x14ac:dyDescent="0.3">
      <c r="A726" s="184" t="s">
        <v>1380</v>
      </c>
      <c r="B726" s="185">
        <v>0</v>
      </c>
      <c r="C726" s="828">
        <v>89130</v>
      </c>
      <c r="D726" s="284">
        <v>729</v>
      </c>
      <c r="E726" s="91">
        <v>3.6756302521008402</v>
      </c>
      <c r="F726" s="186">
        <v>9900</v>
      </c>
      <c r="G726" s="186">
        <v>9900</v>
      </c>
      <c r="H726" s="186">
        <v>1773</v>
      </c>
      <c r="I726" s="187">
        <v>17.909090909090907</v>
      </c>
      <c r="J726" s="186">
        <v>6800</v>
      </c>
      <c r="K726" s="186">
        <v>5950</v>
      </c>
      <c r="L726" s="186">
        <v>1161</v>
      </c>
      <c r="M726" s="186">
        <v>19.512605042016805</v>
      </c>
      <c r="N726" s="188">
        <v>0</v>
      </c>
      <c r="O726" s="189">
        <v>0</v>
      </c>
      <c r="P726" s="186">
        <v>45</v>
      </c>
      <c r="Q726" s="189">
        <v>17.735294117647062</v>
      </c>
      <c r="R726" s="189">
        <v>5.9161764705882351</v>
      </c>
      <c r="S726" s="189">
        <v>1341</v>
      </c>
      <c r="T726" s="188">
        <v>927</v>
      </c>
      <c r="U726" s="187">
        <v>4.6739495798319322</v>
      </c>
      <c r="V726" s="189">
        <v>252</v>
      </c>
      <c r="W726" s="189">
        <v>45</v>
      </c>
      <c r="X726" s="188">
        <v>630</v>
      </c>
      <c r="Y726" s="188">
        <v>306</v>
      </c>
      <c r="Z726" s="186">
        <v>0</v>
      </c>
      <c r="AA726" s="186">
        <v>0</v>
      </c>
      <c r="AB726" s="186">
        <v>18</v>
      </c>
      <c r="AC726" s="186">
        <v>2</v>
      </c>
      <c r="AD726" s="188">
        <v>0</v>
      </c>
      <c r="AE726" s="189">
        <v>0</v>
      </c>
      <c r="AF726" s="189">
        <v>0</v>
      </c>
      <c r="AG726" s="189">
        <v>0</v>
      </c>
      <c r="AH726" s="191">
        <v>0</v>
      </c>
      <c r="AI726" s="186">
        <v>7000</v>
      </c>
      <c r="AJ726" s="192">
        <v>7501943476219</v>
      </c>
      <c r="AK726" s="192" t="s">
        <v>262</v>
      </c>
      <c r="AL726" s="76"/>
      <c r="AM726" s="75">
        <v>89130</v>
      </c>
      <c r="AO726" s="188">
        <v>5016</v>
      </c>
      <c r="AP726" s="188">
        <v>5859</v>
      </c>
      <c r="AQ726" s="187">
        <v>81.944055944055947</v>
      </c>
      <c r="AR726" s="188">
        <v>4203</v>
      </c>
      <c r="AS726" s="187">
        <v>73.73684210526315</v>
      </c>
      <c r="AT726" s="188">
        <v>4986</v>
      </c>
      <c r="AU726" s="187">
        <v>80.41935483870968</v>
      </c>
      <c r="AV726" s="188">
        <v>4383</v>
      </c>
      <c r="AW726" s="187">
        <v>87.660000000000011</v>
      </c>
      <c r="AX726" s="188">
        <v>5436</v>
      </c>
      <c r="AY726" s="187">
        <v>90.600000000000009</v>
      </c>
      <c r="AZ726" s="188">
        <v>5670</v>
      </c>
      <c r="BA726" s="187">
        <v>104.22794117647058</v>
      </c>
      <c r="BB726" s="188">
        <v>4032</v>
      </c>
      <c r="BC726" s="187">
        <v>84</v>
      </c>
      <c r="BD726" s="75"/>
      <c r="BE726" s="75"/>
      <c r="BF726" s="75"/>
      <c r="BI726" s="194"/>
    </row>
    <row r="727" spans="1:61" ht="11.25" customHeight="1" x14ac:dyDescent="0.3">
      <c r="A727" s="184" t="s">
        <v>1381</v>
      </c>
      <c r="B727" s="185">
        <v>0</v>
      </c>
      <c r="C727" s="829">
        <v>89174</v>
      </c>
      <c r="D727" s="284">
        <v>45.5</v>
      </c>
      <c r="E727" s="91">
        <v>0</v>
      </c>
      <c r="F727" s="186">
        <v>0</v>
      </c>
      <c r="G727" s="186">
        <v>0</v>
      </c>
      <c r="H727" s="186">
        <v>0</v>
      </c>
      <c r="I727" s="187">
        <v>0</v>
      </c>
      <c r="J727" s="186">
        <v>0</v>
      </c>
      <c r="K727" s="186">
        <v>0</v>
      </c>
      <c r="L727" s="186">
        <v>0</v>
      </c>
      <c r="M727" s="186">
        <v>0</v>
      </c>
      <c r="N727" s="188">
        <v>0</v>
      </c>
      <c r="O727" s="189">
        <v>0</v>
      </c>
      <c r="P727" s="186">
        <v>0</v>
      </c>
      <c r="Q727" s="189">
        <v>0</v>
      </c>
      <c r="R727" s="189">
        <v>0</v>
      </c>
      <c r="S727" s="189">
        <v>45.5</v>
      </c>
      <c r="T727" s="188">
        <v>45.5</v>
      </c>
      <c r="U727" s="187">
        <v>0</v>
      </c>
      <c r="V727" s="189">
        <v>0</v>
      </c>
      <c r="W727" s="189">
        <v>0</v>
      </c>
      <c r="X727" s="188">
        <v>45.5</v>
      </c>
      <c r="Y727" s="188">
        <v>0</v>
      </c>
      <c r="Z727" s="186">
        <v>0</v>
      </c>
      <c r="AA727" s="186">
        <v>0</v>
      </c>
      <c r="AB727" s="186">
        <v>0</v>
      </c>
      <c r="AC727" s="186">
        <v>0</v>
      </c>
      <c r="AD727" s="188">
        <v>0</v>
      </c>
      <c r="AE727" s="189">
        <v>0</v>
      </c>
      <c r="AF727" s="189">
        <v>0</v>
      </c>
      <c r="AG727" s="189">
        <v>0</v>
      </c>
      <c r="AH727" s="191">
        <v>0</v>
      </c>
      <c r="AI727" s="186">
        <v>0</v>
      </c>
      <c r="AJ727" s="192">
        <v>7501943477544</v>
      </c>
      <c r="AK727" s="192" t="s">
        <v>262</v>
      </c>
      <c r="AL727" s="76"/>
      <c r="AM727" s="75">
        <v>89174</v>
      </c>
      <c r="AO727" s="188">
        <v>0</v>
      </c>
      <c r="AP727" s="188">
        <v>0</v>
      </c>
      <c r="AQ727" s="187">
        <v>0</v>
      </c>
      <c r="AR727" s="188">
        <v>0</v>
      </c>
      <c r="AS727" s="187">
        <v>0</v>
      </c>
      <c r="AT727" s="188">
        <v>0</v>
      </c>
      <c r="AU727" s="187">
        <v>0</v>
      </c>
      <c r="AV727" s="188">
        <v>0</v>
      </c>
      <c r="AW727" s="187">
        <v>0</v>
      </c>
      <c r="AX727" s="188">
        <v>0</v>
      </c>
      <c r="AY727" s="187">
        <v>0</v>
      </c>
      <c r="AZ727" s="188">
        <v>0</v>
      </c>
      <c r="BA727" s="187">
        <v>0</v>
      </c>
      <c r="BB727" s="188">
        <v>0</v>
      </c>
      <c r="BC727" s="187">
        <v>0</v>
      </c>
      <c r="BD727" s="75"/>
      <c r="BE727" s="75"/>
      <c r="BF727" s="75"/>
      <c r="BI727" s="194"/>
    </row>
    <row r="728" spans="1:61" ht="11.25" customHeight="1" x14ac:dyDescent="0.3">
      <c r="A728" s="184" t="s">
        <v>1382</v>
      </c>
      <c r="B728" s="185">
        <v>0</v>
      </c>
      <c r="C728" s="828">
        <v>89047</v>
      </c>
      <c r="D728" s="284">
        <v>72</v>
      </c>
      <c r="E728" s="91">
        <v>0</v>
      </c>
      <c r="F728" s="186">
        <v>0</v>
      </c>
      <c r="G728" s="186">
        <v>0</v>
      </c>
      <c r="H728" s="186">
        <v>0</v>
      </c>
      <c r="I728" s="187">
        <v>0</v>
      </c>
      <c r="J728" s="186">
        <v>0</v>
      </c>
      <c r="K728" s="186">
        <v>0</v>
      </c>
      <c r="L728" s="186">
        <v>0</v>
      </c>
      <c r="M728" s="186">
        <v>0</v>
      </c>
      <c r="N728" s="188">
        <v>0</v>
      </c>
      <c r="O728" s="189">
        <v>0</v>
      </c>
      <c r="P728" s="186">
        <v>0</v>
      </c>
      <c r="Q728" s="189">
        <v>0</v>
      </c>
      <c r="R728" s="189">
        <v>0</v>
      </c>
      <c r="S728" s="189">
        <v>72</v>
      </c>
      <c r="T728" s="188">
        <v>72</v>
      </c>
      <c r="U728" s="187">
        <v>0</v>
      </c>
      <c r="V728" s="189">
        <v>0</v>
      </c>
      <c r="W728" s="189">
        <v>0</v>
      </c>
      <c r="X728" s="188">
        <v>72</v>
      </c>
      <c r="Y728" s="188">
        <v>0</v>
      </c>
      <c r="Z728" s="186">
        <v>0</v>
      </c>
      <c r="AA728" s="186">
        <v>0</v>
      </c>
      <c r="AB728" s="186">
        <v>0</v>
      </c>
      <c r="AC728" s="186">
        <v>0</v>
      </c>
      <c r="AD728" s="188">
        <v>0</v>
      </c>
      <c r="AE728" s="189">
        <v>0</v>
      </c>
      <c r="AF728" s="189">
        <v>0</v>
      </c>
      <c r="AG728" s="189">
        <v>0</v>
      </c>
      <c r="AH728" s="191">
        <v>0</v>
      </c>
      <c r="AI728" s="186">
        <v>0</v>
      </c>
      <c r="AJ728" s="192">
        <v>7501943499614</v>
      </c>
      <c r="AK728" s="192" t="s">
        <v>262</v>
      </c>
      <c r="AL728" s="76"/>
      <c r="AM728" s="75">
        <v>89047</v>
      </c>
      <c r="AO728" s="188">
        <v>0</v>
      </c>
      <c r="AP728" s="188">
        <v>0</v>
      </c>
      <c r="AQ728" s="187">
        <v>0</v>
      </c>
      <c r="AR728" s="188">
        <v>0</v>
      </c>
      <c r="AS728" s="187">
        <v>0</v>
      </c>
      <c r="AT728" s="188">
        <v>0</v>
      </c>
      <c r="AU728" s="187">
        <v>0</v>
      </c>
      <c r="AV728" s="188">
        <v>0</v>
      </c>
      <c r="AW728" s="187">
        <v>0</v>
      </c>
      <c r="AX728" s="188">
        <v>0</v>
      </c>
      <c r="AY728" s="187">
        <v>0</v>
      </c>
      <c r="AZ728" s="188">
        <v>0</v>
      </c>
      <c r="BA728" s="187">
        <v>0</v>
      </c>
      <c r="BB728" s="188">
        <v>0</v>
      </c>
      <c r="BC728" s="187">
        <v>0</v>
      </c>
      <c r="BD728" s="75"/>
      <c r="BE728" s="75"/>
      <c r="BF728" s="75"/>
      <c r="BI728" s="194"/>
    </row>
    <row r="729" spans="1:61" ht="11.25" customHeight="1" x14ac:dyDescent="0.3">
      <c r="A729" s="333" t="s">
        <v>1383</v>
      </c>
      <c r="B729" s="334">
        <v>0</v>
      </c>
      <c r="C729" s="861">
        <v>89086</v>
      </c>
      <c r="D729" s="390">
        <v>757.92600000000004</v>
      </c>
      <c r="E729" s="336">
        <v>27.560945454545454</v>
      </c>
      <c r="F729" s="338">
        <v>140</v>
      </c>
      <c r="G729" s="338">
        <v>140</v>
      </c>
      <c r="H729" s="338">
        <v>0</v>
      </c>
      <c r="I729" s="339">
        <v>0</v>
      </c>
      <c r="J729" s="338">
        <v>575</v>
      </c>
      <c r="K729" s="338">
        <v>825</v>
      </c>
      <c r="L729" s="338">
        <v>152.43800000000002</v>
      </c>
      <c r="M729" s="338">
        <v>18.477333333333334</v>
      </c>
      <c r="N729" s="337">
        <v>0</v>
      </c>
      <c r="O729" s="340">
        <v>11.726000000000001</v>
      </c>
      <c r="P729" s="338">
        <v>18.655000000000001</v>
      </c>
      <c r="Q729" s="340">
        <v>29.75530434782609</v>
      </c>
      <c r="R729" s="340">
        <v>31.590678260869566</v>
      </c>
      <c r="S729" s="340">
        <v>605.48800000000006</v>
      </c>
      <c r="T729" s="337">
        <v>604.95499999999993</v>
      </c>
      <c r="U729" s="339">
        <v>21.998363636363631</v>
      </c>
      <c r="V729" s="340">
        <v>0</v>
      </c>
      <c r="W729" s="340">
        <v>6.9290000000000003</v>
      </c>
      <c r="X729" s="337">
        <v>598.02599999999995</v>
      </c>
      <c r="Y729" s="337">
        <v>270.23099999999999</v>
      </c>
      <c r="Z729" s="338">
        <v>53.3</v>
      </c>
      <c r="AA729" s="338">
        <v>0</v>
      </c>
      <c r="AB729" s="338">
        <v>0</v>
      </c>
      <c r="AC729" s="338">
        <v>0</v>
      </c>
      <c r="AD729" s="337">
        <v>0</v>
      </c>
      <c r="AE729" s="340">
        <v>0</v>
      </c>
      <c r="AF729" s="340">
        <v>0</v>
      </c>
      <c r="AG729" s="340">
        <v>0</v>
      </c>
      <c r="AH729" s="341">
        <v>0</v>
      </c>
      <c r="AI729" s="186">
        <v>535</v>
      </c>
      <c r="AJ729" s="192">
        <v>7506425613236</v>
      </c>
      <c r="AK729" s="192" t="s">
        <v>262</v>
      </c>
      <c r="AL729" s="76"/>
      <c r="AM729" s="75">
        <v>89086</v>
      </c>
      <c r="AO729" s="188">
        <v>659.49333333333334</v>
      </c>
      <c r="AP729" s="188">
        <v>664.649</v>
      </c>
      <c r="AQ729" s="187">
        <v>103.85140625</v>
      </c>
      <c r="AR729" s="188">
        <v>773.38099999999997</v>
      </c>
      <c r="AS729" s="187">
        <v>145.92094339622642</v>
      </c>
      <c r="AT729" s="188">
        <v>540.45000000000005</v>
      </c>
      <c r="AU729" s="187">
        <v>101.97169811320757</v>
      </c>
      <c r="AV729" s="188">
        <v>668.3839999999999</v>
      </c>
      <c r="AW729" s="187">
        <v>126.11018867924525</v>
      </c>
      <c r="AX729" s="188">
        <v>481.83000000000004</v>
      </c>
      <c r="AY729" s="187">
        <v>74.127692307692314</v>
      </c>
      <c r="AZ729" s="188">
        <v>602.81899999999996</v>
      </c>
      <c r="BA729" s="187">
        <v>113.73943396226413</v>
      </c>
      <c r="BB729" s="188">
        <v>317.12600000000003</v>
      </c>
      <c r="BC729" s="187">
        <v>59.83509433962265</v>
      </c>
      <c r="BD729" s="75"/>
      <c r="BE729" s="75"/>
      <c r="BF729" s="75"/>
      <c r="BI729" s="194"/>
    </row>
    <row r="730" spans="1:61" ht="11.25" customHeight="1" x14ac:dyDescent="0.3">
      <c r="A730" s="184" t="s">
        <v>1384</v>
      </c>
      <c r="B730" s="185">
        <v>0</v>
      </c>
      <c r="C730" s="828">
        <v>89330</v>
      </c>
      <c r="D730" s="284">
        <v>1878.3000000000002</v>
      </c>
      <c r="E730" s="91">
        <v>6.2361245741227194</v>
      </c>
      <c r="F730" s="186">
        <v>12600</v>
      </c>
      <c r="G730" s="186">
        <v>12600</v>
      </c>
      <c r="H730" s="186">
        <v>1641</v>
      </c>
      <c r="I730" s="187">
        <v>13.023809523809524</v>
      </c>
      <c r="J730" s="186">
        <v>9379.3429739999992</v>
      </c>
      <c r="K730" s="186">
        <v>9035.9003144075305</v>
      </c>
      <c r="L730" s="186">
        <v>1468.8</v>
      </c>
      <c r="M730" s="186">
        <v>16.255159407392231</v>
      </c>
      <c r="N730" s="188">
        <v>248.4</v>
      </c>
      <c r="O730" s="189">
        <v>288</v>
      </c>
      <c r="P730" s="186">
        <v>876.59999999999991</v>
      </c>
      <c r="Q730" s="189">
        <v>25.006015949108207</v>
      </c>
      <c r="R730" s="189">
        <v>6.558561742599947</v>
      </c>
      <c r="S730" s="189">
        <v>2050.5</v>
      </c>
      <c r="T730" s="188">
        <v>1935.8999999999999</v>
      </c>
      <c r="U730" s="187">
        <v>6.4273617436214501</v>
      </c>
      <c r="V730" s="189">
        <v>1.8</v>
      </c>
      <c r="W730" s="189">
        <v>340.2</v>
      </c>
      <c r="X730" s="188">
        <v>1593.8999999999999</v>
      </c>
      <c r="Y730" s="188">
        <v>1221.3</v>
      </c>
      <c r="Z730" s="186">
        <v>283.5</v>
      </c>
      <c r="AA730" s="186">
        <v>171.9</v>
      </c>
      <c r="AB730" s="186">
        <v>0</v>
      </c>
      <c r="AC730" s="186">
        <v>0</v>
      </c>
      <c r="AD730" s="188">
        <v>4.5000000000002274</v>
      </c>
      <c r="AE730" s="189">
        <v>0</v>
      </c>
      <c r="AF730" s="189">
        <v>0</v>
      </c>
      <c r="AG730" s="189">
        <v>0</v>
      </c>
      <c r="AH730" s="191">
        <v>2</v>
      </c>
      <c r="AI730" s="186">
        <v>9604.9619999999995</v>
      </c>
      <c r="AJ730" s="192">
        <v>7501943484481</v>
      </c>
      <c r="AK730" s="192">
        <v>0</v>
      </c>
      <c r="AL730" s="76"/>
      <c r="AM730" s="75">
        <v>89330</v>
      </c>
      <c r="AO730" s="188">
        <v>6928.5</v>
      </c>
      <c r="AP730" s="188">
        <v>5634.9</v>
      </c>
      <c r="AQ730" s="187">
        <v>48.028390301306487</v>
      </c>
      <c r="AR730" s="188">
        <v>9238.5</v>
      </c>
      <c r="AS730" s="187">
        <v>78.74324012824006</v>
      </c>
      <c r="AT730" s="188">
        <v>5912.0999999999995</v>
      </c>
      <c r="AU730" s="187">
        <v>53.388968303587788</v>
      </c>
      <c r="AV730" s="188">
        <v>9029.7000000000007</v>
      </c>
      <c r="AW730" s="187">
        <v>86.566977986881383</v>
      </c>
      <c r="AX730" s="188">
        <v>8722.8000000000011</v>
      </c>
      <c r="AY730" s="187">
        <v>84.676148774832399</v>
      </c>
      <c r="AZ730" s="188">
        <v>5255.0999999999995</v>
      </c>
      <c r="BA730" s="187">
        <v>48.116356045103068</v>
      </c>
      <c r="BB730" s="188">
        <v>8333.1</v>
      </c>
      <c r="BC730" s="187">
        <v>83.331000000000003</v>
      </c>
      <c r="BD730" s="75"/>
      <c r="BE730" s="75"/>
      <c r="BF730" s="75"/>
      <c r="BI730" s="194"/>
    </row>
    <row r="731" spans="1:61" ht="11.25" customHeight="1" x14ac:dyDescent="0.3">
      <c r="A731" s="184" t="s">
        <v>1385</v>
      </c>
      <c r="B731" s="307">
        <v>0</v>
      </c>
      <c r="C731" s="828">
        <v>89355</v>
      </c>
      <c r="D731" s="392">
        <v>985.5</v>
      </c>
      <c r="E731" s="309">
        <v>15.720560031137655</v>
      </c>
      <c r="F731" s="310">
        <v>2020</v>
      </c>
      <c r="G731" s="310">
        <v>2020</v>
      </c>
      <c r="H731" s="310">
        <v>0</v>
      </c>
      <c r="I731" s="218">
        <v>0</v>
      </c>
      <c r="J731" s="186">
        <v>1472.2235599999999</v>
      </c>
      <c r="K731" s="186">
        <v>1880.65819165734</v>
      </c>
      <c r="L731" s="186">
        <v>353.61500000000001</v>
      </c>
      <c r="M731" s="186">
        <v>18.802725639813097</v>
      </c>
      <c r="N731" s="188">
        <v>20.625</v>
      </c>
      <c r="O731" s="189">
        <v>0</v>
      </c>
      <c r="P731" s="186">
        <v>161.25</v>
      </c>
      <c r="Q731" s="189">
        <v>34.971930485883547</v>
      </c>
      <c r="R731" s="189">
        <v>12.876135469534262</v>
      </c>
      <c r="S731" s="189">
        <v>631.88499999999999</v>
      </c>
      <c r="T731" s="188">
        <v>631.875</v>
      </c>
      <c r="U731" s="187">
        <v>10.079582820573419</v>
      </c>
      <c r="V731" s="189">
        <v>198.375</v>
      </c>
      <c r="W731" s="189">
        <v>140.625</v>
      </c>
      <c r="X731" s="188">
        <v>292.875</v>
      </c>
      <c r="Y731" s="188">
        <v>292.875</v>
      </c>
      <c r="Z731" s="186">
        <v>0</v>
      </c>
      <c r="AA731" s="186">
        <v>0</v>
      </c>
      <c r="AB731" s="186">
        <v>0</v>
      </c>
      <c r="AC731" s="186">
        <v>0</v>
      </c>
      <c r="AD731" s="188">
        <v>24.009999999999991</v>
      </c>
      <c r="AE731" s="189">
        <v>0</v>
      </c>
      <c r="AF731" s="189">
        <v>0</v>
      </c>
      <c r="AG731" s="189">
        <v>0</v>
      </c>
      <c r="AH731" s="191">
        <v>1</v>
      </c>
      <c r="AI731" s="186">
        <v>1958.49055</v>
      </c>
      <c r="AJ731" s="192">
        <v>7501943487536</v>
      </c>
      <c r="AK731" s="192">
        <v>0</v>
      </c>
      <c r="AL731" s="76"/>
      <c r="AM731" s="75">
        <v>89355</v>
      </c>
      <c r="AO731" s="188">
        <v>1633.8633333333335</v>
      </c>
      <c r="AP731" s="188">
        <v>1792.1149999999998</v>
      </c>
      <c r="AQ731" s="187">
        <v>94.111240862042251</v>
      </c>
      <c r="AR731" s="188">
        <v>1851.73</v>
      </c>
      <c r="AS731" s="187">
        <v>97.241866756022631</v>
      </c>
      <c r="AT731" s="188">
        <v>1257.7449999999999</v>
      </c>
      <c r="AU731" s="187">
        <v>65.847972695935624</v>
      </c>
      <c r="AV731" s="188">
        <v>1324.4899999999998</v>
      </c>
      <c r="AW731" s="187">
        <v>79.613725832145377</v>
      </c>
      <c r="AX731" s="188">
        <v>957.35</v>
      </c>
      <c r="AY731" s="187">
        <v>44.836864252980426</v>
      </c>
      <c r="AZ731" s="188">
        <v>1319.2399999999998</v>
      </c>
      <c r="BA731" s="187">
        <v>70.702231082956828</v>
      </c>
      <c r="BB731" s="188">
        <v>1330.87</v>
      </c>
      <c r="BC731" s="187">
        <v>68.18889811142877</v>
      </c>
      <c r="BD731" s="75"/>
      <c r="BE731" s="75"/>
      <c r="BF731" s="75"/>
      <c r="BI731" s="194"/>
    </row>
    <row r="732" spans="1:61" s="77" customFormat="1" ht="11.25" customHeight="1" x14ac:dyDescent="0.2">
      <c r="A732" s="149" t="s">
        <v>143</v>
      </c>
      <c r="B732" s="169">
        <v>0</v>
      </c>
      <c r="C732" s="858"/>
      <c r="D732" s="379">
        <v>10319.408500000001</v>
      </c>
      <c r="E732" s="220">
        <v>10.226160064334019</v>
      </c>
      <c r="F732" s="221">
        <v>36780</v>
      </c>
      <c r="G732" s="221">
        <v>36780</v>
      </c>
      <c r="H732" s="221">
        <v>7313</v>
      </c>
      <c r="I732" s="222">
        <v>19.883088635127788</v>
      </c>
      <c r="J732" s="223">
        <v>30146.626533999995</v>
      </c>
      <c r="K732" s="221">
        <v>30273.558506064874</v>
      </c>
      <c r="L732" s="221">
        <v>5470.5590000000002</v>
      </c>
      <c r="M732" s="221">
        <v>18.070419435178234</v>
      </c>
      <c r="N732" s="223">
        <v>507.29100000000005</v>
      </c>
      <c r="O732" s="224">
        <v>521.726</v>
      </c>
      <c r="P732" s="221">
        <v>1834.0209999999997</v>
      </c>
      <c r="Q732" s="224">
        <v>24.230173786648209</v>
      </c>
      <c r="R732" s="224">
        <v>12.102696949806585</v>
      </c>
      <c r="S732" s="224">
        <v>12161.8495</v>
      </c>
      <c r="T732" s="223">
        <v>10904.397999999999</v>
      </c>
      <c r="U732" s="222">
        <v>10.805863471070433</v>
      </c>
      <c r="V732" s="224">
        <v>911.02499999999986</v>
      </c>
      <c r="W732" s="224">
        <v>805.00399999999991</v>
      </c>
      <c r="X732" s="223">
        <v>9188.3690000000006</v>
      </c>
      <c r="Y732" s="223">
        <v>4014.6059999999998</v>
      </c>
      <c r="Z732" s="221">
        <v>1311.95</v>
      </c>
      <c r="AA732" s="221">
        <v>218.85000000000002</v>
      </c>
      <c r="AB732" s="221">
        <v>18</v>
      </c>
      <c r="AC732" s="221">
        <v>2</v>
      </c>
      <c r="AD732" s="223">
        <v>87.120000000000147</v>
      </c>
      <c r="AE732" s="224">
        <v>288.23700000000002</v>
      </c>
      <c r="AF732" s="224">
        <v>288.23700000000002</v>
      </c>
      <c r="AG732" s="224">
        <v>0</v>
      </c>
      <c r="AH732" s="224">
        <v>0</v>
      </c>
      <c r="AI732" s="225">
        <v>9604.9619999999995</v>
      </c>
      <c r="AJ732" s="192">
        <v>0</v>
      </c>
      <c r="AK732" s="192">
        <v>0</v>
      </c>
      <c r="AL732" s="226"/>
      <c r="AM732" s="75">
        <v>0</v>
      </c>
      <c r="AN732" s="76"/>
      <c r="AO732" s="223">
        <v>0</v>
      </c>
      <c r="AP732" s="223">
        <v>0</v>
      </c>
      <c r="AQ732" s="222">
        <v>0</v>
      </c>
      <c r="AR732" s="223">
        <v>0</v>
      </c>
      <c r="AS732" s="222">
        <v>0</v>
      </c>
      <c r="AT732" s="223">
        <v>0</v>
      </c>
      <c r="AU732" s="222">
        <v>0</v>
      </c>
      <c r="AV732" s="223">
        <v>0</v>
      </c>
      <c r="AW732" s="222">
        <v>0</v>
      </c>
      <c r="AX732" s="223">
        <v>0</v>
      </c>
      <c r="AY732" s="222">
        <v>0</v>
      </c>
      <c r="AZ732" s="223">
        <v>0</v>
      </c>
      <c r="BA732" s="222">
        <v>0</v>
      </c>
      <c r="BB732" s="223">
        <v>0</v>
      </c>
      <c r="BC732" s="222">
        <v>0</v>
      </c>
      <c r="BD732" s="75"/>
      <c r="BE732" s="75"/>
      <c r="BF732" s="56"/>
      <c r="BI732" s="194"/>
    </row>
    <row r="733" spans="1:61" ht="11.25" customHeight="1" x14ac:dyDescent="0.3">
      <c r="A733" s="184" t="s">
        <v>1386</v>
      </c>
      <c r="B733" s="185">
        <v>0</v>
      </c>
      <c r="C733" s="828">
        <v>89087</v>
      </c>
      <c r="D733" s="284">
        <v>156.6</v>
      </c>
      <c r="E733" s="91">
        <v>0</v>
      </c>
      <c r="F733" s="186">
        <v>0</v>
      </c>
      <c r="G733" s="186">
        <v>0</v>
      </c>
      <c r="H733" s="186">
        <v>0</v>
      </c>
      <c r="I733" s="187">
        <v>0</v>
      </c>
      <c r="J733" s="186">
        <v>0</v>
      </c>
      <c r="K733" s="186">
        <v>0</v>
      </c>
      <c r="L733" s="186">
        <v>0</v>
      </c>
      <c r="M733" s="186">
        <v>0</v>
      </c>
      <c r="N733" s="188">
        <v>0</v>
      </c>
      <c r="O733" s="189">
        <v>0</v>
      </c>
      <c r="P733" s="186">
        <v>0</v>
      </c>
      <c r="Q733" s="189">
        <v>0</v>
      </c>
      <c r="R733" s="189">
        <v>0</v>
      </c>
      <c r="S733" s="189">
        <v>156.6</v>
      </c>
      <c r="T733" s="188">
        <v>156.6</v>
      </c>
      <c r="U733" s="187">
        <v>0</v>
      </c>
      <c r="V733" s="189">
        <v>0</v>
      </c>
      <c r="W733" s="189">
        <v>0</v>
      </c>
      <c r="X733" s="188">
        <v>156.6</v>
      </c>
      <c r="Y733" s="188">
        <v>114.6</v>
      </c>
      <c r="Z733" s="186">
        <v>0</v>
      </c>
      <c r="AA733" s="186">
        <v>0</v>
      </c>
      <c r="AB733" s="391">
        <v>0</v>
      </c>
      <c r="AC733" s="391">
        <v>0</v>
      </c>
      <c r="AD733" s="188">
        <v>0</v>
      </c>
      <c r="AE733" s="189">
        <v>0</v>
      </c>
      <c r="AF733" s="189">
        <v>0</v>
      </c>
      <c r="AG733" s="189">
        <v>0</v>
      </c>
      <c r="AH733" s="191">
        <v>0</v>
      </c>
      <c r="AI733" s="186">
        <v>0</v>
      </c>
      <c r="AJ733" s="192">
        <v>7506425613229</v>
      </c>
      <c r="AK733" s="192" t="s">
        <v>262</v>
      </c>
      <c r="AL733" s="76"/>
      <c r="AM733" s="75">
        <v>89087</v>
      </c>
      <c r="AO733" s="188">
        <v>0</v>
      </c>
      <c r="AP733" s="188">
        <v>0</v>
      </c>
      <c r="AQ733" s="187">
        <v>0</v>
      </c>
      <c r="AR733" s="188">
        <v>0</v>
      </c>
      <c r="AS733" s="187">
        <v>0</v>
      </c>
      <c r="AT733" s="188">
        <v>0</v>
      </c>
      <c r="AU733" s="187">
        <v>0</v>
      </c>
      <c r="AV733" s="188">
        <v>0</v>
      </c>
      <c r="AW733" s="187">
        <v>0</v>
      </c>
      <c r="AX733" s="188">
        <v>0</v>
      </c>
      <c r="AY733" s="187">
        <v>0</v>
      </c>
      <c r="AZ733" s="188">
        <v>0</v>
      </c>
      <c r="BA733" s="187">
        <v>0</v>
      </c>
      <c r="BB733" s="188">
        <v>0</v>
      </c>
      <c r="BC733" s="187">
        <v>0</v>
      </c>
      <c r="BD733" s="75"/>
      <c r="BE733" s="75"/>
      <c r="BF733" s="75"/>
      <c r="BI733" s="194"/>
    </row>
    <row r="734" spans="1:61" ht="11.25" customHeight="1" x14ac:dyDescent="0.3">
      <c r="A734" s="184" t="s">
        <v>1387</v>
      </c>
      <c r="B734" s="185">
        <v>0</v>
      </c>
      <c r="C734" s="850">
        <v>89091</v>
      </c>
      <c r="D734" s="284">
        <v>1E-4</v>
      </c>
      <c r="E734" s="91">
        <v>0</v>
      </c>
      <c r="F734" s="186">
        <v>0</v>
      </c>
      <c r="G734" s="186">
        <v>0</v>
      </c>
      <c r="H734" s="186">
        <v>0</v>
      </c>
      <c r="I734" s="187">
        <v>0</v>
      </c>
      <c r="J734" s="186">
        <v>0</v>
      </c>
      <c r="K734" s="186">
        <v>0</v>
      </c>
      <c r="L734" s="186">
        <v>0</v>
      </c>
      <c r="M734" s="186">
        <v>0</v>
      </c>
      <c r="N734" s="188">
        <v>0</v>
      </c>
      <c r="O734" s="189">
        <v>0</v>
      </c>
      <c r="P734" s="186">
        <v>0</v>
      </c>
      <c r="Q734" s="189">
        <v>0</v>
      </c>
      <c r="R734" s="189">
        <v>0</v>
      </c>
      <c r="S734" s="189">
        <v>1E-4</v>
      </c>
      <c r="T734" s="188">
        <v>0</v>
      </c>
      <c r="U734" s="187">
        <v>0</v>
      </c>
      <c r="V734" s="189">
        <v>0</v>
      </c>
      <c r="W734" s="189">
        <v>0</v>
      </c>
      <c r="X734" s="188">
        <v>0</v>
      </c>
      <c r="Y734" s="188">
        <v>0</v>
      </c>
      <c r="Z734" s="186">
        <v>0</v>
      </c>
      <c r="AA734" s="186">
        <v>0</v>
      </c>
      <c r="AB734" s="391">
        <v>0</v>
      </c>
      <c r="AC734" s="391">
        <v>0</v>
      </c>
      <c r="AD734" s="188">
        <v>0</v>
      </c>
      <c r="AE734" s="189">
        <v>0</v>
      </c>
      <c r="AF734" s="189">
        <v>0</v>
      </c>
      <c r="AG734" s="189">
        <v>0</v>
      </c>
      <c r="AH734" s="191">
        <v>0</v>
      </c>
      <c r="AI734" s="186">
        <v>0</v>
      </c>
      <c r="AJ734" s="192">
        <v>7506425613229</v>
      </c>
      <c r="AK734" s="192">
        <v>89085</v>
      </c>
      <c r="AL734" s="76"/>
      <c r="AM734" s="75">
        <v>89091</v>
      </c>
      <c r="AO734" s="188">
        <v>0</v>
      </c>
      <c r="AP734" s="188">
        <v>0</v>
      </c>
      <c r="AQ734" s="187">
        <v>0</v>
      </c>
      <c r="AR734" s="188">
        <v>0</v>
      </c>
      <c r="AS734" s="187">
        <v>0</v>
      </c>
      <c r="AT734" s="188">
        <v>0</v>
      </c>
      <c r="AU734" s="187">
        <v>0</v>
      </c>
      <c r="AV734" s="188">
        <v>0</v>
      </c>
      <c r="AW734" s="187">
        <v>0</v>
      </c>
      <c r="AX734" s="188">
        <v>0</v>
      </c>
      <c r="AY734" s="187">
        <v>0</v>
      </c>
      <c r="AZ734" s="188">
        <v>0</v>
      </c>
      <c r="BA734" s="187">
        <v>0</v>
      </c>
      <c r="BB734" s="188">
        <v>0</v>
      </c>
      <c r="BC734" s="187">
        <v>0</v>
      </c>
      <c r="BD734" s="75"/>
      <c r="BE734" s="75"/>
      <c r="BF734" s="75"/>
      <c r="BI734" s="194"/>
    </row>
    <row r="735" spans="1:61" ht="11.25" customHeight="1" x14ac:dyDescent="0.3">
      <c r="A735" s="184" t="s">
        <v>1388</v>
      </c>
      <c r="B735" s="185">
        <v>0</v>
      </c>
      <c r="C735" s="828">
        <v>89038</v>
      </c>
      <c r="D735" s="284">
        <v>136.80000000000001</v>
      </c>
      <c r="E735" s="91">
        <v>0</v>
      </c>
      <c r="F735" s="186">
        <v>0</v>
      </c>
      <c r="G735" s="186">
        <v>0</v>
      </c>
      <c r="H735" s="186">
        <v>0</v>
      </c>
      <c r="I735" s="187">
        <v>0</v>
      </c>
      <c r="J735" s="186">
        <v>0</v>
      </c>
      <c r="K735" s="186">
        <v>0</v>
      </c>
      <c r="L735" s="186">
        <v>0</v>
      </c>
      <c r="M735" s="186">
        <v>0</v>
      </c>
      <c r="N735" s="188">
        <v>0</v>
      </c>
      <c r="O735" s="189">
        <v>0</v>
      </c>
      <c r="P735" s="186">
        <v>0</v>
      </c>
      <c r="Q735" s="189">
        <v>0</v>
      </c>
      <c r="R735" s="189">
        <v>0</v>
      </c>
      <c r="S735" s="189">
        <v>136.80000000000001</v>
      </c>
      <c r="T735" s="188">
        <v>136.80000000000001</v>
      </c>
      <c r="U735" s="187">
        <v>0</v>
      </c>
      <c r="V735" s="189">
        <v>0</v>
      </c>
      <c r="W735" s="189">
        <v>0</v>
      </c>
      <c r="X735" s="188">
        <v>136.80000000000001</v>
      </c>
      <c r="Y735" s="188">
        <v>136.80000000000001</v>
      </c>
      <c r="Z735" s="186">
        <v>0</v>
      </c>
      <c r="AA735" s="186">
        <v>0</v>
      </c>
      <c r="AB735" s="391">
        <v>0</v>
      </c>
      <c r="AC735" s="391">
        <v>0</v>
      </c>
      <c r="AD735" s="188">
        <v>0</v>
      </c>
      <c r="AE735" s="189">
        <v>0</v>
      </c>
      <c r="AF735" s="189">
        <v>0</v>
      </c>
      <c r="AG735" s="189">
        <v>0</v>
      </c>
      <c r="AH735" s="191">
        <v>0</v>
      </c>
      <c r="AI735" s="186">
        <v>0</v>
      </c>
      <c r="AJ735" s="192">
        <v>7501943476066</v>
      </c>
      <c r="AK735" s="192" t="s">
        <v>262</v>
      </c>
      <c r="AL735" s="76"/>
      <c r="AM735" s="75">
        <v>89038</v>
      </c>
      <c r="AO735" s="188">
        <v>0</v>
      </c>
      <c r="AP735" s="188">
        <v>0</v>
      </c>
      <c r="AQ735" s="187">
        <v>0</v>
      </c>
      <c r="AR735" s="188">
        <v>0</v>
      </c>
      <c r="AS735" s="187">
        <v>0</v>
      </c>
      <c r="AT735" s="188">
        <v>0</v>
      </c>
      <c r="AU735" s="187">
        <v>0</v>
      </c>
      <c r="AV735" s="188">
        <v>0</v>
      </c>
      <c r="AW735" s="187">
        <v>0</v>
      </c>
      <c r="AX735" s="188">
        <v>0</v>
      </c>
      <c r="AY735" s="187">
        <v>0</v>
      </c>
      <c r="AZ735" s="188">
        <v>0</v>
      </c>
      <c r="BA735" s="187">
        <v>0</v>
      </c>
      <c r="BB735" s="188">
        <v>0</v>
      </c>
      <c r="BC735" s="187">
        <v>0</v>
      </c>
      <c r="BD735" s="75"/>
      <c r="BE735" s="75"/>
      <c r="BF735" s="75"/>
      <c r="BI735" s="194"/>
    </row>
    <row r="736" spans="1:61" ht="11.25" customHeight="1" x14ac:dyDescent="0.3">
      <c r="A736" s="184" t="s">
        <v>1389</v>
      </c>
      <c r="B736" s="185">
        <v>0</v>
      </c>
      <c r="C736" s="850">
        <v>89081</v>
      </c>
      <c r="D736" s="284">
        <v>1E-4</v>
      </c>
      <c r="E736" s="91">
        <v>0</v>
      </c>
      <c r="F736" s="186">
        <v>0</v>
      </c>
      <c r="G736" s="186">
        <v>0</v>
      </c>
      <c r="H736" s="186">
        <v>0</v>
      </c>
      <c r="I736" s="187">
        <v>0</v>
      </c>
      <c r="J736" s="186">
        <v>0</v>
      </c>
      <c r="K736" s="186">
        <v>0</v>
      </c>
      <c r="L736" s="186">
        <v>0</v>
      </c>
      <c r="M736" s="186">
        <v>0</v>
      </c>
      <c r="N736" s="188">
        <v>0</v>
      </c>
      <c r="O736" s="189">
        <v>0</v>
      </c>
      <c r="P736" s="186">
        <v>0</v>
      </c>
      <c r="Q736" s="189">
        <v>0</v>
      </c>
      <c r="R736" s="189">
        <v>0</v>
      </c>
      <c r="S736" s="189">
        <v>1E-4</v>
      </c>
      <c r="T736" s="188">
        <v>0</v>
      </c>
      <c r="U736" s="187">
        <v>0</v>
      </c>
      <c r="V736" s="189">
        <v>0</v>
      </c>
      <c r="W736" s="189">
        <v>0</v>
      </c>
      <c r="X736" s="188">
        <v>0</v>
      </c>
      <c r="Y736" s="188">
        <v>0</v>
      </c>
      <c r="Z736" s="186">
        <v>0</v>
      </c>
      <c r="AA736" s="186">
        <v>0</v>
      </c>
      <c r="AB736" s="391">
        <v>0</v>
      </c>
      <c r="AC736" s="391">
        <v>0</v>
      </c>
      <c r="AD736" s="188">
        <v>0</v>
      </c>
      <c r="AE736" s="189">
        <v>0</v>
      </c>
      <c r="AF736" s="189">
        <v>0</v>
      </c>
      <c r="AG736" s="189">
        <v>0</v>
      </c>
      <c r="AH736" s="191">
        <v>0</v>
      </c>
      <c r="AI736" s="186">
        <v>0</v>
      </c>
      <c r="AJ736" s="192">
        <v>7501943476066</v>
      </c>
      <c r="AK736" s="192">
        <v>89032</v>
      </c>
      <c r="AL736" s="76"/>
      <c r="AM736" s="75">
        <v>89081</v>
      </c>
      <c r="AO736" s="188">
        <v>0</v>
      </c>
      <c r="AP736" s="188">
        <v>0</v>
      </c>
      <c r="AQ736" s="187">
        <v>0</v>
      </c>
      <c r="AR736" s="188">
        <v>0</v>
      </c>
      <c r="AS736" s="187">
        <v>0</v>
      </c>
      <c r="AT736" s="188">
        <v>0</v>
      </c>
      <c r="AU736" s="187">
        <v>0</v>
      </c>
      <c r="AV736" s="188">
        <v>0</v>
      </c>
      <c r="AW736" s="187">
        <v>0</v>
      </c>
      <c r="AX736" s="188">
        <v>0</v>
      </c>
      <c r="AY736" s="187">
        <v>0</v>
      </c>
      <c r="AZ736" s="188">
        <v>0</v>
      </c>
      <c r="BA736" s="187">
        <v>0</v>
      </c>
      <c r="BB736" s="188">
        <v>0</v>
      </c>
      <c r="BC736" s="187">
        <v>0</v>
      </c>
      <c r="BD736" s="75"/>
      <c r="BE736" s="75"/>
      <c r="BF736" s="75"/>
      <c r="BI736" s="194"/>
    </row>
    <row r="737" spans="1:61" ht="11.25" customHeight="1" x14ac:dyDescent="0.3">
      <c r="A737" s="184" t="s">
        <v>1390</v>
      </c>
      <c r="B737" s="185">
        <v>0</v>
      </c>
      <c r="C737" s="828">
        <v>89083</v>
      </c>
      <c r="D737" s="284">
        <v>10.8</v>
      </c>
      <c r="E737" s="91">
        <v>0</v>
      </c>
      <c r="F737" s="186">
        <v>0</v>
      </c>
      <c r="G737" s="186">
        <v>0</v>
      </c>
      <c r="H737" s="186">
        <v>0</v>
      </c>
      <c r="I737" s="187">
        <v>0</v>
      </c>
      <c r="J737" s="186">
        <v>0</v>
      </c>
      <c r="K737" s="186">
        <v>0</v>
      </c>
      <c r="L737" s="186">
        <v>0</v>
      </c>
      <c r="M737" s="186">
        <v>0</v>
      </c>
      <c r="N737" s="188">
        <v>0</v>
      </c>
      <c r="O737" s="189">
        <v>0</v>
      </c>
      <c r="P737" s="186">
        <v>0</v>
      </c>
      <c r="Q737" s="189">
        <v>0</v>
      </c>
      <c r="R737" s="189">
        <v>0</v>
      </c>
      <c r="S737" s="189">
        <v>10.8</v>
      </c>
      <c r="T737" s="188">
        <v>10.8</v>
      </c>
      <c r="U737" s="187">
        <v>0</v>
      </c>
      <c r="V737" s="189">
        <v>0</v>
      </c>
      <c r="W737" s="189">
        <v>0</v>
      </c>
      <c r="X737" s="188">
        <v>10.8</v>
      </c>
      <c r="Y737" s="188">
        <v>0</v>
      </c>
      <c r="Z737" s="186">
        <v>0</v>
      </c>
      <c r="AA737" s="186">
        <v>0</v>
      </c>
      <c r="AB737" s="391">
        <v>0</v>
      </c>
      <c r="AC737" s="391">
        <v>0</v>
      </c>
      <c r="AD737" s="188">
        <v>0</v>
      </c>
      <c r="AE737" s="189">
        <v>0</v>
      </c>
      <c r="AF737" s="189">
        <v>0</v>
      </c>
      <c r="AG737" s="189">
        <v>0</v>
      </c>
      <c r="AH737" s="191">
        <v>0</v>
      </c>
      <c r="AI737" s="186">
        <v>0</v>
      </c>
      <c r="AJ737" s="192">
        <v>7506425607396</v>
      </c>
      <c r="AK737" s="192" t="s">
        <v>262</v>
      </c>
      <c r="AM737" s="75">
        <v>89083</v>
      </c>
      <c r="AO737" s="188">
        <v>0</v>
      </c>
      <c r="AP737" s="188">
        <v>0</v>
      </c>
      <c r="AQ737" s="187">
        <v>0</v>
      </c>
      <c r="AR737" s="188">
        <v>0</v>
      </c>
      <c r="AS737" s="187">
        <v>0</v>
      </c>
      <c r="AT737" s="188">
        <v>0</v>
      </c>
      <c r="AU737" s="187">
        <v>0</v>
      </c>
      <c r="AV737" s="188">
        <v>0</v>
      </c>
      <c r="AW737" s="187">
        <v>0</v>
      </c>
      <c r="AX737" s="188">
        <v>0</v>
      </c>
      <c r="AY737" s="187">
        <v>0</v>
      </c>
      <c r="AZ737" s="188">
        <v>0</v>
      </c>
      <c r="BA737" s="187">
        <v>0</v>
      </c>
      <c r="BB737" s="188">
        <v>0</v>
      </c>
      <c r="BC737" s="187">
        <v>0</v>
      </c>
      <c r="BD737" s="75"/>
      <c r="BE737" s="75"/>
      <c r="BI737" s="194"/>
    </row>
    <row r="738" spans="1:61" ht="11.25" customHeight="1" x14ac:dyDescent="0.3">
      <c r="A738" s="184" t="s">
        <v>1391</v>
      </c>
      <c r="B738" s="185">
        <v>0</v>
      </c>
      <c r="C738" s="828">
        <v>89203</v>
      </c>
      <c r="D738" s="284">
        <v>1E-4</v>
      </c>
      <c r="E738" s="91">
        <v>0</v>
      </c>
      <c r="F738" s="186">
        <v>0</v>
      </c>
      <c r="G738" s="186">
        <v>0</v>
      </c>
      <c r="H738" s="186">
        <v>0</v>
      </c>
      <c r="I738" s="187">
        <v>0</v>
      </c>
      <c r="J738" s="186">
        <v>0</v>
      </c>
      <c r="K738" s="186">
        <v>0</v>
      </c>
      <c r="L738" s="186">
        <v>0</v>
      </c>
      <c r="M738" s="186">
        <v>0</v>
      </c>
      <c r="N738" s="188">
        <v>0</v>
      </c>
      <c r="O738" s="189">
        <v>0</v>
      </c>
      <c r="P738" s="186">
        <v>0</v>
      </c>
      <c r="Q738" s="189">
        <v>0</v>
      </c>
      <c r="R738" s="189">
        <v>0</v>
      </c>
      <c r="S738" s="189">
        <v>1E-4</v>
      </c>
      <c r="T738" s="188">
        <v>0</v>
      </c>
      <c r="U738" s="187">
        <v>0</v>
      </c>
      <c r="V738" s="189">
        <v>0</v>
      </c>
      <c r="W738" s="189">
        <v>0</v>
      </c>
      <c r="X738" s="188">
        <v>0</v>
      </c>
      <c r="Y738" s="188">
        <v>0</v>
      </c>
      <c r="Z738" s="186">
        <v>0</v>
      </c>
      <c r="AA738" s="186">
        <v>0</v>
      </c>
      <c r="AB738" s="391">
        <v>0</v>
      </c>
      <c r="AC738" s="391">
        <v>0</v>
      </c>
      <c r="AD738" s="188">
        <v>0</v>
      </c>
      <c r="AE738" s="189">
        <v>0</v>
      </c>
      <c r="AF738" s="189">
        <v>0</v>
      </c>
      <c r="AG738" s="189">
        <v>0</v>
      </c>
      <c r="AH738" s="191">
        <v>0</v>
      </c>
      <c r="AI738" s="186">
        <v>0</v>
      </c>
      <c r="AJ738" s="192">
        <v>7501017362950</v>
      </c>
      <c r="AK738" s="192" t="s">
        <v>262</v>
      </c>
      <c r="AM738" s="75">
        <v>89203</v>
      </c>
      <c r="AO738" s="188">
        <v>0</v>
      </c>
      <c r="AP738" s="188">
        <v>0</v>
      </c>
      <c r="AQ738" s="187">
        <v>0</v>
      </c>
      <c r="AR738" s="188">
        <v>0</v>
      </c>
      <c r="AS738" s="187">
        <v>0</v>
      </c>
      <c r="AT738" s="188">
        <v>0</v>
      </c>
      <c r="AU738" s="187">
        <v>0</v>
      </c>
      <c r="AV738" s="188">
        <v>0</v>
      </c>
      <c r="AW738" s="187">
        <v>0</v>
      </c>
      <c r="AX738" s="188">
        <v>0</v>
      </c>
      <c r="AY738" s="187">
        <v>0</v>
      </c>
      <c r="AZ738" s="188">
        <v>0</v>
      </c>
      <c r="BA738" s="187">
        <v>0</v>
      </c>
      <c r="BB738" s="188">
        <v>0</v>
      </c>
      <c r="BC738" s="187">
        <v>0</v>
      </c>
      <c r="BD738" s="75"/>
      <c r="BE738" s="75"/>
      <c r="BI738" s="194"/>
    </row>
    <row r="739" spans="1:61" s="77" customFormat="1" ht="11.25" customHeight="1" x14ac:dyDescent="0.2">
      <c r="A739" s="149" t="s">
        <v>142</v>
      </c>
      <c r="B739" s="169">
        <v>0</v>
      </c>
      <c r="C739" s="871"/>
      <c r="D739" s="379">
        <v>304.20029999999997</v>
      </c>
      <c r="E739" s="220">
        <v>0</v>
      </c>
      <c r="F739" s="221">
        <v>0</v>
      </c>
      <c r="G739" s="221">
        <v>0</v>
      </c>
      <c r="H739" s="221">
        <v>0</v>
      </c>
      <c r="I739" s="222">
        <v>0</v>
      </c>
      <c r="J739" s="223">
        <v>0</v>
      </c>
      <c r="K739" s="221">
        <v>0</v>
      </c>
      <c r="L739" s="221">
        <v>0</v>
      </c>
      <c r="M739" s="221">
        <v>0</v>
      </c>
      <c r="N739" s="223">
        <v>0</v>
      </c>
      <c r="O739" s="224">
        <v>0</v>
      </c>
      <c r="P739" s="221">
        <v>0</v>
      </c>
      <c r="Q739" s="224">
        <v>0</v>
      </c>
      <c r="R739" s="224">
        <v>0</v>
      </c>
      <c r="S739" s="224">
        <v>304.20029999999997</v>
      </c>
      <c r="T739" s="223">
        <v>304.2</v>
      </c>
      <c r="U739" s="222">
        <v>0</v>
      </c>
      <c r="V739" s="224">
        <v>0</v>
      </c>
      <c r="W739" s="224">
        <v>0</v>
      </c>
      <c r="X739" s="223">
        <v>304.2</v>
      </c>
      <c r="Y739" s="223">
        <v>251.4</v>
      </c>
      <c r="Z739" s="221">
        <v>0</v>
      </c>
      <c r="AA739" s="221">
        <v>0</v>
      </c>
      <c r="AB739" s="221">
        <v>0</v>
      </c>
      <c r="AC739" s="221">
        <v>0</v>
      </c>
      <c r="AD739" s="223">
        <v>0</v>
      </c>
      <c r="AE739" s="224">
        <v>0</v>
      </c>
      <c r="AF739" s="224">
        <v>0</v>
      </c>
      <c r="AG739" s="224">
        <v>0</v>
      </c>
      <c r="AH739" s="224">
        <v>0</v>
      </c>
      <c r="AI739" s="225">
        <v>9604.9619999999995</v>
      </c>
      <c r="AJ739" s="192">
        <v>0</v>
      </c>
      <c r="AK739" s="192">
        <v>0</v>
      </c>
      <c r="AL739" s="226"/>
      <c r="AM739" s="75">
        <v>0</v>
      </c>
      <c r="AN739" s="76"/>
      <c r="AO739" s="223">
        <v>0</v>
      </c>
      <c r="AP739" s="223">
        <v>0</v>
      </c>
      <c r="AQ739" s="222">
        <v>0</v>
      </c>
      <c r="AR739" s="223">
        <v>0</v>
      </c>
      <c r="AS739" s="222">
        <v>0</v>
      </c>
      <c r="AT739" s="223">
        <v>0</v>
      </c>
      <c r="AU739" s="222">
        <v>0</v>
      </c>
      <c r="AV739" s="223">
        <v>0</v>
      </c>
      <c r="AW739" s="222">
        <v>0</v>
      </c>
      <c r="AX739" s="223">
        <v>0</v>
      </c>
      <c r="AY739" s="222">
        <v>0</v>
      </c>
      <c r="AZ739" s="223">
        <v>0</v>
      </c>
      <c r="BA739" s="222">
        <v>0</v>
      </c>
      <c r="BB739" s="223">
        <v>0</v>
      </c>
      <c r="BC739" s="222">
        <v>0</v>
      </c>
      <c r="BD739" s="75"/>
      <c r="BE739" s="75"/>
      <c r="BF739" s="56"/>
      <c r="BI739" s="194"/>
    </row>
    <row r="740" spans="1:61" ht="11.25" customHeight="1" x14ac:dyDescent="0.3">
      <c r="A740" s="184" t="s">
        <v>1392</v>
      </c>
      <c r="B740" s="185">
        <v>0</v>
      </c>
      <c r="C740" s="828">
        <v>89078</v>
      </c>
      <c r="D740" s="284">
        <v>550.79999999999995</v>
      </c>
      <c r="E740" s="91">
        <v>0</v>
      </c>
      <c r="F740" s="186">
        <v>0</v>
      </c>
      <c r="G740" s="186">
        <v>0</v>
      </c>
      <c r="H740" s="186">
        <v>0</v>
      </c>
      <c r="I740" s="187">
        <v>0</v>
      </c>
      <c r="J740" s="186">
        <v>0</v>
      </c>
      <c r="K740" s="186">
        <v>0</v>
      </c>
      <c r="L740" s="186">
        <v>0</v>
      </c>
      <c r="M740" s="186">
        <v>0</v>
      </c>
      <c r="N740" s="188">
        <v>0</v>
      </c>
      <c r="O740" s="189">
        <v>0</v>
      </c>
      <c r="P740" s="186">
        <v>0</v>
      </c>
      <c r="Q740" s="189">
        <v>0</v>
      </c>
      <c r="R740" s="189">
        <v>0</v>
      </c>
      <c r="S740" s="189">
        <v>550.79999999999995</v>
      </c>
      <c r="T740" s="188">
        <v>550.79999999999995</v>
      </c>
      <c r="U740" s="187">
        <v>0</v>
      </c>
      <c r="V740" s="189">
        <v>0</v>
      </c>
      <c r="W740" s="189">
        <v>0</v>
      </c>
      <c r="X740" s="188">
        <v>550.79999999999995</v>
      </c>
      <c r="Y740" s="188">
        <v>0</v>
      </c>
      <c r="Z740" s="186">
        <v>0</v>
      </c>
      <c r="AA740" s="186">
        <v>0</v>
      </c>
      <c r="AB740" s="186">
        <v>0</v>
      </c>
      <c r="AC740" s="186">
        <v>0</v>
      </c>
      <c r="AD740" s="188">
        <v>0</v>
      </c>
      <c r="AE740" s="189">
        <v>0</v>
      </c>
      <c r="AF740" s="189">
        <v>0</v>
      </c>
      <c r="AG740" s="189">
        <v>0</v>
      </c>
      <c r="AH740" s="191">
        <v>0</v>
      </c>
      <c r="AI740" s="186">
        <v>0</v>
      </c>
      <c r="AJ740" s="192">
        <v>7501017361083</v>
      </c>
      <c r="AK740" s="192">
        <v>89121</v>
      </c>
      <c r="AL740" s="76"/>
      <c r="AM740" s="75">
        <v>89078</v>
      </c>
      <c r="AO740" s="188">
        <v>0</v>
      </c>
      <c r="AP740" s="188">
        <v>0</v>
      </c>
      <c r="AQ740" s="187">
        <v>0</v>
      </c>
      <c r="AR740" s="188">
        <v>0</v>
      </c>
      <c r="AS740" s="187">
        <v>0</v>
      </c>
      <c r="AT740" s="188">
        <v>0</v>
      </c>
      <c r="AU740" s="187">
        <v>0</v>
      </c>
      <c r="AV740" s="188">
        <v>0</v>
      </c>
      <c r="AW740" s="187">
        <v>0</v>
      </c>
      <c r="AX740" s="188">
        <v>0</v>
      </c>
      <c r="AY740" s="187">
        <v>0</v>
      </c>
      <c r="AZ740" s="188">
        <v>0</v>
      </c>
      <c r="BA740" s="187">
        <v>0</v>
      </c>
      <c r="BB740" s="188">
        <v>0</v>
      </c>
      <c r="BC740" s="187">
        <v>0</v>
      </c>
      <c r="BD740" s="75"/>
      <c r="BE740" s="75"/>
      <c r="BF740" s="75"/>
      <c r="BI740" s="194"/>
    </row>
    <row r="741" spans="1:61" ht="11.25" customHeight="1" x14ac:dyDescent="0.3">
      <c r="A741" s="184" t="s">
        <v>1393</v>
      </c>
      <c r="B741" s="185">
        <v>0</v>
      </c>
      <c r="C741" s="861">
        <v>89149</v>
      </c>
      <c r="D741" s="284">
        <v>1E-4</v>
      </c>
      <c r="E741" s="91">
        <v>0</v>
      </c>
      <c r="F741" s="186">
        <v>0</v>
      </c>
      <c r="G741" s="186">
        <v>0</v>
      </c>
      <c r="H741" s="186">
        <v>0</v>
      </c>
      <c r="I741" s="187">
        <v>0</v>
      </c>
      <c r="J741" s="186">
        <v>0</v>
      </c>
      <c r="K741" s="186">
        <v>0</v>
      </c>
      <c r="L741" s="186">
        <v>0</v>
      </c>
      <c r="M741" s="186">
        <v>0</v>
      </c>
      <c r="N741" s="188">
        <v>0</v>
      </c>
      <c r="O741" s="189">
        <v>0</v>
      </c>
      <c r="P741" s="186">
        <v>0</v>
      </c>
      <c r="Q741" s="189">
        <v>0</v>
      </c>
      <c r="R741" s="189">
        <v>0</v>
      </c>
      <c r="S741" s="189">
        <v>1E-4</v>
      </c>
      <c r="T741" s="188">
        <v>0</v>
      </c>
      <c r="U741" s="187">
        <v>0</v>
      </c>
      <c r="V741" s="189">
        <v>0</v>
      </c>
      <c r="W741" s="189">
        <v>0</v>
      </c>
      <c r="X741" s="188">
        <v>0</v>
      </c>
      <c r="Y741" s="188">
        <v>0</v>
      </c>
      <c r="Z741" s="186">
        <v>0</v>
      </c>
      <c r="AA741" s="186">
        <v>0</v>
      </c>
      <c r="AB741" s="186">
        <v>0</v>
      </c>
      <c r="AC741" s="186">
        <v>0</v>
      </c>
      <c r="AD741" s="188">
        <v>0</v>
      </c>
      <c r="AE741" s="189">
        <v>0</v>
      </c>
      <c r="AF741" s="189">
        <v>0</v>
      </c>
      <c r="AG741" s="189">
        <v>0</v>
      </c>
      <c r="AH741" s="191">
        <v>0</v>
      </c>
      <c r="AI741" s="186">
        <v>0</v>
      </c>
      <c r="AJ741" s="192">
        <v>7501943476271</v>
      </c>
      <c r="AK741" s="192">
        <v>89144</v>
      </c>
      <c r="AL741" s="76"/>
      <c r="AM741" s="75">
        <v>89149</v>
      </c>
      <c r="AO741" s="188">
        <v>0</v>
      </c>
      <c r="AP741" s="188">
        <v>0</v>
      </c>
      <c r="AQ741" s="187">
        <v>0</v>
      </c>
      <c r="AR741" s="188">
        <v>0</v>
      </c>
      <c r="AS741" s="187">
        <v>0</v>
      </c>
      <c r="AT741" s="188">
        <v>0</v>
      </c>
      <c r="AU741" s="187">
        <v>0</v>
      </c>
      <c r="AV741" s="188">
        <v>0</v>
      </c>
      <c r="AW741" s="187">
        <v>0</v>
      </c>
      <c r="AX741" s="188">
        <v>0</v>
      </c>
      <c r="AY741" s="187">
        <v>0</v>
      </c>
      <c r="AZ741" s="188">
        <v>0</v>
      </c>
      <c r="BA741" s="187">
        <v>0</v>
      </c>
      <c r="BB741" s="188">
        <v>0</v>
      </c>
      <c r="BC741" s="187">
        <v>0</v>
      </c>
      <c r="BD741" s="75"/>
      <c r="BE741" s="75"/>
      <c r="BF741" s="75"/>
      <c r="BI741" s="194"/>
    </row>
    <row r="742" spans="1:61" ht="11.25" customHeight="1" x14ac:dyDescent="0.3">
      <c r="A742" s="184" t="s">
        <v>1394</v>
      </c>
      <c r="B742" s="185">
        <v>0</v>
      </c>
      <c r="C742" s="828">
        <v>89298</v>
      </c>
      <c r="D742" s="284">
        <v>508.5</v>
      </c>
      <c r="E742" s="91">
        <v>0</v>
      </c>
      <c r="F742" s="186">
        <v>0</v>
      </c>
      <c r="G742" s="186">
        <v>0</v>
      </c>
      <c r="H742" s="186">
        <v>0</v>
      </c>
      <c r="I742" s="187">
        <v>0</v>
      </c>
      <c r="J742" s="186">
        <v>0</v>
      </c>
      <c r="K742" s="186">
        <v>0</v>
      </c>
      <c r="L742" s="186">
        <v>0</v>
      </c>
      <c r="M742" s="186">
        <v>0</v>
      </c>
      <c r="N742" s="188">
        <v>0</v>
      </c>
      <c r="O742" s="189">
        <v>0</v>
      </c>
      <c r="P742" s="186">
        <v>0</v>
      </c>
      <c r="Q742" s="189">
        <v>0</v>
      </c>
      <c r="R742" s="189">
        <v>0</v>
      </c>
      <c r="S742" s="189">
        <v>508.5</v>
      </c>
      <c r="T742" s="188">
        <v>508.5</v>
      </c>
      <c r="U742" s="187">
        <v>0</v>
      </c>
      <c r="V742" s="189">
        <v>0</v>
      </c>
      <c r="W742" s="189">
        <v>0</v>
      </c>
      <c r="X742" s="188">
        <v>508.5</v>
      </c>
      <c r="Y742" s="188">
        <v>0</v>
      </c>
      <c r="Z742" s="186">
        <v>0</v>
      </c>
      <c r="AA742" s="186">
        <v>0</v>
      </c>
      <c r="AB742" s="391">
        <v>0</v>
      </c>
      <c r="AC742" s="391">
        <v>0</v>
      </c>
      <c r="AD742" s="188">
        <v>0</v>
      </c>
      <c r="AE742" s="189">
        <v>0</v>
      </c>
      <c r="AF742" s="189">
        <v>0</v>
      </c>
      <c r="AG742" s="189">
        <v>0</v>
      </c>
      <c r="AH742" s="191">
        <v>0</v>
      </c>
      <c r="AI742" s="186">
        <v>0</v>
      </c>
      <c r="AJ742" s="192">
        <v>7501943476042</v>
      </c>
      <c r="AK742" s="192">
        <v>89031</v>
      </c>
      <c r="AL742" s="76"/>
      <c r="AM742" s="75">
        <v>89298</v>
      </c>
      <c r="AO742" s="188">
        <v>0</v>
      </c>
      <c r="AP742" s="188">
        <v>0</v>
      </c>
      <c r="AQ742" s="187">
        <v>0</v>
      </c>
      <c r="AR742" s="188">
        <v>0</v>
      </c>
      <c r="AS742" s="187">
        <v>0</v>
      </c>
      <c r="AT742" s="188">
        <v>0</v>
      </c>
      <c r="AU742" s="187">
        <v>0</v>
      </c>
      <c r="AV742" s="188">
        <v>0</v>
      </c>
      <c r="AW742" s="187">
        <v>0</v>
      </c>
      <c r="AX742" s="188">
        <v>0</v>
      </c>
      <c r="AY742" s="187">
        <v>0</v>
      </c>
      <c r="AZ742" s="188">
        <v>0</v>
      </c>
      <c r="BA742" s="187">
        <v>0</v>
      </c>
      <c r="BB742" s="188">
        <v>0</v>
      </c>
      <c r="BC742" s="187">
        <v>0</v>
      </c>
      <c r="BD742" s="75"/>
      <c r="BE742" s="75"/>
      <c r="BF742" s="75"/>
      <c r="BI742" s="194"/>
    </row>
    <row r="743" spans="1:61" ht="11.25" customHeight="1" x14ac:dyDescent="0.3">
      <c r="A743" s="184" t="s">
        <v>1395</v>
      </c>
      <c r="B743" s="185">
        <v>0</v>
      </c>
      <c r="C743" s="828">
        <v>89076</v>
      </c>
      <c r="D743" s="284">
        <v>10.8</v>
      </c>
      <c r="E743" s="91">
        <v>0</v>
      </c>
      <c r="F743" s="186">
        <v>0</v>
      </c>
      <c r="G743" s="186">
        <v>0</v>
      </c>
      <c r="H743" s="186">
        <v>0</v>
      </c>
      <c r="I743" s="187">
        <v>0</v>
      </c>
      <c r="J743" s="186">
        <v>0</v>
      </c>
      <c r="K743" s="186">
        <v>0</v>
      </c>
      <c r="L743" s="186">
        <v>0</v>
      </c>
      <c r="M743" s="186">
        <v>0</v>
      </c>
      <c r="N743" s="188">
        <v>0</v>
      </c>
      <c r="O743" s="189">
        <v>0</v>
      </c>
      <c r="P743" s="186">
        <v>0</v>
      </c>
      <c r="Q743" s="189">
        <v>0</v>
      </c>
      <c r="R743" s="189">
        <v>0</v>
      </c>
      <c r="S743" s="189">
        <v>10.8</v>
      </c>
      <c r="T743" s="188">
        <v>10.8</v>
      </c>
      <c r="U743" s="187">
        <v>0</v>
      </c>
      <c r="V743" s="189">
        <v>0</v>
      </c>
      <c r="W743" s="189">
        <v>0</v>
      </c>
      <c r="X743" s="188">
        <v>10.8</v>
      </c>
      <c r="Y743" s="188">
        <v>0</v>
      </c>
      <c r="Z743" s="186">
        <v>0</v>
      </c>
      <c r="AA743" s="186">
        <v>0</v>
      </c>
      <c r="AB743" s="391">
        <v>0</v>
      </c>
      <c r="AC743" s="391">
        <v>0</v>
      </c>
      <c r="AD743" s="188">
        <v>0</v>
      </c>
      <c r="AE743" s="189">
        <v>0</v>
      </c>
      <c r="AF743" s="189">
        <v>0</v>
      </c>
      <c r="AG743" s="189">
        <v>0</v>
      </c>
      <c r="AH743" s="191">
        <v>0</v>
      </c>
      <c r="AI743" s="186">
        <v>0</v>
      </c>
      <c r="AJ743" s="192">
        <v>7501943476042</v>
      </c>
      <c r="AK743" s="192">
        <v>89031</v>
      </c>
      <c r="AL743" s="76"/>
      <c r="AM743" s="75">
        <v>89076</v>
      </c>
      <c r="AO743" s="188">
        <v>0</v>
      </c>
      <c r="AP743" s="188">
        <v>0</v>
      </c>
      <c r="AQ743" s="187">
        <v>0</v>
      </c>
      <c r="AR743" s="188">
        <v>0</v>
      </c>
      <c r="AS743" s="187">
        <v>0</v>
      </c>
      <c r="AT743" s="188">
        <v>0</v>
      </c>
      <c r="AU743" s="187">
        <v>0</v>
      </c>
      <c r="AV743" s="188">
        <v>0</v>
      </c>
      <c r="AW743" s="187">
        <v>0</v>
      </c>
      <c r="AX743" s="188">
        <v>0</v>
      </c>
      <c r="AY743" s="187">
        <v>0</v>
      </c>
      <c r="AZ743" s="188">
        <v>0</v>
      </c>
      <c r="BA743" s="187">
        <v>0</v>
      </c>
      <c r="BB743" s="188">
        <v>0</v>
      </c>
      <c r="BC743" s="187">
        <v>0</v>
      </c>
      <c r="BD743" s="75"/>
      <c r="BE743" s="75"/>
      <c r="BF743" s="75"/>
      <c r="BI743" s="194"/>
    </row>
    <row r="744" spans="1:61" ht="11.25" customHeight="1" x14ac:dyDescent="0.3">
      <c r="A744" s="184" t="s">
        <v>1396</v>
      </c>
      <c r="B744" s="185">
        <v>0</v>
      </c>
      <c r="C744" s="828">
        <v>89057</v>
      </c>
      <c r="D744" s="284">
        <v>52.2</v>
      </c>
      <c r="E744" s="91">
        <v>0</v>
      </c>
      <c r="F744" s="186">
        <v>0</v>
      </c>
      <c r="G744" s="186">
        <v>0</v>
      </c>
      <c r="H744" s="186">
        <v>0</v>
      </c>
      <c r="I744" s="187">
        <v>0</v>
      </c>
      <c r="J744" s="186">
        <v>0</v>
      </c>
      <c r="K744" s="186">
        <v>0</v>
      </c>
      <c r="L744" s="186">
        <v>0</v>
      </c>
      <c r="M744" s="186">
        <v>0</v>
      </c>
      <c r="N744" s="188">
        <v>0</v>
      </c>
      <c r="O744" s="189">
        <v>0</v>
      </c>
      <c r="P744" s="186">
        <v>0</v>
      </c>
      <c r="Q744" s="189">
        <v>0</v>
      </c>
      <c r="R744" s="189">
        <v>0</v>
      </c>
      <c r="S744" s="189">
        <v>52.2</v>
      </c>
      <c r="T744" s="188">
        <v>52.2</v>
      </c>
      <c r="U744" s="187">
        <v>0</v>
      </c>
      <c r="V744" s="189">
        <v>0</v>
      </c>
      <c r="W744" s="189">
        <v>0</v>
      </c>
      <c r="X744" s="188">
        <v>52.2</v>
      </c>
      <c r="Y744" s="188">
        <v>0</v>
      </c>
      <c r="Z744" s="186">
        <v>0</v>
      </c>
      <c r="AA744" s="186">
        <v>0</v>
      </c>
      <c r="AB744" s="391">
        <v>0</v>
      </c>
      <c r="AC744" s="391">
        <v>0</v>
      </c>
      <c r="AD744" s="188">
        <v>0</v>
      </c>
      <c r="AE744" s="189">
        <v>0</v>
      </c>
      <c r="AF744" s="189">
        <v>0</v>
      </c>
      <c r="AG744" s="189">
        <v>0</v>
      </c>
      <c r="AH744" s="191">
        <v>0</v>
      </c>
      <c r="AI744" s="186">
        <v>0</v>
      </c>
      <c r="AJ744" s="192">
        <v>7501943476042</v>
      </c>
      <c r="AK744" s="192">
        <v>89031</v>
      </c>
      <c r="AL744" s="76"/>
      <c r="AM744" s="75">
        <v>89057</v>
      </c>
      <c r="AO744" s="188">
        <v>0</v>
      </c>
      <c r="AP744" s="188">
        <v>0</v>
      </c>
      <c r="AQ744" s="187">
        <v>0</v>
      </c>
      <c r="AR744" s="188">
        <v>0</v>
      </c>
      <c r="AS744" s="187">
        <v>0</v>
      </c>
      <c r="AT744" s="188">
        <v>0</v>
      </c>
      <c r="AU744" s="187">
        <v>0</v>
      </c>
      <c r="AV744" s="188">
        <v>0</v>
      </c>
      <c r="AW744" s="187">
        <v>0</v>
      </c>
      <c r="AX744" s="188">
        <v>0</v>
      </c>
      <c r="AY744" s="187">
        <v>0</v>
      </c>
      <c r="AZ744" s="188">
        <v>0</v>
      </c>
      <c r="BA744" s="187">
        <v>0</v>
      </c>
      <c r="BB744" s="188">
        <v>0</v>
      </c>
      <c r="BC744" s="187">
        <v>0</v>
      </c>
      <c r="BD744" s="75"/>
      <c r="BE744" s="75"/>
      <c r="BF744" s="75"/>
      <c r="BI744" s="194"/>
    </row>
    <row r="745" spans="1:61" ht="11.25" customHeight="1" x14ac:dyDescent="0.3">
      <c r="A745" s="184" t="s">
        <v>1397</v>
      </c>
      <c r="B745" s="185">
        <v>0</v>
      </c>
      <c r="C745" s="828">
        <v>89299</v>
      </c>
      <c r="D745" s="284">
        <v>355.2</v>
      </c>
      <c r="E745" s="91">
        <v>0</v>
      </c>
      <c r="F745" s="186">
        <v>0</v>
      </c>
      <c r="G745" s="186">
        <v>0</v>
      </c>
      <c r="H745" s="186">
        <v>0</v>
      </c>
      <c r="I745" s="187">
        <v>0</v>
      </c>
      <c r="J745" s="186">
        <v>0</v>
      </c>
      <c r="K745" s="186">
        <v>0</v>
      </c>
      <c r="L745" s="186">
        <v>0</v>
      </c>
      <c r="M745" s="186">
        <v>0</v>
      </c>
      <c r="N745" s="188">
        <v>0</v>
      </c>
      <c r="O745" s="189">
        <v>0</v>
      </c>
      <c r="P745" s="186">
        <v>0</v>
      </c>
      <c r="Q745" s="189">
        <v>0</v>
      </c>
      <c r="R745" s="189">
        <v>0</v>
      </c>
      <c r="S745" s="189">
        <v>355.2</v>
      </c>
      <c r="T745" s="188">
        <v>355.2</v>
      </c>
      <c r="U745" s="187">
        <v>0</v>
      </c>
      <c r="V745" s="189">
        <v>0</v>
      </c>
      <c r="W745" s="189">
        <v>0</v>
      </c>
      <c r="X745" s="188">
        <v>355.2</v>
      </c>
      <c r="Y745" s="188">
        <v>0</v>
      </c>
      <c r="Z745" s="186">
        <v>0</v>
      </c>
      <c r="AA745" s="186">
        <v>0</v>
      </c>
      <c r="AB745" s="391">
        <v>0</v>
      </c>
      <c r="AC745" s="391">
        <v>0</v>
      </c>
      <c r="AD745" s="188">
        <v>0</v>
      </c>
      <c r="AE745" s="189">
        <v>0</v>
      </c>
      <c r="AF745" s="189">
        <v>0</v>
      </c>
      <c r="AG745" s="189">
        <v>0</v>
      </c>
      <c r="AH745" s="191">
        <v>0</v>
      </c>
      <c r="AI745" s="186">
        <v>0</v>
      </c>
      <c r="AJ745" s="192">
        <v>7501943476066</v>
      </c>
      <c r="AK745" s="192">
        <v>89032</v>
      </c>
      <c r="AL745" s="76"/>
      <c r="AM745" s="75">
        <v>89299</v>
      </c>
      <c r="AO745" s="188">
        <v>0</v>
      </c>
      <c r="AP745" s="188">
        <v>0</v>
      </c>
      <c r="AQ745" s="187">
        <v>0</v>
      </c>
      <c r="AR745" s="188">
        <v>0</v>
      </c>
      <c r="AS745" s="187">
        <v>0</v>
      </c>
      <c r="AT745" s="188">
        <v>0</v>
      </c>
      <c r="AU745" s="187">
        <v>0</v>
      </c>
      <c r="AV745" s="188">
        <v>0</v>
      </c>
      <c r="AW745" s="187">
        <v>0</v>
      </c>
      <c r="AX745" s="188">
        <v>0</v>
      </c>
      <c r="AY745" s="187">
        <v>0</v>
      </c>
      <c r="AZ745" s="188">
        <v>0</v>
      </c>
      <c r="BA745" s="187">
        <v>0</v>
      </c>
      <c r="BB745" s="188">
        <v>0</v>
      </c>
      <c r="BC745" s="187">
        <v>0</v>
      </c>
      <c r="BD745" s="75"/>
      <c r="BE745" s="75"/>
      <c r="BF745" s="75"/>
      <c r="BI745" s="194"/>
    </row>
    <row r="746" spans="1:61" ht="11.25" customHeight="1" x14ac:dyDescent="0.3">
      <c r="A746" s="184" t="s">
        <v>1398</v>
      </c>
      <c r="B746" s="185">
        <v>0</v>
      </c>
      <c r="C746" s="828">
        <v>89056</v>
      </c>
      <c r="D746" s="284">
        <v>1E-4</v>
      </c>
      <c r="E746" s="91">
        <v>0</v>
      </c>
      <c r="F746" s="186">
        <v>0</v>
      </c>
      <c r="G746" s="186">
        <v>0</v>
      </c>
      <c r="H746" s="186">
        <v>0</v>
      </c>
      <c r="I746" s="187">
        <v>0</v>
      </c>
      <c r="J746" s="186">
        <v>0</v>
      </c>
      <c r="K746" s="186">
        <v>0</v>
      </c>
      <c r="L746" s="186">
        <v>0</v>
      </c>
      <c r="M746" s="186">
        <v>0</v>
      </c>
      <c r="N746" s="188">
        <v>0</v>
      </c>
      <c r="O746" s="189">
        <v>0</v>
      </c>
      <c r="P746" s="186">
        <v>0</v>
      </c>
      <c r="Q746" s="189">
        <v>0</v>
      </c>
      <c r="R746" s="189">
        <v>0</v>
      </c>
      <c r="S746" s="189">
        <v>1E-4</v>
      </c>
      <c r="T746" s="188">
        <v>0</v>
      </c>
      <c r="U746" s="187">
        <v>0</v>
      </c>
      <c r="V746" s="189">
        <v>0</v>
      </c>
      <c r="W746" s="189">
        <v>0</v>
      </c>
      <c r="X746" s="188">
        <v>0</v>
      </c>
      <c r="Y746" s="188">
        <v>0</v>
      </c>
      <c r="Z746" s="186">
        <v>0</v>
      </c>
      <c r="AA746" s="186">
        <v>0</v>
      </c>
      <c r="AB746" s="391">
        <v>0</v>
      </c>
      <c r="AC746" s="391">
        <v>0</v>
      </c>
      <c r="AD746" s="188">
        <v>0</v>
      </c>
      <c r="AE746" s="189">
        <v>0</v>
      </c>
      <c r="AF746" s="189">
        <v>0</v>
      </c>
      <c r="AG746" s="189">
        <v>0</v>
      </c>
      <c r="AH746" s="191">
        <v>0</v>
      </c>
      <c r="AI746" s="186">
        <v>0</v>
      </c>
      <c r="AJ746" s="192">
        <v>7501943476066</v>
      </c>
      <c r="AK746" s="192">
        <v>89032</v>
      </c>
      <c r="AL746" s="76"/>
      <c r="AM746" s="75">
        <v>89056</v>
      </c>
      <c r="AO746" s="188">
        <v>0</v>
      </c>
      <c r="AP746" s="188">
        <v>0</v>
      </c>
      <c r="AQ746" s="187">
        <v>0</v>
      </c>
      <c r="AR746" s="188">
        <v>0</v>
      </c>
      <c r="AS746" s="187">
        <v>0</v>
      </c>
      <c r="AT746" s="188">
        <v>0</v>
      </c>
      <c r="AU746" s="187">
        <v>0</v>
      </c>
      <c r="AV746" s="188">
        <v>0</v>
      </c>
      <c r="AW746" s="187">
        <v>0</v>
      </c>
      <c r="AX746" s="188">
        <v>0</v>
      </c>
      <c r="AY746" s="187">
        <v>0</v>
      </c>
      <c r="AZ746" s="188">
        <v>0</v>
      </c>
      <c r="BA746" s="187">
        <v>0</v>
      </c>
      <c r="BB746" s="188">
        <v>0</v>
      </c>
      <c r="BC746" s="187">
        <v>0</v>
      </c>
      <c r="BD746" s="75"/>
      <c r="BE746" s="75"/>
      <c r="BF746" s="75"/>
      <c r="BI746" s="194"/>
    </row>
    <row r="747" spans="1:61" ht="11.25" customHeight="1" x14ac:dyDescent="0.3">
      <c r="A747" s="184" t="s">
        <v>1399</v>
      </c>
      <c r="B747" s="185">
        <v>0</v>
      </c>
      <c r="C747" s="828">
        <v>89239</v>
      </c>
      <c r="D747" s="284">
        <v>435.072</v>
      </c>
      <c r="E747" s="91">
        <v>0</v>
      </c>
      <c r="F747" s="186">
        <v>0</v>
      </c>
      <c r="G747" s="186">
        <v>0</v>
      </c>
      <c r="H747" s="186">
        <v>0</v>
      </c>
      <c r="I747" s="187">
        <v>0</v>
      </c>
      <c r="J747" s="186">
        <v>0</v>
      </c>
      <c r="K747" s="186">
        <v>0</v>
      </c>
      <c r="L747" s="186">
        <v>0</v>
      </c>
      <c r="M747" s="186">
        <v>0</v>
      </c>
      <c r="N747" s="188">
        <v>0</v>
      </c>
      <c r="O747" s="189">
        <v>0</v>
      </c>
      <c r="P747" s="186">
        <v>0</v>
      </c>
      <c r="Q747" s="189">
        <v>0</v>
      </c>
      <c r="R747" s="189">
        <v>0</v>
      </c>
      <c r="S747" s="189">
        <v>435.072</v>
      </c>
      <c r="T747" s="188">
        <v>435.072</v>
      </c>
      <c r="U747" s="187">
        <v>0</v>
      </c>
      <c r="V747" s="189">
        <v>0</v>
      </c>
      <c r="W747" s="189">
        <v>0</v>
      </c>
      <c r="X747" s="188">
        <v>435.072</v>
      </c>
      <c r="Y747" s="188">
        <v>0</v>
      </c>
      <c r="Z747" s="186">
        <v>0</v>
      </c>
      <c r="AA747" s="186">
        <v>0</v>
      </c>
      <c r="AB747" s="391">
        <v>0</v>
      </c>
      <c r="AC747" s="391">
        <v>0</v>
      </c>
      <c r="AD747" s="188">
        <v>0</v>
      </c>
      <c r="AE747" s="189">
        <v>0</v>
      </c>
      <c r="AF747" s="189">
        <v>0</v>
      </c>
      <c r="AG747" s="189">
        <v>0</v>
      </c>
      <c r="AH747" s="191">
        <v>0</v>
      </c>
      <c r="AI747" s="186">
        <v>0</v>
      </c>
      <c r="AJ747" s="192">
        <v>7501943477841</v>
      </c>
      <c r="AK747" s="192" t="s">
        <v>262</v>
      </c>
      <c r="AM747" s="75">
        <v>89239</v>
      </c>
      <c r="AO747" s="188">
        <v>0</v>
      </c>
      <c r="AP747" s="188">
        <v>0</v>
      </c>
      <c r="AQ747" s="187">
        <v>0</v>
      </c>
      <c r="AR747" s="188">
        <v>0</v>
      </c>
      <c r="AS747" s="187">
        <v>0</v>
      </c>
      <c r="AT747" s="188">
        <v>0</v>
      </c>
      <c r="AU747" s="187">
        <v>0</v>
      </c>
      <c r="AV747" s="188">
        <v>0</v>
      </c>
      <c r="AW747" s="187">
        <v>0</v>
      </c>
      <c r="AX747" s="188">
        <v>0</v>
      </c>
      <c r="AY747" s="187">
        <v>0</v>
      </c>
      <c r="AZ747" s="188">
        <v>0</v>
      </c>
      <c r="BA747" s="187">
        <v>0</v>
      </c>
      <c r="BB747" s="188">
        <v>0</v>
      </c>
      <c r="BC747" s="187">
        <v>0</v>
      </c>
      <c r="BD747" s="75"/>
      <c r="BE747" s="75"/>
      <c r="BI747" s="194"/>
    </row>
    <row r="748" spans="1:61" s="77" customFormat="1" ht="11.25" customHeight="1" x14ac:dyDescent="0.2">
      <c r="A748" s="405" t="s">
        <v>141</v>
      </c>
      <c r="B748" s="324">
        <v>0</v>
      </c>
      <c r="C748" s="828"/>
      <c r="D748" s="325">
        <v>1912.5722000000001</v>
      </c>
      <c r="E748" s="326">
        <v>0</v>
      </c>
      <c r="F748" s="328">
        <v>0</v>
      </c>
      <c r="G748" s="328">
        <v>0</v>
      </c>
      <c r="H748" s="328">
        <v>0</v>
      </c>
      <c r="I748" s="327">
        <v>0</v>
      </c>
      <c r="J748" s="328">
        <v>0</v>
      </c>
      <c r="K748" s="328">
        <v>0</v>
      </c>
      <c r="L748" s="328">
        <v>0</v>
      </c>
      <c r="M748" s="328">
        <v>0</v>
      </c>
      <c r="N748" s="329">
        <v>0</v>
      </c>
      <c r="O748" s="251">
        <v>0</v>
      </c>
      <c r="P748" s="328">
        <v>0</v>
      </c>
      <c r="Q748" s="251">
        <v>0</v>
      </c>
      <c r="R748" s="251">
        <v>0</v>
      </c>
      <c r="S748" s="251">
        <v>1912.5722000000001</v>
      </c>
      <c r="T748" s="329">
        <v>1912.5720000000001</v>
      </c>
      <c r="U748" s="327">
        <v>0</v>
      </c>
      <c r="V748" s="251">
        <v>0</v>
      </c>
      <c r="W748" s="251">
        <v>0</v>
      </c>
      <c r="X748" s="329">
        <v>1912.5720000000001</v>
      </c>
      <c r="Y748" s="329">
        <v>0</v>
      </c>
      <c r="Z748" s="328">
        <v>0</v>
      </c>
      <c r="AA748" s="328">
        <v>0</v>
      </c>
      <c r="AB748" s="328">
        <v>0</v>
      </c>
      <c r="AC748" s="328">
        <v>0</v>
      </c>
      <c r="AD748" s="328">
        <v>0</v>
      </c>
      <c r="AE748" s="251">
        <v>0</v>
      </c>
      <c r="AF748" s="251">
        <v>0</v>
      </c>
      <c r="AG748" s="251">
        <v>0</v>
      </c>
      <c r="AH748" s="251">
        <v>0</v>
      </c>
      <c r="AI748" s="225">
        <v>0</v>
      </c>
      <c r="AJ748" s="192">
        <v>0</v>
      </c>
      <c r="AK748" s="192">
        <v>0</v>
      </c>
      <c r="AL748" s="226"/>
      <c r="AM748" s="75">
        <v>0</v>
      </c>
      <c r="AN748" s="76"/>
      <c r="AO748" s="329">
        <v>0</v>
      </c>
      <c r="AP748" s="329">
        <v>0</v>
      </c>
      <c r="AQ748" s="327">
        <v>0</v>
      </c>
      <c r="AR748" s="329">
        <v>0</v>
      </c>
      <c r="AS748" s="327">
        <v>0</v>
      </c>
      <c r="AT748" s="329">
        <v>0</v>
      </c>
      <c r="AU748" s="327">
        <v>0</v>
      </c>
      <c r="AV748" s="329">
        <v>0</v>
      </c>
      <c r="AW748" s="327">
        <v>0</v>
      </c>
      <c r="AX748" s="329">
        <v>0</v>
      </c>
      <c r="AY748" s="327">
        <v>0</v>
      </c>
      <c r="AZ748" s="329">
        <v>0</v>
      </c>
      <c r="BA748" s="327">
        <v>0</v>
      </c>
      <c r="BB748" s="329">
        <v>0</v>
      </c>
      <c r="BC748" s="327">
        <v>0</v>
      </c>
      <c r="BD748" s="75"/>
      <c r="BE748" s="75"/>
      <c r="BF748" s="56"/>
      <c r="BI748" s="194"/>
    </row>
    <row r="749" spans="1:61" s="77" customFormat="1" ht="11.25" customHeight="1" x14ac:dyDescent="0.2">
      <c r="A749" s="149" t="s">
        <v>140</v>
      </c>
      <c r="B749" s="169">
        <v>0</v>
      </c>
      <c r="C749" s="871"/>
      <c r="D749" s="379">
        <v>39233.767999999996</v>
      </c>
      <c r="E749" s="220">
        <v>17.478920684892852</v>
      </c>
      <c r="F749" s="221">
        <v>66278.82142857142</v>
      </c>
      <c r="G749" s="221">
        <v>66278.82142857142</v>
      </c>
      <c r="H749" s="221">
        <v>15586.68</v>
      </c>
      <c r="I749" s="222">
        <v>23.516833377608773</v>
      </c>
      <c r="J749" s="223">
        <v>66635.460000000006</v>
      </c>
      <c r="K749" s="221">
        <v>67339.000000000015</v>
      </c>
      <c r="L749" s="221">
        <v>11505.663</v>
      </c>
      <c r="M749" s="221">
        <v>17.086180370958875</v>
      </c>
      <c r="N749" s="223">
        <v>559.99299999999994</v>
      </c>
      <c r="O749" s="224">
        <v>1760.6420000000003</v>
      </c>
      <c r="P749" s="221">
        <v>3558.3270000000002</v>
      </c>
      <c r="Q749" s="224">
        <v>22.606567134075462</v>
      </c>
      <c r="R749" s="224" t="e">
        <v>#REF!</v>
      </c>
      <c r="S749" s="224" t="e">
        <v>#REF!</v>
      </c>
      <c r="T749" s="223">
        <v>41178.546999999999</v>
      </c>
      <c r="U749" s="222">
        <v>18.34533346203537</v>
      </c>
      <c r="V749" s="224">
        <v>11132.846000000001</v>
      </c>
      <c r="W749" s="224">
        <v>1237.6919999999998</v>
      </c>
      <c r="X749" s="223">
        <v>28808.008999999995</v>
      </c>
      <c r="Y749" s="223">
        <v>7728.7330000000002</v>
      </c>
      <c r="Z749" s="221">
        <v>4001.2330000000002</v>
      </c>
      <c r="AA749" s="221">
        <v>178.12400000000002</v>
      </c>
      <c r="AB749" s="221">
        <v>43.685000000000002</v>
      </c>
      <c r="AC749" s="221">
        <v>57</v>
      </c>
      <c r="AD749" s="223">
        <v>1783.2450000000001</v>
      </c>
      <c r="AE749" s="224">
        <v>546.85800000000006</v>
      </c>
      <c r="AF749" s="224">
        <v>546.35800000000006</v>
      </c>
      <c r="AG749" s="224">
        <v>0</v>
      </c>
      <c r="AH749" s="224">
        <v>0</v>
      </c>
      <c r="AI749" s="225"/>
      <c r="AJ749" s="192">
        <v>0</v>
      </c>
      <c r="AK749" s="192">
        <v>0</v>
      </c>
      <c r="AL749" s="226"/>
      <c r="AM749" s="75">
        <v>0</v>
      </c>
      <c r="AN749" s="76"/>
      <c r="AO749" s="223">
        <v>0</v>
      </c>
      <c r="AP749" s="223">
        <v>0</v>
      </c>
      <c r="AQ749" s="222">
        <v>0</v>
      </c>
      <c r="AR749" s="223">
        <v>0</v>
      </c>
      <c r="AS749" s="222">
        <v>0</v>
      </c>
      <c r="AT749" s="223">
        <v>0</v>
      </c>
      <c r="AU749" s="222">
        <v>0</v>
      </c>
      <c r="AV749" s="223">
        <v>0</v>
      </c>
      <c r="AW749" s="222">
        <v>0</v>
      </c>
      <c r="AX749" s="223">
        <v>0</v>
      </c>
      <c r="AY749" s="222">
        <v>0</v>
      </c>
      <c r="AZ749" s="223">
        <v>0</v>
      </c>
      <c r="BA749" s="222">
        <v>0</v>
      </c>
      <c r="BB749" s="223">
        <v>0</v>
      </c>
      <c r="BC749" s="222">
        <v>0</v>
      </c>
      <c r="BD749" s="75"/>
      <c r="BE749" s="75"/>
      <c r="BF749" s="56"/>
      <c r="BI749" s="194"/>
    </row>
    <row r="750" spans="1:61" s="77" customFormat="1" ht="11.25" customHeight="1" x14ac:dyDescent="0.2">
      <c r="A750" s="149" t="s">
        <v>139</v>
      </c>
      <c r="B750" s="169">
        <v>0</v>
      </c>
      <c r="C750" s="871"/>
      <c r="D750" s="379">
        <v>8524.7001</v>
      </c>
      <c r="E750" s="220">
        <v>15.901642488498904</v>
      </c>
      <c r="F750" s="221">
        <v>17240</v>
      </c>
      <c r="G750" s="221">
        <v>17240</v>
      </c>
      <c r="H750" s="221">
        <v>1641</v>
      </c>
      <c r="I750" s="222">
        <v>9.5185614849187932</v>
      </c>
      <c r="J750" s="223">
        <v>15843.522058999999</v>
      </c>
      <c r="K750" s="221">
        <v>16082.678451925231</v>
      </c>
      <c r="L750" s="221">
        <v>2959.5649999999996</v>
      </c>
      <c r="M750" s="221">
        <v>18.402189715144836</v>
      </c>
      <c r="N750" s="223">
        <v>436.82500000000005</v>
      </c>
      <c r="O750" s="224">
        <v>463.5</v>
      </c>
      <c r="P750" s="221">
        <v>1471.6499999999999</v>
      </c>
      <c r="Q750" s="224">
        <v>27.968623286530054</v>
      </c>
      <c r="R750" s="224">
        <v>77.300754859224341</v>
      </c>
      <c r="S750" s="224">
        <v>7206.1351000000004</v>
      </c>
      <c r="T750" s="223">
        <v>7099.0749999999998</v>
      </c>
      <c r="U750" s="222">
        <v>13.242337129143152</v>
      </c>
      <c r="V750" s="224">
        <v>472.42500000000001</v>
      </c>
      <c r="W750" s="224">
        <v>571.32500000000005</v>
      </c>
      <c r="X750" s="223">
        <v>6055.3249999999998</v>
      </c>
      <c r="Y750" s="223">
        <v>3573.375</v>
      </c>
      <c r="Z750" s="221">
        <v>579.5</v>
      </c>
      <c r="AA750" s="221">
        <v>276.7</v>
      </c>
      <c r="AB750" s="221">
        <v>0</v>
      </c>
      <c r="AC750" s="221">
        <v>0</v>
      </c>
      <c r="AD750" s="223">
        <v>29.410000000000252</v>
      </c>
      <c r="AE750" s="224">
        <v>0</v>
      </c>
      <c r="AF750" s="224">
        <v>0</v>
      </c>
      <c r="AG750" s="224">
        <v>0</v>
      </c>
      <c r="AH750" s="224">
        <v>0</v>
      </c>
      <c r="AI750" s="225"/>
      <c r="AJ750" s="192">
        <v>0</v>
      </c>
      <c r="AK750" s="192">
        <v>0</v>
      </c>
      <c r="AL750" s="226"/>
      <c r="AM750" s="75">
        <v>0</v>
      </c>
      <c r="AN750" s="76"/>
      <c r="AO750" s="223">
        <v>0</v>
      </c>
      <c r="AP750" s="223">
        <v>0</v>
      </c>
      <c r="AQ750" s="222">
        <v>0</v>
      </c>
      <c r="AR750" s="223">
        <v>0</v>
      </c>
      <c r="AS750" s="222">
        <v>0</v>
      </c>
      <c r="AT750" s="223">
        <v>0</v>
      </c>
      <c r="AU750" s="222">
        <v>0</v>
      </c>
      <c r="AV750" s="223">
        <v>0</v>
      </c>
      <c r="AW750" s="222">
        <v>0</v>
      </c>
      <c r="AX750" s="223">
        <v>0</v>
      </c>
      <c r="AY750" s="222">
        <v>0</v>
      </c>
      <c r="AZ750" s="223">
        <v>0</v>
      </c>
      <c r="BA750" s="222">
        <v>0</v>
      </c>
      <c r="BB750" s="223">
        <v>0</v>
      </c>
      <c r="BC750" s="222">
        <v>0</v>
      </c>
      <c r="BD750" s="75"/>
      <c r="BE750" s="75"/>
      <c r="BF750" s="56"/>
      <c r="BI750" s="194"/>
    </row>
    <row r="751" spans="1:61" s="77" customFormat="1" ht="11.25" customHeight="1" x14ac:dyDescent="0.2">
      <c r="A751" s="149" t="s">
        <v>138</v>
      </c>
      <c r="B751" s="169">
        <v>0</v>
      </c>
      <c r="C751" s="871"/>
      <c r="D751" s="379">
        <v>47454.267800000001</v>
      </c>
      <c r="E751" s="220">
        <v>17.065444623251224</v>
      </c>
      <c r="F751" s="221">
        <v>83518.82142857142</v>
      </c>
      <c r="G751" s="221">
        <v>83518.82142857142</v>
      </c>
      <c r="H751" s="221">
        <v>17227.68</v>
      </c>
      <c r="I751" s="222">
        <v>20.627302571233948</v>
      </c>
      <c r="J751" s="223">
        <v>82478.982059000002</v>
      </c>
      <c r="K751" s="221">
        <v>83421.67845192524</v>
      </c>
      <c r="L751" s="221">
        <v>14465.228000000001</v>
      </c>
      <c r="M751" s="221">
        <v>17.339890863423602</v>
      </c>
      <c r="N751" s="223">
        <v>996.81799999999998</v>
      </c>
      <c r="O751" s="224">
        <v>2224.1420000000003</v>
      </c>
      <c r="P751" s="221">
        <v>5029.9769999999999</v>
      </c>
      <c r="Q751" s="224">
        <v>23.636573237596973</v>
      </c>
      <c r="R751" s="224">
        <v>135.35422365661373</v>
      </c>
      <c r="S751" s="224">
        <v>50216.719799999999</v>
      </c>
      <c r="T751" s="223">
        <v>47973.421999999999</v>
      </c>
      <c r="U751" s="222">
        <v>17.252142209406546</v>
      </c>
      <c r="V751" s="224">
        <v>11605.271000000001</v>
      </c>
      <c r="W751" s="224">
        <v>1809.0169999999998</v>
      </c>
      <c r="X751" s="223">
        <v>34559.133999999998</v>
      </c>
      <c r="Y751" s="223">
        <v>11050.708000000001</v>
      </c>
      <c r="Z751" s="221">
        <v>4580.7330000000002</v>
      </c>
      <c r="AA751" s="221">
        <v>454.82400000000001</v>
      </c>
      <c r="AB751" s="221">
        <v>43.685000000000002</v>
      </c>
      <c r="AC751" s="221">
        <v>57</v>
      </c>
      <c r="AD751" s="223">
        <v>1788.6450000000004</v>
      </c>
      <c r="AE751" s="224">
        <v>546.85800000000006</v>
      </c>
      <c r="AF751" s="224">
        <v>546.35800000000006</v>
      </c>
      <c r="AG751" s="224">
        <v>0</v>
      </c>
      <c r="AH751" s="224">
        <v>0</v>
      </c>
      <c r="AI751" s="225"/>
      <c r="AJ751" s="192">
        <v>0</v>
      </c>
      <c r="AK751" s="192">
        <v>0</v>
      </c>
      <c r="AL751" s="226"/>
      <c r="AM751" s="75">
        <v>0</v>
      </c>
      <c r="AN751" s="76"/>
      <c r="AO751" s="223">
        <v>0</v>
      </c>
      <c r="AP751" s="223">
        <v>0</v>
      </c>
      <c r="AQ751" s="222">
        <v>0</v>
      </c>
      <c r="AR751" s="223">
        <v>0</v>
      </c>
      <c r="AS751" s="222">
        <v>0</v>
      </c>
      <c r="AT751" s="223">
        <v>0</v>
      </c>
      <c r="AU751" s="222">
        <v>0</v>
      </c>
      <c r="AV751" s="223">
        <v>0</v>
      </c>
      <c r="AW751" s="222">
        <v>0</v>
      </c>
      <c r="AX751" s="223">
        <v>0</v>
      </c>
      <c r="AY751" s="222">
        <v>0</v>
      </c>
      <c r="AZ751" s="223">
        <v>0</v>
      </c>
      <c r="BA751" s="222">
        <v>0</v>
      </c>
      <c r="BB751" s="223">
        <v>0</v>
      </c>
      <c r="BC751" s="222">
        <v>0</v>
      </c>
      <c r="BD751" s="75"/>
      <c r="BE751" s="75"/>
      <c r="BF751" s="56"/>
      <c r="BI751" s="194"/>
    </row>
    <row r="752" spans="1:61" s="77" customFormat="1" ht="11.25" customHeight="1" x14ac:dyDescent="0.2">
      <c r="A752" s="149" t="s">
        <v>137</v>
      </c>
      <c r="B752" s="169">
        <v>0</v>
      </c>
      <c r="C752" s="871"/>
      <c r="D752" s="379">
        <v>304.20029999999997</v>
      </c>
      <c r="E752" s="220">
        <v>0</v>
      </c>
      <c r="F752" s="221">
        <v>0</v>
      </c>
      <c r="G752" s="221">
        <v>0</v>
      </c>
      <c r="H752" s="221">
        <v>0</v>
      </c>
      <c r="I752" s="222">
        <v>0</v>
      </c>
      <c r="J752" s="223">
        <v>0</v>
      </c>
      <c r="K752" s="221">
        <v>0</v>
      </c>
      <c r="L752" s="221">
        <v>0</v>
      </c>
      <c r="M752" s="221">
        <v>0</v>
      </c>
      <c r="N752" s="223">
        <v>0</v>
      </c>
      <c r="O752" s="224">
        <v>0</v>
      </c>
      <c r="P752" s="221">
        <v>0</v>
      </c>
      <c r="Q752" s="224">
        <v>0</v>
      </c>
      <c r="R752" s="224">
        <v>0</v>
      </c>
      <c r="S752" s="224">
        <v>304.20029999999997</v>
      </c>
      <c r="T752" s="223">
        <v>304.2</v>
      </c>
      <c r="U752" s="222">
        <v>0</v>
      </c>
      <c r="V752" s="224">
        <v>0</v>
      </c>
      <c r="W752" s="224">
        <v>0</v>
      </c>
      <c r="X752" s="223">
        <v>304.2</v>
      </c>
      <c r="Y752" s="223">
        <v>251.4</v>
      </c>
      <c r="Z752" s="221">
        <v>0</v>
      </c>
      <c r="AA752" s="221">
        <v>0</v>
      </c>
      <c r="AB752" s="221">
        <v>0</v>
      </c>
      <c r="AC752" s="221">
        <v>0</v>
      </c>
      <c r="AD752" s="223">
        <v>0</v>
      </c>
      <c r="AE752" s="224">
        <v>0</v>
      </c>
      <c r="AF752" s="224">
        <v>0</v>
      </c>
      <c r="AG752" s="224">
        <v>0</v>
      </c>
      <c r="AH752" s="224">
        <v>0</v>
      </c>
      <c r="AI752" s="225"/>
      <c r="AJ752" s="192">
        <v>0</v>
      </c>
      <c r="AK752" s="192">
        <v>0</v>
      </c>
      <c r="AL752" s="226"/>
      <c r="AM752" s="75">
        <v>0</v>
      </c>
      <c r="AN752" s="76"/>
      <c r="AO752" s="223">
        <v>0</v>
      </c>
      <c r="AP752" s="223">
        <v>0</v>
      </c>
      <c r="AQ752" s="222">
        <v>0</v>
      </c>
      <c r="AR752" s="223">
        <v>0</v>
      </c>
      <c r="AS752" s="222">
        <v>0</v>
      </c>
      <c r="AT752" s="223">
        <v>0</v>
      </c>
      <c r="AU752" s="222">
        <v>0</v>
      </c>
      <c r="AV752" s="223">
        <v>0</v>
      </c>
      <c r="AW752" s="222">
        <v>0</v>
      </c>
      <c r="AX752" s="223">
        <v>0</v>
      </c>
      <c r="AY752" s="222">
        <v>0</v>
      </c>
      <c r="AZ752" s="223">
        <v>0</v>
      </c>
      <c r="BA752" s="222">
        <v>0</v>
      </c>
      <c r="BB752" s="223">
        <v>0</v>
      </c>
      <c r="BC752" s="222">
        <v>0</v>
      </c>
      <c r="BD752" s="75"/>
      <c r="BE752" s="75"/>
      <c r="BF752" s="56"/>
      <c r="BI752" s="194"/>
    </row>
    <row r="753" spans="1:61" s="77" customFormat="1" ht="11.25" customHeight="1" x14ac:dyDescent="0.2">
      <c r="A753" s="228" t="s">
        <v>40</v>
      </c>
      <c r="B753" s="229">
        <v>0</v>
      </c>
      <c r="C753" s="864"/>
      <c r="D753" s="330">
        <v>47758.468099999998</v>
      </c>
      <c r="E753" s="231">
        <v>17.174840755879497</v>
      </c>
      <c r="F753" s="232">
        <v>83518.82142857142</v>
      </c>
      <c r="G753" s="232">
        <v>83518.82142857142</v>
      </c>
      <c r="H753" s="232">
        <v>17227.68</v>
      </c>
      <c r="I753" s="233">
        <v>20.627302571233948</v>
      </c>
      <c r="J753" s="232">
        <v>82478.982059000002</v>
      </c>
      <c r="K753" s="232">
        <v>83421.67845192524</v>
      </c>
      <c r="L753" s="232">
        <v>14465.228000000001</v>
      </c>
      <c r="M753" s="232">
        <v>17.339890863423602</v>
      </c>
      <c r="N753" s="234">
        <v>996.81799999999998</v>
      </c>
      <c r="O753" s="235">
        <v>2224.1420000000003</v>
      </c>
      <c r="P753" s="232">
        <v>5029.9769999999999</v>
      </c>
      <c r="Q753" s="235">
        <v>23.636573237596973</v>
      </c>
      <c r="R753" s="235">
        <v>135.35422365661373</v>
      </c>
      <c r="S753" s="235">
        <v>50520.920099999996</v>
      </c>
      <c r="T753" s="234">
        <v>48277.621999999996</v>
      </c>
      <c r="U753" s="233">
        <v>17.361538234149194</v>
      </c>
      <c r="V753" s="235">
        <v>11605.271000000001</v>
      </c>
      <c r="W753" s="235">
        <v>1809.0169999999998</v>
      </c>
      <c r="X753" s="234">
        <v>34863.333999999995</v>
      </c>
      <c r="Y753" s="234">
        <v>11302.108</v>
      </c>
      <c r="Z753" s="232">
        <v>4580.7330000000002</v>
      </c>
      <c r="AA753" s="232">
        <v>454.82400000000001</v>
      </c>
      <c r="AB753" s="232">
        <v>43.685000000000002</v>
      </c>
      <c r="AC753" s="232">
        <v>57</v>
      </c>
      <c r="AD753" s="234">
        <v>1788.6450000000004</v>
      </c>
      <c r="AE753" s="235">
        <v>546.85800000000006</v>
      </c>
      <c r="AF753" s="235">
        <v>546.35800000000006</v>
      </c>
      <c r="AG753" s="235">
        <v>0</v>
      </c>
      <c r="AH753" s="235">
        <v>0</v>
      </c>
      <c r="AI753" s="225">
        <v>159120.22054999997</v>
      </c>
      <c r="AJ753" s="192">
        <v>0</v>
      </c>
      <c r="AK753" s="192">
        <v>0</v>
      </c>
      <c r="AL753" s="226"/>
      <c r="AM753" s="75">
        <v>0</v>
      </c>
      <c r="AN753" s="76"/>
      <c r="AO753" s="234">
        <v>0</v>
      </c>
      <c r="AP753" s="234">
        <v>0</v>
      </c>
      <c r="AQ753" s="233">
        <v>0</v>
      </c>
      <c r="AR753" s="234">
        <v>0</v>
      </c>
      <c r="AS753" s="233">
        <v>0</v>
      </c>
      <c r="AT753" s="234">
        <v>0</v>
      </c>
      <c r="AU753" s="233">
        <v>0</v>
      </c>
      <c r="AV753" s="234">
        <v>0</v>
      </c>
      <c r="AW753" s="233">
        <v>0</v>
      </c>
      <c r="AX753" s="234">
        <v>0</v>
      </c>
      <c r="AY753" s="233">
        <v>0</v>
      </c>
      <c r="AZ753" s="234">
        <v>0</v>
      </c>
      <c r="BA753" s="233">
        <v>0</v>
      </c>
      <c r="BB753" s="234">
        <v>0</v>
      </c>
      <c r="BC753" s="233">
        <v>0</v>
      </c>
      <c r="BD753" s="75"/>
      <c r="BE753" s="75"/>
      <c r="BF753" s="56"/>
      <c r="BI753" s="194"/>
    </row>
    <row r="754" spans="1:61" s="77" customFormat="1" ht="11.25" customHeight="1" x14ac:dyDescent="0.2">
      <c r="A754" s="236"/>
      <c r="B754" s="237">
        <v>0</v>
      </c>
      <c r="C754" s="876"/>
      <c r="D754" s="331"/>
      <c r="E754" s="239">
        <v>0</v>
      </c>
      <c r="F754" s="240"/>
      <c r="G754" s="223"/>
      <c r="H754" s="222"/>
      <c r="I754" s="241"/>
      <c r="J754" s="240"/>
      <c r="K754" s="240"/>
      <c r="L754" s="240"/>
      <c r="M754" s="240">
        <v>0</v>
      </c>
      <c r="N754" s="242"/>
      <c r="O754" s="243"/>
      <c r="P754" s="240"/>
      <c r="Q754" s="243"/>
      <c r="R754" s="243"/>
      <c r="S754" s="243"/>
      <c r="T754" s="242"/>
      <c r="U754" s="241">
        <v>0</v>
      </c>
      <c r="V754" s="243"/>
      <c r="W754" s="243"/>
      <c r="X754" s="242"/>
      <c r="Y754" s="242"/>
      <c r="Z754" s="240"/>
      <c r="AA754" s="240"/>
      <c r="AB754" s="240"/>
      <c r="AC754" s="240"/>
      <c r="AD754" s="242"/>
      <c r="AE754" s="243"/>
      <c r="AF754" s="243"/>
      <c r="AG754" s="243"/>
      <c r="AH754" s="243">
        <v>0</v>
      </c>
      <c r="AI754" s="225"/>
      <c r="AJ754" s="192">
        <v>0</v>
      </c>
      <c r="AK754" s="192">
        <v>0</v>
      </c>
      <c r="AL754" s="226"/>
      <c r="AM754" s="75">
        <v>0</v>
      </c>
      <c r="AN754" s="76"/>
      <c r="AO754" s="242">
        <v>0</v>
      </c>
      <c r="AP754" s="242">
        <v>0</v>
      </c>
      <c r="AQ754" s="241">
        <v>0</v>
      </c>
      <c r="AR754" s="242">
        <v>0</v>
      </c>
      <c r="AS754" s="241">
        <v>0</v>
      </c>
      <c r="AT754" s="242">
        <v>0</v>
      </c>
      <c r="AU754" s="241">
        <v>0</v>
      </c>
      <c r="AV754" s="242">
        <v>0</v>
      </c>
      <c r="AW754" s="241">
        <v>0</v>
      </c>
      <c r="AX754" s="242">
        <v>0</v>
      </c>
      <c r="AY754" s="241">
        <v>0</v>
      </c>
      <c r="AZ754" s="242">
        <v>0</v>
      </c>
      <c r="BA754" s="241">
        <v>0</v>
      </c>
      <c r="BB754" s="242">
        <v>0</v>
      </c>
      <c r="BC754" s="241">
        <v>0</v>
      </c>
      <c r="BD754" s="75"/>
      <c r="BE754" s="75"/>
      <c r="BF754" s="56"/>
      <c r="BI754" s="194"/>
    </row>
    <row r="755" spans="1:61" ht="11.25" customHeight="1" x14ac:dyDescent="0.3">
      <c r="A755" s="184" t="s">
        <v>1400</v>
      </c>
      <c r="B755" s="185">
        <v>0</v>
      </c>
      <c r="C755" s="877" t="s">
        <v>271</v>
      </c>
      <c r="D755" s="284">
        <v>1E-4</v>
      </c>
      <c r="E755" s="91">
        <v>1.6986580601324953E-4</v>
      </c>
      <c r="F755" s="186">
        <v>0</v>
      </c>
      <c r="G755" s="186">
        <v>0</v>
      </c>
      <c r="H755" s="186">
        <v>0</v>
      </c>
      <c r="I755" s="187">
        <v>0</v>
      </c>
      <c r="J755" s="186">
        <v>17.661000000000001</v>
      </c>
      <c r="K755" s="186">
        <v>0</v>
      </c>
      <c r="L755" s="186">
        <v>0</v>
      </c>
      <c r="M755" s="186">
        <v>0</v>
      </c>
      <c r="N755" s="188">
        <v>0</v>
      </c>
      <c r="O755" s="189">
        <v>0</v>
      </c>
      <c r="P755" s="186">
        <v>0</v>
      </c>
      <c r="Q755" s="189">
        <v>0</v>
      </c>
      <c r="R755" s="189">
        <v>1.6986580601324953E-4</v>
      </c>
      <c r="S755" s="189">
        <v>1E-4</v>
      </c>
      <c r="T755" s="188">
        <v>0</v>
      </c>
      <c r="U755" s="187">
        <v>0</v>
      </c>
      <c r="V755" s="189">
        <v>0</v>
      </c>
      <c r="W755" s="189">
        <v>0</v>
      </c>
      <c r="X755" s="188">
        <v>0</v>
      </c>
      <c r="Y755" s="188">
        <v>0</v>
      </c>
      <c r="Z755" s="186">
        <v>0</v>
      </c>
      <c r="AA755" s="186">
        <v>0</v>
      </c>
      <c r="AB755" s="186">
        <v>0</v>
      </c>
      <c r="AC755" s="186">
        <v>0</v>
      </c>
      <c r="AD755" s="188">
        <v>0</v>
      </c>
      <c r="AE755" s="189">
        <v>0</v>
      </c>
      <c r="AF755" s="189">
        <v>0</v>
      </c>
      <c r="AG755" s="189">
        <v>0</v>
      </c>
      <c r="AH755" s="191">
        <v>0</v>
      </c>
      <c r="AI755" s="186">
        <v>10.962</v>
      </c>
      <c r="AJ755" s="192">
        <v>7506425605309</v>
      </c>
      <c r="AK755" s="192" t="s">
        <v>262</v>
      </c>
      <c r="AM755" s="75">
        <v>1824</v>
      </c>
      <c r="AO755" s="188">
        <v>0</v>
      </c>
      <c r="AP755" s="188">
        <v>0</v>
      </c>
      <c r="AQ755" s="187">
        <v>0</v>
      </c>
      <c r="AR755" s="188">
        <v>0</v>
      </c>
      <c r="AS755" s="187">
        <v>0</v>
      </c>
      <c r="AT755" s="188">
        <v>0</v>
      </c>
      <c r="AU755" s="187">
        <v>0</v>
      </c>
      <c r="AV755" s="188">
        <v>0</v>
      </c>
      <c r="AW755" s="187">
        <v>0</v>
      </c>
      <c r="AX755" s="188">
        <v>0</v>
      </c>
      <c r="AY755" s="187">
        <v>0</v>
      </c>
      <c r="AZ755" s="188">
        <v>0</v>
      </c>
      <c r="BA755" s="187">
        <v>0</v>
      </c>
      <c r="BB755" s="188">
        <v>0</v>
      </c>
      <c r="BC755" s="187">
        <v>0</v>
      </c>
      <c r="BD755" s="75"/>
      <c r="BE755" s="75"/>
      <c r="BF755" s="75"/>
      <c r="BI755" s="194"/>
    </row>
    <row r="756" spans="1:61" ht="11.25" customHeight="1" x14ac:dyDescent="0.3">
      <c r="A756" s="184" t="s">
        <v>1401</v>
      </c>
      <c r="B756" s="185">
        <v>0</v>
      </c>
      <c r="C756" s="878" t="s">
        <v>272</v>
      </c>
      <c r="D756" s="284">
        <v>435.3</v>
      </c>
      <c r="E756" s="91">
        <v>14.450597739850854</v>
      </c>
      <c r="F756" s="186">
        <v>580</v>
      </c>
      <c r="G756" s="186">
        <v>580</v>
      </c>
      <c r="H756" s="186">
        <v>0</v>
      </c>
      <c r="I756" s="187">
        <v>0</v>
      </c>
      <c r="J756" s="186">
        <v>556.024</v>
      </c>
      <c r="K756" s="186">
        <v>903.69964171010008</v>
      </c>
      <c r="L756" s="186">
        <v>36.300000000000004</v>
      </c>
      <c r="M756" s="186">
        <v>4.0168213336134935</v>
      </c>
      <c r="N756" s="188">
        <v>9</v>
      </c>
      <c r="O756" s="189">
        <v>51</v>
      </c>
      <c r="P756" s="186">
        <v>72.900000000000006</v>
      </c>
      <c r="Q756" s="189">
        <v>19.639440024171623</v>
      </c>
      <c r="R756" s="189">
        <v>21.527847718803503</v>
      </c>
      <c r="S756" s="189">
        <v>399</v>
      </c>
      <c r="T756" s="188">
        <v>399</v>
      </c>
      <c r="U756" s="187">
        <v>13.245551339766807</v>
      </c>
      <c r="V756" s="189">
        <v>33</v>
      </c>
      <c r="W756" s="189">
        <v>12.9</v>
      </c>
      <c r="X756" s="188">
        <v>353.1</v>
      </c>
      <c r="Y756" s="188">
        <v>73.2</v>
      </c>
      <c r="Z756" s="186">
        <v>0</v>
      </c>
      <c r="AA756" s="186">
        <v>0</v>
      </c>
      <c r="AB756" s="186">
        <v>0</v>
      </c>
      <c r="AC756" s="186">
        <v>0</v>
      </c>
      <c r="AD756" s="188">
        <v>0.29999999999999716</v>
      </c>
      <c r="AE756" s="189">
        <v>0</v>
      </c>
      <c r="AF756" s="189">
        <v>0</v>
      </c>
      <c r="AG756" s="189">
        <v>0</v>
      </c>
      <c r="AH756" s="191">
        <v>0</v>
      </c>
      <c r="AI756" s="186">
        <v>1083.2179999999998</v>
      </c>
      <c r="AJ756" s="192">
        <v>7506425605316</v>
      </c>
      <c r="AK756" s="192" t="s">
        <v>262</v>
      </c>
      <c r="AM756" s="75">
        <v>1825</v>
      </c>
      <c r="AO756" s="188">
        <v>439.59999999999997</v>
      </c>
      <c r="AP756" s="188">
        <v>393.6</v>
      </c>
      <c r="AQ756" s="187">
        <v>51.334153253836703</v>
      </c>
      <c r="AR756" s="188">
        <v>452.4</v>
      </c>
      <c r="AS756" s="187">
        <v>51.600187512617744</v>
      </c>
      <c r="AT756" s="188">
        <v>472.8</v>
      </c>
      <c r="AU756" s="187">
        <v>49.992545527792494</v>
      </c>
      <c r="AV756" s="188">
        <v>855.3</v>
      </c>
      <c r="AW756" s="187">
        <v>118.23170815996463</v>
      </c>
      <c r="AX756" s="188">
        <v>923.40000000000009</v>
      </c>
      <c r="AY756" s="187">
        <v>90.311159795200822</v>
      </c>
      <c r="AZ756" s="188">
        <v>1571.7000000000003</v>
      </c>
      <c r="BA756" s="187">
        <v>182.32713318221579</v>
      </c>
      <c r="BB756" s="188">
        <v>475.2</v>
      </c>
      <c r="BC756" s="187">
        <v>120.13682249228287</v>
      </c>
      <c r="BD756" s="75"/>
      <c r="BE756" s="75"/>
      <c r="BF756" s="75"/>
      <c r="BI756" s="194"/>
    </row>
    <row r="757" spans="1:61" ht="11.25" customHeight="1" x14ac:dyDescent="0.3">
      <c r="A757" s="184" t="s">
        <v>1402</v>
      </c>
      <c r="B757" s="185">
        <v>0</v>
      </c>
      <c r="C757" s="878" t="s">
        <v>273</v>
      </c>
      <c r="D757" s="284">
        <v>1541.25</v>
      </c>
      <c r="E757" s="91">
        <v>183.64611260053621</v>
      </c>
      <c r="F757" s="186">
        <v>0</v>
      </c>
      <c r="G757" s="186">
        <v>0</v>
      </c>
      <c r="H757" s="186">
        <v>0</v>
      </c>
      <c r="I757" s="187">
        <v>0</v>
      </c>
      <c r="J757" s="186">
        <v>200</v>
      </c>
      <c r="K757" s="186">
        <v>251.77499999999998</v>
      </c>
      <c r="L757" s="186">
        <v>29.25</v>
      </c>
      <c r="M757" s="186">
        <v>11.617515638963361</v>
      </c>
      <c r="N757" s="188">
        <v>0</v>
      </c>
      <c r="O757" s="189">
        <v>0</v>
      </c>
      <c r="P757" s="186">
        <v>1.8</v>
      </c>
      <c r="Q757" s="189">
        <v>15.525</v>
      </c>
      <c r="R757" s="189">
        <v>226.79999999999998</v>
      </c>
      <c r="S757" s="189">
        <v>1512</v>
      </c>
      <c r="T757" s="188">
        <v>1511.5499999999997</v>
      </c>
      <c r="U757" s="187">
        <v>180.10723860589812</v>
      </c>
      <c r="V757" s="189">
        <v>0</v>
      </c>
      <c r="W757" s="189">
        <v>1.8</v>
      </c>
      <c r="X757" s="188">
        <v>1509.7499999999998</v>
      </c>
      <c r="Y757" s="188">
        <v>0</v>
      </c>
      <c r="Z757" s="186">
        <v>0</v>
      </c>
      <c r="AA757" s="186">
        <v>0</v>
      </c>
      <c r="AB757" s="186">
        <v>0</v>
      </c>
      <c r="AC757" s="186">
        <v>0</v>
      </c>
      <c r="AD757" s="188">
        <v>0</v>
      </c>
      <c r="AE757" s="189">
        <v>0</v>
      </c>
      <c r="AF757" s="189">
        <v>0</v>
      </c>
      <c r="AG757" s="189">
        <v>0</v>
      </c>
      <c r="AH757" s="191">
        <v>0</v>
      </c>
      <c r="AI757" s="186">
        <v>200</v>
      </c>
      <c r="AJ757" s="192">
        <v>7506425605323</v>
      </c>
      <c r="AK757" s="192" t="s">
        <v>262</v>
      </c>
      <c r="AM757" s="75">
        <v>1826</v>
      </c>
      <c r="AO757" s="188">
        <v>222.14999999999998</v>
      </c>
      <c r="AP757" s="188">
        <v>224.09999999999997</v>
      </c>
      <c r="AQ757" s="187">
        <v>112.04999999999998</v>
      </c>
      <c r="AR757" s="188">
        <v>248.39999999999998</v>
      </c>
      <c r="AS757" s="187">
        <v>124.2</v>
      </c>
      <c r="AT757" s="188">
        <v>193.95000000000002</v>
      </c>
      <c r="AU757" s="187">
        <v>96.975000000000009</v>
      </c>
      <c r="AV757" s="188">
        <v>202.5</v>
      </c>
      <c r="AW757" s="187">
        <v>16.875</v>
      </c>
      <c r="AX757" s="188">
        <v>137.69999999999999</v>
      </c>
      <c r="AY757" s="187">
        <v>11.475</v>
      </c>
      <c r="AZ757" s="188">
        <v>195.3</v>
      </c>
      <c r="BA757" s="187">
        <v>16.275000000000002</v>
      </c>
      <c r="BB757" s="188">
        <v>99.9</v>
      </c>
      <c r="BC757" s="187">
        <v>8.3250000000000011</v>
      </c>
      <c r="BD757" s="75"/>
      <c r="BE757" s="75"/>
      <c r="BF757" s="75"/>
      <c r="BI757" s="194"/>
    </row>
    <row r="758" spans="1:61" ht="11.25" customHeight="1" x14ac:dyDescent="0.3">
      <c r="A758" s="184" t="s">
        <v>1403</v>
      </c>
      <c r="B758" s="185">
        <v>0</v>
      </c>
      <c r="C758" s="879" t="s">
        <v>672</v>
      </c>
      <c r="D758" s="284">
        <v>1900.152</v>
      </c>
      <c r="E758" s="91">
        <v>2.0358771428571427</v>
      </c>
      <c r="F758" s="186">
        <v>26100</v>
      </c>
      <c r="G758" s="186">
        <v>26100</v>
      </c>
      <c r="H758" s="186">
        <v>0</v>
      </c>
      <c r="I758" s="187">
        <v>0</v>
      </c>
      <c r="J758" s="186">
        <v>24000</v>
      </c>
      <c r="K758" s="186">
        <v>28000</v>
      </c>
      <c r="L758" s="186">
        <v>0</v>
      </c>
      <c r="M758" s="186">
        <v>0</v>
      </c>
      <c r="N758" s="188">
        <v>0</v>
      </c>
      <c r="O758" s="189">
        <v>2933.5680000000002</v>
      </c>
      <c r="P758" s="186">
        <v>2933.5680000000002</v>
      </c>
      <c r="Q758" s="189">
        <v>12.2232</v>
      </c>
      <c r="R758" s="189">
        <v>2.3751900000000004</v>
      </c>
      <c r="S758" s="189">
        <v>1900.152</v>
      </c>
      <c r="T758" s="188">
        <v>1894.596</v>
      </c>
      <c r="U758" s="187">
        <v>2.0299242857142854</v>
      </c>
      <c r="V758" s="189">
        <v>0</v>
      </c>
      <c r="W758" s="189">
        <v>0</v>
      </c>
      <c r="X758" s="188">
        <v>1894.596</v>
      </c>
      <c r="Y758" s="188">
        <v>0</v>
      </c>
      <c r="Z758" s="186">
        <v>0</v>
      </c>
      <c r="AA758" s="186">
        <v>0</v>
      </c>
      <c r="AB758" s="186">
        <v>0</v>
      </c>
      <c r="AC758" s="186">
        <v>0</v>
      </c>
      <c r="AD758" s="188">
        <v>0</v>
      </c>
      <c r="AE758" s="189">
        <v>0</v>
      </c>
      <c r="AF758" s="189">
        <v>0</v>
      </c>
      <c r="AG758" s="189">
        <v>0</v>
      </c>
      <c r="AH758" s="191">
        <v>0</v>
      </c>
      <c r="AI758" s="186">
        <v>10000</v>
      </c>
      <c r="AJ758" s="192">
        <v>7506425630769</v>
      </c>
      <c r="AK758" s="192" t="s">
        <v>505</v>
      </c>
      <c r="AM758" s="75">
        <v>1875</v>
      </c>
      <c r="AO758" s="188">
        <v>0</v>
      </c>
      <c r="AP758" s="188">
        <v>0</v>
      </c>
      <c r="AQ758" s="187">
        <v>0</v>
      </c>
      <c r="AR758" s="188">
        <v>0</v>
      </c>
      <c r="AS758" s="187">
        <v>0</v>
      </c>
      <c r="AT758" s="188">
        <v>0</v>
      </c>
      <c r="AU758" s="187">
        <v>0</v>
      </c>
      <c r="AV758" s="188">
        <v>0</v>
      </c>
      <c r="AW758" s="187">
        <v>0</v>
      </c>
      <c r="AX758" s="188">
        <v>0</v>
      </c>
      <c r="AY758" s="187">
        <v>0</v>
      </c>
      <c r="AZ758" s="188">
        <v>13934.447999999999</v>
      </c>
      <c r="BA758" s="187">
        <v>139.34448</v>
      </c>
      <c r="BB758" s="188">
        <v>25424.256000000001</v>
      </c>
      <c r="BC758" s="187">
        <v>71.017474860335199</v>
      </c>
      <c r="BD758" s="75"/>
      <c r="BE758" s="75"/>
      <c r="BF758" s="75"/>
      <c r="BI758" s="194"/>
    </row>
    <row r="759" spans="1:61" ht="11.25" customHeight="1" x14ac:dyDescent="0.3">
      <c r="A759" s="184" t="s">
        <v>1404</v>
      </c>
      <c r="B759" s="54">
        <v>0</v>
      </c>
      <c r="C759" s="966" t="s">
        <v>1405</v>
      </c>
      <c r="D759" s="284">
        <v>4722.6000000000004</v>
      </c>
      <c r="E759" s="91">
        <v>0</v>
      </c>
      <c r="F759" s="186">
        <v>0</v>
      </c>
      <c r="G759" s="186">
        <v>0</v>
      </c>
      <c r="H759" s="186">
        <v>0</v>
      </c>
      <c r="I759" s="187">
        <v>0</v>
      </c>
      <c r="J759" s="186">
        <v>0</v>
      </c>
      <c r="K759" s="186">
        <v>0</v>
      </c>
      <c r="L759" s="186">
        <v>0</v>
      </c>
      <c r="M759" s="186">
        <v>0</v>
      </c>
      <c r="N759" s="188">
        <v>0</v>
      </c>
      <c r="O759" s="189">
        <v>0</v>
      </c>
      <c r="P759" s="186">
        <v>0</v>
      </c>
      <c r="Q759" s="189">
        <v>0</v>
      </c>
      <c r="R759" s="189">
        <v>0</v>
      </c>
      <c r="S759" s="189">
        <v>4722.6000000000004</v>
      </c>
      <c r="T759" s="188">
        <v>4722.6000000000004</v>
      </c>
      <c r="U759" s="187">
        <v>0</v>
      </c>
      <c r="V759" s="189">
        <v>0</v>
      </c>
      <c r="W759" s="189">
        <v>0</v>
      </c>
      <c r="X759" s="188">
        <v>4722.6000000000004</v>
      </c>
      <c r="Y759" s="188">
        <v>50.003999999999998</v>
      </c>
      <c r="Z759" s="186">
        <v>0</v>
      </c>
      <c r="AA759" s="186">
        <v>0</v>
      </c>
      <c r="AB759" s="186">
        <v>0</v>
      </c>
      <c r="AC759" s="186">
        <v>0</v>
      </c>
      <c r="AD759" s="188">
        <v>0</v>
      </c>
      <c r="AE759" s="189">
        <v>0</v>
      </c>
      <c r="AF759" s="189">
        <v>0</v>
      </c>
      <c r="AG759" s="189">
        <v>0</v>
      </c>
      <c r="AH759" s="191">
        <v>0</v>
      </c>
      <c r="AI759" s="186">
        <v>704.91800000000001</v>
      </c>
      <c r="AJ759" s="192">
        <v>7506425606078</v>
      </c>
      <c r="AK759" s="192" t="s">
        <v>262</v>
      </c>
      <c r="AM759" s="75">
        <v>5085</v>
      </c>
      <c r="AO759" s="188">
        <v>-325.94666666666666</v>
      </c>
      <c r="AP759" s="188">
        <v>-244.46</v>
      </c>
      <c r="AQ759" s="187">
        <v>0</v>
      </c>
      <c r="AR759" s="188">
        <v>0</v>
      </c>
      <c r="AS759" s="187">
        <v>0</v>
      </c>
      <c r="AT759" s="188">
        <v>-733.38</v>
      </c>
      <c r="AU759" s="187">
        <v>0</v>
      </c>
      <c r="AV759" s="188">
        <v>6278.2839999999997</v>
      </c>
      <c r="AW759" s="187">
        <v>31.391419999999997</v>
      </c>
      <c r="AX759" s="188">
        <v>29807.937999999998</v>
      </c>
      <c r="AY759" s="187">
        <v>149.03968999999998</v>
      </c>
      <c r="AZ759" s="188">
        <v>0</v>
      </c>
      <c r="BA759" s="187">
        <v>0</v>
      </c>
      <c r="BB759" s="188">
        <v>0</v>
      </c>
      <c r="BC759" s="187">
        <v>0</v>
      </c>
      <c r="BD759" s="75"/>
      <c r="BE759" s="75"/>
      <c r="BF759" s="75"/>
      <c r="BI759" s="194"/>
    </row>
    <row r="760" spans="1:61" ht="11.25" customHeight="1" x14ac:dyDescent="0.3">
      <c r="A760" s="184" t="s">
        <v>4961</v>
      </c>
      <c r="B760" s="54">
        <v>0</v>
      </c>
      <c r="C760" s="966" t="s">
        <v>4962</v>
      </c>
      <c r="D760" s="284">
        <v>3765.5509999999999</v>
      </c>
      <c r="E760" s="91">
        <v>56.483264999999996</v>
      </c>
      <c r="F760" s="186">
        <v>0</v>
      </c>
      <c r="G760" s="186">
        <v>0</v>
      </c>
      <c r="H760" s="186">
        <v>0</v>
      </c>
      <c r="I760" s="187">
        <v>0</v>
      </c>
      <c r="J760" s="186">
        <v>1500</v>
      </c>
      <c r="K760" s="186">
        <v>2000</v>
      </c>
      <c r="L760" s="186">
        <v>0</v>
      </c>
      <c r="M760" s="186">
        <v>0</v>
      </c>
      <c r="N760" s="188">
        <v>0</v>
      </c>
      <c r="O760" s="189">
        <v>0</v>
      </c>
      <c r="P760" s="186">
        <v>0</v>
      </c>
      <c r="Q760" s="189">
        <v>0</v>
      </c>
      <c r="R760" s="189">
        <v>75.311019999999999</v>
      </c>
      <c r="S760" s="189">
        <v>3765.5509999999999</v>
      </c>
      <c r="T760" s="188">
        <v>3722.471</v>
      </c>
      <c r="U760" s="187">
        <v>55.837065000000003</v>
      </c>
      <c r="V760" s="189">
        <v>0</v>
      </c>
      <c r="W760" s="189">
        <v>0</v>
      </c>
      <c r="X760" s="188">
        <v>3722.471</v>
      </c>
      <c r="Y760" s="188">
        <v>1161.7239999999999</v>
      </c>
      <c r="Z760" s="186">
        <v>0</v>
      </c>
      <c r="AA760" s="186">
        <v>0</v>
      </c>
      <c r="AB760" s="186">
        <v>0</v>
      </c>
      <c r="AC760" s="186">
        <v>0</v>
      </c>
      <c r="AD760" s="188">
        <v>0</v>
      </c>
      <c r="AE760" s="189">
        <v>0</v>
      </c>
      <c r="AF760" s="189">
        <v>0</v>
      </c>
      <c r="AG760" s="189">
        <v>0</v>
      </c>
      <c r="AH760" s="191">
        <v>0</v>
      </c>
      <c r="AI760" s="186">
        <v>1500</v>
      </c>
      <c r="AJ760" s="192">
        <v>7506425606078</v>
      </c>
      <c r="AK760" s="192" t="s">
        <v>262</v>
      </c>
      <c r="AM760" s="75">
        <v>1038</v>
      </c>
      <c r="AO760" s="188">
        <v>2123.6056666666668</v>
      </c>
      <c r="AP760" s="188">
        <v>-26.920999999999999</v>
      </c>
      <c r="AQ760" s="187">
        <v>-1.07684</v>
      </c>
      <c r="AR760" s="188">
        <v>899.29399999999998</v>
      </c>
      <c r="AS760" s="187">
        <v>35.971759999999996</v>
      </c>
      <c r="AT760" s="188">
        <v>5498.4440000000004</v>
      </c>
      <c r="AU760" s="187">
        <v>219.93776</v>
      </c>
      <c r="AV760" s="188">
        <v>0</v>
      </c>
      <c r="AW760" s="187">
        <v>0</v>
      </c>
      <c r="AX760" s="188">
        <v>0</v>
      </c>
      <c r="AY760" s="187">
        <v>0</v>
      </c>
      <c r="AZ760" s="188">
        <v>0</v>
      </c>
      <c r="BA760" s="187">
        <v>0</v>
      </c>
      <c r="BB760" s="188">
        <v>0</v>
      </c>
      <c r="BC760" s="187">
        <v>0</v>
      </c>
      <c r="BD760" s="75"/>
      <c r="BE760" s="75"/>
      <c r="BF760" s="75"/>
      <c r="BI760" s="194"/>
    </row>
    <row r="761" spans="1:61" ht="11.25" customHeight="1" x14ac:dyDescent="0.3">
      <c r="A761" s="184" t="s">
        <v>4963</v>
      </c>
      <c r="B761" s="185">
        <v>0</v>
      </c>
      <c r="C761" s="878" t="s">
        <v>4964</v>
      </c>
      <c r="D761" s="284">
        <v>1163.7</v>
      </c>
      <c r="E761" s="91">
        <v>0</v>
      </c>
      <c r="F761" s="186">
        <v>0</v>
      </c>
      <c r="G761" s="186">
        <v>0</v>
      </c>
      <c r="H761" s="186">
        <v>0</v>
      </c>
      <c r="I761" s="187">
        <v>0</v>
      </c>
      <c r="J761" s="186">
        <v>0</v>
      </c>
      <c r="K761" s="186">
        <v>0</v>
      </c>
      <c r="L761" s="186">
        <v>0</v>
      </c>
      <c r="M761" s="186">
        <v>0</v>
      </c>
      <c r="N761" s="188">
        <v>0</v>
      </c>
      <c r="O761" s="189">
        <v>0</v>
      </c>
      <c r="P761" s="186">
        <v>0</v>
      </c>
      <c r="Q761" s="189">
        <v>0</v>
      </c>
      <c r="R761" s="189">
        <v>0</v>
      </c>
      <c r="S761" s="189">
        <v>1163.7</v>
      </c>
      <c r="T761" s="188">
        <v>1163.7</v>
      </c>
      <c r="U761" s="187">
        <v>0</v>
      </c>
      <c r="V761" s="189">
        <v>0</v>
      </c>
      <c r="W761" s="189">
        <v>0</v>
      </c>
      <c r="X761" s="188">
        <v>1163.7</v>
      </c>
      <c r="Y761" s="188">
        <v>166.72499999999999</v>
      </c>
      <c r="Z761" s="186">
        <v>0</v>
      </c>
      <c r="AA761" s="186">
        <v>0</v>
      </c>
      <c r="AB761" s="186">
        <v>0</v>
      </c>
      <c r="AC761" s="186">
        <v>0</v>
      </c>
      <c r="AD761" s="188">
        <v>0</v>
      </c>
      <c r="AE761" s="189">
        <v>0</v>
      </c>
      <c r="AF761" s="189">
        <v>0</v>
      </c>
      <c r="AG761" s="189">
        <v>0</v>
      </c>
      <c r="AH761" s="191">
        <v>0</v>
      </c>
      <c r="AI761" s="186">
        <v>0</v>
      </c>
      <c r="AJ761" s="192">
        <v>7506425606078</v>
      </c>
      <c r="AK761" s="192">
        <v>1836</v>
      </c>
      <c r="AM761" s="75">
        <v>1039</v>
      </c>
      <c r="AO761" s="188">
        <v>2169.4500000000003</v>
      </c>
      <c r="AP761" s="188">
        <v>0</v>
      </c>
      <c r="AQ761" s="187">
        <v>0</v>
      </c>
      <c r="AR761" s="188">
        <v>3575.4749999999999</v>
      </c>
      <c r="AS761" s="187">
        <v>119.18249999999999</v>
      </c>
      <c r="AT761" s="188">
        <v>2932.875</v>
      </c>
      <c r="AU761" s="187">
        <v>97.762500000000003</v>
      </c>
      <c r="AV761" s="188">
        <v>0</v>
      </c>
      <c r="AW761" s="187">
        <v>0</v>
      </c>
      <c r="AX761" s="188">
        <v>0</v>
      </c>
      <c r="AY761" s="187">
        <v>0</v>
      </c>
      <c r="AZ761" s="188">
        <v>0</v>
      </c>
      <c r="BA761" s="187">
        <v>0</v>
      </c>
      <c r="BB761" s="188">
        <v>0</v>
      </c>
      <c r="BC761" s="187">
        <v>0</v>
      </c>
      <c r="BD761" s="75"/>
      <c r="BE761" s="75"/>
      <c r="BF761" s="75"/>
      <c r="BI761" s="194"/>
    </row>
    <row r="762" spans="1:61" ht="11.25" customHeight="1" x14ac:dyDescent="0.3">
      <c r="A762" s="184" t="s">
        <v>1406</v>
      </c>
      <c r="B762" s="54">
        <v>0</v>
      </c>
      <c r="C762" s="966" t="s">
        <v>1407</v>
      </c>
      <c r="D762" s="284">
        <v>2094.375</v>
      </c>
      <c r="E762" s="91">
        <v>25.81357669435452</v>
      </c>
      <c r="F762" s="186">
        <v>670</v>
      </c>
      <c r="G762" s="186">
        <v>670</v>
      </c>
      <c r="H762" s="186">
        <v>0</v>
      </c>
      <c r="I762" s="187">
        <v>0</v>
      </c>
      <c r="J762" s="186">
        <v>1562.5260000000001</v>
      </c>
      <c r="K762" s="186">
        <v>2434.0389068881464</v>
      </c>
      <c r="L762" s="186">
        <v>187.86</v>
      </c>
      <c r="M762" s="186">
        <v>7.7180360374836399</v>
      </c>
      <c r="N762" s="188">
        <v>0</v>
      </c>
      <c r="O762" s="189">
        <v>95.625</v>
      </c>
      <c r="P762" s="186">
        <v>105</v>
      </c>
      <c r="Q762" s="189">
        <v>18.742728121004067</v>
      </c>
      <c r="R762" s="189">
        <v>36.604478901471076</v>
      </c>
      <c r="S762" s="189">
        <v>1906.5149999999999</v>
      </c>
      <c r="T762" s="188">
        <v>1906.5</v>
      </c>
      <c r="U762" s="187">
        <v>23.497981005210093</v>
      </c>
      <c r="V762" s="189">
        <v>56.25</v>
      </c>
      <c r="W762" s="189">
        <v>9.375</v>
      </c>
      <c r="X762" s="188">
        <v>1840.875</v>
      </c>
      <c r="Y762" s="188">
        <v>517.125</v>
      </c>
      <c r="Z762" s="186">
        <v>0</v>
      </c>
      <c r="AA762" s="186">
        <v>0</v>
      </c>
      <c r="AB762" s="186">
        <v>0</v>
      </c>
      <c r="AC762" s="186">
        <v>0</v>
      </c>
      <c r="AD762" s="188">
        <v>95.639999999999986</v>
      </c>
      <c r="AE762" s="189">
        <v>0</v>
      </c>
      <c r="AF762" s="189">
        <v>0</v>
      </c>
      <c r="AG762" s="189">
        <v>0</v>
      </c>
      <c r="AH762" s="191">
        <v>0</v>
      </c>
      <c r="AI762" s="186">
        <v>1624.7329999999999</v>
      </c>
      <c r="AJ762" s="192">
        <v>7506425606078</v>
      </c>
      <c r="AK762" s="192" t="s">
        <v>262</v>
      </c>
      <c r="AM762" s="75">
        <v>5091</v>
      </c>
      <c r="AO762" s="188">
        <v>1255.7366666666667</v>
      </c>
      <c r="AP762" s="188">
        <v>399.36500000000001</v>
      </c>
      <c r="AQ762" s="187">
        <v>12.987479674796749</v>
      </c>
      <c r="AR762" s="188">
        <v>1595.6</v>
      </c>
      <c r="AS762" s="187">
        <v>290.10909090909087</v>
      </c>
      <c r="AT762" s="188">
        <v>1772.2449999999999</v>
      </c>
      <c r="AU762" s="187">
        <v>77.900879120879125</v>
      </c>
      <c r="AV762" s="188">
        <v>833.625</v>
      </c>
      <c r="AW762" s="187">
        <v>50.522727272727273</v>
      </c>
      <c r="AX762" s="188">
        <v>2218.875</v>
      </c>
      <c r="AY762" s="187">
        <v>295.84999999999997</v>
      </c>
      <c r="AZ762" s="188">
        <v>657.75</v>
      </c>
      <c r="BA762" s="187">
        <v>28.597826086956523</v>
      </c>
      <c r="BB762" s="188">
        <v>0</v>
      </c>
      <c r="BC762" s="187">
        <v>0</v>
      </c>
      <c r="BD762" s="75"/>
      <c r="BE762" s="75"/>
      <c r="BF762" s="75"/>
      <c r="BI762" s="194"/>
    </row>
    <row r="763" spans="1:61" ht="11.25" customHeight="1" x14ac:dyDescent="0.3">
      <c r="A763" s="184" t="s">
        <v>4970</v>
      </c>
      <c r="B763" s="54">
        <v>0</v>
      </c>
      <c r="C763" s="966" t="s">
        <v>4971</v>
      </c>
      <c r="D763" s="284">
        <v>34.688000000000002</v>
      </c>
      <c r="E763" s="91">
        <v>0</v>
      </c>
      <c r="F763" s="186">
        <v>0</v>
      </c>
      <c r="G763" s="186">
        <v>0</v>
      </c>
      <c r="H763" s="186">
        <v>0</v>
      </c>
      <c r="I763" s="187">
        <v>0</v>
      </c>
      <c r="J763" s="186">
        <v>0</v>
      </c>
      <c r="K763" s="186">
        <v>0</v>
      </c>
      <c r="L763" s="186">
        <v>5.418000000000001</v>
      </c>
      <c r="M763" s="186">
        <v>0</v>
      </c>
      <c r="N763" s="188">
        <v>1150.124</v>
      </c>
      <c r="O763" s="189">
        <v>24.39</v>
      </c>
      <c r="P763" s="186">
        <v>1185.354</v>
      </c>
      <c r="Q763" s="189">
        <v>0</v>
      </c>
      <c r="R763" s="189">
        <v>0</v>
      </c>
      <c r="S763" s="189">
        <v>29.270000000000003</v>
      </c>
      <c r="T763" s="188">
        <v>13.55</v>
      </c>
      <c r="U763" s="187">
        <v>0</v>
      </c>
      <c r="V763" s="189">
        <v>0</v>
      </c>
      <c r="W763" s="189">
        <v>10.84</v>
      </c>
      <c r="X763" s="188">
        <v>2.7100000000000009</v>
      </c>
      <c r="Y763" s="188">
        <v>0</v>
      </c>
      <c r="Z763" s="186">
        <v>0</v>
      </c>
      <c r="AA763" s="186">
        <v>0</v>
      </c>
      <c r="AB763" s="186">
        <v>0</v>
      </c>
      <c r="AC763" s="186">
        <v>0</v>
      </c>
      <c r="AD763" s="188">
        <v>15.72</v>
      </c>
      <c r="AE763" s="189">
        <v>254.19799999999998</v>
      </c>
      <c r="AF763" s="189">
        <v>254.19799999999998</v>
      </c>
      <c r="AG763" s="189">
        <v>57.994</v>
      </c>
      <c r="AH763" s="191">
        <v>0</v>
      </c>
      <c r="AI763" s="186">
        <v>500</v>
      </c>
      <c r="AJ763" s="192">
        <v>7506425606078</v>
      </c>
      <c r="AK763" s="192" t="s">
        <v>262</v>
      </c>
      <c r="AM763" s="75">
        <v>5634</v>
      </c>
      <c r="AO763" s="188">
        <v>1296.4633333333334</v>
      </c>
      <c r="AP763" s="188">
        <v>2035.7500000000002</v>
      </c>
      <c r="AQ763" s="187">
        <v>0</v>
      </c>
      <c r="AR763" s="188">
        <v>1853.6399999999999</v>
      </c>
      <c r="AS763" s="187">
        <v>39</v>
      </c>
      <c r="AT763" s="188">
        <v>0</v>
      </c>
      <c r="AU763" s="187">
        <v>0</v>
      </c>
      <c r="AV763" s="188">
        <v>0</v>
      </c>
      <c r="AW763" s="187">
        <v>0</v>
      </c>
      <c r="AX763" s="188">
        <v>0</v>
      </c>
      <c r="AY763" s="187">
        <v>0</v>
      </c>
      <c r="AZ763" s="188">
        <v>0</v>
      </c>
      <c r="BA763" s="187">
        <v>0</v>
      </c>
      <c r="BB763" s="188">
        <v>0</v>
      </c>
      <c r="BC763" s="187">
        <v>0</v>
      </c>
      <c r="BD763" s="75"/>
      <c r="BE763" s="75"/>
      <c r="BF763" s="75"/>
      <c r="BI763" s="194"/>
    </row>
    <row r="764" spans="1:61" ht="11.25" customHeight="1" x14ac:dyDescent="0.3">
      <c r="A764" s="184" t="s">
        <v>1408</v>
      </c>
      <c r="B764" s="185">
        <v>0</v>
      </c>
      <c r="C764" s="878" t="s">
        <v>1409</v>
      </c>
      <c r="D764" s="284">
        <v>2725.4830000000002</v>
      </c>
      <c r="E764" s="91">
        <v>19.375396665752682</v>
      </c>
      <c r="F764" s="186">
        <v>3420</v>
      </c>
      <c r="G764" s="186">
        <v>3420</v>
      </c>
      <c r="H764" s="186">
        <v>2473</v>
      </c>
      <c r="I764" s="187">
        <v>72.309941520467831</v>
      </c>
      <c r="J764" s="186">
        <v>5305.4740000000002</v>
      </c>
      <c r="K764" s="186">
        <v>4220.0163129833745</v>
      </c>
      <c r="L764" s="186">
        <v>891.78600000000006</v>
      </c>
      <c r="M764" s="186">
        <v>21.132287978516008</v>
      </c>
      <c r="N764" s="188">
        <v>0</v>
      </c>
      <c r="O764" s="189">
        <v>152.01</v>
      </c>
      <c r="P764" s="186">
        <v>198.73899999999998</v>
      </c>
      <c r="Q764" s="189">
        <v>20.554713867224685</v>
      </c>
      <c r="R764" s="189">
        <v>24.352378317187117</v>
      </c>
      <c r="S764" s="189">
        <v>4306.6970000000001</v>
      </c>
      <c r="T764" s="188">
        <v>2374.1709999999994</v>
      </c>
      <c r="U764" s="187">
        <v>16.87792764707272</v>
      </c>
      <c r="V764" s="189">
        <v>22.52</v>
      </c>
      <c r="W764" s="189">
        <v>46.728999999999999</v>
      </c>
      <c r="X764" s="188">
        <v>2304.9219999999996</v>
      </c>
      <c r="Y764" s="188">
        <v>601.28399999999999</v>
      </c>
      <c r="Z764" s="186">
        <v>0</v>
      </c>
      <c r="AA764" s="186">
        <v>0</v>
      </c>
      <c r="AB764" s="186">
        <v>445.89599999999996</v>
      </c>
      <c r="AC764" s="186">
        <v>792</v>
      </c>
      <c r="AD764" s="188">
        <v>308.52999999999997</v>
      </c>
      <c r="AE764" s="189">
        <v>0</v>
      </c>
      <c r="AF764" s="189">
        <v>0</v>
      </c>
      <c r="AG764" s="189">
        <v>0</v>
      </c>
      <c r="AH764" s="191">
        <v>1</v>
      </c>
      <c r="AI764" s="186">
        <v>5149.049</v>
      </c>
      <c r="AJ764" s="192">
        <v>7506425606078</v>
      </c>
      <c r="AK764" s="192">
        <v>1836</v>
      </c>
      <c r="AM764" s="75">
        <v>5092</v>
      </c>
      <c r="AO764" s="188">
        <v>5277.5633333333326</v>
      </c>
      <c r="AP764" s="188">
        <v>3137.5970000000002</v>
      </c>
      <c r="AQ764" s="187">
        <v>31.64495209278871</v>
      </c>
      <c r="AR764" s="188">
        <v>4228.1419999999998</v>
      </c>
      <c r="AS764" s="187">
        <v>57.60411444141689</v>
      </c>
      <c r="AT764" s="188">
        <v>8466.9509999999991</v>
      </c>
      <c r="AU764" s="187">
        <v>77.714098210188155</v>
      </c>
      <c r="AV764" s="188">
        <v>2512.1089999999999</v>
      </c>
      <c r="AW764" s="187">
        <v>25.451965552178319</v>
      </c>
      <c r="AX764" s="188">
        <v>5752.7349999999997</v>
      </c>
      <c r="AY764" s="187">
        <v>127.83855555555554</v>
      </c>
      <c r="AZ764" s="188">
        <v>8681.4599999999991</v>
      </c>
      <c r="BA764" s="187">
        <v>84.449999999999989</v>
      </c>
      <c r="BB764" s="188">
        <v>0</v>
      </c>
      <c r="BC764" s="187">
        <v>0</v>
      </c>
      <c r="BD764" s="75"/>
      <c r="BE764" s="75"/>
      <c r="BF764" s="75"/>
      <c r="BI764" s="194"/>
    </row>
    <row r="765" spans="1:61" ht="11.25" customHeight="1" x14ac:dyDescent="0.3">
      <c r="A765" s="184" t="s">
        <v>4972</v>
      </c>
      <c r="B765" s="185">
        <v>0</v>
      </c>
      <c r="C765" s="878" t="s">
        <v>4973</v>
      </c>
      <c r="D765" s="284">
        <v>275</v>
      </c>
      <c r="E765" s="91">
        <v>0</v>
      </c>
      <c r="F765" s="186">
        <v>0</v>
      </c>
      <c r="G765" s="186">
        <v>0</v>
      </c>
      <c r="H765" s="186">
        <v>0</v>
      </c>
      <c r="I765" s="187">
        <v>0</v>
      </c>
      <c r="J765" s="186">
        <v>0</v>
      </c>
      <c r="K765" s="186">
        <v>0</v>
      </c>
      <c r="L765" s="186">
        <v>0</v>
      </c>
      <c r="M765" s="186">
        <v>0</v>
      </c>
      <c r="N765" s="188">
        <v>0</v>
      </c>
      <c r="O765" s="189">
        <v>0</v>
      </c>
      <c r="P765" s="186">
        <v>0</v>
      </c>
      <c r="Q765" s="189">
        <v>0</v>
      </c>
      <c r="R765" s="189">
        <v>0</v>
      </c>
      <c r="S765" s="189">
        <v>275</v>
      </c>
      <c r="T765" s="188">
        <v>275</v>
      </c>
      <c r="U765" s="187">
        <v>0</v>
      </c>
      <c r="V765" s="189">
        <v>0</v>
      </c>
      <c r="W765" s="189">
        <v>0</v>
      </c>
      <c r="X765" s="188">
        <v>275</v>
      </c>
      <c r="Y765" s="188">
        <v>12.5</v>
      </c>
      <c r="Z765" s="186">
        <v>0</v>
      </c>
      <c r="AA765" s="186">
        <v>0</v>
      </c>
      <c r="AB765" s="186">
        <v>0</v>
      </c>
      <c r="AC765" s="186">
        <v>0</v>
      </c>
      <c r="AD765" s="188">
        <v>0</v>
      </c>
      <c r="AE765" s="189">
        <v>0</v>
      </c>
      <c r="AF765" s="189">
        <v>0</v>
      </c>
      <c r="AG765" s="189">
        <v>0</v>
      </c>
      <c r="AH765" s="191">
        <v>0</v>
      </c>
      <c r="AI765" s="186">
        <v>0</v>
      </c>
      <c r="AJ765" s="192">
        <v>7506425606078</v>
      </c>
      <c r="AK765" s="192">
        <v>1836</v>
      </c>
      <c r="AM765" s="75">
        <v>5642</v>
      </c>
      <c r="AO765" s="188">
        <v>7383.333333333333</v>
      </c>
      <c r="AP765" s="188">
        <v>-25</v>
      </c>
      <c r="AQ765" s="187">
        <v>0</v>
      </c>
      <c r="AR765" s="188">
        <v>22175</v>
      </c>
      <c r="AS765" s="187">
        <v>85.288461538461533</v>
      </c>
      <c r="AT765" s="188">
        <v>0</v>
      </c>
      <c r="AU765" s="187">
        <v>0</v>
      </c>
      <c r="AV765" s="188">
        <v>0</v>
      </c>
      <c r="AW765" s="187">
        <v>0</v>
      </c>
      <c r="AX765" s="188">
        <v>0</v>
      </c>
      <c r="AY765" s="187">
        <v>0</v>
      </c>
      <c r="AZ765" s="188">
        <v>0</v>
      </c>
      <c r="BA765" s="187">
        <v>0</v>
      </c>
      <c r="BB765" s="188">
        <v>0</v>
      </c>
      <c r="BC765" s="187">
        <v>0</v>
      </c>
      <c r="BD765" s="75"/>
      <c r="BE765" s="75"/>
      <c r="BF765" s="75"/>
      <c r="BI765" s="194"/>
    </row>
    <row r="766" spans="1:61" ht="11.25" customHeight="1" x14ac:dyDescent="0.3">
      <c r="A766" s="184" t="s">
        <v>1410</v>
      </c>
      <c r="B766" s="185">
        <v>0</v>
      </c>
      <c r="C766" s="878" t="s">
        <v>1411</v>
      </c>
      <c r="D766" s="284">
        <v>1425</v>
      </c>
      <c r="E766" s="91">
        <v>2.85</v>
      </c>
      <c r="F766" s="186">
        <v>14470</v>
      </c>
      <c r="G766" s="186">
        <v>14470</v>
      </c>
      <c r="H766" s="186">
        <v>11127</v>
      </c>
      <c r="I766" s="187">
        <v>76.897028334485142</v>
      </c>
      <c r="J766" s="186">
        <v>15000</v>
      </c>
      <c r="K766" s="186">
        <v>15000</v>
      </c>
      <c r="L766" s="186">
        <v>6475</v>
      </c>
      <c r="M766" s="186">
        <v>43.166666666666664</v>
      </c>
      <c r="N766" s="188">
        <v>0</v>
      </c>
      <c r="O766" s="189">
        <v>0</v>
      </c>
      <c r="P766" s="186">
        <v>0</v>
      </c>
      <c r="Q766" s="189">
        <v>43.166666666666664</v>
      </c>
      <c r="R766" s="189">
        <v>12.154</v>
      </c>
      <c r="S766" s="189">
        <v>6077</v>
      </c>
      <c r="T766" s="188">
        <v>6050</v>
      </c>
      <c r="U766" s="187">
        <v>12.1</v>
      </c>
      <c r="V766" s="189">
        <v>1025</v>
      </c>
      <c r="W766" s="189">
        <v>0</v>
      </c>
      <c r="X766" s="188">
        <v>5025</v>
      </c>
      <c r="Y766" s="188">
        <v>2112.5</v>
      </c>
      <c r="Z766" s="186">
        <v>1975</v>
      </c>
      <c r="AA766" s="186">
        <v>0</v>
      </c>
      <c r="AB766" s="186">
        <v>0</v>
      </c>
      <c r="AC766" s="186">
        <v>0</v>
      </c>
      <c r="AD766" s="188">
        <v>0</v>
      </c>
      <c r="AE766" s="189">
        <v>0</v>
      </c>
      <c r="AF766" s="189">
        <v>0</v>
      </c>
      <c r="AG766" s="189">
        <v>0</v>
      </c>
      <c r="AH766" s="191">
        <v>1</v>
      </c>
      <c r="AI766" s="186">
        <v>5000</v>
      </c>
      <c r="AJ766" s="192">
        <v>7506425606078</v>
      </c>
      <c r="AK766" s="192">
        <v>1836</v>
      </c>
      <c r="AM766" s="75">
        <v>5595</v>
      </c>
      <c r="AO766" s="188">
        <v>3104.1666666666665</v>
      </c>
      <c r="AP766" s="188">
        <v>862.5</v>
      </c>
      <c r="AQ766" s="187">
        <v>0</v>
      </c>
      <c r="AR766" s="188">
        <v>2950</v>
      </c>
      <c r="AS766" s="187">
        <v>590</v>
      </c>
      <c r="AT766" s="188">
        <v>5500</v>
      </c>
      <c r="AU766" s="187">
        <v>96.491228070175438</v>
      </c>
      <c r="AV766" s="188">
        <v>0</v>
      </c>
      <c r="AW766" s="187">
        <v>0</v>
      </c>
      <c r="AX766" s="188">
        <v>412.5</v>
      </c>
      <c r="AY766" s="187">
        <v>13.750000000000002</v>
      </c>
      <c r="AZ766" s="188">
        <v>0</v>
      </c>
      <c r="BA766" s="187">
        <v>0</v>
      </c>
      <c r="BB766" s="188">
        <v>1000</v>
      </c>
      <c r="BC766" s="187">
        <v>200</v>
      </c>
      <c r="BD766" s="75"/>
      <c r="BE766" s="75"/>
      <c r="BF766" s="75"/>
      <c r="BI766" s="194"/>
    </row>
    <row r="767" spans="1:61" ht="11.25" customHeight="1" x14ac:dyDescent="0.3">
      <c r="A767" s="184" t="s">
        <v>1412</v>
      </c>
      <c r="B767" s="245">
        <v>0</v>
      </c>
      <c r="C767" s="877" t="s">
        <v>1413</v>
      </c>
      <c r="D767" s="365">
        <v>1110.8310000000001</v>
      </c>
      <c r="E767" s="247">
        <v>4.5065314077838687</v>
      </c>
      <c r="F767" s="248">
        <v>6390</v>
      </c>
      <c r="G767" s="248">
        <v>6390</v>
      </c>
      <c r="H767" s="248">
        <v>0</v>
      </c>
      <c r="I767" s="249">
        <v>0</v>
      </c>
      <c r="J767" s="248">
        <v>7500</v>
      </c>
      <c r="K767" s="248">
        <v>7394.8069999999998</v>
      </c>
      <c r="L767" s="248">
        <v>661.57500000000005</v>
      </c>
      <c r="M767" s="248">
        <v>8.9464809561628869</v>
      </c>
      <c r="N767" s="190">
        <v>0</v>
      </c>
      <c r="O767" s="250">
        <v>0</v>
      </c>
      <c r="P767" s="248">
        <v>30.498000000000001</v>
      </c>
      <c r="Q767" s="250">
        <v>9.227640000000001</v>
      </c>
      <c r="R767" s="250">
        <v>1.7970240000000004</v>
      </c>
      <c r="S767" s="250">
        <v>449.25600000000009</v>
      </c>
      <c r="T767" s="190">
        <v>448.86799999999999</v>
      </c>
      <c r="U767" s="249">
        <v>1.821013043342443</v>
      </c>
      <c r="V767" s="250">
        <v>246.33</v>
      </c>
      <c r="W767" s="250">
        <v>30.498000000000001</v>
      </c>
      <c r="X767" s="190">
        <v>172.04</v>
      </c>
      <c r="Y767" s="190">
        <v>0</v>
      </c>
      <c r="Z767" s="248">
        <v>0</v>
      </c>
      <c r="AA767" s="248">
        <v>0</v>
      </c>
      <c r="AB767" s="248">
        <v>0</v>
      </c>
      <c r="AC767" s="248">
        <v>0</v>
      </c>
      <c r="AD767" s="190">
        <v>28.539999999999964</v>
      </c>
      <c r="AE767" s="250">
        <v>0</v>
      </c>
      <c r="AF767" s="250">
        <v>0</v>
      </c>
      <c r="AG767" s="250">
        <v>0</v>
      </c>
      <c r="AH767" s="251">
        <v>1</v>
      </c>
      <c r="AI767" s="188">
        <v>20000</v>
      </c>
      <c r="AJ767" s="192">
        <v>7506425606078</v>
      </c>
      <c r="AK767" s="192" t="s">
        <v>262</v>
      </c>
      <c r="AM767" s="75">
        <v>1986</v>
      </c>
      <c r="AN767" s="287"/>
      <c r="AO767" s="190">
        <v>12546.804000000002</v>
      </c>
      <c r="AP767" s="190">
        <v>12531.948</v>
      </c>
      <c r="AQ767" s="249">
        <v>83.546320000000009</v>
      </c>
      <c r="AR767" s="190">
        <v>18481.014000000003</v>
      </c>
      <c r="AS767" s="249">
        <v>102.67230000000001</v>
      </c>
      <c r="AT767" s="190">
        <v>6627.4499999999989</v>
      </c>
      <c r="AU767" s="249">
        <v>44.182999999999993</v>
      </c>
      <c r="AV767" s="190">
        <v>1874.0619999999999</v>
      </c>
      <c r="AW767" s="249">
        <v>18.74062</v>
      </c>
      <c r="AX767" s="190">
        <v>565.38800000000003</v>
      </c>
      <c r="AY767" s="249">
        <v>5.65388</v>
      </c>
      <c r="AZ767" s="190">
        <v>5603.8120000000008</v>
      </c>
      <c r="BA767" s="249">
        <v>62.264577777777788</v>
      </c>
      <c r="BB767" s="190">
        <v>4678.3160000000007</v>
      </c>
      <c r="BC767" s="249">
        <v>31.188773333333337</v>
      </c>
      <c r="BD767" s="75"/>
      <c r="BE767" s="75"/>
      <c r="BF767" s="75"/>
      <c r="BI767" s="194"/>
    </row>
    <row r="768" spans="1:61" ht="11.25" customHeight="1" x14ac:dyDescent="0.3">
      <c r="A768" s="184" t="s">
        <v>5108</v>
      </c>
      <c r="B768" s="245">
        <v>0</v>
      </c>
      <c r="C768" s="877" t="s">
        <v>5109</v>
      </c>
      <c r="D768" s="365">
        <v>1E-4</v>
      </c>
      <c r="E768" s="247">
        <v>2.7272727272727274E-7</v>
      </c>
      <c r="F768" s="248">
        <v>11000</v>
      </c>
      <c r="G768" s="248">
        <v>11000</v>
      </c>
      <c r="H768" s="248">
        <v>0</v>
      </c>
      <c r="I768" s="249">
        <v>0</v>
      </c>
      <c r="J768" s="248">
        <v>12425</v>
      </c>
      <c r="K768" s="248">
        <v>11000</v>
      </c>
      <c r="L768" s="248">
        <v>0</v>
      </c>
      <c r="M768" s="248">
        <v>0</v>
      </c>
      <c r="N768" s="190">
        <v>0</v>
      </c>
      <c r="O768" s="250">
        <v>0</v>
      </c>
      <c r="P768" s="248">
        <v>0</v>
      </c>
      <c r="Q768" s="250">
        <v>0</v>
      </c>
      <c r="R768" s="250">
        <v>2.4144869215291756E-7</v>
      </c>
      <c r="S768" s="250">
        <v>1E-4</v>
      </c>
      <c r="T768" s="190">
        <v>0</v>
      </c>
      <c r="U768" s="249">
        <v>0</v>
      </c>
      <c r="V768" s="250">
        <v>0</v>
      </c>
      <c r="W768" s="250">
        <v>0</v>
      </c>
      <c r="X768" s="190">
        <v>0</v>
      </c>
      <c r="Y768" s="190">
        <v>0</v>
      </c>
      <c r="Z768" s="248">
        <v>0</v>
      </c>
      <c r="AA768" s="248">
        <v>0</v>
      </c>
      <c r="AB768" s="248">
        <v>0</v>
      </c>
      <c r="AC768" s="248">
        <v>0</v>
      </c>
      <c r="AD768" s="190">
        <v>0</v>
      </c>
      <c r="AE768" s="250">
        <v>0</v>
      </c>
      <c r="AF768" s="250">
        <v>0</v>
      </c>
      <c r="AG768" s="250">
        <v>0</v>
      </c>
      <c r="AH768" s="251">
        <v>0</v>
      </c>
      <c r="AI768" s="188">
        <v>0</v>
      </c>
      <c r="AJ768" s="192">
        <v>7506425606078</v>
      </c>
      <c r="AK768" s="192" t="s">
        <v>262</v>
      </c>
      <c r="AM768" s="75">
        <v>5649</v>
      </c>
      <c r="AN768" s="287"/>
      <c r="AO768" s="190">
        <v>0</v>
      </c>
      <c r="AP768" s="190">
        <v>0</v>
      </c>
      <c r="AQ768" s="249">
        <v>0</v>
      </c>
      <c r="AR768" s="190">
        <v>0</v>
      </c>
      <c r="AS768" s="249">
        <v>0</v>
      </c>
      <c r="AT768" s="190">
        <v>0</v>
      </c>
      <c r="AU768" s="249">
        <v>0</v>
      </c>
      <c r="AV768" s="190">
        <v>0</v>
      </c>
      <c r="AW768" s="249">
        <v>0</v>
      </c>
      <c r="AX768" s="190">
        <v>0</v>
      </c>
      <c r="AY768" s="249">
        <v>0</v>
      </c>
      <c r="AZ768" s="190">
        <v>0</v>
      </c>
      <c r="BA768" s="249">
        <v>0</v>
      </c>
      <c r="BB768" s="190">
        <v>0</v>
      </c>
      <c r="BC768" s="249">
        <v>0</v>
      </c>
      <c r="BD768" s="75"/>
      <c r="BE768" s="75"/>
      <c r="BF768" s="75"/>
      <c r="BI768" s="194"/>
    </row>
    <row r="769" spans="1:61" ht="11.25" customHeight="1" x14ac:dyDescent="0.3">
      <c r="A769" s="184" t="s">
        <v>1414</v>
      </c>
      <c r="B769" s="185">
        <v>0</v>
      </c>
      <c r="C769" s="878" t="s">
        <v>1415</v>
      </c>
      <c r="D769" s="284">
        <v>612.89</v>
      </c>
      <c r="E769" s="91">
        <v>45.28743842364532</v>
      </c>
      <c r="F769" s="186">
        <v>0</v>
      </c>
      <c r="G769" s="186">
        <v>0</v>
      </c>
      <c r="H769" s="186">
        <v>0</v>
      </c>
      <c r="I769" s="187">
        <v>0</v>
      </c>
      <c r="J769" s="186">
        <v>0</v>
      </c>
      <c r="K769" s="186">
        <v>406</v>
      </c>
      <c r="L769" s="186">
        <v>404.80500000000001</v>
      </c>
      <c r="M769" s="186">
        <v>99.705665024630548</v>
      </c>
      <c r="N769" s="188">
        <v>0</v>
      </c>
      <c r="O769" s="189">
        <v>0</v>
      </c>
      <c r="P769" s="186">
        <v>0</v>
      </c>
      <c r="Q769" s="189">
        <v>0</v>
      </c>
      <c r="R769" s="189">
        <v>0</v>
      </c>
      <c r="S769" s="189">
        <v>208.08499999999998</v>
      </c>
      <c r="T769" s="188">
        <v>208.089</v>
      </c>
      <c r="U769" s="187">
        <v>15.37603448275862</v>
      </c>
      <c r="V769" s="189">
        <v>0</v>
      </c>
      <c r="W769" s="189">
        <v>0</v>
      </c>
      <c r="X769" s="188">
        <v>208.089</v>
      </c>
      <c r="Y769" s="188">
        <v>0</v>
      </c>
      <c r="Z769" s="186">
        <v>0</v>
      </c>
      <c r="AA769" s="186">
        <v>0</v>
      </c>
      <c r="AB769" s="186">
        <v>0</v>
      </c>
      <c r="AC769" s="186">
        <v>0</v>
      </c>
      <c r="AD769" s="188">
        <v>0.73000000000001819</v>
      </c>
      <c r="AE769" s="189">
        <v>212.126</v>
      </c>
      <c r="AF769" s="189">
        <v>212.126</v>
      </c>
      <c r="AG769" s="189">
        <v>0</v>
      </c>
      <c r="AH769" s="191">
        <v>1</v>
      </c>
      <c r="AI769" s="188">
        <v>0</v>
      </c>
      <c r="AJ769" s="192">
        <v>7506425606078</v>
      </c>
      <c r="AK769" s="192">
        <v>1836</v>
      </c>
      <c r="AM769" s="75">
        <v>5026</v>
      </c>
      <c r="AN769" s="287"/>
      <c r="AO769" s="188">
        <v>1277.0376666666666</v>
      </c>
      <c r="AP769" s="188">
        <v>4315.5529999999999</v>
      </c>
      <c r="AQ769" s="187">
        <v>86.311059999999998</v>
      </c>
      <c r="AR769" s="188">
        <v>0</v>
      </c>
      <c r="AS769" s="187">
        <v>0</v>
      </c>
      <c r="AT769" s="188">
        <v>-484.44</v>
      </c>
      <c r="AU769" s="187">
        <v>0</v>
      </c>
      <c r="AV769" s="188">
        <v>-39.270000000000003</v>
      </c>
      <c r="AW769" s="187">
        <v>0</v>
      </c>
      <c r="AX769" s="188">
        <v>8221.1679999999997</v>
      </c>
      <c r="AY769" s="187">
        <v>102.7646</v>
      </c>
      <c r="AZ769" s="188">
        <v>7860.0389999999998</v>
      </c>
      <c r="BA769" s="187">
        <v>98.250487499999991</v>
      </c>
      <c r="BB769" s="188">
        <v>0</v>
      </c>
      <c r="BC769" s="187">
        <v>0</v>
      </c>
      <c r="BD769" s="75"/>
      <c r="BE769" s="75"/>
      <c r="BF769" s="75"/>
      <c r="BI769" s="194"/>
    </row>
    <row r="770" spans="1:61" ht="11.25" customHeight="1" x14ac:dyDescent="0.3">
      <c r="A770" s="184" t="s">
        <v>1416</v>
      </c>
      <c r="B770" s="185">
        <v>0</v>
      </c>
      <c r="C770" s="878" t="s">
        <v>1417</v>
      </c>
      <c r="D770" s="284">
        <v>444.43699999999995</v>
      </c>
      <c r="E770" s="91">
        <v>0</v>
      </c>
      <c r="F770" s="186">
        <v>0</v>
      </c>
      <c r="G770" s="186">
        <v>0</v>
      </c>
      <c r="H770" s="186">
        <v>0</v>
      </c>
      <c r="I770" s="187">
        <v>0</v>
      </c>
      <c r="J770" s="186">
        <v>0</v>
      </c>
      <c r="K770" s="186">
        <v>0</v>
      </c>
      <c r="L770" s="186">
        <v>0</v>
      </c>
      <c r="M770" s="186">
        <v>0</v>
      </c>
      <c r="N770" s="188">
        <v>0</v>
      </c>
      <c r="O770" s="189">
        <v>0</v>
      </c>
      <c r="P770" s="186">
        <v>0</v>
      </c>
      <c r="Q770" s="189">
        <v>0</v>
      </c>
      <c r="R770" s="189">
        <v>0</v>
      </c>
      <c r="S770" s="189">
        <v>444.43699999999995</v>
      </c>
      <c r="T770" s="188">
        <v>444.43699999999995</v>
      </c>
      <c r="U770" s="187">
        <v>0</v>
      </c>
      <c r="V770" s="189">
        <v>16.148</v>
      </c>
      <c r="W770" s="189">
        <v>0</v>
      </c>
      <c r="X770" s="188">
        <v>428.28899999999993</v>
      </c>
      <c r="Y770" s="188">
        <v>0</v>
      </c>
      <c r="Z770" s="186">
        <v>0</v>
      </c>
      <c r="AA770" s="186">
        <v>0</v>
      </c>
      <c r="AB770" s="186">
        <v>0</v>
      </c>
      <c r="AC770" s="186">
        <v>0</v>
      </c>
      <c r="AD770" s="188">
        <v>0</v>
      </c>
      <c r="AE770" s="189">
        <v>0</v>
      </c>
      <c r="AF770" s="189">
        <v>0</v>
      </c>
      <c r="AG770" s="189">
        <v>0</v>
      </c>
      <c r="AH770" s="191">
        <v>1</v>
      </c>
      <c r="AI770" s="188">
        <v>0</v>
      </c>
      <c r="AJ770" s="192">
        <v>7506425606078</v>
      </c>
      <c r="AK770" s="192">
        <v>1836</v>
      </c>
      <c r="AM770" s="75">
        <v>5040</v>
      </c>
      <c r="AN770" s="287"/>
      <c r="AO770" s="188">
        <v>0</v>
      </c>
      <c r="AP770" s="188">
        <v>0</v>
      </c>
      <c r="AQ770" s="187">
        <v>0</v>
      </c>
      <c r="AR770" s="188">
        <v>0</v>
      </c>
      <c r="AS770" s="187">
        <v>0</v>
      </c>
      <c r="AT770" s="188">
        <v>0</v>
      </c>
      <c r="AU770" s="187">
        <v>0</v>
      </c>
      <c r="AV770" s="188">
        <v>0</v>
      </c>
      <c r="AW770" s="187">
        <v>0</v>
      </c>
      <c r="AX770" s="188">
        <v>0</v>
      </c>
      <c r="AY770" s="187">
        <v>0</v>
      </c>
      <c r="AZ770" s="188">
        <v>0</v>
      </c>
      <c r="BA770" s="187">
        <v>0</v>
      </c>
      <c r="BB770" s="188">
        <v>0</v>
      </c>
      <c r="BC770" s="187">
        <v>0</v>
      </c>
      <c r="BD770" s="75"/>
      <c r="BE770" s="75"/>
      <c r="BF770" s="75"/>
      <c r="BI770" s="194"/>
    </row>
    <row r="771" spans="1:61" ht="11.25" customHeight="1" x14ac:dyDescent="0.3">
      <c r="A771" s="184" t="s">
        <v>1418</v>
      </c>
      <c r="B771" s="185">
        <v>0</v>
      </c>
      <c r="C771" s="878" t="s">
        <v>1419</v>
      </c>
      <c r="D771" s="284">
        <v>4273.1399999999994</v>
      </c>
      <c r="E771" s="91">
        <v>41.137724550898191</v>
      </c>
      <c r="F771" s="186">
        <v>0</v>
      </c>
      <c r="G771" s="186">
        <v>0</v>
      </c>
      <c r="H771" s="186">
        <v>0</v>
      </c>
      <c r="I771" s="187">
        <v>0</v>
      </c>
      <c r="J771" s="186">
        <v>3500</v>
      </c>
      <c r="K771" s="186">
        <v>3116.2200000000003</v>
      </c>
      <c r="L771" s="186">
        <v>130.62</v>
      </c>
      <c r="M771" s="186">
        <v>4.1916167664670656</v>
      </c>
      <c r="N771" s="188">
        <v>0</v>
      </c>
      <c r="O771" s="189">
        <v>0</v>
      </c>
      <c r="P771" s="186">
        <v>0</v>
      </c>
      <c r="Q771" s="189">
        <v>3.7319999999999998</v>
      </c>
      <c r="R771" s="189">
        <v>35.50731428571428</v>
      </c>
      <c r="S771" s="189">
        <v>4142.5199999999995</v>
      </c>
      <c r="T771" s="188">
        <v>4123.8600000000006</v>
      </c>
      <c r="U771" s="187">
        <v>39.700598802395213</v>
      </c>
      <c r="V771" s="189">
        <v>0</v>
      </c>
      <c r="W771" s="189">
        <v>0</v>
      </c>
      <c r="X771" s="188">
        <v>4123.8600000000006</v>
      </c>
      <c r="Y771" s="188">
        <v>373.2</v>
      </c>
      <c r="Z771" s="186">
        <v>0</v>
      </c>
      <c r="AA771" s="186">
        <v>0</v>
      </c>
      <c r="AB771" s="186">
        <v>0</v>
      </c>
      <c r="AC771" s="186">
        <v>0</v>
      </c>
      <c r="AD771" s="188">
        <v>18.659999999999997</v>
      </c>
      <c r="AE771" s="189">
        <v>0</v>
      </c>
      <c r="AF771" s="189">
        <v>0</v>
      </c>
      <c r="AG771" s="189">
        <v>0</v>
      </c>
      <c r="AH771" s="191">
        <v>0</v>
      </c>
      <c r="AI771" s="188">
        <v>2500</v>
      </c>
      <c r="AJ771" s="192">
        <v>7506425606078</v>
      </c>
      <c r="AK771" s="192">
        <v>1836</v>
      </c>
      <c r="AM771" s="75">
        <v>5073</v>
      </c>
      <c r="AN771" s="287"/>
      <c r="AO771" s="188">
        <v>2966.94</v>
      </c>
      <c r="AP771" s="188">
        <v>2668.38</v>
      </c>
      <c r="AQ771" s="187">
        <v>88.945999999999998</v>
      </c>
      <c r="AR771" s="188">
        <v>2687.04</v>
      </c>
      <c r="AS771" s="187">
        <v>89.567999999999998</v>
      </c>
      <c r="AT771" s="188">
        <v>3545.4</v>
      </c>
      <c r="AU771" s="187">
        <v>118.17999999999999</v>
      </c>
      <c r="AV771" s="188">
        <v>1212.9000000000001</v>
      </c>
      <c r="AW771" s="187">
        <v>36.205970149253737</v>
      </c>
      <c r="AX771" s="188">
        <v>1977.96</v>
      </c>
      <c r="AY771" s="187">
        <v>65.932000000000002</v>
      </c>
      <c r="AZ771" s="188">
        <v>1604.76</v>
      </c>
      <c r="BA771" s="187">
        <v>160.476</v>
      </c>
      <c r="BB771" s="188">
        <v>2239.1999999999998</v>
      </c>
      <c r="BC771" s="187">
        <v>74.64</v>
      </c>
      <c r="BD771" s="75"/>
      <c r="BE771" s="75"/>
      <c r="BF771" s="75"/>
      <c r="BI771" s="194"/>
    </row>
    <row r="772" spans="1:61" ht="11.25" customHeight="1" x14ac:dyDescent="0.3">
      <c r="A772" s="184" t="s">
        <v>1420</v>
      </c>
      <c r="B772" s="185">
        <v>0</v>
      </c>
      <c r="C772" s="878" t="s">
        <v>1421</v>
      </c>
      <c r="D772" s="284">
        <v>74.750000000000014</v>
      </c>
      <c r="E772" s="91">
        <v>0</v>
      </c>
      <c r="F772" s="186">
        <v>0</v>
      </c>
      <c r="G772" s="186">
        <v>0</v>
      </c>
      <c r="H772" s="186">
        <v>0</v>
      </c>
      <c r="I772" s="187">
        <v>0</v>
      </c>
      <c r="J772" s="186">
        <v>0</v>
      </c>
      <c r="K772" s="186">
        <v>0</v>
      </c>
      <c r="L772" s="186">
        <v>-1.49</v>
      </c>
      <c r="M772" s="186">
        <v>0</v>
      </c>
      <c r="N772" s="188">
        <v>0</v>
      </c>
      <c r="O772" s="189">
        <v>7749.4819999999991</v>
      </c>
      <c r="P772" s="186">
        <v>7749.4819999999991</v>
      </c>
      <c r="Q772" s="189">
        <v>0</v>
      </c>
      <c r="R772" s="189">
        <v>0</v>
      </c>
      <c r="S772" s="189">
        <v>76.240000000000009</v>
      </c>
      <c r="T772" s="188">
        <v>74.750000000000014</v>
      </c>
      <c r="U772" s="187">
        <v>0</v>
      </c>
      <c r="V772" s="189">
        <v>0</v>
      </c>
      <c r="W772" s="189">
        <v>0</v>
      </c>
      <c r="X772" s="188">
        <v>74.750000000000014</v>
      </c>
      <c r="Y772" s="188">
        <v>0</v>
      </c>
      <c r="Z772" s="186">
        <v>0</v>
      </c>
      <c r="AA772" s="186">
        <v>0</v>
      </c>
      <c r="AB772" s="186">
        <v>0</v>
      </c>
      <c r="AC772" s="186">
        <v>0</v>
      </c>
      <c r="AD772" s="188">
        <v>1.49</v>
      </c>
      <c r="AE772" s="189">
        <v>0</v>
      </c>
      <c r="AF772" s="189">
        <v>0</v>
      </c>
      <c r="AG772" s="189">
        <v>0</v>
      </c>
      <c r="AH772" s="191">
        <v>0</v>
      </c>
      <c r="AI772" s="188">
        <v>0</v>
      </c>
      <c r="AJ772" s="192">
        <v>7506425606078</v>
      </c>
      <c r="AK772" s="192">
        <v>1836</v>
      </c>
      <c r="AM772" s="75">
        <v>5597</v>
      </c>
      <c r="AN772" s="287"/>
      <c r="AO772" s="188">
        <v>3419.7636666666672</v>
      </c>
      <c r="AP772" s="188">
        <v>-20.032</v>
      </c>
      <c r="AQ772" s="187">
        <v>-21.629325703179834</v>
      </c>
      <c r="AR772" s="188">
        <v>1824.796</v>
      </c>
      <c r="AS772" s="187">
        <v>40.551022222222223</v>
      </c>
      <c r="AT772" s="188">
        <v>8454.527</v>
      </c>
      <c r="AU772" s="187">
        <v>143.44294197488972</v>
      </c>
      <c r="AV772" s="188">
        <v>6277.4879999999994</v>
      </c>
      <c r="AW772" s="187">
        <v>0</v>
      </c>
      <c r="AX772" s="188">
        <v>27978.621999999996</v>
      </c>
      <c r="AY772" s="187">
        <v>155.2039829145171</v>
      </c>
      <c r="AZ772" s="188">
        <v>18910.554</v>
      </c>
      <c r="BA772" s="187">
        <v>72.13088454056529</v>
      </c>
      <c r="BB772" s="188">
        <v>0</v>
      </c>
      <c r="BC772" s="187">
        <v>0</v>
      </c>
      <c r="BD772" s="75"/>
      <c r="BE772" s="75"/>
      <c r="BF772" s="75"/>
      <c r="BI772" s="194"/>
    </row>
    <row r="773" spans="1:61" ht="11.25" customHeight="1" x14ac:dyDescent="0.3">
      <c r="A773" s="184" t="s">
        <v>5049</v>
      </c>
      <c r="B773" s="185">
        <v>0</v>
      </c>
      <c r="C773" s="878" t="s">
        <v>5050</v>
      </c>
      <c r="D773" s="284">
        <v>0</v>
      </c>
      <c r="E773" s="91">
        <v>0</v>
      </c>
      <c r="F773" s="186">
        <v>7300</v>
      </c>
      <c r="G773" s="186">
        <v>7300</v>
      </c>
      <c r="H773" s="186">
        <v>0</v>
      </c>
      <c r="I773" s="187">
        <v>0</v>
      </c>
      <c r="J773" s="186">
        <v>7748</v>
      </c>
      <c r="K773" s="186">
        <v>8300</v>
      </c>
      <c r="L773" s="186">
        <v>540.59199999999998</v>
      </c>
      <c r="M773" s="186">
        <v>6.5131566265060243</v>
      </c>
      <c r="N773" s="188">
        <v>0</v>
      </c>
      <c r="O773" s="189">
        <v>0</v>
      </c>
      <c r="P773" s="186">
        <v>109.13500000000001</v>
      </c>
      <c r="Q773" s="189">
        <v>8.3857382550335569</v>
      </c>
      <c r="R773" s="189">
        <v>-2.0931543624161075</v>
      </c>
      <c r="S773" s="189">
        <v>-540.59199999999998</v>
      </c>
      <c r="T773" s="188">
        <v>778.29700000000003</v>
      </c>
      <c r="U773" s="187">
        <v>2.8131216867469879</v>
      </c>
      <c r="V773" s="189">
        <v>47.540999999999997</v>
      </c>
      <c r="W773" s="189">
        <v>109.13500000000001</v>
      </c>
      <c r="X773" s="188">
        <v>621.62100000000009</v>
      </c>
      <c r="Y773" s="188">
        <v>0</v>
      </c>
      <c r="Z773" s="186">
        <v>574.08000000000004</v>
      </c>
      <c r="AA773" s="186">
        <v>0</v>
      </c>
      <c r="AB773" s="186">
        <v>0</v>
      </c>
      <c r="AC773" s="186">
        <v>0</v>
      </c>
      <c r="AD773" s="188">
        <v>0</v>
      </c>
      <c r="AE773" s="189">
        <v>136.34300000000002</v>
      </c>
      <c r="AF773" s="189">
        <v>136.34300000000002</v>
      </c>
      <c r="AG773" s="189">
        <v>0</v>
      </c>
      <c r="AH773" s="191">
        <v>0</v>
      </c>
      <c r="AI773" s="188">
        <v>12000</v>
      </c>
      <c r="AJ773" s="192">
        <v>7506425606078</v>
      </c>
      <c r="AK773" s="192">
        <v>1836</v>
      </c>
      <c r="AM773" s="75">
        <v>5648</v>
      </c>
      <c r="AN773" s="287"/>
      <c r="AO773" s="188">
        <v>2331.1036666666664</v>
      </c>
      <c r="AP773" s="188">
        <v>6993.3109999999997</v>
      </c>
      <c r="AQ773" s="187">
        <v>58.277591666666659</v>
      </c>
      <c r="AR773" s="188">
        <v>0</v>
      </c>
      <c r="AS773" s="187">
        <v>0</v>
      </c>
      <c r="AT773" s="188">
        <v>0</v>
      </c>
      <c r="AU773" s="187">
        <v>0</v>
      </c>
      <c r="AV773" s="188">
        <v>0</v>
      </c>
      <c r="AW773" s="187">
        <v>0</v>
      </c>
      <c r="AX773" s="188">
        <v>0</v>
      </c>
      <c r="AY773" s="187">
        <v>0</v>
      </c>
      <c r="AZ773" s="188">
        <v>0</v>
      </c>
      <c r="BA773" s="187">
        <v>0</v>
      </c>
      <c r="BB773" s="188">
        <v>0</v>
      </c>
      <c r="BC773" s="187">
        <v>0</v>
      </c>
      <c r="BD773" s="75"/>
      <c r="BE773" s="75"/>
      <c r="BF773" s="75"/>
      <c r="BI773" s="194"/>
    </row>
    <row r="774" spans="1:61" ht="11.25" customHeight="1" x14ac:dyDescent="0.3">
      <c r="A774" s="184" t="s">
        <v>1422</v>
      </c>
      <c r="B774" s="185">
        <v>0</v>
      </c>
      <c r="C774" s="878" t="s">
        <v>1423</v>
      </c>
      <c r="D774" s="284">
        <v>3024.0000000000005</v>
      </c>
      <c r="E774" s="91">
        <v>24.857665754144172</v>
      </c>
      <c r="F774" s="186">
        <v>940</v>
      </c>
      <c r="G774" s="186">
        <v>940</v>
      </c>
      <c r="H774" s="186">
        <v>0</v>
      </c>
      <c r="I774" s="187">
        <v>0</v>
      </c>
      <c r="J774" s="186">
        <v>2229.5940000000001</v>
      </c>
      <c r="K774" s="186">
        <v>3649.5783995677684</v>
      </c>
      <c r="L774" s="186">
        <v>407.6</v>
      </c>
      <c r="M774" s="186">
        <v>11.168413317227914</v>
      </c>
      <c r="N774" s="188">
        <v>0</v>
      </c>
      <c r="O774" s="189">
        <v>28</v>
      </c>
      <c r="P774" s="186">
        <v>174.4</v>
      </c>
      <c r="Q774" s="189">
        <v>26.103407167403571</v>
      </c>
      <c r="R774" s="189">
        <v>35.204615728244704</v>
      </c>
      <c r="S774" s="189">
        <v>2616.4000000000005</v>
      </c>
      <c r="T774" s="188">
        <v>2617.6000000000004</v>
      </c>
      <c r="U774" s="187">
        <v>21.517005912052838</v>
      </c>
      <c r="V774" s="189">
        <v>62.400000000000006</v>
      </c>
      <c r="W774" s="189">
        <v>146.4</v>
      </c>
      <c r="X774" s="188">
        <v>2408.8000000000002</v>
      </c>
      <c r="Y774" s="188">
        <v>1350.4</v>
      </c>
      <c r="Z774" s="186">
        <v>176</v>
      </c>
      <c r="AA774" s="186">
        <v>0</v>
      </c>
      <c r="AB774" s="186">
        <v>0</v>
      </c>
      <c r="AC774" s="186">
        <v>0</v>
      </c>
      <c r="AD774" s="188">
        <v>0</v>
      </c>
      <c r="AE774" s="189">
        <v>0</v>
      </c>
      <c r="AF774" s="189">
        <v>0</v>
      </c>
      <c r="AG774" s="189">
        <v>0</v>
      </c>
      <c r="AH774" s="191">
        <v>1</v>
      </c>
      <c r="AI774" s="188">
        <v>2127.1469999999999</v>
      </c>
      <c r="AJ774" s="192">
        <v>7506425606078</v>
      </c>
      <c r="AK774" s="192">
        <v>1836</v>
      </c>
      <c r="AM774" s="75">
        <v>1995</v>
      </c>
      <c r="AN774" s="287"/>
      <c r="AO774" s="188">
        <v>2139.3333333333335</v>
      </c>
      <c r="AP774" s="188">
        <v>2322.7999999999997</v>
      </c>
      <c r="AQ774" s="187">
        <v>35.584522662919674</v>
      </c>
      <c r="AR774" s="188">
        <v>1721.6</v>
      </c>
      <c r="AS774" s="187">
        <v>55.616037421943396</v>
      </c>
      <c r="AT774" s="188">
        <v>2373.6</v>
      </c>
      <c r="AU774" s="187">
        <v>67.649970116703045</v>
      </c>
      <c r="AV774" s="188">
        <v>922.4</v>
      </c>
      <c r="AW774" s="187">
        <v>20.036719504173739</v>
      </c>
      <c r="AX774" s="188">
        <v>864</v>
      </c>
      <c r="AY774" s="187">
        <v>21.94972496791377</v>
      </c>
      <c r="AZ774" s="188">
        <v>1144.4000000000001</v>
      </c>
      <c r="BA774" s="187">
        <v>21.828626209954233</v>
      </c>
      <c r="BB774" s="188">
        <v>4609.2</v>
      </c>
      <c r="BC774" s="187">
        <v>138.21742345593938</v>
      </c>
      <c r="BD774" s="75"/>
      <c r="BE774" s="75"/>
      <c r="BF774" s="75"/>
      <c r="BI774" s="194"/>
    </row>
    <row r="775" spans="1:61" ht="11.25" customHeight="1" x14ac:dyDescent="0.3">
      <c r="A775" s="184" t="s">
        <v>1424</v>
      </c>
      <c r="B775" s="185">
        <v>0</v>
      </c>
      <c r="C775" s="878" t="s">
        <v>1425</v>
      </c>
      <c r="D775" s="284">
        <v>466.09000000000003</v>
      </c>
      <c r="E775" s="91">
        <v>0</v>
      </c>
      <c r="F775" s="186">
        <v>0</v>
      </c>
      <c r="G775" s="186">
        <v>0</v>
      </c>
      <c r="H775" s="186">
        <v>0</v>
      </c>
      <c r="I775" s="187">
        <v>0</v>
      </c>
      <c r="J775" s="186">
        <v>0</v>
      </c>
      <c r="K775" s="186">
        <v>0</v>
      </c>
      <c r="L775" s="186">
        <v>0</v>
      </c>
      <c r="M775" s="186">
        <v>0</v>
      </c>
      <c r="N775" s="188">
        <v>0</v>
      </c>
      <c r="O775" s="189">
        <v>0</v>
      </c>
      <c r="P775" s="186">
        <v>0</v>
      </c>
      <c r="Q775" s="189">
        <v>0</v>
      </c>
      <c r="R775" s="189">
        <v>0</v>
      </c>
      <c r="S775" s="189">
        <v>466.09000000000003</v>
      </c>
      <c r="T775" s="188">
        <v>466.09000000000003</v>
      </c>
      <c r="U775" s="187">
        <v>0</v>
      </c>
      <c r="V775" s="189">
        <v>87.346000000000004</v>
      </c>
      <c r="W775" s="189">
        <v>0</v>
      </c>
      <c r="X775" s="188">
        <v>378.74400000000003</v>
      </c>
      <c r="Y775" s="188">
        <v>11.744</v>
      </c>
      <c r="Z775" s="186">
        <v>0</v>
      </c>
      <c r="AA775" s="186">
        <v>0</v>
      </c>
      <c r="AB775" s="186">
        <v>0</v>
      </c>
      <c r="AC775" s="186">
        <v>0</v>
      </c>
      <c r="AD775" s="188">
        <v>0</v>
      </c>
      <c r="AE775" s="189">
        <v>0</v>
      </c>
      <c r="AF775" s="189">
        <v>0</v>
      </c>
      <c r="AG775" s="189">
        <v>0</v>
      </c>
      <c r="AH775" s="191">
        <v>0</v>
      </c>
      <c r="AI775" s="188">
        <v>0</v>
      </c>
      <c r="AJ775" s="192">
        <v>7506425606078</v>
      </c>
      <c r="AK775" s="192">
        <v>1836</v>
      </c>
      <c r="AM775" s="75">
        <v>5078</v>
      </c>
      <c r="AN775" s="287"/>
      <c r="AO775" s="188">
        <v>0</v>
      </c>
      <c r="AP775" s="188">
        <v>0</v>
      </c>
      <c r="AQ775" s="187">
        <v>0</v>
      </c>
      <c r="AR775" s="188">
        <v>0</v>
      </c>
      <c r="AS775" s="187">
        <v>0</v>
      </c>
      <c r="AT775" s="188">
        <v>0</v>
      </c>
      <c r="AU775" s="187">
        <v>0</v>
      </c>
      <c r="AV775" s="188">
        <v>0</v>
      </c>
      <c r="AW775" s="187">
        <v>0</v>
      </c>
      <c r="AX775" s="188">
        <v>0</v>
      </c>
      <c r="AY775" s="187">
        <v>0</v>
      </c>
      <c r="AZ775" s="188">
        <v>0</v>
      </c>
      <c r="BA775" s="187">
        <v>0</v>
      </c>
      <c r="BB775" s="188">
        <v>0</v>
      </c>
      <c r="BC775" s="187">
        <v>0</v>
      </c>
      <c r="BD775" s="75"/>
      <c r="BE775" s="75"/>
      <c r="BF775" s="75"/>
      <c r="BI775" s="194"/>
    </row>
    <row r="776" spans="1:61" ht="11.25" customHeight="1" x14ac:dyDescent="0.3">
      <c r="A776" s="184" t="s">
        <v>1426</v>
      </c>
      <c r="B776" s="307">
        <v>0</v>
      </c>
      <c r="C776" s="879" t="s">
        <v>1427</v>
      </c>
      <c r="D776" s="392">
        <v>953.46599999999989</v>
      </c>
      <c r="E776" s="309">
        <v>0</v>
      </c>
      <c r="F776" s="310">
        <v>0</v>
      </c>
      <c r="G776" s="310">
        <v>0</v>
      </c>
      <c r="H776" s="310">
        <v>0</v>
      </c>
      <c r="I776" s="218">
        <v>0</v>
      </c>
      <c r="J776" s="310">
        <v>0</v>
      </c>
      <c r="K776" s="310">
        <v>0</v>
      </c>
      <c r="L776" s="310">
        <v>0</v>
      </c>
      <c r="M776" s="310">
        <v>0</v>
      </c>
      <c r="N776" s="311">
        <v>0</v>
      </c>
      <c r="O776" s="312">
        <v>0</v>
      </c>
      <c r="P776" s="310">
        <v>0</v>
      </c>
      <c r="Q776" s="312">
        <v>0</v>
      </c>
      <c r="R776" s="312">
        <v>0</v>
      </c>
      <c r="S776" s="312">
        <v>953.46599999999989</v>
      </c>
      <c r="T776" s="311">
        <v>953.46599999999989</v>
      </c>
      <c r="U776" s="218">
        <v>0</v>
      </c>
      <c r="V776" s="312">
        <v>0</v>
      </c>
      <c r="W776" s="312">
        <v>0</v>
      </c>
      <c r="X776" s="311">
        <v>953.46599999999989</v>
      </c>
      <c r="Y776" s="311">
        <v>0.73399999999999999</v>
      </c>
      <c r="Z776" s="310">
        <v>0</v>
      </c>
      <c r="AA776" s="310">
        <v>0</v>
      </c>
      <c r="AB776" s="310">
        <v>0</v>
      </c>
      <c r="AC776" s="310">
        <v>0</v>
      </c>
      <c r="AD776" s="311">
        <v>0</v>
      </c>
      <c r="AE776" s="312">
        <v>0</v>
      </c>
      <c r="AF776" s="312">
        <v>0</v>
      </c>
      <c r="AG776" s="312">
        <v>0</v>
      </c>
      <c r="AH776" s="393">
        <v>1</v>
      </c>
      <c r="AI776" s="188">
        <v>1300</v>
      </c>
      <c r="AJ776" s="192">
        <v>7506425606078</v>
      </c>
      <c r="AK776" s="192">
        <v>1836</v>
      </c>
      <c r="AM776" s="75">
        <v>1985</v>
      </c>
      <c r="AN776" s="287"/>
      <c r="AO776" s="311">
        <v>75.356666666666669</v>
      </c>
      <c r="AP776" s="311">
        <v>78.171000000000006</v>
      </c>
      <c r="AQ776" s="218">
        <v>0</v>
      </c>
      <c r="AR776" s="311">
        <v>130.65</v>
      </c>
      <c r="AS776" s="218">
        <v>0</v>
      </c>
      <c r="AT776" s="311">
        <v>17.248999999999999</v>
      </c>
      <c r="AU776" s="218">
        <v>0</v>
      </c>
      <c r="AV776" s="311">
        <v>118.90799999999999</v>
      </c>
      <c r="AW776" s="218">
        <v>0</v>
      </c>
      <c r="AX776" s="311">
        <v>64.218999999999994</v>
      </c>
      <c r="AY776" s="218">
        <v>0</v>
      </c>
      <c r="AZ776" s="311">
        <v>30.824999999999999</v>
      </c>
      <c r="BA776" s="218">
        <v>0</v>
      </c>
      <c r="BB776" s="311">
        <v>458.75</v>
      </c>
      <c r="BC776" s="218">
        <v>0</v>
      </c>
      <c r="BD776" s="75"/>
      <c r="BE776" s="75"/>
      <c r="BF776" s="75"/>
      <c r="BI776" s="194"/>
    </row>
    <row r="777" spans="1:61" s="93" customFormat="1" ht="11.25" customHeight="1" x14ac:dyDescent="0.3">
      <c r="A777" s="184" t="s">
        <v>1428</v>
      </c>
      <c r="B777" s="245">
        <v>0</v>
      </c>
      <c r="C777" s="880" t="s">
        <v>701</v>
      </c>
      <c r="D777" s="365">
        <v>1E-4</v>
      </c>
      <c r="E777" s="247">
        <v>0</v>
      </c>
      <c r="F777" s="248">
        <v>0</v>
      </c>
      <c r="G777" s="248">
        <v>0</v>
      </c>
      <c r="H777" s="248">
        <v>0</v>
      </c>
      <c r="I777" s="249">
        <v>0</v>
      </c>
      <c r="J777" s="248">
        <v>0</v>
      </c>
      <c r="K777" s="248">
        <v>0</v>
      </c>
      <c r="L777" s="248">
        <v>0</v>
      </c>
      <c r="M777" s="248">
        <v>0</v>
      </c>
      <c r="N777" s="190">
        <v>0</v>
      </c>
      <c r="O777" s="250">
        <v>0</v>
      </c>
      <c r="P777" s="248">
        <v>0</v>
      </c>
      <c r="Q777" s="250">
        <v>0</v>
      </c>
      <c r="R777" s="250">
        <v>0</v>
      </c>
      <c r="S777" s="250">
        <v>1E-4</v>
      </c>
      <c r="T777" s="190">
        <v>0</v>
      </c>
      <c r="U777" s="249">
        <v>0</v>
      </c>
      <c r="V777" s="250">
        <v>0</v>
      </c>
      <c r="W777" s="250">
        <v>0</v>
      </c>
      <c r="X777" s="190">
        <v>0</v>
      </c>
      <c r="Y777" s="190">
        <v>0</v>
      </c>
      <c r="Z777" s="248">
        <v>0</v>
      </c>
      <c r="AA777" s="248">
        <v>0</v>
      </c>
      <c r="AB777" s="248">
        <v>0</v>
      </c>
      <c r="AC777" s="248">
        <v>0</v>
      </c>
      <c r="AD777" s="190">
        <v>0</v>
      </c>
      <c r="AE777" s="250">
        <v>0</v>
      </c>
      <c r="AF777" s="250">
        <v>0</v>
      </c>
      <c r="AG777" s="250">
        <v>0</v>
      </c>
      <c r="AH777" s="251">
        <v>0</v>
      </c>
      <c r="AI777" s="186">
        <v>0</v>
      </c>
      <c r="AJ777" s="192">
        <v>7501943462793</v>
      </c>
      <c r="AK777" s="192" t="s">
        <v>262</v>
      </c>
      <c r="AL777" s="90"/>
      <c r="AM777" s="75">
        <v>1897</v>
      </c>
      <c r="AN777" s="73"/>
      <c r="AO777" s="190">
        <v>0</v>
      </c>
      <c r="AP777" s="190">
        <v>0</v>
      </c>
      <c r="AQ777" s="249">
        <v>0</v>
      </c>
      <c r="AR777" s="190">
        <v>0</v>
      </c>
      <c r="AS777" s="249">
        <v>0</v>
      </c>
      <c r="AT777" s="190">
        <v>0</v>
      </c>
      <c r="AU777" s="249">
        <v>0</v>
      </c>
      <c r="AV777" s="190">
        <v>0</v>
      </c>
      <c r="AW777" s="249">
        <v>0</v>
      </c>
      <c r="AX777" s="190">
        <v>0</v>
      </c>
      <c r="AY777" s="249">
        <v>0</v>
      </c>
      <c r="AZ777" s="190">
        <v>0</v>
      </c>
      <c r="BA777" s="249">
        <v>0</v>
      </c>
      <c r="BB777" s="190">
        <v>0</v>
      </c>
      <c r="BC777" s="249">
        <v>0</v>
      </c>
      <c r="BD777" s="75"/>
      <c r="BE777" s="75"/>
      <c r="BI777" s="406"/>
    </row>
    <row r="778" spans="1:61" ht="11.25" customHeight="1" x14ac:dyDescent="0.3">
      <c r="A778" s="184" t="s">
        <v>1429</v>
      </c>
      <c r="B778" s="185">
        <v>0</v>
      </c>
      <c r="C778" s="881" t="s">
        <v>547</v>
      </c>
      <c r="D778" s="284">
        <v>1E-4</v>
      </c>
      <c r="E778" s="91">
        <v>0</v>
      </c>
      <c r="F778" s="186">
        <v>0</v>
      </c>
      <c r="G778" s="186">
        <v>0</v>
      </c>
      <c r="H778" s="186">
        <v>0</v>
      </c>
      <c r="I778" s="187">
        <v>0</v>
      </c>
      <c r="J778" s="186">
        <v>0</v>
      </c>
      <c r="K778" s="186">
        <v>0</v>
      </c>
      <c r="L778" s="186">
        <v>0</v>
      </c>
      <c r="M778" s="186">
        <v>0</v>
      </c>
      <c r="N778" s="188">
        <v>0</v>
      </c>
      <c r="O778" s="189">
        <v>0</v>
      </c>
      <c r="P778" s="186">
        <v>0</v>
      </c>
      <c r="Q778" s="189">
        <v>0</v>
      </c>
      <c r="R778" s="189">
        <v>0</v>
      </c>
      <c r="S778" s="189">
        <v>1E-4</v>
      </c>
      <c r="T778" s="188">
        <v>0</v>
      </c>
      <c r="U778" s="187">
        <v>0</v>
      </c>
      <c r="V778" s="189">
        <v>0</v>
      </c>
      <c r="W778" s="189">
        <v>0</v>
      </c>
      <c r="X778" s="188">
        <v>0</v>
      </c>
      <c r="Y778" s="188">
        <v>0</v>
      </c>
      <c r="Z778" s="186">
        <v>0</v>
      </c>
      <c r="AA778" s="186">
        <v>0</v>
      </c>
      <c r="AB778" s="186">
        <v>0</v>
      </c>
      <c r="AC778" s="186">
        <v>0</v>
      </c>
      <c r="AD778" s="188">
        <v>0</v>
      </c>
      <c r="AE778" s="189">
        <v>0</v>
      </c>
      <c r="AF778" s="189">
        <v>0</v>
      </c>
      <c r="AG778" s="189">
        <v>0</v>
      </c>
      <c r="AH778" s="191">
        <v>0</v>
      </c>
      <c r="AI778" s="186">
        <v>0</v>
      </c>
      <c r="AJ778" s="192">
        <v>7506425622023</v>
      </c>
      <c r="AK778" s="192" t="s">
        <v>262</v>
      </c>
      <c r="AM778" s="75">
        <v>1867</v>
      </c>
      <c r="AO778" s="188">
        <v>0</v>
      </c>
      <c r="AP778" s="188">
        <v>0</v>
      </c>
      <c r="AQ778" s="187">
        <v>0</v>
      </c>
      <c r="AR778" s="188">
        <v>0</v>
      </c>
      <c r="AS778" s="187">
        <v>0</v>
      </c>
      <c r="AT778" s="188">
        <v>0</v>
      </c>
      <c r="AU778" s="187">
        <v>0</v>
      </c>
      <c r="AV778" s="188">
        <v>0</v>
      </c>
      <c r="AW778" s="187">
        <v>0</v>
      </c>
      <c r="AX778" s="188">
        <v>0</v>
      </c>
      <c r="AY778" s="187">
        <v>0</v>
      </c>
      <c r="AZ778" s="188">
        <v>0</v>
      </c>
      <c r="BA778" s="187">
        <v>0</v>
      </c>
      <c r="BB778" s="188">
        <v>0</v>
      </c>
      <c r="BC778" s="187">
        <v>0</v>
      </c>
      <c r="BD778" s="75"/>
      <c r="BE778" s="75"/>
      <c r="BF778" s="75"/>
      <c r="BI778" s="194"/>
    </row>
    <row r="779" spans="1:61" ht="11.25" customHeight="1" x14ac:dyDescent="0.3">
      <c r="A779" s="184" t="s">
        <v>1430</v>
      </c>
      <c r="B779" s="185">
        <v>0</v>
      </c>
      <c r="C779" s="881" t="s">
        <v>735</v>
      </c>
      <c r="D779" s="284">
        <v>1E-4</v>
      </c>
      <c r="E779" s="91">
        <v>0</v>
      </c>
      <c r="F779" s="186">
        <v>0</v>
      </c>
      <c r="G779" s="186">
        <v>0</v>
      </c>
      <c r="H779" s="186">
        <v>0</v>
      </c>
      <c r="I779" s="187">
        <v>0</v>
      </c>
      <c r="J779" s="186">
        <v>0</v>
      </c>
      <c r="K779" s="186">
        <v>0</v>
      </c>
      <c r="L779" s="186">
        <v>0</v>
      </c>
      <c r="M779" s="186">
        <v>0</v>
      </c>
      <c r="N779" s="188">
        <v>0</v>
      </c>
      <c r="O779" s="189">
        <v>0</v>
      </c>
      <c r="P779" s="186">
        <v>0</v>
      </c>
      <c r="Q779" s="189">
        <v>0</v>
      </c>
      <c r="R779" s="189">
        <v>0</v>
      </c>
      <c r="S779" s="189">
        <v>1E-4</v>
      </c>
      <c r="T779" s="188">
        <v>0</v>
      </c>
      <c r="U779" s="187">
        <v>0</v>
      </c>
      <c r="V779" s="189">
        <v>0</v>
      </c>
      <c r="W779" s="189">
        <v>0</v>
      </c>
      <c r="X779" s="188">
        <v>0</v>
      </c>
      <c r="Y779" s="188">
        <v>0</v>
      </c>
      <c r="Z779" s="186">
        <v>0</v>
      </c>
      <c r="AA779" s="186">
        <v>0</v>
      </c>
      <c r="AB779" s="186">
        <v>0</v>
      </c>
      <c r="AC779" s="186">
        <v>0</v>
      </c>
      <c r="AD779" s="188">
        <v>0</v>
      </c>
      <c r="AE779" s="189">
        <v>0</v>
      </c>
      <c r="AF779" s="189">
        <v>0</v>
      </c>
      <c r="AG779" s="189">
        <v>0</v>
      </c>
      <c r="AH779" s="191">
        <v>0</v>
      </c>
      <c r="AI779" s="186">
        <v>0</v>
      </c>
      <c r="AJ779" s="192">
        <v>7501943494411</v>
      </c>
      <c r="AK779" s="192" t="s">
        <v>262</v>
      </c>
      <c r="AM779" s="75">
        <v>1940</v>
      </c>
      <c r="AO779" s="188">
        <v>0</v>
      </c>
      <c r="AP779" s="188">
        <v>0</v>
      </c>
      <c r="AQ779" s="187">
        <v>0</v>
      </c>
      <c r="AR779" s="188">
        <v>0</v>
      </c>
      <c r="AS779" s="187">
        <v>0</v>
      </c>
      <c r="AT779" s="188">
        <v>0</v>
      </c>
      <c r="AU779" s="187">
        <v>0</v>
      </c>
      <c r="AV779" s="188">
        <v>0</v>
      </c>
      <c r="AW779" s="187">
        <v>0</v>
      </c>
      <c r="AX779" s="188">
        <v>0</v>
      </c>
      <c r="AY779" s="187">
        <v>0</v>
      </c>
      <c r="AZ779" s="188">
        <v>0</v>
      </c>
      <c r="BA779" s="187">
        <v>0</v>
      </c>
      <c r="BB779" s="188">
        <v>0</v>
      </c>
      <c r="BC779" s="187">
        <v>0</v>
      </c>
      <c r="BD779" s="75"/>
      <c r="BE779" s="75"/>
      <c r="BF779" s="75"/>
      <c r="BI779" s="194"/>
    </row>
    <row r="780" spans="1:61" ht="11.25" customHeight="1" x14ac:dyDescent="0.3">
      <c r="A780" s="184" t="s">
        <v>1431</v>
      </c>
      <c r="B780" s="185">
        <v>0</v>
      </c>
      <c r="C780" s="881" t="s">
        <v>487</v>
      </c>
      <c r="D780" s="284">
        <v>889.125</v>
      </c>
      <c r="E780" s="91">
        <v>0</v>
      </c>
      <c r="F780" s="186">
        <v>0</v>
      </c>
      <c r="G780" s="186">
        <v>0</v>
      </c>
      <c r="H780" s="186">
        <v>0</v>
      </c>
      <c r="I780" s="187">
        <v>0</v>
      </c>
      <c r="J780" s="186">
        <v>0</v>
      </c>
      <c r="K780" s="186">
        <v>0</v>
      </c>
      <c r="L780" s="186">
        <v>9.75</v>
      </c>
      <c r="M780" s="186">
        <v>0</v>
      </c>
      <c r="N780" s="188">
        <v>0</v>
      </c>
      <c r="O780" s="189">
        <v>0</v>
      </c>
      <c r="P780" s="186">
        <v>0</v>
      </c>
      <c r="Q780" s="189">
        <v>0</v>
      </c>
      <c r="R780" s="189">
        <v>0</v>
      </c>
      <c r="S780" s="189">
        <v>879.375</v>
      </c>
      <c r="T780" s="188">
        <v>879</v>
      </c>
      <c r="U780" s="187">
        <v>0</v>
      </c>
      <c r="V780" s="189">
        <v>21.75</v>
      </c>
      <c r="W780" s="189">
        <v>0</v>
      </c>
      <c r="X780" s="188">
        <v>857.25</v>
      </c>
      <c r="Y780" s="188">
        <v>0</v>
      </c>
      <c r="Z780" s="186">
        <v>0</v>
      </c>
      <c r="AA780" s="186">
        <v>0</v>
      </c>
      <c r="AB780" s="186">
        <v>0</v>
      </c>
      <c r="AC780" s="186">
        <v>0</v>
      </c>
      <c r="AD780" s="188">
        <v>0</v>
      </c>
      <c r="AE780" s="189">
        <v>0</v>
      </c>
      <c r="AF780" s="189">
        <v>0</v>
      </c>
      <c r="AG780" s="189">
        <v>0</v>
      </c>
      <c r="AH780" s="191">
        <v>0</v>
      </c>
      <c r="AI780" s="186">
        <v>0</v>
      </c>
      <c r="AJ780" s="192">
        <v>7506425613557</v>
      </c>
      <c r="AK780" s="192" t="s">
        <v>262</v>
      </c>
      <c r="AM780" s="75">
        <v>1846</v>
      </c>
      <c r="AO780" s="188">
        <v>0</v>
      </c>
      <c r="AP780" s="188">
        <v>0</v>
      </c>
      <c r="AQ780" s="187">
        <v>0</v>
      </c>
      <c r="AR780" s="188">
        <v>0</v>
      </c>
      <c r="AS780" s="187">
        <v>0</v>
      </c>
      <c r="AT780" s="188">
        <v>0</v>
      </c>
      <c r="AU780" s="187">
        <v>0</v>
      </c>
      <c r="AV780" s="188">
        <v>56.25</v>
      </c>
      <c r="AW780" s="187">
        <v>0</v>
      </c>
      <c r="AX780" s="188">
        <v>1295.625</v>
      </c>
      <c r="AY780" s="187">
        <v>0</v>
      </c>
      <c r="AZ780" s="188">
        <v>111</v>
      </c>
      <c r="BA780" s="187">
        <v>0</v>
      </c>
      <c r="BB780" s="188">
        <v>0</v>
      </c>
      <c r="BC780" s="187">
        <v>0</v>
      </c>
      <c r="BD780" s="75"/>
      <c r="BE780" s="75"/>
      <c r="BF780" s="75"/>
      <c r="BI780" s="194"/>
    </row>
    <row r="781" spans="1:61" ht="11.25" customHeight="1" x14ac:dyDescent="0.3">
      <c r="A781" s="184" t="s">
        <v>1432</v>
      </c>
      <c r="B781" s="185">
        <v>0</v>
      </c>
      <c r="C781" s="881" t="s">
        <v>1433</v>
      </c>
      <c r="D781" s="284">
        <v>1137.4360000000001</v>
      </c>
      <c r="E781" s="91">
        <v>5.3546996262183519</v>
      </c>
      <c r="F781" s="186">
        <v>7170</v>
      </c>
      <c r="G781" s="186">
        <v>7170</v>
      </c>
      <c r="H781" s="186">
        <v>2601.6320000000001</v>
      </c>
      <c r="I781" s="187">
        <v>36.284965132496517</v>
      </c>
      <c r="J781" s="186">
        <v>6481.6930000000002</v>
      </c>
      <c r="K781" s="186">
        <v>6372.5479264835503</v>
      </c>
      <c r="L781" s="186">
        <v>1242.0840000000001</v>
      </c>
      <c r="M781" s="186">
        <v>19.491167651137577</v>
      </c>
      <c r="N781" s="188">
        <v>536.04200000000003</v>
      </c>
      <c r="O781" s="189">
        <v>222.119</v>
      </c>
      <c r="P781" s="186">
        <v>997.78500000000008</v>
      </c>
      <c r="Q781" s="189">
        <v>34.556851118990053</v>
      </c>
      <c r="R781" s="189">
        <v>11.557091642569311</v>
      </c>
      <c r="S781" s="189">
        <v>2496.9840000000004</v>
      </c>
      <c r="T781" s="188">
        <v>1518.6559999999999</v>
      </c>
      <c r="U781" s="187">
        <v>7.1493663956075393</v>
      </c>
      <c r="V781" s="189">
        <v>313.14499999999998</v>
      </c>
      <c r="W781" s="189">
        <v>239.62400000000002</v>
      </c>
      <c r="X781" s="188">
        <v>965.88699999999994</v>
      </c>
      <c r="Y781" s="188">
        <v>393.66800000000001</v>
      </c>
      <c r="Z781" s="186">
        <v>410.78399999999999</v>
      </c>
      <c r="AA781" s="186">
        <v>294.47300000000001</v>
      </c>
      <c r="AB781" s="186">
        <v>0</v>
      </c>
      <c r="AC781" s="186">
        <v>0</v>
      </c>
      <c r="AD781" s="188">
        <v>219</v>
      </c>
      <c r="AE781" s="189">
        <v>188.661</v>
      </c>
      <c r="AF781" s="189">
        <v>188.661</v>
      </c>
      <c r="AG781" s="189">
        <v>15.170999999999999</v>
      </c>
      <c r="AH781" s="191">
        <v>0</v>
      </c>
      <c r="AI781" s="186">
        <v>10118.94</v>
      </c>
      <c r="AJ781" s="192">
        <v>7506425613557</v>
      </c>
      <c r="AK781" s="192" t="s">
        <v>262</v>
      </c>
      <c r="AM781" s="75">
        <v>5071</v>
      </c>
      <c r="AO781" s="188">
        <v>7311.904333333332</v>
      </c>
      <c r="AP781" s="188">
        <v>8148.7779999999984</v>
      </c>
      <c r="AQ781" s="187">
        <v>95.145153145369122</v>
      </c>
      <c r="AR781" s="188">
        <v>6490.4670000000006</v>
      </c>
      <c r="AS781" s="187">
        <v>63.451460241526405</v>
      </c>
      <c r="AT781" s="188">
        <v>7296.4679999999989</v>
      </c>
      <c r="AU781" s="187">
        <v>88.888266234468688</v>
      </c>
      <c r="AV781" s="188">
        <v>6812.1660000000002</v>
      </c>
      <c r="AW781" s="187">
        <v>106.11625677950617</v>
      </c>
      <c r="AX781" s="188">
        <v>4690.1550000000007</v>
      </c>
      <c r="AY781" s="187">
        <v>67.842698088707266</v>
      </c>
      <c r="AZ781" s="188">
        <v>7138.9220000000005</v>
      </c>
      <c r="BA781" s="187">
        <v>89.036315714576318</v>
      </c>
      <c r="BB781" s="188">
        <v>8366.23</v>
      </c>
      <c r="BC781" s="187">
        <v>92.253570592496217</v>
      </c>
      <c r="BD781" s="75"/>
      <c r="BE781" s="75"/>
      <c r="BF781" s="75"/>
      <c r="BI781" s="194"/>
    </row>
    <row r="782" spans="1:61" ht="11.25" customHeight="1" x14ac:dyDescent="0.3">
      <c r="A782" s="184" t="s">
        <v>1434</v>
      </c>
      <c r="B782" s="185">
        <v>0</v>
      </c>
      <c r="C782" s="882" t="s">
        <v>136</v>
      </c>
      <c r="D782" s="284">
        <v>1E-4</v>
      </c>
      <c r="E782" s="91">
        <v>0</v>
      </c>
      <c r="F782" s="186">
        <v>0</v>
      </c>
      <c r="G782" s="186">
        <v>0</v>
      </c>
      <c r="H782" s="186">
        <v>0</v>
      </c>
      <c r="I782" s="187">
        <v>0</v>
      </c>
      <c r="J782" s="186">
        <v>0</v>
      </c>
      <c r="K782" s="186">
        <v>0</v>
      </c>
      <c r="L782" s="186">
        <v>0</v>
      </c>
      <c r="M782" s="186">
        <v>0</v>
      </c>
      <c r="N782" s="188">
        <v>0</v>
      </c>
      <c r="O782" s="189">
        <v>0</v>
      </c>
      <c r="P782" s="186">
        <v>0</v>
      </c>
      <c r="Q782" s="189">
        <v>0</v>
      </c>
      <c r="R782" s="189">
        <v>0</v>
      </c>
      <c r="S782" s="189">
        <v>1E-4</v>
      </c>
      <c r="T782" s="188">
        <v>0</v>
      </c>
      <c r="U782" s="187">
        <v>0</v>
      </c>
      <c r="V782" s="189">
        <v>0</v>
      </c>
      <c r="W782" s="189">
        <v>0</v>
      </c>
      <c r="X782" s="188">
        <v>0</v>
      </c>
      <c r="Y782" s="188">
        <v>0</v>
      </c>
      <c r="Z782" s="186">
        <v>0</v>
      </c>
      <c r="AA782" s="186">
        <v>0</v>
      </c>
      <c r="AB782" s="186">
        <v>0</v>
      </c>
      <c r="AC782" s="186">
        <v>0</v>
      </c>
      <c r="AD782" s="188">
        <v>0</v>
      </c>
      <c r="AE782" s="189">
        <v>0</v>
      </c>
      <c r="AF782" s="189">
        <v>0</v>
      </c>
      <c r="AG782" s="189">
        <v>0</v>
      </c>
      <c r="AH782" s="191">
        <v>0</v>
      </c>
      <c r="AI782" s="186">
        <v>0</v>
      </c>
      <c r="AJ782" s="192">
        <v>7501017375974</v>
      </c>
      <c r="AK782" s="192" t="s">
        <v>262</v>
      </c>
      <c r="AM782" s="75">
        <v>1750</v>
      </c>
      <c r="AO782" s="188">
        <v>0</v>
      </c>
      <c r="AP782" s="188">
        <v>0</v>
      </c>
      <c r="AQ782" s="187">
        <v>0</v>
      </c>
      <c r="AR782" s="188">
        <v>0</v>
      </c>
      <c r="AS782" s="187">
        <v>0</v>
      </c>
      <c r="AT782" s="188">
        <v>0</v>
      </c>
      <c r="AU782" s="187">
        <v>0</v>
      </c>
      <c r="AV782" s="188">
        <v>0</v>
      </c>
      <c r="AW782" s="187">
        <v>0</v>
      </c>
      <c r="AX782" s="188">
        <v>0</v>
      </c>
      <c r="AY782" s="187">
        <v>0</v>
      </c>
      <c r="AZ782" s="188">
        <v>0</v>
      </c>
      <c r="BA782" s="187">
        <v>0</v>
      </c>
      <c r="BB782" s="188">
        <v>0</v>
      </c>
      <c r="BC782" s="187">
        <v>0</v>
      </c>
      <c r="BD782" s="75"/>
      <c r="BE782" s="75"/>
      <c r="BF782" s="75"/>
      <c r="BI782" s="194"/>
    </row>
    <row r="783" spans="1:61" ht="11.25" customHeight="1" x14ac:dyDescent="0.3">
      <c r="A783" s="184" t="s">
        <v>1435</v>
      </c>
      <c r="B783" s="185">
        <v>0</v>
      </c>
      <c r="C783" s="883" t="s">
        <v>135</v>
      </c>
      <c r="D783" s="284">
        <v>1E-4</v>
      </c>
      <c r="E783" s="91">
        <v>0</v>
      </c>
      <c r="F783" s="186">
        <v>0</v>
      </c>
      <c r="G783" s="186">
        <v>0</v>
      </c>
      <c r="H783" s="186">
        <v>0</v>
      </c>
      <c r="I783" s="187">
        <v>0</v>
      </c>
      <c r="J783" s="186">
        <v>0</v>
      </c>
      <c r="K783" s="186">
        <v>0</v>
      </c>
      <c r="L783" s="186">
        <v>0</v>
      </c>
      <c r="M783" s="186">
        <v>0</v>
      </c>
      <c r="N783" s="188">
        <v>0</v>
      </c>
      <c r="O783" s="189">
        <v>0</v>
      </c>
      <c r="P783" s="186">
        <v>0</v>
      </c>
      <c r="Q783" s="189">
        <v>0</v>
      </c>
      <c r="R783" s="189">
        <v>0</v>
      </c>
      <c r="S783" s="189">
        <v>1E-4</v>
      </c>
      <c r="T783" s="188">
        <v>0</v>
      </c>
      <c r="U783" s="187">
        <v>0</v>
      </c>
      <c r="V783" s="189">
        <v>0</v>
      </c>
      <c r="W783" s="189">
        <v>0</v>
      </c>
      <c r="X783" s="188">
        <v>0</v>
      </c>
      <c r="Y783" s="188">
        <v>0</v>
      </c>
      <c r="Z783" s="186">
        <v>0</v>
      </c>
      <c r="AA783" s="186">
        <v>0</v>
      </c>
      <c r="AB783" s="186">
        <v>0</v>
      </c>
      <c r="AC783" s="186">
        <v>0</v>
      </c>
      <c r="AD783" s="188">
        <v>0</v>
      </c>
      <c r="AE783" s="189">
        <v>0</v>
      </c>
      <c r="AF783" s="189">
        <v>0</v>
      </c>
      <c r="AG783" s="189">
        <v>0</v>
      </c>
      <c r="AH783" s="191">
        <v>0</v>
      </c>
      <c r="AI783" s="186">
        <v>0</v>
      </c>
      <c r="AJ783" s="192">
        <v>7501017375974</v>
      </c>
      <c r="AK783" s="192">
        <v>1750</v>
      </c>
      <c r="AM783" s="75">
        <v>1786</v>
      </c>
      <c r="AO783" s="188">
        <v>0</v>
      </c>
      <c r="AP783" s="188">
        <v>0</v>
      </c>
      <c r="AQ783" s="187">
        <v>0</v>
      </c>
      <c r="AR783" s="188">
        <v>0</v>
      </c>
      <c r="AS783" s="187">
        <v>0</v>
      </c>
      <c r="AT783" s="188">
        <v>0</v>
      </c>
      <c r="AU783" s="187">
        <v>0</v>
      </c>
      <c r="AV783" s="188">
        <v>0</v>
      </c>
      <c r="AW783" s="187">
        <v>0</v>
      </c>
      <c r="AX783" s="188">
        <v>0</v>
      </c>
      <c r="AY783" s="187">
        <v>0</v>
      </c>
      <c r="AZ783" s="188">
        <v>0</v>
      </c>
      <c r="BA783" s="187">
        <v>0</v>
      </c>
      <c r="BB783" s="188">
        <v>0</v>
      </c>
      <c r="BC783" s="187">
        <v>0</v>
      </c>
      <c r="BD783" s="75"/>
      <c r="BE783" s="75"/>
      <c r="BF783" s="75"/>
      <c r="BI783" s="194"/>
    </row>
    <row r="784" spans="1:61" ht="11.25" customHeight="1" x14ac:dyDescent="0.3">
      <c r="A784" s="184" t="s">
        <v>1436</v>
      </c>
      <c r="B784" s="185">
        <v>0</v>
      </c>
      <c r="C784" s="883" t="s">
        <v>706</v>
      </c>
      <c r="D784" s="284">
        <v>1E-4</v>
      </c>
      <c r="E784" s="91">
        <v>0</v>
      </c>
      <c r="F784" s="186">
        <v>0</v>
      </c>
      <c r="G784" s="186">
        <v>0</v>
      </c>
      <c r="H784" s="186">
        <v>0</v>
      </c>
      <c r="I784" s="187">
        <v>0</v>
      </c>
      <c r="J784" s="186">
        <v>0</v>
      </c>
      <c r="K784" s="186">
        <v>0</v>
      </c>
      <c r="L784" s="186">
        <v>0</v>
      </c>
      <c r="M784" s="186">
        <v>0</v>
      </c>
      <c r="N784" s="188">
        <v>3.4</v>
      </c>
      <c r="O784" s="189">
        <v>0</v>
      </c>
      <c r="P784" s="186">
        <v>3.4</v>
      </c>
      <c r="Q784" s="189">
        <v>0</v>
      </c>
      <c r="R784" s="189">
        <v>0</v>
      </c>
      <c r="S784" s="189">
        <v>1E-4</v>
      </c>
      <c r="T784" s="188">
        <v>0</v>
      </c>
      <c r="U784" s="187">
        <v>0</v>
      </c>
      <c r="V784" s="189">
        <v>0</v>
      </c>
      <c r="W784" s="189">
        <v>0</v>
      </c>
      <c r="X784" s="188">
        <v>0</v>
      </c>
      <c r="Y784" s="188">
        <v>0</v>
      </c>
      <c r="Z784" s="186">
        <v>0</v>
      </c>
      <c r="AA784" s="186">
        <v>0</v>
      </c>
      <c r="AB784" s="186">
        <v>0</v>
      </c>
      <c r="AC784" s="186">
        <v>0</v>
      </c>
      <c r="AD784" s="188">
        <v>0</v>
      </c>
      <c r="AE784" s="189">
        <v>0</v>
      </c>
      <c r="AF784" s="189">
        <v>0</v>
      </c>
      <c r="AG784" s="189">
        <v>0</v>
      </c>
      <c r="AH784" s="191">
        <v>0</v>
      </c>
      <c r="AI784" s="186">
        <v>0</v>
      </c>
      <c r="AJ784" s="192">
        <v>7506425635207</v>
      </c>
      <c r="AK784" s="192" t="s">
        <v>262</v>
      </c>
      <c r="AM784" s="75">
        <v>1898</v>
      </c>
      <c r="AO784" s="188">
        <v>0</v>
      </c>
      <c r="AP784" s="188">
        <v>0</v>
      </c>
      <c r="AQ784" s="187">
        <v>0</v>
      </c>
      <c r="AR784" s="188">
        <v>0</v>
      </c>
      <c r="AS784" s="187">
        <v>0</v>
      </c>
      <c r="AT784" s="188">
        <v>0</v>
      </c>
      <c r="AU784" s="187">
        <v>0</v>
      </c>
      <c r="AV784" s="188">
        <v>0</v>
      </c>
      <c r="AW784" s="187">
        <v>0</v>
      </c>
      <c r="AX784" s="188">
        <v>0</v>
      </c>
      <c r="AY784" s="187">
        <v>0</v>
      </c>
      <c r="AZ784" s="188">
        <v>0</v>
      </c>
      <c r="BA784" s="187">
        <v>0</v>
      </c>
      <c r="BB784" s="188">
        <v>0</v>
      </c>
      <c r="BC784" s="187">
        <v>0</v>
      </c>
      <c r="BD784" s="75"/>
      <c r="BE784" s="75"/>
      <c r="BF784" s="75"/>
      <c r="BI784" s="194"/>
    </row>
    <row r="785" spans="1:61" ht="11.25" customHeight="1" x14ac:dyDescent="0.3">
      <c r="A785" s="184" t="s">
        <v>1437</v>
      </c>
      <c r="B785" s="185">
        <v>0</v>
      </c>
      <c r="C785" s="883" t="s">
        <v>674</v>
      </c>
      <c r="D785" s="284">
        <v>1E-4</v>
      </c>
      <c r="E785" s="91">
        <v>0</v>
      </c>
      <c r="F785" s="186">
        <v>0</v>
      </c>
      <c r="G785" s="186">
        <v>0</v>
      </c>
      <c r="H785" s="186">
        <v>0</v>
      </c>
      <c r="I785" s="187">
        <v>0</v>
      </c>
      <c r="J785" s="186">
        <v>0</v>
      </c>
      <c r="K785" s="186">
        <v>0</v>
      </c>
      <c r="L785" s="186">
        <v>0</v>
      </c>
      <c r="M785" s="186">
        <v>0</v>
      </c>
      <c r="N785" s="188">
        <v>0</v>
      </c>
      <c r="O785" s="189">
        <v>0</v>
      </c>
      <c r="P785" s="186">
        <v>0</v>
      </c>
      <c r="Q785" s="189">
        <v>0</v>
      </c>
      <c r="R785" s="189">
        <v>0</v>
      </c>
      <c r="S785" s="189">
        <v>1E-4</v>
      </c>
      <c r="T785" s="188">
        <v>0</v>
      </c>
      <c r="U785" s="187">
        <v>0</v>
      </c>
      <c r="V785" s="189">
        <v>0</v>
      </c>
      <c r="W785" s="189">
        <v>0</v>
      </c>
      <c r="X785" s="188">
        <v>0</v>
      </c>
      <c r="Y785" s="188">
        <v>0</v>
      </c>
      <c r="Z785" s="186">
        <v>0</v>
      </c>
      <c r="AA785" s="186">
        <v>0</v>
      </c>
      <c r="AB785" s="186">
        <v>0</v>
      </c>
      <c r="AC785" s="186">
        <v>0</v>
      </c>
      <c r="AD785" s="188">
        <v>0</v>
      </c>
      <c r="AE785" s="189">
        <v>0</v>
      </c>
      <c r="AF785" s="189">
        <v>0</v>
      </c>
      <c r="AG785" s="189">
        <v>0</v>
      </c>
      <c r="AH785" s="191">
        <v>0</v>
      </c>
      <c r="AI785" s="186">
        <v>0</v>
      </c>
      <c r="AJ785" s="192">
        <v>7506425635207</v>
      </c>
      <c r="AK785" s="192" t="s">
        <v>262</v>
      </c>
      <c r="AM785" s="75">
        <v>1888</v>
      </c>
      <c r="AO785" s="188">
        <v>0</v>
      </c>
      <c r="AP785" s="188">
        <v>0</v>
      </c>
      <c r="AQ785" s="187">
        <v>0</v>
      </c>
      <c r="AR785" s="188">
        <v>0</v>
      </c>
      <c r="AS785" s="187">
        <v>0</v>
      </c>
      <c r="AT785" s="188">
        <v>0</v>
      </c>
      <c r="AU785" s="187">
        <v>0</v>
      </c>
      <c r="AV785" s="188">
        <v>0</v>
      </c>
      <c r="AW785" s="187">
        <v>0</v>
      </c>
      <c r="AX785" s="188">
        <v>0</v>
      </c>
      <c r="AY785" s="187">
        <v>0</v>
      </c>
      <c r="AZ785" s="188">
        <v>0</v>
      </c>
      <c r="BA785" s="187">
        <v>0</v>
      </c>
      <c r="BB785" s="188">
        <v>0</v>
      </c>
      <c r="BC785" s="187">
        <v>0</v>
      </c>
      <c r="BD785" s="75"/>
      <c r="BE785" s="75"/>
      <c r="BF785" s="75"/>
      <c r="BI785" s="194"/>
    </row>
    <row r="786" spans="1:61" ht="11.25" customHeight="1" x14ac:dyDescent="0.3">
      <c r="A786" s="184" t="s">
        <v>1438</v>
      </c>
      <c r="B786" s="185">
        <v>0</v>
      </c>
      <c r="C786" s="883" t="s">
        <v>675</v>
      </c>
      <c r="D786" s="284">
        <v>1E-4</v>
      </c>
      <c r="E786" s="91">
        <v>0</v>
      </c>
      <c r="F786" s="186">
        <v>0</v>
      </c>
      <c r="G786" s="186">
        <v>0</v>
      </c>
      <c r="H786" s="186">
        <v>0</v>
      </c>
      <c r="I786" s="187">
        <v>0</v>
      </c>
      <c r="J786" s="186">
        <v>0</v>
      </c>
      <c r="K786" s="186">
        <v>0</v>
      </c>
      <c r="L786" s="186">
        <v>0</v>
      </c>
      <c r="M786" s="186">
        <v>0</v>
      </c>
      <c r="N786" s="188">
        <v>0</v>
      </c>
      <c r="O786" s="189">
        <v>0</v>
      </c>
      <c r="P786" s="186">
        <v>0</v>
      </c>
      <c r="Q786" s="189">
        <v>0</v>
      </c>
      <c r="R786" s="189">
        <v>0</v>
      </c>
      <c r="S786" s="189">
        <v>1E-4</v>
      </c>
      <c r="T786" s="188">
        <v>0</v>
      </c>
      <c r="U786" s="187">
        <v>0</v>
      </c>
      <c r="V786" s="189">
        <v>0</v>
      </c>
      <c r="W786" s="189">
        <v>0</v>
      </c>
      <c r="X786" s="188">
        <v>0</v>
      </c>
      <c r="Y786" s="188">
        <v>0</v>
      </c>
      <c r="Z786" s="186">
        <v>0</v>
      </c>
      <c r="AA786" s="186">
        <v>0</v>
      </c>
      <c r="AB786" s="186">
        <v>0</v>
      </c>
      <c r="AC786" s="186">
        <v>0</v>
      </c>
      <c r="AD786" s="188">
        <v>0</v>
      </c>
      <c r="AE786" s="189">
        <v>0</v>
      </c>
      <c r="AF786" s="189">
        <v>0</v>
      </c>
      <c r="AG786" s="189">
        <v>0</v>
      </c>
      <c r="AH786" s="191">
        <v>0</v>
      </c>
      <c r="AI786" s="186">
        <v>0</v>
      </c>
      <c r="AJ786" s="192">
        <v>7501943462830</v>
      </c>
      <c r="AK786" s="192" t="s">
        <v>262</v>
      </c>
      <c r="AM786" s="75">
        <v>1885</v>
      </c>
      <c r="AO786" s="188">
        <v>0</v>
      </c>
      <c r="AP786" s="188">
        <v>0</v>
      </c>
      <c r="AQ786" s="187">
        <v>0</v>
      </c>
      <c r="AR786" s="188">
        <v>0</v>
      </c>
      <c r="AS786" s="187">
        <v>0</v>
      </c>
      <c r="AT786" s="188">
        <v>0</v>
      </c>
      <c r="AU786" s="187">
        <v>0</v>
      </c>
      <c r="AV786" s="188">
        <v>0</v>
      </c>
      <c r="AW786" s="187">
        <v>0</v>
      </c>
      <c r="AX786" s="188">
        <v>0</v>
      </c>
      <c r="AY786" s="187">
        <v>0</v>
      </c>
      <c r="AZ786" s="188">
        <v>0</v>
      </c>
      <c r="BA786" s="187">
        <v>0</v>
      </c>
      <c r="BB786" s="188">
        <v>0</v>
      </c>
      <c r="BC786" s="187">
        <v>0</v>
      </c>
      <c r="BD786" s="75"/>
      <c r="BE786" s="75"/>
      <c r="BF786" s="75"/>
      <c r="BI786" s="194"/>
    </row>
    <row r="787" spans="1:61" ht="11.25" customHeight="1" x14ac:dyDescent="0.3">
      <c r="A787" s="184" t="s">
        <v>1439</v>
      </c>
      <c r="B787" s="185">
        <v>0</v>
      </c>
      <c r="C787" s="883" t="s">
        <v>702</v>
      </c>
      <c r="D787" s="284">
        <v>1004.609</v>
      </c>
      <c r="E787" s="91">
        <v>0</v>
      </c>
      <c r="F787" s="186">
        <v>0</v>
      </c>
      <c r="G787" s="186">
        <v>0</v>
      </c>
      <c r="H787" s="186">
        <v>0</v>
      </c>
      <c r="I787" s="187">
        <v>0</v>
      </c>
      <c r="J787" s="186">
        <v>0</v>
      </c>
      <c r="K787" s="186">
        <v>0</v>
      </c>
      <c r="L787" s="186">
        <v>0</v>
      </c>
      <c r="M787" s="186">
        <v>0</v>
      </c>
      <c r="N787" s="188">
        <v>0</v>
      </c>
      <c r="O787" s="189">
        <v>0</v>
      </c>
      <c r="P787" s="186">
        <v>0</v>
      </c>
      <c r="Q787" s="189">
        <v>0</v>
      </c>
      <c r="R787" s="189">
        <v>0</v>
      </c>
      <c r="S787" s="189">
        <v>1004.609</v>
      </c>
      <c r="T787" s="188">
        <v>1004.609</v>
      </c>
      <c r="U787" s="187">
        <v>0</v>
      </c>
      <c r="V787" s="189">
        <v>0</v>
      </c>
      <c r="W787" s="189">
        <v>0</v>
      </c>
      <c r="X787" s="188">
        <v>1004.609</v>
      </c>
      <c r="Y787" s="188">
        <v>0</v>
      </c>
      <c r="Z787" s="186">
        <v>0</v>
      </c>
      <c r="AA787" s="186">
        <v>0</v>
      </c>
      <c r="AB787" s="186">
        <v>0</v>
      </c>
      <c r="AC787" s="186">
        <v>0</v>
      </c>
      <c r="AD787" s="188">
        <v>0</v>
      </c>
      <c r="AE787" s="189">
        <v>0</v>
      </c>
      <c r="AF787" s="189">
        <v>0</v>
      </c>
      <c r="AG787" s="189">
        <v>0</v>
      </c>
      <c r="AH787" s="191">
        <v>0</v>
      </c>
      <c r="AI787" s="186">
        <v>0</v>
      </c>
      <c r="AJ787" s="192">
        <v>7501943462830</v>
      </c>
      <c r="AK787" s="192">
        <v>1787</v>
      </c>
      <c r="AM787" s="75">
        <v>1899</v>
      </c>
      <c r="AO787" s="188">
        <v>-10.723333333333334</v>
      </c>
      <c r="AP787" s="188">
        <v>0</v>
      </c>
      <c r="AQ787" s="187">
        <v>0</v>
      </c>
      <c r="AR787" s="188">
        <v>0</v>
      </c>
      <c r="AS787" s="187">
        <v>0</v>
      </c>
      <c r="AT787" s="188">
        <v>-32.17</v>
      </c>
      <c r="AU787" s="187">
        <v>0</v>
      </c>
      <c r="AV787" s="188">
        <v>60.514000000000003</v>
      </c>
      <c r="AW787" s="187">
        <v>0</v>
      </c>
      <c r="AX787" s="188">
        <v>321.72000000000003</v>
      </c>
      <c r="AY787" s="187">
        <v>0</v>
      </c>
      <c r="AZ787" s="188">
        <v>0</v>
      </c>
      <c r="BA787" s="187">
        <v>0</v>
      </c>
      <c r="BB787" s="188">
        <v>0</v>
      </c>
      <c r="BC787" s="187">
        <v>0</v>
      </c>
      <c r="BD787" s="75"/>
      <c r="BE787" s="75"/>
      <c r="BF787" s="75"/>
      <c r="BI787" s="194"/>
    </row>
    <row r="788" spans="1:61" ht="11.25" customHeight="1" x14ac:dyDescent="0.3">
      <c r="A788" s="184" t="s">
        <v>1440</v>
      </c>
      <c r="B788" s="185">
        <v>0</v>
      </c>
      <c r="C788" s="883" t="s">
        <v>134</v>
      </c>
      <c r="D788" s="284">
        <v>1E-4</v>
      </c>
      <c r="E788" s="91">
        <v>0</v>
      </c>
      <c r="F788" s="186">
        <v>0</v>
      </c>
      <c r="G788" s="186">
        <v>0</v>
      </c>
      <c r="H788" s="186">
        <v>0</v>
      </c>
      <c r="I788" s="187">
        <v>0</v>
      </c>
      <c r="J788" s="186">
        <v>0</v>
      </c>
      <c r="K788" s="186">
        <v>0</v>
      </c>
      <c r="L788" s="186">
        <v>0</v>
      </c>
      <c r="M788" s="186">
        <v>0</v>
      </c>
      <c r="N788" s="188">
        <v>0</v>
      </c>
      <c r="O788" s="189">
        <v>0</v>
      </c>
      <c r="P788" s="186">
        <v>0</v>
      </c>
      <c r="Q788" s="189">
        <v>0</v>
      </c>
      <c r="R788" s="189">
        <v>0</v>
      </c>
      <c r="S788" s="189">
        <v>1E-4</v>
      </c>
      <c r="T788" s="188">
        <v>0</v>
      </c>
      <c r="U788" s="187">
        <v>0</v>
      </c>
      <c r="V788" s="189">
        <v>0</v>
      </c>
      <c r="W788" s="189">
        <v>0</v>
      </c>
      <c r="X788" s="188">
        <v>0</v>
      </c>
      <c r="Y788" s="188">
        <v>0</v>
      </c>
      <c r="Z788" s="186">
        <v>0</v>
      </c>
      <c r="AA788" s="186">
        <v>0</v>
      </c>
      <c r="AB788" s="186">
        <v>0</v>
      </c>
      <c r="AC788" s="186">
        <v>0</v>
      </c>
      <c r="AD788" s="188">
        <v>0</v>
      </c>
      <c r="AE788" s="189">
        <v>0</v>
      </c>
      <c r="AF788" s="189">
        <v>0</v>
      </c>
      <c r="AG788" s="189">
        <v>0</v>
      </c>
      <c r="AH788" s="191">
        <v>1</v>
      </c>
      <c r="AI788" s="186">
        <v>0</v>
      </c>
      <c r="AJ788" s="192">
        <v>7501943462830</v>
      </c>
      <c r="AK788" s="192">
        <v>1758</v>
      </c>
      <c r="AM788" s="75">
        <v>1787</v>
      </c>
      <c r="AO788" s="188">
        <v>0</v>
      </c>
      <c r="AP788" s="188">
        <v>0</v>
      </c>
      <c r="AQ788" s="187">
        <v>0</v>
      </c>
      <c r="AR788" s="188">
        <v>0</v>
      </c>
      <c r="AS788" s="187">
        <v>0</v>
      </c>
      <c r="AT788" s="188">
        <v>0</v>
      </c>
      <c r="AU788" s="187">
        <v>0</v>
      </c>
      <c r="AV788" s="188">
        <v>0</v>
      </c>
      <c r="AW788" s="187">
        <v>0</v>
      </c>
      <c r="AX788" s="188">
        <v>0</v>
      </c>
      <c r="AY788" s="187">
        <v>0</v>
      </c>
      <c r="AZ788" s="188">
        <v>0</v>
      </c>
      <c r="BA788" s="187">
        <v>0</v>
      </c>
      <c r="BB788" s="188">
        <v>0</v>
      </c>
      <c r="BC788" s="187">
        <v>0</v>
      </c>
      <c r="BD788" s="75"/>
      <c r="BE788" s="75"/>
      <c r="BF788" s="75"/>
      <c r="BI788" s="194"/>
    </row>
    <row r="789" spans="1:61" ht="11.25" customHeight="1" x14ac:dyDescent="0.3">
      <c r="A789" s="184" t="s">
        <v>1441</v>
      </c>
      <c r="B789" s="185">
        <v>0</v>
      </c>
      <c r="C789" s="881" t="s">
        <v>724</v>
      </c>
      <c r="D789" s="284">
        <v>1E-4</v>
      </c>
      <c r="E789" s="91">
        <v>0</v>
      </c>
      <c r="F789" s="186">
        <v>0</v>
      </c>
      <c r="G789" s="186">
        <v>0</v>
      </c>
      <c r="H789" s="186">
        <v>0</v>
      </c>
      <c r="I789" s="187">
        <v>0</v>
      </c>
      <c r="J789" s="186">
        <v>0</v>
      </c>
      <c r="K789" s="186">
        <v>0</v>
      </c>
      <c r="L789" s="186">
        <v>0</v>
      </c>
      <c r="M789" s="186">
        <v>0</v>
      </c>
      <c r="N789" s="188">
        <v>0</v>
      </c>
      <c r="O789" s="189">
        <v>0</v>
      </c>
      <c r="P789" s="186">
        <v>0</v>
      </c>
      <c r="Q789" s="189">
        <v>0</v>
      </c>
      <c r="R789" s="189">
        <v>0</v>
      </c>
      <c r="S789" s="189">
        <v>1E-4</v>
      </c>
      <c r="T789" s="188">
        <v>0</v>
      </c>
      <c r="U789" s="187">
        <v>0</v>
      </c>
      <c r="V789" s="189">
        <v>0</v>
      </c>
      <c r="W789" s="189">
        <v>0</v>
      </c>
      <c r="X789" s="188">
        <v>0</v>
      </c>
      <c r="Y789" s="188">
        <v>0</v>
      </c>
      <c r="Z789" s="186">
        <v>0</v>
      </c>
      <c r="AA789" s="186">
        <v>0</v>
      </c>
      <c r="AB789" s="186">
        <v>0</v>
      </c>
      <c r="AC789" s="186">
        <v>0</v>
      </c>
      <c r="AD789" s="188">
        <v>0</v>
      </c>
      <c r="AE789" s="189">
        <v>0</v>
      </c>
      <c r="AF789" s="189">
        <v>0</v>
      </c>
      <c r="AG789" s="189">
        <v>0</v>
      </c>
      <c r="AH789" s="191">
        <v>0</v>
      </c>
      <c r="AI789" s="186">
        <v>0</v>
      </c>
      <c r="AJ789" s="192">
        <v>7501943474208</v>
      </c>
      <c r="AK789" s="192" t="s">
        <v>262</v>
      </c>
      <c r="AM789" s="75">
        <v>1948</v>
      </c>
      <c r="AO789" s="188">
        <v>0</v>
      </c>
      <c r="AP789" s="188">
        <v>0</v>
      </c>
      <c r="AQ789" s="187">
        <v>0</v>
      </c>
      <c r="AR789" s="188">
        <v>0</v>
      </c>
      <c r="AS789" s="187">
        <v>0</v>
      </c>
      <c r="AT789" s="188">
        <v>0</v>
      </c>
      <c r="AU789" s="187">
        <v>0</v>
      </c>
      <c r="AV789" s="188">
        <v>0</v>
      </c>
      <c r="AW789" s="187">
        <v>0</v>
      </c>
      <c r="AX789" s="188">
        <v>0</v>
      </c>
      <c r="AY789" s="187">
        <v>0</v>
      </c>
      <c r="AZ789" s="188">
        <v>0</v>
      </c>
      <c r="BA789" s="187">
        <v>0</v>
      </c>
      <c r="BB789" s="188">
        <v>0</v>
      </c>
      <c r="BC789" s="187">
        <v>0</v>
      </c>
      <c r="BD789" s="75"/>
      <c r="BE789" s="75"/>
      <c r="BF789" s="75"/>
      <c r="BI789" s="194"/>
    </row>
    <row r="790" spans="1:61" ht="11.25" customHeight="1" x14ac:dyDescent="0.3">
      <c r="A790" s="184" t="s">
        <v>1442</v>
      </c>
      <c r="B790" s="185">
        <v>0</v>
      </c>
      <c r="C790" s="881" t="s">
        <v>1443</v>
      </c>
      <c r="D790" s="284">
        <v>8632</v>
      </c>
      <c r="E790" s="91">
        <v>10.277509957658022</v>
      </c>
      <c r="F790" s="186">
        <v>20380</v>
      </c>
      <c r="G790" s="186">
        <v>20380</v>
      </c>
      <c r="H790" s="186">
        <v>8778</v>
      </c>
      <c r="I790" s="187">
        <v>43.071638861629047</v>
      </c>
      <c r="J790" s="186">
        <v>25757.647000000001</v>
      </c>
      <c r="K790" s="186">
        <v>25196.764689781947</v>
      </c>
      <c r="L790" s="186">
        <v>5477</v>
      </c>
      <c r="M790" s="186">
        <v>21.736917685392719</v>
      </c>
      <c r="N790" s="188">
        <v>125</v>
      </c>
      <c r="O790" s="189">
        <v>850.5</v>
      </c>
      <c r="P790" s="186">
        <v>1554.5</v>
      </c>
      <c r="Q790" s="189">
        <v>27.298689200919636</v>
      </c>
      <c r="R790" s="189">
        <v>13.898396852787057</v>
      </c>
      <c r="S790" s="189">
        <v>11933</v>
      </c>
      <c r="T790" s="188">
        <v>12574</v>
      </c>
      <c r="U790" s="187">
        <v>14.970969671871174</v>
      </c>
      <c r="V790" s="189">
        <v>602</v>
      </c>
      <c r="W790" s="189">
        <v>579</v>
      </c>
      <c r="X790" s="188">
        <v>11393</v>
      </c>
      <c r="Y790" s="188">
        <v>7353.5</v>
      </c>
      <c r="Z790" s="186">
        <v>1081.5</v>
      </c>
      <c r="AA790" s="186">
        <v>125</v>
      </c>
      <c r="AB790" s="186">
        <v>0</v>
      </c>
      <c r="AC790" s="186">
        <v>0</v>
      </c>
      <c r="AD790" s="188">
        <v>201.5</v>
      </c>
      <c r="AE790" s="189">
        <v>182</v>
      </c>
      <c r="AF790" s="189">
        <v>182</v>
      </c>
      <c r="AG790" s="189">
        <v>0</v>
      </c>
      <c r="AH790" s="191">
        <v>2</v>
      </c>
      <c r="AI790" s="186">
        <v>25676.781999999999</v>
      </c>
      <c r="AJ790" s="192">
        <v>7501943474208</v>
      </c>
      <c r="AK790" s="192" t="s">
        <v>262</v>
      </c>
      <c r="AM790" s="75">
        <v>5065</v>
      </c>
      <c r="AO790" s="188">
        <v>22925</v>
      </c>
      <c r="AP790" s="188">
        <v>23286.5</v>
      </c>
      <c r="AQ790" s="187">
        <v>85.93471294100793</v>
      </c>
      <c r="AR790" s="188">
        <v>21289.5</v>
      </c>
      <c r="AS790" s="187">
        <v>80.314093198451275</v>
      </c>
      <c r="AT790" s="188">
        <v>24199</v>
      </c>
      <c r="AU790" s="187">
        <v>92.68469596382451</v>
      </c>
      <c r="AV790" s="188">
        <v>19429</v>
      </c>
      <c r="AW790" s="187">
        <v>74.090601643980804</v>
      </c>
      <c r="AX790" s="188">
        <v>17457</v>
      </c>
      <c r="AY790" s="187">
        <v>67.107236418136551</v>
      </c>
      <c r="AZ790" s="188">
        <v>21902</v>
      </c>
      <c r="BA790" s="187">
        <v>75.669593154150974</v>
      </c>
      <c r="BB790" s="188">
        <v>26394</v>
      </c>
      <c r="BC790" s="187">
        <v>71.829006144164026</v>
      </c>
      <c r="BD790" s="75"/>
      <c r="BE790" s="75"/>
      <c r="BF790" s="75"/>
      <c r="BI790" s="194"/>
    </row>
    <row r="791" spans="1:61" ht="11.25" customHeight="1" x14ac:dyDescent="0.3">
      <c r="A791" s="184" t="s">
        <v>1444</v>
      </c>
      <c r="B791" s="185">
        <v>0</v>
      </c>
      <c r="C791" s="881" t="s">
        <v>703</v>
      </c>
      <c r="D791" s="284">
        <v>2.27</v>
      </c>
      <c r="E791" s="91">
        <v>0</v>
      </c>
      <c r="F791" s="186">
        <v>0</v>
      </c>
      <c r="G791" s="186">
        <v>0</v>
      </c>
      <c r="H791" s="186">
        <v>0</v>
      </c>
      <c r="I791" s="187">
        <v>0</v>
      </c>
      <c r="J791" s="186">
        <v>0</v>
      </c>
      <c r="K791" s="186">
        <v>0</v>
      </c>
      <c r="L791" s="186">
        <v>-0.45</v>
      </c>
      <c r="M791" s="186">
        <v>0</v>
      </c>
      <c r="N791" s="188">
        <v>117.586</v>
      </c>
      <c r="O791" s="189">
        <v>61.29</v>
      </c>
      <c r="P791" s="186">
        <v>178.876</v>
      </c>
      <c r="Q791" s="189">
        <v>0</v>
      </c>
      <c r="R791" s="189">
        <v>0</v>
      </c>
      <c r="S791" s="189">
        <v>2.72</v>
      </c>
      <c r="T791" s="188">
        <v>0</v>
      </c>
      <c r="U791" s="187">
        <v>0</v>
      </c>
      <c r="V791" s="189">
        <v>0</v>
      </c>
      <c r="W791" s="189">
        <v>0</v>
      </c>
      <c r="X791" s="188">
        <v>0</v>
      </c>
      <c r="Y791" s="188">
        <v>0</v>
      </c>
      <c r="Z791" s="186">
        <v>0</v>
      </c>
      <c r="AA791" s="186">
        <v>0</v>
      </c>
      <c r="AB791" s="186">
        <v>0</v>
      </c>
      <c r="AC791" s="186">
        <v>0</v>
      </c>
      <c r="AD791" s="188">
        <v>0.45</v>
      </c>
      <c r="AE791" s="189">
        <v>0</v>
      </c>
      <c r="AF791" s="189">
        <v>0</v>
      </c>
      <c r="AG791" s="189">
        <v>0</v>
      </c>
      <c r="AH791" s="191">
        <v>0</v>
      </c>
      <c r="AI791" s="186">
        <v>0.45700000000000002</v>
      </c>
      <c r="AJ791" s="192">
        <v>7506425633036</v>
      </c>
      <c r="AK791" s="192" t="s">
        <v>505</v>
      </c>
      <c r="AM791" s="75">
        <v>1902</v>
      </c>
      <c r="AO791" s="188">
        <v>5.751666666666666</v>
      </c>
      <c r="AP791" s="188">
        <v>16.803999999999998</v>
      </c>
      <c r="AQ791" s="187">
        <v>0</v>
      </c>
      <c r="AR791" s="188">
        <v>-7.2729999999999997</v>
      </c>
      <c r="AS791" s="187">
        <v>0</v>
      </c>
      <c r="AT791" s="188">
        <v>7.7240000000000002</v>
      </c>
      <c r="AU791" s="187">
        <v>0</v>
      </c>
      <c r="AV791" s="188">
        <v>12.475999999999999</v>
      </c>
      <c r="AW791" s="187">
        <v>0</v>
      </c>
      <c r="AX791" s="188">
        <v>-3.4210000000000003</v>
      </c>
      <c r="AY791" s="187">
        <v>0</v>
      </c>
      <c r="AZ791" s="188">
        <v>-26.328000000000003</v>
      </c>
      <c r="BA791" s="187">
        <v>0</v>
      </c>
      <c r="BB791" s="188">
        <v>694.15800000000002</v>
      </c>
      <c r="BC791" s="187">
        <v>0</v>
      </c>
      <c r="BD791" s="75"/>
      <c r="BE791" s="75"/>
      <c r="BF791" s="75"/>
      <c r="BI791" s="194"/>
    </row>
    <row r="792" spans="1:61" ht="11.25" customHeight="1" x14ac:dyDescent="0.3">
      <c r="A792" s="184" t="s">
        <v>1445</v>
      </c>
      <c r="B792" s="185">
        <v>0</v>
      </c>
      <c r="C792" s="882" t="s">
        <v>133</v>
      </c>
      <c r="D792" s="284">
        <v>1E-4</v>
      </c>
      <c r="E792" s="91">
        <v>0</v>
      </c>
      <c r="F792" s="186">
        <v>0</v>
      </c>
      <c r="G792" s="186">
        <v>0</v>
      </c>
      <c r="H792" s="186">
        <v>0</v>
      </c>
      <c r="I792" s="187">
        <v>0</v>
      </c>
      <c r="J792" s="186">
        <v>0</v>
      </c>
      <c r="K792" s="186">
        <v>0</v>
      </c>
      <c r="L792" s="186">
        <v>0</v>
      </c>
      <c r="M792" s="186">
        <v>0</v>
      </c>
      <c r="N792" s="188">
        <v>0</v>
      </c>
      <c r="O792" s="189">
        <v>0</v>
      </c>
      <c r="P792" s="186">
        <v>0</v>
      </c>
      <c r="Q792" s="189">
        <v>0</v>
      </c>
      <c r="R792" s="189">
        <v>0</v>
      </c>
      <c r="S792" s="189">
        <v>1E-4</v>
      </c>
      <c r="T792" s="188">
        <v>0</v>
      </c>
      <c r="U792" s="187">
        <v>0</v>
      </c>
      <c r="V792" s="189">
        <v>0</v>
      </c>
      <c r="W792" s="189">
        <v>0</v>
      </c>
      <c r="X792" s="188">
        <v>0</v>
      </c>
      <c r="Y792" s="188">
        <v>0</v>
      </c>
      <c r="Z792" s="186">
        <v>0</v>
      </c>
      <c r="AA792" s="186">
        <v>0</v>
      </c>
      <c r="AB792" s="186">
        <v>0</v>
      </c>
      <c r="AC792" s="186">
        <v>0</v>
      </c>
      <c r="AD792" s="188">
        <v>0</v>
      </c>
      <c r="AE792" s="189">
        <v>0</v>
      </c>
      <c r="AF792" s="189">
        <v>0</v>
      </c>
      <c r="AG792" s="189">
        <v>0</v>
      </c>
      <c r="AH792" s="191">
        <v>0</v>
      </c>
      <c r="AI792" s="186">
        <v>0</v>
      </c>
      <c r="AJ792" s="192">
        <v>7501943463189</v>
      </c>
      <c r="AK792" s="192">
        <v>1759</v>
      </c>
      <c r="AM792" s="75">
        <v>1788</v>
      </c>
      <c r="AO792" s="188">
        <v>0</v>
      </c>
      <c r="AP792" s="188">
        <v>0</v>
      </c>
      <c r="AQ792" s="187">
        <v>0</v>
      </c>
      <c r="AR792" s="188">
        <v>0</v>
      </c>
      <c r="AS792" s="187">
        <v>0</v>
      </c>
      <c r="AT792" s="188">
        <v>0</v>
      </c>
      <c r="AU792" s="187">
        <v>0</v>
      </c>
      <c r="AV792" s="188">
        <v>0</v>
      </c>
      <c r="AW792" s="187">
        <v>0</v>
      </c>
      <c r="AX792" s="188">
        <v>0</v>
      </c>
      <c r="AY792" s="187">
        <v>0</v>
      </c>
      <c r="AZ792" s="188">
        <v>0</v>
      </c>
      <c r="BA792" s="187">
        <v>0</v>
      </c>
      <c r="BB792" s="188">
        <v>0</v>
      </c>
      <c r="BC792" s="187">
        <v>0</v>
      </c>
      <c r="BD792" s="75"/>
      <c r="BE792" s="75"/>
      <c r="BF792" s="75"/>
      <c r="BI792" s="194"/>
    </row>
    <row r="793" spans="1:61" ht="11.25" customHeight="1" x14ac:dyDescent="0.3">
      <c r="A793" s="184" t="s">
        <v>1445</v>
      </c>
      <c r="B793" s="185">
        <v>0</v>
      </c>
      <c r="C793" s="883" t="s">
        <v>132</v>
      </c>
      <c r="D793" s="284">
        <v>1E-4</v>
      </c>
      <c r="E793" s="91">
        <v>0</v>
      </c>
      <c r="F793" s="186">
        <v>0</v>
      </c>
      <c r="G793" s="186">
        <v>0</v>
      </c>
      <c r="H793" s="186">
        <v>0</v>
      </c>
      <c r="I793" s="187">
        <v>0</v>
      </c>
      <c r="J793" s="186">
        <v>0</v>
      </c>
      <c r="K793" s="186">
        <v>0</v>
      </c>
      <c r="L793" s="186">
        <v>0</v>
      </c>
      <c r="M793" s="186">
        <v>0</v>
      </c>
      <c r="N793" s="188">
        <v>0</v>
      </c>
      <c r="O793" s="189">
        <v>0</v>
      </c>
      <c r="P793" s="186">
        <v>0</v>
      </c>
      <c r="Q793" s="189">
        <v>0</v>
      </c>
      <c r="R793" s="189">
        <v>0</v>
      </c>
      <c r="S793" s="189">
        <v>1E-4</v>
      </c>
      <c r="T793" s="188">
        <v>0</v>
      </c>
      <c r="U793" s="187">
        <v>0</v>
      </c>
      <c r="V793" s="189">
        <v>0</v>
      </c>
      <c r="W793" s="189">
        <v>0</v>
      </c>
      <c r="X793" s="188">
        <v>0</v>
      </c>
      <c r="Y793" s="188">
        <v>0</v>
      </c>
      <c r="Z793" s="186">
        <v>0</v>
      </c>
      <c r="AA793" s="186">
        <v>0</v>
      </c>
      <c r="AB793" s="186">
        <v>0</v>
      </c>
      <c r="AC793" s="186">
        <v>0</v>
      </c>
      <c r="AD793" s="188">
        <v>0</v>
      </c>
      <c r="AE793" s="189">
        <v>0</v>
      </c>
      <c r="AF793" s="189">
        <v>0</v>
      </c>
      <c r="AG793" s="189">
        <v>0</v>
      </c>
      <c r="AH793" s="191">
        <v>0</v>
      </c>
      <c r="AI793" s="186">
        <v>0</v>
      </c>
      <c r="AJ793" s="192">
        <v>7501943463189</v>
      </c>
      <c r="AK793" s="192">
        <v>1751</v>
      </c>
      <c r="AM793" s="75">
        <v>1789</v>
      </c>
      <c r="AO793" s="188">
        <v>0</v>
      </c>
      <c r="AP793" s="188">
        <v>0</v>
      </c>
      <c r="AQ793" s="187">
        <v>0</v>
      </c>
      <c r="AR793" s="188">
        <v>0</v>
      </c>
      <c r="AS793" s="187">
        <v>0</v>
      </c>
      <c r="AT793" s="188">
        <v>0</v>
      </c>
      <c r="AU793" s="187">
        <v>0</v>
      </c>
      <c r="AV793" s="188">
        <v>0</v>
      </c>
      <c r="AW793" s="187">
        <v>0</v>
      </c>
      <c r="AX793" s="188">
        <v>0</v>
      </c>
      <c r="AY793" s="187">
        <v>0</v>
      </c>
      <c r="AZ793" s="188">
        <v>0</v>
      </c>
      <c r="BA793" s="187">
        <v>0</v>
      </c>
      <c r="BB793" s="188">
        <v>0</v>
      </c>
      <c r="BC793" s="187">
        <v>0</v>
      </c>
      <c r="BD793" s="75"/>
      <c r="BE793" s="75"/>
      <c r="BF793" s="75"/>
      <c r="BI793" s="194"/>
    </row>
    <row r="794" spans="1:61" ht="11.25" customHeight="1" x14ac:dyDescent="0.3">
      <c r="A794" s="184" t="s">
        <v>1446</v>
      </c>
      <c r="B794" s="185">
        <v>0</v>
      </c>
      <c r="C794" s="881" t="s">
        <v>243</v>
      </c>
      <c r="D794" s="284">
        <v>8190</v>
      </c>
      <c r="E794" s="91">
        <v>2.3003966631608841</v>
      </c>
      <c r="F794" s="186">
        <v>130320</v>
      </c>
      <c r="G794" s="186">
        <v>130320</v>
      </c>
      <c r="H794" s="186">
        <v>22828</v>
      </c>
      <c r="I794" s="187">
        <v>17.516881522406386</v>
      </c>
      <c r="J794" s="186">
        <v>110000</v>
      </c>
      <c r="K794" s="186">
        <v>106807.66666666667</v>
      </c>
      <c r="L794" s="186">
        <v>26312</v>
      </c>
      <c r="M794" s="186">
        <v>24.634935694378992</v>
      </c>
      <c r="N794" s="188">
        <v>299</v>
      </c>
      <c r="O794" s="189">
        <v>0</v>
      </c>
      <c r="P794" s="186">
        <v>390</v>
      </c>
      <c r="Q794" s="189">
        <v>24.274545454545454</v>
      </c>
      <c r="R794" s="189">
        <v>1.2834545454545456</v>
      </c>
      <c r="S794" s="189">
        <v>4706</v>
      </c>
      <c r="T794" s="188">
        <v>2743</v>
      </c>
      <c r="U794" s="187">
        <v>0.77045031099515326</v>
      </c>
      <c r="V794" s="189">
        <v>0</v>
      </c>
      <c r="W794" s="189">
        <v>91</v>
      </c>
      <c r="X794" s="188">
        <v>2652</v>
      </c>
      <c r="Y794" s="188">
        <v>949</v>
      </c>
      <c r="Z794" s="186">
        <v>234</v>
      </c>
      <c r="AA794" s="186">
        <v>0</v>
      </c>
      <c r="AB794" s="186">
        <v>0</v>
      </c>
      <c r="AC794" s="186">
        <v>0</v>
      </c>
      <c r="AD794" s="188">
        <v>169</v>
      </c>
      <c r="AE794" s="189">
        <v>0</v>
      </c>
      <c r="AF794" s="189">
        <v>0</v>
      </c>
      <c r="AG794" s="189">
        <v>0</v>
      </c>
      <c r="AH794" s="191">
        <v>2</v>
      </c>
      <c r="AI794" s="186">
        <v>123500</v>
      </c>
      <c r="AJ794" s="192">
        <v>7501943456235</v>
      </c>
      <c r="AK794" s="192" t="s">
        <v>262</v>
      </c>
      <c r="AL794" s="226"/>
      <c r="AM794" s="75">
        <v>1780</v>
      </c>
      <c r="AO794" s="188">
        <v>118404</v>
      </c>
      <c r="AP794" s="188">
        <v>101868</v>
      </c>
      <c r="AQ794" s="187">
        <v>105.23553719008265</v>
      </c>
      <c r="AR794" s="188">
        <v>103948</v>
      </c>
      <c r="AS794" s="187">
        <v>88.091525423728811</v>
      </c>
      <c r="AT794" s="188">
        <v>149396</v>
      </c>
      <c r="AU794" s="187">
        <v>105.56156156156156</v>
      </c>
      <c r="AV794" s="188">
        <v>82290</v>
      </c>
      <c r="AW794" s="187">
        <v>111.9591836734694</v>
      </c>
      <c r="AX794" s="188">
        <v>132353</v>
      </c>
      <c r="AY794" s="187">
        <v>105.03136779777608</v>
      </c>
      <c r="AZ794" s="188">
        <v>83564</v>
      </c>
      <c r="BA794" s="187">
        <v>90.978680587030453</v>
      </c>
      <c r="BB794" s="188">
        <v>79937</v>
      </c>
      <c r="BC794" s="187">
        <v>80.423392636325232</v>
      </c>
      <c r="BD794" s="75"/>
      <c r="BE794" s="75"/>
      <c r="BF794" s="75"/>
      <c r="BI794" s="194"/>
    </row>
    <row r="795" spans="1:61" ht="11.25" customHeight="1" x14ac:dyDescent="0.3">
      <c r="A795" s="184" t="s">
        <v>1447</v>
      </c>
      <c r="B795" s="185">
        <v>0</v>
      </c>
      <c r="C795" s="881" t="s">
        <v>568</v>
      </c>
      <c r="D795" s="284">
        <v>1E-4</v>
      </c>
      <c r="E795" s="91">
        <v>0</v>
      </c>
      <c r="F795" s="186">
        <v>0</v>
      </c>
      <c r="G795" s="186">
        <v>0</v>
      </c>
      <c r="H795" s="186">
        <v>0</v>
      </c>
      <c r="I795" s="187">
        <v>0</v>
      </c>
      <c r="J795" s="186">
        <v>0</v>
      </c>
      <c r="K795" s="186">
        <v>0</v>
      </c>
      <c r="L795" s="186">
        <v>0</v>
      </c>
      <c r="M795" s="186">
        <v>0</v>
      </c>
      <c r="N795" s="188">
        <v>0</v>
      </c>
      <c r="O795" s="189">
        <v>0</v>
      </c>
      <c r="P795" s="186">
        <v>0</v>
      </c>
      <c r="Q795" s="189">
        <v>0</v>
      </c>
      <c r="R795" s="189">
        <v>0</v>
      </c>
      <c r="S795" s="189">
        <v>1E-4</v>
      </c>
      <c r="T795" s="188">
        <v>0</v>
      </c>
      <c r="U795" s="187">
        <v>0</v>
      </c>
      <c r="V795" s="189">
        <v>0</v>
      </c>
      <c r="W795" s="189">
        <v>0</v>
      </c>
      <c r="X795" s="188">
        <v>0</v>
      </c>
      <c r="Y795" s="188">
        <v>0</v>
      </c>
      <c r="Z795" s="186">
        <v>0</v>
      </c>
      <c r="AA795" s="186">
        <v>0</v>
      </c>
      <c r="AB795" s="186">
        <v>0</v>
      </c>
      <c r="AC795" s="186">
        <v>0</v>
      </c>
      <c r="AD795" s="188">
        <v>0</v>
      </c>
      <c r="AE795" s="189">
        <v>0</v>
      </c>
      <c r="AF795" s="189">
        <v>0</v>
      </c>
      <c r="AG795" s="189">
        <v>0</v>
      </c>
      <c r="AH795" s="191">
        <v>0</v>
      </c>
      <c r="AI795" s="186">
        <v>0</v>
      </c>
      <c r="AJ795" s="192">
        <v>7501943456235</v>
      </c>
      <c r="AK795" s="192">
        <v>1780</v>
      </c>
      <c r="AL795" s="226"/>
      <c r="AM795" s="75">
        <v>1870</v>
      </c>
      <c r="AO795" s="188">
        <v>0</v>
      </c>
      <c r="AP795" s="188">
        <v>0</v>
      </c>
      <c r="AQ795" s="187">
        <v>0</v>
      </c>
      <c r="AR795" s="188">
        <v>0</v>
      </c>
      <c r="AS795" s="187">
        <v>0</v>
      </c>
      <c r="AT795" s="188">
        <v>0</v>
      </c>
      <c r="AU795" s="187">
        <v>0</v>
      </c>
      <c r="AV795" s="188">
        <v>0</v>
      </c>
      <c r="AW795" s="187">
        <v>0</v>
      </c>
      <c r="AX795" s="188">
        <v>0</v>
      </c>
      <c r="AY795" s="187">
        <v>0</v>
      </c>
      <c r="AZ795" s="188">
        <v>0</v>
      </c>
      <c r="BA795" s="187">
        <v>0</v>
      </c>
      <c r="BB795" s="188">
        <v>0</v>
      </c>
      <c r="BC795" s="187">
        <v>0</v>
      </c>
      <c r="BD795" s="75"/>
      <c r="BE795" s="75"/>
      <c r="BF795" s="75"/>
      <c r="BI795" s="194"/>
    </row>
    <row r="796" spans="1:61" ht="11.25" customHeight="1" x14ac:dyDescent="0.3">
      <c r="A796" s="184" t="s">
        <v>1448</v>
      </c>
      <c r="B796" s="185">
        <v>0</v>
      </c>
      <c r="C796" s="881" t="s">
        <v>552</v>
      </c>
      <c r="D796" s="284">
        <v>1E-4</v>
      </c>
      <c r="E796" s="91">
        <v>0</v>
      </c>
      <c r="F796" s="186">
        <v>0</v>
      </c>
      <c r="G796" s="186">
        <v>0</v>
      </c>
      <c r="H796" s="186">
        <v>0</v>
      </c>
      <c r="I796" s="187">
        <v>0</v>
      </c>
      <c r="J796" s="186">
        <v>0</v>
      </c>
      <c r="K796" s="186">
        <v>0</v>
      </c>
      <c r="L796" s="186">
        <v>0</v>
      </c>
      <c r="M796" s="186">
        <v>0</v>
      </c>
      <c r="N796" s="188">
        <v>0</v>
      </c>
      <c r="O796" s="189">
        <v>0</v>
      </c>
      <c r="P796" s="186">
        <v>0</v>
      </c>
      <c r="Q796" s="189">
        <v>0</v>
      </c>
      <c r="R796" s="189">
        <v>0</v>
      </c>
      <c r="S796" s="189">
        <v>1E-4</v>
      </c>
      <c r="T796" s="188">
        <v>0</v>
      </c>
      <c r="U796" s="187">
        <v>0</v>
      </c>
      <c r="V796" s="189">
        <v>0</v>
      </c>
      <c r="W796" s="189">
        <v>0</v>
      </c>
      <c r="X796" s="188">
        <v>0</v>
      </c>
      <c r="Y796" s="188">
        <v>0</v>
      </c>
      <c r="Z796" s="186">
        <v>0</v>
      </c>
      <c r="AA796" s="186">
        <v>0</v>
      </c>
      <c r="AB796" s="186">
        <v>0</v>
      </c>
      <c r="AC796" s="186">
        <v>0</v>
      </c>
      <c r="AD796" s="188">
        <v>0</v>
      </c>
      <c r="AE796" s="189">
        <v>0</v>
      </c>
      <c r="AF796" s="189">
        <v>0</v>
      </c>
      <c r="AG796" s="189">
        <v>0</v>
      </c>
      <c r="AH796" s="191">
        <v>0</v>
      </c>
      <c r="AI796" s="186">
        <v>0</v>
      </c>
      <c r="AJ796" s="192">
        <v>7506425619689</v>
      </c>
      <c r="AK796" s="192" t="s">
        <v>262</v>
      </c>
      <c r="AL796" s="226"/>
      <c r="AM796" s="75">
        <v>1863</v>
      </c>
      <c r="AO796" s="188">
        <v>0</v>
      </c>
      <c r="AP796" s="188">
        <v>0</v>
      </c>
      <c r="AQ796" s="187">
        <v>0</v>
      </c>
      <c r="AR796" s="188">
        <v>0</v>
      </c>
      <c r="AS796" s="187">
        <v>0</v>
      </c>
      <c r="AT796" s="188">
        <v>0</v>
      </c>
      <c r="AU796" s="187">
        <v>0</v>
      </c>
      <c r="AV796" s="188">
        <v>0</v>
      </c>
      <c r="AW796" s="187">
        <v>0</v>
      </c>
      <c r="AX796" s="188">
        <v>0</v>
      </c>
      <c r="AY796" s="187">
        <v>0</v>
      </c>
      <c r="AZ796" s="188">
        <v>0</v>
      </c>
      <c r="BA796" s="187">
        <v>0</v>
      </c>
      <c r="BB796" s="188">
        <v>0</v>
      </c>
      <c r="BC796" s="187">
        <v>0</v>
      </c>
      <c r="BD796" s="75"/>
      <c r="BE796" s="75"/>
      <c r="BF796" s="75"/>
      <c r="BI796" s="194"/>
    </row>
    <row r="797" spans="1:61" ht="11.25" customHeight="1" x14ac:dyDescent="0.3">
      <c r="A797" s="184" t="s">
        <v>1449</v>
      </c>
      <c r="B797" s="185">
        <v>0</v>
      </c>
      <c r="C797" s="881" t="s">
        <v>707</v>
      </c>
      <c r="D797" s="284">
        <v>1E-4</v>
      </c>
      <c r="E797" s="91">
        <v>0</v>
      </c>
      <c r="F797" s="186">
        <v>0</v>
      </c>
      <c r="G797" s="186">
        <v>0</v>
      </c>
      <c r="H797" s="186">
        <v>0</v>
      </c>
      <c r="I797" s="187">
        <v>0</v>
      </c>
      <c r="J797" s="186">
        <v>0</v>
      </c>
      <c r="K797" s="186">
        <v>0</v>
      </c>
      <c r="L797" s="186">
        <v>0</v>
      </c>
      <c r="M797" s="186">
        <v>0</v>
      </c>
      <c r="N797" s="188">
        <v>0</v>
      </c>
      <c r="O797" s="189">
        <v>0</v>
      </c>
      <c r="P797" s="186">
        <v>0</v>
      </c>
      <c r="Q797" s="189">
        <v>0</v>
      </c>
      <c r="R797" s="189">
        <v>0</v>
      </c>
      <c r="S797" s="189">
        <v>1E-4</v>
      </c>
      <c r="T797" s="188">
        <v>0</v>
      </c>
      <c r="U797" s="187">
        <v>0</v>
      </c>
      <c r="V797" s="189">
        <v>0</v>
      </c>
      <c r="W797" s="189">
        <v>0</v>
      </c>
      <c r="X797" s="188">
        <v>0</v>
      </c>
      <c r="Y797" s="188">
        <v>0</v>
      </c>
      <c r="Z797" s="186">
        <v>0</v>
      </c>
      <c r="AA797" s="186">
        <v>0</v>
      </c>
      <c r="AB797" s="186">
        <v>0</v>
      </c>
      <c r="AC797" s="186">
        <v>0</v>
      </c>
      <c r="AD797" s="188">
        <v>0</v>
      </c>
      <c r="AE797" s="189">
        <v>0</v>
      </c>
      <c r="AF797" s="189">
        <v>0</v>
      </c>
      <c r="AG797" s="189">
        <v>0</v>
      </c>
      <c r="AH797" s="191">
        <v>0</v>
      </c>
      <c r="AI797" s="186">
        <v>0</v>
      </c>
      <c r="AJ797" s="192">
        <v>7506425603558</v>
      </c>
      <c r="AK797" s="192" t="s">
        <v>262</v>
      </c>
      <c r="AL797" s="226"/>
      <c r="AM797" s="75">
        <v>1903</v>
      </c>
      <c r="AO797" s="188">
        <v>0</v>
      </c>
      <c r="AP797" s="188">
        <v>0</v>
      </c>
      <c r="AQ797" s="187">
        <v>0</v>
      </c>
      <c r="AR797" s="188">
        <v>0</v>
      </c>
      <c r="AS797" s="187">
        <v>0</v>
      </c>
      <c r="AT797" s="188">
        <v>0</v>
      </c>
      <c r="AU797" s="187">
        <v>0</v>
      </c>
      <c r="AV797" s="188">
        <v>0</v>
      </c>
      <c r="AW797" s="187">
        <v>0</v>
      </c>
      <c r="AX797" s="188">
        <v>0</v>
      </c>
      <c r="AY797" s="187">
        <v>0</v>
      </c>
      <c r="AZ797" s="188">
        <v>0</v>
      </c>
      <c r="BA797" s="187">
        <v>0</v>
      </c>
      <c r="BB797" s="188">
        <v>0</v>
      </c>
      <c r="BC797" s="187">
        <v>0</v>
      </c>
      <c r="BD797" s="75"/>
      <c r="BE797" s="75"/>
      <c r="BF797" s="75"/>
      <c r="BI797" s="194"/>
    </row>
    <row r="798" spans="1:61" ht="11.25" customHeight="1" x14ac:dyDescent="0.3">
      <c r="A798" s="184" t="s">
        <v>1450</v>
      </c>
      <c r="B798" s="185">
        <v>0</v>
      </c>
      <c r="C798" s="881" t="s">
        <v>1451</v>
      </c>
      <c r="D798" s="284">
        <v>7.8</v>
      </c>
      <c r="E798" s="91">
        <v>0</v>
      </c>
      <c r="F798" s="186">
        <v>0</v>
      </c>
      <c r="G798" s="186">
        <v>0</v>
      </c>
      <c r="H798" s="186">
        <v>0</v>
      </c>
      <c r="I798" s="187">
        <v>0</v>
      </c>
      <c r="J798" s="186">
        <v>0</v>
      </c>
      <c r="K798" s="186">
        <v>0</v>
      </c>
      <c r="L798" s="186">
        <v>0</v>
      </c>
      <c r="M798" s="186">
        <v>0</v>
      </c>
      <c r="N798" s="188">
        <v>7.8</v>
      </c>
      <c r="O798" s="189">
        <v>0</v>
      </c>
      <c r="P798" s="186">
        <v>7.8</v>
      </c>
      <c r="Q798" s="189">
        <v>0</v>
      </c>
      <c r="R798" s="189">
        <v>0</v>
      </c>
      <c r="S798" s="189">
        <v>7.8</v>
      </c>
      <c r="T798" s="188">
        <v>7.8</v>
      </c>
      <c r="U798" s="187">
        <v>0</v>
      </c>
      <c r="V798" s="189">
        <v>0</v>
      </c>
      <c r="W798" s="189">
        <v>0</v>
      </c>
      <c r="X798" s="188">
        <v>7.8</v>
      </c>
      <c r="Y798" s="188">
        <v>0</v>
      </c>
      <c r="Z798" s="186">
        <v>0</v>
      </c>
      <c r="AA798" s="186">
        <v>0</v>
      </c>
      <c r="AB798" s="186">
        <v>0</v>
      </c>
      <c r="AC798" s="186">
        <v>0</v>
      </c>
      <c r="AD798" s="188">
        <v>0</v>
      </c>
      <c r="AE798" s="189">
        <v>0</v>
      </c>
      <c r="AF798" s="189">
        <v>0</v>
      </c>
      <c r="AG798" s="189">
        <v>0</v>
      </c>
      <c r="AH798" s="191">
        <v>1</v>
      </c>
      <c r="AI798" s="186">
        <v>0</v>
      </c>
      <c r="AJ798" s="192">
        <v>7506425603558</v>
      </c>
      <c r="AK798" s="192" t="s">
        <v>262</v>
      </c>
      <c r="AL798" s="226"/>
      <c r="AM798" s="75">
        <v>5055</v>
      </c>
      <c r="AO798" s="188">
        <v>0</v>
      </c>
      <c r="AP798" s="188">
        <v>0</v>
      </c>
      <c r="AQ798" s="187">
        <v>0</v>
      </c>
      <c r="AR798" s="188">
        <v>0</v>
      </c>
      <c r="AS798" s="187">
        <v>0</v>
      </c>
      <c r="AT798" s="188">
        <v>0</v>
      </c>
      <c r="AU798" s="187">
        <v>0</v>
      </c>
      <c r="AV798" s="188">
        <v>0</v>
      </c>
      <c r="AW798" s="187">
        <v>0</v>
      </c>
      <c r="AX798" s="188">
        <v>0</v>
      </c>
      <c r="AY798" s="187">
        <v>0</v>
      </c>
      <c r="AZ798" s="188">
        <v>0</v>
      </c>
      <c r="BA798" s="187">
        <v>0</v>
      </c>
      <c r="BB798" s="188">
        <v>0</v>
      </c>
      <c r="BC798" s="187">
        <v>0</v>
      </c>
      <c r="BD798" s="75"/>
      <c r="BE798" s="75"/>
      <c r="BF798" s="75"/>
      <c r="BI798" s="194"/>
    </row>
    <row r="799" spans="1:61" ht="11.25" customHeight="1" x14ac:dyDescent="0.3">
      <c r="A799" s="184" t="s">
        <v>1452</v>
      </c>
      <c r="B799" s="185">
        <v>0</v>
      </c>
      <c r="C799" s="877" t="s">
        <v>263</v>
      </c>
      <c r="D799" s="55">
        <v>1E-4</v>
      </c>
      <c r="E799" s="91">
        <v>0</v>
      </c>
      <c r="F799" s="186">
        <v>0</v>
      </c>
      <c r="G799" s="186">
        <v>0</v>
      </c>
      <c r="H799" s="186">
        <v>0</v>
      </c>
      <c r="I799" s="187">
        <v>0</v>
      </c>
      <c r="J799" s="186">
        <v>0</v>
      </c>
      <c r="K799" s="186">
        <v>0</v>
      </c>
      <c r="L799" s="186">
        <v>0</v>
      </c>
      <c r="M799" s="186">
        <v>0</v>
      </c>
      <c r="N799" s="188">
        <v>0</v>
      </c>
      <c r="O799" s="189">
        <v>0</v>
      </c>
      <c r="P799" s="186">
        <v>0</v>
      </c>
      <c r="Q799" s="189">
        <v>0</v>
      </c>
      <c r="R799" s="189">
        <v>0</v>
      </c>
      <c r="S799" s="189">
        <v>1E-4</v>
      </c>
      <c r="T799" s="188">
        <v>0</v>
      </c>
      <c r="U799" s="187">
        <v>0</v>
      </c>
      <c r="V799" s="189">
        <v>0</v>
      </c>
      <c r="W799" s="189">
        <v>0</v>
      </c>
      <c r="X799" s="188">
        <v>0</v>
      </c>
      <c r="Y799" s="188">
        <v>0</v>
      </c>
      <c r="Z799" s="186">
        <v>0</v>
      </c>
      <c r="AA799" s="186">
        <v>0</v>
      </c>
      <c r="AB799" s="186">
        <v>0</v>
      </c>
      <c r="AC799" s="186">
        <v>0</v>
      </c>
      <c r="AD799" s="188">
        <v>0</v>
      </c>
      <c r="AE799" s="189">
        <v>0</v>
      </c>
      <c r="AF799" s="189">
        <v>0</v>
      </c>
      <c r="AG799" s="189">
        <v>0</v>
      </c>
      <c r="AH799" s="191">
        <v>0</v>
      </c>
      <c r="AI799" s="186">
        <v>0</v>
      </c>
      <c r="AJ799" s="192">
        <v>7506425603091</v>
      </c>
      <c r="AK799" s="192" t="s">
        <v>262</v>
      </c>
      <c r="AM799" s="75">
        <v>1818</v>
      </c>
      <c r="AO799" s="188">
        <v>0</v>
      </c>
      <c r="AP799" s="188">
        <v>0</v>
      </c>
      <c r="AQ799" s="187">
        <v>0</v>
      </c>
      <c r="AR799" s="188">
        <v>0</v>
      </c>
      <c r="AS799" s="187">
        <v>0</v>
      </c>
      <c r="AT799" s="188">
        <v>0</v>
      </c>
      <c r="AU799" s="187">
        <v>0</v>
      </c>
      <c r="AV799" s="188">
        <v>0</v>
      </c>
      <c r="AW799" s="187">
        <v>0</v>
      </c>
      <c r="AX799" s="188">
        <v>0</v>
      </c>
      <c r="AY799" s="187">
        <v>0</v>
      </c>
      <c r="AZ799" s="188">
        <v>0</v>
      </c>
      <c r="BA799" s="187">
        <v>0</v>
      </c>
      <c r="BB799" s="188">
        <v>0</v>
      </c>
      <c r="BC799" s="187">
        <v>0</v>
      </c>
      <c r="BD799" s="75"/>
      <c r="BE799" s="75"/>
      <c r="BF799" s="75"/>
      <c r="BI799" s="194"/>
    </row>
    <row r="800" spans="1:61" ht="11.25" customHeight="1" x14ac:dyDescent="0.3">
      <c r="A800" s="184" t="s">
        <v>1453</v>
      </c>
      <c r="B800" s="185">
        <v>0</v>
      </c>
      <c r="C800" s="879" t="s">
        <v>1454</v>
      </c>
      <c r="D800" s="55">
        <v>1E-4</v>
      </c>
      <c r="E800" s="91">
        <v>0</v>
      </c>
      <c r="F800" s="186">
        <v>0</v>
      </c>
      <c r="G800" s="186">
        <v>0</v>
      </c>
      <c r="H800" s="186">
        <v>0</v>
      </c>
      <c r="I800" s="187">
        <v>0</v>
      </c>
      <c r="J800" s="186">
        <v>0</v>
      </c>
      <c r="K800" s="186">
        <v>0</v>
      </c>
      <c r="L800" s="186">
        <v>0</v>
      </c>
      <c r="M800" s="186">
        <v>0</v>
      </c>
      <c r="N800" s="188">
        <v>0</v>
      </c>
      <c r="O800" s="189">
        <v>0</v>
      </c>
      <c r="P800" s="186">
        <v>0</v>
      </c>
      <c r="Q800" s="189">
        <v>0</v>
      </c>
      <c r="R800" s="189">
        <v>0</v>
      </c>
      <c r="S800" s="189">
        <v>1E-4</v>
      </c>
      <c r="T800" s="188">
        <v>0</v>
      </c>
      <c r="U800" s="187">
        <v>0</v>
      </c>
      <c r="V800" s="189">
        <v>0</v>
      </c>
      <c r="W800" s="189">
        <v>0</v>
      </c>
      <c r="X800" s="188">
        <v>0</v>
      </c>
      <c r="Y800" s="188">
        <v>0</v>
      </c>
      <c r="Z800" s="186">
        <v>0</v>
      </c>
      <c r="AA800" s="186">
        <v>0</v>
      </c>
      <c r="AB800" s="186">
        <v>0</v>
      </c>
      <c r="AC800" s="186">
        <v>0</v>
      </c>
      <c r="AD800" s="188">
        <v>0</v>
      </c>
      <c r="AE800" s="189">
        <v>0</v>
      </c>
      <c r="AF800" s="189">
        <v>0</v>
      </c>
      <c r="AG800" s="189">
        <v>0</v>
      </c>
      <c r="AH800" s="191">
        <v>1</v>
      </c>
      <c r="AI800" s="186">
        <v>0</v>
      </c>
      <c r="AJ800" s="192">
        <v>7506425633029</v>
      </c>
      <c r="AK800" s="192" t="s">
        <v>262</v>
      </c>
      <c r="AL800" s="226"/>
      <c r="AM800" s="75">
        <v>1968</v>
      </c>
      <c r="AO800" s="188">
        <v>0</v>
      </c>
      <c r="AP800" s="188">
        <v>0</v>
      </c>
      <c r="AQ800" s="187">
        <v>0</v>
      </c>
      <c r="AR800" s="188">
        <v>0</v>
      </c>
      <c r="AS800" s="187">
        <v>0</v>
      </c>
      <c r="AT800" s="188">
        <v>0</v>
      </c>
      <c r="AU800" s="187">
        <v>0</v>
      </c>
      <c r="AV800" s="188">
        <v>0</v>
      </c>
      <c r="AW800" s="187">
        <v>0</v>
      </c>
      <c r="AX800" s="188">
        <v>0</v>
      </c>
      <c r="AY800" s="187">
        <v>0</v>
      </c>
      <c r="AZ800" s="188">
        <v>0</v>
      </c>
      <c r="BA800" s="187">
        <v>0</v>
      </c>
      <c r="BB800" s="188">
        <v>0</v>
      </c>
      <c r="BC800" s="187">
        <v>0</v>
      </c>
      <c r="BD800" s="75"/>
      <c r="BE800" s="75"/>
      <c r="BF800" s="75"/>
      <c r="BI800" s="194"/>
    </row>
    <row r="801" spans="1:61" ht="11.25" customHeight="1" x14ac:dyDescent="0.3">
      <c r="A801" s="184" t="s">
        <v>1455</v>
      </c>
      <c r="B801" s="261">
        <v>0</v>
      </c>
      <c r="C801" s="881" t="s">
        <v>131</v>
      </c>
      <c r="D801" s="407">
        <v>1E-4</v>
      </c>
      <c r="E801" s="263">
        <v>0</v>
      </c>
      <c r="F801" s="264">
        <v>0</v>
      </c>
      <c r="G801" s="264">
        <v>0</v>
      </c>
      <c r="H801" s="264">
        <v>0</v>
      </c>
      <c r="I801" s="266">
        <v>0</v>
      </c>
      <c r="J801" s="264">
        <v>0</v>
      </c>
      <c r="K801" s="264">
        <v>0</v>
      </c>
      <c r="L801" s="264">
        <v>0</v>
      </c>
      <c r="M801" s="264">
        <v>0</v>
      </c>
      <c r="N801" s="267">
        <v>0</v>
      </c>
      <c r="O801" s="268">
        <v>0</v>
      </c>
      <c r="P801" s="264">
        <v>0</v>
      </c>
      <c r="Q801" s="268">
        <v>0</v>
      </c>
      <c r="R801" s="268">
        <v>0</v>
      </c>
      <c r="S801" s="268">
        <v>1E-4</v>
      </c>
      <c r="T801" s="267">
        <v>0</v>
      </c>
      <c r="U801" s="266">
        <v>0</v>
      </c>
      <c r="V801" s="268">
        <v>0</v>
      </c>
      <c r="W801" s="268">
        <v>0</v>
      </c>
      <c r="X801" s="267">
        <v>0</v>
      </c>
      <c r="Y801" s="267">
        <v>0</v>
      </c>
      <c r="Z801" s="264">
        <v>0</v>
      </c>
      <c r="AA801" s="264">
        <v>0</v>
      </c>
      <c r="AB801" s="264">
        <v>0</v>
      </c>
      <c r="AC801" s="264">
        <v>0</v>
      </c>
      <c r="AD801" s="267">
        <v>0</v>
      </c>
      <c r="AE801" s="268">
        <v>0</v>
      </c>
      <c r="AF801" s="268">
        <v>0</v>
      </c>
      <c r="AG801" s="268">
        <v>0</v>
      </c>
      <c r="AH801" s="269">
        <v>0</v>
      </c>
      <c r="AI801" s="186">
        <v>0</v>
      </c>
      <c r="AJ801" s="192">
        <v>7501943463240</v>
      </c>
      <c r="AK801" s="192" t="s">
        <v>262</v>
      </c>
      <c r="AM801" s="75">
        <v>1772</v>
      </c>
      <c r="AO801" s="267">
        <v>0</v>
      </c>
      <c r="AP801" s="267">
        <v>0</v>
      </c>
      <c r="AQ801" s="266">
        <v>0</v>
      </c>
      <c r="AR801" s="267">
        <v>0</v>
      </c>
      <c r="AS801" s="266">
        <v>0</v>
      </c>
      <c r="AT801" s="267">
        <v>0</v>
      </c>
      <c r="AU801" s="266">
        <v>0</v>
      </c>
      <c r="AV801" s="267">
        <v>0</v>
      </c>
      <c r="AW801" s="266">
        <v>0</v>
      </c>
      <c r="AX801" s="267">
        <v>0</v>
      </c>
      <c r="AY801" s="266">
        <v>0</v>
      </c>
      <c r="AZ801" s="267">
        <v>0</v>
      </c>
      <c r="BA801" s="266">
        <v>0</v>
      </c>
      <c r="BB801" s="267">
        <v>0</v>
      </c>
      <c r="BC801" s="266">
        <v>0</v>
      </c>
      <c r="BD801" s="75"/>
      <c r="BE801" s="75"/>
      <c r="BF801" s="75"/>
      <c r="BI801" s="194"/>
    </row>
    <row r="802" spans="1:61" ht="11.25" customHeight="1" x14ac:dyDescent="0.3">
      <c r="A802" s="184" t="s">
        <v>1456</v>
      </c>
      <c r="B802" s="185">
        <v>0</v>
      </c>
      <c r="C802" s="881" t="s">
        <v>130</v>
      </c>
      <c r="D802" s="284">
        <v>1E-4</v>
      </c>
      <c r="E802" s="91">
        <v>0</v>
      </c>
      <c r="F802" s="186">
        <v>0</v>
      </c>
      <c r="G802" s="186">
        <v>0</v>
      </c>
      <c r="H802" s="186">
        <v>0</v>
      </c>
      <c r="I802" s="187">
        <v>0</v>
      </c>
      <c r="J802" s="186">
        <v>0</v>
      </c>
      <c r="K802" s="186">
        <v>0</v>
      </c>
      <c r="L802" s="186">
        <v>0</v>
      </c>
      <c r="M802" s="186">
        <v>0</v>
      </c>
      <c r="N802" s="188">
        <v>0</v>
      </c>
      <c r="O802" s="189">
        <v>0</v>
      </c>
      <c r="P802" s="186">
        <v>0</v>
      </c>
      <c r="Q802" s="189">
        <v>0</v>
      </c>
      <c r="R802" s="189">
        <v>0</v>
      </c>
      <c r="S802" s="189">
        <v>1E-4</v>
      </c>
      <c r="T802" s="188">
        <v>0</v>
      </c>
      <c r="U802" s="187">
        <v>0</v>
      </c>
      <c r="V802" s="189">
        <v>0</v>
      </c>
      <c r="W802" s="189">
        <v>0</v>
      </c>
      <c r="X802" s="188">
        <v>0</v>
      </c>
      <c r="Y802" s="188">
        <v>0</v>
      </c>
      <c r="Z802" s="186">
        <v>0</v>
      </c>
      <c r="AA802" s="186">
        <v>0</v>
      </c>
      <c r="AB802" s="186">
        <v>0</v>
      </c>
      <c r="AC802" s="186">
        <v>0</v>
      </c>
      <c r="AD802" s="188">
        <v>0</v>
      </c>
      <c r="AE802" s="189">
        <v>0</v>
      </c>
      <c r="AF802" s="189">
        <v>0</v>
      </c>
      <c r="AG802" s="189">
        <v>0</v>
      </c>
      <c r="AH802" s="191">
        <v>0</v>
      </c>
      <c r="AI802" s="186">
        <v>0</v>
      </c>
      <c r="AJ802" s="192">
        <v>7501943463257</v>
      </c>
      <c r="AK802" s="192" t="s">
        <v>262</v>
      </c>
      <c r="AM802" s="75">
        <v>1773</v>
      </c>
      <c r="AO802" s="188">
        <v>0</v>
      </c>
      <c r="AP802" s="188">
        <v>0</v>
      </c>
      <c r="AQ802" s="187">
        <v>0</v>
      </c>
      <c r="AR802" s="188">
        <v>0</v>
      </c>
      <c r="AS802" s="187">
        <v>0</v>
      </c>
      <c r="AT802" s="188">
        <v>0</v>
      </c>
      <c r="AU802" s="187">
        <v>0</v>
      </c>
      <c r="AV802" s="188">
        <v>0</v>
      </c>
      <c r="AW802" s="187">
        <v>0</v>
      </c>
      <c r="AX802" s="188">
        <v>0</v>
      </c>
      <c r="AY802" s="187">
        <v>0</v>
      </c>
      <c r="AZ802" s="188">
        <v>0</v>
      </c>
      <c r="BA802" s="187">
        <v>0</v>
      </c>
      <c r="BB802" s="188">
        <v>0</v>
      </c>
      <c r="BC802" s="187">
        <v>0</v>
      </c>
      <c r="BD802" s="75"/>
      <c r="BE802" s="75"/>
      <c r="BF802" s="75"/>
      <c r="BI802" s="194"/>
    </row>
    <row r="803" spans="1:61" ht="11.25" customHeight="1" x14ac:dyDescent="0.3">
      <c r="A803" s="184" t="s">
        <v>1457</v>
      </c>
      <c r="B803" s="196">
        <v>0</v>
      </c>
      <c r="C803" s="884" t="s">
        <v>708</v>
      </c>
      <c r="D803" s="378">
        <v>1E-4</v>
      </c>
      <c r="E803" s="198">
        <v>0</v>
      </c>
      <c r="F803" s="199">
        <v>0</v>
      </c>
      <c r="G803" s="199">
        <v>0</v>
      </c>
      <c r="H803" s="199">
        <v>0</v>
      </c>
      <c r="I803" s="200">
        <v>0</v>
      </c>
      <c r="J803" s="199">
        <v>0</v>
      </c>
      <c r="K803" s="199">
        <v>0</v>
      </c>
      <c r="L803" s="199">
        <v>0</v>
      </c>
      <c r="M803" s="199">
        <v>0</v>
      </c>
      <c r="N803" s="201">
        <v>0</v>
      </c>
      <c r="O803" s="202">
        <v>0</v>
      </c>
      <c r="P803" s="199">
        <v>0</v>
      </c>
      <c r="Q803" s="202">
        <v>0</v>
      </c>
      <c r="R803" s="202">
        <v>0</v>
      </c>
      <c r="S803" s="202">
        <v>1E-4</v>
      </c>
      <c r="T803" s="201">
        <v>0</v>
      </c>
      <c r="U803" s="200">
        <v>0</v>
      </c>
      <c r="V803" s="202">
        <v>0</v>
      </c>
      <c r="W803" s="202">
        <v>0</v>
      </c>
      <c r="X803" s="201">
        <v>0</v>
      </c>
      <c r="Y803" s="201">
        <v>0</v>
      </c>
      <c r="Z803" s="199">
        <v>0</v>
      </c>
      <c r="AA803" s="199">
        <v>0</v>
      </c>
      <c r="AB803" s="199">
        <v>0</v>
      </c>
      <c r="AC803" s="199">
        <v>0</v>
      </c>
      <c r="AD803" s="201">
        <v>0</v>
      </c>
      <c r="AE803" s="202">
        <v>0</v>
      </c>
      <c r="AF803" s="202">
        <v>0</v>
      </c>
      <c r="AG803" s="202">
        <v>0</v>
      </c>
      <c r="AH803" s="203">
        <v>0</v>
      </c>
      <c r="AI803" s="199">
        <v>0</v>
      </c>
      <c r="AJ803" s="192">
        <v>7501943495937</v>
      </c>
      <c r="AK803" s="192" t="s">
        <v>262</v>
      </c>
      <c r="AL803" s="408"/>
      <c r="AM803" s="75">
        <v>1904</v>
      </c>
      <c r="AN803" s="409"/>
      <c r="AO803" s="201">
        <v>0</v>
      </c>
      <c r="AP803" s="201">
        <v>0</v>
      </c>
      <c r="AQ803" s="200">
        <v>0</v>
      </c>
      <c r="AR803" s="201">
        <v>0</v>
      </c>
      <c r="AS803" s="200">
        <v>0</v>
      </c>
      <c r="AT803" s="201">
        <v>0</v>
      </c>
      <c r="AU803" s="200">
        <v>0</v>
      </c>
      <c r="AV803" s="201">
        <v>0</v>
      </c>
      <c r="AW803" s="200">
        <v>0</v>
      </c>
      <c r="AX803" s="201">
        <v>0</v>
      </c>
      <c r="AY803" s="200">
        <v>0</v>
      </c>
      <c r="AZ803" s="201">
        <v>0</v>
      </c>
      <c r="BA803" s="200">
        <v>0</v>
      </c>
      <c r="BB803" s="201">
        <v>0</v>
      </c>
      <c r="BC803" s="200">
        <v>0</v>
      </c>
      <c r="BD803" s="75"/>
      <c r="BE803" s="75"/>
      <c r="BF803" s="410"/>
      <c r="BI803" s="194"/>
    </row>
    <row r="804" spans="1:61" ht="11.25" customHeight="1" x14ac:dyDescent="0.3">
      <c r="A804" s="184" t="s">
        <v>1458</v>
      </c>
      <c r="B804" s="185">
        <v>0</v>
      </c>
      <c r="C804" s="878" t="s">
        <v>709</v>
      </c>
      <c r="D804" s="284">
        <v>1E-4</v>
      </c>
      <c r="E804" s="91">
        <v>0</v>
      </c>
      <c r="F804" s="186">
        <v>0</v>
      </c>
      <c r="G804" s="186">
        <v>0</v>
      </c>
      <c r="H804" s="186">
        <v>0</v>
      </c>
      <c r="I804" s="187">
        <v>0</v>
      </c>
      <c r="J804" s="186">
        <v>0</v>
      </c>
      <c r="K804" s="186">
        <v>0</v>
      </c>
      <c r="L804" s="186">
        <v>0</v>
      </c>
      <c r="M804" s="186">
        <v>0</v>
      </c>
      <c r="N804" s="188">
        <v>0</v>
      </c>
      <c r="O804" s="189">
        <v>0</v>
      </c>
      <c r="P804" s="186">
        <v>0</v>
      </c>
      <c r="Q804" s="189">
        <v>0</v>
      </c>
      <c r="R804" s="189">
        <v>0</v>
      </c>
      <c r="S804" s="189">
        <v>1E-4</v>
      </c>
      <c r="T804" s="188">
        <v>0</v>
      </c>
      <c r="U804" s="187">
        <v>0</v>
      </c>
      <c r="V804" s="189">
        <v>0</v>
      </c>
      <c r="W804" s="189">
        <v>0</v>
      </c>
      <c r="X804" s="188">
        <v>0</v>
      </c>
      <c r="Y804" s="188">
        <v>0</v>
      </c>
      <c r="Z804" s="186">
        <v>0</v>
      </c>
      <c r="AA804" s="186">
        <v>0</v>
      </c>
      <c r="AB804" s="186">
        <v>0</v>
      </c>
      <c r="AC804" s="186">
        <v>0</v>
      </c>
      <c r="AD804" s="188">
        <v>0</v>
      </c>
      <c r="AE804" s="189">
        <v>0</v>
      </c>
      <c r="AF804" s="189">
        <v>0</v>
      </c>
      <c r="AG804" s="189">
        <v>0</v>
      </c>
      <c r="AH804" s="191">
        <v>0</v>
      </c>
      <c r="AI804" s="186">
        <v>0</v>
      </c>
      <c r="AJ804" s="192">
        <v>7501943413245</v>
      </c>
      <c r="AK804" s="192" t="s">
        <v>262</v>
      </c>
      <c r="AL804" s="226"/>
      <c r="AM804" s="75">
        <v>1905</v>
      </c>
      <c r="AO804" s="188">
        <v>0</v>
      </c>
      <c r="AP804" s="188">
        <v>0</v>
      </c>
      <c r="AQ804" s="187">
        <v>0</v>
      </c>
      <c r="AR804" s="188">
        <v>0</v>
      </c>
      <c r="AS804" s="187">
        <v>0</v>
      </c>
      <c r="AT804" s="188">
        <v>0</v>
      </c>
      <c r="AU804" s="187">
        <v>0</v>
      </c>
      <c r="AV804" s="188">
        <v>0</v>
      </c>
      <c r="AW804" s="187">
        <v>0</v>
      </c>
      <c r="AX804" s="188">
        <v>0</v>
      </c>
      <c r="AY804" s="187">
        <v>0</v>
      </c>
      <c r="AZ804" s="188">
        <v>0</v>
      </c>
      <c r="BA804" s="187">
        <v>0</v>
      </c>
      <c r="BB804" s="188">
        <v>0</v>
      </c>
      <c r="BC804" s="187">
        <v>0</v>
      </c>
      <c r="BD804" s="75"/>
      <c r="BE804" s="75"/>
      <c r="BF804" s="75"/>
      <c r="BI804" s="194"/>
    </row>
    <row r="805" spans="1:61" ht="11.25" customHeight="1" x14ac:dyDescent="0.3">
      <c r="A805" s="184" t="s">
        <v>1459</v>
      </c>
      <c r="B805" s="185">
        <v>0</v>
      </c>
      <c r="C805" s="881" t="s">
        <v>471</v>
      </c>
      <c r="D805" s="284">
        <v>2823.75</v>
      </c>
      <c r="E805" s="91">
        <v>59.950188894207912</v>
      </c>
      <c r="F805" s="186">
        <v>0</v>
      </c>
      <c r="G805" s="186">
        <v>0</v>
      </c>
      <c r="H805" s="186">
        <v>0</v>
      </c>
      <c r="I805" s="187">
        <v>0</v>
      </c>
      <c r="J805" s="186">
        <v>113.128</v>
      </c>
      <c r="K805" s="186">
        <v>1413.0480914662221</v>
      </c>
      <c r="L805" s="186">
        <v>247.11500000000001</v>
      </c>
      <c r="M805" s="186">
        <v>17.488081367675594</v>
      </c>
      <c r="N805" s="188">
        <v>0</v>
      </c>
      <c r="O805" s="189">
        <v>90.75</v>
      </c>
      <c r="P805" s="186">
        <v>193.875</v>
      </c>
      <c r="Q805" s="189">
        <v>389.815076727247</v>
      </c>
      <c r="R805" s="189">
        <v>683.28839898168451</v>
      </c>
      <c r="S805" s="189">
        <v>2576.6350000000002</v>
      </c>
      <c r="T805" s="188">
        <v>2576.625</v>
      </c>
      <c r="U805" s="187">
        <v>54.703552176906058</v>
      </c>
      <c r="V805" s="189">
        <v>4.5</v>
      </c>
      <c r="W805" s="189">
        <v>103.125</v>
      </c>
      <c r="X805" s="188">
        <v>2469</v>
      </c>
      <c r="Y805" s="188">
        <v>305.25</v>
      </c>
      <c r="Z805" s="186">
        <v>0</v>
      </c>
      <c r="AA805" s="186">
        <v>0</v>
      </c>
      <c r="AB805" s="186">
        <v>0</v>
      </c>
      <c r="AC805" s="186">
        <v>0</v>
      </c>
      <c r="AD805" s="188">
        <v>48.759999999999991</v>
      </c>
      <c r="AE805" s="189">
        <v>0</v>
      </c>
      <c r="AF805" s="189">
        <v>0</v>
      </c>
      <c r="AG805" s="189">
        <v>0</v>
      </c>
      <c r="AH805" s="191">
        <v>0</v>
      </c>
      <c r="AI805" s="186">
        <v>63.128</v>
      </c>
      <c r="AJ805" s="192">
        <v>7506425612772</v>
      </c>
      <c r="AK805" s="192" t="s">
        <v>262</v>
      </c>
      <c r="AL805" s="226"/>
      <c r="AM805" s="75">
        <v>1844</v>
      </c>
      <c r="AO805" s="188">
        <v>1240.9750000000001</v>
      </c>
      <c r="AP805" s="188">
        <v>1041.365</v>
      </c>
      <c r="AQ805" s="187">
        <v>130.57491758858365</v>
      </c>
      <c r="AR805" s="188">
        <v>1537.8400000000001</v>
      </c>
      <c r="AS805" s="187">
        <v>86.526559328060941</v>
      </c>
      <c r="AT805" s="188">
        <v>1143.72</v>
      </c>
      <c r="AU805" s="187">
        <v>64.715521494887128</v>
      </c>
      <c r="AV805" s="188">
        <v>1663.85</v>
      </c>
      <c r="AW805" s="187">
        <v>95.349624842191886</v>
      </c>
      <c r="AX805" s="188">
        <v>1331.95</v>
      </c>
      <c r="AY805" s="187">
        <v>72.110608399252243</v>
      </c>
      <c r="AZ805" s="188">
        <v>1609.82</v>
      </c>
      <c r="BA805" s="187">
        <v>73.294839375294231</v>
      </c>
      <c r="BB805" s="188">
        <v>2234.9850000000001</v>
      </c>
      <c r="BC805" s="187">
        <v>79.142051906911334</v>
      </c>
      <c r="BD805" s="75"/>
      <c r="BE805" s="75"/>
      <c r="BF805" s="75"/>
      <c r="BI805" s="194"/>
    </row>
    <row r="806" spans="1:61" ht="11.25" customHeight="1" x14ac:dyDescent="0.3">
      <c r="A806" s="184" t="s">
        <v>1460</v>
      </c>
      <c r="B806" s="185">
        <v>0</v>
      </c>
      <c r="C806" s="879" t="s">
        <v>472</v>
      </c>
      <c r="D806" s="284">
        <v>1111.0060000000001</v>
      </c>
      <c r="E806" s="91">
        <v>3.6369063767167926</v>
      </c>
      <c r="F806" s="186">
        <v>10280</v>
      </c>
      <c r="G806" s="186">
        <v>10280</v>
      </c>
      <c r="H806" s="186">
        <v>1898.2080000000001</v>
      </c>
      <c r="I806" s="187">
        <v>18.465058365758754</v>
      </c>
      <c r="J806" s="186">
        <v>6635.0460000000003</v>
      </c>
      <c r="K806" s="186">
        <v>9164.4316756068747</v>
      </c>
      <c r="L806" s="186">
        <v>1008.9300000000001</v>
      </c>
      <c r="M806" s="186">
        <v>11.00919332167085</v>
      </c>
      <c r="N806" s="188">
        <v>1020.422</v>
      </c>
      <c r="O806" s="189">
        <v>305.21400000000006</v>
      </c>
      <c r="P806" s="186">
        <v>1328.34</v>
      </c>
      <c r="Q806" s="189">
        <v>35.226131062241315</v>
      </c>
      <c r="R806" s="189">
        <v>9.0441754284747979</v>
      </c>
      <c r="S806" s="189">
        <v>2000.2839999999999</v>
      </c>
      <c r="T806" s="188">
        <v>799.36999999999989</v>
      </c>
      <c r="U806" s="187">
        <v>2.6167580106282973</v>
      </c>
      <c r="V806" s="189">
        <v>60.501999999999995</v>
      </c>
      <c r="W806" s="189">
        <v>2.7040000000000002</v>
      </c>
      <c r="X806" s="188">
        <v>736.16399999999999</v>
      </c>
      <c r="Y806" s="188">
        <v>605.02</v>
      </c>
      <c r="Z806" s="186">
        <v>0</v>
      </c>
      <c r="AA806" s="186">
        <v>0</v>
      </c>
      <c r="AB806" s="186">
        <v>0</v>
      </c>
      <c r="AC806" s="186">
        <v>0</v>
      </c>
      <c r="AD806" s="188">
        <v>267.02</v>
      </c>
      <c r="AE806" s="189">
        <v>232.20599999999999</v>
      </c>
      <c r="AF806" s="189">
        <v>232.20599999999999</v>
      </c>
      <c r="AG806" s="189">
        <v>34.475999999999999</v>
      </c>
      <c r="AH806" s="191">
        <v>0</v>
      </c>
      <c r="AI806" s="186">
        <v>8514.4459999999999</v>
      </c>
      <c r="AJ806" s="192">
        <v>7506425612789</v>
      </c>
      <c r="AK806" s="192" t="s">
        <v>262</v>
      </c>
      <c r="AL806" s="226"/>
      <c r="AM806" s="75">
        <v>1845</v>
      </c>
      <c r="AO806" s="188">
        <v>7474.8746666666657</v>
      </c>
      <c r="AP806" s="188">
        <v>5969.4079999999994</v>
      </c>
      <c r="AQ806" s="187">
        <v>42.798944245369377</v>
      </c>
      <c r="AR806" s="188">
        <v>5772.3779999999997</v>
      </c>
      <c r="AS806" s="187">
        <v>44.462453177678718</v>
      </c>
      <c r="AT806" s="188">
        <v>10682.837999999998</v>
      </c>
      <c r="AU806" s="187">
        <v>94.933041998310827</v>
      </c>
      <c r="AV806" s="188">
        <v>6990.8519999999999</v>
      </c>
      <c r="AW806" s="187">
        <v>61.346768656622118</v>
      </c>
      <c r="AX806" s="188">
        <v>3130.538</v>
      </c>
      <c r="AY806" s="187">
        <v>22.462662958165854</v>
      </c>
      <c r="AZ806" s="188">
        <v>9201.0479999999989</v>
      </c>
      <c r="BA806" s="187">
        <v>50.253242029951664</v>
      </c>
      <c r="BB806" s="188">
        <v>12856.175999999999</v>
      </c>
      <c r="BC806" s="187">
        <v>62.143978511703025</v>
      </c>
      <c r="BD806" s="75"/>
      <c r="BE806" s="75"/>
      <c r="BF806" s="75"/>
      <c r="BI806" s="194"/>
    </row>
    <row r="807" spans="1:61" ht="11.25" customHeight="1" x14ac:dyDescent="0.3">
      <c r="A807" s="184" t="s">
        <v>1461</v>
      </c>
      <c r="B807" s="185">
        <v>0</v>
      </c>
      <c r="C807" s="879" t="s">
        <v>479</v>
      </c>
      <c r="D807" s="284">
        <v>1E-4</v>
      </c>
      <c r="E807" s="91">
        <v>0</v>
      </c>
      <c r="F807" s="186">
        <v>0</v>
      </c>
      <c r="G807" s="186">
        <v>0</v>
      </c>
      <c r="H807" s="186">
        <v>0</v>
      </c>
      <c r="I807" s="187">
        <v>0</v>
      </c>
      <c r="J807" s="186">
        <v>0</v>
      </c>
      <c r="K807" s="186">
        <v>0</v>
      </c>
      <c r="L807" s="186">
        <v>0</v>
      </c>
      <c r="M807" s="186">
        <v>0</v>
      </c>
      <c r="N807" s="188">
        <v>23.45</v>
      </c>
      <c r="O807" s="189">
        <v>0</v>
      </c>
      <c r="P807" s="186">
        <v>23.45</v>
      </c>
      <c r="Q807" s="189">
        <v>0</v>
      </c>
      <c r="R807" s="189">
        <v>0</v>
      </c>
      <c r="S807" s="189">
        <v>1E-4</v>
      </c>
      <c r="T807" s="188">
        <v>0</v>
      </c>
      <c r="U807" s="187">
        <v>0</v>
      </c>
      <c r="V807" s="189">
        <v>0</v>
      </c>
      <c r="W807" s="189">
        <v>0</v>
      </c>
      <c r="X807" s="188">
        <v>0</v>
      </c>
      <c r="Y807" s="188">
        <v>0</v>
      </c>
      <c r="Z807" s="186">
        <v>0</v>
      </c>
      <c r="AA807" s="186">
        <v>0</v>
      </c>
      <c r="AB807" s="186">
        <v>0</v>
      </c>
      <c r="AC807" s="186">
        <v>0</v>
      </c>
      <c r="AD807" s="188">
        <v>0</v>
      </c>
      <c r="AE807" s="189">
        <v>0.46800000000000003</v>
      </c>
      <c r="AF807" s="189">
        <v>0.46800000000000003</v>
      </c>
      <c r="AG807" s="189">
        <v>0</v>
      </c>
      <c r="AH807" s="191">
        <v>0</v>
      </c>
      <c r="AI807" s="186">
        <v>0</v>
      </c>
      <c r="AJ807" s="192">
        <v>7506425613564</v>
      </c>
      <c r="AK807" s="192" t="s">
        <v>262</v>
      </c>
      <c r="AL807" s="226"/>
      <c r="AM807" s="75">
        <v>1847</v>
      </c>
      <c r="AO807" s="188">
        <v>0</v>
      </c>
      <c r="AP807" s="188">
        <v>0</v>
      </c>
      <c r="AQ807" s="187">
        <v>0</v>
      </c>
      <c r="AR807" s="188">
        <v>0</v>
      </c>
      <c r="AS807" s="187">
        <v>0</v>
      </c>
      <c r="AT807" s="188">
        <v>0</v>
      </c>
      <c r="AU807" s="187">
        <v>0</v>
      </c>
      <c r="AV807" s="188">
        <v>-0.47</v>
      </c>
      <c r="AW807" s="187">
        <v>0</v>
      </c>
      <c r="AX807" s="188">
        <v>0</v>
      </c>
      <c r="AY807" s="187">
        <v>0</v>
      </c>
      <c r="AZ807" s="188">
        <v>-1E-3</v>
      </c>
      <c r="BA807" s="187">
        <v>0</v>
      </c>
      <c r="BB807" s="188">
        <v>0.46899999999999997</v>
      </c>
      <c r="BC807" s="187">
        <v>0</v>
      </c>
      <c r="BD807" s="75"/>
      <c r="BE807" s="75"/>
      <c r="BF807" s="75"/>
      <c r="BI807" s="194"/>
    </row>
    <row r="808" spans="1:61" ht="11.25" customHeight="1" x14ac:dyDescent="0.3">
      <c r="A808" s="184" t="s">
        <v>1462</v>
      </c>
      <c r="B808" s="185">
        <v>0</v>
      </c>
      <c r="C808" s="881" t="s">
        <v>462</v>
      </c>
      <c r="D808" s="284">
        <v>1E-4</v>
      </c>
      <c r="E808" s="91">
        <v>0</v>
      </c>
      <c r="F808" s="186">
        <v>0</v>
      </c>
      <c r="G808" s="186">
        <v>0</v>
      </c>
      <c r="H808" s="186">
        <v>0</v>
      </c>
      <c r="I808" s="187">
        <v>0</v>
      </c>
      <c r="J808" s="186">
        <v>0</v>
      </c>
      <c r="K808" s="186">
        <v>0</v>
      </c>
      <c r="L808" s="186">
        <v>0</v>
      </c>
      <c r="M808" s="186">
        <v>0</v>
      </c>
      <c r="N808" s="188">
        <v>0</v>
      </c>
      <c r="O808" s="189">
        <v>0</v>
      </c>
      <c r="P808" s="186">
        <v>0</v>
      </c>
      <c r="Q808" s="189">
        <v>0</v>
      </c>
      <c r="R808" s="189">
        <v>0</v>
      </c>
      <c r="S808" s="189">
        <v>1E-4</v>
      </c>
      <c r="T808" s="188">
        <v>0</v>
      </c>
      <c r="U808" s="187">
        <v>0</v>
      </c>
      <c r="V808" s="189">
        <v>0</v>
      </c>
      <c r="W808" s="189">
        <v>0</v>
      </c>
      <c r="X808" s="188">
        <v>0</v>
      </c>
      <c r="Y808" s="188">
        <v>0</v>
      </c>
      <c r="Z808" s="186">
        <v>0</v>
      </c>
      <c r="AA808" s="186">
        <v>0</v>
      </c>
      <c r="AB808" s="186">
        <v>0</v>
      </c>
      <c r="AC808" s="186">
        <v>0</v>
      </c>
      <c r="AD808" s="188">
        <v>0</v>
      </c>
      <c r="AE808" s="189">
        <v>0</v>
      </c>
      <c r="AF808" s="189">
        <v>0</v>
      </c>
      <c r="AG808" s="189">
        <v>0</v>
      </c>
      <c r="AH808" s="191">
        <v>0</v>
      </c>
      <c r="AI808" s="186">
        <v>0</v>
      </c>
      <c r="AJ808" s="192">
        <v>7506425608027</v>
      </c>
      <c r="AK808" s="192" t="s">
        <v>262</v>
      </c>
      <c r="AL808" s="226"/>
      <c r="AM808" s="75">
        <v>1830</v>
      </c>
      <c r="AO808" s="188">
        <v>0</v>
      </c>
      <c r="AP808" s="188">
        <v>0</v>
      </c>
      <c r="AQ808" s="187">
        <v>0</v>
      </c>
      <c r="AR808" s="188">
        <v>0</v>
      </c>
      <c r="AS808" s="187">
        <v>0</v>
      </c>
      <c r="AT808" s="188">
        <v>0</v>
      </c>
      <c r="AU808" s="187">
        <v>0</v>
      </c>
      <c r="AV808" s="188">
        <v>0</v>
      </c>
      <c r="AW808" s="187">
        <v>0</v>
      </c>
      <c r="AX808" s="188">
        <v>0</v>
      </c>
      <c r="AY808" s="187">
        <v>0</v>
      </c>
      <c r="AZ808" s="188">
        <v>0</v>
      </c>
      <c r="BA808" s="187">
        <v>0</v>
      </c>
      <c r="BB808" s="188">
        <v>0</v>
      </c>
      <c r="BC808" s="187">
        <v>0</v>
      </c>
      <c r="BD808" s="75"/>
      <c r="BE808" s="75"/>
      <c r="BF808" s="75"/>
      <c r="BI808" s="194"/>
    </row>
    <row r="809" spans="1:61" ht="11.25" customHeight="1" x14ac:dyDescent="0.3">
      <c r="A809" s="184" t="s">
        <v>1463</v>
      </c>
      <c r="B809" s="185">
        <v>0</v>
      </c>
      <c r="C809" s="879" t="s">
        <v>618</v>
      </c>
      <c r="D809" s="284">
        <v>1E-4</v>
      </c>
      <c r="E809" s="91">
        <v>0</v>
      </c>
      <c r="F809" s="186">
        <v>0</v>
      </c>
      <c r="G809" s="186">
        <v>0</v>
      </c>
      <c r="H809" s="186">
        <v>0</v>
      </c>
      <c r="I809" s="187">
        <v>0</v>
      </c>
      <c r="J809" s="186">
        <v>0</v>
      </c>
      <c r="K809" s="186">
        <v>0</v>
      </c>
      <c r="L809" s="186">
        <v>0</v>
      </c>
      <c r="M809" s="186">
        <v>0</v>
      </c>
      <c r="N809" s="188">
        <v>0</v>
      </c>
      <c r="O809" s="189">
        <v>0</v>
      </c>
      <c r="P809" s="186">
        <v>0</v>
      </c>
      <c r="Q809" s="189">
        <v>0</v>
      </c>
      <c r="R809" s="189">
        <v>0</v>
      </c>
      <c r="S809" s="189">
        <v>1E-4</v>
      </c>
      <c r="T809" s="188">
        <v>0</v>
      </c>
      <c r="U809" s="187">
        <v>0</v>
      </c>
      <c r="V809" s="189">
        <v>0</v>
      </c>
      <c r="W809" s="189">
        <v>0</v>
      </c>
      <c r="X809" s="188">
        <v>0</v>
      </c>
      <c r="Y809" s="188">
        <v>0</v>
      </c>
      <c r="Z809" s="186">
        <v>0</v>
      </c>
      <c r="AA809" s="186">
        <v>0</v>
      </c>
      <c r="AB809" s="186">
        <v>0</v>
      </c>
      <c r="AC809" s="186">
        <v>0</v>
      </c>
      <c r="AD809" s="188">
        <v>0</v>
      </c>
      <c r="AE809" s="189">
        <v>0</v>
      </c>
      <c r="AF809" s="189">
        <v>0</v>
      </c>
      <c r="AG809" s="189">
        <v>0</v>
      </c>
      <c r="AH809" s="191">
        <v>0</v>
      </c>
      <c r="AI809" s="186">
        <v>0</v>
      </c>
      <c r="AJ809" s="192">
        <v>7506425615445</v>
      </c>
      <c r="AK809" s="192" t="s">
        <v>262</v>
      </c>
      <c r="AL809" s="226"/>
      <c r="AM809" s="75">
        <v>1855</v>
      </c>
      <c r="AO809" s="188">
        <v>0</v>
      </c>
      <c r="AP809" s="188">
        <v>0</v>
      </c>
      <c r="AQ809" s="187">
        <v>0</v>
      </c>
      <c r="AR809" s="188">
        <v>0</v>
      </c>
      <c r="AS809" s="187">
        <v>0</v>
      </c>
      <c r="AT809" s="188">
        <v>0</v>
      </c>
      <c r="AU809" s="187">
        <v>0</v>
      </c>
      <c r="AV809" s="188">
        <v>0</v>
      </c>
      <c r="AW809" s="187">
        <v>0</v>
      </c>
      <c r="AX809" s="188">
        <v>0</v>
      </c>
      <c r="AY809" s="187">
        <v>0</v>
      </c>
      <c r="AZ809" s="188">
        <v>0</v>
      </c>
      <c r="BA809" s="187">
        <v>0</v>
      </c>
      <c r="BB809" s="188">
        <v>0</v>
      </c>
      <c r="BC809" s="187">
        <v>0</v>
      </c>
      <c r="BD809" s="75"/>
      <c r="BE809" s="75"/>
      <c r="BF809" s="75"/>
      <c r="BI809" s="194"/>
    </row>
    <row r="810" spans="1:61" ht="11.25" customHeight="1" x14ac:dyDescent="0.3">
      <c r="A810" s="184" t="s">
        <v>1464</v>
      </c>
      <c r="B810" s="185">
        <v>0</v>
      </c>
      <c r="C810" s="879" t="s">
        <v>524</v>
      </c>
      <c r="D810" s="284">
        <v>1063.8</v>
      </c>
      <c r="E810" s="91">
        <v>159.57</v>
      </c>
      <c r="F810" s="186">
        <v>0</v>
      </c>
      <c r="G810" s="186">
        <v>0</v>
      </c>
      <c r="H810" s="186">
        <v>0</v>
      </c>
      <c r="I810" s="187">
        <v>0</v>
      </c>
      <c r="J810" s="186">
        <v>200</v>
      </c>
      <c r="K810" s="186">
        <v>200</v>
      </c>
      <c r="L810" s="186">
        <v>173.25</v>
      </c>
      <c r="M810" s="186">
        <v>86.625</v>
      </c>
      <c r="N810" s="188">
        <v>0</v>
      </c>
      <c r="O810" s="189">
        <v>0</v>
      </c>
      <c r="P810" s="186">
        <v>0</v>
      </c>
      <c r="Q810" s="189">
        <v>86.625</v>
      </c>
      <c r="R810" s="189">
        <v>133.58250000000001</v>
      </c>
      <c r="S810" s="189">
        <v>890.55</v>
      </c>
      <c r="T810" s="188">
        <v>890.1</v>
      </c>
      <c r="U810" s="187">
        <v>133.51499999999999</v>
      </c>
      <c r="V810" s="189">
        <v>0</v>
      </c>
      <c r="W810" s="189">
        <v>0</v>
      </c>
      <c r="X810" s="188">
        <v>890.1</v>
      </c>
      <c r="Y810" s="188">
        <v>272.25</v>
      </c>
      <c r="Z810" s="186">
        <v>0</v>
      </c>
      <c r="AA810" s="186">
        <v>0</v>
      </c>
      <c r="AB810" s="186">
        <v>0</v>
      </c>
      <c r="AC810" s="186">
        <v>0</v>
      </c>
      <c r="AD810" s="188">
        <v>0</v>
      </c>
      <c r="AE810" s="189">
        <v>0</v>
      </c>
      <c r="AF810" s="189">
        <v>0</v>
      </c>
      <c r="AG810" s="189">
        <v>0</v>
      </c>
      <c r="AH810" s="191">
        <v>0</v>
      </c>
      <c r="AI810" s="186">
        <v>0</v>
      </c>
      <c r="AJ810" s="192">
        <v>7506425615452</v>
      </c>
      <c r="AK810" s="192" t="s">
        <v>262</v>
      </c>
      <c r="AL810" s="226"/>
      <c r="AM810" s="75">
        <v>1856</v>
      </c>
      <c r="AO810" s="188">
        <v>1616.6999999999998</v>
      </c>
      <c r="AP810" s="188">
        <v>-15.3</v>
      </c>
      <c r="AQ810" s="187">
        <v>0</v>
      </c>
      <c r="AR810" s="188">
        <v>1435.5</v>
      </c>
      <c r="AS810" s="187">
        <v>0</v>
      </c>
      <c r="AT810" s="188">
        <v>3429.8999999999996</v>
      </c>
      <c r="AU810" s="187">
        <v>0</v>
      </c>
      <c r="AV810" s="188">
        <v>54</v>
      </c>
      <c r="AW810" s="187">
        <v>0</v>
      </c>
      <c r="AX810" s="188">
        <v>-441.9</v>
      </c>
      <c r="AY810" s="187">
        <v>-22.094999999999999</v>
      </c>
      <c r="AZ810" s="188">
        <v>850.94999999999993</v>
      </c>
      <c r="BA810" s="187">
        <v>0</v>
      </c>
      <c r="BB810" s="188">
        <v>3123.45</v>
      </c>
      <c r="BC810" s="187">
        <v>34.704999999999998</v>
      </c>
      <c r="BD810" s="75"/>
      <c r="BE810" s="75"/>
      <c r="BF810" s="75"/>
      <c r="BI810" s="194"/>
    </row>
    <row r="811" spans="1:61" ht="11.25" customHeight="1" x14ac:dyDescent="0.3">
      <c r="A811" s="184" t="s">
        <v>1465</v>
      </c>
      <c r="B811" s="185">
        <v>0</v>
      </c>
      <c r="C811" s="877" t="s">
        <v>553</v>
      </c>
      <c r="D811" s="284">
        <v>1E-4</v>
      </c>
      <c r="E811" s="91">
        <v>0</v>
      </c>
      <c r="F811" s="186">
        <v>0</v>
      </c>
      <c r="G811" s="186">
        <v>0</v>
      </c>
      <c r="H811" s="186">
        <v>0</v>
      </c>
      <c r="I811" s="187">
        <v>0</v>
      </c>
      <c r="J811" s="186">
        <v>0</v>
      </c>
      <c r="K811" s="186">
        <v>0</v>
      </c>
      <c r="L811" s="186">
        <v>0</v>
      </c>
      <c r="M811" s="186">
        <v>0</v>
      </c>
      <c r="N811" s="188">
        <v>0</v>
      </c>
      <c r="O811" s="189">
        <v>0</v>
      </c>
      <c r="P811" s="186">
        <v>0</v>
      </c>
      <c r="Q811" s="189">
        <v>0</v>
      </c>
      <c r="R811" s="189">
        <v>0</v>
      </c>
      <c r="S811" s="189">
        <v>1E-4</v>
      </c>
      <c r="T811" s="188">
        <v>0</v>
      </c>
      <c r="U811" s="187">
        <v>0</v>
      </c>
      <c r="V811" s="189">
        <v>0</v>
      </c>
      <c r="W811" s="189">
        <v>0</v>
      </c>
      <c r="X811" s="188">
        <v>0</v>
      </c>
      <c r="Y811" s="188">
        <v>0</v>
      </c>
      <c r="Z811" s="186">
        <v>0</v>
      </c>
      <c r="AA811" s="186">
        <v>0</v>
      </c>
      <c r="AB811" s="186">
        <v>0</v>
      </c>
      <c r="AC811" s="186">
        <v>0</v>
      </c>
      <c r="AD811" s="188">
        <v>0</v>
      </c>
      <c r="AE811" s="189">
        <v>0</v>
      </c>
      <c r="AF811" s="189">
        <v>0</v>
      </c>
      <c r="AG811" s="189">
        <v>0</v>
      </c>
      <c r="AH811" s="191">
        <v>0</v>
      </c>
      <c r="AI811" s="186">
        <v>0</v>
      </c>
      <c r="AJ811" s="192">
        <v>7506425621361</v>
      </c>
      <c r="AK811" s="192" t="s">
        <v>262</v>
      </c>
      <c r="AM811" s="75">
        <v>1865</v>
      </c>
      <c r="AO811" s="188">
        <v>0</v>
      </c>
      <c r="AP811" s="188">
        <v>0</v>
      </c>
      <c r="AQ811" s="187">
        <v>0</v>
      </c>
      <c r="AR811" s="188">
        <v>0</v>
      </c>
      <c r="AS811" s="187">
        <v>0</v>
      </c>
      <c r="AT811" s="188">
        <v>0</v>
      </c>
      <c r="AU811" s="187">
        <v>0</v>
      </c>
      <c r="AV811" s="188">
        <v>0</v>
      </c>
      <c r="AW811" s="187">
        <v>0</v>
      </c>
      <c r="AX811" s="188">
        <v>0</v>
      </c>
      <c r="AY811" s="187">
        <v>0</v>
      </c>
      <c r="AZ811" s="188">
        <v>0</v>
      </c>
      <c r="BA811" s="187">
        <v>0</v>
      </c>
      <c r="BB811" s="188">
        <v>0</v>
      </c>
      <c r="BC811" s="187">
        <v>0</v>
      </c>
      <c r="BD811" s="75"/>
      <c r="BE811" s="75"/>
      <c r="BF811" s="75"/>
      <c r="BI811" s="194"/>
    </row>
    <row r="812" spans="1:61" ht="11.25" customHeight="1" x14ac:dyDescent="0.3">
      <c r="A812" s="184" t="s">
        <v>1466</v>
      </c>
      <c r="B812" s="185">
        <v>0</v>
      </c>
      <c r="C812" s="877" t="s">
        <v>216</v>
      </c>
      <c r="D812" s="284">
        <v>1E-4</v>
      </c>
      <c r="E812" s="91">
        <v>0</v>
      </c>
      <c r="F812" s="186">
        <v>0</v>
      </c>
      <c r="G812" s="186">
        <v>0</v>
      </c>
      <c r="H812" s="186">
        <v>0</v>
      </c>
      <c r="I812" s="187">
        <v>0</v>
      </c>
      <c r="J812" s="186">
        <v>0</v>
      </c>
      <c r="K812" s="186">
        <v>0</v>
      </c>
      <c r="L812" s="186">
        <v>0</v>
      </c>
      <c r="M812" s="186">
        <v>0</v>
      </c>
      <c r="N812" s="188">
        <v>0</v>
      </c>
      <c r="O812" s="189">
        <v>0</v>
      </c>
      <c r="P812" s="186">
        <v>0</v>
      </c>
      <c r="Q812" s="189">
        <v>0</v>
      </c>
      <c r="R812" s="189">
        <v>0</v>
      </c>
      <c r="S812" s="189">
        <v>1E-4</v>
      </c>
      <c r="T812" s="188">
        <v>0</v>
      </c>
      <c r="U812" s="187">
        <v>0</v>
      </c>
      <c r="V812" s="189">
        <v>0</v>
      </c>
      <c r="W812" s="189">
        <v>0</v>
      </c>
      <c r="X812" s="188">
        <v>0</v>
      </c>
      <c r="Y812" s="188">
        <v>0</v>
      </c>
      <c r="Z812" s="186">
        <v>0</v>
      </c>
      <c r="AA812" s="186">
        <v>0</v>
      </c>
      <c r="AB812" s="186">
        <v>0</v>
      </c>
      <c r="AC812" s="186">
        <v>0</v>
      </c>
      <c r="AD812" s="188">
        <v>0</v>
      </c>
      <c r="AE812" s="189">
        <v>0</v>
      </c>
      <c r="AF812" s="189">
        <v>0</v>
      </c>
      <c r="AG812" s="189">
        <v>0</v>
      </c>
      <c r="AH812" s="191">
        <v>0</v>
      </c>
      <c r="AI812" s="186">
        <v>0</v>
      </c>
      <c r="AJ812" s="192">
        <v>7501943494176</v>
      </c>
      <c r="AK812" s="192" t="s">
        <v>262</v>
      </c>
      <c r="AM812" s="75">
        <v>1802</v>
      </c>
      <c r="AO812" s="188">
        <v>0</v>
      </c>
      <c r="AP812" s="188">
        <v>0</v>
      </c>
      <c r="AQ812" s="187">
        <v>0</v>
      </c>
      <c r="AR812" s="188">
        <v>0</v>
      </c>
      <c r="AS812" s="187">
        <v>0</v>
      </c>
      <c r="AT812" s="188">
        <v>0</v>
      </c>
      <c r="AU812" s="187">
        <v>0</v>
      </c>
      <c r="AV812" s="188">
        <v>0</v>
      </c>
      <c r="AW812" s="187">
        <v>0</v>
      </c>
      <c r="AX812" s="188">
        <v>0</v>
      </c>
      <c r="AY812" s="187">
        <v>0</v>
      </c>
      <c r="AZ812" s="188">
        <v>0</v>
      </c>
      <c r="BA812" s="187">
        <v>0</v>
      </c>
      <c r="BB812" s="188">
        <v>0</v>
      </c>
      <c r="BC812" s="187">
        <v>0</v>
      </c>
      <c r="BD812" s="75"/>
      <c r="BE812" s="75"/>
      <c r="BF812" s="75"/>
      <c r="BI812" s="194"/>
    </row>
    <row r="813" spans="1:61" ht="11.25" customHeight="1" x14ac:dyDescent="0.3">
      <c r="A813" s="184" t="s">
        <v>1467</v>
      </c>
      <c r="B813" s="185">
        <v>0</v>
      </c>
      <c r="C813" s="878" t="s">
        <v>569</v>
      </c>
      <c r="D813" s="284">
        <v>1E-4</v>
      </c>
      <c r="E813" s="91">
        <v>0</v>
      </c>
      <c r="F813" s="186">
        <v>0</v>
      </c>
      <c r="G813" s="186">
        <v>0</v>
      </c>
      <c r="H813" s="186">
        <v>0</v>
      </c>
      <c r="I813" s="187">
        <v>0</v>
      </c>
      <c r="J813" s="186">
        <v>0</v>
      </c>
      <c r="K813" s="186">
        <v>0</v>
      </c>
      <c r="L813" s="186">
        <v>0</v>
      </c>
      <c r="M813" s="186">
        <v>0</v>
      </c>
      <c r="N813" s="188">
        <v>0</v>
      </c>
      <c r="O813" s="189">
        <v>0</v>
      </c>
      <c r="P813" s="186">
        <v>0</v>
      </c>
      <c r="Q813" s="189">
        <v>0</v>
      </c>
      <c r="R813" s="189">
        <v>0</v>
      </c>
      <c r="S813" s="189">
        <v>1E-4</v>
      </c>
      <c r="T813" s="188">
        <v>0</v>
      </c>
      <c r="U813" s="187">
        <v>0</v>
      </c>
      <c r="V813" s="189">
        <v>0</v>
      </c>
      <c r="W813" s="189">
        <v>0</v>
      </c>
      <c r="X813" s="188">
        <v>0</v>
      </c>
      <c r="Y813" s="188">
        <v>0</v>
      </c>
      <c r="Z813" s="186">
        <v>0</v>
      </c>
      <c r="AA813" s="186">
        <v>0</v>
      </c>
      <c r="AB813" s="186">
        <v>0</v>
      </c>
      <c r="AC813" s="186">
        <v>0</v>
      </c>
      <c r="AD813" s="188">
        <v>0</v>
      </c>
      <c r="AE813" s="189">
        <v>0</v>
      </c>
      <c r="AF813" s="189">
        <v>0</v>
      </c>
      <c r="AG813" s="189">
        <v>0</v>
      </c>
      <c r="AH813" s="191">
        <v>0</v>
      </c>
      <c r="AI813" s="186">
        <v>0</v>
      </c>
      <c r="AJ813" s="192">
        <v>7506425620340</v>
      </c>
      <c r="AK813" s="192" t="s">
        <v>262</v>
      </c>
      <c r="AM813" s="75">
        <v>1849</v>
      </c>
      <c r="AO813" s="188">
        <v>0</v>
      </c>
      <c r="AP813" s="188">
        <v>0</v>
      </c>
      <c r="AQ813" s="187">
        <v>0</v>
      </c>
      <c r="AR813" s="188">
        <v>0</v>
      </c>
      <c r="AS813" s="187">
        <v>0</v>
      </c>
      <c r="AT813" s="188">
        <v>0</v>
      </c>
      <c r="AU813" s="187">
        <v>0</v>
      </c>
      <c r="AV813" s="188">
        <v>0</v>
      </c>
      <c r="AW813" s="187">
        <v>0</v>
      </c>
      <c r="AX813" s="188">
        <v>0</v>
      </c>
      <c r="AY813" s="187">
        <v>0</v>
      </c>
      <c r="AZ813" s="188">
        <v>0</v>
      </c>
      <c r="BA813" s="187">
        <v>0</v>
      </c>
      <c r="BB813" s="188">
        <v>0</v>
      </c>
      <c r="BC813" s="187">
        <v>0</v>
      </c>
      <c r="BD813" s="75"/>
      <c r="BE813" s="75"/>
      <c r="BF813" s="75"/>
      <c r="BI813" s="194"/>
    </row>
    <row r="814" spans="1:61" ht="11.25" customHeight="1" x14ac:dyDescent="0.3">
      <c r="A814" s="184" t="s">
        <v>1468</v>
      </c>
      <c r="B814" s="185">
        <v>0</v>
      </c>
      <c r="C814" s="878" t="s">
        <v>1469</v>
      </c>
      <c r="D814" s="284">
        <v>144.054</v>
      </c>
      <c r="E814" s="91">
        <v>14.711959518013561</v>
      </c>
      <c r="F814" s="186">
        <v>0</v>
      </c>
      <c r="G814" s="186">
        <v>0</v>
      </c>
      <c r="H814" s="186">
        <v>0</v>
      </c>
      <c r="I814" s="187">
        <v>0</v>
      </c>
      <c r="J814" s="186">
        <v>250</v>
      </c>
      <c r="K814" s="186">
        <v>293.74876913633011</v>
      </c>
      <c r="L814" s="186">
        <v>0</v>
      </c>
      <c r="M814" s="186">
        <v>0</v>
      </c>
      <c r="N814" s="188">
        <v>0</v>
      </c>
      <c r="O814" s="189">
        <v>0</v>
      </c>
      <c r="P814" s="186">
        <v>0</v>
      </c>
      <c r="Q814" s="189">
        <v>0</v>
      </c>
      <c r="R814" s="189">
        <v>17.286480000000001</v>
      </c>
      <c r="S814" s="189">
        <v>144.054</v>
      </c>
      <c r="T814" s="188">
        <v>144.054</v>
      </c>
      <c r="U814" s="187">
        <v>14.711959518013561</v>
      </c>
      <c r="V814" s="189">
        <v>0</v>
      </c>
      <c r="W814" s="189">
        <v>0</v>
      </c>
      <c r="X814" s="188">
        <v>144.054</v>
      </c>
      <c r="Y814" s="188">
        <v>0</v>
      </c>
      <c r="Z814" s="186">
        <v>0</v>
      </c>
      <c r="AA814" s="186">
        <v>0</v>
      </c>
      <c r="AB814" s="186">
        <v>0</v>
      </c>
      <c r="AC814" s="186">
        <v>0</v>
      </c>
      <c r="AD814" s="188">
        <v>0</v>
      </c>
      <c r="AE814" s="189">
        <v>0</v>
      </c>
      <c r="AF814" s="189">
        <v>0</v>
      </c>
      <c r="AG814" s="189">
        <v>0</v>
      </c>
      <c r="AH814" s="191">
        <v>0</v>
      </c>
      <c r="AI814" s="186">
        <v>350</v>
      </c>
      <c r="AJ814" s="192">
        <v>7506425619665</v>
      </c>
      <c r="AK814" s="192" t="s">
        <v>262</v>
      </c>
      <c r="AM814" s="75">
        <v>1954</v>
      </c>
      <c r="AO814" s="188">
        <v>827.93333333333339</v>
      </c>
      <c r="AP814" s="188">
        <v>709.85000000000014</v>
      </c>
      <c r="AQ814" s="187">
        <v>202.81428571428575</v>
      </c>
      <c r="AR814" s="188">
        <v>992.976</v>
      </c>
      <c r="AS814" s="187">
        <v>283.70742857142858</v>
      </c>
      <c r="AT814" s="188">
        <v>780.97400000000005</v>
      </c>
      <c r="AU814" s="187">
        <v>223.1354285714286</v>
      </c>
      <c r="AV814" s="188">
        <v>185.27699999999999</v>
      </c>
      <c r="AW814" s="187">
        <v>52.936285714285717</v>
      </c>
      <c r="AX814" s="188">
        <v>0</v>
      </c>
      <c r="AY814" s="187">
        <v>0</v>
      </c>
      <c r="AZ814" s="188">
        <v>0</v>
      </c>
      <c r="BA814" s="187">
        <v>0</v>
      </c>
      <c r="BB814" s="188">
        <v>597.95900000000006</v>
      </c>
      <c r="BC814" s="187">
        <v>268.77581750758515</v>
      </c>
      <c r="BD814" s="75"/>
      <c r="BE814" s="75"/>
      <c r="BF814" s="75"/>
      <c r="BI814" s="194"/>
    </row>
    <row r="815" spans="1:61" ht="11.25" customHeight="1" x14ac:dyDescent="0.3">
      <c r="A815" s="184" t="s">
        <v>1470</v>
      </c>
      <c r="B815" s="205">
        <v>0</v>
      </c>
      <c r="C815" s="879" t="s">
        <v>619</v>
      </c>
      <c r="D815" s="342">
        <v>761.62799999999993</v>
      </c>
      <c r="E815" s="207">
        <v>3.3092588421500673</v>
      </c>
      <c r="F815" s="208">
        <v>9170</v>
      </c>
      <c r="G815" s="208">
        <v>9170</v>
      </c>
      <c r="H815" s="208">
        <v>5032.1849999999995</v>
      </c>
      <c r="I815" s="209">
        <v>54.876608505997815</v>
      </c>
      <c r="J815" s="208">
        <v>6800</v>
      </c>
      <c r="K815" s="208">
        <v>6904.5188333333326</v>
      </c>
      <c r="L815" s="208">
        <v>1106.165</v>
      </c>
      <c r="M815" s="208">
        <v>16.020884680040339</v>
      </c>
      <c r="N815" s="210">
        <v>0</v>
      </c>
      <c r="O815" s="211">
        <v>0</v>
      </c>
      <c r="P815" s="208">
        <v>0</v>
      </c>
      <c r="Q815" s="211">
        <v>16.267132352941179</v>
      </c>
      <c r="R815" s="211">
        <v>20.680799999999994</v>
      </c>
      <c r="S815" s="211">
        <v>4687.6479999999992</v>
      </c>
      <c r="T815" s="210">
        <v>4687.6390000000001</v>
      </c>
      <c r="U815" s="209">
        <v>20.367700254661724</v>
      </c>
      <c r="V815" s="211">
        <v>108.804</v>
      </c>
      <c r="W815" s="211">
        <v>0</v>
      </c>
      <c r="X815" s="210">
        <v>4578.835</v>
      </c>
      <c r="Y815" s="210">
        <v>2466.2240000000002</v>
      </c>
      <c r="Z815" s="208">
        <v>979.23599999999999</v>
      </c>
      <c r="AA815" s="208">
        <v>0</v>
      </c>
      <c r="AB815" s="208">
        <v>0</v>
      </c>
      <c r="AC815" s="208">
        <v>0</v>
      </c>
      <c r="AD815" s="210">
        <v>117.88000000000011</v>
      </c>
      <c r="AE815" s="211">
        <v>0</v>
      </c>
      <c r="AF815" s="211">
        <v>0</v>
      </c>
      <c r="AG815" s="211">
        <v>0</v>
      </c>
      <c r="AH815" s="212">
        <v>1</v>
      </c>
      <c r="AI815" s="208">
        <v>13050</v>
      </c>
      <c r="AJ815" s="192">
        <v>7506425626052</v>
      </c>
      <c r="AK815" s="192" t="s">
        <v>262</v>
      </c>
      <c r="AL815" s="411"/>
      <c r="AM815" s="75">
        <v>1871</v>
      </c>
      <c r="AN815" s="412"/>
      <c r="AO815" s="210">
        <v>8695.2486666666682</v>
      </c>
      <c r="AP815" s="210">
        <v>7960.8249999999998</v>
      </c>
      <c r="AQ815" s="209">
        <v>128.02870697973626</v>
      </c>
      <c r="AR815" s="210">
        <v>10871.326000000001</v>
      </c>
      <c r="AS815" s="209">
        <v>142.70577579417173</v>
      </c>
      <c r="AT815" s="210">
        <v>7253.5950000000003</v>
      </c>
      <c r="AU815" s="209">
        <v>113.02513695363265</v>
      </c>
      <c r="AV815" s="210">
        <v>5313.2620000000006</v>
      </c>
      <c r="AW815" s="209">
        <v>103.82163178141359</v>
      </c>
      <c r="AX815" s="210">
        <v>6346.8969999999999</v>
      </c>
      <c r="AY815" s="209">
        <v>95.225790209093546</v>
      </c>
      <c r="AZ815" s="210">
        <v>6836.5110000000004</v>
      </c>
      <c r="BA815" s="209">
        <v>102.25167197255745</v>
      </c>
      <c r="BB815" s="210">
        <v>6446.6269999999995</v>
      </c>
      <c r="BC815" s="209">
        <v>76.745559523809519</v>
      </c>
      <c r="BD815" s="75"/>
      <c r="BE815" s="75"/>
      <c r="BF815" s="75"/>
      <c r="BI815" s="194"/>
    </row>
    <row r="816" spans="1:61" ht="11.25" customHeight="1" x14ac:dyDescent="0.3">
      <c r="A816" s="184" t="s">
        <v>1471</v>
      </c>
      <c r="B816" s="185">
        <v>0</v>
      </c>
      <c r="C816" s="855">
        <v>90717</v>
      </c>
      <c r="D816" s="284">
        <v>1E-4</v>
      </c>
      <c r="E816" s="91">
        <v>0</v>
      </c>
      <c r="F816" s="186">
        <v>0</v>
      </c>
      <c r="G816" s="186">
        <v>0</v>
      </c>
      <c r="H816" s="186">
        <v>0</v>
      </c>
      <c r="I816" s="187">
        <v>0</v>
      </c>
      <c r="J816" s="186">
        <v>0</v>
      </c>
      <c r="K816" s="186">
        <v>0</v>
      </c>
      <c r="L816" s="186">
        <v>0</v>
      </c>
      <c r="M816" s="186">
        <v>0</v>
      </c>
      <c r="N816" s="188">
        <v>0</v>
      </c>
      <c r="O816" s="189">
        <v>0</v>
      </c>
      <c r="P816" s="186">
        <v>0</v>
      </c>
      <c r="Q816" s="189">
        <v>0</v>
      </c>
      <c r="R816" s="189">
        <v>0</v>
      </c>
      <c r="S816" s="189">
        <v>1E-4</v>
      </c>
      <c r="T816" s="188">
        <v>0</v>
      </c>
      <c r="U816" s="187">
        <v>0</v>
      </c>
      <c r="V816" s="189">
        <v>0</v>
      </c>
      <c r="W816" s="189">
        <v>0</v>
      </c>
      <c r="X816" s="188">
        <v>0</v>
      </c>
      <c r="Y816" s="188">
        <v>0</v>
      </c>
      <c r="Z816" s="186">
        <v>0</v>
      </c>
      <c r="AA816" s="186">
        <v>0</v>
      </c>
      <c r="AB816" s="186">
        <v>0</v>
      </c>
      <c r="AC816" s="186">
        <v>0</v>
      </c>
      <c r="AD816" s="188">
        <v>0</v>
      </c>
      <c r="AE816" s="189">
        <v>0</v>
      </c>
      <c r="AF816" s="189">
        <v>0</v>
      </c>
      <c r="AG816" s="189">
        <v>0</v>
      </c>
      <c r="AH816" s="191">
        <v>0</v>
      </c>
      <c r="AI816" s="186">
        <v>0</v>
      </c>
      <c r="AJ816" s="192">
        <v>7501943463493</v>
      </c>
      <c r="AK816" s="192" t="s">
        <v>262</v>
      </c>
      <c r="AM816" s="75">
        <v>90717</v>
      </c>
      <c r="AO816" s="188">
        <v>0</v>
      </c>
      <c r="AP816" s="188">
        <v>0</v>
      </c>
      <c r="AQ816" s="187">
        <v>0</v>
      </c>
      <c r="AR816" s="188">
        <v>0</v>
      </c>
      <c r="AS816" s="187">
        <v>0</v>
      </c>
      <c r="AT816" s="188">
        <v>0</v>
      </c>
      <c r="AU816" s="187">
        <v>0</v>
      </c>
      <c r="AV816" s="188">
        <v>0</v>
      </c>
      <c r="AW816" s="187">
        <v>0</v>
      </c>
      <c r="AX816" s="188">
        <v>0</v>
      </c>
      <c r="AY816" s="187">
        <v>0</v>
      </c>
      <c r="AZ816" s="188">
        <v>0</v>
      </c>
      <c r="BA816" s="187">
        <v>0</v>
      </c>
      <c r="BB816" s="188">
        <v>0</v>
      </c>
      <c r="BC816" s="187">
        <v>0</v>
      </c>
      <c r="BD816" s="75"/>
      <c r="BE816" s="75"/>
      <c r="BF816" s="75"/>
      <c r="BI816" s="194"/>
    </row>
    <row r="817" spans="1:61" ht="11.25" customHeight="1" x14ac:dyDescent="0.3">
      <c r="A817" s="184" t="s">
        <v>1472</v>
      </c>
      <c r="B817" s="185">
        <v>0</v>
      </c>
      <c r="C817" s="878" t="s">
        <v>223</v>
      </c>
      <c r="D817" s="284">
        <v>1E-4</v>
      </c>
      <c r="E817" s="91">
        <v>0</v>
      </c>
      <c r="F817" s="186">
        <v>0</v>
      </c>
      <c r="G817" s="186">
        <v>0</v>
      </c>
      <c r="H817" s="186">
        <v>0</v>
      </c>
      <c r="I817" s="187">
        <v>0</v>
      </c>
      <c r="J817" s="186">
        <v>0</v>
      </c>
      <c r="K817" s="186">
        <v>0</v>
      </c>
      <c r="L817" s="186">
        <v>0</v>
      </c>
      <c r="M817" s="186">
        <v>0</v>
      </c>
      <c r="N817" s="188">
        <v>0</v>
      </c>
      <c r="O817" s="189">
        <v>0</v>
      </c>
      <c r="P817" s="186">
        <v>0</v>
      </c>
      <c r="Q817" s="189">
        <v>0</v>
      </c>
      <c r="R817" s="189">
        <v>0</v>
      </c>
      <c r="S817" s="189">
        <v>1E-4</v>
      </c>
      <c r="T817" s="188">
        <v>0</v>
      </c>
      <c r="U817" s="187">
        <v>0</v>
      </c>
      <c r="V817" s="189">
        <v>0</v>
      </c>
      <c r="W817" s="189">
        <v>0</v>
      </c>
      <c r="X817" s="188">
        <v>0</v>
      </c>
      <c r="Y817" s="188">
        <v>0</v>
      </c>
      <c r="Z817" s="186">
        <v>0</v>
      </c>
      <c r="AA817" s="186">
        <v>0</v>
      </c>
      <c r="AB817" s="186">
        <v>0</v>
      </c>
      <c r="AC817" s="186">
        <v>0</v>
      </c>
      <c r="AD817" s="188">
        <v>0</v>
      </c>
      <c r="AE817" s="189">
        <v>0</v>
      </c>
      <c r="AF817" s="189">
        <v>0</v>
      </c>
      <c r="AG817" s="189">
        <v>0</v>
      </c>
      <c r="AH817" s="191">
        <v>0</v>
      </c>
      <c r="AI817" s="186">
        <v>0</v>
      </c>
      <c r="AJ817" s="192">
        <v>7501943463493</v>
      </c>
      <c r="AK817" s="192">
        <v>90717</v>
      </c>
      <c r="AM817" s="75">
        <v>1778</v>
      </c>
      <c r="AO817" s="188">
        <v>0</v>
      </c>
      <c r="AP817" s="188">
        <v>0</v>
      </c>
      <c r="AQ817" s="187">
        <v>0</v>
      </c>
      <c r="AR817" s="188">
        <v>0</v>
      </c>
      <c r="AS817" s="187">
        <v>0</v>
      </c>
      <c r="AT817" s="188">
        <v>0</v>
      </c>
      <c r="AU817" s="187">
        <v>0</v>
      </c>
      <c r="AV817" s="188">
        <v>0</v>
      </c>
      <c r="AW817" s="187">
        <v>0</v>
      </c>
      <c r="AX817" s="188">
        <v>0</v>
      </c>
      <c r="AY817" s="187">
        <v>0</v>
      </c>
      <c r="AZ817" s="188">
        <v>0</v>
      </c>
      <c r="BA817" s="187">
        <v>0</v>
      </c>
      <c r="BB817" s="188">
        <v>0</v>
      </c>
      <c r="BC817" s="187">
        <v>0</v>
      </c>
      <c r="BD817" s="75"/>
      <c r="BE817" s="75"/>
      <c r="BF817" s="75"/>
      <c r="BI817" s="194"/>
    </row>
    <row r="818" spans="1:61" s="92" customFormat="1" ht="11.25" customHeight="1" x14ac:dyDescent="0.3">
      <c r="A818" s="184" t="s">
        <v>1473</v>
      </c>
      <c r="B818" s="196">
        <v>0</v>
      </c>
      <c r="C818" s="885" t="s">
        <v>1474</v>
      </c>
      <c r="D818" s="378">
        <v>6827.512999999999</v>
      </c>
      <c r="E818" s="198">
        <v>70.38673195876288</v>
      </c>
      <c r="F818" s="199">
        <v>0</v>
      </c>
      <c r="G818" s="199">
        <v>0</v>
      </c>
      <c r="H818" s="199">
        <v>20.988</v>
      </c>
      <c r="I818" s="200">
        <v>0</v>
      </c>
      <c r="J818" s="199">
        <v>3000</v>
      </c>
      <c r="K818" s="199">
        <v>2910</v>
      </c>
      <c r="L818" s="199">
        <v>412.76800000000003</v>
      </c>
      <c r="M818" s="199">
        <v>14.184467353951892</v>
      </c>
      <c r="N818" s="201">
        <v>0</v>
      </c>
      <c r="O818" s="202">
        <v>0</v>
      </c>
      <c r="P818" s="199">
        <v>0</v>
      </c>
      <c r="Q818" s="202">
        <v>13.758933333333335</v>
      </c>
      <c r="R818" s="202">
        <v>64.357330000000005</v>
      </c>
      <c r="S818" s="202">
        <v>6435.7329999999993</v>
      </c>
      <c r="T818" s="201">
        <v>6435.1539999999995</v>
      </c>
      <c r="U818" s="200">
        <v>66.34179381443299</v>
      </c>
      <c r="V818" s="202">
        <v>197.05399999999997</v>
      </c>
      <c r="W818" s="202">
        <v>0</v>
      </c>
      <c r="X818" s="201">
        <v>6238.0999999999995</v>
      </c>
      <c r="Y818" s="201">
        <v>2522.058</v>
      </c>
      <c r="Z818" s="199">
        <v>1539.12</v>
      </c>
      <c r="AA818" s="199">
        <v>0</v>
      </c>
      <c r="AB818" s="199">
        <v>0</v>
      </c>
      <c r="AC818" s="199">
        <v>0</v>
      </c>
      <c r="AD818" s="201">
        <v>249.51999999999998</v>
      </c>
      <c r="AE818" s="202">
        <v>0</v>
      </c>
      <c r="AF818" s="202">
        <v>0</v>
      </c>
      <c r="AG818" s="202">
        <v>0</v>
      </c>
      <c r="AH818" s="203">
        <v>0</v>
      </c>
      <c r="AI818" s="199">
        <v>3000</v>
      </c>
      <c r="AJ818" s="413">
        <v>7506425622016</v>
      </c>
      <c r="AK818" s="413" t="s">
        <v>262</v>
      </c>
      <c r="AL818" s="414"/>
      <c r="AM818" s="92">
        <v>5064</v>
      </c>
      <c r="AN818" s="409"/>
      <c r="AO818" s="201">
        <v>2631.4683333333337</v>
      </c>
      <c r="AP818" s="201">
        <v>3387.2370000000001</v>
      </c>
      <c r="AQ818" s="200">
        <v>48.389099999999999</v>
      </c>
      <c r="AR818" s="201">
        <v>1865.0160000000001</v>
      </c>
      <c r="AS818" s="200">
        <v>28.692553846153846</v>
      </c>
      <c r="AT818" s="201">
        <v>2642.152</v>
      </c>
      <c r="AU818" s="200">
        <v>44.035866666666671</v>
      </c>
      <c r="AV818" s="201">
        <v>2648.5719999999997</v>
      </c>
      <c r="AW818" s="200">
        <v>52.446970297029694</v>
      </c>
      <c r="AX818" s="201">
        <v>2147.7750000000005</v>
      </c>
      <c r="AY818" s="200">
        <v>53.694375000000015</v>
      </c>
      <c r="AZ818" s="201">
        <v>1876.6659999999999</v>
      </c>
      <c r="BA818" s="200">
        <v>46.916649999999997</v>
      </c>
      <c r="BB818" s="201">
        <v>1853.94</v>
      </c>
      <c r="BC818" s="200">
        <v>37.078800000000001</v>
      </c>
      <c r="BD818" s="75"/>
      <c r="BE818" s="75"/>
      <c r="BI818" s="415"/>
    </row>
    <row r="819" spans="1:61" s="92" customFormat="1" ht="11.25" customHeight="1" x14ac:dyDescent="0.3">
      <c r="A819" s="184" t="s">
        <v>4974</v>
      </c>
      <c r="B819" s="416">
        <v>0</v>
      </c>
      <c r="C819" s="881" t="s">
        <v>4975</v>
      </c>
      <c r="D819" s="197">
        <v>1E-4</v>
      </c>
      <c r="E819" s="198">
        <v>0</v>
      </c>
      <c r="F819" s="199">
        <v>0</v>
      </c>
      <c r="G819" s="199">
        <v>0</v>
      </c>
      <c r="H819" s="199">
        <v>0</v>
      </c>
      <c r="I819" s="200">
        <v>0</v>
      </c>
      <c r="J819" s="199">
        <v>0</v>
      </c>
      <c r="K819" s="199">
        <v>0</v>
      </c>
      <c r="L819" s="199">
        <v>0</v>
      </c>
      <c r="M819" s="199">
        <v>0</v>
      </c>
      <c r="N819" s="201">
        <v>0</v>
      </c>
      <c r="O819" s="202">
        <v>1267</v>
      </c>
      <c r="P819" s="199">
        <v>1267</v>
      </c>
      <c r="Q819" s="202">
        <v>0</v>
      </c>
      <c r="R819" s="202">
        <v>0</v>
      </c>
      <c r="S819" s="202">
        <v>1E-4</v>
      </c>
      <c r="T819" s="201">
        <v>0</v>
      </c>
      <c r="U819" s="200">
        <v>0</v>
      </c>
      <c r="V819" s="202">
        <v>0</v>
      </c>
      <c r="W819" s="202">
        <v>0</v>
      </c>
      <c r="X819" s="201">
        <v>0</v>
      </c>
      <c r="Y819" s="201">
        <v>0</v>
      </c>
      <c r="Z819" s="199">
        <v>0</v>
      </c>
      <c r="AA819" s="199">
        <v>0</v>
      </c>
      <c r="AB819" s="199">
        <v>0</v>
      </c>
      <c r="AC819" s="199">
        <v>0</v>
      </c>
      <c r="AD819" s="201">
        <v>0</v>
      </c>
      <c r="AE819" s="202">
        <v>0</v>
      </c>
      <c r="AF819" s="202">
        <v>0</v>
      </c>
      <c r="AG819" s="202">
        <v>0</v>
      </c>
      <c r="AH819" s="203">
        <v>0</v>
      </c>
      <c r="AI819" s="199">
        <v>0</v>
      </c>
      <c r="AJ819" s="413">
        <v>7506425622016</v>
      </c>
      <c r="AK819" s="413" t="s">
        <v>262</v>
      </c>
      <c r="AL819" s="414"/>
      <c r="AM819" s="92">
        <v>1866</v>
      </c>
      <c r="AN819" s="409"/>
      <c r="AO819" s="201">
        <v>0</v>
      </c>
      <c r="AP819" s="201">
        <v>0</v>
      </c>
      <c r="AQ819" s="200">
        <v>0</v>
      </c>
      <c r="AR819" s="201">
        <v>0</v>
      </c>
      <c r="AS819" s="200">
        <v>0</v>
      </c>
      <c r="AT819" s="201">
        <v>0</v>
      </c>
      <c r="AU819" s="200">
        <v>0</v>
      </c>
      <c r="AV819" s="201">
        <v>0</v>
      </c>
      <c r="AW819" s="200">
        <v>0</v>
      </c>
      <c r="AX819" s="201">
        <v>0</v>
      </c>
      <c r="AY819" s="200">
        <v>0</v>
      </c>
      <c r="AZ819" s="201">
        <v>0</v>
      </c>
      <c r="BA819" s="200">
        <v>0</v>
      </c>
      <c r="BB819" s="201">
        <v>0</v>
      </c>
      <c r="BC819" s="200">
        <v>0</v>
      </c>
      <c r="BD819" s="75"/>
      <c r="BE819" s="75"/>
      <c r="BI819" s="415"/>
    </row>
    <row r="820" spans="1:61" ht="11.25" customHeight="1" x14ac:dyDescent="0.3">
      <c r="A820" s="184" t="s">
        <v>4974</v>
      </c>
      <c r="B820" s="417">
        <v>0</v>
      </c>
      <c r="C820" s="881" t="s">
        <v>630</v>
      </c>
      <c r="D820" s="55">
        <v>2501.8000000000002</v>
      </c>
      <c r="E820" s="91">
        <v>1.6257872173897379</v>
      </c>
      <c r="F820" s="186">
        <v>55820</v>
      </c>
      <c r="G820" s="186">
        <v>55820</v>
      </c>
      <c r="H820" s="186">
        <v>5836.25</v>
      </c>
      <c r="I820" s="187">
        <v>10.455481906126836</v>
      </c>
      <c r="J820" s="186">
        <v>47037.104000000007</v>
      </c>
      <c r="K820" s="186">
        <v>46164.712821707384</v>
      </c>
      <c r="L820" s="186">
        <v>6611.5</v>
      </c>
      <c r="M820" s="186">
        <v>14.321544738151534</v>
      </c>
      <c r="N820" s="188">
        <v>0</v>
      </c>
      <c r="O820" s="189">
        <v>0</v>
      </c>
      <c r="P820" s="186">
        <v>601.29999999999995</v>
      </c>
      <c r="Q820" s="189">
        <v>15.334277382383062</v>
      </c>
      <c r="R820" s="189">
        <v>1.1011838654012367</v>
      </c>
      <c r="S820" s="189">
        <v>1726.5499999999993</v>
      </c>
      <c r="T820" s="188">
        <v>1907.8500000000001</v>
      </c>
      <c r="U820" s="187">
        <v>1.2398105934515196</v>
      </c>
      <c r="V820" s="189">
        <v>18.55</v>
      </c>
      <c r="W820" s="189">
        <v>601.29999999999995</v>
      </c>
      <c r="X820" s="188">
        <v>1288.0000000000002</v>
      </c>
      <c r="Y820" s="188">
        <v>0</v>
      </c>
      <c r="Z820" s="186">
        <v>1045.8000000000002</v>
      </c>
      <c r="AA820" s="186">
        <v>0</v>
      </c>
      <c r="AB820" s="186">
        <v>0</v>
      </c>
      <c r="AC820" s="186">
        <v>0</v>
      </c>
      <c r="AD820" s="188">
        <v>376.95000000000073</v>
      </c>
      <c r="AE820" s="189">
        <v>0.34899999999999998</v>
      </c>
      <c r="AF820" s="189">
        <v>0</v>
      </c>
      <c r="AG820" s="189">
        <v>0</v>
      </c>
      <c r="AH820" s="191">
        <v>1</v>
      </c>
      <c r="AI820" s="186">
        <v>49034.830999999998</v>
      </c>
      <c r="AJ820" s="192">
        <v>7506425622016</v>
      </c>
      <c r="AK820" s="192">
        <v>1866</v>
      </c>
      <c r="AL820" s="76"/>
      <c r="AM820" s="75">
        <v>1878</v>
      </c>
      <c r="AO820" s="188">
        <v>28084.466666666664</v>
      </c>
      <c r="AP820" s="188">
        <v>20609.399999999998</v>
      </c>
      <c r="AQ820" s="187">
        <v>0</v>
      </c>
      <c r="AR820" s="188">
        <v>21193.200000000001</v>
      </c>
      <c r="AS820" s="187">
        <v>0</v>
      </c>
      <c r="AT820" s="188">
        <v>42450.8</v>
      </c>
      <c r="AU820" s="187">
        <v>100.87394397426534</v>
      </c>
      <c r="AV820" s="188">
        <v>41352.5</v>
      </c>
      <c r="AW820" s="187">
        <v>106.23872646607644</v>
      </c>
      <c r="AX820" s="188">
        <v>33271.35</v>
      </c>
      <c r="AY820" s="187">
        <v>72.820938258513806</v>
      </c>
      <c r="AZ820" s="188">
        <v>52794.700000000004</v>
      </c>
      <c r="BA820" s="187">
        <v>130.05391793379943</v>
      </c>
      <c r="BB820" s="188">
        <v>40204.15</v>
      </c>
      <c r="BC820" s="187">
        <v>98.567034735678973</v>
      </c>
      <c r="BD820" s="75"/>
      <c r="BE820" s="75"/>
      <c r="BF820" s="75"/>
      <c r="BI820" s="194"/>
    </row>
    <row r="821" spans="1:61" ht="11.25" customHeight="1" x14ac:dyDescent="0.3">
      <c r="A821" s="184" t="s">
        <v>4976</v>
      </c>
      <c r="B821" s="417">
        <v>0</v>
      </c>
      <c r="C821" s="881" t="s">
        <v>4977</v>
      </c>
      <c r="D821" s="55">
        <v>570.15</v>
      </c>
      <c r="E821" s="91">
        <v>0</v>
      </c>
      <c r="F821" s="186">
        <v>0</v>
      </c>
      <c r="G821" s="186">
        <v>0</v>
      </c>
      <c r="H821" s="186">
        <v>0</v>
      </c>
      <c r="I821" s="187">
        <v>0</v>
      </c>
      <c r="J821" s="186">
        <v>0</v>
      </c>
      <c r="K821" s="186">
        <v>0</v>
      </c>
      <c r="L821" s="186">
        <v>465.5</v>
      </c>
      <c r="M821" s="186">
        <v>0</v>
      </c>
      <c r="N821" s="188">
        <v>3775.8</v>
      </c>
      <c r="O821" s="189">
        <v>0</v>
      </c>
      <c r="P821" s="186">
        <v>3851.4</v>
      </c>
      <c r="Q821" s="189">
        <v>0</v>
      </c>
      <c r="R821" s="189">
        <v>0</v>
      </c>
      <c r="S821" s="189">
        <v>104.64999999999998</v>
      </c>
      <c r="T821" s="188">
        <v>93.1</v>
      </c>
      <c r="U821" s="187">
        <v>0</v>
      </c>
      <c r="V821" s="189">
        <v>17.5</v>
      </c>
      <c r="W821" s="189">
        <v>75.599999999999994</v>
      </c>
      <c r="X821" s="188">
        <v>0</v>
      </c>
      <c r="Y821" s="188">
        <v>0</v>
      </c>
      <c r="Z821" s="186">
        <v>0</v>
      </c>
      <c r="AA821" s="186">
        <v>0</v>
      </c>
      <c r="AB821" s="186">
        <v>0</v>
      </c>
      <c r="AC821" s="186">
        <v>0</v>
      </c>
      <c r="AD821" s="188">
        <v>11.550000000000011</v>
      </c>
      <c r="AE821" s="189">
        <v>75.596999999999994</v>
      </c>
      <c r="AF821" s="189">
        <v>75.248000000000005</v>
      </c>
      <c r="AG821" s="189">
        <v>75.248000000000005</v>
      </c>
      <c r="AH821" s="191">
        <v>1</v>
      </c>
      <c r="AI821" s="186">
        <v>0</v>
      </c>
      <c r="AJ821" s="192">
        <v>7506425622016</v>
      </c>
      <c r="AK821" s="192">
        <v>1866</v>
      </c>
      <c r="AL821" s="76"/>
      <c r="AM821" s="75">
        <v>5599</v>
      </c>
      <c r="AO821" s="188">
        <v>11051.949999999999</v>
      </c>
      <c r="AP821" s="188">
        <v>33155.85</v>
      </c>
      <c r="AQ821" s="187">
        <v>85.908438953999649</v>
      </c>
      <c r="AR821" s="188">
        <v>0</v>
      </c>
      <c r="AS821" s="187">
        <v>0</v>
      </c>
      <c r="AT821" s="188">
        <v>0</v>
      </c>
      <c r="AU821" s="187">
        <v>0</v>
      </c>
      <c r="AV821" s="188">
        <v>0</v>
      </c>
      <c r="AW821" s="187">
        <v>0</v>
      </c>
      <c r="AX821" s="188">
        <v>0</v>
      </c>
      <c r="AY821" s="187">
        <v>0</v>
      </c>
      <c r="AZ821" s="188">
        <v>0</v>
      </c>
      <c r="BA821" s="187">
        <v>0</v>
      </c>
      <c r="BB821" s="188">
        <v>0</v>
      </c>
      <c r="BC821" s="187">
        <v>0</v>
      </c>
      <c r="BD821" s="75"/>
      <c r="BE821" s="75"/>
      <c r="BF821" s="75"/>
      <c r="BI821" s="194"/>
    </row>
    <row r="822" spans="1:61" ht="11.25" customHeight="1" x14ac:dyDescent="0.3">
      <c r="A822" s="184" t="s">
        <v>1475</v>
      </c>
      <c r="B822" s="417">
        <v>0</v>
      </c>
      <c r="C822" s="881" t="s">
        <v>1476</v>
      </c>
      <c r="D822" s="55">
        <v>451.72500000000002</v>
      </c>
      <c r="E822" s="91">
        <v>0</v>
      </c>
      <c r="F822" s="186">
        <v>0</v>
      </c>
      <c r="G822" s="186">
        <v>0</v>
      </c>
      <c r="H822" s="186">
        <v>0</v>
      </c>
      <c r="I822" s="187">
        <v>0</v>
      </c>
      <c r="J822" s="186">
        <v>0</v>
      </c>
      <c r="K822" s="186">
        <v>0</v>
      </c>
      <c r="L822" s="186">
        <v>47.55</v>
      </c>
      <c r="M822" s="186">
        <v>0</v>
      </c>
      <c r="N822" s="188">
        <v>54.841000000000001</v>
      </c>
      <c r="O822" s="189">
        <v>0</v>
      </c>
      <c r="P822" s="186">
        <v>54.841000000000001</v>
      </c>
      <c r="Q822" s="189">
        <v>0</v>
      </c>
      <c r="R822" s="189">
        <v>0</v>
      </c>
      <c r="S822" s="189">
        <v>404.17500000000001</v>
      </c>
      <c r="T822" s="188">
        <v>404.17500000000001</v>
      </c>
      <c r="U822" s="187">
        <v>0</v>
      </c>
      <c r="V822" s="189">
        <v>0</v>
      </c>
      <c r="W822" s="189">
        <v>0</v>
      </c>
      <c r="X822" s="188">
        <v>404.17500000000001</v>
      </c>
      <c r="Y822" s="188">
        <v>0</v>
      </c>
      <c r="Z822" s="186">
        <v>47.55</v>
      </c>
      <c r="AA822" s="186">
        <v>47.55</v>
      </c>
      <c r="AB822" s="186">
        <v>0</v>
      </c>
      <c r="AC822" s="186">
        <v>0</v>
      </c>
      <c r="AD822" s="188">
        <v>0</v>
      </c>
      <c r="AE822" s="189">
        <v>0</v>
      </c>
      <c r="AF822" s="189">
        <v>0</v>
      </c>
      <c r="AG822" s="189">
        <v>0</v>
      </c>
      <c r="AH822" s="191">
        <v>1</v>
      </c>
      <c r="AI822" s="186">
        <v>0</v>
      </c>
      <c r="AJ822" s="192">
        <v>7506425622016</v>
      </c>
      <c r="AK822" s="192">
        <v>1866</v>
      </c>
      <c r="AL822" s="76"/>
      <c r="AM822" s="75">
        <v>5061</v>
      </c>
      <c r="AO822" s="188">
        <v>0.63300000000000001</v>
      </c>
      <c r="AP822" s="188">
        <v>0</v>
      </c>
      <c r="AQ822" s="187">
        <v>0</v>
      </c>
      <c r="AR822" s="188">
        <v>-3.0000000000000001E-3</v>
      </c>
      <c r="AS822" s="187">
        <v>0</v>
      </c>
      <c r="AT822" s="188">
        <v>1.9019999999999999</v>
      </c>
      <c r="AU822" s="187">
        <v>0</v>
      </c>
      <c r="AV822" s="188">
        <v>0</v>
      </c>
      <c r="AW822" s="187">
        <v>0</v>
      </c>
      <c r="AX822" s="188">
        <v>-3.0000000000000001E-3</v>
      </c>
      <c r="AY822" s="187">
        <v>0</v>
      </c>
      <c r="AZ822" s="188">
        <v>-10.145999999999999</v>
      </c>
      <c r="BA822" s="187">
        <v>0</v>
      </c>
      <c r="BB822" s="188">
        <v>-1.5859999999999999</v>
      </c>
      <c r="BC822" s="187">
        <v>0</v>
      </c>
      <c r="BD822" s="75"/>
      <c r="BE822" s="75"/>
      <c r="BF822" s="75"/>
      <c r="BI822" s="194"/>
    </row>
    <row r="823" spans="1:61" ht="11.25" customHeight="1" x14ac:dyDescent="0.3">
      <c r="A823" s="184" t="s">
        <v>1477</v>
      </c>
      <c r="B823" s="417">
        <v>0</v>
      </c>
      <c r="C823" s="881" t="s">
        <v>1478</v>
      </c>
      <c r="D823" s="55">
        <v>473.61599999999999</v>
      </c>
      <c r="E823" s="91">
        <v>0</v>
      </c>
      <c r="F823" s="186">
        <v>0</v>
      </c>
      <c r="G823" s="186">
        <v>0</v>
      </c>
      <c r="H823" s="186">
        <v>0</v>
      </c>
      <c r="I823" s="187">
        <v>0</v>
      </c>
      <c r="J823" s="186">
        <v>0</v>
      </c>
      <c r="K823" s="186">
        <v>0</v>
      </c>
      <c r="L823" s="186">
        <v>-79.195999999999998</v>
      </c>
      <c r="M823" s="186">
        <v>0</v>
      </c>
      <c r="N823" s="188">
        <v>810.21600000000001</v>
      </c>
      <c r="O823" s="189">
        <v>156.024</v>
      </c>
      <c r="P823" s="186">
        <v>990</v>
      </c>
      <c r="Q823" s="189">
        <v>0</v>
      </c>
      <c r="R823" s="189">
        <v>0</v>
      </c>
      <c r="S823" s="189">
        <v>552.81200000000001</v>
      </c>
      <c r="T823" s="188">
        <v>552.81600000000003</v>
      </c>
      <c r="U823" s="187">
        <v>0</v>
      </c>
      <c r="V823" s="189">
        <v>0</v>
      </c>
      <c r="W823" s="189">
        <v>23.76</v>
      </c>
      <c r="X823" s="188">
        <v>529.05600000000004</v>
      </c>
      <c r="Y823" s="188">
        <v>0</v>
      </c>
      <c r="Z823" s="186">
        <v>0</v>
      </c>
      <c r="AA823" s="186">
        <v>0</v>
      </c>
      <c r="AB823" s="186">
        <v>0</v>
      </c>
      <c r="AC823" s="186">
        <v>0</v>
      </c>
      <c r="AD823" s="188">
        <v>80.78</v>
      </c>
      <c r="AE823" s="189">
        <v>0</v>
      </c>
      <c r="AF823" s="189">
        <v>0</v>
      </c>
      <c r="AG823" s="189">
        <v>0</v>
      </c>
      <c r="AH823" s="191">
        <v>2</v>
      </c>
      <c r="AI823" s="186">
        <v>0</v>
      </c>
      <c r="AJ823" s="192">
        <v>7506425622016</v>
      </c>
      <c r="AK823" s="192">
        <v>1866</v>
      </c>
      <c r="AL823" s="76"/>
      <c r="AM823" s="75">
        <v>5068</v>
      </c>
      <c r="AO823" s="188">
        <v>4236.6733333333332</v>
      </c>
      <c r="AP823" s="188">
        <v>3636.0720000000001</v>
      </c>
      <c r="AQ823" s="187">
        <v>72.721440000000001</v>
      </c>
      <c r="AR823" s="188">
        <v>2561.3220000000001</v>
      </c>
      <c r="AS823" s="187">
        <v>26.961284210526316</v>
      </c>
      <c r="AT823" s="188">
        <v>6512.6260000000011</v>
      </c>
      <c r="AU823" s="187">
        <v>130.25252000000003</v>
      </c>
      <c r="AV823" s="188">
        <v>4561.13</v>
      </c>
      <c r="AW823" s="187">
        <v>91.2226</v>
      </c>
      <c r="AX823" s="188">
        <v>613.80799999999999</v>
      </c>
      <c r="AY823" s="187">
        <v>0</v>
      </c>
      <c r="AZ823" s="188">
        <v>13329.359999999999</v>
      </c>
      <c r="BA823" s="187">
        <v>444.31199999999995</v>
      </c>
      <c r="BB823" s="188">
        <v>12261.744000000001</v>
      </c>
      <c r="BC823" s="187">
        <v>49.046976000000001</v>
      </c>
      <c r="BD823" s="75"/>
      <c r="BE823" s="75"/>
      <c r="BF823" s="75"/>
      <c r="BI823" s="194"/>
    </row>
    <row r="824" spans="1:61" ht="11.25" customHeight="1" x14ac:dyDescent="0.3">
      <c r="A824" s="184" t="s">
        <v>1479</v>
      </c>
      <c r="B824" s="417">
        <v>0</v>
      </c>
      <c r="C824" s="881" t="s">
        <v>1480</v>
      </c>
      <c r="D824" s="55">
        <v>133.28</v>
      </c>
      <c r="E824" s="91">
        <v>0</v>
      </c>
      <c r="F824" s="186">
        <v>0</v>
      </c>
      <c r="G824" s="186">
        <v>0</v>
      </c>
      <c r="H824" s="186">
        <v>0</v>
      </c>
      <c r="I824" s="187">
        <v>0</v>
      </c>
      <c r="J824" s="186">
        <v>0</v>
      </c>
      <c r="K824" s="186">
        <v>0</v>
      </c>
      <c r="L824" s="186">
        <v>0</v>
      </c>
      <c r="M824" s="186">
        <v>0</v>
      </c>
      <c r="N824" s="188">
        <v>0</v>
      </c>
      <c r="O824" s="189">
        <v>0</v>
      </c>
      <c r="P824" s="186">
        <v>0</v>
      </c>
      <c r="Q824" s="189">
        <v>0</v>
      </c>
      <c r="R824" s="189">
        <v>0</v>
      </c>
      <c r="S824" s="189">
        <v>133.28</v>
      </c>
      <c r="T824" s="188">
        <v>133.28</v>
      </c>
      <c r="U824" s="187">
        <v>0</v>
      </c>
      <c r="V824" s="189">
        <v>0</v>
      </c>
      <c r="W824" s="189">
        <v>0</v>
      </c>
      <c r="X824" s="188">
        <v>133.28</v>
      </c>
      <c r="Y824" s="188">
        <v>0</v>
      </c>
      <c r="Z824" s="186">
        <v>0</v>
      </c>
      <c r="AA824" s="186">
        <v>0</v>
      </c>
      <c r="AB824" s="186">
        <v>0</v>
      </c>
      <c r="AC824" s="186">
        <v>0</v>
      </c>
      <c r="AD824" s="188">
        <v>0</v>
      </c>
      <c r="AE824" s="189">
        <v>0</v>
      </c>
      <c r="AF824" s="189">
        <v>0</v>
      </c>
      <c r="AG824" s="189">
        <v>0</v>
      </c>
      <c r="AH824" s="191">
        <v>1</v>
      </c>
      <c r="AI824" s="186">
        <v>0</v>
      </c>
      <c r="AJ824" s="192">
        <v>7506425631223</v>
      </c>
      <c r="AK824" s="192" t="s">
        <v>262</v>
      </c>
      <c r="AL824" s="76"/>
      <c r="AM824" s="75">
        <v>5044</v>
      </c>
      <c r="AO824" s="188">
        <v>0</v>
      </c>
      <c r="AP824" s="188">
        <v>0</v>
      </c>
      <c r="AQ824" s="187">
        <v>0</v>
      </c>
      <c r="AR824" s="188">
        <v>0</v>
      </c>
      <c r="AS824" s="187">
        <v>0</v>
      </c>
      <c r="AT824" s="188">
        <v>0</v>
      </c>
      <c r="AU824" s="187">
        <v>0</v>
      </c>
      <c r="AV824" s="188">
        <v>0</v>
      </c>
      <c r="AW824" s="187">
        <v>0</v>
      </c>
      <c r="AX824" s="188">
        <v>0</v>
      </c>
      <c r="AY824" s="187">
        <v>0</v>
      </c>
      <c r="AZ824" s="188">
        <v>0</v>
      </c>
      <c r="BA824" s="187">
        <v>0</v>
      </c>
      <c r="BB824" s="188">
        <v>0</v>
      </c>
      <c r="BC824" s="187">
        <v>0</v>
      </c>
      <c r="BD824" s="75"/>
      <c r="BE824" s="75"/>
      <c r="BF824" s="75"/>
      <c r="BI824" s="194"/>
    </row>
    <row r="825" spans="1:61" ht="11.25" customHeight="1" x14ac:dyDescent="0.3">
      <c r="A825" s="184" t="s">
        <v>1481</v>
      </c>
      <c r="B825" s="417">
        <v>0</v>
      </c>
      <c r="C825" s="881" t="s">
        <v>1482</v>
      </c>
      <c r="D825" s="55">
        <v>116.604</v>
      </c>
      <c r="E825" s="91">
        <v>0</v>
      </c>
      <c r="F825" s="186">
        <v>0</v>
      </c>
      <c r="G825" s="186">
        <v>0</v>
      </c>
      <c r="H825" s="186">
        <v>0</v>
      </c>
      <c r="I825" s="187">
        <v>0</v>
      </c>
      <c r="J825" s="186">
        <v>0</v>
      </c>
      <c r="K825" s="186">
        <v>0</v>
      </c>
      <c r="L825" s="186">
        <v>0</v>
      </c>
      <c r="M825" s="186">
        <v>0</v>
      </c>
      <c r="N825" s="188">
        <v>0</v>
      </c>
      <c r="O825" s="189">
        <v>0</v>
      </c>
      <c r="P825" s="186">
        <v>0</v>
      </c>
      <c r="Q825" s="189">
        <v>0</v>
      </c>
      <c r="R825" s="189">
        <v>0</v>
      </c>
      <c r="S825" s="189">
        <v>116.604</v>
      </c>
      <c r="T825" s="188">
        <v>116.604</v>
      </c>
      <c r="U825" s="187">
        <v>0</v>
      </c>
      <c r="V825" s="189">
        <v>0</v>
      </c>
      <c r="W825" s="189">
        <v>0</v>
      </c>
      <c r="X825" s="188">
        <v>116.604</v>
      </c>
      <c r="Y825" s="188">
        <v>0</v>
      </c>
      <c r="Z825" s="186">
        <v>0</v>
      </c>
      <c r="AA825" s="186">
        <v>0</v>
      </c>
      <c r="AB825" s="186">
        <v>0</v>
      </c>
      <c r="AC825" s="186">
        <v>0</v>
      </c>
      <c r="AD825" s="188">
        <v>0</v>
      </c>
      <c r="AE825" s="189">
        <v>0</v>
      </c>
      <c r="AF825" s="189">
        <v>0</v>
      </c>
      <c r="AG825" s="189">
        <v>0</v>
      </c>
      <c r="AH825" s="191">
        <v>2</v>
      </c>
      <c r="AI825" s="186">
        <v>0</v>
      </c>
      <c r="AJ825" s="192">
        <v>7506425631223</v>
      </c>
      <c r="AK825" s="192" t="s">
        <v>262</v>
      </c>
      <c r="AL825" s="76"/>
      <c r="AM825" s="75">
        <v>1980</v>
      </c>
      <c r="AO825" s="188">
        <v>0</v>
      </c>
      <c r="AP825" s="188">
        <v>0</v>
      </c>
      <c r="AQ825" s="187">
        <v>0</v>
      </c>
      <c r="AR825" s="188">
        <v>0</v>
      </c>
      <c r="AS825" s="187">
        <v>0</v>
      </c>
      <c r="AT825" s="188">
        <v>0</v>
      </c>
      <c r="AU825" s="187">
        <v>0</v>
      </c>
      <c r="AV825" s="188">
        <v>-2E-3</v>
      </c>
      <c r="AW825" s="187">
        <v>0</v>
      </c>
      <c r="AX825" s="188">
        <v>0</v>
      </c>
      <c r="AY825" s="187">
        <v>0</v>
      </c>
      <c r="AZ825" s="188">
        <v>0</v>
      </c>
      <c r="BA825" s="187">
        <v>0</v>
      </c>
      <c r="BB825" s="188">
        <v>-29.7</v>
      </c>
      <c r="BC825" s="187">
        <v>0</v>
      </c>
      <c r="BD825" s="75"/>
      <c r="BE825" s="75"/>
      <c r="BF825" s="75"/>
      <c r="BI825" s="194"/>
    </row>
    <row r="826" spans="1:61" ht="11.25" customHeight="1" x14ac:dyDescent="0.3">
      <c r="A826" s="184" t="s">
        <v>1483</v>
      </c>
      <c r="B826" s="417">
        <v>0</v>
      </c>
      <c r="C826" s="881" t="s">
        <v>1484</v>
      </c>
      <c r="D826" s="55">
        <v>24.236000000000001</v>
      </c>
      <c r="E826" s="91">
        <v>0</v>
      </c>
      <c r="F826" s="186">
        <v>0</v>
      </c>
      <c r="G826" s="186">
        <v>0</v>
      </c>
      <c r="H826" s="186">
        <v>0</v>
      </c>
      <c r="I826" s="187">
        <v>0</v>
      </c>
      <c r="J826" s="186">
        <v>0</v>
      </c>
      <c r="K826" s="186">
        <v>0</v>
      </c>
      <c r="L826" s="186">
        <v>0</v>
      </c>
      <c r="M826" s="186">
        <v>0</v>
      </c>
      <c r="N826" s="188">
        <v>7.008</v>
      </c>
      <c r="O826" s="189">
        <v>0</v>
      </c>
      <c r="P826" s="186">
        <v>7.008</v>
      </c>
      <c r="Q826" s="189">
        <v>0</v>
      </c>
      <c r="R826" s="189">
        <v>0</v>
      </c>
      <c r="S826" s="189">
        <v>24.236000000000001</v>
      </c>
      <c r="T826" s="188">
        <v>23.943999999999999</v>
      </c>
      <c r="U826" s="187">
        <v>0</v>
      </c>
      <c r="V826" s="189">
        <v>0</v>
      </c>
      <c r="W826" s="189">
        <v>0</v>
      </c>
      <c r="X826" s="188">
        <v>23.943999999999999</v>
      </c>
      <c r="Y826" s="188">
        <v>0.58399999999999996</v>
      </c>
      <c r="Z826" s="186">
        <v>0</v>
      </c>
      <c r="AA826" s="186">
        <v>0</v>
      </c>
      <c r="AB826" s="186">
        <v>0</v>
      </c>
      <c r="AC826" s="186">
        <v>0</v>
      </c>
      <c r="AD826" s="188">
        <v>0</v>
      </c>
      <c r="AE826" s="189">
        <v>0</v>
      </c>
      <c r="AF826" s="189">
        <v>0</v>
      </c>
      <c r="AG826" s="189">
        <v>0</v>
      </c>
      <c r="AH826" s="191">
        <v>2</v>
      </c>
      <c r="AI826" s="186">
        <v>0</v>
      </c>
      <c r="AJ826" s="192">
        <v>7506425631223</v>
      </c>
      <c r="AK826" s="192" t="s">
        <v>262</v>
      </c>
      <c r="AL826" s="76"/>
      <c r="AM826" s="75">
        <v>1990</v>
      </c>
      <c r="AO826" s="188">
        <v>-0.876</v>
      </c>
      <c r="AP826" s="188">
        <v>-2.6280000000000001</v>
      </c>
      <c r="AQ826" s="187">
        <v>0</v>
      </c>
      <c r="AR826" s="188">
        <v>0</v>
      </c>
      <c r="AS826" s="187">
        <v>0</v>
      </c>
      <c r="AT826" s="188">
        <v>0</v>
      </c>
      <c r="AU826" s="187">
        <v>0</v>
      </c>
      <c r="AV826" s="188">
        <v>4.0000000000000001E-3</v>
      </c>
      <c r="AW826" s="187">
        <v>0</v>
      </c>
      <c r="AX826" s="188">
        <v>-6.9980000000000002</v>
      </c>
      <c r="AY826" s="187">
        <v>0</v>
      </c>
      <c r="AZ826" s="188">
        <v>4.3879999999999999</v>
      </c>
      <c r="BA826" s="187">
        <v>0</v>
      </c>
      <c r="BB826" s="188">
        <v>131.40200000000002</v>
      </c>
      <c r="BC826" s="187">
        <v>0</v>
      </c>
      <c r="BD826" s="75"/>
      <c r="BE826" s="75"/>
      <c r="BF826" s="75"/>
      <c r="BI826" s="194"/>
    </row>
    <row r="827" spans="1:61" ht="11.25" customHeight="1" x14ac:dyDescent="0.3">
      <c r="A827" s="184" t="s">
        <v>1485</v>
      </c>
      <c r="B827" s="417">
        <v>0</v>
      </c>
      <c r="C827" s="881" t="s">
        <v>1486</v>
      </c>
      <c r="D827" s="55">
        <v>9123.7440000000006</v>
      </c>
      <c r="E827" s="91">
        <v>7.5862795131307834</v>
      </c>
      <c r="F827" s="186">
        <v>33150</v>
      </c>
      <c r="G827" s="186">
        <v>33150</v>
      </c>
      <c r="H827" s="186">
        <v>9874</v>
      </c>
      <c r="I827" s="187">
        <v>29.785822021116136</v>
      </c>
      <c r="J827" s="186">
        <v>31119.22</v>
      </c>
      <c r="K827" s="186">
        <v>36079.914999999994</v>
      </c>
      <c r="L827" s="186">
        <v>6060.5439999999999</v>
      </c>
      <c r="M827" s="186">
        <v>16.797556202668439</v>
      </c>
      <c r="N827" s="188">
        <v>0</v>
      </c>
      <c r="O827" s="189">
        <v>0</v>
      </c>
      <c r="P827" s="186">
        <v>0</v>
      </c>
      <c r="Q827" s="189">
        <v>19.475243916781977</v>
      </c>
      <c r="R827" s="189">
        <v>12.47190642953133</v>
      </c>
      <c r="S827" s="189">
        <v>12937.199999999999</v>
      </c>
      <c r="T827" s="188">
        <v>12867.008</v>
      </c>
      <c r="U827" s="187">
        <v>10.698756912259912</v>
      </c>
      <c r="V827" s="189">
        <v>268.8</v>
      </c>
      <c r="W827" s="189">
        <v>0</v>
      </c>
      <c r="X827" s="188">
        <v>12598.208000000001</v>
      </c>
      <c r="Y827" s="188">
        <v>7806.6239999999998</v>
      </c>
      <c r="Z827" s="186">
        <v>322.56</v>
      </c>
      <c r="AA827" s="186">
        <v>0</v>
      </c>
      <c r="AB827" s="186">
        <v>0</v>
      </c>
      <c r="AC827" s="186">
        <v>0</v>
      </c>
      <c r="AD827" s="188">
        <v>108.64000000000124</v>
      </c>
      <c r="AE827" s="189">
        <v>0</v>
      </c>
      <c r="AF827" s="189">
        <v>0</v>
      </c>
      <c r="AG827" s="189">
        <v>0</v>
      </c>
      <c r="AH827" s="191">
        <v>0</v>
      </c>
      <c r="AI827" s="186">
        <v>27390.526000000002</v>
      </c>
      <c r="AJ827" s="192">
        <v>7506425631223</v>
      </c>
      <c r="AK827" s="192" t="s">
        <v>262</v>
      </c>
      <c r="AL827" s="76"/>
      <c r="AM827" s="75">
        <v>5076</v>
      </c>
      <c r="AO827" s="188">
        <v>41344.139333333333</v>
      </c>
      <c r="AP827" s="188">
        <v>45757.161999999997</v>
      </c>
      <c r="AQ827" s="187">
        <v>101.68258222222222</v>
      </c>
      <c r="AR827" s="188">
        <v>41763.238000000005</v>
      </c>
      <c r="AS827" s="187">
        <v>83.526476000000002</v>
      </c>
      <c r="AT827" s="188">
        <v>36512.018000000004</v>
      </c>
      <c r="AU827" s="187">
        <v>91.280045000000015</v>
      </c>
      <c r="AV827" s="188">
        <v>32493.016</v>
      </c>
      <c r="AW827" s="187">
        <v>81.23254</v>
      </c>
      <c r="AX827" s="188">
        <v>34213.770000000004</v>
      </c>
      <c r="AY827" s="187">
        <v>97.753628571428592</v>
      </c>
      <c r="AZ827" s="188">
        <v>28100.808000000001</v>
      </c>
      <c r="BA827" s="187">
        <v>80.288022857142863</v>
      </c>
      <c r="BB827" s="188">
        <v>31691.08</v>
      </c>
      <c r="BC827" s="187">
        <v>70.424622222222226</v>
      </c>
      <c r="BD827" s="75"/>
      <c r="BE827" s="75"/>
      <c r="BF827" s="75"/>
      <c r="BI827" s="194"/>
    </row>
    <row r="828" spans="1:61" ht="11.25" customHeight="1" x14ac:dyDescent="0.3">
      <c r="A828" s="184" t="s">
        <v>1493</v>
      </c>
      <c r="B828" s="417">
        <v>0</v>
      </c>
      <c r="C828" s="881" t="s">
        <v>1494</v>
      </c>
      <c r="D828" s="55">
        <v>1310.0300000000002</v>
      </c>
      <c r="E828" s="91">
        <v>1.5229508519799348</v>
      </c>
      <c r="F828" s="186">
        <v>30030</v>
      </c>
      <c r="G828" s="186">
        <v>30030</v>
      </c>
      <c r="H828" s="186">
        <v>5969.1100000000006</v>
      </c>
      <c r="I828" s="187">
        <v>19.877156177156181</v>
      </c>
      <c r="J828" s="186">
        <v>36832.21</v>
      </c>
      <c r="K828" s="186">
        <v>25805.757256648361</v>
      </c>
      <c r="L828" s="186">
        <v>5665.6779999999999</v>
      </c>
      <c r="M828" s="186">
        <v>21.955092980425313</v>
      </c>
      <c r="N828" s="188">
        <v>1780.2420000000002</v>
      </c>
      <c r="O828" s="189">
        <v>0</v>
      </c>
      <c r="P828" s="186">
        <v>2146.6200000000003</v>
      </c>
      <c r="Q828" s="189">
        <v>21.210505695965573</v>
      </c>
      <c r="R828" s="189">
        <v>1.3141720249748805</v>
      </c>
      <c r="S828" s="189">
        <v>1613.4620000000014</v>
      </c>
      <c r="T828" s="188">
        <v>533.15800000000002</v>
      </c>
      <c r="U828" s="187">
        <v>0.61981285187355861</v>
      </c>
      <c r="V828" s="189">
        <v>8.07</v>
      </c>
      <c r="W828" s="189">
        <v>366.37800000000004</v>
      </c>
      <c r="X828" s="188">
        <v>158.70999999999992</v>
      </c>
      <c r="Y828" s="188">
        <v>0</v>
      </c>
      <c r="Z828" s="186">
        <v>0</v>
      </c>
      <c r="AA828" s="186">
        <v>0</v>
      </c>
      <c r="AB828" s="186">
        <v>0</v>
      </c>
      <c r="AC828" s="186">
        <v>0</v>
      </c>
      <c r="AD828" s="188">
        <v>422.32999999999993</v>
      </c>
      <c r="AE828" s="189">
        <v>2678.6989999999996</v>
      </c>
      <c r="AF828" s="189">
        <v>2678.6989999999996</v>
      </c>
      <c r="AG828" s="189">
        <v>0</v>
      </c>
      <c r="AH828" s="191">
        <v>0</v>
      </c>
      <c r="AI828" s="186">
        <v>21307.833999999999</v>
      </c>
      <c r="AJ828" s="192">
        <v>7506425631223</v>
      </c>
      <c r="AK828" s="192" t="s">
        <v>262</v>
      </c>
      <c r="AL828" s="76"/>
      <c r="AM828" s="75">
        <v>5075</v>
      </c>
      <c r="AO828" s="188">
        <v>29926.955999999995</v>
      </c>
      <c r="AP828" s="188">
        <v>36686.748</v>
      </c>
      <c r="AQ828" s="187">
        <v>108.02595008028462</v>
      </c>
      <c r="AR828" s="188">
        <v>30634.241999999998</v>
      </c>
      <c r="AS828" s="187">
        <v>97.947918746266311</v>
      </c>
      <c r="AT828" s="188">
        <v>22459.877999999997</v>
      </c>
      <c r="AU828" s="187">
        <v>74.614929558439655</v>
      </c>
      <c r="AV828" s="188">
        <v>18318.885999999999</v>
      </c>
      <c r="AW828" s="187">
        <v>85.143704541558776</v>
      </c>
      <c r="AX828" s="188">
        <v>15077.972000000002</v>
      </c>
      <c r="AY828" s="187">
        <v>60.757924072198847</v>
      </c>
      <c r="AZ828" s="188">
        <v>12671.484</v>
      </c>
      <c r="BA828" s="187">
        <v>49.916312320081538</v>
      </c>
      <c r="BB828" s="188">
        <v>40147.165999999997</v>
      </c>
      <c r="BC828" s="187">
        <v>100.58394920610485</v>
      </c>
      <c r="BD828" s="75"/>
      <c r="BE828" s="75"/>
      <c r="BF828" s="75"/>
      <c r="BI828" s="194"/>
    </row>
    <row r="829" spans="1:61" ht="11.25" customHeight="1" x14ac:dyDescent="0.3">
      <c r="A829" s="184" t="s">
        <v>1487</v>
      </c>
      <c r="B829" s="417">
        <v>0</v>
      </c>
      <c r="C829" s="881" t="s">
        <v>1488</v>
      </c>
      <c r="D829" s="55">
        <v>893</v>
      </c>
      <c r="E829" s="91">
        <v>3.4136138045722229</v>
      </c>
      <c r="F829" s="186">
        <v>0</v>
      </c>
      <c r="G829" s="186">
        <v>0</v>
      </c>
      <c r="H829" s="186">
        <v>0</v>
      </c>
      <c r="I829" s="187">
        <v>0</v>
      </c>
      <c r="J829" s="186">
        <v>7142.5349999999999</v>
      </c>
      <c r="K829" s="186">
        <v>7847.9879487589515</v>
      </c>
      <c r="L829" s="186">
        <v>5852</v>
      </c>
      <c r="M829" s="186">
        <v>74.566883106967708</v>
      </c>
      <c r="N829" s="188">
        <v>209</v>
      </c>
      <c r="O829" s="189">
        <v>0</v>
      </c>
      <c r="P829" s="186">
        <v>798</v>
      </c>
      <c r="Q829" s="189">
        <v>93.104198999374873</v>
      </c>
      <c r="R829" s="189">
        <v>-20.828739376145865</v>
      </c>
      <c r="S829" s="189">
        <v>-4959</v>
      </c>
      <c r="T829" s="188">
        <v>1729</v>
      </c>
      <c r="U829" s="187">
        <v>6.6093373662994104</v>
      </c>
      <c r="V829" s="189">
        <v>0</v>
      </c>
      <c r="W829" s="189">
        <v>589</v>
      </c>
      <c r="X829" s="188">
        <v>1140</v>
      </c>
      <c r="Y829" s="188">
        <v>304</v>
      </c>
      <c r="Z829" s="186">
        <v>836</v>
      </c>
      <c r="AA829" s="186">
        <v>209</v>
      </c>
      <c r="AB829" s="186">
        <v>0</v>
      </c>
      <c r="AC829" s="186">
        <v>0</v>
      </c>
      <c r="AD829" s="188">
        <v>988</v>
      </c>
      <c r="AE829" s="189">
        <v>418</v>
      </c>
      <c r="AF829" s="189">
        <v>418</v>
      </c>
      <c r="AG829" s="189">
        <v>0</v>
      </c>
      <c r="AH829" s="191">
        <v>1</v>
      </c>
      <c r="AI829" s="186">
        <v>13682</v>
      </c>
      <c r="AJ829" s="192">
        <v>7506425631223</v>
      </c>
      <c r="AK829" s="192" t="s">
        <v>262</v>
      </c>
      <c r="AL829" s="76"/>
      <c r="AM829" s="75">
        <v>1979</v>
      </c>
      <c r="AO829" s="188">
        <v>11514</v>
      </c>
      <c r="AP829" s="188">
        <v>21546</v>
      </c>
      <c r="AQ829" s="187">
        <v>0</v>
      </c>
      <c r="AR829" s="188">
        <v>2546</v>
      </c>
      <c r="AS829" s="187">
        <v>0</v>
      </c>
      <c r="AT829" s="188">
        <v>10450</v>
      </c>
      <c r="AU829" s="187">
        <v>348.33333333333331</v>
      </c>
      <c r="AV829" s="188">
        <v>19133</v>
      </c>
      <c r="AW829" s="187">
        <v>1275.5333333333333</v>
      </c>
      <c r="AX829" s="188">
        <v>7372</v>
      </c>
      <c r="AY829" s="187">
        <v>320.52173913043475</v>
      </c>
      <c r="AZ829" s="188">
        <v>11628</v>
      </c>
      <c r="BA829" s="187">
        <v>553.71428571428578</v>
      </c>
      <c r="BB829" s="188">
        <v>9025</v>
      </c>
      <c r="BC829" s="187">
        <v>0</v>
      </c>
      <c r="BD829" s="75"/>
      <c r="BE829" s="75"/>
      <c r="BF829" s="75"/>
      <c r="BI829" s="194"/>
    </row>
    <row r="830" spans="1:61" ht="11.25" customHeight="1" x14ac:dyDescent="0.3">
      <c r="A830" s="184" t="s">
        <v>1487</v>
      </c>
      <c r="B830" s="417">
        <v>0</v>
      </c>
      <c r="C830" s="881" t="s">
        <v>1489</v>
      </c>
      <c r="D830" s="55">
        <v>409.60700000000003</v>
      </c>
      <c r="E830" s="91">
        <v>0.34808081792075413</v>
      </c>
      <c r="F830" s="186">
        <v>52550</v>
      </c>
      <c r="G830" s="186">
        <v>52550</v>
      </c>
      <c r="H830" s="186">
        <v>17703.675000000003</v>
      </c>
      <c r="I830" s="187">
        <v>33.689200761179833</v>
      </c>
      <c r="J830" s="186">
        <v>32184.929999999997</v>
      </c>
      <c r="K830" s="186">
        <v>35302.749727500348</v>
      </c>
      <c r="L830" s="186">
        <v>6213.4260000000004</v>
      </c>
      <c r="M830" s="186">
        <v>17.600402370809739</v>
      </c>
      <c r="N830" s="188">
        <v>3396.5249999999996</v>
      </c>
      <c r="O830" s="189">
        <v>809.09400000000005</v>
      </c>
      <c r="P830" s="186">
        <v>4499.6049999999996</v>
      </c>
      <c r="Q830" s="189">
        <v>33.285860805041366</v>
      </c>
      <c r="R830" s="189">
        <v>11.0920135603837</v>
      </c>
      <c r="S830" s="189">
        <v>11899.856000000003</v>
      </c>
      <c r="T830" s="188">
        <v>1864.357</v>
      </c>
      <c r="U830" s="187">
        <v>1.5843159649524625</v>
      </c>
      <c r="V830" s="189">
        <v>569.25</v>
      </c>
      <c r="W830" s="189">
        <v>293.98599999999999</v>
      </c>
      <c r="X830" s="188">
        <v>1001.121</v>
      </c>
      <c r="Y830" s="188">
        <v>0</v>
      </c>
      <c r="Z830" s="186">
        <v>986.7</v>
      </c>
      <c r="AA830" s="186">
        <v>986.7</v>
      </c>
      <c r="AB830" s="186">
        <v>0</v>
      </c>
      <c r="AC830" s="186">
        <v>0</v>
      </c>
      <c r="AD830" s="188">
        <v>117.13999999999942</v>
      </c>
      <c r="AE830" s="189">
        <v>108.03</v>
      </c>
      <c r="AF830" s="189">
        <v>105.753</v>
      </c>
      <c r="AG830" s="189">
        <v>8.0960000000000001</v>
      </c>
      <c r="AH830" s="191">
        <v>0</v>
      </c>
      <c r="AI830" s="186">
        <v>27735.806999999997</v>
      </c>
      <c r="AJ830" s="192">
        <v>7506425631223</v>
      </c>
      <c r="AK830" s="192" t="s">
        <v>262</v>
      </c>
      <c r="AL830" s="76"/>
      <c r="AM830" s="75">
        <v>1970</v>
      </c>
      <c r="AO830" s="188">
        <v>22679.518</v>
      </c>
      <c r="AP830" s="188">
        <v>34590.902999999998</v>
      </c>
      <c r="AQ830" s="187">
        <v>11530.300999999999</v>
      </c>
      <c r="AR830" s="188">
        <v>8609.1059999999998</v>
      </c>
      <c r="AS830" s="187">
        <v>0</v>
      </c>
      <c r="AT830" s="188">
        <v>24838.544999999998</v>
      </c>
      <c r="AU830" s="187">
        <v>83.987208445198846</v>
      </c>
      <c r="AV830" s="188">
        <v>23189.712</v>
      </c>
      <c r="AW830" s="187">
        <v>79.380853148355953</v>
      </c>
      <c r="AX830" s="188">
        <v>16194.569000000003</v>
      </c>
      <c r="AY830" s="187">
        <v>52.492044707233276</v>
      </c>
      <c r="AZ830" s="188">
        <v>16847.241999999998</v>
      </c>
      <c r="BA830" s="187">
        <v>62.073907086419325</v>
      </c>
      <c r="BB830" s="188">
        <v>37475.618000000002</v>
      </c>
      <c r="BC830" s="187">
        <v>67.528891122175793</v>
      </c>
      <c r="BD830" s="75"/>
      <c r="BE830" s="75"/>
      <c r="BF830" s="75"/>
      <c r="BI830" s="194"/>
    </row>
    <row r="831" spans="1:61" ht="11.25" customHeight="1" x14ac:dyDescent="0.3">
      <c r="A831" s="184" t="s">
        <v>4978</v>
      </c>
      <c r="B831" s="417">
        <v>0</v>
      </c>
      <c r="C831" s="881" t="s">
        <v>4979</v>
      </c>
      <c r="D831" s="55">
        <v>570.00900000000001</v>
      </c>
      <c r="E831" s="91">
        <v>0</v>
      </c>
      <c r="F831" s="186">
        <v>0</v>
      </c>
      <c r="G831" s="186">
        <v>0</v>
      </c>
      <c r="H831" s="186">
        <v>0</v>
      </c>
      <c r="I831" s="187">
        <v>0</v>
      </c>
      <c r="J831" s="186">
        <v>0</v>
      </c>
      <c r="K831" s="186">
        <v>0</v>
      </c>
      <c r="L831" s="186">
        <v>-5.0000000000000001E-3</v>
      </c>
      <c r="M831" s="186">
        <v>0</v>
      </c>
      <c r="N831" s="188">
        <v>0</v>
      </c>
      <c r="O831" s="189">
        <v>0</v>
      </c>
      <c r="P831" s="186">
        <v>0</v>
      </c>
      <c r="Q831" s="189">
        <v>0</v>
      </c>
      <c r="R831" s="189">
        <v>0</v>
      </c>
      <c r="S831" s="189">
        <v>570.01400000000001</v>
      </c>
      <c r="T831" s="188">
        <v>448.56900000000002</v>
      </c>
      <c r="U831" s="187">
        <v>0</v>
      </c>
      <c r="V831" s="189">
        <v>0</v>
      </c>
      <c r="W831" s="189">
        <v>0</v>
      </c>
      <c r="X831" s="188">
        <v>448.56900000000002</v>
      </c>
      <c r="Y831" s="188">
        <v>37.950000000000003</v>
      </c>
      <c r="Z831" s="186">
        <v>0</v>
      </c>
      <c r="AA831" s="186">
        <v>0</v>
      </c>
      <c r="AB831" s="186">
        <v>0</v>
      </c>
      <c r="AC831" s="186">
        <v>0</v>
      </c>
      <c r="AD831" s="188">
        <v>1.2699999999999998</v>
      </c>
      <c r="AE831" s="189">
        <v>0</v>
      </c>
      <c r="AF831" s="189">
        <v>0</v>
      </c>
      <c r="AG831" s="189">
        <v>0</v>
      </c>
      <c r="AH831" s="191">
        <v>0</v>
      </c>
      <c r="AI831" s="186">
        <v>0</v>
      </c>
      <c r="AJ831" s="192">
        <v>7506425631223</v>
      </c>
      <c r="AK831" s="192" t="s">
        <v>262</v>
      </c>
      <c r="AL831" s="76"/>
      <c r="AM831" s="75">
        <v>5601</v>
      </c>
      <c r="AO831" s="188">
        <v>9408.5653333333339</v>
      </c>
      <c r="AP831" s="188">
        <v>-25.547999999999991</v>
      </c>
      <c r="AQ831" s="187">
        <v>-0.10644717027939003</v>
      </c>
      <c r="AR831" s="188">
        <v>28251.243999999999</v>
      </c>
      <c r="AS831" s="187">
        <v>108.37251482557031</v>
      </c>
      <c r="AT831" s="188">
        <v>0</v>
      </c>
      <c r="AU831" s="187">
        <v>0</v>
      </c>
      <c r="AV831" s="188">
        <v>0</v>
      </c>
      <c r="AW831" s="187">
        <v>0</v>
      </c>
      <c r="AX831" s="188">
        <v>0</v>
      </c>
      <c r="AY831" s="187">
        <v>0</v>
      </c>
      <c r="AZ831" s="188">
        <v>0</v>
      </c>
      <c r="BA831" s="187">
        <v>0</v>
      </c>
      <c r="BB831" s="188">
        <v>0</v>
      </c>
      <c r="BC831" s="187">
        <v>0</v>
      </c>
      <c r="BD831" s="75"/>
      <c r="BE831" s="75"/>
      <c r="BF831" s="75"/>
      <c r="BI831" s="194"/>
    </row>
    <row r="832" spans="1:61" ht="11.25" customHeight="1" x14ac:dyDescent="0.3">
      <c r="A832" s="184" t="s">
        <v>4978</v>
      </c>
      <c r="B832" s="417">
        <v>0</v>
      </c>
      <c r="C832" s="881" t="s">
        <v>4980</v>
      </c>
      <c r="D832" s="55">
        <v>38</v>
      </c>
      <c r="E832" s="91">
        <v>0</v>
      </c>
      <c r="F832" s="186">
        <v>0</v>
      </c>
      <c r="G832" s="186">
        <v>0</v>
      </c>
      <c r="H832" s="186">
        <v>0</v>
      </c>
      <c r="I832" s="187">
        <v>0</v>
      </c>
      <c r="J832" s="186">
        <v>0</v>
      </c>
      <c r="K832" s="186">
        <v>0</v>
      </c>
      <c r="L832" s="186">
        <v>-76</v>
      </c>
      <c r="M832" s="186">
        <v>0</v>
      </c>
      <c r="N832" s="188">
        <v>0</v>
      </c>
      <c r="O832" s="189">
        <v>0</v>
      </c>
      <c r="P832" s="186">
        <v>0</v>
      </c>
      <c r="Q832" s="189">
        <v>0</v>
      </c>
      <c r="R832" s="189">
        <v>0</v>
      </c>
      <c r="S832" s="189">
        <v>114</v>
      </c>
      <c r="T832" s="188">
        <v>0</v>
      </c>
      <c r="U832" s="187">
        <v>0</v>
      </c>
      <c r="V832" s="189">
        <v>0</v>
      </c>
      <c r="W832" s="189">
        <v>0</v>
      </c>
      <c r="X832" s="188">
        <v>0</v>
      </c>
      <c r="Y832" s="188">
        <v>0</v>
      </c>
      <c r="Z832" s="186">
        <v>0</v>
      </c>
      <c r="AA832" s="186">
        <v>0</v>
      </c>
      <c r="AB832" s="186">
        <v>0</v>
      </c>
      <c r="AC832" s="186">
        <v>0</v>
      </c>
      <c r="AD832" s="188">
        <v>76</v>
      </c>
      <c r="AE832" s="189">
        <v>0</v>
      </c>
      <c r="AF832" s="189">
        <v>0</v>
      </c>
      <c r="AG832" s="189">
        <v>0</v>
      </c>
      <c r="AH832" s="191">
        <v>0</v>
      </c>
      <c r="AI832" s="186">
        <v>0</v>
      </c>
      <c r="AJ832" s="192">
        <v>7506425631223</v>
      </c>
      <c r="AK832" s="192" t="s">
        <v>262</v>
      </c>
      <c r="AL832" s="76"/>
      <c r="AM832" s="75">
        <v>5638</v>
      </c>
      <c r="AO832" s="188">
        <v>2856.3333333333335</v>
      </c>
      <c r="AP832" s="188">
        <v>-171</v>
      </c>
      <c r="AQ832" s="187">
        <v>-1.7999999999999998</v>
      </c>
      <c r="AR832" s="188">
        <v>8740</v>
      </c>
      <c r="AS832" s="187">
        <v>70.096643541725143</v>
      </c>
      <c r="AT832" s="188">
        <v>0</v>
      </c>
      <c r="AU832" s="187">
        <v>0</v>
      </c>
      <c r="AV832" s="188">
        <v>0</v>
      </c>
      <c r="AW832" s="187">
        <v>0</v>
      </c>
      <c r="AX832" s="188">
        <v>0</v>
      </c>
      <c r="AY832" s="187">
        <v>0</v>
      </c>
      <c r="AZ832" s="188">
        <v>0</v>
      </c>
      <c r="BA832" s="187">
        <v>0</v>
      </c>
      <c r="BB832" s="188">
        <v>0</v>
      </c>
      <c r="BC832" s="187">
        <v>0</v>
      </c>
      <c r="BD832" s="75"/>
      <c r="BE832" s="75"/>
      <c r="BF832" s="75"/>
      <c r="BI832" s="194"/>
    </row>
    <row r="833" spans="1:61" ht="11.25" customHeight="1" x14ac:dyDescent="0.3">
      <c r="A833" s="184" t="s">
        <v>1490</v>
      </c>
      <c r="B833" s="417">
        <v>0</v>
      </c>
      <c r="C833" s="881" t="s">
        <v>1491</v>
      </c>
      <c r="D833" s="55">
        <v>351</v>
      </c>
      <c r="E833" s="91">
        <v>50.547235023041473</v>
      </c>
      <c r="F833" s="186">
        <v>0</v>
      </c>
      <c r="G833" s="186">
        <v>0</v>
      </c>
      <c r="H833" s="186">
        <v>0</v>
      </c>
      <c r="I833" s="187">
        <v>0</v>
      </c>
      <c r="J833" s="186">
        <v>260</v>
      </c>
      <c r="K833" s="186">
        <v>208.32000000000002</v>
      </c>
      <c r="L833" s="186">
        <v>81</v>
      </c>
      <c r="M833" s="186">
        <v>38.882488479262669</v>
      </c>
      <c r="N833" s="188">
        <v>0</v>
      </c>
      <c r="O833" s="189">
        <v>0</v>
      </c>
      <c r="P833" s="186">
        <v>0</v>
      </c>
      <c r="Q833" s="189">
        <v>31.153846153846153</v>
      </c>
      <c r="R833" s="189">
        <v>31.153846153846157</v>
      </c>
      <c r="S833" s="189">
        <v>270</v>
      </c>
      <c r="T833" s="188">
        <v>270</v>
      </c>
      <c r="U833" s="187">
        <v>38.882488479262669</v>
      </c>
      <c r="V833" s="189">
        <v>0</v>
      </c>
      <c r="W833" s="189">
        <v>0</v>
      </c>
      <c r="X833" s="188">
        <v>270</v>
      </c>
      <c r="Y833" s="188">
        <v>0</v>
      </c>
      <c r="Z833" s="186">
        <v>0</v>
      </c>
      <c r="AA833" s="186">
        <v>0</v>
      </c>
      <c r="AB833" s="186">
        <v>0</v>
      </c>
      <c r="AC833" s="186">
        <v>0</v>
      </c>
      <c r="AD833" s="188">
        <v>0</v>
      </c>
      <c r="AE833" s="189">
        <v>0</v>
      </c>
      <c r="AF833" s="189">
        <v>0</v>
      </c>
      <c r="AG833" s="189">
        <v>0</v>
      </c>
      <c r="AH833" s="191">
        <v>1</v>
      </c>
      <c r="AI833" s="186">
        <v>260</v>
      </c>
      <c r="AJ833" s="192">
        <v>7506425627646</v>
      </c>
      <c r="AK833" s="192" t="s">
        <v>262</v>
      </c>
      <c r="AL833" s="76"/>
      <c r="AM833" s="75">
        <v>5043</v>
      </c>
      <c r="AO833" s="188">
        <v>288</v>
      </c>
      <c r="AP833" s="188">
        <v>324</v>
      </c>
      <c r="AQ833" s="187">
        <v>129.6</v>
      </c>
      <c r="AR833" s="188">
        <v>432</v>
      </c>
      <c r="AS833" s="187">
        <v>172.8</v>
      </c>
      <c r="AT833" s="188">
        <v>108</v>
      </c>
      <c r="AU833" s="187">
        <v>43.2</v>
      </c>
      <c r="AV833" s="188">
        <v>162</v>
      </c>
      <c r="AW833" s="187">
        <v>76.173280106078352</v>
      </c>
      <c r="AX833" s="188">
        <v>297</v>
      </c>
      <c r="AY833" s="187">
        <v>129.6943231441048</v>
      </c>
      <c r="AZ833" s="188">
        <v>243</v>
      </c>
      <c r="BA833" s="187">
        <v>162</v>
      </c>
      <c r="BB833" s="188">
        <v>243</v>
      </c>
      <c r="BC833" s="187">
        <v>163.08724832214764</v>
      </c>
      <c r="BD833" s="75"/>
      <c r="BE833" s="75"/>
      <c r="BF833" s="75"/>
      <c r="BI833" s="194"/>
    </row>
    <row r="834" spans="1:61" ht="11.25" customHeight="1" x14ac:dyDescent="0.3">
      <c r="A834" s="184" t="s">
        <v>1492</v>
      </c>
      <c r="B834" s="417">
        <v>0</v>
      </c>
      <c r="C834" s="881" t="s">
        <v>574</v>
      </c>
      <c r="D834" s="55">
        <v>34540.100000000006</v>
      </c>
      <c r="E834" s="91">
        <v>7.1877428132291872</v>
      </c>
      <c r="F834" s="186">
        <v>151610</v>
      </c>
      <c r="G834" s="186">
        <v>151610</v>
      </c>
      <c r="H834" s="186">
        <v>40403.880000000005</v>
      </c>
      <c r="I834" s="187">
        <v>26.649877976386787</v>
      </c>
      <c r="J834" s="186">
        <v>166697.19600000003</v>
      </c>
      <c r="K834" s="186">
        <v>144162.5037129664</v>
      </c>
      <c r="L834" s="186">
        <v>19662.34</v>
      </c>
      <c r="M834" s="186">
        <v>13.639011180846683</v>
      </c>
      <c r="N834" s="188">
        <v>0</v>
      </c>
      <c r="O834" s="189">
        <v>3231.9</v>
      </c>
      <c r="P834" s="186">
        <v>3643.06</v>
      </c>
      <c r="Q834" s="189">
        <v>13.980679075129732</v>
      </c>
      <c r="R834" s="189">
        <v>9.9488728052750233</v>
      </c>
      <c r="S834" s="189">
        <v>55281.640000000014</v>
      </c>
      <c r="T834" s="188">
        <v>50176.72</v>
      </c>
      <c r="U834" s="187">
        <v>10.441699895814232</v>
      </c>
      <c r="V834" s="189">
        <v>4550.88</v>
      </c>
      <c r="W834" s="189">
        <v>411.16</v>
      </c>
      <c r="X834" s="188">
        <v>45214.68</v>
      </c>
      <c r="Y834" s="188">
        <v>28745.48</v>
      </c>
      <c r="Z834" s="186">
        <v>7770.62</v>
      </c>
      <c r="AA834" s="186">
        <v>0</v>
      </c>
      <c r="AB834" s="186">
        <v>0</v>
      </c>
      <c r="AC834" s="186">
        <v>0</v>
      </c>
      <c r="AD834" s="188">
        <v>1723.2999999999993</v>
      </c>
      <c r="AE834" s="189">
        <v>0</v>
      </c>
      <c r="AF834" s="189">
        <v>0</v>
      </c>
      <c r="AG834" s="189">
        <v>0</v>
      </c>
      <c r="AH834" s="191">
        <v>1</v>
      </c>
      <c r="AI834" s="186">
        <v>141052.73300000004</v>
      </c>
      <c r="AJ834" s="192">
        <v>7506425627646</v>
      </c>
      <c r="AK834" s="192" t="s">
        <v>262</v>
      </c>
      <c r="AL834" s="76"/>
      <c r="AM834" s="75">
        <v>1872</v>
      </c>
      <c r="AO834" s="188">
        <v>138791.96</v>
      </c>
      <c r="AP834" s="188">
        <v>128634.56000000001</v>
      </c>
      <c r="AQ834" s="187">
        <v>25726.912000000004</v>
      </c>
      <c r="AR834" s="188">
        <v>112377.02</v>
      </c>
      <c r="AS834" s="187">
        <v>244.29786956521741</v>
      </c>
      <c r="AT834" s="188">
        <v>175364.3</v>
      </c>
      <c r="AU834" s="187">
        <v>157.73277149247224</v>
      </c>
      <c r="AV834" s="188">
        <v>140408.48000000001</v>
      </c>
      <c r="AW834" s="187">
        <v>148.46957939480055</v>
      </c>
      <c r="AX834" s="188">
        <v>107900.24</v>
      </c>
      <c r="AY834" s="187">
        <v>102.63958753094069</v>
      </c>
      <c r="AZ834" s="188">
        <v>79351.600000000006</v>
      </c>
      <c r="BA834" s="187">
        <v>71.102606887106063</v>
      </c>
      <c r="BB834" s="188">
        <v>127725.59999999999</v>
      </c>
      <c r="BC834" s="187">
        <v>88.541523221349863</v>
      </c>
      <c r="BD834" s="75"/>
      <c r="BE834" s="75"/>
      <c r="BF834" s="75"/>
      <c r="BI834" s="194"/>
    </row>
    <row r="835" spans="1:61" ht="11.25" customHeight="1" x14ac:dyDescent="0.3">
      <c r="A835" s="184" t="s">
        <v>4981</v>
      </c>
      <c r="B835" s="417">
        <v>0</v>
      </c>
      <c r="C835" s="881" t="s">
        <v>4982</v>
      </c>
      <c r="D835" s="55">
        <v>11.399999999999999</v>
      </c>
      <c r="E835" s="91">
        <v>0</v>
      </c>
      <c r="F835" s="186">
        <v>0</v>
      </c>
      <c r="G835" s="186">
        <v>0</v>
      </c>
      <c r="H835" s="186">
        <v>0</v>
      </c>
      <c r="I835" s="187">
        <v>0</v>
      </c>
      <c r="J835" s="186">
        <v>0</v>
      </c>
      <c r="K835" s="186">
        <v>0</v>
      </c>
      <c r="L835" s="186">
        <v>2.66</v>
      </c>
      <c r="M835" s="186">
        <v>0</v>
      </c>
      <c r="N835" s="188">
        <v>100.69999999999999</v>
      </c>
      <c r="O835" s="189">
        <v>0</v>
      </c>
      <c r="P835" s="186">
        <v>134.89999999999998</v>
      </c>
      <c r="Q835" s="189">
        <v>0</v>
      </c>
      <c r="R835" s="189">
        <v>0</v>
      </c>
      <c r="S835" s="189">
        <v>8.7399999999999984</v>
      </c>
      <c r="T835" s="188">
        <v>0</v>
      </c>
      <c r="U835" s="187">
        <v>0</v>
      </c>
      <c r="V835" s="189">
        <v>-34.200000000000003</v>
      </c>
      <c r="W835" s="189">
        <v>34.200000000000003</v>
      </c>
      <c r="X835" s="188">
        <v>0</v>
      </c>
      <c r="Y835" s="188">
        <v>0</v>
      </c>
      <c r="Z835" s="186">
        <v>0</v>
      </c>
      <c r="AA835" s="186">
        <v>0</v>
      </c>
      <c r="AB835" s="186">
        <v>0</v>
      </c>
      <c r="AC835" s="186">
        <v>0</v>
      </c>
      <c r="AD835" s="188">
        <v>172.9</v>
      </c>
      <c r="AE835" s="189">
        <v>0</v>
      </c>
      <c r="AF835" s="189">
        <v>0</v>
      </c>
      <c r="AG835" s="189">
        <v>0</v>
      </c>
      <c r="AH835" s="191">
        <v>0</v>
      </c>
      <c r="AI835" s="186">
        <v>0</v>
      </c>
      <c r="AJ835" s="192">
        <v>7506425627646</v>
      </c>
      <c r="AK835" s="192" t="s">
        <v>262</v>
      </c>
      <c r="AL835" s="76"/>
      <c r="AM835" s="75">
        <v>5600</v>
      </c>
      <c r="AO835" s="188">
        <v>5385.9933333333329</v>
      </c>
      <c r="AP835" s="188">
        <v>16157.98</v>
      </c>
      <c r="AQ835" s="187">
        <v>12.786543506624238</v>
      </c>
      <c r="AR835" s="188">
        <v>0</v>
      </c>
      <c r="AS835" s="187">
        <v>0</v>
      </c>
      <c r="AT835" s="188">
        <v>0</v>
      </c>
      <c r="AU835" s="187">
        <v>0</v>
      </c>
      <c r="AV835" s="188">
        <v>0</v>
      </c>
      <c r="AW835" s="187">
        <v>0</v>
      </c>
      <c r="AX835" s="188">
        <v>0</v>
      </c>
      <c r="AY835" s="187">
        <v>0</v>
      </c>
      <c r="AZ835" s="188">
        <v>0</v>
      </c>
      <c r="BA835" s="187">
        <v>0</v>
      </c>
      <c r="BB835" s="188">
        <v>0</v>
      </c>
      <c r="BC835" s="187">
        <v>0</v>
      </c>
      <c r="BD835" s="75"/>
      <c r="BE835" s="75"/>
      <c r="BF835" s="75"/>
      <c r="BI835" s="194"/>
    </row>
    <row r="836" spans="1:61" ht="11.25" customHeight="1" x14ac:dyDescent="0.3">
      <c r="A836" s="184" t="s">
        <v>1495</v>
      </c>
      <c r="B836" s="196">
        <v>0</v>
      </c>
      <c r="C836" s="878" t="s">
        <v>244</v>
      </c>
      <c r="D836" s="378">
        <v>1E-4</v>
      </c>
      <c r="E836" s="198">
        <v>0</v>
      </c>
      <c r="F836" s="199">
        <v>0</v>
      </c>
      <c r="G836" s="199">
        <v>0</v>
      </c>
      <c r="H836" s="199">
        <v>0</v>
      </c>
      <c r="I836" s="200">
        <v>0</v>
      </c>
      <c r="J836" s="199">
        <v>0</v>
      </c>
      <c r="K836" s="199">
        <v>0</v>
      </c>
      <c r="L836" s="199">
        <v>0</v>
      </c>
      <c r="M836" s="199">
        <v>0</v>
      </c>
      <c r="N836" s="201">
        <v>15.99</v>
      </c>
      <c r="O836" s="202">
        <v>160.96600000000001</v>
      </c>
      <c r="P836" s="199">
        <v>176.95600000000002</v>
      </c>
      <c r="Q836" s="202">
        <v>0</v>
      </c>
      <c r="R836" s="202">
        <v>0</v>
      </c>
      <c r="S836" s="202">
        <v>1E-4</v>
      </c>
      <c r="T836" s="201">
        <v>0</v>
      </c>
      <c r="U836" s="200">
        <v>0</v>
      </c>
      <c r="V836" s="202">
        <v>0</v>
      </c>
      <c r="W836" s="202">
        <v>0</v>
      </c>
      <c r="X836" s="201">
        <v>0</v>
      </c>
      <c r="Y836" s="201">
        <v>0</v>
      </c>
      <c r="Z836" s="199">
        <v>0</v>
      </c>
      <c r="AA836" s="199">
        <v>0</v>
      </c>
      <c r="AB836" s="199">
        <v>0</v>
      </c>
      <c r="AC836" s="199">
        <v>0</v>
      </c>
      <c r="AD836" s="201">
        <v>0</v>
      </c>
      <c r="AE836" s="202">
        <v>0</v>
      </c>
      <c r="AF836" s="202">
        <v>0</v>
      </c>
      <c r="AG836" s="202">
        <v>0</v>
      </c>
      <c r="AH836" s="203">
        <v>0</v>
      </c>
      <c r="AI836" s="199">
        <v>0</v>
      </c>
      <c r="AJ836" s="192">
        <v>7501943458437</v>
      </c>
      <c r="AK836" s="192" t="s">
        <v>262</v>
      </c>
      <c r="AL836" s="408"/>
      <c r="AM836" s="75">
        <v>825</v>
      </c>
      <c r="AN836" s="409"/>
      <c r="AO836" s="201">
        <v>0</v>
      </c>
      <c r="AP836" s="201">
        <v>0</v>
      </c>
      <c r="AQ836" s="200">
        <v>0</v>
      </c>
      <c r="AR836" s="201">
        <v>0</v>
      </c>
      <c r="AS836" s="200">
        <v>0</v>
      </c>
      <c r="AT836" s="201">
        <v>0</v>
      </c>
      <c r="AU836" s="200">
        <v>0</v>
      </c>
      <c r="AV836" s="201">
        <v>0</v>
      </c>
      <c r="AW836" s="200">
        <v>0</v>
      </c>
      <c r="AX836" s="201">
        <v>0</v>
      </c>
      <c r="AY836" s="200">
        <v>0</v>
      </c>
      <c r="AZ836" s="201">
        <v>0</v>
      </c>
      <c r="BA836" s="200">
        <v>0</v>
      </c>
      <c r="BB836" s="201">
        <v>0</v>
      </c>
      <c r="BC836" s="200">
        <v>0</v>
      </c>
      <c r="BD836" s="75"/>
      <c r="BE836" s="75"/>
      <c r="BF836" s="75"/>
      <c r="BI836" s="194"/>
    </row>
    <row r="837" spans="1:61" ht="11.25" customHeight="1" x14ac:dyDescent="0.3">
      <c r="A837" s="184" t="s">
        <v>1496</v>
      </c>
      <c r="B837" s="185">
        <v>0</v>
      </c>
      <c r="C837" s="878" t="s">
        <v>1497</v>
      </c>
      <c r="D837" s="284">
        <v>4005.4949999999999</v>
      </c>
      <c r="E837" s="91">
        <v>8.0918234578534882</v>
      </c>
      <c r="F837" s="186">
        <v>13820</v>
      </c>
      <c r="G837" s="186">
        <v>13820</v>
      </c>
      <c r="H837" s="186">
        <v>0</v>
      </c>
      <c r="I837" s="187">
        <v>0</v>
      </c>
      <c r="J837" s="188">
        <v>14610.577000000001</v>
      </c>
      <c r="K837" s="186">
        <v>14850.15715257288</v>
      </c>
      <c r="L837" s="186">
        <v>2135.1970000000001</v>
      </c>
      <c r="M837" s="187">
        <v>14.378278815925286</v>
      </c>
      <c r="N837" s="189">
        <v>655.05700000000002</v>
      </c>
      <c r="O837" s="189">
        <v>83.680999999999997</v>
      </c>
      <c r="P837" s="189">
        <v>761.12400000000002</v>
      </c>
      <c r="Q837" s="189">
        <v>19.823453926562927</v>
      </c>
      <c r="R837" s="189">
        <v>3.8402959718839296</v>
      </c>
      <c r="S837" s="189">
        <v>1870.2979999999998</v>
      </c>
      <c r="T837" s="188">
        <v>1865.4999999999998</v>
      </c>
      <c r="U837" s="187">
        <v>3.7686469863589096</v>
      </c>
      <c r="V837" s="189">
        <v>1184.326</v>
      </c>
      <c r="W837" s="189">
        <v>22.385999999999999</v>
      </c>
      <c r="X837" s="188">
        <v>658.78799999999978</v>
      </c>
      <c r="Y837" s="188">
        <v>22.919</v>
      </c>
      <c r="Z837" s="186">
        <v>255.84</v>
      </c>
      <c r="AA837" s="186">
        <v>255.84</v>
      </c>
      <c r="AB837" s="186">
        <v>0</v>
      </c>
      <c r="AC837" s="187">
        <v>0</v>
      </c>
      <c r="AD837" s="188">
        <v>6.9299999999998363</v>
      </c>
      <c r="AE837" s="189">
        <v>9.5939999999999994</v>
      </c>
      <c r="AF837" s="189">
        <v>9.5939999999999994</v>
      </c>
      <c r="AG837" s="189">
        <v>2.665</v>
      </c>
      <c r="AH837" s="191">
        <v>2</v>
      </c>
      <c r="AI837" s="186">
        <v>14318.411000000002</v>
      </c>
      <c r="AJ837" s="192">
        <v>7501943458451</v>
      </c>
      <c r="AK837" s="192" t="s">
        <v>262</v>
      </c>
      <c r="AL837" s="226"/>
      <c r="AM837" s="75">
        <v>5031</v>
      </c>
      <c r="AO837" s="188">
        <v>11526.659666666666</v>
      </c>
      <c r="AP837" s="188">
        <v>14073.332</v>
      </c>
      <c r="AQ837" s="187">
        <v>91.59284948310453</v>
      </c>
      <c r="AR837" s="188">
        <v>12132.16</v>
      </c>
      <c r="AS837" s="187">
        <v>81.534971704068511</v>
      </c>
      <c r="AT837" s="188">
        <v>8374.4870000000028</v>
      </c>
      <c r="AU837" s="187">
        <v>54.540215403738578</v>
      </c>
      <c r="AV837" s="188">
        <v>9379.7459999999992</v>
      </c>
      <c r="AW837" s="187">
        <v>74.857632967875048</v>
      </c>
      <c r="AX837" s="188">
        <v>11140.78</v>
      </c>
      <c r="AY837" s="187">
        <v>86.366304553092647</v>
      </c>
      <c r="AZ837" s="188">
        <v>9810.9359999999997</v>
      </c>
      <c r="BA837" s="187">
        <v>84.659197693761755</v>
      </c>
      <c r="BB837" s="188">
        <v>7819.1170000000002</v>
      </c>
      <c r="BC837" s="187">
        <v>51.552978084411251</v>
      </c>
      <c r="BD837" s="75"/>
      <c r="BE837" s="75"/>
      <c r="BF837" s="75"/>
      <c r="BI837" s="194"/>
    </row>
    <row r="838" spans="1:61" ht="11.25" customHeight="1" x14ac:dyDescent="0.3">
      <c r="A838" s="184" t="s">
        <v>1498</v>
      </c>
      <c r="B838" s="185">
        <v>0</v>
      </c>
      <c r="C838" s="878" t="s">
        <v>1499</v>
      </c>
      <c r="D838" s="284">
        <v>806.2</v>
      </c>
      <c r="E838" s="91">
        <v>2.0154999999999998</v>
      </c>
      <c r="F838" s="186">
        <v>0</v>
      </c>
      <c r="G838" s="186">
        <v>0</v>
      </c>
      <c r="H838" s="186">
        <v>0</v>
      </c>
      <c r="I838" s="187">
        <v>0</v>
      </c>
      <c r="J838" s="188">
        <v>0</v>
      </c>
      <c r="K838" s="186">
        <v>12000</v>
      </c>
      <c r="L838" s="186">
        <v>800.08400000000006</v>
      </c>
      <c r="M838" s="187">
        <v>6.6673666666666671</v>
      </c>
      <c r="N838" s="189">
        <v>3731.3160000000003</v>
      </c>
      <c r="O838" s="189">
        <v>0</v>
      </c>
      <c r="P838" s="189">
        <v>3731.3160000000003</v>
      </c>
      <c r="Q838" s="189">
        <v>0</v>
      </c>
      <c r="R838" s="189">
        <v>0</v>
      </c>
      <c r="S838" s="189">
        <v>6.1159999999999854</v>
      </c>
      <c r="T838" s="188">
        <v>6.1159999999999997</v>
      </c>
      <c r="U838" s="187">
        <v>1.5289999999999998E-2</v>
      </c>
      <c r="V838" s="189">
        <v>0</v>
      </c>
      <c r="W838" s="189">
        <v>0</v>
      </c>
      <c r="X838" s="188">
        <v>6.1159999999999997</v>
      </c>
      <c r="Y838" s="188">
        <v>6.1159999999999997</v>
      </c>
      <c r="Z838" s="186">
        <v>0</v>
      </c>
      <c r="AA838" s="186">
        <v>0</v>
      </c>
      <c r="AB838" s="186">
        <v>0</v>
      </c>
      <c r="AC838" s="187">
        <v>0</v>
      </c>
      <c r="AD838" s="188">
        <v>0</v>
      </c>
      <c r="AE838" s="189">
        <v>0</v>
      </c>
      <c r="AF838" s="189">
        <v>0</v>
      </c>
      <c r="AG838" s="189">
        <v>0</v>
      </c>
      <c r="AH838" s="191">
        <v>2</v>
      </c>
      <c r="AI838" s="186">
        <v>0</v>
      </c>
      <c r="AJ838" s="192">
        <v>7501943458451</v>
      </c>
      <c r="AK838" s="192" t="s">
        <v>262</v>
      </c>
      <c r="AL838" s="226"/>
      <c r="AM838" s="75">
        <v>5042</v>
      </c>
      <c r="AO838" s="188">
        <v>144.74199999999999</v>
      </c>
      <c r="AP838" s="188">
        <v>-0.56000000000000005</v>
      </c>
      <c r="AQ838" s="187">
        <v>0</v>
      </c>
      <c r="AR838" s="188">
        <v>-0.56000000000000005</v>
      </c>
      <c r="AS838" s="187">
        <v>0</v>
      </c>
      <c r="AT838" s="188">
        <v>435.346</v>
      </c>
      <c r="AU838" s="187">
        <v>0</v>
      </c>
      <c r="AV838" s="188">
        <v>2716.0560000000005</v>
      </c>
      <c r="AW838" s="187">
        <v>0</v>
      </c>
      <c r="AX838" s="188">
        <v>9686.616</v>
      </c>
      <c r="AY838" s="187">
        <v>80.721800000000002</v>
      </c>
      <c r="AZ838" s="188">
        <v>5999.7919999999995</v>
      </c>
      <c r="BA838" s="187">
        <v>66.664355555555559</v>
      </c>
      <c r="BB838" s="188">
        <v>7538.2480000000005</v>
      </c>
      <c r="BC838" s="187">
        <v>125.63746666666667</v>
      </c>
      <c r="BD838" s="75"/>
      <c r="BE838" s="75"/>
      <c r="BF838" s="75"/>
      <c r="BI838" s="194"/>
    </row>
    <row r="839" spans="1:61" ht="11.25" customHeight="1" x14ac:dyDescent="0.3">
      <c r="A839" s="184" t="s">
        <v>1500</v>
      </c>
      <c r="B839" s="185">
        <v>0</v>
      </c>
      <c r="C839" s="878" t="s">
        <v>245</v>
      </c>
      <c r="D839" s="284">
        <v>19827.599999999999</v>
      </c>
      <c r="E839" s="91">
        <v>9.5158315969502976</v>
      </c>
      <c r="F839" s="186">
        <v>67580</v>
      </c>
      <c r="G839" s="186">
        <v>67580</v>
      </c>
      <c r="H839" s="186">
        <v>16528</v>
      </c>
      <c r="I839" s="187">
        <v>24.456939923054158</v>
      </c>
      <c r="J839" s="188">
        <v>70674.862999999998</v>
      </c>
      <c r="K839" s="186">
        <v>62509.302937920293</v>
      </c>
      <c r="L839" s="186">
        <v>7901.1990000000005</v>
      </c>
      <c r="M839" s="187">
        <v>12.640036968332375</v>
      </c>
      <c r="N839" s="189">
        <v>519.14200000000005</v>
      </c>
      <c r="O839" s="189">
        <v>4715.451</v>
      </c>
      <c r="P839" s="189">
        <v>6106.0479999999998</v>
      </c>
      <c r="Q839" s="189">
        <v>19.819277187703921</v>
      </c>
      <c r="R839" s="189">
        <v>12.078297626130523</v>
      </c>
      <c r="S839" s="189">
        <v>28454.400999999998</v>
      </c>
      <c r="T839" s="188">
        <v>27720.796999999999</v>
      </c>
      <c r="U839" s="187">
        <v>13.304002299080324</v>
      </c>
      <c r="V839" s="189">
        <v>10210.147999999999</v>
      </c>
      <c r="W839" s="189">
        <v>871.45500000000015</v>
      </c>
      <c r="X839" s="188">
        <v>16639.193999999996</v>
      </c>
      <c r="Y839" s="188">
        <v>3960.19</v>
      </c>
      <c r="Z839" s="186">
        <v>6958.848</v>
      </c>
      <c r="AA839" s="186">
        <v>519.14200000000005</v>
      </c>
      <c r="AB839" s="186">
        <v>0</v>
      </c>
      <c r="AC839" s="187">
        <v>0</v>
      </c>
      <c r="AD839" s="188">
        <v>436.51999999999862</v>
      </c>
      <c r="AE839" s="189">
        <v>533.5329999999999</v>
      </c>
      <c r="AF839" s="189">
        <v>533.5329999999999</v>
      </c>
      <c r="AG839" s="189">
        <v>0</v>
      </c>
      <c r="AH839" s="191">
        <v>1</v>
      </c>
      <c r="AI839" s="186">
        <v>89763.817999999999</v>
      </c>
      <c r="AJ839" s="192">
        <v>7501943458451</v>
      </c>
      <c r="AK839" s="192" t="s">
        <v>262</v>
      </c>
      <c r="AL839" s="226"/>
      <c r="AM839" s="75">
        <v>826</v>
      </c>
      <c r="AO839" s="188">
        <v>49699.948666666671</v>
      </c>
      <c r="AP839" s="188">
        <v>64485.571000000004</v>
      </c>
      <c r="AQ839" s="187">
        <v>100.28046246137504</v>
      </c>
      <c r="AR839" s="188">
        <v>41807.990000000005</v>
      </c>
      <c r="AS839" s="187">
        <v>50.381168553934444</v>
      </c>
      <c r="AT839" s="188">
        <v>42806.285000000003</v>
      </c>
      <c r="AU839" s="187">
        <v>32.557911659426523</v>
      </c>
      <c r="AV839" s="188">
        <v>73179.345000000001</v>
      </c>
      <c r="AW839" s="187">
        <v>92.06398108924995</v>
      </c>
      <c r="AX839" s="188">
        <v>89604.762000000002</v>
      </c>
      <c r="AY839" s="187">
        <v>76.026655938653818</v>
      </c>
      <c r="AZ839" s="188">
        <v>82300.486000000004</v>
      </c>
      <c r="BA839" s="187">
        <v>66.46072577074284</v>
      </c>
      <c r="BB839" s="188">
        <v>170671.44</v>
      </c>
      <c r="BC839" s="187">
        <v>135.36193105144773</v>
      </c>
      <c r="BD839" s="75"/>
      <c r="BE839" s="75"/>
      <c r="BF839" s="75"/>
      <c r="BI839" s="194"/>
    </row>
    <row r="840" spans="1:61" ht="11.25" customHeight="1" x14ac:dyDescent="0.3">
      <c r="A840" s="184" t="s">
        <v>4769</v>
      </c>
      <c r="B840" s="185">
        <v>0</v>
      </c>
      <c r="C840" s="878" t="s">
        <v>4770</v>
      </c>
      <c r="D840" s="284">
        <v>10744.125</v>
      </c>
      <c r="E840" s="91">
        <v>2.2821804085389599</v>
      </c>
      <c r="F840" s="186">
        <v>99050</v>
      </c>
      <c r="G840" s="186">
        <v>99050</v>
      </c>
      <c r="H840" s="186">
        <v>35961</v>
      </c>
      <c r="I840" s="187">
        <v>36.30590610802625</v>
      </c>
      <c r="J840" s="188">
        <v>100000</v>
      </c>
      <c r="K840" s="186">
        <v>141235</v>
      </c>
      <c r="L840" s="186">
        <v>27833.399999999998</v>
      </c>
      <c r="M840" s="187">
        <v>19.707154742096506</v>
      </c>
      <c r="N840" s="189">
        <v>1706.7750000000001</v>
      </c>
      <c r="O840" s="189">
        <v>26.25</v>
      </c>
      <c r="P840" s="189">
        <v>2037</v>
      </c>
      <c r="Q840" s="189">
        <v>29.870399999999997</v>
      </c>
      <c r="R840" s="189">
        <v>5.6615175000000013</v>
      </c>
      <c r="S840" s="189">
        <v>18871.725000000002</v>
      </c>
      <c r="T840" s="188">
        <v>12726</v>
      </c>
      <c r="U840" s="187">
        <v>2.7031543172726309</v>
      </c>
      <c r="V840" s="189">
        <v>2948.4</v>
      </c>
      <c r="W840" s="189">
        <v>303.97500000000002</v>
      </c>
      <c r="X840" s="188">
        <v>9473.625</v>
      </c>
      <c r="Y840" s="188">
        <v>3607.2750000000001</v>
      </c>
      <c r="Z840" s="186">
        <v>3704.3999999999996</v>
      </c>
      <c r="AA840" s="186">
        <v>648.90000000000009</v>
      </c>
      <c r="AB840" s="186">
        <v>1525.65</v>
      </c>
      <c r="AC840" s="187">
        <v>2906</v>
      </c>
      <c r="AD840" s="188">
        <v>199.5</v>
      </c>
      <c r="AE840" s="189">
        <v>371.17500000000001</v>
      </c>
      <c r="AF840" s="189">
        <v>371.17500000000001</v>
      </c>
      <c r="AG840" s="189">
        <v>0</v>
      </c>
      <c r="AH840" s="191">
        <v>0</v>
      </c>
      <c r="AI840" s="186">
        <v>0</v>
      </c>
      <c r="AJ840" s="192">
        <v>7501943458451</v>
      </c>
      <c r="AK840" s="192" t="s">
        <v>262</v>
      </c>
      <c r="AL840" s="226"/>
      <c r="AM840" s="75">
        <v>5094</v>
      </c>
      <c r="AO840" s="188">
        <v>105423.30833333333</v>
      </c>
      <c r="AP840" s="188">
        <v>137655.495</v>
      </c>
      <c r="AQ840" s="187">
        <v>98.325353571428565</v>
      </c>
      <c r="AR840" s="188">
        <v>111843.355</v>
      </c>
      <c r="AS840" s="187">
        <v>74.562236666666664</v>
      </c>
      <c r="AT840" s="188">
        <v>66771.074999999997</v>
      </c>
      <c r="AU840" s="187">
        <v>222.57024999999996</v>
      </c>
      <c r="AV840" s="188">
        <v>3002.99</v>
      </c>
      <c r="AW840" s="187">
        <v>0</v>
      </c>
      <c r="AX840" s="188">
        <v>-3812.05</v>
      </c>
      <c r="AY840" s="187">
        <v>0</v>
      </c>
      <c r="AZ840" s="188">
        <v>26482.564999999999</v>
      </c>
      <c r="BA840" s="187">
        <v>126.18556725592032</v>
      </c>
      <c r="BB840" s="188">
        <v>70727.455000000002</v>
      </c>
      <c r="BC840" s="187">
        <v>90.707623151603769</v>
      </c>
      <c r="BD840" s="75"/>
      <c r="BE840" s="75"/>
      <c r="BF840" s="75"/>
      <c r="BI840" s="194"/>
    </row>
    <row r="841" spans="1:61" ht="11.25" customHeight="1" x14ac:dyDescent="0.3">
      <c r="A841" s="184" t="s">
        <v>4894</v>
      </c>
      <c r="B841" s="185">
        <v>0</v>
      </c>
      <c r="C841" s="878" t="s">
        <v>4895</v>
      </c>
      <c r="D841" s="284">
        <v>7334.6130000000003</v>
      </c>
      <c r="E841" s="91">
        <v>220038390</v>
      </c>
      <c r="F841" s="186">
        <v>0</v>
      </c>
      <c r="G841" s="186">
        <v>0</v>
      </c>
      <c r="H841" s="186">
        <v>0</v>
      </c>
      <c r="I841" s="187">
        <v>0</v>
      </c>
      <c r="J841" s="188">
        <v>0</v>
      </c>
      <c r="K841" s="186">
        <v>1E-3</v>
      </c>
      <c r="L841" s="186">
        <v>-40.51</v>
      </c>
      <c r="M841" s="187">
        <v>-4051000</v>
      </c>
      <c r="N841" s="189">
        <v>0</v>
      </c>
      <c r="O841" s="189">
        <v>0</v>
      </c>
      <c r="P841" s="189">
        <v>0</v>
      </c>
      <c r="Q841" s="189">
        <v>0</v>
      </c>
      <c r="R841" s="189">
        <v>0</v>
      </c>
      <c r="S841" s="189">
        <v>7375.1230000000005</v>
      </c>
      <c r="T841" s="188">
        <v>7374.5879999999997</v>
      </c>
      <c r="U841" s="187">
        <v>221237640</v>
      </c>
      <c r="V841" s="189">
        <v>2.1320000000000001</v>
      </c>
      <c r="W841" s="189">
        <v>0</v>
      </c>
      <c r="X841" s="188">
        <v>7372.4560000000001</v>
      </c>
      <c r="Y841" s="188">
        <v>0</v>
      </c>
      <c r="Z841" s="186">
        <v>0</v>
      </c>
      <c r="AA841" s="186">
        <v>0</v>
      </c>
      <c r="AB841" s="186">
        <v>0</v>
      </c>
      <c r="AC841" s="187">
        <v>0</v>
      </c>
      <c r="AD841" s="188">
        <v>40.51</v>
      </c>
      <c r="AE841" s="189">
        <v>0</v>
      </c>
      <c r="AF841" s="189">
        <v>0</v>
      </c>
      <c r="AG841" s="189">
        <v>0</v>
      </c>
      <c r="AH841" s="191">
        <v>0</v>
      </c>
      <c r="AI841" s="186">
        <v>0</v>
      </c>
      <c r="AJ841" s="192">
        <v>7501943458451</v>
      </c>
      <c r="AK841" s="192" t="s">
        <v>262</v>
      </c>
      <c r="AL841" s="226"/>
      <c r="AM841" s="75">
        <v>5625</v>
      </c>
      <c r="AO841" s="188">
        <v>13612.469333333334</v>
      </c>
      <c r="AP841" s="188">
        <v>-332.584</v>
      </c>
      <c r="AQ841" s="187">
        <v>0</v>
      </c>
      <c r="AR841" s="188">
        <v>3626.0010000000007</v>
      </c>
      <c r="AS841" s="187">
        <v>0</v>
      </c>
      <c r="AT841" s="188">
        <v>37543.991000000002</v>
      </c>
      <c r="AU841" s="187">
        <v>75.087982000000011</v>
      </c>
      <c r="AV841" s="188">
        <v>56832.725000000006</v>
      </c>
      <c r="AW841" s="187">
        <v>63.147472222222234</v>
      </c>
      <c r="AX841" s="188">
        <v>4639.232</v>
      </c>
      <c r="AY841" s="187">
        <v>11.59808</v>
      </c>
      <c r="AZ841" s="188">
        <v>0</v>
      </c>
      <c r="BA841" s="187">
        <v>0</v>
      </c>
      <c r="BB841" s="188">
        <v>0</v>
      </c>
      <c r="BC841" s="187">
        <v>0</v>
      </c>
      <c r="BD841" s="75"/>
      <c r="BE841" s="75"/>
      <c r="BF841" s="75"/>
      <c r="BI841" s="194"/>
    </row>
    <row r="842" spans="1:61" ht="11.25" customHeight="1" x14ac:dyDescent="0.3">
      <c r="A842" s="184" t="s">
        <v>1501</v>
      </c>
      <c r="B842" s="185">
        <v>0</v>
      </c>
      <c r="C842" s="878" t="s">
        <v>1502</v>
      </c>
      <c r="D842" s="284">
        <v>1E-4</v>
      </c>
      <c r="E842" s="91">
        <v>0</v>
      </c>
      <c r="F842" s="186">
        <v>0</v>
      </c>
      <c r="G842" s="186">
        <v>0</v>
      </c>
      <c r="H842" s="186">
        <v>0</v>
      </c>
      <c r="I842" s="187">
        <v>0</v>
      </c>
      <c r="J842" s="188">
        <v>0</v>
      </c>
      <c r="K842" s="186">
        <v>0</v>
      </c>
      <c r="L842" s="186">
        <v>0</v>
      </c>
      <c r="M842" s="187">
        <v>0</v>
      </c>
      <c r="N842" s="189">
        <v>0</v>
      </c>
      <c r="O842" s="189">
        <v>0</v>
      </c>
      <c r="P842" s="189">
        <v>0</v>
      </c>
      <c r="Q842" s="189">
        <v>0</v>
      </c>
      <c r="R842" s="189">
        <v>0</v>
      </c>
      <c r="S842" s="189">
        <v>1E-4</v>
      </c>
      <c r="T842" s="188">
        <v>0</v>
      </c>
      <c r="U842" s="187">
        <v>0</v>
      </c>
      <c r="V842" s="189">
        <v>0</v>
      </c>
      <c r="W842" s="189">
        <v>0</v>
      </c>
      <c r="X842" s="188">
        <v>0</v>
      </c>
      <c r="Y842" s="188">
        <v>0</v>
      </c>
      <c r="Z842" s="186">
        <v>0</v>
      </c>
      <c r="AA842" s="186">
        <v>0</v>
      </c>
      <c r="AB842" s="186">
        <v>0</v>
      </c>
      <c r="AC842" s="187">
        <v>0</v>
      </c>
      <c r="AD842" s="188">
        <v>0</v>
      </c>
      <c r="AE842" s="189">
        <v>0</v>
      </c>
      <c r="AF842" s="189">
        <v>0</v>
      </c>
      <c r="AG842" s="189">
        <v>0</v>
      </c>
      <c r="AH842" s="191">
        <v>3</v>
      </c>
      <c r="AI842" s="186">
        <v>0</v>
      </c>
      <c r="AJ842" s="192">
        <v>7506425613267</v>
      </c>
      <c r="AK842" s="192" t="s">
        <v>262</v>
      </c>
      <c r="AL842" s="226"/>
      <c r="AM842" s="75">
        <v>1024</v>
      </c>
      <c r="AO842" s="188">
        <v>0</v>
      </c>
      <c r="AP842" s="188">
        <v>0</v>
      </c>
      <c r="AQ842" s="187">
        <v>0</v>
      </c>
      <c r="AR842" s="188">
        <v>0</v>
      </c>
      <c r="AS842" s="187">
        <v>0</v>
      </c>
      <c r="AT842" s="188">
        <v>0</v>
      </c>
      <c r="AU842" s="187">
        <v>0</v>
      </c>
      <c r="AV842" s="188">
        <v>0</v>
      </c>
      <c r="AW842" s="187">
        <v>0</v>
      </c>
      <c r="AX842" s="188">
        <v>0</v>
      </c>
      <c r="AY842" s="187">
        <v>0</v>
      </c>
      <c r="AZ842" s="188">
        <v>0</v>
      </c>
      <c r="BA842" s="187">
        <v>0</v>
      </c>
      <c r="BB842" s="188">
        <v>0</v>
      </c>
      <c r="BC842" s="187">
        <v>0</v>
      </c>
      <c r="BD842" s="75"/>
      <c r="BE842" s="75"/>
      <c r="BF842" s="75"/>
      <c r="BI842" s="194"/>
    </row>
    <row r="843" spans="1:61" ht="11.25" customHeight="1" x14ac:dyDescent="0.3">
      <c r="A843" s="184" t="s">
        <v>5051</v>
      </c>
      <c r="B843" s="185">
        <v>0</v>
      </c>
      <c r="C843" s="878" t="s">
        <v>5110</v>
      </c>
      <c r="D843" s="284">
        <v>1E-4</v>
      </c>
      <c r="E843" s="91">
        <v>1.9999999999999999E-7</v>
      </c>
      <c r="F843" s="186">
        <v>15000</v>
      </c>
      <c r="G843" s="186">
        <v>15000</v>
      </c>
      <c r="H843" s="186">
        <v>0</v>
      </c>
      <c r="I843" s="187">
        <v>0</v>
      </c>
      <c r="J843" s="188">
        <v>15000</v>
      </c>
      <c r="K843" s="186">
        <v>15000</v>
      </c>
      <c r="L843" s="186">
        <v>0</v>
      </c>
      <c r="M843" s="187">
        <v>0</v>
      </c>
      <c r="N843" s="189">
        <v>0</v>
      </c>
      <c r="O843" s="189">
        <v>0</v>
      </c>
      <c r="P843" s="189">
        <v>0</v>
      </c>
      <c r="Q843" s="189">
        <v>0</v>
      </c>
      <c r="R843" s="189">
        <v>1.9999999999999999E-7</v>
      </c>
      <c r="S843" s="189">
        <v>1E-4</v>
      </c>
      <c r="T843" s="188">
        <v>0</v>
      </c>
      <c r="U843" s="187">
        <v>0</v>
      </c>
      <c r="V843" s="189">
        <v>0</v>
      </c>
      <c r="W843" s="189">
        <v>0</v>
      </c>
      <c r="X843" s="188">
        <v>0</v>
      </c>
      <c r="Y843" s="188">
        <v>0</v>
      </c>
      <c r="Z843" s="186">
        <v>0</v>
      </c>
      <c r="AA843" s="186">
        <v>0</v>
      </c>
      <c r="AB843" s="186">
        <v>0</v>
      </c>
      <c r="AC843" s="187">
        <v>0</v>
      </c>
      <c r="AD843" s="188">
        <v>0</v>
      </c>
      <c r="AE843" s="189">
        <v>0</v>
      </c>
      <c r="AF843" s="189">
        <v>0</v>
      </c>
      <c r="AG843" s="189">
        <v>0</v>
      </c>
      <c r="AH843" s="191">
        <v>0</v>
      </c>
      <c r="AI843" s="186">
        <v>0</v>
      </c>
      <c r="AJ843" s="192">
        <v>7506425613267</v>
      </c>
      <c r="AK843" s="192" t="s">
        <v>262</v>
      </c>
      <c r="AL843" s="226"/>
      <c r="AM843" s="75">
        <v>5655</v>
      </c>
      <c r="AO843" s="188">
        <v>0</v>
      </c>
      <c r="AP843" s="188">
        <v>0</v>
      </c>
      <c r="AQ843" s="187">
        <v>0</v>
      </c>
      <c r="AR843" s="188">
        <v>0</v>
      </c>
      <c r="AS843" s="187">
        <v>0</v>
      </c>
      <c r="AT843" s="188">
        <v>0</v>
      </c>
      <c r="AU843" s="187">
        <v>0</v>
      </c>
      <c r="AV843" s="188">
        <v>0</v>
      </c>
      <c r="AW843" s="187">
        <v>0</v>
      </c>
      <c r="AX843" s="188">
        <v>0</v>
      </c>
      <c r="AY843" s="187">
        <v>0</v>
      </c>
      <c r="AZ843" s="188">
        <v>0</v>
      </c>
      <c r="BA843" s="187">
        <v>0</v>
      </c>
      <c r="BB843" s="188">
        <v>0</v>
      </c>
      <c r="BC843" s="187">
        <v>0</v>
      </c>
      <c r="BD843" s="75"/>
      <c r="BE843" s="75"/>
      <c r="BF843" s="75"/>
      <c r="BI843" s="194"/>
    </row>
    <row r="844" spans="1:61" ht="11.25" customHeight="1" x14ac:dyDescent="0.3">
      <c r="A844" s="184" t="s">
        <v>1503</v>
      </c>
      <c r="B844" s="185">
        <v>0</v>
      </c>
      <c r="C844" s="878" t="s">
        <v>1504</v>
      </c>
      <c r="D844" s="284">
        <v>5334</v>
      </c>
      <c r="E844" s="91">
        <v>0</v>
      </c>
      <c r="F844" s="186">
        <v>0</v>
      </c>
      <c r="G844" s="186">
        <v>0</v>
      </c>
      <c r="H844" s="186">
        <v>0</v>
      </c>
      <c r="I844" s="187">
        <v>0</v>
      </c>
      <c r="J844" s="188">
        <v>0</v>
      </c>
      <c r="K844" s="186">
        <v>0</v>
      </c>
      <c r="L844" s="186">
        <v>1522</v>
      </c>
      <c r="M844" s="187">
        <v>0</v>
      </c>
      <c r="N844" s="189">
        <v>209</v>
      </c>
      <c r="O844" s="189">
        <v>50</v>
      </c>
      <c r="P844" s="189">
        <v>286.5</v>
      </c>
      <c r="Q844" s="189">
        <v>0</v>
      </c>
      <c r="R844" s="189">
        <v>0</v>
      </c>
      <c r="S844" s="189">
        <v>3812</v>
      </c>
      <c r="T844" s="188">
        <v>3784</v>
      </c>
      <c r="U844" s="187">
        <v>0</v>
      </c>
      <c r="V844" s="189">
        <v>486</v>
      </c>
      <c r="W844" s="189">
        <v>27.5</v>
      </c>
      <c r="X844" s="188">
        <v>3270.5</v>
      </c>
      <c r="Y844" s="188">
        <v>616.5</v>
      </c>
      <c r="Z844" s="186">
        <v>0</v>
      </c>
      <c r="AA844" s="186">
        <v>0</v>
      </c>
      <c r="AB844" s="186">
        <v>0</v>
      </c>
      <c r="AC844" s="187">
        <v>0</v>
      </c>
      <c r="AD844" s="188">
        <v>0</v>
      </c>
      <c r="AE844" s="189">
        <v>0</v>
      </c>
      <c r="AF844" s="189">
        <v>0</v>
      </c>
      <c r="AG844" s="189">
        <v>0</v>
      </c>
      <c r="AH844" s="191">
        <v>2</v>
      </c>
      <c r="AI844" s="186">
        <v>27000.09</v>
      </c>
      <c r="AJ844" s="192">
        <v>7506425613267</v>
      </c>
      <c r="AK844" s="192" t="s">
        <v>262</v>
      </c>
      <c r="AL844" s="226"/>
      <c r="AM844" s="75">
        <v>5032</v>
      </c>
      <c r="AO844" s="188">
        <v>21157.333333333332</v>
      </c>
      <c r="AP844" s="188">
        <v>9759.5</v>
      </c>
      <c r="AQ844" s="187">
        <v>92.947619047619042</v>
      </c>
      <c r="AR844" s="188">
        <v>24853.5</v>
      </c>
      <c r="AS844" s="187">
        <v>4970.7</v>
      </c>
      <c r="AT844" s="188">
        <v>28859</v>
      </c>
      <c r="AU844" s="187">
        <v>93.698051948051955</v>
      </c>
      <c r="AV844" s="188">
        <v>47269.5</v>
      </c>
      <c r="AW844" s="187">
        <v>135.05571428571429</v>
      </c>
      <c r="AX844" s="188">
        <v>25888</v>
      </c>
      <c r="AY844" s="187">
        <v>0</v>
      </c>
      <c r="AZ844" s="188">
        <v>4564</v>
      </c>
      <c r="BA844" s="187">
        <v>76.066666666666677</v>
      </c>
      <c r="BB844" s="188">
        <v>1267.5</v>
      </c>
      <c r="BC844" s="187">
        <v>0</v>
      </c>
      <c r="BD844" s="75"/>
      <c r="BE844" s="75"/>
      <c r="BF844" s="75"/>
      <c r="BI844" s="194"/>
    </row>
    <row r="845" spans="1:61" ht="11.25" customHeight="1" x14ac:dyDescent="0.3">
      <c r="A845" s="184" t="s">
        <v>1505</v>
      </c>
      <c r="B845" s="185">
        <v>0</v>
      </c>
      <c r="C845" s="878" t="s">
        <v>1506</v>
      </c>
      <c r="D845" s="284">
        <v>981.61</v>
      </c>
      <c r="E845" s="91">
        <v>1.8978046004296567</v>
      </c>
      <c r="F845" s="186">
        <v>14540</v>
      </c>
      <c r="G845" s="186">
        <v>14540</v>
      </c>
      <c r="H845" s="186">
        <v>0</v>
      </c>
      <c r="I845" s="187">
        <v>0</v>
      </c>
      <c r="J845" s="188">
        <v>15000</v>
      </c>
      <c r="K845" s="186">
        <v>15517.034784999996</v>
      </c>
      <c r="L845" s="186">
        <v>-172.46100000000001</v>
      </c>
      <c r="M845" s="187">
        <v>-1.1114301307535546</v>
      </c>
      <c r="N845" s="189">
        <v>0</v>
      </c>
      <c r="O845" s="189">
        <v>0</v>
      </c>
      <c r="P845" s="189">
        <v>0</v>
      </c>
      <c r="Q845" s="189">
        <v>-1.1497400000000002</v>
      </c>
      <c r="R845" s="189">
        <v>2.3081420000000001</v>
      </c>
      <c r="S845" s="189">
        <v>1154.0709999999999</v>
      </c>
      <c r="T845" s="188">
        <v>1027.0900000000001</v>
      </c>
      <c r="U845" s="187">
        <v>1.9857337711059346</v>
      </c>
      <c r="V845" s="189">
        <v>253.93</v>
      </c>
      <c r="W845" s="189">
        <v>0</v>
      </c>
      <c r="X845" s="188">
        <v>773.16000000000008</v>
      </c>
      <c r="Y845" s="188">
        <v>163.72800000000001</v>
      </c>
      <c r="Z845" s="186">
        <v>0</v>
      </c>
      <c r="AA845" s="186">
        <v>0</v>
      </c>
      <c r="AB845" s="186">
        <v>0</v>
      </c>
      <c r="AC845" s="187">
        <v>0</v>
      </c>
      <c r="AD845" s="188">
        <v>172.84</v>
      </c>
      <c r="AE845" s="189">
        <v>524.53499999999997</v>
      </c>
      <c r="AF845" s="189">
        <v>524.53499999999997</v>
      </c>
      <c r="AG845" s="189">
        <v>0</v>
      </c>
      <c r="AH845" s="191">
        <v>0</v>
      </c>
      <c r="AI845" s="186">
        <v>0</v>
      </c>
      <c r="AJ845" s="192">
        <v>7506425613267</v>
      </c>
      <c r="AK845" s="192" t="s">
        <v>262</v>
      </c>
      <c r="AL845" s="226"/>
      <c r="AM845" s="75">
        <v>1957</v>
      </c>
      <c r="AO845" s="188">
        <v>11839.074000000001</v>
      </c>
      <c r="AP845" s="188">
        <v>12889.039000000001</v>
      </c>
      <c r="AQ845" s="187">
        <v>0</v>
      </c>
      <c r="AR845" s="188">
        <v>12156.795</v>
      </c>
      <c r="AS845" s="187">
        <v>110.51631818181818</v>
      </c>
      <c r="AT845" s="188">
        <v>10471.388000000001</v>
      </c>
      <c r="AU845" s="187">
        <v>103.67710891089111</v>
      </c>
      <c r="AV845" s="188">
        <v>5899.5220000000008</v>
      </c>
      <c r="AW845" s="187">
        <v>39.069682119205304</v>
      </c>
      <c r="AX845" s="188">
        <v>3250.6800000000003</v>
      </c>
      <c r="AY845" s="187">
        <v>0</v>
      </c>
      <c r="AZ845" s="188">
        <v>15233.896000000001</v>
      </c>
      <c r="BA845" s="187">
        <v>247.58485291727612</v>
      </c>
      <c r="BB845" s="188">
        <v>10775.728000000001</v>
      </c>
      <c r="BC845" s="187">
        <v>71.838186666666672</v>
      </c>
      <c r="BD845" s="75"/>
      <c r="BE845" s="75"/>
      <c r="BF845" s="75"/>
      <c r="BI845" s="194"/>
    </row>
    <row r="846" spans="1:61" ht="11.25" customHeight="1" x14ac:dyDescent="0.3">
      <c r="A846" s="184" t="s">
        <v>1507</v>
      </c>
      <c r="B846" s="185">
        <v>0</v>
      </c>
      <c r="C846" s="878" t="s">
        <v>1508</v>
      </c>
      <c r="D846" s="284">
        <v>8183.9270000000006</v>
      </c>
      <c r="E846" s="91">
        <v>5.1123676919149617</v>
      </c>
      <c r="F846" s="186">
        <v>48810</v>
      </c>
      <c r="G846" s="186">
        <v>48810</v>
      </c>
      <c r="H846" s="186">
        <v>0</v>
      </c>
      <c r="I846" s="187">
        <v>0</v>
      </c>
      <c r="J846" s="188">
        <v>38108.725000000006</v>
      </c>
      <c r="K846" s="186">
        <v>48024.286357234872</v>
      </c>
      <c r="L846" s="186">
        <v>7061.2930000000006</v>
      </c>
      <c r="M846" s="187">
        <v>14.703587571241888</v>
      </c>
      <c r="N846" s="189">
        <v>1895.9080000000001</v>
      </c>
      <c r="O846" s="189">
        <v>0</v>
      </c>
      <c r="P846" s="189">
        <v>1943.7040000000002</v>
      </c>
      <c r="Q846" s="189">
        <v>23.629751454555354</v>
      </c>
      <c r="R846" s="189">
        <v>0.88376139584832591</v>
      </c>
      <c r="S846" s="189">
        <v>1122.634</v>
      </c>
      <c r="T846" s="188">
        <v>1164.7429999999999</v>
      </c>
      <c r="U846" s="187">
        <v>0.72759623620593239</v>
      </c>
      <c r="V846" s="189">
        <v>0</v>
      </c>
      <c r="W846" s="189">
        <v>47.795999999999999</v>
      </c>
      <c r="X846" s="188">
        <v>1116.9469999999999</v>
      </c>
      <c r="Y846" s="188">
        <v>0</v>
      </c>
      <c r="Z846" s="186">
        <v>716.94</v>
      </c>
      <c r="AA846" s="186">
        <v>0</v>
      </c>
      <c r="AB846" s="186">
        <v>0</v>
      </c>
      <c r="AC846" s="187">
        <v>0</v>
      </c>
      <c r="AD846" s="188">
        <v>277.10000000000036</v>
      </c>
      <c r="AE846" s="189">
        <v>319.20399999999995</v>
      </c>
      <c r="AF846" s="189">
        <v>319.20399999999995</v>
      </c>
      <c r="AG846" s="189">
        <v>79.09</v>
      </c>
      <c r="AH846" s="191">
        <v>3</v>
      </c>
      <c r="AI846" s="186">
        <v>32959.274999999994</v>
      </c>
      <c r="AJ846" s="192">
        <v>7506425613533</v>
      </c>
      <c r="AK846" s="192" t="s">
        <v>262</v>
      </c>
      <c r="AL846" s="226"/>
      <c r="AM846" s="75">
        <v>1962</v>
      </c>
      <c r="AO846" s="188">
        <v>29471.157666666666</v>
      </c>
      <c r="AP846" s="188">
        <v>28035.194000000003</v>
      </c>
      <c r="AQ846" s="187">
        <v>55.070311149524642</v>
      </c>
      <c r="AR846" s="188">
        <v>30547.900999999998</v>
      </c>
      <c r="AS846" s="187">
        <v>83.21864716138171</v>
      </c>
      <c r="AT846" s="188">
        <v>29830.378000000001</v>
      </c>
      <c r="AU846" s="187">
        <v>79.53070811560201</v>
      </c>
      <c r="AV846" s="188">
        <v>32880.786</v>
      </c>
      <c r="AW846" s="187">
        <v>95.146517939160631</v>
      </c>
      <c r="AX846" s="188">
        <v>9442.5789999999997</v>
      </c>
      <c r="AY846" s="187">
        <v>31.35366233445745</v>
      </c>
      <c r="AZ846" s="188">
        <v>23155.471000000001</v>
      </c>
      <c r="BA846" s="187">
        <v>65.745232822260078</v>
      </c>
      <c r="BB846" s="188">
        <v>58322.487000000001</v>
      </c>
      <c r="BC846" s="187">
        <v>115.19577884728309</v>
      </c>
      <c r="BD846" s="75"/>
      <c r="BE846" s="75"/>
      <c r="BF846" s="75"/>
      <c r="BI846" s="194"/>
    </row>
    <row r="847" spans="1:61" ht="11.25" customHeight="1" x14ac:dyDescent="0.3">
      <c r="A847" s="184" t="s">
        <v>1509</v>
      </c>
      <c r="B847" s="185">
        <v>0</v>
      </c>
      <c r="C847" s="878" t="s">
        <v>1510</v>
      </c>
      <c r="D847" s="284">
        <v>1210.2629999999999</v>
      </c>
      <c r="E847" s="91">
        <v>0</v>
      </c>
      <c r="F847" s="186">
        <v>0</v>
      </c>
      <c r="G847" s="186">
        <v>0</v>
      </c>
      <c r="H847" s="186">
        <v>0</v>
      </c>
      <c r="I847" s="187">
        <v>0</v>
      </c>
      <c r="J847" s="188">
        <v>0</v>
      </c>
      <c r="K847" s="186">
        <v>0</v>
      </c>
      <c r="L847" s="186">
        <v>0</v>
      </c>
      <c r="M847" s="187">
        <v>0</v>
      </c>
      <c r="N847" s="189">
        <v>0</v>
      </c>
      <c r="O847" s="189">
        <v>0</v>
      </c>
      <c r="P847" s="189">
        <v>0</v>
      </c>
      <c r="Q847" s="189">
        <v>0</v>
      </c>
      <c r="R847" s="189">
        <v>0</v>
      </c>
      <c r="S847" s="189">
        <v>1210.2629999999999</v>
      </c>
      <c r="T847" s="188">
        <v>1210.2629999999999</v>
      </c>
      <c r="U847" s="187">
        <v>0</v>
      </c>
      <c r="V847" s="189">
        <v>0</v>
      </c>
      <c r="W847" s="189">
        <v>0</v>
      </c>
      <c r="X847" s="188">
        <v>1210.2629999999999</v>
      </c>
      <c r="Y847" s="188">
        <v>0</v>
      </c>
      <c r="Z847" s="186">
        <v>0</v>
      </c>
      <c r="AA847" s="186">
        <v>0</v>
      </c>
      <c r="AB847" s="186">
        <v>0</v>
      </c>
      <c r="AC847" s="187">
        <v>0</v>
      </c>
      <c r="AD847" s="188">
        <v>0</v>
      </c>
      <c r="AE847" s="189">
        <v>0</v>
      </c>
      <c r="AF847" s="189">
        <v>0</v>
      </c>
      <c r="AG847" s="189">
        <v>0</v>
      </c>
      <c r="AH847" s="191">
        <v>3</v>
      </c>
      <c r="AI847" s="186">
        <v>0</v>
      </c>
      <c r="AJ847" s="192">
        <v>7506425613533</v>
      </c>
      <c r="AK847" s="192" t="s">
        <v>262</v>
      </c>
      <c r="AL847" s="226"/>
      <c r="AM847" s="75">
        <v>1974</v>
      </c>
      <c r="AO847" s="188">
        <v>0</v>
      </c>
      <c r="AP847" s="188">
        <v>0</v>
      </c>
      <c r="AQ847" s="187">
        <v>0</v>
      </c>
      <c r="AR847" s="188">
        <v>0</v>
      </c>
      <c r="AS847" s="187">
        <v>0</v>
      </c>
      <c r="AT847" s="188">
        <v>0</v>
      </c>
      <c r="AU847" s="187">
        <v>0</v>
      </c>
      <c r="AV847" s="188">
        <v>1238.7180000000001</v>
      </c>
      <c r="AW847" s="187">
        <v>0</v>
      </c>
      <c r="AX847" s="188">
        <v>7713.9369999999999</v>
      </c>
      <c r="AY847" s="187">
        <v>90.752199999999988</v>
      </c>
      <c r="AZ847" s="188">
        <v>6468.3919999999998</v>
      </c>
      <c r="BA847" s="187">
        <v>99.513723076923071</v>
      </c>
      <c r="BB847" s="188">
        <v>0</v>
      </c>
      <c r="BC847" s="187">
        <v>0</v>
      </c>
      <c r="BD847" s="75"/>
      <c r="BE847" s="75"/>
      <c r="BF847" s="75"/>
      <c r="BI847" s="194"/>
    </row>
    <row r="848" spans="1:61" ht="11.25" customHeight="1" x14ac:dyDescent="0.3">
      <c r="A848" s="184" t="s">
        <v>1511</v>
      </c>
      <c r="B848" s="185">
        <v>0</v>
      </c>
      <c r="C848" s="878" t="s">
        <v>1512</v>
      </c>
      <c r="D848" s="284">
        <v>4838.4639999999999</v>
      </c>
      <c r="E848" s="91">
        <v>14.515392</v>
      </c>
      <c r="F848" s="186">
        <v>0</v>
      </c>
      <c r="G848" s="186">
        <v>0</v>
      </c>
      <c r="H848" s="186">
        <v>0</v>
      </c>
      <c r="I848" s="187">
        <v>0</v>
      </c>
      <c r="J848" s="188">
        <v>10000</v>
      </c>
      <c r="K848" s="186">
        <v>0</v>
      </c>
      <c r="L848" s="186">
        <v>0</v>
      </c>
      <c r="M848" s="187">
        <v>0</v>
      </c>
      <c r="N848" s="189">
        <v>0</v>
      </c>
      <c r="O848" s="189">
        <v>0</v>
      </c>
      <c r="P848" s="189">
        <v>0</v>
      </c>
      <c r="Q848" s="189">
        <v>0</v>
      </c>
      <c r="R848" s="189">
        <v>14.515392</v>
      </c>
      <c r="S848" s="189">
        <v>4838.4639999999999</v>
      </c>
      <c r="T848" s="188">
        <v>4774.8</v>
      </c>
      <c r="U848" s="187">
        <v>14.324400000000001</v>
      </c>
      <c r="V848" s="189">
        <v>0</v>
      </c>
      <c r="W848" s="189">
        <v>0</v>
      </c>
      <c r="X848" s="188">
        <v>4774.8</v>
      </c>
      <c r="Y848" s="188">
        <v>2939.27</v>
      </c>
      <c r="Z848" s="186">
        <v>0</v>
      </c>
      <c r="AA848" s="186">
        <v>0</v>
      </c>
      <c r="AB848" s="186">
        <v>0</v>
      </c>
      <c r="AC848" s="187">
        <v>0</v>
      </c>
      <c r="AD848" s="188">
        <v>0</v>
      </c>
      <c r="AE848" s="189">
        <v>0</v>
      </c>
      <c r="AF848" s="189">
        <v>0</v>
      </c>
      <c r="AG848" s="189">
        <v>0</v>
      </c>
      <c r="AH848" s="191">
        <v>1</v>
      </c>
      <c r="AI848" s="186">
        <v>6870.4740000000002</v>
      </c>
      <c r="AJ848" s="192">
        <v>7506425613533</v>
      </c>
      <c r="AK848" s="192" t="s">
        <v>262</v>
      </c>
      <c r="AL848" s="226"/>
      <c r="AM848" s="75">
        <v>5611</v>
      </c>
      <c r="AO848" s="188">
        <v>11400.695999999998</v>
      </c>
      <c r="AP848" s="188">
        <v>15993.854000000001</v>
      </c>
      <c r="AQ848" s="187">
        <v>99.961587500000007</v>
      </c>
      <c r="AR848" s="188">
        <v>16583.091999999997</v>
      </c>
      <c r="AS848" s="187">
        <v>110.55394666666665</v>
      </c>
      <c r="AT848" s="188">
        <v>1625.1420000000001</v>
      </c>
      <c r="AU848" s="187">
        <v>12.03808888888889</v>
      </c>
      <c r="AV848" s="188">
        <v>13897.436000000002</v>
      </c>
      <c r="AW848" s="187">
        <v>92.64957333333335</v>
      </c>
      <c r="AX848" s="188">
        <v>1425.5060000000003</v>
      </c>
      <c r="AY848" s="187">
        <v>9.5033733333333359</v>
      </c>
      <c r="AZ848" s="188">
        <v>-1698.8680000000002</v>
      </c>
      <c r="BA848" s="187">
        <v>-11.325786666666668</v>
      </c>
      <c r="BB848" s="188">
        <v>17376.120000000003</v>
      </c>
      <c r="BC848" s="187">
        <v>96.53400000000002</v>
      </c>
      <c r="BD848" s="75"/>
      <c r="BE848" s="75"/>
      <c r="BF848" s="75"/>
      <c r="BI848" s="194"/>
    </row>
    <row r="849" spans="1:61" ht="11.25" customHeight="1" x14ac:dyDescent="0.3">
      <c r="A849" s="184" t="s">
        <v>5051</v>
      </c>
      <c r="B849" s="185">
        <v>0</v>
      </c>
      <c r="C849" s="878" t="s">
        <v>5052</v>
      </c>
      <c r="D849" s="284">
        <v>1E-4</v>
      </c>
      <c r="E849" s="91">
        <v>0</v>
      </c>
      <c r="F849" s="186">
        <v>0</v>
      </c>
      <c r="G849" s="186">
        <v>0</v>
      </c>
      <c r="H849" s="186">
        <v>0</v>
      </c>
      <c r="I849" s="187">
        <v>0</v>
      </c>
      <c r="J849" s="188">
        <v>0</v>
      </c>
      <c r="K849" s="186">
        <v>0</v>
      </c>
      <c r="L849" s="186">
        <v>0</v>
      </c>
      <c r="M849" s="187">
        <v>0</v>
      </c>
      <c r="N849" s="189">
        <v>0</v>
      </c>
      <c r="O849" s="189">
        <v>0</v>
      </c>
      <c r="P849" s="189">
        <v>0</v>
      </c>
      <c r="Q849" s="189">
        <v>0</v>
      </c>
      <c r="R849" s="189">
        <v>0</v>
      </c>
      <c r="S849" s="189">
        <v>1E-4</v>
      </c>
      <c r="T849" s="188">
        <v>0</v>
      </c>
      <c r="U849" s="187">
        <v>0</v>
      </c>
      <c r="V849" s="189">
        <v>0</v>
      </c>
      <c r="W849" s="189">
        <v>0</v>
      </c>
      <c r="X849" s="188">
        <v>0</v>
      </c>
      <c r="Y849" s="188">
        <v>0</v>
      </c>
      <c r="Z849" s="186">
        <v>0</v>
      </c>
      <c r="AA849" s="186">
        <v>0</v>
      </c>
      <c r="AB849" s="186">
        <v>0</v>
      </c>
      <c r="AC849" s="187">
        <v>0</v>
      </c>
      <c r="AD849" s="188">
        <v>0</v>
      </c>
      <c r="AE849" s="189">
        <v>0</v>
      </c>
      <c r="AF849" s="189">
        <v>0</v>
      </c>
      <c r="AG849" s="189">
        <v>0</v>
      </c>
      <c r="AH849" s="191">
        <v>1</v>
      </c>
      <c r="AI849" s="186">
        <v>60000</v>
      </c>
      <c r="AJ849" s="192">
        <v>7501943494480</v>
      </c>
      <c r="AK849" s="192" t="s">
        <v>262</v>
      </c>
      <c r="AL849" s="226"/>
      <c r="AM849" s="75">
        <v>5652</v>
      </c>
      <c r="AO849" s="188">
        <v>0</v>
      </c>
      <c r="AP849" s="188">
        <v>0</v>
      </c>
      <c r="AQ849" s="187">
        <v>0</v>
      </c>
      <c r="AR849" s="188">
        <v>0</v>
      </c>
      <c r="AS849" s="187">
        <v>0</v>
      </c>
      <c r="AT849" s="188">
        <v>0</v>
      </c>
      <c r="AU849" s="187">
        <v>0</v>
      </c>
      <c r="AV849" s="188">
        <v>0</v>
      </c>
      <c r="AW849" s="187">
        <v>0</v>
      </c>
      <c r="AX849" s="188">
        <v>0</v>
      </c>
      <c r="AY849" s="187">
        <v>0</v>
      </c>
      <c r="AZ849" s="188">
        <v>0</v>
      </c>
      <c r="BA849" s="187">
        <v>0</v>
      </c>
      <c r="BB849" s="188">
        <v>0</v>
      </c>
      <c r="BC849" s="187">
        <v>0</v>
      </c>
      <c r="BD849" s="75"/>
      <c r="BE849" s="75"/>
      <c r="BF849" s="75"/>
      <c r="BI849" s="194"/>
    </row>
    <row r="850" spans="1:61" s="92" customFormat="1" ht="11.25" customHeight="1" x14ac:dyDescent="0.3">
      <c r="A850" s="184" t="s">
        <v>1513</v>
      </c>
      <c r="B850" s="196">
        <v>0</v>
      </c>
      <c r="C850" s="884" t="s">
        <v>246</v>
      </c>
      <c r="D850" s="378">
        <v>4248.9520000000002</v>
      </c>
      <c r="E850" s="198">
        <v>2.5387049159192627</v>
      </c>
      <c r="F850" s="199">
        <v>54230</v>
      </c>
      <c r="G850" s="199">
        <v>54230</v>
      </c>
      <c r="H850" s="199">
        <v>11682</v>
      </c>
      <c r="I850" s="200">
        <v>21.541582150101419</v>
      </c>
      <c r="J850" s="199">
        <v>40261.608999999997</v>
      </c>
      <c r="K850" s="199">
        <v>50210.073333333326</v>
      </c>
      <c r="L850" s="199">
        <v>6664.21</v>
      </c>
      <c r="M850" s="199">
        <v>13.272655380839252</v>
      </c>
      <c r="N850" s="201">
        <v>3846.4080000000004</v>
      </c>
      <c r="O850" s="202">
        <v>22472.964</v>
      </c>
      <c r="P850" s="199">
        <v>28040.191999999999</v>
      </c>
      <c r="Q850" s="202">
        <v>86.19725555429244</v>
      </c>
      <c r="R850" s="202">
        <v>6.904896920537877</v>
      </c>
      <c r="S850" s="202">
        <v>9266.742000000002</v>
      </c>
      <c r="T850" s="201">
        <v>6522.4359999999997</v>
      </c>
      <c r="U850" s="200">
        <v>3.8970881141911633</v>
      </c>
      <c r="V850" s="202">
        <v>427.00799999999998</v>
      </c>
      <c r="W850" s="202">
        <v>1720.8200000000002</v>
      </c>
      <c r="X850" s="201">
        <v>4374.6080000000002</v>
      </c>
      <c r="Y850" s="201">
        <v>226.84799999999998</v>
      </c>
      <c r="Z850" s="199">
        <v>1269.904</v>
      </c>
      <c r="AA850" s="199">
        <v>705.56399999999996</v>
      </c>
      <c r="AB850" s="199">
        <v>0</v>
      </c>
      <c r="AC850" s="199">
        <v>0</v>
      </c>
      <c r="AD850" s="201">
        <v>60.610000000000582</v>
      </c>
      <c r="AE850" s="202">
        <v>0</v>
      </c>
      <c r="AF850" s="202">
        <v>0</v>
      </c>
      <c r="AG850" s="202">
        <v>0</v>
      </c>
      <c r="AH850" s="203">
        <v>0</v>
      </c>
      <c r="AI850" s="199">
        <v>65707.403999999995</v>
      </c>
      <c r="AJ850" s="413">
        <v>7501943412200</v>
      </c>
      <c r="AK850" s="413" t="s">
        <v>262</v>
      </c>
      <c r="AL850" s="418"/>
      <c r="AM850" s="92">
        <v>817</v>
      </c>
      <c r="AN850" s="419"/>
      <c r="AO850" s="201">
        <v>57041.637333333339</v>
      </c>
      <c r="AP850" s="201">
        <v>51671.788</v>
      </c>
      <c r="AQ850" s="200">
        <v>105.94631461366168</v>
      </c>
      <c r="AR850" s="201">
        <v>63989.983999999997</v>
      </c>
      <c r="AS850" s="200">
        <v>99.510973190813388</v>
      </c>
      <c r="AT850" s="201">
        <v>55463.14</v>
      </c>
      <c r="AU850" s="200">
        <v>87.943915825090556</v>
      </c>
      <c r="AV850" s="201">
        <v>56254.944000000003</v>
      </c>
      <c r="AW850" s="200">
        <v>95.225035662661966</v>
      </c>
      <c r="AX850" s="201">
        <v>49166.463999999993</v>
      </c>
      <c r="AY850" s="200">
        <v>77.164972543255544</v>
      </c>
      <c r="AZ850" s="201">
        <v>65632.974000000002</v>
      </c>
      <c r="BA850" s="200">
        <v>83.518450085894258</v>
      </c>
      <c r="BB850" s="201">
        <v>60162.506000000001</v>
      </c>
      <c r="BC850" s="200">
        <v>66.465265562252782</v>
      </c>
      <c r="BD850" s="75"/>
      <c r="BE850" s="75"/>
      <c r="BI850" s="415"/>
    </row>
    <row r="851" spans="1:61" ht="11.25" customHeight="1" x14ac:dyDescent="0.3">
      <c r="A851" s="184" t="s">
        <v>1514</v>
      </c>
      <c r="B851" s="185">
        <v>0</v>
      </c>
      <c r="C851" s="881" t="s">
        <v>247</v>
      </c>
      <c r="D851" s="284">
        <v>1E-4</v>
      </c>
      <c r="E851" s="91">
        <v>0</v>
      </c>
      <c r="F851" s="186">
        <v>0</v>
      </c>
      <c r="G851" s="186">
        <v>0</v>
      </c>
      <c r="H851" s="186">
        <v>0</v>
      </c>
      <c r="I851" s="187">
        <v>0</v>
      </c>
      <c r="J851" s="186">
        <v>0</v>
      </c>
      <c r="K851" s="186">
        <v>0</v>
      </c>
      <c r="L851" s="186">
        <v>0</v>
      </c>
      <c r="M851" s="186">
        <v>0</v>
      </c>
      <c r="N851" s="188">
        <v>0</v>
      </c>
      <c r="O851" s="189">
        <v>0</v>
      </c>
      <c r="P851" s="186">
        <v>0</v>
      </c>
      <c r="Q851" s="189">
        <v>0</v>
      </c>
      <c r="R851" s="189">
        <v>0</v>
      </c>
      <c r="S851" s="189">
        <v>1E-4</v>
      </c>
      <c r="T851" s="188">
        <v>0</v>
      </c>
      <c r="U851" s="187">
        <v>0</v>
      </c>
      <c r="V851" s="189">
        <v>0</v>
      </c>
      <c r="W851" s="189">
        <v>0</v>
      </c>
      <c r="X851" s="188">
        <v>0</v>
      </c>
      <c r="Y851" s="188">
        <v>0</v>
      </c>
      <c r="Z851" s="186">
        <v>0</v>
      </c>
      <c r="AA851" s="186">
        <v>0</v>
      </c>
      <c r="AB851" s="186">
        <v>0</v>
      </c>
      <c r="AC851" s="186">
        <v>0</v>
      </c>
      <c r="AD851" s="188">
        <v>0</v>
      </c>
      <c r="AE851" s="189">
        <v>0</v>
      </c>
      <c r="AF851" s="189">
        <v>0</v>
      </c>
      <c r="AG851" s="189">
        <v>0</v>
      </c>
      <c r="AH851" s="191">
        <v>0</v>
      </c>
      <c r="AI851" s="186">
        <v>0</v>
      </c>
      <c r="AJ851" s="192">
        <v>7506425602186</v>
      </c>
      <c r="AK851" s="192" t="s">
        <v>262</v>
      </c>
      <c r="AL851" s="411"/>
      <c r="AM851" s="75">
        <v>830</v>
      </c>
      <c r="AN851" s="420"/>
      <c r="AO851" s="188">
        <v>0</v>
      </c>
      <c r="AP851" s="188">
        <v>0</v>
      </c>
      <c r="AQ851" s="187">
        <v>0</v>
      </c>
      <c r="AR851" s="188">
        <v>0</v>
      </c>
      <c r="AS851" s="187">
        <v>0</v>
      </c>
      <c r="AT851" s="188">
        <v>0</v>
      </c>
      <c r="AU851" s="187">
        <v>0</v>
      </c>
      <c r="AV851" s="188">
        <v>0</v>
      </c>
      <c r="AW851" s="187">
        <v>0</v>
      </c>
      <c r="AX851" s="188">
        <v>0</v>
      </c>
      <c r="AY851" s="187">
        <v>0</v>
      </c>
      <c r="AZ851" s="188">
        <v>0</v>
      </c>
      <c r="BA851" s="187">
        <v>0</v>
      </c>
      <c r="BB851" s="188">
        <v>0</v>
      </c>
      <c r="BC851" s="187">
        <v>0</v>
      </c>
      <c r="BD851" s="75"/>
      <c r="BE851" s="75"/>
      <c r="BF851" s="75"/>
      <c r="BI851" s="194"/>
    </row>
    <row r="852" spans="1:61" ht="11.25" customHeight="1" x14ac:dyDescent="0.3">
      <c r="A852" s="184" t="s">
        <v>4883</v>
      </c>
      <c r="B852" s="185">
        <v>0</v>
      </c>
      <c r="C852" s="881" t="s">
        <v>4884</v>
      </c>
      <c r="D852" s="284">
        <v>1599.1949999999999</v>
      </c>
      <c r="E852" s="91">
        <v>23.987924999999997</v>
      </c>
      <c r="F852" s="186">
        <v>690</v>
      </c>
      <c r="G852" s="186">
        <v>690</v>
      </c>
      <c r="H852" s="186">
        <v>0</v>
      </c>
      <c r="I852" s="187">
        <v>0</v>
      </c>
      <c r="J852" s="186">
        <v>2000</v>
      </c>
      <c r="K852" s="186">
        <v>2000</v>
      </c>
      <c r="L852" s="186">
        <v>0</v>
      </c>
      <c r="M852" s="186">
        <v>0</v>
      </c>
      <c r="N852" s="188">
        <v>0</v>
      </c>
      <c r="O852" s="189">
        <v>0</v>
      </c>
      <c r="P852" s="186">
        <v>0</v>
      </c>
      <c r="Q852" s="189">
        <v>0</v>
      </c>
      <c r="R852" s="189">
        <v>23.987924999999997</v>
      </c>
      <c r="S852" s="189">
        <v>1599.1949999999999</v>
      </c>
      <c r="T852" s="188">
        <v>1584.6</v>
      </c>
      <c r="U852" s="187">
        <v>23.768999999999998</v>
      </c>
      <c r="V852" s="189">
        <v>0</v>
      </c>
      <c r="W852" s="189">
        <v>0</v>
      </c>
      <c r="X852" s="188">
        <v>1584.6</v>
      </c>
      <c r="Y852" s="188">
        <v>0</v>
      </c>
      <c r="Z852" s="186">
        <v>0</v>
      </c>
      <c r="AA852" s="186">
        <v>0</v>
      </c>
      <c r="AB852" s="186">
        <v>0</v>
      </c>
      <c r="AC852" s="186">
        <v>0</v>
      </c>
      <c r="AD852" s="188">
        <v>0</v>
      </c>
      <c r="AE852" s="189">
        <v>0</v>
      </c>
      <c r="AF852" s="189">
        <v>0</v>
      </c>
      <c r="AG852" s="189">
        <v>0</v>
      </c>
      <c r="AH852" s="191">
        <v>0</v>
      </c>
      <c r="AI852" s="186">
        <v>2000</v>
      </c>
      <c r="AJ852" s="192">
        <v>7506425631322</v>
      </c>
      <c r="AK852" s="192" t="s">
        <v>505</v>
      </c>
      <c r="AL852" s="411"/>
      <c r="AM852" s="75">
        <v>5624</v>
      </c>
      <c r="AN852" s="420"/>
      <c r="AO852" s="188">
        <v>375.5796666666667</v>
      </c>
      <c r="AP852" s="188">
        <v>22.523000000000003</v>
      </c>
      <c r="AQ852" s="187">
        <v>1.1261500000000002</v>
      </c>
      <c r="AR852" s="188">
        <v>3.3359999999999999</v>
      </c>
      <c r="AS852" s="187">
        <v>0.1668</v>
      </c>
      <c r="AT852" s="188">
        <v>1100.8800000000001</v>
      </c>
      <c r="AU852" s="187">
        <v>55.044000000000004</v>
      </c>
      <c r="AV852" s="188">
        <v>0</v>
      </c>
      <c r="AW852" s="187">
        <v>0</v>
      </c>
      <c r="AX852" s="188">
        <v>-150.12</v>
      </c>
      <c r="AY852" s="187">
        <v>-7.5060000000000002</v>
      </c>
      <c r="AZ852" s="188">
        <v>1926.54</v>
      </c>
      <c r="BA852" s="187">
        <v>0</v>
      </c>
      <c r="BB852" s="188">
        <v>0</v>
      </c>
      <c r="BC852" s="187">
        <v>0</v>
      </c>
      <c r="BD852" s="75"/>
      <c r="BE852" s="75"/>
      <c r="BF852" s="75"/>
      <c r="BI852" s="194"/>
    </row>
    <row r="853" spans="1:61" ht="11.25" customHeight="1" x14ac:dyDescent="0.3">
      <c r="A853" s="184" t="s">
        <v>1515</v>
      </c>
      <c r="B853" s="185">
        <v>0</v>
      </c>
      <c r="C853" s="881" t="s">
        <v>548</v>
      </c>
      <c r="D853" s="284">
        <v>9487.9399999999987</v>
      </c>
      <c r="E853" s="91">
        <v>20.331299999999999</v>
      </c>
      <c r="F853" s="186">
        <v>7270</v>
      </c>
      <c r="G853" s="186">
        <v>7270</v>
      </c>
      <c r="H853" s="186">
        <v>0</v>
      </c>
      <c r="I853" s="187">
        <v>0</v>
      </c>
      <c r="J853" s="186">
        <v>10000</v>
      </c>
      <c r="K853" s="186">
        <v>14000</v>
      </c>
      <c r="L853" s="186">
        <v>1233.21</v>
      </c>
      <c r="M853" s="186">
        <v>8.8086428571428588</v>
      </c>
      <c r="N853" s="188">
        <v>0</v>
      </c>
      <c r="O853" s="189">
        <v>0</v>
      </c>
      <c r="P853" s="186">
        <v>0</v>
      </c>
      <c r="Q853" s="189">
        <v>12.332100000000001</v>
      </c>
      <c r="R853" s="189">
        <v>24.764189999999996</v>
      </c>
      <c r="S853" s="189">
        <v>8254.73</v>
      </c>
      <c r="T853" s="188">
        <v>8265.84</v>
      </c>
      <c r="U853" s="187">
        <v>17.712514285714285</v>
      </c>
      <c r="V853" s="189">
        <v>0</v>
      </c>
      <c r="W853" s="189">
        <v>0</v>
      </c>
      <c r="X853" s="188">
        <v>8265.84</v>
      </c>
      <c r="Y853" s="188">
        <v>6277.15</v>
      </c>
      <c r="Z853" s="186">
        <v>0</v>
      </c>
      <c r="AA853" s="186">
        <v>0</v>
      </c>
      <c r="AB853" s="186">
        <v>0</v>
      </c>
      <c r="AC853" s="186">
        <v>0</v>
      </c>
      <c r="AD853" s="188">
        <v>44.440000000000055</v>
      </c>
      <c r="AE853" s="189">
        <v>0</v>
      </c>
      <c r="AF853" s="189">
        <v>0</v>
      </c>
      <c r="AG853" s="189">
        <v>0</v>
      </c>
      <c r="AH853" s="191">
        <v>0</v>
      </c>
      <c r="AI853" s="186">
        <v>9500</v>
      </c>
      <c r="AJ853" s="192">
        <v>7506425623310</v>
      </c>
      <c r="AK853" s="192" t="s">
        <v>262</v>
      </c>
      <c r="AL853" s="411"/>
      <c r="AM853" s="75">
        <v>874</v>
      </c>
      <c r="AN853" s="420"/>
      <c r="AO853" s="188">
        <v>11861.776666666667</v>
      </c>
      <c r="AP853" s="188">
        <v>14165.25</v>
      </c>
      <c r="AQ853" s="187">
        <v>177.06562500000001</v>
      </c>
      <c r="AR853" s="188">
        <v>8410.27</v>
      </c>
      <c r="AS853" s="187">
        <v>105.12837500000001</v>
      </c>
      <c r="AT853" s="188">
        <v>13009.810000000001</v>
      </c>
      <c r="AU853" s="187">
        <v>162.62262500000003</v>
      </c>
      <c r="AV853" s="188">
        <v>9087.9800000000014</v>
      </c>
      <c r="AW853" s="187">
        <v>72.703840000000014</v>
      </c>
      <c r="AX853" s="188">
        <v>8565.81</v>
      </c>
      <c r="AY853" s="187">
        <v>68.526480000000006</v>
      </c>
      <c r="AZ853" s="188">
        <v>9421.2799999999988</v>
      </c>
      <c r="BA853" s="187">
        <v>75.370239999999995</v>
      </c>
      <c r="BB853" s="188">
        <v>7465.92</v>
      </c>
      <c r="BC853" s="187">
        <v>53.327999999999996</v>
      </c>
      <c r="BD853" s="75"/>
      <c r="BE853" s="75"/>
      <c r="BF853" s="75"/>
      <c r="BI853" s="194"/>
    </row>
    <row r="854" spans="1:61" ht="11.25" customHeight="1" x14ac:dyDescent="0.3">
      <c r="A854" s="184" t="s">
        <v>1516</v>
      </c>
      <c r="B854" s="185">
        <v>0</v>
      </c>
      <c r="C854" s="881" t="s">
        <v>248</v>
      </c>
      <c r="D854" s="284">
        <v>3298.8869999999997</v>
      </c>
      <c r="E854" s="91">
        <v>1.6518533820163011</v>
      </c>
      <c r="F854" s="186">
        <v>62300</v>
      </c>
      <c r="G854" s="186">
        <v>62300</v>
      </c>
      <c r="H854" s="186">
        <v>10283</v>
      </c>
      <c r="I854" s="187">
        <v>16.50561797752809</v>
      </c>
      <c r="J854" s="186">
        <v>60238.795999999995</v>
      </c>
      <c r="K854" s="186">
        <v>59912.466249999998</v>
      </c>
      <c r="L854" s="186">
        <v>5424.3369999999995</v>
      </c>
      <c r="M854" s="186">
        <v>9.053770174249836</v>
      </c>
      <c r="N854" s="188">
        <v>4347.6419999999998</v>
      </c>
      <c r="O854" s="189">
        <v>11932.455000000002</v>
      </c>
      <c r="P854" s="186">
        <v>16364.331000000002</v>
      </c>
      <c r="Q854" s="189">
        <v>36.170490525740263</v>
      </c>
      <c r="R854" s="189">
        <v>4.0626060985681063</v>
      </c>
      <c r="S854" s="189">
        <v>8157.5499999999993</v>
      </c>
      <c r="T854" s="188">
        <v>7133.6190000000006</v>
      </c>
      <c r="U854" s="187">
        <v>3.572020706124746</v>
      </c>
      <c r="V854" s="189">
        <v>5009.4210000000003</v>
      </c>
      <c r="W854" s="189">
        <v>84.234000000000009</v>
      </c>
      <c r="X854" s="188">
        <v>2039.9640000000004</v>
      </c>
      <c r="Y854" s="188">
        <v>376.13400000000001</v>
      </c>
      <c r="Z854" s="186">
        <v>1663.83</v>
      </c>
      <c r="AA854" s="186">
        <v>821.90700000000004</v>
      </c>
      <c r="AB854" s="186">
        <v>700.56</v>
      </c>
      <c r="AC854" s="186">
        <v>1680</v>
      </c>
      <c r="AD854" s="188">
        <v>1081.2799999999997</v>
      </c>
      <c r="AE854" s="189">
        <v>0</v>
      </c>
      <c r="AF854" s="189">
        <v>0</v>
      </c>
      <c r="AG854" s="189">
        <v>0</v>
      </c>
      <c r="AH854" s="191">
        <v>1</v>
      </c>
      <c r="AI854" s="186">
        <v>53040.025999999998</v>
      </c>
      <c r="AJ854" s="192">
        <v>7501943412217</v>
      </c>
      <c r="AK854" s="192" t="s">
        <v>262</v>
      </c>
      <c r="AM854" s="75">
        <v>818</v>
      </c>
      <c r="AN854" s="287"/>
      <c r="AO854" s="188">
        <v>35948.167000000001</v>
      </c>
      <c r="AP854" s="188">
        <v>32050.171000000002</v>
      </c>
      <c r="AQ854" s="187">
        <v>55.499181040791278</v>
      </c>
      <c r="AR854" s="188">
        <v>41546.11</v>
      </c>
      <c r="AS854" s="187">
        <v>71.942676387924081</v>
      </c>
      <c r="AT854" s="188">
        <v>34248.22</v>
      </c>
      <c r="AU854" s="187">
        <v>66.907688827560278</v>
      </c>
      <c r="AV854" s="188">
        <v>27844.309999999994</v>
      </c>
      <c r="AW854" s="187">
        <v>57.573926588229909</v>
      </c>
      <c r="AX854" s="188">
        <v>42427.648000000001</v>
      </c>
      <c r="AY854" s="187">
        <v>74.15019135060588</v>
      </c>
      <c r="AZ854" s="188">
        <v>56591.055999999997</v>
      </c>
      <c r="BA854" s="187">
        <v>78.56268099343356</v>
      </c>
      <c r="BB854" s="188">
        <v>46015.527999999998</v>
      </c>
      <c r="BC854" s="187">
        <v>70.106081480050605</v>
      </c>
      <c r="BD854" s="75"/>
      <c r="BE854" s="75"/>
      <c r="BF854" s="75"/>
      <c r="BI854" s="194"/>
    </row>
    <row r="855" spans="1:61" ht="11.25" customHeight="1" x14ac:dyDescent="0.3">
      <c r="A855" s="184" t="s">
        <v>1517</v>
      </c>
      <c r="B855" s="185">
        <v>0</v>
      </c>
      <c r="C855" s="881" t="s">
        <v>676</v>
      </c>
      <c r="D855" s="284">
        <v>5586.4949999999999</v>
      </c>
      <c r="E855" s="91">
        <v>1.8621570659694608</v>
      </c>
      <c r="F855" s="186">
        <v>84420</v>
      </c>
      <c r="G855" s="186">
        <v>84420</v>
      </c>
      <c r="H855" s="186">
        <v>0</v>
      </c>
      <c r="I855" s="187">
        <v>0</v>
      </c>
      <c r="J855" s="186">
        <v>90000.383000000002</v>
      </c>
      <c r="K855" s="186">
        <v>90000.383459999997</v>
      </c>
      <c r="L855" s="186">
        <v>2176.44</v>
      </c>
      <c r="M855" s="186">
        <v>2.4182563632823886</v>
      </c>
      <c r="N855" s="188">
        <v>80.957999999999998</v>
      </c>
      <c r="O855" s="189">
        <v>15090.414000000001</v>
      </c>
      <c r="P855" s="186">
        <v>15350.973000000002</v>
      </c>
      <c r="Q855" s="189">
        <v>19.474820457152944</v>
      </c>
      <c r="R855" s="189">
        <v>1.1366801627944183</v>
      </c>
      <c r="S855" s="189">
        <v>3410.0549999999998</v>
      </c>
      <c r="T855" s="188">
        <v>3465.0810000000001</v>
      </c>
      <c r="U855" s="187">
        <v>1.1550220788359296</v>
      </c>
      <c r="V855" s="189">
        <v>71.525999999999996</v>
      </c>
      <c r="W855" s="189">
        <v>179.601</v>
      </c>
      <c r="X855" s="188">
        <v>3213.9540000000002</v>
      </c>
      <c r="Y855" s="188">
        <v>1390.434</v>
      </c>
      <c r="Z855" s="186">
        <v>1167.9960000000001</v>
      </c>
      <c r="AA855" s="186">
        <v>58.95</v>
      </c>
      <c r="AB855" s="186">
        <v>0</v>
      </c>
      <c r="AC855" s="186">
        <v>0</v>
      </c>
      <c r="AD855" s="188">
        <v>0.78000000000020009</v>
      </c>
      <c r="AE855" s="189">
        <v>0</v>
      </c>
      <c r="AF855" s="189">
        <v>0</v>
      </c>
      <c r="AG855" s="189">
        <v>0</v>
      </c>
      <c r="AH855" s="191">
        <v>0</v>
      </c>
      <c r="AI855" s="186">
        <v>0</v>
      </c>
      <c r="AJ855" s="192">
        <v>7506425633555</v>
      </c>
      <c r="AK855" s="192" t="s">
        <v>262</v>
      </c>
      <c r="AM855" s="75">
        <v>894</v>
      </c>
      <c r="AN855" s="287"/>
      <c r="AO855" s="188">
        <v>16695.953333333331</v>
      </c>
      <c r="AP855" s="188">
        <v>51770.288999999997</v>
      </c>
      <c r="AQ855" s="187">
        <v>73.957555714285704</v>
      </c>
      <c r="AR855" s="188">
        <v>-2359.5740000000001</v>
      </c>
      <c r="AS855" s="187">
        <v>0</v>
      </c>
      <c r="AT855" s="188">
        <v>677.14499999999998</v>
      </c>
      <c r="AU855" s="187">
        <v>0</v>
      </c>
      <c r="AV855" s="188">
        <v>56640.339</v>
      </c>
      <c r="AW855" s="187">
        <v>101.1434625</v>
      </c>
      <c r="AX855" s="188">
        <v>-157.97800000000001</v>
      </c>
      <c r="AY855" s="187">
        <v>0</v>
      </c>
      <c r="AZ855" s="188">
        <v>2575.3420000000001</v>
      </c>
      <c r="BA855" s="187">
        <v>0</v>
      </c>
      <c r="BB855" s="188">
        <v>27010.114000000005</v>
      </c>
      <c r="BC855" s="187">
        <v>0</v>
      </c>
      <c r="BD855" s="75"/>
      <c r="BE855" s="75"/>
      <c r="BF855" s="75"/>
      <c r="BI855" s="194"/>
    </row>
    <row r="856" spans="1:61" ht="11.25" customHeight="1" x14ac:dyDescent="0.3">
      <c r="A856" s="184" t="s">
        <v>1518</v>
      </c>
      <c r="B856" s="185">
        <v>0</v>
      </c>
      <c r="C856" s="878" t="s">
        <v>704</v>
      </c>
      <c r="D856" s="284">
        <v>55.5</v>
      </c>
      <c r="E856" s="91">
        <v>0</v>
      </c>
      <c r="F856" s="186">
        <v>0</v>
      </c>
      <c r="G856" s="186">
        <v>0</v>
      </c>
      <c r="H856" s="186">
        <v>0</v>
      </c>
      <c r="I856" s="187">
        <v>0</v>
      </c>
      <c r="J856" s="186">
        <v>0</v>
      </c>
      <c r="K856" s="186">
        <v>0</v>
      </c>
      <c r="L856" s="186">
        <v>0</v>
      </c>
      <c r="M856" s="186">
        <v>0</v>
      </c>
      <c r="N856" s="188">
        <v>0</v>
      </c>
      <c r="O856" s="189">
        <v>0</v>
      </c>
      <c r="P856" s="186">
        <v>0</v>
      </c>
      <c r="Q856" s="189">
        <v>0</v>
      </c>
      <c r="R856" s="189">
        <v>0</v>
      </c>
      <c r="S856" s="189">
        <v>55.5</v>
      </c>
      <c r="T856" s="188">
        <v>55.5</v>
      </c>
      <c r="U856" s="187">
        <v>0</v>
      </c>
      <c r="V856" s="189">
        <v>0</v>
      </c>
      <c r="W856" s="189">
        <v>0</v>
      </c>
      <c r="X856" s="188">
        <v>55.5</v>
      </c>
      <c r="Y856" s="188">
        <v>0</v>
      </c>
      <c r="Z856" s="186">
        <v>0</v>
      </c>
      <c r="AA856" s="186">
        <v>0</v>
      </c>
      <c r="AB856" s="186">
        <v>0</v>
      </c>
      <c r="AC856" s="186">
        <v>0</v>
      </c>
      <c r="AD856" s="188">
        <v>0</v>
      </c>
      <c r="AE856" s="189">
        <v>0</v>
      </c>
      <c r="AF856" s="189">
        <v>0</v>
      </c>
      <c r="AG856" s="189">
        <v>0</v>
      </c>
      <c r="AH856" s="191">
        <v>0</v>
      </c>
      <c r="AI856" s="186">
        <v>0</v>
      </c>
      <c r="AJ856" s="192">
        <v>7506425606047</v>
      </c>
      <c r="AK856" s="192" t="s">
        <v>262</v>
      </c>
      <c r="AM856" s="75">
        <v>900</v>
      </c>
      <c r="AO856" s="188">
        <v>0</v>
      </c>
      <c r="AP856" s="188">
        <v>0</v>
      </c>
      <c r="AQ856" s="187">
        <v>0</v>
      </c>
      <c r="AR856" s="188">
        <v>0</v>
      </c>
      <c r="AS856" s="187">
        <v>0</v>
      </c>
      <c r="AT856" s="188">
        <v>0</v>
      </c>
      <c r="AU856" s="187">
        <v>0</v>
      </c>
      <c r="AV856" s="188">
        <v>0</v>
      </c>
      <c r="AW856" s="187">
        <v>0</v>
      </c>
      <c r="AX856" s="188">
        <v>0</v>
      </c>
      <c r="AY856" s="187">
        <v>0</v>
      </c>
      <c r="AZ856" s="188">
        <v>0</v>
      </c>
      <c r="BA856" s="187">
        <v>0</v>
      </c>
      <c r="BB856" s="188">
        <v>0</v>
      </c>
      <c r="BC856" s="187">
        <v>0</v>
      </c>
      <c r="BD856" s="75"/>
      <c r="BE856" s="75"/>
      <c r="BF856" s="75"/>
      <c r="BI856" s="194"/>
    </row>
    <row r="857" spans="1:61" ht="11.25" customHeight="1" x14ac:dyDescent="0.3">
      <c r="A857" s="184" t="s">
        <v>1519</v>
      </c>
      <c r="B857" s="185">
        <v>0</v>
      </c>
      <c r="C857" s="878" t="s">
        <v>1520</v>
      </c>
      <c r="D857" s="284">
        <v>1E-4</v>
      </c>
      <c r="E857" s="91">
        <v>0</v>
      </c>
      <c r="F857" s="186">
        <v>0</v>
      </c>
      <c r="G857" s="186">
        <v>0</v>
      </c>
      <c r="H857" s="186">
        <v>0</v>
      </c>
      <c r="I857" s="187">
        <v>0</v>
      </c>
      <c r="J857" s="186">
        <v>0</v>
      </c>
      <c r="K857" s="186">
        <v>0</v>
      </c>
      <c r="L857" s="186">
        <v>0</v>
      </c>
      <c r="M857" s="186">
        <v>0</v>
      </c>
      <c r="N857" s="188">
        <v>166.6</v>
      </c>
      <c r="O857" s="189">
        <v>0</v>
      </c>
      <c r="P857" s="186">
        <v>166.6</v>
      </c>
      <c r="Q857" s="189">
        <v>0</v>
      </c>
      <c r="R857" s="189">
        <v>0</v>
      </c>
      <c r="S857" s="189">
        <v>1E-4</v>
      </c>
      <c r="T857" s="188">
        <v>0</v>
      </c>
      <c r="U857" s="187">
        <v>0</v>
      </c>
      <c r="V857" s="189">
        <v>0</v>
      </c>
      <c r="W857" s="189">
        <v>0</v>
      </c>
      <c r="X857" s="188">
        <v>0</v>
      </c>
      <c r="Y857" s="188">
        <v>0</v>
      </c>
      <c r="Z857" s="186">
        <v>0</v>
      </c>
      <c r="AA857" s="186">
        <v>0</v>
      </c>
      <c r="AB857" s="186">
        <v>0</v>
      </c>
      <c r="AC857" s="186">
        <v>0</v>
      </c>
      <c r="AD857" s="188">
        <v>0</v>
      </c>
      <c r="AE857" s="189">
        <v>0</v>
      </c>
      <c r="AF857" s="189">
        <v>0</v>
      </c>
      <c r="AG857" s="189">
        <v>0</v>
      </c>
      <c r="AH857" s="191">
        <v>1</v>
      </c>
      <c r="AI857" s="186">
        <v>0</v>
      </c>
      <c r="AJ857" s="192">
        <v>7506425606047</v>
      </c>
      <c r="AK857" s="192" t="s">
        <v>262</v>
      </c>
      <c r="AM857" s="75">
        <v>5038</v>
      </c>
      <c r="AO857" s="188">
        <v>0</v>
      </c>
      <c r="AP857" s="188">
        <v>0</v>
      </c>
      <c r="AQ857" s="187">
        <v>0</v>
      </c>
      <c r="AR857" s="188">
        <v>0</v>
      </c>
      <c r="AS857" s="187">
        <v>0</v>
      </c>
      <c r="AT857" s="188">
        <v>0</v>
      </c>
      <c r="AU857" s="187">
        <v>0</v>
      </c>
      <c r="AV857" s="188">
        <v>0</v>
      </c>
      <c r="AW857" s="187">
        <v>0</v>
      </c>
      <c r="AX857" s="188">
        <v>0</v>
      </c>
      <c r="AY857" s="187">
        <v>0</v>
      </c>
      <c r="AZ857" s="188">
        <v>0</v>
      </c>
      <c r="BA857" s="187">
        <v>0</v>
      </c>
      <c r="BB857" s="188">
        <v>0</v>
      </c>
      <c r="BC857" s="187">
        <v>0</v>
      </c>
      <c r="BD857" s="75"/>
      <c r="BE857" s="75"/>
      <c r="BF857" s="75"/>
      <c r="BI857" s="194"/>
    </row>
    <row r="858" spans="1:61" ht="11.25" customHeight="1" x14ac:dyDescent="0.3">
      <c r="A858" s="184" t="s">
        <v>1521</v>
      </c>
      <c r="B858" s="205">
        <v>0</v>
      </c>
      <c r="C858" s="886" t="s">
        <v>275</v>
      </c>
      <c r="D858" s="342">
        <v>1240</v>
      </c>
      <c r="E858" s="207">
        <v>0.42781672799057835</v>
      </c>
      <c r="F858" s="208">
        <v>98700</v>
      </c>
      <c r="G858" s="208">
        <v>98700</v>
      </c>
      <c r="H858" s="208">
        <v>24730</v>
      </c>
      <c r="I858" s="209">
        <v>25.055724417426546</v>
      </c>
      <c r="J858" s="208">
        <v>94563.487999999998</v>
      </c>
      <c r="K858" s="208">
        <v>86953.121666666673</v>
      </c>
      <c r="L858" s="208">
        <v>9543.75</v>
      </c>
      <c r="M858" s="208">
        <v>10.975741660645381</v>
      </c>
      <c r="N858" s="210">
        <v>2306.875</v>
      </c>
      <c r="O858" s="211">
        <v>40621.25</v>
      </c>
      <c r="P858" s="208">
        <v>46270.625</v>
      </c>
      <c r="Q858" s="211">
        <v>59.023177106157512</v>
      </c>
      <c r="R858" s="211">
        <v>5.211181508025593</v>
      </c>
      <c r="S858" s="211">
        <v>16426.25</v>
      </c>
      <c r="T858" s="210">
        <v>14700</v>
      </c>
      <c r="U858" s="209">
        <v>5.0716983076302427</v>
      </c>
      <c r="V858" s="211">
        <v>2250</v>
      </c>
      <c r="W858" s="211">
        <v>3342.5</v>
      </c>
      <c r="X858" s="210">
        <v>9107.5</v>
      </c>
      <c r="Y858" s="210">
        <v>4705.625</v>
      </c>
      <c r="Z858" s="208">
        <v>1235</v>
      </c>
      <c r="AA858" s="208">
        <v>497.5</v>
      </c>
      <c r="AB858" s="208">
        <v>90</v>
      </c>
      <c r="AC858" s="208">
        <v>144</v>
      </c>
      <c r="AD858" s="210">
        <v>376.25</v>
      </c>
      <c r="AE858" s="211">
        <v>0</v>
      </c>
      <c r="AF858" s="211">
        <v>0</v>
      </c>
      <c r="AG858" s="211">
        <v>0</v>
      </c>
      <c r="AH858" s="212">
        <v>1</v>
      </c>
      <c r="AI858" s="208">
        <v>121198.871</v>
      </c>
      <c r="AJ858" s="421">
        <v>7506425606047</v>
      </c>
      <c r="AK858" s="421" t="s">
        <v>262</v>
      </c>
      <c r="AL858" s="411"/>
      <c r="AM858" s="422">
        <v>838</v>
      </c>
      <c r="AN858" s="412"/>
      <c r="AO858" s="210">
        <v>68885.901666666658</v>
      </c>
      <c r="AP858" s="210">
        <v>73227.989999999991</v>
      </c>
      <c r="AQ858" s="209">
        <v>75.844629725530794</v>
      </c>
      <c r="AR858" s="210">
        <v>78991.100000000006</v>
      </c>
      <c r="AS858" s="209">
        <v>77.653754800206329</v>
      </c>
      <c r="AT858" s="210">
        <v>54438.614999999998</v>
      </c>
      <c r="AU858" s="209">
        <v>136.80651199481107</v>
      </c>
      <c r="AV858" s="210">
        <v>76098.624999999985</v>
      </c>
      <c r="AW858" s="209">
        <v>75.010965993100029</v>
      </c>
      <c r="AX858" s="210">
        <v>69776.06</v>
      </c>
      <c r="AY858" s="209">
        <v>62.387507488175387</v>
      </c>
      <c r="AZ858" s="210">
        <v>95321.115000000005</v>
      </c>
      <c r="BA858" s="209">
        <v>85.350027992726751</v>
      </c>
      <c r="BB858" s="210">
        <v>114674.25499999999</v>
      </c>
      <c r="BC858" s="209">
        <v>103.64794510049703</v>
      </c>
      <c r="BD858" s="75"/>
      <c r="BE858" s="75"/>
      <c r="BF858" s="75"/>
      <c r="BI858" s="194"/>
    </row>
    <row r="859" spans="1:61" ht="11.25" customHeight="1" x14ac:dyDescent="0.3">
      <c r="A859" s="184" t="s">
        <v>1522</v>
      </c>
      <c r="B859" s="423">
        <v>0</v>
      </c>
      <c r="C859" s="886" t="s">
        <v>1523</v>
      </c>
      <c r="D859" s="342">
        <v>231.75</v>
      </c>
      <c r="E859" s="207">
        <v>0</v>
      </c>
      <c r="F859" s="208">
        <v>0</v>
      </c>
      <c r="G859" s="208">
        <v>0</v>
      </c>
      <c r="H859" s="208">
        <v>0</v>
      </c>
      <c r="I859" s="209">
        <v>0</v>
      </c>
      <c r="J859" s="208">
        <v>0</v>
      </c>
      <c r="K859" s="208">
        <v>0</v>
      </c>
      <c r="L859" s="208">
        <v>-294</v>
      </c>
      <c r="M859" s="208">
        <v>0</v>
      </c>
      <c r="N859" s="210">
        <v>1153.5</v>
      </c>
      <c r="O859" s="211">
        <v>2328</v>
      </c>
      <c r="P859" s="208">
        <v>3484.5</v>
      </c>
      <c r="Q859" s="211">
        <v>0</v>
      </c>
      <c r="R859" s="211">
        <v>0</v>
      </c>
      <c r="S859" s="211">
        <v>525.75</v>
      </c>
      <c r="T859" s="210">
        <v>236.25</v>
      </c>
      <c r="U859" s="209">
        <v>0</v>
      </c>
      <c r="V859" s="211">
        <v>0</v>
      </c>
      <c r="W859" s="211">
        <v>3</v>
      </c>
      <c r="X859" s="210">
        <v>233.25</v>
      </c>
      <c r="Y859" s="210">
        <v>9</v>
      </c>
      <c r="Z859" s="208">
        <v>0</v>
      </c>
      <c r="AA859" s="208">
        <v>0</v>
      </c>
      <c r="AB859" s="208">
        <v>0</v>
      </c>
      <c r="AC859" s="208">
        <v>0</v>
      </c>
      <c r="AD859" s="210">
        <v>445.5</v>
      </c>
      <c r="AE859" s="211">
        <v>0</v>
      </c>
      <c r="AF859" s="211">
        <v>0</v>
      </c>
      <c r="AG859" s="211">
        <v>0</v>
      </c>
      <c r="AH859" s="212">
        <v>0</v>
      </c>
      <c r="AI859" s="208">
        <v>0</v>
      </c>
      <c r="AJ859" s="421">
        <v>7506425606047</v>
      </c>
      <c r="AK859" s="421" t="s">
        <v>262</v>
      </c>
      <c r="AL859" s="411"/>
      <c r="AM859" s="422">
        <v>5083</v>
      </c>
      <c r="AN859" s="412"/>
      <c r="AO859" s="210">
        <v>56957.5</v>
      </c>
      <c r="AP859" s="210">
        <v>520.5</v>
      </c>
      <c r="AQ859" s="209">
        <v>0</v>
      </c>
      <c r="AR859" s="210">
        <v>23092.5</v>
      </c>
      <c r="AS859" s="209">
        <v>76.975000000000009</v>
      </c>
      <c r="AT859" s="210">
        <v>147259.5</v>
      </c>
      <c r="AU859" s="209">
        <v>105.18535714285716</v>
      </c>
      <c r="AV859" s="210">
        <v>141.75</v>
      </c>
      <c r="AW859" s="209">
        <v>0</v>
      </c>
      <c r="AX859" s="210">
        <v>96</v>
      </c>
      <c r="AY859" s="209">
        <v>0</v>
      </c>
      <c r="AZ859" s="210">
        <v>3247.5</v>
      </c>
      <c r="BA859" s="209">
        <v>0</v>
      </c>
      <c r="BB859" s="210">
        <v>9090.75</v>
      </c>
      <c r="BC859" s="209">
        <v>0</v>
      </c>
      <c r="BD859" s="75"/>
      <c r="BE859" s="75"/>
      <c r="BF859" s="75"/>
      <c r="BI859" s="194"/>
    </row>
    <row r="860" spans="1:61" ht="11.25" customHeight="1" x14ac:dyDescent="0.3">
      <c r="A860" s="184" t="s">
        <v>1524</v>
      </c>
      <c r="B860" s="205">
        <v>0</v>
      </c>
      <c r="C860" s="886" t="s">
        <v>1525</v>
      </c>
      <c r="D860" s="342">
        <v>4.5039999999999996</v>
      </c>
      <c r="E860" s="207">
        <v>0</v>
      </c>
      <c r="F860" s="208">
        <v>0</v>
      </c>
      <c r="G860" s="208">
        <v>0</v>
      </c>
      <c r="H860" s="208">
        <v>0</v>
      </c>
      <c r="I860" s="209">
        <v>0</v>
      </c>
      <c r="J860" s="208">
        <v>0</v>
      </c>
      <c r="K860" s="208">
        <v>0</v>
      </c>
      <c r="L860" s="208">
        <v>0</v>
      </c>
      <c r="M860" s="208">
        <v>0</v>
      </c>
      <c r="N860" s="210">
        <v>28.15</v>
      </c>
      <c r="O860" s="211">
        <v>0</v>
      </c>
      <c r="P860" s="208">
        <v>28.15</v>
      </c>
      <c r="Q860" s="211">
        <v>0</v>
      </c>
      <c r="R860" s="211">
        <v>0</v>
      </c>
      <c r="S860" s="211">
        <v>4.5039999999999996</v>
      </c>
      <c r="T860" s="210">
        <v>6.1929999999999996</v>
      </c>
      <c r="U860" s="209">
        <v>0</v>
      </c>
      <c r="V860" s="211">
        <v>0</v>
      </c>
      <c r="W860" s="211">
        <v>0</v>
      </c>
      <c r="X860" s="210">
        <v>6.1929999999999996</v>
      </c>
      <c r="Y860" s="210">
        <v>6.1929999999999996</v>
      </c>
      <c r="Z860" s="208">
        <v>0</v>
      </c>
      <c r="AA860" s="208">
        <v>0</v>
      </c>
      <c r="AB860" s="208">
        <v>0</v>
      </c>
      <c r="AC860" s="208">
        <v>0</v>
      </c>
      <c r="AD860" s="210">
        <v>0</v>
      </c>
      <c r="AE860" s="211">
        <v>0</v>
      </c>
      <c r="AF860" s="211">
        <v>0</v>
      </c>
      <c r="AG860" s="211">
        <v>0</v>
      </c>
      <c r="AH860" s="212">
        <v>2</v>
      </c>
      <c r="AI860" s="208">
        <v>0</v>
      </c>
      <c r="AJ860" s="421">
        <v>7506425606047</v>
      </c>
      <c r="AK860" s="421" t="s">
        <v>262</v>
      </c>
      <c r="AL860" s="411"/>
      <c r="AM860" s="422">
        <v>5069</v>
      </c>
      <c r="AN860" s="412"/>
      <c r="AO860" s="210">
        <v>-0.93633333333333335</v>
      </c>
      <c r="AP860" s="210">
        <v>0</v>
      </c>
      <c r="AQ860" s="209">
        <v>0</v>
      </c>
      <c r="AR860" s="210">
        <v>-2.8109999999999999</v>
      </c>
      <c r="AS860" s="209">
        <v>0</v>
      </c>
      <c r="AT860" s="210">
        <v>2E-3</v>
      </c>
      <c r="AU860" s="209">
        <v>0</v>
      </c>
      <c r="AV860" s="210">
        <v>4.5039999999999996</v>
      </c>
      <c r="AW860" s="209">
        <v>0</v>
      </c>
      <c r="AX860" s="210">
        <v>-4.0000000000000001E-3</v>
      </c>
      <c r="AY860" s="209">
        <v>0</v>
      </c>
      <c r="AZ860" s="210">
        <v>0</v>
      </c>
      <c r="BA860" s="209">
        <v>0</v>
      </c>
      <c r="BB860" s="210">
        <v>0</v>
      </c>
      <c r="BC860" s="209">
        <v>0</v>
      </c>
      <c r="BD860" s="75"/>
      <c r="BE860" s="75"/>
      <c r="BF860" s="75"/>
      <c r="BI860" s="194"/>
    </row>
    <row r="861" spans="1:61" ht="11.25" customHeight="1" x14ac:dyDescent="0.3">
      <c r="A861" s="184" t="s">
        <v>1526</v>
      </c>
      <c r="B861" s="185">
        <v>0</v>
      </c>
      <c r="C861" s="878" t="s">
        <v>1527</v>
      </c>
      <c r="D861" s="284">
        <v>20.867000000000001</v>
      </c>
      <c r="E861" s="91">
        <v>0</v>
      </c>
      <c r="F861" s="186">
        <v>0</v>
      </c>
      <c r="G861" s="186">
        <v>0</v>
      </c>
      <c r="H861" s="186">
        <v>0</v>
      </c>
      <c r="I861" s="187">
        <v>0</v>
      </c>
      <c r="J861" s="186">
        <v>0</v>
      </c>
      <c r="K861" s="186">
        <v>0</v>
      </c>
      <c r="L861" s="186">
        <v>0</v>
      </c>
      <c r="M861" s="186">
        <v>0</v>
      </c>
      <c r="N861" s="188">
        <v>0</v>
      </c>
      <c r="O861" s="189">
        <v>0</v>
      </c>
      <c r="P861" s="186">
        <v>0</v>
      </c>
      <c r="Q861" s="189">
        <v>0</v>
      </c>
      <c r="R861" s="189">
        <v>0</v>
      </c>
      <c r="S861" s="189">
        <v>20.867000000000001</v>
      </c>
      <c r="T861" s="188">
        <v>20.867000000000001</v>
      </c>
      <c r="U861" s="187">
        <v>0</v>
      </c>
      <c r="V861" s="189">
        <v>0</v>
      </c>
      <c r="W861" s="189">
        <v>0</v>
      </c>
      <c r="X861" s="188">
        <v>20.867000000000001</v>
      </c>
      <c r="Y861" s="188">
        <v>0</v>
      </c>
      <c r="Z861" s="186">
        <v>0</v>
      </c>
      <c r="AA861" s="186">
        <v>0</v>
      </c>
      <c r="AB861" s="186">
        <v>0</v>
      </c>
      <c r="AC861" s="186">
        <v>0</v>
      </c>
      <c r="AD861" s="188">
        <v>0</v>
      </c>
      <c r="AE861" s="189">
        <v>0</v>
      </c>
      <c r="AF861" s="189">
        <v>0</v>
      </c>
      <c r="AG861" s="189">
        <v>0</v>
      </c>
      <c r="AH861" s="191">
        <v>1</v>
      </c>
      <c r="AI861" s="186">
        <v>0</v>
      </c>
      <c r="AJ861" s="192">
        <v>7506425605552</v>
      </c>
      <c r="AK861" s="192" t="s">
        <v>262</v>
      </c>
      <c r="AM861" s="75">
        <v>5029</v>
      </c>
      <c r="AO861" s="188">
        <v>0</v>
      </c>
      <c r="AP861" s="188">
        <v>0</v>
      </c>
      <c r="AQ861" s="187">
        <v>0</v>
      </c>
      <c r="AR861" s="188">
        <v>0</v>
      </c>
      <c r="AS861" s="187">
        <v>0</v>
      </c>
      <c r="AT861" s="188">
        <v>0</v>
      </c>
      <c r="AU861" s="187">
        <v>0</v>
      </c>
      <c r="AV861" s="188">
        <v>0</v>
      </c>
      <c r="AW861" s="187">
        <v>0</v>
      </c>
      <c r="AX861" s="188">
        <v>0</v>
      </c>
      <c r="AY861" s="187">
        <v>0</v>
      </c>
      <c r="AZ861" s="188">
        <v>0</v>
      </c>
      <c r="BA861" s="187">
        <v>0</v>
      </c>
      <c r="BB861" s="188">
        <v>0</v>
      </c>
      <c r="BC861" s="187">
        <v>0</v>
      </c>
      <c r="BD861" s="75"/>
      <c r="BE861" s="75"/>
      <c r="BF861" s="75"/>
      <c r="BI861" s="194"/>
    </row>
    <row r="862" spans="1:61" ht="11.25" customHeight="1" x14ac:dyDescent="0.3">
      <c r="A862" s="184" t="s">
        <v>1528</v>
      </c>
      <c r="B862" s="185">
        <v>0</v>
      </c>
      <c r="C862" s="878" t="s">
        <v>1529</v>
      </c>
      <c r="D862" s="284">
        <v>1160.7359999999999</v>
      </c>
      <c r="E862" s="91">
        <v>0</v>
      </c>
      <c r="F862" s="186">
        <v>0</v>
      </c>
      <c r="G862" s="186">
        <v>0</v>
      </c>
      <c r="H862" s="186">
        <v>0</v>
      </c>
      <c r="I862" s="187">
        <v>0</v>
      </c>
      <c r="J862" s="186">
        <v>0</v>
      </c>
      <c r="K862" s="186">
        <v>0</v>
      </c>
      <c r="L862" s="186">
        <v>0</v>
      </c>
      <c r="M862" s="186">
        <v>0</v>
      </c>
      <c r="N862" s="188">
        <v>0</v>
      </c>
      <c r="O862" s="189">
        <v>0</v>
      </c>
      <c r="P862" s="186">
        <v>0</v>
      </c>
      <c r="Q862" s="189">
        <v>0</v>
      </c>
      <c r="R862" s="189">
        <v>0</v>
      </c>
      <c r="S862" s="189">
        <v>1160.7359999999999</v>
      </c>
      <c r="T862" s="188">
        <v>1160.7359999999999</v>
      </c>
      <c r="U862" s="187">
        <v>0</v>
      </c>
      <c r="V862" s="189">
        <v>0</v>
      </c>
      <c r="W862" s="189">
        <v>0</v>
      </c>
      <c r="X862" s="188">
        <v>1160.7359999999999</v>
      </c>
      <c r="Y862" s="188">
        <v>110.514</v>
      </c>
      <c r="Z862" s="186">
        <v>0</v>
      </c>
      <c r="AA862" s="186">
        <v>0</v>
      </c>
      <c r="AB862" s="186">
        <v>0</v>
      </c>
      <c r="AC862" s="186">
        <v>0</v>
      </c>
      <c r="AD862" s="188">
        <v>0</v>
      </c>
      <c r="AE862" s="189">
        <v>0</v>
      </c>
      <c r="AF862" s="189">
        <v>0</v>
      </c>
      <c r="AG862" s="189">
        <v>0</v>
      </c>
      <c r="AH862" s="191">
        <v>1</v>
      </c>
      <c r="AI862" s="186">
        <v>0</v>
      </c>
      <c r="AJ862" s="192">
        <v>7506425605552</v>
      </c>
      <c r="AK862" s="192" t="s">
        <v>262</v>
      </c>
      <c r="AM862" s="75">
        <v>5056</v>
      </c>
      <c r="AO862" s="188">
        <v>18.080000000000002</v>
      </c>
      <c r="AP862" s="188">
        <v>26.442</v>
      </c>
      <c r="AQ862" s="187">
        <v>0</v>
      </c>
      <c r="AR862" s="188">
        <v>27.798000000000002</v>
      </c>
      <c r="AS862" s="187">
        <v>0</v>
      </c>
      <c r="AT862" s="188">
        <v>0</v>
      </c>
      <c r="AU862" s="187">
        <v>0</v>
      </c>
      <c r="AV862" s="188">
        <v>33.9</v>
      </c>
      <c r="AW862" s="187">
        <v>0</v>
      </c>
      <c r="AX862" s="188">
        <v>33.9</v>
      </c>
      <c r="AY862" s="187">
        <v>0</v>
      </c>
      <c r="AZ862" s="188">
        <v>10.17</v>
      </c>
      <c r="BA862" s="187">
        <v>0</v>
      </c>
      <c r="BB862" s="188">
        <v>0</v>
      </c>
      <c r="BC862" s="187">
        <v>0</v>
      </c>
      <c r="BD862" s="75"/>
      <c r="BE862" s="75"/>
      <c r="BF862" s="75"/>
      <c r="BI862" s="194"/>
    </row>
    <row r="863" spans="1:61" ht="11.25" customHeight="1" x14ac:dyDescent="0.3">
      <c r="A863" s="184" t="s">
        <v>1530</v>
      </c>
      <c r="B863" s="185">
        <v>0</v>
      </c>
      <c r="C863" s="878" t="s">
        <v>1531</v>
      </c>
      <c r="D863" s="284">
        <v>6681.36</v>
      </c>
      <c r="E863" s="91">
        <v>4.0879588839941263</v>
      </c>
      <c r="F863" s="186">
        <v>48320</v>
      </c>
      <c r="G863" s="186">
        <v>48320</v>
      </c>
      <c r="H863" s="186">
        <v>9749.6640000000007</v>
      </c>
      <c r="I863" s="187">
        <v>20.177284768211923</v>
      </c>
      <c r="J863" s="186">
        <v>55467.953000000001</v>
      </c>
      <c r="K863" s="186">
        <v>49032</v>
      </c>
      <c r="L863" s="186">
        <v>8128.598</v>
      </c>
      <c r="M863" s="186">
        <v>16.578148963941917</v>
      </c>
      <c r="N863" s="188">
        <v>256.08</v>
      </c>
      <c r="O863" s="189">
        <v>0</v>
      </c>
      <c r="P863" s="186">
        <v>644.85599999999999</v>
      </c>
      <c r="Q863" s="189">
        <v>15.817158422990657</v>
      </c>
      <c r="R863" s="189">
        <v>4.4903906946052263</v>
      </c>
      <c r="S863" s="189">
        <v>8302.4260000000013</v>
      </c>
      <c r="T863" s="188">
        <v>6680.1959999999999</v>
      </c>
      <c r="U863" s="187">
        <v>4.0872466960352423</v>
      </c>
      <c r="V863" s="189">
        <v>863.68799999999999</v>
      </c>
      <c r="W863" s="189">
        <v>388.77600000000001</v>
      </c>
      <c r="X863" s="188">
        <v>5427.732</v>
      </c>
      <c r="Y863" s="188">
        <v>1012.68</v>
      </c>
      <c r="Z863" s="186">
        <v>2407.152</v>
      </c>
      <c r="AA863" s="186">
        <v>200.208</v>
      </c>
      <c r="AB863" s="186">
        <v>0</v>
      </c>
      <c r="AC863" s="186">
        <v>0</v>
      </c>
      <c r="AD863" s="188">
        <v>0.39000000000032742</v>
      </c>
      <c r="AE863" s="189">
        <v>474.13200000000001</v>
      </c>
      <c r="AF863" s="189">
        <v>474.13200000000001</v>
      </c>
      <c r="AG863" s="189">
        <v>53.930999999999997</v>
      </c>
      <c r="AH863" s="191">
        <v>1</v>
      </c>
      <c r="AI863" s="186">
        <v>58937.898999999998</v>
      </c>
      <c r="AJ863" s="192">
        <v>7506425605552</v>
      </c>
      <c r="AK863" s="192" t="s">
        <v>262</v>
      </c>
      <c r="AM863" s="75">
        <v>1977</v>
      </c>
      <c r="AO863" s="188">
        <v>59079.334666666669</v>
      </c>
      <c r="AP863" s="188">
        <v>46711.302000000003</v>
      </c>
      <c r="AQ863" s="187">
        <v>96.311962886597939</v>
      </c>
      <c r="AR863" s="188">
        <v>44933.908000000003</v>
      </c>
      <c r="AS863" s="187">
        <v>89.867816000000005</v>
      </c>
      <c r="AT863" s="188">
        <v>85592.793999999994</v>
      </c>
      <c r="AU863" s="187">
        <v>190.20620888888888</v>
      </c>
      <c r="AV863" s="188">
        <v>45841.406000000003</v>
      </c>
      <c r="AW863" s="187">
        <v>66.649325385286431</v>
      </c>
      <c r="AX863" s="188">
        <v>38566.417999999998</v>
      </c>
      <c r="AY863" s="187">
        <v>77.132835999999998</v>
      </c>
      <c r="AZ863" s="188">
        <v>41336.722000000002</v>
      </c>
      <c r="BA863" s="187">
        <v>102.87885017421603</v>
      </c>
      <c r="BB863" s="188">
        <v>21794.33</v>
      </c>
      <c r="BC863" s="187">
        <v>39.626054545454551</v>
      </c>
      <c r="BD863" s="75"/>
      <c r="BE863" s="75"/>
      <c r="BF863" s="75"/>
      <c r="BI863" s="194"/>
    </row>
    <row r="864" spans="1:61" ht="11.25" customHeight="1" x14ac:dyDescent="0.3">
      <c r="A864" s="184" t="s">
        <v>5111</v>
      </c>
      <c r="B864" s="185">
        <v>0</v>
      </c>
      <c r="C864" s="878" t="s">
        <v>5112</v>
      </c>
      <c r="D864" s="284">
        <v>1E-4</v>
      </c>
      <c r="E864" s="91">
        <v>0</v>
      </c>
      <c r="F864" s="186">
        <v>20000</v>
      </c>
      <c r="G864" s="186">
        <v>20000</v>
      </c>
      <c r="H864" s="186">
        <v>0</v>
      </c>
      <c r="I864" s="187">
        <v>0</v>
      </c>
      <c r="J864" s="186">
        <v>0</v>
      </c>
      <c r="K864" s="186">
        <v>0</v>
      </c>
      <c r="L864" s="186">
        <v>0</v>
      </c>
      <c r="M864" s="186">
        <v>0</v>
      </c>
      <c r="N864" s="188">
        <v>0</v>
      </c>
      <c r="O864" s="189">
        <v>0</v>
      </c>
      <c r="P864" s="186">
        <v>0</v>
      </c>
      <c r="Q864" s="189">
        <v>0</v>
      </c>
      <c r="R864" s="189">
        <v>0</v>
      </c>
      <c r="S864" s="189">
        <v>1E-4</v>
      </c>
      <c r="T864" s="188">
        <v>0</v>
      </c>
      <c r="U864" s="187">
        <v>0</v>
      </c>
      <c r="V864" s="189">
        <v>0</v>
      </c>
      <c r="W864" s="189">
        <v>0</v>
      </c>
      <c r="X864" s="188">
        <v>0</v>
      </c>
      <c r="Y864" s="188">
        <v>0</v>
      </c>
      <c r="Z864" s="186">
        <v>0</v>
      </c>
      <c r="AA864" s="186">
        <v>0</v>
      </c>
      <c r="AB864" s="186">
        <v>0</v>
      </c>
      <c r="AC864" s="186">
        <v>0</v>
      </c>
      <c r="AD864" s="188">
        <v>0</v>
      </c>
      <c r="AE864" s="189">
        <v>0</v>
      </c>
      <c r="AF864" s="189">
        <v>0</v>
      </c>
      <c r="AG864" s="189">
        <v>0</v>
      </c>
      <c r="AH864" s="191">
        <v>0</v>
      </c>
      <c r="AI864" s="186">
        <v>0</v>
      </c>
      <c r="AJ864" s="192">
        <v>7506425605552</v>
      </c>
      <c r="AK864" s="192" t="s">
        <v>262</v>
      </c>
      <c r="AM864" s="75">
        <v>5654</v>
      </c>
      <c r="AO864" s="188">
        <v>0</v>
      </c>
      <c r="AP864" s="188">
        <v>0</v>
      </c>
      <c r="AQ864" s="187">
        <v>0</v>
      </c>
      <c r="AR864" s="188">
        <v>0</v>
      </c>
      <c r="AS864" s="187">
        <v>0</v>
      </c>
      <c r="AT864" s="188">
        <v>0</v>
      </c>
      <c r="AU864" s="187">
        <v>0</v>
      </c>
      <c r="AV864" s="188">
        <v>0</v>
      </c>
      <c r="AW864" s="187">
        <v>0</v>
      </c>
      <c r="AX864" s="188">
        <v>0</v>
      </c>
      <c r="AY864" s="187">
        <v>0</v>
      </c>
      <c r="AZ864" s="188">
        <v>0</v>
      </c>
      <c r="BA864" s="187">
        <v>0</v>
      </c>
      <c r="BB864" s="188">
        <v>0</v>
      </c>
      <c r="BC864" s="187">
        <v>0</v>
      </c>
      <c r="BD864" s="75"/>
      <c r="BE864" s="75"/>
      <c r="BF864" s="75"/>
      <c r="BI864" s="194"/>
    </row>
    <row r="865" spans="1:61" ht="11.25" customHeight="1" x14ac:dyDescent="0.3">
      <c r="A865" s="184" t="s">
        <v>1532</v>
      </c>
      <c r="B865" s="185">
        <v>0</v>
      </c>
      <c r="C865" s="878" t="s">
        <v>276</v>
      </c>
      <c r="D865" s="284">
        <v>21.06</v>
      </c>
      <c r="E865" s="91">
        <v>0</v>
      </c>
      <c r="F865" s="186">
        <v>0</v>
      </c>
      <c r="G865" s="186">
        <v>0</v>
      </c>
      <c r="H865" s="186">
        <v>0</v>
      </c>
      <c r="I865" s="187">
        <v>0</v>
      </c>
      <c r="J865" s="186">
        <v>0</v>
      </c>
      <c r="K865" s="186">
        <v>0</v>
      </c>
      <c r="L865" s="186">
        <v>0</v>
      </c>
      <c r="M865" s="186">
        <v>0</v>
      </c>
      <c r="N865" s="188">
        <v>0</v>
      </c>
      <c r="O865" s="189">
        <v>0</v>
      </c>
      <c r="P865" s="186">
        <v>0</v>
      </c>
      <c r="Q865" s="189">
        <v>0</v>
      </c>
      <c r="R865" s="189">
        <v>0</v>
      </c>
      <c r="S865" s="189">
        <v>21.06</v>
      </c>
      <c r="T865" s="188">
        <v>21.06</v>
      </c>
      <c r="U865" s="187">
        <v>0</v>
      </c>
      <c r="V865" s="189">
        <v>0</v>
      </c>
      <c r="W865" s="189">
        <v>0</v>
      </c>
      <c r="X865" s="188">
        <v>21.06</v>
      </c>
      <c r="Y865" s="188">
        <v>21.06</v>
      </c>
      <c r="Z865" s="186">
        <v>0</v>
      </c>
      <c r="AA865" s="186">
        <v>0</v>
      </c>
      <c r="AB865" s="186">
        <v>0</v>
      </c>
      <c r="AC865" s="186">
        <v>0</v>
      </c>
      <c r="AD865" s="188">
        <v>0</v>
      </c>
      <c r="AE865" s="189">
        <v>0</v>
      </c>
      <c r="AF865" s="189">
        <v>0</v>
      </c>
      <c r="AG865" s="189">
        <v>0</v>
      </c>
      <c r="AH865" s="191">
        <v>1</v>
      </c>
      <c r="AI865" s="186">
        <v>0</v>
      </c>
      <c r="AJ865" s="192">
        <v>7506425605552</v>
      </c>
      <c r="AK865" s="192" t="s">
        <v>262</v>
      </c>
      <c r="AM865" s="75">
        <v>837</v>
      </c>
      <c r="AO865" s="188">
        <v>0</v>
      </c>
      <c r="AP865" s="188">
        <v>0</v>
      </c>
      <c r="AQ865" s="187">
        <v>0</v>
      </c>
      <c r="AR865" s="188">
        <v>0</v>
      </c>
      <c r="AS865" s="187">
        <v>0</v>
      </c>
      <c r="AT865" s="188">
        <v>0</v>
      </c>
      <c r="AU865" s="187">
        <v>0</v>
      </c>
      <c r="AV865" s="188">
        <v>0</v>
      </c>
      <c r="AW865" s="187">
        <v>0</v>
      </c>
      <c r="AX865" s="188">
        <v>0</v>
      </c>
      <c r="AY865" s="187">
        <v>0</v>
      </c>
      <c r="AZ865" s="188">
        <v>0</v>
      </c>
      <c r="BA865" s="187">
        <v>0</v>
      </c>
      <c r="BB865" s="188">
        <v>0</v>
      </c>
      <c r="BC865" s="187">
        <v>0</v>
      </c>
      <c r="BD865" s="75"/>
      <c r="BE865" s="75"/>
      <c r="BF865" s="75"/>
      <c r="BI865" s="194"/>
    </row>
    <row r="866" spans="1:61" ht="11.25" customHeight="1" x14ac:dyDescent="0.3">
      <c r="A866" s="184" t="s">
        <v>1533</v>
      </c>
      <c r="B866" s="185">
        <v>0</v>
      </c>
      <c r="C866" s="878" t="s">
        <v>1534</v>
      </c>
      <c r="D866" s="284">
        <v>1191.414</v>
      </c>
      <c r="E866" s="91">
        <v>1.787121</v>
      </c>
      <c r="F866" s="186">
        <v>21670</v>
      </c>
      <c r="G866" s="186">
        <v>21670</v>
      </c>
      <c r="H866" s="186">
        <v>11555.32</v>
      </c>
      <c r="I866" s="187">
        <v>53.324042455006925</v>
      </c>
      <c r="J866" s="186">
        <v>18000</v>
      </c>
      <c r="K866" s="186">
        <v>20000</v>
      </c>
      <c r="L866" s="186">
        <v>6279.558</v>
      </c>
      <c r="M866" s="186">
        <v>31.397789999999997</v>
      </c>
      <c r="N866" s="188">
        <v>0</v>
      </c>
      <c r="O866" s="189">
        <v>0</v>
      </c>
      <c r="P866" s="186">
        <v>0</v>
      </c>
      <c r="Q866" s="189">
        <v>34.886433333333336</v>
      </c>
      <c r="R866" s="189">
        <v>10.778626666666668</v>
      </c>
      <c r="S866" s="189">
        <v>6467.1760000000004</v>
      </c>
      <c r="T866" s="188">
        <v>7103.6939999999995</v>
      </c>
      <c r="U866" s="187">
        <v>10.655540999999999</v>
      </c>
      <c r="V866" s="189">
        <v>0</v>
      </c>
      <c r="W866" s="189">
        <v>0</v>
      </c>
      <c r="X866" s="188">
        <v>7103.6939999999995</v>
      </c>
      <c r="Y866" s="188">
        <v>7094.7359999999999</v>
      </c>
      <c r="Z866" s="186">
        <v>0</v>
      </c>
      <c r="AA866" s="186">
        <v>0</v>
      </c>
      <c r="AB866" s="186">
        <v>0</v>
      </c>
      <c r="AC866" s="186">
        <v>0</v>
      </c>
      <c r="AD866" s="188">
        <v>0</v>
      </c>
      <c r="AE866" s="189">
        <v>0</v>
      </c>
      <c r="AF866" s="189">
        <v>0</v>
      </c>
      <c r="AG866" s="189">
        <v>0</v>
      </c>
      <c r="AH866" s="191">
        <v>0</v>
      </c>
      <c r="AI866" s="186">
        <v>18000</v>
      </c>
      <c r="AJ866" s="192">
        <v>7506425605552</v>
      </c>
      <c r="AK866" s="192" t="s">
        <v>262</v>
      </c>
      <c r="AM866" s="75">
        <v>5198</v>
      </c>
      <c r="AO866" s="188">
        <v>15383.864000000001</v>
      </c>
      <c r="AP866" s="188">
        <v>13472.828</v>
      </c>
      <c r="AQ866" s="187">
        <v>60.96302262443438</v>
      </c>
      <c r="AR866" s="188">
        <v>17727.870000000003</v>
      </c>
      <c r="AS866" s="187">
        <v>66.148768656716427</v>
      </c>
      <c r="AT866" s="188">
        <v>14950.893999999998</v>
      </c>
      <c r="AU866" s="187">
        <v>62.295391666666653</v>
      </c>
      <c r="AV866" s="188">
        <v>10086.694000000001</v>
      </c>
      <c r="AW866" s="187">
        <v>59.333494117647071</v>
      </c>
      <c r="AX866" s="188">
        <v>7193.268</v>
      </c>
      <c r="AY866" s="187">
        <v>65.393345454545454</v>
      </c>
      <c r="AZ866" s="188">
        <v>13840.112000000001</v>
      </c>
      <c r="BA866" s="187">
        <v>197.71588571428572</v>
      </c>
      <c r="BB866" s="188">
        <v>15945.238000000001</v>
      </c>
      <c r="BC866" s="187">
        <v>79.726190000000003</v>
      </c>
      <c r="BD866" s="75"/>
      <c r="BE866" s="75"/>
      <c r="BF866" s="75"/>
      <c r="BI866" s="194"/>
    </row>
    <row r="867" spans="1:61" ht="11.25" customHeight="1" x14ac:dyDescent="0.3">
      <c r="A867" s="184" t="s">
        <v>1535</v>
      </c>
      <c r="B867" s="185">
        <v>0</v>
      </c>
      <c r="C867" s="878" t="s">
        <v>1536</v>
      </c>
      <c r="D867" s="284">
        <v>28685.466</v>
      </c>
      <c r="E867" s="91">
        <v>7.2505460274717892</v>
      </c>
      <c r="F867" s="186">
        <v>151500</v>
      </c>
      <c r="G867" s="186">
        <v>151500</v>
      </c>
      <c r="H867" s="186">
        <v>15509</v>
      </c>
      <c r="I867" s="187">
        <v>10.236963696369637</v>
      </c>
      <c r="J867" s="186">
        <v>180275.88</v>
      </c>
      <c r="K867" s="186">
        <v>118689.541</v>
      </c>
      <c r="L867" s="186">
        <v>18435.210000000003</v>
      </c>
      <c r="M867" s="186">
        <v>15.532295301403181</v>
      </c>
      <c r="N867" s="188">
        <v>0</v>
      </c>
      <c r="O867" s="189">
        <v>0</v>
      </c>
      <c r="P867" s="186">
        <v>0</v>
      </c>
      <c r="Q867" s="189">
        <v>10.226110115230059</v>
      </c>
      <c r="R867" s="189">
        <v>4.286639344098611</v>
      </c>
      <c r="S867" s="189">
        <v>25759.255999999998</v>
      </c>
      <c r="T867" s="188">
        <v>25908.460000000006</v>
      </c>
      <c r="U867" s="187">
        <v>6.548629251165444</v>
      </c>
      <c r="V867" s="189">
        <v>1052.52</v>
      </c>
      <c r="W867" s="189">
        <v>0</v>
      </c>
      <c r="X867" s="188">
        <v>24855.940000000006</v>
      </c>
      <c r="Y867" s="188">
        <v>8260.134</v>
      </c>
      <c r="Z867" s="186">
        <v>6143.2800000000007</v>
      </c>
      <c r="AA867" s="186">
        <v>0</v>
      </c>
      <c r="AB867" s="186">
        <v>0</v>
      </c>
      <c r="AC867" s="186">
        <v>0</v>
      </c>
      <c r="AD867" s="188">
        <v>64.43999999999869</v>
      </c>
      <c r="AE867" s="189">
        <v>0</v>
      </c>
      <c r="AF867" s="189">
        <v>0</v>
      </c>
      <c r="AG867" s="189">
        <v>0</v>
      </c>
      <c r="AH867" s="191">
        <v>0</v>
      </c>
      <c r="AI867" s="186">
        <v>741.43299999999999</v>
      </c>
      <c r="AJ867" s="192">
        <v>7506425605552</v>
      </c>
      <c r="AK867" s="192" t="s">
        <v>262</v>
      </c>
      <c r="AM867" s="75">
        <v>5619</v>
      </c>
      <c r="AO867" s="188">
        <v>132007.96533333333</v>
      </c>
      <c r="AP867" s="188">
        <v>143664.318</v>
      </c>
      <c r="AQ867" s="187">
        <v>112.63372638181106</v>
      </c>
      <c r="AR867" s="188">
        <v>134150.13399999999</v>
      </c>
      <c r="AS867" s="187">
        <v>100.03365571753476</v>
      </c>
      <c r="AT867" s="188">
        <v>118209.44399999999</v>
      </c>
      <c r="AU867" s="187">
        <v>90.547256989659132</v>
      </c>
      <c r="AV867" s="188">
        <v>119335.716</v>
      </c>
      <c r="AW867" s="187">
        <v>95.05035125448029</v>
      </c>
      <c r="AX867" s="188">
        <v>96180.995999999999</v>
      </c>
      <c r="AY867" s="187">
        <v>85.115925663716823</v>
      </c>
      <c r="AZ867" s="188">
        <v>114979.22399999997</v>
      </c>
      <c r="BA867" s="187">
        <v>111.10928751582382</v>
      </c>
      <c r="BB867" s="188">
        <v>45374.352000000006</v>
      </c>
      <c r="BC867" s="187">
        <v>37.811960000000006</v>
      </c>
      <c r="BD867" s="75"/>
      <c r="BE867" s="75"/>
      <c r="BF867" s="75"/>
      <c r="BI867" s="194"/>
    </row>
    <row r="868" spans="1:61" ht="11.25" customHeight="1" x14ac:dyDescent="0.3">
      <c r="A868" s="184" t="s">
        <v>1537</v>
      </c>
      <c r="B868" s="185">
        <v>0</v>
      </c>
      <c r="C868" s="878" t="s">
        <v>1538</v>
      </c>
      <c r="D868" s="284">
        <v>1E-4</v>
      </c>
      <c r="E868" s="91">
        <v>0</v>
      </c>
      <c r="F868" s="186">
        <v>0</v>
      </c>
      <c r="G868" s="186">
        <v>0</v>
      </c>
      <c r="H868" s="186">
        <v>0</v>
      </c>
      <c r="I868" s="187">
        <v>0</v>
      </c>
      <c r="J868" s="186">
        <v>0</v>
      </c>
      <c r="K868" s="186">
        <v>0</v>
      </c>
      <c r="L868" s="186">
        <v>0</v>
      </c>
      <c r="M868" s="186">
        <v>0</v>
      </c>
      <c r="N868" s="188">
        <v>0</v>
      </c>
      <c r="O868" s="189">
        <v>0</v>
      </c>
      <c r="P868" s="186">
        <v>0</v>
      </c>
      <c r="Q868" s="189">
        <v>0</v>
      </c>
      <c r="R868" s="189">
        <v>0</v>
      </c>
      <c r="S868" s="189">
        <v>1E-4</v>
      </c>
      <c r="T868" s="188">
        <v>0</v>
      </c>
      <c r="U868" s="187">
        <v>0</v>
      </c>
      <c r="V868" s="189">
        <v>0</v>
      </c>
      <c r="W868" s="189">
        <v>0</v>
      </c>
      <c r="X868" s="188">
        <v>0</v>
      </c>
      <c r="Y868" s="188">
        <v>0</v>
      </c>
      <c r="Z868" s="186">
        <v>0</v>
      </c>
      <c r="AA868" s="186">
        <v>0</v>
      </c>
      <c r="AB868" s="186">
        <v>0</v>
      </c>
      <c r="AC868" s="186">
        <v>0</v>
      </c>
      <c r="AD868" s="188">
        <v>0</v>
      </c>
      <c r="AE868" s="189">
        <v>0</v>
      </c>
      <c r="AF868" s="189">
        <v>0</v>
      </c>
      <c r="AG868" s="189">
        <v>0</v>
      </c>
      <c r="AH868" s="191">
        <v>0</v>
      </c>
      <c r="AI868" s="186">
        <v>0</v>
      </c>
      <c r="AJ868" s="192">
        <v>7506425605552</v>
      </c>
      <c r="AK868" s="192" t="s">
        <v>262</v>
      </c>
      <c r="AM868" s="75">
        <v>5621</v>
      </c>
      <c r="AO868" s="188">
        <v>0</v>
      </c>
      <c r="AP868" s="188">
        <v>0</v>
      </c>
      <c r="AQ868" s="187">
        <v>0</v>
      </c>
      <c r="AR868" s="188">
        <v>0</v>
      </c>
      <c r="AS868" s="187">
        <v>0</v>
      </c>
      <c r="AT868" s="188">
        <v>0</v>
      </c>
      <c r="AU868" s="187">
        <v>0</v>
      </c>
      <c r="AV868" s="188">
        <v>0</v>
      </c>
      <c r="AW868" s="187">
        <v>0</v>
      </c>
      <c r="AX868" s="188">
        <v>0</v>
      </c>
      <c r="AY868" s="187">
        <v>0</v>
      </c>
      <c r="AZ868" s="188">
        <v>0</v>
      </c>
      <c r="BA868" s="187">
        <v>0</v>
      </c>
      <c r="BB868" s="188">
        <v>0</v>
      </c>
      <c r="BC868" s="187">
        <v>0</v>
      </c>
      <c r="BD868" s="75"/>
      <c r="BE868" s="75"/>
      <c r="BF868" s="75"/>
      <c r="BI868" s="194"/>
    </row>
    <row r="869" spans="1:61" ht="11.25" customHeight="1" x14ac:dyDescent="0.3">
      <c r="A869" s="184" t="s">
        <v>1539</v>
      </c>
      <c r="B869" s="185">
        <v>0</v>
      </c>
      <c r="C869" s="878" t="s">
        <v>522</v>
      </c>
      <c r="D869" s="284">
        <v>9375.6</v>
      </c>
      <c r="E869" s="91">
        <v>0</v>
      </c>
      <c r="F869" s="186">
        <v>0</v>
      </c>
      <c r="G869" s="186">
        <v>0</v>
      </c>
      <c r="H869" s="186">
        <v>0</v>
      </c>
      <c r="I869" s="187">
        <v>0</v>
      </c>
      <c r="J869" s="186">
        <v>0</v>
      </c>
      <c r="K869" s="186">
        <v>0</v>
      </c>
      <c r="L869" s="186">
        <v>0</v>
      </c>
      <c r="M869" s="186">
        <v>0</v>
      </c>
      <c r="N869" s="188">
        <v>82.29</v>
      </c>
      <c r="O869" s="189">
        <v>136.5</v>
      </c>
      <c r="P869" s="186">
        <v>218.79000000000002</v>
      </c>
      <c r="Q869" s="189">
        <v>0</v>
      </c>
      <c r="R869" s="189">
        <v>0</v>
      </c>
      <c r="S869" s="189">
        <v>9375.6</v>
      </c>
      <c r="T869" s="188">
        <v>9375.2100000000009</v>
      </c>
      <c r="U869" s="187">
        <v>0</v>
      </c>
      <c r="V869" s="189">
        <v>0</v>
      </c>
      <c r="W869" s="189">
        <v>0</v>
      </c>
      <c r="X869" s="188">
        <v>9375.2100000000009</v>
      </c>
      <c r="Y869" s="188">
        <v>108.81</v>
      </c>
      <c r="Z869" s="186">
        <v>0</v>
      </c>
      <c r="AA869" s="186">
        <v>0</v>
      </c>
      <c r="AB869" s="186">
        <v>0</v>
      </c>
      <c r="AC869" s="186">
        <v>0</v>
      </c>
      <c r="AD869" s="188">
        <v>0</v>
      </c>
      <c r="AE869" s="189">
        <v>0</v>
      </c>
      <c r="AF869" s="189">
        <v>0</v>
      </c>
      <c r="AG869" s="189">
        <v>0</v>
      </c>
      <c r="AH869" s="191">
        <v>0</v>
      </c>
      <c r="AI869" s="186">
        <v>181290.003</v>
      </c>
      <c r="AJ869" s="192">
        <v>7506425617807</v>
      </c>
      <c r="AK869" s="192" t="s">
        <v>262</v>
      </c>
      <c r="AM869" s="75">
        <v>858</v>
      </c>
      <c r="AO869" s="188">
        <v>306.54000000000002</v>
      </c>
      <c r="AP869" s="188">
        <v>144.29999999999998</v>
      </c>
      <c r="AQ869" s="187">
        <v>0</v>
      </c>
      <c r="AR869" s="188">
        <v>196.17000000000002</v>
      </c>
      <c r="AS869" s="187">
        <v>0</v>
      </c>
      <c r="AT869" s="188">
        <v>579.15</v>
      </c>
      <c r="AU869" s="187">
        <v>0</v>
      </c>
      <c r="AV869" s="188">
        <v>322.53000000000003</v>
      </c>
      <c r="AW869" s="187">
        <v>0</v>
      </c>
      <c r="AX869" s="188">
        <v>200.85000000000002</v>
      </c>
      <c r="AY869" s="187">
        <v>0</v>
      </c>
      <c r="AZ869" s="188">
        <v>-1628.64</v>
      </c>
      <c r="BA869" s="187">
        <v>0</v>
      </c>
      <c r="BB869" s="188">
        <v>49248.03</v>
      </c>
      <c r="BC869" s="187">
        <v>631.38499999999999</v>
      </c>
      <c r="BD869" s="75"/>
      <c r="BE869" s="75"/>
      <c r="BF869" s="75"/>
      <c r="BI869" s="194"/>
    </row>
    <row r="870" spans="1:61" ht="11.25" customHeight="1" x14ac:dyDescent="0.3">
      <c r="A870" s="184" t="s">
        <v>1540</v>
      </c>
      <c r="B870" s="185">
        <v>0</v>
      </c>
      <c r="C870" s="878" t="s">
        <v>264</v>
      </c>
      <c r="D870" s="284">
        <v>22394.19</v>
      </c>
      <c r="E870" s="91">
        <v>3.1729743025707466</v>
      </c>
      <c r="F870" s="186">
        <v>218530</v>
      </c>
      <c r="G870" s="186">
        <v>218530</v>
      </c>
      <c r="H870" s="186">
        <v>50935.12</v>
      </c>
      <c r="I870" s="187">
        <v>23.308067542213884</v>
      </c>
      <c r="J870" s="186">
        <v>218353.23300000001</v>
      </c>
      <c r="K870" s="186">
        <v>211733.73495514481</v>
      </c>
      <c r="L870" s="186">
        <v>46643.219999999994</v>
      </c>
      <c r="M870" s="186">
        <v>22.029186803832289</v>
      </c>
      <c r="N870" s="188">
        <v>132.6</v>
      </c>
      <c r="O870" s="189">
        <v>6787.17</v>
      </c>
      <c r="P870" s="186">
        <v>7587.84</v>
      </c>
      <c r="Q870" s="189">
        <v>24.836389759340086</v>
      </c>
      <c r="R870" s="189">
        <v>3.6664568186173825</v>
      </c>
      <c r="S870" s="189">
        <v>26686.090000000004</v>
      </c>
      <c r="T870" s="188">
        <v>24467.82</v>
      </c>
      <c r="U870" s="187">
        <v>3.4667815223469378</v>
      </c>
      <c r="V870" s="189">
        <v>2552.5500000000002</v>
      </c>
      <c r="W870" s="189">
        <v>668.07</v>
      </c>
      <c r="X870" s="188">
        <v>21247.200000000001</v>
      </c>
      <c r="Y870" s="188">
        <v>3477.63</v>
      </c>
      <c r="Z870" s="186">
        <v>9240.27</v>
      </c>
      <c r="AA870" s="186">
        <v>0</v>
      </c>
      <c r="AB870" s="186">
        <v>0</v>
      </c>
      <c r="AC870" s="186">
        <v>0</v>
      </c>
      <c r="AD870" s="188">
        <v>1793.2200000000084</v>
      </c>
      <c r="AE870" s="189">
        <v>49.528999999999996</v>
      </c>
      <c r="AF870" s="189">
        <v>49.528999999999996</v>
      </c>
      <c r="AG870" s="189">
        <v>0</v>
      </c>
      <c r="AH870" s="191">
        <v>2</v>
      </c>
      <c r="AI870" s="186">
        <v>163016.41</v>
      </c>
      <c r="AJ870" s="192">
        <v>7506425600021</v>
      </c>
      <c r="AK870" s="192" t="s">
        <v>262</v>
      </c>
      <c r="AM870" s="75">
        <v>835</v>
      </c>
      <c r="AO870" s="188">
        <v>190432.18999999997</v>
      </c>
      <c r="AP870" s="188">
        <v>219740.42999999996</v>
      </c>
      <c r="AQ870" s="187">
        <v>101.18344103396397</v>
      </c>
      <c r="AR870" s="188">
        <v>181674.87</v>
      </c>
      <c r="AS870" s="187">
        <v>99.686426087871041</v>
      </c>
      <c r="AT870" s="188">
        <v>169881.27</v>
      </c>
      <c r="AU870" s="187">
        <v>115.9438081319859</v>
      </c>
      <c r="AV870" s="188">
        <v>157610.70000000001</v>
      </c>
      <c r="AW870" s="187">
        <v>105.55276537607683</v>
      </c>
      <c r="AX870" s="188">
        <v>127072.92</v>
      </c>
      <c r="AY870" s="187">
        <v>89.461233002457121</v>
      </c>
      <c r="AZ870" s="188">
        <v>97139.25</v>
      </c>
      <c r="BA870" s="187">
        <v>65.345845659266772</v>
      </c>
      <c r="BB870" s="188">
        <v>222719.63999999998</v>
      </c>
      <c r="BC870" s="187">
        <v>79.150127824713394</v>
      </c>
      <c r="BD870" s="75"/>
      <c r="BE870" s="75"/>
      <c r="BF870" s="75"/>
      <c r="BI870" s="194"/>
    </row>
    <row r="871" spans="1:61" ht="11.25" customHeight="1" x14ac:dyDescent="0.3">
      <c r="A871" s="184" t="s">
        <v>1541</v>
      </c>
      <c r="B871" s="185">
        <v>0</v>
      </c>
      <c r="C871" s="886" t="s">
        <v>265</v>
      </c>
      <c r="D871" s="284">
        <v>3522.87</v>
      </c>
      <c r="E871" s="91">
        <v>5.6084494273347856</v>
      </c>
      <c r="F871" s="186">
        <v>18410</v>
      </c>
      <c r="G871" s="186">
        <v>18410</v>
      </c>
      <c r="H871" s="186">
        <v>0</v>
      </c>
      <c r="I871" s="187">
        <v>0</v>
      </c>
      <c r="J871" s="186">
        <v>18583.272999999997</v>
      </c>
      <c r="K871" s="186">
        <v>18844.085405299542</v>
      </c>
      <c r="L871" s="186">
        <v>1214.8499999999999</v>
      </c>
      <c r="M871" s="186">
        <v>6.4468504247934808</v>
      </c>
      <c r="N871" s="188">
        <v>609.18000000000006</v>
      </c>
      <c r="O871" s="189">
        <v>40.950000000000003</v>
      </c>
      <c r="P871" s="186">
        <v>650.13000000000011</v>
      </c>
      <c r="Q871" s="189">
        <v>10.035799398738856</v>
      </c>
      <c r="R871" s="189">
        <v>3.7259636663573747</v>
      </c>
      <c r="S871" s="189">
        <v>2308.02</v>
      </c>
      <c r="T871" s="188">
        <v>2282.67</v>
      </c>
      <c r="U871" s="187">
        <v>3.6340368092760436</v>
      </c>
      <c r="V871" s="189">
        <v>30.42</v>
      </c>
      <c r="W871" s="189">
        <v>0</v>
      </c>
      <c r="X871" s="188">
        <v>2252.25</v>
      </c>
      <c r="Y871" s="188">
        <v>0</v>
      </c>
      <c r="Z871" s="186">
        <v>421.2</v>
      </c>
      <c r="AA871" s="186">
        <v>335.79</v>
      </c>
      <c r="AB871" s="186">
        <v>0</v>
      </c>
      <c r="AC871" s="186">
        <v>0</v>
      </c>
      <c r="AD871" s="188">
        <v>25.740000000000009</v>
      </c>
      <c r="AE871" s="189">
        <v>200.84800000000001</v>
      </c>
      <c r="AF871" s="189">
        <v>200.84800000000001</v>
      </c>
      <c r="AG871" s="189">
        <v>90.48</v>
      </c>
      <c r="AH871" s="191">
        <v>2</v>
      </c>
      <c r="AI871" s="186">
        <v>16764.752</v>
      </c>
      <c r="AJ871" s="192">
        <v>7506425600748</v>
      </c>
      <c r="AK871" s="192" t="s">
        <v>262</v>
      </c>
      <c r="AM871" s="75">
        <v>836</v>
      </c>
      <c r="AO871" s="188">
        <v>13391.949999999999</v>
      </c>
      <c r="AP871" s="188">
        <v>4309.8900000000003</v>
      </c>
      <c r="AQ871" s="187">
        <v>27.142074437936898</v>
      </c>
      <c r="AR871" s="188">
        <v>21965.58</v>
      </c>
      <c r="AS871" s="187">
        <v>139.5792082353689</v>
      </c>
      <c r="AT871" s="188">
        <v>13900.379999999997</v>
      </c>
      <c r="AU871" s="187">
        <v>66.575889649887429</v>
      </c>
      <c r="AV871" s="188">
        <v>14942.069999999998</v>
      </c>
      <c r="AW871" s="187">
        <v>72.06073096786001</v>
      </c>
      <c r="AX871" s="188">
        <v>10970.310000000001</v>
      </c>
      <c r="AY871" s="187">
        <v>96.836270999724618</v>
      </c>
      <c r="AZ871" s="188">
        <v>16462.68</v>
      </c>
      <c r="BA871" s="187">
        <v>83.486718162723008</v>
      </c>
      <c r="BB871" s="188">
        <v>18014.489999999998</v>
      </c>
      <c r="BC871" s="187">
        <v>87.368118420106896</v>
      </c>
      <c r="BD871" s="75"/>
      <c r="BE871" s="75"/>
      <c r="BF871" s="75"/>
      <c r="BI871" s="194"/>
    </row>
    <row r="872" spans="1:61" s="92" customFormat="1" ht="11.25" customHeight="1" x14ac:dyDescent="0.3">
      <c r="A872" s="184" t="s">
        <v>1542</v>
      </c>
      <c r="B872" s="196">
        <v>0</v>
      </c>
      <c r="C872" s="884" t="s">
        <v>639</v>
      </c>
      <c r="D872" s="378">
        <v>2376.9899999999998</v>
      </c>
      <c r="E872" s="198">
        <v>11.201508620689657</v>
      </c>
      <c r="F872" s="199">
        <v>4900</v>
      </c>
      <c r="G872" s="199">
        <v>4900</v>
      </c>
      <c r="H872" s="199">
        <v>1358.2800000000002</v>
      </c>
      <c r="I872" s="200">
        <v>27.720000000000006</v>
      </c>
      <c r="J872" s="199">
        <v>7000</v>
      </c>
      <c r="K872" s="199">
        <v>6366.079999999999</v>
      </c>
      <c r="L872" s="199">
        <v>1677.27</v>
      </c>
      <c r="M872" s="199">
        <v>26.346982758620697</v>
      </c>
      <c r="N872" s="201">
        <v>0</v>
      </c>
      <c r="O872" s="202">
        <v>0</v>
      </c>
      <c r="P872" s="199">
        <v>0</v>
      </c>
      <c r="Q872" s="202">
        <v>23.960999999999999</v>
      </c>
      <c r="R872" s="202">
        <v>8.82</v>
      </c>
      <c r="S872" s="202">
        <v>2058</v>
      </c>
      <c r="T872" s="201">
        <v>1234.8</v>
      </c>
      <c r="U872" s="200">
        <v>5.8189655172413799</v>
      </c>
      <c r="V872" s="202">
        <v>0</v>
      </c>
      <c r="W872" s="202">
        <v>0</v>
      </c>
      <c r="X872" s="201">
        <v>1234.8</v>
      </c>
      <c r="Y872" s="201">
        <v>627.69000000000005</v>
      </c>
      <c r="Z872" s="199">
        <v>0</v>
      </c>
      <c r="AA872" s="199">
        <v>0</v>
      </c>
      <c r="AB872" s="199">
        <v>0</v>
      </c>
      <c r="AC872" s="199">
        <v>0</v>
      </c>
      <c r="AD872" s="201">
        <v>10.289999999999964</v>
      </c>
      <c r="AE872" s="202">
        <v>0</v>
      </c>
      <c r="AF872" s="202">
        <v>0</v>
      </c>
      <c r="AG872" s="202">
        <v>0</v>
      </c>
      <c r="AH872" s="203">
        <v>0</v>
      </c>
      <c r="AI872" s="199">
        <v>7000</v>
      </c>
      <c r="AJ872" s="413">
        <v>7506425626205</v>
      </c>
      <c r="AK872" s="413" t="s">
        <v>262</v>
      </c>
      <c r="AL872" s="424"/>
      <c r="AM872" s="92">
        <v>885</v>
      </c>
      <c r="AN872" s="409"/>
      <c r="AO872" s="201">
        <v>3014.97</v>
      </c>
      <c r="AP872" s="201">
        <v>2222.64</v>
      </c>
      <c r="AQ872" s="200">
        <v>44.452799999999996</v>
      </c>
      <c r="AR872" s="201">
        <v>2901.7799999999997</v>
      </c>
      <c r="AS872" s="200">
        <v>41.453999999999994</v>
      </c>
      <c r="AT872" s="201">
        <v>3920.49</v>
      </c>
      <c r="AU872" s="200">
        <v>65.341499999999996</v>
      </c>
      <c r="AV872" s="201">
        <v>1841.9099999999999</v>
      </c>
      <c r="AW872" s="200">
        <v>33.48927272727272</v>
      </c>
      <c r="AX872" s="201">
        <v>1553.79</v>
      </c>
      <c r="AY872" s="200">
        <v>28.317659923455441</v>
      </c>
      <c r="AZ872" s="201">
        <v>5978.49</v>
      </c>
      <c r="BA872" s="200">
        <v>81.897123287671221</v>
      </c>
      <c r="BB872" s="201">
        <v>4362.96</v>
      </c>
      <c r="BC872" s="200">
        <v>59.766575342465757</v>
      </c>
      <c r="BD872" s="75"/>
      <c r="BE872" s="75"/>
      <c r="BI872" s="415"/>
    </row>
    <row r="873" spans="1:61" ht="11.25" customHeight="1" x14ac:dyDescent="0.3">
      <c r="A873" s="184" t="s">
        <v>1543</v>
      </c>
      <c r="B873" s="185">
        <v>0</v>
      </c>
      <c r="C873" s="881" t="s">
        <v>1544</v>
      </c>
      <c r="D873" s="284">
        <v>961.8</v>
      </c>
      <c r="E873" s="91">
        <v>0</v>
      </c>
      <c r="F873" s="186">
        <v>0</v>
      </c>
      <c r="G873" s="186">
        <v>0</v>
      </c>
      <c r="H873" s="186">
        <v>0</v>
      </c>
      <c r="I873" s="187">
        <v>0</v>
      </c>
      <c r="J873" s="186">
        <v>0</v>
      </c>
      <c r="K873" s="186">
        <v>0</v>
      </c>
      <c r="L873" s="186">
        <v>0</v>
      </c>
      <c r="M873" s="186">
        <v>0</v>
      </c>
      <c r="N873" s="188">
        <v>0</v>
      </c>
      <c r="O873" s="189">
        <v>0</v>
      </c>
      <c r="P873" s="186">
        <v>0</v>
      </c>
      <c r="Q873" s="189">
        <v>0</v>
      </c>
      <c r="R873" s="189">
        <v>0</v>
      </c>
      <c r="S873" s="189">
        <v>961.8</v>
      </c>
      <c r="T873" s="188">
        <v>960.75</v>
      </c>
      <c r="U873" s="187">
        <v>0</v>
      </c>
      <c r="V873" s="189">
        <v>157.5</v>
      </c>
      <c r="W873" s="189">
        <v>0</v>
      </c>
      <c r="X873" s="188">
        <v>803.25</v>
      </c>
      <c r="Y873" s="188">
        <v>26.774999999999999</v>
      </c>
      <c r="Z873" s="186">
        <v>42</v>
      </c>
      <c r="AA873" s="186">
        <v>0</v>
      </c>
      <c r="AB873" s="186">
        <v>0</v>
      </c>
      <c r="AC873" s="186">
        <v>0</v>
      </c>
      <c r="AD873" s="188">
        <v>0</v>
      </c>
      <c r="AE873" s="189">
        <v>0</v>
      </c>
      <c r="AF873" s="189">
        <v>0</v>
      </c>
      <c r="AG873" s="189">
        <v>0</v>
      </c>
      <c r="AH873" s="191">
        <v>1</v>
      </c>
      <c r="AI873" s="186">
        <v>0</v>
      </c>
      <c r="AJ873" s="192">
        <v>7506425626212</v>
      </c>
      <c r="AK873" s="192" t="s">
        <v>262</v>
      </c>
      <c r="AL873" s="226"/>
      <c r="AM873" s="75">
        <v>5046</v>
      </c>
      <c r="AO873" s="188">
        <v>13413.915000000001</v>
      </c>
      <c r="AP873" s="188">
        <v>8625.7400000000016</v>
      </c>
      <c r="AQ873" s="187">
        <v>246.44971428571432</v>
      </c>
      <c r="AR873" s="188">
        <v>4969.6499999999996</v>
      </c>
      <c r="AS873" s="187">
        <v>0</v>
      </c>
      <c r="AT873" s="188">
        <v>26646.355</v>
      </c>
      <c r="AU873" s="187">
        <v>266.46355</v>
      </c>
      <c r="AV873" s="188">
        <v>0</v>
      </c>
      <c r="AW873" s="187">
        <v>0</v>
      </c>
      <c r="AX873" s="188">
        <v>0</v>
      </c>
      <c r="AY873" s="187">
        <v>0</v>
      </c>
      <c r="AZ873" s="188">
        <v>-2.63</v>
      </c>
      <c r="BA873" s="187">
        <v>0</v>
      </c>
      <c r="BB873" s="188">
        <v>0</v>
      </c>
      <c r="BC873" s="187">
        <v>0</v>
      </c>
      <c r="BD873" s="75"/>
      <c r="BE873" s="75"/>
      <c r="BF873" s="75"/>
      <c r="BI873" s="194"/>
    </row>
    <row r="874" spans="1:61" ht="11.25" customHeight="1" x14ac:dyDescent="0.3">
      <c r="A874" s="184" t="s">
        <v>1545</v>
      </c>
      <c r="B874" s="185">
        <v>0</v>
      </c>
      <c r="C874" s="881" t="s">
        <v>640</v>
      </c>
      <c r="D874" s="284">
        <v>973.96799999999996</v>
      </c>
      <c r="E874" s="91">
        <v>6.4500524299552175</v>
      </c>
      <c r="F874" s="186">
        <v>4220</v>
      </c>
      <c r="G874" s="186">
        <v>4220</v>
      </c>
      <c r="H874" s="186">
        <v>0</v>
      </c>
      <c r="I874" s="187">
        <v>0</v>
      </c>
      <c r="J874" s="186">
        <v>2734.5070000000001</v>
      </c>
      <c r="K874" s="186">
        <v>4530.0468976502361</v>
      </c>
      <c r="L874" s="186">
        <v>530.25199999999995</v>
      </c>
      <c r="M874" s="186">
        <v>11.705220982922826</v>
      </c>
      <c r="N874" s="188">
        <v>483.27600000000001</v>
      </c>
      <c r="O874" s="189">
        <v>39.552</v>
      </c>
      <c r="P874" s="186">
        <v>777.44399999999996</v>
      </c>
      <c r="Q874" s="189">
        <v>47.822002284141156</v>
      </c>
      <c r="R874" s="189">
        <v>4.8679634025438583</v>
      </c>
      <c r="S874" s="189">
        <v>443.71600000000001</v>
      </c>
      <c r="T874" s="188">
        <v>442.48799999999994</v>
      </c>
      <c r="U874" s="187">
        <v>2.9303537689390451</v>
      </c>
      <c r="V874" s="189">
        <v>49.44</v>
      </c>
      <c r="W874" s="189">
        <v>254.61599999999999</v>
      </c>
      <c r="X874" s="188">
        <v>138.43199999999996</v>
      </c>
      <c r="Y874" s="188">
        <v>0</v>
      </c>
      <c r="Z874" s="186">
        <v>0</v>
      </c>
      <c r="AA874" s="186">
        <v>0</v>
      </c>
      <c r="AB874" s="186">
        <v>0</v>
      </c>
      <c r="AC874" s="186">
        <v>0</v>
      </c>
      <c r="AD874" s="188">
        <v>195.28000000000009</v>
      </c>
      <c r="AE874" s="189">
        <v>44.492000000000004</v>
      </c>
      <c r="AF874" s="189">
        <v>44.492000000000004</v>
      </c>
      <c r="AG874" s="189">
        <v>13.593999999999999</v>
      </c>
      <c r="AH874" s="191">
        <v>0</v>
      </c>
      <c r="AI874" s="186">
        <v>4813.29</v>
      </c>
      <c r="AJ874" s="192">
        <v>7506425626212</v>
      </c>
      <c r="AK874" s="192" t="s">
        <v>262</v>
      </c>
      <c r="AL874" s="226"/>
      <c r="AM874" s="75">
        <v>886</v>
      </c>
      <c r="AO874" s="188">
        <v>2954.8646666666664</v>
      </c>
      <c r="AP874" s="188">
        <v>2759.366</v>
      </c>
      <c r="AQ874" s="187">
        <v>64.141469084146905</v>
      </c>
      <c r="AR874" s="188">
        <v>2975.058</v>
      </c>
      <c r="AS874" s="187">
        <v>69.919106933019975</v>
      </c>
      <c r="AT874" s="188">
        <v>3130.1699999999996</v>
      </c>
      <c r="AU874" s="187">
        <v>72.96433566433565</v>
      </c>
      <c r="AV874" s="188">
        <v>3805.0140000000001</v>
      </c>
      <c r="AW874" s="187">
        <v>122.7469010150696</v>
      </c>
      <c r="AX874" s="188">
        <v>2714.2420000000002</v>
      </c>
      <c r="AY874" s="187">
        <v>60.26630714380714</v>
      </c>
      <c r="AZ874" s="188">
        <v>3425.5800000000004</v>
      </c>
      <c r="BA874" s="187">
        <v>89.226773189302733</v>
      </c>
      <c r="BB874" s="188">
        <v>2664.8380000000002</v>
      </c>
      <c r="BC874" s="187">
        <v>72.32496701075361</v>
      </c>
      <c r="BD874" s="75"/>
      <c r="BE874" s="75"/>
      <c r="BF874" s="75"/>
      <c r="BI874" s="194"/>
    </row>
    <row r="875" spans="1:61" ht="11.25" customHeight="1" x14ac:dyDescent="0.3">
      <c r="A875" s="184" t="s">
        <v>1546</v>
      </c>
      <c r="B875" s="185">
        <v>0</v>
      </c>
      <c r="C875" s="881" t="s">
        <v>705</v>
      </c>
      <c r="D875" s="284">
        <v>1E-4</v>
      </c>
      <c r="E875" s="91">
        <v>0</v>
      </c>
      <c r="F875" s="186">
        <v>0</v>
      </c>
      <c r="G875" s="186">
        <v>0</v>
      </c>
      <c r="H875" s="186">
        <v>0</v>
      </c>
      <c r="I875" s="187">
        <v>0</v>
      </c>
      <c r="J875" s="186">
        <v>0</v>
      </c>
      <c r="K875" s="186">
        <v>0</v>
      </c>
      <c r="L875" s="186">
        <v>0</v>
      </c>
      <c r="M875" s="186">
        <v>0</v>
      </c>
      <c r="N875" s="188">
        <v>0</v>
      </c>
      <c r="O875" s="189">
        <v>0</v>
      </c>
      <c r="P875" s="186">
        <v>0</v>
      </c>
      <c r="Q875" s="189">
        <v>0</v>
      </c>
      <c r="R875" s="189">
        <v>0</v>
      </c>
      <c r="S875" s="189">
        <v>1E-4</v>
      </c>
      <c r="T875" s="188">
        <v>0</v>
      </c>
      <c r="U875" s="187">
        <v>0</v>
      </c>
      <c r="V875" s="189">
        <v>0</v>
      </c>
      <c r="W875" s="189">
        <v>0</v>
      </c>
      <c r="X875" s="188">
        <v>0</v>
      </c>
      <c r="Y875" s="188">
        <v>0</v>
      </c>
      <c r="Z875" s="186">
        <v>0</v>
      </c>
      <c r="AA875" s="186">
        <v>0</v>
      </c>
      <c r="AB875" s="186">
        <v>0</v>
      </c>
      <c r="AC875" s="186">
        <v>0</v>
      </c>
      <c r="AD875" s="188">
        <v>0</v>
      </c>
      <c r="AE875" s="189">
        <v>0</v>
      </c>
      <c r="AF875" s="189">
        <v>0</v>
      </c>
      <c r="AG875" s="189">
        <v>0</v>
      </c>
      <c r="AH875" s="191">
        <v>0</v>
      </c>
      <c r="AI875" s="186">
        <v>0</v>
      </c>
      <c r="AJ875" s="192">
        <v>7506425626212</v>
      </c>
      <c r="AK875" s="192" t="s">
        <v>262</v>
      </c>
      <c r="AL875" s="226"/>
      <c r="AM875" s="75">
        <v>1011</v>
      </c>
      <c r="AO875" s="188">
        <v>0</v>
      </c>
      <c r="AP875" s="188">
        <v>0</v>
      </c>
      <c r="AQ875" s="187">
        <v>0</v>
      </c>
      <c r="AR875" s="188">
        <v>0</v>
      </c>
      <c r="AS875" s="187">
        <v>0</v>
      </c>
      <c r="AT875" s="188">
        <v>0</v>
      </c>
      <c r="AU875" s="187">
        <v>0</v>
      </c>
      <c r="AV875" s="188">
        <v>0</v>
      </c>
      <c r="AW875" s="187">
        <v>0</v>
      </c>
      <c r="AX875" s="188">
        <v>0</v>
      </c>
      <c r="AY875" s="187">
        <v>0</v>
      </c>
      <c r="AZ875" s="188">
        <v>0</v>
      </c>
      <c r="BA875" s="187">
        <v>0</v>
      </c>
      <c r="BB875" s="188">
        <v>0</v>
      </c>
      <c r="BC875" s="187">
        <v>0</v>
      </c>
      <c r="BD875" s="75"/>
      <c r="BE875" s="75"/>
      <c r="BF875" s="75"/>
      <c r="BI875" s="194"/>
    </row>
    <row r="876" spans="1:61" ht="11.25" customHeight="1" x14ac:dyDescent="0.3">
      <c r="A876" s="184" t="s">
        <v>1547</v>
      </c>
      <c r="B876" s="185">
        <v>0</v>
      </c>
      <c r="C876" s="881" t="s">
        <v>1548</v>
      </c>
      <c r="D876" s="284">
        <v>670.5</v>
      </c>
      <c r="E876" s="91">
        <v>0</v>
      </c>
      <c r="F876" s="186">
        <v>0</v>
      </c>
      <c r="G876" s="186">
        <v>0</v>
      </c>
      <c r="H876" s="186">
        <v>0</v>
      </c>
      <c r="I876" s="187">
        <v>0</v>
      </c>
      <c r="J876" s="186">
        <v>0</v>
      </c>
      <c r="K876" s="186">
        <v>0</v>
      </c>
      <c r="L876" s="186">
        <v>0</v>
      </c>
      <c r="M876" s="186">
        <v>0</v>
      </c>
      <c r="N876" s="188">
        <v>0</v>
      </c>
      <c r="O876" s="189">
        <v>25</v>
      </c>
      <c r="P876" s="186">
        <v>25</v>
      </c>
      <c r="Q876" s="189">
        <v>0</v>
      </c>
      <c r="R876" s="189">
        <v>0</v>
      </c>
      <c r="S876" s="189">
        <v>670.5</v>
      </c>
      <c r="T876" s="188">
        <v>670.5</v>
      </c>
      <c r="U876" s="187">
        <v>0</v>
      </c>
      <c r="V876" s="189">
        <v>0</v>
      </c>
      <c r="W876" s="189">
        <v>0</v>
      </c>
      <c r="X876" s="188">
        <v>670.5</v>
      </c>
      <c r="Y876" s="188">
        <v>0</v>
      </c>
      <c r="Z876" s="186">
        <v>0</v>
      </c>
      <c r="AA876" s="186">
        <v>0</v>
      </c>
      <c r="AB876" s="186">
        <v>0</v>
      </c>
      <c r="AC876" s="186">
        <v>0</v>
      </c>
      <c r="AD876" s="188">
        <v>0</v>
      </c>
      <c r="AE876" s="189">
        <v>0</v>
      </c>
      <c r="AF876" s="189">
        <v>0</v>
      </c>
      <c r="AG876" s="189">
        <v>0</v>
      </c>
      <c r="AH876" s="191">
        <v>2</v>
      </c>
      <c r="AI876" s="186">
        <v>0</v>
      </c>
      <c r="AJ876" s="192">
        <v>7506425626212</v>
      </c>
      <c r="AK876" s="192" t="s">
        <v>262</v>
      </c>
      <c r="AL876" s="226"/>
      <c r="AM876" s="75">
        <v>1983</v>
      </c>
      <c r="AO876" s="188">
        <v>33.5</v>
      </c>
      <c r="AP876" s="188">
        <v>50</v>
      </c>
      <c r="AQ876" s="187">
        <v>0</v>
      </c>
      <c r="AR876" s="188">
        <v>0.5</v>
      </c>
      <c r="AS876" s="187">
        <v>0</v>
      </c>
      <c r="AT876" s="188">
        <v>50</v>
      </c>
      <c r="AU876" s="187">
        <v>0</v>
      </c>
      <c r="AV876" s="188">
        <v>0</v>
      </c>
      <c r="AW876" s="187">
        <v>0</v>
      </c>
      <c r="AX876" s="188">
        <v>0</v>
      </c>
      <c r="AY876" s="187">
        <v>0</v>
      </c>
      <c r="AZ876" s="188">
        <v>248.5</v>
      </c>
      <c r="BA876" s="187">
        <v>0</v>
      </c>
      <c r="BB876" s="188">
        <v>1</v>
      </c>
      <c r="BC876" s="187">
        <v>0</v>
      </c>
      <c r="BD876" s="75"/>
      <c r="BE876" s="75"/>
      <c r="BF876" s="75"/>
      <c r="BI876" s="194"/>
    </row>
    <row r="877" spans="1:61" ht="11.25" customHeight="1" x14ac:dyDescent="0.3">
      <c r="A877" s="184" t="s">
        <v>1549</v>
      </c>
      <c r="B877" s="185">
        <v>0</v>
      </c>
      <c r="C877" s="881" t="s">
        <v>1550</v>
      </c>
      <c r="D877" s="284">
        <v>1E-4</v>
      </c>
      <c r="E877" s="91">
        <v>0</v>
      </c>
      <c r="F877" s="186">
        <v>0</v>
      </c>
      <c r="G877" s="186">
        <v>0</v>
      </c>
      <c r="H877" s="186">
        <v>0</v>
      </c>
      <c r="I877" s="187">
        <v>0</v>
      </c>
      <c r="J877" s="186">
        <v>0</v>
      </c>
      <c r="K877" s="186">
        <v>0</v>
      </c>
      <c r="L877" s="186">
        <v>0</v>
      </c>
      <c r="M877" s="186">
        <v>0</v>
      </c>
      <c r="N877" s="188">
        <v>0</v>
      </c>
      <c r="O877" s="189">
        <v>0</v>
      </c>
      <c r="P877" s="186">
        <v>0</v>
      </c>
      <c r="Q877" s="189">
        <v>0</v>
      </c>
      <c r="R877" s="189">
        <v>0</v>
      </c>
      <c r="S877" s="189">
        <v>1E-4</v>
      </c>
      <c r="T877" s="188">
        <v>0</v>
      </c>
      <c r="U877" s="187">
        <v>0</v>
      </c>
      <c r="V877" s="189">
        <v>0</v>
      </c>
      <c r="W877" s="189">
        <v>0</v>
      </c>
      <c r="X877" s="188">
        <v>0</v>
      </c>
      <c r="Y877" s="188">
        <v>0</v>
      </c>
      <c r="Z877" s="186">
        <v>0</v>
      </c>
      <c r="AA877" s="186">
        <v>0</v>
      </c>
      <c r="AB877" s="186">
        <v>0</v>
      </c>
      <c r="AC877" s="186">
        <v>0</v>
      </c>
      <c r="AD877" s="188">
        <v>0</v>
      </c>
      <c r="AE877" s="189">
        <v>0</v>
      </c>
      <c r="AF877" s="189">
        <v>0</v>
      </c>
      <c r="AG877" s="189">
        <v>0</v>
      </c>
      <c r="AH877" s="191">
        <v>0</v>
      </c>
      <c r="AI877" s="186">
        <v>0</v>
      </c>
      <c r="AJ877" s="192">
        <v>7506425626212</v>
      </c>
      <c r="AK877" s="192" t="s">
        <v>262</v>
      </c>
      <c r="AL877" s="226"/>
      <c r="AM877" s="75">
        <v>1967</v>
      </c>
      <c r="AO877" s="188">
        <v>0</v>
      </c>
      <c r="AP877" s="188">
        <v>0</v>
      </c>
      <c r="AQ877" s="187">
        <v>0</v>
      </c>
      <c r="AR877" s="188">
        <v>0</v>
      </c>
      <c r="AS877" s="187">
        <v>0</v>
      </c>
      <c r="AT877" s="188">
        <v>0</v>
      </c>
      <c r="AU877" s="187">
        <v>0</v>
      </c>
      <c r="AV877" s="188">
        <v>0</v>
      </c>
      <c r="AW877" s="187">
        <v>0</v>
      </c>
      <c r="AX877" s="188">
        <v>0</v>
      </c>
      <c r="AY877" s="187">
        <v>0</v>
      </c>
      <c r="AZ877" s="188">
        <v>0</v>
      </c>
      <c r="BA877" s="187">
        <v>0</v>
      </c>
      <c r="BB877" s="188">
        <v>0</v>
      </c>
      <c r="BC877" s="187">
        <v>0</v>
      </c>
      <c r="BD877" s="75"/>
      <c r="BE877" s="75"/>
      <c r="BF877" s="75"/>
      <c r="BI877" s="194"/>
    </row>
    <row r="878" spans="1:61" ht="11.25" customHeight="1" x14ac:dyDescent="0.3">
      <c r="A878" s="184" t="s">
        <v>4870</v>
      </c>
      <c r="B878" s="185">
        <v>0</v>
      </c>
      <c r="C878" s="881" t="s">
        <v>4871</v>
      </c>
      <c r="D878" s="284">
        <v>1411.6130000000003</v>
      </c>
      <c r="E878" s="91">
        <v>0</v>
      </c>
      <c r="F878" s="186">
        <v>0</v>
      </c>
      <c r="G878" s="186">
        <v>0</v>
      </c>
      <c r="H878" s="186">
        <v>0</v>
      </c>
      <c r="I878" s="187">
        <v>0</v>
      </c>
      <c r="J878" s="186">
        <v>0</v>
      </c>
      <c r="K878" s="186">
        <v>0</v>
      </c>
      <c r="L878" s="186">
        <v>0</v>
      </c>
      <c r="M878" s="186">
        <v>0</v>
      </c>
      <c r="N878" s="188">
        <v>0</v>
      </c>
      <c r="O878" s="189">
        <v>0</v>
      </c>
      <c r="P878" s="186">
        <v>0</v>
      </c>
      <c r="Q878" s="189">
        <v>0</v>
      </c>
      <c r="R878" s="189">
        <v>0</v>
      </c>
      <c r="S878" s="189">
        <v>1411.6130000000003</v>
      </c>
      <c r="T878" s="188">
        <v>1411.6130000000003</v>
      </c>
      <c r="U878" s="187">
        <v>0</v>
      </c>
      <c r="V878" s="189">
        <v>24.428999999999998</v>
      </c>
      <c r="W878" s="189">
        <v>0</v>
      </c>
      <c r="X878" s="188">
        <v>1387.1840000000002</v>
      </c>
      <c r="Y878" s="188">
        <v>20.117999999999999</v>
      </c>
      <c r="Z878" s="186">
        <v>21.555</v>
      </c>
      <c r="AA878" s="186">
        <v>0</v>
      </c>
      <c r="AB878" s="186">
        <v>0</v>
      </c>
      <c r="AC878" s="186">
        <v>0</v>
      </c>
      <c r="AD878" s="188">
        <v>0</v>
      </c>
      <c r="AE878" s="189">
        <v>0</v>
      </c>
      <c r="AF878" s="189">
        <v>0</v>
      </c>
      <c r="AG878" s="189">
        <v>0</v>
      </c>
      <c r="AH878" s="191">
        <v>1</v>
      </c>
      <c r="AI878" s="186">
        <v>0</v>
      </c>
      <c r="AJ878" s="192">
        <v>7506425626212</v>
      </c>
      <c r="AK878" s="192" t="s">
        <v>262</v>
      </c>
      <c r="AL878" s="226"/>
      <c r="AM878" s="75">
        <v>5623</v>
      </c>
      <c r="AO878" s="188">
        <v>154.87366666666665</v>
      </c>
      <c r="AP878" s="188">
        <v>124.54</v>
      </c>
      <c r="AQ878" s="187">
        <v>0</v>
      </c>
      <c r="AR878" s="188">
        <v>-0.96</v>
      </c>
      <c r="AS878" s="187">
        <v>0</v>
      </c>
      <c r="AT878" s="188">
        <v>341.041</v>
      </c>
      <c r="AU878" s="187">
        <v>1.1368033333333334</v>
      </c>
      <c r="AV878" s="188">
        <v>9966.5469999999987</v>
      </c>
      <c r="AW878" s="187">
        <v>99.476464717037615</v>
      </c>
      <c r="AX878" s="188">
        <v>31601.066999999999</v>
      </c>
      <c r="AY878" s="187">
        <v>316.01067</v>
      </c>
      <c r="AZ878" s="188">
        <v>0</v>
      </c>
      <c r="BA878" s="187">
        <v>0</v>
      </c>
      <c r="BB878" s="188">
        <v>0</v>
      </c>
      <c r="BC878" s="187">
        <v>0</v>
      </c>
      <c r="BD878" s="75"/>
      <c r="BE878" s="75"/>
      <c r="BF878" s="75"/>
      <c r="BI878" s="194"/>
    </row>
    <row r="879" spans="1:61" ht="11.25" customHeight="1" x14ac:dyDescent="0.3">
      <c r="A879" s="184" t="s">
        <v>1551</v>
      </c>
      <c r="B879" s="185">
        <v>0</v>
      </c>
      <c r="C879" s="881" t="s">
        <v>1552</v>
      </c>
      <c r="D879" s="284">
        <v>123.5</v>
      </c>
      <c r="E879" s="91">
        <v>37.83845642206412</v>
      </c>
      <c r="F879" s="186">
        <v>0</v>
      </c>
      <c r="G879" s="186">
        <v>0</v>
      </c>
      <c r="H879" s="186">
        <v>0</v>
      </c>
      <c r="I879" s="187">
        <v>0</v>
      </c>
      <c r="J879" s="186">
        <v>0</v>
      </c>
      <c r="K879" s="186">
        <v>97.916256378776694</v>
      </c>
      <c r="L879" s="186">
        <v>-24.7</v>
      </c>
      <c r="M879" s="186">
        <v>-25.225637614709413</v>
      </c>
      <c r="N879" s="188">
        <v>0</v>
      </c>
      <c r="O879" s="189">
        <v>0</v>
      </c>
      <c r="P879" s="186">
        <v>74.099999999999994</v>
      </c>
      <c r="Q879" s="189">
        <v>0</v>
      </c>
      <c r="R879" s="189">
        <v>0</v>
      </c>
      <c r="S879" s="189">
        <v>148.19999999999999</v>
      </c>
      <c r="T879" s="188">
        <v>123.5</v>
      </c>
      <c r="U879" s="187">
        <v>37.83845642206412</v>
      </c>
      <c r="V879" s="189">
        <v>0</v>
      </c>
      <c r="W879" s="189">
        <v>74.099999999999994</v>
      </c>
      <c r="X879" s="188">
        <v>49.400000000000006</v>
      </c>
      <c r="Y879" s="188">
        <v>0</v>
      </c>
      <c r="Z879" s="186">
        <v>0</v>
      </c>
      <c r="AA879" s="186">
        <v>0</v>
      </c>
      <c r="AB879" s="186">
        <v>0</v>
      </c>
      <c r="AC879" s="186">
        <v>0</v>
      </c>
      <c r="AD879" s="188">
        <v>49.4</v>
      </c>
      <c r="AE879" s="189">
        <v>172.898</v>
      </c>
      <c r="AF879" s="189">
        <v>172.898</v>
      </c>
      <c r="AG879" s="189">
        <v>0</v>
      </c>
      <c r="AH879" s="191">
        <v>4</v>
      </c>
      <c r="AI879" s="186">
        <v>0</v>
      </c>
      <c r="AJ879" s="192">
        <v>7506425626212</v>
      </c>
      <c r="AK879" s="192" t="s">
        <v>262</v>
      </c>
      <c r="AL879" s="226"/>
      <c r="AM879" s="75">
        <v>5027</v>
      </c>
      <c r="AO879" s="188">
        <v>189.36666666666667</v>
      </c>
      <c r="AP879" s="188">
        <v>247</v>
      </c>
      <c r="AQ879" s="187">
        <v>0</v>
      </c>
      <c r="AR879" s="188">
        <v>247</v>
      </c>
      <c r="AS879" s="187">
        <v>0</v>
      </c>
      <c r="AT879" s="188">
        <v>74.099999999999994</v>
      </c>
      <c r="AU879" s="187">
        <v>0</v>
      </c>
      <c r="AV879" s="188">
        <v>148.19999999999999</v>
      </c>
      <c r="AW879" s="187">
        <v>0</v>
      </c>
      <c r="AX879" s="188">
        <v>172.9</v>
      </c>
      <c r="AY879" s="187">
        <v>0</v>
      </c>
      <c r="AZ879" s="188">
        <v>123.49999999999999</v>
      </c>
      <c r="BA879" s="187">
        <v>0</v>
      </c>
      <c r="BB879" s="188">
        <v>247</v>
      </c>
      <c r="BC879" s="187">
        <v>0</v>
      </c>
      <c r="BD879" s="75"/>
      <c r="BE879" s="75"/>
      <c r="BF879" s="75"/>
      <c r="BI879" s="194"/>
    </row>
    <row r="880" spans="1:61" ht="11.25" customHeight="1" x14ac:dyDescent="0.3">
      <c r="A880" s="184" t="s">
        <v>1553</v>
      </c>
      <c r="B880" s="205">
        <v>0</v>
      </c>
      <c r="C880" s="886" t="s">
        <v>641</v>
      </c>
      <c r="D880" s="342">
        <v>15.07</v>
      </c>
      <c r="E880" s="207">
        <v>0.73299685626873634</v>
      </c>
      <c r="F880" s="208">
        <v>0</v>
      </c>
      <c r="G880" s="208">
        <v>0</v>
      </c>
      <c r="H880" s="208">
        <v>0</v>
      </c>
      <c r="I880" s="209">
        <v>0</v>
      </c>
      <c r="J880" s="208">
        <v>0</v>
      </c>
      <c r="K880" s="208">
        <v>616.78300000000002</v>
      </c>
      <c r="L880" s="208">
        <v>-20.276000000000003</v>
      </c>
      <c r="M880" s="208">
        <v>-3.2873798402355452</v>
      </c>
      <c r="N880" s="210">
        <v>401.68399999999997</v>
      </c>
      <c r="O880" s="211">
        <v>327.97800000000001</v>
      </c>
      <c r="P880" s="208">
        <v>729.66200000000003</v>
      </c>
      <c r="Q880" s="211">
        <v>0</v>
      </c>
      <c r="R880" s="211">
        <v>0</v>
      </c>
      <c r="S880" s="211">
        <v>35.346000000000004</v>
      </c>
      <c r="T880" s="210">
        <v>66.033999999999992</v>
      </c>
      <c r="U880" s="209">
        <v>3.2118589520139169</v>
      </c>
      <c r="V880" s="211">
        <v>0</v>
      </c>
      <c r="W880" s="211">
        <v>0</v>
      </c>
      <c r="X880" s="210">
        <v>66.033999999999992</v>
      </c>
      <c r="Y880" s="210">
        <v>0.27400000000000002</v>
      </c>
      <c r="Z880" s="208">
        <v>0</v>
      </c>
      <c r="AA880" s="208">
        <v>0</v>
      </c>
      <c r="AB880" s="208">
        <v>0</v>
      </c>
      <c r="AC880" s="208">
        <v>0</v>
      </c>
      <c r="AD880" s="210">
        <v>172.62</v>
      </c>
      <c r="AE880" s="211">
        <v>2.4660000000000002</v>
      </c>
      <c r="AF880" s="211">
        <v>2.4660000000000002</v>
      </c>
      <c r="AG880" s="211">
        <v>0</v>
      </c>
      <c r="AH880" s="212">
        <v>1</v>
      </c>
      <c r="AI880" s="208">
        <v>0</v>
      </c>
      <c r="AJ880" s="192">
        <v>7506425626229</v>
      </c>
      <c r="AK880" s="192" t="s">
        <v>262</v>
      </c>
      <c r="AL880" s="411"/>
      <c r="AM880" s="75">
        <v>887</v>
      </c>
      <c r="AN880" s="412"/>
      <c r="AO880" s="210">
        <v>1677.086</v>
      </c>
      <c r="AP880" s="210">
        <v>-46.82</v>
      </c>
      <c r="AQ880" s="209">
        <v>-5.8525</v>
      </c>
      <c r="AR880" s="210">
        <v>2028.9879999999998</v>
      </c>
      <c r="AS880" s="209">
        <v>253.62349999999995</v>
      </c>
      <c r="AT880" s="210">
        <v>3049.09</v>
      </c>
      <c r="AU880" s="209">
        <v>381.13625000000002</v>
      </c>
      <c r="AV880" s="210">
        <v>2522.1800000000003</v>
      </c>
      <c r="AW880" s="209">
        <v>177.61830985915495</v>
      </c>
      <c r="AX880" s="210">
        <v>3429.94</v>
      </c>
      <c r="AY880" s="209">
        <v>428.74250000000001</v>
      </c>
      <c r="AZ880" s="210">
        <v>2961.4459999999999</v>
      </c>
      <c r="BA880" s="209">
        <v>24.637498132291345</v>
      </c>
      <c r="BB880" s="210">
        <v>29525.992000000002</v>
      </c>
      <c r="BC880" s="209">
        <v>165.18494917761359</v>
      </c>
      <c r="BD880" s="75"/>
      <c r="BE880" s="75"/>
      <c r="BF880" s="75"/>
      <c r="BI880" s="194"/>
    </row>
    <row r="881" spans="1:61" ht="11.25" customHeight="1" x14ac:dyDescent="0.3">
      <c r="A881" s="184" t="s">
        <v>1554</v>
      </c>
      <c r="B881" s="205">
        <v>0</v>
      </c>
      <c r="C881" s="886" t="s">
        <v>1555</v>
      </c>
      <c r="D881" s="342">
        <v>1614.06</v>
      </c>
      <c r="E881" s="207">
        <v>0.87757137364114823</v>
      </c>
      <c r="F881" s="208">
        <v>55750</v>
      </c>
      <c r="G881" s="208">
        <v>55750</v>
      </c>
      <c r="H881" s="208">
        <v>14174.387999999999</v>
      </c>
      <c r="I881" s="209">
        <v>25.424911210762328</v>
      </c>
      <c r="J881" s="208">
        <v>44184.742000000006</v>
      </c>
      <c r="K881" s="208">
        <v>55177.050499143079</v>
      </c>
      <c r="L881" s="208">
        <v>9588.9619999999995</v>
      </c>
      <c r="M881" s="208">
        <v>17.378533127915055</v>
      </c>
      <c r="N881" s="210">
        <v>513.62</v>
      </c>
      <c r="O881" s="211">
        <v>7.32</v>
      </c>
      <c r="P881" s="208">
        <v>560.95600000000002</v>
      </c>
      <c r="Q881" s="211">
        <v>22.971545245188935</v>
      </c>
      <c r="R881" s="211">
        <v>4.2092489755852815</v>
      </c>
      <c r="S881" s="211">
        <v>6199.485999999999</v>
      </c>
      <c r="T881" s="210">
        <v>4678.9439999999995</v>
      </c>
      <c r="U881" s="209">
        <v>2.5439620046776503</v>
      </c>
      <c r="V881" s="211">
        <v>219.6</v>
      </c>
      <c r="W881" s="211">
        <v>40.015999999999998</v>
      </c>
      <c r="X881" s="210">
        <v>4419.3279999999995</v>
      </c>
      <c r="Y881" s="210">
        <v>2412.1839999999997</v>
      </c>
      <c r="Z881" s="208">
        <v>851.56</v>
      </c>
      <c r="AA881" s="208">
        <v>164.7</v>
      </c>
      <c r="AB881" s="208">
        <v>65.88</v>
      </c>
      <c r="AC881" s="208">
        <v>270</v>
      </c>
      <c r="AD881" s="210">
        <v>648.79000000000087</v>
      </c>
      <c r="AE881" s="211">
        <v>499.21999999999997</v>
      </c>
      <c r="AF881" s="211">
        <v>499.21999999999997</v>
      </c>
      <c r="AG881" s="211">
        <v>0</v>
      </c>
      <c r="AH881" s="212">
        <v>0</v>
      </c>
      <c r="AI881" s="208">
        <v>10658.482</v>
      </c>
      <c r="AJ881" s="192">
        <v>7506425626229</v>
      </c>
      <c r="AK881" s="192" t="s">
        <v>262</v>
      </c>
      <c r="AL881" s="411"/>
      <c r="AM881" s="75">
        <v>5090</v>
      </c>
      <c r="AN881" s="412"/>
      <c r="AO881" s="210">
        <v>45622.072000000007</v>
      </c>
      <c r="AP881" s="210">
        <v>47297.691999999995</v>
      </c>
      <c r="AQ881" s="209">
        <v>121.24815299033556</v>
      </c>
      <c r="AR881" s="210">
        <v>52473.688000000002</v>
      </c>
      <c r="AS881" s="209">
        <v>68.183066528066533</v>
      </c>
      <c r="AT881" s="210">
        <v>37094.836000000003</v>
      </c>
      <c r="AU881" s="209">
        <v>37.080003998400642</v>
      </c>
      <c r="AV881" s="210">
        <v>54533.27</v>
      </c>
      <c r="AW881" s="209">
        <v>73.802494713078161</v>
      </c>
      <c r="AX881" s="210">
        <v>30858.193999999996</v>
      </c>
      <c r="AY881" s="209">
        <v>42.752006587131454</v>
      </c>
      <c r="AZ881" s="210">
        <v>28367.439999999995</v>
      </c>
      <c r="BA881" s="209">
        <v>28.367439999999995</v>
      </c>
      <c r="BB881" s="210">
        <v>75842.525999999998</v>
      </c>
      <c r="BC881" s="209">
        <v>108.34646571428573</v>
      </c>
      <c r="BD881" s="75"/>
      <c r="BE881" s="75"/>
      <c r="BF881" s="75"/>
      <c r="BI881" s="194"/>
    </row>
    <row r="882" spans="1:61" ht="11.25" customHeight="1" x14ac:dyDescent="0.3">
      <c r="A882" s="184" t="s">
        <v>1556</v>
      </c>
      <c r="B882" s="185">
        <v>0</v>
      </c>
      <c r="C882" s="881" t="s">
        <v>224</v>
      </c>
      <c r="D882" s="284">
        <v>1E-4</v>
      </c>
      <c r="E882" s="91">
        <v>0</v>
      </c>
      <c r="F882" s="186">
        <v>0</v>
      </c>
      <c r="G882" s="186">
        <v>0</v>
      </c>
      <c r="H882" s="186">
        <v>0</v>
      </c>
      <c r="I882" s="187">
        <v>0</v>
      </c>
      <c r="J882" s="186">
        <v>0</v>
      </c>
      <c r="K882" s="186">
        <v>0</v>
      </c>
      <c r="L882" s="186">
        <v>0</v>
      </c>
      <c r="M882" s="186">
        <v>0</v>
      </c>
      <c r="N882" s="188">
        <v>4</v>
      </c>
      <c r="O882" s="189">
        <v>0</v>
      </c>
      <c r="P882" s="186">
        <v>4</v>
      </c>
      <c r="Q882" s="189">
        <v>0</v>
      </c>
      <c r="R882" s="189">
        <v>0</v>
      </c>
      <c r="S882" s="189">
        <v>1E-4</v>
      </c>
      <c r="T882" s="188">
        <v>0</v>
      </c>
      <c r="U882" s="187">
        <v>0</v>
      </c>
      <c r="V882" s="189">
        <v>0</v>
      </c>
      <c r="W882" s="189">
        <v>0</v>
      </c>
      <c r="X882" s="188">
        <v>0</v>
      </c>
      <c r="Y882" s="188">
        <v>0</v>
      </c>
      <c r="Z882" s="186">
        <v>0</v>
      </c>
      <c r="AA882" s="186">
        <v>0</v>
      </c>
      <c r="AB882" s="186">
        <v>0</v>
      </c>
      <c r="AC882" s="186">
        <v>0</v>
      </c>
      <c r="AD882" s="188">
        <v>0</v>
      </c>
      <c r="AE882" s="189">
        <v>0</v>
      </c>
      <c r="AF882" s="189">
        <v>0</v>
      </c>
      <c r="AG882" s="189">
        <v>0</v>
      </c>
      <c r="AH882" s="191">
        <v>0</v>
      </c>
      <c r="AI882" s="186">
        <v>0</v>
      </c>
      <c r="AJ882" s="192">
        <v>7501943493735</v>
      </c>
      <c r="AK882" s="192" t="s">
        <v>262</v>
      </c>
      <c r="AM882" s="75">
        <v>803</v>
      </c>
      <c r="AO882" s="188">
        <v>0</v>
      </c>
      <c r="AP882" s="188">
        <v>0</v>
      </c>
      <c r="AQ882" s="187">
        <v>0</v>
      </c>
      <c r="AR882" s="188">
        <v>0</v>
      </c>
      <c r="AS882" s="187">
        <v>0</v>
      </c>
      <c r="AT882" s="188">
        <v>0</v>
      </c>
      <c r="AU882" s="187">
        <v>0</v>
      </c>
      <c r="AV882" s="188">
        <v>0</v>
      </c>
      <c r="AW882" s="187">
        <v>0</v>
      </c>
      <c r="AX882" s="188">
        <v>0</v>
      </c>
      <c r="AY882" s="187">
        <v>0</v>
      </c>
      <c r="AZ882" s="188">
        <v>0</v>
      </c>
      <c r="BA882" s="187">
        <v>0</v>
      </c>
      <c r="BB882" s="188">
        <v>0</v>
      </c>
      <c r="BC882" s="187">
        <v>0</v>
      </c>
      <c r="BD882" s="75"/>
      <c r="BE882" s="75"/>
      <c r="BF882" s="75"/>
      <c r="BI882" s="194"/>
    </row>
    <row r="883" spans="1:61" ht="11.25" customHeight="1" x14ac:dyDescent="0.3">
      <c r="A883" s="184" t="s">
        <v>1557</v>
      </c>
      <c r="B883" s="185">
        <v>0</v>
      </c>
      <c r="C883" s="881" t="s">
        <v>572</v>
      </c>
      <c r="D883" s="284">
        <v>1E-4</v>
      </c>
      <c r="E883" s="91">
        <v>0</v>
      </c>
      <c r="F883" s="186">
        <v>0</v>
      </c>
      <c r="G883" s="186">
        <v>0</v>
      </c>
      <c r="H883" s="186">
        <v>0</v>
      </c>
      <c r="I883" s="187">
        <v>0</v>
      </c>
      <c r="J883" s="186">
        <v>0</v>
      </c>
      <c r="K883" s="186">
        <v>0</v>
      </c>
      <c r="L883" s="186">
        <v>0</v>
      </c>
      <c r="M883" s="186">
        <v>0</v>
      </c>
      <c r="N883" s="188">
        <v>0</v>
      </c>
      <c r="O883" s="189">
        <v>0</v>
      </c>
      <c r="P883" s="186">
        <v>0</v>
      </c>
      <c r="Q883" s="189">
        <v>0</v>
      </c>
      <c r="R883" s="189">
        <v>0</v>
      </c>
      <c r="S883" s="189">
        <v>1E-4</v>
      </c>
      <c r="T883" s="188">
        <v>0</v>
      </c>
      <c r="U883" s="187">
        <v>0</v>
      </c>
      <c r="V883" s="189">
        <v>0</v>
      </c>
      <c r="W883" s="189">
        <v>0</v>
      </c>
      <c r="X883" s="188">
        <v>0</v>
      </c>
      <c r="Y883" s="188">
        <v>0</v>
      </c>
      <c r="Z883" s="186">
        <v>0</v>
      </c>
      <c r="AA883" s="186">
        <v>0</v>
      </c>
      <c r="AB883" s="186">
        <v>0</v>
      </c>
      <c r="AC883" s="186">
        <v>0</v>
      </c>
      <c r="AD883" s="188">
        <v>0</v>
      </c>
      <c r="AE883" s="189">
        <v>0</v>
      </c>
      <c r="AF883" s="189">
        <v>0</v>
      </c>
      <c r="AG883" s="189">
        <v>0</v>
      </c>
      <c r="AH883" s="191">
        <v>0</v>
      </c>
      <c r="AI883" s="186">
        <v>0</v>
      </c>
      <c r="AJ883" s="192">
        <v>7506425626090</v>
      </c>
      <c r="AK883" s="192" t="s">
        <v>262</v>
      </c>
      <c r="AL883" s="226"/>
      <c r="AM883" s="75">
        <v>883</v>
      </c>
      <c r="AO883" s="188">
        <v>0</v>
      </c>
      <c r="AP883" s="188">
        <v>0</v>
      </c>
      <c r="AQ883" s="187">
        <v>0</v>
      </c>
      <c r="AR883" s="188">
        <v>0</v>
      </c>
      <c r="AS883" s="187">
        <v>0</v>
      </c>
      <c r="AT883" s="188">
        <v>0</v>
      </c>
      <c r="AU883" s="187">
        <v>0</v>
      </c>
      <c r="AV883" s="188">
        <v>0</v>
      </c>
      <c r="AW883" s="187">
        <v>0</v>
      </c>
      <c r="AX883" s="188">
        <v>0</v>
      </c>
      <c r="AY883" s="187">
        <v>0</v>
      </c>
      <c r="AZ883" s="188">
        <v>0</v>
      </c>
      <c r="BA883" s="187">
        <v>0</v>
      </c>
      <c r="BB883" s="188">
        <v>0</v>
      </c>
      <c r="BC883" s="187">
        <v>0</v>
      </c>
      <c r="BD883" s="75"/>
      <c r="BE883" s="75"/>
      <c r="BF883" s="75"/>
      <c r="BI883" s="194"/>
    </row>
    <row r="884" spans="1:61" ht="11.25" customHeight="1" x14ac:dyDescent="0.3">
      <c r="A884" s="184" t="s">
        <v>1558</v>
      </c>
      <c r="B884" s="185">
        <v>0</v>
      </c>
      <c r="C884" s="881" t="s">
        <v>215</v>
      </c>
      <c r="D884" s="284">
        <v>1E-4</v>
      </c>
      <c r="E884" s="91">
        <v>0</v>
      </c>
      <c r="F884" s="186">
        <v>0</v>
      </c>
      <c r="G884" s="186">
        <v>0</v>
      </c>
      <c r="H884" s="186">
        <v>0</v>
      </c>
      <c r="I884" s="187">
        <v>0</v>
      </c>
      <c r="J884" s="186">
        <v>0</v>
      </c>
      <c r="K884" s="186">
        <v>0</v>
      </c>
      <c r="L884" s="186">
        <v>0</v>
      </c>
      <c r="M884" s="186">
        <v>0</v>
      </c>
      <c r="N884" s="188">
        <v>0</v>
      </c>
      <c r="O884" s="189">
        <v>0</v>
      </c>
      <c r="P884" s="186">
        <v>0</v>
      </c>
      <c r="Q884" s="189">
        <v>0</v>
      </c>
      <c r="R884" s="189">
        <v>0</v>
      </c>
      <c r="S884" s="189">
        <v>1E-4</v>
      </c>
      <c r="T884" s="188">
        <v>0</v>
      </c>
      <c r="U884" s="187">
        <v>0</v>
      </c>
      <c r="V884" s="189">
        <v>0</v>
      </c>
      <c r="W884" s="189">
        <v>0</v>
      </c>
      <c r="X884" s="188">
        <v>0</v>
      </c>
      <c r="Y884" s="188">
        <v>0</v>
      </c>
      <c r="Z884" s="186">
        <v>0</v>
      </c>
      <c r="AA884" s="186">
        <v>0</v>
      </c>
      <c r="AB884" s="186">
        <v>0</v>
      </c>
      <c r="AC884" s="186">
        <v>0</v>
      </c>
      <c r="AD884" s="188">
        <v>0</v>
      </c>
      <c r="AE884" s="189">
        <v>0</v>
      </c>
      <c r="AF884" s="189">
        <v>0</v>
      </c>
      <c r="AG884" s="189">
        <v>0</v>
      </c>
      <c r="AH884" s="191">
        <v>0</v>
      </c>
      <c r="AI884" s="186">
        <v>0</v>
      </c>
      <c r="AJ884" s="192">
        <v>7501943493803</v>
      </c>
      <c r="AK884" s="192" t="s">
        <v>262</v>
      </c>
      <c r="AL884" s="226"/>
      <c r="AM884" s="75">
        <v>810</v>
      </c>
      <c r="AO884" s="188">
        <v>0</v>
      </c>
      <c r="AP884" s="188">
        <v>0</v>
      </c>
      <c r="AQ884" s="187">
        <v>0</v>
      </c>
      <c r="AR884" s="188">
        <v>0</v>
      </c>
      <c r="AS884" s="187">
        <v>0</v>
      </c>
      <c r="AT884" s="188">
        <v>0</v>
      </c>
      <c r="AU884" s="187">
        <v>0</v>
      </c>
      <c r="AV884" s="188">
        <v>0</v>
      </c>
      <c r="AW884" s="187">
        <v>0</v>
      </c>
      <c r="AX884" s="188">
        <v>0</v>
      </c>
      <c r="AY884" s="187">
        <v>0</v>
      </c>
      <c r="AZ884" s="188">
        <v>0</v>
      </c>
      <c r="BA884" s="187">
        <v>0</v>
      </c>
      <c r="BB884" s="188">
        <v>0</v>
      </c>
      <c r="BC884" s="187">
        <v>0</v>
      </c>
      <c r="BD884" s="75"/>
      <c r="BE884" s="75"/>
      <c r="BF884" s="75"/>
      <c r="BI884" s="194"/>
    </row>
    <row r="885" spans="1:61" ht="11.25" customHeight="1" x14ac:dyDescent="0.3">
      <c r="A885" s="184" t="s">
        <v>1559</v>
      </c>
      <c r="B885" s="185">
        <v>0</v>
      </c>
      <c r="C885" s="878" t="s">
        <v>214</v>
      </c>
      <c r="D885" s="284">
        <v>1E-4</v>
      </c>
      <c r="E885" s="91">
        <v>0</v>
      </c>
      <c r="F885" s="186">
        <v>0</v>
      </c>
      <c r="G885" s="186">
        <v>0</v>
      </c>
      <c r="H885" s="186">
        <v>0</v>
      </c>
      <c r="I885" s="187">
        <v>0</v>
      </c>
      <c r="J885" s="186">
        <v>0</v>
      </c>
      <c r="K885" s="186">
        <v>0</v>
      </c>
      <c r="L885" s="186">
        <v>0</v>
      </c>
      <c r="M885" s="186">
        <v>0</v>
      </c>
      <c r="N885" s="188">
        <v>0</v>
      </c>
      <c r="O885" s="189">
        <v>0</v>
      </c>
      <c r="P885" s="186">
        <v>0</v>
      </c>
      <c r="Q885" s="189">
        <v>0</v>
      </c>
      <c r="R885" s="189">
        <v>0</v>
      </c>
      <c r="S885" s="189">
        <v>1E-4</v>
      </c>
      <c r="T885" s="188">
        <v>0</v>
      </c>
      <c r="U885" s="187">
        <v>0</v>
      </c>
      <c r="V885" s="189">
        <v>0</v>
      </c>
      <c r="W885" s="189">
        <v>0</v>
      </c>
      <c r="X885" s="188">
        <v>0</v>
      </c>
      <c r="Y885" s="188">
        <v>0</v>
      </c>
      <c r="Z885" s="186">
        <v>0</v>
      </c>
      <c r="AA885" s="186">
        <v>0</v>
      </c>
      <c r="AB885" s="186">
        <v>0</v>
      </c>
      <c r="AC885" s="186">
        <v>0</v>
      </c>
      <c r="AD885" s="188">
        <v>0</v>
      </c>
      <c r="AE885" s="189">
        <v>0</v>
      </c>
      <c r="AF885" s="189">
        <v>0</v>
      </c>
      <c r="AG885" s="189">
        <v>0</v>
      </c>
      <c r="AH885" s="191">
        <v>0</v>
      </c>
      <c r="AI885" s="186">
        <v>0</v>
      </c>
      <c r="AJ885" s="192">
        <v>7501943493742</v>
      </c>
      <c r="AK885" s="192" t="s">
        <v>262</v>
      </c>
      <c r="AM885" s="75">
        <v>804</v>
      </c>
      <c r="AO885" s="188">
        <v>0</v>
      </c>
      <c r="AP885" s="188">
        <v>0</v>
      </c>
      <c r="AQ885" s="187">
        <v>0</v>
      </c>
      <c r="AR885" s="188">
        <v>0</v>
      </c>
      <c r="AS885" s="187">
        <v>0</v>
      </c>
      <c r="AT885" s="188">
        <v>0</v>
      </c>
      <c r="AU885" s="187">
        <v>0</v>
      </c>
      <c r="AV885" s="188">
        <v>0</v>
      </c>
      <c r="AW885" s="187">
        <v>0</v>
      </c>
      <c r="AX885" s="188">
        <v>0</v>
      </c>
      <c r="AY885" s="187">
        <v>0</v>
      </c>
      <c r="AZ885" s="188">
        <v>0</v>
      </c>
      <c r="BA885" s="187">
        <v>0</v>
      </c>
      <c r="BB885" s="188">
        <v>0</v>
      </c>
      <c r="BC885" s="187">
        <v>0</v>
      </c>
      <c r="BD885" s="75"/>
      <c r="BE885" s="75"/>
      <c r="BF885" s="75"/>
      <c r="BI885" s="194"/>
    </row>
    <row r="886" spans="1:61" ht="11.25" customHeight="1" x14ac:dyDescent="0.3">
      <c r="A886" s="184" t="s">
        <v>1560</v>
      </c>
      <c r="B886" s="185">
        <v>0</v>
      </c>
      <c r="C886" s="878" t="s">
        <v>213</v>
      </c>
      <c r="D886" s="284">
        <v>1E-4</v>
      </c>
      <c r="E886" s="91">
        <v>0</v>
      </c>
      <c r="F886" s="186">
        <v>0</v>
      </c>
      <c r="G886" s="186">
        <v>0</v>
      </c>
      <c r="H886" s="186">
        <v>0</v>
      </c>
      <c r="I886" s="187">
        <v>0</v>
      </c>
      <c r="J886" s="186">
        <v>0</v>
      </c>
      <c r="K886" s="186">
        <v>0</v>
      </c>
      <c r="L886" s="186">
        <v>0</v>
      </c>
      <c r="M886" s="186">
        <v>0</v>
      </c>
      <c r="N886" s="188">
        <v>33.340000000000003</v>
      </c>
      <c r="O886" s="189">
        <v>0</v>
      </c>
      <c r="P886" s="186">
        <v>33.340000000000003</v>
      </c>
      <c r="Q886" s="189">
        <v>0</v>
      </c>
      <c r="R886" s="189">
        <v>0</v>
      </c>
      <c r="S886" s="189">
        <v>1E-4</v>
      </c>
      <c r="T886" s="188">
        <v>0</v>
      </c>
      <c r="U886" s="187">
        <v>0</v>
      </c>
      <c r="V886" s="189">
        <v>0</v>
      </c>
      <c r="W886" s="189">
        <v>0</v>
      </c>
      <c r="X886" s="188">
        <v>0</v>
      </c>
      <c r="Y886" s="188">
        <v>0</v>
      </c>
      <c r="Z886" s="186">
        <v>0</v>
      </c>
      <c r="AA886" s="186">
        <v>0</v>
      </c>
      <c r="AB886" s="186">
        <v>0</v>
      </c>
      <c r="AC886" s="186">
        <v>0</v>
      </c>
      <c r="AD886" s="188">
        <v>0</v>
      </c>
      <c r="AE886" s="189">
        <v>0</v>
      </c>
      <c r="AF886" s="189">
        <v>0</v>
      </c>
      <c r="AG886" s="189">
        <v>0</v>
      </c>
      <c r="AH886" s="191">
        <v>0</v>
      </c>
      <c r="AI886" s="186">
        <v>0</v>
      </c>
      <c r="AJ886" s="192">
        <v>7501943457294</v>
      </c>
      <c r="AK886" s="192" t="s">
        <v>262</v>
      </c>
      <c r="AL886" s="226"/>
      <c r="AM886" s="75">
        <v>805</v>
      </c>
      <c r="AO886" s="188">
        <v>0</v>
      </c>
      <c r="AP886" s="188">
        <v>0</v>
      </c>
      <c r="AQ886" s="187">
        <v>0</v>
      </c>
      <c r="AR886" s="188">
        <v>0</v>
      </c>
      <c r="AS886" s="187">
        <v>0</v>
      </c>
      <c r="AT886" s="188">
        <v>0</v>
      </c>
      <c r="AU886" s="187">
        <v>0</v>
      </c>
      <c r="AV886" s="188">
        <v>0</v>
      </c>
      <c r="AW886" s="187">
        <v>0</v>
      </c>
      <c r="AX886" s="188">
        <v>0</v>
      </c>
      <c r="AY886" s="187">
        <v>0</v>
      </c>
      <c r="AZ886" s="188">
        <v>0</v>
      </c>
      <c r="BA886" s="187">
        <v>0</v>
      </c>
      <c r="BB886" s="188">
        <v>0</v>
      </c>
      <c r="BC886" s="187">
        <v>0</v>
      </c>
      <c r="BD886" s="75"/>
      <c r="BE886" s="75"/>
      <c r="BF886" s="75"/>
      <c r="BI886" s="194"/>
    </row>
    <row r="887" spans="1:61" ht="11.25" customHeight="1" x14ac:dyDescent="0.3">
      <c r="A887" s="184" t="s">
        <v>1561</v>
      </c>
      <c r="B887" s="185">
        <v>0</v>
      </c>
      <c r="C887" s="878" t="s">
        <v>1562</v>
      </c>
      <c r="D887" s="284">
        <v>1E-4</v>
      </c>
      <c r="E887" s="91">
        <v>0</v>
      </c>
      <c r="F887" s="186">
        <v>0</v>
      </c>
      <c r="G887" s="186">
        <v>0</v>
      </c>
      <c r="H887" s="186">
        <v>0</v>
      </c>
      <c r="I887" s="187">
        <v>0</v>
      </c>
      <c r="J887" s="186">
        <v>0</v>
      </c>
      <c r="K887" s="186">
        <v>0</v>
      </c>
      <c r="L887" s="186">
        <v>0</v>
      </c>
      <c r="M887" s="186">
        <v>0</v>
      </c>
      <c r="N887" s="188">
        <v>0</v>
      </c>
      <c r="O887" s="189">
        <v>0</v>
      </c>
      <c r="P887" s="186">
        <v>0</v>
      </c>
      <c r="Q887" s="189">
        <v>0</v>
      </c>
      <c r="R887" s="189">
        <v>0</v>
      </c>
      <c r="S887" s="189">
        <v>1E-4</v>
      </c>
      <c r="T887" s="188">
        <v>0</v>
      </c>
      <c r="U887" s="187">
        <v>0</v>
      </c>
      <c r="V887" s="189">
        <v>0</v>
      </c>
      <c r="W887" s="189">
        <v>0</v>
      </c>
      <c r="X887" s="188">
        <v>0</v>
      </c>
      <c r="Y887" s="188">
        <v>0</v>
      </c>
      <c r="Z887" s="186">
        <v>0</v>
      </c>
      <c r="AA887" s="186">
        <v>0</v>
      </c>
      <c r="AB887" s="186">
        <v>0</v>
      </c>
      <c r="AC887" s="186">
        <v>0</v>
      </c>
      <c r="AD887" s="188">
        <v>0</v>
      </c>
      <c r="AE887" s="189">
        <v>0</v>
      </c>
      <c r="AF887" s="189">
        <v>0</v>
      </c>
      <c r="AG887" s="189">
        <v>0</v>
      </c>
      <c r="AH887" s="191">
        <v>2</v>
      </c>
      <c r="AI887" s="186">
        <v>0</v>
      </c>
      <c r="AJ887" s="192">
        <v>7506425622344</v>
      </c>
      <c r="AK887" s="192" t="s">
        <v>262</v>
      </c>
      <c r="AL887" s="226"/>
      <c r="AM887" s="75">
        <v>1984</v>
      </c>
      <c r="AO887" s="188">
        <v>0</v>
      </c>
      <c r="AP887" s="188">
        <v>0</v>
      </c>
      <c r="AQ887" s="187">
        <v>0</v>
      </c>
      <c r="AR887" s="188">
        <v>0</v>
      </c>
      <c r="AS887" s="187">
        <v>0</v>
      </c>
      <c r="AT887" s="188">
        <v>0</v>
      </c>
      <c r="AU887" s="187">
        <v>0</v>
      </c>
      <c r="AV887" s="188">
        <v>0</v>
      </c>
      <c r="AW887" s="187">
        <v>0</v>
      </c>
      <c r="AX887" s="188">
        <v>0</v>
      </c>
      <c r="AY887" s="187">
        <v>0</v>
      </c>
      <c r="AZ887" s="188">
        <v>0</v>
      </c>
      <c r="BA887" s="187">
        <v>0</v>
      </c>
      <c r="BB887" s="188">
        <v>0</v>
      </c>
      <c r="BC887" s="187">
        <v>0</v>
      </c>
      <c r="BD887" s="75"/>
      <c r="BE887" s="75"/>
      <c r="BF887" s="75"/>
      <c r="BI887" s="194"/>
    </row>
    <row r="888" spans="1:61" ht="11.25" customHeight="1" x14ac:dyDescent="0.3">
      <c r="A888" s="184" t="s">
        <v>5047</v>
      </c>
      <c r="B888" s="185">
        <v>0</v>
      </c>
      <c r="C888" s="878" t="s">
        <v>5048</v>
      </c>
      <c r="D888" s="284">
        <v>36.659999999999997</v>
      </c>
      <c r="E888" s="91">
        <v>0</v>
      </c>
      <c r="F888" s="186">
        <v>0</v>
      </c>
      <c r="G888" s="186">
        <v>0</v>
      </c>
      <c r="H888" s="186">
        <v>0</v>
      </c>
      <c r="I888" s="187">
        <v>0</v>
      </c>
      <c r="J888" s="186">
        <v>0</v>
      </c>
      <c r="K888" s="186">
        <v>0</v>
      </c>
      <c r="L888" s="186">
        <v>-36.659999999999997</v>
      </c>
      <c r="M888" s="186">
        <v>0</v>
      </c>
      <c r="N888" s="188">
        <v>0</v>
      </c>
      <c r="O888" s="189">
        <v>0</v>
      </c>
      <c r="P888" s="186">
        <v>0</v>
      </c>
      <c r="Q888" s="189">
        <v>0</v>
      </c>
      <c r="R888" s="189">
        <v>0</v>
      </c>
      <c r="S888" s="189">
        <v>73.319999999999993</v>
      </c>
      <c r="T888" s="188">
        <v>36.659999999999997</v>
      </c>
      <c r="U888" s="187">
        <v>0</v>
      </c>
      <c r="V888" s="189">
        <v>36.659999999999997</v>
      </c>
      <c r="W888" s="189">
        <v>0</v>
      </c>
      <c r="X888" s="188">
        <v>0</v>
      </c>
      <c r="Y888" s="188">
        <v>0</v>
      </c>
      <c r="Z888" s="186">
        <v>0</v>
      </c>
      <c r="AA888" s="186">
        <v>0</v>
      </c>
      <c r="AB888" s="186">
        <v>0</v>
      </c>
      <c r="AC888" s="186">
        <v>0</v>
      </c>
      <c r="AD888" s="188">
        <v>91.65</v>
      </c>
      <c r="AE888" s="189">
        <v>0</v>
      </c>
      <c r="AF888" s="189">
        <v>0</v>
      </c>
      <c r="AG888" s="189">
        <v>0</v>
      </c>
      <c r="AH888" s="191">
        <v>0</v>
      </c>
      <c r="AI888" s="186">
        <v>0</v>
      </c>
      <c r="AJ888" s="192">
        <v>7501943463066</v>
      </c>
      <c r="AK888" s="192" t="s">
        <v>262</v>
      </c>
      <c r="AM888" s="75">
        <v>5641</v>
      </c>
      <c r="AO888" s="188">
        <v>17279.079999999998</v>
      </c>
      <c r="AP888" s="188">
        <v>51837.24</v>
      </c>
      <c r="AQ888" s="187">
        <v>0</v>
      </c>
      <c r="AR888" s="188">
        <v>0</v>
      </c>
      <c r="AS888" s="187">
        <v>0</v>
      </c>
      <c r="AT888" s="188">
        <v>0</v>
      </c>
      <c r="AU888" s="187">
        <v>0</v>
      </c>
      <c r="AV888" s="188">
        <v>0</v>
      </c>
      <c r="AW888" s="187">
        <v>0</v>
      </c>
      <c r="AX888" s="188">
        <v>0</v>
      </c>
      <c r="AY888" s="187">
        <v>0</v>
      </c>
      <c r="AZ888" s="188">
        <v>0</v>
      </c>
      <c r="BA888" s="187">
        <v>0</v>
      </c>
      <c r="BB888" s="188">
        <v>0</v>
      </c>
      <c r="BC888" s="187">
        <v>0</v>
      </c>
      <c r="BD888" s="75"/>
      <c r="BE888" s="75"/>
      <c r="BF888" s="75"/>
      <c r="BI888" s="194"/>
    </row>
    <row r="889" spans="1:61" ht="11.25" customHeight="1" x14ac:dyDescent="0.3">
      <c r="A889" s="184" t="s">
        <v>1563</v>
      </c>
      <c r="B889" s="185">
        <v>0</v>
      </c>
      <c r="C889" s="878" t="s">
        <v>1564</v>
      </c>
      <c r="D889" s="284">
        <v>9366.6299999999992</v>
      </c>
      <c r="E889" s="91">
        <v>1.8733259999999998</v>
      </c>
      <c r="F889" s="186">
        <v>160180</v>
      </c>
      <c r="G889" s="186">
        <v>160180</v>
      </c>
      <c r="H889" s="186">
        <v>41059</v>
      </c>
      <c r="I889" s="187">
        <v>25.633037832438504</v>
      </c>
      <c r="J889" s="186">
        <v>150000</v>
      </c>
      <c r="K889" s="186">
        <v>150000</v>
      </c>
      <c r="L889" s="186">
        <v>16368.689999999999</v>
      </c>
      <c r="M889" s="186">
        <v>10.912459999999999</v>
      </c>
      <c r="N889" s="188">
        <v>0</v>
      </c>
      <c r="O889" s="189">
        <v>0</v>
      </c>
      <c r="P889" s="186">
        <v>0</v>
      </c>
      <c r="Q889" s="189">
        <v>10.912459999999999</v>
      </c>
      <c r="R889" s="189">
        <v>6.8113880000000009</v>
      </c>
      <c r="S889" s="189">
        <v>34056.94</v>
      </c>
      <c r="T889" s="188">
        <v>28521.48</v>
      </c>
      <c r="U889" s="187">
        <v>5.7042959999999994</v>
      </c>
      <c r="V889" s="189">
        <v>6177.21</v>
      </c>
      <c r="W889" s="189">
        <v>0</v>
      </c>
      <c r="X889" s="188">
        <v>22344.27</v>
      </c>
      <c r="Y889" s="188">
        <v>13949.130000000001</v>
      </c>
      <c r="Z889" s="186">
        <v>3427.7100000000005</v>
      </c>
      <c r="AA889" s="186">
        <v>0</v>
      </c>
      <c r="AB889" s="186">
        <v>366.59999999999997</v>
      </c>
      <c r="AC889" s="186">
        <v>20</v>
      </c>
      <c r="AD889" s="188">
        <v>421.59000000000378</v>
      </c>
      <c r="AE889" s="189">
        <v>0</v>
      </c>
      <c r="AF889" s="189">
        <v>0</v>
      </c>
      <c r="AG889" s="189">
        <v>0</v>
      </c>
      <c r="AH889" s="191">
        <v>6</v>
      </c>
      <c r="AI889" s="186">
        <v>100000</v>
      </c>
      <c r="AJ889" s="192">
        <v>7501943463066</v>
      </c>
      <c r="AK889" s="192" t="s">
        <v>262</v>
      </c>
      <c r="AM889" s="75">
        <v>1973</v>
      </c>
      <c r="AO889" s="188">
        <v>105910.73999999999</v>
      </c>
      <c r="AP889" s="188">
        <v>90183.6</v>
      </c>
      <c r="AQ889" s="187">
        <v>56.364750000000008</v>
      </c>
      <c r="AR889" s="188">
        <v>105305.84999999999</v>
      </c>
      <c r="AS889" s="187">
        <v>114.4628804347826</v>
      </c>
      <c r="AT889" s="188">
        <v>122242.76999999999</v>
      </c>
      <c r="AU889" s="187">
        <v>111.1297909090909</v>
      </c>
      <c r="AV889" s="188">
        <v>106204.02</v>
      </c>
      <c r="AW889" s="187">
        <v>106.77526768209924</v>
      </c>
      <c r="AX889" s="188">
        <v>102061.44</v>
      </c>
      <c r="AY889" s="187">
        <v>79.117395348837221</v>
      </c>
      <c r="AZ889" s="188">
        <v>117348.66</v>
      </c>
      <c r="BA889" s="187">
        <v>97.790549999999996</v>
      </c>
      <c r="BB889" s="188">
        <v>115350.68999999999</v>
      </c>
      <c r="BC889" s="187">
        <v>102.99168749999998</v>
      </c>
      <c r="BD889" s="75"/>
      <c r="BE889" s="75"/>
      <c r="BF889" s="75"/>
      <c r="BI889" s="194"/>
    </row>
    <row r="890" spans="1:61" ht="11.25" customHeight="1" x14ac:dyDescent="0.3">
      <c r="A890" s="184" t="s">
        <v>1565</v>
      </c>
      <c r="B890" s="185">
        <v>0</v>
      </c>
      <c r="C890" s="878" t="s">
        <v>249</v>
      </c>
      <c r="D890" s="284">
        <v>1E-4</v>
      </c>
      <c r="E890" s="91">
        <v>0</v>
      </c>
      <c r="F890" s="186">
        <v>0</v>
      </c>
      <c r="G890" s="186">
        <v>0</v>
      </c>
      <c r="H890" s="186">
        <v>0</v>
      </c>
      <c r="I890" s="187">
        <v>0</v>
      </c>
      <c r="J890" s="186">
        <v>0</v>
      </c>
      <c r="K890" s="186">
        <v>0</v>
      </c>
      <c r="L890" s="186">
        <v>0</v>
      </c>
      <c r="M890" s="186">
        <v>0</v>
      </c>
      <c r="N890" s="188">
        <v>0</v>
      </c>
      <c r="O890" s="189">
        <v>0</v>
      </c>
      <c r="P890" s="186">
        <v>0</v>
      </c>
      <c r="Q890" s="189">
        <v>0</v>
      </c>
      <c r="R890" s="189">
        <v>0</v>
      </c>
      <c r="S890" s="189">
        <v>1E-4</v>
      </c>
      <c r="T890" s="188">
        <v>0</v>
      </c>
      <c r="U890" s="187">
        <v>0</v>
      </c>
      <c r="V890" s="189">
        <v>0</v>
      </c>
      <c r="W890" s="189">
        <v>0</v>
      </c>
      <c r="X890" s="188">
        <v>0</v>
      </c>
      <c r="Y890" s="188">
        <v>0</v>
      </c>
      <c r="Z890" s="186">
        <v>0</v>
      </c>
      <c r="AA890" s="186">
        <v>0</v>
      </c>
      <c r="AB890" s="186">
        <v>0</v>
      </c>
      <c r="AC890" s="186">
        <v>0</v>
      </c>
      <c r="AD890" s="188">
        <v>0</v>
      </c>
      <c r="AE890" s="189">
        <v>0</v>
      </c>
      <c r="AF890" s="189">
        <v>0</v>
      </c>
      <c r="AG890" s="189">
        <v>0</v>
      </c>
      <c r="AH890" s="191">
        <v>2</v>
      </c>
      <c r="AI890" s="186">
        <v>0</v>
      </c>
      <c r="AJ890" s="192">
        <v>7501943477414</v>
      </c>
      <c r="AK890" s="192" t="s">
        <v>262</v>
      </c>
      <c r="AL890" s="76"/>
      <c r="AM890" s="75">
        <v>820</v>
      </c>
      <c r="AO890" s="188">
        <v>0</v>
      </c>
      <c r="AP890" s="188">
        <v>0</v>
      </c>
      <c r="AQ890" s="187">
        <v>0</v>
      </c>
      <c r="AR890" s="188">
        <v>0</v>
      </c>
      <c r="AS890" s="187">
        <v>0</v>
      </c>
      <c r="AT890" s="188">
        <v>0</v>
      </c>
      <c r="AU890" s="187">
        <v>0</v>
      </c>
      <c r="AV890" s="188">
        <v>0</v>
      </c>
      <c r="AW890" s="187">
        <v>0</v>
      </c>
      <c r="AX890" s="188">
        <v>0</v>
      </c>
      <c r="AY890" s="187">
        <v>0</v>
      </c>
      <c r="AZ890" s="188">
        <v>0</v>
      </c>
      <c r="BA890" s="187">
        <v>0</v>
      </c>
      <c r="BB890" s="188">
        <v>0</v>
      </c>
      <c r="BC890" s="187">
        <v>0</v>
      </c>
      <c r="BD890" s="75"/>
      <c r="BE890" s="75"/>
      <c r="BF890" s="75"/>
      <c r="BI890" s="194"/>
    </row>
    <row r="891" spans="1:61" ht="11.25" customHeight="1" x14ac:dyDescent="0.3">
      <c r="A891" s="184" t="s">
        <v>1566</v>
      </c>
      <c r="B891" s="205">
        <v>0</v>
      </c>
      <c r="C891" s="886" t="s">
        <v>469</v>
      </c>
      <c r="D891" s="342">
        <v>1E-4</v>
      </c>
      <c r="E891" s="207">
        <v>0</v>
      </c>
      <c r="F891" s="208">
        <v>0</v>
      </c>
      <c r="G891" s="208">
        <v>0</v>
      </c>
      <c r="H891" s="208">
        <v>0</v>
      </c>
      <c r="I891" s="209">
        <v>0</v>
      </c>
      <c r="J891" s="208">
        <v>0</v>
      </c>
      <c r="K891" s="208">
        <v>0</v>
      </c>
      <c r="L891" s="186">
        <v>0</v>
      </c>
      <c r="M891" s="208">
        <v>0</v>
      </c>
      <c r="N891" s="210">
        <v>0</v>
      </c>
      <c r="O891" s="211">
        <v>0</v>
      </c>
      <c r="P891" s="208">
        <v>0</v>
      </c>
      <c r="Q891" s="211">
        <v>0</v>
      </c>
      <c r="R891" s="211">
        <v>0</v>
      </c>
      <c r="S891" s="211">
        <v>1E-4</v>
      </c>
      <c r="T891" s="210">
        <v>0</v>
      </c>
      <c r="U891" s="209">
        <v>0</v>
      </c>
      <c r="V891" s="211">
        <v>0</v>
      </c>
      <c r="W891" s="211">
        <v>0</v>
      </c>
      <c r="X891" s="210">
        <v>0</v>
      </c>
      <c r="Y891" s="210">
        <v>0</v>
      </c>
      <c r="Z891" s="208">
        <v>0</v>
      </c>
      <c r="AA891" s="208">
        <v>0</v>
      </c>
      <c r="AB891" s="208">
        <v>0</v>
      </c>
      <c r="AC891" s="208">
        <v>0</v>
      </c>
      <c r="AD891" s="210">
        <v>0</v>
      </c>
      <c r="AE891" s="211">
        <v>0</v>
      </c>
      <c r="AF891" s="211">
        <v>0</v>
      </c>
      <c r="AG891" s="211">
        <v>0</v>
      </c>
      <c r="AH891" s="212">
        <v>0</v>
      </c>
      <c r="AI891" s="208">
        <v>0</v>
      </c>
      <c r="AJ891" s="192">
        <v>7506425607877</v>
      </c>
      <c r="AK891" s="192" t="s">
        <v>262</v>
      </c>
      <c r="AL891" s="425"/>
      <c r="AM891" s="75">
        <v>845</v>
      </c>
      <c r="AN891" s="412"/>
      <c r="AO891" s="210">
        <v>0</v>
      </c>
      <c r="AP891" s="210">
        <v>0</v>
      </c>
      <c r="AQ891" s="209">
        <v>0</v>
      </c>
      <c r="AR891" s="210">
        <v>0</v>
      </c>
      <c r="AS891" s="209">
        <v>0</v>
      </c>
      <c r="AT891" s="210">
        <v>0</v>
      </c>
      <c r="AU891" s="209">
        <v>0</v>
      </c>
      <c r="AV891" s="210">
        <v>0</v>
      </c>
      <c r="AW891" s="209">
        <v>0</v>
      </c>
      <c r="AX891" s="210">
        <v>0</v>
      </c>
      <c r="AY891" s="209">
        <v>0</v>
      </c>
      <c r="AZ891" s="210">
        <v>0</v>
      </c>
      <c r="BA891" s="209">
        <v>0</v>
      </c>
      <c r="BB891" s="210">
        <v>0</v>
      </c>
      <c r="BC891" s="209">
        <v>0</v>
      </c>
      <c r="BD891" s="75"/>
      <c r="BE891" s="75"/>
      <c r="BF891" s="75"/>
      <c r="BI891" s="194"/>
    </row>
    <row r="892" spans="1:61" ht="11.25" customHeight="1" x14ac:dyDescent="0.3">
      <c r="A892" s="184" t="s">
        <v>1567</v>
      </c>
      <c r="B892" s="185">
        <v>0</v>
      </c>
      <c r="C892" s="881" t="s">
        <v>250</v>
      </c>
      <c r="D892" s="284">
        <v>16162.487999999999</v>
      </c>
      <c r="E892" s="91">
        <v>6.641398128379679</v>
      </c>
      <c r="F892" s="186">
        <v>68790</v>
      </c>
      <c r="G892" s="186">
        <v>68790</v>
      </c>
      <c r="H892" s="186">
        <v>13801.18</v>
      </c>
      <c r="I892" s="187">
        <v>20.062770751562727</v>
      </c>
      <c r="J892" s="186">
        <v>72404.592999999993</v>
      </c>
      <c r="K892" s="186">
        <v>73007.916500000007</v>
      </c>
      <c r="L892" s="186">
        <v>12364.630000000001</v>
      </c>
      <c r="M892" s="186">
        <v>16.936012685692791</v>
      </c>
      <c r="N892" s="188">
        <v>151.18199999999999</v>
      </c>
      <c r="O892" s="189">
        <v>0</v>
      </c>
      <c r="P892" s="186">
        <v>978.68700000000001</v>
      </c>
      <c r="Q892" s="189">
        <v>53.305604521525332</v>
      </c>
      <c r="R892" s="189">
        <v>7.2919564646955477</v>
      </c>
      <c r="S892" s="189">
        <v>17599.037999999997</v>
      </c>
      <c r="T892" s="188">
        <v>16903.080000000002</v>
      </c>
      <c r="U892" s="187">
        <v>6.9457180030606676</v>
      </c>
      <c r="V892" s="189">
        <v>1106.8920000000001</v>
      </c>
      <c r="W892" s="189">
        <v>827.505</v>
      </c>
      <c r="X892" s="188">
        <v>14968.683000000003</v>
      </c>
      <c r="Y892" s="188">
        <v>1840.1579999999999</v>
      </c>
      <c r="Z892" s="186">
        <v>8692.9650000000001</v>
      </c>
      <c r="AA892" s="186">
        <v>151.18199999999999</v>
      </c>
      <c r="AB892" s="186">
        <v>0</v>
      </c>
      <c r="AC892" s="186">
        <v>0</v>
      </c>
      <c r="AD892" s="188">
        <v>279.3799999999992</v>
      </c>
      <c r="AE892" s="189">
        <v>0</v>
      </c>
      <c r="AF892" s="189">
        <v>0</v>
      </c>
      <c r="AG892" s="189">
        <v>0</v>
      </c>
      <c r="AH892" s="191">
        <v>2</v>
      </c>
      <c r="AI892" s="186">
        <v>47674.48</v>
      </c>
      <c r="AJ892" s="192">
        <v>7501943458574</v>
      </c>
      <c r="AK892" s="192">
        <v>365</v>
      </c>
      <c r="AL892" s="76"/>
      <c r="AM892" s="75">
        <v>914</v>
      </c>
      <c r="AO892" s="188">
        <v>59932.25033333333</v>
      </c>
      <c r="AP892" s="188">
        <v>55530.447</v>
      </c>
      <c r="AQ892" s="187">
        <v>77.269105269089948</v>
      </c>
      <c r="AR892" s="188">
        <v>68226.06</v>
      </c>
      <c r="AS892" s="187">
        <v>84.527951711099163</v>
      </c>
      <c r="AT892" s="188">
        <v>56040.243999999999</v>
      </c>
      <c r="AU892" s="187">
        <v>87.753741524358844</v>
      </c>
      <c r="AV892" s="188">
        <v>58088.174999999996</v>
      </c>
      <c r="AW892" s="187">
        <v>64.875058483201386</v>
      </c>
      <c r="AX892" s="188">
        <v>72102.173999999999</v>
      </c>
      <c r="AY892" s="187">
        <v>85.17584815132814</v>
      </c>
      <c r="AZ892" s="188">
        <v>42724.263000000006</v>
      </c>
      <c r="BA892" s="187">
        <v>53.808895465994965</v>
      </c>
      <c r="BB892" s="188">
        <v>82963.602999999988</v>
      </c>
      <c r="BC892" s="187">
        <v>111.14836244549966</v>
      </c>
      <c r="BD892" s="75"/>
      <c r="BE892" s="75"/>
      <c r="BF892" s="75"/>
      <c r="BI892" s="194"/>
    </row>
    <row r="893" spans="1:61" ht="11.25" customHeight="1" x14ac:dyDescent="0.3">
      <c r="A893" s="184" t="s">
        <v>1567</v>
      </c>
      <c r="B893" s="185" t="s">
        <v>21</v>
      </c>
      <c r="C893" s="883" t="s">
        <v>129</v>
      </c>
      <c r="D893" s="284">
        <v>1E-4</v>
      </c>
      <c r="E893" s="91">
        <v>0</v>
      </c>
      <c r="F893" s="186">
        <v>0</v>
      </c>
      <c r="G893" s="186">
        <v>0</v>
      </c>
      <c r="H893" s="186">
        <v>0</v>
      </c>
      <c r="I893" s="187">
        <v>0</v>
      </c>
      <c r="J893" s="186">
        <v>0</v>
      </c>
      <c r="K893" s="186">
        <v>0</v>
      </c>
      <c r="L893" s="186">
        <v>0</v>
      </c>
      <c r="M893" s="186">
        <v>0</v>
      </c>
      <c r="N893" s="188">
        <v>0</v>
      </c>
      <c r="O893" s="189">
        <v>25252.389000000003</v>
      </c>
      <c r="P893" s="186">
        <v>25252.389000000003</v>
      </c>
      <c r="Q893" s="189">
        <v>0</v>
      </c>
      <c r="R893" s="189">
        <v>0</v>
      </c>
      <c r="S893" s="189">
        <v>1E-4</v>
      </c>
      <c r="T893" s="188">
        <v>0</v>
      </c>
      <c r="U893" s="187">
        <v>0</v>
      </c>
      <c r="V893" s="189">
        <v>0</v>
      </c>
      <c r="W893" s="189">
        <v>0</v>
      </c>
      <c r="X893" s="188">
        <v>0</v>
      </c>
      <c r="Y893" s="188">
        <v>0</v>
      </c>
      <c r="Z893" s="186">
        <v>0</v>
      </c>
      <c r="AA893" s="186">
        <v>0</v>
      </c>
      <c r="AB893" s="186">
        <v>0</v>
      </c>
      <c r="AC893" s="186">
        <v>0</v>
      </c>
      <c r="AD893" s="188">
        <v>0</v>
      </c>
      <c r="AE893" s="189">
        <v>0</v>
      </c>
      <c r="AF893" s="189">
        <v>0</v>
      </c>
      <c r="AG893" s="189">
        <v>0</v>
      </c>
      <c r="AH893" s="191">
        <v>0</v>
      </c>
      <c r="AI893" s="186">
        <v>0</v>
      </c>
      <c r="AJ893" s="192">
        <v>7501943458574</v>
      </c>
      <c r="AK893" s="192" t="s">
        <v>262</v>
      </c>
      <c r="AL893" s="76"/>
      <c r="AM893" s="75">
        <v>365</v>
      </c>
      <c r="AO893" s="188">
        <v>0</v>
      </c>
      <c r="AP893" s="188">
        <v>0</v>
      </c>
      <c r="AQ893" s="187">
        <v>0</v>
      </c>
      <c r="AR893" s="188">
        <v>0</v>
      </c>
      <c r="AS893" s="187">
        <v>0</v>
      </c>
      <c r="AT893" s="188">
        <v>0</v>
      </c>
      <c r="AU893" s="187">
        <v>0</v>
      </c>
      <c r="AV893" s="188">
        <v>0</v>
      </c>
      <c r="AW893" s="187">
        <v>0</v>
      </c>
      <c r="AX893" s="188">
        <v>0</v>
      </c>
      <c r="AY893" s="187">
        <v>0</v>
      </c>
      <c r="AZ893" s="188">
        <v>0</v>
      </c>
      <c r="BA893" s="187">
        <v>0</v>
      </c>
      <c r="BB893" s="188">
        <v>0</v>
      </c>
      <c r="BC893" s="187">
        <v>0</v>
      </c>
      <c r="BD893" s="75"/>
      <c r="BE893" s="75"/>
      <c r="BF893" s="75"/>
      <c r="BI893" s="194"/>
    </row>
    <row r="894" spans="1:61" ht="11.25" customHeight="1" x14ac:dyDescent="0.3">
      <c r="A894" s="184" t="s">
        <v>1568</v>
      </c>
      <c r="B894" s="185">
        <v>0</v>
      </c>
      <c r="C894" s="878" t="s">
        <v>251</v>
      </c>
      <c r="D894" s="284">
        <v>1E-4</v>
      </c>
      <c r="E894" s="91">
        <v>0</v>
      </c>
      <c r="F894" s="186">
        <v>0</v>
      </c>
      <c r="G894" s="186">
        <v>0</v>
      </c>
      <c r="H894" s="186">
        <v>0</v>
      </c>
      <c r="I894" s="187">
        <v>0</v>
      </c>
      <c r="J894" s="186">
        <v>0</v>
      </c>
      <c r="K894" s="186">
        <v>0</v>
      </c>
      <c r="L894" s="186">
        <v>0</v>
      </c>
      <c r="M894" s="186">
        <v>0</v>
      </c>
      <c r="N894" s="188">
        <v>208.5</v>
      </c>
      <c r="O894" s="189">
        <v>0</v>
      </c>
      <c r="P894" s="186">
        <v>208.5</v>
      </c>
      <c r="Q894" s="189">
        <v>0</v>
      </c>
      <c r="R894" s="189">
        <v>0</v>
      </c>
      <c r="S894" s="189">
        <v>1E-4</v>
      </c>
      <c r="T894" s="188">
        <v>0</v>
      </c>
      <c r="U894" s="187">
        <v>0</v>
      </c>
      <c r="V894" s="189">
        <v>0</v>
      </c>
      <c r="W894" s="189">
        <v>0</v>
      </c>
      <c r="X894" s="188">
        <v>0</v>
      </c>
      <c r="Y894" s="188">
        <v>0</v>
      </c>
      <c r="Z894" s="186">
        <v>0</v>
      </c>
      <c r="AA894" s="186">
        <v>0</v>
      </c>
      <c r="AB894" s="186">
        <v>0</v>
      </c>
      <c r="AC894" s="186">
        <v>0</v>
      </c>
      <c r="AD894" s="188">
        <v>0</v>
      </c>
      <c r="AE894" s="189">
        <v>0</v>
      </c>
      <c r="AF894" s="189">
        <v>0</v>
      </c>
      <c r="AG894" s="189">
        <v>0</v>
      </c>
      <c r="AH894" s="191">
        <v>0</v>
      </c>
      <c r="AI894" s="186">
        <v>0</v>
      </c>
      <c r="AJ894" s="192">
        <v>7501943460591</v>
      </c>
      <c r="AK894" s="192">
        <v>929</v>
      </c>
      <c r="AL894" s="76"/>
      <c r="AM894" s="75">
        <v>915</v>
      </c>
      <c r="AO894" s="188">
        <v>0</v>
      </c>
      <c r="AP894" s="188">
        <v>0</v>
      </c>
      <c r="AQ894" s="187">
        <v>0</v>
      </c>
      <c r="AR894" s="188">
        <v>0</v>
      </c>
      <c r="AS894" s="187">
        <v>0</v>
      </c>
      <c r="AT894" s="188">
        <v>0</v>
      </c>
      <c r="AU894" s="187">
        <v>0</v>
      </c>
      <c r="AV894" s="188">
        <v>0</v>
      </c>
      <c r="AW894" s="187">
        <v>0</v>
      </c>
      <c r="AX894" s="188">
        <v>0</v>
      </c>
      <c r="AY894" s="187">
        <v>0</v>
      </c>
      <c r="AZ894" s="188">
        <v>0</v>
      </c>
      <c r="BA894" s="187">
        <v>0</v>
      </c>
      <c r="BB894" s="188">
        <v>0</v>
      </c>
      <c r="BC894" s="187">
        <v>0</v>
      </c>
      <c r="BD894" s="75"/>
      <c r="BE894" s="75"/>
      <c r="BF894" s="75"/>
      <c r="BI894" s="194"/>
    </row>
    <row r="895" spans="1:61" ht="11.25" customHeight="1" x14ac:dyDescent="0.3">
      <c r="A895" s="184" t="s">
        <v>1569</v>
      </c>
      <c r="B895" s="185">
        <v>0</v>
      </c>
      <c r="C895" s="881" t="s">
        <v>1570</v>
      </c>
      <c r="D895" s="284">
        <v>8418.8130000000001</v>
      </c>
      <c r="E895" s="91">
        <v>16.837626</v>
      </c>
      <c r="F895" s="186">
        <v>6590</v>
      </c>
      <c r="G895" s="186">
        <v>6590</v>
      </c>
      <c r="H895" s="186">
        <v>0</v>
      </c>
      <c r="I895" s="187">
        <v>0</v>
      </c>
      <c r="J895" s="186">
        <v>15000</v>
      </c>
      <c r="K895" s="186">
        <v>15000</v>
      </c>
      <c r="L895" s="186">
        <v>448.27499999999998</v>
      </c>
      <c r="M895" s="186">
        <v>2.9884999999999997</v>
      </c>
      <c r="N895" s="188">
        <v>0</v>
      </c>
      <c r="O895" s="189">
        <v>0</v>
      </c>
      <c r="P895" s="186">
        <v>0</v>
      </c>
      <c r="Q895" s="189">
        <v>2.9884999999999997</v>
      </c>
      <c r="R895" s="189">
        <v>15.941075999999999</v>
      </c>
      <c r="S895" s="189">
        <v>7970.5380000000005</v>
      </c>
      <c r="T895" s="188">
        <v>8021.4120000000003</v>
      </c>
      <c r="U895" s="187">
        <v>16.042824</v>
      </c>
      <c r="V895" s="189">
        <v>400.32</v>
      </c>
      <c r="W895" s="189">
        <v>0</v>
      </c>
      <c r="X895" s="188">
        <v>7621.0920000000006</v>
      </c>
      <c r="Y895" s="188">
        <v>3410.2260000000001</v>
      </c>
      <c r="Z895" s="186">
        <v>250.2</v>
      </c>
      <c r="AA895" s="186">
        <v>0</v>
      </c>
      <c r="AB895" s="186">
        <v>0</v>
      </c>
      <c r="AC895" s="186">
        <v>0</v>
      </c>
      <c r="AD895" s="188">
        <v>0</v>
      </c>
      <c r="AE895" s="189">
        <v>0</v>
      </c>
      <c r="AF895" s="189">
        <v>0</v>
      </c>
      <c r="AG895" s="189">
        <v>0</v>
      </c>
      <c r="AH895" s="191">
        <v>1</v>
      </c>
      <c r="AI895" s="186">
        <v>19000</v>
      </c>
      <c r="AJ895" s="192">
        <v>7506425633180</v>
      </c>
      <c r="AK895" s="192" t="s">
        <v>262</v>
      </c>
      <c r="AL895" s="76"/>
      <c r="AM895" s="75">
        <v>5053</v>
      </c>
      <c r="AO895" s="188">
        <v>2967.2346666666667</v>
      </c>
      <c r="AP895" s="188">
        <v>8901.7039999999997</v>
      </c>
      <c r="AQ895" s="187">
        <v>55.635650000000005</v>
      </c>
      <c r="AR895" s="188">
        <v>0</v>
      </c>
      <c r="AS895" s="187">
        <v>0</v>
      </c>
      <c r="AT895" s="188">
        <v>0</v>
      </c>
      <c r="AU895" s="187">
        <v>0</v>
      </c>
      <c r="AV895" s="188">
        <v>0</v>
      </c>
      <c r="AW895" s="187">
        <v>0</v>
      </c>
      <c r="AX895" s="188">
        <v>0</v>
      </c>
      <c r="AY895" s="187">
        <v>0</v>
      </c>
      <c r="AZ895" s="188">
        <v>-2.08</v>
      </c>
      <c r="BA895" s="187">
        <v>0</v>
      </c>
      <c r="BB895" s="188">
        <v>0</v>
      </c>
      <c r="BC895" s="187">
        <v>0</v>
      </c>
      <c r="BD895" s="75"/>
      <c r="BE895" s="75"/>
      <c r="BF895" s="75"/>
      <c r="BI895" s="194"/>
    </row>
    <row r="896" spans="1:61" ht="11.25" customHeight="1" x14ac:dyDescent="0.3">
      <c r="A896" s="184" t="s">
        <v>1571</v>
      </c>
      <c r="B896" s="185">
        <v>0</v>
      </c>
      <c r="C896" s="881" t="s">
        <v>677</v>
      </c>
      <c r="D896" s="284">
        <v>1E-4</v>
      </c>
      <c r="E896" s="91">
        <v>0</v>
      </c>
      <c r="F896" s="186">
        <v>0</v>
      </c>
      <c r="G896" s="186">
        <v>0</v>
      </c>
      <c r="H896" s="186">
        <v>0</v>
      </c>
      <c r="I896" s="187">
        <v>0</v>
      </c>
      <c r="J896" s="186">
        <v>0</v>
      </c>
      <c r="K896" s="186">
        <v>0</v>
      </c>
      <c r="L896" s="186">
        <v>0</v>
      </c>
      <c r="M896" s="186">
        <v>0</v>
      </c>
      <c r="N896" s="188">
        <v>0</v>
      </c>
      <c r="O896" s="189">
        <v>0</v>
      </c>
      <c r="P896" s="186">
        <v>0</v>
      </c>
      <c r="Q896" s="189">
        <v>0</v>
      </c>
      <c r="R896" s="189">
        <v>0</v>
      </c>
      <c r="S896" s="189">
        <v>1E-4</v>
      </c>
      <c r="T896" s="188">
        <v>0</v>
      </c>
      <c r="U896" s="187">
        <v>0</v>
      </c>
      <c r="V896" s="189">
        <v>0</v>
      </c>
      <c r="W896" s="189">
        <v>0</v>
      </c>
      <c r="X896" s="188">
        <v>0</v>
      </c>
      <c r="Y896" s="188">
        <v>0</v>
      </c>
      <c r="Z896" s="186">
        <v>0</v>
      </c>
      <c r="AA896" s="186">
        <v>0</v>
      </c>
      <c r="AB896" s="186">
        <v>0</v>
      </c>
      <c r="AC896" s="186">
        <v>0</v>
      </c>
      <c r="AD896" s="188">
        <v>0</v>
      </c>
      <c r="AE896" s="189">
        <v>0</v>
      </c>
      <c r="AF896" s="189">
        <v>0</v>
      </c>
      <c r="AG896" s="189">
        <v>0</v>
      </c>
      <c r="AH896" s="191">
        <v>0</v>
      </c>
      <c r="AI896" s="186">
        <v>0</v>
      </c>
      <c r="AJ896" s="192">
        <v>7506425633180</v>
      </c>
      <c r="AK896" s="192" t="s">
        <v>262</v>
      </c>
      <c r="AL896" s="76"/>
      <c r="AM896" s="75">
        <v>1004</v>
      </c>
      <c r="AO896" s="188">
        <v>0</v>
      </c>
      <c r="AP896" s="188">
        <v>0</v>
      </c>
      <c r="AQ896" s="187">
        <v>0</v>
      </c>
      <c r="AR896" s="188">
        <v>0</v>
      </c>
      <c r="AS896" s="187">
        <v>0</v>
      </c>
      <c r="AT896" s="188">
        <v>0</v>
      </c>
      <c r="AU896" s="187">
        <v>0</v>
      </c>
      <c r="AV896" s="188">
        <v>0</v>
      </c>
      <c r="AW896" s="187">
        <v>0</v>
      </c>
      <c r="AX896" s="188">
        <v>0</v>
      </c>
      <c r="AY896" s="187">
        <v>0</v>
      </c>
      <c r="AZ896" s="188">
        <v>0</v>
      </c>
      <c r="BA896" s="187">
        <v>0</v>
      </c>
      <c r="BB896" s="188">
        <v>0</v>
      </c>
      <c r="BC896" s="187">
        <v>0</v>
      </c>
      <c r="BD896" s="75"/>
      <c r="BE896" s="75"/>
      <c r="BF896" s="75"/>
      <c r="BI896" s="194"/>
    </row>
    <row r="897" spans="1:61" ht="11.25" customHeight="1" x14ac:dyDescent="0.3">
      <c r="A897" s="184" t="s">
        <v>1572</v>
      </c>
      <c r="B897" s="185">
        <v>0</v>
      </c>
      <c r="C897" s="883" t="s">
        <v>682</v>
      </c>
      <c r="D897" s="284">
        <v>1E-4</v>
      </c>
      <c r="E897" s="91">
        <v>0</v>
      </c>
      <c r="F897" s="186">
        <v>0</v>
      </c>
      <c r="G897" s="186">
        <v>0</v>
      </c>
      <c r="H897" s="186">
        <v>0</v>
      </c>
      <c r="I897" s="187">
        <v>0</v>
      </c>
      <c r="J897" s="186">
        <v>0</v>
      </c>
      <c r="K897" s="186">
        <v>0</v>
      </c>
      <c r="L897" s="186">
        <v>0</v>
      </c>
      <c r="M897" s="186">
        <v>0</v>
      </c>
      <c r="N897" s="188">
        <v>0</v>
      </c>
      <c r="O897" s="189">
        <v>0</v>
      </c>
      <c r="P897" s="186">
        <v>0</v>
      </c>
      <c r="Q897" s="189">
        <v>0</v>
      </c>
      <c r="R897" s="189">
        <v>0</v>
      </c>
      <c r="S897" s="189">
        <v>1E-4</v>
      </c>
      <c r="T897" s="188">
        <v>0</v>
      </c>
      <c r="U897" s="187">
        <v>0</v>
      </c>
      <c r="V897" s="189">
        <v>0</v>
      </c>
      <c r="W897" s="189">
        <v>0</v>
      </c>
      <c r="X897" s="188">
        <v>0</v>
      </c>
      <c r="Y897" s="188">
        <v>0</v>
      </c>
      <c r="Z897" s="186">
        <v>0</v>
      </c>
      <c r="AA897" s="186">
        <v>0</v>
      </c>
      <c r="AB897" s="186">
        <v>0</v>
      </c>
      <c r="AC897" s="186">
        <v>0</v>
      </c>
      <c r="AD897" s="188">
        <v>0</v>
      </c>
      <c r="AE897" s="189">
        <v>0</v>
      </c>
      <c r="AF897" s="189">
        <v>0</v>
      </c>
      <c r="AG897" s="189">
        <v>0</v>
      </c>
      <c r="AH897" s="191">
        <v>0</v>
      </c>
      <c r="AI897" s="186">
        <v>0</v>
      </c>
      <c r="AJ897" s="192">
        <v>7506425606061</v>
      </c>
      <c r="AK897" s="192" t="s">
        <v>262</v>
      </c>
      <c r="AL897" s="76"/>
      <c r="AM897" s="75">
        <v>1006</v>
      </c>
      <c r="AO897" s="188">
        <v>0</v>
      </c>
      <c r="AP897" s="188">
        <v>0</v>
      </c>
      <c r="AQ897" s="187">
        <v>0</v>
      </c>
      <c r="AR897" s="188">
        <v>0</v>
      </c>
      <c r="AS897" s="187">
        <v>0</v>
      </c>
      <c r="AT897" s="188">
        <v>0</v>
      </c>
      <c r="AU897" s="187">
        <v>0</v>
      </c>
      <c r="AV897" s="188">
        <v>0</v>
      </c>
      <c r="AW897" s="187">
        <v>0</v>
      </c>
      <c r="AX897" s="188">
        <v>0</v>
      </c>
      <c r="AY897" s="187">
        <v>0</v>
      </c>
      <c r="AZ897" s="188">
        <v>0</v>
      </c>
      <c r="BA897" s="187">
        <v>0</v>
      </c>
      <c r="BB897" s="188">
        <v>0</v>
      </c>
      <c r="BC897" s="187">
        <v>0</v>
      </c>
      <c r="BD897" s="75"/>
      <c r="BE897" s="75"/>
      <c r="BF897" s="75"/>
      <c r="BI897" s="194"/>
    </row>
    <row r="898" spans="1:61" ht="11.25" customHeight="1" x14ac:dyDescent="0.3">
      <c r="A898" s="184" t="s">
        <v>4983</v>
      </c>
      <c r="B898" s="185">
        <v>0</v>
      </c>
      <c r="C898" s="881" t="s">
        <v>4984</v>
      </c>
      <c r="D898" s="284">
        <v>1699.5420000000001</v>
      </c>
      <c r="E898" s="91">
        <v>0</v>
      </c>
      <c r="F898" s="186">
        <v>0</v>
      </c>
      <c r="G898" s="186">
        <v>0</v>
      </c>
      <c r="H898" s="186">
        <v>0</v>
      </c>
      <c r="I898" s="187">
        <v>0</v>
      </c>
      <c r="J898" s="186">
        <v>0</v>
      </c>
      <c r="K898" s="186">
        <v>0</v>
      </c>
      <c r="L898" s="186">
        <v>220.64400000000001</v>
      </c>
      <c r="M898" s="186">
        <v>0</v>
      </c>
      <c r="N898" s="188">
        <v>0</v>
      </c>
      <c r="O898" s="189">
        <v>29.16</v>
      </c>
      <c r="P898" s="186">
        <v>32.076000000000001</v>
      </c>
      <c r="Q898" s="189">
        <v>0</v>
      </c>
      <c r="R898" s="189">
        <v>0</v>
      </c>
      <c r="S898" s="189">
        <v>1478.8980000000001</v>
      </c>
      <c r="T898" s="188">
        <v>1408.914</v>
      </c>
      <c r="U898" s="187">
        <v>0</v>
      </c>
      <c r="V898" s="189">
        <v>23.327999999999999</v>
      </c>
      <c r="W898" s="189">
        <v>2.9159999999999999</v>
      </c>
      <c r="X898" s="188">
        <v>1382.67</v>
      </c>
      <c r="Y898" s="188">
        <v>964.22400000000005</v>
      </c>
      <c r="Z898" s="186">
        <v>0</v>
      </c>
      <c r="AA898" s="186">
        <v>0</v>
      </c>
      <c r="AB898" s="186">
        <v>0</v>
      </c>
      <c r="AC898" s="186">
        <v>0</v>
      </c>
      <c r="AD898" s="188">
        <v>0</v>
      </c>
      <c r="AE898" s="189">
        <v>0</v>
      </c>
      <c r="AF898" s="189">
        <v>0</v>
      </c>
      <c r="AG898" s="189">
        <v>0</v>
      </c>
      <c r="AH898" s="191">
        <v>0</v>
      </c>
      <c r="AI898" s="186">
        <v>0</v>
      </c>
      <c r="AJ898" s="192">
        <v>7506425605781</v>
      </c>
      <c r="AK898" s="192" t="s">
        <v>262</v>
      </c>
      <c r="AL898" s="76"/>
      <c r="AM898" s="75">
        <v>1040</v>
      </c>
      <c r="AO898" s="188">
        <v>3685.6659999999997</v>
      </c>
      <c r="AP898" s="188">
        <v>1090.5740000000001</v>
      </c>
      <c r="AQ898" s="187">
        <v>21.811480000000003</v>
      </c>
      <c r="AR898" s="188">
        <v>2652.1239999999998</v>
      </c>
      <c r="AS898" s="187">
        <v>53.042479999999991</v>
      </c>
      <c r="AT898" s="188">
        <v>7314.3</v>
      </c>
      <c r="AU898" s="187">
        <v>73.143000000000001</v>
      </c>
      <c r="AV898" s="188">
        <v>0</v>
      </c>
      <c r="AW898" s="187">
        <v>0</v>
      </c>
      <c r="AX898" s="188">
        <v>0</v>
      </c>
      <c r="AY898" s="187">
        <v>0</v>
      </c>
      <c r="AZ898" s="188">
        <v>0</v>
      </c>
      <c r="BA898" s="187">
        <v>0</v>
      </c>
      <c r="BB898" s="188">
        <v>0</v>
      </c>
      <c r="BC898" s="187">
        <v>0</v>
      </c>
      <c r="BD898" s="75"/>
      <c r="BE898" s="75"/>
      <c r="BF898" s="75"/>
      <c r="BI898" s="194"/>
    </row>
    <row r="899" spans="1:61" ht="11.25" customHeight="1" x14ac:dyDescent="0.3">
      <c r="A899" s="184" t="s">
        <v>4985</v>
      </c>
      <c r="B899" s="185">
        <v>0</v>
      </c>
      <c r="C899" s="883" t="s">
        <v>4986</v>
      </c>
      <c r="D899" s="284">
        <v>941.29000000000008</v>
      </c>
      <c r="E899" s="91">
        <v>5.6477400000000006</v>
      </c>
      <c r="F899" s="186">
        <v>4060</v>
      </c>
      <c r="G899" s="186">
        <v>4060</v>
      </c>
      <c r="H899" s="186">
        <v>0</v>
      </c>
      <c r="I899" s="187">
        <v>0</v>
      </c>
      <c r="J899" s="186">
        <v>5000</v>
      </c>
      <c r="K899" s="186">
        <v>5000</v>
      </c>
      <c r="L899" s="186">
        <v>513.13099999999997</v>
      </c>
      <c r="M899" s="186">
        <v>10.26262</v>
      </c>
      <c r="N899" s="188">
        <v>3663.5340000000006</v>
      </c>
      <c r="O899" s="189">
        <v>562.27499999999998</v>
      </c>
      <c r="P899" s="186">
        <v>4267.4589999999998</v>
      </c>
      <c r="Q899" s="189">
        <v>95.611800000000002</v>
      </c>
      <c r="R899" s="189">
        <v>2.5689540000000006</v>
      </c>
      <c r="S899" s="189">
        <v>428.15900000000011</v>
      </c>
      <c r="T899" s="188">
        <v>149.94</v>
      </c>
      <c r="U899" s="187">
        <v>0.89964</v>
      </c>
      <c r="V899" s="189">
        <v>0</v>
      </c>
      <c r="W899" s="189">
        <v>41.65</v>
      </c>
      <c r="X899" s="188">
        <v>108.28999999999999</v>
      </c>
      <c r="Y899" s="188">
        <v>0</v>
      </c>
      <c r="Z899" s="186">
        <v>0</v>
      </c>
      <c r="AA899" s="186">
        <v>0</v>
      </c>
      <c r="AB899" s="186">
        <v>0</v>
      </c>
      <c r="AC899" s="186">
        <v>0</v>
      </c>
      <c r="AD899" s="188">
        <v>209.08000000000004</v>
      </c>
      <c r="AE899" s="189">
        <v>348.19200000000001</v>
      </c>
      <c r="AF899" s="189">
        <v>348.19200000000001</v>
      </c>
      <c r="AG899" s="189">
        <v>348.19200000000001</v>
      </c>
      <c r="AH899" s="191">
        <v>0</v>
      </c>
      <c r="AI899" s="186">
        <v>17582</v>
      </c>
      <c r="AJ899" s="192">
        <v>7506425605781</v>
      </c>
      <c r="AK899" s="192">
        <v>933</v>
      </c>
      <c r="AL899" s="76"/>
      <c r="AM899" s="75">
        <v>1041</v>
      </c>
      <c r="AO899" s="188">
        <v>2934.663</v>
      </c>
      <c r="AP899" s="188">
        <v>4789.7619999999997</v>
      </c>
      <c r="AQ899" s="187">
        <v>95.795239999999993</v>
      </c>
      <c r="AR899" s="188">
        <v>3414.4669999999996</v>
      </c>
      <c r="AS899" s="187">
        <v>68.289339999999996</v>
      </c>
      <c r="AT899" s="188">
        <v>599.76</v>
      </c>
      <c r="AU899" s="187">
        <v>5.9976000000000003</v>
      </c>
      <c r="AV899" s="188">
        <v>0</v>
      </c>
      <c r="AW899" s="187">
        <v>0</v>
      </c>
      <c r="AX899" s="188">
        <v>0</v>
      </c>
      <c r="AY899" s="187">
        <v>0</v>
      </c>
      <c r="AZ899" s="188">
        <v>0</v>
      </c>
      <c r="BA899" s="187">
        <v>0</v>
      </c>
      <c r="BB899" s="188">
        <v>0</v>
      </c>
      <c r="BC899" s="187">
        <v>0</v>
      </c>
      <c r="BD899" s="75"/>
      <c r="BE899" s="75"/>
      <c r="BF899" s="75"/>
      <c r="BI899" s="194"/>
    </row>
    <row r="900" spans="1:61" ht="11.25" customHeight="1" x14ac:dyDescent="0.3">
      <c r="A900" s="184" t="s">
        <v>1573</v>
      </c>
      <c r="B900" s="185">
        <v>0</v>
      </c>
      <c r="C900" s="881" t="s">
        <v>736</v>
      </c>
      <c r="D900" s="284">
        <v>29746.607</v>
      </c>
      <c r="E900" s="91">
        <v>6.6513213058281249</v>
      </c>
      <c r="F900" s="186">
        <v>137910</v>
      </c>
      <c r="G900" s="186">
        <v>137910</v>
      </c>
      <c r="H900" s="186">
        <v>35403.737999999998</v>
      </c>
      <c r="I900" s="187">
        <v>25.671624972808349</v>
      </c>
      <c r="J900" s="186">
        <v>143434.342</v>
      </c>
      <c r="K900" s="186">
        <v>134168.5612478304</v>
      </c>
      <c r="L900" s="186">
        <v>27672.018000000004</v>
      </c>
      <c r="M900" s="186">
        <v>20.624815338733075</v>
      </c>
      <c r="N900" s="188">
        <v>110.946</v>
      </c>
      <c r="O900" s="189">
        <v>1196.0520000000001</v>
      </c>
      <c r="P900" s="186">
        <v>2359.181</v>
      </c>
      <c r="Q900" s="189">
        <v>20.937244582611886</v>
      </c>
      <c r="R900" s="189">
        <v>7.8387769227539659</v>
      </c>
      <c r="S900" s="189">
        <v>37478.326999999997</v>
      </c>
      <c r="T900" s="188">
        <v>32806.642</v>
      </c>
      <c r="U900" s="187">
        <v>7.3355430724343051</v>
      </c>
      <c r="V900" s="189">
        <v>2435.3999999999996</v>
      </c>
      <c r="W900" s="189">
        <v>1052.183</v>
      </c>
      <c r="X900" s="188">
        <v>29319.058999999997</v>
      </c>
      <c r="Y900" s="188">
        <v>10334.214</v>
      </c>
      <c r="Z900" s="186">
        <v>10724.78</v>
      </c>
      <c r="AA900" s="186">
        <v>110.946</v>
      </c>
      <c r="AB900" s="186">
        <v>81.180000000000007</v>
      </c>
      <c r="AC900" s="186">
        <v>180</v>
      </c>
      <c r="AD900" s="188">
        <v>915.97000000000116</v>
      </c>
      <c r="AE900" s="189">
        <v>0</v>
      </c>
      <c r="AF900" s="189">
        <v>0</v>
      </c>
      <c r="AG900" s="189">
        <v>0</v>
      </c>
      <c r="AH900" s="191">
        <v>0</v>
      </c>
      <c r="AI900" s="186">
        <v>137831.19399999999</v>
      </c>
      <c r="AJ900" s="192">
        <v>7506425607419</v>
      </c>
      <c r="AK900" s="192" t="s">
        <v>262</v>
      </c>
      <c r="AL900" s="76"/>
      <c r="AM900" s="75">
        <v>1014</v>
      </c>
      <c r="AO900" s="188">
        <v>118430.83</v>
      </c>
      <c r="AP900" s="188">
        <v>112458.24500000001</v>
      </c>
      <c r="AQ900" s="187">
        <v>81.871350116833753</v>
      </c>
      <c r="AR900" s="188">
        <v>138606.76199999996</v>
      </c>
      <c r="AS900" s="187">
        <v>85.109685897027504</v>
      </c>
      <c r="AT900" s="188">
        <v>104227.48300000001</v>
      </c>
      <c r="AU900" s="187">
        <v>66.482998085533012</v>
      </c>
      <c r="AV900" s="188">
        <v>131350.64199999999</v>
      </c>
      <c r="AW900" s="187">
        <v>105.49466031768877</v>
      </c>
      <c r="AX900" s="188">
        <v>129360.33</v>
      </c>
      <c r="AY900" s="187">
        <v>82.41865383718509</v>
      </c>
      <c r="AZ900" s="188">
        <v>61556.093999999997</v>
      </c>
      <c r="BA900" s="187">
        <v>80.73871800579397</v>
      </c>
      <c r="BB900" s="188">
        <v>48615.548000000003</v>
      </c>
      <c r="BC900" s="187">
        <v>71.694474759427308</v>
      </c>
      <c r="BD900" s="75"/>
      <c r="BE900" s="75"/>
      <c r="BF900" s="75"/>
      <c r="BI900" s="194"/>
    </row>
    <row r="901" spans="1:61" ht="11.25" customHeight="1" x14ac:dyDescent="0.3">
      <c r="A901" s="184" t="s">
        <v>4933</v>
      </c>
      <c r="B901" s="185">
        <v>0</v>
      </c>
      <c r="C901" s="881" t="s">
        <v>4934</v>
      </c>
      <c r="D901" s="284">
        <v>6706.6110000000008</v>
      </c>
      <c r="E901" s="91">
        <v>40.239666000000007</v>
      </c>
      <c r="F901" s="186">
        <v>0</v>
      </c>
      <c r="G901" s="186">
        <v>0</v>
      </c>
      <c r="H901" s="186">
        <v>0</v>
      </c>
      <c r="I901" s="187">
        <v>0</v>
      </c>
      <c r="J901" s="186">
        <v>5000</v>
      </c>
      <c r="K901" s="186">
        <v>5000</v>
      </c>
      <c r="L901" s="186">
        <v>5993.9620000000004</v>
      </c>
      <c r="M901" s="186">
        <v>119.87924000000001</v>
      </c>
      <c r="N901" s="188">
        <v>0</v>
      </c>
      <c r="O901" s="189">
        <v>0</v>
      </c>
      <c r="P901" s="186">
        <v>0</v>
      </c>
      <c r="Q901" s="189">
        <v>119.87924000000001</v>
      </c>
      <c r="R901" s="189">
        <v>4.2758940000000019</v>
      </c>
      <c r="S901" s="189">
        <v>712.64900000000034</v>
      </c>
      <c r="T901" s="188">
        <v>712.65300000000002</v>
      </c>
      <c r="U901" s="187">
        <v>4.2759179999999999</v>
      </c>
      <c r="V901" s="189">
        <v>0</v>
      </c>
      <c r="W901" s="189">
        <v>0</v>
      </c>
      <c r="X901" s="188">
        <v>712.65300000000002</v>
      </c>
      <c r="Y901" s="188">
        <v>0</v>
      </c>
      <c r="Z901" s="186">
        <v>0</v>
      </c>
      <c r="AA901" s="186">
        <v>0</v>
      </c>
      <c r="AB901" s="186">
        <v>0</v>
      </c>
      <c r="AC901" s="186">
        <v>0</v>
      </c>
      <c r="AD901" s="188">
        <v>0.82999999999992724</v>
      </c>
      <c r="AE901" s="189">
        <v>0</v>
      </c>
      <c r="AF901" s="189">
        <v>0</v>
      </c>
      <c r="AG901" s="189">
        <v>0</v>
      </c>
      <c r="AH901" s="191">
        <v>0</v>
      </c>
      <c r="AI901" s="186">
        <v>0</v>
      </c>
      <c r="AJ901" s="192">
        <v>7506425607419</v>
      </c>
      <c r="AK901" s="192" t="s">
        <v>262</v>
      </c>
      <c r="AL901" s="76"/>
      <c r="AM901" s="75">
        <v>1037</v>
      </c>
      <c r="AO901" s="188">
        <v>6164.0950000000003</v>
      </c>
      <c r="AP901" s="188">
        <v>5061.9650000000001</v>
      </c>
      <c r="AQ901" s="187">
        <v>50.619650000000007</v>
      </c>
      <c r="AR901" s="188">
        <v>4394.7649999999994</v>
      </c>
      <c r="AS901" s="187">
        <v>54.934562499999998</v>
      </c>
      <c r="AT901" s="188">
        <v>9035.5550000000003</v>
      </c>
      <c r="AU901" s="187">
        <v>112.94443750000001</v>
      </c>
      <c r="AV901" s="188">
        <v>6111.969000000001</v>
      </c>
      <c r="AW901" s="187">
        <v>87.313842857142873</v>
      </c>
      <c r="AX901" s="188">
        <v>0</v>
      </c>
      <c r="AY901" s="187">
        <v>0</v>
      </c>
      <c r="AZ901" s="188">
        <v>0</v>
      </c>
      <c r="BA901" s="187">
        <v>0</v>
      </c>
      <c r="BB901" s="188">
        <v>0</v>
      </c>
      <c r="BC901" s="187">
        <v>0</v>
      </c>
      <c r="BD901" s="75"/>
      <c r="BE901" s="75"/>
      <c r="BF901" s="75"/>
      <c r="BI901" s="194"/>
    </row>
    <row r="902" spans="1:61" ht="11.25" customHeight="1" x14ac:dyDescent="0.3">
      <c r="A902" s="184" t="s">
        <v>1574</v>
      </c>
      <c r="B902" s="185">
        <v>0</v>
      </c>
      <c r="C902" s="881" t="s">
        <v>1575</v>
      </c>
      <c r="D902" s="284">
        <v>817.21199999999988</v>
      </c>
      <c r="E902" s="91">
        <v>0</v>
      </c>
      <c r="F902" s="186">
        <v>0</v>
      </c>
      <c r="G902" s="186">
        <v>0</v>
      </c>
      <c r="H902" s="186">
        <v>0</v>
      </c>
      <c r="I902" s="187">
        <v>0</v>
      </c>
      <c r="J902" s="186">
        <v>0</v>
      </c>
      <c r="K902" s="186">
        <v>0</v>
      </c>
      <c r="L902" s="186">
        <v>0</v>
      </c>
      <c r="M902" s="186">
        <v>0</v>
      </c>
      <c r="N902" s="188">
        <v>0</v>
      </c>
      <c r="O902" s="189">
        <v>0</v>
      </c>
      <c r="P902" s="186">
        <v>0</v>
      </c>
      <c r="Q902" s="189">
        <v>0</v>
      </c>
      <c r="R902" s="189">
        <v>0</v>
      </c>
      <c r="S902" s="189">
        <v>817.21199999999988</v>
      </c>
      <c r="T902" s="188">
        <v>815.85899999999992</v>
      </c>
      <c r="U902" s="187">
        <v>0</v>
      </c>
      <c r="V902" s="189">
        <v>57.728000000000002</v>
      </c>
      <c r="W902" s="189">
        <v>0</v>
      </c>
      <c r="X902" s="188">
        <v>758.13099999999997</v>
      </c>
      <c r="Y902" s="188">
        <v>1.353</v>
      </c>
      <c r="Z902" s="186">
        <v>0</v>
      </c>
      <c r="AA902" s="186">
        <v>0</v>
      </c>
      <c r="AB902" s="186">
        <v>0</v>
      </c>
      <c r="AC902" s="186">
        <v>0</v>
      </c>
      <c r="AD902" s="188">
        <v>0</v>
      </c>
      <c r="AE902" s="189">
        <v>0</v>
      </c>
      <c r="AF902" s="189">
        <v>0</v>
      </c>
      <c r="AG902" s="189">
        <v>0</v>
      </c>
      <c r="AH902" s="191">
        <v>0</v>
      </c>
      <c r="AI902" s="186">
        <v>0</v>
      </c>
      <c r="AJ902" s="192">
        <v>7506425607419</v>
      </c>
      <c r="AK902" s="192" t="s">
        <v>262</v>
      </c>
      <c r="AL902" s="76"/>
      <c r="AM902" s="75">
        <v>5098</v>
      </c>
      <c r="AO902" s="188">
        <v>1232.8909999999998</v>
      </c>
      <c r="AP902" s="188">
        <v>-576.83000000000004</v>
      </c>
      <c r="AQ902" s="187">
        <v>0</v>
      </c>
      <c r="AR902" s="188">
        <v>52.33</v>
      </c>
      <c r="AS902" s="187">
        <v>0</v>
      </c>
      <c r="AT902" s="188">
        <v>4223.1729999999998</v>
      </c>
      <c r="AU902" s="187">
        <v>0</v>
      </c>
      <c r="AV902" s="188">
        <v>5061.121000000001</v>
      </c>
      <c r="AW902" s="187">
        <v>0</v>
      </c>
      <c r="AX902" s="188">
        <v>17402.296000000002</v>
      </c>
      <c r="AY902" s="187">
        <v>0</v>
      </c>
      <c r="AZ902" s="188">
        <v>19902.210999999999</v>
      </c>
      <c r="BA902" s="187">
        <v>56.103656198906236</v>
      </c>
      <c r="BB902" s="188">
        <v>34245.347999999998</v>
      </c>
      <c r="BC902" s="187">
        <v>48.921925714285713</v>
      </c>
      <c r="BD902" s="75"/>
      <c r="BE902" s="75"/>
      <c r="BF902" s="75"/>
      <c r="BI902" s="194"/>
    </row>
    <row r="903" spans="1:61" ht="11.25" customHeight="1" x14ac:dyDescent="0.3">
      <c r="A903" s="184" t="s">
        <v>1576</v>
      </c>
      <c r="B903" s="185">
        <v>0</v>
      </c>
      <c r="C903" s="883" t="s">
        <v>549</v>
      </c>
      <c r="D903" s="284">
        <v>1E-4</v>
      </c>
      <c r="E903" s="91">
        <v>0</v>
      </c>
      <c r="F903" s="186">
        <v>0</v>
      </c>
      <c r="G903" s="186">
        <v>0</v>
      </c>
      <c r="H903" s="186">
        <v>0</v>
      </c>
      <c r="I903" s="187">
        <v>0</v>
      </c>
      <c r="J903" s="186">
        <v>0</v>
      </c>
      <c r="K903" s="186">
        <v>0</v>
      </c>
      <c r="L903" s="186">
        <v>0</v>
      </c>
      <c r="M903" s="186">
        <v>0</v>
      </c>
      <c r="N903" s="188">
        <v>0</v>
      </c>
      <c r="O903" s="189">
        <v>0</v>
      </c>
      <c r="P903" s="186">
        <v>0</v>
      </c>
      <c r="Q903" s="189">
        <v>0</v>
      </c>
      <c r="R903" s="189">
        <v>0</v>
      </c>
      <c r="S903" s="189">
        <v>1E-4</v>
      </c>
      <c r="T903" s="188">
        <v>0</v>
      </c>
      <c r="U903" s="187">
        <v>0</v>
      </c>
      <c r="V903" s="189">
        <v>0</v>
      </c>
      <c r="W903" s="189">
        <v>0</v>
      </c>
      <c r="X903" s="188">
        <v>0</v>
      </c>
      <c r="Y903" s="188">
        <v>0</v>
      </c>
      <c r="Z903" s="186">
        <v>0</v>
      </c>
      <c r="AA903" s="186">
        <v>0</v>
      </c>
      <c r="AB903" s="186">
        <v>0</v>
      </c>
      <c r="AC903" s="186">
        <v>0</v>
      </c>
      <c r="AD903" s="188">
        <v>0</v>
      </c>
      <c r="AE903" s="189">
        <v>0</v>
      </c>
      <c r="AF903" s="189">
        <v>0</v>
      </c>
      <c r="AG903" s="189">
        <v>0</v>
      </c>
      <c r="AH903" s="191">
        <v>0</v>
      </c>
      <c r="AI903" s="186">
        <v>0</v>
      </c>
      <c r="AJ903" s="192">
        <v>7506425615629</v>
      </c>
      <c r="AK903" s="192" t="s">
        <v>262</v>
      </c>
      <c r="AL903" s="76"/>
      <c r="AM903" s="75">
        <v>965</v>
      </c>
      <c r="AO903" s="188">
        <v>0</v>
      </c>
      <c r="AP903" s="188">
        <v>0</v>
      </c>
      <c r="AQ903" s="187">
        <v>0</v>
      </c>
      <c r="AR903" s="188">
        <v>0</v>
      </c>
      <c r="AS903" s="187">
        <v>0</v>
      </c>
      <c r="AT903" s="188">
        <v>0</v>
      </c>
      <c r="AU903" s="187">
        <v>0</v>
      </c>
      <c r="AV903" s="188">
        <v>0</v>
      </c>
      <c r="AW903" s="187">
        <v>0</v>
      </c>
      <c r="AX903" s="188">
        <v>0</v>
      </c>
      <c r="AY903" s="187">
        <v>0</v>
      </c>
      <c r="AZ903" s="188">
        <v>0</v>
      </c>
      <c r="BA903" s="187">
        <v>0</v>
      </c>
      <c r="BB903" s="188">
        <v>0</v>
      </c>
      <c r="BC903" s="187">
        <v>0</v>
      </c>
      <c r="BD903" s="75"/>
      <c r="BE903" s="75"/>
      <c r="BF903" s="75"/>
      <c r="BI903" s="194"/>
    </row>
    <row r="904" spans="1:61" ht="11.25" customHeight="1" x14ac:dyDescent="0.3">
      <c r="A904" s="184" t="s">
        <v>1577</v>
      </c>
      <c r="B904" s="185">
        <v>0</v>
      </c>
      <c r="C904" s="883" t="s">
        <v>489</v>
      </c>
      <c r="D904" s="284">
        <v>1E-4</v>
      </c>
      <c r="E904" s="91">
        <v>0</v>
      </c>
      <c r="F904" s="186">
        <v>0</v>
      </c>
      <c r="G904" s="186">
        <v>0</v>
      </c>
      <c r="H904" s="186">
        <v>0</v>
      </c>
      <c r="I904" s="187">
        <v>0</v>
      </c>
      <c r="J904" s="186">
        <v>0</v>
      </c>
      <c r="K904" s="186">
        <v>0</v>
      </c>
      <c r="L904" s="186">
        <v>0</v>
      </c>
      <c r="M904" s="186">
        <v>0</v>
      </c>
      <c r="N904" s="188">
        <v>0</v>
      </c>
      <c r="O904" s="189">
        <v>0</v>
      </c>
      <c r="P904" s="186">
        <v>0</v>
      </c>
      <c r="Q904" s="189">
        <v>0</v>
      </c>
      <c r="R904" s="189">
        <v>0</v>
      </c>
      <c r="S904" s="189">
        <v>1E-4</v>
      </c>
      <c r="T904" s="188">
        <v>0</v>
      </c>
      <c r="U904" s="187">
        <v>0</v>
      </c>
      <c r="V904" s="189">
        <v>0</v>
      </c>
      <c r="W904" s="189">
        <v>0</v>
      </c>
      <c r="X904" s="188">
        <v>0</v>
      </c>
      <c r="Y904" s="188">
        <v>0</v>
      </c>
      <c r="Z904" s="186">
        <v>0</v>
      </c>
      <c r="AA904" s="186">
        <v>0</v>
      </c>
      <c r="AB904" s="186">
        <v>0</v>
      </c>
      <c r="AC904" s="186">
        <v>0</v>
      </c>
      <c r="AD904" s="188">
        <v>0</v>
      </c>
      <c r="AE904" s="189">
        <v>0</v>
      </c>
      <c r="AF904" s="189">
        <v>0</v>
      </c>
      <c r="AG904" s="189">
        <v>0</v>
      </c>
      <c r="AH904" s="191">
        <v>0</v>
      </c>
      <c r="AI904" s="186">
        <v>0</v>
      </c>
      <c r="AJ904" s="192">
        <v>7506425607433</v>
      </c>
      <c r="AK904" s="192">
        <v>936</v>
      </c>
      <c r="AL904" s="76"/>
      <c r="AM904" s="75">
        <v>958</v>
      </c>
      <c r="AO904" s="188">
        <v>0</v>
      </c>
      <c r="AP904" s="188">
        <v>0</v>
      </c>
      <c r="AQ904" s="187">
        <v>0</v>
      </c>
      <c r="AR904" s="188">
        <v>0</v>
      </c>
      <c r="AS904" s="187">
        <v>0</v>
      </c>
      <c r="AT904" s="188">
        <v>0</v>
      </c>
      <c r="AU904" s="187">
        <v>0</v>
      </c>
      <c r="AV904" s="188">
        <v>0</v>
      </c>
      <c r="AW904" s="187">
        <v>0</v>
      </c>
      <c r="AX904" s="188">
        <v>0</v>
      </c>
      <c r="AY904" s="187">
        <v>0</v>
      </c>
      <c r="AZ904" s="188">
        <v>0</v>
      </c>
      <c r="BA904" s="187">
        <v>0</v>
      </c>
      <c r="BB904" s="188">
        <v>0</v>
      </c>
      <c r="BC904" s="187">
        <v>0</v>
      </c>
      <c r="BD904" s="75"/>
      <c r="BE904" s="75"/>
      <c r="BF904" s="75"/>
      <c r="BI904" s="194"/>
    </row>
    <row r="905" spans="1:61" ht="11.25" customHeight="1" x14ac:dyDescent="0.3">
      <c r="A905" s="184" t="s">
        <v>1578</v>
      </c>
      <c r="B905" s="185">
        <v>0</v>
      </c>
      <c r="C905" s="883" t="s">
        <v>538</v>
      </c>
      <c r="D905" s="284">
        <v>1E-4</v>
      </c>
      <c r="E905" s="91">
        <v>0</v>
      </c>
      <c r="F905" s="186">
        <v>0</v>
      </c>
      <c r="G905" s="186">
        <v>0</v>
      </c>
      <c r="H905" s="186">
        <v>0</v>
      </c>
      <c r="I905" s="187">
        <v>0</v>
      </c>
      <c r="J905" s="186">
        <v>0</v>
      </c>
      <c r="K905" s="186">
        <v>0</v>
      </c>
      <c r="L905" s="186">
        <v>0</v>
      </c>
      <c r="M905" s="186">
        <v>0</v>
      </c>
      <c r="N905" s="188">
        <v>0</v>
      </c>
      <c r="O905" s="189">
        <v>0</v>
      </c>
      <c r="P905" s="186">
        <v>0</v>
      </c>
      <c r="Q905" s="189">
        <v>0</v>
      </c>
      <c r="R905" s="189">
        <v>0</v>
      </c>
      <c r="S905" s="189">
        <v>1E-4</v>
      </c>
      <c r="T905" s="188">
        <v>0</v>
      </c>
      <c r="U905" s="187">
        <v>0</v>
      </c>
      <c r="V905" s="189">
        <v>0</v>
      </c>
      <c r="W905" s="189">
        <v>0</v>
      </c>
      <c r="X905" s="188">
        <v>0</v>
      </c>
      <c r="Y905" s="188">
        <v>0</v>
      </c>
      <c r="Z905" s="186">
        <v>0</v>
      </c>
      <c r="AA905" s="186">
        <v>0</v>
      </c>
      <c r="AB905" s="186">
        <v>0</v>
      </c>
      <c r="AC905" s="186">
        <v>0</v>
      </c>
      <c r="AD905" s="188">
        <v>0</v>
      </c>
      <c r="AE905" s="189">
        <v>0</v>
      </c>
      <c r="AF905" s="189">
        <v>0</v>
      </c>
      <c r="AG905" s="189">
        <v>0</v>
      </c>
      <c r="AH905" s="191">
        <v>0</v>
      </c>
      <c r="AI905" s="186">
        <v>0</v>
      </c>
      <c r="AJ905" s="192">
        <v>7506425618323</v>
      </c>
      <c r="AK905" s="192" t="s">
        <v>262</v>
      </c>
      <c r="AL905" s="76"/>
      <c r="AM905" s="75">
        <v>970</v>
      </c>
      <c r="AO905" s="188">
        <v>0</v>
      </c>
      <c r="AP905" s="188">
        <v>0</v>
      </c>
      <c r="AQ905" s="187">
        <v>0</v>
      </c>
      <c r="AR905" s="188">
        <v>0</v>
      </c>
      <c r="AS905" s="187">
        <v>0</v>
      </c>
      <c r="AT905" s="188">
        <v>0</v>
      </c>
      <c r="AU905" s="187">
        <v>0</v>
      </c>
      <c r="AV905" s="188">
        <v>0</v>
      </c>
      <c r="AW905" s="187">
        <v>0</v>
      </c>
      <c r="AX905" s="188">
        <v>0</v>
      </c>
      <c r="AY905" s="187">
        <v>0</v>
      </c>
      <c r="AZ905" s="188">
        <v>0</v>
      </c>
      <c r="BA905" s="187">
        <v>0</v>
      </c>
      <c r="BB905" s="188">
        <v>0</v>
      </c>
      <c r="BC905" s="187">
        <v>0</v>
      </c>
      <c r="BD905" s="75"/>
      <c r="BE905" s="75"/>
      <c r="BF905" s="75"/>
      <c r="BI905" s="194"/>
    </row>
    <row r="906" spans="1:61" ht="11.25" customHeight="1" x14ac:dyDescent="0.3">
      <c r="A906" s="184" t="s">
        <v>1579</v>
      </c>
      <c r="B906" s="185">
        <v>0</v>
      </c>
      <c r="C906" s="877" t="s">
        <v>534</v>
      </c>
      <c r="D906" s="284">
        <v>1E-4</v>
      </c>
      <c r="E906" s="91">
        <v>0</v>
      </c>
      <c r="F906" s="186">
        <v>0</v>
      </c>
      <c r="G906" s="186">
        <v>0</v>
      </c>
      <c r="H906" s="186">
        <v>0</v>
      </c>
      <c r="I906" s="187">
        <v>0</v>
      </c>
      <c r="J906" s="186">
        <v>0</v>
      </c>
      <c r="K906" s="186">
        <v>0</v>
      </c>
      <c r="L906" s="186">
        <v>0</v>
      </c>
      <c r="M906" s="186">
        <v>0</v>
      </c>
      <c r="N906" s="188">
        <v>0</v>
      </c>
      <c r="O906" s="189">
        <v>0</v>
      </c>
      <c r="P906" s="186">
        <v>0</v>
      </c>
      <c r="Q906" s="189">
        <v>0</v>
      </c>
      <c r="R906" s="189">
        <v>0</v>
      </c>
      <c r="S906" s="189">
        <v>1E-4</v>
      </c>
      <c r="T906" s="188">
        <v>0</v>
      </c>
      <c r="U906" s="187">
        <v>0</v>
      </c>
      <c r="V906" s="189">
        <v>0</v>
      </c>
      <c r="W906" s="189">
        <v>0</v>
      </c>
      <c r="X906" s="188">
        <v>0</v>
      </c>
      <c r="Y906" s="188">
        <v>0</v>
      </c>
      <c r="Z906" s="186">
        <v>0</v>
      </c>
      <c r="AA906" s="186">
        <v>0</v>
      </c>
      <c r="AB906" s="186">
        <v>0</v>
      </c>
      <c r="AC906" s="186">
        <v>0</v>
      </c>
      <c r="AD906" s="188">
        <v>0</v>
      </c>
      <c r="AE906" s="189">
        <v>0</v>
      </c>
      <c r="AF906" s="189">
        <v>0</v>
      </c>
      <c r="AG906" s="189">
        <v>0</v>
      </c>
      <c r="AH906" s="191">
        <v>0</v>
      </c>
      <c r="AI906" s="186">
        <v>0</v>
      </c>
      <c r="AJ906" s="192">
        <v>7506425620630</v>
      </c>
      <c r="AK906" s="192" t="s">
        <v>262</v>
      </c>
      <c r="AL906" s="76"/>
      <c r="AM906" s="75">
        <v>975</v>
      </c>
      <c r="AO906" s="188">
        <v>0</v>
      </c>
      <c r="AP906" s="188">
        <v>0</v>
      </c>
      <c r="AQ906" s="187">
        <v>0</v>
      </c>
      <c r="AR906" s="188">
        <v>0</v>
      </c>
      <c r="AS906" s="187">
        <v>0</v>
      </c>
      <c r="AT906" s="188">
        <v>0</v>
      </c>
      <c r="AU906" s="187">
        <v>0</v>
      </c>
      <c r="AV906" s="188">
        <v>0</v>
      </c>
      <c r="AW906" s="187">
        <v>0</v>
      </c>
      <c r="AX906" s="188">
        <v>0</v>
      </c>
      <c r="AY906" s="187">
        <v>0</v>
      </c>
      <c r="AZ906" s="188">
        <v>0</v>
      </c>
      <c r="BA906" s="187">
        <v>0</v>
      </c>
      <c r="BB906" s="188">
        <v>0</v>
      </c>
      <c r="BC906" s="187">
        <v>0</v>
      </c>
      <c r="BD906" s="75"/>
      <c r="BE906" s="75"/>
      <c r="BF906" s="75"/>
      <c r="BI906" s="194"/>
    </row>
    <row r="907" spans="1:61" ht="11.25" customHeight="1" x14ac:dyDescent="0.3">
      <c r="A907" s="184" t="s">
        <v>1580</v>
      </c>
      <c r="B907" s="185">
        <v>0</v>
      </c>
      <c r="C907" s="877" t="s">
        <v>523</v>
      </c>
      <c r="D907" s="284">
        <v>1E-4</v>
      </c>
      <c r="E907" s="91">
        <v>0</v>
      </c>
      <c r="F907" s="186">
        <v>0</v>
      </c>
      <c r="G907" s="186">
        <v>0</v>
      </c>
      <c r="H907" s="186">
        <v>0</v>
      </c>
      <c r="I907" s="187">
        <v>0</v>
      </c>
      <c r="J907" s="186">
        <v>0</v>
      </c>
      <c r="K907" s="186">
        <v>0</v>
      </c>
      <c r="L907" s="186">
        <v>0</v>
      </c>
      <c r="M907" s="186">
        <v>0</v>
      </c>
      <c r="N907" s="188">
        <v>0</v>
      </c>
      <c r="O907" s="189">
        <v>0</v>
      </c>
      <c r="P907" s="186">
        <v>0</v>
      </c>
      <c r="Q907" s="189">
        <v>0</v>
      </c>
      <c r="R907" s="189">
        <v>0</v>
      </c>
      <c r="S907" s="189">
        <v>1E-4</v>
      </c>
      <c r="T907" s="188">
        <v>0</v>
      </c>
      <c r="U907" s="187">
        <v>0</v>
      </c>
      <c r="V907" s="189">
        <v>0</v>
      </c>
      <c r="W907" s="189">
        <v>0</v>
      </c>
      <c r="X907" s="188">
        <v>0</v>
      </c>
      <c r="Y907" s="188">
        <v>0</v>
      </c>
      <c r="Z907" s="186">
        <v>0</v>
      </c>
      <c r="AA907" s="186">
        <v>0</v>
      </c>
      <c r="AB907" s="186">
        <v>0</v>
      </c>
      <c r="AC907" s="186">
        <v>0</v>
      </c>
      <c r="AD907" s="188">
        <v>0</v>
      </c>
      <c r="AE907" s="189">
        <v>0</v>
      </c>
      <c r="AF907" s="189">
        <v>0</v>
      </c>
      <c r="AG907" s="189">
        <v>0</v>
      </c>
      <c r="AH907" s="191">
        <v>1</v>
      </c>
      <c r="AI907" s="186">
        <v>0</v>
      </c>
      <c r="AJ907" s="192">
        <v>7506425608218</v>
      </c>
      <c r="AK907" s="192">
        <v>938</v>
      </c>
      <c r="AL907" s="76"/>
      <c r="AM907" s="75">
        <v>955</v>
      </c>
      <c r="AO907" s="188">
        <v>0</v>
      </c>
      <c r="AP907" s="188">
        <v>0</v>
      </c>
      <c r="AQ907" s="187">
        <v>0</v>
      </c>
      <c r="AR907" s="188">
        <v>0</v>
      </c>
      <c r="AS907" s="187">
        <v>0</v>
      </c>
      <c r="AT907" s="188">
        <v>0</v>
      </c>
      <c r="AU907" s="187">
        <v>0</v>
      </c>
      <c r="AV907" s="188">
        <v>0</v>
      </c>
      <c r="AW907" s="187">
        <v>0</v>
      </c>
      <c r="AX907" s="188">
        <v>0</v>
      </c>
      <c r="AY907" s="187">
        <v>0</v>
      </c>
      <c r="AZ907" s="188">
        <v>0</v>
      </c>
      <c r="BA907" s="187">
        <v>0</v>
      </c>
      <c r="BB907" s="188">
        <v>0</v>
      </c>
      <c r="BC907" s="187">
        <v>0</v>
      </c>
      <c r="BD907" s="75"/>
      <c r="BE907" s="75"/>
      <c r="BF907" s="75"/>
      <c r="BI907" s="194"/>
    </row>
    <row r="908" spans="1:61" ht="11.25" customHeight="1" x14ac:dyDescent="0.3">
      <c r="A908" s="184" t="s">
        <v>1581</v>
      </c>
      <c r="B908" s="185">
        <v>0</v>
      </c>
      <c r="C908" s="879" t="s">
        <v>470</v>
      </c>
      <c r="D908" s="284">
        <v>1E-4</v>
      </c>
      <c r="E908" s="91">
        <v>0</v>
      </c>
      <c r="F908" s="186">
        <v>0</v>
      </c>
      <c r="G908" s="186">
        <v>0</v>
      </c>
      <c r="H908" s="186">
        <v>0</v>
      </c>
      <c r="I908" s="187">
        <v>0</v>
      </c>
      <c r="J908" s="186">
        <v>0</v>
      </c>
      <c r="K908" s="186">
        <v>0</v>
      </c>
      <c r="L908" s="186">
        <v>0</v>
      </c>
      <c r="M908" s="186">
        <v>0</v>
      </c>
      <c r="N908" s="188">
        <v>0</v>
      </c>
      <c r="O908" s="189">
        <v>0</v>
      </c>
      <c r="P908" s="186">
        <v>0</v>
      </c>
      <c r="Q908" s="189">
        <v>0</v>
      </c>
      <c r="R908" s="189">
        <v>0</v>
      </c>
      <c r="S908" s="189">
        <v>1E-4</v>
      </c>
      <c r="T908" s="188">
        <v>0</v>
      </c>
      <c r="U908" s="187">
        <v>0</v>
      </c>
      <c r="V908" s="189">
        <v>0</v>
      </c>
      <c r="W908" s="189">
        <v>0</v>
      </c>
      <c r="X908" s="188">
        <v>0</v>
      </c>
      <c r="Y908" s="188">
        <v>0</v>
      </c>
      <c r="Z908" s="186">
        <v>0</v>
      </c>
      <c r="AA908" s="186">
        <v>0</v>
      </c>
      <c r="AB908" s="186">
        <v>0</v>
      </c>
      <c r="AC908" s="186">
        <v>0</v>
      </c>
      <c r="AD908" s="188">
        <v>0</v>
      </c>
      <c r="AE908" s="189">
        <v>0</v>
      </c>
      <c r="AF908" s="189">
        <v>0</v>
      </c>
      <c r="AG908" s="189">
        <v>0</v>
      </c>
      <c r="AH908" s="191">
        <v>0</v>
      </c>
      <c r="AI908" s="186">
        <v>0</v>
      </c>
      <c r="AJ908" s="192">
        <v>7506425608218</v>
      </c>
      <c r="AK908" s="192" t="s">
        <v>262</v>
      </c>
      <c r="AL908" s="76"/>
      <c r="AM908" s="75">
        <v>938</v>
      </c>
      <c r="AO908" s="188">
        <v>0</v>
      </c>
      <c r="AP908" s="188">
        <v>0</v>
      </c>
      <c r="AQ908" s="187">
        <v>0</v>
      </c>
      <c r="AR908" s="188">
        <v>0</v>
      </c>
      <c r="AS908" s="187">
        <v>0</v>
      </c>
      <c r="AT908" s="188">
        <v>0</v>
      </c>
      <c r="AU908" s="187">
        <v>0</v>
      </c>
      <c r="AV908" s="188">
        <v>0</v>
      </c>
      <c r="AW908" s="187">
        <v>0</v>
      </c>
      <c r="AX908" s="188">
        <v>0</v>
      </c>
      <c r="AY908" s="187">
        <v>0</v>
      </c>
      <c r="AZ908" s="188">
        <v>0</v>
      </c>
      <c r="BA908" s="187">
        <v>0</v>
      </c>
      <c r="BB908" s="188">
        <v>0</v>
      </c>
      <c r="BC908" s="187">
        <v>0</v>
      </c>
      <c r="BD908" s="75"/>
      <c r="BE908" s="75"/>
      <c r="BF908" s="75"/>
      <c r="BI908" s="194"/>
    </row>
    <row r="909" spans="1:61" ht="11.25" customHeight="1" x14ac:dyDescent="0.3">
      <c r="A909" s="184" t="s">
        <v>1582</v>
      </c>
      <c r="B909" s="185">
        <v>0</v>
      </c>
      <c r="C909" s="883" t="s">
        <v>490</v>
      </c>
      <c r="D909" s="284">
        <v>1E-4</v>
      </c>
      <c r="E909" s="91">
        <v>0</v>
      </c>
      <c r="F909" s="186">
        <v>0</v>
      </c>
      <c r="G909" s="186">
        <v>0</v>
      </c>
      <c r="H909" s="186">
        <v>0</v>
      </c>
      <c r="I909" s="187">
        <v>0</v>
      </c>
      <c r="J909" s="186">
        <v>0</v>
      </c>
      <c r="K909" s="186">
        <v>0</v>
      </c>
      <c r="L909" s="186">
        <v>0</v>
      </c>
      <c r="M909" s="186">
        <v>0</v>
      </c>
      <c r="N909" s="188">
        <v>0</v>
      </c>
      <c r="O909" s="189">
        <v>0</v>
      </c>
      <c r="P909" s="186">
        <v>0</v>
      </c>
      <c r="Q909" s="189">
        <v>0</v>
      </c>
      <c r="R909" s="189">
        <v>0</v>
      </c>
      <c r="S909" s="189">
        <v>1E-4</v>
      </c>
      <c r="T909" s="188">
        <v>0</v>
      </c>
      <c r="U909" s="187">
        <v>0</v>
      </c>
      <c r="V909" s="189">
        <v>0</v>
      </c>
      <c r="W909" s="189">
        <v>0</v>
      </c>
      <c r="X909" s="188">
        <v>0</v>
      </c>
      <c r="Y909" s="188">
        <v>0</v>
      </c>
      <c r="Z909" s="186">
        <v>0</v>
      </c>
      <c r="AA909" s="186">
        <v>0</v>
      </c>
      <c r="AB909" s="186">
        <v>0</v>
      </c>
      <c r="AC909" s="186">
        <v>0</v>
      </c>
      <c r="AD909" s="188">
        <v>0</v>
      </c>
      <c r="AE909" s="189">
        <v>0</v>
      </c>
      <c r="AF909" s="189">
        <v>0</v>
      </c>
      <c r="AG909" s="189">
        <v>0</v>
      </c>
      <c r="AH909" s="191">
        <v>1</v>
      </c>
      <c r="AI909" s="186">
        <v>0</v>
      </c>
      <c r="AJ909" s="192">
        <v>7506425614240</v>
      </c>
      <c r="AK909" s="192" t="s">
        <v>262</v>
      </c>
      <c r="AL909" s="76"/>
      <c r="AM909" s="75">
        <v>960</v>
      </c>
      <c r="AO909" s="188">
        <v>0</v>
      </c>
      <c r="AP909" s="188">
        <v>0</v>
      </c>
      <c r="AQ909" s="187">
        <v>0</v>
      </c>
      <c r="AR909" s="188">
        <v>0</v>
      </c>
      <c r="AS909" s="187">
        <v>0</v>
      </c>
      <c r="AT909" s="188">
        <v>0</v>
      </c>
      <c r="AU909" s="187">
        <v>0</v>
      </c>
      <c r="AV909" s="188">
        <v>0</v>
      </c>
      <c r="AW909" s="187">
        <v>0</v>
      </c>
      <c r="AX909" s="188">
        <v>0</v>
      </c>
      <c r="AY909" s="187">
        <v>0</v>
      </c>
      <c r="AZ909" s="188">
        <v>0</v>
      </c>
      <c r="BA909" s="187">
        <v>0</v>
      </c>
      <c r="BB909" s="188">
        <v>0</v>
      </c>
      <c r="BC909" s="187">
        <v>0</v>
      </c>
      <c r="BD909" s="75"/>
      <c r="BE909" s="75"/>
      <c r="BF909" s="75"/>
      <c r="BI909" s="194"/>
    </row>
    <row r="910" spans="1:61" ht="11.25" customHeight="1" x14ac:dyDescent="0.3">
      <c r="A910" s="184" t="s">
        <v>1583</v>
      </c>
      <c r="B910" s="185">
        <v>0</v>
      </c>
      <c r="C910" s="883" t="s">
        <v>685</v>
      </c>
      <c r="D910" s="284">
        <v>1E-4</v>
      </c>
      <c r="E910" s="91">
        <v>0</v>
      </c>
      <c r="F910" s="186">
        <v>0</v>
      </c>
      <c r="G910" s="186">
        <v>0</v>
      </c>
      <c r="H910" s="186">
        <v>0</v>
      </c>
      <c r="I910" s="187">
        <v>0</v>
      </c>
      <c r="J910" s="186">
        <v>0</v>
      </c>
      <c r="K910" s="186">
        <v>0</v>
      </c>
      <c r="L910" s="186">
        <v>0</v>
      </c>
      <c r="M910" s="186">
        <v>0</v>
      </c>
      <c r="N910" s="188">
        <v>0</v>
      </c>
      <c r="O910" s="189">
        <v>0</v>
      </c>
      <c r="P910" s="186">
        <v>0</v>
      </c>
      <c r="Q910" s="189">
        <v>0</v>
      </c>
      <c r="R910" s="189">
        <v>0</v>
      </c>
      <c r="S910" s="189">
        <v>1E-4</v>
      </c>
      <c r="T910" s="188">
        <v>0</v>
      </c>
      <c r="U910" s="187">
        <v>0</v>
      </c>
      <c r="V910" s="189">
        <v>0</v>
      </c>
      <c r="W910" s="189">
        <v>0</v>
      </c>
      <c r="X910" s="188">
        <v>0</v>
      </c>
      <c r="Y910" s="188">
        <v>0</v>
      </c>
      <c r="Z910" s="186">
        <v>0</v>
      </c>
      <c r="AA910" s="186">
        <v>0</v>
      </c>
      <c r="AB910" s="186">
        <v>0</v>
      </c>
      <c r="AC910" s="186">
        <v>0</v>
      </c>
      <c r="AD910" s="188">
        <v>0</v>
      </c>
      <c r="AE910" s="189">
        <v>0</v>
      </c>
      <c r="AF910" s="189">
        <v>0</v>
      </c>
      <c r="AG910" s="189">
        <v>0</v>
      </c>
      <c r="AH910" s="191">
        <v>0</v>
      </c>
      <c r="AI910" s="186">
        <v>0</v>
      </c>
      <c r="AJ910" s="192">
        <v>7501943460591</v>
      </c>
      <c r="AK910" s="192">
        <v>929</v>
      </c>
      <c r="AL910" s="76"/>
      <c r="AM910" s="75">
        <v>1010</v>
      </c>
      <c r="AO910" s="188">
        <v>0</v>
      </c>
      <c r="AP910" s="188">
        <v>0</v>
      </c>
      <c r="AQ910" s="187">
        <v>0</v>
      </c>
      <c r="AR910" s="188">
        <v>0</v>
      </c>
      <c r="AS910" s="187">
        <v>0</v>
      </c>
      <c r="AT910" s="188">
        <v>0</v>
      </c>
      <c r="AU910" s="187">
        <v>0</v>
      </c>
      <c r="AV910" s="188">
        <v>0</v>
      </c>
      <c r="AW910" s="187">
        <v>0</v>
      </c>
      <c r="AX910" s="188">
        <v>0</v>
      </c>
      <c r="AY910" s="187">
        <v>0</v>
      </c>
      <c r="AZ910" s="188">
        <v>0</v>
      </c>
      <c r="BA910" s="187">
        <v>0</v>
      </c>
      <c r="BB910" s="188">
        <v>0</v>
      </c>
      <c r="BC910" s="187">
        <v>0</v>
      </c>
      <c r="BD910" s="75"/>
      <c r="BE910" s="75"/>
      <c r="BF910" s="75"/>
      <c r="BI910" s="194"/>
    </row>
    <row r="911" spans="1:61" ht="11.25" customHeight="1" x14ac:dyDescent="0.3">
      <c r="A911" s="184" t="s">
        <v>1584</v>
      </c>
      <c r="B911" s="185" t="s">
        <v>44</v>
      </c>
      <c r="C911" s="877" t="s">
        <v>128</v>
      </c>
      <c r="D911" s="284">
        <v>1E-4</v>
      </c>
      <c r="E911" s="91">
        <v>0</v>
      </c>
      <c r="F911" s="186">
        <v>0</v>
      </c>
      <c r="G911" s="186">
        <v>0</v>
      </c>
      <c r="H911" s="186">
        <v>0</v>
      </c>
      <c r="I911" s="187">
        <v>0</v>
      </c>
      <c r="J911" s="186">
        <v>0</v>
      </c>
      <c r="K911" s="186">
        <v>0</v>
      </c>
      <c r="L911" s="186">
        <v>0</v>
      </c>
      <c r="M911" s="186">
        <v>0</v>
      </c>
      <c r="N911" s="188">
        <v>22.22</v>
      </c>
      <c r="O911" s="189">
        <v>11472.186</v>
      </c>
      <c r="P911" s="186">
        <v>11494.405999999999</v>
      </c>
      <c r="Q911" s="189">
        <v>0</v>
      </c>
      <c r="R911" s="189">
        <v>0</v>
      </c>
      <c r="S911" s="189">
        <v>1E-4</v>
      </c>
      <c r="T911" s="188">
        <v>0</v>
      </c>
      <c r="U911" s="187">
        <v>0</v>
      </c>
      <c r="V911" s="189">
        <v>0</v>
      </c>
      <c r="W911" s="189">
        <v>0</v>
      </c>
      <c r="X911" s="188">
        <v>0</v>
      </c>
      <c r="Y911" s="188">
        <v>0</v>
      </c>
      <c r="Z911" s="186">
        <v>0</v>
      </c>
      <c r="AA911" s="186">
        <v>0</v>
      </c>
      <c r="AB911" s="186">
        <v>0</v>
      </c>
      <c r="AC911" s="186">
        <v>0</v>
      </c>
      <c r="AD911" s="188">
        <v>0</v>
      </c>
      <c r="AE911" s="189">
        <v>0</v>
      </c>
      <c r="AF911" s="189">
        <v>0</v>
      </c>
      <c r="AG911" s="189">
        <v>0</v>
      </c>
      <c r="AH911" s="191">
        <v>0</v>
      </c>
      <c r="AI911" s="186">
        <v>0</v>
      </c>
      <c r="AJ911" s="192">
        <v>7501943457911</v>
      </c>
      <c r="AK911" s="192" t="s">
        <v>262</v>
      </c>
      <c r="AL911" s="76"/>
      <c r="AM911" s="75">
        <v>381</v>
      </c>
      <c r="AO911" s="188">
        <v>0</v>
      </c>
      <c r="AP911" s="188">
        <v>0</v>
      </c>
      <c r="AQ911" s="187">
        <v>0</v>
      </c>
      <c r="AR911" s="188">
        <v>0</v>
      </c>
      <c r="AS911" s="187">
        <v>0</v>
      </c>
      <c r="AT911" s="188">
        <v>0</v>
      </c>
      <c r="AU911" s="187">
        <v>0</v>
      </c>
      <c r="AV911" s="188">
        <v>0</v>
      </c>
      <c r="AW911" s="187">
        <v>0</v>
      </c>
      <c r="AX911" s="188">
        <v>0</v>
      </c>
      <c r="AY911" s="187">
        <v>0</v>
      </c>
      <c r="AZ911" s="188">
        <v>0</v>
      </c>
      <c r="BA911" s="187">
        <v>0</v>
      </c>
      <c r="BB911" s="188">
        <v>0</v>
      </c>
      <c r="BC911" s="187">
        <v>0</v>
      </c>
      <c r="BD911" s="75"/>
      <c r="BE911" s="75"/>
      <c r="BF911" s="75"/>
      <c r="BI911" s="194"/>
    </row>
    <row r="912" spans="1:61" ht="11.25" customHeight="1" x14ac:dyDescent="0.3">
      <c r="A912" s="184" t="s">
        <v>1585</v>
      </c>
      <c r="B912" s="185" t="s">
        <v>21</v>
      </c>
      <c r="C912" s="878" t="s">
        <v>127</v>
      </c>
      <c r="D912" s="284">
        <v>14240.798000000001</v>
      </c>
      <c r="E912" s="91">
        <v>10.649306150399436</v>
      </c>
      <c r="F912" s="186">
        <v>41260</v>
      </c>
      <c r="G912" s="186">
        <v>41260</v>
      </c>
      <c r="H912" s="186">
        <v>711.04</v>
      </c>
      <c r="I912" s="187">
        <v>1.7233155598642753</v>
      </c>
      <c r="J912" s="186">
        <v>36546.057999999997</v>
      </c>
      <c r="K912" s="186">
        <v>40117.537609149833</v>
      </c>
      <c r="L912" s="186">
        <v>5869.4260000000004</v>
      </c>
      <c r="M912" s="186">
        <v>14.630573932985676</v>
      </c>
      <c r="N912" s="188">
        <v>1784.2659999999998</v>
      </c>
      <c r="O912" s="189">
        <v>0</v>
      </c>
      <c r="P912" s="186">
        <v>2849.7149999999997</v>
      </c>
      <c r="Q912" s="189">
        <v>55.309787446843103</v>
      </c>
      <c r="R912" s="189">
        <v>7.4555882333465355</v>
      </c>
      <c r="S912" s="189">
        <v>9082.4120000000003</v>
      </c>
      <c r="T912" s="188">
        <v>9077.9809999999979</v>
      </c>
      <c r="U912" s="187">
        <v>6.7885380367384744</v>
      </c>
      <c r="V912" s="189">
        <v>289.971</v>
      </c>
      <c r="W912" s="189">
        <v>1065.4489999999998</v>
      </c>
      <c r="X912" s="188">
        <v>7722.5609999999988</v>
      </c>
      <c r="Y912" s="188">
        <v>51.105999999999995</v>
      </c>
      <c r="Z912" s="186">
        <v>1687.6089999999999</v>
      </c>
      <c r="AA912" s="186">
        <v>0</v>
      </c>
      <c r="AB912" s="186">
        <v>0</v>
      </c>
      <c r="AC912" s="186">
        <v>0</v>
      </c>
      <c r="AD912" s="188">
        <v>69.979999999998654</v>
      </c>
      <c r="AE912" s="189">
        <v>0</v>
      </c>
      <c r="AF912" s="189">
        <v>0</v>
      </c>
      <c r="AG912" s="189">
        <v>0</v>
      </c>
      <c r="AH912" s="191">
        <v>0</v>
      </c>
      <c r="AI912" s="186">
        <v>61701.680999999997</v>
      </c>
      <c r="AJ912" s="192">
        <v>7501943457911</v>
      </c>
      <c r="AK912" s="192">
        <v>381</v>
      </c>
      <c r="AL912" s="76"/>
      <c r="AM912" s="75">
        <v>903</v>
      </c>
      <c r="AO912" s="188">
        <v>44335.222333333339</v>
      </c>
      <c r="AP912" s="188">
        <v>40213.797999999995</v>
      </c>
      <c r="AQ912" s="187">
        <v>99.962211340078042</v>
      </c>
      <c r="AR912" s="188">
        <v>49115.097999999998</v>
      </c>
      <c r="AS912" s="187">
        <v>118.50408882323975</v>
      </c>
      <c r="AT912" s="188">
        <v>43676.771000000008</v>
      </c>
      <c r="AU912" s="187">
        <v>106.87944639009763</v>
      </c>
      <c r="AV912" s="188">
        <v>41722.519000000008</v>
      </c>
      <c r="AW912" s="187">
        <v>86.283984727746841</v>
      </c>
      <c r="AX912" s="188">
        <v>52611.457999999991</v>
      </c>
      <c r="AY912" s="187">
        <v>112.71856291735749</v>
      </c>
      <c r="AZ912" s="188">
        <v>46810.94200000001</v>
      </c>
      <c r="BA912" s="187">
        <v>97.202321803395918</v>
      </c>
      <c r="BB912" s="188">
        <v>40435.978999999999</v>
      </c>
      <c r="BC912" s="187">
        <v>93.566999349246686</v>
      </c>
      <c r="BD912" s="75"/>
      <c r="BE912" s="75"/>
      <c r="BF912" s="75"/>
      <c r="BI912" s="194"/>
    </row>
    <row r="913" spans="1:61" ht="11.25" customHeight="1" x14ac:dyDescent="0.3">
      <c r="A913" s="184" t="s">
        <v>1584</v>
      </c>
      <c r="B913" s="185">
        <v>0</v>
      </c>
      <c r="C913" s="879" t="s">
        <v>252</v>
      </c>
      <c r="D913" s="284">
        <v>1E-4</v>
      </c>
      <c r="E913" s="91">
        <v>0</v>
      </c>
      <c r="F913" s="186">
        <v>0</v>
      </c>
      <c r="G913" s="186">
        <v>0</v>
      </c>
      <c r="H913" s="186">
        <v>0</v>
      </c>
      <c r="I913" s="187">
        <v>0</v>
      </c>
      <c r="J913" s="186">
        <v>0</v>
      </c>
      <c r="K913" s="186">
        <v>0</v>
      </c>
      <c r="L913" s="186">
        <v>0</v>
      </c>
      <c r="M913" s="186">
        <v>0</v>
      </c>
      <c r="N913" s="188">
        <v>0</v>
      </c>
      <c r="O913" s="189">
        <v>0</v>
      </c>
      <c r="P913" s="186">
        <v>0</v>
      </c>
      <c r="Q913" s="189">
        <v>0</v>
      </c>
      <c r="R913" s="189">
        <v>0</v>
      </c>
      <c r="S913" s="189">
        <v>1E-4</v>
      </c>
      <c r="T913" s="188">
        <v>0</v>
      </c>
      <c r="U913" s="187">
        <v>0</v>
      </c>
      <c r="V913" s="189">
        <v>0</v>
      </c>
      <c r="W913" s="189">
        <v>0</v>
      </c>
      <c r="X913" s="188">
        <v>0</v>
      </c>
      <c r="Y913" s="188">
        <v>0</v>
      </c>
      <c r="Z913" s="186">
        <v>0</v>
      </c>
      <c r="AA913" s="186">
        <v>0</v>
      </c>
      <c r="AB913" s="186">
        <v>0</v>
      </c>
      <c r="AC913" s="186">
        <v>0</v>
      </c>
      <c r="AD913" s="188">
        <v>0</v>
      </c>
      <c r="AE913" s="189">
        <v>0</v>
      </c>
      <c r="AF913" s="189">
        <v>0</v>
      </c>
      <c r="AG913" s="189">
        <v>0</v>
      </c>
      <c r="AH913" s="191">
        <v>0</v>
      </c>
      <c r="AI913" s="186">
        <v>0</v>
      </c>
      <c r="AJ913" s="192">
        <v>7501943457911</v>
      </c>
      <c r="AK913" s="192">
        <v>381</v>
      </c>
      <c r="AL913" s="76"/>
      <c r="AM913" s="75">
        <v>917</v>
      </c>
      <c r="AO913" s="188">
        <v>0</v>
      </c>
      <c r="AP913" s="188">
        <v>0</v>
      </c>
      <c r="AQ913" s="187">
        <v>0</v>
      </c>
      <c r="AR913" s="188">
        <v>0</v>
      </c>
      <c r="AS913" s="187">
        <v>0</v>
      </c>
      <c r="AT913" s="188">
        <v>0</v>
      </c>
      <c r="AU913" s="187">
        <v>0</v>
      </c>
      <c r="AV913" s="188">
        <v>0</v>
      </c>
      <c r="AW913" s="187">
        <v>0</v>
      </c>
      <c r="AX913" s="188">
        <v>0</v>
      </c>
      <c r="AY913" s="187">
        <v>0</v>
      </c>
      <c r="AZ913" s="188">
        <v>0</v>
      </c>
      <c r="BA913" s="187">
        <v>0</v>
      </c>
      <c r="BB913" s="188">
        <v>0</v>
      </c>
      <c r="BC913" s="187">
        <v>0</v>
      </c>
      <c r="BD913" s="75"/>
      <c r="BE913" s="75"/>
      <c r="BF913" s="75"/>
      <c r="BI913" s="194"/>
    </row>
    <row r="914" spans="1:61" ht="11.25" customHeight="1" x14ac:dyDescent="0.3">
      <c r="A914" s="184" t="s">
        <v>1586</v>
      </c>
      <c r="B914" s="185">
        <v>0</v>
      </c>
      <c r="C914" s="879" t="s">
        <v>1587</v>
      </c>
      <c r="D914" s="284">
        <v>1E-4</v>
      </c>
      <c r="E914" s="91">
        <v>0</v>
      </c>
      <c r="F914" s="186">
        <v>0</v>
      </c>
      <c r="G914" s="186">
        <v>0</v>
      </c>
      <c r="H914" s="186">
        <v>0</v>
      </c>
      <c r="I914" s="187">
        <v>0</v>
      </c>
      <c r="J914" s="186">
        <v>0</v>
      </c>
      <c r="K914" s="186">
        <v>0</v>
      </c>
      <c r="L914" s="186">
        <v>0</v>
      </c>
      <c r="M914" s="186">
        <v>0</v>
      </c>
      <c r="N914" s="188">
        <v>0</v>
      </c>
      <c r="O914" s="189">
        <v>0</v>
      </c>
      <c r="P914" s="186">
        <v>0</v>
      </c>
      <c r="Q914" s="189">
        <v>0</v>
      </c>
      <c r="R914" s="189">
        <v>0</v>
      </c>
      <c r="S914" s="189">
        <v>1E-4</v>
      </c>
      <c r="T914" s="188">
        <v>0</v>
      </c>
      <c r="U914" s="187">
        <v>0</v>
      </c>
      <c r="V914" s="189">
        <v>0</v>
      </c>
      <c r="W914" s="189">
        <v>0</v>
      </c>
      <c r="X914" s="188">
        <v>0</v>
      </c>
      <c r="Y914" s="188">
        <v>0</v>
      </c>
      <c r="Z914" s="186">
        <v>0</v>
      </c>
      <c r="AA914" s="186">
        <v>0</v>
      </c>
      <c r="AB914" s="186">
        <v>0</v>
      </c>
      <c r="AC914" s="186">
        <v>0</v>
      </c>
      <c r="AD914" s="188">
        <v>0</v>
      </c>
      <c r="AE914" s="189">
        <v>0</v>
      </c>
      <c r="AF914" s="189">
        <v>0</v>
      </c>
      <c r="AG914" s="189">
        <v>0</v>
      </c>
      <c r="AH914" s="191">
        <v>1</v>
      </c>
      <c r="AI914" s="186">
        <v>0</v>
      </c>
      <c r="AJ914" s="192">
        <v>7501943457911</v>
      </c>
      <c r="AK914" s="192">
        <v>381</v>
      </c>
      <c r="AL914" s="76"/>
      <c r="AM914" s="75">
        <v>5036</v>
      </c>
      <c r="AO914" s="188">
        <v>0</v>
      </c>
      <c r="AP914" s="188">
        <v>0</v>
      </c>
      <c r="AQ914" s="187">
        <v>0</v>
      </c>
      <c r="AR914" s="188">
        <v>0</v>
      </c>
      <c r="AS914" s="187">
        <v>0</v>
      </c>
      <c r="AT914" s="188">
        <v>0</v>
      </c>
      <c r="AU914" s="187">
        <v>0</v>
      </c>
      <c r="AV914" s="188">
        <v>0</v>
      </c>
      <c r="AW914" s="187">
        <v>0</v>
      </c>
      <c r="AX914" s="188">
        <v>0</v>
      </c>
      <c r="AY914" s="187">
        <v>0</v>
      </c>
      <c r="AZ914" s="188">
        <v>0</v>
      </c>
      <c r="BA914" s="187">
        <v>0</v>
      </c>
      <c r="BB914" s="188">
        <v>0</v>
      </c>
      <c r="BC914" s="187">
        <v>0</v>
      </c>
      <c r="BD914" s="75"/>
      <c r="BE914" s="75"/>
      <c r="BF914" s="75"/>
      <c r="BI914" s="194"/>
    </row>
    <row r="915" spans="1:61" ht="11.25" customHeight="1" x14ac:dyDescent="0.3">
      <c r="A915" s="184" t="s">
        <v>1588</v>
      </c>
      <c r="B915" s="185">
        <v>0</v>
      </c>
      <c r="C915" s="879" t="s">
        <v>253</v>
      </c>
      <c r="D915" s="284">
        <v>1E-4</v>
      </c>
      <c r="E915" s="91">
        <v>0</v>
      </c>
      <c r="F915" s="186">
        <v>0</v>
      </c>
      <c r="G915" s="186">
        <v>0</v>
      </c>
      <c r="H915" s="186">
        <v>0</v>
      </c>
      <c r="I915" s="187">
        <v>0</v>
      </c>
      <c r="J915" s="186">
        <v>0</v>
      </c>
      <c r="K915" s="186">
        <v>0</v>
      </c>
      <c r="L915" s="186">
        <v>0</v>
      </c>
      <c r="M915" s="186">
        <v>0</v>
      </c>
      <c r="N915" s="188">
        <v>0</v>
      </c>
      <c r="O915" s="189">
        <v>0</v>
      </c>
      <c r="P915" s="186">
        <v>0</v>
      </c>
      <c r="Q915" s="189">
        <v>0</v>
      </c>
      <c r="R915" s="189">
        <v>0</v>
      </c>
      <c r="S915" s="189">
        <v>1E-4</v>
      </c>
      <c r="T915" s="188">
        <v>0</v>
      </c>
      <c r="U915" s="187">
        <v>0</v>
      </c>
      <c r="V915" s="189">
        <v>0</v>
      </c>
      <c r="W915" s="189">
        <v>0</v>
      </c>
      <c r="X915" s="188">
        <v>0</v>
      </c>
      <c r="Y915" s="188">
        <v>0</v>
      </c>
      <c r="Z915" s="186">
        <v>0</v>
      </c>
      <c r="AA915" s="186">
        <v>0</v>
      </c>
      <c r="AB915" s="186">
        <v>0</v>
      </c>
      <c r="AC915" s="186">
        <v>0</v>
      </c>
      <c r="AD915" s="188">
        <v>0</v>
      </c>
      <c r="AE915" s="189">
        <v>0</v>
      </c>
      <c r="AF915" s="189">
        <v>0</v>
      </c>
      <c r="AG915" s="189">
        <v>0</v>
      </c>
      <c r="AH915" s="191">
        <v>0</v>
      </c>
      <c r="AI915" s="186">
        <v>0</v>
      </c>
      <c r="AJ915" s="192">
        <v>7501943488625</v>
      </c>
      <c r="AK915" s="192" t="s">
        <v>262</v>
      </c>
      <c r="AL915" s="76"/>
      <c r="AM915" s="75">
        <v>925</v>
      </c>
      <c r="AO915" s="188">
        <v>0</v>
      </c>
      <c r="AP915" s="188">
        <v>0</v>
      </c>
      <c r="AQ915" s="187">
        <v>0</v>
      </c>
      <c r="AR915" s="188">
        <v>0</v>
      </c>
      <c r="AS915" s="187">
        <v>0</v>
      </c>
      <c r="AT915" s="188">
        <v>0</v>
      </c>
      <c r="AU915" s="187">
        <v>0</v>
      </c>
      <c r="AV915" s="188">
        <v>0</v>
      </c>
      <c r="AW915" s="187">
        <v>0</v>
      </c>
      <c r="AX915" s="188">
        <v>0</v>
      </c>
      <c r="AY915" s="187">
        <v>0</v>
      </c>
      <c r="AZ915" s="188">
        <v>0</v>
      </c>
      <c r="BA915" s="187">
        <v>0</v>
      </c>
      <c r="BB915" s="188">
        <v>0</v>
      </c>
      <c r="BC915" s="187">
        <v>0</v>
      </c>
      <c r="BD915" s="75"/>
      <c r="BE915" s="75"/>
      <c r="BF915" s="75"/>
      <c r="BI915" s="194"/>
    </row>
    <row r="916" spans="1:61" ht="11.25" customHeight="1" x14ac:dyDescent="0.3">
      <c r="A916" s="184" t="s">
        <v>1589</v>
      </c>
      <c r="B916" s="185">
        <v>0</v>
      </c>
      <c r="C916" s="879" t="s">
        <v>573</v>
      </c>
      <c r="D916" s="284">
        <v>1E-4</v>
      </c>
      <c r="E916" s="91">
        <v>0</v>
      </c>
      <c r="F916" s="186">
        <v>0</v>
      </c>
      <c r="G916" s="186">
        <v>0</v>
      </c>
      <c r="H916" s="186">
        <v>0</v>
      </c>
      <c r="I916" s="187">
        <v>0</v>
      </c>
      <c r="J916" s="186">
        <v>0</v>
      </c>
      <c r="K916" s="186">
        <v>0</v>
      </c>
      <c r="L916" s="186">
        <v>0</v>
      </c>
      <c r="M916" s="186">
        <v>0</v>
      </c>
      <c r="N916" s="188">
        <v>0</v>
      </c>
      <c r="O916" s="189">
        <v>0</v>
      </c>
      <c r="P916" s="186">
        <v>0</v>
      </c>
      <c r="Q916" s="189">
        <v>0</v>
      </c>
      <c r="R916" s="189">
        <v>0</v>
      </c>
      <c r="S916" s="189">
        <v>1E-4</v>
      </c>
      <c r="T916" s="188">
        <v>0</v>
      </c>
      <c r="U916" s="187">
        <v>0</v>
      </c>
      <c r="V916" s="189">
        <v>0</v>
      </c>
      <c r="W916" s="189">
        <v>0</v>
      </c>
      <c r="X916" s="188">
        <v>0</v>
      </c>
      <c r="Y916" s="188">
        <v>0</v>
      </c>
      <c r="Z916" s="186">
        <v>0</v>
      </c>
      <c r="AA916" s="186">
        <v>0</v>
      </c>
      <c r="AB916" s="186">
        <v>0</v>
      </c>
      <c r="AC916" s="186">
        <v>0</v>
      </c>
      <c r="AD916" s="188">
        <v>0</v>
      </c>
      <c r="AE916" s="189">
        <v>0</v>
      </c>
      <c r="AF916" s="189">
        <v>0</v>
      </c>
      <c r="AG916" s="189">
        <v>0</v>
      </c>
      <c r="AH916" s="191">
        <v>1</v>
      </c>
      <c r="AI916" s="186">
        <v>0</v>
      </c>
      <c r="AJ916" s="192">
        <v>7501943488625</v>
      </c>
      <c r="AK916" s="192">
        <v>925</v>
      </c>
      <c r="AL916" s="76"/>
      <c r="AM916" s="75">
        <v>990</v>
      </c>
      <c r="AO916" s="188">
        <v>0</v>
      </c>
      <c r="AP916" s="188">
        <v>0</v>
      </c>
      <c r="AQ916" s="187">
        <v>0</v>
      </c>
      <c r="AR916" s="188">
        <v>0</v>
      </c>
      <c r="AS916" s="187">
        <v>0</v>
      </c>
      <c r="AT916" s="188">
        <v>0</v>
      </c>
      <c r="AU916" s="187">
        <v>0</v>
      </c>
      <c r="AV916" s="188">
        <v>0</v>
      </c>
      <c r="AW916" s="187">
        <v>0</v>
      </c>
      <c r="AX916" s="188">
        <v>0</v>
      </c>
      <c r="AY916" s="187">
        <v>0</v>
      </c>
      <c r="AZ916" s="188">
        <v>0</v>
      </c>
      <c r="BA916" s="187">
        <v>0</v>
      </c>
      <c r="BB916" s="188">
        <v>0</v>
      </c>
      <c r="BC916" s="187">
        <v>0</v>
      </c>
      <c r="BD916" s="75"/>
      <c r="BE916" s="75"/>
      <c r="BF916" s="75"/>
      <c r="BI916" s="194"/>
    </row>
    <row r="917" spans="1:61" ht="11.25" customHeight="1" x14ac:dyDescent="0.3">
      <c r="A917" s="184" t="s">
        <v>1590</v>
      </c>
      <c r="B917" s="185">
        <v>0</v>
      </c>
      <c r="C917" s="887" t="s">
        <v>525</v>
      </c>
      <c r="D917" s="284">
        <v>4333.125</v>
      </c>
      <c r="E917" s="91">
        <v>19.820730392880947</v>
      </c>
      <c r="F917" s="186">
        <v>5650</v>
      </c>
      <c r="G917" s="186">
        <v>5650</v>
      </c>
      <c r="H917" s="186">
        <v>8390</v>
      </c>
      <c r="I917" s="187">
        <v>148.49557522123894</v>
      </c>
      <c r="J917" s="186">
        <v>6641.8240000000005</v>
      </c>
      <c r="K917" s="186">
        <v>6558.4742551510681</v>
      </c>
      <c r="L917" s="186">
        <v>1763.625</v>
      </c>
      <c r="M917" s="186">
        <v>26.890781779235279</v>
      </c>
      <c r="N917" s="188">
        <v>210.75</v>
      </c>
      <c r="O917" s="189">
        <v>468.75</v>
      </c>
      <c r="P917" s="186">
        <v>727.5</v>
      </c>
      <c r="Q917" s="189">
        <v>37.506639742335842</v>
      </c>
      <c r="R917" s="189">
        <v>49.502215054177881</v>
      </c>
      <c r="S917" s="189">
        <v>10959.5</v>
      </c>
      <c r="T917" s="188">
        <v>5778.375</v>
      </c>
      <c r="U917" s="187">
        <v>26.431642979134789</v>
      </c>
      <c r="V917" s="189">
        <v>756</v>
      </c>
      <c r="W917" s="189">
        <v>48</v>
      </c>
      <c r="X917" s="188">
        <v>4974.375</v>
      </c>
      <c r="Y917" s="188">
        <v>421.875</v>
      </c>
      <c r="Z917" s="186">
        <v>887.625</v>
      </c>
      <c r="AA917" s="186">
        <v>43.125</v>
      </c>
      <c r="AB917" s="186">
        <v>0</v>
      </c>
      <c r="AC917" s="186">
        <v>0</v>
      </c>
      <c r="AD917" s="188">
        <v>0</v>
      </c>
      <c r="AE917" s="189">
        <v>475.875</v>
      </c>
      <c r="AF917" s="189">
        <v>475.875</v>
      </c>
      <c r="AG917" s="189">
        <v>0</v>
      </c>
      <c r="AH917" s="191">
        <v>0</v>
      </c>
      <c r="AI917" s="186">
        <v>7340.2709999999997</v>
      </c>
      <c r="AJ917" s="192">
        <v>7506425618347</v>
      </c>
      <c r="AK917" s="192" t="s">
        <v>262</v>
      </c>
      <c r="AL917" s="76"/>
      <c r="AM917" s="75">
        <v>972</v>
      </c>
      <c r="AO917" s="188">
        <v>6566.86</v>
      </c>
      <c r="AP917" s="188">
        <v>5197.1000000000004</v>
      </c>
      <c r="AQ917" s="187">
        <v>56.908619458716039</v>
      </c>
      <c r="AR917" s="188">
        <v>7363.4849999999997</v>
      </c>
      <c r="AS917" s="187">
        <v>80.630691299948737</v>
      </c>
      <c r="AT917" s="188">
        <v>7139.9949999999999</v>
      </c>
      <c r="AU917" s="187">
        <v>88.42740785894803</v>
      </c>
      <c r="AV917" s="188">
        <v>4937.6099999999997</v>
      </c>
      <c r="AW917" s="187">
        <v>73.157537895871613</v>
      </c>
      <c r="AX917" s="188">
        <v>7156.0849999999991</v>
      </c>
      <c r="AY917" s="187">
        <v>102.81211352529296</v>
      </c>
      <c r="AZ917" s="188">
        <v>7231.1149999999998</v>
      </c>
      <c r="BA917" s="187">
        <v>119.45923871428815</v>
      </c>
      <c r="BB917" s="188">
        <v>5747.5999999999995</v>
      </c>
      <c r="BC917" s="187">
        <v>107.65053769079893</v>
      </c>
      <c r="BD917" s="75"/>
      <c r="BE917" s="75"/>
      <c r="BF917" s="75"/>
      <c r="BI917" s="194"/>
    </row>
    <row r="918" spans="1:61" ht="11.25" customHeight="1" x14ac:dyDescent="0.3">
      <c r="A918" s="184" t="s">
        <v>1591</v>
      </c>
      <c r="B918" s="185">
        <v>0</v>
      </c>
      <c r="C918" s="887" t="s">
        <v>1592</v>
      </c>
      <c r="D918" s="284">
        <v>1313.289</v>
      </c>
      <c r="E918" s="91">
        <v>6.1324705040002492</v>
      </c>
      <c r="F918" s="186">
        <v>5120</v>
      </c>
      <c r="G918" s="186">
        <v>5120</v>
      </c>
      <c r="H918" s="186">
        <v>4203</v>
      </c>
      <c r="I918" s="187">
        <v>82.08984375</v>
      </c>
      <c r="J918" s="186">
        <v>6000</v>
      </c>
      <c r="K918" s="186">
        <v>6424.6</v>
      </c>
      <c r="L918" s="186">
        <v>1546.2429999999999</v>
      </c>
      <c r="M918" s="186">
        <v>24.067537278585434</v>
      </c>
      <c r="N918" s="188">
        <v>2950.895</v>
      </c>
      <c r="O918" s="189">
        <v>198.74700000000001</v>
      </c>
      <c r="P918" s="186">
        <v>4355.5469999999996</v>
      </c>
      <c r="Q918" s="189">
        <v>98.363166666666643</v>
      </c>
      <c r="R918" s="189">
        <v>19.850229999999996</v>
      </c>
      <c r="S918" s="189">
        <v>3970.0459999999998</v>
      </c>
      <c r="T918" s="188">
        <v>3970.1769999999997</v>
      </c>
      <c r="U918" s="187">
        <v>18.538945615291219</v>
      </c>
      <c r="V918" s="189">
        <v>0</v>
      </c>
      <c r="W918" s="189">
        <v>1205.905</v>
      </c>
      <c r="X918" s="188">
        <v>2764.2719999999999</v>
      </c>
      <c r="Y918" s="188">
        <v>1421.539</v>
      </c>
      <c r="Z918" s="186">
        <v>386.23599999999999</v>
      </c>
      <c r="AA918" s="186">
        <v>198.74700000000001</v>
      </c>
      <c r="AB918" s="186">
        <v>0</v>
      </c>
      <c r="AC918" s="186">
        <v>0</v>
      </c>
      <c r="AD918" s="188">
        <v>0</v>
      </c>
      <c r="AE918" s="189">
        <v>0</v>
      </c>
      <c r="AF918" s="189">
        <v>0</v>
      </c>
      <c r="AG918" s="189">
        <v>0</v>
      </c>
      <c r="AH918" s="191">
        <v>2</v>
      </c>
      <c r="AI918" s="186">
        <v>0</v>
      </c>
      <c r="AJ918" s="192">
        <v>7506425618347</v>
      </c>
      <c r="AK918" s="192" t="s">
        <v>262</v>
      </c>
      <c r="AL918" s="76"/>
      <c r="AM918" s="75">
        <v>5082</v>
      </c>
      <c r="AO918" s="188">
        <v>148.66333333333333</v>
      </c>
      <c r="AP918" s="188">
        <v>445.99</v>
      </c>
      <c r="AQ918" s="187">
        <v>8.9198000000000004</v>
      </c>
      <c r="AR918" s="188">
        <v>0</v>
      </c>
      <c r="AS918" s="187">
        <v>0</v>
      </c>
      <c r="AT918" s="188">
        <v>0</v>
      </c>
      <c r="AU918" s="187">
        <v>0</v>
      </c>
      <c r="AV918" s="188">
        <v>0</v>
      </c>
      <c r="AW918" s="187">
        <v>0</v>
      </c>
      <c r="AX918" s="188">
        <v>0</v>
      </c>
      <c r="AY918" s="187">
        <v>0</v>
      </c>
      <c r="AZ918" s="188">
        <v>0</v>
      </c>
      <c r="BA918" s="187">
        <v>0</v>
      </c>
      <c r="BB918" s="188">
        <v>0</v>
      </c>
      <c r="BC918" s="187">
        <v>0</v>
      </c>
      <c r="BD918" s="75"/>
      <c r="BE918" s="75"/>
      <c r="BF918" s="75"/>
      <c r="BI918" s="194"/>
    </row>
    <row r="919" spans="1:61" ht="11.25" customHeight="1" x14ac:dyDescent="0.3">
      <c r="A919" s="184" t="s">
        <v>1593</v>
      </c>
      <c r="B919" s="185">
        <v>0</v>
      </c>
      <c r="C919" s="887" t="s">
        <v>631</v>
      </c>
      <c r="D919" s="284">
        <v>1E-4</v>
      </c>
      <c r="E919" s="91">
        <v>0</v>
      </c>
      <c r="F919" s="186">
        <v>0</v>
      </c>
      <c r="G919" s="186">
        <v>0</v>
      </c>
      <c r="H919" s="186">
        <v>0</v>
      </c>
      <c r="I919" s="187">
        <v>0</v>
      </c>
      <c r="J919" s="186">
        <v>0</v>
      </c>
      <c r="K919" s="186">
        <v>0</v>
      </c>
      <c r="L919" s="186">
        <v>0</v>
      </c>
      <c r="M919" s="186">
        <v>0</v>
      </c>
      <c r="N919" s="188">
        <v>0</v>
      </c>
      <c r="O919" s="189">
        <v>0</v>
      </c>
      <c r="P919" s="186">
        <v>0</v>
      </c>
      <c r="Q919" s="189">
        <v>0</v>
      </c>
      <c r="R919" s="189">
        <v>0</v>
      </c>
      <c r="S919" s="189">
        <v>1E-4</v>
      </c>
      <c r="T919" s="188">
        <v>0</v>
      </c>
      <c r="U919" s="187">
        <v>0</v>
      </c>
      <c r="V919" s="189">
        <v>0</v>
      </c>
      <c r="W919" s="189">
        <v>0</v>
      </c>
      <c r="X919" s="188">
        <v>0</v>
      </c>
      <c r="Y919" s="188">
        <v>0</v>
      </c>
      <c r="Z919" s="186">
        <v>0</v>
      </c>
      <c r="AA919" s="186">
        <v>0</v>
      </c>
      <c r="AB919" s="186">
        <v>0</v>
      </c>
      <c r="AC919" s="186">
        <v>0</v>
      </c>
      <c r="AD919" s="188">
        <v>0</v>
      </c>
      <c r="AE919" s="189">
        <v>0</v>
      </c>
      <c r="AF919" s="189">
        <v>0</v>
      </c>
      <c r="AG919" s="189">
        <v>0</v>
      </c>
      <c r="AH919" s="191">
        <v>1</v>
      </c>
      <c r="AI919" s="186">
        <v>0</v>
      </c>
      <c r="AJ919" s="192">
        <v>7506425628810</v>
      </c>
      <c r="AK919" s="192" t="s">
        <v>262</v>
      </c>
      <c r="AL919" s="76"/>
      <c r="AM919" s="75">
        <v>995</v>
      </c>
      <c r="AN919" s="103"/>
      <c r="AO919" s="188">
        <v>0</v>
      </c>
      <c r="AP919" s="188">
        <v>0</v>
      </c>
      <c r="AQ919" s="187">
        <v>0</v>
      </c>
      <c r="AR919" s="188">
        <v>0</v>
      </c>
      <c r="AS919" s="187">
        <v>0</v>
      </c>
      <c r="AT919" s="188">
        <v>0</v>
      </c>
      <c r="AU919" s="187">
        <v>0</v>
      </c>
      <c r="AV919" s="188">
        <v>0</v>
      </c>
      <c r="AW919" s="187">
        <v>0</v>
      </c>
      <c r="AX919" s="188">
        <v>0</v>
      </c>
      <c r="AY919" s="187">
        <v>0</v>
      </c>
      <c r="AZ919" s="188">
        <v>0</v>
      </c>
      <c r="BA919" s="187">
        <v>0</v>
      </c>
      <c r="BB919" s="188">
        <v>0</v>
      </c>
      <c r="BC919" s="187">
        <v>0</v>
      </c>
      <c r="BD919" s="75"/>
      <c r="BE919" s="75"/>
      <c r="BF919" s="75"/>
      <c r="BI919" s="75"/>
    </row>
    <row r="920" spans="1:61" ht="11.25" customHeight="1" x14ac:dyDescent="0.3">
      <c r="A920" s="184" t="s">
        <v>1594</v>
      </c>
      <c r="B920" s="185">
        <v>0</v>
      </c>
      <c r="C920" s="887" t="s">
        <v>632</v>
      </c>
      <c r="D920" s="284">
        <v>1E-4</v>
      </c>
      <c r="E920" s="91">
        <v>0</v>
      </c>
      <c r="F920" s="186">
        <v>0</v>
      </c>
      <c r="G920" s="186">
        <v>0</v>
      </c>
      <c r="H920" s="186">
        <v>0</v>
      </c>
      <c r="I920" s="187">
        <v>0</v>
      </c>
      <c r="J920" s="186">
        <v>0</v>
      </c>
      <c r="K920" s="186">
        <v>0</v>
      </c>
      <c r="L920" s="186">
        <v>0</v>
      </c>
      <c r="M920" s="186">
        <v>0</v>
      </c>
      <c r="N920" s="188">
        <v>0</v>
      </c>
      <c r="O920" s="189">
        <v>0</v>
      </c>
      <c r="P920" s="186">
        <v>0</v>
      </c>
      <c r="Q920" s="189">
        <v>0</v>
      </c>
      <c r="R920" s="189">
        <v>0</v>
      </c>
      <c r="S920" s="189">
        <v>1E-4</v>
      </c>
      <c r="T920" s="188">
        <v>0</v>
      </c>
      <c r="U920" s="187">
        <v>0</v>
      </c>
      <c r="V920" s="189">
        <v>0</v>
      </c>
      <c r="W920" s="189">
        <v>0</v>
      </c>
      <c r="X920" s="188">
        <v>0</v>
      </c>
      <c r="Y920" s="188">
        <v>0</v>
      </c>
      <c r="Z920" s="186">
        <v>0</v>
      </c>
      <c r="AA920" s="186">
        <v>0</v>
      </c>
      <c r="AB920" s="186">
        <v>0</v>
      </c>
      <c r="AC920" s="186">
        <v>0</v>
      </c>
      <c r="AD920" s="188">
        <v>0</v>
      </c>
      <c r="AE920" s="189">
        <v>0</v>
      </c>
      <c r="AF920" s="189">
        <v>0</v>
      </c>
      <c r="AG920" s="189">
        <v>0</v>
      </c>
      <c r="AH920" s="191">
        <v>0</v>
      </c>
      <c r="AI920" s="186">
        <v>0</v>
      </c>
      <c r="AJ920" s="192">
        <v>7506425628827</v>
      </c>
      <c r="AK920" s="192" t="s">
        <v>262</v>
      </c>
      <c r="AL920" s="76"/>
      <c r="AM920" s="75">
        <v>996</v>
      </c>
      <c r="AN920" s="103"/>
      <c r="AO920" s="188">
        <v>0</v>
      </c>
      <c r="AP920" s="188">
        <v>0</v>
      </c>
      <c r="AQ920" s="187">
        <v>0</v>
      </c>
      <c r="AR920" s="188">
        <v>0</v>
      </c>
      <c r="AS920" s="187">
        <v>0</v>
      </c>
      <c r="AT920" s="188">
        <v>0</v>
      </c>
      <c r="AU920" s="187">
        <v>0</v>
      </c>
      <c r="AV920" s="188">
        <v>0</v>
      </c>
      <c r="AW920" s="187">
        <v>0</v>
      </c>
      <c r="AX920" s="188">
        <v>0</v>
      </c>
      <c r="AY920" s="187">
        <v>0</v>
      </c>
      <c r="AZ920" s="188">
        <v>0</v>
      </c>
      <c r="BA920" s="187">
        <v>0</v>
      </c>
      <c r="BB920" s="188">
        <v>0</v>
      </c>
      <c r="BC920" s="187">
        <v>0</v>
      </c>
      <c r="BD920" s="75"/>
      <c r="BE920" s="75"/>
      <c r="BF920" s="75"/>
      <c r="BI920" s="75"/>
    </row>
    <row r="921" spans="1:61" ht="11.25" customHeight="1" x14ac:dyDescent="0.3">
      <c r="A921" s="184" t="s">
        <v>1595</v>
      </c>
      <c r="B921" s="185">
        <v>0</v>
      </c>
      <c r="C921" s="887" t="s">
        <v>633</v>
      </c>
      <c r="D921" s="284">
        <v>1E-4</v>
      </c>
      <c r="E921" s="91">
        <v>0</v>
      </c>
      <c r="F921" s="186">
        <v>0</v>
      </c>
      <c r="G921" s="186">
        <v>0</v>
      </c>
      <c r="H921" s="186">
        <v>0</v>
      </c>
      <c r="I921" s="187">
        <v>0</v>
      </c>
      <c r="J921" s="186">
        <v>0</v>
      </c>
      <c r="K921" s="186">
        <v>0</v>
      </c>
      <c r="L921" s="186">
        <v>0</v>
      </c>
      <c r="M921" s="186">
        <v>0</v>
      </c>
      <c r="N921" s="188">
        <v>0</v>
      </c>
      <c r="O921" s="189">
        <v>0</v>
      </c>
      <c r="P921" s="186">
        <v>0</v>
      </c>
      <c r="Q921" s="189">
        <v>0</v>
      </c>
      <c r="R921" s="189">
        <v>0</v>
      </c>
      <c r="S921" s="189">
        <v>1E-4</v>
      </c>
      <c r="T921" s="188">
        <v>0</v>
      </c>
      <c r="U921" s="187">
        <v>0</v>
      </c>
      <c r="V921" s="189">
        <v>0</v>
      </c>
      <c r="W921" s="189">
        <v>0</v>
      </c>
      <c r="X921" s="188">
        <v>0</v>
      </c>
      <c r="Y921" s="188">
        <v>0</v>
      </c>
      <c r="Z921" s="186">
        <v>0</v>
      </c>
      <c r="AA921" s="186">
        <v>0</v>
      </c>
      <c r="AB921" s="186">
        <v>0</v>
      </c>
      <c r="AC921" s="186">
        <v>0</v>
      </c>
      <c r="AD921" s="188">
        <v>0</v>
      </c>
      <c r="AE921" s="189">
        <v>0</v>
      </c>
      <c r="AF921" s="189">
        <v>0</v>
      </c>
      <c r="AG921" s="189">
        <v>0</v>
      </c>
      <c r="AH921" s="191">
        <v>0</v>
      </c>
      <c r="AI921" s="186">
        <v>0</v>
      </c>
      <c r="AJ921" s="192">
        <v>7506425630417</v>
      </c>
      <c r="AK921" s="192" t="s">
        <v>505</v>
      </c>
      <c r="AL921" s="76"/>
      <c r="AM921" s="75">
        <v>997</v>
      </c>
      <c r="AN921" s="103"/>
      <c r="AO921" s="188">
        <v>0</v>
      </c>
      <c r="AP921" s="188">
        <v>0</v>
      </c>
      <c r="AQ921" s="187">
        <v>0</v>
      </c>
      <c r="AR921" s="188">
        <v>0</v>
      </c>
      <c r="AS921" s="187">
        <v>0</v>
      </c>
      <c r="AT921" s="188">
        <v>0</v>
      </c>
      <c r="AU921" s="187">
        <v>0</v>
      </c>
      <c r="AV921" s="188">
        <v>0</v>
      </c>
      <c r="AW921" s="187">
        <v>0</v>
      </c>
      <c r="AX921" s="188">
        <v>0</v>
      </c>
      <c r="AY921" s="187">
        <v>0</v>
      </c>
      <c r="AZ921" s="188">
        <v>0</v>
      </c>
      <c r="BA921" s="187">
        <v>0</v>
      </c>
      <c r="BB921" s="188">
        <v>0</v>
      </c>
      <c r="BC921" s="187">
        <v>0</v>
      </c>
      <c r="BD921" s="75"/>
      <c r="BE921" s="75"/>
      <c r="BF921" s="75"/>
      <c r="BI921" s="75"/>
    </row>
    <row r="922" spans="1:61" ht="11.25" customHeight="1" x14ac:dyDescent="0.3">
      <c r="A922" s="184" t="s">
        <v>1596</v>
      </c>
      <c r="B922" s="185">
        <v>0</v>
      </c>
      <c r="C922" s="887" t="s">
        <v>634</v>
      </c>
      <c r="D922" s="284">
        <v>1E-4</v>
      </c>
      <c r="E922" s="91">
        <v>0</v>
      </c>
      <c r="F922" s="186">
        <v>0</v>
      </c>
      <c r="G922" s="186">
        <v>0</v>
      </c>
      <c r="H922" s="186">
        <v>0</v>
      </c>
      <c r="I922" s="187">
        <v>0</v>
      </c>
      <c r="J922" s="186">
        <v>0</v>
      </c>
      <c r="K922" s="186">
        <v>0</v>
      </c>
      <c r="L922" s="186">
        <v>0</v>
      </c>
      <c r="M922" s="186">
        <v>0</v>
      </c>
      <c r="N922" s="188">
        <v>0</v>
      </c>
      <c r="O922" s="189">
        <v>0</v>
      </c>
      <c r="P922" s="186">
        <v>0</v>
      </c>
      <c r="Q922" s="189">
        <v>0</v>
      </c>
      <c r="R922" s="189">
        <v>0</v>
      </c>
      <c r="S922" s="189">
        <v>1E-4</v>
      </c>
      <c r="T922" s="188">
        <v>0</v>
      </c>
      <c r="U922" s="187">
        <v>0</v>
      </c>
      <c r="V922" s="189">
        <v>0</v>
      </c>
      <c r="W922" s="189">
        <v>0</v>
      </c>
      <c r="X922" s="188">
        <v>0</v>
      </c>
      <c r="Y922" s="188">
        <v>0</v>
      </c>
      <c r="Z922" s="186">
        <v>0</v>
      </c>
      <c r="AA922" s="186">
        <v>0</v>
      </c>
      <c r="AB922" s="186">
        <v>0</v>
      </c>
      <c r="AC922" s="186">
        <v>0</v>
      </c>
      <c r="AD922" s="188">
        <v>0</v>
      </c>
      <c r="AE922" s="189">
        <v>0</v>
      </c>
      <c r="AF922" s="189">
        <v>0</v>
      </c>
      <c r="AG922" s="189">
        <v>0</v>
      </c>
      <c r="AH922" s="191">
        <v>0</v>
      </c>
      <c r="AI922" s="186">
        <v>0</v>
      </c>
      <c r="AJ922" s="192">
        <v>7506425631025</v>
      </c>
      <c r="AK922" s="192" t="s">
        <v>262</v>
      </c>
      <c r="AL922" s="76"/>
      <c r="AM922" s="75">
        <v>1000</v>
      </c>
      <c r="AN922" s="103"/>
      <c r="AO922" s="188">
        <v>0</v>
      </c>
      <c r="AP922" s="188">
        <v>0</v>
      </c>
      <c r="AQ922" s="187">
        <v>0</v>
      </c>
      <c r="AR922" s="188">
        <v>0</v>
      </c>
      <c r="AS922" s="187">
        <v>0</v>
      </c>
      <c r="AT922" s="188">
        <v>0</v>
      </c>
      <c r="AU922" s="187">
        <v>0</v>
      </c>
      <c r="AV922" s="188">
        <v>0</v>
      </c>
      <c r="AW922" s="187">
        <v>0</v>
      </c>
      <c r="AX922" s="188">
        <v>0</v>
      </c>
      <c r="AY922" s="187">
        <v>0</v>
      </c>
      <c r="AZ922" s="188">
        <v>0</v>
      </c>
      <c r="BA922" s="187">
        <v>0</v>
      </c>
      <c r="BB922" s="188">
        <v>0</v>
      </c>
      <c r="BC922" s="187">
        <v>0</v>
      </c>
      <c r="BD922" s="75"/>
      <c r="BE922" s="75"/>
      <c r="BF922" s="75"/>
      <c r="BI922" s="75"/>
    </row>
    <row r="923" spans="1:61" ht="11.25" customHeight="1" x14ac:dyDescent="0.3">
      <c r="A923" s="184" t="s">
        <v>1597</v>
      </c>
      <c r="B923" s="185">
        <v>0</v>
      </c>
      <c r="C923" s="887" t="s">
        <v>1598</v>
      </c>
      <c r="D923" s="284">
        <v>29.5</v>
      </c>
      <c r="E923" s="91">
        <v>0</v>
      </c>
      <c r="F923" s="186">
        <v>0</v>
      </c>
      <c r="G923" s="186">
        <v>0</v>
      </c>
      <c r="H923" s="186">
        <v>0</v>
      </c>
      <c r="I923" s="187">
        <v>0</v>
      </c>
      <c r="J923" s="186">
        <v>0</v>
      </c>
      <c r="K923" s="186">
        <v>0</v>
      </c>
      <c r="L923" s="186">
        <v>0</v>
      </c>
      <c r="M923" s="186">
        <v>0</v>
      </c>
      <c r="N923" s="188">
        <v>0</v>
      </c>
      <c r="O923" s="189">
        <v>0</v>
      </c>
      <c r="P923" s="186">
        <v>0</v>
      </c>
      <c r="Q923" s="189">
        <v>0</v>
      </c>
      <c r="R923" s="189">
        <v>0</v>
      </c>
      <c r="S923" s="189">
        <v>29.5</v>
      </c>
      <c r="T923" s="188">
        <v>29.5</v>
      </c>
      <c r="U923" s="187">
        <v>0</v>
      </c>
      <c r="V923" s="189">
        <v>0</v>
      </c>
      <c r="W923" s="189">
        <v>0</v>
      </c>
      <c r="X923" s="188">
        <v>29.5</v>
      </c>
      <c r="Y923" s="188">
        <v>29.5</v>
      </c>
      <c r="Z923" s="186">
        <v>0</v>
      </c>
      <c r="AA923" s="186">
        <v>0</v>
      </c>
      <c r="AB923" s="186">
        <v>0</v>
      </c>
      <c r="AC923" s="186">
        <v>0</v>
      </c>
      <c r="AD923" s="188">
        <v>0</v>
      </c>
      <c r="AE923" s="189">
        <v>0</v>
      </c>
      <c r="AF923" s="189">
        <v>0</v>
      </c>
      <c r="AG923" s="189">
        <v>0</v>
      </c>
      <c r="AH923" s="191">
        <v>0</v>
      </c>
      <c r="AI923" s="186">
        <v>0</v>
      </c>
      <c r="AJ923" s="192">
        <v>7506425631025</v>
      </c>
      <c r="AK923" s="192" t="s">
        <v>262</v>
      </c>
      <c r="AL923" s="76"/>
      <c r="AM923" s="75">
        <v>5088</v>
      </c>
      <c r="AN923" s="103"/>
      <c r="AO923" s="188">
        <v>0</v>
      </c>
      <c r="AP923" s="188">
        <v>0</v>
      </c>
      <c r="AQ923" s="187">
        <v>0</v>
      </c>
      <c r="AR923" s="188">
        <v>0</v>
      </c>
      <c r="AS923" s="187">
        <v>0</v>
      </c>
      <c r="AT923" s="188">
        <v>0</v>
      </c>
      <c r="AU923" s="187">
        <v>0</v>
      </c>
      <c r="AV923" s="188">
        <v>0</v>
      </c>
      <c r="AW923" s="187">
        <v>0</v>
      </c>
      <c r="AX923" s="188">
        <v>0</v>
      </c>
      <c r="AY923" s="187">
        <v>0</v>
      </c>
      <c r="AZ923" s="188">
        <v>0</v>
      </c>
      <c r="BA923" s="187">
        <v>0</v>
      </c>
      <c r="BB923" s="188">
        <v>0</v>
      </c>
      <c r="BC923" s="187">
        <v>0</v>
      </c>
      <c r="BD923" s="75"/>
      <c r="BE923" s="75"/>
      <c r="BF923" s="75"/>
      <c r="BI923" s="75"/>
    </row>
    <row r="924" spans="1:61" ht="11.25" customHeight="1" x14ac:dyDescent="0.3">
      <c r="A924" s="184" t="s">
        <v>1599</v>
      </c>
      <c r="B924" s="185">
        <v>0</v>
      </c>
      <c r="C924" s="882" t="s">
        <v>126</v>
      </c>
      <c r="D924" s="284">
        <v>1E-4</v>
      </c>
      <c r="E924" s="91">
        <v>0</v>
      </c>
      <c r="F924" s="186">
        <v>0</v>
      </c>
      <c r="G924" s="186">
        <v>0</v>
      </c>
      <c r="H924" s="186">
        <v>0</v>
      </c>
      <c r="I924" s="187">
        <v>0</v>
      </c>
      <c r="J924" s="186">
        <v>0</v>
      </c>
      <c r="K924" s="186">
        <v>0</v>
      </c>
      <c r="L924" s="186">
        <v>0</v>
      </c>
      <c r="M924" s="186">
        <v>0</v>
      </c>
      <c r="N924" s="188">
        <v>0</v>
      </c>
      <c r="O924" s="189">
        <v>1809.1889999999999</v>
      </c>
      <c r="P924" s="186">
        <v>1809.1889999999999</v>
      </c>
      <c r="Q924" s="189">
        <v>0</v>
      </c>
      <c r="R924" s="189">
        <v>0</v>
      </c>
      <c r="S924" s="189">
        <v>1E-4</v>
      </c>
      <c r="T924" s="188">
        <v>0</v>
      </c>
      <c r="U924" s="187">
        <v>0</v>
      </c>
      <c r="V924" s="189">
        <v>0</v>
      </c>
      <c r="W924" s="189">
        <v>0</v>
      </c>
      <c r="X924" s="188">
        <v>0</v>
      </c>
      <c r="Y924" s="188">
        <v>0</v>
      </c>
      <c r="Z924" s="186">
        <v>0</v>
      </c>
      <c r="AA924" s="186">
        <v>0</v>
      </c>
      <c r="AB924" s="186">
        <v>0</v>
      </c>
      <c r="AC924" s="186">
        <v>0</v>
      </c>
      <c r="AD924" s="188">
        <v>0</v>
      </c>
      <c r="AE924" s="189">
        <v>0</v>
      </c>
      <c r="AF924" s="189">
        <v>0</v>
      </c>
      <c r="AG924" s="189">
        <v>0</v>
      </c>
      <c r="AH924" s="191">
        <v>0</v>
      </c>
      <c r="AI924" s="186">
        <v>0</v>
      </c>
      <c r="AJ924" s="192">
        <v>7501007703909</v>
      </c>
      <c r="AK924" s="192" t="s">
        <v>262</v>
      </c>
      <c r="AL924" s="76"/>
      <c r="AM924" s="75">
        <v>377</v>
      </c>
      <c r="AO924" s="188">
        <v>0</v>
      </c>
      <c r="AP924" s="188">
        <v>0</v>
      </c>
      <c r="AQ924" s="187">
        <v>0</v>
      </c>
      <c r="AR924" s="188">
        <v>0</v>
      </c>
      <c r="AS924" s="187">
        <v>0</v>
      </c>
      <c r="AT924" s="188">
        <v>0</v>
      </c>
      <c r="AU924" s="187">
        <v>0</v>
      </c>
      <c r="AV924" s="188">
        <v>0</v>
      </c>
      <c r="AW924" s="187">
        <v>0</v>
      </c>
      <c r="AX924" s="188">
        <v>0</v>
      </c>
      <c r="AY924" s="187">
        <v>0</v>
      </c>
      <c r="AZ924" s="188">
        <v>0</v>
      </c>
      <c r="BA924" s="187">
        <v>0</v>
      </c>
      <c r="BB924" s="188">
        <v>0</v>
      </c>
      <c r="BC924" s="187">
        <v>0</v>
      </c>
      <c r="BD924" s="75"/>
      <c r="BE924" s="75"/>
      <c r="BF924" s="75"/>
      <c r="BI924" s="194"/>
    </row>
    <row r="925" spans="1:61" ht="11.25" customHeight="1" x14ac:dyDescent="0.3">
      <c r="A925" s="184" t="s">
        <v>1600</v>
      </c>
      <c r="B925" s="185">
        <v>0</v>
      </c>
      <c r="C925" s="877" t="s">
        <v>539</v>
      </c>
      <c r="D925" s="284">
        <v>1E-4</v>
      </c>
      <c r="E925" s="91">
        <v>0</v>
      </c>
      <c r="F925" s="186">
        <v>0</v>
      </c>
      <c r="G925" s="186">
        <v>0</v>
      </c>
      <c r="H925" s="186">
        <v>0</v>
      </c>
      <c r="I925" s="187">
        <v>0</v>
      </c>
      <c r="J925" s="186">
        <v>0</v>
      </c>
      <c r="K925" s="186">
        <v>0</v>
      </c>
      <c r="L925" s="186">
        <v>0</v>
      </c>
      <c r="M925" s="186">
        <v>0</v>
      </c>
      <c r="N925" s="188">
        <v>0</v>
      </c>
      <c r="O925" s="189">
        <v>0</v>
      </c>
      <c r="P925" s="186">
        <v>0</v>
      </c>
      <c r="Q925" s="189">
        <v>0</v>
      </c>
      <c r="R925" s="189">
        <v>0</v>
      </c>
      <c r="S925" s="189">
        <v>1E-4</v>
      </c>
      <c r="T925" s="188">
        <v>0</v>
      </c>
      <c r="U925" s="187">
        <v>0</v>
      </c>
      <c r="V925" s="189">
        <v>0</v>
      </c>
      <c r="W925" s="189">
        <v>0</v>
      </c>
      <c r="X925" s="188">
        <v>0</v>
      </c>
      <c r="Y925" s="188">
        <v>0</v>
      </c>
      <c r="Z925" s="186">
        <v>0</v>
      </c>
      <c r="AA925" s="186">
        <v>0</v>
      </c>
      <c r="AB925" s="186">
        <v>0</v>
      </c>
      <c r="AC925" s="186">
        <v>0</v>
      </c>
      <c r="AD925" s="188">
        <v>0</v>
      </c>
      <c r="AE925" s="189">
        <v>0</v>
      </c>
      <c r="AF925" s="189">
        <v>0</v>
      </c>
      <c r="AG925" s="189">
        <v>0</v>
      </c>
      <c r="AH925" s="191">
        <v>0</v>
      </c>
      <c r="AI925" s="186">
        <v>0</v>
      </c>
      <c r="AJ925" s="192">
        <v>7506425617838</v>
      </c>
      <c r="AK925" s="192" t="s">
        <v>262</v>
      </c>
      <c r="AL925" s="76"/>
      <c r="AM925" s="75">
        <v>967</v>
      </c>
      <c r="AO925" s="188">
        <v>0</v>
      </c>
      <c r="AP925" s="188">
        <v>0</v>
      </c>
      <c r="AQ925" s="187">
        <v>0</v>
      </c>
      <c r="AR925" s="188">
        <v>0</v>
      </c>
      <c r="AS925" s="187">
        <v>0</v>
      </c>
      <c r="AT925" s="188">
        <v>0</v>
      </c>
      <c r="AU925" s="187">
        <v>0</v>
      </c>
      <c r="AV925" s="188">
        <v>0</v>
      </c>
      <c r="AW925" s="187">
        <v>0</v>
      </c>
      <c r="AX925" s="188">
        <v>0</v>
      </c>
      <c r="AY925" s="187">
        <v>0</v>
      </c>
      <c r="AZ925" s="188">
        <v>0</v>
      </c>
      <c r="BA925" s="187">
        <v>0</v>
      </c>
      <c r="BB925" s="188">
        <v>0</v>
      </c>
      <c r="BC925" s="187">
        <v>0</v>
      </c>
      <c r="BD925" s="75"/>
      <c r="BE925" s="75"/>
      <c r="BF925" s="75"/>
      <c r="BI925" s="194"/>
    </row>
    <row r="926" spans="1:61" ht="11.25" customHeight="1" x14ac:dyDescent="0.3">
      <c r="A926" s="184" t="s">
        <v>1601</v>
      </c>
      <c r="B926" s="185">
        <v>0</v>
      </c>
      <c r="C926" s="879" t="s">
        <v>540</v>
      </c>
      <c r="D926" s="284">
        <v>1767.75</v>
      </c>
      <c r="E926" s="91">
        <v>6.4025022812907553</v>
      </c>
      <c r="F926" s="186">
        <v>7700</v>
      </c>
      <c r="G926" s="186">
        <v>7700</v>
      </c>
      <c r="H926" s="186">
        <v>18456</v>
      </c>
      <c r="I926" s="187">
        <v>239.68831168831167</v>
      </c>
      <c r="J926" s="186">
        <v>7647.7150000000001</v>
      </c>
      <c r="K926" s="186">
        <v>8283.0895906074638</v>
      </c>
      <c r="L926" s="186">
        <v>1668.75</v>
      </c>
      <c r="M926" s="186">
        <v>20.146468075055765</v>
      </c>
      <c r="N926" s="188">
        <v>76.5</v>
      </c>
      <c r="O926" s="189">
        <v>519</v>
      </c>
      <c r="P926" s="186">
        <v>659.25</v>
      </c>
      <c r="Q926" s="189">
        <v>30.440464897031333</v>
      </c>
      <c r="R926" s="189">
        <v>72.78644667067222</v>
      </c>
      <c r="S926" s="189">
        <v>18555</v>
      </c>
      <c r="T926" s="188">
        <v>18470.25</v>
      </c>
      <c r="U926" s="187">
        <v>66.896234060817761</v>
      </c>
      <c r="V926" s="189">
        <v>3267.75</v>
      </c>
      <c r="W926" s="189">
        <v>63.75</v>
      </c>
      <c r="X926" s="188">
        <v>15138.75</v>
      </c>
      <c r="Y926" s="188">
        <v>10101</v>
      </c>
      <c r="Z926" s="186">
        <v>2880</v>
      </c>
      <c r="AA926" s="186">
        <v>76.5</v>
      </c>
      <c r="AB926" s="186">
        <v>0</v>
      </c>
      <c r="AC926" s="186">
        <v>0</v>
      </c>
      <c r="AD926" s="188">
        <v>12</v>
      </c>
      <c r="AE926" s="189">
        <v>351.75</v>
      </c>
      <c r="AF926" s="189">
        <v>351.75</v>
      </c>
      <c r="AG926" s="189">
        <v>12</v>
      </c>
      <c r="AH926" s="191">
        <v>0</v>
      </c>
      <c r="AI926" s="186">
        <v>8295.4029999999984</v>
      </c>
      <c r="AJ926" s="192">
        <v>7506425617845</v>
      </c>
      <c r="AK926" s="192" t="s">
        <v>262</v>
      </c>
      <c r="AL926" s="76"/>
      <c r="AM926" s="75">
        <v>968</v>
      </c>
      <c r="AO926" s="188">
        <v>3983.75</v>
      </c>
      <c r="AP926" s="188">
        <v>3574.5</v>
      </c>
      <c r="AQ926" s="187">
        <v>41.66381098511922</v>
      </c>
      <c r="AR926" s="188">
        <v>5834.25</v>
      </c>
      <c r="AS926" s="187">
        <v>70.998302393078134</v>
      </c>
      <c r="AT926" s="188">
        <v>2542.5</v>
      </c>
      <c r="AU926" s="187">
        <v>30.719670351657761</v>
      </c>
      <c r="AV926" s="188">
        <v>12378.75</v>
      </c>
      <c r="AW926" s="187">
        <v>66.758948570896052</v>
      </c>
      <c r="AX926" s="188">
        <v>17575.5</v>
      </c>
      <c r="AY926" s="187">
        <v>96.334572428355287</v>
      </c>
      <c r="AZ926" s="188">
        <v>16524</v>
      </c>
      <c r="BA926" s="187">
        <v>84.400211460224781</v>
      </c>
      <c r="BB926" s="188">
        <v>13842.75</v>
      </c>
      <c r="BC926" s="187">
        <v>87.152886098256062</v>
      </c>
      <c r="BD926" s="75"/>
      <c r="BE926" s="75"/>
      <c r="BF926" s="75"/>
      <c r="BI926" s="194"/>
    </row>
    <row r="927" spans="1:61" ht="11.25" customHeight="1" x14ac:dyDescent="0.3">
      <c r="A927" s="184" t="s">
        <v>1599</v>
      </c>
      <c r="B927" s="185">
        <v>0</v>
      </c>
      <c r="C927" s="881" t="s">
        <v>254</v>
      </c>
      <c r="D927" s="284">
        <v>7702.956000000001</v>
      </c>
      <c r="E927" s="91">
        <v>19.024001131917537</v>
      </c>
      <c r="F927" s="186">
        <v>6100</v>
      </c>
      <c r="G927" s="186">
        <v>6100</v>
      </c>
      <c r="H927" s="186">
        <v>5215</v>
      </c>
      <c r="I927" s="187">
        <v>85.491803278688522</v>
      </c>
      <c r="J927" s="186">
        <v>13148.237000000001</v>
      </c>
      <c r="K927" s="186">
        <v>12147.217527878021</v>
      </c>
      <c r="L927" s="186">
        <v>1349.9679999999998</v>
      </c>
      <c r="M927" s="186">
        <v>11.113392815283055</v>
      </c>
      <c r="N927" s="188">
        <v>94.905000000000001</v>
      </c>
      <c r="O927" s="189">
        <v>0</v>
      </c>
      <c r="P927" s="186">
        <v>309.69</v>
      </c>
      <c r="Q927" s="189">
        <v>12.622665685140905</v>
      </c>
      <c r="R927" s="189">
        <v>26.394385802446369</v>
      </c>
      <c r="S927" s="189">
        <v>11567.988000000001</v>
      </c>
      <c r="T927" s="188">
        <v>11396.592000000001</v>
      </c>
      <c r="U927" s="187">
        <v>28.14617909124787</v>
      </c>
      <c r="V927" s="189">
        <v>5914.08</v>
      </c>
      <c r="W927" s="189">
        <v>214.785</v>
      </c>
      <c r="X927" s="188">
        <v>5267.7270000000008</v>
      </c>
      <c r="Y927" s="188">
        <v>545.12099999999998</v>
      </c>
      <c r="Z927" s="186">
        <v>0</v>
      </c>
      <c r="AA927" s="186">
        <v>0</v>
      </c>
      <c r="AB927" s="186">
        <v>0</v>
      </c>
      <c r="AC927" s="186">
        <v>0</v>
      </c>
      <c r="AD927" s="188">
        <v>220.46000000000004</v>
      </c>
      <c r="AE927" s="189">
        <v>0</v>
      </c>
      <c r="AF927" s="189">
        <v>0</v>
      </c>
      <c r="AG927" s="189">
        <v>0</v>
      </c>
      <c r="AH927" s="191">
        <v>0</v>
      </c>
      <c r="AI927" s="186">
        <v>10936.138000000001</v>
      </c>
      <c r="AJ927" s="192">
        <v>7501007703909</v>
      </c>
      <c r="AK927" s="192">
        <v>377</v>
      </c>
      <c r="AL927" s="76"/>
      <c r="AM927" s="75">
        <v>920</v>
      </c>
      <c r="AO927" s="188">
        <v>7737.6916666666657</v>
      </c>
      <c r="AP927" s="188">
        <v>6772.875</v>
      </c>
      <c r="AQ927" s="187">
        <v>48.198994570200867</v>
      </c>
      <c r="AR927" s="188">
        <v>8828.4920000000002</v>
      </c>
      <c r="AS927" s="187">
        <v>59.555167657544757</v>
      </c>
      <c r="AT927" s="188">
        <v>7611.7079999999987</v>
      </c>
      <c r="AU927" s="187">
        <v>52.03247164063405</v>
      </c>
      <c r="AV927" s="188">
        <v>7195.808</v>
      </c>
      <c r="AW927" s="187">
        <v>65.924558891001325</v>
      </c>
      <c r="AX927" s="188">
        <v>8578.4250000000011</v>
      </c>
      <c r="AY927" s="187">
        <v>77.393124875442325</v>
      </c>
      <c r="AZ927" s="188">
        <v>9175.4889999999996</v>
      </c>
      <c r="BA927" s="187">
        <v>75.667876710899705</v>
      </c>
      <c r="BB927" s="188">
        <v>10460.198999999999</v>
      </c>
      <c r="BC927" s="187">
        <v>100.32576479676169</v>
      </c>
      <c r="BD927" s="75"/>
      <c r="BE927" s="75"/>
      <c r="BF927" s="75"/>
      <c r="BI927" s="194"/>
    </row>
    <row r="928" spans="1:61" ht="11.25" customHeight="1" x14ac:dyDescent="0.3">
      <c r="A928" s="184" t="s">
        <v>1602</v>
      </c>
      <c r="B928" s="185">
        <v>0</v>
      </c>
      <c r="C928" s="881" t="s">
        <v>1603</v>
      </c>
      <c r="D928" s="284">
        <v>210.12300000000002</v>
      </c>
      <c r="E928" s="91">
        <v>0</v>
      </c>
      <c r="F928" s="186">
        <v>0</v>
      </c>
      <c r="G928" s="186">
        <v>0</v>
      </c>
      <c r="H928" s="186">
        <v>0</v>
      </c>
      <c r="I928" s="187">
        <v>0</v>
      </c>
      <c r="J928" s="186">
        <v>0</v>
      </c>
      <c r="K928" s="186">
        <v>0</v>
      </c>
      <c r="L928" s="186">
        <v>1.665</v>
      </c>
      <c r="M928" s="186">
        <v>0</v>
      </c>
      <c r="N928" s="188">
        <v>20.646000000000001</v>
      </c>
      <c r="O928" s="189">
        <v>20.978999999999999</v>
      </c>
      <c r="P928" s="186">
        <v>44.289000000000001</v>
      </c>
      <c r="Q928" s="189">
        <v>0</v>
      </c>
      <c r="R928" s="189">
        <v>0</v>
      </c>
      <c r="S928" s="189">
        <v>208.45800000000003</v>
      </c>
      <c r="T928" s="188">
        <v>209.45699999999999</v>
      </c>
      <c r="U928" s="187">
        <v>0</v>
      </c>
      <c r="V928" s="189">
        <v>0</v>
      </c>
      <c r="W928" s="189">
        <v>2.6640000000000001</v>
      </c>
      <c r="X928" s="188">
        <v>206.79300000000001</v>
      </c>
      <c r="Y928" s="188">
        <v>0</v>
      </c>
      <c r="Z928" s="186">
        <v>0</v>
      </c>
      <c r="AA928" s="186">
        <v>0</v>
      </c>
      <c r="AB928" s="186">
        <v>0</v>
      </c>
      <c r="AC928" s="186">
        <v>0</v>
      </c>
      <c r="AD928" s="188">
        <v>0</v>
      </c>
      <c r="AE928" s="189">
        <v>0</v>
      </c>
      <c r="AF928" s="189">
        <v>0</v>
      </c>
      <c r="AG928" s="189">
        <v>0</v>
      </c>
      <c r="AH928" s="191">
        <v>0</v>
      </c>
      <c r="AI928" s="186">
        <v>0</v>
      </c>
      <c r="AJ928" s="192">
        <v>7501007703909</v>
      </c>
      <c r="AK928" s="192">
        <v>377</v>
      </c>
      <c r="AL928" s="76"/>
      <c r="AM928" s="75">
        <v>1026</v>
      </c>
      <c r="AO928" s="188">
        <v>8257.9483333333337</v>
      </c>
      <c r="AP928" s="188">
        <v>868.44799999999998</v>
      </c>
      <c r="AQ928" s="187">
        <v>0</v>
      </c>
      <c r="AR928" s="188">
        <v>12246.403</v>
      </c>
      <c r="AS928" s="187">
        <v>0</v>
      </c>
      <c r="AT928" s="188">
        <v>11658.994000000001</v>
      </c>
      <c r="AU928" s="187">
        <v>0</v>
      </c>
      <c r="AV928" s="188">
        <v>9212.114999999998</v>
      </c>
      <c r="AW928" s="187">
        <v>0</v>
      </c>
      <c r="AX928" s="188">
        <v>8438.2199999999993</v>
      </c>
      <c r="AY928" s="187">
        <v>168.76439999999999</v>
      </c>
      <c r="AZ928" s="188">
        <v>0.33600000000000002</v>
      </c>
      <c r="BA928" s="187">
        <v>1.6800000000000001E-3</v>
      </c>
      <c r="BB928" s="188">
        <v>-14.97399999999999</v>
      </c>
      <c r="BC928" s="187">
        <v>0</v>
      </c>
      <c r="BD928" s="75"/>
      <c r="BE928" s="75"/>
      <c r="BF928" s="75"/>
      <c r="BI928" s="194"/>
    </row>
    <row r="929" spans="1:61" ht="11.25" customHeight="1" x14ac:dyDescent="0.3">
      <c r="A929" s="184" t="s">
        <v>1604</v>
      </c>
      <c r="B929" s="54">
        <v>0</v>
      </c>
      <c r="C929" s="888" t="s">
        <v>1605</v>
      </c>
      <c r="D929" s="284">
        <v>1E-4</v>
      </c>
      <c r="E929" s="91">
        <v>0</v>
      </c>
      <c r="F929" s="186">
        <v>0</v>
      </c>
      <c r="G929" s="186">
        <v>0</v>
      </c>
      <c r="H929" s="186">
        <v>0</v>
      </c>
      <c r="I929" s="187">
        <v>0</v>
      </c>
      <c r="J929" s="186">
        <v>0</v>
      </c>
      <c r="K929" s="186">
        <v>0</v>
      </c>
      <c r="L929" s="186">
        <v>0</v>
      </c>
      <c r="M929" s="186">
        <v>0</v>
      </c>
      <c r="N929" s="188">
        <v>0</v>
      </c>
      <c r="O929" s="189">
        <v>0</v>
      </c>
      <c r="P929" s="186">
        <v>0</v>
      </c>
      <c r="Q929" s="189">
        <v>0</v>
      </c>
      <c r="R929" s="189">
        <v>0</v>
      </c>
      <c r="S929" s="189">
        <v>1E-4</v>
      </c>
      <c r="T929" s="188">
        <v>0</v>
      </c>
      <c r="U929" s="187">
        <v>0</v>
      </c>
      <c r="V929" s="189">
        <v>0</v>
      </c>
      <c r="W929" s="189">
        <v>0</v>
      </c>
      <c r="X929" s="188">
        <v>0</v>
      </c>
      <c r="Y929" s="188">
        <v>0</v>
      </c>
      <c r="Z929" s="186">
        <v>0</v>
      </c>
      <c r="AA929" s="186">
        <v>0</v>
      </c>
      <c r="AB929" s="186">
        <v>0</v>
      </c>
      <c r="AC929" s="186">
        <v>0</v>
      </c>
      <c r="AD929" s="188">
        <v>0</v>
      </c>
      <c r="AE929" s="189">
        <v>0</v>
      </c>
      <c r="AF929" s="189">
        <v>0</v>
      </c>
      <c r="AG929" s="189">
        <v>0</v>
      </c>
      <c r="AH929" s="191">
        <v>1</v>
      </c>
      <c r="AI929" s="186">
        <v>0</v>
      </c>
      <c r="AJ929" s="192">
        <v>7506425615841</v>
      </c>
      <c r="AK929" s="192" t="s">
        <v>262</v>
      </c>
      <c r="AL929" s="76"/>
      <c r="AM929" s="75">
        <v>5060</v>
      </c>
      <c r="AO929" s="188">
        <v>0</v>
      </c>
      <c r="AP929" s="188">
        <v>0</v>
      </c>
      <c r="AQ929" s="187">
        <v>0</v>
      </c>
      <c r="AR929" s="188">
        <v>0</v>
      </c>
      <c r="AS929" s="187">
        <v>0</v>
      </c>
      <c r="AT929" s="188">
        <v>0</v>
      </c>
      <c r="AU929" s="187">
        <v>0</v>
      </c>
      <c r="AV929" s="188">
        <v>0</v>
      </c>
      <c r="AW929" s="187">
        <v>0</v>
      </c>
      <c r="AX929" s="188">
        <v>0</v>
      </c>
      <c r="AY929" s="187">
        <v>0</v>
      </c>
      <c r="AZ929" s="188">
        <v>0</v>
      </c>
      <c r="BA929" s="187">
        <v>0</v>
      </c>
      <c r="BB929" s="188">
        <v>0</v>
      </c>
      <c r="BC929" s="187">
        <v>0</v>
      </c>
      <c r="BD929" s="75"/>
      <c r="BE929" s="75"/>
      <c r="BF929" s="75"/>
      <c r="BI929" s="194"/>
    </row>
    <row r="930" spans="1:61" ht="11.25" customHeight="1" x14ac:dyDescent="0.3">
      <c r="A930" s="184" t="s">
        <v>1606</v>
      </c>
      <c r="B930" s="185">
        <v>0</v>
      </c>
      <c r="C930" s="889" t="s">
        <v>541</v>
      </c>
      <c r="D930" s="284">
        <v>22276</v>
      </c>
      <c r="E930" s="91">
        <v>7.4387230347959665</v>
      </c>
      <c r="F930" s="186">
        <v>80330</v>
      </c>
      <c r="G930" s="186">
        <v>80330</v>
      </c>
      <c r="H930" s="186">
        <v>8410</v>
      </c>
      <c r="I930" s="187">
        <v>10.469314079422382</v>
      </c>
      <c r="J930" s="186">
        <v>94501.994999999995</v>
      </c>
      <c r="K930" s="186">
        <v>89838</v>
      </c>
      <c r="L930" s="186">
        <v>12810</v>
      </c>
      <c r="M930" s="186">
        <v>14.258999532491817</v>
      </c>
      <c r="N930" s="188">
        <v>280</v>
      </c>
      <c r="O930" s="189">
        <v>0</v>
      </c>
      <c r="P930" s="186">
        <v>697.5</v>
      </c>
      <c r="Q930" s="189">
        <v>14.293349045170952</v>
      </c>
      <c r="R930" s="189">
        <v>5.6748008335697042</v>
      </c>
      <c r="S930" s="189">
        <v>17876</v>
      </c>
      <c r="T930" s="188">
        <v>15252</v>
      </c>
      <c r="U930" s="187">
        <v>5.0931677018633543</v>
      </c>
      <c r="V930" s="189">
        <v>2496</v>
      </c>
      <c r="W930" s="189">
        <v>417.5</v>
      </c>
      <c r="X930" s="188">
        <v>12338.5</v>
      </c>
      <c r="Y930" s="188">
        <v>2716</v>
      </c>
      <c r="Z930" s="186">
        <v>1413</v>
      </c>
      <c r="AA930" s="186">
        <v>0</v>
      </c>
      <c r="AB930" s="186">
        <v>0</v>
      </c>
      <c r="AC930" s="186">
        <v>0</v>
      </c>
      <c r="AD930" s="188">
        <v>714</v>
      </c>
      <c r="AE930" s="189">
        <v>294.5</v>
      </c>
      <c r="AF930" s="189">
        <v>294.5</v>
      </c>
      <c r="AG930" s="189">
        <v>0</v>
      </c>
      <c r="AH930" s="191">
        <v>0</v>
      </c>
      <c r="AI930" s="186">
        <v>95000</v>
      </c>
      <c r="AJ930" s="192">
        <v>7506425615841</v>
      </c>
      <c r="AK930" s="192" t="s">
        <v>262</v>
      </c>
      <c r="AL930" s="76"/>
      <c r="AM930" s="75">
        <v>966</v>
      </c>
      <c r="AO930" s="188">
        <v>82693.333333333328</v>
      </c>
      <c r="AP930" s="188">
        <v>85969.5</v>
      </c>
      <c r="AQ930" s="187">
        <v>156.30818181818182</v>
      </c>
      <c r="AR930" s="188">
        <v>63508</v>
      </c>
      <c r="AS930" s="187">
        <v>84.677333333333337</v>
      </c>
      <c r="AT930" s="188">
        <v>98602.5</v>
      </c>
      <c r="AU930" s="187">
        <v>140.86071428571429</v>
      </c>
      <c r="AV930" s="188">
        <v>61633.5</v>
      </c>
      <c r="AW930" s="187">
        <v>96.302343749999991</v>
      </c>
      <c r="AX930" s="188">
        <v>55035.5</v>
      </c>
      <c r="AY930" s="187">
        <v>85.992968750000003</v>
      </c>
      <c r="AZ930" s="188">
        <v>62788.5</v>
      </c>
      <c r="BA930" s="187">
        <v>89.697857142857146</v>
      </c>
      <c r="BB930" s="188">
        <v>116134</v>
      </c>
      <c r="BC930" s="187">
        <v>119.7257731958763</v>
      </c>
      <c r="BD930" s="75"/>
      <c r="BE930" s="75"/>
      <c r="BF930" s="75"/>
      <c r="BI930" s="194"/>
    </row>
    <row r="931" spans="1:61" ht="11.25" customHeight="1" x14ac:dyDescent="0.3">
      <c r="A931" s="184" t="s">
        <v>1607</v>
      </c>
      <c r="B931" s="185">
        <v>0</v>
      </c>
      <c r="C931" s="889" t="s">
        <v>125</v>
      </c>
      <c r="D931" s="284">
        <v>1E-4</v>
      </c>
      <c r="E931" s="91">
        <v>0</v>
      </c>
      <c r="F931" s="186">
        <v>0</v>
      </c>
      <c r="G931" s="186">
        <v>0</v>
      </c>
      <c r="H931" s="186">
        <v>0</v>
      </c>
      <c r="I931" s="187">
        <v>0</v>
      </c>
      <c r="J931" s="186">
        <v>0</v>
      </c>
      <c r="K931" s="186">
        <v>0</v>
      </c>
      <c r="L931" s="186">
        <v>0</v>
      </c>
      <c r="M931" s="186">
        <v>0</v>
      </c>
      <c r="N931" s="188">
        <v>0</v>
      </c>
      <c r="O931" s="189">
        <v>6875.4509999999991</v>
      </c>
      <c r="P931" s="186">
        <v>6875.4509999999991</v>
      </c>
      <c r="Q931" s="189">
        <v>0</v>
      </c>
      <c r="R931" s="189">
        <v>0</v>
      </c>
      <c r="S931" s="189">
        <v>1E-4</v>
      </c>
      <c r="T931" s="188">
        <v>0</v>
      </c>
      <c r="U931" s="187">
        <v>0</v>
      </c>
      <c r="V931" s="189">
        <v>0</v>
      </c>
      <c r="W931" s="189">
        <v>0</v>
      </c>
      <c r="X931" s="188">
        <v>0</v>
      </c>
      <c r="Y931" s="188">
        <v>0</v>
      </c>
      <c r="Z931" s="186">
        <v>0</v>
      </c>
      <c r="AA931" s="186">
        <v>0</v>
      </c>
      <c r="AB931" s="186">
        <v>0</v>
      </c>
      <c r="AC931" s="186">
        <v>0</v>
      </c>
      <c r="AD931" s="188">
        <v>0</v>
      </c>
      <c r="AE931" s="189">
        <v>0</v>
      </c>
      <c r="AF931" s="189">
        <v>0</v>
      </c>
      <c r="AG931" s="189">
        <v>0</v>
      </c>
      <c r="AH931" s="191">
        <v>0</v>
      </c>
      <c r="AI931" s="186">
        <v>0</v>
      </c>
      <c r="AJ931" s="192">
        <v>7501943463073</v>
      </c>
      <c r="AK931" s="192" t="s">
        <v>262</v>
      </c>
      <c r="AL931" s="76"/>
      <c r="AM931" s="75">
        <v>380</v>
      </c>
      <c r="AO931" s="188">
        <v>0</v>
      </c>
      <c r="AP931" s="188">
        <v>0</v>
      </c>
      <c r="AQ931" s="187">
        <v>0</v>
      </c>
      <c r="AR931" s="188">
        <v>0</v>
      </c>
      <c r="AS931" s="187">
        <v>0</v>
      </c>
      <c r="AT931" s="188">
        <v>0</v>
      </c>
      <c r="AU931" s="187">
        <v>0</v>
      </c>
      <c r="AV931" s="188">
        <v>0</v>
      </c>
      <c r="AW931" s="187">
        <v>0</v>
      </c>
      <c r="AX931" s="188">
        <v>0</v>
      </c>
      <c r="AY931" s="187">
        <v>0</v>
      </c>
      <c r="AZ931" s="188">
        <v>0</v>
      </c>
      <c r="BA931" s="187">
        <v>0</v>
      </c>
      <c r="BB931" s="188">
        <v>0</v>
      </c>
      <c r="BC931" s="187">
        <v>0</v>
      </c>
      <c r="BD931" s="75"/>
      <c r="BE931" s="75"/>
      <c r="BF931" s="75"/>
      <c r="BI931" s="194"/>
    </row>
    <row r="932" spans="1:61" ht="11.25" customHeight="1" x14ac:dyDescent="0.3">
      <c r="A932" s="184" t="s">
        <v>1607</v>
      </c>
      <c r="B932" s="185">
        <v>0</v>
      </c>
      <c r="C932" s="889" t="s">
        <v>255</v>
      </c>
      <c r="D932" s="284">
        <v>10185.804</v>
      </c>
      <c r="E932" s="91">
        <v>15.001217298298425</v>
      </c>
      <c r="F932" s="186">
        <v>13350</v>
      </c>
      <c r="G932" s="186">
        <v>13350</v>
      </c>
      <c r="H932" s="186">
        <v>8991</v>
      </c>
      <c r="I932" s="187">
        <v>67.348314606741582</v>
      </c>
      <c r="J932" s="186">
        <v>18370.309999999998</v>
      </c>
      <c r="K932" s="186">
        <v>20369.95491256973</v>
      </c>
      <c r="L932" s="186">
        <v>2575.4230000000002</v>
      </c>
      <c r="M932" s="186">
        <v>12.643243497857615</v>
      </c>
      <c r="N932" s="188">
        <v>13.32</v>
      </c>
      <c r="O932" s="189">
        <v>0</v>
      </c>
      <c r="P932" s="186">
        <v>135.864</v>
      </c>
      <c r="Q932" s="189">
        <v>14.759070478396938</v>
      </c>
      <c r="R932" s="189">
        <v>27.111215325163272</v>
      </c>
      <c r="S932" s="189">
        <v>16601.381000000001</v>
      </c>
      <c r="T932" s="188">
        <v>15337.98</v>
      </c>
      <c r="U932" s="187">
        <v>22.589122164235171</v>
      </c>
      <c r="V932" s="189">
        <v>4708.62</v>
      </c>
      <c r="W932" s="189">
        <v>122.544</v>
      </c>
      <c r="X932" s="188">
        <v>10506.816000000001</v>
      </c>
      <c r="Y932" s="188">
        <v>2649.681</v>
      </c>
      <c r="Z932" s="186">
        <v>321.34500000000003</v>
      </c>
      <c r="AA932" s="186">
        <v>0</v>
      </c>
      <c r="AB932" s="186">
        <v>219.78</v>
      </c>
      <c r="AC932" s="186">
        <v>660</v>
      </c>
      <c r="AD932" s="188">
        <v>48.949999999999818</v>
      </c>
      <c r="AE932" s="189">
        <v>0</v>
      </c>
      <c r="AF932" s="189">
        <v>0</v>
      </c>
      <c r="AG932" s="189">
        <v>0</v>
      </c>
      <c r="AH932" s="191">
        <v>0</v>
      </c>
      <c r="AI932" s="186">
        <v>17175.597999999998</v>
      </c>
      <c r="AJ932" s="192">
        <v>7501943463073</v>
      </c>
      <c r="AK932" s="192">
        <v>380</v>
      </c>
      <c r="AL932" s="76"/>
      <c r="AM932" s="75">
        <v>921</v>
      </c>
      <c r="AO932" s="188">
        <v>18686.747999999996</v>
      </c>
      <c r="AP932" s="188">
        <v>12847.148999999999</v>
      </c>
      <c r="AQ932" s="187">
        <v>53.243925302047082</v>
      </c>
      <c r="AR932" s="188">
        <v>26788.519999999997</v>
      </c>
      <c r="AS932" s="187">
        <v>145.96378307155933</v>
      </c>
      <c r="AT932" s="188">
        <v>16424.575000000001</v>
      </c>
      <c r="AU932" s="187">
        <v>96.491422351504823</v>
      </c>
      <c r="AV932" s="188">
        <v>16711.584999999999</v>
      </c>
      <c r="AW932" s="187">
        <v>66.396630311172018</v>
      </c>
      <c r="AX932" s="188">
        <v>14459.536</v>
      </c>
      <c r="AY932" s="187">
        <v>74.291962291971331</v>
      </c>
      <c r="AZ932" s="188">
        <v>24798.852000000006</v>
      </c>
      <c r="BA932" s="187">
        <v>107.40776721441824</v>
      </c>
      <c r="BB932" s="188">
        <v>24449.869000000002</v>
      </c>
      <c r="BC932" s="187">
        <v>75.170847033639504</v>
      </c>
      <c r="BD932" s="75"/>
      <c r="BE932" s="75"/>
      <c r="BF932" s="75"/>
      <c r="BI932" s="194"/>
    </row>
    <row r="933" spans="1:61" ht="11.25" customHeight="1" x14ac:dyDescent="0.3">
      <c r="A933" s="184" t="s">
        <v>1608</v>
      </c>
      <c r="B933" s="185">
        <v>0</v>
      </c>
      <c r="C933" s="889" t="s">
        <v>1609</v>
      </c>
      <c r="D933" s="284">
        <v>4347</v>
      </c>
      <c r="E933" s="91">
        <v>0</v>
      </c>
      <c r="F933" s="186">
        <v>0</v>
      </c>
      <c r="G933" s="186">
        <v>0</v>
      </c>
      <c r="H933" s="186">
        <v>0</v>
      </c>
      <c r="I933" s="187">
        <v>0</v>
      </c>
      <c r="J933" s="186">
        <v>0</v>
      </c>
      <c r="K933" s="186">
        <v>0</v>
      </c>
      <c r="L933" s="186">
        <v>0</v>
      </c>
      <c r="M933" s="186">
        <v>0</v>
      </c>
      <c r="N933" s="188">
        <v>0</v>
      </c>
      <c r="O933" s="189">
        <v>0</v>
      </c>
      <c r="P933" s="186">
        <v>0</v>
      </c>
      <c r="Q933" s="189">
        <v>0</v>
      </c>
      <c r="R933" s="189">
        <v>0</v>
      </c>
      <c r="S933" s="189">
        <v>4347</v>
      </c>
      <c r="T933" s="188">
        <v>4349.5</v>
      </c>
      <c r="U933" s="187">
        <v>0</v>
      </c>
      <c r="V933" s="189">
        <v>40</v>
      </c>
      <c r="W933" s="189">
        <v>0</v>
      </c>
      <c r="X933" s="188">
        <v>4309.5</v>
      </c>
      <c r="Y933" s="188">
        <v>1946.5</v>
      </c>
      <c r="Z933" s="186">
        <v>0</v>
      </c>
      <c r="AA933" s="186">
        <v>0</v>
      </c>
      <c r="AB933" s="186">
        <v>0</v>
      </c>
      <c r="AC933" s="186">
        <v>0</v>
      </c>
      <c r="AD933" s="188">
        <v>0</v>
      </c>
      <c r="AE933" s="189">
        <v>0</v>
      </c>
      <c r="AF933" s="189">
        <v>0</v>
      </c>
      <c r="AG933" s="189">
        <v>0</v>
      </c>
      <c r="AH933" s="191">
        <v>0</v>
      </c>
      <c r="AI933" s="186">
        <v>0</v>
      </c>
      <c r="AJ933" s="192">
        <v>7501943463073</v>
      </c>
      <c r="AK933" s="192">
        <v>380</v>
      </c>
      <c r="AL933" s="76"/>
      <c r="AM933" s="75">
        <v>1969</v>
      </c>
      <c r="AO933" s="188">
        <v>10025.833333333334</v>
      </c>
      <c r="AP933" s="188">
        <v>9128.5</v>
      </c>
      <c r="AQ933" s="187">
        <v>91.285000000000011</v>
      </c>
      <c r="AR933" s="188">
        <v>20953.5</v>
      </c>
      <c r="AS933" s="187">
        <v>130.95937499999999</v>
      </c>
      <c r="AT933" s="188">
        <v>-4.5</v>
      </c>
      <c r="AU933" s="187">
        <v>-2.2499999999999999E-2</v>
      </c>
      <c r="AV933" s="188">
        <v>16.5</v>
      </c>
      <c r="AW933" s="187">
        <v>0</v>
      </c>
      <c r="AX933" s="188">
        <v>-1627</v>
      </c>
      <c r="AY933" s="187">
        <v>0</v>
      </c>
      <c r="AZ933" s="188">
        <v>20103.5</v>
      </c>
      <c r="BA933" s="187">
        <v>100.5175</v>
      </c>
      <c r="BB933" s="188">
        <v>0</v>
      </c>
      <c r="BC933" s="187">
        <v>0</v>
      </c>
      <c r="BD933" s="75"/>
      <c r="BE933" s="75"/>
      <c r="BF933" s="75"/>
      <c r="BI933" s="194"/>
    </row>
    <row r="934" spans="1:61" ht="11.25" customHeight="1" x14ac:dyDescent="0.3">
      <c r="A934" s="184" t="s">
        <v>1610</v>
      </c>
      <c r="B934" s="185">
        <v>0</v>
      </c>
      <c r="C934" s="882" t="s">
        <v>256</v>
      </c>
      <c r="D934" s="284">
        <v>0</v>
      </c>
      <c r="E934" s="91">
        <v>0</v>
      </c>
      <c r="F934" s="186">
        <v>0</v>
      </c>
      <c r="G934" s="186">
        <v>0</v>
      </c>
      <c r="H934" s="186">
        <v>0</v>
      </c>
      <c r="I934" s="187">
        <v>0</v>
      </c>
      <c r="J934" s="186">
        <v>0</v>
      </c>
      <c r="K934" s="186">
        <v>0</v>
      </c>
      <c r="L934" s="186">
        <v>0</v>
      </c>
      <c r="M934" s="186">
        <v>0</v>
      </c>
      <c r="N934" s="188">
        <v>0</v>
      </c>
      <c r="O934" s="189">
        <v>0</v>
      </c>
      <c r="P934" s="186">
        <v>0</v>
      </c>
      <c r="Q934" s="189">
        <v>0</v>
      </c>
      <c r="R934" s="189">
        <v>0</v>
      </c>
      <c r="S934" s="189">
        <v>0</v>
      </c>
      <c r="T934" s="188">
        <v>0</v>
      </c>
      <c r="U934" s="187">
        <v>0</v>
      </c>
      <c r="V934" s="189">
        <v>0</v>
      </c>
      <c r="W934" s="189">
        <v>0</v>
      </c>
      <c r="X934" s="188">
        <v>0</v>
      </c>
      <c r="Y934" s="188">
        <v>0</v>
      </c>
      <c r="Z934" s="186">
        <v>0</v>
      </c>
      <c r="AA934" s="186">
        <v>0</v>
      </c>
      <c r="AB934" s="186">
        <v>0</v>
      </c>
      <c r="AC934" s="186">
        <v>0</v>
      </c>
      <c r="AD934" s="188">
        <v>0</v>
      </c>
      <c r="AE934" s="189">
        <v>0</v>
      </c>
      <c r="AF934" s="189">
        <v>0</v>
      </c>
      <c r="AG934" s="189">
        <v>0</v>
      </c>
      <c r="AH934" s="191">
        <v>0</v>
      </c>
      <c r="AI934" s="186">
        <v>0</v>
      </c>
      <c r="AJ934" s="192">
        <v>7501017376421</v>
      </c>
      <c r="AK934" s="192">
        <v>378</v>
      </c>
      <c r="AL934" s="76"/>
      <c r="AM934" s="75">
        <v>922</v>
      </c>
      <c r="AO934" s="188">
        <v>0</v>
      </c>
      <c r="AP934" s="188">
        <v>0</v>
      </c>
      <c r="AQ934" s="187">
        <v>0</v>
      </c>
      <c r="AR934" s="188">
        <v>0</v>
      </c>
      <c r="AS934" s="187">
        <v>0</v>
      </c>
      <c r="AT934" s="188">
        <v>0</v>
      </c>
      <c r="AU934" s="187">
        <v>0</v>
      </c>
      <c r="AV934" s="188">
        <v>0</v>
      </c>
      <c r="AW934" s="187">
        <v>0</v>
      </c>
      <c r="AX934" s="188">
        <v>0</v>
      </c>
      <c r="AY934" s="187">
        <v>0</v>
      </c>
      <c r="AZ934" s="188">
        <v>0</v>
      </c>
      <c r="BA934" s="187">
        <v>0</v>
      </c>
      <c r="BB934" s="188">
        <v>0</v>
      </c>
      <c r="BC934" s="187">
        <v>0</v>
      </c>
      <c r="BD934" s="75"/>
      <c r="BE934" s="75"/>
      <c r="BF934" s="75"/>
      <c r="BI934" s="194"/>
    </row>
    <row r="935" spans="1:61" ht="11.25" customHeight="1" x14ac:dyDescent="0.3">
      <c r="A935" s="184" t="s">
        <v>1611</v>
      </c>
      <c r="B935" s="185">
        <v>0</v>
      </c>
      <c r="C935" s="882" t="s">
        <v>1612</v>
      </c>
      <c r="D935" s="284">
        <v>1E-4</v>
      </c>
      <c r="E935" s="91">
        <v>0</v>
      </c>
      <c r="F935" s="186">
        <v>0</v>
      </c>
      <c r="G935" s="186">
        <v>0</v>
      </c>
      <c r="H935" s="186">
        <v>0</v>
      </c>
      <c r="I935" s="187">
        <v>0</v>
      </c>
      <c r="J935" s="186">
        <v>0</v>
      </c>
      <c r="K935" s="186">
        <v>0</v>
      </c>
      <c r="L935" s="186">
        <v>0</v>
      </c>
      <c r="M935" s="186">
        <v>0</v>
      </c>
      <c r="N935" s="188">
        <v>0</v>
      </c>
      <c r="O935" s="189">
        <v>0</v>
      </c>
      <c r="P935" s="186">
        <v>0</v>
      </c>
      <c r="Q935" s="189">
        <v>0</v>
      </c>
      <c r="R935" s="189">
        <v>0</v>
      </c>
      <c r="S935" s="189">
        <v>1E-4</v>
      </c>
      <c r="T935" s="188">
        <v>0</v>
      </c>
      <c r="U935" s="187">
        <v>0</v>
      </c>
      <c r="V935" s="189">
        <v>0</v>
      </c>
      <c r="W935" s="189">
        <v>0</v>
      </c>
      <c r="X935" s="188">
        <v>0</v>
      </c>
      <c r="Y935" s="188">
        <v>0</v>
      </c>
      <c r="Z935" s="186">
        <v>0</v>
      </c>
      <c r="AA935" s="186">
        <v>0</v>
      </c>
      <c r="AB935" s="186">
        <v>0</v>
      </c>
      <c r="AC935" s="186">
        <v>0</v>
      </c>
      <c r="AD935" s="188">
        <v>0</v>
      </c>
      <c r="AE935" s="189">
        <v>0</v>
      </c>
      <c r="AF935" s="189">
        <v>0</v>
      </c>
      <c r="AG935" s="189">
        <v>0</v>
      </c>
      <c r="AH935" s="191">
        <v>0</v>
      </c>
      <c r="AI935" s="186">
        <v>0</v>
      </c>
      <c r="AJ935" s="192">
        <v>7501017376421</v>
      </c>
      <c r="AK935" s="192">
        <v>378</v>
      </c>
      <c r="AL935" s="76"/>
      <c r="AM935" s="75">
        <v>1029</v>
      </c>
      <c r="AO935" s="188">
        <v>0</v>
      </c>
      <c r="AP935" s="188">
        <v>0</v>
      </c>
      <c r="AQ935" s="187">
        <v>0</v>
      </c>
      <c r="AR935" s="188">
        <v>0</v>
      </c>
      <c r="AS935" s="187">
        <v>0</v>
      </c>
      <c r="AT935" s="188">
        <v>0</v>
      </c>
      <c r="AU935" s="187">
        <v>0</v>
      </c>
      <c r="AV935" s="188">
        <v>0</v>
      </c>
      <c r="AW935" s="187">
        <v>0</v>
      </c>
      <c r="AX935" s="188">
        <v>0</v>
      </c>
      <c r="AY935" s="187">
        <v>0</v>
      </c>
      <c r="AZ935" s="188">
        <v>0</v>
      </c>
      <c r="BA935" s="187">
        <v>0</v>
      </c>
      <c r="BB935" s="188">
        <v>0</v>
      </c>
      <c r="BC935" s="187">
        <v>0</v>
      </c>
      <c r="BD935" s="75"/>
      <c r="BE935" s="75"/>
      <c r="BF935" s="75"/>
      <c r="BI935" s="194"/>
    </row>
    <row r="936" spans="1:61" ht="11.25" customHeight="1" x14ac:dyDescent="0.3">
      <c r="A936" s="184" t="s">
        <v>1615</v>
      </c>
      <c r="B936" s="185">
        <v>0</v>
      </c>
      <c r="C936" s="883" t="s">
        <v>4967</v>
      </c>
      <c r="D936" s="284">
        <v>4505.0459999999994</v>
      </c>
      <c r="E936" s="91">
        <v>2.1958146948235417</v>
      </c>
      <c r="F936" s="186">
        <v>0</v>
      </c>
      <c r="G936" s="186">
        <v>0</v>
      </c>
      <c r="H936" s="186">
        <v>0</v>
      </c>
      <c r="I936" s="187">
        <v>0</v>
      </c>
      <c r="J936" s="186">
        <v>80023.555999999997</v>
      </c>
      <c r="K936" s="186">
        <v>61549.538</v>
      </c>
      <c r="L936" s="186">
        <v>9958.7000000000007</v>
      </c>
      <c r="M936" s="186">
        <v>16.179975225809169</v>
      </c>
      <c r="N936" s="188">
        <v>23.31</v>
      </c>
      <c r="O936" s="189">
        <v>0</v>
      </c>
      <c r="P936" s="186">
        <v>180.48599999999999</v>
      </c>
      <c r="Q936" s="189">
        <v>12.670251744373873</v>
      </c>
      <c r="R936" s="189">
        <v>-2.0445182416037606</v>
      </c>
      <c r="S936" s="189">
        <v>-5453.6540000000014</v>
      </c>
      <c r="T936" s="188">
        <v>3185.4780000000001</v>
      </c>
      <c r="U936" s="187">
        <v>1.5526410612537822</v>
      </c>
      <c r="V936" s="189">
        <v>839.16</v>
      </c>
      <c r="W936" s="189">
        <v>157.17599999999999</v>
      </c>
      <c r="X936" s="188">
        <v>2189.1420000000003</v>
      </c>
      <c r="Y936" s="188">
        <v>555.66600000000005</v>
      </c>
      <c r="Z936" s="186">
        <v>139.86000000000001</v>
      </c>
      <c r="AA936" s="186">
        <v>0</v>
      </c>
      <c r="AB936" s="186">
        <v>0</v>
      </c>
      <c r="AC936" s="186">
        <v>0</v>
      </c>
      <c r="AD936" s="188">
        <v>513.03999999999724</v>
      </c>
      <c r="AE936" s="189">
        <v>20.867999999999999</v>
      </c>
      <c r="AF936" s="189">
        <v>20.867999999999999</v>
      </c>
      <c r="AG936" s="189">
        <v>0</v>
      </c>
      <c r="AH936" s="191">
        <v>3</v>
      </c>
      <c r="AI936" s="186">
        <v>90023.555999999997</v>
      </c>
      <c r="AJ936" s="192">
        <v>7501017376421</v>
      </c>
      <c r="AK936" s="192" t="s">
        <v>262</v>
      </c>
      <c r="AL936" s="76"/>
      <c r="AM936" s="75">
        <v>5052</v>
      </c>
      <c r="AO936" s="188">
        <v>48522.917333333338</v>
      </c>
      <c r="AP936" s="188">
        <v>61724.660000000011</v>
      </c>
      <c r="AQ936" s="187">
        <v>72.617247058823537</v>
      </c>
      <c r="AR936" s="188">
        <v>50453.51</v>
      </c>
      <c r="AS936" s="187">
        <v>0</v>
      </c>
      <c r="AT936" s="188">
        <v>33390.582000000002</v>
      </c>
      <c r="AU936" s="187">
        <v>0</v>
      </c>
      <c r="AV936" s="188">
        <v>300.81</v>
      </c>
      <c r="AW936" s="187">
        <v>0</v>
      </c>
      <c r="AX936" s="188">
        <v>0</v>
      </c>
      <c r="AY936" s="187">
        <v>0</v>
      </c>
      <c r="AZ936" s="188">
        <v>0</v>
      </c>
      <c r="BA936" s="187">
        <v>0</v>
      </c>
      <c r="BB936" s="188">
        <v>0</v>
      </c>
      <c r="BC936" s="187">
        <v>0</v>
      </c>
      <c r="BD936" s="75"/>
      <c r="BE936" s="75"/>
      <c r="BF936" s="75"/>
      <c r="BI936" s="194"/>
    </row>
    <row r="937" spans="1:61" ht="11.25" customHeight="1" x14ac:dyDescent="0.3">
      <c r="A937" s="184" t="s">
        <v>1613</v>
      </c>
      <c r="B937" s="185">
        <v>0</v>
      </c>
      <c r="C937" s="882" t="s">
        <v>124</v>
      </c>
      <c r="D937" s="284">
        <v>1E-4</v>
      </c>
      <c r="E937" s="91">
        <v>0</v>
      </c>
      <c r="F937" s="186">
        <v>0</v>
      </c>
      <c r="G937" s="186">
        <v>0</v>
      </c>
      <c r="H937" s="186">
        <v>0</v>
      </c>
      <c r="I937" s="187">
        <v>0</v>
      </c>
      <c r="J937" s="186">
        <v>0</v>
      </c>
      <c r="K937" s="186">
        <v>0</v>
      </c>
      <c r="L937" s="186">
        <v>0</v>
      </c>
      <c r="M937" s="186">
        <v>0</v>
      </c>
      <c r="N937" s="188">
        <v>0</v>
      </c>
      <c r="O937" s="189">
        <v>1760</v>
      </c>
      <c r="P937" s="186">
        <v>1760</v>
      </c>
      <c r="Q937" s="189">
        <v>0</v>
      </c>
      <c r="R937" s="189">
        <v>0</v>
      </c>
      <c r="S937" s="189">
        <v>1E-4</v>
      </c>
      <c r="T937" s="188">
        <v>0</v>
      </c>
      <c r="U937" s="187">
        <v>0</v>
      </c>
      <c r="V937" s="189">
        <v>0</v>
      </c>
      <c r="W937" s="189">
        <v>0</v>
      </c>
      <c r="X937" s="188">
        <v>0</v>
      </c>
      <c r="Y937" s="188">
        <v>0</v>
      </c>
      <c r="Z937" s="186">
        <v>0</v>
      </c>
      <c r="AA937" s="186">
        <v>0</v>
      </c>
      <c r="AB937" s="186">
        <v>0</v>
      </c>
      <c r="AC937" s="186">
        <v>0</v>
      </c>
      <c r="AD937" s="188">
        <v>0</v>
      </c>
      <c r="AE937" s="189">
        <v>0</v>
      </c>
      <c r="AF937" s="189">
        <v>0</v>
      </c>
      <c r="AG937" s="189">
        <v>0</v>
      </c>
      <c r="AH937" s="191">
        <v>0</v>
      </c>
      <c r="AI937" s="186">
        <v>0</v>
      </c>
      <c r="AJ937" s="192">
        <v>7501943496101</v>
      </c>
      <c r="AK937" s="192" t="s">
        <v>262</v>
      </c>
      <c r="AL937" s="76"/>
      <c r="AM937" s="75">
        <v>379</v>
      </c>
      <c r="AO937" s="188">
        <v>0</v>
      </c>
      <c r="AP937" s="188">
        <v>0</v>
      </c>
      <c r="AQ937" s="187">
        <v>0</v>
      </c>
      <c r="AR937" s="188">
        <v>0</v>
      </c>
      <c r="AS937" s="187">
        <v>0</v>
      </c>
      <c r="AT937" s="188">
        <v>0</v>
      </c>
      <c r="AU937" s="187">
        <v>0</v>
      </c>
      <c r="AV937" s="188">
        <v>0</v>
      </c>
      <c r="AW937" s="187">
        <v>0</v>
      </c>
      <c r="AX937" s="188">
        <v>0</v>
      </c>
      <c r="AY937" s="187">
        <v>0</v>
      </c>
      <c r="AZ937" s="188">
        <v>0</v>
      </c>
      <c r="BA937" s="187">
        <v>0</v>
      </c>
      <c r="BB937" s="188">
        <v>0</v>
      </c>
      <c r="BC937" s="187">
        <v>0</v>
      </c>
      <c r="BD937" s="75"/>
      <c r="BE937" s="75"/>
      <c r="BF937" s="75"/>
      <c r="BI937" s="194"/>
    </row>
    <row r="938" spans="1:61" ht="11.25" customHeight="1" x14ac:dyDescent="0.3">
      <c r="A938" s="184" t="s">
        <v>1614</v>
      </c>
      <c r="B938" s="185">
        <v>0</v>
      </c>
      <c r="C938" s="882" t="s">
        <v>257</v>
      </c>
      <c r="D938" s="284">
        <v>14700</v>
      </c>
      <c r="E938" s="91">
        <v>14.830519613093154</v>
      </c>
      <c r="F938" s="186">
        <v>117770</v>
      </c>
      <c r="G938" s="186">
        <v>117770</v>
      </c>
      <c r="H938" s="186">
        <v>14439.9999584</v>
      </c>
      <c r="I938" s="187">
        <v>12.261187024199712</v>
      </c>
      <c r="J938" s="186">
        <v>32047.311000000002</v>
      </c>
      <c r="K938" s="186">
        <v>29735.977666666669</v>
      </c>
      <c r="L938" s="186">
        <v>4020</v>
      </c>
      <c r="M938" s="186">
        <v>13.518977062275392</v>
      </c>
      <c r="N938" s="188">
        <v>100</v>
      </c>
      <c r="O938" s="189">
        <v>0</v>
      </c>
      <c r="P938" s="186">
        <v>1180</v>
      </c>
      <c r="Q938" s="189">
        <v>21.717890777170041</v>
      </c>
      <c r="R938" s="189">
        <v>23.51523342323479</v>
      </c>
      <c r="S938" s="189">
        <v>25119.9999584</v>
      </c>
      <c r="T938" s="188">
        <v>15260</v>
      </c>
      <c r="U938" s="187">
        <v>15.395491788830036</v>
      </c>
      <c r="V938" s="189">
        <v>2680</v>
      </c>
      <c r="W938" s="189">
        <v>1080</v>
      </c>
      <c r="X938" s="188">
        <v>11500</v>
      </c>
      <c r="Y938" s="188">
        <v>1300</v>
      </c>
      <c r="Z938" s="186">
        <v>4640</v>
      </c>
      <c r="AA938" s="186">
        <v>100</v>
      </c>
      <c r="AB938" s="186">
        <v>20</v>
      </c>
      <c r="AC938" s="186">
        <v>1</v>
      </c>
      <c r="AD938" s="188">
        <v>200</v>
      </c>
      <c r="AE938" s="189">
        <v>0</v>
      </c>
      <c r="AF938" s="189">
        <v>0</v>
      </c>
      <c r="AG938" s="189">
        <v>0</v>
      </c>
      <c r="AH938" s="191">
        <v>3</v>
      </c>
      <c r="AI938" s="186">
        <v>33702.667999999998</v>
      </c>
      <c r="AJ938" s="192">
        <v>7501943496101</v>
      </c>
      <c r="AK938" s="192">
        <v>379</v>
      </c>
      <c r="AL938" s="426"/>
      <c r="AM938" s="75">
        <v>923</v>
      </c>
      <c r="AN938" s="427"/>
      <c r="AO938" s="188">
        <v>29000</v>
      </c>
      <c r="AP938" s="188">
        <v>17620</v>
      </c>
      <c r="AQ938" s="187">
        <v>47.760926043696863</v>
      </c>
      <c r="AR938" s="188">
        <v>34040</v>
      </c>
      <c r="AS938" s="187">
        <v>25.952292854577468</v>
      </c>
      <c r="AT938" s="188">
        <v>35340</v>
      </c>
      <c r="AU938" s="187">
        <v>28.993150577379645</v>
      </c>
      <c r="AV938" s="188">
        <v>44820</v>
      </c>
      <c r="AW938" s="187">
        <v>37.427426116407013</v>
      </c>
      <c r="AX938" s="188">
        <v>45820</v>
      </c>
      <c r="AY938" s="187">
        <v>41.160748930157396</v>
      </c>
      <c r="AZ938" s="188">
        <v>63960</v>
      </c>
      <c r="BA938" s="187">
        <v>67.304112516986507</v>
      </c>
      <c r="BB938" s="188">
        <v>101860</v>
      </c>
      <c r="BC938" s="187">
        <v>91.574371204975677</v>
      </c>
      <c r="BD938" s="75"/>
      <c r="BE938" s="75"/>
      <c r="BF938" s="75"/>
      <c r="BI938" s="194"/>
    </row>
    <row r="939" spans="1:61" ht="11.25" customHeight="1" x14ac:dyDescent="0.3">
      <c r="A939" s="184" t="s">
        <v>1615</v>
      </c>
      <c r="B939" s="185">
        <v>0</v>
      </c>
      <c r="C939" s="890" t="s">
        <v>535</v>
      </c>
      <c r="D939" s="284">
        <v>223.99799999999999</v>
      </c>
      <c r="E939" s="91">
        <v>2095.8760738276369</v>
      </c>
      <c r="F939" s="186">
        <v>0</v>
      </c>
      <c r="G939" s="186">
        <v>0</v>
      </c>
      <c r="H939" s="186">
        <v>0</v>
      </c>
      <c r="I939" s="187">
        <v>0</v>
      </c>
      <c r="J939" s="186">
        <v>19.629000000000001</v>
      </c>
      <c r="K939" s="186">
        <v>3.2062678151230433</v>
      </c>
      <c r="L939" s="186">
        <v>0</v>
      </c>
      <c r="M939" s="186">
        <v>0</v>
      </c>
      <c r="N939" s="188">
        <v>0</v>
      </c>
      <c r="O939" s="189">
        <v>0</v>
      </c>
      <c r="P939" s="186">
        <v>0</v>
      </c>
      <c r="Q939" s="189">
        <v>0</v>
      </c>
      <c r="R939" s="189">
        <v>342.34754699679047</v>
      </c>
      <c r="S939" s="189">
        <v>223.99799999999999</v>
      </c>
      <c r="T939" s="188">
        <v>219.55799999999999</v>
      </c>
      <c r="U939" s="187">
        <v>2054.3324450104392</v>
      </c>
      <c r="V939" s="189">
        <v>0</v>
      </c>
      <c r="W939" s="189">
        <v>0</v>
      </c>
      <c r="X939" s="188">
        <v>219.55799999999999</v>
      </c>
      <c r="Y939" s="188">
        <v>0</v>
      </c>
      <c r="Z939" s="186">
        <v>0</v>
      </c>
      <c r="AA939" s="186">
        <v>0</v>
      </c>
      <c r="AB939" s="186">
        <v>0</v>
      </c>
      <c r="AC939" s="186">
        <v>0</v>
      </c>
      <c r="AD939" s="188">
        <v>0</v>
      </c>
      <c r="AE939" s="189">
        <v>0</v>
      </c>
      <c r="AF939" s="189">
        <v>0</v>
      </c>
      <c r="AG939" s="189">
        <v>0</v>
      </c>
      <c r="AH939" s="191">
        <v>0</v>
      </c>
      <c r="AI939" s="186">
        <v>39.258000000000003</v>
      </c>
      <c r="AJ939" s="192">
        <v>7506425621309</v>
      </c>
      <c r="AK939" s="192" t="s">
        <v>262</v>
      </c>
      <c r="AL939" s="426"/>
      <c r="AM939" s="75">
        <v>983</v>
      </c>
      <c r="AN939" s="427"/>
      <c r="AO939" s="188">
        <v>44.918666666666667</v>
      </c>
      <c r="AP939" s="188">
        <v>-78.81</v>
      </c>
      <c r="AQ939" s="187">
        <v>-85.663043478260875</v>
      </c>
      <c r="AR939" s="188">
        <v>183.59399999999999</v>
      </c>
      <c r="AS939" s="187">
        <v>146.87520000000001</v>
      </c>
      <c r="AT939" s="188">
        <v>29.972000000000001</v>
      </c>
      <c r="AU939" s="187">
        <v>31.220833333333335</v>
      </c>
      <c r="AV939" s="188">
        <v>-48.396000000000001</v>
      </c>
      <c r="AW939" s="187">
        <v>0</v>
      </c>
      <c r="AX939" s="188">
        <v>119.214</v>
      </c>
      <c r="AY939" s="187">
        <v>0</v>
      </c>
      <c r="AZ939" s="188">
        <v>91.903999999999996</v>
      </c>
      <c r="BA939" s="187">
        <v>0</v>
      </c>
      <c r="BB939" s="188">
        <v>35.076000000000001</v>
      </c>
      <c r="BC939" s="187">
        <v>0</v>
      </c>
      <c r="BD939" s="75"/>
      <c r="BE939" s="75"/>
      <c r="BF939" s="75"/>
      <c r="BI939" s="194"/>
    </row>
    <row r="940" spans="1:61" ht="11.25" customHeight="1" x14ac:dyDescent="0.3">
      <c r="A940" s="184" t="s">
        <v>1616</v>
      </c>
      <c r="B940" s="185">
        <v>0</v>
      </c>
      <c r="C940" s="890" t="s">
        <v>1617</v>
      </c>
      <c r="D940" s="284">
        <v>292.8</v>
      </c>
      <c r="E940" s="91">
        <v>0.39851959039883295</v>
      </c>
      <c r="F940" s="186">
        <v>24900</v>
      </c>
      <c r="G940" s="186">
        <v>24900</v>
      </c>
      <c r="H940" s="186">
        <v>8783.99676</v>
      </c>
      <c r="I940" s="187">
        <v>35.277095421686752</v>
      </c>
      <c r="J940" s="186">
        <v>25547.27</v>
      </c>
      <c r="K940" s="186">
        <v>22041.576403330873</v>
      </c>
      <c r="L940" s="186">
        <v>7847.04</v>
      </c>
      <c r="M940" s="186">
        <v>35.601083408962403</v>
      </c>
      <c r="N940" s="188">
        <v>4274.88</v>
      </c>
      <c r="O940" s="189">
        <v>0</v>
      </c>
      <c r="P940" s="186">
        <v>4352.96</v>
      </c>
      <c r="Q940" s="189">
        <v>48.286427473463895</v>
      </c>
      <c r="R940" s="189">
        <v>1.4440957018107992</v>
      </c>
      <c r="S940" s="189">
        <v>1229.7567599999993</v>
      </c>
      <c r="T940" s="188">
        <v>292.8</v>
      </c>
      <c r="U940" s="187">
        <v>0.39851959039883295</v>
      </c>
      <c r="V940" s="189">
        <v>0</v>
      </c>
      <c r="W940" s="189">
        <v>78.08</v>
      </c>
      <c r="X940" s="188">
        <v>214.72000000000003</v>
      </c>
      <c r="Y940" s="188">
        <v>19.52</v>
      </c>
      <c r="Z940" s="186">
        <v>0</v>
      </c>
      <c r="AA940" s="186">
        <v>0</v>
      </c>
      <c r="AB940" s="186">
        <v>0</v>
      </c>
      <c r="AC940" s="186">
        <v>0</v>
      </c>
      <c r="AD940" s="188">
        <v>19.520000000000437</v>
      </c>
      <c r="AE940" s="189">
        <v>117.11799999999999</v>
      </c>
      <c r="AF940" s="189">
        <v>117.11799999999999</v>
      </c>
      <c r="AG940" s="189">
        <v>117.11799999999999</v>
      </c>
      <c r="AH940" s="191">
        <v>0</v>
      </c>
      <c r="AI940" s="186">
        <v>24300</v>
      </c>
      <c r="AJ940" s="192">
        <v>7506425630356</v>
      </c>
      <c r="AK940" s="192" t="s">
        <v>262</v>
      </c>
      <c r="AL940" s="426"/>
      <c r="AM940" s="75">
        <v>1956</v>
      </c>
      <c r="AN940" s="427"/>
      <c r="AO940" s="188">
        <v>34550.400000000001</v>
      </c>
      <c r="AP940" s="188">
        <v>41753.279999999999</v>
      </c>
      <c r="AQ940" s="187">
        <v>168.79560155239326</v>
      </c>
      <c r="AR940" s="188">
        <v>30704.960000000003</v>
      </c>
      <c r="AS940" s="187">
        <v>145.09918077099016</v>
      </c>
      <c r="AT940" s="188">
        <v>31192.959999999999</v>
      </c>
      <c r="AU940" s="187">
        <v>141.91984450810037</v>
      </c>
      <c r="AV940" s="188">
        <v>28440.639999999999</v>
      </c>
      <c r="AW940" s="187">
        <v>117.72275342522455</v>
      </c>
      <c r="AX940" s="188">
        <v>22662.719999999998</v>
      </c>
      <c r="AY940" s="187">
        <v>102.89879610598864</v>
      </c>
      <c r="AZ940" s="188">
        <v>26898.560000000001</v>
      </c>
      <c r="BA940" s="187">
        <v>136.54091370558376</v>
      </c>
      <c r="BB940" s="188">
        <v>34081.919999999998</v>
      </c>
      <c r="BC940" s="187">
        <v>158.30366738928902</v>
      </c>
      <c r="BD940" s="75"/>
      <c r="BE940" s="75"/>
      <c r="BF940" s="75"/>
      <c r="BI940" s="194"/>
    </row>
    <row r="941" spans="1:61" ht="11.25" customHeight="1" x14ac:dyDescent="0.3">
      <c r="A941" s="184" t="s">
        <v>5113</v>
      </c>
      <c r="B941" s="185">
        <v>0</v>
      </c>
      <c r="C941" s="890" t="s">
        <v>5114</v>
      </c>
      <c r="D941" s="284">
        <v>1E-4</v>
      </c>
      <c r="E941" s="91">
        <v>1.3636363636363637E-7</v>
      </c>
      <c r="F941" s="186">
        <v>22000</v>
      </c>
      <c r="G941" s="186">
        <v>22000</v>
      </c>
      <c r="H941" s="186">
        <v>0</v>
      </c>
      <c r="I941" s="187">
        <v>0</v>
      </c>
      <c r="J941" s="186">
        <v>16828</v>
      </c>
      <c r="K941" s="186">
        <v>22000</v>
      </c>
      <c r="L941" s="186">
        <v>0</v>
      </c>
      <c r="M941" s="186">
        <v>0</v>
      </c>
      <c r="N941" s="188">
        <v>0</v>
      </c>
      <c r="O941" s="189">
        <v>0</v>
      </c>
      <c r="P941" s="186">
        <v>0</v>
      </c>
      <c r="Q941" s="189">
        <v>0</v>
      </c>
      <c r="R941" s="189">
        <v>1.7827430473021156E-7</v>
      </c>
      <c r="S941" s="189">
        <v>1E-4</v>
      </c>
      <c r="T941" s="188">
        <v>0</v>
      </c>
      <c r="U941" s="187">
        <v>0</v>
      </c>
      <c r="V941" s="189">
        <v>0</v>
      </c>
      <c r="W941" s="189">
        <v>0</v>
      </c>
      <c r="X941" s="188">
        <v>0</v>
      </c>
      <c r="Y941" s="188">
        <v>0</v>
      </c>
      <c r="Z941" s="186">
        <v>0</v>
      </c>
      <c r="AA941" s="186">
        <v>0</v>
      </c>
      <c r="AB941" s="186">
        <v>0</v>
      </c>
      <c r="AC941" s="186">
        <v>0</v>
      </c>
      <c r="AD941" s="188">
        <v>0</v>
      </c>
      <c r="AE941" s="189">
        <v>0</v>
      </c>
      <c r="AF941" s="189">
        <v>0</v>
      </c>
      <c r="AG941" s="189">
        <v>0</v>
      </c>
      <c r="AH941" s="191">
        <v>0</v>
      </c>
      <c r="AI941" s="186">
        <v>0</v>
      </c>
      <c r="AJ941" s="192">
        <v>7506425630356</v>
      </c>
      <c r="AK941" s="192" t="s">
        <v>262</v>
      </c>
      <c r="AL941" s="426"/>
      <c r="AM941" s="75">
        <v>1043</v>
      </c>
      <c r="AN941" s="427"/>
      <c r="AO941" s="188">
        <v>0</v>
      </c>
      <c r="AP941" s="188">
        <v>0</v>
      </c>
      <c r="AQ941" s="187">
        <v>0</v>
      </c>
      <c r="AR941" s="188">
        <v>0</v>
      </c>
      <c r="AS941" s="187">
        <v>0</v>
      </c>
      <c r="AT941" s="188">
        <v>0</v>
      </c>
      <c r="AU941" s="187">
        <v>0</v>
      </c>
      <c r="AV941" s="188">
        <v>0</v>
      </c>
      <c r="AW941" s="187">
        <v>0</v>
      </c>
      <c r="AX941" s="188">
        <v>0</v>
      </c>
      <c r="AY941" s="187">
        <v>0</v>
      </c>
      <c r="AZ941" s="188">
        <v>0</v>
      </c>
      <c r="BA941" s="187">
        <v>0</v>
      </c>
      <c r="BB941" s="188">
        <v>0</v>
      </c>
      <c r="BC941" s="187">
        <v>0</v>
      </c>
      <c r="BD941" s="75"/>
      <c r="BE941" s="75"/>
      <c r="BF941" s="75"/>
      <c r="BI941" s="194"/>
    </row>
    <row r="942" spans="1:61" ht="11.25" customHeight="1" x14ac:dyDescent="0.3">
      <c r="A942" s="184" t="s">
        <v>1618</v>
      </c>
      <c r="B942" s="185">
        <v>0</v>
      </c>
      <c r="C942" s="890" t="s">
        <v>620</v>
      </c>
      <c r="D942" s="284">
        <v>1E-4</v>
      </c>
      <c r="E942" s="91">
        <v>0</v>
      </c>
      <c r="F942" s="186">
        <v>0</v>
      </c>
      <c r="G942" s="186">
        <v>0</v>
      </c>
      <c r="H942" s="186">
        <v>0</v>
      </c>
      <c r="I942" s="187">
        <v>0</v>
      </c>
      <c r="J942" s="186">
        <v>0</v>
      </c>
      <c r="K942" s="186">
        <v>0</v>
      </c>
      <c r="L942" s="186">
        <v>0</v>
      </c>
      <c r="M942" s="186">
        <v>0</v>
      </c>
      <c r="N942" s="188">
        <v>0</v>
      </c>
      <c r="O942" s="189">
        <v>0</v>
      </c>
      <c r="P942" s="186">
        <v>0</v>
      </c>
      <c r="Q942" s="189">
        <v>0</v>
      </c>
      <c r="R942" s="189">
        <v>0</v>
      </c>
      <c r="S942" s="189">
        <v>1E-4</v>
      </c>
      <c r="T942" s="188">
        <v>0</v>
      </c>
      <c r="U942" s="187">
        <v>0</v>
      </c>
      <c r="V942" s="189">
        <v>0</v>
      </c>
      <c r="W942" s="189">
        <v>0</v>
      </c>
      <c r="X942" s="188">
        <v>0</v>
      </c>
      <c r="Y942" s="188">
        <v>0</v>
      </c>
      <c r="Z942" s="186">
        <v>0</v>
      </c>
      <c r="AA942" s="186">
        <v>0</v>
      </c>
      <c r="AB942" s="186">
        <v>0</v>
      </c>
      <c r="AC942" s="186">
        <v>0</v>
      </c>
      <c r="AD942" s="188">
        <v>0</v>
      </c>
      <c r="AE942" s="189">
        <v>0</v>
      </c>
      <c r="AF942" s="189">
        <v>0</v>
      </c>
      <c r="AG942" s="189">
        <v>0</v>
      </c>
      <c r="AH942" s="191">
        <v>0</v>
      </c>
      <c r="AI942" s="186">
        <v>0</v>
      </c>
      <c r="AJ942" s="192">
        <v>7506425630356</v>
      </c>
      <c r="AK942" s="192" t="s">
        <v>262</v>
      </c>
      <c r="AL942" s="426"/>
      <c r="AM942" s="75">
        <v>563</v>
      </c>
      <c r="AN942" s="427"/>
      <c r="AO942" s="188">
        <v>0</v>
      </c>
      <c r="AP942" s="188">
        <v>0</v>
      </c>
      <c r="AQ942" s="187">
        <v>0</v>
      </c>
      <c r="AR942" s="188">
        <v>0</v>
      </c>
      <c r="AS942" s="187">
        <v>0</v>
      </c>
      <c r="AT942" s="188">
        <v>0</v>
      </c>
      <c r="AU942" s="187">
        <v>0</v>
      </c>
      <c r="AV942" s="188">
        <v>0</v>
      </c>
      <c r="AW942" s="187">
        <v>0</v>
      </c>
      <c r="AX942" s="188">
        <v>0</v>
      </c>
      <c r="AY942" s="187">
        <v>0</v>
      </c>
      <c r="AZ942" s="188">
        <v>0</v>
      </c>
      <c r="BA942" s="187">
        <v>0</v>
      </c>
      <c r="BB942" s="188">
        <v>0</v>
      </c>
      <c r="BC942" s="187">
        <v>0</v>
      </c>
      <c r="BD942" s="75"/>
      <c r="BE942" s="75"/>
      <c r="BF942" s="75"/>
      <c r="BI942" s="194"/>
    </row>
    <row r="943" spans="1:61" ht="11.25" customHeight="1" x14ac:dyDescent="0.3">
      <c r="A943" s="184" t="s">
        <v>1619</v>
      </c>
      <c r="B943" s="185">
        <v>0</v>
      </c>
      <c r="C943" s="881" t="s">
        <v>1620</v>
      </c>
      <c r="D943" s="284">
        <v>588</v>
      </c>
      <c r="E943" s="91">
        <v>0</v>
      </c>
      <c r="F943" s="186">
        <v>0</v>
      </c>
      <c r="G943" s="186">
        <v>0</v>
      </c>
      <c r="H943" s="186">
        <v>0</v>
      </c>
      <c r="I943" s="187">
        <v>0</v>
      </c>
      <c r="J943" s="186">
        <v>0</v>
      </c>
      <c r="K943" s="186">
        <v>0</v>
      </c>
      <c r="L943" s="186">
        <v>-504</v>
      </c>
      <c r="M943" s="186">
        <v>0</v>
      </c>
      <c r="N943" s="188">
        <v>105</v>
      </c>
      <c r="O943" s="189">
        <v>63</v>
      </c>
      <c r="P943" s="186">
        <v>546</v>
      </c>
      <c r="Q943" s="189"/>
      <c r="R943" s="189">
        <v>0</v>
      </c>
      <c r="S943" s="189">
        <v>1092</v>
      </c>
      <c r="T943" s="188">
        <v>882</v>
      </c>
      <c r="U943" s="187">
        <v>0</v>
      </c>
      <c r="V943" s="189">
        <v>0</v>
      </c>
      <c r="W943" s="189">
        <v>378</v>
      </c>
      <c r="X943" s="188">
        <v>504</v>
      </c>
      <c r="Y943" s="188">
        <v>0</v>
      </c>
      <c r="Z943" s="186">
        <v>0</v>
      </c>
      <c r="AA943" s="186">
        <v>0</v>
      </c>
      <c r="AB943" s="186">
        <v>0</v>
      </c>
      <c r="AC943" s="186">
        <v>0</v>
      </c>
      <c r="AD943" s="188">
        <v>546</v>
      </c>
      <c r="AE943" s="189">
        <v>0</v>
      </c>
      <c r="AF943" s="189">
        <v>0</v>
      </c>
      <c r="AG943" s="189">
        <v>0</v>
      </c>
      <c r="AH943" s="191">
        <v>2</v>
      </c>
      <c r="AI943" s="186">
        <v>7500</v>
      </c>
      <c r="AJ943" s="192">
        <v>7501943461345</v>
      </c>
      <c r="AK943" s="192">
        <v>927</v>
      </c>
      <c r="AL943" s="76"/>
      <c r="AM943" s="75">
        <v>1988</v>
      </c>
      <c r="AO943" s="188">
        <v>12236</v>
      </c>
      <c r="AP943" s="188">
        <v>19299</v>
      </c>
      <c r="AQ943" s="187">
        <v>0</v>
      </c>
      <c r="AR943" s="188">
        <v>11676</v>
      </c>
      <c r="AS943" s="187">
        <v>0</v>
      </c>
      <c r="AT943" s="188">
        <v>5733</v>
      </c>
      <c r="AU943" s="187">
        <v>0</v>
      </c>
      <c r="AV943" s="188">
        <v>17808</v>
      </c>
      <c r="AW943" s="187">
        <v>0</v>
      </c>
      <c r="AX943" s="188">
        <v>7056</v>
      </c>
      <c r="AY943" s="187">
        <v>0</v>
      </c>
      <c r="AZ943" s="188">
        <v>0</v>
      </c>
      <c r="BA943" s="187">
        <v>0</v>
      </c>
      <c r="BB943" s="188">
        <v>0</v>
      </c>
      <c r="BC943" s="187">
        <v>0</v>
      </c>
      <c r="BD943" s="75"/>
      <c r="BE943" s="75"/>
      <c r="BF943" s="75"/>
      <c r="BI943" s="194"/>
    </row>
    <row r="944" spans="1:61" ht="11.25" customHeight="1" x14ac:dyDescent="0.3">
      <c r="A944" s="184" t="s">
        <v>1621</v>
      </c>
      <c r="B944" s="185">
        <v>0</v>
      </c>
      <c r="C944" s="881" t="s">
        <v>1622</v>
      </c>
      <c r="D944" s="284">
        <v>53.75</v>
      </c>
      <c r="E944" s="91">
        <v>0</v>
      </c>
      <c r="F944" s="186">
        <v>0</v>
      </c>
      <c r="G944" s="186">
        <v>0</v>
      </c>
      <c r="H944" s="186">
        <v>0</v>
      </c>
      <c r="I944" s="187">
        <v>0</v>
      </c>
      <c r="J944" s="186">
        <v>0</v>
      </c>
      <c r="K944" s="186">
        <v>0</v>
      </c>
      <c r="L944" s="186">
        <v>0</v>
      </c>
      <c r="M944" s="186">
        <v>0</v>
      </c>
      <c r="N944" s="188">
        <v>0</v>
      </c>
      <c r="O944" s="189">
        <v>0</v>
      </c>
      <c r="P944" s="186">
        <v>11.75</v>
      </c>
      <c r="Q944" s="189"/>
      <c r="R944" s="189">
        <v>0</v>
      </c>
      <c r="S944" s="189">
        <v>53.75</v>
      </c>
      <c r="T944" s="188">
        <v>50.75</v>
      </c>
      <c r="U944" s="187">
        <v>0</v>
      </c>
      <c r="V944" s="189">
        <v>0</v>
      </c>
      <c r="W944" s="189">
        <v>11.75</v>
      </c>
      <c r="X944" s="188">
        <v>39</v>
      </c>
      <c r="Y944" s="188">
        <v>0</v>
      </c>
      <c r="Z944" s="186">
        <v>0</v>
      </c>
      <c r="AA944" s="186">
        <v>0</v>
      </c>
      <c r="AB944" s="186">
        <v>0</v>
      </c>
      <c r="AC944" s="186">
        <v>0</v>
      </c>
      <c r="AD944" s="188">
        <v>0</v>
      </c>
      <c r="AE944" s="189">
        <v>0</v>
      </c>
      <c r="AF944" s="189">
        <v>0</v>
      </c>
      <c r="AG944" s="189">
        <v>0</v>
      </c>
      <c r="AH944" s="191">
        <v>2</v>
      </c>
      <c r="AI944" s="186">
        <v>0</v>
      </c>
      <c r="AJ944" s="192">
        <v>7501943461345</v>
      </c>
      <c r="AK944" s="192">
        <v>927</v>
      </c>
      <c r="AL944" s="76"/>
      <c r="AM944" s="75">
        <v>5028</v>
      </c>
      <c r="AO944" s="188">
        <v>0.33333333333333331</v>
      </c>
      <c r="AP944" s="188">
        <v>0</v>
      </c>
      <c r="AQ944" s="187">
        <v>0</v>
      </c>
      <c r="AR944" s="188">
        <v>-0.25</v>
      </c>
      <c r="AS944" s="187">
        <v>0</v>
      </c>
      <c r="AT944" s="188">
        <v>1.25</v>
      </c>
      <c r="AU944" s="187">
        <v>0</v>
      </c>
      <c r="AV944" s="188">
        <v>13875</v>
      </c>
      <c r="AW944" s="187">
        <v>0</v>
      </c>
      <c r="AX944" s="188">
        <v>12648.25</v>
      </c>
      <c r="AY944" s="187">
        <v>0</v>
      </c>
      <c r="AZ944" s="188">
        <v>0</v>
      </c>
      <c r="BA944" s="187">
        <v>0</v>
      </c>
      <c r="BB944" s="188">
        <v>0</v>
      </c>
      <c r="BC944" s="187">
        <v>0</v>
      </c>
      <c r="BD944" s="75"/>
      <c r="BE944" s="75"/>
      <c r="BF944" s="75"/>
      <c r="BI944" s="194"/>
    </row>
    <row r="945" spans="1:61" ht="11.25" customHeight="1" x14ac:dyDescent="0.3">
      <c r="A945" s="184" t="s">
        <v>1623</v>
      </c>
      <c r="B945" s="185">
        <v>0</v>
      </c>
      <c r="C945" s="881" t="s">
        <v>261</v>
      </c>
      <c r="D945" s="284">
        <v>5325</v>
      </c>
      <c r="E945" s="91">
        <v>31.95</v>
      </c>
      <c r="F945" s="186">
        <v>0</v>
      </c>
      <c r="G945" s="186">
        <v>0</v>
      </c>
      <c r="H945" s="186">
        <v>0</v>
      </c>
      <c r="I945" s="187">
        <v>0</v>
      </c>
      <c r="J945" s="186">
        <v>5000</v>
      </c>
      <c r="K945" s="186">
        <v>5000</v>
      </c>
      <c r="L945" s="186">
        <v>4739.25</v>
      </c>
      <c r="M945" s="186">
        <v>94.784999999999997</v>
      </c>
      <c r="N945" s="188">
        <v>0</v>
      </c>
      <c r="O945" s="189">
        <v>0</v>
      </c>
      <c r="P945" s="186">
        <v>0</v>
      </c>
      <c r="Q945" s="189">
        <v>94.784999999999997</v>
      </c>
      <c r="R945" s="189">
        <v>3.5145</v>
      </c>
      <c r="S945" s="189">
        <v>585.75</v>
      </c>
      <c r="T945" s="188">
        <v>585.75</v>
      </c>
      <c r="U945" s="187">
        <v>3.5145</v>
      </c>
      <c r="V945" s="189">
        <v>53.25</v>
      </c>
      <c r="W945" s="189">
        <v>0</v>
      </c>
      <c r="X945" s="188">
        <v>532.5</v>
      </c>
      <c r="Y945" s="188">
        <v>0</v>
      </c>
      <c r="Z945" s="186">
        <v>0</v>
      </c>
      <c r="AA945" s="186">
        <v>0</v>
      </c>
      <c r="AB945" s="186">
        <v>0</v>
      </c>
      <c r="AC945" s="186">
        <v>0</v>
      </c>
      <c r="AD945" s="188">
        <v>0</v>
      </c>
      <c r="AE945" s="189">
        <v>0</v>
      </c>
      <c r="AF945" s="189">
        <v>0</v>
      </c>
      <c r="AG945" s="189">
        <v>0</v>
      </c>
      <c r="AH945" s="191">
        <v>3</v>
      </c>
      <c r="AI945" s="186">
        <v>10400</v>
      </c>
      <c r="AJ945" s="192">
        <v>7501943461345</v>
      </c>
      <c r="AK945" s="192" t="s">
        <v>262</v>
      </c>
      <c r="AL945" s="76"/>
      <c r="AM945" s="75">
        <v>927</v>
      </c>
      <c r="AO945" s="188">
        <v>3632.8333333333335</v>
      </c>
      <c r="AP945" s="188">
        <v>8182.75</v>
      </c>
      <c r="AQ945" s="187">
        <v>90.919444444444437</v>
      </c>
      <c r="AR945" s="188">
        <v>0</v>
      </c>
      <c r="AS945" s="187">
        <v>0</v>
      </c>
      <c r="AT945" s="188">
        <v>2715.75</v>
      </c>
      <c r="AU945" s="187">
        <v>108.63000000000001</v>
      </c>
      <c r="AV945" s="188">
        <v>0</v>
      </c>
      <c r="AW945" s="187">
        <v>0</v>
      </c>
      <c r="AX945" s="188">
        <v>0</v>
      </c>
      <c r="AY945" s="187">
        <v>0</v>
      </c>
      <c r="AZ945" s="188">
        <v>11519.75</v>
      </c>
      <c r="BA945" s="187">
        <v>164.56785714285712</v>
      </c>
      <c r="BB945" s="188">
        <v>-266.25</v>
      </c>
      <c r="BC945" s="187">
        <v>-3.8035714285714284</v>
      </c>
      <c r="BD945" s="75"/>
      <c r="BE945" s="75"/>
      <c r="BF945" s="75"/>
      <c r="BI945" s="194"/>
    </row>
    <row r="946" spans="1:61" ht="11.25" customHeight="1" x14ac:dyDescent="0.3">
      <c r="A946" s="184" t="s">
        <v>1624</v>
      </c>
      <c r="B946" s="185">
        <v>0</v>
      </c>
      <c r="C946" s="881" t="s">
        <v>491</v>
      </c>
      <c r="D946" s="284">
        <v>1E-4</v>
      </c>
      <c r="E946" s="91">
        <v>0</v>
      </c>
      <c r="F946" s="186">
        <v>0</v>
      </c>
      <c r="G946" s="186">
        <v>0</v>
      </c>
      <c r="H946" s="186">
        <v>0</v>
      </c>
      <c r="I946" s="187">
        <v>0</v>
      </c>
      <c r="J946" s="186">
        <v>0</v>
      </c>
      <c r="K946" s="186">
        <v>0</v>
      </c>
      <c r="L946" s="186">
        <v>0</v>
      </c>
      <c r="M946" s="186">
        <v>0</v>
      </c>
      <c r="N946" s="188">
        <v>0</v>
      </c>
      <c r="O946" s="189">
        <v>0</v>
      </c>
      <c r="P946" s="186">
        <v>0</v>
      </c>
      <c r="Q946" s="189">
        <v>0</v>
      </c>
      <c r="R946" s="189">
        <v>0</v>
      </c>
      <c r="S946" s="189">
        <v>1E-4</v>
      </c>
      <c r="T946" s="188">
        <v>0</v>
      </c>
      <c r="U946" s="187">
        <v>0</v>
      </c>
      <c r="V946" s="189">
        <v>0</v>
      </c>
      <c r="W946" s="189">
        <v>0</v>
      </c>
      <c r="X946" s="188">
        <v>0</v>
      </c>
      <c r="Y946" s="188">
        <v>0</v>
      </c>
      <c r="Z946" s="186">
        <v>0</v>
      </c>
      <c r="AA946" s="186">
        <v>0</v>
      </c>
      <c r="AB946" s="186">
        <v>0</v>
      </c>
      <c r="AC946" s="186">
        <v>0</v>
      </c>
      <c r="AD946" s="188">
        <v>0</v>
      </c>
      <c r="AE946" s="189">
        <v>0</v>
      </c>
      <c r="AF946" s="189">
        <v>0</v>
      </c>
      <c r="AG946" s="189">
        <v>0</v>
      </c>
      <c r="AH946" s="191">
        <v>0</v>
      </c>
      <c r="AI946" s="186">
        <v>0</v>
      </c>
      <c r="AJ946" s="192">
        <v>7501943461345</v>
      </c>
      <c r="AK946" s="192">
        <v>927</v>
      </c>
      <c r="AL946" s="76"/>
      <c r="AM946" s="75">
        <v>959</v>
      </c>
      <c r="AO946" s="188">
        <v>0</v>
      </c>
      <c r="AP946" s="188">
        <v>0</v>
      </c>
      <c r="AQ946" s="187">
        <v>0</v>
      </c>
      <c r="AR946" s="188">
        <v>0</v>
      </c>
      <c r="AS946" s="187">
        <v>0</v>
      </c>
      <c r="AT946" s="188">
        <v>0</v>
      </c>
      <c r="AU946" s="187">
        <v>0</v>
      </c>
      <c r="AV946" s="188">
        <v>0</v>
      </c>
      <c r="AW946" s="187">
        <v>0</v>
      </c>
      <c r="AX946" s="188">
        <v>0</v>
      </c>
      <c r="AY946" s="187">
        <v>0</v>
      </c>
      <c r="AZ946" s="188">
        <v>0</v>
      </c>
      <c r="BA946" s="187">
        <v>0</v>
      </c>
      <c r="BB946" s="188">
        <v>0</v>
      </c>
      <c r="BC946" s="187">
        <v>0</v>
      </c>
      <c r="BD946" s="75"/>
      <c r="BE946" s="75"/>
      <c r="BF946" s="75"/>
      <c r="BI946" s="194"/>
    </row>
    <row r="947" spans="1:61" ht="11.25" customHeight="1" x14ac:dyDescent="0.3">
      <c r="A947" s="184" t="s">
        <v>1625</v>
      </c>
      <c r="B947" s="185">
        <v>0</v>
      </c>
      <c r="C947" s="881" t="s">
        <v>737</v>
      </c>
      <c r="D947" s="284">
        <v>1E-4</v>
      </c>
      <c r="E947" s="91">
        <v>0</v>
      </c>
      <c r="F947" s="186">
        <v>0</v>
      </c>
      <c r="G947" s="186">
        <v>0</v>
      </c>
      <c r="H947" s="186">
        <v>0</v>
      </c>
      <c r="I947" s="187">
        <v>0</v>
      </c>
      <c r="J947" s="186">
        <v>0</v>
      </c>
      <c r="K947" s="186">
        <v>0</v>
      </c>
      <c r="L947" s="186">
        <v>0</v>
      </c>
      <c r="M947" s="186">
        <v>0</v>
      </c>
      <c r="N947" s="188">
        <v>0</v>
      </c>
      <c r="O947" s="189">
        <v>0</v>
      </c>
      <c r="P947" s="186">
        <v>0</v>
      </c>
      <c r="Q947" s="189">
        <v>0</v>
      </c>
      <c r="R947" s="189">
        <v>0</v>
      </c>
      <c r="S947" s="189">
        <v>1E-4</v>
      </c>
      <c r="T947" s="188">
        <v>0</v>
      </c>
      <c r="U947" s="187">
        <v>0</v>
      </c>
      <c r="V947" s="189">
        <v>0</v>
      </c>
      <c r="W947" s="189">
        <v>0</v>
      </c>
      <c r="X947" s="188">
        <v>0</v>
      </c>
      <c r="Y947" s="188">
        <v>0</v>
      </c>
      <c r="Z947" s="186">
        <v>0</v>
      </c>
      <c r="AA947" s="186">
        <v>0</v>
      </c>
      <c r="AB947" s="186">
        <v>0</v>
      </c>
      <c r="AC947" s="186">
        <v>0</v>
      </c>
      <c r="AD947" s="188">
        <v>0</v>
      </c>
      <c r="AE947" s="189">
        <v>0</v>
      </c>
      <c r="AF947" s="189">
        <v>0</v>
      </c>
      <c r="AG947" s="189">
        <v>0</v>
      </c>
      <c r="AH947" s="191">
        <v>0</v>
      </c>
      <c r="AI947" s="186">
        <v>0</v>
      </c>
      <c r="AJ947" s="192">
        <v>7501943461345</v>
      </c>
      <c r="AK947" s="192">
        <v>927</v>
      </c>
      <c r="AL947" s="76"/>
      <c r="AM947" s="75">
        <v>1019</v>
      </c>
      <c r="AO947" s="188">
        <v>0</v>
      </c>
      <c r="AP947" s="188">
        <v>0</v>
      </c>
      <c r="AQ947" s="187">
        <v>0</v>
      </c>
      <c r="AR947" s="188">
        <v>0</v>
      </c>
      <c r="AS947" s="187">
        <v>0</v>
      </c>
      <c r="AT947" s="188">
        <v>0</v>
      </c>
      <c r="AU947" s="187">
        <v>0</v>
      </c>
      <c r="AV947" s="188">
        <v>0</v>
      </c>
      <c r="AW947" s="187">
        <v>0</v>
      </c>
      <c r="AX947" s="188">
        <v>0</v>
      </c>
      <c r="AY947" s="187">
        <v>0</v>
      </c>
      <c r="AZ947" s="188">
        <v>0</v>
      </c>
      <c r="BA947" s="187">
        <v>0</v>
      </c>
      <c r="BB947" s="188">
        <v>0</v>
      </c>
      <c r="BC947" s="187">
        <v>0</v>
      </c>
      <c r="BD947" s="75"/>
      <c r="BE947" s="75"/>
      <c r="BF947" s="75"/>
      <c r="BI947" s="194"/>
    </row>
    <row r="948" spans="1:61" ht="11.25" customHeight="1" x14ac:dyDescent="0.3">
      <c r="A948" s="184" t="s">
        <v>1626</v>
      </c>
      <c r="B948" s="185">
        <v>0</v>
      </c>
      <c r="C948" s="881" t="s">
        <v>1627</v>
      </c>
      <c r="D948" s="284">
        <v>42312</v>
      </c>
      <c r="E948" s="91">
        <v>6.8614054054054057</v>
      </c>
      <c r="F948" s="186">
        <v>180320</v>
      </c>
      <c r="G948" s="186">
        <v>180320</v>
      </c>
      <c r="H948" s="186">
        <v>52704</v>
      </c>
      <c r="I948" s="187">
        <v>29.228039041703642</v>
      </c>
      <c r="J948" s="186">
        <v>190000</v>
      </c>
      <c r="K948" s="186">
        <v>185000</v>
      </c>
      <c r="L948" s="186">
        <v>74280</v>
      </c>
      <c r="M948" s="186">
        <v>40.151351351351352</v>
      </c>
      <c r="N948" s="188">
        <v>0</v>
      </c>
      <c r="O948" s="189">
        <v>0</v>
      </c>
      <c r="P948" s="186">
        <v>48</v>
      </c>
      <c r="Q948" s="189">
        <v>39.119999999999997</v>
      </c>
      <c r="R948" s="189">
        <v>3.2741052631578946</v>
      </c>
      <c r="S948" s="189">
        <v>20736</v>
      </c>
      <c r="T948" s="188">
        <v>14592</v>
      </c>
      <c r="U948" s="187">
        <v>2.3662702702702703</v>
      </c>
      <c r="V948" s="189">
        <v>384</v>
      </c>
      <c r="W948" s="189">
        <v>48</v>
      </c>
      <c r="X948" s="188">
        <v>14160</v>
      </c>
      <c r="Y948" s="188">
        <v>2472</v>
      </c>
      <c r="Z948" s="186">
        <v>4032</v>
      </c>
      <c r="AA948" s="186">
        <v>0</v>
      </c>
      <c r="AB948" s="186">
        <v>480</v>
      </c>
      <c r="AC948" s="186">
        <v>20</v>
      </c>
      <c r="AD948" s="188">
        <v>4608</v>
      </c>
      <c r="AE948" s="189">
        <v>0</v>
      </c>
      <c r="AF948" s="189">
        <v>0</v>
      </c>
      <c r="AG948" s="189">
        <v>0</v>
      </c>
      <c r="AH948" s="191">
        <v>0</v>
      </c>
      <c r="AI948" s="186">
        <v>187000</v>
      </c>
      <c r="AJ948" s="192">
        <v>7501943461345</v>
      </c>
      <c r="AK948" s="192">
        <v>927</v>
      </c>
      <c r="AL948" s="76"/>
      <c r="AM948" s="75">
        <v>1023</v>
      </c>
      <c r="AO948" s="188">
        <v>190072</v>
      </c>
      <c r="AP948" s="188">
        <v>190440</v>
      </c>
      <c r="AQ948" s="187">
        <v>92.566579012603711</v>
      </c>
      <c r="AR948" s="188">
        <v>158688</v>
      </c>
      <c r="AS948" s="187">
        <v>81.211873080859775</v>
      </c>
      <c r="AT948" s="188">
        <v>221088</v>
      </c>
      <c r="AU948" s="187">
        <v>109.44950495049505</v>
      </c>
      <c r="AV948" s="188">
        <v>169368</v>
      </c>
      <c r="AW948" s="187">
        <v>104.54814814814814</v>
      </c>
      <c r="AX948" s="188">
        <v>164952</v>
      </c>
      <c r="AY948" s="187">
        <v>91.64</v>
      </c>
      <c r="AZ948" s="188">
        <v>144720</v>
      </c>
      <c r="BA948" s="187">
        <v>94.588235294117652</v>
      </c>
      <c r="BB948" s="188">
        <v>216192</v>
      </c>
      <c r="BC948" s="187">
        <v>97.824434389140265</v>
      </c>
      <c r="BD948" s="75"/>
      <c r="BE948" s="75"/>
      <c r="BF948" s="75"/>
      <c r="BI948" s="194"/>
    </row>
    <row r="949" spans="1:61" ht="11.25" customHeight="1" x14ac:dyDescent="0.3">
      <c r="A949" s="184" t="s">
        <v>1628</v>
      </c>
      <c r="B949" s="185">
        <v>0</v>
      </c>
      <c r="C949" s="881" t="s">
        <v>621</v>
      </c>
      <c r="D949" s="284">
        <v>1E-4</v>
      </c>
      <c r="E949" s="91">
        <v>0</v>
      </c>
      <c r="F949" s="186">
        <v>0</v>
      </c>
      <c r="G949" s="186">
        <v>0</v>
      </c>
      <c r="H949" s="186">
        <v>0</v>
      </c>
      <c r="I949" s="187">
        <v>0</v>
      </c>
      <c r="J949" s="186">
        <v>0</v>
      </c>
      <c r="K949" s="186">
        <v>0</v>
      </c>
      <c r="L949" s="186">
        <v>0</v>
      </c>
      <c r="M949" s="186">
        <v>0</v>
      </c>
      <c r="N949" s="188">
        <v>0</v>
      </c>
      <c r="O949" s="189">
        <v>0</v>
      </c>
      <c r="P949" s="186">
        <v>0</v>
      </c>
      <c r="Q949" s="189">
        <v>0</v>
      </c>
      <c r="R949" s="189">
        <v>0</v>
      </c>
      <c r="S949" s="189">
        <v>1E-4</v>
      </c>
      <c r="T949" s="188">
        <v>0</v>
      </c>
      <c r="U949" s="187">
        <v>0</v>
      </c>
      <c r="V949" s="189">
        <v>0</v>
      </c>
      <c r="W949" s="189">
        <v>0</v>
      </c>
      <c r="X949" s="188">
        <v>0</v>
      </c>
      <c r="Y949" s="188">
        <v>0</v>
      </c>
      <c r="Z949" s="186">
        <v>0</v>
      </c>
      <c r="AA949" s="186">
        <v>0</v>
      </c>
      <c r="AB949" s="186">
        <v>0</v>
      </c>
      <c r="AC949" s="186">
        <v>0</v>
      </c>
      <c r="AD949" s="188">
        <v>0</v>
      </c>
      <c r="AE949" s="189">
        <v>0</v>
      </c>
      <c r="AF949" s="189">
        <v>0</v>
      </c>
      <c r="AG949" s="189">
        <v>0</v>
      </c>
      <c r="AH949" s="191">
        <v>0</v>
      </c>
      <c r="AI949" s="186">
        <v>0</v>
      </c>
      <c r="AJ949" s="192">
        <v>7506425630349</v>
      </c>
      <c r="AK949" s="192" t="s">
        <v>262</v>
      </c>
      <c r="AL949" s="76"/>
      <c r="AM949" s="75">
        <v>562</v>
      </c>
      <c r="AO949" s="188">
        <v>0</v>
      </c>
      <c r="AP949" s="188">
        <v>0</v>
      </c>
      <c r="AQ949" s="187">
        <v>0</v>
      </c>
      <c r="AR949" s="188">
        <v>0</v>
      </c>
      <c r="AS949" s="187">
        <v>0</v>
      </c>
      <c r="AT949" s="188">
        <v>0</v>
      </c>
      <c r="AU949" s="187">
        <v>0</v>
      </c>
      <c r="AV949" s="188">
        <v>0</v>
      </c>
      <c r="AW949" s="187">
        <v>0</v>
      </c>
      <c r="AX949" s="188">
        <v>0</v>
      </c>
      <c r="AY949" s="187">
        <v>0</v>
      </c>
      <c r="AZ949" s="188">
        <v>0</v>
      </c>
      <c r="BA949" s="187">
        <v>0</v>
      </c>
      <c r="BB949" s="188">
        <v>0</v>
      </c>
      <c r="BC949" s="187">
        <v>0</v>
      </c>
      <c r="BD949" s="75"/>
      <c r="BE949" s="75"/>
      <c r="BF949" s="75"/>
      <c r="BI949" s="194"/>
    </row>
    <row r="950" spans="1:61" ht="11.25" customHeight="1" x14ac:dyDescent="0.3">
      <c r="A950" s="184" t="s">
        <v>1629</v>
      </c>
      <c r="B950" s="185">
        <v>0</v>
      </c>
      <c r="C950" s="881" t="s">
        <v>1630</v>
      </c>
      <c r="D950" s="284">
        <v>919.55</v>
      </c>
      <c r="E950" s="91">
        <v>0</v>
      </c>
      <c r="F950" s="186">
        <v>0</v>
      </c>
      <c r="G950" s="186">
        <v>0</v>
      </c>
      <c r="H950" s="186">
        <v>0</v>
      </c>
      <c r="I950" s="187">
        <v>0</v>
      </c>
      <c r="J950" s="186">
        <v>0</v>
      </c>
      <c r="K950" s="186">
        <v>0</v>
      </c>
      <c r="L950" s="186">
        <v>0</v>
      </c>
      <c r="M950" s="186">
        <v>0</v>
      </c>
      <c r="N950" s="188">
        <v>0</v>
      </c>
      <c r="O950" s="189">
        <v>0</v>
      </c>
      <c r="P950" s="186">
        <v>0</v>
      </c>
      <c r="Q950" s="189">
        <v>0</v>
      </c>
      <c r="R950" s="189">
        <v>0</v>
      </c>
      <c r="S950" s="189">
        <v>919.55</v>
      </c>
      <c r="T950" s="188">
        <v>916.77399999999989</v>
      </c>
      <c r="U950" s="187">
        <v>0</v>
      </c>
      <c r="V950" s="189">
        <v>257.47399999999999</v>
      </c>
      <c r="W950" s="189">
        <v>0</v>
      </c>
      <c r="X950" s="188">
        <v>659.3</v>
      </c>
      <c r="Y950" s="188">
        <v>513.55999999999995</v>
      </c>
      <c r="Z950" s="186">
        <v>0</v>
      </c>
      <c r="AA950" s="186">
        <v>0</v>
      </c>
      <c r="AB950" s="186">
        <v>0</v>
      </c>
      <c r="AC950" s="186">
        <v>0</v>
      </c>
      <c r="AD950" s="188">
        <v>0</v>
      </c>
      <c r="AE950" s="189">
        <v>0</v>
      </c>
      <c r="AF950" s="189">
        <v>0</v>
      </c>
      <c r="AG950" s="189">
        <v>0</v>
      </c>
      <c r="AH950" s="191">
        <v>0</v>
      </c>
      <c r="AI950" s="186">
        <v>0</v>
      </c>
      <c r="AJ950" s="192">
        <v>7506425630349</v>
      </c>
      <c r="AK950" s="192" t="s">
        <v>262</v>
      </c>
      <c r="AL950" s="76"/>
      <c r="AM950" s="75">
        <v>5086</v>
      </c>
      <c r="AO950" s="188">
        <v>0</v>
      </c>
      <c r="AP950" s="188">
        <v>0</v>
      </c>
      <c r="AQ950" s="187">
        <v>0</v>
      </c>
      <c r="AR950" s="188">
        <v>0</v>
      </c>
      <c r="AS950" s="187">
        <v>0</v>
      </c>
      <c r="AT950" s="188">
        <v>0</v>
      </c>
      <c r="AU950" s="187">
        <v>0</v>
      </c>
      <c r="AV950" s="188">
        <v>0</v>
      </c>
      <c r="AW950" s="187">
        <v>0</v>
      </c>
      <c r="AX950" s="188">
        <v>0</v>
      </c>
      <c r="AY950" s="187">
        <v>0</v>
      </c>
      <c r="AZ950" s="188">
        <v>0</v>
      </c>
      <c r="BA950" s="187">
        <v>0</v>
      </c>
      <c r="BB950" s="188">
        <v>-33.31</v>
      </c>
      <c r="BC950" s="187">
        <v>0</v>
      </c>
      <c r="BD950" s="75"/>
      <c r="BE950" s="75"/>
      <c r="BF950" s="75"/>
      <c r="BI950" s="194"/>
    </row>
    <row r="951" spans="1:61" s="93" customFormat="1" ht="11.25" customHeight="1" x14ac:dyDescent="0.3">
      <c r="A951" s="244" t="s">
        <v>1631</v>
      </c>
      <c r="B951" s="245">
        <v>0</v>
      </c>
      <c r="C951" s="872">
        <v>90187</v>
      </c>
      <c r="D951" s="365">
        <v>3752.5</v>
      </c>
      <c r="E951" s="247">
        <v>53.061191832791884</v>
      </c>
      <c r="F951" s="248">
        <v>0</v>
      </c>
      <c r="G951" s="248">
        <v>0</v>
      </c>
      <c r="H951" s="248">
        <v>0</v>
      </c>
      <c r="I951" s="249">
        <v>0</v>
      </c>
      <c r="J951" s="248"/>
      <c r="K951" s="248">
        <v>2121.6070749927731</v>
      </c>
      <c r="L951" s="248">
        <v>826</v>
      </c>
      <c r="M951" s="248">
        <v>38.932751013889487</v>
      </c>
      <c r="N951" s="190">
        <v>0</v>
      </c>
      <c r="O951" s="250">
        <v>0</v>
      </c>
      <c r="P951" s="248">
        <v>0.5</v>
      </c>
      <c r="Q951" s="250">
        <v>0</v>
      </c>
      <c r="R951" s="250">
        <v>0</v>
      </c>
      <c r="S951" s="250">
        <v>2926.5</v>
      </c>
      <c r="T951" s="190">
        <v>2924</v>
      </c>
      <c r="U951" s="249">
        <v>41.34601596777707</v>
      </c>
      <c r="V951" s="250">
        <v>780</v>
      </c>
      <c r="W951" s="250">
        <v>0.5</v>
      </c>
      <c r="X951" s="190">
        <v>2143.5</v>
      </c>
      <c r="Y951" s="190">
        <v>28.5</v>
      </c>
      <c r="Z951" s="248">
        <v>300</v>
      </c>
      <c r="AA951" s="248">
        <v>0</v>
      </c>
      <c r="AB951" s="248">
        <v>0</v>
      </c>
      <c r="AC951" s="248">
        <v>0</v>
      </c>
      <c r="AD951" s="190">
        <v>5.5</v>
      </c>
      <c r="AE951" s="250">
        <v>0</v>
      </c>
      <c r="AF951" s="250">
        <v>0</v>
      </c>
      <c r="AG951" s="250">
        <v>0</v>
      </c>
      <c r="AH951" s="251">
        <v>1</v>
      </c>
      <c r="AI951" s="248">
        <v>2358.098</v>
      </c>
      <c r="AJ951" s="428">
        <v>7501943460959</v>
      </c>
      <c r="AK951" s="428" t="s">
        <v>262</v>
      </c>
      <c r="AL951" s="429"/>
      <c r="AM951" s="93">
        <v>90187</v>
      </c>
      <c r="AN951" s="430"/>
      <c r="AO951" s="190">
        <v>1910.5</v>
      </c>
      <c r="AP951" s="190">
        <v>1497</v>
      </c>
      <c r="AQ951" s="249">
        <v>0</v>
      </c>
      <c r="AR951" s="190">
        <v>1932.5</v>
      </c>
      <c r="AS951" s="249">
        <v>0</v>
      </c>
      <c r="AT951" s="190">
        <v>2302</v>
      </c>
      <c r="AU951" s="249">
        <v>0</v>
      </c>
      <c r="AV951" s="190">
        <v>3021.5</v>
      </c>
      <c r="AW951" s="249">
        <v>0</v>
      </c>
      <c r="AX951" s="190">
        <v>1561.5</v>
      </c>
      <c r="AY951" s="249">
        <v>0</v>
      </c>
      <c r="AZ951" s="190">
        <v>1825</v>
      </c>
      <c r="BA951" s="249">
        <v>0</v>
      </c>
      <c r="BB951" s="190">
        <v>2365</v>
      </c>
      <c r="BC951" s="249">
        <v>0</v>
      </c>
      <c r="BD951" s="75"/>
      <c r="BE951" s="75"/>
      <c r="BI951" s="406"/>
    </row>
    <row r="952" spans="1:61" ht="11.25" customHeight="1" x14ac:dyDescent="0.3">
      <c r="A952" s="184" t="s">
        <v>1632</v>
      </c>
      <c r="B952" s="54">
        <v>0</v>
      </c>
      <c r="C952" s="881" t="s">
        <v>1633</v>
      </c>
      <c r="D952" s="284">
        <v>1617.1759999999999</v>
      </c>
      <c r="E952" s="91">
        <v>11.738514396322284</v>
      </c>
      <c r="F952" s="186">
        <v>5000</v>
      </c>
      <c r="G952" s="186">
        <v>5000</v>
      </c>
      <c r="H952" s="186">
        <v>1366</v>
      </c>
      <c r="I952" s="187">
        <v>27.32</v>
      </c>
      <c r="J952" s="186">
        <v>3500</v>
      </c>
      <c r="K952" s="186">
        <v>4133</v>
      </c>
      <c r="L952" s="186">
        <v>601.12799999999993</v>
      </c>
      <c r="M952" s="186">
        <v>14.544592305831113</v>
      </c>
      <c r="N952" s="188">
        <v>15.18</v>
      </c>
      <c r="O952" s="189">
        <v>0</v>
      </c>
      <c r="P952" s="186">
        <v>80.960000000000008</v>
      </c>
      <c r="Q952" s="189">
        <v>19.488228571428571</v>
      </c>
      <c r="R952" s="189">
        <v>20.417554285714282</v>
      </c>
      <c r="S952" s="189">
        <v>2382.0479999999998</v>
      </c>
      <c r="T952" s="188">
        <v>1986.05</v>
      </c>
      <c r="U952" s="187">
        <v>14.416041616259374</v>
      </c>
      <c r="V952" s="189">
        <v>455.4</v>
      </c>
      <c r="W952" s="189">
        <v>65.78</v>
      </c>
      <c r="X952" s="188">
        <v>1464.8700000000001</v>
      </c>
      <c r="Y952" s="188">
        <v>1072.72</v>
      </c>
      <c r="Z952" s="186">
        <v>91.08</v>
      </c>
      <c r="AA952" s="186">
        <v>0</v>
      </c>
      <c r="AB952" s="186">
        <v>0</v>
      </c>
      <c r="AC952" s="186">
        <v>0</v>
      </c>
      <c r="AD952" s="188">
        <v>0</v>
      </c>
      <c r="AE952" s="189">
        <v>0</v>
      </c>
      <c r="AF952" s="189">
        <v>0</v>
      </c>
      <c r="AG952" s="189">
        <v>0</v>
      </c>
      <c r="AH952" s="191">
        <v>1</v>
      </c>
      <c r="AI952" s="186">
        <v>3500</v>
      </c>
      <c r="AJ952" s="192">
        <v>7501943488632</v>
      </c>
      <c r="AK952" s="192" t="s">
        <v>262</v>
      </c>
      <c r="AL952" s="76"/>
      <c r="AM952" s="75">
        <v>5050</v>
      </c>
      <c r="AO952" s="188">
        <v>3639.6566666666672</v>
      </c>
      <c r="AP952" s="188">
        <v>3581.4719999999998</v>
      </c>
      <c r="AQ952" s="187">
        <v>71.629440000000002</v>
      </c>
      <c r="AR952" s="188">
        <v>3224.7380000000003</v>
      </c>
      <c r="AS952" s="187">
        <v>80.61845000000001</v>
      </c>
      <c r="AT952" s="188">
        <v>4112.76</v>
      </c>
      <c r="AU952" s="187">
        <v>102.81900000000002</v>
      </c>
      <c r="AV952" s="188">
        <v>3759.5819999999999</v>
      </c>
      <c r="AW952" s="187">
        <v>93.989549999999994</v>
      </c>
      <c r="AX952" s="188">
        <v>4368.8039999999992</v>
      </c>
      <c r="AY952" s="187">
        <v>109.22009999999997</v>
      </c>
      <c r="AZ952" s="188">
        <v>4021.6840000000002</v>
      </c>
      <c r="BA952" s="187">
        <v>100.5421</v>
      </c>
      <c r="BB952" s="188">
        <v>3126.58</v>
      </c>
      <c r="BC952" s="187">
        <v>78.164500000000004</v>
      </c>
      <c r="BD952" s="75"/>
      <c r="BE952" s="75"/>
      <c r="BF952" s="75"/>
      <c r="BI952" s="194"/>
    </row>
    <row r="953" spans="1:61" ht="11.25" customHeight="1" x14ac:dyDescent="0.3">
      <c r="A953" s="184" t="s">
        <v>1634</v>
      </c>
      <c r="B953" s="185">
        <v>0</v>
      </c>
      <c r="C953" s="881" t="s">
        <v>1635</v>
      </c>
      <c r="D953" s="284">
        <v>5368.6750000000002</v>
      </c>
      <c r="E953" s="91">
        <v>0</v>
      </c>
      <c r="F953" s="186">
        <v>0</v>
      </c>
      <c r="G953" s="186">
        <v>0</v>
      </c>
      <c r="H953" s="186">
        <v>0</v>
      </c>
      <c r="I953" s="187">
        <v>0</v>
      </c>
      <c r="J953" s="186">
        <v>0</v>
      </c>
      <c r="K953" s="186">
        <v>0</v>
      </c>
      <c r="L953" s="186">
        <v>0</v>
      </c>
      <c r="M953" s="186">
        <v>0</v>
      </c>
      <c r="N953" s="188">
        <v>0</v>
      </c>
      <c r="O953" s="189">
        <v>0</v>
      </c>
      <c r="P953" s="186">
        <v>0</v>
      </c>
      <c r="Q953" s="189">
        <v>0</v>
      </c>
      <c r="R953" s="189">
        <v>0</v>
      </c>
      <c r="S953" s="189">
        <v>5368.6750000000002</v>
      </c>
      <c r="T953" s="188">
        <v>5368.6750000000002</v>
      </c>
      <c r="U953" s="187">
        <v>0</v>
      </c>
      <c r="V953" s="189">
        <v>0</v>
      </c>
      <c r="W953" s="189">
        <v>0</v>
      </c>
      <c r="X953" s="188">
        <v>5368.6750000000002</v>
      </c>
      <c r="Y953" s="188">
        <v>1611.35</v>
      </c>
      <c r="Z953" s="186">
        <v>0</v>
      </c>
      <c r="AA953" s="186">
        <v>0</v>
      </c>
      <c r="AB953" s="186">
        <v>0</v>
      </c>
      <c r="AC953" s="186">
        <v>0</v>
      </c>
      <c r="AD953" s="188">
        <v>0</v>
      </c>
      <c r="AE953" s="189">
        <v>0</v>
      </c>
      <c r="AF953" s="189">
        <v>0</v>
      </c>
      <c r="AG953" s="189">
        <v>0</v>
      </c>
      <c r="AH953" s="191">
        <v>3</v>
      </c>
      <c r="AI953" s="186">
        <v>0</v>
      </c>
      <c r="AJ953" s="192">
        <v>7501943488632</v>
      </c>
      <c r="AK953" s="192" t="s">
        <v>262</v>
      </c>
      <c r="AL953" s="76"/>
      <c r="AM953" s="75">
        <v>1960</v>
      </c>
      <c r="AO953" s="188">
        <v>-0.11</v>
      </c>
      <c r="AP953" s="188">
        <v>0</v>
      </c>
      <c r="AQ953" s="187">
        <v>0</v>
      </c>
      <c r="AR953" s="188">
        <v>0</v>
      </c>
      <c r="AS953" s="187">
        <v>0</v>
      </c>
      <c r="AT953" s="188">
        <v>-0.33</v>
      </c>
      <c r="AU953" s="187">
        <v>0</v>
      </c>
      <c r="AV953" s="188">
        <v>0</v>
      </c>
      <c r="AW953" s="187">
        <v>0</v>
      </c>
      <c r="AX953" s="188">
        <v>-0.98</v>
      </c>
      <c r="AY953" s="187">
        <v>0</v>
      </c>
      <c r="AZ953" s="188">
        <v>5.85</v>
      </c>
      <c r="BA953" s="187">
        <v>0</v>
      </c>
      <c r="BB953" s="188">
        <v>0.315</v>
      </c>
      <c r="BC953" s="187">
        <v>0</v>
      </c>
      <c r="BD953" s="75"/>
      <c r="BE953" s="75"/>
      <c r="BF953" s="75"/>
      <c r="BI953" s="194"/>
    </row>
    <row r="954" spans="1:61" ht="11.25" customHeight="1" x14ac:dyDescent="0.3">
      <c r="A954" s="103" t="s">
        <v>1636</v>
      </c>
      <c r="B954" s="185">
        <v>0</v>
      </c>
      <c r="C954" s="881">
        <v>90733</v>
      </c>
      <c r="D954" s="284">
        <v>3229.5780000000004</v>
      </c>
      <c r="E954" s="91">
        <v>0</v>
      </c>
      <c r="F954" s="186">
        <v>0</v>
      </c>
      <c r="G954" s="186">
        <v>0</v>
      </c>
      <c r="H954" s="186">
        <v>0</v>
      </c>
      <c r="I954" s="187">
        <v>0</v>
      </c>
      <c r="J954" s="186">
        <v>0</v>
      </c>
      <c r="K954" s="186">
        <v>0</v>
      </c>
      <c r="L954" s="186">
        <v>0</v>
      </c>
      <c r="M954" s="186">
        <v>0</v>
      </c>
      <c r="N954" s="188">
        <v>0</v>
      </c>
      <c r="O954" s="189">
        <v>0</v>
      </c>
      <c r="P954" s="186">
        <v>0</v>
      </c>
      <c r="Q954" s="189">
        <v>0</v>
      </c>
      <c r="R954" s="189">
        <v>0</v>
      </c>
      <c r="S954" s="189">
        <v>3229.5780000000004</v>
      </c>
      <c r="T954" s="188">
        <v>3229.5780000000004</v>
      </c>
      <c r="U954" s="187">
        <v>0</v>
      </c>
      <c r="V954" s="189">
        <v>0</v>
      </c>
      <c r="W954" s="189">
        <v>0</v>
      </c>
      <c r="X954" s="188">
        <v>3229.5780000000004</v>
      </c>
      <c r="Y954" s="188">
        <v>0</v>
      </c>
      <c r="Z954" s="186">
        <v>0</v>
      </c>
      <c r="AA954" s="186">
        <v>0</v>
      </c>
      <c r="AB954" s="186">
        <v>0</v>
      </c>
      <c r="AC954" s="186">
        <v>0</v>
      </c>
      <c r="AD954" s="188">
        <v>0</v>
      </c>
      <c r="AE954" s="189">
        <v>0</v>
      </c>
      <c r="AF954" s="189">
        <v>0</v>
      </c>
      <c r="AG954" s="189">
        <v>0</v>
      </c>
      <c r="AH954" s="191">
        <v>1</v>
      </c>
      <c r="AI954" s="186">
        <v>0</v>
      </c>
      <c r="AJ954" s="192">
        <v>7501943488632</v>
      </c>
      <c r="AK954" s="192" t="s">
        <v>262</v>
      </c>
      <c r="AL954" s="76"/>
      <c r="AM954" s="75">
        <v>90733</v>
      </c>
      <c r="AO954" s="188">
        <v>0</v>
      </c>
      <c r="AP954" s="188">
        <v>0</v>
      </c>
      <c r="AQ954" s="187">
        <v>0</v>
      </c>
      <c r="AR954" s="188">
        <v>0</v>
      </c>
      <c r="AS954" s="187">
        <v>0</v>
      </c>
      <c r="AT954" s="188">
        <v>0</v>
      </c>
      <c r="AU954" s="187">
        <v>0</v>
      </c>
      <c r="AV954" s="188">
        <v>0</v>
      </c>
      <c r="AW954" s="187">
        <v>0</v>
      </c>
      <c r="AX954" s="188">
        <v>1128.5999999999999</v>
      </c>
      <c r="AY954" s="187">
        <v>0</v>
      </c>
      <c r="AZ954" s="188">
        <v>0</v>
      </c>
      <c r="BA954" s="187">
        <v>0</v>
      </c>
      <c r="BB954" s="188">
        <v>0</v>
      </c>
      <c r="BC954" s="187">
        <v>0</v>
      </c>
      <c r="BD954" s="75"/>
      <c r="BE954" s="75"/>
      <c r="BF954" s="75"/>
      <c r="BI954" s="194"/>
    </row>
    <row r="955" spans="1:61" ht="11.25" customHeight="1" x14ac:dyDescent="0.3">
      <c r="A955" s="184" t="s">
        <v>1637</v>
      </c>
      <c r="B955" s="185">
        <v>0</v>
      </c>
      <c r="C955" s="853">
        <v>90188</v>
      </c>
      <c r="D955" s="284">
        <v>8595.2039999999997</v>
      </c>
      <c r="E955" s="91">
        <v>31.790132162935198</v>
      </c>
      <c r="F955" s="186">
        <v>770</v>
      </c>
      <c r="G955" s="186">
        <v>770</v>
      </c>
      <c r="H955" s="186">
        <v>0</v>
      </c>
      <c r="I955" s="187">
        <v>0</v>
      </c>
      <c r="J955" s="186">
        <v>8750</v>
      </c>
      <c r="K955" s="186">
        <v>8111.2</v>
      </c>
      <c r="L955" s="186">
        <v>1272.1299999999999</v>
      </c>
      <c r="M955" s="186">
        <v>15.683622645231285</v>
      </c>
      <c r="N955" s="188">
        <v>0</v>
      </c>
      <c r="O955" s="189">
        <v>32.247999999999998</v>
      </c>
      <c r="P955" s="186">
        <v>558.78000000000009</v>
      </c>
      <c r="Q955" s="189">
        <v>20.924685714285712</v>
      </c>
      <c r="R955" s="189">
        <v>25.107682285714287</v>
      </c>
      <c r="S955" s="189">
        <v>7323.0739999999996</v>
      </c>
      <c r="T955" s="188">
        <v>7317.5160000000005</v>
      </c>
      <c r="U955" s="187">
        <v>27.064488608344021</v>
      </c>
      <c r="V955" s="189">
        <v>2361.8879999999999</v>
      </c>
      <c r="W955" s="189">
        <v>526.53200000000004</v>
      </c>
      <c r="X955" s="188">
        <v>4429.0960000000005</v>
      </c>
      <c r="Y955" s="188">
        <v>338.048</v>
      </c>
      <c r="Z955" s="186">
        <v>0</v>
      </c>
      <c r="AA955" s="186">
        <v>0</v>
      </c>
      <c r="AB955" s="186">
        <v>0</v>
      </c>
      <c r="AC955" s="186">
        <v>0</v>
      </c>
      <c r="AD955" s="188">
        <v>6.6700000000000728</v>
      </c>
      <c r="AE955" s="189">
        <v>0</v>
      </c>
      <c r="AF955" s="189">
        <v>0</v>
      </c>
      <c r="AG955" s="189">
        <v>0</v>
      </c>
      <c r="AH955" s="191">
        <v>0</v>
      </c>
      <c r="AI955" s="186">
        <v>8750</v>
      </c>
      <c r="AJ955" s="192">
        <v>7501943463325</v>
      </c>
      <c r="AK955" s="192" t="s">
        <v>262</v>
      </c>
      <c r="AL955" s="76"/>
      <c r="AM955" s="75">
        <v>90188</v>
      </c>
      <c r="AO955" s="188">
        <v>4312.6973333333335</v>
      </c>
      <c r="AP955" s="188">
        <v>3571.1620000000003</v>
      </c>
      <c r="AQ955" s="187">
        <v>59.469808492922574</v>
      </c>
      <c r="AR955" s="188">
        <v>2748.3100000000004</v>
      </c>
      <c r="AS955" s="187">
        <v>37.772264980758663</v>
      </c>
      <c r="AT955" s="188">
        <v>6618.62</v>
      </c>
      <c r="AU955" s="187">
        <v>79.398985112585336</v>
      </c>
      <c r="AV955" s="188">
        <v>5823.5400000000009</v>
      </c>
      <c r="AW955" s="187">
        <v>76.036334764393459</v>
      </c>
      <c r="AX955" s="188">
        <v>4425.7460000000001</v>
      </c>
      <c r="AY955" s="187">
        <v>53.668200408997954</v>
      </c>
      <c r="AZ955" s="188">
        <v>5559.9880000000003</v>
      </c>
      <c r="BA955" s="187">
        <v>58.495402419779062</v>
      </c>
      <c r="BB955" s="188">
        <v>3642.3679999999995</v>
      </c>
      <c r="BC955" s="187">
        <v>72.834570249464193</v>
      </c>
      <c r="BD955" s="75"/>
      <c r="BE955" s="75"/>
      <c r="BF955" s="75"/>
      <c r="BI955" s="194"/>
    </row>
    <row r="956" spans="1:61" ht="11.25" customHeight="1" x14ac:dyDescent="0.3">
      <c r="A956" s="195" t="s">
        <v>1638</v>
      </c>
      <c r="B956" s="196">
        <v>0</v>
      </c>
      <c r="C956" s="855">
        <v>90593</v>
      </c>
      <c r="D956" s="378">
        <v>15725.093999999999</v>
      </c>
      <c r="E956" s="198">
        <v>8.060488987830329</v>
      </c>
      <c r="F956" s="199">
        <v>77950</v>
      </c>
      <c r="G956" s="199">
        <v>77950</v>
      </c>
      <c r="H956" s="199">
        <v>20959</v>
      </c>
      <c r="I956" s="200">
        <v>26.887748556767161</v>
      </c>
      <c r="J956" s="199">
        <v>57811.678999999996</v>
      </c>
      <c r="K956" s="199">
        <v>58526.575833333336</v>
      </c>
      <c r="L956" s="199">
        <v>4140.7159999999994</v>
      </c>
      <c r="M956" s="199">
        <v>7.0749329531793457</v>
      </c>
      <c r="N956" s="201">
        <v>5022.8310000000001</v>
      </c>
      <c r="O956" s="202">
        <v>26482.906999999999</v>
      </c>
      <c r="P956" s="199">
        <v>33577.752999999997</v>
      </c>
      <c r="Q956" s="202">
        <v>65.243683720031726</v>
      </c>
      <c r="R956" s="202">
        <v>16.887614352110411</v>
      </c>
      <c r="S956" s="202">
        <v>32543.377999999997</v>
      </c>
      <c r="T956" s="201">
        <v>25838.527000000002</v>
      </c>
      <c r="U956" s="200">
        <v>13.244509848097357</v>
      </c>
      <c r="V956" s="202">
        <v>1779.8219999999999</v>
      </c>
      <c r="W956" s="202">
        <v>2072.0149999999999</v>
      </c>
      <c r="X956" s="201">
        <v>21986.690000000002</v>
      </c>
      <c r="Y956" s="201">
        <v>0</v>
      </c>
      <c r="Z956" s="199">
        <v>21927.807000000001</v>
      </c>
      <c r="AA956" s="199">
        <v>3207.4569999999999</v>
      </c>
      <c r="AB956" s="199">
        <v>4525.1030000000001</v>
      </c>
      <c r="AC956" s="199">
        <v>4073</v>
      </c>
      <c r="AD956" s="201">
        <v>221.07000000000153</v>
      </c>
      <c r="AE956" s="202">
        <v>1.1100000000000001</v>
      </c>
      <c r="AF956" s="202">
        <v>0</v>
      </c>
      <c r="AG956" s="202">
        <v>0</v>
      </c>
      <c r="AH956" s="203">
        <v>0</v>
      </c>
      <c r="AI956" s="199">
        <v>63111.355000000003</v>
      </c>
      <c r="AJ956" s="192">
        <v>7501017375622</v>
      </c>
      <c r="AK956" s="192" t="s">
        <v>262</v>
      </c>
      <c r="AL956" s="76"/>
      <c r="AM956" s="75">
        <v>90593</v>
      </c>
      <c r="AO956" s="201">
        <v>58011.662666666671</v>
      </c>
      <c r="AP956" s="201">
        <v>66394.53</v>
      </c>
      <c r="AQ956" s="200">
        <v>100.95570352596465</v>
      </c>
      <c r="AR956" s="201">
        <v>50616.118999999999</v>
      </c>
      <c r="AS956" s="200">
        <v>76.274211535124294</v>
      </c>
      <c r="AT956" s="201">
        <v>57024.338999999993</v>
      </c>
      <c r="AU956" s="200">
        <v>86.886764884309599</v>
      </c>
      <c r="AV956" s="201">
        <v>57191.014999999999</v>
      </c>
      <c r="AW956" s="200">
        <v>86.524976400462975</v>
      </c>
      <c r="AX956" s="201">
        <v>65907.930999999997</v>
      </c>
      <c r="AY956" s="200">
        <v>92.684977973794389</v>
      </c>
      <c r="AZ956" s="201">
        <v>71834.088000000003</v>
      </c>
      <c r="BA956" s="200">
        <v>96.607323182247313</v>
      </c>
      <c r="BB956" s="201">
        <v>76628.007999999987</v>
      </c>
      <c r="BC956" s="200">
        <v>124.67400836640799</v>
      </c>
      <c r="BD956" s="75"/>
      <c r="BE956" s="75"/>
      <c r="BF956" s="75"/>
      <c r="BI956" s="194"/>
    </row>
    <row r="957" spans="1:61" ht="11.25" customHeight="1" x14ac:dyDescent="0.3">
      <c r="A957" s="184" t="s">
        <v>1639</v>
      </c>
      <c r="B957" s="185">
        <v>0</v>
      </c>
      <c r="C957" s="878" t="s">
        <v>1640</v>
      </c>
      <c r="D957" s="284">
        <v>3175.5240000000003</v>
      </c>
      <c r="E957" s="91">
        <v>44.217810240608181</v>
      </c>
      <c r="F957" s="186">
        <v>0</v>
      </c>
      <c r="G957" s="186">
        <v>0</v>
      </c>
      <c r="H957" s="186">
        <v>0</v>
      </c>
      <c r="I957" s="187">
        <v>0</v>
      </c>
      <c r="J957" s="186">
        <v>1050</v>
      </c>
      <c r="K957" s="186">
        <v>2154.4648973257185</v>
      </c>
      <c r="L957" s="186">
        <v>375.19000000000005</v>
      </c>
      <c r="M957" s="186">
        <v>17.41453297594747</v>
      </c>
      <c r="N957" s="188">
        <v>0</v>
      </c>
      <c r="O957" s="189">
        <v>0</v>
      </c>
      <c r="P957" s="186">
        <v>0</v>
      </c>
      <c r="Q957" s="189">
        <v>35.732380952380957</v>
      </c>
      <c r="R957" s="189">
        <v>80.009542857142861</v>
      </c>
      <c r="S957" s="189">
        <v>2800.3340000000003</v>
      </c>
      <c r="T957" s="188">
        <v>2799.846</v>
      </c>
      <c r="U957" s="187">
        <v>38.986655157046783</v>
      </c>
      <c r="V957" s="189">
        <v>0</v>
      </c>
      <c r="W957" s="189">
        <v>0</v>
      </c>
      <c r="X957" s="188">
        <v>2799.846</v>
      </c>
      <c r="Y957" s="188">
        <v>366.44400000000002</v>
      </c>
      <c r="Z957" s="186">
        <v>0</v>
      </c>
      <c r="AA957" s="186">
        <v>0</v>
      </c>
      <c r="AB957" s="186">
        <v>0</v>
      </c>
      <c r="AC957" s="186">
        <v>0</v>
      </c>
      <c r="AD957" s="188">
        <v>0</v>
      </c>
      <c r="AE957" s="189">
        <v>0</v>
      </c>
      <c r="AF957" s="189">
        <v>0</v>
      </c>
      <c r="AG957" s="189">
        <v>0</v>
      </c>
      <c r="AH957" s="191">
        <v>1</v>
      </c>
      <c r="AI957" s="186">
        <v>1263.6509999999998</v>
      </c>
      <c r="AJ957" s="192">
        <v>7506425631483</v>
      </c>
      <c r="AK957" s="192" t="s">
        <v>505</v>
      </c>
      <c r="AL957" s="76"/>
      <c r="AM957" s="75">
        <v>5035</v>
      </c>
      <c r="AO957" s="188">
        <v>1525.5466666666664</v>
      </c>
      <c r="AP957" s="188">
        <v>329.01400000000001</v>
      </c>
      <c r="AQ957" s="187">
        <v>54.835666666666668</v>
      </c>
      <c r="AR957" s="188">
        <v>1750.0739999999998</v>
      </c>
      <c r="AS957" s="187">
        <v>291.67899999999997</v>
      </c>
      <c r="AT957" s="188">
        <v>2497.5520000000001</v>
      </c>
      <c r="AU957" s="187">
        <v>416.25866666666667</v>
      </c>
      <c r="AV957" s="188">
        <v>1187.788</v>
      </c>
      <c r="AW957" s="187">
        <v>197.96466666666669</v>
      </c>
      <c r="AX957" s="188">
        <v>503.49599999999998</v>
      </c>
      <c r="AY957" s="187">
        <v>83.915999999999997</v>
      </c>
      <c r="AZ957" s="188">
        <v>549.18799999999999</v>
      </c>
      <c r="BA957" s="187">
        <v>91.531333333333336</v>
      </c>
      <c r="BB957" s="188">
        <v>2630.7240000000002</v>
      </c>
      <c r="BC957" s="187">
        <v>198.70972420184862</v>
      </c>
      <c r="BD957" s="75"/>
      <c r="BE957" s="75"/>
      <c r="BF957" s="75"/>
      <c r="BI957" s="194"/>
    </row>
    <row r="958" spans="1:61" ht="11.25" customHeight="1" x14ac:dyDescent="0.3">
      <c r="A958" s="184" t="s">
        <v>1641</v>
      </c>
      <c r="B958" s="185">
        <v>0</v>
      </c>
      <c r="C958" s="844">
        <v>90594</v>
      </c>
      <c r="D958" s="284">
        <v>1E-4</v>
      </c>
      <c r="E958" s="91">
        <v>0</v>
      </c>
      <c r="F958" s="186">
        <v>0</v>
      </c>
      <c r="G958" s="186">
        <v>0</v>
      </c>
      <c r="H958" s="186">
        <v>0</v>
      </c>
      <c r="I958" s="187">
        <v>0</v>
      </c>
      <c r="J958" s="186">
        <v>0</v>
      </c>
      <c r="K958" s="186">
        <v>0</v>
      </c>
      <c r="L958" s="186">
        <v>0</v>
      </c>
      <c r="M958" s="186">
        <v>0</v>
      </c>
      <c r="N958" s="188">
        <v>0</v>
      </c>
      <c r="O958" s="189">
        <v>0</v>
      </c>
      <c r="P958" s="186">
        <v>0</v>
      </c>
      <c r="Q958" s="189">
        <v>0</v>
      </c>
      <c r="R958" s="189">
        <v>0</v>
      </c>
      <c r="S958" s="189">
        <v>1E-4</v>
      </c>
      <c r="T958" s="188">
        <v>0</v>
      </c>
      <c r="U958" s="187">
        <v>0</v>
      </c>
      <c r="V958" s="189">
        <v>0</v>
      </c>
      <c r="W958" s="189">
        <v>0</v>
      </c>
      <c r="X958" s="188">
        <v>0</v>
      </c>
      <c r="Y958" s="188">
        <v>0</v>
      </c>
      <c r="Z958" s="186">
        <v>0</v>
      </c>
      <c r="AA958" s="186">
        <v>0</v>
      </c>
      <c r="AB958" s="186">
        <v>0</v>
      </c>
      <c r="AC958" s="186">
        <v>0</v>
      </c>
      <c r="AD958" s="188">
        <v>0</v>
      </c>
      <c r="AE958" s="189">
        <v>0</v>
      </c>
      <c r="AF958" s="189">
        <v>0</v>
      </c>
      <c r="AG958" s="189">
        <v>0</v>
      </c>
      <c r="AH958" s="191">
        <v>0</v>
      </c>
      <c r="AI958" s="186">
        <v>0</v>
      </c>
      <c r="AJ958" s="192">
        <v>7501943461284</v>
      </c>
      <c r="AK958" s="192" t="s">
        <v>262</v>
      </c>
      <c r="AL958" s="76"/>
      <c r="AM958" s="75">
        <v>90594</v>
      </c>
      <c r="AO958" s="188">
        <v>0</v>
      </c>
      <c r="AP958" s="188">
        <v>0</v>
      </c>
      <c r="AQ958" s="187">
        <v>0</v>
      </c>
      <c r="AR958" s="188">
        <v>0</v>
      </c>
      <c r="AS958" s="187">
        <v>0</v>
      </c>
      <c r="AT958" s="188">
        <v>0</v>
      </c>
      <c r="AU958" s="187">
        <v>0</v>
      </c>
      <c r="AV958" s="188">
        <v>0</v>
      </c>
      <c r="AW958" s="187">
        <v>0</v>
      </c>
      <c r="AX958" s="188">
        <v>0</v>
      </c>
      <c r="AY958" s="187">
        <v>0</v>
      </c>
      <c r="AZ958" s="188">
        <v>0</v>
      </c>
      <c r="BA958" s="187">
        <v>0</v>
      </c>
      <c r="BB958" s="188">
        <v>0</v>
      </c>
      <c r="BC958" s="187">
        <v>0</v>
      </c>
      <c r="BD958" s="75"/>
      <c r="BE958" s="75"/>
      <c r="BF958" s="75"/>
      <c r="BI958" s="194"/>
    </row>
    <row r="959" spans="1:61" ht="11.25" customHeight="1" x14ac:dyDescent="0.3">
      <c r="A959" s="184" t="s">
        <v>1642</v>
      </c>
      <c r="B959" s="54">
        <v>0</v>
      </c>
      <c r="C959" s="891" t="s">
        <v>1643</v>
      </c>
      <c r="D959" s="284">
        <v>7052.5</v>
      </c>
      <c r="E959" s="91">
        <v>5.5677631578947366</v>
      </c>
      <c r="F959" s="186">
        <v>42510</v>
      </c>
      <c r="G959" s="186">
        <v>42510</v>
      </c>
      <c r="H959" s="186">
        <v>34711</v>
      </c>
      <c r="I959" s="187">
        <v>81.653728534462473</v>
      </c>
      <c r="J959" s="186">
        <v>40000</v>
      </c>
      <c r="K959" s="186">
        <v>38000</v>
      </c>
      <c r="L959" s="186">
        <v>6825</v>
      </c>
      <c r="M959" s="186">
        <v>17.960526315789473</v>
      </c>
      <c r="N959" s="188">
        <v>0</v>
      </c>
      <c r="O959" s="189">
        <v>0</v>
      </c>
      <c r="P959" s="186">
        <v>0</v>
      </c>
      <c r="Q959" s="189">
        <v>17.0625</v>
      </c>
      <c r="R959" s="189">
        <v>26.203875</v>
      </c>
      <c r="S959" s="189">
        <v>34938.5</v>
      </c>
      <c r="T959" s="188">
        <v>32662.5</v>
      </c>
      <c r="U959" s="187">
        <v>25.786184210526319</v>
      </c>
      <c r="V959" s="189">
        <v>0</v>
      </c>
      <c r="W959" s="189">
        <v>0</v>
      </c>
      <c r="X959" s="188">
        <v>32662.5</v>
      </c>
      <c r="Y959" s="188">
        <v>11212.5</v>
      </c>
      <c r="Z959" s="186">
        <v>910</v>
      </c>
      <c r="AA959" s="186">
        <v>0</v>
      </c>
      <c r="AB959" s="186">
        <v>1430</v>
      </c>
      <c r="AC959" s="186">
        <v>44</v>
      </c>
      <c r="AD959" s="188">
        <v>32.5</v>
      </c>
      <c r="AE959" s="189">
        <v>0</v>
      </c>
      <c r="AF959" s="189">
        <v>0</v>
      </c>
      <c r="AG959" s="189">
        <v>0</v>
      </c>
      <c r="AH959" s="191">
        <v>1</v>
      </c>
      <c r="AI959" s="186">
        <v>37000</v>
      </c>
      <c r="AJ959" s="192">
        <v>7506425603701</v>
      </c>
      <c r="AK959" s="192" t="s">
        <v>262</v>
      </c>
      <c r="AL959" s="425"/>
      <c r="AM959" s="75">
        <v>5047</v>
      </c>
      <c r="AN959" s="412"/>
      <c r="AO959" s="188">
        <v>32413.333333333332</v>
      </c>
      <c r="AP959" s="188">
        <v>36855</v>
      </c>
      <c r="AQ959" s="187">
        <v>122.85</v>
      </c>
      <c r="AR959" s="188">
        <v>29640</v>
      </c>
      <c r="AS959" s="187">
        <v>98.8</v>
      </c>
      <c r="AT959" s="188">
        <v>30745</v>
      </c>
      <c r="AU959" s="187">
        <v>109.80357142857142</v>
      </c>
      <c r="AV959" s="188">
        <v>23400</v>
      </c>
      <c r="AW959" s="187">
        <v>117</v>
      </c>
      <c r="AX959" s="188">
        <v>23205</v>
      </c>
      <c r="AY959" s="187">
        <v>116.02500000000001</v>
      </c>
      <c r="AZ959" s="188">
        <v>26065</v>
      </c>
      <c r="BA959" s="187">
        <v>133.66666666666666</v>
      </c>
      <c r="BB959" s="188">
        <v>17030</v>
      </c>
      <c r="BC959" s="187">
        <v>97.314285714285717</v>
      </c>
      <c r="BD959" s="75"/>
      <c r="BE959" s="75"/>
      <c r="BF959" s="75"/>
      <c r="BI959" s="194"/>
    </row>
    <row r="960" spans="1:61" ht="11.25" customHeight="1" x14ac:dyDescent="0.3">
      <c r="A960" s="184" t="s">
        <v>1644</v>
      </c>
      <c r="B960" s="185">
        <v>0</v>
      </c>
      <c r="C960" s="878" t="s">
        <v>536</v>
      </c>
      <c r="D960" s="284">
        <v>35653</v>
      </c>
      <c r="E960" s="91">
        <v>6.7287831444404151</v>
      </c>
      <c r="F960" s="186">
        <v>138140</v>
      </c>
      <c r="G960" s="186">
        <v>138140</v>
      </c>
      <c r="H960" s="186">
        <v>0</v>
      </c>
      <c r="I960" s="187">
        <v>0</v>
      </c>
      <c r="J960" s="186">
        <v>154230.571</v>
      </c>
      <c r="K960" s="186">
        <v>158957.41875464321</v>
      </c>
      <c r="L960" s="186">
        <v>27467</v>
      </c>
      <c r="M960" s="186">
        <v>17.279470323053218</v>
      </c>
      <c r="N960" s="188">
        <v>10431</v>
      </c>
      <c r="O960" s="189">
        <v>29131</v>
      </c>
      <c r="P960" s="186">
        <v>41322</v>
      </c>
      <c r="Q960" s="189">
        <v>44.601403959011471</v>
      </c>
      <c r="R960" s="189">
        <v>1.5922913233589726</v>
      </c>
      <c r="S960" s="189">
        <v>8186</v>
      </c>
      <c r="T960" s="188">
        <v>6915</v>
      </c>
      <c r="U960" s="187">
        <v>1.3050664865174171</v>
      </c>
      <c r="V960" s="189">
        <v>288</v>
      </c>
      <c r="W960" s="189">
        <v>1760</v>
      </c>
      <c r="X960" s="188">
        <v>4867</v>
      </c>
      <c r="Y960" s="188">
        <v>0</v>
      </c>
      <c r="Z960" s="186">
        <v>2664</v>
      </c>
      <c r="AA960" s="186">
        <v>1689</v>
      </c>
      <c r="AB960" s="186">
        <v>1296</v>
      </c>
      <c r="AC960" s="186">
        <v>1296</v>
      </c>
      <c r="AD960" s="188">
        <v>697</v>
      </c>
      <c r="AE960" s="189">
        <v>0</v>
      </c>
      <c r="AF960" s="189">
        <v>0</v>
      </c>
      <c r="AG960" s="189">
        <v>0</v>
      </c>
      <c r="AH960" s="191">
        <v>0</v>
      </c>
      <c r="AI960" s="186">
        <v>114993.23699999999</v>
      </c>
      <c r="AJ960" s="192">
        <v>7506425618385</v>
      </c>
      <c r="AK960" s="192" t="s">
        <v>262</v>
      </c>
      <c r="AL960" s="425"/>
      <c r="AM960" s="75">
        <v>861</v>
      </c>
      <c r="AN960" s="412"/>
      <c r="AO960" s="188">
        <v>117736.33333333333</v>
      </c>
      <c r="AP960" s="188">
        <v>114963</v>
      </c>
      <c r="AQ960" s="187">
        <v>96.006174699470563</v>
      </c>
      <c r="AR960" s="188">
        <v>113014</v>
      </c>
      <c r="AS960" s="187">
        <v>85.194114829083759</v>
      </c>
      <c r="AT960" s="188">
        <v>125232</v>
      </c>
      <c r="AU960" s="187">
        <v>100.16993101871033</v>
      </c>
      <c r="AV960" s="188">
        <v>128420</v>
      </c>
      <c r="AW960" s="187">
        <v>95.298178442329089</v>
      </c>
      <c r="AX960" s="188">
        <v>125818</v>
      </c>
      <c r="AY960" s="187">
        <v>90.632858061055003</v>
      </c>
      <c r="AZ960" s="188">
        <v>135283</v>
      </c>
      <c r="BA960" s="187">
        <v>94.728531540757473</v>
      </c>
      <c r="BB960" s="188">
        <v>114725</v>
      </c>
      <c r="BC960" s="187">
        <v>82.947514420702845</v>
      </c>
      <c r="BD960" s="75"/>
      <c r="BE960" s="75"/>
      <c r="BF960" s="75"/>
      <c r="BI960" s="194"/>
    </row>
    <row r="961" spans="1:61" ht="11.25" customHeight="1" x14ac:dyDescent="0.3">
      <c r="A961" s="184" t="s">
        <v>1645</v>
      </c>
      <c r="B961" s="185">
        <v>0</v>
      </c>
      <c r="C961" s="878" t="s">
        <v>554</v>
      </c>
      <c r="D961" s="284">
        <v>1E-4</v>
      </c>
      <c r="E961" s="91">
        <v>0</v>
      </c>
      <c r="F961" s="186">
        <v>0</v>
      </c>
      <c r="G961" s="186">
        <v>0</v>
      </c>
      <c r="H961" s="186">
        <v>0</v>
      </c>
      <c r="I961" s="187">
        <v>0</v>
      </c>
      <c r="J961" s="186">
        <v>0</v>
      </c>
      <c r="K961" s="186">
        <v>0</v>
      </c>
      <c r="L961" s="186">
        <v>0</v>
      </c>
      <c r="M961" s="186">
        <v>0</v>
      </c>
      <c r="N961" s="188">
        <v>0</v>
      </c>
      <c r="O961" s="189">
        <v>0</v>
      </c>
      <c r="P961" s="186">
        <v>0</v>
      </c>
      <c r="Q961" s="189">
        <v>0</v>
      </c>
      <c r="R961" s="189">
        <v>0</v>
      </c>
      <c r="S961" s="189">
        <v>1E-4</v>
      </c>
      <c r="T961" s="188">
        <v>0</v>
      </c>
      <c r="U961" s="187">
        <v>0</v>
      </c>
      <c r="V961" s="189">
        <v>0</v>
      </c>
      <c r="W961" s="189">
        <v>0</v>
      </c>
      <c r="X961" s="188">
        <v>0</v>
      </c>
      <c r="Y961" s="188">
        <v>0</v>
      </c>
      <c r="Z961" s="186">
        <v>0</v>
      </c>
      <c r="AA961" s="186">
        <v>0</v>
      </c>
      <c r="AB961" s="186">
        <v>0</v>
      </c>
      <c r="AC961" s="186">
        <v>0</v>
      </c>
      <c r="AD961" s="188">
        <v>0</v>
      </c>
      <c r="AE961" s="189">
        <v>0</v>
      </c>
      <c r="AF961" s="189">
        <v>0</v>
      </c>
      <c r="AG961" s="189">
        <v>0</v>
      </c>
      <c r="AH961" s="191">
        <v>0</v>
      </c>
      <c r="AI961" s="186">
        <v>0</v>
      </c>
      <c r="AJ961" s="192">
        <v>7506425620975</v>
      </c>
      <c r="AK961" s="192" t="s">
        <v>262</v>
      </c>
      <c r="AL961" s="425"/>
      <c r="AM961" s="75">
        <v>865</v>
      </c>
      <c r="AN961" s="412"/>
      <c r="AO961" s="188">
        <v>0</v>
      </c>
      <c r="AP961" s="188">
        <v>0</v>
      </c>
      <c r="AQ961" s="187">
        <v>0</v>
      </c>
      <c r="AR961" s="188">
        <v>0</v>
      </c>
      <c r="AS961" s="187">
        <v>0</v>
      </c>
      <c r="AT961" s="188">
        <v>0</v>
      </c>
      <c r="AU961" s="187">
        <v>0</v>
      </c>
      <c r="AV961" s="188">
        <v>0</v>
      </c>
      <c r="AW961" s="187">
        <v>0</v>
      </c>
      <c r="AX961" s="188">
        <v>0</v>
      </c>
      <c r="AY961" s="187">
        <v>0</v>
      </c>
      <c r="AZ961" s="188">
        <v>0</v>
      </c>
      <c r="BA961" s="187">
        <v>0</v>
      </c>
      <c r="BB961" s="188">
        <v>0</v>
      </c>
      <c r="BC961" s="187">
        <v>0</v>
      </c>
      <c r="BD961" s="75"/>
      <c r="BE961" s="75"/>
      <c r="BF961" s="75"/>
      <c r="BI961" s="194"/>
    </row>
    <row r="962" spans="1:61" ht="11.25" customHeight="1" x14ac:dyDescent="0.3">
      <c r="A962" s="184" t="s">
        <v>1646</v>
      </c>
      <c r="B962" s="185">
        <v>0</v>
      </c>
      <c r="C962" s="878" t="s">
        <v>537</v>
      </c>
      <c r="D962" s="284">
        <v>417</v>
      </c>
      <c r="E962" s="91">
        <v>0.16193958837830386</v>
      </c>
      <c r="F962" s="186">
        <v>89210</v>
      </c>
      <c r="G962" s="186">
        <v>89210</v>
      </c>
      <c r="H962" s="186">
        <v>18676</v>
      </c>
      <c r="I962" s="187">
        <v>20.934872772110751</v>
      </c>
      <c r="J962" s="186">
        <v>77251.03</v>
      </c>
      <c r="K962" s="186">
        <v>77251.029999999984</v>
      </c>
      <c r="L962" s="186">
        <v>12349</v>
      </c>
      <c r="M962" s="186">
        <v>15.985547377167661</v>
      </c>
      <c r="N962" s="188">
        <v>25509</v>
      </c>
      <c r="O962" s="189">
        <v>41097</v>
      </c>
      <c r="P962" s="186">
        <v>66771</v>
      </c>
      <c r="Q962" s="189">
        <v>102.41934638282493</v>
      </c>
      <c r="R962" s="189">
        <v>2.618994206290842</v>
      </c>
      <c r="S962" s="189">
        <v>6744</v>
      </c>
      <c r="T962" s="188">
        <v>1982</v>
      </c>
      <c r="U962" s="187">
        <v>0.7696984752177416</v>
      </c>
      <c r="V962" s="189">
        <v>116</v>
      </c>
      <c r="W962" s="189">
        <v>165</v>
      </c>
      <c r="X962" s="188">
        <v>1701</v>
      </c>
      <c r="Y962" s="188">
        <v>498</v>
      </c>
      <c r="Z962" s="186">
        <v>960</v>
      </c>
      <c r="AA962" s="186">
        <v>960</v>
      </c>
      <c r="AB962" s="186">
        <v>672</v>
      </c>
      <c r="AC962" s="186">
        <v>672</v>
      </c>
      <c r="AD962" s="188">
        <v>306</v>
      </c>
      <c r="AE962" s="189">
        <v>0</v>
      </c>
      <c r="AF962" s="189">
        <v>0</v>
      </c>
      <c r="AG962" s="189">
        <v>0</v>
      </c>
      <c r="AH962" s="191">
        <v>0</v>
      </c>
      <c r="AI962" s="186">
        <v>115507.68</v>
      </c>
      <c r="AJ962" s="192">
        <v>7506425620609</v>
      </c>
      <c r="AK962" s="192" t="s">
        <v>262</v>
      </c>
      <c r="AL962" s="76"/>
      <c r="AM962" s="75">
        <v>864</v>
      </c>
      <c r="AO962" s="188">
        <v>89384.333333333328</v>
      </c>
      <c r="AP962" s="188">
        <v>77942</v>
      </c>
      <c r="AQ962" s="187">
        <v>93.333577777847765</v>
      </c>
      <c r="AR962" s="188">
        <v>108162</v>
      </c>
      <c r="AS962" s="187">
        <v>127.38434175541116</v>
      </c>
      <c r="AT962" s="188">
        <v>82049</v>
      </c>
      <c r="AU962" s="187">
        <v>101.75733020435342</v>
      </c>
      <c r="AV962" s="188">
        <v>97227</v>
      </c>
      <c r="AW962" s="187">
        <v>110.81212682454581</v>
      </c>
      <c r="AX962" s="188">
        <v>79762</v>
      </c>
      <c r="AY962" s="187">
        <v>87.965459027293392</v>
      </c>
      <c r="AZ962" s="188">
        <v>81634</v>
      </c>
      <c r="BA962" s="187">
        <v>87.713740190749718</v>
      </c>
      <c r="BB962" s="188">
        <v>66419</v>
      </c>
      <c r="BC962" s="187">
        <v>61.196283927317843</v>
      </c>
      <c r="BD962" s="75"/>
      <c r="BE962" s="75"/>
      <c r="BF962" s="75"/>
      <c r="BI962" s="194"/>
    </row>
    <row r="963" spans="1:61" ht="11.25" customHeight="1" x14ac:dyDescent="0.3">
      <c r="A963" s="184" t="s">
        <v>1647</v>
      </c>
      <c r="B963" s="185" t="s">
        <v>44</v>
      </c>
      <c r="C963" s="844">
        <v>90592</v>
      </c>
      <c r="D963" s="284">
        <v>29019.410000000003</v>
      </c>
      <c r="E963" s="91">
        <v>7.7250125690399889</v>
      </c>
      <c r="F963" s="186">
        <v>99470</v>
      </c>
      <c r="G963" s="186">
        <v>99470</v>
      </c>
      <c r="H963" s="186">
        <v>24216.61</v>
      </c>
      <c r="I963" s="187">
        <v>24.345641902081031</v>
      </c>
      <c r="J963" s="186">
        <v>112538.685</v>
      </c>
      <c r="K963" s="186">
        <v>112696.5545</v>
      </c>
      <c r="L963" s="186">
        <v>7883.3559999999989</v>
      </c>
      <c r="M963" s="186">
        <v>6.9952058738406233</v>
      </c>
      <c r="N963" s="188">
        <v>9407.5730000000003</v>
      </c>
      <c r="O963" s="189">
        <v>20904.106</v>
      </c>
      <c r="P963" s="186">
        <v>33330.946000000004</v>
      </c>
      <c r="Q963" s="189">
        <v>36.622341908473523</v>
      </c>
      <c r="R963" s="189">
        <v>12.089886424388203</v>
      </c>
      <c r="S963" s="189">
        <v>45352.664000000004</v>
      </c>
      <c r="T963" s="188">
        <v>40879.110999999997</v>
      </c>
      <c r="U963" s="187">
        <v>10.882083622174978</v>
      </c>
      <c r="V963" s="189">
        <v>15125.528999999999</v>
      </c>
      <c r="W963" s="189">
        <v>3019.2670000000003</v>
      </c>
      <c r="X963" s="188">
        <v>22734.314999999999</v>
      </c>
      <c r="Y963" s="188">
        <v>5417.3119999999999</v>
      </c>
      <c r="Z963" s="186">
        <v>11237.19</v>
      </c>
      <c r="AA963" s="186">
        <v>3778.3139999999999</v>
      </c>
      <c r="AB963" s="186">
        <v>2892.61</v>
      </c>
      <c r="AC963" s="186">
        <v>2170</v>
      </c>
      <c r="AD963" s="188">
        <v>877.12000000000171</v>
      </c>
      <c r="AE963" s="189">
        <v>0</v>
      </c>
      <c r="AF963" s="189">
        <v>0</v>
      </c>
      <c r="AG963" s="189">
        <v>0</v>
      </c>
      <c r="AH963" s="191">
        <v>1</v>
      </c>
      <c r="AI963" s="186">
        <v>118571.643</v>
      </c>
      <c r="AJ963" s="192">
        <v>7501017376322</v>
      </c>
      <c r="AK963" s="192" t="s">
        <v>262</v>
      </c>
      <c r="AL963" s="425"/>
      <c r="AM963" s="75">
        <v>90592</v>
      </c>
      <c r="AN963" s="412"/>
      <c r="AO963" s="188">
        <v>101516.83733333334</v>
      </c>
      <c r="AP963" s="188">
        <v>109616.599</v>
      </c>
      <c r="AQ963" s="187">
        <v>105.77205759821355</v>
      </c>
      <c r="AR963" s="188">
        <v>91884.649000000005</v>
      </c>
      <c r="AS963" s="187">
        <v>84.970023042097694</v>
      </c>
      <c r="AT963" s="188">
        <v>103049.26400000001</v>
      </c>
      <c r="AU963" s="187">
        <v>102.58281174835531</v>
      </c>
      <c r="AV963" s="188">
        <v>108967.06</v>
      </c>
      <c r="AW963" s="187">
        <v>98.625854162358223</v>
      </c>
      <c r="AX963" s="188">
        <v>137624.05599999998</v>
      </c>
      <c r="AY963" s="187">
        <v>118.38503825129618</v>
      </c>
      <c r="AZ963" s="188">
        <v>105392.541</v>
      </c>
      <c r="BA963" s="187">
        <v>85.37392134789657</v>
      </c>
      <c r="BB963" s="188">
        <v>120218.166</v>
      </c>
      <c r="BC963" s="187">
        <v>99.742743262485234</v>
      </c>
      <c r="BD963" s="75"/>
      <c r="BE963" s="75"/>
      <c r="BF963" s="75"/>
      <c r="BI963" s="194"/>
    </row>
    <row r="964" spans="1:61" ht="11.25" customHeight="1" x14ac:dyDescent="0.3">
      <c r="A964" s="184" t="s">
        <v>1648</v>
      </c>
      <c r="B964" s="185">
        <v>0</v>
      </c>
      <c r="C964" s="878" t="s">
        <v>1649</v>
      </c>
      <c r="D964" s="284">
        <v>1E-4</v>
      </c>
      <c r="E964" s="91">
        <v>0</v>
      </c>
      <c r="F964" s="186">
        <v>0</v>
      </c>
      <c r="G964" s="186">
        <v>0</v>
      </c>
      <c r="H964" s="186">
        <v>0</v>
      </c>
      <c r="I964" s="187">
        <v>0</v>
      </c>
      <c r="J964" s="186">
        <v>0</v>
      </c>
      <c r="K964" s="186">
        <v>0</v>
      </c>
      <c r="L964" s="186">
        <v>0</v>
      </c>
      <c r="M964" s="186">
        <v>0</v>
      </c>
      <c r="N964" s="188">
        <v>0</v>
      </c>
      <c r="O964" s="189">
        <v>0</v>
      </c>
      <c r="P964" s="186">
        <v>0</v>
      </c>
      <c r="Q964" s="189">
        <v>0</v>
      </c>
      <c r="R964" s="189">
        <v>0</v>
      </c>
      <c r="S964" s="189">
        <v>1E-4</v>
      </c>
      <c r="T964" s="188">
        <v>0</v>
      </c>
      <c r="U964" s="187">
        <v>0</v>
      </c>
      <c r="V964" s="189">
        <v>0</v>
      </c>
      <c r="W964" s="189">
        <v>0</v>
      </c>
      <c r="X964" s="188">
        <v>0</v>
      </c>
      <c r="Y964" s="188">
        <v>0</v>
      </c>
      <c r="Z964" s="186">
        <v>0</v>
      </c>
      <c r="AA964" s="186">
        <v>0</v>
      </c>
      <c r="AB964" s="186">
        <v>0</v>
      </c>
      <c r="AC964" s="186">
        <v>0</v>
      </c>
      <c r="AD964" s="188">
        <v>0</v>
      </c>
      <c r="AE964" s="189">
        <v>0</v>
      </c>
      <c r="AF964" s="189">
        <v>0</v>
      </c>
      <c r="AG964" s="189">
        <v>0</v>
      </c>
      <c r="AH964" s="191">
        <v>0</v>
      </c>
      <c r="AI964" s="186">
        <v>0</v>
      </c>
      <c r="AJ964" s="192">
        <v>7506425624430</v>
      </c>
      <c r="AK964" s="192" t="s">
        <v>262</v>
      </c>
      <c r="AL964" s="425"/>
      <c r="AM964" s="75">
        <v>1950</v>
      </c>
      <c r="AN964" s="412"/>
      <c r="AO964" s="188">
        <v>0</v>
      </c>
      <c r="AP964" s="188">
        <v>0</v>
      </c>
      <c r="AQ964" s="187">
        <v>0</v>
      </c>
      <c r="AR964" s="188">
        <v>0</v>
      </c>
      <c r="AS964" s="187">
        <v>0</v>
      </c>
      <c r="AT964" s="188">
        <v>0</v>
      </c>
      <c r="AU964" s="187">
        <v>0</v>
      </c>
      <c r="AV964" s="188">
        <v>0</v>
      </c>
      <c r="AW964" s="187">
        <v>0</v>
      </c>
      <c r="AX964" s="188">
        <v>0</v>
      </c>
      <c r="AY964" s="187">
        <v>0</v>
      </c>
      <c r="AZ964" s="188">
        <v>0</v>
      </c>
      <c r="BA964" s="187">
        <v>0</v>
      </c>
      <c r="BB964" s="188">
        <v>0</v>
      </c>
      <c r="BC964" s="187">
        <v>0</v>
      </c>
      <c r="BD964" s="75"/>
      <c r="BE964" s="75"/>
      <c r="BF964" s="75"/>
      <c r="BI964" s="194"/>
    </row>
    <row r="965" spans="1:61" ht="11.25" customHeight="1" x14ac:dyDescent="0.3">
      <c r="A965" s="184" t="s">
        <v>1650</v>
      </c>
      <c r="B965" s="185">
        <v>0</v>
      </c>
      <c r="C965" s="844">
        <v>90591</v>
      </c>
      <c r="D965" s="284">
        <v>1E-4</v>
      </c>
      <c r="E965" s="91">
        <v>0</v>
      </c>
      <c r="F965" s="186">
        <v>0</v>
      </c>
      <c r="G965" s="186">
        <v>0</v>
      </c>
      <c r="H965" s="186">
        <v>0</v>
      </c>
      <c r="I965" s="187">
        <v>0</v>
      </c>
      <c r="J965" s="186">
        <v>0</v>
      </c>
      <c r="K965" s="186">
        <v>0</v>
      </c>
      <c r="L965" s="186">
        <v>0</v>
      </c>
      <c r="M965" s="186">
        <v>0</v>
      </c>
      <c r="N965" s="188">
        <v>0</v>
      </c>
      <c r="O965" s="189">
        <v>0</v>
      </c>
      <c r="P965" s="186">
        <v>0</v>
      </c>
      <c r="Q965" s="189">
        <v>0</v>
      </c>
      <c r="R965" s="189">
        <v>0</v>
      </c>
      <c r="S965" s="189">
        <v>1E-4</v>
      </c>
      <c r="T965" s="188">
        <v>0</v>
      </c>
      <c r="U965" s="187">
        <v>0</v>
      </c>
      <c r="V965" s="189">
        <v>0</v>
      </c>
      <c r="W965" s="189">
        <v>0</v>
      </c>
      <c r="X965" s="188">
        <v>0</v>
      </c>
      <c r="Y965" s="188">
        <v>0</v>
      </c>
      <c r="Z965" s="186">
        <v>0</v>
      </c>
      <c r="AA965" s="186">
        <v>0</v>
      </c>
      <c r="AB965" s="186">
        <v>0</v>
      </c>
      <c r="AC965" s="186">
        <v>0</v>
      </c>
      <c r="AD965" s="188">
        <v>0</v>
      </c>
      <c r="AE965" s="189">
        <v>0</v>
      </c>
      <c r="AF965" s="189">
        <v>0</v>
      </c>
      <c r="AG965" s="189">
        <v>0</v>
      </c>
      <c r="AH965" s="191">
        <v>0</v>
      </c>
      <c r="AI965" s="186">
        <v>0</v>
      </c>
      <c r="AJ965" s="192">
        <v>7501943461918</v>
      </c>
      <c r="AK965" s="192" t="s">
        <v>262</v>
      </c>
      <c r="AL965" s="76"/>
      <c r="AM965" s="75">
        <v>90591</v>
      </c>
      <c r="AO965" s="188">
        <v>0</v>
      </c>
      <c r="AP965" s="188">
        <v>0</v>
      </c>
      <c r="AQ965" s="187">
        <v>0</v>
      </c>
      <c r="AR965" s="188">
        <v>0</v>
      </c>
      <c r="AS965" s="187">
        <v>0</v>
      </c>
      <c r="AT965" s="188">
        <v>0</v>
      </c>
      <c r="AU965" s="187">
        <v>0</v>
      </c>
      <c r="AV965" s="188">
        <v>0</v>
      </c>
      <c r="AW965" s="187">
        <v>0</v>
      </c>
      <c r="AX965" s="188">
        <v>0</v>
      </c>
      <c r="AY965" s="187">
        <v>0</v>
      </c>
      <c r="AZ965" s="188">
        <v>0</v>
      </c>
      <c r="BA965" s="187">
        <v>0</v>
      </c>
      <c r="BB965" s="188">
        <v>0</v>
      </c>
      <c r="BC965" s="187">
        <v>0</v>
      </c>
      <c r="BD965" s="75"/>
      <c r="BE965" s="75"/>
      <c r="BF965" s="75"/>
      <c r="BI965" s="194"/>
    </row>
    <row r="966" spans="1:61" ht="11.25" customHeight="1" x14ac:dyDescent="0.3">
      <c r="A966" s="184" t="s">
        <v>1651</v>
      </c>
      <c r="B966" s="185">
        <v>0</v>
      </c>
      <c r="C966" s="844">
        <v>90726</v>
      </c>
      <c r="D966" s="284">
        <v>32415.362000000001</v>
      </c>
      <c r="E966" s="91">
        <v>2.4223890468245077</v>
      </c>
      <c r="F966" s="186">
        <v>428420</v>
      </c>
      <c r="G966" s="186">
        <v>428420</v>
      </c>
      <c r="H966" s="186">
        <v>107650</v>
      </c>
      <c r="I966" s="187">
        <v>25.127211614770552</v>
      </c>
      <c r="J966" s="186">
        <v>402038.77300000004</v>
      </c>
      <c r="K966" s="186">
        <v>401447.01829575718</v>
      </c>
      <c r="L966" s="186">
        <v>49344.610999999997</v>
      </c>
      <c r="M966" s="186">
        <v>12.291687010026925</v>
      </c>
      <c r="N966" s="188">
        <v>2541.4830000000002</v>
      </c>
      <c r="O966" s="189">
        <v>174782.55900000001</v>
      </c>
      <c r="P966" s="186">
        <v>181981.34500000003</v>
      </c>
      <c r="Q966" s="189">
        <v>57.53822057356642</v>
      </c>
      <c r="R966" s="189">
        <v>6.7695523734970688</v>
      </c>
      <c r="S966" s="189">
        <v>90720.750999999989</v>
      </c>
      <c r="T966" s="188">
        <v>77736.392999999996</v>
      </c>
      <c r="U966" s="187">
        <v>5.8092143762838537</v>
      </c>
      <c r="V966" s="189">
        <v>6886.4109999999991</v>
      </c>
      <c r="W966" s="189">
        <v>4657.3029999999999</v>
      </c>
      <c r="X966" s="188">
        <v>66192.679000000004</v>
      </c>
      <c r="Y966" s="188">
        <v>28307.839</v>
      </c>
      <c r="Z966" s="186">
        <v>26182.023000000001</v>
      </c>
      <c r="AA966" s="186">
        <v>608.923</v>
      </c>
      <c r="AB966" s="186">
        <v>3038.7839999999997</v>
      </c>
      <c r="AC966" s="186">
        <v>3647.9999999999995</v>
      </c>
      <c r="AD966" s="188">
        <v>51.456000000005588</v>
      </c>
      <c r="AE966" s="189">
        <v>158.268</v>
      </c>
      <c r="AF966" s="189">
        <v>158.268</v>
      </c>
      <c r="AG966" s="189">
        <v>0</v>
      </c>
      <c r="AH966" s="191">
        <v>4</v>
      </c>
      <c r="AI966" s="186">
        <v>487767.13099999999</v>
      </c>
      <c r="AJ966" s="192">
        <v>7506425605330</v>
      </c>
      <c r="AK966" s="192">
        <v>90598</v>
      </c>
      <c r="AL966" s="76"/>
      <c r="AM966" s="75">
        <v>90726</v>
      </c>
      <c r="AO966" s="188">
        <v>402496.90699999995</v>
      </c>
      <c r="AP966" s="188">
        <v>455132.45699999999</v>
      </c>
      <c r="AQ966" s="187">
        <v>120.05696941901738</v>
      </c>
      <c r="AR966" s="188">
        <v>370568.58399999992</v>
      </c>
      <c r="AS966" s="187">
        <v>93.885854734240098</v>
      </c>
      <c r="AT966" s="188">
        <v>381789.68</v>
      </c>
      <c r="AU966" s="187">
        <v>100.65020551242227</v>
      </c>
      <c r="AV966" s="188">
        <v>420456.92800000001</v>
      </c>
      <c r="AW966" s="187">
        <v>104.98298096491041</v>
      </c>
      <c r="AX966" s="188">
        <v>532988.09699999995</v>
      </c>
      <c r="AY966" s="187">
        <v>128.98991837780977</v>
      </c>
      <c r="AZ966" s="188">
        <v>466576.73300000001</v>
      </c>
      <c r="BA966" s="187">
        <v>112.22922876329184</v>
      </c>
      <c r="BB966" s="188">
        <v>476644.946</v>
      </c>
      <c r="BC966" s="187">
        <v>111.6208598159939</v>
      </c>
      <c r="BD966" s="75"/>
      <c r="BE966" s="75"/>
      <c r="BF966" s="75"/>
      <c r="BI966" s="194"/>
    </row>
    <row r="967" spans="1:61" ht="11.25" customHeight="1" x14ac:dyDescent="0.3">
      <c r="A967" s="184" t="s">
        <v>1652</v>
      </c>
      <c r="B967" s="185">
        <v>0</v>
      </c>
      <c r="C967" s="844">
        <v>90598</v>
      </c>
      <c r="D967" s="284">
        <v>1E-4</v>
      </c>
      <c r="E967" s="91">
        <v>0</v>
      </c>
      <c r="F967" s="186">
        <v>0</v>
      </c>
      <c r="G967" s="186">
        <v>0</v>
      </c>
      <c r="H967" s="186">
        <v>0</v>
      </c>
      <c r="I967" s="187">
        <v>0</v>
      </c>
      <c r="J967" s="186">
        <v>0</v>
      </c>
      <c r="K967" s="186">
        <v>0</v>
      </c>
      <c r="L967" s="186">
        <v>0</v>
      </c>
      <c r="M967" s="186">
        <v>0</v>
      </c>
      <c r="N967" s="188">
        <v>0</v>
      </c>
      <c r="O967" s="189">
        <v>15.52</v>
      </c>
      <c r="P967" s="186">
        <v>15.52</v>
      </c>
      <c r="Q967" s="189">
        <v>0</v>
      </c>
      <c r="R967" s="189">
        <v>0</v>
      </c>
      <c r="S967" s="189">
        <v>1E-4</v>
      </c>
      <c r="T967" s="188">
        <v>0</v>
      </c>
      <c r="U967" s="187">
        <v>0</v>
      </c>
      <c r="V967" s="189">
        <v>0</v>
      </c>
      <c r="W967" s="189">
        <v>0</v>
      </c>
      <c r="X967" s="188">
        <v>0</v>
      </c>
      <c r="Y967" s="188">
        <v>0</v>
      </c>
      <c r="Z967" s="186">
        <v>0</v>
      </c>
      <c r="AA967" s="186">
        <v>0</v>
      </c>
      <c r="AB967" s="186">
        <v>0</v>
      </c>
      <c r="AC967" s="186">
        <v>0</v>
      </c>
      <c r="AD967" s="188">
        <v>0</v>
      </c>
      <c r="AE967" s="189">
        <v>0</v>
      </c>
      <c r="AF967" s="189">
        <v>0</v>
      </c>
      <c r="AG967" s="189">
        <v>0</v>
      </c>
      <c r="AH967" s="191">
        <v>0</v>
      </c>
      <c r="AI967" s="186">
        <v>0</v>
      </c>
      <c r="AJ967" s="192">
        <v>7506425605330</v>
      </c>
      <c r="AK967" s="192" t="s">
        <v>262</v>
      </c>
      <c r="AL967" s="76"/>
      <c r="AM967" s="75">
        <v>90598</v>
      </c>
      <c r="AO967" s="188">
        <v>0</v>
      </c>
      <c r="AP967" s="188">
        <v>0</v>
      </c>
      <c r="AQ967" s="187">
        <v>0</v>
      </c>
      <c r="AR967" s="188">
        <v>0</v>
      </c>
      <c r="AS967" s="187">
        <v>0</v>
      </c>
      <c r="AT967" s="188">
        <v>0</v>
      </c>
      <c r="AU967" s="187">
        <v>0</v>
      </c>
      <c r="AV967" s="188">
        <v>0</v>
      </c>
      <c r="AW967" s="187">
        <v>0</v>
      </c>
      <c r="AX967" s="188">
        <v>0</v>
      </c>
      <c r="AY967" s="187">
        <v>0</v>
      </c>
      <c r="AZ967" s="188">
        <v>0</v>
      </c>
      <c r="BA967" s="187">
        <v>0</v>
      </c>
      <c r="BB967" s="188">
        <v>0</v>
      </c>
      <c r="BC967" s="187">
        <v>0</v>
      </c>
      <c r="BD967" s="75"/>
      <c r="BE967" s="75"/>
      <c r="BF967" s="75"/>
      <c r="BI967" s="194"/>
    </row>
    <row r="968" spans="1:61" ht="11.25" customHeight="1" x14ac:dyDescent="0.3">
      <c r="A968" s="184" t="s">
        <v>1653</v>
      </c>
      <c r="B968" s="185">
        <v>0</v>
      </c>
      <c r="C968" s="844" t="s">
        <v>642</v>
      </c>
      <c r="D968" s="284">
        <v>1E-4</v>
      </c>
      <c r="E968" s="91">
        <v>0</v>
      </c>
      <c r="F968" s="186">
        <v>0</v>
      </c>
      <c r="G968" s="186">
        <v>0</v>
      </c>
      <c r="H968" s="186">
        <v>0</v>
      </c>
      <c r="I968" s="187">
        <v>0</v>
      </c>
      <c r="J968" s="186">
        <v>0</v>
      </c>
      <c r="K968" s="186">
        <v>0</v>
      </c>
      <c r="L968" s="186">
        <v>0</v>
      </c>
      <c r="M968" s="186">
        <v>0</v>
      </c>
      <c r="N968" s="188">
        <v>0</v>
      </c>
      <c r="O968" s="189">
        <v>0</v>
      </c>
      <c r="P968" s="186">
        <v>0</v>
      </c>
      <c r="Q968" s="189">
        <v>0</v>
      </c>
      <c r="R968" s="189">
        <v>0</v>
      </c>
      <c r="S968" s="189">
        <v>1E-4</v>
      </c>
      <c r="T968" s="188">
        <v>0</v>
      </c>
      <c r="U968" s="187">
        <v>0</v>
      </c>
      <c r="V968" s="189">
        <v>0</v>
      </c>
      <c r="W968" s="189">
        <v>0</v>
      </c>
      <c r="X968" s="188">
        <v>0</v>
      </c>
      <c r="Y968" s="188">
        <v>0</v>
      </c>
      <c r="Z968" s="186">
        <v>0</v>
      </c>
      <c r="AA968" s="186">
        <v>0</v>
      </c>
      <c r="AB968" s="186">
        <v>0</v>
      </c>
      <c r="AC968" s="186">
        <v>0</v>
      </c>
      <c r="AD968" s="188">
        <v>0</v>
      </c>
      <c r="AE968" s="189">
        <v>0</v>
      </c>
      <c r="AF968" s="189">
        <v>0</v>
      </c>
      <c r="AG968" s="189">
        <v>0</v>
      </c>
      <c r="AH968" s="191">
        <v>0</v>
      </c>
      <c r="AI968" s="186">
        <v>0</v>
      </c>
      <c r="AJ968" s="192">
        <v>7506425631490</v>
      </c>
      <c r="AK968" s="192" t="s">
        <v>505</v>
      </c>
      <c r="AL968" s="76"/>
      <c r="AM968" s="75">
        <v>893</v>
      </c>
      <c r="AO968" s="188">
        <v>0</v>
      </c>
      <c r="AP968" s="188">
        <v>0</v>
      </c>
      <c r="AQ968" s="187">
        <v>0</v>
      </c>
      <c r="AR968" s="188">
        <v>0</v>
      </c>
      <c r="AS968" s="187">
        <v>0</v>
      </c>
      <c r="AT968" s="188">
        <v>0</v>
      </c>
      <c r="AU968" s="187">
        <v>0</v>
      </c>
      <c r="AV968" s="188">
        <v>0</v>
      </c>
      <c r="AW968" s="187">
        <v>0</v>
      </c>
      <c r="AX968" s="188">
        <v>0</v>
      </c>
      <c r="AY968" s="187">
        <v>0</v>
      </c>
      <c r="AZ968" s="188">
        <v>0</v>
      </c>
      <c r="BA968" s="187">
        <v>0</v>
      </c>
      <c r="BB968" s="188">
        <v>0</v>
      </c>
      <c r="BC968" s="187">
        <v>0</v>
      </c>
      <c r="BD968" s="75"/>
      <c r="BE968" s="75"/>
      <c r="BF968" s="75"/>
      <c r="BI968" s="194"/>
    </row>
    <row r="969" spans="1:61" s="93" customFormat="1" ht="11.25" customHeight="1" x14ac:dyDescent="0.3">
      <c r="A969" s="244" t="s">
        <v>1654</v>
      </c>
      <c r="B969" s="245">
        <v>0</v>
      </c>
      <c r="C969" s="872">
        <v>90228</v>
      </c>
      <c r="D969" s="365">
        <v>1E-4</v>
      </c>
      <c r="E969" s="247">
        <v>0</v>
      </c>
      <c r="F969" s="248">
        <v>0</v>
      </c>
      <c r="G969" s="248">
        <v>0</v>
      </c>
      <c r="H969" s="248">
        <v>0</v>
      </c>
      <c r="I969" s="249">
        <v>0</v>
      </c>
      <c r="J969" s="248">
        <v>0</v>
      </c>
      <c r="K969" s="248">
        <v>0</v>
      </c>
      <c r="L969" s="248">
        <v>0</v>
      </c>
      <c r="M969" s="248">
        <v>0</v>
      </c>
      <c r="N969" s="190">
        <v>0</v>
      </c>
      <c r="O969" s="250">
        <v>0</v>
      </c>
      <c r="P969" s="248">
        <v>0</v>
      </c>
      <c r="Q969" s="250">
        <v>0</v>
      </c>
      <c r="R969" s="250">
        <v>0</v>
      </c>
      <c r="S969" s="250">
        <v>1E-4</v>
      </c>
      <c r="T969" s="190">
        <v>0</v>
      </c>
      <c r="U969" s="249">
        <v>0</v>
      </c>
      <c r="V969" s="250">
        <v>0</v>
      </c>
      <c r="W969" s="250">
        <v>0</v>
      </c>
      <c r="X969" s="190">
        <v>0</v>
      </c>
      <c r="Y969" s="190">
        <v>0</v>
      </c>
      <c r="Z969" s="248">
        <v>0</v>
      </c>
      <c r="AA969" s="248">
        <v>0</v>
      </c>
      <c r="AB969" s="248">
        <v>0</v>
      </c>
      <c r="AC969" s="248">
        <v>0</v>
      </c>
      <c r="AD969" s="190">
        <v>0</v>
      </c>
      <c r="AE969" s="250">
        <v>0</v>
      </c>
      <c r="AF969" s="250">
        <v>0</v>
      </c>
      <c r="AG969" s="250">
        <v>0</v>
      </c>
      <c r="AH969" s="251">
        <v>0</v>
      </c>
      <c r="AI969" s="248">
        <v>0</v>
      </c>
      <c r="AJ969" s="428">
        <v>7501943458499</v>
      </c>
      <c r="AK969" s="428">
        <v>90217</v>
      </c>
      <c r="AL969" s="429"/>
      <c r="AM969" s="93">
        <v>90228</v>
      </c>
      <c r="AN969" s="430"/>
      <c r="AO969" s="190">
        <v>0</v>
      </c>
      <c r="AP969" s="190">
        <v>0</v>
      </c>
      <c r="AQ969" s="249">
        <v>0</v>
      </c>
      <c r="AR969" s="190">
        <v>0</v>
      </c>
      <c r="AS969" s="249">
        <v>0</v>
      </c>
      <c r="AT969" s="190">
        <v>0</v>
      </c>
      <c r="AU969" s="249">
        <v>0</v>
      </c>
      <c r="AV969" s="190">
        <v>0</v>
      </c>
      <c r="AW969" s="249">
        <v>0</v>
      </c>
      <c r="AX969" s="190">
        <v>0</v>
      </c>
      <c r="AY969" s="249">
        <v>0</v>
      </c>
      <c r="AZ969" s="190">
        <v>0</v>
      </c>
      <c r="BA969" s="249">
        <v>0</v>
      </c>
      <c r="BB969" s="190">
        <v>-11.11</v>
      </c>
      <c r="BC969" s="249">
        <v>0</v>
      </c>
      <c r="BD969" s="75"/>
      <c r="BE969" s="75"/>
      <c r="BI969" s="406"/>
    </row>
    <row r="970" spans="1:61" ht="11.25" customHeight="1" x14ac:dyDescent="0.3">
      <c r="A970" s="184" t="s">
        <v>1655</v>
      </c>
      <c r="B970" s="185">
        <v>0</v>
      </c>
      <c r="C970" s="54">
        <v>90217</v>
      </c>
      <c r="D970" s="284">
        <v>12616.516</v>
      </c>
      <c r="E970" s="91">
        <v>3.930146153089062</v>
      </c>
      <c r="F970" s="186">
        <v>137650</v>
      </c>
      <c r="G970" s="186">
        <v>132590</v>
      </c>
      <c r="H970" s="186">
        <v>19420</v>
      </c>
      <c r="I970" s="187">
        <v>14.646655102194735</v>
      </c>
      <c r="J970" s="186">
        <v>96221.114000000001</v>
      </c>
      <c r="K970" s="186">
        <v>96305.700922217788</v>
      </c>
      <c r="L970" s="186">
        <v>9779.0190000000002</v>
      </c>
      <c r="M970" s="186">
        <v>10.154143426979591</v>
      </c>
      <c r="N970" s="188">
        <v>7784.777</v>
      </c>
      <c r="O970" s="189">
        <v>28820.451000000001</v>
      </c>
      <c r="P970" s="186">
        <v>37658.456000000006</v>
      </c>
      <c r="Q970" s="189">
        <v>49.300484091256735</v>
      </c>
      <c r="R970" s="189">
        <v>6.9394843007117952</v>
      </c>
      <c r="S970" s="189">
        <v>22257.496999999999</v>
      </c>
      <c r="T970" s="188">
        <v>13253.118999999999</v>
      </c>
      <c r="U970" s="187">
        <v>4.1284531049840982</v>
      </c>
      <c r="V970" s="189">
        <v>1066.56</v>
      </c>
      <c r="W970" s="189">
        <v>1053.2279999999998</v>
      </c>
      <c r="X970" s="188">
        <v>11133.331</v>
      </c>
      <c r="Y970" s="188">
        <v>4968.3919999999998</v>
      </c>
      <c r="Z970" s="186">
        <v>2830.828</v>
      </c>
      <c r="AA970" s="186">
        <v>2666.4</v>
      </c>
      <c r="AB970" s="186">
        <v>97.768000000000001</v>
      </c>
      <c r="AC970" s="186">
        <v>88</v>
      </c>
      <c r="AD970" s="188">
        <v>541.06000000000131</v>
      </c>
      <c r="AE970" s="189">
        <v>0</v>
      </c>
      <c r="AF970" s="189">
        <v>0</v>
      </c>
      <c r="AG970" s="189">
        <v>0</v>
      </c>
      <c r="AH970" s="191">
        <v>2</v>
      </c>
      <c r="AI970" s="186">
        <v>125444.235</v>
      </c>
      <c r="AJ970" s="192">
        <v>7501943458499</v>
      </c>
      <c r="AK970" s="192" t="s">
        <v>262</v>
      </c>
      <c r="AL970" s="76"/>
      <c r="AM970" s="75">
        <v>90217</v>
      </c>
      <c r="AO970" s="188">
        <v>82971.397999999986</v>
      </c>
      <c r="AP970" s="188">
        <v>93867.349999999977</v>
      </c>
      <c r="AQ970" s="187">
        <v>105.03895268093784</v>
      </c>
      <c r="AR970" s="188">
        <v>74629.279999999999</v>
      </c>
      <c r="AS970" s="187">
        <v>73.573468356754489</v>
      </c>
      <c r="AT970" s="188">
        <v>80417.563999999998</v>
      </c>
      <c r="AU970" s="187">
        <v>85.455922111145284</v>
      </c>
      <c r="AV970" s="188">
        <v>92817.422000000006</v>
      </c>
      <c r="AW970" s="187">
        <v>92.235523760633214</v>
      </c>
      <c r="AX970" s="188">
        <v>87960.193999999989</v>
      </c>
      <c r="AY970" s="187">
        <v>79.50866609104061</v>
      </c>
      <c r="AZ970" s="188">
        <v>84417.224000000002</v>
      </c>
      <c r="BA970" s="187">
        <v>76.317128509867118</v>
      </c>
      <c r="BB970" s="188">
        <v>81798.557000000001</v>
      </c>
      <c r="BC970" s="187">
        <v>90.519779274801166</v>
      </c>
      <c r="BD970" s="75"/>
      <c r="BE970" s="75"/>
      <c r="BF970" s="75"/>
      <c r="BI970" s="194"/>
    </row>
    <row r="971" spans="1:61" ht="11.25" customHeight="1" x14ac:dyDescent="0.3">
      <c r="A971" s="184" t="s">
        <v>4847</v>
      </c>
      <c r="B971" s="185">
        <v>0</v>
      </c>
      <c r="C971" s="54" t="s">
        <v>4848</v>
      </c>
      <c r="D971" s="284">
        <v>4607.0159999999996</v>
      </c>
      <c r="E971" s="91">
        <v>27.642095999999999</v>
      </c>
      <c r="F971" s="186">
        <v>1110</v>
      </c>
      <c r="G971" s="186">
        <v>1110</v>
      </c>
      <c r="H971" s="186">
        <v>0</v>
      </c>
      <c r="I971" s="187">
        <v>0</v>
      </c>
      <c r="J971" s="186">
        <v>5000</v>
      </c>
      <c r="K971" s="186">
        <v>5000</v>
      </c>
      <c r="L971" s="186">
        <v>4036.56</v>
      </c>
      <c r="M971" s="186">
        <v>80.731200000000001</v>
      </c>
      <c r="N971" s="188">
        <v>1045.28</v>
      </c>
      <c r="O971" s="189">
        <v>0</v>
      </c>
      <c r="P971" s="186">
        <v>1162.04</v>
      </c>
      <c r="Q971" s="189">
        <v>103.97199999999999</v>
      </c>
      <c r="R971" s="189">
        <v>3.4227359999999982</v>
      </c>
      <c r="S971" s="189">
        <v>570.45599999999968</v>
      </c>
      <c r="T971" s="188">
        <v>493.72800000000001</v>
      </c>
      <c r="U971" s="187">
        <v>2.9623680000000001</v>
      </c>
      <c r="V971" s="189">
        <v>0</v>
      </c>
      <c r="W971" s="189">
        <v>116.76</v>
      </c>
      <c r="X971" s="188">
        <v>376.96800000000002</v>
      </c>
      <c r="Y971" s="188">
        <v>375.85599999999999</v>
      </c>
      <c r="Z971" s="186">
        <v>0</v>
      </c>
      <c r="AA971" s="186">
        <v>0</v>
      </c>
      <c r="AB971" s="186">
        <v>0</v>
      </c>
      <c r="AC971" s="186">
        <v>0</v>
      </c>
      <c r="AD971" s="188">
        <v>0</v>
      </c>
      <c r="AE971" s="189">
        <v>0</v>
      </c>
      <c r="AF971" s="189">
        <v>0</v>
      </c>
      <c r="AG971" s="189">
        <v>0</v>
      </c>
      <c r="AH971" s="191">
        <v>0</v>
      </c>
      <c r="AI971" s="186">
        <v>5000</v>
      </c>
      <c r="AJ971" s="192">
        <v>7501943458499</v>
      </c>
      <c r="AK971" s="192" t="s">
        <v>262</v>
      </c>
      <c r="AL971" s="76"/>
      <c r="AM971" s="75">
        <v>5594</v>
      </c>
      <c r="AO971" s="188">
        <v>6111.170000000001</v>
      </c>
      <c r="AP971" s="188">
        <v>4129.9560000000001</v>
      </c>
      <c r="AQ971" s="187">
        <v>58.999371428571436</v>
      </c>
      <c r="AR971" s="188">
        <v>5066.8140000000003</v>
      </c>
      <c r="AS971" s="187">
        <v>84.446899999999999</v>
      </c>
      <c r="AT971" s="188">
        <v>9136.74</v>
      </c>
      <c r="AU971" s="187">
        <v>152.279</v>
      </c>
      <c r="AV971" s="188">
        <v>3674.0340000000001</v>
      </c>
      <c r="AW971" s="187">
        <v>68.003073251440426</v>
      </c>
      <c r="AX971" s="188">
        <v>7787.8919999999998</v>
      </c>
      <c r="AY971" s="187">
        <v>133.86948335082644</v>
      </c>
      <c r="AZ971" s="188">
        <v>8689.1640000000007</v>
      </c>
      <c r="BA971" s="187">
        <v>144.81940000000003</v>
      </c>
      <c r="BB971" s="188">
        <v>5843.5599999999995</v>
      </c>
      <c r="BC971" s="187">
        <v>83.479428571428556</v>
      </c>
      <c r="BD971" s="75"/>
      <c r="BE971" s="75"/>
      <c r="BF971" s="75"/>
      <c r="BI971" s="194"/>
    </row>
    <row r="972" spans="1:61" ht="11.25" customHeight="1" x14ac:dyDescent="0.3">
      <c r="A972" s="184" t="s">
        <v>1656</v>
      </c>
      <c r="B972" s="185">
        <v>0</v>
      </c>
      <c r="C972" s="881" t="s">
        <v>643</v>
      </c>
      <c r="D972" s="284">
        <v>1E-4</v>
      </c>
      <c r="E972" s="91">
        <v>0</v>
      </c>
      <c r="F972" s="186">
        <v>0</v>
      </c>
      <c r="G972" s="186">
        <v>0</v>
      </c>
      <c r="H972" s="186">
        <v>0</v>
      </c>
      <c r="I972" s="187">
        <v>0</v>
      </c>
      <c r="J972" s="186">
        <v>0</v>
      </c>
      <c r="K972" s="186">
        <v>0</v>
      </c>
      <c r="L972" s="186">
        <v>0</v>
      </c>
      <c r="M972" s="186">
        <v>0</v>
      </c>
      <c r="N972" s="188">
        <v>0</v>
      </c>
      <c r="O972" s="189">
        <v>0</v>
      </c>
      <c r="P972" s="186">
        <v>0</v>
      </c>
      <c r="Q972" s="189">
        <v>0</v>
      </c>
      <c r="R972" s="189">
        <v>0</v>
      </c>
      <c r="S972" s="189">
        <v>1E-4</v>
      </c>
      <c r="T972" s="188">
        <v>0</v>
      </c>
      <c r="U972" s="187">
        <v>0</v>
      </c>
      <c r="V972" s="189">
        <v>0</v>
      </c>
      <c r="W972" s="189">
        <v>0</v>
      </c>
      <c r="X972" s="188">
        <v>0</v>
      </c>
      <c r="Y972" s="188">
        <v>0</v>
      </c>
      <c r="Z972" s="186">
        <v>0</v>
      </c>
      <c r="AA972" s="186">
        <v>0</v>
      </c>
      <c r="AB972" s="186">
        <v>0</v>
      </c>
      <c r="AC972" s="186">
        <v>0</v>
      </c>
      <c r="AD972" s="188">
        <v>0</v>
      </c>
      <c r="AE972" s="189">
        <v>0</v>
      </c>
      <c r="AF972" s="189">
        <v>0</v>
      </c>
      <c r="AG972" s="189">
        <v>0</v>
      </c>
      <c r="AH972" s="191">
        <v>0</v>
      </c>
      <c r="AI972" s="186">
        <v>0</v>
      </c>
      <c r="AJ972" s="192">
        <v>7506425632572</v>
      </c>
      <c r="AK972" s="192" t="s">
        <v>505</v>
      </c>
      <c r="AL972" s="76"/>
      <c r="AM972" s="75">
        <v>1880</v>
      </c>
      <c r="AO972" s="188">
        <v>0</v>
      </c>
      <c r="AP972" s="188">
        <v>0</v>
      </c>
      <c r="AQ972" s="187">
        <v>0</v>
      </c>
      <c r="AR972" s="188">
        <v>0</v>
      </c>
      <c r="AS972" s="187">
        <v>0</v>
      </c>
      <c r="AT972" s="188">
        <v>0</v>
      </c>
      <c r="AU972" s="187">
        <v>0</v>
      </c>
      <c r="AV972" s="188">
        <v>0</v>
      </c>
      <c r="AW972" s="187">
        <v>0</v>
      </c>
      <c r="AX972" s="188">
        <v>0</v>
      </c>
      <c r="AY972" s="187">
        <v>0</v>
      </c>
      <c r="AZ972" s="188">
        <v>0</v>
      </c>
      <c r="BA972" s="187">
        <v>0</v>
      </c>
      <c r="BB972" s="188">
        <v>0</v>
      </c>
      <c r="BC972" s="187">
        <v>0</v>
      </c>
      <c r="BD972" s="75"/>
      <c r="BE972" s="75"/>
      <c r="BF972" s="75"/>
      <c r="BI972" s="194"/>
    </row>
    <row r="973" spans="1:61" ht="11.25" customHeight="1" x14ac:dyDescent="0.3">
      <c r="A973" s="184" t="s">
        <v>1657</v>
      </c>
      <c r="B973" s="185">
        <v>0</v>
      </c>
      <c r="C973" s="879" t="s">
        <v>1658</v>
      </c>
      <c r="D973" s="284">
        <v>3083.7660000000001</v>
      </c>
      <c r="E973" s="91">
        <v>6.3601097635299224</v>
      </c>
      <c r="F973" s="186">
        <v>13600</v>
      </c>
      <c r="G973" s="186">
        <v>13600</v>
      </c>
      <c r="H973" s="186">
        <v>5727</v>
      </c>
      <c r="I973" s="187">
        <v>42.110294117647058</v>
      </c>
      <c r="J973" s="186">
        <v>13103.599</v>
      </c>
      <c r="K973" s="186">
        <v>14545.815000000001</v>
      </c>
      <c r="L973" s="186">
        <v>2694.752</v>
      </c>
      <c r="M973" s="186">
        <v>18.525960903531356</v>
      </c>
      <c r="N973" s="188">
        <v>2264.9270000000001</v>
      </c>
      <c r="O973" s="189">
        <v>4073.37</v>
      </c>
      <c r="P973" s="186">
        <v>7302.0780000000004</v>
      </c>
      <c r="Q973" s="189">
        <v>76.290719824378016</v>
      </c>
      <c r="R973" s="189">
        <v>14.002292042056537</v>
      </c>
      <c r="S973" s="189">
        <v>6116.0139999999992</v>
      </c>
      <c r="T973" s="188">
        <v>6107.5560000000005</v>
      </c>
      <c r="U973" s="187">
        <v>12.596522092436897</v>
      </c>
      <c r="V973" s="189">
        <v>1027.922</v>
      </c>
      <c r="W973" s="189">
        <v>963.78100000000006</v>
      </c>
      <c r="X973" s="188">
        <v>4115.8530000000001</v>
      </c>
      <c r="Y973" s="188">
        <v>404.005</v>
      </c>
      <c r="Z973" s="186">
        <v>2244.9349999999999</v>
      </c>
      <c r="AA973" s="186">
        <v>1286.9850000000001</v>
      </c>
      <c r="AB973" s="186">
        <v>0</v>
      </c>
      <c r="AC973" s="186">
        <v>0</v>
      </c>
      <c r="AD973" s="188">
        <v>415.67000000000007</v>
      </c>
      <c r="AE973" s="189">
        <v>0</v>
      </c>
      <c r="AF973" s="189">
        <v>0</v>
      </c>
      <c r="AG973" s="189">
        <v>0</v>
      </c>
      <c r="AH973" s="191">
        <v>1</v>
      </c>
      <c r="AI973" s="186">
        <v>14865.031999999999</v>
      </c>
      <c r="AJ973" s="192">
        <v>7501943474581</v>
      </c>
      <c r="AK973" s="192">
        <v>1812</v>
      </c>
      <c r="AL973" s="76"/>
      <c r="AM973" s="75">
        <v>1989</v>
      </c>
      <c r="AO973" s="188">
        <v>14347.313999999998</v>
      </c>
      <c r="AP973" s="188">
        <v>11237.166999999999</v>
      </c>
      <c r="AQ973" s="187">
        <v>60.429106423985871</v>
      </c>
      <c r="AR973" s="188">
        <v>13412.130000000001</v>
      </c>
      <c r="AS973" s="187">
        <v>72.125210130127428</v>
      </c>
      <c r="AT973" s="188">
        <v>18392.644999999997</v>
      </c>
      <c r="AU973" s="187">
        <v>98.908479523672767</v>
      </c>
      <c r="AV973" s="188">
        <v>12208.460999999999</v>
      </c>
      <c r="AW973" s="187">
        <v>67.790300667060691</v>
      </c>
      <c r="AX973" s="188">
        <v>18125.243000000002</v>
      </c>
      <c r="AY973" s="187">
        <v>93.468811873912401</v>
      </c>
      <c r="AZ973" s="188">
        <v>17076.510999999999</v>
      </c>
      <c r="BA973" s="187">
        <v>74.245699999999999</v>
      </c>
      <c r="BB973" s="188">
        <v>10153.453000000001</v>
      </c>
      <c r="BC973" s="187">
        <v>67.689686666666674</v>
      </c>
      <c r="BD973" s="75"/>
      <c r="BE973" s="75"/>
      <c r="BF973" s="75"/>
      <c r="BI973" s="194"/>
    </row>
    <row r="974" spans="1:61" ht="11.25" customHeight="1" x14ac:dyDescent="0.3">
      <c r="A974" s="184" t="s">
        <v>1659</v>
      </c>
      <c r="B974" s="185">
        <v>0</v>
      </c>
      <c r="C974" s="877" t="s">
        <v>1660</v>
      </c>
      <c r="D974" s="284">
        <v>5760</v>
      </c>
      <c r="E974" s="91">
        <v>12.577014196450342</v>
      </c>
      <c r="F974" s="186">
        <v>11410</v>
      </c>
      <c r="G974" s="186">
        <v>11410</v>
      </c>
      <c r="H974" s="186">
        <v>1455</v>
      </c>
      <c r="I974" s="187">
        <v>12.751971954425942</v>
      </c>
      <c r="J974" s="186">
        <v>10565</v>
      </c>
      <c r="K974" s="186">
        <v>13739.349999999999</v>
      </c>
      <c r="L974" s="186">
        <v>3780</v>
      </c>
      <c r="M974" s="186">
        <v>27.512218554735124</v>
      </c>
      <c r="N974" s="188">
        <v>0</v>
      </c>
      <c r="O974" s="189">
        <v>0</v>
      </c>
      <c r="P974" s="186">
        <v>0</v>
      </c>
      <c r="Q974" s="189">
        <v>35.778513961192616</v>
      </c>
      <c r="R974" s="189">
        <v>9.7539044013251299</v>
      </c>
      <c r="S974" s="189">
        <v>3435</v>
      </c>
      <c r="T974" s="188">
        <v>2535</v>
      </c>
      <c r="U974" s="187">
        <v>5.5351963520836147</v>
      </c>
      <c r="V974" s="189">
        <v>555</v>
      </c>
      <c r="W974" s="189">
        <v>0</v>
      </c>
      <c r="X974" s="188">
        <v>1980</v>
      </c>
      <c r="Y974" s="188">
        <v>0</v>
      </c>
      <c r="Z974" s="186">
        <v>60</v>
      </c>
      <c r="AA974" s="186">
        <v>0</v>
      </c>
      <c r="AB974" s="186">
        <v>0</v>
      </c>
      <c r="AC974" s="186">
        <v>0</v>
      </c>
      <c r="AD974" s="188">
        <v>165</v>
      </c>
      <c r="AE974" s="189">
        <v>0</v>
      </c>
      <c r="AF974" s="189">
        <v>0</v>
      </c>
      <c r="AG974" s="189">
        <v>0</v>
      </c>
      <c r="AH974" s="191">
        <v>0</v>
      </c>
      <c r="AI974" s="186">
        <v>11700</v>
      </c>
      <c r="AJ974" s="192">
        <v>7506425631223</v>
      </c>
      <c r="AK974" s="192" t="s">
        <v>262</v>
      </c>
      <c r="AL974" s="76"/>
      <c r="AM974" s="75">
        <v>5077</v>
      </c>
      <c r="AO974" s="188">
        <v>14320</v>
      </c>
      <c r="AP974" s="188">
        <v>16710</v>
      </c>
      <c r="AQ974" s="187">
        <v>147.87610619469027</v>
      </c>
      <c r="AR974" s="188">
        <v>12750</v>
      </c>
      <c r="AS974" s="187">
        <v>99.609375</v>
      </c>
      <c r="AT974" s="188">
        <v>13500</v>
      </c>
      <c r="AU974" s="187">
        <v>113.4453781512605</v>
      </c>
      <c r="AV974" s="188">
        <v>10515</v>
      </c>
      <c r="AW974" s="187">
        <v>119.18451270082988</v>
      </c>
      <c r="AX974" s="188">
        <v>9945</v>
      </c>
      <c r="AY974" s="187">
        <v>101.8641810918775</v>
      </c>
      <c r="AZ974" s="188">
        <v>13620</v>
      </c>
      <c r="BA974" s="187">
        <v>130.96153846153845</v>
      </c>
      <c r="BB974" s="188">
        <v>8850</v>
      </c>
      <c r="BC974" s="187">
        <v>87.623762376237622</v>
      </c>
      <c r="BD974" s="75"/>
      <c r="BE974" s="75"/>
      <c r="BF974" s="75"/>
      <c r="BI974" s="194"/>
    </row>
    <row r="975" spans="1:61" ht="11.25" customHeight="1" x14ac:dyDescent="0.3">
      <c r="A975" s="184" t="s">
        <v>1661</v>
      </c>
      <c r="B975" s="185">
        <v>0</v>
      </c>
      <c r="C975" s="879" t="s">
        <v>258</v>
      </c>
      <c r="D975" s="284">
        <v>1E-4</v>
      </c>
      <c r="E975" s="91">
        <v>0</v>
      </c>
      <c r="F975" s="186">
        <v>0</v>
      </c>
      <c r="G975" s="186">
        <v>0</v>
      </c>
      <c r="H975" s="186">
        <v>0</v>
      </c>
      <c r="I975" s="187">
        <v>0</v>
      </c>
      <c r="J975" s="186">
        <v>0</v>
      </c>
      <c r="K975" s="186">
        <v>0</v>
      </c>
      <c r="L975" s="186">
        <v>0</v>
      </c>
      <c r="M975" s="186">
        <v>0</v>
      </c>
      <c r="N975" s="188">
        <v>0</v>
      </c>
      <c r="O975" s="189">
        <v>0</v>
      </c>
      <c r="P975" s="186">
        <v>0</v>
      </c>
      <c r="Q975" s="189">
        <v>0</v>
      </c>
      <c r="R975" s="189">
        <v>0</v>
      </c>
      <c r="S975" s="189">
        <v>1E-4</v>
      </c>
      <c r="T975" s="188">
        <v>0</v>
      </c>
      <c r="U975" s="187">
        <v>0</v>
      </c>
      <c r="V975" s="189">
        <v>0</v>
      </c>
      <c r="W975" s="189">
        <v>0</v>
      </c>
      <c r="X975" s="188">
        <v>0</v>
      </c>
      <c r="Y975" s="188">
        <v>0</v>
      </c>
      <c r="Z975" s="186">
        <v>0</v>
      </c>
      <c r="AA975" s="186">
        <v>0</v>
      </c>
      <c r="AB975" s="186">
        <v>0</v>
      </c>
      <c r="AC975" s="186">
        <v>0</v>
      </c>
      <c r="AD975" s="188">
        <v>0</v>
      </c>
      <c r="AE975" s="189">
        <v>0</v>
      </c>
      <c r="AF975" s="189">
        <v>0</v>
      </c>
      <c r="AG975" s="189">
        <v>0</v>
      </c>
      <c r="AH975" s="191">
        <v>0</v>
      </c>
      <c r="AI975" s="186">
        <v>0</v>
      </c>
      <c r="AJ975" s="192">
        <v>7501943474581</v>
      </c>
      <c r="AK975" s="192">
        <v>1812</v>
      </c>
      <c r="AL975" s="76"/>
      <c r="AM975" s="75">
        <v>1814</v>
      </c>
      <c r="AO975" s="188">
        <v>0</v>
      </c>
      <c r="AP975" s="188">
        <v>0</v>
      </c>
      <c r="AQ975" s="187">
        <v>0</v>
      </c>
      <c r="AR975" s="188">
        <v>0</v>
      </c>
      <c r="AS975" s="187">
        <v>0</v>
      </c>
      <c r="AT975" s="188">
        <v>0</v>
      </c>
      <c r="AU975" s="187">
        <v>0</v>
      </c>
      <c r="AV975" s="188">
        <v>0</v>
      </c>
      <c r="AW975" s="187">
        <v>0</v>
      </c>
      <c r="AX975" s="188">
        <v>0</v>
      </c>
      <c r="AY975" s="187">
        <v>0</v>
      </c>
      <c r="AZ975" s="188">
        <v>0</v>
      </c>
      <c r="BA975" s="187">
        <v>0</v>
      </c>
      <c r="BB975" s="188">
        <v>0</v>
      </c>
      <c r="BC975" s="187">
        <v>0</v>
      </c>
      <c r="BD975" s="75"/>
      <c r="BE975" s="75"/>
      <c r="BF975" s="75"/>
      <c r="BI975" s="194"/>
    </row>
    <row r="976" spans="1:61" ht="11.25" customHeight="1" x14ac:dyDescent="0.3">
      <c r="A976" s="184" t="s">
        <v>1662</v>
      </c>
      <c r="B976" s="185">
        <v>0</v>
      </c>
      <c r="C976" s="879" t="s">
        <v>286</v>
      </c>
      <c r="D976" s="284">
        <v>3016.7109999999998</v>
      </c>
      <c r="E976" s="91">
        <v>1.9318088403157265</v>
      </c>
      <c r="F976" s="186">
        <v>31830</v>
      </c>
      <c r="G976" s="186">
        <v>31830</v>
      </c>
      <c r="H976" s="186">
        <v>12673</v>
      </c>
      <c r="I976" s="187">
        <v>39.814640276468737</v>
      </c>
      <c r="J976" s="186">
        <v>29755.924999999999</v>
      </c>
      <c r="K976" s="186">
        <v>46847.973832239455</v>
      </c>
      <c r="L976" s="186">
        <v>1383.001</v>
      </c>
      <c r="M976" s="186">
        <v>2.952104193347755</v>
      </c>
      <c r="N976" s="188">
        <v>0</v>
      </c>
      <c r="O976" s="189">
        <v>43191.75</v>
      </c>
      <c r="P976" s="186">
        <v>43196.946000000004</v>
      </c>
      <c r="Q976" s="189">
        <v>149.81872349792519</v>
      </c>
      <c r="R976" s="189">
        <v>14.424061762489318</v>
      </c>
      <c r="S976" s="189">
        <v>14306.71</v>
      </c>
      <c r="T976" s="188">
        <v>11064.449000000001</v>
      </c>
      <c r="U976" s="187">
        <v>7.085332466856288</v>
      </c>
      <c r="V976" s="189">
        <v>0</v>
      </c>
      <c r="W976" s="189">
        <v>5.1959999999999997</v>
      </c>
      <c r="X976" s="188">
        <v>11059.253000000001</v>
      </c>
      <c r="Y976" s="188">
        <v>9660.6630000000005</v>
      </c>
      <c r="Z976" s="186">
        <v>0</v>
      </c>
      <c r="AA976" s="186">
        <v>0</v>
      </c>
      <c r="AB976" s="186">
        <v>0</v>
      </c>
      <c r="AC976" s="186">
        <v>0</v>
      </c>
      <c r="AD976" s="188">
        <v>1651.03</v>
      </c>
      <c r="AE976" s="189">
        <v>0</v>
      </c>
      <c r="AF976" s="189">
        <v>0</v>
      </c>
      <c r="AG976" s="189">
        <v>0</v>
      </c>
      <c r="AH976" s="191">
        <v>2</v>
      </c>
      <c r="AI976" s="186">
        <v>35140.902000000002</v>
      </c>
      <c r="AJ976" s="192">
        <v>7506425607242</v>
      </c>
      <c r="AK976" s="192" t="s">
        <v>262</v>
      </c>
      <c r="AL976" s="76"/>
      <c r="AM976" s="75">
        <v>1829</v>
      </c>
      <c r="AO976" s="188">
        <v>43919.343666666675</v>
      </c>
      <c r="AP976" s="188">
        <v>55667.794000000002</v>
      </c>
      <c r="AQ976" s="187">
        <v>99.586803043201343</v>
      </c>
      <c r="AR976" s="188">
        <v>42475.58</v>
      </c>
      <c r="AS976" s="187">
        <v>173.99382659080109</v>
      </c>
      <c r="AT976" s="188">
        <v>33614.656999999999</v>
      </c>
      <c r="AU976" s="187">
        <v>161.76354427999186</v>
      </c>
      <c r="AV976" s="188">
        <v>35257.470999999998</v>
      </c>
      <c r="AW976" s="187">
        <v>78.209245812255517</v>
      </c>
      <c r="AX976" s="188">
        <v>62454.637000000002</v>
      </c>
      <c r="AY976" s="187">
        <v>119.40747660145708</v>
      </c>
      <c r="AZ976" s="188">
        <v>58482.29</v>
      </c>
      <c r="BA976" s="187">
        <v>104.72814369112855</v>
      </c>
      <c r="BB976" s="188">
        <v>38709.770999999993</v>
      </c>
      <c r="BC976" s="187">
        <v>96.011019878193494</v>
      </c>
      <c r="BD976" s="75"/>
      <c r="BE976" s="75"/>
      <c r="BF976" s="75"/>
      <c r="BI976" s="194"/>
    </row>
    <row r="977" spans="1:61" ht="11.25" customHeight="1" x14ac:dyDescent="0.3">
      <c r="A977" s="184" t="s">
        <v>1663</v>
      </c>
      <c r="B977" s="185">
        <v>0</v>
      </c>
      <c r="C977" s="877" t="s">
        <v>678</v>
      </c>
      <c r="D977" s="284">
        <v>1E-4</v>
      </c>
      <c r="E977" s="91">
        <v>0</v>
      </c>
      <c r="F977" s="186">
        <v>0</v>
      </c>
      <c r="G977" s="186">
        <v>0</v>
      </c>
      <c r="H977" s="186">
        <v>0</v>
      </c>
      <c r="I977" s="187">
        <v>0</v>
      </c>
      <c r="J977" s="186">
        <v>0</v>
      </c>
      <c r="K977" s="186">
        <v>0</v>
      </c>
      <c r="L977" s="186">
        <v>0</v>
      </c>
      <c r="M977" s="186">
        <v>0</v>
      </c>
      <c r="N977" s="188">
        <v>0</v>
      </c>
      <c r="O977" s="189">
        <v>0</v>
      </c>
      <c r="P977" s="186">
        <v>0</v>
      </c>
      <c r="Q977" s="189">
        <v>0</v>
      </c>
      <c r="R977" s="189">
        <v>0</v>
      </c>
      <c r="S977" s="189">
        <v>1E-4</v>
      </c>
      <c r="T977" s="188">
        <v>0</v>
      </c>
      <c r="U977" s="187">
        <v>0</v>
      </c>
      <c r="V977" s="189">
        <v>0</v>
      </c>
      <c r="W977" s="189">
        <v>0</v>
      </c>
      <c r="X977" s="188">
        <v>0</v>
      </c>
      <c r="Y977" s="188">
        <v>0</v>
      </c>
      <c r="Z977" s="186">
        <v>0</v>
      </c>
      <c r="AA977" s="186">
        <v>0</v>
      </c>
      <c r="AB977" s="186">
        <v>0</v>
      </c>
      <c r="AC977" s="186">
        <v>0</v>
      </c>
      <c r="AD977" s="188">
        <v>0</v>
      </c>
      <c r="AE977" s="189">
        <v>0</v>
      </c>
      <c r="AF977" s="189">
        <v>0</v>
      </c>
      <c r="AG977" s="189">
        <v>0</v>
      </c>
      <c r="AH977" s="191">
        <v>0</v>
      </c>
      <c r="AI977" s="186">
        <v>0</v>
      </c>
      <c r="AJ977" s="192">
        <v>7506425635207</v>
      </c>
      <c r="AK977" s="192" t="s">
        <v>505</v>
      </c>
      <c r="AL977" s="76"/>
      <c r="AM977" s="75">
        <v>1886</v>
      </c>
      <c r="AO977" s="188">
        <v>0</v>
      </c>
      <c r="AP977" s="188">
        <v>0</v>
      </c>
      <c r="AQ977" s="187">
        <v>0</v>
      </c>
      <c r="AR977" s="188">
        <v>0</v>
      </c>
      <c r="AS977" s="187">
        <v>0</v>
      </c>
      <c r="AT977" s="188">
        <v>0</v>
      </c>
      <c r="AU977" s="187">
        <v>0</v>
      </c>
      <c r="AV977" s="188">
        <v>0</v>
      </c>
      <c r="AW977" s="187">
        <v>0</v>
      </c>
      <c r="AX977" s="188">
        <v>0</v>
      </c>
      <c r="AY977" s="187">
        <v>0</v>
      </c>
      <c r="AZ977" s="188">
        <v>0</v>
      </c>
      <c r="BA977" s="187">
        <v>0</v>
      </c>
      <c r="BB977" s="188">
        <v>0</v>
      </c>
      <c r="BC977" s="187">
        <v>0</v>
      </c>
      <c r="BD977" s="75"/>
      <c r="BE977" s="75"/>
      <c r="BF977" s="75"/>
      <c r="BI977" s="194"/>
    </row>
    <row r="978" spans="1:61" ht="11.25" customHeight="1" x14ac:dyDescent="0.3">
      <c r="A978" s="184" t="s">
        <v>1664</v>
      </c>
      <c r="B978" s="205">
        <v>0</v>
      </c>
      <c r="C978" s="879" t="s">
        <v>575</v>
      </c>
      <c r="D978" s="342">
        <v>16673.004000000001</v>
      </c>
      <c r="E978" s="207">
        <v>31.434812716916788</v>
      </c>
      <c r="F978" s="208">
        <v>1850</v>
      </c>
      <c r="G978" s="208">
        <v>1850</v>
      </c>
      <c r="H978" s="208">
        <v>0</v>
      </c>
      <c r="I978" s="209">
        <v>0</v>
      </c>
      <c r="J978" s="208">
        <v>12866.716</v>
      </c>
      <c r="K978" s="208">
        <v>15911.980278184399</v>
      </c>
      <c r="L978" s="208">
        <v>487.79999999999995</v>
      </c>
      <c r="M978" s="208">
        <v>3.0656146593443321</v>
      </c>
      <c r="N978" s="210">
        <v>0</v>
      </c>
      <c r="O978" s="211">
        <v>100.812</v>
      </c>
      <c r="P978" s="208">
        <v>214.63200000000001</v>
      </c>
      <c r="Q978" s="211">
        <v>5.4592951301637491</v>
      </c>
      <c r="R978" s="211">
        <v>37.737377587256923</v>
      </c>
      <c r="S978" s="211">
        <v>16185.204000000002</v>
      </c>
      <c r="T978" s="210">
        <v>16185.203999999998</v>
      </c>
      <c r="U978" s="209">
        <v>30.515128319113479</v>
      </c>
      <c r="V978" s="211">
        <v>0</v>
      </c>
      <c r="W978" s="211">
        <v>113.82</v>
      </c>
      <c r="X978" s="210">
        <v>16071.383999999998</v>
      </c>
      <c r="Y978" s="210">
        <v>10573.335999999999</v>
      </c>
      <c r="Z978" s="208">
        <v>0</v>
      </c>
      <c r="AA978" s="208">
        <v>0</v>
      </c>
      <c r="AB978" s="208">
        <v>0</v>
      </c>
      <c r="AC978" s="208">
        <v>0</v>
      </c>
      <c r="AD978" s="210">
        <v>0</v>
      </c>
      <c r="AE978" s="211">
        <v>0</v>
      </c>
      <c r="AF978" s="211">
        <v>0</v>
      </c>
      <c r="AG978" s="211">
        <v>0</v>
      </c>
      <c r="AH978" s="212">
        <v>0</v>
      </c>
      <c r="AI978" s="186">
        <v>12653.824999999999</v>
      </c>
      <c r="AJ978" s="192">
        <v>7506425621279</v>
      </c>
      <c r="AK978" s="192" t="s">
        <v>505</v>
      </c>
      <c r="AL978" s="76"/>
      <c r="AM978" s="75">
        <v>1864</v>
      </c>
      <c r="AO978" s="210">
        <v>13267.26</v>
      </c>
      <c r="AP978" s="210">
        <v>7812.9320000000007</v>
      </c>
      <c r="AQ978" s="209">
        <v>48.435818788822459</v>
      </c>
      <c r="AR978" s="210">
        <v>9885.5439999999999</v>
      </c>
      <c r="AS978" s="209">
        <v>58.170765729353882</v>
      </c>
      <c r="AT978" s="210">
        <v>22103.304</v>
      </c>
      <c r="AU978" s="209">
        <v>207.07597437400969</v>
      </c>
      <c r="AV978" s="210">
        <v>18251.310000000001</v>
      </c>
      <c r="AW978" s="209">
        <v>67.223148443656399</v>
      </c>
      <c r="AX978" s="210">
        <v>12571.691999999999</v>
      </c>
      <c r="AY978" s="209">
        <v>106.33111043541253</v>
      </c>
      <c r="AZ978" s="210">
        <v>13654.616000000002</v>
      </c>
      <c r="BA978" s="209">
        <v>128.38375213030884</v>
      </c>
      <c r="BB978" s="210">
        <v>26271.828000000005</v>
      </c>
      <c r="BC978" s="209">
        <v>150.57692684648518</v>
      </c>
      <c r="BD978" s="75"/>
      <c r="BE978" s="75"/>
      <c r="BF978" s="75"/>
      <c r="BI978" s="194"/>
    </row>
    <row r="979" spans="1:61" ht="11.25" customHeight="1" x14ac:dyDescent="0.3">
      <c r="A979" s="184" t="s">
        <v>1665</v>
      </c>
      <c r="B979" s="205">
        <v>0</v>
      </c>
      <c r="C979" s="879" t="s">
        <v>123</v>
      </c>
      <c r="D979" s="342">
        <v>32141.712000000003</v>
      </c>
      <c r="E979" s="207">
        <v>19.466552161808028</v>
      </c>
      <c r="F979" s="208">
        <v>25190</v>
      </c>
      <c r="G979" s="208">
        <v>25190</v>
      </c>
      <c r="H979" s="208">
        <v>21252.231</v>
      </c>
      <c r="I979" s="209">
        <v>84.367729257641926</v>
      </c>
      <c r="J979" s="208">
        <v>49781.517999999996</v>
      </c>
      <c r="K979" s="208">
        <v>49533.751636398752</v>
      </c>
      <c r="L979" s="208">
        <v>8014.1940000000004</v>
      </c>
      <c r="M979" s="208">
        <v>16.179259061231598</v>
      </c>
      <c r="N979" s="210">
        <v>909.9</v>
      </c>
      <c r="O979" s="211">
        <v>1797.558</v>
      </c>
      <c r="P979" s="208">
        <v>3797.3159999999998</v>
      </c>
      <c r="Q979" s="211">
        <v>23.726697124824518</v>
      </c>
      <c r="R979" s="211">
        <v>27.347347463369839</v>
      </c>
      <c r="S979" s="211">
        <v>45379.748999999996</v>
      </c>
      <c r="T979" s="210">
        <v>45215.964</v>
      </c>
      <c r="U979" s="209">
        <v>27.384942088723648</v>
      </c>
      <c r="V979" s="211">
        <v>8609.6759999999995</v>
      </c>
      <c r="W979" s="211">
        <v>1089.8579999999999</v>
      </c>
      <c r="X979" s="210">
        <v>35516.43</v>
      </c>
      <c r="Y979" s="210">
        <v>26545.827000000001</v>
      </c>
      <c r="Z979" s="208">
        <v>2696.337</v>
      </c>
      <c r="AA979" s="208">
        <v>0</v>
      </c>
      <c r="AB979" s="208">
        <v>0</v>
      </c>
      <c r="AC979" s="208">
        <v>0</v>
      </c>
      <c r="AD979" s="210">
        <v>371.03999999999996</v>
      </c>
      <c r="AE979" s="211">
        <v>0</v>
      </c>
      <c r="AF979" s="211">
        <v>0</v>
      </c>
      <c r="AG979" s="211">
        <v>0</v>
      </c>
      <c r="AH979" s="212">
        <v>1</v>
      </c>
      <c r="AI979" s="186">
        <v>44279.293000000005</v>
      </c>
      <c r="AJ979" s="192">
        <v>7501943458185</v>
      </c>
      <c r="AK979" s="192" t="s">
        <v>262</v>
      </c>
      <c r="AL979" s="76"/>
      <c r="AM979" s="75">
        <v>1811</v>
      </c>
      <c r="AO979" s="210">
        <v>61906.577333333342</v>
      </c>
      <c r="AP979" s="210">
        <v>53393.966</v>
      </c>
      <c r="AQ979" s="209">
        <v>80.662635345179552</v>
      </c>
      <c r="AR979" s="210">
        <v>70426.28</v>
      </c>
      <c r="AS979" s="209">
        <v>113.0878106835425</v>
      </c>
      <c r="AT979" s="210">
        <v>61899.486000000004</v>
      </c>
      <c r="AU979" s="209">
        <v>99.514218674263475</v>
      </c>
      <c r="AV979" s="210">
        <v>69727.692999999999</v>
      </c>
      <c r="AW979" s="209">
        <v>121.95579527210379</v>
      </c>
      <c r="AX979" s="210">
        <v>52635.728000000003</v>
      </c>
      <c r="AY979" s="209">
        <v>93.836304897044627</v>
      </c>
      <c r="AZ979" s="210">
        <v>57309.565000000002</v>
      </c>
      <c r="BA979" s="209">
        <v>100.29064031676194</v>
      </c>
      <c r="BB979" s="210">
        <v>79961.005000000005</v>
      </c>
      <c r="BC979" s="209">
        <v>146.80701958598777</v>
      </c>
      <c r="BD979" s="75"/>
      <c r="BE979" s="75"/>
      <c r="BF979" s="75"/>
      <c r="BI979" s="194"/>
    </row>
    <row r="980" spans="1:61" ht="11.25" customHeight="1" x14ac:dyDescent="0.3">
      <c r="A980" s="184" t="s">
        <v>4896</v>
      </c>
      <c r="B980" s="205">
        <v>0</v>
      </c>
      <c r="C980" s="879" t="s">
        <v>4897</v>
      </c>
      <c r="D980" s="342">
        <v>10114.120000000001</v>
      </c>
      <c r="E980" s="207">
        <v>0</v>
      </c>
      <c r="F980" s="208">
        <v>0</v>
      </c>
      <c r="G980" s="208">
        <v>0</v>
      </c>
      <c r="H980" s="208">
        <v>0</v>
      </c>
      <c r="I980" s="209">
        <v>0</v>
      </c>
      <c r="J980" s="208">
        <v>0</v>
      </c>
      <c r="K980" s="208">
        <v>0</v>
      </c>
      <c r="L980" s="208">
        <v>0</v>
      </c>
      <c r="M980" s="208">
        <v>0</v>
      </c>
      <c r="N980" s="210">
        <v>0</v>
      </c>
      <c r="O980" s="211">
        <v>0</v>
      </c>
      <c r="P980" s="208">
        <v>0.59599999999999997</v>
      </c>
      <c r="Q980" s="211"/>
      <c r="R980" s="211">
        <v>0</v>
      </c>
      <c r="S980" s="211">
        <v>10114.120000000001</v>
      </c>
      <c r="T980" s="210">
        <v>10113.524000000001</v>
      </c>
      <c r="U980" s="209">
        <v>0</v>
      </c>
      <c r="V980" s="211">
        <v>0</v>
      </c>
      <c r="W980" s="211">
        <v>0.59599999999999997</v>
      </c>
      <c r="X980" s="210">
        <v>10112.928000000002</v>
      </c>
      <c r="Y980" s="210">
        <v>8747.4920000000002</v>
      </c>
      <c r="Z980" s="208">
        <v>0</v>
      </c>
      <c r="AA980" s="208">
        <v>0</v>
      </c>
      <c r="AB980" s="208">
        <v>0</v>
      </c>
      <c r="AC980" s="208">
        <v>0</v>
      </c>
      <c r="AD980" s="210">
        <v>0</v>
      </c>
      <c r="AE980" s="211">
        <v>0</v>
      </c>
      <c r="AF980" s="211">
        <v>0</v>
      </c>
      <c r="AG980" s="211">
        <v>0</v>
      </c>
      <c r="AH980" s="212">
        <v>1</v>
      </c>
      <c r="AI980" s="186">
        <v>0</v>
      </c>
      <c r="AJ980" s="192">
        <v>7501943458185</v>
      </c>
      <c r="AK980" s="192" t="s">
        <v>262</v>
      </c>
      <c r="AL980" s="76"/>
      <c r="AM980" s="75">
        <v>1827</v>
      </c>
      <c r="AO980" s="210">
        <v>19.866666666666667</v>
      </c>
      <c r="AP980" s="210">
        <v>59.6</v>
      </c>
      <c r="AQ980" s="209">
        <v>0</v>
      </c>
      <c r="AR980" s="210">
        <v>0</v>
      </c>
      <c r="AS980" s="209">
        <v>0</v>
      </c>
      <c r="AT980" s="210">
        <v>0</v>
      </c>
      <c r="AU980" s="209">
        <v>0</v>
      </c>
      <c r="AV980" s="210">
        <v>0</v>
      </c>
      <c r="AW980" s="209">
        <v>0</v>
      </c>
      <c r="AX980" s="210">
        <v>0</v>
      </c>
      <c r="AY980" s="209">
        <v>0</v>
      </c>
      <c r="AZ980" s="210">
        <v>0</v>
      </c>
      <c r="BA980" s="209">
        <v>0</v>
      </c>
      <c r="BB980" s="210">
        <v>0</v>
      </c>
      <c r="BC980" s="209">
        <v>0</v>
      </c>
      <c r="BD980" s="75"/>
      <c r="BE980" s="75"/>
      <c r="BF980" s="75"/>
      <c r="BI980" s="194"/>
    </row>
    <row r="981" spans="1:61" ht="11.25" customHeight="1" x14ac:dyDescent="0.3">
      <c r="A981" s="184" t="s">
        <v>1666</v>
      </c>
      <c r="B981" s="205">
        <v>0</v>
      </c>
      <c r="C981" s="879" t="s">
        <v>1667</v>
      </c>
      <c r="D981" s="342">
        <v>1E-4</v>
      </c>
      <c r="E981" s="207">
        <v>0</v>
      </c>
      <c r="F981" s="208">
        <v>0</v>
      </c>
      <c r="G981" s="208">
        <v>0</v>
      </c>
      <c r="H981" s="208">
        <v>0</v>
      </c>
      <c r="I981" s="209">
        <v>0</v>
      </c>
      <c r="J981" s="208">
        <v>0</v>
      </c>
      <c r="K981" s="208">
        <v>0</v>
      </c>
      <c r="L981" s="208">
        <v>0</v>
      </c>
      <c r="M981" s="208">
        <v>0</v>
      </c>
      <c r="N981" s="210">
        <v>0</v>
      </c>
      <c r="O981" s="211">
        <v>0</v>
      </c>
      <c r="P981" s="208">
        <v>0</v>
      </c>
      <c r="Q981" s="211"/>
      <c r="R981" s="211">
        <v>0</v>
      </c>
      <c r="S981" s="211">
        <v>1E-4</v>
      </c>
      <c r="T981" s="210">
        <v>0</v>
      </c>
      <c r="U981" s="209">
        <v>0</v>
      </c>
      <c r="V981" s="211">
        <v>0</v>
      </c>
      <c r="W981" s="211">
        <v>0</v>
      </c>
      <c r="X981" s="210">
        <v>0</v>
      </c>
      <c r="Y981" s="210">
        <v>0</v>
      </c>
      <c r="Z981" s="208">
        <v>0</v>
      </c>
      <c r="AA981" s="208">
        <v>0</v>
      </c>
      <c r="AB981" s="208">
        <v>0</v>
      </c>
      <c r="AC981" s="208">
        <v>0</v>
      </c>
      <c r="AD981" s="210">
        <v>0</v>
      </c>
      <c r="AE981" s="211">
        <v>0</v>
      </c>
      <c r="AF981" s="211">
        <v>0</v>
      </c>
      <c r="AG981" s="211">
        <v>0</v>
      </c>
      <c r="AH981" s="212">
        <v>0</v>
      </c>
      <c r="AI981" s="186">
        <v>0</v>
      </c>
      <c r="AJ981" s="192">
        <v>7501943458185</v>
      </c>
      <c r="AK981" s="192" t="s">
        <v>262</v>
      </c>
      <c r="AL981" s="76"/>
      <c r="AM981" s="75">
        <v>1955</v>
      </c>
      <c r="AO981" s="210">
        <v>0</v>
      </c>
      <c r="AP981" s="210">
        <v>0</v>
      </c>
      <c r="AQ981" s="209">
        <v>0</v>
      </c>
      <c r="AR981" s="210">
        <v>0</v>
      </c>
      <c r="AS981" s="209">
        <v>0</v>
      </c>
      <c r="AT981" s="210">
        <v>0</v>
      </c>
      <c r="AU981" s="209">
        <v>0</v>
      </c>
      <c r="AV981" s="210">
        <v>0</v>
      </c>
      <c r="AW981" s="209">
        <v>0</v>
      </c>
      <c r="AX981" s="210">
        <v>0</v>
      </c>
      <c r="AY981" s="209">
        <v>0</v>
      </c>
      <c r="AZ981" s="210">
        <v>0</v>
      </c>
      <c r="BA981" s="209">
        <v>0</v>
      </c>
      <c r="BB981" s="210">
        <v>0</v>
      </c>
      <c r="BC981" s="209">
        <v>0</v>
      </c>
      <c r="BD981" s="75"/>
      <c r="BE981" s="75"/>
      <c r="BF981" s="75"/>
      <c r="BI981" s="194"/>
    </row>
    <row r="982" spans="1:61" ht="11.25" customHeight="1" x14ac:dyDescent="0.3">
      <c r="A982" s="184" t="s">
        <v>1668</v>
      </c>
      <c r="B982" s="205">
        <v>0</v>
      </c>
      <c r="C982" s="879" t="s">
        <v>1669</v>
      </c>
      <c r="D982" s="342">
        <v>864.40499999999997</v>
      </c>
      <c r="E982" s="207">
        <v>0</v>
      </c>
      <c r="F982" s="208">
        <v>0</v>
      </c>
      <c r="G982" s="208">
        <v>0</v>
      </c>
      <c r="H982" s="208">
        <v>0</v>
      </c>
      <c r="I982" s="209">
        <v>0</v>
      </c>
      <c r="J982" s="208">
        <v>0</v>
      </c>
      <c r="K982" s="208">
        <v>0</v>
      </c>
      <c r="L982" s="208">
        <v>0</v>
      </c>
      <c r="M982" s="208">
        <v>0</v>
      </c>
      <c r="N982" s="210">
        <v>0</v>
      </c>
      <c r="O982" s="211">
        <v>0</v>
      </c>
      <c r="P982" s="208">
        <v>0</v>
      </c>
      <c r="Q982" s="211"/>
      <c r="R982" s="211">
        <v>0</v>
      </c>
      <c r="S982" s="211">
        <v>864.40499999999997</v>
      </c>
      <c r="T982" s="210">
        <v>864.40499999999997</v>
      </c>
      <c r="U982" s="209">
        <v>0</v>
      </c>
      <c r="V982" s="211">
        <v>0</v>
      </c>
      <c r="W982" s="211">
        <v>0</v>
      </c>
      <c r="X982" s="210">
        <v>864.40499999999997</v>
      </c>
      <c r="Y982" s="210">
        <v>0</v>
      </c>
      <c r="Z982" s="208">
        <v>0</v>
      </c>
      <c r="AA982" s="208">
        <v>0</v>
      </c>
      <c r="AB982" s="208">
        <v>0</v>
      </c>
      <c r="AC982" s="208">
        <v>0</v>
      </c>
      <c r="AD982" s="210">
        <v>0</v>
      </c>
      <c r="AE982" s="211">
        <v>0</v>
      </c>
      <c r="AF982" s="211">
        <v>0</v>
      </c>
      <c r="AG982" s="211">
        <v>0</v>
      </c>
      <c r="AH982" s="212">
        <v>6</v>
      </c>
      <c r="AI982" s="186">
        <v>0</v>
      </c>
      <c r="AJ982" s="192">
        <v>7501943458185</v>
      </c>
      <c r="AK982" s="192" t="s">
        <v>262</v>
      </c>
      <c r="AL982" s="76"/>
      <c r="AM982" s="75">
        <v>1972</v>
      </c>
      <c r="AO982" s="210">
        <v>0</v>
      </c>
      <c r="AP982" s="210">
        <v>0</v>
      </c>
      <c r="AQ982" s="209">
        <v>0</v>
      </c>
      <c r="AR982" s="210">
        <v>0</v>
      </c>
      <c r="AS982" s="209">
        <v>0</v>
      </c>
      <c r="AT982" s="210">
        <v>0</v>
      </c>
      <c r="AU982" s="209">
        <v>0</v>
      </c>
      <c r="AV982" s="210">
        <v>0</v>
      </c>
      <c r="AW982" s="209">
        <v>0</v>
      </c>
      <c r="AX982" s="210">
        <v>0</v>
      </c>
      <c r="AY982" s="209">
        <v>0</v>
      </c>
      <c r="AZ982" s="210">
        <v>0</v>
      </c>
      <c r="BA982" s="209">
        <v>0</v>
      </c>
      <c r="BB982" s="210">
        <v>0</v>
      </c>
      <c r="BC982" s="209">
        <v>0</v>
      </c>
      <c r="BD982" s="75"/>
      <c r="BE982" s="75"/>
      <c r="BF982" s="75"/>
      <c r="BI982" s="194"/>
    </row>
    <row r="983" spans="1:61" ht="11.25" customHeight="1" x14ac:dyDescent="0.3">
      <c r="A983" s="184" t="s">
        <v>1670</v>
      </c>
      <c r="B983" s="205">
        <v>0</v>
      </c>
      <c r="C983" s="879" t="s">
        <v>1671</v>
      </c>
      <c r="D983" s="342">
        <v>1047.9590000000001</v>
      </c>
      <c r="E983" s="207">
        <v>0</v>
      </c>
      <c r="F983" s="208">
        <v>0</v>
      </c>
      <c r="G983" s="208">
        <v>0</v>
      </c>
      <c r="H983" s="208">
        <v>0</v>
      </c>
      <c r="I983" s="209">
        <v>0</v>
      </c>
      <c r="J983" s="208">
        <v>0</v>
      </c>
      <c r="K983" s="208">
        <v>0</v>
      </c>
      <c r="L983" s="208">
        <v>0</v>
      </c>
      <c r="M983" s="208">
        <v>0</v>
      </c>
      <c r="N983" s="210">
        <v>0</v>
      </c>
      <c r="O983" s="211">
        <v>0</v>
      </c>
      <c r="P983" s="208">
        <v>0</v>
      </c>
      <c r="Q983" s="211">
        <v>0</v>
      </c>
      <c r="R983" s="211">
        <v>0</v>
      </c>
      <c r="S983" s="211">
        <v>1047.9590000000001</v>
      </c>
      <c r="T983" s="210">
        <v>1047.9590000000001</v>
      </c>
      <c r="U983" s="209">
        <v>0</v>
      </c>
      <c r="V983" s="211">
        <v>0</v>
      </c>
      <c r="W983" s="211">
        <v>0</v>
      </c>
      <c r="X983" s="210">
        <v>1047.9590000000001</v>
      </c>
      <c r="Y983" s="210">
        <v>765.67700000000002</v>
      </c>
      <c r="Z983" s="208">
        <v>0</v>
      </c>
      <c r="AA983" s="208">
        <v>0</v>
      </c>
      <c r="AB983" s="208">
        <v>0</v>
      </c>
      <c r="AC983" s="208">
        <v>0</v>
      </c>
      <c r="AD983" s="210">
        <v>0</v>
      </c>
      <c r="AE983" s="211">
        <v>0</v>
      </c>
      <c r="AF983" s="211">
        <v>0</v>
      </c>
      <c r="AG983" s="211">
        <v>0</v>
      </c>
      <c r="AH983" s="212">
        <v>0</v>
      </c>
      <c r="AI983" s="186">
        <v>0</v>
      </c>
      <c r="AJ983" s="192">
        <v>7506425605576</v>
      </c>
      <c r="AK983" s="192" t="s">
        <v>262</v>
      </c>
      <c r="AL983" s="76"/>
      <c r="AM983" s="75">
        <v>5596</v>
      </c>
      <c r="AO983" s="210">
        <v>1815.7043333333331</v>
      </c>
      <c r="AP983" s="210">
        <v>-766.70999999999992</v>
      </c>
      <c r="AQ983" s="209">
        <v>0</v>
      </c>
      <c r="AR983" s="210">
        <v>5798.6719999999996</v>
      </c>
      <c r="AS983" s="209">
        <v>0</v>
      </c>
      <c r="AT983" s="210">
        <v>415.15100000000001</v>
      </c>
      <c r="AU983" s="209">
        <v>2.986697841726619</v>
      </c>
      <c r="AV983" s="210">
        <v>-1.03</v>
      </c>
      <c r="AW983" s="209">
        <v>0</v>
      </c>
      <c r="AX983" s="210">
        <v>2181.7400000000002</v>
      </c>
      <c r="AY983" s="209">
        <v>0</v>
      </c>
      <c r="AZ983" s="210">
        <v>5738.7</v>
      </c>
      <c r="BA983" s="209">
        <v>71.733750000000001</v>
      </c>
      <c r="BB983" s="210">
        <v>0</v>
      </c>
      <c r="BC983" s="209">
        <v>0</v>
      </c>
      <c r="BD983" s="75"/>
      <c r="BE983" s="75"/>
      <c r="BF983" s="75"/>
      <c r="BI983" s="194"/>
    </row>
    <row r="984" spans="1:61" ht="11.25" customHeight="1" x14ac:dyDescent="0.3">
      <c r="A984" s="184" t="s">
        <v>1672</v>
      </c>
      <c r="B984" s="185" t="s">
        <v>44</v>
      </c>
      <c r="C984" s="881" t="s">
        <v>122</v>
      </c>
      <c r="D984" s="284">
        <v>8721.0499999999993</v>
      </c>
      <c r="E984" s="91">
        <v>22.640414678152815</v>
      </c>
      <c r="F984" s="186">
        <v>4750</v>
      </c>
      <c r="G984" s="186">
        <v>4750</v>
      </c>
      <c r="H984" s="186">
        <v>7502.3</v>
      </c>
      <c r="I984" s="187">
        <v>157.94315789473686</v>
      </c>
      <c r="J984" s="186">
        <v>13015</v>
      </c>
      <c r="K984" s="186">
        <v>11555.949999999999</v>
      </c>
      <c r="L984" s="186">
        <v>1170.6499999999999</v>
      </c>
      <c r="M984" s="186">
        <v>10.130279206815535</v>
      </c>
      <c r="N984" s="188">
        <v>0</v>
      </c>
      <c r="O984" s="189">
        <v>1424.15</v>
      </c>
      <c r="P984" s="186">
        <v>2088.4499999999998</v>
      </c>
      <c r="Q984" s="189">
        <v>25.041106415674218</v>
      </c>
      <c r="R984" s="189">
        <v>34.696965040338071</v>
      </c>
      <c r="S984" s="189">
        <v>15052.699999999999</v>
      </c>
      <c r="T984" s="188">
        <v>15146.949999999999</v>
      </c>
      <c r="U984" s="187">
        <v>39.322470242602293</v>
      </c>
      <c r="V984" s="189">
        <v>2044.25</v>
      </c>
      <c r="W984" s="189">
        <v>664.3</v>
      </c>
      <c r="X984" s="188">
        <v>12438.4</v>
      </c>
      <c r="Y984" s="188">
        <v>7354.75</v>
      </c>
      <c r="Z984" s="186">
        <v>1894.75</v>
      </c>
      <c r="AA984" s="186">
        <v>0</v>
      </c>
      <c r="AB984" s="186">
        <v>0</v>
      </c>
      <c r="AC984" s="186">
        <v>0</v>
      </c>
      <c r="AD984" s="188">
        <v>22.750000000000227</v>
      </c>
      <c r="AE984" s="189">
        <v>0</v>
      </c>
      <c r="AF984" s="189">
        <v>0</v>
      </c>
      <c r="AG984" s="189">
        <v>0</v>
      </c>
      <c r="AH984" s="191">
        <v>0</v>
      </c>
      <c r="AI984" s="186">
        <v>13015</v>
      </c>
      <c r="AJ984" s="192">
        <v>7501017364695</v>
      </c>
      <c r="AK984" s="192" t="s">
        <v>262</v>
      </c>
      <c r="AL984" s="431"/>
      <c r="AM984" s="75">
        <v>1850</v>
      </c>
      <c r="AN984" s="432"/>
      <c r="AO984" s="188">
        <v>10027.983333333335</v>
      </c>
      <c r="AP984" s="188">
        <v>8737.3000000000011</v>
      </c>
      <c r="AQ984" s="187">
        <v>66.620663362561956</v>
      </c>
      <c r="AR984" s="188">
        <v>11126.050000000001</v>
      </c>
      <c r="AS984" s="187">
        <v>69.105900621118025</v>
      </c>
      <c r="AT984" s="188">
        <v>10220.6</v>
      </c>
      <c r="AU984" s="187">
        <v>54.487926195052125</v>
      </c>
      <c r="AV984" s="188">
        <v>9443.1999999999989</v>
      </c>
      <c r="AW984" s="187">
        <v>53.637804973709045</v>
      </c>
      <c r="AX984" s="188">
        <v>10469.549999999999</v>
      </c>
      <c r="AY984" s="187">
        <v>56.745365446917681</v>
      </c>
      <c r="AZ984" s="188">
        <v>12463.75</v>
      </c>
      <c r="BA984" s="187">
        <v>66.296542553191486</v>
      </c>
      <c r="BB984" s="188">
        <v>15438.800000000001</v>
      </c>
      <c r="BC984" s="187">
        <v>91.728358386310987</v>
      </c>
      <c r="BD984" s="75"/>
      <c r="BE984" s="75"/>
      <c r="BF984" s="75"/>
      <c r="BI984" s="194"/>
    </row>
    <row r="985" spans="1:61" ht="11.25" customHeight="1" x14ac:dyDescent="0.3">
      <c r="A985" s="377" t="s">
        <v>1673</v>
      </c>
      <c r="B985" s="369" t="s">
        <v>44</v>
      </c>
      <c r="C985" s="892">
        <v>90206</v>
      </c>
      <c r="D985" s="370">
        <v>1E-4</v>
      </c>
      <c r="E985" s="371">
        <v>0</v>
      </c>
      <c r="F985" s="372">
        <v>0</v>
      </c>
      <c r="G985" s="372">
        <v>0</v>
      </c>
      <c r="H985" s="372">
        <v>0</v>
      </c>
      <c r="I985" s="373">
        <v>0</v>
      </c>
      <c r="J985" s="372">
        <v>0</v>
      </c>
      <c r="K985" s="372">
        <v>0</v>
      </c>
      <c r="L985" s="372">
        <v>0</v>
      </c>
      <c r="M985" s="372">
        <v>0</v>
      </c>
      <c r="N985" s="374">
        <v>0</v>
      </c>
      <c r="O985" s="375">
        <v>0</v>
      </c>
      <c r="P985" s="372">
        <v>0</v>
      </c>
      <c r="Q985" s="375">
        <v>0</v>
      </c>
      <c r="R985" s="375">
        <v>0</v>
      </c>
      <c r="S985" s="375">
        <v>1E-4</v>
      </c>
      <c r="T985" s="374">
        <v>0</v>
      </c>
      <c r="U985" s="373">
        <v>0</v>
      </c>
      <c r="V985" s="375">
        <v>0</v>
      </c>
      <c r="W985" s="375">
        <v>0</v>
      </c>
      <c r="X985" s="374">
        <v>0</v>
      </c>
      <c r="Y985" s="374">
        <v>0</v>
      </c>
      <c r="Z985" s="372">
        <v>0</v>
      </c>
      <c r="AA985" s="372">
        <v>0</v>
      </c>
      <c r="AB985" s="372">
        <v>0</v>
      </c>
      <c r="AC985" s="372">
        <v>0</v>
      </c>
      <c r="AD985" s="374">
        <v>0</v>
      </c>
      <c r="AE985" s="375">
        <v>0</v>
      </c>
      <c r="AF985" s="375">
        <v>0</v>
      </c>
      <c r="AG985" s="375">
        <v>0</v>
      </c>
      <c r="AH985" s="376">
        <v>0</v>
      </c>
      <c r="AI985" s="372">
        <v>0</v>
      </c>
      <c r="AJ985" s="192">
        <v>7501017376476</v>
      </c>
      <c r="AK985" s="192" t="s">
        <v>262</v>
      </c>
      <c r="AL985" s="414"/>
      <c r="AM985" s="75">
        <v>90206</v>
      </c>
      <c r="AN985" s="409"/>
      <c r="AO985" s="374">
        <v>0</v>
      </c>
      <c r="AP985" s="374">
        <v>0</v>
      </c>
      <c r="AQ985" s="373">
        <v>0</v>
      </c>
      <c r="AR985" s="374">
        <v>0</v>
      </c>
      <c r="AS985" s="373">
        <v>0</v>
      </c>
      <c r="AT985" s="374">
        <v>0</v>
      </c>
      <c r="AU985" s="373">
        <v>0</v>
      </c>
      <c r="AV985" s="374">
        <v>0</v>
      </c>
      <c r="AW985" s="373">
        <v>0</v>
      </c>
      <c r="AX985" s="374">
        <v>0</v>
      </c>
      <c r="AY985" s="373">
        <v>0</v>
      </c>
      <c r="AZ985" s="374">
        <v>0</v>
      </c>
      <c r="BA985" s="373">
        <v>0</v>
      </c>
      <c r="BB985" s="374">
        <v>0</v>
      </c>
      <c r="BC985" s="373">
        <v>0</v>
      </c>
      <c r="BD985" s="75"/>
      <c r="BE985" s="75"/>
      <c r="BF985" s="75"/>
      <c r="BI985" s="194"/>
    </row>
    <row r="986" spans="1:61" ht="11.25" customHeight="1" x14ac:dyDescent="0.3">
      <c r="A986" s="184" t="s">
        <v>1674</v>
      </c>
      <c r="B986" s="196">
        <v>0</v>
      </c>
      <c r="C986" s="884" t="s">
        <v>692</v>
      </c>
      <c r="D986" s="378">
        <v>57.268000000000001</v>
      </c>
      <c r="E986" s="198">
        <v>0.24543428571428572</v>
      </c>
      <c r="F986" s="199">
        <v>6950</v>
      </c>
      <c r="G986" s="199">
        <v>6950</v>
      </c>
      <c r="H986" s="199">
        <v>0</v>
      </c>
      <c r="I986" s="200">
        <v>0</v>
      </c>
      <c r="J986" s="199">
        <v>7000</v>
      </c>
      <c r="K986" s="199">
        <v>7000</v>
      </c>
      <c r="L986" s="199">
        <v>0</v>
      </c>
      <c r="M986" s="199">
        <v>0</v>
      </c>
      <c r="N986" s="201">
        <v>388.64400000000001</v>
      </c>
      <c r="O986" s="202">
        <v>0</v>
      </c>
      <c r="P986" s="199">
        <v>389.2</v>
      </c>
      <c r="Q986" s="202">
        <v>5.56</v>
      </c>
      <c r="R986" s="202">
        <v>0.24543428571428572</v>
      </c>
      <c r="S986" s="202">
        <v>57.268000000000001</v>
      </c>
      <c r="T986" s="201">
        <v>57.823999999999998</v>
      </c>
      <c r="U986" s="200">
        <v>0.24781714285714285</v>
      </c>
      <c r="V986" s="202">
        <v>0</v>
      </c>
      <c r="W986" s="202">
        <v>0.55600000000000005</v>
      </c>
      <c r="X986" s="201">
        <v>57.268000000000001</v>
      </c>
      <c r="Y986" s="201">
        <v>0</v>
      </c>
      <c r="Z986" s="199">
        <v>0</v>
      </c>
      <c r="AA986" s="199">
        <v>0</v>
      </c>
      <c r="AB986" s="199">
        <v>0</v>
      </c>
      <c r="AC986" s="199">
        <v>0</v>
      </c>
      <c r="AD986" s="201">
        <v>0</v>
      </c>
      <c r="AE986" s="202">
        <v>0</v>
      </c>
      <c r="AF986" s="202">
        <v>0</v>
      </c>
      <c r="AG986" s="202">
        <v>0</v>
      </c>
      <c r="AH986" s="203">
        <v>0</v>
      </c>
      <c r="AI986" s="199">
        <v>7000</v>
      </c>
      <c r="AJ986" s="192">
        <v>7501017375929</v>
      </c>
      <c r="AK986" s="192" t="s">
        <v>262</v>
      </c>
      <c r="AL986" s="425"/>
      <c r="AM986" s="75">
        <v>1889</v>
      </c>
      <c r="AN986" s="412"/>
      <c r="AO986" s="201">
        <v>3584.9033333333332</v>
      </c>
      <c r="AP986" s="201">
        <v>-1.1100000000000001</v>
      </c>
      <c r="AQ986" s="200">
        <v>-1.5857142857142858E-2</v>
      </c>
      <c r="AR986" s="201">
        <v>3755.78</v>
      </c>
      <c r="AS986" s="200">
        <v>53.654000000000003</v>
      </c>
      <c r="AT986" s="201">
        <v>7000.04</v>
      </c>
      <c r="AU986" s="200">
        <v>100.00057142857143</v>
      </c>
      <c r="AV986" s="201">
        <v>3597.8780000000002</v>
      </c>
      <c r="AW986" s="200">
        <v>51.39825714285714</v>
      </c>
      <c r="AX986" s="201">
        <v>3309.3119999999999</v>
      </c>
      <c r="AY986" s="200">
        <v>47.275885714285714</v>
      </c>
      <c r="AZ986" s="201">
        <v>3656.8119999999999</v>
      </c>
      <c r="BA986" s="200">
        <v>52.240171428571422</v>
      </c>
      <c r="BB986" s="201">
        <v>65.608000000000004</v>
      </c>
      <c r="BC986" s="200">
        <v>0.93725714285714301</v>
      </c>
      <c r="BD986" s="75"/>
      <c r="BE986" s="75"/>
      <c r="BF986" s="75"/>
      <c r="BI986" s="194"/>
    </row>
    <row r="987" spans="1:61" ht="11.25" customHeight="1" x14ac:dyDescent="0.3">
      <c r="A987" s="184" t="s">
        <v>1675</v>
      </c>
      <c r="B987" s="196">
        <v>0</v>
      </c>
      <c r="C987" s="884" t="s">
        <v>1676</v>
      </c>
      <c r="D987" s="378">
        <v>6881.25</v>
      </c>
      <c r="E987" s="198">
        <v>0</v>
      </c>
      <c r="F987" s="199">
        <v>0</v>
      </c>
      <c r="G987" s="199">
        <v>0</v>
      </c>
      <c r="H987" s="199">
        <v>0</v>
      </c>
      <c r="I987" s="200">
        <v>0</v>
      </c>
      <c r="J987" s="199">
        <v>0</v>
      </c>
      <c r="K987" s="199">
        <v>0</v>
      </c>
      <c r="L987" s="199">
        <v>0</v>
      </c>
      <c r="M987" s="199">
        <v>0</v>
      </c>
      <c r="N987" s="201">
        <v>0</v>
      </c>
      <c r="O987" s="202">
        <v>187.5</v>
      </c>
      <c r="P987" s="199">
        <v>187.5</v>
      </c>
      <c r="Q987" s="202">
        <v>0</v>
      </c>
      <c r="R987" s="202">
        <v>0</v>
      </c>
      <c r="S987" s="202">
        <v>6881.25</v>
      </c>
      <c r="T987" s="201">
        <v>6880.625</v>
      </c>
      <c r="U987" s="200">
        <v>0</v>
      </c>
      <c r="V987" s="202">
        <v>12.5</v>
      </c>
      <c r="W987" s="202">
        <v>0</v>
      </c>
      <c r="X987" s="201">
        <v>6868.125</v>
      </c>
      <c r="Y987" s="201">
        <v>2228.75</v>
      </c>
      <c r="Z987" s="199">
        <v>300</v>
      </c>
      <c r="AA987" s="199">
        <v>0</v>
      </c>
      <c r="AB987" s="199">
        <v>0</v>
      </c>
      <c r="AC987" s="199">
        <v>0</v>
      </c>
      <c r="AD987" s="201">
        <v>0</v>
      </c>
      <c r="AE987" s="202">
        <v>0</v>
      </c>
      <c r="AF987" s="202">
        <v>0</v>
      </c>
      <c r="AG987" s="202">
        <v>0</v>
      </c>
      <c r="AH987" s="203">
        <v>0</v>
      </c>
      <c r="AI987" s="199">
        <v>0</v>
      </c>
      <c r="AJ987" s="192">
        <v>7501017375929</v>
      </c>
      <c r="AK987" s="192" t="s">
        <v>262</v>
      </c>
      <c r="AL987" s="425"/>
      <c r="AM987" s="75">
        <v>1965</v>
      </c>
      <c r="AN987" s="412"/>
      <c r="AO987" s="201">
        <v>72.916666666666671</v>
      </c>
      <c r="AP987" s="201">
        <v>218.75</v>
      </c>
      <c r="AQ987" s="200">
        <v>0</v>
      </c>
      <c r="AR987" s="201">
        <v>0</v>
      </c>
      <c r="AS987" s="200">
        <v>0</v>
      </c>
      <c r="AT987" s="201">
        <v>0</v>
      </c>
      <c r="AU987" s="200">
        <v>0</v>
      </c>
      <c r="AV987" s="201">
        <v>0</v>
      </c>
      <c r="AW987" s="200">
        <v>0</v>
      </c>
      <c r="AX987" s="201">
        <v>0</v>
      </c>
      <c r="AY987" s="200">
        <v>0</v>
      </c>
      <c r="AZ987" s="201">
        <v>0</v>
      </c>
      <c r="BA987" s="200">
        <v>0</v>
      </c>
      <c r="BB987" s="201">
        <v>0</v>
      </c>
      <c r="BC987" s="200">
        <v>0</v>
      </c>
      <c r="BD987" s="75"/>
      <c r="BE987" s="75"/>
      <c r="BF987" s="75"/>
      <c r="BI987" s="194"/>
    </row>
    <row r="988" spans="1:61" ht="11.25" customHeight="1" x14ac:dyDescent="0.3">
      <c r="A988" s="184" t="s">
        <v>1677</v>
      </c>
      <c r="B988" s="196">
        <v>0</v>
      </c>
      <c r="C988" s="884" t="s">
        <v>1678</v>
      </c>
      <c r="D988" s="378">
        <v>3569.5</v>
      </c>
      <c r="E988" s="198">
        <v>0</v>
      </c>
      <c r="F988" s="199">
        <v>0</v>
      </c>
      <c r="G988" s="199">
        <v>0</v>
      </c>
      <c r="H988" s="199">
        <v>0</v>
      </c>
      <c r="I988" s="200">
        <v>0</v>
      </c>
      <c r="J988" s="199">
        <v>0</v>
      </c>
      <c r="K988" s="199">
        <v>0</v>
      </c>
      <c r="L988" s="199">
        <v>0</v>
      </c>
      <c r="M988" s="199">
        <v>0</v>
      </c>
      <c r="N988" s="201">
        <v>0</v>
      </c>
      <c r="O988" s="202">
        <v>0</v>
      </c>
      <c r="P988" s="199">
        <v>0</v>
      </c>
      <c r="Q988" s="202">
        <v>0</v>
      </c>
      <c r="R988" s="202">
        <v>0</v>
      </c>
      <c r="S988" s="202">
        <v>3569.5</v>
      </c>
      <c r="T988" s="201">
        <v>3569.5</v>
      </c>
      <c r="U988" s="200">
        <v>0</v>
      </c>
      <c r="V988" s="202">
        <v>0</v>
      </c>
      <c r="W988" s="202">
        <v>0</v>
      </c>
      <c r="X988" s="201">
        <v>3569.5</v>
      </c>
      <c r="Y988" s="201">
        <v>0</v>
      </c>
      <c r="Z988" s="199">
        <v>0</v>
      </c>
      <c r="AA988" s="199">
        <v>0</v>
      </c>
      <c r="AB988" s="199">
        <v>0</v>
      </c>
      <c r="AC988" s="199">
        <v>0</v>
      </c>
      <c r="AD988" s="201">
        <v>0</v>
      </c>
      <c r="AE988" s="202">
        <v>0</v>
      </c>
      <c r="AF988" s="202">
        <v>0</v>
      </c>
      <c r="AG988" s="202">
        <v>0</v>
      </c>
      <c r="AH988" s="203">
        <v>0</v>
      </c>
      <c r="AI988" s="199">
        <v>0</v>
      </c>
      <c r="AJ988" s="192">
        <v>7501017375929</v>
      </c>
      <c r="AK988" s="192" t="s">
        <v>262</v>
      </c>
      <c r="AL988" s="425"/>
      <c r="AM988" s="75">
        <v>1966</v>
      </c>
      <c r="AN988" s="412"/>
      <c r="AO988" s="201">
        <v>0</v>
      </c>
      <c r="AP988" s="201">
        <v>0</v>
      </c>
      <c r="AQ988" s="200">
        <v>0</v>
      </c>
      <c r="AR988" s="201">
        <v>0</v>
      </c>
      <c r="AS988" s="200">
        <v>0</v>
      </c>
      <c r="AT988" s="201">
        <v>0</v>
      </c>
      <c r="AU988" s="200">
        <v>0</v>
      </c>
      <c r="AV988" s="201">
        <v>0</v>
      </c>
      <c r="AW988" s="200">
        <v>0</v>
      </c>
      <c r="AX988" s="201">
        <v>-24.5</v>
      </c>
      <c r="AY988" s="200">
        <v>0</v>
      </c>
      <c r="AZ988" s="201">
        <v>-5.5</v>
      </c>
      <c r="BA988" s="200">
        <v>0</v>
      </c>
      <c r="BB988" s="201">
        <v>16.5</v>
      </c>
      <c r="BC988" s="200">
        <v>0</v>
      </c>
      <c r="BD988" s="75"/>
      <c r="BE988" s="75"/>
      <c r="BF988" s="75"/>
      <c r="BI988" s="194"/>
    </row>
    <row r="989" spans="1:61" ht="11.25" customHeight="1" x14ac:dyDescent="0.3">
      <c r="A989" s="184" t="s">
        <v>5053</v>
      </c>
      <c r="B989" s="196">
        <v>0</v>
      </c>
      <c r="C989" s="884" t="s">
        <v>5054</v>
      </c>
      <c r="D989" s="378">
        <v>28216.768</v>
      </c>
      <c r="E989" s="198">
        <v>65.11561846153846</v>
      </c>
      <c r="F989" s="199">
        <v>1790</v>
      </c>
      <c r="G989" s="199">
        <v>1790</v>
      </c>
      <c r="H989" s="199">
        <v>0</v>
      </c>
      <c r="I989" s="200">
        <v>0</v>
      </c>
      <c r="J989" s="199">
        <v>30000</v>
      </c>
      <c r="K989" s="199">
        <v>13000</v>
      </c>
      <c r="L989" s="199">
        <v>12845.085999999998</v>
      </c>
      <c r="M989" s="199">
        <v>98.808353846153835</v>
      </c>
      <c r="N989" s="201">
        <v>0</v>
      </c>
      <c r="O989" s="202">
        <v>0</v>
      </c>
      <c r="P989" s="199">
        <v>0</v>
      </c>
      <c r="Q989" s="202">
        <v>42.816953333333323</v>
      </c>
      <c r="R989" s="202">
        <v>15.371682000000003</v>
      </c>
      <c r="S989" s="202">
        <v>15371.682000000003</v>
      </c>
      <c r="T989" s="201">
        <v>15302.313999999998</v>
      </c>
      <c r="U989" s="200">
        <v>35.313032307692303</v>
      </c>
      <c r="V989" s="202">
        <v>779.72299999999996</v>
      </c>
      <c r="W989" s="202">
        <v>0</v>
      </c>
      <c r="X989" s="201">
        <v>14522.590999999999</v>
      </c>
      <c r="Y989" s="201">
        <v>1421.377</v>
      </c>
      <c r="Z989" s="199">
        <v>5213.2719999999999</v>
      </c>
      <c r="AA989" s="199">
        <v>0</v>
      </c>
      <c r="AB989" s="199">
        <v>0</v>
      </c>
      <c r="AC989" s="199">
        <v>0</v>
      </c>
      <c r="AD989" s="201">
        <v>0</v>
      </c>
      <c r="AE989" s="202">
        <v>0</v>
      </c>
      <c r="AF989" s="202">
        <v>0</v>
      </c>
      <c r="AG989" s="202">
        <v>0</v>
      </c>
      <c r="AH989" s="203">
        <v>1</v>
      </c>
      <c r="AI989" s="199">
        <v>30000</v>
      </c>
      <c r="AJ989" s="192">
        <v>7501017375929</v>
      </c>
      <c r="AK989" s="192" t="s">
        <v>262</v>
      </c>
      <c r="AL989" s="425"/>
      <c r="AM989" s="75">
        <v>5647</v>
      </c>
      <c r="AN989" s="412"/>
      <c r="AO989" s="201">
        <v>3947.7506666666668</v>
      </c>
      <c r="AP989" s="201">
        <v>11843.252</v>
      </c>
      <c r="AQ989" s="200">
        <v>0</v>
      </c>
      <c r="AR989" s="201">
        <v>0</v>
      </c>
      <c r="AS989" s="200">
        <v>0</v>
      </c>
      <c r="AT989" s="201">
        <v>0</v>
      </c>
      <c r="AU989" s="200">
        <v>0</v>
      </c>
      <c r="AV989" s="201">
        <v>0</v>
      </c>
      <c r="AW989" s="200">
        <v>0</v>
      </c>
      <c r="AX989" s="201">
        <v>0</v>
      </c>
      <c r="AY989" s="200">
        <v>0</v>
      </c>
      <c r="AZ989" s="201">
        <v>0</v>
      </c>
      <c r="BA989" s="200">
        <v>0</v>
      </c>
      <c r="BB989" s="201">
        <v>0</v>
      </c>
      <c r="BC989" s="200">
        <v>0</v>
      </c>
      <c r="BD989" s="75"/>
      <c r="BE989" s="75"/>
      <c r="BF989" s="75"/>
      <c r="BI989" s="194"/>
    </row>
    <row r="990" spans="1:61" ht="11.25" customHeight="1" x14ac:dyDescent="0.3">
      <c r="A990" s="184" t="s">
        <v>1679</v>
      </c>
      <c r="B990" s="196">
        <v>0</v>
      </c>
      <c r="C990" s="884" t="s">
        <v>1680</v>
      </c>
      <c r="D990" s="378">
        <v>9167.0249999999996</v>
      </c>
      <c r="E990" s="198">
        <v>0</v>
      </c>
      <c r="F990" s="199">
        <v>0</v>
      </c>
      <c r="G990" s="199">
        <v>0</v>
      </c>
      <c r="H990" s="199">
        <v>0</v>
      </c>
      <c r="I990" s="200">
        <v>0</v>
      </c>
      <c r="J990" s="199">
        <v>0</v>
      </c>
      <c r="K990" s="199">
        <v>0</v>
      </c>
      <c r="L990" s="199">
        <v>-11.88</v>
      </c>
      <c r="M990" s="199">
        <v>0</v>
      </c>
      <c r="N990" s="201">
        <v>0</v>
      </c>
      <c r="O990" s="202">
        <v>0</v>
      </c>
      <c r="P990" s="199">
        <v>0</v>
      </c>
      <c r="Q990" s="202">
        <v>0</v>
      </c>
      <c r="R990" s="202">
        <v>0</v>
      </c>
      <c r="S990" s="202">
        <v>9178.9049999999988</v>
      </c>
      <c r="T990" s="201">
        <v>9178.9</v>
      </c>
      <c r="U990" s="200">
        <v>0</v>
      </c>
      <c r="V990" s="202">
        <v>0</v>
      </c>
      <c r="W990" s="202">
        <v>0</v>
      </c>
      <c r="X990" s="201">
        <v>9178.9</v>
      </c>
      <c r="Y990" s="201">
        <v>1904.75</v>
      </c>
      <c r="Z990" s="199">
        <v>0</v>
      </c>
      <c r="AA990" s="199">
        <v>0</v>
      </c>
      <c r="AB990" s="199">
        <v>0</v>
      </c>
      <c r="AC990" s="199">
        <v>0</v>
      </c>
      <c r="AD990" s="201">
        <v>11.88</v>
      </c>
      <c r="AE990" s="202">
        <v>0</v>
      </c>
      <c r="AF990" s="202">
        <v>0</v>
      </c>
      <c r="AG990" s="202">
        <v>0</v>
      </c>
      <c r="AH990" s="203">
        <v>0</v>
      </c>
      <c r="AI990" s="199">
        <v>0</v>
      </c>
      <c r="AJ990" s="192">
        <v>7501017375929</v>
      </c>
      <c r="AK990" s="192" t="s">
        <v>262</v>
      </c>
      <c r="AL990" s="425"/>
      <c r="AM990" s="75">
        <v>5097</v>
      </c>
      <c r="AN990" s="412"/>
      <c r="AO990" s="201">
        <v>31.666666666666668</v>
      </c>
      <c r="AP990" s="201">
        <v>-17.100000000000001</v>
      </c>
      <c r="AQ990" s="200">
        <v>-0.85499999999999998</v>
      </c>
      <c r="AR990" s="201">
        <v>0</v>
      </c>
      <c r="AS990" s="200">
        <v>0</v>
      </c>
      <c r="AT990" s="201">
        <v>112.10000000000001</v>
      </c>
      <c r="AU990" s="200">
        <v>1.0676190476190477</v>
      </c>
      <c r="AV990" s="201">
        <v>1538.0650000000001</v>
      </c>
      <c r="AW990" s="200">
        <v>13.982409090909092</v>
      </c>
      <c r="AX990" s="201">
        <v>2224.9049999999997</v>
      </c>
      <c r="AY990" s="200">
        <v>18.357301980198017</v>
      </c>
      <c r="AZ990" s="201">
        <v>3726.87</v>
      </c>
      <c r="BA990" s="200">
        <v>30.403573176700927</v>
      </c>
      <c r="BB990" s="201">
        <v>7436.6</v>
      </c>
      <c r="BC990" s="200">
        <v>61.971666666666671</v>
      </c>
      <c r="BD990" s="75"/>
      <c r="BE990" s="75"/>
      <c r="BF990" s="75"/>
      <c r="BI990" s="194"/>
    </row>
    <row r="991" spans="1:61" s="77" customFormat="1" ht="11.25" customHeight="1" x14ac:dyDescent="0.2">
      <c r="A991" s="433" t="s">
        <v>120</v>
      </c>
      <c r="B991" s="434">
        <v>0</v>
      </c>
      <c r="C991" s="893"/>
      <c r="D991" s="435">
        <v>787158.02339999948</v>
      </c>
      <c r="E991" s="436">
        <v>6.4399829429600421</v>
      </c>
      <c r="F991" s="437">
        <v>3680690</v>
      </c>
      <c r="G991" s="437">
        <v>3675630</v>
      </c>
      <c r="H991" s="437">
        <v>833187.79571840004</v>
      </c>
      <c r="I991" s="438">
        <v>22.667890830099875</v>
      </c>
      <c r="J991" s="437">
        <v>3714753.4670000006</v>
      </c>
      <c r="K991" s="437">
        <v>3666894.9143436425</v>
      </c>
      <c r="L991" s="437">
        <v>607240.11100000003</v>
      </c>
      <c r="M991" s="437">
        <v>16.560063082928387</v>
      </c>
      <c r="N991" s="439">
        <v>116016.99599999998</v>
      </c>
      <c r="O991" s="440">
        <v>545141.97600000002</v>
      </c>
      <c r="P991" s="437">
        <v>696058.67999999993</v>
      </c>
      <c r="Q991" s="440">
        <v>35.084395305848695</v>
      </c>
      <c r="R991" s="440">
        <v>8.1817465179182474</v>
      </c>
      <c r="S991" s="440">
        <v>1013105.7081183996</v>
      </c>
      <c r="T991" s="439">
        <v>905651.72000000009</v>
      </c>
      <c r="U991" s="438">
        <v>7.4094164776094296</v>
      </c>
      <c r="V991" s="440">
        <v>109908.70200000002</v>
      </c>
      <c r="W991" s="440">
        <v>34899.707999999999</v>
      </c>
      <c r="X991" s="440">
        <v>760843.31</v>
      </c>
      <c r="Y991" s="439">
        <v>284718.69600000005</v>
      </c>
      <c r="Z991" s="437">
        <v>173074.27699999997</v>
      </c>
      <c r="AA991" s="437">
        <v>20748.803</v>
      </c>
      <c r="AB991" s="437">
        <v>17947.810999999998</v>
      </c>
      <c r="AC991" s="437">
        <v>18664</v>
      </c>
      <c r="AD991" s="439">
        <v>26170.226000000021</v>
      </c>
      <c r="AE991" s="440">
        <v>9455.9840000000004</v>
      </c>
      <c r="AF991" s="440">
        <v>9451.8990000000013</v>
      </c>
      <c r="AG991" s="440">
        <v>908.05500000000006</v>
      </c>
      <c r="AH991" s="440">
        <v>0</v>
      </c>
      <c r="AI991" s="225">
        <v>3535741.4510000008</v>
      </c>
      <c r="AJ991" s="192">
        <v>0</v>
      </c>
      <c r="AK991" s="192">
        <v>0</v>
      </c>
      <c r="AL991" s="226"/>
      <c r="AM991" s="75">
        <v>0</v>
      </c>
      <c r="AN991" s="76"/>
      <c r="AO991" s="441">
        <v>0</v>
      </c>
      <c r="AP991" s="441">
        <v>0</v>
      </c>
      <c r="AQ991" s="364">
        <v>0</v>
      </c>
      <c r="AR991" s="441">
        <v>0</v>
      </c>
      <c r="AS991" s="364">
        <v>0</v>
      </c>
      <c r="AT991" s="441">
        <v>0</v>
      </c>
      <c r="AU991" s="364">
        <v>0</v>
      </c>
      <c r="AV991" s="441">
        <v>0</v>
      </c>
      <c r="AW991" s="364">
        <v>0</v>
      </c>
      <c r="AX991" s="441">
        <v>0</v>
      </c>
      <c r="AY991" s="364">
        <v>0</v>
      </c>
      <c r="AZ991" s="441">
        <v>0</v>
      </c>
      <c r="BA991" s="364">
        <v>0</v>
      </c>
      <c r="BB991" s="441">
        <v>0</v>
      </c>
      <c r="BC991" s="364">
        <v>0</v>
      </c>
      <c r="BD991" s="75"/>
      <c r="BE991" s="75"/>
      <c r="BF991" s="56"/>
      <c r="BI991" s="194"/>
    </row>
    <row r="992" spans="1:61" ht="11.25" customHeight="1" x14ac:dyDescent="0.3">
      <c r="A992" s="184" t="s">
        <v>1681</v>
      </c>
      <c r="B992" s="185">
        <v>0</v>
      </c>
      <c r="C992" s="54">
        <v>90498</v>
      </c>
      <c r="D992" s="284">
        <v>3168.6639999999998</v>
      </c>
      <c r="E992" s="91">
        <v>7.4912840877120566</v>
      </c>
      <c r="F992" s="186">
        <v>11800</v>
      </c>
      <c r="G992" s="186">
        <v>11800</v>
      </c>
      <c r="H992" s="186">
        <v>0</v>
      </c>
      <c r="I992" s="187">
        <v>0</v>
      </c>
      <c r="J992" s="186">
        <v>12346.607695000001</v>
      </c>
      <c r="K992" s="186">
        <v>12689.402629373868</v>
      </c>
      <c r="L992" s="186">
        <v>2566.9470000000001</v>
      </c>
      <c r="M992" s="186">
        <v>20.229061012359576</v>
      </c>
      <c r="N992" s="188">
        <v>1136.586</v>
      </c>
      <c r="O992" s="189">
        <v>324.15999999999997</v>
      </c>
      <c r="P992" s="186">
        <v>1653.2160000000001</v>
      </c>
      <c r="Q992" s="189">
        <v>34.180749111426273</v>
      </c>
      <c r="R992" s="189">
        <v>1.4620623288541272</v>
      </c>
      <c r="S992" s="189">
        <v>601.71699999999964</v>
      </c>
      <c r="T992" s="188">
        <v>617.93000000000006</v>
      </c>
      <c r="U992" s="187">
        <v>1.4608961935755611</v>
      </c>
      <c r="V992" s="189">
        <v>0</v>
      </c>
      <c r="W992" s="189">
        <v>192.47</v>
      </c>
      <c r="X992" s="188">
        <v>425.46000000000004</v>
      </c>
      <c r="Y992" s="188">
        <v>54.701999999999998</v>
      </c>
      <c r="Z992" s="186">
        <v>121.56</v>
      </c>
      <c r="AA992" s="186">
        <v>121.56</v>
      </c>
      <c r="AB992" s="186">
        <v>0</v>
      </c>
      <c r="AC992" s="186">
        <v>0</v>
      </c>
      <c r="AD992" s="188">
        <v>55.710000000000036</v>
      </c>
      <c r="AE992" s="189">
        <v>0</v>
      </c>
      <c r="AF992" s="189">
        <v>0</v>
      </c>
      <c r="AG992" s="189">
        <v>0</v>
      </c>
      <c r="AH992" s="191">
        <v>0</v>
      </c>
      <c r="AI992" s="186">
        <v>11944.8056</v>
      </c>
      <c r="AJ992" s="192">
        <v>7501943483880</v>
      </c>
      <c r="AK992" s="192">
        <v>0</v>
      </c>
      <c r="AL992" s="76"/>
      <c r="AM992" s="75">
        <v>90498</v>
      </c>
      <c r="AO992" s="188">
        <v>11078.509666666665</v>
      </c>
      <c r="AP992" s="188">
        <v>5559.3530000000001</v>
      </c>
      <c r="AQ992" s="187">
        <v>41.185043717813599</v>
      </c>
      <c r="AR992" s="188">
        <v>15341.894</v>
      </c>
      <c r="AS992" s="187">
        <v>113.65649475830411</v>
      </c>
      <c r="AT992" s="188">
        <v>12334.281999999999</v>
      </c>
      <c r="AU992" s="187">
        <v>92.75630664696142</v>
      </c>
      <c r="AV992" s="188">
        <v>10499.744000000002</v>
      </c>
      <c r="AW992" s="187">
        <v>83.120929375826506</v>
      </c>
      <c r="AX992" s="188">
        <v>15054.199999999999</v>
      </c>
      <c r="AY992" s="187">
        <v>107.52999999999999</v>
      </c>
      <c r="AZ992" s="188">
        <v>8714.8559999999998</v>
      </c>
      <c r="BA992" s="187">
        <v>59.301476267109422</v>
      </c>
      <c r="BB992" s="188">
        <v>15690.365</v>
      </c>
      <c r="BC992" s="187">
        <v>116.79462414815973</v>
      </c>
      <c r="BD992" s="75"/>
      <c r="BE992" s="75"/>
      <c r="BF992" s="75"/>
      <c r="BI992" s="194"/>
    </row>
    <row r="993" spans="1:61" ht="11.25" customHeight="1" x14ac:dyDescent="0.3">
      <c r="A993" s="184" t="s">
        <v>1682</v>
      </c>
      <c r="B993" s="185">
        <v>0</v>
      </c>
      <c r="C993" s="54">
        <v>90497</v>
      </c>
      <c r="D993" s="284">
        <v>4822.5</v>
      </c>
      <c r="E993" s="91">
        <v>15.137415794699953</v>
      </c>
      <c r="F993" s="186">
        <v>6390</v>
      </c>
      <c r="G993" s="186">
        <v>6390</v>
      </c>
      <c r="H993" s="186">
        <v>852</v>
      </c>
      <c r="I993" s="187">
        <v>13.333333333333334</v>
      </c>
      <c r="J993" s="186">
        <v>8330.6386610000009</v>
      </c>
      <c r="K993" s="186">
        <v>9557.4437514397214</v>
      </c>
      <c r="L993" s="186">
        <v>951.75</v>
      </c>
      <c r="M993" s="186">
        <v>9.9582066580996571</v>
      </c>
      <c r="N993" s="188">
        <v>427.5</v>
      </c>
      <c r="O993" s="189">
        <v>807</v>
      </c>
      <c r="P993" s="186">
        <v>2889</v>
      </c>
      <c r="Q993" s="189">
        <v>46.103908191103329</v>
      </c>
      <c r="R993" s="189">
        <v>17.007399524275197</v>
      </c>
      <c r="S993" s="189">
        <v>4722.75</v>
      </c>
      <c r="T993" s="188">
        <v>5159.25</v>
      </c>
      <c r="U993" s="187">
        <v>16.194445295760652</v>
      </c>
      <c r="V993" s="189">
        <v>84.75</v>
      </c>
      <c r="W993" s="189">
        <v>1654.5</v>
      </c>
      <c r="X993" s="188">
        <v>3420</v>
      </c>
      <c r="Y993" s="188">
        <v>506.25</v>
      </c>
      <c r="Z993" s="186">
        <v>1304.25</v>
      </c>
      <c r="AA993" s="186">
        <v>427.5</v>
      </c>
      <c r="AB993" s="186">
        <v>0</v>
      </c>
      <c r="AC993" s="186">
        <v>0</v>
      </c>
      <c r="AD993" s="188">
        <v>44.25</v>
      </c>
      <c r="AE993" s="189">
        <v>0</v>
      </c>
      <c r="AF993" s="189">
        <v>0</v>
      </c>
      <c r="AG993" s="189">
        <v>0</v>
      </c>
      <c r="AH993" s="191">
        <v>0</v>
      </c>
      <c r="AI993" s="186">
        <v>8987.94</v>
      </c>
      <c r="AJ993" s="192">
        <v>7501943483873</v>
      </c>
      <c r="AK993" s="192">
        <v>0</v>
      </c>
      <c r="AL993" s="76"/>
      <c r="AM993" s="75">
        <v>90497</v>
      </c>
      <c r="AO993" s="188">
        <v>10193.75</v>
      </c>
      <c r="AP993" s="188">
        <v>9471</v>
      </c>
      <c r="AQ993" s="187">
        <v>91.223759507261548</v>
      </c>
      <c r="AR993" s="188">
        <v>10092.75</v>
      </c>
      <c r="AS993" s="187">
        <v>97.212395604150998</v>
      </c>
      <c r="AT993" s="188">
        <v>11017.5</v>
      </c>
      <c r="AU993" s="187">
        <v>106.92879099928292</v>
      </c>
      <c r="AV993" s="188">
        <v>10465.5</v>
      </c>
      <c r="AW993" s="187">
        <v>115.24383966177609</v>
      </c>
      <c r="AX993" s="188">
        <v>9834.75</v>
      </c>
      <c r="AY993" s="187">
        <v>98.347499999999997</v>
      </c>
      <c r="AZ993" s="188">
        <v>10025.25</v>
      </c>
      <c r="BA993" s="187">
        <v>92.399043313563652</v>
      </c>
      <c r="BB993" s="188">
        <v>16303.5</v>
      </c>
      <c r="BC993" s="187">
        <v>172.27169127087026</v>
      </c>
      <c r="BD993" s="75"/>
      <c r="BE993" s="75"/>
      <c r="BF993" s="75"/>
      <c r="BI993" s="194"/>
    </row>
    <row r="994" spans="1:61" ht="11.25" customHeight="1" x14ac:dyDescent="0.3">
      <c r="A994" s="184" t="s">
        <v>1683</v>
      </c>
      <c r="B994" s="185">
        <v>0</v>
      </c>
      <c r="C994" s="54">
        <v>90429</v>
      </c>
      <c r="D994" s="284">
        <v>1531</v>
      </c>
      <c r="E994" s="91">
        <v>5.0881237548986107</v>
      </c>
      <c r="F994" s="186">
        <v>8970</v>
      </c>
      <c r="G994" s="186">
        <v>8970</v>
      </c>
      <c r="H994" s="186">
        <v>7280</v>
      </c>
      <c r="I994" s="187">
        <v>81.159420289855078</v>
      </c>
      <c r="J994" s="186">
        <v>11000</v>
      </c>
      <c r="K994" s="186">
        <v>9026.903081077915</v>
      </c>
      <c r="L994" s="186">
        <v>1509.5</v>
      </c>
      <c r="M994" s="186">
        <v>16.722235593336496</v>
      </c>
      <c r="N994" s="188">
        <v>1222</v>
      </c>
      <c r="O994" s="189">
        <v>2528</v>
      </c>
      <c r="P994" s="186">
        <v>6086.5</v>
      </c>
      <c r="Q994" s="189">
        <v>69.054545454545462</v>
      </c>
      <c r="R994" s="189">
        <v>19.913181818181819</v>
      </c>
      <c r="S994" s="189">
        <v>7301.5</v>
      </c>
      <c r="T994" s="188">
        <v>6464</v>
      </c>
      <c r="U994" s="187">
        <v>21.482450654255143</v>
      </c>
      <c r="V994" s="189">
        <v>343</v>
      </c>
      <c r="W994" s="189">
        <v>2336.5</v>
      </c>
      <c r="X994" s="188">
        <v>3784.5</v>
      </c>
      <c r="Y994" s="188">
        <v>200</v>
      </c>
      <c r="Z994" s="186">
        <v>3100</v>
      </c>
      <c r="AA994" s="186">
        <v>1198.5</v>
      </c>
      <c r="AB994" s="186">
        <v>0</v>
      </c>
      <c r="AC994" s="186">
        <v>0</v>
      </c>
      <c r="AD994" s="188">
        <v>32</v>
      </c>
      <c r="AE994" s="189">
        <v>0</v>
      </c>
      <c r="AF994" s="189">
        <v>0</v>
      </c>
      <c r="AG994" s="189">
        <v>0</v>
      </c>
      <c r="AH994" s="191">
        <v>1</v>
      </c>
      <c r="AI994" s="186">
        <v>14379.56</v>
      </c>
      <c r="AJ994" s="192">
        <v>7501943486751</v>
      </c>
      <c r="AK994" s="192">
        <v>0</v>
      </c>
      <c r="AL994" s="76"/>
      <c r="AM994" s="75">
        <v>90429</v>
      </c>
      <c r="AO994" s="188">
        <v>8213.8333333333339</v>
      </c>
      <c r="AP994" s="188">
        <v>11734</v>
      </c>
      <c r="AQ994" s="187">
        <v>103.71649256170876</v>
      </c>
      <c r="AR994" s="188">
        <v>5247</v>
      </c>
      <c r="AS994" s="187">
        <v>46.378083899035786</v>
      </c>
      <c r="AT994" s="188">
        <v>7660.5</v>
      </c>
      <c r="AU994" s="187">
        <v>63.837500000000006</v>
      </c>
      <c r="AV994" s="188">
        <v>12058</v>
      </c>
      <c r="AW994" s="187">
        <v>110.54701968549139</v>
      </c>
      <c r="AX994" s="188">
        <v>10271</v>
      </c>
      <c r="AY994" s="187">
        <v>89.313043478260866</v>
      </c>
      <c r="AZ994" s="188">
        <v>13510.5</v>
      </c>
      <c r="BA994" s="187">
        <v>130.74466540862244</v>
      </c>
      <c r="BB994" s="188">
        <v>9638</v>
      </c>
      <c r="BC994" s="187">
        <v>75.296875</v>
      </c>
      <c r="BD994" s="75"/>
      <c r="BE994" s="75"/>
      <c r="BF994" s="75"/>
      <c r="BI994" s="194"/>
    </row>
    <row r="995" spans="1:61" ht="11.25" customHeight="1" x14ac:dyDescent="0.3">
      <c r="A995" s="103" t="s">
        <v>1684</v>
      </c>
      <c r="B995" s="185">
        <v>0</v>
      </c>
      <c r="C995" s="54">
        <v>90426</v>
      </c>
      <c r="D995" s="284">
        <v>113.4</v>
      </c>
      <c r="E995" s="91">
        <v>0.605305790718491</v>
      </c>
      <c r="F995" s="186">
        <v>5060</v>
      </c>
      <c r="G995" s="186">
        <v>5060</v>
      </c>
      <c r="H995" s="186">
        <v>0</v>
      </c>
      <c r="I995" s="187">
        <v>0</v>
      </c>
      <c r="J995" s="186">
        <v>6500</v>
      </c>
      <c r="K995" s="186">
        <v>5620.2997760220751</v>
      </c>
      <c r="L995" s="186">
        <v>0</v>
      </c>
      <c r="M995" s="186">
        <v>0</v>
      </c>
      <c r="N995" s="188">
        <v>2412.6</v>
      </c>
      <c r="O995" s="189">
        <v>660</v>
      </c>
      <c r="P995" s="186">
        <v>3135</v>
      </c>
      <c r="Q995" s="189">
        <v>48.230769230769234</v>
      </c>
      <c r="R995" s="189">
        <v>0.52338461538461545</v>
      </c>
      <c r="S995" s="189">
        <v>113.4</v>
      </c>
      <c r="T995" s="188">
        <v>107.4</v>
      </c>
      <c r="U995" s="187">
        <v>0.57327902930481422</v>
      </c>
      <c r="V995" s="189">
        <v>5.4</v>
      </c>
      <c r="W995" s="189">
        <v>62.400000000000006</v>
      </c>
      <c r="X995" s="188">
        <v>39.599999999999994</v>
      </c>
      <c r="Y995" s="188">
        <v>0</v>
      </c>
      <c r="Z995" s="186">
        <v>0</v>
      </c>
      <c r="AA995" s="186">
        <v>0</v>
      </c>
      <c r="AB995" s="186">
        <v>0</v>
      </c>
      <c r="AC995" s="186">
        <v>0</v>
      </c>
      <c r="AD995" s="188">
        <v>0</v>
      </c>
      <c r="AE995" s="189">
        <v>0</v>
      </c>
      <c r="AF995" s="189">
        <v>0</v>
      </c>
      <c r="AG995" s="189">
        <v>0</v>
      </c>
      <c r="AH995" s="191">
        <v>0</v>
      </c>
      <c r="AI995" s="186">
        <v>854.25599999999997</v>
      </c>
      <c r="AJ995" s="192">
        <v>7501943487376</v>
      </c>
      <c r="AK995" s="192">
        <v>0</v>
      </c>
      <c r="AM995" s="75">
        <v>90426</v>
      </c>
      <c r="AO995" s="188">
        <v>5251.8</v>
      </c>
      <c r="AP995" s="188">
        <v>7833.6</v>
      </c>
      <c r="AQ995" s="187">
        <v>156.67200000000003</v>
      </c>
      <c r="AR995" s="188">
        <v>1038</v>
      </c>
      <c r="AS995" s="187">
        <v>25.95</v>
      </c>
      <c r="AT995" s="188">
        <v>6883.7999999999993</v>
      </c>
      <c r="AU995" s="187">
        <v>286.79144176862144</v>
      </c>
      <c r="AV995" s="188">
        <v>2776.2</v>
      </c>
      <c r="AW995" s="187">
        <v>119.65314964633944</v>
      </c>
      <c r="AX995" s="188">
        <v>4319.3999999999996</v>
      </c>
      <c r="AY995" s="187">
        <v>71.989999999999995</v>
      </c>
      <c r="AZ995" s="188">
        <v>4257</v>
      </c>
      <c r="BA995" s="187">
        <v>119.41763913824057</v>
      </c>
      <c r="BB995" s="188">
        <v>3723</v>
      </c>
      <c r="BC995" s="187">
        <v>561.46224494412525</v>
      </c>
      <c r="BD995" s="75"/>
      <c r="BE995" s="75"/>
      <c r="BI995" s="194"/>
    </row>
    <row r="996" spans="1:61" ht="11.25" customHeight="1" x14ac:dyDescent="0.3">
      <c r="A996" s="184" t="s">
        <v>1685</v>
      </c>
      <c r="B996" s="185">
        <v>0</v>
      </c>
      <c r="C996" s="54">
        <v>90548</v>
      </c>
      <c r="D996" s="284">
        <v>1622.0600000000002</v>
      </c>
      <c r="E996" s="91">
        <v>7.3071400519185064</v>
      </c>
      <c r="F996" s="186">
        <v>0</v>
      </c>
      <c r="G996" s="186">
        <v>0</v>
      </c>
      <c r="H996" s="186">
        <v>311.08600000000001</v>
      </c>
      <c r="I996" s="187">
        <v>0</v>
      </c>
      <c r="J996" s="186">
        <v>5141.8651099999997</v>
      </c>
      <c r="K996" s="186">
        <v>6659.4864275557084</v>
      </c>
      <c r="L996" s="186">
        <v>311.08600000000001</v>
      </c>
      <c r="M996" s="186">
        <v>4.6713211804559638</v>
      </c>
      <c r="N996" s="188">
        <v>2049.7950000000001</v>
      </c>
      <c r="O996" s="189">
        <v>166.65</v>
      </c>
      <c r="P996" s="186">
        <v>2709.7290000000003</v>
      </c>
      <c r="Q996" s="189">
        <v>58.749401926648382</v>
      </c>
      <c r="R996" s="189">
        <v>9.4638421971361293</v>
      </c>
      <c r="S996" s="189">
        <v>1622.0600000000002</v>
      </c>
      <c r="T996" s="188">
        <v>3016.3650000000002</v>
      </c>
      <c r="U996" s="187">
        <v>13.58827756230051</v>
      </c>
      <c r="V996" s="189">
        <v>14.443</v>
      </c>
      <c r="W996" s="189">
        <v>493.28399999999999</v>
      </c>
      <c r="X996" s="188">
        <v>2508.6379999999999</v>
      </c>
      <c r="Y996" s="188">
        <v>0</v>
      </c>
      <c r="Z996" s="186">
        <v>0</v>
      </c>
      <c r="AA996" s="186">
        <v>0</v>
      </c>
      <c r="AB996" s="186">
        <v>0</v>
      </c>
      <c r="AC996" s="186">
        <v>0</v>
      </c>
      <c r="AD996" s="188">
        <v>17.769999999999982</v>
      </c>
      <c r="AE996" s="189">
        <v>0</v>
      </c>
      <c r="AF996" s="189">
        <v>0</v>
      </c>
      <c r="AG996" s="189">
        <v>0</v>
      </c>
      <c r="AH996" s="191">
        <v>0</v>
      </c>
      <c r="AI996" s="186">
        <v>4589.4160000000002</v>
      </c>
      <c r="AJ996" s="192">
        <v>7501943487376</v>
      </c>
      <c r="AK996" s="192">
        <v>0</v>
      </c>
      <c r="AM996" s="75">
        <v>90548</v>
      </c>
      <c r="AO996" s="188">
        <v>6321.5936666666666</v>
      </c>
      <c r="AP996" s="188">
        <v>3841.8429999999998</v>
      </c>
      <c r="AQ996" s="187">
        <v>48.970341619261283</v>
      </c>
      <c r="AR996" s="188">
        <v>5663.8829999999998</v>
      </c>
      <c r="AS996" s="187">
        <v>72.195111929749984</v>
      </c>
      <c r="AT996" s="188">
        <v>9459.0550000000003</v>
      </c>
      <c r="AU996" s="187">
        <v>152.00586384027051</v>
      </c>
      <c r="AV996" s="188">
        <v>2544.1899999999996</v>
      </c>
      <c r="AW996" s="187">
        <v>23.324981092522002</v>
      </c>
      <c r="AX996" s="188">
        <v>6729.3270000000002</v>
      </c>
      <c r="AY996" s="187">
        <v>107.06718891404874</v>
      </c>
      <c r="AZ996" s="188">
        <v>4707.3029999999999</v>
      </c>
      <c r="BA996" s="187">
        <v>95.369072992050036</v>
      </c>
      <c r="BB996" s="188">
        <v>4465.1040000000003</v>
      </c>
      <c r="BC996" s="187">
        <v>73.328855423170737</v>
      </c>
      <c r="BD996" s="75"/>
      <c r="BE996" s="75"/>
      <c r="BI996" s="194"/>
    </row>
    <row r="997" spans="1:61" ht="11.25" customHeight="1" x14ac:dyDescent="0.3">
      <c r="A997" s="184" t="s">
        <v>1686</v>
      </c>
      <c r="B997" s="185">
        <v>0</v>
      </c>
      <c r="C997" s="54">
        <v>90570</v>
      </c>
      <c r="D997" s="284">
        <v>4267.0079999999998</v>
      </c>
      <c r="E997" s="91">
        <v>0</v>
      </c>
      <c r="F997" s="186">
        <v>0</v>
      </c>
      <c r="G997" s="186">
        <v>0</v>
      </c>
      <c r="H997" s="186">
        <v>0</v>
      </c>
      <c r="I997" s="187">
        <v>0</v>
      </c>
      <c r="J997" s="186">
        <v>0</v>
      </c>
      <c r="K997" s="186">
        <v>0</v>
      </c>
      <c r="L997" s="186">
        <v>0</v>
      </c>
      <c r="M997" s="186">
        <v>0</v>
      </c>
      <c r="N997" s="188">
        <v>0</v>
      </c>
      <c r="O997" s="189">
        <v>0</v>
      </c>
      <c r="P997" s="186">
        <v>0</v>
      </c>
      <c r="Q997" s="189">
        <v>0</v>
      </c>
      <c r="R997" s="189">
        <v>0</v>
      </c>
      <c r="S997" s="189">
        <v>4267.0079999999998</v>
      </c>
      <c r="T997" s="188">
        <v>4267.0079999999998</v>
      </c>
      <c r="U997" s="187">
        <v>0</v>
      </c>
      <c r="V997" s="189">
        <v>0</v>
      </c>
      <c r="W997" s="189">
        <v>0</v>
      </c>
      <c r="X997" s="188">
        <v>4267.0079999999998</v>
      </c>
      <c r="Y997" s="188">
        <v>0</v>
      </c>
      <c r="Z997" s="186">
        <v>0</v>
      </c>
      <c r="AA997" s="186">
        <v>0</v>
      </c>
      <c r="AB997" s="186">
        <v>0</v>
      </c>
      <c r="AC997" s="186">
        <v>0</v>
      </c>
      <c r="AD997" s="188">
        <v>0</v>
      </c>
      <c r="AE997" s="189">
        <v>0</v>
      </c>
      <c r="AF997" s="189">
        <v>0</v>
      </c>
      <c r="AG997" s="189">
        <v>0</v>
      </c>
      <c r="AH997" s="191">
        <v>0</v>
      </c>
      <c r="AI997" s="186">
        <v>0</v>
      </c>
      <c r="AJ997" s="192">
        <v>7501943487543</v>
      </c>
      <c r="AK997" s="192">
        <v>0</v>
      </c>
      <c r="AM997" s="75">
        <v>90570</v>
      </c>
      <c r="AO997" s="188">
        <v>0</v>
      </c>
      <c r="AP997" s="188">
        <v>0</v>
      </c>
      <c r="AQ997" s="187">
        <v>0</v>
      </c>
      <c r="AR997" s="188">
        <v>0</v>
      </c>
      <c r="AS997" s="187">
        <v>0</v>
      </c>
      <c r="AT997" s="188">
        <v>0</v>
      </c>
      <c r="AU997" s="187">
        <v>0</v>
      </c>
      <c r="AV997" s="188">
        <v>0</v>
      </c>
      <c r="AW997" s="187">
        <v>0</v>
      </c>
      <c r="AX997" s="188">
        <v>0</v>
      </c>
      <c r="AY997" s="187">
        <v>0</v>
      </c>
      <c r="AZ997" s="188">
        <v>208.35</v>
      </c>
      <c r="BA997" s="187">
        <v>0</v>
      </c>
      <c r="BB997" s="188">
        <v>0</v>
      </c>
      <c r="BC997" s="187">
        <v>0</v>
      </c>
      <c r="BD997" s="75"/>
      <c r="BE997" s="75"/>
      <c r="BI997" s="194"/>
    </row>
    <row r="998" spans="1:61" ht="11.25" customHeight="1" x14ac:dyDescent="0.3">
      <c r="A998" s="184" t="s">
        <v>1687</v>
      </c>
      <c r="B998" s="185">
        <v>0</v>
      </c>
      <c r="C998" s="54">
        <v>90400</v>
      </c>
      <c r="D998" s="284">
        <v>1E-4</v>
      </c>
      <c r="E998" s="91">
        <v>0</v>
      </c>
      <c r="F998" s="186">
        <v>0</v>
      </c>
      <c r="G998" s="186">
        <v>0</v>
      </c>
      <c r="H998" s="186">
        <v>0</v>
      </c>
      <c r="I998" s="187">
        <v>0</v>
      </c>
      <c r="J998" s="186">
        <v>0</v>
      </c>
      <c r="K998" s="186">
        <v>0</v>
      </c>
      <c r="L998" s="186">
        <v>0</v>
      </c>
      <c r="M998" s="186">
        <v>0</v>
      </c>
      <c r="N998" s="188">
        <v>0</v>
      </c>
      <c r="O998" s="189">
        <v>0</v>
      </c>
      <c r="P998" s="186">
        <v>0</v>
      </c>
      <c r="Q998" s="189">
        <v>0</v>
      </c>
      <c r="R998" s="189">
        <v>0</v>
      </c>
      <c r="S998" s="189">
        <v>1E-4</v>
      </c>
      <c r="T998" s="188">
        <v>0</v>
      </c>
      <c r="U998" s="187">
        <v>0</v>
      </c>
      <c r="V998" s="189">
        <v>0</v>
      </c>
      <c r="W998" s="189">
        <v>0</v>
      </c>
      <c r="X998" s="188">
        <v>0</v>
      </c>
      <c r="Y998" s="188">
        <v>0</v>
      </c>
      <c r="Z998" s="186">
        <v>0</v>
      </c>
      <c r="AA998" s="186">
        <v>0</v>
      </c>
      <c r="AB998" s="186">
        <v>0</v>
      </c>
      <c r="AC998" s="186">
        <v>0</v>
      </c>
      <c r="AD998" s="188">
        <v>0</v>
      </c>
      <c r="AE998" s="189">
        <v>0</v>
      </c>
      <c r="AF998" s="189">
        <v>0</v>
      </c>
      <c r="AG998" s="189">
        <v>0</v>
      </c>
      <c r="AH998" s="191">
        <v>0</v>
      </c>
      <c r="AI998" s="186">
        <v>0</v>
      </c>
      <c r="AJ998" s="192">
        <v>7501943486980</v>
      </c>
      <c r="AK998" s="192">
        <v>0</v>
      </c>
      <c r="AM998" s="75">
        <v>90400</v>
      </c>
      <c r="AO998" s="188">
        <v>0</v>
      </c>
      <c r="AP998" s="188">
        <v>0</v>
      </c>
      <c r="AQ998" s="187">
        <v>0</v>
      </c>
      <c r="AR998" s="188">
        <v>0</v>
      </c>
      <c r="AS998" s="187">
        <v>0</v>
      </c>
      <c r="AT998" s="188">
        <v>0</v>
      </c>
      <c r="AU998" s="187">
        <v>0</v>
      </c>
      <c r="AV998" s="188">
        <v>0</v>
      </c>
      <c r="AW998" s="187">
        <v>0</v>
      </c>
      <c r="AX998" s="188">
        <v>0</v>
      </c>
      <c r="AY998" s="187">
        <v>0</v>
      </c>
      <c r="AZ998" s="188">
        <v>0</v>
      </c>
      <c r="BA998" s="187">
        <v>0</v>
      </c>
      <c r="BB998" s="188">
        <v>0</v>
      </c>
      <c r="BC998" s="187">
        <v>0</v>
      </c>
      <c r="BD998" s="75"/>
      <c r="BE998" s="75"/>
      <c r="BI998" s="194"/>
    </row>
    <row r="999" spans="1:61" ht="11.25" customHeight="1" x14ac:dyDescent="0.3">
      <c r="A999" s="184" t="s">
        <v>1688</v>
      </c>
      <c r="B999" s="185">
        <v>0</v>
      </c>
      <c r="C999" s="54">
        <v>90401</v>
      </c>
      <c r="D999" s="284">
        <v>0.66700000000000004</v>
      </c>
      <c r="E999" s="91">
        <v>7.3943844653713807E-3</v>
      </c>
      <c r="F999" s="186">
        <v>4000</v>
      </c>
      <c r="G999" s="186">
        <v>4000</v>
      </c>
      <c r="H999" s="186">
        <v>0</v>
      </c>
      <c r="I999" s="187">
        <v>0</v>
      </c>
      <c r="J999" s="186">
        <v>3323.0700550000001</v>
      </c>
      <c r="K999" s="186">
        <v>2706.1076001266597</v>
      </c>
      <c r="L999" s="186">
        <v>-70.040000000000006</v>
      </c>
      <c r="M999" s="186">
        <v>-2.5882193301080036</v>
      </c>
      <c r="N999" s="188">
        <v>1597.4649999999999</v>
      </c>
      <c r="O999" s="189">
        <v>511.589</v>
      </c>
      <c r="P999" s="186">
        <v>2179.7560000000003</v>
      </c>
      <c r="Q999" s="189">
        <v>63.486955287796377</v>
      </c>
      <c r="R999" s="189">
        <v>0.63832840261924606</v>
      </c>
      <c r="S999" s="189">
        <v>70.707000000000008</v>
      </c>
      <c r="T999" s="188">
        <v>70.701999999999998</v>
      </c>
      <c r="U999" s="187">
        <v>0.78380475332936639</v>
      </c>
      <c r="V999" s="189">
        <v>0</v>
      </c>
      <c r="W999" s="189">
        <v>70.701999999999998</v>
      </c>
      <c r="X999" s="188">
        <v>0</v>
      </c>
      <c r="Y999" s="188">
        <v>0</v>
      </c>
      <c r="Z999" s="186">
        <v>0</v>
      </c>
      <c r="AA999" s="186">
        <v>0</v>
      </c>
      <c r="AB999" s="186">
        <v>0</v>
      </c>
      <c r="AC999" s="186">
        <v>0</v>
      </c>
      <c r="AD999" s="188">
        <v>70.040000000000006</v>
      </c>
      <c r="AE999" s="189">
        <v>0</v>
      </c>
      <c r="AF999" s="189">
        <v>0</v>
      </c>
      <c r="AG999" s="189">
        <v>0</v>
      </c>
      <c r="AH999" s="191">
        <v>0</v>
      </c>
      <c r="AI999" s="186">
        <v>988.49400000000003</v>
      </c>
      <c r="AJ999" s="192">
        <v>7506425610389</v>
      </c>
      <c r="AK999" s="192">
        <v>0</v>
      </c>
      <c r="AM999" s="75">
        <v>90401</v>
      </c>
      <c r="AO999" s="188">
        <v>1775.7736666666667</v>
      </c>
      <c r="AP999" s="188">
        <v>1787.5539999999999</v>
      </c>
      <c r="AQ999" s="187">
        <v>59.585133333333332</v>
      </c>
      <c r="AR999" s="188">
        <v>548.27499999999998</v>
      </c>
      <c r="AS999" s="187">
        <v>21.930999999999997</v>
      </c>
      <c r="AT999" s="188">
        <v>2991.4920000000002</v>
      </c>
      <c r="AU999" s="187">
        <v>148.62068711132753</v>
      </c>
      <c r="AV999" s="188">
        <v>1181.923</v>
      </c>
      <c r="AW999" s="187">
        <v>47.276919999999997</v>
      </c>
      <c r="AX999" s="188">
        <v>1347.3449999999998</v>
      </c>
      <c r="AY999" s="187">
        <v>53.893799999999992</v>
      </c>
      <c r="AZ999" s="188">
        <v>1949.6320000000001</v>
      </c>
      <c r="BA999" s="187">
        <v>79.774461625332975</v>
      </c>
      <c r="BB999" s="188">
        <v>2025.0030000000002</v>
      </c>
      <c r="BC999" s="187">
        <v>116.32934080137873</v>
      </c>
      <c r="BD999" s="75"/>
      <c r="BE999" s="75"/>
      <c r="BI999" s="194"/>
    </row>
    <row r="1000" spans="1:61" ht="11.25" customHeight="1" x14ac:dyDescent="0.3">
      <c r="A1000" s="184" t="s">
        <v>1689</v>
      </c>
      <c r="B1000" s="185">
        <v>0</v>
      </c>
      <c r="C1000" s="54">
        <v>90612</v>
      </c>
      <c r="D1000" s="284">
        <v>3178.7909999999997</v>
      </c>
      <c r="E1000" s="91">
        <v>737.95692208599144</v>
      </c>
      <c r="F1000" s="186">
        <v>0</v>
      </c>
      <c r="G1000" s="186">
        <v>0</v>
      </c>
      <c r="H1000" s="186">
        <v>0</v>
      </c>
      <c r="I1000" s="187">
        <v>0</v>
      </c>
      <c r="J1000" s="186">
        <v>211.03693100000001</v>
      </c>
      <c r="K1000" s="186">
        <v>129.22668945286702</v>
      </c>
      <c r="L1000" s="186">
        <v>17.931000000000001</v>
      </c>
      <c r="M1000" s="186">
        <v>13.875616620620768</v>
      </c>
      <c r="N1000" s="188">
        <v>25.853999999999999</v>
      </c>
      <c r="O1000" s="189">
        <v>8.34</v>
      </c>
      <c r="P1000" s="186">
        <v>34.194000000000003</v>
      </c>
      <c r="Q1000" s="189">
        <v>24.699468359876782</v>
      </c>
      <c r="R1000" s="189">
        <v>449.33272840287839</v>
      </c>
      <c r="S1000" s="189">
        <v>3160.8599999999997</v>
      </c>
      <c r="T1000" s="188">
        <v>3159.6089999999999</v>
      </c>
      <c r="U1000" s="187">
        <v>733.50381721704798</v>
      </c>
      <c r="V1000" s="189">
        <v>0.41699999999999998</v>
      </c>
      <c r="W1000" s="189">
        <v>0</v>
      </c>
      <c r="X1000" s="188">
        <v>3159.192</v>
      </c>
      <c r="Y1000" s="188">
        <v>0</v>
      </c>
      <c r="Z1000" s="186">
        <v>0</v>
      </c>
      <c r="AA1000" s="186">
        <v>0</v>
      </c>
      <c r="AB1000" s="186">
        <v>0</v>
      </c>
      <c r="AC1000" s="186">
        <v>0</v>
      </c>
      <c r="AD1000" s="188">
        <v>0</v>
      </c>
      <c r="AE1000" s="189">
        <v>0</v>
      </c>
      <c r="AF1000" s="189">
        <v>0</v>
      </c>
      <c r="AG1000" s="189">
        <v>0</v>
      </c>
      <c r="AH1000" s="191">
        <v>1</v>
      </c>
      <c r="AI1000" s="186">
        <v>13.010400000000001</v>
      </c>
      <c r="AJ1000" s="192">
        <v>0</v>
      </c>
      <c r="AK1000" s="192">
        <v>0</v>
      </c>
      <c r="AL1000" s="76"/>
      <c r="AM1000" s="75">
        <v>90612</v>
      </c>
      <c r="AO1000" s="188">
        <v>54.626666666666665</v>
      </c>
      <c r="AP1000" s="188">
        <v>52.957000000000001</v>
      </c>
      <c r="AQ1000" s="187">
        <v>19.720769521698283</v>
      </c>
      <c r="AR1000" s="188">
        <v>56.295999999999999</v>
      </c>
      <c r="AS1000" s="187">
        <v>20.964186811819523</v>
      </c>
      <c r="AT1000" s="188">
        <v>54.626999999999995</v>
      </c>
      <c r="AU1000" s="187">
        <v>20.56980153939022</v>
      </c>
      <c r="AV1000" s="188">
        <v>18.765000000000001</v>
      </c>
      <c r="AW1000" s="187">
        <v>6.2550000000000008</v>
      </c>
      <c r="AX1000" s="188">
        <v>24.186999999999998</v>
      </c>
      <c r="AY1000" s="187">
        <v>8.0623333333333331</v>
      </c>
      <c r="AZ1000" s="188">
        <v>178.05500000000001</v>
      </c>
      <c r="BA1000" s="187">
        <v>99.666946543520851</v>
      </c>
      <c r="BB1000" s="188">
        <v>32.526000000000003</v>
      </c>
      <c r="BC1000" s="187">
        <v>22.406999173325989</v>
      </c>
      <c r="BD1000" s="75"/>
      <c r="BE1000" s="75"/>
      <c r="BF1000" s="75"/>
      <c r="BI1000" s="194"/>
    </row>
    <row r="1001" spans="1:61" ht="11.25" customHeight="1" x14ac:dyDescent="0.3">
      <c r="A1001" s="184" t="s">
        <v>1690</v>
      </c>
      <c r="B1001" s="185">
        <v>0</v>
      </c>
      <c r="C1001" s="54">
        <v>90613</v>
      </c>
      <c r="D1001" s="284">
        <v>251.94</v>
      </c>
      <c r="E1001" s="91">
        <v>23.346029559749937</v>
      </c>
      <c r="F1001" s="186">
        <v>0</v>
      </c>
      <c r="G1001" s="186">
        <v>0</v>
      </c>
      <c r="H1001" s="186">
        <v>0</v>
      </c>
      <c r="I1001" s="187">
        <v>0</v>
      </c>
      <c r="J1001" s="186">
        <v>500</v>
      </c>
      <c r="K1001" s="186">
        <v>323.74669879759017</v>
      </c>
      <c r="L1001" s="186">
        <v>94.62</v>
      </c>
      <c r="M1001" s="186">
        <v>29.226552842522548</v>
      </c>
      <c r="N1001" s="188">
        <v>37.619999999999997</v>
      </c>
      <c r="O1001" s="189">
        <v>0.76</v>
      </c>
      <c r="P1001" s="186">
        <v>57.759999999999991</v>
      </c>
      <c r="Q1001" s="189">
        <v>30.475999999999999</v>
      </c>
      <c r="R1001" s="189">
        <v>9.4391999999999996</v>
      </c>
      <c r="S1001" s="189">
        <v>157.32</v>
      </c>
      <c r="T1001" s="188">
        <v>137.56</v>
      </c>
      <c r="U1001" s="187">
        <v>12.747002565052002</v>
      </c>
      <c r="V1001" s="189">
        <v>0</v>
      </c>
      <c r="W1001" s="189">
        <v>19.38</v>
      </c>
      <c r="X1001" s="188">
        <v>118.18</v>
      </c>
      <c r="Y1001" s="188">
        <v>0</v>
      </c>
      <c r="Z1001" s="186">
        <v>0</v>
      </c>
      <c r="AA1001" s="186">
        <v>0</v>
      </c>
      <c r="AB1001" s="186">
        <v>0</v>
      </c>
      <c r="AC1001" s="186">
        <v>0</v>
      </c>
      <c r="AD1001" s="188">
        <v>0</v>
      </c>
      <c r="AE1001" s="189">
        <v>0</v>
      </c>
      <c r="AF1001" s="189">
        <v>0</v>
      </c>
      <c r="AG1001" s="189">
        <v>0</v>
      </c>
      <c r="AH1001" s="191">
        <v>1</v>
      </c>
      <c r="AI1001" s="186">
        <v>1442.48</v>
      </c>
      <c r="AJ1001" s="192">
        <v>0</v>
      </c>
      <c r="AK1001" s="192">
        <v>0</v>
      </c>
      <c r="AL1001" s="76"/>
      <c r="AM1001" s="75">
        <v>90613</v>
      </c>
      <c r="AO1001" s="188">
        <v>145.92000000000002</v>
      </c>
      <c r="AP1001" s="188">
        <v>283.86</v>
      </c>
      <c r="AQ1001" s="187">
        <v>70.965000000000003</v>
      </c>
      <c r="AR1001" s="188">
        <v>82.84</v>
      </c>
      <c r="AS1001" s="187">
        <v>16.567999999999998</v>
      </c>
      <c r="AT1001" s="188">
        <v>71.06</v>
      </c>
      <c r="AU1001" s="187">
        <v>26.714285714285712</v>
      </c>
      <c r="AV1001" s="188">
        <v>168.72</v>
      </c>
      <c r="AW1001" s="187">
        <v>28.12</v>
      </c>
      <c r="AX1001" s="188">
        <v>551</v>
      </c>
      <c r="AY1001" s="187">
        <v>0</v>
      </c>
      <c r="AZ1001" s="188">
        <v>593.94000000000005</v>
      </c>
      <c r="BA1001" s="187">
        <v>245.75471698113211</v>
      </c>
      <c r="BB1001" s="188">
        <v>447.26</v>
      </c>
      <c r="BC1001" s="187">
        <v>67.761533217180528</v>
      </c>
      <c r="BD1001" s="75"/>
      <c r="BE1001" s="75"/>
      <c r="BF1001" s="75"/>
      <c r="BI1001" s="194"/>
    </row>
    <row r="1002" spans="1:61" ht="11.25" customHeight="1" x14ac:dyDescent="0.3">
      <c r="A1002" s="184" t="s">
        <v>1691</v>
      </c>
      <c r="B1002" s="185">
        <v>0</v>
      </c>
      <c r="C1002" s="54">
        <v>90446</v>
      </c>
      <c r="D1002" s="284">
        <v>219.96</v>
      </c>
      <c r="E1002" s="91">
        <v>0</v>
      </c>
      <c r="F1002" s="186">
        <v>0</v>
      </c>
      <c r="G1002" s="186">
        <v>0</v>
      </c>
      <c r="H1002" s="186">
        <v>0</v>
      </c>
      <c r="I1002" s="187">
        <v>0</v>
      </c>
      <c r="J1002" s="186">
        <v>0</v>
      </c>
      <c r="K1002" s="186">
        <v>0</v>
      </c>
      <c r="L1002" s="186">
        <v>0</v>
      </c>
      <c r="M1002" s="186">
        <v>0</v>
      </c>
      <c r="N1002" s="188">
        <v>0</v>
      </c>
      <c r="O1002" s="189">
        <v>0</v>
      </c>
      <c r="P1002" s="186">
        <v>0</v>
      </c>
      <c r="Q1002" s="189">
        <v>0</v>
      </c>
      <c r="R1002" s="189">
        <v>0</v>
      </c>
      <c r="S1002" s="189">
        <v>219.96</v>
      </c>
      <c r="T1002" s="188">
        <v>219.96</v>
      </c>
      <c r="U1002" s="187">
        <v>0</v>
      </c>
      <c r="V1002" s="189">
        <v>0</v>
      </c>
      <c r="W1002" s="189">
        <v>0</v>
      </c>
      <c r="X1002" s="188">
        <v>219.96</v>
      </c>
      <c r="Y1002" s="188">
        <v>0</v>
      </c>
      <c r="Z1002" s="186">
        <v>0</v>
      </c>
      <c r="AA1002" s="186">
        <v>0</v>
      </c>
      <c r="AB1002" s="186">
        <v>0</v>
      </c>
      <c r="AC1002" s="186">
        <v>0</v>
      </c>
      <c r="AD1002" s="188">
        <v>0</v>
      </c>
      <c r="AE1002" s="189">
        <v>0</v>
      </c>
      <c r="AF1002" s="189">
        <v>0</v>
      </c>
      <c r="AG1002" s="189">
        <v>0</v>
      </c>
      <c r="AH1002" s="191">
        <v>0</v>
      </c>
      <c r="AI1002" s="186">
        <v>0</v>
      </c>
      <c r="AJ1002" s="192">
        <v>7506425610716</v>
      </c>
      <c r="AK1002" s="192">
        <v>0</v>
      </c>
      <c r="AL1002" s="76"/>
      <c r="AM1002" s="75">
        <v>90446</v>
      </c>
      <c r="AO1002" s="188">
        <v>0</v>
      </c>
      <c r="AP1002" s="188">
        <v>0</v>
      </c>
      <c r="AQ1002" s="187">
        <v>0</v>
      </c>
      <c r="AR1002" s="188">
        <v>0</v>
      </c>
      <c r="AS1002" s="187">
        <v>0</v>
      </c>
      <c r="AT1002" s="188">
        <v>0</v>
      </c>
      <c r="AU1002" s="187">
        <v>0</v>
      </c>
      <c r="AV1002" s="188">
        <v>0</v>
      </c>
      <c r="AW1002" s="187">
        <v>0</v>
      </c>
      <c r="AX1002" s="188">
        <v>0</v>
      </c>
      <c r="AY1002" s="187">
        <v>0</v>
      </c>
      <c r="AZ1002" s="188">
        <v>0</v>
      </c>
      <c r="BA1002" s="187">
        <v>0</v>
      </c>
      <c r="BB1002" s="188">
        <v>0</v>
      </c>
      <c r="BC1002" s="187">
        <v>0</v>
      </c>
      <c r="BD1002" s="75"/>
      <c r="BE1002" s="75"/>
      <c r="BF1002" s="75"/>
      <c r="BI1002" s="194"/>
    </row>
    <row r="1003" spans="1:61" ht="11.25" customHeight="1" x14ac:dyDescent="0.3">
      <c r="A1003" s="204" t="s">
        <v>1692</v>
      </c>
      <c r="B1003" s="205">
        <v>0</v>
      </c>
      <c r="C1003" s="423">
        <v>90602</v>
      </c>
      <c r="D1003" s="342">
        <v>1E-4</v>
      </c>
      <c r="E1003" s="207">
        <v>0</v>
      </c>
      <c r="F1003" s="208">
        <v>0</v>
      </c>
      <c r="G1003" s="208">
        <v>0</v>
      </c>
      <c r="H1003" s="208">
        <v>0</v>
      </c>
      <c r="I1003" s="209">
        <v>0</v>
      </c>
      <c r="J1003" s="208">
        <v>0</v>
      </c>
      <c r="K1003" s="208">
        <v>0</v>
      </c>
      <c r="L1003" s="208">
        <v>0</v>
      </c>
      <c r="M1003" s="208">
        <v>0</v>
      </c>
      <c r="N1003" s="210">
        <v>0</v>
      </c>
      <c r="O1003" s="211">
        <v>0</v>
      </c>
      <c r="P1003" s="208">
        <v>0</v>
      </c>
      <c r="Q1003" s="211">
        <v>0</v>
      </c>
      <c r="R1003" s="211">
        <v>0</v>
      </c>
      <c r="S1003" s="211">
        <v>1E-4</v>
      </c>
      <c r="T1003" s="210">
        <v>0</v>
      </c>
      <c r="U1003" s="209">
        <v>0</v>
      </c>
      <c r="V1003" s="211">
        <v>0</v>
      </c>
      <c r="W1003" s="211">
        <v>0</v>
      </c>
      <c r="X1003" s="210">
        <v>0</v>
      </c>
      <c r="Y1003" s="210">
        <v>0</v>
      </c>
      <c r="Z1003" s="208">
        <v>0</v>
      </c>
      <c r="AA1003" s="208">
        <v>0</v>
      </c>
      <c r="AB1003" s="208">
        <v>0</v>
      </c>
      <c r="AC1003" s="208">
        <v>0</v>
      </c>
      <c r="AD1003" s="210">
        <v>0</v>
      </c>
      <c r="AE1003" s="211">
        <v>0</v>
      </c>
      <c r="AF1003" s="211">
        <v>0</v>
      </c>
      <c r="AG1003" s="211">
        <v>0</v>
      </c>
      <c r="AH1003" s="212">
        <v>0</v>
      </c>
      <c r="AI1003" s="186">
        <v>0</v>
      </c>
      <c r="AJ1003" s="192">
        <v>7501943486959</v>
      </c>
      <c r="AK1003" s="192">
        <v>0</v>
      </c>
      <c r="AM1003" s="75">
        <v>90602</v>
      </c>
      <c r="AO1003" s="210">
        <v>0</v>
      </c>
      <c r="AP1003" s="210">
        <v>0</v>
      </c>
      <c r="AQ1003" s="209">
        <v>0</v>
      </c>
      <c r="AR1003" s="210">
        <v>0</v>
      </c>
      <c r="AS1003" s="209">
        <v>0</v>
      </c>
      <c r="AT1003" s="210">
        <v>0</v>
      </c>
      <c r="AU1003" s="209">
        <v>0</v>
      </c>
      <c r="AV1003" s="210">
        <v>0</v>
      </c>
      <c r="AW1003" s="209">
        <v>0</v>
      </c>
      <c r="AX1003" s="210">
        <v>0</v>
      </c>
      <c r="AY1003" s="209">
        <v>0</v>
      </c>
      <c r="AZ1003" s="210">
        <v>0</v>
      </c>
      <c r="BA1003" s="209">
        <v>0</v>
      </c>
      <c r="BB1003" s="210">
        <v>0</v>
      </c>
      <c r="BC1003" s="209">
        <v>0</v>
      </c>
      <c r="BD1003" s="75"/>
      <c r="BE1003" s="75"/>
      <c r="BI1003" s="194"/>
    </row>
    <row r="1004" spans="1:61" ht="11.25" customHeight="1" x14ac:dyDescent="0.3">
      <c r="A1004" s="184" t="s">
        <v>1693</v>
      </c>
      <c r="B1004" s="185">
        <v>0</v>
      </c>
      <c r="C1004" s="894">
        <v>90449</v>
      </c>
      <c r="D1004" s="284">
        <v>3373.4969999999998</v>
      </c>
      <c r="E1004" s="91">
        <v>13.505273312296543</v>
      </c>
      <c r="F1004" s="186">
        <v>8200</v>
      </c>
      <c r="G1004" s="186">
        <v>8200</v>
      </c>
      <c r="H1004" s="186">
        <v>1436</v>
      </c>
      <c r="I1004" s="187">
        <v>17.512195121951219</v>
      </c>
      <c r="J1004" s="186">
        <v>7629.0259699999997</v>
      </c>
      <c r="K1004" s="186">
        <v>7493.732830112589</v>
      </c>
      <c r="L1004" s="186">
        <v>1842.3790000000001</v>
      </c>
      <c r="M1004" s="186">
        <v>24.585597615605405</v>
      </c>
      <c r="N1004" s="188">
        <v>2141.4899999999998</v>
      </c>
      <c r="O1004" s="189">
        <v>591.2940000000001</v>
      </c>
      <c r="P1004" s="186">
        <v>2900.1149999999998</v>
      </c>
      <c r="Q1004" s="189">
        <v>62.163820370374225</v>
      </c>
      <c r="R1004" s="189">
        <v>11.66774636107314</v>
      </c>
      <c r="S1004" s="189">
        <v>2967.1179999999995</v>
      </c>
      <c r="T1004" s="188">
        <v>1552.7969999999998</v>
      </c>
      <c r="U1004" s="187">
        <v>6.2163825500701897</v>
      </c>
      <c r="V1004" s="189">
        <v>1042.134</v>
      </c>
      <c r="W1004" s="189">
        <v>167.33099999999999</v>
      </c>
      <c r="X1004" s="188">
        <v>343.33199999999977</v>
      </c>
      <c r="Y1004" s="188">
        <v>0</v>
      </c>
      <c r="Z1004" s="186">
        <v>310.38600000000002</v>
      </c>
      <c r="AA1004" s="186">
        <v>310.38600000000002</v>
      </c>
      <c r="AB1004" s="186">
        <v>114.444</v>
      </c>
      <c r="AC1004" s="186">
        <v>132</v>
      </c>
      <c r="AD1004" s="188">
        <v>36.409999999999854</v>
      </c>
      <c r="AE1004" s="189">
        <v>0</v>
      </c>
      <c r="AF1004" s="189">
        <v>0</v>
      </c>
      <c r="AG1004" s="189">
        <v>0</v>
      </c>
      <c r="AH1004" s="191">
        <v>0</v>
      </c>
      <c r="AI1004" s="186">
        <v>7054.7588800000003</v>
      </c>
      <c r="AJ1004" s="192">
        <v>7501943486621</v>
      </c>
      <c r="AK1004" s="192">
        <v>0</v>
      </c>
      <c r="AM1004" s="75">
        <v>90449</v>
      </c>
      <c r="AO1004" s="188">
        <v>7075.3026666666665</v>
      </c>
      <c r="AP1004" s="188">
        <v>5080.6410000000005</v>
      </c>
      <c r="AQ1004" s="187">
        <v>66.580994246870475</v>
      </c>
      <c r="AR1004" s="188">
        <v>8093.4389999999994</v>
      </c>
      <c r="AS1004" s="187">
        <v>106.06323404790794</v>
      </c>
      <c r="AT1004" s="188">
        <v>8051.8280000000004</v>
      </c>
      <c r="AU1004" s="187">
        <v>104.61616996950593</v>
      </c>
      <c r="AV1004" s="188">
        <v>5894.72</v>
      </c>
      <c r="AW1004" s="187">
        <v>78.890105064649546</v>
      </c>
      <c r="AX1004" s="188">
        <v>6253.6579999999994</v>
      </c>
      <c r="AY1004" s="187">
        <v>62.536580000000001</v>
      </c>
      <c r="AZ1004" s="188">
        <v>7701.5619999999999</v>
      </c>
      <c r="BA1004" s="187">
        <v>70.489684965860619</v>
      </c>
      <c r="BB1004" s="188">
        <v>8688.2109999999993</v>
      </c>
      <c r="BC1004" s="187">
        <v>95.904625343020697</v>
      </c>
      <c r="BD1004" s="75"/>
      <c r="BE1004" s="75"/>
      <c r="BI1004" s="194"/>
    </row>
    <row r="1005" spans="1:61" ht="11.25" customHeight="1" x14ac:dyDescent="0.3">
      <c r="A1005" s="184" t="s">
        <v>1694</v>
      </c>
      <c r="B1005" s="185">
        <v>0</v>
      </c>
      <c r="C1005" s="894">
        <v>90451</v>
      </c>
      <c r="D1005" s="284">
        <v>2687.1000000000004</v>
      </c>
      <c r="E1005" s="91">
        <v>15.959200208785182</v>
      </c>
      <c r="F1005" s="186">
        <v>3270</v>
      </c>
      <c r="G1005" s="186">
        <v>3270</v>
      </c>
      <c r="H1005" s="186">
        <v>4115.8</v>
      </c>
      <c r="I1005" s="187">
        <v>125.86544342507646</v>
      </c>
      <c r="J1005" s="186">
        <v>6144.6490690000001</v>
      </c>
      <c r="K1005" s="186">
        <v>5051.1929761758593</v>
      </c>
      <c r="L1005" s="186">
        <v>1994.1999999999998</v>
      </c>
      <c r="M1005" s="186">
        <v>39.479782487141527</v>
      </c>
      <c r="N1005" s="188">
        <v>76.7</v>
      </c>
      <c r="O1005" s="189">
        <v>22.1</v>
      </c>
      <c r="P1005" s="186">
        <v>235.3</v>
      </c>
      <c r="Q1005" s="189">
        <v>36.283601796690334</v>
      </c>
      <c r="R1005" s="189">
        <v>23.477500241275379</v>
      </c>
      <c r="S1005" s="189">
        <v>4808.7000000000007</v>
      </c>
      <c r="T1005" s="188">
        <v>4020.9</v>
      </c>
      <c r="U1005" s="187">
        <v>23.880893200664033</v>
      </c>
      <c r="V1005" s="189">
        <v>0</v>
      </c>
      <c r="W1005" s="189">
        <v>136.5</v>
      </c>
      <c r="X1005" s="188">
        <v>3884.4</v>
      </c>
      <c r="Y1005" s="188">
        <v>2392</v>
      </c>
      <c r="Z1005" s="186">
        <v>1261</v>
      </c>
      <c r="AA1005" s="186">
        <v>63.7</v>
      </c>
      <c r="AB1005" s="186">
        <v>0</v>
      </c>
      <c r="AC1005" s="186">
        <v>0</v>
      </c>
      <c r="AD1005" s="188">
        <v>0</v>
      </c>
      <c r="AE1005" s="189">
        <v>0</v>
      </c>
      <c r="AF1005" s="189">
        <v>0</v>
      </c>
      <c r="AG1005" s="189">
        <v>0</v>
      </c>
      <c r="AH1005" s="191">
        <v>0</v>
      </c>
      <c r="AI1005" s="186">
        <v>12662.832</v>
      </c>
      <c r="AJ1005" s="192">
        <v>7501943486645</v>
      </c>
      <c r="AK1005" s="192">
        <v>0</v>
      </c>
      <c r="AM1005" s="75">
        <v>90451</v>
      </c>
      <c r="AO1005" s="188">
        <v>5221.2333333333327</v>
      </c>
      <c r="AP1005" s="188">
        <v>3623.1</v>
      </c>
      <c r="AQ1005" s="187">
        <v>80.513333333333335</v>
      </c>
      <c r="AR1005" s="188">
        <v>6478.55</v>
      </c>
      <c r="AS1005" s="187">
        <v>190.83278991713888</v>
      </c>
      <c r="AT1005" s="188">
        <v>5562.0499999999993</v>
      </c>
      <c r="AU1005" s="187">
        <v>164.62265550518805</v>
      </c>
      <c r="AV1005" s="188">
        <v>4332.25</v>
      </c>
      <c r="AW1005" s="187">
        <v>61.889285714285712</v>
      </c>
      <c r="AX1005" s="188">
        <v>4083.95</v>
      </c>
      <c r="AY1005" s="187">
        <v>79.994977726884713</v>
      </c>
      <c r="AZ1005" s="188">
        <v>5372.9</v>
      </c>
      <c r="BA1005" s="187">
        <v>98.430361009639867</v>
      </c>
      <c r="BB1005" s="188">
        <v>4523.3500000000004</v>
      </c>
      <c r="BC1005" s="187">
        <v>94.737580661038294</v>
      </c>
      <c r="BD1005" s="75"/>
      <c r="BE1005" s="75"/>
      <c r="BI1005" s="194"/>
    </row>
    <row r="1006" spans="1:61" ht="11.25" customHeight="1" x14ac:dyDescent="0.3">
      <c r="A1006" s="184" t="s">
        <v>1695</v>
      </c>
      <c r="B1006" s="185">
        <v>0</v>
      </c>
      <c r="C1006" s="54">
        <v>90512</v>
      </c>
      <c r="D1006" s="284">
        <v>1090.4550000000002</v>
      </c>
      <c r="E1006" s="91">
        <v>22.690700899950254</v>
      </c>
      <c r="F1006" s="186">
        <v>360</v>
      </c>
      <c r="G1006" s="186">
        <v>360</v>
      </c>
      <c r="H1006" s="186">
        <v>0</v>
      </c>
      <c r="I1006" s="187">
        <v>0</v>
      </c>
      <c r="J1006" s="186">
        <v>49.25</v>
      </c>
      <c r="K1006" s="186">
        <v>1441.7205596355873</v>
      </c>
      <c r="L1006" s="186">
        <v>0</v>
      </c>
      <c r="M1006" s="186">
        <v>0</v>
      </c>
      <c r="N1006" s="188">
        <v>0</v>
      </c>
      <c r="O1006" s="189">
        <v>0</v>
      </c>
      <c r="P1006" s="186">
        <v>0</v>
      </c>
      <c r="Q1006" s="189">
        <v>0</v>
      </c>
      <c r="R1006" s="189">
        <v>664.23654822335038</v>
      </c>
      <c r="S1006" s="189">
        <v>1090.4550000000002</v>
      </c>
      <c r="T1006" s="188">
        <v>1106.7180000000001</v>
      </c>
      <c r="U1006" s="187">
        <v>23.02910905868756</v>
      </c>
      <c r="V1006" s="189">
        <v>52.959000000000003</v>
      </c>
      <c r="W1006" s="189">
        <v>0</v>
      </c>
      <c r="X1006" s="188">
        <v>1053.759</v>
      </c>
      <c r="Y1006" s="188">
        <v>0</v>
      </c>
      <c r="Z1006" s="186">
        <v>0</v>
      </c>
      <c r="AA1006" s="186">
        <v>0</v>
      </c>
      <c r="AB1006" s="186">
        <v>0</v>
      </c>
      <c r="AC1006" s="186">
        <v>0</v>
      </c>
      <c r="AD1006" s="188">
        <v>0</v>
      </c>
      <c r="AE1006" s="189">
        <v>0</v>
      </c>
      <c r="AF1006" s="189">
        <v>0</v>
      </c>
      <c r="AG1006" s="189">
        <v>0</v>
      </c>
      <c r="AH1006" s="191">
        <v>0</v>
      </c>
      <c r="AI1006" s="186">
        <v>2211.7648800000002</v>
      </c>
      <c r="AJ1006" s="192">
        <v>7501943482838</v>
      </c>
      <c r="AK1006" s="192">
        <v>0</v>
      </c>
      <c r="AM1006" s="75">
        <v>90512</v>
      </c>
      <c r="AO1006" s="188">
        <v>2181.7433333333333</v>
      </c>
      <c r="AP1006" s="188">
        <v>-67.14</v>
      </c>
      <c r="AQ1006" s="187">
        <v>-131.64705882352939</v>
      </c>
      <c r="AR1006" s="188">
        <v>4082.0139999999997</v>
      </c>
      <c r="AS1006" s="187">
        <v>8003.9490196078423</v>
      </c>
      <c r="AT1006" s="188">
        <v>2530.3560000000002</v>
      </c>
      <c r="AU1006" s="187">
        <v>5060.7120000000004</v>
      </c>
      <c r="AV1006" s="188">
        <v>4921.01</v>
      </c>
      <c r="AW1006" s="187">
        <v>226.04547542489667</v>
      </c>
      <c r="AX1006" s="188">
        <v>6098.62</v>
      </c>
      <c r="AY1006" s="187">
        <v>0</v>
      </c>
      <c r="AZ1006" s="188">
        <v>708.9</v>
      </c>
      <c r="BA1006" s="187">
        <v>0</v>
      </c>
      <c r="BB1006" s="188">
        <v>1301.8699999999999</v>
      </c>
      <c r="BC1006" s="187">
        <v>0</v>
      </c>
      <c r="BD1006" s="75"/>
      <c r="BE1006" s="75"/>
      <c r="BI1006" s="194"/>
    </row>
    <row r="1007" spans="1:61" ht="11.25" customHeight="1" x14ac:dyDescent="0.3">
      <c r="A1007" s="184" t="s">
        <v>1696</v>
      </c>
      <c r="B1007" s="185">
        <v>0</v>
      </c>
      <c r="C1007" s="54">
        <v>90450</v>
      </c>
      <c r="D1007" s="284">
        <v>1E-4</v>
      </c>
      <c r="E1007" s="91">
        <v>0</v>
      </c>
      <c r="F1007" s="186">
        <v>0</v>
      </c>
      <c r="G1007" s="186">
        <v>0</v>
      </c>
      <c r="H1007" s="186">
        <v>0</v>
      </c>
      <c r="I1007" s="187">
        <v>0</v>
      </c>
      <c r="J1007" s="186">
        <v>0</v>
      </c>
      <c r="K1007" s="186">
        <v>0</v>
      </c>
      <c r="L1007" s="186">
        <v>0</v>
      </c>
      <c r="M1007" s="186">
        <v>0</v>
      </c>
      <c r="N1007" s="188">
        <v>0</v>
      </c>
      <c r="O1007" s="189">
        <v>0</v>
      </c>
      <c r="P1007" s="186">
        <v>0</v>
      </c>
      <c r="Q1007" s="189">
        <v>0</v>
      </c>
      <c r="R1007" s="189">
        <v>0</v>
      </c>
      <c r="S1007" s="189">
        <v>1E-4</v>
      </c>
      <c r="T1007" s="188">
        <v>0</v>
      </c>
      <c r="U1007" s="187">
        <v>0</v>
      </c>
      <c r="V1007" s="189">
        <v>0</v>
      </c>
      <c r="W1007" s="189">
        <v>0</v>
      </c>
      <c r="X1007" s="188">
        <v>0</v>
      </c>
      <c r="Y1007" s="188">
        <v>0</v>
      </c>
      <c r="Z1007" s="186">
        <v>0</v>
      </c>
      <c r="AA1007" s="186">
        <v>0</v>
      </c>
      <c r="AB1007" s="186">
        <v>0</v>
      </c>
      <c r="AC1007" s="186">
        <v>0</v>
      </c>
      <c r="AD1007" s="188">
        <v>0</v>
      </c>
      <c r="AE1007" s="189">
        <v>0</v>
      </c>
      <c r="AF1007" s="189">
        <v>0</v>
      </c>
      <c r="AG1007" s="189">
        <v>0</v>
      </c>
      <c r="AH1007" s="191">
        <v>0</v>
      </c>
      <c r="AI1007" s="186">
        <v>0</v>
      </c>
      <c r="AJ1007" s="192">
        <v>7501943486638</v>
      </c>
      <c r="AK1007" s="192">
        <v>0</v>
      </c>
      <c r="AM1007" s="75">
        <v>90450</v>
      </c>
      <c r="AO1007" s="188">
        <v>0</v>
      </c>
      <c r="AP1007" s="188">
        <v>0</v>
      </c>
      <c r="AQ1007" s="187">
        <v>0</v>
      </c>
      <c r="AR1007" s="188">
        <v>0</v>
      </c>
      <c r="AS1007" s="187">
        <v>0</v>
      </c>
      <c r="AT1007" s="188">
        <v>0</v>
      </c>
      <c r="AU1007" s="187">
        <v>0</v>
      </c>
      <c r="AV1007" s="188">
        <v>0</v>
      </c>
      <c r="AW1007" s="187">
        <v>0</v>
      </c>
      <c r="AX1007" s="188">
        <v>0</v>
      </c>
      <c r="AY1007" s="187">
        <v>0</v>
      </c>
      <c r="AZ1007" s="188">
        <v>0</v>
      </c>
      <c r="BA1007" s="187">
        <v>0</v>
      </c>
      <c r="BB1007" s="188">
        <v>0</v>
      </c>
      <c r="BC1007" s="187">
        <v>0</v>
      </c>
      <c r="BD1007" s="75"/>
      <c r="BE1007" s="75"/>
      <c r="BI1007" s="194"/>
    </row>
    <row r="1008" spans="1:61" s="77" customFormat="1" ht="11.25" customHeight="1" x14ac:dyDescent="0.2">
      <c r="A1008" s="184" t="s">
        <v>1697</v>
      </c>
      <c r="B1008" s="185">
        <v>0</v>
      </c>
      <c r="C1008" s="54">
        <v>90524</v>
      </c>
      <c r="D1008" s="284">
        <v>1829.1000000000001</v>
      </c>
      <c r="E1008" s="91">
        <v>37.997869737915423</v>
      </c>
      <c r="F1008" s="186">
        <v>0</v>
      </c>
      <c r="G1008" s="186">
        <v>0</v>
      </c>
      <c r="H1008" s="186">
        <v>0</v>
      </c>
      <c r="I1008" s="187">
        <v>0</v>
      </c>
      <c r="J1008" s="186">
        <v>1604.1071959999999</v>
      </c>
      <c r="K1008" s="186">
        <v>1444.1072717622919</v>
      </c>
      <c r="L1008" s="186">
        <v>0</v>
      </c>
      <c r="M1008" s="186">
        <v>0</v>
      </c>
      <c r="N1008" s="188">
        <v>0</v>
      </c>
      <c r="O1008" s="189">
        <v>0</v>
      </c>
      <c r="P1008" s="186">
        <v>97.5</v>
      </c>
      <c r="Q1008" s="189">
        <v>6.0781474107918658</v>
      </c>
      <c r="R1008" s="189">
        <v>34.20781362793663</v>
      </c>
      <c r="S1008" s="189">
        <v>1829.1000000000001</v>
      </c>
      <c r="T1008" s="188">
        <v>1779.6999999999998</v>
      </c>
      <c r="U1008" s="187">
        <v>36.971630185647633</v>
      </c>
      <c r="V1008" s="189">
        <v>0</v>
      </c>
      <c r="W1008" s="189">
        <v>97.5</v>
      </c>
      <c r="X1008" s="188">
        <v>1682.1999999999998</v>
      </c>
      <c r="Y1008" s="188">
        <v>481.65</v>
      </c>
      <c r="Z1008" s="186">
        <v>0</v>
      </c>
      <c r="AA1008" s="186">
        <v>0</v>
      </c>
      <c r="AB1008" s="186">
        <v>0</v>
      </c>
      <c r="AC1008" s="186">
        <v>0</v>
      </c>
      <c r="AD1008" s="188">
        <v>0</v>
      </c>
      <c r="AE1008" s="189">
        <v>0</v>
      </c>
      <c r="AF1008" s="189">
        <v>0</v>
      </c>
      <c r="AG1008" s="189">
        <v>0</v>
      </c>
      <c r="AH1008" s="191">
        <v>0</v>
      </c>
      <c r="AI1008" s="186">
        <v>994.39599999999996</v>
      </c>
      <c r="AJ1008" s="192">
        <v>7501943485693</v>
      </c>
      <c r="AK1008" s="192">
        <v>0</v>
      </c>
      <c r="AL1008" s="226"/>
      <c r="AM1008" s="75">
        <v>90524</v>
      </c>
      <c r="AN1008" s="76"/>
      <c r="AO1008" s="188">
        <v>1576.0333333333335</v>
      </c>
      <c r="AP1008" s="188">
        <v>936.65000000000009</v>
      </c>
      <c r="AQ1008" s="187">
        <v>60.850610445794416</v>
      </c>
      <c r="AR1008" s="188">
        <v>1640.6</v>
      </c>
      <c r="AS1008" s="187">
        <v>106.58358137764405</v>
      </c>
      <c r="AT1008" s="188">
        <v>2150.85</v>
      </c>
      <c r="AU1008" s="187">
        <v>166.55976703591227</v>
      </c>
      <c r="AV1008" s="188">
        <v>724.1</v>
      </c>
      <c r="AW1008" s="187">
        <v>48.910166195880144</v>
      </c>
      <c r="AX1008" s="188">
        <v>1834.95</v>
      </c>
      <c r="AY1008" s="187">
        <v>106.69157561295543</v>
      </c>
      <c r="AZ1008" s="188">
        <v>1160.25</v>
      </c>
      <c r="BA1008" s="187">
        <v>59.326887185596902</v>
      </c>
      <c r="BB1008" s="188">
        <v>1674.4</v>
      </c>
      <c r="BC1008" s="187">
        <v>80.888888888888886</v>
      </c>
      <c r="BD1008" s="75"/>
      <c r="BE1008" s="75"/>
      <c r="BF1008" s="56"/>
      <c r="BI1008" s="194"/>
    </row>
    <row r="1009" spans="1:61" s="77" customFormat="1" ht="11.25" customHeight="1" x14ac:dyDescent="0.2">
      <c r="A1009" s="433" t="s">
        <v>267</v>
      </c>
      <c r="B1009" s="434">
        <v>0</v>
      </c>
      <c r="C1009" s="893"/>
      <c r="D1009" s="435">
        <v>28156.142299999996</v>
      </c>
      <c r="E1009" s="436">
        <v>13.592508179671281</v>
      </c>
      <c r="F1009" s="437">
        <v>48050</v>
      </c>
      <c r="G1009" s="437">
        <v>48050</v>
      </c>
      <c r="H1009" s="437">
        <v>13994.885999999999</v>
      </c>
      <c r="I1009" s="438">
        <v>29.125673257023934</v>
      </c>
      <c r="J1009" s="437">
        <v>62780.250687000007</v>
      </c>
      <c r="K1009" s="437">
        <v>62143.37029153273</v>
      </c>
      <c r="L1009" s="437">
        <v>9218.3729999999996</v>
      </c>
      <c r="M1009" s="437">
        <v>14.834040955220026</v>
      </c>
      <c r="N1009" s="439">
        <v>11127.61</v>
      </c>
      <c r="O1009" s="440">
        <v>5619.893</v>
      </c>
      <c r="P1009" s="437">
        <v>21978.069999999996</v>
      </c>
      <c r="Q1009" s="440">
        <v>49.691491605432354</v>
      </c>
      <c r="R1009" s="440">
        <v>15.737109173483789</v>
      </c>
      <c r="S1009" s="440">
        <v>32932.655299999991</v>
      </c>
      <c r="T1009" s="439">
        <v>31679.899000000005</v>
      </c>
      <c r="U1009" s="438">
        <v>15.293618056784013</v>
      </c>
      <c r="V1009" s="440">
        <v>1543.1030000000001</v>
      </c>
      <c r="W1009" s="440">
        <v>5230.567</v>
      </c>
      <c r="X1009" s="440">
        <v>24906.229000000003</v>
      </c>
      <c r="Y1009" s="439">
        <v>3634.6020000000003</v>
      </c>
      <c r="Z1009" s="437">
        <v>6097.1959999999999</v>
      </c>
      <c r="AA1009" s="437">
        <v>2121.6459999999997</v>
      </c>
      <c r="AB1009" s="437">
        <v>114.444</v>
      </c>
      <c r="AC1009" s="437">
        <v>132</v>
      </c>
      <c r="AD1009" s="439">
        <v>256.17999999999989</v>
      </c>
      <c r="AE1009" s="440">
        <v>0</v>
      </c>
      <c r="AF1009" s="440">
        <v>0</v>
      </c>
      <c r="AG1009" s="440">
        <v>0</v>
      </c>
      <c r="AH1009" s="440">
        <v>0</v>
      </c>
      <c r="AI1009" s="225">
        <v>7101810.8937600013</v>
      </c>
      <c r="AJ1009" s="192">
        <v>0</v>
      </c>
      <c r="AK1009" s="192">
        <v>0</v>
      </c>
      <c r="AL1009" s="226"/>
      <c r="AM1009" s="75">
        <v>0</v>
      </c>
      <c r="AN1009" s="76"/>
      <c r="AO1009" s="441">
        <v>0</v>
      </c>
      <c r="AP1009" s="441">
        <v>0</v>
      </c>
      <c r="AQ1009" s="364">
        <v>0</v>
      </c>
      <c r="AR1009" s="441">
        <v>0</v>
      </c>
      <c r="AS1009" s="364">
        <v>0</v>
      </c>
      <c r="AT1009" s="441">
        <v>0</v>
      </c>
      <c r="AU1009" s="364">
        <v>0</v>
      </c>
      <c r="AV1009" s="441">
        <v>0</v>
      </c>
      <c r="AW1009" s="364">
        <v>0</v>
      </c>
      <c r="AX1009" s="441">
        <v>0</v>
      </c>
      <c r="AY1009" s="364">
        <v>0</v>
      </c>
      <c r="AZ1009" s="441">
        <v>0</v>
      </c>
      <c r="BA1009" s="364">
        <v>0</v>
      </c>
      <c r="BB1009" s="441">
        <v>0</v>
      </c>
      <c r="BC1009" s="364">
        <v>0</v>
      </c>
      <c r="BD1009" s="75"/>
      <c r="BE1009" s="75"/>
      <c r="BF1009" s="56"/>
      <c r="BI1009" s="194"/>
    </row>
    <row r="1010" spans="1:61" s="77" customFormat="1" ht="11.25" customHeight="1" x14ac:dyDescent="0.2">
      <c r="A1010" s="204" t="s">
        <v>1698</v>
      </c>
      <c r="B1010" s="205">
        <v>0</v>
      </c>
      <c r="C1010" s="894">
        <v>90403</v>
      </c>
      <c r="D1010" s="342">
        <v>1E-4</v>
      </c>
      <c r="E1010" s="207">
        <v>0</v>
      </c>
      <c r="F1010" s="208">
        <v>0</v>
      </c>
      <c r="G1010" s="208">
        <v>0</v>
      </c>
      <c r="H1010" s="208">
        <v>0</v>
      </c>
      <c r="I1010" s="209">
        <v>0</v>
      </c>
      <c r="J1010" s="208">
        <v>0</v>
      </c>
      <c r="K1010" s="208">
        <v>0</v>
      </c>
      <c r="L1010" s="208">
        <v>0</v>
      </c>
      <c r="M1010" s="208">
        <v>0</v>
      </c>
      <c r="N1010" s="210">
        <v>0</v>
      </c>
      <c r="O1010" s="211">
        <v>0</v>
      </c>
      <c r="P1010" s="208">
        <v>0</v>
      </c>
      <c r="Q1010" s="211">
        <v>0</v>
      </c>
      <c r="R1010" s="211">
        <v>0</v>
      </c>
      <c r="S1010" s="211">
        <v>1E-4</v>
      </c>
      <c r="T1010" s="210">
        <v>0</v>
      </c>
      <c r="U1010" s="209">
        <v>0</v>
      </c>
      <c r="V1010" s="211">
        <v>0</v>
      </c>
      <c r="W1010" s="211">
        <v>0</v>
      </c>
      <c r="X1010" s="210">
        <v>0</v>
      </c>
      <c r="Y1010" s="210">
        <v>0</v>
      </c>
      <c r="Z1010" s="208">
        <v>0</v>
      </c>
      <c r="AA1010" s="208">
        <v>0</v>
      </c>
      <c r="AB1010" s="208">
        <v>0</v>
      </c>
      <c r="AC1010" s="208">
        <v>0</v>
      </c>
      <c r="AD1010" s="210">
        <v>0</v>
      </c>
      <c r="AE1010" s="211">
        <v>0</v>
      </c>
      <c r="AF1010" s="211">
        <v>0</v>
      </c>
      <c r="AG1010" s="211">
        <v>0</v>
      </c>
      <c r="AH1010" s="212">
        <v>0</v>
      </c>
      <c r="AI1010" s="186">
        <v>0</v>
      </c>
      <c r="AJ1010" s="192">
        <v>7500093088860</v>
      </c>
      <c r="AK1010" s="192" t="s">
        <v>262</v>
      </c>
      <c r="AL1010" s="226"/>
      <c r="AM1010" s="75">
        <v>90403</v>
      </c>
      <c r="AN1010" s="76"/>
      <c r="AO1010" s="210">
        <v>0</v>
      </c>
      <c r="AP1010" s="210">
        <v>0</v>
      </c>
      <c r="AQ1010" s="209">
        <v>0</v>
      </c>
      <c r="AR1010" s="210">
        <v>0</v>
      </c>
      <c r="AS1010" s="209">
        <v>0</v>
      </c>
      <c r="AT1010" s="210">
        <v>0</v>
      </c>
      <c r="AU1010" s="209">
        <v>0</v>
      </c>
      <c r="AV1010" s="210">
        <v>0</v>
      </c>
      <c r="AW1010" s="209">
        <v>0</v>
      </c>
      <c r="AX1010" s="210">
        <v>0</v>
      </c>
      <c r="AY1010" s="209">
        <v>0</v>
      </c>
      <c r="AZ1010" s="210">
        <v>0</v>
      </c>
      <c r="BA1010" s="209">
        <v>0</v>
      </c>
      <c r="BB1010" s="210">
        <v>0</v>
      </c>
      <c r="BC1010" s="209">
        <v>0</v>
      </c>
      <c r="BD1010" s="75"/>
      <c r="BE1010" s="75"/>
      <c r="BF1010" s="56"/>
      <c r="BI1010" s="194"/>
    </row>
    <row r="1011" spans="1:61" s="77" customFormat="1" ht="11.25" customHeight="1" x14ac:dyDescent="0.2">
      <c r="A1011" s="433" t="s">
        <v>121</v>
      </c>
      <c r="B1011" s="434">
        <v>0</v>
      </c>
      <c r="C1011" s="893"/>
      <c r="D1011" s="435">
        <v>1E-4</v>
      </c>
      <c r="E1011" s="436">
        <v>0</v>
      </c>
      <c r="F1011" s="437">
        <v>0</v>
      </c>
      <c r="G1011" s="437"/>
      <c r="H1011" s="437">
        <v>0</v>
      </c>
      <c r="I1011" s="438">
        <v>0</v>
      </c>
      <c r="J1011" s="437">
        <v>0</v>
      </c>
      <c r="K1011" s="437">
        <v>0</v>
      </c>
      <c r="L1011" s="437">
        <v>0</v>
      </c>
      <c r="M1011" s="437">
        <v>0</v>
      </c>
      <c r="N1011" s="439">
        <v>0</v>
      </c>
      <c r="O1011" s="440">
        <v>0</v>
      </c>
      <c r="P1011" s="437">
        <v>0</v>
      </c>
      <c r="Q1011" s="440">
        <v>0</v>
      </c>
      <c r="R1011" s="440">
        <v>0</v>
      </c>
      <c r="S1011" s="440">
        <v>1E-4</v>
      </c>
      <c r="T1011" s="439">
        <v>0</v>
      </c>
      <c r="U1011" s="438">
        <v>0</v>
      </c>
      <c r="V1011" s="440">
        <v>0</v>
      </c>
      <c r="W1011" s="440">
        <v>0</v>
      </c>
      <c r="X1011" s="440">
        <v>0</v>
      </c>
      <c r="Y1011" s="439">
        <v>0</v>
      </c>
      <c r="Z1011" s="437">
        <v>0</v>
      </c>
      <c r="AA1011" s="437">
        <v>0</v>
      </c>
      <c r="AB1011" s="437">
        <v>0</v>
      </c>
      <c r="AC1011" s="437">
        <v>0</v>
      </c>
      <c r="AD1011" s="439">
        <v>0</v>
      </c>
      <c r="AE1011" s="440">
        <v>0</v>
      </c>
      <c r="AF1011" s="440">
        <v>0</v>
      </c>
      <c r="AG1011" s="440">
        <v>0</v>
      </c>
      <c r="AH1011" s="440">
        <v>0</v>
      </c>
      <c r="AI1011" s="225">
        <v>0</v>
      </c>
      <c r="AJ1011" s="192">
        <v>0</v>
      </c>
      <c r="AK1011" s="192">
        <v>0</v>
      </c>
      <c r="AL1011" s="226"/>
      <c r="AM1011" s="75">
        <v>0</v>
      </c>
      <c r="AN1011" s="76"/>
      <c r="AO1011" s="329">
        <v>0</v>
      </c>
      <c r="AP1011" s="329">
        <v>0</v>
      </c>
      <c r="AQ1011" s="327">
        <v>0</v>
      </c>
      <c r="AR1011" s="329">
        <v>0</v>
      </c>
      <c r="AS1011" s="327">
        <v>0</v>
      </c>
      <c r="AT1011" s="329">
        <v>0</v>
      </c>
      <c r="AU1011" s="327">
        <v>0</v>
      </c>
      <c r="AV1011" s="329">
        <v>0</v>
      </c>
      <c r="AW1011" s="327">
        <v>0</v>
      </c>
      <c r="AX1011" s="329">
        <v>0</v>
      </c>
      <c r="AY1011" s="327">
        <v>0</v>
      </c>
      <c r="AZ1011" s="329">
        <v>0</v>
      </c>
      <c r="BA1011" s="327">
        <v>0</v>
      </c>
      <c r="BB1011" s="329">
        <v>0</v>
      </c>
      <c r="BC1011" s="327">
        <v>0</v>
      </c>
      <c r="BD1011" s="75"/>
      <c r="BE1011" s="75"/>
      <c r="BF1011" s="56"/>
      <c r="BI1011" s="194"/>
    </row>
    <row r="1012" spans="1:61" s="77" customFormat="1" ht="11.25" customHeight="1" x14ac:dyDescent="0.2">
      <c r="A1012" s="228" t="s">
        <v>120</v>
      </c>
      <c r="B1012" s="229">
        <v>0</v>
      </c>
      <c r="C1012" s="864"/>
      <c r="D1012" s="330">
        <v>815314.16579999938</v>
      </c>
      <c r="E1012" s="231">
        <v>6.5591777576488273</v>
      </c>
      <c r="F1012" s="232">
        <v>3728740</v>
      </c>
      <c r="G1012" s="232">
        <v>3723680</v>
      </c>
      <c r="H1012" s="232">
        <v>847182.68171839998</v>
      </c>
      <c r="I1012" s="233">
        <v>22.751221418553687</v>
      </c>
      <c r="J1012" s="232">
        <v>3777533.7176870005</v>
      </c>
      <c r="K1012" s="232">
        <v>3729038.2846351755</v>
      </c>
      <c r="L1012" s="232">
        <v>616458.48400000005</v>
      </c>
      <c r="M1012" s="232">
        <v>16.53129941143284</v>
      </c>
      <c r="N1012" s="234">
        <v>127144.60599999999</v>
      </c>
      <c r="O1012" s="235">
        <v>550761.86900000006</v>
      </c>
      <c r="P1012" s="232">
        <v>718036.74999999988</v>
      </c>
      <c r="Q1012" s="235">
        <v>35.32715612177558</v>
      </c>
      <c r="R1012" s="235">
        <v>8.3073119264615833</v>
      </c>
      <c r="S1012" s="235">
        <v>1046038.3635183993</v>
      </c>
      <c r="T1012" s="234">
        <v>937331.61900000006</v>
      </c>
      <c r="U1012" s="233">
        <v>7.5408044711858127</v>
      </c>
      <c r="V1012" s="235">
        <v>111451.80500000002</v>
      </c>
      <c r="W1012" s="235">
        <v>40130.275000000001</v>
      </c>
      <c r="X1012" s="235">
        <v>785749.53900000011</v>
      </c>
      <c r="Y1012" s="234">
        <v>288353.29800000007</v>
      </c>
      <c r="Z1012" s="232">
        <v>179171.47299999997</v>
      </c>
      <c r="AA1012" s="232">
        <v>22870.449000000001</v>
      </c>
      <c r="AB1012" s="232">
        <v>18062.254999999997</v>
      </c>
      <c r="AC1012" s="232">
        <v>18664</v>
      </c>
      <c r="AD1012" s="234">
        <v>26426.406000000021</v>
      </c>
      <c r="AE1012" s="235">
        <v>9455.9840000000004</v>
      </c>
      <c r="AF1012" s="235">
        <v>9451.8990000000013</v>
      </c>
      <c r="AG1012" s="235">
        <v>908.05500000000006</v>
      </c>
      <c r="AH1012" s="235">
        <v>0</v>
      </c>
      <c r="AI1012" s="225">
        <v>3535741.4510000008</v>
      </c>
      <c r="AJ1012" s="192">
        <v>0</v>
      </c>
      <c r="AK1012" s="192">
        <v>0</v>
      </c>
      <c r="AL1012" s="226"/>
      <c r="AM1012" s="75">
        <v>0</v>
      </c>
      <c r="AN1012" s="76"/>
      <c r="AO1012" s="234">
        <v>0</v>
      </c>
      <c r="AP1012" s="234">
        <v>0</v>
      </c>
      <c r="AQ1012" s="233">
        <v>0</v>
      </c>
      <c r="AR1012" s="234">
        <v>0</v>
      </c>
      <c r="AS1012" s="233">
        <v>0</v>
      </c>
      <c r="AT1012" s="234">
        <v>0</v>
      </c>
      <c r="AU1012" s="233">
        <v>0</v>
      </c>
      <c r="AV1012" s="234">
        <v>0</v>
      </c>
      <c r="AW1012" s="233">
        <v>0</v>
      </c>
      <c r="AX1012" s="234">
        <v>0</v>
      </c>
      <c r="AY1012" s="233">
        <v>0</v>
      </c>
      <c r="AZ1012" s="234">
        <v>0</v>
      </c>
      <c r="BA1012" s="233">
        <v>0</v>
      </c>
      <c r="BB1012" s="234">
        <v>0</v>
      </c>
      <c r="BC1012" s="233">
        <v>0</v>
      </c>
      <c r="BD1012" s="75"/>
      <c r="BE1012" s="75"/>
      <c r="BF1012" s="56"/>
      <c r="BI1012" s="194"/>
    </row>
    <row r="1013" spans="1:61" ht="11.25" customHeight="1" x14ac:dyDescent="0.3">
      <c r="A1013" s="236"/>
      <c r="B1013" s="237">
        <v>0</v>
      </c>
      <c r="C1013" s="865"/>
      <c r="D1013" s="331"/>
      <c r="E1013" s="239">
        <v>0</v>
      </c>
      <c r="F1013" s="240"/>
      <c r="G1013" s="223">
        <v>120118.70967741935</v>
      </c>
      <c r="H1013" s="222">
        <v>115530.16251444156</v>
      </c>
      <c r="I1013" s="241"/>
      <c r="J1013" s="240"/>
      <c r="K1013" s="240"/>
      <c r="L1013" s="240"/>
      <c r="M1013" s="240">
        <v>0</v>
      </c>
      <c r="N1013" s="242"/>
      <c r="O1013" s="243"/>
      <c r="P1013" s="240">
        <v>0</v>
      </c>
      <c r="Q1013" s="243">
        <v>0</v>
      </c>
      <c r="R1013" s="243">
        <v>0</v>
      </c>
      <c r="S1013" s="243"/>
      <c r="T1013" s="242"/>
      <c r="U1013" s="241">
        <v>0</v>
      </c>
      <c r="V1013" s="243"/>
      <c r="W1013" s="243"/>
      <c r="X1013" s="242">
        <v>0</v>
      </c>
      <c r="Y1013" s="242"/>
      <c r="Z1013" s="240"/>
      <c r="AA1013" s="240"/>
      <c r="AB1013" s="240"/>
      <c r="AC1013" s="240"/>
      <c r="AD1013" s="242"/>
      <c r="AE1013" s="243"/>
      <c r="AF1013" s="243"/>
      <c r="AG1013" s="243"/>
      <c r="AH1013" s="243">
        <v>0</v>
      </c>
      <c r="AI1013" s="225"/>
      <c r="AJ1013" s="192">
        <v>0</v>
      </c>
      <c r="AK1013" s="192">
        <v>0</v>
      </c>
      <c r="AM1013" s="75">
        <v>0</v>
      </c>
      <c r="AO1013" s="242">
        <v>0</v>
      </c>
      <c r="AP1013" s="242">
        <v>0</v>
      </c>
      <c r="AQ1013" s="241">
        <v>0</v>
      </c>
      <c r="AR1013" s="242">
        <v>0</v>
      </c>
      <c r="AS1013" s="241">
        <v>0</v>
      </c>
      <c r="AT1013" s="242">
        <v>0</v>
      </c>
      <c r="AU1013" s="241">
        <v>0</v>
      </c>
      <c r="AV1013" s="242">
        <v>0</v>
      </c>
      <c r="AW1013" s="241">
        <v>0</v>
      </c>
      <c r="AX1013" s="242">
        <v>0</v>
      </c>
      <c r="AY1013" s="241">
        <v>0</v>
      </c>
      <c r="AZ1013" s="242">
        <v>0</v>
      </c>
      <c r="BA1013" s="241">
        <v>0</v>
      </c>
      <c r="BB1013" s="242">
        <v>0</v>
      </c>
      <c r="BC1013" s="241">
        <v>0</v>
      </c>
      <c r="BD1013" s="75"/>
      <c r="BE1013" s="75"/>
      <c r="BI1013" s="194"/>
    </row>
    <row r="1014" spans="1:61" ht="11.25" customHeight="1" x14ac:dyDescent="0.3">
      <c r="A1014" s="184" t="s">
        <v>1699</v>
      </c>
      <c r="B1014" s="185">
        <v>0</v>
      </c>
      <c r="C1014" s="858">
        <v>90483</v>
      </c>
      <c r="D1014" s="284">
        <v>1E-4</v>
      </c>
      <c r="E1014" s="91">
        <v>0</v>
      </c>
      <c r="F1014" s="186">
        <v>0</v>
      </c>
      <c r="G1014" s="186">
        <v>0</v>
      </c>
      <c r="H1014" s="186">
        <v>0</v>
      </c>
      <c r="I1014" s="187">
        <v>0</v>
      </c>
      <c r="J1014" s="186">
        <v>0</v>
      </c>
      <c r="K1014" s="186">
        <v>0</v>
      </c>
      <c r="L1014" s="186">
        <v>0</v>
      </c>
      <c r="M1014" s="186">
        <v>0</v>
      </c>
      <c r="N1014" s="188">
        <v>0</v>
      </c>
      <c r="O1014" s="189">
        <v>0</v>
      </c>
      <c r="P1014" s="186">
        <v>0</v>
      </c>
      <c r="Q1014" s="189">
        <v>0</v>
      </c>
      <c r="R1014" s="189">
        <v>0</v>
      </c>
      <c r="S1014" s="189">
        <v>1E-4</v>
      </c>
      <c r="T1014" s="188">
        <v>0</v>
      </c>
      <c r="U1014" s="187">
        <v>0</v>
      </c>
      <c r="V1014" s="189">
        <v>0</v>
      </c>
      <c r="W1014" s="189">
        <v>0</v>
      </c>
      <c r="X1014" s="188">
        <v>0</v>
      </c>
      <c r="Y1014" s="188">
        <v>0</v>
      </c>
      <c r="Z1014" s="186">
        <v>0</v>
      </c>
      <c r="AA1014" s="186">
        <v>0</v>
      </c>
      <c r="AB1014" s="186">
        <v>0</v>
      </c>
      <c r="AC1014" s="186">
        <v>0</v>
      </c>
      <c r="AD1014" s="188">
        <v>0</v>
      </c>
      <c r="AE1014" s="189">
        <v>0</v>
      </c>
      <c r="AF1014" s="189">
        <v>0</v>
      </c>
      <c r="AG1014" s="189">
        <v>0</v>
      </c>
      <c r="AH1014" s="191">
        <v>0</v>
      </c>
      <c r="AI1014" s="186">
        <v>0</v>
      </c>
      <c r="AJ1014" s="192">
        <v>7501017380572</v>
      </c>
      <c r="AK1014" s="192">
        <v>0</v>
      </c>
      <c r="AM1014" s="75">
        <v>90483</v>
      </c>
      <c r="AO1014" s="188">
        <v>0</v>
      </c>
      <c r="AP1014" s="188">
        <v>0</v>
      </c>
      <c r="AQ1014" s="187">
        <v>0</v>
      </c>
      <c r="AR1014" s="188">
        <v>0</v>
      </c>
      <c r="AS1014" s="187">
        <v>0</v>
      </c>
      <c r="AT1014" s="188">
        <v>0</v>
      </c>
      <c r="AU1014" s="187">
        <v>0</v>
      </c>
      <c r="AV1014" s="188">
        <v>0</v>
      </c>
      <c r="AW1014" s="187">
        <v>0</v>
      </c>
      <c r="AX1014" s="188">
        <v>0</v>
      </c>
      <c r="AY1014" s="187">
        <v>0</v>
      </c>
      <c r="AZ1014" s="188">
        <v>0</v>
      </c>
      <c r="BA1014" s="187">
        <v>0</v>
      </c>
      <c r="BB1014" s="188">
        <v>0</v>
      </c>
      <c r="BC1014" s="187">
        <v>0</v>
      </c>
      <c r="BD1014" s="75"/>
      <c r="BE1014" s="75"/>
      <c r="BI1014" s="194"/>
    </row>
    <row r="1015" spans="1:61" ht="11.25" customHeight="1" x14ac:dyDescent="0.3">
      <c r="A1015" s="184" t="s">
        <v>1700</v>
      </c>
      <c r="B1015" s="185">
        <v>0</v>
      </c>
      <c r="C1015" s="828">
        <v>90484</v>
      </c>
      <c r="D1015" s="284">
        <v>1E-4</v>
      </c>
      <c r="E1015" s="91">
        <v>0</v>
      </c>
      <c r="F1015" s="186">
        <v>0</v>
      </c>
      <c r="G1015" s="186">
        <v>0</v>
      </c>
      <c r="H1015" s="186">
        <v>0</v>
      </c>
      <c r="I1015" s="187">
        <v>0</v>
      </c>
      <c r="J1015" s="186">
        <v>0</v>
      </c>
      <c r="K1015" s="186">
        <v>0</v>
      </c>
      <c r="L1015" s="186">
        <v>0</v>
      </c>
      <c r="M1015" s="186">
        <v>0</v>
      </c>
      <c r="N1015" s="188">
        <v>0</v>
      </c>
      <c r="O1015" s="189">
        <v>0</v>
      </c>
      <c r="P1015" s="186">
        <v>0</v>
      </c>
      <c r="Q1015" s="189">
        <v>0</v>
      </c>
      <c r="R1015" s="189">
        <v>0</v>
      </c>
      <c r="S1015" s="189">
        <v>1E-4</v>
      </c>
      <c r="T1015" s="188">
        <v>0</v>
      </c>
      <c r="U1015" s="187">
        <v>0</v>
      </c>
      <c r="V1015" s="189">
        <v>0</v>
      </c>
      <c r="W1015" s="189">
        <v>0</v>
      </c>
      <c r="X1015" s="188">
        <v>0</v>
      </c>
      <c r="Y1015" s="188">
        <v>0</v>
      </c>
      <c r="Z1015" s="186">
        <v>0</v>
      </c>
      <c r="AA1015" s="186">
        <v>0</v>
      </c>
      <c r="AB1015" s="186">
        <v>0</v>
      </c>
      <c r="AC1015" s="186">
        <v>0</v>
      </c>
      <c r="AD1015" s="188">
        <v>0</v>
      </c>
      <c r="AE1015" s="189">
        <v>0</v>
      </c>
      <c r="AF1015" s="189">
        <v>0</v>
      </c>
      <c r="AG1015" s="189">
        <v>0</v>
      </c>
      <c r="AH1015" s="191">
        <v>0</v>
      </c>
      <c r="AI1015" s="186">
        <v>0</v>
      </c>
      <c r="AJ1015" s="192">
        <v>7501017380589</v>
      </c>
      <c r="AK1015" s="192">
        <v>0</v>
      </c>
      <c r="AM1015" s="75">
        <v>90484</v>
      </c>
      <c r="AO1015" s="337">
        <v>0</v>
      </c>
      <c r="AP1015" s="337">
        <v>0</v>
      </c>
      <c r="AQ1015" s="339">
        <v>0</v>
      </c>
      <c r="AR1015" s="337">
        <v>0</v>
      </c>
      <c r="AS1015" s="339">
        <v>0</v>
      </c>
      <c r="AT1015" s="337">
        <v>0</v>
      </c>
      <c r="AU1015" s="339">
        <v>0</v>
      </c>
      <c r="AV1015" s="337">
        <v>0</v>
      </c>
      <c r="AW1015" s="339">
        <v>0</v>
      </c>
      <c r="AX1015" s="337">
        <v>0</v>
      </c>
      <c r="AY1015" s="339">
        <v>0</v>
      </c>
      <c r="AZ1015" s="337">
        <v>0</v>
      </c>
      <c r="BA1015" s="339">
        <v>0</v>
      </c>
      <c r="BB1015" s="337">
        <v>0</v>
      </c>
      <c r="BC1015" s="339">
        <v>0</v>
      </c>
      <c r="BD1015" s="75"/>
      <c r="BE1015" s="75"/>
      <c r="BI1015" s="194"/>
    </row>
    <row r="1016" spans="1:61" ht="11.25" customHeight="1" x14ac:dyDescent="0.3">
      <c r="A1016" s="184" t="s">
        <v>1701</v>
      </c>
      <c r="B1016" s="185">
        <v>0</v>
      </c>
      <c r="C1016" s="828">
        <v>90606</v>
      </c>
      <c r="D1016" s="284">
        <v>4427.8379999999997</v>
      </c>
      <c r="E1016" s="91">
        <v>11.328045705840164</v>
      </c>
      <c r="F1016" s="186">
        <v>15000</v>
      </c>
      <c r="G1016" s="186">
        <v>15000</v>
      </c>
      <c r="H1016" s="186">
        <v>4332</v>
      </c>
      <c r="I1016" s="187">
        <v>28.88</v>
      </c>
      <c r="J1016" s="186">
        <v>13800</v>
      </c>
      <c r="K1016" s="186">
        <v>11726.218577271184</v>
      </c>
      <c r="L1016" s="186">
        <v>4516.0160000000005</v>
      </c>
      <c r="M1016" s="186">
        <v>38.512125373079357</v>
      </c>
      <c r="N1016" s="188">
        <v>81.162000000000006</v>
      </c>
      <c r="O1016" s="189">
        <v>1103.202</v>
      </c>
      <c r="P1016" s="186">
        <v>3151.29</v>
      </c>
      <c r="Q1016" s="189">
        <v>55.560188405797106</v>
      </c>
      <c r="R1016" s="189">
        <v>9.225699999999998</v>
      </c>
      <c r="S1016" s="189">
        <v>4243.8219999999992</v>
      </c>
      <c r="T1016" s="188">
        <v>3945.8760000000002</v>
      </c>
      <c r="U1016" s="187">
        <v>10.095008823172339</v>
      </c>
      <c r="V1016" s="189">
        <v>98.195999999999998</v>
      </c>
      <c r="W1016" s="189">
        <v>1966.9259999999999</v>
      </c>
      <c r="X1016" s="188">
        <v>1880.7540000000004</v>
      </c>
      <c r="Y1016" s="188">
        <v>1866.7260000000001</v>
      </c>
      <c r="Z1016" s="186">
        <v>0</v>
      </c>
      <c r="AA1016" s="186">
        <v>0</v>
      </c>
      <c r="AB1016" s="186">
        <v>0</v>
      </c>
      <c r="AC1016" s="186">
        <v>0</v>
      </c>
      <c r="AD1016" s="188">
        <v>6.0099999999993088</v>
      </c>
      <c r="AE1016" s="189">
        <v>0</v>
      </c>
      <c r="AF1016" s="189">
        <v>0</v>
      </c>
      <c r="AG1016" s="189">
        <v>0</v>
      </c>
      <c r="AH1016" s="191">
        <v>0</v>
      </c>
      <c r="AI1016" s="186">
        <v>16106.3968</v>
      </c>
      <c r="AJ1016" s="192">
        <v>7506425610181</v>
      </c>
      <c r="AK1016" s="192">
        <v>0</v>
      </c>
      <c r="AM1016" s="75">
        <v>90606</v>
      </c>
      <c r="AO1016" s="337">
        <v>12788.54</v>
      </c>
      <c r="AP1016" s="337">
        <v>7066.1220000000003</v>
      </c>
      <c r="AQ1016" s="339">
        <v>64.896759216244988</v>
      </c>
      <c r="AR1016" s="337">
        <v>14204.36</v>
      </c>
      <c r="AS1016" s="339">
        <v>130.45584703191673</v>
      </c>
      <c r="AT1016" s="337">
        <v>17095.138000000003</v>
      </c>
      <c r="AU1016" s="339">
        <v>123.19557703870947</v>
      </c>
      <c r="AV1016" s="337">
        <v>11553.070000000002</v>
      </c>
      <c r="AW1016" s="339">
        <v>94.407078591201426</v>
      </c>
      <c r="AX1016" s="337">
        <v>10301.588</v>
      </c>
      <c r="AY1016" s="339">
        <v>68.677253333333326</v>
      </c>
      <c r="AZ1016" s="337">
        <v>8824.6</v>
      </c>
      <c r="BA1016" s="339">
        <v>58.223742376137807</v>
      </c>
      <c r="BB1016" s="337">
        <v>10790.544</v>
      </c>
      <c r="BC1016" s="339">
        <v>81.924420749900918</v>
      </c>
      <c r="BD1016" s="75"/>
      <c r="BE1016" s="75"/>
      <c r="BI1016" s="194"/>
    </row>
    <row r="1017" spans="1:61" ht="11.25" customHeight="1" x14ac:dyDescent="0.3">
      <c r="A1017" s="333" t="s">
        <v>1702</v>
      </c>
      <c r="B1017" s="334">
        <v>0</v>
      </c>
      <c r="C1017" s="875">
        <v>90607</v>
      </c>
      <c r="D1017" s="390">
        <v>867.73199999999997</v>
      </c>
      <c r="E1017" s="336">
        <v>5.6522754249371472</v>
      </c>
      <c r="F1017" s="338">
        <v>5000</v>
      </c>
      <c r="G1017" s="338">
        <v>5000</v>
      </c>
      <c r="H1017" s="338">
        <v>0</v>
      </c>
      <c r="I1017" s="339">
        <v>0</v>
      </c>
      <c r="J1017" s="338">
        <v>4500</v>
      </c>
      <c r="K1017" s="338">
        <v>4605.5717464067975</v>
      </c>
      <c r="L1017" s="338">
        <v>863.726</v>
      </c>
      <c r="M1017" s="338">
        <v>18.753936482997293</v>
      </c>
      <c r="N1017" s="337">
        <v>846.68999999999994</v>
      </c>
      <c r="O1017" s="340">
        <v>176.352</v>
      </c>
      <c r="P1017" s="338">
        <v>1023.0419999999999</v>
      </c>
      <c r="Q1017" s="340">
        <v>41.928177777777783</v>
      </c>
      <c r="R1017" s="340">
        <v>2.6706666666666479E-2</v>
      </c>
      <c r="S1017" s="340">
        <v>4.0059999999999718</v>
      </c>
      <c r="T1017" s="337">
        <v>0</v>
      </c>
      <c r="U1017" s="339">
        <v>0</v>
      </c>
      <c r="V1017" s="340">
        <v>0</v>
      </c>
      <c r="W1017" s="340">
        <v>0</v>
      </c>
      <c r="X1017" s="337">
        <v>0</v>
      </c>
      <c r="Y1017" s="337">
        <v>0</v>
      </c>
      <c r="Z1017" s="338">
        <v>0</v>
      </c>
      <c r="AA1017" s="338">
        <v>0</v>
      </c>
      <c r="AB1017" s="338">
        <v>0</v>
      </c>
      <c r="AC1017" s="338">
        <v>0</v>
      </c>
      <c r="AD1017" s="337">
        <v>1</v>
      </c>
      <c r="AE1017" s="340">
        <v>0</v>
      </c>
      <c r="AF1017" s="340">
        <v>0</v>
      </c>
      <c r="AG1017" s="340">
        <v>0</v>
      </c>
      <c r="AH1017" s="341">
        <v>0</v>
      </c>
      <c r="AI1017" s="186">
        <v>5392.7702399999998</v>
      </c>
      <c r="AJ1017" s="192">
        <v>7506425610198</v>
      </c>
      <c r="AK1017" s="192">
        <v>0</v>
      </c>
      <c r="AM1017" s="75">
        <v>90607</v>
      </c>
      <c r="AO1017" s="337">
        <v>5576.1340000000009</v>
      </c>
      <c r="AP1017" s="337">
        <v>2641.2739999999999</v>
      </c>
      <c r="AQ1017" s="339">
        <v>63.746141640486329</v>
      </c>
      <c r="AR1017" s="337">
        <v>5673.3320000000003</v>
      </c>
      <c r="AS1017" s="339">
        <v>136.9237062287001</v>
      </c>
      <c r="AT1017" s="337">
        <v>8413.7960000000003</v>
      </c>
      <c r="AU1017" s="339">
        <v>196.74352140409061</v>
      </c>
      <c r="AV1017" s="337">
        <v>3719.4320000000002</v>
      </c>
      <c r="AW1017" s="339">
        <v>94.204849374899453</v>
      </c>
      <c r="AX1017" s="337">
        <v>1584.1559999999999</v>
      </c>
      <c r="AY1017" s="339">
        <v>39.603899999999996</v>
      </c>
      <c r="AZ1017" s="337">
        <v>3491.9700000000003</v>
      </c>
      <c r="BA1017" s="339">
        <v>96.100890289378455</v>
      </c>
      <c r="BB1017" s="337">
        <v>6965.9060000000009</v>
      </c>
      <c r="BC1017" s="339">
        <v>191.92414403046143</v>
      </c>
      <c r="BD1017" s="75"/>
      <c r="BE1017" s="75"/>
      <c r="BI1017" s="194"/>
    </row>
    <row r="1018" spans="1:61" ht="11.25" customHeight="1" x14ac:dyDescent="0.3">
      <c r="A1018" s="333" t="s">
        <v>1703</v>
      </c>
      <c r="B1018" s="334">
        <v>0</v>
      </c>
      <c r="C1018" s="875">
        <v>90534</v>
      </c>
      <c r="D1018" s="390">
        <v>1E-4</v>
      </c>
      <c r="E1018" s="336">
        <v>0</v>
      </c>
      <c r="F1018" s="338">
        <v>0</v>
      </c>
      <c r="G1018" s="338">
        <v>0</v>
      </c>
      <c r="H1018" s="338">
        <v>0</v>
      </c>
      <c r="I1018" s="339">
        <v>0</v>
      </c>
      <c r="J1018" s="338">
        <v>0</v>
      </c>
      <c r="K1018" s="338">
        <v>0</v>
      </c>
      <c r="L1018" s="338">
        <v>0</v>
      </c>
      <c r="M1018" s="338">
        <v>0</v>
      </c>
      <c r="N1018" s="337">
        <v>0</v>
      </c>
      <c r="O1018" s="340">
        <v>0</v>
      </c>
      <c r="P1018" s="338">
        <v>0</v>
      </c>
      <c r="Q1018" s="340">
        <v>0</v>
      </c>
      <c r="R1018" s="340">
        <v>0</v>
      </c>
      <c r="S1018" s="340">
        <v>1E-4</v>
      </c>
      <c r="T1018" s="337">
        <v>0</v>
      </c>
      <c r="U1018" s="339">
        <v>0</v>
      </c>
      <c r="V1018" s="340">
        <v>0</v>
      </c>
      <c r="W1018" s="340">
        <v>0</v>
      </c>
      <c r="X1018" s="337">
        <v>0</v>
      </c>
      <c r="Y1018" s="337">
        <v>0</v>
      </c>
      <c r="Z1018" s="338">
        <v>0</v>
      </c>
      <c r="AA1018" s="338">
        <v>0</v>
      </c>
      <c r="AB1018" s="338">
        <v>0</v>
      </c>
      <c r="AC1018" s="338">
        <v>0</v>
      </c>
      <c r="AD1018" s="337">
        <v>0</v>
      </c>
      <c r="AE1018" s="340">
        <v>0</v>
      </c>
      <c r="AF1018" s="340">
        <v>0</v>
      </c>
      <c r="AG1018" s="340">
        <v>0</v>
      </c>
      <c r="AH1018" s="341">
        <v>0</v>
      </c>
      <c r="AI1018" s="186">
        <v>0</v>
      </c>
      <c r="AJ1018" s="192">
        <v>7501943486928</v>
      </c>
      <c r="AK1018" s="192">
        <v>0</v>
      </c>
      <c r="AL1018" s="76"/>
      <c r="AM1018" s="75">
        <v>90534</v>
      </c>
      <c r="AO1018" s="337">
        <v>0</v>
      </c>
      <c r="AP1018" s="337">
        <v>0</v>
      </c>
      <c r="AQ1018" s="339">
        <v>0</v>
      </c>
      <c r="AR1018" s="337">
        <v>0</v>
      </c>
      <c r="AS1018" s="339">
        <v>0</v>
      </c>
      <c r="AT1018" s="337">
        <v>0</v>
      </c>
      <c r="AU1018" s="339">
        <v>0</v>
      </c>
      <c r="AV1018" s="337">
        <v>0</v>
      </c>
      <c r="AW1018" s="339">
        <v>0</v>
      </c>
      <c r="AX1018" s="337">
        <v>0</v>
      </c>
      <c r="AY1018" s="339">
        <v>0</v>
      </c>
      <c r="AZ1018" s="337">
        <v>0</v>
      </c>
      <c r="BA1018" s="339">
        <v>0</v>
      </c>
      <c r="BB1018" s="337">
        <v>0</v>
      </c>
      <c r="BC1018" s="339">
        <v>0</v>
      </c>
      <c r="BD1018" s="75"/>
      <c r="BE1018" s="75"/>
      <c r="BF1018" s="75"/>
      <c r="BI1018" s="194"/>
    </row>
    <row r="1019" spans="1:61" ht="11.25" customHeight="1" x14ac:dyDescent="0.3">
      <c r="A1019" s="442" t="s">
        <v>1704</v>
      </c>
      <c r="B1019" s="185">
        <v>0</v>
      </c>
      <c r="C1019" s="828">
        <v>90622</v>
      </c>
      <c r="D1019" s="284">
        <v>10381.89</v>
      </c>
      <c r="E1019" s="91">
        <v>29.087367435440687</v>
      </c>
      <c r="F1019" s="186">
        <v>8000</v>
      </c>
      <c r="G1019" s="186">
        <v>8000</v>
      </c>
      <c r="H1019" s="186">
        <v>621</v>
      </c>
      <c r="I1019" s="187">
        <v>7.7625000000000002</v>
      </c>
      <c r="J1019" s="186">
        <v>11825.908475</v>
      </c>
      <c r="K1019" s="186">
        <v>10707.62765627646</v>
      </c>
      <c r="L1019" s="186">
        <v>1228.0530000000001</v>
      </c>
      <c r="M1019" s="186">
        <v>11.468955023666291</v>
      </c>
      <c r="N1019" s="188">
        <v>0</v>
      </c>
      <c r="O1019" s="189">
        <v>0</v>
      </c>
      <c r="P1019" s="186">
        <v>624.8119999999999</v>
      </c>
      <c r="Q1019" s="189">
        <v>15.667844917935575</v>
      </c>
      <c r="R1019" s="189">
        <v>24.796835745847424</v>
      </c>
      <c r="S1019" s="189">
        <v>9774.8369999999995</v>
      </c>
      <c r="T1019" s="188">
        <v>9480.9179999999997</v>
      </c>
      <c r="U1019" s="187">
        <v>26.563077194160549</v>
      </c>
      <c r="V1019" s="189">
        <v>34.520000000000003</v>
      </c>
      <c r="W1019" s="189">
        <v>624.8119999999999</v>
      </c>
      <c r="X1019" s="188">
        <v>8821.5859999999993</v>
      </c>
      <c r="Y1019" s="188">
        <v>973.46399999999994</v>
      </c>
      <c r="Z1019" s="186">
        <v>0</v>
      </c>
      <c r="AA1019" s="186">
        <v>0</v>
      </c>
      <c r="AB1019" s="186">
        <v>0</v>
      </c>
      <c r="AC1019" s="186">
        <v>0</v>
      </c>
      <c r="AD1019" s="188">
        <v>6.8999999999998636</v>
      </c>
      <c r="AE1019" s="189">
        <v>0</v>
      </c>
      <c r="AF1019" s="189">
        <v>0</v>
      </c>
      <c r="AG1019" s="189">
        <v>0</v>
      </c>
      <c r="AH1019" s="191">
        <v>0</v>
      </c>
      <c r="AI1019" s="186">
        <v>10009.14408</v>
      </c>
      <c r="AJ1019" s="192">
        <v>7501943487604</v>
      </c>
      <c r="AK1019" s="192">
        <v>0</v>
      </c>
      <c r="AL1019" s="76"/>
      <c r="AM1019" s="75">
        <v>90622</v>
      </c>
      <c r="AO1019" s="188">
        <v>9588.5120000000006</v>
      </c>
      <c r="AP1019" s="188">
        <v>8412.5360000000001</v>
      </c>
      <c r="AQ1019" s="187">
        <v>56.628954130596121</v>
      </c>
      <c r="AR1019" s="188">
        <v>8290.8490000000002</v>
      </c>
      <c r="AS1019" s="187">
        <v>55.809818552300847</v>
      </c>
      <c r="AT1019" s="188">
        <v>12062.151</v>
      </c>
      <c r="AU1019" s="187">
        <v>108.37353549589056</v>
      </c>
      <c r="AV1019" s="188">
        <v>6689.1150000000007</v>
      </c>
      <c r="AW1019" s="187">
        <v>47.268308258144792</v>
      </c>
      <c r="AX1019" s="188">
        <v>7919.737000000001</v>
      </c>
      <c r="AY1019" s="187">
        <v>58.557501901333552</v>
      </c>
      <c r="AZ1019" s="188">
        <v>12679.195</v>
      </c>
      <c r="BA1019" s="187">
        <v>92.119203132832993</v>
      </c>
      <c r="BB1019" s="188">
        <v>10885.025</v>
      </c>
      <c r="BC1019" s="187">
        <v>98.453109383550185</v>
      </c>
      <c r="BD1019" s="75"/>
      <c r="BE1019" s="75"/>
      <c r="BF1019" s="75"/>
      <c r="BI1019" s="194"/>
    </row>
    <row r="1020" spans="1:61" ht="11.25" customHeight="1" x14ac:dyDescent="0.3">
      <c r="A1020" s="442" t="s">
        <v>1705</v>
      </c>
      <c r="B1020" s="185">
        <v>0</v>
      </c>
      <c r="C1020" s="828">
        <v>90623</v>
      </c>
      <c r="D1020" s="284">
        <v>23.068999999999999</v>
      </c>
      <c r="E1020" s="91">
        <v>0</v>
      </c>
      <c r="F1020" s="186">
        <v>0</v>
      </c>
      <c r="G1020" s="186">
        <v>0</v>
      </c>
      <c r="H1020" s="186">
        <v>0</v>
      </c>
      <c r="I1020" s="187">
        <v>0</v>
      </c>
      <c r="J1020" s="186">
        <v>0</v>
      </c>
      <c r="K1020" s="186">
        <v>0</v>
      </c>
      <c r="L1020" s="186">
        <v>0</v>
      </c>
      <c r="M1020" s="186">
        <v>0</v>
      </c>
      <c r="N1020" s="188">
        <v>0</v>
      </c>
      <c r="O1020" s="189">
        <v>0</v>
      </c>
      <c r="P1020" s="186">
        <v>0</v>
      </c>
      <c r="Q1020" s="189">
        <v>0</v>
      </c>
      <c r="R1020" s="189">
        <v>0</v>
      </c>
      <c r="S1020" s="189">
        <v>23.068999999999999</v>
      </c>
      <c r="T1020" s="188">
        <v>23.068999999999999</v>
      </c>
      <c r="U1020" s="187">
        <v>0</v>
      </c>
      <c r="V1020" s="189">
        <v>0</v>
      </c>
      <c r="W1020" s="189">
        <v>0</v>
      </c>
      <c r="X1020" s="188">
        <v>23.068999999999999</v>
      </c>
      <c r="Y1020" s="188">
        <v>0</v>
      </c>
      <c r="Z1020" s="186">
        <v>0</v>
      </c>
      <c r="AA1020" s="186">
        <v>0</v>
      </c>
      <c r="AB1020" s="186">
        <v>0</v>
      </c>
      <c r="AC1020" s="186">
        <v>0</v>
      </c>
      <c r="AD1020" s="188">
        <v>0</v>
      </c>
      <c r="AE1020" s="189">
        <v>0</v>
      </c>
      <c r="AF1020" s="189">
        <v>0</v>
      </c>
      <c r="AG1020" s="189">
        <v>0</v>
      </c>
      <c r="AH1020" s="191">
        <v>0</v>
      </c>
      <c r="AI1020" s="186">
        <v>0</v>
      </c>
      <c r="AJ1020" s="192">
        <v>7501943487611</v>
      </c>
      <c r="AK1020" s="192">
        <v>0</v>
      </c>
      <c r="AL1020" s="76"/>
      <c r="AM1020" s="75">
        <v>90623</v>
      </c>
      <c r="AO1020" s="188">
        <v>0</v>
      </c>
      <c r="AP1020" s="188">
        <v>0</v>
      </c>
      <c r="AQ1020" s="187">
        <v>0</v>
      </c>
      <c r="AR1020" s="188">
        <v>0</v>
      </c>
      <c r="AS1020" s="187">
        <v>0</v>
      </c>
      <c r="AT1020" s="188">
        <v>0</v>
      </c>
      <c r="AU1020" s="187">
        <v>0</v>
      </c>
      <c r="AV1020" s="188">
        <v>0</v>
      </c>
      <c r="AW1020" s="187">
        <v>0</v>
      </c>
      <c r="AX1020" s="188">
        <v>0</v>
      </c>
      <c r="AY1020" s="187">
        <v>0</v>
      </c>
      <c r="AZ1020" s="188">
        <v>0</v>
      </c>
      <c r="BA1020" s="187">
        <v>0</v>
      </c>
      <c r="BB1020" s="188">
        <v>0</v>
      </c>
      <c r="BC1020" s="187">
        <v>0</v>
      </c>
      <c r="BD1020" s="75"/>
      <c r="BE1020" s="75"/>
      <c r="BF1020" s="75"/>
      <c r="BI1020" s="194"/>
    </row>
    <row r="1021" spans="1:61" ht="11.25" customHeight="1" x14ac:dyDescent="0.3">
      <c r="A1021" s="333" t="s">
        <v>1706</v>
      </c>
      <c r="B1021" s="334">
        <v>0</v>
      </c>
      <c r="C1021" s="875">
        <v>90624</v>
      </c>
      <c r="D1021" s="390">
        <v>1370.57</v>
      </c>
      <c r="E1021" s="336">
        <v>9.5124955972287566</v>
      </c>
      <c r="F1021" s="338">
        <v>6000</v>
      </c>
      <c r="G1021" s="338">
        <v>6000</v>
      </c>
      <c r="H1021" s="338">
        <v>0</v>
      </c>
      <c r="I1021" s="339">
        <v>0</v>
      </c>
      <c r="J1021" s="338">
        <v>4084.3589999999999</v>
      </c>
      <c r="K1021" s="338">
        <v>4322.4303843019388</v>
      </c>
      <c r="L1021" s="338">
        <v>80.063000000000002</v>
      </c>
      <c r="M1021" s="338">
        <v>1.8522681195923985</v>
      </c>
      <c r="N1021" s="337">
        <v>436.95400000000001</v>
      </c>
      <c r="O1021" s="340">
        <v>0</v>
      </c>
      <c r="P1021" s="338">
        <v>483.09199999999998</v>
      </c>
      <c r="Q1021" s="340">
        <v>13.788087677895112</v>
      </c>
      <c r="R1021" s="340">
        <v>9.4788949747071669</v>
      </c>
      <c r="S1021" s="340">
        <v>1290.5069999999998</v>
      </c>
      <c r="T1021" s="337">
        <v>1279.6509999999998</v>
      </c>
      <c r="U1021" s="339">
        <v>8.8814686615710077</v>
      </c>
      <c r="V1021" s="340">
        <v>0</v>
      </c>
      <c r="W1021" s="340">
        <v>46.137999999999998</v>
      </c>
      <c r="X1021" s="337">
        <v>1233.5129999999999</v>
      </c>
      <c r="Y1021" s="337">
        <v>14.927</v>
      </c>
      <c r="Z1021" s="338">
        <v>0</v>
      </c>
      <c r="AA1021" s="338">
        <v>0</v>
      </c>
      <c r="AB1021" s="338">
        <v>0</v>
      </c>
      <c r="AC1021" s="338">
        <v>0</v>
      </c>
      <c r="AD1021" s="337">
        <v>0</v>
      </c>
      <c r="AE1021" s="340">
        <v>0</v>
      </c>
      <c r="AF1021" s="340">
        <v>0</v>
      </c>
      <c r="AG1021" s="340">
        <v>0</v>
      </c>
      <c r="AH1021" s="341">
        <v>0</v>
      </c>
      <c r="AI1021" s="186">
        <v>4542.9051200000004</v>
      </c>
      <c r="AJ1021" s="192">
        <v>7501943487628</v>
      </c>
      <c r="AK1021" s="192">
        <v>0</v>
      </c>
      <c r="AL1021" s="76"/>
      <c r="AM1021" s="75">
        <v>90624</v>
      </c>
      <c r="AO1021" s="337">
        <v>3890.5203333333334</v>
      </c>
      <c r="AP1021" s="337">
        <v>2724.86</v>
      </c>
      <c r="AQ1021" s="339">
        <v>56.767916666666672</v>
      </c>
      <c r="AR1021" s="337">
        <v>4460.4589999999998</v>
      </c>
      <c r="AS1021" s="339">
        <v>92.926229166666658</v>
      </c>
      <c r="AT1021" s="337">
        <v>4486.2420000000002</v>
      </c>
      <c r="AU1021" s="339">
        <v>111.11383005256448</v>
      </c>
      <c r="AV1021" s="337">
        <v>1693.5300000000002</v>
      </c>
      <c r="AW1021" s="339">
        <v>37.813732873875409</v>
      </c>
      <c r="AX1021" s="337">
        <v>4304.4049999999997</v>
      </c>
      <c r="AY1021" s="339">
        <v>78.261909090909086</v>
      </c>
      <c r="AZ1021" s="337">
        <v>4661.2820000000002</v>
      </c>
      <c r="BA1021" s="339">
        <v>97.763837328803049</v>
      </c>
      <c r="BB1021" s="337">
        <v>7656.1940000000004</v>
      </c>
      <c r="BC1021" s="339">
        <v>147.55600182705783</v>
      </c>
      <c r="BD1021" s="75"/>
      <c r="BE1021" s="75"/>
      <c r="BF1021" s="75"/>
      <c r="BI1021" s="194"/>
    </row>
    <row r="1022" spans="1:61" ht="11.25" customHeight="1" x14ac:dyDescent="0.3">
      <c r="A1022" s="184" t="s">
        <v>1707</v>
      </c>
      <c r="B1022" s="185">
        <v>0</v>
      </c>
      <c r="C1022" s="828">
        <v>90496</v>
      </c>
      <c r="D1022" s="284">
        <v>3859.3359999999998</v>
      </c>
      <c r="E1022" s="91">
        <v>11.590576400705205</v>
      </c>
      <c r="F1022" s="186">
        <v>13000</v>
      </c>
      <c r="G1022" s="186">
        <v>13000</v>
      </c>
      <c r="H1022" s="186">
        <v>0</v>
      </c>
      <c r="I1022" s="187">
        <v>0</v>
      </c>
      <c r="J1022" s="186">
        <v>10195.207711999999</v>
      </c>
      <c r="K1022" s="186">
        <v>9989.1563626598927</v>
      </c>
      <c r="L1022" s="186">
        <v>103.56</v>
      </c>
      <c r="M1022" s="186">
        <v>1.0367241861095891</v>
      </c>
      <c r="N1022" s="188">
        <v>0</v>
      </c>
      <c r="O1022" s="189">
        <v>0</v>
      </c>
      <c r="P1022" s="186">
        <v>238.18799999999999</v>
      </c>
      <c r="Q1022" s="189">
        <v>3.3520454869963516</v>
      </c>
      <c r="R1022" s="189">
        <v>11.051592393491001</v>
      </c>
      <c r="S1022" s="189">
        <v>3755.7759999999998</v>
      </c>
      <c r="T1022" s="188">
        <v>3731.6120000000005</v>
      </c>
      <c r="U1022" s="187">
        <v>11.206988451844659</v>
      </c>
      <c r="V1022" s="189">
        <v>37.972000000000001</v>
      </c>
      <c r="W1022" s="189">
        <v>238.18799999999999</v>
      </c>
      <c r="X1022" s="188">
        <v>3455.4520000000002</v>
      </c>
      <c r="Y1022" s="188">
        <v>435.815</v>
      </c>
      <c r="Z1022" s="186">
        <v>0</v>
      </c>
      <c r="AA1022" s="186">
        <v>0</v>
      </c>
      <c r="AB1022" s="186">
        <v>0</v>
      </c>
      <c r="AC1022" s="186">
        <v>0</v>
      </c>
      <c r="AD1022" s="188">
        <v>0</v>
      </c>
      <c r="AE1022" s="189">
        <v>0</v>
      </c>
      <c r="AF1022" s="189">
        <v>0</v>
      </c>
      <c r="AG1022" s="189">
        <v>0</v>
      </c>
      <c r="AH1022" s="191">
        <v>1</v>
      </c>
      <c r="AI1022" s="186">
        <v>7904.4565599999996</v>
      </c>
      <c r="AJ1022" s="192">
        <v>7501943483491</v>
      </c>
      <c r="AK1022" s="192">
        <v>0</v>
      </c>
      <c r="AL1022" s="76"/>
      <c r="AM1022" s="75">
        <v>90496</v>
      </c>
      <c r="AO1022" s="188">
        <v>7831.7320000000009</v>
      </c>
      <c r="AP1022" s="188">
        <v>5025.2490000000007</v>
      </c>
      <c r="AQ1022" s="187">
        <v>42.434756179740894</v>
      </c>
      <c r="AR1022" s="188">
        <v>10220.526</v>
      </c>
      <c r="AS1022" s="187">
        <v>86.305281357939165</v>
      </c>
      <c r="AT1022" s="188">
        <v>8249.4210000000003</v>
      </c>
      <c r="AU1022" s="187">
        <v>69.970741583099723</v>
      </c>
      <c r="AV1022" s="188">
        <v>12449.640000000001</v>
      </c>
      <c r="AW1022" s="187">
        <v>113.17854545454547</v>
      </c>
      <c r="AX1022" s="188">
        <v>12986.434999999999</v>
      </c>
      <c r="AY1022" s="187">
        <v>123.68033333333332</v>
      </c>
      <c r="AZ1022" s="188">
        <v>8573.0439999999999</v>
      </c>
      <c r="BA1022" s="187">
        <v>71.483732177103306</v>
      </c>
      <c r="BB1022" s="188">
        <v>16692.147000000001</v>
      </c>
      <c r="BC1022" s="187">
        <v>142.86145761565882</v>
      </c>
      <c r="BD1022" s="75"/>
      <c r="BE1022" s="75"/>
      <c r="BF1022" s="75"/>
      <c r="BI1022" s="194"/>
    </row>
    <row r="1023" spans="1:61" ht="11.25" customHeight="1" x14ac:dyDescent="0.3">
      <c r="A1023" s="333" t="s">
        <v>1708</v>
      </c>
      <c r="B1023" s="334">
        <v>0</v>
      </c>
      <c r="C1023" s="875">
        <v>90505</v>
      </c>
      <c r="D1023" s="390">
        <v>1E-4</v>
      </c>
      <c r="E1023" s="336">
        <v>2.2979936089076593E-6</v>
      </c>
      <c r="F1023" s="338">
        <v>2000</v>
      </c>
      <c r="G1023" s="338">
        <v>2000</v>
      </c>
      <c r="H1023" s="338">
        <v>2175</v>
      </c>
      <c r="I1023" s="339">
        <v>108.74999999999999</v>
      </c>
      <c r="J1023" s="338">
        <v>732.63480000000004</v>
      </c>
      <c r="K1023" s="338">
        <v>1305.4866594803266</v>
      </c>
      <c r="L1023" s="338">
        <v>207.2</v>
      </c>
      <c r="M1023" s="338">
        <v>15.871475858855566</v>
      </c>
      <c r="N1023" s="337">
        <v>67.339999999999989</v>
      </c>
      <c r="O1023" s="340">
        <v>0</v>
      </c>
      <c r="P1023" s="338">
        <v>68.819999999999993</v>
      </c>
      <c r="Q1023" s="340">
        <v>37.674978038171261</v>
      </c>
      <c r="R1023" s="340">
        <v>80.577667072325809</v>
      </c>
      <c r="S1023" s="340">
        <v>1967.8001000000002</v>
      </c>
      <c r="T1023" s="337">
        <v>1876.6399999999999</v>
      </c>
      <c r="U1023" s="339">
        <v>43.125067262204695</v>
      </c>
      <c r="V1023" s="340">
        <v>932.4</v>
      </c>
      <c r="W1023" s="340">
        <v>1.48</v>
      </c>
      <c r="X1023" s="337">
        <v>942.75999999999988</v>
      </c>
      <c r="Y1023" s="337">
        <v>765.16</v>
      </c>
      <c r="Z1023" s="338">
        <v>177.6</v>
      </c>
      <c r="AA1023" s="338">
        <v>64.38</v>
      </c>
      <c r="AB1023" s="338">
        <v>0</v>
      </c>
      <c r="AC1023" s="338">
        <v>0</v>
      </c>
      <c r="AD1023" s="337">
        <v>4.4399999999999977</v>
      </c>
      <c r="AE1023" s="340">
        <v>0</v>
      </c>
      <c r="AF1023" s="340">
        <v>0</v>
      </c>
      <c r="AG1023" s="340">
        <v>0</v>
      </c>
      <c r="AH1023" s="341">
        <v>0</v>
      </c>
      <c r="AI1023" s="186">
        <v>700.33600000000001</v>
      </c>
      <c r="AJ1023" s="192">
        <v>7501943484191</v>
      </c>
      <c r="AK1023" s="192">
        <v>0</v>
      </c>
      <c r="AL1023" s="76"/>
      <c r="AM1023" s="75">
        <v>90505</v>
      </c>
      <c r="AO1023" s="337">
        <v>1127.0200000000002</v>
      </c>
      <c r="AP1023" s="337">
        <v>230.88000000000002</v>
      </c>
      <c r="AQ1023" s="339">
        <v>24.084723862113282</v>
      </c>
      <c r="AR1023" s="337">
        <v>1611.72</v>
      </c>
      <c r="AS1023" s="339">
        <v>168.12989926821388</v>
      </c>
      <c r="AT1023" s="337">
        <v>1538.46</v>
      </c>
      <c r="AU1023" s="339">
        <v>205.84082166055816</v>
      </c>
      <c r="AV1023" s="337">
        <v>298.95999999999992</v>
      </c>
      <c r="AW1023" s="339">
        <v>48.104661687023196</v>
      </c>
      <c r="AX1023" s="337">
        <v>1929.9199999999998</v>
      </c>
      <c r="AY1023" s="339">
        <v>96.495999999999995</v>
      </c>
      <c r="AZ1023" s="337">
        <v>1192.8800000000001</v>
      </c>
      <c r="BA1023" s="339">
        <v>86.013007801796874</v>
      </c>
      <c r="BB1023" s="337">
        <v>1578.42</v>
      </c>
      <c r="BC1023" s="339">
        <v>125.35898087553214</v>
      </c>
      <c r="BD1023" s="75"/>
      <c r="BE1023" s="75"/>
      <c r="BF1023" s="75"/>
      <c r="BI1023" s="194"/>
    </row>
    <row r="1024" spans="1:61" ht="11.25" customHeight="1" x14ac:dyDescent="0.3">
      <c r="A1024" s="184" t="s">
        <v>1709</v>
      </c>
      <c r="B1024" s="185">
        <v>0</v>
      </c>
      <c r="C1024" s="828">
        <v>90500</v>
      </c>
      <c r="D1024" s="284">
        <v>1E-4</v>
      </c>
      <c r="E1024" s="91">
        <v>0</v>
      </c>
      <c r="F1024" s="186">
        <v>0</v>
      </c>
      <c r="G1024" s="186">
        <v>0</v>
      </c>
      <c r="H1024" s="186">
        <v>0</v>
      </c>
      <c r="I1024" s="187">
        <v>0</v>
      </c>
      <c r="J1024" s="186">
        <v>0</v>
      </c>
      <c r="K1024" s="186">
        <v>0</v>
      </c>
      <c r="L1024" s="186">
        <v>0</v>
      </c>
      <c r="M1024" s="186">
        <v>0</v>
      </c>
      <c r="N1024" s="188">
        <v>0</v>
      </c>
      <c r="O1024" s="189">
        <v>0</v>
      </c>
      <c r="P1024" s="186">
        <v>0</v>
      </c>
      <c r="Q1024" s="189">
        <v>0</v>
      </c>
      <c r="R1024" s="189">
        <v>0</v>
      </c>
      <c r="S1024" s="189">
        <v>1E-4</v>
      </c>
      <c r="T1024" s="188">
        <v>0</v>
      </c>
      <c r="U1024" s="187">
        <v>0</v>
      </c>
      <c r="V1024" s="189">
        <v>0</v>
      </c>
      <c r="W1024" s="189">
        <v>0</v>
      </c>
      <c r="X1024" s="188">
        <v>0</v>
      </c>
      <c r="Y1024" s="188">
        <v>0</v>
      </c>
      <c r="Z1024" s="186">
        <v>0</v>
      </c>
      <c r="AA1024" s="186">
        <v>0</v>
      </c>
      <c r="AB1024" s="186">
        <v>0</v>
      </c>
      <c r="AC1024" s="186">
        <v>0</v>
      </c>
      <c r="AD1024" s="188">
        <v>0</v>
      </c>
      <c r="AE1024" s="189">
        <v>0</v>
      </c>
      <c r="AF1024" s="189">
        <v>0</v>
      </c>
      <c r="AG1024" s="189">
        <v>0</v>
      </c>
      <c r="AH1024" s="191">
        <v>0</v>
      </c>
      <c r="AI1024" s="186">
        <v>0</v>
      </c>
      <c r="AJ1024" s="192">
        <v>7501943484993</v>
      </c>
      <c r="AK1024" s="192">
        <v>0</v>
      </c>
      <c r="AL1024" s="76"/>
      <c r="AM1024" s="75">
        <v>90500</v>
      </c>
      <c r="AO1024" s="188">
        <v>0</v>
      </c>
      <c r="AP1024" s="188">
        <v>0</v>
      </c>
      <c r="AQ1024" s="187">
        <v>0</v>
      </c>
      <c r="AR1024" s="188">
        <v>0</v>
      </c>
      <c r="AS1024" s="187">
        <v>0</v>
      </c>
      <c r="AT1024" s="188">
        <v>0</v>
      </c>
      <c r="AU1024" s="187">
        <v>0</v>
      </c>
      <c r="AV1024" s="188">
        <v>0</v>
      </c>
      <c r="AW1024" s="187">
        <v>0</v>
      </c>
      <c r="AX1024" s="188">
        <v>0</v>
      </c>
      <c r="AY1024" s="187">
        <v>0</v>
      </c>
      <c r="AZ1024" s="188">
        <v>0</v>
      </c>
      <c r="BA1024" s="187">
        <v>0</v>
      </c>
      <c r="BB1024" s="188">
        <v>0</v>
      </c>
      <c r="BC1024" s="187">
        <v>0</v>
      </c>
      <c r="BD1024" s="75"/>
      <c r="BE1024" s="75"/>
      <c r="BF1024" s="75"/>
      <c r="BI1024" s="194"/>
    </row>
    <row r="1025" spans="1:61" ht="11.25" customHeight="1" x14ac:dyDescent="0.3">
      <c r="A1025" s="184" t="s">
        <v>1710</v>
      </c>
      <c r="B1025" s="185">
        <v>0</v>
      </c>
      <c r="C1025" s="828">
        <v>90553</v>
      </c>
      <c r="D1025" s="284">
        <v>242.13500000000002</v>
      </c>
      <c r="E1025" s="91">
        <v>0.4102763643970091</v>
      </c>
      <c r="F1025" s="186">
        <v>20000</v>
      </c>
      <c r="G1025" s="186">
        <v>20000</v>
      </c>
      <c r="H1025" s="186">
        <v>8337</v>
      </c>
      <c r="I1025" s="187">
        <v>41.685000000000002</v>
      </c>
      <c r="J1025" s="186">
        <v>17231.337834000002</v>
      </c>
      <c r="K1025" s="186">
        <v>17705.260722674364</v>
      </c>
      <c r="L1025" s="186">
        <v>4116.2749999999996</v>
      </c>
      <c r="M1025" s="186">
        <v>23.248881021720642</v>
      </c>
      <c r="N1025" s="188">
        <v>412.38</v>
      </c>
      <c r="O1025" s="189">
        <v>679.005</v>
      </c>
      <c r="P1025" s="186">
        <v>2067.0349999999999</v>
      </c>
      <c r="Q1025" s="189">
        <v>35.884097100106793</v>
      </c>
      <c r="R1025" s="189">
        <v>7.769901634440906</v>
      </c>
      <c r="S1025" s="189">
        <v>4462.8600000000006</v>
      </c>
      <c r="T1025" s="188">
        <v>4422.42</v>
      </c>
      <c r="U1025" s="187">
        <v>7.4933999605039379</v>
      </c>
      <c r="V1025" s="189">
        <v>0</v>
      </c>
      <c r="W1025" s="189">
        <v>975.65</v>
      </c>
      <c r="X1025" s="188">
        <v>3446.77</v>
      </c>
      <c r="Y1025" s="188">
        <v>317.97500000000002</v>
      </c>
      <c r="Z1025" s="186">
        <v>3128.4</v>
      </c>
      <c r="AA1025" s="186">
        <v>333.38</v>
      </c>
      <c r="AB1025" s="186">
        <v>0</v>
      </c>
      <c r="AC1025" s="186">
        <v>0</v>
      </c>
      <c r="AD1025" s="188">
        <v>3.180000000000291</v>
      </c>
      <c r="AE1025" s="189">
        <v>0</v>
      </c>
      <c r="AF1025" s="189">
        <v>0</v>
      </c>
      <c r="AG1025" s="189">
        <v>0</v>
      </c>
      <c r="AH1025" s="191">
        <v>1</v>
      </c>
      <c r="AI1025" s="186">
        <v>19654.7104</v>
      </c>
      <c r="AJ1025" s="192">
        <v>7506425610167</v>
      </c>
      <c r="AK1025" s="192">
        <v>0</v>
      </c>
      <c r="AL1025" s="76"/>
      <c r="AM1025" s="75">
        <v>90553</v>
      </c>
      <c r="AO1025" s="337">
        <v>18452.914999999997</v>
      </c>
      <c r="AP1025" s="337">
        <v>15088.95</v>
      </c>
      <c r="AQ1025" s="339">
        <v>81.346113139413248</v>
      </c>
      <c r="AR1025" s="337">
        <v>18833.955000000002</v>
      </c>
      <c r="AS1025" s="339">
        <v>101.53582815852779</v>
      </c>
      <c r="AT1025" s="337">
        <v>21435.839999999997</v>
      </c>
      <c r="AU1025" s="339">
        <v>106.08248168746695</v>
      </c>
      <c r="AV1025" s="337">
        <v>17956.654999999999</v>
      </c>
      <c r="AW1025" s="339">
        <v>90.555723151552783</v>
      </c>
      <c r="AX1025" s="337">
        <v>18186.559999999998</v>
      </c>
      <c r="AY1025" s="339">
        <v>95.517501575233936</v>
      </c>
      <c r="AZ1025" s="337">
        <v>14857.08</v>
      </c>
      <c r="BA1025" s="339">
        <v>76.816265499409013</v>
      </c>
      <c r="BB1025" s="337">
        <v>16315.84</v>
      </c>
      <c r="BC1025" s="339">
        <v>83.134776368010023</v>
      </c>
      <c r="BD1025" s="75"/>
      <c r="BE1025" s="75"/>
      <c r="BF1025" s="75"/>
      <c r="BI1025" s="194"/>
    </row>
    <row r="1026" spans="1:61" ht="11.25" customHeight="1" x14ac:dyDescent="0.3">
      <c r="A1026" s="184" t="s">
        <v>1711</v>
      </c>
      <c r="B1026" s="185">
        <v>0</v>
      </c>
      <c r="C1026" s="828">
        <v>90502</v>
      </c>
      <c r="D1026" s="284">
        <v>1E-4</v>
      </c>
      <c r="E1026" s="91">
        <v>0</v>
      </c>
      <c r="F1026" s="186">
        <v>0</v>
      </c>
      <c r="G1026" s="186">
        <v>0</v>
      </c>
      <c r="H1026" s="186">
        <v>0</v>
      </c>
      <c r="I1026" s="187">
        <v>0</v>
      </c>
      <c r="J1026" s="186">
        <v>0</v>
      </c>
      <c r="K1026" s="186">
        <v>0</v>
      </c>
      <c r="L1026" s="186">
        <v>0</v>
      </c>
      <c r="M1026" s="186">
        <v>0</v>
      </c>
      <c r="N1026" s="188">
        <v>0</v>
      </c>
      <c r="O1026" s="189">
        <v>0</v>
      </c>
      <c r="P1026" s="186">
        <v>0</v>
      </c>
      <c r="Q1026" s="189">
        <v>0</v>
      </c>
      <c r="R1026" s="189">
        <v>0</v>
      </c>
      <c r="S1026" s="189">
        <v>1E-4</v>
      </c>
      <c r="T1026" s="188">
        <v>0</v>
      </c>
      <c r="U1026" s="187">
        <v>0</v>
      </c>
      <c r="V1026" s="189">
        <v>0</v>
      </c>
      <c r="W1026" s="189">
        <v>0</v>
      </c>
      <c r="X1026" s="188">
        <v>0</v>
      </c>
      <c r="Y1026" s="188">
        <v>0</v>
      </c>
      <c r="Z1026" s="186">
        <v>0</v>
      </c>
      <c r="AA1026" s="186">
        <v>0</v>
      </c>
      <c r="AB1026" s="186">
        <v>0</v>
      </c>
      <c r="AC1026" s="186">
        <v>0</v>
      </c>
      <c r="AD1026" s="188">
        <v>0</v>
      </c>
      <c r="AE1026" s="189">
        <v>0</v>
      </c>
      <c r="AF1026" s="189">
        <v>0</v>
      </c>
      <c r="AG1026" s="189">
        <v>0</v>
      </c>
      <c r="AH1026" s="191">
        <v>0</v>
      </c>
      <c r="AI1026" s="186">
        <v>0</v>
      </c>
      <c r="AJ1026" s="192">
        <v>7501943485006</v>
      </c>
      <c r="AK1026" s="192">
        <v>0</v>
      </c>
      <c r="AL1026" s="76"/>
      <c r="AM1026" s="75">
        <v>90502</v>
      </c>
      <c r="AO1026" s="188">
        <v>0</v>
      </c>
      <c r="AP1026" s="188">
        <v>0</v>
      </c>
      <c r="AQ1026" s="187">
        <v>0</v>
      </c>
      <c r="AR1026" s="188">
        <v>0</v>
      </c>
      <c r="AS1026" s="187">
        <v>0</v>
      </c>
      <c r="AT1026" s="188">
        <v>0</v>
      </c>
      <c r="AU1026" s="187">
        <v>0</v>
      </c>
      <c r="AV1026" s="188">
        <v>0</v>
      </c>
      <c r="AW1026" s="187">
        <v>0</v>
      </c>
      <c r="AX1026" s="188">
        <v>0</v>
      </c>
      <c r="AY1026" s="187">
        <v>0</v>
      </c>
      <c r="AZ1026" s="188">
        <v>0</v>
      </c>
      <c r="BA1026" s="187">
        <v>0</v>
      </c>
      <c r="BB1026" s="188">
        <v>0</v>
      </c>
      <c r="BC1026" s="187">
        <v>0</v>
      </c>
      <c r="BD1026" s="75"/>
      <c r="BE1026" s="75"/>
      <c r="BF1026" s="75"/>
      <c r="BI1026" s="194"/>
    </row>
    <row r="1027" spans="1:61" ht="11.25" customHeight="1" x14ac:dyDescent="0.3">
      <c r="A1027" s="333" t="s">
        <v>1712</v>
      </c>
      <c r="B1027" s="334">
        <v>0</v>
      </c>
      <c r="C1027" s="875">
        <v>90552</v>
      </c>
      <c r="D1027" s="390">
        <v>1582.7909999999999</v>
      </c>
      <c r="E1027" s="336">
        <v>4.1792616421368134</v>
      </c>
      <c r="F1027" s="338">
        <v>13000</v>
      </c>
      <c r="G1027" s="338">
        <v>13000</v>
      </c>
      <c r="H1027" s="338">
        <v>51</v>
      </c>
      <c r="I1027" s="339">
        <v>0.3923076923076923</v>
      </c>
      <c r="J1027" s="338">
        <v>10347.979829</v>
      </c>
      <c r="K1027" s="338">
        <v>11361.75096606827</v>
      </c>
      <c r="L1027" s="338">
        <v>1327.3000000000002</v>
      </c>
      <c r="M1027" s="338">
        <v>11.682178248440451</v>
      </c>
      <c r="N1027" s="337">
        <v>2389.6110000000003</v>
      </c>
      <c r="O1027" s="340">
        <v>15.82</v>
      </c>
      <c r="P1027" s="338">
        <v>2406.2220000000007</v>
      </c>
      <c r="Q1027" s="340">
        <v>36.079718570158811</v>
      </c>
      <c r="R1027" s="340">
        <v>0.88855314292669496</v>
      </c>
      <c r="S1027" s="340">
        <v>306.49099999999976</v>
      </c>
      <c r="T1027" s="337">
        <v>0.79100000000000004</v>
      </c>
      <c r="U1027" s="339">
        <v>2.088586527804504E-3</v>
      </c>
      <c r="V1027" s="340">
        <v>0</v>
      </c>
      <c r="W1027" s="340">
        <v>0.79100000000000004</v>
      </c>
      <c r="X1027" s="337">
        <v>0</v>
      </c>
      <c r="Y1027" s="337">
        <v>0</v>
      </c>
      <c r="Z1027" s="338">
        <v>0</v>
      </c>
      <c r="AA1027" s="338">
        <v>0</v>
      </c>
      <c r="AB1027" s="338">
        <v>0</v>
      </c>
      <c r="AC1027" s="338">
        <v>0</v>
      </c>
      <c r="AD1027" s="337">
        <v>41.129999999999882</v>
      </c>
      <c r="AE1027" s="340">
        <v>0</v>
      </c>
      <c r="AF1027" s="340">
        <v>0</v>
      </c>
      <c r="AG1027" s="340">
        <v>0</v>
      </c>
      <c r="AH1027" s="341">
        <v>0</v>
      </c>
      <c r="AI1027" s="186">
        <v>8707.6641600000003</v>
      </c>
      <c r="AJ1027" s="192">
        <v>7506425610150</v>
      </c>
      <c r="AK1027" s="192">
        <v>0</v>
      </c>
      <c r="AL1027" s="76"/>
      <c r="AM1027" s="75">
        <v>90552</v>
      </c>
      <c r="AO1027" s="337">
        <v>9611.4366666666665</v>
      </c>
      <c r="AP1027" s="337">
        <v>6579.5339999999997</v>
      </c>
      <c r="AQ1027" s="339">
        <v>51.614114787343155</v>
      </c>
      <c r="AR1027" s="337">
        <v>11074.780999999999</v>
      </c>
      <c r="AS1027" s="339">
        <v>86.877735988397816</v>
      </c>
      <c r="AT1027" s="337">
        <v>11179.995000000001</v>
      </c>
      <c r="AU1027" s="339">
        <v>95.386098589889585</v>
      </c>
      <c r="AV1027" s="337">
        <v>10070.225</v>
      </c>
      <c r="AW1027" s="339">
        <v>84.436666300983859</v>
      </c>
      <c r="AX1027" s="337">
        <v>8815.6939999999995</v>
      </c>
      <c r="AY1027" s="339">
        <v>66.201373606031979</v>
      </c>
      <c r="AZ1027" s="337">
        <v>10760.783000000001</v>
      </c>
      <c r="BA1027" s="339">
        <v>95.159871985681079</v>
      </c>
      <c r="BB1027" s="337">
        <v>14335.3</v>
      </c>
      <c r="BC1027" s="339">
        <v>105.33714160586732</v>
      </c>
      <c r="BD1027" s="75"/>
      <c r="BE1027" s="75"/>
      <c r="BF1027" s="75"/>
      <c r="BI1027" s="194"/>
    </row>
    <row r="1028" spans="1:61" ht="11.25" customHeight="1" x14ac:dyDescent="0.3">
      <c r="A1028" s="184" t="s">
        <v>1713</v>
      </c>
      <c r="B1028" s="185">
        <v>0</v>
      </c>
      <c r="C1028" s="54">
        <v>90603</v>
      </c>
      <c r="D1028" s="284">
        <v>1E-4</v>
      </c>
      <c r="E1028" s="91">
        <v>0</v>
      </c>
      <c r="F1028" s="186">
        <v>0</v>
      </c>
      <c r="G1028" s="186">
        <v>0</v>
      </c>
      <c r="H1028" s="186">
        <v>0</v>
      </c>
      <c r="I1028" s="187">
        <v>0</v>
      </c>
      <c r="J1028" s="186">
        <v>0</v>
      </c>
      <c r="K1028" s="186">
        <v>0</v>
      </c>
      <c r="L1028" s="186">
        <v>0</v>
      </c>
      <c r="M1028" s="186">
        <v>0</v>
      </c>
      <c r="N1028" s="188">
        <v>0</v>
      </c>
      <c r="O1028" s="189">
        <v>0</v>
      </c>
      <c r="P1028" s="186">
        <v>0</v>
      </c>
      <c r="Q1028" s="189">
        <v>0</v>
      </c>
      <c r="R1028" s="189">
        <v>0</v>
      </c>
      <c r="S1028" s="189">
        <v>1E-4</v>
      </c>
      <c r="T1028" s="188">
        <v>0</v>
      </c>
      <c r="U1028" s="187">
        <v>0</v>
      </c>
      <c r="V1028" s="189">
        <v>0</v>
      </c>
      <c r="W1028" s="189">
        <v>0</v>
      </c>
      <c r="X1028" s="188">
        <v>0</v>
      </c>
      <c r="Y1028" s="188">
        <v>0</v>
      </c>
      <c r="Z1028" s="186">
        <v>0</v>
      </c>
      <c r="AA1028" s="186">
        <v>0</v>
      </c>
      <c r="AB1028" s="186">
        <v>0</v>
      </c>
      <c r="AC1028" s="186">
        <v>0</v>
      </c>
      <c r="AD1028" s="188">
        <v>0</v>
      </c>
      <c r="AE1028" s="189">
        <v>0</v>
      </c>
      <c r="AF1028" s="189">
        <v>0</v>
      </c>
      <c r="AG1028" s="189">
        <v>0</v>
      </c>
      <c r="AH1028" s="191">
        <v>0</v>
      </c>
      <c r="AI1028" s="186">
        <v>0</v>
      </c>
      <c r="AJ1028" s="192">
        <v>7501943487963</v>
      </c>
      <c r="AK1028" s="192">
        <v>0</v>
      </c>
      <c r="AL1028" s="76"/>
      <c r="AM1028" s="75">
        <v>90603</v>
      </c>
      <c r="AO1028" s="188">
        <v>0</v>
      </c>
      <c r="AP1028" s="188">
        <v>0</v>
      </c>
      <c r="AQ1028" s="187">
        <v>0</v>
      </c>
      <c r="AR1028" s="188">
        <v>0</v>
      </c>
      <c r="AS1028" s="187">
        <v>0</v>
      </c>
      <c r="AT1028" s="188">
        <v>0</v>
      </c>
      <c r="AU1028" s="187">
        <v>0</v>
      </c>
      <c r="AV1028" s="188">
        <v>0</v>
      </c>
      <c r="AW1028" s="187">
        <v>0</v>
      </c>
      <c r="AX1028" s="188">
        <v>0</v>
      </c>
      <c r="AY1028" s="187">
        <v>0</v>
      </c>
      <c r="AZ1028" s="188">
        <v>0</v>
      </c>
      <c r="BA1028" s="187">
        <v>0</v>
      </c>
      <c r="BB1028" s="188">
        <v>0</v>
      </c>
      <c r="BC1028" s="187">
        <v>0</v>
      </c>
      <c r="BD1028" s="75"/>
      <c r="BE1028" s="75"/>
      <c r="BF1028" s="75"/>
      <c r="BI1028" s="194"/>
    </row>
    <row r="1029" spans="1:61" ht="11.25" customHeight="1" x14ac:dyDescent="0.3">
      <c r="A1029" s="333" t="s">
        <v>1714</v>
      </c>
      <c r="B1029" s="334">
        <v>0</v>
      </c>
      <c r="C1029" s="875">
        <v>92618</v>
      </c>
      <c r="D1029" s="390">
        <v>366.12599999999998</v>
      </c>
      <c r="E1029" s="336">
        <v>0</v>
      </c>
      <c r="F1029" s="338">
        <v>0</v>
      </c>
      <c r="G1029" s="338">
        <v>0</v>
      </c>
      <c r="H1029" s="338">
        <v>0</v>
      </c>
      <c r="I1029" s="339">
        <v>0</v>
      </c>
      <c r="J1029" s="338">
        <v>0</v>
      </c>
      <c r="K1029" s="338">
        <v>0</v>
      </c>
      <c r="L1029" s="338">
        <v>0</v>
      </c>
      <c r="M1029" s="338">
        <v>0</v>
      </c>
      <c r="N1029" s="337">
        <v>0</v>
      </c>
      <c r="O1029" s="340">
        <v>0</v>
      </c>
      <c r="P1029" s="338">
        <v>0</v>
      </c>
      <c r="Q1029" s="340">
        <v>0</v>
      </c>
      <c r="R1029" s="340">
        <v>0</v>
      </c>
      <c r="S1029" s="340">
        <v>366.12599999999998</v>
      </c>
      <c r="T1029" s="337">
        <v>384.89099999999996</v>
      </c>
      <c r="U1029" s="339">
        <v>0</v>
      </c>
      <c r="V1029" s="340">
        <v>83.4</v>
      </c>
      <c r="W1029" s="340">
        <v>0</v>
      </c>
      <c r="X1029" s="337">
        <v>301.49099999999999</v>
      </c>
      <c r="Y1029" s="337">
        <v>29.19</v>
      </c>
      <c r="Z1029" s="338">
        <v>0</v>
      </c>
      <c r="AA1029" s="338">
        <v>0</v>
      </c>
      <c r="AB1029" s="338">
        <v>0</v>
      </c>
      <c r="AC1029" s="338">
        <v>0</v>
      </c>
      <c r="AD1029" s="337">
        <v>0</v>
      </c>
      <c r="AE1029" s="340">
        <v>0</v>
      </c>
      <c r="AF1029" s="340">
        <v>0</v>
      </c>
      <c r="AG1029" s="340">
        <v>0</v>
      </c>
      <c r="AH1029" s="341">
        <v>0</v>
      </c>
      <c r="AI1029" s="186">
        <v>0</v>
      </c>
      <c r="AJ1029" s="192">
        <v>7501943488489</v>
      </c>
      <c r="AK1029" s="192">
        <v>0</v>
      </c>
      <c r="AL1029" s="76"/>
      <c r="AM1029" s="75">
        <v>92618</v>
      </c>
      <c r="AO1029" s="188">
        <v>0</v>
      </c>
      <c r="AP1029" s="188">
        <v>0</v>
      </c>
      <c r="AQ1029" s="187">
        <v>0</v>
      </c>
      <c r="AR1029" s="188">
        <v>0</v>
      </c>
      <c r="AS1029" s="187">
        <v>0</v>
      </c>
      <c r="AT1029" s="188">
        <v>0</v>
      </c>
      <c r="AU1029" s="187">
        <v>0</v>
      </c>
      <c r="AV1029" s="188">
        <v>0</v>
      </c>
      <c r="AW1029" s="187">
        <v>0</v>
      </c>
      <c r="AX1029" s="188">
        <v>0</v>
      </c>
      <c r="AY1029" s="187">
        <v>0</v>
      </c>
      <c r="AZ1029" s="188">
        <v>0</v>
      </c>
      <c r="BA1029" s="187">
        <v>0</v>
      </c>
      <c r="BB1029" s="188">
        <v>0</v>
      </c>
      <c r="BC1029" s="187">
        <v>0</v>
      </c>
      <c r="BD1029" s="75"/>
      <c r="BE1029" s="75"/>
      <c r="BF1029" s="75"/>
      <c r="BI1029" s="194"/>
    </row>
    <row r="1030" spans="1:61" ht="11.25" customHeight="1" x14ac:dyDescent="0.3">
      <c r="A1030" s="184" t="s">
        <v>1715</v>
      </c>
      <c r="B1030" s="185">
        <v>0</v>
      </c>
      <c r="C1030" s="828">
        <v>90604</v>
      </c>
      <c r="D1030" s="284">
        <v>1E-4</v>
      </c>
      <c r="E1030" s="91">
        <v>0</v>
      </c>
      <c r="F1030" s="186">
        <v>0</v>
      </c>
      <c r="G1030" s="186">
        <v>0</v>
      </c>
      <c r="H1030" s="186">
        <v>0</v>
      </c>
      <c r="I1030" s="187">
        <v>0</v>
      </c>
      <c r="J1030" s="186">
        <v>0</v>
      </c>
      <c r="K1030" s="186">
        <v>0</v>
      </c>
      <c r="L1030" s="186">
        <v>0</v>
      </c>
      <c r="M1030" s="186">
        <v>0</v>
      </c>
      <c r="N1030" s="188">
        <v>0</v>
      </c>
      <c r="O1030" s="189">
        <v>0</v>
      </c>
      <c r="P1030" s="186">
        <v>0</v>
      </c>
      <c r="Q1030" s="189">
        <v>0</v>
      </c>
      <c r="R1030" s="189">
        <v>0</v>
      </c>
      <c r="S1030" s="189">
        <v>1E-4</v>
      </c>
      <c r="T1030" s="188">
        <v>0</v>
      </c>
      <c r="U1030" s="187">
        <v>0</v>
      </c>
      <c r="V1030" s="189">
        <v>0</v>
      </c>
      <c r="W1030" s="189">
        <v>0</v>
      </c>
      <c r="X1030" s="188">
        <v>0</v>
      </c>
      <c r="Y1030" s="188">
        <v>0</v>
      </c>
      <c r="Z1030" s="186">
        <v>0</v>
      </c>
      <c r="AA1030" s="186">
        <v>0</v>
      </c>
      <c r="AB1030" s="186">
        <v>0</v>
      </c>
      <c r="AC1030" s="186">
        <v>0</v>
      </c>
      <c r="AD1030" s="188">
        <v>0</v>
      </c>
      <c r="AE1030" s="189">
        <v>0</v>
      </c>
      <c r="AF1030" s="189">
        <v>0</v>
      </c>
      <c r="AG1030" s="189">
        <v>0</v>
      </c>
      <c r="AH1030" s="191">
        <v>0</v>
      </c>
      <c r="AI1030" s="186">
        <v>0</v>
      </c>
      <c r="AJ1030" s="192">
        <v>7501943487970</v>
      </c>
      <c r="AK1030" s="192">
        <v>0</v>
      </c>
      <c r="AL1030" s="76"/>
      <c r="AM1030" s="75">
        <v>90604</v>
      </c>
      <c r="AO1030" s="188">
        <v>0</v>
      </c>
      <c r="AP1030" s="188">
        <v>0</v>
      </c>
      <c r="AQ1030" s="187">
        <v>0</v>
      </c>
      <c r="AR1030" s="188">
        <v>0</v>
      </c>
      <c r="AS1030" s="187">
        <v>0</v>
      </c>
      <c r="AT1030" s="188">
        <v>0</v>
      </c>
      <c r="AU1030" s="187">
        <v>0</v>
      </c>
      <c r="AV1030" s="188">
        <v>0</v>
      </c>
      <c r="AW1030" s="187">
        <v>0</v>
      </c>
      <c r="AX1030" s="188">
        <v>0</v>
      </c>
      <c r="AY1030" s="187">
        <v>0</v>
      </c>
      <c r="AZ1030" s="188">
        <v>0</v>
      </c>
      <c r="BA1030" s="187">
        <v>0</v>
      </c>
      <c r="BB1030" s="188">
        <v>0</v>
      </c>
      <c r="BC1030" s="187">
        <v>0</v>
      </c>
      <c r="BD1030" s="75"/>
      <c r="BE1030" s="75"/>
      <c r="BF1030" s="75"/>
      <c r="BI1030" s="194"/>
    </row>
    <row r="1031" spans="1:61" ht="11.25" customHeight="1" x14ac:dyDescent="0.3">
      <c r="A1031" s="184" t="s">
        <v>1716</v>
      </c>
      <c r="B1031" s="185">
        <v>0</v>
      </c>
      <c r="C1031" s="828">
        <v>90620</v>
      </c>
      <c r="D1031" s="284">
        <v>1E-4</v>
      </c>
      <c r="E1031" s="91">
        <v>2.8194759092158815E-7</v>
      </c>
      <c r="F1031" s="186">
        <v>11000</v>
      </c>
      <c r="G1031" s="186">
        <v>11000</v>
      </c>
      <c r="H1031" s="186">
        <v>1802</v>
      </c>
      <c r="I1031" s="187">
        <v>16.381818181818179</v>
      </c>
      <c r="J1031" s="186">
        <v>8786.0431189999999</v>
      </c>
      <c r="K1031" s="186">
        <v>10640.275344059683</v>
      </c>
      <c r="L1031" s="186">
        <v>1158.135</v>
      </c>
      <c r="M1031" s="186">
        <v>10.88444577373245</v>
      </c>
      <c r="N1031" s="188">
        <v>3185.6750000000002</v>
      </c>
      <c r="O1031" s="189">
        <v>1050.7</v>
      </c>
      <c r="P1031" s="186">
        <v>4270.74</v>
      </c>
      <c r="Q1031" s="189">
        <v>61.789760492524174</v>
      </c>
      <c r="R1031" s="189">
        <v>2.1984814709398424</v>
      </c>
      <c r="S1031" s="189">
        <v>643.86509999999998</v>
      </c>
      <c r="T1031" s="188">
        <v>672.68500000000006</v>
      </c>
      <c r="U1031" s="187">
        <v>1.8966191519908853</v>
      </c>
      <c r="V1031" s="189">
        <v>0</v>
      </c>
      <c r="W1031" s="189">
        <v>34.365000000000002</v>
      </c>
      <c r="X1031" s="188">
        <v>638.32000000000005</v>
      </c>
      <c r="Y1031" s="188">
        <v>22.12</v>
      </c>
      <c r="Z1031" s="186">
        <v>616.20000000000005</v>
      </c>
      <c r="AA1031" s="186">
        <v>616.20000000000005</v>
      </c>
      <c r="AB1031" s="186">
        <v>0</v>
      </c>
      <c r="AC1031" s="186">
        <v>0</v>
      </c>
      <c r="AD1031" s="188">
        <v>1.1900000000000546</v>
      </c>
      <c r="AE1031" s="189">
        <v>0</v>
      </c>
      <c r="AF1031" s="189">
        <v>0</v>
      </c>
      <c r="AG1031" s="189">
        <v>0</v>
      </c>
      <c r="AH1031" s="191">
        <v>0</v>
      </c>
      <c r="AI1031" s="186">
        <v>6247.8468000000003</v>
      </c>
      <c r="AJ1031" s="192">
        <v>7501943487581</v>
      </c>
      <c r="AK1031" s="192">
        <v>0</v>
      </c>
      <c r="AL1031" s="76"/>
      <c r="AM1031" s="75">
        <v>90620</v>
      </c>
      <c r="AO1031" s="188">
        <v>8208.8649999999998</v>
      </c>
      <c r="AP1031" s="188">
        <v>4414.9049999999997</v>
      </c>
      <c r="AQ1031" s="187">
        <v>38.638548551620936</v>
      </c>
      <c r="AR1031" s="188">
        <v>11688.014999999999</v>
      </c>
      <c r="AS1031" s="187">
        <v>102.29165407853027</v>
      </c>
      <c r="AT1031" s="188">
        <v>8523.6749999999993</v>
      </c>
      <c r="AU1031" s="187">
        <v>70.804454652663267</v>
      </c>
      <c r="AV1031" s="188">
        <v>6980.42</v>
      </c>
      <c r="AW1031" s="187">
        <v>76.633201285219116</v>
      </c>
      <c r="AX1031" s="188">
        <v>7250.1950000000006</v>
      </c>
      <c r="AY1031" s="187">
        <v>76.643763659401316</v>
      </c>
      <c r="AZ1031" s="188">
        <v>6106.28</v>
      </c>
      <c r="BA1031" s="187">
        <v>64.970931469769582</v>
      </c>
      <c r="BB1031" s="188">
        <v>6667.56</v>
      </c>
      <c r="BC1031" s="187">
        <v>88.900800000000004</v>
      </c>
      <c r="BD1031" s="75"/>
      <c r="BE1031" s="75"/>
      <c r="BF1031" s="75"/>
      <c r="BI1031" s="194"/>
    </row>
    <row r="1032" spans="1:61" ht="11.25" customHeight="1" x14ac:dyDescent="0.3">
      <c r="A1032" s="333" t="s">
        <v>1717</v>
      </c>
      <c r="B1032" s="334">
        <v>0</v>
      </c>
      <c r="C1032" s="875">
        <v>90621</v>
      </c>
      <c r="D1032" s="390">
        <v>628.05399999999997</v>
      </c>
      <c r="E1032" s="336">
        <v>1.3988808021984662</v>
      </c>
      <c r="F1032" s="338">
        <v>15000</v>
      </c>
      <c r="G1032" s="338">
        <v>15000</v>
      </c>
      <c r="H1032" s="338">
        <v>21</v>
      </c>
      <c r="I1032" s="339">
        <v>0.13999999999999999</v>
      </c>
      <c r="J1032" s="338">
        <v>11926.868582999999</v>
      </c>
      <c r="K1032" s="338">
        <v>13469.067536268072</v>
      </c>
      <c r="L1032" s="338">
        <v>632.80099999999993</v>
      </c>
      <c r="M1032" s="338">
        <v>4.698179723993964</v>
      </c>
      <c r="N1032" s="337">
        <v>8974.6859999999997</v>
      </c>
      <c r="O1032" s="340">
        <v>1843.03</v>
      </c>
      <c r="P1032" s="338">
        <v>10817.716</v>
      </c>
      <c r="Q1032" s="340">
        <v>96.00606328739994</v>
      </c>
      <c r="R1032" s="340">
        <v>4.0881644381911712E-2</v>
      </c>
      <c r="S1032" s="340">
        <v>16.253000000000043</v>
      </c>
      <c r="T1032" s="337">
        <v>15.029</v>
      </c>
      <c r="U1032" s="339">
        <v>3.3474477634472116E-2</v>
      </c>
      <c r="V1032" s="340">
        <v>0.79100000000000004</v>
      </c>
      <c r="W1032" s="340">
        <v>0</v>
      </c>
      <c r="X1032" s="337">
        <v>14.238</v>
      </c>
      <c r="Y1032" s="337">
        <v>0</v>
      </c>
      <c r="Z1032" s="338">
        <v>0</v>
      </c>
      <c r="AA1032" s="338">
        <v>0</v>
      </c>
      <c r="AB1032" s="338">
        <v>0</v>
      </c>
      <c r="AC1032" s="338">
        <v>0</v>
      </c>
      <c r="AD1032" s="337">
        <v>0.79000000000007731</v>
      </c>
      <c r="AE1032" s="340">
        <v>0</v>
      </c>
      <c r="AF1032" s="340">
        <v>0</v>
      </c>
      <c r="AG1032" s="340">
        <v>0</v>
      </c>
      <c r="AH1032" s="341">
        <v>1</v>
      </c>
      <c r="AI1032" s="186">
        <v>13619.632</v>
      </c>
      <c r="AJ1032" s="192">
        <v>7501943487598</v>
      </c>
      <c r="AK1032" s="192">
        <v>0</v>
      </c>
      <c r="AL1032" s="76"/>
      <c r="AM1032" s="75">
        <v>90621</v>
      </c>
      <c r="AO1032" s="337">
        <v>11261.735333333336</v>
      </c>
      <c r="AP1032" s="337">
        <v>10875.466</v>
      </c>
      <c r="AQ1032" s="339">
        <v>82.688930020542372</v>
      </c>
      <c r="AR1032" s="337">
        <v>12866.410000000002</v>
      </c>
      <c r="AS1032" s="339">
        <v>97.8265828890097</v>
      </c>
      <c r="AT1032" s="337">
        <v>10043.33</v>
      </c>
      <c r="AU1032" s="339">
        <v>72.7780980481743</v>
      </c>
      <c r="AV1032" s="337">
        <v>7608.634</v>
      </c>
      <c r="AW1032" s="339">
        <v>59.733366285483399</v>
      </c>
      <c r="AX1032" s="337">
        <v>9740.3799999999992</v>
      </c>
      <c r="AY1032" s="339">
        <v>79.134815604386844</v>
      </c>
      <c r="AZ1032" s="337">
        <v>12671.035</v>
      </c>
      <c r="BA1032" s="339">
        <v>102.7327350944302</v>
      </c>
      <c r="BB1032" s="337">
        <v>10045.698</v>
      </c>
      <c r="BC1032" s="339">
        <v>64.459132733595993</v>
      </c>
      <c r="BD1032" s="75"/>
      <c r="BE1032" s="75"/>
      <c r="BF1032" s="75"/>
      <c r="BI1032" s="194"/>
    </row>
    <row r="1033" spans="1:61" ht="11.25" customHeight="1" x14ac:dyDescent="0.3">
      <c r="A1033" s="184" t="s">
        <v>1718</v>
      </c>
      <c r="B1033" s="185">
        <v>0</v>
      </c>
      <c r="C1033" s="828">
        <v>90460</v>
      </c>
      <c r="D1033" s="284">
        <v>1E-4</v>
      </c>
      <c r="E1033" s="91">
        <v>0</v>
      </c>
      <c r="F1033" s="186">
        <v>0</v>
      </c>
      <c r="G1033" s="186">
        <v>0</v>
      </c>
      <c r="H1033" s="186">
        <v>0</v>
      </c>
      <c r="I1033" s="187">
        <v>0</v>
      </c>
      <c r="J1033" s="186">
        <v>0</v>
      </c>
      <c r="K1033" s="186">
        <v>0</v>
      </c>
      <c r="L1033" s="186">
        <v>0</v>
      </c>
      <c r="M1033" s="186">
        <v>0</v>
      </c>
      <c r="N1033" s="188">
        <v>0</v>
      </c>
      <c r="O1033" s="189">
        <v>0</v>
      </c>
      <c r="P1033" s="186">
        <v>0</v>
      </c>
      <c r="Q1033" s="189">
        <v>0</v>
      </c>
      <c r="R1033" s="189">
        <v>0</v>
      </c>
      <c r="S1033" s="189">
        <v>1E-4</v>
      </c>
      <c r="T1033" s="188">
        <v>0</v>
      </c>
      <c r="U1033" s="187">
        <v>0</v>
      </c>
      <c r="V1033" s="189">
        <v>0</v>
      </c>
      <c r="W1033" s="189">
        <v>0</v>
      </c>
      <c r="X1033" s="188">
        <v>0</v>
      </c>
      <c r="Y1033" s="188">
        <v>0</v>
      </c>
      <c r="Z1033" s="186">
        <v>0</v>
      </c>
      <c r="AA1033" s="186">
        <v>0</v>
      </c>
      <c r="AB1033" s="186">
        <v>0</v>
      </c>
      <c r="AC1033" s="186">
        <v>0</v>
      </c>
      <c r="AD1033" s="188">
        <v>0</v>
      </c>
      <c r="AE1033" s="189">
        <v>0</v>
      </c>
      <c r="AF1033" s="189">
        <v>0</v>
      </c>
      <c r="AG1033" s="189">
        <v>0</v>
      </c>
      <c r="AH1033" s="191">
        <v>0</v>
      </c>
      <c r="AI1033" s="186">
        <v>0</v>
      </c>
      <c r="AJ1033" s="192">
        <v>7501943488441</v>
      </c>
      <c r="AK1033" s="192">
        <v>0</v>
      </c>
      <c r="AL1033" s="76"/>
      <c r="AM1033" s="75">
        <v>90460</v>
      </c>
      <c r="AO1033" s="188">
        <v>0</v>
      </c>
      <c r="AP1033" s="188">
        <v>0</v>
      </c>
      <c r="AQ1033" s="187">
        <v>0</v>
      </c>
      <c r="AR1033" s="188">
        <v>0</v>
      </c>
      <c r="AS1033" s="187">
        <v>0</v>
      </c>
      <c r="AT1033" s="188">
        <v>0</v>
      </c>
      <c r="AU1033" s="187">
        <v>0</v>
      </c>
      <c r="AV1033" s="188">
        <v>0</v>
      </c>
      <c r="AW1033" s="187">
        <v>0</v>
      </c>
      <c r="AX1033" s="188">
        <v>0</v>
      </c>
      <c r="AY1033" s="187">
        <v>0</v>
      </c>
      <c r="AZ1033" s="188">
        <v>0</v>
      </c>
      <c r="BA1033" s="187">
        <v>0</v>
      </c>
      <c r="BB1033" s="188">
        <v>0</v>
      </c>
      <c r="BC1033" s="187">
        <v>0</v>
      </c>
      <c r="BD1033" s="75"/>
      <c r="BE1033" s="75"/>
      <c r="BF1033" s="75"/>
      <c r="BI1033" s="194"/>
    </row>
    <row r="1034" spans="1:61" ht="11.25" customHeight="1" x14ac:dyDescent="0.3">
      <c r="A1034" s="184" t="s">
        <v>1719</v>
      </c>
      <c r="B1034" s="185">
        <v>0</v>
      </c>
      <c r="C1034" s="828">
        <v>90509</v>
      </c>
      <c r="D1034" s="284">
        <v>2140.1730000000002</v>
      </c>
      <c r="E1034" s="91">
        <v>1.1503660109827318</v>
      </c>
      <c r="F1034" s="186">
        <v>69000</v>
      </c>
      <c r="G1034" s="186">
        <v>69000</v>
      </c>
      <c r="H1034" s="186">
        <v>9287</v>
      </c>
      <c r="I1034" s="187">
        <v>13.459420289855073</v>
      </c>
      <c r="J1034" s="186">
        <v>60000</v>
      </c>
      <c r="K1034" s="186">
        <v>55812.836425122601</v>
      </c>
      <c r="L1034" s="186">
        <v>6874.3650000000007</v>
      </c>
      <c r="M1034" s="186">
        <v>12.316817134392574</v>
      </c>
      <c r="N1034" s="188">
        <v>9458.2860000000001</v>
      </c>
      <c r="O1034" s="189">
        <v>655.15499999999997</v>
      </c>
      <c r="P1034" s="186">
        <v>11636.439</v>
      </c>
      <c r="Q1034" s="189">
        <v>30.85134</v>
      </c>
      <c r="R1034" s="189">
        <v>2.2764039999999999</v>
      </c>
      <c r="S1034" s="189">
        <v>4552.808</v>
      </c>
      <c r="T1034" s="188">
        <v>4189.8270000000002</v>
      </c>
      <c r="U1034" s="187">
        <v>2.2520770856831418</v>
      </c>
      <c r="V1034" s="189">
        <v>166.47900000000001</v>
      </c>
      <c r="W1034" s="189">
        <v>1522.998</v>
      </c>
      <c r="X1034" s="188">
        <v>2500.3500000000004</v>
      </c>
      <c r="Y1034" s="188">
        <v>683.64</v>
      </c>
      <c r="Z1034" s="186">
        <v>1177.3800000000001</v>
      </c>
      <c r="AA1034" s="186">
        <v>1177.3800000000001</v>
      </c>
      <c r="AB1034" s="186">
        <v>0</v>
      </c>
      <c r="AC1034" s="186">
        <v>0</v>
      </c>
      <c r="AD1034" s="188">
        <v>9.5099999999993088</v>
      </c>
      <c r="AE1034" s="189">
        <v>0</v>
      </c>
      <c r="AF1034" s="189">
        <v>0</v>
      </c>
      <c r="AG1034" s="189">
        <v>0</v>
      </c>
      <c r="AH1034" s="191">
        <v>1</v>
      </c>
      <c r="AI1034" s="186">
        <v>71964.255999999994</v>
      </c>
      <c r="AJ1034" s="192">
        <v>7501017381876</v>
      </c>
      <c r="AK1034" s="192">
        <v>0</v>
      </c>
      <c r="AL1034" s="76"/>
      <c r="AM1034" s="75">
        <v>90509</v>
      </c>
      <c r="AO1034" s="188">
        <v>60195.138666666666</v>
      </c>
      <c r="AP1034" s="188">
        <v>55645.136000000006</v>
      </c>
      <c r="AQ1034" s="187">
        <v>92.741893333333351</v>
      </c>
      <c r="AR1034" s="188">
        <v>61485.837</v>
      </c>
      <c r="AS1034" s="187">
        <v>122.73815989347159</v>
      </c>
      <c r="AT1034" s="188">
        <v>63454.442999999992</v>
      </c>
      <c r="AU1034" s="187">
        <v>119.87090214448419</v>
      </c>
      <c r="AV1034" s="188">
        <v>54727.9</v>
      </c>
      <c r="AW1034" s="187">
        <v>95.178956521739138</v>
      </c>
      <c r="AX1034" s="188">
        <v>59793.172999999995</v>
      </c>
      <c r="AY1034" s="187">
        <v>99.655288333333331</v>
      </c>
      <c r="AZ1034" s="188">
        <v>35179.606</v>
      </c>
      <c r="BA1034" s="187">
        <v>59.210522019475064</v>
      </c>
      <c r="BB1034" s="188">
        <v>58363.871999999996</v>
      </c>
      <c r="BC1034" s="187">
        <v>104.1145755195349</v>
      </c>
      <c r="BD1034" s="75"/>
      <c r="BE1034" s="75"/>
      <c r="BF1034" s="75"/>
      <c r="BI1034" s="194"/>
    </row>
    <row r="1035" spans="1:61" ht="11.25" customHeight="1" x14ac:dyDescent="0.3">
      <c r="A1035" s="184" t="s">
        <v>1720</v>
      </c>
      <c r="B1035" s="185">
        <v>0</v>
      </c>
      <c r="C1035" s="828">
        <v>90454</v>
      </c>
      <c r="D1035" s="284">
        <v>1E-4</v>
      </c>
      <c r="E1035" s="91">
        <v>4.4209403668948533E-7</v>
      </c>
      <c r="F1035" s="186">
        <v>7000</v>
      </c>
      <c r="G1035" s="186">
        <v>7000</v>
      </c>
      <c r="H1035" s="186">
        <v>0</v>
      </c>
      <c r="I1035" s="187">
        <v>0</v>
      </c>
      <c r="J1035" s="186">
        <v>5437.7399869999999</v>
      </c>
      <c r="K1035" s="186">
        <v>6785.8866011059035</v>
      </c>
      <c r="L1035" s="186">
        <v>-18.64</v>
      </c>
      <c r="M1035" s="186">
        <v>-0.27468776146306689</v>
      </c>
      <c r="N1035" s="188">
        <v>3398.0720000000001</v>
      </c>
      <c r="O1035" s="189">
        <v>207.37</v>
      </c>
      <c r="P1035" s="186">
        <v>3605.442</v>
      </c>
      <c r="Q1035" s="189">
        <v>65.961263476645897</v>
      </c>
      <c r="R1035" s="189">
        <v>0.10283739225061994</v>
      </c>
      <c r="S1035" s="189">
        <v>18.6401</v>
      </c>
      <c r="T1035" s="188">
        <v>13.98</v>
      </c>
      <c r="U1035" s="187">
        <v>6.1804746329190044E-2</v>
      </c>
      <c r="V1035" s="189">
        <v>0</v>
      </c>
      <c r="W1035" s="189">
        <v>0</v>
      </c>
      <c r="X1035" s="188">
        <v>13.98</v>
      </c>
      <c r="Y1035" s="188">
        <v>13.98</v>
      </c>
      <c r="Z1035" s="186">
        <v>0</v>
      </c>
      <c r="AA1035" s="186">
        <v>0</v>
      </c>
      <c r="AB1035" s="186">
        <v>0</v>
      </c>
      <c r="AC1035" s="186">
        <v>0</v>
      </c>
      <c r="AD1035" s="188">
        <v>18.64</v>
      </c>
      <c r="AE1035" s="189">
        <v>0</v>
      </c>
      <c r="AF1035" s="189">
        <v>0</v>
      </c>
      <c r="AG1035" s="189">
        <v>0</v>
      </c>
      <c r="AH1035" s="191">
        <v>0</v>
      </c>
      <c r="AI1035" s="186">
        <v>8815.1086400000004</v>
      </c>
      <c r="AJ1035" s="192">
        <v>7506425610402</v>
      </c>
      <c r="AK1035" s="192">
        <v>0</v>
      </c>
      <c r="AL1035" s="76"/>
      <c r="AM1035" s="75">
        <v>90454</v>
      </c>
      <c r="AO1035" s="188">
        <v>4997.6926666666668</v>
      </c>
      <c r="AP1035" s="188">
        <v>1901.7420000000002</v>
      </c>
      <c r="AQ1035" s="187">
        <v>34.280137333918248</v>
      </c>
      <c r="AR1035" s="188">
        <v>9790.1920000000009</v>
      </c>
      <c r="AS1035" s="187">
        <v>176.47458292735175</v>
      </c>
      <c r="AT1035" s="188">
        <v>3301.1440000000002</v>
      </c>
      <c r="AU1035" s="187">
        <v>57.343014676810512</v>
      </c>
      <c r="AV1035" s="188">
        <v>1808.5480000000002</v>
      </c>
      <c r="AW1035" s="187">
        <v>30.242155395604975</v>
      </c>
      <c r="AX1035" s="188">
        <v>4482.9220000000005</v>
      </c>
      <c r="AY1035" s="187">
        <v>63.063448588257309</v>
      </c>
      <c r="AZ1035" s="188">
        <v>9246.8340000000007</v>
      </c>
      <c r="BA1035" s="187">
        <v>135.34018608694888</v>
      </c>
      <c r="BB1035" s="188">
        <v>5224.3220000000001</v>
      </c>
      <c r="BC1035" s="187">
        <v>62.772036444947489</v>
      </c>
      <c r="BD1035" s="75"/>
      <c r="BE1035" s="75"/>
      <c r="BF1035" s="75"/>
      <c r="BI1035" s="194"/>
    </row>
    <row r="1036" spans="1:61" ht="11.25" customHeight="1" x14ac:dyDescent="0.3">
      <c r="A1036" s="184" t="s">
        <v>1721</v>
      </c>
      <c r="B1036" s="185">
        <v>0</v>
      </c>
      <c r="C1036" s="828">
        <v>90462</v>
      </c>
      <c r="D1036" s="284">
        <v>14.912000000000001</v>
      </c>
      <c r="E1036" s="91">
        <v>0.13811349921321886</v>
      </c>
      <c r="F1036" s="186">
        <v>3000</v>
      </c>
      <c r="G1036" s="186">
        <v>3000</v>
      </c>
      <c r="H1036" s="186">
        <v>0</v>
      </c>
      <c r="I1036" s="187">
        <v>0</v>
      </c>
      <c r="J1036" s="186">
        <v>1556.6320000000001</v>
      </c>
      <c r="K1036" s="186">
        <v>3239.0751269676261</v>
      </c>
      <c r="L1036" s="186">
        <v>6.0000000000000001E-3</v>
      </c>
      <c r="M1036" s="186">
        <v>1.8523806224948883E-4</v>
      </c>
      <c r="N1036" s="188">
        <v>1081.1199999999999</v>
      </c>
      <c r="O1036" s="189">
        <v>1874.252</v>
      </c>
      <c r="P1036" s="186">
        <v>2955.3719999999998</v>
      </c>
      <c r="Q1036" s="189">
        <v>189.85720452875179</v>
      </c>
      <c r="R1036" s="189">
        <v>0.28727406349092144</v>
      </c>
      <c r="S1036" s="189">
        <v>14.906000000000001</v>
      </c>
      <c r="T1036" s="188">
        <v>14.912000000000001</v>
      </c>
      <c r="U1036" s="187">
        <v>0.13811349921321886</v>
      </c>
      <c r="V1036" s="189">
        <v>14.912000000000001</v>
      </c>
      <c r="W1036" s="189">
        <v>0</v>
      </c>
      <c r="X1036" s="188">
        <v>0</v>
      </c>
      <c r="Y1036" s="188">
        <v>0</v>
      </c>
      <c r="Z1036" s="186">
        <v>0</v>
      </c>
      <c r="AA1036" s="186">
        <v>0</v>
      </c>
      <c r="AB1036" s="186">
        <v>0</v>
      </c>
      <c r="AC1036" s="186">
        <v>0</v>
      </c>
      <c r="AD1036" s="188">
        <v>16.77</v>
      </c>
      <c r="AE1036" s="189">
        <v>0</v>
      </c>
      <c r="AF1036" s="189">
        <v>0</v>
      </c>
      <c r="AG1036" s="189">
        <v>0</v>
      </c>
      <c r="AH1036" s="191">
        <v>0</v>
      </c>
      <c r="AI1036" s="186">
        <v>1733.5510400000001</v>
      </c>
      <c r="AJ1036" s="192">
        <v>7506425610549</v>
      </c>
      <c r="AK1036" s="192">
        <v>0</v>
      </c>
      <c r="AL1036" s="76"/>
      <c r="AM1036" s="75">
        <v>90462</v>
      </c>
      <c r="AO1036" s="188">
        <v>1939.8040000000001</v>
      </c>
      <c r="AP1036" s="188">
        <v>1278.7060000000001</v>
      </c>
      <c r="AQ1036" s="187">
        <v>56.660791525077769</v>
      </c>
      <c r="AR1036" s="188">
        <v>1926.4399999999998</v>
      </c>
      <c r="AS1036" s="187">
        <v>85.362558106062522</v>
      </c>
      <c r="AT1036" s="188">
        <v>2614.2660000000001</v>
      </c>
      <c r="AU1036" s="187">
        <v>189.88230287164453</v>
      </c>
      <c r="AV1036" s="188">
        <v>647.27</v>
      </c>
      <c r="AW1036" s="187">
        <v>40.231909388195334</v>
      </c>
      <c r="AX1036" s="188">
        <v>684.08</v>
      </c>
      <c r="AY1036" s="187">
        <v>34.204000000000001</v>
      </c>
      <c r="AZ1036" s="188">
        <v>2564.4</v>
      </c>
      <c r="BA1036" s="187">
        <v>215.52296507963189</v>
      </c>
      <c r="BB1036" s="188">
        <v>3523.4160000000002</v>
      </c>
      <c r="BC1036" s="187">
        <v>353.82767624020892</v>
      </c>
      <c r="BD1036" s="75"/>
      <c r="BE1036" s="75"/>
      <c r="BF1036" s="75"/>
      <c r="BI1036" s="194"/>
    </row>
    <row r="1037" spans="1:61" ht="11.25" customHeight="1" x14ac:dyDescent="0.3">
      <c r="A1037" s="184" t="s">
        <v>1722</v>
      </c>
      <c r="B1037" s="185">
        <v>0</v>
      </c>
      <c r="C1037" s="828">
        <v>90510</v>
      </c>
      <c r="D1037" s="284">
        <v>3624.558</v>
      </c>
      <c r="E1037" s="91">
        <v>5.6396727033706231</v>
      </c>
      <c r="F1037" s="186">
        <v>24000</v>
      </c>
      <c r="G1037" s="186">
        <v>24000</v>
      </c>
      <c r="H1037" s="186">
        <v>5228</v>
      </c>
      <c r="I1037" s="187">
        <v>21.783333333333331</v>
      </c>
      <c r="J1037" s="186">
        <v>24575.390867999999</v>
      </c>
      <c r="K1037" s="186">
        <v>19280.682713202859</v>
      </c>
      <c r="L1037" s="186">
        <v>5952.7339999999995</v>
      </c>
      <c r="M1037" s="186">
        <v>30.874083083809772</v>
      </c>
      <c r="N1037" s="188">
        <v>5168.4450000000006</v>
      </c>
      <c r="O1037" s="189">
        <v>420.94499999999999</v>
      </c>
      <c r="P1037" s="186">
        <v>5589.39</v>
      </c>
      <c r="Q1037" s="189">
        <v>46.96618687367117</v>
      </c>
      <c r="R1037" s="189">
        <v>3.5399119577494584</v>
      </c>
      <c r="S1037" s="189">
        <v>2899.8240000000014</v>
      </c>
      <c r="T1037" s="188">
        <v>1831.902</v>
      </c>
      <c r="U1037" s="187">
        <v>2.8503689842044331</v>
      </c>
      <c r="V1037" s="189">
        <v>75.959999999999994</v>
      </c>
      <c r="W1037" s="189">
        <v>0</v>
      </c>
      <c r="X1037" s="188">
        <v>1755.942</v>
      </c>
      <c r="Y1037" s="188">
        <v>445.63200000000001</v>
      </c>
      <c r="Z1037" s="186">
        <v>1296.384</v>
      </c>
      <c r="AA1037" s="186">
        <v>1296.384</v>
      </c>
      <c r="AB1037" s="186">
        <v>40.512</v>
      </c>
      <c r="AC1037" s="186">
        <v>64</v>
      </c>
      <c r="AD1037" s="188">
        <v>8.8600000000005821</v>
      </c>
      <c r="AE1037" s="189">
        <v>0</v>
      </c>
      <c r="AF1037" s="189">
        <v>0</v>
      </c>
      <c r="AG1037" s="189">
        <v>0</v>
      </c>
      <c r="AH1037" s="191">
        <v>1</v>
      </c>
      <c r="AI1037" s="186">
        <v>22401.98792</v>
      </c>
      <c r="AJ1037" s="192">
        <v>7501017381883</v>
      </c>
      <c r="AK1037" s="192">
        <v>0</v>
      </c>
      <c r="AL1037" s="76"/>
      <c r="AM1037" s="75">
        <v>90510</v>
      </c>
      <c r="AO1037" s="188">
        <v>15907.293666666665</v>
      </c>
      <c r="AP1037" s="188">
        <v>12046.624</v>
      </c>
      <c r="AQ1037" s="187">
        <v>57.364876190476188</v>
      </c>
      <c r="AR1037" s="188">
        <v>14957.802000000001</v>
      </c>
      <c r="AS1037" s="187">
        <v>54.375528271990994</v>
      </c>
      <c r="AT1037" s="188">
        <v>20717.454999999998</v>
      </c>
      <c r="AU1037" s="187">
        <v>78.941262801549499</v>
      </c>
      <c r="AV1037" s="188">
        <v>20219.283000000003</v>
      </c>
      <c r="AW1037" s="187">
        <v>79.004598905515337</v>
      </c>
      <c r="AX1037" s="188">
        <v>17280.902999999998</v>
      </c>
      <c r="AY1037" s="187">
        <v>58.712958917346114</v>
      </c>
      <c r="AZ1037" s="188">
        <v>19757.199000000001</v>
      </c>
      <c r="BA1037" s="187">
        <v>66.949998610658341</v>
      </c>
      <c r="BB1037" s="188">
        <v>24005.271000000001</v>
      </c>
      <c r="BC1037" s="187">
        <v>89.964123439652582</v>
      </c>
      <c r="BD1037" s="75"/>
      <c r="BE1037" s="75"/>
      <c r="BF1037" s="75"/>
      <c r="BI1037" s="194"/>
    </row>
    <row r="1038" spans="1:61" ht="11.25" customHeight="1" x14ac:dyDescent="0.3">
      <c r="A1038" s="184" t="s">
        <v>1723</v>
      </c>
      <c r="B1038" s="185">
        <v>0</v>
      </c>
      <c r="C1038" s="828">
        <v>90531</v>
      </c>
      <c r="D1038" s="284">
        <v>5029.96</v>
      </c>
      <c r="E1038" s="91">
        <v>8.7458277983884507</v>
      </c>
      <c r="F1038" s="186">
        <v>18000</v>
      </c>
      <c r="G1038" s="186">
        <v>18000</v>
      </c>
      <c r="H1038" s="186">
        <v>2982</v>
      </c>
      <c r="I1038" s="187">
        <v>16.566666666666666</v>
      </c>
      <c r="J1038" s="186">
        <v>18631.076526000001</v>
      </c>
      <c r="K1038" s="186">
        <v>17253.804154228299</v>
      </c>
      <c r="L1038" s="186">
        <v>2431.9049999999997</v>
      </c>
      <c r="M1038" s="186">
        <v>14.094891643962617</v>
      </c>
      <c r="N1038" s="188">
        <v>755.63199999999995</v>
      </c>
      <c r="O1038" s="189">
        <v>438.13</v>
      </c>
      <c r="P1038" s="186">
        <v>2559.9309999999996</v>
      </c>
      <c r="Q1038" s="189">
        <v>26.793062617899739</v>
      </c>
      <c r="R1038" s="189">
        <v>8.9850766146759167</v>
      </c>
      <c r="S1038" s="189">
        <v>5580.0550000000003</v>
      </c>
      <c r="T1038" s="188">
        <v>3618.2709999999997</v>
      </c>
      <c r="U1038" s="187">
        <v>6.2912578020307874</v>
      </c>
      <c r="V1038" s="189">
        <v>16.501000000000001</v>
      </c>
      <c r="W1038" s="189">
        <v>1366.1689999999999</v>
      </c>
      <c r="X1038" s="188">
        <v>2235.6009999999997</v>
      </c>
      <c r="Y1038" s="188">
        <v>1153.3630000000001</v>
      </c>
      <c r="Z1038" s="186">
        <v>1058.3399999999999</v>
      </c>
      <c r="AA1038" s="186">
        <v>642.40099999999995</v>
      </c>
      <c r="AB1038" s="186">
        <v>1308.6999999999998</v>
      </c>
      <c r="AC1038" s="186">
        <v>2300</v>
      </c>
      <c r="AD1038" s="188">
        <v>0.57000000000016371</v>
      </c>
      <c r="AE1038" s="189">
        <v>0</v>
      </c>
      <c r="AF1038" s="189">
        <v>0</v>
      </c>
      <c r="AG1038" s="189">
        <v>0</v>
      </c>
      <c r="AH1038" s="191">
        <v>2</v>
      </c>
      <c r="AI1038" s="186">
        <v>18863.52936</v>
      </c>
      <c r="AJ1038" s="192">
        <v>7501943485785</v>
      </c>
      <c r="AK1038" s="192">
        <v>0</v>
      </c>
      <c r="AL1038" s="76"/>
      <c r="AM1038" s="75">
        <v>90531</v>
      </c>
      <c r="AO1038" s="188">
        <v>15911.701999999999</v>
      </c>
      <c r="AP1038" s="188">
        <v>14602.244999999999</v>
      </c>
      <c r="AQ1038" s="187">
        <v>73.552554363007673</v>
      </c>
      <c r="AR1038" s="188">
        <v>14731.404999999999</v>
      </c>
      <c r="AS1038" s="187">
        <v>74.203142537738756</v>
      </c>
      <c r="AT1038" s="188">
        <v>18401.456000000002</v>
      </c>
      <c r="AU1038" s="187">
        <v>87.879092892260573</v>
      </c>
      <c r="AV1038" s="188">
        <v>12651.710000000001</v>
      </c>
      <c r="AW1038" s="187">
        <v>62.759426571198333</v>
      </c>
      <c r="AX1038" s="188">
        <v>14058.848</v>
      </c>
      <c r="AY1038" s="187">
        <v>68.638872871025825</v>
      </c>
      <c r="AZ1038" s="188">
        <v>14717.183000000001</v>
      </c>
      <c r="BA1038" s="187">
        <v>59.641494921397566</v>
      </c>
      <c r="BB1038" s="188">
        <v>18546.550999999996</v>
      </c>
      <c r="BC1038" s="187">
        <v>81.031272091135392</v>
      </c>
      <c r="BD1038" s="75"/>
      <c r="BE1038" s="75"/>
      <c r="BF1038" s="75"/>
      <c r="BI1038" s="194"/>
    </row>
    <row r="1039" spans="1:61" ht="11.25" customHeight="1" x14ac:dyDescent="0.3">
      <c r="A1039" s="184" t="s">
        <v>1724</v>
      </c>
      <c r="B1039" s="185">
        <v>0</v>
      </c>
      <c r="C1039" s="828">
        <v>90514</v>
      </c>
      <c r="D1039" s="284">
        <v>53.485999999999997</v>
      </c>
      <c r="E1039" s="91">
        <v>0.20318499678133262</v>
      </c>
      <c r="F1039" s="186">
        <v>0</v>
      </c>
      <c r="G1039" s="186">
        <v>0</v>
      </c>
      <c r="H1039" s="186">
        <v>0</v>
      </c>
      <c r="I1039" s="187">
        <v>0</v>
      </c>
      <c r="J1039" s="186">
        <v>0</v>
      </c>
      <c r="K1039" s="186">
        <v>7897.1382012366121</v>
      </c>
      <c r="L1039" s="186">
        <v>-3.42</v>
      </c>
      <c r="M1039" s="186">
        <v>-4.3306827268952471E-2</v>
      </c>
      <c r="N1039" s="188">
        <v>0</v>
      </c>
      <c r="O1039" s="189">
        <v>3931.221</v>
      </c>
      <c r="P1039" s="186">
        <v>3931.221</v>
      </c>
      <c r="Q1039" s="189">
        <v>0</v>
      </c>
      <c r="R1039" s="189">
        <v>0</v>
      </c>
      <c r="S1039" s="189">
        <v>56.905999999999999</v>
      </c>
      <c r="T1039" s="188">
        <v>123.47299999999998</v>
      </c>
      <c r="U1039" s="187">
        <v>0.46905472661222525</v>
      </c>
      <c r="V1039" s="189">
        <v>105.26499999999999</v>
      </c>
      <c r="W1039" s="189">
        <v>0</v>
      </c>
      <c r="X1039" s="188">
        <v>18.207999999999998</v>
      </c>
      <c r="Y1039" s="188">
        <v>0</v>
      </c>
      <c r="Z1039" s="186">
        <v>0</v>
      </c>
      <c r="AA1039" s="186">
        <v>0</v>
      </c>
      <c r="AB1039" s="186">
        <v>0</v>
      </c>
      <c r="AC1039" s="186">
        <v>0</v>
      </c>
      <c r="AD1039" s="188">
        <v>3.42</v>
      </c>
      <c r="AE1039" s="189">
        <v>0</v>
      </c>
      <c r="AF1039" s="189">
        <v>0</v>
      </c>
      <c r="AG1039" s="189">
        <v>0</v>
      </c>
      <c r="AH1039" s="191">
        <v>2</v>
      </c>
      <c r="AI1039" s="186">
        <v>0</v>
      </c>
      <c r="AJ1039" s="192">
        <v>7501943485785</v>
      </c>
      <c r="AK1039" s="192">
        <v>0</v>
      </c>
      <c r="AL1039" s="76"/>
      <c r="AM1039" s="75">
        <v>90514</v>
      </c>
      <c r="AO1039" s="188">
        <v>6265.6390000000001</v>
      </c>
      <c r="AP1039" s="188">
        <v>16919.788</v>
      </c>
      <c r="AQ1039" s="187">
        <v>0</v>
      </c>
      <c r="AR1039" s="188">
        <v>1877.7</v>
      </c>
      <c r="AS1039" s="187">
        <v>0</v>
      </c>
      <c r="AT1039" s="188">
        <v>-0.57099999999999995</v>
      </c>
      <c r="AU1039" s="187">
        <v>0</v>
      </c>
      <c r="AV1039" s="188">
        <v>-1.1399999999999999</v>
      </c>
      <c r="AW1039" s="187">
        <v>0</v>
      </c>
      <c r="AX1039" s="188">
        <v>608.26400000000001</v>
      </c>
      <c r="AY1039" s="187">
        <v>0</v>
      </c>
      <c r="AZ1039" s="188">
        <v>-6.26</v>
      </c>
      <c r="BA1039" s="187">
        <v>0</v>
      </c>
      <c r="BB1039" s="188">
        <v>1126.049</v>
      </c>
      <c r="BC1039" s="187">
        <v>0</v>
      </c>
      <c r="BD1039" s="75"/>
      <c r="BE1039" s="75"/>
      <c r="BF1039" s="75"/>
      <c r="BI1039" s="194"/>
    </row>
    <row r="1040" spans="1:61" ht="11.25" customHeight="1" x14ac:dyDescent="0.3">
      <c r="A1040" s="184" t="s">
        <v>1725</v>
      </c>
      <c r="B1040" s="185">
        <v>0</v>
      </c>
      <c r="C1040" s="828">
        <v>90532</v>
      </c>
      <c r="D1040" s="284">
        <v>2931.4880000000003</v>
      </c>
      <c r="E1040" s="91">
        <v>14.532652188865416</v>
      </c>
      <c r="F1040" s="186">
        <v>4000</v>
      </c>
      <c r="G1040" s="186">
        <v>4000</v>
      </c>
      <c r="H1040" s="186">
        <v>772</v>
      </c>
      <c r="I1040" s="187">
        <v>19.3</v>
      </c>
      <c r="J1040" s="186">
        <v>1932.81978</v>
      </c>
      <c r="K1040" s="186">
        <v>6051.5203183202284</v>
      </c>
      <c r="L1040" s="186">
        <v>1027.6129999999998</v>
      </c>
      <c r="M1040" s="186">
        <v>16.981071630694665</v>
      </c>
      <c r="N1040" s="188">
        <v>540.54999999999995</v>
      </c>
      <c r="O1040" s="189">
        <v>113.8</v>
      </c>
      <c r="P1040" s="186">
        <v>907.55499999999984</v>
      </c>
      <c r="Q1040" s="189">
        <v>100.1214919271987</v>
      </c>
      <c r="R1040" s="189">
        <v>41.533230790922481</v>
      </c>
      <c r="S1040" s="189">
        <v>2675.8750000000005</v>
      </c>
      <c r="T1040" s="188">
        <v>2379.558</v>
      </c>
      <c r="U1040" s="187">
        <v>11.796496788399683</v>
      </c>
      <c r="V1040" s="189">
        <v>774.97799999999995</v>
      </c>
      <c r="W1040" s="189">
        <v>253.20499999999998</v>
      </c>
      <c r="X1040" s="188">
        <v>1351.375</v>
      </c>
      <c r="Y1040" s="188">
        <v>1351.375</v>
      </c>
      <c r="Z1040" s="186">
        <v>0</v>
      </c>
      <c r="AA1040" s="186">
        <v>0</v>
      </c>
      <c r="AB1040" s="186">
        <v>0</v>
      </c>
      <c r="AC1040" s="186">
        <v>0</v>
      </c>
      <c r="AD1040" s="188">
        <v>0.57000000000016371</v>
      </c>
      <c r="AE1040" s="189">
        <v>0</v>
      </c>
      <c r="AF1040" s="189">
        <v>0</v>
      </c>
      <c r="AG1040" s="189">
        <v>0</v>
      </c>
      <c r="AH1040" s="191">
        <v>0</v>
      </c>
      <c r="AI1040" s="186">
        <v>2235.6744800000001</v>
      </c>
      <c r="AJ1040" s="192">
        <v>7501943485792</v>
      </c>
      <c r="AK1040" s="192">
        <v>0</v>
      </c>
      <c r="AL1040" s="76"/>
      <c r="AM1040" s="75">
        <v>90532</v>
      </c>
      <c r="AO1040" s="188">
        <v>5845.8973333333333</v>
      </c>
      <c r="AP1040" s="188">
        <v>5779.326</v>
      </c>
      <c r="AQ1040" s="187">
        <v>62.818760869565217</v>
      </c>
      <c r="AR1040" s="188">
        <v>1414.521</v>
      </c>
      <c r="AS1040" s="187">
        <v>16.641423529411764</v>
      </c>
      <c r="AT1040" s="188">
        <v>10343.844999999999</v>
      </c>
      <c r="AU1040" s="187">
        <v>151.19650719067442</v>
      </c>
      <c r="AV1040" s="188">
        <v>1431.0319999999999</v>
      </c>
      <c r="AW1040" s="187">
        <v>21.122751205546685</v>
      </c>
      <c r="AX1040" s="188">
        <v>1592.627</v>
      </c>
      <c r="AY1040" s="187">
        <v>20.662469633132563</v>
      </c>
      <c r="AZ1040" s="188">
        <v>4236.2020000000002</v>
      </c>
      <c r="BA1040" s="187">
        <v>56.293172984286244</v>
      </c>
      <c r="BB1040" s="188">
        <v>4692.5409999999993</v>
      </c>
      <c r="BC1040" s="187">
        <v>72.226829512309607</v>
      </c>
      <c r="BD1040" s="75"/>
      <c r="BE1040" s="75"/>
      <c r="BF1040" s="75"/>
      <c r="BI1040" s="194"/>
    </row>
    <row r="1041" spans="1:61" ht="11.25" customHeight="1" x14ac:dyDescent="0.3">
      <c r="A1041" s="333" t="s">
        <v>1726</v>
      </c>
      <c r="B1041" s="334">
        <v>0</v>
      </c>
      <c r="C1041" s="875">
        <v>90536</v>
      </c>
      <c r="D1041" s="390">
        <v>1E-4</v>
      </c>
      <c r="E1041" s="336">
        <v>0</v>
      </c>
      <c r="F1041" s="338">
        <v>0</v>
      </c>
      <c r="G1041" s="338">
        <v>0</v>
      </c>
      <c r="H1041" s="338">
        <v>0</v>
      </c>
      <c r="I1041" s="339">
        <v>0</v>
      </c>
      <c r="J1041" s="338">
        <v>0</v>
      </c>
      <c r="K1041" s="338">
        <v>0</v>
      </c>
      <c r="L1041" s="338">
        <v>0</v>
      </c>
      <c r="M1041" s="338">
        <v>0</v>
      </c>
      <c r="N1041" s="337">
        <v>0</v>
      </c>
      <c r="O1041" s="340">
        <v>0</v>
      </c>
      <c r="P1041" s="338">
        <v>0</v>
      </c>
      <c r="Q1041" s="340">
        <v>0</v>
      </c>
      <c r="R1041" s="340">
        <v>0</v>
      </c>
      <c r="S1041" s="340">
        <v>1E-4</v>
      </c>
      <c r="T1041" s="337">
        <v>0</v>
      </c>
      <c r="U1041" s="339">
        <v>0</v>
      </c>
      <c r="V1041" s="340">
        <v>0</v>
      </c>
      <c r="W1041" s="340">
        <v>0</v>
      </c>
      <c r="X1041" s="337">
        <v>0</v>
      </c>
      <c r="Y1041" s="337">
        <v>0</v>
      </c>
      <c r="Z1041" s="338">
        <v>0</v>
      </c>
      <c r="AA1041" s="338">
        <v>0</v>
      </c>
      <c r="AB1041" s="338">
        <v>0</v>
      </c>
      <c r="AC1041" s="338">
        <v>0</v>
      </c>
      <c r="AD1041" s="337">
        <v>0</v>
      </c>
      <c r="AE1041" s="340">
        <v>0</v>
      </c>
      <c r="AF1041" s="340">
        <v>0</v>
      </c>
      <c r="AG1041" s="340">
        <v>0</v>
      </c>
      <c r="AH1041" s="341">
        <v>0</v>
      </c>
      <c r="AI1041" s="186">
        <v>0</v>
      </c>
      <c r="AJ1041" s="192">
        <v>7501943486515</v>
      </c>
      <c r="AK1041" s="192">
        <v>0</v>
      </c>
      <c r="AL1041" s="76"/>
      <c r="AM1041" s="75">
        <v>90536</v>
      </c>
      <c r="AO1041" s="337">
        <v>0</v>
      </c>
      <c r="AP1041" s="337">
        <v>0</v>
      </c>
      <c r="AQ1041" s="339">
        <v>0</v>
      </c>
      <c r="AR1041" s="337">
        <v>0</v>
      </c>
      <c r="AS1041" s="339">
        <v>0</v>
      </c>
      <c r="AT1041" s="337">
        <v>0</v>
      </c>
      <c r="AU1041" s="339">
        <v>0</v>
      </c>
      <c r="AV1041" s="337">
        <v>0</v>
      </c>
      <c r="AW1041" s="339">
        <v>0</v>
      </c>
      <c r="AX1041" s="337">
        <v>0</v>
      </c>
      <c r="AY1041" s="339">
        <v>0</v>
      </c>
      <c r="AZ1041" s="337">
        <v>0</v>
      </c>
      <c r="BA1041" s="339">
        <v>0</v>
      </c>
      <c r="BB1041" s="337">
        <v>0</v>
      </c>
      <c r="BC1041" s="339">
        <v>0</v>
      </c>
      <c r="BD1041" s="75"/>
      <c r="BE1041" s="75"/>
      <c r="BF1041" s="75"/>
      <c r="BI1041" s="194"/>
    </row>
    <row r="1042" spans="1:61" ht="11.25" customHeight="1" x14ac:dyDescent="0.3">
      <c r="A1042" s="333" t="s">
        <v>1727</v>
      </c>
      <c r="B1042" s="334">
        <v>0</v>
      </c>
      <c r="C1042" s="875">
        <v>92617</v>
      </c>
      <c r="D1042" s="390">
        <v>624.96699999999998</v>
      </c>
      <c r="E1042" s="336">
        <v>0</v>
      </c>
      <c r="F1042" s="338">
        <v>0</v>
      </c>
      <c r="G1042" s="338">
        <v>0</v>
      </c>
      <c r="H1042" s="338">
        <v>0</v>
      </c>
      <c r="I1042" s="339">
        <v>0</v>
      </c>
      <c r="J1042" s="338">
        <v>0</v>
      </c>
      <c r="K1042" s="338">
        <v>0</v>
      </c>
      <c r="L1042" s="338">
        <v>0</v>
      </c>
      <c r="M1042" s="338">
        <v>0</v>
      </c>
      <c r="N1042" s="337">
        <v>0</v>
      </c>
      <c r="O1042" s="340">
        <v>0</v>
      </c>
      <c r="P1042" s="338">
        <v>0</v>
      </c>
      <c r="Q1042" s="340">
        <v>0</v>
      </c>
      <c r="R1042" s="340">
        <v>0</v>
      </c>
      <c r="S1042" s="340">
        <v>624.96699999999998</v>
      </c>
      <c r="T1042" s="337">
        <v>624.96699999999998</v>
      </c>
      <c r="U1042" s="339">
        <v>0</v>
      </c>
      <c r="V1042" s="340">
        <v>0</v>
      </c>
      <c r="W1042" s="340">
        <v>0</v>
      </c>
      <c r="X1042" s="337">
        <v>624.96699999999998</v>
      </c>
      <c r="Y1042" s="337">
        <v>0</v>
      </c>
      <c r="Z1042" s="338">
        <v>0</v>
      </c>
      <c r="AA1042" s="338">
        <v>0</v>
      </c>
      <c r="AB1042" s="338">
        <v>0</v>
      </c>
      <c r="AC1042" s="338">
        <v>0</v>
      </c>
      <c r="AD1042" s="337">
        <v>0</v>
      </c>
      <c r="AE1042" s="340">
        <v>0</v>
      </c>
      <c r="AF1042" s="340">
        <v>0</v>
      </c>
      <c r="AG1042" s="340">
        <v>0</v>
      </c>
      <c r="AH1042" s="341">
        <v>0</v>
      </c>
      <c r="AI1042" s="186">
        <v>0</v>
      </c>
      <c r="AJ1042" s="192">
        <v>7501943487826</v>
      </c>
      <c r="AK1042" s="192">
        <v>0</v>
      </c>
      <c r="AL1042" s="76"/>
      <c r="AM1042" s="75">
        <v>92617</v>
      </c>
      <c r="AO1042" s="337">
        <v>0</v>
      </c>
      <c r="AP1042" s="337">
        <v>0</v>
      </c>
      <c r="AQ1042" s="339">
        <v>0</v>
      </c>
      <c r="AR1042" s="337">
        <v>0</v>
      </c>
      <c r="AS1042" s="339">
        <v>0</v>
      </c>
      <c r="AT1042" s="337">
        <v>0</v>
      </c>
      <c r="AU1042" s="339">
        <v>0</v>
      </c>
      <c r="AV1042" s="337">
        <v>0</v>
      </c>
      <c r="AW1042" s="339">
        <v>0</v>
      </c>
      <c r="AX1042" s="337">
        <v>0</v>
      </c>
      <c r="AY1042" s="339">
        <v>0</v>
      </c>
      <c r="AZ1042" s="337">
        <v>0</v>
      </c>
      <c r="BA1042" s="339">
        <v>0</v>
      </c>
      <c r="BB1042" s="337">
        <v>0</v>
      </c>
      <c r="BC1042" s="339">
        <v>0</v>
      </c>
      <c r="BD1042" s="75"/>
      <c r="BE1042" s="75"/>
      <c r="BF1042" s="75"/>
      <c r="BI1042" s="194"/>
    </row>
    <row r="1043" spans="1:61" ht="11.25" customHeight="1" x14ac:dyDescent="0.3">
      <c r="A1043" s="333" t="s">
        <v>1728</v>
      </c>
      <c r="B1043" s="334">
        <v>0</v>
      </c>
      <c r="C1043" s="875">
        <v>90477</v>
      </c>
      <c r="D1043" s="390">
        <v>533.61899999999991</v>
      </c>
      <c r="E1043" s="336">
        <v>109.8094158580405</v>
      </c>
      <c r="F1043" s="338">
        <v>0</v>
      </c>
      <c r="G1043" s="338">
        <v>0</v>
      </c>
      <c r="H1043" s="338">
        <v>0</v>
      </c>
      <c r="I1043" s="339">
        <v>0</v>
      </c>
      <c r="J1043" s="338">
        <v>34.641351</v>
      </c>
      <c r="K1043" s="338">
        <v>145.78503924194962</v>
      </c>
      <c r="L1043" s="338">
        <v>0</v>
      </c>
      <c r="M1043" s="338">
        <v>0</v>
      </c>
      <c r="N1043" s="337">
        <v>0</v>
      </c>
      <c r="O1043" s="340">
        <v>0</v>
      </c>
      <c r="P1043" s="338">
        <v>189.9</v>
      </c>
      <c r="Q1043" s="340">
        <v>548.18878166732009</v>
      </c>
      <c r="R1043" s="340">
        <v>462.12314294555074</v>
      </c>
      <c r="S1043" s="340">
        <v>533.61899999999991</v>
      </c>
      <c r="T1043" s="337">
        <v>532.98599999999999</v>
      </c>
      <c r="U1043" s="339">
        <v>109.67915557825636</v>
      </c>
      <c r="V1043" s="340">
        <v>210.15600000000001</v>
      </c>
      <c r="W1043" s="340">
        <v>189.9</v>
      </c>
      <c r="X1043" s="337">
        <v>132.92999999999998</v>
      </c>
      <c r="Y1043" s="337">
        <v>0</v>
      </c>
      <c r="Z1043" s="338">
        <v>0</v>
      </c>
      <c r="AA1043" s="338">
        <v>0</v>
      </c>
      <c r="AB1043" s="338">
        <v>0</v>
      </c>
      <c r="AC1043" s="338">
        <v>0</v>
      </c>
      <c r="AD1043" s="337">
        <v>0</v>
      </c>
      <c r="AE1043" s="340">
        <v>0</v>
      </c>
      <c r="AF1043" s="340">
        <v>0</v>
      </c>
      <c r="AG1043" s="340">
        <v>0</v>
      </c>
      <c r="AH1043" s="341">
        <v>0</v>
      </c>
      <c r="AI1043" s="186">
        <v>0</v>
      </c>
      <c r="AJ1043" s="192">
        <v>7501943486867</v>
      </c>
      <c r="AK1043" s="192">
        <v>0</v>
      </c>
      <c r="AM1043" s="75">
        <v>90477</v>
      </c>
      <c r="AO1043" s="337">
        <v>19.413333333333334</v>
      </c>
      <c r="AP1043" s="337">
        <v>0</v>
      </c>
      <c r="AQ1043" s="339">
        <v>0</v>
      </c>
      <c r="AR1043" s="337">
        <v>56.97</v>
      </c>
      <c r="AS1043" s="339">
        <v>230.52027130402939</v>
      </c>
      <c r="AT1043" s="337">
        <v>1.27</v>
      </c>
      <c r="AU1043" s="339">
        <v>4.2333333333333334</v>
      </c>
      <c r="AV1043" s="337">
        <v>-9.5</v>
      </c>
      <c r="AW1043" s="339">
        <v>-38.414663240887435</v>
      </c>
      <c r="AX1043" s="337">
        <v>189.89999999999998</v>
      </c>
      <c r="AY1043" s="339">
        <v>379.79999999999995</v>
      </c>
      <c r="AZ1043" s="337">
        <v>6.33</v>
      </c>
      <c r="BA1043" s="339">
        <v>46.036363636363639</v>
      </c>
      <c r="BB1043" s="337">
        <v>-1.27</v>
      </c>
      <c r="BC1043" s="339">
        <v>0</v>
      </c>
      <c r="BD1043" s="75"/>
      <c r="BE1043" s="75"/>
      <c r="BI1043" s="194"/>
    </row>
    <row r="1044" spans="1:61" ht="11.25" customHeight="1" x14ac:dyDescent="0.3">
      <c r="A1044" s="333" t="s">
        <v>1729</v>
      </c>
      <c r="B1044" s="334">
        <v>0</v>
      </c>
      <c r="C1044" s="875">
        <v>90517</v>
      </c>
      <c r="D1044" s="390">
        <v>1E-4</v>
      </c>
      <c r="E1044" s="336">
        <v>0</v>
      </c>
      <c r="F1044" s="338">
        <v>0</v>
      </c>
      <c r="G1044" s="338">
        <v>0</v>
      </c>
      <c r="H1044" s="338">
        <v>0</v>
      </c>
      <c r="I1044" s="339">
        <v>0</v>
      </c>
      <c r="J1044" s="338">
        <v>0</v>
      </c>
      <c r="K1044" s="338">
        <v>0</v>
      </c>
      <c r="L1044" s="338">
        <v>0</v>
      </c>
      <c r="M1044" s="338">
        <v>0</v>
      </c>
      <c r="N1044" s="337">
        <v>0</v>
      </c>
      <c r="O1044" s="340">
        <v>0</v>
      </c>
      <c r="P1044" s="338">
        <v>0</v>
      </c>
      <c r="Q1044" s="340">
        <v>0</v>
      </c>
      <c r="R1044" s="340">
        <v>0</v>
      </c>
      <c r="S1044" s="340">
        <v>1E-4</v>
      </c>
      <c r="T1044" s="337">
        <v>0</v>
      </c>
      <c r="U1044" s="339">
        <v>0</v>
      </c>
      <c r="V1044" s="340">
        <v>0</v>
      </c>
      <c r="W1044" s="340">
        <v>0</v>
      </c>
      <c r="X1044" s="337">
        <v>0</v>
      </c>
      <c r="Y1044" s="337">
        <v>0</v>
      </c>
      <c r="Z1044" s="338">
        <v>0</v>
      </c>
      <c r="AA1044" s="338">
        <v>0</v>
      </c>
      <c r="AB1044" s="338">
        <v>0</v>
      </c>
      <c r="AC1044" s="338">
        <v>0</v>
      </c>
      <c r="AD1044" s="337">
        <v>0</v>
      </c>
      <c r="AE1044" s="340">
        <v>0</v>
      </c>
      <c r="AF1044" s="340">
        <v>0</v>
      </c>
      <c r="AG1044" s="340">
        <v>0</v>
      </c>
      <c r="AH1044" s="341">
        <v>0</v>
      </c>
      <c r="AI1044" s="186">
        <v>0</v>
      </c>
      <c r="AJ1044" s="192">
        <v>7501943482593</v>
      </c>
      <c r="AK1044" s="192">
        <v>0</v>
      </c>
      <c r="AM1044" s="75">
        <v>90517</v>
      </c>
      <c r="AO1044" s="337">
        <v>0</v>
      </c>
      <c r="AP1044" s="337">
        <v>0</v>
      </c>
      <c r="AQ1044" s="339">
        <v>0</v>
      </c>
      <c r="AR1044" s="337">
        <v>0</v>
      </c>
      <c r="AS1044" s="339">
        <v>0</v>
      </c>
      <c r="AT1044" s="337">
        <v>0</v>
      </c>
      <c r="AU1044" s="339">
        <v>0</v>
      </c>
      <c r="AV1044" s="337">
        <v>0</v>
      </c>
      <c r="AW1044" s="339">
        <v>0</v>
      </c>
      <c r="AX1044" s="337">
        <v>0</v>
      </c>
      <c r="AY1044" s="339">
        <v>0</v>
      </c>
      <c r="AZ1044" s="337">
        <v>0</v>
      </c>
      <c r="BA1044" s="339">
        <v>0</v>
      </c>
      <c r="BB1044" s="337">
        <v>0</v>
      </c>
      <c r="BC1044" s="339">
        <v>0</v>
      </c>
      <c r="BD1044" s="75"/>
      <c r="BE1044" s="75"/>
      <c r="BI1044" s="194"/>
    </row>
    <row r="1045" spans="1:61" ht="11.25" customHeight="1" x14ac:dyDescent="0.3">
      <c r="A1045" s="333" t="s">
        <v>1730</v>
      </c>
      <c r="B1045" s="334">
        <v>0</v>
      </c>
      <c r="C1045" s="875">
        <v>90605</v>
      </c>
      <c r="D1045" s="390">
        <v>1E-4</v>
      </c>
      <c r="E1045" s="336">
        <v>0</v>
      </c>
      <c r="F1045" s="338">
        <v>0</v>
      </c>
      <c r="G1045" s="338">
        <v>0</v>
      </c>
      <c r="H1045" s="338">
        <v>0</v>
      </c>
      <c r="I1045" s="339">
        <v>0</v>
      </c>
      <c r="J1045" s="338">
        <v>0</v>
      </c>
      <c r="K1045" s="338">
        <v>0</v>
      </c>
      <c r="L1045" s="338">
        <v>0</v>
      </c>
      <c r="M1045" s="338">
        <v>0</v>
      </c>
      <c r="N1045" s="337">
        <v>0</v>
      </c>
      <c r="O1045" s="340">
        <v>0</v>
      </c>
      <c r="P1045" s="338">
        <v>0</v>
      </c>
      <c r="Q1045" s="340">
        <v>0</v>
      </c>
      <c r="R1045" s="340">
        <v>0</v>
      </c>
      <c r="S1045" s="340">
        <v>1E-4</v>
      </c>
      <c r="T1045" s="337">
        <v>0</v>
      </c>
      <c r="U1045" s="339">
        <v>0</v>
      </c>
      <c r="V1045" s="340">
        <v>0</v>
      </c>
      <c r="W1045" s="340">
        <v>0</v>
      </c>
      <c r="X1045" s="337">
        <v>0</v>
      </c>
      <c r="Y1045" s="337">
        <v>0</v>
      </c>
      <c r="Z1045" s="338">
        <v>0</v>
      </c>
      <c r="AA1045" s="338">
        <v>0</v>
      </c>
      <c r="AB1045" s="338">
        <v>0</v>
      </c>
      <c r="AC1045" s="338">
        <v>0</v>
      </c>
      <c r="AD1045" s="337">
        <v>0</v>
      </c>
      <c r="AE1045" s="340">
        <v>0</v>
      </c>
      <c r="AF1045" s="340">
        <v>0</v>
      </c>
      <c r="AG1045" s="340">
        <v>0</v>
      </c>
      <c r="AH1045" s="341">
        <v>0</v>
      </c>
      <c r="AI1045" s="186">
        <v>0</v>
      </c>
      <c r="AJ1045" s="192">
        <v>7506425610174</v>
      </c>
      <c r="AK1045" s="192">
        <v>0</v>
      </c>
      <c r="AM1045" s="75">
        <v>90605</v>
      </c>
      <c r="AO1045" s="337">
        <v>0</v>
      </c>
      <c r="AP1045" s="337">
        <v>0</v>
      </c>
      <c r="AQ1045" s="339">
        <v>0</v>
      </c>
      <c r="AR1045" s="337">
        <v>0</v>
      </c>
      <c r="AS1045" s="339">
        <v>0</v>
      </c>
      <c r="AT1045" s="337">
        <v>0</v>
      </c>
      <c r="AU1045" s="339">
        <v>0</v>
      </c>
      <c r="AV1045" s="337">
        <v>0</v>
      </c>
      <c r="AW1045" s="339">
        <v>0</v>
      </c>
      <c r="AX1045" s="337">
        <v>0</v>
      </c>
      <c r="AY1045" s="339">
        <v>0</v>
      </c>
      <c r="AZ1045" s="337">
        <v>0</v>
      </c>
      <c r="BA1045" s="339">
        <v>0</v>
      </c>
      <c r="BB1045" s="337">
        <v>0</v>
      </c>
      <c r="BC1045" s="339">
        <v>0</v>
      </c>
      <c r="BD1045" s="75"/>
      <c r="BE1045" s="75"/>
      <c r="BI1045" s="194"/>
    </row>
    <row r="1046" spans="1:61" ht="11.25" customHeight="1" x14ac:dyDescent="0.3">
      <c r="A1046" s="344" t="s">
        <v>1731</v>
      </c>
      <c r="B1046" s="345">
        <v>0</v>
      </c>
      <c r="C1046" s="873">
        <v>90459</v>
      </c>
      <c r="D1046" s="389">
        <v>3477.1460000000002</v>
      </c>
      <c r="E1046" s="347">
        <v>50.957332871654543</v>
      </c>
      <c r="F1046" s="348">
        <v>8500</v>
      </c>
      <c r="G1046" s="348">
        <v>8500</v>
      </c>
      <c r="H1046" s="348">
        <v>0</v>
      </c>
      <c r="I1046" s="349">
        <v>0</v>
      </c>
      <c r="J1046" s="348">
        <v>2413.25</v>
      </c>
      <c r="K1046" s="348">
        <v>2047.092618892261</v>
      </c>
      <c r="L1046" s="348">
        <v>-12.65</v>
      </c>
      <c r="M1046" s="348">
        <v>-0.61794956824402347</v>
      </c>
      <c r="N1046" s="350">
        <v>0</v>
      </c>
      <c r="O1046" s="351">
        <v>0</v>
      </c>
      <c r="P1046" s="348">
        <v>0</v>
      </c>
      <c r="Q1046" s="351">
        <v>-0.52418937117994402</v>
      </c>
      <c r="R1046" s="351">
        <v>43.382940018647055</v>
      </c>
      <c r="S1046" s="351">
        <v>3489.7960000000003</v>
      </c>
      <c r="T1046" s="350">
        <v>3487.6860000000001</v>
      </c>
      <c r="U1046" s="349">
        <v>51.111795838831426</v>
      </c>
      <c r="V1046" s="351">
        <v>71.671999999999997</v>
      </c>
      <c r="W1046" s="351">
        <v>0</v>
      </c>
      <c r="X1046" s="350">
        <v>3416.0140000000001</v>
      </c>
      <c r="Y1046" s="350">
        <v>499.596</v>
      </c>
      <c r="Z1046" s="348">
        <v>0</v>
      </c>
      <c r="AA1046" s="348">
        <v>0</v>
      </c>
      <c r="AB1046" s="348">
        <v>0</v>
      </c>
      <c r="AC1046" s="348">
        <v>0</v>
      </c>
      <c r="AD1046" s="350">
        <v>12.65</v>
      </c>
      <c r="AE1046" s="351">
        <v>0</v>
      </c>
      <c r="AF1046" s="351">
        <v>0</v>
      </c>
      <c r="AG1046" s="351">
        <v>0</v>
      </c>
      <c r="AH1046" s="352">
        <v>0</v>
      </c>
      <c r="AI1046" s="186">
        <v>0</v>
      </c>
      <c r="AJ1046" s="192">
        <v>32884146970</v>
      </c>
      <c r="AK1046" s="192">
        <v>0</v>
      </c>
      <c r="AM1046" s="75">
        <v>90459</v>
      </c>
      <c r="AO1046" s="350">
        <v>6455.3973333333333</v>
      </c>
      <c r="AP1046" s="350">
        <v>4531.1499999999996</v>
      </c>
      <c r="AQ1046" s="349">
        <v>129.46142857142857</v>
      </c>
      <c r="AR1046" s="350">
        <v>-421.60400000000004</v>
      </c>
      <c r="AS1046" s="349">
        <v>-3.444477124183007</v>
      </c>
      <c r="AT1046" s="350">
        <v>15256.646000000001</v>
      </c>
      <c r="AU1046" s="349">
        <v>173.37097727272729</v>
      </c>
      <c r="AV1046" s="350">
        <v>17646.07</v>
      </c>
      <c r="AW1046" s="349">
        <v>185.74810526315787</v>
      </c>
      <c r="AX1046" s="350">
        <v>10002.462</v>
      </c>
      <c r="AY1046" s="349">
        <v>158.76923809523808</v>
      </c>
      <c r="AZ1046" s="350">
        <v>1432.386</v>
      </c>
      <c r="BA1046" s="349">
        <v>0</v>
      </c>
      <c r="BB1046" s="350">
        <v>0</v>
      </c>
      <c r="BC1046" s="349">
        <v>0</v>
      </c>
      <c r="BD1046" s="75"/>
      <c r="BE1046" s="75"/>
      <c r="BI1046" s="194"/>
    </row>
    <row r="1047" spans="1:61" ht="11.25" customHeight="1" x14ac:dyDescent="0.3">
      <c r="A1047" s="344" t="s">
        <v>1732</v>
      </c>
      <c r="B1047" s="345">
        <v>0</v>
      </c>
      <c r="C1047" s="873">
        <v>90461</v>
      </c>
      <c r="D1047" s="389">
        <v>627.13</v>
      </c>
      <c r="E1047" s="347">
        <v>5.0479442026495525</v>
      </c>
      <c r="F1047" s="348">
        <v>8500</v>
      </c>
      <c r="G1047" s="348">
        <v>8500</v>
      </c>
      <c r="H1047" s="348">
        <v>0</v>
      </c>
      <c r="I1047" s="349">
        <v>0</v>
      </c>
      <c r="J1047" s="348">
        <v>3989.25</v>
      </c>
      <c r="K1047" s="348">
        <v>3727.0419887218654</v>
      </c>
      <c r="L1047" s="348">
        <v>0</v>
      </c>
      <c r="M1047" s="348">
        <v>0</v>
      </c>
      <c r="N1047" s="350">
        <v>0</v>
      </c>
      <c r="O1047" s="351">
        <v>0</v>
      </c>
      <c r="P1047" s="348">
        <v>0</v>
      </c>
      <c r="Q1047" s="351">
        <v>0</v>
      </c>
      <c r="R1047" s="351">
        <v>4.7161496521902606</v>
      </c>
      <c r="S1047" s="351">
        <v>627.13</v>
      </c>
      <c r="T1047" s="350">
        <v>641.88600000000008</v>
      </c>
      <c r="U1047" s="349">
        <v>5.1667193603589547</v>
      </c>
      <c r="V1047" s="351">
        <v>40.052</v>
      </c>
      <c r="W1047" s="351">
        <v>0</v>
      </c>
      <c r="X1047" s="350">
        <v>601.83400000000006</v>
      </c>
      <c r="Y1047" s="350">
        <v>423.70800000000003</v>
      </c>
      <c r="Z1047" s="348">
        <v>0</v>
      </c>
      <c r="AA1047" s="348">
        <v>0</v>
      </c>
      <c r="AB1047" s="348">
        <v>0</v>
      </c>
      <c r="AC1047" s="348">
        <v>0</v>
      </c>
      <c r="AD1047" s="350">
        <v>0</v>
      </c>
      <c r="AE1047" s="351">
        <v>0</v>
      </c>
      <c r="AF1047" s="351">
        <v>0</v>
      </c>
      <c r="AG1047" s="351">
        <v>0</v>
      </c>
      <c r="AH1047" s="352">
        <v>0</v>
      </c>
      <c r="AI1047" s="186">
        <v>0</v>
      </c>
      <c r="AJ1047" s="192">
        <v>32884146970</v>
      </c>
      <c r="AK1047" s="192">
        <v>0</v>
      </c>
      <c r="AM1047" s="75">
        <v>90461</v>
      </c>
      <c r="AO1047" s="350">
        <v>4185.0813333333335</v>
      </c>
      <c r="AP1047" s="350">
        <v>6108.9800000000005</v>
      </c>
      <c r="AQ1047" s="349">
        <v>244.35920000000002</v>
      </c>
      <c r="AR1047" s="350">
        <v>1075.08</v>
      </c>
      <c r="AS1047" s="349">
        <v>15.358285714285714</v>
      </c>
      <c r="AT1047" s="350">
        <v>5371.1840000000002</v>
      </c>
      <c r="AU1047" s="349">
        <v>70.673473684210535</v>
      </c>
      <c r="AV1047" s="350">
        <v>11971.338</v>
      </c>
      <c r="AW1047" s="349">
        <v>126.01408421052631</v>
      </c>
      <c r="AX1047" s="350">
        <v>8659.6720000000005</v>
      </c>
      <c r="AY1047" s="349">
        <v>273.86691967109425</v>
      </c>
      <c r="AZ1047" s="350">
        <v>1.054</v>
      </c>
      <c r="BA1047" s="349">
        <v>0</v>
      </c>
      <c r="BB1047" s="350">
        <v>0</v>
      </c>
      <c r="BC1047" s="349">
        <v>0</v>
      </c>
      <c r="BD1047" s="75"/>
      <c r="BE1047" s="75"/>
      <c r="BI1047" s="194"/>
    </row>
    <row r="1048" spans="1:61" ht="11.25" customHeight="1" x14ac:dyDescent="0.3">
      <c r="A1048" s="344" t="s">
        <v>1733</v>
      </c>
      <c r="B1048" s="345">
        <v>0</v>
      </c>
      <c r="C1048" s="873">
        <v>90610</v>
      </c>
      <c r="D1048" s="389">
        <v>1E-4</v>
      </c>
      <c r="E1048" s="347">
        <v>0</v>
      </c>
      <c r="F1048" s="348">
        <v>0</v>
      </c>
      <c r="G1048" s="348">
        <v>0</v>
      </c>
      <c r="H1048" s="348">
        <v>0</v>
      </c>
      <c r="I1048" s="349">
        <v>0</v>
      </c>
      <c r="J1048" s="348">
        <v>0</v>
      </c>
      <c r="K1048" s="348">
        <v>0</v>
      </c>
      <c r="L1048" s="348">
        <v>0</v>
      </c>
      <c r="M1048" s="348">
        <v>0</v>
      </c>
      <c r="N1048" s="350">
        <v>0</v>
      </c>
      <c r="O1048" s="351">
        <v>0</v>
      </c>
      <c r="P1048" s="348">
        <v>0</v>
      </c>
      <c r="Q1048" s="351">
        <v>0</v>
      </c>
      <c r="R1048" s="351">
        <v>0</v>
      </c>
      <c r="S1048" s="351">
        <v>1E-4</v>
      </c>
      <c r="T1048" s="350">
        <v>0</v>
      </c>
      <c r="U1048" s="349">
        <v>0</v>
      </c>
      <c r="V1048" s="351">
        <v>0</v>
      </c>
      <c r="W1048" s="351">
        <v>0</v>
      </c>
      <c r="X1048" s="350">
        <v>0</v>
      </c>
      <c r="Y1048" s="350">
        <v>0</v>
      </c>
      <c r="Z1048" s="348">
        <v>0</v>
      </c>
      <c r="AA1048" s="348">
        <v>0</v>
      </c>
      <c r="AB1048" s="348">
        <v>0</v>
      </c>
      <c r="AC1048" s="348">
        <v>0</v>
      </c>
      <c r="AD1048" s="350">
        <v>0</v>
      </c>
      <c r="AE1048" s="351">
        <v>0</v>
      </c>
      <c r="AF1048" s="351">
        <v>0</v>
      </c>
      <c r="AG1048" s="351">
        <v>0</v>
      </c>
      <c r="AH1048" s="352">
        <v>0</v>
      </c>
      <c r="AI1048" s="186">
        <v>0</v>
      </c>
      <c r="AJ1048" s="192">
        <v>7506425610532</v>
      </c>
      <c r="AK1048" s="192">
        <v>0</v>
      </c>
      <c r="AM1048" s="75">
        <v>90610</v>
      </c>
      <c r="AO1048" s="350">
        <v>0</v>
      </c>
      <c r="AP1048" s="350">
        <v>0</v>
      </c>
      <c r="AQ1048" s="349">
        <v>0</v>
      </c>
      <c r="AR1048" s="350">
        <v>0</v>
      </c>
      <c r="AS1048" s="349">
        <v>0</v>
      </c>
      <c r="AT1048" s="350">
        <v>0</v>
      </c>
      <c r="AU1048" s="349">
        <v>0</v>
      </c>
      <c r="AV1048" s="350">
        <v>0</v>
      </c>
      <c r="AW1048" s="349">
        <v>0</v>
      </c>
      <c r="AX1048" s="350">
        <v>0</v>
      </c>
      <c r="AY1048" s="349">
        <v>0</v>
      </c>
      <c r="AZ1048" s="350">
        <v>0</v>
      </c>
      <c r="BA1048" s="349">
        <v>0</v>
      </c>
      <c r="BB1048" s="350">
        <v>0</v>
      </c>
      <c r="BC1048" s="349">
        <v>0</v>
      </c>
      <c r="BD1048" s="75"/>
      <c r="BE1048" s="75"/>
      <c r="BI1048" s="194"/>
    </row>
    <row r="1049" spans="1:61" ht="11.25" customHeight="1" x14ac:dyDescent="0.3">
      <c r="A1049" s="344" t="s">
        <v>1734</v>
      </c>
      <c r="B1049" s="345">
        <v>0</v>
      </c>
      <c r="C1049" s="895">
        <v>90506</v>
      </c>
      <c r="D1049" s="389">
        <v>110.495</v>
      </c>
      <c r="E1049" s="347">
        <v>3.7375766634749987</v>
      </c>
      <c r="F1049" s="348">
        <v>1000</v>
      </c>
      <c r="G1049" s="348">
        <v>1000</v>
      </c>
      <c r="H1049" s="348">
        <v>0</v>
      </c>
      <c r="I1049" s="349">
        <v>0</v>
      </c>
      <c r="J1049" s="348">
        <v>612.54999999999995</v>
      </c>
      <c r="K1049" s="348">
        <v>886.89819593373375</v>
      </c>
      <c r="L1049" s="348">
        <v>5.0000000000000001E-3</v>
      </c>
      <c r="M1049" s="348">
        <v>5.6376256293271161E-4</v>
      </c>
      <c r="N1049" s="350">
        <v>892.98</v>
      </c>
      <c r="O1049" s="351">
        <v>45.1</v>
      </c>
      <c r="P1049" s="348">
        <v>938.08</v>
      </c>
      <c r="Q1049" s="351">
        <v>153.14423312382664</v>
      </c>
      <c r="R1049" s="351">
        <v>5.4113133621745177</v>
      </c>
      <c r="S1049" s="351">
        <v>110.49000000000001</v>
      </c>
      <c r="T1049" s="350">
        <v>110.495</v>
      </c>
      <c r="U1049" s="349">
        <v>3.7375766634749987</v>
      </c>
      <c r="V1049" s="351">
        <v>0</v>
      </c>
      <c r="W1049" s="351">
        <v>0</v>
      </c>
      <c r="X1049" s="350">
        <v>110.495</v>
      </c>
      <c r="Y1049" s="350">
        <v>0</v>
      </c>
      <c r="Z1049" s="348">
        <v>0</v>
      </c>
      <c r="AA1049" s="348">
        <v>0</v>
      </c>
      <c r="AB1049" s="348">
        <v>0</v>
      </c>
      <c r="AC1049" s="348">
        <v>0</v>
      </c>
      <c r="AD1049" s="350">
        <v>11.27</v>
      </c>
      <c r="AE1049" s="351">
        <v>0</v>
      </c>
      <c r="AF1049" s="351">
        <v>0</v>
      </c>
      <c r="AG1049" s="351">
        <v>0</v>
      </c>
      <c r="AH1049" s="352">
        <v>0</v>
      </c>
      <c r="AI1049" s="186">
        <v>325.51479999999998</v>
      </c>
      <c r="AJ1049" s="192">
        <v>7501017381517</v>
      </c>
      <c r="AK1049" s="192">
        <v>0</v>
      </c>
      <c r="AM1049" s="75">
        <v>90506</v>
      </c>
      <c r="AO1049" s="350">
        <v>174.08500000000001</v>
      </c>
      <c r="AP1049" s="350">
        <v>133.04499999999999</v>
      </c>
      <c r="AQ1049" s="349">
        <v>25.550720909687136</v>
      </c>
      <c r="AR1049" s="350">
        <v>-35.632999999999996</v>
      </c>
      <c r="AS1049" s="349">
        <v>-6.8431646298236064</v>
      </c>
      <c r="AT1049" s="350">
        <v>424.84300000000002</v>
      </c>
      <c r="AU1049" s="349">
        <v>95.468436055373644</v>
      </c>
      <c r="AV1049" s="350">
        <v>462.73400000000004</v>
      </c>
      <c r="AW1049" s="349">
        <v>92.546800000000005</v>
      </c>
      <c r="AX1049" s="350">
        <v>271.05500000000001</v>
      </c>
      <c r="AY1049" s="349">
        <v>44.362520458265145</v>
      </c>
      <c r="AZ1049" s="350">
        <v>517.29600000000005</v>
      </c>
      <c r="BA1049" s="349">
        <v>117.76533260483542</v>
      </c>
      <c r="BB1049" s="350">
        <v>193.47899999999998</v>
      </c>
      <c r="BC1049" s="349">
        <v>26.038840439276484</v>
      </c>
      <c r="BD1049" s="75"/>
      <c r="BE1049" s="75"/>
      <c r="BI1049" s="194"/>
    </row>
    <row r="1050" spans="1:61" s="77" customFormat="1" ht="11.25" customHeight="1" x14ac:dyDescent="0.2">
      <c r="A1050" s="184" t="s">
        <v>1735</v>
      </c>
      <c r="B1050" s="185">
        <v>0</v>
      </c>
      <c r="C1050" s="828">
        <v>90507</v>
      </c>
      <c r="D1050" s="284">
        <v>119.536</v>
      </c>
      <c r="E1050" s="91">
        <v>4.251225083360322</v>
      </c>
      <c r="F1050" s="186">
        <v>2000</v>
      </c>
      <c r="G1050" s="186">
        <v>2000</v>
      </c>
      <c r="H1050" s="186">
        <v>0</v>
      </c>
      <c r="I1050" s="187">
        <v>0</v>
      </c>
      <c r="J1050" s="186">
        <v>1654.8967740000001</v>
      </c>
      <c r="K1050" s="186">
        <v>843.54037475838197</v>
      </c>
      <c r="L1050" s="186">
        <v>0.496</v>
      </c>
      <c r="M1050" s="186">
        <v>5.8799793684098517E-2</v>
      </c>
      <c r="N1050" s="188">
        <v>394.81599999999997</v>
      </c>
      <c r="O1050" s="189">
        <v>496</v>
      </c>
      <c r="P1050" s="186">
        <v>890.81600000000003</v>
      </c>
      <c r="Q1050" s="189">
        <v>53.859069278722274</v>
      </c>
      <c r="R1050" s="189">
        <v>2.1579593700990558</v>
      </c>
      <c r="S1050" s="189">
        <v>119.04</v>
      </c>
      <c r="T1050" s="188">
        <v>119.04</v>
      </c>
      <c r="U1050" s="187">
        <v>4.233585145255093</v>
      </c>
      <c r="V1050" s="189">
        <v>0</v>
      </c>
      <c r="W1050" s="189">
        <v>0</v>
      </c>
      <c r="X1050" s="188">
        <v>119.04</v>
      </c>
      <c r="Y1050" s="188">
        <v>0</v>
      </c>
      <c r="Z1050" s="186">
        <v>0</v>
      </c>
      <c r="AA1050" s="186">
        <v>0</v>
      </c>
      <c r="AB1050" s="186">
        <v>0</v>
      </c>
      <c r="AC1050" s="186">
        <v>0</v>
      </c>
      <c r="AD1050" s="188">
        <v>0</v>
      </c>
      <c r="AE1050" s="189">
        <v>0</v>
      </c>
      <c r="AF1050" s="189">
        <v>0</v>
      </c>
      <c r="AG1050" s="189">
        <v>0</v>
      </c>
      <c r="AH1050" s="191">
        <v>0</v>
      </c>
      <c r="AI1050" s="186">
        <v>929.02575999999999</v>
      </c>
      <c r="AJ1050" s="192">
        <v>7501017381852</v>
      </c>
      <c r="AK1050" s="192">
        <v>0</v>
      </c>
      <c r="AL1050" s="226"/>
      <c r="AM1050" s="75">
        <v>90507</v>
      </c>
      <c r="AN1050" s="76"/>
      <c r="AO1050" s="188">
        <v>498.97200000000004</v>
      </c>
      <c r="AP1050" s="188">
        <v>26.78</v>
      </c>
      <c r="AQ1050" s="187">
        <v>2.1785665337841551</v>
      </c>
      <c r="AR1050" s="188">
        <v>455.81599999999997</v>
      </c>
      <c r="AS1050" s="187">
        <v>37.080861955315839</v>
      </c>
      <c r="AT1050" s="188">
        <v>1014.32</v>
      </c>
      <c r="AU1050" s="187">
        <v>68.227817641041739</v>
      </c>
      <c r="AV1050" s="188">
        <v>912.13599999999997</v>
      </c>
      <c r="AW1050" s="187">
        <v>50.67422222222222</v>
      </c>
      <c r="AX1050" s="188">
        <v>451.84799999999996</v>
      </c>
      <c r="AY1050" s="187">
        <v>45.184799999999996</v>
      </c>
      <c r="AZ1050" s="188">
        <v>1358.54</v>
      </c>
      <c r="BA1050" s="187">
        <v>104.43077869167499</v>
      </c>
      <c r="BB1050" s="188">
        <v>730.60199999999998</v>
      </c>
      <c r="BC1050" s="187">
        <v>57.167605633802822</v>
      </c>
      <c r="BD1050" s="75"/>
      <c r="BE1050" s="75"/>
      <c r="BF1050" s="56"/>
      <c r="BI1050" s="194"/>
    </row>
    <row r="1051" spans="1:61" s="77" customFormat="1" ht="11.25" customHeight="1" x14ac:dyDescent="0.2">
      <c r="A1051" s="228" t="s">
        <v>119</v>
      </c>
      <c r="B1051" s="229">
        <v>0</v>
      </c>
      <c r="C1051" s="864"/>
      <c r="D1051" s="330">
        <v>43037.01249999999</v>
      </c>
      <c r="E1051" s="231">
        <v>5.8739127010680514</v>
      </c>
      <c r="F1051" s="232">
        <v>253000</v>
      </c>
      <c r="G1051" s="232">
        <v>253000</v>
      </c>
      <c r="H1051" s="232">
        <v>35608</v>
      </c>
      <c r="I1051" s="233">
        <v>14.074308300395257</v>
      </c>
      <c r="J1051" s="232">
        <v>214268.58663799998</v>
      </c>
      <c r="K1051" s="232">
        <v>219804.14771319935</v>
      </c>
      <c r="L1051" s="232">
        <v>30485.543000000001</v>
      </c>
      <c r="M1051" s="232">
        <v>13.8694120730504</v>
      </c>
      <c r="N1051" s="234">
        <v>38084.399000000005</v>
      </c>
      <c r="O1051" s="235">
        <v>13050.081999999999</v>
      </c>
      <c r="P1051" s="232">
        <v>58355.103000000003</v>
      </c>
      <c r="Q1051" s="235">
        <v>41.46228217302496</v>
      </c>
      <c r="R1051" s="235">
        <v>6.7428646805838905</v>
      </c>
      <c r="S1051" s="235">
        <v>48159.469499999977</v>
      </c>
      <c r="T1051" s="234">
        <v>43522.564999999995</v>
      </c>
      <c r="U1051" s="233">
        <v>5.9401834022879694</v>
      </c>
      <c r="V1051" s="235">
        <v>2663.2540000000004</v>
      </c>
      <c r="W1051" s="235">
        <v>7220.6219999999994</v>
      </c>
      <c r="X1051" s="235">
        <v>33638.689000000006</v>
      </c>
      <c r="Y1051" s="234">
        <v>8996.6710000000003</v>
      </c>
      <c r="Z1051" s="232">
        <v>7454.3040000000001</v>
      </c>
      <c r="AA1051" s="232">
        <v>4130.125</v>
      </c>
      <c r="AB1051" s="232">
        <v>1349.2119999999998</v>
      </c>
      <c r="AC1051" s="232">
        <v>2364</v>
      </c>
      <c r="AD1051" s="234">
        <v>146.89999999999969</v>
      </c>
      <c r="AE1051" s="235">
        <v>0</v>
      </c>
      <c r="AF1051" s="235">
        <v>0</v>
      </c>
      <c r="AG1051" s="235">
        <v>0</v>
      </c>
      <c r="AH1051" s="235">
        <v>0</v>
      </c>
      <c r="AI1051" s="225">
        <v>220154.51015999995</v>
      </c>
      <c r="AJ1051" s="192">
        <v>0</v>
      </c>
      <c r="AK1051" s="192">
        <v>0</v>
      </c>
      <c r="AL1051" s="226"/>
      <c r="AM1051" s="75">
        <v>0</v>
      </c>
      <c r="AN1051" s="76"/>
      <c r="AO1051" s="234">
        <v>0</v>
      </c>
      <c r="AP1051" s="234">
        <v>0</v>
      </c>
      <c r="AQ1051" s="233">
        <v>0</v>
      </c>
      <c r="AR1051" s="234">
        <v>0</v>
      </c>
      <c r="AS1051" s="233">
        <v>0</v>
      </c>
      <c r="AT1051" s="234">
        <v>0</v>
      </c>
      <c r="AU1051" s="233">
        <v>0</v>
      </c>
      <c r="AV1051" s="234">
        <v>0</v>
      </c>
      <c r="AW1051" s="233">
        <v>0</v>
      </c>
      <c r="AX1051" s="234">
        <v>0</v>
      </c>
      <c r="AY1051" s="233">
        <v>0</v>
      </c>
      <c r="AZ1051" s="234">
        <v>0</v>
      </c>
      <c r="BA1051" s="233">
        <v>0</v>
      </c>
      <c r="BB1051" s="234">
        <v>0</v>
      </c>
      <c r="BC1051" s="233">
        <v>0</v>
      </c>
      <c r="BD1051" s="75"/>
      <c r="BE1051" s="75"/>
      <c r="BF1051" s="56"/>
      <c r="BI1051" s="194"/>
    </row>
    <row r="1052" spans="1:61" ht="11.25" customHeight="1" x14ac:dyDescent="0.3">
      <c r="A1052" s="236" t="s">
        <v>41</v>
      </c>
      <c r="B1052" s="237">
        <v>0</v>
      </c>
      <c r="C1052" s="865"/>
      <c r="D1052" s="331"/>
      <c r="E1052" s="239">
        <v>0</v>
      </c>
      <c r="F1052" s="240"/>
      <c r="G1052" s="223">
        <v>8161.2903225806449</v>
      </c>
      <c r="H1052" s="222">
        <v>4855.8570844129281</v>
      </c>
      <c r="I1052" s="241"/>
      <c r="J1052" s="240"/>
      <c r="K1052" s="240"/>
      <c r="L1052" s="240"/>
      <c r="M1052" s="240">
        <v>0</v>
      </c>
      <c r="N1052" s="242"/>
      <c r="O1052" s="243"/>
      <c r="P1052" s="240">
        <v>0</v>
      </c>
      <c r="Q1052" s="243">
        <v>0</v>
      </c>
      <c r="R1052" s="243">
        <v>0</v>
      </c>
      <c r="S1052" s="243"/>
      <c r="T1052" s="242"/>
      <c r="U1052" s="241">
        <v>0</v>
      </c>
      <c r="V1052" s="243"/>
      <c r="W1052" s="243"/>
      <c r="X1052" s="242">
        <v>0</v>
      </c>
      <c r="Y1052" s="242"/>
      <c r="Z1052" s="240"/>
      <c r="AA1052" s="240"/>
      <c r="AB1052" s="240"/>
      <c r="AC1052" s="240"/>
      <c r="AD1052" s="242"/>
      <c r="AE1052" s="243"/>
      <c r="AF1052" s="243"/>
      <c r="AG1052" s="243"/>
      <c r="AH1052" s="243">
        <v>0</v>
      </c>
      <c r="AI1052" s="225"/>
      <c r="AJ1052" s="192">
        <v>0</v>
      </c>
      <c r="AK1052" s="192">
        <v>0</v>
      </c>
      <c r="AM1052" s="75">
        <v>0</v>
      </c>
      <c r="AO1052" s="242">
        <v>0</v>
      </c>
      <c r="AP1052" s="242">
        <v>0</v>
      </c>
      <c r="AQ1052" s="241">
        <v>0</v>
      </c>
      <c r="AR1052" s="242">
        <v>0</v>
      </c>
      <c r="AS1052" s="241">
        <v>0</v>
      </c>
      <c r="AT1052" s="242">
        <v>0</v>
      </c>
      <c r="AU1052" s="241">
        <v>0</v>
      </c>
      <c r="AV1052" s="242">
        <v>0</v>
      </c>
      <c r="AW1052" s="241">
        <v>0</v>
      </c>
      <c r="AX1052" s="242">
        <v>0</v>
      </c>
      <c r="AY1052" s="241">
        <v>0</v>
      </c>
      <c r="AZ1052" s="242">
        <v>0</v>
      </c>
      <c r="BA1052" s="241">
        <v>0</v>
      </c>
      <c r="BB1052" s="242">
        <v>0</v>
      </c>
      <c r="BC1052" s="241">
        <v>0</v>
      </c>
      <c r="BD1052" s="75"/>
      <c r="BE1052" s="75"/>
      <c r="BI1052" s="194"/>
    </row>
    <row r="1053" spans="1:61" ht="11.25" customHeight="1" x14ac:dyDescent="0.3">
      <c r="A1053" s="244" t="s">
        <v>118</v>
      </c>
      <c r="B1053" s="245">
        <v>0</v>
      </c>
      <c r="C1053" s="858">
        <v>91050</v>
      </c>
      <c r="D1053" s="365">
        <v>1E-4</v>
      </c>
      <c r="E1053" s="247">
        <v>0</v>
      </c>
      <c r="F1053" s="248">
        <v>0</v>
      </c>
      <c r="G1053" s="248">
        <v>0</v>
      </c>
      <c r="H1053" s="248">
        <v>0</v>
      </c>
      <c r="I1053" s="249">
        <v>0</v>
      </c>
      <c r="J1053" s="248">
        <v>0</v>
      </c>
      <c r="K1053" s="248">
        <v>0</v>
      </c>
      <c r="L1053" s="248">
        <v>0</v>
      </c>
      <c r="M1053" s="248">
        <v>0</v>
      </c>
      <c r="N1053" s="190">
        <v>0</v>
      </c>
      <c r="O1053" s="250">
        <v>0</v>
      </c>
      <c r="P1053" s="248">
        <v>0</v>
      </c>
      <c r="Q1053" s="250">
        <v>0</v>
      </c>
      <c r="R1053" s="250">
        <v>0</v>
      </c>
      <c r="S1053" s="250">
        <v>1E-4</v>
      </c>
      <c r="T1053" s="190">
        <v>0</v>
      </c>
      <c r="U1053" s="249">
        <v>0</v>
      </c>
      <c r="V1053" s="250">
        <v>0</v>
      </c>
      <c r="W1053" s="250">
        <v>0</v>
      </c>
      <c r="X1053" s="190">
        <v>0</v>
      </c>
      <c r="Y1053" s="190">
        <v>0</v>
      </c>
      <c r="Z1053" s="248">
        <v>0</v>
      </c>
      <c r="AA1053" s="248">
        <v>0</v>
      </c>
      <c r="AB1053" s="248">
        <v>0</v>
      </c>
      <c r="AC1053" s="248">
        <v>0</v>
      </c>
      <c r="AD1053" s="190">
        <v>0</v>
      </c>
      <c r="AE1053" s="250">
        <v>0</v>
      </c>
      <c r="AF1053" s="250">
        <v>0</v>
      </c>
      <c r="AG1053" s="250">
        <v>0</v>
      </c>
      <c r="AH1053" s="251">
        <v>0</v>
      </c>
      <c r="AI1053" s="186">
        <v>0</v>
      </c>
      <c r="AJ1053" s="192">
        <v>7501017364596</v>
      </c>
      <c r="AK1053" s="192" t="s">
        <v>262</v>
      </c>
      <c r="AM1053" s="75">
        <v>91050</v>
      </c>
      <c r="AO1053" s="188">
        <v>0</v>
      </c>
      <c r="AP1053" s="188">
        <v>0</v>
      </c>
      <c r="AQ1053" s="187">
        <v>0</v>
      </c>
      <c r="AR1053" s="188">
        <v>0</v>
      </c>
      <c r="AS1053" s="187">
        <v>0</v>
      </c>
      <c r="AT1053" s="188">
        <v>0</v>
      </c>
      <c r="AU1053" s="187">
        <v>0</v>
      </c>
      <c r="AV1053" s="188">
        <v>0</v>
      </c>
      <c r="AW1053" s="187">
        <v>0</v>
      </c>
      <c r="AX1053" s="188">
        <v>0</v>
      </c>
      <c r="AY1053" s="187">
        <v>0</v>
      </c>
      <c r="AZ1053" s="188">
        <v>0</v>
      </c>
      <c r="BA1053" s="187">
        <v>0</v>
      </c>
      <c r="BB1053" s="188">
        <v>0</v>
      </c>
      <c r="BC1053" s="187">
        <v>0</v>
      </c>
      <c r="BD1053" s="75"/>
      <c r="BE1053" s="75"/>
      <c r="BI1053" s="194"/>
    </row>
    <row r="1054" spans="1:61" ht="11.25" customHeight="1" x14ac:dyDescent="0.3">
      <c r="A1054" s="333" t="s">
        <v>1736</v>
      </c>
      <c r="B1054" s="334">
        <v>0</v>
      </c>
      <c r="C1054" s="829">
        <v>91201</v>
      </c>
      <c r="D1054" s="390">
        <v>34619.343000000008</v>
      </c>
      <c r="E1054" s="336">
        <v>38.128429457762778</v>
      </c>
      <c r="F1054" s="338">
        <v>26200</v>
      </c>
      <c r="G1054" s="338">
        <v>26200</v>
      </c>
      <c r="H1054" s="338">
        <v>7481.1210000000001</v>
      </c>
      <c r="I1054" s="339">
        <v>28.553896946564887</v>
      </c>
      <c r="J1054" s="338">
        <v>30235</v>
      </c>
      <c r="K1054" s="338">
        <v>27239</v>
      </c>
      <c r="L1054" s="338">
        <v>4129.6389999999992</v>
      </c>
      <c r="M1054" s="338">
        <v>15.160758471309515</v>
      </c>
      <c r="N1054" s="337">
        <v>270.59899999999999</v>
      </c>
      <c r="O1054" s="340">
        <v>5149.378999999999</v>
      </c>
      <c r="P1054" s="338">
        <v>6553.0279999999993</v>
      </c>
      <c r="Q1054" s="340">
        <v>35.332121713246231</v>
      </c>
      <c r="R1054" s="340">
        <v>37.675698693567071</v>
      </c>
      <c r="S1054" s="340">
        <v>37970.825000000012</v>
      </c>
      <c r="T1054" s="337">
        <v>36570.855000000003</v>
      </c>
      <c r="U1054" s="339">
        <v>40.277750651639195</v>
      </c>
      <c r="V1054" s="340">
        <v>4414.8960000000006</v>
      </c>
      <c r="W1054" s="340">
        <v>1133.05</v>
      </c>
      <c r="X1054" s="337">
        <v>31022.909000000003</v>
      </c>
      <c r="Y1054" s="337">
        <v>19051.235999999997</v>
      </c>
      <c r="Z1054" s="338">
        <v>405.23200000000003</v>
      </c>
      <c r="AA1054" s="338">
        <v>7.9980000000000002</v>
      </c>
      <c r="AB1054" s="338">
        <v>31.991999999999997</v>
      </c>
      <c r="AC1054" s="338">
        <v>24</v>
      </c>
      <c r="AD1054" s="337">
        <v>206.61000000000058</v>
      </c>
      <c r="AE1054" s="340">
        <v>0</v>
      </c>
      <c r="AF1054" s="340">
        <v>0</v>
      </c>
      <c r="AG1054" s="340">
        <v>0</v>
      </c>
      <c r="AH1054" s="341">
        <v>2</v>
      </c>
      <c r="AI1054" s="186">
        <v>30235</v>
      </c>
      <c r="AJ1054" s="192">
        <v>7506425602759</v>
      </c>
      <c r="AK1054" s="192" t="s">
        <v>262</v>
      </c>
      <c r="AM1054" s="75">
        <v>91201</v>
      </c>
      <c r="AO1054" s="188">
        <v>32265.278999999999</v>
      </c>
      <c r="AP1054" s="188">
        <v>27206.527999999998</v>
      </c>
      <c r="AQ1054" s="187">
        <v>75.784200557103048</v>
      </c>
      <c r="AR1054" s="188">
        <v>28494.223000000005</v>
      </c>
      <c r="AS1054" s="187">
        <v>76.289753681392241</v>
      </c>
      <c r="AT1054" s="188">
        <v>41095.086000000003</v>
      </c>
      <c r="AU1054" s="187">
        <v>136.07193801529752</v>
      </c>
      <c r="AV1054" s="188">
        <v>28238.281000000003</v>
      </c>
      <c r="AW1054" s="187">
        <v>101.54002517080187</v>
      </c>
      <c r="AX1054" s="188">
        <v>32233.262999999995</v>
      </c>
      <c r="AY1054" s="187">
        <v>106.87421419098142</v>
      </c>
      <c r="AZ1054" s="188">
        <v>33759.574000000001</v>
      </c>
      <c r="BA1054" s="187">
        <v>101.99267069486405</v>
      </c>
      <c r="BB1054" s="188">
        <v>27015.924999999999</v>
      </c>
      <c r="BC1054" s="187">
        <v>81.471426417370324</v>
      </c>
      <c r="BD1054" s="75"/>
      <c r="BE1054" s="75"/>
      <c r="BI1054" s="194"/>
    </row>
    <row r="1055" spans="1:61" ht="11.25" customHeight="1" x14ac:dyDescent="0.3">
      <c r="A1055" s="184" t="s">
        <v>1737</v>
      </c>
      <c r="B1055" s="185">
        <v>0</v>
      </c>
      <c r="C1055" s="858">
        <v>91053</v>
      </c>
      <c r="D1055" s="284">
        <v>1E-4</v>
      </c>
      <c r="E1055" s="91">
        <v>0</v>
      </c>
      <c r="F1055" s="186">
        <v>0</v>
      </c>
      <c r="G1055" s="186">
        <v>0</v>
      </c>
      <c r="H1055" s="186">
        <v>0</v>
      </c>
      <c r="I1055" s="187">
        <v>0</v>
      </c>
      <c r="J1055" s="186">
        <v>0</v>
      </c>
      <c r="K1055" s="186">
        <v>0</v>
      </c>
      <c r="L1055" s="186">
        <v>0</v>
      </c>
      <c r="M1055" s="186">
        <v>0</v>
      </c>
      <c r="N1055" s="188">
        <v>0</v>
      </c>
      <c r="O1055" s="189">
        <v>0</v>
      </c>
      <c r="P1055" s="186">
        <v>0</v>
      </c>
      <c r="Q1055" s="189">
        <v>0</v>
      </c>
      <c r="R1055" s="189">
        <v>0</v>
      </c>
      <c r="S1055" s="189">
        <v>1E-4</v>
      </c>
      <c r="T1055" s="188">
        <v>0</v>
      </c>
      <c r="U1055" s="187">
        <v>0</v>
      </c>
      <c r="V1055" s="189">
        <v>0</v>
      </c>
      <c r="W1055" s="189">
        <v>0</v>
      </c>
      <c r="X1055" s="188">
        <v>0</v>
      </c>
      <c r="Y1055" s="188">
        <v>0</v>
      </c>
      <c r="Z1055" s="186">
        <v>0</v>
      </c>
      <c r="AA1055" s="186">
        <v>0</v>
      </c>
      <c r="AB1055" s="186">
        <v>0</v>
      </c>
      <c r="AC1055" s="186">
        <v>0</v>
      </c>
      <c r="AD1055" s="188">
        <v>0</v>
      </c>
      <c r="AE1055" s="189">
        <v>0</v>
      </c>
      <c r="AF1055" s="189">
        <v>0</v>
      </c>
      <c r="AG1055" s="189">
        <v>0</v>
      </c>
      <c r="AH1055" s="191">
        <v>0</v>
      </c>
      <c r="AI1055" s="186">
        <v>0</v>
      </c>
      <c r="AJ1055" s="192">
        <v>7501017377633</v>
      </c>
      <c r="AK1055" s="192">
        <v>91204</v>
      </c>
      <c r="AM1055" s="75">
        <v>91053</v>
      </c>
      <c r="AO1055" s="188">
        <v>0</v>
      </c>
      <c r="AP1055" s="188">
        <v>0</v>
      </c>
      <c r="AQ1055" s="187">
        <v>0</v>
      </c>
      <c r="AR1055" s="188">
        <v>0</v>
      </c>
      <c r="AS1055" s="187">
        <v>0</v>
      </c>
      <c r="AT1055" s="188">
        <v>0</v>
      </c>
      <c r="AU1055" s="187">
        <v>0</v>
      </c>
      <c r="AV1055" s="188">
        <v>0</v>
      </c>
      <c r="AW1055" s="187">
        <v>0</v>
      </c>
      <c r="AX1055" s="188">
        <v>0</v>
      </c>
      <c r="AY1055" s="187">
        <v>0</v>
      </c>
      <c r="AZ1055" s="188">
        <v>0</v>
      </c>
      <c r="BA1055" s="187">
        <v>0</v>
      </c>
      <c r="BB1055" s="188">
        <v>0</v>
      </c>
      <c r="BC1055" s="187">
        <v>0</v>
      </c>
      <c r="BD1055" s="75"/>
      <c r="BE1055" s="75"/>
      <c r="BI1055" s="194"/>
    </row>
    <row r="1056" spans="1:61" ht="11.25" customHeight="1" x14ac:dyDescent="0.3">
      <c r="A1056" s="184" t="s">
        <v>1738</v>
      </c>
      <c r="B1056" s="185">
        <v>0</v>
      </c>
      <c r="C1056" s="828">
        <v>91204</v>
      </c>
      <c r="D1056" s="284">
        <v>672</v>
      </c>
      <c r="E1056" s="91">
        <v>0</v>
      </c>
      <c r="F1056" s="186">
        <v>0</v>
      </c>
      <c r="G1056" s="186">
        <v>0</v>
      </c>
      <c r="H1056" s="186">
        <v>0</v>
      </c>
      <c r="I1056" s="187">
        <v>0</v>
      </c>
      <c r="J1056" s="186">
        <v>0</v>
      </c>
      <c r="K1056" s="186">
        <v>0</v>
      </c>
      <c r="L1056" s="186">
        <v>0</v>
      </c>
      <c r="M1056" s="186">
        <v>0</v>
      </c>
      <c r="N1056" s="188">
        <v>0</v>
      </c>
      <c r="O1056" s="189">
        <v>0</v>
      </c>
      <c r="P1056" s="186">
        <v>0</v>
      </c>
      <c r="Q1056" s="189">
        <v>0</v>
      </c>
      <c r="R1056" s="189">
        <v>0</v>
      </c>
      <c r="S1056" s="189">
        <v>672</v>
      </c>
      <c r="T1056" s="188">
        <v>672</v>
      </c>
      <c r="U1056" s="187">
        <v>0</v>
      </c>
      <c r="V1056" s="189">
        <v>0</v>
      </c>
      <c r="W1056" s="189">
        <v>0</v>
      </c>
      <c r="X1056" s="188">
        <v>672</v>
      </c>
      <c r="Y1056" s="188">
        <v>0</v>
      </c>
      <c r="Z1056" s="186">
        <v>0</v>
      </c>
      <c r="AA1056" s="186">
        <v>0</v>
      </c>
      <c r="AB1056" s="186">
        <v>0</v>
      </c>
      <c r="AC1056" s="186">
        <v>0</v>
      </c>
      <c r="AD1056" s="188">
        <v>0</v>
      </c>
      <c r="AE1056" s="189">
        <v>0</v>
      </c>
      <c r="AF1056" s="189">
        <v>0</v>
      </c>
      <c r="AG1056" s="189">
        <v>0</v>
      </c>
      <c r="AH1056" s="191">
        <v>2</v>
      </c>
      <c r="AI1056" s="186">
        <v>0</v>
      </c>
      <c r="AJ1056" s="192">
        <v>7501017377633</v>
      </c>
      <c r="AK1056" s="192" t="s">
        <v>262</v>
      </c>
      <c r="AM1056" s="75">
        <v>91204</v>
      </c>
      <c r="AO1056" s="188">
        <v>0</v>
      </c>
      <c r="AP1056" s="188">
        <v>0</v>
      </c>
      <c r="AQ1056" s="187">
        <v>0</v>
      </c>
      <c r="AR1056" s="188">
        <v>0</v>
      </c>
      <c r="AS1056" s="187">
        <v>0</v>
      </c>
      <c r="AT1056" s="188">
        <v>0</v>
      </c>
      <c r="AU1056" s="187">
        <v>0</v>
      </c>
      <c r="AV1056" s="188">
        <v>0</v>
      </c>
      <c r="AW1056" s="187">
        <v>0</v>
      </c>
      <c r="AX1056" s="188">
        <v>-192</v>
      </c>
      <c r="AY1056" s="187">
        <v>0</v>
      </c>
      <c r="AZ1056" s="188">
        <v>4592</v>
      </c>
      <c r="BA1056" s="187">
        <v>114.8</v>
      </c>
      <c r="BB1056" s="188">
        <v>4528</v>
      </c>
      <c r="BC1056" s="187">
        <v>60.373333333333335</v>
      </c>
      <c r="BD1056" s="75"/>
      <c r="BE1056" s="75"/>
      <c r="BI1056" s="194"/>
    </row>
    <row r="1057" spans="1:61" ht="11.25" customHeight="1" x14ac:dyDescent="0.3">
      <c r="A1057" s="184" t="s">
        <v>1738</v>
      </c>
      <c r="B1057" s="185">
        <v>0</v>
      </c>
      <c r="C1057" s="828">
        <v>91211</v>
      </c>
      <c r="D1057" s="284">
        <v>17700</v>
      </c>
      <c r="E1057" s="91">
        <v>15.171428571428571</v>
      </c>
      <c r="F1057" s="186">
        <v>30000</v>
      </c>
      <c r="G1057" s="186">
        <v>30000</v>
      </c>
      <c r="H1057" s="186">
        <v>720</v>
      </c>
      <c r="I1057" s="187">
        <v>2.4</v>
      </c>
      <c r="J1057" s="186">
        <v>42000</v>
      </c>
      <c r="K1057" s="186">
        <v>35000</v>
      </c>
      <c r="L1057" s="186">
        <v>3465</v>
      </c>
      <c r="M1057" s="186">
        <v>9.9</v>
      </c>
      <c r="N1057" s="188">
        <v>0</v>
      </c>
      <c r="O1057" s="189">
        <v>0</v>
      </c>
      <c r="P1057" s="186">
        <v>0</v>
      </c>
      <c r="Q1057" s="189">
        <v>8.25</v>
      </c>
      <c r="R1057" s="189">
        <v>10.682142857142857</v>
      </c>
      <c r="S1057" s="189">
        <v>14955</v>
      </c>
      <c r="T1057" s="188">
        <v>14445</v>
      </c>
      <c r="U1057" s="187">
        <v>12.381428571428572</v>
      </c>
      <c r="V1057" s="189">
        <v>0</v>
      </c>
      <c r="W1057" s="189">
        <v>0</v>
      </c>
      <c r="X1057" s="188">
        <v>14445</v>
      </c>
      <c r="Y1057" s="188">
        <v>7275</v>
      </c>
      <c r="Z1057" s="186">
        <v>540</v>
      </c>
      <c r="AA1057" s="186">
        <v>0</v>
      </c>
      <c r="AB1057" s="186">
        <v>0</v>
      </c>
      <c r="AC1057" s="186">
        <v>0</v>
      </c>
      <c r="AD1057" s="188">
        <v>60</v>
      </c>
      <c r="AE1057" s="189">
        <v>0</v>
      </c>
      <c r="AF1057" s="189">
        <v>0</v>
      </c>
      <c r="AG1057" s="189">
        <v>0</v>
      </c>
      <c r="AH1057" s="191">
        <v>0</v>
      </c>
      <c r="AI1057" s="186">
        <v>35000</v>
      </c>
      <c r="AJ1057" s="192">
        <v>7501017377633</v>
      </c>
      <c r="AK1057" s="192" t="s">
        <v>262</v>
      </c>
      <c r="AM1057" s="75">
        <v>91211</v>
      </c>
      <c r="AO1057" s="188">
        <v>35665</v>
      </c>
      <c r="AP1057" s="188">
        <v>37275</v>
      </c>
      <c r="AQ1057" s="187">
        <v>93.1875</v>
      </c>
      <c r="AR1057" s="188">
        <v>35805</v>
      </c>
      <c r="AS1057" s="187">
        <v>89.512499999999989</v>
      </c>
      <c r="AT1057" s="188">
        <v>33915</v>
      </c>
      <c r="AU1057" s="187">
        <v>95.535211267605632</v>
      </c>
      <c r="AV1057" s="188">
        <v>32805</v>
      </c>
      <c r="AW1057" s="187">
        <v>86.328947368421055</v>
      </c>
      <c r="AX1057" s="188">
        <v>32580</v>
      </c>
      <c r="AY1057" s="187">
        <v>85.73684210526315</v>
      </c>
      <c r="AZ1057" s="188">
        <v>37320</v>
      </c>
      <c r="BA1057" s="187">
        <v>98.210526315789465</v>
      </c>
      <c r="BB1057" s="188">
        <v>27660</v>
      </c>
      <c r="BC1057" s="187">
        <v>68.296296296296305</v>
      </c>
      <c r="BD1057" s="75"/>
      <c r="BE1057" s="75"/>
      <c r="BI1057" s="194"/>
    </row>
    <row r="1058" spans="1:61" ht="11.25" customHeight="1" x14ac:dyDescent="0.3">
      <c r="A1058" s="184" t="s">
        <v>1739</v>
      </c>
      <c r="B1058" s="185">
        <v>0</v>
      </c>
      <c r="C1058" s="828">
        <v>91209</v>
      </c>
      <c r="D1058" s="284">
        <v>3240</v>
      </c>
      <c r="E1058" s="91">
        <v>27.771428571428572</v>
      </c>
      <c r="F1058" s="186">
        <v>3000</v>
      </c>
      <c r="G1058" s="186">
        <v>3000</v>
      </c>
      <c r="H1058" s="186">
        <v>0</v>
      </c>
      <c r="I1058" s="187">
        <v>0</v>
      </c>
      <c r="J1058" s="186">
        <v>4500</v>
      </c>
      <c r="K1058" s="186">
        <v>3500</v>
      </c>
      <c r="L1058" s="186">
        <v>855</v>
      </c>
      <c r="M1058" s="186">
        <v>24.428571428571427</v>
      </c>
      <c r="N1058" s="188">
        <v>0</v>
      </c>
      <c r="O1058" s="189">
        <v>0</v>
      </c>
      <c r="P1058" s="186">
        <v>0</v>
      </c>
      <c r="Q1058" s="189">
        <v>19</v>
      </c>
      <c r="R1058" s="189">
        <v>15.9</v>
      </c>
      <c r="S1058" s="189">
        <v>2385</v>
      </c>
      <c r="T1058" s="188">
        <v>2385</v>
      </c>
      <c r="U1058" s="187">
        <v>20.442857142857143</v>
      </c>
      <c r="V1058" s="189">
        <v>0</v>
      </c>
      <c r="W1058" s="189">
        <v>0</v>
      </c>
      <c r="X1058" s="188">
        <v>2385</v>
      </c>
      <c r="Y1058" s="188">
        <v>120</v>
      </c>
      <c r="Z1058" s="186">
        <v>45</v>
      </c>
      <c r="AA1058" s="186">
        <v>0</v>
      </c>
      <c r="AB1058" s="186">
        <v>0</v>
      </c>
      <c r="AC1058" s="186">
        <v>0</v>
      </c>
      <c r="AD1058" s="188">
        <v>0</v>
      </c>
      <c r="AE1058" s="189">
        <v>0</v>
      </c>
      <c r="AF1058" s="189">
        <v>0</v>
      </c>
      <c r="AG1058" s="189">
        <v>0</v>
      </c>
      <c r="AH1058" s="191">
        <v>0</v>
      </c>
      <c r="AI1058" s="186">
        <v>4000</v>
      </c>
      <c r="AJ1058" s="192">
        <v>7501017377633</v>
      </c>
      <c r="AK1058" s="192" t="s">
        <v>262</v>
      </c>
      <c r="AM1058" s="75">
        <v>91209</v>
      </c>
      <c r="AO1058" s="188">
        <v>2835</v>
      </c>
      <c r="AP1058" s="188">
        <v>3135</v>
      </c>
      <c r="AQ1058" s="187">
        <v>80.384615384615387</v>
      </c>
      <c r="AR1058" s="188">
        <v>3600</v>
      </c>
      <c r="AS1058" s="187">
        <v>102.85714285714285</v>
      </c>
      <c r="AT1058" s="188">
        <v>1770</v>
      </c>
      <c r="AU1058" s="187">
        <v>44.25</v>
      </c>
      <c r="AV1058" s="188">
        <v>1320</v>
      </c>
      <c r="AW1058" s="187">
        <v>37.714285714285715</v>
      </c>
      <c r="AX1058" s="188">
        <v>0</v>
      </c>
      <c r="AY1058" s="187">
        <v>0</v>
      </c>
      <c r="AZ1058" s="188">
        <v>0</v>
      </c>
      <c r="BA1058" s="187">
        <v>0</v>
      </c>
      <c r="BB1058" s="188">
        <v>0</v>
      </c>
      <c r="BC1058" s="187">
        <v>0</v>
      </c>
      <c r="BD1058" s="75"/>
      <c r="BE1058" s="75"/>
      <c r="BI1058" s="194"/>
    </row>
    <row r="1059" spans="1:61" ht="11.25" customHeight="1" x14ac:dyDescent="0.3">
      <c r="A1059" s="344" t="s">
        <v>118</v>
      </c>
      <c r="B1059" s="345">
        <v>0</v>
      </c>
      <c r="C1059" s="858">
        <v>91055</v>
      </c>
      <c r="D1059" s="389">
        <v>1E-4</v>
      </c>
      <c r="E1059" s="347">
        <v>0</v>
      </c>
      <c r="F1059" s="348">
        <v>0</v>
      </c>
      <c r="G1059" s="348">
        <v>0</v>
      </c>
      <c r="H1059" s="348">
        <v>0</v>
      </c>
      <c r="I1059" s="349">
        <v>0</v>
      </c>
      <c r="J1059" s="348">
        <v>0</v>
      </c>
      <c r="K1059" s="348">
        <v>0</v>
      </c>
      <c r="L1059" s="348">
        <v>0</v>
      </c>
      <c r="M1059" s="348">
        <v>0</v>
      </c>
      <c r="N1059" s="350">
        <v>0</v>
      </c>
      <c r="O1059" s="351">
        <v>0</v>
      </c>
      <c r="P1059" s="348">
        <v>0</v>
      </c>
      <c r="Q1059" s="351">
        <v>0</v>
      </c>
      <c r="R1059" s="351">
        <v>0</v>
      </c>
      <c r="S1059" s="351">
        <v>1E-4</v>
      </c>
      <c r="T1059" s="350">
        <v>0</v>
      </c>
      <c r="U1059" s="349">
        <v>0</v>
      </c>
      <c r="V1059" s="351">
        <v>0</v>
      </c>
      <c r="W1059" s="351">
        <v>0</v>
      </c>
      <c r="X1059" s="350">
        <v>0</v>
      </c>
      <c r="Y1059" s="350">
        <v>0</v>
      </c>
      <c r="Z1059" s="348">
        <v>0</v>
      </c>
      <c r="AA1059" s="348">
        <v>0</v>
      </c>
      <c r="AB1059" s="348">
        <v>0</v>
      </c>
      <c r="AC1059" s="348">
        <v>0</v>
      </c>
      <c r="AD1059" s="350">
        <v>0</v>
      </c>
      <c r="AE1059" s="351">
        <v>0</v>
      </c>
      <c r="AF1059" s="351">
        <v>0</v>
      </c>
      <c r="AG1059" s="351">
        <v>0</v>
      </c>
      <c r="AH1059" s="352">
        <v>0</v>
      </c>
      <c r="AI1059" s="186">
        <v>0</v>
      </c>
      <c r="AJ1059" s="192">
        <v>7501017364602</v>
      </c>
      <c r="AK1059" s="192" t="s">
        <v>262</v>
      </c>
      <c r="AM1059" s="75">
        <v>91055</v>
      </c>
      <c r="AO1059" s="188">
        <v>0</v>
      </c>
      <c r="AP1059" s="188">
        <v>0</v>
      </c>
      <c r="AQ1059" s="187">
        <v>0</v>
      </c>
      <c r="AR1059" s="188">
        <v>0</v>
      </c>
      <c r="AS1059" s="187">
        <v>0</v>
      </c>
      <c r="AT1059" s="188">
        <v>0</v>
      </c>
      <c r="AU1059" s="187">
        <v>0</v>
      </c>
      <c r="AV1059" s="188">
        <v>0</v>
      </c>
      <c r="AW1059" s="187">
        <v>0</v>
      </c>
      <c r="AX1059" s="188">
        <v>0</v>
      </c>
      <c r="AY1059" s="187">
        <v>0</v>
      </c>
      <c r="AZ1059" s="188">
        <v>0</v>
      </c>
      <c r="BA1059" s="187">
        <v>0</v>
      </c>
      <c r="BB1059" s="188">
        <v>0</v>
      </c>
      <c r="BC1059" s="187">
        <v>0</v>
      </c>
      <c r="BD1059" s="75"/>
      <c r="BE1059" s="75"/>
      <c r="BI1059" s="194"/>
    </row>
    <row r="1060" spans="1:61" ht="11.25" customHeight="1" x14ac:dyDescent="0.3">
      <c r="A1060" s="333" t="s">
        <v>1740</v>
      </c>
      <c r="B1060" s="334">
        <v>0</v>
      </c>
      <c r="C1060" s="829">
        <v>91202</v>
      </c>
      <c r="D1060" s="390">
        <v>3820.0680000000002</v>
      </c>
      <c r="E1060" s="336">
        <v>6.6629093023255814</v>
      </c>
      <c r="F1060" s="338">
        <v>27000</v>
      </c>
      <c r="G1060" s="338">
        <v>27000</v>
      </c>
      <c r="H1060" s="338">
        <v>4807</v>
      </c>
      <c r="I1060" s="339">
        <v>17.803703703703704</v>
      </c>
      <c r="J1060" s="338">
        <v>21211</v>
      </c>
      <c r="K1060" s="338">
        <v>17200</v>
      </c>
      <c r="L1060" s="338">
        <v>2166.7520000000004</v>
      </c>
      <c r="M1060" s="338">
        <v>12.597395348837212</v>
      </c>
      <c r="N1060" s="337">
        <v>1026.9000000000001</v>
      </c>
      <c r="O1060" s="340">
        <v>4508.0910000000003</v>
      </c>
      <c r="P1060" s="338">
        <v>6953.58</v>
      </c>
      <c r="Q1060" s="340">
        <v>42.998123615105371</v>
      </c>
      <c r="R1060" s="340">
        <v>9.137215595681484</v>
      </c>
      <c r="S1060" s="340">
        <v>6460.3159999999989</v>
      </c>
      <c r="T1060" s="337">
        <v>6689.52</v>
      </c>
      <c r="U1060" s="339">
        <v>11.667767441860466</v>
      </c>
      <c r="V1060" s="340">
        <v>1798.5419999999999</v>
      </c>
      <c r="W1060" s="340">
        <v>1418.5889999999999</v>
      </c>
      <c r="X1060" s="337">
        <v>3472.389000000001</v>
      </c>
      <c r="Y1060" s="337">
        <v>428.36399999999998</v>
      </c>
      <c r="Z1060" s="338">
        <v>1904.1659999999999</v>
      </c>
      <c r="AA1060" s="338">
        <v>533.98800000000006</v>
      </c>
      <c r="AB1060" s="338">
        <v>0</v>
      </c>
      <c r="AC1060" s="338">
        <v>0</v>
      </c>
      <c r="AD1060" s="337">
        <v>42.549999999999272</v>
      </c>
      <c r="AE1060" s="340">
        <v>1.4670000000000001</v>
      </c>
      <c r="AF1060" s="340">
        <v>0</v>
      </c>
      <c r="AG1060" s="340">
        <v>0</v>
      </c>
      <c r="AH1060" s="341">
        <v>1</v>
      </c>
      <c r="AI1060" s="186">
        <v>21036</v>
      </c>
      <c r="AJ1060" s="192">
        <v>7506425602766</v>
      </c>
      <c r="AK1060" s="192" t="s">
        <v>262</v>
      </c>
      <c r="AM1060" s="75">
        <v>91202</v>
      </c>
      <c r="AO1060" s="188">
        <v>19656.324333333334</v>
      </c>
      <c r="AP1060" s="188">
        <v>17140.402999999998</v>
      </c>
      <c r="AQ1060" s="187">
        <v>79.181424677784435</v>
      </c>
      <c r="AR1060" s="188">
        <v>17391.299000000003</v>
      </c>
      <c r="AS1060" s="187">
        <v>87.415425986428758</v>
      </c>
      <c r="AT1060" s="188">
        <v>24437.270999999997</v>
      </c>
      <c r="AU1060" s="187">
        <v>116.64011741682974</v>
      </c>
      <c r="AV1060" s="188">
        <v>16465.580999999998</v>
      </c>
      <c r="AW1060" s="187">
        <v>84.917900979886525</v>
      </c>
      <c r="AX1060" s="188">
        <v>19242.633999999998</v>
      </c>
      <c r="AY1060" s="187">
        <v>83.681817786475307</v>
      </c>
      <c r="AZ1060" s="188">
        <v>18573.661</v>
      </c>
      <c r="BA1060" s="187">
        <v>76.293534606695417</v>
      </c>
      <c r="BB1060" s="188">
        <v>16553.615999999998</v>
      </c>
      <c r="BC1060" s="187">
        <v>76.672607688744776</v>
      </c>
      <c r="BD1060" s="75"/>
      <c r="BE1060" s="75"/>
      <c r="BI1060" s="194"/>
    </row>
    <row r="1061" spans="1:61" ht="11.25" customHeight="1" x14ac:dyDescent="0.3">
      <c r="A1061" s="184" t="s">
        <v>1741</v>
      </c>
      <c r="B1061" s="334">
        <v>0</v>
      </c>
      <c r="C1061" s="896" t="s">
        <v>555</v>
      </c>
      <c r="D1061" s="390">
        <v>1E-4</v>
      </c>
      <c r="E1061" s="336">
        <v>0</v>
      </c>
      <c r="F1061" s="338">
        <v>0</v>
      </c>
      <c r="G1061" s="338">
        <v>0</v>
      </c>
      <c r="H1061" s="338">
        <v>0</v>
      </c>
      <c r="I1061" s="339">
        <v>0</v>
      </c>
      <c r="J1061" s="338">
        <v>0</v>
      </c>
      <c r="K1061" s="338">
        <v>0</v>
      </c>
      <c r="L1061" s="338">
        <v>0</v>
      </c>
      <c r="M1061" s="338">
        <v>0</v>
      </c>
      <c r="N1061" s="337">
        <v>0</v>
      </c>
      <c r="O1061" s="340">
        <v>0</v>
      </c>
      <c r="P1061" s="338">
        <v>0</v>
      </c>
      <c r="Q1061" s="340">
        <v>0</v>
      </c>
      <c r="R1061" s="340">
        <v>0</v>
      </c>
      <c r="S1061" s="340">
        <v>1E-4</v>
      </c>
      <c r="T1061" s="337">
        <v>0</v>
      </c>
      <c r="U1061" s="339">
        <v>0</v>
      </c>
      <c r="V1061" s="340">
        <v>0</v>
      </c>
      <c r="W1061" s="340">
        <v>0</v>
      </c>
      <c r="X1061" s="337">
        <v>0</v>
      </c>
      <c r="Y1061" s="337">
        <v>0</v>
      </c>
      <c r="Z1061" s="338">
        <v>0</v>
      </c>
      <c r="AA1061" s="338">
        <v>0</v>
      </c>
      <c r="AB1061" s="338">
        <v>0</v>
      </c>
      <c r="AC1061" s="338">
        <v>0</v>
      </c>
      <c r="AD1061" s="337">
        <v>0</v>
      </c>
      <c r="AE1061" s="340">
        <v>0</v>
      </c>
      <c r="AF1061" s="340">
        <v>0</v>
      </c>
      <c r="AG1061" s="340">
        <v>0</v>
      </c>
      <c r="AH1061" s="341">
        <v>0</v>
      </c>
      <c r="AI1061" s="186">
        <v>0</v>
      </c>
      <c r="AJ1061" s="192">
        <v>7506425624393</v>
      </c>
      <c r="AK1061" s="192" t="s">
        <v>262</v>
      </c>
      <c r="AM1061" s="75">
        <v>542</v>
      </c>
      <c r="AO1061" s="188">
        <v>0</v>
      </c>
      <c r="AP1061" s="188">
        <v>0</v>
      </c>
      <c r="AQ1061" s="187">
        <v>0</v>
      </c>
      <c r="AR1061" s="188">
        <v>0</v>
      </c>
      <c r="AS1061" s="187">
        <v>0</v>
      </c>
      <c r="AT1061" s="188">
        <v>0</v>
      </c>
      <c r="AU1061" s="187">
        <v>0</v>
      </c>
      <c r="AV1061" s="188">
        <v>0</v>
      </c>
      <c r="AW1061" s="187">
        <v>0</v>
      </c>
      <c r="AX1061" s="188">
        <v>0</v>
      </c>
      <c r="AY1061" s="187">
        <v>0</v>
      </c>
      <c r="AZ1061" s="188">
        <v>0</v>
      </c>
      <c r="BA1061" s="187">
        <v>0</v>
      </c>
      <c r="BB1061" s="188">
        <v>0</v>
      </c>
      <c r="BC1061" s="187">
        <v>0</v>
      </c>
      <c r="BD1061" s="75"/>
      <c r="BE1061" s="75"/>
      <c r="BI1061" s="194"/>
    </row>
    <row r="1062" spans="1:61" ht="11.25" customHeight="1" x14ac:dyDescent="0.3">
      <c r="A1062" s="344" t="s">
        <v>118</v>
      </c>
      <c r="B1062" s="345">
        <v>0</v>
      </c>
      <c r="C1062" s="858">
        <v>91060</v>
      </c>
      <c r="D1062" s="389">
        <v>1E-4</v>
      </c>
      <c r="E1062" s="347">
        <v>0</v>
      </c>
      <c r="F1062" s="348">
        <v>0</v>
      </c>
      <c r="G1062" s="348">
        <v>0</v>
      </c>
      <c r="H1062" s="348">
        <v>0</v>
      </c>
      <c r="I1062" s="349">
        <v>0</v>
      </c>
      <c r="J1062" s="348">
        <v>0</v>
      </c>
      <c r="K1062" s="348">
        <v>0</v>
      </c>
      <c r="L1062" s="348">
        <v>0</v>
      </c>
      <c r="M1062" s="348">
        <v>0</v>
      </c>
      <c r="N1062" s="350">
        <v>0</v>
      </c>
      <c r="O1062" s="351">
        <v>0</v>
      </c>
      <c r="P1062" s="348">
        <v>0</v>
      </c>
      <c r="Q1062" s="351">
        <v>0</v>
      </c>
      <c r="R1062" s="351">
        <v>0</v>
      </c>
      <c r="S1062" s="351">
        <v>1E-4</v>
      </c>
      <c r="T1062" s="350">
        <v>0</v>
      </c>
      <c r="U1062" s="349">
        <v>0</v>
      </c>
      <c r="V1062" s="351">
        <v>0</v>
      </c>
      <c r="W1062" s="351">
        <v>0</v>
      </c>
      <c r="X1062" s="350">
        <v>0</v>
      </c>
      <c r="Y1062" s="350">
        <v>0</v>
      </c>
      <c r="Z1062" s="348">
        <v>0</v>
      </c>
      <c r="AA1062" s="348">
        <v>0</v>
      </c>
      <c r="AB1062" s="348">
        <v>0</v>
      </c>
      <c r="AC1062" s="348">
        <v>0</v>
      </c>
      <c r="AD1062" s="350">
        <v>0</v>
      </c>
      <c r="AE1062" s="351">
        <v>0</v>
      </c>
      <c r="AF1062" s="351">
        <v>0</v>
      </c>
      <c r="AG1062" s="351">
        <v>0</v>
      </c>
      <c r="AH1062" s="352">
        <v>0</v>
      </c>
      <c r="AI1062" s="186">
        <v>0</v>
      </c>
      <c r="AJ1062" s="192">
        <v>7501017364619</v>
      </c>
      <c r="AK1062" s="192" t="s">
        <v>262</v>
      </c>
      <c r="AM1062" s="75">
        <v>91060</v>
      </c>
      <c r="AO1062" s="188">
        <v>0</v>
      </c>
      <c r="AP1062" s="188">
        <v>0</v>
      </c>
      <c r="AQ1062" s="187">
        <v>0</v>
      </c>
      <c r="AR1062" s="188">
        <v>0</v>
      </c>
      <c r="AS1062" s="187">
        <v>0</v>
      </c>
      <c r="AT1062" s="188">
        <v>0</v>
      </c>
      <c r="AU1062" s="187">
        <v>0</v>
      </c>
      <c r="AV1062" s="188">
        <v>0</v>
      </c>
      <c r="AW1062" s="187">
        <v>0</v>
      </c>
      <c r="AX1062" s="188">
        <v>0</v>
      </c>
      <c r="AY1062" s="187">
        <v>0</v>
      </c>
      <c r="AZ1062" s="188">
        <v>0</v>
      </c>
      <c r="BA1062" s="187">
        <v>0</v>
      </c>
      <c r="BB1062" s="188">
        <v>0</v>
      </c>
      <c r="BC1062" s="187">
        <v>0</v>
      </c>
      <c r="BD1062" s="75"/>
      <c r="BE1062" s="75"/>
      <c r="BI1062" s="194"/>
    </row>
    <row r="1063" spans="1:61" ht="11.25" customHeight="1" x14ac:dyDescent="0.3">
      <c r="A1063" s="333" t="s">
        <v>1742</v>
      </c>
      <c r="B1063" s="334">
        <v>0</v>
      </c>
      <c r="C1063" s="894">
        <v>91203</v>
      </c>
      <c r="D1063" s="390">
        <v>31117.5</v>
      </c>
      <c r="E1063" s="336">
        <v>66.666071556095133</v>
      </c>
      <c r="F1063" s="338">
        <v>10000</v>
      </c>
      <c r="G1063" s="338">
        <v>10000</v>
      </c>
      <c r="H1063" s="338">
        <v>0</v>
      </c>
      <c r="I1063" s="339">
        <v>0</v>
      </c>
      <c r="J1063" s="338">
        <v>10000</v>
      </c>
      <c r="K1063" s="338">
        <v>14003</v>
      </c>
      <c r="L1063" s="338">
        <v>4251</v>
      </c>
      <c r="M1063" s="338">
        <v>30.357780475612365</v>
      </c>
      <c r="N1063" s="337">
        <v>45</v>
      </c>
      <c r="O1063" s="340">
        <v>3277.5</v>
      </c>
      <c r="P1063" s="338">
        <v>4200</v>
      </c>
      <c r="Q1063" s="340">
        <v>84.509999999999991</v>
      </c>
      <c r="R1063" s="340">
        <v>80.599500000000006</v>
      </c>
      <c r="S1063" s="340">
        <v>26866.5</v>
      </c>
      <c r="T1063" s="337">
        <v>26859</v>
      </c>
      <c r="U1063" s="339">
        <v>57.542669427979718</v>
      </c>
      <c r="V1063" s="340">
        <v>3204</v>
      </c>
      <c r="W1063" s="340">
        <v>877.5</v>
      </c>
      <c r="X1063" s="337">
        <v>22777.5</v>
      </c>
      <c r="Y1063" s="337">
        <v>6232.5</v>
      </c>
      <c r="Z1063" s="338">
        <v>1452</v>
      </c>
      <c r="AA1063" s="338">
        <v>45</v>
      </c>
      <c r="AB1063" s="338">
        <v>0</v>
      </c>
      <c r="AC1063" s="338">
        <v>0</v>
      </c>
      <c r="AD1063" s="337">
        <v>78</v>
      </c>
      <c r="AE1063" s="340">
        <v>0</v>
      </c>
      <c r="AF1063" s="340">
        <v>0</v>
      </c>
      <c r="AG1063" s="340">
        <v>0</v>
      </c>
      <c r="AH1063" s="341">
        <v>1</v>
      </c>
      <c r="AI1063" s="186">
        <v>15085</v>
      </c>
      <c r="AJ1063" s="192">
        <v>7506425602773</v>
      </c>
      <c r="AK1063" s="192" t="s">
        <v>262</v>
      </c>
      <c r="AM1063" s="75">
        <v>91203</v>
      </c>
      <c r="AO1063" s="188">
        <v>13867</v>
      </c>
      <c r="AP1063" s="188">
        <v>12477</v>
      </c>
      <c r="AQ1063" s="187">
        <v>73.39411764705882</v>
      </c>
      <c r="AR1063" s="188">
        <v>13963.5</v>
      </c>
      <c r="AS1063" s="187">
        <v>69.401093439363819</v>
      </c>
      <c r="AT1063" s="188">
        <v>15160.5</v>
      </c>
      <c r="AU1063" s="187">
        <v>67.680803571428569</v>
      </c>
      <c r="AV1063" s="188">
        <v>20878.5</v>
      </c>
      <c r="AW1063" s="187">
        <v>96.659722222222229</v>
      </c>
      <c r="AX1063" s="188">
        <v>23719.5</v>
      </c>
      <c r="AY1063" s="187">
        <v>98.17673841059603</v>
      </c>
      <c r="AZ1063" s="188">
        <v>11746.5</v>
      </c>
      <c r="BA1063" s="187">
        <v>55.855920114122682</v>
      </c>
      <c r="BB1063" s="188">
        <v>17175</v>
      </c>
      <c r="BC1063" s="187">
        <v>94.889502762430951</v>
      </c>
      <c r="BD1063" s="75"/>
      <c r="BE1063" s="75"/>
      <c r="BI1063" s="194"/>
    </row>
    <row r="1064" spans="1:61" ht="11.25" customHeight="1" x14ac:dyDescent="0.3">
      <c r="A1064" s="333" t="s">
        <v>1743</v>
      </c>
      <c r="B1064" s="334">
        <v>0</v>
      </c>
      <c r="C1064" s="894">
        <v>91208</v>
      </c>
      <c r="D1064" s="390">
        <v>1135.5</v>
      </c>
      <c r="E1064" s="336">
        <v>6.8129999999999997</v>
      </c>
      <c r="F1064" s="338">
        <v>5000</v>
      </c>
      <c r="G1064" s="338">
        <v>5000</v>
      </c>
      <c r="H1064" s="338">
        <v>0</v>
      </c>
      <c r="I1064" s="339">
        <v>0</v>
      </c>
      <c r="J1064" s="338">
        <v>5000</v>
      </c>
      <c r="K1064" s="338">
        <v>5000</v>
      </c>
      <c r="L1064" s="338">
        <v>-1.5</v>
      </c>
      <c r="M1064" s="338">
        <v>-0.03</v>
      </c>
      <c r="N1064" s="337">
        <v>588</v>
      </c>
      <c r="O1064" s="340">
        <v>0</v>
      </c>
      <c r="P1064" s="338">
        <v>588</v>
      </c>
      <c r="Q1064" s="340">
        <v>11.73</v>
      </c>
      <c r="R1064" s="340">
        <v>6.8220000000000001</v>
      </c>
      <c r="S1064" s="340">
        <v>1137</v>
      </c>
      <c r="T1064" s="337">
        <v>1125</v>
      </c>
      <c r="U1064" s="339">
        <v>6.75</v>
      </c>
      <c r="V1064" s="340">
        <v>0</v>
      </c>
      <c r="W1064" s="340">
        <v>0</v>
      </c>
      <c r="X1064" s="337">
        <v>1125</v>
      </c>
      <c r="Y1064" s="337">
        <v>0</v>
      </c>
      <c r="Z1064" s="338">
        <v>0</v>
      </c>
      <c r="AA1064" s="338">
        <v>0</v>
      </c>
      <c r="AB1064" s="338">
        <v>0</v>
      </c>
      <c r="AC1064" s="338">
        <v>0</v>
      </c>
      <c r="AD1064" s="337">
        <v>12</v>
      </c>
      <c r="AE1064" s="340">
        <v>0</v>
      </c>
      <c r="AF1064" s="340">
        <v>0</v>
      </c>
      <c r="AG1064" s="340">
        <v>0</v>
      </c>
      <c r="AH1064" s="341">
        <v>0</v>
      </c>
      <c r="AI1064" s="186">
        <v>5000</v>
      </c>
      <c r="AJ1064" s="192">
        <v>7506425602773</v>
      </c>
      <c r="AK1064" s="192" t="s">
        <v>262</v>
      </c>
      <c r="AM1064" s="75">
        <v>91208</v>
      </c>
      <c r="AO1064" s="188">
        <v>4566</v>
      </c>
      <c r="AP1064" s="188">
        <v>5347.5</v>
      </c>
      <c r="AQ1064" s="187">
        <v>0</v>
      </c>
      <c r="AR1064" s="188">
        <v>2098.5</v>
      </c>
      <c r="AS1064" s="187">
        <v>41.97</v>
      </c>
      <c r="AT1064" s="188">
        <v>6252</v>
      </c>
      <c r="AU1064" s="187">
        <v>125.03999999999999</v>
      </c>
      <c r="AV1064" s="188">
        <v>-256.5</v>
      </c>
      <c r="AW1064" s="187">
        <v>0</v>
      </c>
      <c r="AX1064" s="188">
        <v>333</v>
      </c>
      <c r="AY1064" s="187">
        <v>0</v>
      </c>
      <c r="AZ1064" s="188">
        <v>5817</v>
      </c>
      <c r="BA1064" s="187">
        <v>116.34</v>
      </c>
      <c r="BB1064" s="188">
        <v>2568</v>
      </c>
      <c r="BC1064" s="187">
        <v>51.359999999999992</v>
      </c>
      <c r="BD1064" s="75"/>
      <c r="BE1064" s="75"/>
      <c r="BI1064" s="194"/>
    </row>
    <row r="1065" spans="1:61" ht="11.25" customHeight="1" x14ac:dyDescent="0.3">
      <c r="A1065" s="149" t="s">
        <v>118</v>
      </c>
      <c r="B1065" s="169">
        <v>0</v>
      </c>
      <c r="C1065" s="871"/>
      <c r="D1065" s="379">
        <v>92304.411499999987</v>
      </c>
      <c r="E1065" s="220">
        <v>27.163802407251179</v>
      </c>
      <c r="F1065" s="221">
        <v>101200</v>
      </c>
      <c r="G1065" s="221">
        <v>101200</v>
      </c>
      <c r="H1065" s="221">
        <v>13008.120999999999</v>
      </c>
      <c r="I1065" s="222">
        <v>12.853874505928854</v>
      </c>
      <c r="J1065" s="223">
        <v>112946</v>
      </c>
      <c r="K1065" s="221">
        <v>101942</v>
      </c>
      <c r="L1065" s="221">
        <v>14865.891</v>
      </c>
      <c r="M1065" s="221">
        <v>14.58269506189794</v>
      </c>
      <c r="N1065" s="223">
        <v>1930.499</v>
      </c>
      <c r="O1065" s="224">
        <v>12934.97</v>
      </c>
      <c r="P1065" s="221">
        <v>18294.608</v>
      </c>
      <c r="Q1065" s="224">
        <v>29.359604589803972</v>
      </c>
      <c r="R1065" s="224">
        <v>160.8165571463914</v>
      </c>
      <c r="S1065" s="224">
        <v>90446.641499999998</v>
      </c>
      <c r="T1065" s="223">
        <v>88746.375</v>
      </c>
      <c r="U1065" s="222">
        <v>26.116725687155441</v>
      </c>
      <c r="V1065" s="224">
        <v>9417.4380000000001</v>
      </c>
      <c r="W1065" s="224">
        <v>3429.1390000000001</v>
      </c>
      <c r="X1065" s="223">
        <v>75899.79800000001</v>
      </c>
      <c r="Y1065" s="223">
        <v>33107.1</v>
      </c>
      <c r="Z1065" s="221">
        <v>4346.3980000000001</v>
      </c>
      <c r="AA1065" s="221">
        <v>586.9860000000001</v>
      </c>
      <c r="AB1065" s="221">
        <v>31.991999999999997</v>
      </c>
      <c r="AC1065" s="221">
        <v>24</v>
      </c>
      <c r="AD1065" s="223">
        <v>399.15999999999985</v>
      </c>
      <c r="AE1065" s="224">
        <v>1.4670000000000001</v>
      </c>
      <c r="AF1065" s="224">
        <v>0</v>
      </c>
      <c r="AG1065" s="224">
        <v>0</v>
      </c>
      <c r="AH1065" s="224">
        <v>0</v>
      </c>
      <c r="AI1065" s="225">
        <v>110356</v>
      </c>
      <c r="AJ1065" s="192">
        <v>0</v>
      </c>
      <c r="AK1065" s="192">
        <v>0</v>
      </c>
      <c r="AM1065" s="75">
        <v>0</v>
      </c>
      <c r="AO1065" s="223">
        <v>0</v>
      </c>
      <c r="AP1065" s="223">
        <v>0</v>
      </c>
      <c r="AQ1065" s="222">
        <v>0</v>
      </c>
      <c r="AR1065" s="223">
        <v>0</v>
      </c>
      <c r="AS1065" s="222">
        <v>0</v>
      </c>
      <c r="AT1065" s="223">
        <v>0</v>
      </c>
      <c r="AU1065" s="222">
        <v>0</v>
      </c>
      <c r="AV1065" s="223">
        <v>0</v>
      </c>
      <c r="AW1065" s="222">
        <v>0</v>
      </c>
      <c r="AX1065" s="223">
        <v>0</v>
      </c>
      <c r="AY1065" s="222">
        <v>0</v>
      </c>
      <c r="AZ1065" s="223">
        <v>0</v>
      </c>
      <c r="BA1065" s="222">
        <v>0</v>
      </c>
      <c r="BB1065" s="223">
        <v>0</v>
      </c>
      <c r="BC1065" s="222">
        <v>0</v>
      </c>
      <c r="BD1065" s="75"/>
      <c r="BE1065" s="75"/>
      <c r="BI1065" s="194"/>
    </row>
    <row r="1066" spans="1:61" s="77" customFormat="1" ht="11.25" customHeight="1" x14ac:dyDescent="0.2">
      <c r="A1066" s="344" t="s">
        <v>1744</v>
      </c>
      <c r="B1066" s="345">
        <v>0</v>
      </c>
      <c r="C1066" s="873">
        <v>91660</v>
      </c>
      <c r="D1066" s="389">
        <v>4715.9430000000002</v>
      </c>
      <c r="E1066" s="347">
        <v>18.298533941759725</v>
      </c>
      <c r="F1066" s="348">
        <v>6000</v>
      </c>
      <c r="G1066" s="348">
        <v>6000</v>
      </c>
      <c r="H1066" s="348">
        <v>153</v>
      </c>
      <c r="I1066" s="349">
        <v>2.5499999999999998</v>
      </c>
      <c r="J1066" s="348">
        <v>7761.8273380000001</v>
      </c>
      <c r="K1066" s="348">
        <v>7731.6735018387153</v>
      </c>
      <c r="L1066" s="348">
        <v>788.49099999999999</v>
      </c>
      <c r="M1066" s="348">
        <v>10.198193183047424</v>
      </c>
      <c r="N1066" s="350">
        <v>768.48699999999997</v>
      </c>
      <c r="O1066" s="351">
        <v>0</v>
      </c>
      <c r="P1066" s="348">
        <v>786.82399999999996</v>
      </c>
      <c r="Q1066" s="351">
        <v>20.295671771615488</v>
      </c>
      <c r="R1066" s="351">
        <v>15.771229463027771</v>
      </c>
      <c r="S1066" s="351">
        <v>4080.4520000000002</v>
      </c>
      <c r="T1066" s="350">
        <v>3925.7850000000003</v>
      </c>
      <c r="U1066" s="349">
        <v>15.232607788209316</v>
      </c>
      <c r="V1066" s="351">
        <v>0</v>
      </c>
      <c r="W1066" s="351">
        <v>18.337</v>
      </c>
      <c r="X1066" s="350">
        <v>3907.4480000000003</v>
      </c>
      <c r="Y1066" s="350">
        <v>0</v>
      </c>
      <c r="Z1066" s="348">
        <v>0</v>
      </c>
      <c r="AA1066" s="348">
        <v>0</v>
      </c>
      <c r="AB1066" s="348">
        <v>0</v>
      </c>
      <c r="AC1066" s="348">
        <v>0</v>
      </c>
      <c r="AD1066" s="350">
        <v>0</v>
      </c>
      <c r="AE1066" s="351">
        <v>0</v>
      </c>
      <c r="AF1066" s="351">
        <v>0</v>
      </c>
      <c r="AG1066" s="351">
        <v>0</v>
      </c>
      <c r="AH1066" s="352">
        <v>0</v>
      </c>
      <c r="AI1066" s="186">
        <v>14624.019044999999</v>
      </c>
      <c r="AJ1066" s="192">
        <v>7501017381081</v>
      </c>
      <c r="AK1066" s="192">
        <v>0</v>
      </c>
      <c r="AL1066" s="226"/>
      <c r="AM1066" s="75">
        <v>91660</v>
      </c>
      <c r="AN1066" s="76"/>
      <c r="AO1066" s="350">
        <v>8955.1170000000002</v>
      </c>
      <c r="AP1066" s="350">
        <v>7814.893</v>
      </c>
      <c r="AQ1066" s="349">
        <v>111.93173804180705</v>
      </c>
      <c r="AR1066" s="350">
        <v>10507.085999999999</v>
      </c>
      <c r="AS1066" s="349">
        <v>150.49168270566699</v>
      </c>
      <c r="AT1066" s="350">
        <v>8543.3720000000012</v>
      </c>
      <c r="AU1066" s="349">
        <v>122.1708212467023</v>
      </c>
      <c r="AV1066" s="350">
        <v>4832.6210000000001</v>
      </c>
      <c r="AW1066" s="349">
        <v>71.907755347911092</v>
      </c>
      <c r="AX1066" s="350">
        <v>10143.695</v>
      </c>
      <c r="AY1066" s="349">
        <v>145.34342572031267</v>
      </c>
      <c r="AZ1066" s="350">
        <v>5481.0919999999996</v>
      </c>
      <c r="BA1066" s="349">
        <v>68.372631447639236</v>
      </c>
      <c r="BB1066" s="350">
        <v>10917.178</v>
      </c>
      <c r="BC1066" s="349">
        <v>139.60585677749359</v>
      </c>
      <c r="BD1066" s="75"/>
      <c r="BE1066" s="75"/>
      <c r="BF1066" s="56"/>
      <c r="BI1066" s="194"/>
    </row>
    <row r="1067" spans="1:61" ht="11.25" customHeight="1" x14ac:dyDescent="0.3">
      <c r="A1067" s="149" t="s">
        <v>117</v>
      </c>
      <c r="B1067" s="169">
        <v>0</v>
      </c>
      <c r="C1067" s="871"/>
      <c r="D1067" s="379">
        <v>4715.9430000000002</v>
      </c>
      <c r="E1067" s="220">
        <v>18.298533941759725</v>
      </c>
      <c r="F1067" s="221">
        <v>6000</v>
      </c>
      <c r="G1067" s="221">
        <v>6000</v>
      </c>
      <c r="H1067" s="221">
        <v>153</v>
      </c>
      <c r="I1067" s="222">
        <v>2.5499999999999998</v>
      </c>
      <c r="J1067" s="223">
        <v>7761.8273380000001</v>
      </c>
      <c r="K1067" s="221">
        <v>7731.6735018387153</v>
      </c>
      <c r="L1067" s="221">
        <v>788.49099999999999</v>
      </c>
      <c r="M1067" s="221">
        <v>10.198193183047424</v>
      </c>
      <c r="N1067" s="223">
        <v>768.48699999999997</v>
      </c>
      <c r="O1067" s="224">
        <v>0</v>
      </c>
      <c r="P1067" s="221">
        <v>786.82399999999996</v>
      </c>
      <c r="Q1067" s="224">
        <v>20.295671771615488</v>
      </c>
      <c r="R1067" s="224">
        <v>15.771229463027771</v>
      </c>
      <c r="S1067" s="224">
        <v>4080.4520000000002</v>
      </c>
      <c r="T1067" s="223">
        <v>3925.7850000000003</v>
      </c>
      <c r="U1067" s="222">
        <v>15.232607788209316</v>
      </c>
      <c r="V1067" s="224">
        <v>0</v>
      </c>
      <c r="W1067" s="224">
        <v>18.337</v>
      </c>
      <c r="X1067" s="223">
        <v>3907.4480000000003</v>
      </c>
      <c r="Y1067" s="223">
        <v>0</v>
      </c>
      <c r="Z1067" s="221">
        <v>0</v>
      </c>
      <c r="AA1067" s="221"/>
      <c r="AB1067" s="221">
        <v>0</v>
      </c>
      <c r="AC1067" s="221">
        <v>0</v>
      </c>
      <c r="AD1067" s="223">
        <v>0</v>
      </c>
      <c r="AE1067" s="224">
        <v>0</v>
      </c>
      <c r="AF1067" s="224">
        <v>0</v>
      </c>
      <c r="AG1067" s="224">
        <v>0</v>
      </c>
      <c r="AH1067" s="224">
        <v>0</v>
      </c>
      <c r="AI1067" s="225">
        <v>145065.01904499999</v>
      </c>
      <c r="AJ1067" s="192">
        <v>0</v>
      </c>
      <c r="AK1067" s="192">
        <v>0</v>
      </c>
      <c r="AM1067" s="75">
        <v>0</v>
      </c>
      <c r="AO1067" s="223">
        <v>0</v>
      </c>
      <c r="AP1067" s="223">
        <v>0</v>
      </c>
      <c r="AQ1067" s="222">
        <v>0</v>
      </c>
      <c r="AR1067" s="223">
        <v>0</v>
      </c>
      <c r="AS1067" s="222">
        <v>0</v>
      </c>
      <c r="AT1067" s="223">
        <v>0</v>
      </c>
      <c r="AU1067" s="222">
        <v>0</v>
      </c>
      <c r="AV1067" s="223">
        <v>0</v>
      </c>
      <c r="AW1067" s="222">
        <v>0</v>
      </c>
      <c r="AX1067" s="223">
        <v>0</v>
      </c>
      <c r="AY1067" s="222">
        <v>0</v>
      </c>
      <c r="AZ1067" s="223">
        <v>0</v>
      </c>
      <c r="BA1067" s="222">
        <v>0</v>
      </c>
      <c r="BB1067" s="223">
        <v>0</v>
      </c>
      <c r="BC1067" s="222">
        <v>0</v>
      </c>
      <c r="BD1067" s="75"/>
      <c r="BE1067" s="75"/>
      <c r="BI1067" s="194"/>
    </row>
    <row r="1068" spans="1:61" s="77" customFormat="1" ht="11.25" customHeight="1" x14ac:dyDescent="0.2">
      <c r="A1068" s="184" t="s">
        <v>1745</v>
      </c>
      <c r="B1068" s="185">
        <v>0</v>
      </c>
      <c r="C1068" s="828">
        <v>91674</v>
      </c>
      <c r="D1068" s="284">
        <v>1E-4</v>
      </c>
      <c r="E1068" s="91">
        <v>0</v>
      </c>
      <c r="F1068" s="186">
        <v>0</v>
      </c>
      <c r="G1068" s="186">
        <v>0</v>
      </c>
      <c r="H1068" s="186">
        <v>0</v>
      </c>
      <c r="I1068" s="187">
        <v>0</v>
      </c>
      <c r="J1068" s="186">
        <v>0</v>
      </c>
      <c r="K1068" s="186">
        <v>0</v>
      </c>
      <c r="L1068" s="186">
        <v>0</v>
      </c>
      <c r="M1068" s="186">
        <v>0</v>
      </c>
      <c r="N1068" s="188">
        <v>0</v>
      </c>
      <c r="O1068" s="189">
        <v>0</v>
      </c>
      <c r="P1068" s="186">
        <v>0</v>
      </c>
      <c r="Q1068" s="189">
        <v>0</v>
      </c>
      <c r="R1068" s="189">
        <v>0</v>
      </c>
      <c r="S1068" s="189">
        <v>1E-4</v>
      </c>
      <c r="T1068" s="188">
        <v>0</v>
      </c>
      <c r="U1068" s="187">
        <v>0</v>
      </c>
      <c r="V1068" s="189">
        <v>0</v>
      </c>
      <c r="W1068" s="189">
        <v>0</v>
      </c>
      <c r="X1068" s="188">
        <v>0</v>
      </c>
      <c r="Y1068" s="188">
        <v>0</v>
      </c>
      <c r="Z1068" s="186">
        <v>0</v>
      </c>
      <c r="AA1068" s="186">
        <v>0</v>
      </c>
      <c r="AB1068" s="186">
        <v>0</v>
      </c>
      <c r="AC1068" s="186">
        <v>0</v>
      </c>
      <c r="AD1068" s="188">
        <v>0</v>
      </c>
      <c r="AE1068" s="189">
        <v>0</v>
      </c>
      <c r="AF1068" s="189">
        <v>0</v>
      </c>
      <c r="AG1068" s="189">
        <v>0</v>
      </c>
      <c r="AH1068" s="191">
        <v>0</v>
      </c>
      <c r="AI1068" s="186">
        <v>0</v>
      </c>
      <c r="AJ1068" s="192">
        <v>7501017381814</v>
      </c>
      <c r="AK1068" s="192">
        <v>0</v>
      </c>
      <c r="AL1068" s="226"/>
      <c r="AM1068" s="75">
        <v>91674</v>
      </c>
      <c r="AN1068" s="76"/>
      <c r="AO1068" s="188">
        <v>0</v>
      </c>
      <c r="AP1068" s="188">
        <v>0</v>
      </c>
      <c r="AQ1068" s="187">
        <v>0</v>
      </c>
      <c r="AR1068" s="188">
        <v>0</v>
      </c>
      <c r="AS1068" s="187">
        <v>0</v>
      </c>
      <c r="AT1068" s="188">
        <v>0</v>
      </c>
      <c r="AU1068" s="187">
        <v>0</v>
      </c>
      <c r="AV1068" s="188">
        <v>0</v>
      </c>
      <c r="AW1068" s="187">
        <v>0</v>
      </c>
      <c r="AX1068" s="188">
        <v>0</v>
      </c>
      <c r="AY1068" s="187">
        <v>0</v>
      </c>
      <c r="AZ1068" s="188">
        <v>0</v>
      </c>
      <c r="BA1068" s="187">
        <v>0</v>
      </c>
      <c r="BB1068" s="188">
        <v>0</v>
      </c>
      <c r="BC1068" s="187">
        <v>0</v>
      </c>
      <c r="BD1068" s="75"/>
      <c r="BE1068" s="75"/>
      <c r="BF1068" s="56"/>
      <c r="BI1068" s="194"/>
    </row>
    <row r="1069" spans="1:61" s="77" customFormat="1" ht="11.25" customHeight="1" x14ac:dyDescent="0.2">
      <c r="A1069" s="184" t="s">
        <v>1746</v>
      </c>
      <c r="B1069" s="185">
        <v>0</v>
      </c>
      <c r="C1069" s="828">
        <v>91232</v>
      </c>
      <c r="D1069" s="284">
        <v>5662.799</v>
      </c>
      <c r="E1069" s="91">
        <v>11.325597999999999</v>
      </c>
      <c r="F1069" s="186">
        <v>22000</v>
      </c>
      <c r="G1069" s="186">
        <v>22000</v>
      </c>
      <c r="H1069" s="186">
        <v>0</v>
      </c>
      <c r="I1069" s="187">
        <v>0</v>
      </c>
      <c r="J1069" s="186">
        <v>20000</v>
      </c>
      <c r="K1069" s="186">
        <v>15000</v>
      </c>
      <c r="L1069" s="186">
        <v>995.19500000000005</v>
      </c>
      <c r="M1069" s="186">
        <v>6.6346333333333343</v>
      </c>
      <c r="N1069" s="188">
        <v>5001</v>
      </c>
      <c r="O1069" s="189">
        <v>3250.65</v>
      </c>
      <c r="P1069" s="186">
        <v>9198.5059999999994</v>
      </c>
      <c r="Q1069" s="189">
        <v>50.968505</v>
      </c>
      <c r="R1069" s="189">
        <v>7.0014060000000002</v>
      </c>
      <c r="S1069" s="189">
        <v>4667.6040000000003</v>
      </c>
      <c r="T1069" s="188">
        <v>4535.9070000000002</v>
      </c>
      <c r="U1069" s="187">
        <v>9.0718139999999998</v>
      </c>
      <c r="V1069" s="189">
        <v>3040.6080000000002</v>
      </c>
      <c r="W1069" s="189">
        <v>946.85599999999999</v>
      </c>
      <c r="X1069" s="188">
        <v>548.44299999999998</v>
      </c>
      <c r="Y1069" s="188">
        <v>156.69800000000001</v>
      </c>
      <c r="Z1069" s="186">
        <v>0</v>
      </c>
      <c r="AA1069" s="186">
        <v>0</v>
      </c>
      <c r="AB1069" s="186">
        <v>0</v>
      </c>
      <c r="AC1069" s="186">
        <v>0</v>
      </c>
      <c r="AD1069" s="188">
        <v>13.339999999999918</v>
      </c>
      <c r="AE1069" s="189">
        <v>0</v>
      </c>
      <c r="AF1069" s="189">
        <v>0</v>
      </c>
      <c r="AG1069" s="189">
        <v>0</v>
      </c>
      <c r="AH1069" s="191">
        <v>0</v>
      </c>
      <c r="AI1069" s="186">
        <v>20000</v>
      </c>
      <c r="AJ1069" s="192">
        <v>7501017381814</v>
      </c>
      <c r="AK1069" s="192">
        <v>0</v>
      </c>
      <c r="AL1069" s="226"/>
      <c r="AM1069" s="75">
        <v>91232</v>
      </c>
      <c r="AN1069" s="76"/>
      <c r="AO1069" s="188">
        <v>10552.115333333333</v>
      </c>
      <c r="AP1069" s="188">
        <v>9436.8739999999998</v>
      </c>
      <c r="AQ1069" s="187">
        <v>47.184370000000001</v>
      </c>
      <c r="AR1069" s="188">
        <v>15611.464999999998</v>
      </c>
      <c r="AS1069" s="187">
        <v>82.165605263157886</v>
      </c>
      <c r="AT1069" s="188">
        <v>6608.0070000000005</v>
      </c>
      <c r="AU1069" s="187">
        <v>55.066725000000005</v>
      </c>
      <c r="AV1069" s="188">
        <v>11570.651</v>
      </c>
      <c r="AW1069" s="187">
        <v>96.42209166666666</v>
      </c>
      <c r="AX1069" s="188">
        <v>11887.382</v>
      </c>
      <c r="AY1069" s="187">
        <v>99.061516666666662</v>
      </c>
      <c r="AZ1069" s="188">
        <v>12772.549000000003</v>
      </c>
      <c r="BA1069" s="187">
        <v>106.43790833333335</v>
      </c>
      <c r="BB1069" s="188">
        <v>0</v>
      </c>
      <c r="BC1069" s="187">
        <v>0</v>
      </c>
      <c r="BD1069" s="75"/>
      <c r="BE1069" s="75"/>
      <c r="BF1069" s="56"/>
      <c r="BI1069" s="194"/>
    </row>
    <row r="1070" spans="1:61" s="77" customFormat="1" ht="11.25" customHeight="1" x14ac:dyDescent="0.2">
      <c r="A1070" s="184" t="s">
        <v>1747</v>
      </c>
      <c r="B1070" s="185">
        <v>0</v>
      </c>
      <c r="C1070" s="828">
        <v>91668</v>
      </c>
      <c r="D1070" s="284">
        <v>19864.5</v>
      </c>
      <c r="E1070" s="91">
        <v>8.6596900712988223</v>
      </c>
      <c r="F1070" s="186">
        <v>80700</v>
      </c>
      <c r="G1070" s="186">
        <v>80700</v>
      </c>
      <c r="H1070" s="186">
        <v>34149</v>
      </c>
      <c r="I1070" s="187">
        <v>42.315985130111521</v>
      </c>
      <c r="J1070" s="186">
        <v>87391.480811000001</v>
      </c>
      <c r="K1070" s="186">
        <v>68817.127991119749</v>
      </c>
      <c r="L1070" s="186">
        <v>21741</v>
      </c>
      <c r="M1070" s="186">
        <v>31.592425657178669</v>
      </c>
      <c r="N1070" s="188">
        <v>0</v>
      </c>
      <c r="O1070" s="189">
        <v>7650</v>
      </c>
      <c r="P1070" s="186">
        <v>9574.5</v>
      </c>
      <c r="Q1070" s="189">
        <v>35.833584360156884</v>
      </c>
      <c r="R1070" s="189">
        <v>11.07859703274573</v>
      </c>
      <c r="S1070" s="189">
        <v>32272.5</v>
      </c>
      <c r="T1070" s="188">
        <v>30357</v>
      </c>
      <c r="U1070" s="187">
        <v>13.233769362149483</v>
      </c>
      <c r="V1070" s="189">
        <v>37.5</v>
      </c>
      <c r="W1070" s="189">
        <v>1924.5</v>
      </c>
      <c r="X1070" s="188">
        <v>28395</v>
      </c>
      <c r="Y1070" s="188">
        <v>19668</v>
      </c>
      <c r="Z1070" s="186">
        <v>2592</v>
      </c>
      <c r="AA1070" s="186">
        <v>0</v>
      </c>
      <c r="AB1070" s="186">
        <v>0</v>
      </c>
      <c r="AC1070" s="186">
        <v>0</v>
      </c>
      <c r="AD1070" s="188">
        <v>84</v>
      </c>
      <c r="AE1070" s="189">
        <v>0</v>
      </c>
      <c r="AF1070" s="189">
        <v>0</v>
      </c>
      <c r="AG1070" s="189">
        <v>0</v>
      </c>
      <c r="AH1070" s="191">
        <v>2</v>
      </c>
      <c r="AI1070" s="186">
        <v>80787.442500000005</v>
      </c>
      <c r="AJ1070" s="192">
        <v>7506425610136</v>
      </c>
      <c r="AK1070" s="192">
        <v>0</v>
      </c>
      <c r="AL1070" s="226"/>
      <c r="AM1070" s="75">
        <v>91668</v>
      </c>
      <c r="AN1070" s="76"/>
      <c r="AO1070" s="188">
        <v>88312</v>
      </c>
      <c r="AP1070" s="188">
        <v>81070.5</v>
      </c>
      <c r="AQ1070" s="187">
        <v>101.33812499999999</v>
      </c>
      <c r="AR1070" s="188">
        <v>84885</v>
      </c>
      <c r="AS1070" s="187">
        <v>110.24025974025975</v>
      </c>
      <c r="AT1070" s="188">
        <v>98980.5</v>
      </c>
      <c r="AU1070" s="187">
        <v>113.75300337207253</v>
      </c>
      <c r="AV1070" s="188">
        <v>93771</v>
      </c>
      <c r="AW1070" s="187">
        <v>101.65442105746607</v>
      </c>
      <c r="AX1070" s="188">
        <v>77586</v>
      </c>
      <c r="AY1070" s="187">
        <v>92.910726881478141</v>
      </c>
      <c r="AZ1070" s="188">
        <v>66919.5</v>
      </c>
      <c r="BA1070" s="187">
        <v>80.385039045654764</v>
      </c>
      <c r="BB1070" s="188">
        <v>70917</v>
      </c>
      <c r="BC1070" s="187">
        <v>100.69486942764784</v>
      </c>
      <c r="BD1070" s="75"/>
      <c r="BE1070" s="75"/>
      <c r="BF1070" s="56"/>
      <c r="BI1070" s="194"/>
    </row>
    <row r="1071" spans="1:61" ht="11.25" customHeight="1" x14ac:dyDescent="0.3">
      <c r="A1071" s="149" t="s">
        <v>116</v>
      </c>
      <c r="B1071" s="169">
        <v>0</v>
      </c>
      <c r="C1071" s="871"/>
      <c r="D1071" s="379">
        <v>25527.298999999999</v>
      </c>
      <c r="E1071" s="220">
        <v>9.1367837141966604</v>
      </c>
      <c r="F1071" s="221">
        <v>102700</v>
      </c>
      <c r="G1071" s="221">
        <v>102700</v>
      </c>
      <c r="H1071" s="221">
        <v>34149</v>
      </c>
      <c r="I1071" s="222">
        <v>42.315985130111521</v>
      </c>
      <c r="J1071" s="223">
        <v>107391.480811</v>
      </c>
      <c r="K1071" s="221">
        <v>83817.127991119749</v>
      </c>
      <c r="L1071" s="221">
        <v>22736.195</v>
      </c>
      <c r="M1071" s="221">
        <v>27.125953304447336</v>
      </c>
      <c r="N1071" s="223">
        <v>5001</v>
      </c>
      <c r="O1071" s="224">
        <v>10900.65</v>
      </c>
      <c r="P1071" s="221">
        <v>18773.006000000001</v>
      </c>
      <c r="Q1071" s="224">
        <v>38.652228916605324</v>
      </c>
      <c r="R1071" s="224">
        <v>18.080003032745729</v>
      </c>
      <c r="S1071" s="224">
        <v>36940.103999999999</v>
      </c>
      <c r="T1071" s="223">
        <v>34892.906999999999</v>
      </c>
      <c r="U1071" s="222">
        <v>12.488941521724591</v>
      </c>
      <c r="V1071" s="224">
        <v>3078.1080000000002</v>
      </c>
      <c r="W1071" s="224">
        <v>2871.3559999999998</v>
      </c>
      <c r="X1071" s="223">
        <v>28943.442999999999</v>
      </c>
      <c r="Y1071" s="223">
        <v>19824.698</v>
      </c>
      <c r="Z1071" s="221">
        <v>2592</v>
      </c>
      <c r="AA1071" s="221">
        <v>0</v>
      </c>
      <c r="AB1071" s="221">
        <v>0</v>
      </c>
      <c r="AC1071" s="221">
        <v>0</v>
      </c>
      <c r="AD1071" s="223">
        <v>97.339999999999918</v>
      </c>
      <c r="AE1071" s="224">
        <v>0</v>
      </c>
      <c r="AF1071" s="224">
        <v>0</v>
      </c>
      <c r="AG1071" s="224">
        <v>0</v>
      </c>
      <c r="AH1071" s="224">
        <v>2</v>
      </c>
      <c r="AI1071" s="225">
        <v>390917.48058999999</v>
      </c>
      <c r="AJ1071" s="192">
        <v>0</v>
      </c>
      <c r="AK1071" s="192">
        <v>0</v>
      </c>
      <c r="AM1071" s="75">
        <v>0</v>
      </c>
      <c r="AO1071" s="223">
        <v>0</v>
      </c>
      <c r="AP1071" s="223">
        <v>0</v>
      </c>
      <c r="AQ1071" s="222">
        <v>0</v>
      </c>
      <c r="AR1071" s="223">
        <v>0</v>
      </c>
      <c r="AS1071" s="222">
        <v>0</v>
      </c>
      <c r="AT1071" s="223">
        <v>0</v>
      </c>
      <c r="AU1071" s="222">
        <v>0</v>
      </c>
      <c r="AV1071" s="223">
        <v>0</v>
      </c>
      <c r="AW1071" s="222">
        <v>0</v>
      </c>
      <c r="AX1071" s="223">
        <v>0</v>
      </c>
      <c r="AY1071" s="222">
        <v>0</v>
      </c>
      <c r="AZ1071" s="223">
        <v>0</v>
      </c>
      <c r="BA1071" s="222">
        <v>0</v>
      </c>
      <c r="BB1071" s="223">
        <v>0</v>
      </c>
      <c r="BC1071" s="222">
        <v>0</v>
      </c>
      <c r="BD1071" s="75"/>
      <c r="BE1071" s="75"/>
      <c r="BI1071" s="194"/>
    </row>
    <row r="1072" spans="1:61" s="77" customFormat="1" ht="11.25" customHeight="1" x14ac:dyDescent="0.2">
      <c r="A1072" s="184" t="s">
        <v>1748</v>
      </c>
      <c r="B1072" s="185">
        <v>0</v>
      </c>
      <c r="C1072" s="828" t="s">
        <v>644</v>
      </c>
      <c r="D1072" s="284">
        <v>19876.8</v>
      </c>
      <c r="E1072" s="91">
        <v>7.9507199999999996</v>
      </c>
      <c r="F1072" s="186">
        <v>99450</v>
      </c>
      <c r="G1072" s="186">
        <v>99450</v>
      </c>
      <c r="H1072" s="186">
        <v>23208.799999999999</v>
      </c>
      <c r="I1072" s="187">
        <v>23.337154348919054</v>
      </c>
      <c r="J1072" s="186">
        <v>0</v>
      </c>
      <c r="K1072" s="186">
        <v>75000</v>
      </c>
      <c r="L1072" s="186">
        <v>15782.4</v>
      </c>
      <c r="M1072" s="186">
        <v>21.043200000000002</v>
      </c>
      <c r="N1072" s="188">
        <v>0</v>
      </c>
      <c r="O1072" s="189">
        <v>0</v>
      </c>
      <c r="P1072" s="186">
        <v>183.6</v>
      </c>
      <c r="Q1072" s="189">
        <v>0</v>
      </c>
      <c r="R1072" s="189">
        <v>0</v>
      </c>
      <c r="S1072" s="189">
        <v>27303.199999999997</v>
      </c>
      <c r="T1072" s="188">
        <v>25269.600000000002</v>
      </c>
      <c r="U1072" s="187">
        <v>10.107839999999999</v>
      </c>
      <c r="V1072" s="189">
        <v>4219.2</v>
      </c>
      <c r="W1072" s="189">
        <v>183.6</v>
      </c>
      <c r="X1072" s="188">
        <v>20866.800000000003</v>
      </c>
      <c r="Y1072" s="188">
        <v>15499.199999999999</v>
      </c>
      <c r="Z1072" s="186">
        <v>3086.4</v>
      </c>
      <c r="AA1072" s="186">
        <v>0</v>
      </c>
      <c r="AB1072" s="186">
        <v>38.4</v>
      </c>
      <c r="AC1072" s="186">
        <v>32</v>
      </c>
      <c r="AD1072" s="188">
        <v>259.20000000000073</v>
      </c>
      <c r="AE1072" s="189">
        <v>54</v>
      </c>
      <c r="AF1072" s="189">
        <v>54</v>
      </c>
      <c r="AG1072" s="189">
        <v>0</v>
      </c>
      <c r="AH1072" s="191">
        <v>3</v>
      </c>
      <c r="AI1072" s="186">
        <v>0</v>
      </c>
      <c r="AJ1072" s="192">
        <v>7506495005832</v>
      </c>
      <c r="AK1072" s="192" t="s">
        <v>262</v>
      </c>
      <c r="AL1072" s="226"/>
      <c r="AM1072" s="75">
        <v>546</v>
      </c>
      <c r="AN1072" s="76"/>
      <c r="AO1072" s="188">
        <v>88560</v>
      </c>
      <c r="AP1072" s="188">
        <v>91099.200000000012</v>
      </c>
      <c r="AQ1072" s="187">
        <v>107.17552941176471</v>
      </c>
      <c r="AR1072" s="188">
        <v>90248.400000000009</v>
      </c>
      <c r="AS1072" s="187">
        <v>106.17458823529414</v>
      </c>
      <c r="AT1072" s="188">
        <v>84332.4</v>
      </c>
      <c r="AU1072" s="187">
        <v>99.214588235294116</v>
      </c>
      <c r="AV1072" s="188">
        <v>73904.399999999994</v>
      </c>
      <c r="AW1072" s="187">
        <v>86.946352941176457</v>
      </c>
      <c r="AX1072" s="188">
        <v>85448.400000000009</v>
      </c>
      <c r="AY1072" s="187">
        <v>89.945684210526323</v>
      </c>
      <c r="AZ1072" s="188">
        <v>80797.2</v>
      </c>
      <c r="BA1072" s="187">
        <v>85.049684210526308</v>
      </c>
      <c r="BB1072" s="188">
        <v>66604.800000000003</v>
      </c>
      <c r="BC1072" s="187">
        <v>60.549818181818182</v>
      </c>
      <c r="BD1072" s="75"/>
      <c r="BE1072" s="75"/>
      <c r="BF1072" s="56"/>
      <c r="BI1072" s="194"/>
    </row>
    <row r="1073" spans="1:61" s="77" customFormat="1" ht="11.25" customHeight="1" x14ac:dyDescent="0.2">
      <c r="A1073" s="184" t="s">
        <v>1749</v>
      </c>
      <c r="B1073" s="185">
        <v>0</v>
      </c>
      <c r="C1073" s="828" t="s">
        <v>645</v>
      </c>
      <c r="D1073" s="284">
        <v>43.325000000000003</v>
      </c>
      <c r="E1073" s="91">
        <v>0</v>
      </c>
      <c r="F1073" s="186">
        <v>0</v>
      </c>
      <c r="G1073" s="186">
        <v>0</v>
      </c>
      <c r="H1073" s="186">
        <v>0</v>
      </c>
      <c r="I1073" s="187">
        <v>0</v>
      </c>
      <c r="J1073" s="186">
        <v>0</v>
      </c>
      <c r="K1073" s="186">
        <v>0</v>
      </c>
      <c r="L1073" s="186">
        <v>0</v>
      </c>
      <c r="M1073" s="186">
        <v>0</v>
      </c>
      <c r="N1073" s="188">
        <v>0</v>
      </c>
      <c r="O1073" s="189">
        <v>0</v>
      </c>
      <c r="P1073" s="186">
        <v>0</v>
      </c>
      <c r="Q1073" s="189">
        <v>0</v>
      </c>
      <c r="R1073" s="189">
        <v>0</v>
      </c>
      <c r="S1073" s="189">
        <v>43.325000000000003</v>
      </c>
      <c r="T1073" s="188">
        <v>43.325000000000003</v>
      </c>
      <c r="U1073" s="187">
        <v>0</v>
      </c>
      <c r="V1073" s="189">
        <v>0</v>
      </c>
      <c r="W1073" s="189">
        <v>0</v>
      </c>
      <c r="X1073" s="188">
        <v>43.325000000000003</v>
      </c>
      <c r="Y1073" s="188">
        <v>0</v>
      </c>
      <c r="Z1073" s="186">
        <v>0</v>
      </c>
      <c r="AA1073" s="186">
        <v>0</v>
      </c>
      <c r="AB1073" s="186">
        <v>0</v>
      </c>
      <c r="AC1073" s="186">
        <v>0</v>
      </c>
      <c r="AD1073" s="188">
        <v>0</v>
      </c>
      <c r="AE1073" s="189">
        <v>0</v>
      </c>
      <c r="AF1073" s="189">
        <v>0</v>
      </c>
      <c r="AG1073" s="189">
        <v>0</v>
      </c>
      <c r="AH1073" s="191">
        <v>2</v>
      </c>
      <c r="AI1073" s="186">
        <v>0</v>
      </c>
      <c r="AJ1073" s="192">
        <v>7506495005849</v>
      </c>
      <c r="AK1073" s="192" t="s">
        <v>505</v>
      </c>
      <c r="AL1073" s="226"/>
      <c r="AM1073" s="75">
        <v>564</v>
      </c>
      <c r="AN1073" s="76"/>
      <c r="AO1073" s="188">
        <v>0</v>
      </c>
      <c r="AP1073" s="188">
        <v>0</v>
      </c>
      <c r="AQ1073" s="187">
        <v>0</v>
      </c>
      <c r="AR1073" s="188">
        <v>0</v>
      </c>
      <c r="AS1073" s="187">
        <v>0</v>
      </c>
      <c r="AT1073" s="188">
        <v>0</v>
      </c>
      <c r="AU1073" s="187">
        <v>0</v>
      </c>
      <c r="AV1073" s="188">
        <v>0</v>
      </c>
      <c r="AW1073" s="187">
        <v>0</v>
      </c>
      <c r="AX1073" s="188">
        <v>0</v>
      </c>
      <c r="AY1073" s="187">
        <v>0</v>
      </c>
      <c r="AZ1073" s="188">
        <v>0</v>
      </c>
      <c r="BA1073" s="187">
        <v>0</v>
      </c>
      <c r="BB1073" s="188">
        <v>0</v>
      </c>
      <c r="BC1073" s="187">
        <v>0</v>
      </c>
      <c r="BD1073" s="75"/>
      <c r="BE1073" s="75"/>
      <c r="BF1073" s="56"/>
      <c r="BI1073" s="194"/>
    </row>
    <row r="1074" spans="1:61" ht="11.25" customHeight="1" x14ac:dyDescent="0.3">
      <c r="A1074" s="149" t="s">
        <v>646</v>
      </c>
      <c r="B1074" s="169">
        <v>0</v>
      </c>
      <c r="C1074" s="871"/>
      <c r="D1074" s="379">
        <v>19920.125</v>
      </c>
      <c r="E1074" s="220">
        <v>7.9680500000000007</v>
      </c>
      <c r="F1074" s="221">
        <v>99450</v>
      </c>
      <c r="G1074" s="221">
        <v>99450</v>
      </c>
      <c r="H1074" s="221">
        <v>23208.799999999999</v>
      </c>
      <c r="I1074" s="222">
        <v>23.337154348919054</v>
      </c>
      <c r="J1074" s="223">
        <v>0</v>
      </c>
      <c r="K1074" s="221">
        <v>75000</v>
      </c>
      <c r="L1074" s="221">
        <v>15782.4</v>
      </c>
      <c r="M1074" s="221">
        <v>21.043200000000002</v>
      </c>
      <c r="N1074" s="223">
        <v>0</v>
      </c>
      <c r="O1074" s="224">
        <v>0</v>
      </c>
      <c r="P1074" s="221">
        <v>183.6</v>
      </c>
      <c r="Q1074" s="224">
        <v>0</v>
      </c>
      <c r="R1074" s="224">
        <v>0</v>
      </c>
      <c r="S1074" s="224">
        <v>27346.524999999998</v>
      </c>
      <c r="T1074" s="223">
        <v>25312.925000000003</v>
      </c>
      <c r="U1074" s="222">
        <v>10.125170000000001</v>
      </c>
      <c r="V1074" s="224">
        <v>4219.2</v>
      </c>
      <c r="W1074" s="224">
        <v>183.6</v>
      </c>
      <c r="X1074" s="223">
        <v>20910.125000000004</v>
      </c>
      <c r="Y1074" s="223">
        <v>15499.199999999999</v>
      </c>
      <c r="Z1074" s="221">
        <v>3086.4</v>
      </c>
      <c r="AA1074" s="221">
        <v>0</v>
      </c>
      <c r="AB1074" s="221">
        <v>38.4</v>
      </c>
      <c r="AC1074" s="221">
        <v>32</v>
      </c>
      <c r="AD1074" s="223">
        <v>259.20000000000073</v>
      </c>
      <c r="AE1074" s="224">
        <v>54</v>
      </c>
      <c r="AF1074" s="224">
        <v>54</v>
      </c>
      <c r="AG1074" s="224">
        <v>0</v>
      </c>
      <c r="AH1074" s="224">
        <v>5</v>
      </c>
      <c r="AI1074" s="225">
        <v>781834.96117999998</v>
      </c>
      <c r="AJ1074" s="192">
        <v>0</v>
      </c>
      <c r="AK1074" s="192">
        <v>0</v>
      </c>
      <c r="AM1074" s="75">
        <v>0</v>
      </c>
      <c r="AO1074" s="223">
        <v>0</v>
      </c>
      <c r="AP1074" s="223">
        <v>0</v>
      </c>
      <c r="AQ1074" s="222">
        <v>0</v>
      </c>
      <c r="AR1074" s="223">
        <v>0</v>
      </c>
      <c r="AS1074" s="222">
        <v>0</v>
      </c>
      <c r="AT1074" s="223">
        <v>0</v>
      </c>
      <c r="AU1074" s="222">
        <v>0</v>
      </c>
      <c r="AV1074" s="223">
        <v>0</v>
      </c>
      <c r="AW1074" s="222">
        <v>0</v>
      </c>
      <c r="AX1074" s="223">
        <v>0</v>
      </c>
      <c r="AY1074" s="222">
        <v>0</v>
      </c>
      <c r="AZ1074" s="223">
        <v>0</v>
      </c>
      <c r="BA1074" s="222">
        <v>0</v>
      </c>
      <c r="BB1074" s="223">
        <v>0</v>
      </c>
      <c r="BC1074" s="222">
        <v>0</v>
      </c>
      <c r="BD1074" s="75"/>
      <c r="BE1074" s="75"/>
      <c r="BI1074" s="194"/>
    </row>
    <row r="1075" spans="1:61" s="77" customFormat="1" ht="11.25" customHeight="1" x14ac:dyDescent="0.2">
      <c r="A1075" s="184" t="s">
        <v>1750</v>
      </c>
      <c r="B1075" s="185">
        <v>0</v>
      </c>
      <c r="C1075" s="897" t="s">
        <v>1751</v>
      </c>
      <c r="D1075" s="284">
        <v>3067.2000000000003</v>
      </c>
      <c r="E1075" s="91">
        <v>0</v>
      </c>
      <c r="F1075" s="186">
        <v>0</v>
      </c>
      <c r="G1075" s="186">
        <v>0</v>
      </c>
      <c r="H1075" s="186">
        <v>0</v>
      </c>
      <c r="I1075" s="187">
        <v>0</v>
      </c>
      <c r="J1075" s="186">
        <v>0</v>
      </c>
      <c r="K1075" s="186">
        <v>0</v>
      </c>
      <c r="L1075" s="186">
        <v>0</v>
      </c>
      <c r="M1075" s="186">
        <v>0</v>
      </c>
      <c r="N1075" s="188">
        <v>0</v>
      </c>
      <c r="O1075" s="189">
        <v>0</v>
      </c>
      <c r="P1075" s="186">
        <v>0</v>
      </c>
      <c r="Q1075" s="189">
        <v>0</v>
      </c>
      <c r="R1075" s="189">
        <v>0</v>
      </c>
      <c r="S1075" s="189">
        <v>3067.2000000000003</v>
      </c>
      <c r="T1075" s="188">
        <v>3067.2000000000003</v>
      </c>
      <c r="U1075" s="187">
        <v>0</v>
      </c>
      <c r="V1075" s="189">
        <v>0</v>
      </c>
      <c r="W1075" s="189">
        <v>0</v>
      </c>
      <c r="X1075" s="188">
        <v>3067.2000000000003</v>
      </c>
      <c r="Y1075" s="188">
        <v>0</v>
      </c>
      <c r="Z1075" s="186">
        <v>0</v>
      </c>
      <c r="AA1075" s="186">
        <v>0</v>
      </c>
      <c r="AB1075" s="186">
        <v>0</v>
      </c>
      <c r="AC1075" s="186">
        <v>0</v>
      </c>
      <c r="AD1075" s="188">
        <v>0</v>
      </c>
      <c r="AE1075" s="189">
        <v>0</v>
      </c>
      <c r="AF1075" s="189">
        <v>0</v>
      </c>
      <c r="AG1075" s="189">
        <v>0</v>
      </c>
      <c r="AH1075" s="191">
        <v>0</v>
      </c>
      <c r="AI1075" s="186">
        <v>0</v>
      </c>
      <c r="AJ1075" s="192">
        <v>7506495005832</v>
      </c>
      <c r="AK1075" s="192" t="s">
        <v>262</v>
      </c>
      <c r="AL1075" s="226"/>
      <c r="AM1075" s="75">
        <v>599</v>
      </c>
      <c r="AN1075" s="76"/>
      <c r="AO1075" s="188">
        <v>0</v>
      </c>
      <c r="AP1075" s="188">
        <v>0</v>
      </c>
      <c r="AQ1075" s="187">
        <v>0</v>
      </c>
      <c r="AR1075" s="188">
        <v>0</v>
      </c>
      <c r="AS1075" s="187">
        <v>0</v>
      </c>
      <c r="AT1075" s="188">
        <v>0</v>
      </c>
      <c r="AU1075" s="187">
        <v>0</v>
      </c>
      <c r="AV1075" s="188">
        <v>0</v>
      </c>
      <c r="AW1075" s="187">
        <v>0</v>
      </c>
      <c r="AX1075" s="188">
        <v>0</v>
      </c>
      <c r="AY1075" s="187">
        <v>0</v>
      </c>
      <c r="AZ1075" s="188">
        <v>0</v>
      </c>
      <c r="BA1075" s="187">
        <v>0</v>
      </c>
      <c r="BB1075" s="188">
        <v>0</v>
      </c>
      <c r="BC1075" s="187">
        <v>0</v>
      </c>
      <c r="BD1075" s="75"/>
      <c r="BE1075" s="75"/>
      <c r="BF1075" s="56"/>
      <c r="BI1075" s="194"/>
    </row>
    <row r="1076" spans="1:61" s="77" customFormat="1" ht="11.25" customHeight="1" x14ac:dyDescent="0.2">
      <c r="A1076" s="184" t="s">
        <v>1752</v>
      </c>
      <c r="B1076" s="185">
        <v>0</v>
      </c>
      <c r="C1076" s="897" t="s">
        <v>1753</v>
      </c>
      <c r="D1076" s="284">
        <v>117.6</v>
      </c>
      <c r="E1076" s="91">
        <v>0</v>
      </c>
      <c r="F1076" s="186">
        <v>0</v>
      </c>
      <c r="G1076" s="186">
        <v>0</v>
      </c>
      <c r="H1076" s="186">
        <v>0</v>
      </c>
      <c r="I1076" s="187">
        <v>0</v>
      </c>
      <c r="J1076" s="186">
        <v>0</v>
      </c>
      <c r="K1076" s="186">
        <v>0</v>
      </c>
      <c r="L1076" s="186">
        <v>0</v>
      </c>
      <c r="M1076" s="186">
        <v>0</v>
      </c>
      <c r="N1076" s="188">
        <v>0</v>
      </c>
      <c r="O1076" s="189">
        <v>0</v>
      </c>
      <c r="P1076" s="186">
        <v>0</v>
      </c>
      <c r="Q1076" s="189">
        <v>0</v>
      </c>
      <c r="R1076" s="189">
        <v>0</v>
      </c>
      <c r="S1076" s="189">
        <v>117.6</v>
      </c>
      <c r="T1076" s="188">
        <v>117.6</v>
      </c>
      <c r="U1076" s="187">
        <v>0</v>
      </c>
      <c r="V1076" s="189">
        <v>0</v>
      </c>
      <c r="W1076" s="189">
        <v>0</v>
      </c>
      <c r="X1076" s="188">
        <v>117.6</v>
      </c>
      <c r="Y1076" s="188">
        <v>0</v>
      </c>
      <c r="Z1076" s="186">
        <v>0</v>
      </c>
      <c r="AA1076" s="186">
        <v>0</v>
      </c>
      <c r="AB1076" s="186">
        <v>0</v>
      </c>
      <c r="AC1076" s="186">
        <v>0</v>
      </c>
      <c r="AD1076" s="188">
        <v>0</v>
      </c>
      <c r="AE1076" s="189">
        <v>0</v>
      </c>
      <c r="AF1076" s="189">
        <v>0</v>
      </c>
      <c r="AG1076" s="189">
        <v>0</v>
      </c>
      <c r="AH1076" s="191">
        <v>0</v>
      </c>
      <c r="AI1076" s="186">
        <v>0</v>
      </c>
      <c r="AJ1076" s="192">
        <v>7506495005849</v>
      </c>
      <c r="AK1076" s="192" t="s">
        <v>505</v>
      </c>
      <c r="AL1076" s="226"/>
      <c r="AM1076" s="75">
        <v>602</v>
      </c>
      <c r="AN1076" s="76"/>
      <c r="AO1076" s="188">
        <v>-40</v>
      </c>
      <c r="AP1076" s="188">
        <v>0</v>
      </c>
      <c r="AQ1076" s="187">
        <v>0</v>
      </c>
      <c r="AR1076" s="188">
        <v>0</v>
      </c>
      <c r="AS1076" s="187">
        <v>0</v>
      </c>
      <c r="AT1076" s="188">
        <v>-120</v>
      </c>
      <c r="AU1076" s="187">
        <v>0</v>
      </c>
      <c r="AV1076" s="188">
        <v>3550.8</v>
      </c>
      <c r="AW1076" s="187">
        <v>0</v>
      </c>
      <c r="AX1076" s="188">
        <v>588</v>
      </c>
      <c r="AY1076" s="187">
        <v>0</v>
      </c>
      <c r="AZ1076" s="188">
        <v>0</v>
      </c>
      <c r="BA1076" s="187">
        <v>0</v>
      </c>
      <c r="BB1076" s="188">
        <v>0</v>
      </c>
      <c r="BC1076" s="187">
        <v>0</v>
      </c>
      <c r="BD1076" s="75"/>
      <c r="BE1076" s="75"/>
      <c r="BF1076" s="56"/>
      <c r="BI1076" s="194"/>
    </row>
    <row r="1077" spans="1:61" ht="11.25" customHeight="1" x14ac:dyDescent="0.3">
      <c r="A1077" s="149" t="s">
        <v>1754</v>
      </c>
      <c r="B1077" s="169">
        <v>0</v>
      </c>
      <c r="C1077" s="871"/>
      <c r="D1077" s="379">
        <v>3184.8</v>
      </c>
      <c r="E1077" s="220">
        <v>0</v>
      </c>
      <c r="F1077" s="221">
        <v>0</v>
      </c>
      <c r="G1077" s="221">
        <v>0</v>
      </c>
      <c r="H1077" s="221">
        <v>0</v>
      </c>
      <c r="I1077" s="222">
        <v>0</v>
      </c>
      <c r="J1077" s="223">
        <v>0</v>
      </c>
      <c r="K1077" s="221">
        <v>0</v>
      </c>
      <c r="L1077" s="221">
        <v>0</v>
      </c>
      <c r="M1077" s="221">
        <v>0</v>
      </c>
      <c r="N1077" s="223">
        <v>0</v>
      </c>
      <c r="O1077" s="224">
        <v>0</v>
      </c>
      <c r="P1077" s="221">
        <v>0</v>
      </c>
      <c r="Q1077" s="224">
        <v>0</v>
      </c>
      <c r="R1077" s="224">
        <v>0</v>
      </c>
      <c r="S1077" s="224">
        <v>3184.8</v>
      </c>
      <c r="T1077" s="223">
        <v>3184.8</v>
      </c>
      <c r="U1077" s="222">
        <v>0</v>
      </c>
      <c r="V1077" s="224">
        <v>0</v>
      </c>
      <c r="W1077" s="224">
        <v>0</v>
      </c>
      <c r="X1077" s="223">
        <v>3184.8</v>
      </c>
      <c r="Y1077" s="223">
        <v>0</v>
      </c>
      <c r="Z1077" s="221">
        <v>0</v>
      </c>
      <c r="AA1077" s="221">
        <v>0</v>
      </c>
      <c r="AB1077" s="221">
        <v>0</v>
      </c>
      <c r="AC1077" s="221">
        <v>0</v>
      </c>
      <c r="AD1077" s="223">
        <v>0</v>
      </c>
      <c r="AE1077" s="224">
        <v>0</v>
      </c>
      <c r="AF1077" s="224">
        <v>0</v>
      </c>
      <c r="AG1077" s="224">
        <v>0</v>
      </c>
      <c r="AH1077" s="224">
        <v>0</v>
      </c>
      <c r="AI1077" s="225">
        <v>1543584.92236</v>
      </c>
      <c r="AJ1077" s="192">
        <v>0</v>
      </c>
      <c r="AK1077" s="192">
        <v>0</v>
      </c>
      <c r="AM1077" s="75">
        <v>0</v>
      </c>
      <c r="AO1077" s="223">
        <v>0</v>
      </c>
      <c r="AP1077" s="223">
        <v>0</v>
      </c>
      <c r="AQ1077" s="222">
        <v>0</v>
      </c>
      <c r="AR1077" s="223">
        <v>0</v>
      </c>
      <c r="AS1077" s="222">
        <v>0</v>
      </c>
      <c r="AT1077" s="223">
        <v>0</v>
      </c>
      <c r="AU1077" s="222">
        <v>0</v>
      </c>
      <c r="AV1077" s="223">
        <v>0</v>
      </c>
      <c r="AW1077" s="222">
        <v>0</v>
      </c>
      <c r="AX1077" s="223">
        <v>0</v>
      </c>
      <c r="AY1077" s="222">
        <v>0</v>
      </c>
      <c r="AZ1077" s="223">
        <v>0</v>
      </c>
      <c r="BA1077" s="222">
        <v>0</v>
      </c>
      <c r="BB1077" s="223">
        <v>0</v>
      </c>
      <c r="BC1077" s="222">
        <v>0</v>
      </c>
      <c r="BD1077" s="75"/>
      <c r="BE1077" s="75"/>
      <c r="BI1077" s="194"/>
    </row>
    <row r="1078" spans="1:61" ht="11.25" customHeight="1" x14ac:dyDescent="0.3">
      <c r="A1078" s="184" t="s">
        <v>1755</v>
      </c>
      <c r="B1078" s="185">
        <v>0</v>
      </c>
      <c r="C1078" s="828">
        <v>91156</v>
      </c>
      <c r="D1078" s="284">
        <v>4320.2530000000006</v>
      </c>
      <c r="E1078" s="91">
        <v>22.060866382978727</v>
      </c>
      <c r="F1078" s="186">
        <v>6500</v>
      </c>
      <c r="G1078" s="186">
        <v>6500</v>
      </c>
      <c r="H1078" s="186">
        <v>1691</v>
      </c>
      <c r="I1078" s="187">
        <v>26.015384615384619</v>
      </c>
      <c r="J1078" s="186">
        <v>5718.07</v>
      </c>
      <c r="K1078" s="186">
        <v>5875</v>
      </c>
      <c r="L1078" s="186">
        <v>1145.0450000000001</v>
      </c>
      <c r="M1078" s="186">
        <v>19.490127659574469</v>
      </c>
      <c r="N1078" s="188">
        <v>0</v>
      </c>
      <c r="O1078" s="189">
        <v>341.24799999999999</v>
      </c>
      <c r="P1078" s="186">
        <v>439.89</v>
      </c>
      <c r="Q1078" s="189">
        <v>27.718006250360698</v>
      </c>
      <c r="R1078" s="189">
        <v>25.530684304319468</v>
      </c>
      <c r="S1078" s="189">
        <v>4866.2080000000005</v>
      </c>
      <c r="T1078" s="188">
        <v>4678.83</v>
      </c>
      <c r="U1078" s="187">
        <v>23.891897872340422</v>
      </c>
      <c r="V1078" s="189">
        <v>659.83500000000004</v>
      </c>
      <c r="W1078" s="189">
        <v>98.641999999999996</v>
      </c>
      <c r="X1078" s="188">
        <v>3920.3530000000001</v>
      </c>
      <c r="Y1078" s="188">
        <v>310.589</v>
      </c>
      <c r="Z1078" s="186">
        <v>1339.665</v>
      </c>
      <c r="AA1078" s="186">
        <v>0</v>
      </c>
      <c r="AB1078" s="186">
        <v>79.98</v>
      </c>
      <c r="AC1078" s="186">
        <v>60.000000000000007</v>
      </c>
      <c r="AD1078" s="188">
        <v>127.97000000000003</v>
      </c>
      <c r="AE1078" s="189">
        <v>0</v>
      </c>
      <c r="AF1078" s="189">
        <v>0</v>
      </c>
      <c r="AG1078" s="189">
        <v>0</v>
      </c>
      <c r="AH1078" s="191">
        <v>1</v>
      </c>
      <c r="AI1078" s="186">
        <v>4687.5478599999997</v>
      </c>
      <c r="AJ1078" s="192">
        <v>7501017361144</v>
      </c>
      <c r="AK1078" s="192" t="s">
        <v>262</v>
      </c>
      <c r="AM1078" s="75">
        <v>91156</v>
      </c>
      <c r="AO1078" s="188">
        <v>5359.0966666666673</v>
      </c>
      <c r="AP1078" s="188">
        <v>4224.2669999999998</v>
      </c>
      <c r="AQ1078" s="187">
        <v>64.988323148780623</v>
      </c>
      <c r="AR1078" s="188">
        <v>5838.5390000000007</v>
      </c>
      <c r="AS1078" s="187">
        <v>107.72212177121772</v>
      </c>
      <c r="AT1078" s="188">
        <v>6014.4839999999995</v>
      </c>
      <c r="AU1078" s="187">
        <v>104.87330427201394</v>
      </c>
      <c r="AV1078" s="188">
        <v>2824.6260000000002</v>
      </c>
      <c r="AW1078" s="187">
        <v>56.021935739785803</v>
      </c>
      <c r="AX1078" s="188">
        <v>4909.4399999999996</v>
      </c>
      <c r="AY1078" s="187">
        <v>80.654509610645633</v>
      </c>
      <c r="AZ1078" s="188">
        <v>3473.8069999999998</v>
      </c>
      <c r="BA1078" s="187">
        <v>62.874334841628951</v>
      </c>
      <c r="BB1078" s="188">
        <v>4692.1550000000007</v>
      </c>
      <c r="BC1078" s="187">
        <v>75.33967565831729</v>
      </c>
      <c r="BD1078" s="75"/>
      <c r="BE1078" s="75"/>
      <c r="BI1078" s="194"/>
    </row>
    <row r="1079" spans="1:61" ht="11.25" customHeight="1" x14ac:dyDescent="0.3">
      <c r="A1079" s="184" t="s">
        <v>1756</v>
      </c>
      <c r="B1079" s="185">
        <v>0</v>
      </c>
      <c r="C1079" s="828">
        <v>91226</v>
      </c>
      <c r="D1079" s="284">
        <v>14.4</v>
      </c>
      <c r="E1079" s="91">
        <v>0.12972972972972974</v>
      </c>
      <c r="F1079" s="186">
        <v>2000</v>
      </c>
      <c r="G1079" s="186">
        <v>2000</v>
      </c>
      <c r="H1079" s="186">
        <v>351</v>
      </c>
      <c r="I1079" s="187">
        <v>17.549999999999997</v>
      </c>
      <c r="J1079" s="186">
        <v>2924.54</v>
      </c>
      <c r="K1079" s="186">
        <v>3330</v>
      </c>
      <c r="L1079" s="186">
        <v>11.2</v>
      </c>
      <c r="M1079" s="186">
        <v>0.33633633633633631</v>
      </c>
      <c r="N1079" s="188">
        <v>563.19999999999993</v>
      </c>
      <c r="O1079" s="189">
        <v>247.20000000000002</v>
      </c>
      <c r="P1079" s="186">
        <v>810.4</v>
      </c>
      <c r="Q1079" s="189">
        <v>28.093306981610784</v>
      </c>
      <c r="R1079" s="189">
        <v>3.633391918045231</v>
      </c>
      <c r="S1079" s="189">
        <v>354.2</v>
      </c>
      <c r="T1079" s="188">
        <v>0.8</v>
      </c>
      <c r="U1079" s="187">
        <v>7.2072072072072082E-3</v>
      </c>
      <c r="V1079" s="189">
        <v>0.8</v>
      </c>
      <c r="W1079" s="189">
        <v>0</v>
      </c>
      <c r="X1079" s="188">
        <v>0</v>
      </c>
      <c r="Y1079" s="188">
        <v>0</v>
      </c>
      <c r="Z1079" s="186">
        <v>0</v>
      </c>
      <c r="AA1079" s="186">
        <v>0</v>
      </c>
      <c r="AB1079" s="186">
        <v>0</v>
      </c>
      <c r="AC1079" s="186">
        <v>0</v>
      </c>
      <c r="AD1079" s="188">
        <v>87.199999999999989</v>
      </c>
      <c r="AE1079" s="189">
        <v>812</v>
      </c>
      <c r="AF1079" s="189">
        <v>812</v>
      </c>
      <c r="AG1079" s="189">
        <v>14.4</v>
      </c>
      <c r="AH1079" s="191">
        <v>1</v>
      </c>
      <c r="AI1079" s="186">
        <v>3018.9279999999999</v>
      </c>
      <c r="AJ1079" s="192">
        <v>7506425602056</v>
      </c>
      <c r="AK1079" s="192" t="s">
        <v>262</v>
      </c>
      <c r="AM1079" s="75">
        <v>91226</v>
      </c>
      <c r="AO1079" s="188">
        <v>2844.7999999999997</v>
      </c>
      <c r="AP1079" s="188">
        <v>2042.3999999999999</v>
      </c>
      <c r="AQ1079" s="187">
        <v>56.457319770013271</v>
      </c>
      <c r="AR1079" s="188">
        <v>3097.6000000000004</v>
      </c>
      <c r="AS1079" s="187">
        <v>88.629470672389132</v>
      </c>
      <c r="AT1079" s="188">
        <v>3394.3999999999996</v>
      </c>
      <c r="AU1079" s="187">
        <v>103.48780487804876</v>
      </c>
      <c r="AV1079" s="188">
        <v>3016.8</v>
      </c>
      <c r="AW1079" s="187">
        <v>99.564356435643575</v>
      </c>
      <c r="AX1079" s="188">
        <v>2581.6000000000004</v>
      </c>
      <c r="AY1079" s="187">
        <v>85.342148760330588</v>
      </c>
      <c r="AZ1079" s="188">
        <v>2657.6000000000004</v>
      </c>
      <c r="BA1079" s="187">
        <v>102.41233140655109</v>
      </c>
      <c r="BB1079" s="188">
        <v>2760.8</v>
      </c>
      <c r="BC1079" s="187">
        <v>75.846153846153854</v>
      </c>
      <c r="BD1079" s="75"/>
      <c r="BE1079" s="75"/>
      <c r="BI1079" s="194"/>
    </row>
    <row r="1080" spans="1:61" ht="11.25" customHeight="1" x14ac:dyDescent="0.3">
      <c r="A1080" s="184" t="s">
        <v>1757</v>
      </c>
      <c r="B1080" s="185">
        <v>0</v>
      </c>
      <c r="C1080" s="897" t="s">
        <v>550</v>
      </c>
      <c r="D1080" s="284">
        <v>1E-4</v>
      </c>
      <c r="E1080" s="91">
        <v>0</v>
      </c>
      <c r="F1080" s="186">
        <v>0</v>
      </c>
      <c r="G1080" s="186">
        <v>0</v>
      </c>
      <c r="H1080" s="186">
        <v>0</v>
      </c>
      <c r="I1080" s="187">
        <v>0</v>
      </c>
      <c r="J1080" s="186">
        <v>0</v>
      </c>
      <c r="K1080" s="186">
        <v>0</v>
      </c>
      <c r="L1080" s="186">
        <v>0</v>
      </c>
      <c r="M1080" s="186">
        <v>0</v>
      </c>
      <c r="N1080" s="188">
        <v>0</v>
      </c>
      <c r="O1080" s="189">
        <v>0</v>
      </c>
      <c r="P1080" s="186">
        <v>0</v>
      </c>
      <c r="Q1080" s="189">
        <v>0</v>
      </c>
      <c r="R1080" s="189">
        <v>0</v>
      </c>
      <c r="S1080" s="189">
        <v>1E-4</v>
      </c>
      <c r="T1080" s="188">
        <v>0</v>
      </c>
      <c r="U1080" s="187">
        <v>0</v>
      </c>
      <c r="V1080" s="189">
        <v>0</v>
      </c>
      <c r="W1080" s="189">
        <v>0</v>
      </c>
      <c r="X1080" s="188">
        <v>0</v>
      </c>
      <c r="Y1080" s="188">
        <v>0</v>
      </c>
      <c r="Z1080" s="186">
        <v>0</v>
      </c>
      <c r="AA1080" s="186">
        <v>0</v>
      </c>
      <c r="AB1080" s="186">
        <v>0</v>
      </c>
      <c r="AC1080" s="186">
        <v>0</v>
      </c>
      <c r="AD1080" s="188">
        <v>0</v>
      </c>
      <c r="AE1080" s="189">
        <v>0</v>
      </c>
      <c r="AF1080" s="189">
        <v>0</v>
      </c>
      <c r="AG1080" s="189">
        <v>0</v>
      </c>
      <c r="AH1080" s="191">
        <v>0</v>
      </c>
      <c r="AI1080" s="186">
        <v>0</v>
      </c>
      <c r="AJ1080" s="192">
        <v>7506425623716</v>
      </c>
      <c r="AK1080" s="192" t="s">
        <v>262</v>
      </c>
      <c r="AM1080" s="75">
        <v>540</v>
      </c>
      <c r="AO1080" s="188">
        <v>0</v>
      </c>
      <c r="AP1080" s="188">
        <v>0</v>
      </c>
      <c r="AQ1080" s="187">
        <v>0</v>
      </c>
      <c r="AR1080" s="188">
        <v>0</v>
      </c>
      <c r="AS1080" s="187">
        <v>0</v>
      </c>
      <c r="AT1080" s="188">
        <v>0</v>
      </c>
      <c r="AU1080" s="187">
        <v>0</v>
      </c>
      <c r="AV1080" s="188">
        <v>0</v>
      </c>
      <c r="AW1080" s="187">
        <v>0</v>
      </c>
      <c r="AX1080" s="188">
        <v>0</v>
      </c>
      <c r="AY1080" s="187">
        <v>0</v>
      </c>
      <c r="AZ1080" s="188">
        <v>0</v>
      </c>
      <c r="BA1080" s="187">
        <v>0</v>
      </c>
      <c r="BB1080" s="188">
        <v>0</v>
      </c>
      <c r="BC1080" s="187">
        <v>0</v>
      </c>
      <c r="BD1080" s="75"/>
      <c r="BE1080" s="75"/>
      <c r="BI1080" s="194"/>
    </row>
    <row r="1081" spans="1:61" ht="11.25" customHeight="1" x14ac:dyDescent="0.3">
      <c r="A1081" s="184" t="s">
        <v>1758</v>
      </c>
      <c r="B1081" s="185">
        <v>0</v>
      </c>
      <c r="C1081" s="897" t="s">
        <v>647</v>
      </c>
      <c r="D1081" s="284">
        <v>1E-4</v>
      </c>
      <c r="E1081" s="91">
        <v>0</v>
      </c>
      <c r="F1081" s="186">
        <v>0</v>
      </c>
      <c r="G1081" s="186">
        <v>0</v>
      </c>
      <c r="H1081" s="186">
        <v>0</v>
      </c>
      <c r="I1081" s="187">
        <v>0</v>
      </c>
      <c r="J1081" s="186">
        <v>0</v>
      </c>
      <c r="K1081" s="186">
        <v>0</v>
      </c>
      <c r="L1081" s="186">
        <v>0</v>
      </c>
      <c r="M1081" s="186">
        <v>0</v>
      </c>
      <c r="N1081" s="188">
        <v>0</v>
      </c>
      <c r="O1081" s="189">
        <v>0</v>
      </c>
      <c r="P1081" s="186">
        <v>0</v>
      </c>
      <c r="Q1081" s="189">
        <v>0</v>
      </c>
      <c r="R1081" s="189">
        <v>0</v>
      </c>
      <c r="S1081" s="189">
        <v>1E-4</v>
      </c>
      <c r="T1081" s="188">
        <v>0</v>
      </c>
      <c r="U1081" s="187">
        <v>0</v>
      </c>
      <c r="V1081" s="189">
        <v>0</v>
      </c>
      <c r="W1081" s="189">
        <v>0</v>
      </c>
      <c r="X1081" s="188">
        <v>0</v>
      </c>
      <c r="Y1081" s="188">
        <v>0</v>
      </c>
      <c r="Z1081" s="186">
        <v>0</v>
      </c>
      <c r="AA1081" s="186">
        <v>0</v>
      </c>
      <c r="AB1081" s="186">
        <v>0</v>
      </c>
      <c r="AC1081" s="186">
        <v>0</v>
      </c>
      <c r="AD1081" s="188">
        <v>0</v>
      </c>
      <c r="AE1081" s="189">
        <v>0</v>
      </c>
      <c r="AF1081" s="189">
        <v>0</v>
      </c>
      <c r="AG1081" s="189">
        <v>0</v>
      </c>
      <c r="AH1081" s="191">
        <v>0</v>
      </c>
      <c r="AI1081" s="186">
        <v>0</v>
      </c>
      <c r="AJ1081" s="192">
        <v>7506425631674</v>
      </c>
      <c r="AK1081" s="192" t="s">
        <v>505</v>
      </c>
      <c r="AM1081" s="75">
        <v>565</v>
      </c>
      <c r="AO1081" s="188">
        <v>0</v>
      </c>
      <c r="AP1081" s="188">
        <v>0</v>
      </c>
      <c r="AQ1081" s="187">
        <v>0</v>
      </c>
      <c r="AR1081" s="188">
        <v>0</v>
      </c>
      <c r="AS1081" s="187">
        <v>0</v>
      </c>
      <c r="AT1081" s="188">
        <v>0</v>
      </c>
      <c r="AU1081" s="187">
        <v>0</v>
      </c>
      <c r="AV1081" s="188">
        <v>0</v>
      </c>
      <c r="AW1081" s="187">
        <v>0</v>
      </c>
      <c r="AX1081" s="188">
        <v>0</v>
      </c>
      <c r="AY1081" s="187">
        <v>0</v>
      </c>
      <c r="AZ1081" s="188">
        <v>0</v>
      </c>
      <c r="BA1081" s="187">
        <v>0</v>
      </c>
      <c r="BB1081" s="188">
        <v>0</v>
      </c>
      <c r="BC1081" s="187">
        <v>0</v>
      </c>
      <c r="BD1081" s="75"/>
      <c r="BE1081" s="75"/>
      <c r="BI1081" s="194"/>
    </row>
    <row r="1082" spans="1:61" ht="11.25" customHeight="1" x14ac:dyDescent="0.3">
      <c r="A1082" s="184" t="s">
        <v>1759</v>
      </c>
      <c r="B1082" s="185">
        <v>0</v>
      </c>
      <c r="C1082" s="897" t="s">
        <v>1760</v>
      </c>
      <c r="D1082" s="284">
        <v>152.86599999999999</v>
      </c>
      <c r="E1082" s="91">
        <v>0</v>
      </c>
      <c r="F1082" s="186">
        <v>0</v>
      </c>
      <c r="G1082" s="186">
        <v>0</v>
      </c>
      <c r="H1082" s="186">
        <v>0</v>
      </c>
      <c r="I1082" s="187">
        <v>0</v>
      </c>
      <c r="J1082" s="186">
        <v>0</v>
      </c>
      <c r="K1082" s="186">
        <v>0</v>
      </c>
      <c r="L1082" s="186">
        <v>0</v>
      </c>
      <c r="M1082" s="186">
        <v>0</v>
      </c>
      <c r="N1082" s="188">
        <v>0</v>
      </c>
      <c r="O1082" s="189">
        <v>0</v>
      </c>
      <c r="P1082" s="186">
        <v>0</v>
      </c>
      <c r="Q1082" s="189">
        <v>0</v>
      </c>
      <c r="R1082" s="189">
        <v>0</v>
      </c>
      <c r="S1082" s="189">
        <v>152.86599999999999</v>
      </c>
      <c r="T1082" s="188">
        <v>152.86599999999999</v>
      </c>
      <c r="U1082" s="187">
        <v>0</v>
      </c>
      <c r="V1082" s="189">
        <v>0</v>
      </c>
      <c r="W1082" s="189">
        <v>0</v>
      </c>
      <c r="X1082" s="188">
        <v>152.86599999999999</v>
      </c>
      <c r="Y1082" s="188">
        <v>0</v>
      </c>
      <c r="Z1082" s="186">
        <v>0</v>
      </c>
      <c r="AA1082" s="186">
        <v>0</v>
      </c>
      <c r="AB1082" s="186">
        <v>0</v>
      </c>
      <c r="AC1082" s="186">
        <v>0</v>
      </c>
      <c r="AD1082" s="188">
        <v>0</v>
      </c>
      <c r="AE1082" s="189">
        <v>0</v>
      </c>
      <c r="AF1082" s="189">
        <v>0</v>
      </c>
      <c r="AG1082" s="189">
        <v>0</v>
      </c>
      <c r="AH1082" s="191">
        <v>1</v>
      </c>
      <c r="AI1082" s="186">
        <v>0</v>
      </c>
      <c r="AJ1082" s="192">
        <v>7506425631674</v>
      </c>
      <c r="AK1082" s="192" t="s">
        <v>505</v>
      </c>
      <c r="AM1082" s="75">
        <v>1982</v>
      </c>
      <c r="AO1082" s="188">
        <v>1.3393333333333333</v>
      </c>
      <c r="AP1082" s="188">
        <v>2.0699999999999998</v>
      </c>
      <c r="AQ1082" s="187">
        <v>22.549019607843135</v>
      </c>
      <c r="AR1082" s="188">
        <v>-0.48399999999999999</v>
      </c>
      <c r="AS1082" s="187">
        <v>-4.84</v>
      </c>
      <c r="AT1082" s="188">
        <v>2.4319999999999999</v>
      </c>
      <c r="AU1082" s="187">
        <v>81.066666666666663</v>
      </c>
      <c r="AV1082" s="188">
        <v>0</v>
      </c>
      <c r="AW1082" s="187">
        <v>0</v>
      </c>
      <c r="AX1082" s="188">
        <v>0</v>
      </c>
      <c r="AY1082" s="187">
        <v>0</v>
      </c>
      <c r="AZ1082" s="188">
        <v>0</v>
      </c>
      <c r="BA1082" s="187">
        <v>0</v>
      </c>
      <c r="BB1082" s="188">
        <v>0</v>
      </c>
      <c r="BC1082" s="187">
        <v>0</v>
      </c>
      <c r="BD1082" s="75"/>
      <c r="BE1082" s="75"/>
      <c r="BI1082" s="194"/>
    </row>
    <row r="1083" spans="1:61" ht="11.25" customHeight="1" x14ac:dyDescent="0.3">
      <c r="A1083" s="184" t="s">
        <v>1761</v>
      </c>
      <c r="B1083" s="185">
        <v>0</v>
      </c>
      <c r="C1083" s="828">
        <v>91229</v>
      </c>
      <c r="D1083" s="284">
        <v>68</v>
      </c>
      <c r="E1083" s="91">
        <v>0</v>
      </c>
      <c r="F1083" s="186">
        <v>0</v>
      </c>
      <c r="G1083" s="186">
        <v>0</v>
      </c>
      <c r="H1083" s="186">
        <v>0</v>
      </c>
      <c r="I1083" s="187">
        <v>0</v>
      </c>
      <c r="J1083" s="186">
        <v>0</v>
      </c>
      <c r="K1083" s="186">
        <v>0</v>
      </c>
      <c r="L1083" s="186">
        <v>-3.2</v>
      </c>
      <c r="M1083" s="186">
        <v>0</v>
      </c>
      <c r="N1083" s="188">
        <v>0</v>
      </c>
      <c r="O1083" s="189">
        <v>0</v>
      </c>
      <c r="P1083" s="186">
        <v>0</v>
      </c>
      <c r="Q1083" s="189">
        <v>0</v>
      </c>
      <c r="R1083" s="189">
        <v>0</v>
      </c>
      <c r="S1083" s="189">
        <v>71.2</v>
      </c>
      <c r="T1083" s="188">
        <v>71.2</v>
      </c>
      <c r="U1083" s="187">
        <v>0</v>
      </c>
      <c r="V1083" s="189">
        <v>16</v>
      </c>
      <c r="W1083" s="189">
        <v>0</v>
      </c>
      <c r="X1083" s="188">
        <v>55.2</v>
      </c>
      <c r="Y1083" s="188">
        <v>0</v>
      </c>
      <c r="Z1083" s="186">
        <v>0</v>
      </c>
      <c r="AA1083" s="186">
        <v>0</v>
      </c>
      <c r="AB1083" s="186">
        <v>0</v>
      </c>
      <c r="AC1083" s="186">
        <v>0</v>
      </c>
      <c r="AD1083" s="188">
        <v>3.2</v>
      </c>
      <c r="AE1083" s="189">
        <v>0</v>
      </c>
      <c r="AF1083" s="189">
        <v>0</v>
      </c>
      <c r="AG1083" s="189">
        <v>0</v>
      </c>
      <c r="AH1083" s="191">
        <v>0</v>
      </c>
      <c r="AI1083" s="186">
        <v>0</v>
      </c>
      <c r="AJ1083" s="192">
        <v>7501943497412</v>
      </c>
      <c r="AK1083" s="192" t="s">
        <v>262</v>
      </c>
      <c r="AM1083" s="75">
        <v>91229</v>
      </c>
      <c r="AO1083" s="188">
        <v>107.19999999999999</v>
      </c>
      <c r="AP1083" s="188">
        <v>0</v>
      </c>
      <c r="AQ1083" s="187">
        <v>0</v>
      </c>
      <c r="AR1083" s="188">
        <v>-8.8000000000000043</v>
      </c>
      <c r="AS1083" s="187">
        <v>0</v>
      </c>
      <c r="AT1083" s="188">
        <v>330.4</v>
      </c>
      <c r="AU1083" s="187">
        <v>0</v>
      </c>
      <c r="AV1083" s="188">
        <v>-233.6</v>
      </c>
      <c r="AW1083" s="187">
        <v>0</v>
      </c>
      <c r="AX1083" s="188">
        <v>3517.6000000000004</v>
      </c>
      <c r="AY1083" s="187">
        <v>277.85150078988943</v>
      </c>
      <c r="AZ1083" s="188">
        <v>8720.8000000000011</v>
      </c>
      <c r="BA1083" s="187">
        <v>83.174058178350023</v>
      </c>
      <c r="BB1083" s="188">
        <v>0</v>
      </c>
      <c r="BC1083" s="187">
        <v>0</v>
      </c>
      <c r="BD1083" s="75"/>
      <c r="BE1083" s="75"/>
      <c r="BI1083" s="194"/>
    </row>
    <row r="1084" spans="1:61" ht="11.25" customHeight="1" x14ac:dyDescent="0.3">
      <c r="A1084" s="184" t="s">
        <v>4901</v>
      </c>
      <c r="B1084" s="185">
        <v>0</v>
      </c>
      <c r="C1084" s="828">
        <v>91231</v>
      </c>
      <c r="D1084" s="284">
        <v>1E-4</v>
      </c>
      <c r="E1084" s="91">
        <v>0</v>
      </c>
      <c r="F1084" s="186">
        <v>0</v>
      </c>
      <c r="G1084" s="186">
        <v>0</v>
      </c>
      <c r="H1084" s="186">
        <v>0</v>
      </c>
      <c r="I1084" s="187">
        <v>0</v>
      </c>
      <c r="J1084" s="186">
        <v>0</v>
      </c>
      <c r="K1084" s="186">
        <v>0</v>
      </c>
      <c r="L1084" s="186">
        <v>0</v>
      </c>
      <c r="M1084" s="186">
        <v>0</v>
      </c>
      <c r="N1084" s="188">
        <v>0</v>
      </c>
      <c r="O1084" s="189">
        <v>0</v>
      </c>
      <c r="P1084" s="186">
        <v>0</v>
      </c>
      <c r="Q1084" s="189">
        <v>0</v>
      </c>
      <c r="R1084" s="189">
        <v>0</v>
      </c>
      <c r="S1084" s="189">
        <v>1E-4</v>
      </c>
      <c r="T1084" s="188">
        <v>0</v>
      </c>
      <c r="U1084" s="187">
        <v>0</v>
      </c>
      <c r="V1084" s="189">
        <v>0</v>
      </c>
      <c r="W1084" s="189">
        <v>0</v>
      </c>
      <c r="X1084" s="188">
        <v>0</v>
      </c>
      <c r="Y1084" s="188">
        <v>0</v>
      </c>
      <c r="Z1084" s="186">
        <v>0</v>
      </c>
      <c r="AA1084" s="186">
        <v>0</v>
      </c>
      <c r="AB1084" s="186">
        <v>0</v>
      </c>
      <c r="AC1084" s="186">
        <v>0</v>
      </c>
      <c r="AD1084" s="188">
        <v>0</v>
      </c>
      <c r="AE1084" s="189">
        <v>0</v>
      </c>
      <c r="AF1084" s="189">
        <v>0</v>
      </c>
      <c r="AG1084" s="189">
        <v>0</v>
      </c>
      <c r="AH1084" s="191">
        <v>0</v>
      </c>
      <c r="AI1084" s="186">
        <v>0</v>
      </c>
      <c r="AJ1084" s="192">
        <v>7501943497412</v>
      </c>
      <c r="AK1084" s="192" t="s">
        <v>262</v>
      </c>
      <c r="AM1084" s="75">
        <v>91231</v>
      </c>
      <c r="AO1084" s="188">
        <v>0</v>
      </c>
      <c r="AP1084" s="188">
        <v>0</v>
      </c>
      <c r="AQ1084" s="187">
        <v>0</v>
      </c>
      <c r="AR1084" s="188">
        <v>0</v>
      </c>
      <c r="AS1084" s="187">
        <v>0</v>
      </c>
      <c r="AT1084" s="188">
        <v>0</v>
      </c>
      <c r="AU1084" s="187">
        <v>0</v>
      </c>
      <c r="AV1084" s="188">
        <v>528</v>
      </c>
      <c r="AW1084" s="187">
        <v>0</v>
      </c>
      <c r="AX1084" s="188">
        <v>0</v>
      </c>
      <c r="AY1084" s="187">
        <v>0</v>
      </c>
      <c r="AZ1084" s="188">
        <v>0</v>
      </c>
      <c r="BA1084" s="187">
        <v>0</v>
      </c>
      <c r="BB1084" s="188">
        <v>0</v>
      </c>
      <c r="BC1084" s="187">
        <v>0</v>
      </c>
      <c r="BD1084" s="75"/>
      <c r="BE1084" s="75"/>
      <c r="BI1084" s="194"/>
    </row>
    <row r="1085" spans="1:61" ht="11.25" customHeight="1" x14ac:dyDescent="0.3">
      <c r="A1085" s="184" t="s">
        <v>1762</v>
      </c>
      <c r="B1085" s="185">
        <v>0</v>
      </c>
      <c r="C1085" s="828">
        <v>91223</v>
      </c>
      <c r="D1085" s="284">
        <v>3745.17</v>
      </c>
      <c r="E1085" s="91">
        <v>18.725850000000001</v>
      </c>
      <c r="F1085" s="186">
        <v>5800</v>
      </c>
      <c r="G1085" s="186">
        <v>5800</v>
      </c>
      <c r="H1085" s="186">
        <v>1994</v>
      </c>
      <c r="I1085" s="187">
        <v>34.379310344827587</v>
      </c>
      <c r="J1085" s="186">
        <v>6700</v>
      </c>
      <c r="K1085" s="186">
        <v>6000</v>
      </c>
      <c r="L1085" s="186">
        <v>746.9</v>
      </c>
      <c r="M1085" s="186">
        <v>12.448333333333334</v>
      </c>
      <c r="N1085" s="188">
        <v>0</v>
      </c>
      <c r="O1085" s="189">
        <v>0</v>
      </c>
      <c r="P1085" s="186">
        <v>0</v>
      </c>
      <c r="Q1085" s="189">
        <v>11.147761194029851</v>
      </c>
      <c r="R1085" s="189">
        <v>22.353447761194033</v>
      </c>
      <c r="S1085" s="189">
        <v>4992.2700000000004</v>
      </c>
      <c r="T1085" s="188">
        <v>4769.49</v>
      </c>
      <c r="U1085" s="187">
        <v>23.847449999999998</v>
      </c>
      <c r="V1085" s="189">
        <v>0</v>
      </c>
      <c r="W1085" s="189">
        <v>0</v>
      </c>
      <c r="X1085" s="188">
        <v>4769.49</v>
      </c>
      <c r="Y1085" s="188">
        <v>138.71</v>
      </c>
      <c r="Z1085" s="186">
        <v>1877.92</v>
      </c>
      <c r="AA1085" s="186">
        <v>0</v>
      </c>
      <c r="AB1085" s="186">
        <v>0</v>
      </c>
      <c r="AC1085" s="186">
        <v>0</v>
      </c>
      <c r="AD1085" s="188">
        <v>10.670000000000073</v>
      </c>
      <c r="AE1085" s="189">
        <v>0</v>
      </c>
      <c r="AF1085" s="189">
        <v>0</v>
      </c>
      <c r="AG1085" s="189">
        <v>0</v>
      </c>
      <c r="AH1085" s="191">
        <v>0</v>
      </c>
      <c r="AI1085" s="186">
        <v>3800</v>
      </c>
      <c r="AJ1085" s="192">
        <v>7501943497412</v>
      </c>
      <c r="AK1085" s="192" t="s">
        <v>262</v>
      </c>
      <c r="AM1085" s="75">
        <v>91223</v>
      </c>
      <c r="AO1085" s="188">
        <v>5061.1366666666663</v>
      </c>
      <c r="AP1085" s="188">
        <v>4524.08</v>
      </c>
      <c r="AQ1085" s="187">
        <v>75.401333333333326</v>
      </c>
      <c r="AR1085" s="188">
        <v>5367.01</v>
      </c>
      <c r="AS1085" s="187">
        <v>124.81418604651165</v>
      </c>
      <c r="AT1085" s="188">
        <v>5292.3200000000006</v>
      </c>
      <c r="AU1085" s="187">
        <v>105.8464</v>
      </c>
      <c r="AV1085" s="188">
        <v>3723.83</v>
      </c>
      <c r="AW1085" s="187">
        <v>116.36968750000001</v>
      </c>
      <c r="AX1085" s="188">
        <v>3969.24</v>
      </c>
      <c r="AY1085" s="187">
        <v>120.27999999999999</v>
      </c>
      <c r="AZ1085" s="188">
        <v>5238.97</v>
      </c>
      <c r="BA1085" s="187">
        <v>149.68485714285714</v>
      </c>
      <c r="BB1085" s="188">
        <v>3702.49</v>
      </c>
      <c r="BC1085" s="187">
        <v>132.23178571428571</v>
      </c>
      <c r="BD1085" s="75"/>
      <c r="BE1085" s="75"/>
      <c r="BI1085" s="194"/>
    </row>
    <row r="1086" spans="1:61" ht="11.25" customHeight="1" x14ac:dyDescent="0.3">
      <c r="A1086" s="184" t="s">
        <v>1763</v>
      </c>
      <c r="B1086" s="185">
        <v>0</v>
      </c>
      <c r="C1086" s="897">
        <v>91228</v>
      </c>
      <c r="D1086" s="284">
        <v>2089.6</v>
      </c>
      <c r="E1086" s="91">
        <v>52.239999999999995</v>
      </c>
      <c r="F1086" s="186">
        <v>3000</v>
      </c>
      <c r="G1086" s="186">
        <v>3000</v>
      </c>
      <c r="H1086" s="186">
        <v>0</v>
      </c>
      <c r="I1086" s="187">
        <v>0</v>
      </c>
      <c r="J1086" s="186">
        <v>700</v>
      </c>
      <c r="K1086" s="186">
        <v>1200</v>
      </c>
      <c r="L1086" s="186">
        <v>301.59999999999997</v>
      </c>
      <c r="M1086" s="186">
        <v>25.133333333333329</v>
      </c>
      <c r="N1086" s="188">
        <v>0</v>
      </c>
      <c r="O1086" s="189">
        <v>0</v>
      </c>
      <c r="P1086" s="186">
        <v>0</v>
      </c>
      <c r="Q1086" s="189">
        <v>43.085714285714282</v>
      </c>
      <c r="R1086" s="189">
        <v>76.628571428571433</v>
      </c>
      <c r="S1086" s="189">
        <v>1788</v>
      </c>
      <c r="T1086" s="188">
        <v>1788.0000000000002</v>
      </c>
      <c r="U1086" s="187">
        <v>44.7</v>
      </c>
      <c r="V1086" s="189">
        <v>4.8</v>
      </c>
      <c r="W1086" s="189">
        <v>0</v>
      </c>
      <c r="X1086" s="188">
        <v>1783.2000000000003</v>
      </c>
      <c r="Y1086" s="188">
        <v>0</v>
      </c>
      <c r="Z1086" s="186">
        <v>140</v>
      </c>
      <c r="AA1086" s="186">
        <v>0</v>
      </c>
      <c r="AB1086" s="186">
        <v>0</v>
      </c>
      <c r="AC1086" s="186">
        <v>0</v>
      </c>
      <c r="AD1086" s="188">
        <v>0</v>
      </c>
      <c r="AE1086" s="189">
        <v>0</v>
      </c>
      <c r="AF1086" s="189">
        <v>0</v>
      </c>
      <c r="AG1086" s="189">
        <v>0</v>
      </c>
      <c r="AH1086" s="191">
        <v>1</v>
      </c>
      <c r="AI1086" s="186">
        <v>700</v>
      </c>
      <c r="AJ1086" s="192">
        <v>7506425623648</v>
      </c>
      <c r="AK1086" s="192" t="s">
        <v>262</v>
      </c>
      <c r="AM1086" s="75">
        <v>91228</v>
      </c>
      <c r="AO1086" s="188">
        <v>1063.7333333333333</v>
      </c>
      <c r="AP1086" s="188">
        <v>1712</v>
      </c>
      <c r="AQ1086" s="187">
        <v>131.69230769230768</v>
      </c>
      <c r="AR1086" s="188">
        <v>622.4</v>
      </c>
      <c r="AS1086" s="187">
        <v>31.119999999999997</v>
      </c>
      <c r="AT1086" s="188">
        <v>856.8</v>
      </c>
      <c r="AU1086" s="187">
        <v>65.907692307692301</v>
      </c>
      <c r="AV1086" s="188">
        <v>611.99999999999989</v>
      </c>
      <c r="AW1086" s="187">
        <v>111.27272727272725</v>
      </c>
      <c r="AX1086" s="188">
        <v>502.4</v>
      </c>
      <c r="AY1086" s="187">
        <v>100.47999999999999</v>
      </c>
      <c r="AZ1086" s="188">
        <v>453.59999999999997</v>
      </c>
      <c r="BA1086" s="187">
        <v>90.719999999999985</v>
      </c>
      <c r="BB1086" s="188">
        <v>899.2</v>
      </c>
      <c r="BC1086" s="187">
        <v>49.955555555555556</v>
      </c>
      <c r="BD1086" s="75"/>
      <c r="BE1086" s="75"/>
      <c r="BI1086" s="194"/>
    </row>
    <row r="1087" spans="1:61" ht="11.25" customHeight="1" x14ac:dyDescent="0.3">
      <c r="A1087" s="184" t="s">
        <v>4965</v>
      </c>
      <c r="B1087" s="185">
        <v>0</v>
      </c>
      <c r="C1087" s="897">
        <v>91234</v>
      </c>
      <c r="D1087" s="284">
        <v>1E-4</v>
      </c>
      <c r="E1087" s="91">
        <v>0</v>
      </c>
      <c r="F1087" s="186">
        <v>0</v>
      </c>
      <c r="G1087" s="186">
        <v>0</v>
      </c>
      <c r="H1087" s="186">
        <v>0</v>
      </c>
      <c r="I1087" s="187">
        <v>0</v>
      </c>
      <c r="J1087" s="186">
        <v>0</v>
      </c>
      <c r="K1087" s="186">
        <v>0</v>
      </c>
      <c r="L1087" s="186">
        <v>0</v>
      </c>
      <c r="M1087" s="186">
        <v>0</v>
      </c>
      <c r="N1087" s="188">
        <v>0</v>
      </c>
      <c r="O1087" s="189">
        <v>0</v>
      </c>
      <c r="P1087" s="186">
        <v>0</v>
      </c>
      <c r="Q1087" s="189">
        <v>0</v>
      </c>
      <c r="R1087" s="189">
        <v>0</v>
      </c>
      <c r="S1087" s="189">
        <v>1E-4</v>
      </c>
      <c r="T1087" s="188">
        <v>0</v>
      </c>
      <c r="U1087" s="187">
        <v>0</v>
      </c>
      <c r="V1087" s="189">
        <v>0</v>
      </c>
      <c r="W1087" s="189">
        <v>0</v>
      </c>
      <c r="X1087" s="188">
        <v>0</v>
      </c>
      <c r="Y1087" s="188">
        <v>0</v>
      </c>
      <c r="Z1087" s="186">
        <v>0</v>
      </c>
      <c r="AA1087" s="186">
        <v>0</v>
      </c>
      <c r="AB1087" s="186">
        <v>0</v>
      </c>
      <c r="AC1087" s="186">
        <v>0</v>
      </c>
      <c r="AD1087" s="188">
        <v>0</v>
      </c>
      <c r="AE1087" s="189">
        <v>0</v>
      </c>
      <c r="AF1087" s="189">
        <v>0</v>
      </c>
      <c r="AG1087" s="189">
        <v>0</v>
      </c>
      <c r="AH1087" s="191">
        <v>1</v>
      </c>
      <c r="AI1087" s="186">
        <v>0</v>
      </c>
      <c r="AJ1087" s="192">
        <v>7506425623648</v>
      </c>
      <c r="AK1087" s="192" t="s">
        <v>262</v>
      </c>
      <c r="AM1087" s="75">
        <v>91234</v>
      </c>
      <c r="AO1087" s="188">
        <v>381.5</v>
      </c>
      <c r="AP1087" s="188">
        <v>0</v>
      </c>
      <c r="AQ1087" s="187">
        <v>0</v>
      </c>
      <c r="AR1087" s="188">
        <v>0</v>
      </c>
      <c r="AS1087" s="187">
        <v>0</v>
      </c>
      <c r="AT1087" s="188">
        <v>1144.5</v>
      </c>
      <c r="AU1087" s="187">
        <v>0</v>
      </c>
      <c r="AV1087" s="188">
        <v>4630.5</v>
      </c>
      <c r="AW1087" s="187">
        <v>184.18854415274464</v>
      </c>
      <c r="AX1087" s="188">
        <v>0</v>
      </c>
      <c r="AY1087" s="187">
        <v>0</v>
      </c>
      <c r="AZ1087" s="188">
        <v>0</v>
      </c>
      <c r="BA1087" s="187">
        <v>0</v>
      </c>
      <c r="BB1087" s="188">
        <v>0</v>
      </c>
      <c r="BC1087" s="187">
        <v>0</v>
      </c>
      <c r="BD1087" s="75"/>
      <c r="BE1087" s="75"/>
      <c r="BI1087" s="194"/>
    </row>
    <row r="1088" spans="1:61" ht="11.25" customHeight="1" x14ac:dyDescent="0.3">
      <c r="A1088" s="333" t="s">
        <v>1764</v>
      </c>
      <c r="B1088" s="334">
        <v>0</v>
      </c>
      <c r="C1088" s="875">
        <v>91227</v>
      </c>
      <c r="D1088" s="390">
        <v>1E-4</v>
      </c>
      <c r="E1088" s="336">
        <v>0</v>
      </c>
      <c r="F1088" s="338">
        <v>0</v>
      </c>
      <c r="G1088" s="338">
        <v>0</v>
      </c>
      <c r="H1088" s="338">
        <v>0</v>
      </c>
      <c r="I1088" s="339">
        <v>0</v>
      </c>
      <c r="J1088" s="338">
        <v>0</v>
      </c>
      <c r="K1088" s="338">
        <v>0</v>
      </c>
      <c r="L1088" s="338">
        <v>0</v>
      </c>
      <c r="M1088" s="338">
        <v>0</v>
      </c>
      <c r="N1088" s="337">
        <v>0</v>
      </c>
      <c r="O1088" s="340">
        <v>0</v>
      </c>
      <c r="P1088" s="338">
        <v>0</v>
      </c>
      <c r="Q1088" s="340">
        <v>0</v>
      </c>
      <c r="R1088" s="340">
        <v>0</v>
      </c>
      <c r="S1088" s="340">
        <v>1E-4</v>
      </c>
      <c r="T1088" s="337">
        <v>0</v>
      </c>
      <c r="U1088" s="339">
        <v>0</v>
      </c>
      <c r="V1088" s="340">
        <v>0</v>
      </c>
      <c r="W1088" s="340">
        <v>0</v>
      </c>
      <c r="X1088" s="337">
        <v>0</v>
      </c>
      <c r="Y1088" s="337">
        <v>0</v>
      </c>
      <c r="Z1088" s="338">
        <v>0</v>
      </c>
      <c r="AA1088" s="338">
        <v>0</v>
      </c>
      <c r="AB1088" s="338">
        <v>0</v>
      </c>
      <c r="AC1088" s="338">
        <v>0</v>
      </c>
      <c r="AD1088" s="337">
        <v>0</v>
      </c>
      <c r="AE1088" s="340">
        <v>0</v>
      </c>
      <c r="AF1088" s="340">
        <v>0</v>
      </c>
      <c r="AG1088" s="340">
        <v>0</v>
      </c>
      <c r="AH1088" s="341">
        <v>1</v>
      </c>
      <c r="AI1088" s="186">
        <v>0</v>
      </c>
      <c r="AJ1088" s="192">
        <v>7506425603183</v>
      </c>
      <c r="AK1088" s="192" t="s">
        <v>262</v>
      </c>
      <c r="AM1088" s="75">
        <v>91227</v>
      </c>
      <c r="AO1088" s="350">
        <v>0</v>
      </c>
      <c r="AP1088" s="350">
        <v>0</v>
      </c>
      <c r="AQ1088" s="349">
        <v>0</v>
      </c>
      <c r="AR1088" s="350">
        <v>0</v>
      </c>
      <c r="AS1088" s="349">
        <v>0</v>
      </c>
      <c r="AT1088" s="350">
        <v>0</v>
      </c>
      <c r="AU1088" s="349">
        <v>0</v>
      </c>
      <c r="AV1088" s="350">
        <v>0</v>
      </c>
      <c r="AW1088" s="349">
        <v>0</v>
      </c>
      <c r="AX1088" s="350">
        <v>0</v>
      </c>
      <c r="AY1088" s="349">
        <v>0</v>
      </c>
      <c r="AZ1088" s="350">
        <v>0</v>
      </c>
      <c r="BA1088" s="349">
        <v>0</v>
      </c>
      <c r="BB1088" s="350">
        <v>0</v>
      </c>
      <c r="BC1088" s="349">
        <v>0</v>
      </c>
      <c r="BD1088" s="75"/>
      <c r="BE1088" s="75"/>
      <c r="BI1088" s="194"/>
    </row>
    <row r="1089" spans="1:61" ht="11.25" customHeight="1" x14ac:dyDescent="0.3">
      <c r="A1089" s="344" t="s">
        <v>1765</v>
      </c>
      <c r="B1089" s="345">
        <v>0</v>
      </c>
      <c r="C1089" s="873">
        <v>91218</v>
      </c>
      <c r="D1089" s="389">
        <v>2098.8990000000003</v>
      </c>
      <c r="E1089" s="347">
        <v>51.401608163265315</v>
      </c>
      <c r="F1089" s="443">
        <v>1000</v>
      </c>
      <c r="G1089" s="348">
        <v>1000</v>
      </c>
      <c r="H1089" s="348">
        <v>321</v>
      </c>
      <c r="I1089" s="349">
        <v>32.1</v>
      </c>
      <c r="J1089" s="348">
        <v>818.7299999999999</v>
      </c>
      <c r="K1089" s="348">
        <v>1225</v>
      </c>
      <c r="L1089" s="348">
        <v>242.089</v>
      </c>
      <c r="M1089" s="348">
        <v>19.762367346938774</v>
      </c>
      <c r="N1089" s="350">
        <v>8.6579999999999995</v>
      </c>
      <c r="O1089" s="351">
        <v>111.55499999999999</v>
      </c>
      <c r="P1089" s="348">
        <v>195.13800000000001</v>
      </c>
      <c r="Q1089" s="351">
        <v>53.403075494973926</v>
      </c>
      <c r="R1089" s="351">
        <v>79.799567623025922</v>
      </c>
      <c r="S1089" s="351">
        <v>2177.8100000000004</v>
      </c>
      <c r="T1089" s="350">
        <v>2130.5340000000006</v>
      </c>
      <c r="U1089" s="349">
        <v>52.17634285714287</v>
      </c>
      <c r="V1089" s="351">
        <v>119.88</v>
      </c>
      <c r="W1089" s="351">
        <v>74.925000000000011</v>
      </c>
      <c r="X1089" s="350">
        <v>1935.7290000000005</v>
      </c>
      <c r="Y1089" s="350">
        <v>1132.5330000000001</v>
      </c>
      <c r="Z1089" s="348">
        <v>39.96</v>
      </c>
      <c r="AA1089" s="348">
        <v>2.331</v>
      </c>
      <c r="AB1089" s="348">
        <v>16.650000000000002</v>
      </c>
      <c r="AC1089" s="348">
        <v>50.000000000000007</v>
      </c>
      <c r="AD1089" s="350">
        <v>55.279999999999973</v>
      </c>
      <c r="AE1089" s="351">
        <v>0</v>
      </c>
      <c r="AF1089" s="351">
        <v>0</v>
      </c>
      <c r="AG1089" s="351">
        <v>0</v>
      </c>
      <c r="AH1089" s="352">
        <v>0</v>
      </c>
      <c r="AI1089" s="186">
        <v>824.15818000000002</v>
      </c>
      <c r="AJ1089" s="192">
        <v>7501017377930</v>
      </c>
      <c r="AK1089" s="192" t="s">
        <v>262</v>
      </c>
      <c r="AM1089" s="75">
        <v>91218</v>
      </c>
      <c r="AO1089" s="350">
        <v>1243.8646666666666</v>
      </c>
      <c r="AP1089" s="350">
        <v>1159.508</v>
      </c>
      <c r="AQ1089" s="349">
        <v>82.913204524977473</v>
      </c>
      <c r="AR1089" s="350">
        <v>954.38700000000006</v>
      </c>
      <c r="AS1089" s="349">
        <v>86.841401273885353</v>
      </c>
      <c r="AT1089" s="350">
        <v>1617.6990000000003</v>
      </c>
      <c r="AU1089" s="349">
        <v>160.32695738354809</v>
      </c>
      <c r="AV1089" s="350">
        <v>988.3649999999999</v>
      </c>
      <c r="AW1089" s="349">
        <v>108.25465498357063</v>
      </c>
      <c r="AX1089" s="350">
        <v>605.37</v>
      </c>
      <c r="AY1089" s="349">
        <v>74.461254612546128</v>
      </c>
      <c r="AZ1089" s="350">
        <v>601.404</v>
      </c>
      <c r="BA1089" s="349">
        <v>81.823673469387757</v>
      </c>
      <c r="BB1089" s="350">
        <v>755.226</v>
      </c>
      <c r="BC1089" s="349">
        <v>88.954770318021204</v>
      </c>
      <c r="BD1089" s="75"/>
      <c r="BE1089" s="75"/>
      <c r="BI1089" s="194"/>
    </row>
    <row r="1090" spans="1:61" ht="11.25" customHeight="1" x14ac:dyDescent="0.3">
      <c r="A1090" s="333" t="s">
        <v>1766</v>
      </c>
      <c r="B1090" s="334">
        <v>0</v>
      </c>
      <c r="C1090" s="875">
        <v>91220</v>
      </c>
      <c r="D1090" s="390">
        <v>2152.5</v>
      </c>
      <c r="E1090" s="336">
        <v>33.986842105263158</v>
      </c>
      <c r="F1090" s="338">
        <v>2000</v>
      </c>
      <c r="G1090" s="338">
        <v>2000</v>
      </c>
      <c r="H1090" s="338">
        <v>63</v>
      </c>
      <c r="I1090" s="339">
        <v>3.15</v>
      </c>
      <c r="J1090" s="338">
        <v>1900</v>
      </c>
      <c r="K1090" s="338">
        <v>1900</v>
      </c>
      <c r="L1090" s="338">
        <v>630</v>
      </c>
      <c r="M1090" s="338">
        <v>33.157894736842103</v>
      </c>
      <c r="N1090" s="337">
        <v>0</v>
      </c>
      <c r="O1090" s="340">
        <v>231</v>
      </c>
      <c r="P1090" s="338">
        <v>231</v>
      </c>
      <c r="Q1090" s="340">
        <v>45.315789473684212</v>
      </c>
      <c r="R1090" s="340">
        <v>25.034210526315793</v>
      </c>
      <c r="S1090" s="340">
        <v>1585.5</v>
      </c>
      <c r="T1090" s="337">
        <v>1543.5</v>
      </c>
      <c r="U1090" s="339">
        <v>24.371052631578948</v>
      </c>
      <c r="V1090" s="340">
        <v>10.5</v>
      </c>
      <c r="W1090" s="340">
        <v>0</v>
      </c>
      <c r="X1090" s="337">
        <v>1533</v>
      </c>
      <c r="Y1090" s="337">
        <v>0</v>
      </c>
      <c r="Z1090" s="338">
        <v>0</v>
      </c>
      <c r="AA1090" s="338">
        <v>0</v>
      </c>
      <c r="AB1090" s="338">
        <v>0</v>
      </c>
      <c r="AC1090" s="338">
        <v>0</v>
      </c>
      <c r="AD1090" s="337">
        <v>630</v>
      </c>
      <c r="AE1090" s="340">
        <v>0</v>
      </c>
      <c r="AF1090" s="340">
        <v>0</v>
      </c>
      <c r="AG1090" s="340">
        <v>0</v>
      </c>
      <c r="AH1090" s="341">
        <v>1</v>
      </c>
      <c r="AI1090" s="186">
        <v>1000</v>
      </c>
      <c r="AJ1090" s="192">
        <v>7501943465978</v>
      </c>
      <c r="AK1090" s="192" t="s">
        <v>262</v>
      </c>
      <c r="AM1090" s="75">
        <v>91220</v>
      </c>
      <c r="AO1090" s="337">
        <v>2117.5</v>
      </c>
      <c r="AP1090" s="337">
        <v>2373</v>
      </c>
      <c r="AQ1090" s="339">
        <v>158.20000000000002</v>
      </c>
      <c r="AR1090" s="337">
        <v>997.5</v>
      </c>
      <c r="AS1090" s="339">
        <v>52.5</v>
      </c>
      <c r="AT1090" s="337">
        <v>2982</v>
      </c>
      <c r="AU1090" s="339">
        <v>229.38461538461539</v>
      </c>
      <c r="AV1090" s="337">
        <v>966</v>
      </c>
      <c r="AW1090" s="339">
        <v>69</v>
      </c>
      <c r="AX1090" s="337">
        <v>861</v>
      </c>
      <c r="AY1090" s="339">
        <v>66.230769230769226</v>
      </c>
      <c r="AZ1090" s="337">
        <v>1323</v>
      </c>
      <c r="BA1090" s="339">
        <v>94.5</v>
      </c>
      <c r="BB1090" s="337">
        <v>2562</v>
      </c>
      <c r="BC1090" s="339">
        <v>160.125</v>
      </c>
      <c r="BD1090" s="75"/>
      <c r="BE1090" s="75"/>
      <c r="BI1090" s="194"/>
    </row>
    <row r="1091" spans="1:61" ht="11.25" customHeight="1" x14ac:dyDescent="0.3">
      <c r="A1091" s="184" t="s">
        <v>1767</v>
      </c>
      <c r="B1091" s="185">
        <v>0</v>
      </c>
      <c r="C1091" s="828">
        <v>91670</v>
      </c>
      <c r="D1091" s="284">
        <v>8979.6779999999999</v>
      </c>
      <c r="E1091" s="91">
        <v>34.259466235044123</v>
      </c>
      <c r="F1091" s="186">
        <v>13200</v>
      </c>
      <c r="G1091" s="186">
        <v>13200</v>
      </c>
      <c r="H1091" s="186">
        <v>1615</v>
      </c>
      <c r="I1091" s="187">
        <v>12.234848484848484</v>
      </c>
      <c r="J1091" s="186">
        <v>9045.7545439999994</v>
      </c>
      <c r="K1091" s="186">
        <v>7863.2380945982086</v>
      </c>
      <c r="L1091" s="186">
        <v>2108.8890000000001</v>
      </c>
      <c r="M1091" s="186">
        <v>26.819599948890509</v>
      </c>
      <c r="N1091" s="188">
        <v>0</v>
      </c>
      <c r="O1091" s="189">
        <v>211.78799999999998</v>
      </c>
      <c r="P1091" s="186">
        <v>810.18900000000008</v>
      </c>
      <c r="Q1091" s="189">
        <v>32.270143809464841</v>
      </c>
      <c r="R1091" s="189">
        <v>28.142889436333132</v>
      </c>
      <c r="S1091" s="189">
        <v>8485.7890000000007</v>
      </c>
      <c r="T1091" s="188">
        <v>8254.0709999999999</v>
      </c>
      <c r="U1091" s="187">
        <v>31.491114350220229</v>
      </c>
      <c r="V1091" s="189">
        <v>0</v>
      </c>
      <c r="W1091" s="189">
        <v>598.40100000000007</v>
      </c>
      <c r="X1091" s="188">
        <v>7655.67</v>
      </c>
      <c r="Y1091" s="188">
        <v>709.95600000000002</v>
      </c>
      <c r="Z1091" s="186">
        <v>39.96</v>
      </c>
      <c r="AA1091" s="186">
        <v>0</v>
      </c>
      <c r="AB1091" s="186">
        <v>116.55000000000001</v>
      </c>
      <c r="AC1091" s="186">
        <v>350</v>
      </c>
      <c r="AD1091" s="188">
        <v>0</v>
      </c>
      <c r="AE1091" s="189">
        <v>0</v>
      </c>
      <c r="AF1091" s="189">
        <v>0</v>
      </c>
      <c r="AG1091" s="189">
        <v>0</v>
      </c>
      <c r="AH1091" s="191">
        <v>2</v>
      </c>
      <c r="AI1091" s="186">
        <v>11187.494054999999</v>
      </c>
      <c r="AJ1091" s="192">
        <v>7501017380558</v>
      </c>
      <c r="AK1091" s="192">
        <v>0</v>
      </c>
      <c r="AM1091" s="75">
        <v>91670</v>
      </c>
      <c r="AO1091" s="188">
        <v>8428.1129999999994</v>
      </c>
      <c r="AP1091" s="188">
        <v>7019.9639999999999</v>
      </c>
      <c r="AQ1091" s="187">
        <v>71.810070633894611</v>
      </c>
      <c r="AR1091" s="188">
        <v>9636.003999999999</v>
      </c>
      <c r="AS1091" s="187">
        <v>98.570609175273688</v>
      </c>
      <c r="AT1091" s="188">
        <v>8628.371000000001</v>
      </c>
      <c r="AU1091" s="187">
        <v>86.455415410629939</v>
      </c>
      <c r="AV1091" s="188">
        <v>7707.6399999999985</v>
      </c>
      <c r="AW1091" s="187">
        <v>80.622836442585225</v>
      </c>
      <c r="AX1091" s="188">
        <v>9566.0740000000023</v>
      </c>
      <c r="AY1091" s="187">
        <v>98.274861133640997</v>
      </c>
      <c r="AZ1091" s="188">
        <v>10219.072</v>
      </c>
      <c r="BA1091" s="187">
        <v>99.483379315313087</v>
      </c>
      <c r="BB1091" s="188">
        <v>5415.8940000000002</v>
      </c>
      <c r="BC1091" s="187">
        <v>53.124656070954593</v>
      </c>
      <c r="BD1091" s="75"/>
      <c r="BE1091" s="75"/>
      <c r="BI1091" s="194"/>
    </row>
    <row r="1092" spans="1:61" ht="11.25" customHeight="1" x14ac:dyDescent="0.3">
      <c r="A1092" s="184" t="s">
        <v>1768</v>
      </c>
      <c r="B1092" s="185">
        <v>0</v>
      </c>
      <c r="C1092" s="828">
        <v>91721</v>
      </c>
      <c r="D1092" s="284">
        <v>1E-4</v>
      </c>
      <c r="E1092" s="91">
        <v>0</v>
      </c>
      <c r="F1092" s="186">
        <v>0</v>
      </c>
      <c r="G1092" s="186">
        <v>0</v>
      </c>
      <c r="H1092" s="186">
        <v>0</v>
      </c>
      <c r="I1092" s="187">
        <v>0</v>
      </c>
      <c r="J1092" s="186">
        <v>0</v>
      </c>
      <c r="K1092" s="186">
        <v>0</v>
      </c>
      <c r="L1092" s="186">
        <v>0</v>
      </c>
      <c r="M1092" s="186">
        <v>0</v>
      </c>
      <c r="N1092" s="188">
        <v>0</v>
      </c>
      <c r="O1092" s="189">
        <v>0</v>
      </c>
      <c r="P1092" s="186">
        <v>0</v>
      </c>
      <c r="Q1092" s="189">
        <v>0</v>
      </c>
      <c r="R1092" s="189">
        <v>0</v>
      </c>
      <c r="S1092" s="189">
        <v>1E-4</v>
      </c>
      <c r="T1092" s="188">
        <v>0</v>
      </c>
      <c r="U1092" s="187">
        <v>0</v>
      </c>
      <c r="V1092" s="189">
        <v>0</v>
      </c>
      <c r="W1092" s="189">
        <v>0</v>
      </c>
      <c r="X1092" s="188">
        <v>0</v>
      </c>
      <c r="Y1092" s="188">
        <v>0</v>
      </c>
      <c r="Z1092" s="186">
        <v>0</v>
      </c>
      <c r="AA1092" s="186">
        <v>0</v>
      </c>
      <c r="AB1092" s="186">
        <v>0</v>
      </c>
      <c r="AC1092" s="186">
        <v>0</v>
      </c>
      <c r="AD1092" s="188">
        <v>0</v>
      </c>
      <c r="AE1092" s="189">
        <v>0</v>
      </c>
      <c r="AF1092" s="189">
        <v>0</v>
      </c>
      <c r="AG1092" s="189">
        <v>0</v>
      </c>
      <c r="AH1092" s="191">
        <v>0</v>
      </c>
      <c r="AI1092" s="186">
        <v>0</v>
      </c>
      <c r="AJ1092" s="192">
        <v>7501943487680</v>
      </c>
      <c r="AK1092" s="192">
        <v>0</v>
      </c>
      <c r="AM1092" s="75">
        <v>91721</v>
      </c>
      <c r="AO1092" s="188">
        <v>0</v>
      </c>
      <c r="AP1092" s="188">
        <v>0</v>
      </c>
      <c r="AQ1092" s="187">
        <v>0</v>
      </c>
      <c r="AR1092" s="188">
        <v>0</v>
      </c>
      <c r="AS1092" s="187">
        <v>0</v>
      </c>
      <c r="AT1092" s="188">
        <v>0</v>
      </c>
      <c r="AU1092" s="187">
        <v>0</v>
      </c>
      <c r="AV1092" s="188">
        <v>0</v>
      </c>
      <c r="AW1092" s="187">
        <v>0</v>
      </c>
      <c r="AX1092" s="188">
        <v>0</v>
      </c>
      <c r="AY1092" s="187">
        <v>0</v>
      </c>
      <c r="AZ1092" s="188">
        <v>0</v>
      </c>
      <c r="BA1092" s="187">
        <v>0</v>
      </c>
      <c r="BB1092" s="188">
        <v>0</v>
      </c>
      <c r="BC1092" s="187">
        <v>0</v>
      </c>
      <c r="BD1092" s="75"/>
      <c r="BE1092" s="75"/>
      <c r="BI1092" s="194"/>
    </row>
    <row r="1093" spans="1:61" s="77" customFormat="1" ht="11.25" customHeight="1" x14ac:dyDescent="0.2">
      <c r="A1093" s="184" t="s">
        <v>1769</v>
      </c>
      <c r="B1093" s="185">
        <v>0</v>
      </c>
      <c r="C1093" s="828">
        <v>91675</v>
      </c>
      <c r="D1093" s="284">
        <v>47.619</v>
      </c>
      <c r="E1093" s="91">
        <v>1.8495643796569838</v>
      </c>
      <c r="F1093" s="186">
        <v>1000</v>
      </c>
      <c r="G1093" s="186">
        <v>1000</v>
      </c>
      <c r="H1093" s="186">
        <v>1137</v>
      </c>
      <c r="I1093" s="187">
        <v>113.7</v>
      </c>
      <c r="J1093" s="186">
        <v>949.7</v>
      </c>
      <c r="K1093" s="186">
        <v>772.38187311162392</v>
      </c>
      <c r="L1093" s="186">
        <v>657.66800000000001</v>
      </c>
      <c r="M1093" s="186">
        <v>85.148036598854048</v>
      </c>
      <c r="N1093" s="188">
        <v>0</v>
      </c>
      <c r="O1093" s="189">
        <v>0</v>
      </c>
      <c r="P1093" s="186">
        <v>0</v>
      </c>
      <c r="Q1093" s="189">
        <v>69.250078972307037</v>
      </c>
      <c r="R1093" s="189">
        <v>16.645814467726648</v>
      </c>
      <c r="S1093" s="189">
        <v>526.95099999999991</v>
      </c>
      <c r="T1093" s="188">
        <v>329.33699999999999</v>
      </c>
      <c r="U1093" s="187">
        <v>12.791742457907393</v>
      </c>
      <c r="V1093" s="189">
        <v>0</v>
      </c>
      <c r="W1093" s="189">
        <v>0</v>
      </c>
      <c r="X1093" s="188">
        <v>329.33699999999999</v>
      </c>
      <c r="Y1093" s="188">
        <v>197.80199999999999</v>
      </c>
      <c r="Z1093" s="186">
        <v>19.98</v>
      </c>
      <c r="AA1093" s="186">
        <v>0</v>
      </c>
      <c r="AB1093" s="186">
        <v>233.10000000000002</v>
      </c>
      <c r="AC1093" s="186">
        <v>700</v>
      </c>
      <c r="AD1093" s="188">
        <v>3.6699999999999591</v>
      </c>
      <c r="AE1093" s="189">
        <v>0</v>
      </c>
      <c r="AF1093" s="189">
        <v>0</v>
      </c>
      <c r="AG1093" s="189">
        <v>0</v>
      </c>
      <c r="AH1093" s="191">
        <v>0</v>
      </c>
      <c r="AI1093" s="186">
        <v>916.08884999999998</v>
      </c>
      <c r="AJ1093" s="192">
        <v>7501943484351</v>
      </c>
      <c r="AK1093" s="192">
        <v>0</v>
      </c>
      <c r="AL1093" s="226"/>
      <c r="AM1093" s="75">
        <v>91675</v>
      </c>
      <c r="AN1093" s="76"/>
      <c r="AO1093" s="188">
        <v>801.63866666666661</v>
      </c>
      <c r="AP1093" s="188">
        <v>553.44399999999996</v>
      </c>
      <c r="AQ1093" s="187">
        <v>57.580884150249979</v>
      </c>
      <c r="AR1093" s="188">
        <v>785.87900000000002</v>
      </c>
      <c r="AS1093" s="187">
        <v>81.763661102323454</v>
      </c>
      <c r="AT1093" s="188">
        <v>1065.5929999999998</v>
      </c>
      <c r="AU1093" s="187">
        <v>102.23349416154261</v>
      </c>
      <c r="AV1093" s="188">
        <v>812.18799999999999</v>
      </c>
      <c r="AW1093" s="187">
        <v>77.921699144115053</v>
      </c>
      <c r="AX1093" s="188">
        <v>1042.623</v>
      </c>
      <c r="AY1093" s="187">
        <v>99.379487634074991</v>
      </c>
      <c r="AZ1093" s="188">
        <v>760.91000000000008</v>
      </c>
      <c r="BA1093" s="187">
        <v>68.63578142194801</v>
      </c>
      <c r="BB1093" s="188">
        <v>216.12</v>
      </c>
      <c r="BC1093" s="187">
        <v>22.571750845970673</v>
      </c>
      <c r="BD1093" s="75"/>
      <c r="BE1093" s="75"/>
      <c r="BF1093" s="56"/>
      <c r="BI1093" s="194"/>
    </row>
    <row r="1094" spans="1:61" ht="11.25" customHeight="1" x14ac:dyDescent="0.3">
      <c r="A1094" s="149" t="s">
        <v>115</v>
      </c>
      <c r="B1094" s="169">
        <v>0</v>
      </c>
      <c r="C1094" s="858"/>
      <c r="D1094" s="379">
        <v>23668.9856</v>
      </c>
      <c r="E1094" s="220">
        <v>37.449702025000093</v>
      </c>
      <c r="F1094" s="221">
        <v>34500</v>
      </c>
      <c r="G1094" s="221">
        <v>34500</v>
      </c>
      <c r="H1094" s="221">
        <v>7172</v>
      </c>
      <c r="I1094" s="222">
        <v>20.788405797101451</v>
      </c>
      <c r="J1094" s="223">
        <v>28756.794544</v>
      </c>
      <c r="K1094" s="221">
        <v>18960.61996770983</v>
      </c>
      <c r="L1094" s="221">
        <v>5840.1909999999998</v>
      </c>
      <c r="M1094" s="221">
        <v>30.801687971943519</v>
      </c>
      <c r="N1094" s="223">
        <v>571.85799999999995</v>
      </c>
      <c r="O1094" s="224">
        <v>1142.7909999999999</v>
      </c>
      <c r="P1094" s="221">
        <v>2486.6170000000002</v>
      </c>
      <c r="Q1094" s="224">
        <v>28.955967214146121</v>
      </c>
      <c r="R1094" s="224">
        <v>26.081621748641304</v>
      </c>
      <c r="S1094" s="224">
        <v>25000.794600000001</v>
      </c>
      <c r="T1094" s="223">
        <v>23718.628000000001</v>
      </c>
      <c r="U1094" s="222">
        <v>37.528247557927614</v>
      </c>
      <c r="V1094" s="224">
        <v>811.81499999999994</v>
      </c>
      <c r="W1094" s="224">
        <v>771.96800000000007</v>
      </c>
      <c r="X1094" s="224">
        <v>22134.845000000001</v>
      </c>
      <c r="Y1094" s="223">
        <v>2489.59</v>
      </c>
      <c r="Z1094" s="221">
        <v>3457.4850000000001</v>
      </c>
      <c r="AA1094" s="221">
        <v>2.331</v>
      </c>
      <c r="AB1094" s="221">
        <v>446.28000000000003</v>
      </c>
      <c r="AC1094" s="221">
        <v>1100</v>
      </c>
      <c r="AD1094" s="223">
        <v>917.99</v>
      </c>
      <c r="AE1094" s="224">
        <v>812</v>
      </c>
      <c r="AF1094" s="224">
        <v>812</v>
      </c>
      <c r="AG1094" s="224">
        <v>14.4</v>
      </c>
      <c r="AH1094" s="224">
        <v>0</v>
      </c>
      <c r="AI1094" s="225">
        <v>0</v>
      </c>
      <c r="AJ1094" s="192">
        <v>0</v>
      </c>
      <c r="AK1094" s="192">
        <v>0</v>
      </c>
      <c r="AM1094" s="75">
        <v>0</v>
      </c>
      <c r="AO1094" s="223">
        <v>0</v>
      </c>
      <c r="AP1094" s="223">
        <v>0</v>
      </c>
      <c r="AQ1094" s="222">
        <v>0</v>
      </c>
      <c r="AR1094" s="223">
        <v>0</v>
      </c>
      <c r="AS1094" s="222">
        <v>0</v>
      </c>
      <c r="AT1094" s="223">
        <v>0</v>
      </c>
      <c r="AU1094" s="222">
        <v>0</v>
      </c>
      <c r="AV1094" s="223">
        <v>0</v>
      </c>
      <c r="AW1094" s="222">
        <v>0</v>
      </c>
      <c r="AX1094" s="223">
        <v>0</v>
      </c>
      <c r="AY1094" s="222">
        <v>0</v>
      </c>
      <c r="AZ1094" s="223">
        <v>0</v>
      </c>
      <c r="BA1094" s="222">
        <v>0</v>
      </c>
      <c r="BB1094" s="223">
        <v>0</v>
      </c>
      <c r="BC1094" s="222">
        <v>0</v>
      </c>
      <c r="BD1094" s="75"/>
      <c r="BE1094" s="75"/>
      <c r="BI1094" s="194"/>
    </row>
    <row r="1095" spans="1:61" s="77" customFormat="1" ht="11.25" customHeight="1" x14ac:dyDescent="0.2">
      <c r="A1095" s="244" t="s">
        <v>1770</v>
      </c>
      <c r="B1095" s="185">
        <v>0</v>
      </c>
      <c r="C1095" s="831">
        <v>91412</v>
      </c>
      <c r="D1095" s="284">
        <v>50952</v>
      </c>
      <c r="E1095" s="91">
        <v>14.108916374376962</v>
      </c>
      <c r="F1095" s="186">
        <v>106050</v>
      </c>
      <c r="G1095" s="186">
        <v>106050</v>
      </c>
      <c r="H1095" s="186">
        <v>19041.599999999999</v>
      </c>
      <c r="I1095" s="187">
        <v>17.955304101838752</v>
      </c>
      <c r="J1095" s="186">
        <v>107782.9</v>
      </c>
      <c r="K1095" s="186">
        <v>108340</v>
      </c>
      <c r="L1095" s="186">
        <v>19792.8</v>
      </c>
      <c r="M1095" s="186">
        <v>18.26915266752815</v>
      </c>
      <c r="N1095" s="188">
        <v>405.6</v>
      </c>
      <c r="O1095" s="189">
        <v>3206.4000000000005</v>
      </c>
      <c r="P1095" s="186">
        <v>4282.8</v>
      </c>
      <c r="Q1095" s="189">
        <v>22.337123977922285</v>
      </c>
      <c r="R1095" s="189">
        <v>13.972754490740185</v>
      </c>
      <c r="S1095" s="189">
        <v>50200.800000000003</v>
      </c>
      <c r="T1095" s="188">
        <v>48420.000000000007</v>
      </c>
      <c r="U1095" s="187">
        <v>13.40779028982832</v>
      </c>
      <c r="V1095" s="189">
        <v>4794</v>
      </c>
      <c r="W1095" s="189">
        <v>670.80000000000007</v>
      </c>
      <c r="X1095" s="188">
        <v>42955.200000000004</v>
      </c>
      <c r="Y1095" s="188">
        <v>15087.6</v>
      </c>
      <c r="Z1095" s="186">
        <v>7158</v>
      </c>
      <c r="AA1095" s="186">
        <v>405.6</v>
      </c>
      <c r="AB1095" s="186">
        <v>228</v>
      </c>
      <c r="AC1095" s="186">
        <v>190</v>
      </c>
      <c r="AD1095" s="188">
        <v>283.20000000000073</v>
      </c>
      <c r="AE1095" s="189">
        <v>0</v>
      </c>
      <c r="AF1095" s="189">
        <v>0</v>
      </c>
      <c r="AG1095" s="189">
        <v>0</v>
      </c>
      <c r="AH1095" s="191">
        <v>8</v>
      </c>
      <c r="AI1095" s="186">
        <v>33813.800000000003</v>
      </c>
      <c r="AJ1095" s="192">
        <v>7506425602261</v>
      </c>
      <c r="AK1095" s="192" t="s">
        <v>262</v>
      </c>
      <c r="AL1095" s="226"/>
      <c r="AM1095" s="75">
        <v>91412</v>
      </c>
      <c r="AN1095" s="76"/>
      <c r="AO1095" s="188">
        <v>151838.39999999999</v>
      </c>
      <c r="AP1095" s="188">
        <v>125260.79999999999</v>
      </c>
      <c r="AQ1095" s="187">
        <v>117.69202581954505</v>
      </c>
      <c r="AR1095" s="188">
        <v>163755.59999999998</v>
      </c>
      <c r="AS1095" s="187">
        <v>143.2995843360315</v>
      </c>
      <c r="AT1095" s="188">
        <v>166498.80000000002</v>
      </c>
      <c r="AU1095" s="187">
        <v>97.410443176831947</v>
      </c>
      <c r="AV1095" s="188">
        <v>149498.4</v>
      </c>
      <c r="AW1095" s="187">
        <v>78.884732079254931</v>
      </c>
      <c r="AX1095" s="188">
        <v>146139.6</v>
      </c>
      <c r="AY1095" s="187">
        <v>139.16069132981005</v>
      </c>
      <c r="AZ1095" s="188">
        <v>113228.4</v>
      </c>
      <c r="BA1095" s="187">
        <v>105.75668986129921</v>
      </c>
      <c r="BB1095" s="188">
        <v>102563.99999999999</v>
      </c>
      <c r="BC1095" s="187">
        <v>83.13865358894337</v>
      </c>
      <c r="BD1095" s="75"/>
      <c r="BE1095" s="75"/>
      <c r="BF1095" s="56"/>
      <c r="BI1095" s="194"/>
    </row>
    <row r="1096" spans="1:61" s="77" customFormat="1" ht="11.25" customHeight="1" x14ac:dyDescent="0.2">
      <c r="A1096" s="184" t="s">
        <v>1771</v>
      </c>
      <c r="B1096" s="185">
        <v>0</v>
      </c>
      <c r="C1096" s="898" t="s">
        <v>1772</v>
      </c>
      <c r="D1096" s="284">
        <v>9495.4519999999993</v>
      </c>
      <c r="E1096" s="91">
        <v>23.738629999999997</v>
      </c>
      <c r="F1096" s="186">
        <v>9000</v>
      </c>
      <c r="G1096" s="186">
        <v>9000</v>
      </c>
      <c r="H1096" s="186">
        <v>0</v>
      </c>
      <c r="I1096" s="187">
        <v>0</v>
      </c>
      <c r="J1096" s="186">
        <v>13000</v>
      </c>
      <c r="K1096" s="186">
        <v>12000</v>
      </c>
      <c r="L1096" s="186">
        <v>1985.422</v>
      </c>
      <c r="M1096" s="186">
        <v>16.545183333333334</v>
      </c>
      <c r="N1096" s="188">
        <v>0</v>
      </c>
      <c r="O1096" s="189">
        <v>0</v>
      </c>
      <c r="P1096" s="186">
        <v>52.247999999999998</v>
      </c>
      <c r="Q1096" s="189">
        <v>15.674384615384614</v>
      </c>
      <c r="R1096" s="189">
        <v>17.330838461538459</v>
      </c>
      <c r="S1096" s="189">
        <v>7510.0299999999988</v>
      </c>
      <c r="T1096" s="188">
        <v>7498.8319999999985</v>
      </c>
      <c r="U1096" s="187">
        <v>18.747079999999993</v>
      </c>
      <c r="V1096" s="189">
        <v>0</v>
      </c>
      <c r="W1096" s="189">
        <v>52.247999999999998</v>
      </c>
      <c r="X1096" s="188">
        <v>7446.5839999999989</v>
      </c>
      <c r="Y1096" s="188">
        <v>2.488</v>
      </c>
      <c r="Z1096" s="186">
        <v>0</v>
      </c>
      <c r="AA1096" s="186">
        <v>0</v>
      </c>
      <c r="AB1096" s="186">
        <v>0</v>
      </c>
      <c r="AC1096" s="186">
        <v>0</v>
      </c>
      <c r="AD1096" s="188">
        <v>52.25</v>
      </c>
      <c r="AE1096" s="189">
        <v>0</v>
      </c>
      <c r="AF1096" s="189">
        <v>0</v>
      </c>
      <c r="AG1096" s="189">
        <v>0</v>
      </c>
      <c r="AH1096" s="191">
        <v>0</v>
      </c>
      <c r="AI1096" s="186">
        <v>13000</v>
      </c>
      <c r="AJ1096" s="192">
        <v>7506425602261</v>
      </c>
      <c r="AK1096" s="192" t="s">
        <v>262</v>
      </c>
      <c r="AL1096" s="226"/>
      <c r="AM1096" s="75">
        <v>608</v>
      </c>
      <c r="AN1096" s="76"/>
      <c r="AO1096" s="188">
        <v>11869.001333333334</v>
      </c>
      <c r="AP1096" s="188">
        <v>10542.888000000001</v>
      </c>
      <c r="AQ1096" s="187">
        <v>70.285920000000004</v>
      </c>
      <c r="AR1096" s="188">
        <v>13522.279999999999</v>
      </c>
      <c r="AS1096" s="187">
        <v>90.148533333333319</v>
      </c>
      <c r="AT1096" s="188">
        <v>11541.835999999999</v>
      </c>
      <c r="AU1096" s="187">
        <v>76.945573333333328</v>
      </c>
      <c r="AV1096" s="188">
        <v>15093.451999999997</v>
      </c>
      <c r="AW1096" s="187">
        <v>100.62301333333332</v>
      </c>
      <c r="AX1096" s="188">
        <v>11365.178</v>
      </c>
      <c r="AY1096" s="187">
        <v>75.767853333333335</v>
      </c>
      <c r="AZ1096" s="188">
        <v>9429.52</v>
      </c>
      <c r="BA1096" s="187">
        <v>78.579333333333338</v>
      </c>
      <c r="BB1096" s="188">
        <v>3335.1639999999998</v>
      </c>
      <c r="BC1096" s="187">
        <v>27.793033333333334</v>
      </c>
      <c r="BD1096" s="75"/>
      <c r="BE1096" s="75"/>
      <c r="BF1096" s="56"/>
      <c r="BI1096" s="194"/>
    </row>
    <row r="1097" spans="1:61" s="77" customFormat="1" ht="11.25" customHeight="1" x14ac:dyDescent="0.2">
      <c r="A1097" s="184" t="s">
        <v>1773</v>
      </c>
      <c r="B1097" s="185">
        <v>0</v>
      </c>
      <c r="C1097" s="899" t="s">
        <v>1774</v>
      </c>
      <c r="D1097" s="284">
        <v>13451.022999999997</v>
      </c>
      <c r="E1097" s="91">
        <v>501.18012422360238</v>
      </c>
      <c r="F1097" s="186">
        <v>0</v>
      </c>
      <c r="G1097" s="186">
        <v>0</v>
      </c>
      <c r="H1097" s="186">
        <v>0</v>
      </c>
      <c r="I1097" s="187">
        <v>0</v>
      </c>
      <c r="J1097" s="186">
        <v>0</v>
      </c>
      <c r="K1097" s="186">
        <v>805.16100000000006</v>
      </c>
      <c r="L1097" s="186">
        <v>791.82500000000005</v>
      </c>
      <c r="M1097" s="186">
        <v>98.343685300207042</v>
      </c>
      <c r="N1097" s="188">
        <v>0</v>
      </c>
      <c r="O1097" s="189">
        <v>0</v>
      </c>
      <c r="P1097" s="186">
        <v>0</v>
      </c>
      <c r="Q1097" s="189">
        <v>0</v>
      </c>
      <c r="R1097" s="189">
        <v>0</v>
      </c>
      <c r="S1097" s="189">
        <v>12659.197999999997</v>
      </c>
      <c r="T1097" s="188">
        <v>12640.860999999997</v>
      </c>
      <c r="U1097" s="187">
        <v>470.99378881987559</v>
      </c>
      <c r="V1097" s="189">
        <v>10.002000000000001</v>
      </c>
      <c r="W1097" s="189">
        <v>0</v>
      </c>
      <c r="X1097" s="188">
        <v>12630.858999999997</v>
      </c>
      <c r="Y1097" s="188">
        <v>0</v>
      </c>
      <c r="Z1097" s="186">
        <v>1173.568</v>
      </c>
      <c r="AA1097" s="186">
        <v>0</v>
      </c>
      <c r="AB1097" s="186">
        <v>0</v>
      </c>
      <c r="AC1097" s="186">
        <v>0</v>
      </c>
      <c r="AD1097" s="188">
        <v>0</v>
      </c>
      <c r="AE1097" s="189">
        <v>13.336</v>
      </c>
      <c r="AF1097" s="189">
        <v>13.336</v>
      </c>
      <c r="AG1097" s="189">
        <v>0</v>
      </c>
      <c r="AH1097" s="191">
        <v>3</v>
      </c>
      <c r="AI1097" s="186">
        <v>0</v>
      </c>
      <c r="AJ1097" s="192">
        <v>7506425602261</v>
      </c>
      <c r="AK1097" s="192" t="s">
        <v>262</v>
      </c>
      <c r="AL1097" s="226"/>
      <c r="AM1097" s="75">
        <v>571</v>
      </c>
      <c r="AN1097" s="76"/>
      <c r="AO1097" s="188">
        <v>8777.31</v>
      </c>
      <c r="AP1097" s="188">
        <v>15263.05</v>
      </c>
      <c r="AQ1097" s="187">
        <v>98.471290322580643</v>
      </c>
      <c r="AR1097" s="188">
        <v>11068.880000000001</v>
      </c>
      <c r="AS1097" s="187">
        <v>45.550946502057613</v>
      </c>
      <c r="AT1097" s="188">
        <v>0</v>
      </c>
      <c r="AU1097" s="187">
        <v>0</v>
      </c>
      <c r="AV1097" s="188">
        <v>-3.0000000000000001E-3</v>
      </c>
      <c r="AW1097" s="187">
        <v>0</v>
      </c>
      <c r="AX1097" s="188">
        <v>-8.34</v>
      </c>
      <c r="AY1097" s="187">
        <v>0</v>
      </c>
      <c r="AZ1097" s="188">
        <v>-73.349999999999994</v>
      </c>
      <c r="BA1097" s="187">
        <v>0</v>
      </c>
      <c r="BB1097" s="188">
        <v>4885.9769999999999</v>
      </c>
      <c r="BC1097" s="187">
        <v>0</v>
      </c>
      <c r="BD1097" s="75"/>
      <c r="BE1097" s="75"/>
      <c r="BF1097" s="56"/>
      <c r="BI1097" s="194"/>
    </row>
    <row r="1098" spans="1:61" s="77" customFormat="1" ht="11.25" customHeight="1" x14ac:dyDescent="0.2">
      <c r="A1098" s="184" t="s">
        <v>1775</v>
      </c>
      <c r="B1098" s="185">
        <v>0</v>
      </c>
      <c r="C1098" s="879" t="s">
        <v>1776</v>
      </c>
      <c r="D1098" s="284">
        <v>890.44399999999996</v>
      </c>
      <c r="E1098" s="91">
        <v>15.955414012738853</v>
      </c>
      <c r="F1098" s="186">
        <v>18000</v>
      </c>
      <c r="G1098" s="186">
        <v>18000</v>
      </c>
      <c r="H1098" s="186">
        <v>0</v>
      </c>
      <c r="I1098" s="187">
        <v>0</v>
      </c>
      <c r="J1098" s="186">
        <v>0</v>
      </c>
      <c r="K1098" s="186">
        <v>1674.248</v>
      </c>
      <c r="L1098" s="186">
        <v>91.977000000000004</v>
      </c>
      <c r="M1098" s="186">
        <v>5.4936305732484074</v>
      </c>
      <c r="N1098" s="188">
        <v>1510.289</v>
      </c>
      <c r="O1098" s="189">
        <v>627.84299999999996</v>
      </c>
      <c r="P1098" s="186">
        <v>2235.4410000000003</v>
      </c>
      <c r="Q1098" s="189">
        <v>0</v>
      </c>
      <c r="R1098" s="189">
        <v>0</v>
      </c>
      <c r="S1098" s="189">
        <v>798.46699999999998</v>
      </c>
      <c r="T1098" s="188">
        <v>797.13400000000001</v>
      </c>
      <c r="U1098" s="187">
        <v>14.283439490445859</v>
      </c>
      <c r="V1098" s="189">
        <v>0</v>
      </c>
      <c r="W1098" s="189">
        <v>97.308999999999997</v>
      </c>
      <c r="X1098" s="188">
        <v>699.82500000000005</v>
      </c>
      <c r="Y1098" s="188">
        <v>0</v>
      </c>
      <c r="Z1098" s="186">
        <v>0</v>
      </c>
      <c r="AA1098" s="186">
        <v>0</v>
      </c>
      <c r="AB1098" s="186">
        <v>0</v>
      </c>
      <c r="AC1098" s="186">
        <v>0</v>
      </c>
      <c r="AD1098" s="188">
        <v>266.60000000000002</v>
      </c>
      <c r="AE1098" s="189">
        <v>0</v>
      </c>
      <c r="AF1098" s="189">
        <v>0</v>
      </c>
      <c r="AG1098" s="189">
        <v>0</v>
      </c>
      <c r="AH1098" s="191">
        <v>3</v>
      </c>
      <c r="AI1098" s="186">
        <v>100500</v>
      </c>
      <c r="AJ1098" s="192">
        <v>7506425602261</v>
      </c>
      <c r="AK1098" s="192" t="s">
        <v>262</v>
      </c>
      <c r="AL1098" s="226"/>
      <c r="AM1098" s="75">
        <v>573</v>
      </c>
      <c r="AN1098" s="76"/>
      <c r="AO1098" s="188">
        <v>5175.5999999999995</v>
      </c>
      <c r="AP1098" s="188">
        <v>486.54999999999995</v>
      </c>
      <c r="AQ1098" s="187">
        <v>0</v>
      </c>
      <c r="AR1098" s="188">
        <v>1839.5520000000001</v>
      </c>
      <c r="AS1098" s="187">
        <v>0</v>
      </c>
      <c r="AT1098" s="188">
        <v>13200.698</v>
      </c>
      <c r="AU1098" s="187">
        <v>88.004653333333337</v>
      </c>
      <c r="AV1098" s="188">
        <v>9349.6569999999992</v>
      </c>
      <c r="AW1098" s="187">
        <v>93.496569999999991</v>
      </c>
      <c r="AX1098" s="188">
        <v>1503.6220000000001</v>
      </c>
      <c r="AY1098" s="187">
        <v>0</v>
      </c>
      <c r="AZ1098" s="188">
        <v>2539.364</v>
      </c>
      <c r="BA1098" s="187">
        <v>0</v>
      </c>
      <c r="BB1098" s="188">
        <v>921.09399999999994</v>
      </c>
      <c r="BC1098" s="187">
        <v>0</v>
      </c>
      <c r="BD1098" s="75"/>
      <c r="BE1098" s="75"/>
      <c r="BF1098" s="56"/>
      <c r="BI1098" s="194"/>
    </row>
    <row r="1099" spans="1:61" ht="11.25" customHeight="1" x14ac:dyDescent="0.3">
      <c r="A1099" s="149" t="s">
        <v>114</v>
      </c>
      <c r="B1099" s="169">
        <v>0</v>
      </c>
      <c r="C1099" s="829"/>
      <c r="D1099" s="379">
        <v>23836.918999999998</v>
      </c>
      <c r="E1099" s="220">
        <v>49.387897669027787</v>
      </c>
      <c r="F1099" s="221">
        <v>27000</v>
      </c>
      <c r="G1099" s="221">
        <v>27000</v>
      </c>
      <c r="H1099" s="221">
        <v>0</v>
      </c>
      <c r="I1099" s="222">
        <v>0</v>
      </c>
      <c r="J1099" s="223">
        <v>13000</v>
      </c>
      <c r="K1099" s="221">
        <v>14479.409</v>
      </c>
      <c r="L1099" s="221">
        <v>2869.2240000000002</v>
      </c>
      <c r="M1099" s="221">
        <v>19.815891656903954</v>
      </c>
      <c r="N1099" s="223">
        <v>1510.289</v>
      </c>
      <c r="O1099" s="224">
        <v>627.84299999999996</v>
      </c>
      <c r="P1099" s="221">
        <v>2287.6890000000003</v>
      </c>
      <c r="Q1099" s="224">
        <v>39.668561538461546</v>
      </c>
      <c r="R1099" s="224">
        <v>48.386988461538458</v>
      </c>
      <c r="S1099" s="224">
        <v>20967.695</v>
      </c>
      <c r="T1099" s="223">
        <v>20936.826999999997</v>
      </c>
      <c r="U1099" s="222">
        <v>43.379174522938051</v>
      </c>
      <c r="V1099" s="224">
        <v>10.002000000000001</v>
      </c>
      <c r="W1099" s="224">
        <v>149.55699999999999</v>
      </c>
      <c r="X1099" s="224">
        <v>20777.267999999996</v>
      </c>
      <c r="Y1099" s="223">
        <v>2.488</v>
      </c>
      <c r="Z1099" s="221">
        <v>1173.568</v>
      </c>
      <c r="AA1099" s="221">
        <v>0</v>
      </c>
      <c r="AB1099" s="221">
        <v>0</v>
      </c>
      <c r="AC1099" s="221">
        <v>0</v>
      </c>
      <c r="AD1099" s="223">
        <v>318.85000000000002</v>
      </c>
      <c r="AE1099" s="224">
        <v>13.336</v>
      </c>
      <c r="AF1099" s="224">
        <v>13.336</v>
      </c>
      <c r="AG1099" s="224">
        <v>0</v>
      </c>
      <c r="AH1099" s="224">
        <v>6</v>
      </c>
      <c r="AI1099" s="225">
        <v>100500</v>
      </c>
      <c r="AJ1099" s="192">
        <v>0</v>
      </c>
      <c r="AK1099" s="192">
        <v>0</v>
      </c>
      <c r="AM1099" s="75">
        <v>0</v>
      </c>
      <c r="AO1099" s="223">
        <v>0</v>
      </c>
      <c r="AP1099" s="223">
        <v>0</v>
      </c>
      <c r="AQ1099" s="222">
        <v>0</v>
      </c>
      <c r="AR1099" s="223">
        <v>0</v>
      </c>
      <c r="AS1099" s="222">
        <v>0</v>
      </c>
      <c r="AT1099" s="223">
        <v>0</v>
      </c>
      <c r="AU1099" s="222">
        <v>0</v>
      </c>
      <c r="AV1099" s="223">
        <v>0</v>
      </c>
      <c r="AW1099" s="222">
        <v>0</v>
      </c>
      <c r="AX1099" s="223">
        <v>0</v>
      </c>
      <c r="AY1099" s="222">
        <v>0</v>
      </c>
      <c r="AZ1099" s="223">
        <v>0</v>
      </c>
      <c r="BA1099" s="222">
        <v>0</v>
      </c>
      <c r="BB1099" s="223">
        <v>0</v>
      </c>
      <c r="BC1099" s="222">
        <v>0</v>
      </c>
      <c r="BD1099" s="75"/>
      <c r="BE1099" s="75"/>
      <c r="BI1099" s="194"/>
    </row>
    <row r="1100" spans="1:61" ht="11.25" customHeight="1" x14ac:dyDescent="0.3">
      <c r="A1100" s="184" t="s">
        <v>1777</v>
      </c>
      <c r="B1100" s="185">
        <v>0</v>
      </c>
      <c r="C1100" s="858">
        <v>91838</v>
      </c>
      <c r="D1100" s="284">
        <v>11578.982</v>
      </c>
      <c r="E1100" s="91">
        <v>23.157964</v>
      </c>
      <c r="F1100" s="186">
        <v>10000</v>
      </c>
      <c r="G1100" s="186">
        <v>10000</v>
      </c>
      <c r="H1100" s="186">
        <v>4293</v>
      </c>
      <c r="I1100" s="187">
        <v>42.93</v>
      </c>
      <c r="J1100" s="186">
        <v>15000</v>
      </c>
      <c r="K1100" s="186">
        <v>15000</v>
      </c>
      <c r="L1100" s="186">
        <v>1203.5689999999997</v>
      </c>
      <c r="M1100" s="186">
        <v>8.023793333333332</v>
      </c>
      <c r="N1100" s="188">
        <v>33.340000000000003</v>
      </c>
      <c r="O1100" s="189">
        <v>2048.7430000000004</v>
      </c>
      <c r="P1100" s="186">
        <v>2115.4230000000007</v>
      </c>
      <c r="Q1100" s="189">
        <v>22.126613333333335</v>
      </c>
      <c r="R1100" s="189">
        <v>29.336826000000002</v>
      </c>
      <c r="S1100" s="189">
        <v>14668.413</v>
      </c>
      <c r="T1100" s="188">
        <v>14201.172999999999</v>
      </c>
      <c r="U1100" s="187">
        <v>28.402345999999998</v>
      </c>
      <c r="V1100" s="189">
        <v>1838.701</v>
      </c>
      <c r="W1100" s="189">
        <v>33.340000000000003</v>
      </c>
      <c r="X1100" s="188">
        <v>12329.131999999998</v>
      </c>
      <c r="Y1100" s="188">
        <v>2900.58</v>
      </c>
      <c r="Z1100" s="186">
        <v>0</v>
      </c>
      <c r="AA1100" s="186">
        <v>0</v>
      </c>
      <c r="AB1100" s="186">
        <v>0</v>
      </c>
      <c r="AC1100" s="186">
        <v>0</v>
      </c>
      <c r="AD1100" s="188">
        <v>41.680000000000291</v>
      </c>
      <c r="AE1100" s="189">
        <v>0</v>
      </c>
      <c r="AF1100" s="189">
        <v>0</v>
      </c>
      <c r="AG1100" s="189">
        <v>0</v>
      </c>
      <c r="AH1100" s="191">
        <v>1</v>
      </c>
      <c r="AI1100" s="186">
        <v>18000</v>
      </c>
      <c r="AJ1100" s="192">
        <v>7501017361168</v>
      </c>
      <c r="AK1100" s="192" t="s">
        <v>262</v>
      </c>
      <c r="AM1100" s="75">
        <v>91838</v>
      </c>
      <c r="AO1100" s="188">
        <v>15301.385666666663</v>
      </c>
      <c r="AP1100" s="188">
        <v>15136.345999999998</v>
      </c>
      <c r="AQ1100" s="187">
        <v>84.090811111111094</v>
      </c>
      <c r="AR1100" s="188">
        <v>11769.012999999999</v>
      </c>
      <c r="AS1100" s="187">
        <v>58.845064999999998</v>
      </c>
      <c r="AT1100" s="188">
        <v>18998.797999999999</v>
      </c>
      <c r="AU1100" s="187">
        <v>90.470466666666667</v>
      </c>
      <c r="AV1100" s="188">
        <v>21744.34</v>
      </c>
      <c r="AW1100" s="187">
        <v>120.8018888888889</v>
      </c>
      <c r="AX1100" s="188">
        <v>13961.143</v>
      </c>
      <c r="AY1100" s="187">
        <v>73.479700000000008</v>
      </c>
      <c r="AZ1100" s="188">
        <v>13319.312999999998</v>
      </c>
      <c r="BA1100" s="187">
        <v>78.348899999999986</v>
      </c>
      <c r="BB1100" s="188">
        <v>14069.475000000002</v>
      </c>
      <c r="BC1100" s="187">
        <v>93.796500000000009</v>
      </c>
      <c r="BD1100" s="75"/>
      <c r="BE1100" s="75"/>
      <c r="BI1100" s="194"/>
    </row>
    <row r="1101" spans="1:61" ht="11.25" customHeight="1" x14ac:dyDescent="0.3">
      <c r="A1101" s="184" t="s">
        <v>1778</v>
      </c>
      <c r="B1101" s="185">
        <v>0</v>
      </c>
      <c r="C1101" s="828">
        <v>91855</v>
      </c>
      <c r="D1101" s="284">
        <v>10198.706</v>
      </c>
      <c r="E1101" s="91">
        <v>23.535475384615385</v>
      </c>
      <c r="F1101" s="186">
        <v>11000</v>
      </c>
      <c r="G1101" s="186">
        <v>11000</v>
      </c>
      <c r="H1101" s="186">
        <v>3967</v>
      </c>
      <c r="I1101" s="187">
        <v>36.063636363636363</v>
      </c>
      <c r="J1101" s="186">
        <v>10000</v>
      </c>
      <c r="K1101" s="186">
        <v>13000</v>
      </c>
      <c r="L1101" s="186">
        <v>1460.2920000000001</v>
      </c>
      <c r="M1101" s="186">
        <v>11.233015384615385</v>
      </c>
      <c r="N1101" s="188">
        <v>8.3350000000000009</v>
      </c>
      <c r="O1101" s="189">
        <v>3402.3470000000002</v>
      </c>
      <c r="P1101" s="186">
        <v>3614.056</v>
      </c>
      <c r="Q1101" s="189">
        <v>50.743479999999998</v>
      </c>
      <c r="R1101" s="189">
        <v>38.116242000000007</v>
      </c>
      <c r="S1101" s="189">
        <v>12705.414000000001</v>
      </c>
      <c r="T1101" s="188">
        <v>12325.797999999999</v>
      </c>
      <c r="U1101" s="187">
        <v>28.444149230769227</v>
      </c>
      <c r="V1101" s="189">
        <v>1166.9000000000001</v>
      </c>
      <c r="W1101" s="189">
        <v>203.374</v>
      </c>
      <c r="X1101" s="188">
        <v>10955.523999999999</v>
      </c>
      <c r="Y1101" s="188">
        <v>3447.3560000000002</v>
      </c>
      <c r="Z1101" s="186">
        <v>818.49700000000007</v>
      </c>
      <c r="AA1101" s="186">
        <v>8.3350000000000009</v>
      </c>
      <c r="AB1101" s="186">
        <v>0</v>
      </c>
      <c r="AC1101" s="186">
        <v>0</v>
      </c>
      <c r="AD1101" s="188">
        <v>0</v>
      </c>
      <c r="AE1101" s="189">
        <v>0</v>
      </c>
      <c r="AF1101" s="189">
        <v>0</v>
      </c>
      <c r="AG1101" s="189">
        <v>0</v>
      </c>
      <c r="AH1101" s="191">
        <v>1</v>
      </c>
      <c r="AI1101" s="186">
        <v>15000</v>
      </c>
      <c r="AJ1101" s="192">
        <v>7501017361175</v>
      </c>
      <c r="AK1101" s="192" t="s">
        <v>262</v>
      </c>
      <c r="AM1101" s="75">
        <v>91855</v>
      </c>
      <c r="AO1101" s="188">
        <v>13723.297333333334</v>
      </c>
      <c r="AP1101" s="188">
        <v>13287.655999999999</v>
      </c>
      <c r="AQ1101" s="187">
        <v>102.21273846153845</v>
      </c>
      <c r="AR1101" s="188">
        <v>11135.561000000002</v>
      </c>
      <c r="AS1101" s="187">
        <v>74.237073333333342</v>
      </c>
      <c r="AT1101" s="188">
        <v>16746.674999999999</v>
      </c>
      <c r="AU1101" s="187">
        <v>128.82057692307691</v>
      </c>
      <c r="AV1101" s="188">
        <v>10110.352000000001</v>
      </c>
      <c r="AW1101" s="187">
        <v>84.252933333333331</v>
      </c>
      <c r="AX1101" s="188">
        <v>11932.39</v>
      </c>
      <c r="AY1101" s="187">
        <v>99.436583333333331</v>
      </c>
      <c r="AZ1101" s="188">
        <v>8329.98</v>
      </c>
      <c r="BA1101" s="187">
        <v>55.533199999999994</v>
      </c>
      <c r="BB1101" s="188">
        <v>8691.7340000000004</v>
      </c>
      <c r="BC1101" s="187">
        <v>72.431116666666668</v>
      </c>
      <c r="BD1101" s="75"/>
      <c r="BE1101" s="75"/>
      <c r="BI1101" s="194"/>
    </row>
    <row r="1102" spans="1:61" ht="11.25" customHeight="1" x14ac:dyDescent="0.3">
      <c r="A1102" s="184" t="s">
        <v>1779</v>
      </c>
      <c r="B1102" s="185">
        <v>0</v>
      </c>
      <c r="C1102" s="828">
        <v>91865</v>
      </c>
      <c r="D1102" s="284">
        <v>2972.261</v>
      </c>
      <c r="E1102" s="91">
        <v>8.9167830000000006</v>
      </c>
      <c r="F1102" s="186">
        <v>12000</v>
      </c>
      <c r="G1102" s="186">
        <v>12000</v>
      </c>
      <c r="H1102" s="186">
        <v>0</v>
      </c>
      <c r="I1102" s="187">
        <v>0</v>
      </c>
      <c r="J1102" s="186">
        <v>14500</v>
      </c>
      <c r="K1102" s="186">
        <v>10000</v>
      </c>
      <c r="L1102" s="186">
        <v>1341.9349999999999</v>
      </c>
      <c r="M1102" s="186">
        <v>13.41935</v>
      </c>
      <c r="N1102" s="188">
        <v>1038.5409999999999</v>
      </c>
      <c r="O1102" s="189">
        <v>1356.9380000000001</v>
      </c>
      <c r="P1102" s="186">
        <v>2822.2310000000002</v>
      </c>
      <c r="Q1102" s="189">
        <v>28.71838620689655</v>
      </c>
      <c r="R1102" s="189">
        <v>3.3730882758620693</v>
      </c>
      <c r="S1102" s="189">
        <v>1630.326</v>
      </c>
      <c r="T1102" s="188">
        <v>1618.6569999999999</v>
      </c>
      <c r="U1102" s="187">
        <v>4.8559710000000003</v>
      </c>
      <c r="V1102" s="189">
        <v>13.336</v>
      </c>
      <c r="W1102" s="189">
        <v>426.75200000000001</v>
      </c>
      <c r="X1102" s="188">
        <v>1178.569</v>
      </c>
      <c r="Y1102" s="188">
        <v>0</v>
      </c>
      <c r="Z1102" s="186">
        <v>0</v>
      </c>
      <c r="AA1102" s="186">
        <v>0</v>
      </c>
      <c r="AB1102" s="186">
        <v>0</v>
      </c>
      <c r="AC1102" s="186">
        <v>0</v>
      </c>
      <c r="AD1102" s="188">
        <v>0</v>
      </c>
      <c r="AE1102" s="189">
        <v>0</v>
      </c>
      <c r="AF1102" s="189">
        <v>0</v>
      </c>
      <c r="AG1102" s="189">
        <v>0</v>
      </c>
      <c r="AH1102" s="191">
        <v>0</v>
      </c>
      <c r="AI1102" s="186">
        <v>20000</v>
      </c>
      <c r="AJ1102" s="192">
        <v>7501017361182</v>
      </c>
      <c r="AK1102" s="192" t="s">
        <v>262</v>
      </c>
      <c r="AM1102" s="75">
        <v>91865</v>
      </c>
      <c r="AO1102" s="188">
        <v>11605.092333333334</v>
      </c>
      <c r="AP1102" s="188">
        <v>12854.242999999999</v>
      </c>
      <c r="AQ1102" s="187">
        <v>98.878792307692294</v>
      </c>
      <c r="AR1102" s="188">
        <v>9728.5959999999995</v>
      </c>
      <c r="AS1102" s="187">
        <v>69.489971428571423</v>
      </c>
      <c r="AT1102" s="188">
        <v>12232.437999999998</v>
      </c>
      <c r="AU1102" s="187">
        <v>81.549586666666656</v>
      </c>
      <c r="AV1102" s="188">
        <v>10443.738000000001</v>
      </c>
      <c r="AW1102" s="187">
        <v>74.598128571428575</v>
      </c>
      <c r="AX1102" s="188">
        <v>15584.773000000003</v>
      </c>
      <c r="AY1102" s="187">
        <v>103.89848666666668</v>
      </c>
      <c r="AZ1102" s="188">
        <v>15903.177</v>
      </c>
      <c r="BA1102" s="187">
        <v>106.02118</v>
      </c>
      <c r="BB1102" s="188">
        <v>13719.399999999998</v>
      </c>
      <c r="BC1102" s="187">
        <v>97.995714285714271</v>
      </c>
      <c r="BD1102" s="75"/>
      <c r="BE1102" s="75"/>
      <c r="BI1102" s="194"/>
    </row>
    <row r="1103" spans="1:61" ht="11.25" customHeight="1" x14ac:dyDescent="0.3">
      <c r="A1103" s="333" t="s">
        <v>1780</v>
      </c>
      <c r="B1103" s="334">
        <v>0</v>
      </c>
      <c r="C1103" s="875">
        <v>91849</v>
      </c>
      <c r="D1103" s="390">
        <v>24323.039999999997</v>
      </c>
      <c r="E1103" s="336">
        <v>18.710030769230769</v>
      </c>
      <c r="F1103" s="338">
        <v>30000</v>
      </c>
      <c r="G1103" s="338">
        <v>30000</v>
      </c>
      <c r="H1103" s="338">
        <v>7814.3100000000013</v>
      </c>
      <c r="I1103" s="339">
        <v>26.047700000000006</v>
      </c>
      <c r="J1103" s="338">
        <v>42000</v>
      </c>
      <c r="K1103" s="338">
        <v>39000</v>
      </c>
      <c r="L1103" s="338">
        <v>3840.4799999999996</v>
      </c>
      <c r="M1103" s="338">
        <v>9.8473846153846143</v>
      </c>
      <c r="N1103" s="337">
        <v>0</v>
      </c>
      <c r="O1103" s="340">
        <v>0</v>
      </c>
      <c r="P1103" s="338">
        <v>0</v>
      </c>
      <c r="Q1103" s="340">
        <v>9.1440000000000001</v>
      </c>
      <c r="R1103" s="340">
        <v>20.212049999999998</v>
      </c>
      <c r="S1103" s="340">
        <v>28296.87</v>
      </c>
      <c r="T1103" s="337">
        <v>27576.78</v>
      </c>
      <c r="U1103" s="339">
        <v>21.212907692307692</v>
      </c>
      <c r="V1103" s="340">
        <v>0</v>
      </c>
      <c r="W1103" s="340">
        <v>0</v>
      </c>
      <c r="X1103" s="337">
        <v>27576.78</v>
      </c>
      <c r="Y1103" s="337">
        <v>11894.82</v>
      </c>
      <c r="Z1103" s="338">
        <v>0</v>
      </c>
      <c r="AA1103" s="338">
        <v>0</v>
      </c>
      <c r="AB1103" s="338">
        <v>0</v>
      </c>
      <c r="AC1103" s="338">
        <v>0</v>
      </c>
      <c r="AD1103" s="337">
        <v>53.340000000000146</v>
      </c>
      <c r="AE1103" s="340">
        <v>0</v>
      </c>
      <c r="AF1103" s="340">
        <v>0</v>
      </c>
      <c r="AG1103" s="340">
        <v>0</v>
      </c>
      <c r="AH1103" s="341">
        <v>1</v>
      </c>
      <c r="AI1103" s="186">
        <v>30000</v>
      </c>
      <c r="AJ1103" s="192">
        <v>7501017362943</v>
      </c>
      <c r="AK1103" s="192" t="s">
        <v>262</v>
      </c>
      <c r="AM1103" s="75">
        <v>91849</v>
      </c>
      <c r="AO1103" s="337">
        <v>33399.729999999996</v>
      </c>
      <c r="AP1103" s="337">
        <v>32324.04</v>
      </c>
      <c r="AQ1103" s="339">
        <v>87.362270270270272</v>
      </c>
      <c r="AR1103" s="337">
        <v>35657.789999999994</v>
      </c>
      <c r="AS1103" s="339">
        <v>101.87939999999998</v>
      </c>
      <c r="AT1103" s="337">
        <v>32217.359999999997</v>
      </c>
      <c r="AU1103" s="339">
        <v>87.073945945945937</v>
      </c>
      <c r="AV1103" s="337">
        <v>29203.65</v>
      </c>
      <c r="AW1103" s="339">
        <v>78.928783783783786</v>
      </c>
      <c r="AX1103" s="337">
        <v>32644.080000000002</v>
      </c>
      <c r="AY1103" s="339">
        <v>105.30348387096775</v>
      </c>
      <c r="AZ1103" s="337">
        <v>35444.43</v>
      </c>
      <c r="BA1103" s="339">
        <v>118.1481</v>
      </c>
      <c r="BB1103" s="337">
        <v>31977.33</v>
      </c>
      <c r="BC1103" s="339">
        <v>106.59110000000001</v>
      </c>
      <c r="BD1103" s="75"/>
      <c r="BE1103" s="75"/>
      <c r="BI1103" s="194"/>
    </row>
    <row r="1104" spans="1:61" s="77" customFormat="1" ht="11.25" customHeight="1" x14ac:dyDescent="0.2">
      <c r="A1104" s="184" t="s">
        <v>1781</v>
      </c>
      <c r="B1104" s="185">
        <v>0</v>
      </c>
      <c r="C1104" s="828">
        <v>91637</v>
      </c>
      <c r="D1104" s="284">
        <v>1E-4</v>
      </c>
      <c r="E1104" s="91">
        <v>0</v>
      </c>
      <c r="F1104" s="186">
        <v>0</v>
      </c>
      <c r="G1104" s="186">
        <v>0</v>
      </c>
      <c r="H1104" s="186">
        <v>0</v>
      </c>
      <c r="I1104" s="187">
        <v>0</v>
      </c>
      <c r="J1104" s="186">
        <v>0</v>
      </c>
      <c r="K1104" s="186">
        <v>0</v>
      </c>
      <c r="L1104" s="186">
        <v>0</v>
      </c>
      <c r="M1104" s="186">
        <v>0</v>
      </c>
      <c r="N1104" s="188">
        <v>0</v>
      </c>
      <c r="O1104" s="189">
        <v>0</v>
      </c>
      <c r="P1104" s="186">
        <v>0</v>
      </c>
      <c r="Q1104" s="189">
        <v>0</v>
      </c>
      <c r="R1104" s="189">
        <v>0</v>
      </c>
      <c r="S1104" s="189">
        <v>1E-4</v>
      </c>
      <c r="T1104" s="188">
        <v>0</v>
      </c>
      <c r="U1104" s="187">
        <v>0</v>
      </c>
      <c r="V1104" s="189">
        <v>0</v>
      </c>
      <c r="W1104" s="189">
        <v>0</v>
      </c>
      <c r="X1104" s="188">
        <v>0</v>
      </c>
      <c r="Y1104" s="188">
        <v>0</v>
      </c>
      <c r="Z1104" s="186">
        <v>0</v>
      </c>
      <c r="AA1104" s="186">
        <v>0</v>
      </c>
      <c r="AB1104" s="186">
        <v>0</v>
      </c>
      <c r="AC1104" s="186">
        <v>0</v>
      </c>
      <c r="AD1104" s="188">
        <v>0</v>
      </c>
      <c r="AE1104" s="189">
        <v>0</v>
      </c>
      <c r="AF1104" s="189">
        <v>0</v>
      </c>
      <c r="AG1104" s="189">
        <v>0</v>
      </c>
      <c r="AH1104" s="191">
        <v>0</v>
      </c>
      <c r="AI1104" s="186">
        <v>0</v>
      </c>
      <c r="AJ1104" s="192">
        <v>7501017381043</v>
      </c>
      <c r="AK1104" s="192">
        <v>0</v>
      </c>
      <c r="AL1104" s="226"/>
      <c r="AM1104" s="75">
        <v>91637</v>
      </c>
      <c r="AN1104" s="76"/>
      <c r="AO1104" s="188">
        <v>0</v>
      </c>
      <c r="AP1104" s="188">
        <v>0</v>
      </c>
      <c r="AQ1104" s="187">
        <v>0</v>
      </c>
      <c r="AR1104" s="188">
        <v>0</v>
      </c>
      <c r="AS1104" s="187">
        <v>0</v>
      </c>
      <c r="AT1104" s="188">
        <v>0</v>
      </c>
      <c r="AU1104" s="187">
        <v>0</v>
      </c>
      <c r="AV1104" s="188">
        <v>0</v>
      </c>
      <c r="AW1104" s="187">
        <v>0</v>
      </c>
      <c r="AX1104" s="188">
        <v>0</v>
      </c>
      <c r="AY1104" s="187">
        <v>0</v>
      </c>
      <c r="AZ1104" s="188">
        <v>0</v>
      </c>
      <c r="BA1104" s="187">
        <v>0</v>
      </c>
      <c r="BB1104" s="188">
        <v>0</v>
      </c>
      <c r="BC1104" s="187">
        <v>0</v>
      </c>
      <c r="BD1104" s="75"/>
      <c r="BE1104" s="75"/>
      <c r="BF1104" s="56"/>
      <c r="BI1104" s="194"/>
    </row>
    <row r="1105" spans="1:61" ht="11.25" customHeight="1" x14ac:dyDescent="0.3">
      <c r="A1105" s="149" t="s">
        <v>113</v>
      </c>
      <c r="B1105" s="169">
        <v>0</v>
      </c>
      <c r="C1105" s="858"/>
      <c r="D1105" s="379">
        <v>49072.989099999999</v>
      </c>
      <c r="E1105" s="220">
        <v>19.119346402597401</v>
      </c>
      <c r="F1105" s="221">
        <v>63000</v>
      </c>
      <c r="G1105" s="221">
        <v>63000</v>
      </c>
      <c r="H1105" s="221">
        <v>16074.310000000001</v>
      </c>
      <c r="I1105" s="222">
        <v>25.51477777777778</v>
      </c>
      <c r="J1105" s="223">
        <v>81500</v>
      </c>
      <c r="K1105" s="221">
        <v>77000</v>
      </c>
      <c r="L1105" s="221">
        <v>7846.2759999999998</v>
      </c>
      <c r="M1105" s="221">
        <v>10.189968831168832</v>
      </c>
      <c r="N1105" s="223">
        <v>1080.2159999999999</v>
      </c>
      <c r="O1105" s="224">
        <v>6808.0280000000002</v>
      </c>
      <c r="P1105" s="221">
        <v>8551.7100000000009</v>
      </c>
      <c r="Q1105" s="224">
        <v>20.120228220858895</v>
      </c>
      <c r="R1105" s="224">
        <v>21.092401141104297</v>
      </c>
      <c r="S1105" s="224">
        <v>57301.023100000006</v>
      </c>
      <c r="T1105" s="223">
        <v>55722.407999999996</v>
      </c>
      <c r="U1105" s="222">
        <v>21.710029090909089</v>
      </c>
      <c r="V1105" s="224">
        <v>3018.9369999999999</v>
      </c>
      <c r="W1105" s="224">
        <v>663.46600000000001</v>
      </c>
      <c r="X1105" s="224">
        <v>52040.00499999999</v>
      </c>
      <c r="Y1105" s="223">
        <v>18242.756000000001</v>
      </c>
      <c r="Z1105" s="221">
        <v>818.49700000000007</v>
      </c>
      <c r="AA1105" s="221">
        <v>8.3350000000000009</v>
      </c>
      <c r="AB1105" s="221">
        <v>0</v>
      </c>
      <c r="AC1105" s="221">
        <v>0</v>
      </c>
      <c r="AD1105" s="223">
        <v>95.020000000000437</v>
      </c>
      <c r="AE1105" s="224">
        <v>0</v>
      </c>
      <c r="AF1105" s="224">
        <v>0</v>
      </c>
      <c r="AG1105" s="224">
        <v>0</v>
      </c>
      <c r="AH1105" s="224">
        <v>0</v>
      </c>
      <c r="AI1105" s="225">
        <v>83000</v>
      </c>
      <c r="AJ1105" s="192">
        <v>0</v>
      </c>
      <c r="AK1105" s="192">
        <v>0</v>
      </c>
      <c r="AL1105" s="76"/>
      <c r="AM1105" s="75">
        <v>0</v>
      </c>
      <c r="AO1105" s="223">
        <v>0</v>
      </c>
      <c r="AP1105" s="223">
        <v>0</v>
      </c>
      <c r="AQ1105" s="222">
        <v>0</v>
      </c>
      <c r="AR1105" s="223">
        <v>0</v>
      </c>
      <c r="AS1105" s="222">
        <v>0</v>
      </c>
      <c r="AT1105" s="223">
        <v>0</v>
      </c>
      <c r="AU1105" s="222">
        <v>0</v>
      </c>
      <c r="AV1105" s="223">
        <v>0</v>
      </c>
      <c r="AW1105" s="222">
        <v>0</v>
      </c>
      <c r="AX1105" s="223">
        <v>0</v>
      </c>
      <c r="AY1105" s="222">
        <v>0</v>
      </c>
      <c r="AZ1105" s="223">
        <v>0</v>
      </c>
      <c r="BA1105" s="222">
        <v>0</v>
      </c>
      <c r="BB1105" s="223">
        <v>0</v>
      </c>
      <c r="BC1105" s="222">
        <v>0</v>
      </c>
      <c r="BD1105" s="75"/>
      <c r="BE1105" s="75"/>
      <c r="BF1105" s="75"/>
      <c r="BI1105" s="194"/>
    </row>
    <row r="1106" spans="1:61" ht="11.25" customHeight="1" x14ac:dyDescent="0.3">
      <c r="A1106" s="184" t="s">
        <v>1782</v>
      </c>
      <c r="B1106" s="185">
        <v>0</v>
      </c>
      <c r="C1106" s="900" t="s">
        <v>112</v>
      </c>
      <c r="D1106" s="284">
        <v>13535.282000000001</v>
      </c>
      <c r="E1106" s="91">
        <v>7.6941441970630038</v>
      </c>
      <c r="F1106" s="186">
        <v>51000</v>
      </c>
      <c r="G1106" s="186">
        <v>51000</v>
      </c>
      <c r="H1106" s="186">
        <v>16189</v>
      </c>
      <c r="I1106" s="187">
        <v>31.74313725490196</v>
      </c>
      <c r="J1106" s="186">
        <v>54384.38</v>
      </c>
      <c r="K1106" s="186">
        <v>52775</v>
      </c>
      <c r="L1106" s="186">
        <v>4353.5769999999993</v>
      </c>
      <c r="M1106" s="186">
        <v>8.2493169114163898</v>
      </c>
      <c r="N1106" s="188">
        <v>737.14900000000011</v>
      </c>
      <c r="O1106" s="189">
        <v>14184.453</v>
      </c>
      <c r="P1106" s="186">
        <v>16053.319</v>
      </c>
      <c r="Q1106" s="189">
        <v>37.523450667268804</v>
      </c>
      <c r="R1106" s="189">
        <v>13.995216089619852</v>
      </c>
      <c r="S1106" s="189">
        <v>25370.705000000002</v>
      </c>
      <c r="T1106" s="188">
        <v>23936.680999999997</v>
      </c>
      <c r="U1106" s="187">
        <v>13.606829559450496</v>
      </c>
      <c r="V1106" s="189">
        <v>7258.1850000000004</v>
      </c>
      <c r="W1106" s="189">
        <v>1131.7170000000001</v>
      </c>
      <c r="X1106" s="188">
        <v>15546.778999999995</v>
      </c>
      <c r="Y1106" s="188">
        <v>9796.2170000000006</v>
      </c>
      <c r="Z1106" s="186">
        <v>1955.511</v>
      </c>
      <c r="AA1106" s="186">
        <v>239.94</v>
      </c>
      <c r="AB1106" s="186">
        <v>167.958</v>
      </c>
      <c r="AC1106" s="186">
        <v>126</v>
      </c>
      <c r="AD1106" s="188">
        <v>1257.0200000000013</v>
      </c>
      <c r="AE1106" s="189">
        <v>0</v>
      </c>
      <c r="AF1106" s="189">
        <v>0</v>
      </c>
      <c r="AG1106" s="189">
        <v>0</v>
      </c>
      <c r="AH1106" s="191">
        <v>3</v>
      </c>
      <c r="AI1106" s="186">
        <v>4193.5834999999997</v>
      </c>
      <c r="AJ1106" s="192">
        <v>7501007704302</v>
      </c>
      <c r="AK1106" s="192" t="s">
        <v>262</v>
      </c>
      <c r="AM1106" s="75">
        <v>493</v>
      </c>
      <c r="AO1106" s="188">
        <v>49606.272000000004</v>
      </c>
      <c r="AP1106" s="188">
        <v>50211.47</v>
      </c>
      <c r="AQ1106" s="187">
        <v>98.424566962225754</v>
      </c>
      <c r="AR1106" s="188">
        <v>48073.341000000008</v>
      </c>
      <c r="AS1106" s="187">
        <v>83.071264904095401</v>
      </c>
      <c r="AT1106" s="188">
        <v>50534.004999999997</v>
      </c>
      <c r="AU1106" s="187">
        <v>80.987876019680428</v>
      </c>
      <c r="AV1106" s="188">
        <v>39419.442000000003</v>
      </c>
      <c r="AW1106" s="187">
        <v>92.276134740981774</v>
      </c>
      <c r="AX1106" s="188">
        <v>34755.325000000004</v>
      </c>
      <c r="AY1106" s="187">
        <v>61.805923568011679</v>
      </c>
      <c r="AZ1106" s="188">
        <v>42250.797000000006</v>
      </c>
      <c r="BA1106" s="187">
        <v>67.49867721063984</v>
      </c>
      <c r="BB1106" s="188">
        <v>37212.045000000006</v>
      </c>
      <c r="BC1106" s="187">
        <v>84.363837312113191</v>
      </c>
      <c r="BD1106" s="75"/>
      <c r="BE1106" s="75"/>
      <c r="BI1106" s="194"/>
    </row>
    <row r="1107" spans="1:61" ht="11.25" customHeight="1" x14ac:dyDescent="0.3">
      <c r="A1107" s="184" t="s">
        <v>1783</v>
      </c>
      <c r="B1107" s="185">
        <v>0</v>
      </c>
      <c r="C1107" s="901" t="s">
        <v>282</v>
      </c>
      <c r="D1107" s="284">
        <v>1E-4</v>
      </c>
      <c r="E1107" s="91">
        <v>0</v>
      </c>
      <c r="F1107" s="186">
        <v>0</v>
      </c>
      <c r="G1107" s="186">
        <v>0</v>
      </c>
      <c r="H1107" s="186">
        <v>0</v>
      </c>
      <c r="I1107" s="187">
        <v>0</v>
      </c>
      <c r="J1107" s="186">
        <v>0</v>
      </c>
      <c r="K1107" s="186">
        <v>0</v>
      </c>
      <c r="L1107" s="186">
        <v>0</v>
      </c>
      <c r="M1107" s="186">
        <v>0</v>
      </c>
      <c r="N1107" s="188">
        <v>66.650000000000006</v>
      </c>
      <c r="O1107" s="189">
        <v>0</v>
      </c>
      <c r="P1107" s="186">
        <v>66.650000000000006</v>
      </c>
      <c r="Q1107" s="189">
        <v>0</v>
      </c>
      <c r="R1107" s="189">
        <v>0</v>
      </c>
      <c r="S1107" s="189">
        <v>1E-4</v>
      </c>
      <c r="T1107" s="188">
        <v>0</v>
      </c>
      <c r="U1107" s="187">
        <v>0</v>
      </c>
      <c r="V1107" s="189">
        <v>0</v>
      </c>
      <c r="W1107" s="189">
        <v>0</v>
      </c>
      <c r="X1107" s="188">
        <v>0</v>
      </c>
      <c r="Y1107" s="188">
        <v>0</v>
      </c>
      <c r="Z1107" s="186">
        <v>0</v>
      </c>
      <c r="AA1107" s="186">
        <v>0</v>
      </c>
      <c r="AB1107" s="186">
        <v>0</v>
      </c>
      <c r="AC1107" s="186">
        <v>0</v>
      </c>
      <c r="AD1107" s="188">
        <v>0</v>
      </c>
      <c r="AE1107" s="189">
        <v>0</v>
      </c>
      <c r="AF1107" s="189">
        <v>0</v>
      </c>
      <c r="AG1107" s="189">
        <v>0</v>
      </c>
      <c r="AH1107" s="191">
        <v>0</v>
      </c>
      <c r="AI1107" s="186">
        <v>0</v>
      </c>
      <c r="AJ1107" s="192">
        <v>7506425606146</v>
      </c>
      <c r="AK1107" s="192" t="s">
        <v>262</v>
      </c>
      <c r="AM1107" s="75">
        <v>521</v>
      </c>
      <c r="AO1107" s="188">
        <v>0</v>
      </c>
      <c r="AP1107" s="188">
        <v>0</v>
      </c>
      <c r="AQ1107" s="187">
        <v>0</v>
      </c>
      <c r="AR1107" s="188">
        <v>0</v>
      </c>
      <c r="AS1107" s="187">
        <v>0</v>
      </c>
      <c r="AT1107" s="188">
        <v>0</v>
      </c>
      <c r="AU1107" s="187">
        <v>0</v>
      </c>
      <c r="AV1107" s="188">
        <v>0</v>
      </c>
      <c r="AW1107" s="187">
        <v>0</v>
      </c>
      <c r="AX1107" s="188">
        <v>0</v>
      </c>
      <c r="AY1107" s="187">
        <v>0</v>
      </c>
      <c r="AZ1107" s="188">
        <v>0</v>
      </c>
      <c r="BA1107" s="187">
        <v>0</v>
      </c>
      <c r="BB1107" s="188">
        <v>0</v>
      </c>
      <c r="BC1107" s="187">
        <v>0</v>
      </c>
      <c r="BD1107" s="75"/>
      <c r="BE1107" s="75"/>
      <c r="BI1107" s="194"/>
    </row>
    <row r="1108" spans="1:61" ht="11.25" customHeight="1" x14ac:dyDescent="0.3">
      <c r="A1108" s="184" t="s">
        <v>1784</v>
      </c>
      <c r="B1108" s="185">
        <v>0</v>
      </c>
      <c r="C1108" s="897" t="s">
        <v>111</v>
      </c>
      <c r="D1108" s="284">
        <v>1.333</v>
      </c>
      <c r="E1108" s="91">
        <v>0</v>
      </c>
      <c r="F1108" s="186">
        <v>0</v>
      </c>
      <c r="G1108" s="186">
        <v>0</v>
      </c>
      <c r="H1108" s="186">
        <v>0</v>
      </c>
      <c r="I1108" s="187">
        <v>0</v>
      </c>
      <c r="J1108" s="186">
        <v>0</v>
      </c>
      <c r="K1108" s="186">
        <v>0</v>
      </c>
      <c r="L1108" s="186">
        <v>0</v>
      </c>
      <c r="M1108" s="186">
        <v>0</v>
      </c>
      <c r="N1108" s="188">
        <v>0</v>
      </c>
      <c r="O1108" s="189">
        <v>0</v>
      </c>
      <c r="P1108" s="186">
        <v>0</v>
      </c>
      <c r="Q1108" s="189">
        <v>0</v>
      </c>
      <c r="R1108" s="189">
        <v>0</v>
      </c>
      <c r="S1108" s="189">
        <v>1.333</v>
      </c>
      <c r="T1108" s="188">
        <v>1.333</v>
      </c>
      <c r="U1108" s="187">
        <v>0</v>
      </c>
      <c r="V1108" s="189">
        <v>0</v>
      </c>
      <c r="W1108" s="189">
        <v>0</v>
      </c>
      <c r="X1108" s="188">
        <v>1.333</v>
      </c>
      <c r="Y1108" s="188">
        <v>0</v>
      </c>
      <c r="Z1108" s="186">
        <v>0</v>
      </c>
      <c r="AA1108" s="186">
        <v>0</v>
      </c>
      <c r="AB1108" s="186">
        <v>0</v>
      </c>
      <c r="AC1108" s="186">
        <v>0</v>
      </c>
      <c r="AD1108" s="188">
        <v>0</v>
      </c>
      <c r="AE1108" s="189">
        <v>0</v>
      </c>
      <c r="AF1108" s="189">
        <v>0</v>
      </c>
      <c r="AG1108" s="189">
        <v>0</v>
      </c>
      <c r="AH1108" s="191">
        <v>0</v>
      </c>
      <c r="AI1108" s="186">
        <v>0</v>
      </c>
      <c r="AJ1108" s="192">
        <v>7501007704401</v>
      </c>
      <c r="AK1108" s="192" t="s">
        <v>262</v>
      </c>
      <c r="AM1108" s="75">
        <v>495</v>
      </c>
      <c r="AO1108" s="188">
        <v>0</v>
      </c>
      <c r="AP1108" s="188">
        <v>0</v>
      </c>
      <c r="AQ1108" s="187">
        <v>0</v>
      </c>
      <c r="AR1108" s="188">
        <v>0</v>
      </c>
      <c r="AS1108" s="187">
        <v>0</v>
      </c>
      <c r="AT1108" s="188">
        <v>0</v>
      </c>
      <c r="AU1108" s="187">
        <v>0</v>
      </c>
      <c r="AV1108" s="188">
        <v>0</v>
      </c>
      <c r="AW1108" s="187">
        <v>0</v>
      </c>
      <c r="AX1108" s="188">
        <v>0</v>
      </c>
      <c r="AY1108" s="187">
        <v>0</v>
      </c>
      <c r="AZ1108" s="188">
        <v>0</v>
      </c>
      <c r="BA1108" s="187">
        <v>0</v>
      </c>
      <c r="BB1108" s="188">
        <v>0</v>
      </c>
      <c r="BC1108" s="187">
        <v>0</v>
      </c>
      <c r="BD1108" s="75"/>
      <c r="BE1108" s="75"/>
      <c r="BI1108" s="194"/>
    </row>
    <row r="1109" spans="1:61" ht="11.25" customHeight="1" x14ac:dyDescent="0.3">
      <c r="A1109" s="184" t="s">
        <v>1785</v>
      </c>
      <c r="B1109" s="185">
        <v>0</v>
      </c>
      <c r="C1109" s="897" t="s">
        <v>110</v>
      </c>
      <c r="D1109" s="284">
        <v>1E-4</v>
      </c>
      <c r="E1109" s="91">
        <v>0</v>
      </c>
      <c r="F1109" s="186">
        <v>0</v>
      </c>
      <c r="G1109" s="186">
        <v>0</v>
      </c>
      <c r="H1109" s="186">
        <v>0</v>
      </c>
      <c r="I1109" s="187">
        <v>0</v>
      </c>
      <c r="J1109" s="186">
        <v>0</v>
      </c>
      <c r="K1109" s="186">
        <v>0</v>
      </c>
      <c r="L1109" s="186">
        <v>0</v>
      </c>
      <c r="M1109" s="186">
        <v>0</v>
      </c>
      <c r="N1109" s="188">
        <v>0</v>
      </c>
      <c r="O1109" s="189">
        <v>0</v>
      </c>
      <c r="P1109" s="186">
        <v>0</v>
      </c>
      <c r="Q1109" s="189">
        <v>0</v>
      </c>
      <c r="R1109" s="189">
        <v>0</v>
      </c>
      <c r="S1109" s="189">
        <v>1E-4</v>
      </c>
      <c r="T1109" s="188">
        <v>0</v>
      </c>
      <c r="U1109" s="187">
        <v>0</v>
      </c>
      <c r="V1109" s="189">
        <v>0</v>
      </c>
      <c r="W1109" s="189">
        <v>0</v>
      </c>
      <c r="X1109" s="188">
        <v>0</v>
      </c>
      <c r="Y1109" s="188">
        <v>0</v>
      </c>
      <c r="Z1109" s="186">
        <v>0</v>
      </c>
      <c r="AA1109" s="186">
        <v>0</v>
      </c>
      <c r="AB1109" s="186">
        <v>0</v>
      </c>
      <c r="AC1109" s="186">
        <v>0</v>
      </c>
      <c r="AD1109" s="188">
        <v>0</v>
      </c>
      <c r="AE1109" s="189">
        <v>0</v>
      </c>
      <c r="AF1109" s="189">
        <v>0</v>
      </c>
      <c r="AG1109" s="189">
        <v>0</v>
      </c>
      <c r="AH1109" s="191">
        <v>0</v>
      </c>
      <c r="AI1109" s="186">
        <v>0</v>
      </c>
      <c r="AJ1109" s="192">
        <v>7501943497399</v>
      </c>
      <c r="AK1109" s="192" t="s">
        <v>262</v>
      </c>
      <c r="AM1109" s="75">
        <v>501</v>
      </c>
      <c r="AO1109" s="188">
        <v>0</v>
      </c>
      <c r="AP1109" s="188">
        <v>0</v>
      </c>
      <c r="AQ1109" s="187">
        <v>0</v>
      </c>
      <c r="AR1109" s="188">
        <v>0</v>
      </c>
      <c r="AS1109" s="187">
        <v>0</v>
      </c>
      <c r="AT1109" s="188">
        <v>0</v>
      </c>
      <c r="AU1109" s="187">
        <v>0</v>
      </c>
      <c r="AV1109" s="188">
        <v>0</v>
      </c>
      <c r="AW1109" s="187">
        <v>0</v>
      </c>
      <c r="AX1109" s="188">
        <v>0</v>
      </c>
      <c r="AY1109" s="187">
        <v>0</v>
      </c>
      <c r="AZ1109" s="188">
        <v>0</v>
      </c>
      <c r="BA1109" s="187">
        <v>0</v>
      </c>
      <c r="BB1109" s="188">
        <v>0</v>
      </c>
      <c r="BC1109" s="187">
        <v>0</v>
      </c>
      <c r="BD1109" s="75"/>
      <c r="BE1109" s="75"/>
      <c r="BI1109" s="194"/>
    </row>
    <row r="1110" spans="1:61" ht="11.25" customHeight="1" x14ac:dyDescent="0.3">
      <c r="A1110" s="184" t="s">
        <v>1786</v>
      </c>
      <c r="B1110" s="185">
        <v>0</v>
      </c>
      <c r="C1110" s="897" t="s">
        <v>556</v>
      </c>
      <c r="D1110" s="284">
        <v>1241.9150000000002</v>
      </c>
      <c r="E1110" s="91">
        <v>18.609519975385403</v>
      </c>
      <c r="F1110" s="186">
        <v>11000</v>
      </c>
      <c r="G1110" s="186">
        <v>11000</v>
      </c>
      <c r="H1110" s="186">
        <v>1521</v>
      </c>
      <c r="I1110" s="187">
        <v>13.827272727272726</v>
      </c>
      <c r="J1110" s="186">
        <v>0</v>
      </c>
      <c r="K1110" s="186">
        <v>2002.0640000000001</v>
      </c>
      <c r="L1110" s="186">
        <v>-6.6749999999999998</v>
      </c>
      <c r="M1110" s="186">
        <v>-0.33340592508531192</v>
      </c>
      <c r="N1110" s="188">
        <v>1943.722</v>
      </c>
      <c r="O1110" s="189">
        <v>0</v>
      </c>
      <c r="P1110" s="186">
        <v>1943.722</v>
      </c>
      <c r="Q1110" s="189">
        <v>0</v>
      </c>
      <c r="R1110" s="189">
        <v>0</v>
      </c>
      <c r="S1110" s="189">
        <v>2769.59</v>
      </c>
      <c r="T1110" s="188">
        <v>2490.498</v>
      </c>
      <c r="U1110" s="187">
        <v>37.318956836544686</v>
      </c>
      <c r="V1110" s="189">
        <v>1241.915</v>
      </c>
      <c r="W1110" s="189">
        <v>0</v>
      </c>
      <c r="X1110" s="188">
        <v>1248.5830000000001</v>
      </c>
      <c r="Y1110" s="188">
        <v>28.338999999999999</v>
      </c>
      <c r="Z1110" s="186">
        <v>0</v>
      </c>
      <c r="AA1110" s="186">
        <v>0</v>
      </c>
      <c r="AB1110" s="186">
        <v>0</v>
      </c>
      <c r="AC1110" s="186">
        <v>0</v>
      </c>
      <c r="AD1110" s="188">
        <v>15.010000000000002</v>
      </c>
      <c r="AE1110" s="189">
        <v>0</v>
      </c>
      <c r="AF1110" s="189">
        <v>0</v>
      </c>
      <c r="AG1110" s="189">
        <v>0</v>
      </c>
      <c r="AH1110" s="191">
        <v>0</v>
      </c>
      <c r="AI1110" s="186">
        <v>70000</v>
      </c>
      <c r="AJ1110" s="192">
        <v>7506425624805</v>
      </c>
      <c r="AK1110" s="192" t="s">
        <v>262</v>
      </c>
      <c r="AM1110" s="75">
        <v>545</v>
      </c>
      <c r="AO1110" s="188">
        <v>3139.5039999999995</v>
      </c>
      <c r="AP1110" s="188">
        <v>1913.704</v>
      </c>
      <c r="AQ1110" s="187">
        <v>0</v>
      </c>
      <c r="AR1110" s="188">
        <v>4014.125</v>
      </c>
      <c r="AS1110" s="187">
        <v>0</v>
      </c>
      <c r="AT1110" s="188">
        <v>3490.683</v>
      </c>
      <c r="AU1110" s="187">
        <v>0</v>
      </c>
      <c r="AV1110" s="188">
        <v>29457.543999999998</v>
      </c>
      <c r="AW1110" s="187">
        <v>80.705600000000004</v>
      </c>
      <c r="AX1110" s="188">
        <v>22497.81</v>
      </c>
      <c r="AY1110" s="187">
        <v>107.13242857142858</v>
      </c>
      <c r="AZ1110" s="188">
        <v>11967.378000000001</v>
      </c>
      <c r="BA1110" s="187">
        <v>0</v>
      </c>
      <c r="BB1110" s="188">
        <v>34345.204999999994</v>
      </c>
      <c r="BC1110" s="187">
        <v>91.587213333333324</v>
      </c>
      <c r="BD1110" s="75"/>
      <c r="BE1110" s="75"/>
      <c r="BI1110" s="194"/>
    </row>
    <row r="1111" spans="1:61" ht="11.25" customHeight="1" x14ac:dyDescent="0.3">
      <c r="A1111" s="184" t="s">
        <v>1787</v>
      </c>
      <c r="B1111" s="185">
        <v>0</v>
      </c>
      <c r="C1111" s="898" t="s">
        <v>108</v>
      </c>
      <c r="D1111" s="284">
        <v>1E-4</v>
      </c>
      <c r="E1111" s="91">
        <v>0</v>
      </c>
      <c r="F1111" s="186">
        <v>0</v>
      </c>
      <c r="G1111" s="186">
        <v>0</v>
      </c>
      <c r="H1111" s="186">
        <v>0</v>
      </c>
      <c r="I1111" s="187">
        <v>0</v>
      </c>
      <c r="J1111" s="186">
        <v>0</v>
      </c>
      <c r="K1111" s="186">
        <v>0</v>
      </c>
      <c r="L1111" s="186">
        <v>0</v>
      </c>
      <c r="M1111" s="186">
        <v>0</v>
      </c>
      <c r="N1111" s="188">
        <v>0</v>
      </c>
      <c r="O1111" s="189">
        <v>0</v>
      </c>
      <c r="P1111" s="186">
        <v>0</v>
      </c>
      <c r="Q1111" s="189">
        <v>0</v>
      </c>
      <c r="R1111" s="189">
        <v>0</v>
      </c>
      <c r="S1111" s="189">
        <v>1E-4</v>
      </c>
      <c r="T1111" s="188">
        <v>0</v>
      </c>
      <c r="U1111" s="187">
        <v>0</v>
      </c>
      <c r="V1111" s="189">
        <v>0</v>
      </c>
      <c r="W1111" s="189">
        <v>0</v>
      </c>
      <c r="X1111" s="188">
        <v>0</v>
      </c>
      <c r="Y1111" s="188">
        <v>0</v>
      </c>
      <c r="Z1111" s="186">
        <v>0</v>
      </c>
      <c r="AA1111" s="186">
        <v>0</v>
      </c>
      <c r="AB1111" s="186">
        <v>0</v>
      </c>
      <c r="AC1111" s="186">
        <v>0</v>
      </c>
      <c r="AD1111" s="188">
        <v>0</v>
      </c>
      <c r="AE1111" s="189">
        <v>0</v>
      </c>
      <c r="AF1111" s="189">
        <v>0</v>
      </c>
      <c r="AG1111" s="189">
        <v>0</v>
      </c>
      <c r="AH1111" s="191">
        <v>0</v>
      </c>
      <c r="AI1111" s="186">
        <v>0</v>
      </c>
      <c r="AJ1111" s="192">
        <v>7501943497290</v>
      </c>
      <c r="AK1111" s="192" t="s">
        <v>262</v>
      </c>
      <c r="AM1111" s="75">
        <v>504</v>
      </c>
      <c r="AO1111" s="188">
        <v>0</v>
      </c>
      <c r="AP1111" s="188">
        <v>0</v>
      </c>
      <c r="AQ1111" s="187">
        <v>0</v>
      </c>
      <c r="AR1111" s="188">
        <v>0</v>
      </c>
      <c r="AS1111" s="187">
        <v>0</v>
      </c>
      <c r="AT1111" s="188">
        <v>0</v>
      </c>
      <c r="AU1111" s="187">
        <v>0</v>
      </c>
      <c r="AV1111" s="188">
        <v>0</v>
      </c>
      <c r="AW1111" s="187">
        <v>0</v>
      </c>
      <c r="AX1111" s="188">
        <v>0</v>
      </c>
      <c r="AY1111" s="187">
        <v>0</v>
      </c>
      <c r="AZ1111" s="188">
        <v>0</v>
      </c>
      <c r="BA1111" s="187">
        <v>0</v>
      </c>
      <c r="BB1111" s="188">
        <v>0</v>
      </c>
      <c r="BC1111" s="187">
        <v>0</v>
      </c>
      <c r="BD1111" s="75"/>
      <c r="BE1111" s="75"/>
      <c r="BI1111" s="194"/>
    </row>
    <row r="1112" spans="1:61" ht="11.25" customHeight="1" x14ac:dyDescent="0.3">
      <c r="A1112" s="184" t="s">
        <v>1788</v>
      </c>
      <c r="B1112" s="185">
        <v>0</v>
      </c>
      <c r="C1112" s="902" t="s">
        <v>283</v>
      </c>
      <c r="D1112" s="284">
        <v>1E-4</v>
      </c>
      <c r="E1112" s="91">
        <v>0</v>
      </c>
      <c r="F1112" s="186">
        <v>0</v>
      </c>
      <c r="G1112" s="186">
        <v>0</v>
      </c>
      <c r="H1112" s="186">
        <v>0</v>
      </c>
      <c r="I1112" s="187">
        <v>0</v>
      </c>
      <c r="J1112" s="186">
        <v>0</v>
      </c>
      <c r="K1112" s="186">
        <v>0</v>
      </c>
      <c r="L1112" s="186">
        <v>0</v>
      </c>
      <c r="M1112" s="186">
        <v>0</v>
      </c>
      <c r="N1112" s="188">
        <v>0</v>
      </c>
      <c r="O1112" s="189">
        <v>0</v>
      </c>
      <c r="P1112" s="186">
        <v>0</v>
      </c>
      <c r="Q1112" s="189">
        <v>0</v>
      </c>
      <c r="R1112" s="189">
        <v>0</v>
      </c>
      <c r="S1112" s="189">
        <v>1E-4</v>
      </c>
      <c r="T1112" s="188">
        <v>0</v>
      </c>
      <c r="U1112" s="187">
        <v>0</v>
      </c>
      <c r="V1112" s="189">
        <v>0</v>
      </c>
      <c r="W1112" s="189">
        <v>0</v>
      </c>
      <c r="X1112" s="188">
        <v>0</v>
      </c>
      <c r="Y1112" s="188">
        <v>0</v>
      </c>
      <c r="Z1112" s="186">
        <v>0</v>
      </c>
      <c r="AA1112" s="186">
        <v>0</v>
      </c>
      <c r="AB1112" s="186">
        <v>0</v>
      </c>
      <c r="AC1112" s="186">
        <v>0</v>
      </c>
      <c r="AD1112" s="188">
        <v>0</v>
      </c>
      <c r="AE1112" s="189">
        <v>0</v>
      </c>
      <c r="AF1112" s="189">
        <v>0</v>
      </c>
      <c r="AG1112" s="189">
        <v>0</v>
      </c>
      <c r="AH1112" s="191">
        <v>0</v>
      </c>
      <c r="AI1112" s="186">
        <v>0</v>
      </c>
      <c r="AJ1112" s="192">
        <v>7506425606160</v>
      </c>
      <c r="AK1112" s="192" t="s">
        <v>262</v>
      </c>
      <c r="AM1112" s="75">
        <v>522</v>
      </c>
      <c r="AO1112" s="188">
        <v>0</v>
      </c>
      <c r="AP1112" s="188">
        <v>0</v>
      </c>
      <c r="AQ1112" s="187">
        <v>0</v>
      </c>
      <c r="AR1112" s="188">
        <v>0</v>
      </c>
      <c r="AS1112" s="187">
        <v>0</v>
      </c>
      <c r="AT1112" s="188">
        <v>0</v>
      </c>
      <c r="AU1112" s="187">
        <v>0</v>
      </c>
      <c r="AV1112" s="188">
        <v>0</v>
      </c>
      <c r="AW1112" s="187">
        <v>0</v>
      </c>
      <c r="AX1112" s="188">
        <v>0</v>
      </c>
      <c r="AY1112" s="187">
        <v>0</v>
      </c>
      <c r="AZ1112" s="188">
        <v>0</v>
      </c>
      <c r="BA1112" s="187">
        <v>0</v>
      </c>
      <c r="BB1112" s="188">
        <v>0</v>
      </c>
      <c r="BC1112" s="187">
        <v>0</v>
      </c>
      <c r="BD1112" s="75"/>
      <c r="BE1112" s="75"/>
      <c r="BI1112" s="194"/>
    </row>
    <row r="1113" spans="1:61" ht="11.25" customHeight="1" x14ac:dyDescent="0.3">
      <c r="A1113" s="184" t="s">
        <v>1789</v>
      </c>
      <c r="B1113" s="345">
        <v>0</v>
      </c>
      <c r="C1113" s="903" t="s">
        <v>107</v>
      </c>
      <c r="D1113" s="389">
        <v>26646.588000000003</v>
      </c>
      <c r="E1113" s="347">
        <v>25.317423277909743</v>
      </c>
      <c r="F1113" s="348">
        <v>28000</v>
      </c>
      <c r="G1113" s="348">
        <v>28000</v>
      </c>
      <c r="H1113" s="348">
        <v>3988</v>
      </c>
      <c r="I1113" s="349">
        <v>14.242857142857144</v>
      </c>
      <c r="J1113" s="348">
        <v>23952.35</v>
      </c>
      <c r="K1113" s="348">
        <v>31575</v>
      </c>
      <c r="L1113" s="348">
        <v>5375.0860000000002</v>
      </c>
      <c r="M1113" s="348">
        <v>17.023233570863024</v>
      </c>
      <c r="N1113" s="350">
        <v>723.23099999999999</v>
      </c>
      <c r="O1113" s="351">
        <v>6677.7839999999997</v>
      </c>
      <c r="P1113" s="348">
        <v>7965.8099999999995</v>
      </c>
      <c r="Q1113" s="351">
        <v>55.697649708692474</v>
      </c>
      <c r="R1113" s="351">
        <v>31.637190505315768</v>
      </c>
      <c r="S1113" s="351">
        <v>25259.502000000004</v>
      </c>
      <c r="T1113" s="350">
        <v>24600.122999999996</v>
      </c>
      <c r="U1113" s="349">
        <v>23.373038479809971</v>
      </c>
      <c r="V1113" s="351">
        <v>1797.075</v>
      </c>
      <c r="W1113" s="351">
        <v>564.79499999999996</v>
      </c>
      <c r="X1113" s="350">
        <v>22238.252999999997</v>
      </c>
      <c r="Y1113" s="350">
        <v>8091.9719999999998</v>
      </c>
      <c r="Z1113" s="348">
        <v>1166.2650000000001</v>
      </c>
      <c r="AA1113" s="348">
        <v>657.21600000000001</v>
      </c>
      <c r="AB1113" s="348">
        <v>38.142000000000003</v>
      </c>
      <c r="AC1113" s="348">
        <v>26</v>
      </c>
      <c r="AD1113" s="350">
        <v>211.24999999999909</v>
      </c>
      <c r="AE1113" s="351">
        <v>0</v>
      </c>
      <c r="AF1113" s="351">
        <v>0</v>
      </c>
      <c r="AG1113" s="351">
        <v>0</v>
      </c>
      <c r="AH1113" s="352">
        <v>1</v>
      </c>
      <c r="AI1113" s="186">
        <v>36876.335159999995</v>
      </c>
      <c r="AJ1113" s="192">
        <v>7501943466364</v>
      </c>
      <c r="AK1113" s="192" t="s">
        <v>262</v>
      </c>
      <c r="AM1113" s="75">
        <v>514</v>
      </c>
      <c r="AO1113" s="188">
        <v>29814.803333333333</v>
      </c>
      <c r="AP1113" s="188">
        <v>30020.661</v>
      </c>
      <c r="AQ1113" s="187">
        <v>97.022367655613735</v>
      </c>
      <c r="AR1113" s="188">
        <v>32799.182000000001</v>
      </c>
      <c r="AS1113" s="187">
        <v>122.84337827715358</v>
      </c>
      <c r="AT1113" s="188">
        <v>26624.566999999995</v>
      </c>
      <c r="AU1113" s="187">
        <v>113.95063984592338</v>
      </c>
      <c r="AV1113" s="188">
        <v>22035.79</v>
      </c>
      <c r="AW1113" s="187">
        <v>93.174587737843552</v>
      </c>
      <c r="AX1113" s="188">
        <v>26410.381000000001</v>
      </c>
      <c r="AY1113" s="187">
        <v>114.82774347826089</v>
      </c>
      <c r="AZ1113" s="188">
        <v>28368.802999999996</v>
      </c>
      <c r="BA1113" s="187">
        <v>101.353351196856</v>
      </c>
      <c r="BB1113" s="188">
        <v>22282.222000000005</v>
      </c>
      <c r="BC1113" s="187">
        <v>81.530267105744628</v>
      </c>
      <c r="BD1113" s="75"/>
      <c r="BE1113" s="75"/>
      <c r="BI1113" s="194"/>
    </row>
    <row r="1114" spans="1:61" ht="11.25" customHeight="1" x14ac:dyDescent="0.3">
      <c r="A1114" s="184" t="s">
        <v>1790</v>
      </c>
      <c r="B1114" s="185">
        <v>0</v>
      </c>
      <c r="C1114" s="897" t="s">
        <v>106</v>
      </c>
      <c r="D1114" s="284">
        <v>1E-4</v>
      </c>
      <c r="E1114" s="91">
        <v>0</v>
      </c>
      <c r="F1114" s="186">
        <v>0</v>
      </c>
      <c r="G1114" s="186">
        <v>0</v>
      </c>
      <c r="H1114" s="186">
        <v>0</v>
      </c>
      <c r="I1114" s="187">
        <v>0</v>
      </c>
      <c r="J1114" s="186">
        <v>0</v>
      </c>
      <c r="K1114" s="186">
        <v>0</v>
      </c>
      <c r="L1114" s="186">
        <v>0</v>
      </c>
      <c r="M1114" s="186">
        <v>0</v>
      </c>
      <c r="N1114" s="188">
        <v>0</v>
      </c>
      <c r="O1114" s="189">
        <v>0</v>
      </c>
      <c r="P1114" s="186">
        <v>0</v>
      </c>
      <c r="Q1114" s="189">
        <v>0</v>
      </c>
      <c r="R1114" s="189">
        <v>0</v>
      </c>
      <c r="S1114" s="189">
        <v>1E-4</v>
      </c>
      <c r="T1114" s="188">
        <v>0</v>
      </c>
      <c r="U1114" s="187">
        <v>0</v>
      </c>
      <c r="V1114" s="189">
        <v>0</v>
      </c>
      <c r="W1114" s="189">
        <v>0</v>
      </c>
      <c r="X1114" s="188">
        <v>0</v>
      </c>
      <c r="Y1114" s="188">
        <v>0</v>
      </c>
      <c r="Z1114" s="186">
        <v>0</v>
      </c>
      <c r="AA1114" s="186">
        <v>0</v>
      </c>
      <c r="AB1114" s="186">
        <v>0</v>
      </c>
      <c r="AC1114" s="186">
        <v>0</v>
      </c>
      <c r="AD1114" s="188">
        <v>0</v>
      </c>
      <c r="AE1114" s="189">
        <v>0</v>
      </c>
      <c r="AF1114" s="189">
        <v>0</v>
      </c>
      <c r="AG1114" s="189">
        <v>0</v>
      </c>
      <c r="AH1114" s="191">
        <v>0</v>
      </c>
      <c r="AI1114" s="186">
        <v>0</v>
      </c>
      <c r="AJ1114" s="192">
        <v>7501943465824</v>
      </c>
      <c r="AK1114" s="192" t="s">
        <v>262</v>
      </c>
      <c r="AM1114" s="75">
        <v>518</v>
      </c>
      <c r="AO1114" s="188">
        <v>0</v>
      </c>
      <c r="AP1114" s="188">
        <v>0</v>
      </c>
      <c r="AQ1114" s="187">
        <v>0</v>
      </c>
      <c r="AR1114" s="188">
        <v>0</v>
      </c>
      <c r="AS1114" s="187">
        <v>0</v>
      </c>
      <c r="AT1114" s="188">
        <v>0</v>
      </c>
      <c r="AU1114" s="187">
        <v>0</v>
      </c>
      <c r="AV1114" s="188">
        <v>0</v>
      </c>
      <c r="AW1114" s="187">
        <v>0</v>
      </c>
      <c r="AX1114" s="188">
        <v>0</v>
      </c>
      <c r="AY1114" s="187">
        <v>0</v>
      </c>
      <c r="AZ1114" s="188">
        <v>0</v>
      </c>
      <c r="BA1114" s="187">
        <v>0</v>
      </c>
      <c r="BB1114" s="188">
        <v>0</v>
      </c>
      <c r="BC1114" s="187">
        <v>0</v>
      </c>
      <c r="BD1114" s="75"/>
      <c r="BE1114" s="75"/>
      <c r="BI1114" s="194"/>
    </row>
    <row r="1115" spans="1:61" ht="11.25" customHeight="1" x14ac:dyDescent="0.3">
      <c r="A1115" s="184" t="s">
        <v>1791</v>
      </c>
      <c r="B1115" s="334">
        <v>0</v>
      </c>
      <c r="C1115" s="896" t="s">
        <v>105</v>
      </c>
      <c r="D1115" s="390">
        <v>1E-4</v>
      </c>
      <c r="E1115" s="336">
        <v>0</v>
      </c>
      <c r="F1115" s="338">
        <v>0</v>
      </c>
      <c r="G1115" s="338">
        <v>0</v>
      </c>
      <c r="H1115" s="338">
        <v>0</v>
      </c>
      <c r="I1115" s="339">
        <v>0</v>
      </c>
      <c r="J1115" s="338">
        <v>0</v>
      </c>
      <c r="K1115" s="338">
        <v>0</v>
      </c>
      <c r="L1115" s="338">
        <v>0</v>
      </c>
      <c r="M1115" s="338">
        <v>0</v>
      </c>
      <c r="N1115" s="337">
        <v>0</v>
      </c>
      <c r="O1115" s="340">
        <v>0</v>
      </c>
      <c r="P1115" s="338">
        <v>0</v>
      </c>
      <c r="Q1115" s="340">
        <v>0</v>
      </c>
      <c r="R1115" s="340">
        <v>0</v>
      </c>
      <c r="S1115" s="340">
        <v>1E-4</v>
      </c>
      <c r="T1115" s="337">
        <v>0</v>
      </c>
      <c r="U1115" s="339">
        <v>0</v>
      </c>
      <c r="V1115" s="340">
        <v>0</v>
      </c>
      <c r="W1115" s="340">
        <v>0</v>
      </c>
      <c r="X1115" s="337">
        <v>0</v>
      </c>
      <c r="Y1115" s="337">
        <v>0</v>
      </c>
      <c r="Z1115" s="338">
        <v>0</v>
      </c>
      <c r="AA1115" s="338">
        <v>0</v>
      </c>
      <c r="AB1115" s="338">
        <v>0</v>
      </c>
      <c r="AC1115" s="338">
        <v>0</v>
      </c>
      <c r="AD1115" s="337">
        <v>0</v>
      </c>
      <c r="AE1115" s="340">
        <v>0</v>
      </c>
      <c r="AF1115" s="340">
        <v>0</v>
      </c>
      <c r="AG1115" s="340">
        <v>0</v>
      </c>
      <c r="AH1115" s="341">
        <v>0</v>
      </c>
      <c r="AI1115" s="186">
        <v>0</v>
      </c>
      <c r="AJ1115" s="192">
        <v>7501943466371</v>
      </c>
      <c r="AK1115" s="192" t="s">
        <v>262</v>
      </c>
      <c r="AM1115" s="75">
        <v>515</v>
      </c>
      <c r="AO1115" s="188">
        <v>0</v>
      </c>
      <c r="AP1115" s="188">
        <v>0</v>
      </c>
      <c r="AQ1115" s="187">
        <v>0</v>
      </c>
      <c r="AR1115" s="188">
        <v>0</v>
      </c>
      <c r="AS1115" s="187">
        <v>0</v>
      </c>
      <c r="AT1115" s="188">
        <v>0</v>
      </c>
      <c r="AU1115" s="187">
        <v>0</v>
      </c>
      <c r="AV1115" s="188">
        <v>0</v>
      </c>
      <c r="AW1115" s="187">
        <v>0</v>
      </c>
      <c r="AX1115" s="188">
        <v>0</v>
      </c>
      <c r="AY1115" s="187">
        <v>0</v>
      </c>
      <c r="AZ1115" s="188">
        <v>0</v>
      </c>
      <c r="BA1115" s="187">
        <v>0</v>
      </c>
      <c r="BB1115" s="188">
        <v>0</v>
      </c>
      <c r="BC1115" s="187">
        <v>0</v>
      </c>
      <c r="BD1115" s="75"/>
      <c r="BE1115" s="75"/>
      <c r="BI1115" s="194"/>
    </row>
    <row r="1116" spans="1:61" ht="11.25" customHeight="1" x14ac:dyDescent="0.3">
      <c r="A1116" s="184" t="s">
        <v>1792</v>
      </c>
      <c r="B1116" s="334">
        <v>0</v>
      </c>
      <c r="C1116" s="896" t="s">
        <v>1793</v>
      </c>
      <c r="D1116" s="390">
        <v>1E-4</v>
      </c>
      <c r="E1116" s="336">
        <v>0</v>
      </c>
      <c r="F1116" s="338">
        <v>0</v>
      </c>
      <c r="G1116" s="338">
        <v>0</v>
      </c>
      <c r="H1116" s="338">
        <v>0</v>
      </c>
      <c r="I1116" s="339">
        <v>0</v>
      </c>
      <c r="J1116" s="338">
        <v>0</v>
      </c>
      <c r="K1116" s="338">
        <v>0</v>
      </c>
      <c r="L1116" s="338">
        <v>0</v>
      </c>
      <c r="M1116" s="338">
        <v>0</v>
      </c>
      <c r="N1116" s="337">
        <v>0</v>
      </c>
      <c r="O1116" s="340">
        <v>0</v>
      </c>
      <c r="P1116" s="338">
        <v>0</v>
      </c>
      <c r="Q1116" s="340">
        <v>0</v>
      </c>
      <c r="R1116" s="340">
        <v>0</v>
      </c>
      <c r="S1116" s="340">
        <v>1E-4</v>
      </c>
      <c r="T1116" s="337">
        <v>0</v>
      </c>
      <c r="U1116" s="339">
        <v>0</v>
      </c>
      <c r="V1116" s="340">
        <v>0</v>
      </c>
      <c r="W1116" s="340">
        <v>0</v>
      </c>
      <c r="X1116" s="337">
        <v>0</v>
      </c>
      <c r="Y1116" s="337">
        <v>0</v>
      </c>
      <c r="Z1116" s="338">
        <v>0</v>
      </c>
      <c r="AA1116" s="338">
        <v>0</v>
      </c>
      <c r="AB1116" s="338">
        <v>0</v>
      </c>
      <c r="AC1116" s="338">
        <v>0</v>
      </c>
      <c r="AD1116" s="337">
        <v>0</v>
      </c>
      <c r="AE1116" s="340">
        <v>0</v>
      </c>
      <c r="AF1116" s="340">
        <v>0</v>
      </c>
      <c r="AG1116" s="340">
        <v>0</v>
      </c>
      <c r="AH1116" s="341">
        <v>2</v>
      </c>
      <c r="AI1116" s="186">
        <v>0</v>
      </c>
      <c r="AJ1116" s="192">
        <v>7501943466371</v>
      </c>
      <c r="AK1116" s="192" t="s">
        <v>262</v>
      </c>
      <c r="AM1116" s="75">
        <v>591</v>
      </c>
      <c r="AO1116" s="188">
        <v>0</v>
      </c>
      <c r="AP1116" s="188">
        <v>0</v>
      </c>
      <c r="AQ1116" s="187">
        <v>0</v>
      </c>
      <c r="AR1116" s="188">
        <v>0</v>
      </c>
      <c r="AS1116" s="187">
        <v>0</v>
      </c>
      <c r="AT1116" s="188">
        <v>0</v>
      </c>
      <c r="AU1116" s="187">
        <v>0</v>
      </c>
      <c r="AV1116" s="188">
        <v>0</v>
      </c>
      <c r="AW1116" s="187">
        <v>0</v>
      </c>
      <c r="AX1116" s="188">
        <v>0</v>
      </c>
      <c r="AY1116" s="187">
        <v>0</v>
      </c>
      <c r="AZ1116" s="188">
        <v>0</v>
      </c>
      <c r="BA1116" s="187">
        <v>0</v>
      </c>
      <c r="BB1116" s="188">
        <v>0</v>
      </c>
      <c r="BC1116" s="187">
        <v>0</v>
      </c>
      <c r="BD1116" s="75"/>
      <c r="BE1116" s="75"/>
      <c r="BI1116" s="194"/>
    </row>
    <row r="1117" spans="1:61" ht="11.25" customHeight="1" x14ac:dyDescent="0.3">
      <c r="A1117" s="184" t="s">
        <v>1794</v>
      </c>
      <c r="B1117" s="185">
        <v>0</v>
      </c>
      <c r="C1117" s="897" t="s">
        <v>494</v>
      </c>
      <c r="D1117" s="284">
        <v>1E-4</v>
      </c>
      <c r="E1117" s="91">
        <v>0</v>
      </c>
      <c r="F1117" s="186">
        <v>0</v>
      </c>
      <c r="G1117" s="186">
        <v>0</v>
      </c>
      <c r="H1117" s="186">
        <v>0</v>
      </c>
      <c r="I1117" s="187">
        <v>0</v>
      </c>
      <c r="J1117" s="186">
        <v>0</v>
      </c>
      <c r="K1117" s="186">
        <v>0</v>
      </c>
      <c r="L1117" s="186">
        <v>0</v>
      </c>
      <c r="M1117" s="186">
        <v>0</v>
      </c>
      <c r="N1117" s="188">
        <v>0</v>
      </c>
      <c r="O1117" s="189">
        <v>0</v>
      </c>
      <c r="P1117" s="186">
        <v>0</v>
      </c>
      <c r="Q1117" s="189">
        <v>0</v>
      </c>
      <c r="R1117" s="189">
        <v>0</v>
      </c>
      <c r="S1117" s="189">
        <v>1E-4</v>
      </c>
      <c r="T1117" s="188">
        <v>0</v>
      </c>
      <c r="U1117" s="187">
        <v>0</v>
      </c>
      <c r="V1117" s="189">
        <v>0</v>
      </c>
      <c r="W1117" s="189">
        <v>0</v>
      </c>
      <c r="X1117" s="188">
        <v>0</v>
      </c>
      <c r="Y1117" s="188">
        <v>0</v>
      </c>
      <c r="Z1117" s="186">
        <v>0</v>
      </c>
      <c r="AA1117" s="186">
        <v>0</v>
      </c>
      <c r="AB1117" s="186">
        <v>0</v>
      </c>
      <c r="AC1117" s="186">
        <v>0</v>
      </c>
      <c r="AD1117" s="188">
        <v>0</v>
      </c>
      <c r="AE1117" s="189">
        <v>0</v>
      </c>
      <c r="AF1117" s="189">
        <v>0</v>
      </c>
      <c r="AG1117" s="189">
        <v>0</v>
      </c>
      <c r="AH1117" s="191">
        <v>0</v>
      </c>
      <c r="AI1117" s="186">
        <v>0</v>
      </c>
      <c r="AJ1117" s="192">
        <v>7506425616015</v>
      </c>
      <c r="AK1117" s="192" t="s">
        <v>505</v>
      </c>
      <c r="AM1117" s="75">
        <v>528</v>
      </c>
      <c r="AO1117" s="188">
        <v>0</v>
      </c>
      <c r="AP1117" s="188">
        <v>0</v>
      </c>
      <c r="AQ1117" s="187">
        <v>0</v>
      </c>
      <c r="AR1117" s="188">
        <v>0</v>
      </c>
      <c r="AS1117" s="187">
        <v>0</v>
      </c>
      <c r="AT1117" s="188">
        <v>0</v>
      </c>
      <c r="AU1117" s="187">
        <v>0</v>
      </c>
      <c r="AV1117" s="188">
        <v>0</v>
      </c>
      <c r="AW1117" s="187">
        <v>0</v>
      </c>
      <c r="AX1117" s="188">
        <v>0</v>
      </c>
      <c r="AY1117" s="187">
        <v>0</v>
      </c>
      <c r="AZ1117" s="188">
        <v>0</v>
      </c>
      <c r="BA1117" s="187">
        <v>0</v>
      </c>
      <c r="BB1117" s="188">
        <v>0</v>
      </c>
      <c r="BC1117" s="187">
        <v>0</v>
      </c>
      <c r="BD1117" s="75"/>
      <c r="BE1117" s="75"/>
      <c r="BI1117" s="194"/>
    </row>
    <row r="1118" spans="1:61" ht="11.25" customHeight="1" x14ac:dyDescent="0.3">
      <c r="A1118" s="184" t="s">
        <v>1795</v>
      </c>
      <c r="B1118" s="334">
        <v>0</v>
      </c>
      <c r="C1118" s="896" t="s">
        <v>542</v>
      </c>
      <c r="D1118" s="390">
        <v>1.333</v>
      </c>
      <c r="E1118" s="336">
        <v>0</v>
      </c>
      <c r="F1118" s="338">
        <v>0</v>
      </c>
      <c r="G1118" s="338">
        <v>0</v>
      </c>
      <c r="H1118" s="338">
        <v>0</v>
      </c>
      <c r="I1118" s="339">
        <v>0</v>
      </c>
      <c r="J1118" s="338">
        <v>0</v>
      </c>
      <c r="K1118" s="338">
        <v>0</v>
      </c>
      <c r="L1118" s="338">
        <v>0</v>
      </c>
      <c r="M1118" s="338">
        <v>0</v>
      </c>
      <c r="N1118" s="337">
        <v>0</v>
      </c>
      <c r="O1118" s="340">
        <v>0</v>
      </c>
      <c r="P1118" s="338">
        <v>0</v>
      </c>
      <c r="Q1118" s="340">
        <v>0</v>
      </c>
      <c r="R1118" s="340">
        <v>0</v>
      </c>
      <c r="S1118" s="340">
        <v>1.333</v>
      </c>
      <c r="T1118" s="337">
        <v>1.333</v>
      </c>
      <c r="U1118" s="339">
        <v>0</v>
      </c>
      <c r="V1118" s="340">
        <v>0</v>
      </c>
      <c r="W1118" s="340">
        <v>0</v>
      </c>
      <c r="X1118" s="337">
        <v>1.333</v>
      </c>
      <c r="Y1118" s="337">
        <v>0</v>
      </c>
      <c r="Z1118" s="338">
        <v>0</v>
      </c>
      <c r="AA1118" s="338">
        <v>0</v>
      </c>
      <c r="AB1118" s="338">
        <v>0</v>
      </c>
      <c r="AC1118" s="338">
        <v>0</v>
      </c>
      <c r="AD1118" s="337">
        <v>0</v>
      </c>
      <c r="AE1118" s="340">
        <v>0</v>
      </c>
      <c r="AF1118" s="340">
        <v>0</v>
      </c>
      <c r="AG1118" s="340">
        <v>0</v>
      </c>
      <c r="AH1118" s="341">
        <v>0</v>
      </c>
      <c r="AI1118" s="186">
        <v>0</v>
      </c>
      <c r="AJ1118" s="192">
        <v>7506425616015</v>
      </c>
      <c r="AK1118" s="192">
        <v>528</v>
      </c>
      <c r="AM1118" s="75">
        <v>530</v>
      </c>
      <c r="AO1118" s="188">
        <v>0</v>
      </c>
      <c r="AP1118" s="188">
        <v>0</v>
      </c>
      <c r="AQ1118" s="187">
        <v>0</v>
      </c>
      <c r="AR1118" s="188">
        <v>0</v>
      </c>
      <c r="AS1118" s="187">
        <v>0</v>
      </c>
      <c r="AT1118" s="188">
        <v>0</v>
      </c>
      <c r="AU1118" s="187">
        <v>0</v>
      </c>
      <c r="AV1118" s="188">
        <v>0</v>
      </c>
      <c r="AW1118" s="187">
        <v>0</v>
      </c>
      <c r="AX1118" s="188">
        <v>0</v>
      </c>
      <c r="AY1118" s="187">
        <v>0</v>
      </c>
      <c r="AZ1118" s="188">
        <v>0</v>
      </c>
      <c r="BA1118" s="187">
        <v>0</v>
      </c>
      <c r="BB1118" s="188">
        <v>0</v>
      </c>
      <c r="BC1118" s="187">
        <v>0</v>
      </c>
      <c r="BD1118" s="75"/>
      <c r="BE1118" s="75"/>
      <c r="BI1118" s="194"/>
    </row>
    <row r="1119" spans="1:61" ht="11.25" customHeight="1" x14ac:dyDescent="0.3">
      <c r="A1119" s="184" t="s">
        <v>1796</v>
      </c>
      <c r="B1119" s="345">
        <v>0</v>
      </c>
      <c r="C1119" s="903" t="s">
        <v>259</v>
      </c>
      <c r="D1119" s="389">
        <v>69288.799999999988</v>
      </c>
      <c r="E1119" s="347">
        <v>11.827054706836218</v>
      </c>
      <c r="F1119" s="348">
        <v>204400</v>
      </c>
      <c r="G1119" s="348">
        <v>204400</v>
      </c>
      <c r="H1119" s="348">
        <v>51469.4</v>
      </c>
      <c r="I1119" s="349">
        <v>25.180724070450101</v>
      </c>
      <c r="J1119" s="348">
        <v>182550</v>
      </c>
      <c r="K1119" s="348">
        <v>175755</v>
      </c>
      <c r="L1119" s="348">
        <v>27880.999999999996</v>
      </c>
      <c r="M1119" s="348">
        <v>15.86356006941481</v>
      </c>
      <c r="N1119" s="350">
        <v>476</v>
      </c>
      <c r="O1119" s="351">
        <v>25078.200000000004</v>
      </c>
      <c r="P1119" s="348">
        <v>28275.800000000003</v>
      </c>
      <c r="Q1119" s="351">
        <v>30.762421254450839</v>
      </c>
      <c r="R1119" s="351">
        <v>15.263303204601478</v>
      </c>
      <c r="S1119" s="351">
        <v>92877.199999999983</v>
      </c>
      <c r="T1119" s="350">
        <v>89544</v>
      </c>
      <c r="U1119" s="349">
        <v>15.284458479132883</v>
      </c>
      <c r="V1119" s="351">
        <v>16265.2</v>
      </c>
      <c r="W1119" s="351">
        <v>2721.6000000000004</v>
      </c>
      <c r="X1119" s="350">
        <v>70557.2</v>
      </c>
      <c r="Y1119" s="350">
        <v>39540.199999999997</v>
      </c>
      <c r="Z1119" s="348">
        <v>13910.4</v>
      </c>
      <c r="AA1119" s="348">
        <v>420</v>
      </c>
      <c r="AB1119" s="348">
        <v>2100</v>
      </c>
      <c r="AC1119" s="348">
        <v>1500</v>
      </c>
      <c r="AD1119" s="350">
        <v>719.60000000000582</v>
      </c>
      <c r="AE1119" s="351">
        <v>0</v>
      </c>
      <c r="AF1119" s="351">
        <v>0</v>
      </c>
      <c r="AG1119" s="351">
        <v>0</v>
      </c>
      <c r="AH1119" s="352">
        <v>3</v>
      </c>
      <c r="AI1119" s="186">
        <v>190500</v>
      </c>
      <c r="AJ1119" s="192">
        <v>7506425600397</v>
      </c>
      <c r="AK1119" s="192" t="s">
        <v>262</v>
      </c>
      <c r="AL1119" s="76"/>
      <c r="AM1119" s="75">
        <v>497</v>
      </c>
      <c r="AO1119" s="188">
        <v>200034.80000000002</v>
      </c>
      <c r="AP1119" s="188">
        <v>219965.19999999995</v>
      </c>
      <c r="AQ1119" s="187">
        <v>99.572314517224186</v>
      </c>
      <c r="AR1119" s="188">
        <v>178677.8</v>
      </c>
      <c r="AS1119" s="187">
        <v>95.867475050971123</v>
      </c>
      <c r="AT1119" s="188">
        <v>201461.40000000005</v>
      </c>
      <c r="AU1119" s="187">
        <v>118.94048884165784</v>
      </c>
      <c r="AV1119" s="188">
        <v>162087.80000000002</v>
      </c>
      <c r="AW1119" s="187">
        <v>108.4090559475638</v>
      </c>
      <c r="AX1119" s="188">
        <v>168978.59999999998</v>
      </c>
      <c r="AY1119" s="187">
        <v>102.88516804676082</v>
      </c>
      <c r="AZ1119" s="188">
        <v>146224.40000000002</v>
      </c>
      <c r="BA1119" s="187">
        <v>76.087209907378522</v>
      </c>
      <c r="BB1119" s="188">
        <v>167487.59999999995</v>
      </c>
      <c r="BC1119" s="187">
        <v>96.920085643191911</v>
      </c>
      <c r="BD1119" s="75"/>
      <c r="BE1119" s="75"/>
      <c r="BF1119" s="75"/>
      <c r="BI1119" s="194"/>
    </row>
    <row r="1120" spans="1:61" ht="11.25" customHeight="1" x14ac:dyDescent="0.3">
      <c r="A1120" s="184" t="s">
        <v>1797</v>
      </c>
      <c r="B1120" s="185">
        <v>0</v>
      </c>
      <c r="C1120" s="897" t="s">
        <v>576</v>
      </c>
      <c r="D1120" s="284">
        <v>278.60000000000002</v>
      </c>
      <c r="E1120" s="91">
        <v>0</v>
      </c>
      <c r="F1120" s="186">
        <v>0</v>
      </c>
      <c r="G1120" s="186">
        <v>0</v>
      </c>
      <c r="H1120" s="186">
        <v>0</v>
      </c>
      <c r="I1120" s="187">
        <v>0</v>
      </c>
      <c r="J1120" s="186">
        <v>0</v>
      </c>
      <c r="K1120" s="186">
        <v>0</v>
      </c>
      <c r="L1120" s="186">
        <v>0</v>
      </c>
      <c r="M1120" s="186">
        <v>0</v>
      </c>
      <c r="N1120" s="188">
        <v>0</v>
      </c>
      <c r="O1120" s="189">
        <v>0</v>
      </c>
      <c r="P1120" s="186">
        <v>0</v>
      </c>
      <c r="Q1120" s="189">
        <v>0</v>
      </c>
      <c r="R1120" s="189">
        <v>0</v>
      </c>
      <c r="S1120" s="189">
        <v>278.60000000000002</v>
      </c>
      <c r="T1120" s="188">
        <v>278.60000000000002</v>
      </c>
      <c r="U1120" s="187">
        <v>0</v>
      </c>
      <c r="V1120" s="189">
        <v>0</v>
      </c>
      <c r="W1120" s="189">
        <v>0</v>
      </c>
      <c r="X1120" s="188">
        <v>278.60000000000002</v>
      </c>
      <c r="Y1120" s="188">
        <v>0</v>
      </c>
      <c r="Z1120" s="186">
        <v>0</v>
      </c>
      <c r="AA1120" s="186">
        <v>0</v>
      </c>
      <c r="AB1120" s="186">
        <v>0</v>
      </c>
      <c r="AC1120" s="186">
        <v>0</v>
      </c>
      <c r="AD1120" s="188">
        <v>0</v>
      </c>
      <c r="AE1120" s="189">
        <v>0</v>
      </c>
      <c r="AF1120" s="189">
        <v>0</v>
      </c>
      <c r="AG1120" s="189">
        <v>0</v>
      </c>
      <c r="AH1120" s="191">
        <v>0</v>
      </c>
      <c r="AI1120" s="186">
        <v>0</v>
      </c>
      <c r="AJ1120" s="192">
        <v>7506425600397</v>
      </c>
      <c r="AK1120" s="192">
        <v>497</v>
      </c>
      <c r="AL1120" s="76"/>
      <c r="AM1120" s="75">
        <v>549</v>
      </c>
      <c r="AO1120" s="188">
        <v>0</v>
      </c>
      <c r="AP1120" s="188">
        <v>0</v>
      </c>
      <c r="AQ1120" s="187">
        <v>0</v>
      </c>
      <c r="AR1120" s="188">
        <v>0</v>
      </c>
      <c r="AS1120" s="187">
        <v>0</v>
      </c>
      <c r="AT1120" s="188">
        <v>0</v>
      </c>
      <c r="AU1120" s="187">
        <v>0</v>
      </c>
      <c r="AV1120" s="188">
        <v>0</v>
      </c>
      <c r="AW1120" s="187">
        <v>0</v>
      </c>
      <c r="AX1120" s="188">
        <v>0</v>
      </c>
      <c r="AY1120" s="187">
        <v>0</v>
      </c>
      <c r="AZ1120" s="188">
        <v>0</v>
      </c>
      <c r="BA1120" s="187">
        <v>0</v>
      </c>
      <c r="BB1120" s="188">
        <v>0</v>
      </c>
      <c r="BC1120" s="187">
        <v>0</v>
      </c>
      <c r="BD1120" s="75"/>
      <c r="BE1120" s="75"/>
      <c r="BF1120" s="75"/>
      <c r="BI1120" s="194"/>
    </row>
    <row r="1121" spans="1:61" ht="11.25" customHeight="1" x14ac:dyDescent="0.3">
      <c r="A1121" s="184" t="s">
        <v>1798</v>
      </c>
      <c r="B1121" s="185">
        <v>0</v>
      </c>
      <c r="C1121" s="897" t="s">
        <v>473</v>
      </c>
      <c r="D1121" s="284">
        <v>10671</v>
      </c>
      <c r="E1121" s="91">
        <v>7.1949026835078893</v>
      </c>
      <c r="F1121" s="186">
        <v>46000</v>
      </c>
      <c r="G1121" s="186">
        <v>46000</v>
      </c>
      <c r="H1121" s="186">
        <v>6046</v>
      </c>
      <c r="I1121" s="187">
        <v>13.143478260869564</v>
      </c>
      <c r="J1121" s="186">
        <v>43150</v>
      </c>
      <c r="K1121" s="186">
        <v>44494</v>
      </c>
      <c r="L1121" s="186">
        <v>907.5</v>
      </c>
      <c r="M1121" s="186">
        <v>2.0396008450577607</v>
      </c>
      <c r="N1121" s="188">
        <v>102</v>
      </c>
      <c r="O1121" s="189">
        <v>27879</v>
      </c>
      <c r="P1121" s="186">
        <v>28198.5</v>
      </c>
      <c r="Q1121" s="189">
        <v>67.453070683661636</v>
      </c>
      <c r="R1121" s="189">
        <v>10.991541135573581</v>
      </c>
      <c r="S1121" s="189">
        <v>15809.5</v>
      </c>
      <c r="T1121" s="188">
        <v>15648</v>
      </c>
      <c r="U1121" s="187">
        <v>10.550636040814492</v>
      </c>
      <c r="V1121" s="189">
        <v>2160</v>
      </c>
      <c r="W1121" s="189">
        <v>217.5</v>
      </c>
      <c r="X1121" s="188">
        <v>13270.5</v>
      </c>
      <c r="Y1121" s="188">
        <v>2581.5</v>
      </c>
      <c r="Z1121" s="186">
        <v>1332</v>
      </c>
      <c r="AA1121" s="186">
        <v>102</v>
      </c>
      <c r="AB1121" s="186">
        <v>0</v>
      </c>
      <c r="AC1121" s="186">
        <v>0</v>
      </c>
      <c r="AD1121" s="188">
        <v>0</v>
      </c>
      <c r="AE1121" s="189">
        <v>0</v>
      </c>
      <c r="AF1121" s="189">
        <v>0</v>
      </c>
      <c r="AG1121" s="189">
        <v>0</v>
      </c>
      <c r="AH1121" s="191">
        <v>0</v>
      </c>
      <c r="AI1121" s="186">
        <v>5500</v>
      </c>
      <c r="AJ1121" s="192">
        <v>7501943466340</v>
      </c>
      <c r="AK1121" s="192" t="s">
        <v>505</v>
      </c>
      <c r="AL1121" s="76"/>
      <c r="AM1121" s="75">
        <v>523</v>
      </c>
      <c r="AO1121" s="188">
        <v>21332</v>
      </c>
      <c r="AP1121" s="188">
        <v>5206.5</v>
      </c>
      <c r="AQ1121" s="187">
        <v>0</v>
      </c>
      <c r="AR1121" s="188">
        <v>41143.5</v>
      </c>
      <c r="AS1121" s="187">
        <v>111.19864864864866</v>
      </c>
      <c r="AT1121" s="188">
        <v>17646</v>
      </c>
      <c r="AU1121" s="187">
        <v>352.92</v>
      </c>
      <c r="AV1121" s="188">
        <v>32406</v>
      </c>
      <c r="AW1121" s="187">
        <v>90.773109243697476</v>
      </c>
      <c r="AX1121" s="188">
        <v>26976</v>
      </c>
      <c r="AY1121" s="187">
        <v>69.347043701799478</v>
      </c>
      <c r="AZ1121" s="188">
        <v>-102</v>
      </c>
      <c r="BA1121" s="187">
        <v>0</v>
      </c>
      <c r="BB1121" s="188">
        <v>409.5</v>
      </c>
      <c r="BC1121" s="187">
        <v>0</v>
      </c>
      <c r="BD1121" s="75"/>
      <c r="BE1121" s="75"/>
      <c r="BF1121" s="75"/>
      <c r="BI1121" s="194"/>
    </row>
    <row r="1122" spans="1:61" ht="11.25" customHeight="1" x14ac:dyDescent="0.3">
      <c r="A1122" s="184" t="s">
        <v>1799</v>
      </c>
      <c r="B1122" s="185">
        <v>0</v>
      </c>
      <c r="C1122" s="897" t="s">
        <v>673</v>
      </c>
      <c r="D1122" s="284">
        <v>1E-4</v>
      </c>
      <c r="E1122" s="91">
        <v>0</v>
      </c>
      <c r="F1122" s="186">
        <v>0</v>
      </c>
      <c r="G1122" s="186">
        <v>0</v>
      </c>
      <c r="H1122" s="186">
        <v>0</v>
      </c>
      <c r="I1122" s="187">
        <v>0</v>
      </c>
      <c r="J1122" s="186">
        <v>0</v>
      </c>
      <c r="K1122" s="186">
        <v>0</v>
      </c>
      <c r="L1122" s="186">
        <v>0</v>
      </c>
      <c r="M1122" s="186">
        <v>0</v>
      </c>
      <c r="N1122" s="188">
        <v>0</v>
      </c>
      <c r="O1122" s="189">
        <v>3</v>
      </c>
      <c r="P1122" s="186">
        <v>3</v>
      </c>
      <c r="Q1122" s="189">
        <v>0</v>
      </c>
      <c r="R1122" s="189">
        <v>0</v>
      </c>
      <c r="S1122" s="189">
        <v>1E-4</v>
      </c>
      <c r="T1122" s="188">
        <v>0</v>
      </c>
      <c r="U1122" s="187">
        <v>0</v>
      </c>
      <c r="V1122" s="189">
        <v>0</v>
      </c>
      <c r="W1122" s="189">
        <v>0</v>
      </c>
      <c r="X1122" s="188">
        <v>0</v>
      </c>
      <c r="Y1122" s="188">
        <v>0</v>
      </c>
      <c r="Z1122" s="186">
        <v>0</v>
      </c>
      <c r="AA1122" s="186">
        <v>0</v>
      </c>
      <c r="AB1122" s="186">
        <v>0</v>
      </c>
      <c r="AC1122" s="186">
        <v>0</v>
      </c>
      <c r="AD1122" s="188">
        <v>0</v>
      </c>
      <c r="AE1122" s="189">
        <v>0</v>
      </c>
      <c r="AF1122" s="189">
        <v>0</v>
      </c>
      <c r="AG1122" s="189">
        <v>0</v>
      </c>
      <c r="AH1122" s="191">
        <v>0</v>
      </c>
      <c r="AI1122" s="186">
        <v>0</v>
      </c>
      <c r="AJ1122" s="192">
        <v>7501943466340</v>
      </c>
      <c r="AK1122" s="192">
        <v>523</v>
      </c>
      <c r="AL1122" s="76"/>
      <c r="AM1122" s="75">
        <v>566</v>
      </c>
      <c r="AO1122" s="188">
        <v>0</v>
      </c>
      <c r="AP1122" s="188">
        <v>0</v>
      </c>
      <c r="AQ1122" s="187">
        <v>0</v>
      </c>
      <c r="AR1122" s="188">
        <v>0</v>
      </c>
      <c r="AS1122" s="187">
        <v>0</v>
      </c>
      <c r="AT1122" s="188">
        <v>0</v>
      </c>
      <c r="AU1122" s="187">
        <v>0</v>
      </c>
      <c r="AV1122" s="188">
        <v>0</v>
      </c>
      <c r="AW1122" s="187">
        <v>0</v>
      </c>
      <c r="AX1122" s="188">
        <v>0</v>
      </c>
      <c r="AY1122" s="187">
        <v>0</v>
      </c>
      <c r="AZ1122" s="188">
        <v>0</v>
      </c>
      <c r="BA1122" s="187">
        <v>0</v>
      </c>
      <c r="BB1122" s="188">
        <v>0</v>
      </c>
      <c r="BC1122" s="187">
        <v>0</v>
      </c>
      <c r="BD1122" s="75"/>
      <c r="BE1122" s="75"/>
      <c r="BF1122" s="75"/>
      <c r="BI1122" s="194"/>
    </row>
    <row r="1123" spans="1:61" ht="11.25" customHeight="1" x14ac:dyDescent="0.3">
      <c r="A1123" s="184" t="s">
        <v>1800</v>
      </c>
      <c r="B1123" s="334">
        <v>0</v>
      </c>
      <c r="C1123" s="896" t="s">
        <v>104</v>
      </c>
      <c r="D1123" s="390">
        <v>1E-4</v>
      </c>
      <c r="E1123" s="336">
        <v>0</v>
      </c>
      <c r="F1123" s="338">
        <v>0</v>
      </c>
      <c r="G1123" s="338">
        <v>0</v>
      </c>
      <c r="H1123" s="338">
        <v>0</v>
      </c>
      <c r="I1123" s="339">
        <v>0</v>
      </c>
      <c r="J1123" s="338">
        <v>0</v>
      </c>
      <c r="K1123" s="338">
        <v>0</v>
      </c>
      <c r="L1123" s="338">
        <v>0</v>
      </c>
      <c r="M1123" s="338">
        <v>0</v>
      </c>
      <c r="N1123" s="337">
        <v>0</v>
      </c>
      <c r="O1123" s="340">
        <v>0</v>
      </c>
      <c r="P1123" s="338">
        <v>0</v>
      </c>
      <c r="Q1123" s="340">
        <v>0</v>
      </c>
      <c r="R1123" s="340">
        <v>0</v>
      </c>
      <c r="S1123" s="340">
        <v>1E-4</v>
      </c>
      <c r="T1123" s="337">
        <v>0</v>
      </c>
      <c r="U1123" s="339">
        <v>0</v>
      </c>
      <c r="V1123" s="340">
        <v>0</v>
      </c>
      <c r="W1123" s="340">
        <v>0</v>
      </c>
      <c r="X1123" s="337">
        <v>0</v>
      </c>
      <c r="Y1123" s="337">
        <v>0</v>
      </c>
      <c r="Z1123" s="338">
        <v>0</v>
      </c>
      <c r="AA1123" s="338">
        <v>0</v>
      </c>
      <c r="AB1123" s="338">
        <v>0</v>
      </c>
      <c r="AC1123" s="338">
        <v>0</v>
      </c>
      <c r="AD1123" s="337">
        <v>0</v>
      </c>
      <c r="AE1123" s="340">
        <v>0</v>
      </c>
      <c r="AF1123" s="340">
        <v>0</v>
      </c>
      <c r="AG1123" s="340">
        <v>0</v>
      </c>
      <c r="AH1123" s="341">
        <v>0</v>
      </c>
      <c r="AI1123" s="186">
        <v>0</v>
      </c>
      <c r="AJ1123" s="192">
        <v>7501943466340</v>
      </c>
      <c r="AK1123" s="192">
        <v>523</v>
      </c>
      <c r="AL1123" s="76"/>
      <c r="AM1123" s="75">
        <v>512</v>
      </c>
      <c r="AO1123" s="188">
        <v>0</v>
      </c>
      <c r="AP1123" s="188">
        <v>0</v>
      </c>
      <c r="AQ1123" s="187">
        <v>0</v>
      </c>
      <c r="AR1123" s="188">
        <v>0</v>
      </c>
      <c r="AS1123" s="187">
        <v>0</v>
      </c>
      <c r="AT1123" s="188">
        <v>0</v>
      </c>
      <c r="AU1123" s="187">
        <v>0</v>
      </c>
      <c r="AV1123" s="188">
        <v>0</v>
      </c>
      <c r="AW1123" s="187">
        <v>0</v>
      </c>
      <c r="AX1123" s="188">
        <v>0</v>
      </c>
      <c r="AY1123" s="187">
        <v>0</v>
      </c>
      <c r="AZ1123" s="188">
        <v>0</v>
      </c>
      <c r="BA1123" s="187">
        <v>0</v>
      </c>
      <c r="BB1123" s="188">
        <v>0</v>
      </c>
      <c r="BC1123" s="187">
        <v>0</v>
      </c>
      <c r="BD1123" s="75"/>
      <c r="BE1123" s="75"/>
      <c r="BF1123" s="75"/>
      <c r="BI1123" s="194"/>
    </row>
    <row r="1124" spans="1:61" ht="11.25" customHeight="1" x14ac:dyDescent="0.3">
      <c r="A1124" s="184" t="s">
        <v>1801</v>
      </c>
      <c r="B1124" s="334">
        <v>0</v>
      </c>
      <c r="C1124" s="896" t="s">
        <v>551</v>
      </c>
      <c r="D1124" s="390">
        <v>380</v>
      </c>
      <c r="E1124" s="336">
        <v>0</v>
      </c>
      <c r="F1124" s="338">
        <v>0</v>
      </c>
      <c r="G1124" s="338">
        <v>0</v>
      </c>
      <c r="H1124" s="338">
        <v>0</v>
      </c>
      <c r="I1124" s="339">
        <v>0</v>
      </c>
      <c r="J1124" s="338">
        <v>0</v>
      </c>
      <c r="K1124" s="338">
        <v>0</v>
      </c>
      <c r="L1124" s="338">
        <v>0</v>
      </c>
      <c r="M1124" s="338">
        <v>0</v>
      </c>
      <c r="N1124" s="337">
        <v>0</v>
      </c>
      <c r="O1124" s="340">
        <v>0</v>
      </c>
      <c r="P1124" s="338">
        <v>0</v>
      </c>
      <c r="Q1124" s="340">
        <v>0</v>
      </c>
      <c r="R1124" s="340">
        <v>0</v>
      </c>
      <c r="S1124" s="340">
        <v>380</v>
      </c>
      <c r="T1124" s="337">
        <v>380</v>
      </c>
      <c r="U1124" s="339">
        <v>0</v>
      </c>
      <c r="V1124" s="340">
        <v>0</v>
      </c>
      <c r="W1124" s="340">
        <v>0</v>
      </c>
      <c r="X1124" s="337">
        <v>380</v>
      </c>
      <c r="Y1124" s="337">
        <v>0</v>
      </c>
      <c r="Z1124" s="338">
        <v>0</v>
      </c>
      <c r="AA1124" s="338">
        <v>0</v>
      </c>
      <c r="AB1124" s="338">
        <v>0</v>
      </c>
      <c r="AC1124" s="338">
        <v>0</v>
      </c>
      <c r="AD1124" s="337">
        <v>0</v>
      </c>
      <c r="AE1124" s="340">
        <v>0</v>
      </c>
      <c r="AF1124" s="340">
        <v>0</v>
      </c>
      <c r="AG1124" s="340">
        <v>0</v>
      </c>
      <c r="AH1124" s="341">
        <v>0</v>
      </c>
      <c r="AI1124" s="186">
        <v>65000</v>
      </c>
      <c r="AJ1124" s="192">
        <v>7506425621699</v>
      </c>
      <c r="AK1124" s="192" t="s">
        <v>262</v>
      </c>
      <c r="AL1124" s="76"/>
      <c r="AM1124" s="75">
        <v>531</v>
      </c>
      <c r="AO1124" s="188">
        <v>0</v>
      </c>
      <c r="AP1124" s="188">
        <v>0</v>
      </c>
      <c r="AQ1124" s="187">
        <v>0</v>
      </c>
      <c r="AR1124" s="188">
        <v>0</v>
      </c>
      <c r="AS1124" s="187">
        <v>0</v>
      </c>
      <c r="AT1124" s="188">
        <v>0</v>
      </c>
      <c r="AU1124" s="187">
        <v>0</v>
      </c>
      <c r="AV1124" s="188">
        <v>-20</v>
      </c>
      <c r="AW1124" s="187">
        <v>0</v>
      </c>
      <c r="AX1124" s="188">
        <v>20</v>
      </c>
      <c r="AY1124" s="187">
        <v>0</v>
      </c>
      <c r="AZ1124" s="188">
        <v>0</v>
      </c>
      <c r="BA1124" s="187">
        <v>0</v>
      </c>
      <c r="BB1124" s="188">
        <v>0</v>
      </c>
      <c r="BC1124" s="187">
        <v>0</v>
      </c>
      <c r="BD1124" s="75"/>
      <c r="BE1124" s="75"/>
      <c r="BF1124" s="75"/>
      <c r="BI1124" s="194"/>
    </row>
    <row r="1125" spans="1:61" ht="11.25" customHeight="1" x14ac:dyDescent="0.3">
      <c r="A1125" s="184" t="s">
        <v>1802</v>
      </c>
      <c r="B1125" s="334">
        <v>0</v>
      </c>
      <c r="C1125" s="896" t="s">
        <v>1803</v>
      </c>
      <c r="D1125" s="390">
        <v>1E-4</v>
      </c>
      <c r="E1125" s="336">
        <v>0</v>
      </c>
      <c r="F1125" s="338">
        <v>0</v>
      </c>
      <c r="G1125" s="338">
        <v>0</v>
      </c>
      <c r="H1125" s="338">
        <v>0</v>
      </c>
      <c r="I1125" s="339">
        <v>0</v>
      </c>
      <c r="J1125" s="338">
        <v>0</v>
      </c>
      <c r="K1125" s="338">
        <v>0</v>
      </c>
      <c r="L1125" s="338">
        <v>0</v>
      </c>
      <c r="M1125" s="338">
        <v>0</v>
      </c>
      <c r="N1125" s="337">
        <v>0</v>
      </c>
      <c r="O1125" s="340">
        <v>0</v>
      </c>
      <c r="P1125" s="338">
        <v>0</v>
      </c>
      <c r="Q1125" s="340">
        <v>0</v>
      </c>
      <c r="R1125" s="340">
        <v>0</v>
      </c>
      <c r="S1125" s="340">
        <v>1E-4</v>
      </c>
      <c r="T1125" s="337">
        <v>0</v>
      </c>
      <c r="U1125" s="339">
        <v>0</v>
      </c>
      <c r="V1125" s="340">
        <v>0</v>
      </c>
      <c r="W1125" s="340">
        <v>0</v>
      </c>
      <c r="X1125" s="337">
        <v>0</v>
      </c>
      <c r="Y1125" s="337">
        <v>0</v>
      </c>
      <c r="Z1125" s="338">
        <v>0</v>
      </c>
      <c r="AA1125" s="338">
        <v>0</v>
      </c>
      <c r="AB1125" s="338">
        <v>0</v>
      </c>
      <c r="AC1125" s="338">
        <v>0</v>
      </c>
      <c r="AD1125" s="337">
        <v>0</v>
      </c>
      <c r="AE1125" s="340">
        <v>0</v>
      </c>
      <c r="AF1125" s="340">
        <v>0</v>
      </c>
      <c r="AG1125" s="340">
        <v>0</v>
      </c>
      <c r="AH1125" s="341">
        <v>0</v>
      </c>
      <c r="AI1125" s="186">
        <v>0</v>
      </c>
      <c r="AJ1125" s="192">
        <v>7506425621699</v>
      </c>
      <c r="AK1125" s="192" t="s">
        <v>262</v>
      </c>
      <c r="AL1125" s="76"/>
      <c r="AM1125" s="75">
        <v>596</v>
      </c>
      <c r="AO1125" s="188">
        <v>0</v>
      </c>
      <c r="AP1125" s="188">
        <v>0</v>
      </c>
      <c r="AQ1125" s="187">
        <v>0</v>
      </c>
      <c r="AR1125" s="188">
        <v>0</v>
      </c>
      <c r="AS1125" s="187">
        <v>0</v>
      </c>
      <c r="AT1125" s="188">
        <v>0</v>
      </c>
      <c r="AU1125" s="187">
        <v>0</v>
      </c>
      <c r="AV1125" s="188">
        <v>0</v>
      </c>
      <c r="AW1125" s="187">
        <v>0</v>
      </c>
      <c r="AX1125" s="188">
        <v>0</v>
      </c>
      <c r="AY1125" s="187">
        <v>0</v>
      </c>
      <c r="AZ1125" s="188">
        <v>0</v>
      </c>
      <c r="BA1125" s="187">
        <v>0</v>
      </c>
      <c r="BB1125" s="188">
        <v>0</v>
      </c>
      <c r="BC1125" s="187">
        <v>0</v>
      </c>
      <c r="BD1125" s="75"/>
      <c r="BE1125" s="75"/>
      <c r="BF1125" s="75"/>
      <c r="BI1125" s="194"/>
    </row>
    <row r="1126" spans="1:61" ht="11.25" customHeight="1" x14ac:dyDescent="0.3">
      <c r="A1126" s="184" t="s">
        <v>1804</v>
      </c>
      <c r="B1126" s="334">
        <v>0</v>
      </c>
      <c r="C1126" s="897" t="s">
        <v>648</v>
      </c>
      <c r="D1126" s="390">
        <v>1E-4</v>
      </c>
      <c r="E1126" s="336">
        <v>0</v>
      </c>
      <c r="F1126" s="338">
        <v>0</v>
      </c>
      <c r="G1126" s="338">
        <v>0</v>
      </c>
      <c r="H1126" s="338">
        <v>0</v>
      </c>
      <c r="I1126" s="339">
        <v>0</v>
      </c>
      <c r="J1126" s="338">
        <v>0</v>
      </c>
      <c r="K1126" s="338">
        <v>0</v>
      </c>
      <c r="L1126" s="338">
        <v>0</v>
      </c>
      <c r="M1126" s="338">
        <v>0</v>
      </c>
      <c r="N1126" s="337">
        <v>0</v>
      </c>
      <c r="O1126" s="340">
        <v>0</v>
      </c>
      <c r="P1126" s="338">
        <v>0</v>
      </c>
      <c r="Q1126" s="340">
        <v>0</v>
      </c>
      <c r="R1126" s="340">
        <v>0</v>
      </c>
      <c r="S1126" s="340">
        <v>1E-4</v>
      </c>
      <c r="T1126" s="337">
        <v>0</v>
      </c>
      <c r="U1126" s="339">
        <v>0</v>
      </c>
      <c r="V1126" s="340">
        <v>0</v>
      </c>
      <c r="W1126" s="340">
        <v>0</v>
      </c>
      <c r="X1126" s="337">
        <v>0</v>
      </c>
      <c r="Y1126" s="337">
        <v>0</v>
      </c>
      <c r="Z1126" s="338">
        <v>0</v>
      </c>
      <c r="AA1126" s="338">
        <v>0</v>
      </c>
      <c r="AB1126" s="338">
        <v>0</v>
      </c>
      <c r="AC1126" s="338">
        <v>0</v>
      </c>
      <c r="AD1126" s="337">
        <v>0</v>
      </c>
      <c r="AE1126" s="340">
        <v>0</v>
      </c>
      <c r="AF1126" s="340">
        <v>0</v>
      </c>
      <c r="AG1126" s="340">
        <v>0</v>
      </c>
      <c r="AH1126" s="341">
        <v>0</v>
      </c>
      <c r="AI1126" s="186">
        <v>0</v>
      </c>
      <c r="AJ1126" s="192">
        <v>7506425626267</v>
      </c>
      <c r="AK1126" s="192" t="s">
        <v>262</v>
      </c>
      <c r="AL1126" s="76"/>
      <c r="AM1126" s="75">
        <v>548</v>
      </c>
      <c r="AO1126" s="188">
        <v>0</v>
      </c>
      <c r="AP1126" s="188">
        <v>0</v>
      </c>
      <c r="AQ1126" s="187">
        <v>0</v>
      </c>
      <c r="AR1126" s="188">
        <v>0</v>
      </c>
      <c r="AS1126" s="187">
        <v>0</v>
      </c>
      <c r="AT1126" s="188">
        <v>0</v>
      </c>
      <c r="AU1126" s="187">
        <v>0</v>
      </c>
      <c r="AV1126" s="188">
        <v>0</v>
      </c>
      <c r="AW1126" s="187">
        <v>0</v>
      </c>
      <c r="AX1126" s="188">
        <v>0</v>
      </c>
      <c r="AY1126" s="187">
        <v>0</v>
      </c>
      <c r="AZ1126" s="188">
        <v>0</v>
      </c>
      <c r="BA1126" s="187">
        <v>0</v>
      </c>
      <c r="BB1126" s="188">
        <v>0</v>
      </c>
      <c r="BC1126" s="187">
        <v>0</v>
      </c>
      <c r="BD1126" s="75"/>
      <c r="BE1126" s="75"/>
      <c r="BF1126" s="75"/>
      <c r="BI1126" s="194"/>
    </row>
    <row r="1127" spans="1:61" ht="11.25" customHeight="1" x14ac:dyDescent="0.3">
      <c r="A1127" s="184" t="s">
        <v>1805</v>
      </c>
      <c r="B1127" s="334">
        <v>0</v>
      </c>
      <c r="C1127" s="898" t="s">
        <v>649</v>
      </c>
      <c r="D1127" s="390">
        <v>17719.568999999996</v>
      </c>
      <c r="E1127" s="336">
        <v>24.542339335180049</v>
      </c>
      <c r="F1127" s="338">
        <v>18600</v>
      </c>
      <c r="G1127" s="338">
        <v>18600</v>
      </c>
      <c r="H1127" s="338">
        <v>4648.76</v>
      </c>
      <c r="I1127" s="339">
        <v>24.993333333333332</v>
      </c>
      <c r="J1127" s="338">
        <v>15326.279999999999</v>
      </c>
      <c r="K1127" s="338">
        <v>21660</v>
      </c>
      <c r="L1127" s="338">
        <v>5093.3900000000003</v>
      </c>
      <c r="M1127" s="338">
        <v>23.515189289012007</v>
      </c>
      <c r="N1127" s="337">
        <v>19.995000000000001</v>
      </c>
      <c r="O1127" s="340">
        <v>199.95000000000005</v>
      </c>
      <c r="P1127" s="338">
        <v>317.25400000000002</v>
      </c>
      <c r="Q1127" s="340">
        <v>35.303048097777157</v>
      </c>
      <c r="R1127" s="340">
        <v>33.814348295868271</v>
      </c>
      <c r="S1127" s="340">
        <v>17274.938999999998</v>
      </c>
      <c r="T1127" s="337">
        <v>17022.41</v>
      </c>
      <c r="U1127" s="339">
        <v>23.576745152354572</v>
      </c>
      <c r="V1127" s="340">
        <v>1708.9059999999999</v>
      </c>
      <c r="W1127" s="340">
        <v>97.308999999999983</v>
      </c>
      <c r="X1127" s="337">
        <v>15216.195000000002</v>
      </c>
      <c r="Y1127" s="337">
        <v>9044.4050000000007</v>
      </c>
      <c r="Z1127" s="338">
        <v>1863.5340000000001</v>
      </c>
      <c r="AA1127" s="338">
        <v>19.995000000000001</v>
      </c>
      <c r="AB1127" s="338">
        <v>0</v>
      </c>
      <c r="AC1127" s="338">
        <v>0</v>
      </c>
      <c r="AD1127" s="337">
        <v>11.999999999999091</v>
      </c>
      <c r="AE1127" s="340">
        <v>0</v>
      </c>
      <c r="AF1127" s="340">
        <v>0</v>
      </c>
      <c r="AG1127" s="340">
        <v>0</v>
      </c>
      <c r="AH1127" s="341">
        <v>2</v>
      </c>
      <c r="AI1127" s="186">
        <v>21547.608060000002</v>
      </c>
      <c r="AJ1127" s="192">
        <v>7506425628889</v>
      </c>
      <c r="AK1127" s="192" t="s">
        <v>505</v>
      </c>
      <c r="AL1127" s="76"/>
      <c r="AM1127" s="75">
        <v>560</v>
      </c>
      <c r="AO1127" s="188">
        <v>20175.396333333334</v>
      </c>
      <c r="AP1127" s="188">
        <v>18407.398000000001</v>
      </c>
      <c r="AQ1127" s="187">
        <v>98.323709672767052</v>
      </c>
      <c r="AR1127" s="188">
        <v>20994.731999999996</v>
      </c>
      <c r="AS1127" s="187">
        <v>113.91607162235485</v>
      </c>
      <c r="AT1127" s="188">
        <v>21124.059000000001</v>
      </c>
      <c r="AU1127" s="187">
        <v>110.10142291254039</v>
      </c>
      <c r="AV1127" s="188">
        <v>19425.804</v>
      </c>
      <c r="AW1127" s="187">
        <v>96.496964880035762</v>
      </c>
      <c r="AX1127" s="188">
        <v>18623.353999999999</v>
      </c>
      <c r="AY1127" s="187">
        <v>102.99957966926607</v>
      </c>
      <c r="AZ1127" s="188">
        <v>17932.856</v>
      </c>
      <c r="BA1127" s="187">
        <v>94.657461071522832</v>
      </c>
      <c r="BB1127" s="188">
        <v>16394.576000000001</v>
      </c>
      <c r="BC1127" s="187">
        <v>79.273613461631456</v>
      </c>
      <c r="BD1127" s="75"/>
      <c r="BE1127" s="75"/>
      <c r="BF1127" s="75"/>
      <c r="BI1127" s="194"/>
    </row>
    <row r="1128" spans="1:61" ht="11.25" customHeight="1" x14ac:dyDescent="0.3">
      <c r="A1128" s="184" t="s">
        <v>1806</v>
      </c>
      <c r="B1128" s="185">
        <v>0</v>
      </c>
      <c r="C1128" s="899" t="s">
        <v>1807</v>
      </c>
      <c r="D1128" s="284">
        <v>16834.457000000002</v>
      </c>
      <c r="E1128" s="91">
        <v>9.1824310909090929</v>
      </c>
      <c r="F1128" s="186">
        <v>68800</v>
      </c>
      <c r="G1128" s="186">
        <v>68800</v>
      </c>
      <c r="H1128" s="186">
        <v>12734</v>
      </c>
      <c r="I1128" s="187">
        <v>18.50872093023256</v>
      </c>
      <c r="J1128" s="186">
        <v>55000</v>
      </c>
      <c r="K1128" s="186">
        <v>55000</v>
      </c>
      <c r="L1128" s="186">
        <v>9834.8739999999998</v>
      </c>
      <c r="M1128" s="186">
        <v>17.881589090909092</v>
      </c>
      <c r="N1128" s="188">
        <v>545.197</v>
      </c>
      <c r="O1128" s="189">
        <v>0</v>
      </c>
      <c r="P1128" s="186">
        <v>1643.5889999999999</v>
      </c>
      <c r="Q1128" s="189">
        <v>20.869932727272726</v>
      </c>
      <c r="R1128" s="189">
        <v>10.763772545454547</v>
      </c>
      <c r="S1128" s="189">
        <v>19733.583000000002</v>
      </c>
      <c r="T1128" s="188">
        <v>18391.401000000002</v>
      </c>
      <c r="U1128" s="187">
        <v>10.031673272727273</v>
      </c>
      <c r="V1128" s="189">
        <v>4998.75</v>
      </c>
      <c r="W1128" s="189">
        <v>1098.3920000000001</v>
      </c>
      <c r="X1128" s="188">
        <v>12294.259000000002</v>
      </c>
      <c r="Y1128" s="188">
        <v>2735.3159999999998</v>
      </c>
      <c r="Z1128" s="186">
        <v>33.325000000000003</v>
      </c>
      <c r="AA1128" s="186">
        <v>33.325000000000003</v>
      </c>
      <c r="AB1128" s="186">
        <v>0</v>
      </c>
      <c r="AC1128" s="186">
        <v>0</v>
      </c>
      <c r="AD1128" s="188">
        <v>0</v>
      </c>
      <c r="AE1128" s="189">
        <v>226.60900000000001</v>
      </c>
      <c r="AF1128" s="189">
        <v>226.60900000000001</v>
      </c>
      <c r="AG1128" s="189">
        <v>0</v>
      </c>
      <c r="AH1128" s="191">
        <v>3</v>
      </c>
      <c r="AI1128" s="186">
        <v>56000</v>
      </c>
      <c r="AJ1128" s="192">
        <v>7506425628889</v>
      </c>
      <c r="AK1128" s="192" t="s">
        <v>505</v>
      </c>
      <c r="AL1128" s="76"/>
      <c r="AM1128" s="75">
        <v>572</v>
      </c>
      <c r="AO1128" s="188">
        <v>69213.354999999996</v>
      </c>
      <c r="AP1128" s="188">
        <v>90942.582999999999</v>
      </c>
      <c r="AQ1128" s="187">
        <v>151.57097166666665</v>
      </c>
      <c r="AR1128" s="188">
        <v>63158.872000000018</v>
      </c>
      <c r="AS1128" s="187">
        <v>121.45936923076925</v>
      </c>
      <c r="AT1128" s="188">
        <v>53538.609999999993</v>
      </c>
      <c r="AU1128" s="187">
        <v>102.95886538461536</v>
      </c>
      <c r="AV1128" s="188">
        <v>51109.896999999997</v>
      </c>
      <c r="AW1128" s="187">
        <v>92.927085454545448</v>
      </c>
      <c r="AX1128" s="188">
        <v>51713.733999999997</v>
      </c>
      <c r="AY1128" s="187">
        <v>94.024970909090896</v>
      </c>
      <c r="AZ1128" s="188">
        <v>54045.166000000005</v>
      </c>
      <c r="BA1128" s="187">
        <v>110.29625714285716</v>
      </c>
      <c r="BB1128" s="188">
        <v>34075.477000000006</v>
      </c>
      <c r="BC1128" s="187">
        <v>64.293352830188695</v>
      </c>
      <c r="BD1128" s="75"/>
      <c r="BE1128" s="75"/>
      <c r="BF1128" s="75"/>
      <c r="BI1128" s="194"/>
    </row>
    <row r="1129" spans="1:61" ht="11.25" customHeight="1" x14ac:dyDescent="0.3">
      <c r="A1129" s="184" t="s">
        <v>1808</v>
      </c>
      <c r="B1129" s="334">
        <v>0</v>
      </c>
      <c r="C1129" s="902" t="s">
        <v>1809</v>
      </c>
      <c r="D1129" s="390">
        <v>1504.9569999999999</v>
      </c>
      <c r="E1129" s="336">
        <v>2.9128199999999995</v>
      </c>
      <c r="F1129" s="338">
        <v>22000</v>
      </c>
      <c r="G1129" s="338">
        <v>22000</v>
      </c>
      <c r="H1129" s="338">
        <v>0</v>
      </c>
      <c r="I1129" s="339">
        <v>0</v>
      </c>
      <c r="J1129" s="338">
        <v>14500</v>
      </c>
      <c r="K1129" s="338">
        <v>15500</v>
      </c>
      <c r="L1129" s="338">
        <v>977.09500000000003</v>
      </c>
      <c r="M1129" s="338">
        <v>6.3038387096774198</v>
      </c>
      <c r="N1129" s="337">
        <v>1262.3510000000001</v>
      </c>
      <c r="O1129" s="340">
        <v>0</v>
      </c>
      <c r="P1129" s="338">
        <v>1262.3510000000001</v>
      </c>
      <c r="Q1129" s="340">
        <v>15.444455172413793</v>
      </c>
      <c r="R1129" s="340">
        <v>1.0921282758620687</v>
      </c>
      <c r="S1129" s="340">
        <v>527.86199999999985</v>
      </c>
      <c r="T1129" s="337">
        <v>526.53500000000008</v>
      </c>
      <c r="U1129" s="339">
        <v>1.0191000000000001</v>
      </c>
      <c r="V1129" s="340">
        <v>0</v>
      </c>
      <c r="W1129" s="340">
        <v>0</v>
      </c>
      <c r="X1129" s="337">
        <v>526.53500000000008</v>
      </c>
      <c r="Y1129" s="337">
        <v>0</v>
      </c>
      <c r="Z1129" s="338">
        <v>0</v>
      </c>
      <c r="AA1129" s="338">
        <v>0</v>
      </c>
      <c r="AB1129" s="338">
        <v>0</v>
      </c>
      <c r="AC1129" s="186">
        <v>0</v>
      </c>
      <c r="AD1129" s="337">
        <v>2.6599999999998545</v>
      </c>
      <c r="AE1129" s="340">
        <v>1067.7270000000001</v>
      </c>
      <c r="AF1129" s="340">
        <v>1067.7270000000001</v>
      </c>
      <c r="AG1129" s="340">
        <v>234.60499999999999</v>
      </c>
      <c r="AH1129" s="341">
        <v>3</v>
      </c>
      <c r="AI1129" s="186">
        <v>12600</v>
      </c>
      <c r="AJ1129" s="194">
        <v>7506425628889</v>
      </c>
      <c r="AK1129" s="192" t="s">
        <v>505</v>
      </c>
      <c r="AL1129" s="76"/>
      <c r="AM1129" s="55">
        <v>580</v>
      </c>
      <c r="AN1129" s="103"/>
      <c r="AO1129" s="188">
        <v>11326.946333333333</v>
      </c>
      <c r="AP1129" s="188">
        <v>12015.661</v>
      </c>
      <c r="AQ1129" s="187">
        <v>68.27080113636363</v>
      </c>
      <c r="AR1129" s="188">
        <v>11425.147000000001</v>
      </c>
      <c r="AS1129" s="187">
        <v>87.885746153846156</v>
      </c>
      <c r="AT1129" s="188">
        <v>10540.030999999999</v>
      </c>
      <c r="AU1129" s="187">
        <v>81.077161538461525</v>
      </c>
      <c r="AV1129" s="188">
        <v>9284.3559999999998</v>
      </c>
      <c r="AW1129" s="187">
        <v>66.316828571428559</v>
      </c>
      <c r="AX1129" s="188">
        <v>9617.5950000000012</v>
      </c>
      <c r="AY1129" s="187">
        <v>73.981500000000011</v>
      </c>
      <c r="AZ1129" s="188">
        <v>10899.955</v>
      </c>
      <c r="BA1129" s="187">
        <v>90.832958333333337</v>
      </c>
      <c r="BB1129" s="188">
        <v>9048.41</v>
      </c>
      <c r="BC1129" s="187">
        <v>82.258272727272725</v>
      </c>
      <c r="BD1129" s="75"/>
      <c r="BE1129" s="75"/>
      <c r="BF1129" s="75"/>
      <c r="BI1129" s="75"/>
    </row>
    <row r="1130" spans="1:61" ht="11.25" customHeight="1" x14ac:dyDescent="0.3">
      <c r="A1130" s="184" t="s">
        <v>5055</v>
      </c>
      <c r="B1130" s="185">
        <v>0</v>
      </c>
      <c r="C1130" s="897" t="s">
        <v>5056</v>
      </c>
      <c r="D1130" s="284">
        <v>6606</v>
      </c>
      <c r="E1130" s="91">
        <v>11.868487243981315</v>
      </c>
      <c r="F1130" s="186">
        <v>0</v>
      </c>
      <c r="G1130" s="186">
        <v>0</v>
      </c>
      <c r="H1130" s="186">
        <v>7992</v>
      </c>
      <c r="I1130" s="187">
        <v>0</v>
      </c>
      <c r="J1130" s="186">
        <v>10000</v>
      </c>
      <c r="K1130" s="186">
        <v>16698</v>
      </c>
      <c r="L1130" s="186">
        <v>8010</v>
      </c>
      <c r="M1130" s="186">
        <v>47.969816744520301</v>
      </c>
      <c r="N1130" s="188">
        <v>0</v>
      </c>
      <c r="O1130" s="189">
        <v>0</v>
      </c>
      <c r="P1130" s="186">
        <v>0</v>
      </c>
      <c r="Q1130" s="189">
        <v>80.100000000000009</v>
      </c>
      <c r="R1130" s="189">
        <v>19.764000000000003</v>
      </c>
      <c r="S1130" s="189">
        <v>6588</v>
      </c>
      <c r="T1130" s="188">
        <v>5670</v>
      </c>
      <c r="U1130" s="187">
        <v>10.186848724398132</v>
      </c>
      <c r="V1130" s="189">
        <v>216</v>
      </c>
      <c r="W1130" s="189">
        <v>0</v>
      </c>
      <c r="X1130" s="188">
        <v>5454</v>
      </c>
      <c r="Y1130" s="188">
        <v>738</v>
      </c>
      <c r="Z1130" s="186">
        <v>1728</v>
      </c>
      <c r="AA1130" s="186">
        <v>0</v>
      </c>
      <c r="AB1130" s="186">
        <v>90</v>
      </c>
      <c r="AC1130" s="186">
        <v>5</v>
      </c>
      <c r="AD1130" s="188">
        <v>0</v>
      </c>
      <c r="AE1130" s="189">
        <v>0</v>
      </c>
      <c r="AF1130" s="189">
        <v>0</v>
      </c>
      <c r="AG1130" s="189">
        <v>0</v>
      </c>
      <c r="AH1130" s="191">
        <v>1</v>
      </c>
      <c r="AI1130" s="186">
        <v>0</v>
      </c>
      <c r="AJ1130" s="192">
        <v>7501943463998</v>
      </c>
      <c r="AK1130" s="192" t="s">
        <v>262</v>
      </c>
      <c r="AL1130" s="76"/>
      <c r="AM1130" s="75">
        <v>613</v>
      </c>
      <c r="AO1130" s="188">
        <v>4434</v>
      </c>
      <c r="AP1130" s="188">
        <v>13302</v>
      </c>
      <c r="AQ1130" s="187">
        <v>0</v>
      </c>
      <c r="AR1130" s="188">
        <v>0</v>
      </c>
      <c r="AS1130" s="187">
        <v>0</v>
      </c>
      <c r="AT1130" s="188">
        <v>0</v>
      </c>
      <c r="AU1130" s="187">
        <v>0</v>
      </c>
      <c r="AV1130" s="188">
        <v>0</v>
      </c>
      <c r="AW1130" s="187">
        <v>0</v>
      </c>
      <c r="AX1130" s="188">
        <v>0</v>
      </c>
      <c r="AY1130" s="187">
        <v>0</v>
      </c>
      <c r="AZ1130" s="188">
        <v>0</v>
      </c>
      <c r="BA1130" s="187">
        <v>0</v>
      </c>
      <c r="BB1130" s="188">
        <v>0</v>
      </c>
      <c r="BC1130" s="187">
        <v>0</v>
      </c>
      <c r="BD1130" s="75"/>
      <c r="BE1130" s="75"/>
      <c r="BF1130" s="75"/>
      <c r="BI1130" s="194"/>
    </row>
    <row r="1131" spans="1:61" ht="11.25" customHeight="1" x14ac:dyDescent="0.3">
      <c r="A1131" s="184" t="s">
        <v>1810</v>
      </c>
      <c r="B1131" s="185">
        <v>0</v>
      </c>
      <c r="C1131" s="897" t="s">
        <v>1811</v>
      </c>
      <c r="D1131" s="284">
        <v>1620</v>
      </c>
      <c r="E1131" s="91">
        <v>0</v>
      </c>
      <c r="F1131" s="186">
        <v>0</v>
      </c>
      <c r="G1131" s="186">
        <v>0</v>
      </c>
      <c r="H1131" s="186">
        <v>0</v>
      </c>
      <c r="I1131" s="187">
        <v>0</v>
      </c>
      <c r="J1131" s="186">
        <v>0</v>
      </c>
      <c r="K1131" s="186">
        <v>0</v>
      </c>
      <c r="L1131" s="186">
        <v>0</v>
      </c>
      <c r="M1131" s="186">
        <v>0</v>
      </c>
      <c r="N1131" s="188">
        <v>0</v>
      </c>
      <c r="O1131" s="189">
        <v>0</v>
      </c>
      <c r="P1131" s="186">
        <v>0</v>
      </c>
      <c r="Q1131" s="189">
        <v>0</v>
      </c>
      <c r="R1131" s="189">
        <v>0</v>
      </c>
      <c r="S1131" s="189">
        <v>1620</v>
      </c>
      <c r="T1131" s="188">
        <v>1620</v>
      </c>
      <c r="U1131" s="187">
        <v>0</v>
      </c>
      <c r="V1131" s="189">
        <v>0</v>
      </c>
      <c r="W1131" s="189">
        <v>0</v>
      </c>
      <c r="X1131" s="188">
        <v>1620</v>
      </c>
      <c r="Y1131" s="188">
        <v>126</v>
      </c>
      <c r="Z1131" s="186">
        <v>0</v>
      </c>
      <c r="AA1131" s="186">
        <v>0</v>
      </c>
      <c r="AB1131" s="186">
        <v>0</v>
      </c>
      <c r="AC1131" s="186">
        <v>0</v>
      </c>
      <c r="AD1131" s="188">
        <v>0</v>
      </c>
      <c r="AE1131" s="189">
        <v>0</v>
      </c>
      <c r="AF1131" s="189">
        <v>0</v>
      </c>
      <c r="AG1131" s="189">
        <v>0</v>
      </c>
      <c r="AH1131" s="191">
        <v>0</v>
      </c>
      <c r="AI1131" s="186">
        <v>0</v>
      </c>
      <c r="AJ1131" s="192">
        <v>7501943463998</v>
      </c>
      <c r="AK1131" s="192" t="s">
        <v>262</v>
      </c>
      <c r="AL1131" s="76"/>
      <c r="AM1131" s="75">
        <v>607</v>
      </c>
      <c r="AO1131" s="188">
        <v>1020</v>
      </c>
      <c r="AP1131" s="188">
        <v>18</v>
      </c>
      <c r="AQ1131" s="187">
        <v>0</v>
      </c>
      <c r="AR1131" s="188">
        <v>3042</v>
      </c>
      <c r="AS1131" s="187">
        <v>0</v>
      </c>
      <c r="AT1131" s="188">
        <v>0</v>
      </c>
      <c r="AU1131" s="187">
        <v>0</v>
      </c>
      <c r="AV1131" s="188">
        <v>-1080</v>
      </c>
      <c r="AW1131" s="187">
        <v>0</v>
      </c>
      <c r="AX1131" s="188">
        <v>-954</v>
      </c>
      <c r="AY1131" s="187">
        <v>0</v>
      </c>
      <c r="AZ1131" s="188">
        <v>26856</v>
      </c>
      <c r="BA1131" s="187">
        <v>0</v>
      </c>
      <c r="BB1131" s="188">
        <v>39366</v>
      </c>
      <c r="BC1131" s="187">
        <v>65.61</v>
      </c>
      <c r="BD1131" s="75"/>
      <c r="BE1131" s="75"/>
      <c r="BF1131" s="75"/>
      <c r="BI1131" s="194"/>
    </row>
    <row r="1132" spans="1:61" ht="11.25" customHeight="1" x14ac:dyDescent="0.3">
      <c r="A1132" s="184" t="s">
        <v>1812</v>
      </c>
      <c r="B1132" s="205">
        <v>0</v>
      </c>
      <c r="C1132" s="896" t="s">
        <v>103</v>
      </c>
      <c r="D1132" s="342">
        <v>6138</v>
      </c>
      <c r="E1132" s="207">
        <v>2.9043247847071068</v>
      </c>
      <c r="F1132" s="208">
        <v>78350</v>
      </c>
      <c r="G1132" s="208">
        <v>78350</v>
      </c>
      <c r="H1132" s="208">
        <v>5058</v>
      </c>
      <c r="I1132" s="209">
        <v>6.4556477345245691</v>
      </c>
      <c r="J1132" s="208">
        <v>73500</v>
      </c>
      <c r="K1132" s="208">
        <v>63402</v>
      </c>
      <c r="L1132" s="208">
        <v>1260</v>
      </c>
      <c r="M1132" s="208">
        <v>1.9873190120185482</v>
      </c>
      <c r="N1132" s="210">
        <v>36</v>
      </c>
      <c r="O1132" s="211">
        <v>0</v>
      </c>
      <c r="P1132" s="208">
        <v>36</v>
      </c>
      <c r="Q1132" s="211">
        <v>1.7632653061224488</v>
      </c>
      <c r="R1132" s="211">
        <v>4.0555102040816324</v>
      </c>
      <c r="S1132" s="211">
        <v>9936</v>
      </c>
      <c r="T1132" s="210">
        <v>9414</v>
      </c>
      <c r="U1132" s="209">
        <v>4.4544336140815748</v>
      </c>
      <c r="V1132" s="211">
        <v>540</v>
      </c>
      <c r="W1132" s="211">
        <v>0</v>
      </c>
      <c r="X1132" s="210">
        <v>8874</v>
      </c>
      <c r="Y1132" s="210">
        <v>3924</v>
      </c>
      <c r="Z1132" s="208">
        <v>1872</v>
      </c>
      <c r="AA1132" s="208">
        <v>36</v>
      </c>
      <c r="AB1132" s="208">
        <v>0</v>
      </c>
      <c r="AC1132" s="208">
        <v>0</v>
      </c>
      <c r="AD1132" s="210">
        <v>18</v>
      </c>
      <c r="AE1132" s="211">
        <v>0</v>
      </c>
      <c r="AF1132" s="211">
        <v>0</v>
      </c>
      <c r="AG1132" s="211">
        <v>0</v>
      </c>
      <c r="AH1132" s="212">
        <v>3</v>
      </c>
      <c r="AI1132" s="186">
        <v>4500</v>
      </c>
      <c r="AJ1132" s="192">
        <v>7501007704807</v>
      </c>
      <c r="AK1132" s="192" t="s">
        <v>262</v>
      </c>
      <c r="AL1132" s="76"/>
      <c r="AM1132" s="75">
        <v>511</v>
      </c>
      <c r="AO1132" s="188">
        <v>77706</v>
      </c>
      <c r="AP1132" s="188">
        <v>69084</v>
      </c>
      <c r="AQ1132" s="187">
        <v>86.247191011235955</v>
      </c>
      <c r="AR1132" s="188">
        <v>84672</v>
      </c>
      <c r="AS1132" s="187">
        <v>120.10212765957446</v>
      </c>
      <c r="AT1132" s="188">
        <v>79362</v>
      </c>
      <c r="AU1132" s="187">
        <v>117.05309734513274</v>
      </c>
      <c r="AV1132" s="188">
        <v>46854</v>
      </c>
      <c r="AW1132" s="187">
        <v>84.5740072202166</v>
      </c>
      <c r="AX1132" s="188">
        <v>32436</v>
      </c>
      <c r="AY1132" s="187">
        <v>52.741463414634147</v>
      </c>
      <c r="AZ1132" s="188">
        <v>36792</v>
      </c>
      <c r="BA1132" s="187">
        <v>54.913432835820899</v>
      </c>
      <c r="BB1132" s="188">
        <v>702</v>
      </c>
      <c r="BC1132" s="187">
        <v>12.763636363636364</v>
      </c>
      <c r="BD1132" s="75"/>
      <c r="BE1132" s="75"/>
      <c r="BF1132" s="75"/>
      <c r="BI1132" s="194"/>
    </row>
    <row r="1133" spans="1:61" ht="11.25" customHeight="1" x14ac:dyDescent="0.3">
      <c r="A1133" s="184" t="s">
        <v>1813</v>
      </c>
      <c r="B1133" s="205">
        <v>0</v>
      </c>
      <c r="C1133" s="896" t="s">
        <v>1814</v>
      </c>
      <c r="D1133" s="342">
        <v>2484</v>
      </c>
      <c r="E1133" s="207">
        <v>0</v>
      </c>
      <c r="F1133" s="208">
        <v>0</v>
      </c>
      <c r="G1133" s="208">
        <v>0</v>
      </c>
      <c r="H1133" s="208">
        <v>0</v>
      </c>
      <c r="I1133" s="209">
        <v>0</v>
      </c>
      <c r="J1133" s="208">
        <v>0</v>
      </c>
      <c r="K1133" s="208">
        <v>0</v>
      </c>
      <c r="L1133" s="208">
        <v>0</v>
      </c>
      <c r="M1133" s="208">
        <v>0</v>
      </c>
      <c r="N1133" s="210">
        <v>0</v>
      </c>
      <c r="O1133" s="211">
        <v>0</v>
      </c>
      <c r="P1133" s="208">
        <v>0</v>
      </c>
      <c r="Q1133" s="211">
        <v>0</v>
      </c>
      <c r="R1133" s="211">
        <v>0</v>
      </c>
      <c r="S1133" s="211">
        <v>2484</v>
      </c>
      <c r="T1133" s="210">
        <v>2484</v>
      </c>
      <c r="U1133" s="209">
        <v>0</v>
      </c>
      <c r="V1133" s="211">
        <v>0</v>
      </c>
      <c r="W1133" s="211">
        <v>0</v>
      </c>
      <c r="X1133" s="210">
        <v>2484</v>
      </c>
      <c r="Y1133" s="210">
        <v>0</v>
      </c>
      <c r="Z1133" s="208">
        <v>0</v>
      </c>
      <c r="AA1133" s="208">
        <v>0</v>
      </c>
      <c r="AB1133" s="208">
        <v>0</v>
      </c>
      <c r="AC1133" s="208">
        <v>0</v>
      </c>
      <c r="AD1133" s="210">
        <v>0</v>
      </c>
      <c r="AE1133" s="211">
        <v>0</v>
      </c>
      <c r="AF1133" s="211">
        <v>0</v>
      </c>
      <c r="AG1133" s="211">
        <v>0</v>
      </c>
      <c r="AH1133" s="212">
        <v>0</v>
      </c>
      <c r="AI1133" s="186">
        <v>0</v>
      </c>
      <c r="AJ1133" s="192">
        <v>7501007704807</v>
      </c>
      <c r="AK1133" s="192" t="s">
        <v>262</v>
      </c>
      <c r="AL1133" s="76"/>
      <c r="AM1133" s="75">
        <v>605</v>
      </c>
      <c r="AO1133" s="188">
        <v>0</v>
      </c>
      <c r="AP1133" s="188">
        <v>0</v>
      </c>
      <c r="AQ1133" s="187">
        <v>0</v>
      </c>
      <c r="AR1133" s="188">
        <v>0</v>
      </c>
      <c r="AS1133" s="187">
        <v>0</v>
      </c>
      <c r="AT1133" s="188">
        <v>0</v>
      </c>
      <c r="AU1133" s="187">
        <v>0</v>
      </c>
      <c r="AV1133" s="188">
        <v>0</v>
      </c>
      <c r="AW1133" s="187">
        <v>0</v>
      </c>
      <c r="AX1133" s="188">
        <v>0</v>
      </c>
      <c r="AY1133" s="187">
        <v>0</v>
      </c>
      <c r="AZ1133" s="188">
        <v>0</v>
      </c>
      <c r="BA1133" s="187">
        <v>0</v>
      </c>
      <c r="BB1133" s="188">
        <v>0</v>
      </c>
      <c r="BC1133" s="187">
        <v>0</v>
      </c>
      <c r="BD1133" s="75"/>
      <c r="BE1133" s="75"/>
      <c r="BF1133" s="75"/>
      <c r="BI1133" s="194"/>
    </row>
    <row r="1134" spans="1:61" ht="11.25" customHeight="1" x14ac:dyDescent="0.3">
      <c r="A1134" s="184" t="s">
        <v>1815</v>
      </c>
      <c r="B1134" s="205">
        <v>0</v>
      </c>
      <c r="C1134" s="896" t="s">
        <v>1816</v>
      </c>
      <c r="D1134" s="342">
        <v>253.35</v>
      </c>
      <c r="E1134" s="207">
        <v>0</v>
      </c>
      <c r="F1134" s="208">
        <v>0</v>
      </c>
      <c r="G1134" s="208">
        <v>0</v>
      </c>
      <c r="H1134" s="208">
        <v>0</v>
      </c>
      <c r="I1134" s="209">
        <v>0</v>
      </c>
      <c r="J1134" s="208">
        <v>0</v>
      </c>
      <c r="K1134" s="208">
        <v>0</v>
      </c>
      <c r="L1134" s="208">
        <v>0</v>
      </c>
      <c r="M1134" s="208">
        <v>0</v>
      </c>
      <c r="N1134" s="210">
        <v>0</v>
      </c>
      <c r="O1134" s="211">
        <v>0</v>
      </c>
      <c r="P1134" s="208">
        <v>0</v>
      </c>
      <c r="Q1134" s="211">
        <v>0</v>
      </c>
      <c r="R1134" s="211">
        <v>0</v>
      </c>
      <c r="S1134" s="211">
        <v>253.35</v>
      </c>
      <c r="T1134" s="210">
        <v>253.35</v>
      </c>
      <c r="U1134" s="209">
        <v>0</v>
      </c>
      <c r="V1134" s="211">
        <v>0</v>
      </c>
      <c r="W1134" s="211">
        <v>0</v>
      </c>
      <c r="X1134" s="210">
        <v>253.35</v>
      </c>
      <c r="Y1134" s="210">
        <v>0</v>
      </c>
      <c r="Z1134" s="208">
        <v>0</v>
      </c>
      <c r="AA1134" s="208">
        <v>0</v>
      </c>
      <c r="AB1134" s="208">
        <v>0</v>
      </c>
      <c r="AC1134" s="208">
        <v>0</v>
      </c>
      <c r="AD1134" s="210">
        <v>0</v>
      </c>
      <c r="AE1134" s="211">
        <v>0</v>
      </c>
      <c r="AF1134" s="211">
        <v>0</v>
      </c>
      <c r="AG1134" s="211">
        <v>0</v>
      </c>
      <c r="AH1134" s="212">
        <v>0</v>
      </c>
      <c r="AI1134" s="186">
        <v>0</v>
      </c>
      <c r="AJ1134" s="192">
        <v>7501007704807</v>
      </c>
      <c r="AK1134" s="192" t="s">
        <v>262</v>
      </c>
      <c r="AL1134" s="76"/>
      <c r="AM1134" s="75">
        <v>603</v>
      </c>
      <c r="AO1134" s="188">
        <v>0</v>
      </c>
      <c r="AP1134" s="188">
        <v>0</v>
      </c>
      <c r="AQ1134" s="187">
        <v>0</v>
      </c>
      <c r="AR1134" s="188">
        <v>0</v>
      </c>
      <c r="AS1134" s="187">
        <v>0</v>
      </c>
      <c r="AT1134" s="188">
        <v>0</v>
      </c>
      <c r="AU1134" s="187">
        <v>0</v>
      </c>
      <c r="AV1134" s="188">
        <v>76.004999999999995</v>
      </c>
      <c r="AW1134" s="187">
        <v>0</v>
      </c>
      <c r="AX1134" s="188">
        <v>246.59399999999999</v>
      </c>
      <c r="AY1134" s="187">
        <v>0</v>
      </c>
      <c r="AZ1134" s="188">
        <v>0</v>
      </c>
      <c r="BA1134" s="187">
        <v>0</v>
      </c>
      <c r="BB1134" s="188">
        <v>0</v>
      </c>
      <c r="BC1134" s="187">
        <v>0</v>
      </c>
      <c r="BD1134" s="75"/>
      <c r="BE1134" s="75"/>
      <c r="BF1134" s="75"/>
      <c r="BI1134" s="194"/>
    </row>
    <row r="1135" spans="1:61" ht="11.25" customHeight="1" x14ac:dyDescent="0.3">
      <c r="A1135" s="184" t="s">
        <v>1817</v>
      </c>
      <c r="B1135" s="205">
        <v>0</v>
      </c>
      <c r="C1135" s="896" t="s">
        <v>1818</v>
      </c>
      <c r="D1135" s="342">
        <v>478.54699999999997</v>
      </c>
      <c r="E1135" s="207">
        <v>143.5641</v>
      </c>
      <c r="F1135" s="208">
        <v>0</v>
      </c>
      <c r="G1135" s="208">
        <v>0</v>
      </c>
      <c r="H1135" s="208">
        <v>0</v>
      </c>
      <c r="I1135" s="209">
        <v>0</v>
      </c>
      <c r="J1135" s="208">
        <v>0</v>
      </c>
      <c r="K1135" s="208">
        <v>100</v>
      </c>
      <c r="L1135" s="208">
        <v>0</v>
      </c>
      <c r="M1135" s="208">
        <v>0</v>
      </c>
      <c r="N1135" s="210">
        <v>0</v>
      </c>
      <c r="O1135" s="211">
        <v>0</v>
      </c>
      <c r="P1135" s="208">
        <v>29.326000000000001</v>
      </c>
      <c r="Q1135" s="211">
        <v>0</v>
      </c>
      <c r="R1135" s="211">
        <v>0</v>
      </c>
      <c r="S1135" s="211">
        <v>478.54699999999997</v>
      </c>
      <c r="T1135" s="210">
        <v>477.214</v>
      </c>
      <c r="U1135" s="209">
        <v>143.16419999999999</v>
      </c>
      <c r="V1135" s="211">
        <v>0</v>
      </c>
      <c r="W1135" s="211">
        <v>29.326000000000001</v>
      </c>
      <c r="X1135" s="210">
        <v>447.88799999999998</v>
      </c>
      <c r="Y1135" s="210">
        <v>0</v>
      </c>
      <c r="Z1135" s="208">
        <v>62.651000000000003</v>
      </c>
      <c r="AA1135" s="208">
        <v>0</v>
      </c>
      <c r="AB1135" s="208">
        <v>0</v>
      </c>
      <c r="AC1135" s="208">
        <v>0</v>
      </c>
      <c r="AD1135" s="210">
        <v>0</v>
      </c>
      <c r="AE1135" s="211">
        <v>0</v>
      </c>
      <c r="AF1135" s="211">
        <v>0</v>
      </c>
      <c r="AG1135" s="211">
        <v>0</v>
      </c>
      <c r="AH1135" s="212">
        <v>0</v>
      </c>
      <c r="AI1135" s="186">
        <v>0</v>
      </c>
      <c r="AJ1135" s="192">
        <v>7501007704807</v>
      </c>
      <c r="AK1135" s="192" t="s">
        <v>262</v>
      </c>
      <c r="AL1135" s="76"/>
      <c r="AM1135" s="75">
        <v>606</v>
      </c>
      <c r="AO1135" s="188">
        <v>66.206666666666663</v>
      </c>
      <c r="AP1135" s="188">
        <v>199.95000000000002</v>
      </c>
      <c r="AQ1135" s="187">
        <v>0</v>
      </c>
      <c r="AR1135" s="188">
        <v>0</v>
      </c>
      <c r="AS1135" s="187">
        <v>0</v>
      </c>
      <c r="AT1135" s="188">
        <v>-1.33</v>
      </c>
      <c r="AU1135" s="187">
        <v>0</v>
      </c>
      <c r="AV1135" s="188">
        <v>26.66</v>
      </c>
      <c r="AW1135" s="187">
        <v>0</v>
      </c>
      <c r="AX1135" s="188">
        <v>0</v>
      </c>
      <c r="AY1135" s="187">
        <v>0</v>
      </c>
      <c r="AZ1135" s="188">
        <v>0</v>
      </c>
      <c r="BA1135" s="187">
        <v>0</v>
      </c>
      <c r="BB1135" s="188">
        <v>0</v>
      </c>
      <c r="BC1135" s="187">
        <v>0</v>
      </c>
      <c r="BD1135" s="75"/>
      <c r="BE1135" s="75"/>
      <c r="BF1135" s="75"/>
      <c r="BI1135" s="194"/>
    </row>
    <row r="1136" spans="1:61" ht="11.25" customHeight="1" x14ac:dyDescent="0.3">
      <c r="A1136" s="184" t="s">
        <v>4987</v>
      </c>
      <c r="B1136" s="205">
        <v>0</v>
      </c>
      <c r="C1136" s="896" t="s">
        <v>4988</v>
      </c>
      <c r="D1136" s="342">
        <v>333.762</v>
      </c>
      <c r="E1136" s="207">
        <v>0</v>
      </c>
      <c r="F1136" s="208">
        <v>0</v>
      </c>
      <c r="G1136" s="208">
        <v>0</v>
      </c>
      <c r="H1136" s="208">
        <v>0</v>
      </c>
      <c r="I1136" s="209">
        <v>0</v>
      </c>
      <c r="J1136" s="208">
        <v>0</v>
      </c>
      <c r="K1136" s="208">
        <v>0</v>
      </c>
      <c r="L1136" s="208">
        <v>-23.34</v>
      </c>
      <c r="M1136" s="208">
        <v>0</v>
      </c>
      <c r="N1136" s="210">
        <v>0</v>
      </c>
      <c r="O1136" s="211">
        <v>0</v>
      </c>
      <c r="P1136" s="208">
        <v>0</v>
      </c>
      <c r="Q1136" s="211">
        <v>0</v>
      </c>
      <c r="R1136" s="211">
        <v>0</v>
      </c>
      <c r="S1136" s="211">
        <v>357.10199999999998</v>
      </c>
      <c r="T1136" s="210">
        <v>385.10999999999996</v>
      </c>
      <c r="U1136" s="209">
        <v>0</v>
      </c>
      <c r="V1136" s="211">
        <v>10.503</v>
      </c>
      <c r="W1136" s="211">
        <v>0</v>
      </c>
      <c r="X1136" s="210">
        <v>374.60699999999997</v>
      </c>
      <c r="Y1136" s="210">
        <v>51.347999999999999</v>
      </c>
      <c r="Z1136" s="208">
        <v>0</v>
      </c>
      <c r="AA1136" s="208">
        <v>0</v>
      </c>
      <c r="AB1136" s="208">
        <v>0</v>
      </c>
      <c r="AC1136" s="208">
        <v>0</v>
      </c>
      <c r="AD1136" s="210">
        <v>23.34</v>
      </c>
      <c r="AE1136" s="211">
        <v>0</v>
      </c>
      <c r="AF1136" s="211">
        <v>0</v>
      </c>
      <c r="AG1136" s="211">
        <v>0</v>
      </c>
      <c r="AH1136" s="212">
        <v>0</v>
      </c>
      <c r="AI1136" s="186">
        <v>0</v>
      </c>
      <c r="AJ1136" s="192">
        <v>7501007704807</v>
      </c>
      <c r="AK1136" s="192" t="s">
        <v>262</v>
      </c>
      <c r="AL1136" s="76"/>
      <c r="AM1136" s="75">
        <v>488</v>
      </c>
      <c r="AO1136" s="188">
        <v>5421.4916666666677</v>
      </c>
      <c r="AP1136" s="188">
        <v>2196.29</v>
      </c>
      <c r="AQ1136" s="187">
        <v>0</v>
      </c>
      <c r="AR1136" s="188">
        <v>14068.185000000003</v>
      </c>
      <c r="AS1136" s="187">
        <v>75.635403225806471</v>
      </c>
      <c r="AT1136" s="188">
        <v>0</v>
      </c>
      <c r="AU1136" s="187">
        <v>0</v>
      </c>
      <c r="AV1136" s="188">
        <v>0</v>
      </c>
      <c r="AW1136" s="187">
        <v>0</v>
      </c>
      <c r="AX1136" s="188">
        <v>0</v>
      </c>
      <c r="AY1136" s="187">
        <v>0</v>
      </c>
      <c r="AZ1136" s="188">
        <v>0</v>
      </c>
      <c r="BA1136" s="187">
        <v>0</v>
      </c>
      <c r="BB1136" s="188">
        <v>0</v>
      </c>
      <c r="BC1136" s="187">
        <v>0</v>
      </c>
      <c r="BD1136" s="75"/>
      <c r="BE1136" s="75"/>
      <c r="BF1136" s="75"/>
      <c r="BI1136" s="194"/>
    </row>
    <row r="1137" spans="1:61" ht="11.25" customHeight="1" x14ac:dyDescent="0.3">
      <c r="A1137" s="184" t="s">
        <v>1819</v>
      </c>
      <c r="B1137" s="196">
        <v>0</v>
      </c>
      <c r="C1137" s="903" t="s">
        <v>102</v>
      </c>
      <c r="D1137" s="378">
        <v>4488.2820000000002</v>
      </c>
      <c r="E1137" s="198">
        <v>27.334238733252132</v>
      </c>
      <c r="F1137" s="199">
        <v>3500</v>
      </c>
      <c r="G1137" s="199">
        <v>3500</v>
      </c>
      <c r="H1137" s="199">
        <v>0</v>
      </c>
      <c r="I1137" s="200">
        <v>0</v>
      </c>
      <c r="J1137" s="199">
        <v>4148.22</v>
      </c>
      <c r="K1137" s="199">
        <v>4926</v>
      </c>
      <c r="L1137" s="199">
        <v>1983.8999999999999</v>
      </c>
      <c r="M1137" s="199">
        <v>40.274056029232639</v>
      </c>
      <c r="N1137" s="201">
        <v>89.859000000000009</v>
      </c>
      <c r="O1137" s="202">
        <v>371.10599999999994</v>
      </c>
      <c r="P1137" s="199">
        <v>728.20799999999986</v>
      </c>
      <c r="Q1137" s="202">
        <v>65.380042524263402</v>
      </c>
      <c r="R1137" s="202">
        <v>18.111734671738724</v>
      </c>
      <c r="S1137" s="202">
        <v>2504.3820000000005</v>
      </c>
      <c r="T1137" s="201">
        <v>2503.2149999999997</v>
      </c>
      <c r="U1137" s="200">
        <v>15.244914738124237</v>
      </c>
      <c r="V1137" s="202">
        <v>912.59400000000005</v>
      </c>
      <c r="W1137" s="202">
        <v>267.24299999999999</v>
      </c>
      <c r="X1137" s="201">
        <v>1323.3779999999997</v>
      </c>
      <c r="Y1137" s="201">
        <v>382.77600000000001</v>
      </c>
      <c r="Z1137" s="199">
        <v>84.024000000000001</v>
      </c>
      <c r="AA1137" s="199">
        <v>0</v>
      </c>
      <c r="AB1137" s="199">
        <v>0</v>
      </c>
      <c r="AC1137" s="199">
        <v>0</v>
      </c>
      <c r="AD1137" s="201">
        <v>0</v>
      </c>
      <c r="AE1137" s="202">
        <v>29.175000000000001</v>
      </c>
      <c r="AF1137" s="202">
        <v>29.175000000000001</v>
      </c>
      <c r="AG1137" s="202">
        <v>0</v>
      </c>
      <c r="AH1137" s="203">
        <v>0</v>
      </c>
      <c r="AI1137" s="186">
        <v>4892.1841199999999</v>
      </c>
      <c r="AJ1137" s="192">
        <v>7501943466357</v>
      </c>
      <c r="AK1137" s="192" t="s">
        <v>262</v>
      </c>
      <c r="AL1137" s="76"/>
      <c r="AM1137" s="75">
        <v>513</v>
      </c>
      <c r="AO1137" s="188">
        <v>3272.6593333333331</v>
      </c>
      <c r="AP1137" s="188">
        <v>3290.9409999999998</v>
      </c>
      <c r="AQ1137" s="187">
        <v>53.464291516392116</v>
      </c>
      <c r="AR1137" s="188">
        <v>3236.0930000000003</v>
      </c>
      <c r="AS1137" s="187">
        <v>156.33299516908215</v>
      </c>
      <c r="AT1137" s="188">
        <v>3290.9440000000004</v>
      </c>
      <c r="AU1137" s="187">
        <v>77.252206572769964</v>
      </c>
      <c r="AV1137" s="188">
        <v>5449.898000000001</v>
      </c>
      <c r="AW1137" s="187">
        <v>138.67424936386772</v>
      </c>
      <c r="AX1137" s="188">
        <v>1080.6489999999999</v>
      </c>
      <c r="AY1137" s="187">
        <v>158.91897058823528</v>
      </c>
      <c r="AZ1137" s="188">
        <v>2281.4669999999996</v>
      </c>
      <c r="BA1137" s="187">
        <v>0</v>
      </c>
      <c r="BB1137" s="188">
        <v>6368.3140000000003</v>
      </c>
      <c r="BC1137" s="187">
        <v>150.01917550058894</v>
      </c>
      <c r="BD1137" s="75"/>
      <c r="BE1137" s="75"/>
      <c r="BF1137" s="75"/>
      <c r="BI1137" s="194"/>
    </row>
    <row r="1138" spans="1:61" ht="11.25" customHeight="1" x14ac:dyDescent="0.3">
      <c r="A1138" s="184" t="s">
        <v>4915</v>
      </c>
      <c r="B1138" s="196">
        <v>0</v>
      </c>
      <c r="C1138" s="903" t="s">
        <v>4916</v>
      </c>
      <c r="D1138" s="378">
        <v>555.49199999999996</v>
      </c>
      <c r="E1138" s="198">
        <v>0</v>
      </c>
      <c r="F1138" s="199">
        <v>0</v>
      </c>
      <c r="G1138" s="199">
        <v>0</v>
      </c>
      <c r="H1138" s="199">
        <v>0</v>
      </c>
      <c r="I1138" s="200">
        <v>0</v>
      </c>
      <c r="J1138" s="199">
        <v>0</v>
      </c>
      <c r="K1138" s="199">
        <v>0</v>
      </c>
      <c r="L1138" s="199">
        <v>0</v>
      </c>
      <c r="M1138" s="199">
        <v>0</v>
      </c>
      <c r="N1138" s="201">
        <v>0</v>
      </c>
      <c r="O1138" s="202">
        <v>0</v>
      </c>
      <c r="P1138" s="199">
        <v>0</v>
      </c>
      <c r="Q1138" s="202">
        <v>0</v>
      </c>
      <c r="R1138" s="202">
        <v>0</v>
      </c>
      <c r="S1138" s="202">
        <v>555.49199999999996</v>
      </c>
      <c r="T1138" s="201">
        <v>535.65300000000002</v>
      </c>
      <c r="U1138" s="200">
        <v>0</v>
      </c>
      <c r="V1138" s="202">
        <v>0</v>
      </c>
      <c r="W1138" s="202">
        <v>0</v>
      </c>
      <c r="X1138" s="201">
        <v>535.65300000000002</v>
      </c>
      <c r="Y1138" s="201">
        <v>120.20099999999999</v>
      </c>
      <c r="Z1138" s="199">
        <v>0</v>
      </c>
      <c r="AA1138" s="199">
        <v>0</v>
      </c>
      <c r="AB1138" s="199">
        <v>0</v>
      </c>
      <c r="AC1138" s="199">
        <v>0</v>
      </c>
      <c r="AD1138" s="201">
        <v>0</v>
      </c>
      <c r="AE1138" s="202">
        <v>0</v>
      </c>
      <c r="AF1138" s="202">
        <v>0</v>
      </c>
      <c r="AG1138" s="202">
        <v>0</v>
      </c>
      <c r="AH1138" s="203">
        <v>3</v>
      </c>
      <c r="AI1138" s="186">
        <v>0</v>
      </c>
      <c r="AJ1138" s="192">
        <v>7501943466357</v>
      </c>
      <c r="AK1138" s="192" t="s">
        <v>262</v>
      </c>
      <c r="AL1138" s="76"/>
      <c r="AM1138" s="75">
        <v>611</v>
      </c>
      <c r="AO1138" s="188">
        <v>3196.0239999999999</v>
      </c>
      <c r="AP1138" s="188">
        <v>-58.35</v>
      </c>
      <c r="AQ1138" s="187">
        <v>0</v>
      </c>
      <c r="AR1138" s="188">
        <v>1.17</v>
      </c>
      <c r="AS1138" s="187">
        <v>0</v>
      </c>
      <c r="AT1138" s="188">
        <v>9645.2520000000004</v>
      </c>
      <c r="AU1138" s="187">
        <v>0</v>
      </c>
      <c r="AV1138" s="188">
        <v>9061.7549999999992</v>
      </c>
      <c r="AW1138" s="187">
        <v>181.23509999999999</v>
      </c>
      <c r="AX1138" s="188">
        <v>4309.7309999999998</v>
      </c>
      <c r="AY1138" s="187">
        <v>0</v>
      </c>
      <c r="AZ1138" s="188">
        <v>0</v>
      </c>
      <c r="BA1138" s="187">
        <v>0</v>
      </c>
      <c r="BB1138" s="188">
        <v>0</v>
      </c>
      <c r="BC1138" s="187">
        <v>0</v>
      </c>
      <c r="BD1138" s="75"/>
      <c r="BE1138" s="75"/>
      <c r="BF1138" s="75"/>
      <c r="BI1138" s="194"/>
    </row>
    <row r="1139" spans="1:61" ht="11.25" customHeight="1" x14ac:dyDescent="0.3">
      <c r="A1139" s="184" t="s">
        <v>1820</v>
      </c>
      <c r="B1139" s="185">
        <v>0</v>
      </c>
      <c r="C1139" s="897" t="s">
        <v>1821</v>
      </c>
      <c r="D1139" s="284">
        <v>12.837</v>
      </c>
      <c r="E1139" s="91">
        <v>0</v>
      </c>
      <c r="F1139" s="186">
        <v>0</v>
      </c>
      <c r="G1139" s="186">
        <v>0</v>
      </c>
      <c r="H1139" s="186">
        <v>0</v>
      </c>
      <c r="I1139" s="187">
        <v>0</v>
      </c>
      <c r="J1139" s="186">
        <v>0</v>
      </c>
      <c r="K1139" s="186">
        <v>0</v>
      </c>
      <c r="L1139" s="186">
        <v>0</v>
      </c>
      <c r="M1139" s="186">
        <v>0</v>
      </c>
      <c r="N1139" s="188">
        <v>0</v>
      </c>
      <c r="O1139" s="189">
        <v>0</v>
      </c>
      <c r="P1139" s="186">
        <v>0</v>
      </c>
      <c r="Q1139" s="189">
        <v>0</v>
      </c>
      <c r="R1139" s="189">
        <v>0</v>
      </c>
      <c r="S1139" s="189">
        <v>12.837</v>
      </c>
      <c r="T1139" s="188">
        <v>11.67</v>
      </c>
      <c r="U1139" s="187">
        <v>0</v>
      </c>
      <c r="V1139" s="189">
        <v>0</v>
      </c>
      <c r="W1139" s="189">
        <v>0</v>
      </c>
      <c r="X1139" s="188">
        <v>11.67</v>
      </c>
      <c r="Y1139" s="188">
        <v>0</v>
      </c>
      <c r="Z1139" s="186">
        <v>0</v>
      </c>
      <c r="AA1139" s="186">
        <v>0</v>
      </c>
      <c r="AB1139" s="186">
        <v>0</v>
      </c>
      <c r="AC1139" s="186">
        <v>0</v>
      </c>
      <c r="AD1139" s="188">
        <v>0</v>
      </c>
      <c r="AE1139" s="189">
        <v>0</v>
      </c>
      <c r="AF1139" s="189">
        <v>0</v>
      </c>
      <c r="AG1139" s="189">
        <v>0</v>
      </c>
      <c r="AH1139" s="191">
        <v>2</v>
      </c>
      <c r="AI1139" s="186">
        <v>0</v>
      </c>
      <c r="AJ1139" s="192">
        <v>7501943466357</v>
      </c>
      <c r="AK1139" s="192">
        <v>513</v>
      </c>
      <c r="AL1139" s="76"/>
      <c r="AM1139" s="75">
        <v>594</v>
      </c>
      <c r="AO1139" s="188">
        <v>-1.6666666666666668E-3</v>
      </c>
      <c r="AP1139" s="188">
        <v>0</v>
      </c>
      <c r="AQ1139" s="187">
        <v>0</v>
      </c>
      <c r="AR1139" s="188">
        <v>0</v>
      </c>
      <c r="AS1139" s="187">
        <v>0</v>
      </c>
      <c r="AT1139" s="188">
        <v>-5.0000000000000001E-3</v>
      </c>
      <c r="AU1139" s="187">
        <v>0</v>
      </c>
      <c r="AV1139" s="188">
        <v>186.72</v>
      </c>
      <c r="AW1139" s="187">
        <v>0</v>
      </c>
      <c r="AX1139" s="188">
        <v>891.59199999999998</v>
      </c>
      <c r="AY1139" s="187">
        <v>0</v>
      </c>
      <c r="AZ1139" s="188">
        <v>1725.9870000000001</v>
      </c>
      <c r="BA1139" s="187">
        <v>0</v>
      </c>
      <c r="BB1139" s="188">
        <v>9439.8610000000008</v>
      </c>
      <c r="BC1139" s="187">
        <v>79.93902357956469</v>
      </c>
      <c r="BD1139" s="75"/>
      <c r="BE1139" s="75"/>
      <c r="BF1139" s="75"/>
      <c r="BI1139" s="194"/>
    </row>
    <row r="1140" spans="1:61" ht="11.25" customHeight="1" x14ac:dyDescent="0.3">
      <c r="A1140" s="184" t="s">
        <v>1822</v>
      </c>
      <c r="B1140" s="185">
        <v>0</v>
      </c>
      <c r="C1140" s="897" t="s">
        <v>269</v>
      </c>
      <c r="D1140" s="284">
        <v>3267.6</v>
      </c>
      <c r="E1140" s="91">
        <v>0</v>
      </c>
      <c r="F1140" s="186">
        <v>0</v>
      </c>
      <c r="G1140" s="186">
        <v>0</v>
      </c>
      <c r="H1140" s="186">
        <v>0</v>
      </c>
      <c r="I1140" s="187">
        <v>0</v>
      </c>
      <c r="J1140" s="186">
        <v>0</v>
      </c>
      <c r="K1140" s="186">
        <v>0</v>
      </c>
      <c r="L1140" s="186">
        <v>0</v>
      </c>
      <c r="M1140" s="186">
        <v>0</v>
      </c>
      <c r="N1140" s="188">
        <v>0</v>
      </c>
      <c r="O1140" s="189">
        <v>0</v>
      </c>
      <c r="P1140" s="186">
        <v>0</v>
      </c>
      <c r="Q1140" s="189">
        <v>0</v>
      </c>
      <c r="R1140" s="189">
        <v>0</v>
      </c>
      <c r="S1140" s="189">
        <v>3267.6</v>
      </c>
      <c r="T1140" s="188">
        <v>816.9</v>
      </c>
      <c r="U1140" s="187">
        <v>0</v>
      </c>
      <c r="V1140" s="189">
        <v>0</v>
      </c>
      <c r="W1140" s="189">
        <v>0</v>
      </c>
      <c r="X1140" s="188">
        <v>816.9</v>
      </c>
      <c r="Y1140" s="188">
        <v>0</v>
      </c>
      <c r="Z1140" s="186">
        <v>0</v>
      </c>
      <c r="AA1140" s="186">
        <v>0</v>
      </c>
      <c r="AB1140" s="186">
        <v>0</v>
      </c>
      <c r="AC1140" s="186">
        <v>0</v>
      </c>
      <c r="AD1140" s="188">
        <v>0</v>
      </c>
      <c r="AE1140" s="189">
        <v>0</v>
      </c>
      <c r="AF1140" s="189">
        <v>0</v>
      </c>
      <c r="AG1140" s="189">
        <v>0</v>
      </c>
      <c r="AH1140" s="191">
        <v>0</v>
      </c>
      <c r="AI1140" s="186">
        <v>0</v>
      </c>
      <c r="AJ1140" s="192">
        <v>7501943466357</v>
      </c>
      <c r="AK1140" s="192">
        <v>513</v>
      </c>
      <c r="AL1140" s="76"/>
      <c r="AM1140" s="75">
        <v>517</v>
      </c>
      <c r="AO1140" s="188">
        <v>0</v>
      </c>
      <c r="AP1140" s="188">
        <v>0</v>
      </c>
      <c r="AQ1140" s="187">
        <v>0</v>
      </c>
      <c r="AR1140" s="188">
        <v>0</v>
      </c>
      <c r="AS1140" s="187">
        <v>0</v>
      </c>
      <c r="AT1140" s="188">
        <v>0</v>
      </c>
      <c r="AU1140" s="187">
        <v>0</v>
      </c>
      <c r="AV1140" s="188">
        <v>0</v>
      </c>
      <c r="AW1140" s="187">
        <v>0</v>
      </c>
      <c r="AX1140" s="188">
        <v>0</v>
      </c>
      <c r="AY1140" s="187">
        <v>0</v>
      </c>
      <c r="AZ1140" s="188">
        <v>0</v>
      </c>
      <c r="BA1140" s="187">
        <v>0</v>
      </c>
      <c r="BB1140" s="188">
        <v>0</v>
      </c>
      <c r="BC1140" s="187">
        <v>0</v>
      </c>
      <c r="BD1140" s="75"/>
      <c r="BE1140" s="75"/>
      <c r="BF1140" s="75"/>
      <c r="BI1140" s="194"/>
    </row>
    <row r="1141" spans="1:61" ht="11.25" customHeight="1" x14ac:dyDescent="0.3">
      <c r="A1141" s="184" t="s">
        <v>1823</v>
      </c>
      <c r="B1141" s="205">
        <v>0</v>
      </c>
      <c r="C1141" s="896" t="s">
        <v>1824</v>
      </c>
      <c r="D1141" s="342">
        <v>1E-4</v>
      </c>
      <c r="E1141" s="207">
        <v>0</v>
      </c>
      <c r="F1141" s="208">
        <v>0</v>
      </c>
      <c r="G1141" s="208">
        <v>0</v>
      </c>
      <c r="H1141" s="208">
        <v>0</v>
      </c>
      <c r="I1141" s="209">
        <v>0</v>
      </c>
      <c r="J1141" s="208">
        <v>0</v>
      </c>
      <c r="K1141" s="208">
        <v>0</v>
      </c>
      <c r="L1141" s="208">
        <v>1.17</v>
      </c>
      <c r="M1141" s="208">
        <v>0</v>
      </c>
      <c r="N1141" s="210">
        <v>0</v>
      </c>
      <c r="O1141" s="211">
        <v>0</v>
      </c>
      <c r="P1141" s="208">
        <v>0</v>
      </c>
      <c r="Q1141" s="211">
        <v>0</v>
      </c>
      <c r="R1141" s="211">
        <v>0</v>
      </c>
      <c r="S1141" s="211">
        <v>-1.1698999999999999</v>
      </c>
      <c r="T1141" s="210">
        <v>0</v>
      </c>
      <c r="U1141" s="209">
        <v>0</v>
      </c>
      <c r="V1141" s="211">
        <v>0</v>
      </c>
      <c r="W1141" s="211">
        <v>0</v>
      </c>
      <c r="X1141" s="210">
        <v>0</v>
      </c>
      <c r="Y1141" s="210">
        <v>0</v>
      </c>
      <c r="Z1141" s="208">
        <v>0</v>
      </c>
      <c r="AA1141" s="208">
        <v>0</v>
      </c>
      <c r="AB1141" s="208">
        <v>0</v>
      </c>
      <c r="AC1141" s="208">
        <v>0</v>
      </c>
      <c r="AD1141" s="210">
        <v>0</v>
      </c>
      <c r="AE1141" s="211">
        <v>0</v>
      </c>
      <c r="AF1141" s="211">
        <v>0</v>
      </c>
      <c r="AG1141" s="211">
        <v>0</v>
      </c>
      <c r="AH1141" s="212">
        <v>0</v>
      </c>
      <c r="AI1141" s="186">
        <v>0</v>
      </c>
      <c r="AJ1141" s="192">
        <v>7501943466357</v>
      </c>
      <c r="AK1141" s="192">
        <v>513</v>
      </c>
      <c r="AM1141" s="75">
        <v>610</v>
      </c>
      <c r="AO1141" s="188">
        <v>-15.565666666666663</v>
      </c>
      <c r="AP1141" s="188">
        <v>19.827000000000002</v>
      </c>
      <c r="AQ1141" s="187">
        <v>0</v>
      </c>
      <c r="AR1141" s="188">
        <v>-23.336999999999996</v>
      </c>
      <c r="AS1141" s="187">
        <v>0</v>
      </c>
      <c r="AT1141" s="188">
        <v>-43.186999999999998</v>
      </c>
      <c r="AU1141" s="187">
        <v>0</v>
      </c>
      <c r="AV1141" s="188">
        <v>816.90499999999997</v>
      </c>
      <c r="AW1141" s="187">
        <v>41.050502512562815</v>
      </c>
      <c r="AX1141" s="188">
        <v>9680.268</v>
      </c>
      <c r="AY1141" s="187">
        <v>189.80917647058823</v>
      </c>
      <c r="AZ1141" s="188">
        <v>4158.0169999999998</v>
      </c>
      <c r="BA1141" s="187">
        <v>50.369678982434884</v>
      </c>
      <c r="BB1141" s="188">
        <v>0</v>
      </c>
      <c r="BC1141" s="187">
        <v>0</v>
      </c>
      <c r="BD1141" s="75"/>
      <c r="BE1141" s="75"/>
      <c r="BI1141" s="194"/>
    </row>
    <row r="1142" spans="1:61" ht="11.25" customHeight="1" x14ac:dyDescent="0.3">
      <c r="A1142" s="184" t="s">
        <v>1825</v>
      </c>
      <c r="B1142" s="205">
        <v>0</v>
      </c>
      <c r="C1142" s="896" t="s">
        <v>1826</v>
      </c>
      <c r="D1142" s="342">
        <v>126.036</v>
      </c>
      <c r="E1142" s="207">
        <v>0</v>
      </c>
      <c r="F1142" s="208">
        <v>0</v>
      </c>
      <c r="G1142" s="208">
        <v>0</v>
      </c>
      <c r="H1142" s="208">
        <v>0</v>
      </c>
      <c r="I1142" s="209">
        <v>0</v>
      </c>
      <c r="J1142" s="208">
        <v>0</v>
      </c>
      <c r="K1142" s="208">
        <v>0</v>
      </c>
      <c r="L1142" s="208">
        <v>0</v>
      </c>
      <c r="M1142" s="208">
        <v>0</v>
      </c>
      <c r="N1142" s="210">
        <v>0</v>
      </c>
      <c r="O1142" s="211">
        <v>0</v>
      </c>
      <c r="P1142" s="208">
        <v>0</v>
      </c>
      <c r="Q1142" s="211">
        <v>0</v>
      </c>
      <c r="R1142" s="211">
        <v>0</v>
      </c>
      <c r="S1142" s="211">
        <v>126.036</v>
      </c>
      <c r="T1142" s="210">
        <v>126.036</v>
      </c>
      <c r="U1142" s="209">
        <v>0</v>
      </c>
      <c r="V1142" s="211">
        <v>0</v>
      </c>
      <c r="W1142" s="211">
        <v>0</v>
      </c>
      <c r="X1142" s="210">
        <v>126.036</v>
      </c>
      <c r="Y1142" s="210">
        <v>0</v>
      </c>
      <c r="Z1142" s="208">
        <v>0</v>
      </c>
      <c r="AA1142" s="208">
        <v>0</v>
      </c>
      <c r="AB1142" s="208">
        <v>0</v>
      </c>
      <c r="AC1142" s="208">
        <v>0</v>
      </c>
      <c r="AD1142" s="210">
        <v>0</v>
      </c>
      <c r="AE1142" s="211">
        <v>0</v>
      </c>
      <c r="AF1142" s="211">
        <v>0</v>
      </c>
      <c r="AG1142" s="211">
        <v>0</v>
      </c>
      <c r="AH1142" s="212">
        <v>3</v>
      </c>
      <c r="AI1142" s="186">
        <v>0</v>
      </c>
      <c r="AJ1142" s="192">
        <v>7501943466357</v>
      </c>
      <c r="AK1142" s="192">
        <v>513</v>
      </c>
      <c r="AM1142" s="75">
        <v>578</v>
      </c>
      <c r="AO1142" s="188">
        <v>0</v>
      </c>
      <c r="AP1142" s="188">
        <v>0</v>
      </c>
      <c r="AQ1142" s="187">
        <v>0</v>
      </c>
      <c r="AR1142" s="188">
        <v>0</v>
      </c>
      <c r="AS1142" s="187">
        <v>0</v>
      </c>
      <c r="AT1142" s="188">
        <v>0</v>
      </c>
      <c r="AU1142" s="187">
        <v>0</v>
      </c>
      <c r="AV1142" s="188">
        <v>0</v>
      </c>
      <c r="AW1142" s="187">
        <v>0</v>
      </c>
      <c r="AX1142" s="188">
        <v>0</v>
      </c>
      <c r="AY1142" s="187">
        <v>0</v>
      </c>
      <c r="AZ1142" s="188">
        <v>0</v>
      </c>
      <c r="BA1142" s="187">
        <v>0</v>
      </c>
      <c r="BB1142" s="188">
        <v>0</v>
      </c>
      <c r="BC1142" s="187">
        <v>0</v>
      </c>
      <c r="BD1142" s="75"/>
      <c r="BE1142" s="75"/>
      <c r="BI1142" s="194"/>
    </row>
    <row r="1143" spans="1:61" s="77" customFormat="1" ht="11.25" customHeight="1" x14ac:dyDescent="0.2">
      <c r="A1143" s="306" t="s">
        <v>1827</v>
      </c>
      <c r="B1143" s="307">
        <v>0</v>
      </c>
      <c r="C1143" s="829">
        <v>91640</v>
      </c>
      <c r="D1143" s="392">
        <v>10743.815000000001</v>
      </c>
      <c r="E1143" s="309">
        <v>45.786529286815117</v>
      </c>
      <c r="F1143" s="310">
        <v>0</v>
      </c>
      <c r="G1143" s="310">
        <v>0</v>
      </c>
      <c r="H1143" s="310">
        <v>1600</v>
      </c>
      <c r="I1143" s="218">
        <v>0</v>
      </c>
      <c r="J1143" s="310">
        <v>11282.219349000001</v>
      </c>
      <c r="K1143" s="310">
        <v>7039.5038676324184</v>
      </c>
      <c r="L1143" s="310">
        <v>1436.9570000000001</v>
      </c>
      <c r="M1143" s="310">
        <v>20.412759578229892</v>
      </c>
      <c r="N1143" s="311">
        <v>8.3350000000000009</v>
      </c>
      <c r="O1143" s="312">
        <v>300.06000000000006</v>
      </c>
      <c r="P1143" s="310">
        <v>528.43900000000008</v>
      </c>
      <c r="Q1143" s="312">
        <v>17.420295947128551</v>
      </c>
      <c r="R1143" s="312">
        <v>29.001894917864888</v>
      </c>
      <c r="S1143" s="312">
        <v>10906.858</v>
      </c>
      <c r="T1143" s="311">
        <v>10445.421999999999</v>
      </c>
      <c r="U1143" s="218">
        <v>44.514878589787969</v>
      </c>
      <c r="V1143" s="312">
        <v>50.01</v>
      </c>
      <c r="W1143" s="312">
        <v>220.04399999999998</v>
      </c>
      <c r="X1143" s="311">
        <v>10175.367999999999</v>
      </c>
      <c r="Y1143" s="311">
        <v>9381.8760000000002</v>
      </c>
      <c r="Z1143" s="310">
        <v>326.73200000000003</v>
      </c>
      <c r="AA1143" s="310">
        <v>0</v>
      </c>
      <c r="AB1143" s="310">
        <v>100.02</v>
      </c>
      <c r="AC1143" s="310">
        <v>59.999999999999993</v>
      </c>
      <c r="AD1143" s="311">
        <v>481.76</v>
      </c>
      <c r="AE1143" s="312">
        <v>0</v>
      </c>
      <c r="AF1143" s="312">
        <v>0</v>
      </c>
      <c r="AG1143" s="312">
        <v>0</v>
      </c>
      <c r="AH1143" s="393">
        <v>0</v>
      </c>
      <c r="AI1143" s="186">
        <v>7805.4504299999999</v>
      </c>
      <c r="AJ1143" s="192">
        <v>7501017381067</v>
      </c>
      <c r="AK1143" s="192">
        <v>0</v>
      </c>
      <c r="AL1143" s="226"/>
      <c r="AM1143" s="75">
        <v>91640</v>
      </c>
      <c r="AN1143" s="76"/>
      <c r="AO1143" s="402">
        <v>7372.0276666666659</v>
      </c>
      <c r="AP1143" s="402">
        <v>5406.0829999999996</v>
      </c>
      <c r="AQ1143" s="401">
        <v>60.183411080460182</v>
      </c>
      <c r="AR1143" s="402">
        <v>8119.945999999999</v>
      </c>
      <c r="AS1143" s="401">
        <v>90.395587353937827</v>
      </c>
      <c r="AT1143" s="402">
        <v>8590.0540000000001</v>
      </c>
      <c r="AU1143" s="401">
        <v>90.421621052631579</v>
      </c>
      <c r="AV1143" s="402">
        <v>6517.9750000000004</v>
      </c>
      <c r="AW1143" s="401">
        <v>76.972524697180404</v>
      </c>
      <c r="AX1143" s="402">
        <v>8921.7869999999984</v>
      </c>
      <c r="AY1143" s="401">
        <v>102.35154913949567</v>
      </c>
      <c r="AZ1143" s="402">
        <v>3128.9569999999999</v>
      </c>
      <c r="BA1143" s="401">
        <v>31.206840665396037</v>
      </c>
      <c r="BB1143" s="402">
        <v>10708.803</v>
      </c>
      <c r="BC1143" s="401">
        <v>116.87706890624231</v>
      </c>
      <c r="BD1143" s="75"/>
      <c r="BE1143" s="75"/>
      <c r="BF1143" s="56"/>
      <c r="BI1143" s="194"/>
    </row>
    <row r="1144" spans="1:61" ht="11.25" customHeight="1" x14ac:dyDescent="0.3">
      <c r="A1144" s="149" t="s">
        <v>101</v>
      </c>
      <c r="B1144" s="169">
        <v>0</v>
      </c>
      <c r="C1144" s="871"/>
      <c r="D1144" s="379">
        <v>195211.5563</v>
      </c>
      <c r="E1144" s="220">
        <v>11.929170414299181</v>
      </c>
      <c r="F1144" s="221">
        <v>531650</v>
      </c>
      <c r="G1144" s="221">
        <v>531650</v>
      </c>
      <c r="H1144" s="221">
        <v>111246.15999999999</v>
      </c>
      <c r="I1144" s="222">
        <v>20.924698579892784</v>
      </c>
      <c r="J1144" s="223">
        <v>487793.449349</v>
      </c>
      <c r="K1144" s="221">
        <v>490926.56786763243</v>
      </c>
      <c r="L1144" s="221">
        <v>67084.533999999985</v>
      </c>
      <c r="M1144" s="221">
        <v>13.664881550694128</v>
      </c>
      <c r="N1144" s="223">
        <v>6010.4890000000005</v>
      </c>
      <c r="O1144" s="224">
        <v>74693.553</v>
      </c>
      <c r="P1144" s="221">
        <v>87051.967999999993</v>
      </c>
      <c r="Q1144" s="224">
        <v>31.598723231258575</v>
      </c>
      <c r="R1144" s="224">
        <v>14.721795625963999</v>
      </c>
      <c r="S1144" s="224">
        <v>239373.18229999999</v>
      </c>
      <c r="T1144" s="223">
        <v>227563.484</v>
      </c>
      <c r="U1144" s="222">
        <v>13.906162279326313</v>
      </c>
      <c r="V1144" s="224">
        <v>37159.137999999999</v>
      </c>
      <c r="W1144" s="224">
        <v>6347.9260000000013</v>
      </c>
      <c r="X1144" s="223">
        <v>184056.41999999995</v>
      </c>
      <c r="Y1144" s="223">
        <v>86542.150000000009</v>
      </c>
      <c r="Z1144" s="221">
        <v>24334.442000000003</v>
      </c>
      <c r="AA1144" s="221">
        <v>1508.4759999999999</v>
      </c>
      <c r="AB1144" s="221">
        <v>2496.12</v>
      </c>
      <c r="AC1144" s="221">
        <v>1717</v>
      </c>
      <c r="AD1144" s="223">
        <v>2740.6400000000058</v>
      </c>
      <c r="AE1144" s="224">
        <v>1323.511</v>
      </c>
      <c r="AF1144" s="224">
        <v>1323.511</v>
      </c>
      <c r="AG1144" s="224">
        <v>234.60499999999999</v>
      </c>
      <c r="AH1144" s="224">
        <v>0</v>
      </c>
      <c r="AI1144" s="225">
        <v>405221.57777000003</v>
      </c>
      <c r="AJ1144" s="192">
        <v>0</v>
      </c>
      <c r="AK1144" s="192">
        <v>0</v>
      </c>
      <c r="AM1144" s="75">
        <v>0</v>
      </c>
      <c r="AO1144" s="223">
        <v>0</v>
      </c>
      <c r="AP1144" s="223">
        <v>0</v>
      </c>
      <c r="AQ1144" s="222">
        <v>0</v>
      </c>
      <c r="AR1144" s="223">
        <v>0</v>
      </c>
      <c r="AS1144" s="222">
        <v>0</v>
      </c>
      <c r="AT1144" s="223">
        <v>0</v>
      </c>
      <c r="AU1144" s="222">
        <v>0</v>
      </c>
      <c r="AV1144" s="223">
        <v>0</v>
      </c>
      <c r="AW1144" s="222">
        <v>0</v>
      </c>
      <c r="AX1144" s="223">
        <v>0</v>
      </c>
      <c r="AY1144" s="222">
        <v>0</v>
      </c>
      <c r="AZ1144" s="223">
        <v>0</v>
      </c>
      <c r="BA1144" s="222">
        <v>0</v>
      </c>
      <c r="BB1144" s="223">
        <v>0</v>
      </c>
      <c r="BC1144" s="222">
        <v>0</v>
      </c>
      <c r="BD1144" s="75"/>
      <c r="BE1144" s="75"/>
      <c r="BI1144" s="194"/>
    </row>
    <row r="1145" spans="1:61" ht="11.25" customHeight="1" x14ac:dyDescent="0.3">
      <c r="A1145" s="333" t="s">
        <v>1828</v>
      </c>
      <c r="B1145" s="334">
        <v>0</v>
      </c>
      <c r="C1145" s="829">
        <v>91098</v>
      </c>
      <c r="D1145" s="390">
        <v>4243.2</v>
      </c>
      <c r="E1145" s="336">
        <v>11.054798089448544</v>
      </c>
      <c r="F1145" s="338">
        <v>11000</v>
      </c>
      <c r="G1145" s="338">
        <v>11000</v>
      </c>
      <c r="H1145" s="338">
        <v>0</v>
      </c>
      <c r="I1145" s="339">
        <v>0</v>
      </c>
      <c r="J1145" s="338">
        <v>11110.3</v>
      </c>
      <c r="K1145" s="338">
        <v>11515</v>
      </c>
      <c r="L1145" s="338">
        <v>626.40000000000009</v>
      </c>
      <c r="M1145" s="338">
        <v>5.4398610508033007</v>
      </c>
      <c r="N1145" s="337">
        <v>8.4</v>
      </c>
      <c r="O1145" s="340">
        <v>372</v>
      </c>
      <c r="P1145" s="338">
        <v>494.4</v>
      </c>
      <c r="Q1145" s="340">
        <v>10.087936419358616</v>
      </c>
      <c r="R1145" s="340">
        <v>9.7660729233234012</v>
      </c>
      <c r="S1145" s="340">
        <v>3616.7999999999997</v>
      </c>
      <c r="T1145" s="337">
        <v>3566.3999999999996</v>
      </c>
      <c r="U1145" s="339">
        <v>9.2915327833260939</v>
      </c>
      <c r="V1145" s="340">
        <v>129.6</v>
      </c>
      <c r="W1145" s="340">
        <v>113.99999999999999</v>
      </c>
      <c r="X1145" s="337">
        <v>3322.7999999999997</v>
      </c>
      <c r="Y1145" s="337">
        <v>226.8</v>
      </c>
      <c r="Z1145" s="338">
        <v>43.2</v>
      </c>
      <c r="AA1145" s="338">
        <v>8.4</v>
      </c>
      <c r="AB1145" s="338">
        <v>0</v>
      </c>
      <c r="AC1145" s="338">
        <v>0</v>
      </c>
      <c r="AD1145" s="337">
        <v>54</v>
      </c>
      <c r="AE1145" s="340">
        <v>0</v>
      </c>
      <c r="AF1145" s="340">
        <v>0</v>
      </c>
      <c r="AG1145" s="340">
        <v>0</v>
      </c>
      <c r="AH1145" s="341">
        <v>1</v>
      </c>
      <c r="AI1145" s="186">
        <v>6244.5643399999999</v>
      </c>
      <c r="AJ1145" s="192">
        <v>7501943465381</v>
      </c>
      <c r="AK1145" s="192" t="s">
        <v>262</v>
      </c>
      <c r="AM1145" s="75">
        <v>91098</v>
      </c>
      <c r="AO1145" s="188">
        <v>9354.4</v>
      </c>
      <c r="AP1145" s="188">
        <v>11162.4</v>
      </c>
      <c r="AQ1145" s="187">
        <v>123.87526356675174</v>
      </c>
      <c r="AR1145" s="188">
        <v>11052</v>
      </c>
      <c r="AS1145" s="187">
        <v>124.3894203714125</v>
      </c>
      <c r="AT1145" s="188">
        <v>5848.8</v>
      </c>
      <c r="AU1145" s="187">
        <v>67.946096654275095</v>
      </c>
      <c r="AV1145" s="188">
        <v>7033.2000000000007</v>
      </c>
      <c r="AW1145" s="187">
        <v>75.060832443970128</v>
      </c>
      <c r="AX1145" s="188">
        <v>7192.8</v>
      </c>
      <c r="AY1145" s="187">
        <v>79.742793791574286</v>
      </c>
      <c r="AZ1145" s="188">
        <v>5815.2</v>
      </c>
      <c r="BA1145" s="187">
        <v>90.018575851393194</v>
      </c>
      <c r="BB1145" s="188">
        <v>4857.5999999999995</v>
      </c>
      <c r="BC1145" s="187">
        <v>73.599999999999994</v>
      </c>
      <c r="BD1145" s="75"/>
      <c r="BE1145" s="75"/>
      <c r="BI1145" s="194"/>
    </row>
    <row r="1146" spans="1:61" ht="11.25" customHeight="1" x14ac:dyDescent="0.3">
      <c r="A1146" s="333" t="s">
        <v>1829</v>
      </c>
      <c r="B1146" s="334">
        <v>0</v>
      </c>
      <c r="C1146" s="829">
        <v>91212</v>
      </c>
      <c r="D1146" s="390">
        <v>172.8</v>
      </c>
      <c r="E1146" s="336">
        <v>0</v>
      </c>
      <c r="F1146" s="338">
        <v>0</v>
      </c>
      <c r="G1146" s="338">
        <v>0</v>
      </c>
      <c r="H1146" s="338">
        <v>0</v>
      </c>
      <c r="I1146" s="339">
        <v>0</v>
      </c>
      <c r="J1146" s="338">
        <v>0</v>
      </c>
      <c r="K1146" s="338">
        <v>0</v>
      </c>
      <c r="L1146" s="338">
        <v>0</v>
      </c>
      <c r="M1146" s="338">
        <v>0</v>
      </c>
      <c r="N1146" s="337">
        <v>0</v>
      </c>
      <c r="O1146" s="340">
        <v>0</v>
      </c>
      <c r="P1146" s="338">
        <v>0</v>
      </c>
      <c r="Q1146" s="340">
        <v>0</v>
      </c>
      <c r="R1146" s="340">
        <v>0</v>
      </c>
      <c r="S1146" s="340">
        <v>172.8</v>
      </c>
      <c r="T1146" s="337">
        <v>172.8</v>
      </c>
      <c r="U1146" s="339">
        <v>0</v>
      </c>
      <c r="V1146" s="340">
        <v>0</v>
      </c>
      <c r="W1146" s="340">
        <v>0</v>
      </c>
      <c r="X1146" s="337">
        <v>172.8</v>
      </c>
      <c r="Y1146" s="337">
        <v>0</v>
      </c>
      <c r="Z1146" s="338">
        <v>0</v>
      </c>
      <c r="AA1146" s="338">
        <v>0</v>
      </c>
      <c r="AB1146" s="338">
        <v>0</v>
      </c>
      <c r="AC1146" s="338">
        <v>0</v>
      </c>
      <c r="AD1146" s="337">
        <v>0</v>
      </c>
      <c r="AE1146" s="340">
        <v>0</v>
      </c>
      <c r="AF1146" s="340">
        <v>0</v>
      </c>
      <c r="AG1146" s="340">
        <v>0</v>
      </c>
      <c r="AH1146" s="341">
        <v>0</v>
      </c>
      <c r="AI1146" s="186">
        <v>0</v>
      </c>
      <c r="AJ1146" s="192">
        <v>7501943465381</v>
      </c>
      <c r="AK1146" s="192" t="s">
        <v>262</v>
      </c>
      <c r="AM1146" s="75">
        <v>91212</v>
      </c>
      <c r="AO1146" s="188">
        <v>0</v>
      </c>
      <c r="AP1146" s="188">
        <v>0</v>
      </c>
      <c r="AQ1146" s="187">
        <v>0</v>
      </c>
      <c r="AR1146" s="188">
        <v>0</v>
      </c>
      <c r="AS1146" s="187">
        <v>0</v>
      </c>
      <c r="AT1146" s="188">
        <v>0</v>
      </c>
      <c r="AU1146" s="187">
        <v>0</v>
      </c>
      <c r="AV1146" s="188">
        <v>0</v>
      </c>
      <c r="AW1146" s="187">
        <v>0</v>
      </c>
      <c r="AX1146" s="188">
        <v>-6</v>
      </c>
      <c r="AY1146" s="187">
        <v>0</v>
      </c>
      <c r="AZ1146" s="188">
        <v>-2.4</v>
      </c>
      <c r="BA1146" s="187">
        <v>0</v>
      </c>
      <c r="BB1146" s="188">
        <v>22.8</v>
      </c>
      <c r="BC1146" s="187">
        <v>0</v>
      </c>
      <c r="BD1146" s="75"/>
      <c r="BE1146" s="75"/>
      <c r="BI1146" s="194"/>
    </row>
    <row r="1147" spans="1:61" s="77" customFormat="1" ht="11.25" customHeight="1" x14ac:dyDescent="0.2">
      <c r="A1147" s="184" t="s">
        <v>1830</v>
      </c>
      <c r="B1147" s="185">
        <v>0</v>
      </c>
      <c r="C1147" s="903" t="s">
        <v>1831</v>
      </c>
      <c r="D1147" s="284">
        <v>214</v>
      </c>
      <c r="E1147" s="91">
        <v>0</v>
      </c>
      <c r="F1147" s="186">
        <v>0</v>
      </c>
      <c r="G1147" s="186">
        <v>0</v>
      </c>
      <c r="H1147" s="186">
        <v>0</v>
      </c>
      <c r="I1147" s="187">
        <v>0</v>
      </c>
      <c r="J1147" s="186">
        <v>0</v>
      </c>
      <c r="K1147" s="186">
        <v>0</v>
      </c>
      <c r="L1147" s="186">
        <v>0</v>
      </c>
      <c r="M1147" s="186">
        <v>0</v>
      </c>
      <c r="N1147" s="188">
        <v>0</v>
      </c>
      <c r="O1147" s="189">
        <v>0</v>
      </c>
      <c r="P1147" s="186">
        <v>0</v>
      </c>
      <c r="Q1147" s="189">
        <v>0</v>
      </c>
      <c r="R1147" s="189">
        <v>0</v>
      </c>
      <c r="S1147" s="189">
        <v>214</v>
      </c>
      <c r="T1147" s="188">
        <v>214</v>
      </c>
      <c r="U1147" s="187">
        <v>0</v>
      </c>
      <c r="V1147" s="189">
        <v>0</v>
      </c>
      <c r="W1147" s="189">
        <v>0</v>
      </c>
      <c r="X1147" s="188">
        <v>214</v>
      </c>
      <c r="Y1147" s="188">
        <v>0</v>
      </c>
      <c r="Z1147" s="186">
        <v>0</v>
      </c>
      <c r="AA1147" s="186">
        <v>0</v>
      </c>
      <c r="AB1147" s="186">
        <v>0</v>
      </c>
      <c r="AC1147" s="186">
        <v>0</v>
      </c>
      <c r="AD1147" s="188">
        <v>0</v>
      </c>
      <c r="AE1147" s="189">
        <v>0</v>
      </c>
      <c r="AF1147" s="189">
        <v>0</v>
      </c>
      <c r="AG1147" s="189">
        <v>0</v>
      </c>
      <c r="AH1147" s="191">
        <v>2</v>
      </c>
      <c r="AI1147" s="186">
        <v>0</v>
      </c>
      <c r="AJ1147" s="192">
        <v>7501943465404</v>
      </c>
      <c r="AK1147" s="192">
        <v>91200</v>
      </c>
      <c r="AL1147" s="226"/>
      <c r="AM1147" s="75">
        <v>590</v>
      </c>
      <c r="AN1147" s="76"/>
      <c r="AO1147" s="188">
        <v>0</v>
      </c>
      <c r="AP1147" s="188">
        <v>0</v>
      </c>
      <c r="AQ1147" s="187">
        <v>0</v>
      </c>
      <c r="AR1147" s="188">
        <v>0</v>
      </c>
      <c r="AS1147" s="187">
        <v>0</v>
      </c>
      <c r="AT1147" s="188">
        <v>0</v>
      </c>
      <c r="AU1147" s="187">
        <v>0</v>
      </c>
      <c r="AV1147" s="188">
        <v>0</v>
      </c>
      <c r="AW1147" s="187">
        <v>0</v>
      </c>
      <c r="AX1147" s="188">
        <v>0</v>
      </c>
      <c r="AY1147" s="187">
        <v>0</v>
      </c>
      <c r="AZ1147" s="188">
        <v>0</v>
      </c>
      <c r="BA1147" s="187">
        <v>0</v>
      </c>
      <c r="BB1147" s="188">
        <v>0</v>
      </c>
      <c r="BC1147" s="187">
        <v>0</v>
      </c>
      <c r="BD1147" s="75"/>
      <c r="BE1147" s="75"/>
      <c r="BF1147" s="56"/>
      <c r="BI1147" s="194"/>
    </row>
    <row r="1148" spans="1:61" s="77" customFormat="1" ht="11.25" customHeight="1" x14ac:dyDescent="0.2">
      <c r="A1148" s="184" t="s">
        <v>100</v>
      </c>
      <c r="B1148" s="185">
        <v>0</v>
      </c>
      <c r="C1148" s="858">
        <v>91082</v>
      </c>
      <c r="D1148" s="284">
        <v>1E-4</v>
      </c>
      <c r="E1148" s="91">
        <v>0</v>
      </c>
      <c r="F1148" s="186">
        <v>0</v>
      </c>
      <c r="G1148" s="186">
        <v>0</v>
      </c>
      <c r="H1148" s="186">
        <v>0</v>
      </c>
      <c r="I1148" s="187">
        <v>0</v>
      </c>
      <c r="J1148" s="186">
        <v>0</v>
      </c>
      <c r="K1148" s="186">
        <v>0</v>
      </c>
      <c r="L1148" s="186">
        <v>0</v>
      </c>
      <c r="M1148" s="186">
        <v>0</v>
      </c>
      <c r="N1148" s="188">
        <v>0</v>
      </c>
      <c r="O1148" s="189">
        <v>0</v>
      </c>
      <c r="P1148" s="186">
        <v>0</v>
      </c>
      <c r="Q1148" s="189">
        <v>0</v>
      </c>
      <c r="R1148" s="189">
        <v>0</v>
      </c>
      <c r="S1148" s="189">
        <v>1E-4</v>
      </c>
      <c r="T1148" s="188">
        <v>0</v>
      </c>
      <c r="U1148" s="187">
        <v>0</v>
      </c>
      <c r="V1148" s="189">
        <v>0</v>
      </c>
      <c r="W1148" s="189">
        <v>0</v>
      </c>
      <c r="X1148" s="188">
        <v>0</v>
      </c>
      <c r="Y1148" s="188">
        <v>0</v>
      </c>
      <c r="Z1148" s="186">
        <v>0</v>
      </c>
      <c r="AA1148" s="186">
        <v>0</v>
      </c>
      <c r="AB1148" s="186">
        <v>0</v>
      </c>
      <c r="AC1148" s="186">
        <v>0</v>
      </c>
      <c r="AD1148" s="188">
        <v>0</v>
      </c>
      <c r="AE1148" s="189">
        <v>0</v>
      </c>
      <c r="AF1148" s="189">
        <v>0</v>
      </c>
      <c r="AG1148" s="189">
        <v>0</v>
      </c>
      <c r="AH1148" s="191">
        <v>0</v>
      </c>
      <c r="AI1148" s="186">
        <v>0</v>
      </c>
      <c r="AJ1148" s="192">
        <v>7501943465404</v>
      </c>
      <c r="AK1148" s="192">
        <v>91200</v>
      </c>
      <c r="AL1148" s="226"/>
      <c r="AM1148" s="75">
        <v>91082</v>
      </c>
      <c r="AN1148" s="76"/>
      <c r="AO1148" s="188">
        <v>0</v>
      </c>
      <c r="AP1148" s="188">
        <v>0</v>
      </c>
      <c r="AQ1148" s="187">
        <v>0</v>
      </c>
      <c r="AR1148" s="188">
        <v>0</v>
      </c>
      <c r="AS1148" s="187">
        <v>0</v>
      </c>
      <c r="AT1148" s="188">
        <v>0</v>
      </c>
      <c r="AU1148" s="187">
        <v>0</v>
      </c>
      <c r="AV1148" s="188">
        <v>0</v>
      </c>
      <c r="AW1148" s="187">
        <v>0</v>
      </c>
      <c r="AX1148" s="188">
        <v>0</v>
      </c>
      <c r="AY1148" s="187">
        <v>0</v>
      </c>
      <c r="AZ1148" s="188">
        <v>0</v>
      </c>
      <c r="BA1148" s="187">
        <v>0</v>
      </c>
      <c r="BB1148" s="188">
        <v>0</v>
      </c>
      <c r="BC1148" s="187">
        <v>0</v>
      </c>
      <c r="BD1148" s="75"/>
      <c r="BE1148" s="75"/>
      <c r="BF1148" s="56"/>
      <c r="BI1148" s="194"/>
    </row>
    <row r="1149" spans="1:61" s="77" customFormat="1" ht="11.25" customHeight="1" x14ac:dyDescent="0.2">
      <c r="A1149" s="184" t="s">
        <v>1832</v>
      </c>
      <c r="B1149" s="185">
        <v>0</v>
      </c>
      <c r="C1149" s="828">
        <v>91109</v>
      </c>
      <c r="D1149" s="284">
        <v>5.6680000000000001</v>
      </c>
      <c r="E1149" s="91">
        <v>0</v>
      </c>
      <c r="F1149" s="186">
        <v>0</v>
      </c>
      <c r="G1149" s="186">
        <v>0</v>
      </c>
      <c r="H1149" s="186">
        <v>0</v>
      </c>
      <c r="I1149" s="187">
        <v>0</v>
      </c>
      <c r="J1149" s="186">
        <v>0</v>
      </c>
      <c r="K1149" s="186">
        <v>0</v>
      </c>
      <c r="L1149" s="186">
        <v>0</v>
      </c>
      <c r="M1149" s="186">
        <v>0</v>
      </c>
      <c r="N1149" s="188">
        <v>0</v>
      </c>
      <c r="O1149" s="189">
        <v>0</v>
      </c>
      <c r="P1149" s="186">
        <v>0</v>
      </c>
      <c r="Q1149" s="189">
        <v>0</v>
      </c>
      <c r="R1149" s="189">
        <v>0</v>
      </c>
      <c r="S1149" s="189">
        <v>5.6680000000000001</v>
      </c>
      <c r="T1149" s="188">
        <v>5.6680000000000001</v>
      </c>
      <c r="U1149" s="187">
        <v>0</v>
      </c>
      <c r="V1149" s="189">
        <v>0</v>
      </c>
      <c r="W1149" s="189">
        <v>0</v>
      </c>
      <c r="X1149" s="188">
        <v>5.6680000000000001</v>
      </c>
      <c r="Y1149" s="188">
        <v>0</v>
      </c>
      <c r="Z1149" s="186">
        <v>0</v>
      </c>
      <c r="AA1149" s="186">
        <v>0</v>
      </c>
      <c r="AB1149" s="186">
        <v>0</v>
      </c>
      <c r="AC1149" s="186">
        <v>0</v>
      </c>
      <c r="AD1149" s="188">
        <v>0</v>
      </c>
      <c r="AE1149" s="189">
        <v>0</v>
      </c>
      <c r="AF1149" s="189">
        <v>0</v>
      </c>
      <c r="AG1149" s="189">
        <v>0</v>
      </c>
      <c r="AH1149" s="191">
        <v>0</v>
      </c>
      <c r="AI1149" s="186">
        <v>0</v>
      </c>
      <c r="AJ1149" s="192">
        <v>7506425621323</v>
      </c>
      <c r="AK1149" s="192" t="s">
        <v>262</v>
      </c>
      <c r="AL1149" s="226"/>
      <c r="AM1149" s="75">
        <v>91109</v>
      </c>
      <c r="AN1149" s="76"/>
      <c r="AO1149" s="188">
        <v>0</v>
      </c>
      <c r="AP1149" s="188">
        <v>0</v>
      </c>
      <c r="AQ1149" s="187">
        <v>0</v>
      </c>
      <c r="AR1149" s="188">
        <v>0</v>
      </c>
      <c r="AS1149" s="187">
        <v>0</v>
      </c>
      <c r="AT1149" s="188">
        <v>0</v>
      </c>
      <c r="AU1149" s="187">
        <v>0</v>
      </c>
      <c r="AV1149" s="188">
        <v>0</v>
      </c>
      <c r="AW1149" s="187">
        <v>0</v>
      </c>
      <c r="AX1149" s="188">
        <v>0</v>
      </c>
      <c r="AY1149" s="187">
        <v>0</v>
      </c>
      <c r="AZ1149" s="188">
        <v>0</v>
      </c>
      <c r="BA1149" s="187">
        <v>0</v>
      </c>
      <c r="BB1149" s="188">
        <v>0</v>
      </c>
      <c r="BC1149" s="187">
        <v>0</v>
      </c>
      <c r="BD1149" s="75"/>
      <c r="BE1149" s="75"/>
      <c r="BF1149" s="56"/>
      <c r="BI1149" s="194"/>
    </row>
    <row r="1150" spans="1:61" s="77" customFormat="1" ht="11.25" customHeight="1" x14ac:dyDescent="0.2">
      <c r="A1150" s="184" t="s">
        <v>1833</v>
      </c>
      <c r="B1150" s="185">
        <v>0</v>
      </c>
      <c r="C1150" s="828">
        <v>91200</v>
      </c>
      <c r="D1150" s="284">
        <v>36582.091</v>
      </c>
      <c r="E1150" s="91">
        <v>30.409053200332501</v>
      </c>
      <c r="F1150" s="186">
        <v>31000</v>
      </c>
      <c r="G1150" s="186">
        <v>31000</v>
      </c>
      <c r="H1150" s="186">
        <v>6007</v>
      </c>
      <c r="I1150" s="187">
        <v>19.377419354838711</v>
      </c>
      <c r="J1150" s="186">
        <v>33843.159999999996</v>
      </c>
      <c r="K1150" s="186">
        <v>36090</v>
      </c>
      <c r="L1150" s="186">
        <v>5197.2330000000002</v>
      </c>
      <c r="M1150" s="186">
        <v>14.400756442227763</v>
      </c>
      <c r="N1150" s="188">
        <v>0</v>
      </c>
      <c r="O1150" s="189">
        <v>3806.0679999999998</v>
      </c>
      <c r="P1150" s="186">
        <v>4263.4549999999999</v>
      </c>
      <c r="Q1150" s="189">
        <v>27.954505430343978</v>
      </c>
      <c r="R1150" s="189">
        <v>33.145715116437117</v>
      </c>
      <c r="S1150" s="189">
        <v>37391.858</v>
      </c>
      <c r="T1150" s="188">
        <v>36735.398000000001</v>
      </c>
      <c r="U1150" s="187">
        <v>30.536490440565252</v>
      </c>
      <c r="V1150" s="189">
        <v>10294.375</v>
      </c>
      <c r="W1150" s="189">
        <v>457.387</v>
      </c>
      <c r="X1150" s="188">
        <v>25983.636000000002</v>
      </c>
      <c r="Y1150" s="188">
        <v>9256.7019999999993</v>
      </c>
      <c r="Z1150" s="186">
        <v>2105.7539999999999</v>
      </c>
      <c r="AA1150" s="186">
        <v>0</v>
      </c>
      <c r="AB1150" s="186">
        <v>87.422999999999988</v>
      </c>
      <c r="AC1150" s="186">
        <v>69</v>
      </c>
      <c r="AD1150" s="188">
        <v>338.28999999999905</v>
      </c>
      <c r="AE1150" s="189">
        <v>0</v>
      </c>
      <c r="AF1150" s="189">
        <v>0</v>
      </c>
      <c r="AG1150" s="189">
        <v>0</v>
      </c>
      <c r="AH1150" s="191">
        <v>1</v>
      </c>
      <c r="AI1150" s="186">
        <v>40076.457860000002</v>
      </c>
      <c r="AJ1150" s="192">
        <v>7501943465404</v>
      </c>
      <c r="AK1150" s="192" t="s">
        <v>262</v>
      </c>
      <c r="AL1150" s="226"/>
      <c r="AM1150" s="75">
        <v>91200</v>
      </c>
      <c r="AN1150" s="76"/>
      <c r="AO1150" s="188">
        <v>40228.097000000002</v>
      </c>
      <c r="AP1150" s="188">
        <v>30150.771999999997</v>
      </c>
      <c r="AQ1150" s="187">
        <v>75.376930000000002</v>
      </c>
      <c r="AR1150" s="188">
        <v>51345.20199999999</v>
      </c>
      <c r="AS1150" s="187">
        <v>96.459143340221658</v>
      </c>
      <c r="AT1150" s="188">
        <v>39188.317000000003</v>
      </c>
      <c r="AU1150" s="187">
        <v>76.064279891304352</v>
      </c>
      <c r="AV1150" s="188">
        <v>34652.430000000008</v>
      </c>
      <c r="AW1150" s="187">
        <v>108.35656660412761</v>
      </c>
      <c r="AX1150" s="188">
        <v>18937.842000000004</v>
      </c>
      <c r="AY1150" s="187">
        <v>64.789059185768068</v>
      </c>
      <c r="AZ1150" s="188">
        <v>71119.259000000005</v>
      </c>
      <c r="BA1150" s="187">
        <v>131.2163450184502</v>
      </c>
      <c r="BB1150" s="188">
        <v>72319.099000000002</v>
      </c>
      <c r="BC1150" s="187">
        <v>126.17390826456374</v>
      </c>
      <c r="BD1150" s="75"/>
      <c r="BE1150" s="75"/>
      <c r="BF1150" s="56"/>
      <c r="BI1150" s="194"/>
    </row>
    <row r="1151" spans="1:61" s="77" customFormat="1" ht="11.25" customHeight="1" x14ac:dyDescent="0.2">
      <c r="A1151" s="333" t="s">
        <v>1834</v>
      </c>
      <c r="B1151" s="334">
        <v>0</v>
      </c>
      <c r="C1151" s="829">
        <v>91206</v>
      </c>
      <c r="D1151" s="390">
        <v>1E-4</v>
      </c>
      <c r="E1151" s="336">
        <v>0</v>
      </c>
      <c r="F1151" s="338">
        <v>0</v>
      </c>
      <c r="G1151" s="338">
        <v>0</v>
      </c>
      <c r="H1151" s="338">
        <v>0</v>
      </c>
      <c r="I1151" s="339">
        <v>0</v>
      </c>
      <c r="J1151" s="338">
        <v>0</v>
      </c>
      <c r="K1151" s="338">
        <v>0</v>
      </c>
      <c r="L1151" s="338">
        <v>0</v>
      </c>
      <c r="M1151" s="338">
        <v>0</v>
      </c>
      <c r="N1151" s="337">
        <v>0</v>
      </c>
      <c r="O1151" s="340">
        <v>0</v>
      </c>
      <c r="P1151" s="338">
        <v>0</v>
      </c>
      <c r="Q1151" s="340">
        <v>0</v>
      </c>
      <c r="R1151" s="340">
        <v>0</v>
      </c>
      <c r="S1151" s="340">
        <v>1E-4</v>
      </c>
      <c r="T1151" s="337">
        <v>0</v>
      </c>
      <c r="U1151" s="339">
        <v>0</v>
      </c>
      <c r="V1151" s="340">
        <v>0</v>
      </c>
      <c r="W1151" s="340">
        <v>0</v>
      </c>
      <c r="X1151" s="337">
        <v>0</v>
      </c>
      <c r="Y1151" s="337">
        <v>0</v>
      </c>
      <c r="Z1151" s="338">
        <v>0</v>
      </c>
      <c r="AA1151" s="338">
        <v>0</v>
      </c>
      <c r="AB1151" s="338">
        <v>0</v>
      </c>
      <c r="AC1151" s="338">
        <v>0</v>
      </c>
      <c r="AD1151" s="337">
        <v>0</v>
      </c>
      <c r="AE1151" s="340">
        <v>0</v>
      </c>
      <c r="AF1151" s="340">
        <v>0</v>
      </c>
      <c r="AG1151" s="340">
        <v>0</v>
      </c>
      <c r="AH1151" s="341">
        <v>0</v>
      </c>
      <c r="AI1151" s="186">
        <v>0</v>
      </c>
      <c r="AJ1151" s="192">
        <v>7501943465404</v>
      </c>
      <c r="AK1151" s="192">
        <v>91082</v>
      </c>
      <c r="AL1151" s="226"/>
      <c r="AM1151" s="75">
        <v>91206</v>
      </c>
      <c r="AN1151" s="76"/>
      <c r="AO1151" s="188">
        <v>0</v>
      </c>
      <c r="AP1151" s="188">
        <v>0</v>
      </c>
      <c r="AQ1151" s="187">
        <v>0</v>
      </c>
      <c r="AR1151" s="188">
        <v>0</v>
      </c>
      <c r="AS1151" s="187">
        <v>0</v>
      </c>
      <c r="AT1151" s="188">
        <v>0</v>
      </c>
      <c r="AU1151" s="187">
        <v>0</v>
      </c>
      <c r="AV1151" s="188">
        <v>0</v>
      </c>
      <c r="AW1151" s="187">
        <v>0</v>
      </c>
      <c r="AX1151" s="188">
        <v>0</v>
      </c>
      <c r="AY1151" s="187">
        <v>0</v>
      </c>
      <c r="AZ1151" s="188">
        <v>0</v>
      </c>
      <c r="BA1151" s="187">
        <v>0</v>
      </c>
      <c r="BB1151" s="188">
        <v>0</v>
      </c>
      <c r="BC1151" s="187">
        <v>0</v>
      </c>
      <c r="BD1151" s="75"/>
      <c r="BE1151" s="75"/>
      <c r="BF1151" s="56"/>
      <c r="BI1151" s="194"/>
    </row>
    <row r="1152" spans="1:61" s="77" customFormat="1" ht="11.25" customHeight="1" x14ac:dyDescent="0.2">
      <c r="A1152" s="184" t="s">
        <v>1835</v>
      </c>
      <c r="B1152" s="54">
        <v>0</v>
      </c>
      <c r="C1152" s="904" t="s">
        <v>1836</v>
      </c>
      <c r="D1152" s="284">
        <v>318.58699999999999</v>
      </c>
      <c r="E1152" s="91">
        <v>0</v>
      </c>
      <c r="F1152" s="186">
        <v>0</v>
      </c>
      <c r="G1152" s="186">
        <v>0</v>
      </c>
      <c r="H1152" s="186">
        <v>0</v>
      </c>
      <c r="I1152" s="187">
        <v>0</v>
      </c>
      <c r="J1152" s="186">
        <v>0</v>
      </c>
      <c r="K1152" s="186">
        <v>0</v>
      </c>
      <c r="L1152" s="186">
        <v>0</v>
      </c>
      <c r="M1152" s="186">
        <v>0</v>
      </c>
      <c r="N1152" s="188">
        <v>0</v>
      </c>
      <c r="O1152" s="189">
        <v>0</v>
      </c>
      <c r="P1152" s="186">
        <v>0</v>
      </c>
      <c r="Q1152" s="189">
        <v>0</v>
      </c>
      <c r="R1152" s="189">
        <v>0</v>
      </c>
      <c r="S1152" s="189">
        <v>318.58699999999999</v>
      </c>
      <c r="T1152" s="188">
        <v>318.58699999999999</v>
      </c>
      <c r="U1152" s="187">
        <v>0</v>
      </c>
      <c r="V1152" s="189">
        <v>0</v>
      </c>
      <c r="W1152" s="189">
        <v>0</v>
      </c>
      <c r="X1152" s="188">
        <v>318.58699999999999</v>
      </c>
      <c r="Y1152" s="188">
        <v>0</v>
      </c>
      <c r="Z1152" s="186">
        <v>0</v>
      </c>
      <c r="AA1152" s="186">
        <v>0</v>
      </c>
      <c r="AB1152" s="186">
        <v>0</v>
      </c>
      <c r="AC1152" s="186">
        <v>0</v>
      </c>
      <c r="AD1152" s="188">
        <v>0</v>
      </c>
      <c r="AE1152" s="189">
        <v>0</v>
      </c>
      <c r="AF1152" s="189">
        <v>0</v>
      </c>
      <c r="AG1152" s="189">
        <v>0</v>
      </c>
      <c r="AH1152" s="191">
        <v>1</v>
      </c>
      <c r="AI1152" s="186">
        <v>0</v>
      </c>
      <c r="AJ1152" s="192">
        <v>7501943492486</v>
      </c>
      <c r="AK1152" s="192" t="s">
        <v>262</v>
      </c>
      <c r="AL1152" s="226"/>
      <c r="AM1152" s="75">
        <v>604</v>
      </c>
      <c r="AN1152" s="76"/>
      <c r="AO1152" s="188">
        <v>0</v>
      </c>
      <c r="AP1152" s="188">
        <v>0</v>
      </c>
      <c r="AQ1152" s="187">
        <v>0</v>
      </c>
      <c r="AR1152" s="188">
        <v>0</v>
      </c>
      <c r="AS1152" s="187">
        <v>0</v>
      </c>
      <c r="AT1152" s="188">
        <v>0</v>
      </c>
      <c r="AU1152" s="187">
        <v>0</v>
      </c>
      <c r="AV1152" s="188">
        <v>0</v>
      </c>
      <c r="AW1152" s="187">
        <v>0</v>
      </c>
      <c r="AX1152" s="188">
        <v>0</v>
      </c>
      <c r="AY1152" s="187">
        <v>0</v>
      </c>
      <c r="AZ1152" s="188">
        <v>0</v>
      </c>
      <c r="BA1152" s="187">
        <v>0</v>
      </c>
      <c r="BB1152" s="188">
        <v>0</v>
      </c>
      <c r="BC1152" s="187">
        <v>0</v>
      </c>
      <c r="BD1152" s="75"/>
      <c r="BE1152" s="75"/>
      <c r="BF1152" s="56"/>
      <c r="BI1152" s="194"/>
    </row>
    <row r="1153" spans="1:61" s="77" customFormat="1" ht="11.25" customHeight="1" x14ac:dyDescent="0.2">
      <c r="A1153" s="184" t="s">
        <v>5057</v>
      </c>
      <c r="B1153" s="185">
        <v>0</v>
      </c>
      <c r="C1153" s="898" t="s">
        <v>5058</v>
      </c>
      <c r="D1153" s="284">
        <v>2687.328</v>
      </c>
      <c r="E1153" s="91">
        <v>0</v>
      </c>
      <c r="F1153" s="186">
        <v>0</v>
      </c>
      <c r="G1153" s="186">
        <v>0</v>
      </c>
      <c r="H1153" s="186">
        <v>0</v>
      </c>
      <c r="I1153" s="187">
        <v>0</v>
      </c>
      <c r="J1153" s="186">
        <v>0</v>
      </c>
      <c r="K1153" s="186">
        <v>0</v>
      </c>
      <c r="L1153" s="186">
        <v>0</v>
      </c>
      <c r="M1153" s="186">
        <v>0</v>
      </c>
      <c r="N1153" s="188">
        <v>0</v>
      </c>
      <c r="O1153" s="189">
        <v>0</v>
      </c>
      <c r="P1153" s="186">
        <v>0</v>
      </c>
      <c r="Q1153" s="189">
        <v>0</v>
      </c>
      <c r="R1153" s="189">
        <v>0</v>
      </c>
      <c r="S1153" s="189">
        <v>2687.328</v>
      </c>
      <c r="T1153" s="188">
        <v>2687.328</v>
      </c>
      <c r="U1153" s="187">
        <v>0</v>
      </c>
      <c r="V1153" s="189">
        <v>0</v>
      </c>
      <c r="W1153" s="189">
        <v>0</v>
      </c>
      <c r="X1153" s="188">
        <v>2687.328</v>
      </c>
      <c r="Y1153" s="188">
        <v>1708.9059999999999</v>
      </c>
      <c r="Z1153" s="186">
        <v>0</v>
      </c>
      <c r="AA1153" s="186">
        <v>0</v>
      </c>
      <c r="AB1153" s="186">
        <v>0</v>
      </c>
      <c r="AC1153" s="186">
        <v>0</v>
      </c>
      <c r="AD1153" s="188">
        <v>119.97</v>
      </c>
      <c r="AE1153" s="189">
        <v>0</v>
      </c>
      <c r="AF1153" s="189">
        <v>0</v>
      </c>
      <c r="AG1153" s="189">
        <v>0</v>
      </c>
      <c r="AH1153" s="191">
        <v>1</v>
      </c>
      <c r="AI1153" s="186">
        <v>0</v>
      </c>
      <c r="AJ1153" s="192">
        <v>7501943492486</v>
      </c>
      <c r="AK1153" s="192" t="s">
        <v>262</v>
      </c>
      <c r="AL1153" s="226"/>
      <c r="AM1153" s="75">
        <v>612</v>
      </c>
      <c r="AN1153" s="76"/>
      <c r="AO1153" s="188">
        <v>2399.844333333333</v>
      </c>
      <c r="AP1153" s="188">
        <v>7199.5329999999994</v>
      </c>
      <c r="AQ1153" s="187">
        <v>74.995135416666656</v>
      </c>
      <c r="AR1153" s="188">
        <v>0</v>
      </c>
      <c r="AS1153" s="187">
        <v>0</v>
      </c>
      <c r="AT1153" s="188">
        <v>0</v>
      </c>
      <c r="AU1153" s="187">
        <v>0</v>
      </c>
      <c r="AV1153" s="188">
        <v>0</v>
      </c>
      <c r="AW1153" s="187">
        <v>0</v>
      </c>
      <c r="AX1153" s="188">
        <v>0</v>
      </c>
      <c r="AY1153" s="187">
        <v>0</v>
      </c>
      <c r="AZ1153" s="188">
        <v>0</v>
      </c>
      <c r="BA1153" s="187">
        <v>0</v>
      </c>
      <c r="BB1153" s="188">
        <v>0</v>
      </c>
      <c r="BC1153" s="187">
        <v>0</v>
      </c>
      <c r="BD1153" s="75"/>
      <c r="BE1153" s="75"/>
      <c r="BF1153" s="56"/>
      <c r="BI1153" s="194"/>
    </row>
    <row r="1154" spans="1:61" s="77" customFormat="1" ht="11.25" customHeight="1" x14ac:dyDescent="0.2">
      <c r="A1154" s="333" t="s">
        <v>1837</v>
      </c>
      <c r="B1154" s="334">
        <v>0</v>
      </c>
      <c r="C1154" s="850">
        <v>91101</v>
      </c>
      <c r="D1154" s="390">
        <v>9429.2530000000006</v>
      </c>
      <c r="E1154" s="336">
        <v>25.484467567567567</v>
      </c>
      <c r="F1154" s="338">
        <v>7000</v>
      </c>
      <c r="G1154" s="338">
        <v>7000</v>
      </c>
      <c r="H1154" s="338">
        <v>1471.317</v>
      </c>
      <c r="I1154" s="339">
        <v>21.018814285714285</v>
      </c>
      <c r="J1154" s="338">
        <v>11100</v>
      </c>
      <c r="K1154" s="338">
        <v>11100</v>
      </c>
      <c r="L1154" s="338">
        <v>2169.7160000000003</v>
      </c>
      <c r="M1154" s="338">
        <v>19.546990990990995</v>
      </c>
      <c r="N1154" s="337">
        <v>0</v>
      </c>
      <c r="O1154" s="340">
        <v>0</v>
      </c>
      <c r="P1154" s="338">
        <v>110.91200000000001</v>
      </c>
      <c r="Q1154" s="340">
        <v>20.546198198198198</v>
      </c>
      <c r="R1154" s="340">
        <v>23.5969027027027</v>
      </c>
      <c r="S1154" s="340">
        <v>8730.8539999999994</v>
      </c>
      <c r="T1154" s="337">
        <v>8722.1890000000003</v>
      </c>
      <c r="U1154" s="339">
        <v>23.573483783783786</v>
      </c>
      <c r="V1154" s="340">
        <v>0</v>
      </c>
      <c r="W1154" s="340">
        <v>110.91200000000001</v>
      </c>
      <c r="X1154" s="337">
        <v>8611.277</v>
      </c>
      <c r="Y1154" s="337">
        <v>3509.3249999999998</v>
      </c>
      <c r="Z1154" s="338">
        <v>1223.498</v>
      </c>
      <c r="AA1154" s="338">
        <v>0</v>
      </c>
      <c r="AB1154" s="338">
        <v>0</v>
      </c>
      <c r="AC1154" s="338">
        <v>0</v>
      </c>
      <c r="AD1154" s="337">
        <v>0</v>
      </c>
      <c r="AE1154" s="340">
        <v>0</v>
      </c>
      <c r="AF1154" s="340">
        <v>0</v>
      </c>
      <c r="AG1154" s="340">
        <v>0</v>
      </c>
      <c r="AH1154" s="341">
        <v>1</v>
      </c>
      <c r="AI1154" s="186">
        <v>15800</v>
      </c>
      <c r="AJ1154" s="192">
        <v>7506425606184</v>
      </c>
      <c r="AK1154" s="192" t="s">
        <v>262</v>
      </c>
      <c r="AL1154" s="226"/>
      <c r="AM1154" s="75">
        <v>91101</v>
      </c>
      <c r="AN1154" s="76"/>
      <c r="AO1154" s="188">
        <v>10125.343000000001</v>
      </c>
      <c r="AP1154" s="188">
        <v>9238.6290000000008</v>
      </c>
      <c r="AQ1154" s="187">
        <v>65.522191489361703</v>
      </c>
      <c r="AR1154" s="188">
        <v>10229.899000000001</v>
      </c>
      <c r="AS1154" s="187">
        <v>92.999081818181821</v>
      </c>
      <c r="AT1154" s="188">
        <v>10907.501</v>
      </c>
      <c r="AU1154" s="187">
        <v>90.895841666666669</v>
      </c>
      <c r="AV1154" s="188">
        <v>11148.391</v>
      </c>
      <c r="AW1154" s="187">
        <v>74.322606666666672</v>
      </c>
      <c r="AX1154" s="188">
        <v>13408.232</v>
      </c>
      <c r="AY1154" s="187">
        <v>121.89301818181819</v>
      </c>
      <c r="AZ1154" s="188">
        <v>12425.609</v>
      </c>
      <c r="BA1154" s="187">
        <v>112.96008181818182</v>
      </c>
      <c r="BB1154" s="188">
        <v>8716.9920000000002</v>
      </c>
      <c r="BC1154" s="187">
        <v>79.245381818181812</v>
      </c>
      <c r="BD1154" s="75"/>
      <c r="BE1154" s="75"/>
      <c r="BF1154" s="56"/>
      <c r="BI1154" s="194"/>
    </row>
    <row r="1155" spans="1:61" s="77" customFormat="1" ht="11.25" customHeight="1" x14ac:dyDescent="0.2">
      <c r="A1155" s="184" t="s">
        <v>1838</v>
      </c>
      <c r="B1155" s="185">
        <v>0</v>
      </c>
      <c r="C1155" s="858">
        <v>91088</v>
      </c>
      <c r="D1155" s="284">
        <v>1E-4</v>
      </c>
      <c r="E1155" s="91">
        <v>0</v>
      </c>
      <c r="F1155" s="186">
        <v>0</v>
      </c>
      <c r="G1155" s="186">
        <v>0</v>
      </c>
      <c r="H1155" s="186">
        <v>0</v>
      </c>
      <c r="I1155" s="187">
        <v>0</v>
      </c>
      <c r="J1155" s="186">
        <v>0</v>
      </c>
      <c r="K1155" s="186">
        <v>0</v>
      </c>
      <c r="L1155" s="186">
        <v>0</v>
      </c>
      <c r="M1155" s="186">
        <v>0</v>
      </c>
      <c r="N1155" s="188">
        <v>0</v>
      </c>
      <c r="O1155" s="189">
        <v>0</v>
      </c>
      <c r="P1155" s="186">
        <v>0</v>
      </c>
      <c r="Q1155" s="189">
        <v>0</v>
      </c>
      <c r="R1155" s="189">
        <v>0</v>
      </c>
      <c r="S1155" s="189">
        <v>1E-4</v>
      </c>
      <c r="T1155" s="188">
        <v>0</v>
      </c>
      <c r="U1155" s="187">
        <v>0</v>
      </c>
      <c r="V1155" s="189">
        <v>0</v>
      </c>
      <c r="W1155" s="189">
        <v>0</v>
      </c>
      <c r="X1155" s="188">
        <v>0</v>
      </c>
      <c r="Y1155" s="188">
        <v>0</v>
      </c>
      <c r="Z1155" s="186">
        <v>0</v>
      </c>
      <c r="AA1155" s="186">
        <v>0</v>
      </c>
      <c r="AB1155" s="186">
        <v>0</v>
      </c>
      <c r="AC1155" s="186">
        <v>0</v>
      </c>
      <c r="AD1155" s="188">
        <v>0</v>
      </c>
      <c r="AE1155" s="189">
        <v>0</v>
      </c>
      <c r="AF1155" s="189">
        <v>0</v>
      </c>
      <c r="AG1155" s="189">
        <v>0</v>
      </c>
      <c r="AH1155" s="191">
        <v>0</v>
      </c>
      <c r="AI1155" s="186">
        <v>0</v>
      </c>
      <c r="AJ1155" s="192">
        <v>7501943489646</v>
      </c>
      <c r="AK1155" s="192">
        <v>91097</v>
      </c>
      <c r="AL1155" s="226"/>
      <c r="AM1155" s="75">
        <v>91088</v>
      </c>
      <c r="AN1155" s="76"/>
      <c r="AO1155" s="188">
        <v>0</v>
      </c>
      <c r="AP1155" s="188">
        <v>0</v>
      </c>
      <c r="AQ1155" s="187">
        <v>0</v>
      </c>
      <c r="AR1155" s="188">
        <v>0</v>
      </c>
      <c r="AS1155" s="187">
        <v>0</v>
      </c>
      <c r="AT1155" s="188">
        <v>0</v>
      </c>
      <c r="AU1155" s="187">
        <v>0</v>
      </c>
      <c r="AV1155" s="188">
        <v>0</v>
      </c>
      <c r="AW1155" s="187">
        <v>0</v>
      </c>
      <c r="AX1155" s="188">
        <v>0</v>
      </c>
      <c r="AY1155" s="187">
        <v>0</v>
      </c>
      <c r="AZ1155" s="188">
        <v>0</v>
      </c>
      <c r="BA1155" s="187">
        <v>0</v>
      </c>
      <c r="BB1155" s="188">
        <v>0</v>
      </c>
      <c r="BC1155" s="187">
        <v>0</v>
      </c>
      <c r="BD1155" s="75"/>
      <c r="BE1155" s="75"/>
      <c r="BF1155" s="56"/>
      <c r="BI1155" s="194"/>
    </row>
    <row r="1156" spans="1:61" s="77" customFormat="1" ht="11.25" customHeight="1" x14ac:dyDescent="0.2">
      <c r="A1156" s="184" t="s">
        <v>1839</v>
      </c>
      <c r="B1156" s="185">
        <v>0</v>
      </c>
      <c r="C1156" s="828">
        <v>91110</v>
      </c>
      <c r="D1156" s="284">
        <v>1E-4</v>
      </c>
      <c r="E1156" s="91">
        <v>0</v>
      </c>
      <c r="F1156" s="186">
        <v>0</v>
      </c>
      <c r="G1156" s="186">
        <v>0</v>
      </c>
      <c r="H1156" s="186">
        <v>0</v>
      </c>
      <c r="I1156" s="187">
        <v>0</v>
      </c>
      <c r="J1156" s="186">
        <v>0</v>
      </c>
      <c r="K1156" s="186">
        <v>0</v>
      </c>
      <c r="L1156" s="186">
        <v>0</v>
      </c>
      <c r="M1156" s="186">
        <v>0</v>
      </c>
      <c r="N1156" s="188">
        <v>0</v>
      </c>
      <c r="O1156" s="189">
        <v>0</v>
      </c>
      <c r="P1156" s="186">
        <v>0</v>
      </c>
      <c r="Q1156" s="189">
        <v>0</v>
      </c>
      <c r="R1156" s="189">
        <v>0</v>
      </c>
      <c r="S1156" s="189">
        <v>1E-4</v>
      </c>
      <c r="T1156" s="188">
        <v>0</v>
      </c>
      <c r="U1156" s="187">
        <v>0</v>
      </c>
      <c r="V1156" s="189">
        <v>0</v>
      </c>
      <c r="W1156" s="189">
        <v>0</v>
      </c>
      <c r="X1156" s="188">
        <v>0</v>
      </c>
      <c r="Y1156" s="188">
        <v>0</v>
      </c>
      <c r="Z1156" s="186">
        <v>0</v>
      </c>
      <c r="AA1156" s="186">
        <v>0</v>
      </c>
      <c r="AB1156" s="186">
        <v>0</v>
      </c>
      <c r="AC1156" s="186">
        <v>0</v>
      </c>
      <c r="AD1156" s="188">
        <v>0</v>
      </c>
      <c r="AE1156" s="189">
        <v>0</v>
      </c>
      <c r="AF1156" s="189">
        <v>0</v>
      </c>
      <c r="AG1156" s="189">
        <v>0</v>
      </c>
      <c r="AH1156" s="191">
        <v>0</v>
      </c>
      <c r="AI1156" s="186">
        <v>0</v>
      </c>
      <c r="AJ1156" s="192">
        <v>7506425621347</v>
      </c>
      <c r="AK1156" s="192" t="s">
        <v>262</v>
      </c>
      <c r="AL1156" s="226"/>
      <c r="AM1156" s="75">
        <v>91110</v>
      </c>
      <c r="AN1156" s="76"/>
      <c r="AO1156" s="188">
        <v>0</v>
      </c>
      <c r="AP1156" s="188">
        <v>0</v>
      </c>
      <c r="AQ1156" s="187">
        <v>0</v>
      </c>
      <c r="AR1156" s="188">
        <v>0</v>
      </c>
      <c r="AS1156" s="187">
        <v>0</v>
      </c>
      <c r="AT1156" s="188">
        <v>0</v>
      </c>
      <c r="AU1156" s="187">
        <v>0</v>
      </c>
      <c r="AV1156" s="188">
        <v>0</v>
      </c>
      <c r="AW1156" s="187">
        <v>0</v>
      </c>
      <c r="AX1156" s="188">
        <v>0</v>
      </c>
      <c r="AY1156" s="187">
        <v>0</v>
      </c>
      <c r="AZ1156" s="188">
        <v>0</v>
      </c>
      <c r="BA1156" s="187">
        <v>0</v>
      </c>
      <c r="BB1156" s="188">
        <v>0</v>
      </c>
      <c r="BC1156" s="187">
        <v>0</v>
      </c>
      <c r="BD1156" s="75"/>
      <c r="BE1156" s="75"/>
      <c r="BF1156" s="56"/>
      <c r="BI1156" s="194"/>
    </row>
    <row r="1157" spans="1:61" s="77" customFormat="1" ht="11.25" customHeight="1" x14ac:dyDescent="0.2">
      <c r="A1157" s="184" t="s">
        <v>1840</v>
      </c>
      <c r="B1157" s="185">
        <v>0</v>
      </c>
      <c r="C1157" s="828">
        <v>91097</v>
      </c>
      <c r="D1157" s="284">
        <v>12003.664999999999</v>
      </c>
      <c r="E1157" s="91">
        <v>6.9385346820809239</v>
      </c>
      <c r="F1157" s="186">
        <v>67900</v>
      </c>
      <c r="G1157" s="186">
        <v>67900</v>
      </c>
      <c r="H1157" s="186">
        <v>20117.628000000001</v>
      </c>
      <c r="I1157" s="187">
        <v>29.628318114874819</v>
      </c>
      <c r="J1157" s="186">
        <v>47000</v>
      </c>
      <c r="K1157" s="186">
        <v>51900</v>
      </c>
      <c r="L1157" s="186">
        <v>8915.1039999999994</v>
      </c>
      <c r="M1157" s="186">
        <v>17.177464354527938</v>
      </c>
      <c r="N1157" s="188">
        <v>213.28</v>
      </c>
      <c r="O1157" s="189">
        <v>705.15700000000004</v>
      </c>
      <c r="P1157" s="186">
        <v>1131.7170000000001</v>
      </c>
      <c r="Q1157" s="189">
        <v>21.376214893617021</v>
      </c>
      <c r="R1157" s="189">
        <v>14.812461063829787</v>
      </c>
      <c r="S1157" s="189">
        <v>23206.188999999998</v>
      </c>
      <c r="T1157" s="188">
        <v>21217.361000000001</v>
      </c>
      <c r="U1157" s="187">
        <v>12.264370520231214</v>
      </c>
      <c r="V1157" s="189">
        <v>1620.9280000000001</v>
      </c>
      <c r="W1157" s="189">
        <v>213.28</v>
      </c>
      <c r="X1157" s="188">
        <v>19383.153000000002</v>
      </c>
      <c r="Y1157" s="188">
        <v>6497.0419999999995</v>
      </c>
      <c r="Z1157" s="186">
        <v>8243.2720000000008</v>
      </c>
      <c r="AA1157" s="186">
        <v>213.28</v>
      </c>
      <c r="AB1157" s="186">
        <v>0</v>
      </c>
      <c r="AC1157" s="186">
        <v>0</v>
      </c>
      <c r="AD1157" s="188">
        <v>0</v>
      </c>
      <c r="AE1157" s="189">
        <v>373.23499999999996</v>
      </c>
      <c r="AF1157" s="189">
        <v>373.23499999999996</v>
      </c>
      <c r="AG1157" s="189">
        <v>18.661000000000001</v>
      </c>
      <c r="AH1157" s="191">
        <v>2</v>
      </c>
      <c r="AI1157" s="186">
        <v>55000</v>
      </c>
      <c r="AJ1157" s="192">
        <v>7501943489646</v>
      </c>
      <c r="AK1157" s="192" t="s">
        <v>262</v>
      </c>
      <c r="AL1157" s="226"/>
      <c r="AM1157" s="75">
        <v>91097</v>
      </c>
      <c r="AN1157" s="76"/>
      <c r="AO1157" s="188">
        <v>68593.949000000008</v>
      </c>
      <c r="AP1157" s="188">
        <v>75361.133000000002</v>
      </c>
      <c r="AQ1157" s="187">
        <v>83.734592222222233</v>
      </c>
      <c r="AR1157" s="188">
        <v>76439.56</v>
      </c>
      <c r="AS1157" s="187">
        <v>105.43387586206896</v>
      </c>
      <c r="AT1157" s="188">
        <v>53981.15400000001</v>
      </c>
      <c r="AU1157" s="187">
        <v>83.047929230769242</v>
      </c>
      <c r="AV1157" s="188">
        <v>43241.191999999995</v>
      </c>
      <c r="AW1157" s="187">
        <v>86.482383999999996</v>
      </c>
      <c r="AX1157" s="188">
        <v>47460.111999999994</v>
      </c>
      <c r="AY1157" s="187">
        <v>143.8185212121212</v>
      </c>
      <c r="AZ1157" s="188">
        <v>26438.734</v>
      </c>
      <c r="BA1157" s="187">
        <v>44.064556666666668</v>
      </c>
      <c r="BB1157" s="188">
        <v>45629.922000000006</v>
      </c>
      <c r="BC1157" s="187">
        <v>95.062337500000012</v>
      </c>
      <c r="BD1157" s="75"/>
      <c r="BE1157" s="75"/>
      <c r="BF1157" s="56"/>
      <c r="BI1157" s="194"/>
    </row>
    <row r="1158" spans="1:61" s="77" customFormat="1" ht="11.25" customHeight="1" x14ac:dyDescent="0.2">
      <c r="A1158" s="184" t="s">
        <v>1841</v>
      </c>
      <c r="B1158" s="185">
        <v>0</v>
      </c>
      <c r="C1158" s="828">
        <v>91113</v>
      </c>
      <c r="D1158" s="284">
        <v>2222.1109999999999</v>
      </c>
      <c r="E1158" s="91">
        <v>0</v>
      </c>
      <c r="F1158" s="186">
        <v>0</v>
      </c>
      <c r="G1158" s="186">
        <v>0</v>
      </c>
      <c r="H1158" s="186">
        <v>0</v>
      </c>
      <c r="I1158" s="187">
        <v>0</v>
      </c>
      <c r="J1158" s="186">
        <v>0</v>
      </c>
      <c r="K1158" s="186">
        <v>0</v>
      </c>
      <c r="L1158" s="186">
        <v>0</v>
      </c>
      <c r="M1158" s="186">
        <v>0</v>
      </c>
      <c r="N1158" s="188">
        <v>0</v>
      </c>
      <c r="O1158" s="189">
        <v>0</v>
      </c>
      <c r="P1158" s="186">
        <v>0</v>
      </c>
      <c r="Q1158" s="189">
        <v>0</v>
      </c>
      <c r="R1158" s="189">
        <v>0</v>
      </c>
      <c r="S1158" s="189">
        <v>2222.1109999999999</v>
      </c>
      <c r="T1158" s="188">
        <v>2222.1109999999999</v>
      </c>
      <c r="U1158" s="187">
        <v>0</v>
      </c>
      <c r="V1158" s="189">
        <v>0</v>
      </c>
      <c r="W1158" s="189">
        <v>0</v>
      </c>
      <c r="X1158" s="188">
        <v>2222.1109999999999</v>
      </c>
      <c r="Y1158" s="188">
        <v>0</v>
      </c>
      <c r="Z1158" s="186">
        <v>0</v>
      </c>
      <c r="AA1158" s="186">
        <v>0</v>
      </c>
      <c r="AB1158" s="186">
        <v>0</v>
      </c>
      <c r="AC1158" s="186">
        <v>0</v>
      </c>
      <c r="AD1158" s="188">
        <v>0</v>
      </c>
      <c r="AE1158" s="189">
        <v>0</v>
      </c>
      <c r="AF1158" s="189">
        <v>0</v>
      </c>
      <c r="AG1158" s="189">
        <v>0</v>
      </c>
      <c r="AH1158" s="191">
        <v>0</v>
      </c>
      <c r="AI1158" s="186">
        <v>0</v>
      </c>
      <c r="AJ1158" s="192">
        <v>7501943489646</v>
      </c>
      <c r="AK1158" s="192" t="s">
        <v>262</v>
      </c>
      <c r="AL1158" s="226"/>
      <c r="AM1158" s="75">
        <v>91113</v>
      </c>
      <c r="AN1158" s="76"/>
      <c r="AO1158" s="188">
        <v>0</v>
      </c>
      <c r="AP1158" s="188">
        <v>0</v>
      </c>
      <c r="AQ1158" s="187">
        <v>0</v>
      </c>
      <c r="AR1158" s="188">
        <v>0</v>
      </c>
      <c r="AS1158" s="187">
        <v>0</v>
      </c>
      <c r="AT1158" s="188">
        <v>0</v>
      </c>
      <c r="AU1158" s="187">
        <v>0</v>
      </c>
      <c r="AV1158" s="188">
        <v>0</v>
      </c>
      <c r="AW1158" s="187">
        <v>0</v>
      </c>
      <c r="AX1158" s="188">
        <v>-468.43</v>
      </c>
      <c r="AY1158" s="187">
        <v>0</v>
      </c>
      <c r="AZ1158" s="188">
        <v>2952.2560000000003</v>
      </c>
      <c r="BA1158" s="187">
        <v>0</v>
      </c>
      <c r="BB1158" s="188">
        <v>22431.151999999998</v>
      </c>
      <c r="BC1158" s="187">
        <v>84.966484848484853</v>
      </c>
      <c r="BD1158" s="75"/>
      <c r="BE1158" s="75"/>
      <c r="BF1158" s="56"/>
      <c r="BI1158" s="194"/>
    </row>
    <row r="1159" spans="1:61" s="77" customFormat="1" ht="11.25" customHeight="1" x14ac:dyDescent="0.2">
      <c r="A1159" s="306" t="s">
        <v>1842</v>
      </c>
      <c r="B1159" s="185">
        <v>0</v>
      </c>
      <c r="C1159" s="850">
        <v>91207</v>
      </c>
      <c r="D1159" s="284">
        <v>1E-4</v>
      </c>
      <c r="E1159" s="91">
        <v>0</v>
      </c>
      <c r="F1159" s="186">
        <v>0</v>
      </c>
      <c r="G1159" s="186">
        <v>0</v>
      </c>
      <c r="H1159" s="186">
        <v>0</v>
      </c>
      <c r="I1159" s="187">
        <v>0</v>
      </c>
      <c r="J1159" s="186">
        <v>0</v>
      </c>
      <c r="K1159" s="186">
        <v>0</v>
      </c>
      <c r="L1159" s="186">
        <v>0</v>
      </c>
      <c r="M1159" s="186">
        <v>0</v>
      </c>
      <c r="N1159" s="188">
        <v>79.98</v>
      </c>
      <c r="O1159" s="189">
        <v>0</v>
      </c>
      <c r="P1159" s="186">
        <v>79.98</v>
      </c>
      <c r="Q1159" s="189">
        <v>0</v>
      </c>
      <c r="R1159" s="189">
        <v>0</v>
      </c>
      <c r="S1159" s="189">
        <v>1E-4</v>
      </c>
      <c r="T1159" s="188">
        <v>0</v>
      </c>
      <c r="U1159" s="187">
        <v>0</v>
      </c>
      <c r="V1159" s="189">
        <v>0</v>
      </c>
      <c r="W1159" s="189">
        <v>0</v>
      </c>
      <c r="X1159" s="188">
        <v>0</v>
      </c>
      <c r="Y1159" s="188">
        <v>0</v>
      </c>
      <c r="Z1159" s="186">
        <v>0</v>
      </c>
      <c r="AA1159" s="186">
        <v>0</v>
      </c>
      <c r="AB1159" s="186">
        <v>0</v>
      </c>
      <c r="AC1159" s="186">
        <v>0</v>
      </c>
      <c r="AD1159" s="188">
        <v>0</v>
      </c>
      <c r="AE1159" s="189">
        <v>0</v>
      </c>
      <c r="AF1159" s="189">
        <v>0</v>
      </c>
      <c r="AG1159" s="189">
        <v>0</v>
      </c>
      <c r="AH1159" s="191">
        <v>0</v>
      </c>
      <c r="AI1159" s="186">
        <v>0</v>
      </c>
      <c r="AJ1159" s="192">
        <v>7501943489646</v>
      </c>
      <c r="AK1159" s="192">
        <v>91088</v>
      </c>
      <c r="AL1159" s="226"/>
      <c r="AM1159" s="75">
        <v>91207</v>
      </c>
      <c r="AN1159" s="76"/>
      <c r="AO1159" s="188">
        <v>0</v>
      </c>
      <c r="AP1159" s="188">
        <v>0</v>
      </c>
      <c r="AQ1159" s="187">
        <v>0</v>
      </c>
      <c r="AR1159" s="188">
        <v>0</v>
      </c>
      <c r="AS1159" s="187">
        <v>0</v>
      </c>
      <c r="AT1159" s="188">
        <v>0</v>
      </c>
      <c r="AU1159" s="187">
        <v>0</v>
      </c>
      <c r="AV1159" s="188">
        <v>0</v>
      </c>
      <c r="AW1159" s="187">
        <v>0</v>
      </c>
      <c r="AX1159" s="188">
        <v>0</v>
      </c>
      <c r="AY1159" s="187">
        <v>0</v>
      </c>
      <c r="AZ1159" s="188">
        <v>0</v>
      </c>
      <c r="BA1159" s="187">
        <v>0</v>
      </c>
      <c r="BB1159" s="188">
        <v>0</v>
      </c>
      <c r="BC1159" s="187">
        <v>0</v>
      </c>
      <c r="BD1159" s="75"/>
      <c r="BE1159" s="75"/>
      <c r="BF1159" s="56"/>
      <c r="BI1159" s="194"/>
    </row>
    <row r="1160" spans="1:61" ht="11.25" customHeight="1" x14ac:dyDescent="0.3">
      <c r="A1160" s="149" t="s">
        <v>100</v>
      </c>
      <c r="B1160" s="169">
        <v>0</v>
      </c>
      <c r="C1160" s="871"/>
      <c r="D1160" s="379">
        <v>63635.503499999984</v>
      </c>
      <c r="E1160" s="220">
        <v>19.26597138964577</v>
      </c>
      <c r="F1160" s="221">
        <v>105900</v>
      </c>
      <c r="G1160" s="221">
        <v>105900</v>
      </c>
      <c r="H1160" s="221">
        <v>27595.945</v>
      </c>
      <c r="I1160" s="222">
        <v>26.058493862134092</v>
      </c>
      <c r="J1160" s="223">
        <v>91943.16</v>
      </c>
      <c r="K1160" s="221">
        <v>99090</v>
      </c>
      <c r="L1160" s="221">
        <v>16282.053</v>
      </c>
      <c r="M1160" s="221">
        <v>16.431580381471388</v>
      </c>
      <c r="N1160" s="223">
        <v>293.26</v>
      </c>
      <c r="O1160" s="224">
        <v>4511.2249999999995</v>
      </c>
      <c r="P1160" s="221">
        <v>5586.0640000000003</v>
      </c>
      <c r="Q1160" s="224">
        <v>23.784387006058957</v>
      </c>
      <c r="R1160" s="224">
        <v>24.455129288573499</v>
      </c>
      <c r="S1160" s="224">
        <v>74949.395499999984</v>
      </c>
      <c r="T1160" s="223">
        <v>72295.44200000001</v>
      </c>
      <c r="U1160" s="222">
        <v>21.887811686345749</v>
      </c>
      <c r="V1160" s="224">
        <v>11915.303</v>
      </c>
      <c r="W1160" s="224">
        <v>781.57899999999995</v>
      </c>
      <c r="X1160" s="223">
        <v>59598.560000000005</v>
      </c>
      <c r="Y1160" s="223">
        <v>20971.974999999999</v>
      </c>
      <c r="Z1160" s="221">
        <v>11572.524000000001</v>
      </c>
      <c r="AA1160" s="221">
        <v>213.28</v>
      </c>
      <c r="AB1160" s="221">
        <v>87.422999999999988</v>
      </c>
      <c r="AC1160" s="221">
        <v>69</v>
      </c>
      <c r="AD1160" s="223">
        <v>458.25999999999908</v>
      </c>
      <c r="AE1160" s="224">
        <v>373.23499999999996</v>
      </c>
      <c r="AF1160" s="224">
        <v>373.23499999999996</v>
      </c>
      <c r="AG1160" s="224">
        <v>18.661000000000001</v>
      </c>
      <c r="AH1160" s="224">
        <v>0</v>
      </c>
      <c r="AI1160" s="225" t="e">
        <v>#REF!</v>
      </c>
      <c r="AJ1160" s="192">
        <v>0</v>
      </c>
      <c r="AK1160" s="192">
        <v>0</v>
      </c>
      <c r="AM1160" s="75">
        <v>0</v>
      </c>
      <c r="AO1160" s="223">
        <v>0</v>
      </c>
      <c r="AP1160" s="223">
        <v>0</v>
      </c>
      <c r="AQ1160" s="222">
        <v>0</v>
      </c>
      <c r="AR1160" s="223">
        <v>0</v>
      </c>
      <c r="AS1160" s="222">
        <v>0</v>
      </c>
      <c r="AT1160" s="223">
        <v>0</v>
      </c>
      <c r="AU1160" s="222">
        <v>0</v>
      </c>
      <c r="AV1160" s="223">
        <v>0</v>
      </c>
      <c r="AW1160" s="222">
        <v>0</v>
      </c>
      <c r="AX1160" s="223">
        <v>0</v>
      </c>
      <c r="AY1160" s="222">
        <v>0</v>
      </c>
      <c r="AZ1160" s="223">
        <v>0</v>
      </c>
      <c r="BA1160" s="222">
        <v>0</v>
      </c>
      <c r="BB1160" s="223">
        <v>0</v>
      </c>
      <c r="BC1160" s="222">
        <v>0</v>
      </c>
      <c r="BD1160" s="75"/>
      <c r="BE1160" s="75"/>
      <c r="BI1160" s="194"/>
    </row>
    <row r="1161" spans="1:61" ht="11.25" customHeight="1" x14ac:dyDescent="0.3">
      <c r="A1161" s="344" t="s">
        <v>1843</v>
      </c>
      <c r="B1161" s="345">
        <v>0</v>
      </c>
      <c r="C1161" s="903">
        <v>91892</v>
      </c>
      <c r="D1161" s="389">
        <v>1E-4</v>
      </c>
      <c r="E1161" s="347">
        <v>0</v>
      </c>
      <c r="F1161" s="348">
        <v>0</v>
      </c>
      <c r="G1161" s="348">
        <v>0</v>
      </c>
      <c r="H1161" s="348">
        <v>0</v>
      </c>
      <c r="I1161" s="349">
        <v>0</v>
      </c>
      <c r="J1161" s="348">
        <v>0</v>
      </c>
      <c r="K1161" s="348">
        <v>0</v>
      </c>
      <c r="L1161" s="348">
        <v>0</v>
      </c>
      <c r="M1161" s="348">
        <v>0</v>
      </c>
      <c r="N1161" s="350">
        <v>0</v>
      </c>
      <c r="O1161" s="351">
        <v>0</v>
      </c>
      <c r="P1161" s="348">
        <v>0</v>
      </c>
      <c r="Q1161" s="351">
        <v>0</v>
      </c>
      <c r="R1161" s="351">
        <v>0</v>
      </c>
      <c r="S1161" s="351">
        <v>1E-4</v>
      </c>
      <c r="T1161" s="350">
        <v>0</v>
      </c>
      <c r="U1161" s="349">
        <v>0</v>
      </c>
      <c r="V1161" s="351">
        <v>0</v>
      </c>
      <c r="W1161" s="351">
        <v>0</v>
      </c>
      <c r="X1161" s="350">
        <v>0</v>
      </c>
      <c r="Y1161" s="350">
        <v>0</v>
      </c>
      <c r="Z1161" s="348">
        <v>0</v>
      </c>
      <c r="AA1161" s="348">
        <v>0</v>
      </c>
      <c r="AB1161" s="348">
        <v>0</v>
      </c>
      <c r="AC1161" s="348">
        <v>0</v>
      </c>
      <c r="AD1161" s="350">
        <v>0</v>
      </c>
      <c r="AE1161" s="351">
        <v>0</v>
      </c>
      <c r="AF1161" s="351">
        <v>0</v>
      </c>
      <c r="AG1161" s="351">
        <v>0</v>
      </c>
      <c r="AH1161" s="352">
        <v>0</v>
      </c>
      <c r="AI1161" s="186">
        <v>0</v>
      </c>
      <c r="AJ1161" s="192">
        <v>7501943497276</v>
      </c>
      <c r="AK1161" s="192" t="s">
        <v>262</v>
      </c>
      <c r="AM1161" s="75">
        <v>91892</v>
      </c>
      <c r="AO1161" s="188">
        <v>0</v>
      </c>
      <c r="AP1161" s="188">
        <v>0</v>
      </c>
      <c r="AQ1161" s="187">
        <v>0</v>
      </c>
      <c r="AR1161" s="188">
        <v>0</v>
      </c>
      <c r="AS1161" s="187">
        <v>0</v>
      </c>
      <c r="AT1161" s="188">
        <v>0</v>
      </c>
      <c r="AU1161" s="187">
        <v>0</v>
      </c>
      <c r="AV1161" s="188">
        <v>0</v>
      </c>
      <c r="AW1161" s="187">
        <v>0</v>
      </c>
      <c r="AX1161" s="188">
        <v>0</v>
      </c>
      <c r="AY1161" s="187">
        <v>0</v>
      </c>
      <c r="AZ1161" s="188">
        <v>0</v>
      </c>
      <c r="BA1161" s="187">
        <v>0</v>
      </c>
      <c r="BB1161" s="188">
        <v>0</v>
      </c>
      <c r="BC1161" s="187">
        <v>0</v>
      </c>
      <c r="BD1161" s="75"/>
      <c r="BE1161" s="75"/>
      <c r="BI1161" s="194"/>
    </row>
    <row r="1162" spans="1:61" ht="11.25" customHeight="1" x14ac:dyDescent="0.3">
      <c r="A1162" s="333" t="s">
        <v>1844</v>
      </c>
      <c r="B1162" s="334">
        <v>0</v>
      </c>
      <c r="C1162" s="896">
        <v>91897</v>
      </c>
      <c r="D1162" s="390">
        <v>8912.4380000000001</v>
      </c>
      <c r="E1162" s="336">
        <v>7.6392325714285718</v>
      </c>
      <c r="F1162" s="338">
        <v>41500</v>
      </c>
      <c r="G1162" s="338">
        <v>41500</v>
      </c>
      <c r="H1162" s="338">
        <v>7091.5599999999995</v>
      </c>
      <c r="I1162" s="339">
        <v>17.088096385542169</v>
      </c>
      <c r="J1162" s="338">
        <v>45000</v>
      </c>
      <c r="K1162" s="338">
        <v>35000</v>
      </c>
      <c r="L1162" s="338">
        <v>5911.857</v>
      </c>
      <c r="M1162" s="338">
        <v>16.891020000000001</v>
      </c>
      <c r="N1162" s="337">
        <v>2626.01</v>
      </c>
      <c r="O1162" s="340">
        <v>15754.726999999999</v>
      </c>
      <c r="P1162" s="338">
        <v>20517.536</v>
      </c>
      <c r="Q1162" s="340">
        <v>58.731984444444443</v>
      </c>
      <c r="R1162" s="340">
        <v>6.7280939999999996</v>
      </c>
      <c r="S1162" s="340">
        <v>10092.141</v>
      </c>
      <c r="T1162" s="337">
        <v>9271.0149999999994</v>
      </c>
      <c r="U1162" s="339">
        <v>7.9465842857142857</v>
      </c>
      <c r="V1162" s="340">
        <v>1903.5239999999999</v>
      </c>
      <c r="W1162" s="340">
        <v>2136.799</v>
      </c>
      <c r="X1162" s="337">
        <v>5230.692</v>
      </c>
      <c r="Y1162" s="337">
        <v>1323.6690000000001</v>
      </c>
      <c r="Z1162" s="338">
        <v>3316.5039999999999</v>
      </c>
      <c r="AA1162" s="338">
        <v>2520.703</v>
      </c>
      <c r="AB1162" s="338">
        <v>0</v>
      </c>
      <c r="AC1162" s="338">
        <v>0</v>
      </c>
      <c r="AD1162" s="337">
        <v>111.97000000000025</v>
      </c>
      <c r="AE1162" s="340">
        <v>0</v>
      </c>
      <c r="AF1162" s="340">
        <v>0</v>
      </c>
      <c r="AG1162" s="340">
        <v>0</v>
      </c>
      <c r="AH1162" s="341">
        <v>2</v>
      </c>
      <c r="AI1162" s="186">
        <v>35000</v>
      </c>
      <c r="AJ1162" s="192">
        <v>7506425602780</v>
      </c>
      <c r="AK1162" s="192" t="s">
        <v>262</v>
      </c>
      <c r="AM1162" s="75">
        <v>91897</v>
      </c>
      <c r="AO1162" s="188">
        <v>36457.102000000006</v>
      </c>
      <c r="AP1162" s="188">
        <v>32893.087000000007</v>
      </c>
      <c r="AQ1162" s="187">
        <v>93.980248571428589</v>
      </c>
      <c r="AR1162" s="188">
        <v>37393.303</v>
      </c>
      <c r="AS1162" s="187">
        <v>93.483257499999993</v>
      </c>
      <c r="AT1162" s="188">
        <v>39084.916000000005</v>
      </c>
      <c r="AU1162" s="187">
        <v>102.81445745100619</v>
      </c>
      <c r="AV1162" s="188">
        <v>35296.503000000004</v>
      </c>
      <c r="AW1162" s="187">
        <v>103.76746435396149</v>
      </c>
      <c r="AX1162" s="188">
        <v>37533.258999999998</v>
      </c>
      <c r="AY1162" s="187">
        <v>98.732760752334599</v>
      </c>
      <c r="AZ1162" s="188">
        <v>39016.906000000003</v>
      </c>
      <c r="BA1162" s="187">
        <v>102.67606842105263</v>
      </c>
      <c r="BB1162" s="188">
        <v>30177.815999999999</v>
      </c>
      <c r="BC1162" s="187">
        <v>81.528612724571119</v>
      </c>
      <c r="BD1162" s="75"/>
      <c r="BE1162" s="75"/>
      <c r="BI1162" s="194"/>
    </row>
    <row r="1163" spans="1:61" s="77" customFormat="1" ht="11.25" customHeight="1" x14ac:dyDescent="0.2">
      <c r="A1163" s="344" t="s">
        <v>1845</v>
      </c>
      <c r="B1163" s="345">
        <v>0</v>
      </c>
      <c r="C1163" s="903">
        <v>91893</v>
      </c>
      <c r="D1163" s="389">
        <v>1E-4</v>
      </c>
      <c r="E1163" s="347">
        <v>0</v>
      </c>
      <c r="F1163" s="348">
        <v>0</v>
      </c>
      <c r="G1163" s="348">
        <v>0</v>
      </c>
      <c r="H1163" s="348">
        <v>0</v>
      </c>
      <c r="I1163" s="349">
        <v>0</v>
      </c>
      <c r="J1163" s="348">
        <v>0</v>
      </c>
      <c r="K1163" s="348">
        <v>0</v>
      </c>
      <c r="L1163" s="348">
        <v>0</v>
      </c>
      <c r="M1163" s="348">
        <v>0</v>
      </c>
      <c r="N1163" s="350">
        <v>0</v>
      </c>
      <c r="O1163" s="351">
        <v>0</v>
      </c>
      <c r="P1163" s="348">
        <v>0</v>
      </c>
      <c r="Q1163" s="351">
        <v>0</v>
      </c>
      <c r="R1163" s="351">
        <v>0</v>
      </c>
      <c r="S1163" s="351">
        <v>1E-4</v>
      </c>
      <c r="T1163" s="350">
        <v>0</v>
      </c>
      <c r="U1163" s="349">
        <v>0</v>
      </c>
      <c r="V1163" s="351">
        <v>0</v>
      </c>
      <c r="W1163" s="351">
        <v>0</v>
      </c>
      <c r="X1163" s="350">
        <v>0</v>
      </c>
      <c r="Y1163" s="350">
        <v>0</v>
      </c>
      <c r="Z1163" s="348">
        <v>0</v>
      </c>
      <c r="AA1163" s="348">
        <v>0</v>
      </c>
      <c r="AB1163" s="348">
        <v>0</v>
      </c>
      <c r="AC1163" s="348">
        <v>0</v>
      </c>
      <c r="AD1163" s="350">
        <v>0</v>
      </c>
      <c r="AE1163" s="351">
        <v>0</v>
      </c>
      <c r="AF1163" s="351">
        <v>0</v>
      </c>
      <c r="AG1163" s="351">
        <v>0</v>
      </c>
      <c r="AH1163" s="352">
        <v>0</v>
      </c>
      <c r="AI1163" s="186">
        <v>0</v>
      </c>
      <c r="AJ1163" s="192">
        <v>7501943497559</v>
      </c>
      <c r="AK1163" s="192" t="s">
        <v>262</v>
      </c>
      <c r="AL1163" s="226"/>
      <c r="AM1163" s="75">
        <v>91893</v>
      </c>
      <c r="AN1163" s="76"/>
      <c r="AO1163" s="188">
        <v>0</v>
      </c>
      <c r="AP1163" s="188">
        <v>0</v>
      </c>
      <c r="AQ1163" s="187">
        <v>0</v>
      </c>
      <c r="AR1163" s="188">
        <v>0</v>
      </c>
      <c r="AS1163" s="187">
        <v>0</v>
      </c>
      <c r="AT1163" s="188">
        <v>0</v>
      </c>
      <c r="AU1163" s="187">
        <v>0</v>
      </c>
      <c r="AV1163" s="188">
        <v>0</v>
      </c>
      <c r="AW1163" s="187">
        <v>0</v>
      </c>
      <c r="AX1163" s="188">
        <v>0</v>
      </c>
      <c r="AY1163" s="187">
        <v>0</v>
      </c>
      <c r="AZ1163" s="188">
        <v>0</v>
      </c>
      <c r="BA1163" s="187">
        <v>0</v>
      </c>
      <c r="BB1163" s="188">
        <v>0</v>
      </c>
      <c r="BC1163" s="187">
        <v>0</v>
      </c>
      <c r="BD1163" s="75"/>
      <c r="BE1163" s="75"/>
      <c r="BF1163" s="56"/>
      <c r="BI1163" s="194"/>
    </row>
    <row r="1164" spans="1:61" s="77" customFormat="1" ht="11.25" customHeight="1" x14ac:dyDescent="0.2">
      <c r="A1164" s="333" t="s">
        <v>1846</v>
      </c>
      <c r="B1164" s="334">
        <v>0</v>
      </c>
      <c r="C1164" s="896">
        <v>91896</v>
      </c>
      <c r="D1164" s="390">
        <v>9990.2950000000019</v>
      </c>
      <c r="E1164" s="336">
        <v>24.87210373443984</v>
      </c>
      <c r="F1164" s="338">
        <v>13000</v>
      </c>
      <c r="G1164" s="338">
        <v>13000</v>
      </c>
      <c r="H1164" s="338">
        <v>0</v>
      </c>
      <c r="I1164" s="339">
        <v>0</v>
      </c>
      <c r="J1164" s="338">
        <v>15000</v>
      </c>
      <c r="K1164" s="338">
        <v>12050</v>
      </c>
      <c r="L1164" s="338">
        <v>2388.2900000000004</v>
      </c>
      <c r="M1164" s="338">
        <v>19.81983402489627</v>
      </c>
      <c r="N1164" s="337">
        <v>0</v>
      </c>
      <c r="O1164" s="340">
        <v>3175.1020000000003</v>
      </c>
      <c r="P1164" s="338">
        <v>3708.5090000000005</v>
      </c>
      <c r="Q1164" s="340">
        <v>40.645326666666669</v>
      </c>
      <c r="R1164" s="340">
        <v>15.204010000000002</v>
      </c>
      <c r="S1164" s="340">
        <v>7602.005000000001</v>
      </c>
      <c r="T1164" s="337">
        <v>7595.6650000000009</v>
      </c>
      <c r="U1164" s="339">
        <v>18.910369294605811</v>
      </c>
      <c r="V1164" s="340">
        <v>-1.2669999999999999</v>
      </c>
      <c r="W1164" s="340">
        <v>533.40700000000004</v>
      </c>
      <c r="X1164" s="337">
        <v>7063.5250000000005</v>
      </c>
      <c r="Y1164" s="337">
        <v>254.667</v>
      </c>
      <c r="Z1164" s="338">
        <v>120.36499999999999</v>
      </c>
      <c r="AA1164" s="338">
        <v>0</v>
      </c>
      <c r="AB1164" s="338">
        <v>0</v>
      </c>
      <c r="AC1164" s="338">
        <v>0</v>
      </c>
      <c r="AD1164" s="337">
        <v>0</v>
      </c>
      <c r="AE1164" s="340">
        <v>0</v>
      </c>
      <c r="AF1164" s="340">
        <v>0</v>
      </c>
      <c r="AG1164" s="340">
        <v>0</v>
      </c>
      <c r="AH1164" s="341">
        <v>0</v>
      </c>
      <c r="AI1164" s="186">
        <v>13160</v>
      </c>
      <c r="AJ1164" s="192">
        <v>7506425600465</v>
      </c>
      <c r="AK1164" s="192" t="s">
        <v>262</v>
      </c>
      <c r="AL1164" s="226"/>
      <c r="AM1164" s="75">
        <v>91896</v>
      </c>
      <c r="AN1164" s="76"/>
      <c r="AO1164" s="188">
        <v>11151.284999999998</v>
      </c>
      <c r="AP1164" s="188">
        <v>11101.450999999999</v>
      </c>
      <c r="AQ1164" s="187">
        <v>100.92228181818182</v>
      </c>
      <c r="AR1164" s="188">
        <v>11295.311999999998</v>
      </c>
      <c r="AS1164" s="187">
        <v>80.336500711237534</v>
      </c>
      <c r="AT1164" s="188">
        <v>11057.091999999999</v>
      </c>
      <c r="AU1164" s="187">
        <v>68.401435199505102</v>
      </c>
      <c r="AV1164" s="188">
        <v>11326.956</v>
      </c>
      <c r="AW1164" s="187">
        <v>79.964391104835869</v>
      </c>
      <c r="AX1164" s="188">
        <v>13777.378000000001</v>
      </c>
      <c r="AY1164" s="187">
        <v>113.25423756678998</v>
      </c>
      <c r="AZ1164" s="188">
        <v>17593.559000000001</v>
      </c>
      <c r="BA1164" s="187">
        <v>97.309507743362829</v>
      </c>
      <c r="BB1164" s="188">
        <v>12078.304999999998</v>
      </c>
      <c r="BC1164" s="187">
        <v>74.718867924528283</v>
      </c>
      <c r="BD1164" s="75"/>
      <c r="BE1164" s="75"/>
      <c r="BF1164" s="56"/>
      <c r="BI1164" s="194"/>
    </row>
    <row r="1165" spans="1:61" s="77" customFormat="1" ht="11.25" customHeight="1" x14ac:dyDescent="0.2">
      <c r="A1165" s="333" t="s">
        <v>5038</v>
      </c>
      <c r="B1165" s="334">
        <v>0</v>
      </c>
      <c r="C1165" s="896">
        <v>91236</v>
      </c>
      <c r="D1165" s="390">
        <v>2228.6530000000002</v>
      </c>
      <c r="E1165" s="336">
        <v>35.180000000000007</v>
      </c>
      <c r="F1165" s="338">
        <v>0</v>
      </c>
      <c r="G1165" s="338">
        <v>0</v>
      </c>
      <c r="H1165" s="338">
        <v>0</v>
      </c>
      <c r="I1165" s="339">
        <v>0</v>
      </c>
      <c r="J1165" s="338">
        <v>0</v>
      </c>
      <c r="K1165" s="338">
        <v>1900.4999999999998</v>
      </c>
      <c r="L1165" s="338">
        <v>1900.5</v>
      </c>
      <c r="M1165" s="338">
        <v>100.00000000000003</v>
      </c>
      <c r="N1165" s="337">
        <v>0</v>
      </c>
      <c r="O1165" s="340">
        <v>38.01</v>
      </c>
      <c r="P1165" s="338">
        <v>44.344999999999999</v>
      </c>
      <c r="Q1165" s="340">
        <v>0</v>
      </c>
      <c r="R1165" s="340">
        <v>0</v>
      </c>
      <c r="S1165" s="340">
        <v>328.15300000000025</v>
      </c>
      <c r="T1165" s="337">
        <v>328.15300000000002</v>
      </c>
      <c r="U1165" s="339">
        <v>5.1800000000000006</v>
      </c>
      <c r="V1165" s="340">
        <v>0</v>
      </c>
      <c r="W1165" s="340">
        <v>6.335</v>
      </c>
      <c r="X1165" s="337">
        <v>321.81800000000004</v>
      </c>
      <c r="Y1165" s="337">
        <v>0</v>
      </c>
      <c r="Z1165" s="338">
        <v>0</v>
      </c>
      <c r="AA1165" s="338">
        <v>0</v>
      </c>
      <c r="AB1165" s="338">
        <v>0</v>
      </c>
      <c r="AC1165" s="338">
        <v>0</v>
      </c>
      <c r="AD1165" s="337">
        <v>0</v>
      </c>
      <c r="AE1165" s="340">
        <v>0</v>
      </c>
      <c r="AF1165" s="340">
        <v>0</v>
      </c>
      <c r="AG1165" s="340">
        <v>0</v>
      </c>
      <c r="AH1165" s="341">
        <v>0</v>
      </c>
      <c r="AI1165" s="186">
        <v>0</v>
      </c>
      <c r="AJ1165" s="192">
        <v>7506425600465</v>
      </c>
      <c r="AK1165" s="192" t="s">
        <v>262</v>
      </c>
      <c r="AL1165" s="226"/>
      <c r="AM1165" s="75">
        <v>91236</v>
      </c>
      <c r="AN1165" s="76"/>
      <c r="AO1165" s="188">
        <v>2636.6256666666663</v>
      </c>
      <c r="AP1165" s="188">
        <v>1854.884</v>
      </c>
      <c r="AQ1165" s="187">
        <v>36.37027450980392</v>
      </c>
      <c r="AR1165" s="188">
        <v>6054.9929999999995</v>
      </c>
      <c r="AS1165" s="187">
        <v>118.72535294117645</v>
      </c>
      <c r="AT1165" s="188">
        <v>0</v>
      </c>
      <c r="AU1165" s="187">
        <v>0</v>
      </c>
      <c r="AV1165" s="188">
        <v>0</v>
      </c>
      <c r="AW1165" s="187">
        <v>0</v>
      </c>
      <c r="AX1165" s="188">
        <v>0</v>
      </c>
      <c r="AY1165" s="187">
        <v>0</v>
      </c>
      <c r="AZ1165" s="188">
        <v>0</v>
      </c>
      <c r="BA1165" s="187">
        <v>0</v>
      </c>
      <c r="BB1165" s="188">
        <v>0</v>
      </c>
      <c r="BC1165" s="187">
        <v>0</v>
      </c>
      <c r="BD1165" s="75"/>
      <c r="BE1165" s="75"/>
      <c r="BF1165" s="56"/>
      <c r="BI1165" s="194"/>
    </row>
    <row r="1166" spans="1:61" ht="11.25" customHeight="1" x14ac:dyDescent="0.3">
      <c r="A1166" s="184" t="s">
        <v>1847</v>
      </c>
      <c r="B1166" s="185" t="s">
        <v>44</v>
      </c>
      <c r="C1166" s="897">
        <v>92027</v>
      </c>
      <c r="D1166" s="284">
        <v>7224.7779999999993</v>
      </c>
      <c r="E1166" s="91">
        <v>39.407879999999999</v>
      </c>
      <c r="F1166" s="186">
        <v>5000</v>
      </c>
      <c r="G1166" s="186">
        <v>5000</v>
      </c>
      <c r="H1166" s="186">
        <v>1182</v>
      </c>
      <c r="I1166" s="187">
        <v>23.64</v>
      </c>
      <c r="J1166" s="186">
        <v>5500</v>
      </c>
      <c r="K1166" s="186">
        <v>5500</v>
      </c>
      <c r="L1166" s="186">
        <v>3.0000000000000001E-3</v>
      </c>
      <c r="M1166" s="186">
        <v>5.4545454545454546E-5</v>
      </c>
      <c r="N1166" s="188">
        <v>3.3340000000000001</v>
      </c>
      <c r="O1166" s="189">
        <v>0</v>
      </c>
      <c r="P1166" s="186">
        <v>3.3340000000000001</v>
      </c>
      <c r="Q1166" s="189">
        <v>6.0672727272727281E-2</v>
      </c>
      <c r="R1166" s="189">
        <v>45.855136363636348</v>
      </c>
      <c r="S1166" s="189">
        <v>8406.7749999999978</v>
      </c>
      <c r="T1166" s="188">
        <v>8376.6749999999993</v>
      </c>
      <c r="U1166" s="187">
        <v>45.690954545454545</v>
      </c>
      <c r="V1166" s="189">
        <v>780.15599999999995</v>
      </c>
      <c r="W1166" s="189">
        <v>0</v>
      </c>
      <c r="X1166" s="188">
        <v>7596.5189999999993</v>
      </c>
      <c r="Y1166" s="188">
        <v>6494.6319999999996</v>
      </c>
      <c r="Z1166" s="186">
        <v>0</v>
      </c>
      <c r="AA1166" s="186">
        <v>0</v>
      </c>
      <c r="AB1166" s="186">
        <v>53.344000000000001</v>
      </c>
      <c r="AC1166" s="186">
        <v>32</v>
      </c>
      <c r="AD1166" s="188">
        <v>15</v>
      </c>
      <c r="AE1166" s="189">
        <v>0</v>
      </c>
      <c r="AF1166" s="189">
        <v>0</v>
      </c>
      <c r="AG1166" s="189">
        <v>0</v>
      </c>
      <c r="AH1166" s="191">
        <v>1</v>
      </c>
      <c r="AI1166" s="186">
        <v>5500</v>
      </c>
      <c r="AJ1166" s="192">
        <v>7501943465879</v>
      </c>
      <c r="AK1166" s="192">
        <v>92028</v>
      </c>
      <c r="AM1166" s="75">
        <v>92027</v>
      </c>
      <c r="AO1166" s="188">
        <v>2239.8923333333337</v>
      </c>
      <c r="AP1166" s="188">
        <v>4105.8209999999999</v>
      </c>
      <c r="AQ1166" s="187">
        <v>74.651290909090903</v>
      </c>
      <c r="AR1166" s="188">
        <v>2097.0820000000003</v>
      </c>
      <c r="AS1166" s="187">
        <v>38.128763636363644</v>
      </c>
      <c r="AT1166" s="188">
        <v>516.774</v>
      </c>
      <c r="AU1166" s="187">
        <v>9.3958909090909088</v>
      </c>
      <c r="AV1166" s="188">
        <v>4895.9780000000001</v>
      </c>
      <c r="AW1166" s="187">
        <v>89.017781818181817</v>
      </c>
      <c r="AX1166" s="188">
        <v>4025.8049999999998</v>
      </c>
      <c r="AY1166" s="187">
        <v>73.196454545454543</v>
      </c>
      <c r="AZ1166" s="188">
        <v>6876.3739999999998</v>
      </c>
      <c r="BA1166" s="187">
        <v>125.02498181818183</v>
      </c>
      <c r="BB1166" s="188">
        <v>6117.8909999999996</v>
      </c>
      <c r="BC1166" s="187">
        <v>111.23438181818182</v>
      </c>
      <c r="BD1166" s="75"/>
      <c r="BE1166" s="75"/>
      <c r="BI1166" s="194"/>
    </row>
    <row r="1167" spans="1:61" ht="11.25" customHeight="1" x14ac:dyDescent="0.3">
      <c r="A1167" s="184" t="s">
        <v>1848</v>
      </c>
      <c r="B1167" s="185">
        <v>0</v>
      </c>
      <c r="C1167" s="897">
        <v>92028</v>
      </c>
      <c r="D1167" s="284">
        <v>1E-4</v>
      </c>
      <c r="E1167" s="91">
        <v>0</v>
      </c>
      <c r="F1167" s="186">
        <v>0</v>
      </c>
      <c r="G1167" s="186">
        <v>0</v>
      </c>
      <c r="H1167" s="186">
        <v>0</v>
      </c>
      <c r="I1167" s="187">
        <v>0</v>
      </c>
      <c r="J1167" s="186">
        <v>0</v>
      </c>
      <c r="K1167" s="186">
        <v>0</v>
      </c>
      <c r="L1167" s="186">
        <v>0</v>
      </c>
      <c r="M1167" s="186">
        <v>0</v>
      </c>
      <c r="N1167" s="188">
        <v>0</v>
      </c>
      <c r="O1167" s="189">
        <v>4450.8900000000003</v>
      </c>
      <c r="P1167" s="186">
        <v>4450.8900000000003</v>
      </c>
      <c r="Q1167" s="189">
        <v>0</v>
      </c>
      <c r="R1167" s="189">
        <v>0</v>
      </c>
      <c r="S1167" s="189">
        <v>1E-4</v>
      </c>
      <c r="T1167" s="188">
        <v>0</v>
      </c>
      <c r="U1167" s="187">
        <v>0</v>
      </c>
      <c r="V1167" s="189">
        <v>0</v>
      </c>
      <c r="W1167" s="189">
        <v>0</v>
      </c>
      <c r="X1167" s="188">
        <v>0</v>
      </c>
      <c r="Y1167" s="188">
        <v>0</v>
      </c>
      <c r="Z1167" s="186">
        <v>0</v>
      </c>
      <c r="AA1167" s="186">
        <v>0</v>
      </c>
      <c r="AB1167" s="186">
        <v>0</v>
      </c>
      <c r="AC1167" s="186">
        <v>0</v>
      </c>
      <c r="AD1167" s="188">
        <v>0</v>
      </c>
      <c r="AE1167" s="189">
        <v>0</v>
      </c>
      <c r="AF1167" s="189">
        <v>0</v>
      </c>
      <c r="AG1167" s="189">
        <v>0</v>
      </c>
      <c r="AH1167" s="191">
        <v>0</v>
      </c>
      <c r="AI1167" s="186">
        <v>0</v>
      </c>
      <c r="AJ1167" s="192">
        <v>7501943465879</v>
      </c>
      <c r="AK1167" s="192">
        <v>92028</v>
      </c>
      <c r="AM1167" s="75">
        <v>92028</v>
      </c>
      <c r="AO1167" s="188">
        <v>0</v>
      </c>
      <c r="AP1167" s="188">
        <v>0</v>
      </c>
      <c r="AQ1167" s="187">
        <v>0</v>
      </c>
      <c r="AR1167" s="188">
        <v>0</v>
      </c>
      <c r="AS1167" s="187">
        <v>0</v>
      </c>
      <c r="AT1167" s="188">
        <v>0</v>
      </c>
      <c r="AU1167" s="187">
        <v>0</v>
      </c>
      <c r="AV1167" s="188">
        <v>0</v>
      </c>
      <c r="AW1167" s="187">
        <v>0</v>
      </c>
      <c r="AX1167" s="188">
        <v>0</v>
      </c>
      <c r="AY1167" s="187">
        <v>0</v>
      </c>
      <c r="AZ1167" s="188">
        <v>0</v>
      </c>
      <c r="BA1167" s="187">
        <v>0</v>
      </c>
      <c r="BB1167" s="188">
        <v>0</v>
      </c>
      <c r="BC1167" s="187">
        <v>0</v>
      </c>
      <c r="BD1167" s="75"/>
      <c r="BE1167" s="75"/>
      <c r="BI1167" s="194"/>
    </row>
    <row r="1168" spans="1:61" s="77" customFormat="1" ht="11.25" customHeight="1" x14ac:dyDescent="0.2">
      <c r="A1168" s="184" t="s">
        <v>1847</v>
      </c>
      <c r="B1168" s="185">
        <v>0</v>
      </c>
      <c r="C1168" s="897">
        <v>91894</v>
      </c>
      <c r="D1168" s="284">
        <v>1E-4</v>
      </c>
      <c r="E1168" s="91">
        <v>0</v>
      </c>
      <c r="F1168" s="186">
        <v>0</v>
      </c>
      <c r="G1168" s="186">
        <v>0</v>
      </c>
      <c r="H1168" s="186">
        <v>0</v>
      </c>
      <c r="I1168" s="187">
        <v>0</v>
      </c>
      <c r="J1168" s="186">
        <v>0</v>
      </c>
      <c r="K1168" s="186">
        <v>0</v>
      </c>
      <c r="L1168" s="186">
        <v>0</v>
      </c>
      <c r="M1168" s="186">
        <v>0</v>
      </c>
      <c r="N1168" s="188">
        <v>0</v>
      </c>
      <c r="O1168" s="189">
        <v>0</v>
      </c>
      <c r="P1168" s="186">
        <v>0</v>
      </c>
      <c r="Q1168" s="189">
        <v>0</v>
      </c>
      <c r="R1168" s="189">
        <v>0</v>
      </c>
      <c r="S1168" s="189">
        <v>1E-4</v>
      </c>
      <c r="T1168" s="188">
        <v>0</v>
      </c>
      <c r="U1168" s="187">
        <v>0</v>
      </c>
      <c r="V1168" s="189">
        <v>0</v>
      </c>
      <c r="W1168" s="189">
        <v>0</v>
      </c>
      <c r="X1168" s="188">
        <v>0</v>
      </c>
      <c r="Y1168" s="188">
        <v>0</v>
      </c>
      <c r="Z1168" s="186">
        <v>0</v>
      </c>
      <c r="AA1168" s="186">
        <v>0</v>
      </c>
      <c r="AB1168" s="186">
        <v>0</v>
      </c>
      <c r="AC1168" s="186">
        <v>0</v>
      </c>
      <c r="AD1168" s="188">
        <v>0</v>
      </c>
      <c r="AE1168" s="189">
        <v>0</v>
      </c>
      <c r="AF1168" s="189">
        <v>0</v>
      </c>
      <c r="AG1168" s="189">
        <v>0</v>
      </c>
      <c r="AH1168" s="191">
        <v>0</v>
      </c>
      <c r="AI1168" s="186">
        <v>0</v>
      </c>
      <c r="AJ1168" s="192">
        <v>7501943465879</v>
      </c>
      <c r="AK1168" s="192">
        <v>92028</v>
      </c>
      <c r="AL1168" s="226"/>
      <c r="AM1168" s="75">
        <v>91894</v>
      </c>
      <c r="AN1168" s="76"/>
      <c r="AO1168" s="188">
        <v>0</v>
      </c>
      <c r="AP1168" s="188">
        <v>0</v>
      </c>
      <c r="AQ1168" s="187">
        <v>0</v>
      </c>
      <c r="AR1168" s="188">
        <v>0</v>
      </c>
      <c r="AS1168" s="187">
        <v>0</v>
      </c>
      <c r="AT1168" s="188">
        <v>0</v>
      </c>
      <c r="AU1168" s="187">
        <v>0</v>
      </c>
      <c r="AV1168" s="188">
        <v>0</v>
      </c>
      <c r="AW1168" s="187">
        <v>0</v>
      </c>
      <c r="AX1168" s="188">
        <v>0</v>
      </c>
      <c r="AY1168" s="187">
        <v>0</v>
      </c>
      <c r="AZ1168" s="188">
        <v>0</v>
      </c>
      <c r="BA1168" s="187">
        <v>0</v>
      </c>
      <c r="BB1168" s="188">
        <v>0</v>
      </c>
      <c r="BC1168" s="187">
        <v>0</v>
      </c>
      <c r="BD1168" s="75"/>
      <c r="BE1168" s="75"/>
      <c r="BF1168" s="56"/>
      <c r="BI1168" s="194"/>
    </row>
    <row r="1169" spans="1:61" ht="11.25" customHeight="1" x14ac:dyDescent="0.3">
      <c r="A1169" s="149" t="s">
        <v>99</v>
      </c>
      <c r="B1169" s="169">
        <v>0</v>
      </c>
      <c r="C1169" s="871"/>
      <c r="D1169" s="379">
        <v>28356.164400000001</v>
      </c>
      <c r="E1169" s="220">
        <v>15.623087611684008</v>
      </c>
      <c r="F1169" s="221">
        <v>59500</v>
      </c>
      <c r="G1169" s="221">
        <v>59500</v>
      </c>
      <c r="H1169" s="221">
        <v>8273.56</v>
      </c>
      <c r="I1169" s="222">
        <v>13.905142857142858</v>
      </c>
      <c r="J1169" s="223">
        <v>65500</v>
      </c>
      <c r="K1169" s="221">
        <v>54450.5</v>
      </c>
      <c r="L1169" s="221">
        <v>10200.650000000001</v>
      </c>
      <c r="M1169" s="221">
        <v>18.733804097299384</v>
      </c>
      <c r="N1169" s="223">
        <v>2629.3440000000001</v>
      </c>
      <c r="O1169" s="224">
        <v>23418.728999999996</v>
      </c>
      <c r="P1169" s="221">
        <v>28724.614000000001</v>
      </c>
      <c r="Q1169" s="224">
        <v>59.427883969465654</v>
      </c>
      <c r="R1169" s="224">
        <v>12.104919572519082</v>
      </c>
      <c r="S1169" s="224">
        <v>26429.074399999998</v>
      </c>
      <c r="T1169" s="223">
        <v>25571.507999999998</v>
      </c>
      <c r="U1169" s="222">
        <v>14.088855749717633</v>
      </c>
      <c r="V1169" s="224">
        <v>2682.4129999999996</v>
      </c>
      <c r="W1169" s="224">
        <v>2676.5410000000002</v>
      </c>
      <c r="X1169" s="224">
        <v>20212.554</v>
      </c>
      <c r="Y1169" s="223">
        <v>8072.9679999999998</v>
      </c>
      <c r="Z1169" s="221">
        <v>3436.8689999999997</v>
      </c>
      <c r="AA1169" s="221">
        <v>2520.703</v>
      </c>
      <c r="AB1169" s="221">
        <v>53.344000000000001</v>
      </c>
      <c r="AC1169" s="221">
        <v>0</v>
      </c>
      <c r="AD1169" s="223">
        <v>126.97000000000025</v>
      </c>
      <c r="AE1169" s="224">
        <v>0</v>
      </c>
      <c r="AF1169" s="224">
        <v>0</v>
      </c>
      <c r="AG1169" s="224">
        <v>0</v>
      </c>
      <c r="AH1169" s="224">
        <v>0</v>
      </c>
      <c r="AI1169" s="225" t="e">
        <v>#REF!</v>
      </c>
      <c r="AJ1169" s="192">
        <v>0</v>
      </c>
      <c r="AK1169" s="192">
        <v>0</v>
      </c>
      <c r="AM1169" s="75">
        <v>0</v>
      </c>
      <c r="AO1169" s="223">
        <v>0</v>
      </c>
      <c r="AP1169" s="223">
        <v>0</v>
      </c>
      <c r="AQ1169" s="222">
        <v>0</v>
      </c>
      <c r="AR1169" s="223">
        <v>0</v>
      </c>
      <c r="AS1169" s="222">
        <v>0</v>
      </c>
      <c r="AT1169" s="223">
        <v>0</v>
      </c>
      <c r="AU1169" s="222">
        <v>0</v>
      </c>
      <c r="AV1169" s="223">
        <v>0</v>
      </c>
      <c r="AW1169" s="222">
        <v>0</v>
      </c>
      <c r="AX1169" s="223">
        <v>0</v>
      </c>
      <c r="AY1169" s="222">
        <v>0</v>
      </c>
      <c r="AZ1169" s="223">
        <v>0</v>
      </c>
      <c r="BA1169" s="222">
        <v>0</v>
      </c>
      <c r="BB1169" s="223">
        <v>0</v>
      </c>
      <c r="BC1169" s="222">
        <v>0</v>
      </c>
      <c r="BD1169" s="75"/>
      <c r="BE1169" s="75"/>
      <c r="BI1169" s="194"/>
    </row>
    <row r="1170" spans="1:61" ht="11.25" customHeight="1" x14ac:dyDescent="0.3">
      <c r="A1170" s="244" t="s">
        <v>1849</v>
      </c>
      <c r="B1170" s="185">
        <v>0</v>
      </c>
      <c r="C1170" s="858">
        <v>91707</v>
      </c>
      <c r="D1170" s="284">
        <v>6963.0590000000002</v>
      </c>
      <c r="E1170" s="91">
        <v>55.793733620146725</v>
      </c>
      <c r="F1170" s="186">
        <v>0</v>
      </c>
      <c r="G1170" s="186">
        <v>0</v>
      </c>
      <c r="H1170" s="186">
        <v>2975</v>
      </c>
      <c r="I1170" s="187">
        <v>0</v>
      </c>
      <c r="J1170" s="186">
        <v>4370.3600239999996</v>
      </c>
      <c r="K1170" s="186">
        <v>3744.0005614639613</v>
      </c>
      <c r="L1170" s="186">
        <v>431.74999999999994</v>
      </c>
      <c r="M1170" s="186">
        <v>11.531782458685827</v>
      </c>
      <c r="N1170" s="188">
        <v>0</v>
      </c>
      <c r="O1170" s="189">
        <v>33.340000000000003</v>
      </c>
      <c r="P1170" s="186">
        <v>225.04500000000002</v>
      </c>
      <c r="Q1170" s="189">
        <v>15.028395747562787</v>
      </c>
      <c r="R1170" s="189">
        <v>65.255326433948738</v>
      </c>
      <c r="S1170" s="189">
        <v>9506.3090000000011</v>
      </c>
      <c r="T1170" s="188">
        <v>8933.4529999999995</v>
      </c>
      <c r="U1170" s="187">
        <v>71.582144713997195</v>
      </c>
      <c r="V1170" s="189">
        <v>226.71199999999999</v>
      </c>
      <c r="W1170" s="189">
        <v>191.70500000000001</v>
      </c>
      <c r="X1170" s="188">
        <v>8515.0360000000001</v>
      </c>
      <c r="Y1170" s="188">
        <v>6461.2920000000004</v>
      </c>
      <c r="Z1170" s="186">
        <v>0</v>
      </c>
      <c r="AA1170" s="186">
        <v>0</v>
      </c>
      <c r="AB1170" s="186">
        <v>0</v>
      </c>
      <c r="AC1170" s="186">
        <v>0</v>
      </c>
      <c r="AD1170" s="188">
        <v>1.6700000000000159</v>
      </c>
      <c r="AE1170" s="189">
        <v>0</v>
      </c>
      <c r="AF1170" s="189">
        <v>0</v>
      </c>
      <c r="AG1170" s="189">
        <v>0</v>
      </c>
      <c r="AH1170" s="191">
        <v>0</v>
      </c>
      <c r="AI1170" s="186">
        <v>1556.2456649999999</v>
      </c>
      <c r="AJ1170" s="192">
        <v>7501943483781</v>
      </c>
      <c r="AK1170" s="192">
        <v>0</v>
      </c>
      <c r="AM1170" s="75">
        <v>91707</v>
      </c>
      <c r="AO1170" s="188">
        <v>3040.0456666666669</v>
      </c>
      <c r="AP1170" s="188">
        <v>1570.308</v>
      </c>
      <c r="AQ1170" s="187">
        <v>31.40616</v>
      </c>
      <c r="AR1170" s="188">
        <v>3869.1030000000001</v>
      </c>
      <c r="AS1170" s="187">
        <v>96.727575000000002</v>
      </c>
      <c r="AT1170" s="188">
        <v>3680.7260000000001</v>
      </c>
      <c r="AU1170" s="187">
        <v>88.644787348018681</v>
      </c>
      <c r="AV1170" s="188">
        <v>3997.4549999999999</v>
      </c>
      <c r="AW1170" s="187">
        <v>96.027392264328611</v>
      </c>
      <c r="AX1170" s="188">
        <v>4904.32</v>
      </c>
      <c r="AY1170" s="187">
        <v>98.964991400656743</v>
      </c>
      <c r="AZ1170" s="188">
        <v>2730.556</v>
      </c>
      <c r="BA1170" s="187">
        <v>50.326428527984469</v>
      </c>
      <c r="BB1170" s="188">
        <v>2895.576</v>
      </c>
      <c r="BC1170" s="187">
        <v>59.908262385302116</v>
      </c>
      <c r="BD1170" s="75"/>
      <c r="BE1170" s="75"/>
      <c r="BI1170" s="194"/>
    </row>
    <row r="1171" spans="1:61" ht="11.25" customHeight="1" x14ac:dyDescent="0.3">
      <c r="A1171" s="184" t="s">
        <v>1850</v>
      </c>
      <c r="B1171" s="185">
        <v>0</v>
      </c>
      <c r="C1171" s="828">
        <v>91708</v>
      </c>
      <c r="D1171" s="284">
        <v>2937.2539999999999</v>
      </c>
      <c r="E1171" s="91">
        <v>15.009596051736294</v>
      </c>
      <c r="F1171" s="186">
        <v>6000</v>
      </c>
      <c r="G1171" s="186">
        <v>6000</v>
      </c>
      <c r="H1171" s="186">
        <v>0</v>
      </c>
      <c r="I1171" s="187">
        <v>0</v>
      </c>
      <c r="J1171" s="186">
        <v>6577.9471800000001</v>
      </c>
      <c r="K1171" s="186">
        <v>5870.7522638363507</v>
      </c>
      <c r="L1171" s="186">
        <v>1258.5809999999999</v>
      </c>
      <c r="M1171" s="186">
        <v>21.438155511225016</v>
      </c>
      <c r="N1171" s="188">
        <v>0</v>
      </c>
      <c r="O1171" s="189">
        <v>0</v>
      </c>
      <c r="P1171" s="186">
        <v>16.670000000000002</v>
      </c>
      <c r="Q1171" s="189">
        <v>19.386762543143437</v>
      </c>
      <c r="R1171" s="189">
        <v>7.6559127980106396</v>
      </c>
      <c r="S1171" s="189">
        <v>1678.673</v>
      </c>
      <c r="T1171" s="188">
        <v>1673.6680000000001</v>
      </c>
      <c r="U1171" s="187">
        <v>8.5525734596726668</v>
      </c>
      <c r="V1171" s="189">
        <v>0</v>
      </c>
      <c r="W1171" s="189">
        <v>16.670000000000002</v>
      </c>
      <c r="X1171" s="188">
        <v>1656.998</v>
      </c>
      <c r="Y1171" s="188">
        <v>1450.29</v>
      </c>
      <c r="Z1171" s="186">
        <v>0</v>
      </c>
      <c r="AA1171" s="186">
        <v>0</v>
      </c>
      <c r="AB1171" s="186">
        <v>0</v>
      </c>
      <c r="AC1171" s="186">
        <v>0</v>
      </c>
      <c r="AD1171" s="188">
        <v>13.340000000000146</v>
      </c>
      <c r="AE1171" s="189">
        <v>0</v>
      </c>
      <c r="AF1171" s="189">
        <v>0</v>
      </c>
      <c r="AG1171" s="189">
        <v>0</v>
      </c>
      <c r="AH1171" s="191">
        <v>0</v>
      </c>
      <c r="AI1171" s="186">
        <v>6418.2854699999998</v>
      </c>
      <c r="AJ1171" s="192">
        <v>7501943483798</v>
      </c>
      <c r="AK1171" s="192">
        <v>0</v>
      </c>
      <c r="AM1171" s="75">
        <v>91708</v>
      </c>
      <c r="AO1171" s="188">
        <v>6353.4900000000007</v>
      </c>
      <c r="AP1171" s="188">
        <v>1905.3809999999999</v>
      </c>
      <c r="AQ1171" s="187">
        <v>21.1709</v>
      </c>
      <c r="AR1171" s="188">
        <v>3360.6650000000004</v>
      </c>
      <c r="AS1171" s="187">
        <v>42.008312500000002</v>
      </c>
      <c r="AT1171" s="188">
        <v>13794.423999999999</v>
      </c>
      <c r="AU1171" s="187">
        <v>172.43029999999999</v>
      </c>
      <c r="AV1171" s="188">
        <v>1727.0039999999999</v>
      </c>
      <c r="AW1171" s="187">
        <v>23.801456717994661</v>
      </c>
      <c r="AX1171" s="188">
        <v>6024.5259999999998</v>
      </c>
      <c r="AY1171" s="187">
        <v>90.033285795007146</v>
      </c>
      <c r="AZ1171" s="188">
        <v>11400.607</v>
      </c>
      <c r="BA1171" s="187">
        <v>147.444203746694</v>
      </c>
      <c r="BB1171" s="188">
        <v>9928.6440000000002</v>
      </c>
      <c r="BC1171" s="187">
        <v>120.22653627631902</v>
      </c>
      <c r="BD1171" s="75"/>
      <c r="BE1171" s="75"/>
      <c r="BI1171" s="194"/>
    </row>
    <row r="1172" spans="1:61" ht="11.25" customHeight="1" x14ac:dyDescent="0.3">
      <c r="A1172" s="184" t="s">
        <v>1851</v>
      </c>
      <c r="B1172" s="185">
        <v>0</v>
      </c>
      <c r="C1172" s="828">
        <v>91715</v>
      </c>
      <c r="D1172" s="284">
        <v>1E-4</v>
      </c>
      <c r="E1172" s="91">
        <v>0</v>
      </c>
      <c r="F1172" s="186">
        <v>0</v>
      </c>
      <c r="G1172" s="186">
        <v>0</v>
      </c>
      <c r="H1172" s="186">
        <v>0</v>
      </c>
      <c r="I1172" s="187">
        <v>0</v>
      </c>
      <c r="J1172" s="186">
        <v>0</v>
      </c>
      <c r="K1172" s="186">
        <v>0</v>
      </c>
      <c r="L1172" s="186">
        <v>0</v>
      </c>
      <c r="M1172" s="186">
        <v>0</v>
      </c>
      <c r="N1172" s="188">
        <v>0</v>
      </c>
      <c r="O1172" s="189">
        <v>0</v>
      </c>
      <c r="P1172" s="186">
        <v>0</v>
      </c>
      <c r="Q1172" s="189">
        <v>0</v>
      </c>
      <c r="R1172" s="189">
        <v>0</v>
      </c>
      <c r="S1172" s="189">
        <v>1E-4</v>
      </c>
      <c r="T1172" s="188">
        <v>0</v>
      </c>
      <c r="U1172" s="187">
        <v>0</v>
      </c>
      <c r="V1172" s="189">
        <v>0</v>
      </c>
      <c r="W1172" s="189">
        <v>0</v>
      </c>
      <c r="X1172" s="188">
        <v>0</v>
      </c>
      <c r="Y1172" s="188">
        <v>0</v>
      </c>
      <c r="Z1172" s="186">
        <v>0</v>
      </c>
      <c r="AA1172" s="186">
        <v>0</v>
      </c>
      <c r="AB1172" s="186">
        <v>0</v>
      </c>
      <c r="AC1172" s="186">
        <v>0</v>
      </c>
      <c r="AD1172" s="188">
        <v>0</v>
      </c>
      <c r="AE1172" s="189">
        <v>0</v>
      </c>
      <c r="AF1172" s="189">
        <v>0</v>
      </c>
      <c r="AG1172" s="189">
        <v>0</v>
      </c>
      <c r="AH1172" s="191">
        <v>0</v>
      </c>
      <c r="AI1172" s="186">
        <v>0</v>
      </c>
      <c r="AJ1172" s="192">
        <v>400099583864</v>
      </c>
      <c r="AK1172" s="192">
        <v>0</v>
      </c>
      <c r="AM1172" s="75">
        <v>91715</v>
      </c>
      <c r="AO1172" s="188">
        <v>0</v>
      </c>
      <c r="AP1172" s="188">
        <v>0</v>
      </c>
      <c r="AQ1172" s="187">
        <v>0</v>
      </c>
      <c r="AR1172" s="188">
        <v>0</v>
      </c>
      <c r="AS1172" s="187">
        <v>0</v>
      </c>
      <c r="AT1172" s="188">
        <v>0</v>
      </c>
      <c r="AU1172" s="187">
        <v>0</v>
      </c>
      <c r="AV1172" s="188">
        <v>0</v>
      </c>
      <c r="AW1172" s="187">
        <v>0</v>
      </c>
      <c r="AX1172" s="188">
        <v>0</v>
      </c>
      <c r="AY1172" s="187">
        <v>0</v>
      </c>
      <c r="AZ1172" s="188">
        <v>0</v>
      </c>
      <c r="BA1172" s="187">
        <v>0</v>
      </c>
      <c r="BB1172" s="188">
        <v>0</v>
      </c>
      <c r="BC1172" s="187">
        <v>0</v>
      </c>
      <c r="BD1172" s="75"/>
      <c r="BE1172" s="75"/>
      <c r="BI1172" s="194"/>
    </row>
    <row r="1173" spans="1:61" ht="11.25" customHeight="1" x14ac:dyDescent="0.3">
      <c r="A1173" s="184" t="s">
        <v>1852</v>
      </c>
      <c r="B1173" s="185">
        <v>0</v>
      </c>
      <c r="C1173" s="828">
        <v>91732</v>
      </c>
      <c r="D1173" s="284">
        <v>7489.5029999999997</v>
      </c>
      <c r="E1173" s="91">
        <v>20.684561185455507</v>
      </c>
      <c r="F1173" s="186">
        <v>7000</v>
      </c>
      <c r="G1173" s="186">
        <v>7000</v>
      </c>
      <c r="H1173" s="186">
        <v>0</v>
      </c>
      <c r="I1173" s="187">
        <v>0</v>
      </c>
      <c r="J1173" s="186">
        <v>13476.8</v>
      </c>
      <c r="K1173" s="186">
        <v>10862.453787899974</v>
      </c>
      <c r="L1173" s="186">
        <v>254.065</v>
      </c>
      <c r="M1173" s="186">
        <v>2.3389282473450974</v>
      </c>
      <c r="N1173" s="188">
        <v>1323.6370000000002</v>
      </c>
      <c r="O1173" s="189">
        <v>0</v>
      </c>
      <c r="P1173" s="186">
        <v>1326.9690000000003</v>
      </c>
      <c r="Q1173" s="189">
        <v>11.731523803870358</v>
      </c>
      <c r="R1173" s="189">
        <v>16.106430309865843</v>
      </c>
      <c r="S1173" s="189">
        <v>7235.4380000000001</v>
      </c>
      <c r="T1173" s="188">
        <v>7221.2769999999991</v>
      </c>
      <c r="U1173" s="187">
        <v>19.943772763509486</v>
      </c>
      <c r="V1173" s="189">
        <v>666.4</v>
      </c>
      <c r="W1173" s="189">
        <v>3.3319999999999999</v>
      </c>
      <c r="X1173" s="188">
        <v>6551.5449999999992</v>
      </c>
      <c r="Y1173" s="188">
        <v>6542.3819999999996</v>
      </c>
      <c r="Z1173" s="186">
        <v>0</v>
      </c>
      <c r="AA1173" s="186">
        <v>0</v>
      </c>
      <c r="AB1173" s="186">
        <v>0</v>
      </c>
      <c r="AC1173" s="186">
        <v>0</v>
      </c>
      <c r="AD1173" s="188">
        <v>0</v>
      </c>
      <c r="AE1173" s="189">
        <v>0</v>
      </c>
      <c r="AF1173" s="189">
        <v>0</v>
      </c>
      <c r="AG1173" s="189">
        <v>0</v>
      </c>
      <c r="AH1173" s="191">
        <v>1</v>
      </c>
      <c r="AI1173" s="186">
        <v>12774.546495000001</v>
      </c>
      <c r="AJ1173" s="192">
        <v>7501943485051</v>
      </c>
      <c r="AK1173" s="192">
        <v>0</v>
      </c>
      <c r="AM1173" s="75">
        <v>91732</v>
      </c>
      <c r="AO1173" s="188">
        <v>8783.1440000000002</v>
      </c>
      <c r="AP1173" s="188">
        <v>10665.716</v>
      </c>
      <c r="AQ1173" s="187">
        <v>77.310205856770082</v>
      </c>
      <c r="AR1173" s="188">
        <v>10270.884</v>
      </c>
      <c r="AS1173" s="187">
        <v>99.251320982261916</v>
      </c>
      <c r="AT1173" s="188">
        <v>5412.8320000000003</v>
      </c>
      <c r="AU1173" s="187">
        <v>38.495355949079013</v>
      </c>
      <c r="AV1173" s="188">
        <v>3571.9</v>
      </c>
      <c r="AW1173" s="187">
        <v>21.186903137789905</v>
      </c>
      <c r="AX1173" s="188">
        <v>6794.7829999999994</v>
      </c>
      <c r="AY1173" s="187">
        <v>41.434130129885965</v>
      </c>
      <c r="AZ1173" s="188">
        <v>18020.287</v>
      </c>
      <c r="BA1173" s="187">
        <v>128.72553039502822</v>
      </c>
      <c r="BB1173" s="188">
        <v>8080.1</v>
      </c>
      <c r="BC1173" s="187">
        <v>71.708377706780269</v>
      </c>
      <c r="BD1173" s="75"/>
      <c r="BE1173" s="75"/>
      <c r="BI1173" s="194"/>
    </row>
    <row r="1174" spans="1:61" ht="11.25" customHeight="1" x14ac:dyDescent="0.3">
      <c r="A1174" s="184" t="s">
        <v>1852</v>
      </c>
      <c r="B1174" s="185">
        <v>0</v>
      </c>
      <c r="C1174" s="828">
        <v>91664</v>
      </c>
      <c r="D1174" s="284">
        <v>196.58799999999999</v>
      </c>
      <c r="E1174" s="91">
        <v>0</v>
      </c>
      <c r="F1174" s="186">
        <v>0</v>
      </c>
      <c r="G1174" s="186">
        <v>0</v>
      </c>
      <c r="H1174" s="186">
        <v>0</v>
      </c>
      <c r="I1174" s="187">
        <v>0</v>
      </c>
      <c r="J1174" s="186">
        <v>0</v>
      </c>
      <c r="K1174" s="186">
        <v>0</v>
      </c>
      <c r="L1174" s="186">
        <v>0</v>
      </c>
      <c r="M1174" s="186">
        <v>0</v>
      </c>
      <c r="N1174" s="188">
        <v>0</v>
      </c>
      <c r="O1174" s="189">
        <v>0</v>
      </c>
      <c r="P1174" s="186">
        <v>0</v>
      </c>
      <c r="Q1174" s="189">
        <v>0</v>
      </c>
      <c r="R1174" s="189">
        <v>0</v>
      </c>
      <c r="S1174" s="189">
        <v>196.58799999999999</v>
      </c>
      <c r="T1174" s="188">
        <v>196.58799999999999</v>
      </c>
      <c r="U1174" s="187">
        <v>0</v>
      </c>
      <c r="V1174" s="189">
        <v>0</v>
      </c>
      <c r="W1174" s="189">
        <v>0</v>
      </c>
      <c r="X1174" s="188">
        <v>196.58799999999999</v>
      </c>
      <c r="Y1174" s="188">
        <v>0</v>
      </c>
      <c r="Z1174" s="186">
        <v>0</v>
      </c>
      <c r="AA1174" s="186">
        <v>0</v>
      </c>
      <c r="AB1174" s="186">
        <v>0</v>
      </c>
      <c r="AC1174" s="186">
        <v>0</v>
      </c>
      <c r="AD1174" s="188">
        <v>0</v>
      </c>
      <c r="AE1174" s="189">
        <v>0</v>
      </c>
      <c r="AF1174" s="189">
        <v>0</v>
      </c>
      <c r="AG1174" s="189">
        <v>0</v>
      </c>
      <c r="AH1174" s="191">
        <v>0</v>
      </c>
      <c r="AI1174" s="186">
        <v>0</v>
      </c>
      <c r="AJ1174" s="192">
        <v>7501943485051</v>
      </c>
      <c r="AK1174" s="192">
        <v>0</v>
      </c>
      <c r="AM1174" s="75">
        <v>91664</v>
      </c>
      <c r="AO1174" s="188">
        <v>0</v>
      </c>
      <c r="AP1174" s="188">
        <v>0</v>
      </c>
      <c r="AQ1174" s="187">
        <v>0</v>
      </c>
      <c r="AR1174" s="188">
        <v>0</v>
      </c>
      <c r="AS1174" s="187">
        <v>0</v>
      </c>
      <c r="AT1174" s="188">
        <v>0</v>
      </c>
      <c r="AU1174" s="187">
        <v>0</v>
      </c>
      <c r="AV1174" s="188">
        <v>0</v>
      </c>
      <c r="AW1174" s="187">
        <v>0</v>
      </c>
      <c r="AX1174" s="188">
        <v>13.327999999999999</v>
      </c>
      <c r="AY1174" s="187">
        <v>0</v>
      </c>
      <c r="AZ1174" s="188">
        <v>0</v>
      </c>
      <c r="BA1174" s="187">
        <v>0</v>
      </c>
      <c r="BB1174" s="188">
        <v>0</v>
      </c>
      <c r="BC1174" s="187">
        <v>0</v>
      </c>
      <c r="BD1174" s="75"/>
      <c r="BE1174" s="75"/>
      <c r="BI1174" s="194"/>
    </row>
    <row r="1175" spans="1:61" ht="11.25" customHeight="1" x14ac:dyDescent="0.3">
      <c r="A1175" s="184" t="s">
        <v>1853</v>
      </c>
      <c r="B1175" s="185">
        <v>0</v>
      </c>
      <c r="C1175" s="828">
        <v>91701</v>
      </c>
      <c r="D1175" s="284">
        <v>1683.6699999999998</v>
      </c>
      <c r="E1175" s="91">
        <v>5.6690322580645152</v>
      </c>
      <c r="F1175" s="186">
        <v>5500</v>
      </c>
      <c r="G1175" s="186">
        <v>5500</v>
      </c>
      <c r="H1175" s="186">
        <v>6720</v>
      </c>
      <c r="I1175" s="187">
        <v>122.18181818181819</v>
      </c>
      <c r="J1175" s="186">
        <v>3743</v>
      </c>
      <c r="K1175" s="186">
        <v>8909.8275862068967</v>
      </c>
      <c r="L1175" s="186">
        <v>6362.9390000000003</v>
      </c>
      <c r="M1175" s="186">
        <v>71.414838709677426</v>
      </c>
      <c r="N1175" s="188">
        <v>1970.394</v>
      </c>
      <c r="O1175" s="189">
        <v>0</v>
      </c>
      <c r="P1175" s="186">
        <v>1972.0609999999999</v>
      </c>
      <c r="Q1175" s="189">
        <v>222.68234036868822</v>
      </c>
      <c r="R1175" s="189">
        <v>16.35637990916377</v>
      </c>
      <c r="S1175" s="189">
        <v>2040.7309999999998</v>
      </c>
      <c r="T1175" s="188">
        <v>1441.9549999999999</v>
      </c>
      <c r="U1175" s="187">
        <v>4.85516129032258</v>
      </c>
      <c r="V1175" s="189">
        <v>0</v>
      </c>
      <c r="W1175" s="189">
        <v>1.667</v>
      </c>
      <c r="X1175" s="188">
        <v>1440.288</v>
      </c>
      <c r="Y1175" s="188">
        <v>780.15599999999995</v>
      </c>
      <c r="Z1175" s="186">
        <v>660.13199999999995</v>
      </c>
      <c r="AA1175" s="186">
        <v>660.13199999999995</v>
      </c>
      <c r="AB1175" s="186">
        <v>0</v>
      </c>
      <c r="AC1175" s="186">
        <v>0</v>
      </c>
      <c r="AD1175" s="188">
        <v>0</v>
      </c>
      <c r="AE1175" s="189">
        <v>0</v>
      </c>
      <c r="AF1175" s="189">
        <v>0</v>
      </c>
      <c r="AG1175" s="189">
        <v>0</v>
      </c>
      <c r="AH1175" s="191">
        <v>1</v>
      </c>
      <c r="AI1175" s="186">
        <v>4442.7716549999996</v>
      </c>
      <c r="AJ1175" s="192">
        <v>7501943487147</v>
      </c>
      <c r="AK1175" s="192">
        <v>0</v>
      </c>
      <c r="AM1175" s="75">
        <v>91701</v>
      </c>
      <c r="AO1175" s="188">
        <v>3293.9933333333338</v>
      </c>
      <c r="AP1175" s="188">
        <v>2485.4899999999998</v>
      </c>
      <c r="AQ1175" s="187">
        <v>54.150108932461869</v>
      </c>
      <c r="AR1175" s="188">
        <v>6051.21</v>
      </c>
      <c r="AS1175" s="187">
        <v>131.83464052287582</v>
      </c>
      <c r="AT1175" s="188">
        <v>1345.28</v>
      </c>
      <c r="AU1175" s="187">
        <v>20.696615384615384</v>
      </c>
      <c r="AV1175" s="188">
        <v>8164.9699999999993</v>
      </c>
      <c r="AW1175" s="187">
        <v>153.67908902691511</v>
      </c>
      <c r="AX1175" s="188">
        <v>6678</v>
      </c>
      <c r="AY1175" s="187">
        <v>168.40247131509267</v>
      </c>
      <c r="AZ1175" s="188">
        <v>3530.71</v>
      </c>
      <c r="BA1175" s="187">
        <v>74.019077568134179</v>
      </c>
      <c r="BB1175" s="188">
        <v>4460.8899999999994</v>
      </c>
      <c r="BC1175" s="187">
        <v>75.099158249158236</v>
      </c>
      <c r="BD1175" s="75"/>
      <c r="BE1175" s="75"/>
      <c r="BI1175" s="194"/>
    </row>
    <row r="1176" spans="1:61" ht="11.25" customHeight="1" x14ac:dyDescent="0.3">
      <c r="A1176" s="184" t="s">
        <v>1854</v>
      </c>
      <c r="B1176" s="185">
        <v>0</v>
      </c>
      <c r="C1176" s="828">
        <v>91696</v>
      </c>
      <c r="D1176" s="284">
        <v>833.4</v>
      </c>
      <c r="E1176" s="91">
        <v>12.027649769585253</v>
      </c>
      <c r="F1176" s="186">
        <v>1700</v>
      </c>
      <c r="G1176" s="186">
        <v>1700</v>
      </c>
      <c r="H1176" s="186">
        <v>0</v>
      </c>
      <c r="I1176" s="187">
        <v>0</v>
      </c>
      <c r="J1176" s="186">
        <v>1182</v>
      </c>
      <c r="K1176" s="186">
        <v>2078.7103448275861</v>
      </c>
      <c r="L1176" s="186">
        <v>833.4</v>
      </c>
      <c r="M1176" s="186">
        <v>40.092165898617509</v>
      </c>
      <c r="N1176" s="188">
        <v>1111.2</v>
      </c>
      <c r="O1176" s="189">
        <v>0</v>
      </c>
      <c r="P1176" s="186">
        <v>1111.2</v>
      </c>
      <c r="Q1176" s="189">
        <v>164.51776649746193</v>
      </c>
      <c r="R1176" s="189">
        <v>0</v>
      </c>
      <c r="S1176" s="189">
        <v>0</v>
      </c>
      <c r="T1176" s="188">
        <v>0</v>
      </c>
      <c r="U1176" s="187">
        <v>0</v>
      </c>
      <c r="V1176" s="189">
        <v>0</v>
      </c>
      <c r="W1176" s="189">
        <v>0</v>
      </c>
      <c r="X1176" s="188">
        <v>0</v>
      </c>
      <c r="Y1176" s="188">
        <v>0</v>
      </c>
      <c r="Z1176" s="186">
        <v>0</v>
      </c>
      <c r="AA1176" s="186">
        <v>0</v>
      </c>
      <c r="AB1176" s="186">
        <v>0</v>
      </c>
      <c r="AC1176" s="186">
        <v>0</v>
      </c>
      <c r="AD1176" s="188">
        <v>0</v>
      </c>
      <c r="AE1176" s="189">
        <v>0</v>
      </c>
      <c r="AF1176" s="189">
        <v>0</v>
      </c>
      <c r="AG1176" s="189">
        <v>0</v>
      </c>
      <c r="AH1176" s="191">
        <v>0</v>
      </c>
      <c r="AI1176" s="186">
        <v>4252.4610300000004</v>
      </c>
      <c r="AJ1176" s="192">
        <v>7501943485679</v>
      </c>
      <c r="AK1176" s="192">
        <v>0</v>
      </c>
      <c r="AM1176" s="75">
        <v>91696</v>
      </c>
      <c r="AO1176" s="188">
        <v>1732.5433333333333</v>
      </c>
      <c r="AP1176" s="188">
        <v>1202.8699999999999</v>
      </c>
      <c r="AQ1176" s="187">
        <v>98.273692810457504</v>
      </c>
      <c r="AR1176" s="188">
        <v>1564.0139999999999</v>
      </c>
      <c r="AS1176" s="187">
        <v>127.77892156862745</v>
      </c>
      <c r="AT1176" s="188">
        <v>2430.7460000000001</v>
      </c>
      <c r="AU1176" s="187">
        <v>158.25169270833334</v>
      </c>
      <c r="AV1176" s="188">
        <v>1491.78</v>
      </c>
      <c r="AW1176" s="187">
        <v>98.272727272727266</v>
      </c>
      <c r="AX1176" s="188">
        <v>288.89999999999998</v>
      </c>
      <c r="AY1176" s="187">
        <v>21.248896734333627</v>
      </c>
      <c r="AZ1176" s="188">
        <v>2766.8879999999999</v>
      </c>
      <c r="BA1176" s="187">
        <v>217.52264150943398</v>
      </c>
      <c r="BB1176" s="188">
        <v>833.4</v>
      </c>
      <c r="BC1176" s="187">
        <v>48.229166666666664</v>
      </c>
      <c r="BD1176" s="75"/>
      <c r="BE1176" s="75"/>
      <c r="BI1176" s="194"/>
    </row>
    <row r="1177" spans="1:61" ht="11.25" customHeight="1" x14ac:dyDescent="0.3">
      <c r="A1177" s="184" t="s">
        <v>1855</v>
      </c>
      <c r="B1177" s="185">
        <v>0</v>
      </c>
      <c r="C1177" s="828">
        <v>91680</v>
      </c>
      <c r="D1177" s="284">
        <v>1E-4</v>
      </c>
      <c r="E1177" s="91">
        <v>0</v>
      </c>
      <c r="F1177" s="186">
        <v>0</v>
      </c>
      <c r="G1177" s="186">
        <v>0</v>
      </c>
      <c r="H1177" s="186">
        <v>0</v>
      </c>
      <c r="I1177" s="187">
        <v>0</v>
      </c>
      <c r="J1177" s="186">
        <v>0</v>
      </c>
      <c r="K1177" s="186">
        <v>0</v>
      </c>
      <c r="L1177" s="186">
        <v>0</v>
      </c>
      <c r="M1177" s="186">
        <v>0</v>
      </c>
      <c r="N1177" s="188">
        <v>0</v>
      </c>
      <c r="O1177" s="189">
        <v>0</v>
      </c>
      <c r="P1177" s="186">
        <v>0</v>
      </c>
      <c r="Q1177" s="189">
        <v>0</v>
      </c>
      <c r="R1177" s="189">
        <v>0</v>
      </c>
      <c r="S1177" s="189">
        <v>1E-4</v>
      </c>
      <c r="T1177" s="188">
        <v>0</v>
      </c>
      <c r="U1177" s="187">
        <v>0</v>
      </c>
      <c r="V1177" s="189">
        <v>0</v>
      </c>
      <c r="W1177" s="189">
        <v>0</v>
      </c>
      <c r="X1177" s="188">
        <v>0</v>
      </c>
      <c r="Y1177" s="188">
        <v>0</v>
      </c>
      <c r="Z1177" s="186">
        <v>0</v>
      </c>
      <c r="AA1177" s="186">
        <v>0</v>
      </c>
      <c r="AB1177" s="186">
        <v>0</v>
      </c>
      <c r="AC1177" s="186">
        <v>0</v>
      </c>
      <c r="AD1177" s="188">
        <v>0</v>
      </c>
      <c r="AE1177" s="189">
        <v>0</v>
      </c>
      <c r="AF1177" s="189">
        <v>0</v>
      </c>
      <c r="AG1177" s="189">
        <v>0</v>
      </c>
      <c r="AH1177" s="191">
        <v>0</v>
      </c>
      <c r="AI1177" s="186">
        <v>0</v>
      </c>
      <c r="AJ1177" s="192">
        <v>7501943487000</v>
      </c>
      <c r="AK1177" s="192">
        <v>0</v>
      </c>
      <c r="AM1177" s="75">
        <v>91680</v>
      </c>
      <c r="AO1177" s="188">
        <v>0</v>
      </c>
      <c r="AP1177" s="188">
        <v>0</v>
      </c>
      <c r="AQ1177" s="187">
        <v>0</v>
      </c>
      <c r="AR1177" s="188">
        <v>0</v>
      </c>
      <c r="AS1177" s="187">
        <v>0</v>
      </c>
      <c r="AT1177" s="188">
        <v>0</v>
      </c>
      <c r="AU1177" s="187">
        <v>0</v>
      </c>
      <c r="AV1177" s="188">
        <v>0</v>
      </c>
      <c r="AW1177" s="187">
        <v>0</v>
      </c>
      <c r="AX1177" s="188">
        <v>0</v>
      </c>
      <c r="AY1177" s="187">
        <v>0</v>
      </c>
      <c r="AZ1177" s="188">
        <v>0</v>
      </c>
      <c r="BA1177" s="187">
        <v>0</v>
      </c>
      <c r="BB1177" s="188">
        <v>0</v>
      </c>
      <c r="BC1177" s="187">
        <v>0</v>
      </c>
      <c r="BD1177" s="75"/>
      <c r="BE1177" s="75"/>
      <c r="BI1177" s="194"/>
    </row>
    <row r="1178" spans="1:61" ht="11.25" customHeight="1" x14ac:dyDescent="0.3">
      <c r="A1178" s="184" t="s">
        <v>1856</v>
      </c>
      <c r="B1178" s="185">
        <v>0</v>
      </c>
      <c r="C1178" s="828">
        <v>91665</v>
      </c>
      <c r="D1178" s="284">
        <v>1E-4</v>
      </c>
      <c r="E1178" s="91">
        <v>0</v>
      </c>
      <c r="F1178" s="186">
        <v>0</v>
      </c>
      <c r="G1178" s="186">
        <v>0</v>
      </c>
      <c r="H1178" s="186">
        <v>0</v>
      </c>
      <c r="I1178" s="187">
        <v>0</v>
      </c>
      <c r="J1178" s="186">
        <v>0</v>
      </c>
      <c r="K1178" s="186">
        <v>0</v>
      </c>
      <c r="L1178" s="186">
        <v>0</v>
      </c>
      <c r="M1178" s="186">
        <v>0</v>
      </c>
      <c r="N1178" s="188">
        <v>0</v>
      </c>
      <c r="O1178" s="189">
        <v>0</v>
      </c>
      <c r="P1178" s="186">
        <v>0</v>
      </c>
      <c r="Q1178" s="189">
        <v>0</v>
      </c>
      <c r="R1178" s="189">
        <v>0</v>
      </c>
      <c r="S1178" s="189">
        <v>1E-4</v>
      </c>
      <c r="T1178" s="188">
        <v>0</v>
      </c>
      <c r="U1178" s="187">
        <v>0</v>
      </c>
      <c r="V1178" s="189">
        <v>0</v>
      </c>
      <c r="W1178" s="189">
        <v>0</v>
      </c>
      <c r="X1178" s="188">
        <v>0</v>
      </c>
      <c r="Y1178" s="188">
        <v>0</v>
      </c>
      <c r="Z1178" s="186">
        <v>0</v>
      </c>
      <c r="AA1178" s="186">
        <v>0</v>
      </c>
      <c r="AB1178" s="186">
        <v>0</v>
      </c>
      <c r="AC1178" s="186">
        <v>0</v>
      </c>
      <c r="AD1178" s="188">
        <v>0</v>
      </c>
      <c r="AE1178" s="189">
        <v>0</v>
      </c>
      <c r="AF1178" s="189">
        <v>0</v>
      </c>
      <c r="AG1178" s="189">
        <v>0</v>
      </c>
      <c r="AH1178" s="191">
        <v>0</v>
      </c>
      <c r="AI1178" s="186">
        <v>0</v>
      </c>
      <c r="AJ1178" s="192">
        <v>7501943487123</v>
      </c>
      <c r="AK1178" s="192">
        <v>0</v>
      </c>
      <c r="AM1178" s="75">
        <v>91665</v>
      </c>
      <c r="AO1178" s="188">
        <v>0</v>
      </c>
      <c r="AP1178" s="188">
        <v>0</v>
      </c>
      <c r="AQ1178" s="187">
        <v>0</v>
      </c>
      <c r="AR1178" s="188">
        <v>0</v>
      </c>
      <c r="AS1178" s="187">
        <v>0</v>
      </c>
      <c r="AT1178" s="188">
        <v>0</v>
      </c>
      <c r="AU1178" s="187">
        <v>0</v>
      </c>
      <c r="AV1178" s="188">
        <v>0</v>
      </c>
      <c r="AW1178" s="187">
        <v>0</v>
      </c>
      <c r="AX1178" s="188">
        <v>0</v>
      </c>
      <c r="AY1178" s="187">
        <v>0</v>
      </c>
      <c r="AZ1178" s="188">
        <v>0</v>
      </c>
      <c r="BA1178" s="187">
        <v>0</v>
      </c>
      <c r="BB1178" s="188">
        <v>0</v>
      </c>
      <c r="BC1178" s="187">
        <v>0</v>
      </c>
      <c r="BD1178" s="75"/>
      <c r="BE1178" s="75"/>
      <c r="BI1178" s="194"/>
    </row>
    <row r="1179" spans="1:61" ht="11.25" customHeight="1" x14ac:dyDescent="0.3">
      <c r="A1179" s="184" t="s">
        <v>1857</v>
      </c>
      <c r="B1179" s="185">
        <v>0</v>
      </c>
      <c r="C1179" s="828">
        <v>91666</v>
      </c>
      <c r="D1179" s="284">
        <v>12930.919</v>
      </c>
      <c r="E1179" s="91">
        <v>42.502525811928429</v>
      </c>
      <c r="F1179" s="186">
        <v>0</v>
      </c>
      <c r="G1179" s="186">
        <v>0</v>
      </c>
      <c r="H1179" s="186">
        <v>0</v>
      </c>
      <c r="I1179" s="187">
        <v>0</v>
      </c>
      <c r="J1179" s="186">
        <v>12038.972055</v>
      </c>
      <c r="K1179" s="186">
        <v>9127.1650940595937</v>
      </c>
      <c r="L1179" s="186">
        <v>1110.222</v>
      </c>
      <c r="M1179" s="186">
        <v>12.163930295537076</v>
      </c>
      <c r="N1179" s="188">
        <v>0</v>
      </c>
      <c r="O1179" s="189">
        <v>166.7</v>
      </c>
      <c r="P1179" s="186">
        <v>1103.5539999999999</v>
      </c>
      <c r="Q1179" s="189">
        <v>18.38841381046797</v>
      </c>
      <c r="R1179" s="189">
        <v>29.45607883961485</v>
      </c>
      <c r="S1179" s="189">
        <v>11820.697</v>
      </c>
      <c r="T1179" s="188">
        <v>12554.177</v>
      </c>
      <c r="U1179" s="187">
        <v>41.264215790851225</v>
      </c>
      <c r="V1179" s="189">
        <v>66.680000000000007</v>
      </c>
      <c r="W1179" s="189">
        <v>936.85399999999993</v>
      </c>
      <c r="X1179" s="188">
        <v>11550.643</v>
      </c>
      <c r="Y1179" s="188">
        <v>5064.3460000000005</v>
      </c>
      <c r="Z1179" s="186">
        <v>0</v>
      </c>
      <c r="AA1179" s="186">
        <v>0</v>
      </c>
      <c r="AB1179" s="186">
        <v>0</v>
      </c>
      <c r="AC1179" s="186">
        <v>0</v>
      </c>
      <c r="AD1179" s="188">
        <v>0</v>
      </c>
      <c r="AE1179" s="189">
        <v>0</v>
      </c>
      <c r="AF1179" s="189">
        <v>0</v>
      </c>
      <c r="AG1179" s="189">
        <v>0</v>
      </c>
      <c r="AH1179" s="191">
        <v>1</v>
      </c>
      <c r="AI1179" s="186">
        <v>10162.28412</v>
      </c>
      <c r="AJ1179" s="192">
        <v>7501943487130</v>
      </c>
      <c r="AK1179" s="192">
        <v>0</v>
      </c>
      <c r="AM1179" s="75">
        <v>91666</v>
      </c>
      <c r="AO1179" s="188">
        <v>8843.9946666666656</v>
      </c>
      <c r="AP1179" s="188">
        <v>5799.5029999999997</v>
      </c>
      <c r="AQ1179" s="187">
        <v>54.887189669241643</v>
      </c>
      <c r="AR1179" s="188">
        <v>12219.115</v>
      </c>
      <c r="AS1179" s="187">
        <v>115.64316504281069</v>
      </c>
      <c r="AT1179" s="188">
        <v>8513.366</v>
      </c>
      <c r="AU1179" s="187">
        <v>73.871895374255047</v>
      </c>
      <c r="AV1179" s="188">
        <v>8915.1200000000008</v>
      </c>
      <c r="AW1179" s="187">
        <v>86.606026257435744</v>
      </c>
      <c r="AX1179" s="188">
        <v>10310.390000000001</v>
      </c>
      <c r="AY1179" s="187">
        <v>85.91991666666668</v>
      </c>
      <c r="AZ1179" s="188">
        <v>12044.072999999999</v>
      </c>
      <c r="BA1179" s="187">
        <v>107.99960724392841</v>
      </c>
      <c r="BB1179" s="188">
        <v>12000.724000000002</v>
      </c>
      <c r="BC1179" s="187">
        <v>151.8634930798716</v>
      </c>
      <c r="BD1179" s="75"/>
      <c r="BE1179" s="75"/>
      <c r="BI1179" s="194"/>
    </row>
    <row r="1180" spans="1:61" ht="11.25" customHeight="1" x14ac:dyDescent="0.3">
      <c r="A1180" s="184" t="s">
        <v>1858</v>
      </c>
      <c r="B1180" s="185">
        <v>0</v>
      </c>
      <c r="C1180" s="828">
        <v>91673</v>
      </c>
      <c r="D1180" s="284">
        <v>525</v>
      </c>
      <c r="E1180" s="91">
        <v>0</v>
      </c>
      <c r="F1180" s="186">
        <v>0</v>
      </c>
      <c r="G1180" s="186">
        <v>0</v>
      </c>
      <c r="H1180" s="186">
        <v>0</v>
      </c>
      <c r="I1180" s="187">
        <v>0</v>
      </c>
      <c r="J1180" s="186">
        <v>0</v>
      </c>
      <c r="K1180" s="186">
        <v>0</v>
      </c>
      <c r="L1180" s="186">
        <v>0</v>
      </c>
      <c r="M1180" s="186">
        <v>0</v>
      </c>
      <c r="N1180" s="188">
        <v>0</v>
      </c>
      <c r="O1180" s="189">
        <v>0</v>
      </c>
      <c r="P1180" s="186">
        <v>0</v>
      </c>
      <c r="Q1180" s="189">
        <v>0</v>
      </c>
      <c r="R1180" s="189">
        <v>0</v>
      </c>
      <c r="S1180" s="189">
        <v>525</v>
      </c>
      <c r="T1180" s="188">
        <v>525</v>
      </c>
      <c r="U1180" s="187">
        <v>0</v>
      </c>
      <c r="V1180" s="189">
        <v>0</v>
      </c>
      <c r="W1180" s="189">
        <v>0</v>
      </c>
      <c r="X1180" s="188">
        <v>525</v>
      </c>
      <c r="Y1180" s="188">
        <v>50</v>
      </c>
      <c r="Z1180" s="186">
        <v>0</v>
      </c>
      <c r="AA1180" s="186">
        <v>0</v>
      </c>
      <c r="AB1180" s="186">
        <v>0</v>
      </c>
      <c r="AC1180" s="186">
        <v>0</v>
      </c>
      <c r="AD1180" s="188">
        <v>0</v>
      </c>
      <c r="AE1180" s="189">
        <v>0</v>
      </c>
      <c r="AF1180" s="189">
        <v>0</v>
      </c>
      <c r="AG1180" s="189">
        <v>0</v>
      </c>
      <c r="AH1180" s="191">
        <v>0</v>
      </c>
      <c r="AI1180" s="186">
        <v>0</v>
      </c>
      <c r="AJ1180" s="192">
        <v>7506425610785</v>
      </c>
      <c r="AK1180" s="192" t="s">
        <v>262</v>
      </c>
      <c r="AM1180" s="75">
        <v>91673</v>
      </c>
      <c r="AO1180" s="188">
        <v>0</v>
      </c>
      <c r="AP1180" s="188">
        <v>0</v>
      </c>
      <c r="AQ1180" s="187">
        <v>0</v>
      </c>
      <c r="AR1180" s="188">
        <v>0</v>
      </c>
      <c r="AS1180" s="187">
        <v>0</v>
      </c>
      <c r="AT1180" s="188">
        <v>0</v>
      </c>
      <c r="AU1180" s="187">
        <v>0</v>
      </c>
      <c r="AV1180" s="188">
        <v>0</v>
      </c>
      <c r="AW1180" s="187">
        <v>0</v>
      </c>
      <c r="AX1180" s="188">
        <v>0</v>
      </c>
      <c r="AY1180" s="187">
        <v>0</v>
      </c>
      <c r="AZ1180" s="188">
        <v>0</v>
      </c>
      <c r="BA1180" s="187">
        <v>0</v>
      </c>
      <c r="BB1180" s="188">
        <v>0</v>
      </c>
      <c r="BC1180" s="187">
        <v>0</v>
      </c>
      <c r="BD1180" s="75"/>
      <c r="BE1180" s="75"/>
      <c r="BI1180" s="194"/>
    </row>
    <row r="1181" spans="1:61" s="77" customFormat="1" ht="11.25" customHeight="1" x14ac:dyDescent="0.2">
      <c r="A1181" s="184" t="s">
        <v>1858</v>
      </c>
      <c r="B1181" s="185">
        <v>0</v>
      </c>
      <c r="C1181" s="828">
        <v>91676</v>
      </c>
      <c r="D1181" s="284">
        <v>841.83500000000004</v>
      </c>
      <c r="E1181" s="91">
        <v>0</v>
      </c>
      <c r="F1181" s="186">
        <v>0</v>
      </c>
      <c r="G1181" s="186">
        <v>0</v>
      </c>
      <c r="H1181" s="186">
        <v>0</v>
      </c>
      <c r="I1181" s="187">
        <v>0</v>
      </c>
      <c r="J1181" s="186">
        <v>0</v>
      </c>
      <c r="K1181" s="186">
        <v>0</v>
      </c>
      <c r="L1181" s="186">
        <v>0</v>
      </c>
      <c r="M1181" s="186">
        <v>0</v>
      </c>
      <c r="N1181" s="188">
        <v>0</v>
      </c>
      <c r="O1181" s="189">
        <v>0</v>
      </c>
      <c r="P1181" s="186">
        <v>0</v>
      </c>
      <c r="Q1181" s="189">
        <v>0</v>
      </c>
      <c r="R1181" s="189">
        <v>0</v>
      </c>
      <c r="S1181" s="189">
        <v>841.83500000000004</v>
      </c>
      <c r="T1181" s="188">
        <v>836.83400000000006</v>
      </c>
      <c r="U1181" s="187">
        <v>0</v>
      </c>
      <c r="V1181" s="189">
        <v>0</v>
      </c>
      <c r="W1181" s="189">
        <v>0</v>
      </c>
      <c r="X1181" s="188">
        <v>836.83400000000006</v>
      </c>
      <c r="Y1181" s="188">
        <v>50.01</v>
      </c>
      <c r="Z1181" s="186">
        <v>0</v>
      </c>
      <c r="AA1181" s="186">
        <v>0</v>
      </c>
      <c r="AB1181" s="186">
        <v>0</v>
      </c>
      <c r="AC1181" s="186">
        <v>0</v>
      </c>
      <c r="AD1181" s="188">
        <v>0</v>
      </c>
      <c r="AE1181" s="189">
        <v>0</v>
      </c>
      <c r="AF1181" s="189">
        <v>0</v>
      </c>
      <c r="AG1181" s="189">
        <v>0</v>
      </c>
      <c r="AH1181" s="191">
        <v>1</v>
      </c>
      <c r="AI1181" s="186">
        <v>0</v>
      </c>
      <c r="AJ1181" s="192">
        <v>7506425610792</v>
      </c>
      <c r="AK1181" s="192" t="s">
        <v>505</v>
      </c>
      <c r="AL1181" s="226"/>
      <c r="AM1181" s="75">
        <v>91676</v>
      </c>
      <c r="AN1181" s="76"/>
      <c r="AO1181" s="188">
        <v>-16.669999999999998</v>
      </c>
      <c r="AP1181" s="188">
        <v>-50.01</v>
      </c>
      <c r="AQ1181" s="187">
        <v>0</v>
      </c>
      <c r="AR1181" s="188">
        <v>0</v>
      </c>
      <c r="AS1181" s="187">
        <v>0</v>
      </c>
      <c r="AT1181" s="188">
        <v>0</v>
      </c>
      <c r="AU1181" s="187">
        <v>0</v>
      </c>
      <c r="AV1181" s="188">
        <v>-1675.34</v>
      </c>
      <c r="AW1181" s="187">
        <v>0</v>
      </c>
      <c r="AX1181" s="188">
        <v>-170.04</v>
      </c>
      <c r="AY1181" s="187">
        <v>0</v>
      </c>
      <c r="AZ1181" s="188">
        <v>160.03300000000002</v>
      </c>
      <c r="BA1181" s="187">
        <v>0</v>
      </c>
      <c r="BB1181" s="188">
        <v>-750.173</v>
      </c>
      <c r="BC1181" s="187">
        <v>0</v>
      </c>
      <c r="BD1181" s="75"/>
      <c r="BE1181" s="75"/>
      <c r="BF1181" s="56"/>
      <c r="BI1181" s="194"/>
    </row>
    <row r="1182" spans="1:61" s="77" customFormat="1" ht="11.25" customHeight="1" x14ac:dyDescent="0.2">
      <c r="A1182" s="306" t="s">
        <v>1859</v>
      </c>
      <c r="B1182" s="185">
        <v>0</v>
      </c>
      <c r="C1182" s="829">
        <v>91663</v>
      </c>
      <c r="D1182" s="284">
        <v>1111.8889999999999</v>
      </c>
      <c r="E1182" s="91">
        <v>1.0381014186517901</v>
      </c>
      <c r="F1182" s="186">
        <v>43000</v>
      </c>
      <c r="G1182" s="186">
        <v>43000</v>
      </c>
      <c r="H1182" s="186">
        <v>4499</v>
      </c>
      <c r="I1182" s="187">
        <v>10.46279069767442</v>
      </c>
      <c r="J1182" s="186">
        <v>28578.816255000002</v>
      </c>
      <c r="K1182" s="186">
        <v>32132.380710278958</v>
      </c>
      <c r="L1182" s="186">
        <v>3028.942</v>
      </c>
      <c r="M1182" s="186">
        <v>9.4264475057431998</v>
      </c>
      <c r="N1182" s="188">
        <v>310.06200000000001</v>
      </c>
      <c r="O1182" s="189">
        <v>1758.6849999999999</v>
      </c>
      <c r="P1182" s="186">
        <v>2138.761</v>
      </c>
      <c r="Q1182" s="189">
        <v>18.082284983010396</v>
      </c>
      <c r="R1182" s="189">
        <v>2.7103435393846405</v>
      </c>
      <c r="S1182" s="189">
        <v>2581.9470000000001</v>
      </c>
      <c r="T1182" s="188">
        <v>1888.711</v>
      </c>
      <c r="U1182" s="187">
        <v>1.7633716751611366</v>
      </c>
      <c r="V1182" s="189">
        <v>966.86</v>
      </c>
      <c r="W1182" s="189">
        <v>70.013999999999996</v>
      </c>
      <c r="X1182" s="188">
        <v>851.83699999999999</v>
      </c>
      <c r="Y1182" s="188">
        <v>756.81799999999998</v>
      </c>
      <c r="Z1182" s="186">
        <v>0</v>
      </c>
      <c r="AA1182" s="186">
        <v>0</v>
      </c>
      <c r="AB1182" s="186">
        <v>28.339000000000002</v>
      </c>
      <c r="AC1182" s="186">
        <v>17</v>
      </c>
      <c r="AD1182" s="188">
        <v>15</v>
      </c>
      <c r="AE1182" s="189">
        <v>0</v>
      </c>
      <c r="AF1182" s="189">
        <v>0</v>
      </c>
      <c r="AG1182" s="189">
        <v>0</v>
      </c>
      <c r="AH1182" s="191">
        <v>0</v>
      </c>
      <c r="AI1182" s="186">
        <v>19853.530425000001</v>
      </c>
      <c r="AJ1182" s="192">
        <v>7501943485730</v>
      </c>
      <c r="AK1182" s="192">
        <v>0</v>
      </c>
      <c r="AL1182" s="226"/>
      <c r="AM1182" s="75">
        <v>91663</v>
      </c>
      <c r="AN1182" s="76"/>
      <c r="AO1182" s="188">
        <v>32226.432000000001</v>
      </c>
      <c r="AP1182" s="188">
        <v>22362.784</v>
      </c>
      <c r="AQ1182" s="187">
        <v>55.906959999999998</v>
      </c>
      <c r="AR1182" s="188">
        <v>39717.922999999995</v>
      </c>
      <c r="AS1182" s="187">
        <v>107.34573783783783</v>
      </c>
      <c r="AT1182" s="188">
        <v>34598.589</v>
      </c>
      <c r="AU1182" s="187">
        <v>101.53632558470662</v>
      </c>
      <c r="AV1182" s="188">
        <v>15673.133</v>
      </c>
      <c r="AW1182" s="187">
        <v>67.905711872176937</v>
      </c>
      <c r="AX1182" s="188">
        <v>35820.493999999999</v>
      </c>
      <c r="AY1182" s="187">
        <v>240.29955858478792</v>
      </c>
      <c r="AZ1182" s="188">
        <v>11842.370999999999</v>
      </c>
      <c r="BA1182" s="187">
        <v>39.288173807399758</v>
      </c>
      <c r="BB1182" s="188">
        <v>13129.286</v>
      </c>
      <c r="BC1182" s="187">
        <v>65.49396006097804</v>
      </c>
      <c r="BD1182" s="75"/>
      <c r="BE1182" s="75"/>
      <c r="BF1182" s="56"/>
      <c r="BI1182" s="194"/>
    </row>
    <row r="1183" spans="1:61" ht="11.25" customHeight="1" x14ac:dyDescent="0.3">
      <c r="A1183" s="149" t="s">
        <v>98</v>
      </c>
      <c r="B1183" s="169">
        <v>0</v>
      </c>
      <c r="C1183" s="871"/>
      <c r="D1183" s="379">
        <v>35513.117300000005</v>
      </c>
      <c r="E1183" s="220">
        <v>14.649560199671315</v>
      </c>
      <c r="F1183" s="221">
        <v>63200</v>
      </c>
      <c r="G1183" s="221">
        <v>63200</v>
      </c>
      <c r="H1183" s="221">
        <v>14194</v>
      </c>
      <c r="I1183" s="222">
        <v>22.458860759493671</v>
      </c>
      <c r="J1183" s="223">
        <v>69967.895514000003</v>
      </c>
      <c r="K1183" s="221">
        <v>72725.290348573326</v>
      </c>
      <c r="L1183" s="221">
        <v>13279.899000000001</v>
      </c>
      <c r="M1183" s="221">
        <v>18.260358860513666</v>
      </c>
      <c r="N1183" s="223">
        <v>4715.2929999999997</v>
      </c>
      <c r="O1183" s="224">
        <v>1958.7249999999999</v>
      </c>
      <c r="P1183" s="221">
        <v>7894.26</v>
      </c>
      <c r="Q1183" s="224">
        <v>30.262678110367382</v>
      </c>
      <c r="R1183" s="224">
        <v>15.618828335080289</v>
      </c>
      <c r="S1183" s="224">
        <v>36427.218300000008</v>
      </c>
      <c r="T1183" s="223">
        <v>35271.663</v>
      </c>
      <c r="U1183" s="222">
        <v>14.54995758598244</v>
      </c>
      <c r="V1183" s="224">
        <v>1926.652</v>
      </c>
      <c r="W1183" s="224">
        <v>1220.2419999999997</v>
      </c>
      <c r="X1183" s="223">
        <v>32124.768999999997</v>
      </c>
      <c r="Y1183" s="223">
        <v>21155.293999999998</v>
      </c>
      <c r="Z1183" s="221">
        <v>660.13199999999995</v>
      </c>
      <c r="AA1183" s="221">
        <v>660.13199999999995</v>
      </c>
      <c r="AB1183" s="221">
        <v>28.339000000000002</v>
      </c>
      <c r="AC1183" s="221">
        <v>17</v>
      </c>
      <c r="AD1183" s="223">
        <v>30.010000000000161</v>
      </c>
      <c r="AE1183" s="224">
        <v>0</v>
      </c>
      <c r="AF1183" s="224">
        <v>0</v>
      </c>
      <c r="AG1183" s="224">
        <v>0</v>
      </c>
      <c r="AH1183" s="224">
        <v>0</v>
      </c>
      <c r="AI1183" s="225">
        <v>7974.5311349999993</v>
      </c>
      <c r="AJ1183" s="192">
        <v>0</v>
      </c>
      <c r="AK1183" s="192">
        <v>0</v>
      </c>
      <c r="AM1183" s="75">
        <v>0</v>
      </c>
      <c r="AO1183" s="223">
        <v>0</v>
      </c>
      <c r="AP1183" s="223">
        <v>0</v>
      </c>
      <c r="AQ1183" s="222">
        <v>0</v>
      </c>
      <c r="AR1183" s="223">
        <v>0</v>
      </c>
      <c r="AS1183" s="222">
        <v>0</v>
      </c>
      <c r="AT1183" s="223">
        <v>0</v>
      </c>
      <c r="AU1183" s="222">
        <v>0</v>
      </c>
      <c r="AV1183" s="223">
        <v>0</v>
      </c>
      <c r="AW1183" s="222">
        <v>0</v>
      </c>
      <c r="AX1183" s="223">
        <v>0</v>
      </c>
      <c r="AY1183" s="222">
        <v>0</v>
      </c>
      <c r="AZ1183" s="223">
        <v>0</v>
      </c>
      <c r="BA1183" s="222">
        <v>0</v>
      </c>
      <c r="BB1183" s="223">
        <v>0</v>
      </c>
      <c r="BC1183" s="222">
        <v>0</v>
      </c>
      <c r="BD1183" s="75"/>
      <c r="BE1183" s="75"/>
      <c r="BI1183" s="194"/>
    </row>
    <row r="1184" spans="1:61" ht="11.25" customHeight="1" x14ac:dyDescent="0.3">
      <c r="A1184" s="184" t="s">
        <v>1860</v>
      </c>
      <c r="B1184" s="185">
        <v>0</v>
      </c>
      <c r="C1184" s="828">
        <v>91685</v>
      </c>
      <c r="D1184" s="284">
        <v>1326.932</v>
      </c>
      <c r="E1184" s="91">
        <v>292.06058687064763</v>
      </c>
      <c r="F1184" s="186">
        <v>600</v>
      </c>
      <c r="G1184" s="186">
        <v>600</v>
      </c>
      <c r="H1184" s="186">
        <v>0</v>
      </c>
      <c r="I1184" s="187">
        <v>0</v>
      </c>
      <c r="J1184" s="186">
        <v>343.92176599999999</v>
      </c>
      <c r="K1184" s="186">
        <v>136.3003492752371</v>
      </c>
      <c r="L1184" s="186">
        <v>156.69800000000001</v>
      </c>
      <c r="M1184" s="186">
        <v>114.96522263752462</v>
      </c>
      <c r="N1184" s="188">
        <v>0</v>
      </c>
      <c r="O1184" s="189">
        <v>0</v>
      </c>
      <c r="P1184" s="186">
        <v>0</v>
      </c>
      <c r="Q1184" s="189">
        <v>45.562106121541611</v>
      </c>
      <c r="R1184" s="189">
        <v>102.07850584251767</v>
      </c>
      <c r="S1184" s="189">
        <v>1170.2339999999999</v>
      </c>
      <c r="T1184" s="188">
        <v>1170.2339999999999</v>
      </c>
      <c r="U1184" s="187">
        <v>257.57102007939022</v>
      </c>
      <c r="V1184" s="189">
        <v>0</v>
      </c>
      <c r="W1184" s="189">
        <v>0</v>
      </c>
      <c r="X1184" s="188">
        <v>1170.2339999999999</v>
      </c>
      <c r="Y1184" s="188">
        <v>1065.213</v>
      </c>
      <c r="Z1184" s="186">
        <v>0</v>
      </c>
      <c r="AA1184" s="186">
        <v>0</v>
      </c>
      <c r="AB1184" s="186">
        <v>0</v>
      </c>
      <c r="AC1184" s="186">
        <v>0</v>
      </c>
      <c r="AD1184" s="188">
        <v>0</v>
      </c>
      <c r="AE1184" s="189">
        <v>0</v>
      </c>
      <c r="AF1184" s="189">
        <v>0</v>
      </c>
      <c r="AG1184" s="189">
        <v>0</v>
      </c>
      <c r="AH1184" s="191">
        <v>0</v>
      </c>
      <c r="AI1184" s="186">
        <v>0</v>
      </c>
      <c r="AJ1184" s="192">
        <v>7501017381111</v>
      </c>
      <c r="AK1184" s="192">
        <v>0</v>
      </c>
      <c r="AM1184" s="75">
        <v>91685</v>
      </c>
      <c r="AO1184" s="188">
        <v>205.04100000000003</v>
      </c>
      <c r="AP1184" s="188">
        <v>146.696</v>
      </c>
      <c r="AQ1184" s="187">
        <v>210.76429621271302</v>
      </c>
      <c r="AR1184" s="188">
        <v>203.374</v>
      </c>
      <c r="AS1184" s="187">
        <v>292.19595611307938</v>
      </c>
      <c r="AT1184" s="188">
        <v>265.053</v>
      </c>
      <c r="AU1184" s="187">
        <v>153.98981813068877</v>
      </c>
      <c r="AV1184" s="188">
        <v>125.02300000000001</v>
      </c>
      <c r="AW1184" s="187">
        <v>143.77069917203315</v>
      </c>
      <c r="AX1184" s="188">
        <v>308.39499999999998</v>
      </c>
      <c r="AY1184" s="187">
        <v>354.23678195246902</v>
      </c>
      <c r="AZ1184" s="188">
        <v>256.71800000000002</v>
      </c>
      <c r="BA1184" s="187">
        <v>227.08359133126939</v>
      </c>
      <c r="BB1184" s="188">
        <v>33.340000000000003</v>
      </c>
      <c r="BC1184" s="187">
        <v>29.561979074303956</v>
      </c>
      <c r="BD1184" s="75"/>
      <c r="BE1184" s="75"/>
      <c r="BI1184" s="194"/>
    </row>
    <row r="1185" spans="1:61" ht="11.25" customHeight="1" x14ac:dyDescent="0.3">
      <c r="A1185" s="184" t="s">
        <v>1861</v>
      </c>
      <c r="B1185" s="185">
        <v>0</v>
      </c>
      <c r="C1185" s="828">
        <v>91723</v>
      </c>
      <c r="D1185" s="284">
        <v>1E-4</v>
      </c>
      <c r="E1185" s="91">
        <v>0</v>
      </c>
      <c r="F1185" s="186">
        <v>0</v>
      </c>
      <c r="G1185" s="186">
        <v>0</v>
      </c>
      <c r="H1185" s="186">
        <v>0</v>
      </c>
      <c r="I1185" s="187">
        <v>0</v>
      </c>
      <c r="J1185" s="186">
        <v>0</v>
      </c>
      <c r="K1185" s="186">
        <v>0</v>
      </c>
      <c r="L1185" s="186">
        <v>0</v>
      </c>
      <c r="M1185" s="186">
        <v>0</v>
      </c>
      <c r="N1185" s="188">
        <v>0</v>
      </c>
      <c r="O1185" s="189">
        <v>0</v>
      </c>
      <c r="P1185" s="186">
        <v>0</v>
      </c>
      <c r="Q1185" s="189">
        <v>0</v>
      </c>
      <c r="R1185" s="189">
        <v>0</v>
      </c>
      <c r="S1185" s="189">
        <v>1E-4</v>
      </c>
      <c r="T1185" s="188">
        <v>0</v>
      </c>
      <c r="U1185" s="187">
        <v>0</v>
      </c>
      <c r="V1185" s="189">
        <v>0</v>
      </c>
      <c r="W1185" s="189">
        <v>0</v>
      </c>
      <c r="X1185" s="188">
        <v>0</v>
      </c>
      <c r="Y1185" s="188">
        <v>0</v>
      </c>
      <c r="Z1185" s="186">
        <v>0</v>
      </c>
      <c r="AA1185" s="186">
        <v>0</v>
      </c>
      <c r="AB1185" s="186">
        <v>0</v>
      </c>
      <c r="AC1185" s="186">
        <v>0</v>
      </c>
      <c r="AD1185" s="188">
        <v>0</v>
      </c>
      <c r="AE1185" s="189">
        <v>0</v>
      </c>
      <c r="AF1185" s="189">
        <v>0</v>
      </c>
      <c r="AG1185" s="189">
        <v>0</v>
      </c>
      <c r="AH1185" s="191">
        <v>0</v>
      </c>
      <c r="AI1185" s="186">
        <v>0</v>
      </c>
      <c r="AJ1185" s="192">
        <v>7501943487833</v>
      </c>
      <c r="AK1185" s="192">
        <v>0</v>
      </c>
      <c r="AM1185" s="75">
        <v>91723</v>
      </c>
      <c r="AO1185" s="188">
        <v>0</v>
      </c>
      <c r="AP1185" s="188">
        <v>0</v>
      </c>
      <c r="AQ1185" s="187">
        <v>0</v>
      </c>
      <c r="AR1185" s="188">
        <v>0</v>
      </c>
      <c r="AS1185" s="187">
        <v>0</v>
      </c>
      <c r="AT1185" s="188">
        <v>0</v>
      </c>
      <c r="AU1185" s="187">
        <v>0</v>
      </c>
      <c r="AV1185" s="188">
        <v>0</v>
      </c>
      <c r="AW1185" s="187">
        <v>0</v>
      </c>
      <c r="AX1185" s="188">
        <v>0</v>
      </c>
      <c r="AY1185" s="187">
        <v>0</v>
      </c>
      <c r="AZ1185" s="188">
        <v>0</v>
      </c>
      <c r="BA1185" s="187">
        <v>0</v>
      </c>
      <c r="BB1185" s="188">
        <v>0</v>
      </c>
      <c r="BC1185" s="187">
        <v>0</v>
      </c>
      <c r="BD1185" s="75"/>
      <c r="BE1185" s="75"/>
      <c r="BI1185" s="194"/>
    </row>
    <row r="1186" spans="1:61" ht="11.25" customHeight="1" x14ac:dyDescent="0.3">
      <c r="A1186" s="184" t="s">
        <v>1862</v>
      </c>
      <c r="B1186" s="185">
        <v>0</v>
      </c>
      <c r="C1186" s="828">
        <v>91722</v>
      </c>
      <c r="D1186" s="284">
        <v>251.71700000000001</v>
      </c>
      <c r="E1186" s="91">
        <v>0</v>
      </c>
      <c r="F1186" s="186">
        <v>0</v>
      </c>
      <c r="G1186" s="186">
        <v>0</v>
      </c>
      <c r="H1186" s="186">
        <v>0</v>
      </c>
      <c r="I1186" s="187">
        <v>0</v>
      </c>
      <c r="J1186" s="186">
        <v>0</v>
      </c>
      <c r="K1186" s="186">
        <v>0</v>
      </c>
      <c r="L1186" s="186">
        <v>0</v>
      </c>
      <c r="M1186" s="186">
        <v>0</v>
      </c>
      <c r="N1186" s="188">
        <v>0</v>
      </c>
      <c r="O1186" s="189">
        <v>0</v>
      </c>
      <c r="P1186" s="186">
        <v>0</v>
      </c>
      <c r="Q1186" s="189">
        <v>0</v>
      </c>
      <c r="R1186" s="189">
        <v>0</v>
      </c>
      <c r="S1186" s="189">
        <v>251.71700000000001</v>
      </c>
      <c r="T1186" s="188">
        <v>251.71700000000001</v>
      </c>
      <c r="U1186" s="187">
        <v>0</v>
      </c>
      <c r="V1186" s="189">
        <v>0</v>
      </c>
      <c r="W1186" s="189">
        <v>0</v>
      </c>
      <c r="X1186" s="188">
        <v>251.71700000000001</v>
      </c>
      <c r="Y1186" s="188">
        <v>0</v>
      </c>
      <c r="Z1186" s="186">
        <v>0</v>
      </c>
      <c r="AA1186" s="186">
        <v>0</v>
      </c>
      <c r="AB1186" s="186">
        <v>0</v>
      </c>
      <c r="AC1186" s="186">
        <v>0</v>
      </c>
      <c r="AD1186" s="188">
        <v>0</v>
      </c>
      <c r="AE1186" s="189">
        <v>0</v>
      </c>
      <c r="AF1186" s="189">
        <v>0</v>
      </c>
      <c r="AG1186" s="189">
        <v>0</v>
      </c>
      <c r="AH1186" s="191">
        <v>0</v>
      </c>
      <c r="AI1186" s="186">
        <v>0</v>
      </c>
      <c r="AJ1186" s="192">
        <v>7501943487697</v>
      </c>
      <c r="AK1186" s="192">
        <v>0</v>
      </c>
      <c r="AM1186" s="75">
        <v>91722</v>
      </c>
      <c r="AO1186" s="188">
        <v>0</v>
      </c>
      <c r="AP1186" s="188">
        <v>0</v>
      </c>
      <c r="AQ1186" s="187">
        <v>0</v>
      </c>
      <c r="AR1186" s="188">
        <v>0</v>
      </c>
      <c r="AS1186" s="187">
        <v>0</v>
      </c>
      <c r="AT1186" s="188">
        <v>0</v>
      </c>
      <c r="AU1186" s="187">
        <v>0</v>
      </c>
      <c r="AV1186" s="188">
        <v>0</v>
      </c>
      <c r="AW1186" s="187">
        <v>0</v>
      </c>
      <c r="AX1186" s="188">
        <v>0</v>
      </c>
      <c r="AY1186" s="187">
        <v>0</v>
      </c>
      <c r="AZ1186" s="188">
        <v>0</v>
      </c>
      <c r="BA1186" s="187">
        <v>0</v>
      </c>
      <c r="BB1186" s="188">
        <v>0</v>
      </c>
      <c r="BC1186" s="187">
        <v>0</v>
      </c>
      <c r="BD1186" s="75"/>
      <c r="BE1186" s="75"/>
      <c r="BI1186" s="194"/>
    </row>
    <row r="1187" spans="1:61" ht="11.25" customHeight="1" x14ac:dyDescent="0.3">
      <c r="A1187" s="184" t="s">
        <v>1863</v>
      </c>
      <c r="B1187" s="185">
        <v>0</v>
      </c>
      <c r="C1187" s="828">
        <v>91705</v>
      </c>
      <c r="D1187" s="284">
        <v>1E-4</v>
      </c>
      <c r="E1187" s="91">
        <v>9.9999999999999995E-7</v>
      </c>
      <c r="F1187" s="186">
        <v>1000</v>
      </c>
      <c r="G1187" s="186">
        <v>1000</v>
      </c>
      <c r="H1187" s="186">
        <v>80</v>
      </c>
      <c r="I1187" s="187">
        <v>8</v>
      </c>
      <c r="J1187" s="186">
        <v>3100</v>
      </c>
      <c r="K1187" s="186">
        <v>3000</v>
      </c>
      <c r="L1187" s="186">
        <v>0</v>
      </c>
      <c r="M1187" s="186">
        <v>0</v>
      </c>
      <c r="N1187" s="188">
        <v>2928.9189999999999</v>
      </c>
      <c r="O1187" s="189">
        <v>0</v>
      </c>
      <c r="P1187" s="186">
        <v>2928.9189999999999</v>
      </c>
      <c r="Q1187" s="189">
        <v>94.481258064516126</v>
      </c>
      <c r="R1187" s="189">
        <v>0.77419451612903234</v>
      </c>
      <c r="S1187" s="189">
        <v>80.000100000000003</v>
      </c>
      <c r="T1187" s="188">
        <v>0</v>
      </c>
      <c r="U1187" s="187">
        <v>0</v>
      </c>
      <c r="V1187" s="189">
        <v>0</v>
      </c>
      <c r="W1187" s="189">
        <v>0</v>
      </c>
      <c r="X1187" s="188">
        <v>0</v>
      </c>
      <c r="Y1187" s="188">
        <v>0</v>
      </c>
      <c r="Z1187" s="186">
        <v>0</v>
      </c>
      <c r="AA1187" s="186">
        <v>0</v>
      </c>
      <c r="AB1187" s="186">
        <v>0</v>
      </c>
      <c r="AC1187" s="186">
        <v>0</v>
      </c>
      <c r="AD1187" s="188">
        <v>0</v>
      </c>
      <c r="AE1187" s="189">
        <v>0</v>
      </c>
      <c r="AF1187" s="189">
        <v>0</v>
      </c>
      <c r="AG1187" s="189">
        <v>0</v>
      </c>
      <c r="AH1187" s="191">
        <v>1</v>
      </c>
      <c r="AI1187" s="186">
        <v>3440.3358600000001</v>
      </c>
      <c r="AJ1187" s="192">
        <v>7501943487192</v>
      </c>
      <c r="AK1187" s="192">
        <v>0</v>
      </c>
      <c r="AM1187" s="75">
        <v>91705</v>
      </c>
      <c r="AO1187" s="188">
        <v>1774.243666666667</v>
      </c>
      <c r="AP1187" s="188">
        <v>0</v>
      </c>
      <c r="AQ1187" s="187">
        <v>0</v>
      </c>
      <c r="AR1187" s="188">
        <v>1145.229</v>
      </c>
      <c r="AS1187" s="187">
        <v>63.623833333333337</v>
      </c>
      <c r="AT1187" s="188">
        <v>4177.5020000000004</v>
      </c>
      <c r="AU1187" s="187">
        <v>208.87510000000003</v>
      </c>
      <c r="AV1187" s="188">
        <v>0</v>
      </c>
      <c r="AW1187" s="187">
        <v>0</v>
      </c>
      <c r="AX1187" s="188">
        <v>0</v>
      </c>
      <c r="AY1187" s="187">
        <v>0</v>
      </c>
      <c r="AZ1187" s="188">
        <v>833.5</v>
      </c>
      <c r="BA1187" s="187">
        <v>46.305555555555557</v>
      </c>
      <c r="BB1187" s="188">
        <v>0</v>
      </c>
      <c r="BC1187" s="187">
        <v>0</v>
      </c>
      <c r="BD1187" s="75"/>
      <c r="BE1187" s="75"/>
      <c r="BI1187" s="194"/>
    </row>
    <row r="1188" spans="1:61" ht="11.25" customHeight="1" x14ac:dyDescent="0.3">
      <c r="A1188" s="184" t="s">
        <v>1864</v>
      </c>
      <c r="B1188" s="185">
        <v>0</v>
      </c>
      <c r="C1188" s="828">
        <v>91716</v>
      </c>
      <c r="D1188" s="284">
        <v>2055.4110000000001</v>
      </c>
      <c r="E1188" s="91">
        <v>30.653048104089613</v>
      </c>
      <c r="F1188" s="186">
        <v>2100</v>
      </c>
      <c r="G1188" s="186">
        <v>2100</v>
      </c>
      <c r="H1188" s="186">
        <v>0</v>
      </c>
      <c r="I1188" s="187">
        <v>0</v>
      </c>
      <c r="J1188" s="186">
        <v>2667.2</v>
      </c>
      <c r="K1188" s="186">
        <v>2011.621480206833</v>
      </c>
      <c r="L1188" s="186">
        <v>-15</v>
      </c>
      <c r="M1188" s="186">
        <v>-0.74566712214952657</v>
      </c>
      <c r="N1188" s="188">
        <v>0</v>
      </c>
      <c r="O1188" s="189">
        <v>0</v>
      </c>
      <c r="P1188" s="186">
        <v>83.35</v>
      </c>
      <c r="Q1188" s="189">
        <v>2.5626124775044992</v>
      </c>
      <c r="R1188" s="189">
        <v>23.287466256748655</v>
      </c>
      <c r="S1188" s="189">
        <v>2070.4110000000001</v>
      </c>
      <c r="T1188" s="188">
        <v>2067.08</v>
      </c>
      <c r="U1188" s="187">
        <v>30.827071897056872</v>
      </c>
      <c r="V1188" s="189">
        <v>0</v>
      </c>
      <c r="W1188" s="189">
        <v>83.35</v>
      </c>
      <c r="X1188" s="188">
        <v>1983.73</v>
      </c>
      <c r="Y1188" s="188">
        <v>278.38900000000001</v>
      </c>
      <c r="Z1188" s="186">
        <v>0</v>
      </c>
      <c r="AA1188" s="186">
        <v>0</v>
      </c>
      <c r="AB1188" s="186">
        <v>0</v>
      </c>
      <c r="AC1188" s="186">
        <v>0</v>
      </c>
      <c r="AD1188" s="188">
        <v>15</v>
      </c>
      <c r="AE1188" s="189">
        <v>0</v>
      </c>
      <c r="AF1188" s="189">
        <v>0</v>
      </c>
      <c r="AG1188" s="189">
        <v>0</v>
      </c>
      <c r="AH1188" s="191">
        <v>0</v>
      </c>
      <c r="AI1188" s="186">
        <v>1947.916575</v>
      </c>
      <c r="AJ1188" s="192">
        <v>7501943486829</v>
      </c>
      <c r="AK1188" s="192">
        <v>0</v>
      </c>
      <c r="AM1188" s="75">
        <v>91716</v>
      </c>
      <c r="AO1188" s="188">
        <v>2075.9699999999998</v>
      </c>
      <c r="AP1188" s="188">
        <v>2700.5410000000002</v>
      </c>
      <c r="AQ1188" s="187">
        <v>92.402686085628645</v>
      </c>
      <c r="AR1188" s="188">
        <v>1693.6689999999999</v>
      </c>
      <c r="AS1188" s="187">
        <v>57.951190128185637</v>
      </c>
      <c r="AT1188" s="188">
        <v>1833.7</v>
      </c>
      <c r="AU1188" s="187">
        <v>63.997392220566759</v>
      </c>
      <c r="AV1188" s="188">
        <v>1311.94</v>
      </c>
      <c r="AW1188" s="187">
        <v>51.448627450980396</v>
      </c>
      <c r="AX1188" s="188">
        <v>2710.5450000000001</v>
      </c>
      <c r="AY1188" s="187">
        <v>119.03380670864365</v>
      </c>
      <c r="AZ1188" s="188">
        <v>2757.2049999999999</v>
      </c>
      <c r="BA1188" s="187">
        <v>131.93630969470763</v>
      </c>
      <c r="BB1188" s="188">
        <v>1450.29</v>
      </c>
      <c r="BC1188" s="187">
        <v>48.483440365592337</v>
      </c>
      <c r="BD1188" s="75"/>
      <c r="BE1188" s="75"/>
      <c r="BI1188" s="194"/>
    </row>
    <row r="1189" spans="1:61" ht="11.25" customHeight="1" x14ac:dyDescent="0.3">
      <c r="A1189" s="184" t="s">
        <v>1865</v>
      </c>
      <c r="B1189" s="185">
        <v>0</v>
      </c>
      <c r="C1189" s="828">
        <v>91698</v>
      </c>
      <c r="D1189" s="284">
        <v>1241.915</v>
      </c>
      <c r="E1189" s="91">
        <v>9.1290982661935605</v>
      </c>
      <c r="F1189" s="186">
        <v>5200</v>
      </c>
      <c r="G1189" s="186">
        <v>5200</v>
      </c>
      <c r="H1189" s="186">
        <v>1680</v>
      </c>
      <c r="I1189" s="187">
        <v>32.307692307692307</v>
      </c>
      <c r="J1189" s="186">
        <v>4500.8999999999996</v>
      </c>
      <c r="K1189" s="186">
        <v>4081.175261084657</v>
      </c>
      <c r="L1189" s="186">
        <v>1000.2</v>
      </c>
      <c r="M1189" s="186">
        <v>24.507646352197483</v>
      </c>
      <c r="N1189" s="188">
        <v>0</v>
      </c>
      <c r="O1189" s="189">
        <v>596.78599999999994</v>
      </c>
      <c r="P1189" s="186">
        <v>596.78599999999994</v>
      </c>
      <c r="Q1189" s="189">
        <v>35.481481481481481</v>
      </c>
      <c r="R1189" s="189">
        <v>12.808871559021529</v>
      </c>
      <c r="S1189" s="189">
        <v>1921.7149999999999</v>
      </c>
      <c r="T1189" s="188">
        <v>1918.7170000000001</v>
      </c>
      <c r="U1189" s="187">
        <v>14.104150475689652</v>
      </c>
      <c r="V1189" s="189">
        <v>0</v>
      </c>
      <c r="W1189" s="189">
        <v>0</v>
      </c>
      <c r="X1189" s="188">
        <v>1918.7170000000001</v>
      </c>
      <c r="Y1189" s="188">
        <v>1918.7170000000001</v>
      </c>
      <c r="Z1189" s="186">
        <v>0</v>
      </c>
      <c r="AA1189" s="186">
        <v>0</v>
      </c>
      <c r="AB1189" s="186">
        <v>0</v>
      </c>
      <c r="AC1189" s="186">
        <v>0</v>
      </c>
      <c r="AD1189" s="188">
        <v>0</v>
      </c>
      <c r="AE1189" s="189">
        <v>0</v>
      </c>
      <c r="AF1189" s="189">
        <v>0</v>
      </c>
      <c r="AG1189" s="189">
        <v>0</v>
      </c>
      <c r="AH1189" s="191">
        <v>0</v>
      </c>
      <c r="AI1189" s="186">
        <v>860.94404999999995</v>
      </c>
      <c r="AJ1189" s="192">
        <v>7501943484511</v>
      </c>
      <c r="AK1189" s="192">
        <v>0</v>
      </c>
      <c r="AM1189" s="75">
        <v>91698</v>
      </c>
      <c r="AO1189" s="188">
        <v>4881.5303333333331</v>
      </c>
      <c r="AP1189" s="188">
        <v>3695.7310000000002</v>
      </c>
      <c r="AQ1189" s="187">
        <v>82.431645931524429</v>
      </c>
      <c r="AR1189" s="188">
        <v>6032.8729999999996</v>
      </c>
      <c r="AS1189" s="187">
        <v>134.56056490200544</v>
      </c>
      <c r="AT1189" s="188">
        <v>4915.9870000000001</v>
      </c>
      <c r="AU1189" s="187">
        <v>111.84189481965446</v>
      </c>
      <c r="AV1189" s="188">
        <v>3917.453</v>
      </c>
      <c r="AW1189" s="187">
        <v>91.103558139534883</v>
      </c>
      <c r="AX1189" s="188">
        <v>3714.0810000000001</v>
      </c>
      <c r="AY1189" s="187">
        <v>74.281620000000004</v>
      </c>
      <c r="AZ1189" s="188">
        <v>7371.4660000000003</v>
      </c>
      <c r="BA1189" s="187">
        <v>181.79963104727332</v>
      </c>
      <c r="BB1189" s="188">
        <v>2500.5</v>
      </c>
      <c r="BC1189" s="187">
        <v>59.894367462304032</v>
      </c>
      <c r="BD1189" s="75"/>
      <c r="BE1189" s="75"/>
      <c r="BI1189" s="194"/>
    </row>
    <row r="1190" spans="1:61" ht="11.25" customHeight="1" x14ac:dyDescent="0.3">
      <c r="A1190" s="184" t="s">
        <v>1866</v>
      </c>
      <c r="B1190" s="185">
        <v>0</v>
      </c>
      <c r="C1190" s="828">
        <v>91694</v>
      </c>
      <c r="D1190" s="284">
        <v>2758.8849999999998</v>
      </c>
      <c r="E1190" s="91">
        <v>10.214598205463503</v>
      </c>
      <c r="F1190" s="186">
        <v>12000</v>
      </c>
      <c r="G1190" s="186">
        <v>12000</v>
      </c>
      <c r="H1190" s="186">
        <v>0</v>
      </c>
      <c r="I1190" s="187">
        <v>0</v>
      </c>
      <c r="J1190" s="186">
        <v>10219.088750999999</v>
      </c>
      <c r="K1190" s="186">
        <v>8102.7709886552839</v>
      </c>
      <c r="L1190" s="186">
        <v>2742.2150000000001</v>
      </c>
      <c r="M1190" s="186">
        <v>33.842928596147964</v>
      </c>
      <c r="N1190" s="188">
        <v>3544.0419999999999</v>
      </c>
      <c r="O1190" s="189">
        <v>503.43399999999997</v>
      </c>
      <c r="P1190" s="186">
        <v>4047.4759999999997</v>
      </c>
      <c r="Q1190" s="189">
        <v>66.441256803211417</v>
      </c>
      <c r="R1190" s="189">
        <v>4.8937827255003605E-2</v>
      </c>
      <c r="S1190" s="189">
        <v>16.669999999999618</v>
      </c>
      <c r="T1190" s="188">
        <v>0</v>
      </c>
      <c r="U1190" s="187">
        <v>0</v>
      </c>
      <c r="V1190" s="189">
        <v>0</v>
      </c>
      <c r="W1190" s="189">
        <v>0</v>
      </c>
      <c r="X1190" s="188">
        <v>0</v>
      </c>
      <c r="Y1190" s="188">
        <v>0</v>
      </c>
      <c r="Z1190" s="186">
        <v>0</v>
      </c>
      <c r="AA1190" s="186">
        <v>0</v>
      </c>
      <c r="AB1190" s="186">
        <v>0</v>
      </c>
      <c r="AC1190" s="186">
        <v>0</v>
      </c>
      <c r="AD1190" s="188">
        <v>16.670000000000073</v>
      </c>
      <c r="AE1190" s="189">
        <v>0</v>
      </c>
      <c r="AF1190" s="189">
        <v>0</v>
      </c>
      <c r="AG1190" s="189">
        <v>0</v>
      </c>
      <c r="AH1190" s="191">
        <v>1</v>
      </c>
      <c r="AI1190" s="186">
        <v>9277.1810999999998</v>
      </c>
      <c r="AJ1190" s="192">
        <v>7501017382989</v>
      </c>
      <c r="AK1190" s="192">
        <v>0</v>
      </c>
      <c r="AM1190" s="75">
        <v>91694</v>
      </c>
      <c r="AO1190" s="188">
        <v>7124.7566666666671</v>
      </c>
      <c r="AP1190" s="188">
        <v>8183.2990000000009</v>
      </c>
      <c r="AQ1190" s="187">
        <v>84.612908633749399</v>
      </c>
      <c r="AR1190" s="188">
        <v>4474.2309999999998</v>
      </c>
      <c r="AS1190" s="187">
        <v>46.262234681793871</v>
      </c>
      <c r="AT1190" s="188">
        <v>8716.74</v>
      </c>
      <c r="AU1190" s="187">
        <v>87.171881485505921</v>
      </c>
      <c r="AV1190" s="188">
        <v>9946.9880000000012</v>
      </c>
      <c r="AW1190" s="187">
        <v>103.47270191733131</v>
      </c>
      <c r="AX1190" s="188">
        <v>11132.222</v>
      </c>
      <c r="AY1190" s="187">
        <v>117.69969561723283</v>
      </c>
      <c r="AZ1190" s="188">
        <v>9913.6460000000006</v>
      </c>
      <c r="BA1190" s="187">
        <v>111.35674971356681</v>
      </c>
      <c r="BB1190" s="188">
        <v>14182.835999999999</v>
      </c>
      <c r="BC1190" s="187">
        <v>171.50570765212342</v>
      </c>
      <c r="BD1190" s="75"/>
      <c r="BE1190" s="75"/>
      <c r="BI1190" s="194"/>
    </row>
    <row r="1191" spans="1:61" ht="11.25" customHeight="1" x14ac:dyDescent="0.3">
      <c r="A1191" s="184" t="s">
        <v>1867</v>
      </c>
      <c r="B1191" s="185">
        <v>0</v>
      </c>
      <c r="C1191" s="828">
        <v>91720</v>
      </c>
      <c r="D1191" s="284">
        <v>905.18100000000004</v>
      </c>
      <c r="E1191" s="91">
        <v>0</v>
      </c>
      <c r="F1191" s="186">
        <v>0</v>
      </c>
      <c r="G1191" s="186">
        <v>0</v>
      </c>
      <c r="H1191" s="186">
        <v>0</v>
      </c>
      <c r="I1191" s="187">
        <v>0</v>
      </c>
      <c r="J1191" s="186">
        <v>0</v>
      </c>
      <c r="K1191" s="186">
        <v>0</v>
      </c>
      <c r="L1191" s="186">
        <v>0</v>
      </c>
      <c r="M1191" s="186">
        <v>0</v>
      </c>
      <c r="N1191" s="188">
        <v>0</v>
      </c>
      <c r="O1191" s="189">
        <v>0</v>
      </c>
      <c r="P1191" s="186">
        <v>0</v>
      </c>
      <c r="Q1191" s="189">
        <v>0</v>
      </c>
      <c r="R1191" s="189">
        <v>0</v>
      </c>
      <c r="S1191" s="189">
        <v>905.18100000000004</v>
      </c>
      <c r="T1191" s="188">
        <v>905.18100000000004</v>
      </c>
      <c r="U1191" s="187">
        <v>0</v>
      </c>
      <c r="V1191" s="189">
        <v>0</v>
      </c>
      <c r="W1191" s="189">
        <v>0</v>
      </c>
      <c r="X1191" s="188">
        <v>905.18100000000004</v>
      </c>
      <c r="Y1191" s="188">
        <v>0</v>
      </c>
      <c r="Z1191" s="186">
        <v>0</v>
      </c>
      <c r="AA1191" s="186">
        <v>0</v>
      </c>
      <c r="AB1191" s="186">
        <v>0</v>
      </c>
      <c r="AC1191" s="186">
        <v>0</v>
      </c>
      <c r="AD1191" s="188">
        <v>0</v>
      </c>
      <c r="AE1191" s="189">
        <v>0</v>
      </c>
      <c r="AF1191" s="189">
        <v>0</v>
      </c>
      <c r="AG1191" s="189">
        <v>0</v>
      </c>
      <c r="AH1191" s="191">
        <v>0</v>
      </c>
      <c r="AI1191" s="186">
        <v>0</v>
      </c>
      <c r="AJ1191" s="192">
        <v>7501943487673</v>
      </c>
      <c r="AK1191" s="192">
        <v>0</v>
      </c>
      <c r="AM1191" s="75">
        <v>91720</v>
      </c>
      <c r="AO1191" s="188">
        <v>0</v>
      </c>
      <c r="AP1191" s="188">
        <v>0</v>
      </c>
      <c r="AQ1191" s="187">
        <v>0</v>
      </c>
      <c r="AR1191" s="188">
        <v>0</v>
      </c>
      <c r="AS1191" s="187">
        <v>0</v>
      </c>
      <c r="AT1191" s="188">
        <v>0</v>
      </c>
      <c r="AU1191" s="187">
        <v>0</v>
      </c>
      <c r="AV1191" s="188">
        <v>0</v>
      </c>
      <c r="AW1191" s="187">
        <v>0</v>
      </c>
      <c r="AX1191" s="188">
        <v>0</v>
      </c>
      <c r="AY1191" s="187">
        <v>0</v>
      </c>
      <c r="AZ1191" s="188">
        <v>0</v>
      </c>
      <c r="BA1191" s="187">
        <v>0</v>
      </c>
      <c r="BB1191" s="188">
        <v>0</v>
      </c>
      <c r="BC1191" s="187">
        <v>0</v>
      </c>
      <c r="BD1191" s="75"/>
      <c r="BE1191" s="75"/>
      <c r="BI1191" s="194"/>
    </row>
    <row r="1192" spans="1:61" ht="11.25" customHeight="1" x14ac:dyDescent="0.3">
      <c r="A1192" s="184" t="s">
        <v>1868</v>
      </c>
      <c r="B1192" s="185">
        <v>0</v>
      </c>
      <c r="C1192" s="828">
        <v>91688</v>
      </c>
      <c r="D1192" s="284">
        <v>1E-4</v>
      </c>
      <c r="E1192" s="91">
        <v>0</v>
      </c>
      <c r="F1192" s="186">
        <v>0</v>
      </c>
      <c r="G1192" s="186">
        <v>0</v>
      </c>
      <c r="H1192" s="186">
        <v>0</v>
      </c>
      <c r="I1192" s="187">
        <v>0</v>
      </c>
      <c r="J1192" s="186">
        <v>0</v>
      </c>
      <c r="K1192" s="186">
        <v>0</v>
      </c>
      <c r="L1192" s="186">
        <v>0</v>
      </c>
      <c r="M1192" s="186">
        <v>0</v>
      </c>
      <c r="N1192" s="188">
        <v>0</v>
      </c>
      <c r="O1192" s="189">
        <v>0</v>
      </c>
      <c r="P1192" s="186">
        <v>0</v>
      </c>
      <c r="Q1192" s="189">
        <v>0</v>
      </c>
      <c r="R1192" s="189">
        <v>0</v>
      </c>
      <c r="S1192" s="189">
        <v>1E-4</v>
      </c>
      <c r="T1192" s="188">
        <v>0</v>
      </c>
      <c r="U1192" s="187">
        <v>0</v>
      </c>
      <c r="V1192" s="189">
        <v>0</v>
      </c>
      <c r="W1192" s="189">
        <v>0</v>
      </c>
      <c r="X1192" s="188">
        <v>0</v>
      </c>
      <c r="Y1192" s="188">
        <v>0</v>
      </c>
      <c r="Z1192" s="186">
        <v>0</v>
      </c>
      <c r="AA1192" s="186">
        <v>0</v>
      </c>
      <c r="AB1192" s="186">
        <v>0</v>
      </c>
      <c r="AC1192" s="186">
        <v>0</v>
      </c>
      <c r="AD1192" s="188">
        <v>0</v>
      </c>
      <c r="AE1192" s="189">
        <v>0</v>
      </c>
      <c r="AF1192" s="189">
        <v>0</v>
      </c>
      <c r="AG1192" s="189">
        <v>0</v>
      </c>
      <c r="AH1192" s="191">
        <v>0</v>
      </c>
      <c r="AI1192" s="186">
        <v>0</v>
      </c>
      <c r="AJ1192" s="192">
        <v>7501943486768</v>
      </c>
      <c r="AK1192" s="192">
        <v>0</v>
      </c>
      <c r="AM1192" s="75">
        <v>91688</v>
      </c>
      <c r="AO1192" s="188">
        <v>0</v>
      </c>
      <c r="AP1192" s="188">
        <v>0</v>
      </c>
      <c r="AQ1192" s="187">
        <v>0</v>
      </c>
      <c r="AR1192" s="188">
        <v>0</v>
      </c>
      <c r="AS1192" s="187">
        <v>0</v>
      </c>
      <c r="AT1192" s="188">
        <v>0</v>
      </c>
      <c r="AU1192" s="187">
        <v>0</v>
      </c>
      <c r="AV1192" s="188">
        <v>0</v>
      </c>
      <c r="AW1192" s="187">
        <v>0</v>
      </c>
      <c r="AX1192" s="188">
        <v>0</v>
      </c>
      <c r="AY1192" s="187">
        <v>0</v>
      </c>
      <c r="AZ1192" s="188">
        <v>0</v>
      </c>
      <c r="BA1192" s="187">
        <v>0</v>
      </c>
      <c r="BB1192" s="188">
        <v>0</v>
      </c>
      <c r="BC1192" s="187">
        <v>0</v>
      </c>
      <c r="BD1192" s="75"/>
      <c r="BE1192" s="75"/>
      <c r="BI1192" s="194"/>
    </row>
    <row r="1193" spans="1:61" ht="11.25" customHeight="1" x14ac:dyDescent="0.3">
      <c r="A1193" s="184" t="s">
        <v>1869</v>
      </c>
      <c r="B1193" s="185">
        <v>0</v>
      </c>
      <c r="C1193" s="828">
        <v>91690</v>
      </c>
      <c r="D1193" s="284">
        <v>1031.873</v>
      </c>
      <c r="E1193" s="91">
        <v>1.862782141876375</v>
      </c>
      <c r="F1193" s="225">
        <v>24300</v>
      </c>
      <c r="G1193" s="186">
        <v>24300</v>
      </c>
      <c r="H1193" s="186">
        <v>7760</v>
      </c>
      <c r="I1193" s="187">
        <v>31.934156378600825</v>
      </c>
      <c r="J1193" s="186">
        <v>16410.260549999999</v>
      </c>
      <c r="K1193" s="186">
        <v>16618.25572840092</v>
      </c>
      <c r="L1193" s="186">
        <v>7291.4580000000005</v>
      </c>
      <c r="M1193" s="186">
        <v>43.876193260997653</v>
      </c>
      <c r="N1193" s="188">
        <v>5659.4650000000001</v>
      </c>
      <c r="O1193" s="189">
        <v>868.50700000000006</v>
      </c>
      <c r="P1193" s="186">
        <v>7496.4989999999998</v>
      </c>
      <c r="Q1193" s="189">
        <v>90.114090236062722</v>
      </c>
      <c r="R1193" s="189">
        <v>2.7429454799241424</v>
      </c>
      <c r="S1193" s="189">
        <v>1500.4149999999991</v>
      </c>
      <c r="T1193" s="188">
        <v>1161.8990000000001</v>
      </c>
      <c r="U1193" s="187">
        <v>2.0975107477994075</v>
      </c>
      <c r="V1193" s="189">
        <v>0</v>
      </c>
      <c r="W1193" s="189">
        <v>968.52700000000004</v>
      </c>
      <c r="X1193" s="188">
        <v>193.37200000000007</v>
      </c>
      <c r="Y1193" s="188">
        <v>160.03200000000001</v>
      </c>
      <c r="Z1193" s="186">
        <v>0</v>
      </c>
      <c r="AA1193" s="186">
        <v>0</v>
      </c>
      <c r="AB1193" s="186">
        <v>0</v>
      </c>
      <c r="AC1193" s="186">
        <v>0</v>
      </c>
      <c r="AD1193" s="188">
        <v>0</v>
      </c>
      <c r="AE1193" s="189">
        <v>0</v>
      </c>
      <c r="AF1193" s="189">
        <v>0</v>
      </c>
      <c r="AG1193" s="189">
        <v>0</v>
      </c>
      <c r="AH1193" s="191">
        <v>0</v>
      </c>
      <c r="AI1193" s="186">
        <v>15415.93584</v>
      </c>
      <c r="AJ1193" s="192">
        <v>7501943484504</v>
      </c>
      <c r="AK1193" s="192">
        <v>0</v>
      </c>
      <c r="AM1193" s="75">
        <v>91690</v>
      </c>
      <c r="AO1193" s="188">
        <v>19505.567333333332</v>
      </c>
      <c r="AP1193" s="188">
        <v>17306.789999999997</v>
      </c>
      <c r="AQ1193" s="187">
        <v>119.51225492559281</v>
      </c>
      <c r="AR1193" s="188">
        <v>14532.897999999999</v>
      </c>
      <c r="AS1193" s="187">
        <v>100.35710900655974</v>
      </c>
      <c r="AT1193" s="188">
        <v>26677.014000000003</v>
      </c>
      <c r="AU1193" s="187">
        <v>169.72313415506767</v>
      </c>
      <c r="AV1193" s="188">
        <v>9345.1869999999981</v>
      </c>
      <c r="AW1193" s="187">
        <v>64.227526440263105</v>
      </c>
      <c r="AX1193" s="188">
        <v>20612.453000000001</v>
      </c>
      <c r="AY1193" s="187">
        <v>131.06399600076659</v>
      </c>
      <c r="AZ1193" s="188">
        <v>9198.5010000000002</v>
      </c>
      <c r="BA1193" s="187">
        <v>46.798992029646911</v>
      </c>
      <c r="BB1193" s="188">
        <v>14632.922999999999</v>
      </c>
      <c r="BC1193" s="187">
        <v>73.164614999999998</v>
      </c>
      <c r="BD1193" s="75"/>
      <c r="BE1193" s="75"/>
      <c r="BI1193" s="194"/>
    </row>
    <row r="1194" spans="1:61" s="77" customFormat="1" ht="11.25" customHeight="1" x14ac:dyDescent="0.2">
      <c r="A1194" s="184" t="s">
        <v>1870</v>
      </c>
      <c r="B1194" s="185">
        <v>0</v>
      </c>
      <c r="C1194" s="828">
        <v>91717</v>
      </c>
      <c r="D1194" s="284">
        <v>1E-4</v>
      </c>
      <c r="E1194" s="91">
        <v>0</v>
      </c>
      <c r="F1194" s="186">
        <v>0</v>
      </c>
      <c r="G1194" s="186">
        <v>0</v>
      </c>
      <c r="H1194" s="186">
        <v>0</v>
      </c>
      <c r="I1194" s="187">
        <v>0</v>
      </c>
      <c r="J1194" s="186">
        <v>0</v>
      </c>
      <c r="K1194" s="186">
        <v>0</v>
      </c>
      <c r="L1194" s="186">
        <v>0</v>
      </c>
      <c r="M1194" s="186">
        <v>0</v>
      </c>
      <c r="N1194" s="188">
        <v>0</v>
      </c>
      <c r="O1194" s="189">
        <v>0</v>
      </c>
      <c r="P1194" s="186">
        <v>0</v>
      </c>
      <c r="Q1194" s="189">
        <v>0</v>
      </c>
      <c r="R1194" s="189">
        <v>0</v>
      </c>
      <c r="S1194" s="189">
        <v>1E-4</v>
      </c>
      <c r="T1194" s="188">
        <v>0</v>
      </c>
      <c r="U1194" s="187">
        <v>0</v>
      </c>
      <c r="V1194" s="189">
        <v>0</v>
      </c>
      <c r="W1194" s="189">
        <v>0</v>
      </c>
      <c r="X1194" s="188">
        <v>0</v>
      </c>
      <c r="Y1194" s="188">
        <v>0</v>
      </c>
      <c r="Z1194" s="186">
        <v>0</v>
      </c>
      <c r="AA1194" s="186">
        <v>0</v>
      </c>
      <c r="AB1194" s="186">
        <v>0</v>
      </c>
      <c r="AC1194" s="186">
        <v>0</v>
      </c>
      <c r="AD1194" s="188">
        <v>0</v>
      </c>
      <c r="AE1194" s="189">
        <v>0</v>
      </c>
      <c r="AF1194" s="189">
        <v>0</v>
      </c>
      <c r="AG1194" s="189">
        <v>0</v>
      </c>
      <c r="AH1194" s="191">
        <v>0</v>
      </c>
      <c r="AI1194" s="186">
        <v>0</v>
      </c>
      <c r="AJ1194" s="192">
        <v>7501943486898</v>
      </c>
      <c r="AK1194" s="192">
        <v>0</v>
      </c>
      <c r="AL1194" s="226"/>
      <c r="AM1194" s="75">
        <v>91717</v>
      </c>
      <c r="AN1194" s="76"/>
      <c r="AO1194" s="188">
        <v>0</v>
      </c>
      <c r="AP1194" s="188">
        <v>0</v>
      </c>
      <c r="AQ1194" s="187">
        <v>0</v>
      </c>
      <c r="AR1194" s="188">
        <v>0</v>
      </c>
      <c r="AS1194" s="187">
        <v>0</v>
      </c>
      <c r="AT1194" s="188">
        <v>0</v>
      </c>
      <c r="AU1194" s="187">
        <v>0</v>
      </c>
      <c r="AV1194" s="188">
        <v>0</v>
      </c>
      <c r="AW1194" s="187">
        <v>0</v>
      </c>
      <c r="AX1194" s="188">
        <v>0</v>
      </c>
      <c r="AY1194" s="187">
        <v>0</v>
      </c>
      <c r="AZ1194" s="188">
        <v>0</v>
      </c>
      <c r="BA1194" s="187">
        <v>0</v>
      </c>
      <c r="BB1194" s="188">
        <v>0</v>
      </c>
      <c r="BC1194" s="187">
        <v>0</v>
      </c>
      <c r="BD1194" s="75"/>
      <c r="BE1194" s="75"/>
      <c r="BF1194" s="56"/>
      <c r="BI1194" s="194"/>
    </row>
    <row r="1195" spans="1:61" s="77" customFormat="1" ht="11.25" customHeight="1" x14ac:dyDescent="0.2">
      <c r="A1195" s="184" t="s">
        <v>1871</v>
      </c>
      <c r="B1195" s="185">
        <v>0</v>
      </c>
      <c r="C1195" s="828">
        <v>91737</v>
      </c>
      <c r="D1195" s="284">
        <v>1628.6589999999999</v>
      </c>
      <c r="E1195" s="91">
        <v>12.122034436882331</v>
      </c>
      <c r="F1195" s="186">
        <v>4000</v>
      </c>
      <c r="G1195" s="186">
        <v>4000</v>
      </c>
      <c r="H1195" s="186">
        <v>406</v>
      </c>
      <c r="I1195" s="187">
        <v>10.15</v>
      </c>
      <c r="J1195" s="186">
        <v>5001</v>
      </c>
      <c r="K1195" s="186">
        <v>4030.6575809865667</v>
      </c>
      <c r="L1195" s="186">
        <v>1561.9839999999999</v>
      </c>
      <c r="M1195" s="186">
        <v>38.752584872706549</v>
      </c>
      <c r="N1195" s="188">
        <v>1653.664</v>
      </c>
      <c r="O1195" s="189">
        <v>0</v>
      </c>
      <c r="P1195" s="186">
        <v>1747.0160000000001</v>
      </c>
      <c r="Q1195" s="189">
        <v>66.166766646670666</v>
      </c>
      <c r="R1195" s="189">
        <v>2.8354829034193161</v>
      </c>
      <c r="S1195" s="189">
        <v>472.67499999999995</v>
      </c>
      <c r="T1195" s="188">
        <v>93.352000000000004</v>
      </c>
      <c r="U1195" s="187">
        <v>0.69481466577831175</v>
      </c>
      <c r="V1195" s="189">
        <v>0</v>
      </c>
      <c r="W1195" s="189">
        <v>93.352000000000004</v>
      </c>
      <c r="X1195" s="188">
        <v>0</v>
      </c>
      <c r="Y1195" s="188">
        <v>0</v>
      </c>
      <c r="Z1195" s="186">
        <v>0</v>
      </c>
      <c r="AA1195" s="186">
        <v>0</v>
      </c>
      <c r="AB1195" s="186">
        <v>116.69</v>
      </c>
      <c r="AC1195" s="186">
        <v>70</v>
      </c>
      <c r="AD1195" s="188">
        <v>25</v>
      </c>
      <c r="AE1195" s="189">
        <v>0</v>
      </c>
      <c r="AF1195" s="189">
        <v>0</v>
      </c>
      <c r="AG1195" s="189">
        <v>0</v>
      </c>
      <c r="AH1195" s="191">
        <v>0</v>
      </c>
      <c r="AI1195" s="186">
        <v>6507.9920249999996</v>
      </c>
      <c r="AJ1195" s="192">
        <v>7501943486898</v>
      </c>
      <c r="AK1195" s="192">
        <v>0</v>
      </c>
      <c r="AL1195" s="226"/>
      <c r="AM1195" s="75">
        <v>91737</v>
      </c>
      <c r="AN1195" s="76"/>
      <c r="AO1195" s="188">
        <v>5320.5063333333337</v>
      </c>
      <c r="AP1195" s="188">
        <v>6046.21</v>
      </c>
      <c r="AQ1195" s="187">
        <v>131.72570806100219</v>
      </c>
      <c r="AR1195" s="188">
        <v>5042.6639999999998</v>
      </c>
      <c r="AS1195" s="187">
        <v>109.86196078431372</v>
      </c>
      <c r="AT1195" s="188">
        <v>4872.6450000000004</v>
      </c>
      <c r="AU1195" s="187">
        <v>108.28100000000001</v>
      </c>
      <c r="AV1195" s="188">
        <v>4996</v>
      </c>
      <c r="AW1195" s="187">
        <v>111.02222222222223</v>
      </c>
      <c r="AX1195" s="188">
        <v>2750.5450000000001</v>
      </c>
      <c r="AY1195" s="187">
        <v>65.999880023995203</v>
      </c>
      <c r="AZ1195" s="188">
        <v>5412.7550000000001</v>
      </c>
      <c r="BA1195" s="187">
        <v>102.12745283018869</v>
      </c>
      <c r="BB1195" s="188">
        <v>4157.5</v>
      </c>
      <c r="BC1195" s="187">
        <v>83.15</v>
      </c>
      <c r="BD1195" s="75"/>
      <c r="BE1195" s="75"/>
      <c r="BF1195" s="56"/>
      <c r="BI1195" s="194"/>
    </row>
    <row r="1196" spans="1:61" s="77" customFormat="1" ht="11.25" customHeight="1" x14ac:dyDescent="0.2">
      <c r="A1196" s="228" t="s">
        <v>97</v>
      </c>
      <c r="B1196" s="229">
        <v>0</v>
      </c>
      <c r="C1196" s="864"/>
      <c r="D1196" s="330">
        <v>11200.573399999997</v>
      </c>
      <c r="E1196" s="231">
        <v>8.8470323599180087</v>
      </c>
      <c r="F1196" s="232">
        <v>49200</v>
      </c>
      <c r="G1196" s="232">
        <v>49200</v>
      </c>
      <c r="H1196" s="232">
        <v>9926</v>
      </c>
      <c r="I1196" s="233">
        <v>20.174796747967481</v>
      </c>
      <c r="J1196" s="232">
        <v>42242.371067</v>
      </c>
      <c r="K1196" s="232">
        <v>37980.781388609503</v>
      </c>
      <c r="L1196" s="232">
        <v>12737.555</v>
      </c>
      <c r="M1196" s="232">
        <v>33.536842935569553</v>
      </c>
      <c r="N1196" s="234">
        <v>13786.09</v>
      </c>
      <c r="O1196" s="235">
        <v>1968.7269999999999</v>
      </c>
      <c r="P1196" s="232">
        <v>16900.045999999998</v>
      </c>
      <c r="Q1196" s="235">
        <v>70.160836741366239</v>
      </c>
      <c r="R1196" s="235">
        <v>5.9577752300132243</v>
      </c>
      <c r="S1196" s="235">
        <v>8389.0183999999972</v>
      </c>
      <c r="T1196" s="234">
        <v>7568.18</v>
      </c>
      <c r="U1196" s="233">
        <v>5.977902288974267</v>
      </c>
      <c r="V1196" s="235">
        <v>0</v>
      </c>
      <c r="W1196" s="235">
        <v>1145.229</v>
      </c>
      <c r="X1196" s="234">
        <v>6422.951</v>
      </c>
      <c r="Y1196" s="234">
        <v>3422.3510000000001</v>
      </c>
      <c r="Z1196" s="232">
        <v>0</v>
      </c>
      <c r="AA1196" s="232">
        <v>0</v>
      </c>
      <c r="AB1196" s="232">
        <v>116.69</v>
      </c>
      <c r="AC1196" s="232">
        <v>70</v>
      </c>
      <c r="AD1196" s="234">
        <v>56.670000000000073</v>
      </c>
      <c r="AE1196" s="235">
        <v>0</v>
      </c>
      <c r="AF1196" s="235">
        <v>0</v>
      </c>
      <c r="AG1196" s="235">
        <v>0</v>
      </c>
      <c r="AH1196" s="235">
        <v>0</v>
      </c>
      <c r="AI1196" s="225">
        <v>37450.30545</v>
      </c>
      <c r="AJ1196" s="192">
        <v>0</v>
      </c>
      <c r="AK1196" s="192">
        <v>0</v>
      </c>
      <c r="AL1196" s="226"/>
      <c r="AM1196" s="75">
        <v>0</v>
      </c>
      <c r="AN1196" s="76"/>
      <c r="AO1196" s="234">
        <v>0</v>
      </c>
      <c r="AP1196" s="234">
        <v>0</v>
      </c>
      <c r="AQ1196" s="233">
        <v>0</v>
      </c>
      <c r="AR1196" s="234">
        <v>0</v>
      </c>
      <c r="AS1196" s="233">
        <v>0</v>
      </c>
      <c r="AT1196" s="234">
        <v>0</v>
      </c>
      <c r="AU1196" s="233">
        <v>0</v>
      </c>
      <c r="AV1196" s="234">
        <v>0</v>
      </c>
      <c r="AW1196" s="233">
        <v>0</v>
      </c>
      <c r="AX1196" s="234">
        <v>0</v>
      </c>
      <c r="AY1196" s="233">
        <v>0</v>
      </c>
      <c r="AZ1196" s="234">
        <v>0</v>
      </c>
      <c r="BA1196" s="233">
        <v>0</v>
      </c>
      <c r="BB1196" s="234">
        <v>0</v>
      </c>
      <c r="BC1196" s="233">
        <v>0</v>
      </c>
      <c r="BD1196" s="75"/>
      <c r="BE1196" s="75"/>
      <c r="BF1196" s="56"/>
      <c r="BI1196" s="194"/>
    </row>
    <row r="1197" spans="1:61" ht="11.25" customHeight="1" x14ac:dyDescent="0.3">
      <c r="A1197" s="236"/>
      <c r="B1197" s="237">
        <v>0</v>
      </c>
      <c r="C1197" s="865"/>
      <c r="D1197" s="331"/>
      <c r="E1197" s="239">
        <v>0</v>
      </c>
      <c r="F1197" s="444"/>
      <c r="G1197" s="223">
        <v>1587.0967741935483</v>
      </c>
      <c r="H1197" s="222">
        <v>1353.6069821355516</v>
      </c>
      <c r="I1197" s="241"/>
      <c r="J1197" s="240"/>
      <c r="K1197" s="240"/>
      <c r="L1197" s="240"/>
      <c r="M1197" s="240">
        <v>0</v>
      </c>
      <c r="N1197" s="242"/>
      <c r="O1197" s="243"/>
      <c r="P1197" s="240">
        <v>0</v>
      </c>
      <c r="Q1197" s="243">
        <v>0</v>
      </c>
      <c r="R1197" s="243">
        <v>0</v>
      </c>
      <c r="S1197" s="243"/>
      <c r="T1197" s="242"/>
      <c r="U1197" s="241">
        <v>0</v>
      </c>
      <c r="V1197" s="243"/>
      <c r="W1197" s="243"/>
      <c r="X1197" s="242">
        <v>0</v>
      </c>
      <c r="Y1197" s="242"/>
      <c r="Z1197" s="240"/>
      <c r="AA1197" s="240"/>
      <c r="AB1197" s="240"/>
      <c r="AC1197" s="240"/>
      <c r="AD1197" s="242"/>
      <c r="AE1197" s="243"/>
      <c r="AF1197" s="243"/>
      <c r="AG1197" s="243"/>
      <c r="AH1197" s="243">
        <v>0</v>
      </c>
      <c r="AI1197" s="225" t="e">
        <v>#REF!</v>
      </c>
      <c r="AJ1197" s="192">
        <v>0</v>
      </c>
      <c r="AK1197" s="192">
        <v>0</v>
      </c>
      <c r="AM1197" s="75">
        <v>0</v>
      </c>
      <c r="AO1197" s="242">
        <v>0</v>
      </c>
      <c r="AP1197" s="242">
        <v>0</v>
      </c>
      <c r="AQ1197" s="241">
        <v>0</v>
      </c>
      <c r="AR1197" s="242">
        <v>0</v>
      </c>
      <c r="AS1197" s="241">
        <v>0</v>
      </c>
      <c r="AT1197" s="242">
        <v>0</v>
      </c>
      <c r="AU1197" s="241">
        <v>0</v>
      </c>
      <c r="AV1197" s="242">
        <v>0</v>
      </c>
      <c r="AW1197" s="241">
        <v>0</v>
      </c>
      <c r="AX1197" s="242">
        <v>0</v>
      </c>
      <c r="AY1197" s="241">
        <v>0</v>
      </c>
      <c r="AZ1197" s="242">
        <v>0</v>
      </c>
      <c r="BA1197" s="241">
        <v>0</v>
      </c>
      <c r="BB1197" s="242">
        <v>0</v>
      </c>
      <c r="BC1197" s="241">
        <v>0</v>
      </c>
      <c r="BD1197" s="75"/>
      <c r="BE1197" s="75"/>
      <c r="BI1197" s="194"/>
    </row>
    <row r="1198" spans="1:61" ht="11.25" customHeight="1" x14ac:dyDescent="0.3">
      <c r="A1198" s="184" t="s">
        <v>1872</v>
      </c>
      <c r="B1198" s="185">
        <v>0</v>
      </c>
      <c r="C1198" s="897" t="s">
        <v>109</v>
      </c>
      <c r="D1198" s="284">
        <v>1E-4</v>
      </c>
      <c r="E1198" s="91">
        <v>0</v>
      </c>
      <c r="F1198" s="186">
        <v>0</v>
      </c>
      <c r="G1198" s="186">
        <v>0</v>
      </c>
      <c r="H1198" s="186">
        <v>0</v>
      </c>
      <c r="I1198" s="187">
        <v>0</v>
      </c>
      <c r="J1198" s="186">
        <v>0</v>
      </c>
      <c r="K1198" s="186">
        <v>0</v>
      </c>
      <c r="L1198" s="186">
        <v>0</v>
      </c>
      <c r="M1198" s="186">
        <v>0</v>
      </c>
      <c r="N1198" s="188">
        <v>0</v>
      </c>
      <c r="O1198" s="189">
        <v>0</v>
      </c>
      <c r="P1198" s="186">
        <v>0</v>
      </c>
      <c r="Q1198" s="189">
        <v>0</v>
      </c>
      <c r="R1198" s="189">
        <v>0</v>
      </c>
      <c r="S1198" s="189">
        <v>1E-4</v>
      </c>
      <c r="T1198" s="188">
        <v>0</v>
      </c>
      <c r="U1198" s="187">
        <v>0</v>
      </c>
      <c r="V1198" s="189">
        <v>0</v>
      </c>
      <c r="W1198" s="189">
        <v>0</v>
      </c>
      <c r="X1198" s="188">
        <v>0</v>
      </c>
      <c r="Y1198" s="188">
        <v>0</v>
      </c>
      <c r="Z1198" s="186">
        <v>0</v>
      </c>
      <c r="AA1198" s="186">
        <v>0</v>
      </c>
      <c r="AB1198" s="186">
        <v>0</v>
      </c>
      <c r="AC1198" s="186">
        <v>0</v>
      </c>
      <c r="AD1198" s="188">
        <v>0</v>
      </c>
      <c r="AE1198" s="189">
        <v>0</v>
      </c>
      <c r="AF1198" s="189">
        <v>0</v>
      </c>
      <c r="AG1198" s="189">
        <v>0</v>
      </c>
      <c r="AH1198" s="191">
        <v>0</v>
      </c>
      <c r="AI1198" s="186">
        <v>0</v>
      </c>
      <c r="AJ1198" s="192">
        <v>7501943474598</v>
      </c>
      <c r="AK1198" s="192" t="s">
        <v>262</v>
      </c>
      <c r="AM1198" s="75">
        <v>519</v>
      </c>
      <c r="AO1198" s="188">
        <v>0</v>
      </c>
      <c r="AP1198" s="188">
        <v>0</v>
      </c>
      <c r="AQ1198" s="187">
        <v>0</v>
      </c>
      <c r="AR1198" s="188">
        <v>0</v>
      </c>
      <c r="AS1198" s="187">
        <v>0</v>
      </c>
      <c r="AT1198" s="188">
        <v>0</v>
      </c>
      <c r="AU1198" s="187">
        <v>0</v>
      </c>
      <c r="AV1198" s="188">
        <v>0</v>
      </c>
      <c r="AW1198" s="187">
        <v>0</v>
      </c>
      <c r="AX1198" s="188">
        <v>0</v>
      </c>
      <c r="AY1198" s="187">
        <v>0</v>
      </c>
      <c r="AZ1198" s="188">
        <v>0</v>
      </c>
      <c r="BA1198" s="187">
        <v>0</v>
      </c>
      <c r="BB1198" s="188">
        <v>0</v>
      </c>
      <c r="BC1198" s="187">
        <v>0</v>
      </c>
      <c r="BD1198" s="75"/>
      <c r="BE1198" s="75"/>
      <c r="BI1198" s="194"/>
    </row>
    <row r="1199" spans="1:61" s="77" customFormat="1" ht="11.25" customHeight="1" x14ac:dyDescent="0.2">
      <c r="A1199" s="149" t="s">
        <v>96</v>
      </c>
      <c r="B1199" s="324">
        <v>0</v>
      </c>
      <c r="C1199" s="871"/>
      <c r="D1199" s="325">
        <v>1E-4</v>
      </c>
      <c r="E1199" s="326">
        <v>0</v>
      </c>
      <c r="F1199" s="328">
        <v>0</v>
      </c>
      <c r="G1199" s="328">
        <v>0</v>
      </c>
      <c r="H1199" s="328">
        <v>0</v>
      </c>
      <c r="I1199" s="327"/>
      <c r="J1199" s="328">
        <v>0</v>
      </c>
      <c r="K1199" s="328">
        <v>0</v>
      </c>
      <c r="L1199" s="328">
        <v>0</v>
      </c>
      <c r="M1199" s="328">
        <v>0</v>
      </c>
      <c r="N1199" s="329">
        <v>0</v>
      </c>
      <c r="O1199" s="251">
        <v>0</v>
      </c>
      <c r="P1199" s="328">
        <v>0</v>
      </c>
      <c r="Q1199" s="251">
        <v>0</v>
      </c>
      <c r="R1199" s="251">
        <v>0</v>
      </c>
      <c r="S1199" s="251">
        <v>1E-4</v>
      </c>
      <c r="T1199" s="329">
        <v>0</v>
      </c>
      <c r="U1199" s="327">
        <v>0</v>
      </c>
      <c r="V1199" s="251">
        <v>0</v>
      </c>
      <c r="W1199" s="251">
        <v>0</v>
      </c>
      <c r="X1199" s="329">
        <v>0</v>
      </c>
      <c r="Y1199" s="329">
        <v>0</v>
      </c>
      <c r="Z1199" s="328">
        <v>0</v>
      </c>
      <c r="AA1199" s="328">
        <v>0</v>
      </c>
      <c r="AB1199" s="328">
        <v>0</v>
      </c>
      <c r="AC1199" s="328">
        <v>0</v>
      </c>
      <c r="AD1199" s="329">
        <v>0</v>
      </c>
      <c r="AE1199" s="251">
        <v>0</v>
      </c>
      <c r="AF1199" s="251">
        <v>0</v>
      </c>
      <c r="AG1199" s="251">
        <v>0</v>
      </c>
      <c r="AH1199" s="251">
        <v>0</v>
      </c>
      <c r="AI1199" s="225">
        <v>0</v>
      </c>
      <c r="AJ1199" s="192">
        <v>0</v>
      </c>
      <c r="AK1199" s="192">
        <v>0</v>
      </c>
      <c r="AL1199" s="226"/>
      <c r="AM1199" s="75">
        <v>0</v>
      </c>
      <c r="AN1199" s="76"/>
      <c r="AO1199" s="329">
        <v>0</v>
      </c>
      <c r="AP1199" s="329">
        <v>0</v>
      </c>
      <c r="AQ1199" s="327">
        <v>0</v>
      </c>
      <c r="AR1199" s="329">
        <v>0</v>
      </c>
      <c r="AS1199" s="327">
        <v>0</v>
      </c>
      <c r="AT1199" s="329">
        <v>0</v>
      </c>
      <c r="AU1199" s="327">
        <v>0</v>
      </c>
      <c r="AV1199" s="329">
        <v>0</v>
      </c>
      <c r="AW1199" s="327">
        <v>0</v>
      </c>
      <c r="AX1199" s="329">
        <v>0</v>
      </c>
      <c r="AY1199" s="327">
        <v>0</v>
      </c>
      <c r="AZ1199" s="329">
        <v>0</v>
      </c>
      <c r="BA1199" s="327">
        <v>0</v>
      </c>
      <c r="BB1199" s="329">
        <v>0</v>
      </c>
      <c r="BC1199" s="327">
        <v>0</v>
      </c>
      <c r="BD1199" s="75"/>
      <c r="BE1199" s="75"/>
      <c r="BF1199" s="56"/>
      <c r="BI1199" s="194"/>
    </row>
    <row r="1200" spans="1:61" s="77" customFormat="1" ht="11.25" customHeight="1" x14ac:dyDescent="0.2">
      <c r="A1200" s="445" t="s">
        <v>95</v>
      </c>
      <c r="B1200" s="229">
        <v>0</v>
      </c>
      <c r="C1200" s="876"/>
      <c r="D1200" s="330">
        <v>556228.26219999988</v>
      </c>
      <c r="E1200" s="231">
        <v>15.75562771704865</v>
      </c>
      <c r="F1200" s="232">
        <v>1143850</v>
      </c>
      <c r="G1200" s="232">
        <v>1143850</v>
      </c>
      <c r="H1200" s="232">
        <v>241792.09599999999</v>
      </c>
      <c r="I1200" s="233">
        <v>21.138444376447961</v>
      </c>
      <c r="J1200" s="232">
        <v>1108802.978623</v>
      </c>
      <c r="K1200" s="232">
        <v>1059103.9700654836</v>
      </c>
      <c r="L1200" s="232">
        <v>174530.959</v>
      </c>
      <c r="M1200" s="232">
        <v>16.47911479259292</v>
      </c>
      <c r="N1200" s="234">
        <v>38296.824999999997</v>
      </c>
      <c r="O1200" s="235">
        <v>138965.24100000001</v>
      </c>
      <c r="P1200" s="232">
        <v>197337.40599999999</v>
      </c>
      <c r="Q1200" s="235">
        <v>33.537821612078986</v>
      </c>
      <c r="R1200" s="235">
        <v>345.00724601285333</v>
      </c>
      <c r="S1200" s="235">
        <v>586549.29509999999</v>
      </c>
      <c r="T1200" s="234">
        <v>599398.0070000001</v>
      </c>
      <c r="U1200" s="233">
        <v>16.978446609815084</v>
      </c>
      <c r="V1200" s="235">
        <v>70019.806000000011</v>
      </c>
      <c r="W1200" s="235">
        <v>20075.34</v>
      </c>
      <c r="X1200" s="235">
        <v>509302.86099999992</v>
      </c>
      <c r="Y1200" s="234">
        <v>213831.37</v>
      </c>
      <c r="Z1200" s="232">
        <v>52391.915000000001</v>
      </c>
      <c r="AA1200" s="232">
        <v>5500.2430000000004</v>
      </c>
      <c r="AB1200" s="232">
        <v>3260.1879999999996</v>
      </c>
      <c r="AC1200" s="232">
        <v>2997</v>
      </c>
      <c r="AD1200" s="234">
        <v>5240.9100000000062</v>
      </c>
      <c r="AE1200" s="235">
        <v>2523.549</v>
      </c>
      <c r="AF1200" s="235">
        <v>2522.0819999999999</v>
      </c>
      <c r="AG1200" s="235">
        <v>267.666</v>
      </c>
      <c r="AH1200" s="235">
        <v>0</v>
      </c>
      <c r="AI1200" s="225" t="e">
        <v>#REF!</v>
      </c>
      <c r="AJ1200" s="192">
        <v>0</v>
      </c>
      <c r="AK1200" s="192">
        <v>0</v>
      </c>
      <c r="AL1200" s="226"/>
      <c r="AM1200" s="75">
        <v>0</v>
      </c>
      <c r="AN1200" s="76"/>
      <c r="AO1200" s="234">
        <v>0</v>
      </c>
      <c r="AP1200" s="234">
        <v>0</v>
      </c>
      <c r="AQ1200" s="233">
        <v>0</v>
      </c>
      <c r="AR1200" s="234">
        <v>0</v>
      </c>
      <c r="AS1200" s="233">
        <v>0</v>
      </c>
      <c r="AT1200" s="234">
        <v>0</v>
      </c>
      <c r="AU1200" s="233">
        <v>0</v>
      </c>
      <c r="AV1200" s="234">
        <v>0</v>
      </c>
      <c r="AW1200" s="233">
        <v>0</v>
      </c>
      <c r="AX1200" s="234">
        <v>0</v>
      </c>
      <c r="AY1200" s="233">
        <v>0</v>
      </c>
      <c r="AZ1200" s="234">
        <v>0</v>
      </c>
      <c r="BA1200" s="233">
        <v>0</v>
      </c>
      <c r="BB1200" s="234">
        <v>0</v>
      </c>
      <c r="BC1200" s="233">
        <v>0</v>
      </c>
      <c r="BD1200" s="75"/>
      <c r="BE1200" s="75"/>
      <c r="BF1200" s="56"/>
      <c r="BI1200" s="194"/>
    </row>
    <row r="1201" spans="1:61" ht="11.25" customHeight="1" x14ac:dyDescent="0.3">
      <c r="A1201" s="236"/>
      <c r="B1201" s="237">
        <v>0</v>
      </c>
      <c r="C1201" s="865"/>
      <c r="D1201" s="331"/>
      <c r="E1201" s="239">
        <v>0</v>
      </c>
      <c r="F1201" s="240"/>
      <c r="G1201" s="223">
        <v>36898.387096774197</v>
      </c>
      <c r="H1201" s="222">
        <v>32973.148234010638</v>
      </c>
      <c r="I1201" s="241"/>
      <c r="J1201" s="240"/>
      <c r="K1201" s="240"/>
      <c r="L1201" s="240"/>
      <c r="M1201" s="240">
        <v>0</v>
      </c>
      <c r="N1201" s="242"/>
      <c r="O1201" s="243"/>
      <c r="P1201" s="240">
        <v>0</v>
      </c>
      <c r="Q1201" s="243">
        <v>0</v>
      </c>
      <c r="R1201" s="243">
        <v>0</v>
      </c>
      <c r="S1201" s="243"/>
      <c r="T1201" s="242"/>
      <c r="U1201" s="241">
        <v>0</v>
      </c>
      <c r="V1201" s="243"/>
      <c r="W1201" s="243"/>
      <c r="X1201" s="242">
        <v>0</v>
      </c>
      <c r="Y1201" s="242"/>
      <c r="Z1201" s="240"/>
      <c r="AA1201" s="240"/>
      <c r="AB1201" s="240"/>
      <c r="AC1201" s="240"/>
      <c r="AD1201" s="242"/>
      <c r="AE1201" s="243"/>
      <c r="AF1201" s="243"/>
      <c r="AG1201" s="243"/>
      <c r="AH1201" s="243">
        <v>0</v>
      </c>
      <c r="AI1201" s="225"/>
      <c r="AJ1201" s="192">
        <v>0</v>
      </c>
      <c r="AK1201" s="192">
        <v>0</v>
      </c>
      <c r="AM1201" s="75">
        <v>0</v>
      </c>
      <c r="AO1201" s="242">
        <v>0</v>
      </c>
      <c r="AP1201" s="242">
        <v>0</v>
      </c>
      <c r="AQ1201" s="241">
        <v>0</v>
      </c>
      <c r="AR1201" s="242">
        <v>0</v>
      </c>
      <c r="AS1201" s="241">
        <v>0</v>
      </c>
      <c r="AT1201" s="242">
        <v>0</v>
      </c>
      <c r="AU1201" s="241">
        <v>0</v>
      </c>
      <c r="AV1201" s="242">
        <v>0</v>
      </c>
      <c r="AW1201" s="241">
        <v>0</v>
      </c>
      <c r="AX1201" s="242">
        <v>0</v>
      </c>
      <c r="AY1201" s="241">
        <v>0</v>
      </c>
      <c r="AZ1201" s="242">
        <v>0</v>
      </c>
      <c r="BA1201" s="241">
        <v>0</v>
      </c>
      <c r="BB1201" s="242">
        <v>0</v>
      </c>
      <c r="BC1201" s="241">
        <v>0</v>
      </c>
      <c r="BD1201" s="75"/>
      <c r="BE1201" s="75"/>
      <c r="BI1201" s="194"/>
    </row>
    <row r="1202" spans="1:61" ht="11.25" customHeight="1" x14ac:dyDescent="0.3">
      <c r="A1202" s="184" t="s">
        <v>1873</v>
      </c>
      <c r="B1202" s="185">
        <v>0</v>
      </c>
      <c r="C1202" s="898" t="s">
        <v>464</v>
      </c>
      <c r="D1202" s="284">
        <v>4751.9220000000005</v>
      </c>
      <c r="E1202" s="91">
        <v>20.67551269035533</v>
      </c>
      <c r="F1202" s="186">
        <v>6300</v>
      </c>
      <c r="G1202" s="186">
        <v>6300</v>
      </c>
      <c r="H1202" s="186">
        <v>7818.0479999999989</v>
      </c>
      <c r="I1202" s="187">
        <v>124.09599999999999</v>
      </c>
      <c r="J1202" s="186">
        <v>7840</v>
      </c>
      <c r="K1202" s="186">
        <v>6895</v>
      </c>
      <c r="L1202" s="186">
        <v>1039.5820000000001</v>
      </c>
      <c r="M1202" s="186">
        <v>15.077331399564903</v>
      </c>
      <c r="N1202" s="188">
        <v>0</v>
      </c>
      <c r="O1202" s="189">
        <v>299.58599999999996</v>
      </c>
      <c r="P1202" s="186">
        <v>373.96799999999996</v>
      </c>
      <c r="Q1202" s="189">
        <v>18.029974489795922</v>
      </c>
      <c r="R1202" s="189">
        <v>44.121382653061218</v>
      </c>
      <c r="S1202" s="189">
        <v>11530.387999999999</v>
      </c>
      <c r="T1202" s="188">
        <v>11298.419999999998</v>
      </c>
      <c r="U1202" s="187">
        <v>49.159187817258875</v>
      </c>
      <c r="V1202" s="189">
        <v>0</v>
      </c>
      <c r="W1202" s="189">
        <v>74.382000000000005</v>
      </c>
      <c r="X1202" s="188">
        <v>11224.037999999999</v>
      </c>
      <c r="Y1202" s="188">
        <v>8776.1939999999995</v>
      </c>
      <c r="Z1202" s="186">
        <v>0</v>
      </c>
      <c r="AA1202" s="186">
        <v>0</v>
      </c>
      <c r="AB1202" s="186">
        <v>0</v>
      </c>
      <c r="AC1202" s="186">
        <v>0</v>
      </c>
      <c r="AD1202" s="188">
        <v>25.579999999999927</v>
      </c>
      <c r="AE1202" s="189">
        <v>0</v>
      </c>
      <c r="AF1202" s="189">
        <v>0</v>
      </c>
      <c r="AG1202" s="189">
        <v>0</v>
      </c>
      <c r="AH1202" s="191">
        <v>0</v>
      </c>
      <c r="AI1202" s="186">
        <v>8640</v>
      </c>
      <c r="AJ1202" s="192">
        <v>7506425608133</v>
      </c>
      <c r="AK1202" s="192" t="s">
        <v>262</v>
      </c>
      <c r="AM1202" s="75">
        <v>1602</v>
      </c>
      <c r="AO1202" s="188">
        <v>7760.4339999999984</v>
      </c>
      <c r="AP1202" s="188">
        <v>6229.2859999999991</v>
      </c>
      <c r="AQ1202" s="187">
        <v>63.791971326164862</v>
      </c>
      <c r="AR1202" s="188">
        <v>7370.8879999999999</v>
      </c>
      <c r="AS1202" s="187">
        <v>75.366952965235171</v>
      </c>
      <c r="AT1202" s="188">
        <v>9681.1279999999988</v>
      </c>
      <c r="AU1202" s="187">
        <v>104.94447696476963</v>
      </c>
      <c r="AV1202" s="188">
        <v>10811.256000000001</v>
      </c>
      <c r="AW1202" s="187">
        <v>147.2923160762943</v>
      </c>
      <c r="AX1202" s="188">
        <v>8110.3019999999997</v>
      </c>
      <c r="AY1202" s="187">
        <v>94.426615438351376</v>
      </c>
      <c r="AZ1202" s="188">
        <v>7505.8420000000006</v>
      </c>
      <c r="BA1202" s="187">
        <v>100.95281775386687</v>
      </c>
      <c r="BB1202" s="188">
        <v>6312.7840000000006</v>
      </c>
      <c r="BC1202" s="187">
        <v>64.154308943089433</v>
      </c>
      <c r="BD1202" s="75"/>
      <c r="BE1202" s="75"/>
      <c r="BI1202" s="194"/>
    </row>
    <row r="1203" spans="1:61" ht="11.25" customHeight="1" x14ac:dyDescent="0.3">
      <c r="A1203" s="184" t="s">
        <v>1874</v>
      </c>
      <c r="B1203" s="185">
        <v>0</v>
      </c>
      <c r="C1203" s="902" t="s">
        <v>1875</v>
      </c>
      <c r="D1203" s="284">
        <v>1212.4559999999999</v>
      </c>
      <c r="E1203" s="91">
        <v>0</v>
      </c>
      <c r="F1203" s="186">
        <v>0</v>
      </c>
      <c r="G1203" s="186">
        <v>0</v>
      </c>
      <c r="H1203" s="186">
        <v>0</v>
      </c>
      <c r="I1203" s="187">
        <v>0</v>
      </c>
      <c r="J1203" s="186">
        <v>0</v>
      </c>
      <c r="K1203" s="186">
        <v>0</v>
      </c>
      <c r="L1203" s="186">
        <v>0</v>
      </c>
      <c r="M1203" s="186">
        <v>0</v>
      </c>
      <c r="N1203" s="188">
        <v>0</v>
      </c>
      <c r="O1203" s="189">
        <v>0</v>
      </c>
      <c r="P1203" s="186">
        <v>0</v>
      </c>
      <c r="Q1203" s="189">
        <v>0</v>
      </c>
      <c r="R1203" s="189">
        <v>0</v>
      </c>
      <c r="S1203" s="189">
        <v>1212.4559999999999</v>
      </c>
      <c r="T1203" s="188">
        <v>1183.0559999999998</v>
      </c>
      <c r="U1203" s="187">
        <v>0</v>
      </c>
      <c r="V1203" s="189">
        <v>10.29</v>
      </c>
      <c r="W1203" s="189">
        <v>0</v>
      </c>
      <c r="X1203" s="188">
        <v>1172.7659999999998</v>
      </c>
      <c r="Y1203" s="188">
        <v>0</v>
      </c>
      <c r="Z1203" s="186">
        <v>0</v>
      </c>
      <c r="AA1203" s="186">
        <v>0</v>
      </c>
      <c r="AB1203" s="186">
        <v>0</v>
      </c>
      <c r="AC1203" s="186">
        <v>0</v>
      </c>
      <c r="AD1203" s="188">
        <v>0</v>
      </c>
      <c r="AE1203" s="189">
        <v>0</v>
      </c>
      <c r="AF1203" s="189">
        <v>0</v>
      </c>
      <c r="AG1203" s="189">
        <v>0</v>
      </c>
      <c r="AH1203" s="191">
        <v>0</v>
      </c>
      <c r="AI1203" s="186">
        <v>0</v>
      </c>
      <c r="AJ1203" s="192">
        <v>7506425608133</v>
      </c>
      <c r="AK1203" s="192" t="s">
        <v>262</v>
      </c>
      <c r="AL1203" s="446"/>
      <c r="AM1203" s="75">
        <v>1732</v>
      </c>
      <c r="AN1203" s="447"/>
      <c r="AO1203" s="188">
        <v>0</v>
      </c>
      <c r="AP1203" s="188">
        <v>0</v>
      </c>
      <c r="AQ1203" s="187">
        <v>0</v>
      </c>
      <c r="AR1203" s="188">
        <v>0</v>
      </c>
      <c r="AS1203" s="187">
        <v>0</v>
      </c>
      <c r="AT1203" s="188">
        <v>0</v>
      </c>
      <c r="AU1203" s="187">
        <v>0</v>
      </c>
      <c r="AV1203" s="188">
        <v>0</v>
      </c>
      <c r="AW1203" s="187">
        <v>0</v>
      </c>
      <c r="AX1203" s="188">
        <v>0</v>
      </c>
      <c r="AY1203" s="187">
        <v>0</v>
      </c>
      <c r="AZ1203" s="188">
        <v>8.82</v>
      </c>
      <c r="BA1203" s="187">
        <v>0</v>
      </c>
      <c r="BB1203" s="188">
        <v>8.82</v>
      </c>
      <c r="BC1203" s="187">
        <v>0</v>
      </c>
      <c r="BD1203" s="75"/>
      <c r="BE1203" s="75"/>
      <c r="BI1203" s="194"/>
    </row>
    <row r="1204" spans="1:61" ht="11.25" customHeight="1" x14ac:dyDescent="0.3">
      <c r="A1204" s="184" t="s">
        <v>1876</v>
      </c>
      <c r="B1204" s="185">
        <v>0</v>
      </c>
      <c r="C1204" s="902">
        <v>94119</v>
      </c>
      <c r="D1204" s="284">
        <v>2466.9540000000002</v>
      </c>
      <c r="E1204" s="91">
        <v>0</v>
      </c>
      <c r="F1204" s="186">
        <v>0</v>
      </c>
      <c r="G1204" s="186">
        <v>0</v>
      </c>
      <c r="H1204" s="186">
        <v>0</v>
      </c>
      <c r="I1204" s="187">
        <v>0</v>
      </c>
      <c r="J1204" s="186">
        <v>0</v>
      </c>
      <c r="K1204" s="186">
        <v>0</v>
      </c>
      <c r="L1204" s="186">
        <v>0</v>
      </c>
      <c r="M1204" s="186">
        <v>0</v>
      </c>
      <c r="N1204" s="188">
        <v>0</v>
      </c>
      <c r="O1204" s="189">
        <v>0</v>
      </c>
      <c r="P1204" s="186">
        <v>0</v>
      </c>
      <c r="Q1204" s="189">
        <v>0</v>
      </c>
      <c r="R1204" s="189">
        <v>0</v>
      </c>
      <c r="S1204" s="189">
        <v>2466.9540000000002</v>
      </c>
      <c r="T1204" s="188">
        <v>2466.6600000000003</v>
      </c>
      <c r="U1204" s="187">
        <v>0</v>
      </c>
      <c r="V1204" s="189">
        <v>0</v>
      </c>
      <c r="W1204" s="189">
        <v>0</v>
      </c>
      <c r="X1204" s="188">
        <v>2466.6600000000003</v>
      </c>
      <c r="Y1204" s="188">
        <v>0</v>
      </c>
      <c r="Z1204" s="186">
        <v>0</v>
      </c>
      <c r="AA1204" s="186">
        <v>0</v>
      </c>
      <c r="AB1204" s="186">
        <v>0</v>
      </c>
      <c r="AC1204" s="186">
        <v>0</v>
      </c>
      <c r="AD1204" s="188">
        <v>0</v>
      </c>
      <c r="AE1204" s="189">
        <v>0</v>
      </c>
      <c r="AF1204" s="189">
        <v>0</v>
      </c>
      <c r="AG1204" s="189">
        <v>0</v>
      </c>
      <c r="AH1204" s="191">
        <v>0</v>
      </c>
      <c r="AI1204" s="186">
        <v>0</v>
      </c>
      <c r="AJ1204" s="192">
        <v>7506425608133</v>
      </c>
      <c r="AK1204" s="192" t="s">
        <v>262</v>
      </c>
      <c r="AL1204" s="446"/>
      <c r="AM1204" s="75">
        <v>94119</v>
      </c>
      <c r="AN1204" s="447"/>
      <c r="AO1204" s="188">
        <v>0</v>
      </c>
      <c r="AP1204" s="188">
        <v>0</v>
      </c>
      <c r="AQ1204" s="187">
        <v>0</v>
      </c>
      <c r="AR1204" s="188">
        <v>0</v>
      </c>
      <c r="AS1204" s="187">
        <v>0</v>
      </c>
      <c r="AT1204" s="188">
        <v>0</v>
      </c>
      <c r="AU1204" s="187">
        <v>0</v>
      </c>
      <c r="AV1204" s="188">
        <v>0</v>
      </c>
      <c r="AW1204" s="187">
        <v>0</v>
      </c>
      <c r="AX1204" s="188">
        <v>0</v>
      </c>
      <c r="AY1204" s="187">
        <v>0</v>
      </c>
      <c r="AZ1204" s="188">
        <v>0</v>
      </c>
      <c r="BA1204" s="187">
        <v>0</v>
      </c>
      <c r="BB1204" s="188">
        <v>0</v>
      </c>
      <c r="BC1204" s="187">
        <v>0</v>
      </c>
      <c r="BD1204" s="75"/>
      <c r="BE1204" s="75"/>
      <c r="BI1204" s="194"/>
    </row>
    <row r="1205" spans="1:61" ht="11.25" customHeight="1" x14ac:dyDescent="0.3">
      <c r="A1205" s="184" t="s">
        <v>1877</v>
      </c>
      <c r="B1205" s="185">
        <v>0</v>
      </c>
      <c r="C1205" s="902" t="s">
        <v>577</v>
      </c>
      <c r="D1205" s="284">
        <v>1E-4</v>
      </c>
      <c r="E1205" s="91">
        <v>0</v>
      </c>
      <c r="F1205" s="186">
        <v>0</v>
      </c>
      <c r="G1205" s="186">
        <v>0</v>
      </c>
      <c r="H1205" s="186">
        <v>0</v>
      </c>
      <c r="I1205" s="187">
        <v>0</v>
      </c>
      <c r="J1205" s="186">
        <v>0</v>
      </c>
      <c r="K1205" s="186">
        <v>0</v>
      </c>
      <c r="L1205" s="186">
        <v>0</v>
      </c>
      <c r="M1205" s="186">
        <v>0</v>
      </c>
      <c r="N1205" s="188">
        <v>0</v>
      </c>
      <c r="O1205" s="189">
        <v>0</v>
      </c>
      <c r="P1205" s="186">
        <v>0</v>
      </c>
      <c r="Q1205" s="189">
        <v>0</v>
      </c>
      <c r="R1205" s="189">
        <v>0</v>
      </c>
      <c r="S1205" s="189">
        <v>1E-4</v>
      </c>
      <c r="T1205" s="188">
        <v>0</v>
      </c>
      <c r="U1205" s="187">
        <v>0</v>
      </c>
      <c r="V1205" s="189">
        <v>0</v>
      </c>
      <c r="W1205" s="189">
        <v>0</v>
      </c>
      <c r="X1205" s="188">
        <v>0</v>
      </c>
      <c r="Y1205" s="188">
        <v>0</v>
      </c>
      <c r="Z1205" s="186">
        <v>0</v>
      </c>
      <c r="AA1205" s="186">
        <v>0</v>
      </c>
      <c r="AB1205" s="186">
        <v>0</v>
      </c>
      <c r="AC1205" s="186">
        <v>0</v>
      </c>
      <c r="AD1205" s="188">
        <v>0</v>
      </c>
      <c r="AE1205" s="189">
        <v>0</v>
      </c>
      <c r="AF1205" s="189">
        <v>0</v>
      </c>
      <c r="AG1205" s="189">
        <v>0</v>
      </c>
      <c r="AH1205" s="191">
        <v>0</v>
      </c>
      <c r="AI1205" s="186">
        <v>0</v>
      </c>
      <c r="AJ1205" s="192">
        <v>7506425608133</v>
      </c>
      <c r="AK1205" s="192" t="s">
        <v>262</v>
      </c>
      <c r="AL1205" s="446"/>
      <c r="AM1205" s="75">
        <v>1613</v>
      </c>
      <c r="AN1205" s="447"/>
      <c r="AO1205" s="188">
        <v>0</v>
      </c>
      <c r="AP1205" s="188">
        <v>0</v>
      </c>
      <c r="AQ1205" s="187">
        <v>0</v>
      </c>
      <c r="AR1205" s="188">
        <v>0</v>
      </c>
      <c r="AS1205" s="187">
        <v>0</v>
      </c>
      <c r="AT1205" s="188">
        <v>0</v>
      </c>
      <c r="AU1205" s="187">
        <v>0</v>
      </c>
      <c r="AV1205" s="188">
        <v>0</v>
      </c>
      <c r="AW1205" s="187">
        <v>0</v>
      </c>
      <c r="AX1205" s="188">
        <v>0</v>
      </c>
      <c r="AY1205" s="187">
        <v>0</v>
      </c>
      <c r="AZ1205" s="188">
        <v>0</v>
      </c>
      <c r="BA1205" s="187">
        <v>0</v>
      </c>
      <c r="BB1205" s="188">
        <v>0</v>
      </c>
      <c r="BC1205" s="187">
        <v>0</v>
      </c>
      <c r="BD1205" s="75"/>
      <c r="BE1205" s="75"/>
      <c r="BI1205" s="194"/>
    </row>
    <row r="1206" spans="1:61" ht="11.25" customHeight="1" x14ac:dyDescent="0.3">
      <c r="A1206" s="184" t="s">
        <v>1878</v>
      </c>
      <c r="B1206" s="185">
        <v>0</v>
      </c>
      <c r="C1206" s="898" t="s">
        <v>465</v>
      </c>
      <c r="D1206" s="284">
        <v>1E-4</v>
      </c>
      <c r="E1206" s="91">
        <v>0</v>
      </c>
      <c r="F1206" s="186">
        <v>0</v>
      </c>
      <c r="G1206" s="186">
        <v>0</v>
      </c>
      <c r="H1206" s="186">
        <v>0</v>
      </c>
      <c r="I1206" s="187">
        <v>0</v>
      </c>
      <c r="J1206" s="186">
        <v>0</v>
      </c>
      <c r="K1206" s="186">
        <v>0</v>
      </c>
      <c r="L1206" s="186">
        <v>0</v>
      </c>
      <c r="M1206" s="186">
        <v>0</v>
      </c>
      <c r="N1206" s="188">
        <v>0</v>
      </c>
      <c r="O1206" s="189">
        <v>0</v>
      </c>
      <c r="P1206" s="186">
        <v>0</v>
      </c>
      <c r="Q1206" s="189">
        <v>0</v>
      </c>
      <c r="R1206" s="189">
        <v>0</v>
      </c>
      <c r="S1206" s="189">
        <v>1E-4</v>
      </c>
      <c r="T1206" s="188">
        <v>0</v>
      </c>
      <c r="U1206" s="187">
        <v>0</v>
      </c>
      <c r="V1206" s="189">
        <v>0</v>
      </c>
      <c r="W1206" s="189">
        <v>0</v>
      </c>
      <c r="X1206" s="188">
        <v>0</v>
      </c>
      <c r="Y1206" s="188">
        <v>0</v>
      </c>
      <c r="Z1206" s="186">
        <v>0</v>
      </c>
      <c r="AA1206" s="186">
        <v>0</v>
      </c>
      <c r="AB1206" s="186">
        <v>0</v>
      </c>
      <c r="AC1206" s="186">
        <v>0</v>
      </c>
      <c r="AD1206" s="188">
        <v>0</v>
      </c>
      <c r="AE1206" s="189">
        <v>0</v>
      </c>
      <c r="AF1206" s="189">
        <v>0</v>
      </c>
      <c r="AG1206" s="189">
        <v>0</v>
      </c>
      <c r="AH1206" s="191">
        <v>0</v>
      </c>
      <c r="AI1206" s="186">
        <v>0</v>
      </c>
      <c r="AJ1206" s="192">
        <v>7506425608881</v>
      </c>
      <c r="AK1206" s="192" t="s">
        <v>262</v>
      </c>
      <c r="AL1206" s="446"/>
      <c r="AM1206" s="75">
        <v>1604</v>
      </c>
      <c r="AN1206" s="447"/>
      <c r="AO1206" s="188">
        <v>0</v>
      </c>
      <c r="AP1206" s="188">
        <v>0</v>
      </c>
      <c r="AQ1206" s="187">
        <v>0</v>
      </c>
      <c r="AR1206" s="188">
        <v>0</v>
      </c>
      <c r="AS1206" s="187">
        <v>0</v>
      </c>
      <c r="AT1206" s="188">
        <v>0</v>
      </c>
      <c r="AU1206" s="187">
        <v>0</v>
      </c>
      <c r="AV1206" s="188">
        <v>0</v>
      </c>
      <c r="AW1206" s="187">
        <v>0</v>
      </c>
      <c r="AX1206" s="188">
        <v>0</v>
      </c>
      <c r="AY1206" s="187">
        <v>0</v>
      </c>
      <c r="AZ1206" s="188">
        <v>0</v>
      </c>
      <c r="BA1206" s="187">
        <v>0</v>
      </c>
      <c r="BB1206" s="188">
        <v>0</v>
      </c>
      <c r="BC1206" s="187">
        <v>0</v>
      </c>
      <c r="BD1206" s="75"/>
      <c r="BE1206" s="75"/>
      <c r="BI1206" s="194"/>
    </row>
    <row r="1207" spans="1:61" ht="11.25" customHeight="1" x14ac:dyDescent="0.3">
      <c r="A1207" s="184" t="s">
        <v>1879</v>
      </c>
      <c r="B1207" s="185">
        <v>0</v>
      </c>
      <c r="C1207" s="902" t="s">
        <v>484</v>
      </c>
      <c r="D1207" s="284">
        <v>1E-4</v>
      </c>
      <c r="E1207" s="91">
        <v>0</v>
      </c>
      <c r="F1207" s="186">
        <v>0</v>
      </c>
      <c r="G1207" s="186">
        <v>0</v>
      </c>
      <c r="H1207" s="186">
        <v>0</v>
      </c>
      <c r="I1207" s="187">
        <v>0</v>
      </c>
      <c r="J1207" s="186">
        <v>0</v>
      </c>
      <c r="K1207" s="186">
        <v>0</v>
      </c>
      <c r="L1207" s="186">
        <v>0</v>
      </c>
      <c r="M1207" s="186">
        <v>0</v>
      </c>
      <c r="N1207" s="188">
        <v>0</v>
      </c>
      <c r="O1207" s="189">
        <v>0</v>
      </c>
      <c r="P1207" s="186">
        <v>0</v>
      </c>
      <c r="Q1207" s="189">
        <v>0</v>
      </c>
      <c r="R1207" s="189">
        <v>0</v>
      </c>
      <c r="S1207" s="189">
        <v>1E-4</v>
      </c>
      <c r="T1207" s="188">
        <v>0</v>
      </c>
      <c r="U1207" s="187">
        <v>0</v>
      </c>
      <c r="V1207" s="189">
        <v>0</v>
      </c>
      <c r="W1207" s="189">
        <v>0</v>
      </c>
      <c r="X1207" s="188">
        <v>0</v>
      </c>
      <c r="Y1207" s="188">
        <v>0</v>
      </c>
      <c r="Z1207" s="186">
        <v>0</v>
      </c>
      <c r="AA1207" s="186">
        <v>0</v>
      </c>
      <c r="AB1207" s="186">
        <v>0</v>
      </c>
      <c r="AC1207" s="186">
        <v>0</v>
      </c>
      <c r="AD1207" s="188">
        <v>0</v>
      </c>
      <c r="AE1207" s="189">
        <v>0</v>
      </c>
      <c r="AF1207" s="189">
        <v>0</v>
      </c>
      <c r="AG1207" s="189">
        <v>0</v>
      </c>
      <c r="AH1207" s="191">
        <v>0</v>
      </c>
      <c r="AI1207" s="186">
        <v>0</v>
      </c>
      <c r="AJ1207" s="192">
        <v>7506425608881</v>
      </c>
      <c r="AK1207" s="192">
        <v>1604</v>
      </c>
      <c r="AL1207" s="446"/>
      <c r="AM1207" s="75">
        <v>1606</v>
      </c>
      <c r="AN1207" s="447"/>
      <c r="AO1207" s="188">
        <v>0</v>
      </c>
      <c r="AP1207" s="188">
        <v>0</v>
      </c>
      <c r="AQ1207" s="187">
        <v>0</v>
      </c>
      <c r="AR1207" s="188">
        <v>0</v>
      </c>
      <c r="AS1207" s="187">
        <v>0</v>
      </c>
      <c r="AT1207" s="188">
        <v>0</v>
      </c>
      <c r="AU1207" s="187">
        <v>0</v>
      </c>
      <c r="AV1207" s="188">
        <v>0</v>
      </c>
      <c r="AW1207" s="187">
        <v>0</v>
      </c>
      <c r="AX1207" s="188">
        <v>0</v>
      </c>
      <c r="AY1207" s="187">
        <v>0</v>
      </c>
      <c r="AZ1207" s="188">
        <v>0</v>
      </c>
      <c r="BA1207" s="187">
        <v>0</v>
      </c>
      <c r="BB1207" s="188">
        <v>0</v>
      </c>
      <c r="BC1207" s="187">
        <v>0</v>
      </c>
      <c r="BD1207" s="75"/>
      <c r="BE1207" s="75"/>
      <c r="BI1207" s="194"/>
    </row>
    <row r="1208" spans="1:61" ht="11.25" customHeight="1" x14ac:dyDescent="0.3">
      <c r="A1208" s="184" t="s">
        <v>1880</v>
      </c>
      <c r="B1208" s="185">
        <v>0</v>
      </c>
      <c r="C1208" s="828">
        <v>92053</v>
      </c>
      <c r="D1208" s="284">
        <v>1E-4</v>
      </c>
      <c r="E1208" s="91">
        <v>0</v>
      </c>
      <c r="F1208" s="186">
        <v>0</v>
      </c>
      <c r="G1208" s="186">
        <v>0</v>
      </c>
      <c r="H1208" s="186">
        <v>0</v>
      </c>
      <c r="I1208" s="187">
        <v>0</v>
      </c>
      <c r="J1208" s="186">
        <v>0</v>
      </c>
      <c r="K1208" s="186">
        <v>0</v>
      </c>
      <c r="L1208" s="186">
        <v>0</v>
      </c>
      <c r="M1208" s="186">
        <v>0</v>
      </c>
      <c r="N1208" s="188">
        <v>0</v>
      </c>
      <c r="O1208" s="189">
        <v>0</v>
      </c>
      <c r="P1208" s="186">
        <v>0</v>
      </c>
      <c r="Q1208" s="189">
        <v>0</v>
      </c>
      <c r="R1208" s="189">
        <v>0</v>
      </c>
      <c r="S1208" s="189">
        <v>1E-4</v>
      </c>
      <c r="T1208" s="188">
        <v>0</v>
      </c>
      <c r="U1208" s="187">
        <v>0</v>
      </c>
      <c r="V1208" s="189">
        <v>0</v>
      </c>
      <c r="W1208" s="189">
        <v>0</v>
      </c>
      <c r="X1208" s="188">
        <v>0</v>
      </c>
      <c r="Y1208" s="188">
        <v>0</v>
      </c>
      <c r="Z1208" s="186">
        <v>0</v>
      </c>
      <c r="AA1208" s="186">
        <v>0</v>
      </c>
      <c r="AB1208" s="186">
        <v>0</v>
      </c>
      <c r="AC1208" s="186">
        <v>0</v>
      </c>
      <c r="AD1208" s="188">
        <v>0</v>
      </c>
      <c r="AE1208" s="189">
        <v>0</v>
      </c>
      <c r="AF1208" s="189">
        <v>0</v>
      </c>
      <c r="AG1208" s="189">
        <v>0</v>
      </c>
      <c r="AH1208" s="191">
        <v>0</v>
      </c>
      <c r="AI1208" s="186">
        <v>0</v>
      </c>
      <c r="AJ1208" s="192">
        <v>7501943473461</v>
      </c>
      <c r="AK1208" s="192" t="s">
        <v>262</v>
      </c>
      <c r="AM1208" s="75">
        <v>92053</v>
      </c>
      <c r="AO1208" s="188">
        <v>0</v>
      </c>
      <c r="AP1208" s="188">
        <v>0</v>
      </c>
      <c r="AQ1208" s="187">
        <v>0</v>
      </c>
      <c r="AR1208" s="188">
        <v>0</v>
      </c>
      <c r="AS1208" s="187">
        <v>0</v>
      </c>
      <c r="AT1208" s="188">
        <v>0</v>
      </c>
      <c r="AU1208" s="187">
        <v>0</v>
      </c>
      <c r="AV1208" s="188">
        <v>0</v>
      </c>
      <c r="AW1208" s="187">
        <v>0</v>
      </c>
      <c r="AX1208" s="188">
        <v>0</v>
      </c>
      <c r="AY1208" s="187">
        <v>0</v>
      </c>
      <c r="AZ1208" s="188">
        <v>0</v>
      </c>
      <c r="BA1208" s="187">
        <v>0</v>
      </c>
      <c r="BB1208" s="188">
        <v>0</v>
      </c>
      <c r="BC1208" s="187">
        <v>0</v>
      </c>
      <c r="BD1208" s="75"/>
      <c r="BE1208" s="75"/>
      <c r="BI1208" s="194"/>
    </row>
    <row r="1209" spans="1:61" ht="11.25" customHeight="1" x14ac:dyDescent="0.3">
      <c r="A1209" s="184" t="s">
        <v>1881</v>
      </c>
      <c r="B1209" s="185">
        <v>0</v>
      </c>
      <c r="C1209" s="858">
        <v>92054</v>
      </c>
      <c r="D1209" s="284">
        <v>1E-4</v>
      </c>
      <c r="E1209" s="91">
        <v>0</v>
      </c>
      <c r="F1209" s="186">
        <v>0</v>
      </c>
      <c r="G1209" s="186">
        <v>0</v>
      </c>
      <c r="H1209" s="186">
        <v>0</v>
      </c>
      <c r="I1209" s="187">
        <v>0</v>
      </c>
      <c r="J1209" s="186">
        <v>0</v>
      </c>
      <c r="K1209" s="186">
        <v>0</v>
      </c>
      <c r="L1209" s="186">
        <v>0</v>
      </c>
      <c r="M1209" s="186">
        <v>0</v>
      </c>
      <c r="N1209" s="188">
        <v>0</v>
      </c>
      <c r="O1209" s="189">
        <v>0</v>
      </c>
      <c r="P1209" s="186">
        <v>0</v>
      </c>
      <c r="Q1209" s="189">
        <v>0</v>
      </c>
      <c r="R1209" s="189">
        <v>0</v>
      </c>
      <c r="S1209" s="189">
        <v>1E-4</v>
      </c>
      <c r="T1209" s="188">
        <v>0</v>
      </c>
      <c r="U1209" s="187">
        <v>0</v>
      </c>
      <c r="V1209" s="189">
        <v>0</v>
      </c>
      <c r="W1209" s="189">
        <v>0</v>
      </c>
      <c r="X1209" s="188">
        <v>0</v>
      </c>
      <c r="Y1209" s="188">
        <v>0</v>
      </c>
      <c r="Z1209" s="186">
        <v>0</v>
      </c>
      <c r="AA1209" s="186">
        <v>0</v>
      </c>
      <c r="AB1209" s="186">
        <v>0</v>
      </c>
      <c r="AC1209" s="186">
        <v>0</v>
      </c>
      <c r="AD1209" s="188">
        <v>0</v>
      </c>
      <c r="AE1209" s="189">
        <v>0</v>
      </c>
      <c r="AF1209" s="189">
        <v>0</v>
      </c>
      <c r="AG1209" s="189">
        <v>0</v>
      </c>
      <c r="AH1209" s="191">
        <v>0</v>
      </c>
      <c r="AI1209" s="186">
        <v>0</v>
      </c>
      <c r="AJ1209" s="192">
        <v>7501943473485</v>
      </c>
      <c r="AK1209" s="192" t="s">
        <v>262</v>
      </c>
      <c r="AL1209" s="446"/>
      <c r="AM1209" s="75">
        <v>92054</v>
      </c>
      <c r="AN1209" s="447"/>
      <c r="AO1209" s="188">
        <v>0</v>
      </c>
      <c r="AP1209" s="188">
        <v>0</v>
      </c>
      <c r="AQ1209" s="187">
        <v>0</v>
      </c>
      <c r="AR1209" s="188">
        <v>0</v>
      </c>
      <c r="AS1209" s="187">
        <v>0</v>
      </c>
      <c r="AT1209" s="188">
        <v>0</v>
      </c>
      <c r="AU1209" s="187">
        <v>0</v>
      </c>
      <c r="AV1209" s="188">
        <v>0</v>
      </c>
      <c r="AW1209" s="187">
        <v>0</v>
      </c>
      <c r="AX1209" s="188">
        <v>0</v>
      </c>
      <c r="AY1209" s="187">
        <v>0</v>
      </c>
      <c r="AZ1209" s="188">
        <v>0</v>
      </c>
      <c r="BA1209" s="187">
        <v>0</v>
      </c>
      <c r="BB1209" s="188">
        <v>0</v>
      </c>
      <c r="BC1209" s="187">
        <v>0</v>
      </c>
      <c r="BD1209" s="75"/>
      <c r="BE1209" s="75"/>
      <c r="BI1209" s="194"/>
    </row>
    <row r="1210" spans="1:61" ht="11.25" customHeight="1" x14ac:dyDescent="0.3">
      <c r="A1210" s="448" t="s">
        <v>1880</v>
      </c>
      <c r="B1210" s="449">
        <v>0</v>
      </c>
      <c r="C1210" s="905">
        <v>92056</v>
      </c>
      <c r="D1210" s="450">
        <v>1E-4</v>
      </c>
      <c r="E1210" s="451">
        <v>0</v>
      </c>
      <c r="F1210" s="452">
        <v>0</v>
      </c>
      <c r="G1210" s="452">
        <v>0</v>
      </c>
      <c r="H1210" s="452">
        <v>0</v>
      </c>
      <c r="I1210" s="395">
        <v>0</v>
      </c>
      <c r="J1210" s="452">
        <v>0</v>
      </c>
      <c r="K1210" s="452">
        <v>0</v>
      </c>
      <c r="L1210" s="452">
        <v>0</v>
      </c>
      <c r="M1210" s="452">
        <v>0</v>
      </c>
      <c r="N1210" s="394">
        <v>0</v>
      </c>
      <c r="O1210" s="453">
        <v>0</v>
      </c>
      <c r="P1210" s="452">
        <v>0</v>
      </c>
      <c r="Q1210" s="453">
        <v>0</v>
      </c>
      <c r="R1210" s="453">
        <v>0</v>
      </c>
      <c r="S1210" s="453">
        <v>1E-4</v>
      </c>
      <c r="T1210" s="394">
        <v>0</v>
      </c>
      <c r="U1210" s="395">
        <v>0</v>
      </c>
      <c r="V1210" s="453">
        <v>0</v>
      </c>
      <c r="W1210" s="453">
        <v>0</v>
      </c>
      <c r="X1210" s="394">
        <v>0</v>
      </c>
      <c r="Y1210" s="394">
        <v>0</v>
      </c>
      <c r="Z1210" s="452">
        <v>0</v>
      </c>
      <c r="AA1210" s="452">
        <v>0</v>
      </c>
      <c r="AB1210" s="452">
        <v>0</v>
      </c>
      <c r="AC1210" s="452">
        <v>0</v>
      </c>
      <c r="AD1210" s="394">
        <v>0</v>
      </c>
      <c r="AE1210" s="453">
        <v>0</v>
      </c>
      <c r="AF1210" s="453">
        <v>0</v>
      </c>
      <c r="AG1210" s="453">
        <v>0</v>
      </c>
      <c r="AH1210" s="454">
        <v>0</v>
      </c>
      <c r="AI1210" s="452">
        <v>0</v>
      </c>
      <c r="AJ1210" s="192">
        <v>7501943473676</v>
      </c>
      <c r="AK1210" s="192" t="s">
        <v>262</v>
      </c>
      <c r="AM1210" s="75">
        <v>92056</v>
      </c>
      <c r="AO1210" s="394">
        <v>0</v>
      </c>
      <c r="AP1210" s="394">
        <v>0</v>
      </c>
      <c r="AQ1210" s="395">
        <v>0</v>
      </c>
      <c r="AR1210" s="394">
        <v>0</v>
      </c>
      <c r="AS1210" s="395">
        <v>0</v>
      </c>
      <c r="AT1210" s="394">
        <v>0</v>
      </c>
      <c r="AU1210" s="395">
        <v>0</v>
      </c>
      <c r="AV1210" s="394">
        <v>0</v>
      </c>
      <c r="AW1210" s="395">
        <v>0</v>
      </c>
      <c r="AX1210" s="394">
        <v>0</v>
      </c>
      <c r="AY1210" s="395">
        <v>0</v>
      </c>
      <c r="AZ1210" s="394">
        <v>0</v>
      </c>
      <c r="BA1210" s="395">
        <v>0</v>
      </c>
      <c r="BB1210" s="394">
        <v>0</v>
      </c>
      <c r="BC1210" s="395">
        <v>0</v>
      </c>
      <c r="BD1210" s="75"/>
      <c r="BE1210" s="75"/>
      <c r="BI1210" s="194"/>
    </row>
    <row r="1211" spans="1:61" ht="11.25" customHeight="1" x14ac:dyDescent="0.3">
      <c r="A1211" s="184" t="s">
        <v>1882</v>
      </c>
      <c r="B1211" s="185">
        <v>0</v>
      </c>
      <c r="C1211" s="828">
        <v>92073</v>
      </c>
      <c r="D1211" s="284">
        <v>1E-4</v>
      </c>
      <c r="E1211" s="91">
        <v>0</v>
      </c>
      <c r="F1211" s="186">
        <v>0</v>
      </c>
      <c r="G1211" s="186">
        <v>0</v>
      </c>
      <c r="H1211" s="186">
        <v>0</v>
      </c>
      <c r="I1211" s="187">
        <v>0</v>
      </c>
      <c r="J1211" s="186">
        <v>0</v>
      </c>
      <c r="K1211" s="186">
        <v>0</v>
      </c>
      <c r="L1211" s="186">
        <v>0</v>
      </c>
      <c r="M1211" s="186">
        <v>0</v>
      </c>
      <c r="N1211" s="188">
        <v>0</v>
      </c>
      <c r="O1211" s="189">
        <v>0</v>
      </c>
      <c r="P1211" s="186">
        <v>0</v>
      </c>
      <c r="Q1211" s="189">
        <v>0</v>
      </c>
      <c r="R1211" s="189">
        <v>0</v>
      </c>
      <c r="S1211" s="189">
        <v>1E-4</v>
      </c>
      <c r="T1211" s="188">
        <v>0</v>
      </c>
      <c r="U1211" s="187">
        <v>0</v>
      </c>
      <c r="V1211" s="189">
        <v>0</v>
      </c>
      <c r="W1211" s="189">
        <v>0</v>
      </c>
      <c r="X1211" s="188">
        <v>0</v>
      </c>
      <c r="Y1211" s="188">
        <v>0</v>
      </c>
      <c r="Z1211" s="186">
        <v>0</v>
      </c>
      <c r="AA1211" s="186">
        <v>0</v>
      </c>
      <c r="AB1211" s="186">
        <v>0</v>
      </c>
      <c r="AC1211" s="186">
        <v>0</v>
      </c>
      <c r="AD1211" s="188">
        <v>0</v>
      </c>
      <c r="AE1211" s="189">
        <v>0</v>
      </c>
      <c r="AF1211" s="189">
        <v>0</v>
      </c>
      <c r="AG1211" s="189">
        <v>0</v>
      </c>
      <c r="AH1211" s="191">
        <v>0</v>
      </c>
      <c r="AI1211" s="186">
        <v>0</v>
      </c>
      <c r="AJ1211" s="192">
        <v>7501943472938</v>
      </c>
      <c r="AK1211" s="192" t="s">
        <v>262</v>
      </c>
      <c r="AL1211" s="446"/>
      <c r="AM1211" s="75">
        <v>92073</v>
      </c>
      <c r="AN1211" s="447"/>
      <c r="AO1211" s="188">
        <v>0</v>
      </c>
      <c r="AP1211" s="188">
        <v>0</v>
      </c>
      <c r="AQ1211" s="187">
        <v>0</v>
      </c>
      <c r="AR1211" s="188">
        <v>0</v>
      </c>
      <c r="AS1211" s="187">
        <v>0</v>
      </c>
      <c r="AT1211" s="188">
        <v>0</v>
      </c>
      <c r="AU1211" s="187">
        <v>0</v>
      </c>
      <c r="AV1211" s="188">
        <v>0</v>
      </c>
      <c r="AW1211" s="187">
        <v>0</v>
      </c>
      <c r="AX1211" s="188">
        <v>0</v>
      </c>
      <c r="AY1211" s="187">
        <v>0</v>
      </c>
      <c r="AZ1211" s="188">
        <v>0</v>
      </c>
      <c r="BA1211" s="187">
        <v>0</v>
      </c>
      <c r="BB1211" s="188">
        <v>0</v>
      </c>
      <c r="BC1211" s="187">
        <v>0</v>
      </c>
      <c r="BD1211" s="75"/>
      <c r="BE1211" s="75"/>
      <c r="BI1211" s="194"/>
    </row>
    <row r="1212" spans="1:61" ht="11.25" customHeight="1" x14ac:dyDescent="0.3">
      <c r="A1212" s="184" t="s">
        <v>1883</v>
      </c>
      <c r="B1212" s="185">
        <v>0</v>
      </c>
      <c r="C1212" s="897" t="s">
        <v>1884</v>
      </c>
      <c r="D1212" s="284">
        <v>18.818999999999999</v>
      </c>
      <c r="E1212" s="91">
        <v>0</v>
      </c>
      <c r="F1212" s="186">
        <v>0</v>
      </c>
      <c r="G1212" s="186">
        <v>0</v>
      </c>
      <c r="H1212" s="186">
        <v>0</v>
      </c>
      <c r="I1212" s="187">
        <v>0</v>
      </c>
      <c r="J1212" s="186">
        <v>0</v>
      </c>
      <c r="K1212" s="186">
        <v>0</v>
      </c>
      <c r="L1212" s="186">
        <v>0</v>
      </c>
      <c r="M1212" s="186">
        <v>0</v>
      </c>
      <c r="N1212" s="188">
        <v>93.177000000000007</v>
      </c>
      <c r="O1212" s="189">
        <v>7.8029999999999999</v>
      </c>
      <c r="P1212" s="186">
        <v>100.98</v>
      </c>
      <c r="Q1212" s="189">
        <v>0</v>
      </c>
      <c r="R1212" s="189">
        <v>0</v>
      </c>
      <c r="S1212" s="189">
        <v>18.818999999999999</v>
      </c>
      <c r="T1212" s="188">
        <v>18.818999999999999</v>
      </c>
      <c r="U1212" s="187">
        <v>0</v>
      </c>
      <c r="V1212" s="189">
        <v>0</v>
      </c>
      <c r="W1212" s="189">
        <v>0</v>
      </c>
      <c r="X1212" s="188">
        <v>18.818999999999999</v>
      </c>
      <c r="Y1212" s="188">
        <v>0</v>
      </c>
      <c r="Z1212" s="186">
        <v>0</v>
      </c>
      <c r="AA1212" s="186">
        <v>0</v>
      </c>
      <c r="AB1212" s="186">
        <v>0</v>
      </c>
      <c r="AC1212" s="186">
        <v>0</v>
      </c>
      <c r="AD1212" s="188">
        <v>0</v>
      </c>
      <c r="AE1212" s="189">
        <v>0</v>
      </c>
      <c r="AF1212" s="189">
        <v>0</v>
      </c>
      <c r="AG1212" s="189">
        <v>0</v>
      </c>
      <c r="AH1212" s="191">
        <v>0</v>
      </c>
      <c r="AI1212" s="186">
        <v>0</v>
      </c>
      <c r="AJ1212" s="192">
        <v>7501943473218</v>
      </c>
      <c r="AK1212" s="192">
        <v>92073</v>
      </c>
      <c r="AL1212" s="446"/>
      <c r="AM1212" s="75">
        <v>1735</v>
      </c>
      <c r="AN1212" s="447"/>
      <c r="AO1212" s="188">
        <v>61.509666666666675</v>
      </c>
      <c r="AP1212" s="188">
        <v>4.5889999999999995</v>
      </c>
      <c r="AQ1212" s="187">
        <v>0</v>
      </c>
      <c r="AR1212" s="188">
        <v>121.64400000000001</v>
      </c>
      <c r="AS1212" s="187">
        <v>0</v>
      </c>
      <c r="AT1212" s="188">
        <v>58.296000000000014</v>
      </c>
      <c r="AU1212" s="187">
        <v>0</v>
      </c>
      <c r="AV1212" s="188">
        <v>104.184</v>
      </c>
      <c r="AW1212" s="187">
        <v>0</v>
      </c>
      <c r="AX1212" s="188">
        <v>4791.0240000000003</v>
      </c>
      <c r="AY1212" s="187">
        <v>192.0250100200401</v>
      </c>
      <c r="AZ1212" s="188">
        <v>6208.4340000000002</v>
      </c>
      <c r="BA1212" s="187">
        <v>70.270899830220714</v>
      </c>
      <c r="BB1212" s="188">
        <v>0</v>
      </c>
      <c r="BC1212" s="187">
        <v>0</v>
      </c>
      <c r="BD1212" s="75"/>
      <c r="BE1212" s="75"/>
      <c r="BI1212" s="194"/>
    </row>
    <row r="1213" spans="1:61" ht="11.25" customHeight="1" x14ac:dyDescent="0.3">
      <c r="A1213" s="344" t="s">
        <v>1885</v>
      </c>
      <c r="B1213" s="345">
        <v>0</v>
      </c>
      <c r="C1213" s="873">
        <v>92076</v>
      </c>
      <c r="D1213" s="389">
        <v>1765.298</v>
      </c>
      <c r="E1213" s="347">
        <v>15.350417391304347</v>
      </c>
      <c r="F1213" s="348">
        <v>2870</v>
      </c>
      <c r="G1213" s="348">
        <v>2870</v>
      </c>
      <c r="H1213" s="348">
        <v>0</v>
      </c>
      <c r="I1213" s="349">
        <v>0</v>
      </c>
      <c r="J1213" s="348">
        <v>2940</v>
      </c>
      <c r="K1213" s="348">
        <v>3450</v>
      </c>
      <c r="L1213" s="348">
        <v>678.76800000000003</v>
      </c>
      <c r="M1213" s="348">
        <v>19.674434782608696</v>
      </c>
      <c r="N1213" s="350">
        <v>129.596</v>
      </c>
      <c r="O1213" s="351">
        <v>430.67400000000004</v>
      </c>
      <c r="P1213" s="348">
        <v>605.73599999999999</v>
      </c>
      <c r="Q1213" s="351">
        <v>43.690612244897956</v>
      </c>
      <c r="R1213" s="351">
        <v>11.08704081632653</v>
      </c>
      <c r="S1213" s="351">
        <v>1086.53</v>
      </c>
      <c r="T1213" s="350">
        <v>1086.172</v>
      </c>
      <c r="U1213" s="349">
        <v>9.4449739130434782</v>
      </c>
      <c r="V1213" s="351">
        <v>0</v>
      </c>
      <c r="W1213" s="351">
        <v>45.466000000000001</v>
      </c>
      <c r="X1213" s="350">
        <v>1040.7060000000001</v>
      </c>
      <c r="Y1213" s="350">
        <v>0</v>
      </c>
      <c r="Z1213" s="348">
        <v>0</v>
      </c>
      <c r="AA1213" s="348">
        <v>0</v>
      </c>
      <c r="AB1213" s="348">
        <v>0</v>
      </c>
      <c r="AC1213" s="348">
        <v>0</v>
      </c>
      <c r="AD1213" s="350">
        <v>143.20000000000005</v>
      </c>
      <c r="AE1213" s="351">
        <v>0</v>
      </c>
      <c r="AF1213" s="351">
        <v>0</v>
      </c>
      <c r="AG1213" s="351">
        <v>0</v>
      </c>
      <c r="AH1213" s="352">
        <v>0</v>
      </c>
      <c r="AI1213" s="348">
        <v>3130</v>
      </c>
      <c r="AJ1213" s="192">
        <v>7506425615636</v>
      </c>
      <c r="AK1213" s="192" t="s">
        <v>262</v>
      </c>
      <c r="AM1213" s="75">
        <v>92076</v>
      </c>
      <c r="AO1213" s="350">
        <v>3178.0720000000001</v>
      </c>
      <c r="AP1213" s="350">
        <v>3134.9879999999994</v>
      </c>
      <c r="AQ1213" s="349">
        <v>89.571085714285687</v>
      </c>
      <c r="AR1213" s="350">
        <v>3094.5380000000005</v>
      </c>
      <c r="AS1213" s="349">
        <v>81.008848167539284</v>
      </c>
      <c r="AT1213" s="350">
        <v>3304.6900000000005</v>
      </c>
      <c r="AU1213" s="349">
        <v>77.212383177570103</v>
      </c>
      <c r="AV1213" s="350">
        <v>2818.17</v>
      </c>
      <c r="AW1213" s="349">
        <v>96.844329896907226</v>
      </c>
      <c r="AX1213" s="350">
        <v>3095.616</v>
      </c>
      <c r="AY1213" s="349">
        <v>95.249723076923075</v>
      </c>
      <c r="AZ1213" s="350">
        <v>3140.37</v>
      </c>
      <c r="BA1213" s="349">
        <v>86.392572214580468</v>
      </c>
      <c r="BB1213" s="350">
        <v>3034.4039999999995</v>
      </c>
      <c r="BC1213" s="349">
        <v>86.697257142857126</v>
      </c>
      <c r="BD1213" s="75"/>
      <c r="BE1213" s="75"/>
      <c r="BI1213" s="194"/>
    </row>
    <row r="1214" spans="1:61" ht="11.25" customHeight="1" x14ac:dyDescent="0.3">
      <c r="A1214" s="344" t="s">
        <v>4783</v>
      </c>
      <c r="B1214" s="345">
        <v>0</v>
      </c>
      <c r="C1214" s="873" t="s">
        <v>4784</v>
      </c>
      <c r="D1214" s="389">
        <v>16.513999999999999</v>
      </c>
      <c r="E1214" s="347">
        <v>0</v>
      </c>
      <c r="F1214" s="348">
        <v>0</v>
      </c>
      <c r="G1214" s="348">
        <v>0</v>
      </c>
      <c r="H1214" s="348">
        <v>0</v>
      </c>
      <c r="I1214" s="349">
        <v>0</v>
      </c>
      <c r="J1214" s="348">
        <v>0</v>
      </c>
      <c r="K1214" s="348">
        <v>0</v>
      </c>
      <c r="L1214" s="348">
        <v>0</v>
      </c>
      <c r="M1214" s="348">
        <v>0</v>
      </c>
      <c r="N1214" s="350">
        <v>0</v>
      </c>
      <c r="O1214" s="351">
        <v>0</v>
      </c>
      <c r="P1214" s="348">
        <v>0</v>
      </c>
      <c r="Q1214" s="351">
        <v>0</v>
      </c>
      <c r="R1214" s="351">
        <v>0</v>
      </c>
      <c r="S1214" s="351">
        <v>16.513999999999999</v>
      </c>
      <c r="T1214" s="350">
        <v>8.2569999999999997</v>
      </c>
      <c r="U1214" s="349">
        <v>0</v>
      </c>
      <c r="V1214" s="351">
        <v>0</v>
      </c>
      <c r="W1214" s="351">
        <v>0</v>
      </c>
      <c r="X1214" s="350">
        <v>8.2569999999999997</v>
      </c>
      <c r="Y1214" s="350">
        <v>0</v>
      </c>
      <c r="Z1214" s="348">
        <v>0</v>
      </c>
      <c r="AA1214" s="348">
        <v>0</v>
      </c>
      <c r="AB1214" s="348">
        <v>0</v>
      </c>
      <c r="AC1214" s="348">
        <v>0</v>
      </c>
      <c r="AD1214" s="350">
        <v>0</v>
      </c>
      <c r="AE1214" s="351">
        <v>0</v>
      </c>
      <c r="AF1214" s="351">
        <v>0</v>
      </c>
      <c r="AG1214" s="351">
        <v>0</v>
      </c>
      <c r="AH1214" s="352">
        <v>0</v>
      </c>
      <c r="AI1214" s="348">
        <v>0</v>
      </c>
      <c r="AJ1214" s="192">
        <v>7506425615636</v>
      </c>
      <c r="AK1214" s="192" t="s">
        <v>262</v>
      </c>
      <c r="AM1214" s="75">
        <v>1738</v>
      </c>
      <c r="AO1214" s="350">
        <v>-2.7533333333333334</v>
      </c>
      <c r="AP1214" s="350">
        <v>0</v>
      </c>
      <c r="AQ1214" s="349">
        <v>0</v>
      </c>
      <c r="AR1214" s="350">
        <v>0</v>
      </c>
      <c r="AS1214" s="349">
        <v>0</v>
      </c>
      <c r="AT1214" s="350">
        <v>-8.26</v>
      </c>
      <c r="AU1214" s="349">
        <v>0</v>
      </c>
      <c r="AV1214" s="350">
        <v>544.96199999999999</v>
      </c>
      <c r="AW1214" s="349">
        <v>0</v>
      </c>
      <c r="AX1214" s="350">
        <v>0</v>
      </c>
      <c r="AY1214" s="349">
        <v>0</v>
      </c>
      <c r="AZ1214" s="350">
        <v>0</v>
      </c>
      <c r="BA1214" s="349">
        <v>0</v>
      </c>
      <c r="BB1214" s="350">
        <v>0</v>
      </c>
      <c r="BC1214" s="349">
        <v>0</v>
      </c>
      <c r="BD1214" s="75"/>
      <c r="BE1214" s="75"/>
      <c r="BI1214" s="194"/>
    </row>
    <row r="1215" spans="1:61" ht="11.25" customHeight="1" x14ac:dyDescent="0.3">
      <c r="A1215" s="184" t="s">
        <v>1886</v>
      </c>
      <c r="B1215" s="185">
        <v>0</v>
      </c>
      <c r="C1215" s="828">
        <v>92035</v>
      </c>
      <c r="D1215" s="284">
        <v>4241.9780000000001</v>
      </c>
      <c r="E1215" s="91">
        <v>34.117785522788203</v>
      </c>
      <c r="F1215" s="186">
        <v>0</v>
      </c>
      <c r="G1215" s="186">
        <v>0</v>
      </c>
      <c r="H1215" s="186">
        <v>0</v>
      </c>
      <c r="I1215" s="187">
        <v>0</v>
      </c>
      <c r="J1215" s="186">
        <v>2610</v>
      </c>
      <c r="K1215" s="186">
        <v>3730</v>
      </c>
      <c r="L1215" s="186">
        <v>575.32899999999995</v>
      </c>
      <c r="M1215" s="186">
        <v>15.424369973190347</v>
      </c>
      <c r="N1215" s="188">
        <v>0</v>
      </c>
      <c r="O1215" s="189">
        <v>0</v>
      </c>
      <c r="P1215" s="186">
        <v>0</v>
      </c>
      <c r="Q1215" s="189">
        <v>22.043256704980841</v>
      </c>
      <c r="R1215" s="189">
        <v>42.145390804597703</v>
      </c>
      <c r="S1215" s="189">
        <v>3666.6490000000003</v>
      </c>
      <c r="T1215" s="188">
        <v>3658.0620000000004</v>
      </c>
      <c r="U1215" s="187">
        <v>29.421410187667561</v>
      </c>
      <c r="V1215" s="189">
        <v>0</v>
      </c>
      <c r="W1215" s="189">
        <v>0</v>
      </c>
      <c r="X1215" s="188">
        <v>3658.0620000000004</v>
      </c>
      <c r="Y1215" s="188">
        <v>480.87200000000001</v>
      </c>
      <c r="Z1215" s="186">
        <v>0</v>
      </c>
      <c r="AA1215" s="186">
        <v>0</v>
      </c>
      <c r="AB1215" s="186">
        <v>0</v>
      </c>
      <c r="AC1215" s="186">
        <v>0</v>
      </c>
      <c r="AD1215" s="188">
        <v>0</v>
      </c>
      <c r="AE1215" s="189">
        <v>25.76</v>
      </c>
      <c r="AF1215" s="189">
        <v>25.76</v>
      </c>
      <c r="AG1215" s="189">
        <v>0</v>
      </c>
      <c r="AH1215" s="191">
        <v>0</v>
      </c>
      <c r="AI1215" s="186">
        <v>2610</v>
      </c>
      <c r="AJ1215" s="192">
        <v>7506425619856</v>
      </c>
      <c r="AK1215" s="192" t="s">
        <v>262</v>
      </c>
      <c r="AM1215" s="75">
        <v>92035</v>
      </c>
      <c r="AO1215" s="188">
        <v>3202.9463333333338</v>
      </c>
      <c r="AP1215" s="188">
        <v>4456.6510000000007</v>
      </c>
      <c r="AQ1215" s="187">
        <v>118.84402666666669</v>
      </c>
      <c r="AR1215" s="188">
        <v>1382.498</v>
      </c>
      <c r="AS1215" s="187">
        <v>43.203062500000001</v>
      </c>
      <c r="AT1215" s="188">
        <v>3769.69</v>
      </c>
      <c r="AU1215" s="187">
        <v>0</v>
      </c>
      <c r="AV1215" s="188">
        <v>223.25199999999998</v>
      </c>
      <c r="AW1215" s="187">
        <v>186.04333333333332</v>
      </c>
      <c r="AX1215" s="188">
        <v>1399.681</v>
      </c>
      <c r="AY1215" s="187">
        <v>86.400061728395059</v>
      </c>
      <c r="AZ1215" s="188">
        <v>1940.6590000000001</v>
      </c>
      <c r="BA1215" s="187">
        <v>112.82901162790697</v>
      </c>
      <c r="BB1215" s="188">
        <v>1313.8120000000001</v>
      </c>
      <c r="BC1215" s="187">
        <v>117.30464285714287</v>
      </c>
      <c r="BD1215" s="75"/>
      <c r="BE1215" s="75"/>
      <c r="BI1215" s="194"/>
    </row>
    <row r="1216" spans="1:61" ht="11.25" customHeight="1" x14ac:dyDescent="0.3">
      <c r="A1216" s="184" t="s">
        <v>4935</v>
      </c>
      <c r="B1216" s="185">
        <v>0</v>
      </c>
      <c r="C1216" s="897" t="s">
        <v>4936</v>
      </c>
      <c r="D1216" s="284">
        <v>17.173999999999999</v>
      </c>
      <c r="E1216" s="91">
        <v>0</v>
      </c>
      <c r="F1216" s="186">
        <v>0</v>
      </c>
      <c r="G1216" s="186">
        <v>0</v>
      </c>
      <c r="H1216" s="186">
        <v>0</v>
      </c>
      <c r="I1216" s="187">
        <v>0</v>
      </c>
      <c r="J1216" s="186">
        <v>0</v>
      </c>
      <c r="K1216" s="186">
        <v>0</v>
      </c>
      <c r="L1216" s="186">
        <v>0</v>
      </c>
      <c r="M1216" s="186">
        <v>0</v>
      </c>
      <c r="N1216" s="188">
        <v>0</v>
      </c>
      <c r="O1216" s="189">
        <v>0</v>
      </c>
      <c r="P1216" s="186">
        <v>0</v>
      </c>
      <c r="Q1216" s="189">
        <v>0</v>
      </c>
      <c r="R1216" s="189">
        <v>0</v>
      </c>
      <c r="S1216" s="189">
        <v>17.173999999999999</v>
      </c>
      <c r="T1216" s="188">
        <v>17.173999999999999</v>
      </c>
      <c r="U1216" s="187">
        <v>0</v>
      </c>
      <c r="V1216" s="189">
        <v>0</v>
      </c>
      <c r="W1216" s="189">
        <v>0</v>
      </c>
      <c r="X1216" s="188">
        <v>17.173999999999999</v>
      </c>
      <c r="Y1216" s="188">
        <v>0</v>
      </c>
      <c r="Z1216" s="186">
        <v>0</v>
      </c>
      <c r="AA1216" s="186">
        <v>0</v>
      </c>
      <c r="AB1216" s="186">
        <v>0</v>
      </c>
      <c r="AC1216" s="186">
        <v>0</v>
      </c>
      <c r="AD1216" s="188">
        <v>0</v>
      </c>
      <c r="AE1216" s="189">
        <v>0</v>
      </c>
      <c r="AF1216" s="189">
        <v>0</v>
      </c>
      <c r="AG1216" s="189">
        <v>0</v>
      </c>
      <c r="AH1216" s="191">
        <v>0</v>
      </c>
      <c r="AI1216" s="186">
        <v>0</v>
      </c>
      <c r="AJ1216" s="192">
        <v>7506425619856</v>
      </c>
      <c r="AK1216" s="192" t="s">
        <v>262</v>
      </c>
      <c r="AM1216" s="75">
        <v>1743</v>
      </c>
      <c r="AO1216" s="188">
        <v>125.94166666666666</v>
      </c>
      <c r="AP1216" s="188">
        <v>0</v>
      </c>
      <c r="AQ1216" s="187">
        <v>0</v>
      </c>
      <c r="AR1216" s="188">
        <v>0</v>
      </c>
      <c r="AS1216" s="187">
        <v>0</v>
      </c>
      <c r="AT1216" s="188">
        <v>377.82499999999999</v>
      </c>
      <c r="AU1216" s="187">
        <v>25.188333333333336</v>
      </c>
      <c r="AV1216" s="188">
        <v>3864.15</v>
      </c>
      <c r="AW1216" s="187">
        <v>195.65316455696203</v>
      </c>
      <c r="AX1216" s="188">
        <v>0</v>
      </c>
      <c r="AY1216" s="187">
        <v>0</v>
      </c>
      <c r="AZ1216" s="188">
        <v>0</v>
      </c>
      <c r="BA1216" s="187">
        <v>0</v>
      </c>
      <c r="BB1216" s="188">
        <v>0</v>
      </c>
      <c r="BC1216" s="187">
        <v>0</v>
      </c>
      <c r="BD1216" s="75"/>
      <c r="BE1216" s="75"/>
      <c r="BI1216" s="194"/>
    </row>
    <row r="1217" spans="1:61" ht="11.25" customHeight="1" x14ac:dyDescent="0.3">
      <c r="A1217" s="184" t="s">
        <v>4878</v>
      </c>
      <c r="B1217" s="185">
        <v>0</v>
      </c>
      <c r="C1217" s="828" t="s">
        <v>4879</v>
      </c>
      <c r="D1217" s="284">
        <v>8.5869999999999997</v>
      </c>
      <c r="E1217" s="91">
        <v>0</v>
      </c>
      <c r="F1217" s="186">
        <v>0</v>
      </c>
      <c r="G1217" s="186">
        <v>0</v>
      </c>
      <c r="H1217" s="186">
        <v>0</v>
      </c>
      <c r="I1217" s="187">
        <v>0</v>
      </c>
      <c r="J1217" s="186">
        <v>0</v>
      </c>
      <c r="K1217" s="186">
        <v>0</v>
      </c>
      <c r="L1217" s="186">
        <v>0</v>
      </c>
      <c r="M1217" s="186">
        <v>0</v>
      </c>
      <c r="N1217" s="188">
        <v>0</v>
      </c>
      <c r="O1217" s="189">
        <v>0</v>
      </c>
      <c r="P1217" s="186">
        <v>0</v>
      </c>
      <c r="Q1217" s="189">
        <v>0</v>
      </c>
      <c r="R1217" s="189">
        <v>0</v>
      </c>
      <c r="S1217" s="189">
        <v>8.5869999999999997</v>
      </c>
      <c r="T1217" s="188">
        <v>8.5869999999999997</v>
      </c>
      <c r="U1217" s="187">
        <v>0</v>
      </c>
      <c r="V1217" s="189">
        <v>0</v>
      </c>
      <c r="W1217" s="189">
        <v>0</v>
      </c>
      <c r="X1217" s="188">
        <v>8.5869999999999997</v>
      </c>
      <c r="Y1217" s="188">
        <v>0</v>
      </c>
      <c r="Z1217" s="186">
        <v>0</v>
      </c>
      <c r="AA1217" s="186">
        <v>0</v>
      </c>
      <c r="AB1217" s="186">
        <v>0</v>
      </c>
      <c r="AC1217" s="186">
        <v>0</v>
      </c>
      <c r="AD1217" s="188">
        <v>0</v>
      </c>
      <c r="AE1217" s="189">
        <v>0</v>
      </c>
      <c r="AF1217" s="189">
        <v>0</v>
      </c>
      <c r="AG1217" s="189">
        <v>0</v>
      </c>
      <c r="AH1217" s="191">
        <v>0</v>
      </c>
      <c r="AI1217" s="186">
        <v>0</v>
      </c>
      <c r="AJ1217" s="192">
        <v>7506425619856</v>
      </c>
      <c r="AK1217" s="192" t="s">
        <v>262</v>
      </c>
      <c r="AM1217" s="75">
        <v>1742</v>
      </c>
      <c r="AO1217" s="188">
        <v>0</v>
      </c>
      <c r="AP1217" s="188">
        <v>0</v>
      </c>
      <c r="AQ1217" s="187">
        <v>0</v>
      </c>
      <c r="AR1217" s="188">
        <v>0</v>
      </c>
      <c r="AS1217" s="187">
        <v>0</v>
      </c>
      <c r="AT1217" s="188">
        <v>0</v>
      </c>
      <c r="AU1217" s="187">
        <v>0</v>
      </c>
      <c r="AV1217" s="188">
        <v>455.11099999999999</v>
      </c>
      <c r="AW1217" s="187">
        <v>46.678051282051278</v>
      </c>
      <c r="AX1217" s="188">
        <v>918.80899999999997</v>
      </c>
      <c r="AY1217" s="187">
        <v>0</v>
      </c>
      <c r="AZ1217" s="188">
        <v>0</v>
      </c>
      <c r="BA1217" s="187">
        <v>0</v>
      </c>
      <c r="BB1217" s="188">
        <v>0</v>
      </c>
      <c r="BC1217" s="187">
        <v>0</v>
      </c>
      <c r="BD1217" s="75"/>
      <c r="BE1217" s="75"/>
      <c r="BI1217" s="194"/>
    </row>
    <row r="1218" spans="1:61" ht="11.25" customHeight="1" x14ac:dyDescent="0.3">
      <c r="A1218" s="184" t="s">
        <v>4872</v>
      </c>
      <c r="B1218" s="185">
        <v>0</v>
      </c>
      <c r="C1218" s="828" t="s">
        <v>4873</v>
      </c>
      <c r="D1218" s="284">
        <v>1E-4</v>
      </c>
      <c r="E1218" s="91">
        <v>0</v>
      </c>
      <c r="F1218" s="186">
        <v>0</v>
      </c>
      <c r="G1218" s="186">
        <v>0</v>
      </c>
      <c r="H1218" s="186">
        <v>0</v>
      </c>
      <c r="I1218" s="187">
        <v>0</v>
      </c>
      <c r="J1218" s="186">
        <v>0</v>
      </c>
      <c r="K1218" s="186">
        <v>0</v>
      </c>
      <c r="L1218" s="186">
        <v>0</v>
      </c>
      <c r="M1218" s="186">
        <v>0</v>
      </c>
      <c r="N1218" s="188">
        <v>0</v>
      </c>
      <c r="O1218" s="189">
        <v>0</v>
      </c>
      <c r="P1218" s="186">
        <v>0</v>
      </c>
      <c r="Q1218" s="189">
        <v>0</v>
      </c>
      <c r="R1218" s="189">
        <v>0</v>
      </c>
      <c r="S1218" s="189">
        <v>1E-4</v>
      </c>
      <c r="T1218" s="188">
        <v>0</v>
      </c>
      <c r="U1218" s="187">
        <v>0</v>
      </c>
      <c r="V1218" s="189">
        <v>0</v>
      </c>
      <c r="W1218" s="189">
        <v>0</v>
      </c>
      <c r="X1218" s="188">
        <v>0</v>
      </c>
      <c r="Y1218" s="188">
        <v>0</v>
      </c>
      <c r="Z1218" s="186">
        <v>0</v>
      </c>
      <c r="AA1218" s="186">
        <v>0</v>
      </c>
      <c r="AB1218" s="186">
        <v>0</v>
      </c>
      <c r="AC1218" s="186">
        <v>0</v>
      </c>
      <c r="AD1218" s="188">
        <v>0</v>
      </c>
      <c r="AE1218" s="189">
        <v>0</v>
      </c>
      <c r="AF1218" s="189">
        <v>0</v>
      </c>
      <c r="AG1218" s="189">
        <v>0</v>
      </c>
      <c r="AH1218" s="191">
        <v>0</v>
      </c>
      <c r="AI1218" s="186">
        <v>0</v>
      </c>
      <c r="AJ1218" s="192">
        <v>7506425619856</v>
      </c>
      <c r="AK1218" s="192" t="s">
        <v>262</v>
      </c>
      <c r="AM1218" s="75">
        <v>1740</v>
      </c>
      <c r="AO1218" s="188">
        <v>0</v>
      </c>
      <c r="AP1218" s="188">
        <v>0</v>
      </c>
      <c r="AQ1218" s="187">
        <v>0</v>
      </c>
      <c r="AR1218" s="188">
        <v>0</v>
      </c>
      <c r="AS1218" s="187">
        <v>0</v>
      </c>
      <c r="AT1218" s="188">
        <v>0</v>
      </c>
      <c r="AU1218" s="187">
        <v>0</v>
      </c>
      <c r="AV1218" s="188">
        <v>0</v>
      </c>
      <c r="AW1218" s="187">
        <v>0</v>
      </c>
      <c r="AX1218" s="188">
        <v>0</v>
      </c>
      <c r="AY1218" s="187">
        <v>0</v>
      </c>
      <c r="AZ1218" s="188">
        <v>0</v>
      </c>
      <c r="BA1218" s="187">
        <v>0</v>
      </c>
      <c r="BB1218" s="188">
        <v>0</v>
      </c>
      <c r="BC1218" s="187">
        <v>0</v>
      </c>
      <c r="BD1218" s="75"/>
      <c r="BE1218" s="75"/>
      <c r="BI1218" s="194"/>
    </row>
    <row r="1219" spans="1:61" ht="11.25" customHeight="1" x14ac:dyDescent="0.3">
      <c r="A1219" s="184" t="s">
        <v>1887</v>
      </c>
      <c r="B1219" s="334">
        <v>0</v>
      </c>
      <c r="C1219" s="906" t="s">
        <v>1888</v>
      </c>
      <c r="D1219" s="390">
        <v>3467.4120000000003</v>
      </c>
      <c r="E1219" s="336">
        <v>1978.3636363636365</v>
      </c>
      <c r="F1219" s="338">
        <v>0</v>
      </c>
      <c r="G1219" s="338">
        <v>0</v>
      </c>
      <c r="H1219" s="338">
        <v>0</v>
      </c>
      <c r="I1219" s="339">
        <v>0</v>
      </c>
      <c r="J1219" s="338">
        <v>0</v>
      </c>
      <c r="K1219" s="338">
        <v>52.58</v>
      </c>
      <c r="L1219" s="338">
        <v>52.58</v>
      </c>
      <c r="M1219" s="338">
        <v>100</v>
      </c>
      <c r="N1219" s="337">
        <v>0</v>
      </c>
      <c r="O1219" s="340">
        <v>0</v>
      </c>
      <c r="P1219" s="338">
        <v>0</v>
      </c>
      <c r="Q1219" s="340">
        <v>0</v>
      </c>
      <c r="R1219" s="340">
        <v>0</v>
      </c>
      <c r="S1219" s="340">
        <v>3414.8320000000003</v>
      </c>
      <c r="T1219" s="337">
        <v>3414.8320000000003</v>
      </c>
      <c r="U1219" s="339">
        <v>1948.3636363636365</v>
      </c>
      <c r="V1219" s="340">
        <v>0</v>
      </c>
      <c r="W1219" s="340">
        <v>0</v>
      </c>
      <c r="X1219" s="337">
        <v>3414.8320000000003</v>
      </c>
      <c r="Y1219" s="337">
        <v>1075.9780000000001</v>
      </c>
      <c r="Z1219" s="338">
        <v>0</v>
      </c>
      <c r="AA1219" s="338">
        <v>0</v>
      </c>
      <c r="AB1219" s="338">
        <v>0</v>
      </c>
      <c r="AC1219" s="338">
        <v>0</v>
      </c>
      <c r="AD1219" s="337">
        <v>0</v>
      </c>
      <c r="AE1219" s="340">
        <v>0</v>
      </c>
      <c r="AF1219" s="340">
        <v>0</v>
      </c>
      <c r="AG1219" s="340">
        <v>0</v>
      </c>
      <c r="AH1219" s="341">
        <v>0</v>
      </c>
      <c r="AI1219" s="338">
        <v>0</v>
      </c>
      <c r="AJ1219" s="192">
        <v>7506425615650</v>
      </c>
      <c r="AK1219" s="192" t="s">
        <v>262</v>
      </c>
      <c r="AM1219" s="75">
        <v>1719</v>
      </c>
      <c r="AO1219" s="337">
        <v>753.64666666666665</v>
      </c>
      <c r="AP1219" s="337">
        <v>950.74199999999996</v>
      </c>
      <c r="AQ1219" s="339">
        <v>63.382799999999996</v>
      </c>
      <c r="AR1219" s="337">
        <v>0</v>
      </c>
      <c r="AS1219" s="339">
        <v>0</v>
      </c>
      <c r="AT1219" s="337">
        <v>1310.1980000000001</v>
      </c>
      <c r="AU1219" s="339">
        <v>87.34653333333334</v>
      </c>
      <c r="AV1219" s="337">
        <v>108.98399999999999</v>
      </c>
      <c r="AW1219" s="339">
        <v>0</v>
      </c>
      <c r="AX1219" s="337">
        <v>1397.67</v>
      </c>
      <c r="AY1219" s="339">
        <v>69.883499999999998</v>
      </c>
      <c r="AZ1219" s="337">
        <v>538.70600000000002</v>
      </c>
      <c r="BA1219" s="339">
        <v>0</v>
      </c>
      <c r="BB1219" s="337">
        <v>0</v>
      </c>
      <c r="BC1219" s="339">
        <v>0</v>
      </c>
      <c r="BD1219" s="75"/>
      <c r="BE1219" s="75"/>
      <c r="BI1219" s="194"/>
    </row>
    <row r="1220" spans="1:61" ht="11.25" customHeight="1" x14ac:dyDescent="0.3">
      <c r="A1220" s="184" t="s">
        <v>1889</v>
      </c>
      <c r="B1220" s="449">
        <v>0</v>
      </c>
      <c r="C1220" s="907" t="s">
        <v>1890</v>
      </c>
      <c r="D1220" s="450">
        <v>4119.9280000000008</v>
      </c>
      <c r="E1220" s="451">
        <v>18.419946348733237</v>
      </c>
      <c r="F1220" s="452">
        <v>3490</v>
      </c>
      <c r="G1220" s="452">
        <v>3490</v>
      </c>
      <c r="H1220" s="452">
        <v>0</v>
      </c>
      <c r="I1220" s="395">
        <v>0</v>
      </c>
      <c r="J1220" s="452">
        <v>5955</v>
      </c>
      <c r="K1220" s="452">
        <v>6710</v>
      </c>
      <c r="L1220" s="452">
        <v>1014.3599999999999</v>
      </c>
      <c r="M1220" s="452">
        <v>15.117138599105811</v>
      </c>
      <c r="N1220" s="394">
        <v>0</v>
      </c>
      <c r="O1220" s="453">
        <v>261.50799999999998</v>
      </c>
      <c r="P1220" s="452">
        <v>466.94799999999998</v>
      </c>
      <c r="Q1220" s="453">
        <v>24.875029387069688</v>
      </c>
      <c r="R1220" s="453">
        <v>15.64517884130983</v>
      </c>
      <c r="S1220" s="453">
        <v>3105.5680000000011</v>
      </c>
      <c r="T1220" s="394">
        <v>3105.14</v>
      </c>
      <c r="U1220" s="395">
        <v>13.882891207153502</v>
      </c>
      <c r="V1220" s="453">
        <v>0</v>
      </c>
      <c r="W1220" s="453">
        <v>205.43999999999997</v>
      </c>
      <c r="X1220" s="394">
        <v>2899.7</v>
      </c>
      <c r="Y1220" s="394">
        <v>0</v>
      </c>
      <c r="Z1220" s="452">
        <v>307.73200000000003</v>
      </c>
      <c r="AA1220" s="452">
        <v>0</v>
      </c>
      <c r="AB1220" s="452">
        <v>0</v>
      </c>
      <c r="AC1220" s="452">
        <v>0</v>
      </c>
      <c r="AD1220" s="394">
        <v>70.620000000000118</v>
      </c>
      <c r="AE1220" s="453">
        <v>1.7110000000000001</v>
      </c>
      <c r="AF1220" s="453">
        <v>1.7110000000000001</v>
      </c>
      <c r="AG1220" s="453">
        <v>0</v>
      </c>
      <c r="AH1220" s="454">
        <v>2</v>
      </c>
      <c r="AI1220" s="452">
        <v>4075</v>
      </c>
      <c r="AJ1220" s="192">
        <v>7501943474000</v>
      </c>
      <c r="AK1220" s="192">
        <v>92063</v>
      </c>
      <c r="AM1220" s="75">
        <v>1715</v>
      </c>
      <c r="AO1220" s="394">
        <v>5885.568666666667</v>
      </c>
      <c r="AP1220" s="394">
        <v>5112.46</v>
      </c>
      <c r="AQ1220" s="395">
        <v>93.806605504587154</v>
      </c>
      <c r="AR1220" s="394">
        <v>5584.5400000000009</v>
      </c>
      <c r="AS1220" s="395">
        <v>95.136967632027265</v>
      </c>
      <c r="AT1220" s="394">
        <v>6959.706000000001</v>
      </c>
      <c r="AU1220" s="395">
        <v>89.918682170542652</v>
      </c>
      <c r="AV1220" s="394">
        <v>5323.4580000000005</v>
      </c>
      <c r="AW1220" s="395">
        <v>90.535000000000011</v>
      </c>
      <c r="AX1220" s="394">
        <v>3789.9360000000001</v>
      </c>
      <c r="AY1220" s="395">
        <v>88.138046511627905</v>
      </c>
      <c r="AZ1220" s="394">
        <v>4073.7099999999996</v>
      </c>
      <c r="BA1220" s="395">
        <v>73.532671480144401</v>
      </c>
      <c r="BB1220" s="394">
        <v>5724.0660000000007</v>
      </c>
      <c r="BC1220" s="395">
        <v>128.48632996632998</v>
      </c>
      <c r="BD1220" s="75"/>
      <c r="BE1220" s="75"/>
      <c r="BI1220" s="194"/>
    </row>
    <row r="1221" spans="1:61" ht="11.25" customHeight="1" x14ac:dyDescent="0.3">
      <c r="A1221" s="184" t="s">
        <v>1891</v>
      </c>
      <c r="B1221" s="185">
        <v>0</v>
      </c>
      <c r="C1221" s="906" t="s">
        <v>1892</v>
      </c>
      <c r="D1221" s="284">
        <v>206.09100000000001</v>
      </c>
      <c r="E1221" s="91">
        <v>12.365460000000001</v>
      </c>
      <c r="F1221" s="186">
        <v>480</v>
      </c>
      <c r="G1221" s="186">
        <v>480</v>
      </c>
      <c r="H1221" s="186">
        <v>0</v>
      </c>
      <c r="I1221" s="187">
        <v>0</v>
      </c>
      <c r="J1221" s="186">
        <v>400</v>
      </c>
      <c r="K1221" s="186">
        <v>500</v>
      </c>
      <c r="L1221" s="186">
        <v>15.266</v>
      </c>
      <c r="M1221" s="186">
        <v>3.0531999999999999</v>
      </c>
      <c r="N1221" s="188">
        <v>0</v>
      </c>
      <c r="O1221" s="189">
        <v>0</v>
      </c>
      <c r="P1221" s="186">
        <v>0</v>
      </c>
      <c r="Q1221" s="189">
        <v>3.8164999999999996</v>
      </c>
      <c r="R1221" s="189">
        <v>14.311875000000002</v>
      </c>
      <c r="S1221" s="189">
        <v>190.82500000000002</v>
      </c>
      <c r="T1221" s="188">
        <v>190.82499999999999</v>
      </c>
      <c r="U1221" s="187">
        <v>11.4495</v>
      </c>
      <c r="V1221" s="189">
        <v>0</v>
      </c>
      <c r="W1221" s="189">
        <v>0</v>
      </c>
      <c r="X1221" s="188">
        <v>190.82499999999999</v>
      </c>
      <c r="Y1221" s="188">
        <v>0</v>
      </c>
      <c r="Z1221" s="186">
        <v>0</v>
      </c>
      <c r="AA1221" s="186">
        <v>0</v>
      </c>
      <c r="AB1221" s="186">
        <v>0</v>
      </c>
      <c r="AC1221" s="186">
        <v>0</v>
      </c>
      <c r="AD1221" s="188">
        <v>0</v>
      </c>
      <c r="AE1221" s="189">
        <v>0</v>
      </c>
      <c r="AF1221" s="189">
        <v>0</v>
      </c>
      <c r="AG1221" s="189">
        <v>0</v>
      </c>
      <c r="AH1221" s="191">
        <v>0</v>
      </c>
      <c r="AI1221" s="186">
        <v>400</v>
      </c>
      <c r="AJ1221" s="192">
        <v>7506425627653</v>
      </c>
      <c r="AK1221" s="192" t="s">
        <v>505</v>
      </c>
      <c r="AL1221" s="76"/>
      <c r="AM1221" s="75">
        <v>1716</v>
      </c>
      <c r="AO1221" s="188">
        <v>483.42433333333321</v>
      </c>
      <c r="AP1221" s="188">
        <v>595.37400000000002</v>
      </c>
      <c r="AQ1221" s="187">
        <v>119.07480000000001</v>
      </c>
      <c r="AR1221" s="188">
        <v>641.17199999999991</v>
      </c>
      <c r="AS1221" s="187">
        <v>106.86199999999999</v>
      </c>
      <c r="AT1221" s="188">
        <v>213.72699999999998</v>
      </c>
      <c r="AU1221" s="187">
        <v>35.621166666666667</v>
      </c>
      <c r="AV1221" s="188">
        <v>778.56600000000003</v>
      </c>
      <c r="AW1221" s="187">
        <v>119.77938461538461</v>
      </c>
      <c r="AX1221" s="188">
        <v>435.084</v>
      </c>
      <c r="AY1221" s="187">
        <v>96.685333333333332</v>
      </c>
      <c r="AZ1221" s="188">
        <v>496.14400000000001</v>
      </c>
      <c r="BA1221" s="187">
        <v>99.228800000000007</v>
      </c>
      <c r="BB1221" s="188">
        <v>549.57600000000002</v>
      </c>
      <c r="BC1221" s="187">
        <v>137.39400000000001</v>
      </c>
      <c r="BD1221" s="75"/>
      <c r="BE1221" s="75"/>
      <c r="BF1221" s="75"/>
      <c r="BI1221" s="194"/>
    </row>
    <row r="1222" spans="1:61" ht="11.25" customHeight="1" x14ac:dyDescent="0.3">
      <c r="A1222" s="333" t="s">
        <v>1893</v>
      </c>
      <c r="B1222" s="334">
        <v>0</v>
      </c>
      <c r="C1222" s="875">
        <v>92099</v>
      </c>
      <c r="D1222" s="390">
        <v>1E-4</v>
      </c>
      <c r="E1222" s="336">
        <v>0</v>
      </c>
      <c r="F1222" s="338">
        <v>0</v>
      </c>
      <c r="G1222" s="338">
        <v>0</v>
      </c>
      <c r="H1222" s="338">
        <v>0</v>
      </c>
      <c r="I1222" s="339">
        <v>0</v>
      </c>
      <c r="J1222" s="338">
        <v>0</v>
      </c>
      <c r="K1222" s="338">
        <v>0</v>
      </c>
      <c r="L1222" s="338">
        <v>0</v>
      </c>
      <c r="M1222" s="338">
        <v>0</v>
      </c>
      <c r="N1222" s="337">
        <v>0</v>
      </c>
      <c r="O1222" s="340">
        <v>0.39200000000000002</v>
      </c>
      <c r="P1222" s="338">
        <v>0.39200000000000002</v>
      </c>
      <c r="Q1222" s="340">
        <v>0</v>
      </c>
      <c r="R1222" s="340">
        <v>0</v>
      </c>
      <c r="S1222" s="340">
        <v>1E-4</v>
      </c>
      <c r="T1222" s="337">
        <v>0</v>
      </c>
      <c r="U1222" s="339">
        <v>0</v>
      </c>
      <c r="V1222" s="340">
        <v>0</v>
      </c>
      <c r="W1222" s="340">
        <v>0</v>
      </c>
      <c r="X1222" s="337">
        <v>0</v>
      </c>
      <c r="Y1222" s="337">
        <v>0</v>
      </c>
      <c r="Z1222" s="338">
        <v>0</v>
      </c>
      <c r="AA1222" s="338">
        <v>0</v>
      </c>
      <c r="AB1222" s="338">
        <v>0</v>
      </c>
      <c r="AC1222" s="338">
        <v>0</v>
      </c>
      <c r="AD1222" s="337">
        <v>0</v>
      </c>
      <c r="AE1222" s="340">
        <v>0</v>
      </c>
      <c r="AF1222" s="340">
        <v>0</v>
      </c>
      <c r="AG1222" s="340">
        <v>0</v>
      </c>
      <c r="AH1222" s="341">
        <v>0</v>
      </c>
      <c r="AI1222" s="186">
        <v>0</v>
      </c>
      <c r="AJ1222" s="192">
        <v>7501943472952</v>
      </c>
      <c r="AK1222" s="192" t="s">
        <v>262</v>
      </c>
      <c r="AM1222" s="75">
        <v>92099</v>
      </c>
      <c r="AO1222" s="337">
        <v>0</v>
      </c>
      <c r="AP1222" s="337">
        <v>0</v>
      </c>
      <c r="AQ1222" s="339">
        <v>0</v>
      </c>
      <c r="AR1222" s="337">
        <v>0</v>
      </c>
      <c r="AS1222" s="339">
        <v>0</v>
      </c>
      <c r="AT1222" s="337">
        <v>0</v>
      </c>
      <c r="AU1222" s="339">
        <v>0</v>
      </c>
      <c r="AV1222" s="337">
        <v>0</v>
      </c>
      <c r="AW1222" s="339">
        <v>0</v>
      </c>
      <c r="AX1222" s="337">
        <v>0</v>
      </c>
      <c r="AY1222" s="339">
        <v>0</v>
      </c>
      <c r="AZ1222" s="337">
        <v>0</v>
      </c>
      <c r="BA1222" s="339">
        <v>0</v>
      </c>
      <c r="BB1222" s="337">
        <v>0</v>
      </c>
      <c r="BC1222" s="339">
        <v>0</v>
      </c>
      <c r="BD1222" s="75"/>
      <c r="BE1222" s="75"/>
      <c r="BI1222" s="194"/>
    </row>
    <row r="1223" spans="1:61" ht="11.25" customHeight="1" x14ac:dyDescent="0.3">
      <c r="A1223" s="184" t="s">
        <v>1894</v>
      </c>
      <c r="B1223" s="185">
        <v>0</v>
      </c>
      <c r="C1223" s="828">
        <v>92023</v>
      </c>
      <c r="D1223" s="284">
        <v>12263.328</v>
      </c>
      <c r="E1223" s="91">
        <v>39.559122580645159</v>
      </c>
      <c r="F1223" s="186">
        <v>790</v>
      </c>
      <c r="G1223" s="186">
        <v>790</v>
      </c>
      <c r="H1223" s="186">
        <v>0</v>
      </c>
      <c r="I1223" s="187">
        <v>0</v>
      </c>
      <c r="J1223" s="186">
        <v>10270</v>
      </c>
      <c r="K1223" s="186">
        <v>9300</v>
      </c>
      <c r="L1223" s="186">
        <v>2407.5680000000002</v>
      </c>
      <c r="M1223" s="186">
        <v>25.887827956989252</v>
      </c>
      <c r="N1223" s="188">
        <v>0</v>
      </c>
      <c r="O1223" s="189">
        <v>113.19</v>
      </c>
      <c r="P1223" s="186">
        <v>143.178</v>
      </c>
      <c r="Q1223" s="189">
        <v>24.836864654333009</v>
      </c>
      <c r="R1223" s="189">
        <v>28.789951314508272</v>
      </c>
      <c r="S1223" s="189">
        <v>9855.7599999999984</v>
      </c>
      <c r="T1223" s="188">
        <v>9855.4680000000008</v>
      </c>
      <c r="U1223" s="187">
        <v>31.79183225806452</v>
      </c>
      <c r="V1223" s="189">
        <v>94.08</v>
      </c>
      <c r="W1223" s="189">
        <v>29.988</v>
      </c>
      <c r="X1223" s="188">
        <v>9731.4000000000015</v>
      </c>
      <c r="Y1223" s="188">
        <v>5705.6580000000004</v>
      </c>
      <c r="Z1223" s="186">
        <v>1270.08</v>
      </c>
      <c r="AA1223" s="186">
        <v>0</v>
      </c>
      <c r="AB1223" s="186">
        <v>0</v>
      </c>
      <c r="AC1223" s="186">
        <v>0</v>
      </c>
      <c r="AD1223" s="188">
        <v>169.92999999999938</v>
      </c>
      <c r="AE1223" s="189">
        <v>0</v>
      </c>
      <c r="AF1223" s="189">
        <v>0</v>
      </c>
      <c r="AG1223" s="189">
        <v>0</v>
      </c>
      <c r="AH1223" s="191">
        <v>1</v>
      </c>
      <c r="AI1223" s="186">
        <v>8270</v>
      </c>
      <c r="AJ1223" s="192">
        <v>7501943473508</v>
      </c>
      <c r="AK1223" s="192" t="s">
        <v>262</v>
      </c>
      <c r="AL1223" s="76"/>
      <c r="AM1223" s="75">
        <v>92023</v>
      </c>
      <c r="AO1223" s="188">
        <v>9277.08</v>
      </c>
      <c r="AP1223" s="188">
        <v>5668.3240000000014</v>
      </c>
      <c r="AQ1223" s="187">
        <v>65.910744186046529</v>
      </c>
      <c r="AR1223" s="188">
        <v>11547.73</v>
      </c>
      <c r="AS1223" s="187">
        <v>113.32414131501471</v>
      </c>
      <c r="AT1223" s="188">
        <v>10615.186</v>
      </c>
      <c r="AU1223" s="187">
        <v>136.0921282051282</v>
      </c>
      <c r="AV1223" s="188">
        <v>10340.852000000001</v>
      </c>
      <c r="AW1223" s="187">
        <v>108.05487983281088</v>
      </c>
      <c r="AX1223" s="188">
        <v>8055.3119999999999</v>
      </c>
      <c r="AY1223" s="187">
        <v>88.959823302043077</v>
      </c>
      <c r="AZ1223" s="188">
        <v>7137.4760000000006</v>
      </c>
      <c r="BA1223" s="187">
        <v>67.430099196976855</v>
      </c>
      <c r="BB1223" s="188">
        <v>6046.4079999999994</v>
      </c>
      <c r="BC1223" s="187">
        <v>58.166503126503123</v>
      </c>
      <c r="BD1223" s="75"/>
      <c r="BE1223" s="75"/>
      <c r="BF1223" s="75"/>
      <c r="BI1223" s="194"/>
    </row>
    <row r="1224" spans="1:61" ht="11.25" customHeight="1" x14ac:dyDescent="0.3">
      <c r="A1224" s="184" t="s">
        <v>1895</v>
      </c>
      <c r="B1224" s="185">
        <v>0</v>
      </c>
      <c r="C1224" s="828">
        <v>92022</v>
      </c>
      <c r="D1224" s="284">
        <v>3399.8159999999998</v>
      </c>
      <c r="E1224" s="91">
        <v>40.635250996015934</v>
      </c>
      <c r="F1224" s="186">
        <v>1130</v>
      </c>
      <c r="G1224" s="186">
        <v>1130</v>
      </c>
      <c r="H1224" s="186">
        <v>0</v>
      </c>
      <c r="I1224" s="187">
        <v>0</v>
      </c>
      <c r="J1224" s="186">
        <v>4010</v>
      </c>
      <c r="K1224" s="186">
        <v>2510</v>
      </c>
      <c r="L1224" s="186">
        <v>192.28399999999999</v>
      </c>
      <c r="M1224" s="186">
        <v>7.6607171314741027</v>
      </c>
      <c r="N1224" s="188">
        <v>0</v>
      </c>
      <c r="O1224" s="189">
        <v>709.42200000000003</v>
      </c>
      <c r="P1224" s="186">
        <v>804.38400000000001</v>
      </c>
      <c r="Q1224" s="189">
        <v>24.854563591022444</v>
      </c>
      <c r="R1224" s="189">
        <v>23.996498753117205</v>
      </c>
      <c r="S1224" s="189">
        <v>3207.5319999999997</v>
      </c>
      <c r="T1224" s="188">
        <v>3207.8340000000003</v>
      </c>
      <c r="U1224" s="187">
        <v>38.340645418326694</v>
      </c>
      <c r="V1224" s="189">
        <v>978.43200000000002</v>
      </c>
      <c r="W1224" s="189">
        <v>94.962000000000003</v>
      </c>
      <c r="X1224" s="188">
        <v>2134.44</v>
      </c>
      <c r="Y1224" s="188">
        <v>33.81</v>
      </c>
      <c r="Z1224" s="186">
        <v>0</v>
      </c>
      <c r="AA1224" s="186">
        <v>0</v>
      </c>
      <c r="AB1224" s="186">
        <v>0</v>
      </c>
      <c r="AC1224" s="186">
        <v>0</v>
      </c>
      <c r="AD1224" s="188">
        <v>59.379999999999995</v>
      </c>
      <c r="AE1224" s="189">
        <v>0</v>
      </c>
      <c r="AF1224" s="189">
        <v>0</v>
      </c>
      <c r="AG1224" s="189">
        <v>0</v>
      </c>
      <c r="AH1224" s="191">
        <v>0</v>
      </c>
      <c r="AI1224" s="186">
        <v>3555.2010799999998</v>
      </c>
      <c r="AJ1224" s="192">
        <v>7501943473522</v>
      </c>
      <c r="AK1224" s="192" t="s">
        <v>262</v>
      </c>
      <c r="AL1224" s="76"/>
      <c r="AM1224" s="75">
        <v>92022</v>
      </c>
      <c r="AO1224" s="188">
        <v>2997.0473333333334</v>
      </c>
      <c r="AP1224" s="188">
        <v>2493.1379999999999</v>
      </c>
      <c r="AQ1224" s="187">
        <v>57.711527777777775</v>
      </c>
      <c r="AR1224" s="188">
        <v>2687.4580000000001</v>
      </c>
      <c r="AS1224" s="187">
        <v>105.80543307086614</v>
      </c>
      <c r="AT1224" s="188">
        <v>3810.5459999999998</v>
      </c>
      <c r="AU1224" s="187">
        <v>136.09092857142858</v>
      </c>
      <c r="AV1224" s="188">
        <v>2326.7420000000002</v>
      </c>
      <c r="AW1224" s="187">
        <v>62.88491891891892</v>
      </c>
      <c r="AX1224" s="188">
        <v>2867.1219999999998</v>
      </c>
      <c r="AY1224" s="187">
        <v>77.489783783783778</v>
      </c>
      <c r="AZ1224" s="188">
        <v>3730.5800000000004</v>
      </c>
      <c r="BA1224" s="187">
        <v>109.72294117647058</v>
      </c>
      <c r="BB1224" s="188">
        <v>2391.694</v>
      </c>
      <c r="BC1224" s="187">
        <v>79.723133333333323</v>
      </c>
      <c r="BD1224" s="75"/>
      <c r="BE1224" s="75"/>
      <c r="BF1224" s="75"/>
      <c r="BI1224" s="194"/>
    </row>
    <row r="1225" spans="1:61" ht="11.25" customHeight="1" x14ac:dyDescent="0.3">
      <c r="A1225" s="184" t="s">
        <v>1896</v>
      </c>
      <c r="B1225" s="185">
        <v>0</v>
      </c>
      <c r="C1225" s="828">
        <v>92029</v>
      </c>
      <c r="D1225" s="284">
        <v>1E-4</v>
      </c>
      <c r="E1225" s="91">
        <v>0</v>
      </c>
      <c r="F1225" s="186">
        <v>0</v>
      </c>
      <c r="G1225" s="186">
        <v>0</v>
      </c>
      <c r="H1225" s="186">
        <v>0</v>
      </c>
      <c r="I1225" s="187">
        <v>0</v>
      </c>
      <c r="J1225" s="186">
        <v>0</v>
      </c>
      <c r="K1225" s="186">
        <v>0</v>
      </c>
      <c r="L1225" s="186">
        <v>0</v>
      </c>
      <c r="M1225" s="186">
        <v>0</v>
      </c>
      <c r="N1225" s="188">
        <v>0</v>
      </c>
      <c r="O1225" s="189">
        <v>0</v>
      </c>
      <c r="P1225" s="186">
        <v>0</v>
      </c>
      <c r="Q1225" s="189">
        <v>0</v>
      </c>
      <c r="R1225" s="189">
        <v>0</v>
      </c>
      <c r="S1225" s="189">
        <v>1E-4</v>
      </c>
      <c r="T1225" s="188">
        <v>0</v>
      </c>
      <c r="U1225" s="187">
        <v>0</v>
      </c>
      <c r="V1225" s="189">
        <v>0</v>
      </c>
      <c r="W1225" s="189">
        <v>0</v>
      </c>
      <c r="X1225" s="188">
        <v>0</v>
      </c>
      <c r="Y1225" s="188">
        <v>0</v>
      </c>
      <c r="Z1225" s="186">
        <v>0</v>
      </c>
      <c r="AA1225" s="186">
        <v>0</v>
      </c>
      <c r="AB1225" s="186">
        <v>0</v>
      </c>
      <c r="AC1225" s="186">
        <v>0</v>
      </c>
      <c r="AD1225" s="188">
        <v>0</v>
      </c>
      <c r="AE1225" s="189">
        <v>0</v>
      </c>
      <c r="AF1225" s="189">
        <v>0</v>
      </c>
      <c r="AG1225" s="189">
        <v>0</v>
      </c>
      <c r="AH1225" s="191">
        <v>0</v>
      </c>
      <c r="AI1225" s="186">
        <v>0</v>
      </c>
      <c r="AJ1225" s="192">
        <v>7501943494046</v>
      </c>
      <c r="AK1225" s="192" t="s">
        <v>262</v>
      </c>
      <c r="AL1225" s="76"/>
      <c r="AM1225" s="75">
        <v>92029</v>
      </c>
      <c r="AO1225" s="188">
        <v>0</v>
      </c>
      <c r="AP1225" s="188">
        <v>0</v>
      </c>
      <c r="AQ1225" s="187">
        <v>0</v>
      </c>
      <c r="AR1225" s="188">
        <v>0</v>
      </c>
      <c r="AS1225" s="187">
        <v>0</v>
      </c>
      <c r="AT1225" s="188">
        <v>0</v>
      </c>
      <c r="AU1225" s="187">
        <v>0</v>
      </c>
      <c r="AV1225" s="188">
        <v>0</v>
      </c>
      <c r="AW1225" s="187">
        <v>0</v>
      </c>
      <c r="AX1225" s="188">
        <v>0</v>
      </c>
      <c r="AY1225" s="187">
        <v>0</v>
      </c>
      <c r="AZ1225" s="188">
        <v>0</v>
      </c>
      <c r="BA1225" s="187">
        <v>0</v>
      </c>
      <c r="BB1225" s="188">
        <v>0</v>
      </c>
      <c r="BC1225" s="187">
        <v>0</v>
      </c>
      <c r="BD1225" s="75"/>
      <c r="BE1225" s="75"/>
      <c r="BF1225" s="75"/>
      <c r="BI1225" s="194"/>
    </row>
    <row r="1226" spans="1:61" ht="11.25" customHeight="1" x14ac:dyDescent="0.3">
      <c r="A1226" s="333" t="s">
        <v>1897</v>
      </c>
      <c r="B1226" s="334">
        <v>0</v>
      </c>
      <c r="C1226" s="875">
        <v>92025</v>
      </c>
      <c r="D1226" s="390">
        <v>9059.0220000000008</v>
      </c>
      <c r="E1226" s="336">
        <v>66.285526829268292</v>
      </c>
      <c r="F1226" s="338">
        <v>0</v>
      </c>
      <c r="G1226" s="338">
        <v>0</v>
      </c>
      <c r="H1226" s="338">
        <v>0</v>
      </c>
      <c r="I1226" s="339">
        <v>0</v>
      </c>
      <c r="J1226" s="338">
        <v>4500</v>
      </c>
      <c r="K1226" s="338">
        <v>4100</v>
      </c>
      <c r="L1226" s="338">
        <v>396.02200000000005</v>
      </c>
      <c r="M1226" s="338">
        <v>9.6590731707317072</v>
      </c>
      <c r="N1226" s="337">
        <v>0</v>
      </c>
      <c r="O1226" s="340">
        <v>510.97200000000009</v>
      </c>
      <c r="P1226" s="338">
        <v>563.59800000000007</v>
      </c>
      <c r="Q1226" s="340">
        <v>21.324888888888889</v>
      </c>
      <c r="R1226" s="340">
        <v>57.753333333333337</v>
      </c>
      <c r="S1226" s="340">
        <v>8663</v>
      </c>
      <c r="T1226" s="337">
        <v>8648.8919999999998</v>
      </c>
      <c r="U1226" s="339">
        <v>63.284575609756097</v>
      </c>
      <c r="V1226" s="340">
        <v>1185.4079999999999</v>
      </c>
      <c r="W1226" s="340">
        <v>52.626000000000005</v>
      </c>
      <c r="X1226" s="337">
        <v>7410.8580000000002</v>
      </c>
      <c r="Y1226" s="337">
        <v>3658.5360000000001</v>
      </c>
      <c r="Z1226" s="338">
        <v>0</v>
      </c>
      <c r="AA1226" s="338">
        <v>0</v>
      </c>
      <c r="AB1226" s="338">
        <v>0</v>
      </c>
      <c r="AC1226" s="338">
        <v>0</v>
      </c>
      <c r="AD1226" s="337">
        <v>44.389999999999986</v>
      </c>
      <c r="AE1226" s="340">
        <v>0</v>
      </c>
      <c r="AF1226" s="340">
        <v>0</v>
      </c>
      <c r="AG1226" s="340">
        <v>0</v>
      </c>
      <c r="AH1226" s="341">
        <v>0</v>
      </c>
      <c r="AI1226" s="186">
        <v>5000</v>
      </c>
      <c r="AJ1226" s="192">
        <v>7501943473980</v>
      </c>
      <c r="AK1226" s="192" t="s">
        <v>262</v>
      </c>
      <c r="AL1226" s="76"/>
      <c r="AM1226" s="75">
        <v>92025</v>
      </c>
      <c r="AO1226" s="337">
        <v>5723.5113333333329</v>
      </c>
      <c r="AP1226" s="337">
        <v>4187.1860000000006</v>
      </c>
      <c r="AQ1226" s="339">
        <v>70.969254237288155</v>
      </c>
      <c r="AR1226" s="337">
        <v>5014.7679999999991</v>
      </c>
      <c r="AS1226" s="339">
        <v>97.374135922330083</v>
      </c>
      <c r="AT1226" s="337">
        <v>7968.58</v>
      </c>
      <c r="AU1226" s="339">
        <v>159.3716</v>
      </c>
      <c r="AV1226" s="337">
        <v>5038.8780000000006</v>
      </c>
      <c r="AW1226" s="339">
        <v>91.615963636363645</v>
      </c>
      <c r="AX1226" s="337">
        <v>4288.0039999999999</v>
      </c>
      <c r="AY1226" s="339">
        <v>75.228140350877197</v>
      </c>
      <c r="AZ1226" s="337">
        <v>4243.3</v>
      </c>
      <c r="BA1226" s="339">
        <v>80.062264150943392</v>
      </c>
      <c r="BB1226" s="337">
        <v>4741.0559999999987</v>
      </c>
      <c r="BC1226" s="339">
        <v>118.52639999999997</v>
      </c>
      <c r="BD1226" s="75"/>
      <c r="BE1226" s="75"/>
      <c r="BF1226" s="75"/>
      <c r="BI1226" s="194"/>
    </row>
    <row r="1227" spans="1:61" ht="11.25" customHeight="1" x14ac:dyDescent="0.3">
      <c r="A1227" s="333" t="s">
        <v>1898</v>
      </c>
      <c r="B1227" s="334">
        <v>0</v>
      </c>
      <c r="C1227" s="875">
        <v>92030</v>
      </c>
      <c r="D1227" s="390">
        <v>1E-4</v>
      </c>
      <c r="E1227" s="336">
        <v>0</v>
      </c>
      <c r="F1227" s="338">
        <v>0</v>
      </c>
      <c r="G1227" s="338">
        <v>0</v>
      </c>
      <c r="H1227" s="338">
        <v>0</v>
      </c>
      <c r="I1227" s="339">
        <v>0</v>
      </c>
      <c r="J1227" s="338">
        <v>0</v>
      </c>
      <c r="K1227" s="338">
        <v>0</v>
      </c>
      <c r="L1227" s="338">
        <v>0</v>
      </c>
      <c r="M1227" s="338">
        <v>0</v>
      </c>
      <c r="N1227" s="337">
        <v>0</v>
      </c>
      <c r="O1227" s="340">
        <v>0</v>
      </c>
      <c r="P1227" s="338">
        <v>0</v>
      </c>
      <c r="Q1227" s="340">
        <v>0</v>
      </c>
      <c r="R1227" s="340">
        <v>0</v>
      </c>
      <c r="S1227" s="340">
        <v>1E-4</v>
      </c>
      <c r="T1227" s="337">
        <v>0</v>
      </c>
      <c r="U1227" s="339">
        <v>0</v>
      </c>
      <c r="V1227" s="340">
        <v>0</v>
      </c>
      <c r="W1227" s="340">
        <v>0</v>
      </c>
      <c r="X1227" s="337">
        <v>0</v>
      </c>
      <c r="Y1227" s="337">
        <v>0</v>
      </c>
      <c r="Z1227" s="338">
        <v>0</v>
      </c>
      <c r="AA1227" s="338">
        <v>0</v>
      </c>
      <c r="AB1227" s="338">
        <v>0</v>
      </c>
      <c r="AC1227" s="338">
        <v>0</v>
      </c>
      <c r="AD1227" s="337">
        <v>0</v>
      </c>
      <c r="AE1227" s="340">
        <v>0</v>
      </c>
      <c r="AF1227" s="340">
        <v>0</v>
      </c>
      <c r="AG1227" s="340">
        <v>0</v>
      </c>
      <c r="AH1227" s="341">
        <v>0</v>
      </c>
      <c r="AI1227" s="186">
        <v>0</v>
      </c>
      <c r="AJ1227" s="192">
        <v>7506425600366</v>
      </c>
      <c r="AK1227" s="192" t="s">
        <v>262</v>
      </c>
      <c r="AL1227" s="76"/>
      <c r="AM1227" s="75">
        <v>92030</v>
      </c>
      <c r="AO1227" s="337">
        <v>0</v>
      </c>
      <c r="AP1227" s="337">
        <v>0</v>
      </c>
      <c r="AQ1227" s="339">
        <v>0</v>
      </c>
      <c r="AR1227" s="337">
        <v>0</v>
      </c>
      <c r="AS1227" s="339">
        <v>0</v>
      </c>
      <c r="AT1227" s="337">
        <v>0</v>
      </c>
      <c r="AU1227" s="339">
        <v>0</v>
      </c>
      <c r="AV1227" s="337">
        <v>0</v>
      </c>
      <c r="AW1227" s="339">
        <v>0</v>
      </c>
      <c r="AX1227" s="337">
        <v>0</v>
      </c>
      <c r="AY1227" s="339">
        <v>0</v>
      </c>
      <c r="AZ1227" s="337">
        <v>0</v>
      </c>
      <c r="BA1227" s="339">
        <v>0</v>
      </c>
      <c r="BB1227" s="337">
        <v>0</v>
      </c>
      <c r="BC1227" s="339">
        <v>0</v>
      </c>
      <c r="BD1227" s="75"/>
      <c r="BE1227" s="75"/>
      <c r="BF1227" s="75"/>
      <c r="BI1227" s="194"/>
    </row>
    <row r="1228" spans="1:61" ht="11.25" customHeight="1" x14ac:dyDescent="0.3">
      <c r="A1228" s="184" t="s">
        <v>1899</v>
      </c>
      <c r="B1228" s="334">
        <v>0</v>
      </c>
      <c r="C1228" s="906" t="s">
        <v>1900</v>
      </c>
      <c r="D1228" s="390">
        <v>7865.0879999999997</v>
      </c>
      <c r="E1228" s="336">
        <v>22.471679999999999</v>
      </c>
      <c r="F1228" s="338">
        <v>7070</v>
      </c>
      <c r="G1228" s="338">
        <v>7070</v>
      </c>
      <c r="H1228" s="338">
        <v>1614.06</v>
      </c>
      <c r="I1228" s="339">
        <v>22.829702970297028</v>
      </c>
      <c r="J1228" s="338">
        <v>9800</v>
      </c>
      <c r="K1228" s="338">
        <v>10500</v>
      </c>
      <c r="L1228" s="338">
        <v>1693.4380000000001</v>
      </c>
      <c r="M1228" s="338">
        <v>16.127980952380952</v>
      </c>
      <c r="N1228" s="337">
        <v>0</v>
      </c>
      <c r="O1228" s="340">
        <v>0</v>
      </c>
      <c r="P1228" s="338">
        <v>34.692</v>
      </c>
      <c r="Q1228" s="340">
        <v>17.633979591836734</v>
      </c>
      <c r="R1228" s="340">
        <v>23.833806122448976</v>
      </c>
      <c r="S1228" s="340">
        <v>7785.7099999999991</v>
      </c>
      <c r="T1228" s="337">
        <v>7748.9579999999996</v>
      </c>
      <c r="U1228" s="339">
        <v>22.139879999999998</v>
      </c>
      <c r="V1228" s="340">
        <v>0</v>
      </c>
      <c r="W1228" s="340">
        <v>34.692</v>
      </c>
      <c r="X1228" s="337">
        <v>7714.2659999999996</v>
      </c>
      <c r="Y1228" s="337">
        <v>4274.1719999999996</v>
      </c>
      <c r="Z1228" s="338">
        <v>0</v>
      </c>
      <c r="AA1228" s="338">
        <v>0</v>
      </c>
      <c r="AB1228" s="338">
        <v>0</v>
      </c>
      <c r="AC1228" s="338">
        <v>0</v>
      </c>
      <c r="AD1228" s="337">
        <v>37.339999999999918</v>
      </c>
      <c r="AE1228" s="340">
        <v>0</v>
      </c>
      <c r="AF1228" s="340">
        <v>0</v>
      </c>
      <c r="AG1228" s="340">
        <v>0</v>
      </c>
      <c r="AH1228" s="341">
        <v>1</v>
      </c>
      <c r="AI1228" s="186">
        <v>9800</v>
      </c>
      <c r="AJ1228" s="192">
        <v>7506425600366</v>
      </c>
      <c r="AK1228" s="192" t="s">
        <v>262</v>
      </c>
      <c r="AL1228" s="76"/>
      <c r="AM1228" s="75">
        <v>1723</v>
      </c>
      <c r="AO1228" s="337">
        <v>10664.950666666666</v>
      </c>
      <c r="AP1228" s="337">
        <v>10632.512000000001</v>
      </c>
      <c r="AQ1228" s="339">
        <v>128.10255421686747</v>
      </c>
      <c r="AR1228" s="337">
        <v>11069.687999999998</v>
      </c>
      <c r="AS1228" s="339">
        <v>116.52303157894734</v>
      </c>
      <c r="AT1228" s="337">
        <v>10292.652</v>
      </c>
      <c r="AU1228" s="339">
        <v>77.388360902255641</v>
      </c>
      <c r="AV1228" s="337">
        <v>9196.6260000000002</v>
      </c>
      <c r="AW1228" s="339">
        <v>91.966260000000005</v>
      </c>
      <c r="AX1228" s="337">
        <v>9569.7000000000007</v>
      </c>
      <c r="AY1228" s="339">
        <v>92.639883833494679</v>
      </c>
      <c r="AZ1228" s="337">
        <v>9143.3960000000006</v>
      </c>
      <c r="BA1228" s="339">
        <v>87.079961904761916</v>
      </c>
      <c r="BB1228" s="337">
        <v>6586.1720000000005</v>
      </c>
      <c r="BC1228" s="339">
        <v>73.17968888888889</v>
      </c>
      <c r="BD1228" s="75"/>
      <c r="BE1228" s="75"/>
      <c r="BF1228" s="75"/>
      <c r="BI1228" s="194"/>
    </row>
    <row r="1229" spans="1:61" ht="11.25" customHeight="1" x14ac:dyDescent="0.3">
      <c r="A1229" s="184" t="s">
        <v>1901</v>
      </c>
      <c r="B1229" s="185">
        <v>0</v>
      </c>
      <c r="C1229" s="903" t="s">
        <v>94</v>
      </c>
      <c r="D1229" s="284">
        <v>851.43600000000004</v>
      </c>
      <c r="E1229" s="91">
        <v>0</v>
      </c>
      <c r="F1229" s="186">
        <v>0</v>
      </c>
      <c r="G1229" s="186">
        <v>0</v>
      </c>
      <c r="H1229" s="186">
        <v>0</v>
      </c>
      <c r="I1229" s="187">
        <v>0</v>
      </c>
      <c r="J1229" s="186">
        <v>0</v>
      </c>
      <c r="K1229" s="186">
        <v>0</v>
      </c>
      <c r="L1229" s="186">
        <v>-7.06</v>
      </c>
      <c r="M1229" s="186">
        <v>0</v>
      </c>
      <c r="N1229" s="188">
        <v>0</v>
      </c>
      <c r="O1229" s="189">
        <v>0</v>
      </c>
      <c r="P1229" s="186">
        <v>0</v>
      </c>
      <c r="Q1229" s="189">
        <v>0</v>
      </c>
      <c r="R1229" s="189">
        <v>0</v>
      </c>
      <c r="S1229" s="189">
        <v>858.49599999999998</v>
      </c>
      <c r="T1229" s="188">
        <v>857.79</v>
      </c>
      <c r="U1229" s="187">
        <v>0</v>
      </c>
      <c r="V1229" s="189">
        <v>850.73</v>
      </c>
      <c r="W1229" s="189">
        <v>0</v>
      </c>
      <c r="X1229" s="188">
        <v>7.0599999999999454</v>
      </c>
      <c r="Y1229" s="188">
        <v>0</v>
      </c>
      <c r="Z1229" s="186">
        <v>0</v>
      </c>
      <c r="AA1229" s="186">
        <v>0</v>
      </c>
      <c r="AB1229" s="186">
        <v>0</v>
      </c>
      <c r="AC1229" s="186">
        <v>0</v>
      </c>
      <c r="AD1229" s="188">
        <v>7.06</v>
      </c>
      <c r="AE1229" s="189">
        <v>0</v>
      </c>
      <c r="AF1229" s="189">
        <v>0</v>
      </c>
      <c r="AG1229" s="189">
        <v>0</v>
      </c>
      <c r="AH1229" s="191">
        <v>0</v>
      </c>
      <c r="AI1229" s="186">
        <v>0</v>
      </c>
      <c r="AJ1229" s="192">
        <v>7501007716206</v>
      </c>
      <c r="AK1229" s="192">
        <v>1702</v>
      </c>
      <c r="AL1229" s="76"/>
      <c r="AM1229" s="75">
        <v>1655</v>
      </c>
      <c r="AO1229" s="188">
        <v>3311.606666666667</v>
      </c>
      <c r="AP1229" s="188">
        <v>1241.1359999999997</v>
      </c>
      <c r="AQ1229" s="187">
        <v>0</v>
      </c>
      <c r="AR1229" s="188">
        <v>8693.6840000000011</v>
      </c>
      <c r="AS1229" s="187">
        <v>87.814989898989921</v>
      </c>
      <c r="AT1229" s="188">
        <v>0</v>
      </c>
      <c r="AU1229" s="187">
        <v>0</v>
      </c>
      <c r="AV1229" s="188">
        <v>0</v>
      </c>
      <c r="AW1229" s="187">
        <v>0</v>
      </c>
      <c r="AX1229" s="188">
        <v>0</v>
      </c>
      <c r="AY1229" s="187">
        <v>0</v>
      </c>
      <c r="AZ1229" s="188">
        <v>-14.12</v>
      </c>
      <c r="BA1229" s="187">
        <v>0</v>
      </c>
      <c r="BB1229" s="188">
        <v>0</v>
      </c>
      <c r="BC1229" s="187">
        <v>0</v>
      </c>
      <c r="BD1229" s="75"/>
      <c r="BE1229" s="75"/>
      <c r="BF1229" s="75"/>
      <c r="BI1229" s="194"/>
    </row>
    <row r="1230" spans="1:61" ht="11.25" customHeight="1" x14ac:dyDescent="0.3">
      <c r="A1230" s="184" t="s">
        <v>1902</v>
      </c>
      <c r="B1230" s="185">
        <v>0</v>
      </c>
      <c r="C1230" s="896" t="s">
        <v>93</v>
      </c>
      <c r="D1230" s="284">
        <v>18904.562000000002</v>
      </c>
      <c r="E1230" s="91">
        <v>21.401390943396226</v>
      </c>
      <c r="F1230" s="186">
        <v>17860</v>
      </c>
      <c r="G1230" s="186">
        <v>17860</v>
      </c>
      <c r="H1230" s="186">
        <v>4659.5999999999995</v>
      </c>
      <c r="I1230" s="187">
        <v>26.089585666293392</v>
      </c>
      <c r="J1230" s="186">
        <v>25710</v>
      </c>
      <c r="K1230" s="186">
        <v>26500</v>
      </c>
      <c r="L1230" s="186">
        <v>5865.44</v>
      </c>
      <c r="M1230" s="186">
        <v>22.133735849056603</v>
      </c>
      <c r="N1230" s="188">
        <v>14.12</v>
      </c>
      <c r="O1230" s="189">
        <v>1673.22</v>
      </c>
      <c r="P1230" s="186">
        <v>2009.982</v>
      </c>
      <c r="Q1230" s="189">
        <v>30.631746402178138</v>
      </c>
      <c r="R1230" s="189">
        <v>20.651950991831974</v>
      </c>
      <c r="S1230" s="189">
        <v>17698.722000000002</v>
      </c>
      <c r="T1230" s="188">
        <v>15901.943999999998</v>
      </c>
      <c r="U1230" s="187">
        <v>18.002200754716981</v>
      </c>
      <c r="V1230" s="189">
        <v>5210.28</v>
      </c>
      <c r="W1230" s="189">
        <v>322.642</v>
      </c>
      <c r="X1230" s="188">
        <v>10369.021999999997</v>
      </c>
      <c r="Y1230" s="188">
        <v>2079.17</v>
      </c>
      <c r="Z1230" s="186">
        <v>1084.4159999999999</v>
      </c>
      <c r="AA1230" s="186">
        <v>0</v>
      </c>
      <c r="AB1230" s="186">
        <v>0</v>
      </c>
      <c r="AC1230" s="186">
        <v>0</v>
      </c>
      <c r="AD1230" s="188">
        <v>82.609999999999673</v>
      </c>
      <c r="AE1230" s="189">
        <v>0</v>
      </c>
      <c r="AF1230" s="189">
        <v>0</v>
      </c>
      <c r="AG1230" s="189">
        <v>0</v>
      </c>
      <c r="AH1230" s="191">
        <v>1</v>
      </c>
      <c r="AI1230" s="186">
        <v>26640.296780000001</v>
      </c>
      <c r="AJ1230" s="192">
        <v>7501007716206</v>
      </c>
      <c r="AK1230" s="192" t="s">
        <v>262</v>
      </c>
      <c r="AL1230" s="76"/>
      <c r="AM1230" s="75">
        <v>1702</v>
      </c>
      <c r="AO1230" s="188">
        <v>24461.23</v>
      </c>
      <c r="AP1230" s="188">
        <v>26189.712</v>
      </c>
      <c r="AQ1230" s="187">
        <v>82.396451156205757</v>
      </c>
      <c r="AR1230" s="188">
        <v>16612.874</v>
      </c>
      <c r="AS1230" s="187">
        <v>76.468925201380898</v>
      </c>
      <c r="AT1230" s="188">
        <v>30581.103999999999</v>
      </c>
      <c r="AU1230" s="187">
        <v>145.58964056177101</v>
      </c>
      <c r="AV1230" s="188">
        <v>13009.44</v>
      </c>
      <c r="AW1230" s="187">
        <v>0</v>
      </c>
      <c r="AX1230" s="188">
        <v>846.48</v>
      </c>
      <c r="AY1230" s="187">
        <v>0</v>
      </c>
      <c r="AZ1230" s="188">
        <v>1035.6880000000001</v>
      </c>
      <c r="BA1230" s="187">
        <v>0</v>
      </c>
      <c r="BB1230" s="188">
        <v>21036.682000000001</v>
      </c>
      <c r="BC1230" s="187">
        <v>76.427545867393277</v>
      </c>
      <c r="BD1230" s="75"/>
      <c r="BE1230" s="75"/>
      <c r="BF1230" s="75"/>
      <c r="BI1230" s="194"/>
    </row>
    <row r="1231" spans="1:61" ht="11.25" customHeight="1" x14ac:dyDescent="0.3">
      <c r="A1231" s="184" t="s">
        <v>1903</v>
      </c>
      <c r="B1231" s="185">
        <v>0</v>
      </c>
      <c r="C1231" s="896" t="s">
        <v>1904</v>
      </c>
      <c r="D1231" s="284">
        <v>8.4719999999999995</v>
      </c>
      <c r="E1231" s="91">
        <v>0</v>
      </c>
      <c r="F1231" s="186">
        <v>0</v>
      </c>
      <c r="G1231" s="186">
        <v>0</v>
      </c>
      <c r="H1231" s="186">
        <v>0</v>
      </c>
      <c r="I1231" s="187">
        <v>0</v>
      </c>
      <c r="J1231" s="186">
        <v>0</v>
      </c>
      <c r="K1231" s="186">
        <v>0</v>
      </c>
      <c r="L1231" s="186">
        <v>0</v>
      </c>
      <c r="M1231" s="186">
        <v>0</v>
      </c>
      <c r="N1231" s="188">
        <v>0</v>
      </c>
      <c r="O1231" s="189">
        <v>0</v>
      </c>
      <c r="P1231" s="186">
        <v>0</v>
      </c>
      <c r="Q1231" s="189">
        <v>0</v>
      </c>
      <c r="R1231" s="189">
        <v>0</v>
      </c>
      <c r="S1231" s="189">
        <v>8.4719999999999995</v>
      </c>
      <c r="T1231" s="188">
        <v>8.4719999999999995</v>
      </c>
      <c r="U1231" s="187">
        <v>0</v>
      </c>
      <c r="V1231" s="189">
        <v>0</v>
      </c>
      <c r="W1231" s="189">
        <v>0</v>
      </c>
      <c r="X1231" s="188">
        <v>8.4719999999999995</v>
      </c>
      <c r="Y1231" s="188">
        <v>0</v>
      </c>
      <c r="Z1231" s="186">
        <v>0</v>
      </c>
      <c r="AA1231" s="186">
        <v>0</v>
      </c>
      <c r="AB1231" s="186">
        <v>0</v>
      </c>
      <c r="AC1231" s="186">
        <v>0</v>
      </c>
      <c r="AD1231" s="188">
        <v>0</v>
      </c>
      <c r="AE1231" s="189">
        <v>0</v>
      </c>
      <c r="AF1231" s="189">
        <v>0</v>
      </c>
      <c r="AG1231" s="189">
        <v>0</v>
      </c>
      <c r="AH1231" s="191">
        <v>1</v>
      </c>
      <c r="AI1231" s="186">
        <v>0</v>
      </c>
      <c r="AJ1231" s="192">
        <v>7501943472938</v>
      </c>
      <c r="AK1231" s="192">
        <v>1662</v>
      </c>
      <c r="AL1231" s="76"/>
      <c r="AM1231" s="75">
        <v>1721</v>
      </c>
      <c r="AO1231" s="188">
        <v>0</v>
      </c>
      <c r="AP1231" s="188">
        <v>0</v>
      </c>
      <c r="AQ1231" s="187">
        <v>0</v>
      </c>
      <c r="AR1231" s="188">
        <v>0</v>
      </c>
      <c r="AS1231" s="187">
        <v>0</v>
      </c>
      <c r="AT1231" s="188">
        <v>0</v>
      </c>
      <c r="AU1231" s="187">
        <v>0</v>
      </c>
      <c r="AV1231" s="188">
        <v>0</v>
      </c>
      <c r="AW1231" s="187">
        <v>0</v>
      </c>
      <c r="AX1231" s="188">
        <v>0</v>
      </c>
      <c r="AY1231" s="187">
        <v>0</v>
      </c>
      <c r="AZ1231" s="188">
        <v>0</v>
      </c>
      <c r="BA1231" s="187">
        <v>0</v>
      </c>
      <c r="BB1231" s="188">
        <v>0</v>
      </c>
      <c r="BC1231" s="187">
        <v>0</v>
      </c>
      <c r="BD1231" s="75"/>
      <c r="BE1231" s="75"/>
      <c r="BF1231" s="75"/>
      <c r="BI1231" s="194"/>
    </row>
    <row r="1232" spans="1:61" ht="11.25" customHeight="1" x14ac:dyDescent="0.3">
      <c r="A1232" s="184" t="s">
        <v>1907</v>
      </c>
      <c r="B1232" s="185">
        <v>0</v>
      </c>
      <c r="C1232" s="898" t="s">
        <v>225</v>
      </c>
      <c r="D1232" s="284">
        <v>5836.4879999999994</v>
      </c>
      <c r="E1232" s="91">
        <v>21.886829999999996</v>
      </c>
      <c r="F1232" s="186">
        <v>6740</v>
      </c>
      <c r="G1232" s="186">
        <v>6740</v>
      </c>
      <c r="H1232" s="186">
        <v>2590.7279999999996</v>
      </c>
      <c r="I1232" s="187">
        <v>38.438100890207707</v>
      </c>
      <c r="J1232" s="186">
        <v>7500</v>
      </c>
      <c r="K1232" s="186">
        <v>8000</v>
      </c>
      <c r="L1232" s="186">
        <v>1180.704</v>
      </c>
      <c r="M1232" s="186">
        <v>14.758799999999999</v>
      </c>
      <c r="N1232" s="188">
        <v>0</v>
      </c>
      <c r="O1232" s="189">
        <v>0</v>
      </c>
      <c r="P1232" s="186">
        <v>37.631999999999998</v>
      </c>
      <c r="Q1232" s="189">
        <v>16.244479999999999</v>
      </c>
      <c r="R1232" s="189">
        <v>28.986047999999997</v>
      </c>
      <c r="S1232" s="189">
        <v>7246.5119999999988</v>
      </c>
      <c r="T1232" s="188">
        <v>7619.3040000000001</v>
      </c>
      <c r="U1232" s="187">
        <v>28.572390000000002</v>
      </c>
      <c r="V1232" s="189">
        <v>3725.5680000000002</v>
      </c>
      <c r="W1232" s="189">
        <v>37.631999999999998</v>
      </c>
      <c r="X1232" s="188">
        <v>3856.1039999999998</v>
      </c>
      <c r="Y1232" s="188">
        <v>880.82399999999996</v>
      </c>
      <c r="Z1232" s="186">
        <v>0</v>
      </c>
      <c r="AA1232" s="186">
        <v>0</v>
      </c>
      <c r="AB1232" s="186">
        <v>0</v>
      </c>
      <c r="AC1232" s="186">
        <v>0</v>
      </c>
      <c r="AD1232" s="188">
        <v>0</v>
      </c>
      <c r="AE1232" s="189">
        <v>0</v>
      </c>
      <c r="AF1232" s="189">
        <v>0</v>
      </c>
      <c r="AG1232" s="189">
        <v>0</v>
      </c>
      <c r="AH1232" s="191">
        <v>0</v>
      </c>
      <c r="AI1232" s="186">
        <v>8000</v>
      </c>
      <c r="AJ1232" s="192">
        <v>7501943489639</v>
      </c>
      <c r="AK1232" s="192" t="s">
        <v>262</v>
      </c>
      <c r="AL1232" s="76"/>
      <c r="AM1232" s="75">
        <v>1664</v>
      </c>
      <c r="AO1232" s="188">
        <v>6597.554666666666</v>
      </c>
      <c r="AP1232" s="188">
        <v>6273.3700000000008</v>
      </c>
      <c r="AQ1232" s="187">
        <v>44.809785714285724</v>
      </c>
      <c r="AR1232" s="188">
        <v>10455.23</v>
      </c>
      <c r="AS1232" s="187">
        <v>106.68602040816326</v>
      </c>
      <c r="AT1232" s="188">
        <v>3064.0640000000003</v>
      </c>
      <c r="AU1232" s="187">
        <v>25.533866666666672</v>
      </c>
      <c r="AV1232" s="188">
        <v>3226.944</v>
      </c>
      <c r="AW1232" s="187">
        <v>0</v>
      </c>
      <c r="AX1232" s="188">
        <v>10856.24</v>
      </c>
      <c r="AY1232" s="187">
        <v>90.733305474300039</v>
      </c>
      <c r="AZ1232" s="188">
        <v>2333.1839999999997</v>
      </c>
      <c r="BA1232" s="187">
        <v>33.331199999999995</v>
      </c>
      <c r="BB1232" s="188">
        <v>2548.9780000000001</v>
      </c>
      <c r="BC1232" s="187">
        <v>0</v>
      </c>
      <c r="BD1232" s="75"/>
      <c r="BE1232" s="75"/>
      <c r="BF1232" s="75"/>
      <c r="BI1232" s="194"/>
    </row>
    <row r="1233" spans="1:61" ht="11.25" customHeight="1" x14ac:dyDescent="0.3">
      <c r="A1233" s="184" t="s">
        <v>4937</v>
      </c>
      <c r="B1233" s="185">
        <v>0</v>
      </c>
      <c r="C1233" s="898" t="s">
        <v>4938</v>
      </c>
      <c r="D1233" s="284">
        <v>122.304</v>
      </c>
      <c r="E1233" s="91">
        <v>0</v>
      </c>
      <c r="F1233" s="186">
        <v>0</v>
      </c>
      <c r="G1233" s="186">
        <v>0</v>
      </c>
      <c r="H1233" s="186">
        <v>0</v>
      </c>
      <c r="I1233" s="187">
        <v>0</v>
      </c>
      <c r="J1233" s="186">
        <v>0</v>
      </c>
      <c r="K1233" s="186">
        <v>0</v>
      </c>
      <c r="L1233" s="186">
        <v>0</v>
      </c>
      <c r="M1233" s="186">
        <v>0</v>
      </c>
      <c r="N1233" s="188">
        <v>0</v>
      </c>
      <c r="O1233" s="189">
        <v>0</v>
      </c>
      <c r="P1233" s="186">
        <v>0</v>
      </c>
      <c r="Q1233" s="189">
        <v>0</v>
      </c>
      <c r="R1233" s="189">
        <v>0</v>
      </c>
      <c r="S1233" s="189">
        <v>122.304</v>
      </c>
      <c r="T1233" s="188">
        <v>76.44</v>
      </c>
      <c r="U1233" s="187">
        <v>0</v>
      </c>
      <c r="V1233" s="189">
        <v>0</v>
      </c>
      <c r="W1233" s="189">
        <v>0</v>
      </c>
      <c r="X1233" s="188">
        <v>76.44</v>
      </c>
      <c r="Y1233" s="188">
        <v>0</v>
      </c>
      <c r="Z1233" s="186">
        <v>0</v>
      </c>
      <c r="AA1233" s="186">
        <v>0</v>
      </c>
      <c r="AB1233" s="186">
        <v>0</v>
      </c>
      <c r="AC1233" s="186">
        <v>0</v>
      </c>
      <c r="AD1233" s="188">
        <v>0</v>
      </c>
      <c r="AE1233" s="189">
        <v>0</v>
      </c>
      <c r="AF1233" s="189">
        <v>0</v>
      </c>
      <c r="AG1233" s="189">
        <v>0</v>
      </c>
      <c r="AH1233" s="191">
        <v>0</v>
      </c>
      <c r="AI1233" s="186">
        <v>0</v>
      </c>
      <c r="AJ1233" s="192">
        <v>7501943489639</v>
      </c>
      <c r="AK1233" s="192" t="s">
        <v>262</v>
      </c>
      <c r="AL1233" s="76"/>
      <c r="AM1233" s="75">
        <v>1744</v>
      </c>
      <c r="AO1233" s="188">
        <v>2391.5873333333334</v>
      </c>
      <c r="AP1233" s="188">
        <v>-127.01</v>
      </c>
      <c r="AQ1233" s="187">
        <v>0</v>
      </c>
      <c r="AR1233" s="188">
        <v>1209.5060000000001</v>
      </c>
      <c r="AS1233" s="187">
        <v>0</v>
      </c>
      <c r="AT1233" s="188">
        <v>6092.2659999999996</v>
      </c>
      <c r="AU1233" s="187">
        <v>0</v>
      </c>
      <c r="AV1233" s="188">
        <v>2690.6880000000001</v>
      </c>
      <c r="AW1233" s="187">
        <v>26.906880000000001</v>
      </c>
      <c r="AX1233" s="188">
        <v>0</v>
      </c>
      <c r="AY1233" s="187">
        <v>0</v>
      </c>
      <c r="AZ1233" s="188">
        <v>0</v>
      </c>
      <c r="BA1233" s="187">
        <v>0</v>
      </c>
      <c r="BB1233" s="188">
        <v>0</v>
      </c>
      <c r="BC1233" s="187">
        <v>0</v>
      </c>
      <c r="BD1233" s="75"/>
      <c r="BE1233" s="75"/>
      <c r="BF1233" s="75"/>
      <c r="BI1233" s="194"/>
    </row>
    <row r="1234" spans="1:61" ht="11.25" customHeight="1" x14ac:dyDescent="0.3">
      <c r="A1234" s="184" t="s">
        <v>1908</v>
      </c>
      <c r="B1234" s="185">
        <v>0</v>
      </c>
      <c r="C1234" s="902" t="s">
        <v>1909</v>
      </c>
      <c r="D1234" s="284">
        <v>25.872</v>
      </c>
      <c r="E1234" s="91">
        <v>0</v>
      </c>
      <c r="F1234" s="186">
        <v>0</v>
      </c>
      <c r="G1234" s="186">
        <v>0</v>
      </c>
      <c r="H1234" s="186">
        <v>0</v>
      </c>
      <c r="I1234" s="187">
        <v>0</v>
      </c>
      <c r="J1234" s="186">
        <v>0</v>
      </c>
      <c r="K1234" s="186">
        <v>0</v>
      </c>
      <c r="L1234" s="186">
        <v>0</v>
      </c>
      <c r="M1234" s="186">
        <v>0</v>
      </c>
      <c r="N1234" s="188">
        <v>0</v>
      </c>
      <c r="O1234" s="189">
        <v>0</v>
      </c>
      <c r="P1234" s="186">
        <v>0</v>
      </c>
      <c r="Q1234" s="189">
        <v>0</v>
      </c>
      <c r="R1234" s="189">
        <v>0</v>
      </c>
      <c r="S1234" s="189">
        <v>25.872</v>
      </c>
      <c r="T1234" s="188">
        <v>25.872</v>
      </c>
      <c r="U1234" s="187">
        <v>0</v>
      </c>
      <c r="V1234" s="189">
        <v>0</v>
      </c>
      <c r="W1234" s="189">
        <v>0</v>
      </c>
      <c r="X1234" s="188">
        <v>25.872</v>
      </c>
      <c r="Y1234" s="188">
        <v>0</v>
      </c>
      <c r="Z1234" s="186">
        <v>0</v>
      </c>
      <c r="AA1234" s="186">
        <v>0</v>
      </c>
      <c r="AB1234" s="186">
        <v>0</v>
      </c>
      <c r="AC1234" s="186">
        <v>0</v>
      </c>
      <c r="AD1234" s="188">
        <v>0</v>
      </c>
      <c r="AE1234" s="189">
        <v>0</v>
      </c>
      <c r="AF1234" s="189">
        <v>0</v>
      </c>
      <c r="AG1234" s="189">
        <v>0</v>
      </c>
      <c r="AH1234" s="191">
        <v>0</v>
      </c>
      <c r="AI1234" s="186">
        <v>0</v>
      </c>
      <c r="AJ1234" s="192">
        <v>7501943489639</v>
      </c>
      <c r="AK1234" s="192">
        <v>1664</v>
      </c>
      <c r="AL1234" s="76"/>
      <c r="AM1234" s="75">
        <v>1679</v>
      </c>
      <c r="AO1234" s="188">
        <v>-9.2100000000000009</v>
      </c>
      <c r="AP1234" s="188">
        <v>-1.76</v>
      </c>
      <c r="AQ1234" s="187">
        <v>0</v>
      </c>
      <c r="AR1234" s="188">
        <v>0</v>
      </c>
      <c r="AS1234" s="187">
        <v>0</v>
      </c>
      <c r="AT1234" s="188">
        <v>-25.87</v>
      </c>
      <c r="AU1234" s="187">
        <v>0</v>
      </c>
      <c r="AV1234" s="188">
        <v>0</v>
      </c>
      <c r="AW1234" s="187">
        <v>0</v>
      </c>
      <c r="AX1234" s="188">
        <v>0.58399999999999996</v>
      </c>
      <c r="AY1234" s="187">
        <v>0</v>
      </c>
      <c r="AZ1234" s="188">
        <v>6072.2760000000007</v>
      </c>
      <c r="BA1234" s="187">
        <v>0</v>
      </c>
      <c r="BB1234" s="188">
        <v>8953.4660000000003</v>
      </c>
      <c r="BC1234" s="187">
        <v>77.856226086956525</v>
      </c>
      <c r="BD1234" s="75"/>
      <c r="BE1234" s="75"/>
      <c r="BF1234" s="75"/>
      <c r="BI1234" s="194"/>
    </row>
    <row r="1235" spans="1:61" ht="11.25" customHeight="1" x14ac:dyDescent="0.3">
      <c r="A1235" s="184" t="s">
        <v>1910</v>
      </c>
      <c r="B1235" s="185">
        <v>0</v>
      </c>
      <c r="C1235" s="902" t="s">
        <v>1911</v>
      </c>
      <c r="D1235" s="284">
        <v>15.882</v>
      </c>
      <c r="E1235" s="91">
        <v>0</v>
      </c>
      <c r="F1235" s="186">
        <v>0</v>
      </c>
      <c r="G1235" s="186">
        <v>0</v>
      </c>
      <c r="H1235" s="186">
        <v>0</v>
      </c>
      <c r="I1235" s="187">
        <v>0</v>
      </c>
      <c r="J1235" s="186">
        <v>0</v>
      </c>
      <c r="K1235" s="186">
        <v>0</v>
      </c>
      <c r="L1235" s="186">
        <v>0</v>
      </c>
      <c r="M1235" s="186">
        <v>0</v>
      </c>
      <c r="N1235" s="188">
        <v>0</v>
      </c>
      <c r="O1235" s="189">
        <v>0</v>
      </c>
      <c r="P1235" s="186">
        <v>0</v>
      </c>
      <c r="Q1235" s="189">
        <v>0</v>
      </c>
      <c r="R1235" s="189">
        <v>0</v>
      </c>
      <c r="S1235" s="189">
        <v>15.882</v>
      </c>
      <c r="T1235" s="188">
        <v>15.882</v>
      </c>
      <c r="U1235" s="187">
        <v>0</v>
      </c>
      <c r="V1235" s="189">
        <v>0</v>
      </c>
      <c r="W1235" s="189">
        <v>0</v>
      </c>
      <c r="X1235" s="188">
        <v>15.882</v>
      </c>
      <c r="Y1235" s="188">
        <v>0</v>
      </c>
      <c r="Z1235" s="186">
        <v>0</v>
      </c>
      <c r="AA1235" s="186">
        <v>0</v>
      </c>
      <c r="AB1235" s="186">
        <v>0</v>
      </c>
      <c r="AC1235" s="186">
        <v>0</v>
      </c>
      <c r="AD1235" s="188">
        <v>0</v>
      </c>
      <c r="AE1235" s="189">
        <v>0</v>
      </c>
      <c r="AF1235" s="189">
        <v>0</v>
      </c>
      <c r="AG1235" s="189">
        <v>0</v>
      </c>
      <c r="AH1235" s="191">
        <v>0</v>
      </c>
      <c r="AI1235" s="186">
        <v>0</v>
      </c>
      <c r="AJ1235" s="192">
        <v>7501943489639</v>
      </c>
      <c r="AK1235" s="192">
        <v>1664</v>
      </c>
      <c r="AL1235" s="76"/>
      <c r="AM1235" s="75">
        <v>1727</v>
      </c>
      <c r="AO1235" s="188">
        <v>361.7580000000001</v>
      </c>
      <c r="AP1235" s="188">
        <v>148.23600000000002</v>
      </c>
      <c r="AQ1235" s="187">
        <v>0</v>
      </c>
      <c r="AR1235" s="188">
        <v>931.74400000000014</v>
      </c>
      <c r="AS1235" s="187">
        <v>0</v>
      </c>
      <c r="AT1235" s="188">
        <v>5.2939999999999996</v>
      </c>
      <c r="AU1235" s="187">
        <v>0</v>
      </c>
      <c r="AV1235" s="188">
        <v>-26.47</v>
      </c>
      <c r="AW1235" s="187">
        <v>0</v>
      </c>
      <c r="AX1235" s="188">
        <v>-508.22</v>
      </c>
      <c r="AY1235" s="187">
        <v>0</v>
      </c>
      <c r="AZ1235" s="188">
        <v>33828.688000000002</v>
      </c>
      <c r="BA1235" s="187">
        <v>0</v>
      </c>
      <c r="BB1235" s="188">
        <v>36936.25</v>
      </c>
      <c r="BC1235" s="187">
        <v>70.354761904761915</v>
      </c>
      <c r="BD1235" s="75"/>
      <c r="BE1235" s="75"/>
      <c r="BF1235" s="75"/>
      <c r="BI1235" s="194"/>
    </row>
    <row r="1236" spans="1:61" ht="11.25" customHeight="1" x14ac:dyDescent="0.3">
      <c r="A1236" s="184" t="s">
        <v>1905</v>
      </c>
      <c r="B1236" s="185">
        <v>0</v>
      </c>
      <c r="C1236" s="896" t="s">
        <v>1906</v>
      </c>
      <c r="D1236" s="284">
        <v>1090.0640000000001</v>
      </c>
      <c r="E1236" s="91">
        <v>0</v>
      </c>
      <c r="F1236" s="186">
        <v>0</v>
      </c>
      <c r="G1236" s="186">
        <v>0</v>
      </c>
      <c r="H1236" s="186">
        <v>0</v>
      </c>
      <c r="I1236" s="187">
        <v>0</v>
      </c>
      <c r="J1236" s="186">
        <v>0</v>
      </c>
      <c r="K1236" s="186">
        <v>0</v>
      </c>
      <c r="L1236" s="186">
        <v>0</v>
      </c>
      <c r="M1236" s="186">
        <v>0</v>
      </c>
      <c r="N1236" s="188">
        <v>0</v>
      </c>
      <c r="O1236" s="189">
        <v>0</v>
      </c>
      <c r="P1236" s="186">
        <v>0</v>
      </c>
      <c r="Q1236" s="189">
        <v>0</v>
      </c>
      <c r="R1236" s="189">
        <v>0</v>
      </c>
      <c r="S1236" s="189">
        <v>1090.0640000000001</v>
      </c>
      <c r="T1236" s="188">
        <v>1090.0640000000001</v>
      </c>
      <c r="U1236" s="187">
        <v>0</v>
      </c>
      <c r="V1236" s="189">
        <v>0</v>
      </c>
      <c r="W1236" s="189">
        <v>0</v>
      </c>
      <c r="X1236" s="188">
        <v>1090.0640000000001</v>
      </c>
      <c r="Y1236" s="188">
        <v>0</v>
      </c>
      <c r="Z1236" s="186">
        <v>0</v>
      </c>
      <c r="AA1236" s="186">
        <v>0</v>
      </c>
      <c r="AB1236" s="186">
        <v>0</v>
      </c>
      <c r="AC1236" s="186">
        <v>0</v>
      </c>
      <c r="AD1236" s="188">
        <v>0</v>
      </c>
      <c r="AE1236" s="189">
        <v>0</v>
      </c>
      <c r="AF1236" s="189">
        <v>0</v>
      </c>
      <c r="AG1236" s="189">
        <v>0</v>
      </c>
      <c r="AH1236" s="191">
        <v>0</v>
      </c>
      <c r="AI1236" s="186">
        <v>0</v>
      </c>
      <c r="AJ1236" s="192">
        <v>7501943472938</v>
      </c>
      <c r="AK1236" s="192">
        <v>1662</v>
      </c>
      <c r="AL1236" s="76"/>
      <c r="AM1236" s="75">
        <v>1728</v>
      </c>
      <c r="AO1236" s="188">
        <v>-320.28666666666669</v>
      </c>
      <c r="AP1236" s="188">
        <v>-897.32</v>
      </c>
      <c r="AQ1236" s="187">
        <v>0</v>
      </c>
      <c r="AR1236" s="188">
        <v>-28.954000000000001</v>
      </c>
      <c r="AS1236" s="187">
        <v>0</v>
      </c>
      <c r="AT1236" s="188">
        <v>-34.585999999999999</v>
      </c>
      <c r="AU1236" s="187">
        <v>0</v>
      </c>
      <c r="AV1236" s="188">
        <v>20672.37</v>
      </c>
      <c r="AW1236" s="187">
        <v>98.651252684323538</v>
      </c>
      <c r="AX1236" s="188">
        <v>26370.487999999998</v>
      </c>
      <c r="AY1236" s="187">
        <v>102.90922146341464</v>
      </c>
      <c r="AZ1236" s="188">
        <v>22825.69</v>
      </c>
      <c r="BA1236" s="187">
        <v>65.818021914648199</v>
      </c>
      <c r="BB1236" s="188">
        <v>0</v>
      </c>
      <c r="BC1236" s="187">
        <v>0</v>
      </c>
      <c r="BD1236" s="75"/>
      <c r="BE1236" s="75"/>
      <c r="BF1236" s="75"/>
      <c r="BI1236" s="194"/>
    </row>
    <row r="1237" spans="1:61" ht="11.25" customHeight="1" x14ac:dyDescent="0.3">
      <c r="A1237" s="184" t="s">
        <v>1912</v>
      </c>
      <c r="B1237" s="185">
        <v>0</v>
      </c>
      <c r="C1237" s="902" t="s">
        <v>1913</v>
      </c>
      <c r="D1237" s="284">
        <v>9776.8719999999994</v>
      </c>
      <c r="E1237" s="91">
        <v>16.358402677077521</v>
      </c>
      <c r="F1237" s="186">
        <v>15090</v>
      </c>
      <c r="G1237" s="186">
        <v>15090</v>
      </c>
      <c r="H1237" s="186">
        <v>10917.984000000002</v>
      </c>
      <c r="I1237" s="187">
        <v>72.35244532803182</v>
      </c>
      <c r="J1237" s="186">
        <v>15465</v>
      </c>
      <c r="K1237" s="186">
        <v>17930</v>
      </c>
      <c r="L1237" s="186">
        <v>2066.2399999999998</v>
      </c>
      <c r="M1237" s="186">
        <v>11.523926380368096</v>
      </c>
      <c r="N1237" s="188">
        <v>54.88</v>
      </c>
      <c r="O1237" s="189">
        <v>869.84800000000007</v>
      </c>
      <c r="P1237" s="186">
        <v>949.03200000000004</v>
      </c>
      <c r="Q1237" s="189">
        <v>19.49739411574523</v>
      </c>
      <c r="R1237" s="189">
        <v>36.136985451018433</v>
      </c>
      <c r="S1237" s="189">
        <v>18628.616000000002</v>
      </c>
      <c r="T1237" s="188">
        <v>18628.623999999996</v>
      </c>
      <c r="U1237" s="187">
        <v>31.168919129949803</v>
      </c>
      <c r="V1237" s="189">
        <v>0</v>
      </c>
      <c r="W1237" s="189">
        <v>24.303999999999998</v>
      </c>
      <c r="X1237" s="188">
        <v>18604.319999999996</v>
      </c>
      <c r="Y1237" s="188">
        <v>13072.023999999999</v>
      </c>
      <c r="Z1237" s="186">
        <v>0</v>
      </c>
      <c r="AA1237" s="186">
        <v>0</v>
      </c>
      <c r="AB1237" s="186">
        <v>0</v>
      </c>
      <c r="AC1237" s="186">
        <v>0</v>
      </c>
      <c r="AD1237" s="188">
        <v>25.080000000000382</v>
      </c>
      <c r="AE1237" s="189">
        <v>0</v>
      </c>
      <c r="AF1237" s="189">
        <v>0</v>
      </c>
      <c r="AG1237" s="189">
        <v>0</v>
      </c>
      <c r="AH1237" s="191">
        <v>0</v>
      </c>
      <c r="AI1237" s="186">
        <v>15465</v>
      </c>
      <c r="AJ1237" s="192">
        <v>7501943489639</v>
      </c>
      <c r="AK1237" s="192">
        <v>1664</v>
      </c>
      <c r="AL1237" s="76"/>
      <c r="AM1237" s="75">
        <v>1729</v>
      </c>
      <c r="AO1237" s="188">
        <v>17866.058666666668</v>
      </c>
      <c r="AP1237" s="188">
        <v>20231.518</v>
      </c>
      <c r="AQ1237" s="187">
        <v>213.18775553213908</v>
      </c>
      <c r="AR1237" s="188">
        <v>16356.591999999999</v>
      </c>
      <c r="AS1237" s="187">
        <v>130.85273599999999</v>
      </c>
      <c r="AT1237" s="188">
        <v>17010.065999999999</v>
      </c>
      <c r="AU1237" s="187">
        <v>130.34533333333334</v>
      </c>
      <c r="AV1237" s="188">
        <v>13304.480000000001</v>
      </c>
      <c r="AW1237" s="187">
        <v>109.05311475409837</v>
      </c>
      <c r="AX1237" s="188">
        <v>11029.314</v>
      </c>
      <c r="AY1237" s="187">
        <v>220.58628000000002</v>
      </c>
      <c r="AZ1237" s="188">
        <v>6242.9959999999992</v>
      </c>
      <c r="BA1237" s="187">
        <v>124.85991999999999</v>
      </c>
      <c r="BB1237" s="188">
        <v>9980.7139999999999</v>
      </c>
      <c r="BC1237" s="187">
        <v>199.61427999999998</v>
      </c>
      <c r="BD1237" s="75"/>
      <c r="BE1237" s="75"/>
      <c r="BF1237" s="75"/>
      <c r="BI1237" s="194"/>
    </row>
    <row r="1238" spans="1:61" ht="11.25" customHeight="1" x14ac:dyDescent="0.3">
      <c r="A1238" s="184" t="s">
        <v>1914</v>
      </c>
      <c r="B1238" s="185">
        <v>0</v>
      </c>
      <c r="C1238" s="902" t="s">
        <v>1915</v>
      </c>
      <c r="D1238" s="284">
        <v>1E-4</v>
      </c>
      <c r="E1238" s="91">
        <v>0</v>
      </c>
      <c r="F1238" s="186">
        <v>0</v>
      </c>
      <c r="G1238" s="186">
        <v>0</v>
      </c>
      <c r="H1238" s="186">
        <v>0</v>
      </c>
      <c r="I1238" s="187">
        <v>0</v>
      </c>
      <c r="J1238" s="186">
        <v>0</v>
      </c>
      <c r="K1238" s="186">
        <v>0</v>
      </c>
      <c r="L1238" s="186">
        <v>0</v>
      </c>
      <c r="M1238" s="186">
        <v>0</v>
      </c>
      <c r="N1238" s="188">
        <v>0</v>
      </c>
      <c r="O1238" s="189">
        <v>0</v>
      </c>
      <c r="P1238" s="186">
        <v>0</v>
      </c>
      <c r="Q1238" s="189">
        <v>0</v>
      </c>
      <c r="R1238" s="189">
        <v>0</v>
      </c>
      <c r="S1238" s="189">
        <v>1E-4</v>
      </c>
      <c r="T1238" s="188">
        <v>0</v>
      </c>
      <c r="U1238" s="187">
        <v>0</v>
      </c>
      <c r="V1238" s="189">
        <v>0</v>
      </c>
      <c r="W1238" s="189">
        <v>0</v>
      </c>
      <c r="X1238" s="188">
        <v>0</v>
      </c>
      <c r="Y1238" s="188">
        <v>0</v>
      </c>
      <c r="Z1238" s="186">
        <v>0</v>
      </c>
      <c r="AA1238" s="186">
        <v>0</v>
      </c>
      <c r="AB1238" s="186">
        <v>0</v>
      </c>
      <c r="AC1238" s="186">
        <v>0</v>
      </c>
      <c r="AD1238" s="188">
        <v>0</v>
      </c>
      <c r="AE1238" s="189">
        <v>0</v>
      </c>
      <c r="AF1238" s="189">
        <v>0</v>
      </c>
      <c r="AG1238" s="189">
        <v>0</v>
      </c>
      <c r="AH1238" s="191">
        <v>1</v>
      </c>
      <c r="AI1238" s="186">
        <v>0</v>
      </c>
      <c r="AJ1238" s="192">
        <v>7501943489639</v>
      </c>
      <c r="AK1238" s="192">
        <v>1664</v>
      </c>
      <c r="AL1238" s="76"/>
      <c r="AM1238" s="75">
        <v>1722</v>
      </c>
      <c r="AO1238" s="188">
        <v>0</v>
      </c>
      <c r="AP1238" s="188">
        <v>0</v>
      </c>
      <c r="AQ1238" s="187">
        <v>0</v>
      </c>
      <c r="AR1238" s="188">
        <v>0</v>
      </c>
      <c r="AS1238" s="187">
        <v>0</v>
      </c>
      <c r="AT1238" s="188">
        <v>0</v>
      </c>
      <c r="AU1238" s="187">
        <v>0</v>
      </c>
      <c r="AV1238" s="188">
        <v>0</v>
      </c>
      <c r="AW1238" s="187">
        <v>0</v>
      </c>
      <c r="AX1238" s="188">
        <v>0</v>
      </c>
      <c r="AY1238" s="187">
        <v>0</v>
      </c>
      <c r="AZ1238" s="188">
        <v>0</v>
      </c>
      <c r="BA1238" s="187">
        <v>0</v>
      </c>
      <c r="BB1238" s="188">
        <v>0</v>
      </c>
      <c r="BC1238" s="187">
        <v>0</v>
      </c>
      <c r="BD1238" s="75"/>
      <c r="BE1238" s="75"/>
      <c r="BF1238" s="75"/>
      <c r="BI1238" s="194"/>
    </row>
    <row r="1239" spans="1:61" ht="11.25" customHeight="1" x14ac:dyDescent="0.3">
      <c r="A1239" s="184" t="s">
        <v>1916</v>
      </c>
      <c r="B1239" s="185">
        <v>0</v>
      </c>
      <c r="C1239" s="902" t="s">
        <v>495</v>
      </c>
      <c r="D1239" s="284">
        <v>1E-4</v>
      </c>
      <c r="E1239" s="91">
        <v>0</v>
      </c>
      <c r="F1239" s="186">
        <v>0</v>
      </c>
      <c r="G1239" s="186">
        <v>0</v>
      </c>
      <c r="H1239" s="186">
        <v>0</v>
      </c>
      <c r="I1239" s="187">
        <v>0</v>
      </c>
      <c r="J1239" s="186">
        <v>0</v>
      </c>
      <c r="K1239" s="186">
        <v>0</v>
      </c>
      <c r="L1239" s="186">
        <v>0</v>
      </c>
      <c r="M1239" s="186">
        <v>0</v>
      </c>
      <c r="N1239" s="188">
        <v>0</v>
      </c>
      <c r="O1239" s="189">
        <v>0</v>
      </c>
      <c r="P1239" s="186">
        <v>0</v>
      </c>
      <c r="Q1239" s="189">
        <v>0</v>
      </c>
      <c r="R1239" s="189">
        <v>0</v>
      </c>
      <c r="S1239" s="189">
        <v>1E-4</v>
      </c>
      <c r="T1239" s="188">
        <v>0</v>
      </c>
      <c r="U1239" s="187">
        <v>0</v>
      </c>
      <c r="V1239" s="189">
        <v>0</v>
      </c>
      <c r="W1239" s="189">
        <v>0</v>
      </c>
      <c r="X1239" s="188">
        <v>0</v>
      </c>
      <c r="Y1239" s="188">
        <v>0</v>
      </c>
      <c r="Z1239" s="186">
        <v>0</v>
      </c>
      <c r="AA1239" s="186">
        <v>0</v>
      </c>
      <c r="AB1239" s="186">
        <v>0</v>
      </c>
      <c r="AC1239" s="186">
        <v>0</v>
      </c>
      <c r="AD1239" s="188">
        <v>0</v>
      </c>
      <c r="AE1239" s="189">
        <v>0</v>
      </c>
      <c r="AF1239" s="189">
        <v>0</v>
      </c>
      <c r="AG1239" s="189">
        <v>0</v>
      </c>
      <c r="AH1239" s="191">
        <v>0</v>
      </c>
      <c r="AI1239" s="186">
        <v>0</v>
      </c>
      <c r="AJ1239" s="192">
        <v>7501943489639</v>
      </c>
      <c r="AK1239" s="192">
        <v>1664</v>
      </c>
      <c r="AL1239" s="76"/>
      <c r="AM1239" s="75">
        <v>1669</v>
      </c>
      <c r="AO1239" s="188">
        <v>0</v>
      </c>
      <c r="AP1239" s="188">
        <v>0</v>
      </c>
      <c r="AQ1239" s="187">
        <v>0</v>
      </c>
      <c r="AR1239" s="188">
        <v>0</v>
      </c>
      <c r="AS1239" s="187">
        <v>0</v>
      </c>
      <c r="AT1239" s="188">
        <v>0</v>
      </c>
      <c r="AU1239" s="187">
        <v>0</v>
      </c>
      <c r="AV1239" s="188">
        <v>0</v>
      </c>
      <c r="AW1239" s="187">
        <v>0</v>
      </c>
      <c r="AX1239" s="188">
        <v>0</v>
      </c>
      <c r="AY1239" s="187">
        <v>0</v>
      </c>
      <c r="AZ1239" s="188">
        <v>0</v>
      </c>
      <c r="BA1239" s="187">
        <v>0</v>
      </c>
      <c r="BB1239" s="188">
        <v>0</v>
      </c>
      <c r="BC1239" s="187">
        <v>0</v>
      </c>
      <c r="BD1239" s="75"/>
      <c r="BE1239" s="75"/>
      <c r="BF1239" s="75"/>
      <c r="BI1239" s="194"/>
    </row>
    <row r="1240" spans="1:61" ht="11.25" customHeight="1" x14ac:dyDescent="0.3">
      <c r="A1240" s="184" t="s">
        <v>1917</v>
      </c>
      <c r="B1240" s="185">
        <v>0</v>
      </c>
      <c r="C1240" s="906">
        <v>96891</v>
      </c>
      <c r="D1240" s="284">
        <v>1E-4</v>
      </c>
      <c r="E1240" s="91">
        <v>0</v>
      </c>
      <c r="F1240" s="186">
        <v>0</v>
      </c>
      <c r="G1240" s="186">
        <v>0</v>
      </c>
      <c r="H1240" s="186">
        <v>0</v>
      </c>
      <c r="I1240" s="187">
        <v>0</v>
      </c>
      <c r="J1240" s="186">
        <v>0</v>
      </c>
      <c r="K1240" s="186">
        <v>0</v>
      </c>
      <c r="L1240" s="186">
        <v>0</v>
      </c>
      <c r="M1240" s="186">
        <v>0</v>
      </c>
      <c r="N1240" s="188">
        <v>0</v>
      </c>
      <c r="O1240" s="189">
        <v>0</v>
      </c>
      <c r="P1240" s="186">
        <v>0</v>
      </c>
      <c r="Q1240" s="189">
        <v>0</v>
      </c>
      <c r="R1240" s="189">
        <v>0</v>
      </c>
      <c r="S1240" s="189">
        <v>1E-4</v>
      </c>
      <c r="T1240" s="188">
        <v>0</v>
      </c>
      <c r="U1240" s="187">
        <v>0</v>
      </c>
      <c r="V1240" s="189">
        <v>0</v>
      </c>
      <c r="W1240" s="189">
        <v>0</v>
      </c>
      <c r="X1240" s="188">
        <v>0</v>
      </c>
      <c r="Y1240" s="188">
        <v>0</v>
      </c>
      <c r="Z1240" s="186">
        <v>0</v>
      </c>
      <c r="AA1240" s="186">
        <v>0</v>
      </c>
      <c r="AB1240" s="186">
        <v>0</v>
      </c>
      <c r="AC1240" s="186">
        <v>0</v>
      </c>
      <c r="AD1240" s="188">
        <v>0</v>
      </c>
      <c r="AE1240" s="189">
        <v>0</v>
      </c>
      <c r="AF1240" s="189">
        <v>0</v>
      </c>
      <c r="AG1240" s="189">
        <v>0</v>
      </c>
      <c r="AH1240" s="191">
        <v>0</v>
      </c>
      <c r="AI1240" s="186">
        <v>0</v>
      </c>
      <c r="AJ1240" s="192">
        <v>7506425622290</v>
      </c>
      <c r="AK1240" s="192" t="s">
        <v>262</v>
      </c>
      <c r="AL1240" s="76"/>
      <c r="AM1240" s="75">
        <v>96891</v>
      </c>
      <c r="AO1240" s="188">
        <v>0</v>
      </c>
      <c r="AP1240" s="188">
        <v>0</v>
      </c>
      <c r="AQ1240" s="187">
        <v>0</v>
      </c>
      <c r="AR1240" s="188">
        <v>0</v>
      </c>
      <c r="AS1240" s="187">
        <v>0</v>
      </c>
      <c r="AT1240" s="188">
        <v>0</v>
      </c>
      <c r="AU1240" s="187">
        <v>0</v>
      </c>
      <c r="AV1240" s="188">
        <v>0</v>
      </c>
      <c r="AW1240" s="187">
        <v>0</v>
      </c>
      <c r="AX1240" s="188">
        <v>0</v>
      </c>
      <c r="AY1240" s="187">
        <v>0</v>
      </c>
      <c r="AZ1240" s="188">
        <v>0</v>
      </c>
      <c r="BA1240" s="187">
        <v>0</v>
      </c>
      <c r="BB1240" s="188">
        <v>0</v>
      </c>
      <c r="BC1240" s="187">
        <v>0</v>
      </c>
      <c r="BD1240" s="75"/>
      <c r="BE1240" s="75"/>
      <c r="BF1240" s="75"/>
      <c r="BI1240" s="194"/>
    </row>
    <row r="1241" spans="1:61" ht="11.25" customHeight="1" x14ac:dyDescent="0.3">
      <c r="A1241" s="184" t="s">
        <v>1918</v>
      </c>
      <c r="B1241" s="185">
        <v>0</v>
      </c>
      <c r="C1241" s="906">
        <v>92036</v>
      </c>
      <c r="D1241" s="284">
        <v>14346.740000000002</v>
      </c>
      <c r="E1241" s="91">
        <v>12.55292456856688</v>
      </c>
      <c r="F1241" s="186">
        <v>60480</v>
      </c>
      <c r="G1241" s="186">
        <v>60480</v>
      </c>
      <c r="H1241" s="186">
        <v>7686.8894520000003</v>
      </c>
      <c r="I1241" s="187">
        <v>12.709803988095238</v>
      </c>
      <c r="J1241" s="186">
        <v>60150</v>
      </c>
      <c r="K1241" s="186">
        <v>34287.006000000001</v>
      </c>
      <c r="L1241" s="186">
        <v>2811.1080000000002</v>
      </c>
      <c r="M1241" s="186">
        <v>8.1987561118634851</v>
      </c>
      <c r="N1241" s="188">
        <v>0</v>
      </c>
      <c r="O1241" s="189">
        <v>0</v>
      </c>
      <c r="P1241" s="186">
        <v>0</v>
      </c>
      <c r="Q1241" s="189">
        <v>4.6734962593516212</v>
      </c>
      <c r="R1241" s="189">
        <v>9.5872924947630942</v>
      </c>
      <c r="S1241" s="189">
        <v>19222.521452000001</v>
      </c>
      <c r="T1241" s="188">
        <v>17787.839999999997</v>
      </c>
      <c r="U1241" s="187">
        <v>15.563773634828305</v>
      </c>
      <c r="V1241" s="189">
        <v>84.703999999999994</v>
      </c>
      <c r="W1241" s="189">
        <v>0</v>
      </c>
      <c r="X1241" s="188">
        <v>17703.135999999995</v>
      </c>
      <c r="Y1241" s="188">
        <v>10741.526</v>
      </c>
      <c r="Z1241" s="186">
        <v>1217.6199999999999</v>
      </c>
      <c r="AA1241" s="186">
        <v>0</v>
      </c>
      <c r="AB1241" s="186">
        <v>0</v>
      </c>
      <c r="AC1241" s="186">
        <v>0</v>
      </c>
      <c r="AD1241" s="188">
        <v>190.58999999999924</v>
      </c>
      <c r="AE1241" s="189">
        <v>21.173999999999999</v>
      </c>
      <c r="AF1241" s="189">
        <v>21.173999999999999</v>
      </c>
      <c r="AG1241" s="189">
        <v>0</v>
      </c>
      <c r="AH1241" s="191">
        <v>1</v>
      </c>
      <c r="AI1241" s="186">
        <v>49590</v>
      </c>
      <c r="AJ1241" s="192">
        <v>7506425622290</v>
      </c>
      <c r="AK1241" s="192" t="s">
        <v>262</v>
      </c>
      <c r="AL1241" s="76"/>
      <c r="AM1241" s="75">
        <v>92036</v>
      </c>
      <c r="AO1241" s="188">
        <v>47555.993333333339</v>
      </c>
      <c r="AP1241" s="188">
        <v>48863.603999999999</v>
      </c>
      <c r="AQ1241" s="187">
        <v>93.073531428571428</v>
      </c>
      <c r="AR1241" s="188">
        <v>41812.004000000001</v>
      </c>
      <c r="AS1241" s="187">
        <v>84.468694949494946</v>
      </c>
      <c r="AT1241" s="188">
        <v>51992.372000000003</v>
      </c>
      <c r="AU1241" s="187">
        <v>95.398847706422018</v>
      </c>
      <c r="AV1241" s="188">
        <v>36290.364000000001</v>
      </c>
      <c r="AW1241" s="187">
        <v>68.247040902679828</v>
      </c>
      <c r="AX1241" s="188">
        <v>36152.724000000002</v>
      </c>
      <c r="AY1241" s="187">
        <v>73.406546192893401</v>
      </c>
      <c r="AZ1241" s="188">
        <v>22044.221999999998</v>
      </c>
      <c r="BA1241" s="187">
        <v>42.912637726299394</v>
      </c>
      <c r="BB1241" s="188">
        <v>3118.1640000000002</v>
      </c>
      <c r="BC1241" s="187">
        <v>70.867363636363649</v>
      </c>
      <c r="BD1241" s="75"/>
      <c r="BE1241" s="75"/>
      <c r="BF1241" s="75"/>
      <c r="BI1241" s="194"/>
    </row>
    <row r="1242" spans="1:61" ht="11.25" customHeight="1" x14ac:dyDescent="0.3">
      <c r="A1242" s="184" t="s">
        <v>5070</v>
      </c>
      <c r="B1242" s="185">
        <v>0</v>
      </c>
      <c r="C1242" s="906">
        <v>92050</v>
      </c>
      <c r="D1242" s="284">
        <v>11710.328</v>
      </c>
      <c r="E1242" s="91">
        <v>17.821232025941875</v>
      </c>
      <c r="F1242" s="186">
        <v>0</v>
      </c>
      <c r="G1242" s="186">
        <v>0</v>
      </c>
      <c r="H1242" s="186">
        <v>7316.3093819999995</v>
      </c>
      <c r="I1242" s="187">
        <v>0</v>
      </c>
      <c r="J1242" s="186">
        <v>0</v>
      </c>
      <c r="K1242" s="186">
        <v>19712.993999999999</v>
      </c>
      <c r="L1242" s="186">
        <v>10566.824000000001</v>
      </c>
      <c r="M1242" s="186">
        <v>53.603344068384537</v>
      </c>
      <c r="N1242" s="188">
        <v>0</v>
      </c>
      <c r="O1242" s="189">
        <v>0</v>
      </c>
      <c r="P1242" s="186">
        <v>0</v>
      </c>
      <c r="Q1242" s="189">
        <v>0</v>
      </c>
      <c r="R1242" s="189">
        <v>0</v>
      </c>
      <c r="S1242" s="189">
        <v>8459.8133820000003</v>
      </c>
      <c r="T1242" s="188">
        <v>8840.9800000000014</v>
      </c>
      <c r="U1242" s="187">
        <v>13.45454678269572</v>
      </c>
      <c r="V1242" s="189">
        <v>338.81599999999997</v>
      </c>
      <c r="W1242" s="189">
        <v>0</v>
      </c>
      <c r="X1242" s="188">
        <v>8502.1640000000007</v>
      </c>
      <c r="Y1242" s="188">
        <v>6278.6840000000002</v>
      </c>
      <c r="Z1242" s="186">
        <v>359.99200000000002</v>
      </c>
      <c r="AA1242" s="186">
        <v>0</v>
      </c>
      <c r="AB1242" s="186">
        <v>0</v>
      </c>
      <c r="AC1242" s="186">
        <v>0</v>
      </c>
      <c r="AD1242" s="188">
        <v>0</v>
      </c>
      <c r="AE1242" s="189">
        <v>0</v>
      </c>
      <c r="AF1242" s="189">
        <v>0</v>
      </c>
      <c r="AG1242" s="189">
        <v>0</v>
      </c>
      <c r="AH1242" s="191">
        <v>0</v>
      </c>
      <c r="AI1242" s="186">
        <v>0</v>
      </c>
      <c r="AJ1242" s="192">
        <v>7506425622290</v>
      </c>
      <c r="AK1242" s="192" t="s">
        <v>262</v>
      </c>
      <c r="AL1242" s="76"/>
      <c r="AM1242" s="75">
        <v>92050</v>
      </c>
      <c r="AO1242" s="188">
        <v>762.33533333333332</v>
      </c>
      <c r="AP1242" s="188">
        <v>2287.0059999999999</v>
      </c>
      <c r="AQ1242" s="187">
        <v>0</v>
      </c>
      <c r="AR1242" s="188">
        <v>0</v>
      </c>
      <c r="AS1242" s="187">
        <v>0</v>
      </c>
      <c r="AT1242" s="188">
        <v>0</v>
      </c>
      <c r="AU1242" s="187">
        <v>0</v>
      </c>
      <c r="AV1242" s="188">
        <v>0</v>
      </c>
      <c r="AW1242" s="187">
        <v>0</v>
      </c>
      <c r="AX1242" s="188">
        <v>0</v>
      </c>
      <c r="AY1242" s="187">
        <v>0</v>
      </c>
      <c r="AZ1242" s="188">
        <v>0</v>
      </c>
      <c r="BA1242" s="187">
        <v>0</v>
      </c>
      <c r="BB1242" s="188">
        <v>0</v>
      </c>
      <c r="BC1242" s="187">
        <v>0</v>
      </c>
      <c r="BD1242" s="75"/>
      <c r="BE1242" s="75"/>
      <c r="BF1242" s="75"/>
      <c r="BI1242" s="194"/>
    </row>
    <row r="1243" spans="1:61" ht="11.25" customHeight="1" x14ac:dyDescent="0.3">
      <c r="A1243" s="184" t="s">
        <v>1919</v>
      </c>
      <c r="B1243" s="185">
        <v>0</v>
      </c>
      <c r="C1243" s="906">
        <v>96929</v>
      </c>
      <c r="D1243" s="284">
        <v>688.22</v>
      </c>
      <c r="E1243" s="91">
        <v>0</v>
      </c>
      <c r="F1243" s="186">
        <v>0</v>
      </c>
      <c r="G1243" s="186">
        <v>0</v>
      </c>
      <c r="H1243" s="186">
        <v>0</v>
      </c>
      <c r="I1243" s="187">
        <v>0</v>
      </c>
      <c r="J1243" s="186">
        <v>0</v>
      </c>
      <c r="K1243" s="186">
        <v>0</v>
      </c>
      <c r="L1243" s="186">
        <v>0</v>
      </c>
      <c r="M1243" s="186">
        <v>0</v>
      </c>
      <c r="N1243" s="188">
        <v>0</v>
      </c>
      <c r="O1243" s="189">
        <v>0</v>
      </c>
      <c r="P1243" s="186">
        <v>0</v>
      </c>
      <c r="Q1243" s="189">
        <v>0</v>
      </c>
      <c r="R1243" s="189">
        <v>0</v>
      </c>
      <c r="S1243" s="189">
        <v>688.22</v>
      </c>
      <c r="T1243" s="188">
        <v>688.22</v>
      </c>
      <c r="U1243" s="187">
        <v>0</v>
      </c>
      <c r="V1243" s="189">
        <v>0</v>
      </c>
      <c r="W1243" s="189">
        <v>0</v>
      </c>
      <c r="X1243" s="188">
        <v>688.22</v>
      </c>
      <c r="Y1243" s="188">
        <v>0</v>
      </c>
      <c r="Z1243" s="186">
        <v>0</v>
      </c>
      <c r="AA1243" s="186">
        <v>0</v>
      </c>
      <c r="AB1243" s="186">
        <v>0</v>
      </c>
      <c r="AC1243" s="186">
        <v>0</v>
      </c>
      <c r="AD1243" s="188">
        <v>0</v>
      </c>
      <c r="AE1243" s="189">
        <v>0</v>
      </c>
      <c r="AF1243" s="189">
        <v>0</v>
      </c>
      <c r="AG1243" s="189">
        <v>0</v>
      </c>
      <c r="AH1243" s="191">
        <v>2</v>
      </c>
      <c r="AI1243" s="186">
        <v>0</v>
      </c>
      <c r="AJ1243" s="192">
        <v>7506425622290</v>
      </c>
      <c r="AK1243" s="192" t="s">
        <v>262</v>
      </c>
      <c r="AL1243" s="76"/>
      <c r="AM1243" s="75">
        <v>96929</v>
      </c>
      <c r="AO1243" s="188">
        <v>0</v>
      </c>
      <c r="AP1243" s="188">
        <v>0</v>
      </c>
      <c r="AQ1243" s="187">
        <v>0</v>
      </c>
      <c r="AR1243" s="188">
        <v>0</v>
      </c>
      <c r="AS1243" s="187">
        <v>0</v>
      </c>
      <c r="AT1243" s="188">
        <v>0</v>
      </c>
      <c r="AU1243" s="187">
        <v>0</v>
      </c>
      <c r="AV1243" s="188">
        <v>0</v>
      </c>
      <c r="AW1243" s="187">
        <v>0</v>
      </c>
      <c r="AX1243" s="188">
        <v>0</v>
      </c>
      <c r="AY1243" s="187">
        <v>0</v>
      </c>
      <c r="AZ1243" s="188">
        <v>0</v>
      </c>
      <c r="BA1243" s="187">
        <v>0</v>
      </c>
      <c r="BB1243" s="188">
        <v>0</v>
      </c>
      <c r="BC1243" s="187">
        <v>0</v>
      </c>
      <c r="BD1243" s="75"/>
      <c r="BE1243" s="75"/>
      <c r="BF1243" s="75"/>
      <c r="BI1243" s="194"/>
    </row>
    <row r="1244" spans="1:61" ht="11.25" customHeight="1" x14ac:dyDescent="0.3">
      <c r="A1244" s="184" t="s">
        <v>1920</v>
      </c>
      <c r="B1244" s="185">
        <v>0</v>
      </c>
      <c r="C1244" s="906">
        <v>96928</v>
      </c>
      <c r="D1244" s="284">
        <v>1E-4</v>
      </c>
      <c r="E1244" s="91">
        <v>0</v>
      </c>
      <c r="F1244" s="186">
        <v>0</v>
      </c>
      <c r="G1244" s="186">
        <v>0</v>
      </c>
      <c r="H1244" s="186">
        <v>0</v>
      </c>
      <c r="I1244" s="187">
        <v>0</v>
      </c>
      <c r="J1244" s="186">
        <v>0</v>
      </c>
      <c r="K1244" s="186">
        <v>0</v>
      </c>
      <c r="L1244" s="186">
        <v>0</v>
      </c>
      <c r="M1244" s="186">
        <v>0</v>
      </c>
      <c r="N1244" s="188">
        <v>0</v>
      </c>
      <c r="O1244" s="189">
        <v>0</v>
      </c>
      <c r="P1244" s="186">
        <v>0</v>
      </c>
      <c r="Q1244" s="189">
        <v>0</v>
      </c>
      <c r="R1244" s="189">
        <v>0</v>
      </c>
      <c r="S1244" s="189">
        <v>1E-4</v>
      </c>
      <c r="T1244" s="188">
        <v>0</v>
      </c>
      <c r="U1244" s="187">
        <v>0</v>
      </c>
      <c r="V1244" s="189">
        <v>0</v>
      </c>
      <c r="W1244" s="189">
        <v>0</v>
      </c>
      <c r="X1244" s="188">
        <v>0</v>
      </c>
      <c r="Y1244" s="188">
        <v>0</v>
      </c>
      <c r="Z1244" s="186">
        <v>0</v>
      </c>
      <c r="AA1244" s="186">
        <v>0</v>
      </c>
      <c r="AB1244" s="186">
        <v>0</v>
      </c>
      <c r="AC1244" s="186">
        <v>0</v>
      </c>
      <c r="AD1244" s="188">
        <v>0</v>
      </c>
      <c r="AE1244" s="189">
        <v>0</v>
      </c>
      <c r="AF1244" s="189">
        <v>0</v>
      </c>
      <c r="AG1244" s="189">
        <v>0</v>
      </c>
      <c r="AH1244" s="191">
        <v>0</v>
      </c>
      <c r="AI1244" s="186">
        <v>0</v>
      </c>
      <c r="AJ1244" s="192">
        <v>7506425622290</v>
      </c>
      <c r="AK1244" s="192" t="s">
        <v>262</v>
      </c>
      <c r="AL1244" s="76"/>
      <c r="AM1244" s="75">
        <v>96928</v>
      </c>
      <c r="AO1244" s="188">
        <v>0</v>
      </c>
      <c r="AP1244" s="188">
        <v>0</v>
      </c>
      <c r="AQ1244" s="187">
        <v>0</v>
      </c>
      <c r="AR1244" s="188">
        <v>0</v>
      </c>
      <c r="AS1244" s="187">
        <v>0</v>
      </c>
      <c r="AT1244" s="188">
        <v>0</v>
      </c>
      <c r="AU1244" s="187">
        <v>0</v>
      </c>
      <c r="AV1244" s="188">
        <v>0</v>
      </c>
      <c r="AW1244" s="187">
        <v>0</v>
      </c>
      <c r="AX1244" s="188">
        <v>0</v>
      </c>
      <c r="AY1244" s="187">
        <v>0</v>
      </c>
      <c r="AZ1244" s="188">
        <v>0</v>
      </c>
      <c r="BA1244" s="187">
        <v>0</v>
      </c>
      <c r="BB1244" s="188">
        <v>0</v>
      </c>
      <c r="BC1244" s="187">
        <v>0</v>
      </c>
      <c r="BD1244" s="75"/>
      <c r="BE1244" s="75"/>
      <c r="BF1244" s="75"/>
      <c r="BI1244" s="194"/>
    </row>
    <row r="1245" spans="1:61" ht="11.25" customHeight="1" x14ac:dyDescent="0.3">
      <c r="A1245" s="184" t="s">
        <v>1921</v>
      </c>
      <c r="B1245" s="185">
        <v>0</v>
      </c>
      <c r="C1245" s="906">
        <v>97098</v>
      </c>
      <c r="D1245" s="284">
        <v>222.34800000000001</v>
      </c>
      <c r="E1245" s="91">
        <v>0</v>
      </c>
      <c r="F1245" s="186">
        <v>0</v>
      </c>
      <c r="G1245" s="186">
        <v>0</v>
      </c>
      <c r="H1245" s="186">
        <v>0</v>
      </c>
      <c r="I1245" s="187">
        <v>0</v>
      </c>
      <c r="J1245" s="186">
        <v>0</v>
      </c>
      <c r="K1245" s="186">
        <v>0</v>
      </c>
      <c r="L1245" s="186">
        <v>0</v>
      </c>
      <c r="M1245" s="186">
        <v>0</v>
      </c>
      <c r="N1245" s="188">
        <v>0</v>
      </c>
      <c r="O1245" s="189">
        <v>0</v>
      </c>
      <c r="P1245" s="186">
        <v>0</v>
      </c>
      <c r="Q1245" s="189">
        <v>0</v>
      </c>
      <c r="R1245" s="189">
        <v>0</v>
      </c>
      <c r="S1245" s="189">
        <v>222.34800000000001</v>
      </c>
      <c r="T1245" s="188">
        <v>222.34800000000001</v>
      </c>
      <c r="U1245" s="187">
        <v>0</v>
      </c>
      <c r="V1245" s="189">
        <v>0</v>
      </c>
      <c r="W1245" s="189">
        <v>0</v>
      </c>
      <c r="X1245" s="188">
        <v>222.34800000000001</v>
      </c>
      <c r="Y1245" s="188">
        <v>0</v>
      </c>
      <c r="Z1245" s="186">
        <v>0</v>
      </c>
      <c r="AA1245" s="186">
        <v>0</v>
      </c>
      <c r="AB1245" s="186">
        <v>0</v>
      </c>
      <c r="AC1245" s="186">
        <v>0</v>
      </c>
      <c r="AD1245" s="188">
        <v>0</v>
      </c>
      <c r="AE1245" s="189">
        <v>0</v>
      </c>
      <c r="AF1245" s="189">
        <v>0</v>
      </c>
      <c r="AG1245" s="189">
        <v>0</v>
      </c>
      <c r="AH1245" s="191">
        <v>1</v>
      </c>
      <c r="AI1245" s="186">
        <v>0</v>
      </c>
      <c r="AJ1245" s="192">
        <v>7506425622290</v>
      </c>
      <c r="AK1245" s="192">
        <v>92036</v>
      </c>
      <c r="AL1245" s="76"/>
      <c r="AM1245" s="75">
        <v>97098</v>
      </c>
      <c r="AO1245" s="188">
        <v>0</v>
      </c>
      <c r="AP1245" s="188">
        <v>0</v>
      </c>
      <c r="AQ1245" s="187">
        <v>0</v>
      </c>
      <c r="AR1245" s="188">
        <v>0</v>
      </c>
      <c r="AS1245" s="187">
        <v>0</v>
      </c>
      <c r="AT1245" s="188">
        <v>0</v>
      </c>
      <c r="AU1245" s="187">
        <v>0</v>
      </c>
      <c r="AV1245" s="188">
        <v>0</v>
      </c>
      <c r="AW1245" s="187">
        <v>0</v>
      </c>
      <c r="AX1245" s="188">
        <v>-116.47</v>
      </c>
      <c r="AY1245" s="187">
        <v>0</v>
      </c>
      <c r="AZ1245" s="188">
        <v>0</v>
      </c>
      <c r="BA1245" s="187">
        <v>0</v>
      </c>
      <c r="BB1245" s="188">
        <v>0</v>
      </c>
      <c r="BC1245" s="187">
        <v>0</v>
      </c>
      <c r="BD1245" s="75"/>
      <c r="BE1245" s="75"/>
      <c r="BF1245" s="75"/>
      <c r="BI1245" s="194"/>
    </row>
    <row r="1246" spans="1:61" ht="11.25" customHeight="1" x14ac:dyDescent="0.3">
      <c r="A1246" s="184" t="s">
        <v>1922</v>
      </c>
      <c r="B1246" s="185">
        <v>0</v>
      </c>
      <c r="C1246" s="906">
        <v>92038</v>
      </c>
      <c r="D1246" s="284">
        <v>1E-4</v>
      </c>
      <c r="E1246" s="91">
        <v>0</v>
      </c>
      <c r="F1246" s="186">
        <v>0</v>
      </c>
      <c r="G1246" s="186">
        <v>0</v>
      </c>
      <c r="H1246" s="186">
        <v>0</v>
      </c>
      <c r="I1246" s="187">
        <v>0</v>
      </c>
      <c r="J1246" s="186">
        <v>0</v>
      </c>
      <c r="K1246" s="186">
        <v>0</v>
      </c>
      <c r="L1246" s="186">
        <v>0</v>
      </c>
      <c r="M1246" s="186">
        <v>0</v>
      </c>
      <c r="N1246" s="188">
        <v>0</v>
      </c>
      <c r="O1246" s="189">
        <v>0</v>
      </c>
      <c r="P1246" s="186">
        <v>0</v>
      </c>
      <c r="Q1246" s="189">
        <v>0</v>
      </c>
      <c r="R1246" s="189">
        <v>0</v>
      </c>
      <c r="S1246" s="189">
        <v>1E-4</v>
      </c>
      <c r="T1246" s="188">
        <v>0</v>
      </c>
      <c r="U1246" s="187">
        <v>0</v>
      </c>
      <c r="V1246" s="189">
        <v>0</v>
      </c>
      <c r="W1246" s="189">
        <v>0</v>
      </c>
      <c r="X1246" s="188">
        <v>0</v>
      </c>
      <c r="Y1246" s="188">
        <v>0</v>
      </c>
      <c r="Z1246" s="186">
        <v>0</v>
      </c>
      <c r="AA1246" s="186">
        <v>0</v>
      </c>
      <c r="AB1246" s="186">
        <v>0</v>
      </c>
      <c r="AC1246" s="186">
        <v>0</v>
      </c>
      <c r="AD1246" s="188">
        <v>0</v>
      </c>
      <c r="AE1246" s="189">
        <v>0</v>
      </c>
      <c r="AF1246" s="189">
        <v>0</v>
      </c>
      <c r="AG1246" s="189">
        <v>0</v>
      </c>
      <c r="AH1246" s="191">
        <v>0</v>
      </c>
      <c r="AI1246" s="186">
        <v>0</v>
      </c>
      <c r="AJ1246" s="192">
        <v>7506425622290</v>
      </c>
      <c r="AK1246" s="192">
        <v>92036</v>
      </c>
      <c r="AL1246" s="76"/>
      <c r="AM1246" s="75">
        <v>92038</v>
      </c>
      <c r="AO1246" s="188">
        <v>0</v>
      </c>
      <c r="AP1246" s="188">
        <v>0</v>
      </c>
      <c r="AQ1246" s="187">
        <v>0</v>
      </c>
      <c r="AR1246" s="188">
        <v>0</v>
      </c>
      <c r="AS1246" s="187">
        <v>0</v>
      </c>
      <c r="AT1246" s="188">
        <v>0</v>
      </c>
      <c r="AU1246" s="187">
        <v>0</v>
      </c>
      <c r="AV1246" s="188">
        <v>0</v>
      </c>
      <c r="AW1246" s="187">
        <v>0</v>
      </c>
      <c r="AX1246" s="188">
        <v>0</v>
      </c>
      <c r="AY1246" s="187">
        <v>0</v>
      </c>
      <c r="AZ1246" s="188">
        <v>0</v>
      </c>
      <c r="BA1246" s="187">
        <v>0</v>
      </c>
      <c r="BB1246" s="188">
        <v>0</v>
      </c>
      <c r="BC1246" s="187">
        <v>0</v>
      </c>
      <c r="BD1246" s="75"/>
      <c r="BE1246" s="75"/>
      <c r="BF1246" s="75"/>
      <c r="BI1246" s="194"/>
    </row>
    <row r="1247" spans="1:61" ht="11.25" customHeight="1" x14ac:dyDescent="0.3">
      <c r="A1247" s="184" t="s">
        <v>1923</v>
      </c>
      <c r="B1247" s="185">
        <v>0</v>
      </c>
      <c r="C1247" s="906">
        <v>92049</v>
      </c>
      <c r="D1247" s="284">
        <v>112.699</v>
      </c>
      <c r="E1247" s="91">
        <v>0</v>
      </c>
      <c r="F1247" s="186">
        <v>0</v>
      </c>
      <c r="G1247" s="186">
        <v>0</v>
      </c>
      <c r="H1247" s="186">
        <v>0</v>
      </c>
      <c r="I1247" s="187">
        <v>0</v>
      </c>
      <c r="J1247" s="186">
        <v>0</v>
      </c>
      <c r="K1247" s="186">
        <v>0</v>
      </c>
      <c r="L1247" s="186">
        <v>0</v>
      </c>
      <c r="M1247" s="186">
        <v>0</v>
      </c>
      <c r="N1247" s="188">
        <v>0</v>
      </c>
      <c r="O1247" s="189">
        <v>0</v>
      </c>
      <c r="P1247" s="186">
        <v>0</v>
      </c>
      <c r="Q1247" s="189">
        <v>0</v>
      </c>
      <c r="R1247" s="189">
        <v>0</v>
      </c>
      <c r="S1247" s="189">
        <v>112.699</v>
      </c>
      <c r="T1247" s="188">
        <v>111.801</v>
      </c>
      <c r="U1247" s="187">
        <v>0</v>
      </c>
      <c r="V1247" s="189">
        <v>0</v>
      </c>
      <c r="W1247" s="189">
        <v>0</v>
      </c>
      <c r="X1247" s="188">
        <v>111.801</v>
      </c>
      <c r="Y1247" s="188">
        <v>0</v>
      </c>
      <c r="Z1247" s="186">
        <v>0</v>
      </c>
      <c r="AA1247" s="186">
        <v>0</v>
      </c>
      <c r="AB1247" s="186">
        <v>0</v>
      </c>
      <c r="AC1247" s="186">
        <v>0</v>
      </c>
      <c r="AD1247" s="188">
        <v>0</v>
      </c>
      <c r="AE1247" s="189">
        <v>0</v>
      </c>
      <c r="AF1247" s="189">
        <v>0</v>
      </c>
      <c r="AG1247" s="189">
        <v>0</v>
      </c>
      <c r="AH1247" s="191">
        <v>0</v>
      </c>
      <c r="AI1247" s="186">
        <v>0</v>
      </c>
      <c r="AJ1247" s="192">
        <v>7501943474307</v>
      </c>
      <c r="AK1247" s="192" t="s">
        <v>262</v>
      </c>
      <c r="AL1247" s="76"/>
      <c r="AM1247" s="75">
        <v>92049</v>
      </c>
      <c r="AO1247" s="188">
        <v>0</v>
      </c>
      <c r="AP1247" s="188">
        <v>0</v>
      </c>
      <c r="AQ1247" s="187">
        <v>0</v>
      </c>
      <c r="AR1247" s="188">
        <v>0</v>
      </c>
      <c r="AS1247" s="187">
        <v>0</v>
      </c>
      <c r="AT1247" s="188">
        <v>0</v>
      </c>
      <c r="AU1247" s="187">
        <v>0</v>
      </c>
      <c r="AV1247" s="188">
        <v>0</v>
      </c>
      <c r="AW1247" s="187">
        <v>0</v>
      </c>
      <c r="AX1247" s="188">
        <v>0</v>
      </c>
      <c r="AY1247" s="187">
        <v>0</v>
      </c>
      <c r="AZ1247" s="188">
        <v>0</v>
      </c>
      <c r="BA1247" s="187">
        <v>0</v>
      </c>
      <c r="BB1247" s="188">
        <v>0</v>
      </c>
      <c r="BC1247" s="187">
        <v>0</v>
      </c>
      <c r="BD1247" s="75"/>
      <c r="BE1247" s="75"/>
      <c r="BF1247" s="75"/>
      <c r="BI1247" s="194"/>
    </row>
    <row r="1248" spans="1:61" ht="11.25" customHeight="1" x14ac:dyDescent="0.3">
      <c r="A1248" s="184" t="s">
        <v>1924</v>
      </c>
      <c r="B1248" s="185">
        <v>0</v>
      </c>
      <c r="C1248" s="906">
        <v>92068</v>
      </c>
      <c r="D1248" s="284">
        <v>12.002000000000001</v>
      </c>
      <c r="E1248" s="91">
        <v>0</v>
      </c>
      <c r="F1248" s="186">
        <v>0</v>
      </c>
      <c r="G1248" s="186">
        <v>0</v>
      </c>
      <c r="H1248" s="186">
        <v>0</v>
      </c>
      <c r="I1248" s="187">
        <v>0</v>
      </c>
      <c r="J1248" s="186">
        <v>0</v>
      </c>
      <c r="K1248" s="186">
        <v>0</v>
      </c>
      <c r="L1248" s="186">
        <v>0</v>
      </c>
      <c r="M1248" s="186">
        <v>0</v>
      </c>
      <c r="N1248" s="188">
        <v>0</v>
      </c>
      <c r="O1248" s="189">
        <v>0</v>
      </c>
      <c r="P1248" s="186">
        <v>0</v>
      </c>
      <c r="Q1248" s="189">
        <v>0</v>
      </c>
      <c r="R1248" s="189">
        <v>0</v>
      </c>
      <c r="S1248" s="189">
        <v>12.002000000000001</v>
      </c>
      <c r="T1248" s="188">
        <v>12.002000000000001</v>
      </c>
      <c r="U1248" s="187">
        <v>0</v>
      </c>
      <c r="V1248" s="189">
        <v>0</v>
      </c>
      <c r="W1248" s="189">
        <v>0</v>
      </c>
      <c r="X1248" s="188">
        <v>12.002000000000001</v>
      </c>
      <c r="Y1248" s="188">
        <v>0</v>
      </c>
      <c r="Z1248" s="186">
        <v>0</v>
      </c>
      <c r="AA1248" s="186">
        <v>0</v>
      </c>
      <c r="AB1248" s="186">
        <v>0</v>
      </c>
      <c r="AC1248" s="186">
        <v>0</v>
      </c>
      <c r="AD1248" s="188">
        <v>0</v>
      </c>
      <c r="AE1248" s="189">
        <v>0</v>
      </c>
      <c r="AF1248" s="189">
        <v>0</v>
      </c>
      <c r="AG1248" s="189">
        <v>0</v>
      </c>
      <c r="AH1248" s="191">
        <v>1</v>
      </c>
      <c r="AI1248" s="186">
        <v>0</v>
      </c>
      <c r="AJ1248" s="192">
        <v>7501943474307</v>
      </c>
      <c r="AK1248" s="192" t="s">
        <v>262</v>
      </c>
      <c r="AL1248" s="76"/>
      <c r="AM1248" s="75">
        <v>92068</v>
      </c>
      <c r="AO1248" s="188">
        <v>0</v>
      </c>
      <c r="AP1248" s="188">
        <v>0</v>
      </c>
      <c r="AQ1248" s="187">
        <v>0</v>
      </c>
      <c r="AR1248" s="188">
        <v>0</v>
      </c>
      <c r="AS1248" s="187">
        <v>0</v>
      </c>
      <c r="AT1248" s="188">
        <v>0</v>
      </c>
      <c r="AU1248" s="187">
        <v>0</v>
      </c>
      <c r="AV1248" s="188">
        <v>0</v>
      </c>
      <c r="AW1248" s="187">
        <v>0</v>
      </c>
      <c r="AX1248" s="188">
        <v>0</v>
      </c>
      <c r="AY1248" s="187">
        <v>0</v>
      </c>
      <c r="AZ1248" s="188">
        <v>0</v>
      </c>
      <c r="BA1248" s="187">
        <v>0</v>
      </c>
      <c r="BB1248" s="188">
        <v>0</v>
      </c>
      <c r="BC1248" s="187">
        <v>0</v>
      </c>
      <c r="BD1248" s="75"/>
      <c r="BE1248" s="75"/>
      <c r="BF1248" s="75"/>
      <c r="BI1248" s="194"/>
    </row>
    <row r="1249" spans="1:61" ht="11.25" customHeight="1" x14ac:dyDescent="0.3">
      <c r="A1249" s="184" t="s">
        <v>1925</v>
      </c>
      <c r="B1249" s="185">
        <v>0</v>
      </c>
      <c r="C1249" s="906">
        <v>94107</v>
      </c>
      <c r="D1249" s="284">
        <v>3584.84</v>
      </c>
      <c r="E1249" s="91">
        <v>139.35238095238097</v>
      </c>
      <c r="F1249" s="186">
        <v>0</v>
      </c>
      <c r="G1249" s="186">
        <v>0</v>
      </c>
      <c r="H1249" s="186">
        <v>0</v>
      </c>
      <c r="I1249" s="187">
        <v>0</v>
      </c>
      <c r="J1249" s="186">
        <v>0</v>
      </c>
      <c r="K1249" s="186">
        <v>771.74999999999989</v>
      </c>
      <c r="L1249" s="186">
        <v>717.36</v>
      </c>
      <c r="M1249" s="186">
        <v>92.952380952380963</v>
      </c>
      <c r="N1249" s="188">
        <v>921.2</v>
      </c>
      <c r="O1249" s="189">
        <v>29.4</v>
      </c>
      <c r="P1249" s="186">
        <v>955.5</v>
      </c>
      <c r="Q1249" s="189">
        <v>0</v>
      </c>
      <c r="R1249" s="189">
        <v>0</v>
      </c>
      <c r="S1249" s="189">
        <v>2867.48</v>
      </c>
      <c r="T1249" s="188">
        <v>2867.9700000000003</v>
      </c>
      <c r="U1249" s="187">
        <v>111.48571428571431</v>
      </c>
      <c r="V1249" s="189">
        <v>735</v>
      </c>
      <c r="W1249" s="189">
        <v>4.9000000000000004</v>
      </c>
      <c r="X1249" s="188">
        <v>2128.0700000000002</v>
      </c>
      <c r="Y1249" s="188">
        <v>184.24</v>
      </c>
      <c r="Z1249" s="186">
        <v>603.67999999999995</v>
      </c>
      <c r="AA1249" s="186">
        <v>603.67999999999995</v>
      </c>
      <c r="AB1249" s="186">
        <v>0</v>
      </c>
      <c r="AC1249" s="186">
        <v>0</v>
      </c>
      <c r="AD1249" s="188">
        <v>0.49000000000000909</v>
      </c>
      <c r="AE1249" s="189">
        <v>0</v>
      </c>
      <c r="AF1249" s="189">
        <v>0</v>
      </c>
      <c r="AG1249" s="189">
        <v>0</v>
      </c>
      <c r="AH1249" s="191">
        <v>2</v>
      </c>
      <c r="AI1249" s="186">
        <v>0</v>
      </c>
      <c r="AJ1249" s="192">
        <v>7501943474307</v>
      </c>
      <c r="AK1249" s="192" t="s">
        <v>262</v>
      </c>
      <c r="AL1249" s="76"/>
      <c r="AM1249" s="75">
        <v>94107</v>
      </c>
      <c r="AO1249" s="188">
        <v>4704.1633333333339</v>
      </c>
      <c r="AP1249" s="188">
        <v>3180.59</v>
      </c>
      <c r="AQ1249" s="187">
        <v>0</v>
      </c>
      <c r="AR1249" s="188">
        <v>3049.2700000000004</v>
      </c>
      <c r="AS1249" s="187">
        <v>0</v>
      </c>
      <c r="AT1249" s="188">
        <v>7882.630000000001</v>
      </c>
      <c r="AU1249" s="187">
        <v>112.60900000000001</v>
      </c>
      <c r="AV1249" s="188">
        <v>16493.399999999998</v>
      </c>
      <c r="AW1249" s="187">
        <v>64.427343749999991</v>
      </c>
      <c r="AX1249" s="188">
        <v>8326.57</v>
      </c>
      <c r="AY1249" s="187">
        <v>42.70035897435897</v>
      </c>
      <c r="AZ1249" s="188">
        <v>319.48</v>
      </c>
      <c r="BA1249" s="187">
        <v>0</v>
      </c>
      <c r="BB1249" s="188">
        <v>4118.45</v>
      </c>
      <c r="BC1249" s="187">
        <v>0</v>
      </c>
      <c r="BD1249" s="75"/>
      <c r="BE1249" s="75"/>
      <c r="BF1249" s="75"/>
      <c r="BI1249" s="194"/>
    </row>
    <row r="1250" spans="1:61" ht="11.25" customHeight="1" x14ac:dyDescent="0.3">
      <c r="A1250" s="184" t="s">
        <v>1926</v>
      </c>
      <c r="B1250" s="185">
        <v>0</v>
      </c>
      <c r="C1250" s="906">
        <v>92078</v>
      </c>
      <c r="D1250" s="284">
        <v>87.311999999999998</v>
      </c>
      <c r="E1250" s="91">
        <v>0</v>
      </c>
      <c r="F1250" s="186">
        <v>0</v>
      </c>
      <c r="G1250" s="186">
        <v>0</v>
      </c>
      <c r="H1250" s="186">
        <v>0</v>
      </c>
      <c r="I1250" s="187">
        <v>0</v>
      </c>
      <c r="J1250" s="186">
        <v>0</v>
      </c>
      <c r="K1250" s="186">
        <v>0</v>
      </c>
      <c r="L1250" s="186">
        <v>0</v>
      </c>
      <c r="M1250" s="186">
        <v>0</v>
      </c>
      <c r="N1250" s="188">
        <v>0</v>
      </c>
      <c r="O1250" s="189">
        <v>0</v>
      </c>
      <c r="P1250" s="186">
        <v>0</v>
      </c>
      <c r="Q1250" s="189">
        <v>0</v>
      </c>
      <c r="R1250" s="189">
        <v>0</v>
      </c>
      <c r="S1250" s="189">
        <v>87.311999999999998</v>
      </c>
      <c r="T1250" s="188">
        <v>87.311999999999998</v>
      </c>
      <c r="U1250" s="187">
        <v>0</v>
      </c>
      <c r="V1250" s="189">
        <v>0</v>
      </c>
      <c r="W1250" s="189">
        <v>0</v>
      </c>
      <c r="X1250" s="188">
        <v>87.311999999999998</v>
      </c>
      <c r="Y1250" s="188">
        <v>0</v>
      </c>
      <c r="Z1250" s="186">
        <v>0</v>
      </c>
      <c r="AA1250" s="186">
        <v>0</v>
      </c>
      <c r="AB1250" s="186">
        <v>0</v>
      </c>
      <c r="AC1250" s="186">
        <v>0</v>
      </c>
      <c r="AD1250" s="188">
        <v>0</v>
      </c>
      <c r="AE1250" s="189">
        <v>0</v>
      </c>
      <c r="AF1250" s="189">
        <v>0</v>
      </c>
      <c r="AG1250" s="189">
        <v>0</v>
      </c>
      <c r="AH1250" s="191">
        <v>1</v>
      </c>
      <c r="AI1250" s="186">
        <v>0</v>
      </c>
      <c r="AJ1250" s="192">
        <v>7506425615674</v>
      </c>
      <c r="AK1250" s="192" t="s">
        <v>262</v>
      </c>
      <c r="AL1250" s="76"/>
      <c r="AM1250" s="75">
        <v>92078</v>
      </c>
      <c r="AO1250" s="188">
        <v>0</v>
      </c>
      <c r="AP1250" s="188">
        <v>0</v>
      </c>
      <c r="AQ1250" s="187">
        <v>0</v>
      </c>
      <c r="AR1250" s="188">
        <v>0</v>
      </c>
      <c r="AS1250" s="187">
        <v>0</v>
      </c>
      <c r="AT1250" s="188">
        <v>0</v>
      </c>
      <c r="AU1250" s="187">
        <v>0</v>
      </c>
      <c r="AV1250" s="188">
        <v>0</v>
      </c>
      <c r="AW1250" s="187">
        <v>0</v>
      </c>
      <c r="AX1250" s="188">
        <v>0</v>
      </c>
      <c r="AY1250" s="187">
        <v>0</v>
      </c>
      <c r="AZ1250" s="188">
        <v>0</v>
      </c>
      <c r="BA1250" s="187">
        <v>0</v>
      </c>
      <c r="BB1250" s="188">
        <v>0</v>
      </c>
      <c r="BC1250" s="187">
        <v>0</v>
      </c>
      <c r="BD1250" s="75"/>
      <c r="BE1250" s="75"/>
      <c r="BF1250" s="75"/>
      <c r="BI1250" s="194"/>
    </row>
    <row r="1251" spans="1:61" ht="11.25" customHeight="1" x14ac:dyDescent="0.3">
      <c r="A1251" s="184" t="s">
        <v>1927</v>
      </c>
      <c r="B1251" s="185">
        <v>0</v>
      </c>
      <c r="C1251" s="906" t="s">
        <v>1928</v>
      </c>
      <c r="D1251" s="284">
        <v>13505.195000000002</v>
      </c>
      <c r="E1251" s="91">
        <v>5.8786397272199657</v>
      </c>
      <c r="F1251" s="186">
        <v>67160</v>
      </c>
      <c r="G1251" s="186">
        <v>67160</v>
      </c>
      <c r="H1251" s="186">
        <v>17811</v>
      </c>
      <c r="I1251" s="187">
        <v>26.520250148898157</v>
      </c>
      <c r="J1251" s="186">
        <v>68850</v>
      </c>
      <c r="K1251" s="186">
        <v>68920</v>
      </c>
      <c r="L1251" s="186">
        <v>10905.177999999998</v>
      </c>
      <c r="M1251" s="186">
        <v>15.822951247823561</v>
      </c>
      <c r="N1251" s="188">
        <v>914.62799999999993</v>
      </c>
      <c r="O1251" s="189">
        <v>9263.991</v>
      </c>
      <c r="P1251" s="186">
        <v>11082.874</v>
      </c>
      <c r="Q1251" s="189">
        <v>31.936168482207695</v>
      </c>
      <c r="R1251" s="189">
        <v>8.8936893246187374</v>
      </c>
      <c r="S1251" s="189">
        <v>20411.017</v>
      </c>
      <c r="T1251" s="188">
        <v>18714.696</v>
      </c>
      <c r="U1251" s="187">
        <v>8.1462692977365059</v>
      </c>
      <c r="V1251" s="189">
        <v>4066.2159999999999</v>
      </c>
      <c r="W1251" s="189">
        <v>904.255</v>
      </c>
      <c r="X1251" s="188">
        <v>13744.225</v>
      </c>
      <c r="Y1251" s="188">
        <v>6531.8329999999996</v>
      </c>
      <c r="Z1251" s="186">
        <v>3182.2559999999999</v>
      </c>
      <c r="AA1251" s="186">
        <v>914.62799999999993</v>
      </c>
      <c r="AB1251" s="186">
        <v>0</v>
      </c>
      <c r="AC1251" s="186">
        <v>0</v>
      </c>
      <c r="AD1251" s="188">
        <v>901.09999999999854</v>
      </c>
      <c r="AE1251" s="189">
        <v>0</v>
      </c>
      <c r="AF1251" s="189">
        <v>0</v>
      </c>
      <c r="AG1251" s="189">
        <v>0</v>
      </c>
      <c r="AH1251" s="191">
        <v>2</v>
      </c>
      <c r="AI1251" s="186">
        <v>66550</v>
      </c>
      <c r="AJ1251" s="192">
        <v>7506425615674</v>
      </c>
      <c r="AK1251" s="192" t="s">
        <v>262</v>
      </c>
      <c r="AL1251" s="76"/>
      <c r="AM1251" s="75">
        <v>1724</v>
      </c>
      <c r="AO1251" s="188">
        <v>68772.88933333334</v>
      </c>
      <c r="AP1251" s="188">
        <v>70560.356</v>
      </c>
      <c r="AQ1251" s="187">
        <v>102.15774721297235</v>
      </c>
      <c r="AR1251" s="188">
        <v>65022.505999999994</v>
      </c>
      <c r="AS1251" s="187">
        <v>98.080558111471447</v>
      </c>
      <c r="AT1251" s="188">
        <v>70735.806000000011</v>
      </c>
      <c r="AU1251" s="187">
        <v>132.88710501596844</v>
      </c>
      <c r="AV1251" s="188">
        <v>62877.11</v>
      </c>
      <c r="AW1251" s="187">
        <v>178.37478014184398</v>
      </c>
      <c r="AX1251" s="188">
        <v>67669.013999999996</v>
      </c>
      <c r="AY1251" s="187">
        <v>155.91938709677419</v>
      </c>
      <c r="AZ1251" s="188">
        <v>66107.587999999989</v>
      </c>
      <c r="BA1251" s="187">
        <v>141.25552991452989</v>
      </c>
      <c r="BB1251" s="188">
        <v>54907.950000000004</v>
      </c>
      <c r="BC1251" s="187">
        <v>116.20730158730159</v>
      </c>
      <c r="BD1251" s="75"/>
      <c r="BE1251" s="75"/>
      <c r="BF1251" s="75"/>
      <c r="BI1251" s="194"/>
    </row>
    <row r="1252" spans="1:61" ht="11.25" customHeight="1" x14ac:dyDescent="0.3">
      <c r="A1252" s="184" t="s">
        <v>1929</v>
      </c>
      <c r="B1252" s="185">
        <v>0</v>
      </c>
      <c r="C1252" s="906">
        <v>94120</v>
      </c>
      <c r="D1252" s="284">
        <v>20015.243999999999</v>
      </c>
      <c r="E1252" s="91">
        <v>8.70228</v>
      </c>
      <c r="F1252" s="186">
        <v>85480</v>
      </c>
      <c r="G1252" s="186">
        <v>85480</v>
      </c>
      <c r="H1252" s="186">
        <v>8947</v>
      </c>
      <c r="I1252" s="187">
        <v>10.466775854000936</v>
      </c>
      <c r="J1252" s="186">
        <v>69000</v>
      </c>
      <c r="K1252" s="186">
        <v>69000</v>
      </c>
      <c r="L1252" s="186">
        <v>14698.270999999999</v>
      </c>
      <c r="M1252" s="186">
        <v>21.301842028985504</v>
      </c>
      <c r="N1252" s="188">
        <v>97.335999999999999</v>
      </c>
      <c r="O1252" s="189">
        <v>0</v>
      </c>
      <c r="P1252" s="186">
        <v>171.39600000000002</v>
      </c>
      <c r="Q1252" s="189">
        <v>21.550242028985505</v>
      </c>
      <c r="R1252" s="189">
        <v>6.2017273913043471</v>
      </c>
      <c r="S1252" s="189">
        <v>14263.973</v>
      </c>
      <c r="T1252" s="188">
        <v>10542.970000000001</v>
      </c>
      <c r="U1252" s="187">
        <v>4.5839000000000008</v>
      </c>
      <c r="V1252" s="189">
        <v>112.148</v>
      </c>
      <c r="W1252" s="189">
        <v>74.06</v>
      </c>
      <c r="X1252" s="188">
        <v>10356.762000000002</v>
      </c>
      <c r="Y1252" s="188">
        <v>5203.7730000000001</v>
      </c>
      <c r="Z1252" s="186">
        <v>2347.7020000000002</v>
      </c>
      <c r="AA1252" s="186">
        <v>97.335999999999999</v>
      </c>
      <c r="AB1252" s="186">
        <v>636.91600000000005</v>
      </c>
      <c r="AC1252" s="186">
        <v>1204</v>
      </c>
      <c r="AD1252" s="188">
        <v>44.430000000000291</v>
      </c>
      <c r="AE1252" s="189">
        <v>0</v>
      </c>
      <c r="AF1252" s="189">
        <v>0</v>
      </c>
      <c r="AG1252" s="189">
        <v>0</v>
      </c>
      <c r="AH1252" s="191">
        <v>2</v>
      </c>
      <c r="AI1252" s="186">
        <v>69000</v>
      </c>
      <c r="AJ1252" s="192">
        <v>7506425615674</v>
      </c>
      <c r="AK1252" s="192" t="s">
        <v>262</v>
      </c>
      <c r="AL1252" s="76"/>
      <c r="AM1252" s="75">
        <v>94120</v>
      </c>
      <c r="AO1252" s="188">
        <v>81290.197</v>
      </c>
      <c r="AP1252" s="188">
        <v>93129.393000000011</v>
      </c>
      <c r="AQ1252" s="187">
        <v>140.89166868381241</v>
      </c>
      <c r="AR1252" s="188">
        <v>75246.024999999994</v>
      </c>
      <c r="AS1252" s="187">
        <v>105.98031690140843</v>
      </c>
      <c r="AT1252" s="188">
        <v>75495.172999999995</v>
      </c>
      <c r="AU1252" s="187">
        <v>111.02231323529411</v>
      </c>
      <c r="AV1252" s="188">
        <v>-97.862000000000009</v>
      </c>
      <c r="AW1252" s="187">
        <v>0</v>
      </c>
      <c r="AX1252" s="188">
        <v>53855.362999999998</v>
      </c>
      <c r="AY1252" s="187">
        <v>74.799115277777773</v>
      </c>
      <c r="AZ1252" s="188">
        <v>74117.65400000001</v>
      </c>
      <c r="BA1252" s="187">
        <v>105.776586270872</v>
      </c>
      <c r="BB1252" s="188">
        <v>66851.289000000004</v>
      </c>
      <c r="BC1252" s="187">
        <v>107.82465967741936</v>
      </c>
      <c r="BD1252" s="75"/>
      <c r="BE1252" s="75"/>
      <c r="BF1252" s="75"/>
      <c r="BI1252" s="194"/>
    </row>
    <row r="1253" spans="1:61" ht="11.25" customHeight="1" x14ac:dyDescent="0.3">
      <c r="A1253" s="184" t="s">
        <v>4891</v>
      </c>
      <c r="B1253" s="185">
        <v>0</v>
      </c>
      <c r="C1253" s="906" t="s">
        <v>4892</v>
      </c>
      <c r="D1253" s="284">
        <v>3390.4079999999999</v>
      </c>
      <c r="E1253" s="91">
        <v>0</v>
      </c>
      <c r="F1253" s="186">
        <v>0</v>
      </c>
      <c r="G1253" s="186">
        <v>0</v>
      </c>
      <c r="H1253" s="186">
        <v>0</v>
      </c>
      <c r="I1253" s="187">
        <v>0</v>
      </c>
      <c r="J1253" s="186">
        <v>0</v>
      </c>
      <c r="K1253" s="186">
        <v>0</v>
      </c>
      <c r="L1253" s="186">
        <v>0</v>
      </c>
      <c r="M1253" s="186">
        <v>0</v>
      </c>
      <c r="N1253" s="188">
        <v>0</v>
      </c>
      <c r="O1253" s="189">
        <v>0</v>
      </c>
      <c r="P1253" s="186">
        <v>0</v>
      </c>
      <c r="Q1253" s="189">
        <v>0</v>
      </c>
      <c r="R1253" s="189">
        <v>0</v>
      </c>
      <c r="S1253" s="189">
        <v>3390.4079999999999</v>
      </c>
      <c r="T1253" s="188">
        <v>3390.4079999999999</v>
      </c>
      <c r="U1253" s="187">
        <v>0</v>
      </c>
      <c r="V1253" s="189">
        <v>0</v>
      </c>
      <c r="W1253" s="189">
        <v>0</v>
      </c>
      <c r="X1253" s="188">
        <v>3390.4079999999999</v>
      </c>
      <c r="Y1253" s="188">
        <v>963.73199999999997</v>
      </c>
      <c r="Z1253" s="186">
        <v>0</v>
      </c>
      <c r="AA1253" s="186">
        <v>0</v>
      </c>
      <c r="AB1253" s="186">
        <v>0</v>
      </c>
      <c r="AC1253" s="186">
        <v>0</v>
      </c>
      <c r="AD1253" s="188">
        <v>0</v>
      </c>
      <c r="AE1253" s="189">
        <v>0</v>
      </c>
      <c r="AF1253" s="189">
        <v>0</v>
      </c>
      <c r="AG1253" s="189">
        <v>0</v>
      </c>
      <c r="AH1253" s="191">
        <v>2</v>
      </c>
      <c r="AI1253" s="186">
        <v>0</v>
      </c>
      <c r="AJ1253" s="192">
        <v>7506425615674</v>
      </c>
      <c r="AK1253" s="192" t="s">
        <v>262</v>
      </c>
      <c r="AL1253" s="76"/>
      <c r="AM1253" s="75">
        <v>1739</v>
      </c>
      <c r="AO1253" s="188">
        <v>834.36933333333343</v>
      </c>
      <c r="AP1253" s="188">
        <v>-89.97</v>
      </c>
      <c r="AQ1253" s="187">
        <v>0</v>
      </c>
      <c r="AR1253" s="188">
        <v>0.59</v>
      </c>
      <c r="AS1253" s="187">
        <v>0</v>
      </c>
      <c r="AT1253" s="188">
        <v>2592.4880000000003</v>
      </c>
      <c r="AU1253" s="187">
        <v>0</v>
      </c>
      <c r="AV1253" s="188">
        <v>80956.421999999977</v>
      </c>
      <c r="AW1253" s="187">
        <v>115.65203142857139</v>
      </c>
      <c r="AX1253" s="188">
        <v>17321.304</v>
      </c>
      <c r="AY1253" s="187">
        <v>0</v>
      </c>
      <c r="AZ1253" s="188">
        <v>0</v>
      </c>
      <c r="BA1253" s="187">
        <v>0</v>
      </c>
      <c r="BB1253" s="188">
        <v>0</v>
      </c>
      <c r="BC1253" s="187">
        <v>0</v>
      </c>
      <c r="BD1253" s="75"/>
      <c r="BE1253" s="75"/>
      <c r="BF1253" s="75"/>
      <c r="BI1253" s="194"/>
    </row>
    <row r="1254" spans="1:61" ht="11.25" customHeight="1" x14ac:dyDescent="0.3">
      <c r="A1254" s="184" t="s">
        <v>1930</v>
      </c>
      <c r="B1254" s="185">
        <v>0</v>
      </c>
      <c r="C1254" s="906">
        <v>94074</v>
      </c>
      <c r="D1254" s="284">
        <v>12192.619999999999</v>
      </c>
      <c r="E1254" s="91">
        <v>13.868382938388624</v>
      </c>
      <c r="F1254" s="186">
        <v>27950</v>
      </c>
      <c r="G1254" s="186">
        <v>27950</v>
      </c>
      <c r="H1254" s="186">
        <v>2988.145</v>
      </c>
      <c r="I1254" s="187">
        <v>10.691037567084079</v>
      </c>
      <c r="J1254" s="186">
        <v>24265</v>
      </c>
      <c r="K1254" s="186">
        <v>26375</v>
      </c>
      <c r="L1254" s="186">
        <v>4746.7949999999992</v>
      </c>
      <c r="M1254" s="186">
        <v>17.997327014218005</v>
      </c>
      <c r="N1254" s="188">
        <v>0</v>
      </c>
      <c r="O1254" s="189">
        <v>1644.2740000000001</v>
      </c>
      <c r="P1254" s="186">
        <v>2674.3280000000004</v>
      </c>
      <c r="Q1254" s="189">
        <v>30.583651349680608</v>
      </c>
      <c r="R1254" s="189">
        <v>12.900024726973008</v>
      </c>
      <c r="S1254" s="189">
        <v>10433.970000000001</v>
      </c>
      <c r="T1254" s="188">
        <v>10705.078</v>
      </c>
      <c r="U1254" s="187">
        <v>12.176392037914692</v>
      </c>
      <c r="V1254" s="189">
        <v>309.22800000000001</v>
      </c>
      <c r="W1254" s="189">
        <v>1030.0540000000001</v>
      </c>
      <c r="X1254" s="188">
        <v>9365.7960000000003</v>
      </c>
      <c r="Y1254" s="188">
        <v>3152.29</v>
      </c>
      <c r="Z1254" s="186">
        <v>1249.6200000000001</v>
      </c>
      <c r="AA1254" s="186">
        <v>0</v>
      </c>
      <c r="AB1254" s="186">
        <v>0</v>
      </c>
      <c r="AC1254" s="186">
        <v>0</v>
      </c>
      <c r="AD1254" s="188">
        <v>168.73000000000047</v>
      </c>
      <c r="AE1254" s="189">
        <v>0</v>
      </c>
      <c r="AF1254" s="189">
        <v>0</v>
      </c>
      <c r="AG1254" s="189">
        <v>0</v>
      </c>
      <c r="AH1254" s="191">
        <v>0</v>
      </c>
      <c r="AI1254" s="186">
        <v>26165.296780000001</v>
      </c>
      <c r="AJ1254" s="192">
        <v>7501943474307</v>
      </c>
      <c r="AK1254" s="192">
        <v>92068</v>
      </c>
      <c r="AL1254" s="76"/>
      <c r="AM1254" s="75">
        <v>94074</v>
      </c>
      <c r="AO1254" s="188">
        <v>25518.864333333335</v>
      </c>
      <c r="AP1254" s="188">
        <v>27731.717000000004</v>
      </c>
      <c r="AQ1254" s="187">
        <v>83.781622356495475</v>
      </c>
      <c r="AR1254" s="188">
        <v>29870.876000000004</v>
      </c>
      <c r="AS1254" s="187">
        <v>97.077920051998717</v>
      </c>
      <c r="AT1254" s="188">
        <v>18954</v>
      </c>
      <c r="AU1254" s="187">
        <v>72.746113989637308</v>
      </c>
      <c r="AV1254" s="188">
        <v>21970.758999999998</v>
      </c>
      <c r="AW1254" s="187">
        <v>82.318317721993253</v>
      </c>
      <c r="AX1254" s="188">
        <v>21269.344000000001</v>
      </c>
      <c r="AY1254" s="187">
        <v>72.840219178082194</v>
      </c>
      <c r="AZ1254" s="188">
        <v>23547.612999999998</v>
      </c>
      <c r="BA1254" s="187">
        <v>79.005579600738116</v>
      </c>
      <c r="BB1254" s="188">
        <v>19219.817000000003</v>
      </c>
      <c r="BC1254" s="187">
        <v>71.809516159163095</v>
      </c>
      <c r="BD1254" s="75"/>
      <c r="BE1254" s="75"/>
      <c r="BF1254" s="75"/>
      <c r="BI1254" s="194"/>
    </row>
    <row r="1255" spans="1:61" ht="11.25" customHeight="1" x14ac:dyDescent="0.3">
      <c r="A1255" s="184" t="s">
        <v>1931</v>
      </c>
      <c r="B1255" s="185">
        <v>0</v>
      </c>
      <c r="C1255" s="906" t="s">
        <v>686</v>
      </c>
      <c r="D1255" s="284">
        <v>1E-4</v>
      </c>
      <c r="E1255" s="91">
        <v>0</v>
      </c>
      <c r="F1255" s="186">
        <v>0</v>
      </c>
      <c r="G1255" s="186">
        <v>0</v>
      </c>
      <c r="H1255" s="186">
        <v>0</v>
      </c>
      <c r="I1255" s="187">
        <v>0</v>
      </c>
      <c r="J1255" s="186">
        <v>0</v>
      </c>
      <c r="K1255" s="186">
        <v>0</v>
      </c>
      <c r="L1255" s="186">
        <v>0</v>
      </c>
      <c r="M1255" s="186">
        <v>0</v>
      </c>
      <c r="N1255" s="188">
        <v>0</v>
      </c>
      <c r="O1255" s="189">
        <v>0</v>
      </c>
      <c r="P1255" s="186">
        <v>0</v>
      </c>
      <c r="Q1255" s="189">
        <v>0</v>
      </c>
      <c r="R1255" s="189">
        <v>0</v>
      </c>
      <c r="S1255" s="189">
        <v>1E-4</v>
      </c>
      <c r="T1255" s="188">
        <v>0</v>
      </c>
      <c r="U1255" s="187">
        <v>0</v>
      </c>
      <c r="V1255" s="189">
        <v>0</v>
      </c>
      <c r="W1255" s="189">
        <v>0</v>
      </c>
      <c r="X1255" s="188">
        <v>0</v>
      </c>
      <c r="Y1255" s="188">
        <v>0</v>
      </c>
      <c r="Z1255" s="186">
        <v>0</v>
      </c>
      <c r="AA1255" s="186">
        <v>0</v>
      </c>
      <c r="AB1255" s="186">
        <v>0</v>
      </c>
      <c r="AC1255" s="186">
        <v>0</v>
      </c>
      <c r="AD1255" s="188">
        <v>0</v>
      </c>
      <c r="AE1255" s="189">
        <v>0</v>
      </c>
      <c r="AF1255" s="189">
        <v>0</v>
      </c>
      <c r="AG1255" s="189">
        <v>0</v>
      </c>
      <c r="AH1255" s="191">
        <v>0</v>
      </c>
      <c r="AI1255" s="186">
        <v>0</v>
      </c>
      <c r="AJ1255" s="192">
        <v>7501943474307</v>
      </c>
      <c r="AK1255" s="192">
        <v>92068</v>
      </c>
      <c r="AL1255" s="76"/>
      <c r="AM1255" s="75">
        <v>1676</v>
      </c>
      <c r="AO1255" s="188">
        <v>0</v>
      </c>
      <c r="AP1255" s="188">
        <v>0</v>
      </c>
      <c r="AQ1255" s="187">
        <v>0</v>
      </c>
      <c r="AR1255" s="188">
        <v>0</v>
      </c>
      <c r="AS1255" s="187">
        <v>0</v>
      </c>
      <c r="AT1255" s="188">
        <v>0</v>
      </c>
      <c r="AU1255" s="187">
        <v>0</v>
      </c>
      <c r="AV1255" s="188">
        <v>0</v>
      </c>
      <c r="AW1255" s="187">
        <v>0</v>
      </c>
      <c r="AX1255" s="188">
        <v>0</v>
      </c>
      <c r="AY1255" s="187">
        <v>0</v>
      </c>
      <c r="AZ1255" s="188">
        <v>0</v>
      </c>
      <c r="BA1255" s="187">
        <v>0</v>
      </c>
      <c r="BB1255" s="188">
        <v>0</v>
      </c>
      <c r="BC1255" s="187">
        <v>0</v>
      </c>
      <c r="BD1255" s="75"/>
      <c r="BE1255" s="75"/>
      <c r="BF1255" s="75"/>
      <c r="BI1255" s="194"/>
    </row>
    <row r="1256" spans="1:61" ht="11.25" customHeight="1" x14ac:dyDescent="0.3">
      <c r="A1256" s="184" t="s">
        <v>1932</v>
      </c>
      <c r="B1256" s="185">
        <v>0</v>
      </c>
      <c r="C1256" s="906" t="s">
        <v>710</v>
      </c>
      <c r="D1256" s="284">
        <v>5956.7340000000004</v>
      </c>
      <c r="E1256" s="91">
        <v>20.925295081967214</v>
      </c>
      <c r="F1256" s="186">
        <v>4260</v>
      </c>
      <c r="G1256" s="186">
        <v>4260</v>
      </c>
      <c r="H1256" s="186">
        <v>5937.6239999999998</v>
      </c>
      <c r="I1256" s="187">
        <v>139.38084507042251</v>
      </c>
      <c r="J1256" s="186">
        <v>8995</v>
      </c>
      <c r="K1256" s="186">
        <v>8540</v>
      </c>
      <c r="L1256" s="186">
        <v>489.81400000000002</v>
      </c>
      <c r="M1256" s="186">
        <v>5.7355269320843094</v>
      </c>
      <c r="N1256" s="188">
        <v>0</v>
      </c>
      <c r="O1256" s="189">
        <v>104.66399999999999</v>
      </c>
      <c r="P1256" s="186">
        <v>104.66399999999999</v>
      </c>
      <c r="Q1256" s="189">
        <v>6.6089827682045588</v>
      </c>
      <c r="R1256" s="189">
        <v>38.036277932184547</v>
      </c>
      <c r="S1256" s="189">
        <v>11404.544</v>
      </c>
      <c r="T1256" s="188">
        <v>11404.554</v>
      </c>
      <c r="U1256" s="187">
        <v>40.062836065573769</v>
      </c>
      <c r="V1256" s="189">
        <v>0</v>
      </c>
      <c r="W1256" s="189">
        <v>0</v>
      </c>
      <c r="X1256" s="188">
        <v>11404.554</v>
      </c>
      <c r="Y1256" s="188">
        <v>8475.1380000000008</v>
      </c>
      <c r="Z1256" s="186">
        <v>0</v>
      </c>
      <c r="AA1256" s="186">
        <v>0</v>
      </c>
      <c r="AB1256" s="186">
        <v>0</v>
      </c>
      <c r="AC1256" s="186">
        <v>0</v>
      </c>
      <c r="AD1256" s="188">
        <v>22.039999999999964</v>
      </c>
      <c r="AE1256" s="189">
        <v>0</v>
      </c>
      <c r="AF1256" s="189">
        <v>0</v>
      </c>
      <c r="AG1256" s="189">
        <v>0</v>
      </c>
      <c r="AH1256" s="191">
        <v>0</v>
      </c>
      <c r="AI1256" s="186">
        <v>5020</v>
      </c>
      <c r="AJ1256" s="192">
        <v>7501943474307</v>
      </c>
      <c r="AK1256" s="192">
        <v>92068</v>
      </c>
      <c r="AL1256" s="76"/>
      <c r="AM1256" s="75">
        <v>1678</v>
      </c>
      <c r="AO1256" s="188">
        <v>3694.896666666667</v>
      </c>
      <c r="AP1256" s="188">
        <v>2509.29</v>
      </c>
      <c r="AQ1256" s="187">
        <v>45.54065335753176</v>
      </c>
      <c r="AR1256" s="188">
        <v>4013.9900000000002</v>
      </c>
      <c r="AS1256" s="187">
        <v>91.227045454545461</v>
      </c>
      <c r="AT1256" s="188">
        <v>4561.41</v>
      </c>
      <c r="AU1256" s="187">
        <v>90.146442687747026</v>
      </c>
      <c r="AV1256" s="188">
        <v>4120.9859999999999</v>
      </c>
      <c r="AW1256" s="187">
        <v>108.447</v>
      </c>
      <c r="AX1256" s="188">
        <v>563.90200000000004</v>
      </c>
      <c r="AY1256" s="187">
        <v>29.067113402061857</v>
      </c>
      <c r="AZ1256" s="188">
        <v>1304.1859999999999</v>
      </c>
      <c r="BA1256" s="187">
        <v>118.56236363636363</v>
      </c>
      <c r="BB1256" s="188">
        <v>6801.398000000001</v>
      </c>
      <c r="BC1256" s="187">
        <v>182.34310991957108</v>
      </c>
      <c r="BD1256" s="75"/>
      <c r="BE1256" s="75"/>
      <c r="BF1256" s="75"/>
      <c r="BI1256" s="194"/>
    </row>
    <row r="1257" spans="1:61" ht="11.25" customHeight="1" x14ac:dyDescent="0.3">
      <c r="A1257" s="184" t="s">
        <v>1933</v>
      </c>
      <c r="B1257" s="185">
        <v>0</v>
      </c>
      <c r="C1257" s="906" t="s">
        <v>582</v>
      </c>
      <c r="D1257" s="284">
        <v>10036.696</v>
      </c>
      <c r="E1257" s="91">
        <v>24.068815347721824</v>
      </c>
      <c r="F1257" s="186">
        <v>9170</v>
      </c>
      <c r="G1257" s="186">
        <v>9170</v>
      </c>
      <c r="H1257" s="186">
        <v>0</v>
      </c>
      <c r="I1257" s="187">
        <v>0</v>
      </c>
      <c r="J1257" s="186">
        <v>12250</v>
      </c>
      <c r="K1257" s="186">
        <v>12510</v>
      </c>
      <c r="L1257" s="186">
        <v>1928.2859999999998</v>
      </c>
      <c r="M1257" s="186">
        <v>15.413956834532371</v>
      </c>
      <c r="N1257" s="188">
        <v>2.512</v>
      </c>
      <c r="O1257" s="189">
        <v>1386.624</v>
      </c>
      <c r="P1257" s="186">
        <v>1681.1559999999999</v>
      </c>
      <c r="Q1257" s="189">
        <v>29.464832653061222</v>
      </c>
      <c r="R1257" s="189">
        <v>19.857330612244898</v>
      </c>
      <c r="S1257" s="189">
        <v>8108.41</v>
      </c>
      <c r="T1257" s="188">
        <v>8062.8919999999998</v>
      </c>
      <c r="U1257" s="187">
        <v>19.335472422062349</v>
      </c>
      <c r="V1257" s="189">
        <v>75.046000000000006</v>
      </c>
      <c r="W1257" s="189">
        <v>292.02</v>
      </c>
      <c r="X1257" s="188">
        <v>7695.8259999999991</v>
      </c>
      <c r="Y1257" s="188">
        <v>3925.6280000000002</v>
      </c>
      <c r="Z1257" s="186">
        <v>243.036</v>
      </c>
      <c r="AA1257" s="186">
        <v>0</v>
      </c>
      <c r="AB1257" s="186">
        <v>0</v>
      </c>
      <c r="AC1257" s="186">
        <v>0</v>
      </c>
      <c r="AD1257" s="188">
        <v>52.740000000000236</v>
      </c>
      <c r="AE1257" s="189">
        <v>0</v>
      </c>
      <c r="AF1257" s="189">
        <v>0</v>
      </c>
      <c r="AG1257" s="189">
        <v>0</v>
      </c>
      <c r="AH1257" s="191">
        <v>0</v>
      </c>
      <c r="AI1257" s="186">
        <v>11500</v>
      </c>
      <c r="AJ1257" s="192">
        <v>7506425627653</v>
      </c>
      <c r="AK1257" s="192" t="s">
        <v>505</v>
      </c>
      <c r="AL1257" s="76"/>
      <c r="AM1257" s="75">
        <v>1675</v>
      </c>
      <c r="AO1257" s="188">
        <v>10133.106</v>
      </c>
      <c r="AP1257" s="188">
        <v>8235.3079999999991</v>
      </c>
      <c r="AQ1257" s="187">
        <v>65.152753164556955</v>
      </c>
      <c r="AR1257" s="188">
        <v>11616.744000000001</v>
      </c>
      <c r="AS1257" s="187">
        <v>75.679114006514652</v>
      </c>
      <c r="AT1257" s="188">
        <v>10547.266</v>
      </c>
      <c r="AU1257" s="187">
        <v>79.752483931947069</v>
      </c>
      <c r="AV1257" s="188">
        <v>11737.974</v>
      </c>
      <c r="AW1257" s="187">
        <v>91.702921875000001</v>
      </c>
      <c r="AX1257" s="188">
        <v>10422.636</v>
      </c>
      <c r="AY1257" s="187">
        <v>75.85615720524018</v>
      </c>
      <c r="AZ1257" s="188">
        <v>11267.91</v>
      </c>
      <c r="BA1257" s="187">
        <v>78.522020905923341</v>
      </c>
      <c r="BB1257" s="188">
        <v>9732.44</v>
      </c>
      <c r="BC1257" s="187">
        <v>77.058115597783058</v>
      </c>
      <c r="BD1257" s="75"/>
      <c r="BE1257" s="75"/>
      <c r="BF1257" s="75"/>
      <c r="BI1257" s="194"/>
    </row>
    <row r="1258" spans="1:61" ht="11.25" customHeight="1" x14ac:dyDescent="0.3">
      <c r="A1258" s="184" t="s">
        <v>1934</v>
      </c>
      <c r="B1258" s="345">
        <v>0</v>
      </c>
      <c r="C1258" s="908" t="s">
        <v>92</v>
      </c>
      <c r="D1258" s="389">
        <v>1E-4</v>
      </c>
      <c r="E1258" s="347">
        <v>0</v>
      </c>
      <c r="F1258" s="348">
        <v>0</v>
      </c>
      <c r="G1258" s="348">
        <v>0</v>
      </c>
      <c r="H1258" s="348">
        <v>0</v>
      </c>
      <c r="I1258" s="349">
        <v>0</v>
      </c>
      <c r="J1258" s="348">
        <v>0</v>
      </c>
      <c r="K1258" s="348">
        <v>0</v>
      </c>
      <c r="L1258" s="348">
        <v>0</v>
      </c>
      <c r="M1258" s="348">
        <v>0</v>
      </c>
      <c r="N1258" s="350">
        <v>0</v>
      </c>
      <c r="O1258" s="351">
        <v>0</v>
      </c>
      <c r="P1258" s="348">
        <v>0</v>
      </c>
      <c r="Q1258" s="351">
        <v>0</v>
      </c>
      <c r="R1258" s="351">
        <v>0</v>
      </c>
      <c r="S1258" s="351">
        <v>1E-4</v>
      </c>
      <c r="T1258" s="350">
        <v>0</v>
      </c>
      <c r="U1258" s="349">
        <v>0</v>
      </c>
      <c r="V1258" s="351">
        <v>0</v>
      </c>
      <c r="W1258" s="351">
        <v>0</v>
      </c>
      <c r="X1258" s="350">
        <v>0</v>
      </c>
      <c r="Y1258" s="350">
        <v>0</v>
      </c>
      <c r="Z1258" s="348">
        <v>0</v>
      </c>
      <c r="AA1258" s="348">
        <v>0</v>
      </c>
      <c r="AB1258" s="348">
        <v>0</v>
      </c>
      <c r="AC1258" s="348">
        <v>0</v>
      </c>
      <c r="AD1258" s="350">
        <v>0</v>
      </c>
      <c r="AE1258" s="351">
        <v>0</v>
      </c>
      <c r="AF1258" s="351">
        <v>0</v>
      </c>
      <c r="AG1258" s="351">
        <v>0</v>
      </c>
      <c r="AH1258" s="352">
        <v>0</v>
      </c>
      <c r="AI1258" s="186">
        <v>0</v>
      </c>
      <c r="AJ1258" s="192">
        <v>7501943473942</v>
      </c>
      <c r="AK1258" s="192">
        <v>1684</v>
      </c>
      <c r="AL1258" s="76"/>
      <c r="AM1258" s="75">
        <v>1658</v>
      </c>
      <c r="AO1258" s="350">
        <v>0</v>
      </c>
      <c r="AP1258" s="350">
        <v>0</v>
      </c>
      <c r="AQ1258" s="349">
        <v>0</v>
      </c>
      <c r="AR1258" s="350">
        <v>0</v>
      </c>
      <c r="AS1258" s="349">
        <v>0</v>
      </c>
      <c r="AT1258" s="350">
        <v>0</v>
      </c>
      <c r="AU1258" s="349">
        <v>0</v>
      </c>
      <c r="AV1258" s="350">
        <v>0</v>
      </c>
      <c r="AW1258" s="349">
        <v>0</v>
      </c>
      <c r="AX1258" s="350">
        <v>0</v>
      </c>
      <c r="AY1258" s="349">
        <v>0</v>
      </c>
      <c r="AZ1258" s="350">
        <v>0</v>
      </c>
      <c r="BA1258" s="349">
        <v>0</v>
      </c>
      <c r="BB1258" s="350">
        <v>0</v>
      </c>
      <c r="BC1258" s="349">
        <v>0</v>
      </c>
      <c r="BD1258" s="75"/>
      <c r="BE1258" s="75"/>
      <c r="BF1258" s="75"/>
      <c r="BI1258" s="194"/>
    </row>
    <row r="1259" spans="1:61" ht="11.25" customHeight="1" x14ac:dyDescent="0.3">
      <c r="A1259" s="184" t="s">
        <v>1935</v>
      </c>
      <c r="B1259" s="334" t="s">
        <v>44</v>
      </c>
      <c r="C1259" s="897" t="s">
        <v>91</v>
      </c>
      <c r="D1259" s="390">
        <v>1E-4</v>
      </c>
      <c r="E1259" s="336">
        <v>0</v>
      </c>
      <c r="F1259" s="338">
        <v>0</v>
      </c>
      <c r="G1259" s="338">
        <v>0</v>
      </c>
      <c r="H1259" s="338">
        <v>0</v>
      </c>
      <c r="I1259" s="339">
        <v>0</v>
      </c>
      <c r="J1259" s="338">
        <v>0</v>
      </c>
      <c r="K1259" s="338">
        <v>0</v>
      </c>
      <c r="L1259" s="338">
        <v>0</v>
      </c>
      <c r="M1259" s="338">
        <v>0</v>
      </c>
      <c r="N1259" s="337">
        <v>0</v>
      </c>
      <c r="O1259" s="340">
        <v>0</v>
      </c>
      <c r="P1259" s="338">
        <v>0</v>
      </c>
      <c r="Q1259" s="340">
        <v>0</v>
      </c>
      <c r="R1259" s="340">
        <v>0</v>
      </c>
      <c r="S1259" s="340">
        <v>1E-4</v>
      </c>
      <c r="T1259" s="337">
        <v>0</v>
      </c>
      <c r="U1259" s="339">
        <v>0</v>
      </c>
      <c r="V1259" s="340">
        <v>0</v>
      </c>
      <c r="W1259" s="340">
        <v>0</v>
      </c>
      <c r="X1259" s="337">
        <v>0</v>
      </c>
      <c r="Y1259" s="337">
        <v>0</v>
      </c>
      <c r="Z1259" s="338">
        <v>0</v>
      </c>
      <c r="AA1259" s="338">
        <v>0</v>
      </c>
      <c r="AB1259" s="338">
        <v>0</v>
      </c>
      <c r="AC1259" s="338">
        <v>0</v>
      </c>
      <c r="AD1259" s="337">
        <v>0</v>
      </c>
      <c r="AE1259" s="340">
        <v>0</v>
      </c>
      <c r="AF1259" s="340">
        <v>0</v>
      </c>
      <c r="AG1259" s="340">
        <v>0</v>
      </c>
      <c r="AH1259" s="341">
        <v>0</v>
      </c>
      <c r="AI1259" s="186">
        <v>0</v>
      </c>
      <c r="AJ1259" s="192">
        <v>7501943473942</v>
      </c>
      <c r="AK1259" s="192" t="s">
        <v>262</v>
      </c>
      <c r="AL1259" s="76"/>
      <c r="AM1259" s="75">
        <v>1684</v>
      </c>
      <c r="AO1259" s="337">
        <v>0</v>
      </c>
      <c r="AP1259" s="337">
        <v>0</v>
      </c>
      <c r="AQ1259" s="339">
        <v>0</v>
      </c>
      <c r="AR1259" s="337">
        <v>0</v>
      </c>
      <c r="AS1259" s="339">
        <v>0</v>
      </c>
      <c r="AT1259" s="337">
        <v>0</v>
      </c>
      <c r="AU1259" s="339">
        <v>0</v>
      </c>
      <c r="AV1259" s="337">
        <v>0</v>
      </c>
      <c r="AW1259" s="339">
        <v>0</v>
      </c>
      <c r="AX1259" s="337">
        <v>0</v>
      </c>
      <c r="AY1259" s="339">
        <v>0</v>
      </c>
      <c r="AZ1259" s="337">
        <v>0</v>
      </c>
      <c r="BA1259" s="339">
        <v>0</v>
      </c>
      <c r="BB1259" s="337">
        <v>0</v>
      </c>
      <c r="BC1259" s="339">
        <v>0</v>
      </c>
      <c r="BD1259" s="75"/>
      <c r="BE1259" s="75"/>
      <c r="BF1259" s="75"/>
      <c r="BI1259" s="194"/>
    </row>
    <row r="1260" spans="1:61" ht="11.25" customHeight="1" x14ac:dyDescent="0.3">
      <c r="A1260" s="184" t="s">
        <v>1936</v>
      </c>
      <c r="B1260" s="185">
        <v>0</v>
      </c>
      <c r="C1260" s="903" t="s">
        <v>90</v>
      </c>
      <c r="D1260" s="284">
        <v>1E-4</v>
      </c>
      <c r="E1260" s="91">
        <v>0</v>
      </c>
      <c r="F1260" s="186">
        <v>0</v>
      </c>
      <c r="G1260" s="186">
        <v>0</v>
      </c>
      <c r="H1260" s="186">
        <v>0</v>
      </c>
      <c r="I1260" s="187">
        <v>0</v>
      </c>
      <c r="J1260" s="186">
        <v>0</v>
      </c>
      <c r="K1260" s="186">
        <v>0</v>
      </c>
      <c r="L1260" s="186">
        <v>0</v>
      </c>
      <c r="M1260" s="186">
        <v>0</v>
      </c>
      <c r="N1260" s="188">
        <v>0</v>
      </c>
      <c r="O1260" s="189">
        <v>0</v>
      </c>
      <c r="P1260" s="186">
        <v>0</v>
      </c>
      <c r="Q1260" s="189">
        <v>0</v>
      </c>
      <c r="R1260" s="189">
        <v>0</v>
      </c>
      <c r="S1260" s="189">
        <v>1E-4</v>
      </c>
      <c r="T1260" s="188">
        <v>0</v>
      </c>
      <c r="U1260" s="187">
        <v>0</v>
      </c>
      <c r="V1260" s="189">
        <v>0</v>
      </c>
      <c r="W1260" s="189">
        <v>0</v>
      </c>
      <c r="X1260" s="188">
        <v>0</v>
      </c>
      <c r="Y1260" s="188">
        <v>0</v>
      </c>
      <c r="Z1260" s="186">
        <v>0</v>
      </c>
      <c r="AA1260" s="186">
        <v>0</v>
      </c>
      <c r="AB1260" s="186">
        <v>0</v>
      </c>
      <c r="AC1260" s="186">
        <v>0</v>
      </c>
      <c r="AD1260" s="188">
        <v>0</v>
      </c>
      <c r="AE1260" s="189">
        <v>0</v>
      </c>
      <c r="AF1260" s="189">
        <v>0</v>
      </c>
      <c r="AG1260" s="189">
        <v>0</v>
      </c>
      <c r="AH1260" s="191">
        <v>0</v>
      </c>
      <c r="AI1260" s="186">
        <v>0</v>
      </c>
      <c r="AJ1260" s="192">
        <v>7501943473218</v>
      </c>
      <c r="AK1260" s="192" t="s">
        <v>262</v>
      </c>
      <c r="AL1260" s="76"/>
      <c r="AM1260" s="75">
        <v>1657</v>
      </c>
      <c r="AO1260" s="188">
        <v>0</v>
      </c>
      <c r="AP1260" s="188">
        <v>0</v>
      </c>
      <c r="AQ1260" s="187">
        <v>0</v>
      </c>
      <c r="AR1260" s="188">
        <v>0</v>
      </c>
      <c r="AS1260" s="187">
        <v>0</v>
      </c>
      <c r="AT1260" s="188">
        <v>0</v>
      </c>
      <c r="AU1260" s="187">
        <v>0</v>
      </c>
      <c r="AV1260" s="188">
        <v>0</v>
      </c>
      <c r="AW1260" s="187">
        <v>0</v>
      </c>
      <c r="AX1260" s="188">
        <v>0</v>
      </c>
      <c r="AY1260" s="187">
        <v>0</v>
      </c>
      <c r="AZ1260" s="188">
        <v>0</v>
      </c>
      <c r="BA1260" s="187">
        <v>0</v>
      </c>
      <c r="BB1260" s="188">
        <v>0</v>
      </c>
      <c r="BC1260" s="187">
        <v>0</v>
      </c>
      <c r="BD1260" s="75"/>
      <c r="BE1260" s="75"/>
      <c r="BF1260" s="75"/>
      <c r="BI1260" s="194"/>
    </row>
    <row r="1261" spans="1:61" ht="11.25" customHeight="1" x14ac:dyDescent="0.3">
      <c r="A1261" s="184" t="s">
        <v>1937</v>
      </c>
      <c r="B1261" s="185">
        <v>0</v>
      </c>
      <c r="C1261" s="896" t="s">
        <v>89</v>
      </c>
      <c r="D1261" s="284">
        <v>1E-4</v>
      </c>
      <c r="E1261" s="91">
        <v>0</v>
      </c>
      <c r="F1261" s="186">
        <v>0</v>
      </c>
      <c r="G1261" s="186">
        <v>0</v>
      </c>
      <c r="H1261" s="186">
        <v>0</v>
      </c>
      <c r="I1261" s="187">
        <v>0</v>
      </c>
      <c r="J1261" s="186">
        <v>0</v>
      </c>
      <c r="K1261" s="186">
        <v>0</v>
      </c>
      <c r="L1261" s="186">
        <v>0</v>
      </c>
      <c r="M1261" s="186">
        <v>0</v>
      </c>
      <c r="N1261" s="188">
        <v>0</v>
      </c>
      <c r="O1261" s="189">
        <v>0</v>
      </c>
      <c r="P1261" s="186">
        <v>0</v>
      </c>
      <c r="Q1261" s="189">
        <v>0</v>
      </c>
      <c r="R1261" s="189">
        <v>0</v>
      </c>
      <c r="S1261" s="189">
        <v>1E-4</v>
      </c>
      <c r="T1261" s="188">
        <v>0</v>
      </c>
      <c r="U1261" s="187">
        <v>0</v>
      </c>
      <c r="V1261" s="189">
        <v>0</v>
      </c>
      <c r="W1261" s="189">
        <v>0</v>
      </c>
      <c r="X1261" s="188">
        <v>0</v>
      </c>
      <c r="Y1261" s="188">
        <v>0</v>
      </c>
      <c r="Z1261" s="186">
        <v>0</v>
      </c>
      <c r="AA1261" s="186">
        <v>0</v>
      </c>
      <c r="AB1261" s="186">
        <v>0</v>
      </c>
      <c r="AC1261" s="186">
        <v>0</v>
      </c>
      <c r="AD1261" s="188">
        <v>0</v>
      </c>
      <c r="AE1261" s="189">
        <v>0</v>
      </c>
      <c r="AF1261" s="189">
        <v>0</v>
      </c>
      <c r="AG1261" s="189">
        <v>0</v>
      </c>
      <c r="AH1261" s="191">
        <v>0</v>
      </c>
      <c r="AI1261" s="186">
        <v>0</v>
      </c>
      <c r="AJ1261" s="192">
        <v>7501943473218</v>
      </c>
      <c r="AK1261" s="192">
        <v>1657</v>
      </c>
      <c r="AL1261" s="76"/>
      <c r="AM1261" s="75">
        <v>1659</v>
      </c>
      <c r="AO1261" s="188">
        <v>0</v>
      </c>
      <c r="AP1261" s="188">
        <v>0</v>
      </c>
      <c r="AQ1261" s="187">
        <v>0</v>
      </c>
      <c r="AR1261" s="188">
        <v>0</v>
      </c>
      <c r="AS1261" s="187">
        <v>0</v>
      </c>
      <c r="AT1261" s="188">
        <v>0</v>
      </c>
      <c r="AU1261" s="187">
        <v>0</v>
      </c>
      <c r="AV1261" s="188">
        <v>0</v>
      </c>
      <c r="AW1261" s="187">
        <v>0</v>
      </c>
      <c r="AX1261" s="188">
        <v>0</v>
      </c>
      <c r="AY1261" s="187">
        <v>0</v>
      </c>
      <c r="AZ1261" s="188">
        <v>0</v>
      </c>
      <c r="BA1261" s="187">
        <v>0</v>
      </c>
      <c r="BB1261" s="188">
        <v>0</v>
      </c>
      <c r="BC1261" s="187">
        <v>0</v>
      </c>
      <c r="BD1261" s="75"/>
      <c r="BE1261" s="75"/>
      <c r="BF1261" s="75"/>
      <c r="BI1261" s="194"/>
    </row>
    <row r="1262" spans="1:61" ht="11.25" customHeight="1" x14ac:dyDescent="0.3">
      <c r="A1262" s="184" t="s">
        <v>1938</v>
      </c>
      <c r="B1262" s="334">
        <v>0</v>
      </c>
      <c r="C1262" s="909" t="s">
        <v>88</v>
      </c>
      <c r="D1262" s="390">
        <v>1E-4</v>
      </c>
      <c r="E1262" s="336">
        <v>0</v>
      </c>
      <c r="F1262" s="338">
        <v>0</v>
      </c>
      <c r="G1262" s="338">
        <v>0</v>
      </c>
      <c r="H1262" s="338">
        <v>0</v>
      </c>
      <c r="I1262" s="339">
        <v>0</v>
      </c>
      <c r="J1262" s="338">
        <v>0</v>
      </c>
      <c r="K1262" s="338">
        <v>0</v>
      </c>
      <c r="L1262" s="338">
        <v>0</v>
      </c>
      <c r="M1262" s="338">
        <v>0</v>
      </c>
      <c r="N1262" s="337">
        <v>0</v>
      </c>
      <c r="O1262" s="340">
        <v>0</v>
      </c>
      <c r="P1262" s="338">
        <v>0</v>
      </c>
      <c r="Q1262" s="340">
        <v>0</v>
      </c>
      <c r="R1262" s="340">
        <v>0</v>
      </c>
      <c r="S1262" s="340">
        <v>1E-4</v>
      </c>
      <c r="T1262" s="337">
        <v>0</v>
      </c>
      <c r="U1262" s="339">
        <v>0</v>
      </c>
      <c r="V1262" s="340">
        <v>0</v>
      </c>
      <c r="W1262" s="340">
        <v>0</v>
      </c>
      <c r="X1262" s="337">
        <v>0</v>
      </c>
      <c r="Y1262" s="337">
        <v>0</v>
      </c>
      <c r="Z1262" s="338">
        <v>0</v>
      </c>
      <c r="AA1262" s="338">
        <v>0</v>
      </c>
      <c r="AB1262" s="338">
        <v>0</v>
      </c>
      <c r="AC1262" s="338">
        <v>0</v>
      </c>
      <c r="AD1262" s="337">
        <v>0</v>
      </c>
      <c r="AE1262" s="340">
        <v>0</v>
      </c>
      <c r="AF1262" s="340">
        <v>0</v>
      </c>
      <c r="AG1262" s="340">
        <v>0</v>
      </c>
      <c r="AH1262" s="341">
        <v>0</v>
      </c>
      <c r="AI1262" s="186">
        <v>0</v>
      </c>
      <c r="AJ1262" s="192">
        <v>7501943473218</v>
      </c>
      <c r="AK1262" s="192" t="s">
        <v>262</v>
      </c>
      <c r="AL1262" s="76"/>
      <c r="AM1262" s="75">
        <v>1662</v>
      </c>
      <c r="AO1262" s="337">
        <v>0</v>
      </c>
      <c r="AP1262" s="337">
        <v>0</v>
      </c>
      <c r="AQ1262" s="339">
        <v>0</v>
      </c>
      <c r="AR1262" s="337">
        <v>0</v>
      </c>
      <c r="AS1262" s="339">
        <v>0</v>
      </c>
      <c r="AT1262" s="337">
        <v>0</v>
      </c>
      <c r="AU1262" s="339">
        <v>0</v>
      </c>
      <c r="AV1262" s="337">
        <v>0</v>
      </c>
      <c r="AW1262" s="339">
        <v>0</v>
      </c>
      <c r="AX1262" s="337">
        <v>0</v>
      </c>
      <c r="AY1262" s="339">
        <v>0</v>
      </c>
      <c r="AZ1262" s="337">
        <v>0</v>
      </c>
      <c r="BA1262" s="339">
        <v>0</v>
      </c>
      <c r="BB1262" s="337">
        <v>0</v>
      </c>
      <c r="BC1262" s="339">
        <v>0</v>
      </c>
      <c r="BD1262" s="75"/>
      <c r="BE1262" s="75"/>
      <c r="BF1262" s="75"/>
      <c r="BI1262" s="194"/>
    </row>
    <row r="1263" spans="1:61" ht="11.25" customHeight="1" x14ac:dyDescent="0.3">
      <c r="A1263" s="184" t="s">
        <v>1939</v>
      </c>
      <c r="B1263" s="334">
        <v>0</v>
      </c>
      <c r="C1263" s="909" t="s">
        <v>87</v>
      </c>
      <c r="D1263" s="390">
        <v>1E-4</v>
      </c>
      <c r="E1263" s="336">
        <v>0</v>
      </c>
      <c r="F1263" s="338">
        <v>0</v>
      </c>
      <c r="G1263" s="338">
        <v>0</v>
      </c>
      <c r="H1263" s="338">
        <v>0</v>
      </c>
      <c r="I1263" s="339">
        <v>0</v>
      </c>
      <c r="J1263" s="338">
        <v>0</v>
      </c>
      <c r="K1263" s="338">
        <v>0</v>
      </c>
      <c r="L1263" s="338">
        <v>0</v>
      </c>
      <c r="M1263" s="338">
        <v>0</v>
      </c>
      <c r="N1263" s="337">
        <v>0</v>
      </c>
      <c r="O1263" s="340">
        <v>0</v>
      </c>
      <c r="P1263" s="338">
        <v>0</v>
      </c>
      <c r="Q1263" s="340">
        <v>0</v>
      </c>
      <c r="R1263" s="340">
        <v>0</v>
      </c>
      <c r="S1263" s="340">
        <v>1E-4</v>
      </c>
      <c r="T1263" s="337">
        <v>0</v>
      </c>
      <c r="U1263" s="339">
        <v>0</v>
      </c>
      <c r="V1263" s="340">
        <v>0</v>
      </c>
      <c r="W1263" s="340">
        <v>0</v>
      </c>
      <c r="X1263" s="337">
        <v>0</v>
      </c>
      <c r="Y1263" s="337">
        <v>0</v>
      </c>
      <c r="Z1263" s="338">
        <v>0</v>
      </c>
      <c r="AA1263" s="338">
        <v>0</v>
      </c>
      <c r="AB1263" s="338">
        <v>0</v>
      </c>
      <c r="AC1263" s="338">
        <v>0</v>
      </c>
      <c r="AD1263" s="337">
        <v>0</v>
      </c>
      <c r="AE1263" s="340">
        <v>0</v>
      </c>
      <c r="AF1263" s="340">
        <v>0</v>
      </c>
      <c r="AG1263" s="340">
        <v>0</v>
      </c>
      <c r="AH1263" s="341">
        <v>0</v>
      </c>
      <c r="AI1263" s="186">
        <v>0</v>
      </c>
      <c r="AJ1263" s="192">
        <v>7501943456983</v>
      </c>
      <c r="AK1263" s="192" t="s">
        <v>262</v>
      </c>
      <c r="AL1263" s="76"/>
      <c r="AM1263" s="75">
        <v>1663</v>
      </c>
      <c r="AO1263" s="337">
        <v>0</v>
      </c>
      <c r="AP1263" s="337">
        <v>0</v>
      </c>
      <c r="AQ1263" s="339">
        <v>0</v>
      </c>
      <c r="AR1263" s="337">
        <v>0</v>
      </c>
      <c r="AS1263" s="339">
        <v>0</v>
      </c>
      <c r="AT1263" s="337">
        <v>0</v>
      </c>
      <c r="AU1263" s="339">
        <v>0</v>
      </c>
      <c r="AV1263" s="337">
        <v>0</v>
      </c>
      <c r="AW1263" s="339">
        <v>0</v>
      </c>
      <c r="AX1263" s="337">
        <v>0</v>
      </c>
      <c r="AY1263" s="339">
        <v>0</v>
      </c>
      <c r="AZ1263" s="337">
        <v>0</v>
      </c>
      <c r="BA1263" s="339">
        <v>0</v>
      </c>
      <c r="BB1263" s="337">
        <v>0</v>
      </c>
      <c r="BC1263" s="339">
        <v>0</v>
      </c>
      <c r="BD1263" s="75"/>
      <c r="BE1263" s="75"/>
      <c r="BF1263" s="75"/>
      <c r="BI1263" s="194"/>
    </row>
    <row r="1264" spans="1:61" ht="11.25" customHeight="1" x14ac:dyDescent="0.3">
      <c r="A1264" s="184" t="s">
        <v>1940</v>
      </c>
      <c r="B1264" s="185">
        <v>0</v>
      </c>
      <c r="C1264" s="903">
        <v>92091</v>
      </c>
      <c r="D1264" s="284">
        <v>1E-4</v>
      </c>
      <c r="E1264" s="91">
        <v>0</v>
      </c>
      <c r="F1264" s="186">
        <v>0</v>
      </c>
      <c r="G1264" s="186">
        <v>0</v>
      </c>
      <c r="H1264" s="186">
        <v>0</v>
      </c>
      <c r="I1264" s="187">
        <v>0</v>
      </c>
      <c r="J1264" s="186">
        <v>0</v>
      </c>
      <c r="K1264" s="186">
        <v>0</v>
      </c>
      <c r="L1264" s="186">
        <v>0</v>
      </c>
      <c r="M1264" s="186">
        <v>0</v>
      </c>
      <c r="N1264" s="188">
        <v>0</v>
      </c>
      <c r="O1264" s="189">
        <v>0</v>
      </c>
      <c r="P1264" s="186">
        <v>0</v>
      </c>
      <c r="Q1264" s="189">
        <v>0</v>
      </c>
      <c r="R1264" s="189">
        <v>0</v>
      </c>
      <c r="S1264" s="189">
        <v>1E-4</v>
      </c>
      <c r="T1264" s="188">
        <v>0</v>
      </c>
      <c r="U1264" s="187">
        <v>0</v>
      </c>
      <c r="V1264" s="189">
        <v>0</v>
      </c>
      <c r="W1264" s="189">
        <v>0</v>
      </c>
      <c r="X1264" s="188">
        <v>0</v>
      </c>
      <c r="Y1264" s="188">
        <v>0</v>
      </c>
      <c r="Z1264" s="186">
        <v>0</v>
      </c>
      <c r="AA1264" s="186">
        <v>0</v>
      </c>
      <c r="AB1264" s="186">
        <v>0</v>
      </c>
      <c r="AC1264" s="186">
        <v>0</v>
      </c>
      <c r="AD1264" s="188">
        <v>0</v>
      </c>
      <c r="AE1264" s="189">
        <v>0</v>
      </c>
      <c r="AF1264" s="189">
        <v>0</v>
      </c>
      <c r="AG1264" s="189">
        <v>0</v>
      </c>
      <c r="AH1264" s="191">
        <v>0</v>
      </c>
      <c r="AI1264" s="186">
        <v>0</v>
      </c>
      <c r="AJ1264" s="192">
        <v>7501943474024</v>
      </c>
      <c r="AK1264" s="192" t="s">
        <v>262</v>
      </c>
      <c r="AL1264" s="76"/>
      <c r="AM1264" s="75">
        <v>92091</v>
      </c>
      <c r="AO1264" s="188">
        <v>0</v>
      </c>
      <c r="AP1264" s="188">
        <v>0</v>
      </c>
      <c r="AQ1264" s="187">
        <v>0</v>
      </c>
      <c r="AR1264" s="188">
        <v>0</v>
      </c>
      <c r="AS1264" s="187">
        <v>0</v>
      </c>
      <c r="AT1264" s="188">
        <v>0</v>
      </c>
      <c r="AU1264" s="187">
        <v>0</v>
      </c>
      <c r="AV1264" s="188">
        <v>0</v>
      </c>
      <c r="AW1264" s="187">
        <v>0</v>
      </c>
      <c r="AX1264" s="188">
        <v>0</v>
      </c>
      <c r="AY1264" s="187">
        <v>0</v>
      </c>
      <c r="AZ1264" s="188">
        <v>0</v>
      </c>
      <c r="BA1264" s="187">
        <v>0</v>
      </c>
      <c r="BB1264" s="188">
        <v>0</v>
      </c>
      <c r="BC1264" s="187">
        <v>0</v>
      </c>
      <c r="BD1264" s="75"/>
      <c r="BE1264" s="75"/>
      <c r="BF1264" s="75"/>
      <c r="BI1264" s="194"/>
    </row>
    <row r="1265" spans="1:61" ht="11.25" customHeight="1" x14ac:dyDescent="0.3">
      <c r="A1265" s="333" t="s">
        <v>1941</v>
      </c>
      <c r="B1265" s="334" t="s">
        <v>44</v>
      </c>
      <c r="C1265" s="897">
        <v>92090</v>
      </c>
      <c r="D1265" s="390">
        <v>1E-4</v>
      </c>
      <c r="E1265" s="336">
        <v>0</v>
      </c>
      <c r="F1265" s="338">
        <v>0</v>
      </c>
      <c r="G1265" s="338">
        <v>0</v>
      </c>
      <c r="H1265" s="338">
        <v>0</v>
      </c>
      <c r="I1265" s="339">
        <v>0</v>
      </c>
      <c r="J1265" s="338">
        <v>0</v>
      </c>
      <c r="K1265" s="338">
        <v>0</v>
      </c>
      <c r="L1265" s="338">
        <v>0</v>
      </c>
      <c r="M1265" s="338">
        <v>0</v>
      </c>
      <c r="N1265" s="337">
        <v>0</v>
      </c>
      <c r="O1265" s="340">
        <v>0</v>
      </c>
      <c r="P1265" s="338">
        <v>0</v>
      </c>
      <c r="Q1265" s="340">
        <v>0</v>
      </c>
      <c r="R1265" s="340">
        <v>0</v>
      </c>
      <c r="S1265" s="340">
        <v>1E-4</v>
      </c>
      <c r="T1265" s="337">
        <v>0</v>
      </c>
      <c r="U1265" s="339">
        <v>0</v>
      </c>
      <c r="V1265" s="340">
        <v>0</v>
      </c>
      <c r="W1265" s="340">
        <v>0</v>
      </c>
      <c r="X1265" s="337">
        <v>0</v>
      </c>
      <c r="Y1265" s="337">
        <v>0</v>
      </c>
      <c r="Z1265" s="338">
        <v>0</v>
      </c>
      <c r="AA1265" s="338">
        <v>0</v>
      </c>
      <c r="AB1265" s="338">
        <v>0</v>
      </c>
      <c r="AC1265" s="338">
        <v>0</v>
      </c>
      <c r="AD1265" s="337">
        <v>0</v>
      </c>
      <c r="AE1265" s="340">
        <v>0</v>
      </c>
      <c r="AF1265" s="340">
        <v>0</v>
      </c>
      <c r="AG1265" s="340">
        <v>0</v>
      </c>
      <c r="AH1265" s="341">
        <v>0</v>
      </c>
      <c r="AI1265" s="186">
        <v>0</v>
      </c>
      <c r="AJ1265" s="192">
        <v>7501943474024</v>
      </c>
      <c r="AK1265" s="192">
        <v>92091</v>
      </c>
      <c r="AL1265" s="76"/>
      <c r="AM1265" s="75">
        <v>92090</v>
      </c>
      <c r="AO1265" s="337">
        <v>0</v>
      </c>
      <c r="AP1265" s="337">
        <v>0</v>
      </c>
      <c r="AQ1265" s="339">
        <v>0</v>
      </c>
      <c r="AR1265" s="337">
        <v>0</v>
      </c>
      <c r="AS1265" s="339">
        <v>0</v>
      </c>
      <c r="AT1265" s="337">
        <v>0</v>
      </c>
      <c r="AU1265" s="339">
        <v>0</v>
      </c>
      <c r="AV1265" s="337">
        <v>0</v>
      </c>
      <c r="AW1265" s="339">
        <v>0</v>
      </c>
      <c r="AX1265" s="337">
        <v>0</v>
      </c>
      <c r="AY1265" s="339">
        <v>0</v>
      </c>
      <c r="AZ1265" s="337">
        <v>0</v>
      </c>
      <c r="BA1265" s="339">
        <v>0</v>
      </c>
      <c r="BB1265" s="337">
        <v>0</v>
      </c>
      <c r="BC1265" s="339">
        <v>0</v>
      </c>
      <c r="BD1265" s="75"/>
      <c r="BE1265" s="75"/>
      <c r="BF1265" s="75"/>
      <c r="BI1265" s="194"/>
    </row>
    <row r="1266" spans="1:61" ht="11.25" customHeight="1" x14ac:dyDescent="0.3">
      <c r="A1266" s="184" t="s">
        <v>1942</v>
      </c>
      <c r="B1266" s="185">
        <v>0</v>
      </c>
      <c r="C1266" s="908">
        <v>92087</v>
      </c>
      <c r="D1266" s="284">
        <v>1E-4</v>
      </c>
      <c r="E1266" s="91">
        <v>0</v>
      </c>
      <c r="F1266" s="186">
        <v>0</v>
      </c>
      <c r="G1266" s="186">
        <v>0</v>
      </c>
      <c r="H1266" s="186">
        <v>0</v>
      </c>
      <c r="I1266" s="187">
        <v>0</v>
      </c>
      <c r="J1266" s="186">
        <v>0</v>
      </c>
      <c r="K1266" s="186">
        <v>0</v>
      </c>
      <c r="L1266" s="186">
        <v>0</v>
      </c>
      <c r="M1266" s="186">
        <v>0</v>
      </c>
      <c r="N1266" s="188">
        <v>0</v>
      </c>
      <c r="O1266" s="189">
        <v>0</v>
      </c>
      <c r="P1266" s="186">
        <v>0</v>
      </c>
      <c r="Q1266" s="189">
        <v>0</v>
      </c>
      <c r="R1266" s="189">
        <v>0</v>
      </c>
      <c r="S1266" s="189">
        <v>1E-4</v>
      </c>
      <c r="T1266" s="188">
        <v>0</v>
      </c>
      <c r="U1266" s="187">
        <v>0</v>
      </c>
      <c r="V1266" s="351">
        <v>0</v>
      </c>
      <c r="W1266" s="351">
        <v>0</v>
      </c>
      <c r="X1266" s="350">
        <v>0</v>
      </c>
      <c r="Y1266" s="350">
        <v>0</v>
      </c>
      <c r="Z1266" s="348">
        <v>0</v>
      </c>
      <c r="AA1266" s="348">
        <v>0</v>
      </c>
      <c r="AB1266" s="348">
        <v>0</v>
      </c>
      <c r="AC1266" s="348">
        <v>0</v>
      </c>
      <c r="AD1266" s="350">
        <v>0</v>
      </c>
      <c r="AE1266" s="351">
        <v>0</v>
      </c>
      <c r="AF1266" s="351">
        <v>0</v>
      </c>
      <c r="AG1266" s="351">
        <v>0</v>
      </c>
      <c r="AH1266" s="352">
        <v>0</v>
      </c>
      <c r="AI1266" s="186">
        <v>0</v>
      </c>
      <c r="AJ1266" s="192">
        <v>78742057842</v>
      </c>
      <c r="AK1266" s="192" t="s">
        <v>262</v>
      </c>
      <c r="AM1266" s="75">
        <v>92087</v>
      </c>
      <c r="AO1266" s="350">
        <v>0</v>
      </c>
      <c r="AP1266" s="350">
        <v>0</v>
      </c>
      <c r="AQ1266" s="349">
        <v>0</v>
      </c>
      <c r="AR1266" s="350">
        <v>0</v>
      </c>
      <c r="AS1266" s="349">
        <v>0</v>
      </c>
      <c r="AT1266" s="350">
        <v>0</v>
      </c>
      <c r="AU1266" s="349">
        <v>0</v>
      </c>
      <c r="AV1266" s="350">
        <v>0</v>
      </c>
      <c r="AW1266" s="349">
        <v>0</v>
      </c>
      <c r="AX1266" s="350">
        <v>0</v>
      </c>
      <c r="AY1266" s="349">
        <v>0</v>
      </c>
      <c r="AZ1266" s="350">
        <v>0</v>
      </c>
      <c r="BA1266" s="349">
        <v>0</v>
      </c>
      <c r="BB1266" s="350">
        <v>0</v>
      </c>
      <c r="BC1266" s="349">
        <v>0</v>
      </c>
      <c r="BD1266" s="75"/>
      <c r="BE1266" s="75"/>
      <c r="BI1266" s="194"/>
    </row>
    <row r="1267" spans="1:61" ht="11.25" customHeight="1" x14ac:dyDescent="0.3">
      <c r="A1267" s="344" t="s">
        <v>1943</v>
      </c>
      <c r="B1267" s="345">
        <v>0</v>
      </c>
      <c r="C1267" s="873">
        <v>92089</v>
      </c>
      <c r="D1267" s="389">
        <v>1268.2709999999997</v>
      </c>
      <c r="E1267" s="347">
        <v>39.184479917610702</v>
      </c>
      <c r="F1267" s="348">
        <v>0</v>
      </c>
      <c r="G1267" s="348">
        <v>0</v>
      </c>
      <c r="H1267" s="348">
        <v>0</v>
      </c>
      <c r="I1267" s="349">
        <v>0</v>
      </c>
      <c r="J1267" s="348">
        <v>755</v>
      </c>
      <c r="K1267" s="348">
        <v>971</v>
      </c>
      <c r="L1267" s="348">
        <v>187.01</v>
      </c>
      <c r="M1267" s="348">
        <v>19.259526261585993</v>
      </c>
      <c r="N1267" s="350">
        <v>0</v>
      </c>
      <c r="O1267" s="351">
        <v>42.143999999999998</v>
      </c>
      <c r="P1267" s="348">
        <v>45.655999999999999</v>
      </c>
      <c r="Q1267" s="351">
        <v>30.816688741721855</v>
      </c>
      <c r="R1267" s="351">
        <v>42.964013245033101</v>
      </c>
      <c r="S1267" s="351">
        <v>1081.2609999999997</v>
      </c>
      <c r="T1267" s="350">
        <v>1503.575</v>
      </c>
      <c r="U1267" s="349">
        <v>46.454428424304837</v>
      </c>
      <c r="V1267" s="351">
        <v>118.53</v>
      </c>
      <c r="W1267" s="351">
        <v>3.512</v>
      </c>
      <c r="X1267" s="350">
        <v>1381.5330000000001</v>
      </c>
      <c r="Y1267" s="350">
        <v>0</v>
      </c>
      <c r="Z1267" s="348">
        <v>22.827999999999999</v>
      </c>
      <c r="AA1267" s="348">
        <v>0</v>
      </c>
      <c r="AB1267" s="348">
        <v>0</v>
      </c>
      <c r="AC1267" s="348">
        <v>0</v>
      </c>
      <c r="AD1267" s="350">
        <v>54.44</v>
      </c>
      <c r="AE1267" s="351">
        <v>3.512</v>
      </c>
      <c r="AF1267" s="351">
        <v>3.512</v>
      </c>
      <c r="AG1267" s="351">
        <v>0</v>
      </c>
      <c r="AH1267" s="352">
        <v>0</v>
      </c>
      <c r="AI1267" s="186">
        <v>775</v>
      </c>
      <c r="AJ1267" s="192">
        <v>7506425609529</v>
      </c>
      <c r="AK1267" s="192" t="s">
        <v>262</v>
      </c>
      <c r="AM1267" s="75">
        <v>92089</v>
      </c>
      <c r="AO1267" s="350">
        <v>973.99366666666674</v>
      </c>
      <c r="AP1267" s="350">
        <v>749.80700000000002</v>
      </c>
      <c r="AQ1267" s="349">
        <v>74.980699999999999</v>
      </c>
      <c r="AR1267" s="350">
        <v>1230.0720000000001</v>
      </c>
      <c r="AS1267" s="349">
        <v>133.70347826086956</v>
      </c>
      <c r="AT1267" s="350">
        <v>942.10200000000009</v>
      </c>
      <c r="AU1267" s="349">
        <v>69.018461538461537</v>
      </c>
      <c r="AV1267" s="350">
        <v>820.04599999999994</v>
      </c>
      <c r="AW1267" s="349">
        <v>84.540824742268043</v>
      </c>
      <c r="AX1267" s="350">
        <v>916.20300000000009</v>
      </c>
      <c r="AY1267" s="349">
        <v>96.442421052631587</v>
      </c>
      <c r="AZ1267" s="350">
        <v>758.16300000000001</v>
      </c>
      <c r="BA1267" s="349">
        <v>90.257500000000007</v>
      </c>
      <c r="BB1267" s="350">
        <v>893.35599999999999</v>
      </c>
      <c r="BC1267" s="349">
        <v>79.763928571428565</v>
      </c>
      <c r="BD1267" s="75"/>
      <c r="BE1267" s="75"/>
      <c r="BI1267" s="194"/>
    </row>
    <row r="1268" spans="1:61" ht="11.25" customHeight="1" x14ac:dyDescent="0.3">
      <c r="A1268" s="344" t="s">
        <v>5001</v>
      </c>
      <c r="B1268" s="345">
        <v>0</v>
      </c>
      <c r="C1268" s="908" t="s">
        <v>5002</v>
      </c>
      <c r="D1268" s="389">
        <v>1E-4</v>
      </c>
      <c r="E1268" s="347">
        <v>0</v>
      </c>
      <c r="F1268" s="348">
        <v>0</v>
      </c>
      <c r="G1268" s="348">
        <v>0</v>
      </c>
      <c r="H1268" s="348">
        <v>0</v>
      </c>
      <c r="I1268" s="349">
        <v>0</v>
      </c>
      <c r="J1268" s="348">
        <v>0</v>
      </c>
      <c r="K1268" s="348">
        <v>0</v>
      </c>
      <c r="L1268" s="348">
        <v>0</v>
      </c>
      <c r="M1268" s="348">
        <v>0</v>
      </c>
      <c r="N1268" s="350">
        <v>0</v>
      </c>
      <c r="O1268" s="351">
        <v>0</v>
      </c>
      <c r="P1268" s="348">
        <v>0</v>
      </c>
      <c r="Q1268" s="351">
        <v>0</v>
      </c>
      <c r="R1268" s="351">
        <v>0</v>
      </c>
      <c r="S1268" s="351">
        <v>1E-4</v>
      </c>
      <c r="T1268" s="350">
        <v>0</v>
      </c>
      <c r="U1268" s="349">
        <v>0</v>
      </c>
      <c r="V1268" s="351">
        <v>0</v>
      </c>
      <c r="W1268" s="351">
        <v>0</v>
      </c>
      <c r="X1268" s="350">
        <v>0</v>
      </c>
      <c r="Y1268" s="350">
        <v>0</v>
      </c>
      <c r="Z1268" s="348">
        <v>0</v>
      </c>
      <c r="AA1268" s="348">
        <v>0</v>
      </c>
      <c r="AB1268" s="348">
        <v>0</v>
      </c>
      <c r="AC1268" s="348">
        <v>0</v>
      </c>
      <c r="AD1268" s="350">
        <v>0</v>
      </c>
      <c r="AE1268" s="351">
        <v>0</v>
      </c>
      <c r="AF1268" s="351">
        <v>0</v>
      </c>
      <c r="AG1268" s="351">
        <v>0</v>
      </c>
      <c r="AH1268" s="352">
        <v>0</v>
      </c>
      <c r="AI1268" s="186">
        <v>0</v>
      </c>
      <c r="AJ1268" s="192">
        <v>7501943473089</v>
      </c>
      <c r="AK1268" s="192" t="s">
        <v>262</v>
      </c>
      <c r="AM1268" s="75">
        <v>1741</v>
      </c>
      <c r="AO1268" s="350">
        <v>99.552000000000007</v>
      </c>
      <c r="AP1268" s="350">
        <v>298.65600000000001</v>
      </c>
      <c r="AQ1268" s="349">
        <v>0</v>
      </c>
      <c r="AR1268" s="350">
        <v>0</v>
      </c>
      <c r="AS1268" s="349">
        <v>0</v>
      </c>
      <c r="AT1268" s="350">
        <v>0</v>
      </c>
      <c r="AU1268" s="349">
        <v>0</v>
      </c>
      <c r="AV1268" s="350">
        <v>0</v>
      </c>
      <c r="AW1268" s="349">
        <v>0</v>
      </c>
      <c r="AX1268" s="350">
        <v>0</v>
      </c>
      <c r="AY1268" s="349">
        <v>0</v>
      </c>
      <c r="AZ1268" s="350">
        <v>0</v>
      </c>
      <c r="BA1268" s="349">
        <v>0</v>
      </c>
      <c r="BB1268" s="350">
        <v>0</v>
      </c>
      <c r="BC1268" s="349">
        <v>0</v>
      </c>
      <c r="BD1268" s="75"/>
      <c r="BE1268" s="75"/>
      <c r="BI1268" s="194"/>
    </row>
    <row r="1269" spans="1:61" ht="11.25" customHeight="1" x14ac:dyDescent="0.3">
      <c r="A1269" s="333" t="s">
        <v>1944</v>
      </c>
      <c r="B1269" s="334">
        <v>0</v>
      </c>
      <c r="C1269" s="906">
        <v>92110</v>
      </c>
      <c r="D1269" s="390">
        <v>1E-4</v>
      </c>
      <c r="E1269" s="336">
        <v>0</v>
      </c>
      <c r="F1269" s="338">
        <v>0</v>
      </c>
      <c r="G1269" s="338">
        <v>0</v>
      </c>
      <c r="H1269" s="338">
        <v>0</v>
      </c>
      <c r="I1269" s="339">
        <v>0</v>
      </c>
      <c r="J1269" s="338">
        <v>0</v>
      </c>
      <c r="K1269" s="338">
        <v>0</v>
      </c>
      <c r="L1269" s="338">
        <v>0</v>
      </c>
      <c r="M1269" s="338">
        <v>0</v>
      </c>
      <c r="N1269" s="337">
        <v>0</v>
      </c>
      <c r="O1269" s="340">
        <v>0</v>
      </c>
      <c r="P1269" s="338">
        <v>0</v>
      </c>
      <c r="Q1269" s="340">
        <v>0</v>
      </c>
      <c r="R1269" s="340">
        <v>0</v>
      </c>
      <c r="S1269" s="340">
        <v>1E-4</v>
      </c>
      <c r="T1269" s="337">
        <v>0</v>
      </c>
      <c r="U1269" s="339">
        <v>0</v>
      </c>
      <c r="V1269" s="340">
        <v>0</v>
      </c>
      <c r="W1269" s="340">
        <v>0</v>
      </c>
      <c r="X1269" s="337">
        <v>0</v>
      </c>
      <c r="Y1269" s="337">
        <v>0</v>
      </c>
      <c r="Z1269" s="338">
        <v>0</v>
      </c>
      <c r="AA1269" s="338">
        <v>0</v>
      </c>
      <c r="AB1269" s="338">
        <v>0</v>
      </c>
      <c r="AC1269" s="338">
        <v>0</v>
      </c>
      <c r="AD1269" s="337">
        <v>0</v>
      </c>
      <c r="AE1269" s="340">
        <v>0</v>
      </c>
      <c r="AF1269" s="340">
        <v>0</v>
      </c>
      <c r="AG1269" s="340">
        <v>0</v>
      </c>
      <c r="AH1269" s="341">
        <v>0</v>
      </c>
      <c r="AI1269" s="186">
        <v>0</v>
      </c>
      <c r="AJ1269" s="192">
        <v>7501943486904</v>
      </c>
      <c r="AK1269" s="192">
        <v>0</v>
      </c>
      <c r="AM1269" s="75">
        <v>92110</v>
      </c>
      <c r="AO1269" s="337">
        <v>0</v>
      </c>
      <c r="AP1269" s="337">
        <v>0</v>
      </c>
      <c r="AQ1269" s="339">
        <v>0</v>
      </c>
      <c r="AR1269" s="337">
        <v>0</v>
      </c>
      <c r="AS1269" s="339">
        <v>0</v>
      </c>
      <c r="AT1269" s="337">
        <v>0</v>
      </c>
      <c r="AU1269" s="339">
        <v>0</v>
      </c>
      <c r="AV1269" s="337">
        <v>0</v>
      </c>
      <c r="AW1269" s="339">
        <v>0</v>
      </c>
      <c r="AX1269" s="337">
        <v>0</v>
      </c>
      <c r="AY1269" s="339">
        <v>0</v>
      </c>
      <c r="AZ1269" s="337">
        <v>0</v>
      </c>
      <c r="BA1269" s="339">
        <v>0</v>
      </c>
      <c r="BB1269" s="337">
        <v>0</v>
      </c>
      <c r="BC1269" s="339">
        <v>0</v>
      </c>
      <c r="BD1269" s="75"/>
      <c r="BE1269" s="75"/>
      <c r="BI1269" s="194"/>
    </row>
    <row r="1270" spans="1:61" ht="11.25" customHeight="1" x14ac:dyDescent="0.3">
      <c r="A1270" s="333" t="s">
        <v>1880</v>
      </c>
      <c r="B1270" s="334">
        <v>0</v>
      </c>
      <c r="C1270" s="906">
        <v>92124</v>
      </c>
      <c r="D1270" s="390">
        <v>3720.5699999999997</v>
      </c>
      <c r="E1270" s="336">
        <v>47.738645823926959</v>
      </c>
      <c r="F1270" s="338">
        <v>0</v>
      </c>
      <c r="G1270" s="338">
        <v>0</v>
      </c>
      <c r="H1270" s="338">
        <v>0</v>
      </c>
      <c r="I1270" s="339">
        <v>0</v>
      </c>
      <c r="J1270" s="338">
        <v>2000</v>
      </c>
      <c r="K1270" s="338">
        <v>2338.0868492096333</v>
      </c>
      <c r="L1270" s="338">
        <v>582.61</v>
      </c>
      <c r="M1270" s="338">
        <v>24.918236044009461</v>
      </c>
      <c r="N1270" s="337">
        <v>0</v>
      </c>
      <c r="O1270" s="340">
        <v>0</v>
      </c>
      <c r="P1270" s="338">
        <v>45.570000000000007</v>
      </c>
      <c r="Q1270" s="340">
        <v>31.409000000000002</v>
      </c>
      <c r="R1270" s="340">
        <v>47.069399999999995</v>
      </c>
      <c r="S1270" s="340">
        <v>3137.9599999999996</v>
      </c>
      <c r="T1270" s="337">
        <v>3132.57</v>
      </c>
      <c r="U1270" s="339">
        <v>40.194015903116693</v>
      </c>
      <c r="V1270" s="340">
        <v>0</v>
      </c>
      <c r="W1270" s="340">
        <v>45.570000000000007</v>
      </c>
      <c r="X1270" s="337">
        <v>3087</v>
      </c>
      <c r="Y1270" s="337">
        <v>2585.73</v>
      </c>
      <c r="Z1270" s="338">
        <v>34.299999999999997</v>
      </c>
      <c r="AA1270" s="338">
        <v>0</v>
      </c>
      <c r="AB1270" s="338">
        <v>0</v>
      </c>
      <c r="AC1270" s="338">
        <v>0</v>
      </c>
      <c r="AD1270" s="337">
        <v>5.3899999999999864</v>
      </c>
      <c r="AE1270" s="340">
        <v>0</v>
      </c>
      <c r="AF1270" s="340">
        <v>0</v>
      </c>
      <c r="AG1270" s="340">
        <v>0</v>
      </c>
      <c r="AH1270" s="341">
        <v>1</v>
      </c>
      <c r="AI1270" s="186">
        <v>1362.9105</v>
      </c>
      <c r="AJ1270" s="192">
        <v>7501943486911</v>
      </c>
      <c r="AK1270" s="192">
        <v>0</v>
      </c>
      <c r="AM1270" s="75">
        <v>92124</v>
      </c>
      <c r="AO1270" s="337">
        <v>1381.8</v>
      </c>
      <c r="AP1270" s="337">
        <v>1178.4499999999998</v>
      </c>
      <c r="AQ1270" s="339">
        <v>58.922499999999985</v>
      </c>
      <c r="AR1270" s="337">
        <v>979.02</v>
      </c>
      <c r="AS1270" s="339">
        <v>54.389999999999993</v>
      </c>
      <c r="AT1270" s="337">
        <v>1987.9299999999998</v>
      </c>
      <c r="AU1270" s="339">
        <v>99.396499999999989</v>
      </c>
      <c r="AV1270" s="337">
        <v>1995.28</v>
      </c>
      <c r="AW1270" s="339">
        <v>133.71127950619788</v>
      </c>
      <c r="AX1270" s="337">
        <v>1642.97</v>
      </c>
      <c r="AY1270" s="339">
        <v>108.87626116200857</v>
      </c>
      <c r="AZ1270" s="337">
        <v>442.96</v>
      </c>
      <c r="BA1270" s="339">
        <v>15.789154758382731</v>
      </c>
      <c r="BB1270" s="337">
        <v>2130.52</v>
      </c>
      <c r="BC1270" s="339">
        <v>76.057132453475461</v>
      </c>
      <c r="BD1270" s="75"/>
      <c r="BE1270" s="75"/>
      <c r="BI1270" s="194"/>
    </row>
    <row r="1271" spans="1:61" s="77" customFormat="1" ht="11.25" customHeight="1" x14ac:dyDescent="0.2">
      <c r="A1271" s="184" t="s">
        <v>1945</v>
      </c>
      <c r="B1271" s="185">
        <v>0</v>
      </c>
      <c r="C1271" s="828">
        <v>92109</v>
      </c>
      <c r="D1271" s="284">
        <v>1929.2160000000001</v>
      </c>
      <c r="E1271" s="91">
        <v>23.508741557930051</v>
      </c>
      <c r="F1271" s="186">
        <v>1050</v>
      </c>
      <c r="G1271" s="186">
        <v>1050</v>
      </c>
      <c r="H1271" s="186">
        <v>0</v>
      </c>
      <c r="I1271" s="187">
        <v>0</v>
      </c>
      <c r="J1271" s="186">
        <v>2000</v>
      </c>
      <c r="K1271" s="186">
        <v>2461.9131507903667</v>
      </c>
      <c r="L1271" s="186">
        <v>487.49</v>
      </c>
      <c r="M1271" s="186">
        <v>19.801267150447504</v>
      </c>
      <c r="N1271" s="188">
        <v>0</v>
      </c>
      <c r="O1271" s="189">
        <v>127.17</v>
      </c>
      <c r="P1271" s="186">
        <v>218.07300000000001</v>
      </c>
      <c r="Q1271" s="189">
        <v>35.278149999999997</v>
      </c>
      <c r="R1271" s="189">
        <v>21.625890000000002</v>
      </c>
      <c r="S1271" s="189">
        <v>1441.7260000000001</v>
      </c>
      <c r="T1271" s="188">
        <v>1439.3760000000002</v>
      </c>
      <c r="U1271" s="187">
        <v>17.539725146736874</v>
      </c>
      <c r="V1271" s="189">
        <v>0</v>
      </c>
      <c r="W1271" s="189">
        <v>90.903000000000006</v>
      </c>
      <c r="X1271" s="188">
        <v>1348.4730000000002</v>
      </c>
      <c r="Y1271" s="188">
        <v>797.87400000000002</v>
      </c>
      <c r="Z1271" s="186">
        <v>7.0650000000000004</v>
      </c>
      <c r="AA1271" s="186">
        <v>0</v>
      </c>
      <c r="AB1271" s="186">
        <v>0</v>
      </c>
      <c r="AC1271" s="186">
        <v>0</v>
      </c>
      <c r="AD1271" s="188">
        <v>2.3499999999999659</v>
      </c>
      <c r="AE1271" s="189">
        <v>0</v>
      </c>
      <c r="AF1271" s="189">
        <v>0</v>
      </c>
      <c r="AG1271" s="189">
        <v>0</v>
      </c>
      <c r="AH1271" s="191">
        <v>0</v>
      </c>
      <c r="AI1271" s="186">
        <v>1446.5545500000001</v>
      </c>
      <c r="AJ1271" s="192">
        <v>7501943480667</v>
      </c>
      <c r="AK1271" s="192">
        <v>0</v>
      </c>
      <c r="AL1271" s="226"/>
      <c r="AM1271" s="75">
        <v>92109</v>
      </c>
      <c r="AN1271" s="76"/>
      <c r="AO1271" s="188">
        <v>1430.4383333333335</v>
      </c>
      <c r="AP1271" s="188">
        <v>1443.635</v>
      </c>
      <c r="AQ1271" s="187">
        <v>74.452145356795526</v>
      </c>
      <c r="AR1271" s="188">
        <v>1396.5280000000002</v>
      </c>
      <c r="AS1271" s="187">
        <v>72.022710484876697</v>
      </c>
      <c r="AT1271" s="188">
        <v>1451.152</v>
      </c>
      <c r="AU1271" s="187">
        <v>75.308925839993989</v>
      </c>
      <c r="AV1271" s="188">
        <v>534.59699999999998</v>
      </c>
      <c r="AW1271" s="187">
        <v>29.818812050013555</v>
      </c>
      <c r="AX1271" s="188">
        <v>1494.9620000000002</v>
      </c>
      <c r="AY1271" s="187">
        <v>74.041301733650585</v>
      </c>
      <c r="AZ1271" s="188">
        <v>1373.4369999999999</v>
      </c>
      <c r="BA1271" s="187">
        <v>57.056560663024733</v>
      </c>
      <c r="BB1271" s="188">
        <v>1088.481</v>
      </c>
      <c r="BC1271" s="187">
        <v>47.938667383080016</v>
      </c>
      <c r="BD1271" s="75"/>
      <c r="BE1271" s="75"/>
      <c r="BF1271" s="56"/>
      <c r="BI1271" s="194"/>
    </row>
    <row r="1272" spans="1:61" s="77" customFormat="1" ht="11.25" customHeight="1" x14ac:dyDescent="0.2">
      <c r="A1272" s="228" t="s">
        <v>86</v>
      </c>
      <c r="B1272" s="229">
        <v>0</v>
      </c>
      <c r="C1272" s="864"/>
      <c r="D1272" s="330">
        <v>194291.78480000005</v>
      </c>
      <c r="E1272" s="231">
        <v>16.842928310674754</v>
      </c>
      <c r="F1272" s="232">
        <v>311070</v>
      </c>
      <c r="G1272" s="232">
        <v>311070</v>
      </c>
      <c r="H1272" s="232">
        <v>70469.339833999999</v>
      </c>
      <c r="I1272" s="233">
        <v>22.653852777188412</v>
      </c>
      <c r="J1272" s="232">
        <v>345265</v>
      </c>
      <c r="K1272" s="232">
        <v>346065.33</v>
      </c>
      <c r="L1272" s="232">
        <v>65291.266999999993</v>
      </c>
      <c r="M1272" s="232">
        <v>18.866746056300983</v>
      </c>
      <c r="N1272" s="234">
        <v>2227.4489999999996</v>
      </c>
      <c r="O1272" s="234">
        <v>17474.881999999998</v>
      </c>
      <c r="P1272" s="234">
        <v>23069.739000000001</v>
      </c>
      <c r="Q1272" s="235">
        <v>25.592227998783539</v>
      </c>
      <c r="R1272" s="235">
        <v>17.331892109017719</v>
      </c>
      <c r="S1272" s="235">
        <v>199469.85763400007</v>
      </c>
      <c r="T1272" s="234">
        <v>199656.14</v>
      </c>
      <c r="U1272" s="233">
        <v>17.307958008968999</v>
      </c>
      <c r="V1272" s="234">
        <v>17894.475999999999</v>
      </c>
      <c r="W1272" s="234">
        <v>3367.4080000000004</v>
      </c>
      <c r="X1272" s="234">
        <v>178394.25600000002</v>
      </c>
      <c r="Y1272" s="234">
        <v>88877.685999999972</v>
      </c>
      <c r="Z1272" s="232">
        <v>11930.326999999999</v>
      </c>
      <c r="AA1272" s="232">
        <v>1615.644</v>
      </c>
      <c r="AB1272" s="232">
        <v>636.91600000000005</v>
      </c>
      <c r="AC1272" s="232">
        <v>1204</v>
      </c>
      <c r="AD1272" s="234">
        <v>2081.909999999998</v>
      </c>
      <c r="AE1272" s="235">
        <v>52.156999999999996</v>
      </c>
      <c r="AF1272" s="235">
        <v>52.156999999999996</v>
      </c>
      <c r="AG1272" s="235">
        <v>0</v>
      </c>
      <c r="AH1272" s="235">
        <v>0</v>
      </c>
      <c r="AI1272" s="225">
        <v>318355.25968999998</v>
      </c>
      <c r="AJ1272" s="192">
        <v>0</v>
      </c>
      <c r="AK1272" s="192">
        <v>0</v>
      </c>
      <c r="AL1272" s="226"/>
      <c r="AM1272" s="75">
        <v>0</v>
      </c>
      <c r="AN1272" s="76"/>
      <c r="AO1272" s="234">
        <v>0</v>
      </c>
      <c r="AP1272" s="234">
        <v>0</v>
      </c>
      <c r="AQ1272" s="233">
        <v>0</v>
      </c>
      <c r="AR1272" s="234">
        <v>0</v>
      </c>
      <c r="AS1272" s="233">
        <v>0</v>
      </c>
      <c r="AT1272" s="234">
        <v>0</v>
      </c>
      <c r="AU1272" s="233">
        <v>0</v>
      </c>
      <c r="AV1272" s="234">
        <v>0</v>
      </c>
      <c r="AW1272" s="233">
        <v>0</v>
      </c>
      <c r="AX1272" s="234">
        <v>0</v>
      </c>
      <c r="AY1272" s="233">
        <v>0</v>
      </c>
      <c r="AZ1272" s="234">
        <v>0</v>
      </c>
      <c r="BA1272" s="233">
        <v>0</v>
      </c>
      <c r="BB1272" s="234">
        <v>0</v>
      </c>
      <c r="BC1272" s="233">
        <v>0</v>
      </c>
      <c r="BD1272" s="75"/>
      <c r="BE1272" s="75"/>
      <c r="BF1272" s="56"/>
      <c r="BI1272" s="194"/>
    </row>
    <row r="1273" spans="1:61" ht="11.25" customHeight="1" x14ac:dyDescent="0.3">
      <c r="A1273" s="236"/>
      <c r="B1273" s="237">
        <v>0</v>
      </c>
      <c r="C1273" s="865"/>
      <c r="D1273" s="331"/>
      <c r="E1273" s="239">
        <v>0</v>
      </c>
      <c r="F1273" s="240"/>
      <c r="G1273" s="223">
        <v>10034.516129032258</v>
      </c>
      <c r="H1273" s="222">
        <v>9609.8922451929629</v>
      </c>
      <c r="I1273" s="241"/>
      <c r="J1273" s="240"/>
      <c r="K1273" s="240"/>
      <c r="L1273" s="240"/>
      <c r="M1273" s="240">
        <v>0</v>
      </c>
      <c r="N1273" s="242"/>
      <c r="O1273" s="243"/>
      <c r="P1273" s="242">
        <v>0</v>
      </c>
      <c r="Q1273" s="243">
        <v>0</v>
      </c>
      <c r="R1273" s="243">
        <v>0</v>
      </c>
      <c r="S1273" s="243"/>
      <c r="T1273" s="242"/>
      <c r="U1273" s="241">
        <v>0</v>
      </c>
      <c r="V1273" s="243"/>
      <c r="W1273" s="243"/>
      <c r="X1273" s="242">
        <v>0</v>
      </c>
      <c r="Y1273" s="242"/>
      <c r="Z1273" s="240"/>
      <c r="AA1273" s="240"/>
      <c r="AB1273" s="240"/>
      <c r="AC1273" s="240"/>
      <c r="AD1273" s="242"/>
      <c r="AE1273" s="243"/>
      <c r="AF1273" s="243"/>
      <c r="AG1273" s="243"/>
      <c r="AH1273" s="243">
        <v>0</v>
      </c>
      <c r="AI1273" s="225"/>
      <c r="AJ1273" s="192">
        <v>0</v>
      </c>
      <c r="AK1273" s="192">
        <v>0</v>
      </c>
      <c r="AM1273" s="75">
        <v>0</v>
      </c>
      <c r="AO1273" s="242">
        <v>0</v>
      </c>
      <c r="AP1273" s="242">
        <v>0</v>
      </c>
      <c r="AQ1273" s="241">
        <v>0</v>
      </c>
      <c r="AR1273" s="242">
        <v>0</v>
      </c>
      <c r="AS1273" s="241">
        <v>0</v>
      </c>
      <c r="AT1273" s="242">
        <v>0</v>
      </c>
      <c r="AU1273" s="241">
        <v>0</v>
      </c>
      <c r="AV1273" s="242">
        <v>0</v>
      </c>
      <c r="AW1273" s="241">
        <v>0</v>
      </c>
      <c r="AX1273" s="242">
        <v>0</v>
      </c>
      <c r="AY1273" s="241">
        <v>0</v>
      </c>
      <c r="AZ1273" s="242">
        <v>0</v>
      </c>
      <c r="BA1273" s="241">
        <v>0</v>
      </c>
      <c r="BB1273" s="242">
        <v>0</v>
      </c>
      <c r="BC1273" s="241">
        <v>0</v>
      </c>
      <c r="BD1273" s="75"/>
      <c r="BE1273" s="75"/>
      <c r="BI1273" s="194"/>
    </row>
    <row r="1274" spans="1:61" s="77" customFormat="1" ht="11.25" customHeight="1" x14ac:dyDescent="0.2">
      <c r="A1274" s="184" t="s">
        <v>1946</v>
      </c>
      <c r="B1274" s="185">
        <v>0</v>
      </c>
      <c r="C1274" s="897" t="s">
        <v>583</v>
      </c>
      <c r="D1274" s="284">
        <v>39.150999999999996</v>
      </c>
      <c r="E1274" s="91">
        <v>0</v>
      </c>
      <c r="F1274" s="186">
        <v>0</v>
      </c>
      <c r="G1274" s="186">
        <v>0</v>
      </c>
      <c r="H1274" s="186">
        <v>0</v>
      </c>
      <c r="I1274" s="187">
        <v>0</v>
      </c>
      <c r="J1274" s="186">
        <v>0</v>
      </c>
      <c r="K1274" s="186">
        <v>0</v>
      </c>
      <c r="L1274" s="186">
        <v>0</v>
      </c>
      <c r="M1274" s="186">
        <v>0</v>
      </c>
      <c r="N1274" s="188">
        <v>0</v>
      </c>
      <c r="O1274" s="189">
        <v>0</v>
      </c>
      <c r="P1274" s="186">
        <v>0</v>
      </c>
      <c r="Q1274" s="189">
        <v>0</v>
      </c>
      <c r="R1274" s="189">
        <v>0</v>
      </c>
      <c r="S1274" s="189">
        <v>39.150999999999996</v>
      </c>
      <c r="T1274" s="188">
        <v>39.150999999999996</v>
      </c>
      <c r="U1274" s="187">
        <v>0</v>
      </c>
      <c r="V1274" s="189">
        <v>0</v>
      </c>
      <c r="W1274" s="189">
        <v>0</v>
      </c>
      <c r="X1274" s="188">
        <v>39.150999999999996</v>
      </c>
      <c r="Y1274" s="188">
        <v>0</v>
      </c>
      <c r="Z1274" s="186">
        <v>0</v>
      </c>
      <c r="AA1274" s="186">
        <v>0</v>
      </c>
      <c r="AB1274" s="186">
        <v>0</v>
      </c>
      <c r="AC1274" s="186">
        <v>0</v>
      </c>
      <c r="AD1274" s="188">
        <v>0</v>
      </c>
      <c r="AE1274" s="189">
        <v>0</v>
      </c>
      <c r="AF1274" s="189">
        <v>0</v>
      </c>
      <c r="AG1274" s="189">
        <v>0</v>
      </c>
      <c r="AH1274" s="191">
        <v>0</v>
      </c>
      <c r="AI1274" s="186">
        <v>0</v>
      </c>
      <c r="AJ1274" s="192">
        <v>7506425627219</v>
      </c>
      <c r="AK1274" s="192" t="s">
        <v>262</v>
      </c>
      <c r="AL1274" s="226"/>
      <c r="AM1274" s="75">
        <v>1615</v>
      </c>
      <c r="AN1274" s="76"/>
      <c r="AO1274" s="188">
        <v>-0.79999999999999993</v>
      </c>
      <c r="AP1274" s="188">
        <v>-2.4</v>
      </c>
      <c r="AQ1274" s="187">
        <v>0</v>
      </c>
      <c r="AR1274" s="188">
        <v>0</v>
      </c>
      <c r="AS1274" s="187">
        <v>0</v>
      </c>
      <c r="AT1274" s="188">
        <v>0</v>
      </c>
      <c r="AU1274" s="187">
        <v>0</v>
      </c>
      <c r="AV1274" s="188">
        <v>0</v>
      </c>
      <c r="AW1274" s="187">
        <v>0</v>
      </c>
      <c r="AX1274" s="188">
        <v>0</v>
      </c>
      <c r="AY1274" s="187">
        <v>0</v>
      </c>
      <c r="AZ1274" s="188">
        <v>0</v>
      </c>
      <c r="BA1274" s="187">
        <v>0</v>
      </c>
      <c r="BB1274" s="188">
        <v>0</v>
      </c>
      <c r="BC1274" s="187">
        <v>0</v>
      </c>
      <c r="BD1274" s="75"/>
      <c r="BE1274" s="75"/>
      <c r="BF1274" s="56"/>
      <c r="BI1274" s="194"/>
    </row>
    <row r="1275" spans="1:61" s="77" customFormat="1" ht="11.25" customHeight="1" x14ac:dyDescent="0.2">
      <c r="A1275" s="184" t="s">
        <v>4874</v>
      </c>
      <c r="B1275" s="185">
        <v>0</v>
      </c>
      <c r="C1275" s="897" t="s">
        <v>4875</v>
      </c>
      <c r="D1275" s="284">
        <v>1032.954</v>
      </c>
      <c r="E1275" s="91">
        <v>23.212449438202245</v>
      </c>
      <c r="F1275" s="186">
        <v>740</v>
      </c>
      <c r="G1275" s="186">
        <v>740</v>
      </c>
      <c r="H1275" s="186">
        <v>0</v>
      </c>
      <c r="I1275" s="187">
        <v>0</v>
      </c>
      <c r="J1275" s="186">
        <v>1150</v>
      </c>
      <c r="K1275" s="186">
        <v>1335</v>
      </c>
      <c r="L1275" s="186">
        <v>412.53400000000005</v>
      </c>
      <c r="M1275" s="186">
        <v>30.901423220973783</v>
      </c>
      <c r="N1275" s="188">
        <v>0</v>
      </c>
      <c r="O1275" s="189">
        <v>106.6</v>
      </c>
      <c r="P1275" s="186">
        <v>131.11799999999999</v>
      </c>
      <c r="Q1275" s="189">
        <v>47.274086956521742</v>
      </c>
      <c r="R1275" s="189">
        <v>16.184869565217387</v>
      </c>
      <c r="S1275" s="189">
        <v>620.41999999999985</v>
      </c>
      <c r="T1275" s="188">
        <v>620.41200000000003</v>
      </c>
      <c r="U1275" s="187">
        <v>13.941842696629214</v>
      </c>
      <c r="V1275" s="189">
        <v>230.256</v>
      </c>
      <c r="W1275" s="189">
        <v>24.518000000000001</v>
      </c>
      <c r="X1275" s="188">
        <v>365.63800000000003</v>
      </c>
      <c r="Y1275" s="188">
        <v>179.08799999999999</v>
      </c>
      <c r="Z1275" s="186">
        <v>0</v>
      </c>
      <c r="AA1275" s="186">
        <v>0</v>
      </c>
      <c r="AB1275" s="186">
        <v>0</v>
      </c>
      <c r="AC1275" s="186">
        <v>0</v>
      </c>
      <c r="AD1275" s="188">
        <v>44.779999999999973</v>
      </c>
      <c r="AE1275" s="189">
        <v>0</v>
      </c>
      <c r="AF1275" s="189">
        <v>0</v>
      </c>
      <c r="AG1275" s="189">
        <v>0</v>
      </c>
      <c r="AH1275" s="191">
        <v>0</v>
      </c>
      <c r="AI1275" s="186">
        <v>1120</v>
      </c>
      <c r="AJ1275" s="192">
        <v>7506425627219</v>
      </c>
      <c r="AK1275" s="192" t="s">
        <v>262</v>
      </c>
      <c r="AL1275" s="226"/>
      <c r="AM1275" s="75">
        <v>1733</v>
      </c>
      <c r="AN1275" s="76"/>
      <c r="AO1275" s="188">
        <v>1135.9959999999999</v>
      </c>
      <c r="AP1275" s="188">
        <v>353.91600000000005</v>
      </c>
      <c r="AQ1275" s="187">
        <v>26.216000000000005</v>
      </c>
      <c r="AR1275" s="188">
        <v>1448.6759999999997</v>
      </c>
      <c r="AS1275" s="187">
        <v>107.3093333333333</v>
      </c>
      <c r="AT1275" s="188">
        <v>1605.3960000000002</v>
      </c>
      <c r="AU1275" s="187">
        <v>118.91822222222224</v>
      </c>
      <c r="AV1275" s="188">
        <v>247.31200000000001</v>
      </c>
      <c r="AW1275" s="187">
        <v>14.132114285714287</v>
      </c>
      <c r="AX1275" s="188">
        <v>1524.376</v>
      </c>
      <c r="AY1275" s="187">
        <v>95.273499999999999</v>
      </c>
      <c r="AZ1275" s="188">
        <v>0</v>
      </c>
      <c r="BA1275" s="187">
        <v>0</v>
      </c>
      <c r="BB1275" s="188">
        <v>0</v>
      </c>
      <c r="BC1275" s="187">
        <v>0</v>
      </c>
      <c r="BD1275" s="75"/>
      <c r="BE1275" s="75"/>
      <c r="BF1275" s="56"/>
      <c r="BI1275" s="194"/>
    </row>
    <row r="1276" spans="1:61" s="77" customFormat="1" ht="11.25" customHeight="1" x14ac:dyDescent="0.2">
      <c r="A1276" s="184" t="s">
        <v>5015</v>
      </c>
      <c r="B1276" s="185">
        <v>0</v>
      </c>
      <c r="C1276" s="897" t="s">
        <v>5016</v>
      </c>
      <c r="D1276" s="284">
        <v>1E-4</v>
      </c>
      <c r="E1276" s="91">
        <v>0</v>
      </c>
      <c r="F1276" s="186">
        <v>0</v>
      </c>
      <c r="G1276" s="186">
        <v>0</v>
      </c>
      <c r="H1276" s="186">
        <v>0</v>
      </c>
      <c r="I1276" s="187">
        <v>0</v>
      </c>
      <c r="J1276" s="186">
        <v>0</v>
      </c>
      <c r="K1276" s="186">
        <v>0</v>
      </c>
      <c r="L1276" s="186">
        <v>0</v>
      </c>
      <c r="M1276" s="186">
        <v>0</v>
      </c>
      <c r="N1276" s="188">
        <v>0</v>
      </c>
      <c r="O1276" s="189">
        <v>0</v>
      </c>
      <c r="P1276" s="186">
        <v>0</v>
      </c>
      <c r="Q1276" s="189">
        <v>0</v>
      </c>
      <c r="R1276" s="189">
        <v>0</v>
      </c>
      <c r="S1276" s="189">
        <v>1E-4</v>
      </c>
      <c r="T1276" s="188">
        <v>0</v>
      </c>
      <c r="U1276" s="187">
        <v>0</v>
      </c>
      <c r="V1276" s="189">
        <v>0</v>
      </c>
      <c r="W1276" s="189">
        <v>0</v>
      </c>
      <c r="X1276" s="188">
        <v>0</v>
      </c>
      <c r="Y1276" s="188">
        <v>0</v>
      </c>
      <c r="Z1276" s="186">
        <v>0</v>
      </c>
      <c r="AA1276" s="186">
        <v>0</v>
      </c>
      <c r="AB1276" s="186">
        <v>0</v>
      </c>
      <c r="AC1276" s="186">
        <v>0</v>
      </c>
      <c r="AD1276" s="188">
        <v>0</v>
      </c>
      <c r="AE1276" s="189">
        <v>0</v>
      </c>
      <c r="AF1276" s="189">
        <v>0</v>
      </c>
      <c r="AG1276" s="189">
        <v>0</v>
      </c>
      <c r="AH1276" s="191">
        <v>0</v>
      </c>
      <c r="AI1276" s="186">
        <v>0</v>
      </c>
      <c r="AJ1276" s="192">
        <v>7506425627219</v>
      </c>
      <c r="AK1276" s="192" t="s">
        <v>262</v>
      </c>
      <c r="AL1276" s="226"/>
      <c r="AM1276" s="75">
        <v>1746</v>
      </c>
      <c r="AN1276" s="76"/>
      <c r="AO1276" s="188">
        <v>848.5866666666667</v>
      </c>
      <c r="AP1276" s="188">
        <v>0</v>
      </c>
      <c r="AQ1276" s="187">
        <v>0</v>
      </c>
      <c r="AR1276" s="188">
        <v>2545.7600000000002</v>
      </c>
      <c r="AS1276" s="187">
        <v>93.353868720205355</v>
      </c>
      <c r="AT1276" s="188">
        <v>0</v>
      </c>
      <c r="AU1276" s="187">
        <v>0</v>
      </c>
      <c r="AV1276" s="188">
        <v>0</v>
      </c>
      <c r="AW1276" s="187">
        <v>0</v>
      </c>
      <c r="AX1276" s="188">
        <v>0</v>
      </c>
      <c r="AY1276" s="187">
        <v>0</v>
      </c>
      <c r="AZ1276" s="188">
        <v>0</v>
      </c>
      <c r="BA1276" s="187">
        <v>0</v>
      </c>
      <c r="BB1276" s="188">
        <v>0</v>
      </c>
      <c r="BC1276" s="187">
        <v>0</v>
      </c>
      <c r="BD1276" s="75"/>
      <c r="BE1276" s="75"/>
      <c r="BF1276" s="56"/>
      <c r="BI1276" s="194"/>
    </row>
    <row r="1277" spans="1:61" s="77" customFormat="1" ht="11.25" customHeight="1" x14ac:dyDescent="0.2">
      <c r="A1277" s="184" t="s">
        <v>1947</v>
      </c>
      <c r="B1277" s="185">
        <v>0</v>
      </c>
      <c r="C1277" s="897" t="s">
        <v>635</v>
      </c>
      <c r="D1277" s="284">
        <v>34.08</v>
      </c>
      <c r="E1277" s="91">
        <v>0</v>
      </c>
      <c r="F1277" s="186">
        <v>0</v>
      </c>
      <c r="G1277" s="186">
        <v>0</v>
      </c>
      <c r="H1277" s="186">
        <v>0</v>
      </c>
      <c r="I1277" s="187">
        <v>0</v>
      </c>
      <c r="J1277" s="186">
        <v>0</v>
      </c>
      <c r="K1277" s="186">
        <v>0</v>
      </c>
      <c r="L1277" s="186">
        <v>0</v>
      </c>
      <c r="M1277" s="186">
        <v>0</v>
      </c>
      <c r="N1277" s="188">
        <v>0</v>
      </c>
      <c r="O1277" s="189">
        <v>0</v>
      </c>
      <c r="P1277" s="186">
        <v>0</v>
      </c>
      <c r="Q1277" s="189">
        <v>0</v>
      </c>
      <c r="R1277" s="189">
        <v>0</v>
      </c>
      <c r="S1277" s="189">
        <v>34.08</v>
      </c>
      <c r="T1277" s="188">
        <v>34.08</v>
      </c>
      <c r="U1277" s="187">
        <v>0</v>
      </c>
      <c r="V1277" s="189">
        <v>0</v>
      </c>
      <c r="W1277" s="189">
        <v>0</v>
      </c>
      <c r="X1277" s="188">
        <v>34.08</v>
      </c>
      <c r="Y1277" s="188">
        <v>0</v>
      </c>
      <c r="Z1277" s="186">
        <v>0</v>
      </c>
      <c r="AA1277" s="186">
        <v>0</v>
      </c>
      <c r="AB1277" s="186">
        <v>0</v>
      </c>
      <c r="AC1277" s="186">
        <v>0</v>
      </c>
      <c r="AD1277" s="188">
        <v>0</v>
      </c>
      <c r="AE1277" s="189">
        <v>0</v>
      </c>
      <c r="AF1277" s="189">
        <v>0</v>
      </c>
      <c r="AG1277" s="189">
        <v>0</v>
      </c>
      <c r="AH1277" s="191">
        <v>0</v>
      </c>
      <c r="AI1277" s="186">
        <v>0</v>
      </c>
      <c r="AJ1277" s="192">
        <v>7506425627608</v>
      </c>
      <c r="AK1277" s="192" t="s">
        <v>262</v>
      </c>
      <c r="AL1277" s="226"/>
      <c r="AM1277" s="75">
        <v>1673</v>
      </c>
      <c r="AN1277" s="76"/>
      <c r="AO1277" s="188">
        <v>0</v>
      </c>
      <c r="AP1277" s="188">
        <v>0</v>
      </c>
      <c r="AQ1277" s="187">
        <v>0</v>
      </c>
      <c r="AR1277" s="188">
        <v>0</v>
      </c>
      <c r="AS1277" s="187">
        <v>0</v>
      </c>
      <c r="AT1277" s="188">
        <v>0</v>
      </c>
      <c r="AU1277" s="187">
        <v>0</v>
      </c>
      <c r="AV1277" s="188">
        <v>0</v>
      </c>
      <c r="AW1277" s="187">
        <v>0</v>
      </c>
      <c r="AX1277" s="188">
        <v>0</v>
      </c>
      <c r="AY1277" s="187">
        <v>0</v>
      </c>
      <c r="AZ1277" s="188">
        <v>0</v>
      </c>
      <c r="BA1277" s="187">
        <v>0</v>
      </c>
      <c r="BB1277" s="188">
        <v>0</v>
      </c>
      <c r="BC1277" s="187">
        <v>0</v>
      </c>
      <c r="BD1277" s="75"/>
      <c r="BE1277" s="75"/>
      <c r="BF1277" s="56"/>
      <c r="BI1277" s="194"/>
    </row>
    <row r="1278" spans="1:61" s="77" customFormat="1" ht="11.25" customHeight="1" x14ac:dyDescent="0.2">
      <c r="A1278" s="228" t="s">
        <v>584</v>
      </c>
      <c r="B1278" s="229">
        <v>0</v>
      </c>
      <c r="C1278" s="864"/>
      <c r="D1278" s="330">
        <v>34.080100000000002</v>
      </c>
      <c r="E1278" s="231">
        <v>0</v>
      </c>
      <c r="F1278" s="232">
        <v>0</v>
      </c>
      <c r="G1278" s="232">
        <v>0</v>
      </c>
      <c r="H1278" s="232">
        <v>0</v>
      </c>
      <c r="I1278" s="233">
        <v>0</v>
      </c>
      <c r="J1278" s="232">
        <v>0</v>
      </c>
      <c r="K1278" s="232">
        <v>0</v>
      </c>
      <c r="L1278" s="232">
        <v>0</v>
      </c>
      <c r="M1278" s="232">
        <v>0</v>
      </c>
      <c r="N1278" s="234">
        <v>0</v>
      </c>
      <c r="O1278" s="234">
        <v>0</v>
      </c>
      <c r="P1278" s="234">
        <v>0</v>
      </c>
      <c r="Q1278" s="235">
        <v>0</v>
      </c>
      <c r="R1278" s="235">
        <v>0</v>
      </c>
      <c r="S1278" s="235">
        <v>34.080100000000002</v>
      </c>
      <c r="T1278" s="234">
        <v>34.08</v>
      </c>
      <c r="U1278" s="233">
        <v>0</v>
      </c>
      <c r="V1278" s="235">
        <v>0</v>
      </c>
      <c r="W1278" s="235">
        <v>0</v>
      </c>
      <c r="X1278" s="235">
        <v>34.08</v>
      </c>
      <c r="Y1278" s="234">
        <v>0</v>
      </c>
      <c r="Z1278" s="232">
        <v>0</v>
      </c>
      <c r="AA1278" s="232">
        <v>0</v>
      </c>
      <c r="AB1278" s="232">
        <v>0</v>
      </c>
      <c r="AC1278" s="232">
        <v>0</v>
      </c>
      <c r="AD1278" s="234">
        <v>0</v>
      </c>
      <c r="AE1278" s="235">
        <v>0</v>
      </c>
      <c r="AF1278" s="235">
        <v>0</v>
      </c>
      <c r="AG1278" s="235">
        <v>0</v>
      </c>
      <c r="AH1278" s="235">
        <v>0</v>
      </c>
      <c r="AI1278" s="225">
        <v>637830.51937999995</v>
      </c>
      <c r="AJ1278" s="192">
        <v>0</v>
      </c>
      <c r="AK1278" s="192">
        <v>0</v>
      </c>
      <c r="AL1278" s="226"/>
      <c r="AM1278" s="75">
        <v>0</v>
      </c>
      <c r="AN1278" s="76"/>
      <c r="AO1278" s="234">
        <v>0</v>
      </c>
      <c r="AP1278" s="234">
        <v>0</v>
      </c>
      <c r="AQ1278" s="233">
        <v>0</v>
      </c>
      <c r="AR1278" s="234">
        <v>0</v>
      </c>
      <c r="AS1278" s="233">
        <v>0</v>
      </c>
      <c r="AT1278" s="234">
        <v>0</v>
      </c>
      <c r="AU1278" s="233">
        <v>0</v>
      </c>
      <c r="AV1278" s="234">
        <v>0</v>
      </c>
      <c r="AW1278" s="233">
        <v>0</v>
      </c>
      <c r="AX1278" s="234">
        <v>0</v>
      </c>
      <c r="AY1278" s="233">
        <v>0</v>
      </c>
      <c r="AZ1278" s="234">
        <v>0</v>
      </c>
      <c r="BA1278" s="233">
        <v>0</v>
      </c>
      <c r="BB1278" s="234">
        <v>0</v>
      </c>
      <c r="BC1278" s="233">
        <v>0</v>
      </c>
      <c r="BD1278" s="75"/>
      <c r="BE1278" s="75"/>
      <c r="BF1278" s="56"/>
      <c r="BI1278" s="194"/>
    </row>
    <row r="1279" spans="1:61" ht="11.25" customHeight="1" x14ac:dyDescent="0.3">
      <c r="A1279" s="236"/>
      <c r="B1279" s="237">
        <v>0</v>
      </c>
      <c r="C1279" s="865"/>
      <c r="D1279" s="331"/>
      <c r="E1279" s="239">
        <v>0</v>
      </c>
      <c r="F1279" s="240"/>
      <c r="G1279" s="223">
        <v>0</v>
      </c>
      <c r="H1279" s="222">
        <v>0</v>
      </c>
      <c r="I1279" s="241"/>
      <c r="J1279" s="240"/>
      <c r="K1279" s="240"/>
      <c r="L1279" s="240"/>
      <c r="M1279" s="240">
        <v>0</v>
      </c>
      <c r="N1279" s="242"/>
      <c r="O1279" s="243"/>
      <c r="P1279" s="242">
        <v>0</v>
      </c>
      <c r="Q1279" s="243">
        <v>0</v>
      </c>
      <c r="R1279" s="243">
        <v>0</v>
      </c>
      <c r="S1279" s="243"/>
      <c r="T1279" s="242"/>
      <c r="U1279" s="241">
        <v>0</v>
      </c>
      <c r="V1279" s="243"/>
      <c r="W1279" s="243"/>
      <c r="X1279" s="242">
        <v>0</v>
      </c>
      <c r="Y1279" s="242"/>
      <c r="Z1279" s="240"/>
      <c r="AA1279" s="240"/>
      <c r="AB1279" s="240"/>
      <c r="AC1279" s="240"/>
      <c r="AD1279" s="242"/>
      <c r="AE1279" s="243"/>
      <c r="AF1279" s="243"/>
      <c r="AG1279" s="243"/>
      <c r="AH1279" s="243">
        <v>0</v>
      </c>
      <c r="AI1279" s="225"/>
      <c r="AJ1279" s="192">
        <v>0</v>
      </c>
      <c r="AK1279" s="192">
        <v>0</v>
      </c>
      <c r="AM1279" s="75">
        <v>0</v>
      </c>
      <c r="AO1279" s="242">
        <v>0</v>
      </c>
      <c r="AP1279" s="242">
        <v>0</v>
      </c>
      <c r="AQ1279" s="241">
        <v>0</v>
      </c>
      <c r="AR1279" s="242">
        <v>0</v>
      </c>
      <c r="AS1279" s="241">
        <v>0</v>
      </c>
      <c r="AT1279" s="242">
        <v>0</v>
      </c>
      <c r="AU1279" s="241">
        <v>0</v>
      </c>
      <c r="AV1279" s="242">
        <v>0</v>
      </c>
      <c r="AW1279" s="241">
        <v>0</v>
      </c>
      <c r="AX1279" s="242">
        <v>0</v>
      </c>
      <c r="AY1279" s="241">
        <v>0</v>
      </c>
      <c r="AZ1279" s="242">
        <v>0</v>
      </c>
      <c r="BA1279" s="241">
        <v>0</v>
      </c>
      <c r="BB1279" s="242">
        <v>0</v>
      </c>
      <c r="BC1279" s="241">
        <v>0</v>
      </c>
      <c r="BD1279" s="75"/>
      <c r="BE1279" s="75"/>
      <c r="BI1279" s="194"/>
    </row>
    <row r="1280" spans="1:61" ht="11.25" customHeight="1" x14ac:dyDescent="0.3">
      <c r="A1280" s="344" t="s">
        <v>1948</v>
      </c>
      <c r="B1280" s="345">
        <v>0</v>
      </c>
      <c r="C1280" s="54">
        <v>92301</v>
      </c>
      <c r="D1280" s="389">
        <v>1E-4</v>
      </c>
      <c r="E1280" s="347">
        <v>3.0456852791878178E-4</v>
      </c>
      <c r="F1280" s="348">
        <v>0</v>
      </c>
      <c r="G1280" s="348">
        <v>0</v>
      </c>
      <c r="H1280" s="348">
        <v>0</v>
      </c>
      <c r="I1280" s="349">
        <v>0</v>
      </c>
      <c r="J1280" s="348">
        <v>9.85</v>
      </c>
      <c r="K1280" s="348">
        <v>0</v>
      </c>
      <c r="L1280" s="348">
        <v>0</v>
      </c>
      <c r="M1280" s="348">
        <v>0</v>
      </c>
      <c r="N1280" s="350">
        <v>0</v>
      </c>
      <c r="O1280" s="351">
        <v>0</v>
      </c>
      <c r="P1280" s="348">
        <v>0</v>
      </c>
      <c r="Q1280" s="351">
        <v>0</v>
      </c>
      <c r="R1280" s="351">
        <v>3.0456852791878178E-4</v>
      </c>
      <c r="S1280" s="351">
        <v>1E-4</v>
      </c>
      <c r="T1280" s="350">
        <v>0</v>
      </c>
      <c r="U1280" s="349">
        <v>0</v>
      </c>
      <c r="V1280" s="351">
        <v>0</v>
      </c>
      <c r="W1280" s="351">
        <v>0</v>
      </c>
      <c r="X1280" s="350">
        <v>0</v>
      </c>
      <c r="Y1280" s="350">
        <v>0</v>
      </c>
      <c r="Z1280" s="348">
        <v>0</v>
      </c>
      <c r="AA1280" s="348">
        <v>0</v>
      </c>
      <c r="AB1280" s="348">
        <v>0</v>
      </c>
      <c r="AC1280" s="348">
        <v>0</v>
      </c>
      <c r="AD1280" s="350">
        <v>0</v>
      </c>
      <c r="AE1280" s="351">
        <v>0</v>
      </c>
      <c r="AF1280" s="351">
        <v>0</v>
      </c>
      <c r="AG1280" s="351">
        <v>0</v>
      </c>
      <c r="AH1280" s="352">
        <v>0</v>
      </c>
      <c r="AI1280" s="186">
        <v>0</v>
      </c>
      <c r="AJ1280" s="192">
        <v>7501943486362</v>
      </c>
      <c r="AK1280" s="192">
        <v>0</v>
      </c>
      <c r="AM1280" s="75">
        <v>92301</v>
      </c>
      <c r="AO1280" s="350">
        <v>0</v>
      </c>
      <c r="AP1280" s="350">
        <v>0</v>
      </c>
      <c r="AQ1280" s="349">
        <v>0</v>
      </c>
      <c r="AR1280" s="350">
        <v>0</v>
      </c>
      <c r="AS1280" s="349">
        <v>0</v>
      </c>
      <c r="AT1280" s="350">
        <v>0</v>
      </c>
      <c r="AU1280" s="349">
        <v>0</v>
      </c>
      <c r="AV1280" s="350">
        <v>0</v>
      </c>
      <c r="AW1280" s="349">
        <v>0</v>
      </c>
      <c r="AX1280" s="350">
        <v>0</v>
      </c>
      <c r="AY1280" s="349">
        <v>0</v>
      </c>
      <c r="AZ1280" s="350">
        <v>0</v>
      </c>
      <c r="BA1280" s="349">
        <v>0</v>
      </c>
      <c r="BB1280" s="350">
        <v>0</v>
      </c>
      <c r="BC1280" s="349">
        <v>0</v>
      </c>
      <c r="BD1280" s="75"/>
      <c r="BE1280" s="75"/>
      <c r="BI1280" s="194"/>
    </row>
    <row r="1281" spans="1:61" ht="11.25" customHeight="1" x14ac:dyDescent="0.3">
      <c r="A1281" s="344" t="s">
        <v>1949</v>
      </c>
      <c r="B1281" s="345">
        <v>0</v>
      </c>
      <c r="C1281" s="828">
        <v>92224</v>
      </c>
      <c r="D1281" s="389">
        <v>1188.81</v>
      </c>
      <c r="E1281" s="347">
        <v>2.8376384218165658</v>
      </c>
      <c r="F1281" s="348">
        <v>15000</v>
      </c>
      <c r="G1281" s="348">
        <v>15000</v>
      </c>
      <c r="H1281" s="348">
        <v>19</v>
      </c>
      <c r="I1281" s="349">
        <v>0.12666666666666665</v>
      </c>
      <c r="J1281" s="348">
        <v>12339.693169</v>
      </c>
      <c r="K1281" s="348">
        <v>12568.303179785975</v>
      </c>
      <c r="L1281" s="348">
        <v>1208.0899999999999</v>
      </c>
      <c r="M1281" s="348">
        <v>9.6121965130743483</v>
      </c>
      <c r="N1281" s="350">
        <v>3624.2640000000001</v>
      </c>
      <c r="O1281" s="351">
        <v>803.25</v>
      </c>
      <c r="P1281" s="348">
        <v>4539.9690000000001</v>
      </c>
      <c r="Q1281" s="351">
        <v>46.581863270639317</v>
      </c>
      <c r="R1281" s="351">
        <v>-6.807300542206198E-4</v>
      </c>
      <c r="S1281" s="351">
        <v>-0.27999999999997272</v>
      </c>
      <c r="T1281" s="350">
        <v>112.455</v>
      </c>
      <c r="U1281" s="349">
        <v>0.26842525611778323</v>
      </c>
      <c r="V1281" s="351">
        <v>0</v>
      </c>
      <c r="W1281" s="351">
        <v>112.455</v>
      </c>
      <c r="X1281" s="350">
        <v>0</v>
      </c>
      <c r="Y1281" s="350">
        <v>0</v>
      </c>
      <c r="Z1281" s="348">
        <v>0</v>
      </c>
      <c r="AA1281" s="348">
        <v>0</v>
      </c>
      <c r="AB1281" s="348">
        <v>0</v>
      </c>
      <c r="AC1281" s="348">
        <v>0</v>
      </c>
      <c r="AD1281" s="350">
        <v>2.1400000000001</v>
      </c>
      <c r="AE1281" s="351">
        <v>0</v>
      </c>
      <c r="AF1281" s="351">
        <v>0</v>
      </c>
      <c r="AG1281" s="351">
        <v>0</v>
      </c>
      <c r="AH1281" s="352">
        <v>0</v>
      </c>
      <c r="AI1281" s="186">
        <v>7041.9885249999998</v>
      </c>
      <c r="AJ1281" s="192">
        <v>7501943482289</v>
      </c>
      <c r="AK1281" s="192">
        <v>0</v>
      </c>
      <c r="AL1281" s="76"/>
      <c r="AM1281" s="75">
        <v>92224</v>
      </c>
      <c r="AO1281" s="350">
        <v>13843.040333333332</v>
      </c>
      <c r="AP1281" s="350">
        <v>12332.566999999999</v>
      </c>
      <c r="AQ1281" s="349">
        <v>98.423376109285101</v>
      </c>
      <c r="AR1281" s="350">
        <v>15622.685999999998</v>
      </c>
      <c r="AS1281" s="349">
        <v>124.68105788642889</v>
      </c>
      <c r="AT1281" s="350">
        <v>13573.868</v>
      </c>
      <c r="AU1281" s="349">
        <v>112.37734332086085</v>
      </c>
      <c r="AV1281" s="350">
        <v>11311.913999999999</v>
      </c>
      <c r="AW1281" s="349">
        <v>104.97784601670115</v>
      </c>
      <c r="AX1281" s="350">
        <v>12271.544000000002</v>
      </c>
      <c r="AY1281" s="349">
        <v>107.09355343016678</v>
      </c>
      <c r="AZ1281" s="350">
        <v>10836.388000000001</v>
      </c>
      <c r="BA1281" s="349">
        <v>83.22022157473809</v>
      </c>
      <c r="BB1281" s="350">
        <v>9793.23</v>
      </c>
      <c r="BC1281" s="349">
        <v>65.288199999999989</v>
      </c>
      <c r="BD1281" s="75"/>
      <c r="BE1281" s="75"/>
      <c r="BF1281" s="75"/>
      <c r="BI1281" s="194"/>
    </row>
    <row r="1282" spans="1:61" ht="11.25" customHeight="1" x14ac:dyDescent="0.3">
      <c r="A1282" s="333" t="s">
        <v>1950</v>
      </c>
      <c r="B1282" s="334">
        <v>0</v>
      </c>
      <c r="C1282" s="873">
        <v>92233</v>
      </c>
      <c r="D1282" s="390">
        <v>367.35399999999998</v>
      </c>
      <c r="E1282" s="336">
        <v>7.6397920712966059</v>
      </c>
      <c r="F1282" s="338">
        <v>2700</v>
      </c>
      <c r="G1282" s="338">
        <v>2700</v>
      </c>
      <c r="H1282" s="338">
        <v>0</v>
      </c>
      <c r="I1282" s="339">
        <v>0</v>
      </c>
      <c r="J1282" s="338">
        <v>1506.8963610000001</v>
      </c>
      <c r="K1282" s="338">
        <v>1442.5287883691849</v>
      </c>
      <c r="L1282" s="338">
        <v>341.512</v>
      </c>
      <c r="M1282" s="338">
        <v>23.67453618628214</v>
      </c>
      <c r="N1282" s="337">
        <v>692.25</v>
      </c>
      <c r="O1282" s="340">
        <v>0</v>
      </c>
      <c r="P1282" s="338">
        <v>692.25</v>
      </c>
      <c r="Q1282" s="340">
        <v>68.602063602700539</v>
      </c>
      <c r="R1282" s="340">
        <v>0.51447466465810887</v>
      </c>
      <c r="S1282" s="340">
        <v>25.841999999999985</v>
      </c>
      <c r="T1282" s="337">
        <v>15.691000000000001</v>
      </c>
      <c r="U1282" s="339">
        <v>0.3263227769146792</v>
      </c>
      <c r="V1282" s="340">
        <v>0</v>
      </c>
      <c r="W1282" s="340">
        <v>0</v>
      </c>
      <c r="X1282" s="337">
        <v>15.691000000000001</v>
      </c>
      <c r="Y1282" s="337">
        <v>0</v>
      </c>
      <c r="Z1282" s="338">
        <v>0</v>
      </c>
      <c r="AA1282" s="338">
        <v>0</v>
      </c>
      <c r="AB1282" s="338">
        <v>0</v>
      </c>
      <c r="AC1282" s="338">
        <v>0</v>
      </c>
      <c r="AD1282" s="337">
        <v>3.6899999999999977</v>
      </c>
      <c r="AE1282" s="340">
        <v>0</v>
      </c>
      <c r="AF1282" s="340">
        <v>0</v>
      </c>
      <c r="AG1282" s="340">
        <v>0</v>
      </c>
      <c r="AH1282" s="341">
        <v>0</v>
      </c>
      <c r="AI1282" s="186">
        <v>1316.590275</v>
      </c>
      <c r="AJ1282" s="192">
        <v>32884146970</v>
      </c>
      <c r="AK1282" s="192">
        <v>0</v>
      </c>
      <c r="AL1282" s="76"/>
      <c r="AM1282" s="75">
        <v>92233</v>
      </c>
      <c r="AO1282" s="337">
        <v>1373.4253333333334</v>
      </c>
      <c r="AP1282" s="337">
        <v>1460.19</v>
      </c>
      <c r="AQ1282" s="339">
        <v>85.893529411764717</v>
      </c>
      <c r="AR1282" s="337">
        <v>1504.492</v>
      </c>
      <c r="AS1282" s="339">
        <v>88.499529411764698</v>
      </c>
      <c r="AT1282" s="337">
        <v>1155.5940000000001</v>
      </c>
      <c r="AU1282" s="339">
        <v>67.976117647058828</v>
      </c>
      <c r="AV1282" s="337">
        <v>2469.0280000000002</v>
      </c>
      <c r="AW1282" s="339">
        <v>176.36798267238868</v>
      </c>
      <c r="AX1282" s="337">
        <v>3248.962</v>
      </c>
      <c r="AY1282" s="339">
        <v>129.95848000000001</v>
      </c>
      <c r="AZ1282" s="337">
        <v>607.33199999999999</v>
      </c>
      <c r="BA1282" s="339">
        <v>52.280490324357821</v>
      </c>
      <c r="BB1282" s="337">
        <v>813.16300000000001</v>
      </c>
      <c r="BC1282" s="339">
        <v>67.552481827622017</v>
      </c>
      <c r="BD1282" s="75"/>
      <c r="BE1282" s="75"/>
      <c r="BF1282" s="75"/>
      <c r="BI1282" s="194"/>
    </row>
    <row r="1283" spans="1:61" ht="11.25" customHeight="1" x14ac:dyDescent="0.3">
      <c r="A1283" s="333" t="s">
        <v>1951</v>
      </c>
      <c r="B1283" s="334">
        <v>0</v>
      </c>
      <c r="C1283" s="875">
        <v>92264</v>
      </c>
      <c r="D1283" s="390">
        <v>1E-4</v>
      </c>
      <c r="E1283" s="336">
        <v>0</v>
      </c>
      <c r="F1283" s="338">
        <v>0</v>
      </c>
      <c r="G1283" s="338">
        <v>0</v>
      </c>
      <c r="H1283" s="338">
        <v>0</v>
      </c>
      <c r="I1283" s="339">
        <v>0</v>
      </c>
      <c r="J1283" s="338">
        <v>0</v>
      </c>
      <c r="K1283" s="338">
        <v>0</v>
      </c>
      <c r="L1283" s="338">
        <v>0</v>
      </c>
      <c r="M1283" s="338">
        <v>0</v>
      </c>
      <c r="N1283" s="337">
        <v>0</v>
      </c>
      <c r="O1283" s="340">
        <v>0</v>
      </c>
      <c r="P1283" s="338">
        <v>0</v>
      </c>
      <c r="Q1283" s="340">
        <v>0</v>
      </c>
      <c r="R1283" s="340">
        <v>0</v>
      </c>
      <c r="S1283" s="340">
        <v>1E-4</v>
      </c>
      <c r="T1283" s="337">
        <v>0</v>
      </c>
      <c r="U1283" s="339">
        <v>0</v>
      </c>
      <c r="V1283" s="340">
        <v>0</v>
      </c>
      <c r="W1283" s="340">
        <v>0</v>
      </c>
      <c r="X1283" s="337">
        <v>0</v>
      </c>
      <c r="Y1283" s="337">
        <v>0</v>
      </c>
      <c r="Z1283" s="338">
        <v>0</v>
      </c>
      <c r="AA1283" s="338">
        <v>0</v>
      </c>
      <c r="AB1283" s="338">
        <v>0</v>
      </c>
      <c r="AC1283" s="338">
        <v>0</v>
      </c>
      <c r="AD1283" s="337">
        <v>0</v>
      </c>
      <c r="AE1283" s="340">
        <v>0</v>
      </c>
      <c r="AF1283" s="340">
        <v>0</v>
      </c>
      <c r="AG1283" s="340">
        <v>0</v>
      </c>
      <c r="AH1283" s="341">
        <v>0</v>
      </c>
      <c r="AI1283" s="186">
        <v>0</v>
      </c>
      <c r="AJ1283" s="192">
        <v>7501943486935</v>
      </c>
      <c r="AK1283" s="192">
        <v>0</v>
      </c>
      <c r="AL1283" s="76"/>
      <c r="AM1283" s="75">
        <v>92264</v>
      </c>
      <c r="AO1283" s="337">
        <v>0</v>
      </c>
      <c r="AP1283" s="337">
        <v>0</v>
      </c>
      <c r="AQ1283" s="339">
        <v>0</v>
      </c>
      <c r="AR1283" s="337">
        <v>0</v>
      </c>
      <c r="AS1283" s="339">
        <v>0</v>
      </c>
      <c r="AT1283" s="337">
        <v>0</v>
      </c>
      <c r="AU1283" s="339">
        <v>0</v>
      </c>
      <c r="AV1283" s="337">
        <v>0</v>
      </c>
      <c r="AW1283" s="339">
        <v>0</v>
      </c>
      <c r="AX1283" s="337">
        <v>0</v>
      </c>
      <c r="AY1283" s="339">
        <v>0</v>
      </c>
      <c r="AZ1283" s="337">
        <v>0</v>
      </c>
      <c r="BA1283" s="339">
        <v>0</v>
      </c>
      <c r="BB1283" s="337">
        <v>0</v>
      </c>
      <c r="BC1283" s="339">
        <v>0</v>
      </c>
      <c r="BD1283" s="75"/>
      <c r="BE1283" s="75"/>
      <c r="BF1283" s="75"/>
      <c r="BI1283" s="194"/>
    </row>
    <row r="1284" spans="1:61" ht="11.25" customHeight="1" x14ac:dyDescent="0.3">
      <c r="A1284" s="333" t="s">
        <v>1952</v>
      </c>
      <c r="B1284" s="334">
        <v>0</v>
      </c>
      <c r="C1284" s="873">
        <v>92261</v>
      </c>
      <c r="D1284" s="390">
        <v>1E-4</v>
      </c>
      <c r="E1284" s="336">
        <v>0</v>
      </c>
      <c r="F1284" s="338">
        <v>0</v>
      </c>
      <c r="G1284" s="338">
        <v>0</v>
      </c>
      <c r="H1284" s="338">
        <v>0</v>
      </c>
      <c r="I1284" s="339">
        <v>0</v>
      </c>
      <c r="J1284" s="338">
        <v>0</v>
      </c>
      <c r="K1284" s="338">
        <v>0</v>
      </c>
      <c r="L1284" s="338">
        <v>0</v>
      </c>
      <c r="M1284" s="338">
        <v>0</v>
      </c>
      <c r="N1284" s="337">
        <v>0</v>
      </c>
      <c r="O1284" s="340">
        <v>0</v>
      </c>
      <c r="P1284" s="338">
        <v>0</v>
      </c>
      <c r="Q1284" s="340">
        <v>0</v>
      </c>
      <c r="R1284" s="340">
        <v>0</v>
      </c>
      <c r="S1284" s="340">
        <v>1E-4</v>
      </c>
      <c r="T1284" s="337">
        <v>0</v>
      </c>
      <c r="U1284" s="339">
        <v>0</v>
      </c>
      <c r="V1284" s="340">
        <v>0</v>
      </c>
      <c r="W1284" s="340">
        <v>0</v>
      </c>
      <c r="X1284" s="337">
        <v>0</v>
      </c>
      <c r="Y1284" s="337">
        <v>0</v>
      </c>
      <c r="Z1284" s="338">
        <v>0</v>
      </c>
      <c r="AA1284" s="338">
        <v>0</v>
      </c>
      <c r="AB1284" s="338">
        <v>0</v>
      </c>
      <c r="AC1284" s="338">
        <v>0</v>
      </c>
      <c r="AD1284" s="337">
        <v>0</v>
      </c>
      <c r="AE1284" s="340">
        <v>0</v>
      </c>
      <c r="AF1284" s="340">
        <v>0</v>
      </c>
      <c r="AG1284" s="340">
        <v>0</v>
      </c>
      <c r="AH1284" s="341">
        <v>0</v>
      </c>
      <c r="AI1284" s="186">
        <v>0</v>
      </c>
      <c r="AJ1284" s="192">
        <v>7501943486348</v>
      </c>
      <c r="AK1284" s="192">
        <v>0</v>
      </c>
      <c r="AL1284" s="76"/>
      <c r="AM1284" s="75">
        <v>92261</v>
      </c>
      <c r="AO1284" s="337">
        <v>0</v>
      </c>
      <c r="AP1284" s="337">
        <v>0</v>
      </c>
      <c r="AQ1284" s="339">
        <v>0</v>
      </c>
      <c r="AR1284" s="337">
        <v>0</v>
      </c>
      <c r="AS1284" s="339">
        <v>0</v>
      </c>
      <c r="AT1284" s="337">
        <v>0</v>
      </c>
      <c r="AU1284" s="339">
        <v>0</v>
      </c>
      <c r="AV1284" s="337">
        <v>0</v>
      </c>
      <c r="AW1284" s="339">
        <v>0</v>
      </c>
      <c r="AX1284" s="337">
        <v>0</v>
      </c>
      <c r="AY1284" s="339">
        <v>0</v>
      </c>
      <c r="AZ1284" s="337">
        <v>0</v>
      </c>
      <c r="BA1284" s="339">
        <v>0</v>
      </c>
      <c r="BB1284" s="337">
        <v>0</v>
      </c>
      <c r="BC1284" s="339">
        <v>0</v>
      </c>
      <c r="BD1284" s="75"/>
      <c r="BE1284" s="75"/>
      <c r="BF1284" s="75"/>
      <c r="BI1284" s="194"/>
    </row>
    <row r="1285" spans="1:61" ht="11.25" customHeight="1" x14ac:dyDescent="0.3">
      <c r="A1285" s="184" t="s">
        <v>1953</v>
      </c>
      <c r="B1285" s="185">
        <v>0</v>
      </c>
      <c r="C1285" s="873">
        <v>92221</v>
      </c>
      <c r="D1285" s="284">
        <v>9273.0920000000006</v>
      </c>
      <c r="E1285" s="91">
        <v>11.190937334287691</v>
      </c>
      <c r="F1285" s="186">
        <v>27000</v>
      </c>
      <c r="G1285" s="186">
        <v>27000</v>
      </c>
      <c r="H1285" s="186">
        <v>2313</v>
      </c>
      <c r="I1285" s="187">
        <v>8.5666666666666664</v>
      </c>
      <c r="J1285" s="186">
        <v>25000</v>
      </c>
      <c r="K1285" s="186">
        <v>24858.754158836251</v>
      </c>
      <c r="L1285" s="186">
        <v>3156.2070000000003</v>
      </c>
      <c r="M1285" s="186">
        <v>12.69656146013295</v>
      </c>
      <c r="N1285" s="188">
        <v>348.34699999999998</v>
      </c>
      <c r="O1285" s="189">
        <v>3473.4569999999999</v>
      </c>
      <c r="P1285" s="186">
        <v>5350.1040000000003</v>
      </c>
      <c r="Q1285" s="189">
        <v>34.025244000000008</v>
      </c>
      <c r="R1285" s="189">
        <v>10.115862000000002</v>
      </c>
      <c r="S1285" s="189">
        <v>8429.8850000000002</v>
      </c>
      <c r="T1285" s="188">
        <v>8157.96</v>
      </c>
      <c r="U1285" s="187">
        <v>9.8451756043858527</v>
      </c>
      <c r="V1285" s="189">
        <v>0</v>
      </c>
      <c r="W1285" s="189">
        <v>1528.3</v>
      </c>
      <c r="X1285" s="188">
        <v>6629.66</v>
      </c>
      <c r="Y1285" s="188">
        <v>3649.4749999999999</v>
      </c>
      <c r="Z1285" s="186">
        <v>0</v>
      </c>
      <c r="AA1285" s="186">
        <v>0</v>
      </c>
      <c r="AB1285" s="186">
        <v>0</v>
      </c>
      <c r="AC1285" s="186">
        <v>0</v>
      </c>
      <c r="AD1285" s="188">
        <v>1.0499999999997272</v>
      </c>
      <c r="AE1285" s="189">
        <v>0</v>
      </c>
      <c r="AF1285" s="189">
        <v>0</v>
      </c>
      <c r="AG1285" s="189">
        <v>0</v>
      </c>
      <c r="AH1285" s="191">
        <v>1</v>
      </c>
      <c r="AI1285" s="186">
        <v>21180.493675000002</v>
      </c>
      <c r="AJ1285" s="192">
        <v>7501943485853</v>
      </c>
      <c r="AK1285" s="192">
        <v>0</v>
      </c>
      <c r="AL1285" s="76"/>
      <c r="AM1285" s="75">
        <v>92221</v>
      </c>
      <c r="AO1285" s="188">
        <v>26367.199000000004</v>
      </c>
      <c r="AP1285" s="188">
        <v>20714.248</v>
      </c>
      <c r="AQ1285" s="187">
        <v>79.877275677482174</v>
      </c>
      <c r="AR1285" s="188">
        <v>28629.260000000002</v>
      </c>
      <c r="AS1285" s="187">
        <v>110.39875999661264</v>
      </c>
      <c r="AT1285" s="188">
        <v>29758.089</v>
      </c>
      <c r="AU1285" s="187">
        <v>115.61654775680719</v>
      </c>
      <c r="AV1285" s="188">
        <v>23580.063000000002</v>
      </c>
      <c r="AW1285" s="187">
        <v>94.510534747329316</v>
      </c>
      <c r="AX1285" s="188">
        <v>28003.704999999998</v>
      </c>
      <c r="AY1285" s="187">
        <v>117.99205192716202</v>
      </c>
      <c r="AZ1285" s="188">
        <v>22676.795999999998</v>
      </c>
      <c r="BA1285" s="187">
        <v>88.870271045595942</v>
      </c>
      <c r="BB1285" s="188">
        <v>23517.895999999997</v>
      </c>
      <c r="BC1285" s="187">
        <v>87.103318518518506</v>
      </c>
      <c r="BD1285" s="75"/>
      <c r="BE1285" s="75"/>
      <c r="BF1285" s="75"/>
      <c r="BI1285" s="194"/>
    </row>
    <row r="1286" spans="1:61" ht="11.25" customHeight="1" x14ac:dyDescent="0.3">
      <c r="A1286" s="184" t="s">
        <v>1954</v>
      </c>
      <c r="B1286" s="185">
        <v>0</v>
      </c>
      <c r="C1286" s="875">
        <v>92223</v>
      </c>
      <c r="D1286" s="284">
        <v>1E-4</v>
      </c>
      <c r="E1286" s="91">
        <v>0</v>
      </c>
      <c r="F1286" s="186">
        <v>0</v>
      </c>
      <c r="G1286" s="186">
        <v>0</v>
      </c>
      <c r="H1286" s="186">
        <v>0</v>
      </c>
      <c r="I1286" s="187">
        <v>0</v>
      </c>
      <c r="J1286" s="186">
        <v>0</v>
      </c>
      <c r="K1286" s="186">
        <v>0</v>
      </c>
      <c r="L1286" s="186">
        <v>0</v>
      </c>
      <c r="M1286" s="186">
        <v>0</v>
      </c>
      <c r="N1286" s="188">
        <v>0</v>
      </c>
      <c r="O1286" s="189">
        <v>0</v>
      </c>
      <c r="P1286" s="186">
        <v>0</v>
      </c>
      <c r="Q1286" s="189">
        <v>0</v>
      </c>
      <c r="R1286" s="189">
        <v>0</v>
      </c>
      <c r="S1286" s="189">
        <v>1E-4</v>
      </c>
      <c r="T1286" s="188">
        <v>0</v>
      </c>
      <c r="U1286" s="187">
        <v>0</v>
      </c>
      <c r="V1286" s="189">
        <v>0</v>
      </c>
      <c r="W1286" s="189">
        <v>0</v>
      </c>
      <c r="X1286" s="188">
        <v>0</v>
      </c>
      <c r="Y1286" s="188">
        <v>0</v>
      </c>
      <c r="Z1286" s="186">
        <v>0</v>
      </c>
      <c r="AA1286" s="186">
        <v>0</v>
      </c>
      <c r="AB1286" s="186">
        <v>0</v>
      </c>
      <c r="AC1286" s="186">
        <v>0</v>
      </c>
      <c r="AD1286" s="188">
        <v>0</v>
      </c>
      <c r="AE1286" s="189">
        <v>0</v>
      </c>
      <c r="AF1286" s="189">
        <v>0</v>
      </c>
      <c r="AG1286" s="189">
        <v>0</v>
      </c>
      <c r="AH1286" s="191">
        <v>0</v>
      </c>
      <c r="AI1286" s="186">
        <v>0</v>
      </c>
      <c r="AJ1286" s="192">
        <v>7501943485860</v>
      </c>
      <c r="AK1286" s="192">
        <v>0</v>
      </c>
      <c r="AL1286" s="76"/>
      <c r="AM1286" s="75">
        <v>92223</v>
      </c>
      <c r="AO1286" s="188">
        <v>0</v>
      </c>
      <c r="AP1286" s="188">
        <v>0</v>
      </c>
      <c r="AQ1286" s="187">
        <v>0</v>
      </c>
      <c r="AR1286" s="188">
        <v>0</v>
      </c>
      <c r="AS1286" s="187">
        <v>0</v>
      </c>
      <c r="AT1286" s="188">
        <v>0</v>
      </c>
      <c r="AU1286" s="187">
        <v>0</v>
      </c>
      <c r="AV1286" s="188">
        <v>0</v>
      </c>
      <c r="AW1286" s="187">
        <v>0</v>
      </c>
      <c r="AX1286" s="188">
        <v>0</v>
      </c>
      <c r="AY1286" s="187">
        <v>0</v>
      </c>
      <c r="AZ1286" s="188">
        <v>0</v>
      </c>
      <c r="BA1286" s="187">
        <v>0</v>
      </c>
      <c r="BB1286" s="188">
        <v>0</v>
      </c>
      <c r="BC1286" s="187">
        <v>0</v>
      </c>
      <c r="BD1286" s="75"/>
      <c r="BE1286" s="75"/>
      <c r="BF1286" s="75"/>
      <c r="BI1286" s="194"/>
    </row>
    <row r="1287" spans="1:61" ht="11.25" customHeight="1" x14ac:dyDescent="0.3">
      <c r="A1287" s="448" t="s">
        <v>1955</v>
      </c>
      <c r="B1287" s="449">
        <v>0</v>
      </c>
      <c r="C1287" s="875">
        <v>92219</v>
      </c>
      <c r="D1287" s="450">
        <v>1E-4</v>
      </c>
      <c r="E1287" s="451">
        <v>0</v>
      </c>
      <c r="F1287" s="452">
        <v>0</v>
      </c>
      <c r="G1287" s="452">
        <v>0</v>
      </c>
      <c r="H1287" s="452">
        <v>0</v>
      </c>
      <c r="I1287" s="395">
        <v>0</v>
      </c>
      <c r="J1287" s="452">
        <v>0</v>
      </c>
      <c r="K1287" s="452">
        <v>0</v>
      </c>
      <c r="L1287" s="452">
        <v>0</v>
      </c>
      <c r="M1287" s="452">
        <v>0</v>
      </c>
      <c r="N1287" s="394">
        <v>0</v>
      </c>
      <c r="O1287" s="453">
        <v>0</v>
      </c>
      <c r="P1287" s="452">
        <v>0</v>
      </c>
      <c r="Q1287" s="453">
        <v>0</v>
      </c>
      <c r="R1287" s="453">
        <v>0</v>
      </c>
      <c r="S1287" s="453">
        <v>1E-4</v>
      </c>
      <c r="T1287" s="394">
        <v>0</v>
      </c>
      <c r="U1287" s="395">
        <v>0</v>
      </c>
      <c r="V1287" s="453">
        <v>0</v>
      </c>
      <c r="W1287" s="453">
        <v>0</v>
      </c>
      <c r="X1287" s="394">
        <v>0</v>
      </c>
      <c r="Y1287" s="394">
        <v>0</v>
      </c>
      <c r="Z1287" s="452">
        <v>0</v>
      </c>
      <c r="AA1287" s="452">
        <v>0</v>
      </c>
      <c r="AB1287" s="452">
        <v>0</v>
      </c>
      <c r="AC1287" s="452">
        <v>0</v>
      </c>
      <c r="AD1287" s="394">
        <v>0</v>
      </c>
      <c r="AE1287" s="453">
        <v>0</v>
      </c>
      <c r="AF1287" s="453">
        <v>0</v>
      </c>
      <c r="AG1287" s="453">
        <v>0</v>
      </c>
      <c r="AH1287" s="454">
        <v>0</v>
      </c>
      <c r="AI1287" s="186">
        <v>0</v>
      </c>
      <c r="AJ1287" s="192">
        <v>7501017380770</v>
      </c>
      <c r="AK1287" s="192">
        <v>0</v>
      </c>
      <c r="AL1287" s="76"/>
      <c r="AM1287" s="75">
        <v>92219</v>
      </c>
      <c r="AO1287" s="394">
        <v>0</v>
      </c>
      <c r="AP1287" s="394">
        <v>0</v>
      </c>
      <c r="AQ1287" s="395">
        <v>0</v>
      </c>
      <c r="AR1287" s="394">
        <v>0</v>
      </c>
      <c r="AS1287" s="395">
        <v>0</v>
      </c>
      <c r="AT1287" s="394">
        <v>0</v>
      </c>
      <c r="AU1287" s="395">
        <v>0</v>
      </c>
      <c r="AV1287" s="394">
        <v>0</v>
      </c>
      <c r="AW1287" s="395">
        <v>0</v>
      </c>
      <c r="AX1287" s="394">
        <v>0</v>
      </c>
      <c r="AY1287" s="395">
        <v>0</v>
      </c>
      <c r="AZ1287" s="394">
        <v>0</v>
      </c>
      <c r="BA1287" s="395">
        <v>0</v>
      </c>
      <c r="BB1287" s="394">
        <v>0</v>
      </c>
      <c r="BC1287" s="395">
        <v>0</v>
      </c>
      <c r="BD1287" s="75"/>
      <c r="BE1287" s="75"/>
      <c r="BF1287" s="75"/>
      <c r="BI1287" s="194"/>
    </row>
    <row r="1288" spans="1:61" ht="11.25" customHeight="1" x14ac:dyDescent="0.3">
      <c r="A1288" s="344" t="s">
        <v>1956</v>
      </c>
      <c r="B1288" s="345">
        <v>0</v>
      </c>
      <c r="C1288" s="873">
        <v>92244</v>
      </c>
      <c r="D1288" s="389">
        <v>9658.4359999999997</v>
      </c>
      <c r="E1288" s="347">
        <v>6.4177613823833859</v>
      </c>
      <c r="F1288" s="348">
        <v>50000</v>
      </c>
      <c r="G1288" s="348">
        <v>50000</v>
      </c>
      <c r="H1288" s="348">
        <v>5674</v>
      </c>
      <c r="I1288" s="349">
        <v>11.347999999999999</v>
      </c>
      <c r="J1288" s="348">
        <v>44484.642465999998</v>
      </c>
      <c r="K1288" s="348">
        <v>45148.621573149452</v>
      </c>
      <c r="L1288" s="348">
        <v>9302.2160000000003</v>
      </c>
      <c r="M1288" s="348">
        <v>20.603543753663935</v>
      </c>
      <c r="N1288" s="350">
        <v>515.22</v>
      </c>
      <c r="O1288" s="351">
        <v>2794.3759999999997</v>
      </c>
      <c r="P1288" s="348">
        <v>6184.3019999999997</v>
      </c>
      <c r="Q1288" s="351">
        <v>34.813178529728503</v>
      </c>
      <c r="R1288" s="351">
        <v>4.0667203324893189</v>
      </c>
      <c r="S1288" s="351">
        <v>6030.2199999999993</v>
      </c>
      <c r="T1288" s="350">
        <v>5668.5280000000002</v>
      </c>
      <c r="U1288" s="349">
        <v>3.7665787808045663</v>
      </c>
      <c r="V1288" s="351">
        <v>1468.1</v>
      </c>
      <c r="W1288" s="351">
        <v>2874.7059999999997</v>
      </c>
      <c r="X1288" s="350">
        <v>1325.7220000000002</v>
      </c>
      <c r="Y1288" s="350">
        <v>0</v>
      </c>
      <c r="Z1288" s="348">
        <v>1023.792</v>
      </c>
      <c r="AA1288" s="348">
        <v>144.59399999999999</v>
      </c>
      <c r="AB1288" s="348">
        <v>42.658000000000001</v>
      </c>
      <c r="AC1288" s="348">
        <v>77</v>
      </c>
      <c r="AD1288" s="350">
        <v>23.819999999999709</v>
      </c>
      <c r="AE1288" s="351">
        <v>0</v>
      </c>
      <c r="AF1288" s="351">
        <v>0</v>
      </c>
      <c r="AG1288" s="351">
        <v>0</v>
      </c>
      <c r="AH1288" s="352">
        <v>2</v>
      </c>
      <c r="AI1288" s="186">
        <v>50165.456989999999</v>
      </c>
      <c r="AJ1288" s="192">
        <v>7501943483507</v>
      </c>
      <c r="AK1288" s="192">
        <v>0</v>
      </c>
      <c r="AL1288" s="76"/>
      <c r="AM1288" s="75">
        <v>92244</v>
      </c>
      <c r="AO1288" s="350">
        <v>43602.033333333333</v>
      </c>
      <c r="AP1288" s="350">
        <v>42495.69999999999</v>
      </c>
      <c r="AQ1288" s="349">
        <v>96.937711745096976</v>
      </c>
      <c r="AR1288" s="350">
        <v>51506.506000000001</v>
      </c>
      <c r="AS1288" s="349">
        <v>117.49242468355878</v>
      </c>
      <c r="AT1288" s="350">
        <v>36803.894</v>
      </c>
      <c r="AU1288" s="349">
        <v>81.786431111111114</v>
      </c>
      <c r="AV1288" s="350">
        <v>39379.987999999998</v>
      </c>
      <c r="AW1288" s="349">
        <v>96.620919306268519</v>
      </c>
      <c r="AX1288" s="350">
        <v>48724.872000000003</v>
      </c>
      <c r="AY1288" s="349">
        <v>101.51015000000001</v>
      </c>
      <c r="AZ1288" s="350">
        <v>44182.612000000001</v>
      </c>
      <c r="BA1288" s="349">
        <v>95.530302375100121</v>
      </c>
      <c r="BB1288" s="350">
        <v>41604.853999999999</v>
      </c>
      <c r="BC1288" s="349">
        <v>88.252471894548904</v>
      </c>
      <c r="BD1288" s="75"/>
      <c r="BE1288" s="75"/>
      <c r="BF1288" s="75"/>
      <c r="BI1288" s="194"/>
    </row>
    <row r="1289" spans="1:61" ht="11.25" customHeight="1" x14ac:dyDescent="0.3">
      <c r="A1289" s="333" t="s">
        <v>1957</v>
      </c>
      <c r="B1289" s="334">
        <v>0</v>
      </c>
      <c r="C1289" s="875">
        <v>92245</v>
      </c>
      <c r="D1289" s="390">
        <v>325.15899999999999</v>
      </c>
      <c r="E1289" s="336">
        <v>0</v>
      </c>
      <c r="F1289" s="338">
        <v>0</v>
      </c>
      <c r="G1289" s="338">
        <v>0</v>
      </c>
      <c r="H1289" s="338">
        <v>0</v>
      </c>
      <c r="I1289" s="339">
        <v>0</v>
      </c>
      <c r="J1289" s="338">
        <v>0</v>
      </c>
      <c r="K1289" s="338">
        <v>0</v>
      </c>
      <c r="L1289" s="338">
        <v>0</v>
      </c>
      <c r="M1289" s="338">
        <v>0</v>
      </c>
      <c r="N1289" s="337">
        <v>0</v>
      </c>
      <c r="O1289" s="340">
        <v>0</v>
      </c>
      <c r="P1289" s="338">
        <v>0</v>
      </c>
      <c r="Q1289" s="340">
        <v>0</v>
      </c>
      <c r="R1289" s="340">
        <v>0</v>
      </c>
      <c r="S1289" s="340">
        <v>325.15899999999999</v>
      </c>
      <c r="T1289" s="337">
        <v>325.15899999999999</v>
      </c>
      <c r="U1289" s="339">
        <v>0</v>
      </c>
      <c r="V1289" s="340">
        <v>162.84299999999999</v>
      </c>
      <c r="W1289" s="340">
        <v>0</v>
      </c>
      <c r="X1289" s="337">
        <v>162.316</v>
      </c>
      <c r="Y1289" s="337">
        <v>0</v>
      </c>
      <c r="Z1289" s="338">
        <v>0</v>
      </c>
      <c r="AA1289" s="338">
        <v>0</v>
      </c>
      <c r="AB1289" s="338">
        <v>0</v>
      </c>
      <c r="AC1289" s="338">
        <v>0</v>
      </c>
      <c r="AD1289" s="337">
        <v>0</v>
      </c>
      <c r="AE1289" s="340">
        <v>0</v>
      </c>
      <c r="AF1289" s="340">
        <v>0</v>
      </c>
      <c r="AG1289" s="340">
        <v>0</v>
      </c>
      <c r="AH1289" s="341">
        <v>0</v>
      </c>
      <c r="AI1289" s="186">
        <v>0</v>
      </c>
      <c r="AJ1289" s="192">
        <v>400099512512</v>
      </c>
      <c r="AK1289" s="192">
        <v>0</v>
      </c>
      <c r="AL1289" s="76"/>
      <c r="AM1289" s="75">
        <v>92245</v>
      </c>
      <c r="AO1289" s="337">
        <v>0</v>
      </c>
      <c r="AP1289" s="337">
        <v>0</v>
      </c>
      <c r="AQ1289" s="339">
        <v>0</v>
      </c>
      <c r="AR1289" s="337">
        <v>0</v>
      </c>
      <c r="AS1289" s="339">
        <v>0</v>
      </c>
      <c r="AT1289" s="337">
        <v>0</v>
      </c>
      <c r="AU1289" s="339">
        <v>0</v>
      </c>
      <c r="AV1289" s="337">
        <v>0</v>
      </c>
      <c r="AW1289" s="339">
        <v>0</v>
      </c>
      <c r="AX1289" s="337">
        <v>0</v>
      </c>
      <c r="AY1289" s="339">
        <v>0</v>
      </c>
      <c r="AZ1289" s="337">
        <v>0</v>
      </c>
      <c r="BA1289" s="339">
        <v>0</v>
      </c>
      <c r="BB1289" s="337">
        <v>0</v>
      </c>
      <c r="BC1289" s="339">
        <v>0</v>
      </c>
      <c r="BD1289" s="75"/>
      <c r="BE1289" s="75"/>
      <c r="BF1289" s="75"/>
      <c r="BI1289" s="194"/>
    </row>
    <row r="1290" spans="1:61" ht="11.25" customHeight="1" x14ac:dyDescent="0.3">
      <c r="A1290" s="344" t="s">
        <v>1958</v>
      </c>
      <c r="B1290" s="345">
        <v>0</v>
      </c>
      <c r="C1290" s="873">
        <v>92257</v>
      </c>
      <c r="D1290" s="389">
        <v>9729.4740000000002</v>
      </c>
      <c r="E1290" s="347">
        <v>8.3042525755373315</v>
      </c>
      <c r="F1290" s="348">
        <v>45000</v>
      </c>
      <c r="G1290" s="348">
        <v>45000</v>
      </c>
      <c r="H1290" s="348">
        <v>6897</v>
      </c>
      <c r="I1290" s="349">
        <v>15.326666666666666</v>
      </c>
      <c r="J1290" s="348">
        <v>47144.427145000001</v>
      </c>
      <c r="K1290" s="348">
        <v>35148.764725657864</v>
      </c>
      <c r="L1290" s="348">
        <v>6657.5820000000003</v>
      </c>
      <c r="M1290" s="348">
        <v>18.941154979310284</v>
      </c>
      <c r="N1290" s="350">
        <v>535.43200000000002</v>
      </c>
      <c r="O1290" s="351">
        <v>601.83400000000006</v>
      </c>
      <c r="P1290" s="348">
        <v>4691.3539999999994</v>
      </c>
      <c r="Q1290" s="351">
        <v>24.072698911145078</v>
      </c>
      <c r="R1290" s="351">
        <v>6.3436291012758268</v>
      </c>
      <c r="S1290" s="351">
        <v>9968.8920000000016</v>
      </c>
      <c r="T1290" s="350">
        <v>8736.6059999999998</v>
      </c>
      <c r="U1290" s="349">
        <v>7.4568247858984869</v>
      </c>
      <c r="V1290" s="351">
        <v>40.579000000000001</v>
      </c>
      <c r="W1290" s="351">
        <v>3554.0879999999997</v>
      </c>
      <c r="X1290" s="350">
        <v>5141.9390000000003</v>
      </c>
      <c r="Y1290" s="350">
        <v>880.61699999999996</v>
      </c>
      <c r="Z1290" s="348">
        <v>892.73800000000006</v>
      </c>
      <c r="AA1290" s="348">
        <v>0</v>
      </c>
      <c r="AB1290" s="348">
        <v>0</v>
      </c>
      <c r="AC1290" s="348">
        <v>0</v>
      </c>
      <c r="AD1290" s="350">
        <v>12.1299999999992</v>
      </c>
      <c r="AE1290" s="351">
        <v>0</v>
      </c>
      <c r="AF1290" s="351">
        <v>0</v>
      </c>
      <c r="AG1290" s="351">
        <v>0</v>
      </c>
      <c r="AH1290" s="352">
        <v>1</v>
      </c>
      <c r="AI1290" s="186">
        <v>25631.356629999998</v>
      </c>
      <c r="AJ1290" s="192">
        <v>7501943485891</v>
      </c>
      <c r="AK1290" s="192">
        <v>0</v>
      </c>
      <c r="AM1290" s="75">
        <v>92257</v>
      </c>
      <c r="AO1290" s="350">
        <v>34054.559000000001</v>
      </c>
      <c r="AP1290" s="350">
        <v>45122.799000000006</v>
      </c>
      <c r="AQ1290" s="349">
        <v>137.98048700482397</v>
      </c>
      <c r="AR1290" s="350">
        <v>27929.942000000003</v>
      </c>
      <c r="AS1290" s="349">
        <v>85.406647738684981</v>
      </c>
      <c r="AT1290" s="350">
        <v>29110.935999999998</v>
      </c>
      <c r="AU1290" s="349">
        <v>89.297874777081603</v>
      </c>
      <c r="AV1290" s="350">
        <v>23436.720000000001</v>
      </c>
      <c r="AW1290" s="349">
        <v>99.947595054897761</v>
      </c>
      <c r="AX1290" s="350">
        <v>27766.565999999999</v>
      </c>
      <c r="AY1290" s="349">
        <v>92.555219999999991</v>
      </c>
      <c r="AZ1290" s="350">
        <v>20171.455999999998</v>
      </c>
      <c r="BA1290" s="349">
        <v>75.208704937689774</v>
      </c>
      <c r="BB1290" s="350">
        <v>28306.236000000001</v>
      </c>
      <c r="BC1290" s="349">
        <v>83.969151250004458</v>
      </c>
      <c r="BD1290" s="75"/>
      <c r="BE1290" s="75"/>
      <c r="BI1290" s="194"/>
    </row>
    <row r="1291" spans="1:61" ht="11.25" customHeight="1" x14ac:dyDescent="0.3">
      <c r="A1291" s="344" t="s">
        <v>1959</v>
      </c>
      <c r="B1291" s="345">
        <v>0</v>
      </c>
      <c r="C1291" s="873">
        <v>92117</v>
      </c>
      <c r="D1291" s="389">
        <v>1E-4</v>
      </c>
      <c r="E1291" s="347">
        <v>0</v>
      </c>
      <c r="F1291" s="348">
        <v>0</v>
      </c>
      <c r="G1291" s="348">
        <v>0</v>
      </c>
      <c r="H1291" s="348">
        <v>0</v>
      </c>
      <c r="I1291" s="349">
        <v>0</v>
      </c>
      <c r="J1291" s="348">
        <v>0</v>
      </c>
      <c r="K1291" s="348">
        <v>0</v>
      </c>
      <c r="L1291" s="348">
        <v>0</v>
      </c>
      <c r="M1291" s="348">
        <v>0</v>
      </c>
      <c r="N1291" s="350">
        <v>0</v>
      </c>
      <c r="O1291" s="351">
        <v>0</v>
      </c>
      <c r="P1291" s="348">
        <v>0</v>
      </c>
      <c r="Q1291" s="351">
        <v>0</v>
      </c>
      <c r="R1291" s="351">
        <v>0</v>
      </c>
      <c r="S1291" s="351">
        <v>1E-4</v>
      </c>
      <c r="T1291" s="350">
        <v>0</v>
      </c>
      <c r="U1291" s="349">
        <v>0</v>
      </c>
      <c r="V1291" s="351">
        <v>0</v>
      </c>
      <c r="W1291" s="351">
        <v>0</v>
      </c>
      <c r="X1291" s="350">
        <v>0</v>
      </c>
      <c r="Y1291" s="350">
        <v>0</v>
      </c>
      <c r="Z1291" s="348">
        <v>0</v>
      </c>
      <c r="AA1291" s="348">
        <v>0</v>
      </c>
      <c r="AB1291" s="348">
        <v>0</v>
      </c>
      <c r="AC1291" s="348">
        <v>0</v>
      </c>
      <c r="AD1291" s="350">
        <v>0</v>
      </c>
      <c r="AE1291" s="351">
        <v>0</v>
      </c>
      <c r="AF1291" s="351">
        <v>0</v>
      </c>
      <c r="AG1291" s="351">
        <v>0</v>
      </c>
      <c r="AH1291" s="352">
        <v>0</v>
      </c>
      <c r="AI1291" s="186">
        <v>0</v>
      </c>
      <c r="AJ1291" s="192">
        <v>7501943488458</v>
      </c>
      <c r="AK1291" s="192">
        <v>0</v>
      </c>
      <c r="AM1291" s="75">
        <v>92117</v>
      </c>
      <c r="AO1291" s="350">
        <v>0</v>
      </c>
      <c r="AP1291" s="350">
        <v>0</v>
      </c>
      <c r="AQ1291" s="349">
        <v>0</v>
      </c>
      <c r="AR1291" s="350">
        <v>0</v>
      </c>
      <c r="AS1291" s="349">
        <v>0</v>
      </c>
      <c r="AT1291" s="350">
        <v>0</v>
      </c>
      <c r="AU1291" s="349">
        <v>0</v>
      </c>
      <c r="AV1291" s="350">
        <v>0</v>
      </c>
      <c r="AW1291" s="349">
        <v>0</v>
      </c>
      <c r="AX1291" s="350">
        <v>0</v>
      </c>
      <c r="AY1291" s="349">
        <v>0</v>
      </c>
      <c r="AZ1291" s="350">
        <v>0</v>
      </c>
      <c r="BA1291" s="349">
        <v>0</v>
      </c>
      <c r="BB1291" s="350">
        <v>0</v>
      </c>
      <c r="BC1291" s="349">
        <v>0</v>
      </c>
      <c r="BD1291" s="75"/>
      <c r="BE1291" s="75"/>
      <c r="BI1291" s="194"/>
    </row>
    <row r="1292" spans="1:61" ht="11.25" customHeight="1" x14ac:dyDescent="0.3">
      <c r="A1292" s="184" t="s">
        <v>1960</v>
      </c>
      <c r="B1292" s="185">
        <v>0</v>
      </c>
      <c r="C1292" s="828">
        <v>92251</v>
      </c>
      <c r="D1292" s="284">
        <v>216.42700000000002</v>
      </c>
      <c r="E1292" s="91">
        <v>3.5902783477737907</v>
      </c>
      <c r="F1292" s="186">
        <v>2000</v>
      </c>
      <c r="G1292" s="186">
        <v>2000</v>
      </c>
      <c r="H1292" s="186">
        <v>0</v>
      </c>
      <c r="I1292" s="187">
        <v>0</v>
      </c>
      <c r="J1292" s="186">
        <v>985.08891900000003</v>
      </c>
      <c r="K1292" s="186">
        <v>1808.4419566037188</v>
      </c>
      <c r="L1292" s="186">
        <v>153.21199999999999</v>
      </c>
      <c r="M1292" s="186">
        <v>8.472044095224069</v>
      </c>
      <c r="N1292" s="188">
        <v>24.584</v>
      </c>
      <c r="O1292" s="189">
        <v>153.64999999999998</v>
      </c>
      <c r="P1292" s="186">
        <v>347.24900000000002</v>
      </c>
      <c r="Q1292" s="189">
        <v>50.803637148617639</v>
      </c>
      <c r="R1292" s="189">
        <v>1.9251561594309246</v>
      </c>
      <c r="S1292" s="189">
        <v>63.215000000000032</v>
      </c>
      <c r="T1292" s="188">
        <v>236.62100000000001</v>
      </c>
      <c r="U1292" s="187">
        <v>3.9252738934078564</v>
      </c>
      <c r="V1292" s="189">
        <v>8.3409999999999993</v>
      </c>
      <c r="W1292" s="189">
        <v>169.01500000000001</v>
      </c>
      <c r="X1292" s="188">
        <v>59.264999999999986</v>
      </c>
      <c r="Y1292" s="188">
        <v>0</v>
      </c>
      <c r="Z1292" s="186">
        <v>0</v>
      </c>
      <c r="AA1292" s="186">
        <v>0</v>
      </c>
      <c r="AB1292" s="186">
        <v>0</v>
      </c>
      <c r="AC1292" s="186">
        <v>0</v>
      </c>
      <c r="AD1292" s="188">
        <v>17.120000000000005</v>
      </c>
      <c r="AE1292" s="189">
        <v>0</v>
      </c>
      <c r="AF1292" s="189">
        <v>0</v>
      </c>
      <c r="AG1292" s="189">
        <v>0</v>
      </c>
      <c r="AH1292" s="191">
        <v>0</v>
      </c>
      <c r="AI1292" s="186">
        <v>680.79137500000002</v>
      </c>
      <c r="AJ1292" s="192">
        <v>7501943484252</v>
      </c>
      <c r="AK1292" s="192">
        <v>0</v>
      </c>
      <c r="AM1292" s="75">
        <v>92251</v>
      </c>
      <c r="AO1292" s="188">
        <v>966.96999999999991</v>
      </c>
      <c r="AP1292" s="188">
        <v>110.18899999999999</v>
      </c>
      <c r="AQ1292" s="187">
        <v>5.3878914515076666</v>
      </c>
      <c r="AR1292" s="188">
        <v>2342.9430000000002</v>
      </c>
      <c r="AS1292" s="187">
        <v>114.56245687926861</v>
      </c>
      <c r="AT1292" s="188">
        <v>447.77800000000002</v>
      </c>
      <c r="AU1292" s="187">
        <v>21.159291736887326</v>
      </c>
      <c r="AV1292" s="188">
        <v>962.2829999999999</v>
      </c>
      <c r="AW1292" s="187">
        <v>24.492528708847058</v>
      </c>
      <c r="AX1292" s="188">
        <v>726.1049999999999</v>
      </c>
      <c r="AY1292" s="187">
        <v>40.336432752891191</v>
      </c>
      <c r="AZ1292" s="188">
        <v>2771.4059999999999</v>
      </c>
      <c r="BA1292" s="187">
        <v>325.98256819224389</v>
      </c>
      <c r="BB1292" s="188">
        <v>681.32799999999997</v>
      </c>
      <c r="BC1292" s="187">
        <v>74.150885899612547</v>
      </c>
      <c r="BD1292" s="75"/>
      <c r="BE1292" s="75"/>
      <c r="BI1292" s="194"/>
    </row>
    <row r="1293" spans="1:61" ht="11.25" customHeight="1" x14ac:dyDescent="0.3">
      <c r="A1293" s="448" t="s">
        <v>1961</v>
      </c>
      <c r="B1293" s="449">
        <v>0</v>
      </c>
      <c r="C1293" s="905">
        <v>92663</v>
      </c>
      <c r="D1293" s="450">
        <v>1E-4</v>
      </c>
      <c r="E1293" s="451">
        <v>0</v>
      </c>
      <c r="F1293" s="452">
        <v>0</v>
      </c>
      <c r="G1293" s="452">
        <v>0</v>
      </c>
      <c r="H1293" s="452">
        <v>0</v>
      </c>
      <c r="I1293" s="395">
        <v>0</v>
      </c>
      <c r="J1293" s="452">
        <v>0</v>
      </c>
      <c r="K1293" s="452">
        <v>0</v>
      </c>
      <c r="L1293" s="452">
        <v>0</v>
      </c>
      <c r="M1293" s="452">
        <v>0</v>
      </c>
      <c r="N1293" s="394">
        <v>0</v>
      </c>
      <c r="O1293" s="453">
        <v>0</v>
      </c>
      <c r="P1293" s="452">
        <v>0</v>
      </c>
      <c r="Q1293" s="453">
        <v>0</v>
      </c>
      <c r="R1293" s="453">
        <v>0</v>
      </c>
      <c r="S1293" s="453">
        <v>1E-4</v>
      </c>
      <c r="T1293" s="394">
        <v>0</v>
      </c>
      <c r="U1293" s="395">
        <v>0</v>
      </c>
      <c r="V1293" s="453">
        <v>0</v>
      </c>
      <c r="W1293" s="453">
        <v>0</v>
      </c>
      <c r="X1293" s="394">
        <v>0</v>
      </c>
      <c r="Y1293" s="394">
        <v>0</v>
      </c>
      <c r="Z1293" s="452">
        <v>0</v>
      </c>
      <c r="AA1293" s="452">
        <v>0</v>
      </c>
      <c r="AB1293" s="452">
        <v>0</v>
      </c>
      <c r="AC1293" s="452">
        <v>0</v>
      </c>
      <c r="AD1293" s="394">
        <v>0</v>
      </c>
      <c r="AE1293" s="453">
        <v>0</v>
      </c>
      <c r="AF1293" s="453">
        <v>0</v>
      </c>
      <c r="AG1293" s="453">
        <v>0</v>
      </c>
      <c r="AH1293" s="454">
        <v>0</v>
      </c>
      <c r="AI1293" s="186">
        <v>0</v>
      </c>
      <c r="AJ1293" s="192">
        <v>7506425610518</v>
      </c>
      <c r="AK1293" s="192">
        <v>0</v>
      </c>
      <c r="AM1293" s="75">
        <v>92663</v>
      </c>
      <c r="AO1293" s="394">
        <v>0</v>
      </c>
      <c r="AP1293" s="394">
        <v>0</v>
      </c>
      <c r="AQ1293" s="395">
        <v>0</v>
      </c>
      <c r="AR1293" s="394">
        <v>0</v>
      </c>
      <c r="AS1293" s="395">
        <v>0</v>
      </c>
      <c r="AT1293" s="394">
        <v>0</v>
      </c>
      <c r="AU1293" s="395">
        <v>0</v>
      </c>
      <c r="AV1293" s="394">
        <v>0</v>
      </c>
      <c r="AW1293" s="395">
        <v>0</v>
      </c>
      <c r="AX1293" s="394">
        <v>0</v>
      </c>
      <c r="AY1293" s="395">
        <v>0</v>
      </c>
      <c r="AZ1293" s="394">
        <v>0</v>
      </c>
      <c r="BA1293" s="395">
        <v>0</v>
      </c>
      <c r="BB1293" s="394">
        <v>0</v>
      </c>
      <c r="BC1293" s="395">
        <v>0</v>
      </c>
      <c r="BD1293" s="75"/>
      <c r="BE1293" s="75"/>
      <c r="BI1293" s="194"/>
    </row>
    <row r="1294" spans="1:61" ht="11.25" customHeight="1" x14ac:dyDescent="0.3">
      <c r="A1294" s="448" t="s">
        <v>1962</v>
      </c>
      <c r="B1294" s="449">
        <v>0</v>
      </c>
      <c r="C1294" s="905">
        <v>92697</v>
      </c>
      <c r="D1294" s="450">
        <v>1E-4</v>
      </c>
      <c r="E1294" s="451">
        <v>0</v>
      </c>
      <c r="F1294" s="452">
        <v>0</v>
      </c>
      <c r="G1294" s="452">
        <v>0</v>
      </c>
      <c r="H1294" s="452">
        <v>0</v>
      </c>
      <c r="I1294" s="395">
        <v>0</v>
      </c>
      <c r="J1294" s="452">
        <v>0</v>
      </c>
      <c r="K1294" s="452">
        <v>0</v>
      </c>
      <c r="L1294" s="452">
        <v>0</v>
      </c>
      <c r="M1294" s="452">
        <v>0</v>
      </c>
      <c r="N1294" s="394">
        <v>0</v>
      </c>
      <c r="O1294" s="453">
        <v>0</v>
      </c>
      <c r="P1294" s="452">
        <v>0</v>
      </c>
      <c r="Q1294" s="453">
        <v>0</v>
      </c>
      <c r="R1294" s="453">
        <v>0</v>
      </c>
      <c r="S1294" s="453">
        <v>1E-4</v>
      </c>
      <c r="T1294" s="394">
        <v>0</v>
      </c>
      <c r="U1294" s="395">
        <v>0</v>
      </c>
      <c r="V1294" s="453">
        <v>0</v>
      </c>
      <c r="W1294" s="453">
        <v>0</v>
      </c>
      <c r="X1294" s="394">
        <v>0</v>
      </c>
      <c r="Y1294" s="394">
        <v>0</v>
      </c>
      <c r="Z1294" s="452">
        <v>0</v>
      </c>
      <c r="AA1294" s="452">
        <v>0</v>
      </c>
      <c r="AB1294" s="452">
        <v>0</v>
      </c>
      <c r="AC1294" s="452">
        <v>0</v>
      </c>
      <c r="AD1294" s="394">
        <v>0</v>
      </c>
      <c r="AE1294" s="453">
        <v>0</v>
      </c>
      <c r="AF1294" s="453">
        <v>0</v>
      </c>
      <c r="AG1294" s="453">
        <v>0</v>
      </c>
      <c r="AH1294" s="454">
        <v>0</v>
      </c>
      <c r="AI1294" s="186">
        <v>0</v>
      </c>
      <c r="AJ1294" s="192">
        <v>7501943487512</v>
      </c>
      <c r="AK1294" s="192">
        <v>0</v>
      </c>
      <c r="AM1294" s="75">
        <v>92697</v>
      </c>
      <c r="AO1294" s="394">
        <v>0</v>
      </c>
      <c r="AP1294" s="394">
        <v>0</v>
      </c>
      <c r="AQ1294" s="395">
        <v>0</v>
      </c>
      <c r="AR1294" s="394">
        <v>0</v>
      </c>
      <c r="AS1294" s="395">
        <v>0</v>
      </c>
      <c r="AT1294" s="394">
        <v>0</v>
      </c>
      <c r="AU1294" s="395">
        <v>0</v>
      </c>
      <c r="AV1294" s="394">
        <v>0</v>
      </c>
      <c r="AW1294" s="395">
        <v>0</v>
      </c>
      <c r="AX1294" s="394">
        <v>0</v>
      </c>
      <c r="AY1294" s="395">
        <v>0</v>
      </c>
      <c r="AZ1294" s="394">
        <v>0</v>
      </c>
      <c r="BA1294" s="395">
        <v>0</v>
      </c>
      <c r="BB1294" s="394">
        <v>0</v>
      </c>
      <c r="BC1294" s="395">
        <v>0</v>
      </c>
      <c r="BD1294" s="75"/>
      <c r="BE1294" s="75"/>
      <c r="BI1294" s="194"/>
    </row>
    <row r="1295" spans="1:61" ht="11.25" customHeight="1" x14ac:dyDescent="0.3">
      <c r="A1295" s="448" t="s">
        <v>1963</v>
      </c>
      <c r="B1295" s="449">
        <v>0</v>
      </c>
      <c r="C1295" s="905">
        <v>92307</v>
      </c>
      <c r="D1295" s="450">
        <v>140.18</v>
      </c>
      <c r="E1295" s="451">
        <v>12.993435223332705</v>
      </c>
      <c r="F1295" s="452">
        <v>2000</v>
      </c>
      <c r="G1295" s="452">
        <v>2000</v>
      </c>
      <c r="H1295" s="452">
        <v>0</v>
      </c>
      <c r="I1295" s="395">
        <v>0</v>
      </c>
      <c r="J1295" s="452">
        <v>200</v>
      </c>
      <c r="K1295" s="452">
        <v>323.6557482849675</v>
      </c>
      <c r="L1295" s="452">
        <v>89.65</v>
      </c>
      <c r="M1295" s="452">
        <v>27.699183615631735</v>
      </c>
      <c r="N1295" s="394">
        <v>37.49</v>
      </c>
      <c r="O1295" s="453">
        <v>0</v>
      </c>
      <c r="P1295" s="452">
        <v>54.605000000000004</v>
      </c>
      <c r="Q1295" s="453">
        <v>72.127499999999998</v>
      </c>
      <c r="R1295" s="453">
        <v>7.5794999999999995</v>
      </c>
      <c r="S1295" s="453">
        <v>50.53</v>
      </c>
      <c r="T1295" s="394">
        <v>39.119999999999997</v>
      </c>
      <c r="U1295" s="395">
        <v>3.6260749460463355</v>
      </c>
      <c r="V1295" s="453">
        <v>0</v>
      </c>
      <c r="W1295" s="453">
        <v>17.114999999999998</v>
      </c>
      <c r="X1295" s="394">
        <v>22.004999999999999</v>
      </c>
      <c r="Y1295" s="394">
        <v>0</v>
      </c>
      <c r="Z1295" s="452">
        <v>0</v>
      </c>
      <c r="AA1295" s="452">
        <v>0</v>
      </c>
      <c r="AB1295" s="452">
        <v>0</v>
      </c>
      <c r="AC1295" s="452">
        <v>0</v>
      </c>
      <c r="AD1295" s="394">
        <v>0</v>
      </c>
      <c r="AE1295" s="453">
        <v>0</v>
      </c>
      <c r="AF1295" s="453">
        <v>0</v>
      </c>
      <c r="AG1295" s="453">
        <v>0</v>
      </c>
      <c r="AH1295" s="454">
        <v>0</v>
      </c>
      <c r="AI1295" s="186">
        <v>479.22</v>
      </c>
      <c r="AJ1295" s="192">
        <v>7501943483859</v>
      </c>
      <c r="AK1295" s="192">
        <v>0</v>
      </c>
      <c r="AL1295" s="76"/>
      <c r="AM1295" s="75">
        <v>92307</v>
      </c>
      <c r="AO1295" s="394">
        <v>553.66500000000008</v>
      </c>
      <c r="AP1295" s="394">
        <v>342.315</v>
      </c>
      <c r="AQ1295" s="395">
        <v>131.57383091683317</v>
      </c>
      <c r="AR1295" s="394">
        <v>850.05</v>
      </c>
      <c r="AS1295" s="395">
        <v>326.72928434586282</v>
      </c>
      <c r="AT1295" s="394">
        <v>468.63000000000005</v>
      </c>
      <c r="AU1295" s="395">
        <v>156.21000000000004</v>
      </c>
      <c r="AV1295" s="394">
        <v>428.69</v>
      </c>
      <c r="AW1295" s="395">
        <v>178.28675367141204</v>
      </c>
      <c r="AX1295" s="394">
        <v>260.8</v>
      </c>
      <c r="AY1295" s="395">
        <v>65.2</v>
      </c>
      <c r="AZ1295" s="394">
        <v>395.27499999999998</v>
      </c>
      <c r="BA1295" s="395">
        <v>120.92727995839323</v>
      </c>
      <c r="BB1295" s="394">
        <v>403.42500000000001</v>
      </c>
      <c r="BC1295" s="395">
        <v>186.6325869726129</v>
      </c>
      <c r="BD1295" s="75"/>
      <c r="BE1295" s="75"/>
      <c r="BF1295" s="75"/>
      <c r="BI1295" s="194"/>
    </row>
    <row r="1296" spans="1:61" ht="11.25" customHeight="1" x14ac:dyDescent="0.3">
      <c r="A1296" s="333" t="s">
        <v>1964</v>
      </c>
      <c r="B1296" s="334">
        <v>0</v>
      </c>
      <c r="C1296" s="875">
        <v>92698</v>
      </c>
      <c r="D1296" s="390">
        <v>507.654</v>
      </c>
      <c r="E1296" s="336">
        <v>0</v>
      </c>
      <c r="F1296" s="338">
        <v>0</v>
      </c>
      <c r="G1296" s="338">
        <v>0</v>
      </c>
      <c r="H1296" s="338">
        <v>0</v>
      </c>
      <c r="I1296" s="339">
        <v>0</v>
      </c>
      <c r="J1296" s="338">
        <v>0</v>
      </c>
      <c r="K1296" s="338">
        <v>0</v>
      </c>
      <c r="L1296" s="338">
        <v>0</v>
      </c>
      <c r="M1296" s="338">
        <v>0</v>
      </c>
      <c r="N1296" s="337">
        <v>0</v>
      </c>
      <c r="O1296" s="340">
        <v>0</v>
      </c>
      <c r="P1296" s="338">
        <v>0</v>
      </c>
      <c r="Q1296" s="340">
        <v>0</v>
      </c>
      <c r="R1296" s="340">
        <v>0</v>
      </c>
      <c r="S1296" s="340">
        <v>507.654</v>
      </c>
      <c r="T1296" s="337">
        <v>507.654</v>
      </c>
      <c r="U1296" s="339">
        <v>0</v>
      </c>
      <c r="V1296" s="340">
        <v>0</v>
      </c>
      <c r="W1296" s="340">
        <v>0</v>
      </c>
      <c r="X1296" s="337">
        <v>507.654</v>
      </c>
      <c r="Y1296" s="337">
        <v>0</v>
      </c>
      <c r="Z1296" s="338">
        <v>0</v>
      </c>
      <c r="AA1296" s="338">
        <v>0</v>
      </c>
      <c r="AB1296" s="338">
        <v>0</v>
      </c>
      <c r="AC1296" s="338">
        <v>0</v>
      </c>
      <c r="AD1296" s="337">
        <v>0</v>
      </c>
      <c r="AE1296" s="340">
        <v>0</v>
      </c>
      <c r="AF1296" s="340">
        <v>0</v>
      </c>
      <c r="AG1296" s="340">
        <v>0</v>
      </c>
      <c r="AH1296" s="341">
        <v>0</v>
      </c>
      <c r="AI1296" s="186">
        <v>0</v>
      </c>
      <c r="AJ1296" s="192">
        <v>7501943487529</v>
      </c>
      <c r="AK1296" s="192">
        <v>0</v>
      </c>
      <c r="AL1296" s="76"/>
      <c r="AM1296" s="75">
        <v>92698</v>
      </c>
      <c r="AO1296" s="337">
        <v>0</v>
      </c>
      <c r="AP1296" s="337">
        <v>0</v>
      </c>
      <c r="AQ1296" s="339">
        <v>0</v>
      </c>
      <c r="AR1296" s="337">
        <v>0</v>
      </c>
      <c r="AS1296" s="339">
        <v>0</v>
      </c>
      <c r="AT1296" s="337">
        <v>0</v>
      </c>
      <c r="AU1296" s="339">
        <v>0</v>
      </c>
      <c r="AV1296" s="337">
        <v>0</v>
      </c>
      <c r="AW1296" s="339">
        <v>0</v>
      </c>
      <c r="AX1296" s="337">
        <v>0</v>
      </c>
      <c r="AY1296" s="339">
        <v>0</v>
      </c>
      <c r="AZ1296" s="337">
        <v>0</v>
      </c>
      <c r="BA1296" s="339">
        <v>0</v>
      </c>
      <c r="BB1296" s="337">
        <v>0</v>
      </c>
      <c r="BC1296" s="339">
        <v>0</v>
      </c>
      <c r="BD1296" s="75"/>
      <c r="BE1296" s="75"/>
      <c r="BF1296" s="75"/>
      <c r="BI1296" s="194"/>
    </row>
    <row r="1297" spans="1:61" ht="11.25" customHeight="1" x14ac:dyDescent="0.3">
      <c r="A1297" s="333" t="s">
        <v>1965</v>
      </c>
      <c r="B1297" s="334">
        <v>0</v>
      </c>
      <c r="C1297" s="875">
        <v>92230</v>
      </c>
      <c r="D1297" s="390">
        <v>114.1</v>
      </c>
      <c r="E1297" s="336">
        <v>1.1862507526721391</v>
      </c>
      <c r="F1297" s="338">
        <v>4000</v>
      </c>
      <c r="G1297" s="338">
        <v>4000</v>
      </c>
      <c r="H1297" s="338">
        <v>0</v>
      </c>
      <c r="I1297" s="339">
        <v>0</v>
      </c>
      <c r="J1297" s="338">
        <v>2003.1957600000001</v>
      </c>
      <c r="K1297" s="338">
        <v>2885.5619204366167</v>
      </c>
      <c r="L1297" s="338">
        <v>47.601999999999997</v>
      </c>
      <c r="M1297" s="338">
        <v>1.6496613592959148</v>
      </c>
      <c r="N1297" s="337">
        <v>1001.4720000000001</v>
      </c>
      <c r="O1297" s="340">
        <v>331.21600000000001</v>
      </c>
      <c r="P1297" s="338">
        <v>1342.4680000000001</v>
      </c>
      <c r="Q1297" s="340">
        <v>69.392618922076792</v>
      </c>
      <c r="R1297" s="340">
        <v>0.99587870533432021</v>
      </c>
      <c r="S1297" s="340">
        <v>66.49799999999999</v>
      </c>
      <c r="T1297" s="337">
        <v>65.2</v>
      </c>
      <c r="U1297" s="339">
        <v>0.67785757295550808</v>
      </c>
      <c r="V1297" s="340">
        <v>0</v>
      </c>
      <c r="W1297" s="340">
        <v>9.7799999999999994</v>
      </c>
      <c r="X1297" s="337">
        <v>55.42</v>
      </c>
      <c r="Y1297" s="337">
        <v>0</v>
      </c>
      <c r="Z1297" s="338">
        <v>0</v>
      </c>
      <c r="AA1297" s="338">
        <v>0</v>
      </c>
      <c r="AB1297" s="338">
        <v>0</v>
      </c>
      <c r="AC1297" s="338">
        <v>0</v>
      </c>
      <c r="AD1297" s="337">
        <v>5.2100000000000009</v>
      </c>
      <c r="AE1297" s="340">
        <v>0</v>
      </c>
      <c r="AF1297" s="340">
        <v>0</v>
      </c>
      <c r="AG1297" s="340">
        <v>0</v>
      </c>
      <c r="AH1297" s="341">
        <v>0</v>
      </c>
      <c r="AI1297" s="186">
        <v>1348.36977</v>
      </c>
      <c r="AJ1297" s="192">
        <v>7501017381609</v>
      </c>
      <c r="AK1297" s="192">
        <v>0</v>
      </c>
      <c r="AL1297" s="76"/>
      <c r="AM1297" s="75">
        <v>92230</v>
      </c>
      <c r="AO1297" s="337">
        <v>2771.8686666666667</v>
      </c>
      <c r="AP1297" s="337">
        <v>3073.5259999999998</v>
      </c>
      <c r="AQ1297" s="339">
        <v>160.76169206313941</v>
      </c>
      <c r="AR1297" s="337">
        <v>3723.57</v>
      </c>
      <c r="AS1297" s="339">
        <v>194.76243692604004</v>
      </c>
      <c r="AT1297" s="337">
        <v>1518.51</v>
      </c>
      <c r="AU1297" s="339">
        <v>60.740399999999994</v>
      </c>
      <c r="AV1297" s="337">
        <v>3239.7960000000003</v>
      </c>
      <c r="AW1297" s="339">
        <v>167.50800706376111</v>
      </c>
      <c r="AX1297" s="337">
        <v>2006.8579999999999</v>
      </c>
      <c r="AY1297" s="339">
        <v>95.564666666666668</v>
      </c>
      <c r="AZ1297" s="337">
        <v>2446.308</v>
      </c>
      <c r="BA1297" s="339">
        <v>106.23235292840425</v>
      </c>
      <c r="BB1297" s="337">
        <v>3666.194</v>
      </c>
      <c r="BC1297" s="339">
        <v>149.9919812131279</v>
      </c>
      <c r="BD1297" s="75"/>
      <c r="BE1297" s="75"/>
      <c r="BF1297" s="75"/>
      <c r="BI1297" s="194"/>
    </row>
    <row r="1298" spans="1:61" ht="11.25" customHeight="1" x14ac:dyDescent="0.3">
      <c r="A1298" s="333" t="s">
        <v>1966</v>
      </c>
      <c r="B1298" s="334">
        <v>0</v>
      </c>
      <c r="C1298" s="875">
        <v>92309</v>
      </c>
      <c r="D1298" s="390">
        <v>238.30599999999998</v>
      </c>
      <c r="E1298" s="336">
        <v>0</v>
      </c>
      <c r="F1298" s="338">
        <v>0</v>
      </c>
      <c r="G1298" s="338">
        <v>0</v>
      </c>
      <c r="H1298" s="338">
        <v>0</v>
      </c>
      <c r="I1298" s="339">
        <v>0</v>
      </c>
      <c r="J1298" s="338">
        <v>0</v>
      </c>
      <c r="K1298" s="338">
        <v>0</v>
      </c>
      <c r="L1298" s="338">
        <v>0</v>
      </c>
      <c r="M1298" s="338">
        <v>0</v>
      </c>
      <c r="N1298" s="337">
        <v>0</v>
      </c>
      <c r="O1298" s="340">
        <v>0</v>
      </c>
      <c r="P1298" s="338">
        <v>0</v>
      </c>
      <c r="Q1298" s="340">
        <v>0</v>
      </c>
      <c r="R1298" s="340">
        <v>0</v>
      </c>
      <c r="S1298" s="340">
        <v>238.30599999999998</v>
      </c>
      <c r="T1298" s="337">
        <v>238.30599999999998</v>
      </c>
      <c r="U1298" s="339">
        <v>0</v>
      </c>
      <c r="V1298" s="340">
        <v>0</v>
      </c>
      <c r="W1298" s="340">
        <v>0</v>
      </c>
      <c r="X1298" s="337">
        <v>238.30599999999998</v>
      </c>
      <c r="Y1298" s="337">
        <v>187.86699999999999</v>
      </c>
      <c r="Z1298" s="338">
        <v>0</v>
      </c>
      <c r="AA1298" s="338">
        <v>0</v>
      </c>
      <c r="AB1298" s="338">
        <v>0</v>
      </c>
      <c r="AC1298" s="338">
        <v>0</v>
      </c>
      <c r="AD1298" s="337">
        <v>0</v>
      </c>
      <c r="AE1298" s="340">
        <v>0</v>
      </c>
      <c r="AF1298" s="340">
        <v>0</v>
      </c>
      <c r="AG1298" s="340">
        <v>0</v>
      </c>
      <c r="AH1298" s="341">
        <v>0</v>
      </c>
      <c r="AI1298" s="186">
        <v>45.8337</v>
      </c>
      <c r="AJ1298" s="192">
        <v>7506425610129</v>
      </c>
      <c r="AK1298" s="192">
        <v>0</v>
      </c>
      <c r="AL1298" s="76"/>
      <c r="AM1298" s="75">
        <v>92309</v>
      </c>
      <c r="AO1298" s="337">
        <v>48.49</v>
      </c>
      <c r="AP1298" s="337">
        <v>0</v>
      </c>
      <c r="AQ1298" s="339">
        <v>0</v>
      </c>
      <c r="AR1298" s="337">
        <v>0</v>
      </c>
      <c r="AS1298" s="339">
        <v>0</v>
      </c>
      <c r="AT1298" s="337">
        <v>145.47</v>
      </c>
      <c r="AU1298" s="339">
        <v>0</v>
      </c>
      <c r="AV1298" s="337">
        <v>80.41</v>
      </c>
      <c r="AW1298" s="339">
        <v>0</v>
      </c>
      <c r="AX1298" s="337">
        <v>21.93</v>
      </c>
      <c r="AY1298" s="339">
        <v>0</v>
      </c>
      <c r="AZ1298" s="337">
        <v>34.356999999999999</v>
      </c>
      <c r="BA1298" s="339">
        <v>0</v>
      </c>
      <c r="BB1298" s="337">
        <v>13.89</v>
      </c>
      <c r="BC1298" s="339">
        <v>0</v>
      </c>
      <c r="BD1298" s="75"/>
      <c r="BE1298" s="75"/>
      <c r="BF1298" s="75"/>
      <c r="BI1298" s="194"/>
    </row>
    <row r="1299" spans="1:61" ht="11.25" customHeight="1" x14ac:dyDescent="0.3">
      <c r="A1299" s="344" t="s">
        <v>1967</v>
      </c>
      <c r="B1299" s="185">
        <v>0</v>
      </c>
      <c r="C1299" s="873">
        <v>92201</v>
      </c>
      <c r="D1299" s="284">
        <v>1E-4</v>
      </c>
      <c r="E1299" s="91">
        <v>0</v>
      </c>
      <c r="F1299" s="186">
        <v>0</v>
      </c>
      <c r="G1299" s="186">
        <v>0</v>
      </c>
      <c r="H1299" s="186">
        <v>0</v>
      </c>
      <c r="I1299" s="187">
        <v>0</v>
      </c>
      <c r="J1299" s="186">
        <v>0</v>
      </c>
      <c r="K1299" s="186">
        <v>0</v>
      </c>
      <c r="L1299" s="186">
        <v>0</v>
      </c>
      <c r="M1299" s="186">
        <v>0</v>
      </c>
      <c r="N1299" s="188">
        <v>0</v>
      </c>
      <c r="O1299" s="189">
        <v>0</v>
      </c>
      <c r="P1299" s="186">
        <v>0</v>
      </c>
      <c r="Q1299" s="189">
        <v>0</v>
      </c>
      <c r="R1299" s="189">
        <v>0</v>
      </c>
      <c r="S1299" s="189">
        <v>1E-4</v>
      </c>
      <c r="T1299" s="188">
        <v>0</v>
      </c>
      <c r="U1299" s="187">
        <v>0</v>
      </c>
      <c r="V1299" s="189">
        <v>0</v>
      </c>
      <c r="W1299" s="189">
        <v>0</v>
      </c>
      <c r="X1299" s="188">
        <v>0</v>
      </c>
      <c r="Y1299" s="188">
        <v>0</v>
      </c>
      <c r="Z1299" s="186">
        <v>0</v>
      </c>
      <c r="AA1299" s="186">
        <v>0</v>
      </c>
      <c r="AB1299" s="186">
        <v>0</v>
      </c>
      <c r="AC1299" s="186">
        <v>0</v>
      </c>
      <c r="AD1299" s="188">
        <v>0</v>
      </c>
      <c r="AE1299" s="189">
        <v>0</v>
      </c>
      <c r="AF1299" s="189">
        <v>0</v>
      </c>
      <c r="AG1299" s="189">
        <v>0</v>
      </c>
      <c r="AH1299" s="191">
        <v>0</v>
      </c>
      <c r="AI1299" s="186">
        <v>0</v>
      </c>
      <c r="AJ1299" s="192">
        <v>7501943480209</v>
      </c>
      <c r="AK1299" s="192">
        <v>0</v>
      </c>
      <c r="AL1299" s="76"/>
      <c r="AM1299" s="75">
        <v>92201</v>
      </c>
      <c r="AO1299" s="188">
        <v>0</v>
      </c>
      <c r="AP1299" s="188">
        <v>0</v>
      </c>
      <c r="AQ1299" s="187">
        <v>0</v>
      </c>
      <c r="AR1299" s="188">
        <v>0</v>
      </c>
      <c r="AS1299" s="187">
        <v>0</v>
      </c>
      <c r="AT1299" s="188">
        <v>0</v>
      </c>
      <c r="AU1299" s="187">
        <v>0</v>
      </c>
      <c r="AV1299" s="188">
        <v>0</v>
      </c>
      <c r="AW1299" s="187">
        <v>0</v>
      </c>
      <c r="AX1299" s="188">
        <v>0</v>
      </c>
      <c r="AY1299" s="187">
        <v>0</v>
      </c>
      <c r="AZ1299" s="188">
        <v>0</v>
      </c>
      <c r="BA1299" s="187">
        <v>0</v>
      </c>
      <c r="BB1299" s="188">
        <v>0</v>
      </c>
      <c r="BC1299" s="187">
        <v>0</v>
      </c>
      <c r="BD1299" s="75"/>
      <c r="BE1299" s="75"/>
      <c r="BF1299" s="75"/>
      <c r="BI1299" s="194"/>
    </row>
    <row r="1300" spans="1:61" ht="11.25" customHeight="1" x14ac:dyDescent="0.3">
      <c r="A1300" s="333" t="s">
        <v>1968</v>
      </c>
      <c r="B1300" s="334">
        <v>0</v>
      </c>
      <c r="C1300" s="828">
        <v>92113</v>
      </c>
      <c r="D1300" s="390">
        <v>6540.75</v>
      </c>
      <c r="E1300" s="336">
        <v>13.562173484742939</v>
      </c>
      <c r="F1300" s="338">
        <v>15000</v>
      </c>
      <c r="G1300" s="338">
        <v>15000</v>
      </c>
      <c r="H1300" s="338">
        <v>1587</v>
      </c>
      <c r="I1300" s="339">
        <v>10.58</v>
      </c>
      <c r="J1300" s="338">
        <v>14500</v>
      </c>
      <c r="K1300" s="338">
        <v>14468.366757050024</v>
      </c>
      <c r="L1300" s="338">
        <v>2582.2799999999997</v>
      </c>
      <c r="M1300" s="338">
        <v>17.847764321717431</v>
      </c>
      <c r="N1300" s="337">
        <v>6.0750000000000002</v>
      </c>
      <c r="O1300" s="340">
        <v>275.80500000000001</v>
      </c>
      <c r="P1300" s="338">
        <v>1569.375</v>
      </c>
      <c r="Q1300" s="340">
        <v>28.63210344827586</v>
      </c>
      <c r="R1300" s="340">
        <v>11.473386206896553</v>
      </c>
      <c r="S1300" s="340">
        <v>5545.47</v>
      </c>
      <c r="T1300" s="337">
        <v>5414.4450000000006</v>
      </c>
      <c r="U1300" s="339">
        <v>11.226792403562127</v>
      </c>
      <c r="V1300" s="340">
        <v>0</v>
      </c>
      <c r="W1300" s="340">
        <v>1287.4950000000001</v>
      </c>
      <c r="X1300" s="337">
        <v>4126.9500000000007</v>
      </c>
      <c r="Y1300" s="337">
        <v>922.59</v>
      </c>
      <c r="Z1300" s="338">
        <v>77.760000000000005</v>
      </c>
      <c r="AA1300" s="338">
        <v>0</v>
      </c>
      <c r="AB1300" s="338">
        <v>0</v>
      </c>
      <c r="AC1300" s="338">
        <v>0</v>
      </c>
      <c r="AD1300" s="337">
        <v>0</v>
      </c>
      <c r="AE1300" s="340">
        <v>0</v>
      </c>
      <c r="AF1300" s="340">
        <v>0</v>
      </c>
      <c r="AG1300" s="340">
        <v>0</v>
      </c>
      <c r="AH1300" s="341">
        <v>4</v>
      </c>
      <c r="AI1300" s="186">
        <v>12729.3122</v>
      </c>
      <c r="AJ1300" s="192">
        <v>7506425610211</v>
      </c>
      <c r="AK1300" s="192">
        <v>0</v>
      </c>
      <c r="AL1300" s="76"/>
      <c r="AM1300" s="75">
        <v>92113</v>
      </c>
      <c r="AO1300" s="337">
        <v>15153.716666666667</v>
      </c>
      <c r="AP1300" s="337">
        <v>16973.09</v>
      </c>
      <c r="AQ1300" s="339">
        <v>101.81179381696386</v>
      </c>
      <c r="AR1300" s="337">
        <v>16315.394999999999</v>
      </c>
      <c r="AS1300" s="339">
        <v>97.866660212272649</v>
      </c>
      <c r="AT1300" s="337">
        <v>12172.665000000003</v>
      </c>
      <c r="AU1300" s="339">
        <v>72.063124408812968</v>
      </c>
      <c r="AV1300" s="337">
        <v>13597.425000000001</v>
      </c>
      <c r="AW1300" s="339">
        <v>76.890638414320193</v>
      </c>
      <c r="AX1300" s="337">
        <v>14034.015000000001</v>
      </c>
      <c r="AY1300" s="339">
        <v>81.326383568402491</v>
      </c>
      <c r="AZ1300" s="337">
        <v>13730.265000000001</v>
      </c>
      <c r="BA1300" s="339">
        <v>87.806597710293715</v>
      </c>
      <c r="BB1300" s="337">
        <v>19488.599999999999</v>
      </c>
      <c r="BC1300" s="339">
        <v>122.9287788176417</v>
      </c>
      <c r="BD1300" s="75"/>
      <c r="BE1300" s="75"/>
      <c r="BF1300" s="75"/>
      <c r="BI1300" s="194"/>
    </row>
    <row r="1301" spans="1:61" ht="11.25" customHeight="1" x14ac:dyDescent="0.3">
      <c r="A1301" s="344" t="s">
        <v>1969</v>
      </c>
      <c r="B1301" s="185">
        <v>0</v>
      </c>
      <c r="C1301" s="873">
        <v>92203</v>
      </c>
      <c r="D1301" s="284">
        <v>1E-4</v>
      </c>
      <c r="E1301" s="91">
        <v>0</v>
      </c>
      <c r="F1301" s="186">
        <v>0</v>
      </c>
      <c r="G1301" s="186">
        <v>0</v>
      </c>
      <c r="H1301" s="186">
        <v>0</v>
      </c>
      <c r="I1301" s="187">
        <v>0</v>
      </c>
      <c r="J1301" s="186">
        <v>0</v>
      </c>
      <c r="K1301" s="186">
        <v>0</v>
      </c>
      <c r="L1301" s="186">
        <v>0</v>
      </c>
      <c r="M1301" s="186">
        <v>0</v>
      </c>
      <c r="N1301" s="188">
        <v>0</v>
      </c>
      <c r="O1301" s="189">
        <v>0</v>
      </c>
      <c r="P1301" s="186">
        <v>0</v>
      </c>
      <c r="Q1301" s="189">
        <v>0</v>
      </c>
      <c r="R1301" s="189">
        <v>0</v>
      </c>
      <c r="S1301" s="189">
        <v>1E-4</v>
      </c>
      <c r="T1301" s="188">
        <v>0</v>
      </c>
      <c r="U1301" s="187">
        <v>0</v>
      </c>
      <c r="V1301" s="189">
        <v>0</v>
      </c>
      <c r="W1301" s="189">
        <v>0</v>
      </c>
      <c r="X1301" s="188">
        <v>0</v>
      </c>
      <c r="Y1301" s="188">
        <v>0</v>
      </c>
      <c r="Z1301" s="186">
        <v>0</v>
      </c>
      <c r="AA1301" s="186">
        <v>0</v>
      </c>
      <c r="AB1301" s="186">
        <v>0</v>
      </c>
      <c r="AC1301" s="186">
        <v>0</v>
      </c>
      <c r="AD1301" s="188">
        <v>0</v>
      </c>
      <c r="AE1301" s="189">
        <v>0</v>
      </c>
      <c r="AF1301" s="189">
        <v>0</v>
      </c>
      <c r="AG1301" s="189">
        <v>0</v>
      </c>
      <c r="AH1301" s="191">
        <v>0</v>
      </c>
      <c r="AI1301" s="186">
        <v>0</v>
      </c>
      <c r="AJ1301" s="192">
        <v>7501017380695</v>
      </c>
      <c r="AK1301" s="192">
        <v>0</v>
      </c>
      <c r="AL1301" s="76"/>
      <c r="AM1301" s="75">
        <v>92203</v>
      </c>
      <c r="AO1301" s="188">
        <v>0</v>
      </c>
      <c r="AP1301" s="188">
        <v>0</v>
      </c>
      <c r="AQ1301" s="187">
        <v>0</v>
      </c>
      <c r="AR1301" s="188">
        <v>0</v>
      </c>
      <c r="AS1301" s="187">
        <v>0</v>
      </c>
      <c r="AT1301" s="188">
        <v>0</v>
      </c>
      <c r="AU1301" s="187">
        <v>0</v>
      </c>
      <c r="AV1301" s="188">
        <v>0</v>
      </c>
      <c r="AW1301" s="187">
        <v>0</v>
      </c>
      <c r="AX1301" s="188">
        <v>0</v>
      </c>
      <c r="AY1301" s="187">
        <v>0</v>
      </c>
      <c r="AZ1301" s="188">
        <v>0</v>
      </c>
      <c r="BA1301" s="187">
        <v>0</v>
      </c>
      <c r="BB1301" s="188">
        <v>0</v>
      </c>
      <c r="BC1301" s="187">
        <v>0</v>
      </c>
      <c r="BD1301" s="75"/>
      <c r="BE1301" s="75"/>
      <c r="BF1301" s="75"/>
      <c r="BI1301" s="194"/>
    </row>
    <row r="1302" spans="1:61" ht="11.25" customHeight="1" x14ac:dyDescent="0.3">
      <c r="A1302" s="333" t="s">
        <v>1970</v>
      </c>
      <c r="B1302" s="334">
        <v>0</v>
      </c>
      <c r="C1302" s="828">
        <v>92114</v>
      </c>
      <c r="D1302" s="390">
        <v>1E-4</v>
      </c>
      <c r="E1302" s="336">
        <v>0</v>
      </c>
      <c r="F1302" s="338">
        <v>0</v>
      </c>
      <c r="G1302" s="338">
        <v>0</v>
      </c>
      <c r="H1302" s="338">
        <v>0</v>
      </c>
      <c r="I1302" s="339">
        <v>0</v>
      </c>
      <c r="J1302" s="338">
        <v>0</v>
      </c>
      <c r="K1302" s="338">
        <v>0</v>
      </c>
      <c r="L1302" s="338">
        <v>0</v>
      </c>
      <c r="M1302" s="338">
        <v>0</v>
      </c>
      <c r="N1302" s="337">
        <v>0</v>
      </c>
      <c r="O1302" s="340">
        <v>0</v>
      </c>
      <c r="P1302" s="338">
        <v>0</v>
      </c>
      <c r="Q1302" s="340">
        <v>0</v>
      </c>
      <c r="R1302" s="340">
        <v>0</v>
      </c>
      <c r="S1302" s="340">
        <v>1E-4</v>
      </c>
      <c r="T1302" s="337">
        <v>0</v>
      </c>
      <c r="U1302" s="339">
        <v>0</v>
      </c>
      <c r="V1302" s="340">
        <v>0</v>
      </c>
      <c r="W1302" s="340">
        <v>0</v>
      </c>
      <c r="X1302" s="337">
        <v>0</v>
      </c>
      <c r="Y1302" s="337">
        <v>0</v>
      </c>
      <c r="Z1302" s="338">
        <v>0</v>
      </c>
      <c r="AA1302" s="338">
        <v>0</v>
      </c>
      <c r="AB1302" s="338">
        <v>0</v>
      </c>
      <c r="AC1302" s="338">
        <v>0</v>
      </c>
      <c r="AD1302" s="337">
        <v>0</v>
      </c>
      <c r="AE1302" s="340">
        <v>0</v>
      </c>
      <c r="AF1302" s="340">
        <v>0</v>
      </c>
      <c r="AG1302" s="340">
        <v>0</v>
      </c>
      <c r="AH1302" s="341">
        <v>0</v>
      </c>
      <c r="AI1302" s="186">
        <v>0</v>
      </c>
      <c r="AJ1302" s="192">
        <v>7506425610228</v>
      </c>
      <c r="AK1302" s="192">
        <v>0</v>
      </c>
      <c r="AL1302" s="76"/>
      <c r="AM1302" s="75">
        <v>92114</v>
      </c>
      <c r="AO1302" s="337">
        <v>0</v>
      </c>
      <c r="AP1302" s="337">
        <v>0</v>
      </c>
      <c r="AQ1302" s="339">
        <v>0</v>
      </c>
      <c r="AR1302" s="337">
        <v>0</v>
      </c>
      <c r="AS1302" s="339">
        <v>0</v>
      </c>
      <c r="AT1302" s="337">
        <v>0</v>
      </c>
      <c r="AU1302" s="339">
        <v>0</v>
      </c>
      <c r="AV1302" s="337">
        <v>0</v>
      </c>
      <c r="AW1302" s="339">
        <v>0</v>
      </c>
      <c r="AX1302" s="337">
        <v>0</v>
      </c>
      <c r="AY1302" s="339">
        <v>0</v>
      </c>
      <c r="AZ1302" s="337">
        <v>0</v>
      </c>
      <c r="BA1302" s="339">
        <v>0</v>
      </c>
      <c r="BB1302" s="337">
        <v>0</v>
      </c>
      <c r="BC1302" s="339">
        <v>0</v>
      </c>
      <c r="BD1302" s="75"/>
      <c r="BE1302" s="75"/>
      <c r="BF1302" s="75"/>
      <c r="BI1302" s="194"/>
    </row>
    <row r="1303" spans="1:61" ht="11.25" customHeight="1" x14ac:dyDescent="0.3">
      <c r="A1303" s="333" t="s">
        <v>1971</v>
      </c>
      <c r="B1303" s="334">
        <v>0</v>
      </c>
      <c r="C1303" s="905">
        <v>92263</v>
      </c>
      <c r="D1303" s="390">
        <v>3.2759999999999998</v>
      </c>
      <c r="E1303" s="336">
        <v>0</v>
      </c>
      <c r="F1303" s="338">
        <v>0</v>
      </c>
      <c r="G1303" s="338">
        <v>0</v>
      </c>
      <c r="H1303" s="338">
        <v>0</v>
      </c>
      <c r="I1303" s="339">
        <v>0</v>
      </c>
      <c r="J1303" s="338">
        <v>0</v>
      </c>
      <c r="K1303" s="338">
        <v>0</v>
      </c>
      <c r="L1303" s="338">
        <v>0</v>
      </c>
      <c r="M1303" s="338">
        <v>0</v>
      </c>
      <c r="N1303" s="337">
        <v>0</v>
      </c>
      <c r="O1303" s="340">
        <v>0</v>
      </c>
      <c r="P1303" s="338">
        <v>0</v>
      </c>
      <c r="Q1303" s="340">
        <v>0</v>
      </c>
      <c r="R1303" s="340">
        <v>0</v>
      </c>
      <c r="S1303" s="340">
        <v>3.2759999999999998</v>
      </c>
      <c r="T1303" s="337">
        <v>3.2759999999999998</v>
      </c>
      <c r="U1303" s="339">
        <v>0</v>
      </c>
      <c r="V1303" s="340">
        <v>0</v>
      </c>
      <c r="W1303" s="340">
        <v>0</v>
      </c>
      <c r="X1303" s="337">
        <v>3.2759999999999998</v>
      </c>
      <c r="Y1303" s="337">
        <v>0</v>
      </c>
      <c r="Z1303" s="338">
        <v>0</v>
      </c>
      <c r="AA1303" s="338">
        <v>0</v>
      </c>
      <c r="AB1303" s="338">
        <v>0</v>
      </c>
      <c r="AC1303" s="338">
        <v>0</v>
      </c>
      <c r="AD1303" s="337">
        <v>0</v>
      </c>
      <c r="AE1303" s="340">
        <v>0</v>
      </c>
      <c r="AF1303" s="340">
        <v>0</v>
      </c>
      <c r="AG1303" s="340">
        <v>0</v>
      </c>
      <c r="AH1303" s="341">
        <v>0</v>
      </c>
      <c r="AI1303" s="186">
        <v>21.0672</v>
      </c>
      <c r="AJ1303" s="192">
        <v>7501943486836</v>
      </c>
      <c r="AK1303" s="192">
        <v>0</v>
      </c>
      <c r="AL1303" s="76"/>
      <c r="AM1303" s="75">
        <v>92263</v>
      </c>
      <c r="AO1303" s="337">
        <v>0</v>
      </c>
      <c r="AP1303" s="337">
        <v>0</v>
      </c>
      <c r="AQ1303" s="339">
        <v>0</v>
      </c>
      <c r="AR1303" s="337">
        <v>0</v>
      </c>
      <c r="AS1303" s="339">
        <v>0</v>
      </c>
      <c r="AT1303" s="337">
        <v>0</v>
      </c>
      <c r="AU1303" s="339">
        <v>0</v>
      </c>
      <c r="AV1303" s="337">
        <v>0</v>
      </c>
      <c r="AW1303" s="339">
        <v>0</v>
      </c>
      <c r="AX1303" s="337">
        <v>-10.078000000000001</v>
      </c>
      <c r="AY1303" s="339">
        <v>0</v>
      </c>
      <c r="AZ1303" s="337">
        <v>0</v>
      </c>
      <c r="BA1303" s="339">
        <v>0</v>
      </c>
      <c r="BB1303" s="337">
        <v>631.76400000000001</v>
      </c>
      <c r="BC1303" s="339">
        <v>0</v>
      </c>
      <c r="BD1303" s="75"/>
      <c r="BE1303" s="75"/>
      <c r="BF1303" s="75"/>
      <c r="BI1303" s="194"/>
    </row>
    <row r="1304" spans="1:61" ht="11.25" customHeight="1" x14ac:dyDescent="0.3">
      <c r="A1304" s="333" t="s">
        <v>1972</v>
      </c>
      <c r="B1304" s="334">
        <v>0</v>
      </c>
      <c r="C1304" s="905">
        <v>92239</v>
      </c>
      <c r="D1304" s="390">
        <v>1E-4</v>
      </c>
      <c r="E1304" s="336">
        <v>0</v>
      </c>
      <c r="F1304" s="338">
        <v>0</v>
      </c>
      <c r="G1304" s="338">
        <v>0</v>
      </c>
      <c r="H1304" s="338">
        <v>0</v>
      </c>
      <c r="I1304" s="339">
        <v>0</v>
      </c>
      <c r="J1304" s="338">
        <v>0</v>
      </c>
      <c r="K1304" s="338">
        <v>0</v>
      </c>
      <c r="L1304" s="338">
        <v>0</v>
      </c>
      <c r="M1304" s="338">
        <v>0</v>
      </c>
      <c r="N1304" s="337">
        <v>0</v>
      </c>
      <c r="O1304" s="340">
        <v>0</v>
      </c>
      <c r="P1304" s="338">
        <v>0</v>
      </c>
      <c r="Q1304" s="340">
        <v>0</v>
      </c>
      <c r="R1304" s="340">
        <v>0</v>
      </c>
      <c r="S1304" s="340">
        <v>1E-4</v>
      </c>
      <c r="T1304" s="337">
        <v>0</v>
      </c>
      <c r="U1304" s="339">
        <v>0</v>
      </c>
      <c r="V1304" s="340">
        <v>0</v>
      </c>
      <c r="W1304" s="340">
        <v>0</v>
      </c>
      <c r="X1304" s="337">
        <v>0</v>
      </c>
      <c r="Y1304" s="337">
        <v>0</v>
      </c>
      <c r="Z1304" s="338">
        <v>0</v>
      </c>
      <c r="AA1304" s="338">
        <v>0</v>
      </c>
      <c r="AB1304" s="338">
        <v>0</v>
      </c>
      <c r="AC1304" s="338">
        <v>0</v>
      </c>
      <c r="AD1304" s="337">
        <v>0</v>
      </c>
      <c r="AE1304" s="340">
        <v>0</v>
      </c>
      <c r="AF1304" s="340">
        <v>0</v>
      </c>
      <c r="AG1304" s="340">
        <v>0</v>
      </c>
      <c r="AH1304" s="341">
        <v>0</v>
      </c>
      <c r="AI1304" s="186">
        <v>1.18503</v>
      </c>
      <c r="AJ1304" s="192">
        <v>7501943485761</v>
      </c>
      <c r="AK1304" s="192">
        <v>0</v>
      </c>
      <c r="AL1304" s="76"/>
      <c r="AM1304" s="75">
        <v>92239</v>
      </c>
      <c r="AO1304" s="337">
        <v>0</v>
      </c>
      <c r="AP1304" s="337">
        <v>0</v>
      </c>
      <c r="AQ1304" s="339">
        <v>0</v>
      </c>
      <c r="AR1304" s="337">
        <v>0</v>
      </c>
      <c r="AS1304" s="339">
        <v>0</v>
      </c>
      <c r="AT1304" s="337">
        <v>0</v>
      </c>
      <c r="AU1304" s="339">
        <v>0</v>
      </c>
      <c r="AV1304" s="337">
        <v>0</v>
      </c>
      <c r="AW1304" s="339">
        <v>0</v>
      </c>
      <c r="AX1304" s="337">
        <v>0</v>
      </c>
      <c r="AY1304" s="339">
        <v>0</v>
      </c>
      <c r="AZ1304" s="337">
        <v>0</v>
      </c>
      <c r="BA1304" s="339">
        <v>0</v>
      </c>
      <c r="BB1304" s="337">
        <v>0</v>
      </c>
      <c r="BC1304" s="339">
        <v>0</v>
      </c>
      <c r="BD1304" s="75"/>
      <c r="BE1304" s="75"/>
      <c r="BF1304" s="75"/>
      <c r="BI1304" s="194"/>
    </row>
    <row r="1305" spans="1:61" ht="11.25" customHeight="1" x14ac:dyDescent="0.3">
      <c r="A1305" s="333" t="s">
        <v>1973</v>
      </c>
      <c r="B1305" s="334">
        <v>0</v>
      </c>
      <c r="C1305" s="905">
        <v>92118</v>
      </c>
      <c r="D1305" s="390">
        <v>1240.6590000000001</v>
      </c>
      <c r="E1305" s="336">
        <v>33.830133922308221</v>
      </c>
      <c r="F1305" s="338">
        <v>0</v>
      </c>
      <c r="G1305" s="338">
        <v>0</v>
      </c>
      <c r="H1305" s="338">
        <v>0</v>
      </c>
      <c r="I1305" s="339">
        <v>0</v>
      </c>
      <c r="J1305" s="338">
        <v>2064.2487179999998</v>
      </c>
      <c r="K1305" s="338">
        <v>1100.1957629099597</v>
      </c>
      <c r="L1305" s="338">
        <v>0</v>
      </c>
      <c r="M1305" s="338">
        <v>0</v>
      </c>
      <c r="N1305" s="337">
        <v>114.492</v>
      </c>
      <c r="O1305" s="340">
        <v>0</v>
      </c>
      <c r="P1305" s="338">
        <v>114.492</v>
      </c>
      <c r="Q1305" s="340">
        <v>5.5464246629606002</v>
      </c>
      <c r="R1305" s="340">
        <v>18.030661555193468</v>
      </c>
      <c r="S1305" s="340">
        <v>1240.6590000000001</v>
      </c>
      <c r="T1305" s="337">
        <v>1240.6590000000001</v>
      </c>
      <c r="U1305" s="339">
        <v>33.830133922308221</v>
      </c>
      <c r="V1305" s="340">
        <v>394.8</v>
      </c>
      <c r="W1305" s="340">
        <v>0</v>
      </c>
      <c r="X1305" s="337">
        <v>845.85900000000015</v>
      </c>
      <c r="Y1305" s="337">
        <v>0</v>
      </c>
      <c r="Z1305" s="338">
        <v>0</v>
      </c>
      <c r="AA1305" s="338">
        <v>0</v>
      </c>
      <c r="AB1305" s="338">
        <v>0</v>
      </c>
      <c r="AC1305" s="338">
        <v>0</v>
      </c>
      <c r="AD1305" s="337">
        <v>0</v>
      </c>
      <c r="AE1305" s="340">
        <v>0</v>
      </c>
      <c r="AF1305" s="340">
        <v>0</v>
      </c>
      <c r="AG1305" s="340">
        <v>0</v>
      </c>
      <c r="AH1305" s="341">
        <v>1</v>
      </c>
      <c r="AI1305" s="186">
        <v>3965.7959000000001</v>
      </c>
      <c r="AJ1305" s="192">
        <v>0</v>
      </c>
      <c r="AK1305" s="192">
        <v>0</v>
      </c>
      <c r="AL1305" s="76"/>
      <c r="AM1305" s="75">
        <v>92118</v>
      </c>
      <c r="AO1305" s="337">
        <v>337.88166666666666</v>
      </c>
      <c r="AP1305" s="337">
        <v>122.38800000000001</v>
      </c>
      <c r="AQ1305" s="339">
        <v>5.4724658265288877</v>
      </c>
      <c r="AR1305" s="337">
        <v>365.19</v>
      </c>
      <c r="AS1305" s="339">
        <v>16.329131901739423</v>
      </c>
      <c r="AT1305" s="337">
        <v>526.06700000000001</v>
      </c>
      <c r="AU1305" s="339">
        <v>23.629227691161585</v>
      </c>
      <c r="AV1305" s="337">
        <v>223.06200000000001</v>
      </c>
      <c r="AW1305" s="339">
        <v>10.669534350558237</v>
      </c>
      <c r="AX1305" s="337">
        <v>247.73700000000002</v>
      </c>
      <c r="AY1305" s="339">
        <v>9.9094800000000003</v>
      </c>
      <c r="AZ1305" s="337">
        <v>325.71000000000004</v>
      </c>
      <c r="BA1305" s="339">
        <v>16.522431670149953</v>
      </c>
      <c r="BB1305" s="337">
        <v>59.223999999999997</v>
      </c>
      <c r="BC1305" s="339">
        <v>3.1075337649935459</v>
      </c>
      <c r="BD1305" s="75"/>
      <c r="BE1305" s="75"/>
      <c r="BF1305" s="75"/>
      <c r="BI1305" s="194"/>
    </row>
    <row r="1306" spans="1:61" ht="11.25" customHeight="1" x14ac:dyDescent="0.3">
      <c r="A1306" s="333" t="s">
        <v>585</v>
      </c>
      <c r="B1306" s="334">
        <v>0</v>
      </c>
      <c r="C1306" s="905">
        <v>92119</v>
      </c>
      <c r="D1306" s="390">
        <v>1E-4</v>
      </c>
      <c r="E1306" s="336">
        <v>0</v>
      </c>
      <c r="F1306" s="338">
        <v>0</v>
      </c>
      <c r="G1306" s="338">
        <v>0</v>
      </c>
      <c r="H1306" s="338">
        <v>0</v>
      </c>
      <c r="I1306" s="339">
        <v>0</v>
      </c>
      <c r="J1306" s="338">
        <v>0</v>
      </c>
      <c r="K1306" s="338">
        <v>0</v>
      </c>
      <c r="L1306" s="338">
        <v>0</v>
      </c>
      <c r="M1306" s="338">
        <v>0</v>
      </c>
      <c r="N1306" s="337">
        <v>0</v>
      </c>
      <c r="O1306" s="340">
        <v>0</v>
      </c>
      <c r="P1306" s="338">
        <v>0</v>
      </c>
      <c r="Q1306" s="340">
        <v>0</v>
      </c>
      <c r="R1306" s="340">
        <v>0</v>
      </c>
      <c r="S1306" s="340">
        <v>1E-4</v>
      </c>
      <c r="T1306" s="337">
        <v>0</v>
      </c>
      <c r="U1306" s="339">
        <v>0</v>
      </c>
      <c r="V1306" s="340">
        <v>0</v>
      </c>
      <c r="W1306" s="340">
        <v>0</v>
      </c>
      <c r="X1306" s="337">
        <v>0</v>
      </c>
      <c r="Y1306" s="337">
        <v>0</v>
      </c>
      <c r="Z1306" s="338">
        <v>0</v>
      </c>
      <c r="AA1306" s="338">
        <v>0</v>
      </c>
      <c r="AB1306" s="338">
        <v>0</v>
      </c>
      <c r="AC1306" s="338">
        <v>0</v>
      </c>
      <c r="AD1306" s="337">
        <v>0</v>
      </c>
      <c r="AE1306" s="340">
        <v>0</v>
      </c>
      <c r="AF1306" s="340">
        <v>0</v>
      </c>
      <c r="AG1306" s="340">
        <v>0</v>
      </c>
      <c r="AH1306" s="341">
        <v>1</v>
      </c>
      <c r="AI1306" s="186">
        <v>9.4677000000000007</v>
      </c>
      <c r="AJ1306" s="192">
        <v>0</v>
      </c>
      <c r="AK1306" s="192">
        <v>0</v>
      </c>
      <c r="AL1306" s="76"/>
      <c r="AM1306" s="75">
        <v>92119</v>
      </c>
      <c r="AO1306" s="337">
        <v>0</v>
      </c>
      <c r="AP1306" s="337">
        <v>0</v>
      </c>
      <c r="AQ1306" s="339">
        <v>0</v>
      </c>
      <c r="AR1306" s="337">
        <v>0</v>
      </c>
      <c r="AS1306" s="339">
        <v>0</v>
      </c>
      <c r="AT1306" s="337">
        <v>0</v>
      </c>
      <c r="AU1306" s="339">
        <v>0</v>
      </c>
      <c r="AV1306" s="337">
        <v>0</v>
      </c>
      <c r="AW1306" s="339">
        <v>0</v>
      </c>
      <c r="AX1306" s="337">
        <v>0</v>
      </c>
      <c r="AY1306" s="339">
        <v>0</v>
      </c>
      <c r="AZ1306" s="337">
        <v>0</v>
      </c>
      <c r="BA1306" s="339">
        <v>0</v>
      </c>
      <c r="BB1306" s="337">
        <v>0</v>
      </c>
      <c r="BC1306" s="339">
        <v>0</v>
      </c>
      <c r="BD1306" s="75"/>
      <c r="BE1306" s="75"/>
      <c r="BF1306" s="75"/>
      <c r="BI1306" s="194"/>
    </row>
    <row r="1307" spans="1:61" ht="11.25" customHeight="1" x14ac:dyDescent="0.3">
      <c r="A1307" s="333" t="s">
        <v>586</v>
      </c>
      <c r="B1307" s="334">
        <v>0</v>
      </c>
      <c r="C1307" s="905">
        <v>92120</v>
      </c>
      <c r="D1307" s="390">
        <v>8.7579999999999991</v>
      </c>
      <c r="E1307" s="336">
        <v>0</v>
      </c>
      <c r="F1307" s="338">
        <v>0</v>
      </c>
      <c r="G1307" s="338">
        <v>0</v>
      </c>
      <c r="H1307" s="338">
        <v>0</v>
      </c>
      <c r="I1307" s="339">
        <v>0</v>
      </c>
      <c r="J1307" s="338">
        <v>0</v>
      </c>
      <c r="K1307" s="338">
        <v>0</v>
      </c>
      <c r="L1307" s="338">
        <v>0</v>
      </c>
      <c r="M1307" s="338">
        <v>0</v>
      </c>
      <c r="N1307" s="337">
        <v>0</v>
      </c>
      <c r="O1307" s="340">
        <v>0</v>
      </c>
      <c r="P1307" s="338">
        <v>0</v>
      </c>
      <c r="Q1307" s="340">
        <v>0</v>
      </c>
      <c r="R1307" s="340">
        <v>0</v>
      </c>
      <c r="S1307" s="340">
        <v>8.7579999999999991</v>
      </c>
      <c r="T1307" s="337">
        <v>8.7579999999999991</v>
      </c>
      <c r="U1307" s="339">
        <v>0</v>
      </c>
      <c r="V1307" s="340">
        <v>0</v>
      </c>
      <c r="W1307" s="340">
        <v>0</v>
      </c>
      <c r="X1307" s="337">
        <v>8.7579999999999991</v>
      </c>
      <c r="Y1307" s="337">
        <v>0</v>
      </c>
      <c r="Z1307" s="338">
        <v>0</v>
      </c>
      <c r="AA1307" s="338">
        <v>0</v>
      </c>
      <c r="AB1307" s="338">
        <v>0</v>
      </c>
      <c r="AC1307" s="338">
        <v>0</v>
      </c>
      <c r="AD1307" s="337">
        <v>0</v>
      </c>
      <c r="AE1307" s="340">
        <v>0</v>
      </c>
      <c r="AF1307" s="340">
        <v>0</v>
      </c>
      <c r="AG1307" s="340">
        <v>0</v>
      </c>
      <c r="AH1307" s="341">
        <v>0</v>
      </c>
      <c r="AI1307" s="186">
        <v>0</v>
      </c>
      <c r="AJ1307" s="192">
        <v>7506425611171</v>
      </c>
      <c r="AK1307" s="192" t="s">
        <v>505</v>
      </c>
      <c r="AL1307" s="76"/>
      <c r="AM1307" s="75">
        <v>92120</v>
      </c>
      <c r="AO1307" s="337">
        <v>0.10066666666666667</v>
      </c>
      <c r="AP1307" s="337">
        <v>0</v>
      </c>
      <c r="AQ1307" s="339">
        <v>0</v>
      </c>
      <c r="AR1307" s="337">
        <v>0.30199999999999999</v>
      </c>
      <c r="AS1307" s="339">
        <v>0</v>
      </c>
      <c r="AT1307" s="337">
        <v>0</v>
      </c>
      <c r="AU1307" s="339">
        <v>0</v>
      </c>
      <c r="AV1307" s="337">
        <v>0.60399999999999998</v>
      </c>
      <c r="AW1307" s="339">
        <v>0</v>
      </c>
      <c r="AX1307" s="337">
        <v>0</v>
      </c>
      <c r="AY1307" s="339">
        <v>0</v>
      </c>
      <c r="AZ1307" s="337">
        <v>0.30199999999999999</v>
      </c>
      <c r="BA1307" s="339">
        <v>0</v>
      </c>
      <c r="BB1307" s="337">
        <v>0</v>
      </c>
      <c r="BC1307" s="339">
        <v>0</v>
      </c>
      <c r="BD1307" s="75"/>
      <c r="BE1307" s="75"/>
      <c r="BF1307" s="75"/>
      <c r="BI1307" s="194"/>
    </row>
    <row r="1308" spans="1:61" ht="11.25" customHeight="1" x14ac:dyDescent="0.3">
      <c r="A1308" s="344" t="s">
        <v>622</v>
      </c>
      <c r="B1308" s="345">
        <v>0</v>
      </c>
      <c r="C1308" s="828">
        <v>92121</v>
      </c>
      <c r="D1308" s="389">
        <v>117.521</v>
      </c>
      <c r="E1308" s="347">
        <v>0.37626659606062229</v>
      </c>
      <c r="F1308" s="348">
        <v>12000</v>
      </c>
      <c r="G1308" s="348">
        <v>12000</v>
      </c>
      <c r="H1308" s="348">
        <v>1998</v>
      </c>
      <c r="I1308" s="349">
        <v>16.650000000000002</v>
      </c>
      <c r="J1308" s="348">
        <v>8043.0050490000003</v>
      </c>
      <c r="K1308" s="348">
        <v>9370.0318787585566</v>
      </c>
      <c r="L1308" s="348">
        <v>1533.037</v>
      </c>
      <c r="M1308" s="348">
        <v>16.361064933784554</v>
      </c>
      <c r="N1308" s="350">
        <v>2398.377</v>
      </c>
      <c r="O1308" s="351">
        <v>320.416</v>
      </c>
      <c r="P1308" s="348">
        <v>2914.31</v>
      </c>
      <c r="Q1308" s="351">
        <v>55.294594158596801</v>
      </c>
      <c r="R1308" s="351">
        <v>2.1726357118441246</v>
      </c>
      <c r="S1308" s="351">
        <v>582.48400000000015</v>
      </c>
      <c r="T1308" s="350">
        <v>691.95100000000002</v>
      </c>
      <c r="U1308" s="349">
        <v>2.2154172225452786</v>
      </c>
      <c r="V1308" s="351">
        <v>99.076000000000008</v>
      </c>
      <c r="W1308" s="351">
        <v>195.517</v>
      </c>
      <c r="X1308" s="350">
        <v>397.358</v>
      </c>
      <c r="Y1308" s="350">
        <v>36.363</v>
      </c>
      <c r="Z1308" s="348">
        <v>347.82</v>
      </c>
      <c r="AA1308" s="348">
        <v>347.82</v>
      </c>
      <c r="AB1308" s="348">
        <v>0</v>
      </c>
      <c r="AC1308" s="348">
        <v>0</v>
      </c>
      <c r="AD1308" s="350">
        <v>138.07999999999993</v>
      </c>
      <c r="AE1308" s="351">
        <v>0</v>
      </c>
      <c r="AF1308" s="351">
        <v>0</v>
      </c>
      <c r="AG1308" s="351">
        <v>0</v>
      </c>
      <c r="AH1308" s="352">
        <v>1</v>
      </c>
      <c r="AI1308" s="186">
        <v>7208.8677100000004</v>
      </c>
      <c r="AJ1308" s="192">
        <v>0</v>
      </c>
      <c r="AK1308" s="192">
        <v>0</v>
      </c>
      <c r="AL1308" s="76"/>
      <c r="AM1308" s="75">
        <v>92121</v>
      </c>
      <c r="AO1308" s="350">
        <v>9182.0959999999995</v>
      </c>
      <c r="AP1308" s="350">
        <v>5713.2149999999992</v>
      </c>
      <c r="AQ1308" s="349">
        <v>62.346201056873362</v>
      </c>
      <c r="AR1308" s="350">
        <v>10020.892</v>
      </c>
      <c r="AS1308" s="349">
        <v>109.3542860545619</v>
      </c>
      <c r="AT1308" s="350">
        <v>11812.181000000002</v>
      </c>
      <c r="AU1308" s="349">
        <v>127.49397896878159</v>
      </c>
      <c r="AV1308" s="350">
        <v>7835.4439999999995</v>
      </c>
      <c r="AW1308" s="349">
        <v>93.650228977253107</v>
      </c>
      <c r="AX1308" s="350">
        <v>10562.130999999999</v>
      </c>
      <c r="AY1308" s="349">
        <v>132.02663749999999</v>
      </c>
      <c r="AZ1308" s="350">
        <v>5210.9549999999999</v>
      </c>
      <c r="BA1308" s="349">
        <v>56.875860894697439</v>
      </c>
      <c r="BB1308" s="350">
        <v>6080.5170000000007</v>
      </c>
      <c r="BC1308" s="349">
        <v>66.156935279429462</v>
      </c>
      <c r="BD1308" s="75"/>
      <c r="BE1308" s="75"/>
      <c r="BF1308" s="75"/>
      <c r="BI1308" s="194"/>
    </row>
    <row r="1309" spans="1:61" ht="11.25" customHeight="1" x14ac:dyDescent="0.3">
      <c r="A1309" s="344" t="s">
        <v>1974</v>
      </c>
      <c r="B1309" s="345">
        <v>0</v>
      </c>
      <c r="C1309" s="828">
        <v>92231</v>
      </c>
      <c r="D1309" s="389">
        <v>5694.5660000000007</v>
      </c>
      <c r="E1309" s="347">
        <v>1.4517194737700492</v>
      </c>
      <c r="F1309" s="348">
        <v>143000</v>
      </c>
      <c r="G1309" s="348">
        <v>143000</v>
      </c>
      <c r="H1309" s="348">
        <v>36982</v>
      </c>
      <c r="I1309" s="349">
        <v>25.861538461538462</v>
      </c>
      <c r="J1309" s="348">
        <v>120000</v>
      </c>
      <c r="K1309" s="348">
        <v>117679.05789425294</v>
      </c>
      <c r="L1309" s="348">
        <v>23884.62</v>
      </c>
      <c r="M1309" s="348">
        <v>20.296406537740005</v>
      </c>
      <c r="N1309" s="350">
        <v>243.45</v>
      </c>
      <c r="O1309" s="351">
        <v>2164</v>
      </c>
      <c r="P1309" s="348">
        <v>5120.5649999999996</v>
      </c>
      <c r="Q1309" s="351">
        <v>24.170987499999999</v>
      </c>
      <c r="R1309" s="351">
        <v>4.6979864999999998</v>
      </c>
      <c r="S1309" s="351">
        <v>18791.946</v>
      </c>
      <c r="T1309" s="350">
        <v>16387.431</v>
      </c>
      <c r="U1309" s="349">
        <v>4.1776586148554582</v>
      </c>
      <c r="V1309" s="351">
        <v>0</v>
      </c>
      <c r="W1309" s="351">
        <v>2713.1149999999998</v>
      </c>
      <c r="X1309" s="350">
        <v>13674.316000000001</v>
      </c>
      <c r="Y1309" s="350">
        <v>7607.0010000000002</v>
      </c>
      <c r="Z1309" s="348">
        <v>2285.7249999999999</v>
      </c>
      <c r="AA1309" s="348">
        <v>0</v>
      </c>
      <c r="AB1309" s="348">
        <v>541</v>
      </c>
      <c r="AC1309" s="348">
        <v>999.99999999999989</v>
      </c>
      <c r="AD1309" s="350">
        <v>16.760000000002037</v>
      </c>
      <c r="AE1309" s="351">
        <v>0</v>
      </c>
      <c r="AF1309" s="351">
        <v>0</v>
      </c>
      <c r="AG1309" s="351">
        <v>0</v>
      </c>
      <c r="AH1309" s="352">
        <v>5</v>
      </c>
      <c r="AI1309" s="186">
        <v>143903.50463499999</v>
      </c>
      <c r="AJ1309" s="192">
        <v>7501017381623</v>
      </c>
      <c r="AK1309" s="192">
        <v>0</v>
      </c>
      <c r="AL1309" s="76"/>
      <c r="AM1309" s="75">
        <v>92231</v>
      </c>
      <c r="AO1309" s="350">
        <v>132069.65299999999</v>
      </c>
      <c r="AP1309" s="350">
        <v>142073.11299999998</v>
      </c>
      <c r="AQ1309" s="349">
        <v>117.99159732689546</v>
      </c>
      <c r="AR1309" s="350">
        <v>131124.32500000001</v>
      </c>
      <c r="AS1309" s="349">
        <v>108.8986383733351</v>
      </c>
      <c r="AT1309" s="350">
        <v>123011.52099999999</v>
      </c>
      <c r="AU1309" s="349">
        <v>105.96406989170772</v>
      </c>
      <c r="AV1309" s="350">
        <v>116686.126</v>
      </c>
      <c r="AW1309" s="349">
        <v>110.17174861609979</v>
      </c>
      <c r="AX1309" s="350">
        <v>108228.643</v>
      </c>
      <c r="AY1309" s="349">
        <v>130.36567760039634</v>
      </c>
      <c r="AZ1309" s="350">
        <v>123664.49099999999</v>
      </c>
      <c r="BA1309" s="349">
        <v>101.78147407407407</v>
      </c>
      <c r="BB1309" s="350">
        <v>126523.13799999999</v>
      </c>
      <c r="BC1309" s="349">
        <v>115.87615845809034</v>
      </c>
      <c r="BD1309" s="75"/>
      <c r="BE1309" s="75"/>
      <c r="BF1309" s="75"/>
      <c r="BI1309" s="194"/>
    </row>
    <row r="1310" spans="1:61" ht="11.25" customHeight="1" x14ac:dyDescent="0.3">
      <c r="A1310" s="448" t="s">
        <v>1975</v>
      </c>
      <c r="B1310" s="449">
        <v>0</v>
      </c>
      <c r="C1310" s="905">
        <v>92243</v>
      </c>
      <c r="D1310" s="450">
        <v>633.726</v>
      </c>
      <c r="E1310" s="451">
        <v>1.5134469843795624</v>
      </c>
      <c r="F1310" s="452">
        <v>30000</v>
      </c>
      <c r="G1310" s="452">
        <v>30000</v>
      </c>
      <c r="H1310" s="452">
        <v>3800</v>
      </c>
      <c r="I1310" s="395">
        <v>12.666666666666668</v>
      </c>
      <c r="J1310" s="452">
        <v>11820</v>
      </c>
      <c r="K1310" s="452">
        <v>12561.906823445077</v>
      </c>
      <c r="L1310" s="452">
        <v>-6.46</v>
      </c>
      <c r="M1310" s="452">
        <v>-5.1425313774365017E-2</v>
      </c>
      <c r="N1310" s="394">
        <v>0</v>
      </c>
      <c r="O1310" s="453">
        <v>0</v>
      </c>
      <c r="P1310" s="452">
        <v>356.59199999999998</v>
      </c>
      <c r="Q1310" s="453">
        <v>2.9621996615905246</v>
      </c>
      <c r="R1310" s="453">
        <v>11.269507614213198</v>
      </c>
      <c r="S1310" s="453">
        <v>4440.1859999999997</v>
      </c>
      <c r="T1310" s="394">
        <v>3933.4940000000001</v>
      </c>
      <c r="U1310" s="395">
        <v>9.3938620671632567</v>
      </c>
      <c r="V1310" s="453">
        <v>0</v>
      </c>
      <c r="W1310" s="453">
        <v>356.59199999999998</v>
      </c>
      <c r="X1310" s="394">
        <v>3576.902</v>
      </c>
      <c r="Y1310" s="394">
        <v>3234.5219999999999</v>
      </c>
      <c r="Z1310" s="452">
        <v>0</v>
      </c>
      <c r="AA1310" s="452">
        <v>0</v>
      </c>
      <c r="AB1310" s="452">
        <v>0</v>
      </c>
      <c r="AC1310" s="452">
        <v>0</v>
      </c>
      <c r="AD1310" s="394">
        <v>6.46</v>
      </c>
      <c r="AE1310" s="453">
        <v>0</v>
      </c>
      <c r="AF1310" s="453">
        <v>0</v>
      </c>
      <c r="AG1310" s="453">
        <v>0</v>
      </c>
      <c r="AH1310" s="454">
        <v>1</v>
      </c>
      <c r="AI1310" s="186">
        <v>25568.04</v>
      </c>
      <c r="AJ1310" s="192">
        <v>7501943485921</v>
      </c>
      <c r="AK1310" s="192">
        <v>0</v>
      </c>
      <c r="AM1310" s="75">
        <v>92243</v>
      </c>
      <c r="AO1310" s="394">
        <v>17963.526666666668</v>
      </c>
      <c r="AP1310" s="394">
        <v>9842.4479999999985</v>
      </c>
      <c r="AQ1310" s="395">
        <v>70.30319999999999</v>
      </c>
      <c r="AR1310" s="394">
        <v>13062.102000000001</v>
      </c>
      <c r="AS1310" s="395">
        <v>59.373190909090908</v>
      </c>
      <c r="AT1310" s="394">
        <v>30986.030000000002</v>
      </c>
      <c r="AU1310" s="395">
        <v>140.84559090909093</v>
      </c>
      <c r="AV1310" s="394">
        <v>48409.945999999996</v>
      </c>
      <c r="AW1310" s="395">
        <v>268.94414444444442</v>
      </c>
      <c r="AX1310" s="394">
        <v>28952.402000000002</v>
      </c>
      <c r="AY1310" s="395">
        <v>111.35539230769231</v>
      </c>
      <c r="AZ1310" s="394">
        <v>30519.612000000001</v>
      </c>
      <c r="BA1310" s="395">
        <v>222.84896898183305</v>
      </c>
      <c r="BB1310" s="394">
        <v>33072.620000000003</v>
      </c>
      <c r="BC1310" s="395">
        <v>198.81944152213777</v>
      </c>
      <c r="BD1310" s="75"/>
      <c r="BE1310" s="75"/>
      <c r="BI1310" s="194"/>
    </row>
    <row r="1311" spans="1:61" s="77" customFormat="1" ht="11.25" customHeight="1" x14ac:dyDescent="0.2">
      <c r="A1311" s="184" t="s">
        <v>1976</v>
      </c>
      <c r="B1311" s="185">
        <v>0</v>
      </c>
      <c r="C1311" s="828">
        <v>92209</v>
      </c>
      <c r="D1311" s="284">
        <v>5969.3760000000002</v>
      </c>
      <c r="E1311" s="91">
        <v>53.004379990996206</v>
      </c>
      <c r="F1311" s="186">
        <v>0</v>
      </c>
      <c r="G1311" s="186">
        <v>0</v>
      </c>
      <c r="H1311" s="186">
        <v>0</v>
      </c>
      <c r="I1311" s="187">
        <v>0</v>
      </c>
      <c r="J1311" s="186">
        <v>4114.5848450000003</v>
      </c>
      <c r="K1311" s="186">
        <v>3378.6128623789268</v>
      </c>
      <c r="L1311" s="186">
        <v>981.54</v>
      </c>
      <c r="M1311" s="186">
        <v>29.051567610172551</v>
      </c>
      <c r="N1311" s="188">
        <v>140.11199999999999</v>
      </c>
      <c r="O1311" s="189">
        <v>0</v>
      </c>
      <c r="P1311" s="186">
        <v>240.91199999999998</v>
      </c>
      <c r="Q1311" s="189">
        <v>29.7102149074775</v>
      </c>
      <c r="R1311" s="189">
        <v>36.366993423852946</v>
      </c>
      <c r="S1311" s="189">
        <v>4987.8360000000002</v>
      </c>
      <c r="T1311" s="188">
        <v>4985.3160000000007</v>
      </c>
      <c r="U1311" s="187">
        <v>44.266533661004651</v>
      </c>
      <c r="V1311" s="189">
        <v>3.528</v>
      </c>
      <c r="W1311" s="189">
        <v>100.8</v>
      </c>
      <c r="X1311" s="188">
        <v>4880.9880000000003</v>
      </c>
      <c r="Y1311" s="188">
        <v>0</v>
      </c>
      <c r="Z1311" s="186">
        <v>0</v>
      </c>
      <c r="AA1311" s="186">
        <v>0</v>
      </c>
      <c r="AB1311" s="186">
        <v>0</v>
      </c>
      <c r="AC1311" s="186">
        <v>0</v>
      </c>
      <c r="AD1311" s="188">
        <v>0</v>
      </c>
      <c r="AE1311" s="189">
        <v>0</v>
      </c>
      <c r="AF1311" s="189">
        <v>0</v>
      </c>
      <c r="AG1311" s="189">
        <v>0</v>
      </c>
      <c r="AH1311" s="191">
        <v>0</v>
      </c>
      <c r="AI1311" s="186">
        <v>1750.42725</v>
      </c>
      <c r="AJ1311" s="192">
        <v>7501943486188</v>
      </c>
      <c r="AK1311" s="192">
        <v>0</v>
      </c>
      <c r="AL1311" s="226"/>
      <c r="AM1311" s="75">
        <v>92209</v>
      </c>
      <c r="AN1311" s="76"/>
      <c r="AO1311" s="188">
        <v>3020.8919999999998</v>
      </c>
      <c r="AP1311" s="188">
        <v>2783.5859999999998</v>
      </c>
      <c r="AQ1311" s="187">
        <v>54.80086815247477</v>
      </c>
      <c r="AR1311" s="188">
        <v>1756.4420000000002</v>
      </c>
      <c r="AS1311" s="187">
        <v>34.579332723856602</v>
      </c>
      <c r="AT1311" s="188">
        <v>4522.6480000000001</v>
      </c>
      <c r="AU1311" s="187">
        <v>78.655638599142193</v>
      </c>
      <c r="AV1311" s="188">
        <v>2499.8340000000003</v>
      </c>
      <c r="AW1311" s="187">
        <v>52.239642327778334</v>
      </c>
      <c r="AX1311" s="188">
        <v>2511.444</v>
      </c>
      <c r="AY1311" s="187">
        <v>39.03518840746402</v>
      </c>
      <c r="AZ1311" s="188">
        <v>5918.4840000000004</v>
      </c>
      <c r="BA1311" s="187">
        <v>124.85568302160641</v>
      </c>
      <c r="BB1311" s="188">
        <v>3555.4679999999998</v>
      </c>
      <c r="BC1311" s="187">
        <v>95.043880166913041</v>
      </c>
      <c r="BD1311" s="75"/>
      <c r="BE1311" s="75"/>
      <c r="BF1311" s="56"/>
      <c r="BI1311" s="194"/>
    </row>
    <row r="1312" spans="1:61" s="77" customFormat="1" ht="11.25" customHeight="1" x14ac:dyDescent="0.2">
      <c r="A1312" s="228" t="s">
        <v>85</v>
      </c>
      <c r="B1312" s="229">
        <v>0</v>
      </c>
      <c r="C1312" s="864"/>
      <c r="D1312" s="330">
        <v>51967.625299999985</v>
      </c>
      <c r="E1312" s="231">
        <v>5.5139467274824963</v>
      </c>
      <c r="F1312" s="232">
        <v>347700</v>
      </c>
      <c r="G1312" s="232">
        <v>347700</v>
      </c>
      <c r="H1312" s="232">
        <v>59270</v>
      </c>
      <c r="I1312" s="233">
        <v>17.046304285303425</v>
      </c>
      <c r="J1312" s="232">
        <v>294215.63243199995</v>
      </c>
      <c r="K1312" s="232">
        <v>282742.8040299195</v>
      </c>
      <c r="L1312" s="232">
        <v>49931.088000000003</v>
      </c>
      <c r="M1312" s="232">
        <v>17.659543333494124</v>
      </c>
      <c r="N1312" s="234">
        <v>9681.5649999999987</v>
      </c>
      <c r="O1312" s="235">
        <v>10918.003999999999</v>
      </c>
      <c r="P1312" s="232">
        <v>33518.546999999991</v>
      </c>
      <c r="Q1312" s="235">
        <v>28.363426616798527</v>
      </c>
      <c r="R1312" s="235">
        <v>6.251184220896489</v>
      </c>
      <c r="S1312" s="235">
        <v>61306.537299999982</v>
      </c>
      <c r="T1312" s="234">
        <v>56768.63</v>
      </c>
      <c r="U1312" s="233">
        <v>6.0233501108653655</v>
      </c>
      <c r="V1312" s="235">
        <v>2177.2669999999998</v>
      </c>
      <c r="W1312" s="235">
        <v>12918.977999999999</v>
      </c>
      <c r="X1312" s="234">
        <v>41672.385000000002</v>
      </c>
      <c r="Y1312" s="234">
        <v>16518.435000000001</v>
      </c>
      <c r="Z1312" s="232">
        <v>4627.835</v>
      </c>
      <c r="AA1312" s="232">
        <v>492.41399999999999</v>
      </c>
      <c r="AB1312" s="232">
        <v>583.65800000000002</v>
      </c>
      <c r="AC1312" s="232">
        <v>1077</v>
      </c>
      <c r="AD1312" s="234">
        <v>226.46000000000072</v>
      </c>
      <c r="AE1312" s="235">
        <v>0</v>
      </c>
      <c r="AF1312" s="235">
        <v>0</v>
      </c>
      <c r="AG1312" s="235">
        <v>0</v>
      </c>
      <c r="AH1312" s="235">
        <v>0</v>
      </c>
      <c r="AI1312" s="225">
        <v>275729.30131499999</v>
      </c>
      <c r="AJ1312" s="192">
        <v>0</v>
      </c>
      <c r="AK1312" s="192">
        <v>0</v>
      </c>
      <c r="AL1312" s="226"/>
      <c r="AM1312" s="75">
        <v>0</v>
      </c>
      <c r="AN1312" s="76"/>
      <c r="AO1312" s="234">
        <v>0</v>
      </c>
      <c r="AP1312" s="234">
        <v>0</v>
      </c>
      <c r="AQ1312" s="233">
        <v>0</v>
      </c>
      <c r="AR1312" s="234">
        <v>0</v>
      </c>
      <c r="AS1312" s="233">
        <v>0</v>
      </c>
      <c r="AT1312" s="234">
        <v>0</v>
      </c>
      <c r="AU1312" s="233">
        <v>0</v>
      </c>
      <c r="AV1312" s="234">
        <v>0</v>
      </c>
      <c r="AW1312" s="233">
        <v>0</v>
      </c>
      <c r="AX1312" s="234">
        <v>0</v>
      </c>
      <c r="AY1312" s="233">
        <v>0</v>
      </c>
      <c r="AZ1312" s="234">
        <v>0</v>
      </c>
      <c r="BA1312" s="233">
        <v>0</v>
      </c>
      <c r="BB1312" s="234">
        <v>0</v>
      </c>
      <c r="BC1312" s="233">
        <v>0</v>
      </c>
      <c r="BD1312" s="75"/>
      <c r="BE1312" s="75"/>
      <c r="BF1312" s="56"/>
      <c r="BI1312" s="194"/>
    </row>
    <row r="1313" spans="1:61" ht="11.25" customHeight="1" x14ac:dyDescent="0.3">
      <c r="A1313" s="236" t="s">
        <v>43</v>
      </c>
      <c r="B1313" s="237">
        <v>0</v>
      </c>
      <c r="C1313" s="865"/>
      <c r="D1313" s="331"/>
      <c r="E1313" s="239">
        <v>0</v>
      </c>
      <c r="F1313" s="240"/>
      <c r="G1313" s="223">
        <v>11216.129032258064</v>
      </c>
      <c r="H1313" s="222">
        <v>8082.6401200054543</v>
      </c>
      <c r="I1313" s="241"/>
      <c r="J1313" s="240"/>
      <c r="K1313" s="240"/>
      <c r="L1313" s="240"/>
      <c r="M1313" s="240">
        <v>0</v>
      </c>
      <c r="N1313" s="242"/>
      <c r="O1313" s="243"/>
      <c r="P1313" s="240">
        <v>0</v>
      </c>
      <c r="Q1313" s="243">
        <v>0</v>
      </c>
      <c r="R1313" s="243">
        <v>0</v>
      </c>
      <c r="S1313" s="243"/>
      <c r="T1313" s="242"/>
      <c r="U1313" s="241">
        <v>0</v>
      </c>
      <c r="V1313" s="243"/>
      <c r="W1313" s="243"/>
      <c r="X1313" s="242">
        <v>0</v>
      </c>
      <c r="Y1313" s="242"/>
      <c r="Z1313" s="240"/>
      <c r="AA1313" s="240"/>
      <c r="AB1313" s="240"/>
      <c r="AC1313" s="240"/>
      <c r="AD1313" s="242"/>
      <c r="AE1313" s="243"/>
      <c r="AF1313" s="243"/>
      <c r="AG1313" s="243"/>
      <c r="AH1313" s="243">
        <v>0</v>
      </c>
      <c r="AI1313" s="225"/>
      <c r="AJ1313" s="192">
        <v>0</v>
      </c>
      <c r="AK1313" s="192">
        <v>0</v>
      </c>
      <c r="AM1313" s="75">
        <v>0</v>
      </c>
      <c r="AO1313" s="242">
        <v>0</v>
      </c>
      <c r="AP1313" s="242">
        <v>0</v>
      </c>
      <c r="AQ1313" s="241">
        <v>0</v>
      </c>
      <c r="AR1313" s="242">
        <v>0</v>
      </c>
      <c r="AS1313" s="241">
        <v>0</v>
      </c>
      <c r="AT1313" s="242">
        <v>0</v>
      </c>
      <c r="AU1313" s="241">
        <v>0</v>
      </c>
      <c r="AV1313" s="242">
        <v>0</v>
      </c>
      <c r="AW1313" s="241">
        <v>0</v>
      </c>
      <c r="AX1313" s="242">
        <v>0</v>
      </c>
      <c r="AY1313" s="241">
        <v>0</v>
      </c>
      <c r="AZ1313" s="242">
        <v>0</v>
      </c>
      <c r="BA1313" s="241">
        <v>0</v>
      </c>
      <c r="BB1313" s="242">
        <v>0</v>
      </c>
      <c r="BC1313" s="241">
        <v>0</v>
      </c>
      <c r="BD1313" s="75"/>
      <c r="BE1313" s="75"/>
      <c r="BI1313" s="194"/>
    </row>
    <row r="1314" spans="1:61" ht="11.25" customHeight="1" x14ac:dyDescent="0.3">
      <c r="A1314" s="184" t="s">
        <v>1977</v>
      </c>
      <c r="B1314" s="185">
        <v>0</v>
      </c>
      <c r="C1314" s="858">
        <v>92608</v>
      </c>
      <c r="D1314" s="284">
        <v>1E-4</v>
      </c>
      <c r="E1314" s="91">
        <v>0</v>
      </c>
      <c r="F1314" s="186">
        <v>0</v>
      </c>
      <c r="G1314" s="186">
        <v>0</v>
      </c>
      <c r="H1314" s="186">
        <v>0</v>
      </c>
      <c r="I1314" s="187">
        <v>0</v>
      </c>
      <c r="J1314" s="186">
        <v>0</v>
      </c>
      <c r="K1314" s="186">
        <v>0</v>
      </c>
      <c r="L1314" s="186">
        <v>0</v>
      </c>
      <c r="M1314" s="186">
        <v>0</v>
      </c>
      <c r="N1314" s="188">
        <v>0</v>
      </c>
      <c r="O1314" s="189">
        <v>0</v>
      </c>
      <c r="P1314" s="186">
        <v>0</v>
      </c>
      <c r="Q1314" s="189">
        <v>0</v>
      </c>
      <c r="R1314" s="189">
        <v>0</v>
      </c>
      <c r="S1314" s="189">
        <v>1E-4</v>
      </c>
      <c r="T1314" s="188">
        <v>0</v>
      </c>
      <c r="U1314" s="187">
        <v>0</v>
      </c>
      <c r="V1314" s="189">
        <v>0</v>
      </c>
      <c r="W1314" s="189">
        <v>0</v>
      </c>
      <c r="X1314" s="188">
        <v>0</v>
      </c>
      <c r="Y1314" s="188">
        <v>0</v>
      </c>
      <c r="Z1314" s="186">
        <v>0</v>
      </c>
      <c r="AA1314" s="186">
        <v>0</v>
      </c>
      <c r="AB1314" s="186">
        <v>0</v>
      </c>
      <c r="AC1314" s="225">
        <v>0</v>
      </c>
      <c r="AD1314" s="188">
        <v>0</v>
      </c>
      <c r="AE1314" s="189">
        <v>0</v>
      </c>
      <c r="AF1314" s="189">
        <v>0</v>
      </c>
      <c r="AG1314" s="189">
        <v>0</v>
      </c>
      <c r="AH1314" s="191">
        <v>0</v>
      </c>
      <c r="AI1314" s="186">
        <v>0</v>
      </c>
      <c r="AJ1314" s="192">
        <v>7501943485112</v>
      </c>
      <c r="AK1314" s="192" t="s">
        <v>262</v>
      </c>
      <c r="AM1314" s="75">
        <v>92608</v>
      </c>
      <c r="AO1314" s="188">
        <v>0</v>
      </c>
      <c r="AP1314" s="188">
        <v>0</v>
      </c>
      <c r="AQ1314" s="187">
        <v>0</v>
      </c>
      <c r="AR1314" s="188">
        <v>0</v>
      </c>
      <c r="AS1314" s="187">
        <v>0</v>
      </c>
      <c r="AT1314" s="188">
        <v>0</v>
      </c>
      <c r="AU1314" s="187">
        <v>0</v>
      </c>
      <c r="AV1314" s="188">
        <v>0</v>
      </c>
      <c r="AW1314" s="187">
        <v>0</v>
      </c>
      <c r="AX1314" s="188">
        <v>0</v>
      </c>
      <c r="AY1314" s="187">
        <v>0</v>
      </c>
      <c r="AZ1314" s="188">
        <v>0</v>
      </c>
      <c r="BA1314" s="187">
        <v>0</v>
      </c>
      <c r="BB1314" s="188">
        <v>0</v>
      </c>
      <c r="BC1314" s="187">
        <v>0</v>
      </c>
      <c r="BD1314" s="75"/>
      <c r="BE1314" s="75"/>
      <c r="BI1314" s="194"/>
    </row>
    <row r="1315" spans="1:61" ht="11.25" customHeight="1" x14ac:dyDescent="0.3">
      <c r="A1315" s="184" t="s">
        <v>1978</v>
      </c>
      <c r="B1315" s="185">
        <v>0</v>
      </c>
      <c r="C1315" s="858">
        <v>92661</v>
      </c>
      <c r="D1315" s="284">
        <v>583.42999999999995</v>
      </c>
      <c r="E1315" s="91">
        <v>0</v>
      </c>
      <c r="F1315" s="186">
        <v>0</v>
      </c>
      <c r="G1315" s="186">
        <v>0</v>
      </c>
      <c r="H1315" s="186">
        <v>0</v>
      </c>
      <c r="I1315" s="187">
        <v>0</v>
      </c>
      <c r="J1315" s="186">
        <v>0</v>
      </c>
      <c r="K1315" s="186">
        <v>0</v>
      </c>
      <c r="L1315" s="186">
        <v>0</v>
      </c>
      <c r="M1315" s="186">
        <v>0</v>
      </c>
      <c r="N1315" s="188">
        <v>0</v>
      </c>
      <c r="O1315" s="189">
        <v>0</v>
      </c>
      <c r="P1315" s="186">
        <v>0</v>
      </c>
      <c r="Q1315" s="189">
        <v>0</v>
      </c>
      <c r="R1315" s="189">
        <v>0</v>
      </c>
      <c r="S1315" s="189">
        <v>583.42999999999995</v>
      </c>
      <c r="T1315" s="188">
        <v>583.42999999999995</v>
      </c>
      <c r="U1315" s="187">
        <v>0</v>
      </c>
      <c r="V1315" s="189">
        <v>0</v>
      </c>
      <c r="W1315" s="189">
        <v>0</v>
      </c>
      <c r="X1315" s="188">
        <v>583.42999999999995</v>
      </c>
      <c r="Y1315" s="188">
        <v>0</v>
      </c>
      <c r="Z1315" s="186">
        <v>0</v>
      </c>
      <c r="AA1315" s="186">
        <v>0</v>
      </c>
      <c r="AB1315" s="186">
        <v>0</v>
      </c>
      <c r="AC1315" s="186">
        <v>0</v>
      </c>
      <c r="AD1315" s="188">
        <v>0</v>
      </c>
      <c r="AE1315" s="189">
        <v>0</v>
      </c>
      <c r="AF1315" s="189">
        <v>0</v>
      </c>
      <c r="AG1315" s="189">
        <v>0</v>
      </c>
      <c r="AH1315" s="191">
        <v>0</v>
      </c>
      <c r="AI1315" s="186">
        <v>0</v>
      </c>
      <c r="AJ1315" s="192">
        <v>7506425610143</v>
      </c>
      <c r="AK1315" s="192" t="s">
        <v>262</v>
      </c>
      <c r="AM1315" s="75">
        <v>92661</v>
      </c>
      <c r="AO1315" s="188">
        <v>0</v>
      </c>
      <c r="AP1315" s="188">
        <v>0</v>
      </c>
      <c r="AQ1315" s="187">
        <v>0</v>
      </c>
      <c r="AR1315" s="188">
        <v>0</v>
      </c>
      <c r="AS1315" s="187">
        <v>0</v>
      </c>
      <c r="AT1315" s="188">
        <v>0</v>
      </c>
      <c r="AU1315" s="187">
        <v>0</v>
      </c>
      <c r="AV1315" s="188">
        <v>0</v>
      </c>
      <c r="AW1315" s="187">
        <v>0</v>
      </c>
      <c r="AX1315" s="188">
        <v>0</v>
      </c>
      <c r="AY1315" s="187">
        <v>0</v>
      </c>
      <c r="AZ1315" s="188">
        <v>0</v>
      </c>
      <c r="BA1315" s="187">
        <v>0</v>
      </c>
      <c r="BB1315" s="188">
        <v>0</v>
      </c>
      <c r="BC1315" s="187">
        <v>0</v>
      </c>
      <c r="BD1315" s="75"/>
      <c r="BE1315" s="75"/>
      <c r="BI1315" s="194"/>
    </row>
    <row r="1316" spans="1:61" ht="11.25" customHeight="1" x14ac:dyDescent="0.3">
      <c r="A1316" s="184" t="s">
        <v>1979</v>
      </c>
      <c r="B1316" s="185">
        <v>0</v>
      </c>
      <c r="C1316" s="858">
        <v>92590</v>
      </c>
      <c r="D1316" s="284">
        <v>2230.6200000000003</v>
      </c>
      <c r="E1316" s="91">
        <v>1.5076170950954111</v>
      </c>
      <c r="F1316" s="186">
        <v>45000</v>
      </c>
      <c r="G1316" s="186">
        <v>45000</v>
      </c>
      <c r="H1316" s="186">
        <v>3797</v>
      </c>
      <c r="I1316" s="187">
        <v>8.4377777777777769</v>
      </c>
      <c r="J1316" s="186">
        <v>39500</v>
      </c>
      <c r="K1316" s="186">
        <v>44387</v>
      </c>
      <c r="L1316" s="186">
        <v>5663.56</v>
      </c>
      <c r="M1316" s="186">
        <v>12.75950165589024</v>
      </c>
      <c r="N1316" s="188">
        <v>727.72</v>
      </c>
      <c r="O1316" s="189">
        <v>0</v>
      </c>
      <c r="P1316" s="186">
        <v>806.82</v>
      </c>
      <c r="Q1316" s="189">
        <v>16.380708860759494</v>
      </c>
      <c r="R1316" s="189">
        <v>0.27650126582278511</v>
      </c>
      <c r="S1316" s="189">
        <v>364.0600000000004</v>
      </c>
      <c r="T1316" s="188">
        <v>142.38</v>
      </c>
      <c r="U1316" s="187">
        <v>9.6230878410345361E-2</v>
      </c>
      <c r="V1316" s="189">
        <v>0</v>
      </c>
      <c r="W1316" s="189">
        <v>79.099999999999994</v>
      </c>
      <c r="X1316" s="188">
        <v>63.28</v>
      </c>
      <c r="Y1316" s="188">
        <v>0</v>
      </c>
      <c r="Z1316" s="186">
        <v>0</v>
      </c>
      <c r="AA1316" s="186">
        <v>0</v>
      </c>
      <c r="AB1316" s="186">
        <v>63.28</v>
      </c>
      <c r="AC1316" s="186">
        <v>4</v>
      </c>
      <c r="AD1316" s="188">
        <v>332.21999999999935</v>
      </c>
      <c r="AE1316" s="189">
        <v>0</v>
      </c>
      <c r="AF1316" s="189">
        <v>0</v>
      </c>
      <c r="AG1316" s="189">
        <v>0</v>
      </c>
      <c r="AH1316" s="191">
        <v>1</v>
      </c>
      <c r="AI1316" s="186">
        <v>40948.3298</v>
      </c>
      <c r="AJ1316" s="192">
        <v>7506425610143</v>
      </c>
      <c r="AK1316" s="192" t="s">
        <v>262</v>
      </c>
      <c r="AM1316" s="75">
        <v>92590</v>
      </c>
      <c r="AO1316" s="188">
        <v>36407.093333333331</v>
      </c>
      <c r="AP1316" s="188">
        <v>48852.159999999996</v>
      </c>
      <c r="AQ1316" s="187">
        <v>132.03286486486485</v>
      </c>
      <c r="AR1316" s="188">
        <v>41923.000000000007</v>
      </c>
      <c r="AS1316" s="187">
        <v>108.8909090909091</v>
      </c>
      <c r="AT1316" s="188">
        <v>18446.120000000003</v>
      </c>
      <c r="AU1316" s="187">
        <v>47.912000000000006</v>
      </c>
      <c r="AV1316" s="188">
        <v>42128.659999999996</v>
      </c>
      <c r="AW1316" s="187">
        <v>112.34309333333331</v>
      </c>
      <c r="AX1316" s="188">
        <v>27558.440000000002</v>
      </c>
      <c r="AY1316" s="187">
        <v>69.768202531645571</v>
      </c>
      <c r="AZ1316" s="188">
        <v>36749.859999999993</v>
      </c>
      <c r="BA1316" s="187">
        <v>94.97292808984291</v>
      </c>
      <c r="BB1316" s="188">
        <v>32636.66</v>
      </c>
      <c r="BC1316" s="187">
        <v>89.774605270396663</v>
      </c>
      <c r="BD1316" s="75"/>
      <c r="BE1316" s="75"/>
      <c r="BI1316" s="194"/>
    </row>
    <row r="1317" spans="1:61" ht="11.25" customHeight="1" x14ac:dyDescent="0.3">
      <c r="A1317" s="184" t="s">
        <v>1980</v>
      </c>
      <c r="B1317" s="185">
        <v>0</v>
      </c>
      <c r="C1317" s="872">
        <v>92604</v>
      </c>
      <c r="D1317" s="284">
        <v>1E-4</v>
      </c>
      <c r="E1317" s="91">
        <v>0</v>
      </c>
      <c r="F1317" s="186">
        <v>0</v>
      </c>
      <c r="G1317" s="186">
        <v>0</v>
      </c>
      <c r="H1317" s="186">
        <v>0</v>
      </c>
      <c r="I1317" s="187">
        <v>0</v>
      </c>
      <c r="J1317" s="186">
        <v>0</v>
      </c>
      <c r="K1317" s="186">
        <v>0</v>
      </c>
      <c r="L1317" s="186">
        <v>0</v>
      </c>
      <c r="M1317" s="186">
        <v>0</v>
      </c>
      <c r="N1317" s="188">
        <v>0</v>
      </c>
      <c r="O1317" s="189">
        <v>0</v>
      </c>
      <c r="P1317" s="186">
        <v>0</v>
      </c>
      <c r="Q1317" s="189">
        <v>0</v>
      </c>
      <c r="R1317" s="189">
        <v>0</v>
      </c>
      <c r="S1317" s="189">
        <v>1E-4</v>
      </c>
      <c r="T1317" s="188">
        <v>0</v>
      </c>
      <c r="U1317" s="187">
        <v>0</v>
      </c>
      <c r="V1317" s="189">
        <v>0</v>
      </c>
      <c r="W1317" s="189">
        <v>0</v>
      </c>
      <c r="X1317" s="188">
        <v>0</v>
      </c>
      <c r="Y1317" s="188">
        <v>0</v>
      </c>
      <c r="Z1317" s="186">
        <v>0</v>
      </c>
      <c r="AA1317" s="186">
        <v>0</v>
      </c>
      <c r="AB1317" s="186">
        <v>0</v>
      </c>
      <c r="AC1317" s="186">
        <v>0</v>
      </c>
      <c r="AD1317" s="188">
        <v>0</v>
      </c>
      <c r="AE1317" s="189">
        <v>0</v>
      </c>
      <c r="AF1317" s="189">
        <v>0</v>
      </c>
      <c r="AG1317" s="189">
        <v>0</v>
      </c>
      <c r="AH1317" s="191">
        <v>0</v>
      </c>
      <c r="AI1317" s="186">
        <v>0</v>
      </c>
      <c r="AJ1317" s="192">
        <v>7501943483361</v>
      </c>
      <c r="AK1317" s="192" t="s">
        <v>262</v>
      </c>
      <c r="AM1317" s="75">
        <v>92604</v>
      </c>
      <c r="AO1317" s="188">
        <v>0</v>
      </c>
      <c r="AP1317" s="188">
        <v>0</v>
      </c>
      <c r="AQ1317" s="187">
        <v>0</v>
      </c>
      <c r="AR1317" s="188">
        <v>0</v>
      </c>
      <c r="AS1317" s="187">
        <v>0</v>
      </c>
      <c r="AT1317" s="188">
        <v>0</v>
      </c>
      <c r="AU1317" s="187">
        <v>0</v>
      </c>
      <c r="AV1317" s="188">
        <v>0</v>
      </c>
      <c r="AW1317" s="187">
        <v>0</v>
      </c>
      <c r="AX1317" s="188">
        <v>0</v>
      </c>
      <c r="AY1317" s="187">
        <v>0</v>
      </c>
      <c r="AZ1317" s="188">
        <v>0</v>
      </c>
      <c r="BA1317" s="187">
        <v>0</v>
      </c>
      <c r="BB1317" s="188">
        <v>0</v>
      </c>
      <c r="BC1317" s="187">
        <v>0</v>
      </c>
      <c r="BD1317" s="75"/>
      <c r="BE1317" s="75"/>
      <c r="BI1317" s="194"/>
    </row>
    <row r="1318" spans="1:61" ht="11.25" customHeight="1" x14ac:dyDescent="0.3">
      <c r="A1318" s="184" t="s">
        <v>1981</v>
      </c>
      <c r="B1318" s="185">
        <v>0</v>
      </c>
      <c r="C1318" s="829">
        <v>92614</v>
      </c>
      <c r="D1318" s="284">
        <v>189.8</v>
      </c>
      <c r="E1318" s="91">
        <v>0</v>
      </c>
      <c r="F1318" s="186">
        <v>0</v>
      </c>
      <c r="G1318" s="186">
        <v>0</v>
      </c>
      <c r="H1318" s="186">
        <v>0</v>
      </c>
      <c r="I1318" s="187">
        <v>0</v>
      </c>
      <c r="J1318" s="186">
        <v>0</v>
      </c>
      <c r="K1318" s="186">
        <v>0</v>
      </c>
      <c r="L1318" s="186">
        <v>0</v>
      </c>
      <c r="M1318" s="186">
        <v>0</v>
      </c>
      <c r="N1318" s="188">
        <v>0</v>
      </c>
      <c r="O1318" s="189">
        <v>0</v>
      </c>
      <c r="P1318" s="186">
        <v>0</v>
      </c>
      <c r="Q1318" s="189">
        <v>0</v>
      </c>
      <c r="R1318" s="189">
        <v>0</v>
      </c>
      <c r="S1318" s="189">
        <v>189.8</v>
      </c>
      <c r="T1318" s="188">
        <v>189.8</v>
      </c>
      <c r="U1318" s="187">
        <v>0</v>
      </c>
      <c r="V1318" s="189">
        <v>0</v>
      </c>
      <c r="W1318" s="189">
        <v>0</v>
      </c>
      <c r="X1318" s="188">
        <v>189.8</v>
      </c>
      <c r="Y1318" s="188">
        <v>0</v>
      </c>
      <c r="Z1318" s="186">
        <v>0</v>
      </c>
      <c r="AA1318" s="186">
        <v>0</v>
      </c>
      <c r="AB1318" s="186">
        <v>0</v>
      </c>
      <c r="AC1318" s="186">
        <v>0</v>
      </c>
      <c r="AD1318" s="188">
        <v>0</v>
      </c>
      <c r="AE1318" s="189">
        <v>0</v>
      </c>
      <c r="AF1318" s="189">
        <v>0</v>
      </c>
      <c r="AG1318" s="189">
        <v>0</v>
      </c>
      <c r="AH1318" s="191">
        <v>1</v>
      </c>
      <c r="AI1318" s="186">
        <v>0</v>
      </c>
      <c r="AJ1318" s="192">
        <v>7501943483361</v>
      </c>
      <c r="AK1318" s="192" t="s">
        <v>262</v>
      </c>
      <c r="AM1318" s="75">
        <v>92614</v>
      </c>
      <c r="AO1318" s="188">
        <v>0</v>
      </c>
      <c r="AP1318" s="188">
        <v>0</v>
      </c>
      <c r="AQ1318" s="187">
        <v>0</v>
      </c>
      <c r="AR1318" s="188">
        <v>0</v>
      </c>
      <c r="AS1318" s="187">
        <v>0</v>
      </c>
      <c r="AT1318" s="188">
        <v>0</v>
      </c>
      <c r="AU1318" s="187">
        <v>0</v>
      </c>
      <c r="AV1318" s="188">
        <v>0</v>
      </c>
      <c r="AW1318" s="187">
        <v>0</v>
      </c>
      <c r="AX1318" s="188">
        <v>0</v>
      </c>
      <c r="AY1318" s="187">
        <v>0</v>
      </c>
      <c r="AZ1318" s="188">
        <v>0</v>
      </c>
      <c r="BA1318" s="187">
        <v>0</v>
      </c>
      <c r="BB1318" s="188">
        <v>0</v>
      </c>
      <c r="BC1318" s="187">
        <v>0</v>
      </c>
      <c r="BD1318" s="75"/>
      <c r="BE1318" s="75"/>
      <c r="BI1318" s="194"/>
    </row>
    <row r="1319" spans="1:61" s="77" customFormat="1" ht="11.25" customHeight="1" x14ac:dyDescent="0.2">
      <c r="A1319" s="184" t="s">
        <v>1982</v>
      </c>
      <c r="B1319" s="185">
        <v>0</v>
      </c>
      <c r="C1319" s="829">
        <v>89374</v>
      </c>
      <c r="D1319" s="284">
        <v>3166.62</v>
      </c>
      <c r="E1319" s="91">
        <v>8.4426352252372752</v>
      </c>
      <c r="F1319" s="186">
        <v>10000</v>
      </c>
      <c r="G1319" s="186">
        <v>10000</v>
      </c>
      <c r="H1319" s="186">
        <v>0</v>
      </c>
      <c r="I1319" s="187">
        <v>0</v>
      </c>
      <c r="J1319" s="186">
        <v>9500</v>
      </c>
      <c r="K1319" s="186">
        <v>11252.244999999999</v>
      </c>
      <c r="L1319" s="186">
        <v>1725.63</v>
      </c>
      <c r="M1319" s="186">
        <v>15.335872974681944</v>
      </c>
      <c r="N1319" s="188">
        <v>0</v>
      </c>
      <c r="O1319" s="189">
        <v>0</v>
      </c>
      <c r="P1319" s="186">
        <v>0</v>
      </c>
      <c r="Q1319" s="189">
        <v>18.164526315789477</v>
      </c>
      <c r="R1319" s="189">
        <v>4.5504947368421051</v>
      </c>
      <c r="S1319" s="189">
        <v>1440.9899999999998</v>
      </c>
      <c r="T1319" s="188">
        <v>1476.57</v>
      </c>
      <c r="U1319" s="187">
        <v>3.9367344027791789</v>
      </c>
      <c r="V1319" s="189">
        <v>0</v>
      </c>
      <c r="W1319" s="189">
        <v>0</v>
      </c>
      <c r="X1319" s="188">
        <v>1476.57</v>
      </c>
      <c r="Y1319" s="188">
        <v>53.37</v>
      </c>
      <c r="Z1319" s="186">
        <v>0</v>
      </c>
      <c r="AA1319" s="186">
        <v>0</v>
      </c>
      <c r="AB1319" s="186">
        <v>0</v>
      </c>
      <c r="AC1319" s="186">
        <v>0</v>
      </c>
      <c r="AD1319" s="188">
        <v>0</v>
      </c>
      <c r="AE1319" s="189">
        <v>0</v>
      </c>
      <c r="AF1319" s="189">
        <v>0</v>
      </c>
      <c r="AG1319" s="189">
        <v>0</v>
      </c>
      <c r="AH1319" s="191">
        <v>0</v>
      </c>
      <c r="AI1319" s="186">
        <v>8667.1100999999999</v>
      </c>
      <c r="AJ1319" s="192">
        <v>7501943485129</v>
      </c>
      <c r="AK1319" s="192" t="s">
        <v>262</v>
      </c>
      <c r="AL1319" s="226"/>
      <c r="AM1319" s="75">
        <v>89374</v>
      </c>
      <c r="AN1319" s="76"/>
      <c r="AO1319" s="188">
        <v>10223.32</v>
      </c>
      <c r="AP1319" s="188">
        <v>13004.490000000002</v>
      </c>
      <c r="AQ1319" s="187">
        <v>144.49433333333334</v>
      </c>
      <c r="AR1319" s="188">
        <v>10531.679999999998</v>
      </c>
      <c r="AS1319" s="187">
        <v>117.01866666666665</v>
      </c>
      <c r="AT1319" s="188">
        <v>7133.79</v>
      </c>
      <c r="AU1319" s="187">
        <v>78.393296703296699</v>
      </c>
      <c r="AV1319" s="188">
        <v>8717.0999999999985</v>
      </c>
      <c r="AW1319" s="187">
        <v>96.856666666666641</v>
      </c>
      <c r="AX1319" s="188">
        <v>9980.19</v>
      </c>
      <c r="AY1319" s="187">
        <v>107.31387096774195</v>
      </c>
      <c r="AZ1319" s="188">
        <v>8485.83</v>
      </c>
      <c r="BA1319" s="187">
        <v>86.590102040816333</v>
      </c>
      <c r="BB1319" s="188">
        <v>5888.4900000000007</v>
      </c>
      <c r="BC1319" s="187">
        <v>60.086632653061237</v>
      </c>
      <c r="BD1319" s="75"/>
      <c r="BE1319" s="75"/>
      <c r="BF1319" s="56"/>
      <c r="BI1319" s="194"/>
    </row>
    <row r="1320" spans="1:61" s="77" customFormat="1" ht="11.25" customHeight="1" x14ac:dyDescent="0.2">
      <c r="A1320" s="184" t="s">
        <v>1983</v>
      </c>
      <c r="B1320" s="185">
        <v>0</v>
      </c>
      <c r="C1320" s="829">
        <v>89372</v>
      </c>
      <c r="D1320" s="284">
        <v>42.69</v>
      </c>
      <c r="E1320" s="91">
        <v>1.4229999999999998</v>
      </c>
      <c r="F1320" s="186">
        <v>0</v>
      </c>
      <c r="G1320" s="186">
        <v>0</v>
      </c>
      <c r="H1320" s="186">
        <v>0</v>
      </c>
      <c r="I1320" s="187">
        <v>0</v>
      </c>
      <c r="J1320" s="186">
        <v>1800</v>
      </c>
      <c r="K1320" s="186">
        <v>900</v>
      </c>
      <c r="L1320" s="186">
        <v>0</v>
      </c>
      <c r="M1320" s="186">
        <v>0</v>
      </c>
      <c r="N1320" s="188">
        <v>0</v>
      </c>
      <c r="O1320" s="189">
        <v>0</v>
      </c>
      <c r="P1320" s="186">
        <v>0</v>
      </c>
      <c r="Q1320" s="189">
        <v>0</v>
      </c>
      <c r="R1320" s="189">
        <v>0.71149999999999991</v>
      </c>
      <c r="S1320" s="189">
        <v>42.69</v>
      </c>
      <c r="T1320" s="188">
        <v>42.69</v>
      </c>
      <c r="U1320" s="187">
        <v>1.4229999999999998</v>
      </c>
      <c r="V1320" s="189">
        <v>0</v>
      </c>
      <c r="W1320" s="189">
        <v>0</v>
      </c>
      <c r="X1320" s="188">
        <v>42.69</v>
      </c>
      <c r="Y1320" s="188">
        <v>0</v>
      </c>
      <c r="Z1320" s="186">
        <v>0</v>
      </c>
      <c r="AA1320" s="186">
        <v>0</v>
      </c>
      <c r="AB1320" s="186">
        <v>0</v>
      </c>
      <c r="AC1320" s="186">
        <v>0</v>
      </c>
      <c r="AD1320" s="188">
        <v>0</v>
      </c>
      <c r="AE1320" s="189">
        <v>0</v>
      </c>
      <c r="AF1320" s="189">
        <v>0</v>
      </c>
      <c r="AG1320" s="189">
        <v>0</v>
      </c>
      <c r="AH1320" s="191">
        <v>0</v>
      </c>
      <c r="AI1320" s="186">
        <v>1800</v>
      </c>
      <c r="AJ1320" s="192">
        <v>7506425610259</v>
      </c>
      <c r="AK1320" s="192" t="s">
        <v>262</v>
      </c>
      <c r="AL1320" s="226"/>
      <c r="AM1320" s="75">
        <v>89372</v>
      </c>
      <c r="AN1320" s="76"/>
      <c r="AO1320" s="188">
        <v>0</v>
      </c>
      <c r="AP1320" s="188">
        <v>0</v>
      </c>
      <c r="AQ1320" s="187">
        <v>0</v>
      </c>
      <c r="AR1320" s="188">
        <v>0</v>
      </c>
      <c r="AS1320" s="187">
        <v>0</v>
      </c>
      <c r="AT1320" s="188">
        <v>0</v>
      </c>
      <c r="AU1320" s="187">
        <v>0</v>
      </c>
      <c r="AV1320" s="188">
        <v>-14.229999999999997</v>
      </c>
      <c r="AW1320" s="187">
        <v>-0.81314285714285695</v>
      </c>
      <c r="AX1320" s="188">
        <v>924.95</v>
      </c>
      <c r="AY1320" s="187">
        <v>51.386111111111113</v>
      </c>
      <c r="AZ1320" s="188">
        <v>2020.6599999999999</v>
      </c>
      <c r="BA1320" s="187">
        <v>112.25888888888889</v>
      </c>
      <c r="BB1320" s="188">
        <v>1451.46</v>
      </c>
      <c r="BC1320" s="187">
        <v>80.63666666666667</v>
      </c>
      <c r="BD1320" s="75"/>
      <c r="BE1320" s="75"/>
      <c r="BF1320" s="56"/>
      <c r="BI1320" s="194"/>
    </row>
    <row r="1321" spans="1:61" s="77" customFormat="1" ht="11.25" customHeight="1" x14ac:dyDescent="0.2">
      <c r="A1321" s="184" t="s">
        <v>4900</v>
      </c>
      <c r="B1321" s="185">
        <v>0</v>
      </c>
      <c r="C1321" s="829">
        <v>89373</v>
      </c>
      <c r="D1321" s="284">
        <v>1209.7199999999998</v>
      </c>
      <c r="E1321" s="91">
        <v>194.28571428571425</v>
      </c>
      <c r="F1321" s="186">
        <v>3000</v>
      </c>
      <c r="G1321" s="186">
        <v>3000</v>
      </c>
      <c r="H1321" s="186">
        <v>0</v>
      </c>
      <c r="I1321" s="187">
        <v>0</v>
      </c>
      <c r="J1321" s="186">
        <v>0</v>
      </c>
      <c r="K1321" s="186">
        <v>186.79499999999999</v>
      </c>
      <c r="L1321" s="186">
        <v>0</v>
      </c>
      <c r="M1321" s="186">
        <v>0</v>
      </c>
      <c r="N1321" s="188">
        <v>0</v>
      </c>
      <c r="O1321" s="189">
        <v>0</v>
      </c>
      <c r="P1321" s="186">
        <v>0</v>
      </c>
      <c r="Q1321" s="189">
        <v>0</v>
      </c>
      <c r="R1321" s="189">
        <v>0</v>
      </c>
      <c r="S1321" s="189">
        <v>1209.7199999999998</v>
      </c>
      <c r="T1321" s="188">
        <v>1191.9299999999998</v>
      </c>
      <c r="U1321" s="187">
        <v>191.42857142857142</v>
      </c>
      <c r="V1321" s="189">
        <v>0</v>
      </c>
      <c r="W1321" s="189">
        <v>0</v>
      </c>
      <c r="X1321" s="188">
        <v>1191.9299999999998</v>
      </c>
      <c r="Y1321" s="188">
        <v>0</v>
      </c>
      <c r="Z1321" s="186">
        <v>0</v>
      </c>
      <c r="AA1321" s="186">
        <v>0</v>
      </c>
      <c r="AB1321" s="186">
        <v>0</v>
      </c>
      <c r="AC1321" s="186">
        <v>0</v>
      </c>
      <c r="AD1321" s="188">
        <v>0</v>
      </c>
      <c r="AE1321" s="189">
        <v>0</v>
      </c>
      <c r="AF1321" s="189">
        <v>0</v>
      </c>
      <c r="AG1321" s="189">
        <v>0</v>
      </c>
      <c r="AH1321" s="191">
        <v>0</v>
      </c>
      <c r="AI1321" s="186">
        <v>0</v>
      </c>
      <c r="AJ1321" s="192">
        <v>7506425610259</v>
      </c>
      <c r="AK1321" s="192" t="s">
        <v>262</v>
      </c>
      <c r="AL1321" s="226"/>
      <c r="AM1321" s="75">
        <v>89373</v>
      </c>
      <c r="AN1321" s="76"/>
      <c r="AO1321" s="188">
        <v>931.0100000000001</v>
      </c>
      <c r="AP1321" s="188">
        <v>373.59000000000003</v>
      </c>
      <c r="AQ1321" s="187">
        <v>0</v>
      </c>
      <c r="AR1321" s="188">
        <v>2010.27</v>
      </c>
      <c r="AS1321" s="187">
        <v>111.68166666666666</v>
      </c>
      <c r="AT1321" s="188">
        <v>409.17</v>
      </c>
      <c r="AU1321" s="187">
        <v>0</v>
      </c>
      <c r="AV1321" s="188">
        <v>1529.94</v>
      </c>
      <c r="AW1321" s="187">
        <v>0</v>
      </c>
      <c r="AX1321" s="188">
        <v>0</v>
      </c>
      <c r="AY1321" s="187">
        <v>0</v>
      </c>
      <c r="AZ1321" s="188">
        <v>0</v>
      </c>
      <c r="BA1321" s="187">
        <v>0</v>
      </c>
      <c r="BB1321" s="188">
        <v>0</v>
      </c>
      <c r="BC1321" s="187">
        <v>0</v>
      </c>
      <c r="BD1321" s="75"/>
      <c r="BE1321" s="75"/>
      <c r="BF1321" s="56"/>
      <c r="BI1321" s="194"/>
    </row>
    <row r="1322" spans="1:61" s="77" customFormat="1" ht="11.25" customHeight="1" x14ac:dyDescent="0.2">
      <c r="A1322" s="184" t="s">
        <v>1984</v>
      </c>
      <c r="B1322" s="185">
        <v>0</v>
      </c>
      <c r="C1322" s="894">
        <v>92609</v>
      </c>
      <c r="D1322" s="284">
        <v>1E-4</v>
      </c>
      <c r="E1322" s="91">
        <v>0</v>
      </c>
      <c r="F1322" s="186">
        <v>0</v>
      </c>
      <c r="G1322" s="186">
        <v>0</v>
      </c>
      <c r="H1322" s="186">
        <v>0</v>
      </c>
      <c r="I1322" s="187">
        <v>0</v>
      </c>
      <c r="J1322" s="186">
        <v>0</v>
      </c>
      <c r="K1322" s="186">
        <v>0</v>
      </c>
      <c r="L1322" s="186">
        <v>0</v>
      </c>
      <c r="M1322" s="186">
        <v>0</v>
      </c>
      <c r="N1322" s="188">
        <v>0</v>
      </c>
      <c r="O1322" s="189">
        <v>0</v>
      </c>
      <c r="P1322" s="186">
        <v>0</v>
      </c>
      <c r="Q1322" s="189">
        <v>0</v>
      </c>
      <c r="R1322" s="189">
        <v>0</v>
      </c>
      <c r="S1322" s="189">
        <v>1E-4</v>
      </c>
      <c r="T1322" s="188">
        <v>0</v>
      </c>
      <c r="U1322" s="187">
        <v>0</v>
      </c>
      <c r="V1322" s="189">
        <v>0</v>
      </c>
      <c r="W1322" s="189">
        <v>0</v>
      </c>
      <c r="X1322" s="188">
        <v>0</v>
      </c>
      <c r="Y1322" s="188">
        <v>0</v>
      </c>
      <c r="Z1322" s="186">
        <v>0</v>
      </c>
      <c r="AA1322" s="186">
        <v>0</v>
      </c>
      <c r="AB1322" s="186">
        <v>0</v>
      </c>
      <c r="AC1322" s="186">
        <v>0</v>
      </c>
      <c r="AD1322" s="188">
        <v>0</v>
      </c>
      <c r="AE1322" s="189">
        <v>0</v>
      </c>
      <c r="AF1322" s="189">
        <v>0</v>
      </c>
      <c r="AG1322" s="189">
        <v>0</v>
      </c>
      <c r="AH1322" s="191">
        <v>0</v>
      </c>
      <c r="AI1322" s="186">
        <v>0</v>
      </c>
      <c r="AJ1322" s="192">
        <v>7501943485129</v>
      </c>
      <c r="AK1322" s="192" t="s">
        <v>262</v>
      </c>
      <c r="AL1322" s="226"/>
      <c r="AM1322" s="75">
        <v>92609</v>
      </c>
      <c r="AN1322" s="76"/>
      <c r="AO1322" s="188">
        <v>0</v>
      </c>
      <c r="AP1322" s="188">
        <v>0</v>
      </c>
      <c r="AQ1322" s="187">
        <v>0</v>
      </c>
      <c r="AR1322" s="188">
        <v>0</v>
      </c>
      <c r="AS1322" s="187">
        <v>0</v>
      </c>
      <c r="AT1322" s="188">
        <v>0</v>
      </c>
      <c r="AU1322" s="187">
        <v>0</v>
      </c>
      <c r="AV1322" s="188">
        <v>0</v>
      </c>
      <c r="AW1322" s="187">
        <v>0</v>
      </c>
      <c r="AX1322" s="188">
        <v>0</v>
      </c>
      <c r="AY1322" s="187">
        <v>0</v>
      </c>
      <c r="AZ1322" s="188">
        <v>0</v>
      </c>
      <c r="BA1322" s="187">
        <v>0</v>
      </c>
      <c r="BB1322" s="188">
        <v>0</v>
      </c>
      <c r="BC1322" s="187">
        <v>0</v>
      </c>
      <c r="BD1322" s="75"/>
      <c r="BE1322" s="75"/>
      <c r="BF1322" s="56"/>
      <c r="BI1322" s="194"/>
    </row>
    <row r="1323" spans="1:61" ht="11.25" customHeight="1" x14ac:dyDescent="0.3">
      <c r="A1323" s="149" t="s">
        <v>84</v>
      </c>
      <c r="B1323" s="169">
        <v>0</v>
      </c>
      <c r="C1323" s="871"/>
      <c r="D1323" s="379">
        <v>7422.8802999999998</v>
      </c>
      <c r="E1323" s="220">
        <v>3.9256470044445195</v>
      </c>
      <c r="F1323" s="221">
        <v>58000</v>
      </c>
      <c r="G1323" s="221">
        <v>58000</v>
      </c>
      <c r="H1323" s="221">
        <v>3797</v>
      </c>
      <c r="I1323" s="222">
        <v>6.546551724137931</v>
      </c>
      <c r="J1323" s="221">
        <v>50800</v>
      </c>
      <c r="K1323" s="221">
        <v>56726.039999999994</v>
      </c>
      <c r="L1323" s="221">
        <v>7389.1900000000005</v>
      </c>
      <c r="M1323" s="221">
        <v>13.026098772274604</v>
      </c>
      <c r="N1323" s="224">
        <v>727.72</v>
      </c>
      <c r="O1323" s="224">
        <v>0</v>
      </c>
      <c r="P1323" s="224">
        <v>806.82</v>
      </c>
      <c r="Q1323" s="222">
        <v>16.133877952755906</v>
      </c>
      <c r="R1323" s="224">
        <v>2.2622186811023623</v>
      </c>
      <c r="S1323" s="224">
        <v>3830.6903000000002</v>
      </c>
      <c r="T1323" s="223">
        <v>3626.7999999999997</v>
      </c>
      <c r="U1323" s="222">
        <v>1.9180609117082739</v>
      </c>
      <c r="V1323" s="224">
        <v>0</v>
      </c>
      <c r="W1323" s="224">
        <v>79.099999999999994</v>
      </c>
      <c r="X1323" s="223">
        <v>3547.7</v>
      </c>
      <c r="Y1323" s="223">
        <v>53.37</v>
      </c>
      <c r="Z1323" s="221">
        <v>0</v>
      </c>
      <c r="AA1323" s="221"/>
      <c r="AB1323" s="221">
        <v>63.28</v>
      </c>
      <c r="AC1323" s="221">
        <v>4</v>
      </c>
      <c r="AD1323" s="223">
        <v>332.21999999999935</v>
      </c>
      <c r="AE1323" s="224">
        <v>0</v>
      </c>
      <c r="AF1323" s="224">
        <v>0</v>
      </c>
      <c r="AG1323" s="224">
        <v>0</v>
      </c>
      <c r="AH1323" s="224">
        <v>0</v>
      </c>
      <c r="AI1323" s="225">
        <v>0</v>
      </c>
      <c r="AJ1323" s="192">
        <v>0</v>
      </c>
      <c r="AK1323" s="192">
        <v>0</v>
      </c>
      <c r="AM1323" s="75">
        <v>0</v>
      </c>
      <c r="AO1323" s="223">
        <v>0</v>
      </c>
      <c r="AP1323" s="223">
        <v>0</v>
      </c>
      <c r="AQ1323" s="222">
        <v>0</v>
      </c>
      <c r="AR1323" s="223">
        <v>0</v>
      </c>
      <c r="AS1323" s="222">
        <v>0</v>
      </c>
      <c r="AT1323" s="223">
        <v>0</v>
      </c>
      <c r="AU1323" s="222">
        <v>0</v>
      </c>
      <c r="AV1323" s="223">
        <v>0</v>
      </c>
      <c r="AW1323" s="222">
        <v>0</v>
      </c>
      <c r="AX1323" s="223">
        <v>0</v>
      </c>
      <c r="AY1323" s="222">
        <v>0</v>
      </c>
      <c r="AZ1323" s="223">
        <v>0</v>
      </c>
      <c r="BA1323" s="222">
        <v>0</v>
      </c>
      <c r="BB1323" s="223">
        <v>0</v>
      </c>
      <c r="BC1323" s="222">
        <v>0</v>
      </c>
      <c r="BD1323" s="75"/>
      <c r="BE1323" s="75"/>
      <c r="BI1323" s="194"/>
    </row>
    <row r="1324" spans="1:61" ht="11.25" customHeight="1" x14ac:dyDescent="0.3">
      <c r="A1324" s="184" t="s">
        <v>1985</v>
      </c>
      <c r="B1324" s="185">
        <v>0</v>
      </c>
      <c r="C1324" s="828">
        <v>92610</v>
      </c>
      <c r="D1324" s="284">
        <v>2933.7</v>
      </c>
      <c r="E1324" s="91">
        <v>3.7376735889922283</v>
      </c>
      <c r="F1324" s="186">
        <v>34100</v>
      </c>
      <c r="G1324" s="186">
        <v>34100</v>
      </c>
      <c r="H1324" s="186">
        <v>5520</v>
      </c>
      <c r="I1324" s="187">
        <v>16.187683284457478</v>
      </c>
      <c r="J1324" s="186">
        <v>20000</v>
      </c>
      <c r="K1324" s="186">
        <v>23547</v>
      </c>
      <c r="L1324" s="186">
        <v>7200.9000000000005</v>
      </c>
      <c r="M1324" s="186">
        <v>30.58096572811823</v>
      </c>
      <c r="N1324" s="188">
        <v>2960.37</v>
      </c>
      <c r="O1324" s="189">
        <v>0</v>
      </c>
      <c r="P1324" s="186">
        <v>3200.4</v>
      </c>
      <c r="Q1324" s="189">
        <v>52.006500000000003</v>
      </c>
      <c r="R1324" s="189">
        <v>1.8792000000000004</v>
      </c>
      <c r="S1324" s="189">
        <v>1252.8000000000002</v>
      </c>
      <c r="T1324" s="188">
        <v>560.07000000000005</v>
      </c>
      <c r="U1324" s="187">
        <v>0.71355586698942541</v>
      </c>
      <c r="V1324" s="189">
        <v>0</v>
      </c>
      <c r="W1324" s="189">
        <v>240.03</v>
      </c>
      <c r="X1324" s="188">
        <v>320.04000000000008</v>
      </c>
      <c r="Y1324" s="188">
        <v>213.36</v>
      </c>
      <c r="Z1324" s="186">
        <v>0</v>
      </c>
      <c r="AA1324" s="186">
        <v>0</v>
      </c>
      <c r="AB1324" s="186">
        <v>80.010000000000005</v>
      </c>
      <c r="AC1324" s="186">
        <v>3</v>
      </c>
      <c r="AD1324" s="188">
        <v>0</v>
      </c>
      <c r="AE1324" s="189">
        <v>0</v>
      </c>
      <c r="AF1324" s="189">
        <v>0</v>
      </c>
      <c r="AG1324" s="189">
        <v>0</v>
      </c>
      <c r="AH1324" s="191">
        <v>1</v>
      </c>
      <c r="AI1324" s="186">
        <v>21426.678</v>
      </c>
      <c r="AJ1324" s="192">
        <v>7501017381159</v>
      </c>
      <c r="AK1324" s="192">
        <v>91696</v>
      </c>
      <c r="AM1324" s="75">
        <v>92610</v>
      </c>
      <c r="AO1324" s="188">
        <v>23567.39</v>
      </c>
      <c r="AP1324" s="188">
        <v>26536.649999999998</v>
      </c>
      <c r="AQ1324" s="187">
        <v>151.63799999999998</v>
      </c>
      <c r="AR1324" s="188">
        <v>23656.29</v>
      </c>
      <c r="AS1324" s="187">
        <v>127.87183783783784</v>
      </c>
      <c r="AT1324" s="188">
        <v>20509.23</v>
      </c>
      <c r="AU1324" s="187">
        <v>109.67502673796791</v>
      </c>
      <c r="AV1324" s="188">
        <v>20642.580000000002</v>
      </c>
      <c r="AW1324" s="187">
        <v>111.58151351351353</v>
      </c>
      <c r="AX1324" s="188">
        <v>18135.599999999999</v>
      </c>
      <c r="AY1324" s="187">
        <v>77.172765957446799</v>
      </c>
      <c r="AZ1324" s="188">
        <v>36804.600000000006</v>
      </c>
      <c r="BA1324" s="187">
        <v>152.08512396694218</v>
      </c>
      <c r="BB1324" s="188">
        <v>13735.050000000001</v>
      </c>
      <c r="BC1324" s="187">
        <v>57.229375000000005</v>
      </c>
      <c r="BD1324" s="75"/>
      <c r="BE1324" s="75"/>
      <c r="BI1324" s="194"/>
    </row>
    <row r="1325" spans="1:61" ht="11.25" customHeight="1" x14ac:dyDescent="0.3">
      <c r="A1325" s="184" t="s">
        <v>1986</v>
      </c>
      <c r="B1325" s="185">
        <v>0</v>
      </c>
      <c r="C1325" s="828">
        <v>92670</v>
      </c>
      <c r="D1325" s="284">
        <v>2212.5</v>
      </c>
      <c r="E1325" s="91">
        <v>77.360139860139867</v>
      </c>
      <c r="F1325" s="186">
        <v>1000</v>
      </c>
      <c r="G1325" s="186">
        <v>1000</v>
      </c>
      <c r="H1325" s="186">
        <v>0</v>
      </c>
      <c r="I1325" s="187">
        <v>0</v>
      </c>
      <c r="J1325" s="186">
        <v>966</v>
      </c>
      <c r="K1325" s="186">
        <v>858</v>
      </c>
      <c r="L1325" s="186">
        <v>600</v>
      </c>
      <c r="M1325" s="186">
        <v>69.930069930069934</v>
      </c>
      <c r="N1325" s="188">
        <v>0</v>
      </c>
      <c r="O1325" s="189">
        <v>0</v>
      </c>
      <c r="P1325" s="186">
        <v>0</v>
      </c>
      <c r="Q1325" s="189">
        <v>62.11180124223602</v>
      </c>
      <c r="R1325" s="189">
        <v>50.077639751552795</v>
      </c>
      <c r="S1325" s="189">
        <v>1612.5</v>
      </c>
      <c r="T1325" s="188">
        <v>1612.5</v>
      </c>
      <c r="U1325" s="187">
        <v>56.38111888111888</v>
      </c>
      <c r="V1325" s="189">
        <v>0</v>
      </c>
      <c r="W1325" s="189">
        <v>0</v>
      </c>
      <c r="X1325" s="188">
        <v>1612.5</v>
      </c>
      <c r="Y1325" s="188">
        <v>0</v>
      </c>
      <c r="Z1325" s="186">
        <v>0</v>
      </c>
      <c r="AA1325" s="186">
        <v>0</v>
      </c>
      <c r="AB1325" s="186">
        <v>0</v>
      </c>
      <c r="AC1325" s="186">
        <v>0</v>
      </c>
      <c r="AD1325" s="188">
        <v>0</v>
      </c>
      <c r="AE1325" s="189">
        <v>0</v>
      </c>
      <c r="AF1325" s="189">
        <v>0</v>
      </c>
      <c r="AG1325" s="189">
        <v>0</v>
      </c>
      <c r="AH1325" s="191">
        <v>0</v>
      </c>
      <c r="AI1325" s="186">
        <v>966</v>
      </c>
      <c r="AJ1325" s="192">
        <v>7501943482661</v>
      </c>
      <c r="AK1325" s="192" t="s">
        <v>262</v>
      </c>
      <c r="AM1325" s="75">
        <v>92670</v>
      </c>
      <c r="AO1325" s="188">
        <v>1025</v>
      </c>
      <c r="AP1325" s="188">
        <v>750</v>
      </c>
      <c r="AQ1325" s="187">
        <v>76.142131979695421</v>
      </c>
      <c r="AR1325" s="188">
        <v>1537.5</v>
      </c>
      <c r="AS1325" s="187">
        <v>156.09137055837564</v>
      </c>
      <c r="AT1325" s="188">
        <v>787.5</v>
      </c>
      <c r="AU1325" s="187">
        <v>80.357142857142861</v>
      </c>
      <c r="AV1325" s="188">
        <v>637.5</v>
      </c>
      <c r="AW1325" s="187">
        <v>70.833333333333343</v>
      </c>
      <c r="AX1325" s="188">
        <v>487.5</v>
      </c>
      <c r="AY1325" s="187">
        <v>57.352941176470587</v>
      </c>
      <c r="AZ1325" s="188">
        <v>637.5</v>
      </c>
      <c r="BA1325" s="187">
        <v>66.062176165803109</v>
      </c>
      <c r="BB1325" s="188">
        <v>600</v>
      </c>
      <c r="BC1325" s="187">
        <v>52.173913043478258</v>
      </c>
      <c r="BD1325" s="75"/>
      <c r="BE1325" s="75"/>
      <c r="BI1325" s="194"/>
    </row>
    <row r="1326" spans="1:61" s="77" customFormat="1" ht="11.25" customHeight="1" x14ac:dyDescent="0.2">
      <c r="A1326" s="184" t="s">
        <v>1987</v>
      </c>
      <c r="B1326" s="185">
        <v>0</v>
      </c>
      <c r="C1326" s="828">
        <v>92676</v>
      </c>
      <c r="D1326" s="284">
        <v>1770</v>
      </c>
      <c r="E1326" s="91">
        <v>18.815982404692082</v>
      </c>
      <c r="F1326" s="186">
        <v>1800</v>
      </c>
      <c r="G1326" s="186">
        <v>1800</v>
      </c>
      <c r="H1326" s="186">
        <v>0</v>
      </c>
      <c r="I1326" s="187">
        <v>0</v>
      </c>
      <c r="J1326" s="186">
        <v>1320</v>
      </c>
      <c r="K1326" s="186">
        <v>2822.0689655172414</v>
      </c>
      <c r="L1326" s="186">
        <v>1320</v>
      </c>
      <c r="M1326" s="186">
        <v>46.774193548387096</v>
      </c>
      <c r="N1326" s="188">
        <v>0</v>
      </c>
      <c r="O1326" s="189">
        <v>1320</v>
      </c>
      <c r="P1326" s="186">
        <v>1320</v>
      </c>
      <c r="Q1326" s="189">
        <v>200</v>
      </c>
      <c r="R1326" s="189">
        <v>10.227272727272727</v>
      </c>
      <c r="S1326" s="189">
        <v>450</v>
      </c>
      <c r="T1326" s="188">
        <v>180</v>
      </c>
      <c r="U1326" s="187">
        <v>1.9134897360703813</v>
      </c>
      <c r="V1326" s="189">
        <v>0</v>
      </c>
      <c r="W1326" s="189">
        <v>0</v>
      </c>
      <c r="X1326" s="188">
        <v>180</v>
      </c>
      <c r="Y1326" s="188">
        <v>120</v>
      </c>
      <c r="Z1326" s="186">
        <v>0</v>
      </c>
      <c r="AA1326" s="186">
        <v>0</v>
      </c>
      <c r="AB1326" s="186">
        <v>0</v>
      </c>
      <c r="AC1326" s="186">
        <v>0</v>
      </c>
      <c r="AD1326" s="188">
        <v>0</v>
      </c>
      <c r="AE1326" s="189">
        <v>0</v>
      </c>
      <c r="AF1326" s="189">
        <v>0</v>
      </c>
      <c r="AG1326" s="189">
        <v>0</v>
      </c>
      <c r="AH1326" s="191">
        <v>0</v>
      </c>
      <c r="AI1326" s="186">
        <v>1320</v>
      </c>
      <c r="AJ1326" s="192">
        <v>7501943487017</v>
      </c>
      <c r="AK1326" s="192" t="s">
        <v>262</v>
      </c>
      <c r="AL1326" s="226"/>
      <c r="AM1326" s="75">
        <v>92676</v>
      </c>
      <c r="AN1326" s="76"/>
      <c r="AO1326" s="188">
        <v>1710</v>
      </c>
      <c r="AP1326" s="188">
        <v>1320</v>
      </c>
      <c r="AQ1326" s="187">
        <v>100</v>
      </c>
      <c r="AR1326" s="188">
        <v>1320</v>
      </c>
      <c r="AS1326" s="187">
        <v>100</v>
      </c>
      <c r="AT1326" s="188">
        <v>2490</v>
      </c>
      <c r="AU1326" s="187">
        <v>188.63636363636365</v>
      </c>
      <c r="AV1326" s="188">
        <v>720</v>
      </c>
      <c r="AW1326" s="187">
        <v>54.54545454545454</v>
      </c>
      <c r="AX1326" s="188">
        <v>3960</v>
      </c>
      <c r="AY1326" s="187">
        <v>300</v>
      </c>
      <c r="AZ1326" s="188">
        <v>1290</v>
      </c>
      <c r="BA1326" s="187">
        <v>97.727272727272734</v>
      </c>
      <c r="BB1326" s="188">
        <v>1320</v>
      </c>
      <c r="BC1326" s="187">
        <v>100</v>
      </c>
      <c r="BD1326" s="75"/>
      <c r="BE1326" s="75"/>
      <c r="BF1326" s="56"/>
      <c r="BI1326" s="194"/>
    </row>
    <row r="1327" spans="1:61" ht="11.25" customHeight="1" x14ac:dyDescent="0.3">
      <c r="A1327" s="149" t="s">
        <v>83</v>
      </c>
      <c r="B1327" s="169">
        <v>0</v>
      </c>
      <c r="C1327" s="871"/>
      <c r="D1327" s="379">
        <v>6916.2</v>
      </c>
      <c r="E1327" s="220">
        <v>7.6205778985163093</v>
      </c>
      <c r="F1327" s="221">
        <v>36900</v>
      </c>
      <c r="G1327" s="221">
        <v>36900</v>
      </c>
      <c r="H1327" s="221">
        <v>5520</v>
      </c>
      <c r="I1327" s="222">
        <v>14.959349593495935</v>
      </c>
      <c r="J1327" s="223">
        <v>22286</v>
      </c>
      <c r="K1327" s="221">
        <v>27227.068965517243</v>
      </c>
      <c r="L1327" s="221">
        <v>9120.9000000000015</v>
      </c>
      <c r="M1327" s="221">
        <v>33.499382587055223</v>
      </c>
      <c r="N1327" s="223">
        <v>2960.37</v>
      </c>
      <c r="O1327" s="224">
        <v>1320</v>
      </c>
      <c r="P1327" s="221">
        <v>4520.3999999999996</v>
      </c>
      <c r="Q1327" s="224">
        <v>61.210176792605232</v>
      </c>
      <c r="R1327" s="224">
        <v>4.4628466301714065</v>
      </c>
      <c r="S1327" s="224">
        <v>3315.2999999999993</v>
      </c>
      <c r="T1327" s="223">
        <v>2352.5700000000002</v>
      </c>
      <c r="U1327" s="222">
        <v>2.5921666445031253</v>
      </c>
      <c r="V1327" s="224">
        <v>0</v>
      </c>
      <c r="W1327" s="224">
        <v>240.03</v>
      </c>
      <c r="X1327" s="224">
        <v>2112.54</v>
      </c>
      <c r="Y1327" s="223">
        <v>333.36</v>
      </c>
      <c r="Z1327" s="221">
        <v>0</v>
      </c>
      <c r="AA1327" s="221"/>
      <c r="AB1327" s="221">
        <v>80.010000000000005</v>
      </c>
      <c r="AC1327" s="221">
        <v>3</v>
      </c>
      <c r="AD1327" s="223">
        <v>0</v>
      </c>
      <c r="AE1327" s="224">
        <v>0</v>
      </c>
      <c r="AF1327" s="224">
        <v>0</v>
      </c>
      <c r="AG1327" s="224">
        <v>0</v>
      </c>
      <c r="AH1327" s="224">
        <v>0</v>
      </c>
      <c r="AI1327" s="225">
        <v>21426.678</v>
      </c>
      <c r="AJ1327" s="192">
        <v>0</v>
      </c>
      <c r="AK1327" s="192">
        <v>0</v>
      </c>
      <c r="AM1327" s="75">
        <v>0</v>
      </c>
      <c r="AO1327" s="223">
        <v>0</v>
      </c>
      <c r="AP1327" s="223">
        <v>0</v>
      </c>
      <c r="AQ1327" s="222">
        <v>0</v>
      </c>
      <c r="AR1327" s="223">
        <v>0</v>
      </c>
      <c r="AS1327" s="222">
        <v>0</v>
      </c>
      <c r="AT1327" s="223">
        <v>0</v>
      </c>
      <c r="AU1327" s="222">
        <v>0</v>
      </c>
      <c r="AV1327" s="223">
        <v>0</v>
      </c>
      <c r="AW1327" s="222">
        <v>0</v>
      </c>
      <c r="AX1327" s="223">
        <v>0</v>
      </c>
      <c r="AY1327" s="222">
        <v>0</v>
      </c>
      <c r="AZ1327" s="223">
        <v>0</v>
      </c>
      <c r="BA1327" s="222">
        <v>0</v>
      </c>
      <c r="BB1327" s="223">
        <v>0</v>
      </c>
      <c r="BC1327" s="222">
        <v>0</v>
      </c>
      <c r="BD1327" s="75"/>
      <c r="BE1327" s="75"/>
      <c r="BI1327" s="194"/>
    </row>
    <row r="1328" spans="1:61" ht="11.25" customHeight="1" x14ac:dyDescent="0.3">
      <c r="A1328" s="184" t="s">
        <v>1988</v>
      </c>
      <c r="B1328" s="185">
        <v>0</v>
      </c>
      <c r="C1328" s="828">
        <v>92620</v>
      </c>
      <c r="D1328" s="284">
        <v>59.904000000000003</v>
      </c>
      <c r="E1328" s="91">
        <v>0</v>
      </c>
      <c r="F1328" s="186">
        <v>0</v>
      </c>
      <c r="G1328" s="186">
        <v>0</v>
      </c>
      <c r="H1328" s="186">
        <v>0</v>
      </c>
      <c r="I1328" s="187">
        <v>0</v>
      </c>
      <c r="J1328" s="186">
        <v>0</v>
      </c>
      <c r="K1328" s="186">
        <v>0</v>
      </c>
      <c r="L1328" s="186">
        <v>0</v>
      </c>
      <c r="M1328" s="186">
        <v>0</v>
      </c>
      <c r="N1328" s="188">
        <v>0</v>
      </c>
      <c r="O1328" s="189">
        <v>0</v>
      </c>
      <c r="P1328" s="186">
        <v>0</v>
      </c>
      <c r="Q1328" s="189">
        <v>0</v>
      </c>
      <c r="R1328" s="189">
        <v>0</v>
      </c>
      <c r="S1328" s="189">
        <v>59.904000000000003</v>
      </c>
      <c r="T1328" s="188">
        <v>59.904000000000003</v>
      </c>
      <c r="U1328" s="187">
        <v>0</v>
      </c>
      <c r="V1328" s="189">
        <v>0</v>
      </c>
      <c r="W1328" s="189">
        <v>0</v>
      </c>
      <c r="X1328" s="188">
        <v>59.904000000000003</v>
      </c>
      <c r="Y1328" s="188">
        <v>0</v>
      </c>
      <c r="Z1328" s="186">
        <v>0</v>
      </c>
      <c r="AA1328" s="186">
        <v>0</v>
      </c>
      <c r="AB1328" s="186">
        <v>0</v>
      </c>
      <c r="AC1328" s="186">
        <v>0</v>
      </c>
      <c r="AD1328" s="188">
        <v>0</v>
      </c>
      <c r="AE1328" s="189">
        <v>0</v>
      </c>
      <c r="AF1328" s="189">
        <v>0</v>
      </c>
      <c r="AG1328" s="189">
        <v>0</v>
      </c>
      <c r="AH1328" s="191">
        <v>0</v>
      </c>
      <c r="AI1328" s="186">
        <v>0</v>
      </c>
      <c r="AJ1328" s="192">
        <v>7501017380671</v>
      </c>
      <c r="AK1328" s="192">
        <v>92202</v>
      </c>
      <c r="AM1328" s="75">
        <v>92620</v>
      </c>
      <c r="AO1328" s="188">
        <v>0</v>
      </c>
      <c r="AP1328" s="188">
        <v>0</v>
      </c>
      <c r="AQ1328" s="187">
        <v>0</v>
      </c>
      <c r="AR1328" s="188">
        <v>0</v>
      </c>
      <c r="AS1328" s="187">
        <v>0</v>
      </c>
      <c r="AT1328" s="188">
        <v>0</v>
      </c>
      <c r="AU1328" s="187">
        <v>0</v>
      </c>
      <c r="AV1328" s="188">
        <v>0</v>
      </c>
      <c r="AW1328" s="187">
        <v>0</v>
      </c>
      <c r="AX1328" s="188">
        <v>0</v>
      </c>
      <c r="AY1328" s="187">
        <v>0</v>
      </c>
      <c r="AZ1328" s="188">
        <v>0</v>
      </c>
      <c r="BA1328" s="187">
        <v>0</v>
      </c>
      <c r="BB1328" s="188">
        <v>0</v>
      </c>
      <c r="BC1328" s="187">
        <v>0</v>
      </c>
      <c r="BD1328" s="75"/>
      <c r="BE1328" s="75"/>
      <c r="BI1328" s="194"/>
    </row>
    <row r="1329" spans="1:61" ht="11.25" customHeight="1" x14ac:dyDescent="0.3">
      <c r="A1329" s="184" t="s">
        <v>1989</v>
      </c>
      <c r="B1329" s="185">
        <v>0</v>
      </c>
      <c r="C1329" s="828">
        <v>92115</v>
      </c>
      <c r="D1329" s="284">
        <v>1311.6000000000001</v>
      </c>
      <c r="E1329" s="91">
        <v>6.9783836461646649</v>
      </c>
      <c r="F1329" s="186">
        <v>7000</v>
      </c>
      <c r="G1329" s="186">
        <v>7000</v>
      </c>
      <c r="H1329" s="186">
        <v>2328</v>
      </c>
      <c r="I1329" s="187">
        <v>33.25714285714286</v>
      </c>
      <c r="J1329" s="186">
        <v>4424</v>
      </c>
      <c r="K1329" s="186">
        <v>5638.5550000000003</v>
      </c>
      <c r="L1329" s="186">
        <v>797.89</v>
      </c>
      <c r="M1329" s="186">
        <v>14.15061128250057</v>
      </c>
      <c r="N1329" s="188">
        <v>0</v>
      </c>
      <c r="O1329" s="189">
        <v>0</v>
      </c>
      <c r="P1329" s="186">
        <v>0</v>
      </c>
      <c r="Q1329" s="189">
        <v>18.035488245931283</v>
      </c>
      <c r="R1329" s="189">
        <v>19.270185352622065</v>
      </c>
      <c r="S1329" s="189">
        <v>2841.7100000000005</v>
      </c>
      <c r="T1329" s="188">
        <v>2623.2</v>
      </c>
      <c r="U1329" s="187">
        <v>13.956767292329326</v>
      </c>
      <c r="V1329" s="189">
        <v>0</v>
      </c>
      <c r="W1329" s="189">
        <v>0</v>
      </c>
      <c r="X1329" s="188">
        <v>2623.2</v>
      </c>
      <c r="Y1329" s="188">
        <v>0</v>
      </c>
      <c r="Z1329" s="186">
        <v>961.84</v>
      </c>
      <c r="AA1329" s="186">
        <v>0</v>
      </c>
      <c r="AB1329" s="186">
        <v>306.03999999999996</v>
      </c>
      <c r="AC1329" s="186">
        <v>27.999999999999996</v>
      </c>
      <c r="AD1329" s="188">
        <v>0</v>
      </c>
      <c r="AE1329" s="189">
        <v>0</v>
      </c>
      <c r="AF1329" s="189">
        <v>0</v>
      </c>
      <c r="AG1329" s="189">
        <v>0</v>
      </c>
      <c r="AH1329" s="191">
        <v>0</v>
      </c>
      <c r="AI1329" s="186">
        <v>4424.3546999999999</v>
      </c>
      <c r="AJ1329" s="192">
        <v>7506425610235</v>
      </c>
      <c r="AK1329" s="192" t="s">
        <v>262</v>
      </c>
      <c r="AM1329" s="75">
        <v>92115</v>
      </c>
      <c r="AO1329" s="188">
        <v>5883.9833333333327</v>
      </c>
      <c r="AP1329" s="188">
        <v>6853.11</v>
      </c>
      <c r="AQ1329" s="187">
        <v>163.16928571428571</v>
      </c>
      <c r="AR1329" s="188">
        <v>6208.24</v>
      </c>
      <c r="AS1329" s="187">
        <v>146.07623529411765</v>
      </c>
      <c r="AT1329" s="188">
        <v>4590.5999999999995</v>
      </c>
      <c r="AU1329" s="187">
        <v>108.01411764705881</v>
      </c>
      <c r="AV1329" s="188">
        <v>5563.37</v>
      </c>
      <c r="AW1329" s="187">
        <v>132.46119047619047</v>
      </c>
      <c r="AX1329" s="188">
        <v>4612.46</v>
      </c>
      <c r="AY1329" s="187">
        <v>96.092916666666667</v>
      </c>
      <c r="AZ1329" s="188">
        <v>5847.5499999999993</v>
      </c>
      <c r="BA1329" s="187">
        <v>129.94555555555553</v>
      </c>
      <c r="BB1329" s="188">
        <v>3213.42</v>
      </c>
      <c r="BC1329" s="187">
        <v>74.468085106382986</v>
      </c>
      <c r="BD1329" s="75"/>
      <c r="BE1329" s="75"/>
      <c r="BI1329" s="194"/>
    </row>
    <row r="1330" spans="1:61" ht="11.25" customHeight="1" x14ac:dyDescent="0.3">
      <c r="A1330" s="184" t="s">
        <v>1990</v>
      </c>
      <c r="B1330" s="185">
        <v>0</v>
      </c>
      <c r="C1330" s="828">
        <v>92623</v>
      </c>
      <c r="D1330" s="284">
        <v>7340.74</v>
      </c>
      <c r="E1330" s="91">
        <v>3.8424053754752565</v>
      </c>
      <c r="F1330" s="186">
        <v>60000</v>
      </c>
      <c r="G1330" s="186">
        <v>60000</v>
      </c>
      <c r="H1330" s="186">
        <v>8266</v>
      </c>
      <c r="I1330" s="187">
        <v>13.776666666666667</v>
      </c>
      <c r="J1330" s="186">
        <v>49500</v>
      </c>
      <c r="K1330" s="186">
        <v>57313.630000000012</v>
      </c>
      <c r="L1330" s="186">
        <v>3945.48</v>
      </c>
      <c r="M1330" s="186">
        <v>6.884016943264629</v>
      </c>
      <c r="N1330" s="188">
        <v>0</v>
      </c>
      <c r="O1330" s="189">
        <v>0</v>
      </c>
      <c r="P1330" s="186">
        <v>0</v>
      </c>
      <c r="Q1330" s="189">
        <v>7.9706666666666663</v>
      </c>
      <c r="R1330" s="189">
        <v>7.067430303030303</v>
      </c>
      <c r="S1330" s="189">
        <v>11661.26</v>
      </c>
      <c r="T1330" s="188">
        <v>10266.300000000001</v>
      </c>
      <c r="U1330" s="187">
        <v>5.3737479199973892</v>
      </c>
      <c r="V1330" s="189">
        <v>26.84</v>
      </c>
      <c r="W1330" s="189">
        <v>0</v>
      </c>
      <c r="X1330" s="188">
        <v>10239.460000000001</v>
      </c>
      <c r="Y1330" s="188">
        <v>0</v>
      </c>
      <c r="Z1330" s="186">
        <v>2415.6</v>
      </c>
      <c r="AA1330" s="186">
        <v>0</v>
      </c>
      <c r="AB1330" s="186">
        <v>966.24</v>
      </c>
      <c r="AC1330" s="186">
        <v>72</v>
      </c>
      <c r="AD1330" s="188">
        <v>26.840000000000146</v>
      </c>
      <c r="AE1330" s="189">
        <v>0</v>
      </c>
      <c r="AF1330" s="189">
        <v>0</v>
      </c>
      <c r="AG1330" s="189">
        <v>0</v>
      </c>
      <c r="AH1330" s="191">
        <v>1</v>
      </c>
      <c r="AI1330" s="186">
        <v>48517.326000000001</v>
      </c>
      <c r="AJ1330" s="192">
        <v>7501943483392</v>
      </c>
      <c r="AK1330" s="192" t="s">
        <v>262</v>
      </c>
      <c r="AM1330" s="75">
        <v>92623</v>
      </c>
      <c r="AO1330" s="188">
        <v>50821.54</v>
      </c>
      <c r="AP1330" s="188">
        <v>65127.259999999995</v>
      </c>
      <c r="AQ1330" s="187">
        <v>137.11002105263157</v>
      </c>
      <c r="AR1330" s="188">
        <v>56041.920000000006</v>
      </c>
      <c r="AS1330" s="187">
        <v>115.55035051546395</v>
      </c>
      <c r="AT1330" s="188">
        <v>31295.440000000002</v>
      </c>
      <c r="AU1330" s="187">
        <v>64.526680412371135</v>
      </c>
      <c r="AV1330" s="188">
        <v>49023.26</v>
      </c>
      <c r="AW1330" s="187">
        <v>104.30480851063831</v>
      </c>
      <c r="AX1330" s="188">
        <v>45950.080000000002</v>
      </c>
      <c r="AY1330" s="187">
        <v>91.900160000000014</v>
      </c>
      <c r="AZ1330" s="188">
        <v>44044.44000000001</v>
      </c>
      <c r="BA1330" s="187">
        <v>88.088880000000017</v>
      </c>
      <c r="BB1330" s="188">
        <v>40676.019999999997</v>
      </c>
      <c r="BC1330" s="187">
        <v>82.143907266044664</v>
      </c>
      <c r="BD1330" s="75"/>
      <c r="BE1330" s="75"/>
      <c r="BI1330" s="194"/>
    </row>
    <row r="1331" spans="1:61" ht="11.25" customHeight="1" x14ac:dyDescent="0.3">
      <c r="A1331" s="184" t="s">
        <v>1991</v>
      </c>
      <c r="B1331" s="185">
        <v>0</v>
      </c>
      <c r="C1331" s="828">
        <v>92622</v>
      </c>
      <c r="D1331" s="284">
        <v>1E-4</v>
      </c>
      <c r="E1331" s="91">
        <v>0</v>
      </c>
      <c r="F1331" s="186">
        <v>0</v>
      </c>
      <c r="G1331" s="186">
        <v>0</v>
      </c>
      <c r="H1331" s="186">
        <v>0</v>
      </c>
      <c r="I1331" s="187">
        <v>0</v>
      </c>
      <c r="J1331" s="186">
        <v>0</v>
      </c>
      <c r="K1331" s="186">
        <v>0</v>
      </c>
      <c r="L1331" s="186">
        <v>0</v>
      </c>
      <c r="M1331" s="186">
        <v>0</v>
      </c>
      <c r="N1331" s="188">
        <v>0</v>
      </c>
      <c r="O1331" s="189">
        <v>0</v>
      </c>
      <c r="P1331" s="186">
        <v>0</v>
      </c>
      <c r="Q1331" s="189">
        <v>0</v>
      </c>
      <c r="R1331" s="189">
        <v>0</v>
      </c>
      <c r="S1331" s="189">
        <v>1E-4</v>
      </c>
      <c r="T1331" s="188">
        <v>0</v>
      </c>
      <c r="U1331" s="187">
        <v>0</v>
      </c>
      <c r="V1331" s="189">
        <v>0</v>
      </c>
      <c r="W1331" s="189">
        <v>0</v>
      </c>
      <c r="X1331" s="188">
        <v>0</v>
      </c>
      <c r="Y1331" s="188">
        <v>0</v>
      </c>
      <c r="Z1331" s="186">
        <v>0</v>
      </c>
      <c r="AA1331" s="186">
        <v>0</v>
      </c>
      <c r="AB1331" s="186">
        <v>0</v>
      </c>
      <c r="AC1331" s="186">
        <v>0</v>
      </c>
      <c r="AD1331" s="188">
        <v>0</v>
      </c>
      <c r="AE1331" s="189">
        <v>0</v>
      </c>
      <c r="AF1331" s="189">
        <v>0</v>
      </c>
      <c r="AG1331" s="189">
        <v>0</v>
      </c>
      <c r="AH1331" s="191">
        <v>0</v>
      </c>
      <c r="AI1331" s="186">
        <v>0</v>
      </c>
      <c r="AJ1331" s="192">
        <v>7501943482685</v>
      </c>
      <c r="AK1331" s="192" t="s">
        <v>262</v>
      </c>
      <c r="AM1331" s="75">
        <v>92622</v>
      </c>
      <c r="AO1331" s="188">
        <v>0</v>
      </c>
      <c r="AP1331" s="188">
        <v>0</v>
      </c>
      <c r="AQ1331" s="187">
        <v>0</v>
      </c>
      <c r="AR1331" s="188">
        <v>0</v>
      </c>
      <c r="AS1331" s="187">
        <v>0</v>
      </c>
      <c r="AT1331" s="188">
        <v>0</v>
      </c>
      <c r="AU1331" s="187">
        <v>0</v>
      </c>
      <c r="AV1331" s="188">
        <v>0</v>
      </c>
      <c r="AW1331" s="187">
        <v>0</v>
      </c>
      <c r="AX1331" s="188">
        <v>0</v>
      </c>
      <c r="AY1331" s="187">
        <v>0</v>
      </c>
      <c r="AZ1331" s="188">
        <v>0</v>
      </c>
      <c r="BA1331" s="187">
        <v>0</v>
      </c>
      <c r="BB1331" s="188">
        <v>0</v>
      </c>
      <c r="BC1331" s="187">
        <v>0</v>
      </c>
      <c r="BD1331" s="75"/>
      <c r="BE1331" s="75"/>
      <c r="BI1331" s="194"/>
    </row>
    <row r="1332" spans="1:61" ht="11.25" customHeight="1" x14ac:dyDescent="0.3">
      <c r="A1332" s="184" t="s">
        <v>1992</v>
      </c>
      <c r="B1332" s="185">
        <v>0</v>
      </c>
      <c r="C1332" s="828">
        <v>92116</v>
      </c>
      <c r="D1332" s="284">
        <v>437.4</v>
      </c>
      <c r="E1332" s="91">
        <v>19.185674696226819</v>
      </c>
      <c r="F1332" s="186">
        <v>800</v>
      </c>
      <c r="G1332" s="186">
        <v>800</v>
      </c>
      <c r="H1332" s="186">
        <v>0</v>
      </c>
      <c r="I1332" s="187">
        <v>0</v>
      </c>
      <c r="J1332" s="186">
        <v>716.65560000000005</v>
      </c>
      <c r="K1332" s="186">
        <v>683.94779999999992</v>
      </c>
      <c r="L1332" s="186">
        <v>262.44</v>
      </c>
      <c r="M1332" s="186">
        <v>38.371349392453638</v>
      </c>
      <c r="N1332" s="188">
        <v>0</v>
      </c>
      <c r="O1332" s="189">
        <v>0</v>
      </c>
      <c r="P1332" s="186">
        <v>0</v>
      </c>
      <c r="Q1332" s="189">
        <v>36.620100366201001</v>
      </c>
      <c r="R1332" s="189">
        <v>7.3240200732401997</v>
      </c>
      <c r="S1332" s="189">
        <v>174.95999999999998</v>
      </c>
      <c r="T1332" s="188">
        <v>174.96</v>
      </c>
      <c r="U1332" s="187">
        <v>7.6742698784907279</v>
      </c>
      <c r="V1332" s="189">
        <v>0</v>
      </c>
      <c r="W1332" s="189">
        <v>0</v>
      </c>
      <c r="X1332" s="188">
        <v>174.96</v>
      </c>
      <c r="Y1332" s="188">
        <v>0</v>
      </c>
      <c r="Z1332" s="186">
        <v>0</v>
      </c>
      <c r="AA1332" s="186">
        <v>0</v>
      </c>
      <c r="AB1332" s="186">
        <v>0</v>
      </c>
      <c r="AC1332" s="186">
        <v>0</v>
      </c>
      <c r="AD1332" s="188">
        <v>0</v>
      </c>
      <c r="AE1332" s="189">
        <v>0</v>
      </c>
      <c r="AF1332" s="189">
        <v>0</v>
      </c>
      <c r="AG1332" s="189">
        <v>0</v>
      </c>
      <c r="AH1332" s="191">
        <v>1</v>
      </c>
      <c r="AI1332" s="186">
        <v>850.98599999999999</v>
      </c>
      <c r="AJ1332" s="192">
        <v>7506425610242</v>
      </c>
      <c r="AK1332" s="192" t="s">
        <v>262</v>
      </c>
      <c r="AM1332" s="75">
        <v>92116</v>
      </c>
      <c r="AO1332" s="188">
        <v>729</v>
      </c>
      <c r="AP1332" s="188">
        <v>651.24</v>
      </c>
      <c r="AQ1332" s="187">
        <v>81.405000000000001</v>
      </c>
      <c r="AR1332" s="188">
        <v>719.28</v>
      </c>
      <c r="AS1332" s="187">
        <v>84.621176470588239</v>
      </c>
      <c r="AT1332" s="188">
        <v>816.48</v>
      </c>
      <c r="AU1332" s="187">
        <v>96.0564705882353</v>
      </c>
      <c r="AV1332" s="188">
        <v>388.8</v>
      </c>
      <c r="AW1332" s="187">
        <v>48.6</v>
      </c>
      <c r="AX1332" s="188">
        <v>476.28000000000003</v>
      </c>
      <c r="AY1332" s="187">
        <v>59.312577833125779</v>
      </c>
      <c r="AZ1332" s="188">
        <v>437.4</v>
      </c>
      <c r="BA1332" s="187">
        <v>46.042105263157893</v>
      </c>
      <c r="BB1332" s="188">
        <v>641.52</v>
      </c>
      <c r="BC1332" s="187">
        <v>71.28</v>
      </c>
      <c r="BD1332" s="75"/>
      <c r="BE1332" s="75"/>
      <c r="BI1332" s="194"/>
    </row>
    <row r="1333" spans="1:61" s="77" customFormat="1" ht="11.25" customHeight="1" x14ac:dyDescent="0.2">
      <c r="A1333" s="184" t="s">
        <v>1993</v>
      </c>
      <c r="B1333" s="185">
        <v>0</v>
      </c>
      <c r="C1333" s="829">
        <v>92105</v>
      </c>
      <c r="D1333" s="284">
        <v>26.283000000000001</v>
      </c>
      <c r="E1333" s="91">
        <v>0</v>
      </c>
      <c r="F1333" s="186">
        <v>0</v>
      </c>
      <c r="G1333" s="186">
        <v>0</v>
      </c>
      <c r="H1333" s="186">
        <v>0</v>
      </c>
      <c r="I1333" s="187">
        <v>0</v>
      </c>
      <c r="J1333" s="186">
        <v>0</v>
      </c>
      <c r="K1333" s="186">
        <v>0</v>
      </c>
      <c r="L1333" s="186">
        <v>0</v>
      </c>
      <c r="M1333" s="186">
        <v>0</v>
      </c>
      <c r="N1333" s="188">
        <v>0</v>
      </c>
      <c r="O1333" s="189">
        <v>0</v>
      </c>
      <c r="P1333" s="186">
        <v>0</v>
      </c>
      <c r="Q1333" s="189">
        <v>0</v>
      </c>
      <c r="R1333" s="189">
        <v>0</v>
      </c>
      <c r="S1333" s="189">
        <v>26.283000000000001</v>
      </c>
      <c r="T1333" s="188">
        <v>26.283000000000001</v>
      </c>
      <c r="U1333" s="187">
        <v>0</v>
      </c>
      <c r="V1333" s="189">
        <v>0</v>
      </c>
      <c r="W1333" s="189">
        <v>0</v>
      </c>
      <c r="X1333" s="188">
        <v>26.283000000000001</v>
      </c>
      <c r="Y1333" s="188">
        <v>0</v>
      </c>
      <c r="Z1333" s="186">
        <v>0</v>
      </c>
      <c r="AA1333" s="186">
        <v>0</v>
      </c>
      <c r="AB1333" s="186">
        <v>0</v>
      </c>
      <c r="AC1333" s="186">
        <v>0</v>
      </c>
      <c r="AD1333" s="188">
        <v>0</v>
      </c>
      <c r="AE1333" s="189">
        <v>0</v>
      </c>
      <c r="AF1333" s="189">
        <v>0</v>
      </c>
      <c r="AG1333" s="189">
        <v>0</v>
      </c>
      <c r="AH1333" s="191">
        <v>0</v>
      </c>
      <c r="AI1333" s="186">
        <v>0</v>
      </c>
      <c r="AJ1333" s="192">
        <v>7501943482685</v>
      </c>
      <c r="AK1333" s="192">
        <v>92622</v>
      </c>
      <c r="AL1333" s="226"/>
      <c r="AM1333" s="75">
        <v>92105</v>
      </c>
      <c r="AN1333" s="76"/>
      <c r="AO1333" s="188">
        <v>0</v>
      </c>
      <c r="AP1333" s="188">
        <v>0</v>
      </c>
      <c r="AQ1333" s="187">
        <v>0</v>
      </c>
      <c r="AR1333" s="188">
        <v>0</v>
      </c>
      <c r="AS1333" s="187">
        <v>0</v>
      </c>
      <c r="AT1333" s="188">
        <v>0</v>
      </c>
      <c r="AU1333" s="187">
        <v>0</v>
      </c>
      <c r="AV1333" s="188">
        <v>0</v>
      </c>
      <c r="AW1333" s="187">
        <v>0</v>
      </c>
      <c r="AX1333" s="188">
        <v>0</v>
      </c>
      <c r="AY1333" s="187">
        <v>0</v>
      </c>
      <c r="AZ1333" s="188">
        <v>0</v>
      </c>
      <c r="BA1333" s="187">
        <v>0</v>
      </c>
      <c r="BB1333" s="188">
        <v>0</v>
      </c>
      <c r="BC1333" s="187">
        <v>0</v>
      </c>
      <c r="BD1333" s="75"/>
      <c r="BE1333" s="75"/>
      <c r="BF1333" s="56"/>
      <c r="BI1333" s="194"/>
    </row>
    <row r="1334" spans="1:61" ht="11.25" customHeight="1" x14ac:dyDescent="0.3">
      <c r="A1334" s="149" t="s">
        <v>82</v>
      </c>
      <c r="B1334" s="169">
        <v>0</v>
      </c>
      <c r="C1334" s="871"/>
      <c r="D1334" s="379">
        <v>9175.927099999999</v>
      </c>
      <c r="E1334" s="220">
        <v>4.3258098958521236</v>
      </c>
      <c r="F1334" s="221">
        <v>67800</v>
      </c>
      <c r="G1334" s="221">
        <v>67800</v>
      </c>
      <c r="H1334" s="221">
        <v>10594</v>
      </c>
      <c r="I1334" s="222">
        <v>15.625368731563421</v>
      </c>
      <c r="J1334" s="223">
        <v>54640.655599999998</v>
      </c>
      <c r="K1334" s="221">
        <v>63636.132800000014</v>
      </c>
      <c r="L1334" s="221">
        <v>5005.8099999999995</v>
      </c>
      <c r="M1334" s="221">
        <v>7.8663013915892739</v>
      </c>
      <c r="N1334" s="223">
        <v>0</v>
      </c>
      <c r="O1334" s="224">
        <v>0</v>
      </c>
      <c r="P1334" s="221">
        <v>0</v>
      </c>
      <c r="Q1334" s="224">
        <v>9.1613285840589356</v>
      </c>
      <c r="R1334" s="224">
        <v>8.1061163731717762</v>
      </c>
      <c r="S1334" s="224">
        <v>14764.117100000001</v>
      </c>
      <c r="T1334" s="223">
        <v>13150.646999999999</v>
      </c>
      <c r="U1334" s="222">
        <v>6.1996132172255427</v>
      </c>
      <c r="V1334" s="224">
        <v>26.84</v>
      </c>
      <c r="W1334" s="224">
        <v>0</v>
      </c>
      <c r="X1334" s="224">
        <v>13123.806999999999</v>
      </c>
      <c r="Y1334" s="223">
        <v>0</v>
      </c>
      <c r="Z1334" s="221">
        <v>3377.44</v>
      </c>
      <c r="AA1334" s="221"/>
      <c r="AB1334" s="221">
        <v>1272.28</v>
      </c>
      <c r="AC1334" s="221">
        <v>100</v>
      </c>
      <c r="AD1334" s="223">
        <v>26.840000000000146</v>
      </c>
      <c r="AE1334" s="224">
        <v>0</v>
      </c>
      <c r="AF1334" s="224">
        <v>0</v>
      </c>
      <c r="AG1334" s="224">
        <v>0</v>
      </c>
      <c r="AH1334" s="224">
        <v>0</v>
      </c>
      <c r="AI1334" s="225">
        <v>0</v>
      </c>
      <c r="AJ1334" s="192">
        <v>0</v>
      </c>
      <c r="AK1334" s="192">
        <v>0</v>
      </c>
      <c r="AM1334" s="75">
        <v>0</v>
      </c>
      <c r="AO1334" s="223">
        <v>0</v>
      </c>
      <c r="AP1334" s="223">
        <v>0</v>
      </c>
      <c r="AQ1334" s="222">
        <v>0</v>
      </c>
      <c r="AR1334" s="223">
        <v>0</v>
      </c>
      <c r="AS1334" s="222">
        <v>0</v>
      </c>
      <c r="AT1334" s="223">
        <v>0</v>
      </c>
      <c r="AU1334" s="222">
        <v>0</v>
      </c>
      <c r="AV1334" s="223">
        <v>0</v>
      </c>
      <c r="AW1334" s="222">
        <v>0</v>
      </c>
      <c r="AX1334" s="223">
        <v>0</v>
      </c>
      <c r="AY1334" s="222">
        <v>0</v>
      </c>
      <c r="AZ1334" s="223">
        <v>0</v>
      </c>
      <c r="BA1334" s="222">
        <v>0</v>
      </c>
      <c r="BB1334" s="223">
        <v>0</v>
      </c>
      <c r="BC1334" s="222">
        <v>0</v>
      </c>
      <c r="BD1334" s="75"/>
      <c r="BE1334" s="75"/>
      <c r="BI1334" s="194"/>
    </row>
    <row r="1335" spans="1:61" ht="11.25" customHeight="1" x14ac:dyDescent="0.3">
      <c r="A1335" s="184" t="s">
        <v>1994</v>
      </c>
      <c r="B1335" s="185">
        <v>0</v>
      </c>
      <c r="C1335" s="858">
        <v>92627</v>
      </c>
      <c r="D1335" s="284">
        <v>2263.52</v>
      </c>
      <c r="E1335" s="91">
        <v>0</v>
      </c>
      <c r="F1335" s="186">
        <v>0</v>
      </c>
      <c r="G1335" s="186">
        <v>0</v>
      </c>
      <c r="H1335" s="186">
        <v>0</v>
      </c>
      <c r="I1335" s="187">
        <v>0</v>
      </c>
      <c r="J1335" s="186">
        <v>0</v>
      </c>
      <c r="K1335" s="186">
        <v>0</v>
      </c>
      <c r="L1335" s="186">
        <v>0</v>
      </c>
      <c r="M1335" s="186">
        <v>0</v>
      </c>
      <c r="N1335" s="188">
        <v>0</v>
      </c>
      <c r="O1335" s="189">
        <v>0</v>
      </c>
      <c r="P1335" s="186">
        <v>0</v>
      </c>
      <c r="Q1335" s="189">
        <v>0</v>
      </c>
      <c r="R1335" s="189">
        <v>0</v>
      </c>
      <c r="S1335" s="189">
        <v>2263.52</v>
      </c>
      <c r="T1335" s="188">
        <v>2263.52</v>
      </c>
      <c r="U1335" s="187">
        <v>0</v>
      </c>
      <c r="V1335" s="189">
        <v>0</v>
      </c>
      <c r="W1335" s="189">
        <v>0</v>
      </c>
      <c r="X1335" s="188">
        <v>2263.52</v>
      </c>
      <c r="Y1335" s="188">
        <v>0</v>
      </c>
      <c r="Z1335" s="186">
        <v>0</v>
      </c>
      <c r="AA1335" s="186">
        <v>0</v>
      </c>
      <c r="AB1335" s="186">
        <v>0</v>
      </c>
      <c r="AC1335" s="186">
        <v>0</v>
      </c>
      <c r="AD1335" s="188">
        <v>0</v>
      </c>
      <c r="AE1335" s="189">
        <v>0</v>
      </c>
      <c r="AF1335" s="189">
        <v>0</v>
      </c>
      <c r="AG1335" s="189">
        <v>0</v>
      </c>
      <c r="AH1335" s="191">
        <v>0</v>
      </c>
      <c r="AI1335" s="186">
        <v>0</v>
      </c>
      <c r="AJ1335" s="192">
        <v>7501943485877</v>
      </c>
      <c r="AK1335" s="192" t="s">
        <v>262</v>
      </c>
      <c r="AM1335" s="75">
        <v>92627</v>
      </c>
      <c r="AO1335" s="188">
        <v>0</v>
      </c>
      <c r="AP1335" s="188">
        <v>0</v>
      </c>
      <c r="AQ1335" s="187">
        <v>0</v>
      </c>
      <c r="AR1335" s="188">
        <v>0</v>
      </c>
      <c r="AS1335" s="187">
        <v>0</v>
      </c>
      <c r="AT1335" s="188">
        <v>0</v>
      </c>
      <c r="AU1335" s="187">
        <v>0</v>
      </c>
      <c r="AV1335" s="188">
        <v>0</v>
      </c>
      <c r="AW1335" s="187">
        <v>0</v>
      </c>
      <c r="AX1335" s="188">
        <v>0</v>
      </c>
      <c r="AY1335" s="187">
        <v>0</v>
      </c>
      <c r="AZ1335" s="188">
        <v>0</v>
      </c>
      <c r="BA1335" s="187">
        <v>0</v>
      </c>
      <c r="BB1335" s="188">
        <v>0</v>
      </c>
      <c r="BC1335" s="187">
        <v>0</v>
      </c>
      <c r="BD1335" s="75"/>
      <c r="BE1335" s="75"/>
      <c r="BI1335" s="194"/>
    </row>
    <row r="1336" spans="1:61" ht="11.25" customHeight="1" x14ac:dyDescent="0.3">
      <c r="A1336" s="184" t="s">
        <v>1995</v>
      </c>
      <c r="B1336" s="185">
        <v>0</v>
      </c>
      <c r="C1336" s="828">
        <v>92632</v>
      </c>
      <c r="D1336" s="284">
        <v>2460.92</v>
      </c>
      <c r="E1336" s="91">
        <v>0</v>
      </c>
      <c r="F1336" s="186">
        <v>0</v>
      </c>
      <c r="G1336" s="186">
        <v>0</v>
      </c>
      <c r="H1336" s="186">
        <v>0</v>
      </c>
      <c r="I1336" s="187">
        <v>0</v>
      </c>
      <c r="J1336" s="186">
        <v>0</v>
      </c>
      <c r="K1336" s="186">
        <v>0</v>
      </c>
      <c r="L1336" s="186">
        <v>0</v>
      </c>
      <c r="M1336" s="186">
        <v>0</v>
      </c>
      <c r="N1336" s="188">
        <v>0</v>
      </c>
      <c r="O1336" s="189">
        <v>0</v>
      </c>
      <c r="P1336" s="186">
        <v>0</v>
      </c>
      <c r="Q1336" s="189">
        <v>0</v>
      </c>
      <c r="R1336" s="189">
        <v>0</v>
      </c>
      <c r="S1336" s="189">
        <v>2460.92</v>
      </c>
      <c r="T1336" s="188">
        <v>2460.92</v>
      </c>
      <c r="U1336" s="187">
        <v>0</v>
      </c>
      <c r="V1336" s="189">
        <v>0</v>
      </c>
      <c r="W1336" s="189">
        <v>0</v>
      </c>
      <c r="X1336" s="188">
        <v>2460.92</v>
      </c>
      <c r="Y1336" s="188">
        <v>0</v>
      </c>
      <c r="Z1336" s="186">
        <v>0</v>
      </c>
      <c r="AA1336" s="186">
        <v>0</v>
      </c>
      <c r="AB1336" s="186">
        <v>0</v>
      </c>
      <c r="AC1336" s="186">
        <v>0</v>
      </c>
      <c r="AD1336" s="188">
        <v>0</v>
      </c>
      <c r="AE1336" s="189">
        <v>0</v>
      </c>
      <c r="AF1336" s="189">
        <v>0</v>
      </c>
      <c r="AG1336" s="189">
        <v>0</v>
      </c>
      <c r="AH1336" s="191">
        <v>0</v>
      </c>
      <c r="AI1336" s="186">
        <v>0</v>
      </c>
      <c r="AJ1336" s="192">
        <v>7501943483385</v>
      </c>
      <c r="AK1336" s="192" t="s">
        <v>262</v>
      </c>
      <c r="AM1336" s="75">
        <v>92632</v>
      </c>
      <c r="AO1336" s="188">
        <v>0</v>
      </c>
      <c r="AP1336" s="188">
        <v>0</v>
      </c>
      <c r="AQ1336" s="187">
        <v>0</v>
      </c>
      <c r="AR1336" s="188">
        <v>0</v>
      </c>
      <c r="AS1336" s="187">
        <v>0</v>
      </c>
      <c r="AT1336" s="188">
        <v>0</v>
      </c>
      <c r="AU1336" s="187">
        <v>0</v>
      </c>
      <c r="AV1336" s="188">
        <v>0</v>
      </c>
      <c r="AW1336" s="187">
        <v>0</v>
      </c>
      <c r="AX1336" s="188">
        <v>0</v>
      </c>
      <c r="AY1336" s="187">
        <v>0</v>
      </c>
      <c r="AZ1336" s="188">
        <v>0</v>
      </c>
      <c r="BA1336" s="187">
        <v>0</v>
      </c>
      <c r="BB1336" s="188">
        <v>0</v>
      </c>
      <c r="BC1336" s="187">
        <v>0</v>
      </c>
      <c r="BD1336" s="75"/>
      <c r="BE1336" s="75"/>
      <c r="BI1336" s="194"/>
    </row>
    <row r="1337" spans="1:61" ht="11.25" customHeight="1" x14ac:dyDescent="0.3">
      <c r="A1337" s="448" t="s">
        <v>1996</v>
      </c>
      <c r="B1337" s="185">
        <v>0</v>
      </c>
      <c r="C1337" s="828">
        <v>92570</v>
      </c>
      <c r="D1337" s="284">
        <v>1E-4</v>
      </c>
      <c r="E1337" s="91">
        <v>9.5482712854837622E-7</v>
      </c>
      <c r="F1337" s="186">
        <v>3000</v>
      </c>
      <c r="G1337" s="186">
        <v>3000</v>
      </c>
      <c r="H1337" s="186">
        <v>4774</v>
      </c>
      <c r="I1337" s="187">
        <v>159.13333333333333</v>
      </c>
      <c r="J1337" s="186">
        <v>2561</v>
      </c>
      <c r="K1337" s="186">
        <v>3141.9300000000003</v>
      </c>
      <c r="L1337" s="186">
        <v>737.2</v>
      </c>
      <c r="M1337" s="186">
        <v>23.463285305528768</v>
      </c>
      <c r="N1337" s="188">
        <v>0</v>
      </c>
      <c r="O1337" s="189">
        <v>0</v>
      </c>
      <c r="P1337" s="186">
        <v>0</v>
      </c>
      <c r="Q1337" s="189">
        <v>28.785630613041786</v>
      </c>
      <c r="R1337" s="189">
        <v>47.287779383053497</v>
      </c>
      <c r="S1337" s="189">
        <v>4036.8001000000004</v>
      </c>
      <c r="T1337" s="188">
        <v>3796.58</v>
      </c>
      <c r="U1337" s="187">
        <v>36.250775797041939</v>
      </c>
      <c r="V1337" s="189">
        <v>1105.8</v>
      </c>
      <c r="W1337" s="189">
        <v>0</v>
      </c>
      <c r="X1337" s="188">
        <v>2690.7799999999997</v>
      </c>
      <c r="Y1337" s="188">
        <v>479.18</v>
      </c>
      <c r="Z1337" s="186">
        <v>2137.88</v>
      </c>
      <c r="AA1337" s="186">
        <v>0</v>
      </c>
      <c r="AB1337" s="186">
        <v>0</v>
      </c>
      <c r="AC1337" s="186">
        <v>0</v>
      </c>
      <c r="AD1337" s="188">
        <v>0</v>
      </c>
      <c r="AE1337" s="189">
        <v>92.144999999999996</v>
      </c>
      <c r="AF1337" s="189">
        <v>92.144999999999996</v>
      </c>
      <c r="AG1337" s="189">
        <v>0</v>
      </c>
      <c r="AH1337" s="191">
        <v>0</v>
      </c>
      <c r="AI1337" s="186">
        <v>2895</v>
      </c>
      <c r="AJ1337" s="192">
        <v>7506425610297</v>
      </c>
      <c r="AK1337" s="192" t="s">
        <v>262</v>
      </c>
      <c r="AM1337" s="75">
        <v>92570</v>
      </c>
      <c r="AO1337" s="188">
        <v>2875.08</v>
      </c>
      <c r="AP1337" s="188">
        <v>3722.8599999999997</v>
      </c>
      <c r="AQ1337" s="187">
        <v>145.42421874999997</v>
      </c>
      <c r="AR1337" s="188">
        <v>2856.65</v>
      </c>
      <c r="AS1337" s="187">
        <v>114.26600000000001</v>
      </c>
      <c r="AT1337" s="188">
        <v>2045.73</v>
      </c>
      <c r="AU1337" s="187">
        <v>83.499183673469389</v>
      </c>
      <c r="AV1337" s="188">
        <v>2285.3200000000002</v>
      </c>
      <c r="AW1337" s="187">
        <v>98.505172413793105</v>
      </c>
      <c r="AX1337" s="188">
        <v>3317.4</v>
      </c>
      <c r="AY1337" s="187">
        <v>129.5859375</v>
      </c>
      <c r="AZ1337" s="188">
        <v>2875.0800000000004</v>
      </c>
      <c r="BA1337" s="187">
        <v>115.00320000000002</v>
      </c>
      <c r="BB1337" s="188">
        <v>1953.5800000000002</v>
      </c>
      <c r="BC1337" s="187">
        <v>81.413210445468522</v>
      </c>
      <c r="BD1337" s="75"/>
      <c r="BE1337" s="75"/>
      <c r="BI1337" s="194"/>
    </row>
    <row r="1338" spans="1:61" ht="11.25" customHeight="1" x14ac:dyDescent="0.3">
      <c r="A1338" s="448" t="s">
        <v>1997</v>
      </c>
      <c r="B1338" s="185">
        <v>0</v>
      </c>
      <c r="C1338" s="828">
        <v>92572</v>
      </c>
      <c r="D1338" s="284">
        <v>1098.58</v>
      </c>
      <c r="E1338" s="91">
        <v>2.105366040628593</v>
      </c>
      <c r="F1338" s="186">
        <v>20000</v>
      </c>
      <c r="G1338" s="186">
        <v>20000</v>
      </c>
      <c r="H1338" s="186">
        <v>4022</v>
      </c>
      <c r="I1338" s="187">
        <v>20.11</v>
      </c>
      <c r="J1338" s="186">
        <v>14500</v>
      </c>
      <c r="K1338" s="186">
        <v>15654</v>
      </c>
      <c r="L1338" s="186">
        <v>2029.58</v>
      </c>
      <c r="M1338" s="186">
        <v>12.965248498786252</v>
      </c>
      <c r="N1338" s="188">
        <v>0</v>
      </c>
      <c r="O1338" s="189">
        <v>0</v>
      </c>
      <c r="P1338" s="186">
        <v>0</v>
      </c>
      <c r="Q1338" s="189">
        <v>13.99710344827586</v>
      </c>
      <c r="R1338" s="189">
        <v>6.3951724137931034</v>
      </c>
      <c r="S1338" s="189">
        <v>3091</v>
      </c>
      <c r="T1338" s="188">
        <v>3090.92</v>
      </c>
      <c r="U1338" s="187">
        <v>5.9235722499041783</v>
      </c>
      <c r="V1338" s="189">
        <v>55.86</v>
      </c>
      <c r="W1338" s="189">
        <v>0</v>
      </c>
      <c r="X1338" s="188">
        <v>3035.06</v>
      </c>
      <c r="Y1338" s="188">
        <v>335.16</v>
      </c>
      <c r="Z1338" s="186">
        <v>0</v>
      </c>
      <c r="AA1338" s="186">
        <v>0</v>
      </c>
      <c r="AB1338" s="186">
        <v>37.24</v>
      </c>
      <c r="AC1338" s="186">
        <v>2</v>
      </c>
      <c r="AD1338" s="188">
        <v>0</v>
      </c>
      <c r="AE1338" s="189">
        <v>0</v>
      </c>
      <c r="AF1338" s="189">
        <v>0</v>
      </c>
      <c r="AG1338" s="189">
        <v>0</v>
      </c>
      <c r="AH1338" s="191">
        <v>0</v>
      </c>
      <c r="AI1338" s="186">
        <v>14441.4858</v>
      </c>
      <c r="AJ1338" s="192">
        <v>7506425610297</v>
      </c>
      <c r="AK1338" s="192" t="s">
        <v>262</v>
      </c>
      <c r="AM1338" s="75">
        <v>92572</v>
      </c>
      <c r="AO1338" s="188">
        <v>14095.340000000002</v>
      </c>
      <c r="AP1338" s="188">
        <v>16571.8</v>
      </c>
      <c r="AQ1338" s="187">
        <v>114.28827586206896</v>
      </c>
      <c r="AR1338" s="188">
        <v>16981.440000000002</v>
      </c>
      <c r="AS1338" s="187">
        <v>117.11337931034484</v>
      </c>
      <c r="AT1338" s="188">
        <v>8732.7799999999988</v>
      </c>
      <c r="AU1338" s="187">
        <v>59.528152692569861</v>
      </c>
      <c r="AV1338" s="188">
        <v>12959.52</v>
      </c>
      <c r="AW1338" s="187">
        <v>92.568000000000012</v>
      </c>
      <c r="AX1338" s="188">
        <v>14560.84</v>
      </c>
      <c r="AY1338" s="187">
        <v>99.391399317406155</v>
      </c>
      <c r="AZ1338" s="188">
        <v>15044.96</v>
      </c>
      <c r="BA1338" s="187">
        <v>103.75834482758619</v>
      </c>
      <c r="BB1338" s="188">
        <v>13276.06</v>
      </c>
      <c r="BC1338" s="187">
        <v>97.61808823529411</v>
      </c>
      <c r="BD1338" s="75"/>
      <c r="BE1338" s="75"/>
      <c r="BI1338" s="194"/>
    </row>
    <row r="1339" spans="1:61" ht="11.25" customHeight="1" x14ac:dyDescent="0.3">
      <c r="A1339" s="448" t="s">
        <v>1998</v>
      </c>
      <c r="B1339" s="185">
        <v>0</v>
      </c>
      <c r="C1339" s="828">
        <v>92573</v>
      </c>
      <c r="D1339" s="284">
        <v>2309.58</v>
      </c>
      <c r="E1339" s="91">
        <v>16.122722513089006</v>
      </c>
      <c r="F1339" s="186">
        <v>4000</v>
      </c>
      <c r="G1339" s="186">
        <v>4000</v>
      </c>
      <c r="H1339" s="186">
        <v>2949</v>
      </c>
      <c r="I1339" s="187">
        <v>73.724999999999994</v>
      </c>
      <c r="J1339" s="186">
        <v>4500</v>
      </c>
      <c r="K1339" s="186">
        <v>4297.5</v>
      </c>
      <c r="L1339" s="186">
        <v>1212.1199999999999</v>
      </c>
      <c r="M1339" s="186">
        <v>28.205235602094238</v>
      </c>
      <c r="N1339" s="188">
        <v>0</v>
      </c>
      <c r="O1339" s="189">
        <v>982.8</v>
      </c>
      <c r="P1339" s="186">
        <v>982.8</v>
      </c>
      <c r="Q1339" s="189">
        <v>48.776000000000003</v>
      </c>
      <c r="R1339" s="189">
        <v>26.976399999999998</v>
      </c>
      <c r="S1339" s="189">
        <v>4046.46</v>
      </c>
      <c r="T1339" s="188">
        <v>3685.5</v>
      </c>
      <c r="U1339" s="187">
        <v>25.727748691099478</v>
      </c>
      <c r="V1339" s="189">
        <v>0</v>
      </c>
      <c r="W1339" s="189">
        <v>0</v>
      </c>
      <c r="X1339" s="188">
        <v>3685.5</v>
      </c>
      <c r="Y1339" s="188">
        <v>1638</v>
      </c>
      <c r="Z1339" s="186">
        <v>0</v>
      </c>
      <c r="AA1339" s="186">
        <v>0</v>
      </c>
      <c r="AB1339" s="186">
        <v>0</v>
      </c>
      <c r="AC1339" s="186">
        <v>0</v>
      </c>
      <c r="AD1339" s="188">
        <v>491.40000000000009</v>
      </c>
      <c r="AE1339" s="189">
        <v>0</v>
      </c>
      <c r="AF1339" s="189">
        <v>0</v>
      </c>
      <c r="AG1339" s="189">
        <v>0</v>
      </c>
      <c r="AH1339" s="191">
        <v>0</v>
      </c>
      <c r="AI1339" s="186">
        <v>4210</v>
      </c>
      <c r="AJ1339" s="192">
        <v>7506425610297</v>
      </c>
      <c r="AK1339" s="192" t="s">
        <v>262</v>
      </c>
      <c r="AM1339" s="75">
        <v>92573</v>
      </c>
      <c r="AO1339" s="188">
        <v>4318.8600000000006</v>
      </c>
      <c r="AP1339" s="188">
        <v>4095</v>
      </c>
      <c r="AQ1339" s="187">
        <v>102.375</v>
      </c>
      <c r="AR1339" s="188">
        <v>4570.0199999999995</v>
      </c>
      <c r="AS1339" s="187">
        <v>111.46390243902438</v>
      </c>
      <c r="AT1339" s="188">
        <v>4291.5600000000004</v>
      </c>
      <c r="AU1339" s="187">
        <v>102.18</v>
      </c>
      <c r="AV1339" s="188">
        <v>3963.96</v>
      </c>
      <c r="AW1339" s="187">
        <v>99.099000000000004</v>
      </c>
      <c r="AX1339" s="188">
        <v>4291.5600000000004</v>
      </c>
      <c r="AY1339" s="187">
        <v>104.67219512195123</v>
      </c>
      <c r="AZ1339" s="188">
        <v>5045.04</v>
      </c>
      <c r="BA1339" s="187">
        <v>117.32651162790697</v>
      </c>
      <c r="BB1339" s="188">
        <v>3898.44</v>
      </c>
      <c r="BC1339" s="187">
        <v>97.460999999999999</v>
      </c>
      <c r="BD1339" s="75"/>
      <c r="BE1339" s="75"/>
      <c r="BI1339" s="194"/>
    </row>
    <row r="1340" spans="1:61" ht="11.25" customHeight="1" x14ac:dyDescent="0.3">
      <c r="A1340" s="448" t="s">
        <v>1999</v>
      </c>
      <c r="B1340" s="185">
        <v>0</v>
      </c>
      <c r="C1340" s="828">
        <v>92642</v>
      </c>
      <c r="D1340" s="284">
        <v>453.2</v>
      </c>
      <c r="E1340" s="91">
        <v>0</v>
      </c>
      <c r="F1340" s="186">
        <v>0</v>
      </c>
      <c r="G1340" s="186">
        <v>0</v>
      </c>
      <c r="H1340" s="186">
        <v>0</v>
      </c>
      <c r="I1340" s="187">
        <v>0</v>
      </c>
      <c r="J1340" s="186">
        <v>0</v>
      </c>
      <c r="K1340" s="186">
        <v>0</v>
      </c>
      <c r="L1340" s="186">
        <v>0</v>
      </c>
      <c r="M1340" s="186">
        <v>0</v>
      </c>
      <c r="N1340" s="188">
        <v>0</v>
      </c>
      <c r="O1340" s="189">
        <v>0</v>
      </c>
      <c r="P1340" s="186">
        <v>0</v>
      </c>
      <c r="Q1340" s="189">
        <v>0</v>
      </c>
      <c r="R1340" s="189">
        <v>0</v>
      </c>
      <c r="S1340" s="189">
        <v>453.2</v>
      </c>
      <c r="T1340" s="188">
        <v>453.2</v>
      </c>
      <c r="U1340" s="187">
        <v>0</v>
      </c>
      <c r="V1340" s="189">
        <v>0</v>
      </c>
      <c r="W1340" s="189">
        <v>0</v>
      </c>
      <c r="X1340" s="188">
        <v>453.2</v>
      </c>
      <c r="Y1340" s="188">
        <v>0</v>
      </c>
      <c r="Z1340" s="186">
        <v>0</v>
      </c>
      <c r="AA1340" s="186">
        <v>0</v>
      </c>
      <c r="AB1340" s="186">
        <v>0</v>
      </c>
      <c r="AC1340" s="186">
        <v>0</v>
      </c>
      <c r="AD1340" s="188">
        <v>0</v>
      </c>
      <c r="AE1340" s="189">
        <v>0</v>
      </c>
      <c r="AF1340" s="189">
        <v>0</v>
      </c>
      <c r="AG1340" s="189">
        <v>0</v>
      </c>
      <c r="AH1340" s="191">
        <v>1</v>
      </c>
      <c r="AI1340" s="186">
        <v>0</v>
      </c>
      <c r="AJ1340" s="192">
        <v>7506425610297</v>
      </c>
      <c r="AK1340" s="192" t="s">
        <v>262</v>
      </c>
      <c r="AM1340" s="75">
        <v>92642</v>
      </c>
      <c r="AO1340" s="188">
        <v>0</v>
      </c>
      <c r="AP1340" s="188">
        <v>0</v>
      </c>
      <c r="AQ1340" s="187">
        <v>0</v>
      </c>
      <c r="AR1340" s="188">
        <v>0</v>
      </c>
      <c r="AS1340" s="187">
        <v>0</v>
      </c>
      <c r="AT1340" s="188">
        <v>0</v>
      </c>
      <c r="AU1340" s="187">
        <v>0</v>
      </c>
      <c r="AV1340" s="188">
        <v>0</v>
      </c>
      <c r="AW1340" s="187">
        <v>0</v>
      </c>
      <c r="AX1340" s="188">
        <v>0</v>
      </c>
      <c r="AY1340" s="187">
        <v>0</v>
      </c>
      <c r="AZ1340" s="188">
        <v>0</v>
      </c>
      <c r="BA1340" s="187">
        <v>0</v>
      </c>
      <c r="BB1340" s="188">
        <v>0</v>
      </c>
      <c r="BC1340" s="187">
        <v>0</v>
      </c>
      <c r="BD1340" s="75"/>
      <c r="BE1340" s="75"/>
      <c r="BI1340" s="194"/>
    </row>
    <row r="1341" spans="1:61" s="77" customFormat="1" ht="11.25" customHeight="1" x14ac:dyDescent="0.2">
      <c r="A1341" s="184" t="s">
        <v>1994</v>
      </c>
      <c r="B1341" s="185">
        <v>0</v>
      </c>
      <c r="C1341" s="829">
        <v>92628</v>
      </c>
      <c r="D1341" s="284">
        <v>21.06</v>
      </c>
      <c r="E1341" s="91">
        <v>1.2639561828523278</v>
      </c>
      <c r="F1341" s="186">
        <v>0</v>
      </c>
      <c r="G1341" s="186">
        <v>0</v>
      </c>
      <c r="H1341" s="186">
        <v>0</v>
      </c>
      <c r="I1341" s="187">
        <v>0</v>
      </c>
      <c r="J1341" s="186">
        <v>999.71820000000002</v>
      </c>
      <c r="K1341" s="186">
        <v>499.85910000000001</v>
      </c>
      <c r="L1341" s="186">
        <v>0</v>
      </c>
      <c r="M1341" s="186">
        <v>0</v>
      </c>
      <c r="N1341" s="188">
        <v>0</v>
      </c>
      <c r="O1341" s="189">
        <v>0</v>
      </c>
      <c r="P1341" s="186">
        <v>0</v>
      </c>
      <c r="Q1341" s="189">
        <v>0</v>
      </c>
      <c r="R1341" s="189">
        <v>0.6319780914261639</v>
      </c>
      <c r="S1341" s="189">
        <v>21.06</v>
      </c>
      <c r="T1341" s="188">
        <v>21.06</v>
      </c>
      <c r="U1341" s="187">
        <v>1.2639561828523278</v>
      </c>
      <c r="V1341" s="189">
        <v>0</v>
      </c>
      <c r="W1341" s="189">
        <v>0</v>
      </c>
      <c r="X1341" s="188">
        <v>21.06</v>
      </c>
      <c r="Y1341" s="188">
        <v>0</v>
      </c>
      <c r="Z1341" s="186">
        <v>0</v>
      </c>
      <c r="AA1341" s="186">
        <v>0</v>
      </c>
      <c r="AB1341" s="186">
        <v>0</v>
      </c>
      <c r="AC1341" s="186">
        <v>0</v>
      </c>
      <c r="AD1341" s="188">
        <v>0</v>
      </c>
      <c r="AE1341" s="189">
        <v>0</v>
      </c>
      <c r="AF1341" s="189">
        <v>0</v>
      </c>
      <c r="AG1341" s="189">
        <v>0</v>
      </c>
      <c r="AH1341" s="191">
        <v>0</v>
      </c>
      <c r="AI1341" s="186">
        <v>986.9769</v>
      </c>
      <c r="AJ1341" s="192">
        <v>7501943485884</v>
      </c>
      <c r="AK1341" s="192" t="s">
        <v>262</v>
      </c>
      <c r="AL1341" s="226"/>
      <c r="AM1341" s="75">
        <v>92628</v>
      </c>
      <c r="AN1341" s="76"/>
      <c r="AO1341" s="188">
        <v>0</v>
      </c>
      <c r="AP1341" s="188">
        <v>0</v>
      </c>
      <c r="AQ1341" s="187">
        <v>0</v>
      </c>
      <c r="AR1341" s="188">
        <v>0</v>
      </c>
      <c r="AS1341" s="187">
        <v>0</v>
      </c>
      <c r="AT1341" s="188">
        <v>0</v>
      </c>
      <c r="AU1341" s="187">
        <v>0</v>
      </c>
      <c r="AV1341" s="188">
        <v>52.65</v>
      </c>
      <c r="AW1341" s="187">
        <v>6.1941176470588237</v>
      </c>
      <c r="AX1341" s="188">
        <v>726.56999999999994</v>
      </c>
      <c r="AY1341" s="187">
        <v>85.478823529411756</v>
      </c>
      <c r="AZ1341" s="188">
        <v>610.74</v>
      </c>
      <c r="BA1341" s="187">
        <v>63.618749999999999</v>
      </c>
      <c r="BB1341" s="188">
        <v>916.11</v>
      </c>
      <c r="BC1341" s="187">
        <v>96.12906610703044</v>
      </c>
      <c r="BD1341" s="75"/>
      <c r="BE1341" s="75"/>
      <c r="BF1341" s="56"/>
      <c r="BI1341" s="194"/>
    </row>
    <row r="1342" spans="1:61" s="77" customFormat="1" ht="11.25" customHeight="1" x14ac:dyDescent="0.2">
      <c r="A1342" s="184" t="s">
        <v>4902</v>
      </c>
      <c r="B1342" s="185">
        <v>0</v>
      </c>
      <c r="C1342" s="829">
        <v>92571</v>
      </c>
      <c r="D1342" s="284">
        <v>414.96</v>
      </c>
      <c r="E1342" s="91">
        <v>38.360655737704917</v>
      </c>
      <c r="F1342" s="186">
        <v>1000</v>
      </c>
      <c r="G1342" s="186">
        <v>1000</v>
      </c>
      <c r="H1342" s="186">
        <v>0</v>
      </c>
      <c r="I1342" s="187">
        <v>0</v>
      </c>
      <c r="J1342" s="186">
        <v>0</v>
      </c>
      <c r="K1342" s="186">
        <v>324.52</v>
      </c>
      <c r="L1342" s="186">
        <v>42.56</v>
      </c>
      <c r="M1342" s="186">
        <v>13.114754098360656</v>
      </c>
      <c r="N1342" s="188">
        <v>0</v>
      </c>
      <c r="O1342" s="189">
        <v>0</v>
      </c>
      <c r="P1342" s="186">
        <v>0</v>
      </c>
      <c r="Q1342" s="189">
        <v>0</v>
      </c>
      <c r="R1342" s="189">
        <v>0</v>
      </c>
      <c r="S1342" s="189">
        <v>372.4</v>
      </c>
      <c r="T1342" s="188">
        <v>372.4</v>
      </c>
      <c r="U1342" s="187">
        <v>34.42622950819672</v>
      </c>
      <c r="V1342" s="189">
        <v>0</v>
      </c>
      <c r="W1342" s="189">
        <v>0</v>
      </c>
      <c r="X1342" s="188">
        <v>372.4</v>
      </c>
      <c r="Y1342" s="188">
        <v>0</v>
      </c>
      <c r="Z1342" s="186">
        <v>0</v>
      </c>
      <c r="AA1342" s="186">
        <v>0</v>
      </c>
      <c r="AB1342" s="186">
        <v>0</v>
      </c>
      <c r="AC1342" s="186">
        <v>0</v>
      </c>
      <c r="AD1342" s="188">
        <v>0</v>
      </c>
      <c r="AE1342" s="189">
        <v>0</v>
      </c>
      <c r="AF1342" s="189">
        <v>0</v>
      </c>
      <c r="AG1342" s="189">
        <v>0</v>
      </c>
      <c r="AH1342" s="191">
        <v>0</v>
      </c>
      <c r="AI1342" s="186">
        <v>0</v>
      </c>
      <c r="AJ1342" s="192">
        <v>7501943485884</v>
      </c>
      <c r="AK1342" s="192" t="s">
        <v>262</v>
      </c>
      <c r="AL1342" s="226"/>
      <c r="AM1342" s="75">
        <v>92571</v>
      </c>
      <c r="AN1342" s="76"/>
      <c r="AO1342" s="188">
        <v>492.98666666666668</v>
      </c>
      <c r="AP1342" s="188">
        <v>649.04</v>
      </c>
      <c r="AQ1342" s="187">
        <v>0</v>
      </c>
      <c r="AR1342" s="188">
        <v>351.12</v>
      </c>
      <c r="AS1342" s="187">
        <v>41.308235294117644</v>
      </c>
      <c r="AT1342" s="188">
        <v>478.79999999999995</v>
      </c>
      <c r="AU1342" s="187">
        <v>0</v>
      </c>
      <c r="AV1342" s="188">
        <v>904.39999999999986</v>
      </c>
      <c r="AW1342" s="187">
        <v>0</v>
      </c>
      <c r="AX1342" s="188">
        <v>0</v>
      </c>
      <c r="AY1342" s="187">
        <v>0</v>
      </c>
      <c r="AZ1342" s="188">
        <v>0</v>
      </c>
      <c r="BA1342" s="187">
        <v>0</v>
      </c>
      <c r="BB1342" s="188">
        <v>0</v>
      </c>
      <c r="BC1342" s="187">
        <v>0</v>
      </c>
      <c r="BD1342" s="75"/>
      <c r="BE1342" s="75"/>
      <c r="BF1342" s="56"/>
      <c r="BI1342" s="194"/>
    </row>
    <row r="1343" spans="1:61" s="77" customFormat="1" ht="11.25" customHeight="1" x14ac:dyDescent="0.2">
      <c r="A1343" s="149" t="s">
        <v>81</v>
      </c>
      <c r="B1343" s="169">
        <v>0</v>
      </c>
      <c r="C1343" s="871"/>
      <c r="D1343" s="379">
        <v>9021.820099999999</v>
      </c>
      <c r="E1343" s="220">
        <v>11.316028231030572</v>
      </c>
      <c r="F1343" s="221">
        <v>28000</v>
      </c>
      <c r="G1343" s="221">
        <v>28000</v>
      </c>
      <c r="H1343" s="221">
        <v>11745</v>
      </c>
      <c r="I1343" s="222">
        <v>41.946428571428577</v>
      </c>
      <c r="J1343" s="223">
        <v>22560.718199999999</v>
      </c>
      <c r="K1343" s="221">
        <v>23917.809100000002</v>
      </c>
      <c r="L1343" s="221">
        <v>4021.4599999999996</v>
      </c>
      <c r="M1343" s="221">
        <v>16.813663756518565</v>
      </c>
      <c r="N1343" s="223">
        <v>0</v>
      </c>
      <c r="O1343" s="224">
        <v>982.8</v>
      </c>
      <c r="P1343" s="221">
        <v>982.8</v>
      </c>
      <c r="Q1343" s="224">
        <v>22.181297402136778</v>
      </c>
      <c r="R1343" s="224">
        <v>22.267057216290215</v>
      </c>
      <c r="S1343" s="224">
        <v>16745.360099999998</v>
      </c>
      <c r="T1343" s="223">
        <v>16144.1</v>
      </c>
      <c r="U1343" s="222">
        <v>20.249471762863095</v>
      </c>
      <c r="V1343" s="224">
        <v>1161.6599999999999</v>
      </c>
      <c r="W1343" s="224">
        <v>0</v>
      </c>
      <c r="X1343" s="223">
        <v>16144.1</v>
      </c>
      <c r="Y1343" s="223">
        <v>2452.34</v>
      </c>
      <c r="Z1343" s="221">
        <v>2137.88</v>
      </c>
      <c r="AA1343" s="221"/>
      <c r="AB1343" s="221">
        <v>37.24</v>
      </c>
      <c r="AC1343" s="221">
        <v>2</v>
      </c>
      <c r="AD1343" s="223">
        <v>491.40000000000009</v>
      </c>
      <c r="AE1343" s="224">
        <v>92.144999999999996</v>
      </c>
      <c r="AF1343" s="224">
        <v>92.144999999999996</v>
      </c>
      <c r="AG1343" s="224">
        <v>0</v>
      </c>
      <c r="AH1343" s="224">
        <v>0</v>
      </c>
      <c r="AI1343" s="225" t="e">
        <v>#REF!</v>
      </c>
      <c r="AJ1343" s="192">
        <v>0</v>
      </c>
      <c r="AK1343" s="192">
        <v>0</v>
      </c>
      <c r="AL1343" s="226"/>
      <c r="AM1343" s="75">
        <v>0</v>
      </c>
      <c r="AN1343" s="76"/>
      <c r="AO1343" s="223">
        <v>0</v>
      </c>
      <c r="AP1343" s="223">
        <v>0</v>
      </c>
      <c r="AQ1343" s="222">
        <v>0</v>
      </c>
      <c r="AR1343" s="223">
        <v>0</v>
      </c>
      <c r="AS1343" s="222">
        <v>0</v>
      </c>
      <c r="AT1343" s="223">
        <v>0</v>
      </c>
      <c r="AU1343" s="222">
        <v>0</v>
      </c>
      <c r="AV1343" s="223">
        <v>0</v>
      </c>
      <c r="AW1343" s="222">
        <v>0</v>
      </c>
      <c r="AX1343" s="223">
        <v>0</v>
      </c>
      <c r="AY1343" s="222">
        <v>0</v>
      </c>
      <c r="AZ1343" s="223">
        <v>0</v>
      </c>
      <c r="BA1343" s="222">
        <v>0</v>
      </c>
      <c r="BB1343" s="223">
        <v>0</v>
      </c>
      <c r="BC1343" s="222">
        <v>0</v>
      </c>
      <c r="BD1343" s="75"/>
      <c r="BE1343" s="75"/>
      <c r="BF1343" s="56"/>
      <c r="BI1343" s="194"/>
    </row>
    <row r="1344" spans="1:61" s="77" customFormat="1" ht="11.25" customHeight="1" x14ac:dyDescent="0.2">
      <c r="A1344" s="184" t="s">
        <v>2000</v>
      </c>
      <c r="B1344" s="185">
        <v>0</v>
      </c>
      <c r="C1344" s="858">
        <v>91794</v>
      </c>
      <c r="D1344" s="284">
        <v>4381.5329999999994</v>
      </c>
      <c r="E1344" s="91">
        <v>39.924457783358605</v>
      </c>
      <c r="F1344" s="186">
        <v>4000</v>
      </c>
      <c r="G1344" s="186">
        <v>4000</v>
      </c>
      <c r="H1344" s="186">
        <v>0</v>
      </c>
      <c r="I1344" s="187">
        <v>0</v>
      </c>
      <c r="J1344" s="186">
        <v>3145.14</v>
      </c>
      <c r="K1344" s="186">
        <v>3292.3675686032625</v>
      </c>
      <c r="L1344" s="186">
        <v>315.89999999999998</v>
      </c>
      <c r="M1344" s="186">
        <v>9.5949189577886589</v>
      </c>
      <c r="N1344" s="188">
        <v>170.58600000000001</v>
      </c>
      <c r="O1344" s="189">
        <v>147.41999999999999</v>
      </c>
      <c r="P1344" s="186">
        <v>974.02499999999998</v>
      </c>
      <c r="Q1344" s="189">
        <v>41.013277628340866</v>
      </c>
      <c r="R1344" s="189">
        <v>38.780146511760996</v>
      </c>
      <c r="S1344" s="189">
        <v>4065.6329999999994</v>
      </c>
      <c r="T1344" s="188">
        <v>4060.3679999999995</v>
      </c>
      <c r="U1344" s="187">
        <v>36.998007501233069</v>
      </c>
      <c r="V1344" s="189">
        <v>157.94999999999999</v>
      </c>
      <c r="W1344" s="189">
        <v>656.01900000000001</v>
      </c>
      <c r="X1344" s="188">
        <v>3246.3989999999994</v>
      </c>
      <c r="Y1344" s="188">
        <v>3212.703</v>
      </c>
      <c r="Z1344" s="186">
        <v>0</v>
      </c>
      <c r="AA1344" s="186">
        <v>0</v>
      </c>
      <c r="AB1344" s="186">
        <v>0</v>
      </c>
      <c r="AC1344" s="186">
        <v>0</v>
      </c>
      <c r="AD1344" s="188">
        <v>0</v>
      </c>
      <c r="AE1344" s="189">
        <v>0</v>
      </c>
      <c r="AF1344" s="189">
        <v>0</v>
      </c>
      <c r="AG1344" s="189">
        <v>0</v>
      </c>
      <c r="AH1344" s="191">
        <v>0</v>
      </c>
      <c r="AI1344" s="186">
        <v>1837.0637999999999</v>
      </c>
      <c r="AJ1344" s="192">
        <v>7501943486256</v>
      </c>
      <c r="AK1344" s="192">
        <v>94216</v>
      </c>
      <c r="AL1344" s="226"/>
      <c r="AM1344" s="75">
        <v>91794</v>
      </c>
      <c r="AN1344" s="76"/>
      <c r="AO1344" s="188">
        <v>2564.7586666666662</v>
      </c>
      <c r="AP1344" s="188">
        <v>936.11900000000003</v>
      </c>
      <c r="AQ1344" s="187">
        <v>26.746257142857143</v>
      </c>
      <c r="AR1344" s="188">
        <v>5250.2559999999994</v>
      </c>
      <c r="AS1344" s="187">
        <v>150.00731428571427</v>
      </c>
      <c r="AT1344" s="188">
        <v>1507.9010000000001</v>
      </c>
      <c r="AU1344" s="187">
        <v>88.700058823529417</v>
      </c>
      <c r="AV1344" s="188">
        <v>3772.904</v>
      </c>
      <c r="AW1344" s="187">
        <v>251.52693333333335</v>
      </c>
      <c r="AX1344" s="188">
        <v>1427.867</v>
      </c>
      <c r="AY1344" s="187">
        <v>118.98891666666667</v>
      </c>
      <c r="AZ1344" s="188">
        <v>2592.4939999999997</v>
      </c>
      <c r="BA1344" s="187">
        <v>259.24939999999998</v>
      </c>
      <c r="BB1344" s="188">
        <v>856.08899999999994</v>
      </c>
      <c r="BC1344" s="187">
        <v>122.75613358379098</v>
      </c>
      <c r="BD1344" s="75"/>
      <c r="BE1344" s="75"/>
      <c r="BF1344" s="56"/>
      <c r="BI1344" s="194"/>
    </row>
    <row r="1345" spans="1:61" s="77" customFormat="1" ht="11.25" customHeight="1" x14ac:dyDescent="0.2">
      <c r="A1345" s="184" t="s">
        <v>2001</v>
      </c>
      <c r="B1345" s="185">
        <v>0</v>
      </c>
      <c r="C1345" s="828">
        <v>91796</v>
      </c>
      <c r="D1345" s="284">
        <v>67.391999999999996</v>
      </c>
      <c r="E1345" s="91">
        <v>7.4519996564761923</v>
      </c>
      <c r="F1345" s="186">
        <v>0</v>
      </c>
      <c r="G1345" s="186">
        <v>0</v>
      </c>
      <c r="H1345" s="186">
        <v>0</v>
      </c>
      <c r="I1345" s="187">
        <v>0</v>
      </c>
      <c r="J1345" s="186">
        <v>0</v>
      </c>
      <c r="K1345" s="186">
        <v>271.30436033273037</v>
      </c>
      <c r="L1345" s="186">
        <v>0</v>
      </c>
      <c r="M1345" s="186">
        <v>0</v>
      </c>
      <c r="N1345" s="188">
        <v>0</v>
      </c>
      <c r="O1345" s="189">
        <v>0</v>
      </c>
      <c r="P1345" s="186">
        <v>0</v>
      </c>
      <c r="Q1345" s="189">
        <v>0</v>
      </c>
      <c r="R1345" s="189">
        <v>0</v>
      </c>
      <c r="S1345" s="189">
        <v>67.391999999999996</v>
      </c>
      <c r="T1345" s="188">
        <v>66.338999999999999</v>
      </c>
      <c r="U1345" s="187">
        <v>7.3355621618437521</v>
      </c>
      <c r="V1345" s="189">
        <v>0</v>
      </c>
      <c r="W1345" s="189">
        <v>0</v>
      </c>
      <c r="X1345" s="188">
        <v>66.338999999999999</v>
      </c>
      <c r="Y1345" s="188">
        <v>66.338999999999999</v>
      </c>
      <c r="Z1345" s="186">
        <v>0</v>
      </c>
      <c r="AA1345" s="186">
        <v>0</v>
      </c>
      <c r="AB1345" s="186">
        <v>0</v>
      </c>
      <c r="AC1345" s="186">
        <v>0</v>
      </c>
      <c r="AD1345" s="188">
        <v>0</v>
      </c>
      <c r="AE1345" s="189">
        <v>0</v>
      </c>
      <c r="AF1345" s="189">
        <v>0</v>
      </c>
      <c r="AG1345" s="189">
        <v>0</v>
      </c>
      <c r="AH1345" s="191">
        <v>0</v>
      </c>
      <c r="AI1345" s="186">
        <v>603.47979999999995</v>
      </c>
      <c r="AJ1345" s="192">
        <v>7501943488274</v>
      </c>
      <c r="AK1345" s="192" t="s">
        <v>262</v>
      </c>
      <c r="AL1345" s="226"/>
      <c r="AM1345" s="75">
        <v>91796</v>
      </c>
      <c r="AN1345" s="76"/>
      <c r="AO1345" s="188">
        <v>86.698666666666668</v>
      </c>
      <c r="AP1345" s="188">
        <v>0</v>
      </c>
      <c r="AQ1345" s="187">
        <v>0</v>
      </c>
      <c r="AR1345" s="188">
        <v>-45.277000000000001</v>
      </c>
      <c r="AS1345" s="187">
        <v>-5.4608185701931919</v>
      </c>
      <c r="AT1345" s="188">
        <v>305.37299999999999</v>
      </c>
      <c r="AU1345" s="187">
        <v>61.074600000000004</v>
      </c>
      <c r="AV1345" s="188">
        <v>679.18799999999987</v>
      </c>
      <c r="AW1345" s="187">
        <v>113.19799999999998</v>
      </c>
      <c r="AX1345" s="188">
        <v>306.428</v>
      </c>
      <c r="AY1345" s="187">
        <v>61.285599999999995</v>
      </c>
      <c r="AZ1345" s="188">
        <v>867.67200000000014</v>
      </c>
      <c r="BA1345" s="187">
        <v>173.53440000000003</v>
      </c>
      <c r="BB1345" s="188">
        <v>597.05399999999997</v>
      </c>
      <c r="BC1345" s="187">
        <v>973.19315403422979</v>
      </c>
      <c r="BD1345" s="75"/>
      <c r="BE1345" s="75"/>
      <c r="BF1345" s="56"/>
      <c r="BI1345" s="194"/>
    </row>
    <row r="1346" spans="1:61" s="77" customFormat="1" ht="11.25" customHeight="1" x14ac:dyDescent="0.2">
      <c r="A1346" s="184" t="s">
        <v>2002</v>
      </c>
      <c r="B1346" s="185">
        <v>0</v>
      </c>
      <c r="C1346" s="829">
        <v>91795</v>
      </c>
      <c r="D1346" s="284">
        <v>1312.038</v>
      </c>
      <c r="E1346" s="91">
        <v>31.328223993361448</v>
      </c>
      <c r="F1346" s="186">
        <v>0</v>
      </c>
      <c r="G1346" s="186">
        <v>0</v>
      </c>
      <c r="H1346" s="186">
        <v>0</v>
      </c>
      <c r="I1346" s="187">
        <v>0</v>
      </c>
      <c r="J1346" s="186">
        <v>1000</v>
      </c>
      <c r="K1346" s="186">
        <v>1256.4114712771702</v>
      </c>
      <c r="L1346" s="186">
        <v>809.76</v>
      </c>
      <c r="M1346" s="186">
        <v>64.450223395115998</v>
      </c>
      <c r="N1346" s="188">
        <v>155.84399999999999</v>
      </c>
      <c r="O1346" s="189">
        <v>52.65</v>
      </c>
      <c r="P1346" s="186">
        <v>410.66999999999996</v>
      </c>
      <c r="Q1346" s="189">
        <v>122.04299999999999</v>
      </c>
      <c r="R1346" s="189">
        <v>15.068339999999999</v>
      </c>
      <c r="S1346" s="189">
        <v>502.27800000000002</v>
      </c>
      <c r="T1346" s="188">
        <v>489.64499999999998</v>
      </c>
      <c r="U1346" s="187">
        <v>11.69151216445672</v>
      </c>
      <c r="V1346" s="189">
        <v>0</v>
      </c>
      <c r="W1346" s="189">
        <v>202.17599999999999</v>
      </c>
      <c r="X1346" s="188">
        <v>287.46899999999999</v>
      </c>
      <c r="Y1346" s="188">
        <v>26.324999999999999</v>
      </c>
      <c r="Z1346" s="186">
        <v>0</v>
      </c>
      <c r="AA1346" s="186">
        <v>0</v>
      </c>
      <c r="AB1346" s="186">
        <v>0</v>
      </c>
      <c r="AC1346" s="186">
        <v>0</v>
      </c>
      <c r="AD1346" s="188">
        <v>1.0499999999999545</v>
      </c>
      <c r="AE1346" s="189">
        <v>0</v>
      </c>
      <c r="AF1346" s="189">
        <v>0</v>
      </c>
      <c r="AG1346" s="189">
        <v>0</v>
      </c>
      <c r="AH1346" s="191">
        <v>0</v>
      </c>
      <c r="AI1346" s="186">
        <v>655.60329999999999</v>
      </c>
      <c r="AJ1346" s="192">
        <v>7501943486256</v>
      </c>
      <c r="AK1346" s="192" t="s">
        <v>262</v>
      </c>
      <c r="AL1346" s="226"/>
      <c r="AM1346" s="75">
        <v>91795</v>
      </c>
      <c r="AN1346" s="76"/>
      <c r="AO1346" s="188">
        <v>1104.6006666666667</v>
      </c>
      <c r="AP1346" s="188">
        <v>859.24699999999996</v>
      </c>
      <c r="AQ1346" s="187">
        <v>107.40587499999998</v>
      </c>
      <c r="AR1346" s="188">
        <v>1665.8489999999999</v>
      </c>
      <c r="AS1346" s="187">
        <v>208.23112500000002</v>
      </c>
      <c r="AT1346" s="188">
        <v>788.70600000000002</v>
      </c>
      <c r="AU1346" s="187">
        <v>112.67228571428572</v>
      </c>
      <c r="AV1346" s="188">
        <v>832.92</v>
      </c>
      <c r="AW1346" s="187">
        <v>83.292000000000002</v>
      </c>
      <c r="AX1346" s="188">
        <v>1014.0400000000001</v>
      </c>
      <c r="AY1346" s="187">
        <v>101.40400000000001</v>
      </c>
      <c r="AZ1346" s="188">
        <v>1418.394</v>
      </c>
      <c r="BA1346" s="187">
        <v>141.83939999999998</v>
      </c>
      <c r="BB1346" s="188">
        <v>997.19100000000003</v>
      </c>
      <c r="BC1346" s="187">
        <v>502.48979591836741</v>
      </c>
      <c r="BD1346" s="75"/>
      <c r="BE1346" s="75"/>
      <c r="BF1346" s="56"/>
      <c r="BI1346" s="194"/>
    </row>
    <row r="1347" spans="1:61" s="77" customFormat="1" ht="11.25" customHeight="1" x14ac:dyDescent="0.2">
      <c r="A1347" s="184" t="s">
        <v>2003</v>
      </c>
      <c r="B1347" s="185">
        <v>0</v>
      </c>
      <c r="C1347" s="829">
        <v>94427</v>
      </c>
      <c r="D1347" s="284">
        <v>1E-4</v>
      </c>
      <c r="E1347" s="91">
        <v>0</v>
      </c>
      <c r="F1347" s="186">
        <v>0</v>
      </c>
      <c r="G1347" s="186">
        <v>0</v>
      </c>
      <c r="H1347" s="186">
        <v>0</v>
      </c>
      <c r="I1347" s="187">
        <v>0</v>
      </c>
      <c r="J1347" s="186">
        <v>0</v>
      </c>
      <c r="K1347" s="186">
        <v>0</v>
      </c>
      <c r="L1347" s="186">
        <v>0</v>
      </c>
      <c r="M1347" s="186">
        <v>0</v>
      </c>
      <c r="N1347" s="188">
        <v>0</v>
      </c>
      <c r="O1347" s="189">
        <v>0</v>
      </c>
      <c r="P1347" s="186">
        <v>0</v>
      </c>
      <c r="Q1347" s="189">
        <v>0</v>
      </c>
      <c r="R1347" s="189">
        <v>0</v>
      </c>
      <c r="S1347" s="189">
        <v>1E-4</v>
      </c>
      <c r="T1347" s="188">
        <v>0</v>
      </c>
      <c r="U1347" s="187">
        <v>0</v>
      </c>
      <c r="V1347" s="189">
        <v>0</v>
      </c>
      <c r="W1347" s="189">
        <v>0</v>
      </c>
      <c r="X1347" s="188">
        <v>0</v>
      </c>
      <c r="Y1347" s="188">
        <v>0</v>
      </c>
      <c r="Z1347" s="186">
        <v>0</v>
      </c>
      <c r="AA1347" s="186">
        <v>0</v>
      </c>
      <c r="AB1347" s="186">
        <v>0</v>
      </c>
      <c r="AC1347" s="186">
        <v>0</v>
      </c>
      <c r="AD1347" s="188">
        <v>0</v>
      </c>
      <c r="AE1347" s="189">
        <v>0</v>
      </c>
      <c r="AF1347" s="189">
        <v>0</v>
      </c>
      <c r="AG1347" s="189">
        <v>0</v>
      </c>
      <c r="AH1347" s="191">
        <v>0</v>
      </c>
      <c r="AI1347" s="186">
        <v>0</v>
      </c>
      <c r="AJ1347" s="192">
        <v>7501943486256</v>
      </c>
      <c r="AK1347" s="192" t="s">
        <v>262</v>
      </c>
      <c r="AL1347" s="226"/>
      <c r="AM1347" s="75">
        <v>94427</v>
      </c>
      <c r="AN1347" s="76"/>
      <c r="AO1347" s="188">
        <v>0</v>
      </c>
      <c r="AP1347" s="188">
        <v>0</v>
      </c>
      <c r="AQ1347" s="187">
        <v>0</v>
      </c>
      <c r="AR1347" s="188">
        <v>0</v>
      </c>
      <c r="AS1347" s="187">
        <v>0</v>
      </c>
      <c r="AT1347" s="188">
        <v>0</v>
      </c>
      <c r="AU1347" s="187">
        <v>0</v>
      </c>
      <c r="AV1347" s="188">
        <v>0</v>
      </c>
      <c r="AW1347" s="187">
        <v>0</v>
      </c>
      <c r="AX1347" s="188">
        <v>0</v>
      </c>
      <c r="AY1347" s="187">
        <v>0</v>
      </c>
      <c r="AZ1347" s="188">
        <v>0</v>
      </c>
      <c r="BA1347" s="187">
        <v>0</v>
      </c>
      <c r="BB1347" s="188">
        <v>0</v>
      </c>
      <c r="BC1347" s="187">
        <v>0</v>
      </c>
      <c r="BD1347" s="75"/>
      <c r="BE1347" s="75"/>
      <c r="BF1347" s="56"/>
      <c r="BI1347" s="194"/>
    </row>
    <row r="1348" spans="1:61" s="77" customFormat="1" ht="11.25" customHeight="1" x14ac:dyDescent="0.2">
      <c r="A1348" s="184" t="s">
        <v>2004</v>
      </c>
      <c r="B1348" s="185">
        <v>0</v>
      </c>
      <c r="C1348" s="828">
        <v>92712</v>
      </c>
      <c r="D1348" s="284">
        <v>1E-4</v>
      </c>
      <c r="E1348" s="91">
        <v>0</v>
      </c>
      <c r="F1348" s="186">
        <v>0</v>
      </c>
      <c r="G1348" s="186">
        <v>0</v>
      </c>
      <c r="H1348" s="186">
        <v>0</v>
      </c>
      <c r="I1348" s="187">
        <v>0</v>
      </c>
      <c r="J1348" s="186">
        <v>0</v>
      </c>
      <c r="K1348" s="186">
        <v>0</v>
      </c>
      <c r="L1348" s="186">
        <v>0</v>
      </c>
      <c r="M1348" s="186">
        <v>0</v>
      </c>
      <c r="N1348" s="188">
        <v>0</v>
      </c>
      <c r="O1348" s="189">
        <v>0</v>
      </c>
      <c r="P1348" s="186">
        <v>0</v>
      </c>
      <c r="Q1348" s="189">
        <v>0</v>
      </c>
      <c r="R1348" s="189">
        <v>0</v>
      </c>
      <c r="S1348" s="189">
        <v>1E-4</v>
      </c>
      <c r="T1348" s="188">
        <v>0</v>
      </c>
      <c r="U1348" s="187">
        <v>0</v>
      </c>
      <c r="V1348" s="189">
        <v>0</v>
      </c>
      <c r="W1348" s="189">
        <v>0</v>
      </c>
      <c r="X1348" s="188">
        <v>0</v>
      </c>
      <c r="Y1348" s="188">
        <v>0</v>
      </c>
      <c r="Z1348" s="186">
        <v>0</v>
      </c>
      <c r="AA1348" s="186">
        <v>0</v>
      </c>
      <c r="AB1348" s="186">
        <v>0</v>
      </c>
      <c r="AC1348" s="186">
        <v>0</v>
      </c>
      <c r="AD1348" s="188">
        <v>0</v>
      </c>
      <c r="AE1348" s="189">
        <v>0</v>
      </c>
      <c r="AF1348" s="189">
        <v>0</v>
      </c>
      <c r="AG1348" s="189">
        <v>0</v>
      </c>
      <c r="AH1348" s="191">
        <v>0</v>
      </c>
      <c r="AI1348" s="186">
        <v>0</v>
      </c>
      <c r="AJ1348" s="192">
        <v>7501943486249</v>
      </c>
      <c r="AK1348" s="192" t="s">
        <v>262</v>
      </c>
      <c r="AL1348" s="226"/>
      <c r="AM1348" s="75">
        <v>92712</v>
      </c>
      <c r="AN1348" s="76"/>
      <c r="AO1348" s="188">
        <v>0</v>
      </c>
      <c r="AP1348" s="188">
        <v>0</v>
      </c>
      <c r="AQ1348" s="187">
        <v>0</v>
      </c>
      <c r="AR1348" s="188">
        <v>0</v>
      </c>
      <c r="AS1348" s="187">
        <v>0</v>
      </c>
      <c r="AT1348" s="188">
        <v>0</v>
      </c>
      <c r="AU1348" s="187">
        <v>0</v>
      </c>
      <c r="AV1348" s="188">
        <v>0</v>
      </c>
      <c r="AW1348" s="187">
        <v>0</v>
      </c>
      <c r="AX1348" s="188">
        <v>0</v>
      </c>
      <c r="AY1348" s="187">
        <v>0</v>
      </c>
      <c r="AZ1348" s="188">
        <v>0</v>
      </c>
      <c r="BA1348" s="187">
        <v>0</v>
      </c>
      <c r="BB1348" s="188">
        <v>0</v>
      </c>
      <c r="BC1348" s="187">
        <v>0</v>
      </c>
      <c r="BD1348" s="75"/>
      <c r="BE1348" s="75"/>
      <c r="BF1348" s="56"/>
      <c r="BI1348" s="194"/>
    </row>
    <row r="1349" spans="1:61" s="77" customFormat="1" ht="11.25" customHeight="1" x14ac:dyDescent="0.2">
      <c r="A1349" s="184" t="s">
        <v>623</v>
      </c>
      <c r="B1349" s="185">
        <v>0</v>
      </c>
      <c r="C1349" s="828">
        <v>92660</v>
      </c>
      <c r="D1349" s="284">
        <v>1E-4</v>
      </c>
      <c r="E1349" s="91">
        <v>0</v>
      </c>
      <c r="F1349" s="186">
        <v>0</v>
      </c>
      <c r="G1349" s="186">
        <v>0</v>
      </c>
      <c r="H1349" s="186">
        <v>0</v>
      </c>
      <c r="I1349" s="187">
        <v>0</v>
      </c>
      <c r="J1349" s="186">
        <v>0</v>
      </c>
      <c r="K1349" s="186">
        <v>0</v>
      </c>
      <c r="L1349" s="186">
        <v>0</v>
      </c>
      <c r="M1349" s="186">
        <v>0</v>
      </c>
      <c r="N1349" s="188">
        <v>0</v>
      </c>
      <c r="O1349" s="189">
        <v>0</v>
      </c>
      <c r="P1349" s="186">
        <v>0</v>
      </c>
      <c r="Q1349" s="189">
        <v>0</v>
      </c>
      <c r="R1349" s="189">
        <v>0</v>
      </c>
      <c r="S1349" s="189">
        <v>1E-4</v>
      </c>
      <c r="T1349" s="188">
        <v>0</v>
      </c>
      <c r="U1349" s="187">
        <v>0</v>
      </c>
      <c r="V1349" s="189">
        <v>0</v>
      </c>
      <c r="W1349" s="189">
        <v>0</v>
      </c>
      <c r="X1349" s="188">
        <v>0</v>
      </c>
      <c r="Y1349" s="188">
        <v>0</v>
      </c>
      <c r="Z1349" s="186">
        <v>0</v>
      </c>
      <c r="AA1349" s="186">
        <v>0</v>
      </c>
      <c r="AB1349" s="186">
        <v>0</v>
      </c>
      <c r="AC1349" s="186">
        <v>0</v>
      </c>
      <c r="AD1349" s="188">
        <v>0</v>
      </c>
      <c r="AE1349" s="189">
        <v>0</v>
      </c>
      <c r="AF1349" s="189">
        <v>0</v>
      </c>
      <c r="AG1349" s="189">
        <v>0</v>
      </c>
      <c r="AH1349" s="191">
        <v>0</v>
      </c>
      <c r="AI1349" s="186">
        <v>0</v>
      </c>
      <c r="AJ1349" s="192">
        <v>7506425611119</v>
      </c>
      <c r="AK1349" s="192" t="s">
        <v>505</v>
      </c>
      <c r="AL1349" s="226"/>
      <c r="AM1349" s="75">
        <v>92660</v>
      </c>
      <c r="AO1349" s="188">
        <v>0</v>
      </c>
      <c r="AP1349" s="188">
        <v>0</v>
      </c>
      <c r="AQ1349" s="187">
        <v>0</v>
      </c>
      <c r="AR1349" s="188">
        <v>0</v>
      </c>
      <c r="AS1349" s="187">
        <v>0</v>
      </c>
      <c r="AT1349" s="188">
        <v>0</v>
      </c>
      <c r="AU1349" s="187">
        <v>0</v>
      </c>
      <c r="AV1349" s="188">
        <v>0</v>
      </c>
      <c r="AW1349" s="187">
        <v>0</v>
      </c>
      <c r="AX1349" s="188">
        <v>0</v>
      </c>
      <c r="AY1349" s="187">
        <v>0</v>
      </c>
      <c r="AZ1349" s="188">
        <v>0</v>
      </c>
      <c r="BA1349" s="187">
        <v>0</v>
      </c>
      <c r="BB1349" s="188">
        <v>0</v>
      </c>
      <c r="BC1349" s="187">
        <v>0</v>
      </c>
      <c r="BD1349" s="75"/>
      <c r="BE1349" s="75"/>
      <c r="BF1349" s="56"/>
    </row>
    <row r="1350" spans="1:61" s="77" customFormat="1" ht="11.25" customHeight="1" x14ac:dyDescent="0.2">
      <c r="A1350" s="184" t="s">
        <v>2005</v>
      </c>
      <c r="B1350" s="185">
        <v>0</v>
      </c>
      <c r="C1350" s="828">
        <v>92684</v>
      </c>
      <c r="D1350" s="284">
        <v>1E-4</v>
      </c>
      <c r="E1350" s="91">
        <v>0</v>
      </c>
      <c r="F1350" s="186">
        <v>0</v>
      </c>
      <c r="G1350" s="186">
        <v>0</v>
      </c>
      <c r="H1350" s="186">
        <v>0</v>
      </c>
      <c r="I1350" s="187">
        <v>0</v>
      </c>
      <c r="J1350" s="186">
        <v>0</v>
      </c>
      <c r="K1350" s="186">
        <v>0</v>
      </c>
      <c r="L1350" s="186">
        <v>0</v>
      </c>
      <c r="M1350" s="186">
        <v>0</v>
      </c>
      <c r="N1350" s="188">
        <v>0</v>
      </c>
      <c r="O1350" s="189">
        <v>0</v>
      </c>
      <c r="P1350" s="186">
        <v>0</v>
      </c>
      <c r="Q1350" s="189">
        <v>0</v>
      </c>
      <c r="R1350" s="189">
        <v>0</v>
      </c>
      <c r="S1350" s="189">
        <v>1E-4</v>
      </c>
      <c r="T1350" s="188">
        <v>0</v>
      </c>
      <c r="U1350" s="187">
        <v>0</v>
      </c>
      <c r="V1350" s="189">
        <v>0</v>
      </c>
      <c r="W1350" s="189">
        <v>0</v>
      </c>
      <c r="X1350" s="188">
        <v>0</v>
      </c>
      <c r="Y1350" s="188">
        <v>0</v>
      </c>
      <c r="Z1350" s="186">
        <v>0</v>
      </c>
      <c r="AA1350" s="186">
        <v>0</v>
      </c>
      <c r="AB1350" s="186">
        <v>0</v>
      </c>
      <c r="AC1350" s="186">
        <v>0</v>
      </c>
      <c r="AD1350" s="188">
        <v>0</v>
      </c>
      <c r="AE1350" s="189">
        <v>0</v>
      </c>
      <c r="AF1350" s="189">
        <v>0</v>
      </c>
      <c r="AG1350" s="189">
        <v>0</v>
      </c>
      <c r="AH1350" s="191">
        <v>0</v>
      </c>
      <c r="AI1350" s="186">
        <v>0</v>
      </c>
      <c r="AJ1350" s="192">
        <v>7506425611126</v>
      </c>
      <c r="AK1350" s="192" t="s">
        <v>505</v>
      </c>
      <c r="AL1350" s="226"/>
      <c r="AM1350" s="75">
        <v>92684</v>
      </c>
      <c r="AO1350" s="188">
        <v>0</v>
      </c>
      <c r="AP1350" s="188">
        <v>0</v>
      </c>
      <c r="AQ1350" s="187">
        <v>0</v>
      </c>
      <c r="AR1350" s="188">
        <v>0</v>
      </c>
      <c r="AS1350" s="187">
        <v>0</v>
      </c>
      <c r="AT1350" s="188">
        <v>0</v>
      </c>
      <c r="AU1350" s="187">
        <v>0</v>
      </c>
      <c r="AV1350" s="188">
        <v>0</v>
      </c>
      <c r="AW1350" s="187">
        <v>0</v>
      </c>
      <c r="AX1350" s="188">
        <v>0</v>
      </c>
      <c r="AY1350" s="187">
        <v>0</v>
      </c>
      <c r="AZ1350" s="188">
        <v>0</v>
      </c>
      <c r="BA1350" s="187">
        <v>0</v>
      </c>
      <c r="BB1350" s="188">
        <v>0</v>
      </c>
      <c r="BC1350" s="187">
        <v>0</v>
      </c>
      <c r="BD1350" s="75"/>
      <c r="BE1350" s="75"/>
      <c r="BF1350" s="56"/>
    </row>
    <row r="1351" spans="1:61" s="77" customFormat="1" ht="11.25" customHeight="1" x14ac:dyDescent="0.2">
      <c r="A1351" s="184" t="s">
        <v>2006</v>
      </c>
      <c r="B1351" s="185">
        <v>0</v>
      </c>
      <c r="C1351" s="828">
        <v>92548</v>
      </c>
      <c r="D1351" s="284">
        <v>501.42900000000003</v>
      </c>
      <c r="E1351" s="91">
        <v>2002.4978518903065</v>
      </c>
      <c r="F1351" s="186">
        <v>0</v>
      </c>
      <c r="G1351" s="186">
        <v>0</v>
      </c>
      <c r="H1351" s="186">
        <v>0</v>
      </c>
      <c r="I1351" s="187">
        <v>0</v>
      </c>
      <c r="J1351" s="186">
        <v>1</v>
      </c>
      <c r="K1351" s="186">
        <v>7.5120530021043068</v>
      </c>
      <c r="L1351" s="186">
        <v>0</v>
      </c>
      <c r="M1351" s="186">
        <v>0</v>
      </c>
      <c r="N1351" s="188">
        <v>0</v>
      </c>
      <c r="O1351" s="189">
        <v>0</v>
      </c>
      <c r="P1351" s="186">
        <v>0</v>
      </c>
      <c r="Q1351" s="189">
        <v>0</v>
      </c>
      <c r="R1351" s="189">
        <v>15042.87</v>
      </c>
      <c r="S1351" s="189">
        <v>501.42900000000003</v>
      </c>
      <c r="T1351" s="188">
        <v>501.42900000000003</v>
      </c>
      <c r="U1351" s="187">
        <v>2002.4978518903065</v>
      </c>
      <c r="V1351" s="189">
        <v>0</v>
      </c>
      <c r="W1351" s="189">
        <v>0</v>
      </c>
      <c r="X1351" s="188">
        <v>501.42900000000003</v>
      </c>
      <c r="Y1351" s="188">
        <v>239.834</v>
      </c>
      <c r="Z1351" s="186">
        <v>0</v>
      </c>
      <c r="AA1351" s="186">
        <v>0</v>
      </c>
      <c r="AB1351" s="186">
        <v>0</v>
      </c>
      <c r="AC1351" s="186">
        <v>0</v>
      </c>
      <c r="AD1351" s="188">
        <v>0</v>
      </c>
      <c r="AE1351" s="189">
        <v>0</v>
      </c>
      <c r="AF1351" s="189">
        <v>0</v>
      </c>
      <c r="AG1351" s="189">
        <v>0</v>
      </c>
      <c r="AH1351" s="191">
        <v>0</v>
      </c>
      <c r="AI1351" s="186">
        <v>0</v>
      </c>
      <c r="AJ1351" s="192">
        <v>7506425611126</v>
      </c>
      <c r="AK1351" s="192" t="s">
        <v>505</v>
      </c>
      <c r="AL1351" s="226"/>
      <c r="AM1351" s="75">
        <v>92548</v>
      </c>
      <c r="AO1351" s="188">
        <v>15.278</v>
      </c>
      <c r="AP1351" s="188">
        <v>13.426</v>
      </c>
      <c r="AQ1351" s="187">
        <v>1342.6</v>
      </c>
      <c r="AR1351" s="188">
        <v>11.11</v>
      </c>
      <c r="AS1351" s="187">
        <v>1111</v>
      </c>
      <c r="AT1351" s="188">
        <v>21.297999999999998</v>
      </c>
      <c r="AU1351" s="187">
        <v>2129.7999999999997</v>
      </c>
      <c r="AV1351" s="188">
        <v>11.57</v>
      </c>
      <c r="AW1351" s="187">
        <v>231.4</v>
      </c>
      <c r="AX1351" s="188">
        <v>16.205000000000002</v>
      </c>
      <c r="AY1351" s="187">
        <v>324.10000000000008</v>
      </c>
      <c r="AZ1351" s="188">
        <v>0</v>
      </c>
      <c r="BA1351" s="187">
        <v>0</v>
      </c>
      <c r="BB1351" s="188">
        <v>0</v>
      </c>
      <c r="BC1351" s="187">
        <v>0</v>
      </c>
      <c r="BD1351" s="75"/>
      <c r="BE1351" s="75"/>
      <c r="BF1351" s="56"/>
    </row>
    <row r="1352" spans="1:61" s="77" customFormat="1" ht="11.25" customHeight="1" x14ac:dyDescent="0.2">
      <c r="A1352" s="184" t="s">
        <v>2007</v>
      </c>
      <c r="B1352" s="185">
        <v>0</v>
      </c>
      <c r="C1352" s="828">
        <v>94342</v>
      </c>
      <c r="D1352" s="284">
        <v>1E-4</v>
      </c>
      <c r="E1352" s="91">
        <v>0</v>
      </c>
      <c r="F1352" s="186">
        <v>0</v>
      </c>
      <c r="G1352" s="186">
        <v>0</v>
      </c>
      <c r="H1352" s="186">
        <v>0</v>
      </c>
      <c r="I1352" s="187">
        <v>0</v>
      </c>
      <c r="J1352" s="186">
        <v>0</v>
      </c>
      <c r="K1352" s="186">
        <v>0</v>
      </c>
      <c r="L1352" s="186">
        <v>0</v>
      </c>
      <c r="M1352" s="186">
        <v>0</v>
      </c>
      <c r="N1352" s="188">
        <v>0</v>
      </c>
      <c r="O1352" s="189">
        <v>0</v>
      </c>
      <c r="P1352" s="186">
        <v>0</v>
      </c>
      <c r="Q1352" s="189">
        <v>0</v>
      </c>
      <c r="R1352" s="189">
        <v>0</v>
      </c>
      <c r="S1352" s="189">
        <v>1E-4</v>
      </c>
      <c r="T1352" s="188">
        <v>0</v>
      </c>
      <c r="U1352" s="187">
        <v>0</v>
      </c>
      <c r="V1352" s="189">
        <v>0</v>
      </c>
      <c r="W1352" s="189">
        <v>0</v>
      </c>
      <c r="X1352" s="188">
        <v>0</v>
      </c>
      <c r="Y1352" s="188">
        <v>0</v>
      </c>
      <c r="Z1352" s="186">
        <v>0</v>
      </c>
      <c r="AA1352" s="186">
        <v>0</v>
      </c>
      <c r="AB1352" s="186">
        <v>0</v>
      </c>
      <c r="AC1352" s="186">
        <v>0</v>
      </c>
      <c r="AD1352" s="188">
        <v>0</v>
      </c>
      <c r="AE1352" s="189">
        <v>0</v>
      </c>
      <c r="AF1352" s="189">
        <v>0</v>
      </c>
      <c r="AG1352" s="189">
        <v>0</v>
      </c>
      <c r="AH1352" s="191">
        <v>0</v>
      </c>
      <c r="AI1352" s="186">
        <v>0</v>
      </c>
      <c r="AJ1352" s="192">
        <v>7501943486553</v>
      </c>
      <c r="AK1352" s="192" t="s">
        <v>262</v>
      </c>
      <c r="AL1352" s="226"/>
      <c r="AM1352" s="75">
        <v>94342</v>
      </c>
      <c r="AN1352" s="76"/>
      <c r="AO1352" s="188">
        <v>0</v>
      </c>
      <c r="AP1352" s="188">
        <v>0</v>
      </c>
      <c r="AQ1352" s="187">
        <v>0</v>
      </c>
      <c r="AR1352" s="188">
        <v>0</v>
      </c>
      <c r="AS1352" s="187">
        <v>0</v>
      </c>
      <c r="AT1352" s="188">
        <v>0</v>
      </c>
      <c r="AU1352" s="187">
        <v>0</v>
      </c>
      <c r="AV1352" s="188">
        <v>0</v>
      </c>
      <c r="AW1352" s="187">
        <v>0</v>
      </c>
      <c r="AX1352" s="188">
        <v>0</v>
      </c>
      <c r="AY1352" s="187">
        <v>0</v>
      </c>
      <c r="AZ1352" s="188">
        <v>0</v>
      </c>
      <c r="BA1352" s="187">
        <v>0</v>
      </c>
      <c r="BB1352" s="188">
        <v>0</v>
      </c>
      <c r="BC1352" s="187">
        <v>0</v>
      </c>
      <c r="BD1352" s="75"/>
      <c r="BE1352" s="75"/>
      <c r="BF1352" s="56"/>
      <c r="BI1352" s="194"/>
    </row>
    <row r="1353" spans="1:61" s="77" customFormat="1" ht="11.25" customHeight="1" x14ac:dyDescent="0.2">
      <c r="A1353" s="184" t="s">
        <v>2008</v>
      </c>
      <c r="B1353" s="185">
        <v>0</v>
      </c>
      <c r="C1353" s="828">
        <v>92675</v>
      </c>
      <c r="D1353" s="284">
        <v>908</v>
      </c>
      <c r="E1353" s="91">
        <v>14.466277217206585</v>
      </c>
      <c r="F1353" s="186">
        <v>0</v>
      </c>
      <c r="G1353" s="186">
        <v>0</v>
      </c>
      <c r="H1353" s="186">
        <v>0</v>
      </c>
      <c r="I1353" s="187">
        <v>0</v>
      </c>
      <c r="J1353" s="186">
        <v>1670</v>
      </c>
      <c r="K1353" s="186">
        <v>1883</v>
      </c>
      <c r="L1353" s="186">
        <v>110</v>
      </c>
      <c r="M1353" s="186">
        <v>5.8417419012214555</v>
      </c>
      <c r="N1353" s="188">
        <v>92</v>
      </c>
      <c r="O1353" s="189">
        <v>0</v>
      </c>
      <c r="P1353" s="186">
        <v>92</v>
      </c>
      <c r="Q1353" s="189">
        <v>12.095808383233534</v>
      </c>
      <c r="R1353" s="189">
        <v>14.335329341317365</v>
      </c>
      <c r="S1353" s="189">
        <v>798</v>
      </c>
      <c r="T1353" s="188">
        <v>798</v>
      </c>
      <c r="U1353" s="187">
        <v>12.713754646840147</v>
      </c>
      <c r="V1353" s="189">
        <v>182</v>
      </c>
      <c r="W1353" s="189">
        <v>0</v>
      </c>
      <c r="X1353" s="188">
        <v>616</v>
      </c>
      <c r="Y1353" s="188">
        <v>0</v>
      </c>
      <c r="Z1353" s="186">
        <v>354</v>
      </c>
      <c r="AA1353" s="186">
        <v>92</v>
      </c>
      <c r="AB1353" s="186">
        <v>0</v>
      </c>
      <c r="AC1353" s="186">
        <v>0</v>
      </c>
      <c r="AD1353" s="188">
        <v>0</v>
      </c>
      <c r="AE1353" s="189">
        <v>192</v>
      </c>
      <c r="AF1353" s="189">
        <v>192</v>
      </c>
      <c r="AG1353" s="189">
        <v>0</v>
      </c>
      <c r="AH1353" s="191">
        <v>0</v>
      </c>
      <c r="AI1353" s="186">
        <v>1680</v>
      </c>
      <c r="AJ1353" s="192">
        <v>7501943485402</v>
      </c>
      <c r="AK1353" s="192" t="s">
        <v>262</v>
      </c>
      <c r="AL1353" s="226"/>
      <c r="AM1353" s="75">
        <v>92675</v>
      </c>
      <c r="AN1353" s="76"/>
      <c r="AO1353" s="188">
        <v>1412</v>
      </c>
      <c r="AP1353" s="188">
        <v>2096</v>
      </c>
      <c r="AQ1353" s="187">
        <v>123.65781710914455</v>
      </c>
      <c r="AR1353" s="188">
        <v>1048</v>
      </c>
      <c r="AS1353" s="187">
        <v>56.648648648648646</v>
      </c>
      <c r="AT1353" s="188">
        <v>1092</v>
      </c>
      <c r="AU1353" s="187">
        <v>59.027027027027025</v>
      </c>
      <c r="AV1353" s="188">
        <v>784</v>
      </c>
      <c r="AW1353" s="187">
        <v>47.515151515151516</v>
      </c>
      <c r="AX1353" s="188">
        <v>1412</v>
      </c>
      <c r="AY1353" s="187">
        <v>87.268232385661321</v>
      </c>
      <c r="AZ1353" s="188">
        <v>1170</v>
      </c>
      <c r="BA1353" s="187">
        <v>70.909090909090907</v>
      </c>
      <c r="BB1353" s="188">
        <v>482</v>
      </c>
      <c r="BC1353" s="187">
        <v>29.212121212121211</v>
      </c>
      <c r="BD1353" s="75"/>
      <c r="BE1353" s="75"/>
      <c r="BF1353" s="56"/>
      <c r="BI1353" s="194"/>
    </row>
    <row r="1354" spans="1:61" s="77" customFormat="1" ht="11.25" customHeight="1" x14ac:dyDescent="0.2">
      <c r="A1354" s="184" t="s">
        <v>2009</v>
      </c>
      <c r="B1354" s="185">
        <v>0</v>
      </c>
      <c r="C1354" s="828">
        <v>92685</v>
      </c>
      <c r="D1354" s="284">
        <v>260</v>
      </c>
      <c r="E1354" s="91">
        <v>59.090909090909093</v>
      </c>
      <c r="F1354" s="186">
        <v>0</v>
      </c>
      <c r="G1354" s="186">
        <v>0</v>
      </c>
      <c r="H1354" s="186">
        <v>0</v>
      </c>
      <c r="I1354" s="187">
        <v>0</v>
      </c>
      <c r="J1354" s="186">
        <v>100</v>
      </c>
      <c r="K1354" s="186">
        <v>132</v>
      </c>
      <c r="L1354" s="186">
        <v>8</v>
      </c>
      <c r="M1354" s="186">
        <v>6.0606060606060606</v>
      </c>
      <c r="N1354" s="188">
        <v>0</v>
      </c>
      <c r="O1354" s="189">
        <v>0</v>
      </c>
      <c r="P1354" s="186">
        <v>0</v>
      </c>
      <c r="Q1354" s="189">
        <v>8</v>
      </c>
      <c r="R1354" s="189">
        <v>75.599999999999994</v>
      </c>
      <c r="S1354" s="189">
        <v>252</v>
      </c>
      <c r="T1354" s="188">
        <v>252</v>
      </c>
      <c r="U1354" s="187">
        <v>57.272727272727273</v>
      </c>
      <c r="V1354" s="189">
        <v>0</v>
      </c>
      <c r="W1354" s="189">
        <v>0</v>
      </c>
      <c r="X1354" s="188">
        <v>252</v>
      </c>
      <c r="Y1354" s="188">
        <v>0</v>
      </c>
      <c r="Z1354" s="186">
        <v>118</v>
      </c>
      <c r="AA1354" s="186">
        <v>0</v>
      </c>
      <c r="AB1354" s="186">
        <v>0</v>
      </c>
      <c r="AC1354" s="186">
        <v>0</v>
      </c>
      <c r="AD1354" s="188">
        <v>0</v>
      </c>
      <c r="AE1354" s="189">
        <v>0</v>
      </c>
      <c r="AF1354" s="189">
        <v>0</v>
      </c>
      <c r="AG1354" s="189">
        <v>0</v>
      </c>
      <c r="AH1354" s="191">
        <v>0</v>
      </c>
      <c r="AI1354" s="186">
        <v>189.52</v>
      </c>
      <c r="AJ1354" s="192">
        <v>7501943486232</v>
      </c>
      <c r="AK1354" s="192" t="s">
        <v>262</v>
      </c>
      <c r="AL1354" s="226"/>
      <c r="AM1354" s="75">
        <v>92685</v>
      </c>
      <c r="AN1354" s="76"/>
      <c r="AO1354" s="188">
        <v>202</v>
      </c>
      <c r="AP1354" s="188">
        <v>164</v>
      </c>
      <c r="AQ1354" s="187">
        <v>54.666666666666664</v>
      </c>
      <c r="AR1354" s="188">
        <v>140</v>
      </c>
      <c r="AS1354" s="187">
        <v>46.666666666666664</v>
      </c>
      <c r="AT1354" s="188">
        <v>302</v>
      </c>
      <c r="AU1354" s="187">
        <v>100.66666666666666</v>
      </c>
      <c r="AV1354" s="188">
        <v>106</v>
      </c>
      <c r="AW1354" s="187">
        <v>35.333333333333336</v>
      </c>
      <c r="AX1354" s="188">
        <v>94</v>
      </c>
      <c r="AY1354" s="187">
        <v>31.333333333333336</v>
      </c>
      <c r="AZ1354" s="188">
        <v>6</v>
      </c>
      <c r="BA1354" s="187">
        <v>2</v>
      </c>
      <c r="BB1354" s="188">
        <v>116</v>
      </c>
      <c r="BC1354" s="187">
        <v>38.666666666666664</v>
      </c>
      <c r="BD1354" s="75"/>
      <c r="BE1354" s="75"/>
      <c r="BF1354" s="56"/>
      <c r="BI1354" s="194"/>
    </row>
    <row r="1355" spans="1:61" s="77" customFormat="1" ht="11.25" customHeight="1" x14ac:dyDescent="0.2">
      <c r="A1355" s="184" t="s">
        <v>2010</v>
      </c>
      <c r="B1355" s="185">
        <v>0</v>
      </c>
      <c r="C1355" s="828">
        <v>94346</v>
      </c>
      <c r="D1355" s="284">
        <v>12</v>
      </c>
      <c r="E1355" s="91">
        <v>0</v>
      </c>
      <c r="F1355" s="186">
        <v>0</v>
      </c>
      <c r="G1355" s="186">
        <v>0</v>
      </c>
      <c r="H1355" s="186">
        <v>0</v>
      </c>
      <c r="I1355" s="187">
        <v>0</v>
      </c>
      <c r="J1355" s="186">
        <v>0</v>
      </c>
      <c r="K1355" s="186">
        <v>0</v>
      </c>
      <c r="L1355" s="186">
        <v>0</v>
      </c>
      <c r="M1355" s="186">
        <v>0</v>
      </c>
      <c r="N1355" s="188">
        <v>0</v>
      </c>
      <c r="O1355" s="189">
        <v>0</v>
      </c>
      <c r="P1355" s="186">
        <v>0</v>
      </c>
      <c r="Q1355" s="189">
        <v>0</v>
      </c>
      <c r="R1355" s="189">
        <v>0</v>
      </c>
      <c r="S1355" s="189">
        <v>12</v>
      </c>
      <c r="T1355" s="188">
        <v>12</v>
      </c>
      <c r="U1355" s="187">
        <v>0</v>
      </c>
      <c r="V1355" s="189">
        <v>0</v>
      </c>
      <c r="W1355" s="189">
        <v>0</v>
      </c>
      <c r="X1355" s="188">
        <v>12</v>
      </c>
      <c r="Y1355" s="188">
        <v>0</v>
      </c>
      <c r="Z1355" s="186">
        <v>0</v>
      </c>
      <c r="AA1355" s="186">
        <v>0</v>
      </c>
      <c r="AB1355" s="186">
        <v>0</v>
      </c>
      <c r="AC1355" s="186">
        <v>0</v>
      </c>
      <c r="AD1355" s="188">
        <v>0</v>
      </c>
      <c r="AE1355" s="189">
        <v>0</v>
      </c>
      <c r="AF1355" s="189">
        <v>0</v>
      </c>
      <c r="AG1355" s="189">
        <v>0</v>
      </c>
      <c r="AH1355" s="191">
        <v>0</v>
      </c>
      <c r="AI1355" s="186">
        <v>0</v>
      </c>
      <c r="AJ1355" s="192">
        <v>7501943486591</v>
      </c>
      <c r="AK1355" s="192" t="s">
        <v>262</v>
      </c>
      <c r="AL1355" s="226"/>
      <c r="AM1355" s="75">
        <v>94346</v>
      </c>
      <c r="AN1355" s="76"/>
      <c r="AO1355" s="188">
        <v>0</v>
      </c>
      <c r="AP1355" s="188">
        <v>0</v>
      </c>
      <c r="AQ1355" s="187">
        <v>0</v>
      </c>
      <c r="AR1355" s="188">
        <v>0</v>
      </c>
      <c r="AS1355" s="187">
        <v>0</v>
      </c>
      <c r="AT1355" s="188">
        <v>0</v>
      </c>
      <c r="AU1355" s="187">
        <v>0</v>
      </c>
      <c r="AV1355" s="188">
        <v>0</v>
      </c>
      <c r="AW1355" s="187">
        <v>0</v>
      </c>
      <c r="AX1355" s="188">
        <v>0</v>
      </c>
      <c r="AY1355" s="187">
        <v>0</v>
      </c>
      <c r="AZ1355" s="188">
        <v>0</v>
      </c>
      <c r="BA1355" s="187">
        <v>0</v>
      </c>
      <c r="BB1355" s="188">
        <v>0</v>
      </c>
      <c r="BC1355" s="187">
        <v>0</v>
      </c>
      <c r="BD1355" s="75"/>
      <c r="BE1355" s="75"/>
      <c r="BF1355" s="56"/>
      <c r="BI1355" s="194"/>
    </row>
    <row r="1356" spans="1:61" s="77" customFormat="1" ht="11.25" customHeight="1" x14ac:dyDescent="0.2">
      <c r="A1356" s="184" t="s">
        <v>2007</v>
      </c>
      <c r="B1356" s="185">
        <v>0</v>
      </c>
      <c r="C1356" s="828">
        <v>94344</v>
      </c>
      <c r="D1356" s="284">
        <v>1E-4</v>
      </c>
      <c r="E1356" s="91">
        <v>0</v>
      </c>
      <c r="F1356" s="186">
        <v>0</v>
      </c>
      <c r="G1356" s="186">
        <v>0</v>
      </c>
      <c r="H1356" s="186">
        <v>0</v>
      </c>
      <c r="I1356" s="187">
        <v>0</v>
      </c>
      <c r="J1356" s="186">
        <v>0</v>
      </c>
      <c r="K1356" s="186">
        <v>0</v>
      </c>
      <c r="L1356" s="186">
        <v>0</v>
      </c>
      <c r="M1356" s="186">
        <v>0</v>
      </c>
      <c r="N1356" s="188">
        <v>0</v>
      </c>
      <c r="O1356" s="189">
        <v>0</v>
      </c>
      <c r="P1356" s="186">
        <v>0</v>
      </c>
      <c r="Q1356" s="189">
        <v>0</v>
      </c>
      <c r="R1356" s="189">
        <v>0</v>
      </c>
      <c r="S1356" s="189">
        <v>1E-4</v>
      </c>
      <c r="T1356" s="188">
        <v>0</v>
      </c>
      <c r="U1356" s="187">
        <v>0</v>
      </c>
      <c r="V1356" s="189">
        <v>0</v>
      </c>
      <c r="W1356" s="189">
        <v>0</v>
      </c>
      <c r="X1356" s="188">
        <v>0</v>
      </c>
      <c r="Y1356" s="188">
        <v>0</v>
      </c>
      <c r="Z1356" s="186">
        <v>0</v>
      </c>
      <c r="AA1356" s="186">
        <v>0</v>
      </c>
      <c r="AB1356" s="186">
        <v>0</v>
      </c>
      <c r="AC1356" s="186">
        <v>0</v>
      </c>
      <c r="AD1356" s="188">
        <v>0</v>
      </c>
      <c r="AE1356" s="189">
        <v>0</v>
      </c>
      <c r="AF1356" s="189">
        <v>0</v>
      </c>
      <c r="AG1356" s="189">
        <v>0</v>
      </c>
      <c r="AH1356" s="191">
        <v>0</v>
      </c>
      <c r="AI1356" s="186">
        <v>0</v>
      </c>
      <c r="AJ1356" s="192">
        <v>7501943486577</v>
      </c>
      <c r="AK1356" s="192" t="s">
        <v>262</v>
      </c>
      <c r="AL1356" s="226"/>
      <c r="AM1356" s="75">
        <v>94344</v>
      </c>
      <c r="AN1356" s="76"/>
      <c r="AO1356" s="188">
        <v>0</v>
      </c>
      <c r="AP1356" s="188">
        <v>0</v>
      </c>
      <c r="AQ1356" s="187">
        <v>0</v>
      </c>
      <c r="AR1356" s="188">
        <v>0</v>
      </c>
      <c r="AS1356" s="187">
        <v>0</v>
      </c>
      <c r="AT1356" s="188">
        <v>0</v>
      </c>
      <c r="AU1356" s="187">
        <v>0</v>
      </c>
      <c r="AV1356" s="188">
        <v>0</v>
      </c>
      <c r="AW1356" s="187">
        <v>0</v>
      </c>
      <c r="AX1356" s="188">
        <v>0</v>
      </c>
      <c r="AY1356" s="187">
        <v>0</v>
      </c>
      <c r="AZ1356" s="188">
        <v>0</v>
      </c>
      <c r="BA1356" s="187">
        <v>0</v>
      </c>
      <c r="BB1356" s="188">
        <v>0</v>
      </c>
      <c r="BC1356" s="187">
        <v>0</v>
      </c>
      <c r="BD1356" s="75"/>
      <c r="BE1356" s="75"/>
      <c r="BF1356" s="56"/>
      <c r="BI1356" s="194"/>
    </row>
    <row r="1357" spans="1:61" s="77" customFormat="1" ht="11.25" customHeight="1" x14ac:dyDescent="0.2">
      <c r="A1357" s="184" t="s">
        <v>2011</v>
      </c>
      <c r="B1357" s="185">
        <v>0</v>
      </c>
      <c r="C1357" s="828">
        <v>92711</v>
      </c>
      <c r="D1357" s="284">
        <v>88</v>
      </c>
      <c r="E1357" s="91">
        <v>0</v>
      </c>
      <c r="F1357" s="186">
        <v>0</v>
      </c>
      <c r="G1357" s="186">
        <v>0</v>
      </c>
      <c r="H1357" s="186">
        <v>0</v>
      </c>
      <c r="I1357" s="187">
        <v>0</v>
      </c>
      <c r="J1357" s="186">
        <v>0</v>
      </c>
      <c r="K1357" s="186">
        <v>0</v>
      </c>
      <c r="L1357" s="186">
        <v>0</v>
      </c>
      <c r="M1357" s="186">
        <v>0</v>
      </c>
      <c r="N1357" s="188">
        <v>0</v>
      </c>
      <c r="O1357" s="189">
        <v>0</v>
      </c>
      <c r="P1357" s="186">
        <v>0</v>
      </c>
      <c r="Q1357" s="189">
        <v>0</v>
      </c>
      <c r="R1357" s="189">
        <v>0</v>
      </c>
      <c r="S1357" s="189">
        <v>88</v>
      </c>
      <c r="T1357" s="188">
        <v>88</v>
      </c>
      <c r="U1357" s="187">
        <v>0</v>
      </c>
      <c r="V1357" s="189">
        <v>0</v>
      </c>
      <c r="W1357" s="189">
        <v>0</v>
      </c>
      <c r="X1357" s="188">
        <v>88</v>
      </c>
      <c r="Y1357" s="188">
        <v>0</v>
      </c>
      <c r="Z1357" s="186">
        <v>0</v>
      </c>
      <c r="AA1357" s="186">
        <v>0</v>
      </c>
      <c r="AB1357" s="186">
        <v>0</v>
      </c>
      <c r="AC1357" s="186">
        <v>0</v>
      </c>
      <c r="AD1357" s="188">
        <v>0</v>
      </c>
      <c r="AE1357" s="189">
        <v>0</v>
      </c>
      <c r="AF1357" s="189">
        <v>0</v>
      </c>
      <c r="AG1357" s="189">
        <v>0</v>
      </c>
      <c r="AH1357" s="191">
        <v>0</v>
      </c>
      <c r="AI1357" s="186">
        <v>0</v>
      </c>
      <c r="AJ1357" s="192">
        <v>7501943485488</v>
      </c>
      <c r="AK1357" s="192" t="s">
        <v>262</v>
      </c>
      <c r="AL1357" s="226"/>
      <c r="AM1357" s="75">
        <v>92711</v>
      </c>
      <c r="AN1357" s="76"/>
      <c r="AO1357" s="188">
        <v>0</v>
      </c>
      <c r="AP1357" s="188">
        <v>0</v>
      </c>
      <c r="AQ1357" s="187">
        <v>0</v>
      </c>
      <c r="AR1357" s="188">
        <v>0</v>
      </c>
      <c r="AS1357" s="187">
        <v>0</v>
      </c>
      <c r="AT1357" s="188">
        <v>0</v>
      </c>
      <c r="AU1357" s="187">
        <v>0</v>
      </c>
      <c r="AV1357" s="188">
        <v>0</v>
      </c>
      <c r="AW1357" s="187">
        <v>0</v>
      </c>
      <c r="AX1357" s="188">
        <v>0</v>
      </c>
      <c r="AY1357" s="187">
        <v>0</v>
      </c>
      <c r="AZ1357" s="188">
        <v>0</v>
      </c>
      <c r="BA1357" s="187">
        <v>0</v>
      </c>
      <c r="BB1357" s="188">
        <v>0</v>
      </c>
      <c r="BC1357" s="187">
        <v>0</v>
      </c>
      <c r="BD1357" s="75"/>
      <c r="BE1357" s="75"/>
      <c r="BF1357" s="56"/>
      <c r="BI1357" s="194"/>
    </row>
    <row r="1358" spans="1:61" s="77" customFormat="1" ht="11.25" customHeight="1" x14ac:dyDescent="0.2">
      <c r="A1358" s="184" t="s">
        <v>2012</v>
      </c>
      <c r="B1358" s="185">
        <v>0</v>
      </c>
      <c r="C1358" s="828">
        <v>92647</v>
      </c>
      <c r="D1358" s="284">
        <v>1656</v>
      </c>
      <c r="E1358" s="91">
        <v>17.261987491313413</v>
      </c>
      <c r="F1358" s="186">
        <v>1800</v>
      </c>
      <c r="G1358" s="186">
        <v>1800</v>
      </c>
      <c r="H1358" s="186">
        <v>0</v>
      </c>
      <c r="I1358" s="187">
        <v>0</v>
      </c>
      <c r="J1358" s="186">
        <v>2000</v>
      </c>
      <c r="K1358" s="186">
        <v>2878</v>
      </c>
      <c r="L1358" s="186">
        <v>484</v>
      </c>
      <c r="M1358" s="186">
        <v>16.817234190410009</v>
      </c>
      <c r="N1358" s="188">
        <v>0</v>
      </c>
      <c r="O1358" s="189">
        <v>0</v>
      </c>
      <c r="P1358" s="186">
        <v>0</v>
      </c>
      <c r="Q1358" s="189">
        <v>24.2</v>
      </c>
      <c r="R1358" s="189">
        <v>17.579999999999998</v>
      </c>
      <c r="S1358" s="189">
        <v>1172</v>
      </c>
      <c r="T1358" s="188">
        <v>1164</v>
      </c>
      <c r="U1358" s="187">
        <v>12.133425990271022</v>
      </c>
      <c r="V1358" s="189">
        <v>28</v>
      </c>
      <c r="W1358" s="189">
        <v>0</v>
      </c>
      <c r="X1358" s="188">
        <v>1136</v>
      </c>
      <c r="Y1358" s="188">
        <v>0</v>
      </c>
      <c r="Z1358" s="186">
        <v>0</v>
      </c>
      <c r="AA1358" s="186">
        <v>0</v>
      </c>
      <c r="AB1358" s="186">
        <v>0</v>
      </c>
      <c r="AC1358" s="186">
        <v>0</v>
      </c>
      <c r="AD1358" s="188">
        <v>0</v>
      </c>
      <c r="AE1358" s="189">
        <v>0</v>
      </c>
      <c r="AF1358" s="189">
        <v>0</v>
      </c>
      <c r="AG1358" s="189">
        <v>0</v>
      </c>
      <c r="AH1358" s="191">
        <v>0</v>
      </c>
      <c r="AI1358" s="186">
        <v>1728.34</v>
      </c>
      <c r="AJ1358" s="192">
        <v>7501943482333</v>
      </c>
      <c r="AK1358" s="192" t="s">
        <v>262</v>
      </c>
      <c r="AL1358" s="226"/>
      <c r="AM1358" s="75">
        <v>92647</v>
      </c>
      <c r="AN1358" s="76"/>
      <c r="AO1358" s="188">
        <v>2549.3333333333335</v>
      </c>
      <c r="AP1358" s="188">
        <v>3756</v>
      </c>
      <c r="AQ1358" s="187">
        <v>174.69767441860463</v>
      </c>
      <c r="AR1358" s="188">
        <v>1456</v>
      </c>
      <c r="AS1358" s="187">
        <v>64.711111111111109</v>
      </c>
      <c r="AT1358" s="188">
        <v>2436</v>
      </c>
      <c r="AU1358" s="187">
        <v>107.78761061946902</v>
      </c>
      <c r="AV1358" s="188">
        <v>2076</v>
      </c>
      <c r="AW1358" s="187">
        <v>88.340425531914889</v>
      </c>
      <c r="AX1358" s="188">
        <v>3110</v>
      </c>
      <c r="AY1358" s="187">
        <v>135.21739130434781</v>
      </c>
      <c r="AZ1358" s="188">
        <v>2874</v>
      </c>
      <c r="BA1358" s="187">
        <v>112.35340109460516</v>
      </c>
      <c r="BB1358" s="188">
        <v>996</v>
      </c>
      <c r="BC1358" s="187">
        <v>38.90625</v>
      </c>
      <c r="BD1358" s="75"/>
      <c r="BE1358" s="75"/>
      <c r="BF1358" s="56"/>
      <c r="BI1358" s="194"/>
    </row>
    <row r="1359" spans="1:61" s="77" customFormat="1" ht="11.25" customHeight="1" x14ac:dyDescent="0.2">
      <c r="A1359" s="184" t="s">
        <v>2013</v>
      </c>
      <c r="B1359" s="185">
        <v>0</v>
      </c>
      <c r="C1359" s="828">
        <v>92280</v>
      </c>
      <c r="D1359" s="284">
        <v>190</v>
      </c>
      <c r="E1359" s="91">
        <v>3.6869340232858989</v>
      </c>
      <c r="F1359" s="186">
        <v>0</v>
      </c>
      <c r="G1359" s="186">
        <v>0</v>
      </c>
      <c r="H1359" s="186">
        <v>0</v>
      </c>
      <c r="I1359" s="187">
        <v>0</v>
      </c>
      <c r="J1359" s="186">
        <v>1515</v>
      </c>
      <c r="K1359" s="186">
        <v>1546</v>
      </c>
      <c r="L1359" s="186">
        <v>160</v>
      </c>
      <c r="M1359" s="186">
        <v>10.34928848641656</v>
      </c>
      <c r="N1359" s="188">
        <v>103</v>
      </c>
      <c r="O1359" s="189">
        <v>0</v>
      </c>
      <c r="P1359" s="186">
        <v>103</v>
      </c>
      <c r="Q1359" s="189">
        <v>17.35973597359736</v>
      </c>
      <c r="R1359" s="189">
        <v>0.59405940594059403</v>
      </c>
      <c r="S1359" s="189">
        <v>30</v>
      </c>
      <c r="T1359" s="188">
        <v>30</v>
      </c>
      <c r="U1359" s="187">
        <v>0.58214747736093142</v>
      </c>
      <c r="V1359" s="189">
        <v>0</v>
      </c>
      <c r="W1359" s="189">
        <v>0</v>
      </c>
      <c r="X1359" s="188">
        <v>30</v>
      </c>
      <c r="Y1359" s="188">
        <v>0</v>
      </c>
      <c r="Z1359" s="186">
        <v>30</v>
      </c>
      <c r="AA1359" s="186">
        <v>30</v>
      </c>
      <c r="AB1359" s="186">
        <v>0</v>
      </c>
      <c r="AC1359" s="186">
        <v>0</v>
      </c>
      <c r="AD1359" s="188">
        <v>0</v>
      </c>
      <c r="AE1359" s="189">
        <v>0</v>
      </c>
      <c r="AF1359" s="189">
        <v>0</v>
      </c>
      <c r="AG1359" s="189">
        <v>0</v>
      </c>
      <c r="AH1359" s="191">
        <v>0</v>
      </c>
      <c r="AI1359" s="186">
        <v>1364</v>
      </c>
      <c r="AJ1359" s="192">
        <v>7501943486232</v>
      </c>
      <c r="AK1359" s="192" t="s">
        <v>262</v>
      </c>
      <c r="AL1359" s="226"/>
      <c r="AM1359" s="75">
        <v>92280</v>
      </c>
      <c r="AN1359" s="76"/>
      <c r="AO1359" s="188">
        <v>1496.6666666666667</v>
      </c>
      <c r="AP1359" s="188">
        <v>1567</v>
      </c>
      <c r="AQ1359" s="187">
        <v>92.17647058823529</v>
      </c>
      <c r="AR1359" s="188">
        <v>1316</v>
      </c>
      <c r="AS1359" s="187">
        <v>77.411764705882362</v>
      </c>
      <c r="AT1359" s="188">
        <v>1607</v>
      </c>
      <c r="AU1359" s="187">
        <v>97.393939393939405</v>
      </c>
      <c r="AV1359" s="188">
        <v>1068</v>
      </c>
      <c r="AW1359" s="187">
        <v>64.72727272727272</v>
      </c>
      <c r="AX1359" s="188">
        <v>1237</v>
      </c>
      <c r="AY1359" s="187">
        <v>65.10526315789474</v>
      </c>
      <c r="AZ1359" s="188">
        <v>1471</v>
      </c>
      <c r="BA1359" s="187">
        <v>77.871889888830069</v>
      </c>
      <c r="BB1359" s="188">
        <v>884</v>
      </c>
      <c r="BC1359" s="187">
        <v>46.797247220751721</v>
      </c>
      <c r="BD1359" s="75"/>
      <c r="BE1359" s="75"/>
      <c r="BF1359" s="56"/>
      <c r="BI1359" s="194"/>
    </row>
    <row r="1360" spans="1:61" s="77" customFormat="1" ht="11.25" customHeight="1" x14ac:dyDescent="0.2">
      <c r="A1360" s="184" t="s">
        <v>2014</v>
      </c>
      <c r="B1360" s="185">
        <v>0</v>
      </c>
      <c r="C1360" s="828">
        <v>92281</v>
      </c>
      <c r="D1360" s="284">
        <v>1E-4</v>
      </c>
      <c r="E1360" s="91">
        <v>0</v>
      </c>
      <c r="F1360" s="186">
        <v>0</v>
      </c>
      <c r="G1360" s="186">
        <v>0</v>
      </c>
      <c r="H1360" s="186">
        <v>0</v>
      </c>
      <c r="I1360" s="187">
        <v>0</v>
      </c>
      <c r="J1360" s="186">
        <v>0</v>
      </c>
      <c r="K1360" s="186">
        <v>0</v>
      </c>
      <c r="L1360" s="186">
        <v>0</v>
      </c>
      <c r="M1360" s="186">
        <v>0</v>
      </c>
      <c r="N1360" s="188">
        <v>0</v>
      </c>
      <c r="O1360" s="189">
        <v>0</v>
      </c>
      <c r="P1360" s="186">
        <v>0</v>
      </c>
      <c r="Q1360" s="189">
        <v>0</v>
      </c>
      <c r="R1360" s="189">
        <v>0</v>
      </c>
      <c r="S1360" s="189">
        <v>1E-4</v>
      </c>
      <c r="T1360" s="188">
        <v>0</v>
      </c>
      <c r="U1360" s="187">
        <v>0</v>
      </c>
      <c r="V1360" s="189">
        <v>0</v>
      </c>
      <c r="W1360" s="189">
        <v>0</v>
      </c>
      <c r="X1360" s="188">
        <v>0</v>
      </c>
      <c r="Y1360" s="188">
        <v>0</v>
      </c>
      <c r="Z1360" s="186">
        <v>0</v>
      </c>
      <c r="AA1360" s="186">
        <v>0</v>
      </c>
      <c r="AB1360" s="186">
        <v>0</v>
      </c>
      <c r="AC1360" s="186">
        <v>0</v>
      </c>
      <c r="AD1360" s="188">
        <v>0</v>
      </c>
      <c r="AE1360" s="189">
        <v>0</v>
      </c>
      <c r="AF1360" s="189">
        <v>0</v>
      </c>
      <c r="AG1360" s="189">
        <v>0</v>
      </c>
      <c r="AH1360" s="191">
        <v>0</v>
      </c>
      <c r="AI1360" s="186">
        <v>0</v>
      </c>
      <c r="AJ1360" s="192">
        <v>7501943486591</v>
      </c>
      <c r="AK1360" s="192" t="s">
        <v>262</v>
      </c>
      <c r="AL1360" s="226"/>
      <c r="AM1360" s="75">
        <v>92281</v>
      </c>
      <c r="AN1360" s="76"/>
      <c r="AO1360" s="188">
        <v>0</v>
      </c>
      <c r="AP1360" s="188">
        <v>0</v>
      </c>
      <c r="AQ1360" s="187">
        <v>0</v>
      </c>
      <c r="AR1360" s="188">
        <v>0</v>
      </c>
      <c r="AS1360" s="187">
        <v>0</v>
      </c>
      <c r="AT1360" s="188">
        <v>0</v>
      </c>
      <c r="AU1360" s="187">
        <v>0</v>
      </c>
      <c r="AV1360" s="188">
        <v>0</v>
      </c>
      <c r="AW1360" s="187">
        <v>0</v>
      </c>
      <c r="AX1360" s="188">
        <v>0</v>
      </c>
      <c r="AY1360" s="187">
        <v>0</v>
      </c>
      <c r="AZ1360" s="188">
        <v>0</v>
      </c>
      <c r="BA1360" s="187">
        <v>0</v>
      </c>
      <c r="BB1360" s="188">
        <v>0</v>
      </c>
      <c r="BC1360" s="187">
        <v>0</v>
      </c>
      <c r="BD1360" s="75"/>
      <c r="BE1360" s="75"/>
      <c r="BF1360" s="56"/>
      <c r="BI1360" s="194"/>
    </row>
    <row r="1361" spans="1:61" s="77" customFormat="1" ht="11.25" customHeight="1" x14ac:dyDescent="0.2">
      <c r="A1361" s="184" t="s">
        <v>2015</v>
      </c>
      <c r="B1361" s="185">
        <v>0</v>
      </c>
      <c r="C1361" s="828">
        <v>92311</v>
      </c>
      <c r="D1361" s="284">
        <v>1198</v>
      </c>
      <c r="E1361" s="91">
        <v>0</v>
      </c>
      <c r="F1361" s="186">
        <v>0</v>
      </c>
      <c r="G1361" s="186">
        <v>0</v>
      </c>
      <c r="H1361" s="186">
        <v>0</v>
      </c>
      <c r="I1361" s="187">
        <v>0</v>
      </c>
      <c r="J1361" s="186">
        <v>0</v>
      </c>
      <c r="K1361" s="186">
        <v>0</v>
      </c>
      <c r="L1361" s="186">
        <v>0</v>
      </c>
      <c r="M1361" s="186">
        <v>0</v>
      </c>
      <c r="N1361" s="188">
        <v>0</v>
      </c>
      <c r="O1361" s="189">
        <v>0</v>
      </c>
      <c r="P1361" s="186">
        <v>0</v>
      </c>
      <c r="Q1361" s="189">
        <v>0</v>
      </c>
      <c r="R1361" s="189">
        <v>0</v>
      </c>
      <c r="S1361" s="189">
        <v>1198</v>
      </c>
      <c r="T1361" s="188">
        <v>1198</v>
      </c>
      <c r="U1361" s="187">
        <v>0</v>
      </c>
      <c r="V1361" s="189">
        <v>0</v>
      </c>
      <c r="W1361" s="189">
        <v>0</v>
      </c>
      <c r="X1361" s="188">
        <v>1198</v>
      </c>
      <c r="Y1361" s="188">
        <v>0</v>
      </c>
      <c r="Z1361" s="186">
        <v>0</v>
      </c>
      <c r="AA1361" s="186">
        <v>0</v>
      </c>
      <c r="AB1361" s="186">
        <v>0</v>
      </c>
      <c r="AC1361" s="186">
        <v>0</v>
      </c>
      <c r="AD1361" s="188">
        <v>0</v>
      </c>
      <c r="AE1361" s="189">
        <v>0</v>
      </c>
      <c r="AF1361" s="189">
        <v>0</v>
      </c>
      <c r="AG1361" s="189">
        <v>0</v>
      </c>
      <c r="AH1361" s="191">
        <v>0</v>
      </c>
      <c r="AI1361" s="186">
        <v>0</v>
      </c>
      <c r="AJ1361" s="192">
        <v>7501943486577</v>
      </c>
      <c r="AK1361" s="192" t="s">
        <v>262</v>
      </c>
      <c r="AL1361" s="226"/>
      <c r="AM1361" s="75">
        <v>92311</v>
      </c>
      <c r="AN1361" s="76"/>
      <c r="AO1361" s="188">
        <v>0</v>
      </c>
      <c r="AP1361" s="188">
        <v>0</v>
      </c>
      <c r="AQ1361" s="187">
        <v>0</v>
      </c>
      <c r="AR1361" s="188">
        <v>0</v>
      </c>
      <c r="AS1361" s="187">
        <v>0</v>
      </c>
      <c r="AT1361" s="188">
        <v>0</v>
      </c>
      <c r="AU1361" s="187">
        <v>0</v>
      </c>
      <c r="AV1361" s="188">
        <v>0</v>
      </c>
      <c r="AW1361" s="187">
        <v>0</v>
      </c>
      <c r="AX1361" s="188">
        <v>0</v>
      </c>
      <c r="AY1361" s="187">
        <v>0</v>
      </c>
      <c r="AZ1361" s="188">
        <v>0</v>
      </c>
      <c r="BA1361" s="187">
        <v>0</v>
      </c>
      <c r="BB1361" s="188">
        <v>0</v>
      </c>
      <c r="BC1361" s="187">
        <v>0</v>
      </c>
      <c r="BD1361" s="75"/>
      <c r="BE1361" s="75"/>
      <c r="BF1361" s="56"/>
      <c r="BI1361" s="194"/>
    </row>
    <row r="1362" spans="1:61" s="77" customFormat="1" ht="11.25" customHeight="1" x14ac:dyDescent="0.2">
      <c r="A1362" s="184" t="s">
        <v>2016</v>
      </c>
      <c r="B1362" s="185">
        <v>0</v>
      </c>
      <c r="C1362" s="828">
        <v>92716</v>
      </c>
      <c r="D1362" s="284">
        <v>1775</v>
      </c>
      <c r="E1362" s="91">
        <v>24.511891144187462</v>
      </c>
      <c r="F1362" s="186">
        <v>1100</v>
      </c>
      <c r="G1362" s="186">
        <v>1100</v>
      </c>
      <c r="H1362" s="186">
        <v>0</v>
      </c>
      <c r="I1362" s="187">
        <v>0</v>
      </c>
      <c r="J1362" s="186">
        <v>1800.83</v>
      </c>
      <c r="K1362" s="186">
        <v>2172.415</v>
      </c>
      <c r="L1362" s="186">
        <v>250</v>
      </c>
      <c r="M1362" s="186">
        <v>11.507930114641999</v>
      </c>
      <c r="N1362" s="188">
        <v>0</v>
      </c>
      <c r="O1362" s="189">
        <v>0</v>
      </c>
      <c r="P1362" s="186">
        <v>0</v>
      </c>
      <c r="Q1362" s="189">
        <v>13.882487519643721</v>
      </c>
      <c r="R1362" s="189">
        <v>25.404952160948007</v>
      </c>
      <c r="S1362" s="189">
        <v>1525</v>
      </c>
      <c r="T1362" s="188">
        <v>1525</v>
      </c>
      <c r="U1362" s="187">
        <v>21.059512109794859</v>
      </c>
      <c r="V1362" s="189">
        <v>0</v>
      </c>
      <c r="W1362" s="189">
        <v>0</v>
      </c>
      <c r="X1362" s="188">
        <v>1525</v>
      </c>
      <c r="Y1362" s="188">
        <v>0</v>
      </c>
      <c r="Z1362" s="186">
        <v>0</v>
      </c>
      <c r="AA1362" s="186">
        <v>0</v>
      </c>
      <c r="AB1362" s="186">
        <v>0</v>
      </c>
      <c r="AC1362" s="186">
        <v>0</v>
      </c>
      <c r="AD1362" s="188">
        <v>0</v>
      </c>
      <c r="AE1362" s="189">
        <v>0</v>
      </c>
      <c r="AF1362" s="189">
        <v>0</v>
      </c>
      <c r="AG1362" s="189">
        <v>0</v>
      </c>
      <c r="AH1362" s="191">
        <v>0</v>
      </c>
      <c r="AI1362" s="186">
        <v>2038.37</v>
      </c>
      <c r="AJ1362" s="192">
        <v>7501943485488</v>
      </c>
      <c r="AK1362" s="192" t="s">
        <v>262</v>
      </c>
      <c r="AL1362" s="226"/>
      <c r="AM1362" s="75">
        <v>92716</v>
      </c>
      <c r="AN1362" s="76"/>
      <c r="AO1362" s="188">
        <v>2147.6666666666665</v>
      </c>
      <c r="AP1362" s="188">
        <v>2544</v>
      </c>
      <c r="AQ1362" s="187">
        <v>127.2</v>
      </c>
      <c r="AR1362" s="188">
        <v>1743</v>
      </c>
      <c r="AS1362" s="187">
        <v>83</v>
      </c>
      <c r="AT1362" s="188">
        <v>2156</v>
      </c>
      <c r="AU1362" s="187">
        <v>102.66666666666666</v>
      </c>
      <c r="AV1362" s="188">
        <v>1410</v>
      </c>
      <c r="AW1362" s="187">
        <v>69.975186104218366</v>
      </c>
      <c r="AX1362" s="188">
        <v>1430</v>
      </c>
      <c r="AY1362" s="187">
        <v>64.764492753623188</v>
      </c>
      <c r="AZ1362" s="188">
        <v>2254</v>
      </c>
      <c r="BA1362" s="187">
        <v>103.27416679648482</v>
      </c>
      <c r="BB1362" s="188">
        <v>922</v>
      </c>
      <c r="BC1362" s="187">
        <v>43.779677113010443</v>
      </c>
      <c r="BD1362" s="75"/>
      <c r="BE1362" s="75"/>
      <c r="BF1362" s="56"/>
      <c r="BI1362" s="194"/>
    </row>
    <row r="1363" spans="1:61" s="77" customFormat="1" ht="11.25" customHeight="1" x14ac:dyDescent="0.2">
      <c r="A1363" s="184" t="s">
        <v>2017</v>
      </c>
      <c r="B1363" s="185">
        <v>0</v>
      </c>
      <c r="C1363" s="828">
        <v>92720</v>
      </c>
      <c r="D1363" s="284">
        <v>334</v>
      </c>
      <c r="E1363" s="91">
        <v>164.26229508196721</v>
      </c>
      <c r="F1363" s="186">
        <v>0</v>
      </c>
      <c r="G1363" s="186">
        <v>0</v>
      </c>
      <c r="H1363" s="186">
        <v>0</v>
      </c>
      <c r="I1363" s="187">
        <v>0</v>
      </c>
      <c r="J1363" s="186">
        <v>50</v>
      </c>
      <c r="K1363" s="186">
        <v>61</v>
      </c>
      <c r="L1363" s="186">
        <v>8</v>
      </c>
      <c r="M1363" s="186">
        <v>13.114754098360656</v>
      </c>
      <c r="N1363" s="188">
        <v>0</v>
      </c>
      <c r="O1363" s="189">
        <v>0</v>
      </c>
      <c r="P1363" s="186">
        <v>0</v>
      </c>
      <c r="Q1363" s="189">
        <v>16</v>
      </c>
      <c r="R1363" s="189">
        <v>195.6</v>
      </c>
      <c r="S1363" s="189">
        <v>326</v>
      </c>
      <c r="T1363" s="188">
        <v>326</v>
      </c>
      <c r="U1363" s="187">
        <v>160.32786885245903</v>
      </c>
      <c r="V1363" s="189">
        <v>0</v>
      </c>
      <c r="W1363" s="189">
        <v>0</v>
      </c>
      <c r="X1363" s="188">
        <v>326</v>
      </c>
      <c r="Y1363" s="188">
        <v>0</v>
      </c>
      <c r="Z1363" s="186">
        <v>0</v>
      </c>
      <c r="AA1363" s="186">
        <v>0</v>
      </c>
      <c r="AB1363" s="186">
        <v>0</v>
      </c>
      <c r="AC1363" s="186">
        <v>0</v>
      </c>
      <c r="AD1363" s="188">
        <v>0</v>
      </c>
      <c r="AE1363" s="189">
        <v>0</v>
      </c>
      <c r="AF1363" s="189">
        <v>0</v>
      </c>
      <c r="AG1363" s="189">
        <v>0</v>
      </c>
      <c r="AH1363" s="191">
        <v>0</v>
      </c>
      <c r="AI1363" s="186">
        <v>50</v>
      </c>
      <c r="AJ1363" s="192">
        <v>7501943485488</v>
      </c>
      <c r="AK1363" s="192" t="s">
        <v>262</v>
      </c>
      <c r="AL1363" s="226"/>
      <c r="AM1363" s="75">
        <v>92720</v>
      </c>
      <c r="AN1363" s="76"/>
      <c r="AO1363" s="188">
        <v>118</v>
      </c>
      <c r="AP1363" s="188">
        <v>72</v>
      </c>
      <c r="AQ1363" s="187">
        <v>36</v>
      </c>
      <c r="AR1363" s="188">
        <v>102</v>
      </c>
      <c r="AS1363" s="187">
        <v>51</v>
      </c>
      <c r="AT1363" s="188">
        <v>180</v>
      </c>
      <c r="AU1363" s="187">
        <v>90</v>
      </c>
      <c r="AV1363" s="188">
        <v>31</v>
      </c>
      <c r="AW1363" s="187">
        <v>15.5</v>
      </c>
      <c r="AX1363" s="188">
        <v>21</v>
      </c>
      <c r="AY1363" s="187">
        <v>10.5</v>
      </c>
      <c r="AZ1363" s="188">
        <v>99</v>
      </c>
      <c r="BA1363" s="187">
        <v>49.5</v>
      </c>
      <c r="BB1363" s="188">
        <v>55</v>
      </c>
      <c r="BC1363" s="187">
        <v>27.500000000000004</v>
      </c>
      <c r="BD1363" s="75"/>
      <c r="BE1363" s="75"/>
      <c r="BF1363" s="56"/>
      <c r="BI1363" s="194"/>
    </row>
    <row r="1364" spans="1:61" s="77" customFormat="1" ht="11.25" customHeight="1" x14ac:dyDescent="0.2">
      <c r="A1364" s="184" t="s">
        <v>2018</v>
      </c>
      <c r="B1364" s="185">
        <v>0</v>
      </c>
      <c r="C1364" s="828">
        <v>92740</v>
      </c>
      <c r="D1364" s="284">
        <v>1198</v>
      </c>
      <c r="E1364" s="91">
        <v>17.877554226172556</v>
      </c>
      <c r="F1364" s="186">
        <v>0</v>
      </c>
      <c r="G1364" s="186">
        <v>0</v>
      </c>
      <c r="H1364" s="186">
        <v>0</v>
      </c>
      <c r="I1364" s="187">
        <v>0</v>
      </c>
      <c r="J1364" s="186">
        <v>1980</v>
      </c>
      <c r="K1364" s="186">
        <v>2010.3421052631579</v>
      </c>
      <c r="L1364" s="186">
        <v>285</v>
      </c>
      <c r="M1364" s="186">
        <v>14.176691581689422</v>
      </c>
      <c r="N1364" s="188">
        <v>0</v>
      </c>
      <c r="O1364" s="189">
        <v>0</v>
      </c>
      <c r="P1364" s="186">
        <v>0</v>
      </c>
      <c r="Q1364" s="189">
        <v>14.393939393939394</v>
      </c>
      <c r="R1364" s="189">
        <v>13.833333333333334</v>
      </c>
      <c r="S1364" s="189">
        <v>913</v>
      </c>
      <c r="T1364" s="188">
        <v>913</v>
      </c>
      <c r="U1364" s="187">
        <v>13.624546751665729</v>
      </c>
      <c r="V1364" s="189">
        <v>0</v>
      </c>
      <c r="W1364" s="189">
        <v>0</v>
      </c>
      <c r="X1364" s="188">
        <v>913</v>
      </c>
      <c r="Y1364" s="188">
        <v>0</v>
      </c>
      <c r="Z1364" s="186">
        <v>0</v>
      </c>
      <c r="AA1364" s="186">
        <v>0</v>
      </c>
      <c r="AB1364" s="186">
        <v>0</v>
      </c>
      <c r="AC1364" s="186">
        <v>0</v>
      </c>
      <c r="AD1364" s="188">
        <v>0</v>
      </c>
      <c r="AE1364" s="189">
        <v>0</v>
      </c>
      <c r="AF1364" s="189">
        <v>0</v>
      </c>
      <c r="AG1364" s="189">
        <v>0</v>
      </c>
      <c r="AH1364" s="191">
        <v>0</v>
      </c>
      <c r="AI1364" s="186">
        <v>1987</v>
      </c>
      <c r="AJ1364" s="192">
        <v>7501943485488</v>
      </c>
      <c r="AK1364" s="192" t="s">
        <v>262</v>
      </c>
      <c r="AL1364" s="226"/>
      <c r="AM1364" s="75">
        <v>92740</v>
      </c>
      <c r="AN1364" s="76"/>
      <c r="AO1364" s="188">
        <v>1522.3333333333333</v>
      </c>
      <c r="AP1364" s="188">
        <v>1813</v>
      </c>
      <c r="AQ1364" s="187">
        <v>90.740740740740748</v>
      </c>
      <c r="AR1364" s="188">
        <v>1322</v>
      </c>
      <c r="AS1364" s="187">
        <v>61.488372093023258</v>
      </c>
      <c r="AT1364" s="188">
        <v>1432</v>
      </c>
      <c r="AU1364" s="187">
        <v>66.604651162790702</v>
      </c>
      <c r="AV1364" s="188">
        <v>1078</v>
      </c>
      <c r="AW1364" s="187">
        <v>53.953953953953956</v>
      </c>
      <c r="AX1364" s="188">
        <v>1395</v>
      </c>
      <c r="AY1364" s="187">
        <v>69.75</v>
      </c>
      <c r="AZ1364" s="188">
        <v>1535</v>
      </c>
      <c r="BA1364" s="187">
        <v>72.769507916943198</v>
      </c>
      <c r="BB1364" s="188">
        <v>708</v>
      </c>
      <c r="BC1364" s="187">
        <v>37.51987281399046</v>
      </c>
      <c r="BD1364" s="75"/>
      <c r="BE1364" s="75"/>
      <c r="BF1364" s="56"/>
      <c r="BI1364" s="194"/>
    </row>
    <row r="1365" spans="1:61" s="77" customFormat="1" ht="11.25" customHeight="1" x14ac:dyDescent="0.2">
      <c r="A1365" s="184" t="s">
        <v>2019</v>
      </c>
      <c r="B1365" s="185">
        <v>0</v>
      </c>
      <c r="C1365" s="828">
        <v>94354</v>
      </c>
      <c r="D1365" s="284">
        <v>378</v>
      </c>
      <c r="E1365" s="91">
        <v>149.21052631578948</v>
      </c>
      <c r="F1365" s="186">
        <v>0</v>
      </c>
      <c r="G1365" s="186">
        <v>0</v>
      </c>
      <c r="H1365" s="186">
        <v>0</v>
      </c>
      <c r="I1365" s="187">
        <v>0</v>
      </c>
      <c r="J1365" s="186">
        <v>118</v>
      </c>
      <c r="K1365" s="186">
        <v>76</v>
      </c>
      <c r="L1365" s="186">
        <v>0</v>
      </c>
      <c r="M1365" s="186">
        <v>0</v>
      </c>
      <c r="N1365" s="188">
        <v>0</v>
      </c>
      <c r="O1365" s="189">
        <v>0</v>
      </c>
      <c r="P1365" s="186">
        <v>0</v>
      </c>
      <c r="Q1365" s="189">
        <v>0</v>
      </c>
      <c r="R1365" s="189">
        <v>96.101694915254228</v>
      </c>
      <c r="S1365" s="189">
        <v>378</v>
      </c>
      <c r="T1365" s="188">
        <v>378</v>
      </c>
      <c r="U1365" s="187">
        <v>149.21052631578948</v>
      </c>
      <c r="V1365" s="189">
        <v>0</v>
      </c>
      <c r="W1365" s="189">
        <v>0</v>
      </c>
      <c r="X1365" s="188">
        <v>378</v>
      </c>
      <c r="Y1365" s="188">
        <v>0</v>
      </c>
      <c r="Z1365" s="186">
        <v>377</v>
      </c>
      <c r="AA1365" s="186">
        <v>0</v>
      </c>
      <c r="AB1365" s="186">
        <v>0</v>
      </c>
      <c r="AC1365" s="186">
        <v>0</v>
      </c>
      <c r="AD1365" s="188">
        <v>0</v>
      </c>
      <c r="AE1365" s="189">
        <v>29</v>
      </c>
      <c r="AF1365" s="189">
        <v>29</v>
      </c>
      <c r="AG1365" s="189">
        <v>0</v>
      </c>
      <c r="AH1365" s="191">
        <v>0</v>
      </c>
      <c r="AI1365" s="186">
        <v>100</v>
      </c>
      <c r="AJ1365" s="192">
        <v>7501943485488</v>
      </c>
      <c r="AK1365" s="192" t="s">
        <v>262</v>
      </c>
      <c r="AL1365" s="226"/>
      <c r="AM1365" s="75">
        <v>94354</v>
      </c>
      <c r="AN1365" s="76"/>
      <c r="AO1365" s="188">
        <v>77.333333333333329</v>
      </c>
      <c r="AP1365" s="188">
        <v>34</v>
      </c>
      <c r="AQ1365" s="187">
        <v>17</v>
      </c>
      <c r="AR1365" s="188">
        <v>83</v>
      </c>
      <c r="AS1365" s="187">
        <v>41.5</v>
      </c>
      <c r="AT1365" s="188">
        <v>115</v>
      </c>
      <c r="AU1365" s="187">
        <v>57.499999999999993</v>
      </c>
      <c r="AV1365" s="188">
        <v>22</v>
      </c>
      <c r="AW1365" s="187">
        <v>11</v>
      </c>
      <c r="AX1365" s="188">
        <v>21</v>
      </c>
      <c r="AY1365" s="187">
        <v>10.5</v>
      </c>
      <c r="AZ1365" s="188">
        <v>132</v>
      </c>
      <c r="BA1365" s="187">
        <v>66</v>
      </c>
      <c r="BB1365" s="188">
        <v>40</v>
      </c>
      <c r="BC1365" s="187">
        <v>20</v>
      </c>
      <c r="BD1365" s="75"/>
      <c r="BE1365" s="75"/>
      <c r="BF1365" s="56"/>
      <c r="BI1365" s="194"/>
    </row>
    <row r="1366" spans="1:61" s="77" customFormat="1" ht="11.25" customHeight="1" x14ac:dyDescent="0.2">
      <c r="A1366" s="184" t="s">
        <v>4989</v>
      </c>
      <c r="B1366" s="185">
        <v>0</v>
      </c>
      <c r="C1366" s="828">
        <v>94355</v>
      </c>
      <c r="D1366" s="284">
        <v>4416</v>
      </c>
      <c r="E1366" s="91">
        <v>18474.668342050933</v>
      </c>
      <c r="F1366" s="186">
        <v>0</v>
      </c>
      <c r="G1366" s="186">
        <v>0</v>
      </c>
      <c r="H1366" s="186">
        <v>0</v>
      </c>
      <c r="I1366" s="187">
        <v>0</v>
      </c>
      <c r="J1366" s="186">
        <v>20.7</v>
      </c>
      <c r="K1366" s="186">
        <v>7.1709000425440372</v>
      </c>
      <c r="L1366" s="186">
        <v>0</v>
      </c>
      <c r="M1366" s="186">
        <v>0</v>
      </c>
      <c r="N1366" s="188">
        <v>0</v>
      </c>
      <c r="O1366" s="189">
        <v>0</v>
      </c>
      <c r="P1366" s="186">
        <v>0</v>
      </c>
      <c r="Q1366" s="189">
        <v>0</v>
      </c>
      <c r="R1366" s="189">
        <v>6400</v>
      </c>
      <c r="S1366" s="189">
        <v>4416</v>
      </c>
      <c r="T1366" s="188">
        <v>4416</v>
      </c>
      <c r="U1366" s="187">
        <v>18474.668342050933</v>
      </c>
      <c r="V1366" s="189">
        <v>0</v>
      </c>
      <c r="W1366" s="189">
        <v>0</v>
      </c>
      <c r="X1366" s="188">
        <v>4416</v>
      </c>
      <c r="Y1366" s="188">
        <v>4416</v>
      </c>
      <c r="Z1366" s="186">
        <v>0</v>
      </c>
      <c r="AA1366" s="186">
        <v>0</v>
      </c>
      <c r="AB1366" s="186">
        <v>0</v>
      </c>
      <c r="AC1366" s="186">
        <v>0</v>
      </c>
      <c r="AD1366" s="188">
        <v>0</v>
      </c>
      <c r="AE1366" s="189">
        <v>0</v>
      </c>
      <c r="AF1366" s="189">
        <v>0</v>
      </c>
      <c r="AG1366" s="189">
        <v>0</v>
      </c>
      <c r="AH1366" s="191">
        <v>0</v>
      </c>
      <c r="AI1366" s="186">
        <v>0</v>
      </c>
      <c r="AJ1366" s="192">
        <v>7501943485488</v>
      </c>
      <c r="AK1366" s="192" t="s">
        <v>262</v>
      </c>
      <c r="AL1366" s="226"/>
      <c r="AM1366" s="75">
        <v>94355</v>
      </c>
      <c r="AN1366" s="76"/>
      <c r="AO1366" s="188">
        <v>25.333333333333332</v>
      </c>
      <c r="AP1366" s="188">
        <v>0</v>
      </c>
      <c r="AQ1366" s="187">
        <v>0</v>
      </c>
      <c r="AR1366" s="188">
        <v>0</v>
      </c>
      <c r="AS1366" s="187">
        <v>0</v>
      </c>
      <c r="AT1366" s="188">
        <v>76</v>
      </c>
      <c r="AU1366" s="187">
        <v>58.210784313725497</v>
      </c>
      <c r="AV1366" s="188">
        <v>0</v>
      </c>
      <c r="AW1366" s="187">
        <v>0</v>
      </c>
      <c r="AX1366" s="188">
        <v>0</v>
      </c>
      <c r="AY1366" s="187">
        <v>0</v>
      </c>
      <c r="AZ1366" s="188">
        <v>0</v>
      </c>
      <c r="BA1366" s="187">
        <v>0</v>
      </c>
      <c r="BB1366" s="188">
        <v>0</v>
      </c>
      <c r="BC1366" s="187">
        <v>0</v>
      </c>
      <c r="BD1366" s="75"/>
      <c r="BE1366" s="75"/>
      <c r="BF1366" s="56"/>
      <c r="BI1366" s="194"/>
    </row>
    <row r="1367" spans="1:61" s="77" customFormat="1" ht="11.25" customHeight="1" x14ac:dyDescent="0.2">
      <c r="A1367" s="184" t="s">
        <v>2020</v>
      </c>
      <c r="B1367" s="185">
        <v>0</v>
      </c>
      <c r="C1367" s="828">
        <v>94434</v>
      </c>
      <c r="D1367" s="284">
        <v>1067</v>
      </c>
      <c r="E1367" s="91">
        <v>320.10000000000002</v>
      </c>
      <c r="F1367" s="186">
        <v>0</v>
      </c>
      <c r="G1367" s="186">
        <v>0</v>
      </c>
      <c r="H1367" s="186">
        <v>0</v>
      </c>
      <c r="I1367" s="187">
        <v>0</v>
      </c>
      <c r="J1367" s="186">
        <v>100</v>
      </c>
      <c r="K1367" s="186">
        <v>100</v>
      </c>
      <c r="L1367" s="186">
        <v>14</v>
      </c>
      <c r="M1367" s="186">
        <v>14.000000000000002</v>
      </c>
      <c r="N1367" s="188">
        <v>0</v>
      </c>
      <c r="O1367" s="189">
        <v>0</v>
      </c>
      <c r="P1367" s="186">
        <v>0</v>
      </c>
      <c r="Q1367" s="189">
        <v>14.000000000000002</v>
      </c>
      <c r="R1367" s="189">
        <v>315.89999999999998</v>
      </c>
      <c r="S1367" s="189">
        <v>1053</v>
      </c>
      <c r="T1367" s="188">
        <v>1053</v>
      </c>
      <c r="U1367" s="187">
        <v>315.89999999999998</v>
      </c>
      <c r="V1367" s="189">
        <v>0</v>
      </c>
      <c r="W1367" s="189">
        <v>0</v>
      </c>
      <c r="X1367" s="188">
        <v>1053</v>
      </c>
      <c r="Y1367" s="188">
        <v>0</v>
      </c>
      <c r="Z1367" s="186">
        <v>0</v>
      </c>
      <c r="AA1367" s="186">
        <v>0</v>
      </c>
      <c r="AB1367" s="186">
        <v>0</v>
      </c>
      <c r="AC1367" s="186">
        <v>0</v>
      </c>
      <c r="AD1367" s="188">
        <v>0</v>
      </c>
      <c r="AE1367" s="189">
        <v>0</v>
      </c>
      <c r="AF1367" s="189">
        <v>0</v>
      </c>
      <c r="AG1367" s="189">
        <v>0</v>
      </c>
      <c r="AH1367" s="191">
        <v>0</v>
      </c>
      <c r="AI1367" s="186">
        <v>100</v>
      </c>
      <c r="AJ1367" s="192">
        <v>7501943482333</v>
      </c>
      <c r="AK1367" s="192" t="s">
        <v>262</v>
      </c>
      <c r="AL1367" s="226"/>
      <c r="AM1367" s="75">
        <v>94434</v>
      </c>
      <c r="AN1367" s="76"/>
      <c r="AO1367" s="188">
        <v>102.33333333333333</v>
      </c>
      <c r="AP1367" s="188">
        <v>100</v>
      </c>
      <c r="AQ1367" s="187">
        <v>50</v>
      </c>
      <c r="AR1367" s="188">
        <v>71</v>
      </c>
      <c r="AS1367" s="187">
        <v>35.5</v>
      </c>
      <c r="AT1367" s="188">
        <v>136</v>
      </c>
      <c r="AU1367" s="187">
        <v>68</v>
      </c>
      <c r="AV1367" s="188">
        <v>27</v>
      </c>
      <c r="AW1367" s="187">
        <v>13.5</v>
      </c>
      <c r="AX1367" s="188">
        <v>23</v>
      </c>
      <c r="AY1367" s="187">
        <v>11.5</v>
      </c>
      <c r="AZ1367" s="188">
        <v>115</v>
      </c>
      <c r="BA1367" s="187">
        <v>57.499999999999993</v>
      </c>
      <c r="BB1367" s="188">
        <v>85</v>
      </c>
      <c r="BC1367" s="187">
        <v>42.5</v>
      </c>
      <c r="BD1367" s="75"/>
      <c r="BE1367" s="75"/>
      <c r="BF1367" s="56"/>
      <c r="BI1367" s="194"/>
    </row>
    <row r="1368" spans="1:61" ht="11.25" customHeight="1" x14ac:dyDescent="0.3">
      <c r="A1368" s="149" t="s">
        <v>80</v>
      </c>
      <c r="B1368" s="169">
        <v>0</v>
      </c>
      <c r="C1368" s="871"/>
      <c r="D1368" s="379">
        <v>19742.3927</v>
      </c>
      <c r="E1368" s="220">
        <v>37.739885664644646</v>
      </c>
      <c r="F1368" s="221">
        <v>6900</v>
      </c>
      <c r="G1368" s="221">
        <v>6900</v>
      </c>
      <c r="H1368" s="221">
        <v>0</v>
      </c>
      <c r="I1368" s="222">
        <v>0</v>
      </c>
      <c r="J1368" s="223">
        <v>13500.67</v>
      </c>
      <c r="K1368" s="221">
        <v>15693.523458520971</v>
      </c>
      <c r="L1368" s="221">
        <v>2444.66</v>
      </c>
      <c r="M1368" s="221">
        <v>15.577508814138517</v>
      </c>
      <c r="N1368" s="223">
        <v>521.43000000000006</v>
      </c>
      <c r="O1368" s="224">
        <v>200.07</v>
      </c>
      <c r="P1368" s="221">
        <v>1579.6949999999999</v>
      </c>
      <c r="Q1368" s="224">
        <v>282.98824889875488</v>
      </c>
      <c r="R1368" s="224">
        <v>22251.667855668558</v>
      </c>
      <c r="S1368" s="224">
        <v>17297.7327</v>
      </c>
      <c r="T1368" s="223">
        <v>17270.780999999999</v>
      </c>
      <c r="U1368" s="222">
        <v>33.015111703208959</v>
      </c>
      <c r="V1368" s="224">
        <v>367.95</v>
      </c>
      <c r="W1368" s="224">
        <v>858.19499999999994</v>
      </c>
      <c r="X1368" s="223">
        <v>16044.635999999999</v>
      </c>
      <c r="Y1368" s="223">
        <v>7961.2009999999991</v>
      </c>
      <c r="Z1368" s="221">
        <v>879</v>
      </c>
      <c r="AA1368" s="221">
        <v>122</v>
      </c>
      <c r="AB1368" s="221">
        <v>0</v>
      </c>
      <c r="AC1368" s="221">
        <v>0</v>
      </c>
      <c r="AD1368" s="223">
        <v>1.0499999999999545</v>
      </c>
      <c r="AE1368" s="224">
        <v>221</v>
      </c>
      <c r="AF1368" s="224">
        <v>221</v>
      </c>
      <c r="AG1368" s="224">
        <v>0</v>
      </c>
      <c r="AH1368" s="224">
        <v>0</v>
      </c>
      <c r="AI1368" s="225">
        <v>9892.8332999999984</v>
      </c>
      <c r="AJ1368" s="192">
        <v>0</v>
      </c>
      <c r="AK1368" s="192">
        <v>0</v>
      </c>
      <c r="AM1368" s="75">
        <v>0</v>
      </c>
      <c r="AO1368" s="223">
        <v>0</v>
      </c>
      <c r="AP1368" s="223">
        <v>0</v>
      </c>
      <c r="AQ1368" s="222">
        <v>0</v>
      </c>
      <c r="AR1368" s="223">
        <v>0</v>
      </c>
      <c r="AS1368" s="222">
        <v>0</v>
      </c>
      <c r="AT1368" s="223">
        <v>0</v>
      </c>
      <c r="AU1368" s="222">
        <v>0</v>
      </c>
      <c r="AV1368" s="223">
        <v>0</v>
      </c>
      <c r="AW1368" s="222">
        <v>0</v>
      </c>
      <c r="AX1368" s="223">
        <v>0</v>
      </c>
      <c r="AY1368" s="222">
        <v>0</v>
      </c>
      <c r="AZ1368" s="223">
        <v>0</v>
      </c>
      <c r="BA1368" s="222">
        <v>0</v>
      </c>
      <c r="BB1368" s="223">
        <v>0</v>
      </c>
      <c r="BC1368" s="222">
        <v>0</v>
      </c>
      <c r="BD1368" s="75"/>
      <c r="BE1368" s="75"/>
      <c r="BI1368" s="194"/>
    </row>
    <row r="1369" spans="1:61" s="77" customFormat="1" ht="11.25" customHeight="1" x14ac:dyDescent="0.2">
      <c r="A1369" s="184" t="s">
        <v>2021</v>
      </c>
      <c r="B1369" s="185">
        <v>0</v>
      </c>
      <c r="C1369" s="828">
        <v>97100</v>
      </c>
      <c r="D1369" s="284">
        <v>14.58</v>
      </c>
      <c r="E1369" s="91">
        <v>0</v>
      </c>
      <c r="F1369" s="186">
        <v>0</v>
      </c>
      <c r="G1369" s="186">
        <v>0</v>
      </c>
      <c r="H1369" s="186">
        <v>0</v>
      </c>
      <c r="I1369" s="187">
        <v>0</v>
      </c>
      <c r="J1369" s="186">
        <v>0</v>
      </c>
      <c r="K1369" s="186">
        <v>0</v>
      </c>
      <c r="L1369" s="186">
        <v>0</v>
      </c>
      <c r="M1369" s="186">
        <v>0</v>
      </c>
      <c r="N1369" s="188">
        <v>0</v>
      </c>
      <c r="O1369" s="189">
        <v>0</v>
      </c>
      <c r="P1369" s="186">
        <v>0</v>
      </c>
      <c r="Q1369" s="189">
        <v>0</v>
      </c>
      <c r="R1369" s="189">
        <v>0</v>
      </c>
      <c r="S1369" s="189">
        <v>14.58</v>
      </c>
      <c r="T1369" s="188">
        <v>14.58</v>
      </c>
      <c r="U1369" s="187">
        <v>0</v>
      </c>
      <c r="V1369" s="189">
        <v>0</v>
      </c>
      <c r="W1369" s="189">
        <v>0</v>
      </c>
      <c r="X1369" s="188">
        <v>14.58</v>
      </c>
      <c r="Y1369" s="188">
        <v>0</v>
      </c>
      <c r="Z1369" s="186">
        <v>0</v>
      </c>
      <c r="AA1369" s="186">
        <v>0</v>
      </c>
      <c r="AB1369" s="186">
        <v>0</v>
      </c>
      <c r="AC1369" s="186">
        <v>0</v>
      </c>
      <c r="AD1369" s="188">
        <v>0</v>
      </c>
      <c r="AE1369" s="189">
        <v>0</v>
      </c>
      <c r="AF1369" s="189">
        <v>0</v>
      </c>
      <c r="AG1369" s="189">
        <v>0</v>
      </c>
      <c r="AH1369" s="191">
        <v>0</v>
      </c>
      <c r="AI1369" s="186">
        <v>0</v>
      </c>
      <c r="AJ1369" s="192">
        <v>54000751462</v>
      </c>
      <c r="AK1369" s="192" t="s">
        <v>262</v>
      </c>
      <c r="AL1369" s="226"/>
      <c r="AM1369" s="75">
        <v>97100</v>
      </c>
      <c r="AN1369" s="76"/>
      <c r="AO1369" s="188">
        <v>0</v>
      </c>
      <c r="AP1369" s="188">
        <v>0</v>
      </c>
      <c r="AQ1369" s="187">
        <v>0</v>
      </c>
      <c r="AR1369" s="188">
        <v>0</v>
      </c>
      <c r="AS1369" s="187">
        <v>0</v>
      </c>
      <c r="AT1369" s="188">
        <v>0</v>
      </c>
      <c r="AU1369" s="187">
        <v>0</v>
      </c>
      <c r="AV1369" s="188">
        <v>0</v>
      </c>
      <c r="AW1369" s="187">
        <v>0</v>
      </c>
      <c r="AX1369" s="188">
        <v>0</v>
      </c>
      <c r="AY1369" s="187">
        <v>0</v>
      </c>
      <c r="AZ1369" s="188">
        <v>0</v>
      </c>
      <c r="BA1369" s="187">
        <v>0</v>
      </c>
      <c r="BB1369" s="188">
        <v>0</v>
      </c>
      <c r="BC1369" s="187">
        <v>0</v>
      </c>
      <c r="BD1369" s="75"/>
      <c r="BE1369" s="75"/>
      <c r="BF1369" s="56"/>
      <c r="BI1369" s="194"/>
    </row>
    <row r="1370" spans="1:61" ht="11.25" customHeight="1" x14ac:dyDescent="0.3">
      <c r="A1370" s="184" t="s">
        <v>2021</v>
      </c>
      <c r="B1370" s="185">
        <v>0</v>
      </c>
      <c r="C1370" s="828">
        <v>92692</v>
      </c>
      <c r="D1370" s="284">
        <v>1E-4</v>
      </c>
      <c r="E1370" s="91">
        <v>0</v>
      </c>
      <c r="F1370" s="186">
        <v>0</v>
      </c>
      <c r="G1370" s="186">
        <v>0</v>
      </c>
      <c r="H1370" s="186">
        <v>0</v>
      </c>
      <c r="I1370" s="187">
        <v>0</v>
      </c>
      <c r="J1370" s="186">
        <v>0</v>
      </c>
      <c r="K1370" s="186">
        <v>0</v>
      </c>
      <c r="L1370" s="186">
        <v>0</v>
      </c>
      <c r="M1370" s="186">
        <v>0</v>
      </c>
      <c r="N1370" s="188">
        <v>0</v>
      </c>
      <c r="O1370" s="189">
        <v>0</v>
      </c>
      <c r="P1370" s="186">
        <v>0</v>
      </c>
      <c r="Q1370" s="189">
        <v>0</v>
      </c>
      <c r="R1370" s="189">
        <v>0</v>
      </c>
      <c r="S1370" s="189">
        <v>1E-4</v>
      </c>
      <c r="T1370" s="188">
        <v>0</v>
      </c>
      <c r="U1370" s="187">
        <v>0</v>
      </c>
      <c r="V1370" s="189">
        <v>0</v>
      </c>
      <c r="W1370" s="189">
        <v>0</v>
      </c>
      <c r="X1370" s="188">
        <v>0</v>
      </c>
      <c r="Y1370" s="188">
        <v>0</v>
      </c>
      <c r="Z1370" s="186">
        <v>0</v>
      </c>
      <c r="AA1370" s="186">
        <v>0</v>
      </c>
      <c r="AB1370" s="186">
        <v>0</v>
      </c>
      <c r="AC1370" s="186">
        <v>0</v>
      </c>
      <c r="AD1370" s="188">
        <v>0</v>
      </c>
      <c r="AE1370" s="189">
        <v>0</v>
      </c>
      <c r="AF1370" s="189">
        <v>0</v>
      </c>
      <c r="AG1370" s="189">
        <v>0</v>
      </c>
      <c r="AH1370" s="191">
        <v>0</v>
      </c>
      <c r="AI1370" s="186">
        <v>0</v>
      </c>
      <c r="AJ1370" s="192">
        <v>7501943485945</v>
      </c>
      <c r="AK1370" s="192">
        <v>1501</v>
      </c>
      <c r="AM1370" s="75">
        <v>92692</v>
      </c>
      <c r="AO1370" s="188">
        <v>0</v>
      </c>
      <c r="AP1370" s="188">
        <v>0</v>
      </c>
      <c r="AQ1370" s="187">
        <v>0</v>
      </c>
      <c r="AR1370" s="188">
        <v>0</v>
      </c>
      <c r="AS1370" s="187">
        <v>0</v>
      </c>
      <c r="AT1370" s="188">
        <v>0</v>
      </c>
      <c r="AU1370" s="187">
        <v>0</v>
      </c>
      <c r="AV1370" s="188">
        <v>0</v>
      </c>
      <c r="AW1370" s="187">
        <v>0</v>
      </c>
      <c r="AX1370" s="188">
        <v>0</v>
      </c>
      <c r="AY1370" s="187">
        <v>0</v>
      </c>
      <c r="AZ1370" s="188">
        <v>0</v>
      </c>
      <c r="BA1370" s="187">
        <v>0</v>
      </c>
      <c r="BB1370" s="188">
        <v>0</v>
      </c>
      <c r="BC1370" s="187">
        <v>0</v>
      </c>
      <c r="BD1370" s="75"/>
      <c r="BE1370" s="75"/>
      <c r="BI1370" s="194"/>
    </row>
    <row r="1371" spans="1:61" ht="11.25" customHeight="1" x14ac:dyDescent="0.3">
      <c r="A1371" s="184" t="s">
        <v>2022</v>
      </c>
      <c r="B1371" s="185">
        <v>0</v>
      </c>
      <c r="C1371" s="897" t="s">
        <v>2023</v>
      </c>
      <c r="D1371" s="284">
        <v>458.78</v>
      </c>
      <c r="E1371" s="91">
        <v>0</v>
      </c>
      <c r="F1371" s="186">
        <v>0</v>
      </c>
      <c r="G1371" s="186">
        <v>0</v>
      </c>
      <c r="H1371" s="186">
        <v>0</v>
      </c>
      <c r="I1371" s="187">
        <v>0</v>
      </c>
      <c r="J1371" s="186">
        <v>0</v>
      </c>
      <c r="K1371" s="186">
        <v>0</v>
      </c>
      <c r="L1371" s="186">
        <v>0</v>
      </c>
      <c r="M1371" s="186">
        <v>0</v>
      </c>
      <c r="N1371" s="188">
        <v>0</v>
      </c>
      <c r="O1371" s="189">
        <v>0</v>
      </c>
      <c r="P1371" s="186">
        <v>0</v>
      </c>
      <c r="Q1371" s="189">
        <v>0</v>
      </c>
      <c r="R1371" s="189">
        <v>0</v>
      </c>
      <c r="S1371" s="189">
        <v>458.78</v>
      </c>
      <c r="T1371" s="188">
        <v>458.78</v>
      </c>
      <c r="U1371" s="187">
        <v>0</v>
      </c>
      <c r="V1371" s="189">
        <v>0</v>
      </c>
      <c r="W1371" s="189">
        <v>0</v>
      </c>
      <c r="X1371" s="188">
        <v>458.78</v>
      </c>
      <c r="Y1371" s="188">
        <v>0</v>
      </c>
      <c r="Z1371" s="186">
        <v>0</v>
      </c>
      <c r="AA1371" s="186">
        <v>0</v>
      </c>
      <c r="AB1371" s="186">
        <v>0</v>
      </c>
      <c r="AC1371" s="186">
        <v>0</v>
      </c>
      <c r="AD1371" s="188">
        <v>0</v>
      </c>
      <c r="AE1371" s="189">
        <v>0</v>
      </c>
      <c r="AF1371" s="189">
        <v>0</v>
      </c>
      <c r="AG1371" s="189">
        <v>0</v>
      </c>
      <c r="AH1371" s="191">
        <v>0</v>
      </c>
      <c r="AI1371" s="186">
        <v>0</v>
      </c>
      <c r="AJ1371" s="192">
        <v>7501943485945</v>
      </c>
      <c r="AK1371" s="192">
        <v>1501</v>
      </c>
      <c r="AM1371" s="75">
        <v>1549</v>
      </c>
      <c r="AO1371" s="188">
        <v>0</v>
      </c>
      <c r="AP1371" s="188">
        <v>0</v>
      </c>
      <c r="AQ1371" s="187">
        <v>0</v>
      </c>
      <c r="AR1371" s="188">
        <v>0</v>
      </c>
      <c r="AS1371" s="187">
        <v>0</v>
      </c>
      <c r="AT1371" s="188">
        <v>0</v>
      </c>
      <c r="AU1371" s="187">
        <v>0</v>
      </c>
      <c r="AV1371" s="188">
        <v>0</v>
      </c>
      <c r="AW1371" s="187">
        <v>0</v>
      </c>
      <c r="AX1371" s="188">
        <v>0</v>
      </c>
      <c r="AY1371" s="187">
        <v>0</v>
      </c>
      <c r="AZ1371" s="188">
        <v>0</v>
      </c>
      <c r="BA1371" s="187">
        <v>0</v>
      </c>
      <c r="BB1371" s="188">
        <v>0</v>
      </c>
      <c r="BC1371" s="187">
        <v>0</v>
      </c>
      <c r="BD1371" s="75"/>
      <c r="BE1371" s="75"/>
      <c r="BI1371" s="194"/>
    </row>
    <row r="1372" spans="1:61" ht="11.25" customHeight="1" x14ac:dyDescent="0.3">
      <c r="A1372" s="184" t="s">
        <v>2024</v>
      </c>
      <c r="B1372" s="185">
        <v>0</v>
      </c>
      <c r="C1372" s="897" t="s">
        <v>2025</v>
      </c>
      <c r="D1372" s="284">
        <v>14168.49</v>
      </c>
      <c r="E1372" s="91">
        <v>28.929002390929579</v>
      </c>
      <c r="F1372" s="186">
        <v>960</v>
      </c>
      <c r="G1372" s="186">
        <v>960</v>
      </c>
      <c r="H1372" s="186">
        <v>0</v>
      </c>
      <c r="I1372" s="187">
        <v>0</v>
      </c>
      <c r="J1372" s="186">
        <v>14500</v>
      </c>
      <c r="K1372" s="186">
        <v>14693.029999999999</v>
      </c>
      <c r="L1372" s="186">
        <v>3179.8199999999997</v>
      </c>
      <c r="M1372" s="186">
        <v>21.641689971367377</v>
      </c>
      <c r="N1372" s="188">
        <v>0</v>
      </c>
      <c r="O1372" s="189">
        <v>0</v>
      </c>
      <c r="P1372" s="186">
        <v>182.91</v>
      </c>
      <c r="Q1372" s="189">
        <v>23.191241379310341</v>
      </c>
      <c r="R1372" s="189">
        <v>22.735179310344826</v>
      </c>
      <c r="S1372" s="189">
        <v>10988.67</v>
      </c>
      <c r="T1372" s="188">
        <v>10988.67</v>
      </c>
      <c r="U1372" s="187">
        <v>22.436495399519366</v>
      </c>
      <c r="V1372" s="189">
        <v>2701.44</v>
      </c>
      <c r="W1372" s="189">
        <v>182.91</v>
      </c>
      <c r="X1372" s="188">
        <v>8104.32</v>
      </c>
      <c r="Y1372" s="188">
        <v>0</v>
      </c>
      <c r="Z1372" s="186">
        <v>0</v>
      </c>
      <c r="AA1372" s="186">
        <v>0</v>
      </c>
      <c r="AB1372" s="186">
        <v>0</v>
      </c>
      <c r="AC1372" s="186">
        <v>0</v>
      </c>
      <c r="AD1372" s="188">
        <v>0</v>
      </c>
      <c r="AE1372" s="189">
        <v>0</v>
      </c>
      <c r="AF1372" s="189">
        <v>0</v>
      </c>
      <c r="AG1372" s="189">
        <v>0</v>
      </c>
      <c r="AH1372" s="191">
        <v>0</v>
      </c>
      <c r="AI1372" s="186">
        <v>13000</v>
      </c>
      <c r="AJ1372" s="192">
        <v>7501943485945</v>
      </c>
      <c r="AK1372" s="192">
        <v>1501</v>
      </c>
      <c r="AM1372" s="75">
        <v>1551</v>
      </c>
      <c r="AO1372" s="188">
        <v>14079.38</v>
      </c>
      <c r="AP1372" s="188">
        <v>14886.06</v>
      </c>
      <c r="AQ1372" s="187">
        <v>148.86059999999998</v>
      </c>
      <c r="AR1372" s="188">
        <v>3770.76</v>
      </c>
      <c r="AS1372" s="187">
        <v>32.789217391304348</v>
      </c>
      <c r="AT1372" s="188">
        <v>23581.32</v>
      </c>
      <c r="AU1372" s="187">
        <v>223.51962085308057</v>
      </c>
      <c r="AV1372" s="188">
        <v>7963.62</v>
      </c>
      <c r="AW1372" s="187">
        <v>79.636200000000002</v>
      </c>
      <c r="AX1372" s="188">
        <v>9384.69</v>
      </c>
      <c r="AY1372" s="187">
        <v>93.846900000000005</v>
      </c>
      <c r="AZ1372" s="188">
        <v>11073.09</v>
      </c>
      <c r="BA1372" s="187">
        <v>88.584720000000004</v>
      </c>
      <c r="BB1372" s="188">
        <v>12859.98</v>
      </c>
      <c r="BC1372" s="187">
        <v>131.22428571428571</v>
      </c>
      <c r="BD1372" s="75"/>
      <c r="BE1372" s="75"/>
      <c r="BI1372" s="194"/>
    </row>
    <row r="1373" spans="1:61" ht="11.25" customHeight="1" x14ac:dyDescent="0.3">
      <c r="A1373" s="184" t="s">
        <v>2026</v>
      </c>
      <c r="B1373" s="185">
        <v>0</v>
      </c>
      <c r="C1373" s="897" t="s">
        <v>694</v>
      </c>
      <c r="D1373" s="284">
        <v>1E-4</v>
      </c>
      <c r="E1373" s="91">
        <v>0</v>
      </c>
      <c r="F1373" s="186">
        <v>0</v>
      </c>
      <c r="G1373" s="186">
        <v>0</v>
      </c>
      <c r="H1373" s="186">
        <v>0</v>
      </c>
      <c r="I1373" s="187">
        <v>0</v>
      </c>
      <c r="J1373" s="186">
        <v>0</v>
      </c>
      <c r="K1373" s="186">
        <v>0</v>
      </c>
      <c r="L1373" s="186">
        <v>0</v>
      </c>
      <c r="M1373" s="186">
        <v>0</v>
      </c>
      <c r="N1373" s="188">
        <v>0</v>
      </c>
      <c r="O1373" s="189">
        <v>0</v>
      </c>
      <c r="P1373" s="186">
        <v>0</v>
      </c>
      <c r="Q1373" s="189">
        <v>0</v>
      </c>
      <c r="R1373" s="189">
        <v>0</v>
      </c>
      <c r="S1373" s="189">
        <v>1E-4</v>
      </c>
      <c r="T1373" s="188">
        <v>0</v>
      </c>
      <c r="U1373" s="187">
        <v>0</v>
      </c>
      <c r="V1373" s="189">
        <v>0</v>
      </c>
      <c r="W1373" s="189">
        <v>0</v>
      </c>
      <c r="X1373" s="188">
        <v>0</v>
      </c>
      <c r="Y1373" s="188">
        <v>0</v>
      </c>
      <c r="Z1373" s="186">
        <v>0</v>
      </c>
      <c r="AA1373" s="186">
        <v>0</v>
      </c>
      <c r="AB1373" s="186">
        <v>0</v>
      </c>
      <c r="AC1373" s="186">
        <v>0</v>
      </c>
      <c r="AD1373" s="188">
        <v>0</v>
      </c>
      <c r="AE1373" s="189">
        <v>0</v>
      </c>
      <c r="AF1373" s="189">
        <v>0</v>
      </c>
      <c r="AG1373" s="189">
        <v>0</v>
      </c>
      <c r="AH1373" s="191">
        <v>0</v>
      </c>
      <c r="AI1373" s="186">
        <v>0</v>
      </c>
      <c r="AJ1373" s="192">
        <v>7501943485945</v>
      </c>
      <c r="AK1373" s="192">
        <v>1501</v>
      </c>
      <c r="AM1373" s="75">
        <v>1545</v>
      </c>
      <c r="AO1373" s="188">
        <v>0</v>
      </c>
      <c r="AP1373" s="188">
        <v>0</v>
      </c>
      <c r="AQ1373" s="187">
        <v>0</v>
      </c>
      <c r="AR1373" s="188">
        <v>0</v>
      </c>
      <c r="AS1373" s="187">
        <v>0</v>
      </c>
      <c r="AT1373" s="188">
        <v>0</v>
      </c>
      <c r="AU1373" s="187">
        <v>0</v>
      </c>
      <c r="AV1373" s="188">
        <v>0</v>
      </c>
      <c r="AW1373" s="187">
        <v>0</v>
      </c>
      <c r="AX1373" s="188">
        <v>0</v>
      </c>
      <c r="AY1373" s="187">
        <v>0</v>
      </c>
      <c r="AZ1373" s="188">
        <v>0</v>
      </c>
      <c r="BA1373" s="187">
        <v>0</v>
      </c>
      <c r="BB1373" s="188">
        <v>0</v>
      </c>
      <c r="BC1373" s="187">
        <v>0</v>
      </c>
      <c r="BD1373" s="75"/>
      <c r="BE1373" s="75"/>
      <c r="BI1373" s="194"/>
    </row>
    <row r="1374" spans="1:61" ht="11.25" customHeight="1" x14ac:dyDescent="0.3">
      <c r="A1374" s="184" t="s">
        <v>2027</v>
      </c>
      <c r="B1374" s="185">
        <v>0</v>
      </c>
      <c r="C1374" s="897" t="s">
        <v>695</v>
      </c>
      <c r="D1374" s="284">
        <v>15095.07</v>
      </c>
      <c r="E1374" s="91">
        <v>29.099378881987576</v>
      </c>
      <c r="F1374" s="186">
        <v>1200</v>
      </c>
      <c r="G1374" s="186">
        <v>1200</v>
      </c>
      <c r="H1374" s="186">
        <v>0</v>
      </c>
      <c r="I1374" s="187">
        <v>0</v>
      </c>
      <c r="J1374" s="186">
        <v>19525.32</v>
      </c>
      <c r="K1374" s="186">
        <v>15562.26</v>
      </c>
      <c r="L1374" s="186">
        <v>2899.8</v>
      </c>
      <c r="M1374" s="186">
        <v>18.633540372670808</v>
      </c>
      <c r="N1374" s="188">
        <v>0</v>
      </c>
      <c r="O1374" s="189">
        <v>6766.2</v>
      </c>
      <c r="P1374" s="186">
        <v>6766.2</v>
      </c>
      <c r="Q1374" s="189">
        <v>49.504950495049506</v>
      </c>
      <c r="R1374" s="189">
        <v>18.737623762376238</v>
      </c>
      <c r="S1374" s="189">
        <v>12195.27</v>
      </c>
      <c r="T1374" s="188">
        <v>12195.27</v>
      </c>
      <c r="U1374" s="187">
        <v>23.509316770186338</v>
      </c>
      <c r="V1374" s="189">
        <v>0</v>
      </c>
      <c r="W1374" s="189">
        <v>0</v>
      </c>
      <c r="X1374" s="188">
        <v>12195.27</v>
      </c>
      <c r="Y1374" s="188">
        <v>0</v>
      </c>
      <c r="Z1374" s="186">
        <v>0</v>
      </c>
      <c r="AA1374" s="186">
        <v>0</v>
      </c>
      <c r="AB1374" s="186">
        <v>0</v>
      </c>
      <c r="AC1374" s="186">
        <v>0</v>
      </c>
      <c r="AD1374" s="188">
        <v>0</v>
      </c>
      <c r="AE1374" s="189">
        <v>0</v>
      </c>
      <c r="AF1374" s="189">
        <v>0</v>
      </c>
      <c r="AG1374" s="189">
        <v>0</v>
      </c>
      <c r="AH1374" s="191">
        <v>0</v>
      </c>
      <c r="AI1374" s="186">
        <v>12500</v>
      </c>
      <c r="AJ1374" s="192">
        <v>7501943485945</v>
      </c>
      <c r="AK1374" s="192">
        <v>1501</v>
      </c>
      <c r="AM1374" s="75">
        <v>1547</v>
      </c>
      <c r="AO1374" s="188">
        <v>11921.4</v>
      </c>
      <c r="AP1374" s="188">
        <v>11599.2</v>
      </c>
      <c r="AQ1374" s="187">
        <v>109.08680522900404</v>
      </c>
      <c r="AR1374" s="188">
        <v>12565.8</v>
      </c>
      <c r="AS1374" s="187">
        <v>114.23454545454545</v>
      </c>
      <c r="AT1374" s="188">
        <v>11599.2</v>
      </c>
      <c r="AU1374" s="187">
        <v>104.49729729729731</v>
      </c>
      <c r="AV1374" s="188">
        <v>8602.74</v>
      </c>
      <c r="AW1374" s="187">
        <v>78.206727272727278</v>
      </c>
      <c r="AX1374" s="188">
        <v>16303.32</v>
      </c>
      <c r="AY1374" s="187">
        <v>144.64838967261113</v>
      </c>
      <c r="AZ1374" s="188">
        <v>12565.8</v>
      </c>
      <c r="BA1374" s="187">
        <v>111.49224173421727</v>
      </c>
      <c r="BB1374" s="188">
        <v>10632.6</v>
      </c>
      <c r="BC1374" s="187">
        <v>91.668247262695076</v>
      </c>
      <c r="BD1374" s="75"/>
      <c r="BE1374" s="75"/>
      <c r="BI1374" s="194"/>
    </row>
    <row r="1375" spans="1:61" s="77" customFormat="1" ht="11.25" customHeight="1" x14ac:dyDescent="0.2">
      <c r="A1375" s="184" t="s">
        <v>2028</v>
      </c>
      <c r="B1375" s="185">
        <v>0</v>
      </c>
      <c r="C1375" s="828">
        <v>97108</v>
      </c>
      <c r="D1375" s="284">
        <v>196.458</v>
      </c>
      <c r="E1375" s="91">
        <v>0</v>
      </c>
      <c r="F1375" s="186">
        <v>0</v>
      </c>
      <c r="G1375" s="186">
        <v>0</v>
      </c>
      <c r="H1375" s="186">
        <v>0</v>
      </c>
      <c r="I1375" s="187">
        <v>0</v>
      </c>
      <c r="J1375" s="186">
        <v>0</v>
      </c>
      <c r="K1375" s="186">
        <v>0</v>
      </c>
      <c r="L1375" s="186">
        <v>0</v>
      </c>
      <c r="M1375" s="186">
        <v>0</v>
      </c>
      <c r="N1375" s="188">
        <v>0</v>
      </c>
      <c r="O1375" s="189">
        <v>0</v>
      </c>
      <c r="P1375" s="186">
        <v>0</v>
      </c>
      <c r="Q1375" s="189">
        <v>0</v>
      </c>
      <c r="R1375" s="189">
        <v>0</v>
      </c>
      <c r="S1375" s="189">
        <v>196.458</v>
      </c>
      <c r="T1375" s="188">
        <v>196.458</v>
      </c>
      <c r="U1375" s="187">
        <v>0</v>
      </c>
      <c r="V1375" s="189">
        <v>0</v>
      </c>
      <c r="W1375" s="189">
        <v>0</v>
      </c>
      <c r="X1375" s="188">
        <v>196.458</v>
      </c>
      <c r="Y1375" s="188">
        <v>0</v>
      </c>
      <c r="Z1375" s="186">
        <v>0</v>
      </c>
      <c r="AA1375" s="186">
        <v>0</v>
      </c>
      <c r="AB1375" s="186">
        <v>0</v>
      </c>
      <c r="AC1375" s="186">
        <v>0</v>
      </c>
      <c r="AD1375" s="188">
        <v>0</v>
      </c>
      <c r="AE1375" s="189">
        <v>0</v>
      </c>
      <c r="AF1375" s="189">
        <v>0</v>
      </c>
      <c r="AG1375" s="189">
        <v>0</v>
      </c>
      <c r="AH1375" s="191">
        <v>0</v>
      </c>
      <c r="AI1375" s="186">
        <v>0</v>
      </c>
      <c r="AJ1375" s="192">
        <v>7702425530201</v>
      </c>
      <c r="AK1375" s="192" t="s">
        <v>262</v>
      </c>
      <c r="AL1375" s="226"/>
      <c r="AM1375" s="75">
        <v>97108</v>
      </c>
      <c r="AN1375" s="76"/>
      <c r="AO1375" s="188">
        <v>0</v>
      </c>
      <c r="AP1375" s="188">
        <v>0</v>
      </c>
      <c r="AQ1375" s="187">
        <v>0</v>
      </c>
      <c r="AR1375" s="188">
        <v>0</v>
      </c>
      <c r="AS1375" s="187">
        <v>0</v>
      </c>
      <c r="AT1375" s="188">
        <v>0</v>
      </c>
      <c r="AU1375" s="187">
        <v>0</v>
      </c>
      <c r="AV1375" s="188">
        <v>0</v>
      </c>
      <c r="AW1375" s="187">
        <v>0</v>
      </c>
      <c r="AX1375" s="188">
        <v>0</v>
      </c>
      <c r="AY1375" s="187">
        <v>0</v>
      </c>
      <c r="AZ1375" s="188">
        <v>0</v>
      </c>
      <c r="BA1375" s="187">
        <v>0</v>
      </c>
      <c r="BB1375" s="188">
        <v>0</v>
      </c>
      <c r="BC1375" s="187">
        <v>0</v>
      </c>
      <c r="BD1375" s="75"/>
      <c r="BE1375" s="75"/>
      <c r="BF1375" s="56"/>
      <c r="BI1375" s="194"/>
    </row>
    <row r="1376" spans="1:61" s="77" customFormat="1" ht="11.25" customHeight="1" x14ac:dyDescent="0.2">
      <c r="A1376" s="149" t="s">
        <v>79</v>
      </c>
      <c r="B1376" s="169">
        <v>0</v>
      </c>
      <c r="C1376" s="871"/>
      <c r="D1376" s="379">
        <v>29933.378199999999</v>
      </c>
      <c r="E1376" s="220">
        <v>29.680804447751118</v>
      </c>
      <c r="F1376" s="221">
        <v>2160</v>
      </c>
      <c r="G1376" s="221">
        <v>2160</v>
      </c>
      <c r="H1376" s="221">
        <v>0</v>
      </c>
      <c r="I1376" s="222">
        <v>0</v>
      </c>
      <c r="J1376" s="221">
        <v>34025.32</v>
      </c>
      <c r="K1376" s="221">
        <v>30255.29</v>
      </c>
      <c r="L1376" s="221">
        <v>6079.62</v>
      </c>
      <c r="M1376" s="221">
        <v>20.094403325831614</v>
      </c>
      <c r="N1376" s="223">
        <v>0</v>
      </c>
      <c r="O1376" s="224">
        <v>6766.2</v>
      </c>
      <c r="P1376" s="221">
        <v>6949.11</v>
      </c>
      <c r="Q1376" s="224">
        <v>38.291278377396601</v>
      </c>
      <c r="R1376" s="224">
        <v>21.031771222136928</v>
      </c>
      <c r="S1376" s="224">
        <v>23853.7582</v>
      </c>
      <c r="T1376" s="223">
        <v>23853.758000000002</v>
      </c>
      <c r="U1376" s="222">
        <v>23.652483251689208</v>
      </c>
      <c r="V1376" s="224">
        <v>2701.44</v>
      </c>
      <c r="W1376" s="224">
        <v>182.91</v>
      </c>
      <c r="X1376" s="223">
        <v>23670.848000000002</v>
      </c>
      <c r="Y1376" s="223">
        <v>0</v>
      </c>
      <c r="Z1376" s="221">
        <v>0</v>
      </c>
      <c r="AA1376" s="221"/>
      <c r="AB1376" s="221">
        <v>0</v>
      </c>
      <c r="AC1376" s="221">
        <v>0</v>
      </c>
      <c r="AD1376" s="223">
        <v>0</v>
      </c>
      <c r="AE1376" s="224">
        <v>0</v>
      </c>
      <c r="AF1376" s="224">
        <v>0</v>
      </c>
      <c r="AG1376" s="224">
        <v>0</v>
      </c>
      <c r="AH1376" s="224">
        <v>0</v>
      </c>
      <c r="AI1376" s="225">
        <v>25500</v>
      </c>
      <c r="AJ1376" s="192">
        <v>0</v>
      </c>
      <c r="AK1376" s="192">
        <v>0</v>
      </c>
      <c r="AL1376" s="226"/>
      <c r="AM1376" s="75">
        <v>0</v>
      </c>
      <c r="AN1376" s="76"/>
      <c r="AO1376" s="223">
        <v>0</v>
      </c>
      <c r="AP1376" s="223">
        <v>0</v>
      </c>
      <c r="AQ1376" s="222">
        <v>0</v>
      </c>
      <c r="AR1376" s="223">
        <v>0</v>
      </c>
      <c r="AS1376" s="222">
        <v>0</v>
      </c>
      <c r="AT1376" s="223">
        <v>0</v>
      </c>
      <c r="AU1376" s="222">
        <v>0</v>
      </c>
      <c r="AV1376" s="223">
        <v>0</v>
      </c>
      <c r="AW1376" s="222">
        <v>0</v>
      </c>
      <c r="AX1376" s="223">
        <v>0</v>
      </c>
      <c r="AY1376" s="222">
        <v>0</v>
      </c>
      <c r="AZ1376" s="223">
        <v>0</v>
      </c>
      <c r="BA1376" s="222">
        <v>0</v>
      </c>
      <c r="BB1376" s="223">
        <v>0</v>
      </c>
      <c r="BC1376" s="222">
        <v>0</v>
      </c>
      <c r="BD1376" s="75"/>
      <c r="BE1376" s="75"/>
      <c r="BF1376" s="55"/>
      <c r="BI1376" s="194"/>
    </row>
    <row r="1377" spans="1:61" s="77" customFormat="1" ht="11.25" customHeight="1" x14ac:dyDescent="0.2">
      <c r="A1377" s="228" t="s">
        <v>78</v>
      </c>
      <c r="B1377" s="229">
        <v>0</v>
      </c>
      <c r="C1377" s="864"/>
      <c r="D1377" s="330">
        <v>52279.220199999996</v>
      </c>
      <c r="E1377" s="231">
        <v>8.3780544566342527</v>
      </c>
      <c r="F1377" s="232">
        <v>199760</v>
      </c>
      <c r="G1377" s="232">
        <v>199760</v>
      </c>
      <c r="H1377" s="232">
        <v>31656</v>
      </c>
      <c r="I1377" s="233">
        <v>15.847016419703644</v>
      </c>
      <c r="J1377" s="232">
        <v>163788.04379999998</v>
      </c>
      <c r="K1377" s="232">
        <v>187200.57432403823</v>
      </c>
      <c r="L1377" s="232">
        <v>27982.020000000004</v>
      </c>
      <c r="M1377" s="232">
        <v>14.947614397573386</v>
      </c>
      <c r="N1377" s="234">
        <v>4209.5200000000004</v>
      </c>
      <c r="O1377" s="235">
        <v>2502.87</v>
      </c>
      <c r="P1377" s="232">
        <v>7889.7149999999992</v>
      </c>
      <c r="Q1377" s="235">
        <v>21.901314752743879</v>
      </c>
      <c r="R1377" s="235">
        <v>10.248586936233986</v>
      </c>
      <c r="S1377" s="235">
        <v>55953.200199999992</v>
      </c>
      <c r="T1377" s="234">
        <v>52544.898000000001</v>
      </c>
      <c r="U1377" s="233">
        <v>8.4206308965238197</v>
      </c>
      <c r="V1377" s="235">
        <v>1556.4499999999998</v>
      </c>
      <c r="W1377" s="235">
        <v>1177.3249999999998</v>
      </c>
      <c r="X1377" s="235">
        <v>50972.782999999996</v>
      </c>
      <c r="Y1377" s="234">
        <v>10800.271000000001</v>
      </c>
      <c r="Z1377" s="232">
        <v>6394.32</v>
      </c>
      <c r="AA1377" s="232">
        <v>122</v>
      </c>
      <c r="AB1377" s="232">
        <v>1452.81</v>
      </c>
      <c r="AC1377" s="232">
        <v>109</v>
      </c>
      <c r="AD1377" s="234">
        <v>851.50999999999954</v>
      </c>
      <c r="AE1377" s="235">
        <v>313.14499999999998</v>
      </c>
      <c r="AF1377" s="235">
        <v>313.14499999999998</v>
      </c>
      <c r="AG1377" s="235">
        <v>0</v>
      </c>
      <c r="AH1377" s="235">
        <v>0</v>
      </c>
      <c r="AI1377" s="225" t="e">
        <v>#REF!</v>
      </c>
      <c r="AJ1377" s="192">
        <v>0</v>
      </c>
      <c r="AK1377" s="192">
        <v>0</v>
      </c>
      <c r="AL1377" s="226"/>
      <c r="AM1377" s="75">
        <v>0</v>
      </c>
      <c r="AN1377" s="76"/>
      <c r="AO1377" s="234">
        <v>0</v>
      </c>
      <c r="AP1377" s="234">
        <v>0</v>
      </c>
      <c r="AQ1377" s="233">
        <v>0</v>
      </c>
      <c r="AR1377" s="234">
        <v>0</v>
      </c>
      <c r="AS1377" s="233">
        <v>0</v>
      </c>
      <c r="AT1377" s="234">
        <v>0</v>
      </c>
      <c r="AU1377" s="233">
        <v>0</v>
      </c>
      <c r="AV1377" s="234">
        <v>0</v>
      </c>
      <c r="AW1377" s="233">
        <v>0</v>
      </c>
      <c r="AX1377" s="234">
        <v>0</v>
      </c>
      <c r="AY1377" s="233">
        <v>0</v>
      </c>
      <c r="AZ1377" s="234">
        <v>0</v>
      </c>
      <c r="BA1377" s="233">
        <v>0</v>
      </c>
      <c r="BB1377" s="234">
        <v>0</v>
      </c>
      <c r="BC1377" s="233">
        <v>0</v>
      </c>
      <c r="BD1377" s="75"/>
      <c r="BE1377" s="75"/>
      <c r="BF1377" s="55"/>
      <c r="BI1377" s="194"/>
    </row>
    <row r="1378" spans="1:61" ht="11.25" customHeight="1" x14ac:dyDescent="0.3">
      <c r="A1378" s="236"/>
      <c r="B1378" s="237">
        <v>0</v>
      </c>
      <c r="C1378" s="865"/>
      <c r="D1378" s="331"/>
      <c r="E1378" s="239">
        <v>0</v>
      </c>
      <c r="F1378" s="240"/>
      <c r="G1378" s="223">
        <v>6443.8709677419356</v>
      </c>
      <c r="H1378" s="222">
        <v>4316.9234965225687</v>
      </c>
      <c r="I1378" s="241"/>
      <c r="J1378" s="240"/>
      <c r="K1378" s="240"/>
      <c r="L1378" s="240"/>
      <c r="M1378" s="240">
        <v>0</v>
      </c>
      <c r="N1378" s="242"/>
      <c r="O1378" s="243"/>
      <c r="P1378" s="240">
        <v>0</v>
      </c>
      <c r="Q1378" s="243">
        <v>0</v>
      </c>
      <c r="R1378" s="243">
        <v>0</v>
      </c>
      <c r="S1378" s="243"/>
      <c r="T1378" s="242"/>
      <c r="U1378" s="241">
        <v>0</v>
      </c>
      <c r="V1378" s="243"/>
      <c r="W1378" s="243"/>
      <c r="X1378" s="242">
        <v>0</v>
      </c>
      <c r="Y1378" s="242"/>
      <c r="Z1378" s="240"/>
      <c r="AA1378" s="240"/>
      <c r="AB1378" s="240"/>
      <c r="AC1378" s="240"/>
      <c r="AD1378" s="242"/>
      <c r="AE1378" s="243"/>
      <c r="AF1378" s="243"/>
      <c r="AG1378" s="243"/>
      <c r="AH1378" s="243">
        <v>0</v>
      </c>
      <c r="AI1378" s="225"/>
      <c r="AJ1378" s="192">
        <v>0</v>
      </c>
      <c r="AK1378" s="192">
        <v>0</v>
      </c>
      <c r="AM1378" s="75">
        <v>0</v>
      </c>
      <c r="AO1378" s="242">
        <v>0</v>
      </c>
      <c r="AP1378" s="242">
        <v>0</v>
      </c>
      <c r="AQ1378" s="241">
        <v>0</v>
      </c>
      <c r="AR1378" s="242">
        <v>0</v>
      </c>
      <c r="AS1378" s="241">
        <v>0</v>
      </c>
      <c r="AT1378" s="242">
        <v>0</v>
      </c>
      <c r="AU1378" s="241">
        <v>0</v>
      </c>
      <c r="AV1378" s="242">
        <v>0</v>
      </c>
      <c r="AW1378" s="241">
        <v>0</v>
      </c>
      <c r="AX1378" s="242">
        <v>0</v>
      </c>
      <c r="AY1378" s="241">
        <v>0</v>
      </c>
      <c r="AZ1378" s="242">
        <v>0</v>
      </c>
      <c r="BA1378" s="241">
        <v>0</v>
      </c>
      <c r="BB1378" s="242">
        <v>0</v>
      </c>
      <c r="BC1378" s="241">
        <v>0</v>
      </c>
      <c r="BD1378" s="75"/>
      <c r="BE1378" s="75"/>
      <c r="BF1378" s="75"/>
      <c r="BI1378" s="194"/>
    </row>
    <row r="1379" spans="1:61" ht="11.25" customHeight="1" x14ac:dyDescent="0.3">
      <c r="A1379" s="184" t="s">
        <v>2029</v>
      </c>
      <c r="B1379" s="185">
        <v>0</v>
      </c>
      <c r="C1379" s="828">
        <v>90537</v>
      </c>
      <c r="D1379" s="284">
        <v>522.34199999999998</v>
      </c>
      <c r="E1379" s="91">
        <v>0</v>
      </c>
      <c r="F1379" s="186">
        <v>0</v>
      </c>
      <c r="G1379" s="186">
        <v>0</v>
      </c>
      <c r="H1379" s="186">
        <v>0</v>
      </c>
      <c r="I1379" s="187">
        <v>0</v>
      </c>
      <c r="J1379" s="186">
        <v>0</v>
      </c>
      <c r="K1379" s="186">
        <v>0</v>
      </c>
      <c r="L1379" s="186">
        <v>0</v>
      </c>
      <c r="M1379" s="186">
        <v>0</v>
      </c>
      <c r="N1379" s="188">
        <v>0</v>
      </c>
      <c r="O1379" s="189">
        <v>0</v>
      </c>
      <c r="P1379" s="186">
        <v>0</v>
      </c>
      <c r="Q1379" s="189">
        <v>0</v>
      </c>
      <c r="R1379" s="189">
        <v>0</v>
      </c>
      <c r="S1379" s="189">
        <v>522.34199999999998</v>
      </c>
      <c r="T1379" s="188">
        <v>522.34199999999998</v>
      </c>
      <c r="U1379" s="187">
        <v>0</v>
      </c>
      <c r="V1379" s="189">
        <v>295.31099999999998</v>
      </c>
      <c r="W1379" s="189">
        <v>0</v>
      </c>
      <c r="X1379" s="188">
        <v>227.03100000000001</v>
      </c>
      <c r="Y1379" s="188">
        <v>113.23099999999999</v>
      </c>
      <c r="Z1379" s="186">
        <v>0</v>
      </c>
      <c r="AA1379" s="186">
        <v>0</v>
      </c>
      <c r="AB1379" s="186">
        <v>0</v>
      </c>
      <c r="AC1379" s="186">
        <v>0</v>
      </c>
      <c r="AD1379" s="188">
        <v>0</v>
      </c>
      <c r="AE1379" s="189">
        <v>0</v>
      </c>
      <c r="AF1379" s="189">
        <v>0</v>
      </c>
      <c r="AG1379" s="189">
        <v>0</v>
      </c>
      <c r="AH1379" s="191">
        <v>0</v>
      </c>
      <c r="AI1379" s="186">
        <v>0</v>
      </c>
      <c r="AJ1379" s="192">
        <v>7501943486652</v>
      </c>
      <c r="AK1379" s="192">
        <v>0</v>
      </c>
      <c r="AM1379" s="75">
        <v>90537</v>
      </c>
      <c r="AO1379" s="188">
        <v>0</v>
      </c>
      <c r="AP1379" s="188">
        <v>0</v>
      </c>
      <c r="AQ1379" s="187">
        <v>0</v>
      </c>
      <c r="AR1379" s="188">
        <v>0</v>
      </c>
      <c r="AS1379" s="187">
        <v>0</v>
      </c>
      <c r="AT1379" s="188">
        <v>0</v>
      </c>
      <c r="AU1379" s="187">
        <v>0</v>
      </c>
      <c r="AV1379" s="188">
        <v>0</v>
      </c>
      <c r="AW1379" s="187">
        <v>0</v>
      </c>
      <c r="AX1379" s="188">
        <v>0</v>
      </c>
      <c r="AY1379" s="187">
        <v>0</v>
      </c>
      <c r="AZ1379" s="188">
        <v>0</v>
      </c>
      <c r="BA1379" s="187">
        <v>0</v>
      </c>
      <c r="BB1379" s="188">
        <v>0</v>
      </c>
      <c r="BC1379" s="187">
        <v>0</v>
      </c>
      <c r="BD1379" s="75"/>
      <c r="BE1379" s="75"/>
      <c r="BF1379" s="75"/>
      <c r="BI1379" s="194"/>
    </row>
    <row r="1380" spans="1:61" ht="11.25" customHeight="1" x14ac:dyDescent="0.3">
      <c r="A1380" s="184" t="s">
        <v>2030</v>
      </c>
      <c r="B1380" s="185">
        <v>0</v>
      </c>
      <c r="C1380" s="828">
        <v>90538</v>
      </c>
      <c r="D1380" s="284">
        <v>158.751</v>
      </c>
      <c r="E1380" s="91">
        <v>0</v>
      </c>
      <c r="F1380" s="186">
        <v>0</v>
      </c>
      <c r="G1380" s="186">
        <v>0</v>
      </c>
      <c r="H1380" s="186">
        <v>0</v>
      </c>
      <c r="I1380" s="187">
        <v>0</v>
      </c>
      <c r="J1380" s="186">
        <v>0</v>
      </c>
      <c r="K1380" s="186">
        <v>0</v>
      </c>
      <c r="L1380" s="186">
        <v>0</v>
      </c>
      <c r="M1380" s="186">
        <v>0</v>
      </c>
      <c r="N1380" s="188">
        <v>0</v>
      </c>
      <c r="O1380" s="189">
        <v>0</v>
      </c>
      <c r="P1380" s="186">
        <v>0</v>
      </c>
      <c r="Q1380" s="189">
        <v>0</v>
      </c>
      <c r="R1380" s="189">
        <v>0</v>
      </c>
      <c r="S1380" s="189">
        <v>158.751</v>
      </c>
      <c r="T1380" s="188">
        <v>158.751</v>
      </c>
      <c r="U1380" s="187">
        <v>0</v>
      </c>
      <c r="V1380" s="189">
        <v>151.923</v>
      </c>
      <c r="W1380" s="189">
        <v>0</v>
      </c>
      <c r="X1380" s="188">
        <v>6.828000000000003</v>
      </c>
      <c r="Y1380" s="188">
        <v>0</v>
      </c>
      <c r="Z1380" s="186">
        <v>0</v>
      </c>
      <c r="AA1380" s="186">
        <v>0</v>
      </c>
      <c r="AB1380" s="186">
        <v>0</v>
      </c>
      <c r="AC1380" s="186">
        <v>0</v>
      </c>
      <c r="AD1380" s="188">
        <v>0</v>
      </c>
      <c r="AE1380" s="189">
        <v>0</v>
      </c>
      <c r="AF1380" s="189">
        <v>0</v>
      </c>
      <c r="AG1380" s="189">
        <v>0</v>
      </c>
      <c r="AH1380" s="191">
        <v>0</v>
      </c>
      <c r="AI1380" s="186">
        <v>0</v>
      </c>
      <c r="AJ1380" s="192">
        <v>7501943486669</v>
      </c>
      <c r="AK1380" s="192">
        <v>0</v>
      </c>
      <c r="AM1380" s="75">
        <v>90538</v>
      </c>
      <c r="AO1380" s="188">
        <v>0</v>
      </c>
      <c r="AP1380" s="188">
        <v>0</v>
      </c>
      <c r="AQ1380" s="187">
        <v>0</v>
      </c>
      <c r="AR1380" s="188">
        <v>0</v>
      </c>
      <c r="AS1380" s="187">
        <v>0</v>
      </c>
      <c r="AT1380" s="188">
        <v>0</v>
      </c>
      <c r="AU1380" s="187">
        <v>0</v>
      </c>
      <c r="AV1380" s="188">
        <v>0</v>
      </c>
      <c r="AW1380" s="187">
        <v>0</v>
      </c>
      <c r="AX1380" s="188">
        <v>-159.32</v>
      </c>
      <c r="AY1380" s="187">
        <v>0</v>
      </c>
      <c r="AZ1380" s="188">
        <v>-1E-3</v>
      </c>
      <c r="BA1380" s="187">
        <v>0</v>
      </c>
      <c r="BB1380" s="188">
        <v>21.625</v>
      </c>
      <c r="BC1380" s="187">
        <v>0</v>
      </c>
      <c r="BD1380" s="75"/>
      <c r="BE1380" s="75"/>
      <c r="BF1380" s="75"/>
      <c r="BI1380" s="194"/>
    </row>
    <row r="1381" spans="1:61" s="77" customFormat="1" ht="11.25" customHeight="1" x14ac:dyDescent="0.2">
      <c r="A1381" s="184" t="s">
        <v>2030</v>
      </c>
      <c r="B1381" s="185">
        <v>0</v>
      </c>
      <c r="C1381" s="828">
        <v>90539</v>
      </c>
      <c r="D1381" s="284">
        <v>1E-4</v>
      </c>
      <c r="E1381" s="91">
        <v>0</v>
      </c>
      <c r="F1381" s="186">
        <v>0</v>
      </c>
      <c r="G1381" s="186">
        <v>0</v>
      </c>
      <c r="H1381" s="186">
        <v>0</v>
      </c>
      <c r="I1381" s="187">
        <v>0</v>
      </c>
      <c r="J1381" s="186">
        <v>0</v>
      </c>
      <c r="K1381" s="186">
        <v>0</v>
      </c>
      <c r="L1381" s="186">
        <v>0</v>
      </c>
      <c r="M1381" s="186">
        <v>0</v>
      </c>
      <c r="N1381" s="188">
        <v>0</v>
      </c>
      <c r="O1381" s="189">
        <v>0</v>
      </c>
      <c r="P1381" s="186">
        <v>0</v>
      </c>
      <c r="Q1381" s="189">
        <v>0</v>
      </c>
      <c r="R1381" s="189">
        <v>0</v>
      </c>
      <c r="S1381" s="189">
        <v>1E-4</v>
      </c>
      <c r="T1381" s="188">
        <v>0</v>
      </c>
      <c r="U1381" s="187">
        <v>0</v>
      </c>
      <c r="V1381" s="189">
        <v>0</v>
      </c>
      <c r="W1381" s="189">
        <v>0</v>
      </c>
      <c r="X1381" s="188">
        <v>0</v>
      </c>
      <c r="Y1381" s="188">
        <v>0</v>
      </c>
      <c r="Z1381" s="186">
        <v>0</v>
      </c>
      <c r="AA1381" s="186">
        <v>0</v>
      </c>
      <c r="AB1381" s="186">
        <v>0</v>
      </c>
      <c r="AC1381" s="186">
        <v>0</v>
      </c>
      <c r="AD1381" s="188">
        <v>0</v>
      </c>
      <c r="AE1381" s="189">
        <v>0</v>
      </c>
      <c r="AF1381" s="189">
        <v>0</v>
      </c>
      <c r="AG1381" s="189">
        <v>0</v>
      </c>
      <c r="AH1381" s="191">
        <v>0</v>
      </c>
      <c r="AI1381" s="186">
        <v>0</v>
      </c>
      <c r="AJ1381" s="192">
        <v>7501943486676</v>
      </c>
      <c r="AK1381" s="192">
        <v>0</v>
      </c>
      <c r="AL1381" s="226"/>
      <c r="AM1381" s="75">
        <v>90539</v>
      </c>
      <c r="AN1381" s="76"/>
      <c r="AO1381" s="188">
        <v>0</v>
      </c>
      <c r="AP1381" s="188">
        <v>0</v>
      </c>
      <c r="AQ1381" s="187">
        <v>0</v>
      </c>
      <c r="AR1381" s="188">
        <v>0</v>
      </c>
      <c r="AS1381" s="187">
        <v>0</v>
      </c>
      <c r="AT1381" s="188">
        <v>0</v>
      </c>
      <c r="AU1381" s="187">
        <v>0</v>
      </c>
      <c r="AV1381" s="188">
        <v>0</v>
      </c>
      <c r="AW1381" s="187">
        <v>0</v>
      </c>
      <c r="AX1381" s="188">
        <v>0</v>
      </c>
      <c r="AY1381" s="187">
        <v>0</v>
      </c>
      <c r="AZ1381" s="188">
        <v>0</v>
      </c>
      <c r="BA1381" s="187">
        <v>0</v>
      </c>
      <c r="BB1381" s="188">
        <v>0</v>
      </c>
      <c r="BC1381" s="187">
        <v>0</v>
      </c>
      <c r="BD1381" s="75"/>
      <c r="BE1381" s="75"/>
      <c r="BF1381" s="56"/>
      <c r="BI1381" s="194"/>
    </row>
    <row r="1382" spans="1:61" s="77" customFormat="1" ht="11.25" customHeight="1" x14ac:dyDescent="0.2">
      <c r="A1382" s="228" t="s">
        <v>77</v>
      </c>
      <c r="B1382" s="229">
        <v>0</v>
      </c>
      <c r="C1382" s="864"/>
      <c r="D1382" s="330">
        <v>681.09309999999994</v>
      </c>
      <c r="E1382" s="231">
        <v>0</v>
      </c>
      <c r="F1382" s="232">
        <v>0</v>
      </c>
      <c r="G1382" s="232">
        <v>0</v>
      </c>
      <c r="H1382" s="232">
        <v>0</v>
      </c>
      <c r="I1382" s="233">
        <v>0</v>
      </c>
      <c r="J1382" s="232">
        <v>0</v>
      </c>
      <c r="K1382" s="232">
        <v>0</v>
      </c>
      <c r="L1382" s="232">
        <v>0</v>
      </c>
      <c r="M1382" s="232">
        <v>0</v>
      </c>
      <c r="N1382" s="234">
        <v>0</v>
      </c>
      <c r="O1382" s="235">
        <v>0</v>
      </c>
      <c r="P1382" s="232">
        <v>0</v>
      </c>
      <c r="Q1382" s="235">
        <v>0</v>
      </c>
      <c r="R1382" s="235">
        <v>0</v>
      </c>
      <c r="S1382" s="235">
        <v>681.09309999999994</v>
      </c>
      <c r="T1382" s="234">
        <v>681.09299999999996</v>
      </c>
      <c r="U1382" s="233">
        <v>0</v>
      </c>
      <c r="V1382" s="235">
        <v>447.23399999999998</v>
      </c>
      <c r="W1382" s="235">
        <v>0</v>
      </c>
      <c r="X1382" s="234">
        <v>681.09299999999996</v>
      </c>
      <c r="Y1382" s="234">
        <v>113.23099999999999</v>
      </c>
      <c r="Z1382" s="232">
        <v>0</v>
      </c>
      <c r="AA1382" s="232">
        <v>0</v>
      </c>
      <c r="AB1382" s="232">
        <v>0</v>
      </c>
      <c r="AC1382" s="232">
        <v>0</v>
      </c>
      <c r="AD1382" s="234">
        <v>0</v>
      </c>
      <c r="AE1382" s="235">
        <v>0</v>
      </c>
      <c r="AF1382" s="235">
        <v>0</v>
      </c>
      <c r="AG1382" s="235">
        <v>0</v>
      </c>
      <c r="AH1382" s="235">
        <v>0</v>
      </c>
      <c r="AI1382" s="225">
        <v>0</v>
      </c>
      <c r="AJ1382" s="192">
        <v>0</v>
      </c>
      <c r="AK1382" s="192">
        <v>0</v>
      </c>
      <c r="AL1382" s="226"/>
      <c r="AM1382" s="75">
        <v>0</v>
      </c>
      <c r="AN1382" s="76"/>
      <c r="AO1382" s="234">
        <v>0</v>
      </c>
      <c r="AP1382" s="234">
        <v>0</v>
      </c>
      <c r="AQ1382" s="233">
        <v>0</v>
      </c>
      <c r="AR1382" s="234">
        <v>0</v>
      </c>
      <c r="AS1382" s="233">
        <v>0</v>
      </c>
      <c r="AT1382" s="234">
        <v>0</v>
      </c>
      <c r="AU1382" s="233">
        <v>0</v>
      </c>
      <c r="AV1382" s="234">
        <v>0</v>
      </c>
      <c r="AW1382" s="233">
        <v>0</v>
      </c>
      <c r="AX1382" s="234">
        <v>0</v>
      </c>
      <c r="AY1382" s="233">
        <v>0</v>
      </c>
      <c r="AZ1382" s="234">
        <v>0</v>
      </c>
      <c r="BA1382" s="233">
        <v>0</v>
      </c>
      <c r="BB1382" s="234">
        <v>0</v>
      </c>
      <c r="BC1382" s="233">
        <v>0</v>
      </c>
      <c r="BD1382" s="75"/>
      <c r="BE1382" s="75"/>
      <c r="BF1382" s="56"/>
      <c r="BI1382" s="194"/>
    </row>
    <row r="1383" spans="1:61" ht="11.25" customHeight="1" x14ac:dyDescent="0.3">
      <c r="A1383" s="236" t="s">
        <v>41</v>
      </c>
      <c r="B1383" s="237">
        <v>0</v>
      </c>
      <c r="C1383" s="865"/>
      <c r="D1383" s="331"/>
      <c r="E1383" s="239">
        <v>0</v>
      </c>
      <c r="F1383" s="240"/>
      <c r="G1383" s="223">
        <v>0</v>
      </c>
      <c r="H1383" s="222">
        <v>0</v>
      </c>
      <c r="I1383" s="241"/>
      <c r="J1383" s="240"/>
      <c r="K1383" s="240"/>
      <c r="L1383" s="240"/>
      <c r="M1383" s="240">
        <v>0</v>
      </c>
      <c r="N1383" s="242"/>
      <c r="O1383" s="243"/>
      <c r="P1383" s="240">
        <v>0</v>
      </c>
      <c r="Q1383" s="243">
        <v>0</v>
      </c>
      <c r="R1383" s="243">
        <v>0</v>
      </c>
      <c r="S1383" s="243"/>
      <c r="T1383" s="242"/>
      <c r="U1383" s="241">
        <v>0</v>
      </c>
      <c r="V1383" s="243"/>
      <c r="W1383" s="243"/>
      <c r="X1383" s="242">
        <v>0</v>
      </c>
      <c r="Y1383" s="242"/>
      <c r="Z1383" s="240"/>
      <c r="AA1383" s="240"/>
      <c r="AB1383" s="240"/>
      <c r="AC1383" s="240"/>
      <c r="AD1383" s="242"/>
      <c r="AE1383" s="243"/>
      <c r="AF1383" s="243"/>
      <c r="AG1383" s="243"/>
      <c r="AH1383" s="243">
        <v>0</v>
      </c>
      <c r="AI1383" s="225"/>
      <c r="AJ1383" s="192">
        <v>0</v>
      </c>
      <c r="AK1383" s="192">
        <v>0</v>
      </c>
      <c r="AM1383" s="75">
        <v>0</v>
      </c>
      <c r="AO1383" s="242">
        <v>0</v>
      </c>
      <c r="AP1383" s="242">
        <v>0</v>
      </c>
      <c r="AQ1383" s="241">
        <v>0</v>
      </c>
      <c r="AR1383" s="242">
        <v>0</v>
      </c>
      <c r="AS1383" s="241">
        <v>0</v>
      </c>
      <c r="AT1383" s="242">
        <v>0</v>
      </c>
      <c r="AU1383" s="241">
        <v>0</v>
      </c>
      <c r="AV1383" s="242">
        <v>0</v>
      </c>
      <c r="AW1383" s="241">
        <v>0</v>
      </c>
      <c r="AX1383" s="242">
        <v>0</v>
      </c>
      <c r="AY1383" s="241">
        <v>0</v>
      </c>
      <c r="AZ1383" s="242">
        <v>0</v>
      </c>
      <c r="BA1383" s="241">
        <v>0</v>
      </c>
      <c r="BB1383" s="242">
        <v>0</v>
      </c>
      <c r="BC1383" s="241">
        <v>0</v>
      </c>
      <c r="BD1383" s="75"/>
      <c r="BE1383" s="75"/>
      <c r="BI1383" s="194"/>
    </row>
    <row r="1384" spans="1:61" ht="11.25" customHeight="1" x14ac:dyDescent="0.3">
      <c r="A1384" s="184" t="s">
        <v>2031</v>
      </c>
      <c r="B1384" s="185">
        <v>0</v>
      </c>
      <c r="C1384" s="828">
        <v>90542</v>
      </c>
      <c r="D1384" s="284">
        <v>1E-4</v>
      </c>
      <c r="E1384" s="91">
        <v>0</v>
      </c>
      <c r="F1384" s="186">
        <v>0</v>
      </c>
      <c r="G1384" s="186">
        <v>0</v>
      </c>
      <c r="H1384" s="186">
        <v>0</v>
      </c>
      <c r="I1384" s="187">
        <v>0</v>
      </c>
      <c r="J1384" s="186">
        <v>0</v>
      </c>
      <c r="K1384" s="186">
        <v>0</v>
      </c>
      <c r="L1384" s="186">
        <v>0</v>
      </c>
      <c r="M1384" s="186">
        <v>0</v>
      </c>
      <c r="N1384" s="188">
        <v>0</v>
      </c>
      <c r="O1384" s="189">
        <v>0</v>
      </c>
      <c r="P1384" s="186">
        <v>0</v>
      </c>
      <c r="Q1384" s="189">
        <v>0</v>
      </c>
      <c r="R1384" s="189">
        <v>0</v>
      </c>
      <c r="S1384" s="189">
        <v>1E-4</v>
      </c>
      <c r="T1384" s="188">
        <v>0</v>
      </c>
      <c r="U1384" s="187">
        <v>0</v>
      </c>
      <c r="V1384" s="189">
        <v>0</v>
      </c>
      <c r="W1384" s="189">
        <v>0</v>
      </c>
      <c r="X1384" s="188">
        <v>0</v>
      </c>
      <c r="Y1384" s="188">
        <v>0</v>
      </c>
      <c r="Z1384" s="186">
        <v>0</v>
      </c>
      <c r="AA1384" s="186">
        <v>0</v>
      </c>
      <c r="AB1384" s="186">
        <v>0</v>
      </c>
      <c r="AC1384" s="186">
        <v>0</v>
      </c>
      <c r="AD1384" s="188">
        <v>0</v>
      </c>
      <c r="AE1384" s="189">
        <v>0</v>
      </c>
      <c r="AF1384" s="189">
        <v>0</v>
      </c>
      <c r="AG1384" s="189">
        <v>0</v>
      </c>
      <c r="AH1384" s="191">
        <v>0</v>
      </c>
      <c r="AI1384" s="186">
        <v>0</v>
      </c>
      <c r="AJ1384" s="192">
        <v>7501943486706</v>
      </c>
      <c r="AK1384" s="192">
        <v>0</v>
      </c>
      <c r="AM1384" s="75">
        <v>90542</v>
      </c>
      <c r="AO1384" s="188">
        <v>0</v>
      </c>
      <c r="AP1384" s="188">
        <v>0</v>
      </c>
      <c r="AQ1384" s="187">
        <v>0</v>
      </c>
      <c r="AR1384" s="188">
        <v>0</v>
      </c>
      <c r="AS1384" s="187">
        <v>0</v>
      </c>
      <c r="AT1384" s="188">
        <v>0</v>
      </c>
      <c r="AU1384" s="187">
        <v>0</v>
      </c>
      <c r="AV1384" s="188">
        <v>0</v>
      </c>
      <c r="AW1384" s="187">
        <v>0</v>
      </c>
      <c r="AX1384" s="188">
        <v>0</v>
      </c>
      <c r="AY1384" s="187">
        <v>0</v>
      </c>
      <c r="AZ1384" s="188">
        <v>0</v>
      </c>
      <c r="BA1384" s="187">
        <v>0</v>
      </c>
      <c r="BB1384" s="188">
        <v>0</v>
      </c>
      <c r="BC1384" s="187">
        <v>0</v>
      </c>
      <c r="BD1384" s="75"/>
      <c r="BE1384" s="75"/>
      <c r="BI1384" s="194"/>
    </row>
    <row r="1385" spans="1:61" ht="11.25" customHeight="1" x14ac:dyDescent="0.3">
      <c r="A1385" s="184" t="s">
        <v>2032</v>
      </c>
      <c r="B1385" s="185">
        <v>0</v>
      </c>
      <c r="C1385" s="828">
        <v>90543</v>
      </c>
      <c r="D1385" s="284">
        <v>139.42500000000001</v>
      </c>
      <c r="E1385" s="91">
        <v>0</v>
      </c>
      <c r="F1385" s="186">
        <v>0</v>
      </c>
      <c r="G1385" s="186">
        <v>0</v>
      </c>
      <c r="H1385" s="186">
        <v>0</v>
      </c>
      <c r="I1385" s="187">
        <v>0</v>
      </c>
      <c r="J1385" s="186">
        <v>0</v>
      </c>
      <c r="K1385" s="186">
        <v>0</v>
      </c>
      <c r="L1385" s="186">
        <v>0</v>
      </c>
      <c r="M1385" s="186">
        <v>0</v>
      </c>
      <c r="N1385" s="188">
        <v>0</v>
      </c>
      <c r="O1385" s="189">
        <v>0</v>
      </c>
      <c r="P1385" s="186">
        <v>0</v>
      </c>
      <c r="Q1385" s="189">
        <v>0</v>
      </c>
      <c r="R1385" s="189">
        <v>0</v>
      </c>
      <c r="S1385" s="189">
        <v>139.42500000000001</v>
      </c>
      <c r="T1385" s="188">
        <v>138.411</v>
      </c>
      <c r="U1385" s="187">
        <v>0</v>
      </c>
      <c r="V1385" s="189">
        <v>0</v>
      </c>
      <c r="W1385" s="189">
        <v>0</v>
      </c>
      <c r="X1385" s="188">
        <v>138.411</v>
      </c>
      <c r="Y1385" s="188">
        <v>0</v>
      </c>
      <c r="Z1385" s="186">
        <v>0</v>
      </c>
      <c r="AA1385" s="186">
        <v>0</v>
      </c>
      <c r="AB1385" s="186">
        <v>0</v>
      </c>
      <c r="AC1385" s="186">
        <v>0</v>
      </c>
      <c r="AD1385" s="188">
        <v>0</v>
      </c>
      <c r="AE1385" s="189">
        <v>0</v>
      </c>
      <c r="AF1385" s="189">
        <v>0</v>
      </c>
      <c r="AG1385" s="189">
        <v>0</v>
      </c>
      <c r="AH1385" s="191">
        <v>0</v>
      </c>
      <c r="AI1385" s="186">
        <v>0</v>
      </c>
      <c r="AJ1385" s="192">
        <v>7501943486713</v>
      </c>
      <c r="AK1385" s="192">
        <v>0</v>
      </c>
      <c r="AM1385" s="75">
        <v>90543</v>
      </c>
      <c r="AO1385" s="188">
        <v>0</v>
      </c>
      <c r="AP1385" s="188">
        <v>0</v>
      </c>
      <c r="AQ1385" s="187">
        <v>0</v>
      </c>
      <c r="AR1385" s="188">
        <v>0</v>
      </c>
      <c r="AS1385" s="187">
        <v>0</v>
      </c>
      <c r="AT1385" s="188">
        <v>0</v>
      </c>
      <c r="AU1385" s="187">
        <v>0</v>
      </c>
      <c r="AV1385" s="188">
        <v>0</v>
      </c>
      <c r="AW1385" s="187">
        <v>0</v>
      </c>
      <c r="AX1385" s="188">
        <v>0</v>
      </c>
      <c r="AY1385" s="187">
        <v>0</v>
      </c>
      <c r="AZ1385" s="188">
        <v>0</v>
      </c>
      <c r="BA1385" s="187">
        <v>0</v>
      </c>
      <c r="BB1385" s="188">
        <v>0</v>
      </c>
      <c r="BC1385" s="187">
        <v>0</v>
      </c>
      <c r="BD1385" s="75"/>
      <c r="BE1385" s="75"/>
      <c r="BI1385" s="194"/>
    </row>
    <row r="1386" spans="1:61" s="77" customFormat="1" ht="11.25" customHeight="1" x14ac:dyDescent="0.2">
      <c r="A1386" s="184" t="s">
        <v>2033</v>
      </c>
      <c r="B1386" s="185">
        <v>0</v>
      </c>
      <c r="C1386" s="828">
        <v>90544</v>
      </c>
      <c r="D1386" s="284">
        <v>1562.7600000000002</v>
      </c>
      <c r="E1386" s="91">
        <v>0</v>
      </c>
      <c r="F1386" s="186">
        <v>0</v>
      </c>
      <c r="G1386" s="186">
        <v>0</v>
      </c>
      <c r="H1386" s="186">
        <v>0</v>
      </c>
      <c r="I1386" s="187">
        <v>0</v>
      </c>
      <c r="J1386" s="186">
        <v>0</v>
      </c>
      <c r="K1386" s="186">
        <v>0</v>
      </c>
      <c r="L1386" s="186">
        <v>0</v>
      </c>
      <c r="M1386" s="186">
        <v>0</v>
      </c>
      <c r="N1386" s="188">
        <v>0</v>
      </c>
      <c r="O1386" s="189">
        <v>0</v>
      </c>
      <c r="P1386" s="186">
        <v>0</v>
      </c>
      <c r="Q1386" s="189">
        <v>0</v>
      </c>
      <c r="R1386" s="189">
        <v>0</v>
      </c>
      <c r="S1386" s="189">
        <v>1562.7600000000002</v>
      </c>
      <c r="T1386" s="188">
        <v>1558.4399999999998</v>
      </c>
      <c r="U1386" s="187">
        <v>0</v>
      </c>
      <c r="V1386" s="189">
        <v>0</v>
      </c>
      <c r="W1386" s="189">
        <v>0</v>
      </c>
      <c r="X1386" s="188">
        <v>1558.4399999999998</v>
      </c>
      <c r="Y1386" s="188">
        <v>216</v>
      </c>
      <c r="Z1386" s="186">
        <v>0</v>
      </c>
      <c r="AA1386" s="186">
        <v>0</v>
      </c>
      <c r="AB1386" s="186">
        <v>0</v>
      </c>
      <c r="AC1386" s="186">
        <v>0</v>
      </c>
      <c r="AD1386" s="188">
        <v>0</v>
      </c>
      <c r="AE1386" s="189">
        <v>0</v>
      </c>
      <c r="AF1386" s="189">
        <v>0</v>
      </c>
      <c r="AG1386" s="189">
        <v>0</v>
      </c>
      <c r="AH1386" s="191">
        <v>0</v>
      </c>
      <c r="AI1386" s="186">
        <v>0</v>
      </c>
      <c r="AJ1386" s="192">
        <v>7501943486720</v>
      </c>
      <c r="AK1386" s="192">
        <v>0</v>
      </c>
      <c r="AL1386" s="226"/>
      <c r="AM1386" s="75">
        <v>90544</v>
      </c>
      <c r="AN1386" s="76"/>
      <c r="AO1386" s="188">
        <v>14.76</v>
      </c>
      <c r="AP1386" s="188">
        <v>37.799999999999997</v>
      </c>
      <c r="AQ1386" s="187">
        <v>0</v>
      </c>
      <c r="AR1386" s="188">
        <v>6.48</v>
      </c>
      <c r="AS1386" s="187">
        <v>0</v>
      </c>
      <c r="AT1386" s="188">
        <v>0</v>
      </c>
      <c r="AU1386" s="187">
        <v>0</v>
      </c>
      <c r="AV1386" s="188">
        <v>-1.62</v>
      </c>
      <c r="AW1386" s="187">
        <v>0</v>
      </c>
      <c r="AX1386" s="188">
        <v>10.8</v>
      </c>
      <c r="AY1386" s="187">
        <v>0</v>
      </c>
      <c r="AZ1386" s="188">
        <v>0</v>
      </c>
      <c r="BA1386" s="187">
        <v>0</v>
      </c>
      <c r="BB1386" s="188">
        <v>0</v>
      </c>
      <c r="BC1386" s="187">
        <v>0</v>
      </c>
      <c r="BD1386" s="75"/>
      <c r="BE1386" s="75"/>
      <c r="BF1386" s="56"/>
      <c r="BI1386" s="194"/>
    </row>
    <row r="1387" spans="1:61" s="77" customFormat="1" ht="11.25" customHeight="1" x14ac:dyDescent="0.2">
      <c r="A1387" s="228" t="s">
        <v>76</v>
      </c>
      <c r="B1387" s="229">
        <v>0</v>
      </c>
      <c r="C1387" s="864"/>
      <c r="D1387" s="330">
        <v>1702.1851000000001</v>
      </c>
      <c r="E1387" s="231">
        <v>0</v>
      </c>
      <c r="F1387" s="232">
        <v>0</v>
      </c>
      <c r="G1387" s="232">
        <v>0</v>
      </c>
      <c r="H1387" s="232">
        <v>0</v>
      </c>
      <c r="I1387" s="233">
        <v>0</v>
      </c>
      <c r="J1387" s="232">
        <v>0</v>
      </c>
      <c r="K1387" s="232">
        <v>0</v>
      </c>
      <c r="L1387" s="232">
        <v>0</v>
      </c>
      <c r="M1387" s="232">
        <v>0</v>
      </c>
      <c r="N1387" s="234">
        <v>0</v>
      </c>
      <c r="O1387" s="235">
        <v>0</v>
      </c>
      <c r="P1387" s="232">
        <v>0</v>
      </c>
      <c r="Q1387" s="235">
        <v>0</v>
      </c>
      <c r="R1387" s="235">
        <v>0</v>
      </c>
      <c r="S1387" s="235">
        <v>1702.1851000000001</v>
      </c>
      <c r="T1387" s="234">
        <v>1696.8509999999999</v>
      </c>
      <c r="U1387" s="233">
        <v>0</v>
      </c>
      <c r="V1387" s="235">
        <v>0</v>
      </c>
      <c r="W1387" s="235">
        <v>0</v>
      </c>
      <c r="X1387" s="234">
        <v>1696.8509999999999</v>
      </c>
      <c r="Y1387" s="234">
        <v>216</v>
      </c>
      <c r="Z1387" s="232">
        <v>0</v>
      </c>
      <c r="AA1387" s="232">
        <v>0</v>
      </c>
      <c r="AB1387" s="232">
        <v>0</v>
      </c>
      <c r="AC1387" s="232">
        <v>0</v>
      </c>
      <c r="AD1387" s="234">
        <v>0</v>
      </c>
      <c r="AE1387" s="235">
        <v>0</v>
      </c>
      <c r="AF1387" s="235">
        <v>0</v>
      </c>
      <c r="AG1387" s="235">
        <v>0</v>
      </c>
      <c r="AH1387" s="235">
        <v>0</v>
      </c>
      <c r="AI1387" s="225">
        <v>0</v>
      </c>
      <c r="AJ1387" s="192">
        <v>0</v>
      </c>
      <c r="AK1387" s="192">
        <v>0</v>
      </c>
      <c r="AL1387" s="226"/>
      <c r="AM1387" s="75">
        <v>0</v>
      </c>
      <c r="AN1387" s="76"/>
      <c r="AO1387" s="234">
        <v>0</v>
      </c>
      <c r="AP1387" s="234">
        <v>0</v>
      </c>
      <c r="AQ1387" s="233">
        <v>0</v>
      </c>
      <c r="AR1387" s="234">
        <v>0</v>
      </c>
      <c r="AS1387" s="233">
        <v>0</v>
      </c>
      <c r="AT1387" s="234">
        <v>0</v>
      </c>
      <c r="AU1387" s="233">
        <v>0</v>
      </c>
      <c r="AV1387" s="234">
        <v>0</v>
      </c>
      <c r="AW1387" s="233">
        <v>0</v>
      </c>
      <c r="AX1387" s="234">
        <v>0</v>
      </c>
      <c r="AY1387" s="233">
        <v>0</v>
      </c>
      <c r="AZ1387" s="234">
        <v>0</v>
      </c>
      <c r="BA1387" s="233">
        <v>0</v>
      </c>
      <c r="BB1387" s="234">
        <v>0</v>
      </c>
      <c r="BC1387" s="233">
        <v>0</v>
      </c>
      <c r="BD1387" s="75"/>
      <c r="BE1387" s="75"/>
      <c r="BF1387" s="56"/>
      <c r="BI1387" s="194"/>
    </row>
    <row r="1388" spans="1:61" ht="11.25" customHeight="1" x14ac:dyDescent="0.3">
      <c r="A1388" s="236" t="s">
        <v>41</v>
      </c>
      <c r="B1388" s="237">
        <v>0</v>
      </c>
      <c r="C1388" s="865"/>
      <c r="D1388" s="331"/>
      <c r="E1388" s="239">
        <v>0</v>
      </c>
      <c r="F1388" s="240"/>
      <c r="G1388" s="223">
        <v>0</v>
      </c>
      <c r="H1388" s="222">
        <v>0</v>
      </c>
      <c r="I1388" s="241"/>
      <c r="J1388" s="240"/>
      <c r="K1388" s="240"/>
      <c r="L1388" s="240"/>
      <c r="M1388" s="240">
        <v>0</v>
      </c>
      <c r="N1388" s="242"/>
      <c r="O1388" s="243"/>
      <c r="P1388" s="240">
        <v>0</v>
      </c>
      <c r="Q1388" s="243">
        <v>0</v>
      </c>
      <c r="R1388" s="243">
        <v>0</v>
      </c>
      <c r="S1388" s="243"/>
      <c r="T1388" s="242"/>
      <c r="U1388" s="241">
        <v>0</v>
      </c>
      <c r="V1388" s="243"/>
      <c r="W1388" s="243"/>
      <c r="X1388" s="242">
        <v>0</v>
      </c>
      <c r="Y1388" s="242"/>
      <c r="Z1388" s="240"/>
      <c r="AA1388" s="240"/>
      <c r="AB1388" s="240"/>
      <c r="AC1388" s="240"/>
      <c r="AD1388" s="242"/>
      <c r="AE1388" s="243"/>
      <c r="AF1388" s="243"/>
      <c r="AG1388" s="243"/>
      <c r="AH1388" s="243">
        <v>0</v>
      </c>
      <c r="AI1388" s="225"/>
      <c r="AJ1388" s="192">
        <v>0</v>
      </c>
      <c r="AK1388" s="192">
        <v>0</v>
      </c>
      <c r="AM1388" s="75">
        <v>0</v>
      </c>
      <c r="AO1388" s="242">
        <v>0</v>
      </c>
      <c r="AP1388" s="242">
        <v>0</v>
      </c>
      <c r="AQ1388" s="241">
        <v>0</v>
      </c>
      <c r="AR1388" s="242">
        <v>0</v>
      </c>
      <c r="AS1388" s="241">
        <v>0</v>
      </c>
      <c r="AT1388" s="242">
        <v>0</v>
      </c>
      <c r="AU1388" s="241">
        <v>0</v>
      </c>
      <c r="AV1388" s="242">
        <v>0</v>
      </c>
      <c r="AW1388" s="241">
        <v>0</v>
      </c>
      <c r="AX1388" s="242">
        <v>0</v>
      </c>
      <c r="AY1388" s="241">
        <v>0</v>
      </c>
      <c r="AZ1388" s="242">
        <v>0</v>
      </c>
      <c r="BA1388" s="241">
        <v>0</v>
      </c>
      <c r="BB1388" s="242">
        <v>0</v>
      </c>
      <c r="BC1388" s="241">
        <v>0</v>
      </c>
      <c r="BD1388" s="75"/>
      <c r="BE1388" s="75"/>
      <c r="BI1388" s="194"/>
    </row>
    <row r="1389" spans="1:61" s="77" customFormat="1" ht="11.25" customHeight="1" x14ac:dyDescent="0.2">
      <c r="A1389" s="184" t="s">
        <v>2034</v>
      </c>
      <c r="B1389" s="185">
        <v>0</v>
      </c>
      <c r="C1389" s="828">
        <v>90540</v>
      </c>
      <c r="D1389" s="284">
        <v>1E-4</v>
      </c>
      <c r="E1389" s="91">
        <v>0</v>
      </c>
      <c r="F1389" s="186">
        <v>0</v>
      </c>
      <c r="G1389" s="186">
        <v>0</v>
      </c>
      <c r="H1389" s="186">
        <v>0</v>
      </c>
      <c r="I1389" s="187">
        <v>0</v>
      </c>
      <c r="J1389" s="186">
        <v>0</v>
      </c>
      <c r="K1389" s="186">
        <v>0</v>
      </c>
      <c r="L1389" s="186">
        <v>0</v>
      </c>
      <c r="M1389" s="186">
        <v>0</v>
      </c>
      <c r="N1389" s="188">
        <v>0</v>
      </c>
      <c r="O1389" s="189">
        <v>0</v>
      </c>
      <c r="P1389" s="186">
        <v>0</v>
      </c>
      <c r="Q1389" s="189">
        <v>0</v>
      </c>
      <c r="R1389" s="189">
        <v>0</v>
      </c>
      <c r="S1389" s="189">
        <v>1E-4</v>
      </c>
      <c r="T1389" s="188">
        <v>0</v>
      </c>
      <c r="U1389" s="187">
        <v>0</v>
      </c>
      <c r="V1389" s="189">
        <v>0</v>
      </c>
      <c r="W1389" s="189">
        <v>0</v>
      </c>
      <c r="X1389" s="188">
        <v>0</v>
      </c>
      <c r="Y1389" s="188">
        <v>0</v>
      </c>
      <c r="Z1389" s="186">
        <v>0</v>
      </c>
      <c r="AA1389" s="186">
        <v>0</v>
      </c>
      <c r="AB1389" s="186">
        <v>0</v>
      </c>
      <c r="AC1389" s="186">
        <v>0</v>
      </c>
      <c r="AD1389" s="188">
        <v>0</v>
      </c>
      <c r="AE1389" s="189">
        <v>0</v>
      </c>
      <c r="AF1389" s="189">
        <v>0</v>
      </c>
      <c r="AG1389" s="189">
        <v>0</v>
      </c>
      <c r="AH1389" s="191">
        <v>0</v>
      </c>
      <c r="AI1389" s="186">
        <v>0</v>
      </c>
      <c r="AJ1389" s="192">
        <v>7501943486683</v>
      </c>
      <c r="AK1389" s="192">
        <v>0</v>
      </c>
      <c r="AL1389" s="226"/>
      <c r="AM1389" s="75">
        <v>90540</v>
      </c>
      <c r="AN1389" s="76"/>
      <c r="AO1389" s="188">
        <v>0</v>
      </c>
      <c r="AP1389" s="188">
        <v>0</v>
      </c>
      <c r="AQ1389" s="187">
        <v>0</v>
      </c>
      <c r="AR1389" s="188">
        <v>0</v>
      </c>
      <c r="AS1389" s="187">
        <v>0</v>
      </c>
      <c r="AT1389" s="188">
        <v>0</v>
      </c>
      <c r="AU1389" s="187">
        <v>0</v>
      </c>
      <c r="AV1389" s="188">
        <v>0</v>
      </c>
      <c r="AW1389" s="187">
        <v>0</v>
      </c>
      <c r="AX1389" s="188">
        <v>0</v>
      </c>
      <c r="AY1389" s="187">
        <v>0</v>
      </c>
      <c r="AZ1389" s="188">
        <v>0</v>
      </c>
      <c r="BA1389" s="187">
        <v>0</v>
      </c>
      <c r="BB1389" s="188">
        <v>0</v>
      </c>
      <c r="BC1389" s="187">
        <v>0</v>
      </c>
      <c r="BD1389" s="75"/>
      <c r="BE1389" s="75"/>
      <c r="BF1389" s="56"/>
      <c r="BI1389" s="194"/>
    </row>
    <row r="1390" spans="1:61" s="77" customFormat="1" ht="11.25" customHeight="1" x14ac:dyDescent="0.2">
      <c r="A1390" s="228" t="s">
        <v>75</v>
      </c>
      <c r="B1390" s="229">
        <v>0</v>
      </c>
      <c r="C1390" s="864"/>
      <c r="D1390" s="330">
        <v>1E-4</v>
      </c>
      <c r="E1390" s="231">
        <v>0</v>
      </c>
      <c r="F1390" s="232">
        <v>0</v>
      </c>
      <c r="G1390" s="232">
        <v>0</v>
      </c>
      <c r="H1390" s="232">
        <v>0</v>
      </c>
      <c r="I1390" s="233">
        <v>0</v>
      </c>
      <c r="J1390" s="232">
        <v>0</v>
      </c>
      <c r="K1390" s="232">
        <v>0</v>
      </c>
      <c r="L1390" s="232">
        <v>0</v>
      </c>
      <c r="M1390" s="232">
        <v>0</v>
      </c>
      <c r="N1390" s="234">
        <v>0</v>
      </c>
      <c r="O1390" s="235">
        <v>0</v>
      </c>
      <c r="P1390" s="232">
        <v>0</v>
      </c>
      <c r="Q1390" s="235">
        <v>0</v>
      </c>
      <c r="R1390" s="235">
        <v>0</v>
      </c>
      <c r="S1390" s="235">
        <v>1E-4</v>
      </c>
      <c r="T1390" s="234">
        <v>0</v>
      </c>
      <c r="U1390" s="233">
        <v>0</v>
      </c>
      <c r="V1390" s="235">
        <v>0</v>
      </c>
      <c r="W1390" s="235">
        <v>0</v>
      </c>
      <c r="X1390" s="234">
        <v>0</v>
      </c>
      <c r="Y1390" s="234">
        <v>0</v>
      </c>
      <c r="Z1390" s="232">
        <v>0</v>
      </c>
      <c r="AA1390" s="232">
        <v>0</v>
      </c>
      <c r="AB1390" s="232">
        <v>0</v>
      </c>
      <c r="AC1390" s="232">
        <v>0</v>
      </c>
      <c r="AD1390" s="234">
        <v>0</v>
      </c>
      <c r="AE1390" s="235">
        <v>0</v>
      </c>
      <c r="AF1390" s="235">
        <v>0</v>
      </c>
      <c r="AG1390" s="235">
        <v>0</v>
      </c>
      <c r="AH1390" s="235">
        <v>0</v>
      </c>
      <c r="AI1390" s="225">
        <v>0</v>
      </c>
      <c r="AJ1390" s="192">
        <v>0</v>
      </c>
      <c r="AK1390" s="192">
        <v>0</v>
      </c>
      <c r="AL1390" s="226"/>
      <c r="AM1390" s="75">
        <v>0</v>
      </c>
      <c r="AN1390" s="76"/>
      <c r="AO1390" s="234">
        <v>0</v>
      </c>
      <c r="AP1390" s="234">
        <v>0</v>
      </c>
      <c r="AQ1390" s="233">
        <v>0</v>
      </c>
      <c r="AR1390" s="234">
        <v>0</v>
      </c>
      <c r="AS1390" s="233">
        <v>0</v>
      </c>
      <c r="AT1390" s="234">
        <v>0</v>
      </c>
      <c r="AU1390" s="233">
        <v>0</v>
      </c>
      <c r="AV1390" s="234">
        <v>0</v>
      </c>
      <c r="AW1390" s="233">
        <v>0</v>
      </c>
      <c r="AX1390" s="234">
        <v>0</v>
      </c>
      <c r="AY1390" s="233">
        <v>0</v>
      </c>
      <c r="AZ1390" s="234">
        <v>0</v>
      </c>
      <c r="BA1390" s="233">
        <v>0</v>
      </c>
      <c r="BB1390" s="234">
        <v>0</v>
      </c>
      <c r="BC1390" s="233">
        <v>0</v>
      </c>
      <c r="BD1390" s="75"/>
      <c r="BE1390" s="75"/>
      <c r="BF1390" s="56"/>
      <c r="BI1390" s="194"/>
    </row>
    <row r="1391" spans="1:61" ht="11.25" customHeight="1" x14ac:dyDescent="0.3">
      <c r="A1391" s="236"/>
      <c r="B1391" s="237">
        <v>0</v>
      </c>
      <c r="C1391" s="865"/>
      <c r="D1391" s="331"/>
      <c r="E1391" s="239">
        <v>0</v>
      </c>
      <c r="F1391" s="240"/>
      <c r="G1391" s="223">
        <v>0</v>
      </c>
      <c r="H1391" s="222">
        <v>0</v>
      </c>
      <c r="I1391" s="241">
        <v>0</v>
      </c>
      <c r="J1391" s="240"/>
      <c r="K1391" s="240"/>
      <c r="L1391" s="240"/>
      <c r="M1391" s="240">
        <v>0</v>
      </c>
      <c r="N1391" s="242"/>
      <c r="O1391" s="243"/>
      <c r="P1391" s="240">
        <v>0</v>
      </c>
      <c r="Q1391" s="243">
        <v>0</v>
      </c>
      <c r="R1391" s="243">
        <v>0</v>
      </c>
      <c r="S1391" s="243"/>
      <c r="T1391" s="242"/>
      <c r="U1391" s="241">
        <v>0</v>
      </c>
      <c r="V1391" s="243"/>
      <c r="W1391" s="243"/>
      <c r="X1391" s="242">
        <v>0</v>
      </c>
      <c r="Y1391" s="242"/>
      <c r="Z1391" s="240"/>
      <c r="AA1391" s="240"/>
      <c r="AB1391" s="240"/>
      <c r="AC1391" s="240"/>
      <c r="AD1391" s="242"/>
      <c r="AE1391" s="243"/>
      <c r="AF1391" s="243"/>
      <c r="AG1391" s="243"/>
      <c r="AH1391" s="243">
        <v>0</v>
      </c>
      <c r="AI1391" s="225"/>
      <c r="AJ1391" s="192">
        <v>0</v>
      </c>
      <c r="AK1391" s="192">
        <v>0</v>
      </c>
      <c r="AM1391" s="75">
        <v>0</v>
      </c>
      <c r="AO1391" s="242">
        <v>0</v>
      </c>
      <c r="AP1391" s="242">
        <v>0</v>
      </c>
      <c r="AQ1391" s="241">
        <v>0</v>
      </c>
      <c r="AR1391" s="242">
        <v>0</v>
      </c>
      <c r="AS1391" s="241">
        <v>0</v>
      </c>
      <c r="AT1391" s="242">
        <v>0</v>
      </c>
      <c r="AU1391" s="241">
        <v>0</v>
      </c>
      <c r="AV1391" s="242">
        <v>0</v>
      </c>
      <c r="AW1391" s="241">
        <v>0</v>
      </c>
      <c r="AX1391" s="242">
        <v>0</v>
      </c>
      <c r="AY1391" s="241">
        <v>0</v>
      </c>
      <c r="AZ1391" s="242">
        <v>0</v>
      </c>
      <c r="BA1391" s="241">
        <v>0</v>
      </c>
      <c r="BB1391" s="242">
        <v>0</v>
      </c>
      <c r="BC1391" s="241">
        <v>0</v>
      </c>
      <c r="BD1391" s="75"/>
      <c r="BE1391" s="75"/>
      <c r="BI1391" s="194"/>
    </row>
    <row r="1392" spans="1:61" s="77" customFormat="1" ht="11.25" customHeight="1" x14ac:dyDescent="0.2">
      <c r="A1392" s="184" t="s">
        <v>2035</v>
      </c>
      <c r="B1392" s="185" t="s">
        <v>44</v>
      </c>
      <c r="C1392" s="828">
        <v>95534</v>
      </c>
      <c r="D1392" s="284">
        <v>1E-4</v>
      </c>
      <c r="E1392" s="91">
        <v>0</v>
      </c>
      <c r="F1392" s="186">
        <v>0</v>
      </c>
      <c r="G1392" s="186">
        <v>0</v>
      </c>
      <c r="H1392" s="186">
        <v>0</v>
      </c>
      <c r="I1392" s="186">
        <v>0</v>
      </c>
      <c r="J1392" s="188">
        <v>0</v>
      </c>
      <c r="K1392" s="186">
        <v>0</v>
      </c>
      <c r="L1392" s="186">
        <v>0</v>
      </c>
      <c r="M1392" s="187">
        <v>0</v>
      </c>
      <c r="N1392" s="189">
        <v>0</v>
      </c>
      <c r="O1392" s="189">
        <v>0</v>
      </c>
      <c r="P1392" s="189">
        <v>0</v>
      </c>
      <c r="Q1392" s="189">
        <v>0</v>
      </c>
      <c r="R1392" s="189">
        <v>0</v>
      </c>
      <c r="S1392" s="187">
        <v>1E-4</v>
      </c>
      <c r="T1392" s="188">
        <v>0</v>
      </c>
      <c r="U1392" s="187">
        <v>0</v>
      </c>
      <c r="V1392" s="189">
        <v>0</v>
      </c>
      <c r="W1392" s="189">
        <v>0</v>
      </c>
      <c r="X1392" s="188">
        <v>0</v>
      </c>
      <c r="Y1392" s="188">
        <v>0</v>
      </c>
      <c r="Z1392" s="186">
        <v>0</v>
      </c>
      <c r="AA1392" s="186">
        <v>0</v>
      </c>
      <c r="AB1392" s="186">
        <v>0</v>
      </c>
      <c r="AC1392" s="186">
        <v>0</v>
      </c>
      <c r="AD1392" s="188">
        <v>0</v>
      </c>
      <c r="AE1392" s="189">
        <v>0</v>
      </c>
      <c r="AF1392" s="189">
        <v>0</v>
      </c>
      <c r="AG1392" s="189">
        <v>0</v>
      </c>
      <c r="AH1392" s="191">
        <v>0</v>
      </c>
      <c r="AI1392" s="186">
        <v>0</v>
      </c>
      <c r="AJ1392" s="192">
        <v>7501017361236</v>
      </c>
      <c r="AK1392" s="192">
        <v>95530</v>
      </c>
      <c r="AL1392" s="226"/>
      <c r="AM1392" s="75">
        <v>95534</v>
      </c>
      <c r="AN1392" s="76"/>
      <c r="AO1392" s="188">
        <v>0</v>
      </c>
      <c r="AP1392" s="188">
        <v>0</v>
      </c>
      <c r="AQ1392" s="187">
        <v>0</v>
      </c>
      <c r="AR1392" s="188">
        <v>0</v>
      </c>
      <c r="AS1392" s="187">
        <v>0</v>
      </c>
      <c r="AT1392" s="188">
        <v>0</v>
      </c>
      <c r="AU1392" s="187">
        <v>0</v>
      </c>
      <c r="AV1392" s="188">
        <v>0</v>
      </c>
      <c r="AW1392" s="187">
        <v>0</v>
      </c>
      <c r="AX1392" s="188">
        <v>0</v>
      </c>
      <c r="AY1392" s="187">
        <v>0</v>
      </c>
      <c r="AZ1392" s="188">
        <v>0</v>
      </c>
      <c r="BA1392" s="187">
        <v>0</v>
      </c>
      <c r="BB1392" s="188">
        <v>0</v>
      </c>
      <c r="BC1392" s="187">
        <v>0</v>
      </c>
      <c r="BD1392" s="75"/>
      <c r="BE1392" s="75"/>
      <c r="BF1392" s="56"/>
      <c r="BI1392" s="194"/>
    </row>
    <row r="1393" spans="1:64" s="77" customFormat="1" ht="11.25" customHeight="1" x14ac:dyDescent="0.2">
      <c r="A1393" s="228" t="s">
        <v>74</v>
      </c>
      <c r="B1393" s="229">
        <v>0</v>
      </c>
      <c r="C1393" s="864"/>
      <c r="D1393" s="330">
        <v>1E-4</v>
      </c>
      <c r="E1393" s="231">
        <v>0</v>
      </c>
      <c r="F1393" s="232">
        <v>0</v>
      </c>
      <c r="G1393" s="232">
        <v>0</v>
      </c>
      <c r="H1393" s="232">
        <v>0</v>
      </c>
      <c r="I1393" s="233">
        <v>0</v>
      </c>
      <c r="J1393" s="232">
        <v>0</v>
      </c>
      <c r="K1393" s="232">
        <v>0</v>
      </c>
      <c r="L1393" s="232">
        <v>0</v>
      </c>
      <c r="M1393" s="232">
        <v>0</v>
      </c>
      <c r="N1393" s="234">
        <v>0</v>
      </c>
      <c r="O1393" s="235">
        <v>0</v>
      </c>
      <c r="P1393" s="232">
        <v>0</v>
      </c>
      <c r="Q1393" s="235">
        <v>0</v>
      </c>
      <c r="R1393" s="235">
        <v>0</v>
      </c>
      <c r="S1393" s="235">
        <v>1E-4</v>
      </c>
      <c r="T1393" s="234">
        <v>0</v>
      </c>
      <c r="U1393" s="233">
        <v>0</v>
      </c>
      <c r="V1393" s="235">
        <v>0</v>
      </c>
      <c r="W1393" s="235">
        <v>0</v>
      </c>
      <c r="X1393" s="234">
        <v>0</v>
      </c>
      <c r="Y1393" s="234">
        <v>0</v>
      </c>
      <c r="Z1393" s="232">
        <v>0</v>
      </c>
      <c r="AA1393" s="232">
        <v>0</v>
      </c>
      <c r="AB1393" s="232">
        <v>0</v>
      </c>
      <c r="AC1393" s="232">
        <v>0</v>
      </c>
      <c r="AD1393" s="234">
        <v>0</v>
      </c>
      <c r="AE1393" s="235">
        <v>0</v>
      </c>
      <c r="AF1393" s="235">
        <v>0</v>
      </c>
      <c r="AG1393" s="235">
        <v>0</v>
      </c>
      <c r="AH1393" s="235">
        <v>0</v>
      </c>
      <c r="AI1393" s="225">
        <v>0</v>
      </c>
      <c r="AJ1393" s="192">
        <v>0</v>
      </c>
      <c r="AK1393" s="192">
        <v>0</v>
      </c>
      <c r="AL1393" s="226"/>
      <c r="AM1393" s="75">
        <v>0</v>
      </c>
      <c r="AN1393" s="76"/>
      <c r="AO1393" s="234">
        <v>0</v>
      </c>
      <c r="AP1393" s="234">
        <v>0</v>
      </c>
      <c r="AQ1393" s="233">
        <v>0</v>
      </c>
      <c r="AR1393" s="234">
        <v>0</v>
      </c>
      <c r="AS1393" s="233">
        <v>0</v>
      </c>
      <c r="AT1393" s="234">
        <v>0</v>
      </c>
      <c r="AU1393" s="233">
        <v>0</v>
      </c>
      <c r="AV1393" s="234">
        <v>0</v>
      </c>
      <c r="AW1393" s="233">
        <v>0</v>
      </c>
      <c r="AX1393" s="234">
        <v>0</v>
      </c>
      <c r="AY1393" s="233">
        <v>0</v>
      </c>
      <c r="AZ1393" s="234">
        <v>0</v>
      </c>
      <c r="BA1393" s="233">
        <v>0</v>
      </c>
      <c r="BB1393" s="234">
        <v>0</v>
      </c>
      <c r="BC1393" s="233">
        <v>0</v>
      </c>
      <c r="BD1393" s="75"/>
      <c r="BE1393" s="75"/>
      <c r="BF1393" s="56"/>
      <c r="BI1393" s="194"/>
    </row>
    <row r="1394" spans="1:64" ht="11.25" customHeight="1" x14ac:dyDescent="0.3">
      <c r="A1394" s="236" t="s">
        <v>43</v>
      </c>
      <c r="B1394" s="237">
        <v>0</v>
      </c>
      <c r="C1394" s="865"/>
      <c r="D1394" s="331"/>
      <c r="E1394" s="239">
        <v>0</v>
      </c>
      <c r="F1394" s="240"/>
      <c r="G1394" s="223">
        <v>0</v>
      </c>
      <c r="H1394" s="222">
        <v>0</v>
      </c>
      <c r="I1394" s="241"/>
      <c r="J1394" s="240"/>
      <c r="K1394" s="240"/>
      <c r="L1394" s="240"/>
      <c r="M1394" s="240">
        <v>0</v>
      </c>
      <c r="N1394" s="242"/>
      <c r="O1394" s="243"/>
      <c r="P1394" s="240">
        <v>0</v>
      </c>
      <c r="Q1394" s="243">
        <v>0</v>
      </c>
      <c r="R1394" s="243">
        <v>0</v>
      </c>
      <c r="S1394" s="243"/>
      <c r="T1394" s="242"/>
      <c r="U1394" s="241">
        <v>0</v>
      </c>
      <c r="V1394" s="243"/>
      <c r="W1394" s="243"/>
      <c r="X1394" s="242">
        <v>0</v>
      </c>
      <c r="Y1394" s="242"/>
      <c r="Z1394" s="240"/>
      <c r="AA1394" s="240"/>
      <c r="AB1394" s="240"/>
      <c r="AC1394" s="240"/>
      <c r="AD1394" s="242"/>
      <c r="AE1394" s="243"/>
      <c r="AF1394" s="243"/>
      <c r="AG1394" s="243"/>
      <c r="AH1394" s="243">
        <v>0</v>
      </c>
      <c r="AI1394" s="225"/>
      <c r="AJ1394" s="192">
        <v>0</v>
      </c>
      <c r="AK1394" s="192">
        <v>0</v>
      </c>
      <c r="AM1394" s="75">
        <v>0</v>
      </c>
      <c r="AO1394" s="242">
        <v>0</v>
      </c>
      <c r="AP1394" s="242">
        <v>0</v>
      </c>
      <c r="AQ1394" s="241">
        <v>0</v>
      </c>
      <c r="AR1394" s="242">
        <v>0</v>
      </c>
      <c r="AS1394" s="241">
        <v>0</v>
      </c>
      <c r="AT1394" s="242">
        <v>0</v>
      </c>
      <c r="AU1394" s="241">
        <v>0</v>
      </c>
      <c r="AV1394" s="242">
        <v>0</v>
      </c>
      <c r="AW1394" s="241">
        <v>0</v>
      </c>
      <c r="AX1394" s="242">
        <v>0</v>
      </c>
      <c r="AY1394" s="241">
        <v>0</v>
      </c>
      <c r="AZ1394" s="242">
        <v>0</v>
      </c>
      <c r="BA1394" s="241">
        <v>0</v>
      </c>
      <c r="BB1394" s="242">
        <v>0</v>
      </c>
      <c r="BC1394" s="241">
        <v>0</v>
      </c>
      <c r="BD1394" s="75"/>
      <c r="BE1394" s="75"/>
      <c r="BI1394" s="194"/>
    </row>
    <row r="1395" spans="1:64" ht="11.25" customHeight="1" x14ac:dyDescent="0.3">
      <c r="A1395" s="184" t="s">
        <v>2036</v>
      </c>
      <c r="B1395" s="185">
        <v>0</v>
      </c>
      <c r="C1395" s="828">
        <v>98043</v>
      </c>
      <c r="D1395" s="284">
        <v>1E-4</v>
      </c>
      <c r="E1395" s="91">
        <v>0</v>
      </c>
      <c r="F1395" s="186">
        <v>0</v>
      </c>
      <c r="G1395" s="186">
        <v>0</v>
      </c>
      <c r="H1395" s="186">
        <v>0</v>
      </c>
      <c r="I1395" s="187">
        <v>0</v>
      </c>
      <c r="J1395" s="186">
        <v>0</v>
      </c>
      <c r="K1395" s="186">
        <v>0</v>
      </c>
      <c r="L1395" s="186">
        <v>0</v>
      </c>
      <c r="M1395" s="186">
        <v>0</v>
      </c>
      <c r="N1395" s="188">
        <v>0</v>
      </c>
      <c r="O1395" s="189">
        <v>0</v>
      </c>
      <c r="P1395" s="186">
        <v>0</v>
      </c>
      <c r="Q1395" s="189">
        <v>0</v>
      </c>
      <c r="R1395" s="189">
        <v>0</v>
      </c>
      <c r="S1395" s="189">
        <v>1E-4</v>
      </c>
      <c r="T1395" s="188">
        <v>0</v>
      </c>
      <c r="U1395" s="187">
        <v>0</v>
      </c>
      <c r="V1395" s="189">
        <v>0</v>
      </c>
      <c r="W1395" s="189">
        <v>0</v>
      </c>
      <c r="X1395" s="188">
        <v>0</v>
      </c>
      <c r="Y1395" s="188">
        <v>0</v>
      </c>
      <c r="Z1395" s="186">
        <v>0</v>
      </c>
      <c r="AA1395" s="186">
        <v>0</v>
      </c>
      <c r="AB1395" s="186">
        <v>0</v>
      </c>
      <c r="AC1395" s="186">
        <v>0</v>
      </c>
      <c r="AD1395" s="188">
        <v>0</v>
      </c>
      <c r="AE1395" s="189">
        <v>0</v>
      </c>
      <c r="AF1395" s="189">
        <v>0</v>
      </c>
      <c r="AG1395" s="189">
        <v>0</v>
      </c>
      <c r="AH1395" s="191">
        <v>0</v>
      </c>
      <c r="AI1395" s="186">
        <v>0</v>
      </c>
      <c r="AJ1395" s="192">
        <v>7501943470347</v>
      </c>
      <c r="AK1395" s="192" t="s">
        <v>262</v>
      </c>
      <c r="AM1395" s="75">
        <v>98043</v>
      </c>
      <c r="AO1395" s="188">
        <v>0</v>
      </c>
      <c r="AP1395" s="188">
        <v>0</v>
      </c>
      <c r="AQ1395" s="187">
        <v>0</v>
      </c>
      <c r="AR1395" s="188">
        <v>0</v>
      </c>
      <c r="AS1395" s="187">
        <v>0</v>
      </c>
      <c r="AT1395" s="188">
        <v>0</v>
      </c>
      <c r="AU1395" s="187">
        <v>0</v>
      </c>
      <c r="AV1395" s="188">
        <v>0</v>
      </c>
      <c r="AW1395" s="187">
        <v>0</v>
      </c>
      <c r="AX1395" s="188">
        <v>0</v>
      </c>
      <c r="AY1395" s="187">
        <v>0</v>
      </c>
      <c r="AZ1395" s="188">
        <v>0</v>
      </c>
      <c r="BA1395" s="187">
        <v>0</v>
      </c>
      <c r="BB1395" s="188">
        <v>0</v>
      </c>
      <c r="BC1395" s="187">
        <v>0</v>
      </c>
      <c r="BD1395" s="75"/>
      <c r="BE1395" s="75"/>
      <c r="BI1395" s="194"/>
    </row>
    <row r="1396" spans="1:64" ht="11.25" customHeight="1" x14ac:dyDescent="0.3">
      <c r="A1396" s="184" t="s">
        <v>2037</v>
      </c>
      <c r="B1396" s="185">
        <v>0</v>
      </c>
      <c r="C1396" s="828">
        <v>98044</v>
      </c>
      <c r="D1396" s="284">
        <v>1E-4</v>
      </c>
      <c r="E1396" s="91">
        <v>0</v>
      </c>
      <c r="F1396" s="186">
        <v>0</v>
      </c>
      <c r="G1396" s="186">
        <v>0</v>
      </c>
      <c r="H1396" s="186">
        <v>0</v>
      </c>
      <c r="I1396" s="187">
        <v>0</v>
      </c>
      <c r="J1396" s="186">
        <v>0</v>
      </c>
      <c r="K1396" s="186">
        <v>0</v>
      </c>
      <c r="L1396" s="186">
        <v>0</v>
      </c>
      <c r="M1396" s="186">
        <v>0</v>
      </c>
      <c r="N1396" s="188">
        <v>0</v>
      </c>
      <c r="O1396" s="189">
        <v>0</v>
      </c>
      <c r="P1396" s="186">
        <v>0</v>
      </c>
      <c r="Q1396" s="189">
        <v>0</v>
      </c>
      <c r="R1396" s="189">
        <v>0</v>
      </c>
      <c r="S1396" s="189">
        <v>1E-4</v>
      </c>
      <c r="T1396" s="188">
        <v>0</v>
      </c>
      <c r="U1396" s="187">
        <v>0</v>
      </c>
      <c r="V1396" s="189">
        <v>0</v>
      </c>
      <c r="W1396" s="189">
        <v>0</v>
      </c>
      <c r="X1396" s="188">
        <v>0</v>
      </c>
      <c r="Y1396" s="188">
        <v>0</v>
      </c>
      <c r="Z1396" s="186">
        <v>0</v>
      </c>
      <c r="AA1396" s="186">
        <v>0</v>
      </c>
      <c r="AB1396" s="186">
        <v>0</v>
      </c>
      <c r="AC1396" s="186">
        <v>0</v>
      </c>
      <c r="AD1396" s="188">
        <v>0</v>
      </c>
      <c r="AE1396" s="189">
        <v>0</v>
      </c>
      <c r="AF1396" s="189">
        <v>0</v>
      </c>
      <c r="AG1396" s="189">
        <v>0</v>
      </c>
      <c r="AH1396" s="191">
        <v>0</v>
      </c>
      <c r="AI1396" s="186">
        <v>0</v>
      </c>
      <c r="AJ1396" s="192">
        <v>7501943470361</v>
      </c>
      <c r="AK1396" s="192" t="s">
        <v>262</v>
      </c>
      <c r="AM1396" s="75">
        <v>98044</v>
      </c>
      <c r="AO1396" s="188">
        <v>0</v>
      </c>
      <c r="AP1396" s="188">
        <v>0</v>
      </c>
      <c r="AQ1396" s="187">
        <v>0</v>
      </c>
      <c r="AR1396" s="188">
        <v>0</v>
      </c>
      <c r="AS1396" s="187">
        <v>0</v>
      </c>
      <c r="AT1396" s="188">
        <v>0</v>
      </c>
      <c r="AU1396" s="187">
        <v>0</v>
      </c>
      <c r="AV1396" s="188">
        <v>0</v>
      </c>
      <c r="AW1396" s="187">
        <v>0</v>
      </c>
      <c r="AX1396" s="188">
        <v>0</v>
      </c>
      <c r="AY1396" s="187">
        <v>0</v>
      </c>
      <c r="AZ1396" s="188">
        <v>0</v>
      </c>
      <c r="BA1396" s="187">
        <v>0</v>
      </c>
      <c r="BB1396" s="188">
        <v>0</v>
      </c>
      <c r="BC1396" s="187">
        <v>0</v>
      </c>
      <c r="BD1396" s="75"/>
      <c r="BE1396" s="75"/>
      <c r="BI1396" s="194"/>
    </row>
    <row r="1397" spans="1:64" s="77" customFormat="1" ht="11.25" customHeight="1" x14ac:dyDescent="0.2">
      <c r="A1397" s="184" t="s">
        <v>2038</v>
      </c>
      <c r="B1397" s="185">
        <v>0</v>
      </c>
      <c r="C1397" s="828">
        <v>98045</v>
      </c>
      <c r="D1397" s="284">
        <v>1E-4</v>
      </c>
      <c r="E1397" s="91">
        <v>0</v>
      </c>
      <c r="F1397" s="186">
        <v>0</v>
      </c>
      <c r="G1397" s="186">
        <v>0</v>
      </c>
      <c r="H1397" s="186">
        <v>0</v>
      </c>
      <c r="I1397" s="187">
        <v>0</v>
      </c>
      <c r="J1397" s="186">
        <v>0</v>
      </c>
      <c r="K1397" s="186">
        <v>0</v>
      </c>
      <c r="L1397" s="186">
        <v>0</v>
      </c>
      <c r="M1397" s="186">
        <v>0</v>
      </c>
      <c r="N1397" s="188">
        <v>0</v>
      </c>
      <c r="O1397" s="189">
        <v>0</v>
      </c>
      <c r="P1397" s="186">
        <v>0</v>
      </c>
      <c r="Q1397" s="189">
        <v>0</v>
      </c>
      <c r="R1397" s="189">
        <v>0</v>
      </c>
      <c r="S1397" s="189">
        <v>1E-4</v>
      </c>
      <c r="T1397" s="188">
        <v>0</v>
      </c>
      <c r="U1397" s="187">
        <v>0</v>
      </c>
      <c r="V1397" s="189">
        <v>0</v>
      </c>
      <c r="W1397" s="189">
        <v>0</v>
      </c>
      <c r="X1397" s="188">
        <v>0</v>
      </c>
      <c r="Y1397" s="188">
        <v>0</v>
      </c>
      <c r="Z1397" s="186">
        <v>0</v>
      </c>
      <c r="AA1397" s="186">
        <v>0</v>
      </c>
      <c r="AB1397" s="186">
        <v>0</v>
      </c>
      <c r="AC1397" s="186">
        <v>0</v>
      </c>
      <c r="AD1397" s="188">
        <v>0</v>
      </c>
      <c r="AE1397" s="189">
        <v>0</v>
      </c>
      <c r="AF1397" s="189">
        <v>0</v>
      </c>
      <c r="AG1397" s="189">
        <v>0</v>
      </c>
      <c r="AH1397" s="191">
        <v>0</v>
      </c>
      <c r="AI1397" s="186">
        <v>0</v>
      </c>
      <c r="AJ1397" s="192">
        <v>7501943470385</v>
      </c>
      <c r="AK1397" s="192" t="s">
        <v>262</v>
      </c>
      <c r="AL1397" s="226"/>
      <c r="AM1397" s="75">
        <v>98045</v>
      </c>
      <c r="AN1397" s="76"/>
      <c r="AO1397" s="188">
        <v>0</v>
      </c>
      <c r="AP1397" s="188">
        <v>0</v>
      </c>
      <c r="AQ1397" s="187">
        <v>0</v>
      </c>
      <c r="AR1397" s="188">
        <v>0</v>
      </c>
      <c r="AS1397" s="187">
        <v>0</v>
      </c>
      <c r="AT1397" s="188">
        <v>0</v>
      </c>
      <c r="AU1397" s="187">
        <v>0</v>
      </c>
      <c r="AV1397" s="188">
        <v>0</v>
      </c>
      <c r="AW1397" s="187">
        <v>0</v>
      </c>
      <c r="AX1397" s="188">
        <v>0</v>
      </c>
      <c r="AY1397" s="187">
        <v>0</v>
      </c>
      <c r="AZ1397" s="188">
        <v>0</v>
      </c>
      <c r="BA1397" s="187">
        <v>0</v>
      </c>
      <c r="BB1397" s="188">
        <v>0</v>
      </c>
      <c r="BC1397" s="187">
        <v>0</v>
      </c>
      <c r="BD1397" s="75"/>
      <c r="BE1397" s="75"/>
      <c r="BF1397" s="56"/>
      <c r="BI1397" s="194"/>
    </row>
    <row r="1398" spans="1:64" s="77" customFormat="1" ht="11.25" customHeight="1" x14ac:dyDescent="0.2">
      <c r="A1398" s="149" t="s">
        <v>73</v>
      </c>
      <c r="B1398" s="324">
        <v>0</v>
      </c>
      <c r="C1398" s="858"/>
      <c r="D1398" s="325">
        <v>3.0000000000000003E-4</v>
      </c>
      <c r="E1398" s="326">
        <v>0</v>
      </c>
      <c r="F1398" s="328">
        <v>0</v>
      </c>
      <c r="G1398" s="328">
        <v>0</v>
      </c>
      <c r="H1398" s="328">
        <v>0</v>
      </c>
      <c r="I1398" s="222">
        <v>0</v>
      </c>
      <c r="J1398" s="328">
        <v>0</v>
      </c>
      <c r="K1398" s="328">
        <v>0</v>
      </c>
      <c r="L1398" s="328">
        <v>0</v>
      </c>
      <c r="M1398" s="221">
        <v>0</v>
      </c>
      <c r="N1398" s="329">
        <v>0</v>
      </c>
      <c r="O1398" s="329">
        <v>0</v>
      </c>
      <c r="P1398" s="328">
        <v>0</v>
      </c>
      <c r="Q1398" s="251">
        <v>0</v>
      </c>
      <c r="R1398" s="251">
        <v>0</v>
      </c>
      <c r="S1398" s="251">
        <v>3.0000000000000003E-4</v>
      </c>
      <c r="T1398" s="329">
        <v>0</v>
      </c>
      <c r="U1398" s="327">
        <v>0</v>
      </c>
      <c r="V1398" s="251">
        <v>0</v>
      </c>
      <c r="W1398" s="251">
        <v>0</v>
      </c>
      <c r="X1398" s="329">
        <v>0</v>
      </c>
      <c r="Y1398" s="329">
        <v>0</v>
      </c>
      <c r="Z1398" s="328">
        <v>0</v>
      </c>
      <c r="AA1398" s="328">
        <v>0</v>
      </c>
      <c r="AB1398" s="328">
        <v>0</v>
      </c>
      <c r="AC1398" s="328">
        <v>0</v>
      </c>
      <c r="AD1398" s="329">
        <v>0</v>
      </c>
      <c r="AE1398" s="251">
        <v>0</v>
      </c>
      <c r="AF1398" s="251">
        <v>0</v>
      </c>
      <c r="AG1398" s="251">
        <v>0</v>
      </c>
      <c r="AH1398" s="251">
        <v>0</v>
      </c>
      <c r="AI1398" s="225">
        <v>0</v>
      </c>
      <c r="AJ1398" s="192">
        <v>0</v>
      </c>
      <c r="AK1398" s="192">
        <v>0</v>
      </c>
      <c r="AL1398" s="226"/>
      <c r="AM1398" s="75">
        <v>0</v>
      </c>
      <c r="AN1398" s="76"/>
      <c r="AO1398" s="329">
        <v>0</v>
      </c>
      <c r="AP1398" s="329">
        <v>0</v>
      </c>
      <c r="AQ1398" s="327">
        <v>0</v>
      </c>
      <c r="AR1398" s="329">
        <v>0</v>
      </c>
      <c r="AS1398" s="327">
        <v>0</v>
      </c>
      <c r="AT1398" s="329">
        <v>0</v>
      </c>
      <c r="AU1398" s="327">
        <v>0</v>
      </c>
      <c r="AV1398" s="329">
        <v>0</v>
      </c>
      <c r="AW1398" s="327">
        <v>0</v>
      </c>
      <c r="AX1398" s="329">
        <v>0</v>
      </c>
      <c r="AY1398" s="327">
        <v>0</v>
      </c>
      <c r="AZ1398" s="329">
        <v>0</v>
      </c>
      <c r="BA1398" s="327">
        <v>0</v>
      </c>
      <c r="BB1398" s="329">
        <v>0</v>
      </c>
      <c r="BC1398" s="327">
        <v>0</v>
      </c>
      <c r="BD1398" s="75"/>
      <c r="BE1398" s="75"/>
      <c r="BF1398" s="56"/>
      <c r="BI1398" s="194"/>
    </row>
    <row r="1399" spans="1:64" s="77" customFormat="1" ht="11.25" customHeight="1" x14ac:dyDescent="0.2">
      <c r="A1399" s="228" t="s">
        <v>72</v>
      </c>
      <c r="B1399" s="229">
        <v>0</v>
      </c>
      <c r="C1399" s="864"/>
      <c r="D1399" s="330">
        <v>3.0000000000000003E-4</v>
      </c>
      <c r="E1399" s="231">
        <v>0</v>
      </c>
      <c r="F1399" s="232">
        <v>0</v>
      </c>
      <c r="G1399" s="232">
        <v>0</v>
      </c>
      <c r="H1399" s="232">
        <v>0</v>
      </c>
      <c r="I1399" s="233">
        <v>0</v>
      </c>
      <c r="J1399" s="232">
        <v>0</v>
      </c>
      <c r="K1399" s="232">
        <v>0</v>
      </c>
      <c r="L1399" s="232">
        <v>0</v>
      </c>
      <c r="M1399" s="232">
        <v>0</v>
      </c>
      <c r="N1399" s="234">
        <v>0</v>
      </c>
      <c r="O1399" s="234">
        <v>0</v>
      </c>
      <c r="P1399" s="235">
        <v>0</v>
      </c>
      <c r="Q1399" s="235">
        <v>0</v>
      </c>
      <c r="R1399" s="235">
        <v>0</v>
      </c>
      <c r="S1399" s="235">
        <v>3.0000000000000003E-4</v>
      </c>
      <c r="T1399" s="234">
        <v>0</v>
      </c>
      <c r="U1399" s="233">
        <v>0</v>
      </c>
      <c r="V1399" s="235">
        <v>0</v>
      </c>
      <c r="W1399" s="235">
        <v>0</v>
      </c>
      <c r="X1399" s="234">
        <v>0</v>
      </c>
      <c r="Y1399" s="234">
        <v>0</v>
      </c>
      <c r="Z1399" s="232">
        <v>0</v>
      </c>
      <c r="AA1399" s="232">
        <v>0</v>
      </c>
      <c r="AB1399" s="232">
        <v>0</v>
      </c>
      <c r="AC1399" s="232">
        <v>0</v>
      </c>
      <c r="AD1399" s="234">
        <v>0</v>
      </c>
      <c r="AE1399" s="235">
        <v>0</v>
      </c>
      <c r="AF1399" s="235">
        <v>0</v>
      </c>
      <c r="AG1399" s="235">
        <v>0</v>
      </c>
      <c r="AH1399" s="235">
        <v>0</v>
      </c>
      <c r="AI1399" s="225" t="e">
        <v>#REF!</v>
      </c>
      <c r="AJ1399" s="192">
        <v>0</v>
      </c>
      <c r="AK1399" s="192">
        <v>0</v>
      </c>
      <c r="AL1399" s="226"/>
      <c r="AM1399" s="75">
        <v>0</v>
      </c>
      <c r="AN1399" s="76"/>
      <c r="AO1399" s="234">
        <v>0</v>
      </c>
      <c r="AP1399" s="234">
        <v>0</v>
      </c>
      <c r="AQ1399" s="233">
        <v>0</v>
      </c>
      <c r="AR1399" s="234">
        <v>0</v>
      </c>
      <c r="AS1399" s="233">
        <v>0</v>
      </c>
      <c r="AT1399" s="234">
        <v>0</v>
      </c>
      <c r="AU1399" s="233">
        <v>0</v>
      </c>
      <c r="AV1399" s="234">
        <v>0</v>
      </c>
      <c r="AW1399" s="233">
        <v>0</v>
      </c>
      <c r="AX1399" s="234">
        <v>0</v>
      </c>
      <c r="AY1399" s="233">
        <v>0</v>
      </c>
      <c r="AZ1399" s="234">
        <v>0</v>
      </c>
      <c r="BA1399" s="233">
        <v>0</v>
      </c>
      <c r="BB1399" s="234">
        <v>0</v>
      </c>
      <c r="BC1399" s="233">
        <v>0</v>
      </c>
      <c r="BD1399" s="75"/>
      <c r="BE1399" s="75"/>
      <c r="BF1399" s="56"/>
      <c r="BI1399" s="194"/>
    </row>
    <row r="1400" spans="1:64" ht="11.25" customHeight="1" x14ac:dyDescent="0.2">
      <c r="A1400" s="236"/>
      <c r="B1400" s="237">
        <v>0</v>
      </c>
      <c r="C1400" s="865"/>
      <c r="D1400" s="331"/>
      <c r="E1400" s="239">
        <v>0</v>
      </c>
      <c r="F1400" s="240"/>
      <c r="G1400" s="223">
        <v>0</v>
      </c>
      <c r="H1400" s="222">
        <v>0</v>
      </c>
      <c r="I1400" s="241"/>
      <c r="J1400" s="240"/>
      <c r="K1400" s="240"/>
      <c r="L1400" s="240"/>
      <c r="M1400" s="240">
        <v>0</v>
      </c>
      <c r="N1400" s="242"/>
      <c r="O1400" s="243"/>
      <c r="P1400" s="240">
        <v>0</v>
      </c>
      <c r="Q1400" s="243">
        <v>0</v>
      </c>
      <c r="R1400" s="243">
        <v>0</v>
      </c>
      <c r="S1400" s="243"/>
      <c r="T1400" s="242"/>
      <c r="U1400" s="241">
        <v>0</v>
      </c>
      <c r="V1400" s="243"/>
      <c r="W1400" s="243"/>
      <c r="X1400" s="242">
        <v>0</v>
      </c>
      <c r="Y1400" s="242"/>
      <c r="Z1400" s="240"/>
      <c r="AA1400" s="240"/>
      <c r="AB1400" s="240"/>
      <c r="AC1400" s="240"/>
      <c r="AD1400" s="242"/>
      <c r="AE1400" s="243"/>
      <c r="AF1400" s="243"/>
      <c r="AG1400" s="243"/>
      <c r="AH1400" s="243">
        <v>0</v>
      </c>
      <c r="AI1400" s="225"/>
      <c r="AJ1400" s="192">
        <v>0</v>
      </c>
      <c r="AK1400" s="192">
        <v>0</v>
      </c>
      <c r="AM1400" s="75">
        <v>0</v>
      </c>
      <c r="AN1400" s="76"/>
      <c r="AO1400" s="242">
        <v>0</v>
      </c>
      <c r="AP1400" s="242">
        <v>0</v>
      </c>
      <c r="AQ1400" s="241">
        <v>0</v>
      </c>
      <c r="AR1400" s="242">
        <v>0</v>
      </c>
      <c r="AS1400" s="241">
        <v>0</v>
      </c>
      <c r="AT1400" s="242">
        <v>0</v>
      </c>
      <c r="AU1400" s="241">
        <v>0</v>
      </c>
      <c r="AV1400" s="242">
        <v>0</v>
      </c>
      <c r="AW1400" s="241">
        <v>0</v>
      </c>
      <c r="AX1400" s="242">
        <v>0</v>
      </c>
      <c r="AY1400" s="241">
        <v>0</v>
      </c>
      <c r="AZ1400" s="242">
        <v>0</v>
      </c>
      <c r="BA1400" s="241">
        <v>0</v>
      </c>
      <c r="BB1400" s="242">
        <v>0</v>
      </c>
      <c r="BC1400" s="241">
        <v>0</v>
      </c>
      <c r="BD1400" s="75"/>
      <c r="BE1400" s="75"/>
      <c r="BI1400" s="194"/>
    </row>
    <row r="1401" spans="1:64" ht="11.25" customHeight="1" x14ac:dyDescent="0.2">
      <c r="A1401" s="227" t="s">
        <v>2039</v>
      </c>
      <c r="B1401" s="261">
        <v>0</v>
      </c>
      <c r="C1401" s="910">
        <v>65552</v>
      </c>
      <c r="D1401" s="407">
        <v>1E-4</v>
      </c>
      <c r="E1401" s="263">
        <v>0</v>
      </c>
      <c r="F1401" s="264">
        <v>0</v>
      </c>
      <c r="G1401" s="264">
        <v>0</v>
      </c>
      <c r="H1401" s="264">
        <v>0</v>
      </c>
      <c r="I1401" s="264">
        <v>0</v>
      </c>
      <c r="J1401" s="267">
        <v>0</v>
      </c>
      <c r="K1401" s="264">
        <v>0</v>
      </c>
      <c r="L1401" s="264">
        <v>0</v>
      </c>
      <c r="M1401" s="266">
        <v>0</v>
      </c>
      <c r="N1401" s="267">
        <v>0</v>
      </c>
      <c r="O1401" s="268">
        <v>288.08999999999997</v>
      </c>
      <c r="P1401" s="264">
        <v>288.08999999999997</v>
      </c>
      <c r="Q1401" s="268">
        <v>0</v>
      </c>
      <c r="R1401" s="268">
        <v>0</v>
      </c>
      <c r="S1401" s="268">
        <v>1E-4</v>
      </c>
      <c r="T1401" s="267">
        <v>0</v>
      </c>
      <c r="U1401" s="266">
        <v>0</v>
      </c>
      <c r="V1401" s="268">
        <v>0</v>
      </c>
      <c r="W1401" s="268">
        <v>0</v>
      </c>
      <c r="X1401" s="267">
        <v>0</v>
      </c>
      <c r="Y1401" s="267">
        <v>0</v>
      </c>
      <c r="Z1401" s="264">
        <v>0</v>
      </c>
      <c r="AA1401" s="264">
        <v>0</v>
      </c>
      <c r="AB1401" s="264">
        <v>0</v>
      </c>
      <c r="AC1401" s="264">
        <v>0</v>
      </c>
      <c r="AD1401" s="267">
        <v>0</v>
      </c>
      <c r="AE1401" s="268">
        <v>0</v>
      </c>
      <c r="AF1401" s="268">
        <v>0</v>
      </c>
      <c r="AG1401" s="268">
        <v>0</v>
      </c>
      <c r="AH1401" s="269">
        <v>0</v>
      </c>
      <c r="AI1401" s="186">
        <v>0</v>
      </c>
      <c r="AJ1401" s="192">
        <v>7501943445994</v>
      </c>
      <c r="AK1401" s="192" t="s">
        <v>262</v>
      </c>
      <c r="AL1401" s="90" t="s">
        <v>278</v>
      </c>
      <c r="AM1401" s="75">
        <v>65552</v>
      </c>
      <c r="AN1401" s="76"/>
      <c r="AO1401" s="188">
        <v>0</v>
      </c>
      <c r="AP1401" s="188">
        <v>0</v>
      </c>
      <c r="AQ1401" s="187">
        <v>0</v>
      </c>
      <c r="AR1401" s="188">
        <v>0</v>
      </c>
      <c r="AS1401" s="187">
        <v>0</v>
      </c>
      <c r="AT1401" s="188">
        <v>0</v>
      </c>
      <c r="AU1401" s="187">
        <v>0</v>
      </c>
      <c r="AV1401" s="188">
        <v>0</v>
      </c>
      <c r="AW1401" s="187">
        <v>0</v>
      </c>
      <c r="AX1401" s="188">
        <v>0</v>
      </c>
      <c r="AY1401" s="187">
        <v>0</v>
      </c>
      <c r="AZ1401" s="188">
        <v>0</v>
      </c>
      <c r="BA1401" s="187">
        <v>0</v>
      </c>
      <c r="BB1401" s="188">
        <v>0</v>
      </c>
      <c r="BC1401" s="187">
        <v>0</v>
      </c>
      <c r="BD1401" s="75"/>
      <c r="BE1401" s="75"/>
      <c r="BG1401" s="74"/>
      <c r="BH1401" s="74"/>
      <c r="BI1401" s="194"/>
      <c r="BJ1401" s="74"/>
      <c r="BK1401" s="74"/>
      <c r="BL1401" s="74"/>
    </row>
    <row r="1402" spans="1:64" ht="11.25" customHeight="1" x14ac:dyDescent="0.2">
      <c r="A1402" s="252" t="s">
        <v>2040</v>
      </c>
      <c r="B1402" s="253">
        <v>0</v>
      </c>
      <c r="C1402" s="829">
        <v>65557</v>
      </c>
      <c r="D1402" s="289">
        <v>1944.0740000000001</v>
      </c>
      <c r="E1402" s="255">
        <v>31.954046348797284</v>
      </c>
      <c r="F1402" s="256">
        <v>3500</v>
      </c>
      <c r="G1402" s="256">
        <v>3500</v>
      </c>
      <c r="H1402" s="256">
        <v>0</v>
      </c>
      <c r="I1402" s="256">
        <v>0</v>
      </c>
      <c r="J1402" s="259">
        <v>2206</v>
      </c>
      <c r="K1402" s="256">
        <v>1825.1904426556353</v>
      </c>
      <c r="L1402" s="256">
        <v>304.09500000000003</v>
      </c>
      <c r="M1402" s="257">
        <v>16.661001114905279</v>
      </c>
      <c r="N1402" s="259">
        <v>0</v>
      </c>
      <c r="O1402" s="258">
        <v>0</v>
      </c>
      <c r="P1402" s="256">
        <v>90.694999999999993</v>
      </c>
      <c r="Q1402" s="258">
        <v>17.896192203082503</v>
      </c>
      <c r="R1402" s="258">
        <v>22.302524932003628</v>
      </c>
      <c r="S1402" s="258">
        <v>1639.979</v>
      </c>
      <c r="T1402" s="259">
        <v>1639.979</v>
      </c>
      <c r="U1402" s="257">
        <v>26.955746014325701</v>
      </c>
      <c r="V1402" s="258">
        <v>0</v>
      </c>
      <c r="W1402" s="258">
        <v>90.694999999999993</v>
      </c>
      <c r="X1402" s="259">
        <v>1549.2840000000001</v>
      </c>
      <c r="Y1402" s="259">
        <v>0</v>
      </c>
      <c r="Z1402" s="256">
        <v>0</v>
      </c>
      <c r="AA1402" s="256">
        <v>0</v>
      </c>
      <c r="AB1402" s="256">
        <v>0</v>
      </c>
      <c r="AC1402" s="256">
        <v>0</v>
      </c>
      <c r="AD1402" s="259">
        <v>0</v>
      </c>
      <c r="AE1402" s="258">
        <v>0</v>
      </c>
      <c r="AF1402" s="258">
        <v>0</v>
      </c>
      <c r="AG1402" s="258">
        <v>0</v>
      </c>
      <c r="AH1402" s="260">
        <v>0</v>
      </c>
      <c r="AI1402" s="186">
        <v>2800</v>
      </c>
      <c r="AJ1402" s="192">
        <v>7501943445994</v>
      </c>
      <c r="AK1402" s="192">
        <v>65552</v>
      </c>
      <c r="AL1402" s="90" t="s">
        <v>279</v>
      </c>
      <c r="AM1402" s="75">
        <v>65557</v>
      </c>
      <c r="AN1402" s="76"/>
      <c r="AO1402" s="259">
        <v>1896.0573333333332</v>
      </c>
      <c r="AP1402" s="259">
        <v>1453.2559999999999</v>
      </c>
      <c r="AQ1402" s="257">
        <v>68.8094696969697</v>
      </c>
      <c r="AR1402" s="259">
        <v>1777.6209999999999</v>
      </c>
      <c r="AS1402" s="257">
        <v>60.835763175906912</v>
      </c>
      <c r="AT1402" s="259">
        <v>2457.2950000000001</v>
      </c>
      <c r="AU1402" s="257">
        <v>136.51638888888888</v>
      </c>
      <c r="AV1402" s="259">
        <v>2264.165</v>
      </c>
      <c r="AW1402" s="257">
        <v>90.34593907839492</v>
      </c>
      <c r="AX1402" s="259">
        <v>1698.664</v>
      </c>
      <c r="AY1402" s="257">
        <v>75.761177243839327</v>
      </c>
      <c r="AZ1402" s="259">
        <v>1740.278</v>
      </c>
      <c r="BA1402" s="257">
        <v>98.300515229603064</v>
      </c>
      <c r="BB1402" s="259">
        <v>1357.232</v>
      </c>
      <c r="BC1402" s="257">
        <v>67.636753921477265</v>
      </c>
      <c r="BD1402" s="75"/>
      <c r="BE1402" s="75"/>
      <c r="BG1402" s="74"/>
      <c r="BH1402" s="74"/>
      <c r="BI1402" s="194"/>
      <c r="BJ1402" s="74"/>
      <c r="BK1402" s="74"/>
      <c r="BL1402" s="74"/>
    </row>
    <row r="1403" spans="1:64" ht="11.25" customHeight="1" x14ac:dyDescent="0.2">
      <c r="A1403" s="184" t="s">
        <v>2041</v>
      </c>
      <c r="B1403" s="185">
        <v>0</v>
      </c>
      <c r="C1403" s="828">
        <v>65551</v>
      </c>
      <c r="D1403" s="284">
        <v>1E-4</v>
      </c>
      <c r="E1403" s="91">
        <v>0</v>
      </c>
      <c r="F1403" s="186">
        <v>0</v>
      </c>
      <c r="G1403" s="186">
        <v>0</v>
      </c>
      <c r="H1403" s="186">
        <v>0</v>
      </c>
      <c r="I1403" s="186">
        <v>0</v>
      </c>
      <c r="J1403" s="188">
        <v>0</v>
      </c>
      <c r="K1403" s="186">
        <v>0</v>
      </c>
      <c r="L1403" s="186">
        <v>0</v>
      </c>
      <c r="M1403" s="187">
        <v>0</v>
      </c>
      <c r="N1403" s="188">
        <v>0</v>
      </c>
      <c r="O1403" s="189">
        <v>439.6</v>
      </c>
      <c r="P1403" s="186">
        <v>439.6</v>
      </c>
      <c r="Q1403" s="189">
        <v>0</v>
      </c>
      <c r="R1403" s="189">
        <v>0</v>
      </c>
      <c r="S1403" s="189">
        <v>1E-4</v>
      </c>
      <c r="T1403" s="188">
        <v>0</v>
      </c>
      <c r="U1403" s="187">
        <v>0</v>
      </c>
      <c r="V1403" s="189">
        <v>0</v>
      </c>
      <c r="W1403" s="189">
        <v>0</v>
      </c>
      <c r="X1403" s="188">
        <v>0</v>
      </c>
      <c r="Y1403" s="188">
        <v>0</v>
      </c>
      <c r="Z1403" s="186">
        <v>0</v>
      </c>
      <c r="AA1403" s="186">
        <v>0</v>
      </c>
      <c r="AB1403" s="186">
        <v>1E-4</v>
      </c>
      <c r="AC1403" s="186">
        <v>1.7857142857142857E-4</v>
      </c>
      <c r="AD1403" s="188">
        <v>0</v>
      </c>
      <c r="AE1403" s="189">
        <v>0</v>
      </c>
      <c r="AF1403" s="189">
        <v>0</v>
      </c>
      <c r="AG1403" s="189">
        <v>0</v>
      </c>
      <c r="AH1403" s="191">
        <v>0</v>
      </c>
      <c r="AI1403" s="186">
        <v>0</v>
      </c>
      <c r="AJ1403" s="192">
        <v>7501943443051</v>
      </c>
      <c r="AK1403" s="192" t="s">
        <v>262</v>
      </c>
      <c r="AL1403" s="90" t="s">
        <v>278</v>
      </c>
      <c r="AM1403" s="75">
        <v>65551</v>
      </c>
      <c r="AN1403" s="76"/>
      <c r="AO1403" s="188">
        <v>0</v>
      </c>
      <c r="AP1403" s="188">
        <v>0</v>
      </c>
      <c r="AQ1403" s="187">
        <v>0</v>
      </c>
      <c r="AR1403" s="188">
        <v>0</v>
      </c>
      <c r="AS1403" s="187">
        <v>0</v>
      </c>
      <c r="AT1403" s="188">
        <v>0</v>
      </c>
      <c r="AU1403" s="187">
        <v>0</v>
      </c>
      <c r="AV1403" s="188">
        <v>0</v>
      </c>
      <c r="AW1403" s="187">
        <v>0</v>
      </c>
      <c r="AX1403" s="188">
        <v>0</v>
      </c>
      <c r="AY1403" s="187">
        <v>0</v>
      </c>
      <c r="AZ1403" s="188">
        <v>0</v>
      </c>
      <c r="BA1403" s="187">
        <v>0</v>
      </c>
      <c r="BB1403" s="188">
        <v>0</v>
      </c>
      <c r="BC1403" s="187">
        <v>0</v>
      </c>
      <c r="BD1403" s="75"/>
      <c r="BE1403" s="75"/>
      <c r="BG1403" s="74"/>
      <c r="BH1403" s="74"/>
      <c r="BI1403" s="194"/>
      <c r="BJ1403" s="74"/>
      <c r="BK1403" s="74"/>
      <c r="BL1403" s="74"/>
    </row>
    <row r="1404" spans="1:64" ht="11.25" customHeight="1" x14ac:dyDescent="0.2">
      <c r="A1404" s="252" t="s">
        <v>2042</v>
      </c>
      <c r="B1404" s="253">
        <v>0</v>
      </c>
      <c r="C1404" s="911">
        <v>65556</v>
      </c>
      <c r="D1404" s="289">
        <v>2871.1200000000003</v>
      </c>
      <c r="E1404" s="255">
        <v>72.399005526150518</v>
      </c>
      <c r="F1404" s="256">
        <v>1000</v>
      </c>
      <c r="G1404" s="256">
        <v>0</v>
      </c>
      <c r="H1404" s="256">
        <v>0</v>
      </c>
      <c r="I1404" s="256">
        <v>0</v>
      </c>
      <c r="J1404" s="259">
        <v>1950</v>
      </c>
      <c r="K1404" s="256">
        <v>1189.7069493432277</v>
      </c>
      <c r="L1404" s="256">
        <v>173.04</v>
      </c>
      <c r="M1404" s="257">
        <v>14.544758278122686</v>
      </c>
      <c r="N1404" s="259">
        <v>0</v>
      </c>
      <c r="O1404" s="258">
        <v>0</v>
      </c>
      <c r="P1404" s="256">
        <v>30.8</v>
      </c>
      <c r="Q1404" s="258">
        <v>10.453333333333333</v>
      </c>
      <c r="R1404" s="258">
        <v>41.508923076923082</v>
      </c>
      <c r="S1404" s="258">
        <v>2698.0800000000004</v>
      </c>
      <c r="T1404" s="259">
        <v>2695.84</v>
      </c>
      <c r="U1404" s="257">
        <v>67.979093544546231</v>
      </c>
      <c r="V1404" s="258">
        <v>604.79999999999995</v>
      </c>
      <c r="W1404" s="258">
        <v>30.8</v>
      </c>
      <c r="X1404" s="259">
        <v>2060.2399999999998</v>
      </c>
      <c r="Y1404" s="259">
        <v>7.84</v>
      </c>
      <c r="Z1404" s="256">
        <v>0</v>
      </c>
      <c r="AA1404" s="256">
        <v>0</v>
      </c>
      <c r="AB1404" s="256">
        <v>0</v>
      </c>
      <c r="AC1404" s="256">
        <v>0</v>
      </c>
      <c r="AD1404" s="259">
        <v>0</v>
      </c>
      <c r="AE1404" s="258">
        <v>0</v>
      </c>
      <c r="AF1404" s="258">
        <v>0</v>
      </c>
      <c r="AG1404" s="258">
        <v>0</v>
      </c>
      <c r="AH1404" s="260">
        <v>0</v>
      </c>
      <c r="AI1404" s="186">
        <v>1200</v>
      </c>
      <c r="AJ1404" s="192">
        <v>7501943443051</v>
      </c>
      <c r="AK1404" s="192">
        <v>65551</v>
      </c>
      <c r="AL1404" s="90" t="s">
        <v>279</v>
      </c>
      <c r="AM1404" s="75">
        <v>65556</v>
      </c>
      <c r="AN1404" s="76"/>
      <c r="AO1404" s="259">
        <v>1273.2533333333333</v>
      </c>
      <c r="AP1404" s="259">
        <v>915.59999999999991</v>
      </c>
      <c r="AQ1404" s="257">
        <v>43.745819397993309</v>
      </c>
      <c r="AR1404" s="259">
        <v>1376.4800000000002</v>
      </c>
      <c r="AS1404" s="257">
        <v>53.768750000000011</v>
      </c>
      <c r="AT1404" s="259">
        <v>1527.6800000000003</v>
      </c>
      <c r="AU1404" s="257">
        <v>55.552000000000014</v>
      </c>
      <c r="AV1404" s="259">
        <v>2193.52</v>
      </c>
      <c r="AW1404" s="257">
        <v>103.5833809099482</v>
      </c>
      <c r="AX1404" s="259">
        <v>2690.2400000000002</v>
      </c>
      <c r="AY1404" s="257">
        <v>145.33709409127385</v>
      </c>
      <c r="AZ1404" s="259">
        <v>2335.7599999999998</v>
      </c>
      <c r="BA1404" s="257">
        <v>154.36797191432385</v>
      </c>
      <c r="BB1404" s="259">
        <v>1300.8800000000001</v>
      </c>
      <c r="BC1404" s="257">
        <v>89.928825497580561</v>
      </c>
      <c r="BD1404" s="75"/>
      <c r="BE1404" s="75"/>
      <c r="BG1404" s="74"/>
      <c r="BH1404" s="74"/>
      <c r="BI1404" s="194"/>
      <c r="BJ1404" s="74"/>
      <c r="BK1404" s="74"/>
      <c r="BL1404" s="74"/>
    </row>
    <row r="1405" spans="1:64" ht="11.25" customHeight="1" x14ac:dyDescent="0.2">
      <c r="A1405" s="184" t="s">
        <v>2043</v>
      </c>
      <c r="B1405" s="185">
        <v>0</v>
      </c>
      <c r="C1405" s="828">
        <v>65553</v>
      </c>
      <c r="D1405" s="284">
        <v>1E-4</v>
      </c>
      <c r="E1405" s="91">
        <v>0</v>
      </c>
      <c r="F1405" s="186">
        <v>0</v>
      </c>
      <c r="G1405" s="186">
        <v>0</v>
      </c>
      <c r="H1405" s="186">
        <v>0</v>
      </c>
      <c r="I1405" s="186">
        <v>0</v>
      </c>
      <c r="J1405" s="188">
        <v>0</v>
      </c>
      <c r="K1405" s="186">
        <v>0</v>
      </c>
      <c r="L1405" s="186">
        <v>0</v>
      </c>
      <c r="M1405" s="187">
        <v>0</v>
      </c>
      <c r="N1405" s="188">
        <v>0</v>
      </c>
      <c r="O1405" s="189">
        <v>1312.4099999999999</v>
      </c>
      <c r="P1405" s="186">
        <v>1312.4099999999999</v>
      </c>
      <c r="Q1405" s="189">
        <v>0</v>
      </c>
      <c r="R1405" s="189">
        <v>0</v>
      </c>
      <c r="S1405" s="189">
        <v>1E-4</v>
      </c>
      <c r="T1405" s="188">
        <v>0</v>
      </c>
      <c r="U1405" s="187">
        <v>0</v>
      </c>
      <c r="V1405" s="189">
        <v>0</v>
      </c>
      <c r="W1405" s="189">
        <v>0</v>
      </c>
      <c r="X1405" s="188">
        <v>0</v>
      </c>
      <c r="Y1405" s="188">
        <v>0</v>
      </c>
      <c r="Z1405" s="186">
        <v>0</v>
      </c>
      <c r="AA1405" s="186">
        <v>0</v>
      </c>
      <c r="AB1405" s="186">
        <v>0</v>
      </c>
      <c r="AC1405" s="186">
        <v>0</v>
      </c>
      <c r="AD1405" s="188">
        <v>0</v>
      </c>
      <c r="AE1405" s="189">
        <v>0</v>
      </c>
      <c r="AF1405" s="189">
        <v>0</v>
      </c>
      <c r="AG1405" s="189">
        <v>0</v>
      </c>
      <c r="AH1405" s="191">
        <v>0</v>
      </c>
      <c r="AI1405" s="186">
        <v>0</v>
      </c>
      <c r="AJ1405" s="192">
        <v>7501943446014</v>
      </c>
      <c r="AK1405" s="192" t="s">
        <v>262</v>
      </c>
      <c r="AL1405" s="90" t="s">
        <v>278</v>
      </c>
      <c r="AM1405" s="75">
        <v>65553</v>
      </c>
      <c r="AN1405" s="76"/>
      <c r="AO1405" s="267">
        <v>0</v>
      </c>
      <c r="AP1405" s="267">
        <v>0</v>
      </c>
      <c r="AQ1405" s="266">
        <v>0</v>
      </c>
      <c r="AR1405" s="267">
        <v>0</v>
      </c>
      <c r="AS1405" s="266">
        <v>0</v>
      </c>
      <c r="AT1405" s="267">
        <v>0</v>
      </c>
      <c r="AU1405" s="266">
        <v>0</v>
      </c>
      <c r="AV1405" s="267">
        <v>0</v>
      </c>
      <c r="AW1405" s="266">
        <v>0</v>
      </c>
      <c r="AX1405" s="267">
        <v>0</v>
      </c>
      <c r="AY1405" s="266">
        <v>0</v>
      </c>
      <c r="AZ1405" s="267">
        <v>0</v>
      </c>
      <c r="BA1405" s="266">
        <v>0</v>
      </c>
      <c r="BB1405" s="267">
        <v>0</v>
      </c>
      <c r="BC1405" s="266">
        <v>0</v>
      </c>
      <c r="BD1405" s="75"/>
      <c r="BE1405" s="75"/>
      <c r="BG1405" s="74"/>
      <c r="BH1405" s="74"/>
      <c r="BI1405" s="194"/>
      <c r="BJ1405" s="74"/>
      <c r="BK1405" s="74"/>
      <c r="BL1405" s="74"/>
    </row>
    <row r="1406" spans="1:64" ht="11.25" customHeight="1" x14ac:dyDescent="0.2">
      <c r="A1406" s="252" t="s">
        <v>2044</v>
      </c>
      <c r="B1406" s="253">
        <v>0</v>
      </c>
      <c r="C1406" s="911">
        <v>65558</v>
      </c>
      <c r="D1406" s="289">
        <v>5449.1689999999999</v>
      </c>
      <c r="E1406" s="255">
        <v>36.779086904705615</v>
      </c>
      <c r="F1406" s="256">
        <v>3000</v>
      </c>
      <c r="G1406" s="256">
        <v>4000</v>
      </c>
      <c r="H1406" s="256">
        <v>0</v>
      </c>
      <c r="I1406" s="256">
        <v>0</v>
      </c>
      <c r="J1406" s="259">
        <v>3600</v>
      </c>
      <c r="K1406" s="256">
        <v>4444.783265652105</v>
      </c>
      <c r="L1406" s="256">
        <v>584.71299999999997</v>
      </c>
      <c r="M1406" s="257">
        <v>13.155039628556899</v>
      </c>
      <c r="N1406" s="259">
        <v>0</v>
      </c>
      <c r="O1406" s="258">
        <v>0</v>
      </c>
      <c r="P1406" s="256">
        <v>74.69</v>
      </c>
      <c r="Q1406" s="258">
        <v>18.316750000000003</v>
      </c>
      <c r="R1406" s="258">
        <v>40.53713333333333</v>
      </c>
      <c r="S1406" s="258">
        <v>4864.4560000000001</v>
      </c>
      <c r="T1406" s="259">
        <v>4865.5199999999986</v>
      </c>
      <c r="U1406" s="257">
        <v>32.839756468662145</v>
      </c>
      <c r="V1406" s="258">
        <v>0</v>
      </c>
      <c r="W1406" s="258">
        <v>74.69</v>
      </c>
      <c r="X1406" s="259">
        <v>4790.829999999999</v>
      </c>
      <c r="Y1406" s="259">
        <v>0</v>
      </c>
      <c r="Z1406" s="256">
        <v>0</v>
      </c>
      <c r="AA1406" s="256">
        <v>0</v>
      </c>
      <c r="AB1406" s="256">
        <v>0</v>
      </c>
      <c r="AC1406" s="256">
        <v>0</v>
      </c>
      <c r="AD1406" s="259">
        <v>1.07000000000005</v>
      </c>
      <c r="AE1406" s="258">
        <v>0</v>
      </c>
      <c r="AF1406" s="258">
        <v>0</v>
      </c>
      <c r="AG1406" s="258">
        <v>0</v>
      </c>
      <c r="AH1406" s="260">
        <v>0</v>
      </c>
      <c r="AI1406" s="186">
        <v>3100</v>
      </c>
      <c r="AJ1406" s="192">
        <v>7501943446014</v>
      </c>
      <c r="AK1406" s="192">
        <v>65553</v>
      </c>
      <c r="AL1406" s="90" t="s">
        <v>279</v>
      </c>
      <c r="AM1406" s="75">
        <v>65558</v>
      </c>
      <c r="AN1406" s="76"/>
      <c r="AO1406" s="259">
        <v>3740.9069999999997</v>
      </c>
      <c r="AP1406" s="259">
        <v>2604.5529999999999</v>
      </c>
      <c r="AQ1406" s="257">
        <v>44.257485131690736</v>
      </c>
      <c r="AR1406" s="259">
        <v>3855.085</v>
      </c>
      <c r="AS1406" s="257">
        <v>62.714901578005531</v>
      </c>
      <c r="AT1406" s="259">
        <v>4763.0829999999996</v>
      </c>
      <c r="AU1406" s="257">
        <v>79.384716666666662</v>
      </c>
      <c r="AV1406" s="259">
        <v>5354.2120000000004</v>
      </c>
      <c r="AW1406" s="257">
        <v>83.285363962384636</v>
      </c>
      <c r="AX1406" s="259">
        <v>6216.3410000000013</v>
      </c>
      <c r="AY1406" s="257">
        <v>96.445190233923597</v>
      </c>
      <c r="AZ1406" s="259">
        <v>4949.8150000000005</v>
      </c>
      <c r="BA1406" s="257">
        <v>84.501427518298286</v>
      </c>
      <c r="BB1406" s="259">
        <v>4906.0759999999991</v>
      </c>
      <c r="BC1406" s="257">
        <v>93.429836243720757</v>
      </c>
      <c r="BD1406" s="75"/>
      <c r="BE1406" s="75"/>
      <c r="BG1406" s="74"/>
      <c r="BH1406" s="74"/>
      <c r="BI1406" s="194"/>
      <c r="BJ1406" s="74"/>
      <c r="BK1406" s="74"/>
      <c r="BL1406" s="74"/>
    </row>
    <row r="1407" spans="1:64" s="77" customFormat="1" ht="11.25" customHeight="1" x14ac:dyDescent="0.2">
      <c r="A1407" s="184" t="s">
        <v>2045</v>
      </c>
      <c r="B1407" s="185">
        <v>0</v>
      </c>
      <c r="C1407" s="828">
        <v>65554</v>
      </c>
      <c r="D1407" s="284">
        <v>1E-4</v>
      </c>
      <c r="E1407" s="91">
        <v>0</v>
      </c>
      <c r="F1407" s="186">
        <v>0</v>
      </c>
      <c r="G1407" s="186">
        <v>0</v>
      </c>
      <c r="H1407" s="186">
        <v>0</v>
      </c>
      <c r="I1407" s="186">
        <v>0</v>
      </c>
      <c r="J1407" s="188">
        <v>0</v>
      </c>
      <c r="K1407" s="186">
        <v>0</v>
      </c>
      <c r="L1407" s="186">
        <v>0</v>
      </c>
      <c r="M1407" s="187">
        <v>0</v>
      </c>
      <c r="N1407" s="188">
        <v>0</v>
      </c>
      <c r="O1407" s="189">
        <v>432.13499999999999</v>
      </c>
      <c r="P1407" s="186">
        <v>432.13499999999999</v>
      </c>
      <c r="Q1407" s="189">
        <v>0</v>
      </c>
      <c r="R1407" s="189">
        <v>0</v>
      </c>
      <c r="S1407" s="189">
        <v>1E-4</v>
      </c>
      <c r="T1407" s="188">
        <v>0</v>
      </c>
      <c r="U1407" s="187">
        <v>0</v>
      </c>
      <c r="V1407" s="189">
        <v>0</v>
      </c>
      <c r="W1407" s="189">
        <v>0</v>
      </c>
      <c r="X1407" s="188">
        <v>0</v>
      </c>
      <c r="Y1407" s="188">
        <v>0</v>
      </c>
      <c r="Z1407" s="186">
        <v>0</v>
      </c>
      <c r="AA1407" s="186">
        <v>0</v>
      </c>
      <c r="AB1407" s="186">
        <v>0</v>
      </c>
      <c r="AC1407" s="186">
        <v>0</v>
      </c>
      <c r="AD1407" s="188">
        <v>0</v>
      </c>
      <c r="AE1407" s="189">
        <v>0</v>
      </c>
      <c r="AF1407" s="189">
        <v>0</v>
      </c>
      <c r="AG1407" s="189">
        <v>0</v>
      </c>
      <c r="AH1407" s="191">
        <v>0</v>
      </c>
      <c r="AI1407" s="186">
        <v>0</v>
      </c>
      <c r="AJ1407" s="192">
        <v>7501943433816</v>
      </c>
      <c r="AK1407" s="192" t="s">
        <v>262</v>
      </c>
      <c r="AL1407" s="90" t="s">
        <v>278</v>
      </c>
      <c r="AM1407" s="75">
        <v>65554</v>
      </c>
      <c r="AN1407" s="76"/>
      <c r="AO1407" s="188">
        <v>0</v>
      </c>
      <c r="AP1407" s="188">
        <v>0</v>
      </c>
      <c r="AQ1407" s="187">
        <v>0</v>
      </c>
      <c r="AR1407" s="188">
        <v>0</v>
      </c>
      <c r="AS1407" s="187">
        <v>0</v>
      </c>
      <c r="AT1407" s="188">
        <v>0</v>
      </c>
      <c r="AU1407" s="187">
        <v>0</v>
      </c>
      <c r="AV1407" s="188">
        <v>0</v>
      </c>
      <c r="AW1407" s="187">
        <v>0</v>
      </c>
      <c r="AX1407" s="188">
        <v>0</v>
      </c>
      <c r="AY1407" s="187">
        <v>0</v>
      </c>
      <c r="AZ1407" s="188">
        <v>0</v>
      </c>
      <c r="BA1407" s="187">
        <v>0</v>
      </c>
      <c r="BB1407" s="188">
        <v>0</v>
      </c>
      <c r="BC1407" s="187">
        <v>0</v>
      </c>
      <c r="BD1407" s="75"/>
      <c r="BE1407" s="75"/>
      <c r="BF1407" s="55"/>
      <c r="BG1407" s="74"/>
      <c r="BH1407" s="74"/>
      <c r="BI1407" s="194"/>
      <c r="BJ1407" s="74"/>
      <c r="BK1407" s="74"/>
      <c r="BL1407" s="74"/>
    </row>
    <row r="1408" spans="1:64" s="77" customFormat="1" ht="11.25" customHeight="1" x14ac:dyDescent="0.2">
      <c r="A1408" s="184" t="s">
        <v>2046</v>
      </c>
      <c r="B1408" s="185">
        <v>0</v>
      </c>
      <c r="C1408" s="829">
        <v>65559</v>
      </c>
      <c r="D1408" s="284">
        <v>962.43400000000008</v>
      </c>
      <c r="E1408" s="91">
        <v>14.955988250370696</v>
      </c>
      <c r="F1408" s="186">
        <v>3000</v>
      </c>
      <c r="G1408" s="186">
        <v>3000</v>
      </c>
      <c r="H1408" s="186">
        <v>0</v>
      </c>
      <c r="I1408" s="186">
        <v>0</v>
      </c>
      <c r="J1408" s="188">
        <v>2800</v>
      </c>
      <c r="K1408" s="186">
        <v>1930.5324072639839</v>
      </c>
      <c r="L1408" s="186">
        <v>124.839</v>
      </c>
      <c r="M1408" s="187">
        <v>6.466558112687995</v>
      </c>
      <c r="N1408" s="188">
        <v>24.541</v>
      </c>
      <c r="O1408" s="189">
        <v>0</v>
      </c>
      <c r="P1408" s="186">
        <v>87.494</v>
      </c>
      <c r="Q1408" s="189">
        <v>7.5833214285714279</v>
      </c>
      <c r="R1408" s="189">
        <v>8.9742321428571437</v>
      </c>
      <c r="S1408" s="189">
        <v>837.59500000000003</v>
      </c>
      <c r="T1408" s="188">
        <v>834.39400000000001</v>
      </c>
      <c r="U1408" s="187">
        <v>12.966278061851314</v>
      </c>
      <c r="V1408" s="189">
        <v>0</v>
      </c>
      <c r="W1408" s="189">
        <v>62.953000000000003</v>
      </c>
      <c r="X1408" s="188">
        <v>771.44100000000003</v>
      </c>
      <c r="Y1408" s="188">
        <v>0</v>
      </c>
      <c r="Z1408" s="186">
        <v>0</v>
      </c>
      <c r="AA1408" s="186">
        <v>0</v>
      </c>
      <c r="AB1408" s="186">
        <v>0</v>
      </c>
      <c r="AC1408" s="186">
        <v>0</v>
      </c>
      <c r="AD1408" s="188">
        <v>0</v>
      </c>
      <c r="AE1408" s="189">
        <v>0</v>
      </c>
      <c r="AF1408" s="189">
        <v>0</v>
      </c>
      <c r="AG1408" s="189">
        <v>0</v>
      </c>
      <c r="AH1408" s="191">
        <v>0</v>
      </c>
      <c r="AI1408" s="186">
        <v>3419</v>
      </c>
      <c r="AJ1408" s="192">
        <v>7501943433816</v>
      </c>
      <c r="AK1408" s="192">
        <v>65554</v>
      </c>
      <c r="AL1408" s="90" t="s">
        <v>279</v>
      </c>
      <c r="AM1408" s="75">
        <v>65559</v>
      </c>
      <c r="AN1408" s="76"/>
      <c r="AO1408" s="188">
        <v>2009.8670000000002</v>
      </c>
      <c r="AP1408" s="188">
        <v>2566.1180000000004</v>
      </c>
      <c r="AQ1408" s="187">
        <v>107.59404612159331</v>
      </c>
      <c r="AR1408" s="188">
        <v>1602.635</v>
      </c>
      <c r="AS1408" s="187">
        <v>58.575840643274859</v>
      </c>
      <c r="AT1408" s="188">
        <v>1860.8480000000002</v>
      </c>
      <c r="AU1408" s="187">
        <v>74.433920000000015</v>
      </c>
      <c r="AV1408" s="188">
        <v>2405.02</v>
      </c>
      <c r="AW1408" s="187">
        <v>49.470312094393094</v>
      </c>
      <c r="AX1408" s="188">
        <v>2446.6350000000007</v>
      </c>
      <c r="AY1408" s="187">
        <v>79.573152895339632</v>
      </c>
      <c r="AZ1408" s="188">
        <v>2313.2509999999997</v>
      </c>
      <c r="BA1408" s="187">
        <v>86.121581222746173</v>
      </c>
      <c r="BB1408" s="188">
        <v>2268.4449999999997</v>
      </c>
      <c r="BC1408" s="187">
        <v>92.386239655039248</v>
      </c>
      <c r="BD1408" s="75"/>
      <c r="BE1408" s="75"/>
      <c r="BF1408" s="55"/>
      <c r="BG1408" s="74"/>
      <c r="BH1408" s="74"/>
      <c r="BI1408" s="194"/>
      <c r="BJ1408" s="74"/>
      <c r="BK1408" s="74"/>
      <c r="BL1408" s="74"/>
    </row>
    <row r="1409" spans="1:64" ht="11.25" customHeight="1" x14ac:dyDescent="0.2">
      <c r="A1409" s="149" t="s">
        <v>71</v>
      </c>
      <c r="B1409" s="169">
        <v>0</v>
      </c>
      <c r="C1409" s="871"/>
      <c r="D1409" s="379">
        <v>11226.797399999999</v>
      </c>
      <c r="E1409" s="220">
        <v>35.867548443433591</v>
      </c>
      <c r="F1409" s="221">
        <v>10500</v>
      </c>
      <c r="G1409" s="221">
        <v>10500</v>
      </c>
      <c r="H1409" s="221">
        <v>0</v>
      </c>
      <c r="I1409" s="222">
        <v>0</v>
      </c>
      <c r="J1409" s="223">
        <v>10556</v>
      </c>
      <c r="K1409" s="221">
        <v>9390.2130649149512</v>
      </c>
      <c r="L1409" s="221">
        <v>1186.6869999999999</v>
      </c>
      <c r="M1409" s="221">
        <v>12.637487475485178</v>
      </c>
      <c r="N1409" s="223">
        <v>24.541</v>
      </c>
      <c r="O1409" s="224">
        <v>2472.2349999999997</v>
      </c>
      <c r="P1409" s="221">
        <v>2755.9140000000002</v>
      </c>
      <c r="Q1409" s="224">
        <v>37.349384236453204</v>
      </c>
      <c r="R1409" s="224">
        <v>28.533849185297459</v>
      </c>
      <c r="S1409" s="223">
        <v>10040.1104</v>
      </c>
      <c r="T1409" s="223">
        <v>10035.733</v>
      </c>
      <c r="U1409" s="222">
        <v>32.062317214601649</v>
      </c>
      <c r="V1409" s="224">
        <v>604.79999999999995</v>
      </c>
      <c r="W1409" s="224">
        <v>259.13800000000003</v>
      </c>
      <c r="X1409" s="223">
        <v>9776.5949999999993</v>
      </c>
      <c r="Y1409" s="223">
        <v>7.84</v>
      </c>
      <c r="Z1409" s="221">
        <v>0</v>
      </c>
      <c r="AA1409" s="221">
        <v>0</v>
      </c>
      <c r="AB1409" s="221">
        <v>1E-4</v>
      </c>
      <c r="AC1409" s="221">
        <v>1.7857142857142857E-4</v>
      </c>
      <c r="AD1409" s="223">
        <v>1.07000000000005</v>
      </c>
      <c r="AE1409" s="224">
        <v>0</v>
      </c>
      <c r="AF1409" s="224">
        <v>0</v>
      </c>
      <c r="AG1409" s="224">
        <v>0</v>
      </c>
      <c r="AH1409" s="224">
        <v>0</v>
      </c>
      <c r="AI1409" s="225">
        <v>10519</v>
      </c>
      <c r="AJ1409" s="192">
        <v>0</v>
      </c>
      <c r="AK1409" s="192">
        <v>0</v>
      </c>
      <c r="AM1409" s="75">
        <v>0</v>
      </c>
      <c r="AN1409" s="76" t="s">
        <v>604</v>
      </c>
      <c r="AO1409" s="223">
        <v>0</v>
      </c>
      <c r="AP1409" s="223">
        <v>0</v>
      </c>
      <c r="AQ1409" s="222">
        <v>0</v>
      </c>
      <c r="AR1409" s="223">
        <v>0</v>
      </c>
      <c r="AS1409" s="222">
        <v>0</v>
      </c>
      <c r="AT1409" s="223">
        <v>0</v>
      </c>
      <c r="AU1409" s="222">
        <v>0</v>
      </c>
      <c r="AV1409" s="223">
        <v>0</v>
      </c>
      <c r="AW1409" s="222">
        <v>0</v>
      </c>
      <c r="AX1409" s="223">
        <v>0</v>
      </c>
      <c r="AY1409" s="222">
        <v>0</v>
      </c>
      <c r="AZ1409" s="223">
        <v>0</v>
      </c>
      <c r="BA1409" s="222">
        <v>0</v>
      </c>
      <c r="BB1409" s="223">
        <v>0</v>
      </c>
      <c r="BC1409" s="222">
        <v>0</v>
      </c>
      <c r="BD1409" s="75"/>
      <c r="BE1409" s="75"/>
      <c r="BG1409" s="74"/>
      <c r="BH1409" s="74"/>
      <c r="BI1409" s="194"/>
      <c r="BJ1409" s="74"/>
      <c r="BK1409" s="74"/>
      <c r="BL1409" s="74"/>
    </row>
    <row r="1410" spans="1:64" ht="11.25" customHeight="1" x14ac:dyDescent="0.3">
      <c r="A1410" s="184" t="s">
        <v>2047</v>
      </c>
      <c r="B1410" s="185">
        <v>0</v>
      </c>
      <c r="C1410" s="858">
        <v>93539</v>
      </c>
      <c r="D1410" s="284">
        <v>1E-4</v>
      </c>
      <c r="E1410" s="91">
        <v>0</v>
      </c>
      <c r="F1410" s="186">
        <v>0</v>
      </c>
      <c r="G1410" s="186">
        <v>0</v>
      </c>
      <c r="H1410" s="186">
        <v>0</v>
      </c>
      <c r="I1410" s="187">
        <v>0</v>
      </c>
      <c r="J1410" s="186">
        <v>0</v>
      </c>
      <c r="K1410" s="186">
        <v>0</v>
      </c>
      <c r="L1410" s="186">
        <v>0</v>
      </c>
      <c r="M1410" s="186">
        <v>0</v>
      </c>
      <c r="N1410" s="188">
        <v>0</v>
      </c>
      <c r="O1410" s="189">
        <v>0</v>
      </c>
      <c r="P1410" s="186">
        <v>0</v>
      </c>
      <c r="Q1410" s="189">
        <v>0</v>
      </c>
      <c r="R1410" s="189">
        <v>0</v>
      </c>
      <c r="S1410" s="189">
        <v>1E-4</v>
      </c>
      <c r="T1410" s="188">
        <v>0</v>
      </c>
      <c r="U1410" s="187">
        <v>0</v>
      </c>
      <c r="V1410" s="189">
        <v>0</v>
      </c>
      <c r="W1410" s="189">
        <v>0</v>
      </c>
      <c r="X1410" s="188">
        <v>0</v>
      </c>
      <c r="Y1410" s="188">
        <v>0</v>
      </c>
      <c r="Z1410" s="186">
        <v>0</v>
      </c>
      <c r="AA1410" s="186">
        <v>0</v>
      </c>
      <c r="AB1410" s="186">
        <v>0</v>
      </c>
      <c r="AC1410" s="186">
        <v>0</v>
      </c>
      <c r="AD1410" s="188">
        <v>0</v>
      </c>
      <c r="AE1410" s="189">
        <v>0</v>
      </c>
      <c r="AF1410" s="189">
        <v>0</v>
      </c>
      <c r="AG1410" s="189">
        <v>0</v>
      </c>
      <c r="AH1410" s="191">
        <v>0</v>
      </c>
      <c r="AI1410" s="186">
        <v>0</v>
      </c>
      <c r="AJ1410" s="192">
        <v>7501943443655</v>
      </c>
      <c r="AK1410" s="192" t="s">
        <v>262</v>
      </c>
      <c r="AL1410" s="90" t="s">
        <v>278</v>
      </c>
      <c r="AM1410" s="75">
        <v>93539</v>
      </c>
      <c r="AO1410" s="188">
        <v>0</v>
      </c>
      <c r="AP1410" s="188">
        <v>0</v>
      </c>
      <c r="AQ1410" s="187">
        <v>0</v>
      </c>
      <c r="AR1410" s="188">
        <v>0</v>
      </c>
      <c r="AS1410" s="187">
        <v>0</v>
      </c>
      <c r="AT1410" s="188">
        <v>0</v>
      </c>
      <c r="AU1410" s="187">
        <v>0</v>
      </c>
      <c r="AV1410" s="188">
        <v>0</v>
      </c>
      <c r="AW1410" s="187">
        <v>0</v>
      </c>
      <c r="AX1410" s="188">
        <v>0</v>
      </c>
      <c r="AY1410" s="187">
        <v>0</v>
      </c>
      <c r="AZ1410" s="188">
        <v>0</v>
      </c>
      <c r="BA1410" s="187">
        <v>0</v>
      </c>
      <c r="BB1410" s="188">
        <v>0</v>
      </c>
      <c r="BC1410" s="187">
        <v>0</v>
      </c>
      <c r="BD1410" s="75"/>
      <c r="BE1410" s="75"/>
      <c r="BG1410" s="74"/>
      <c r="BH1410" s="74"/>
      <c r="BI1410" s="194"/>
      <c r="BJ1410" s="74"/>
      <c r="BK1410" s="74"/>
      <c r="BL1410" s="74"/>
    </row>
    <row r="1411" spans="1:64" ht="11.25" customHeight="1" x14ac:dyDescent="0.3">
      <c r="A1411" s="252" t="s">
        <v>2048</v>
      </c>
      <c r="B1411" s="253">
        <v>0</v>
      </c>
      <c r="C1411" s="911">
        <v>63594</v>
      </c>
      <c r="D1411" s="289">
        <v>1E-4</v>
      </c>
      <c r="E1411" s="255">
        <v>0</v>
      </c>
      <c r="F1411" s="256">
        <v>0</v>
      </c>
      <c r="G1411" s="256">
        <v>0</v>
      </c>
      <c r="H1411" s="256">
        <v>0</v>
      </c>
      <c r="I1411" s="257">
        <v>0</v>
      </c>
      <c r="J1411" s="256">
        <v>0</v>
      </c>
      <c r="K1411" s="256">
        <v>0</v>
      </c>
      <c r="L1411" s="256">
        <v>0</v>
      </c>
      <c r="M1411" s="256">
        <v>0</v>
      </c>
      <c r="N1411" s="259">
        <v>0</v>
      </c>
      <c r="O1411" s="258">
        <v>0</v>
      </c>
      <c r="P1411" s="256">
        <v>0</v>
      </c>
      <c r="Q1411" s="258">
        <v>0</v>
      </c>
      <c r="R1411" s="258">
        <v>0</v>
      </c>
      <c r="S1411" s="258">
        <v>1E-4</v>
      </c>
      <c r="T1411" s="259">
        <v>0</v>
      </c>
      <c r="U1411" s="257">
        <v>0</v>
      </c>
      <c r="V1411" s="258">
        <v>0</v>
      </c>
      <c r="W1411" s="258">
        <v>0</v>
      </c>
      <c r="X1411" s="259">
        <v>0</v>
      </c>
      <c r="Y1411" s="259">
        <v>0</v>
      </c>
      <c r="Z1411" s="256">
        <v>0</v>
      </c>
      <c r="AA1411" s="256">
        <v>0</v>
      </c>
      <c r="AB1411" s="256">
        <v>0</v>
      </c>
      <c r="AC1411" s="256">
        <v>0</v>
      </c>
      <c r="AD1411" s="259">
        <v>0</v>
      </c>
      <c r="AE1411" s="258">
        <v>0</v>
      </c>
      <c r="AF1411" s="258">
        <v>0</v>
      </c>
      <c r="AG1411" s="258">
        <v>0</v>
      </c>
      <c r="AH1411" s="260">
        <v>0</v>
      </c>
      <c r="AI1411" s="186">
        <v>0</v>
      </c>
      <c r="AJ1411" s="192">
        <v>7501943443655</v>
      </c>
      <c r="AK1411" s="192">
        <v>93539</v>
      </c>
      <c r="AL1411" s="90" t="s">
        <v>278</v>
      </c>
      <c r="AM1411" s="75">
        <v>63594</v>
      </c>
      <c r="AO1411" s="188">
        <v>0</v>
      </c>
      <c r="AP1411" s="188">
        <v>0</v>
      </c>
      <c r="AQ1411" s="187">
        <v>0</v>
      </c>
      <c r="AR1411" s="188">
        <v>0</v>
      </c>
      <c r="AS1411" s="187">
        <v>0</v>
      </c>
      <c r="AT1411" s="188">
        <v>0</v>
      </c>
      <c r="AU1411" s="187">
        <v>0</v>
      </c>
      <c r="AV1411" s="188">
        <v>0</v>
      </c>
      <c r="AW1411" s="187">
        <v>0</v>
      </c>
      <c r="AX1411" s="188">
        <v>0</v>
      </c>
      <c r="AY1411" s="187">
        <v>0</v>
      </c>
      <c r="AZ1411" s="188">
        <v>0</v>
      </c>
      <c r="BA1411" s="187">
        <v>0</v>
      </c>
      <c r="BB1411" s="188">
        <v>0</v>
      </c>
      <c r="BC1411" s="187">
        <v>0</v>
      </c>
      <c r="BD1411" s="75"/>
      <c r="BE1411" s="75"/>
      <c r="BG1411" s="74"/>
      <c r="BH1411" s="74"/>
      <c r="BI1411" s="194"/>
      <c r="BJ1411" s="74"/>
      <c r="BK1411" s="74"/>
      <c r="BL1411" s="74"/>
    </row>
    <row r="1412" spans="1:64" ht="11.25" customHeight="1" x14ac:dyDescent="0.3">
      <c r="A1412" s="184" t="s">
        <v>2049</v>
      </c>
      <c r="B1412" s="185">
        <v>0</v>
      </c>
      <c r="C1412" s="828">
        <v>63544</v>
      </c>
      <c r="D1412" s="284">
        <v>1E-4</v>
      </c>
      <c r="E1412" s="91">
        <v>0</v>
      </c>
      <c r="F1412" s="186">
        <v>0</v>
      </c>
      <c r="G1412" s="186">
        <v>0</v>
      </c>
      <c r="H1412" s="186">
        <v>0</v>
      </c>
      <c r="I1412" s="187">
        <v>0</v>
      </c>
      <c r="J1412" s="186">
        <v>0</v>
      </c>
      <c r="K1412" s="186">
        <v>0</v>
      </c>
      <c r="L1412" s="186">
        <v>0</v>
      </c>
      <c r="M1412" s="186">
        <v>0</v>
      </c>
      <c r="N1412" s="188">
        <v>0</v>
      </c>
      <c r="O1412" s="189">
        <v>2225.7620000000002</v>
      </c>
      <c r="P1412" s="186">
        <v>2225.7620000000002</v>
      </c>
      <c r="Q1412" s="189">
        <v>0</v>
      </c>
      <c r="R1412" s="189">
        <v>0</v>
      </c>
      <c r="S1412" s="189">
        <v>1E-4</v>
      </c>
      <c r="T1412" s="188">
        <v>0</v>
      </c>
      <c r="U1412" s="187">
        <v>0</v>
      </c>
      <c r="V1412" s="189">
        <v>0</v>
      </c>
      <c r="W1412" s="189">
        <v>0</v>
      </c>
      <c r="X1412" s="188">
        <v>0</v>
      </c>
      <c r="Y1412" s="188">
        <v>0</v>
      </c>
      <c r="Z1412" s="186">
        <v>0</v>
      </c>
      <c r="AA1412" s="186">
        <v>0</v>
      </c>
      <c r="AB1412" s="186">
        <v>1E-4</v>
      </c>
      <c r="AC1412" s="186">
        <v>9.3720712277413324E-5</v>
      </c>
      <c r="AD1412" s="188">
        <v>0</v>
      </c>
      <c r="AE1412" s="189">
        <v>0</v>
      </c>
      <c r="AF1412" s="189">
        <v>0</v>
      </c>
      <c r="AG1412" s="189">
        <v>0</v>
      </c>
      <c r="AH1412" s="191">
        <v>0</v>
      </c>
      <c r="AI1412" s="186">
        <v>0</v>
      </c>
      <c r="AJ1412" s="192">
        <v>7501943433359</v>
      </c>
      <c r="AK1412" s="192" t="s">
        <v>262</v>
      </c>
      <c r="AL1412" s="90" t="s">
        <v>278</v>
      </c>
      <c r="AM1412" s="75">
        <v>63544</v>
      </c>
      <c r="AO1412" s="188">
        <v>0</v>
      </c>
      <c r="AP1412" s="188">
        <v>0</v>
      </c>
      <c r="AQ1412" s="187">
        <v>0</v>
      </c>
      <c r="AR1412" s="188">
        <v>0</v>
      </c>
      <c r="AS1412" s="187">
        <v>0</v>
      </c>
      <c r="AT1412" s="188">
        <v>0</v>
      </c>
      <c r="AU1412" s="187">
        <v>0</v>
      </c>
      <c r="AV1412" s="188">
        <v>0</v>
      </c>
      <c r="AW1412" s="187">
        <v>0</v>
      </c>
      <c r="AX1412" s="188">
        <v>0</v>
      </c>
      <c r="AY1412" s="187">
        <v>0</v>
      </c>
      <c r="AZ1412" s="188">
        <v>0</v>
      </c>
      <c r="BA1412" s="187">
        <v>0</v>
      </c>
      <c r="BB1412" s="188">
        <v>0</v>
      </c>
      <c r="BC1412" s="187">
        <v>0</v>
      </c>
      <c r="BD1412" s="75"/>
      <c r="BE1412" s="75"/>
      <c r="BG1412" s="74"/>
      <c r="BH1412" s="74"/>
      <c r="BI1412" s="194"/>
      <c r="BJ1412" s="74"/>
      <c r="BK1412" s="74"/>
      <c r="BL1412" s="74"/>
    </row>
    <row r="1413" spans="1:64" ht="11.25" customHeight="1" x14ac:dyDescent="0.3">
      <c r="A1413" s="252" t="s">
        <v>2050</v>
      </c>
      <c r="B1413" s="253">
        <v>0</v>
      </c>
      <c r="C1413" s="829">
        <v>63598</v>
      </c>
      <c r="D1413" s="289">
        <v>7018.7260000000006</v>
      </c>
      <c r="E1413" s="255">
        <v>18.277130737360277</v>
      </c>
      <c r="F1413" s="256">
        <v>14000</v>
      </c>
      <c r="G1413" s="256">
        <v>13000</v>
      </c>
      <c r="H1413" s="256">
        <v>0</v>
      </c>
      <c r="I1413" s="257">
        <v>0</v>
      </c>
      <c r="J1413" s="256">
        <v>9180</v>
      </c>
      <c r="K1413" s="256">
        <v>11520.505216368058</v>
      </c>
      <c r="L1413" s="256">
        <v>775.70100000000002</v>
      </c>
      <c r="M1413" s="256">
        <v>6.7332203356663793</v>
      </c>
      <c r="N1413" s="259">
        <v>0</v>
      </c>
      <c r="O1413" s="258">
        <v>0</v>
      </c>
      <c r="P1413" s="256">
        <v>67.220999999999989</v>
      </c>
      <c r="Q1413" s="258">
        <v>9.1821568627450993</v>
      </c>
      <c r="R1413" s="258">
        <v>20.402042483660132</v>
      </c>
      <c r="S1413" s="258">
        <v>6243.0250000000005</v>
      </c>
      <c r="T1413" s="259">
        <v>6238.7489999999998</v>
      </c>
      <c r="U1413" s="257">
        <v>16.246029708322517</v>
      </c>
      <c r="V1413" s="258">
        <v>1536.48</v>
      </c>
      <c r="W1413" s="258">
        <v>67.220999999999989</v>
      </c>
      <c r="X1413" s="259">
        <v>4635.0480000000007</v>
      </c>
      <c r="Y1413" s="259">
        <v>25.608000000000001</v>
      </c>
      <c r="Z1413" s="256">
        <v>64.02</v>
      </c>
      <c r="AA1413" s="256">
        <v>0</v>
      </c>
      <c r="AB1413" s="256">
        <v>0</v>
      </c>
      <c r="AC1413" s="256">
        <v>0</v>
      </c>
      <c r="AD1413" s="259">
        <v>27.75</v>
      </c>
      <c r="AE1413" s="258">
        <v>0</v>
      </c>
      <c r="AF1413" s="258">
        <v>0</v>
      </c>
      <c r="AG1413" s="258">
        <v>0</v>
      </c>
      <c r="AH1413" s="260">
        <v>0</v>
      </c>
      <c r="AI1413" s="186">
        <v>10700</v>
      </c>
      <c r="AJ1413" s="192">
        <v>7501943433359</v>
      </c>
      <c r="AK1413" s="192">
        <v>63544</v>
      </c>
      <c r="AL1413" s="90" t="s">
        <v>279</v>
      </c>
      <c r="AM1413" s="75">
        <v>63598</v>
      </c>
      <c r="AO1413" s="259">
        <v>11218.794999999998</v>
      </c>
      <c r="AP1413" s="259">
        <v>12571.389000000001</v>
      </c>
      <c r="AQ1413" s="257">
        <v>120.55417146144995</v>
      </c>
      <c r="AR1413" s="259">
        <v>9882.5649999999987</v>
      </c>
      <c r="AS1413" s="257">
        <v>97.432367149758434</v>
      </c>
      <c r="AT1413" s="259">
        <v>11202.431</v>
      </c>
      <c r="AU1413" s="257">
        <v>112.51132765801376</v>
      </c>
      <c r="AV1413" s="259">
        <v>9302.1239999999998</v>
      </c>
      <c r="AW1413" s="257">
        <v>55.509550833348257</v>
      </c>
      <c r="AX1413" s="259">
        <v>11452.098</v>
      </c>
      <c r="AY1413" s="257">
        <v>72.763300661412615</v>
      </c>
      <c r="AZ1413" s="259">
        <v>11882.111000000001</v>
      </c>
      <c r="BA1413" s="257">
        <v>100.54482634712191</v>
      </c>
      <c r="BB1413" s="259">
        <v>14371.419000000002</v>
      </c>
      <c r="BC1413" s="257">
        <v>97.224338523870131</v>
      </c>
      <c r="BD1413" s="75"/>
      <c r="BE1413" s="75"/>
      <c r="BG1413" s="74"/>
      <c r="BH1413" s="74"/>
      <c r="BI1413" s="194"/>
      <c r="BJ1413" s="74"/>
      <c r="BK1413" s="74"/>
      <c r="BL1413" s="74"/>
    </row>
    <row r="1414" spans="1:64" ht="11.25" customHeight="1" x14ac:dyDescent="0.3">
      <c r="A1414" s="184" t="s">
        <v>2051</v>
      </c>
      <c r="B1414" s="185">
        <v>0</v>
      </c>
      <c r="C1414" s="828">
        <v>93276</v>
      </c>
      <c r="D1414" s="284">
        <v>1E-4</v>
      </c>
      <c r="E1414" s="91">
        <v>0</v>
      </c>
      <c r="F1414" s="186">
        <v>0</v>
      </c>
      <c r="G1414" s="186">
        <v>0</v>
      </c>
      <c r="H1414" s="186">
        <v>0</v>
      </c>
      <c r="I1414" s="187">
        <v>0</v>
      </c>
      <c r="J1414" s="186">
        <v>0</v>
      </c>
      <c r="K1414" s="186">
        <v>0</v>
      </c>
      <c r="L1414" s="186">
        <v>0</v>
      </c>
      <c r="M1414" s="186">
        <v>0</v>
      </c>
      <c r="N1414" s="188">
        <v>0</v>
      </c>
      <c r="O1414" s="189">
        <v>0</v>
      </c>
      <c r="P1414" s="186">
        <v>0</v>
      </c>
      <c r="Q1414" s="189">
        <v>0</v>
      </c>
      <c r="R1414" s="189">
        <v>0</v>
      </c>
      <c r="S1414" s="189">
        <v>1E-4</v>
      </c>
      <c r="T1414" s="188">
        <v>0</v>
      </c>
      <c r="U1414" s="187">
        <v>0</v>
      </c>
      <c r="V1414" s="189">
        <v>0</v>
      </c>
      <c r="W1414" s="189">
        <v>0</v>
      </c>
      <c r="X1414" s="188">
        <v>0</v>
      </c>
      <c r="Y1414" s="188">
        <v>0</v>
      </c>
      <c r="Z1414" s="186">
        <v>0</v>
      </c>
      <c r="AA1414" s="186">
        <v>0</v>
      </c>
      <c r="AB1414" s="186">
        <v>0</v>
      </c>
      <c r="AC1414" s="186">
        <v>0</v>
      </c>
      <c r="AD1414" s="188">
        <v>0</v>
      </c>
      <c r="AE1414" s="189">
        <v>0</v>
      </c>
      <c r="AF1414" s="189">
        <v>0</v>
      </c>
      <c r="AG1414" s="189">
        <v>0</v>
      </c>
      <c r="AH1414" s="191">
        <v>0</v>
      </c>
      <c r="AI1414" s="186">
        <v>0</v>
      </c>
      <c r="AJ1414" s="192">
        <v>7501017375165</v>
      </c>
      <c r="AK1414" s="192" t="s">
        <v>262</v>
      </c>
      <c r="AL1414" s="90" t="s">
        <v>278</v>
      </c>
      <c r="AM1414" s="75">
        <v>93276</v>
      </c>
      <c r="AO1414" s="267">
        <v>0</v>
      </c>
      <c r="AP1414" s="267">
        <v>0</v>
      </c>
      <c r="AQ1414" s="266">
        <v>0</v>
      </c>
      <c r="AR1414" s="267">
        <v>0</v>
      </c>
      <c r="AS1414" s="266">
        <v>0</v>
      </c>
      <c r="AT1414" s="267">
        <v>0</v>
      </c>
      <c r="AU1414" s="266">
        <v>0</v>
      </c>
      <c r="AV1414" s="267">
        <v>0</v>
      </c>
      <c r="AW1414" s="266">
        <v>0</v>
      </c>
      <c r="AX1414" s="267">
        <v>0</v>
      </c>
      <c r="AY1414" s="266">
        <v>0</v>
      </c>
      <c r="AZ1414" s="267">
        <v>0</v>
      </c>
      <c r="BA1414" s="266">
        <v>0</v>
      </c>
      <c r="BB1414" s="267">
        <v>0</v>
      </c>
      <c r="BC1414" s="266">
        <v>0</v>
      </c>
      <c r="BD1414" s="75"/>
      <c r="BE1414" s="75"/>
      <c r="BG1414" s="74"/>
      <c r="BH1414" s="74"/>
      <c r="BI1414" s="194"/>
      <c r="BJ1414" s="74"/>
      <c r="BK1414" s="74"/>
      <c r="BL1414" s="74"/>
    </row>
    <row r="1415" spans="1:64" ht="11.25" customHeight="1" x14ac:dyDescent="0.3">
      <c r="A1415" s="252" t="s">
        <v>2052</v>
      </c>
      <c r="B1415" s="253">
        <v>0</v>
      </c>
      <c r="C1415" s="911">
        <v>63595</v>
      </c>
      <c r="D1415" s="289">
        <v>1E-4</v>
      </c>
      <c r="E1415" s="255">
        <v>0</v>
      </c>
      <c r="F1415" s="256">
        <v>0</v>
      </c>
      <c r="G1415" s="256">
        <v>0</v>
      </c>
      <c r="H1415" s="256">
        <v>0</v>
      </c>
      <c r="I1415" s="257">
        <v>0</v>
      </c>
      <c r="J1415" s="256">
        <v>0</v>
      </c>
      <c r="K1415" s="256">
        <v>0</v>
      </c>
      <c r="L1415" s="256">
        <v>0</v>
      </c>
      <c r="M1415" s="256">
        <v>0</v>
      </c>
      <c r="N1415" s="259">
        <v>0</v>
      </c>
      <c r="O1415" s="258">
        <v>0</v>
      </c>
      <c r="P1415" s="256">
        <v>0</v>
      </c>
      <c r="Q1415" s="258">
        <v>0</v>
      </c>
      <c r="R1415" s="258">
        <v>0</v>
      </c>
      <c r="S1415" s="258">
        <v>1E-4</v>
      </c>
      <c r="T1415" s="259">
        <v>0</v>
      </c>
      <c r="U1415" s="257">
        <v>0</v>
      </c>
      <c r="V1415" s="258">
        <v>0</v>
      </c>
      <c r="W1415" s="258">
        <v>0</v>
      </c>
      <c r="X1415" s="259">
        <v>0</v>
      </c>
      <c r="Y1415" s="259">
        <v>0</v>
      </c>
      <c r="Z1415" s="256">
        <v>0</v>
      </c>
      <c r="AA1415" s="256">
        <v>0</v>
      </c>
      <c r="AB1415" s="256">
        <v>0</v>
      </c>
      <c r="AC1415" s="256">
        <v>0</v>
      </c>
      <c r="AD1415" s="259">
        <v>0</v>
      </c>
      <c r="AE1415" s="258">
        <v>0</v>
      </c>
      <c r="AF1415" s="258">
        <v>0</v>
      </c>
      <c r="AG1415" s="258">
        <v>0</v>
      </c>
      <c r="AH1415" s="260">
        <v>0</v>
      </c>
      <c r="AI1415" s="186">
        <v>0</v>
      </c>
      <c r="AJ1415" s="192">
        <v>7501017375165</v>
      </c>
      <c r="AK1415" s="192">
        <v>93276</v>
      </c>
      <c r="AL1415" s="90" t="s">
        <v>279</v>
      </c>
      <c r="AM1415" s="75">
        <v>63595</v>
      </c>
      <c r="AO1415" s="259">
        <v>0</v>
      </c>
      <c r="AP1415" s="259">
        <v>0</v>
      </c>
      <c r="AQ1415" s="257">
        <v>0</v>
      </c>
      <c r="AR1415" s="259">
        <v>0</v>
      </c>
      <c r="AS1415" s="257">
        <v>0</v>
      </c>
      <c r="AT1415" s="259">
        <v>0</v>
      </c>
      <c r="AU1415" s="257">
        <v>0</v>
      </c>
      <c r="AV1415" s="259">
        <v>0</v>
      </c>
      <c r="AW1415" s="257">
        <v>0</v>
      </c>
      <c r="AX1415" s="259">
        <v>0</v>
      </c>
      <c r="AY1415" s="257">
        <v>0</v>
      </c>
      <c r="AZ1415" s="259">
        <v>0</v>
      </c>
      <c r="BA1415" s="257">
        <v>0</v>
      </c>
      <c r="BB1415" s="259">
        <v>0</v>
      </c>
      <c r="BC1415" s="257">
        <v>0</v>
      </c>
      <c r="BD1415" s="75"/>
      <c r="BE1415" s="75"/>
      <c r="BG1415" s="74"/>
      <c r="BH1415" s="74"/>
      <c r="BI1415" s="194"/>
      <c r="BJ1415" s="74"/>
      <c r="BK1415" s="74"/>
      <c r="BL1415" s="74"/>
    </row>
    <row r="1416" spans="1:64" ht="11.25" customHeight="1" x14ac:dyDescent="0.3">
      <c r="A1416" s="313" t="s">
        <v>2053</v>
      </c>
      <c r="B1416" s="314">
        <v>0</v>
      </c>
      <c r="C1416" s="912">
        <v>94097</v>
      </c>
      <c r="D1416" s="455">
        <v>1708.8</v>
      </c>
      <c r="E1416" s="316">
        <v>32.124412653883745</v>
      </c>
      <c r="F1416" s="317">
        <v>1500</v>
      </c>
      <c r="G1416" s="317">
        <v>1500</v>
      </c>
      <c r="H1416" s="317">
        <v>1511.0399169921875</v>
      </c>
      <c r="I1416" s="318">
        <v>100.73599446614583</v>
      </c>
      <c r="J1416" s="317">
        <v>2820</v>
      </c>
      <c r="K1416" s="317">
        <v>1595.7957131335238</v>
      </c>
      <c r="L1416" s="317">
        <v>65.28</v>
      </c>
      <c r="M1416" s="317">
        <v>4.0907491768990534</v>
      </c>
      <c r="N1416" s="319">
        <v>0</v>
      </c>
      <c r="O1416" s="288">
        <v>149.76000000000002</v>
      </c>
      <c r="P1416" s="317">
        <v>176.00000000000003</v>
      </c>
      <c r="Q1416" s="288">
        <v>8.5560283687943279</v>
      </c>
      <c r="R1416" s="288">
        <v>33.55914805310838</v>
      </c>
      <c r="S1416" s="288">
        <v>3154.5599169921875</v>
      </c>
      <c r="T1416" s="319">
        <v>3084.1599999999994</v>
      </c>
      <c r="U1416" s="318">
        <v>57.980353774930983</v>
      </c>
      <c r="V1416" s="288">
        <v>0</v>
      </c>
      <c r="W1416" s="288">
        <v>26.240000000000002</v>
      </c>
      <c r="X1416" s="319">
        <v>3057.9199999999996</v>
      </c>
      <c r="Y1416" s="319">
        <v>455.68</v>
      </c>
      <c r="Z1416" s="317">
        <v>404.48</v>
      </c>
      <c r="AA1416" s="317">
        <v>0</v>
      </c>
      <c r="AB1416" s="317">
        <v>56.319998741149902</v>
      </c>
      <c r="AC1416" s="317">
        <v>87.999998033046722</v>
      </c>
      <c r="AD1416" s="319">
        <v>45.44</v>
      </c>
      <c r="AE1416" s="288">
        <v>0</v>
      </c>
      <c r="AF1416" s="288">
        <v>0</v>
      </c>
      <c r="AG1416" s="288">
        <v>0</v>
      </c>
      <c r="AH1416" s="320">
        <v>0</v>
      </c>
      <c r="AI1416" s="186">
        <v>2395</v>
      </c>
      <c r="AJ1416" s="192">
        <v>7501017375165</v>
      </c>
      <c r="AK1416" s="192">
        <v>93276</v>
      </c>
      <c r="AL1416" s="90" t="s">
        <v>279</v>
      </c>
      <c r="AM1416" s="75">
        <v>94097</v>
      </c>
      <c r="AO1416" s="319">
        <v>1541.5466666666669</v>
      </c>
      <c r="AP1416" s="319">
        <v>2142.7200000000003</v>
      </c>
      <c r="AQ1416" s="318">
        <v>105.44881889763779</v>
      </c>
      <c r="AR1416" s="319">
        <v>1237.76</v>
      </c>
      <c r="AS1416" s="318">
        <v>57.785247432306249</v>
      </c>
      <c r="AT1416" s="319">
        <v>1244.1600000000001</v>
      </c>
      <c r="AU1416" s="318">
        <v>98.55372003934356</v>
      </c>
      <c r="AV1416" s="319">
        <v>1757.44</v>
      </c>
      <c r="AW1416" s="318">
        <v>70.587176834244801</v>
      </c>
      <c r="AX1416" s="319">
        <v>1518.72</v>
      </c>
      <c r="AY1416" s="318">
        <v>68.702912694617439</v>
      </c>
      <c r="AZ1416" s="319">
        <v>1059.2</v>
      </c>
      <c r="BA1416" s="318">
        <v>42.389839791272045</v>
      </c>
      <c r="BB1416" s="319">
        <v>1178.24</v>
      </c>
      <c r="BC1416" s="318">
        <v>57.862639990699037</v>
      </c>
      <c r="BD1416" s="75"/>
      <c r="BE1416" s="75"/>
      <c r="BG1416" s="74"/>
      <c r="BH1416" s="74"/>
      <c r="BI1416" s="194"/>
      <c r="BJ1416" s="74"/>
      <c r="BK1416" s="74"/>
      <c r="BL1416" s="74"/>
    </row>
    <row r="1417" spans="1:64" ht="11.25" customHeight="1" x14ac:dyDescent="0.3">
      <c r="A1417" s="227" t="s">
        <v>2054</v>
      </c>
      <c r="B1417" s="261">
        <v>0</v>
      </c>
      <c r="C1417" s="910">
        <v>63545</v>
      </c>
      <c r="D1417" s="407">
        <v>1E-4</v>
      </c>
      <c r="E1417" s="263">
        <v>0</v>
      </c>
      <c r="F1417" s="264">
        <v>0</v>
      </c>
      <c r="G1417" s="264">
        <v>0</v>
      </c>
      <c r="H1417" s="264">
        <v>0</v>
      </c>
      <c r="I1417" s="266">
        <v>0</v>
      </c>
      <c r="J1417" s="264">
        <v>0</v>
      </c>
      <c r="K1417" s="264">
        <v>0</v>
      </c>
      <c r="L1417" s="264">
        <v>0</v>
      </c>
      <c r="M1417" s="264">
        <v>0</v>
      </c>
      <c r="N1417" s="267">
        <v>0</v>
      </c>
      <c r="O1417" s="268">
        <v>6105.3739999999998</v>
      </c>
      <c r="P1417" s="264">
        <v>6105.3739999999998</v>
      </c>
      <c r="Q1417" s="268">
        <v>0</v>
      </c>
      <c r="R1417" s="268">
        <v>0</v>
      </c>
      <c r="S1417" s="268">
        <v>1E-4</v>
      </c>
      <c r="T1417" s="267">
        <v>0</v>
      </c>
      <c r="U1417" s="266">
        <v>0</v>
      </c>
      <c r="V1417" s="268">
        <v>0</v>
      </c>
      <c r="W1417" s="268">
        <v>0</v>
      </c>
      <c r="X1417" s="267">
        <v>0</v>
      </c>
      <c r="Y1417" s="267">
        <v>0</v>
      </c>
      <c r="Z1417" s="264">
        <v>0</v>
      </c>
      <c r="AA1417" s="264">
        <v>0</v>
      </c>
      <c r="AB1417" s="264">
        <v>0</v>
      </c>
      <c r="AC1417" s="264">
        <v>0</v>
      </c>
      <c r="AD1417" s="267">
        <v>0</v>
      </c>
      <c r="AE1417" s="268">
        <v>0</v>
      </c>
      <c r="AF1417" s="268">
        <v>0</v>
      </c>
      <c r="AG1417" s="268">
        <v>0</v>
      </c>
      <c r="AH1417" s="269">
        <v>0</v>
      </c>
      <c r="AI1417" s="186">
        <v>0</v>
      </c>
      <c r="AJ1417" s="192">
        <v>7501017372737</v>
      </c>
      <c r="AK1417" s="192" t="s">
        <v>262</v>
      </c>
      <c r="AL1417" s="90" t="s">
        <v>278</v>
      </c>
      <c r="AM1417" s="75">
        <v>63545</v>
      </c>
      <c r="AO1417" s="267">
        <v>0</v>
      </c>
      <c r="AP1417" s="267">
        <v>0</v>
      </c>
      <c r="AQ1417" s="266">
        <v>0</v>
      </c>
      <c r="AR1417" s="267">
        <v>0</v>
      </c>
      <c r="AS1417" s="266">
        <v>0</v>
      </c>
      <c r="AT1417" s="267">
        <v>0</v>
      </c>
      <c r="AU1417" s="266">
        <v>0</v>
      </c>
      <c r="AV1417" s="267">
        <v>0</v>
      </c>
      <c r="AW1417" s="266">
        <v>0</v>
      </c>
      <c r="AX1417" s="267">
        <v>0</v>
      </c>
      <c r="AY1417" s="266">
        <v>0</v>
      </c>
      <c r="AZ1417" s="267">
        <v>0</v>
      </c>
      <c r="BA1417" s="266">
        <v>0</v>
      </c>
      <c r="BB1417" s="267">
        <v>0</v>
      </c>
      <c r="BC1417" s="266">
        <v>0</v>
      </c>
      <c r="BD1417" s="75"/>
      <c r="BE1417" s="75"/>
      <c r="BG1417" s="74"/>
      <c r="BH1417" s="74"/>
      <c r="BI1417" s="194"/>
      <c r="BJ1417" s="74"/>
      <c r="BK1417" s="74"/>
      <c r="BL1417" s="74"/>
    </row>
    <row r="1418" spans="1:64" ht="11.25" customHeight="1" x14ac:dyDescent="0.3">
      <c r="A1418" s="252" t="s">
        <v>2055</v>
      </c>
      <c r="B1418" s="253">
        <v>0</v>
      </c>
      <c r="C1418" s="840">
        <v>63599</v>
      </c>
      <c r="D1418" s="289">
        <v>8895.5789999999997</v>
      </c>
      <c r="E1418" s="255">
        <v>9.514949726909558</v>
      </c>
      <c r="F1418" s="256">
        <v>30000</v>
      </c>
      <c r="G1418" s="256">
        <v>30000</v>
      </c>
      <c r="H1418" s="256">
        <v>24037.376693725586</v>
      </c>
      <c r="I1418" s="257">
        <v>80.124588979085289</v>
      </c>
      <c r="J1418" s="256">
        <v>28300</v>
      </c>
      <c r="K1418" s="256">
        <v>28047.165529972604</v>
      </c>
      <c r="L1418" s="256">
        <v>2037.972</v>
      </c>
      <c r="M1418" s="256">
        <v>7.2662315834451121</v>
      </c>
      <c r="N1418" s="259">
        <v>0</v>
      </c>
      <c r="O1418" s="258">
        <v>0</v>
      </c>
      <c r="P1418" s="256">
        <v>593.25199999999995</v>
      </c>
      <c r="Q1418" s="258">
        <v>9.2976113074204942</v>
      </c>
      <c r="R1418" s="258">
        <v>32.750866106422876</v>
      </c>
      <c r="S1418" s="258">
        <v>30894.983693725582</v>
      </c>
      <c r="T1418" s="259">
        <v>30925.928</v>
      </c>
      <c r="U1418" s="257">
        <v>33.079201497510688</v>
      </c>
      <c r="V1418" s="258">
        <v>8309.7960000000003</v>
      </c>
      <c r="W1418" s="258">
        <v>593.25199999999995</v>
      </c>
      <c r="X1418" s="259">
        <v>22022.879999999997</v>
      </c>
      <c r="Y1418" s="259">
        <v>6020.0140000000001</v>
      </c>
      <c r="Z1418" s="256">
        <v>6455.35</v>
      </c>
      <c r="AA1418" s="256">
        <v>0</v>
      </c>
      <c r="AB1418" s="256">
        <v>51.215999999999994</v>
      </c>
      <c r="AC1418" s="256">
        <v>48</v>
      </c>
      <c r="AD1418" s="259">
        <v>134.44000000000028</v>
      </c>
      <c r="AE1418" s="258">
        <v>0</v>
      </c>
      <c r="AF1418" s="258">
        <v>0</v>
      </c>
      <c r="AG1418" s="258">
        <v>0</v>
      </c>
      <c r="AH1418" s="260">
        <v>0</v>
      </c>
      <c r="AI1418" s="186">
        <v>34058</v>
      </c>
      <c r="AJ1418" s="192">
        <v>7501017372737</v>
      </c>
      <c r="AK1418" s="192">
        <v>63545</v>
      </c>
      <c r="AL1418" s="90" t="s">
        <v>279</v>
      </c>
      <c r="AM1418" s="75">
        <v>63599</v>
      </c>
      <c r="AO1418" s="259">
        <v>25306.03</v>
      </c>
      <c r="AP1418" s="259">
        <v>32993.756999999998</v>
      </c>
      <c r="AQ1418" s="257">
        <v>128.94734435455504</v>
      </c>
      <c r="AR1418" s="259">
        <v>21679.290999999997</v>
      </c>
      <c r="AS1418" s="257">
        <v>78.256113056347672</v>
      </c>
      <c r="AT1418" s="259">
        <v>21245.041999999994</v>
      </c>
      <c r="AU1418" s="257">
        <v>79.772335723589876</v>
      </c>
      <c r="AV1418" s="259">
        <v>24111.003000000001</v>
      </c>
      <c r="AW1418" s="257">
        <v>67.210210464855109</v>
      </c>
      <c r="AX1418" s="259">
        <v>37283.123</v>
      </c>
      <c r="AY1418" s="257">
        <v>116.75610207504401</v>
      </c>
      <c r="AZ1418" s="259">
        <v>31772.048000000003</v>
      </c>
      <c r="BA1418" s="257">
        <v>101.03799119165626</v>
      </c>
      <c r="BB1418" s="259">
        <v>32578.701000000001</v>
      </c>
      <c r="BC1418" s="257">
        <v>104.58408913379671</v>
      </c>
      <c r="BD1418" s="75"/>
      <c r="BE1418" s="75"/>
      <c r="BG1418" s="74"/>
      <c r="BH1418" s="74"/>
      <c r="BI1418" s="194"/>
      <c r="BJ1418" s="74"/>
      <c r="BK1418" s="74"/>
      <c r="BL1418" s="74"/>
    </row>
    <row r="1419" spans="1:64" ht="11.25" customHeight="1" x14ac:dyDescent="0.3">
      <c r="A1419" s="227" t="s">
        <v>2056</v>
      </c>
      <c r="B1419" s="261">
        <v>0</v>
      </c>
      <c r="C1419" s="910">
        <v>63552</v>
      </c>
      <c r="D1419" s="407">
        <v>1E-4</v>
      </c>
      <c r="E1419" s="263">
        <v>0</v>
      </c>
      <c r="F1419" s="264">
        <v>0</v>
      </c>
      <c r="G1419" s="264">
        <v>0</v>
      </c>
      <c r="H1419" s="264">
        <v>0</v>
      </c>
      <c r="I1419" s="266">
        <v>0</v>
      </c>
      <c r="J1419" s="264">
        <v>0</v>
      </c>
      <c r="K1419" s="264">
        <v>0</v>
      </c>
      <c r="L1419" s="264">
        <v>0</v>
      </c>
      <c r="M1419" s="264">
        <v>0</v>
      </c>
      <c r="N1419" s="267">
        <v>0</v>
      </c>
      <c r="O1419" s="268">
        <v>10.664999999999999</v>
      </c>
      <c r="P1419" s="264">
        <v>10.664999999999999</v>
      </c>
      <c r="Q1419" s="268">
        <v>0</v>
      </c>
      <c r="R1419" s="268">
        <v>0</v>
      </c>
      <c r="S1419" s="268">
        <v>1E-4</v>
      </c>
      <c r="T1419" s="267">
        <v>0</v>
      </c>
      <c r="U1419" s="266">
        <v>0</v>
      </c>
      <c r="V1419" s="268">
        <v>0</v>
      </c>
      <c r="W1419" s="268">
        <v>0</v>
      </c>
      <c r="X1419" s="267">
        <v>0</v>
      </c>
      <c r="Y1419" s="267">
        <v>0</v>
      </c>
      <c r="Z1419" s="264">
        <v>0</v>
      </c>
      <c r="AA1419" s="264">
        <v>0</v>
      </c>
      <c r="AB1419" s="264">
        <v>0</v>
      </c>
      <c r="AC1419" s="264">
        <v>0</v>
      </c>
      <c r="AD1419" s="267">
        <v>0</v>
      </c>
      <c r="AE1419" s="268">
        <v>0</v>
      </c>
      <c r="AF1419" s="268">
        <v>0</v>
      </c>
      <c r="AG1419" s="268">
        <v>0</v>
      </c>
      <c r="AH1419" s="269">
        <v>0</v>
      </c>
      <c r="AI1419" s="186">
        <v>0</v>
      </c>
      <c r="AJ1419" s="192">
        <v>7501943414495</v>
      </c>
      <c r="AK1419" s="192" t="s">
        <v>262</v>
      </c>
      <c r="AL1419" s="90" t="s">
        <v>279</v>
      </c>
      <c r="AM1419" s="75">
        <v>63552</v>
      </c>
      <c r="AO1419" s="267">
        <v>0</v>
      </c>
      <c r="AP1419" s="267">
        <v>0</v>
      </c>
      <c r="AQ1419" s="266">
        <v>0</v>
      </c>
      <c r="AR1419" s="267">
        <v>0</v>
      </c>
      <c r="AS1419" s="266">
        <v>0</v>
      </c>
      <c r="AT1419" s="267">
        <v>0</v>
      </c>
      <c r="AU1419" s="266">
        <v>0</v>
      </c>
      <c r="AV1419" s="267">
        <v>0</v>
      </c>
      <c r="AW1419" s="266">
        <v>0</v>
      </c>
      <c r="AX1419" s="267">
        <v>0</v>
      </c>
      <c r="AY1419" s="266">
        <v>0</v>
      </c>
      <c r="AZ1419" s="267">
        <v>0</v>
      </c>
      <c r="BA1419" s="266">
        <v>0</v>
      </c>
      <c r="BB1419" s="267">
        <v>0</v>
      </c>
      <c r="BC1419" s="266">
        <v>0</v>
      </c>
      <c r="BD1419" s="75"/>
      <c r="BE1419" s="75"/>
      <c r="BG1419" s="74"/>
      <c r="BH1419" s="74"/>
      <c r="BI1419" s="194"/>
      <c r="BJ1419" s="74"/>
      <c r="BK1419" s="74"/>
      <c r="BL1419" s="74"/>
    </row>
    <row r="1420" spans="1:64" ht="11.25" customHeight="1" x14ac:dyDescent="0.3">
      <c r="A1420" s="252" t="s">
        <v>2057</v>
      </c>
      <c r="B1420" s="253">
        <v>0</v>
      </c>
      <c r="C1420" s="911">
        <v>63602</v>
      </c>
      <c r="D1420" s="289">
        <v>7267.1309999999994</v>
      </c>
      <c r="E1420" s="255">
        <v>21.415924448047367</v>
      </c>
      <c r="F1420" s="256">
        <v>12000</v>
      </c>
      <c r="G1420" s="256">
        <v>9000</v>
      </c>
      <c r="H1420" s="256">
        <v>7085.8256278038025</v>
      </c>
      <c r="I1420" s="257">
        <v>78.7313958644867</v>
      </c>
      <c r="J1420" s="256">
        <v>5300</v>
      </c>
      <c r="K1420" s="256">
        <v>10179.991553896138</v>
      </c>
      <c r="L1420" s="256">
        <v>1077.154</v>
      </c>
      <c r="M1420" s="256">
        <v>10.58108932897637</v>
      </c>
      <c r="N1420" s="259">
        <v>0</v>
      </c>
      <c r="O1420" s="258">
        <v>0</v>
      </c>
      <c r="P1420" s="256">
        <v>0</v>
      </c>
      <c r="Q1420" s="258">
        <v>20.32366037735849</v>
      </c>
      <c r="R1420" s="258">
        <v>75.146052610210205</v>
      </c>
      <c r="S1420" s="258">
        <v>13275.802627803801</v>
      </c>
      <c r="T1420" s="259">
        <v>13290.723</v>
      </c>
      <c r="U1420" s="257">
        <v>39.167192613966286</v>
      </c>
      <c r="V1420" s="258">
        <v>2879.55</v>
      </c>
      <c r="W1420" s="258">
        <v>0</v>
      </c>
      <c r="X1420" s="259">
        <v>10411.172999999999</v>
      </c>
      <c r="Y1420" s="259">
        <v>394.60500000000002</v>
      </c>
      <c r="Z1420" s="256">
        <v>3583.44</v>
      </c>
      <c r="AA1420" s="256">
        <v>0</v>
      </c>
      <c r="AB1420" s="256">
        <v>21.33</v>
      </c>
      <c r="AC1420" s="256">
        <v>10</v>
      </c>
      <c r="AD1420" s="259">
        <v>326.36000000000013</v>
      </c>
      <c r="AE1420" s="258">
        <v>0</v>
      </c>
      <c r="AF1420" s="258">
        <v>0</v>
      </c>
      <c r="AG1420" s="258">
        <v>0</v>
      </c>
      <c r="AH1420" s="260">
        <v>0</v>
      </c>
      <c r="AI1420" s="186">
        <v>11359</v>
      </c>
      <c r="AJ1420" s="192">
        <v>7501943414495</v>
      </c>
      <c r="AK1420" s="192">
        <v>63552</v>
      </c>
      <c r="AL1420" s="90" t="s">
        <v>279</v>
      </c>
      <c r="AM1420" s="75">
        <v>63602</v>
      </c>
      <c r="AO1420" s="259">
        <v>11746.438</v>
      </c>
      <c r="AP1420" s="259">
        <v>10950.829</v>
      </c>
      <c r="AQ1420" s="257">
        <v>76.950523505024236</v>
      </c>
      <c r="AR1420" s="259">
        <v>13162.751</v>
      </c>
      <c r="AS1420" s="257">
        <v>90.199074898924152</v>
      </c>
      <c r="AT1420" s="259">
        <v>11125.734</v>
      </c>
      <c r="AU1420" s="257">
        <v>117.49845738663855</v>
      </c>
      <c r="AV1420" s="259">
        <v>11319.839</v>
      </c>
      <c r="AW1420" s="257">
        <v>121.61314394645848</v>
      </c>
      <c r="AX1420" s="259">
        <v>12563.367</v>
      </c>
      <c r="AY1420" s="257">
        <v>111.44686589941404</v>
      </c>
      <c r="AZ1420" s="259">
        <v>12155.968000000001</v>
      </c>
      <c r="BA1420" s="257">
        <v>111.60792018663126</v>
      </c>
      <c r="BB1420" s="259">
        <v>10421.832999999999</v>
      </c>
      <c r="BC1420" s="257">
        <v>116.57836530025321</v>
      </c>
      <c r="BD1420" s="75"/>
      <c r="BE1420" s="75"/>
      <c r="BG1420" s="74"/>
      <c r="BH1420" s="74"/>
      <c r="BI1420" s="194"/>
      <c r="BJ1420" s="74"/>
      <c r="BK1420" s="74"/>
      <c r="BL1420" s="74"/>
    </row>
    <row r="1421" spans="1:64" ht="11.25" customHeight="1" x14ac:dyDescent="0.3">
      <c r="A1421" s="184" t="s">
        <v>2058</v>
      </c>
      <c r="B1421" s="185">
        <v>0</v>
      </c>
      <c r="C1421" s="858">
        <v>63528</v>
      </c>
      <c r="D1421" s="284">
        <v>1E-4</v>
      </c>
      <c r="E1421" s="91">
        <v>0</v>
      </c>
      <c r="F1421" s="186">
        <v>0</v>
      </c>
      <c r="G1421" s="186">
        <v>0</v>
      </c>
      <c r="H1421" s="186">
        <v>0</v>
      </c>
      <c r="I1421" s="187">
        <v>0</v>
      </c>
      <c r="J1421" s="186">
        <v>0</v>
      </c>
      <c r="K1421" s="186">
        <v>0</v>
      </c>
      <c r="L1421" s="186">
        <v>0</v>
      </c>
      <c r="M1421" s="186">
        <v>0</v>
      </c>
      <c r="N1421" s="188">
        <v>0</v>
      </c>
      <c r="O1421" s="189">
        <v>22.720000000000002</v>
      </c>
      <c r="P1421" s="186">
        <v>22.720000000000002</v>
      </c>
      <c r="Q1421" s="189">
        <v>0</v>
      </c>
      <c r="R1421" s="189">
        <v>0</v>
      </c>
      <c r="S1421" s="189">
        <v>1E-4</v>
      </c>
      <c r="T1421" s="188">
        <v>0</v>
      </c>
      <c r="U1421" s="187">
        <v>0</v>
      </c>
      <c r="V1421" s="189">
        <v>0</v>
      </c>
      <c r="W1421" s="189">
        <v>0</v>
      </c>
      <c r="X1421" s="188">
        <v>0</v>
      </c>
      <c r="Y1421" s="188">
        <v>0</v>
      </c>
      <c r="Z1421" s="186">
        <v>0</v>
      </c>
      <c r="AA1421" s="186">
        <v>0</v>
      </c>
      <c r="AB1421" s="186">
        <v>0</v>
      </c>
      <c r="AC1421" s="186">
        <v>0</v>
      </c>
      <c r="AD1421" s="188">
        <v>0</v>
      </c>
      <c r="AE1421" s="189">
        <v>0</v>
      </c>
      <c r="AF1421" s="189">
        <v>0</v>
      </c>
      <c r="AG1421" s="189">
        <v>0</v>
      </c>
      <c r="AH1421" s="191">
        <v>0</v>
      </c>
      <c r="AI1421" s="186">
        <v>0</v>
      </c>
      <c r="AJ1421" s="192">
        <v>7501943446052</v>
      </c>
      <c r="AK1421" s="192" t="s">
        <v>262</v>
      </c>
      <c r="AL1421" s="90" t="s">
        <v>278</v>
      </c>
      <c r="AM1421" s="75">
        <v>63528</v>
      </c>
      <c r="AO1421" s="267">
        <v>0</v>
      </c>
      <c r="AP1421" s="267">
        <v>0</v>
      </c>
      <c r="AQ1421" s="266">
        <v>0</v>
      </c>
      <c r="AR1421" s="267">
        <v>0</v>
      </c>
      <c r="AS1421" s="266">
        <v>0</v>
      </c>
      <c r="AT1421" s="267">
        <v>0</v>
      </c>
      <c r="AU1421" s="266">
        <v>0</v>
      </c>
      <c r="AV1421" s="267">
        <v>0</v>
      </c>
      <c r="AW1421" s="266">
        <v>0</v>
      </c>
      <c r="AX1421" s="267">
        <v>0</v>
      </c>
      <c r="AY1421" s="266">
        <v>0</v>
      </c>
      <c r="AZ1421" s="267">
        <v>0</v>
      </c>
      <c r="BA1421" s="266">
        <v>0</v>
      </c>
      <c r="BB1421" s="267">
        <v>0</v>
      </c>
      <c r="BC1421" s="266">
        <v>0</v>
      </c>
      <c r="BD1421" s="75"/>
      <c r="BE1421" s="75"/>
      <c r="BG1421" s="74"/>
      <c r="BH1421" s="74"/>
      <c r="BI1421" s="194"/>
      <c r="BJ1421" s="74"/>
      <c r="BK1421" s="74"/>
      <c r="BL1421" s="74"/>
    </row>
    <row r="1422" spans="1:64" ht="11.25" customHeight="1" x14ac:dyDescent="0.3">
      <c r="A1422" s="252" t="s">
        <v>2059</v>
      </c>
      <c r="B1422" s="253">
        <v>0</v>
      </c>
      <c r="C1422" s="840">
        <v>63591</v>
      </c>
      <c r="D1422" s="289">
        <v>1294.08</v>
      </c>
      <c r="E1422" s="255">
        <v>31.6845577335075</v>
      </c>
      <c r="F1422" s="256">
        <v>1500</v>
      </c>
      <c r="G1422" s="256">
        <v>4000</v>
      </c>
      <c r="H1422" s="256">
        <v>0</v>
      </c>
      <c r="I1422" s="257">
        <v>0</v>
      </c>
      <c r="J1422" s="256">
        <v>550</v>
      </c>
      <c r="K1422" s="256">
        <v>1225.2782673038225</v>
      </c>
      <c r="L1422" s="256">
        <v>18.239999999999998</v>
      </c>
      <c r="M1422" s="256">
        <v>1.4886414365396698</v>
      </c>
      <c r="N1422" s="259">
        <v>27.2</v>
      </c>
      <c r="O1422" s="258">
        <v>0</v>
      </c>
      <c r="P1422" s="256">
        <v>46.400000000000006</v>
      </c>
      <c r="Q1422" s="258">
        <v>11.752727272727274</v>
      </c>
      <c r="R1422" s="258">
        <v>69.591272727272724</v>
      </c>
      <c r="S1422" s="258">
        <v>1275.8399999999999</v>
      </c>
      <c r="T1422" s="259">
        <v>2965.4399999999996</v>
      </c>
      <c r="U1422" s="257">
        <v>72.606527328490102</v>
      </c>
      <c r="V1422" s="258">
        <v>0</v>
      </c>
      <c r="W1422" s="258">
        <v>19.200000000000003</v>
      </c>
      <c r="X1422" s="259">
        <v>2946.24</v>
      </c>
      <c r="Y1422" s="259">
        <v>1516.8</v>
      </c>
      <c r="Z1422" s="256">
        <v>192</v>
      </c>
      <c r="AA1422" s="256">
        <v>0</v>
      </c>
      <c r="AB1422" s="256">
        <v>448.95998996496201</v>
      </c>
      <c r="AC1422" s="256">
        <v>1402.9999686405063</v>
      </c>
      <c r="AD1422" s="259">
        <v>0</v>
      </c>
      <c r="AE1422" s="258">
        <v>0</v>
      </c>
      <c r="AF1422" s="258">
        <v>0</v>
      </c>
      <c r="AG1422" s="258">
        <v>0</v>
      </c>
      <c r="AH1422" s="260">
        <v>0</v>
      </c>
      <c r="AI1422" s="186">
        <v>1150</v>
      </c>
      <c r="AJ1422" s="192">
        <v>7501943446052</v>
      </c>
      <c r="AK1422" s="192">
        <v>63528</v>
      </c>
      <c r="AL1422" s="90" t="s">
        <v>279</v>
      </c>
      <c r="AM1422" s="75">
        <v>63591</v>
      </c>
      <c r="AO1422" s="259">
        <v>938.24000000000012</v>
      </c>
      <c r="AP1422" s="259">
        <v>1583.3600000000001</v>
      </c>
      <c r="AQ1422" s="257">
        <v>105.34664005322689</v>
      </c>
      <c r="AR1422" s="259">
        <v>263.36</v>
      </c>
      <c r="AS1422" s="257">
        <v>11.873760144274122</v>
      </c>
      <c r="AT1422" s="259">
        <v>968.00000000000011</v>
      </c>
      <c r="AU1422" s="257">
        <v>79.675162387528815</v>
      </c>
      <c r="AV1422" s="259">
        <v>940.8</v>
      </c>
      <c r="AW1422" s="257">
        <v>105.68031704095111</v>
      </c>
      <c r="AX1422" s="259">
        <v>2108.48</v>
      </c>
      <c r="AY1422" s="257">
        <v>196.6149468867462</v>
      </c>
      <c r="AZ1422" s="259">
        <v>469.76</v>
      </c>
      <c r="BA1422" s="257">
        <v>45.616387615081734</v>
      </c>
      <c r="BB1422" s="259">
        <v>363.84</v>
      </c>
      <c r="BC1422" s="257">
        <v>32.39661898722909</v>
      </c>
      <c r="BD1422" s="75"/>
      <c r="BE1422" s="75"/>
      <c r="BG1422" s="74"/>
      <c r="BH1422" s="74"/>
      <c r="BI1422" s="194"/>
      <c r="BJ1422" s="74"/>
      <c r="BK1422" s="74"/>
      <c r="BL1422" s="74"/>
    </row>
    <row r="1423" spans="1:64" ht="11.25" customHeight="1" x14ac:dyDescent="0.3">
      <c r="A1423" s="252" t="s">
        <v>2059</v>
      </c>
      <c r="B1423" s="253">
        <v>0</v>
      </c>
      <c r="C1423" s="840">
        <v>63652</v>
      </c>
      <c r="D1423" s="289">
        <v>640</v>
      </c>
      <c r="E1423" s="255">
        <v>37.304002892038312</v>
      </c>
      <c r="F1423" s="256">
        <v>1000</v>
      </c>
      <c r="G1423" s="256">
        <v>1500</v>
      </c>
      <c r="H1423" s="256">
        <v>0</v>
      </c>
      <c r="I1423" s="257">
        <v>0</v>
      </c>
      <c r="J1423" s="256">
        <v>748</v>
      </c>
      <c r="K1423" s="256">
        <v>514.69007375875481</v>
      </c>
      <c r="L1423" s="256">
        <v>8</v>
      </c>
      <c r="M1423" s="256">
        <v>1.5543334538349296</v>
      </c>
      <c r="N1423" s="259">
        <v>4</v>
      </c>
      <c r="O1423" s="258">
        <v>128</v>
      </c>
      <c r="P1423" s="256">
        <v>132</v>
      </c>
      <c r="Q1423" s="258">
        <v>18.71657754010695</v>
      </c>
      <c r="R1423" s="258">
        <v>25.347593582887701</v>
      </c>
      <c r="S1423" s="258">
        <v>632</v>
      </c>
      <c r="T1423" s="259">
        <v>630.4</v>
      </c>
      <c r="U1423" s="257">
        <v>36.744442848657734</v>
      </c>
      <c r="V1423" s="258">
        <v>4</v>
      </c>
      <c r="W1423" s="258">
        <v>0</v>
      </c>
      <c r="X1423" s="259">
        <v>626.4</v>
      </c>
      <c r="Y1423" s="259">
        <v>0</v>
      </c>
      <c r="Z1423" s="256">
        <v>72</v>
      </c>
      <c r="AA1423" s="256">
        <v>0</v>
      </c>
      <c r="AB1423" s="256">
        <v>0</v>
      </c>
      <c r="AC1423" s="256">
        <v>0</v>
      </c>
      <c r="AD1423" s="259">
        <v>0</v>
      </c>
      <c r="AE1423" s="258">
        <v>0</v>
      </c>
      <c r="AF1423" s="258">
        <v>0</v>
      </c>
      <c r="AG1423" s="258">
        <v>0</v>
      </c>
      <c r="AH1423" s="260">
        <v>0</v>
      </c>
      <c r="AI1423" s="186">
        <v>748</v>
      </c>
      <c r="AJ1423" s="192">
        <v>7501943446052</v>
      </c>
      <c r="AK1423" s="192">
        <v>63528</v>
      </c>
      <c r="AL1423" s="90" t="s">
        <v>279</v>
      </c>
      <c r="AM1423" s="75">
        <v>63652</v>
      </c>
      <c r="AO1423" s="259">
        <v>266.66666666666669</v>
      </c>
      <c r="AP1423" s="259">
        <v>800</v>
      </c>
      <c r="AQ1423" s="257">
        <v>106.95187165775401</v>
      </c>
      <c r="AR1423" s="259">
        <v>0</v>
      </c>
      <c r="AS1423" s="257">
        <v>0</v>
      </c>
      <c r="AT1423" s="259">
        <v>0</v>
      </c>
      <c r="AU1423" s="257">
        <v>0</v>
      </c>
      <c r="AV1423" s="259">
        <v>0</v>
      </c>
      <c r="AW1423" s="257">
        <v>0</v>
      </c>
      <c r="AX1423" s="259">
        <v>0</v>
      </c>
      <c r="AY1423" s="257">
        <v>0</v>
      </c>
      <c r="AZ1423" s="259">
        <v>0</v>
      </c>
      <c r="BA1423" s="257">
        <v>0</v>
      </c>
      <c r="BB1423" s="259">
        <v>0</v>
      </c>
      <c r="BC1423" s="257">
        <v>0</v>
      </c>
      <c r="BD1423" s="75"/>
      <c r="BE1423" s="75"/>
      <c r="BG1423" s="74"/>
      <c r="BH1423" s="74"/>
      <c r="BI1423" s="194"/>
      <c r="BJ1423" s="74"/>
      <c r="BK1423" s="74"/>
      <c r="BL1423" s="74"/>
    </row>
    <row r="1424" spans="1:64" ht="11.25" customHeight="1" x14ac:dyDescent="0.3">
      <c r="A1424" s="227" t="s">
        <v>2060</v>
      </c>
      <c r="B1424" s="261">
        <v>0</v>
      </c>
      <c r="C1424" s="910">
        <v>93277</v>
      </c>
      <c r="D1424" s="407">
        <v>1E-4</v>
      </c>
      <c r="E1424" s="263">
        <v>0</v>
      </c>
      <c r="F1424" s="264">
        <v>0</v>
      </c>
      <c r="G1424" s="264">
        <v>0</v>
      </c>
      <c r="H1424" s="264">
        <v>0</v>
      </c>
      <c r="I1424" s="266">
        <v>0</v>
      </c>
      <c r="J1424" s="264">
        <v>0</v>
      </c>
      <c r="K1424" s="264">
        <v>0</v>
      </c>
      <c r="L1424" s="264">
        <v>0</v>
      </c>
      <c r="M1424" s="264">
        <v>0</v>
      </c>
      <c r="N1424" s="267">
        <v>0</v>
      </c>
      <c r="O1424" s="268">
        <v>878.08</v>
      </c>
      <c r="P1424" s="264">
        <v>878.08</v>
      </c>
      <c r="Q1424" s="268">
        <v>0</v>
      </c>
      <c r="R1424" s="268">
        <v>0</v>
      </c>
      <c r="S1424" s="268">
        <v>1E-4</v>
      </c>
      <c r="T1424" s="267">
        <v>0</v>
      </c>
      <c r="U1424" s="266">
        <v>0</v>
      </c>
      <c r="V1424" s="268">
        <v>0</v>
      </c>
      <c r="W1424" s="268">
        <v>0</v>
      </c>
      <c r="X1424" s="267">
        <v>0</v>
      </c>
      <c r="Y1424" s="267">
        <v>0</v>
      </c>
      <c r="Z1424" s="264">
        <v>0</v>
      </c>
      <c r="AA1424" s="264">
        <v>0</v>
      </c>
      <c r="AB1424" s="264">
        <v>0</v>
      </c>
      <c r="AC1424" s="264">
        <v>0</v>
      </c>
      <c r="AD1424" s="267">
        <v>0</v>
      </c>
      <c r="AE1424" s="268">
        <v>0</v>
      </c>
      <c r="AF1424" s="268">
        <v>0</v>
      </c>
      <c r="AG1424" s="268">
        <v>0</v>
      </c>
      <c r="AH1424" s="269">
        <v>0</v>
      </c>
      <c r="AI1424" s="186">
        <v>0</v>
      </c>
      <c r="AJ1424" s="192">
        <v>7501017375189</v>
      </c>
      <c r="AK1424" s="192" t="s">
        <v>262</v>
      </c>
      <c r="AL1424" s="90" t="s">
        <v>278</v>
      </c>
      <c r="AM1424" s="75">
        <v>93277</v>
      </c>
      <c r="AO1424" s="188">
        <v>0</v>
      </c>
      <c r="AP1424" s="188">
        <v>0</v>
      </c>
      <c r="AQ1424" s="187">
        <v>0</v>
      </c>
      <c r="AR1424" s="188">
        <v>0</v>
      </c>
      <c r="AS1424" s="187">
        <v>0</v>
      </c>
      <c r="AT1424" s="188">
        <v>0</v>
      </c>
      <c r="AU1424" s="187">
        <v>0</v>
      </c>
      <c r="AV1424" s="188">
        <v>0</v>
      </c>
      <c r="AW1424" s="187">
        <v>0</v>
      </c>
      <c r="AX1424" s="188">
        <v>0</v>
      </c>
      <c r="AY1424" s="187">
        <v>0</v>
      </c>
      <c r="AZ1424" s="188">
        <v>0</v>
      </c>
      <c r="BA1424" s="187">
        <v>0</v>
      </c>
      <c r="BB1424" s="188">
        <v>0</v>
      </c>
      <c r="BC1424" s="187">
        <v>0</v>
      </c>
      <c r="BD1424" s="75"/>
      <c r="BE1424" s="75"/>
      <c r="BG1424" s="74"/>
      <c r="BH1424" s="74"/>
      <c r="BI1424" s="194"/>
      <c r="BJ1424" s="74"/>
      <c r="BK1424" s="74"/>
      <c r="BL1424" s="74"/>
    </row>
    <row r="1425" spans="1:64" ht="11.25" customHeight="1" x14ac:dyDescent="0.3">
      <c r="A1425" s="252" t="s">
        <v>2061</v>
      </c>
      <c r="B1425" s="253">
        <v>0</v>
      </c>
      <c r="C1425" s="840">
        <v>63596</v>
      </c>
      <c r="D1425" s="289">
        <v>3686.4799999999996</v>
      </c>
      <c r="E1425" s="255">
        <v>24.755691496094872</v>
      </c>
      <c r="F1425" s="256">
        <v>5000</v>
      </c>
      <c r="G1425" s="256">
        <v>5000</v>
      </c>
      <c r="H1425" s="256">
        <v>5031.0399475097656</v>
      </c>
      <c r="I1425" s="257">
        <v>100.62079895019531</v>
      </c>
      <c r="J1425" s="256">
        <v>6600</v>
      </c>
      <c r="K1425" s="256">
        <v>4467.4332776139936</v>
      </c>
      <c r="L1425" s="256">
        <v>654.07999999999993</v>
      </c>
      <c r="M1425" s="256">
        <v>14.641069252842581</v>
      </c>
      <c r="N1425" s="259">
        <v>0</v>
      </c>
      <c r="O1425" s="258">
        <v>0</v>
      </c>
      <c r="P1425" s="256">
        <v>384.15999999999997</v>
      </c>
      <c r="Q1425" s="258">
        <v>15.730909090909087</v>
      </c>
      <c r="R1425" s="258">
        <v>36.651999761408021</v>
      </c>
      <c r="S1425" s="258">
        <v>8063.4399475097653</v>
      </c>
      <c r="T1425" s="259">
        <v>8010.7999999999984</v>
      </c>
      <c r="U1425" s="257">
        <v>53.794647858368087</v>
      </c>
      <c r="V1425" s="258">
        <v>462</v>
      </c>
      <c r="W1425" s="258">
        <v>384.15999999999997</v>
      </c>
      <c r="X1425" s="259">
        <v>7164.6399999999985</v>
      </c>
      <c r="Y1425" s="259">
        <v>681.52</v>
      </c>
      <c r="Z1425" s="256">
        <v>1890</v>
      </c>
      <c r="AA1425" s="256">
        <v>0</v>
      </c>
      <c r="AB1425" s="256">
        <v>21.28</v>
      </c>
      <c r="AC1425" s="256">
        <v>38</v>
      </c>
      <c r="AD1425" s="259">
        <v>50.400000000000091</v>
      </c>
      <c r="AE1425" s="258">
        <v>0</v>
      </c>
      <c r="AF1425" s="258">
        <v>0</v>
      </c>
      <c r="AG1425" s="258">
        <v>0</v>
      </c>
      <c r="AH1425" s="260">
        <v>0</v>
      </c>
      <c r="AI1425" s="186">
        <v>4233.3330000000005</v>
      </c>
      <c r="AJ1425" s="192">
        <v>7501017375189</v>
      </c>
      <c r="AK1425" s="192">
        <v>93277</v>
      </c>
      <c r="AL1425" s="90" t="s">
        <v>279</v>
      </c>
      <c r="AM1425" s="75">
        <v>63596</v>
      </c>
      <c r="AO1425" s="259">
        <v>4814.5066666666671</v>
      </c>
      <c r="AP1425" s="259">
        <v>5279.1200000000008</v>
      </c>
      <c r="AQ1425" s="257">
        <v>140.77653333333336</v>
      </c>
      <c r="AR1425" s="259">
        <v>5099.3599999999997</v>
      </c>
      <c r="AS1425" s="257">
        <v>97.038249286393906</v>
      </c>
      <c r="AT1425" s="259">
        <v>4065.04</v>
      </c>
      <c r="AU1425" s="257">
        <v>73.990520314966801</v>
      </c>
      <c r="AV1425" s="259">
        <v>4404.3999999999996</v>
      </c>
      <c r="AW1425" s="257">
        <v>67.197269390044866</v>
      </c>
      <c r="AX1425" s="259">
        <v>5729.36</v>
      </c>
      <c r="AY1425" s="257">
        <v>88.719107947703819</v>
      </c>
      <c r="AZ1425" s="259">
        <v>5297.6</v>
      </c>
      <c r="BA1425" s="257">
        <v>85.087913014989908</v>
      </c>
      <c r="BB1425" s="259">
        <v>3329.2</v>
      </c>
      <c r="BC1425" s="257">
        <v>52.753372385572128</v>
      </c>
      <c r="BD1425" s="75"/>
      <c r="BE1425" s="75"/>
      <c r="BG1425" s="74"/>
      <c r="BH1425" s="74"/>
      <c r="BI1425" s="194"/>
      <c r="BJ1425" s="74"/>
      <c r="BK1425" s="74"/>
      <c r="BL1425" s="74"/>
    </row>
    <row r="1426" spans="1:64" ht="11.25" customHeight="1" x14ac:dyDescent="0.3">
      <c r="A1426" s="227" t="s">
        <v>2062</v>
      </c>
      <c r="B1426" s="261">
        <v>0</v>
      </c>
      <c r="C1426" s="842">
        <v>63546</v>
      </c>
      <c r="D1426" s="407">
        <v>1E-4</v>
      </c>
      <c r="E1426" s="263">
        <v>0</v>
      </c>
      <c r="F1426" s="264">
        <v>0</v>
      </c>
      <c r="G1426" s="264">
        <v>0</v>
      </c>
      <c r="H1426" s="264">
        <v>0</v>
      </c>
      <c r="I1426" s="266">
        <v>0</v>
      </c>
      <c r="J1426" s="264">
        <v>0</v>
      </c>
      <c r="K1426" s="264">
        <v>0</v>
      </c>
      <c r="L1426" s="264">
        <v>0</v>
      </c>
      <c r="M1426" s="264">
        <v>0</v>
      </c>
      <c r="N1426" s="267">
        <v>0</v>
      </c>
      <c r="O1426" s="268">
        <v>13312.959000000001</v>
      </c>
      <c r="P1426" s="264">
        <v>13312.959000000001</v>
      </c>
      <c r="Q1426" s="268">
        <v>0</v>
      </c>
      <c r="R1426" s="268">
        <v>0</v>
      </c>
      <c r="S1426" s="268">
        <v>1E-4</v>
      </c>
      <c r="T1426" s="267">
        <v>0</v>
      </c>
      <c r="U1426" s="266">
        <v>0</v>
      </c>
      <c r="V1426" s="268">
        <v>0</v>
      </c>
      <c r="W1426" s="268">
        <v>0</v>
      </c>
      <c r="X1426" s="267">
        <v>0</v>
      </c>
      <c r="Y1426" s="267">
        <v>0</v>
      </c>
      <c r="Z1426" s="264">
        <v>0</v>
      </c>
      <c r="AA1426" s="264">
        <v>0</v>
      </c>
      <c r="AB1426" s="264">
        <v>0</v>
      </c>
      <c r="AC1426" s="264">
        <v>0</v>
      </c>
      <c r="AD1426" s="267">
        <v>0</v>
      </c>
      <c r="AE1426" s="268">
        <v>0</v>
      </c>
      <c r="AF1426" s="268">
        <v>0</v>
      </c>
      <c r="AG1426" s="268">
        <v>0</v>
      </c>
      <c r="AH1426" s="269">
        <v>0</v>
      </c>
      <c r="AI1426" s="186">
        <v>0</v>
      </c>
      <c r="AJ1426" s="192">
        <v>7501017372751</v>
      </c>
      <c r="AK1426" s="192" t="s">
        <v>262</v>
      </c>
      <c r="AL1426" s="90" t="s">
        <v>278</v>
      </c>
      <c r="AM1426" s="75">
        <v>63546</v>
      </c>
      <c r="AO1426" s="267">
        <v>0</v>
      </c>
      <c r="AP1426" s="267">
        <v>0</v>
      </c>
      <c r="AQ1426" s="266">
        <v>0</v>
      </c>
      <c r="AR1426" s="267">
        <v>0</v>
      </c>
      <c r="AS1426" s="266">
        <v>0</v>
      </c>
      <c r="AT1426" s="267">
        <v>0</v>
      </c>
      <c r="AU1426" s="266">
        <v>0</v>
      </c>
      <c r="AV1426" s="267">
        <v>0</v>
      </c>
      <c r="AW1426" s="266">
        <v>0</v>
      </c>
      <c r="AX1426" s="267">
        <v>0</v>
      </c>
      <c r="AY1426" s="266">
        <v>0</v>
      </c>
      <c r="AZ1426" s="267">
        <v>0</v>
      </c>
      <c r="BA1426" s="266">
        <v>0</v>
      </c>
      <c r="BB1426" s="267">
        <v>0</v>
      </c>
      <c r="BC1426" s="266">
        <v>0</v>
      </c>
      <c r="BD1426" s="75"/>
      <c r="BE1426" s="75"/>
      <c r="BG1426" s="74"/>
      <c r="BH1426" s="74"/>
      <c r="BI1426" s="194"/>
      <c r="BJ1426" s="74"/>
      <c r="BK1426" s="74"/>
      <c r="BL1426" s="74"/>
    </row>
    <row r="1427" spans="1:64" ht="11.25" customHeight="1" x14ac:dyDescent="0.3">
      <c r="A1427" s="252" t="s">
        <v>2063</v>
      </c>
      <c r="B1427" s="253">
        <v>0</v>
      </c>
      <c r="C1427" s="840">
        <v>63600</v>
      </c>
      <c r="D1427" s="289">
        <v>22772.981000000003</v>
      </c>
      <c r="E1427" s="255">
        <v>6.2654885081712921</v>
      </c>
      <c r="F1427" s="256">
        <v>110000</v>
      </c>
      <c r="G1427" s="256">
        <v>110000</v>
      </c>
      <c r="H1427" s="256">
        <v>17009.047637939453</v>
      </c>
      <c r="I1427" s="257">
        <v>15.462770579944957</v>
      </c>
      <c r="J1427" s="256">
        <v>111403</v>
      </c>
      <c r="K1427" s="256">
        <v>109040.08986833216</v>
      </c>
      <c r="L1427" s="256">
        <v>7413.5149999999994</v>
      </c>
      <c r="M1427" s="256">
        <v>6.7988892974611002</v>
      </c>
      <c r="N1427" s="259">
        <v>0</v>
      </c>
      <c r="O1427" s="258">
        <v>0</v>
      </c>
      <c r="P1427" s="256">
        <v>1689.0610000000001</v>
      </c>
      <c r="Q1427" s="258">
        <v>8.1708535676777103</v>
      </c>
      <c r="R1427" s="258">
        <v>8.7166001735876382</v>
      </c>
      <c r="S1427" s="258">
        <v>32368.513637939453</v>
      </c>
      <c r="T1427" s="259">
        <v>30209.971000000001</v>
      </c>
      <c r="U1427" s="257">
        <v>8.3116139311181083</v>
      </c>
      <c r="V1427" s="258">
        <v>1607.9690000000001</v>
      </c>
      <c r="W1427" s="258">
        <v>1689.0610000000001</v>
      </c>
      <c r="X1427" s="259">
        <v>26912.940999999999</v>
      </c>
      <c r="Y1427" s="259">
        <v>12.804</v>
      </c>
      <c r="Z1427" s="256">
        <v>12372.932000000001</v>
      </c>
      <c r="AA1427" s="256">
        <v>0</v>
      </c>
      <c r="AB1427" s="256">
        <v>0</v>
      </c>
      <c r="AC1427" s="256">
        <v>0</v>
      </c>
      <c r="AD1427" s="259">
        <v>2109.4600000000028</v>
      </c>
      <c r="AE1427" s="258">
        <v>0</v>
      </c>
      <c r="AF1427" s="258">
        <v>0</v>
      </c>
      <c r="AG1427" s="258">
        <v>0</v>
      </c>
      <c r="AH1427" s="260">
        <v>0</v>
      </c>
      <c r="AI1427" s="186">
        <v>96816</v>
      </c>
      <c r="AJ1427" s="192">
        <v>7501017372751</v>
      </c>
      <c r="AK1427" s="192">
        <v>63546</v>
      </c>
      <c r="AL1427" s="90" t="s">
        <v>279</v>
      </c>
      <c r="AM1427" s="75">
        <v>63600</v>
      </c>
      <c r="AO1427" s="259">
        <v>57562.170333333335</v>
      </c>
      <c r="AP1427" s="259">
        <v>93160.856999999989</v>
      </c>
      <c r="AQ1427" s="257">
        <v>98.891850368495597</v>
      </c>
      <c r="AR1427" s="259">
        <v>56544.620999999999</v>
      </c>
      <c r="AS1427" s="257">
        <v>126.28896457765669</v>
      </c>
      <c r="AT1427" s="259">
        <v>22981.032999999999</v>
      </c>
      <c r="AU1427" s="257">
        <v>48.890298403606515</v>
      </c>
      <c r="AV1427" s="259">
        <v>87803.438999999998</v>
      </c>
      <c r="AW1427" s="257">
        <v>71.530445134529614</v>
      </c>
      <c r="AX1427" s="259">
        <v>95134.771999999997</v>
      </c>
      <c r="AY1427" s="257">
        <v>85.767109030657679</v>
      </c>
      <c r="AZ1427" s="259">
        <v>92360.61599999998</v>
      </c>
      <c r="BA1427" s="257">
        <v>83.090933302944705</v>
      </c>
      <c r="BB1427" s="259">
        <v>112890.749</v>
      </c>
      <c r="BC1427" s="257">
        <v>105.76361263545002</v>
      </c>
      <c r="BD1427" s="75"/>
      <c r="BE1427" s="75"/>
      <c r="BG1427" s="74"/>
      <c r="BH1427" s="74"/>
      <c r="BI1427" s="194"/>
      <c r="BJ1427" s="74"/>
      <c r="BK1427" s="74"/>
      <c r="BL1427" s="74"/>
    </row>
    <row r="1428" spans="1:64" ht="11.25" customHeight="1" x14ac:dyDescent="0.3">
      <c r="A1428" s="252" t="s">
        <v>4939</v>
      </c>
      <c r="B1428" s="253">
        <v>0</v>
      </c>
      <c r="C1428" s="840">
        <v>63654</v>
      </c>
      <c r="D1428" s="289">
        <v>9592</v>
      </c>
      <c r="E1428" s="255">
        <v>0</v>
      </c>
      <c r="F1428" s="256">
        <v>0</v>
      </c>
      <c r="G1428" s="256">
        <v>0</v>
      </c>
      <c r="H1428" s="256">
        <v>0</v>
      </c>
      <c r="I1428" s="257">
        <v>0</v>
      </c>
      <c r="J1428" s="256">
        <v>0</v>
      </c>
      <c r="K1428" s="256">
        <v>0</v>
      </c>
      <c r="L1428" s="256">
        <v>1279</v>
      </c>
      <c r="M1428" s="256">
        <v>0</v>
      </c>
      <c r="N1428" s="259">
        <v>100</v>
      </c>
      <c r="O1428" s="258">
        <v>572</v>
      </c>
      <c r="P1428" s="256">
        <v>720</v>
      </c>
      <c r="Q1428" s="258">
        <v>0</v>
      </c>
      <c r="R1428" s="258">
        <v>0</v>
      </c>
      <c r="S1428" s="258">
        <v>8313</v>
      </c>
      <c r="T1428" s="259">
        <v>8270</v>
      </c>
      <c r="U1428" s="257">
        <v>0</v>
      </c>
      <c r="V1428" s="258">
        <v>120</v>
      </c>
      <c r="W1428" s="258">
        <v>48</v>
      </c>
      <c r="X1428" s="259">
        <v>8102</v>
      </c>
      <c r="Y1428" s="259">
        <v>26</v>
      </c>
      <c r="Z1428" s="256">
        <v>0</v>
      </c>
      <c r="AA1428" s="256">
        <v>0</v>
      </c>
      <c r="AB1428" s="256">
        <v>0</v>
      </c>
      <c r="AC1428" s="256">
        <v>0</v>
      </c>
      <c r="AD1428" s="259">
        <v>458</v>
      </c>
      <c r="AE1428" s="258">
        <v>0</v>
      </c>
      <c r="AF1428" s="258">
        <v>0</v>
      </c>
      <c r="AG1428" s="258">
        <v>0</v>
      </c>
      <c r="AH1428" s="260">
        <v>0</v>
      </c>
      <c r="AI1428" s="186">
        <v>0</v>
      </c>
      <c r="AJ1428" s="192">
        <v>7501017372751</v>
      </c>
      <c r="AK1428" s="192">
        <v>63546</v>
      </c>
      <c r="AL1428" s="90" t="s">
        <v>279</v>
      </c>
      <c r="AM1428" s="75">
        <v>63654</v>
      </c>
      <c r="AO1428" s="259">
        <v>55922.666666666664</v>
      </c>
      <c r="AP1428" s="259">
        <v>13624</v>
      </c>
      <c r="AQ1428" s="257">
        <v>0</v>
      </c>
      <c r="AR1428" s="259">
        <v>43307</v>
      </c>
      <c r="AS1428" s="257">
        <v>68.944821218199763</v>
      </c>
      <c r="AT1428" s="259">
        <v>110837</v>
      </c>
      <c r="AU1428" s="257">
        <v>139.5518629924413</v>
      </c>
      <c r="AV1428" s="259">
        <v>0</v>
      </c>
      <c r="AW1428" s="257">
        <v>0</v>
      </c>
      <c r="AX1428" s="259">
        <v>0</v>
      </c>
      <c r="AY1428" s="257">
        <v>0</v>
      </c>
      <c r="AZ1428" s="259">
        <v>0</v>
      </c>
      <c r="BA1428" s="257">
        <v>0</v>
      </c>
      <c r="BB1428" s="259">
        <v>0</v>
      </c>
      <c r="BC1428" s="257">
        <v>0</v>
      </c>
      <c r="BD1428" s="75"/>
      <c r="BE1428" s="75"/>
      <c r="BG1428" s="74"/>
      <c r="BH1428" s="74"/>
      <c r="BI1428" s="194"/>
      <c r="BJ1428" s="74"/>
      <c r="BK1428" s="74"/>
      <c r="BL1428" s="74"/>
    </row>
    <row r="1429" spans="1:64" ht="11.25" customHeight="1" x14ac:dyDescent="0.3">
      <c r="A1429" s="313" t="s">
        <v>2064</v>
      </c>
      <c r="B1429" s="314">
        <v>0</v>
      </c>
      <c r="C1429" s="856">
        <v>63633</v>
      </c>
      <c r="D1429" s="455">
        <v>164.41800000000001</v>
      </c>
      <c r="E1429" s="316">
        <v>0</v>
      </c>
      <c r="F1429" s="317">
        <v>0</v>
      </c>
      <c r="G1429" s="317">
        <v>0</v>
      </c>
      <c r="H1429" s="317">
        <v>0</v>
      </c>
      <c r="I1429" s="318">
        <v>0</v>
      </c>
      <c r="J1429" s="317">
        <v>0</v>
      </c>
      <c r="K1429" s="317">
        <v>0</v>
      </c>
      <c r="L1429" s="317">
        <v>0</v>
      </c>
      <c r="M1429" s="317">
        <v>0</v>
      </c>
      <c r="N1429" s="319">
        <v>0</v>
      </c>
      <c r="O1429" s="288">
        <v>0</v>
      </c>
      <c r="P1429" s="317">
        <v>0</v>
      </c>
      <c r="Q1429" s="288">
        <v>0</v>
      </c>
      <c r="R1429" s="288">
        <v>0</v>
      </c>
      <c r="S1429" s="288">
        <v>164.41800000000001</v>
      </c>
      <c r="T1429" s="319">
        <v>164.41800000000001</v>
      </c>
      <c r="U1429" s="318">
        <v>0</v>
      </c>
      <c r="V1429" s="288">
        <v>0</v>
      </c>
      <c r="W1429" s="288">
        <v>0</v>
      </c>
      <c r="X1429" s="319">
        <v>164.41800000000001</v>
      </c>
      <c r="Y1429" s="319">
        <v>30.675000000000001</v>
      </c>
      <c r="Z1429" s="317">
        <v>0</v>
      </c>
      <c r="AA1429" s="317">
        <v>0</v>
      </c>
      <c r="AB1429" s="317">
        <v>0</v>
      </c>
      <c r="AC1429" s="317">
        <v>0</v>
      </c>
      <c r="AD1429" s="319">
        <v>0</v>
      </c>
      <c r="AE1429" s="288">
        <v>0</v>
      </c>
      <c r="AF1429" s="288">
        <v>0</v>
      </c>
      <c r="AG1429" s="288">
        <v>0</v>
      </c>
      <c r="AH1429" s="320">
        <v>0</v>
      </c>
      <c r="AI1429" s="186">
        <v>0</v>
      </c>
      <c r="AJ1429" s="192">
        <v>7506425626588</v>
      </c>
      <c r="AK1429" s="192" t="s">
        <v>262</v>
      </c>
      <c r="AL1429" s="90" t="s">
        <v>278</v>
      </c>
      <c r="AM1429" s="75">
        <v>63633</v>
      </c>
      <c r="AO1429" s="319">
        <v>-2.8633333333333333</v>
      </c>
      <c r="AP1429" s="319">
        <v>-8.59</v>
      </c>
      <c r="AQ1429" s="318">
        <v>0</v>
      </c>
      <c r="AR1429" s="319">
        <v>0</v>
      </c>
      <c r="AS1429" s="318">
        <v>0</v>
      </c>
      <c r="AT1429" s="319">
        <v>0</v>
      </c>
      <c r="AU1429" s="318">
        <v>0</v>
      </c>
      <c r="AV1429" s="319">
        <v>1E-3</v>
      </c>
      <c r="AW1429" s="318">
        <v>0</v>
      </c>
      <c r="AX1429" s="319">
        <v>187.71700000000001</v>
      </c>
      <c r="AY1429" s="318">
        <v>143.89291033321382</v>
      </c>
      <c r="AZ1429" s="319">
        <v>868.71299999999997</v>
      </c>
      <c r="BA1429" s="318">
        <v>775.88083711161119</v>
      </c>
      <c r="BB1429" s="319">
        <v>331.28500000000003</v>
      </c>
      <c r="BC1429" s="318">
        <v>0</v>
      </c>
      <c r="BD1429" s="75"/>
      <c r="BE1429" s="75"/>
      <c r="BG1429" s="74"/>
      <c r="BH1429" s="74"/>
      <c r="BI1429" s="194"/>
      <c r="BJ1429" s="74"/>
      <c r="BK1429" s="74"/>
      <c r="BL1429" s="74"/>
    </row>
    <row r="1430" spans="1:64" ht="11.25" customHeight="1" x14ac:dyDescent="0.3">
      <c r="A1430" s="227" t="s">
        <v>2065</v>
      </c>
      <c r="B1430" s="261">
        <v>0</v>
      </c>
      <c r="C1430" s="910">
        <v>63553</v>
      </c>
      <c r="D1430" s="407">
        <v>1E-4</v>
      </c>
      <c r="E1430" s="263">
        <v>0</v>
      </c>
      <c r="F1430" s="264">
        <v>0</v>
      </c>
      <c r="G1430" s="264">
        <v>0</v>
      </c>
      <c r="H1430" s="264">
        <v>0</v>
      </c>
      <c r="I1430" s="266">
        <v>0</v>
      </c>
      <c r="J1430" s="264">
        <v>0</v>
      </c>
      <c r="K1430" s="264">
        <v>0</v>
      </c>
      <c r="L1430" s="264">
        <v>0</v>
      </c>
      <c r="M1430" s="264">
        <v>0</v>
      </c>
      <c r="N1430" s="267">
        <v>0</v>
      </c>
      <c r="O1430" s="268">
        <v>19.196999999999999</v>
      </c>
      <c r="P1430" s="264">
        <v>19.196999999999999</v>
      </c>
      <c r="Q1430" s="268">
        <v>0</v>
      </c>
      <c r="R1430" s="268">
        <v>0</v>
      </c>
      <c r="S1430" s="268">
        <v>1E-4</v>
      </c>
      <c r="T1430" s="267">
        <v>0</v>
      </c>
      <c r="U1430" s="266">
        <v>0</v>
      </c>
      <c r="V1430" s="268">
        <v>0</v>
      </c>
      <c r="W1430" s="268">
        <v>0</v>
      </c>
      <c r="X1430" s="267">
        <v>0</v>
      </c>
      <c r="Y1430" s="267">
        <v>0</v>
      </c>
      <c r="Z1430" s="264">
        <v>0</v>
      </c>
      <c r="AA1430" s="264">
        <v>0</v>
      </c>
      <c r="AB1430" s="264">
        <v>0</v>
      </c>
      <c r="AC1430" s="264">
        <v>0</v>
      </c>
      <c r="AD1430" s="267">
        <v>0</v>
      </c>
      <c r="AE1430" s="268">
        <v>0</v>
      </c>
      <c r="AF1430" s="268">
        <v>0</v>
      </c>
      <c r="AG1430" s="268">
        <v>0</v>
      </c>
      <c r="AH1430" s="269">
        <v>0</v>
      </c>
      <c r="AI1430" s="186">
        <v>0</v>
      </c>
      <c r="AJ1430" s="192">
        <v>7501943414518</v>
      </c>
      <c r="AK1430" s="192" t="s">
        <v>262</v>
      </c>
      <c r="AL1430" s="90" t="s">
        <v>278</v>
      </c>
      <c r="AM1430" s="75">
        <v>63553</v>
      </c>
      <c r="AO1430" s="267">
        <v>0</v>
      </c>
      <c r="AP1430" s="267">
        <v>0</v>
      </c>
      <c r="AQ1430" s="266">
        <v>0</v>
      </c>
      <c r="AR1430" s="267">
        <v>0</v>
      </c>
      <c r="AS1430" s="266">
        <v>0</v>
      </c>
      <c r="AT1430" s="267">
        <v>0</v>
      </c>
      <c r="AU1430" s="266">
        <v>0</v>
      </c>
      <c r="AV1430" s="267">
        <v>0</v>
      </c>
      <c r="AW1430" s="266">
        <v>0</v>
      </c>
      <c r="AX1430" s="267">
        <v>0</v>
      </c>
      <c r="AY1430" s="266">
        <v>0</v>
      </c>
      <c r="AZ1430" s="267">
        <v>0</v>
      </c>
      <c r="BA1430" s="266">
        <v>0</v>
      </c>
      <c r="BB1430" s="267">
        <v>0</v>
      </c>
      <c r="BC1430" s="266">
        <v>0</v>
      </c>
      <c r="BD1430" s="75"/>
      <c r="BE1430" s="75"/>
      <c r="BG1430" s="74"/>
      <c r="BH1430" s="74"/>
      <c r="BI1430" s="194"/>
      <c r="BJ1430" s="74"/>
      <c r="BK1430" s="74"/>
      <c r="BL1430" s="74"/>
    </row>
    <row r="1431" spans="1:64" ht="11.25" customHeight="1" x14ac:dyDescent="0.3">
      <c r="A1431" s="252" t="s">
        <v>2066</v>
      </c>
      <c r="B1431" s="253">
        <v>0</v>
      </c>
      <c r="C1431" s="911">
        <v>63603</v>
      </c>
      <c r="D1431" s="289">
        <v>16852.832999999999</v>
      </c>
      <c r="E1431" s="255">
        <v>17.620190176487782</v>
      </c>
      <c r="F1431" s="256">
        <v>28000</v>
      </c>
      <c r="G1431" s="256">
        <v>22000</v>
      </c>
      <c r="H1431" s="256">
        <v>13105.151397705078</v>
      </c>
      <c r="I1431" s="257">
        <v>59.56886998956854</v>
      </c>
      <c r="J1431" s="256">
        <v>20098</v>
      </c>
      <c r="K1431" s="256">
        <v>28693.503585145627</v>
      </c>
      <c r="L1431" s="256">
        <v>7149.8109999999997</v>
      </c>
      <c r="M1431" s="256">
        <v>24.917873757673124</v>
      </c>
      <c r="N1431" s="259">
        <v>0</v>
      </c>
      <c r="O1431" s="258">
        <v>0</v>
      </c>
      <c r="P1431" s="256">
        <v>10.664999999999999</v>
      </c>
      <c r="Q1431" s="258">
        <v>35.627803761568316</v>
      </c>
      <c r="R1431" s="258">
        <v>34.045437453037728</v>
      </c>
      <c r="S1431" s="258">
        <v>22808.173397705075</v>
      </c>
      <c r="T1431" s="259">
        <v>22042.421999999999</v>
      </c>
      <c r="U1431" s="257">
        <v>23.046075849110842</v>
      </c>
      <c r="V1431" s="258">
        <v>4899.5010000000002</v>
      </c>
      <c r="W1431" s="258">
        <v>10.664999999999999</v>
      </c>
      <c r="X1431" s="259">
        <v>17132.255999999998</v>
      </c>
      <c r="Y1431" s="259">
        <v>639.9</v>
      </c>
      <c r="Z1431" s="256">
        <v>4611.5460000000003</v>
      </c>
      <c r="AA1431" s="256">
        <v>0</v>
      </c>
      <c r="AB1431" s="256">
        <v>0</v>
      </c>
      <c r="AC1431" s="256">
        <v>0</v>
      </c>
      <c r="AD1431" s="259">
        <v>95.989999999999782</v>
      </c>
      <c r="AE1431" s="258">
        <v>0</v>
      </c>
      <c r="AF1431" s="258">
        <v>0</v>
      </c>
      <c r="AG1431" s="258">
        <v>0</v>
      </c>
      <c r="AH1431" s="260">
        <v>0</v>
      </c>
      <c r="AI1431" s="186">
        <v>29570</v>
      </c>
      <c r="AJ1431" s="192">
        <v>7501943414518</v>
      </c>
      <c r="AK1431" s="192">
        <v>63553</v>
      </c>
      <c r="AL1431" s="90" t="s">
        <v>279</v>
      </c>
      <c r="AM1431" s="75">
        <v>63603</v>
      </c>
      <c r="AO1431" s="259">
        <v>32407.372666666666</v>
      </c>
      <c r="AP1431" s="259">
        <v>33266.255000000005</v>
      </c>
      <c r="AQ1431" s="257">
        <v>92.772198672541705</v>
      </c>
      <c r="AR1431" s="259">
        <v>36269.533000000003</v>
      </c>
      <c r="AS1431" s="257">
        <v>99.208219590251375</v>
      </c>
      <c r="AT1431" s="259">
        <v>27686.33</v>
      </c>
      <c r="AU1431" s="257">
        <v>100.60798242402475</v>
      </c>
      <c r="AV1431" s="259">
        <v>29774.531000000003</v>
      </c>
      <c r="AW1431" s="257">
        <v>109.59471071951434</v>
      </c>
      <c r="AX1431" s="259">
        <v>27349.318000000003</v>
      </c>
      <c r="AY1431" s="257">
        <v>92.254582766232801</v>
      </c>
      <c r="AZ1431" s="259">
        <v>30250.205000000002</v>
      </c>
      <c r="BA1431" s="257">
        <v>107.82972334555578</v>
      </c>
      <c r="BB1431" s="259">
        <v>28511.806999999997</v>
      </c>
      <c r="BC1431" s="257">
        <v>107.94112962151172</v>
      </c>
      <c r="BD1431" s="75"/>
      <c r="BE1431" s="75"/>
      <c r="BG1431" s="74"/>
      <c r="BH1431" s="74"/>
      <c r="BI1431" s="194"/>
      <c r="BJ1431" s="74"/>
      <c r="BK1431" s="74"/>
      <c r="BL1431" s="74"/>
    </row>
    <row r="1432" spans="1:64" ht="11.25" customHeight="1" x14ac:dyDescent="0.3">
      <c r="A1432" s="184" t="s">
        <v>2067</v>
      </c>
      <c r="B1432" s="185">
        <v>0</v>
      </c>
      <c r="C1432" s="831">
        <v>63567</v>
      </c>
      <c r="D1432" s="284">
        <v>1E-4</v>
      </c>
      <c r="E1432" s="91">
        <v>0</v>
      </c>
      <c r="F1432" s="186">
        <v>0</v>
      </c>
      <c r="G1432" s="186">
        <v>0</v>
      </c>
      <c r="H1432" s="186">
        <v>0</v>
      </c>
      <c r="I1432" s="187">
        <v>0</v>
      </c>
      <c r="J1432" s="186">
        <v>0</v>
      </c>
      <c r="K1432" s="186">
        <v>0</v>
      </c>
      <c r="L1432" s="186">
        <v>0</v>
      </c>
      <c r="M1432" s="186">
        <v>0</v>
      </c>
      <c r="N1432" s="188">
        <v>0</v>
      </c>
      <c r="O1432" s="189">
        <v>410.56</v>
      </c>
      <c r="P1432" s="186">
        <v>410.56</v>
      </c>
      <c r="Q1432" s="189">
        <v>0</v>
      </c>
      <c r="R1432" s="189">
        <v>0</v>
      </c>
      <c r="S1432" s="189">
        <v>1E-4</v>
      </c>
      <c r="T1432" s="188">
        <v>0</v>
      </c>
      <c r="U1432" s="187">
        <v>0</v>
      </c>
      <c r="V1432" s="189">
        <v>0</v>
      </c>
      <c r="W1432" s="189">
        <v>0</v>
      </c>
      <c r="X1432" s="188">
        <v>0</v>
      </c>
      <c r="Y1432" s="188">
        <v>0</v>
      </c>
      <c r="Z1432" s="186">
        <v>0</v>
      </c>
      <c r="AA1432" s="186">
        <v>0</v>
      </c>
      <c r="AB1432" s="186">
        <v>0</v>
      </c>
      <c r="AC1432" s="186">
        <v>0</v>
      </c>
      <c r="AD1432" s="188">
        <v>0</v>
      </c>
      <c r="AE1432" s="189">
        <v>0</v>
      </c>
      <c r="AF1432" s="189">
        <v>0</v>
      </c>
      <c r="AG1432" s="189">
        <v>0</v>
      </c>
      <c r="AH1432" s="191">
        <v>0</v>
      </c>
      <c r="AI1432" s="186">
        <v>0</v>
      </c>
      <c r="AJ1432" s="192">
        <v>7501943498907</v>
      </c>
      <c r="AK1432" s="192" t="s">
        <v>262</v>
      </c>
      <c r="AL1432" s="90" t="s">
        <v>278</v>
      </c>
      <c r="AM1432" s="75">
        <v>63567</v>
      </c>
      <c r="AO1432" s="267">
        <v>0</v>
      </c>
      <c r="AP1432" s="267">
        <v>0</v>
      </c>
      <c r="AQ1432" s="266">
        <v>0</v>
      </c>
      <c r="AR1432" s="267">
        <v>0</v>
      </c>
      <c r="AS1432" s="266">
        <v>0</v>
      </c>
      <c r="AT1432" s="267">
        <v>0</v>
      </c>
      <c r="AU1432" s="266">
        <v>0</v>
      </c>
      <c r="AV1432" s="267">
        <v>0</v>
      </c>
      <c r="AW1432" s="266">
        <v>0</v>
      </c>
      <c r="AX1432" s="267">
        <v>0</v>
      </c>
      <c r="AY1432" s="266">
        <v>0</v>
      </c>
      <c r="AZ1432" s="267">
        <v>0</v>
      </c>
      <c r="BA1432" s="266">
        <v>0</v>
      </c>
      <c r="BB1432" s="267">
        <v>0</v>
      </c>
      <c r="BC1432" s="266">
        <v>0</v>
      </c>
      <c r="BD1432" s="75"/>
      <c r="BE1432" s="75"/>
      <c r="BG1432" s="74"/>
      <c r="BH1432" s="74"/>
      <c r="BI1432" s="194"/>
      <c r="BJ1432" s="74"/>
      <c r="BK1432" s="74"/>
      <c r="BL1432" s="74"/>
    </row>
    <row r="1433" spans="1:64" ht="11.25" customHeight="1" x14ac:dyDescent="0.3">
      <c r="A1433" s="252" t="s">
        <v>2068</v>
      </c>
      <c r="B1433" s="253">
        <v>0</v>
      </c>
      <c r="C1433" s="840">
        <v>63592</v>
      </c>
      <c r="D1433" s="289">
        <v>3816.3199999999997</v>
      </c>
      <c r="E1433" s="255">
        <v>57.669157141767712</v>
      </c>
      <c r="F1433" s="256">
        <v>3000</v>
      </c>
      <c r="G1433" s="256">
        <v>4000</v>
      </c>
      <c r="H1433" s="256">
        <v>0</v>
      </c>
      <c r="I1433" s="257">
        <v>0</v>
      </c>
      <c r="J1433" s="256">
        <v>2990</v>
      </c>
      <c r="K1433" s="256">
        <v>1985.283046855548</v>
      </c>
      <c r="L1433" s="256">
        <v>70.400000000000006</v>
      </c>
      <c r="M1433" s="256">
        <v>3.5460938485071551</v>
      </c>
      <c r="N1433" s="259">
        <v>0</v>
      </c>
      <c r="O1433" s="258">
        <v>0</v>
      </c>
      <c r="P1433" s="256">
        <v>254.72</v>
      </c>
      <c r="Q1433" s="258">
        <v>10.873578595317726</v>
      </c>
      <c r="R1433" s="258">
        <v>37.584481605351172</v>
      </c>
      <c r="S1433" s="258">
        <v>3745.9199999999996</v>
      </c>
      <c r="T1433" s="259">
        <v>3476.1600000000003</v>
      </c>
      <c r="U1433" s="257">
        <v>52.528932922272574</v>
      </c>
      <c r="V1433" s="258">
        <v>0</v>
      </c>
      <c r="W1433" s="258">
        <v>254.72</v>
      </c>
      <c r="X1433" s="259">
        <v>3221.4400000000005</v>
      </c>
      <c r="Y1433" s="259">
        <v>602.88</v>
      </c>
      <c r="Z1433" s="256">
        <v>332.8</v>
      </c>
      <c r="AA1433" s="256">
        <v>0</v>
      </c>
      <c r="AB1433" s="256">
        <v>1874.8799580931664</v>
      </c>
      <c r="AC1433" s="256">
        <v>5858.9998690411448</v>
      </c>
      <c r="AD1433" s="259">
        <v>0</v>
      </c>
      <c r="AE1433" s="258">
        <v>0</v>
      </c>
      <c r="AF1433" s="258">
        <v>0</v>
      </c>
      <c r="AG1433" s="258">
        <v>0</v>
      </c>
      <c r="AH1433" s="260">
        <v>0</v>
      </c>
      <c r="AI1433" s="186">
        <v>1550</v>
      </c>
      <c r="AJ1433" s="192">
        <v>7501943498907</v>
      </c>
      <c r="AK1433" s="192">
        <v>63567</v>
      </c>
      <c r="AL1433" s="90" t="s">
        <v>279</v>
      </c>
      <c r="AM1433" s="75">
        <v>63592</v>
      </c>
      <c r="AO1433" s="259">
        <v>1956.8</v>
      </c>
      <c r="AP1433" s="259">
        <v>1728.9599999999998</v>
      </c>
      <c r="AQ1433" s="257">
        <v>73.604086845466142</v>
      </c>
      <c r="AR1433" s="259">
        <v>2668.48</v>
      </c>
      <c r="AS1433" s="257">
        <v>80.667472793228541</v>
      </c>
      <c r="AT1433" s="259">
        <v>1472.9599999999998</v>
      </c>
      <c r="AU1433" s="257">
        <v>58.813598871898179</v>
      </c>
      <c r="AV1433" s="259">
        <v>1540.48</v>
      </c>
      <c r="AW1433" s="257">
        <v>84.362019347931451</v>
      </c>
      <c r="AX1433" s="259">
        <v>2427.52</v>
      </c>
      <c r="AY1433" s="257">
        <v>110.74806372072426</v>
      </c>
      <c r="AZ1433" s="259">
        <v>1148.8</v>
      </c>
      <c r="BA1433" s="257">
        <v>58.199708265157376</v>
      </c>
      <c r="BB1433" s="259">
        <v>978.56</v>
      </c>
      <c r="BC1433" s="257">
        <v>46.427770271438817</v>
      </c>
      <c r="BD1433" s="75"/>
      <c r="BE1433" s="75"/>
      <c r="BG1433" s="74"/>
      <c r="BH1433" s="74"/>
      <c r="BI1433" s="194"/>
      <c r="BJ1433" s="74"/>
      <c r="BK1433" s="74"/>
      <c r="BL1433" s="74"/>
    </row>
    <row r="1434" spans="1:64" ht="11.25" customHeight="1" x14ac:dyDescent="0.3">
      <c r="A1434" s="252" t="s">
        <v>4940</v>
      </c>
      <c r="B1434" s="253">
        <v>0</v>
      </c>
      <c r="C1434" s="840">
        <v>63653</v>
      </c>
      <c r="D1434" s="289">
        <v>412.8</v>
      </c>
      <c r="E1434" s="255">
        <v>18.858201852534847</v>
      </c>
      <c r="F1434" s="256">
        <v>1500</v>
      </c>
      <c r="G1434" s="256">
        <v>1500</v>
      </c>
      <c r="H1434" s="256">
        <v>0</v>
      </c>
      <c r="I1434" s="257">
        <v>0</v>
      </c>
      <c r="J1434" s="256">
        <v>1100</v>
      </c>
      <c r="K1434" s="256">
        <v>656.69039375222246</v>
      </c>
      <c r="L1434" s="256">
        <v>320.8</v>
      </c>
      <c r="M1434" s="256">
        <v>48.85102676270332</v>
      </c>
      <c r="N1434" s="259">
        <v>299.2</v>
      </c>
      <c r="O1434" s="258">
        <v>0</v>
      </c>
      <c r="P1434" s="256">
        <v>299.2</v>
      </c>
      <c r="Q1434" s="258">
        <v>56.36363636363636</v>
      </c>
      <c r="R1434" s="258">
        <v>2.5090909090909088</v>
      </c>
      <c r="S1434" s="258">
        <v>92</v>
      </c>
      <c r="T1434" s="259">
        <v>92</v>
      </c>
      <c r="U1434" s="257">
        <v>4.2028938237238513</v>
      </c>
      <c r="V1434" s="258">
        <v>0</v>
      </c>
      <c r="W1434" s="258">
        <v>0</v>
      </c>
      <c r="X1434" s="259">
        <v>92</v>
      </c>
      <c r="Y1434" s="259">
        <v>0</v>
      </c>
      <c r="Z1434" s="256">
        <v>92</v>
      </c>
      <c r="AA1434" s="256">
        <v>0</v>
      </c>
      <c r="AB1434" s="256">
        <v>0</v>
      </c>
      <c r="AC1434" s="256">
        <v>0</v>
      </c>
      <c r="AD1434" s="259">
        <v>0</v>
      </c>
      <c r="AE1434" s="258">
        <v>0</v>
      </c>
      <c r="AF1434" s="258">
        <v>0</v>
      </c>
      <c r="AG1434" s="258">
        <v>0</v>
      </c>
      <c r="AH1434" s="260">
        <v>0</v>
      </c>
      <c r="AI1434" s="186">
        <v>1100</v>
      </c>
      <c r="AJ1434" s="192">
        <v>7501943498907</v>
      </c>
      <c r="AK1434" s="192">
        <v>63567</v>
      </c>
      <c r="AL1434" s="90" t="s">
        <v>279</v>
      </c>
      <c r="AM1434" s="75">
        <v>63653</v>
      </c>
      <c r="AO1434" s="259">
        <v>426.66666666666669</v>
      </c>
      <c r="AP1434" s="259">
        <v>480</v>
      </c>
      <c r="AQ1434" s="257">
        <v>32.36682400539447</v>
      </c>
      <c r="AR1434" s="259">
        <v>800</v>
      </c>
      <c r="AS1434" s="257">
        <v>51.712992889463486</v>
      </c>
      <c r="AT1434" s="259">
        <v>0</v>
      </c>
      <c r="AU1434" s="257">
        <v>0</v>
      </c>
      <c r="AV1434" s="259">
        <v>0</v>
      </c>
      <c r="AW1434" s="257">
        <v>0</v>
      </c>
      <c r="AX1434" s="259">
        <v>0</v>
      </c>
      <c r="AY1434" s="257">
        <v>0</v>
      </c>
      <c r="AZ1434" s="259">
        <v>0</v>
      </c>
      <c r="BA1434" s="257">
        <v>0</v>
      </c>
      <c r="BB1434" s="259">
        <v>0</v>
      </c>
      <c r="BC1434" s="257">
        <v>0</v>
      </c>
      <c r="BD1434" s="75"/>
      <c r="BE1434" s="75"/>
      <c r="BG1434" s="74"/>
      <c r="BH1434" s="74"/>
      <c r="BI1434" s="194"/>
      <c r="BJ1434" s="74"/>
      <c r="BK1434" s="74"/>
      <c r="BL1434" s="74"/>
    </row>
    <row r="1435" spans="1:64" ht="11.25" customHeight="1" x14ac:dyDescent="0.3">
      <c r="A1435" s="227" t="s">
        <v>2069</v>
      </c>
      <c r="B1435" s="261">
        <v>0</v>
      </c>
      <c r="C1435" s="910">
        <v>93865</v>
      </c>
      <c r="D1435" s="407">
        <v>1E-4</v>
      </c>
      <c r="E1435" s="263">
        <v>0</v>
      </c>
      <c r="F1435" s="264">
        <v>0</v>
      </c>
      <c r="G1435" s="264">
        <v>0</v>
      </c>
      <c r="H1435" s="264">
        <v>0</v>
      </c>
      <c r="I1435" s="266">
        <v>0</v>
      </c>
      <c r="J1435" s="264">
        <v>0</v>
      </c>
      <c r="K1435" s="264">
        <v>0</v>
      </c>
      <c r="L1435" s="264">
        <v>0</v>
      </c>
      <c r="M1435" s="264">
        <v>0</v>
      </c>
      <c r="N1435" s="267">
        <v>0</v>
      </c>
      <c r="O1435" s="268">
        <v>780.08</v>
      </c>
      <c r="P1435" s="264">
        <v>780.08</v>
      </c>
      <c r="Q1435" s="268">
        <v>0</v>
      </c>
      <c r="R1435" s="268">
        <v>0</v>
      </c>
      <c r="S1435" s="268">
        <v>1E-4</v>
      </c>
      <c r="T1435" s="267">
        <v>0</v>
      </c>
      <c r="U1435" s="266">
        <v>0</v>
      </c>
      <c r="V1435" s="268">
        <v>0</v>
      </c>
      <c r="W1435" s="268">
        <v>0</v>
      </c>
      <c r="X1435" s="267">
        <v>0</v>
      </c>
      <c r="Y1435" s="267">
        <v>0</v>
      </c>
      <c r="Z1435" s="264">
        <v>0</v>
      </c>
      <c r="AA1435" s="264">
        <v>0</v>
      </c>
      <c r="AB1435" s="264">
        <v>0</v>
      </c>
      <c r="AC1435" s="264">
        <v>0</v>
      </c>
      <c r="AD1435" s="267">
        <v>0</v>
      </c>
      <c r="AE1435" s="268">
        <v>0</v>
      </c>
      <c r="AF1435" s="268">
        <v>0</v>
      </c>
      <c r="AG1435" s="268">
        <v>0</v>
      </c>
      <c r="AH1435" s="269">
        <v>0</v>
      </c>
      <c r="AI1435" s="186">
        <v>0</v>
      </c>
      <c r="AJ1435" s="192">
        <v>7501943441408</v>
      </c>
      <c r="AK1435" s="192" t="s">
        <v>262</v>
      </c>
      <c r="AL1435" s="90" t="s">
        <v>278</v>
      </c>
      <c r="AM1435" s="75">
        <v>93865</v>
      </c>
      <c r="AO1435" s="267">
        <v>0</v>
      </c>
      <c r="AP1435" s="267">
        <v>0</v>
      </c>
      <c r="AQ1435" s="266">
        <v>0</v>
      </c>
      <c r="AR1435" s="267">
        <v>0</v>
      </c>
      <c r="AS1435" s="266">
        <v>0</v>
      </c>
      <c r="AT1435" s="267">
        <v>0</v>
      </c>
      <c r="AU1435" s="266">
        <v>0</v>
      </c>
      <c r="AV1435" s="267">
        <v>0</v>
      </c>
      <c r="AW1435" s="266">
        <v>0</v>
      </c>
      <c r="AX1435" s="267">
        <v>0</v>
      </c>
      <c r="AY1435" s="266">
        <v>0</v>
      </c>
      <c r="AZ1435" s="267">
        <v>0</v>
      </c>
      <c r="BA1435" s="266">
        <v>0</v>
      </c>
      <c r="BB1435" s="267">
        <v>0</v>
      </c>
      <c r="BC1435" s="266">
        <v>0</v>
      </c>
      <c r="BD1435" s="75"/>
      <c r="BE1435" s="75"/>
      <c r="BG1435" s="74"/>
      <c r="BH1435" s="74"/>
      <c r="BI1435" s="194"/>
      <c r="BJ1435" s="74"/>
      <c r="BK1435" s="74"/>
      <c r="BL1435" s="74"/>
    </row>
    <row r="1436" spans="1:64" ht="11.25" customHeight="1" x14ac:dyDescent="0.3">
      <c r="A1436" s="252" t="s">
        <v>2070</v>
      </c>
      <c r="B1436" s="253">
        <v>0</v>
      </c>
      <c r="C1436" s="840">
        <v>63597</v>
      </c>
      <c r="D1436" s="289">
        <v>4737.04</v>
      </c>
      <c r="E1436" s="255">
        <v>23.223393565308886</v>
      </c>
      <c r="F1436" s="256">
        <v>7773</v>
      </c>
      <c r="G1436" s="256">
        <v>7000</v>
      </c>
      <c r="H1436" s="256">
        <v>0</v>
      </c>
      <c r="I1436" s="257">
        <v>0</v>
      </c>
      <c r="J1436" s="256">
        <v>7900</v>
      </c>
      <c r="K1436" s="256">
        <v>6119.3123907733179</v>
      </c>
      <c r="L1436" s="256">
        <v>1151.92</v>
      </c>
      <c r="M1436" s="256">
        <v>18.824337220254712</v>
      </c>
      <c r="N1436" s="259">
        <v>0</v>
      </c>
      <c r="O1436" s="258">
        <v>0</v>
      </c>
      <c r="P1436" s="256">
        <v>393.12</v>
      </c>
      <c r="Q1436" s="258">
        <v>19.55746835443038</v>
      </c>
      <c r="R1436" s="258">
        <v>13.614379746835443</v>
      </c>
      <c r="S1436" s="258">
        <v>3585.12</v>
      </c>
      <c r="T1436" s="259">
        <v>3564.3999999999996</v>
      </c>
      <c r="U1436" s="257">
        <v>17.474512358812039</v>
      </c>
      <c r="V1436" s="258">
        <v>0</v>
      </c>
      <c r="W1436" s="258">
        <v>393.12</v>
      </c>
      <c r="X1436" s="259">
        <v>3171.2799999999997</v>
      </c>
      <c r="Y1436" s="259">
        <v>36.96</v>
      </c>
      <c r="Z1436" s="256">
        <v>616.56000000000006</v>
      </c>
      <c r="AA1436" s="256">
        <v>0</v>
      </c>
      <c r="AB1436" s="256">
        <v>0</v>
      </c>
      <c r="AC1436" s="256">
        <v>0</v>
      </c>
      <c r="AD1436" s="259">
        <v>16.800000000000182</v>
      </c>
      <c r="AE1436" s="258">
        <v>0</v>
      </c>
      <c r="AF1436" s="258">
        <v>0</v>
      </c>
      <c r="AG1436" s="258">
        <v>0</v>
      </c>
      <c r="AH1436" s="260">
        <v>0</v>
      </c>
      <c r="AI1436" s="186">
        <v>5283.3329999999996</v>
      </c>
      <c r="AJ1436" s="192">
        <v>7501943441408</v>
      </c>
      <c r="AK1436" s="192">
        <v>93865</v>
      </c>
      <c r="AL1436" s="90" t="s">
        <v>279</v>
      </c>
      <c r="AM1436" s="75">
        <v>63597</v>
      </c>
      <c r="AO1436" s="259">
        <v>6409.2000000000007</v>
      </c>
      <c r="AP1436" s="259">
        <v>7059.36</v>
      </c>
      <c r="AQ1436" s="257">
        <v>111.29370960113509</v>
      </c>
      <c r="AR1436" s="259">
        <v>6683.0400000000009</v>
      </c>
      <c r="AS1436" s="257">
        <v>111.53271028037383</v>
      </c>
      <c r="AT1436" s="259">
        <v>5485.2</v>
      </c>
      <c r="AU1436" s="257">
        <v>85.976769187312783</v>
      </c>
      <c r="AV1436" s="259">
        <v>6531.28</v>
      </c>
      <c r="AW1436" s="257">
        <v>82.591191004711447</v>
      </c>
      <c r="AX1436" s="259">
        <v>7150.0800000000008</v>
      </c>
      <c r="AY1436" s="257">
        <v>93.416170789795686</v>
      </c>
      <c r="AZ1436" s="259">
        <v>6815.76</v>
      </c>
      <c r="BA1436" s="257">
        <v>92.376765884824465</v>
      </c>
      <c r="BB1436" s="259">
        <v>5508.1600000000008</v>
      </c>
      <c r="BC1436" s="257">
        <v>70.131436217822767</v>
      </c>
      <c r="BD1436" s="75"/>
      <c r="BE1436" s="75"/>
      <c r="BG1436" s="74"/>
      <c r="BH1436" s="74"/>
      <c r="BI1436" s="194"/>
      <c r="BJ1436" s="74"/>
      <c r="BK1436" s="74"/>
      <c r="BL1436" s="74"/>
    </row>
    <row r="1437" spans="1:64" ht="11.25" customHeight="1" x14ac:dyDescent="0.3">
      <c r="A1437" s="227" t="s">
        <v>2071</v>
      </c>
      <c r="B1437" s="261">
        <v>0</v>
      </c>
      <c r="C1437" s="910">
        <v>63547</v>
      </c>
      <c r="D1437" s="407">
        <v>1E-4</v>
      </c>
      <c r="E1437" s="263">
        <v>0</v>
      </c>
      <c r="F1437" s="264">
        <v>0</v>
      </c>
      <c r="G1437" s="264">
        <v>0</v>
      </c>
      <c r="H1437" s="264">
        <v>0</v>
      </c>
      <c r="I1437" s="266">
        <v>0</v>
      </c>
      <c r="J1437" s="264">
        <v>0</v>
      </c>
      <c r="K1437" s="264">
        <v>0</v>
      </c>
      <c r="L1437" s="264">
        <v>0</v>
      </c>
      <c r="M1437" s="264">
        <v>0</v>
      </c>
      <c r="N1437" s="267">
        <v>0</v>
      </c>
      <c r="O1437" s="268">
        <v>11969.605999999998</v>
      </c>
      <c r="P1437" s="264">
        <v>11969.605999999998</v>
      </c>
      <c r="Q1437" s="268">
        <v>0</v>
      </c>
      <c r="R1437" s="268">
        <v>0</v>
      </c>
      <c r="S1437" s="268">
        <v>1E-4</v>
      </c>
      <c r="T1437" s="267">
        <v>0</v>
      </c>
      <c r="U1437" s="266">
        <v>0</v>
      </c>
      <c r="V1437" s="268">
        <v>0</v>
      </c>
      <c r="W1437" s="268">
        <v>0</v>
      </c>
      <c r="X1437" s="267">
        <v>0</v>
      </c>
      <c r="Y1437" s="267">
        <v>0</v>
      </c>
      <c r="Z1437" s="264">
        <v>0</v>
      </c>
      <c r="AA1437" s="264">
        <v>0</v>
      </c>
      <c r="AB1437" s="264">
        <v>0</v>
      </c>
      <c r="AC1437" s="264">
        <v>0</v>
      </c>
      <c r="AD1437" s="267">
        <v>0</v>
      </c>
      <c r="AE1437" s="268">
        <v>0</v>
      </c>
      <c r="AF1437" s="268">
        <v>0</v>
      </c>
      <c r="AG1437" s="268">
        <v>0</v>
      </c>
      <c r="AH1437" s="269">
        <v>0</v>
      </c>
      <c r="AI1437" s="186">
        <v>0</v>
      </c>
      <c r="AJ1437" s="192">
        <v>7501017372775</v>
      </c>
      <c r="AK1437" s="192" t="s">
        <v>262</v>
      </c>
      <c r="AL1437" s="90" t="s">
        <v>278</v>
      </c>
      <c r="AM1437" s="75">
        <v>63547</v>
      </c>
      <c r="AO1437" s="267">
        <v>0</v>
      </c>
      <c r="AP1437" s="267">
        <v>0</v>
      </c>
      <c r="AQ1437" s="266">
        <v>0</v>
      </c>
      <c r="AR1437" s="267">
        <v>0</v>
      </c>
      <c r="AS1437" s="266">
        <v>0</v>
      </c>
      <c r="AT1437" s="267">
        <v>0</v>
      </c>
      <c r="AU1437" s="266">
        <v>0</v>
      </c>
      <c r="AV1437" s="267">
        <v>0</v>
      </c>
      <c r="AW1437" s="266">
        <v>0</v>
      </c>
      <c r="AX1437" s="267">
        <v>0</v>
      </c>
      <c r="AY1437" s="266">
        <v>0</v>
      </c>
      <c r="AZ1437" s="267">
        <v>0</v>
      </c>
      <c r="BA1437" s="266">
        <v>0</v>
      </c>
      <c r="BB1437" s="267">
        <v>0</v>
      </c>
      <c r="BC1437" s="266">
        <v>0</v>
      </c>
      <c r="BD1437" s="75"/>
      <c r="BE1437" s="75"/>
      <c r="BG1437" s="74"/>
      <c r="BH1437" s="74"/>
      <c r="BI1437" s="194"/>
      <c r="BJ1437" s="74"/>
      <c r="BK1437" s="74"/>
      <c r="BL1437" s="74"/>
    </row>
    <row r="1438" spans="1:64" ht="11.25" customHeight="1" x14ac:dyDescent="0.3">
      <c r="A1438" s="252" t="s">
        <v>2072</v>
      </c>
      <c r="B1438" s="253">
        <v>0</v>
      </c>
      <c r="C1438" s="911">
        <v>63601</v>
      </c>
      <c r="D1438" s="289">
        <v>26950.286</v>
      </c>
      <c r="E1438" s="255">
        <v>6.2079440419675738</v>
      </c>
      <c r="F1438" s="256">
        <v>136000</v>
      </c>
      <c r="G1438" s="256">
        <v>135000</v>
      </c>
      <c r="H1438" s="256">
        <v>29053.344116210938</v>
      </c>
      <c r="I1438" s="257">
        <v>21.520995641637729</v>
      </c>
      <c r="J1438" s="256">
        <v>123896</v>
      </c>
      <c r="K1438" s="256">
        <v>130237.73644450372</v>
      </c>
      <c r="L1438" s="256">
        <v>17992.839999999997</v>
      </c>
      <c r="M1438" s="256">
        <v>13.815381387303994</v>
      </c>
      <c r="N1438" s="259">
        <v>151.51400000000001</v>
      </c>
      <c r="O1438" s="258">
        <v>0</v>
      </c>
      <c r="P1438" s="256">
        <v>2021.9650000000001</v>
      </c>
      <c r="Q1438" s="258">
        <v>16.154520727061403</v>
      </c>
      <c r="R1438" s="258">
        <v>9.2038782808672455</v>
      </c>
      <c r="S1438" s="258">
        <v>38010.790116210941</v>
      </c>
      <c r="T1438" s="259">
        <v>38719.296000000002</v>
      </c>
      <c r="U1438" s="257">
        <v>8.9189117663678559</v>
      </c>
      <c r="V1438" s="258">
        <v>6190.7339999999995</v>
      </c>
      <c r="W1438" s="258">
        <v>1870.451</v>
      </c>
      <c r="X1438" s="259">
        <v>30658.111000000001</v>
      </c>
      <c r="Y1438" s="259">
        <v>4622.2440000000006</v>
      </c>
      <c r="Z1438" s="256">
        <v>16711.354000000003</v>
      </c>
      <c r="AA1438" s="256">
        <v>151.51400000000001</v>
      </c>
      <c r="AB1438" s="256">
        <v>56.550999999999995</v>
      </c>
      <c r="AC1438" s="256">
        <v>53</v>
      </c>
      <c r="AD1438" s="259">
        <v>444.92000000000189</v>
      </c>
      <c r="AE1438" s="258">
        <v>0</v>
      </c>
      <c r="AF1438" s="258">
        <v>0</v>
      </c>
      <c r="AG1438" s="258">
        <v>0</v>
      </c>
      <c r="AH1438" s="260">
        <v>1</v>
      </c>
      <c r="AI1438" s="186">
        <v>111337</v>
      </c>
      <c r="AJ1438" s="192">
        <v>7501017372775</v>
      </c>
      <c r="AK1438" s="192">
        <v>63547</v>
      </c>
      <c r="AL1438" s="90" t="s">
        <v>279</v>
      </c>
      <c r="AM1438" s="75">
        <v>63601</v>
      </c>
      <c r="AO1438" s="259">
        <v>69838.351999999999</v>
      </c>
      <c r="AP1438" s="259">
        <v>118348.48</v>
      </c>
      <c r="AQ1438" s="257">
        <v>112.54933713722961</v>
      </c>
      <c r="AR1438" s="259">
        <v>66604.259000000005</v>
      </c>
      <c r="AS1438" s="257">
        <v>148.37876269827126</v>
      </c>
      <c r="AT1438" s="259">
        <v>24562.316999999995</v>
      </c>
      <c r="AU1438" s="257">
        <v>42.992448799917824</v>
      </c>
      <c r="AV1438" s="259">
        <v>102163.12500000001</v>
      </c>
      <c r="AW1438" s="257">
        <v>74.65728323864964</v>
      </c>
      <c r="AX1438" s="259">
        <v>112150.26399999998</v>
      </c>
      <c r="AY1438" s="257">
        <v>93.00258455925065</v>
      </c>
      <c r="AZ1438" s="259">
        <v>117377.446</v>
      </c>
      <c r="BA1438" s="257">
        <v>97.543766445740957</v>
      </c>
      <c r="BB1438" s="259">
        <v>133195.71600000001</v>
      </c>
      <c r="BC1438" s="257">
        <v>108.09316684019971</v>
      </c>
      <c r="BD1438" s="75"/>
      <c r="BE1438" s="75"/>
      <c r="BG1438" s="74"/>
      <c r="BH1438" s="74"/>
      <c r="BI1438" s="194"/>
      <c r="BJ1438" s="74"/>
      <c r="BK1438" s="74"/>
      <c r="BL1438" s="74"/>
    </row>
    <row r="1439" spans="1:64" ht="11.25" customHeight="1" x14ac:dyDescent="0.3">
      <c r="A1439" s="252" t="s">
        <v>4941</v>
      </c>
      <c r="B1439" s="253">
        <v>0</v>
      </c>
      <c r="C1439" s="911">
        <v>63655</v>
      </c>
      <c r="D1439" s="289">
        <v>9021</v>
      </c>
      <c r="E1439" s="255">
        <v>0</v>
      </c>
      <c r="F1439" s="256">
        <v>7000</v>
      </c>
      <c r="G1439" s="256">
        <v>0</v>
      </c>
      <c r="H1439" s="256">
        <v>0</v>
      </c>
      <c r="I1439" s="257">
        <v>0</v>
      </c>
      <c r="J1439" s="256">
        <v>0</v>
      </c>
      <c r="K1439" s="256">
        <v>0</v>
      </c>
      <c r="L1439" s="256">
        <v>1711</v>
      </c>
      <c r="M1439" s="256">
        <v>0</v>
      </c>
      <c r="N1439" s="259">
        <v>0</v>
      </c>
      <c r="O1439" s="258">
        <v>678</v>
      </c>
      <c r="P1439" s="256">
        <v>1885</v>
      </c>
      <c r="Q1439" s="258">
        <v>0</v>
      </c>
      <c r="R1439" s="258">
        <v>0</v>
      </c>
      <c r="S1439" s="258">
        <v>7310</v>
      </c>
      <c r="T1439" s="259">
        <v>7305</v>
      </c>
      <c r="U1439" s="257">
        <v>0</v>
      </c>
      <c r="V1439" s="258">
        <v>220</v>
      </c>
      <c r="W1439" s="258">
        <v>1207</v>
      </c>
      <c r="X1439" s="259">
        <v>5878</v>
      </c>
      <c r="Y1439" s="259">
        <v>731</v>
      </c>
      <c r="Z1439" s="256">
        <v>240</v>
      </c>
      <c r="AA1439" s="256">
        <v>0</v>
      </c>
      <c r="AB1439" s="256">
        <v>0</v>
      </c>
      <c r="AC1439" s="256">
        <v>0</v>
      </c>
      <c r="AD1439" s="259">
        <v>1064</v>
      </c>
      <c r="AE1439" s="258">
        <v>0</v>
      </c>
      <c r="AF1439" s="258">
        <v>0</v>
      </c>
      <c r="AG1439" s="258">
        <v>0</v>
      </c>
      <c r="AH1439" s="260">
        <v>0</v>
      </c>
      <c r="AI1439" s="186">
        <v>0</v>
      </c>
      <c r="AJ1439" s="192">
        <v>7501017372775</v>
      </c>
      <c r="AK1439" s="192">
        <v>63547</v>
      </c>
      <c r="AL1439" s="90" t="s">
        <v>279</v>
      </c>
      <c r="AM1439" s="75">
        <v>63655</v>
      </c>
      <c r="AO1439" s="259">
        <v>62423.666666666664</v>
      </c>
      <c r="AP1439" s="259">
        <v>20459</v>
      </c>
      <c r="AQ1439" s="257">
        <v>0</v>
      </c>
      <c r="AR1439" s="259">
        <v>55174</v>
      </c>
      <c r="AS1439" s="257">
        <v>60.265862743170473</v>
      </c>
      <c r="AT1439" s="259">
        <v>111638</v>
      </c>
      <c r="AU1439" s="257">
        <v>128.59779481702208</v>
      </c>
      <c r="AV1439" s="259">
        <v>0</v>
      </c>
      <c r="AW1439" s="257">
        <v>0</v>
      </c>
      <c r="AX1439" s="259">
        <v>0</v>
      </c>
      <c r="AY1439" s="257">
        <v>0</v>
      </c>
      <c r="AZ1439" s="259">
        <v>0</v>
      </c>
      <c r="BA1439" s="257">
        <v>0</v>
      </c>
      <c r="BB1439" s="259">
        <v>0</v>
      </c>
      <c r="BC1439" s="257">
        <v>0</v>
      </c>
      <c r="BD1439" s="75"/>
      <c r="BE1439" s="75"/>
      <c r="BG1439" s="74"/>
      <c r="BH1439" s="74"/>
      <c r="BI1439" s="194"/>
      <c r="BJ1439" s="74"/>
      <c r="BK1439" s="74"/>
      <c r="BL1439" s="74"/>
    </row>
    <row r="1440" spans="1:64" ht="11.25" customHeight="1" x14ac:dyDescent="0.3">
      <c r="A1440" s="313" t="s">
        <v>2073</v>
      </c>
      <c r="B1440" s="314">
        <v>0</v>
      </c>
      <c r="C1440" s="856">
        <v>63634</v>
      </c>
      <c r="D1440" s="455">
        <v>53.988</v>
      </c>
      <c r="E1440" s="316">
        <v>0</v>
      </c>
      <c r="F1440" s="317">
        <v>0</v>
      </c>
      <c r="G1440" s="317">
        <v>0</v>
      </c>
      <c r="H1440" s="317">
        <v>0</v>
      </c>
      <c r="I1440" s="318">
        <v>0</v>
      </c>
      <c r="J1440" s="317">
        <v>0</v>
      </c>
      <c r="K1440" s="317">
        <v>0</v>
      </c>
      <c r="L1440" s="317">
        <v>0</v>
      </c>
      <c r="M1440" s="317">
        <v>0</v>
      </c>
      <c r="N1440" s="319">
        <v>0</v>
      </c>
      <c r="O1440" s="288">
        <v>0</v>
      </c>
      <c r="P1440" s="317">
        <v>0</v>
      </c>
      <c r="Q1440" s="288">
        <v>0</v>
      </c>
      <c r="R1440" s="288">
        <v>0</v>
      </c>
      <c r="S1440" s="288">
        <v>53.988</v>
      </c>
      <c r="T1440" s="319">
        <v>53.988</v>
      </c>
      <c r="U1440" s="318">
        <v>0</v>
      </c>
      <c r="V1440" s="288">
        <v>0</v>
      </c>
      <c r="W1440" s="288">
        <v>0</v>
      </c>
      <c r="X1440" s="319">
        <v>53.988</v>
      </c>
      <c r="Y1440" s="319">
        <v>15.951000000000001</v>
      </c>
      <c r="Z1440" s="317">
        <v>0</v>
      </c>
      <c r="AA1440" s="317">
        <v>0</v>
      </c>
      <c r="AB1440" s="317">
        <v>0</v>
      </c>
      <c r="AC1440" s="317">
        <v>0</v>
      </c>
      <c r="AD1440" s="319">
        <v>0</v>
      </c>
      <c r="AE1440" s="288">
        <v>0</v>
      </c>
      <c r="AF1440" s="288">
        <v>0</v>
      </c>
      <c r="AG1440" s="288">
        <v>0</v>
      </c>
      <c r="AH1440" s="320">
        <v>0</v>
      </c>
      <c r="AI1440" s="186">
        <v>0</v>
      </c>
      <c r="AJ1440" s="192">
        <v>7506425626601</v>
      </c>
      <c r="AK1440" s="192" t="s">
        <v>262</v>
      </c>
      <c r="AL1440" s="90" t="s">
        <v>279</v>
      </c>
      <c r="AM1440" s="75">
        <v>63634</v>
      </c>
      <c r="AO1440" s="319">
        <v>-13.087666666666669</v>
      </c>
      <c r="AP1440" s="319">
        <v>-36.813000000000002</v>
      </c>
      <c r="AQ1440" s="318">
        <v>0</v>
      </c>
      <c r="AR1440" s="319">
        <v>1.23</v>
      </c>
      <c r="AS1440" s="318">
        <v>0</v>
      </c>
      <c r="AT1440" s="319">
        <v>-3.68</v>
      </c>
      <c r="AU1440" s="318">
        <v>0</v>
      </c>
      <c r="AV1440" s="319">
        <v>-11.05</v>
      </c>
      <c r="AW1440" s="318">
        <v>0</v>
      </c>
      <c r="AX1440" s="319">
        <v>-20.875</v>
      </c>
      <c r="AY1440" s="318">
        <v>-7.5488267015962593</v>
      </c>
      <c r="AZ1440" s="319">
        <v>1046.633</v>
      </c>
      <c r="BA1440" s="318">
        <v>440.99159075144439</v>
      </c>
      <c r="BB1440" s="319">
        <v>1257.6750000000002</v>
      </c>
      <c r="BC1440" s="318">
        <v>0</v>
      </c>
      <c r="BD1440" s="75"/>
      <c r="BE1440" s="75"/>
      <c r="BG1440" s="74"/>
      <c r="BH1440" s="74"/>
      <c r="BI1440" s="194"/>
      <c r="BJ1440" s="74"/>
      <c r="BK1440" s="74"/>
      <c r="BL1440" s="74"/>
    </row>
    <row r="1441" spans="1:64" s="77" customFormat="1" ht="11.25" customHeight="1" x14ac:dyDescent="0.2">
      <c r="A1441" s="227" t="s">
        <v>2074</v>
      </c>
      <c r="B1441" s="261">
        <v>0</v>
      </c>
      <c r="C1441" s="842">
        <v>63554</v>
      </c>
      <c r="D1441" s="407">
        <v>1E-4</v>
      </c>
      <c r="E1441" s="263">
        <v>0</v>
      </c>
      <c r="F1441" s="264">
        <v>0</v>
      </c>
      <c r="G1441" s="264">
        <v>0</v>
      </c>
      <c r="H1441" s="264">
        <v>0</v>
      </c>
      <c r="I1441" s="266">
        <v>0</v>
      </c>
      <c r="J1441" s="264">
        <v>0</v>
      </c>
      <c r="K1441" s="264">
        <v>0</v>
      </c>
      <c r="L1441" s="264">
        <v>0</v>
      </c>
      <c r="M1441" s="264">
        <v>0</v>
      </c>
      <c r="N1441" s="267">
        <v>0</v>
      </c>
      <c r="O1441" s="268">
        <v>10.664999999999999</v>
      </c>
      <c r="P1441" s="264">
        <v>10.664999999999999</v>
      </c>
      <c r="Q1441" s="268">
        <v>0</v>
      </c>
      <c r="R1441" s="268">
        <v>0</v>
      </c>
      <c r="S1441" s="268">
        <v>1E-4</v>
      </c>
      <c r="T1441" s="267">
        <v>0</v>
      </c>
      <c r="U1441" s="266">
        <v>0</v>
      </c>
      <c r="V1441" s="268">
        <v>0</v>
      </c>
      <c r="W1441" s="268">
        <v>0</v>
      </c>
      <c r="X1441" s="267">
        <v>0</v>
      </c>
      <c r="Y1441" s="267">
        <v>0</v>
      </c>
      <c r="Z1441" s="264">
        <v>0</v>
      </c>
      <c r="AA1441" s="264">
        <v>0</v>
      </c>
      <c r="AB1441" s="264">
        <v>0</v>
      </c>
      <c r="AC1441" s="264">
        <v>0</v>
      </c>
      <c r="AD1441" s="267">
        <v>0</v>
      </c>
      <c r="AE1441" s="268">
        <v>0</v>
      </c>
      <c r="AF1441" s="268">
        <v>0</v>
      </c>
      <c r="AG1441" s="268">
        <v>0</v>
      </c>
      <c r="AH1441" s="269">
        <v>0</v>
      </c>
      <c r="AI1441" s="186">
        <v>0</v>
      </c>
      <c r="AJ1441" s="192">
        <v>7501943414532</v>
      </c>
      <c r="AK1441" s="192" t="s">
        <v>262</v>
      </c>
      <c r="AL1441" s="90" t="s">
        <v>278</v>
      </c>
      <c r="AM1441" s="75">
        <v>63554</v>
      </c>
      <c r="AN1441" s="76"/>
      <c r="AO1441" s="267">
        <v>0</v>
      </c>
      <c r="AP1441" s="267">
        <v>0</v>
      </c>
      <c r="AQ1441" s="266">
        <v>0</v>
      </c>
      <c r="AR1441" s="267">
        <v>0</v>
      </c>
      <c r="AS1441" s="266">
        <v>0</v>
      </c>
      <c r="AT1441" s="267">
        <v>0</v>
      </c>
      <c r="AU1441" s="266">
        <v>0</v>
      </c>
      <c r="AV1441" s="267">
        <v>0</v>
      </c>
      <c r="AW1441" s="266">
        <v>0</v>
      </c>
      <c r="AX1441" s="267">
        <v>0</v>
      </c>
      <c r="AY1441" s="266">
        <v>0</v>
      </c>
      <c r="AZ1441" s="267">
        <v>0</v>
      </c>
      <c r="BA1441" s="266">
        <v>0</v>
      </c>
      <c r="BB1441" s="267">
        <v>0</v>
      </c>
      <c r="BC1441" s="266">
        <v>0</v>
      </c>
      <c r="BD1441" s="75"/>
      <c r="BE1441" s="75"/>
      <c r="BF1441" s="55"/>
      <c r="BG1441" s="74"/>
      <c r="BH1441" s="74"/>
      <c r="BI1441" s="194"/>
      <c r="BJ1441" s="74"/>
      <c r="BK1441" s="74"/>
      <c r="BL1441" s="74"/>
    </row>
    <row r="1442" spans="1:64" s="77" customFormat="1" ht="11.25" customHeight="1" x14ac:dyDescent="0.2">
      <c r="A1442" s="252" t="s">
        <v>2075</v>
      </c>
      <c r="B1442" s="253">
        <v>0</v>
      </c>
      <c r="C1442" s="840">
        <v>63604</v>
      </c>
      <c r="D1442" s="289">
        <v>19160.738999999998</v>
      </c>
      <c r="E1442" s="255">
        <v>14.136673565496929</v>
      </c>
      <c r="F1442" s="256">
        <v>40000</v>
      </c>
      <c r="G1442" s="256">
        <v>38000</v>
      </c>
      <c r="H1442" s="256">
        <v>17373.284219264984</v>
      </c>
      <c r="I1442" s="257">
        <v>45.719168998065747</v>
      </c>
      <c r="J1442" s="256">
        <v>33035</v>
      </c>
      <c r="K1442" s="256">
        <v>40661.770064702905</v>
      </c>
      <c r="L1442" s="256">
        <v>4157.222999999999</v>
      </c>
      <c r="M1442" s="256">
        <v>10.223910551323348</v>
      </c>
      <c r="N1442" s="259">
        <v>0</v>
      </c>
      <c r="O1442" s="258">
        <v>0</v>
      </c>
      <c r="P1442" s="256">
        <v>6.399</v>
      </c>
      <c r="Q1442" s="258">
        <v>12.603668836082941</v>
      </c>
      <c r="R1442" s="258">
        <v>29.402270518478872</v>
      </c>
      <c r="S1442" s="258">
        <v>32376.800219264987</v>
      </c>
      <c r="T1442" s="259">
        <v>32099.516999999996</v>
      </c>
      <c r="U1442" s="257">
        <v>23.682823164551184</v>
      </c>
      <c r="V1442" s="258">
        <v>3440.529</v>
      </c>
      <c r="W1442" s="258">
        <v>6.399</v>
      </c>
      <c r="X1442" s="259">
        <v>28652.588999999996</v>
      </c>
      <c r="Y1442" s="259">
        <v>4361.9849999999997</v>
      </c>
      <c r="Z1442" s="256">
        <v>5631.12</v>
      </c>
      <c r="AA1442" s="256">
        <v>0</v>
      </c>
      <c r="AB1442" s="256">
        <v>14.930999279022217</v>
      </c>
      <c r="AC1442" s="256">
        <v>6.9999996619888503</v>
      </c>
      <c r="AD1442" s="259">
        <v>345.54000000000087</v>
      </c>
      <c r="AE1442" s="258">
        <v>0</v>
      </c>
      <c r="AF1442" s="258">
        <v>0</v>
      </c>
      <c r="AG1442" s="258">
        <v>0</v>
      </c>
      <c r="AH1442" s="260">
        <v>1</v>
      </c>
      <c r="AI1442" s="186">
        <v>44240</v>
      </c>
      <c r="AJ1442" s="192">
        <v>7501943414532</v>
      </c>
      <c r="AK1442" s="192">
        <v>63554</v>
      </c>
      <c r="AL1442" s="90" t="s">
        <v>279</v>
      </c>
      <c r="AM1442" s="75">
        <v>63604</v>
      </c>
      <c r="AN1442" s="76"/>
      <c r="AO1442" s="259">
        <v>45341.897666666664</v>
      </c>
      <c r="AP1442" s="259">
        <v>44810.064000000006</v>
      </c>
      <c r="AQ1442" s="257">
        <v>98.754961983471091</v>
      </c>
      <c r="AR1442" s="259">
        <v>47220.365999999995</v>
      </c>
      <c r="AS1442" s="257">
        <v>103.69897663387209</v>
      </c>
      <c r="AT1442" s="259">
        <v>43995.262999999999</v>
      </c>
      <c r="AU1442" s="257">
        <v>103.24117216343558</v>
      </c>
      <c r="AV1442" s="259">
        <v>45953.340999999993</v>
      </c>
      <c r="AW1442" s="257">
        <v>122.92665891442383</v>
      </c>
      <c r="AX1442" s="259">
        <v>42939.421000000002</v>
      </c>
      <c r="AY1442" s="257">
        <v>94.418246996554714</v>
      </c>
      <c r="AZ1442" s="259">
        <v>41224.504000000001</v>
      </c>
      <c r="BA1442" s="257">
        <v>91.84608288204727</v>
      </c>
      <c r="BB1442" s="259">
        <v>28757.089000000004</v>
      </c>
      <c r="BC1442" s="257">
        <v>70.652024797844405</v>
      </c>
      <c r="BD1442" s="75"/>
      <c r="BE1442" s="75"/>
      <c r="BF1442" s="55"/>
      <c r="BG1442" s="74"/>
      <c r="BH1442" s="74"/>
      <c r="BI1442" s="194"/>
      <c r="BJ1442" s="74"/>
      <c r="BK1442" s="74"/>
      <c r="BL1442" s="74"/>
    </row>
    <row r="1443" spans="1:64" s="77" customFormat="1" ht="11.25" customHeight="1" x14ac:dyDescent="0.2">
      <c r="A1443" s="252" t="s">
        <v>2076</v>
      </c>
      <c r="B1443" s="253">
        <v>0</v>
      </c>
      <c r="C1443" s="913">
        <v>63609</v>
      </c>
      <c r="D1443" s="289">
        <v>7300.4140000000007</v>
      </c>
      <c r="E1443" s="255">
        <v>8.5085167783259941</v>
      </c>
      <c r="F1443" s="256">
        <v>28000</v>
      </c>
      <c r="G1443" s="256">
        <v>30000</v>
      </c>
      <c r="H1443" s="256">
        <v>5570</v>
      </c>
      <c r="I1443" s="257">
        <v>18.566666666666666</v>
      </c>
      <c r="J1443" s="256">
        <v>17255</v>
      </c>
      <c r="K1443" s="256">
        <v>25740.375873489149</v>
      </c>
      <c r="L1443" s="256">
        <v>3411.1990000000005</v>
      </c>
      <c r="M1443" s="256">
        <v>13.252327847758064</v>
      </c>
      <c r="N1443" s="259">
        <v>1906.729</v>
      </c>
      <c r="O1443" s="258">
        <v>4773.7579999999998</v>
      </c>
      <c r="P1443" s="256">
        <v>7551.1589999999997</v>
      </c>
      <c r="Q1443" s="258">
        <v>63.531486525644745</v>
      </c>
      <c r="R1443" s="258">
        <v>16.446041727035642</v>
      </c>
      <c r="S1443" s="258">
        <v>9459.2150000000001</v>
      </c>
      <c r="T1443" s="259">
        <v>7143.5650000000005</v>
      </c>
      <c r="U1443" s="257">
        <v>8.3257117554651447</v>
      </c>
      <c r="V1443" s="258">
        <v>62.953000000000003</v>
      </c>
      <c r="W1443" s="258">
        <v>870.67200000000003</v>
      </c>
      <c r="X1443" s="259">
        <v>6209.9400000000005</v>
      </c>
      <c r="Y1443" s="259">
        <v>1959.0119999999999</v>
      </c>
      <c r="Z1443" s="256">
        <v>1664.52</v>
      </c>
      <c r="AA1443" s="256">
        <v>1024.32</v>
      </c>
      <c r="AB1443" s="256">
        <v>0</v>
      </c>
      <c r="AC1443" s="256">
        <v>0</v>
      </c>
      <c r="AD1443" s="259">
        <v>53.349999999999454</v>
      </c>
      <c r="AE1443" s="258">
        <v>0</v>
      </c>
      <c r="AF1443" s="258">
        <v>0</v>
      </c>
      <c r="AG1443" s="258">
        <v>0</v>
      </c>
      <c r="AH1443" s="260">
        <v>0</v>
      </c>
      <c r="AI1443" s="186">
        <v>28683</v>
      </c>
      <c r="AJ1443" s="192">
        <v>7501943488922</v>
      </c>
      <c r="AK1443" s="192" t="s">
        <v>262</v>
      </c>
      <c r="AL1443" s="90" t="s">
        <v>279</v>
      </c>
      <c r="AM1443" s="75">
        <v>63609</v>
      </c>
      <c r="AN1443" s="76"/>
      <c r="AO1443" s="188">
        <v>25828.867999999999</v>
      </c>
      <c r="AP1443" s="188">
        <v>29651.925999999999</v>
      </c>
      <c r="AQ1443" s="187">
        <v>138.15368774169499</v>
      </c>
      <c r="AR1443" s="188">
        <v>26328.233</v>
      </c>
      <c r="AS1443" s="187">
        <v>111.62179590452368</v>
      </c>
      <c r="AT1443" s="188">
        <v>21506.445</v>
      </c>
      <c r="AU1443" s="187">
        <v>76.513588353878077</v>
      </c>
      <c r="AV1443" s="188">
        <v>23512.416000000001</v>
      </c>
      <c r="AW1443" s="187">
        <v>106.16900929432003</v>
      </c>
      <c r="AX1443" s="188">
        <v>22981.049999999996</v>
      </c>
      <c r="AY1443" s="187">
        <v>111.43872718503599</v>
      </c>
      <c r="AZ1443" s="188">
        <v>25990.002999999997</v>
      </c>
      <c r="BA1443" s="187">
        <v>85.097244385777131</v>
      </c>
      <c r="BB1443" s="188">
        <v>30278.248</v>
      </c>
      <c r="BC1443" s="187">
        <v>134.56390797322294</v>
      </c>
      <c r="BD1443" s="75"/>
      <c r="BE1443" s="75"/>
      <c r="BF1443" s="55"/>
      <c r="BG1443" s="74"/>
      <c r="BH1443" s="74"/>
      <c r="BI1443" s="194"/>
      <c r="BJ1443" s="74"/>
      <c r="BK1443" s="74"/>
      <c r="BL1443" s="74"/>
    </row>
    <row r="1444" spans="1:64" s="77" customFormat="1" ht="11.25" customHeight="1" x14ac:dyDescent="0.2">
      <c r="A1444" s="313" t="s">
        <v>2077</v>
      </c>
      <c r="B1444" s="314">
        <v>0</v>
      </c>
      <c r="C1444" s="856">
        <v>63647</v>
      </c>
      <c r="D1444" s="455">
        <v>20474.667000000001</v>
      </c>
      <c r="E1444" s="316">
        <v>14.186409913536293</v>
      </c>
      <c r="F1444" s="317">
        <v>52000</v>
      </c>
      <c r="G1444" s="317">
        <v>42000</v>
      </c>
      <c r="H1444" s="317">
        <v>8754</v>
      </c>
      <c r="I1444" s="318">
        <v>20.842857142857145</v>
      </c>
      <c r="J1444" s="317">
        <v>36300</v>
      </c>
      <c r="K1444" s="317">
        <v>43297.776797913379</v>
      </c>
      <c r="L1444" s="317">
        <v>9617.7009999999991</v>
      </c>
      <c r="M1444" s="317">
        <v>22.212921104215908</v>
      </c>
      <c r="N1444" s="319">
        <v>0</v>
      </c>
      <c r="O1444" s="288">
        <v>0</v>
      </c>
      <c r="P1444" s="317">
        <v>0</v>
      </c>
      <c r="Q1444" s="288">
        <v>26.495044077134981</v>
      </c>
      <c r="R1444" s="288">
        <v>16.207409917355374</v>
      </c>
      <c r="S1444" s="288">
        <v>19610.966</v>
      </c>
      <c r="T1444" s="319">
        <v>18490.976999999999</v>
      </c>
      <c r="U1444" s="318">
        <v>12.81195828111742</v>
      </c>
      <c r="V1444" s="288">
        <v>2022.0840000000001</v>
      </c>
      <c r="W1444" s="288">
        <v>0</v>
      </c>
      <c r="X1444" s="319">
        <v>16468.893</v>
      </c>
      <c r="Y1444" s="319">
        <v>4775.7870000000003</v>
      </c>
      <c r="Z1444" s="317">
        <v>3173.904</v>
      </c>
      <c r="AA1444" s="317">
        <v>0</v>
      </c>
      <c r="AB1444" s="317">
        <v>0</v>
      </c>
      <c r="AC1444" s="317">
        <v>0</v>
      </c>
      <c r="AD1444" s="319">
        <v>102.38000000000102</v>
      </c>
      <c r="AE1444" s="288">
        <v>0</v>
      </c>
      <c r="AF1444" s="288">
        <v>0</v>
      </c>
      <c r="AG1444" s="288">
        <v>0</v>
      </c>
      <c r="AH1444" s="320">
        <v>0</v>
      </c>
      <c r="AI1444" s="186">
        <v>51154</v>
      </c>
      <c r="AJ1444" s="192">
        <v>7506425631049</v>
      </c>
      <c r="AK1444" s="192" t="s">
        <v>262</v>
      </c>
      <c r="AL1444" s="90" t="s">
        <v>279</v>
      </c>
      <c r="AM1444" s="75">
        <v>63647</v>
      </c>
      <c r="AN1444" s="76"/>
      <c r="AO1444" s="319">
        <v>48527.878999999994</v>
      </c>
      <c r="AP1444" s="319">
        <v>44775.923999999999</v>
      </c>
      <c r="AQ1444" s="318">
        <v>105.62601495600481</v>
      </c>
      <c r="AR1444" s="319">
        <v>54813.833999999988</v>
      </c>
      <c r="AS1444" s="318">
        <v>131.15867630168449</v>
      </c>
      <c r="AT1444" s="319">
        <v>45993.879000000001</v>
      </c>
      <c r="AU1444" s="318">
        <v>103.15966661831946</v>
      </c>
      <c r="AV1444" s="319">
        <v>46356.491999999998</v>
      </c>
      <c r="AW1444" s="318">
        <v>99.604722394640916</v>
      </c>
      <c r="AX1444" s="319">
        <v>41162.646000000001</v>
      </c>
      <c r="AY1444" s="318">
        <v>75.368776748712008</v>
      </c>
      <c r="AZ1444" s="319">
        <v>40874.667999999998</v>
      </c>
      <c r="BA1444" s="318">
        <v>78.819210314803016</v>
      </c>
      <c r="BB1444" s="319">
        <v>14274.041999999999</v>
      </c>
      <c r="BC1444" s="318">
        <v>31.134222156849944</v>
      </c>
      <c r="BD1444" s="75"/>
      <c r="BE1444" s="75"/>
      <c r="BF1444" s="55"/>
      <c r="BG1444" s="74"/>
      <c r="BH1444" s="74"/>
      <c r="BI1444" s="194"/>
      <c r="BJ1444" s="74"/>
      <c r="BK1444" s="74"/>
      <c r="BL1444" s="74"/>
    </row>
    <row r="1445" spans="1:64" ht="11.25" customHeight="1" x14ac:dyDescent="0.3">
      <c r="A1445" s="149" t="s">
        <v>2078</v>
      </c>
      <c r="B1445" s="169">
        <v>0</v>
      </c>
      <c r="C1445" s="871"/>
      <c r="D1445" s="221">
        <v>171820.28349999996</v>
      </c>
      <c r="E1445" s="220">
        <v>11.609912728916633</v>
      </c>
      <c r="F1445" s="221">
        <v>478273</v>
      </c>
      <c r="G1445" s="221">
        <v>452000</v>
      </c>
      <c r="H1445" s="221">
        <v>128530.10955715179</v>
      </c>
      <c r="I1445" s="222">
        <v>28.43586494627252</v>
      </c>
      <c r="J1445" s="221">
        <v>407475</v>
      </c>
      <c r="K1445" s="221">
        <v>443983.39809751487</v>
      </c>
      <c r="L1445" s="221">
        <v>58911.835999999996</v>
      </c>
      <c r="M1445" s="221">
        <v>13.268927678926593</v>
      </c>
      <c r="N1445" s="221">
        <v>2488.643</v>
      </c>
      <c r="O1445" s="221">
        <v>42047.186000000002</v>
      </c>
      <c r="P1445" s="221">
        <v>51975.990000000005</v>
      </c>
      <c r="Q1445" s="224">
        <v>27.213405975826738</v>
      </c>
      <c r="R1445" s="224">
        <v>17.775708231706371</v>
      </c>
      <c r="S1445" s="224">
        <v>241438.5570571518</v>
      </c>
      <c r="T1445" s="221">
        <v>236777.91399999999</v>
      </c>
      <c r="U1445" s="222">
        <v>15.999105936028377</v>
      </c>
      <c r="V1445" s="221">
        <v>31755.596000000001</v>
      </c>
      <c r="W1445" s="221">
        <v>7440.1610000000001</v>
      </c>
      <c r="X1445" s="221">
        <v>197582.15700000004</v>
      </c>
      <c r="Y1445" s="221">
        <v>26909.424999999996</v>
      </c>
      <c r="Z1445" s="221">
        <v>58108.026000000005</v>
      </c>
      <c r="AA1445" s="221">
        <v>1175.8339999999998</v>
      </c>
      <c r="AB1445" s="221">
        <v>2545.4680460783006</v>
      </c>
      <c r="AC1445" s="221">
        <v>7505.9999290973992</v>
      </c>
      <c r="AD1445" s="221">
        <v>5274.8300000000063</v>
      </c>
      <c r="AE1445" s="221">
        <v>0</v>
      </c>
      <c r="AF1445" s="221">
        <v>0</v>
      </c>
      <c r="AG1445" s="221">
        <v>0</v>
      </c>
      <c r="AH1445" s="224">
        <v>0</v>
      </c>
      <c r="AI1445" s="221">
        <v>434376.66599999997</v>
      </c>
      <c r="AJ1445" s="192">
        <v>0</v>
      </c>
      <c r="AK1445" s="192">
        <v>0</v>
      </c>
      <c r="AM1445" s="75">
        <v>0</v>
      </c>
      <c r="AO1445" s="223">
        <v>0</v>
      </c>
      <c r="AP1445" s="223">
        <v>0</v>
      </c>
      <c r="AQ1445" s="222">
        <v>0</v>
      </c>
      <c r="AR1445" s="223">
        <v>0</v>
      </c>
      <c r="AS1445" s="222">
        <v>0</v>
      </c>
      <c r="AT1445" s="223">
        <v>0</v>
      </c>
      <c r="AU1445" s="222">
        <v>0</v>
      </c>
      <c r="AV1445" s="223">
        <v>0</v>
      </c>
      <c r="AW1445" s="222">
        <v>0</v>
      </c>
      <c r="AX1445" s="223">
        <v>0</v>
      </c>
      <c r="AY1445" s="222">
        <v>0</v>
      </c>
      <c r="AZ1445" s="223">
        <v>0</v>
      </c>
      <c r="BA1445" s="222">
        <v>0</v>
      </c>
      <c r="BB1445" s="223">
        <v>0</v>
      </c>
      <c r="BC1445" s="222">
        <v>0</v>
      </c>
      <c r="BD1445" s="75"/>
      <c r="BE1445" s="75"/>
      <c r="BG1445" s="74"/>
      <c r="BH1445" s="74"/>
      <c r="BI1445" s="194"/>
      <c r="BJ1445" s="74"/>
      <c r="BK1445" s="74"/>
      <c r="BL1445" s="74"/>
    </row>
    <row r="1446" spans="1:64" ht="11.25" customHeight="1" x14ac:dyDescent="0.3">
      <c r="A1446" s="184" t="s">
        <v>2079</v>
      </c>
      <c r="B1446" s="185">
        <v>0</v>
      </c>
      <c r="C1446" s="858">
        <v>63527</v>
      </c>
      <c r="D1446" s="284">
        <v>1E-4</v>
      </c>
      <c r="E1446" s="91">
        <v>0</v>
      </c>
      <c r="F1446" s="186">
        <v>0</v>
      </c>
      <c r="G1446" s="186">
        <v>0</v>
      </c>
      <c r="H1446" s="186">
        <v>0</v>
      </c>
      <c r="I1446" s="187">
        <v>0</v>
      </c>
      <c r="J1446" s="186">
        <v>0</v>
      </c>
      <c r="K1446" s="186">
        <v>0</v>
      </c>
      <c r="L1446" s="186">
        <v>0</v>
      </c>
      <c r="M1446" s="186">
        <v>0</v>
      </c>
      <c r="N1446" s="188">
        <v>0</v>
      </c>
      <c r="O1446" s="189">
        <v>0</v>
      </c>
      <c r="P1446" s="186">
        <v>0</v>
      </c>
      <c r="Q1446" s="189">
        <v>0</v>
      </c>
      <c r="R1446" s="189">
        <v>0</v>
      </c>
      <c r="S1446" s="189">
        <v>1E-4</v>
      </c>
      <c r="T1446" s="188">
        <v>0</v>
      </c>
      <c r="U1446" s="187">
        <v>0</v>
      </c>
      <c r="V1446" s="189">
        <v>0</v>
      </c>
      <c r="W1446" s="189">
        <v>0</v>
      </c>
      <c r="X1446" s="188">
        <v>0</v>
      </c>
      <c r="Y1446" s="188">
        <v>0</v>
      </c>
      <c r="Z1446" s="186">
        <v>0</v>
      </c>
      <c r="AA1446" s="186">
        <v>0</v>
      </c>
      <c r="AB1446" s="186">
        <v>0</v>
      </c>
      <c r="AC1446" s="186">
        <v>0</v>
      </c>
      <c r="AD1446" s="188">
        <v>0</v>
      </c>
      <c r="AE1446" s="189">
        <v>0</v>
      </c>
      <c r="AF1446" s="189">
        <v>0</v>
      </c>
      <c r="AG1446" s="189">
        <v>0</v>
      </c>
      <c r="AH1446" s="191">
        <v>0</v>
      </c>
      <c r="AI1446" s="186">
        <v>0</v>
      </c>
      <c r="AJ1446" s="192">
        <v>7501943446038</v>
      </c>
      <c r="AK1446" s="192" t="s">
        <v>262</v>
      </c>
      <c r="AL1446" s="90" t="s">
        <v>278</v>
      </c>
      <c r="AM1446" s="75">
        <v>63527</v>
      </c>
      <c r="AO1446" s="188">
        <v>0</v>
      </c>
      <c r="AP1446" s="188">
        <v>0</v>
      </c>
      <c r="AQ1446" s="187">
        <v>0</v>
      </c>
      <c r="AR1446" s="188">
        <v>0</v>
      </c>
      <c r="AS1446" s="187">
        <v>0</v>
      </c>
      <c r="AT1446" s="188">
        <v>0</v>
      </c>
      <c r="AU1446" s="187">
        <v>0</v>
      </c>
      <c r="AV1446" s="188">
        <v>0</v>
      </c>
      <c r="AW1446" s="187">
        <v>0</v>
      </c>
      <c r="AX1446" s="188">
        <v>0</v>
      </c>
      <c r="AY1446" s="187">
        <v>0</v>
      </c>
      <c r="AZ1446" s="188">
        <v>0</v>
      </c>
      <c r="BA1446" s="187">
        <v>0</v>
      </c>
      <c r="BB1446" s="188">
        <v>0</v>
      </c>
      <c r="BC1446" s="187">
        <v>0</v>
      </c>
      <c r="BD1446" s="75"/>
      <c r="BE1446" s="75"/>
      <c r="BG1446" s="74"/>
      <c r="BH1446" s="74"/>
      <c r="BI1446" s="194"/>
      <c r="BJ1446" s="74"/>
      <c r="BK1446" s="74"/>
      <c r="BL1446" s="74"/>
    </row>
    <row r="1447" spans="1:64" ht="11.25" customHeight="1" x14ac:dyDescent="0.3">
      <c r="A1447" s="184" t="s">
        <v>2080</v>
      </c>
      <c r="B1447" s="185">
        <v>0</v>
      </c>
      <c r="C1447" s="832">
        <v>63590</v>
      </c>
      <c r="D1447" s="284">
        <v>1E-4</v>
      </c>
      <c r="E1447" s="91">
        <v>0</v>
      </c>
      <c r="F1447" s="186">
        <v>0</v>
      </c>
      <c r="G1447" s="186">
        <v>0</v>
      </c>
      <c r="H1447" s="186">
        <v>0</v>
      </c>
      <c r="I1447" s="187">
        <v>0</v>
      </c>
      <c r="J1447" s="186">
        <v>0</v>
      </c>
      <c r="K1447" s="186">
        <v>0</v>
      </c>
      <c r="L1447" s="186">
        <v>0</v>
      </c>
      <c r="M1447" s="186">
        <v>0</v>
      </c>
      <c r="N1447" s="188">
        <v>0</v>
      </c>
      <c r="O1447" s="189">
        <v>0</v>
      </c>
      <c r="P1447" s="186">
        <v>0</v>
      </c>
      <c r="Q1447" s="189">
        <v>0</v>
      </c>
      <c r="R1447" s="189">
        <v>0</v>
      </c>
      <c r="S1447" s="189">
        <v>1E-4</v>
      </c>
      <c r="T1447" s="188">
        <v>0</v>
      </c>
      <c r="U1447" s="187">
        <v>0</v>
      </c>
      <c r="V1447" s="189">
        <v>0</v>
      </c>
      <c r="W1447" s="189">
        <v>0</v>
      </c>
      <c r="X1447" s="188">
        <v>0</v>
      </c>
      <c r="Y1447" s="188">
        <v>0</v>
      </c>
      <c r="Z1447" s="186">
        <v>0</v>
      </c>
      <c r="AA1447" s="186">
        <v>0</v>
      </c>
      <c r="AB1447" s="186">
        <v>0</v>
      </c>
      <c r="AC1447" s="186">
        <v>0</v>
      </c>
      <c r="AD1447" s="188">
        <v>0</v>
      </c>
      <c r="AE1447" s="189">
        <v>0</v>
      </c>
      <c r="AF1447" s="189">
        <v>0</v>
      </c>
      <c r="AG1447" s="189">
        <v>0</v>
      </c>
      <c r="AH1447" s="191">
        <v>0</v>
      </c>
      <c r="AI1447" s="186">
        <v>0</v>
      </c>
      <c r="AJ1447" s="192">
        <v>7501943446038</v>
      </c>
      <c r="AK1447" s="192">
        <v>63527</v>
      </c>
      <c r="AL1447" s="90" t="s">
        <v>278</v>
      </c>
      <c r="AM1447" s="75">
        <v>63590</v>
      </c>
      <c r="AO1447" s="188">
        <v>0</v>
      </c>
      <c r="AP1447" s="188">
        <v>0</v>
      </c>
      <c r="AQ1447" s="187">
        <v>0</v>
      </c>
      <c r="AR1447" s="188">
        <v>0</v>
      </c>
      <c r="AS1447" s="187">
        <v>0</v>
      </c>
      <c r="AT1447" s="188">
        <v>0</v>
      </c>
      <c r="AU1447" s="187">
        <v>0</v>
      </c>
      <c r="AV1447" s="188">
        <v>0</v>
      </c>
      <c r="AW1447" s="187">
        <v>0</v>
      </c>
      <c r="AX1447" s="188">
        <v>0</v>
      </c>
      <c r="AY1447" s="187">
        <v>0</v>
      </c>
      <c r="AZ1447" s="188">
        <v>0</v>
      </c>
      <c r="BA1447" s="187">
        <v>0</v>
      </c>
      <c r="BB1447" s="188">
        <v>0</v>
      </c>
      <c r="BC1447" s="187">
        <v>0</v>
      </c>
      <c r="BD1447" s="75"/>
      <c r="BE1447" s="75"/>
      <c r="BG1447" s="74"/>
      <c r="BH1447" s="74"/>
      <c r="BI1447" s="194"/>
      <c r="BJ1447" s="74"/>
      <c r="BK1447" s="74"/>
      <c r="BL1447" s="74"/>
    </row>
    <row r="1448" spans="1:64" ht="11.25" customHeight="1" x14ac:dyDescent="0.3">
      <c r="A1448" s="184" t="s">
        <v>2081</v>
      </c>
      <c r="B1448" s="185">
        <v>0</v>
      </c>
      <c r="C1448" s="832">
        <v>93693</v>
      </c>
      <c r="D1448" s="284">
        <v>1E-4</v>
      </c>
      <c r="E1448" s="91">
        <v>0</v>
      </c>
      <c r="F1448" s="186">
        <v>0</v>
      </c>
      <c r="G1448" s="186">
        <v>0</v>
      </c>
      <c r="H1448" s="186">
        <v>0</v>
      </c>
      <c r="I1448" s="187">
        <v>0</v>
      </c>
      <c r="J1448" s="186">
        <v>0</v>
      </c>
      <c r="K1448" s="186">
        <v>0</v>
      </c>
      <c r="L1448" s="186">
        <v>0</v>
      </c>
      <c r="M1448" s="186">
        <v>0</v>
      </c>
      <c r="N1448" s="188">
        <v>0</v>
      </c>
      <c r="O1448" s="189">
        <v>0</v>
      </c>
      <c r="P1448" s="186">
        <v>0</v>
      </c>
      <c r="Q1448" s="189">
        <v>0</v>
      </c>
      <c r="R1448" s="189">
        <v>0</v>
      </c>
      <c r="S1448" s="189">
        <v>1E-4</v>
      </c>
      <c r="T1448" s="188">
        <v>0</v>
      </c>
      <c r="U1448" s="187">
        <v>0</v>
      </c>
      <c r="V1448" s="189">
        <v>0</v>
      </c>
      <c r="W1448" s="189">
        <v>0</v>
      </c>
      <c r="X1448" s="188">
        <v>0</v>
      </c>
      <c r="Y1448" s="188">
        <v>0</v>
      </c>
      <c r="Z1448" s="186">
        <v>0</v>
      </c>
      <c r="AA1448" s="186">
        <v>0</v>
      </c>
      <c r="AB1448" s="186">
        <v>0</v>
      </c>
      <c r="AC1448" s="186">
        <v>0</v>
      </c>
      <c r="AD1448" s="188">
        <v>0</v>
      </c>
      <c r="AE1448" s="189">
        <v>0</v>
      </c>
      <c r="AF1448" s="189">
        <v>0</v>
      </c>
      <c r="AG1448" s="189">
        <v>0</v>
      </c>
      <c r="AH1448" s="191">
        <v>0</v>
      </c>
      <c r="AI1448" s="186">
        <v>0</v>
      </c>
      <c r="AJ1448" s="192">
        <v>7501943440807</v>
      </c>
      <c r="AK1448" s="192" t="s">
        <v>262</v>
      </c>
      <c r="AL1448" s="90" t="s">
        <v>278</v>
      </c>
      <c r="AM1448" s="75">
        <v>93693</v>
      </c>
      <c r="AO1448" s="188">
        <v>0</v>
      </c>
      <c r="AP1448" s="188">
        <v>0</v>
      </c>
      <c r="AQ1448" s="187">
        <v>0</v>
      </c>
      <c r="AR1448" s="188">
        <v>0</v>
      </c>
      <c r="AS1448" s="187">
        <v>0</v>
      </c>
      <c r="AT1448" s="188">
        <v>0</v>
      </c>
      <c r="AU1448" s="187">
        <v>0</v>
      </c>
      <c r="AV1448" s="188">
        <v>0</v>
      </c>
      <c r="AW1448" s="187">
        <v>0</v>
      </c>
      <c r="AX1448" s="188">
        <v>0</v>
      </c>
      <c r="AY1448" s="187">
        <v>0</v>
      </c>
      <c r="AZ1448" s="188">
        <v>0</v>
      </c>
      <c r="BA1448" s="187">
        <v>0</v>
      </c>
      <c r="BB1448" s="188">
        <v>0</v>
      </c>
      <c r="BC1448" s="187">
        <v>0</v>
      </c>
      <c r="BD1448" s="75"/>
      <c r="BE1448" s="75"/>
      <c r="BG1448" s="74"/>
      <c r="BH1448" s="74"/>
      <c r="BI1448" s="194"/>
      <c r="BJ1448" s="74"/>
      <c r="BK1448" s="74"/>
      <c r="BL1448" s="74"/>
    </row>
    <row r="1449" spans="1:64" ht="11.25" customHeight="1" x14ac:dyDescent="0.3">
      <c r="A1449" s="184" t="s">
        <v>2082</v>
      </c>
      <c r="B1449" s="185">
        <v>0</v>
      </c>
      <c r="C1449" s="832">
        <v>63593</v>
      </c>
      <c r="D1449" s="284">
        <v>1E-4</v>
      </c>
      <c r="E1449" s="91">
        <v>0</v>
      </c>
      <c r="F1449" s="186">
        <v>0</v>
      </c>
      <c r="G1449" s="186">
        <v>0</v>
      </c>
      <c r="H1449" s="186">
        <v>0</v>
      </c>
      <c r="I1449" s="187">
        <v>0</v>
      </c>
      <c r="J1449" s="186">
        <v>0</v>
      </c>
      <c r="K1449" s="186">
        <v>0</v>
      </c>
      <c r="L1449" s="186">
        <v>0</v>
      </c>
      <c r="M1449" s="186">
        <v>0</v>
      </c>
      <c r="N1449" s="188">
        <v>0</v>
      </c>
      <c r="O1449" s="189">
        <v>0</v>
      </c>
      <c r="P1449" s="186">
        <v>0</v>
      </c>
      <c r="Q1449" s="189">
        <v>0</v>
      </c>
      <c r="R1449" s="189">
        <v>0</v>
      </c>
      <c r="S1449" s="189">
        <v>1E-4</v>
      </c>
      <c r="T1449" s="188">
        <v>0</v>
      </c>
      <c r="U1449" s="187">
        <v>0</v>
      </c>
      <c r="V1449" s="189">
        <v>0</v>
      </c>
      <c r="W1449" s="189">
        <v>0</v>
      </c>
      <c r="X1449" s="188">
        <v>0</v>
      </c>
      <c r="Y1449" s="188">
        <v>0</v>
      </c>
      <c r="Z1449" s="186">
        <v>0</v>
      </c>
      <c r="AA1449" s="186">
        <v>0</v>
      </c>
      <c r="AB1449" s="186">
        <v>0</v>
      </c>
      <c r="AC1449" s="186">
        <v>0</v>
      </c>
      <c r="AD1449" s="188">
        <v>0</v>
      </c>
      <c r="AE1449" s="189">
        <v>0</v>
      </c>
      <c r="AF1449" s="189">
        <v>0</v>
      </c>
      <c r="AG1449" s="189">
        <v>0</v>
      </c>
      <c r="AH1449" s="191">
        <v>0</v>
      </c>
      <c r="AI1449" s="186">
        <v>0</v>
      </c>
      <c r="AJ1449" s="192">
        <v>7501943440807</v>
      </c>
      <c r="AK1449" s="192">
        <v>93693</v>
      </c>
      <c r="AL1449" s="90" t="s">
        <v>278</v>
      </c>
      <c r="AM1449" s="75">
        <v>63593</v>
      </c>
      <c r="AO1449" s="188">
        <v>0</v>
      </c>
      <c r="AP1449" s="188">
        <v>0</v>
      </c>
      <c r="AQ1449" s="187">
        <v>0</v>
      </c>
      <c r="AR1449" s="188">
        <v>0</v>
      </c>
      <c r="AS1449" s="187">
        <v>0</v>
      </c>
      <c r="AT1449" s="188">
        <v>0</v>
      </c>
      <c r="AU1449" s="187">
        <v>0</v>
      </c>
      <c r="AV1449" s="188">
        <v>0</v>
      </c>
      <c r="AW1449" s="187">
        <v>0</v>
      </c>
      <c r="AX1449" s="188">
        <v>0</v>
      </c>
      <c r="AY1449" s="187">
        <v>0</v>
      </c>
      <c r="AZ1449" s="188">
        <v>0</v>
      </c>
      <c r="BA1449" s="187">
        <v>0</v>
      </c>
      <c r="BB1449" s="188">
        <v>0</v>
      </c>
      <c r="BC1449" s="187">
        <v>0</v>
      </c>
      <c r="BD1449" s="75"/>
      <c r="BE1449" s="75"/>
      <c r="BG1449" s="74"/>
      <c r="BH1449" s="74"/>
      <c r="BI1449" s="194"/>
      <c r="BJ1449" s="74"/>
      <c r="BK1449" s="74"/>
      <c r="BL1449" s="74"/>
    </row>
    <row r="1450" spans="1:64" ht="11.25" customHeight="1" x14ac:dyDescent="0.3">
      <c r="A1450" s="184" t="s">
        <v>2041</v>
      </c>
      <c r="B1450" s="185">
        <v>0</v>
      </c>
      <c r="C1450" s="832">
        <v>65550</v>
      </c>
      <c r="D1450" s="284">
        <v>1E-4</v>
      </c>
      <c r="E1450" s="91">
        <v>0</v>
      </c>
      <c r="F1450" s="186">
        <v>0</v>
      </c>
      <c r="G1450" s="186">
        <v>0</v>
      </c>
      <c r="H1450" s="186">
        <v>0</v>
      </c>
      <c r="I1450" s="187">
        <v>0</v>
      </c>
      <c r="J1450" s="186">
        <v>0</v>
      </c>
      <c r="K1450" s="186">
        <v>0</v>
      </c>
      <c r="L1450" s="186">
        <v>0</v>
      </c>
      <c r="M1450" s="186">
        <v>0</v>
      </c>
      <c r="N1450" s="188">
        <v>0</v>
      </c>
      <c r="O1450" s="189">
        <v>0</v>
      </c>
      <c r="P1450" s="186">
        <v>0</v>
      </c>
      <c r="Q1450" s="189">
        <v>0</v>
      </c>
      <c r="R1450" s="189">
        <v>0</v>
      </c>
      <c r="S1450" s="189">
        <v>1E-4</v>
      </c>
      <c r="T1450" s="188">
        <v>0</v>
      </c>
      <c r="U1450" s="187">
        <v>0</v>
      </c>
      <c r="V1450" s="189">
        <v>0</v>
      </c>
      <c r="W1450" s="189">
        <v>0</v>
      </c>
      <c r="X1450" s="188">
        <v>0</v>
      </c>
      <c r="Y1450" s="188">
        <v>0</v>
      </c>
      <c r="Z1450" s="186">
        <v>0</v>
      </c>
      <c r="AA1450" s="186">
        <v>0</v>
      </c>
      <c r="AB1450" s="186">
        <v>0</v>
      </c>
      <c r="AC1450" s="186">
        <v>0</v>
      </c>
      <c r="AD1450" s="188">
        <v>0</v>
      </c>
      <c r="AE1450" s="189">
        <v>0</v>
      </c>
      <c r="AF1450" s="189">
        <v>0</v>
      </c>
      <c r="AG1450" s="189">
        <v>0</v>
      </c>
      <c r="AH1450" s="191">
        <v>0</v>
      </c>
      <c r="AI1450" s="186">
        <v>0</v>
      </c>
      <c r="AJ1450" s="192">
        <v>7501943443037</v>
      </c>
      <c r="AK1450" s="192" t="s">
        <v>262</v>
      </c>
      <c r="AL1450" s="90" t="s">
        <v>278</v>
      </c>
      <c r="AM1450" s="75">
        <v>65550</v>
      </c>
      <c r="AO1450" s="188">
        <v>0</v>
      </c>
      <c r="AP1450" s="188">
        <v>0</v>
      </c>
      <c r="AQ1450" s="187">
        <v>0</v>
      </c>
      <c r="AR1450" s="188">
        <v>0</v>
      </c>
      <c r="AS1450" s="187">
        <v>0</v>
      </c>
      <c r="AT1450" s="188">
        <v>0</v>
      </c>
      <c r="AU1450" s="187">
        <v>0</v>
      </c>
      <c r="AV1450" s="188">
        <v>0</v>
      </c>
      <c r="AW1450" s="187">
        <v>0</v>
      </c>
      <c r="AX1450" s="188">
        <v>0</v>
      </c>
      <c r="AY1450" s="187">
        <v>0</v>
      </c>
      <c r="AZ1450" s="188">
        <v>0</v>
      </c>
      <c r="BA1450" s="187">
        <v>0</v>
      </c>
      <c r="BB1450" s="188">
        <v>0</v>
      </c>
      <c r="BC1450" s="187">
        <v>0</v>
      </c>
      <c r="BD1450" s="75"/>
      <c r="BE1450" s="75"/>
      <c r="BG1450" s="74"/>
      <c r="BH1450" s="74"/>
      <c r="BI1450" s="194"/>
      <c r="BJ1450" s="74"/>
      <c r="BK1450" s="74"/>
      <c r="BL1450" s="74"/>
    </row>
    <row r="1451" spans="1:64" ht="11.25" customHeight="1" x14ac:dyDescent="0.3">
      <c r="A1451" s="184" t="s">
        <v>2083</v>
      </c>
      <c r="B1451" s="185" t="s">
        <v>44</v>
      </c>
      <c r="C1451" s="832">
        <v>93248</v>
      </c>
      <c r="D1451" s="284">
        <v>1E-4</v>
      </c>
      <c r="E1451" s="91">
        <v>0</v>
      </c>
      <c r="F1451" s="186">
        <v>0</v>
      </c>
      <c r="G1451" s="186">
        <v>0</v>
      </c>
      <c r="H1451" s="186">
        <v>0</v>
      </c>
      <c r="I1451" s="187">
        <v>0</v>
      </c>
      <c r="J1451" s="186">
        <v>0</v>
      </c>
      <c r="K1451" s="186">
        <v>0</v>
      </c>
      <c r="L1451" s="186">
        <v>0</v>
      </c>
      <c r="M1451" s="186">
        <v>0</v>
      </c>
      <c r="N1451" s="188">
        <v>0</v>
      </c>
      <c r="O1451" s="189">
        <v>0</v>
      </c>
      <c r="P1451" s="186">
        <v>0</v>
      </c>
      <c r="Q1451" s="189">
        <v>0</v>
      </c>
      <c r="R1451" s="189">
        <v>0</v>
      </c>
      <c r="S1451" s="189">
        <v>1E-4</v>
      </c>
      <c r="T1451" s="188">
        <v>0</v>
      </c>
      <c r="U1451" s="187">
        <v>0</v>
      </c>
      <c r="V1451" s="189">
        <v>0</v>
      </c>
      <c r="W1451" s="189">
        <v>0</v>
      </c>
      <c r="X1451" s="188">
        <v>0</v>
      </c>
      <c r="Y1451" s="188">
        <v>0</v>
      </c>
      <c r="Z1451" s="186">
        <v>0</v>
      </c>
      <c r="AA1451" s="186">
        <v>0</v>
      </c>
      <c r="AB1451" s="186">
        <v>0</v>
      </c>
      <c r="AC1451" s="186">
        <v>0</v>
      </c>
      <c r="AD1451" s="188">
        <v>0</v>
      </c>
      <c r="AE1451" s="189">
        <v>0</v>
      </c>
      <c r="AF1451" s="189">
        <v>0</v>
      </c>
      <c r="AG1451" s="189">
        <v>0</v>
      </c>
      <c r="AH1451" s="191">
        <v>0</v>
      </c>
      <c r="AI1451" s="186">
        <v>0</v>
      </c>
      <c r="AJ1451" s="192">
        <v>7501943443037</v>
      </c>
      <c r="AK1451" s="192">
        <v>65550</v>
      </c>
      <c r="AL1451" s="90" t="s">
        <v>278</v>
      </c>
      <c r="AM1451" s="75">
        <v>93248</v>
      </c>
      <c r="AO1451" s="188">
        <v>0</v>
      </c>
      <c r="AP1451" s="188">
        <v>0</v>
      </c>
      <c r="AQ1451" s="187">
        <v>0</v>
      </c>
      <c r="AR1451" s="188">
        <v>0</v>
      </c>
      <c r="AS1451" s="187">
        <v>0</v>
      </c>
      <c r="AT1451" s="188">
        <v>0</v>
      </c>
      <c r="AU1451" s="187">
        <v>0</v>
      </c>
      <c r="AV1451" s="188">
        <v>0</v>
      </c>
      <c r="AW1451" s="187">
        <v>0</v>
      </c>
      <c r="AX1451" s="188">
        <v>0</v>
      </c>
      <c r="AY1451" s="187">
        <v>0</v>
      </c>
      <c r="AZ1451" s="188">
        <v>0</v>
      </c>
      <c r="BA1451" s="187">
        <v>0</v>
      </c>
      <c r="BB1451" s="188">
        <v>0</v>
      </c>
      <c r="BC1451" s="187">
        <v>0</v>
      </c>
      <c r="BD1451" s="75"/>
      <c r="BE1451" s="75"/>
      <c r="BG1451" s="74"/>
      <c r="BH1451" s="74"/>
      <c r="BI1451" s="194"/>
      <c r="BJ1451" s="74"/>
      <c r="BK1451" s="74"/>
      <c r="BL1451" s="74"/>
    </row>
    <row r="1452" spans="1:64" ht="11.25" customHeight="1" x14ac:dyDescent="0.3">
      <c r="A1452" s="184" t="s">
        <v>2084</v>
      </c>
      <c r="B1452" s="185">
        <v>0</v>
      </c>
      <c r="C1452" s="832">
        <v>65555</v>
      </c>
      <c r="D1452" s="284">
        <v>1E-4</v>
      </c>
      <c r="E1452" s="91">
        <v>0</v>
      </c>
      <c r="F1452" s="186">
        <v>0</v>
      </c>
      <c r="G1452" s="186">
        <v>0</v>
      </c>
      <c r="H1452" s="186">
        <v>0</v>
      </c>
      <c r="I1452" s="187">
        <v>0</v>
      </c>
      <c r="J1452" s="186">
        <v>0</v>
      </c>
      <c r="K1452" s="186">
        <v>0</v>
      </c>
      <c r="L1452" s="186">
        <v>0</v>
      </c>
      <c r="M1452" s="186">
        <v>0</v>
      </c>
      <c r="N1452" s="188">
        <v>0</v>
      </c>
      <c r="O1452" s="189">
        <v>0</v>
      </c>
      <c r="P1452" s="186">
        <v>0</v>
      </c>
      <c r="Q1452" s="189">
        <v>0</v>
      </c>
      <c r="R1452" s="189">
        <v>0</v>
      </c>
      <c r="S1452" s="189">
        <v>1E-4</v>
      </c>
      <c r="T1452" s="188">
        <v>0</v>
      </c>
      <c r="U1452" s="187">
        <v>0</v>
      </c>
      <c r="V1452" s="189">
        <v>0</v>
      </c>
      <c r="W1452" s="189">
        <v>0</v>
      </c>
      <c r="X1452" s="188">
        <v>0</v>
      </c>
      <c r="Y1452" s="188">
        <v>0</v>
      </c>
      <c r="Z1452" s="186">
        <v>0</v>
      </c>
      <c r="AA1452" s="186">
        <v>0</v>
      </c>
      <c r="AB1452" s="186">
        <v>0</v>
      </c>
      <c r="AC1452" s="186">
        <v>0</v>
      </c>
      <c r="AD1452" s="188">
        <v>0</v>
      </c>
      <c r="AE1452" s="189">
        <v>0</v>
      </c>
      <c r="AF1452" s="189">
        <v>0</v>
      </c>
      <c r="AG1452" s="189">
        <v>0</v>
      </c>
      <c r="AH1452" s="191">
        <v>0</v>
      </c>
      <c r="AI1452" s="186">
        <v>0</v>
      </c>
      <c r="AJ1452" s="192">
        <v>7501943443037</v>
      </c>
      <c r="AK1452" s="192">
        <v>65550</v>
      </c>
      <c r="AL1452" s="90" t="s">
        <v>278</v>
      </c>
      <c r="AM1452" s="75">
        <v>65555</v>
      </c>
      <c r="AO1452" s="188">
        <v>0</v>
      </c>
      <c r="AP1452" s="188">
        <v>0</v>
      </c>
      <c r="AQ1452" s="187">
        <v>0</v>
      </c>
      <c r="AR1452" s="188">
        <v>0</v>
      </c>
      <c r="AS1452" s="187">
        <v>0</v>
      </c>
      <c r="AT1452" s="188">
        <v>0</v>
      </c>
      <c r="AU1452" s="187">
        <v>0</v>
      </c>
      <c r="AV1452" s="188">
        <v>0</v>
      </c>
      <c r="AW1452" s="187">
        <v>0</v>
      </c>
      <c r="AX1452" s="188">
        <v>0</v>
      </c>
      <c r="AY1452" s="187">
        <v>0</v>
      </c>
      <c r="AZ1452" s="188">
        <v>0</v>
      </c>
      <c r="BA1452" s="187">
        <v>0</v>
      </c>
      <c r="BB1452" s="188">
        <v>0</v>
      </c>
      <c r="BC1452" s="187">
        <v>0</v>
      </c>
      <c r="BD1452" s="75"/>
      <c r="BE1452" s="75"/>
      <c r="BG1452" s="74"/>
      <c r="BH1452" s="74"/>
      <c r="BI1452" s="194"/>
      <c r="BJ1452" s="74"/>
      <c r="BK1452" s="74"/>
      <c r="BL1452" s="74"/>
    </row>
    <row r="1453" spans="1:64" ht="11.25" customHeight="1" x14ac:dyDescent="0.3">
      <c r="A1453" s="184" t="s">
        <v>2085</v>
      </c>
      <c r="B1453" s="185">
        <v>0</v>
      </c>
      <c r="C1453" s="832">
        <v>63588</v>
      </c>
      <c r="D1453" s="284">
        <v>1E-4</v>
      </c>
      <c r="E1453" s="91">
        <v>0</v>
      </c>
      <c r="F1453" s="186">
        <v>0</v>
      </c>
      <c r="G1453" s="186">
        <v>0</v>
      </c>
      <c r="H1453" s="186">
        <v>0</v>
      </c>
      <c r="I1453" s="187">
        <v>0</v>
      </c>
      <c r="J1453" s="186">
        <v>0</v>
      </c>
      <c r="K1453" s="186">
        <v>0</v>
      </c>
      <c r="L1453" s="186">
        <v>0</v>
      </c>
      <c r="M1453" s="186">
        <v>0</v>
      </c>
      <c r="N1453" s="188">
        <v>0</v>
      </c>
      <c r="O1453" s="189">
        <v>0</v>
      </c>
      <c r="P1453" s="186">
        <v>0</v>
      </c>
      <c r="Q1453" s="189">
        <v>0</v>
      </c>
      <c r="R1453" s="189">
        <v>0</v>
      </c>
      <c r="S1453" s="189">
        <v>1E-4</v>
      </c>
      <c r="T1453" s="188">
        <v>0</v>
      </c>
      <c r="U1453" s="187">
        <v>0</v>
      </c>
      <c r="V1453" s="189">
        <v>0</v>
      </c>
      <c r="W1453" s="189">
        <v>0</v>
      </c>
      <c r="X1453" s="188">
        <v>0</v>
      </c>
      <c r="Y1453" s="188">
        <v>0</v>
      </c>
      <c r="Z1453" s="186">
        <v>0</v>
      </c>
      <c r="AA1453" s="186">
        <v>0</v>
      </c>
      <c r="AB1453" s="186">
        <v>0</v>
      </c>
      <c r="AC1453" s="186">
        <v>0</v>
      </c>
      <c r="AD1453" s="188">
        <v>0</v>
      </c>
      <c r="AE1453" s="189">
        <v>0</v>
      </c>
      <c r="AF1453" s="189">
        <v>0</v>
      </c>
      <c r="AG1453" s="189">
        <v>0</v>
      </c>
      <c r="AH1453" s="191">
        <v>0</v>
      </c>
      <c r="AI1453" s="186">
        <v>0</v>
      </c>
      <c r="AJ1453" s="192">
        <v>7501017372751</v>
      </c>
      <c r="AK1453" s="192">
        <v>63546</v>
      </c>
      <c r="AL1453" s="90" t="s">
        <v>278</v>
      </c>
      <c r="AM1453" s="75">
        <v>63588</v>
      </c>
      <c r="AO1453" s="188">
        <v>0</v>
      </c>
      <c r="AP1453" s="188">
        <v>0</v>
      </c>
      <c r="AQ1453" s="187">
        <v>0</v>
      </c>
      <c r="AR1453" s="188">
        <v>0</v>
      </c>
      <c r="AS1453" s="187">
        <v>0</v>
      </c>
      <c r="AT1453" s="188">
        <v>0</v>
      </c>
      <c r="AU1453" s="187">
        <v>0</v>
      </c>
      <c r="AV1453" s="188">
        <v>0</v>
      </c>
      <c r="AW1453" s="187">
        <v>0</v>
      </c>
      <c r="AX1453" s="188">
        <v>0</v>
      </c>
      <c r="AY1453" s="187">
        <v>0</v>
      </c>
      <c r="AZ1453" s="188">
        <v>0</v>
      </c>
      <c r="BA1453" s="187">
        <v>0</v>
      </c>
      <c r="BB1453" s="188">
        <v>0</v>
      </c>
      <c r="BC1453" s="187">
        <v>0</v>
      </c>
      <c r="BD1453" s="75"/>
      <c r="BE1453" s="75"/>
      <c r="BG1453" s="74"/>
      <c r="BH1453" s="74"/>
      <c r="BI1453" s="194"/>
      <c r="BJ1453" s="74"/>
      <c r="BK1453" s="74"/>
      <c r="BL1453" s="74"/>
    </row>
    <row r="1454" spans="1:64" ht="11.25" customHeight="1" x14ac:dyDescent="0.3">
      <c r="A1454" s="184" t="s">
        <v>2086</v>
      </c>
      <c r="B1454" s="185">
        <v>0</v>
      </c>
      <c r="C1454" s="832">
        <v>63629</v>
      </c>
      <c r="D1454" s="284">
        <v>1E-4</v>
      </c>
      <c r="E1454" s="91">
        <v>0</v>
      </c>
      <c r="F1454" s="186">
        <v>0</v>
      </c>
      <c r="G1454" s="186">
        <v>0</v>
      </c>
      <c r="H1454" s="186">
        <v>0</v>
      </c>
      <c r="I1454" s="187">
        <v>0</v>
      </c>
      <c r="J1454" s="186">
        <v>0</v>
      </c>
      <c r="K1454" s="186">
        <v>0</v>
      </c>
      <c r="L1454" s="186">
        <v>0</v>
      </c>
      <c r="M1454" s="186">
        <v>0</v>
      </c>
      <c r="N1454" s="188">
        <v>0</v>
      </c>
      <c r="O1454" s="189">
        <v>0</v>
      </c>
      <c r="P1454" s="186">
        <v>0</v>
      </c>
      <c r="Q1454" s="189">
        <v>0</v>
      </c>
      <c r="R1454" s="189">
        <v>0</v>
      </c>
      <c r="S1454" s="189">
        <v>1E-4</v>
      </c>
      <c r="T1454" s="188">
        <v>0</v>
      </c>
      <c r="U1454" s="187">
        <v>0</v>
      </c>
      <c r="V1454" s="189">
        <v>0</v>
      </c>
      <c r="W1454" s="189">
        <v>0</v>
      </c>
      <c r="X1454" s="188">
        <v>0</v>
      </c>
      <c r="Y1454" s="188">
        <v>0</v>
      </c>
      <c r="Z1454" s="186">
        <v>0</v>
      </c>
      <c r="AA1454" s="186">
        <v>0</v>
      </c>
      <c r="AB1454" s="186">
        <v>0</v>
      </c>
      <c r="AC1454" s="186">
        <v>0</v>
      </c>
      <c r="AD1454" s="188">
        <v>0</v>
      </c>
      <c r="AE1454" s="189">
        <v>0</v>
      </c>
      <c r="AF1454" s="189">
        <v>0</v>
      </c>
      <c r="AG1454" s="189">
        <v>0</v>
      </c>
      <c r="AH1454" s="191">
        <v>0</v>
      </c>
      <c r="AI1454" s="186">
        <v>0</v>
      </c>
      <c r="AJ1454" s="192">
        <v>7506425608379</v>
      </c>
      <c r="AK1454" s="192" t="s">
        <v>262</v>
      </c>
      <c r="AL1454" s="90" t="s">
        <v>278</v>
      </c>
      <c r="AM1454" s="75">
        <v>63629</v>
      </c>
      <c r="AO1454" s="188">
        <v>0</v>
      </c>
      <c r="AP1454" s="188">
        <v>0</v>
      </c>
      <c r="AQ1454" s="187">
        <v>0</v>
      </c>
      <c r="AR1454" s="188">
        <v>0</v>
      </c>
      <c r="AS1454" s="187">
        <v>0</v>
      </c>
      <c r="AT1454" s="188">
        <v>0</v>
      </c>
      <c r="AU1454" s="187">
        <v>0</v>
      </c>
      <c r="AV1454" s="188">
        <v>0</v>
      </c>
      <c r="AW1454" s="187">
        <v>0</v>
      </c>
      <c r="AX1454" s="188">
        <v>0</v>
      </c>
      <c r="AY1454" s="187">
        <v>0</v>
      </c>
      <c r="AZ1454" s="188">
        <v>0</v>
      </c>
      <c r="BA1454" s="187">
        <v>0</v>
      </c>
      <c r="BB1454" s="188">
        <v>0</v>
      </c>
      <c r="BC1454" s="187">
        <v>0</v>
      </c>
      <c r="BD1454" s="75"/>
      <c r="BE1454" s="75"/>
      <c r="BG1454" s="74"/>
      <c r="BH1454" s="74"/>
      <c r="BI1454" s="194"/>
      <c r="BJ1454" s="74"/>
      <c r="BK1454" s="74"/>
      <c r="BL1454" s="74"/>
    </row>
    <row r="1455" spans="1:64" ht="11.25" customHeight="1" x14ac:dyDescent="0.3">
      <c r="A1455" s="184" t="s">
        <v>2087</v>
      </c>
      <c r="B1455" s="185">
        <v>0</v>
      </c>
      <c r="C1455" s="832">
        <v>94084</v>
      </c>
      <c r="D1455" s="284">
        <v>12.8</v>
      </c>
      <c r="E1455" s="91">
        <v>0</v>
      </c>
      <c r="F1455" s="186">
        <v>0</v>
      </c>
      <c r="G1455" s="186">
        <v>0</v>
      </c>
      <c r="H1455" s="186">
        <v>0</v>
      </c>
      <c r="I1455" s="187">
        <v>0</v>
      </c>
      <c r="J1455" s="186">
        <v>0</v>
      </c>
      <c r="K1455" s="186">
        <v>0</v>
      </c>
      <c r="L1455" s="186">
        <v>0</v>
      </c>
      <c r="M1455" s="186">
        <v>0</v>
      </c>
      <c r="N1455" s="188">
        <v>0</v>
      </c>
      <c r="O1455" s="189">
        <v>0</v>
      </c>
      <c r="P1455" s="186">
        <v>0</v>
      </c>
      <c r="Q1455" s="189">
        <v>0</v>
      </c>
      <c r="R1455" s="189">
        <v>0</v>
      </c>
      <c r="S1455" s="189">
        <v>12.8</v>
      </c>
      <c r="T1455" s="188">
        <v>12.8</v>
      </c>
      <c r="U1455" s="187">
        <v>0</v>
      </c>
      <c r="V1455" s="189">
        <v>0</v>
      </c>
      <c r="W1455" s="189">
        <v>0</v>
      </c>
      <c r="X1455" s="188">
        <v>12.8</v>
      </c>
      <c r="Y1455" s="188">
        <v>0</v>
      </c>
      <c r="Z1455" s="186">
        <v>0</v>
      </c>
      <c r="AA1455" s="186">
        <v>0</v>
      </c>
      <c r="AB1455" s="186">
        <v>0</v>
      </c>
      <c r="AC1455" s="186">
        <v>0</v>
      </c>
      <c r="AD1455" s="188">
        <v>0</v>
      </c>
      <c r="AE1455" s="189">
        <v>0</v>
      </c>
      <c r="AF1455" s="189">
        <v>0</v>
      </c>
      <c r="AG1455" s="189">
        <v>0</v>
      </c>
      <c r="AH1455" s="191">
        <v>0</v>
      </c>
      <c r="AI1455" s="186">
        <v>0</v>
      </c>
      <c r="AJ1455" s="192">
        <v>7501017372751</v>
      </c>
      <c r="AK1455" s="192">
        <v>63546</v>
      </c>
      <c r="AL1455" s="90" t="s">
        <v>278</v>
      </c>
      <c r="AM1455" s="75">
        <v>94084</v>
      </c>
      <c r="AO1455" s="188">
        <v>0</v>
      </c>
      <c r="AP1455" s="188">
        <v>0</v>
      </c>
      <c r="AQ1455" s="187">
        <v>0</v>
      </c>
      <c r="AR1455" s="188">
        <v>0</v>
      </c>
      <c r="AS1455" s="187">
        <v>0</v>
      </c>
      <c r="AT1455" s="188">
        <v>0</v>
      </c>
      <c r="AU1455" s="187">
        <v>0</v>
      </c>
      <c r="AV1455" s="188">
        <v>0</v>
      </c>
      <c r="AW1455" s="187">
        <v>0</v>
      </c>
      <c r="AX1455" s="188">
        <v>0</v>
      </c>
      <c r="AY1455" s="187">
        <v>0</v>
      </c>
      <c r="AZ1455" s="188">
        <v>0</v>
      </c>
      <c r="BA1455" s="187">
        <v>0</v>
      </c>
      <c r="BB1455" s="188">
        <v>0</v>
      </c>
      <c r="BC1455" s="187">
        <v>0</v>
      </c>
      <c r="BD1455" s="75"/>
      <c r="BE1455" s="75"/>
      <c r="BG1455" s="74"/>
      <c r="BH1455" s="74"/>
      <c r="BI1455" s="194"/>
      <c r="BJ1455" s="74"/>
      <c r="BK1455" s="74"/>
      <c r="BL1455" s="74"/>
    </row>
    <row r="1456" spans="1:64" ht="11.25" customHeight="1" x14ac:dyDescent="0.3">
      <c r="A1456" s="184" t="s">
        <v>2088</v>
      </c>
      <c r="B1456" s="185">
        <v>0</v>
      </c>
      <c r="C1456" s="828">
        <v>63639</v>
      </c>
      <c r="D1456" s="284">
        <v>1E-4</v>
      </c>
      <c r="E1456" s="91">
        <v>0</v>
      </c>
      <c r="F1456" s="186">
        <v>0</v>
      </c>
      <c r="G1456" s="186">
        <v>0</v>
      </c>
      <c r="H1456" s="186">
        <v>0</v>
      </c>
      <c r="I1456" s="187">
        <v>0</v>
      </c>
      <c r="J1456" s="186">
        <v>0</v>
      </c>
      <c r="K1456" s="186">
        <v>0</v>
      </c>
      <c r="L1456" s="186">
        <v>0</v>
      </c>
      <c r="M1456" s="186">
        <v>0</v>
      </c>
      <c r="N1456" s="188">
        <v>0</v>
      </c>
      <c r="O1456" s="189">
        <v>0</v>
      </c>
      <c r="P1456" s="186">
        <v>0</v>
      </c>
      <c r="Q1456" s="189">
        <v>0</v>
      </c>
      <c r="R1456" s="189">
        <v>0</v>
      </c>
      <c r="S1456" s="189">
        <v>1E-4</v>
      </c>
      <c r="T1456" s="188">
        <v>0</v>
      </c>
      <c r="U1456" s="187">
        <v>0</v>
      </c>
      <c r="V1456" s="189">
        <v>0</v>
      </c>
      <c r="W1456" s="189">
        <v>0</v>
      </c>
      <c r="X1456" s="188">
        <v>0</v>
      </c>
      <c r="Y1456" s="188">
        <v>0</v>
      </c>
      <c r="Z1456" s="186">
        <v>0</v>
      </c>
      <c r="AA1456" s="186">
        <v>0</v>
      </c>
      <c r="AB1456" s="186">
        <v>0</v>
      </c>
      <c r="AC1456" s="186">
        <v>0</v>
      </c>
      <c r="AD1456" s="188">
        <v>0</v>
      </c>
      <c r="AE1456" s="189">
        <v>0</v>
      </c>
      <c r="AF1456" s="189">
        <v>0</v>
      </c>
      <c r="AG1456" s="189">
        <v>0</v>
      </c>
      <c r="AH1456" s="191">
        <v>0</v>
      </c>
      <c r="AI1456" s="186">
        <v>0</v>
      </c>
      <c r="AJ1456" s="192">
        <v>7506425626700</v>
      </c>
      <c r="AK1456" s="192" t="s">
        <v>262</v>
      </c>
      <c r="AL1456" s="90" t="s">
        <v>278</v>
      </c>
      <c r="AM1456" s="75">
        <v>63639</v>
      </c>
      <c r="AO1456" s="188">
        <v>0</v>
      </c>
      <c r="AP1456" s="188">
        <v>0</v>
      </c>
      <c r="AQ1456" s="187">
        <v>0</v>
      </c>
      <c r="AR1456" s="188">
        <v>0</v>
      </c>
      <c r="AS1456" s="187">
        <v>0</v>
      </c>
      <c r="AT1456" s="188">
        <v>0</v>
      </c>
      <c r="AU1456" s="187">
        <v>0</v>
      </c>
      <c r="AV1456" s="188">
        <v>0</v>
      </c>
      <c r="AW1456" s="187">
        <v>0</v>
      </c>
      <c r="AX1456" s="188">
        <v>0</v>
      </c>
      <c r="AY1456" s="187">
        <v>0</v>
      </c>
      <c r="AZ1456" s="188">
        <v>0</v>
      </c>
      <c r="BA1456" s="187">
        <v>0</v>
      </c>
      <c r="BB1456" s="188">
        <v>0</v>
      </c>
      <c r="BC1456" s="187">
        <v>0</v>
      </c>
      <c r="BD1456" s="75"/>
      <c r="BE1456" s="75"/>
      <c r="BG1456" s="74"/>
      <c r="BH1456" s="74"/>
      <c r="BI1456" s="194"/>
      <c r="BJ1456" s="74"/>
      <c r="BK1456" s="74"/>
      <c r="BL1456" s="74"/>
    </row>
    <row r="1457" spans="1:64" ht="11.25" customHeight="1" x14ac:dyDescent="0.3">
      <c r="A1457" s="184" t="s">
        <v>2089</v>
      </c>
      <c r="B1457" s="185">
        <v>0</v>
      </c>
      <c r="C1457" s="832">
        <v>63642</v>
      </c>
      <c r="D1457" s="284">
        <v>1E-4</v>
      </c>
      <c r="E1457" s="91">
        <v>0</v>
      </c>
      <c r="F1457" s="186">
        <v>0</v>
      </c>
      <c r="G1457" s="186">
        <v>0</v>
      </c>
      <c r="H1457" s="186">
        <v>0</v>
      </c>
      <c r="I1457" s="187">
        <v>0</v>
      </c>
      <c r="J1457" s="186">
        <v>0</v>
      </c>
      <c r="K1457" s="186">
        <v>0</v>
      </c>
      <c r="L1457" s="186">
        <v>0</v>
      </c>
      <c r="M1457" s="186">
        <v>0</v>
      </c>
      <c r="N1457" s="188">
        <v>0</v>
      </c>
      <c r="O1457" s="189">
        <v>0</v>
      </c>
      <c r="P1457" s="186">
        <v>0</v>
      </c>
      <c r="Q1457" s="189">
        <v>0</v>
      </c>
      <c r="R1457" s="189">
        <v>0</v>
      </c>
      <c r="S1457" s="189">
        <v>1E-4</v>
      </c>
      <c r="T1457" s="188">
        <v>0</v>
      </c>
      <c r="U1457" s="187">
        <v>0</v>
      </c>
      <c r="V1457" s="189">
        <v>0</v>
      </c>
      <c r="W1457" s="189">
        <v>0</v>
      </c>
      <c r="X1457" s="188">
        <v>0</v>
      </c>
      <c r="Y1457" s="188">
        <v>0</v>
      </c>
      <c r="Z1457" s="186">
        <v>0</v>
      </c>
      <c r="AA1457" s="186">
        <v>0</v>
      </c>
      <c r="AB1457" s="186">
        <v>0</v>
      </c>
      <c r="AC1457" s="186">
        <v>0</v>
      </c>
      <c r="AD1457" s="188">
        <v>0</v>
      </c>
      <c r="AE1457" s="189">
        <v>0</v>
      </c>
      <c r="AF1457" s="189">
        <v>0</v>
      </c>
      <c r="AG1457" s="189">
        <v>0</v>
      </c>
      <c r="AH1457" s="191">
        <v>0</v>
      </c>
      <c r="AI1457" s="186">
        <v>0</v>
      </c>
      <c r="AJ1457" s="192">
        <v>0</v>
      </c>
      <c r="AK1457" s="192">
        <v>63639</v>
      </c>
      <c r="AL1457" s="90" t="s">
        <v>278</v>
      </c>
      <c r="AM1457" s="75">
        <v>63642</v>
      </c>
      <c r="AO1457" s="188">
        <v>0</v>
      </c>
      <c r="AP1457" s="188">
        <v>0</v>
      </c>
      <c r="AQ1457" s="187">
        <v>0</v>
      </c>
      <c r="AR1457" s="188">
        <v>0</v>
      </c>
      <c r="AS1457" s="187">
        <v>0</v>
      </c>
      <c r="AT1457" s="188">
        <v>0</v>
      </c>
      <c r="AU1457" s="187">
        <v>0</v>
      </c>
      <c r="AV1457" s="188">
        <v>0</v>
      </c>
      <c r="AW1457" s="187">
        <v>0</v>
      </c>
      <c r="AX1457" s="188">
        <v>0</v>
      </c>
      <c r="AY1457" s="187">
        <v>0</v>
      </c>
      <c r="AZ1457" s="188">
        <v>0</v>
      </c>
      <c r="BA1457" s="187">
        <v>0</v>
      </c>
      <c r="BB1457" s="188">
        <v>0</v>
      </c>
      <c r="BC1457" s="187">
        <v>0</v>
      </c>
      <c r="BD1457" s="75"/>
      <c r="BE1457" s="75"/>
      <c r="BG1457" s="74"/>
      <c r="BH1457" s="74"/>
      <c r="BI1457" s="194"/>
      <c r="BJ1457" s="74"/>
      <c r="BK1457" s="74"/>
      <c r="BL1457" s="74"/>
    </row>
    <row r="1458" spans="1:64" ht="11.25" customHeight="1" x14ac:dyDescent="0.3">
      <c r="A1458" s="184" t="s">
        <v>2090</v>
      </c>
      <c r="B1458" s="185">
        <v>0</v>
      </c>
      <c r="C1458" s="832">
        <v>63636</v>
      </c>
      <c r="D1458" s="284">
        <v>1E-4</v>
      </c>
      <c r="E1458" s="91">
        <v>0</v>
      </c>
      <c r="F1458" s="186">
        <v>0</v>
      </c>
      <c r="G1458" s="186">
        <v>0</v>
      </c>
      <c r="H1458" s="186">
        <v>0</v>
      </c>
      <c r="I1458" s="187">
        <v>0</v>
      </c>
      <c r="J1458" s="186">
        <v>0</v>
      </c>
      <c r="K1458" s="186">
        <v>0</v>
      </c>
      <c r="L1458" s="186">
        <v>0</v>
      </c>
      <c r="M1458" s="186">
        <v>0</v>
      </c>
      <c r="N1458" s="188">
        <v>0</v>
      </c>
      <c r="O1458" s="189">
        <v>0</v>
      </c>
      <c r="P1458" s="186">
        <v>0</v>
      </c>
      <c r="Q1458" s="189">
        <v>0</v>
      </c>
      <c r="R1458" s="189">
        <v>0</v>
      </c>
      <c r="S1458" s="189">
        <v>1E-4</v>
      </c>
      <c r="T1458" s="188">
        <v>0</v>
      </c>
      <c r="U1458" s="187">
        <v>0</v>
      </c>
      <c r="V1458" s="189">
        <v>0</v>
      </c>
      <c r="W1458" s="189">
        <v>0</v>
      </c>
      <c r="X1458" s="188">
        <v>0</v>
      </c>
      <c r="Y1458" s="188">
        <v>0</v>
      </c>
      <c r="Z1458" s="186">
        <v>0</v>
      </c>
      <c r="AA1458" s="186">
        <v>0</v>
      </c>
      <c r="AB1458" s="186">
        <v>0</v>
      </c>
      <c r="AC1458" s="186">
        <v>0</v>
      </c>
      <c r="AD1458" s="188">
        <v>0</v>
      </c>
      <c r="AE1458" s="189">
        <v>0</v>
      </c>
      <c r="AF1458" s="189">
        <v>0</v>
      </c>
      <c r="AG1458" s="189">
        <v>0</v>
      </c>
      <c r="AH1458" s="191">
        <v>0</v>
      </c>
      <c r="AI1458" s="186">
        <v>0</v>
      </c>
      <c r="AJ1458" s="192">
        <v>7506425626649</v>
      </c>
      <c r="AK1458" s="192" t="s">
        <v>262</v>
      </c>
      <c r="AL1458" s="90" t="s">
        <v>278</v>
      </c>
      <c r="AM1458" s="75">
        <v>63636</v>
      </c>
      <c r="AO1458" s="188">
        <v>0</v>
      </c>
      <c r="AP1458" s="188">
        <v>0</v>
      </c>
      <c r="AQ1458" s="187">
        <v>0</v>
      </c>
      <c r="AR1458" s="188">
        <v>0</v>
      </c>
      <c r="AS1458" s="187">
        <v>0</v>
      </c>
      <c r="AT1458" s="188">
        <v>0</v>
      </c>
      <c r="AU1458" s="187">
        <v>0</v>
      </c>
      <c r="AV1458" s="188">
        <v>0</v>
      </c>
      <c r="AW1458" s="187">
        <v>0</v>
      </c>
      <c r="AX1458" s="188">
        <v>0</v>
      </c>
      <c r="AY1458" s="187">
        <v>0</v>
      </c>
      <c r="AZ1458" s="188">
        <v>0</v>
      </c>
      <c r="BA1458" s="187">
        <v>0</v>
      </c>
      <c r="BB1458" s="188">
        <v>0</v>
      </c>
      <c r="BC1458" s="187">
        <v>0</v>
      </c>
      <c r="BD1458" s="75"/>
      <c r="BE1458" s="75"/>
      <c r="BG1458" s="74"/>
      <c r="BH1458" s="74"/>
      <c r="BI1458" s="194"/>
      <c r="BJ1458" s="74"/>
      <c r="BK1458" s="74"/>
      <c r="BL1458" s="74"/>
    </row>
    <row r="1459" spans="1:64" ht="11.25" customHeight="1" x14ac:dyDescent="0.3">
      <c r="A1459" s="184" t="s">
        <v>2091</v>
      </c>
      <c r="B1459" s="185">
        <v>0</v>
      </c>
      <c r="C1459" s="832">
        <v>63645</v>
      </c>
      <c r="D1459" s="284">
        <v>1E-4</v>
      </c>
      <c r="E1459" s="91">
        <v>0</v>
      </c>
      <c r="F1459" s="186">
        <v>0</v>
      </c>
      <c r="G1459" s="186">
        <v>0</v>
      </c>
      <c r="H1459" s="186">
        <v>0</v>
      </c>
      <c r="I1459" s="187">
        <v>0</v>
      </c>
      <c r="J1459" s="186">
        <v>0</v>
      </c>
      <c r="K1459" s="186">
        <v>0</v>
      </c>
      <c r="L1459" s="186">
        <v>0</v>
      </c>
      <c r="M1459" s="186">
        <v>0</v>
      </c>
      <c r="N1459" s="188">
        <v>0</v>
      </c>
      <c r="O1459" s="189">
        <v>0</v>
      </c>
      <c r="P1459" s="186">
        <v>0</v>
      </c>
      <c r="Q1459" s="189">
        <v>0</v>
      </c>
      <c r="R1459" s="189">
        <v>0</v>
      </c>
      <c r="S1459" s="189">
        <v>1E-4</v>
      </c>
      <c r="T1459" s="188">
        <v>0</v>
      </c>
      <c r="U1459" s="187">
        <v>0</v>
      </c>
      <c r="V1459" s="189">
        <v>0</v>
      </c>
      <c r="W1459" s="189">
        <v>0</v>
      </c>
      <c r="X1459" s="188">
        <v>0</v>
      </c>
      <c r="Y1459" s="188">
        <v>0</v>
      </c>
      <c r="Z1459" s="186">
        <v>0</v>
      </c>
      <c r="AA1459" s="186">
        <v>0</v>
      </c>
      <c r="AB1459" s="186">
        <v>0</v>
      </c>
      <c r="AC1459" s="186">
        <v>0</v>
      </c>
      <c r="AD1459" s="188">
        <v>0</v>
      </c>
      <c r="AE1459" s="189">
        <v>0</v>
      </c>
      <c r="AF1459" s="189">
        <v>0</v>
      </c>
      <c r="AG1459" s="189">
        <v>0</v>
      </c>
      <c r="AH1459" s="191">
        <v>0</v>
      </c>
      <c r="AI1459" s="186">
        <v>0</v>
      </c>
      <c r="AJ1459" s="192">
        <v>7501943414518</v>
      </c>
      <c r="AK1459" s="192">
        <v>63553</v>
      </c>
      <c r="AL1459" s="90" t="s">
        <v>278</v>
      </c>
      <c r="AM1459" s="75">
        <v>63645</v>
      </c>
      <c r="AO1459" s="188">
        <v>0</v>
      </c>
      <c r="AP1459" s="188">
        <v>0</v>
      </c>
      <c r="AQ1459" s="187">
        <v>0</v>
      </c>
      <c r="AR1459" s="188">
        <v>0</v>
      </c>
      <c r="AS1459" s="187">
        <v>0</v>
      </c>
      <c r="AT1459" s="188">
        <v>0</v>
      </c>
      <c r="AU1459" s="187">
        <v>0</v>
      </c>
      <c r="AV1459" s="188">
        <v>0</v>
      </c>
      <c r="AW1459" s="187">
        <v>0</v>
      </c>
      <c r="AX1459" s="188">
        <v>0</v>
      </c>
      <c r="AY1459" s="187">
        <v>0</v>
      </c>
      <c r="AZ1459" s="188">
        <v>0</v>
      </c>
      <c r="BA1459" s="187">
        <v>0</v>
      </c>
      <c r="BB1459" s="188">
        <v>0</v>
      </c>
      <c r="BC1459" s="187">
        <v>0</v>
      </c>
      <c r="BD1459" s="75"/>
      <c r="BE1459" s="75"/>
      <c r="BG1459" s="74"/>
      <c r="BH1459" s="74"/>
      <c r="BI1459" s="194"/>
      <c r="BJ1459" s="74"/>
      <c r="BK1459" s="74"/>
      <c r="BL1459" s="74"/>
    </row>
    <row r="1460" spans="1:64" ht="11.25" customHeight="1" x14ac:dyDescent="0.3">
      <c r="A1460" s="184" t="s">
        <v>2092</v>
      </c>
      <c r="B1460" s="185">
        <v>0</v>
      </c>
      <c r="C1460" s="832">
        <v>94085</v>
      </c>
      <c r="D1460" s="284">
        <v>1E-4</v>
      </c>
      <c r="E1460" s="91">
        <v>0</v>
      </c>
      <c r="F1460" s="186">
        <v>0</v>
      </c>
      <c r="G1460" s="186">
        <v>0</v>
      </c>
      <c r="H1460" s="186">
        <v>0</v>
      </c>
      <c r="I1460" s="187">
        <v>0</v>
      </c>
      <c r="J1460" s="186">
        <v>0</v>
      </c>
      <c r="K1460" s="186">
        <v>0</v>
      </c>
      <c r="L1460" s="186">
        <v>0</v>
      </c>
      <c r="M1460" s="186">
        <v>0</v>
      </c>
      <c r="N1460" s="188">
        <v>0</v>
      </c>
      <c r="O1460" s="189">
        <v>0</v>
      </c>
      <c r="P1460" s="186">
        <v>0</v>
      </c>
      <c r="Q1460" s="189">
        <v>0</v>
      </c>
      <c r="R1460" s="189">
        <v>0</v>
      </c>
      <c r="S1460" s="189">
        <v>1E-4</v>
      </c>
      <c r="T1460" s="188">
        <v>0</v>
      </c>
      <c r="U1460" s="187">
        <v>0</v>
      </c>
      <c r="V1460" s="189">
        <v>0</v>
      </c>
      <c r="W1460" s="189">
        <v>0</v>
      </c>
      <c r="X1460" s="188">
        <v>0</v>
      </c>
      <c r="Y1460" s="188">
        <v>0</v>
      </c>
      <c r="Z1460" s="186">
        <v>0</v>
      </c>
      <c r="AA1460" s="186">
        <v>0</v>
      </c>
      <c r="AB1460" s="186">
        <v>0</v>
      </c>
      <c r="AC1460" s="186">
        <v>0</v>
      </c>
      <c r="AD1460" s="188">
        <v>0</v>
      </c>
      <c r="AE1460" s="189">
        <v>0</v>
      </c>
      <c r="AF1460" s="189">
        <v>0</v>
      </c>
      <c r="AG1460" s="189">
        <v>0</v>
      </c>
      <c r="AH1460" s="191">
        <v>0</v>
      </c>
      <c r="AI1460" s="186">
        <v>0</v>
      </c>
      <c r="AJ1460" s="192">
        <v>7501017372751</v>
      </c>
      <c r="AK1460" s="192">
        <v>63546</v>
      </c>
      <c r="AL1460" s="90" t="s">
        <v>278</v>
      </c>
      <c r="AM1460" s="75">
        <v>94085</v>
      </c>
      <c r="AO1460" s="188">
        <v>0</v>
      </c>
      <c r="AP1460" s="188">
        <v>0</v>
      </c>
      <c r="AQ1460" s="187">
        <v>0</v>
      </c>
      <c r="AR1460" s="188">
        <v>0</v>
      </c>
      <c r="AS1460" s="187">
        <v>0</v>
      </c>
      <c r="AT1460" s="188">
        <v>0</v>
      </c>
      <c r="AU1460" s="187">
        <v>0</v>
      </c>
      <c r="AV1460" s="188">
        <v>0</v>
      </c>
      <c r="AW1460" s="187">
        <v>0</v>
      </c>
      <c r="AX1460" s="188">
        <v>0</v>
      </c>
      <c r="AY1460" s="187">
        <v>0</v>
      </c>
      <c r="AZ1460" s="188">
        <v>0</v>
      </c>
      <c r="BA1460" s="187">
        <v>0</v>
      </c>
      <c r="BB1460" s="188">
        <v>0</v>
      </c>
      <c r="BC1460" s="187">
        <v>0</v>
      </c>
      <c r="BD1460" s="75"/>
      <c r="BE1460" s="75"/>
      <c r="BG1460" s="74"/>
      <c r="BH1460" s="74"/>
      <c r="BI1460" s="194"/>
      <c r="BJ1460" s="74"/>
      <c r="BK1460" s="74"/>
      <c r="BL1460" s="74"/>
    </row>
    <row r="1461" spans="1:64" ht="11.25" customHeight="1" x14ac:dyDescent="0.3">
      <c r="A1461" s="184" t="s">
        <v>2093</v>
      </c>
      <c r="B1461" s="185">
        <v>0</v>
      </c>
      <c r="C1461" s="832">
        <v>63589</v>
      </c>
      <c r="D1461" s="284">
        <v>1E-4</v>
      </c>
      <c r="E1461" s="91">
        <v>0</v>
      </c>
      <c r="F1461" s="186">
        <v>0</v>
      </c>
      <c r="G1461" s="186">
        <v>0</v>
      </c>
      <c r="H1461" s="186">
        <v>0</v>
      </c>
      <c r="I1461" s="187">
        <v>0</v>
      </c>
      <c r="J1461" s="186">
        <v>0</v>
      </c>
      <c r="K1461" s="186">
        <v>0</v>
      </c>
      <c r="L1461" s="186">
        <v>0</v>
      </c>
      <c r="M1461" s="186">
        <v>0</v>
      </c>
      <c r="N1461" s="188">
        <v>0</v>
      </c>
      <c r="O1461" s="189">
        <v>0</v>
      </c>
      <c r="P1461" s="186">
        <v>0</v>
      </c>
      <c r="Q1461" s="189">
        <v>0</v>
      </c>
      <c r="R1461" s="189">
        <v>0</v>
      </c>
      <c r="S1461" s="189">
        <v>1E-4</v>
      </c>
      <c r="T1461" s="188">
        <v>0</v>
      </c>
      <c r="U1461" s="187">
        <v>0</v>
      </c>
      <c r="V1461" s="189">
        <v>0</v>
      </c>
      <c r="W1461" s="189">
        <v>0</v>
      </c>
      <c r="X1461" s="188">
        <v>0</v>
      </c>
      <c r="Y1461" s="188">
        <v>0</v>
      </c>
      <c r="Z1461" s="186">
        <v>0</v>
      </c>
      <c r="AA1461" s="186">
        <v>0</v>
      </c>
      <c r="AB1461" s="186">
        <v>0</v>
      </c>
      <c r="AC1461" s="186">
        <v>0</v>
      </c>
      <c r="AD1461" s="188">
        <v>0</v>
      </c>
      <c r="AE1461" s="189">
        <v>0</v>
      </c>
      <c r="AF1461" s="189">
        <v>0</v>
      </c>
      <c r="AG1461" s="189">
        <v>0</v>
      </c>
      <c r="AH1461" s="191">
        <v>0</v>
      </c>
      <c r="AI1461" s="186">
        <v>0</v>
      </c>
      <c r="AJ1461" s="192">
        <v>7501017372775</v>
      </c>
      <c r="AK1461" s="192">
        <v>63547</v>
      </c>
      <c r="AL1461" s="90" t="s">
        <v>278</v>
      </c>
      <c r="AM1461" s="75">
        <v>63589</v>
      </c>
      <c r="AO1461" s="188">
        <v>0</v>
      </c>
      <c r="AP1461" s="188">
        <v>0</v>
      </c>
      <c r="AQ1461" s="187">
        <v>0</v>
      </c>
      <c r="AR1461" s="188">
        <v>0</v>
      </c>
      <c r="AS1461" s="187">
        <v>0</v>
      </c>
      <c r="AT1461" s="188">
        <v>0</v>
      </c>
      <c r="AU1461" s="187">
        <v>0</v>
      </c>
      <c r="AV1461" s="188">
        <v>0</v>
      </c>
      <c r="AW1461" s="187">
        <v>0</v>
      </c>
      <c r="AX1461" s="188">
        <v>0</v>
      </c>
      <c r="AY1461" s="187">
        <v>0</v>
      </c>
      <c r="AZ1461" s="188">
        <v>0</v>
      </c>
      <c r="BA1461" s="187">
        <v>0</v>
      </c>
      <c r="BB1461" s="188">
        <v>0</v>
      </c>
      <c r="BC1461" s="187">
        <v>0</v>
      </c>
      <c r="BD1461" s="75"/>
      <c r="BE1461" s="75"/>
      <c r="BG1461" s="74"/>
      <c r="BH1461" s="74"/>
      <c r="BI1461" s="194"/>
      <c r="BJ1461" s="74"/>
      <c r="BK1461" s="74"/>
      <c r="BL1461" s="74"/>
    </row>
    <row r="1462" spans="1:64" ht="11.25" customHeight="1" x14ac:dyDescent="0.3">
      <c r="A1462" s="184" t="s">
        <v>2094</v>
      </c>
      <c r="B1462" s="185">
        <v>0</v>
      </c>
      <c r="C1462" s="832">
        <v>63630</v>
      </c>
      <c r="D1462" s="284">
        <v>1E-4</v>
      </c>
      <c r="E1462" s="91">
        <v>0</v>
      </c>
      <c r="F1462" s="186">
        <v>0</v>
      </c>
      <c r="G1462" s="186">
        <v>0</v>
      </c>
      <c r="H1462" s="186">
        <v>0</v>
      </c>
      <c r="I1462" s="187">
        <v>0</v>
      </c>
      <c r="J1462" s="186">
        <v>0</v>
      </c>
      <c r="K1462" s="186">
        <v>0</v>
      </c>
      <c r="L1462" s="186">
        <v>0</v>
      </c>
      <c r="M1462" s="186">
        <v>0</v>
      </c>
      <c r="N1462" s="188">
        <v>0</v>
      </c>
      <c r="O1462" s="189">
        <v>0</v>
      </c>
      <c r="P1462" s="186">
        <v>0</v>
      </c>
      <c r="Q1462" s="189">
        <v>0</v>
      </c>
      <c r="R1462" s="189">
        <v>0</v>
      </c>
      <c r="S1462" s="189">
        <v>1E-4</v>
      </c>
      <c r="T1462" s="188">
        <v>0</v>
      </c>
      <c r="U1462" s="187">
        <v>0</v>
      </c>
      <c r="V1462" s="189">
        <v>0</v>
      </c>
      <c r="W1462" s="189">
        <v>0</v>
      </c>
      <c r="X1462" s="188">
        <v>0</v>
      </c>
      <c r="Y1462" s="188">
        <v>0</v>
      </c>
      <c r="Z1462" s="186">
        <v>0</v>
      </c>
      <c r="AA1462" s="186">
        <v>0</v>
      </c>
      <c r="AB1462" s="186">
        <v>0</v>
      </c>
      <c r="AC1462" s="186">
        <v>0</v>
      </c>
      <c r="AD1462" s="188">
        <v>0</v>
      </c>
      <c r="AE1462" s="189">
        <v>0</v>
      </c>
      <c r="AF1462" s="189">
        <v>0</v>
      </c>
      <c r="AG1462" s="189">
        <v>0</v>
      </c>
      <c r="AH1462" s="191">
        <v>0</v>
      </c>
      <c r="AI1462" s="186">
        <v>0</v>
      </c>
      <c r="AJ1462" s="192">
        <v>7506245608393</v>
      </c>
      <c r="AK1462" s="192" t="s">
        <v>262</v>
      </c>
      <c r="AL1462" s="90" t="s">
        <v>278</v>
      </c>
      <c r="AM1462" s="75">
        <v>63630</v>
      </c>
      <c r="AO1462" s="188">
        <v>0</v>
      </c>
      <c r="AP1462" s="188">
        <v>0</v>
      </c>
      <c r="AQ1462" s="187">
        <v>0</v>
      </c>
      <c r="AR1462" s="188">
        <v>0</v>
      </c>
      <c r="AS1462" s="187">
        <v>0</v>
      </c>
      <c r="AT1462" s="188">
        <v>0</v>
      </c>
      <c r="AU1462" s="187">
        <v>0</v>
      </c>
      <c r="AV1462" s="188">
        <v>0</v>
      </c>
      <c r="AW1462" s="187">
        <v>0</v>
      </c>
      <c r="AX1462" s="188">
        <v>0</v>
      </c>
      <c r="AY1462" s="187">
        <v>0</v>
      </c>
      <c r="AZ1462" s="188">
        <v>0</v>
      </c>
      <c r="BA1462" s="187">
        <v>0</v>
      </c>
      <c r="BB1462" s="188">
        <v>0</v>
      </c>
      <c r="BC1462" s="187">
        <v>0</v>
      </c>
      <c r="BD1462" s="75"/>
      <c r="BE1462" s="75"/>
      <c r="BG1462" s="74"/>
      <c r="BH1462" s="74"/>
      <c r="BI1462" s="194"/>
      <c r="BJ1462" s="74"/>
      <c r="BK1462" s="74"/>
      <c r="BL1462" s="74"/>
    </row>
    <row r="1463" spans="1:64" ht="11.25" customHeight="1" x14ac:dyDescent="0.3">
      <c r="A1463" s="184" t="s">
        <v>2095</v>
      </c>
      <c r="B1463" s="185">
        <v>0</v>
      </c>
      <c r="C1463" s="832">
        <v>63587</v>
      </c>
      <c r="D1463" s="284">
        <v>1E-4</v>
      </c>
      <c r="E1463" s="91">
        <v>0</v>
      </c>
      <c r="F1463" s="186">
        <v>0</v>
      </c>
      <c r="G1463" s="186">
        <v>0</v>
      </c>
      <c r="H1463" s="186">
        <v>0</v>
      </c>
      <c r="I1463" s="187">
        <v>0</v>
      </c>
      <c r="J1463" s="186">
        <v>0</v>
      </c>
      <c r="K1463" s="186">
        <v>0</v>
      </c>
      <c r="L1463" s="186">
        <v>0</v>
      </c>
      <c r="M1463" s="186">
        <v>0</v>
      </c>
      <c r="N1463" s="188">
        <v>0</v>
      </c>
      <c r="O1463" s="189">
        <v>0</v>
      </c>
      <c r="P1463" s="186">
        <v>0</v>
      </c>
      <c r="Q1463" s="189">
        <v>0</v>
      </c>
      <c r="R1463" s="189">
        <v>0</v>
      </c>
      <c r="S1463" s="189">
        <v>1E-4</v>
      </c>
      <c r="T1463" s="188">
        <v>0</v>
      </c>
      <c r="U1463" s="187">
        <v>0</v>
      </c>
      <c r="V1463" s="189">
        <v>0</v>
      </c>
      <c r="W1463" s="189">
        <v>0</v>
      </c>
      <c r="X1463" s="188">
        <v>0</v>
      </c>
      <c r="Y1463" s="188">
        <v>0</v>
      </c>
      <c r="Z1463" s="186">
        <v>0</v>
      </c>
      <c r="AA1463" s="186">
        <v>0</v>
      </c>
      <c r="AB1463" s="186">
        <v>0</v>
      </c>
      <c r="AC1463" s="186">
        <v>0</v>
      </c>
      <c r="AD1463" s="188">
        <v>0</v>
      </c>
      <c r="AE1463" s="189">
        <v>0</v>
      </c>
      <c r="AF1463" s="189">
        <v>0</v>
      </c>
      <c r="AG1463" s="189">
        <v>0</v>
      </c>
      <c r="AH1463" s="191">
        <v>0</v>
      </c>
      <c r="AI1463" s="186">
        <v>0</v>
      </c>
      <c r="AJ1463" s="192">
        <v>7501017372737</v>
      </c>
      <c r="AK1463" s="192">
        <v>63545</v>
      </c>
      <c r="AL1463" s="90" t="s">
        <v>278</v>
      </c>
      <c r="AM1463" s="75">
        <v>63587</v>
      </c>
      <c r="AO1463" s="188">
        <v>0</v>
      </c>
      <c r="AP1463" s="188">
        <v>0</v>
      </c>
      <c r="AQ1463" s="187">
        <v>0</v>
      </c>
      <c r="AR1463" s="188">
        <v>0</v>
      </c>
      <c r="AS1463" s="187">
        <v>0</v>
      </c>
      <c r="AT1463" s="188">
        <v>0</v>
      </c>
      <c r="AU1463" s="187">
        <v>0</v>
      </c>
      <c r="AV1463" s="188">
        <v>0</v>
      </c>
      <c r="AW1463" s="187">
        <v>0</v>
      </c>
      <c r="AX1463" s="188">
        <v>0</v>
      </c>
      <c r="AY1463" s="187">
        <v>0</v>
      </c>
      <c r="AZ1463" s="188">
        <v>0</v>
      </c>
      <c r="BA1463" s="187">
        <v>0</v>
      </c>
      <c r="BB1463" s="188">
        <v>0</v>
      </c>
      <c r="BC1463" s="187">
        <v>0</v>
      </c>
      <c r="BD1463" s="75"/>
      <c r="BE1463" s="75"/>
      <c r="BG1463" s="74"/>
      <c r="BH1463" s="74"/>
      <c r="BI1463" s="194"/>
      <c r="BJ1463" s="74"/>
      <c r="BK1463" s="74"/>
      <c r="BL1463" s="74"/>
    </row>
    <row r="1464" spans="1:64" ht="11.25" customHeight="1" x14ac:dyDescent="0.3">
      <c r="A1464" s="184" t="s">
        <v>2096</v>
      </c>
      <c r="B1464" s="185">
        <v>0</v>
      </c>
      <c r="C1464" s="832">
        <v>63627</v>
      </c>
      <c r="D1464" s="284">
        <v>1E-4</v>
      </c>
      <c r="E1464" s="91">
        <v>0</v>
      </c>
      <c r="F1464" s="186">
        <v>0</v>
      </c>
      <c r="G1464" s="186">
        <v>0</v>
      </c>
      <c r="H1464" s="186">
        <v>0</v>
      </c>
      <c r="I1464" s="187">
        <v>0</v>
      </c>
      <c r="J1464" s="186">
        <v>0</v>
      </c>
      <c r="K1464" s="186">
        <v>0</v>
      </c>
      <c r="L1464" s="186">
        <v>0</v>
      </c>
      <c r="M1464" s="186">
        <v>0</v>
      </c>
      <c r="N1464" s="188">
        <v>0</v>
      </c>
      <c r="O1464" s="189">
        <v>0</v>
      </c>
      <c r="P1464" s="186">
        <v>0</v>
      </c>
      <c r="Q1464" s="189">
        <v>0</v>
      </c>
      <c r="R1464" s="189">
        <v>0</v>
      </c>
      <c r="S1464" s="189">
        <v>1E-4</v>
      </c>
      <c r="T1464" s="188">
        <v>0</v>
      </c>
      <c r="U1464" s="187">
        <v>0</v>
      </c>
      <c r="V1464" s="189">
        <v>0</v>
      </c>
      <c r="W1464" s="189">
        <v>0</v>
      </c>
      <c r="X1464" s="188">
        <v>0</v>
      </c>
      <c r="Y1464" s="188">
        <v>0</v>
      </c>
      <c r="Z1464" s="186">
        <v>0</v>
      </c>
      <c r="AA1464" s="186">
        <v>0</v>
      </c>
      <c r="AB1464" s="186">
        <v>0</v>
      </c>
      <c r="AC1464" s="186">
        <v>0</v>
      </c>
      <c r="AD1464" s="188">
        <v>0</v>
      </c>
      <c r="AE1464" s="189">
        <v>0</v>
      </c>
      <c r="AF1464" s="189">
        <v>0</v>
      </c>
      <c r="AG1464" s="189">
        <v>0</v>
      </c>
      <c r="AH1464" s="191">
        <v>0</v>
      </c>
      <c r="AI1464" s="186">
        <v>0</v>
      </c>
      <c r="AJ1464" s="192">
        <v>7506425608300</v>
      </c>
      <c r="AK1464" s="192" t="s">
        <v>262</v>
      </c>
      <c r="AL1464" s="90" t="s">
        <v>278</v>
      </c>
      <c r="AM1464" s="75">
        <v>63627</v>
      </c>
      <c r="AO1464" s="188">
        <v>0</v>
      </c>
      <c r="AP1464" s="188">
        <v>0</v>
      </c>
      <c r="AQ1464" s="187">
        <v>0</v>
      </c>
      <c r="AR1464" s="188">
        <v>0</v>
      </c>
      <c r="AS1464" s="187">
        <v>0</v>
      </c>
      <c r="AT1464" s="188">
        <v>0</v>
      </c>
      <c r="AU1464" s="187">
        <v>0</v>
      </c>
      <c r="AV1464" s="188">
        <v>0</v>
      </c>
      <c r="AW1464" s="187">
        <v>0</v>
      </c>
      <c r="AX1464" s="188">
        <v>0</v>
      </c>
      <c r="AY1464" s="187">
        <v>0</v>
      </c>
      <c r="AZ1464" s="188">
        <v>0</v>
      </c>
      <c r="BA1464" s="187">
        <v>0</v>
      </c>
      <c r="BB1464" s="188">
        <v>0</v>
      </c>
      <c r="BC1464" s="187">
        <v>0</v>
      </c>
      <c r="BD1464" s="75"/>
      <c r="BE1464" s="75"/>
      <c r="BG1464" s="74"/>
      <c r="BH1464" s="74"/>
      <c r="BI1464" s="194"/>
      <c r="BJ1464" s="74"/>
      <c r="BK1464" s="74"/>
      <c r="BL1464" s="74"/>
    </row>
    <row r="1465" spans="1:64" ht="11.25" customHeight="1" x14ac:dyDescent="0.3">
      <c r="A1465" s="184" t="s">
        <v>2097</v>
      </c>
      <c r="B1465" s="185">
        <v>0</v>
      </c>
      <c r="C1465" s="828">
        <v>63638</v>
      </c>
      <c r="D1465" s="284">
        <v>1E-4</v>
      </c>
      <c r="E1465" s="91">
        <v>0</v>
      </c>
      <c r="F1465" s="186">
        <v>0</v>
      </c>
      <c r="G1465" s="186">
        <v>0</v>
      </c>
      <c r="H1465" s="186">
        <v>0</v>
      </c>
      <c r="I1465" s="187">
        <v>0</v>
      </c>
      <c r="J1465" s="186">
        <v>0</v>
      </c>
      <c r="K1465" s="186">
        <v>0</v>
      </c>
      <c r="L1465" s="186">
        <v>0</v>
      </c>
      <c r="M1465" s="186">
        <v>0</v>
      </c>
      <c r="N1465" s="188">
        <v>0</v>
      </c>
      <c r="O1465" s="189">
        <v>0</v>
      </c>
      <c r="P1465" s="186">
        <v>0</v>
      </c>
      <c r="Q1465" s="189">
        <v>0</v>
      </c>
      <c r="R1465" s="189">
        <v>0</v>
      </c>
      <c r="S1465" s="189">
        <v>1E-4</v>
      </c>
      <c r="T1465" s="188">
        <v>0</v>
      </c>
      <c r="U1465" s="187">
        <v>0</v>
      </c>
      <c r="V1465" s="189">
        <v>0</v>
      </c>
      <c r="W1465" s="189">
        <v>0</v>
      </c>
      <c r="X1465" s="188">
        <v>0</v>
      </c>
      <c r="Y1465" s="188">
        <v>0</v>
      </c>
      <c r="Z1465" s="186">
        <v>0</v>
      </c>
      <c r="AA1465" s="186">
        <v>0</v>
      </c>
      <c r="AB1465" s="186">
        <v>0</v>
      </c>
      <c r="AC1465" s="186">
        <v>0</v>
      </c>
      <c r="AD1465" s="188">
        <v>0</v>
      </c>
      <c r="AE1465" s="189">
        <v>0</v>
      </c>
      <c r="AF1465" s="189">
        <v>0</v>
      </c>
      <c r="AG1465" s="189">
        <v>0</v>
      </c>
      <c r="AH1465" s="191">
        <v>0</v>
      </c>
      <c r="AI1465" s="186">
        <v>0</v>
      </c>
      <c r="AJ1465" s="192">
        <v>7506425626687</v>
      </c>
      <c r="AK1465" s="192" t="s">
        <v>262</v>
      </c>
      <c r="AL1465" s="90" t="s">
        <v>278</v>
      </c>
      <c r="AM1465" s="75">
        <v>63638</v>
      </c>
      <c r="AO1465" s="188">
        <v>0</v>
      </c>
      <c r="AP1465" s="188">
        <v>0</v>
      </c>
      <c r="AQ1465" s="187">
        <v>0</v>
      </c>
      <c r="AR1465" s="188">
        <v>0</v>
      </c>
      <c r="AS1465" s="187">
        <v>0</v>
      </c>
      <c r="AT1465" s="188">
        <v>0</v>
      </c>
      <c r="AU1465" s="187">
        <v>0</v>
      </c>
      <c r="AV1465" s="188">
        <v>0</v>
      </c>
      <c r="AW1465" s="187">
        <v>0</v>
      </c>
      <c r="AX1465" s="188">
        <v>0</v>
      </c>
      <c r="AY1465" s="187">
        <v>0</v>
      </c>
      <c r="AZ1465" s="188">
        <v>0</v>
      </c>
      <c r="BA1465" s="187">
        <v>0</v>
      </c>
      <c r="BB1465" s="188">
        <v>0</v>
      </c>
      <c r="BC1465" s="187">
        <v>0</v>
      </c>
      <c r="BD1465" s="75"/>
      <c r="BE1465" s="75"/>
      <c r="BG1465" s="74"/>
      <c r="BH1465" s="74"/>
      <c r="BI1465" s="194"/>
      <c r="BJ1465" s="74"/>
      <c r="BK1465" s="74"/>
      <c r="BL1465" s="74"/>
    </row>
    <row r="1466" spans="1:64" ht="11.25" customHeight="1" x14ac:dyDescent="0.3">
      <c r="A1466" s="184" t="s">
        <v>2098</v>
      </c>
      <c r="B1466" s="185">
        <v>0</v>
      </c>
      <c r="C1466" s="832">
        <v>63641</v>
      </c>
      <c r="D1466" s="284">
        <v>1E-4</v>
      </c>
      <c r="E1466" s="91">
        <v>0</v>
      </c>
      <c r="F1466" s="186">
        <v>0</v>
      </c>
      <c r="G1466" s="186">
        <v>0</v>
      </c>
      <c r="H1466" s="186">
        <v>0</v>
      </c>
      <c r="I1466" s="187">
        <v>0</v>
      </c>
      <c r="J1466" s="186">
        <v>0</v>
      </c>
      <c r="K1466" s="186">
        <v>0</v>
      </c>
      <c r="L1466" s="186">
        <v>0</v>
      </c>
      <c r="M1466" s="186">
        <v>0</v>
      </c>
      <c r="N1466" s="188">
        <v>0</v>
      </c>
      <c r="O1466" s="189">
        <v>0</v>
      </c>
      <c r="P1466" s="186">
        <v>0</v>
      </c>
      <c r="Q1466" s="189">
        <v>0</v>
      </c>
      <c r="R1466" s="189">
        <v>0</v>
      </c>
      <c r="S1466" s="189">
        <v>1E-4</v>
      </c>
      <c r="T1466" s="188">
        <v>0</v>
      </c>
      <c r="U1466" s="187">
        <v>0</v>
      </c>
      <c r="V1466" s="189">
        <v>0</v>
      </c>
      <c r="W1466" s="189">
        <v>0</v>
      </c>
      <c r="X1466" s="188">
        <v>0</v>
      </c>
      <c r="Y1466" s="188">
        <v>0</v>
      </c>
      <c r="Z1466" s="186">
        <v>0</v>
      </c>
      <c r="AA1466" s="186">
        <v>0</v>
      </c>
      <c r="AB1466" s="186">
        <v>0</v>
      </c>
      <c r="AC1466" s="186">
        <v>0</v>
      </c>
      <c r="AD1466" s="188">
        <v>0</v>
      </c>
      <c r="AE1466" s="189">
        <v>0</v>
      </c>
      <c r="AF1466" s="189">
        <v>0</v>
      </c>
      <c r="AG1466" s="189">
        <v>0</v>
      </c>
      <c r="AH1466" s="191">
        <v>0</v>
      </c>
      <c r="AI1466" s="186">
        <v>0</v>
      </c>
      <c r="AJ1466" s="192">
        <v>0</v>
      </c>
      <c r="AK1466" s="192">
        <v>63638</v>
      </c>
      <c r="AL1466" s="90" t="s">
        <v>278</v>
      </c>
      <c r="AM1466" s="75">
        <v>63641</v>
      </c>
      <c r="AO1466" s="188">
        <v>0</v>
      </c>
      <c r="AP1466" s="188">
        <v>0</v>
      </c>
      <c r="AQ1466" s="187">
        <v>0</v>
      </c>
      <c r="AR1466" s="188">
        <v>0</v>
      </c>
      <c r="AS1466" s="187">
        <v>0</v>
      </c>
      <c r="AT1466" s="188">
        <v>0</v>
      </c>
      <c r="AU1466" s="187">
        <v>0</v>
      </c>
      <c r="AV1466" s="188">
        <v>0</v>
      </c>
      <c r="AW1466" s="187">
        <v>0</v>
      </c>
      <c r="AX1466" s="188">
        <v>0</v>
      </c>
      <c r="AY1466" s="187">
        <v>0</v>
      </c>
      <c r="AZ1466" s="188">
        <v>0</v>
      </c>
      <c r="BA1466" s="187">
        <v>0</v>
      </c>
      <c r="BB1466" s="188">
        <v>0</v>
      </c>
      <c r="BC1466" s="187">
        <v>0</v>
      </c>
      <c r="BD1466" s="75"/>
      <c r="BE1466" s="75"/>
      <c r="BG1466" s="74"/>
      <c r="BH1466" s="74"/>
      <c r="BI1466" s="194"/>
      <c r="BJ1466" s="74"/>
      <c r="BK1466" s="74"/>
      <c r="BL1466" s="74"/>
    </row>
    <row r="1467" spans="1:64" ht="11.25" customHeight="1" x14ac:dyDescent="0.3">
      <c r="A1467" s="184" t="s">
        <v>2099</v>
      </c>
      <c r="B1467" s="185">
        <v>0</v>
      </c>
      <c r="C1467" s="832">
        <v>63632</v>
      </c>
      <c r="D1467" s="284">
        <v>1E-4</v>
      </c>
      <c r="E1467" s="91">
        <v>0</v>
      </c>
      <c r="F1467" s="186">
        <v>0</v>
      </c>
      <c r="G1467" s="186">
        <v>0</v>
      </c>
      <c r="H1467" s="186">
        <v>0</v>
      </c>
      <c r="I1467" s="187">
        <v>0</v>
      </c>
      <c r="J1467" s="186">
        <v>0</v>
      </c>
      <c r="K1467" s="186">
        <v>0</v>
      </c>
      <c r="L1467" s="186">
        <v>0</v>
      </c>
      <c r="M1467" s="186">
        <v>0</v>
      </c>
      <c r="N1467" s="188">
        <v>0</v>
      </c>
      <c r="O1467" s="189">
        <v>0</v>
      </c>
      <c r="P1467" s="186">
        <v>0</v>
      </c>
      <c r="Q1467" s="189">
        <v>0</v>
      </c>
      <c r="R1467" s="189">
        <v>0</v>
      </c>
      <c r="S1467" s="189">
        <v>1E-4</v>
      </c>
      <c r="T1467" s="188">
        <v>0</v>
      </c>
      <c r="U1467" s="187">
        <v>0</v>
      </c>
      <c r="V1467" s="189">
        <v>0</v>
      </c>
      <c r="W1467" s="189">
        <v>0</v>
      </c>
      <c r="X1467" s="188">
        <v>0</v>
      </c>
      <c r="Y1467" s="188">
        <v>0</v>
      </c>
      <c r="Z1467" s="186">
        <v>0</v>
      </c>
      <c r="AA1467" s="186">
        <v>0</v>
      </c>
      <c r="AB1467" s="186">
        <v>0</v>
      </c>
      <c r="AC1467" s="186">
        <v>0</v>
      </c>
      <c r="AD1467" s="188">
        <v>0</v>
      </c>
      <c r="AE1467" s="189">
        <v>0</v>
      </c>
      <c r="AF1467" s="189">
        <v>0</v>
      </c>
      <c r="AG1467" s="189">
        <v>0</v>
      </c>
      <c r="AH1467" s="191">
        <v>0</v>
      </c>
      <c r="AI1467" s="186">
        <v>0</v>
      </c>
      <c r="AJ1467" s="192">
        <v>7506425626564</v>
      </c>
      <c r="AK1467" s="192" t="s">
        <v>262</v>
      </c>
      <c r="AL1467" s="90" t="s">
        <v>278</v>
      </c>
      <c r="AM1467" s="75">
        <v>63632</v>
      </c>
      <c r="AO1467" s="188">
        <v>0</v>
      </c>
      <c r="AP1467" s="188">
        <v>0</v>
      </c>
      <c r="AQ1467" s="187">
        <v>0</v>
      </c>
      <c r="AR1467" s="188">
        <v>0</v>
      </c>
      <c r="AS1467" s="187">
        <v>0</v>
      </c>
      <c r="AT1467" s="188">
        <v>0</v>
      </c>
      <c r="AU1467" s="187">
        <v>0</v>
      </c>
      <c r="AV1467" s="188">
        <v>0</v>
      </c>
      <c r="AW1467" s="187">
        <v>0</v>
      </c>
      <c r="AX1467" s="188">
        <v>0</v>
      </c>
      <c r="AY1467" s="187">
        <v>0</v>
      </c>
      <c r="AZ1467" s="188">
        <v>0</v>
      </c>
      <c r="BA1467" s="187">
        <v>0</v>
      </c>
      <c r="BB1467" s="188">
        <v>0</v>
      </c>
      <c r="BC1467" s="187">
        <v>0</v>
      </c>
      <c r="BD1467" s="75"/>
      <c r="BE1467" s="75"/>
      <c r="BG1467" s="74"/>
      <c r="BH1467" s="74"/>
      <c r="BI1467" s="194"/>
      <c r="BJ1467" s="74"/>
      <c r="BK1467" s="74"/>
      <c r="BL1467" s="74"/>
    </row>
    <row r="1468" spans="1:64" ht="11.25" customHeight="1" x14ac:dyDescent="0.3">
      <c r="A1468" s="184" t="s">
        <v>2100</v>
      </c>
      <c r="B1468" s="185">
        <v>0</v>
      </c>
      <c r="C1468" s="832">
        <v>63635</v>
      </c>
      <c r="D1468" s="284">
        <v>1E-4</v>
      </c>
      <c r="E1468" s="91">
        <v>0</v>
      </c>
      <c r="F1468" s="186">
        <v>0</v>
      </c>
      <c r="G1468" s="186">
        <v>0</v>
      </c>
      <c r="H1468" s="186">
        <v>0</v>
      </c>
      <c r="I1468" s="187">
        <v>0</v>
      </c>
      <c r="J1468" s="186">
        <v>0</v>
      </c>
      <c r="K1468" s="186">
        <v>0</v>
      </c>
      <c r="L1468" s="186">
        <v>0</v>
      </c>
      <c r="M1468" s="186">
        <v>0</v>
      </c>
      <c r="N1468" s="188">
        <v>0</v>
      </c>
      <c r="O1468" s="189">
        <v>0</v>
      </c>
      <c r="P1468" s="186">
        <v>0</v>
      </c>
      <c r="Q1468" s="189">
        <v>0</v>
      </c>
      <c r="R1468" s="189">
        <v>0</v>
      </c>
      <c r="S1468" s="189">
        <v>1E-4</v>
      </c>
      <c r="T1468" s="188">
        <v>0</v>
      </c>
      <c r="U1468" s="187">
        <v>0</v>
      </c>
      <c r="V1468" s="189">
        <v>0</v>
      </c>
      <c r="W1468" s="189">
        <v>0</v>
      </c>
      <c r="X1468" s="188">
        <v>0</v>
      </c>
      <c r="Y1468" s="188">
        <v>0</v>
      </c>
      <c r="Z1468" s="186">
        <v>0</v>
      </c>
      <c r="AA1468" s="186">
        <v>0</v>
      </c>
      <c r="AB1468" s="186">
        <v>0</v>
      </c>
      <c r="AC1468" s="186">
        <v>0</v>
      </c>
      <c r="AD1468" s="188">
        <v>0</v>
      </c>
      <c r="AE1468" s="189">
        <v>0</v>
      </c>
      <c r="AF1468" s="189">
        <v>0</v>
      </c>
      <c r="AG1468" s="189">
        <v>0</v>
      </c>
      <c r="AH1468" s="191">
        <v>0</v>
      </c>
      <c r="AI1468" s="186">
        <v>0</v>
      </c>
      <c r="AJ1468" s="192">
        <v>7506425626625</v>
      </c>
      <c r="AK1468" s="192" t="s">
        <v>262</v>
      </c>
      <c r="AL1468" s="90" t="s">
        <v>278</v>
      </c>
      <c r="AM1468" s="75">
        <v>63635</v>
      </c>
      <c r="AO1468" s="188">
        <v>0</v>
      </c>
      <c r="AP1468" s="188">
        <v>0</v>
      </c>
      <c r="AQ1468" s="187">
        <v>0</v>
      </c>
      <c r="AR1468" s="188">
        <v>0</v>
      </c>
      <c r="AS1468" s="187">
        <v>0</v>
      </c>
      <c r="AT1468" s="188">
        <v>0</v>
      </c>
      <c r="AU1468" s="187">
        <v>0</v>
      </c>
      <c r="AV1468" s="188">
        <v>0</v>
      </c>
      <c r="AW1468" s="187">
        <v>0</v>
      </c>
      <c r="AX1468" s="188">
        <v>0</v>
      </c>
      <c r="AY1468" s="187">
        <v>0</v>
      </c>
      <c r="AZ1468" s="188">
        <v>0</v>
      </c>
      <c r="BA1468" s="187">
        <v>0</v>
      </c>
      <c r="BB1468" s="188">
        <v>0</v>
      </c>
      <c r="BC1468" s="187">
        <v>0</v>
      </c>
      <c r="BD1468" s="75"/>
      <c r="BE1468" s="75"/>
      <c r="BG1468" s="74"/>
      <c r="BH1468" s="74"/>
      <c r="BI1468" s="194"/>
      <c r="BJ1468" s="74"/>
      <c r="BK1468" s="74"/>
      <c r="BL1468" s="74"/>
    </row>
    <row r="1469" spans="1:64" ht="11.25" customHeight="1" x14ac:dyDescent="0.3">
      <c r="A1469" s="184" t="s">
        <v>2101</v>
      </c>
      <c r="B1469" s="185">
        <v>0</v>
      </c>
      <c r="C1469" s="832">
        <v>63644</v>
      </c>
      <c r="D1469" s="284">
        <v>1E-4</v>
      </c>
      <c r="E1469" s="91">
        <v>0</v>
      </c>
      <c r="F1469" s="186">
        <v>0</v>
      </c>
      <c r="G1469" s="186">
        <v>0</v>
      </c>
      <c r="H1469" s="186">
        <v>0</v>
      </c>
      <c r="I1469" s="187">
        <v>0</v>
      </c>
      <c r="J1469" s="186">
        <v>0</v>
      </c>
      <c r="K1469" s="186">
        <v>0</v>
      </c>
      <c r="L1469" s="186">
        <v>0</v>
      </c>
      <c r="M1469" s="186">
        <v>0</v>
      </c>
      <c r="N1469" s="188">
        <v>0</v>
      </c>
      <c r="O1469" s="189">
        <v>0</v>
      </c>
      <c r="P1469" s="186">
        <v>0</v>
      </c>
      <c r="Q1469" s="189">
        <v>0</v>
      </c>
      <c r="R1469" s="189">
        <v>0</v>
      </c>
      <c r="S1469" s="189">
        <v>1E-4</v>
      </c>
      <c r="T1469" s="188">
        <v>0</v>
      </c>
      <c r="U1469" s="187">
        <v>0</v>
      </c>
      <c r="V1469" s="189">
        <v>0</v>
      </c>
      <c r="W1469" s="189">
        <v>0</v>
      </c>
      <c r="X1469" s="188">
        <v>0</v>
      </c>
      <c r="Y1469" s="188">
        <v>0</v>
      </c>
      <c r="Z1469" s="186">
        <v>0</v>
      </c>
      <c r="AA1469" s="186">
        <v>0</v>
      </c>
      <c r="AB1469" s="186">
        <v>0</v>
      </c>
      <c r="AC1469" s="186">
        <v>0</v>
      </c>
      <c r="AD1469" s="188">
        <v>0</v>
      </c>
      <c r="AE1469" s="189">
        <v>0</v>
      </c>
      <c r="AF1469" s="189">
        <v>0</v>
      </c>
      <c r="AG1469" s="189">
        <v>0</v>
      </c>
      <c r="AH1469" s="191">
        <v>0</v>
      </c>
      <c r="AI1469" s="186">
        <v>0</v>
      </c>
      <c r="AJ1469" s="192">
        <v>7501943414495</v>
      </c>
      <c r="AK1469" s="192">
        <v>63552</v>
      </c>
      <c r="AL1469" s="90" t="s">
        <v>278</v>
      </c>
      <c r="AM1469" s="75">
        <v>63644</v>
      </c>
      <c r="AO1469" s="188">
        <v>0</v>
      </c>
      <c r="AP1469" s="188">
        <v>0</v>
      </c>
      <c r="AQ1469" s="187">
        <v>0</v>
      </c>
      <c r="AR1469" s="188">
        <v>0</v>
      </c>
      <c r="AS1469" s="187">
        <v>0</v>
      </c>
      <c r="AT1469" s="188">
        <v>0</v>
      </c>
      <c r="AU1469" s="187">
        <v>0</v>
      </c>
      <c r="AV1469" s="188">
        <v>0</v>
      </c>
      <c r="AW1469" s="187">
        <v>0</v>
      </c>
      <c r="AX1469" s="188">
        <v>0</v>
      </c>
      <c r="AY1469" s="187">
        <v>0</v>
      </c>
      <c r="AZ1469" s="188">
        <v>0</v>
      </c>
      <c r="BA1469" s="187">
        <v>0</v>
      </c>
      <c r="BB1469" s="188">
        <v>0</v>
      </c>
      <c r="BC1469" s="187">
        <v>0</v>
      </c>
      <c r="BD1469" s="75"/>
      <c r="BE1469" s="75"/>
      <c r="BG1469" s="74"/>
      <c r="BH1469" s="74"/>
      <c r="BI1469" s="194"/>
      <c r="BJ1469" s="74"/>
      <c r="BK1469" s="74"/>
      <c r="BL1469" s="74"/>
    </row>
    <row r="1470" spans="1:64" ht="11.25" customHeight="1" x14ac:dyDescent="0.3">
      <c r="A1470" s="184" t="s">
        <v>2102</v>
      </c>
      <c r="B1470" s="185">
        <v>0</v>
      </c>
      <c r="C1470" s="832">
        <v>63640</v>
      </c>
      <c r="D1470" s="284">
        <v>1E-4</v>
      </c>
      <c r="E1470" s="91">
        <v>0</v>
      </c>
      <c r="F1470" s="186">
        <v>0</v>
      </c>
      <c r="G1470" s="186">
        <v>0</v>
      </c>
      <c r="H1470" s="186">
        <v>0</v>
      </c>
      <c r="I1470" s="187">
        <v>0</v>
      </c>
      <c r="J1470" s="186">
        <v>0</v>
      </c>
      <c r="K1470" s="186">
        <v>0</v>
      </c>
      <c r="L1470" s="186">
        <v>0</v>
      </c>
      <c r="M1470" s="186">
        <v>0</v>
      </c>
      <c r="N1470" s="188">
        <v>0</v>
      </c>
      <c r="O1470" s="189">
        <v>0</v>
      </c>
      <c r="P1470" s="186">
        <v>0</v>
      </c>
      <c r="Q1470" s="189">
        <v>0</v>
      </c>
      <c r="R1470" s="189">
        <v>0</v>
      </c>
      <c r="S1470" s="189">
        <v>1E-4</v>
      </c>
      <c r="T1470" s="188">
        <v>0</v>
      </c>
      <c r="U1470" s="187">
        <v>0</v>
      </c>
      <c r="V1470" s="189">
        <v>0</v>
      </c>
      <c r="W1470" s="189">
        <v>0</v>
      </c>
      <c r="X1470" s="188">
        <v>0</v>
      </c>
      <c r="Y1470" s="188">
        <v>0</v>
      </c>
      <c r="Z1470" s="186">
        <v>0</v>
      </c>
      <c r="AA1470" s="186">
        <v>0</v>
      </c>
      <c r="AB1470" s="186">
        <v>0</v>
      </c>
      <c r="AC1470" s="186">
        <v>0</v>
      </c>
      <c r="AD1470" s="188">
        <v>0</v>
      </c>
      <c r="AE1470" s="189">
        <v>0</v>
      </c>
      <c r="AF1470" s="189">
        <v>0</v>
      </c>
      <c r="AG1470" s="189">
        <v>0</v>
      </c>
      <c r="AH1470" s="191">
        <v>0</v>
      </c>
      <c r="AI1470" s="186">
        <v>0</v>
      </c>
      <c r="AJ1470" s="192">
        <v>7506425626724</v>
      </c>
      <c r="AK1470" s="192" t="s">
        <v>262</v>
      </c>
      <c r="AL1470" s="90" t="s">
        <v>278</v>
      </c>
      <c r="AM1470" s="75">
        <v>63640</v>
      </c>
      <c r="AO1470" s="188">
        <v>0</v>
      </c>
      <c r="AP1470" s="188">
        <v>0</v>
      </c>
      <c r="AQ1470" s="187">
        <v>0</v>
      </c>
      <c r="AR1470" s="188">
        <v>0</v>
      </c>
      <c r="AS1470" s="187">
        <v>0</v>
      </c>
      <c r="AT1470" s="188">
        <v>0</v>
      </c>
      <c r="AU1470" s="187">
        <v>0</v>
      </c>
      <c r="AV1470" s="188">
        <v>0</v>
      </c>
      <c r="AW1470" s="187">
        <v>0</v>
      </c>
      <c r="AX1470" s="188">
        <v>0</v>
      </c>
      <c r="AY1470" s="187">
        <v>0</v>
      </c>
      <c r="AZ1470" s="188">
        <v>0</v>
      </c>
      <c r="BA1470" s="187">
        <v>0</v>
      </c>
      <c r="BB1470" s="188">
        <v>0</v>
      </c>
      <c r="BC1470" s="187">
        <v>0</v>
      </c>
      <c r="BD1470" s="75"/>
      <c r="BE1470" s="75"/>
      <c r="BG1470" s="74"/>
      <c r="BH1470" s="74"/>
      <c r="BI1470" s="194"/>
      <c r="BJ1470" s="74"/>
      <c r="BK1470" s="74"/>
      <c r="BL1470" s="74"/>
    </row>
    <row r="1471" spans="1:64" ht="11.25" customHeight="1" x14ac:dyDescent="0.3">
      <c r="A1471" s="184" t="s">
        <v>2103</v>
      </c>
      <c r="B1471" s="185">
        <v>0</v>
      </c>
      <c r="C1471" s="832">
        <v>63643</v>
      </c>
      <c r="D1471" s="284">
        <v>1E-4</v>
      </c>
      <c r="E1471" s="91">
        <v>0</v>
      </c>
      <c r="F1471" s="186">
        <v>0</v>
      </c>
      <c r="G1471" s="186">
        <v>0</v>
      </c>
      <c r="H1471" s="186">
        <v>0</v>
      </c>
      <c r="I1471" s="187">
        <v>0</v>
      </c>
      <c r="J1471" s="186">
        <v>0</v>
      </c>
      <c r="K1471" s="186">
        <v>0</v>
      </c>
      <c r="L1471" s="186">
        <v>0</v>
      </c>
      <c r="M1471" s="186">
        <v>0</v>
      </c>
      <c r="N1471" s="188">
        <v>0</v>
      </c>
      <c r="O1471" s="189">
        <v>0</v>
      </c>
      <c r="P1471" s="186">
        <v>0</v>
      </c>
      <c r="Q1471" s="189">
        <v>0</v>
      </c>
      <c r="R1471" s="189">
        <v>0</v>
      </c>
      <c r="S1471" s="189">
        <v>1E-4</v>
      </c>
      <c r="T1471" s="188">
        <v>0</v>
      </c>
      <c r="U1471" s="187">
        <v>0</v>
      </c>
      <c r="V1471" s="189">
        <v>0</v>
      </c>
      <c r="W1471" s="189">
        <v>0</v>
      </c>
      <c r="X1471" s="188">
        <v>0</v>
      </c>
      <c r="Y1471" s="188">
        <v>0</v>
      </c>
      <c r="Z1471" s="186">
        <v>0</v>
      </c>
      <c r="AA1471" s="186">
        <v>0</v>
      </c>
      <c r="AB1471" s="186">
        <v>0</v>
      </c>
      <c r="AC1471" s="186">
        <v>0</v>
      </c>
      <c r="AD1471" s="188">
        <v>0</v>
      </c>
      <c r="AE1471" s="189">
        <v>0</v>
      </c>
      <c r="AF1471" s="189">
        <v>0</v>
      </c>
      <c r="AG1471" s="189">
        <v>0</v>
      </c>
      <c r="AH1471" s="191">
        <v>0</v>
      </c>
      <c r="AI1471" s="186">
        <v>0</v>
      </c>
      <c r="AJ1471" s="192">
        <v>0</v>
      </c>
      <c r="AK1471" s="192">
        <v>63640</v>
      </c>
      <c r="AL1471" s="90" t="s">
        <v>278</v>
      </c>
      <c r="AM1471" s="75">
        <v>63643</v>
      </c>
      <c r="AO1471" s="188">
        <v>0</v>
      </c>
      <c r="AP1471" s="188">
        <v>0</v>
      </c>
      <c r="AQ1471" s="187">
        <v>0</v>
      </c>
      <c r="AR1471" s="188">
        <v>0</v>
      </c>
      <c r="AS1471" s="187">
        <v>0</v>
      </c>
      <c r="AT1471" s="188">
        <v>0</v>
      </c>
      <c r="AU1471" s="187">
        <v>0</v>
      </c>
      <c r="AV1471" s="188">
        <v>0</v>
      </c>
      <c r="AW1471" s="187">
        <v>0</v>
      </c>
      <c r="AX1471" s="188">
        <v>0</v>
      </c>
      <c r="AY1471" s="187">
        <v>0</v>
      </c>
      <c r="AZ1471" s="188">
        <v>0</v>
      </c>
      <c r="BA1471" s="187">
        <v>0</v>
      </c>
      <c r="BB1471" s="188">
        <v>0</v>
      </c>
      <c r="BC1471" s="187">
        <v>0</v>
      </c>
      <c r="BD1471" s="75"/>
      <c r="BE1471" s="75"/>
      <c r="BG1471" s="74"/>
      <c r="BH1471" s="74"/>
      <c r="BI1471" s="194"/>
      <c r="BJ1471" s="74"/>
      <c r="BK1471" s="74"/>
      <c r="BL1471" s="74"/>
    </row>
    <row r="1472" spans="1:64" ht="11.25" customHeight="1" x14ac:dyDescent="0.3">
      <c r="A1472" s="184" t="s">
        <v>2104</v>
      </c>
      <c r="B1472" s="185" t="s">
        <v>44</v>
      </c>
      <c r="C1472" s="832">
        <v>63563</v>
      </c>
      <c r="D1472" s="284">
        <v>1E-4</v>
      </c>
      <c r="E1472" s="91">
        <v>0</v>
      </c>
      <c r="F1472" s="186"/>
      <c r="G1472" s="186">
        <v>0</v>
      </c>
      <c r="H1472" s="186">
        <v>0</v>
      </c>
      <c r="I1472" s="187">
        <v>0</v>
      </c>
      <c r="J1472" s="186">
        <v>0</v>
      </c>
      <c r="K1472" s="186">
        <v>0</v>
      </c>
      <c r="L1472" s="186">
        <v>0</v>
      </c>
      <c r="M1472" s="186">
        <v>0</v>
      </c>
      <c r="N1472" s="188">
        <v>0</v>
      </c>
      <c r="O1472" s="189">
        <v>0</v>
      </c>
      <c r="P1472" s="186">
        <v>0</v>
      </c>
      <c r="Q1472" s="189">
        <v>0</v>
      </c>
      <c r="R1472" s="189">
        <v>0</v>
      </c>
      <c r="S1472" s="189">
        <v>1E-4</v>
      </c>
      <c r="T1472" s="188">
        <v>0</v>
      </c>
      <c r="U1472" s="187">
        <v>0</v>
      </c>
      <c r="V1472" s="189">
        <v>0</v>
      </c>
      <c r="W1472" s="189">
        <v>0</v>
      </c>
      <c r="X1472" s="188">
        <v>0</v>
      </c>
      <c r="Y1472" s="188">
        <v>0</v>
      </c>
      <c r="Z1472" s="186">
        <v>0</v>
      </c>
      <c r="AA1472" s="186">
        <v>0</v>
      </c>
      <c r="AB1472" s="186">
        <v>0</v>
      </c>
      <c r="AC1472" s="186">
        <v>0</v>
      </c>
      <c r="AD1472" s="188">
        <v>0</v>
      </c>
      <c r="AE1472" s="189">
        <v>0</v>
      </c>
      <c r="AF1472" s="189">
        <v>0</v>
      </c>
      <c r="AG1472" s="189">
        <v>0</v>
      </c>
      <c r="AH1472" s="191">
        <v>0</v>
      </c>
      <c r="AI1472" s="186">
        <v>0</v>
      </c>
      <c r="AJ1472" s="192">
        <v>7501943433359</v>
      </c>
      <c r="AK1472" s="192">
        <v>63544</v>
      </c>
      <c r="AL1472" s="90" t="s">
        <v>278</v>
      </c>
      <c r="AM1472" s="75">
        <v>63563</v>
      </c>
      <c r="AO1472" s="188">
        <v>0</v>
      </c>
      <c r="AP1472" s="188">
        <v>0</v>
      </c>
      <c r="AQ1472" s="187">
        <v>0</v>
      </c>
      <c r="AR1472" s="188">
        <v>0</v>
      </c>
      <c r="AS1472" s="187">
        <v>0</v>
      </c>
      <c r="AT1472" s="188">
        <v>0</v>
      </c>
      <c r="AU1472" s="187">
        <v>0</v>
      </c>
      <c r="AV1472" s="188">
        <v>0</v>
      </c>
      <c r="AW1472" s="187">
        <v>0</v>
      </c>
      <c r="AX1472" s="188">
        <v>0</v>
      </c>
      <c r="AY1472" s="187">
        <v>0</v>
      </c>
      <c r="AZ1472" s="188">
        <v>0</v>
      </c>
      <c r="BA1472" s="187">
        <v>0</v>
      </c>
      <c r="BB1472" s="188">
        <v>0</v>
      </c>
      <c r="BC1472" s="187">
        <v>0</v>
      </c>
      <c r="BD1472" s="75"/>
      <c r="BE1472" s="75"/>
      <c r="BG1472" s="74"/>
      <c r="BH1472" s="74"/>
      <c r="BI1472" s="194"/>
      <c r="BJ1472" s="74"/>
      <c r="BK1472" s="74"/>
      <c r="BL1472" s="74"/>
    </row>
    <row r="1473" spans="1:64" ht="11.25" customHeight="1" x14ac:dyDescent="0.3">
      <c r="A1473" s="184" t="s">
        <v>2105</v>
      </c>
      <c r="B1473" s="185" t="s">
        <v>44</v>
      </c>
      <c r="C1473" s="828">
        <v>63565</v>
      </c>
      <c r="D1473" s="284">
        <v>1E-4</v>
      </c>
      <c r="E1473" s="91">
        <v>0</v>
      </c>
      <c r="F1473" s="186">
        <v>0</v>
      </c>
      <c r="G1473" s="186">
        <v>0</v>
      </c>
      <c r="H1473" s="186">
        <v>0</v>
      </c>
      <c r="I1473" s="187">
        <v>0</v>
      </c>
      <c r="J1473" s="186">
        <v>0</v>
      </c>
      <c r="K1473" s="186">
        <v>0</v>
      </c>
      <c r="L1473" s="186">
        <v>0</v>
      </c>
      <c r="M1473" s="186">
        <v>0</v>
      </c>
      <c r="N1473" s="188">
        <v>0</v>
      </c>
      <c r="O1473" s="189">
        <v>0</v>
      </c>
      <c r="P1473" s="186">
        <v>0</v>
      </c>
      <c r="Q1473" s="189">
        <v>0</v>
      </c>
      <c r="R1473" s="189">
        <v>0</v>
      </c>
      <c r="S1473" s="189">
        <v>1E-4</v>
      </c>
      <c r="T1473" s="188">
        <v>0</v>
      </c>
      <c r="U1473" s="187">
        <v>0</v>
      </c>
      <c r="V1473" s="189">
        <v>0</v>
      </c>
      <c r="W1473" s="189">
        <v>0</v>
      </c>
      <c r="X1473" s="188">
        <v>0</v>
      </c>
      <c r="Y1473" s="188">
        <v>0</v>
      </c>
      <c r="Z1473" s="186">
        <v>0</v>
      </c>
      <c r="AA1473" s="186">
        <v>0</v>
      </c>
      <c r="AB1473" s="186">
        <v>0</v>
      </c>
      <c r="AC1473" s="186">
        <v>0</v>
      </c>
      <c r="AD1473" s="188">
        <v>0</v>
      </c>
      <c r="AE1473" s="189">
        <v>0</v>
      </c>
      <c r="AF1473" s="189">
        <v>0</v>
      </c>
      <c r="AG1473" s="189">
        <v>0</v>
      </c>
      <c r="AH1473" s="191">
        <v>0</v>
      </c>
      <c r="AI1473" s="186">
        <v>0</v>
      </c>
      <c r="AJ1473" s="192">
        <v>7501017372751</v>
      </c>
      <c r="AK1473" s="192">
        <v>63546</v>
      </c>
      <c r="AL1473" s="90" t="s">
        <v>278</v>
      </c>
      <c r="AM1473" s="75">
        <v>63565</v>
      </c>
      <c r="AO1473" s="188">
        <v>0</v>
      </c>
      <c r="AP1473" s="188">
        <v>0</v>
      </c>
      <c r="AQ1473" s="187">
        <v>0</v>
      </c>
      <c r="AR1473" s="188">
        <v>0</v>
      </c>
      <c r="AS1473" s="187">
        <v>0</v>
      </c>
      <c r="AT1473" s="188">
        <v>0</v>
      </c>
      <c r="AU1473" s="187">
        <v>0</v>
      </c>
      <c r="AV1473" s="188">
        <v>0</v>
      </c>
      <c r="AW1473" s="187">
        <v>0</v>
      </c>
      <c r="AX1473" s="188">
        <v>0</v>
      </c>
      <c r="AY1473" s="187">
        <v>0</v>
      </c>
      <c r="AZ1473" s="188">
        <v>0</v>
      </c>
      <c r="BA1473" s="187">
        <v>0</v>
      </c>
      <c r="BB1473" s="188">
        <v>0</v>
      </c>
      <c r="BC1473" s="187">
        <v>0</v>
      </c>
      <c r="BD1473" s="75"/>
      <c r="BE1473" s="75"/>
      <c r="BG1473" s="74"/>
      <c r="BH1473" s="74"/>
      <c r="BI1473" s="194"/>
      <c r="BJ1473" s="74"/>
      <c r="BK1473" s="74"/>
      <c r="BL1473" s="74"/>
    </row>
    <row r="1474" spans="1:64" ht="11.25" customHeight="1" x14ac:dyDescent="0.3">
      <c r="A1474" s="184" t="s">
        <v>2106</v>
      </c>
      <c r="B1474" s="185">
        <v>0</v>
      </c>
      <c r="C1474" s="832">
        <v>63606</v>
      </c>
      <c r="D1474" s="284">
        <v>1E-4</v>
      </c>
      <c r="E1474" s="91">
        <v>0</v>
      </c>
      <c r="F1474" s="186">
        <v>0</v>
      </c>
      <c r="G1474" s="186">
        <v>0</v>
      </c>
      <c r="H1474" s="186">
        <v>0</v>
      </c>
      <c r="I1474" s="187">
        <v>0</v>
      </c>
      <c r="J1474" s="186">
        <v>0</v>
      </c>
      <c r="K1474" s="186">
        <v>0</v>
      </c>
      <c r="L1474" s="186">
        <v>0</v>
      </c>
      <c r="M1474" s="186">
        <v>0</v>
      </c>
      <c r="N1474" s="188">
        <v>0</v>
      </c>
      <c r="O1474" s="189">
        <v>0</v>
      </c>
      <c r="P1474" s="186">
        <v>0</v>
      </c>
      <c r="Q1474" s="189">
        <v>0</v>
      </c>
      <c r="R1474" s="189">
        <v>0</v>
      </c>
      <c r="S1474" s="189">
        <v>1E-4</v>
      </c>
      <c r="T1474" s="188">
        <v>0</v>
      </c>
      <c r="U1474" s="187">
        <v>0</v>
      </c>
      <c r="V1474" s="189">
        <v>0</v>
      </c>
      <c r="W1474" s="189">
        <v>0</v>
      </c>
      <c r="X1474" s="188">
        <v>0</v>
      </c>
      <c r="Y1474" s="188">
        <v>0</v>
      </c>
      <c r="Z1474" s="186">
        <v>0</v>
      </c>
      <c r="AA1474" s="186">
        <v>0</v>
      </c>
      <c r="AB1474" s="186">
        <v>0</v>
      </c>
      <c r="AC1474" s="186">
        <v>0</v>
      </c>
      <c r="AD1474" s="188">
        <v>0</v>
      </c>
      <c r="AE1474" s="189">
        <v>0</v>
      </c>
      <c r="AF1474" s="189">
        <v>0</v>
      </c>
      <c r="AG1474" s="189">
        <v>0</v>
      </c>
      <c r="AH1474" s="191">
        <v>0</v>
      </c>
      <c r="AI1474" s="186">
        <v>0</v>
      </c>
      <c r="AJ1474" s="192">
        <v>7501017372751</v>
      </c>
      <c r="AK1474" s="192">
        <v>63546</v>
      </c>
      <c r="AL1474" s="90" t="s">
        <v>278</v>
      </c>
      <c r="AM1474" s="75">
        <v>63606</v>
      </c>
      <c r="AO1474" s="188">
        <v>0</v>
      </c>
      <c r="AP1474" s="188">
        <v>0</v>
      </c>
      <c r="AQ1474" s="187">
        <v>0</v>
      </c>
      <c r="AR1474" s="188">
        <v>0</v>
      </c>
      <c r="AS1474" s="187">
        <v>0</v>
      </c>
      <c r="AT1474" s="188">
        <v>0</v>
      </c>
      <c r="AU1474" s="187">
        <v>0</v>
      </c>
      <c r="AV1474" s="188">
        <v>0</v>
      </c>
      <c r="AW1474" s="187">
        <v>0</v>
      </c>
      <c r="AX1474" s="188">
        <v>0</v>
      </c>
      <c r="AY1474" s="187">
        <v>0</v>
      </c>
      <c r="AZ1474" s="188">
        <v>0</v>
      </c>
      <c r="BA1474" s="187">
        <v>0</v>
      </c>
      <c r="BB1474" s="188">
        <v>0</v>
      </c>
      <c r="BC1474" s="187">
        <v>0</v>
      </c>
      <c r="BD1474" s="75"/>
      <c r="BE1474" s="75"/>
      <c r="BG1474" s="74"/>
      <c r="BH1474" s="74"/>
      <c r="BI1474" s="194"/>
      <c r="BJ1474" s="74"/>
      <c r="BK1474" s="74"/>
      <c r="BL1474" s="74"/>
    </row>
    <row r="1475" spans="1:64" ht="11.25" customHeight="1" x14ac:dyDescent="0.3">
      <c r="A1475" s="184" t="s">
        <v>2107</v>
      </c>
      <c r="B1475" s="185" t="s">
        <v>44</v>
      </c>
      <c r="C1475" s="828">
        <v>63566</v>
      </c>
      <c r="D1475" s="284">
        <v>1E-4</v>
      </c>
      <c r="E1475" s="91">
        <v>0</v>
      </c>
      <c r="F1475" s="186">
        <v>0</v>
      </c>
      <c r="G1475" s="186">
        <v>0</v>
      </c>
      <c r="H1475" s="186">
        <v>0</v>
      </c>
      <c r="I1475" s="187">
        <v>0</v>
      </c>
      <c r="J1475" s="186">
        <v>0</v>
      </c>
      <c r="K1475" s="186">
        <v>0</v>
      </c>
      <c r="L1475" s="186">
        <v>0</v>
      </c>
      <c r="M1475" s="186">
        <v>0</v>
      </c>
      <c r="N1475" s="188">
        <v>0</v>
      </c>
      <c r="O1475" s="189">
        <v>0</v>
      </c>
      <c r="P1475" s="186">
        <v>0</v>
      </c>
      <c r="Q1475" s="189">
        <v>0</v>
      </c>
      <c r="R1475" s="189">
        <v>0</v>
      </c>
      <c r="S1475" s="189">
        <v>1E-4</v>
      </c>
      <c r="T1475" s="188">
        <v>0</v>
      </c>
      <c r="U1475" s="187">
        <v>0</v>
      </c>
      <c r="V1475" s="189">
        <v>0</v>
      </c>
      <c r="W1475" s="189">
        <v>0</v>
      </c>
      <c r="X1475" s="188">
        <v>0</v>
      </c>
      <c r="Y1475" s="188">
        <v>0</v>
      </c>
      <c r="Z1475" s="186">
        <v>0</v>
      </c>
      <c r="AA1475" s="186">
        <v>0</v>
      </c>
      <c r="AB1475" s="186">
        <v>0</v>
      </c>
      <c r="AC1475" s="186">
        <v>0</v>
      </c>
      <c r="AD1475" s="188">
        <v>0</v>
      </c>
      <c r="AE1475" s="189">
        <v>0</v>
      </c>
      <c r="AF1475" s="189">
        <v>0</v>
      </c>
      <c r="AG1475" s="189">
        <v>0</v>
      </c>
      <c r="AH1475" s="191">
        <v>0</v>
      </c>
      <c r="AI1475" s="186">
        <v>0</v>
      </c>
      <c r="AJ1475" s="192">
        <v>7501017372775</v>
      </c>
      <c r="AK1475" s="192">
        <v>63547</v>
      </c>
      <c r="AL1475" s="90" t="s">
        <v>278</v>
      </c>
      <c r="AM1475" s="75">
        <v>63566</v>
      </c>
      <c r="AO1475" s="188">
        <v>0</v>
      </c>
      <c r="AP1475" s="188">
        <v>0</v>
      </c>
      <c r="AQ1475" s="187">
        <v>0</v>
      </c>
      <c r="AR1475" s="188">
        <v>0</v>
      </c>
      <c r="AS1475" s="187">
        <v>0</v>
      </c>
      <c r="AT1475" s="188">
        <v>0</v>
      </c>
      <c r="AU1475" s="187">
        <v>0</v>
      </c>
      <c r="AV1475" s="188">
        <v>0</v>
      </c>
      <c r="AW1475" s="187">
        <v>0</v>
      </c>
      <c r="AX1475" s="188">
        <v>0</v>
      </c>
      <c r="AY1475" s="187">
        <v>0</v>
      </c>
      <c r="AZ1475" s="188">
        <v>0</v>
      </c>
      <c r="BA1475" s="187">
        <v>0</v>
      </c>
      <c r="BB1475" s="188">
        <v>0</v>
      </c>
      <c r="BC1475" s="187">
        <v>0</v>
      </c>
      <c r="BD1475" s="75"/>
      <c r="BE1475" s="75"/>
      <c r="BG1475" s="74"/>
      <c r="BH1475" s="74"/>
      <c r="BI1475" s="194"/>
      <c r="BJ1475" s="74"/>
      <c r="BK1475" s="74"/>
      <c r="BL1475" s="74"/>
    </row>
    <row r="1476" spans="1:64" ht="11.25" customHeight="1" x14ac:dyDescent="0.3">
      <c r="A1476" s="184" t="s">
        <v>2108</v>
      </c>
      <c r="B1476" s="185">
        <v>0</v>
      </c>
      <c r="C1476" s="832">
        <v>63637</v>
      </c>
      <c r="D1476" s="284">
        <v>1E-4</v>
      </c>
      <c r="E1476" s="91">
        <v>0</v>
      </c>
      <c r="F1476" s="186">
        <v>0</v>
      </c>
      <c r="G1476" s="186">
        <v>0</v>
      </c>
      <c r="H1476" s="186">
        <v>0</v>
      </c>
      <c r="I1476" s="187">
        <v>0</v>
      </c>
      <c r="J1476" s="186">
        <v>0</v>
      </c>
      <c r="K1476" s="186">
        <v>0</v>
      </c>
      <c r="L1476" s="186">
        <v>0</v>
      </c>
      <c r="M1476" s="186">
        <v>0</v>
      </c>
      <c r="N1476" s="188">
        <v>0</v>
      </c>
      <c r="O1476" s="189">
        <v>0</v>
      </c>
      <c r="P1476" s="186">
        <v>0</v>
      </c>
      <c r="Q1476" s="189">
        <v>0</v>
      </c>
      <c r="R1476" s="189">
        <v>0</v>
      </c>
      <c r="S1476" s="189">
        <v>1E-4</v>
      </c>
      <c r="T1476" s="188">
        <v>0</v>
      </c>
      <c r="U1476" s="187">
        <v>0</v>
      </c>
      <c r="V1476" s="189">
        <v>0</v>
      </c>
      <c r="W1476" s="189">
        <v>0</v>
      </c>
      <c r="X1476" s="188">
        <v>0</v>
      </c>
      <c r="Y1476" s="188">
        <v>0</v>
      </c>
      <c r="Z1476" s="186">
        <v>0</v>
      </c>
      <c r="AA1476" s="186">
        <v>0</v>
      </c>
      <c r="AB1476" s="186">
        <v>0</v>
      </c>
      <c r="AC1476" s="186">
        <v>0</v>
      </c>
      <c r="AD1476" s="188">
        <v>0</v>
      </c>
      <c r="AE1476" s="189">
        <v>0</v>
      </c>
      <c r="AF1476" s="189">
        <v>0</v>
      </c>
      <c r="AG1476" s="189">
        <v>0</v>
      </c>
      <c r="AH1476" s="191">
        <v>0</v>
      </c>
      <c r="AI1476" s="186">
        <v>0</v>
      </c>
      <c r="AJ1476" s="192">
        <v>7506425626663</v>
      </c>
      <c r="AK1476" s="192" t="s">
        <v>262</v>
      </c>
      <c r="AL1476" s="90" t="s">
        <v>278</v>
      </c>
      <c r="AM1476" s="75">
        <v>63637</v>
      </c>
      <c r="AO1476" s="188">
        <v>0</v>
      </c>
      <c r="AP1476" s="188">
        <v>0</v>
      </c>
      <c r="AQ1476" s="187">
        <v>0</v>
      </c>
      <c r="AR1476" s="188">
        <v>0</v>
      </c>
      <c r="AS1476" s="187">
        <v>0</v>
      </c>
      <c r="AT1476" s="188">
        <v>0</v>
      </c>
      <c r="AU1476" s="187">
        <v>0</v>
      </c>
      <c r="AV1476" s="188">
        <v>0</v>
      </c>
      <c r="AW1476" s="187">
        <v>0</v>
      </c>
      <c r="AX1476" s="188">
        <v>0</v>
      </c>
      <c r="AY1476" s="187">
        <v>0</v>
      </c>
      <c r="AZ1476" s="188">
        <v>0</v>
      </c>
      <c r="BA1476" s="187">
        <v>0</v>
      </c>
      <c r="BB1476" s="188">
        <v>0</v>
      </c>
      <c r="BC1476" s="187">
        <v>0</v>
      </c>
      <c r="BD1476" s="75"/>
      <c r="BE1476" s="75"/>
      <c r="BG1476" s="74"/>
      <c r="BH1476" s="74"/>
      <c r="BI1476" s="194"/>
      <c r="BJ1476" s="74"/>
      <c r="BK1476" s="74"/>
      <c r="BL1476" s="74"/>
    </row>
    <row r="1477" spans="1:64" s="77" customFormat="1" ht="11.25" customHeight="1" x14ac:dyDescent="0.2">
      <c r="A1477" s="184" t="s">
        <v>2109</v>
      </c>
      <c r="B1477" s="185">
        <v>0</v>
      </c>
      <c r="C1477" s="832">
        <v>63646</v>
      </c>
      <c r="D1477" s="284">
        <v>1E-4</v>
      </c>
      <c r="E1477" s="91">
        <v>0</v>
      </c>
      <c r="F1477" s="186">
        <v>0</v>
      </c>
      <c r="G1477" s="186">
        <v>0</v>
      </c>
      <c r="H1477" s="186">
        <v>0</v>
      </c>
      <c r="I1477" s="187">
        <v>0</v>
      </c>
      <c r="J1477" s="186">
        <v>0</v>
      </c>
      <c r="K1477" s="186">
        <v>0</v>
      </c>
      <c r="L1477" s="186">
        <v>0</v>
      </c>
      <c r="M1477" s="186">
        <v>0</v>
      </c>
      <c r="N1477" s="188">
        <v>0</v>
      </c>
      <c r="O1477" s="189">
        <v>0</v>
      </c>
      <c r="P1477" s="186">
        <v>0</v>
      </c>
      <c r="Q1477" s="189">
        <v>0</v>
      </c>
      <c r="R1477" s="189">
        <v>0</v>
      </c>
      <c r="S1477" s="189">
        <v>1E-4</v>
      </c>
      <c r="T1477" s="188">
        <v>0</v>
      </c>
      <c r="U1477" s="187">
        <v>0</v>
      </c>
      <c r="V1477" s="189">
        <v>0</v>
      </c>
      <c r="W1477" s="189">
        <v>0</v>
      </c>
      <c r="X1477" s="188">
        <v>0</v>
      </c>
      <c r="Y1477" s="188">
        <v>0</v>
      </c>
      <c r="Z1477" s="186">
        <v>0</v>
      </c>
      <c r="AA1477" s="186">
        <v>0</v>
      </c>
      <c r="AB1477" s="186">
        <v>0</v>
      </c>
      <c r="AC1477" s="186">
        <v>0</v>
      </c>
      <c r="AD1477" s="188">
        <v>0</v>
      </c>
      <c r="AE1477" s="189">
        <v>0</v>
      </c>
      <c r="AF1477" s="189">
        <v>0</v>
      </c>
      <c r="AG1477" s="189">
        <v>0</v>
      </c>
      <c r="AH1477" s="191">
        <v>0</v>
      </c>
      <c r="AI1477" s="186">
        <v>0</v>
      </c>
      <c r="AJ1477" s="192">
        <v>7501943414532</v>
      </c>
      <c r="AK1477" s="192">
        <v>63554</v>
      </c>
      <c r="AL1477" s="90" t="s">
        <v>278</v>
      </c>
      <c r="AM1477" s="75">
        <v>63646</v>
      </c>
      <c r="AN1477" s="76"/>
      <c r="AO1477" s="188">
        <v>0</v>
      </c>
      <c r="AP1477" s="188">
        <v>0</v>
      </c>
      <c r="AQ1477" s="187">
        <v>0</v>
      </c>
      <c r="AR1477" s="188">
        <v>0</v>
      </c>
      <c r="AS1477" s="187">
        <v>0</v>
      </c>
      <c r="AT1477" s="188">
        <v>0</v>
      </c>
      <c r="AU1477" s="187">
        <v>0</v>
      </c>
      <c r="AV1477" s="188">
        <v>0</v>
      </c>
      <c r="AW1477" s="187">
        <v>0</v>
      </c>
      <c r="AX1477" s="188">
        <v>0</v>
      </c>
      <c r="AY1477" s="187">
        <v>0</v>
      </c>
      <c r="AZ1477" s="188">
        <v>0</v>
      </c>
      <c r="BA1477" s="187">
        <v>0</v>
      </c>
      <c r="BB1477" s="188">
        <v>0</v>
      </c>
      <c r="BC1477" s="187">
        <v>0</v>
      </c>
      <c r="BD1477" s="75"/>
      <c r="BE1477" s="75"/>
      <c r="BF1477" s="55"/>
      <c r="BG1477" s="74"/>
      <c r="BH1477" s="74"/>
      <c r="BI1477" s="194"/>
      <c r="BJ1477" s="74"/>
      <c r="BK1477" s="74"/>
      <c r="BL1477" s="74"/>
    </row>
    <row r="1478" spans="1:64" s="77" customFormat="1" ht="11.25" customHeight="1" x14ac:dyDescent="0.2">
      <c r="A1478" s="184" t="s">
        <v>2110</v>
      </c>
      <c r="B1478" s="185">
        <v>0</v>
      </c>
      <c r="C1478" s="832">
        <v>63557</v>
      </c>
      <c r="D1478" s="284">
        <v>1E-4</v>
      </c>
      <c r="E1478" s="91">
        <v>0</v>
      </c>
      <c r="F1478" s="186">
        <v>0</v>
      </c>
      <c r="G1478" s="186">
        <v>0</v>
      </c>
      <c r="H1478" s="186">
        <v>0</v>
      </c>
      <c r="I1478" s="187">
        <v>0</v>
      </c>
      <c r="J1478" s="186">
        <v>0</v>
      </c>
      <c r="K1478" s="186">
        <v>0</v>
      </c>
      <c r="L1478" s="186">
        <v>0</v>
      </c>
      <c r="M1478" s="186">
        <v>0</v>
      </c>
      <c r="N1478" s="188">
        <v>0</v>
      </c>
      <c r="O1478" s="189">
        <v>0</v>
      </c>
      <c r="P1478" s="186">
        <v>0</v>
      </c>
      <c r="Q1478" s="189">
        <v>0</v>
      </c>
      <c r="R1478" s="189">
        <v>0</v>
      </c>
      <c r="S1478" s="189">
        <v>1E-4</v>
      </c>
      <c r="T1478" s="188">
        <v>0</v>
      </c>
      <c r="U1478" s="187">
        <v>0</v>
      </c>
      <c r="V1478" s="189">
        <v>0</v>
      </c>
      <c r="W1478" s="189">
        <v>0</v>
      </c>
      <c r="X1478" s="188">
        <v>0</v>
      </c>
      <c r="Y1478" s="188">
        <v>0</v>
      </c>
      <c r="Z1478" s="186">
        <v>0</v>
      </c>
      <c r="AA1478" s="186">
        <v>0</v>
      </c>
      <c r="AB1478" s="186">
        <v>0</v>
      </c>
      <c r="AC1478" s="186">
        <v>0</v>
      </c>
      <c r="AD1478" s="188">
        <v>0</v>
      </c>
      <c r="AE1478" s="189">
        <v>0</v>
      </c>
      <c r="AF1478" s="189">
        <v>0</v>
      </c>
      <c r="AG1478" s="189">
        <v>0</v>
      </c>
      <c r="AH1478" s="191">
        <v>0</v>
      </c>
      <c r="AI1478" s="186">
        <v>0</v>
      </c>
      <c r="AJ1478" s="192">
        <v>7506425600519</v>
      </c>
      <c r="AK1478" s="192" t="s">
        <v>262</v>
      </c>
      <c r="AL1478" s="90" t="s">
        <v>278</v>
      </c>
      <c r="AM1478" s="75">
        <v>63557</v>
      </c>
      <c r="AN1478" s="76"/>
      <c r="AO1478" s="188">
        <v>0</v>
      </c>
      <c r="AP1478" s="188">
        <v>0</v>
      </c>
      <c r="AQ1478" s="187">
        <v>0</v>
      </c>
      <c r="AR1478" s="188">
        <v>0</v>
      </c>
      <c r="AS1478" s="187">
        <v>0</v>
      </c>
      <c r="AT1478" s="188">
        <v>0</v>
      </c>
      <c r="AU1478" s="187">
        <v>0</v>
      </c>
      <c r="AV1478" s="188">
        <v>0</v>
      </c>
      <c r="AW1478" s="187">
        <v>0</v>
      </c>
      <c r="AX1478" s="188">
        <v>0</v>
      </c>
      <c r="AY1478" s="187">
        <v>0</v>
      </c>
      <c r="AZ1478" s="188">
        <v>0</v>
      </c>
      <c r="BA1478" s="187">
        <v>0</v>
      </c>
      <c r="BB1478" s="188">
        <v>0</v>
      </c>
      <c r="BC1478" s="187">
        <v>0</v>
      </c>
      <c r="BD1478" s="75"/>
      <c r="BE1478" s="75"/>
      <c r="BF1478" s="55"/>
      <c r="BG1478" s="74"/>
      <c r="BH1478" s="74"/>
      <c r="BI1478" s="194"/>
      <c r="BJ1478" s="74"/>
      <c r="BK1478" s="74"/>
      <c r="BL1478" s="74"/>
    </row>
    <row r="1479" spans="1:64" s="77" customFormat="1" ht="11.25" customHeight="1" x14ac:dyDescent="0.2">
      <c r="A1479" s="184" t="s">
        <v>2111</v>
      </c>
      <c r="B1479" s="185">
        <v>0</v>
      </c>
      <c r="C1479" s="832">
        <v>63631</v>
      </c>
      <c r="D1479" s="284">
        <v>1E-4</v>
      </c>
      <c r="E1479" s="91">
        <v>0</v>
      </c>
      <c r="F1479" s="186">
        <v>0</v>
      </c>
      <c r="G1479" s="186">
        <v>0</v>
      </c>
      <c r="H1479" s="186">
        <v>0</v>
      </c>
      <c r="I1479" s="187">
        <v>0</v>
      </c>
      <c r="J1479" s="186">
        <v>0</v>
      </c>
      <c r="K1479" s="186">
        <v>0</v>
      </c>
      <c r="L1479" s="186">
        <v>0</v>
      </c>
      <c r="M1479" s="186">
        <v>0</v>
      </c>
      <c r="N1479" s="188">
        <v>0</v>
      </c>
      <c r="O1479" s="189">
        <v>0</v>
      </c>
      <c r="P1479" s="186">
        <v>0</v>
      </c>
      <c r="Q1479" s="189">
        <v>0</v>
      </c>
      <c r="R1479" s="189">
        <v>0</v>
      </c>
      <c r="S1479" s="189">
        <v>1E-4</v>
      </c>
      <c r="T1479" s="188">
        <v>0</v>
      </c>
      <c r="U1479" s="187">
        <v>0</v>
      </c>
      <c r="V1479" s="189">
        <v>0</v>
      </c>
      <c r="W1479" s="189">
        <v>0</v>
      </c>
      <c r="X1479" s="188">
        <v>0</v>
      </c>
      <c r="Y1479" s="188">
        <v>0</v>
      </c>
      <c r="Z1479" s="186">
        <v>0</v>
      </c>
      <c r="AA1479" s="186">
        <v>0</v>
      </c>
      <c r="AB1479" s="186">
        <v>0</v>
      </c>
      <c r="AC1479" s="186">
        <v>0</v>
      </c>
      <c r="AD1479" s="188">
        <v>0</v>
      </c>
      <c r="AE1479" s="189">
        <v>0</v>
      </c>
      <c r="AF1479" s="189">
        <v>0</v>
      </c>
      <c r="AG1479" s="189">
        <v>0</v>
      </c>
      <c r="AH1479" s="191">
        <v>0</v>
      </c>
      <c r="AI1479" s="186">
        <v>0</v>
      </c>
      <c r="AJ1479" s="192">
        <v>0</v>
      </c>
      <c r="AK1479" s="192" t="s">
        <v>530</v>
      </c>
      <c r="AL1479" s="90" t="s">
        <v>278</v>
      </c>
      <c r="AM1479" s="75">
        <v>63631</v>
      </c>
      <c r="AN1479" s="76"/>
      <c r="AO1479" s="188">
        <v>0</v>
      </c>
      <c r="AP1479" s="188">
        <v>0</v>
      </c>
      <c r="AQ1479" s="187">
        <v>0</v>
      </c>
      <c r="AR1479" s="188">
        <v>0</v>
      </c>
      <c r="AS1479" s="187">
        <v>0</v>
      </c>
      <c r="AT1479" s="188">
        <v>0</v>
      </c>
      <c r="AU1479" s="187">
        <v>0</v>
      </c>
      <c r="AV1479" s="188">
        <v>0</v>
      </c>
      <c r="AW1479" s="187">
        <v>0</v>
      </c>
      <c r="AX1479" s="188">
        <v>0</v>
      </c>
      <c r="AY1479" s="187">
        <v>0</v>
      </c>
      <c r="AZ1479" s="188">
        <v>0</v>
      </c>
      <c r="BA1479" s="187">
        <v>0</v>
      </c>
      <c r="BB1479" s="188">
        <v>0</v>
      </c>
      <c r="BC1479" s="187">
        <v>0</v>
      </c>
      <c r="BD1479" s="75"/>
      <c r="BE1479" s="75"/>
      <c r="BF1479" s="55"/>
      <c r="BG1479" s="74"/>
      <c r="BH1479" s="74"/>
      <c r="BI1479" s="194"/>
      <c r="BJ1479" s="74"/>
      <c r="BK1479" s="74"/>
      <c r="BL1479" s="74"/>
    </row>
    <row r="1480" spans="1:64" ht="11.25" customHeight="1" x14ac:dyDescent="0.3">
      <c r="A1480" s="184" t="s">
        <v>2112</v>
      </c>
      <c r="B1480" s="185">
        <v>0</v>
      </c>
      <c r="C1480" s="828">
        <v>63612</v>
      </c>
      <c r="D1480" s="284">
        <v>1E-4</v>
      </c>
      <c r="E1480" s="91">
        <v>0</v>
      </c>
      <c r="F1480" s="186">
        <v>0</v>
      </c>
      <c r="G1480" s="186">
        <v>0</v>
      </c>
      <c r="H1480" s="186">
        <v>0</v>
      </c>
      <c r="I1480" s="187">
        <v>0</v>
      </c>
      <c r="J1480" s="186">
        <v>0</v>
      </c>
      <c r="K1480" s="186">
        <v>0</v>
      </c>
      <c r="L1480" s="186">
        <v>0</v>
      </c>
      <c r="M1480" s="186">
        <v>0</v>
      </c>
      <c r="N1480" s="188">
        <v>0</v>
      </c>
      <c r="O1480" s="189">
        <v>0</v>
      </c>
      <c r="P1480" s="186">
        <v>0</v>
      </c>
      <c r="Q1480" s="189">
        <v>0</v>
      </c>
      <c r="R1480" s="189">
        <v>0</v>
      </c>
      <c r="S1480" s="189">
        <v>1E-4</v>
      </c>
      <c r="T1480" s="188">
        <v>0</v>
      </c>
      <c r="U1480" s="187">
        <v>0</v>
      </c>
      <c r="V1480" s="189">
        <v>0</v>
      </c>
      <c r="W1480" s="189">
        <v>0</v>
      </c>
      <c r="X1480" s="188">
        <v>0</v>
      </c>
      <c r="Y1480" s="188">
        <v>0</v>
      </c>
      <c r="Z1480" s="186">
        <v>0</v>
      </c>
      <c r="AA1480" s="186">
        <v>0</v>
      </c>
      <c r="AB1480" s="186">
        <v>0</v>
      </c>
      <c r="AC1480" s="186">
        <v>0</v>
      </c>
      <c r="AD1480" s="188">
        <v>0</v>
      </c>
      <c r="AE1480" s="189">
        <v>0</v>
      </c>
      <c r="AF1480" s="189">
        <v>0</v>
      </c>
      <c r="AG1480" s="189">
        <v>0</v>
      </c>
      <c r="AH1480" s="191">
        <v>0</v>
      </c>
      <c r="AI1480" s="186">
        <v>0</v>
      </c>
      <c r="AJ1480" s="192">
        <v>7506425606870</v>
      </c>
      <c r="AK1480" s="192" t="s">
        <v>262</v>
      </c>
      <c r="AL1480" s="90" t="s">
        <v>278</v>
      </c>
      <c r="AM1480" s="75">
        <v>63612</v>
      </c>
      <c r="AO1480" s="188">
        <v>0</v>
      </c>
      <c r="AP1480" s="188">
        <v>0</v>
      </c>
      <c r="AQ1480" s="187">
        <v>0</v>
      </c>
      <c r="AR1480" s="188">
        <v>0</v>
      </c>
      <c r="AS1480" s="187">
        <v>0</v>
      </c>
      <c r="AT1480" s="188">
        <v>0</v>
      </c>
      <c r="AU1480" s="187">
        <v>0</v>
      </c>
      <c r="AV1480" s="188">
        <v>0</v>
      </c>
      <c r="AW1480" s="187">
        <v>0</v>
      </c>
      <c r="AX1480" s="188">
        <v>0</v>
      </c>
      <c r="AY1480" s="187">
        <v>0</v>
      </c>
      <c r="AZ1480" s="188">
        <v>0</v>
      </c>
      <c r="BA1480" s="187">
        <v>0</v>
      </c>
      <c r="BB1480" s="188">
        <v>0</v>
      </c>
      <c r="BC1480" s="187">
        <v>0</v>
      </c>
      <c r="BD1480" s="75"/>
      <c r="BE1480" s="75"/>
      <c r="BG1480" s="74"/>
      <c r="BH1480" s="74"/>
      <c r="BI1480" s="194"/>
      <c r="BJ1480" s="74"/>
      <c r="BK1480" s="74"/>
      <c r="BL1480" s="74"/>
    </row>
    <row r="1481" spans="1:64" ht="11.25" customHeight="1" x14ac:dyDescent="0.3">
      <c r="A1481" s="184" t="s">
        <v>2113</v>
      </c>
      <c r="B1481" s="185">
        <v>0</v>
      </c>
      <c r="C1481" s="850">
        <v>63607</v>
      </c>
      <c r="D1481" s="284">
        <v>1E-4</v>
      </c>
      <c r="E1481" s="91">
        <v>0</v>
      </c>
      <c r="F1481" s="186">
        <v>0</v>
      </c>
      <c r="G1481" s="186">
        <v>0</v>
      </c>
      <c r="H1481" s="186">
        <v>0</v>
      </c>
      <c r="I1481" s="187">
        <v>0</v>
      </c>
      <c r="J1481" s="186">
        <v>0</v>
      </c>
      <c r="K1481" s="186">
        <v>0</v>
      </c>
      <c r="L1481" s="186">
        <v>0</v>
      </c>
      <c r="M1481" s="186">
        <v>0</v>
      </c>
      <c r="N1481" s="188">
        <v>0</v>
      </c>
      <c r="O1481" s="189">
        <v>0</v>
      </c>
      <c r="P1481" s="186">
        <v>0</v>
      </c>
      <c r="Q1481" s="189">
        <v>0</v>
      </c>
      <c r="R1481" s="189">
        <v>0</v>
      </c>
      <c r="S1481" s="189">
        <v>1E-4</v>
      </c>
      <c r="T1481" s="188">
        <v>0</v>
      </c>
      <c r="U1481" s="187">
        <v>0</v>
      </c>
      <c r="V1481" s="189">
        <v>0</v>
      </c>
      <c r="W1481" s="189">
        <v>0</v>
      </c>
      <c r="X1481" s="188">
        <v>0</v>
      </c>
      <c r="Y1481" s="188">
        <v>0</v>
      </c>
      <c r="Z1481" s="186">
        <v>0</v>
      </c>
      <c r="AA1481" s="186">
        <v>0</v>
      </c>
      <c r="AB1481" s="186">
        <v>0</v>
      </c>
      <c r="AC1481" s="186">
        <v>0</v>
      </c>
      <c r="AD1481" s="188">
        <v>0</v>
      </c>
      <c r="AE1481" s="189">
        <v>0</v>
      </c>
      <c r="AF1481" s="189">
        <v>0</v>
      </c>
      <c r="AG1481" s="189">
        <v>0</v>
      </c>
      <c r="AH1481" s="191">
        <v>0</v>
      </c>
      <c r="AI1481" s="186">
        <v>0</v>
      </c>
      <c r="AJ1481" s="192">
        <v>7501017372775</v>
      </c>
      <c r="AK1481" s="192">
        <v>63547</v>
      </c>
      <c r="AL1481" s="90" t="s">
        <v>278</v>
      </c>
      <c r="AM1481" s="75">
        <v>63607</v>
      </c>
      <c r="AO1481" s="188">
        <v>0</v>
      </c>
      <c r="AP1481" s="188">
        <v>0</v>
      </c>
      <c r="AQ1481" s="187">
        <v>0</v>
      </c>
      <c r="AR1481" s="188">
        <v>0</v>
      </c>
      <c r="AS1481" s="187">
        <v>0</v>
      </c>
      <c r="AT1481" s="188">
        <v>0</v>
      </c>
      <c r="AU1481" s="187">
        <v>0</v>
      </c>
      <c r="AV1481" s="188">
        <v>0</v>
      </c>
      <c r="AW1481" s="187">
        <v>0</v>
      </c>
      <c r="AX1481" s="188">
        <v>0</v>
      </c>
      <c r="AY1481" s="187">
        <v>0</v>
      </c>
      <c r="AZ1481" s="188">
        <v>0</v>
      </c>
      <c r="BA1481" s="187">
        <v>0</v>
      </c>
      <c r="BB1481" s="188">
        <v>0</v>
      </c>
      <c r="BC1481" s="187">
        <v>0</v>
      </c>
      <c r="BD1481" s="75"/>
      <c r="BE1481" s="75"/>
      <c r="BG1481" s="74"/>
      <c r="BH1481" s="74"/>
      <c r="BI1481" s="194"/>
      <c r="BJ1481" s="74"/>
      <c r="BK1481" s="74"/>
      <c r="BL1481" s="74"/>
    </row>
    <row r="1482" spans="1:64" s="77" customFormat="1" ht="11.25" customHeight="1" x14ac:dyDescent="0.2">
      <c r="A1482" s="149" t="s">
        <v>2114</v>
      </c>
      <c r="B1482" s="169">
        <v>0</v>
      </c>
      <c r="C1482" s="871"/>
      <c r="D1482" s="379">
        <v>12.803499999999994</v>
      </c>
      <c r="E1482" s="220">
        <v>0</v>
      </c>
      <c r="F1482" s="221">
        <v>0</v>
      </c>
      <c r="G1482" s="221">
        <v>0</v>
      </c>
      <c r="H1482" s="221">
        <v>0</v>
      </c>
      <c r="I1482" s="222">
        <v>0</v>
      </c>
      <c r="J1482" s="221">
        <v>0</v>
      </c>
      <c r="K1482" s="221">
        <v>0</v>
      </c>
      <c r="L1482" s="221">
        <v>0</v>
      </c>
      <c r="M1482" s="221">
        <v>0</v>
      </c>
      <c r="N1482" s="221">
        <v>0</v>
      </c>
      <c r="O1482" s="221">
        <v>0</v>
      </c>
      <c r="P1482" s="221">
        <v>0</v>
      </c>
      <c r="Q1482" s="224">
        <v>0</v>
      </c>
      <c r="R1482" s="224">
        <v>0</v>
      </c>
      <c r="S1482" s="224">
        <v>12.803499999999994</v>
      </c>
      <c r="T1482" s="221">
        <v>12.8</v>
      </c>
      <c r="U1482" s="222">
        <v>0</v>
      </c>
      <c r="V1482" s="221">
        <v>0</v>
      </c>
      <c r="W1482" s="221">
        <v>0</v>
      </c>
      <c r="X1482" s="221">
        <v>12.8</v>
      </c>
      <c r="Y1482" s="221">
        <v>0</v>
      </c>
      <c r="Z1482" s="221">
        <v>0</v>
      </c>
      <c r="AA1482" s="221">
        <v>0</v>
      </c>
      <c r="AB1482" s="221">
        <v>0</v>
      </c>
      <c r="AC1482" s="221">
        <v>0</v>
      </c>
      <c r="AD1482" s="221">
        <v>0</v>
      </c>
      <c r="AE1482" s="221">
        <v>0</v>
      </c>
      <c r="AF1482" s="221">
        <v>0</v>
      </c>
      <c r="AG1482" s="221">
        <v>0</v>
      </c>
      <c r="AH1482" s="224">
        <v>0</v>
      </c>
      <c r="AI1482" s="225">
        <v>0</v>
      </c>
      <c r="AJ1482" s="192">
        <v>0</v>
      </c>
      <c r="AK1482" s="192">
        <v>0</v>
      </c>
      <c r="AL1482" s="90"/>
      <c r="AM1482" s="75">
        <v>0</v>
      </c>
      <c r="AN1482" s="76"/>
      <c r="AO1482" s="223">
        <v>0</v>
      </c>
      <c r="AP1482" s="223">
        <v>0</v>
      </c>
      <c r="AQ1482" s="222">
        <v>0</v>
      </c>
      <c r="AR1482" s="223">
        <v>0</v>
      </c>
      <c r="AS1482" s="222">
        <v>0</v>
      </c>
      <c r="AT1482" s="223">
        <v>0</v>
      </c>
      <c r="AU1482" s="222">
        <v>0</v>
      </c>
      <c r="AV1482" s="223">
        <v>0</v>
      </c>
      <c r="AW1482" s="222">
        <v>0</v>
      </c>
      <c r="AX1482" s="223">
        <v>0</v>
      </c>
      <c r="AY1482" s="222">
        <v>0</v>
      </c>
      <c r="AZ1482" s="223">
        <v>0</v>
      </c>
      <c r="BA1482" s="222">
        <v>0</v>
      </c>
      <c r="BB1482" s="223">
        <v>0</v>
      </c>
      <c r="BC1482" s="222">
        <v>0</v>
      </c>
      <c r="BD1482" s="75"/>
      <c r="BE1482" s="75"/>
      <c r="BF1482" s="55"/>
      <c r="BG1482" s="74"/>
      <c r="BH1482" s="74"/>
      <c r="BI1482" s="194"/>
      <c r="BJ1482" s="74"/>
      <c r="BK1482" s="74"/>
      <c r="BL1482" s="74"/>
    </row>
    <row r="1483" spans="1:64" ht="11.25" customHeight="1" x14ac:dyDescent="0.3">
      <c r="A1483" s="149" t="s">
        <v>70</v>
      </c>
      <c r="B1483" s="169">
        <v>0</v>
      </c>
      <c r="C1483" s="871"/>
      <c r="D1483" s="379">
        <v>171833.08699999997</v>
      </c>
      <c r="E1483" s="220">
        <v>11.61077786261678</v>
      </c>
      <c r="F1483" s="221">
        <v>478273</v>
      </c>
      <c r="G1483" s="221">
        <v>452000</v>
      </c>
      <c r="H1483" s="221">
        <v>128530.10955715179</v>
      </c>
      <c r="I1483" s="222">
        <v>28.43586494627252</v>
      </c>
      <c r="J1483" s="223">
        <v>407475</v>
      </c>
      <c r="K1483" s="221">
        <v>443983.39809751487</v>
      </c>
      <c r="L1483" s="221">
        <v>58911.835999999996</v>
      </c>
      <c r="M1483" s="221">
        <v>13.268927678926593</v>
      </c>
      <c r="N1483" s="223">
        <v>2488.643</v>
      </c>
      <c r="O1483" s="224">
        <v>42047.186000000002</v>
      </c>
      <c r="P1483" s="221">
        <v>51975.990000000005</v>
      </c>
      <c r="Q1483" s="224">
        <v>27.213405975826738</v>
      </c>
      <c r="R1483" s="224">
        <v>17.775708231706371</v>
      </c>
      <c r="S1483" s="224">
        <v>241438.5570571518</v>
      </c>
      <c r="T1483" s="223">
        <v>236790.71399999998</v>
      </c>
      <c r="U1483" s="222">
        <v>15.999970833233192</v>
      </c>
      <c r="V1483" s="224">
        <v>31755.596000000001</v>
      </c>
      <c r="W1483" s="224">
        <v>7440.1610000000001</v>
      </c>
      <c r="X1483" s="224">
        <v>197594.95700000002</v>
      </c>
      <c r="Y1483" s="223">
        <v>26909.424999999996</v>
      </c>
      <c r="Z1483" s="221">
        <v>58108.026000000005</v>
      </c>
      <c r="AA1483" s="221">
        <v>1175.8339999999998</v>
      </c>
      <c r="AB1483" s="221">
        <v>2545.4680460783006</v>
      </c>
      <c r="AC1483" s="221">
        <v>7505.9999290973992</v>
      </c>
      <c r="AD1483" s="223">
        <v>5274.8300000000063</v>
      </c>
      <c r="AE1483" s="224">
        <v>0</v>
      </c>
      <c r="AF1483" s="224">
        <v>0</v>
      </c>
      <c r="AG1483" s="224">
        <v>0</v>
      </c>
      <c r="AH1483" s="224">
        <v>0</v>
      </c>
      <c r="AI1483" s="225">
        <v>434376.66599999997</v>
      </c>
      <c r="AJ1483" s="192">
        <v>0</v>
      </c>
      <c r="AK1483" s="192">
        <v>0</v>
      </c>
      <c r="AM1483" s="75">
        <v>0</v>
      </c>
      <c r="AN1483" s="73" t="s">
        <v>605</v>
      </c>
      <c r="AO1483" s="223">
        <v>0</v>
      </c>
      <c r="AP1483" s="223">
        <v>0</v>
      </c>
      <c r="AQ1483" s="222">
        <v>0</v>
      </c>
      <c r="AR1483" s="223">
        <v>0</v>
      </c>
      <c r="AS1483" s="222">
        <v>0</v>
      </c>
      <c r="AT1483" s="223">
        <v>0</v>
      </c>
      <c r="AU1483" s="222">
        <v>0</v>
      </c>
      <c r="AV1483" s="223">
        <v>0</v>
      </c>
      <c r="AW1483" s="222">
        <v>0</v>
      </c>
      <c r="AX1483" s="223">
        <v>0</v>
      </c>
      <c r="AY1483" s="222">
        <v>0</v>
      </c>
      <c r="AZ1483" s="223">
        <v>0</v>
      </c>
      <c r="BA1483" s="222">
        <v>0</v>
      </c>
      <c r="BB1483" s="223">
        <v>0</v>
      </c>
      <c r="BC1483" s="222">
        <v>0</v>
      </c>
      <c r="BD1483" s="75"/>
      <c r="BE1483" s="75"/>
      <c r="BG1483" s="74"/>
      <c r="BH1483" s="74"/>
      <c r="BI1483" s="194"/>
      <c r="BJ1483" s="74"/>
      <c r="BK1483" s="74"/>
      <c r="BL1483" s="74"/>
    </row>
    <row r="1484" spans="1:64" ht="11.25" customHeight="1" x14ac:dyDescent="0.3">
      <c r="A1484" s="313" t="s">
        <v>2115</v>
      </c>
      <c r="B1484" s="314">
        <v>0</v>
      </c>
      <c r="C1484" s="914">
        <v>63131</v>
      </c>
      <c r="D1484" s="455">
        <v>4212.5160000000005</v>
      </c>
      <c r="E1484" s="316">
        <v>50.313650266140307</v>
      </c>
      <c r="F1484" s="317">
        <v>2000</v>
      </c>
      <c r="G1484" s="317">
        <v>1000</v>
      </c>
      <c r="H1484" s="317">
        <v>0</v>
      </c>
      <c r="I1484" s="318">
        <v>0</v>
      </c>
      <c r="J1484" s="317">
        <v>6011</v>
      </c>
      <c r="K1484" s="317">
        <v>2511.7533578168391</v>
      </c>
      <c r="L1484" s="317">
        <v>255.01299999999998</v>
      </c>
      <c r="M1484" s="317">
        <v>10.152788258702746</v>
      </c>
      <c r="N1484" s="319">
        <v>0</v>
      </c>
      <c r="O1484" s="288">
        <v>0</v>
      </c>
      <c r="P1484" s="317">
        <v>105.633</v>
      </c>
      <c r="Q1484" s="288">
        <v>5.9997670936616201</v>
      </c>
      <c r="R1484" s="288">
        <v>19.751304275494931</v>
      </c>
      <c r="S1484" s="288">
        <v>3957.5030000000006</v>
      </c>
      <c r="T1484" s="319">
        <v>3947.9</v>
      </c>
      <c r="U1484" s="318">
        <v>47.153117017406061</v>
      </c>
      <c r="V1484" s="288">
        <v>0</v>
      </c>
      <c r="W1484" s="288">
        <v>105.633</v>
      </c>
      <c r="X1484" s="319">
        <v>3842.2670000000003</v>
      </c>
      <c r="Y1484" s="319">
        <v>552.70600000000002</v>
      </c>
      <c r="Z1484" s="317">
        <v>672.21</v>
      </c>
      <c r="AA1484" s="317">
        <v>0</v>
      </c>
      <c r="AB1484" s="317">
        <v>0</v>
      </c>
      <c r="AC1484" s="317">
        <v>0</v>
      </c>
      <c r="AD1484" s="319">
        <v>0</v>
      </c>
      <c r="AE1484" s="288">
        <v>0</v>
      </c>
      <c r="AF1484" s="288">
        <v>0</v>
      </c>
      <c r="AG1484" s="288">
        <v>0</v>
      </c>
      <c r="AH1484" s="320">
        <v>0</v>
      </c>
      <c r="AI1484" s="186">
        <v>5800</v>
      </c>
      <c r="AJ1484" s="192">
        <v>7506425631551</v>
      </c>
      <c r="AK1484" s="192" t="s">
        <v>262</v>
      </c>
      <c r="AL1484" s="90" t="s">
        <v>279</v>
      </c>
      <c r="AM1484" s="75">
        <v>63131</v>
      </c>
      <c r="AO1484" s="259">
        <v>2547.6396666666665</v>
      </c>
      <c r="AP1484" s="259">
        <v>1754.1479999999999</v>
      </c>
      <c r="AQ1484" s="257">
        <v>50.421040528887609</v>
      </c>
      <c r="AR1484" s="259">
        <v>2840.3539999999998</v>
      </c>
      <c r="AS1484" s="257">
        <v>83.835714285714275</v>
      </c>
      <c r="AT1484" s="259">
        <v>3048.4169999999995</v>
      </c>
      <c r="AU1484" s="257">
        <v>50.059053556467845</v>
      </c>
      <c r="AV1484" s="259">
        <v>3332.24</v>
      </c>
      <c r="AW1484" s="257">
        <v>55.543980096284848</v>
      </c>
      <c r="AX1484" s="259">
        <v>4034.3220000000001</v>
      </c>
      <c r="AY1484" s="257">
        <v>71.476583582061366</v>
      </c>
      <c r="AZ1484" s="259">
        <v>6839.4769999999999</v>
      </c>
      <c r="BA1484" s="257">
        <v>120.84880524087389</v>
      </c>
      <c r="BB1484" s="259">
        <v>6859.7449999999999</v>
      </c>
      <c r="BC1484" s="257">
        <v>119.15105694421439</v>
      </c>
      <c r="BD1484" s="75"/>
      <c r="BE1484" s="75"/>
      <c r="BG1484" s="74"/>
      <c r="BH1484" s="74"/>
      <c r="BI1484" s="194"/>
      <c r="BJ1484" s="74"/>
      <c r="BK1484" s="74"/>
      <c r="BL1484" s="74"/>
    </row>
    <row r="1485" spans="1:64" ht="11.25" customHeight="1" x14ac:dyDescent="0.3">
      <c r="A1485" s="184" t="s">
        <v>2116</v>
      </c>
      <c r="B1485" s="185">
        <v>0</v>
      </c>
      <c r="C1485" s="858">
        <v>63047</v>
      </c>
      <c r="D1485" s="284">
        <v>1E-4</v>
      </c>
      <c r="E1485" s="91">
        <v>0</v>
      </c>
      <c r="F1485" s="186">
        <v>0</v>
      </c>
      <c r="G1485" s="186">
        <v>0</v>
      </c>
      <c r="H1485" s="186">
        <v>0</v>
      </c>
      <c r="I1485" s="187">
        <v>0</v>
      </c>
      <c r="J1485" s="186">
        <v>0</v>
      </c>
      <c r="K1485" s="186">
        <v>0</v>
      </c>
      <c r="L1485" s="186">
        <v>0</v>
      </c>
      <c r="M1485" s="186">
        <v>0</v>
      </c>
      <c r="N1485" s="188">
        <v>0</v>
      </c>
      <c r="O1485" s="189">
        <v>0</v>
      </c>
      <c r="P1485" s="186">
        <v>0</v>
      </c>
      <c r="Q1485" s="189">
        <v>0</v>
      </c>
      <c r="R1485" s="189">
        <v>0</v>
      </c>
      <c r="S1485" s="189">
        <v>1E-4</v>
      </c>
      <c r="T1485" s="188">
        <v>0</v>
      </c>
      <c r="U1485" s="187">
        <v>0</v>
      </c>
      <c r="V1485" s="189">
        <v>0</v>
      </c>
      <c r="W1485" s="189">
        <v>0</v>
      </c>
      <c r="X1485" s="188">
        <v>0</v>
      </c>
      <c r="Y1485" s="188">
        <v>0</v>
      </c>
      <c r="Z1485" s="186">
        <v>0</v>
      </c>
      <c r="AA1485" s="186">
        <v>0</v>
      </c>
      <c r="AB1485" s="186">
        <v>0</v>
      </c>
      <c r="AC1485" s="186">
        <v>0</v>
      </c>
      <c r="AD1485" s="188">
        <v>0</v>
      </c>
      <c r="AE1485" s="189">
        <v>0</v>
      </c>
      <c r="AF1485" s="189">
        <v>0</v>
      </c>
      <c r="AG1485" s="189">
        <v>0</v>
      </c>
      <c r="AH1485" s="191">
        <v>0</v>
      </c>
      <c r="AI1485" s="186">
        <v>0</v>
      </c>
      <c r="AJ1485" s="192">
        <v>7501943416345</v>
      </c>
      <c r="AK1485" s="192" t="s">
        <v>262</v>
      </c>
      <c r="AL1485" s="90" t="s">
        <v>278</v>
      </c>
      <c r="AM1485" s="75">
        <v>63047</v>
      </c>
      <c r="AO1485" s="267">
        <v>0</v>
      </c>
      <c r="AP1485" s="267">
        <v>0</v>
      </c>
      <c r="AQ1485" s="266">
        <v>0</v>
      </c>
      <c r="AR1485" s="267">
        <v>0</v>
      </c>
      <c r="AS1485" s="266">
        <v>0</v>
      </c>
      <c r="AT1485" s="267">
        <v>0</v>
      </c>
      <c r="AU1485" s="266">
        <v>0</v>
      </c>
      <c r="AV1485" s="267">
        <v>0</v>
      </c>
      <c r="AW1485" s="266">
        <v>0</v>
      </c>
      <c r="AX1485" s="267">
        <v>0</v>
      </c>
      <c r="AY1485" s="266">
        <v>0</v>
      </c>
      <c r="AZ1485" s="267">
        <v>0</v>
      </c>
      <c r="BA1485" s="266">
        <v>0</v>
      </c>
      <c r="BB1485" s="267">
        <v>0</v>
      </c>
      <c r="BC1485" s="266">
        <v>0</v>
      </c>
      <c r="BD1485" s="75"/>
      <c r="BE1485" s="75"/>
      <c r="BG1485" s="74"/>
      <c r="BH1485" s="74"/>
      <c r="BI1485" s="194"/>
      <c r="BJ1485" s="74"/>
      <c r="BK1485" s="74"/>
      <c r="BL1485" s="74"/>
    </row>
    <row r="1486" spans="1:64" ht="11.25" customHeight="1" x14ac:dyDescent="0.3">
      <c r="A1486" s="252" t="s">
        <v>2117</v>
      </c>
      <c r="B1486" s="253">
        <v>0</v>
      </c>
      <c r="C1486" s="840">
        <v>63100</v>
      </c>
      <c r="D1486" s="289">
        <v>5040</v>
      </c>
      <c r="E1486" s="255">
        <v>30.15613117516661</v>
      </c>
      <c r="F1486" s="256">
        <v>5000</v>
      </c>
      <c r="G1486" s="256">
        <v>3500</v>
      </c>
      <c r="H1486" s="256">
        <v>0</v>
      </c>
      <c r="I1486" s="257">
        <v>0</v>
      </c>
      <c r="J1486" s="256">
        <v>1500</v>
      </c>
      <c r="K1486" s="256">
        <v>5013.905766682441</v>
      </c>
      <c r="L1486" s="256">
        <v>127.2</v>
      </c>
      <c r="M1486" s="256">
        <v>2.5369443687044928</v>
      </c>
      <c r="N1486" s="259">
        <v>0</v>
      </c>
      <c r="O1486" s="258">
        <v>0</v>
      </c>
      <c r="P1486" s="256">
        <v>0</v>
      </c>
      <c r="Q1486" s="258">
        <v>8.48</v>
      </c>
      <c r="R1486" s="258">
        <v>98.256000000000014</v>
      </c>
      <c r="S1486" s="258">
        <v>4912.8</v>
      </c>
      <c r="T1486" s="259">
        <v>4912.8</v>
      </c>
      <c r="U1486" s="257">
        <v>29.395047864555263</v>
      </c>
      <c r="V1486" s="258">
        <v>844.8</v>
      </c>
      <c r="W1486" s="258">
        <v>0</v>
      </c>
      <c r="X1486" s="259">
        <v>4068</v>
      </c>
      <c r="Y1486" s="259">
        <v>76</v>
      </c>
      <c r="Z1486" s="256">
        <v>940.8</v>
      </c>
      <c r="AA1486" s="256">
        <v>0</v>
      </c>
      <c r="AB1486" s="256">
        <v>0</v>
      </c>
      <c r="AC1486" s="256">
        <v>0</v>
      </c>
      <c r="AD1486" s="259">
        <v>0</v>
      </c>
      <c r="AE1486" s="258">
        <v>0</v>
      </c>
      <c r="AF1486" s="258">
        <v>0</v>
      </c>
      <c r="AG1486" s="258">
        <v>0</v>
      </c>
      <c r="AH1486" s="260">
        <v>0</v>
      </c>
      <c r="AI1486" s="186">
        <v>4300</v>
      </c>
      <c r="AJ1486" s="192">
        <v>7501943416345</v>
      </c>
      <c r="AK1486" s="192">
        <v>63047</v>
      </c>
      <c r="AL1486" s="90" t="s">
        <v>279</v>
      </c>
      <c r="AM1486" s="75">
        <v>63100</v>
      </c>
      <c r="AO1486" s="259">
        <v>5888.2666666666673</v>
      </c>
      <c r="AP1486" s="259">
        <v>6271.2000000000007</v>
      </c>
      <c r="AQ1486" s="257">
        <v>78.214018458468459</v>
      </c>
      <c r="AR1486" s="259">
        <v>6121.6</v>
      </c>
      <c r="AS1486" s="257">
        <v>77.020634121791659</v>
      </c>
      <c r="AT1486" s="259">
        <v>5272</v>
      </c>
      <c r="AU1486" s="257">
        <v>145.77989464637437</v>
      </c>
      <c r="AV1486" s="259">
        <v>7046.4</v>
      </c>
      <c r="AW1486" s="257">
        <v>181.44756344639129</v>
      </c>
      <c r="AX1486" s="259">
        <v>6561.6</v>
      </c>
      <c r="AY1486" s="257">
        <v>116.79292961773572</v>
      </c>
      <c r="AZ1486" s="259">
        <v>5724.8</v>
      </c>
      <c r="BA1486" s="257">
        <v>100.90916887153998</v>
      </c>
      <c r="BB1486" s="259">
        <v>5240</v>
      </c>
      <c r="BC1486" s="257">
        <v>145.05666389557911</v>
      </c>
      <c r="BD1486" s="75"/>
      <c r="BE1486" s="75"/>
      <c r="BG1486" s="74"/>
      <c r="BH1486" s="74"/>
      <c r="BI1486" s="194"/>
      <c r="BJ1486" s="74"/>
      <c r="BK1486" s="74"/>
      <c r="BL1486" s="74"/>
    </row>
    <row r="1487" spans="1:64" ht="11.25" customHeight="1" x14ac:dyDescent="0.3">
      <c r="A1487" s="313" t="s">
        <v>2118</v>
      </c>
      <c r="B1487" s="314">
        <v>0</v>
      </c>
      <c r="C1487" s="856">
        <v>63132</v>
      </c>
      <c r="D1487" s="455">
        <v>4778.0259999999998</v>
      </c>
      <c r="E1487" s="316">
        <v>24.132183914403903</v>
      </c>
      <c r="F1487" s="317">
        <v>6000</v>
      </c>
      <c r="G1487" s="317">
        <v>6000</v>
      </c>
      <c r="H1487" s="317">
        <v>711.68902587890625</v>
      </c>
      <c r="I1487" s="317">
        <v>11.861483764648439</v>
      </c>
      <c r="J1487" s="319">
        <v>3911</v>
      </c>
      <c r="K1487" s="317">
        <v>5939.81798366966</v>
      </c>
      <c r="L1487" s="317">
        <v>1953.681</v>
      </c>
      <c r="M1487" s="318">
        <v>32.891260395036589</v>
      </c>
      <c r="N1487" s="319">
        <v>0</v>
      </c>
      <c r="O1487" s="288">
        <v>16.004999999999999</v>
      </c>
      <c r="P1487" s="317">
        <v>24.540999999999997</v>
      </c>
      <c r="Q1487" s="288">
        <v>50.580976732293529</v>
      </c>
      <c r="R1487" s="288">
        <v>27.123758828015131</v>
      </c>
      <c r="S1487" s="288">
        <v>3536.034025878906</v>
      </c>
      <c r="T1487" s="319">
        <v>2824.3490000000002</v>
      </c>
      <c r="U1487" s="318">
        <v>14.264825998532189</v>
      </c>
      <c r="V1487" s="288">
        <v>0</v>
      </c>
      <c r="W1487" s="288">
        <v>8.5359999999999996</v>
      </c>
      <c r="X1487" s="319">
        <v>2815.8130000000001</v>
      </c>
      <c r="Y1487" s="319">
        <v>785.31200000000001</v>
      </c>
      <c r="Z1487" s="317">
        <v>0</v>
      </c>
      <c r="AA1487" s="317">
        <v>0</v>
      </c>
      <c r="AB1487" s="317">
        <v>72.556002140045166</v>
      </c>
      <c r="AC1487" s="317">
        <v>68.000002005665579</v>
      </c>
      <c r="AD1487" s="319">
        <v>2.1300000000001091</v>
      </c>
      <c r="AE1487" s="288">
        <v>0</v>
      </c>
      <c r="AF1487" s="288">
        <v>0</v>
      </c>
      <c r="AG1487" s="288">
        <v>0</v>
      </c>
      <c r="AH1487" s="320">
        <v>0</v>
      </c>
      <c r="AI1487" s="186">
        <v>5313</v>
      </c>
      <c r="AJ1487" s="192">
        <v>7506425631575</v>
      </c>
      <c r="AK1487" s="192" t="s">
        <v>262</v>
      </c>
      <c r="AL1487" s="90" t="s">
        <v>279</v>
      </c>
      <c r="AM1487" s="75">
        <v>63132</v>
      </c>
      <c r="AO1487" s="319">
        <v>6229.4989999999998</v>
      </c>
      <c r="AP1487" s="319">
        <v>5705.2460000000001</v>
      </c>
      <c r="AQ1487" s="318">
        <v>99.602758379888272</v>
      </c>
      <c r="AR1487" s="319">
        <v>5364.8730000000005</v>
      </c>
      <c r="AS1487" s="318">
        <v>84.287085624509047</v>
      </c>
      <c r="AT1487" s="319">
        <v>7618.3779999999997</v>
      </c>
      <c r="AU1487" s="318">
        <v>150.35592700279977</v>
      </c>
      <c r="AV1487" s="319">
        <v>4768.4360000000006</v>
      </c>
      <c r="AW1487" s="318">
        <v>94.922338212322742</v>
      </c>
      <c r="AX1487" s="319">
        <v>6676.2199999999993</v>
      </c>
      <c r="AY1487" s="318">
        <v>122.500545361484</v>
      </c>
      <c r="AZ1487" s="319">
        <v>6027.4829999999993</v>
      </c>
      <c r="BA1487" s="318">
        <v>120.07406691753944</v>
      </c>
      <c r="BB1487" s="319">
        <v>8799.5529999999999</v>
      </c>
      <c r="BC1487" s="318">
        <v>157.95431676553403</v>
      </c>
      <c r="BD1487" s="75"/>
      <c r="BE1487" s="75"/>
      <c r="BG1487" s="74"/>
      <c r="BH1487" s="74"/>
      <c r="BI1487" s="194"/>
      <c r="BJ1487" s="74"/>
      <c r="BK1487" s="74"/>
      <c r="BL1487" s="74"/>
    </row>
    <row r="1488" spans="1:64" ht="11.25" customHeight="1" x14ac:dyDescent="0.3">
      <c r="A1488" s="227" t="s">
        <v>2119</v>
      </c>
      <c r="B1488" s="261">
        <v>0</v>
      </c>
      <c r="C1488" s="842">
        <v>63086</v>
      </c>
      <c r="D1488" s="407">
        <v>1E-4</v>
      </c>
      <c r="E1488" s="263">
        <v>0</v>
      </c>
      <c r="F1488" s="264">
        <v>0</v>
      </c>
      <c r="G1488" s="264">
        <v>0</v>
      </c>
      <c r="H1488" s="264">
        <v>0</v>
      </c>
      <c r="I1488" s="266">
        <v>0</v>
      </c>
      <c r="J1488" s="264">
        <v>0</v>
      </c>
      <c r="K1488" s="264">
        <v>0</v>
      </c>
      <c r="L1488" s="264">
        <v>0</v>
      </c>
      <c r="M1488" s="264">
        <v>0</v>
      </c>
      <c r="N1488" s="267">
        <v>0</v>
      </c>
      <c r="O1488" s="268">
        <v>0</v>
      </c>
      <c r="P1488" s="264">
        <v>0</v>
      </c>
      <c r="Q1488" s="268">
        <v>0</v>
      </c>
      <c r="R1488" s="268">
        <v>0</v>
      </c>
      <c r="S1488" s="268">
        <v>1E-4</v>
      </c>
      <c r="T1488" s="267">
        <v>0</v>
      </c>
      <c r="U1488" s="266">
        <v>0</v>
      </c>
      <c r="V1488" s="268">
        <v>0</v>
      </c>
      <c r="W1488" s="268">
        <v>0</v>
      </c>
      <c r="X1488" s="267">
        <v>0</v>
      </c>
      <c r="Y1488" s="267">
        <v>0</v>
      </c>
      <c r="Z1488" s="264">
        <v>0</v>
      </c>
      <c r="AA1488" s="264">
        <v>0</v>
      </c>
      <c r="AB1488" s="264">
        <v>0</v>
      </c>
      <c r="AC1488" s="264">
        <v>0</v>
      </c>
      <c r="AD1488" s="267">
        <v>0</v>
      </c>
      <c r="AE1488" s="268">
        <v>0</v>
      </c>
      <c r="AF1488" s="268">
        <v>0</v>
      </c>
      <c r="AG1488" s="268">
        <v>0</v>
      </c>
      <c r="AH1488" s="269">
        <v>0</v>
      </c>
      <c r="AI1488" s="186">
        <v>0</v>
      </c>
      <c r="AJ1488" s="192">
        <v>7506425600533</v>
      </c>
      <c r="AK1488" s="192" t="s">
        <v>262</v>
      </c>
      <c r="AL1488" s="90" t="s">
        <v>279</v>
      </c>
      <c r="AM1488" s="75">
        <v>63086</v>
      </c>
      <c r="AO1488" s="267">
        <v>0</v>
      </c>
      <c r="AP1488" s="267">
        <v>0</v>
      </c>
      <c r="AQ1488" s="266">
        <v>0</v>
      </c>
      <c r="AR1488" s="267">
        <v>0</v>
      </c>
      <c r="AS1488" s="266">
        <v>0</v>
      </c>
      <c r="AT1488" s="267">
        <v>0</v>
      </c>
      <c r="AU1488" s="266">
        <v>0</v>
      </c>
      <c r="AV1488" s="267">
        <v>0</v>
      </c>
      <c r="AW1488" s="266">
        <v>0</v>
      </c>
      <c r="AX1488" s="267">
        <v>0</v>
      </c>
      <c r="AY1488" s="266">
        <v>0</v>
      </c>
      <c r="AZ1488" s="267">
        <v>0</v>
      </c>
      <c r="BA1488" s="266">
        <v>0</v>
      </c>
      <c r="BB1488" s="267">
        <v>0</v>
      </c>
      <c r="BC1488" s="266">
        <v>0</v>
      </c>
      <c r="BD1488" s="75"/>
      <c r="BE1488" s="75"/>
      <c r="BG1488" s="74"/>
      <c r="BH1488" s="74"/>
      <c r="BI1488" s="194"/>
      <c r="BJ1488" s="74"/>
      <c r="BK1488" s="74"/>
      <c r="BL1488" s="74"/>
    </row>
    <row r="1489" spans="1:64" ht="11.25" customHeight="1" x14ac:dyDescent="0.3">
      <c r="A1489" s="252" t="s">
        <v>2120</v>
      </c>
      <c r="B1489" s="253">
        <v>0</v>
      </c>
      <c r="C1489" s="840">
        <v>63108</v>
      </c>
      <c r="D1489" s="289">
        <v>3971.2</v>
      </c>
      <c r="E1489" s="255">
        <v>0</v>
      </c>
      <c r="F1489" s="256">
        <v>0</v>
      </c>
      <c r="G1489" s="256">
        <v>0</v>
      </c>
      <c r="H1489" s="256">
        <v>0</v>
      </c>
      <c r="I1489" s="257">
        <v>0</v>
      </c>
      <c r="J1489" s="256">
        <v>0</v>
      </c>
      <c r="K1489" s="256">
        <v>0</v>
      </c>
      <c r="L1489" s="256">
        <v>0</v>
      </c>
      <c r="M1489" s="256">
        <v>0</v>
      </c>
      <c r="N1489" s="259">
        <v>0</v>
      </c>
      <c r="O1489" s="258">
        <v>0</v>
      </c>
      <c r="P1489" s="256">
        <v>0</v>
      </c>
      <c r="Q1489" s="258">
        <v>0</v>
      </c>
      <c r="R1489" s="258">
        <v>0</v>
      </c>
      <c r="S1489" s="258">
        <v>3971.2</v>
      </c>
      <c r="T1489" s="259">
        <v>3971.2</v>
      </c>
      <c r="U1489" s="257">
        <v>0</v>
      </c>
      <c r="V1489" s="258">
        <v>2510.4</v>
      </c>
      <c r="W1489" s="258">
        <v>0</v>
      </c>
      <c r="X1489" s="259">
        <v>1460.7999999999997</v>
      </c>
      <c r="Y1489" s="259">
        <v>0</v>
      </c>
      <c r="Z1489" s="256">
        <v>0</v>
      </c>
      <c r="AA1489" s="256">
        <v>0</v>
      </c>
      <c r="AB1489" s="256">
        <v>0</v>
      </c>
      <c r="AC1489" s="256">
        <v>0</v>
      </c>
      <c r="AD1489" s="259">
        <v>0</v>
      </c>
      <c r="AE1489" s="258">
        <v>0</v>
      </c>
      <c r="AF1489" s="258">
        <v>0</v>
      </c>
      <c r="AG1489" s="258">
        <v>0</v>
      </c>
      <c r="AH1489" s="260">
        <v>0</v>
      </c>
      <c r="AI1489" s="186">
        <v>0</v>
      </c>
      <c r="AJ1489" s="192">
        <v>7506425600533</v>
      </c>
      <c r="AK1489" s="192">
        <v>63086</v>
      </c>
      <c r="AL1489" s="90" t="s">
        <v>279</v>
      </c>
      <c r="AM1489" s="75">
        <v>63108</v>
      </c>
      <c r="AO1489" s="259">
        <v>0</v>
      </c>
      <c r="AP1489" s="259">
        <v>0</v>
      </c>
      <c r="AQ1489" s="257">
        <v>0</v>
      </c>
      <c r="AR1489" s="259">
        <v>0</v>
      </c>
      <c r="AS1489" s="257">
        <v>0</v>
      </c>
      <c r="AT1489" s="259">
        <v>0</v>
      </c>
      <c r="AU1489" s="257">
        <v>0</v>
      </c>
      <c r="AV1489" s="259">
        <v>0</v>
      </c>
      <c r="AW1489" s="257">
        <v>0</v>
      </c>
      <c r="AX1489" s="259">
        <v>0</v>
      </c>
      <c r="AY1489" s="257">
        <v>0</v>
      </c>
      <c r="AZ1489" s="259">
        <v>0</v>
      </c>
      <c r="BA1489" s="257">
        <v>0</v>
      </c>
      <c r="BB1489" s="259">
        <v>-6.4</v>
      </c>
      <c r="BC1489" s="257">
        <v>0</v>
      </c>
      <c r="BD1489" s="75"/>
      <c r="BE1489" s="75"/>
      <c r="BG1489" s="74"/>
      <c r="BH1489" s="74"/>
      <c r="BI1489" s="194"/>
      <c r="BJ1489" s="74"/>
      <c r="BK1489" s="74"/>
      <c r="BL1489" s="74"/>
    </row>
    <row r="1490" spans="1:64" ht="11.25" customHeight="1" x14ac:dyDescent="0.3">
      <c r="A1490" s="313" t="s">
        <v>2121</v>
      </c>
      <c r="B1490" s="314">
        <v>0</v>
      </c>
      <c r="C1490" s="915">
        <v>63096</v>
      </c>
      <c r="D1490" s="455">
        <v>3905.6</v>
      </c>
      <c r="E1490" s="316">
        <v>32.200638045333804</v>
      </c>
      <c r="F1490" s="317">
        <v>3500</v>
      </c>
      <c r="G1490" s="317">
        <v>2500</v>
      </c>
      <c r="H1490" s="317">
        <v>1985.5999755859375</v>
      </c>
      <c r="I1490" s="318">
        <v>79.423999023437503</v>
      </c>
      <c r="J1490" s="317">
        <v>3896</v>
      </c>
      <c r="K1490" s="317">
        <v>3638.6856631550136</v>
      </c>
      <c r="L1490" s="317">
        <v>750.4000000000002</v>
      </c>
      <c r="M1490" s="317">
        <v>20.622831139234684</v>
      </c>
      <c r="N1490" s="319">
        <v>0</v>
      </c>
      <c r="O1490" s="288">
        <v>0</v>
      </c>
      <c r="P1490" s="317">
        <v>0</v>
      </c>
      <c r="Q1490" s="288">
        <v>19.26078028747434</v>
      </c>
      <c r="R1490" s="288">
        <v>39.585215417756189</v>
      </c>
      <c r="S1490" s="288">
        <v>5140.7999755859373</v>
      </c>
      <c r="T1490" s="319">
        <v>3155.1999999999994</v>
      </c>
      <c r="U1490" s="318">
        <v>26.013788703563399</v>
      </c>
      <c r="V1490" s="288">
        <v>288</v>
      </c>
      <c r="W1490" s="288">
        <v>0</v>
      </c>
      <c r="X1490" s="319">
        <v>2867.1999999999994</v>
      </c>
      <c r="Y1490" s="319">
        <v>49.6</v>
      </c>
      <c r="Z1490" s="317">
        <v>307.2</v>
      </c>
      <c r="AA1490" s="317">
        <v>0</v>
      </c>
      <c r="AB1490" s="317">
        <v>481.6</v>
      </c>
      <c r="AC1490" s="317">
        <v>301</v>
      </c>
      <c r="AD1490" s="319">
        <v>182.39999999999986</v>
      </c>
      <c r="AE1490" s="288">
        <v>0</v>
      </c>
      <c r="AF1490" s="288">
        <v>0</v>
      </c>
      <c r="AG1490" s="288">
        <v>0</v>
      </c>
      <c r="AH1490" s="320">
        <v>0</v>
      </c>
      <c r="AI1490" s="186">
        <v>3000</v>
      </c>
      <c r="AJ1490" s="192">
        <v>7506425603442</v>
      </c>
      <c r="AK1490" s="192" t="s">
        <v>262</v>
      </c>
      <c r="AL1490" s="90" t="s">
        <v>279</v>
      </c>
      <c r="AM1490" s="75">
        <v>63096</v>
      </c>
      <c r="AO1490" s="319">
        <v>3001.0666666666671</v>
      </c>
      <c r="AP1490" s="319">
        <v>2430.4</v>
      </c>
      <c r="AQ1490" s="318">
        <v>74.256034219370619</v>
      </c>
      <c r="AR1490" s="319">
        <v>2764.7999999999997</v>
      </c>
      <c r="AS1490" s="318">
        <v>79.654278305963686</v>
      </c>
      <c r="AT1490" s="319">
        <v>3808</v>
      </c>
      <c r="AU1490" s="318">
        <v>92.370963730909807</v>
      </c>
      <c r="AV1490" s="319">
        <v>2729.6</v>
      </c>
      <c r="AW1490" s="318">
        <v>75.786918149517575</v>
      </c>
      <c r="AX1490" s="319">
        <v>2691.2</v>
      </c>
      <c r="AY1490" s="318">
        <v>99.868649120044267</v>
      </c>
      <c r="AZ1490" s="319">
        <v>3172.7999999999997</v>
      </c>
      <c r="BA1490" s="318">
        <v>113.05752811898952</v>
      </c>
      <c r="BB1490" s="319">
        <v>3740.7999999999997</v>
      </c>
      <c r="BC1490" s="318">
        <v>89.685131861754144</v>
      </c>
      <c r="BD1490" s="75"/>
      <c r="BE1490" s="75"/>
      <c r="BG1490" s="74"/>
      <c r="BH1490" s="74"/>
      <c r="BI1490" s="194"/>
      <c r="BJ1490" s="74"/>
      <c r="BK1490" s="74"/>
      <c r="BL1490" s="74"/>
    </row>
    <row r="1491" spans="1:64" ht="11.25" customHeight="1" x14ac:dyDescent="0.3">
      <c r="A1491" s="252" t="s">
        <v>2122</v>
      </c>
      <c r="B1491" s="253">
        <v>0</v>
      </c>
      <c r="C1491" s="829">
        <v>63153</v>
      </c>
      <c r="D1491" s="289">
        <v>2838.2400000000002</v>
      </c>
      <c r="E1491" s="255">
        <v>99.444328697615518</v>
      </c>
      <c r="F1491" s="256">
        <v>0</v>
      </c>
      <c r="G1491" s="256">
        <v>0</v>
      </c>
      <c r="H1491" s="256">
        <v>0</v>
      </c>
      <c r="I1491" s="257">
        <v>0</v>
      </c>
      <c r="J1491" s="256">
        <v>800</v>
      </c>
      <c r="K1491" s="256">
        <v>856.22982341115323</v>
      </c>
      <c r="L1491" s="256">
        <v>168.48</v>
      </c>
      <c r="M1491" s="256">
        <v>19.67696001627095</v>
      </c>
      <c r="N1491" s="259">
        <v>0</v>
      </c>
      <c r="O1491" s="258">
        <v>0</v>
      </c>
      <c r="P1491" s="256">
        <v>2.88</v>
      </c>
      <c r="Q1491" s="258">
        <v>21.419999999999998</v>
      </c>
      <c r="R1491" s="258">
        <v>100.116</v>
      </c>
      <c r="S1491" s="258">
        <v>2669.76</v>
      </c>
      <c r="T1491" s="259">
        <v>2669.76</v>
      </c>
      <c r="U1491" s="257">
        <v>93.54124069273422</v>
      </c>
      <c r="V1491" s="258">
        <v>0</v>
      </c>
      <c r="W1491" s="258">
        <v>2.88</v>
      </c>
      <c r="X1491" s="259">
        <v>2666.88</v>
      </c>
      <c r="Y1491" s="259">
        <v>820.8</v>
      </c>
      <c r="Z1491" s="256">
        <v>691.2</v>
      </c>
      <c r="AA1491" s="256">
        <v>0</v>
      </c>
      <c r="AB1491" s="256">
        <v>0</v>
      </c>
      <c r="AC1491" s="256">
        <v>0</v>
      </c>
      <c r="AD1491" s="259">
        <v>46.080000000000013</v>
      </c>
      <c r="AE1491" s="258">
        <v>0</v>
      </c>
      <c r="AF1491" s="258">
        <v>0</v>
      </c>
      <c r="AG1491" s="258">
        <v>0</v>
      </c>
      <c r="AH1491" s="260">
        <v>0</v>
      </c>
      <c r="AI1491" s="186">
        <v>900</v>
      </c>
      <c r="AJ1491" s="192">
        <v>7506425628131</v>
      </c>
      <c r="AK1491" s="192" t="s">
        <v>262</v>
      </c>
      <c r="AL1491" s="90" t="s">
        <v>278</v>
      </c>
      <c r="AM1491" s="75">
        <v>63153</v>
      </c>
      <c r="AO1491" s="259">
        <v>638.88</v>
      </c>
      <c r="AP1491" s="259">
        <v>277.91999999999996</v>
      </c>
      <c r="AQ1491" s="257">
        <v>40.631578947368411</v>
      </c>
      <c r="AR1491" s="259">
        <v>1054.08</v>
      </c>
      <c r="AS1491" s="257">
        <v>142.25101214574897</v>
      </c>
      <c r="AT1491" s="259">
        <v>584.63999999999987</v>
      </c>
      <c r="AU1491" s="257">
        <v>53.21178890873145</v>
      </c>
      <c r="AV1491" s="259">
        <v>694.07999999999993</v>
      </c>
      <c r="AW1491" s="257">
        <v>70.86172835724895</v>
      </c>
      <c r="AX1491" s="259">
        <v>671.04000000000008</v>
      </c>
      <c r="AY1491" s="257">
        <v>64.574401961662247</v>
      </c>
      <c r="AZ1491" s="259">
        <v>757.43999999999994</v>
      </c>
      <c r="BA1491" s="257">
        <v>71.062062243074934</v>
      </c>
      <c r="BB1491" s="259">
        <v>414.71999999999997</v>
      </c>
      <c r="BC1491" s="257">
        <v>36.682191321509379</v>
      </c>
      <c r="BD1491" s="75"/>
      <c r="BE1491" s="75"/>
      <c r="BG1491" s="74"/>
      <c r="BH1491" s="74"/>
      <c r="BI1491" s="194"/>
      <c r="BJ1491" s="74"/>
      <c r="BK1491" s="74"/>
      <c r="BL1491" s="74"/>
    </row>
    <row r="1492" spans="1:64" ht="11.25" customHeight="1" x14ac:dyDescent="0.3">
      <c r="A1492" s="184" t="s">
        <v>2123</v>
      </c>
      <c r="B1492" s="185">
        <v>0</v>
      </c>
      <c r="C1492" s="828">
        <v>63048</v>
      </c>
      <c r="D1492" s="284">
        <v>1E-4</v>
      </c>
      <c r="E1492" s="91">
        <v>0</v>
      </c>
      <c r="F1492" s="186">
        <v>0</v>
      </c>
      <c r="G1492" s="186">
        <v>0</v>
      </c>
      <c r="H1492" s="186">
        <v>0</v>
      </c>
      <c r="I1492" s="187">
        <v>0</v>
      </c>
      <c r="J1492" s="186">
        <v>0</v>
      </c>
      <c r="K1492" s="186">
        <v>0</v>
      </c>
      <c r="L1492" s="186">
        <v>0</v>
      </c>
      <c r="M1492" s="186">
        <v>0</v>
      </c>
      <c r="N1492" s="188">
        <v>0</v>
      </c>
      <c r="O1492" s="189">
        <v>0</v>
      </c>
      <c r="P1492" s="186">
        <v>0</v>
      </c>
      <c r="Q1492" s="189">
        <v>0</v>
      </c>
      <c r="R1492" s="189">
        <v>0</v>
      </c>
      <c r="S1492" s="189">
        <v>1E-4</v>
      </c>
      <c r="T1492" s="188">
        <v>0</v>
      </c>
      <c r="U1492" s="187">
        <v>0</v>
      </c>
      <c r="V1492" s="189">
        <v>0</v>
      </c>
      <c r="W1492" s="189">
        <v>0</v>
      </c>
      <c r="X1492" s="188">
        <v>0</v>
      </c>
      <c r="Y1492" s="188">
        <v>0</v>
      </c>
      <c r="Z1492" s="186">
        <v>0</v>
      </c>
      <c r="AA1492" s="186">
        <v>0</v>
      </c>
      <c r="AB1492" s="186">
        <v>0</v>
      </c>
      <c r="AC1492" s="186">
        <v>0</v>
      </c>
      <c r="AD1492" s="188">
        <v>0</v>
      </c>
      <c r="AE1492" s="189">
        <v>0</v>
      </c>
      <c r="AF1492" s="189">
        <v>0</v>
      </c>
      <c r="AG1492" s="189">
        <v>0</v>
      </c>
      <c r="AH1492" s="191">
        <v>0</v>
      </c>
      <c r="AI1492" s="186">
        <v>0</v>
      </c>
      <c r="AJ1492" s="192">
        <v>7501943416369</v>
      </c>
      <c r="AK1492" s="192" t="s">
        <v>262</v>
      </c>
      <c r="AL1492" s="90" t="s">
        <v>278</v>
      </c>
      <c r="AM1492" s="75">
        <v>63048</v>
      </c>
      <c r="AO1492" s="267">
        <v>0</v>
      </c>
      <c r="AP1492" s="267">
        <v>0</v>
      </c>
      <c r="AQ1492" s="266">
        <v>0</v>
      </c>
      <c r="AR1492" s="267">
        <v>0</v>
      </c>
      <c r="AS1492" s="266">
        <v>0</v>
      </c>
      <c r="AT1492" s="267">
        <v>0</v>
      </c>
      <c r="AU1492" s="266">
        <v>0</v>
      </c>
      <c r="AV1492" s="267">
        <v>0</v>
      </c>
      <c r="AW1492" s="266">
        <v>0</v>
      </c>
      <c r="AX1492" s="267">
        <v>0</v>
      </c>
      <c r="AY1492" s="266">
        <v>0</v>
      </c>
      <c r="AZ1492" s="267">
        <v>0</v>
      </c>
      <c r="BA1492" s="266">
        <v>0</v>
      </c>
      <c r="BB1492" s="267">
        <v>0</v>
      </c>
      <c r="BC1492" s="266">
        <v>0</v>
      </c>
      <c r="BD1492" s="75"/>
      <c r="BE1492" s="75"/>
      <c r="BG1492" s="74"/>
      <c r="BH1492" s="74"/>
      <c r="BI1492" s="194"/>
      <c r="BJ1492" s="74"/>
      <c r="BK1492" s="74"/>
      <c r="BL1492" s="74"/>
    </row>
    <row r="1493" spans="1:64" ht="11.25" customHeight="1" x14ac:dyDescent="0.2">
      <c r="A1493" s="252" t="s">
        <v>2124</v>
      </c>
      <c r="B1493" s="253">
        <v>0</v>
      </c>
      <c r="C1493" s="840">
        <v>63101</v>
      </c>
      <c r="D1493" s="289">
        <v>17931.2</v>
      </c>
      <c r="E1493" s="255">
        <v>39.289582649673335</v>
      </c>
      <c r="F1493" s="256">
        <v>7000</v>
      </c>
      <c r="G1493" s="256">
        <v>4000</v>
      </c>
      <c r="H1493" s="256">
        <v>0</v>
      </c>
      <c r="I1493" s="257">
        <v>0</v>
      </c>
      <c r="J1493" s="256">
        <v>10670</v>
      </c>
      <c r="K1493" s="256">
        <v>13691.568189881818</v>
      </c>
      <c r="L1493" s="256">
        <v>1387.2000000000003</v>
      </c>
      <c r="M1493" s="256">
        <v>10.131783158521991</v>
      </c>
      <c r="N1493" s="259">
        <v>0</v>
      </c>
      <c r="O1493" s="258">
        <v>0</v>
      </c>
      <c r="P1493" s="256">
        <v>0</v>
      </c>
      <c r="Q1493" s="258">
        <v>13.000937207122776</v>
      </c>
      <c r="R1493" s="258">
        <v>46.515463917525771</v>
      </c>
      <c r="S1493" s="258">
        <v>16544</v>
      </c>
      <c r="T1493" s="259">
        <v>16541.599999999999</v>
      </c>
      <c r="U1493" s="257">
        <v>36.244788991134797</v>
      </c>
      <c r="V1493" s="258">
        <v>4216</v>
      </c>
      <c r="W1493" s="258">
        <v>0</v>
      </c>
      <c r="X1493" s="259">
        <v>12325.599999999999</v>
      </c>
      <c r="Y1493" s="259">
        <v>35.200000000000003</v>
      </c>
      <c r="Z1493" s="256">
        <v>44.8</v>
      </c>
      <c r="AA1493" s="256">
        <v>0</v>
      </c>
      <c r="AB1493" s="256">
        <v>0</v>
      </c>
      <c r="AC1493" s="256">
        <v>0</v>
      </c>
      <c r="AD1493" s="259">
        <v>0.79999999999995453</v>
      </c>
      <c r="AE1493" s="258">
        <v>0</v>
      </c>
      <c r="AF1493" s="258">
        <v>0</v>
      </c>
      <c r="AG1493" s="258">
        <v>0</v>
      </c>
      <c r="AH1493" s="260">
        <v>0</v>
      </c>
      <c r="AI1493" s="186">
        <v>12100</v>
      </c>
      <c r="AJ1493" s="192">
        <v>7501943416369</v>
      </c>
      <c r="AK1493" s="192">
        <v>63048</v>
      </c>
      <c r="AL1493" s="90" t="s">
        <v>279</v>
      </c>
      <c r="AM1493" s="75">
        <v>63101</v>
      </c>
      <c r="AN1493" s="76"/>
      <c r="AO1493" s="259">
        <v>16258.133333333333</v>
      </c>
      <c r="AP1493" s="259">
        <v>10645.6</v>
      </c>
      <c r="AQ1493" s="257">
        <v>53.85541559164264</v>
      </c>
      <c r="AR1493" s="259">
        <v>19220</v>
      </c>
      <c r="AS1493" s="257">
        <v>96.008791647934473</v>
      </c>
      <c r="AT1493" s="259">
        <v>18908.800000000003</v>
      </c>
      <c r="AU1493" s="257">
        <v>143.31426935526144</v>
      </c>
      <c r="AV1493" s="259">
        <v>15884.800000000001</v>
      </c>
      <c r="AW1493" s="257">
        <v>113.54407359664262</v>
      </c>
      <c r="AX1493" s="259">
        <v>19718.400000000001</v>
      </c>
      <c r="AY1493" s="257">
        <v>120.38134124649136</v>
      </c>
      <c r="AZ1493" s="259">
        <v>15498.400000000001</v>
      </c>
      <c r="BA1493" s="257">
        <v>92.453198177135349</v>
      </c>
      <c r="BB1493" s="259">
        <v>12991.199999999999</v>
      </c>
      <c r="BC1493" s="257">
        <v>98.747298832529054</v>
      </c>
      <c r="BD1493" s="75"/>
      <c r="BE1493" s="75"/>
      <c r="BG1493" s="74"/>
      <c r="BH1493" s="74"/>
      <c r="BI1493" s="194"/>
      <c r="BJ1493" s="74"/>
      <c r="BK1493" s="74"/>
      <c r="BL1493" s="74"/>
    </row>
    <row r="1494" spans="1:64" ht="11.25" customHeight="1" x14ac:dyDescent="0.3">
      <c r="A1494" s="227" t="s">
        <v>2125</v>
      </c>
      <c r="B1494" s="261">
        <v>0</v>
      </c>
      <c r="C1494" s="910">
        <v>93666</v>
      </c>
      <c r="D1494" s="407">
        <v>1E-4</v>
      </c>
      <c r="E1494" s="263">
        <v>0</v>
      </c>
      <c r="F1494" s="264">
        <v>0</v>
      </c>
      <c r="G1494" s="264">
        <v>0</v>
      </c>
      <c r="H1494" s="264">
        <v>0</v>
      </c>
      <c r="I1494" s="266">
        <v>0</v>
      </c>
      <c r="J1494" s="264">
        <v>0</v>
      </c>
      <c r="K1494" s="264">
        <v>0</v>
      </c>
      <c r="L1494" s="264">
        <v>0</v>
      </c>
      <c r="M1494" s="264">
        <v>0</v>
      </c>
      <c r="N1494" s="267">
        <v>0</v>
      </c>
      <c r="O1494" s="268">
        <v>0</v>
      </c>
      <c r="P1494" s="264">
        <v>0</v>
      </c>
      <c r="Q1494" s="268">
        <v>0</v>
      </c>
      <c r="R1494" s="268">
        <v>0</v>
      </c>
      <c r="S1494" s="268">
        <v>1E-4</v>
      </c>
      <c r="T1494" s="267">
        <v>0</v>
      </c>
      <c r="U1494" s="266">
        <v>0</v>
      </c>
      <c r="V1494" s="268">
        <v>0</v>
      </c>
      <c r="W1494" s="268">
        <v>0</v>
      </c>
      <c r="X1494" s="267">
        <v>0</v>
      </c>
      <c r="Y1494" s="267">
        <v>0</v>
      </c>
      <c r="Z1494" s="264">
        <v>0</v>
      </c>
      <c r="AA1494" s="264">
        <v>0</v>
      </c>
      <c r="AB1494" s="264">
        <v>0</v>
      </c>
      <c r="AC1494" s="264">
        <v>0</v>
      </c>
      <c r="AD1494" s="267">
        <v>0</v>
      </c>
      <c r="AE1494" s="268">
        <v>0</v>
      </c>
      <c r="AF1494" s="268">
        <v>0</v>
      </c>
      <c r="AG1494" s="268">
        <v>0</v>
      </c>
      <c r="AH1494" s="269">
        <v>0</v>
      </c>
      <c r="AI1494" s="186">
        <v>0</v>
      </c>
      <c r="AJ1494" s="192">
        <v>7501017376933</v>
      </c>
      <c r="AK1494" s="192" t="s">
        <v>262</v>
      </c>
      <c r="AL1494" s="90" t="s">
        <v>278</v>
      </c>
      <c r="AM1494" s="75">
        <v>93666</v>
      </c>
      <c r="AO1494" s="267">
        <v>0</v>
      </c>
      <c r="AP1494" s="267">
        <v>0</v>
      </c>
      <c r="AQ1494" s="266">
        <v>0</v>
      </c>
      <c r="AR1494" s="267">
        <v>0</v>
      </c>
      <c r="AS1494" s="266">
        <v>0</v>
      </c>
      <c r="AT1494" s="267">
        <v>0</v>
      </c>
      <c r="AU1494" s="266">
        <v>0</v>
      </c>
      <c r="AV1494" s="267">
        <v>0</v>
      </c>
      <c r="AW1494" s="266">
        <v>0</v>
      </c>
      <c r="AX1494" s="267">
        <v>0</v>
      </c>
      <c r="AY1494" s="266">
        <v>0</v>
      </c>
      <c r="AZ1494" s="267">
        <v>0</v>
      </c>
      <c r="BA1494" s="266">
        <v>0</v>
      </c>
      <c r="BB1494" s="267">
        <v>0</v>
      </c>
      <c r="BC1494" s="266">
        <v>0</v>
      </c>
      <c r="BD1494" s="75"/>
      <c r="BE1494" s="75"/>
      <c r="BG1494" s="74"/>
      <c r="BH1494" s="74"/>
      <c r="BI1494" s="194"/>
      <c r="BJ1494" s="74"/>
      <c r="BK1494" s="74"/>
      <c r="BL1494" s="74"/>
    </row>
    <row r="1495" spans="1:64" ht="11.25" customHeight="1" x14ac:dyDescent="0.3">
      <c r="A1495" s="252" t="s">
        <v>2126</v>
      </c>
      <c r="B1495" s="253">
        <v>0</v>
      </c>
      <c r="C1495" s="911">
        <v>63106</v>
      </c>
      <c r="D1495" s="289">
        <v>1.0129999999999999</v>
      </c>
      <c r="E1495" s="255">
        <v>0</v>
      </c>
      <c r="F1495" s="256">
        <v>0</v>
      </c>
      <c r="G1495" s="256">
        <v>0</v>
      </c>
      <c r="H1495" s="256">
        <v>0</v>
      </c>
      <c r="I1495" s="256">
        <v>0</v>
      </c>
      <c r="J1495" s="259">
        <v>0</v>
      </c>
      <c r="K1495" s="256">
        <v>0</v>
      </c>
      <c r="L1495" s="256">
        <v>0</v>
      </c>
      <c r="M1495" s="257">
        <v>0</v>
      </c>
      <c r="N1495" s="259">
        <v>0</v>
      </c>
      <c r="O1495" s="258">
        <v>0</v>
      </c>
      <c r="P1495" s="256">
        <v>0</v>
      </c>
      <c r="Q1495" s="258">
        <v>0</v>
      </c>
      <c r="R1495" s="258">
        <v>0</v>
      </c>
      <c r="S1495" s="258">
        <v>1.0129999999999999</v>
      </c>
      <c r="T1495" s="259">
        <v>1.0129999999999999</v>
      </c>
      <c r="U1495" s="257">
        <v>0</v>
      </c>
      <c r="V1495" s="258">
        <v>0</v>
      </c>
      <c r="W1495" s="258">
        <v>0</v>
      </c>
      <c r="X1495" s="259">
        <v>1.0129999999999999</v>
      </c>
      <c r="Y1495" s="259">
        <v>0</v>
      </c>
      <c r="Z1495" s="256">
        <v>0</v>
      </c>
      <c r="AA1495" s="256">
        <v>0</v>
      </c>
      <c r="AB1495" s="256">
        <v>0</v>
      </c>
      <c r="AC1495" s="256">
        <v>0</v>
      </c>
      <c r="AD1495" s="259">
        <v>0</v>
      </c>
      <c r="AE1495" s="258">
        <v>0</v>
      </c>
      <c r="AF1495" s="258">
        <v>0</v>
      </c>
      <c r="AG1495" s="258">
        <v>0</v>
      </c>
      <c r="AH1495" s="260">
        <v>0</v>
      </c>
      <c r="AI1495" s="186">
        <v>0</v>
      </c>
      <c r="AJ1495" s="192">
        <v>7501017376933</v>
      </c>
      <c r="AK1495" s="192">
        <v>93666</v>
      </c>
      <c r="AL1495" s="90" t="s">
        <v>279</v>
      </c>
      <c r="AM1495" s="75">
        <v>63106</v>
      </c>
      <c r="AO1495" s="259">
        <v>0</v>
      </c>
      <c r="AP1495" s="259">
        <v>0</v>
      </c>
      <c r="AQ1495" s="257">
        <v>0</v>
      </c>
      <c r="AR1495" s="259">
        <v>0</v>
      </c>
      <c r="AS1495" s="257">
        <v>0</v>
      </c>
      <c r="AT1495" s="259">
        <v>0</v>
      </c>
      <c r="AU1495" s="257">
        <v>0</v>
      </c>
      <c r="AV1495" s="259">
        <v>4.0519999999999996</v>
      </c>
      <c r="AW1495" s="257">
        <v>0</v>
      </c>
      <c r="AX1495" s="259">
        <v>6.0780000000000003</v>
      </c>
      <c r="AY1495" s="257">
        <v>0</v>
      </c>
      <c r="AZ1495" s="259">
        <v>41.533000000000001</v>
      </c>
      <c r="BA1495" s="257">
        <v>0</v>
      </c>
      <c r="BB1495" s="259">
        <v>20.259999999999998</v>
      </c>
      <c r="BC1495" s="257">
        <v>0</v>
      </c>
      <c r="BD1495" s="75"/>
      <c r="BE1495" s="75"/>
      <c r="BG1495" s="74"/>
      <c r="BH1495" s="74"/>
      <c r="BI1495" s="194"/>
      <c r="BJ1495" s="74"/>
      <c r="BK1495" s="74"/>
      <c r="BL1495" s="74"/>
    </row>
    <row r="1496" spans="1:64" ht="11.25" customHeight="1" x14ac:dyDescent="0.3">
      <c r="A1496" s="313" t="s">
        <v>2127</v>
      </c>
      <c r="B1496" s="314">
        <v>0</v>
      </c>
      <c r="C1496" s="912">
        <v>63133</v>
      </c>
      <c r="D1496" s="455">
        <v>17220.312999999998</v>
      </c>
      <c r="E1496" s="316">
        <v>29.332738877726278</v>
      </c>
      <c r="F1496" s="317">
        <v>14000</v>
      </c>
      <c r="G1496" s="317">
        <v>10000</v>
      </c>
      <c r="H1496" s="317">
        <v>0</v>
      </c>
      <c r="I1496" s="317">
        <v>0</v>
      </c>
      <c r="J1496" s="319">
        <v>19011</v>
      </c>
      <c r="K1496" s="317">
        <v>17612.040667374764</v>
      </c>
      <c r="L1496" s="317">
        <v>3509.3609999999999</v>
      </c>
      <c r="M1496" s="318">
        <v>19.925919240584527</v>
      </c>
      <c r="N1496" s="319">
        <v>0</v>
      </c>
      <c r="O1496" s="288">
        <v>0</v>
      </c>
      <c r="P1496" s="317">
        <v>13.871</v>
      </c>
      <c r="Q1496" s="288">
        <v>18.532596917574036</v>
      </c>
      <c r="R1496" s="288">
        <v>21.636345273788855</v>
      </c>
      <c r="S1496" s="288">
        <v>13710.951999999997</v>
      </c>
      <c r="T1496" s="319">
        <v>13709.882999999998</v>
      </c>
      <c r="U1496" s="318">
        <v>23.353142192199325</v>
      </c>
      <c r="V1496" s="288">
        <v>0</v>
      </c>
      <c r="W1496" s="288">
        <v>13.871</v>
      </c>
      <c r="X1496" s="319">
        <v>13696.011999999999</v>
      </c>
      <c r="Y1496" s="319">
        <v>2475.44</v>
      </c>
      <c r="Z1496" s="317">
        <v>1600.5</v>
      </c>
      <c r="AA1496" s="317">
        <v>0</v>
      </c>
      <c r="AB1496" s="317">
        <v>0</v>
      </c>
      <c r="AC1496" s="317">
        <v>0</v>
      </c>
      <c r="AD1496" s="319">
        <v>4.2699999999999818</v>
      </c>
      <c r="AE1496" s="288">
        <v>0</v>
      </c>
      <c r="AF1496" s="288">
        <v>0</v>
      </c>
      <c r="AG1496" s="288">
        <v>0</v>
      </c>
      <c r="AH1496" s="320">
        <v>0</v>
      </c>
      <c r="AI1496" s="186">
        <v>19607</v>
      </c>
      <c r="AJ1496" s="192">
        <v>7501017376933</v>
      </c>
      <c r="AK1496" s="192">
        <v>93666</v>
      </c>
      <c r="AL1496" s="90" t="s">
        <v>279</v>
      </c>
      <c r="AM1496" s="75">
        <v>63133</v>
      </c>
      <c r="AO1496" s="319">
        <v>17782.982333333333</v>
      </c>
      <c r="AP1496" s="319">
        <v>13153.981</v>
      </c>
      <c r="AQ1496" s="318">
        <v>79.987722712070536</v>
      </c>
      <c r="AR1496" s="319">
        <v>18676.775000000001</v>
      </c>
      <c r="AS1496" s="318">
        <v>108.54803556898757</v>
      </c>
      <c r="AT1496" s="319">
        <v>21518.190999999999</v>
      </c>
      <c r="AU1496" s="318">
        <v>120.7546879906247</v>
      </c>
      <c r="AV1496" s="319">
        <v>20663.529000000002</v>
      </c>
      <c r="AW1496" s="318">
        <v>130.77369300378339</v>
      </c>
      <c r="AX1496" s="319">
        <v>21700.652000000002</v>
      </c>
      <c r="AY1496" s="318">
        <v>148.53969570220974</v>
      </c>
      <c r="AZ1496" s="319">
        <v>16857.536000000004</v>
      </c>
      <c r="BA1496" s="318">
        <v>202.16201824440842</v>
      </c>
      <c r="BB1496" s="319">
        <v>17304.606999999996</v>
      </c>
      <c r="BC1496" s="318">
        <v>88.930054613897539</v>
      </c>
      <c r="BD1496" s="75"/>
      <c r="BE1496" s="75"/>
      <c r="BG1496" s="74"/>
      <c r="BH1496" s="74"/>
      <c r="BI1496" s="194"/>
      <c r="BJ1496" s="74"/>
      <c r="BK1496" s="74"/>
      <c r="BL1496" s="74"/>
    </row>
    <row r="1497" spans="1:64" ht="11.25" customHeight="1" x14ac:dyDescent="0.3">
      <c r="A1497" s="313" t="s">
        <v>2128</v>
      </c>
      <c r="B1497" s="314">
        <v>0</v>
      </c>
      <c r="C1497" s="912">
        <v>63146</v>
      </c>
      <c r="D1497" s="455">
        <v>7726.4189999999999</v>
      </c>
      <c r="E1497" s="316">
        <v>20.088896176789468</v>
      </c>
      <c r="F1497" s="317">
        <v>10000</v>
      </c>
      <c r="G1497" s="317">
        <v>8000</v>
      </c>
      <c r="H1497" s="317">
        <v>0</v>
      </c>
      <c r="I1497" s="317">
        <v>0</v>
      </c>
      <c r="J1497" s="319">
        <v>17000</v>
      </c>
      <c r="K1497" s="317">
        <v>11538.342772053902</v>
      </c>
      <c r="L1497" s="317">
        <v>3855.2340000000004</v>
      </c>
      <c r="M1497" s="318">
        <v>33.412371916506537</v>
      </c>
      <c r="N1497" s="319">
        <v>0</v>
      </c>
      <c r="O1497" s="288">
        <v>0</v>
      </c>
      <c r="P1497" s="317">
        <v>0</v>
      </c>
      <c r="Q1497" s="288">
        <v>22.677847058823531</v>
      </c>
      <c r="R1497" s="288">
        <v>6.8315029411764696</v>
      </c>
      <c r="S1497" s="288">
        <v>3871.1849999999995</v>
      </c>
      <c r="T1497" s="319">
        <v>3871.1849999999995</v>
      </c>
      <c r="U1497" s="318">
        <v>10.065184601837503</v>
      </c>
      <c r="V1497" s="288">
        <v>0</v>
      </c>
      <c r="W1497" s="288">
        <v>0</v>
      </c>
      <c r="X1497" s="319">
        <v>3871.1849999999995</v>
      </c>
      <c r="Y1497" s="319">
        <v>2272.404</v>
      </c>
      <c r="Z1497" s="317">
        <v>0</v>
      </c>
      <c r="AA1497" s="317">
        <v>0</v>
      </c>
      <c r="AB1497" s="317">
        <v>0</v>
      </c>
      <c r="AC1497" s="317">
        <v>0</v>
      </c>
      <c r="AD1497" s="319">
        <v>0</v>
      </c>
      <c r="AE1497" s="288">
        <v>0</v>
      </c>
      <c r="AF1497" s="288">
        <v>0</v>
      </c>
      <c r="AG1497" s="288">
        <v>0</v>
      </c>
      <c r="AH1497" s="320">
        <v>0</v>
      </c>
      <c r="AI1497" s="186">
        <v>10000</v>
      </c>
      <c r="AJ1497" s="192">
        <v>7501017376933</v>
      </c>
      <c r="AK1497" s="192">
        <v>93666</v>
      </c>
      <c r="AL1497" s="90" t="s">
        <v>279</v>
      </c>
      <c r="AM1497" s="75">
        <v>63146</v>
      </c>
      <c r="AO1497" s="319">
        <v>11285.127333333332</v>
      </c>
      <c r="AP1497" s="319">
        <v>10387.772999999999</v>
      </c>
      <c r="AQ1497" s="318">
        <v>87.306883509833582</v>
      </c>
      <c r="AR1497" s="319">
        <v>14047.929999999998</v>
      </c>
      <c r="AS1497" s="318">
        <v>106.72285953050216</v>
      </c>
      <c r="AT1497" s="319">
        <v>9419.6790000000001</v>
      </c>
      <c r="AU1497" s="318">
        <v>51.479151348091456</v>
      </c>
      <c r="AV1497" s="319">
        <v>16300.683999999999</v>
      </c>
      <c r="AW1497" s="318">
        <v>93.699824915140553</v>
      </c>
      <c r="AX1497" s="319">
        <v>16881.065999999999</v>
      </c>
      <c r="AY1497" s="318">
        <v>96.249725389876602</v>
      </c>
      <c r="AZ1497" s="319">
        <v>6820.8899999999994</v>
      </c>
      <c r="BA1497" s="318">
        <v>26.215875920500519</v>
      </c>
      <c r="BB1497" s="319">
        <v>15952.216999999999</v>
      </c>
      <c r="BC1497" s="318">
        <v>116.9547538374857</v>
      </c>
      <c r="BD1497" s="75"/>
      <c r="BE1497" s="75"/>
      <c r="BG1497" s="74"/>
      <c r="BH1497" s="74"/>
      <c r="BI1497" s="194"/>
      <c r="BJ1497" s="74"/>
      <c r="BK1497" s="74"/>
      <c r="BL1497" s="74"/>
    </row>
    <row r="1498" spans="1:64" ht="11.25" customHeight="1" x14ac:dyDescent="0.3">
      <c r="A1498" s="227" t="s">
        <v>2129</v>
      </c>
      <c r="B1498" s="261">
        <v>0</v>
      </c>
      <c r="C1498" s="842">
        <v>63087</v>
      </c>
      <c r="D1498" s="407">
        <v>1E-4</v>
      </c>
      <c r="E1498" s="263">
        <v>0</v>
      </c>
      <c r="F1498" s="264">
        <v>0</v>
      </c>
      <c r="G1498" s="264">
        <v>0</v>
      </c>
      <c r="H1498" s="264">
        <v>0</v>
      </c>
      <c r="I1498" s="266">
        <v>0</v>
      </c>
      <c r="J1498" s="264">
        <v>0</v>
      </c>
      <c r="K1498" s="264">
        <v>0</v>
      </c>
      <c r="L1498" s="264">
        <v>0</v>
      </c>
      <c r="M1498" s="264">
        <v>0</v>
      </c>
      <c r="N1498" s="267">
        <v>0</v>
      </c>
      <c r="O1498" s="268">
        <v>0</v>
      </c>
      <c r="P1498" s="264">
        <v>0</v>
      </c>
      <c r="Q1498" s="268">
        <v>0</v>
      </c>
      <c r="R1498" s="268">
        <v>0</v>
      </c>
      <c r="S1498" s="268">
        <v>1E-4</v>
      </c>
      <c r="T1498" s="267">
        <v>0</v>
      </c>
      <c r="U1498" s="266">
        <v>0</v>
      </c>
      <c r="V1498" s="268">
        <v>0</v>
      </c>
      <c r="W1498" s="268">
        <v>0</v>
      </c>
      <c r="X1498" s="267">
        <v>0</v>
      </c>
      <c r="Y1498" s="267">
        <v>0</v>
      </c>
      <c r="Z1498" s="264">
        <v>0</v>
      </c>
      <c r="AA1498" s="264">
        <v>0</v>
      </c>
      <c r="AB1498" s="264">
        <v>0</v>
      </c>
      <c r="AC1498" s="264">
        <v>0</v>
      </c>
      <c r="AD1498" s="267">
        <v>0</v>
      </c>
      <c r="AE1498" s="268">
        <v>0</v>
      </c>
      <c r="AF1498" s="268">
        <v>0</v>
      </c>
      <c r="AG1498" s="268">
        <v>0</v>
      </c>
      <c r="AH1498" s="269">
        <v>0</v>
      </c>
      <c r="AI1498" s="186">
        <v>0</v>
      </c>
      <c r="AJ1498" s="192">
        <v>7506425600557</v>
      </c>
      <c r="AK1498" s="192" t="s">
        <v>262</v>
      </c>
      <c r="AL1498" s="90" t="s">
        <v>279</v>
      </c>
      <c r="AM1498" s="75">
        <v>63087</v>
      </c>
      <c r="AO1498" s="188">
        <v>0</v>
      </c>
      <c r="AP1498" s="188">
        <v>0</v>
      </c>
      <c r="AQ1498" s="187">
        <v>0</v>
      </c>
      <c r="AR1498" s="188">
        <v>0</v>
      </c>
      <c r="AS1498" s="187">
        <v>0</v>
      </c>
      <c r="AT1498" s="188">
        <v>0</v>
      </c>
      <c r="AU1498" s="187">
        <v>0</v>
      </c>
      <c r="AV1498" s="188">
        <v>0</v>
      </c>
      <c r="AW1498" s="187">
        <v>0</v>
      </c>
      <c r="AX1498" s="188">
        <v>0</v>
      </c>
      <c r="AY1498" s="187">
        <v>0</v>
      </c>
      <c r="AZ1498" s="188">
        <v>0</v>
      </c>
      <c r="BA1498" s="187">
        <v>0</v>
      </c>
      <c r="BB1498" s="188">
        <v>0</v>
      </c>
      <c r="BC1498" s="187">
        <v>0</v>
      </c>
      <c r="BD1498" s="75"/>
      <c r="BE1498" s="75"/>
      <c r="BG1498" s="74"/>
      <c r="BH1498" s="74"/>
      <c r="BI1498" s="194"/>
      <c r="BJ1498" s="74"/>
      <c r="BK1498" s="74"/>
      <c r="BL1498" s="74"/>
    </row>
    <row r="1499" spans="1:64" ht="11.25" customHeight="1" x14ac:dyDescent="0.3">
      <c r="A1499" s="252" t="s">
        <v>2130</v>
      </c>
      <c r="B1499" s="253">
        <v>0</v>
      </c>
      <c r="C1499" s="840">
        <v>63109</v>
      </c>
      <c r="D1499" s="289">
        <v>574.4</v>
      </c>
      <c r="E1499" s="255">
        <v>72.283937131008344</v>
      </c>
      <c r="F1499" s="256">
        <v>0</v>
      </c>
      <c r="G1499" s="256">
        <v>0</v>
      </c>
      <c r="H1499" s="256">
        <v>0</v>
      </c>
      <c r="I1499" s="257">
        <v>0</v>
      </c>
      <c r="J1499" s="256">
        <v>1300</v>
      </c>
      <c r="K1499" s="256">
        <v>238.39321271015581</v>
      </c>
      <c r="L1499" s="256">
        <v>72</v>
      </c>
      <c r="M1499" s="256">
        <v>30.202202143875351</v>
      </c>
      <c r="N1499" s="259">
        <v>0</v>
      </c>
      <c r="O1499" s="258">
        <v>0</v>
      </c>
      <c r="P1499" s="256">
        <v>0</v>
      </c>
      <c r="Q1499" s="258">
        <v>5.5384615384615383</v>
      </c>
      <c r="R1499" s="258">
        <v>11.593846153846155</v>
      </c>
      <c r="S1499" s="258">
        <v>502.4</v>
      </c>
      <c r="T1499" s="259">
        <v>494.40000000000003</v>
      </c>
      <c r="U1499" s="257">
        <v>62.216536416383228</v>
      </c>
      <c r="V1499" s="258">
        <v>0</v>
      </c>
      <c r="W1499" s="258">
        <v>0</v>
      </c>
      <c r="X1499" s="259">
        <v>494.40000000000003</v>
      </c>
      <c r="Y1499" s="259">
        <v>0</v>
      </c>
      <c r="Z1499" s="256">
        <v>0</v>
      </c>
      <c r="AA1499" s="256">
        <v>0</v>
      </c>
      <c r="AB1499" s="256">
        <v>0</v>
      </c>
      <c r="AC1499" s="256">
        <v>0</v>
      </c>
      <c r="AD1499" s="259">
        <v>0</v>
      </c>
      <c r="AE1499" s="258">
        <v>0</v>
      </c>
      <c r="AF1499" s="258">
        <v>0</v>
      </c>
      <c r="AG1499" s="258">
        <v>0</v>
      </c>
      <c r="AH1499" s="260">
        <v>0</v>
      </c>
      <c r="AI1499" s="186">
        <v>1700</v>
      </c>
      <c r="AJ1499" s="192">
        <v>7506425600557</v>
      </c>
      <c r="AK1499" s="192">
        <v>63087</v>
      </c>
      <c r="AL1499" s="90" t="s">
        <v>279</v>
      </c>
      <c r="AM1499" s="75">
        <v>63109</v>
      </c>
      <c r="AO1499" s="259">
        <v>259.73333333333335</v>
      </c>
      <c r="AP1499" s="259">
        <v>454.40000000000003</v>
      </c>
      <c r="AQ1499" s="257">
        <v>60.185430463576161</v>
      </c>
      <c r="AR1499" s="259">
        <v>201.6</v>
      </c>
      <c r="AS1499" s="257">
        <v>27.654320987654319</v>
      </c>
      <c r="AT1499" s="259">
        <v>123.2</v>
      </c>
      <c r="AU1499" s="257">
        <v>7.9910686834947855</v>
      </c>
      <c r="AV1499" s="259">
        <v>305.60000000000002</v>
      </c>
      <c r="AW1499" s="257">
        <v>19.534970537735862</v>
      </c>
      <c r="AX1499" s="259">
        <v>211.20000000000002</v>
      </c>
      <c r="AY1499" s="257">
        <v>25.669019809439508</v>
      </c>
      <c r="AZ1499" s="259">
        <v>1163.2</v>
      </c>
      <c r="BA1499" s="257">
        <v>140.4152572783986</v>
      </c>
      <c r="BB1499" s="259">
        <v>1536.0000000000002</v>
      </c>
      <c r="BC1499" s="257">
        <v>104.53704837095836</v>
      </c>
      <c r="BD1499" s="75"/>
      <c r="BE1499" s="75"/>
      <c r="BG1499" s="74"/>
      <c r="BH1499" s="74"/>
      <c r="BI1499" s="194"/>
      <c r="BJ1499" s="74"/>
      <c r="BK1499" s="74"/>
      <c r="BL1499" s="74"/>
    </row>
    <row r="1500" spans="1:64" ht="11.25" customHeight="1" x14ac:dyDescent="0.2">
      <c r="A1500" s="313" t="s">
        <v>2131</v>
      </c>
      <c r="B1500" s="314">
        <v>0</v>
      </c>
      <c r="C1500" s="856">
        <v>63097</v>
      </c>
      <c r="D1500" s="455">
        <v>10168</v>
      </c>
      <c r="E1500" s="316">
        <v>40.683198233379009</v>
      </c>
      <c r="F1500" s="317">
        <v>4000</v>
      </c>
      <c r="G1500" s="317">
        <v>4000</v>
      </c>
      <c r="H1500" s="317">
        <v>0</v>
      </c>
      <c r="I1500" s="318">
        <v>0</v>
      </c>
      <c r="J1500" s="317">
        <v>13100</v>
      </c>
      <c r="K1500" s="317">
        <v>7497.9355912516812</v>
      </c>
      <c r="L1500" s="317">
        <v>1364.8</v>
      </c>
      <c r="M1500" s="317">
        <v>18.20234361031854</v>
      </c>
      <c r="N1500" s="319">
        <v>0</v>
      </c>
      <c r="O1500" s="288">
        <v>0</v>
      </c>
      <c r="P1500" s="317">
        <v>8</v>
      </c>
      <c r="Q1500" s="288">
        <v>10.479389312977098</v>
      </c>
      <c r="R1500" s="288">
        <v>20.16</v>
      </c>
      <c r="S1500" s="288">
        <v>8803.2000000000007</v>
      </c>
      <c r="T1500" s="319">
        <v>8758.4</v>
      </c>
      <c r="U1500" s="318">
        <v>35.043245811096256</v>
      </c>
      <c r="V1500" s="288">
        <v>528</v>
      </c>
      <c r="W1500" s="288">
        <v>8</v>
      </c>
      <c r="X1500" s="319">
        <v>8222.4</v>
      </c>
      <c r="Y1500" s="319">
        <v>4.8</v>
      </c>
      <c r="Z1500" s="317">
        <v>0</v>
      </c>
      <c r="AA1500" s="317">
        <v>0</v>
      </c>
      <c r="AB1500" s="317">
        <v>0</v>
      </c>
      <c r="AC1500" s="317">
        <v>0</v>
      </c>
      <c r="AD1500" s="319">
        <v>172.79999999999995</v>
      </c>
      <c r="AE1500" s="288">
        <v>0</v>
      </c>
      <c r="AF1500" s="288">
        <v>0</v>
      </c>
      <c r="AG1500" s="288">
        <v>0</v>
      </c>
      <c r="AH1500" s="320">
        <v>0</v>
      </c>
      <c r="AI1500" s="186">
        <v>11440</v>
      </c>
      <c r="AJ1500" s="192">
        <v>7506425603466</v>
      </c>
      <c r="AK1500" s="192" t="s">
        <v>262</v>
      </c>
      <c r="AL1500" s="90" t="s">
        <v>278</v>
      </c>
      <c r="AM1500" s="75">
        <v>63097</v>
      </c>
      <c r="AN1500" s="456"/>
      <c r="AO1500" s="259">
        <v>7467.7333333333336</v>
      </c>
      <c r="AP1500" s="259">
        <v>4809.6000000000004</v>
      </c>
      <c r="AQ1500" s="257">
        <v>75.969041225714733</v>
      </c>
      <c r="AR1500" s="259">
        <v>9811.1999999999989</v>
      </c>
      <c r="AS1500" s="257">
        <v>147.5812274368231</v>
      </c>
      <c r="AT1500" s="259">
        <v>7782.4000000000015</v>
      </c>
      <c r="AU1500" s="257">
        <v>60.373644154992022</v>
      </c>
      <c r="AV1500" s="259">
        <v>4771.2000000000007</v>
      </c>
      <c r="AW1500" s="257">
        <v>46.675642049322093</v>
      </c>
      <c r="AX1500" s="259">
        <v>6630.4</v>
      </c>
      <c r="AY1500" s="257">
        <v>66.728148620277992</v>
      </c>
      <c r="AZ1500" s="259">
        <v>6760</v>
      </c>
      <c r="BA1500" s="257">
        <v>67.279640237148456</v>
      </c>
      <c r="BB1500" s="259">
        <v>11761.6</v>
      </c>
      <c r="BC1500" s="257">
        <v>90.022876509996621</v>
      </c>
      <c r="BD1500" s="75"/>
      <c r="BE1500" s="75"/>
      <c r="BG1500" s="74"/>
      <c r="BH1500" s="74"/>
      <c r="BI1500" s="194"/>
      <c r="BJ1500" s="74"/>
      <c r="BK1500" s="74"/>
      <c r="BL1500" s="74"/>
    </row>
    <row r="1501" spans="1:64" ht="11.25" customHeight="1" x14ac:dyDescent="0.2">
      <c r="A1501" s="313" t="s">
        <v>4849</v>
      </c>
      <c r="B1501" s="314">
        <v>0</v>
      </c>
      <c r="C1501" s="856">
        <v>63158</v>
      </c>
      <c r="D1501" s="455">
        <v>748.8</v>
      </c>
      <c r="E1501" s="316">
        <v>31.721799043663161</v>
      </c>
      <c r="F1501" s="317">
        <v>1500</v>
      </c>
      <c r="G1501" s="317">
        <v>1500</v>
      </c>
      <c r="H1501" s="317">
        <v>0</v>
      </c>
      <c r="I1501" s="318">
        <v>0</v>
      </c>
      <c r="J1501" s="317">
        <v>500</v>
      </c>
      <c r="K1501" s="317">
        <v>708.15655723307634</v>
      </c>
      <c r="L1501" s="317">
        <v>115.2</v>
      </c>
      <c r="M1501" s="317">
        <v>16.267589253160597</v>
      </c>
      <c r="N1501" s="319">
        <v>144</v>
      </c>
      <c r="O1501" s="288">
        <v>0</v>
      </c>
      <c r="P1501" s="317">
        <v>144</v>
      </c>
      <c r="Q1501" s="288">
        <v>51.839999999999996</v>
      </c>
      <c r="R1501" s="288">
        <v>38.015999999999998</v>
      </c>
      <c r="S1501" s="288">
        <v>633.59999999999991</v>
      </c>
      <c r="T1501" s="319">
        <v>633.6</v>
      </c>
      <c r="U1501" s="318">
        <v>26.841522267714986</v>
      </c>
      <c r="V1501" s="288">
        <v>0</v>
      </c>
      <c r="W1501" s="288">
        <v>0</v>
      </c>
      <c r="X1501" s="319">
        <v>633.6</v>
      </c>
      <c r="Y1501" s="319">
        <v>0</v>
      </c>
      <c r="Z1501" s="317">
        <v>576</v>
      </c>
      <c r="AA1501" s="317">
        <v>144</v>
      </c>
      <c r="AB1501" s="317">
        <v>0</v>
      </c>
      <c r="AC1501" s="317">
        <v>0</v>
      </c>
      <c r="AD1501" s="319">
        <v>0</v>
      </c>
      <c r="AE1501" s="288">
        <v>115.2</v>
      </c>
      <c r="AF1501" s="288">
        <v>115.2</v>
      </c>
      <c r="AG1501" s="288">
        <v>0</v>
      </c>
      <c r="AH1501" s="320">
        <v>0</v>
      </c>
      <c r="AI1501" s="186">
        <v>220</v>
      </c>
      <c r="AJ1501" s="192">
        <v>7506425603466</v>
      </c>
      <c r="AK1501" s="192" t="s">
        <v>262</v>
      </c>
      <c r="AL1501" s="90" t="s">
        <v>278</v>
      </c>
      <c r="AM1501" s="75">
        <v>63158</v>
      </c>
      <c r="AN1501" s="456"/>
      <c r="AO1501" s="259">
        <v>556.80000000000007</v>
      </c>
      <c r="AP1501" s="259">
        <v>547.20000000000005</v>
      </c>
      <c r="AQ1501" s="257">
        <v>76.531468531468533</v>
      </c>
      <c r="AR1501" s="259">
        <v>604.79999999999995</v>
      </c>
      <c r="AS1501" s="257">
        <v>85.303244005641744</v>
      </c>
      <c r="AT1501" s="259">
        <v>518.4</v>
      </c>
      <c r="AU1501" s="257">
        <v>0</v>
      </c>
      <c r="AV1501" s="259">
        <v>86.4</v>
      </c>
      <c r="AW1501" s="257">
        <v>0</v>
      </c>
      <c r="AX1501" s="259">
        <v>1238.4000000000001</v>
      </c>
      <c r="AY1501" s="257">
        <v>123.84000000000002</v>
      </c>
      <c r="AZ1501" s="259">
        <v>691.2</v>
      </c>
      <c r="BA1501" s="257">
        <v>23.040000000000003</v>
      </c>
      <c r="BB1501" s="259">
        <v>0</v>
      </c>
      <c r="BC1501" s="257">
        <v>0</v>
      </c>
      <c r="BD1501" s="75"/>
      <c r="BE1501" s="75"/>
      <c r="BG1501" s="74"/>
      <c r="BH1501" s="74"/>
      <c r="BI1501" s="194"/>
      <c r="BJ1501" s="74"/>
      <c r="BK1501" s="74"/>
      <c r="BL1501" s="74"/>
    </row>
    <row r="1502" spans="1:64" ht="11.25" customHeight="1" x14ac:dyDescent="0.3">
      <c r="A1502" s="252" t="s">
        <v>2132</v>
      </c>
      <c r="B1502" s="253">
        <v>0</v>
      </c>
      <c r="C1502" s="848">
        <v>63154</v>
      </c>
      <c r="D1502" s="289">
        <v>4099.68</v>
      </c>
      <c r="E1502" s="255">
        <v>43.936191472141246</v>
      </c>
      <c r="F1502" s="256">
        <v>5000</v>
      </c>
      <c r="G1502" s="256">
        <v>5000</v>
      </c>
      <c r="H1502" s="256">
        <v>0</v>
      </c>
      <c r="I1502" s="257">
        <v>0</v>
      </c>
      <c r="J1502" s="256">
        <v>2500</v>
      </c>
      <c r="K1502" s="256">
        <v>2799.2958852153788</v>
      </c>
      <c r="L1502" s="256">
        <v>345.6</v>
      </c>
      <c r="M1502" s="256">
        <v>12.345961776506146</v>
      </c>
      <c r="N1502" s="259">
        <v>0</v>
      </c>
      <c r="O1502" s="258">
        <v>0</v>
      </c>
      <c r="P1502" s="256">
        <v>1.44</v>
      </c>
      <c r="Q1502" s="258">
        <v>13.881599999999999</v>
      </c>
      <c r="R1502" s="258">
        <v>45.048960000000001</v>
      </c>
      <c r="S1502" s="258">
        <v>3754.0800000000004</v>
      </c>
      <c r="T1502" s="259">
        <v>3751.2000000000003</v>
      </c>
      <c r="U1502" s="257">
        <v>40.20153803474814</v>
      </c>
      <c r="V1502" s="258">
        <v>0</v>
      </c>
      <c r="W1502" s="258">
        <v>1.44</v>
      </c>
      <c r="X1502" s="259">
        <v>3749.76</v>
      </c>
      <c r="Y1502" s="259">
        <v>750.24</v>
      </c>
      <c r="Z1502" s="256">
        <v>0</v>
      </c>
      <c r="AA1502" s="256">
        <v>0</v>
      </c>
      <c r="AB1502" s="256">
        <v>0</v>
      </c>
      <c r="AC1502" s="256">
        <v>0</v>
      </c>
      <c r="AD1502" s="259">
        <v>129.59999999999997</v>
      </c>
      <c r="AE1502" s="258">
        <v>0</v>
      </c>
      <c r="AF1502" s="258">
        <v>0</v>
      </c>
      <c r="AG1502" s="258">
        <v>0</v>
      </c>
      <c r="AH1502" s="260">
        <v>0</v>
      </c>
      <c r="AI1502" s="186">
        <v>2900</v>
      </c>
      <c r="AJ1502" s="192">
        <v>7506425628155</v>
      </c>
      <c r="AK1502" s="192" t="s">
        <v>262</v>
      </c>
      <c r="AL1502" s="90" t="s">
        <v>278</v>
      </c>
      <c r="AM1502" s="75">
        <v>63154</v>
      </c>
      <c r="AO1502" s="259">
        <v>2350.08</v>
      </c>
      <c r="AP1502" s="259">
        <v>1101.5999999999999</v>
      </c>
      <c r="AQ1502" s="257">
        <v>45.408079142621595</v>
      </c>
      <c r="AR1502" s="259">
        <v>3320.6400000000003</v>
      </c>
      <c r="AS1502" s="257">
        <v>138.70676691729324</v>
      </c>
      <c r="AT1502" s="259">
        <v>2628</v>
      </c>
      <c r="AU1502" s="257">
        <v>81.451384324854644</v>
      </c>
      <c r="AV1502" s="259">
        <v>1670.4000000000003</v>
      </c>
      <c r="AW1502" s="257">
        <v>58.955696403575473</v>
      </c>
      <c r="AX1502" s="259">
        <v>1648.8</v>
      </c>
      <c r="AY1502" s="257">
        <v>64.786730014173571</v>
      </c>
      <c r="AZ1502" s="259">
        <v>2059.2000000000003</v>
      </c>
      <c r="BA1502" s="257">
        <v>77.441812556732003</v>
      </c>
      <c r="BB1502" s="259">
        <v>3800.1600000000003</v>
      </c>
      <c r="BC1502" s="257">
        <v>114.51470050013161</v>
      </c>
      <c r="BD1502" s="75"/>
      <c r="BE1502" s="75"/>
      <c r="BG1502" s="74"/>
      <c r="BH1502" s="74"/>
      <c r="BI1502" s="194"/>
      <c r="BJ1502" s="74"/>
      <c r="BK1502" s="74"/>
      <c r="BL1502" s="74"/>
    </row>
    <row r="1503" spans="1:64" ht="11.25" customHeight="1" x14ac:dyDescent="0.2">
      <c r="A1503" s="344" t="s">
        <v>2133</v>
      </c>
      <c r="B1503" s="345">
        <v>0</v>
      </c>
      <c r="C1503" s="828">
        <v>63049</v>
      </c>
      <c r="D1503" s="389">
        <v>1E-4</v>
      </c>
      <c r="E1503" s="347">
        <v>0</v>
      </c>
      <c r="F1503" s="348">
        <v>0</v>
      </c>
      <c r="G1503" s="348">
        <v>0</v>
      </c>
      <c r="H1503" s="348">
        <v>0</v>
      </c>
      <c r="I1503" s="349">
        <v>0</v>
      </c>
      <c r="J1503" s="348">
        <v>0</v>
      </c>
      <c r="K1503" s="348">
        <v>0</v>
      </c>
      <c r="L1503" s="348">
        <v>0</v>
      </c>
      <c r="M1503" s="348">
        <v>0</v>
      </c>
      <c r="N1503" s="350">
        <v>0</v>
      </c>
      <c r="O1503" s="351">
        <v>0</v>
      </c>
      <c r="P1503" s="348">
        <v>0</v>
      </c>
      <c r="Q1503" s="351">
        <v>0</v>
      </c>
      <c r="R1503" s="351">
        <v>0</v>
      </c>
      <c r="S1503" s="351">
        <v>1E-4</v>
      </c>
      <c r="T1503" s="350">
        <v>0</v>
      </c>
      <c r="U1503" s="349">
        <v>0</v>
      </c>
      <c r="V1503" s="351">
        <v>0</v>
      </c>
      <c r="W1503" s="351">
        <v>0</v>
      </c>
      <c r="X1503" s="350">
        <v>0</v>
      </c>
      <c r="Y1503" s="350">
        <v>0</v>
      </c>
      <c r="Z1503" s="348">
        <v>0</v>
      </c>
      <c r="AA1503" s="348">
        <v>0</v>
      </c>
      <c r="AB1503" s="348">
        <v>0</v>
      </c>
      <c r="AC1503" s="348">
        <v>0</v>
      </c>
      <c r="AD1503" s="350">
        <v>0</v>
      </c>
      <c r="AE1503" s="351">
        <v>0</v>
      </c>
      <c r="AF1503" s="351">
        <v>0</v>
      </c>
      <c r="AG1503" s="351">
        <v>0</v>
      </c>
      <c r="AH1503" s="352">
        <v>0</v>
      </c>
      <c r="AI1503" s="186">
        <v>0</v>
      </c>
      <c r="AJ1503" s="192">
        <v>7501943416383</v>
      </c>
      <c r="AK1503" s="192" t="s">
        <v>262</v>
      </c>
      <c r="AL1503" s="90" t="s">
        <v>278</v>
      </c>
      <c r="AM1503" s="75">
        <v>63049</v>
      </c>
      <c r="AN1503" s="76"/>
      <c r="AO1503" s="267">
        <v>0</v>
      </c>
      <c r="AP1503" s="267">
        <v>0</v>
      </c>
      <c r="AQ1503" s="266">
        <v>0</v>
      </c>
      <c r="AR1503" s="267">
        <v>0</v>
      </c>
      <c r="AS1503" s="266">
        <v>0</v>
      </c>
      <c r="AT1503" s="267">
        <v>0</v>
      </c>
      <c r="AU1503" s="266">
        <v>0</v>
      </c>
      <c r="AV1503" s="267">
        <v>0</v>
      </c>
      <c r="AW1503" s="266">
        <v>0</v>
      </c>
      <c r="AX1503" s="267">
        <v>0</v>
      </c>
      <c r="AY1503" s="266">
        <v>0</v>
      </c>
      <c r="AZ1503" s="267">
        <v>0</v>
      </c>
      <c r="BA1503" s="266">
        <v>0</v>
      </c>
      <c r="BB1503" s="267">
        <v>0</v>
      </c>
      <c r="BC1503" s="266">
        <v>0</v>
      </c>
      <c r="BD1503" s="75"/>
      <c r="BE1503" s="75"/>
      <c r="BG1503" s="74"/>
      <c r="BH1503" s="74"/>
      <c r="BI1503" s="194"/>
      <c r="BJ1503" s="74"/>
      <c r="BK1503" s="74"/>
      <c r="BL1503" s="74"/>
    </row>
    <row r="1504" spans="1:64" ht="11.25" customHeight="1" x14ac:dyDescent="0.3">
      <c r="A1504" s="252" t="s">
        <v>2134</v>
      </c>
      <c r="B1504" s="253">
        <v>0</v>
      </c>
      <c r="C1504" s="840">
        <v>63102</v>
      </c>
      <c r="D1504" s="289">
        <v>18846.400000000001</v>
      </c>
      <c r="E1504" s="255">
        <v>18.753286372738771</v>
      </c>
      <c r="F1504" s="256">
        <v>30000</v>
      </c>
      <c r="G1504" s="256">
        <v>26000</v>
      </c>
      <c r="H1504" s="256">
        <v>0</v>
      </c>
      <c r="I1504" s="257">
        <v>0</v>
      </c>
      <c r="J1504" s="256">
        <v>19640</v>
      </c>
      <c r="K1504" s="256">
        <v>30148.955695674638</v>
      </c>
      <c r="L1504" s="256">
        <v>2419.1999999999998</v>
      </c>
      <c r="M1504" s="256">
        <v>8.0241585294679822</v>
      </c>
      <c r="N1504" s="259">
        <v>0</v>
      </c>
      <c r="O1504" s="258">
        <v>0</v>
      </c>
      <c r="P1504" s="256">
        <v>0</v>
      </c>
      <c r="Q1504" s="258">
        <v>12.317718940936864</v>
      </c>
      <c r="R1504" s="258">
        <v>25.092464358452141</v>
      </c>
      <c r="S1504" s="258">
        <v>16427.2</v>
      </c>
      <c r="T1504" s="259">
        <v>16404.8</v>
      </c>
      <c r="U1504" s="257">
        <v>16.323749484649845</v>
      </c>
      <c r="V1504" s="258">
        <v>1.6</v>
      </c>
      <c r="W1504" s="258">
        <v>0</v>
      </c>
      <c r="X1504" s="259">
        <v>16403.2</v>
      </c>
      <c r="Y1504" s="259">
        <v>883.2</v>
      </c>
      <c r="Z1504" s="256">
        <v>1342.4</v>
      </c>
      <c r="AA1504" s="256">
        <v>0</v>
      </c>
      <c r="AB1504" s="256">
        <v>0</v>
      </c>
      <c r="AC1504" s="256">
        <v>0</v>
      </c>
      <c r="AD1504" s="259">
        <v>0</v>
      </c>
      <c r="AE1504" s="258">
        <v>0</v>
      </c>
      <c r="AF1504" s="258">
        <v>0</v>
      </c>
      <c r="AG1504" s="258">
        <v>0</v>
      </c>
      <c r="AH1504" s="260">
        <v>0</v>
      </c>
      <c r="AI1504" s="186">
        <v>26918</v>
      </c>
      <c r="AJ1504" s="192">
        <v>7501943416383</v>
      </c>
      <c r="AK1504" s="192">
        <v>63049</v>
      </c>
      <c r="AL1504" s="90" t="s">
        <v>279</v>
      </c>
      <c r="AM1504" s="75">
        <v>63102</v>
      </c>
      <c r="AO1504" s="259">
        <v>35059.73333333333</v>
      </c>
      <c r="AP1504" s="259">
        <v>27918.400000000001</v>
      </c>
      <c r="AQ1504" s="257">
        <v>70.817543058620601</v>
      </c>
      <c r="AR1504" s="259">
        <v>37261.599999999999</v>
      </c>
      <c r="AS1504" s="257">
        <v>93.19127651060424</v>
      </c>
      <c r="AT1504" s="259">
        <v>39999.199999999997</v>
      </c>
      <c r="AU1504" s="257">
        <v>155.36044112123716</v>
      </c>
      <c r="AV1504" s="259">
        <v>30130.399999999998</v>
      </c>
      <c r="AW1504" s="257">
        <v>101.32960978024579</v>
      </c>
      <c r="AX1504" s="259">
        <v>37181.600000000006</v>
      </c>
      <c r="AY1504" s="257">
        <v>109.62805013555848</v>
      </c>
      <c r="AZ1504" s="259">
        <v>30154.400000000001</v>
      </c>
      <c r="BA1504" s="257">
        <v>84.937369387867207</v>
      </c>
      <c r="BB1504" s="259">
        <v>17500</v>
      </c>
      <c r="BC1504" s="257">
        <v>62.056342683125187</v>
      </c>
      <c r="BD1504" s="75"/>
      <c r="BE1504" s="75"/>
      <c r="BG1504" s="74"/>
      <c r="BH1504" s="74"/>
      <c r="BI1504" s="194"/>
      <c r="BJ1504" s="74"/>
      <c r="BK1504" s="74"/>
      <c r="BL1504" s="74"/>
    </row>
    <row r="1505" spans="1:64" ht="11.25" customHeight="1" x14ac:dyDescent="0.3">
      <c r="A1505" s="313" t="s">
        <v>2135</v>
      </c>
      <c r="B1505" s="314">
        <v>0</v>
      </c>
      <c r="C1505" s="856">
        <v>63134</v>
      </c>
      <c r="D1505" s="455">
        <v>12746.382</v>
      </c>
      <c r="E1505" s="316">
        <v>15.273318735545008</v>
      </c>
      <c r="F1505" s="317">
        <v>26000</v>
      </c>
      <c r="G1505" s="317">
        <v>25000</v>
      </c>
      <c r="H1505" s="317">
        <v>2263.1070556640625</v>
      </c>
      <c r="I1505" s="317">
        <v>9.0524282226562498</v>
      </c>
      <c r="J1505" s="319">
        <v>26228.5</v>
      </c>
      <c r="K1505" s="317">
        <v>25036.566487025186</v>
      </c>
      <c r="L1505" s="317">
        <v>3922.297</v>
      </c>
      <c r="M1505" s="318">
        <v>15.666273576421391</v>
      </c>
      <c r="N1505" s="319">
        <v>0</v>
      </c>
      <c r="O1505" s="288">
        <v>0</v>
      </c>
      <c r="P1505" s="317">
        <v>22.407</v>
      </c>
      <c r="Q1505" s="288">
        <v>15.039762090855369</v>
      </c>
      <c r="R1505" s="288">
        <v>12.68146335741357</v>
      </c>
      <c r="S1505" s="288">
        <v>11087.192055664062</v>
      </c>
      <c r="T1505" s="319">
        <v>9851.610999999999</v>
      </c>
      <c r="U1505" s="318">
        <v>11.804666991904154</v>
      </c>
      <c r="V1505" s="288">
        <v>1059.5309999999999</v>
      </c>
      <c r="W1505" s="288">
        <v>22.407</v>
      </c>
      <c r="X1505" s="319">
        <v>8769.6729999999989</v>
      </c>
      <c r="Y1505" s="319">
        <v>1820.3019999999999</v>
      </c>
      <c r="Z1505" s="317">
        <v>153.648</v>
      </c>
      <c r="AA1505" s="317">
        <v>0</v>
      </c>
      <c r="AB1505" s="317">
        <v>503.62401485443115</v>
      </c>
      <c r="AC1505" s="317">
        <v>472.00001392167871</v>
      </c>
      <c r="AD1505" s="319">
        <v>5.3299999999999272</v>
      </c>
      <c r="AE1505" s="288">
        <v>0</v>
      </c>
      <c r="AF1505" s="288">
        <v>0</v>
      </c>
      <c r="AG1505" s="288">
        <v>0</v>
      </c>
      <c r="AH1505" s="320">
        <v>0</v>
      </c>
      <c r="AI1505" s="186">
        <v>19500</v>
      </c>
      <c r="AJ1505" s="192">
        <v>7501017376957</v>
      </c>
      <c r="AK1505" s="192">
        <v>93667</v>
      </c>
      <c r="AL1505" s="90" t="s">
        <v>279</v>
      </c>
      <c r="AM1505" s="75">
        <v>63134</v>
      </c>
      <c r="AO1505" s="319">
        <v>26847.146666666667</v>
      </c>
      <c r="AP1505" s="319">
        <v>18861.36</v>
      </c>
      <c r="AQ1505" s="318">
        <v>85.663366336633658</v>
      </c>
      <c r="AR1505" s="319">
        <v>33307.481</v>
      </c>
      <c r="AS1505" s="318">
        <v>143.61005906954685</v>
      </c>
      <c r="AT1505" s="319">
        <v>28372.599000000002</v>
      </c>
      <c r="AU1505" s="318">
        <v>122.73295694838775</v>
      </c>
      <c r="AV1505" s="319">
        <v>21227.968000000001</v>
      </c>
      <c r="AW1505" s="318">
        <v>91.027304802139227</v>
      </c>
      <c r="AX1505" s="319">
        <v>30299.592000000001</v>
      </c>
      <c r="AY1505" s="318">
        <v>128.53419364307086</v>
      </c>
      <c r="AZ1505" s="319">
        <v>25143.850999999999</v>
      </c>
      <c r="BA1505" s="318">
        <v>257.85644479496443</v>
      </c>
      <c r="BB1505" s="319">
        <v>23478.272000000004</v>
      </c>
      <c r="BC1505" s="318">
        <v>95.372714815552001</v>
      </c>
      <c r="BD1505" s="75"/>
      <c r="BE1505" s="75"/>
      <c r="BG1505" s="74"/>
      <c r="BH1505" s="74"/>
      <c r="BI1505" s="194"/>
      <c r="BJ1505" s="74"/>
      <c r="BK1505" s="74"/>
      <c r="BL1505" s="74"/>
    </row>
    <row r="1506" spans="1:64" ht="11.25" customHeight="1" x14ac:dyDescent="0.3">
      <c r="A1506" s="313" t="s">
        <v>2136</v>
      </c>
      <c r="B1506" s="314">
        <v>0</v>
      </c>
      <c r="C1506" s="915">
        <v>63147</v>
      </c>
      <c r="D1506" s="455">
        <v>12479.816999999999</v>
      </c>
      <c r="E1506" s="316">
        <v>19.444167904045965</v>
      </c>
      <c r="F1506" s="317">
        <v>20000</v>
      </c>
      <c r="G1506" s="317">
        <v>12000</v>
      </c>
      <c r="H1506" s="317">
        <v>0</v>
      </c>
      <c r="I1506" s="317">
        <v>0</v>
      </c>
      <c r="J1506" s="319">
        <v>21096</v>
      </c>
      <c r="K1506" s="317">
        <v>19254.848643952282</v>
      </c>
      <c r="L1506" s="317">
        <v>12192.699000000001</v>
      </c>
      <c r="M1506" s="318">
        <v>63.322746521975816</v>
      </c>
      <c r="N1506" s="319">
        <v>0</v>
      </c>
      <c r="O1506" s="288">
        <v>0</v>
      </c>
      <c r="P1506" s="317">
        <v>0</v>
      </c>
      <c r="Q1506" s="288">
        <v>57.796259954493742</v>
      </c>
      <c r="R1506" s="288">
        <v>0.40830204778156792</v>
      </c>
      <c r="S1506" s="288">
        <v>287.11799999999857</v>
      </c>
      <c r="T1506" s="319">
        <v>287.11799999999999</v>
      </c>
      <c r="U1506" s="318">
        <v>0.44734394745322548</v>
      </c>
      <c r="V1506" s="288">
        <v>0</v>
      </c>
      <c r="W1506" s="288">
        <v>0</v>
      </c>
      <c r="X1506" s="319">
        <v>287.11799999999999</v>
      </c>
      <c r="Y1506" s="319">
        <v>0</v>
      </c>
      <c r="Z1506" s="317">
        <v>0</v>
      </c>
      <c r="AA1506" s="317">
        <v>0</v>
      </c>
      <c r="AB1506" s="317">
        <v>0</v>
      </c>
      <c r="AC1506" s="317">
        <v>0</v>
      </c>
      <c r="AD1506" s="319">
        <v>0</v>
      </c>
      <c r="AE1506" s="288">
        <v>0</v>
      </c>
      <c r="AF1506" s="288">
        <v>0</v>
      </c>
      <c r="AG1506" s="288">
        <v>0</v>
      </c>
      <c r="AH1506" s="320">
        <v>0</v>
      </c>
      <c r="AI1506" s="186">
        <v>20000</v>
      </c>
      <c r="AJ1506" s="192">
        <v>7501017376957</v>
      </c>
      <c r="AK1506" s="192">
        <v>93667</v>
      </c>
      <c r="AL1506" s="90" t="s">
        <v>279</v>
      </c>
      <c r="AM1506" s="75">
        <v>63147</v>
      </c>
      <c r="AO1506" s="188">
        <v>15816.842666666669</v>
      </c>
      <c r="AP1506" s="188">
        <v>10789.01</v>
      </c>
      <c r="AQ1506" s="187">
        <v>49.554519566415578</v>
      </c>
      <c r="AR1506" s="188">
        <v>20078.631000000001</v>
      </c>
      <c r="AS1506" s="187">
        <v>83.351865996928069</v>
      </c>
      <c r="AT1506" s="188">
        <v>16582.886999999999</v>
      </c>
      <c r="AU1506" s="187">
        <v>53.634030121313316</v>
      </c>
      <c r="AV1506" s="188">
        <v>27884.799000000003</v>
      </c>
      <c r="AW1506" s="187">
        <v>109.69614283787796</v>
      </c>
      <c r="AX1506" s="188">
        <v>21303.173999999999</v>
      </c>
      <c r="AY1506" s="187">
        <v>85.212911281899068</v>
      </c>
      <c r="AZ1506" s="188">
        <v>3379.154</v>
      </c>
      <c r="BA1506" s="187">
        <v>9.3543674704111144</v>
      </c>
      <c r="BB1506" s="188">
        <v>36611.220999999998</v>
      </c>
      <c r="BC1506" s="187">
        <v>171.34338629877485</v>
      </c>
      <c r="BD1506" s="75"/>
      <c r="BE1506" s="75"/>
      <c r="BG1506" s="74"/>
      <c r="BH1506" s="74"/>
      <c r="BI1506" s="194"/>
      <c r="BJ1506" s="74"/>
      <c r="BK1506" s="74"/>
      <c r="BL1506" s="74"/>
    </row>
    <row r="1507" spans="1:64" s="77" customFormat="1" ht="11.25" customHeight="1" x14ac:dyDescent="0.2">
      <c r="A1507" s="184" t="s">
        <v>2137</v>
      </c>
      <c r="B1507" s="185">
        <v>0</v>
      </c>
      <c r="C1507" s="832">
        <v>63088</v>
      </c>
      <c r="D1507" s="284">
        <v>1E-4</v>
      </c>
      <c r="E1507" s="91">
        <v>0</v>
      </c>
      <c r="F1507" s="186">
        <v>0</v>
      </c>
      <c r="G1507" s="186">
        <v>0</v>
      </c>
      <c r="H1507" s="186">
        <v>0</v>
      </c>
      <c r="I1507" s="187">
        <v>0</v>
      </c>
      <c r="J1507" s="186">
        <v>0</v>
      </c>
      <c r="K1507" s="186">
        <v>0</v>
      </c>
      <c r="L1507" s="186">
        <v>0</v>
      </c>
      <c r="M1507" s="186">
        <v>0</v>
      </c>
      <c r="N1507" s="188">
        <v>0</v>
      </c>
      <c r="O1507" s="189">
        <v>0</v>
      </c>
      <c r="P1507" s="186">
        <v>0</v>
      </c>
      <c r="Q1507" s="189">
        <v>0</v>
      </c>
      <c r="R1507" s="189">
        <v>0</v>
      </c>
      <c r="S1507" s="189">
        <v>1E-4</v>
      </c>
      <c r="T1507" s="188">
        <v>0</v>
      </c>
      <c r="U1507" s="187">
        <v>0</v>
      </c>
      <c r="V1507" s="189">
        <v>0</v>
      </c>
      <c r="W1507" s="189">
        <v>0</v>
      </c>
      <c r="X1507" s="188">
        <v>0</v>
      </c>
      <c r="Y1507" s="188">
        <v>0</v>
      </c>
      <c r="Z1507" s="186">
        <v>0</v>
      </c>
      <c r="AA1507" s="186">
        <v>0</v>
      </c>
      <c r="AB1507" s="186">
        <v>0</v>
      </c>
      <c r="AC1507" s="186">
        <v>0</v>
      </c>
      <c r="AD1507" s="188">
        <v>0</v>
      </c>
      <c r="AE1507" s="189">
        <v>0</v>
      </c>
      <c r="AF1507" s="189">
        <v>0</v>
      </c>
      <c r="AG1507" s="189">
        <v>0</v>
      </c>
      <c r="AH1507" s="191">
        <v>0</v>
      </c>
      <c r="AI1507" s="186">
        <v>0</v>
      </c>
      <c r="AJ1507" s="192">
        <v>7506425600571</v>
      </c>
      <c r="AK1507" s="192" t="s">
        <v>262</v>
      </c>
      <c r="AL1507" s="90" t="s">
        <v>279</v>
      </c>
      <c r="AM1507" s="75">
        <v>63088</v>
      </c>
      <c r="AN1507" s="76"/>
      <c r="AO1507" s="267">
        <v>0</v>
      </c>
      <c r="AP1507" s="267">
        <v>0</v>
      </c>
      <c r="AQ1507" s="266">
        <v>0</v>
      </c>
      <c r="AR1507" s="267">
        <v>0</v>
      </c>
      <c r="AS1507" s="266">
        <v>0</v>
      </c>
      <c r="AT1507" s="267">
        <v>0</v>
      </c>
      <c r="AU1507" s="266">
        <v>0</v>
      </c>
      <c r="AV1507" s="267">
        <v>0</v>
      </c>
      <c r="AW1507" s="266">
        <v>0</v>
      </c>
      <c r="AX1507" s="267">
        <v>0</v>
      </c>
      <c r="AY1507" s="266">
        <v>0</v>
      </c>
      <c r="AZ1507" s="267">
        <v>0</v>
      </c>
      <c r="BA1507" s="266">
        <v>0</v>
      </c>
      <c r="BB1507" s="267">
        <v>0</v>
      </c>
      <c r="BC1507" s="266">
        <v>0</v>
      </c>
      <c r="BD1507" s="75"/>
      <c r="BE1507" s="75"/>
      <c r="BF1507" s="55"/>
      <c r="BG1507" s="74"/>
      <c r="BH1507" s="74"/>
      <c r="BI1507" s="194"/>
      <c r="BJ1507" s="74"/>
      <c r="BK1507" s="74"/>
      <c r="BL1507" s="74"/>
    </row>
    <row r="1508" spans="1:64" s="77" customFormat="1" ht="11.25" customHeight="1" x14ac:dyDescent="0.2">
      <c r="A1508" s="252" t="s">
        <v>2138</v>
      </c>
      <c r="B1508" s="253">
        <v>0</v>
      </c>
      <c r="C1508" s="840">
        <v>63110</v>
      </c>
      <c r="D1508" s="289">
        <v>2000</v>
      </c>
      <c r="E1508" s="255">
        <v>24.340703585024713</v>
      </c>
      <c r="F1508" s="256">
        <v>2000</v>
      </c>
      <c r="G1508" s="256">
        <v>2200</v>
      </c>
      <c r="H1508" s="256">
        <v>0</v>
      </c>
      <c r="I1508" s="257">
        <v>0</v>
      </c>
      <c r="J1508" s="256">
        <v>3601</v>
      </c>
      <c r="K1508" s="256">
        <v>2465.0068060035119</v>
      </c>
      <c r="L1508" s="256">
        <v>473.6</v>
      </c>
      <c r="M1508" s="256">
        <v>19.212928696446173</v>
      </c>
      <c r="N1508" s="259">
        <v>0</v>
      </c>
      <c r="O1508" s="258">
        <v>0</v>
      </c>
      <c r="P1508" s="256">
        <v>0</v>
      </c>
      <c r="Q1508" s="258">
        <v>13.151902249375174</v>
      </c>
      <c r="R1508" s="258">
        <v>12.716467647875591</v>
      </c>
      <c r="S1508" s="258">
        <v>1526.4</v>
      </c>
      <c r="T1508" s="259">
        <v>1526.3999999999999</v>
      </c>
      <c r="U1508" s="257">
        <v>18.576824976090862</v>
      </c>
      <c r="V1508" s="258">
        <v>0</v>
      </c>
      <c r="W1508" s="258">
        <v>0</v>
      </c>
      <c r="X1508" s="259">
        <v>1526.3999999999999</v>
      </c>
      <c r="Y1508" s="259">
        <v>0</v>
      </c>
      <c r="Z1508" s="256">
        <v>0</v>
      </c>
      <c r="AA1508" s="256">
        <v>0</v>
      </c>
      <c r="AB1508" s="256">
        <v>0</v>
      </c>
      <c r="AC1508" s="256">
        <v>0</v>
      </c>
      <c r="AD1508" s="259">
        <v>0</v>
      </c>
      <c r="AE1508" s="258">
        <v>0</v>
      </c>
      <c r="AF1508" s="258">
        <v>0</v>
      </c>
      <c r="AG1508" s="258">
        <v>0</v>
      </c>
      <c r="AH1508" s="260">
        <v>0</v>
      </c>
      <c r="AI1508" s="186">
        <v>3300</v>
      </c>
      <c r="AJ1508" s="192">
        <v>7506425600571</v>
      </c>
      <c r="AK1508" s="192">
        <v>63088</v>
      </c>
      <c r="AL1508" s="90" t="s">
        <v>279</v>
      </c>
      <c r="AM1508" s="75">
        <v>63110</v>
      </c>
      <c r="AN1508" s="76"/>
      <c r="AO1508" s="259">
        <v>2841.6</v>
      </c>
      <c r="AP1508" s="259">
        <v>2958.3999999999996</v>
      </c>
      <c r="AQ1508" s="257">
        <v>158.96829661472324</v>
      </c>
      <c r="AR1508" s="259">
        <v>3294.4</v>
      </c>
      <c r="AS1508" s="257">
        <v>143.98601398601397</v>
      </c>
      <c r="AT1508" s="259">
        <v>2271.9999999999995</v>
      </c>
      <c r="AU1508" s="257">
        <v>41.844095053208385</v>
      </c>
      <c r="AV1508" s="259">
        <v>2094.4</v>
      </c>
      <c r="AW1508" s="257">
        <v>41.022145573382616</v>
      </c>
      <c r="AX1508" s="259">
        <v>2113.6</v>
      </c>
      <c r="AY1508" s="257">
        <v>61.225286780948011</v>
      </c>
      <c r="AZ1508" s="259">
        <v>3256</v>
      </c>
      <c r="BA1508" s="257">
        <v>93.790246111860014</v>
      </c>
      <c r="BB1508" s="259">
        <v>4808</v>
      </c>
      <c r="BC1508" s="257">
        <v>92.47996756002162</v>
      </c>
      <c r="BD1508" s="75"/>
      <c r="BE1508" s="75"/>
      <c r="BF1508" s="55"/>
      <c r="BG1508" s="74"/>
      <c r="BH1508" s="74"/>
      <c r="BI1508" s="194"/>
      <c r="BJ1508" s="74"/>
      <c r="BK1508" s="74"/>
      <c r="BL1508" s="74"/>
    </row>
    <row r="1509" spans="1:64" ht="11.25" customHeight="1" x14ac:dyDescent="0.3">
      <c r="A1509" s="313" t="s">
        <v>2139</v>
      </c>
      <c r="B1509" s="314">
        <v>0</v>
      </c>
      <c r="C1509" s="856">
        <v>63098</v>
      </c>
      <c r="D1509" s="455">
        <v>13547.199999999999</v>
      </c>
      <c r="E1509" s="316">
        <v>28.464636694831515</v>
      </c>
      <c r="F1509" s="317">
        <v>12000</v>
      </c>
      <c r="G1509" s="317">
        <v>9000</v>
      </c>
      <c r="H1509" s="317">
        <v>6228.8001708984375</v>
      </c>
      <c r="I1509" s="318">
        <v>69.20889078776041</v>
      </c>
      <c r="J1509" s="317">
        <v>13097</v>
      </c>
      <c r="K1509" s="317">
        <v>14277.926831006953</v>
      </c>
      <c r="L1509" s="317">
        <v>2006.4</v>
      </c>
      <c r="M1509" s="317">
        <v>14.052460302869463</v>
      </c>
      <c r="N1509" s="319">
        <v>0</v>
      </c>
      <c r="O1509" s="288">
        <v>0</v>
      </c>
      <c r="P1509" s="317">
        <v>4.8</v>
      </c>
      <c r="Q1509" s="288">
        <v>15.356188440100787</v>
      </c>
      <c r="R1509" s="288">
        <v>40.703062161331069</v>
      </c>
      <c r="S1509" s="288">
        <v>17769.600170898433</v>
      </c>
      <c r="T1509" s="319">
        <v>14649.599999999999</v>
      </c>
      <c r="U1509" s="318">
        <v>30.780939361979136</v>
      </c>
      <c r="V1509" s="288">
        <v>0</v>
      </c>
      <c r="W1509" s="288">
        <v>4.8</v>
      </c>
      <c r="X1509" s="319">
        <v>14644.8</v>
      </c>
      <c r="Y1509" s="319">
        <v>4464</v>
      </c>
      <c r="Z1509" s="317">
        <v>1824</v>
      </c>
      <c r="AA1509" s="317">
        <v>0</v>
      </c>
      <c r="AB1509" s="317">
        <v>379.20000565052032</v>
      </c>
      <c r="AC1509" s="317">
        <v>237.0000035315752</v>
      </c>
      <c r="AD1509" s="319">
        <v>203.19999999999982</v>
      </c>
      <c r="AE1509" s="288">
        <v>0</v>
      </c>
      <c r="AF1509" s="288">
        <v>0</v>
      </c>
      <c r="AG1509" s="288">
        <v>0</v>
      </c>
      <c r="AH1509" s="320">
        <v>0</v>
      </c>
      <c r="AI1509" s="186">
        <v>20500</v>
      </c>
      <c r="AJ1509" s="192">
        <v>7506425603480</v>
      </c>
      <c r="AK1509" s="192" t="s">
        <v>262</v>
      </c>
      <c r="AL1509" s="90" t="s">
        <v>278</v>
      </c>
      <c r="AM1509" s="75">
        <v>63098</v>
      </c>
      <c r="AO1509" s="267">
        <v>13605.866666666669</v>
      </c>
      <c r="AP1509" s="267">
        <v>7964.8</v>
      </c>
      <c r="AQ1509" s="266">
        <v>37.92220159024901</v>
      </c>
      <c r="AR1509" s="267">
        <v>10758.400000000001</v>
      </c>
      <c r="AS1509" s="266">
        <v>51.636189104871619</v>
      </c>
      <c r="AT1509" s="267">
        <v>22094.400000000001</v>
      </c>
      <c r="AU1509" s="266">
        <v>120.132364177295</v>
      </c>
      <c r="AV1509" s="267">
        <v>9006.4</v>
      </c>
      <c r="AW1509" s="266">
        <v>56.630722280017864</v>
      </c>
      <c r="AX1509" s="267">
        <v>11289.599999999999</v>
      </c>
      <c r="AY1509" s="266">
        <v>71.670737855396396</v>
      </c>
      <c r="AZ1509" s="267">
        <v>9910.4000000000015</v>
      </c>
      <c r="BA1509" s="266">
        <v>61.62101235088646</v>
      </c>
      <c r="BB1509" s="267">
        <v>20801.599999999999</v>
      </c>
      <c r="BC1509" s="266">
        <v>112.30813066379316</v>
      </c>
      <c r="BD1509" s="75"/>
      <c r="BE1509" s="75"/>
      <c r="BG1509" s="74"/>
      <c r="BH1509" s="74"/>
      <c r="BI1509" s="194"/>
      <c r="BJ1509" s="74"/>
      <c r="BK1509" s="74"/>
      <c r="BL1509" s="74"/>
    </row>
    <row r="1510" spans="1:64" ht="11.25" customHeight="1" x14ac:dyDescent="0.3">
      <c r="A1510" s="313" t="s">
        <v>4850</v>
      </c>
      <c r="B1510" s="314">
        <v>0</v>
      </c>
      <c r="C1510" s="856">
        <v>63159</v>
      </c>
      <c r="D1510" s="455">
        <v>1152</v>
      </c>
      <c r="E1510" s="316">
        <v>35.161359400257787</v>
      </c>
      <c r="F1510" s="317">
        <v>1500</v>
      </c>
      <c r="G1510" s="317">
        <v>1500</v>
      </c>
      <c r="H1510" s="317">
        <v>0</v>
      </c>
      <c r="I1510" s="318">
        <v>0</v>
      </c>
      <c r="J1510" s="317">
        <v>800</v>
      </c>
      <c r="K1510" s="317">
        <v>982.89715157448165</v>
      </c>
      <c r="L1510" s="317">
        <v>201.6</v>
      </c>
      <c r="M1510" s="317">
        <v>20.510792983483704</v>
      </c>
      <c r="N1510" s="319">
        <v>0</v>
      </c>
      <c r="O1510" s="288">
        <v>0</v>
      </c>
      <c r="P1510" s="317">
        <v>0</v>
      </c>
      <c r="Q1510" s="288">
        <v>25.2</v>
      </c>
      <c r="R1510" s="288">
        <v>35.64</v>
      </c>
      <c r="S1510" s="288">
        <v>950.4</v>
      </c>
      <c r="T1510" s="319">
        <v>950.4</v>
      </c>
      <c r="U1510" s="318">
        <v>29.008121505212671</v>
      </c>
      <c r="V1510" s="288">
        <v>0</v>
      </c>
      <c r="W1510" s="288">
        <v>0</v>
      </c>
      <c r="X1510" s="319">
        <v>950.4</v>
      </c>
      <c r="Y1510" s="319">
        <v>0</v>
      </c>
      <c r="Z1510" s="317">
        <v>0</v>
      </c>
      <c r="AA1510" s="317">
        <v>0</v>
      </c>
      <c r="AB1510" s="317">
        <v>0</v>
      </c>
      <c r="AC1510" s="317">
        <v>0</v>
      </c>
      <c r="AD1510" s="319">
        <v>0</v>
      </c>
      <c r="AE1510" s="288">
        <v>0</v>
      </c>
      <c r="AF1510" s="288">
        <v>0</v>
      </c>
      <c r="AG1510" s="288">
        <v>0</v>
      </c>
      <c r="AH1510" s="320">
        <v>0</v>
      </c>
      <c r="AI1510" s="186">
        <v>600</v>
      </c>
      <c r="AJ1510" s="192">
        <v>7506425603480</v>
      </c>
      <c r="AK1510" s="192" t="s">
        <v>262</v>
      </c>
      <c r="AL1510" s="90" t="s">
        <v>278</v>
      </c>
      <c r="AM1510" s="75">
        <v>63159</v>
      </c>
      <c r="AO1510" s="267">
        <v>931.19999999999993</v>
      </c>
      <c r="AP1510" s="267">
        <v>1123.2</v>
      </c>
      <c r="AQ1510" s="266">
        <v>116.51452282157678</v>
      </c>
      <c r="AR1510" s="267">
        <v>748.8</v>
      </c>
      <c r="AS1510" s="266">
        <v>78.326359832635987</v>
      </c>
      <c r="AT1510" s="267">
        <v>921.59999999999991</v>
      </c>
      <c r="AU1510" s="266">
        <v>0</v>
      </c>
      <c r="AV1510" s="267">
        <v>144</v>
      </c>
      <c r="AW1510" s="266">
        <v>0</v>
      </c>
      <c r="AX1510" s="267">
        <v>1641.6</v>
      </c>
      <c r="AY1510" s="266">
        <v>109.44</v>
      </c>
      <c r="AZ1510" s="267">
        <v>576</v>
      </c>
      <c r="BA1510" s="266">
        <v>14.961038961038961</v>
      </c>
      <c r="BB1510" s="267">
        <v>0</v>
      </c>
      <c r="BC1510" s="266">
        <v>0</v>
      </c>
      <c r="BD1510" s="75"/>
      <c r="BE1510" s="75"/>
      <c r="BG1510" s="74"/>
      <c r="BH1510" s="74"/>
      <c r="BI1510" s="194"/>
      <c r="BJ1510" s="74"/>
      <c r="BK1510" s="74"/>
      <c r="BL1510" s="74"/>
    </row>
    <row r="1511" spans="1:64" ht="11.25" customHeight="1" x14ac:dyDescent="0.3">
      <c r="A1511" s="252" t="s">
        <v>2140</v>
      </c>
      <c r="B1511" s="253">
        <v>0</v>
      </c>
      <c r="C1511" s="856">
        <v>63155</v>
      </c>
      <c r="D1511" s="289">
        <v>500.70699999999999</v>
      </c>
      <c r="E1511" s="255">
        <v>4.2105225487434232</v>
      </c>
      <c r="F1511" s="256">
        <v>5000</v>
      </c>
      <c r="G1511" s="256">
        <v>7000</v>
      </c>
      <c r="H1511" s="256">
        <v>1692.1399841308594</v>
      </c>
      <c r="I1511" s="257">
        <v>24.173428344726563</v>
      </c>
      <c r="J1511" s="256">
        <v>3000</v>
      </c>
      <c r="K1511" s="256">
        <v>3567.5405667837804</v>
      </c>
      <c r="L1511" s="256">
        <v>654.66499999999996</v>
      </c>
      <c r="M1511" s="256">
        <v>18.350597218021139</v>
      </c>
      <c r="N1511" s="259">
        <v>0</v>
      </c>
      <c r="O1511" s="258">
        <v>0</v>
      </c>
      <c r="P1511" s="256">
        <v>2.774</v>
      </c>
      <c r="Q1511" s="258">
        <v>21.914633333333335</v>
      </c>
      <c r="R1511" s="258">
        <v>15.381819841308593</v>
      </c>
      <c r="S1511" s="258">
        <v>1538.1819841308593</v>
      </c>
      <c r="T1511" s="259">
        <v>1504.895</v>
      </c>
      <c r="U1511" s="257">
        <v>12.654894640960151</v>
      </c>
      <c r="V1511" s="258">
        <v>0</v>
      </c>
      <c r="W1511" s="258">
        <v>2.774</v>
      </c>
      <c r="X1511" s="259">
        <v>1502.1210000000001</v>
      </c>
      <c r="Y1511" s="259">
        <v>0</v>
      </c>
      <c r="Z1511" s="256">
        <v>0</v>
      </c>
      <c r="AA1511" s="256">
        <v>0</v>
      </c>
      <c r="AB1511" s="256">
        <v>45.771000000000001</v>
      </c>
      <c r="AC1511" s="256">
        <v>33</v>
      </c>
      <c r="AD1511" s="259">
        <v>31.899999999999977</v>
      </c>
      <c r="AE1511" s="258">
        <v>23.577999999999999</v>
      </c>
      <c r="AF1511" s="258">
        <v>23.577999999999999</v>
      </c>
      <c r="AG1511" s="258">
        <v>0</v>
      </c>
      <c r="AH1511" s="260">
        <v>0</v>
      </c>
      <c r="AI1511" s="186">
        <v>3300</v>
      </c>
      <c r="AJ1511" s="192">
        <v>7506425628179</v>
      </c>
      <c r="AK1511" s="192" t="s">
        <v>262</v>
      </c>
      <c r="AL1511" s="90" t="s">
        <v>278</v>
      </c>
      <c r="AM1511" s="75">
        <v>63155</v>
      </c>
      <c r="AO1511" s="259">
        <v>3288.1146666666664</v>
      </c>
      <c r="AP1511" s="259">
        <v>2025.02</v>
      </c>
      <c r="AQ1511" s="257">
        <v>65.239046391752581</v>
      </c>
      <c r="AR1511" s="259">
        <v>3760.1579999999994</v>
      </c>
      <c r="AS1511" s="257">
        <v>124.01576517150394</v>
      </c>
      <c r="AT1511" s="259">
        <v>4079.1659999999997</v>
      </c>
      <c r="AU1511" s="257">
        <v>102.72638946142159</v>
      </c>
      <c r="AV1511" s="259">
        <v>2040.2730000000001</v>
      </c>
      <c r="AW1511" s="257">
        <v>45.129347957119592</v>
      </c>
      <c r="AX1511" s="259">
        <v>2119.3330000000001</v>
      </c>
      <c r="AY1511" s="257">
        <v>48.718705984082789</v>
      </c>
      <c r="AZ1511" s="259">
        <v>1828.0739999999998</v>
      </c>
      <c r="BA1511" s="257">
        <v>40.916628352208896</v>
      </c>
      <c r="BB1511" s="259">
        <v>5470.3190000000004</v>
      </c>
      <c r="BC1511" s="257">
        <v>133.89863672933669</v>
      </c>
      <c r="BD1511" s="75"/>
      <c r="BE1511" s="75"/>
      <c r="BG1511" s="74"/>
      <c r="BH1511" s="74"/>
      <c r="BI1511" s="194"/>
      <c r="BJ1511" s="74"/>
      <c r="BK1511" s="74"/>
      <c r="BL1511" s="74"/>
    </row>
    <row r="1512" spans="1:64" s="77" customFormat="1" ht="11.25" customHeight="1" x14ac:dyDescent="0.2">
      <c r="A1512" s="313" t="s">
        <v>2141</v>
      </c>
      <c r="B1512" s="314">
        <v>0</v>
      </c>
      <c r="C1512" s="856">
        <v>63135</v>
      </c>
      <c r="D1512" s="455">
        <v>13118.764999999999</v>
      </c>
      <c r="E1512" s="316">
        <v>15.509299333217543</v>
      </c>
      <c r="F1512" s="317">
        <v>34000</v>
      </c>
      <c r="G1512" s="317">
        <v>28000</v>
      </c>
      <c r="H1512" s="317">
        <v>0</v>
      </c>
      <c r="I1512" s="318">
        <v>0</v>
      </c>
      <c r="J1512" s="317">
        <v>25961</v>
      </c>
      <c r="K1512" s="317">
        <v>25375.933595986106</v>
      </c>
      <c r="L1512" s="317">
        <v>2182.0169999999998</v>
      </c>
      <c r="M1512" s="317">
        <v>8.5987654079657005</v>
      </c>
      <c r="N1512" s="319">
        <v>0</v>
      </c>
      <c r="O1512" s="288">
        <v>10.67</v>
      </c>
      <c r="P1512" s="317">
        <v>87.494</v>
      </c>
      <c r="Q1512" s="288">
        <v>8.7420014637340628</v>
      </c>
      <c r="R1512" s="288">
        <v>12.638282038442277</v>
      </c>
      <c r="S1512" s="288">
        <v>10936.748</v>
      </c>
      <c r="T1512" s="319">
        <v>10931.415000000003</v>
      </c>
      <c r="U1512" s="318">
        <v>12.923364918162976</v>
      </c>
      <c r="V1512" s="288">
        <v>586.85</v>
      </c>
      <c r="W1512" s="288">
        <v>76.823999999999998</v>
      </c>
      <c r="X1512" s="319">
        <v>10267.741000000002</v>
      </c>
      <c r="Y1512" s="319">
        <v>1275.0650000000001</v>
      </c>
      <c r="Z1512" s="317">
        <v>640.19999999999993</v>
      </c>
      <c r="AA1512" s="317">
        <v>0</v>
      </c>
      <c r="AB1512" s="317">
        <v>0</v>
      </c>
      <c r="AC1512" s="317">
        <v>0</v>
      </c>
      <c r="AD1512" s="319">
        <v>166.45000000000027</v>
      </c>
      <c r="AE1512" s="288">
        <v>21.338999999999999</v>
      </c>
      <c r="AF1512" s="288">
        <v>21.338999999999999</v>
      </c>
      <c r="AG1512" s="288">
        <v>0</v>
      </c>
      <c r="AH1512" s="320">
        <v>0</v>
      </c>
      <c r="AI1512" s="186">
        <v>20281</v>
      </c>
      <c r="AJ1512" s="192">
        <v>7506425617296</v>
      </c>
      <c r="AK1512" s="192">
        <v>65565</v>
      </c>
      <c r="AL1512" s="90" t="s">
        <v>279</v>
      </c>
      <c r="AM1512" s="75">
        <v>63135</v>
      </c>
      <c r="AN1512" s="76"/>
      <c r="AO1512" s="319">
        <v>28603.783333333329</v>
      </c>
      <c r="AP1512" s="319">
        <v>23218.992000000002</v>
      </c>
      <c r="AQ1512" s="318">
        <v>94.13740928441112</v>
      </c>
      <c r="AR1512" s="319">
        <v>37855.036999999997</v>
      </c>
      <c r="AS1512" s="318">
        <v>150.10522621832746</v>
      </c>
      <c r="AT1512" s="319">
        <v>24737.321</v>
      </c>
      <c r="AU1512" s="318">
        <v>103.29712097367772</v>
      </c>
      <c r="AV1512" s="319">
        <v>23915.743000000002</v>
      </c>
      <c r="AW1512" s="318">
        <v>122.33905726604668</v>
      </c>
      <c r="AX1512" s="319">
        <v>26960.944999999996</v>
      </c>
      <c r="AY1512" s="318">
        <v>145.46163062378162</v>
      </c>
      <c r="AZ1512" s="319">
        <v>24153.675000000003</v>
      </c>
      <c r="BA1512" s="318">
        <v>160.88864528276346</v>
      </c>
      <c r="BB1512" s="319">
        <v>24589.014999999999</v>
      </c>
      <c r="BC1512" s="318">
        <v>163.22260530474472</v>
      </c>
      <c r="BD1512" s="75"/>
      <c r="BE1512" s="75"/>
      <c r="BF1512" s="55"/>
      <c r="BG1512" s="74"/>
      <c r="BH1512" s="74"/>
      <c r="BI1512" s="194"/>
      <c r="BJ1512" s="74"/>
      <c r="BK1512" s="74"/>
      <c r="BL1512" s="74"/>
    </row>
    <row r="1513" spans="1:64" s="77" customFormat="1" ht="11.25" customHeight="1" x14ac:dyDescent="0.2">
      <c r="A1513" s="227" t="s">
        <v>2142</v>
      </c>
      <c r="B1513" s="261">
        <v>0</v>
      </c>
      <c r="C1513" s="842">
        <v>63089</v>
      </c>
      <c r="D1513" s="407">
        <v>1E-4</v>
      </c>
      <c r="E1513" s="263">
        <v>0</v>
      </c>
      <c r="F1513" s="264">
        <v>0</v>
      </c>
      <c r="G1513" s="264">
        <v>0</v>
      </c>
      <c r="H1513" s="264">
        <v>0</v>
      </c>
      <c r="I1513" s="266">
        <v>0</v>
      </c>
      <c r="J1513" s="264">
        <v>0</v>
      </c>
      <c r="K1513" s="264">
        <v>0</v>
      </c>
      <c r="L1513" s="264">
        <v>0</v>
      </c>
      <c r="M1513" s="264">
        <v>0</v>
      </c>
      <c r="N1513" s="267">
        <v>0</v>
      </c>
      <c r="O1513" s="268">
        <v>0</v>
      </c>
      <c r="P1513" s="264">
        <v>0</v>
      </c>
      <c r="Q1513" s="268">
        <v>0</v>
      </c>
      <c r="R1513" s="268">
        <v>0</v>
      </c>
      <c r="S1513" s="268">
        <v>1E-4</v>
      </c>
      <c r="T1513" s="267">
        <v>0</v>
      </c>
      <c r="U1513" s="266">
        <v>0</v>
      </c>
      <c r="V1513" s="268">
        <v>0</v>
      </c>
      <c r="W1513" s="268">
        <v>0</v>
      </c>
      <c r="X1513" s="267">
        <v>0</v>
      </c>
      <c r="Y1513" s="267">
        <v>0</v>
      </c>
      <c r="Z1513" s="264">
        <v>0</v>
      </c>
      <c r="AA1513" s="264">
        <v>0</v>
      </c>
      <c r="AB1513" s="264">
        <v>0</v>
      </c>
      <c r="AC1513" s="264">
        <v>0</v>
      </c>
      <c r="AD1513" s="267">
        <v>0</v>
      </c>
      <c r="AE1513" s="268">
        <v>0</v>
      </c>
      <c r="AF1513" s="268">
        <v>0</v>
      </c>
      <c r="AG1513" s="268">
        <v>0</v>
      </c>
      <c r="AH1513" s="269">
        <v>0</v>
      </c>
      <c r="AI1513" s="186">
        <v>0</v>
      </c>
      <c r="AJ1513" s="192">
        <v>7506425600595</v>
      </c>
      <c r="AK1513" s="192" t="s">
        <v>262</v>
      </c>
      <c r="AL1513" s="90" t="s">
        <v>279</v>
      </c>
      <c r="AM1513" s="75">
        <v>63089</v>
      </c>
      <c r="AN1513" s="76"/>
      <c r="AO1513" s="188">
        <v>0</v>
      </c>
      <c r="AP1513" s="188">
        <v>0</v>
      </c>
      <c r="AQ1513" s="187">
        <v>0</v>
      </c>
      <c r="AR1513" s="188">
        <v>0</v>
      </c>
      <c r="AS1513" s="187">
        <v>0</v>
      </c>
      <c r="AT1513" s="188">
        <v>0</v>
      </c>
      <c r="AU1513" s="187">
        <v>0</v>
      </c>
      <c r="AV1513" s="188">
        <v>0</v>
      </c>
      <c r="AW1513" s="187">
        <v>0</v>
      </c>
      <c r="AX1513" s="188">
        <v>0</v>
      </c>
      <c r="AY1513" s="187">
        <v>0</v>
      </c>
      <c r="AZ1513" s="188">
        <v>0</v>
      </c>
      <c r="BA1513" s="187">
        <v>0</v>
      </c>
      <c r="BB1513" s="188">
        <v>0</v>
      </c>
      <c r="BC1513" s="187">
        <v>0</v>
      </c>
      <c r="BD1513" s="75"/>
      <c r="BE1513" s="75"/>
      <c r="BF1513" s="55"/>
      <c r="BG1513" s="74"/>
      <c r="BH1513" s="74"/>
      <c r="BI1513" s="194"/>
      <c r="BJ1513" s="74"/>
      <c r="BK1513" s="74"/>
      <c r="BL1513" s="74"/>
    </row>
    <row r="1514" spans="1:64" s="77" customFormat="1" ht="11.25" customHeight="1" x14ac:dyDescent="0.2">
      <c r="A1514" s="252" t="s">
        <v>2143</v>
      </c>
      <c r="B1514" s="253">
        <v>0</v>
      </c>
      <c r="C1514" s="840">
        <v>63111</v>
      </c>
      <c r="D1514" s="289">
        <v>3084.8</v>
      </c>
      <c r="E1514" s="255">
        <v>23.524013765482501</v>
      </c>
      <c r="F1514" s="256">
        <v>4000</v>
      </c>
      <c r="G1514" s="256">
        <v>4000</v>
      </c>
      <c r="H1514" s="256">
        <v>0</v>
      </c>
      <c r="I1514" s="257">
        <v>0</v>
      </c>
      <c r="J1514" s="256">
        <v>4000</v>
      </c>
      <c r="K1514" s="256">
        <v>3934.0225236474153</v>
      </c>
      <c r="L1514" s="256">
        <v>288</v>
      </c>
      <c r="M1514" s="256">
        <v>7.3207511718306524</v>
      </c>
      <c r="N1514" s="259">
        <v>0</v>
      </c>
      <c r="O1514" s="258">
        <v>0</v>
      </c>
      <c r="P1514" s="256">
        <v>0</v>
      </c>
      <c r="Q1514" s="258">
        <v>7.1999999999999993</v>
      </c>
      <c r="R1514" s="258">
        <v>20.976000000000003</v>
      </c>
      <c r="S1514" s="258">
        <v>2796.8</v>
      </c>
      <c r="T1514" s="259">
        <v>2795.2</v>
      </c>
      <c r="U1514" s="257">
        <v>21.31558716198025</v>
      </c>
      <c r="V1514" s="258">
        <v>572.79999999999995</v>
      </c>
      <c r="W1514" s="258">
        <v>0</v>
      </c>
      <c r="X1514" s="259">
        <v>2222.3999999999996</v>
      </c>
      <c r="Y1514" s="259">
        <v>625.6</v>
      </c>
      <c r="Z1514" s="256">
        <v>0</v>
      </c>
      <c r="AA1514" s="256">
        <v>0</v>
      </c>
      <c r="AB1514" s="256">
        <v>0</v>
      </c>
      <c r="AC1514" s="256">
        <v>0</v>
      </c>
      <c r="AD1514" s="259">
        <v>32</v>
      </c>
      <c r="AE1514" s="258">
        <v>0</v>
      </c>
      <c r="AF1514" s="258">
        <v>0</v>
      </c>
      <c r="AG1514" s="258">
        <v>0</v>
      </c>
      <c r="AH1514" s="260">
        <v>0</v>
      </c>
      <c r="AI1514" s="186">
        <v>3900</v>
      </c>
      <c r="AJ1514" s="192">
        <v>7506425600595</v>
      </c>
      <c r="AK1514" s="192">
        <v>63089</v>
      </c>
      <c r="AL1514" s="90" t="s">
        <v>279</v>
      </c>
      <c r="AM1514" s="75">
        <v>63111</v>
      </c>
      <c r="AN1514" s="76"/>
      <c r="AO1514" s="188">
        <v>4996.8</v>
      </c>
      <c r="AP1514" s="188">
        <v>5726.4</v>
      </c>
      <c r="AQ1514" s="187">
        <v>205.17377284127551</v>
      </c>
      <c r="AR1514" s="188">
        <v>5846.4</v>
      </c>
      <c r="AS1514" s="187">
        <v>216.85459940652817</v>
      </c>
      <c r="AT1514" s="188">
        <v>3417.6</v>
      </c>
      <c r="AU1514" s="187">
        <v>66.34775764827485</v>
      </c>
      <c r="AV1514" s="188">
        <v>2800</v>
      </c>
      <c r="AW1514" s="187">
        <v>55.702260278360114</v>
      </c>
      <c r="AX1514" s="188">
        <v>2224</v>
      </c>
      <c r="AY1514" s="187">
        <v>62.193508714667281</v>
      </c>
      <c r="AZ1514" s="188">
        <v>4211.2</v>
      </c>
      <c r="BA1514" s="187">
        <v>116.96628021986659</v>
      </c>
      <c r="BB1514" s="188">
        <v>5862.4</v>
      </c>
      <c r="BC1514" s="187">
        <v>119.41674496401968</v>
      </c>
      <c r="BD1514" s="75"/>
      <c r="BE1514" s="75"/>
      <c r="BF1514" s="55"/>
      <c r="BG1514" s="74"/>
      <c r="BH1514" s="74"/>
      <c r="BI1514" s="194"/>
      <c r="BJ1514" s="74"/>
      <c r="BK1514" s="74"/>
      <c r="BL1514" s="74"/>
    </row>
    <row r="1515" spans="1:64" s="77" customFormat="1" ht="11.25" customHeight="1" x14ac:dyDescent="0.2">
      <c r="A1515" s="227" t="s">
        <v>2144</v>
      </c>
      <c r="B1515" s="261">
        <v>0</v>
      </c>
      <c r="C1515" s="842">
        <v>63099</v>
      </c>
      <c r="D1515" s="407">
        <v>70.400000000000006</v>
      </c>
      <c r="E1515" s="263">
        <v>0</v>
      </c>
      <c r="F1515" s="264">
        <v>0</v>
      </c>
      <c r="G1515" s="264">
        <v>0</v>
      </c>
      <c r="H1515" s="264">
        <v>0</v>
      </c>
      <c r="I1515" s="266">
        <v>0</v>
      </c>
      <c r="J1515" s="264">
        <v>0</v>
      </c>
      <c r="K1515" s="264">
        <v>0</v>
      </c>
      <c r="L1515" s="264">
        <v>0</v>
      </c>
      <c r="M1515" s="264">
        <v>0</v>
      </c>
      <c r="N1515" s="267">
        <v>0</v>
      </c>
      <c r="O1515" s="268">
        <v>0</v>
      </c>
      <c r="P1515" s="264">
        <v>0</v>
      </c>
      <c r="Q1515" s="268">
        <v>0</v>
      </c>
      <c r="R1515" s="268">
        <v>0</v>
      </c>
      <c r="S1515" s="268">
        <v>70.400000000000006</v>
      </c>
      <c r="T1515" s="267">
        <v>70.400000000000006</v>
      </c>
      <c r="U1515" s="266">
        <v>0</v>
      </c>
      <c r="V1515" s="268">
        <v>0</v>
      </c>
      <c r="W1515" s="268">
        <v>0</v>
      </c>
      <c r="X1515" s="267">
        <v>70.400000000000006</v>
      </c>
      <c r="Y1515" s="267">
        <v>0</v>
      </c>
      <c r="Z1515" s="264">
        <v>0</v>
      </c>
      <c r="AA1515" s="264">
        <v>0</v>
      </c>
      <c r="AB1515" s="264">
        <v>0</v>
      </c>
      <c r="AC1515" s="264">
        <v>0</v>
      </c>
      <c r="AD1515" s="267">
        <v>0</v>
      </c>
      <c r="AE1515" s="268">
        <v>0</v>
      </c>
      <c r="AF1515" s="268">
        <v>0</v>
      </c>
      <c r="AG1515" s="268">
        <v>0</v>
      </c>
      <c r="AH1515" s="269">
        <v>0</v>
      </c>
      <c r="AI1515" s="186">
        <v>0</v>
      </c>
      <c r="AJ1515" s="192">
        <v>7506425603503</v>
      </c>
      <c r="AK1515" s="192" t="s">
        <v>262</v>
      </c>
      <c r="AL1515" s="90" t="s">
        <v>279</v>
      </c>
      <c r="AM1515" s="75">
        <v>63099</v>
      </c>
      <c r="AN1515" s="76"/>
      <c r="AO1515" s="267">
        <v>0</v>
      </c>
      <c r="AP1515" s="267">
        <v>0</v>
      </c>
      <c r="AQ1515" s="266">
        <v>0</v>
      </c>
      <c r="AR1515" s="267">
        <v>0</v>
      </c>
      <c r="AS1515" s="266">
        <v>0</v>
      </c>
      <c r="AT1515" s="267">
        <v>0</v>
      </c>
      <c r="AU1515" s="266">
        <v>0</v>
      </c>
      <c r="AV1515" s="267">
        <v>0</v>
      </c>
      <c r="AW1515" s="266">
        <v>0</v>
      </c>
      <c r="AX1515" s="267">
        <v>0</v>
      </c>
      <c r="AY1515" s="266">
        <v>0</v>
      </c>
      <c r="AZ1515" s="267">
        <v>0</v>
      </c>
      <c r="BA1515" s="266">
        <v>0</v>
      </c>
      <c r="BB1515" s="267">
        <v>0</v>
      </c>
      <c r="BC1515" s="266">
        <v>0</v>
      </c>
      <c r="BD1515" s="75"/>
      <c r="BE1515" s="75"/>
      <c r="BF1515" s="55"/>
      <c r="BG1515" s="74"/>
      <c r="BH1515" s="74"/>
      <c r="BI1515" s="194"/>
      <c r="BJ1515" s="74"/>
      <c r="BK1515" s="74"/>
      <c r="BL1515" s="74"/>
    </row>
    <row r="1516" spans="1:64" s="77" customFormat="1" ht="11.25" customHeight="1" x14ac:dyDescent="0.2">
      <c r="A1516" s="252" t="s">
        <v>2145</v>
      </c>
      <c r="B1516" s="253">
        <v>0</v>
      </c>
      <c r="C1516" s="840">
        <v>63145</v>
      </c>
      <c r="D1516" s="289">
        <v>12296.745000000003</v>
      </c>
      <c r="E1516" s="255">
        <v>14.985083118913959</v>
      </c>
      <c r="F1516" s="256">
        <v>32000</v>
      </c>
      <c r="G1516" s="256">
        <v>30000</v>
      </c>
      <c r="H1516" s="256">
        <v>0</v>
      </c>
      <c r="I1516" s="257">
        <v>0</v>
      </c>
      <c r="J1516" s="256">
        <v>23200</v>
      </c>
      <c r="K1516" s="256">
        <v>24617.97155695298</v>
      </c>
      <c r="L1516" s="256">
        <v>3875.6590000000001</v>
      </c>
      <c r="M1516" s="256">
        <v>15.743210162680436</v>
      </c>
      <c r="N1516" s="259">
        <v>0</v>
      </c>
      <c r="O1516" s="258">
        <v>0</v>
      </c>
      <c r="P1516" s="256">
        <v>748.68300000000011</v>
      </c>
      <c r="Q1516" s="258">
        <v>19.932508620689656</v>
      </c>
      <c r="R1516" s="258">
        <v>10.88933534482759</v>
      </c>
      <c r="S1516" s="258">
        <v>8421.086000000003</v>
      </c>
      <c r="T1516" s="259">
        <v>8418.9510000000009</v>
      </c>
      <c r="U1516" s="257">
        <v>10.259518312290266</v>
      </c>
      <c r="V1516" s="258">
        <v>0</v>
      </c>
      <c r="W1516" s="258">
        <v>748.68300000000011</v>
      </c>
      <c r="X1516" s="259">
        <v>7670.2680000000009</v>
      </c>
      <c r="Y1516" s="259">
        <v>1104.894</v>
      </c>
      <c r="Z1516" s="256">
        <v>2551.0680000000002</v>
      </c>
      <c r="AA1516" s="256">
        <v>0</v>
      </c>
      <c r="AB1516" s="256">
        <v>0</v>
      </c>
      <c r="AC1516" s="256">
        <v>0</v>
      </c>
      <c r="AD1516" s="259">
        <v>439.39999999999918</v>
      </c>
      <c r="AE1516" s="258">
        <v>0</v>
      </c>
      <c r="AF1516" s="258">
        <v>0</v>
      </c>
      <c r="AG1516" s="258">
        <v>0</v>
      </c>
      <c r="AH1516" s="260">
        <v>0</v>
      </c>
      <c r="AI1516" s="186">
        <v>19384</v>
      </c>
      <c r="AJ1516" s="192">
        <v>7506425628193</v>
      </c>
      <c r="AK1516" s="192" t="s">
        <v>262</v>
      </c>
      <c r="AL1516" s="90" t="s">
        <v>278</v>
      </c>
      <c r="AM1516" s="75">
        <v>63145</v>
      </c>
      <c r="AN1516" s="76"/>
      <c r="AO1516" s="259">
        <v>23787.920333333332</v>
      </c>
      <c r="AP1516" s="259">
        <v>17548.179000000004</v>
      </c>
      <c r="AQ1516" s="257">
        <v>55.469019471488188</v>
      </c>
      <c r="AR1516" s="259">
        <v>16195.864999999998</v>
      </c>
      <c r="AS1516" s="257">
        <v>51.410548201758552</v>
      </c>
      <c r="AT1516" s="259">
        <v>37619.716999999997</v>
      </c>
      <c r="AU1516" s="257">
        <v>132.94766229231755</v>
      </c>
      <c r="AV1516" s="259">
        <v>14387.065999999997</v>
      </c>
      <c r="AW1516" s="257">
        <v>56.480418104711617</v>
      </c>
      <c r="AX1516" s="259">
        <v>16268.381000000001</v>
      </c>
      <c r="AY1516" s="257">
        <v>80.212948218054734</v>
      </c>
      <c r="AZ1516" s="259">
        <v>13472.032000000001</v>
      </c>
      <c r="BA1516" s="257">
        <v>66.217250743173736</v>
      </c>
      <c r="BB1516" s="259">
        <v>32359.745000000003</v>
      </c>
      <c r="BC1516" s="257">
        <v>110.36152600534051</v>
      </c>
      <c r="BD1516" s="75"/>
      <c r="BE1516" s="75"/>
      <c r="BF1516" s="55"/>
      <c r="BG1516" s="74"/>
      <c r="BH1516" s="74"/>
      <c r="BI1516" s="194"/>
      <c r="BJ1516" s="74"/>
      <c r="BK1516" s="74"/>
      <c r="BL1516" s="74"/>
    </row>
    <row r="1517" spans="1:64" s="77" customFormat="1" ht="11.25" customHeight="1" x14ac:dyDescent="0.2">
      <c r="A1517" s="252" t="s">
        <v>4851</v>
      </c>
      <c r="B1517" s="253">
        <v>0</v>
      </c>
      <c r="C1517" s="840">
        <v>63160</v>
      </c>
      <c r="D1517" s="289">
        <v>1E-4</v>
      </c>
      <c r="E1517" s="255">
        <v>3.1960974736924853E-6</v>
      </c>
      <c r="F1517" s="256">
        <v>2000</v>
      </c>
      <c r="G1517" s="256">
        <v>2000</v>
      </c>
      <c r="H1517" s="256">
        <v>0</v>
      </c>
      <c r="I1517" s="257">
        <v>0</v>
      </c>
      <c r="J1517" s="256">
        <v>600</v>
      </c>
      <c r="K1517" s="256">
        <v>938.64471427840044</v>
      </c>
      <c r="L1517" s="256">
        <v>0</v>
      </c>
      <c r="M1517" s="256">
        <v>0</v>
      </c>
      <c r="N1517" s="259">
        <v>115.2</v>
      </c>
      <c r="O1517" s="258">
        <v>0</v>
      </c>
      <c r="P1517" s="256">
        <v>115.2</v>
      </c>
      <c r="Q1517" s="258">
        <v>19.2</v>
      </c>
      <c r="R1517" s="258">
        <v>5.0000000000000004E-6</v>
      </c>
      <c r="S1517" s="258">
        <v>1E-4</v>
      </c>
      <c r="T1517" s="259">
        <v>0</v>
      </c>
      <c r="U1517" s="257">
        <v>0</v>
      </c>
      <c r="V1517" s="258">
        <v>0</v>
      </c>
      <c r="W1517" s="258">
        <v>0</v>
      </c>
      <c r="X1517" s="259">
        <v>0</v>
      </c>
      <c r="Y1517" s="259">
        <v>0</v>
      </c>
      <c r="Z1517" s="256">
        <v>0</v>
      </c>
      <c r="AA1517" s="256">
        <v>0</v>
      </c>
      <c r="AB1517" s="256">
        <v>0</v>
      </c>
      <c r="AC1517" s="256">
        <v>0</v>
      </c>
      <c r="AD1517" s="259">
        <v>0</v>
      </c>
      <c r="AE1517" s="258">
        <v>0</v>
      </c>
      <c r="AF1517" s="258">
        <v>0</v>
      </c>
      <c r="AG1517" s="258">
        <v>0</v>
      </c>
      <c r="AH1517" s="260">
        <v>0</v>
      </c>
      <c r="AI1517" s="186">
        <v>500</v>
      </c>
      <c r="AJ1517" s="192">
        <v>7506425628193</v>
      </c>
      <c r="AK1517" s="192" t="s">
        <v>262</v>
      </c>
      <c r="AL1517" s="90" t="s">
        <v>278</v>
      </c>
      <c r="AM1517" s="75">
        <v>63160</v>
      </c>
      <c r="AN1517" s="76"/>
      <c r="AO1517" s="259">
        <v>912</v>
      </c>
      <c r="AP1517" s="259">
        <v>1152</v>
      </c>
      <c r="AQ1517" s="257">
        <v>101.58730158730158</v>
      </c>
      <c r="AR1517" s="259">
        <v>864</v>
      </c>
      <c r="AS1517" s="257">
        <v>76.8</v>
      </c>
      <c r="AT1517" s="259">
        <v>720</v>
      </c>
      <c r="AU1517" s="257">
        <v>0</v>
      </c>
      <c r="AV1517" s="259">
        <v>172.8</v>
      </c>
      <c r="AW1517" s="257">
        <v>0</v>
      </c>
      <c r="AX1517" s="259">
        <v>1929.6</v>
      </c>
      <c r="AY1517" s="257">
        <v>96.48</v>
      </c>
      <c r="AZ1517" s="259">
        <v>259.2</v>
      </c>
      <c r="BA1517" s="257">
        <v>5.8909090909090907</v>
      </c>
      <c r="BB1517" s="259">
        <v>0</v>
      </c>
      <c r="BC1517" s="257">
        <v>0</v>
      </c>
      <c r="BD1517" s="75"/>
      <c r="BE1517" s="75"/>
      <c r="BF1517" s="55"/>
      <c r="BG1517" s="74"/>
      <c r="BH1517" s="74"/>
      <c r="BI1517" s="194"/>
      <c r="BJ1517" s="74"/>
      <c r="BK1517" s="74"/>
      <c r="BL1517" s="74"/>
    </row>
    <row r="1518" spans="1:64" ht="11.25" customHeight="1" x14ac:dyDescent="0.3">
      <c r="A1518" s="252" t="s">
        <v>2146</v>
      </c>
      <c r="B1518" s="253">
        <v>0</v>
      </c>
      <c r="C1518" s="856">
        <v>63156</v>
      </c>
      <c r="D1518" s="289">
        <v>2327.4180000000006</v>
      </c>
      <c r="E1518" s="255">
        <v>13.902409710032027</v>
      </c>
      <c r="F1518" s="256">
        <v>6000</v>
      </c>
      <c r="G1518" s="256">
        <v>8000</v>
      </c>
      <c r="H1518" s="256">
        <v>0</v>
      </c>
      <c r="I1518" s="257">
        <v>0</v>
      </c>
      <c r="J1518" s="256">
        <v>4500</v>
      </c>
      <c r="K1518" s="256">
        <v>5022.3336426069955</v>
      </c>
      <c r="L1518" s="256">
        <v>637.17699999999991</v>
      </c>
      <c r="M1518" s="256">
        <v>12.686871190605602</v>
      </c>
      <c r="N1518" s="259">
        <v>353.245</v>
      </c>
      <c r="O1518" s="258">
        <v>0</v>
      </c>
      <c r="P1518" s="256">
        <v>354.57800000000003</v>
      </c>
      <c r="Q1518" s="258">
        <v>22.038999999999998</v>
      </c>
      <c r="R1518" s="258">
        <v>11.268273333333338</v>
      </c>
      <c r="S1518" s="258">
        <v>1690.2410000000007</v>
      </c>
      <c r="T1518" s="259">
        <v>1688.9109999999998</v>
      </c>
      <c r="U1518" s="257">
        <v>10.088403838837671</v>
      </c>
      <c r="V1518" s="258">
        <v>0</v>
      </c>
      <c r="W1518" s="258">
        <v>1.333</v>
      </c>
      <c r="X1518" s="259">
        <v>1687.5779999999997</v>
      </c>
      <c r="Y1518" s="259">
        <v>0</v>
      </c>
      <c r="Z1518" s="256">
        <v>799.8</v>
      </c>
      <c r="AA1518" s="256">
        <v>0</v>
      </c>
      <c r="AB1518" s="256">
        <v>0</v>
      </c>
      <c r="AC1518" s="256">
        <v>0</v>
      </c>
      <c r="AD1518" s="259">
        <v>54.650000000000091</v>
      </c>
      <c r="AE1518" s="258">
        <v>155.95599999999999</v>
      </c>
      <c r="AF1518" s="258">
        <v>155.95599999999999</v>
      </c>
      <c r="AG1518" s="258">
        <v>37.323</v>
      </c>
      <c r="AH1518" s="260">
        <v>0</v>
      </c>
      <c r="AI1518" s="186">
        <v>5900</v>
      </c>
      <c r="AJ1518" s="192">
        <v>7506425628193</v>
      </c>
      <c r="AK1518" s="192" t="s">
        <v>262</v>
      </c>
      <c r="AL1518" s="90" t="s">
        <v>278</v>
      </c>
      <c r="AM1518" s="75">
        <v>63156</v>
      </c>
      <c r="AO1518" s="319">
        <v>4782.3639999999996</v>
      </c>
      <c r="AP1518" s="319">
        <v>2602.0219999999999</v>
      </c>
      <c r="AQ1518" s="318">
        <v>62.518548774627583</v>
      </c>
      <c r="AR1518" s="319">
        <v>6087.8160000000007</v>
      </c>
      <c r="AS1518" s="318">
        <v>151.1374379344588</v>
      </c>
      <c r="AT1518" s="319">
        <v>5657.253999999999</v>
      </c>
      <c r="AU1518" s="318">
        <v>85.958596953692364</v>
      </c>
      <c r="AV1518" s="319">
        <v>3108.5540000000001</v>
      </c>
      <c r="AW1518" s="318">
        <v>53.596451678254468</v>
      </c>
      <c r="AX1518" s="319">
        <v>2691.3389999999999</v>
      </c>
      <c r="AY1518" s="318">
        <v>37.929223884092252</v>
      </c>
      <c r="AZ1518" s="319">
        <v>2418.0589999999997</v>
      </c>
      <c r="BA1518" s="318">
        <v>32.947706466843471</v>
      </c>
      <c r="BB1518" s="319">
        <v>9868.1949999999997</v>
      </c>
      <c r="BC1518" s="318">
        <v>145.75902667670718</v>
      </c>
      <c r="BD1518" s="75"/>
      <c r="BE1518" s="75"/>
      <c r="BG1518" s="74"/>
      <c r="BH1518" s="74"/>
      <c r="BI1518" s="194"/>
      <c r="BJ1518" s="74"/>
      <c r="BK1518" s="74"/>
      <c r="BL1518" s="74"/>
    </row>
    <row r="1519" spans="1:64" ht="11.25" customHeight="1" x14ac:dyDescent="0.3">
      <c r="A1519" s="252" t="s">
        <v>2147</v>
      </c>
      <c r="B1519" s="253">
        <v>0</v>
      </c>
      <c r="C1519" s="856">
        <v>63157</v>
      </c>
      <c r="D1519" s="289">
        <v>4790.2080000000005</v>
      </c>
      <c r="E1519" s="255">
        <v>5.777911700816337</v>
      </c>
      <c r="F1519" s="256">
        <v>25000</v>
      </c>
      <c r="G1519" s="256">
        <v>25000</v>
      </c>
      <c r="H1519" s="256">
        <v>0</v>
      </c>
      <c r="I1519" s="257">
        <v>0</v>
      </c>
      <c r="J1519" s="256">
        <v>17000</v>
      </c>
      <c r="K1519" s="256">
        <v>24871.657346320535</v>
      </c>
      <c r="L1519" s="256">
        <v>4663.8280000000004</v>
      </c>
      <c r="M1519" s="256">
        <v>18.751577086558559</v>
      </c>
      <c r="N1519" s="259">
        <v>9514.1579999999994</v>
      </c>
      <c r="O1519" s="258">
        <v>0</v>
      </c>
      <c r="P1519" s="256">
        <v>9514.1579999999994</v>
      </c>
      <c r="Q1519" s="258">
        <v>83.399917647058828</v>
      </c>
      <c r="R1519" s="258">
        <v>0.2230235294117649</v>
      </c>
      <c r="S1519" s="258">
        <v>126.38000000000011</v>
      </c>
      <c r="T1519" s="259">
        <v>0</v>
      </c>
      <c r="U1519" s="257">
        <v>0</v>
      </c>
      <c r="V1519" s="258">
        <v>0</v>
      </c>
      <c r="W1519" s="258">
        <v>0</v>
      </c>
      <c r="X1519" s="259">
        <v>0</v>
      </c>
      <c r="Y1519" s="259">
        <v>0</v>
      </c>
      <c r="Z1519" s="256">
        <v>0</v>
      </c>
      <c r="AA1519" s="256">
        <v>0</v>
      </c>
      <c r="AB1519" s="256">
        <v>0</v>
      </c>
      <c r="AC1519" s="256">
        <v>0</v>
      </c>
      <c r="AD1519" s="259">
        <v>3.6799999999993815</v>
      </c>
      <c r="AE1519" s="258">
        <v>0</v>
      </c>
      <c r="AF1519" s="258">
        <v>0</v>
      </c>
      <c r="AG1519" s="258">
        <v>0</v>
      </c>
      <c r="AH1519" s="260">
        <v>0</v>
      </c>
      <c r="AI1519" s="186">
        <v>13000</v>
      </c>
      <c r="AJ1519" s="192">
        <v>7506425628193</v>
      </c>
      <c r="AK1519" s="192" t="s">
        <v>262</v>
      </c>
      <c r="AL1519" s="90" t="s">
        <v>278</v>
      </c>
      <c r="AM1519" s="75">
        <v>63157</v>
      </c>
      <c r="AO1519" s="259">
        <v>27983.772333333338</v>
      </c>
      <c r="AP1519" s="259">
        <v>28820.992000000002</v>
      </c>
      <c r="AQ1519" s="257">
        <v>118.88376851049789</v>
      </c>
      <c r="AR1519" s="259">
        <v>28267.615000000002</v>
      </c>
      <c r="AS1519" s="257">
        <v>105.38966147192603</v>
      </c>
      <c r="AT1519" s="259">
        <v>26862.71</v>
      </c>
      <c r="AU1519" s="257">
        <v>95.033221815704323</v>
      </c>
      <c r="AV1519" s="259">
        <v>21946.118999999999</v>
      </c>
      <c r="AW1519" s="257">
        <v>130.61580799806498</v>
      </c>
      <c r="AX1519" s="259">
        <v>30941.253000000004</v>
      </c>
      <c r="AY1519" s="257">
        <v>186.1627664224406</v>
      </c>
      <c r="AZ1519" s="259">
        <v>14584.117</v>
      </c>
      <c r="BA1519" s="257">
        <v>74.175744708877005</v>
      </c>
      <c r="BB1519" s="259">
        <v>24029.561999999998</v>
      </c>
      <c r="BC1519" s="257">
        <v>138.2088646118583</v>
      </c>
      <c r="BD1519" s="75"/>
      <c r="BE1519" s="75"/>
      <c r="BG1519" s="74"/>
      <c r="BH1519" s="74"/>
      <c r="BI1519" s="194"/>
      <c r="BJ1519" s="74"/>
      <c r="BK1519" s="74"/>
      <c r="BL1519" s="74"/>
    </row>
    <row r="1520" spans="1:64" ht="11.25" customHeight="1" x14ac:dyDescent="0.3">
      <c r="A1520" s="149" t="s">
        <v>69</v>
      </c>
      <c r="B1520" s="169">
        <v>0</v>
      </c>
      <c r="C1520" s="871"/>
      <c r="D1520" s="379">
        <v>180176.2499</v>
      </c>
      <c r="E1520" s="220">
        <v>21.40365198121216</v>
      </c>
      <c r="F1520" s="221">
        <v>257500</v>
      </c>
      <c r="G1520" s="221">
        <v>225200</v>
      </c>
      <c r="H1520" s="221">
        <v>12881.336212158203</v>
      </c>
      <c r="I1520" s="222">
        <v>5.7199539130365027</v>
      </c>
      <c r="J1520" s="223">
        <v>242922.5</v>
      </c>
      <c r="K1520" s="221">
        <v>252540.43103226915</v>
      </c>
      <c r="L1520" s="221">
        <v>47421.311000000002</v>
      </c>
      <c r="M1520" s="221">
        <v>18.777710486262926</v>
      </c>
      <c r="N1520" s="223">
        <v>10126.602999999999</v>
      </c>
      <c r="O1520" s="224">
        <v>26.674999999999997</v>
      </c>
      <c r="P1520" s="221">
        <v>11150.458999999999</v>
      </c>
      <c r="Q1520" s="224">
        <v>24.111298871039118</v>
      </c>
      <c r="R1520" s="224">
        <v>17.985523174529934</v>
      </c>
      <c r="S1520" s="224">
        <v>145636.27511215824</v>
      </c>
      <c r="T1520" s="223">
        <v>138322.19099999999</v>
      </c>
      <c r="U1520" s="222">
        <v>16.431688633135195</v>
      </c>
      <c r="V1520" s="224">
        <v>10607.981000000002</v>
      </c>
      <c r="W1520" s="224">
        <v>997.18100000000015</v>
      </c>
      <c r="X1520" s="224">
        <v>126717.02899999995</v>
      </c>
      <c r="Y1520" s="223">
        <v>17995.562999999998</v>
      </c>
      <c r="Z1520" s="221">
        <v>12143.826000000001</v>
      </c>
      <c r="AA1520" s="221">
        <v>144</v>
      </c>
      <c r="AB1520" s="221">
        <v>1482.7510226449965</v>
      </c>
      <c r="AC1520" s="221">
        <v>1111.0000194589195</v>
      </c>
      <c r="AD1520" s="223">
        <v>1474.6899999999987</v>
      </c>
      <c r="AE1520" s="224">
        <v>316.07299999999998</v>
      </c>
      <c r="AF1520" s="224">
        <v>316.07299999999998</v>
      </c>
      <c r="AG1520" s="224">
        <v>37.323</v>
      </c>
      <c r="AH1520" s="224">
        <v>0</v>
      </c>
      <c r="AI1520" s="224">
        <v>234363</v>
      </c>
      <c r="AJ1520" s="192">
        <v>0</v>
      </c>
      <c r="AK1520" s="192">
        <v>0</v>
      </c>
      <c r="AM1520" s="75">
        <v>0</v>
      </c>
      <c r="AO1520" s="223">
        <v>0</v>
      </c>
      <c r="AP1520" s="223">
        <v>0</v>
      </c>
      <c r="AQ1520" s="222">
        <v>0</v>
      </c>
      <c r="AR1520" s="223">
        <v>0</v>
      </c>
      <c r="AS1520" s="222">
        <v>0</v>
      </c>
      <c r="AT1520" s="223">
        <v>0</v>
      </c>
      <c r="AU1520" s="222">
        <v>0</v>
      </c>
      <c r="AV1520" s="223">
        <v>0</v>
      </c>
      <c r="AW1520" s="222">
        <v>0</v>
      </c>
      <c r="AX1520" s="223">
        <v>0</v>
      </c>
      <c r="AY1520" s="222">
        <v>0</v>
      </c>
      <c r="AZ1520" s="223">
        <v>0</v>
      </c>
      <c r="BA1520" s="222">
        <v>0</v>
      </c>
      <c r="BB1520" s="223">
        <v>0</v>
      </c>
      <c r="BC1520" s="222">
        <v>0</v>
      </c>
      <c r="BD1520" s="75"/>
      <c r="BE1520" s="75"/>
      <c r="BG1520" s="74"/>
      <c r="BH1520" s="74"/>
      <c r="BI1520" s="194"/>
      <c r="BJ1520" s="74"/>
      <c r="BK1520" s="74"/>
      <c r="BL1520" s="74"/>
    </row>
    <row r="1521" spans="1:64" ht="11.25" customHeight="1" x14ac:dyDescent="0.3">
      <c r="A1521" s="184" t="s">
        <v>2148</v>
      </c>
      <c r="B1521" s="185">
        <v>0</v>
      </c>
      <c r="C1521" s="916">
        <v>65564</v>
      </c>
      <c r="D1521" s="284">
        <v>1E-4</v>
      </c>
      <c r="E1521" s="91">
        <v>0</v>
      </c>
      <c r="F1521" s="186">
        <v>0</v>
      </c>
      <c r="G1521" s="186">
        <v>0</v>
      </c>
      <c r="H1521" s="186">
        <v>0</v>
      </c>
      <c r="I1521" s="186">
        <v>0</v>
      </c>
      <c r="J1521" s="188">
        <v>0</v>
      </c>
      <c r="K1521" s="186">
        <v>0</v>
      </c>
      <c r="L1521" s="186">
        <v>0</v>
      </c>
      <c r="M1521" s="187">
        <v>0</v>
      </c>
      <c r="N1521" s="188">
        <v>0</v>
      </c>
      <c r="O1521" s="189">
        <v>0</v>
      </c>
      <c r="P1521" s="186">
        <v>0</v>
      </c>
      <c r="Q1521" s="189">
        <v>0</v>
      </c>
      <c r="R1521" s="189">
        <v>0</v>
      </c>
      <c r="S1521" s="189">
        <v>1E-4</v>
      </c>
      <c r="T1521" s="188">
        <v>0</v>
      </c>
      <c r="U1521" s="187">
        <v>0</v>
      </c>
      <c r="V1521" s="189">
        <v>0</v>
      </c>
      <c r="W1521" s="189">
        <v>0</v>
      </c>
      <c r="X1521" s="188">
        <v>0</v>
      </c>
      <c r="Y1521" s="188">
        <v>0</v>
      </c>
      <c r="Z1521" s="186">
        <v>0</v>
      </c>
      <c r="AA1521" s="186">
        <v>0</v>
      </c>
      <c r="AB1521" s="186">
        <v>0</v>
      </c>
      <c r="AC1521" s="186">
        <v>0</v>
      </c>
      <c r="AD1521" s="188">
        <v>0</v>
      </c>
      <c r="AE1521" s="189">
        <v>0</v>
      </c>
      <c r="AF1521" s="189">
        <v>0</v>
      </c>
      <c r="AG1521" s="189">
        <v>0</v>
      </c>
      <c r="AH1521" s="191">
        <v>0</v>
      </c>
      <c r="AI1521" s="186">
        <v>0</v>
      </c>
      <c r="AJ1521" s="192">
        <v>7506425617289</v>
      </c>
      <c r="AK1521" s="192">
        <v>65564</v>
      </c>
      <c r="AL1521" s="90" t="s">
        <v>278</v>
      </c>
      <c r="AM1521" s="75">
        <v>65564</v>
      </c>
      <c r="AO1521" s="188">
        <v>0</v>
      </c>
      <c r="AP1521" s="188">
        <v>0</v>
      </c>
      <c r="AQ1521" s="187">
        <v>0</v>
      </c>
      <c r="AR1521" s="188">
        <v>0</v>
      </c>
      <c r="AS1521" s="187">
        <v>0</v>
      </c>
      <c r="AT1521" s="188">
        <v>0</v>
      </c>
      <c r="AU1521" s="187">
        <v>0</v>
      </c>
      <c r="AV1521" s="188">
        <v>0</v>
      </c>
      <c r="AW1521" s="187">
        <v>0</v>
      </c>
      <c r="AX1521" s="188">
        <v>0</v>
      </c>
      <c r="AY1521" s="187">
        <v>0</v>
      </c>
      <c r="AZ1521" s="188">
        <v>0</v>
      </c>
      <c r="BA1521" s="187">
        <v>0</v>
      </c>
      <c r="BB1521" s="188">
        <v>0</v>
      </c>
      <c r="BC1521" s="187">
        <v>0</v>
      </c>
      <c r="BD1521" s="75"/>
      <c r="BE1521" s="75"/>
      <c r="BG1521" s="74"/>
      <c r="BH1521" s="74"/>
      <c r="BI1521" s="194"/>
      <c r="BJ1521" s="74"/>
      <c r="BK1521" s="74"/>
      <c r="BL1521" s="74"/>
    </row>
    <row r="1522" spans="1:64" ht="11.25" customHeight="1" x14ac:dyDescent="0.3">
      <c r="A1522" s="184" t="s">
        <v>2149</v>
      </c>
      <c r="B1522" s="185">
        <v>0</v>
      </c>
      <c r="C1522" s="916">
        <v>63130</v>
      </c>
      <c r="D1522" s="284">
        <v>1E-4</v>
      </c>
      <c r="E1522" s="91">
        <v>0</v>
      </c>
      <c r="F1522" s="186">
        <v>0</v>
      </c>
      <c r="G1522" s="186">
        <v>0</v>
      </c>
      <c r="H1522" s="186">
        <v>0</v>
      </c>
      <c r="I1522" s="186">
        <v>0</v>
      </c>
      <c r="J1522" s="188">
        <v>0</v>
      </c>
      <c r="K1522" s="186">
        <v>0</v>
      </c>
      <c r="L1522" s="186">
        <v>0</v>
      </c>
      <c r="M1522" s="187">
        <v>0</v>
      </c>
      <c r="N1522" s="188">
        <v>0</v>
      </c>
      <c r="O1522" s="189">
        <v>0</v>
      </c>
      <c r="P1522" s="186">
        <v>0</v>
      </c>
      <c r="Q1522" s="189">
        <v>0</v>
      </c>
      <c r="R1522" s="189">
        <v>0</v>
      </c>
      <c r="S1522" s="189">
        <v>1E-4</v>
      </c>
      <c r="T1522" s="188">
        <v>0</v>
      </c>
      <c r="U1522" s="187">
        <v>0</v>
      </c>
      <c r="V1522" s="189">
        <v>0</v>
      </c>
      <c r="W1522" s="189">
        <v>0</v>
      </c>
      <c r="X1522" s="188">
        <v>0</v>
      </c>
      <c r="Y1522" s="188">
        <v>0</v>
      </c>
      <c r="Z1522" s="186">
        <v>0</v>
      </c>
      <c r="AA1522" s="186">
        <v>0</v>
      </c>
      <c r="AB1522" s="186">
        <v>0</v>
      </c>
      <c r="AC1522" s="186">
        <v>0</v>
      </c>
      <c r="AD1522" s="188">
        <v>0</v>
      </c>
      <c r="AE1522" s="189">
        <v>0</v>
      </c>
      <c r="AF1522" s="189">
        <v>0</v>
      </c>
      <c r="AG1522" s="189">
        <v>0</v>
      </c>
      <c r="AH1522" s="191">
        <v>0</v>
      </c>
      <c r="AI1522" s="186">
        <v>0</v>
      </c>
      <c r="AJ1522" s="192">
        <v>7506425628193</v>
      </c>
      <c r="AK1522" s="192" t="s">
        <v>262</v>
      </c>
      <c r="AL1522" s="90" t="s">
        <v>278</v>
      </c>
      <c r="AM1522" s="75">
        <v>63130</v>
      </c>
      <c r="AO1522" s="188">
        <v>0</v>
      </c>
      <c r="AP1522" s="188">
        <v>0</v>
      </c>
      <c r="AQ1522" s="187">
        <v>0</v>
      </c>
      <c r="AR1522" s="188">
        <v>0</v>
      </c>
      <c r="AS1522" s="187">
        <v>0</v>
      </c>
      <c r="AT1522" s="188">
        <v>0</v>
      </c>
      <c r="AU1522" s="187">
        <v>0</v>
      </c>
      <c r="AV1522" s="188">
        <v>0</v>
      </c>
      <c r="AW1522" s="187">
        <v>0</v>
      </c>
      <c r="AX1522" s="188">
        <v>0</v>
      </c>
      <c r="AY1522" s="187">
        <v>0</v>
      </c>
      <c r="AZ1522" s="188">
        <v>0</v>
      </c>
      <c r="BA1522" s="187">
        <v>0</v>
      </c>
      <c r="BB1522" s="188">
        <v>0</v>
      </c>
      <c r="BC1522" s="187">
        <v>0</v>
      </c>
      <c r="BD1522" s="75"/>
      <c r="BE1522" s="75"/>
      <c r="BG1522" s="74"/>
      <c r="BH1522" s="74"/>
      <c r="BI1522" s="194"/>
      <c r="BJ1522" s="74"/>
      <c r="BK1522" s="74"/>
      <c r="BL1522" s="74"/>
    </row>
    <row r="1523" spans="1:64" ht="11.25" customHeight="1" x14ac:dyDescent="0.3">
      <c r="A1523" s="184" t="s">
        <v>2150</v>
      </c>
      <c r="B1523" s="185">
        <v>0</v>
      </c>
      <c r="C1523" s="916">
        <v>65565</v>
      </c>
      <c r="D1523" s="284">
        <v>1E-4</v>
      </c>
      <c r="E1523" s="91">
        <v>0</v>
      </c>
      <c r="F1523" s="186">
        <v>0</v>
      </c>
      <c r="G1523" s="186">
        <v>0</v>
      </c>
      <c r="H1523" s="186">
        <v>0</v>
      </c>
      <c r="I1523" s="186">
        <v>0</v>
      </c>
      <c r="J1523" s="188">
        <v>0</v>
      </c>
      <c r="K1523" s="186">
        <v>0</v>
      </c>
      <c r="L1523" s="186">
        <v>0</v>
      </c>
      <c r="M1523" s="187">
        <v>0</v>
      </c>
      <c r="N1523" s="188">
        <v>0</v>
      </c>
      <c r="O1523" s="189">
        <v>0</v>
      </c>
      <c r="P1523" s="186">
        <v>0</v>
      </c>
      <c r="Q1523" s="189">
        <v>0</v>
      </c>
      <c r="R1523" s="189">
        <v>0</v>
      </c>
      <c r="S1523" s="189">
        <v>1E-4</v>
      </c>
      <c r="T1523" s="188">
        <v>0</v>
      </c>
      <c r="U1523" s="187">
        <v>0</v>
      </c>
      <c r="V1523" s="189">
        <v>0</v>
      </c>
      <c r="W1523" s="189">
        <v>0</v>
      </c>
      <c r="X1523" s="188">
        <v>0</v>
      </c>
      <c r="Y1523" s="188">
        <v>0</v>
      </c>
      <c r="Z1523" s="186">
        <v>0</v>
      </c>
      <c r="AA1523" s="186">
        <v>0</v>
      </c>
      <c r="AB1523" s="186">
        <v>0</v>
      </c>
      <c r="AC1523" s="186">
        <v>0</v>
      </c>
      <c r="AD1523" s="188">
        <v>0</v>
      </c>
      <c r="AE1523" s="189">
        <v>0</v>
      </c>
      <c r="AF1523" s="189">
        <v>0</v>
      </c>
      <c r="AG1523" s="189">
        <v>0</v>
      </c>
      <c r="AH1523" s="191">
        <v>0</v>
      </c>
      <c r="AI1523" s="186">
        <v>0</v>
      </c>
      <c r="AJ1523" s="192">
        <v>7506425617296</v>
      </c>
      <c r="AK1523" s="192">
        <v>65565</v>
      </c>
      <c r="AL1523" s="90" t="s">
        <v>278</v>
      </c>
      <c r="AM1523" s="75">
        <v>65565</v>
      </c>
      <c r="AO1523" s="188">
        <v>0</v>
      </c>
      <c r="AP1523" s="188">
        <v>0</v>
      </c>
      <c r="AQ1523" s="187">
        <v>0</v>
      </c>
      <c r="AR1523" s="188">
        <v>0</v>
      </c>
      <c r="AS1523" s="187">
        <v>0</v>
      </c>
      <c r="AT1523" s="188">
        <v>0</v>
      </c>
      <c r="AU1523" s="187">
        <v>0</v>
      </c>
      <c r="AV1523" s="188">
        <v>0</v>
      </c>
      <c r="AW1523" s="187">
        <v>0</v>
      </c>
      <c r="AX1523" s="188">
        <v>0</v>
      </c>
      <c r="AY1523" s="187">
        <v>0</v>
      </c>
      <c r="AZ1523" s="188">
        <v>0</v>
      </c>
      <c r="BA1523" s="187">
        <v>0</v>
      </c>
      <c r="BB1523" s="188">
        <v>0</v>
      </c>
      <c r="BC1523" s="187">
        <v>0</v>
      </c>
      <c r="BD1523" s="75"/>
      <c r="BE1523" s="75"/>
      <c r="BG1523" s="74"/>
      <c r="BH1523" s="74"/>
      <c r="BI1523" s="194"/>
      <c r="BJ1523" s="74"/>
      <c r="BK1523" s="74"/>
      <c r="BL1523" s="74"/>
    </row>
    <row r="1524" spans="1:64" ht="11.25" customHeight="1" x14ac:dyDescent="0.3">
      <c r="A1524" s="184" t="s">
        <v>2151</v>
      </c>
      <c r="B1524" s="185">
        <v>0</v>
      </c>
      <c r="C1524" s="916">
        <v>63129</v>
      </c>
      <c r="D1524" s="284">
        <v>47</v>
      </c>
      <c r="E1524" s="91">
        <v>0</v>
      </c>
      <c r="F1524" s="186">
        <v>0</v>
      </c>
      <c r="G1524" s="186">
        <v>0</v>
      </c>
      <c r="H1524" s="186">
        <v>0</v>
      </c>
      <c r="I1524" s="186">
        <v>0</v>
      </c>
      <c r="J1524" s="188">
        <v>0</v>
      </c>
      <c r="K1524" s="186">
        <v>0</v>
      </c>
      <c r="L1524" s="186">
        <v>0</v>
      </c>
      <c r="M1524" s="187">
        <v>0</v>
      </c>
      <c r="N1524" s="188">
        <v>0</v>
      </c>
      <c r="O1524" s="189">
        <v>0</v>
      </c>
      <c r="P1524" s="186">
        <v>0</v>
      </c>
      <c r="Q1524" s="189">
        <v>0</v>
      </c>
      <c r="R1524" s="189">
        <v>0</v>
      </c>
      <c r="S1524" s="189">
        <v>47</v>
      </c>
      <c r="T1524" s="188">
        <v>47</v>
      </c>
      <c r="U1524" s="187">
        <v>0</v>
      </c>
      <c r="V1524" s="189">
        <v>0</v>
      </c>
      <c r="W1524" s="189">
        <v>0</v>
      </c>
      <c r="X1524" s="188">
        <v>47</v>
      </c>
      <c r="Y1524" s="188">
        <v>0</v>
      </c>
      <c r="Z1524" s="186">
        <v>0</v>
      </c>
      <c r="AA1524" s="186">
        <v>0</v>
      </c>
      <c r="AB1524" s="186">
        <v>0</v>
      </c>
      <c r="AC1524" s="186">
        <v>0</v>
      </c>
      <c r="AD1524" s="188">
        <v>0</v>
      </c>
      <c r="AE1524" s="189">
        <v>0</v>
      </c>
      <c r="AF1524" s="189">
        <v>0</v>
      </c>
      <c r="AG1524" s="189">
        <v>0</v>
      </c>
      <c r="AH1524" s="191">
        <v>0</v>
      </c>
      <c r="AI1524" s="186">
        <v>0</v>
      </c>
      <c r="AJ1524" s="192">
        <v>7506425628179</v>
      </c>
      <c r="AK1524" s="192" t="s">
        <v>262</v>
      </c>
      <c r="AL1524" s="90" t="s">
        <v>278</v>
      </c>
      <c r="AM1524" s="75">
        <v>63129</v>
      </c>
      <c r="AO1524" s="188">
        <v>0</v>
      </c>
      <c r="AP1524" s="188">
        <v>0</v>
      </c>
      <c r="AQ1524" s="187">
        <v>0</v>
      </c>
      <c r="AR1524" s="188">
        <v>0</v>
      </c>
      <c r="AS1524" s="187">
        <v>0</v>
      </c>
      <c r="AT1524" s="188">
        <v>0</v>
      </c>
      <c r="AU1524" s="187">
        <v>0</v>
      </c>
      <c r="AV1524" s="188">
        <v>0</v>
      </c>
      <c r="AW1524" s="187">
        <v>0</v>
      </c>
      <c r="AX1524" s="188">
        <v>0</v>
      </c>
      <c r="AY1524" s="187">
        <v>0</v>
      </c>
      <c r="AZ1524" s="188">
        <v>0</v>
      </c>
      <c r="BA1524" s="187">
        <v>0</v>
      </c>
      <c r="BB1524" s="188">
        <v>0</v>
      </c>
      <c r="BC1524" s="187">
        <v>0</v>
      </c>
      <c r="BD1524" s="75"/>
      <c r="BE1524" s="75"/>
      <c r="BG1524" s="74"/>
      <c r="BH1524" s="74"/>
      <c r="BI1524" s="194"/>
      <c r="BJ1524" s="74"/>
      <c r="BK1524" s="74"/>
      <c r="BL1524" s="74"/>
    </row>
    <row r="1525" spans="1:64" ht="11.25" customHeight="1" x14ac:dyDescent="0.3">
      <c r="A1525" s="184" t="s">
        <v>2152</v>
      </c>
      <c r="B1525" s="185">
        <v>0</v>
      </c>
      <c r="C1525" s="916">
        <v>63119</v>
      </c>
      <c r="D1525" s="284">
        <v>1E-4</v>
      </c>
      <c r="E1525" s="91">
        <v>0</v>
      </c>
      <c r="F1525" s="186">
        <v>0</v>
      </c>
      <c r="G1525" s="186">
        <v>0</v>
      </c>
      <c r="H1525" s="186">
        <v>0</v>
      </c>
      <c r="I1525" s="186">
        <v>0</v>
      </c>
      <c r="J1525" s="188">
        <v>0</v>
      </c>
      <c r="K1525" s="186">
        <v>0</v>
      </c>
      <c r="L1525" s="186">
        <v>0</v>
      </c>
      <c r="M1525" s="187">
        <v>0</v>
      </c>
      <c r="N1525" s="188">
        <v>0</v>
      </c>
      <c r="O1525" s="189">
        <v>0</v>
      </c>
      <c r="P1525" s="186">
        <v>0</v>
      </c>
      <c r="Q1525" s="189">
        <v>0</v>
      </c>
      <c r="R1525" s="189">
        <v>0</v>
      </c>
      <c r="S1525" s="189">
        <v>1E-4</v>
      </c>
      <c r="T1525" s="188">
        <v>0</v>
      </c>
      <c r="U1525" s="187">
        <v>0</v>
      </c>
      <c r="V1525" s="189">
        <v>0</v>
      </c>
      <c r="W1525" s="189">
        <v>0</v>
      </c>
      <c r="X1525" s="188">
        <v>0</v>
      </c>
      <c r="Y1525" s="188">
        <v>0</v>
      </c>
      <c r="Z1525" s="186">
        <v>0</v>
      </c>
      <c r="AA1525" s="186">
        <v>0</v>
      </c>
      <c r="AB1525" s="186">
        <v>0</v>
      </c>
      <c r="AC1525" s="186">
        <v>0</v>
      </c>
      <c r="AD1525" s="188">
        <v>0</v>
      </c>
      <c r="AE1525" s="189">
        <v>0</v>
      </c>
      <c r="AF1525" s="189">
        <v>0</v>
      </c>
      <c r="AG1525" s="189">
        <v>0</v>
      </c>
      <c r="AH1525" s="191">
        <v>0</v>
      </c>
      <c r="AI1525" s="186">
        <v>0</v>
      </c>
      <c r="AJ1525" s="192">
        <v>7506425616466</v>
      </c>
      <c r="AK1525" s="192" t="s">
        <v>262</v>
      </c>
      <c r="AL1525" s="90" t="s">
        <v>278</v>
      </c>
      <c r="AM1525" s="75">
        <v>63119</v>
      </c>
      <c r="AO1525" s="188">
        <v>0</v>
      </c>
      <c r="AP1525" s="188">
        <v>0</v>
      </c>
      <c r="AQ1525" s="187">
        <v>0</v>
      </c>
      <c r="AR1525" s="188">
        <v>0</v>
      </c>
      <c r="AS1525" s="187">
        <v>0</v>
      </c>
      <c r="AT1525" s="188">
        <v>0</v>
      </c>
      <c r="AU1525" s="187">
        <v>0</v>
      </c>
      <c r="AV1525" s="188">
        <v>0</v>
      </c>
      <c r="AW1525" s="187">
        <v>0</v>
      </c>
      <c r="AX1525" s="188">
        <v>0</v>
      </c>
      <c r="AY1525" s="187">
        <v>0</v>
      </c>
      <c r="AZ1525" s="188">
        <v>0</v>
      </c>
      <c r="BA1525" s="187">
        <v>0</v>
      </c>
      <c r="BB1525" s="188">
        <v>0</v>
      </c>
      <c r="BC1525" s="187">
        <v>0</v>
      </c>
      <c r="BD1525" s="75"/>
      <c r="BE1525" s="75"/>
      <c r="BG1525" s="74"/>
      <c r="BH1525" s="74"/>
      <c r="BI1525" s="194"/>
      <c r="BJ1525" s="74"/>
      <c r="BK1525" s="74"/>
      <c r="BL1525" s="74"/>
    </row>
    <row r="1526" spans="1:64" ht="11.25" customHeight="1" x14ac:dyDescent="0.3">
      <c r="A1526" s="184" t="s">
        <v>2153</v>
      </c>
      <c r="B1526" s="185">
        <v>0</v>
      </c>
      <c r="C1526" s="916">
        <v>93667</v>
      </c>
      <c r="D1526" s="284">
        <v>1E-4</v>
      </c>
      <c r="E1526" s="91">
        <v>0</v>
      </c>
      <c r="F1526" s="186">
        <v>0</v>
      </c>
      <c r="G1526" s="186">
        <v>0</v>
      </c>
      <c r="H1526" s="186">
        <v>0</v>
      </c>
      <c r="I1526" s="186">
        <v>0</v>
      </c>
      <c r="J1526" s="188">
        <v>0</v>
      </c>
      <c r="K1526" s="186">
        <v>0</v>
      </c>
      <c r="L1526" s="186">
        <v>0</v>
      </c>
      <c r="M1526" s="187">
        <v>0</v>
      </c>
      <c r="N1526" s="188">
        <v>0</v>
      </c>
      <c r="O1526" s="189">
        <v>0</v>
      </c>
      <c r="P1526" s="186">
        <v>0</v>
      </c>
      <c r="Q1526" s="189">
        <v>0</v>
      </c>
      <c r="R1526" s="189">
        <v>0</v>
      </c>
      <c r="S1526" s="189">
        <v>1E-4</v>
      </c>
      <c r="T1526" s="188">
        <v>0</v>
      </c>
      <c r="U1526" s="187">
        <v>0</v>
      </c>
      <c r="V1526" s="189">
        <v>0</v>
      </c>
      <c r="W1526" s="189">
        <v>0</v>
      </c>
      <c r="X1526" s="188">
        <v>0</v>
      </c>
      <c r="Y1526" s="188">
        <v>0</v>
      </c>
      <c r="Z1526" s="186">
        <v>0</v>
      </c>
      <c r="AA1526" s="186">
        <v>0</v>
      </c>
      <c r="AB1526" s="186">
        <v>0</v>
      </c>
      <c r="AC1526" s="186">
        <v>0</v>
      </c>
      <c r="AD1526" s="188">
        <v>0</v>
      </c>
      <c r="AE1526" s="189">
        <v>0</v>
      </c>
      <c r="AF1526" s="189">
        <v>0</v>
      </c>
      <c r="AG1526" s="189">
        <v>0</v>
      </c>
      <c r="AH1526" s="191">
        <v>0</v>
      </c>
      <c r="AI1526" s="186">
        <v>0</v>
      </c>
      <c r="AJ1526" s="192">
        <v>7501017376957</v>
      </c>
      <c r="AK1526" s="192" t="s">
        <v>262</v>
      </c>
      <c r="AL1526" s="90" t="s">
        <v>278</v>
      </c>
      <c r="AM1526" s="75">
        <v>93667</v>
      </c>
      <c r="AO1526" s="188">
        <v>0</v>
      </c>
      <c r="AP1526" s="188">
        <v>0</v>
      </c>
      <c r="AQ1526" s="187">
        <v>0</v>
      </c>
      <c r="AR1526" s="188">
        <v>0</v>
      </c>
      <c r="AS1526" s="187">
        <v>0</v>
      </c>
      <c r="AT1526" s="188">
        <v>0</v>
      </c>
      <c r="AU1526" s="187">
        <v>0</v>
      </c>
      <c r="AV1526" s="188">
        <v>0</v>
      </c>
      <c r="AW1526" s="187">
        <v>0</v>
      </c>
      <c r="AX1526" s="188">
        <v>0</v>
      </c>
      <c r="AY1526" s="187">
        <v>0</v>
      </c>
      <c r="AZ1526" s="188">
        <v>0</v>
      </c>
      <c r="BA1526" s="187">
        <v>0</v>
      </c>
      <c r="BB1526" s="188">
        <v>0</v>
      </c>
      <c r="BC1526" s="187">
        <v>0</v>
      </c>
      <c r="BD1526" s="75"/>
      <c r="BE1526" s="75"/>
      <c r="BG1526" s="74"/>
      <c r="BH1526" s="74"/>
      <c r="BI1526" s="194"/>
      <c r="BJ1526" s="74"/>
      <c r="BK1526" s="74"/>
      <c r="BL1526" s="74"/>
    </row>
    <row r="1527" spans="1:64" ht="11.25" customHeight="1" x14ac:dyDescent="0.3">
      <c r="A1527" s="184" t="s">
        <v>2154</v>
      </c>
      <c r="B1527" s="185">
        <v>0</v>
      </c>
      <c r="C1527" s="916">
        <v>63081</v>
      </c>
      <c r="D1527" s="284">
        <v>1E-4</v>
      </c>
      <c r="E1527" s="91">
        <v>0</v>
      </c>
      <c r="F1527" s="186">
        <v>0</v>
      </c>
      <c r="G1527" s="186">
        <v>0</v>
      </c>
      <c r="H1527" s="186">
        <v>0</v>
      </c>
      <c r="I1527" s="186">
        <v>0</v>
      </c>
      <c r="J1527" s="188">
        <v>0</v>
      </c>
      <c r="K1527" s="186">
        <v>0</v>
      </c>
      <c r="L1527" s="186">
        <v>0</v>
      </c>
      <c r="M1527" s="187">
        <v>0</v>
      </c>
      <c r="N1527" s="188">
        <v>0</v>
      </c>
      <c r="O1527" s="189">
        <v>0</v>
      </c>
      <c r="P1527" s="186">
        <v>0</v>
      </c>
      <c r="Q1527" s="189">
        <v>0</v>
      </c>
      <c r="R1527" s="189">
        <v>0</v>
      </c>
      <c r="S1527" s="189">
        <v>1E-4</v>
      </c>
      <c r="T1527" s="188">
        <v>0</v>
      </c>
      <c r="U1527" s="187">
        <v>0</v>
      </c>
      <c r="V1527" s="189">
        <v>0</v>
      </c>
      <c r="W1527" s="189">
        <v>0</v>
      </c>
      <c r="X1527" s="188">
        <v>0</v>
      </c>
      <c r="Y1527" s="188">
        <v>0</v>
      </c>
      <c r="Z1527" s="186">
        <v>0</v>
      </c>
      <c r="AA1527" s="186">
        <v>0</v>
      </c>
      <c r="AB1527" s="186">
        <v>0</v>
      </c>
      <c r="AC1527" s="186">
        <v>0</v>
      </c>
      <c r="AD1527" s="188">
        <v>0</v>
      </c>
      <c r="AE1527" s="189">
        <v>0</v>
      </c>
      <c r="AF1527" s="189">
        <v>0</v>
      </c>
      <c r="AG1527" s="189">
        <v>0</v>
      </c>
      <c r="AH1527" s="191">
        <v>0</v>
      </c>
      <c r="AI1527" s="186">
        <v>0</v>
      </c>
      <c r="AJ1527" s="192">
        <v>7501017376957</v>
      </c>
      <c r="AK1527" s="192">
        <v>93667</v>
      </c>
      <c r="AL1527" s="90" t="s">
        <v>278</v>
      </c>
      <c r="AM1527" s="75">
        <v>63081</v>
      </c>
      <c r="AO1527" s="188">
        <v>0</v>
      </c>
      <c r="AP1527" s="188">
        <v>0</v>
      </c>
      <c r="AQ1527" s="187">
        <v>0</v>
      </c>
      <c r="AR1527" s="188">
        <v>0</v>
      </c>
      <c r="AS1527" s="187">
        <v>0</v>
      </c>
      <c r="AT1527" s="188">
        <v>0</v>
      </c>
      <c r="AU1527" s="187">
        <v>0</v>
      </c>
      <c r="AV1527" s="188">
        <v>0</v>
      </c>
      <c r="AW1527" s="187">
        <v>0</v>
      </c>
      <c r="AX1527" s="188">
        <v>0</v>
      </c>
      <c r="AY1527" s="187">
        <v>0</v>
      </c>
      <c r="AZ1527" s="188">
        <v>0</v>
      </c>
      <c r="BA1527" s="187">
        <v>0</v>
      </c>
      <c r="BB1527" s="188">
        <v>0</v>
      </c>
      <c r="BC1527" s="187">
        <v>0</v>
      </c>
      <c r="BD1527" s="75"/>
      <c r="BE1527" s="75"/>
      <c r="BG1527" s="74"/>
      <c r="BH1527" s="74"/>
      <c r="BI1527" s="194"/>
      <c r="BJ1527" s="74"/>
      <c r="BK1527" s="74"/>
      <c r="BL1527" s="74"/>
    </row>
    <row r="1528" spans="1:64" ht="11.25" customHeight="1" x14ac:dyDescent="0.3">
      <c r="A1528" s="184" t="s">
        <v>2155</v>
      </c>
      <c r="B1528" s="185">
        <v>0</v>
      </c>
      <c r="C1528" s="916">
        <v>63107</v>
      </c>
      <c r="D1528" s="284">
        <v>19.247</v>
      </c>
      <c r="E1528" s="91">
        <v>0</v>
      </c>
      <c r="F1528" s="186">
        <v>0</v>
      </c>
      <c r="G1528" s="186">
        <v>0</v>
      </c>
      <c r="H1528" s="186">
        <v>0</v>
      </c>
      <c r="I1528" s="186">
        <v>0</v>
      </c>
      <c r="J1528" s="188">
        <v>0</v>
      </c>
      <c r="K1528" s="186">
        <v>0</v>
      </c>
      <c r="L1528" s="186">
        <v>0</v>
      </c>
      <c r="M1528" s="187">
        <v>0</v>
      </c>
      <c r="N1528" s="188">
        <v>0</v>
      </c>
      <c r="O1528" s="189">
        <v>0</v>
      </c>
      <c r="P1528" s="186">
        <v>0</v>
      </c>
      <c r="Q1528" s="189">
        <v>0</v>
      </c>
      <c r="R1528" s="189">
        <v>0</v>
      </c>
      <c r="S1528" s="189">
        <v>19.247</v>
      </c>
      <c r="T1528" s="188">
        <v>19.247</v>
      </c>
      <c r="U1528" s="187">
        <v>0</v>
      </c>
      <c r="V1528" s="189">
        <v>0</v>
      </c>
      <c r="W1528" s="189">
        <v>0</v>
      </c>
      <c r="X1528" s="188">
        <v>19.247</v>
      </c>
      <c r="Y1528" s="188">
        <v>0</v>
      </c>
      <c r="Z1528" s="186">
        <v>0</v>
      </c>
      <c r="AA1528" s="186">
        <v>0</v>
      </c>
      <c r="AB1528" s="186">
        <v>0</v>
      </c>
      <c r="AC1528" s="186">
        <v>0</v>
      </c>
      <c r="AD1528" s="188">
        <v>0</v>
      </c>
      <c r="AE1528" s="189">
        <v>0</v>
      </c>
      <c r="AF1528" s="189">
        <v>0</v>
      </c>
      <c r="AG1528" s="189">
        <v>0</v>
      </c>
      <c r="AH1528" s="191">
        <v>0</v>
      </c>
      <c r="AI1528" s="186">
        <v>0</v>
      </c>
      <c r="AJ1528" s="192">
        <v>7501017376957</v>
      </c>
      <c r="AK1528" s="192">
        <v>93667</v>
      </c>
      <c r="AL1528" s="90" t="s">
        <v>278</v>
      </c>
      <c r="AM1528" s="75">
        <v>63107</v>
      </c>
      <c r="AO1528" s="188">
        <v>0</v>
      </c>
      <c r="AP1528" s="188">
        <v>0</v>
      </c>
      <c r="AQ1528" s="187">
        <v>0</v>
      </c>
      <c r="AR1528" s="188">
        <v>0</v>
      </c>
      <c r="AS1528" s="187">
        <v>0</v>
      </c>
      <c r="AT1528" s="188">
        <v>0</v>
      </c>
      <c r="AU1528" s="187">
        <v>0</v>
      </c>
      <c r="AV1528" s="188">
        <v>0</v>
      </c>
      <c r="AW1528" s="187">
        <v>0</v>
      </c>
      <c r="AX1528" s="188">
        <v>0</v>
      </c>
      <c r="AY1528" s="187">
        <v>0</v>
      </c>
      <c r="AZ1528" s="188">
        <v>0</v>
      </c>
      <c r="BA1528" s="187">
        <v>0</v>
      </c>
      <c r="BB1528" s="188">
        <v>0</v>
      </c>
      <c r="BC1528" s="187">
        <v>0</v>
      </c>
      <c r="BD1528" s="75"/>
      <c r="BE1528" s="75"/>
      <c r="BG1528" s="74"/>
      <c r="BH1528" s="74"/>
      <c r="BI1528" s="194"/>
      <c r="BJ1528" s="74"/>
      <c r="BK1528" s="74"/>
      <c r="BL1528" s="74"/>
    </row>
    <row r="1529" spans="1:64" ht="11.25" customHeight="1" x14ac:dyDescent="0.3">
      <c r="A1529" s="184" t="s">
        <v>2156</v>
      </c>
      <c r="B1529" s="185">
        <v>0</v>
      </c>
      <c r="C1529" s="917">
        <v>63042</v>
      </c>
      <c r="D1529" s="284">
        <v>1E-4</v>
      </c>
      <c r="E1529" s="91">
        <v>0</v>
      </c>
      <c r="F1529" s="186">
        <v>0</v>
      </c>
      <c r="G1529" s="186">
        <v>0</v>
      </c>
      <c r="H1529" s="186">
        <v>0</v>
      </c>
      <c r="I1529" s="187">
        <v>0</v>
      </c>
      <c r="J1529" s="186">
        <v>0</v>
      </c>
      <c r="K1529" s="186">
        <v>0</v>
      </c>
      <c r="L1529" s="186">
        <v>0</v>
      </c>
      <c r="M1529" s="186">
        <v>0</v>
      </c>
      <c r="N1529" s="188">
        <v>0</v>
      </c>
      <c r="O1529" s="189">
        <v>0</v>
      </c>
      <c r="P1529" s="186">
        <v>0</v>
      </c>
      <c r="Q1529" s="189">
        <v>0</v>
      </c>
      <c r="R1529" s="189">
        <v>0</v>
      </c>
      <c r="S1529" s="189">
        <v>1E-4</v>
      </c>
      <c r="T1529" s="188">
        <v>0</v>
      </c>
      <c r="U1529" s="187">
        <v>0</v>
      </c>
      <c r="V1529" s="189">
        <v>0</v>
      </c>
      <c r="W1529" s="189">
        <v>0</v>
      </c>
      <c r="X1529" s="188">
        <v>0</v>
      </c>
      <c r="Y1529" s="188">
        <v>0</v>
      </c>
      <c r="Z1529" s="186">
        <v>0</v>
      </c>
      <c r="AA1529" s="186">
        <v>0</v>
      </c>
      <c r="AB1529" s="186">
        <v>0</v>
      </c>
      <c r="AC1529" s="186">
        <v>0</v>
      </c>
      <c r="AD1529" s="188">
        <v>0</v>
      </c>
      <c r="AE1529" s="189">
        <v>0</v>
      </c>
      <c r="AF1529" s="189">
        <v>0</v>
      </c>
      <c r="AG1529" s="189">
        <v>0</v>
      </c>
      <c r="AH1529" s="191">
        <v>0</v>
      </c>
      <c r="AI1529" s="186">
        <v>0</v>
      </c>
      <c r="AJ1529" s="192">
        <v>7501943491670</v>
      </c>
      <c r="AK1529" s="192" t="s">
        <v>262</v>
      </c>
      <c r="AL1529" s="90" t="s">
        <v>278</v>
      </c>
      <c r="AM1529" s="75">
        <v>63042</v>
      </c>
      <c r="AO1529" s="188">
        <v>0</v>
      </c>
      <c r="AP1529" s="188">
        <v>0</v>
      </c>
      <c r="AQ1529" s="187">
        <v>0</v>
      </c>
      <c r="AR1529" s="188">
        <v>0</v>
      </c>
      <c r="AS1529" s="187">
        <v>0</v>
      </c>
      <c r="AT1529" s="188">
        <v>0</v>
      </c>
      <c r="AU1529" s="187">
        <v>0</v>
      </c>
      <c r="AV1529" s="188">
        <v>0</v>
      </c>
      <c r="AW1529" s="187">
        <v>0</v>
      </c>
      <c r="AX1529" s="188">
        <v>0</v>
      </c>
      <c r="AY1529" s="187">
        <v>0</v>
      </c>
      <c r="AZ1529" s="188">
        <v>0</v>
      </c>
      <c r="BA1529" s="187">
        <v>0</v>
      </c>
      <c r="BB1529" s="188">
        <v>0</v>
      </c>
      <c r="BC1529" s="187">
        <v>0</v>
      </c>
      <c r="BD1529" s="75"/>
      <c r="BE1529" s="75"/>
      <c r="BG1529" s="74"/>
      <c r="BH1529" s="74"/>
      <c r="BI1529" s="194"/>
      <c r="BJ1529" s="74"/>
      <c r="BK1529" s="74"/>
      <c r="BL1529" s="74"/>
    </row>
    <row r="1530" spans="1:64" ht="11.25" customHeight="1" x14ac:dyDescent="0.3">
      <c r="A1530" s="184" t="s">
        <v>2157</v>
      </c>
      <c r="B1530" s="185">
        <v>0</v>
      </c>
      <c r="C1530" s="916">
        <v>63091</v>
      </c>
      <c r="D1530" s="284">
        <v>1E-4</v>
      </c>
      <c r="E1530" s="91">
        <v>0</v>
      </c>
      <c r="F1530" s="186">
        <v>0</v>
      </c>
      <c r="G1530" s="186">
        <v>0</v>
      </c>
      <c r="H1530" s="186">
        <v>0</v>
      </c>
      <c r="I1530" s="187">
        <v>0</v>
      </c>
      <c r="J1530" s="186">
        <v>0</v>
      </c>
      <c r="K1530" s="186">
        <v>0</v>
      </c>
      <c r="L1530" s="186">
        <v>0</v>
      </c>
      <c r="M1530" s="186">
        <v>0</v>
      </c>
      <c r="N1530" s="188">
        <v>0</v>
      </c>
      <c r="O1530" s="189">
        <v>0</v>
      </c>
      <c r="P1530" s="186">
        <v>0</v>
      </c>
      <c r="Q1530" s="189">
        <v>0</v>
      </c>
      <c r="R1530" s="189">
        <v>0</v>
      </c>
      <c r="S1530" s="189">
        <v>1E-4</v>
      </c>
      <c r="T1530" s="188">
        <v>0</v>
      </c>
      <c r="U1530" s="187">
        <v>0</v>
      </c>
      <c r="V1530" s="189">
        <v>0</v>
      </c>
      <c r="W1530" s="189">
        <v>0</v>
      </c>
      <c r="X1530" s="188">
        <v>0</v>
      </c>
      <c r="Y1530" s="188">
        <v>0</v>
      </c>
      <c r="Z1530" s="186">
        <v>0</v>
      </c>
      <c r="AA1530" s="186">
        <v>0</v>
      </c>
      <c r="AB1530" s="186">
        <v>0</v>
      </c>
      <c r="AC1530" s="186">
        <v>0</v>
      </c>
      <c r="AD1530" s="188">
        <v>0</v>
      </c>
      <c r="AE1530" s="189">
        <v>0</v>
      </c>
      <c r="AF1530" s="189">
        <v>0</v>
      </c>
      <c r="AG1530" s="189">
        <v>0</v>
      </c>
      <c r="AH1530" s="191">
        <v>0</v>
      </c>
      <c r="AI1530" s="186">
        <v>0</v>
      </c>
      <c r="AJ1530" s="192">
        <v>7506425600892</v>
      </c>
      <c r="AK1530" s="192" t="s">
        <v>262</v>
      </c>
      <c r="AL1530" s="90" t="s">
        <v>278</v>
      </c>
      <c r="AM1530" s="75">
        <v>63091</v>
      </c>
      <c r="AO1530" s="188">
        <v>0</v>
      </c>
      <c r="AP1530" s="188">
        <v>0</v>
      </c>
      <c r="AQ1530" s="187">
        <v>0</v>
      </c>
      <c r="AR1530" s="188">
        <v>0</v>
      </c>
      <c r="AS1530" s="187">
        <v>0</v>
      </c>
      <c r="AT1530" s="188">
        <v>0</v>
      </c>
      <c r="AU1530" s="187">
        <v>0</v>
      </c>
      <c r="AV1530" s="188">
        <v>0</v>
      </c>
      <c r="AW1530" s="187">
        <v>0</v>
      </c>
      <c r="AX1530" s="188">
        <v>0</v>
      </c>
      <c r="AY1530" s="187">
        <v>0</v>
      </c>
      <c r="AZ1530" s="188">
        <v>0</v>
      </c>
      <c r="BA1530" s="187">
        <v>0</v>
      </c>
      <c r="BB1530" s="188">
        <v>0</v>
      </c>
      <c r="BC1530" s="187">
        <v>0</v>
      </c>
      <c r="BD1530" s="75"/>
      <c r="BE1530" s="75"/>
      <c r="BG1530" s="74"/>
      <c r="BH1530" s="74"/>
      <c r="BI1530" s="194"/>
      <c r="BJ1530" s="74"/>
      <c r="BK1530" s="74"/>
      <c r="BL1530" s="74"/>
    </row>
    <row r="1531" spans="1:64" ht="11.25" customHeight="1" x14ac:dyDescent="0.3">
      <c r="A1531" s="184" t="s">
        <v>2158</v>
      </c>
      <c r="B1531" s="185">
        <v>0</v>
      </c>
      <c r="C1531" s="916">
        <v>63094</v>
      </c>
      <c r="D1531" s="284">
        <v>1E-4</v>
      </c>
      <c r="E1531" s="91">
        <v>0</v>
      </c>
      <c r="F1531" s="186">
        <v>0</v>
      </c>
      <c r="G1531" s="186">
        <v>0</v>
      </c>
      <c r="H1531" s="186">
        <v>0</v>
      </c>
      <c r="I1531" s="187">
        <v>0</v>
      </c>
      <c r="J1531" s="186">
        <v>0</v>
      </c>
      <c r="K1531" s="186">
        <v>0</v>
      </c>
      <c r="L1531" s="186">
        <v>0</v>
      </c>
      <c r="M1531" s="186">
        <v>0</v>
      </c>
      <c r="N1531" s="188">
        <v>0</v>
      </c>
      <c r="O1531" s="189">
        <v>0</v>
      </c>
      <c r="P1531" s="186">
        <v>0</v>
      </c>
      <c r="Q1531" s="189">
        <v>0</v>
      </c>
      <c r="R1531" s="189">
        <v>0</v>
      </c>
      <c r="S1531" s="189">
        <v>1E-4</v>
      </c>
      <c r="T1531" s="188">
        <v>0</v>
      </c>
      <c r="U1531" s="187">
        <v>0</v>
      </c>
      <c r="V1531" s="189">
        <v>0</v>
      </c>
      <c r="W1531" s="189">
        <v>0</v>
      </c>
      <c r="X1531" s="188">
        <v>0</v>
      </c>
      <c r="Y1531" s="188">
        <v>0</v>
      </c>
      <c r="Z1531" s="186">
        <v>0</v>
      </c>
      <c r="AA1531" s="186">
        <v>0</v>
      </c>
      <c r="AB1531" s="186">
        <v>0</v>
      </c>
      <c r="AC1531" s="186">
        <v>0</v>
      </c>
      <c r="AD1531" s="188">
        <v>0</v>
      </c>
      <c r="AE1531" s="189">
        <v>0</v>
      </c>
      <c r="AF1531" s="189">
        <v>0</v>
      </c>
      <c r="AG1531" s="189">
        <v>0</v>
      </c>
      <c r="AH1531" s="191">
        <v>0</v>
      </c>
      <c r="AI1531" s="186">
        <v>0</v>
      </c>
      <c r="AJ1531" s="192">
        <v>7506425600892</v>
      </c>
      <c r="AK1531" s="192">
        <v>63091</v>
      </c>
      <c r="AL1531" s="90" t="s">
        <v>278</v>
      </c>
      <c r="AM1531" s="75">
        <v>63094</v>
      </c>
      <c r="AO1531" s="188">
        <v>0</v>
      </c>
      <c r="AP1531" s="188">
        <v>0</v>
      </c>
      <c r="AQ1531" s="187">
        <v>0</v>
      </c>
      <c r="AR1531" s="188">
        <v>0</v>
      </c>
      <c r="AS1531" s="187">
        <v>0</v>
      </c>
      <c r="AT1531" s="188">
        <v>0</v>
      </c>
      <c r="AU1531" s="187">
        <v>0</v>
      </c>
      <c r="AV1531" s="188">
        <v>0</v>
      </c>
      <c r="AW1531" s="187">
        <v>0</v>
      </c>
      <c r="AX1531" s="188">
        <v>0</v>
      </c>
      <c r="AY1531" s="187">
        <v>0</v>
      </c>
      <c r="AZ1531" s="188">
        <v>0</v>
      </c>
      <c r="BA1531" s="187">
        <v>0</v>
      </c>
      <c r="BB1531" s="188">
        <v>0</v>
      </c>
      <c r="BC1531" s="187">
        <v>0</v>
      </c>
      <c r="BD1531" s="75"/>
      <c r="BE1531" s="75"/>
      <c r="BG1531" s="74"/>
      <c r="BH1531" s="74"/>
      <c r="BI1531" s="194"/>
      <c r="BJ1531" s="74"/>
      <c r="BK1531" s="74"/>
      <c r="BL1531" s="74"/>
    </row>
    <row r="1532" spans="1:64" ht="11.25" customHeight="1" x14ac:dyDescent="0.3">
      <c r="A1532" s="184" t="s">
        <v>2159</v>
      </c>
      <c r="B1532" s="185">
        <v>0</v>
      </c>
      <c r="C1532" s="917">
        <v>63128</v>
      </c>
      <c r="D1532" s="284">
        <v>1E-4</v>
      </c>
      <c r="E1532" s="91">
        <v>0</v>
      </c>
      <c r="F1532" s="186">
        <v>0</v>
      </c>
      <c r="G1532" s="186">
        <v>0</v>
      </c>
      <c r="H1532" s="186">
        <v>0</v>
      </c>
      <c r="I1532" s="187">
        <v>0</v>
      </c>
      <c r="J1532" s="186">
        <v>0</v>
      </c>
      <c r="K1532" s="186">
        <v>0</v>
      </c>
      <c r="L1532" s="186">
        <v>0</v>
      </c>
      <c r="M1532" s="186">
        <v>0</v>
      </c>
      <c r="N1532" s="188">
        <v>0</v>
      </c>
      <c r="O1532" s="189">
        <v>0</v>
      </c>
      <c r="P1532" s="186">
        <v>0</v>
      </c>
      <c r="Q1532" s="189">
        <v>0</v>
      </c>
      <c r="R1532" s="189">
        <v>0</v>
      </c>
      <c r="S1532" s="189">
        <v>1E-4</v>
      </c>
      <c r="T1532" s="188">
        <v>0</v>
      </c>
      <c r="U1532" s="187">
        <v>0</v>
      </c>
      <c r="V1532" s="189">
        <v>0</v>
      </c>
      <c r="W1532" s="189">
        <v>0</v>
      </c>
      <c r="X1532" s="188">
        <v>0</v>
      </c>
      <c r="Y1532" s="188">
        <v>0</v>
      </c>
      <c r="Z1532" s="186">
        <v>0</v>
      </c>
      <c r="AA1532" s="186">
        <v>0</v>
      </c>
      <c r="AB1532" s="186">
        <v>0</v>
      </c>
      <c r="AC1532" s="186">
        <v>0</v>
      </c>
      <c r="AD1532" s="188">
        <v>0</v>
      </c>
      <c r="AE1532" s="189">
        <v>0</v>
      </c>
      <c r="AF1532" s="189">
        <v>0</v>
      </c>
      <c r="AG1532" s="189">
        <v>0</v>
      </c>
      <c r="AH1532" s="191">
        <v>0</v>
      </c>
      <c r="AI1532" s="186">
        <v>0</v>
      </c>
      <c r="AJ1532" s="192">
        <v>7506425628155</v>
      </c>
      <c r="AK1532" s="192" t="s">
        <v>262</v>
      </c>
      <c r="AL1532" s="90" t="s">
        <v>278</v>
      </c>
      <c r="AM1532" s="75">
        <v>63128</v>
      </c>
      <c r="AO1532" s="188">
        <v>0</v>
      </c>
      <c r="AP1532" s="188">
        <v>0</v>
      </c>
      <c r="AQ1532" s="187">
        <v>0</v>
      </c>
      <c r="AR1532" s="188">
        <v>0</v>
      </c>
      <c r="AS1532" s="187">
        <v>0</v>
      </c>
      <c r="AT1532" s="188">
        <v>0</v>
      </c>
      <c r="AU1532" s="187">
        <v>0</v>
      </c>
      <c r="AV1532" s="188">
        <v>0</v>
      </c>
      <c r="AW1532" s="187">
        <v>0</v>
      </c>
      <c r="AX1532" s="188">
        <v>0</v>
      </c>
      <c r="AY1532" s="187">
        <v>0</v>
      </c>
      <c r="AZ1532" s="188">
        <v>0</v>
      </c>
      <c r="BA1532" s="187">
        <v>0</v>
      </c>
      <c r="BB1532" s="188">
        <v>0</v>
      </c>
      <c r="BC1532" s="187">
        <v>0</v>
      </c>
      <c r="BD1532" s="75"/>
      <c r="BE1532" s="75"/>
      <c r="BG1532" s="74"/>
      <c r="BH1532" s="74"/>
      <c r="BI1532" s="194"/>
      <c r="BJ1532" s="74"/>
      <c r="BK1532" s="74"/>
      <c r="BL1532" s="74"/>
    </row>
    <row r="1533" spans="1:64" ht="11.25" customHeight="1" x14ac:dyDescent="0.3">
      <c r="A1533" s="184" t="s">
        <v>2160</v>
      </c>
      <c r="B1533" s="185">
        <v>0</v>
      </c>
      <c r="C1533" s="917">
        <v>63077</v>
      </c>
      <c r="D1533" s="284">
        <v>1E-4</v>
      </c>
      <c r="E1533" s="91">
        <v>0</v>
      </c>
      <c r="F1533" s="186">
        <v>0</v>
      </c>
      <c r="G1533" s="186">
        <v>0</v>
      </c>
      <c r="H1533" s="186">
        <v>0</v>
      </c>
      <c r="I1533" s="187">
        <v>0</v>
      </c>
      <c r="J1533" s="186">
        <v>0</v>
      </c>
      <c r="K1533" s="186">
        <v>0</v>
      </c>
      <c r="L1533" s="186">
        <v>0</v>
      </c>
      <c r="M1533" s="186">
        <v>0</v>
      </c>
      <c r="N1533" s="188">
        <v>0</v>
      </c>
      <c r="O1533" s="189">
        <v>0</v>
      </c>
      <c r="P1533" s="186">
        <v>0</v>
      </c>
      <c r="Q1533" s="189">
        <v>0</v>
      </c>
      <c r="R1533" s="189">
        <v>0</v>
      </c>
      <c r="S1533" s="189">
        <v>1E-4</v>
      </c>
      <c r="T1533" s="188">
        <v>0</v>
      </c>
      <c r="U1533" s="187">
        <v>0</v>
      </c>
      <c r="V1533" s="189">
        <v>0</v>
      </c>
      <c r="W1533" s="189">
        <v>0</v>
      </c>
      <c r="X1533" s="188">
        <v>0</v>
      </c>
      <c r="Y1533" s="188">
        <v>0</v>
      </c>
      <c r="Z1533" s="186">
        <v>0</v>
      </c>
      <c r="AA1533" s="186">
        <v>0</v>
      </c>
      <c r="AB1533" s="186">
        <v>0</v>
      </c>
      <c r="AC1533" s="186">
        <v>0</v>
      </c>
      <c r="AD1533" s="188">
        <v>0</v>
      </c>
      <c r="AE1533" s="189">
        <v>0</v>
      </c>
      <c r="AF1533" s="189">
        <v>0</v>
      </c>
      <c r="AG1533" s="189">
        <v>0</v>
      </c>
      <c r="AH1533" s="191">
        <v>0</v>
      </c>
      <c r="AI1533" s="186">
        <v>0</v>
      </c>
      <c r="AJ1533" s="192">
        <v>7501943491670</v>
      </c>
      <c r="AK1533" s="192">
        <v>63042</v>
      </c>
      <c r="AL1533" s="90" t="s">
        <v>278</v>
      </c>
      <c r="AM1533" s="75">
        <v>63077</v>
      </c>
      <c r="AO1533" s="188">
        <v>0</v>
      </c>
      <c r="AP1533" s="188">
        <v>0</v>
      </c>
      <c r="AQ1533" s="187">
        <v>0</v>
      </c>
      <c r="AR1533" s="188">
        <v>0</v>
      </c>
      <c r="AS1533" s="187">
        <v>0</v>
      </c>
      <c r="AT1533" s="188">
        <v>0</v>
      </c>
      <c r="AU1533" s="187">
        <v>0</v>
      </c>
      <c r="AV1533" s="188">
        <v>0</v>
      </c>
      <c r="AW1533" s="187">
        <v>0</v>
      </c>
      <c r="AX1533" s="188">
        <v>0</v>
      </c>
      <c r="AY1533" s="187">
        <v>0</v>
      </c>
      <c r="AZ1533" s="188">
        <v>0</v>
      </c>
      <c r="BA1533" s="187">
        <v>0</v>
      </c>
      <c r="BB1533" s="188">
        <v>0</v>
      </c>
      <c r="BC1533" s="187">
        <v>0</v>
      </c>
      <c r="BD1533" s="75"/>
      <c r="BE1533" s="75"/>
      <c r="BG1533" s="74"/>
      <c r="BH1533" s="74"/>
      <c r="BI1533" s="194"/>
      <c r="BJ1533" s="74"/>
      <c r="BK1533" s="74"/>
      <c r="BL1533" s="74"/>
    </row>
    <row r="1534" spans="1:64" ht="11.25" customHeight="1" x14ac:dyDescent="0.3">
      <c r="A1534" s="184" t="s">
        <v>2161</v>
      </c>
      <c r="B1534" s="185">
        <v>0</v>
      </c>
      <c r="C1534" s="917">
        <v>63103</v>
      </c>
      <c r="D1534" s="284">
        <v>1E-4</v>
      </c>
      <c r="E1534" s="91">
        <v>0</v>
      </c>
      <c r="F1534" s="186">
        <v>0</v>
      </c>
      <c r="G1534" s="186">
        <v>0</v>
      </c>
      <c r="H1534" s="186">
        <v>0</v>
      </c>
      <c r="I1534" s="187">
        <v>0</v>
      </c>
      <c r="J1534" s="186">
        <v>0</v>
      </c>
      <c r="K1534" s="186">
        <v>0</v>
      </c>
      <c r="L1534" s="186">
        <v>0</v>
      </c>
      <c r="M1534" s="186">
        <v>0</v>
      </c>
      <c r="N1534" s="188">
        <v>0</v>
      </c>
      <c r="O1534" s="189">
        <v>0</v>
      </c>
      <c r="P1534" s="186">
        <v>0</v>
      </c>
      <c r="Q1534" s="189">
        <v>0</v>
      </c>
      <c r="R1534" s="189">
        <v>0</v>
      </c>
      <c r="S1534" s="189">
        <v>1E-4</v>
      </c>
      <c r="T1534" s="188">
        <v>0</v>
      </c>
      <c r="U1534" s="187">
        <v>0</v>
      </c>
      <c r="V1534" s="189">
        <v>0</v>
      </c>
      <c r="W1534" s="189">
        <v>0</v>
      </c>
      <c r="X1534" s="188">
        <v>0</v>
      </c>
      <c r="Y1534" s="188">
        <v>0</v>
      </c>
      <c r="Z1534" s="186">
        <v>0</v>
      </c>
      <c r="AA1534" s="186">
        <v>0</v>
      </c>
      <c r="AB1534" s="186">
        <v>0</v>
      </c>
      <c r="AC1534" s="186">
        <v>0</v>
      </c>
      <c r="AD1534" s="188">
        <v>0</v>
      </c>
      <c r="AE1534" s="189">
        <v>0</v>
      </c>
      <c r="AF1534" s="189">
        <v>0</v>
      </c>
      <c r="AG1534" s="189">
        <v>0</v>
      </c>
      <c r="AH1534" s="191">
        <v>0</v>
      </c>
      <c r="AI1534" s="186">
        <v>0</v>
      </c>
      <c r="AJ1534" s="192">
        <v>7501943491670</v>
      </c>
      <c r="AK1534" s="192">
        <v>63042</v>
      </c>
      <c r="AL1534" s="90" t="s">
        <v>278</v>
      </c>
      <c r="AM1534" s="75">
        <v>63103</v>
      </c>
      <c r="AO1534" s="188">
        <v>0</v>
      </c>
      <c r="AP1534" s="188">
        <v>0</v>
      </c>
      <c r="AQ1534" s="187">
        <v>0</v>
      </c>
      <c r="AR1534" s="188">
        <v>0</v>
      </c>
      <c r="AS1534" s="187">
        <v>0</v>
      </c>
      <c r="AT1534" s="188">
        <v>0</v>
      </c>
      <c r="AU1534" s="187">
        <v>0</v>
      </c>
      <c r="AV1534" s="188">
        <v>0</v>
      </c>
      <c r="AW1534" s="187">
        <v>0</v>
      </c>
      <c r="AX1534" s="188">
        <v>0</v>
      </c>
      <c r="AY1534" s="187">
        <v>0</v>
      </c>
      <c r="AZ1534" s="188">
        <v>0</v>
      </c>
      <c r="BA1534" s="187">
        <v>0</v>
      </c>
      <c r="BB1534" s="188">
        <v>0</v>
      </c>
      <c r="BC1534" s="187">
        <v>0</v>
      </c>
      <c r="BD1534" s="75"/>
      <c r="BE1534" s="75"/>
      <c r="BG1534" s="74"/>
      <c r="BH1534" s="74"/>
      <c r="BI1534" s="194"/>
      <c r="BJ1534" s="74"/>
      <c r="BK1534" s="74"/>
      <c r="BL1534" s="74"/>
    </row>
    <row r="1535" spans="1:64" ht="11.25" customHeight="1" x14ac:dyDescent="0.3">
      <c r="A1535" s="184" t="s">
        <v>2162</v>
      </c>
      <c r="B1535" s="185">
        <v>0</v>
      </c>
      <c r="C1535" s="917">
        <v>93664</v>
      </c>
      <c r="D1535" s="284">
        <v>1E-4</v>
      </c>
      <c r="E1535" s="91">
        <v>0</v>
      </c>
      <c r="F1535" s="186">
        <v>0</v>
      </c>
      <c r="G1535" s="186">
        <v>0</v>
      </c>
      <c r="H1535" s="186">
        <v>0</v>
      </c>
      <c r="I1535" s="187">
        <v>0</v>
      </c>
      <c r="J1535" s="186">
        <v>0</v>
      </c>
      <c r="K1535" s="186">
        <v>0</v>
      </c>
      <c r="L1535" s="186">
        <v>0</v>
      </c>
      <c r="M1535" s="186">
        <v>0</v>
      </c>
      <c r="N1535" s="188">
        <v>0</v>
      </c>
      <c r="O1535" s="189">
        <v>0</v>
      </c>
      <c r="P1535" s="186">
        <v>0</v>
      </c>
      <c r="Q1535" s="189">
        <v>0</v>
      </c>
      <c r="R1535" s="189">
        <v>0</v>
      </c>
      <c r="S1535" s="189">
        <v>1E-4</v>
      </c>
      <c r="T1535" s="188">
        <v>0</v>
      </c>
      <c r="U1535" s="187">
        <v>0</v>
      </c>
      <c r="V1535" s="189">
        <v>0</v>
      </c>
      <c r="W1535" s="189">
        <v>0</v>
      </c>
      <c r="X1535" s="188">
        <v>0</v>
      </c>
      <c r="Y1535" s="188">
        <v>0</v>
      </c>
      <c r="Z1535" s="186">
        <v>0</v>
      </c>
      <c r="AA1535" s="186">
        <v>0</v>
      </c>
      <c r="AB1535" s="186">
        <v>0</v>
      </c>
      <c r="AC1535" s="186">
        <v>0</v>
      </c>
      <c r="AD1535" s="188">
        <v>0</v>
      </c>
      <c r="AE1535" s="189">
        <v>0</v>
      </c>
      <c r="AF1535" s="189">
        <v>0</v>
      </c>
      <c r="AG1535" s="189">
        <v>0</v>
      </c>
      <c r="AH1535" s="191">
        <v>0</v>
      </c>
      <c r="AI1535" s="186">
        <v>0</v>
      </c>
      <c r="AJ1535" s="192">
        <v>7501017376896</v>
      </c>
      <c r="AK1535" s="192" t="s">
        <v>262</v>
      </c>
      <c r="AL1535" s="90" t="s">
        <v>278</v>
      </c>
      <c r="AM1535" s="75">
        <v>93664</v>
      </c>
      <c r="AO1535" s="188">
        <v>0</v>
      </c>
      <c r="AP1535" s="188">
        <v>0</v>
      </c>
      <c r="AQ1535" s="187">
        <v>0</v>
      </c>
      <c r="AR1535" s="188">
        <v>0</v>
      </c>
      <c r="AS1535" s="187">
        <v>0</v>
      </c>
      <c r="AT1535" s="188">
        <v>0</v>
      </c>
      <c r="AU1535" s="187">
        <v>0</v>
      </c>
      <c r="AV1535" s="188">
        <v>0</v>
      </c>
      <c r="AW1535" s="187">
        <v>0</v>
      </c>
      <c r="AX1535" s="188">
        <v>0</v>
      </c>
      <c r="AY1535" s="187">
        <v>0</v>
      </c>
      <c r="AZ1535" s="188">
        <v>0</v>
      </c>
      <c r="BA1535" s="187">
        <v>0</v>
      </c>
      <c r="BB1535" s="188">
        <v>0</v>
      </c>
      <c r="BC1535" s="187">
        <v>0</v>
      </c>
      <c r="BD1535" s="75"/>
      <c r="BE1535" s="75"/>
      <c r="BG1535" s="74"/>
      <c r="BH1535" s="74"/>
      <c r="BI1535" s="194"/>
      <c r="BJ1535" s="74"/>
      <c r="BK1535" s="74"/>
      <c r="BL1535" s="74"/>
    </row>
    <row r="1536" spans="1:64" ht="11.25" customHeight="1" x14ac:dyDescent="0.3">
      <c r="A1536" s="184" t="s">
        <v>2163</v>
      </c>
      <c r="B1536" s="185">
        <v>0</v>
      </c>
      <c r="C1536" s="917">
        <v>63078</v>
      </c>
      <c r="D1536" s="284">
        <v>1E-4</v>
      </c>
      <c r="E1536" s="91">
        <v>0</v>
      </c>
      <c r="F1536" s="186">
        <v>0</v>
      </c>
      <c r="G1536" s="186">
        <v>0</v>
      </c>
      <c r="H1536" s="186">
        <v>0</v>
      </c>
      <c r="I1536" s="187">
        <v>0</v>
      </c>
      <c r="J1536" s="186">
        <v>0</v>
      </c>
      <c r="K1536" s="186">
        <v>0</v>
      </c>
      <c r="L1536" s="186">
        <v>0</v>
      </c>
      <c r="M1536" s="186">
        <v>0</v>
      </c>
      <c r="N1536" s="188">
        <v>0</v>
      </c>
      <c r="O1536" s="189">
        <v>0</v>
      </c>
      <c r="P1536" s="186">
        <v>0</v>
      </c>
      <c r="Q1536" s="189">
        <v>0</v>
      </c>
      <c r="R1536" s="189">
        <v>0</v>
      </c>
      <c r="S1536" s="189">
        <v>1E-4</v>
      </c>
      <c r="T1536" s="188">
        <v>0</v>
      </c>
      <c r="U1536" s="187">
        <v>0</v>
      </c>
      <c r="V1536" s="189">
        <v>0</v>
      </c>
      <c r="W1536" s="189">
        <v>0</v>
      </c>
      <c r="X1536" s="188">
        <v>0</v>
      </c>
      <c r="Y1536" s="188">
        <v>0</v>
      </c>
      <c r="Z1536" s="186">
        <v>0</v>
      </c>
      <c r="AA1536" s="186">
        <v>0</v>
      </c>
      <c r="AB1536" s="186">
        <v>0</v>
      </c>
      <c r="AC1536" s="186">
        <v>0</v>
      </c>
      <c r="AD1536" s="188">
        <v>0</v>
      </c>
      <c r="AE1536" s="189">
        <v>0</v>
      </c>
      <c r="AF1536" s="189">
        <v>0</v>
      </c>
      <c r="AG1536" s="189">
        <v>0</v>
      </c>
      <c r="AH1536" s="191">
        <v>0</v>
      </c>
      <c r="AI1536" s="186">
        <v>0</v>
      </c>
      <c r="AJ1536" s="192">
        <v>7501017376896</v>
      </c>
      <c r="AK1536" s="192">
        <v>93664</v>
      </c>
      <c r="AL1536" s="90" t="s">
        <v>278</v>
      </c>
      <c r="AM1536" s="75">
        <v>63078</v>
      </c>
      <c r="AO1536" s="188">
        <v>0</v>
      </c>
      <c r="AP1536" s="188">
        <v>0</v>
      </c>
      <c r="AQ1536" s="187">
        <v>0</v>
      </c>
      <c r="AR1536" s="188">
        <v>0</v>
      </c>
      <c r="AS1536" s="187">
        <v>0</v>
      </c>
      <c r="AT1536" s="188">
        <v>0</v>
      </c>
      <c r="AU1536" s="187">
        <v>0</v>
      </c>
      <c r="AV1536" s="188">
        <v>0</v>
      </c>
      <c r="AW1536" s="187">
        <v>0</v>
      </c>
      <c r="AX1536" s="188">
        <v>0</v>
      </c>
      <c r="AY1536" s="187">
        <v>0</v>
      </c>
      <c r="AZ1536" s="188">
        <v>0</v>
      </c>
      <c r="BA1536" s="187">
        <v>0</v>
      </c>
      <c r="BB1536" s="188">
        <v>0</v>
      </c>
      <c r="BC1536" s="187">
        <v>0</v>
      </c>
      <c r="BD1536" s="75"/>
      <c r="BE1536" s="75"/>
      <c r="BG1536" s="74"/>
      <c r="BH1536" s="74"/>
      <c r="BI1536" s="194"/>
      <c r="BJ1536" s="74"/>
      <c r="BK1536" s="74"/>
      <c r="BL1536" s="74"/>
    </row>
    <row r="1537" spans="1:64" ht="11.25" customHeight="1" x14ac:dyDescent="0.3">
      <c r="A1537" s="184" t="s">
        <v>2164</v>
      </c>
      <c r="B1537" s="185">
        <v>0</v>
      </c>
      <c r="C1537" s="917">
        <v>63104</v>
      </c>
      <c r="D1537" s="284">
        <v>1E-4</v>
      </c>
      <c r="E1537" s="91">
        <v>0</v>
      </c>
      <c r="F1537" s="186">
        <v>0</v>
      </c>
      <c r="G1537" s="186">
        <v>0</v>
      </c>
      <c r="H1537" s="186">
        <v>0</v>
      </c>
      <c r="I1537" s="187">
        <v>0</v>
      </c>
      <c r="J1537" s="186">
        <v>0</v>
      </c>
      <c r="K1537" s="186">
        <v>0</v>
      </c>
      <c r="L1537" s="186">
        <v>0</v>
      </c>
      <c r="M1537" s="186">
        <v>0</v>
      </c>
      <c r="N1537" s="188">
        <v>0</v>
      </c>
      <c r="O1537" s="189">
        <v>0</v>
      </c>
      <c r="P1537" s="186">
        <v>0</v>
      </c>
      <c r="Q1537" s="189">
        <v>0</v>
      </c>
      <c r="R1537" s="189">
        <v>0</v>
      </c>
      <c r="S1537" s="189">
        <v>1E-4</v>
      </c>
      <c r="T1537" s="188">
        <v>0</v>
      </c>
      <c r="U1537" s="187">
        <v>0</v>
      </c>
      <c r="V1537" s="189">
        <v>0</v>
      </c>
      <c r="W1537" s="189">
        <v>0</v>
      </c>
      <c r="X1537" s="188">
        <v>0</v>
      </c>
      <c r="Y1537" s="188">
        <v>0</v>
      </c>
      <c r="Z1537" s="186">
        <v>0</v>
      </c>
      <c r="AA1537" s="186">
        <v>0</v>
      </c>
      <c r="AB1537" s="186">
        <v>0</v>
      </c>
      <c r="AC1537" s="186">
        <v>0</v>
      </c>
      <c r="AD1537" s="188">
        <v>0</v>
      </c>
      <c r="AE1537" s="189">
        <v>0</v>
      </c>
      <c r="AF1537" s="189">
        <v>0</v>
      </c>
      <c r="AG1537" s="189">
        <v>0</v>
      </c>
      <c r="AH1537" s="191">
        <v>0</v>
      </c>
      <c r="AI1537" s="186">
        <v>0</v>
      </c>
      <c r="AJ1537" s="192">
        <v>7501017376896</v>
      </c>
      <c r="AK1537" s="192">
        <v>93664</v>
      </c>
      <c r="AL1537" s="90" t="s">
        <v>278</v>
      </c>
      <c r="AM1537" s="75">
        <v>63104</v>
      </c>
      <c r="AO1537" s="188">
        <v>0</v>
      </c>
      <c r="AP1537" s="188">
        <v>0</v>
      </c>
      <c r="AQ1537" s="187">
        <v>0</v>
      </c>
      <c r="AR1537" s="188">
        <v>0</v>
      </c>
      <c r="AS1537" s="187">
        <v>0</v>
      </c>
      <c r="AT1537" s="188">
        <v>0</v>
      </c>
      <c r="AU1537" s="187">
        <v>0</v>
      </c>
      <c r="AV1537" s="188">
        <v>0</v>
      </c>
      <c r="AW1537" s="187">
        <v>0</v>
      </c>
      <c r="AX1537" s="188">
        <v>0</v>
      </c>
      <c r="AY1537" s="187">
        <v>0</v>
      </c>
      <c r="AZ1537" s="188">
        <v>0</v>
      </c>
      <c r="BA1537" s="187">
        <v>0</v>
      </c>
      <c r="BB1537" s="188">
        <v>0</v>
      </c>
      <c r="BC1537" s="187">
        <v>0</v>
      </c>
      <c r="BD1537" s="75"/>
      <c r="BE1537" s="75"/>
      <c r="BG1537" s="74"/>
      <c r="BH1537" s="74"/>
      <c r="BI1537" s="194"/>
      <c r="BJ1537" s="74"/>
      <c r="BK1537" s="74"/>
      <c r="BL1537" s="74"/>
    </row>
    <row r="1538" spans="1:64" ht="11.25" customHeight="1" x14ac:dyDescent="0.3">
      <c r="A1538" s="184" t="s">
        <v>2165</v>
      </c>
      <c r="B1538" s="185">
        <v>0</v>
      </c>
      <c r="C1538" s="917">
        <v>65566</v>
      </c>
      <c r="D1538" s="284">
        <v>1E-4</v>
      </c>
      <c r="E1538" s="91">
        <v>0</v>
      </c>
      <c r="F1538" s="186">
        <v>0</v>
      </c>
      <c r="G1538" s="186">
        <v>0</v>
      </c>
      <c r="H1538" s="186">
        <v>0</v>
      </c>
      <c r="I1538" s="187">
        <v>0</v>
      </c>
      <c r="J1538" s="186">
        <v>0</v>
      </c>
      <c r="K1538" s="186">
        <v>0</v>
      </c>
      <c r="L1538" s="186">
        <v>0</v>
      </c>
      <c r="M1538" s="186">
        <v>0</v>
      </c>
      <c r="N1538" s="188">
        <v>0</v>
      </c>
      <c r="O1538" s="189">
        <v>0</v>
      </c>
      <c r="P1538" s="186">
        <v>0</v>
      </c>
      <c r="Q1538" s="189">
        <v>0</v>
      </c>
      <c r="R1538" s="189">
        <v>0</v>
      </c>
      <c r="S1538" s="189">
        <v>1E-4</v>
      </c>
      <c r="T1538" s="188">
        <v>0</v>
      </c>
      <c r="U1538" s="187">
        <v>0</v>
      </c>
      <c r="V1538" s="189">
        <v>0</v>
      </c>
      <c r="W1538" s="189">
        <v>0</v>
      </c>
      <c r="X1538" s="188">
        <v>0</v>
      </c>
      <c r="Y1538" s="188">
        <v>0</v>
      </c>
      <c r="Z1538" s="186">
        <v>0</v>
      </c>
      <c r="AA1538" s="186">
        <v>0</v>
      </c>
      <c r="AB1538" s="186">
        <v>0</v>
      </c>
      <c r="AC1538" s="186">
        <v>0</v>
      </c>
      <c r="AD1538" s="188">
        <v>0</v>
      </c>
      <c r="AE1538" s="189">
        <v>0</v>
      </c>
      <c r="AF1538" s="189">
        <v>0</v>
      </c>
      <c r="AG1538" s="189">
        <v>0</v>
      </c>
      <c r="AH1538" s="191">
        <v>0</v>
      </c>
      <c r="AI1538" s="186">
        <v>0</v>
      </c>
      <c r="AJ1538" s="192">
        <v>7506425617760</v>
      </c>
      <c r="AK1538" s="192">
        <v>65566</v>
      </c>
      <c r="AL1538" s="90" t="s">
        <v>278</v>
      </c>
      <c r="AM1538" s="75">
        <v>65566</v>
      </c>
      <c r="AO1538" s="188">
        <v>0</v>
      </c>
      <c r="AP1538" s="188">
        <v>0</v>
      </c>
      <c r="AQ1538" s="187">
        <v>0</v>
      </c>
      <c r="AR1538" s="188">
        <v>0</v>
      </c>
      <c r="AS1538" s="187">
        <v>0</v>
      </c>
      <c r="AT1538" s="188">
        <v>0</v>
      </c>
      <c r="AU1538" s="187">
        <v>0</v>
      </c>
      <c r="AV1538" s="188">
        <v>0</v>
      </c>
      <c r="AW1538" s="187">
        <v>0</v>
      </c>
      <c r="AX1538" s="188">
        <v>0</v>
      </c>
      <c r="AY1538" s="187">
        <v>0</v>
      </c>
      <c r="AZ1538" s="188">
        <v>0</v>
      </c>
      <c r="BA1538" s="187">
        <v>0</v>
      </c>
      <c r="BB1538" s="188">
        <v>0</v>
      </c>
      <c r="BC1538" s="187">
        <v>0</v>
      </c>
      <c r="BD1538" s="75"/>
      <c r="BE1538" s="75"/>
      <c r="BG1538" s="74"/>
      <c r="BH1538" s="74"/>
      <c r="BI1538" s="194"/>
      <c r="BJ1538" s="74"/>
      <c r="BK1538" s="74"/>
      <c r="BL1538" s="74"/>
    </row>
    <row r="1539" spans="1:64" ht="11.25" customHeight="1" x14ac:dyDescent="0.3">
      <c r="A1539" s="184" t="s">
        <v>2166</v>
      </c>
      <c r="B1539" s="185">
        <v>0</v>
      </c>
      <c r="C1539" s="917">
        <v>93665</v>
      </c>
      <c r="D1539" s="284">
        <v>1E-4</v>
      </c>
      <c r="E1539" s="91">
        <v>0</v>
      </c>
      <c r="F1539" s="186">
        <v>0</v>
      </c>
      <c r="G1539" s="186">
        <v>0</v>
      </c>
      <c r="H1539" s="186">
        <v>0</v>
      </c>
      <c r="I1539" s="187">
        <v>0</v>
      </c>
      <c r="J1539" s="186">
        <v>0</v>
      </c>
      <c r="K1539" s="186">
        <v>0</v>
      </c>
      <c r="L1539" s="186">
        <v>0</v>
      </c>
      <c r="M1539" s="186">
        <v>0</v>
      </c>
      <c r="N1539" s="188">
        <v>0</v>
      </c>
      <c r="O1539" s="189">
        <v>0</v>
      </c>
      <c r="P1539" s="186">
        <v>0</v>
      </c>
      <c r="Q1539" s="189">
        <v>0</v>
      </c>
      <c r="R1539" s="189">
        <v>0</v>
      </c>
      <c r="S1539" s="189">
        <v>1E-4</v>
      </c>
      <c r="T1539" s="188">
        <v>0</v>
      </c>
      <c r="U1539" s="187">
        <v>0</v>
      </c>
      <c r="V1539" s="189">
        <v>0</v>
      </c>
      <c r="W1539" s="189">
        <v>0</v>
      </c>
      <c r="X1539" s="188">
        <v>0</v>
      </c>
      <c r="Y1539" s="188">
        <v>0</v>
      </c>
      <c r="Z1539" s="186">
        <v>0</v>
      </c>
      <c r="AA1539" s="186">
        <v>0</v>
      </c>
      <c r="AB1539" s="186">
        <v>0</v>
      </c>
      <c r="AC1539" s="186">
        <v>0</v>
      </c>
      <c r="AD1539" s="188">
        <v>0</v>
      </c>
      <c r="AE1539" s="189">
        <v>0</v>
      </c>
      <c r="AF1539" s="189">
        <v>0</v>
      </c>
      <c r="AG1539" s="189">
        <v>0</v>
      </c>
      <c r="AH1539" s="191">
        <v>0</v>
      </c>
      <c r="AI1539" s="186">
        <v>0</v>
      </c>
      <c r="AJ1539" s="192">
        <v>7501017376919</v>
      </c>
      <c r="AK1539" s="192" t="s">
        <v>262</v>
      </c>
      <c r="AL1539" s="90" t="s">
        <v>278</v>
      </c>
      <c r="AM1539" s="75">
        <v>93665</v>
      </c>
      <c r="AO1539" s="188">
        <v>0</v>
      </c>
      <c r="AP1539" s="188">
        <v>0</v>
      </c>
      <c r="AQ1539" s="187">
        <v>0</v>
      </c>
      <c r="AR1539" s="188">
        <v>0</v>
      </c>
      <c r="AS1539" s="187">
        <v>0</v>
      </c>
      <c r="AT1539" s="188">
        <v>0</v>
      </c>
      <c r="AU1539" s="187">
        <v>0</v>
      </c>
      <c r="AV1539" s="188">
        <v>0</v>
      </c>
      <c r="AW1539" s="187">
        <v>0</v>
      </c>
      <c r="AX1539" s="188">
        <v>0</v>
      </c>
      <c r="AY1539" s="187">
        <v>0</v>
      </c>
      <c r="AZ1539" s="188">
        <v>0</v>
      </c>
      <c r="BA1539" s="187">
        <v>0</v>
      </c>
      <c r="BB1539" s="188">
        <v>0</v>
      </c>
      <c r="BC1539" s="187">
        <v>0</v>
      </c>
      <c r="BD1539" s="75"/>
      <c r="BE1539" s="75"/>
      <c r="BG1539" s="74"/>
      <c r="BH1539" s="74"/>
      <c r="BI1539" s="194"/>
      <c r="BJ1539" s="74"/>
      <c r="BK1539" s="74"/>
      <c r="BL1539" s="74"/>
    </row>
    <row r="1540" spans="1:64" ht="11.25" customHeight="1" x14ac:dyDescent="0.3">
      <c r="A1540" s="184" t="s">
        <v>2167</v>
      </c>
      <c r="B1540" s="185">
        <v>0</v>
      </c>
      <c r="C1540" s="917">
        <v>63105</v>
      </c>
      <c r="D1540" s="284">
        <v>1E-4</v>
      </c>
      <c r="E1540" s="91">
        <v>0</v>
      </c>
      <c r="F1540" s="186">
        <v>0</v>
      </c>
      <c r="G1540" s="186">
        <v>0</v>
      </c>
      <c r="H1540" s="186">
        <v>0</v>
      </c>
      <c r="I1540" s="187">
        <v>0</v>
      </c>
      <c r="J1540" s="186">
        <v>0</v>
      </c>
      <c r="K1540" s="186">
        <v>0</v>
      </c>
      <c r="L1540" s="186">
        <v>0</v>
      </c>
      <c r="M1540" s="186">
        <v>0</v>
      </c>
      <c r="N1540" s="188">
        <v>0</v>
      </c>
      <c r="O1540" s="189">
        <v>0</v>
      </c>
      <c r="P1540" s="186">
        <v>0</v>
      </c>
      <c r="Q1540" s="189">
        <v>0</v>
      </c>
      <c r="R1540" s="189">
        <v>0</v>
      </c>
      <c r="S1540" s="189">
        <v>1E-4</v>
      </c>
      <c r="T1540" s="188">
        <v>0</v>
      </c>
      <c r="U1540" s="187">
        <v>0</v>
      </c>
      <c r="V1540" s="189">
        <v>0</v>
      </c>
      <c r="W1540" s="189">
        <v>0</v>
      </c>
      <c r="X1540" s="188">
        <v>0</v>
      </c>
      <c r="Y1540" s="188">
        <v>0</v>
      </c>
      <c r="Z1540" s="186">
        <v>0</v>
      </c>
      <c r="AA1540" s="186">
        <v>0</v>
      </c>
      <c r="AB1540" s="186">
        <v>0</v>
      </c>
      <c r="AC1540" s="186">
        <v>0</v>
      </c>
      <c r="AD1540" s="188">
        <v>0</v>
      </c>
      <c r="AE1540" s="189">
        <v>0</v>
      </c>
      <c r="AF1540" s="189">
        <v>0</v>
      </c>
      <c r="AG1540" s="189">
        <v>0</v>
      </c>
      <c r="AH1540" s="191">
        <v>0</v>
      </c>
      <c r="AI1540" s="186">
        <v>0</v>
      </c>
      <c r="AJ1540" s="192">
        <v>7501017376919</v>
      </c>
      <c r="AK1540" s="192">
        <v>93665</v>
      </c>
      <c r="AL1540" s="90" t="s">
        <v>278</v>
      </c>
      <c r="AM1540" s="75">
        <v>63105</v>
      </c>
      <c r="AO1540" s="188">
        <v>0</v>
      </c>
      <c r="AP1540" s="188">
        <v>0</v>
      </c>
      <c r="AQ1540" s="187">
        <v>0</v>
      </c>
      <c r="AR1540" s="188">
        <v>0</v>
      </c>
      <c r="AS1540" s="187">
        <v>0</v>
      </c>
      <c r="AT1540" s="188">
        <v>0</v>
      </c>
      <c r="AU1540" s="187">
        <v>0</v>
      </c>
      <c r="AV1540" s="188">
        <v>0</v>
      </c>
      <c r="AW1540" s="187">
        <v>0</v>
      </c>
      <c r="AX1540" s="188">
        <v>0</v>
      </c>
      <c r="AY1540" s="187">
        <v>0</v>
      </c>
      <c r="AZ1540" s="188">
        <v>0</v>
      </c>
      <c r="BA1540" s="187">
        <v>0</v>
      </c>
      <c r="BB1540" s="188">
        <v>0</v>
      </c>
      <c r="BC1540" s="187">
        <v>0</v>
      </c>
      <c r="BD1540" s="75"/>
      <c r="BE1540" s="75"/>
      <c r="BG1540" s="74"/>
      <c r="BH1540" s="74"/>
      <c r="BI1540" s="194"/>
      <c r="BJ1540" s="74"/>
      <c r="BK1540" s="74"/>
      <c r="BL1540" s="74"/>
    </row>
    <row r="1541" spans="1:64" ht="11.25" customHeight="1" x14ac:dyDescent="0.3">
      <c r="A1541" s="184" t="s">
        <v>2168</v>
      </c>
      <c r="B1541" s="185">
        <v>0</v>
      </c>
      <c r="C1541" s="917">
        <v>63127</v>
      </c>
      <c r="D1541" s="284">
        <v>1E-4</v>
      </c>
      <c r="E1541" s="91">
        <v>0</v>
      </c>
      <c r="F1541" s="186">
        <v>0</v>
      </c>
      <c r="G1541" s="186">
        <v>0</v>
      </c>
      <c r="H1541" s="186">
        <v>0</v>
      </c>
      <c r="I1541" s="187">
        <v>0</v>
      </c>
      <c r="J1541" s="186">
        <v>0</v>
      </c>
      <c r="K1541" s="186">
        <v>0</v>
      </c>
      <c r="L1541" s="186">
        <v>0</v>
      </c>
      <c r="M1541" s="186">
        <v>0</v>
      </c>
      <c r="N1541" s="188">
        <v>0</v>
      </c>
      <c r="O1541" s="189">
        <v>0</v>
      </c>
      <c r="P1541" s="186">
        <v>0</v>
      </c>
      <c r="Q1541" s="189">
        <v>0</v>
      </c>
      <c r="R1541" s="189">
        <v>0</v>
      </c>
      <c r="S1541" s="189">
        <v>1E-4</v>
      </c>
      <c r="T1541" s="188">
        <v>0</v>
      </c>
      <c r="U1541" s="187">
        <v>0</v>
      </c>
      <c r="V1541" s="189">
        <v>0</v>
      </c>
      <c r="W1541" s="189">
        <v>0</v>
      </c>
      <c r="X1541" s="188">
        <v>0</v>
      </c>
      <c r="Y1541" s="188">
        <v>0</v>
      </c>
      <c r="Z1541" s="186">
        <v>0</v>
      </c>
      <c r="AA1541" s="186">
        <v>0</v>
      </c>
      <c r="AB1541" s="186">
        <v>0</v>
      </c>
      <c r="AC1541" s="186">
        <v>0</v>
      </c>
      <c r="AD1541" s="188">
        <v>0</v>
      </c>
      <c r="AE1541" s="189">
        <v>0</v>
      </c>
      <c r="AF1541" s="189">
        <v>0</v>
      </c>
      <c r="AG1541" s="189">
        <v>0</v>
      </c>
      <c r="AH1541" s="191">
        <v>0</v>
      </c>
      <c r="AI1541" s="186">
        <v>0</v>
      </c>
      <c r="AJ1541" s="192">
        <v>7506425628131</v>
      </c>
      <c r="AK1541" s="192" t="s">
        <v>262</v>
      </c>
      <c r="AL1541" s="90" t="s">
        <v>278</v>
      </c>
      <c r="AM1541" s="75">
        <v>63127</v>
      </c>
      <c r="AO1541" s="188">
        <v>0</v>
      </c>
      <c r="AP1541" s="188">
        <v>0</v>
      </c>
      <c r="AQ1541" s="187">
        <v>0</v>
      </c>
      <c r="AR1541" s="188">
        <v>0</v>
      </c>
      <c r="AS1541" s="187">
        <v>0</v>
      </c>
      <c r="AT1541" s="188">
        <v>0</v>
      </c>
      <c r="AU1541" s="187">
        <v>0</v>
      </c>
      <c r="AV1541" s="188">
        <v>0</v>
      </c>
      <c r="AW1541" s="187">
        <v>0</v>
      </c>
      <c r="AX1541" s="188">
        <v>0</v>
      </c>
      <c r="AY1541" s="187">
        <v>0</v>
      </c>
      <c r="AZ1541" s="188">
        <v>0</v>
      </c>
      <c r="BA1541" s="187">
        <v>0</v>
      </c>
      <c r="BB1541" s="188">
        <v>0</v>
      </c>
      <c r="BC1541" s="187">
        <v>0</v>
      </c>
      <c r="BD1541" s="75"/>
      <c r="BE1541" s="75"/>
      <c r="BG1541" s="74"/>
      <c r="BH1541" s="74"/>
      <c r="BI1541" s="194"/>
      <c r="BJ1541" s="74"/>
      <c r="BK1541" s="74"/>
      <c r="BL1541" s="74"/>
    </row>
    <row r="1542" spans="1:64" ht="11.25" customHeight="1" x14ac:dyDescent="0.3">
      <c r="A1542" s="184" t="s">
        <v>2169</v>
      </c>
      <c r="B1542" s="185">
        <v>0</v>
      </c>
      <c r="C1542" s="917">
        <v>65563</v>
      </c>
      <c r="D1542" s="284">
        <v>2.2400000000000002</v>
      </c>
      <c r="E1542" s="91">
        <v>0</v>
      </c>
      <c r="F1542" s="186">
        <v>0</v>
      </c>
      <c r="G1542" s="186">
        <v>0</v>
      </c>
      <c r="H1542" s="186">
        <v>0</v>
      </c>
      <c r="I1542" s="187">
        <v>0</v>
      </c>
      <c r="J1542" s="186">
        <v>0</v>
      </c>
      <c r="K1542" s="186">
        <v>0</v>
      </c>
      <c r="L1542" s="186">
        <v>0</v>
      </c>
      <c r="M1542" s="186">
        <v>0</v>
      </c>
      <c r="N1542" s="188">
        <v>0</v>
      </c>
      <c r="O1542" s="189">
        <v>0</v>
      </c>
      <c r="P1542" s="186">
        <v>0</v>
      </c>
      <c r="Q1542" s="189">
        <v>0</v>
      </c>
      <c r="R1542" s="189">
        <v>0</v>
      </c>
      <c r="S1542" s="189">
        <v>2.2400000000000002</v>
      </c>
      <c r="T1542" s="188">
        <v>2.2400000000000002</v>
      </c>
      <c r="U1542" s="187">
        <v>0</v>
      </c>
      <c r="V1542" s="189">
        <v>0</v>
      </c>
      <c r="W1542" s="189">
        <v>0</v>
      </c>
      <c r="X1542" s="188">
        <v>2.2400000000000002</v>
      </c>
      <c r="Y1542" s="188">
        <v>0</v>
      </c>
      <c r="Z1542" s="186">
        <v>0</v>
      </c>
      <c r="AA1542" s="186">
        <v>0</v>
      </c>
      <c r="AB1542" s="186">
        <v>0</v>
      </c>
      <c r="AC1542" s="186">
        <v>0</v>
      </c>
      <c r="AD1542" s="188">
        <v>0</v>
      </c>
      <c r="AE1542" s="189">
        <v>0</v>
      </c>
      <c r="AF1542" s="189">
        <v>0</v>
      </c>
      <c r="AG1542" s="189">
        <v>0</v>
      </c>
      <c r="AH1542" s="191">
        <v>0</v>
      </c>
      <c r="AI1542" s="186">
        <v>0</v>
      </c>
      <c r="AJ1542" s="192">
        <v>7506425617272</v>
      </c>
      <c r="AK1542" s="192">
        <v>65563</v>
      </c>
      <c r="AL1542" s="90" t="s">
        <v>278</v>
      </c>
      <c r="AM1542" s="75">
        <v>65563</v>
      </c>
      <c r="AO1542" s="188">
        <v>0</v>
      </c>
      <c r="AP1542" s="188">
        <v>0</v>
      </c>
      <c r="AQ1542" s="187">
        <v>0</v>
      </c>
      <c r="AR1542" s="188">
        <v>0</v>
      </c>
      <c r="AS1542" s="187">
        <v>0</v>
      </c>
      <c r="AT1542" s="188">
        <v>0</v>
      </c>
      <c r="AU1542" s="187">
        <v>0</v>
      </c>
      <c r="AV1542" s="188">
        <v>0</v>
      </c>
      <c r="AW1542" s="187">
        <v>0</v>
      </c>
      <c r="AX1542" s="188">
        <v>0</v>
      </c>
      <c r="AY1542" s="187">
        <v>0</v>
      </c>
      <c r="AZ1542" s="188">
        <v>0</v>
      </c>
      <c r="BA1542" s="187">
        <v>0</v>
      </c>
      <c r="BB1542" s="188">
        <v>0</v>
      </c>
      <c r="BC1542" s="187">
        <v>0</v>
      </c>
      <c r="BD1542" s="75"/>
      <c r="BE1542" s="75"/>
      <c r="BG1542" s="74"/>
      <c r="BH1542" s="74"/>
      <c r="BI1542" s="194"/>
      <c r="BJ1542" s="74"/>
      <c r="BK1542" s="74"/>
      <c r="BL1542" s="74"/>
    </row>
    <row r="1543" spans="1:64" ht="11.25" customHeight="1" x14ac:dyDescent="0.3">
      <c r="A1543" s="184" t="s">
        <v>2170</v>
      </c>
      <c r="B1543" s="185">
        <v>0</v>
      </c>
      <c r="C1543" s="917">
        <v>63090</v>
      </c>
      <c r="D1543" s="284">
        <v>1E-4</v>
      </c>
      <c r="E1543" s="91">
        <v>0</v>
      </c>
      <c r="F1543" s="186">
        <v>0</v>
      </c>
      <c r="G1543" s="186">
        <v>0</v>
      </c>
      <c r="H1543" s="186">
        <v>0</v>
      </c>
      <c r="I1543" s="187">
        <v>0</v>
      </c>
      <c r="J1543" s="186">
        <v>0</v>
      </c>
      <c r="K1543" s="186">
        <v>0</v>
      </c>
      <c r="L1543" s="186">
        <v>0</v>
      </c>
      <c r="M1543" s="186">
        <v>0</v>
      </c>
      <c r="N1543" s="188">
        <v>0</v>
      </c>
      <c r="O1543" s="189">
        <v>0</v>
      </c>
      <c r="P1543" s="186">
        <v>0</v>
      </c>
      <c r="Q1543" s="189">
        <v>0</v>
      </c>
      <c r="R1543" s="189">
        <v>0</v>
      </c>
      <c r="S1543" s="189">
        <v>1E-4</v>
      </c>
      <c r="T1543" s="188">
        <v>0</v>
      </c>
      <c r="U1543" s="187">
        <v>0</v>
      </c>
      <c r="V1543" s="189">
        <v>0</v>
      </c>
      <c r="W1543" s="189">
        <v>0</v>
      </c>
      <c r="X1543" s="188">
        <v>0</v>
      </c>
      <c r="Y1543" s="188">
        <v>0</v>
      </c>
      <c r="Z1543" s="186">
        <v>0</v>
      </c>
      <c r="AA1543" s="186">
        <v>0</v>
      </c>
      <c r="AB1543" s="186">
        <v>0</v>
      </c>
      <c r="AC1543" s="186">
        <v>0</v>
      </c>
      <c r="AD1543" s="188">
        <v>0</v>
      </c>
      <c r="AE1543" s="189">
        <v>0</v>
      </c>
      <c r="AF1543" s="189">
        <v>0</v>
      </c>
      <c r="AG1543" s="189">
        <v>0</v>
      </c>
      <c r="AH1543" s="191">
        <v>0</v>
      </c>
      <c r="AI1543" s="186">
        <v>0</v>
      </c>
      <c r="AJ1543" s="192">
        <v>7506425600878</v>
      </c>
      <c r="AK1543" s="192" t="s">
        <v>262</v>
      </c>
      <c r="AL1543" s="90" t="s">
        <v>278</v>
      </c>
      <c r="AM1543" s="75">
        <v>63090</v>
      </c>
      <c r="AO1543" s="188">
        <v>0</v>
      </c>
      <c r="AP1543" s="188">
        <v>0</v>
      </c>
      <c r="AQ1543" s="187">
        <v>0</v>
      </c>
      <c r="AR1543" s="188">
        <v>0</v>
      </c>
      <c r="AS1543" s="187">
        <v>0</v>
      </c>
      <c r="AT1543" s="188">
        <v>0</v>
      </c>
      <c r="AU1543" s="187">
        <v>0</v>
      </c>
      <c r="AV1543" s="188">
        <v>0</v>
      </c>
      <c r="AW1543" s="187">
        <v>0</v>
      </c>
      <c r="AX1543" s="188">
        <v>0</v>
      </c>
      <c r="AY1543" s="187">
        <v>0</v>
      </c>
      <c r="AZ1543" s="188">
        <v>0</v>
      </c>
      <c r="BA1543" s="187">
        <v>0</v>
      </c>
      <c r="BB1543" s="188">
        <v>0</v>
      </c>
      <c r="BC1543" s="187">
        <v>0</v>
      </c>
      <c r="BD1543" s="75"/>
      <c r="BE1543" s="75"/>
      <c r="BG1543" s="74"/>
      <c r="BH1543" s="74"/>
      <c r="BI1543" s="194"/>
      <c r="BJ1543" s="74"/>
      <c r="BK1543" s="74"/>
      <c r="BL1543" s="74"/>
    </row>
    <row r="1544" spans="1:64" ht="11.25" customHeight="1" x14ac:dyDescent="0.3">
      <c r="A1544" s="184" t="s">
        <v>2171</v>
      </c>
      <c r="B1544" s="185">
        <v>0</v>
      </c>
      <c r="C1544" s="917">
        <v>63093</v>
      </c>
      <c r="D1544" s="284">
        <v>1E-4</v>
      </c>
      <c r="E1544" s="91">
        <v>0</v>
      </c>
      <c r="F1544" s="186">
        <v>0</v>
      </c>
      <c r="G1544" s="186">
        <v>0</v>
      </c>
      <c r="H1544" s="186">
        <v>0</v>
      </c>
      <c r="I1544" s="187">
        <v>0</v>
      </c>
      <c r="J1544" s="186">
        <v>0</v>
      </c>
      <c r="K1544" s="186">
        <v>0</v>
      </c>
      <c r="L1544" s="186">
        <v>0</v>
      </c>
      <c r="M1544" s="186">
        <v>0</v>
      </c>
      <c r="N1544" s="188">
        <v>0</v>
      </c>
      <c r="O1544" s="189">
        <v>0</v>
      </c>
      <c r="P1544" s="186">
        <v>0</v>
      </c>
      <c r="Q1544" s="189">
        <v>0</v>
      </c>
      <c r="R1544" s="189">
        <v>0</v>
      </c>
      <c r="S1544" s="189">
        <v>1E-4</v>
      </c>
      <c r="T1544" s="188">
        <v>0</v>
      </c>
      <c r="U1544" s="187">
        <v>0</v>
      </c>
      <c r="V1544" s="189">
        <v>0</v>
      </c>
      <c r="W1544" s="189">
        <v>0</v>
      </c>
      <c r="X1544" s="188">
        <v>0</v>
      </c>
      <c r="Y1544" s="188">
        <v>0</v>
      </c>
      <c r="Z1544" s="186">
        <v>0</v>
      </c>
      <c r="AA1544" s="186">
        <v>0</v>
      </c>
      <c r="AB1544" s="186">
        <v>0</v>
      </c>
      <c r="AC1544" s="186">
        <v>0</v>
      </c>
      <c r="AD1544" s="188">
        <v>0</v>
      </c>
      <c r="AE1544" s="189">
        <v>0</v>
      </c>
      <c r="AF1544" s="189">
        <v>0</v>
      </c>
      <c r="AG1544" s="189">
        <v>0</v>
      </c>
      <c r="AH1544" s="191">
        <v>0</v>
      </c>
      <c r="AI1544" s="186">
        <v>0</v>
      </c>
      <c r="AJ1544" s="192">
        <v>7506425600878</v>
      </c>
      <c r="AK1544" s="192">
        <v>63090</v>
      </c>
      <c r="AL1544" s="90" t="s">
        <v>278</v>
      </c>
      <c r="AM1544" s="75">
        <v>63093</v>
      </c>
      <c r="AO1544" s="188">
        <v>0</v>
      </c>
      <c r="AP1544" s="188">
        <v>0</v>
      </c>
      <c r="AQ1544" s="187">
        <v>0</v>
      </c>
      <c r="AR1544" s="188">
        <v>0</v>
      </c>
      <c r="AS1544" s="187">
        <v>0</v>
      </c>
      <c r="AT1544" s="188">
        <v>0</v>
      </c>
      <c r="AU1544" s="187">
        <v>0</v>
      </c>
      <c r="AV1544" s="188">
        <v>0</v>
      </c>
      <c r="AW1544" s="187">
        <v>0</v>
      </c>
      <c r="AX1544" s="188">
        <v>0</v>
      </c>
      <c r="AY1544" s="187">
        <v>0</v>
      </c>
      <c r="AZ1544" s="188">
        <v>0</v>
      </c>
      <c r="BA1544" s="187">
        <v>0</v>
      </c>
      <c r="BB1544" s="188">
        <v>0</v>
      </c>
      <c r="BC1544" s="187">
        <v>0</v>
      </c>
      <c r="BD1544" s="75"/>
      <c r="BE1544" s="75"/>
      <c r="BG1544" s="74"/>
      <c r="BH1544" s="74"/>
      <c r="BI1544" s="194"/>
      <c r="BJ1544" s="74"/>
      <c r="BK1544" s="74"/>
      <c r="BL1544" s="74"/>
    </row>
    <row r="1545" spans="1:64" ht="11.25" customHeight="1" x14ac:dyDescent="0.3">
      <c r="A1545" s="184" t="s">
        <v>2172</v>
      </c>
      <c r="B1545" s="185">
        <v>0</v>
      </c>
      <c r="C1545" s="917">
        <v>63032</v>
      </c>
      <c r="D1545" s="284">
        <v>1E-4</v>
      </c>
      <c r="E1545" s="91">
        <v>0</v>
      </c>
      <c r="F1545" s="186">
        <v>0</v>
      </c>
      <c r="G1545" s="186">
        <v>0</v>
      </c>
      <c r="H1545" s="186">
        <v>0</v>
      </c>
      <c r="I1545" s="187">
        <v>0</v>
      </c>
      <c r="J1545" s="186">
        <v>0</v>
      </c>
      <c r="K1545" s="186">
        <v>0</v>
      </c>
      <c r="L1545" s="186">
        <v>0</v>
      </c>
      <c r="M1545" s="186">
        <v>0</v>
      </c>
      <c r="N1545" s="188">
        <v>0</v>
      </c>
      <c r="O1545" s="189">
        <v>0</v>
      </c>
      <c r="P1545" s="186">
        <v>0</v>
      </c>
      <c r="Q1545" s="189">
        <v>0</v>
      </c>
      <c r="R1545" s="189">
        <v>0</v>
      </c>
      <c r="S1545" s="189">
        <v>1E-4</v>
      </c>
      <c r="T1545" s="188">
        <v>0</v>
      </c>
      <c r="U1545" s="187">
        <v>0</v>
      </c>
      <c r="V1545" s="189">
        <v>0</v>
      </c>
      <c r="W1545" s="189">
        <v>0</v>
      </c>
      <c r="X1545" s="188">
        <v>0</v>
      </c>
      <c r="Y1545" s="188">
        <v>0</v>
      </c>
      <c r="Z1545" s="186">
        <v>0</v>
      </c>
      <c r="AA1545" s="186">
        <v>0</v>
      </c>
      <c r="AB1545" s="186">
        <v>0</v>
      </c>
      <c r="AC1545" s="186">
        <v>0</v>
      </c>
      <c r="AD1545" s="188">
        <v>0</v>
      </c>
      <c r="AE1545" s="189">
        <v>0</v>
      </c>
      <c r="AF1545" s="189">
        <v>0</v>
      </c>
      <c r="AG1545" s="189">
        <v>0</v>
      </c>
      <c r="AH1545" s="191">
        <v>0</v>
      </c>
      <c r="AI1545" s="186">
        <v>0</v>
      </c>
      <c r="AJ1545" s="192">
        <v>7501943445567</v>
      </c>
      <c r="AK1545" s="192">
        <v>63014</v>
      </c>
      <c r="AL1545" s="90" t="s">
        <v>278</v>
      </c>
      <c r="AM1545" s="75">
        <v>63032</v>
      </c>
      <c r="AO1545" s="188">
        <v>0</v>
      </c>
      <c r="AP1545" s="188">
        <v>0</v>
      </c>
      <c r="AQ1545" s="187">
        <v>0</v>
      </c>
      <c r="AR1545" s="188">
        <v>0</v>
      </c>
      <c r="AS1545" s="187">
        <v>0</v>
      </c>
      <c r="AT1545" s="188">
        <v>0</v>
      </c>
      <c r="AU1545" s="187">
        <v>0</v>
      </c>
      <c r="AV1545" s="188">
        <v>0</v>
      </c>
      <c r="AW1545" s="187">
        <v>0</v>
      </c>
      <c r="AX1545" s="188">
        <v>0</v>
      </c>
      <c r="AY1545" s="187">
        <v>0</v>
      </c>
      <c r="AZ1545" s="188">
        <v>0</v>
      </c>
      <c r="BA1545" s="187">
        <v>0</v>
      </c>
      <c r="BB1545" s="188">
        <v>0</v>
      </c>
      <c r="BC1545" s="187">
        <v>0</v>
      </c>
      <c r="BD1545" s="75"/>
      <c r="BE1545" s="75"/>
      <c r="BG1545" s="74"/>
      <c r="BH1545" s="74"/>
      <c r="BI1545" s="194"/>
      <c r="BJ1545" s="74"/>
      <c r="BK1545" s="74"/>
      <c r="BL1545" s="74"/>
    </row>
    <row r="1546" spans="1:64" ht="11.25" customHeight="1" x14ac:dyDescent="0.3">
      <c r="A1546" s="184" t="s">
        <v>2173</v>
      </c>
      <c r="B1546" s="185">
        <v>0</v>
      </c>
      <c r="C1546" s="917">
        <v>63073</v>
      </c>
      <c r="D1546" s="284">
        <v>1E-4</v>
      </c>
      <c r="E1546" s="91">
        <v>0</v>
      </c>
      <c r="F1546" s="186">
        <v>0</v>
      </c>
      <c r="G1546" s="186">
        <v>0</v>
      </c>
      <c r="H1546" s="186">
        <v>0</v>
      </c>
      <c r="I1546" s="187">
        <v>0</v>
      </c>
      <c r="J1546" s="186">
        <v>0</v>
      </c>
      <c r="K1546" s="186">
        <v>0</v>
      </c>
      <c r="L1546" s="186">
        <v>0</v>
      </c>
      <c r="M1546" s="186">
        <v>0</v>
      </c>
      <c r="N1546" s="188">
        <v>0</v>
      </c>
      <c r="O1546" s="189">
        <v>0</v>
      </c>
      <c r="P1546" s="186">
        <v>0</v>
      </c>
      <c r="Q1546" s="189">
        <v>0</v>
      </c>
      <c r="R1546" s="189">
        <v>0</v>
      </c>
      <c r="S1546" s="189">
        <v>1E-4</v>
      </c>
      <c r="T1546" s="188">
        <v>0</v>
      </c>
      <c r="U1546" s="187">
        <v>0</v>
      </c>
      <c r="V1546" s="189">
        <v>0</v>
      </c>
      <c r="W1546" s="189">
        <v>0</v>
      </c>
      <c r="X1546" s="188">
        <v>0</v>
      </c>
      <c r="Y1546" s="188">
        <v>0</v>
      </c>
      <c r="Z1546" s="186">
        <v>0</v>
      </c>
      <c r="AA1546" s="186">
        <v>0</v>
      </c>
      <c r="AB1546" s="186">
        <v>0</v>
      </c>
      <c r="AC1546" s="186">
        <v>0</v>
      </c>
      <c r="AD1546" s="188">
        <v>0</v>
      </c>
      <c r="AE1546" s="189">
        <v>0</v>
      </c>
      <c r="AF1546" s="189">
        <v>0</v>
      </c>
      <c r="AG1546" s="189">
        <v>0</v>
      </c>
      <c r="AH1546" s="191">
        <v>0</v>
      </c>
      <c r="AI1546" s="186">
        <v>0</v>
      </c>
      <c r="AJ1546" s="192">
        <v>7501943445567</v>
      </c>
      <c r="AK1546" s="192">
        <v>63014</v>
      </c>
      <c r="AL1546" s="90" t="s">
        <v>278</v>
      </c>
      <c r="AM1546" s="75">
        <v>63073</v>
      </c>
      <c r="AO1546" s="188">
        <v>0</v>
      </c>
      <c r="AP1546" s="188">
        <v>0</v>
      </c>
      <c r="AQ1546" s="187">
        <v>0</v>
      </c>
      <c r="AR1546" s="188">
        <v>0</v>
      </c>
      <c r="AS1546" s="187">
        <v>0</v>
      </c>
      <c r="AT1546" s="188">
        <v>0</v>
      </c>
      <c r="AU1546" s="187">
        <v>0</v>
      </c>
      <c r="AV1546" s="188">
        <v>0</v>
      </c>
      <c r="AW1546" s="187">
        <v>0</v>
      </c>
      <c r="AX1546" s="188">
        <v>0</v>
      </c>
      <c r="AY1546" s="187">
        <v>0</v>
      </c>
      <c r="AZ1546" s="188">
        <v>0</v>
      </c>
      <c r="BA1546" s="187">
        <v>0</v>
      </c>
      <c r="BB1546" s="188">
        <v>0</v>
      </c>
      <c r="BC1546" s="187">
        <v>0</v>
      </c>
      <c r="BD1546" s="75"/>
      <c r="BE1546" s="75"/>
      <c r="BG1546" s="74"/>
      <c r="BH1546" s="74"/>
      <c r="BI1546" s="194"/>
      <c r="BJ1546" s="74"/>
      <c r="BK1546" s="74"/>
      <c r="BL1546" s="74"/>
    </row>
    <row r="1547" spans="1:64" ht="11.25" customHeight="1" x14ac:dyDescent="0.3">
      <c r="A1547" s="184" t="s">
        <v>2174</v>
      </c>
      <c r="B1547" s="185">
        <v>0</v>
      </c>
      <c r="C1547" s="917">
        <v>63095</v>
      </c>
      <c r="D1547" s="284">
        <v>1E-4</v>
      </c>
      <c r="E1547" s="91">
        <v>0</v>
      </c>
      <c r="F1547" s="186">
        <v>0</v>
      </c>
      <c r="G1547" s="186">
        <v>0</v>
      </c>
      <c r="H1547" s="186">
        <v>0</v>
      </c>
      <c r="I1547" s="187">
        <v>0</v>
      </c>
      <c r="J1547" s="186">
        <v>0</v>
      </c>
      <c r="K1547" s="186">
        <v>0</v>
      </c>
      <c r="L1547" s="186">
        <v>0</v>
      </c>
      <c r="M1547" s="186">
        <v>0</v>
      </c>
      <c r="N1547" s="188">
        <v>0</v>
      </c>
      <c r="O1547" s="189">
        <v>0</v>
      </c>
      <c r="P1547" s="186">
        <v>0</v>
      </c>
      <c r="Q1547" s="189">
        <v>0</v>
      </c>
      <c r="R1547" s="189">
        <v>0</v>
      </c>
      <c r="S1547" s="189">
        <v>1E-4</v>
      </c>
      <c r="T1547" s="188">
        <v>0</v>
      </c>
      <c r="U1547" s="187">
        <v>0</v>
      </c>
      <c r="V1547" s="189">
        <v>0</v>
      </c>
      <c r="W1547" s="189">
        <v>0</v>
      </c>
      <c r="X1547" s="188">
        <v>0</v>
      </c>
      <c r="Y1547" s="188">
        <v>0</v>
      </c>
      <c r="Z1547" s="186">
        <v>0</v>
      </c>
      <c r="AA1547" s="186">
        <v>0</v>
      </c>
      <c r="AB1547" s="186">
        <v>0</v>
      </c>
      <c r="AC1547" s="186">
        <v>0</v>
      </c>
      <c r="AD1547" s="188">
        <v>0</v>
      </c>
      <c r="AE1547" s="189">
        <v>0</v>
      </c>
      <c r="AF1547" s="189">
        <v>0</v>
      </c>
      <c r="AG1547" s="189">
        <v>0</v>
      </c>
      <c r="AH1547" s="191">
        <v>0</v>
      </c>
      <c r="AI1547" s="186">
        <v>0</v>
      </c>
      <c r="AJ1547" s="192">
        <v>7506425600915</v>
      </c>
      <c r="AK1547" s="192">
        <v>63092</v>
      </c>
      <c r="AL1547" s="90" t="s">
        <v>278</v>
      </c>
      <c r="AM1547" s="75">
        <v>63095</v>
      </c>
      <c r="AO1547" s="188">
        <v>0</v>
      </c>
      <c r="AP1547" s="188">
        <v>0</v>
      </c>
      <c r="AQ1547" s="187">
        <v>0</v>
      </c>
      <c r="AR1547" s="188">
        <v>0</v>
      </c>
      <c r="AS1547" s="187">
        <v>0</v>
      </c>
      <c r="AT1547" s="188">
        <v>0</v>
      </c>
      <c r="AU1547" s="187">
        <v>0</v>
      </c>
      <c r="AV1547" s="188">
        <v>0</v>
      </c>
      <c r="AW1547" s="187">
        <v>0</v>
      </c>
      <c r="AX1547" s="188">
        <v>0</v>
      </c>
      <c r="AY1547" s="187">
        <v>0</v>
      </c>
      <c r="AZ1547" s="188">
        <v>0</v>
      </c>
      <c r="BA1547" s="187">
        <v>0</v>
      </c>
      <c r="BB1547" s="188">
        <v>0</v>
      </c>
      <c r="BC1547" s="187">
        <v>0</v>
      </c>
      <c r="BD1547" s="75"/>
      <c r="BE1547" s="75"/>
      <c r="BG1547" s="74"/>
      <c r="BH1547" s="74"/>
      <c r="BI1547" s="194"/>
      <c r="BJ1547" s="74"/>
      <c r="BK1547" s="74"/>
      <c r="BL1547" s="74"/>
    </row>
    <row r="1548" spans="1:64" ht="11.25" customHeight="1" x14ac:dyDescent="0.3">
      <c r="A1548" s="184" t="s">
        <v>2175</v>
      </c>
      <c r="B1548" s="185">
        <v>0</v>
      </c>
      <c r="C1548" s="917">
        <v>63075</v>
      </c>
      <c r="D1548" s="284">
        <v>1E-4</v>
      </c>
      <c r="E1548" s="91">
        <v>0</v>
      </c>
      <c r="F1548" s="186">
        <v>0</v>
      </c>
      <c r="G1548" s="186">
        <v>0</v>
      </c>
      <c r="H1548" s="186">
        <v>0</v>
      </c>
      <c r="I1548" s="187">
        <v>0</v>
      </c>
      <c r="J1548" s="186">
        <v>0</v>
      </c>
      <c r="K1548" s="186">
        <v>0</v>
      </c>
      <c r="L1548" s="186">
        <v>0</v>
      </c>
      <c r="M1548" s="186">
        <v>0</v>
      </c>
      <c r="N1548" s="188">
        <v>0</v>
      </c>
      <c r="O1548" s="189">
        <v>0</v>
      </c>
      <c r="P1548" s="186">
        <v>0</v>
      </c>
      <c r="Q1548" s="189">
        <v>0</v>
      </c>
      <c r="R1548" s="189">
        <v>0</v>
      </c>
      <c r="S1548" s="189">
        <v>1E-4</v>
      </c>
      <c r="T1548" s="188">
        <v>0</v>
      </c>
      <c r="U1548" s="187">
        <v>0</v>
      </c>
      <c r="V1548" s="189">
        <v>0</v>
      </c>
      <c r="W1548" s="189">
        <v>0</v>
      </c>
      <c r="X1548" s="188">
        <v>0</v>
      </c>
      <c r="Y1548" s="188">
        <v>0</v>
      </c>
      <c r="Z1548" s="186">
        <v>0</v>
      </c>
      <c r="AA1548" s="186">
        <v>0</v>
      </c>
      <c r="AB1548" s="186">
        <v>0</v>
      </c>
      <c r="AC1548" s="186">
        <v>0</v>
      </c>
      <c r="AD1548" s="188">
        <v>0</v>
      </c>
      <c r="AE1548" s="189">
        <v>0</v>
      </c>
      <c r="AF1548" s="189">
        <v>0</v>
      </c>
      <c r="AG1548" s="189">
        <v>0</v>
      </c>
      <c r="AH1548" s="191">
        <v>0</v>
      </c>
      <c r="AI1548" s="186">
        <v>0</v>
      </c>
      <c r="AJ1548" s="192">
        <v>7501943445604</v>
      </c>
      <c r="AK1548" s="192">
        <v>63016</v>
      </c>
      <c r="AL1548" s="90" t="s">
        <v>278</v>
      </c>
      <c r="AM1548" s="75">
        <v>63075</v>
      </c>
      <c r="AO1548" s="188">
        <v>0</v>
      </c>
      <c r="AP1548" s="188">
        <v>0</v>
      </c>
      <c r="AQ1548" s="187">
        <v>0</v>
      </c>
      <c r="AR1548" s="188">
        <v>0</v>
      </c>
      <c r="AS1548" s="187">
        <v>0</v>
      </c>
      <c r="AT1548" s="188">
        <v>0</v>
      </c>
      <c r="AU1548" s="187">
        <v>0</v>
      </c>
      <c r="AV1548" s="188">
        <v>0</v>
      </c>
      <c r="AW1548" s="187">
        <v>0</v>
      </c>
      <c r="AX1548" s="188">
        <v>0</v>
      </c>
      <c r="AY1548" s="187">
        <v>0</v>
      </c>
      <c r="AZ1548" s="188">
        <v>0</v>
      </c>
      <c r="BA1548" s="187">
        <v>0</v>
      </c>
      <c r="BB1548" s="188">
        <v>0</v>
      </c>
      <c r="BC1548" s="187">
        <v>0</v>
      </c>
      <c r="BD1548" s="75"/>
      <c r="BE1548" s="75"/>
      <c r="BG1548" s="74"/>
      <c r="BH1548" s="74"/>
      <c r="BI1548" s="194"/>
      <c r="BJ1548" s="74"/>
      <c r="BK1548" s="74"/>
      <c r="BL1548" s="74"/>
    </row>
    <row r="1549" spans="1:64" s="77" customFormat="1" ht="11.25" customHeight="1" x14ac:dyDescent="0.2">
      <c r="A1549" s="149" t="s">
        <v>68</v>
      </c>
      <c r="B1549" s="169">
        <v>0</v>
      </c>
      <c r="C1549" s="871"/>
      <c r="D1549" s="379">
        <v>68.489500000000064</v>
      </c>
      <c r="E1549" s="220">
        <v>0</v>
      </c>
      <c r="F1549" s="221">
        <v>0</v>
      </c>
      <c r="G1549" s="221">
        <v>0</v>
      </c>
      <c r="H1549" s="221">
        <v>0</v>
      </c>
      <c r="I1549" s="222">
        <v>0</v>
      </c>
      <c r="J1549" s="221">
        <v>0</v>
      </c>
      <c r="K1549" s="221">
        <v>0</v>
      </c>
      <c r="L1549" s="221">
        <v>0</v>
      </c>
      <c r="M1549" s="221">
        <v>0</v>
      </c>
      <c r="N1549" s="221">
        <v>0</v>
      </c>
      <c r="O1549" s="221">
        <v>0</v>
      </c>
      <c r="P1549" s="221">
        <v>0</v>
      </c>
      <c r="Q1549" s="224">
        <v>0</v>
      </c>
      <c r="R1549" s="224">
        <v>0</v>
      </c>
      <c r="S1549" s="224">
        <v>6.0000000000000006E-4</v>
      </c>
      <c r="T1549" s="221">
        <v>68.486999999999995</v>
      </c>
      <c r="U1549" s="222">
        <v>0</v>
      </c>
      <c r="V1549" s="221">
        <v>0</v>
      </c>
      <c r="W1549" s="221">
        <v>0</v>
      </c>
      <c r="X1549" s="221">
        <v>68.486999999999995</v>
      </c>
      <c r="Y1549" s="221">
        <v>0</v>
      </c>
      <c r="Z1549" s="221">
        <v>0</v>
      </c>
      <c r="AA1549" s="221">
        <v>0</v>
      </c>
      <c r="AB1549" s="221">
        <v>0</v>
      </c>
      <c r="AC1549" s="221">
        <v>0</v>
      </c>
      <c r="AD1549" s="221">
        <v>0</v>
      </c>
      <c r="AE1549" s="221">
        <v>0</v>
      </c>
      <c r="AF1549" s="221">
        <v>0</v>
      </c>
      <c r="AG1549" s="221">
        <v>0</v>
      </c>
      <c r="AH1549" s="221">
        <v>0</v>
      </c>
      <c r="AI1549" s="186">
        <v>0</v>
      </c>
      <c r="AJ1549" s="192">
        <v>0</v>
      </c>
      <c r="AK1549" s="192">
        <v>0</v>
      </c>
      <c r="AL1549" s="90"/>
      <c r="AM1549" s="75">
        <v>0</v>
      </c>
      <c r="AN1549" s="76"/>
      <c r="AO1549" s="223">
        <v>0</v>
      </c>
      <c r="AP1549" s="223">
        <v>0</v>
      </c>
      <c r="AQ1549" s="222">
        <v>0</v>
      </c>
      <c r="AR1549" s="223">
        <v>0</v>
      </c>
      <c r="AS1549" s="222">
        <v>0</v>
      </c>
      <c r="AT1549" s="223">
        <v>0</v>
      </c>
      <c r="AU1549" s="222">
        <v>0</v>
      </c>
      <c r="AV1549" s="223">
        <v>0</v>
      </c>
      <c r="AW1549" s="222">
        <v>0</v>
      </c>
      <c r="AX1549" s="223">
        <v>0</v>
      </c>
      <c r="AY1549" s="222">
        <v>0</v>
      </c>
      <c r="AZ1549" s="223">
        <v>0</v>
      </c>
      <c r="BA1549" s="222">
        <v>0</v>
      </c>
      <c r="BB1549" s="223">
        <v>0</v>
      </c>
      <c r="BC1549" s="222">
        <v>0</v>
      </c>
      <c r="BD1549" s="75"/>
      <c r="BE1549" s="75"/>
      <c r="BF1549" s="55"/>
      <c r="BG1549" s="74"/>
      <c r="BH1549" s="74"/>
      <c r="BI1549" s="194"/>
      <c r="BJ1549" s="74"/>
      <c r="BK1549" s="74"/>
      <c r="BL1549" s="74"/>
    </row>
    <row r="1550" spans="1:64" ht="11.25" customHeight="1" x14ac:dyDescent="0.3">
      <c r="A1550" s="149" t="s">
        <v>67</v>
      </c>
      <c r="B1550" s="169">
        <v>0</v>
      </c>
      <c r="C1550" s="871"/>
      <c r="D1550" s="379">
        <v>180244.73939999999</v>
      </c>
      <c r="E1550" s="220">
        <v>21.411788044778699</v>
      </c>
      <c r="F1550" s="221">
        <v>257500</v>
      </c>
      <c r="G1550" s="221">
        <v>225200</v>
      </c>
      <c r="H1550" s="221">
        <v>12881.336212158203</v>
      </c>
      <c r="I1550" s="222">
        <v>5.7199539130365027</v>
      </c>
      <c r="J1550" s="223">
        <v>242922.5</v>
      </c>
      <c r="K1550" s="221">
        <v>252540.43103226915</v>
      </c>
      <c r="L1550" s="221">
        <v>47421.311000000002</v>
      </c>
      <c r="M1550" s="221">
        <v>18.777710486262926</v>
      </c>
      <c r="N1550" s="223">
        <v>10126.602999999999</v>
      </c>
      <c r="O1550" s="224">
        <v>26.674999999999997</v>
      </c>
      <c r="P1550" s="221">
        <v>11150.458999999999</v>
      </c>
      <c r="Q1550" s="224">
        <v>24.111298871039118</v>
      </c>
      <c r="R1550" s="224">
        <v>17.985523248627636</v>
      </c>
      <c r="S1550" s="224">
        <v>145636.27571215824</v>
      </c>
      <c r="T1550" s="223">
        <v>138390.67799999999</v>
      </c>
      <c r="U1550" s="222">
        <v>16.439824399719583</v>
      </c>
      <c r="V1550" s="224">
        <v>10607.981000000002</v>
      </c>
      <c r="W1550" s="224">
        <v>997.18100000000015</v>
      </c>
      <c r="X1550" s="224">
        <v>126785.51599999995</v>
      </c>
      <c r="Y1550" s="223">
        <v>17995.562999999998</v>
      </c>
      <c r="Z1550" s="221">
        <v>12143.826000000001</v>
      </c>
      <c r="AA1550" s="221">
        <v>144</v>
      </c>
      <c r="AB1550" s="221">
        <v>1482.7510226449965</v>
      </c>
      <c r="AC1550" s="221">
        <v>1111.0000194589195</v>
      </c>
      <c r="AD1550" s="223">
        <v>1474.6899999999987</v>
      </c>
      <c r="AE1550" s="224">
        <v>316.07299999999998</v>
      </c>
      <c r="AF1550" s="224">
        <v>316.07299999999998</v>
      </c>
      <c r="AG1550" s="224">
        <v>37.323</v>
      </c>
      <c r="AH1550" s="224">
        <v>0</v>
      </c>
      <c r="AI1550" s="225">
        <v>234363</v>
      </c>
      <c r="AJ1550" s="192">
        <v>0</v>
      </c>
      <c r="AK1550" s="192">
        <v>0</v>
      </c>
      <c r="AM1550" s="75">
        <v>0</v>
      </c>
      <c r="AN1550" s="73" t="s">
        <v>606</v>
      </c>
      <c r="AO1550" s="223">
        <v>0</v>
      </c>
      <c r="AP1550" s="223">
        <v>0</v>
      </c>
      <c r="AQ1550" s="222">
        <v>0</v>
      </c>
      <c r="AR1550" s="223">
        <v>0</v>
      </c>
      <c r="AS1550" s="222">
        <v>0</v>
      </c>
      <c r="AT1550" s="223">
        <v>0</v>
      </c>
      <c r="AU1550" s="222">
        <v>0</v>
      </c>
      <c r="AV1550" s="223">
        <v>0</v>
      </c>
      <c r="AW1550" s="222">
        <v>0</v>
      </c>
      <c r="AX1550" s="223">
        <v>0</v>
      </c>
      <c r="AY1550" s="222">
        <v>0</v>
      </c>
      <c r="AZ1550" s="223">
        <v>0</v>
      </c>
      <c r="BA1550" s="222">
        <v>0</v>
      </c>
      <c r="BB1550" s="223">
        <v>0</v>
      </c>
      <c r="BC1550" s="222">
        <v>0</v>
      </c>
      <c r="BD1550" s="75"/>
      <c r="BE1550" s="75"/>
      <c r="BG1550" s="74"/>
      <c r="BH1550" s="74"/>
      <c r="BI1550" s="194"/>
      <c r="BJ1550" s="74"/>
      <c r="BK1550" s="74"/>
      <c r="BL1550" s="74"/>
    </row>
    <row r="1551" spans="1:64" ht="11.25" customHeight="1" x14ac:dyDescent="0.3">
      <c r="A1551" s="244" t="s">
        <v>2176</v>
      </c>
      <c r="B1551" s="245">
        <v>0</v>
      </c>
      <c r="C1551" s="858">
        <v>93597</v>
      </c>
      <c r="D1551" s="365">
        <v>1E-4</v>
      </c>
      <c r="E1551" s="247">
        <v>0</v>
      </c>
      <c r="F1551" s="248">
        <v>0</v>
      </c>
      <c r="G1551" s="248">
        <v>0</v>
      </c>
      <c r="H1551" s="248">
        <v>0</v>
      </c>
      <c r="I1551" s="249">
        <v>0</v>
      </c>
      <c r="J1551" s="248">
        <v>0</v>
      </c>
      <c r="K1551" s="248">
        <v>0</v>
      </c>
      <c r="L1551" s="248">
        <v>0</v>
      </c>
      <c r="M1551" s="248">
        <v>0</v>
      </c>
      <c r="N1551" s="190">
        <v>0</v>
      </c>
      <c r="O1551" s="250">
        <v>0</v>
      </c>
      <c r="P1551" s="248">
        <v>0</v>
      </c>
      <c r="Q1551" s="250">
        <v>0</v>
      </c>
      <c r="R1551" s="250">
        <v>0</v>
      </c>
      <c r="S1551" s="250">
        <v>1E-4</v>
      </c>
      <c r="T1551" s="190">
        <v>0</v>
      </c>
      <c r="U1551" s="249">
        <v>0</v>
      </c>
      <c r="V1551" s="250">
        <v>0</v>
      </c>
      <c r="W1551" s="250">
        <v>0</v>
      </c>
      <c r="X1551" s="190">
        <v>0</v>
      </c>
      <c r="Y1551" s="190">
        <v>0</v>
      </c>
      <c r="Z1551" s="248">
        <v>0</v>
      </c>
      <c r="AA1551" s="248">
        <v>0</v>
      </c>
      <c r="AB1551" s="248">
        <v>0</v>
      </c>
      <c r="AC1551" s="248">
        <v>0</v>
      </c>
      <c r="AD1551" s="190">
        <v>0</v>
      </c>
      <c r="AE1551" s="250">
        <v>0</v>
      </c>
      <c r="AF1551" s="250">
        <v>0</v>
      </c>
      <c r="AG1551" s="250">
        <v>0</v>
      </c>
      <c r="AH1551" s="251">
        <v>0</v>
      </c>
      <c r="AI1551" s="186">
        <v>0</v>
      </c>
      <c r="AJ1551" s="192">
        <v>7501943434721</v>
      </c>
      <c r="AK1551" s="192" t="s">
        <v>262</v>
      </c>
      <c r="AL1551" s="90" t="s">
        <v>278</v>
      </c>
      <c r="AM1551" s="75">
        <v>93597</v>
      </c>
      <c r="AO1551" s="188">
        <v>0</v>
      </c>
      <c r="AP1551" s="188">
        <v>0</v>
      </c>
      <c r="AQ1551" s="187">
        <v>0</v>
      </c>
      <c r="AR1551" s="188">
        <v>0</v>
      </c>
      <c r="AS1551" s="187">
        <v>0</v>
      </c>
      <c r="AT1551" s="188">
        <v>0</v>
      </c>
      <c r="AU1551" s="187">
        <v>0</v>
      </c>
      <c r="AV1551" s="188">
        <v>0</v>
      </c>
      <c r="AW1551" s="187">
        <v>0</v>
      </c>
      <c r="AX1551" s="188">
        <v>0</v>
      </c>
      <c r="AY1551" s="187">
        <v>0</v>
      </c>
      <c r="AZ1551" s="188">
        <v>0</v>
      </c>
      <c r="BA1551" s="187">
        <v>0</v>
      </c>
      <c r="BB1551" s="188">
        <v>0</v>
      </c>
      <c r="BC1551" s="187">
        <v>0</v>
      </c>
      <c r="BD1551" s="75"/>
      <c r="BE1551" s="75"/>
      <c r="BG1551" s="74"/>
      <c r="BH1551" s="74"/>
      <c r="BI1551" s="194"/>
      <c r="BJ1551" s="74"/>
      <c r="BK1551" s="74"/>
      <c r="BL1551" s="74"/>
    </row>
    <row r="1552" spans="1:64" ht="11.25" customHeight="1" x14ac:dyDescent="0.3">
      <c r="A1552" s="252" t="s">
        <v>2177</v>
      </c>
      <c r="B1552" s="253">
        <v>0</v>
      </c>
      <c r="C1552" s="840">
        <v>64233</v>
      </c>
      <c r="D1552" s="289">
        <v>97.048999999999992</v>
      </c>
      <c r="E1552" s="255">
        <v>0</v>
      </c>
      <c r="F1552" s="256">
        <v>0</v>
      </c>
      <c r="G1552" s="256">
        <v>0</v>
      </c>
      <c r="H1552" s="256">
        <v>0</v>
      </c>
      <c r="I1552" s="257">
        <v>0</v>
      </c>
      <c r="J1552" s="256">
        <v>0</v>
      </c>
      <c r="K1552" s="256">
        <v>0</v>
      </c>
      <c r="L1552" s="256">
        <v>0</v>
      </c>
      <c r="M1552" s="256">
        <v>0</v>
      </c>
      <c r="N1552" s="259">
        <v>0</v>
      </c>
      <c r="O1552" s="258">
        <v>0</v>
      </c>
      <c r="P1552" s="256">
        <v>0</v>
      </c>
      <c r="Q1552" s="258">
        <v>0</v>
      </c>
      <c r="R1552" s="258">
        <v>0</v>
      </c>
      <c r="S1552" s="258">
        <v>97.048999999999992</v>
      </c>
      <c r="T1552" s="259">
        <v>97.048999999999992</v>
      </c>
      <c r="U1552" s="257">
        <v>0</v>
      </c>
      <c r="V1552" s="258">
        <v>0</v>
      </c>
      <c r="W1552" s="258">
        <v>0</v>
      </c>
      <c r="X1552" s="259">
        <v>97.048999999999992</v>
      </c>
      <c r="Y1552" s="259">
        <v>0</v>
      </c>
      <c r="Z1552" s="256">
        <v>0</v>
      </c>
      <c r="AA1552" s="256">
        <v>0</v>
      </c>
      <c r="AB1552" s="256">
        <v>0</v>
      </c>
      <c r="AC1552" s="256">
        <v>0</v>
      </c>
      <c r="AD1552" s="259">
        <v>0</v>
      </c>
      <c r="AE1552" s="258">
        <v>0</v>
      </c>
      <c r="AF1552" s="258">
        <v>0</v>
      </c>
      <c r="AG1552" s="258">
        <v>0</v>
      </c>
      <c r="AH1552" s="260">
        <v>0</v>
      </c>
      <c r="AI1552" s="186">
        <v>0</v>
      </c>
      <c r="AJ1552" s="192">
        <v>7501943434721</v>
      </c>
      <c r="AK1552" s="192">
        <v>93597</v>
      </c>
      <c r="AL1552" s="90" t="s">
        <v>279</v>
      </c>
      <c r="AM1552" s="75">
        <v>64233</v>
      </c>
      <c r="AO1552" s="188">
        <v>0</v>
      </c>
      <c r="AP1552" s="188">
        <v>0</v>
      </c>
      <c r="AQ1552" s="187">
        <v>0</v>
      </c>
      <c r="AR1552" s="188">
        <v>0</v>
      </c>
      <c r="AS1552" s="187">
        <v>0</v>
      </c>
      <c r="AT1552" s="188">
        <v>0</v>
      </c>
      <c r="AU1552" s="187">
        <v>0</v>
      </c>
      <c r="AV1552" s="188">
        <v>0</v>
      </c>
      <c r="AW1552" s="187">
        <v>0</v>
      </c>
      <c r="AX1552" s="188">
        <v>0</v>
      </c>
      <c r="AY1552" s="187">
        <v>0</v>
      </c>
      <c r="AZ1552" s="188">
        <v>0</v>
      </c>
      <c r="BA1552" s="187">
        <v>0</v>
      </c>
      <c r="BB1552" s="188">
        <v>0</v>
      </c>
      <c r="BC1552" s="187">
        <v>0</v>
      </c>
      <c r="BD1552" s="75"/>
      <c r="BE1552" s="75"/>
      <c r="BG1552" s="74"/>
      <c r="BH1552" s="74"/>
      <c r="BI1552" s="194"/>
      <c r="BJ1552" s="74"/>
      <c r="BK1552" s="74"/>
      <c r="BL1552" s="74"/>
    </row>
    <row r="1553" spans="1:64" ht="11.25" customHeight="1" x14ac:dyDescent="0.3">
      <c r="A1553" s="313" t="s">
        <v>2178</v>
      </c>
      <c r="B1553" s="314">
        <v>0</v>
      </c>
      <c r="C1553" s="856">
        <v>64399</v>
      </c>
      <c r="D1553" s="455">
        <v>10119.428</v>
      </c>
      <c r="E1553" s="316">
        <v>24.432463710108333</v>
      </c>
      <c r="F1553" s="317">
        <v>13000</v>
      </c>
      <c r="G1553" s="317">
        <v>9000</v>
      </c>
      <c r="H1553" s="317">
        <v>0</v>
      </c>
      <c r="I1553" s="318">
        <v>0</v>
      </c>
      <c r="J1553" s="317">
        <v>12950</v>
      </c>
      <c r="K1553" s="317">
        <v>12425.387942944128</v>
      </c>
      <c r="L1553" s="317">
        <v>2815.8110000000001</v>
      </c>
      <c r="M1553" s="317">
        <v>22.661755213840102</v>
      </c>
      <c r="N1553" s="319">
        <v>0</v>
      </c>
      <c r="O1553" s="288">
        <v>1009.3819999999999</v>
      </c>
      <c r="P1553" s="317">
        <v>1075.5360000000001</v>
      </c>
      <c r="Q1553" s="288">
        <v>30.049011583011588</v>
      </c>
      <c r="R1553" s="288">
        <v>16.919576061776063</v>
      </c>
      <c r="S1553" s="288">
        <v>7303.6170000000002</v>
      </c>
      <c r="T1553" s="319">
        <v>7407.1140000000005</v>
      </c>
      <c r="U1553" s="318">
        <v>17.883821496791654</v>
      </c>
      <c r="V1553" s="288">
        <v>0</v>
      </c>
      <c r="W1553" s="288">
        <v>66.153999999999996</v>
      </c>
      <c r="X1553" s="319">
        <v>7340.9600000000009</v>
      </c>
      <c r="Y1553" s="319">
        <v>507.892</v>
      </c>
      <c r="Z1553" s="317">
        <v>1707.2</v>
      </c>
      <c r="AA1553" s="317">
        <v>0</v>
      </c>
      <c r="AB1553" s="317">
        <v>0</v>
      </c>
      <c r="AC1553" s="317">
        <v>0</v>
      </c>
      <c r="AD1553" s="319">
        <v>89.629999999999654</v>
      </c>
      <c r="AE1553" s="288">
        <v>0</v>
      </c>
      <c r="AF1553" s="288">
        <v>0</v>
      </c>
      <c r="AG1553" s="288">
        <v>0</v>
      </c>
      <c r="AH1553" s="320">
        <v>0</v>
      </c>
      <c r="AI1553" s="186">
        <v>15525</v>
      </c>
      <c r="AJ1553" s="192">
        <v>7501943434721</v>
      </c>
      <c r="AK1553" s="192">
        <v>93597</v>
      </c>
      <c r="AL1553" s="90" t="s">
        <v>279</v>
      </c>
      <c r="AM1553" s="75">
        <v>64399</v>
      </c>
      <c r="AO1553" s="188">
        <v>12031.836333333333</v>
      </c>
      <c r="AP1553" s="188">
        <v>12887.216</v>
      </c>
      <c r="AQ1553" s="187">
        <v>113.45378994629809</v>
      </c>
      <c r="AR1553" s="188">
        <v>12080.543000000001</v>
      </c>
      <c r="AS1553" s="187">
        <v>76.590014581880439</v>
      </c>
      <c r="AT1553" s="188">
        <v>11127.749999999998</v>
      </c>
      <c r="AU1553" s="187">
        <v>100.93107013120044</v>
      </c>
      <c r="AV1553" s="188">
        <v>11687.903999999999</v>
      </c>
      <c r="AW1553" s="187">
        <v>124.10152539525832</v>
      </c>
      <c r="AX1553" s="188">
        <v>14485.572999999999</v>
      </c>
      <c r="AY1553" s="187">
        <v>130.52572710730445</v>
      </c>
      <c r="AZ1553" s="188">
        <v>11600.425999999999</v>
      </c>
      <c r="BA1553" s="187">
        <v>87.623827310520682</v>
      </c>
      <c r="BB1553" s="188">
        <v>14522.927</v>
      </c>
      <c r="BC1553" s="187">
        <v>149.89530518351134</v>
      </c>
      <c r="BD1553" s="75"/>
      <c r="BE1553" s="75"/>
      <c r="BG1553" s="74"/>
      <c r="BH1553" s="74"/>
      <c r="BI1553" s="194"/>
      <c r="BJ1553" s="74"/>
      <c r="BK1553" s="74"/>
      <c r="BL1553" s="74"/>
    </row>
    <row r="1554" spans="1:64" s="55" customFormat="1" ht="11.25" customHeight="1" x14ac:dyDescent="0.2">
      <c r="A1554" s="227" t="s">
        <v>2179</v>
      </c>
      <c r="B1554" s="261" t="s">
        <v>44</v>
      </c>
      <c r="C1554" s="842">
        <v>64137</v>
      </c>
      <c r="D1554" s="407">
        <v>1E-4</v>
      </c>
      <c r="E1554" s="263">
        <v>0</v>
      </c>
      <c r="F1554" s="264">
        <v>0</v>
      </c>
      <c r="G1554" s="264">
        <v>0</v>
      </c>
      <c r="H1554" s="264">
        <v>0</v>
      </c>
      <c r="I1554" s="266">
        <v>0</v>
      </c>
      <c r="J1554" s="264">
        <v>0</v>
      </c>
      <c r="K1554" s="264">
        <v>0</v>
      </c>
      <c r="L1554" s="264">
        <v>0</v>
      </c>
      <c r="M1554" s="264">
        <v>0</v>
      </c>
      <c r="N1554" s="267">
        <v>0</v>
      </c>
      <c r="O1554" s="268">
        <v>1348.3029999999999</v>
      </c>
      <c r="P1554" s="264">
        <v>1348.3029999999999</v>
      </c>
      <c r="Q1554" s="268">
        <v>0</v>
      </c>
      <c r="R1554" s="268">
        <v>0</v>
      </c>
      <c r="S1554" s="268">
        <v>1E-4</v>
      </c>
      <c r="T1554" s="267">
        <v>0</v>
      </c>
      <c r="U1554" s="266">
        <v>0</v>
      </c>
      <c r="V1554" s="268">
        <v>0</v>
      </c>
      <c r="W1554" s="268">
        <v>0</v>
      </c>
      <c r="X1554" s="267">
        <v>0</v>
      </c>
      <c r="Y1554" s="267">
        <v>0</v>
      </c>
      <c r="Z1554" s="264">
        <v>0</v>
      </c>
      <c r="AA1554" s="264">
        <v>0</v>
      </c>
      <c r="AB1554" s="264">
        <v>0</v>
      </c>
      <c r="AC1554" s="264">
        <v>0</v>
      </c>
      <c r="AD1554" s="267">
        <v>0</v>
      </c>
      <c r="AE1554" s="268">
        <v>0</v>
      </c>
      <c r="AF1554" s="268">
        <v>0</v>
      </c>
      <c r="AG1554" s="268">
        <v>0</v>
      </c>
      <c r="AH1554" s="269">
        <v>0</v>
      </c>
      <c r="AI1554" s="186">
        <v>0</v>
      </c>
      <c r="AJ1554" s="192">
        <v>7501943498815</v>
      </c>
      <c r="AK1554" s="192" t="s">
        <v>262</v>
      </c>
      <c r="AL1554" s="90" t="s">
        <v>278</v>
      </c>
      <c r="AM1554" s="75">
        <v>64137</v>
      </c>
      <c r="AN1554" s="90"/>
      <c r="AO1554" s="337">
        <v>0</v>
      </c>
      <c r="AP1554" s="337">
        <v>0</v>
      </c>
      <c r="AQ1554" s="339">
        <v>0</v>
      </c>
      <c r="AR1554" s="337">
        <v>0</v>
      </c>
      <c r="AS1554" s="339">
        <v>0</v>
      </c>
      <c r="AT1554" s="337">
        <v>0</v>
      </c>
      <c r="AU1554" s="339">
        <v>0</v>
      </c>
      <c r="AV1554" s="337">
        <v>0</v>
      </c>
      <c r="AW1554" s="339">
        <v>0</v>
      </c>
      <c r="AX1554" s="337">
        <v>0</v>
      </c>
      <c r="AY1554" s="339">
        <v>0</v>
      </c>
      <c r="AZ1554" s="337">
        <v>0</v>
      </c>
      <c r="BA1554" s="339">
        <v>0</v>
      </c>
      <c r="BB1554" s="337">
        <v>0</v>
      </c>
      <c r="BC1554" s="339">
        <v>0</v>
      </c>
      <c r="BD1554" s="75"/>
      <c r="BE1554" s="75"/>
      <c r="BG1554" s="74"/>
      <c r="BH1554" s="74"/>
      <c r="BI1554" s="194"/>
      <c r="BJ1554" s="74"/>
      <c r="BK1554" s="74"/>
      <c r="BL1554" s="74"/>
    </row>
    <row r="1555" spans="1:64" ht="11.25" customHeight="1" x14ac:dyDescent="0.2">
      <c r="A1555" s="252" t="s">
        <v>2180</v>
      </c>
      <c r="B1555" s="253">
        <v>0</v>
      </c>
      <c r="C1555" s="840">
        <v>64238</v>
      </c>
      <c r="D1555" s="289">
        <v>30760.542999999998</v>
      </c>
      <c r="E1555" s="255">
        <v>16.667141397916645</v>
      </c>
      <c r="F1555" s="256">
        <v>66000</v>
      </c>
      <c r="G1555" s="256">
        <v>60000</v>
      </c>
      <c r="H1555" s="256">
        <v>0</v>
      </c>
      <c r="I1555" s="257">
        <v>0</v>
      </c>
      <c r="J1555" s="256">
        <v>54631</v>
      </c>
      <c r="K1555" s="256">
        <v>55367.400321890229</v>
      </c>
      <c r="L1555" s="256">
        <v>7852.0529999999999</v>
      </c>
      <c r="M1555" s="256">
        <v>14.181725987404882</v>
      </c>
      <c r="N1555" s="259">
        <v>0</v>
      </c>
      <c r="O1555" s="258">
        <v>0</v>
      </c>
      <c r="P1555" s="256">
        <v>326.50200000000001</v>
      </c>
      <c r="Q1555" s="258">
        <v>14.970538705130787</v>
      </c>
      <c r="R1555" s="258">
        <v>12.579939960828101</v>
      </c>
      <c r="S1555" s="258">
        <v>22908.489999999998</v>
      </c>
      <c r="T1555" s="259">
        <v>22643.874000000003</v>
      </c>
      <c r="U1555" s="257">
        <v>12.26924536912786</v>
      </c>
      <c r="V1555" s="258">
        <v>2348.4670000000001</v>
      </c>
      <c r="W1555" s="258">
        <v>326.50200000000001</v>
      </c>
      <c r="X1555" s="259">
        <v>19968.905000000002</v>
      </c>
      <c r="Y1555" s="259">
        <v>619.92700000000002</v>
      </c>
      <c r="Z1555" s="256">
        <v>5453.4369999999999</v>
      </c>
      <c r="AA1555" s="256">
        <v>0</v>
      </c>
      <c r="AB1555" s="256">
        <v>0</v>
      </c>
      <c r="AC1555" s="256">
        <v>0</v>
      </c>
      <c r="AD1555" s="259">
        <v>149.3799999999992</v>
      </c>
      <c r="AE1555" s="258">
        <v>0</v>
      </c>
      <c r="AF1555" s="258">
        <v>0</v>
      </c>
      <c r="AG1555" s="258">
        <v>0</v>
      </c>
      <c r="AH1555" s="260">
        <v>0</v>
      </c>
      <c r="AI1555" s="186">
        <v>50985</v>
      </c>
      <c r="AJ1555" s="192">
        <v>7501943498815</v>
      </c>
      <c r="AK1555" s="192">
        <v>64137</v>
      </c>
      <c r="AL1555" s="90" t="s">
        <v>279</v>
      </c>
      <c r="AM1555" s="75">
        <v>64238</v>
      </c>
      <c r="AN1555" s="76"/>
      <c r="AO1555" s="457">
        <v>56118.860333333323</v>
      </c>
      <c r="AP1555" s="457">
        <v>50997.249000000003</v>
      </c>
      <c r="AQ1555" s="458">
        <v>110.39082407948568</v>
      </c>
      <c r="AR1555" s="457">
        <v>58964.547999999995</v>
      </c>
      <c r="AS1555" s="458">
        <v>99.456116855297111</v>
      </c>
      <c r="AT1555" s="457">
        <v>58394.783999999992</v>
      </c>
      <c r="AU1555" s="458">
        <v>111.37158029050758</v>
      </c>
      <c r="AV1555" s="457">
        <v>50670.793000000005</v>
      </c>
      <c r="AW1555" s="458">
        <v>112.35010298487403</v>
      </c>
      <c r="AX1555" s="457">
        <v>59267.556000000004</v>
      </c>
      <c r="AY1555" s="458">
        <v>107.44562987318487</v>
      </c>
      <c r="AZ1555" s="457">
        <v>50536.268000000004</v>
      </c>
      <c r="BA1555" s="458">
        <v>95.136478006381239</v>
      </c>
      <c r="BB1555" s="457">
        <v>62967.934999999998</v>
      </c>
      <c r="BC1555" s="458">
        <v>129.69236305511694</v>
      </c>
      <c r="BD1555" s="75"/>
      <c r="BE1555" s="75"/>
      <c r="BG1555" s="74"/>
      <c r="BH1555" s="74"/>
      <c r="BI1555" s="194"/>
      <c r="BJ1555" s="74"/>
      <c r="BK1555" s="74"/>
      <c r="BL1555" s="74"/>
    </row>
    <row r="1556" spans="1:64" s="55" customFormat="1" ht="11.25" customHeight="1" x14ac:dyDescent="0.2">
      <c r="A1556" s="227" t="s">
        <v>2181</v>
      </c>
      <c r="B1556" s="261">
        <v>0</v>
      </c>
      <c r="C1556" s="910">
        <v>93255</v>
      </c>
      <c r="D1556" s="407">
        <v>1E-4</v>
      </c>
      <c r="E1556" s="263">
        <v>0</v>
      </c>
      <c r="F1556" s="264">
        <v>0</v>
      </c>
      <c r="G1556" s="264">
        <v>0</v>
      </c>
      <c r="H1556" s="264">
        <v>0</v>
      </c>
      <c r="I1556" s="266">
        <v>0</v>
      </c>
      <c r="J1556" s="264">
        <v>0</v>
      </c>
      <c r="K1556" s="264">
        <v>0</v>
      </c>
      <c r="L1556" s="264">
        <v>0</v>
      </c>
      <c r="M1556" s="264">
        <v>0</v>
      </c>
      <c r="N1556" s="267">
        <v>0</v>
      </c>
      <c r="O1556" s="268">
        <v>0</v>
      </c>
      <c r="P1556" s="264">
        <v>0</v>
      </c>
      <c r="Q1556" s="268">
        <v>0</v>
      </c>
      <c r="R1556" s="268">
        <v>0</v>
      </c>
      <c r="S1556" s="268">
        <v>1E-4</v>
      </c>
      <c r="T1556" s="267">
        <v>0</v>
      </c>
      <c r="U1556" s="266">
        <v>0</v>
      </c>
      <c r="V1556" s="268">
        <v>0</v>
      </c>
      <c r="W1556" s="268">
        <v>0</v>
      </c>
      <c r="X1556" s="267">
        <v>0</v>
      </c>
      <c r="Y1556" s="267">
        <v>0</v>
      </c>
      <c r="Z1556" s="264">
        <v>0</v>
      </c>
      <c r="AA1556" s="264">
        <v>0</v>
      </c>
      <c r="AB1556" s="264">
        <v>0</v>
      </c>
      <c r="AC1556" s="264">
        <v>0</v>
      </c>
      <c r="AD1556" s="267">
        <v>0</v>
      </c>
      <c r="AE1556" s="268">
        <v>0</v>
      </c>
      <c r="AF1556" s="268">
        <v>0</v>
      </c>
      <c r="AG1556" s="268">
        <v>0</v>
      </c>
      <c r="AH1556" s="269">
        <v>0</v>
      </c>
      <c r="AI1556" s="186">
        <v>0</v>
      </c>
      <c r="AJ1556" s="192">
        <v>7501943434745</v>
      </c>
      <c r="AK1556" s="192" t="s">
        <v>262</v>
      </c>
      <c r="AL1556" s="90" t="s">
        <v>278</v>
      </c>
      <c r="AM1556" s="75">
        <v>93255</v>
      </c>
      <c r="AN1556" s="90"/>
      <c r="AO1556" s="267">
        <v>0</v>
      </c>
      <c r="AP1556" s="267">
        <v>0</v>
      </c>
      <c r="AQ1556" s="266">
        <v>0</v>
      </c>
      <c r="AR1556" s="267">
        <v>0</v>
      </c>
      <c r="AS1556" s="266">
        <v>0</v>
      </c>
      <c r="AT1556" s="267">
        <v>0</v>
      </c>
      <c r="AU1556" s="266">
        <v>0</v>
      </c>
      <c r="AV1556" s="267">
        <v>0</v>
      </c>
      <c r="AW1556" s="266">
        <v>0</v>
      </c>
      <c r="AX1556" s="267">
        <v>0</v>
      </c>
      <c r="AY1556" s="266">
        <v>0</v>
      </c>
      <c r="AZ1556" s="267">
        <v>0</v>
      </c>
      <c r="BA1556" s="266">
        <v>0</v>
      </c>
      <c r="BB1556" s="267">
        <v>0</v>
      </c>
      <c r="BC1556" s="266">
        <v>0</v>
      </c>
      <c r="BD1556" s="75"/>
      <c r="BE1556" s="75"/>
      <c r="BG1556" s="74"/>
      <c r="BH1556" s="74"/>
      <c r="BI1556" s="194"/>
      <c r="BJ1556" s="74"/>
      <c r="BK1556" s="74"/>
      <c r="BL1556" s="74"/>
    </row>
    <row r="1557" spans="1:64" s="55" customFormat="1" ht="11.25" customHeight="1" x14ac:dyDescent="0.2">
      <c r="A1557" s="227" t="s">
        <v>2182</v>
      </c>
      <c r="B1557" s="261">
        <v>0</v>
      </c>
      <c r="C1557" s="910">
        <v>94108</v>
      </c>
      <c r="D1557" s="407">
        <v>3115.64</v>
      </c>
      <c r="E1557" s="263">
        <v>670.88470194926413</v>
      </c>
      <c r="F1557" s="264">
        <v>0</v>
      </c>
      <c r="G1557" s="264">
        <v>0</v>
      </c>
      <c r="H1557" s="264">
        <v>0</v>
      </c>
      <c r="I1557" s="266">
        <v>0</v>
      </c>
      <c r="J1557" s="264">
        <v>213</v>
      </c>
      <c r="K1557" s="264">
        <v>139.32230043168971</v>
      </c>
      <c r="L1557" s="264">
        <v>10.67</v>
      </c>
      <c r="M1557" s="264">
        <v>7.6585011638043863</v>
      </c>
      <c r="N1557" s="267">
        <v>0</v>
      </c>
      <c r="O1557" s="268">
        <v>0</v>
      </c>
      <c r="P1557" s="264">
        <v>0</v>
      </c>
      <c r="Q1557" s="268">
        <v>5.009389671361502</v>
      </c>
      <c r="R1557" s="268">
        <v>437.31971830985913</v>
      </c>
      <c r="S1557" s="268">
        <v>3104.97</v>
      </c>
      <c r="T1557" s="267">
        <v>3103.9029999999998</v>
      </c>
      <c r="U1557" s="266">
        <v>668.35739656520877</v>
      </c>
      <c r="V1557" s="268">
        <v>0</v>
      </c>
      <c r="W1557" s="268">
        <v>0</v>
      </c>
      <c r="X1557" s="267">
        <v>3103.9029999999998</v>
      </c>
      <c r="Y1557" s="267">
        <v>0</v>
      </c>
      <c r="Z1557" s="264">
        <v>0</v>
      </c>
      <c r="AA1557" s="264">
        <v>0</v>
      </c>
      <c r="AB1557" s="264">
        <v>0</v>
      </c>
      <c r="AC1557" s="264">
        <v>0</v>
      </c>
      <c r="AD1557" s="267">
        <v>0</v>
      </c>
      <c r="AE1557" s="268">
        <v>0</v>
      </c>
      <c r="AF1557" s="268">
        <v>0</v>
      </c>
      <c r="AG1557" s="268">
        <v>0</v>
      </c>
      <c r="AH1557" s="269">
        <v>0</v>
      </c>
      <c r="AI1557" s="186">
        <v>141</v>
      </c>
      <c r="AJ1557" s="192">
        <v>7501943434745</v>
      </c>
      <c r="AK1557" s="192" t="s">
        <v>262</v>
      </c>
      <c r="AL1557" s="90" t="s">
        <v>278</v>
      </c>
      <c r="AM1557" s="75">
        <v>94108</v>
      </c>
      <c r="AN1557" s="90"/>
      <c r="AO1557" s="267">
        <v>105.63566666666667</v>
      </c>
      <c r="AP1557" s="267">
        <v>145.12</v>
      </c>
      <c r="AQ1557" s="266">
        <v>101.48251748251749</v>
      </c>
      <c r="AR1557" s="267">
        <v>106.69999999999999</v>
      </c>
      <c r="AS1557" s="266">
        <v>70.66225165562912</v>
      </c>
      <c r="AT1557" s="267">
        <v>65.087000000000003</v>
      </c>
      <c r="AU1557" s="266">
        <v>25.007866948480807</v>
      </c>
      <c r="AV1557" s="267">
        <v>-53.349999999999994</v>
      </c>
      <c r="AW1557" s="266">
        <v>-14.528313190673556</v>
      </c>
      <c r="AX1557" s="267">
        <v>420.39800000000002</v>
      </c>
      <c r="AY1557" s="266">
        <v>149.69793028807698</v>
      </c>
      <c r="AZ1557" s="267">
        <v>16.009</v>
      </c>
      <c r="BA1557" s="266">
        <v>13.530542715043895</v>
      </c>
      <c r="BB1557" s="267">
        <v>81.088999999999999</v>
      </c>
      <c r="BC1557" s="266">
        <v>28.739625976413635</v>
      </c>
      <c r="BD1557" s="75"/>
      <c r="BE1557" s="75"/>
      <c r="BG1557" s="74"/>
      <c r="BH1557" s="74"/>
      <c r="BI1557" s="194"/>
      <c r="BJ1557" s="74"/>
      <c r="BK1557" s="74"/>
      <c r="BL1557" s="74"/>
    </row>
    <row r="1558" spans="1:64" ht="11.25" customHeight="1" x14ac:dyDescent="0.3">
      <c r="A1558" s="313" t="s">
        <v>2183</v>
      </c>
      <c r="B1558" s="314">
        <v>0</v>
      </c>
      <c r="C1558" s="856">
        <v>64234</v>
      </c>
      <c r="D1558" s="455">
        <v>60.506999999999998</v>
      </c>
      <c r="E1558" s="316">
        <v>0</v>
      </c>
      <c r="F1558" s="317">
        <v>0</v>
      </c>
      <c r="G1558" s="317">
        <v>0</v>
      </c>
      <c r="H1558" s="317">
        <v>0</v>
      </c>
      <c r="I1558" s="318">
        <v>0</v>
      </c>
      <c r="J1558" s="317">
        <v>0</v>
      </c>
      <c r="K1558" s="317">
        <v>0</v>
      </c>
      <c r="L1558" s="317">
        <v>0</v>
      </c>
      <c r="M1558" s="317">
        <v>0</v>
      </c>
      <c r="N1558" s="319">
        <v>0</v>
      </c>
      <c r="O1558" s="288">
        <v>0</v>
      </c>
      <c r="P1558" s="317">
        <v>0</v>
      </c>
      <c r="Q1558" s="288">
        <v>0</v>
      </c>
      <c r="R1558" s="288">
        <v>0</v>
      </c>
      <c r="S1558" s="288">
        <v>60.506999999999998</v>
      </c>
      <c r="T1558" s="319">
        <v>60.506999999999998</v>
      </c>
      <c r="U1558" s="318">
        <v>0</v>
      </c>
      <c r="V1558" s="288">
        <v>0</v>
      </c>
      <c r="W1558" s="288">
        <v>0</v>
      </c>
      <c r="X1558" s="319">
        <v>60.506999999999998</v>
      </c>
      <c r="Y1558" s="319">
        <v>0</v>
      </c>
      <c r="Z1558" s="317">
        <v>0</v>
      </c>
      <c r="AA1558" s="317">
        <v>0</v>
      </c>
      <c r="AB1558" s="317">
        <v>0</v>
      </c>
      <c r="AC1558" s="317">
        <v>0</v>
      </c>
      <c r="AD1558" s="319">
        <v>0</v>
      </c>
      <c r="AE1558" s="288">
        <v>0</v>
      </c>
      <c r="AF1558" s="288">
        <v>0</v>
      </c>
      <c r="AG1558" s="288">
        <v>0</v>
      </c>
      <c r="AH1558" s="320">
        <v>0</v>
      </c>
      <c r="AI1558" s="186">
        <v>0</v>
      </c>
      <c r="AJ1558" s="192">
        <v>7501943434745</v>
      </c>
      <c r="AK1558" s="192">
        <v>93255</v>
      </c>
      <c r="AL1558" s="90" t="s">
        <v>279</v>
      </c>
      <c r="AM1558" s="75">
        <v>64234</v>
      </c>
      <c r="AO1558" s="319">
        <v>0</v>
      </c>
      <c r="AP1558" s="319">
        <v>0</v>
      </c>
      <c r="AQ1558" s="318">
        <v>0</v>
      </c>
      <c r="AR1558" s="319">
        <v>0</v>
      </c>
      <c r="AS1558" s="318">
        <v>0</v>
      </c>
      <c r="AT1558" s="319">
        <v>0</v>
      </c>
      <c r="AU1558" s="318">
        <v>0</v>
      </c>
      <c r="AV1558" s="319">
        <v>0</v>
      </c>
      <c r="AW1558" s="318">
        <v>0</v>
      </c>
      <c r="AX1558" s="319">
        <v>0</v>
      </c>
      <c r="AY1558" s="318">
        <v>0</v>
      </c>
      <c r="AZ1558" s="319">
        <v>0</v>
      </c>
      <c r="BA1558" s="318">
        <v>0</v>
      </c>
      <c r="BB1558" s="319">
        <v>0</v>
      </c>
      <c r="BC1558" s="318">
        <v>0</v>
      </c>
      <c r="BD1558" s="75"/>
      <c r="BE1558" s="75"/>
      <c r="BG1558" s="74"/>
      <c r="BH1558" s="74"/>
      <c r="BI1558" s="194"/>
      <c r="BJ1558" s="74"/>
      <c r="BK1558" s="74"/>
      <c r="BL1558" s="74"/>
    </row>
    <row r="1559" spans="1:64" ht="11.25" customHeight="1" x14ac:dyDescent="0.3">
      <c r="A1559" s="313" t="s">
        <v>2184</v>
      </c>
      <c r="B1559" s="314">
        <v>0</v>
      </c>
      <c r="C1559" s="856">
        <v>64398</v>
      </c>
      <c r="D1559" s="455">
        <v>1482.5139999999999</v>
      </c>
      <c r="E1559" s="316">
        <v>17.3302414381908</v>
      </c>
      <c r="F1559" s="317">
        <v>5000</v>
      </c>
      <c r="G1559" s="317">
        <v>4000</v>
      </c>
      <c r="H1559" s="317">
        <v>2582.8838806152344</v>
      </c>
      <c r="I1559" s="318">
        <v>64.572097015380862</v>
      </c>
      <c r="J1559" s="317">
        <v>3048</v>
      </c>
      <c r="K1559" s="317">
        <v>2566.3473967528889</v>
      </c>
      <c r="L1559" s="317">
        <v>925.50500000000011</v>
      </c>
      <c r="M1559" s="317">
        <v>36.063122286990833</v>
      </c>
      <c r="N1559" s="319">
        <v>1.706</v>
      </c>
      <c r="O1559" s="288">
        <v>195.33700000000002</v>
      </c>
      <c r="P1559" s="317">
        <v>321.58100000000002</v>
      </c>
      <c r="Q1559" s="288">
        <v>40.91489501312337</v>
      </c>
      <c r="R1559" s="288">
        <v>30.904457486370418</v>
      </c>
      <c r="S1559" s="288">
        <v>3139.8928806152344</v>
      </c>
      <c r="T1559" s="319">
        <v>3153.5410000000002</v>
      </c>
      <c r="U1559" s="318">
        <v>36.864155694471449</v>
      </c>
      <c r="V1559" s="288">
        <v>2035.258</v>
      </c>
      <c r="W1559" s="288">
        <v>124.53800000000001</v>
      </c>
      <c r="X1559" s="319">
        <v>993.74500000000012</v>
      </c>
      <c r="Y1559" s="319">
        <v>379.58499999999998</v>
      </c>
      <c r="Z1559" s="317">
        <v>344.61199999999997</v>
      </c>
      <c r="AA1559" s="317">
        <v>1.706</v>
      </c>
      <c r="AB1559" s="317">
        <v>0.8529999852180481</v>
      </c>
      <c r="AC1559" s="317">
        <v>0.99999998267063084</v>
      </c>
      <c r="AD1559" s="319">
        <v>0</v>
      </c>
      <c r="AE1559" s="288">
        <v>0</v>
      </c>
      <c r="AF1559" s="288">
        <v>0</v>
      </c>
      <c r="AG1559" s="288">
        <v>0</v>
      </c>
      <c r="AH1559" s="320">
        <v>0</v>
      </c>
      <c r="AI1559" s="186">
        <v>2770</v>
      </c>
      <c r="AJ1559" s="192">
        <v>7501943434745</v>
      </c>
      <c r="AK1559" s="192">
        <v>93255</v>
      </c>
      <c r="AL1559" s="90" t="s">
        <v>279</v>
      </c>
      <c r="AM1559" s="75">
        <v>64398</v>
      </c>
      <c r="AO1559" s="319">
        <v>2688.9493333333335</v>
      </c>
      <c r="AP1559" s="319">
        <v>3332.6779999999999</v>
      </c>
      <c r="AQ1559" s="318">
        <v>152.31617915904937</v>
      </c>
      <c r="AR1559" s="319">
        <v>2744.1120000000005</v>
      </c>
      <c r="AS1559" s="318">
        <v>77.604977375565625</v>
      </c>
      <c r="AT1559" s="319">
        <v>1990.058</v>
      </c>
      <c r="AU1559" s="318">
        <v>80.814679189084472</v>
      </c>
      <c r="AV1559" s="319">
        <v>2599.1150000000007</v>
      </c>
      <c r="AW1559" s="318">
        <v>132.11047179497609</v>
      </c>
      <c r="AX1559" s="319">
        <v>2624.6749999999993</v>
      </c>
      <c r="AY1559" s="318">
        <v>95.087290472311182</v>
      </c>
      <c r="AZ1559" s="319">
        <v>2084.7510000000002</v>
      </c>
      <c r="BA1559" s="318">
        <v>112.7916790048441</v>
      </c>
      <c r="BB1559" s="319">
        <v>1684.6730000000002</v>
      </c>
      <c r="BC1559" s="318">
        <v>105.04535905447709</v>
      </c>
      <c r="BD1559" s="75"/>
      <c r="BE1559" s="75"/>
      <c r="BG1559" s="74"/>
      <c r="BH1559" s="74"/>
      <c r="BI1559" s="194"/>
      <c r="BJ1559" s="74"/>
      <c r="BK1559" s="74"/>
      <c r="BL1559" s="74"/>
    </row>
    <row r="1560" spans="1:64" s="55" customFormat="1" ht="11.25" customHeight="1" x14ac:dyDescent="0.2">
      <c r="A1560" s="227" t="s">
        <v>64</v>
      </c>
      <c r="B1560" s="261">
        <v>0</v>
      </c>
      <c r="C1560" s="842">
        <v>93436</v>
      </c>
      <c r="D1560" s="407">
        <v>1E-4</v>
      </c>
      <c r="E1560" s="263">
        <v>0</v>
      </c>
      <c r="F1560" s="264">
        <v>0</v>
      </c>
      <c r="G1560" s="264">
        <v>0</v>
      </c>
      <c r="H1560" s="264">
        <v>0</v>
      </c>
      <c r="I1560" s="266">
        <v>0</v>
      </c>
      <c r="J1560" s="264">
        <v>0</v>
      </c>
      <c r="K1560" s="264">
        <v>0</v>
      </c>
      <c r="L1560" s="264">
        <v>0</v>
      </c>
      <c r="M1560" s="264">
        <v>0</v>
      </c>
      <c r="N1560" s="267">
        <v>0</v>
      </c>
      <c r="O1560" s="268">
        <v>2867.029</v>
      </c>
      <c r="P1560" s="264">
        <v>2867.029</v>
      </c>
      <c r="Q1560" s="268">
        <v>0</v>
      </c>
      <c r="R1560" s="268">
        <v>0</v>
      </c>
      <c r="S1560" s="268">
        <v>1E-4</v>
      </c>
      <c r="T1560" s="267">
        <v>0</v>
      </c>
      <c r="U1560" s="266">
        <v>0</v>
      </c>
      <c r="V1560" s="268">
        <v>0</v>
      </c>
      <c r="W1560" s="268">
        <v>0</v>
      </c>
      <c r="X1560" s="267">
        <v>0</v>
      </c>
      <c r="Y1560" s="267">
        <v>0</v>
      </c>
      <c r="Z1560" s="264">
        <v>0</v>
      </c>
      <c r="AA1560" s="264">
        <v>0</v>
      </c>
      <c r="AB1560" s="264">
        <v>0</v>
      </c>
      <c r="AC1560" s="264">
        <v>0</v>
      </c>
      <c r="AD1560" s="267">
        <v>0</v>
      </c>
      <c r="AE1560" s="268">
        <v>0</v>
      </c>
      <c r="AF1560" s="268">
        <v>0</v>
      </c>
      <c r="AG1560" s="268">
        <v>0</v>
      </c>
      <c r="AH1560" s="269">
        <v>0</v>
      </c>
      <c r="AI1560" s="186">
        <v>0</v>
      </c>
      <c r="AJ1560" s="192">
        <v>7501943434622</v>
      </c>
      <c r="AK1560" s="192" t="s">
        <v>262</v>
      </c>
      <c r="AL1560" s="90" t="s">
        <v>278</v>
      </c>
      <c r="AM1560" s="75">
        <v>93436</v>
      </c>
      <c r="AN1560" s="90"/>
      <c r="AO1560" s="267">
        <v>0</v>
      </c>
      <c r="AP1560" s="267">
        <v>0</v>
      </c>
      <c r="AQ1560" s="266">
        <v>0</v>
      </c>
      <c r="AR1560" s="267">
        <v>0</v>
      </c>
      <c r="AS1560" s="266">
        <v>0</v>
      </c>
      <c r="AT1560" s="267">
        <v>0</v>
      </c>
      <c r="AU1560" s="266">
        <v>0</v>
      </c>
      <c r="AV1560" s="267">
        <v>0</v>
      </c>
      <c r="AW1560" s="266">
        <v>0</v>
      </c>
      <c r="AX1560" s="267">
        <v>0</v>
      </c>
      <c r="AY1560" s="266">
        <v>0</v>
      </c>
      <c r="AZ1560" s="267">
        <v>0</v>
      </c>
      <c r="BA1560" s="266">
        <v>0</v>
      </c>
      <c r="BB1560" s="267">
        <v>0</v>
      </c>
      <c r="BC1560" s="266">
        <v>0</v>
      </c>
      <c r="BD1560" s="75"/>
      <c r="BE1560" s="75"/>
      <c r="BG1560" s="74"/>
      <c r="BH1560" s="74"/>
      <c r="BI1560" s="194"/>
      <c r="BJ1560" s="74"/>
      <c r="BK1560" s="74"/>
      <c r="BL1560" s="74"/>
    </row>
    <row r="1561" spans="1:64" ht="11.25" customHeight="1" x14ac:dyDescent="0.3">
      <c r="A1561" s="252" t="s">
        <v>2185</v>
      </c>
      <c r="B1561" s="253">
        <v>0</v>
      </c>
      <c r="C1561" s="840">
        <v>64239</v>
      </c>
      <c r="D1561" s="289">
        <v>15767.059000000001</v>
      </c>
      <c r="E1561" s="255">
        <v>10.317524702245199</v>
      </c>
      <c r="F1561" s="256">
        <v>54000</v>
      </c>
      <c r="G1561" s="256">
        <v>50000</v>
      </c>
      <c r="H1561" s="256">
        <v>15438.423492431641</v>
      </c>
      <c r="I1561" s="257">
        <v>30.876846984863281</v>
      </c>
      <c r="J1561" s="256">
        <v>36800</v>
      </c>
      <c r="K1561" s="256">
        <v>45845.470076467842</v>
      </c>
      <c r="L1561" s="256">
        <v>4642.5230000000001</v>
      </c>
      <c r="M1561" s="256">
        <v>10.126459587515441</v>
      </c>
      <c r="N1561" s="259">
        <v>0</v>
      </c>
      <c r="O1561" s="258">
        <v>0</v>
      </c>
      <c r="P1561" s="256">
        <v>213.4</v>
      </c>
      <c r="Q1561" s="258">
        <v>13.195442934782609</v>
      </c>
      <c r="R1561" s="258">
        <v>21.654586542743186</v>
      </c>
      <c r="S1561" s="258">
        <v>26562.959492431641</v>
      </c>
      <c r="T1561" s="259">
        <v>23892.264000000003</v>
      </c>
      <c r="U1561" s="257">
        <v>15.634432776116567</v>
      </c>
      <c r="V1561" s="258">
        <v>4982.8900000000003</v>
      </c>
      <c r="W1561" s="258">
        <v>213.4</v>
      </c>
      <c r="X1561" s="259">
        <v>18695.974000000002</v>
      </c>
      <c r="Y1561" s="259">
        <v>1301.74</v>
      </c>
      <c r="Z1561" s="256">
        <v>6988.85</v>
      </c>
      <c r="AA1561" s="256">
        <v>0</v>
      </c>
      <c r="AB1561" s="256">
        <v>538.83499999999992</v>
      </c>
      <c r="AC1561" s="256">
        <v>504.99999999999994</v>
      </c>
      <c r="AD1561" s="259">
        <v>542.02999999999975</v>
      </c>
      <c r="AE1561" s="258">
        <v>0</v>
      </c>
      <c r="AF1561" s="258">
        <v>0</v>
      </c>
      <c r="AG1561" s="258">
        <v>0</v>
      </c>
      <c r="AH1561" s="260">
        <v>0</v>
      </c>
      <c r="AI1561" s="186">
        <v>42592</v>
      </c>
      <c r="AJ1561" s="192">
        <v>7501943434622</v>
      </c>
      <c r="AK1561" s="192">
        <v>93436</v>
      </c>
      <c r="AL1561" s="90" t="s">
        <v>279</v>
      </c>
      <c r="AM1561" s="75">
        <v>64239</v>
      </c>
      <c r="AO1561" s="259">
        <v>42238.977333333343</v>
      </c>
      <c r="AP1561" s="259">
        <v>40178.969000000005</v>
      </c>
      <c r="AQ1561" s="257">
        <v>121.79135798726888</v>
      </c>
      <c r="AR1561" s="259">
        <v>38266.883000000002</v>
      </c>
      <c r="AS1561" s="257">
        <v>92.105044888920986</v>
      </c>
      <c r="AT1561" s="259">
        <v>48271.080000000009</v>
      </c>
      <c r="AU1561" s="257">
        <v>127.62431103119624</v>
      </c>
      <c r="AV1561" s="259">
        <v>37094.284</v>
      </c>
      <c r="AW1561" s="257">
        <v>110.63617910766853</v>
      </c>
      <c r="AX1561" s="259">
        <v>35831.972999999998</v>
      </c>
      <c r="AY1561" s="257">
        <v>87.639777613191313</v>
      </c>
      <c r="AZ1561" s="259">
        <v>36234.226000000002</v>
      </c>
      <c r="BA1561" s="257">
        <v>87.481310077991864</v>
      </c>
      <c r="BB1561" s="259">
        <v>44027.613000000005</v>
      </c>
      <c r="BC1561" s="257">
        <v>128.7005778004403</v>
      </c>
      <c r="BD1561" s="75"/>
      <c r="BE1561" s="75"/>
      <c r="BG1561" s="74"/>
      <c r="BH1561" s="74"/>
      <c r="BI1561" s="194"/>
      <c r="BJ1561" s="74"/>
      <c r="BK1561" s="74"/>
      <c r="BL1561" s="74"/>
    </row>
    <row r="1562" spans="1:64" s="55" customFormat="1" ht="11.25" customHeight="1" x14ac:dyDescent="0.2">
      <c r="A1562" s="227" t="s">
        <v>64</v>
      </c>
      <c r="B1562" s="261">
        <v>0</v>
      </c>
      <c r="C1562" s="910">
        <v>93600</v>
      </c>
      <c r="D1562" s="407">
        <v>1E-4</v>
      </c>
      <c r="E1562" s="263">
        <v>0</v>
      </c>
      <c r="F1562" s="264">
        <v>0</v>
      </c>
      <c r="G1562" s="264">
        <v>0</v>
      </c>
      <c r="H1562" s="264">
        <v>0</v>
      </c>
      <c r="I1562" s="266">
        <v>0</v>
      </c>
      <c r="J1562" s="264">
        <v>0</v>
      </c>
      <c r="K1562" s="264">
        <v>0</v>
      </c>
      <c r="L1562" s="264">
        <v>0</v>
      </c>
      <c r="M1562" s="264">
        <v>0</v>
      </c>
      <c r="N1562" s="267">
        <v>0</v>
      </c>
      <c r="O1562" s="268">
        <v>426.16</v>
      </c>
      <c r="P1562" s="264">
        <v>426.16</v>
      </c>
      <c r="Q1562" s="268">
        <v>0</v>
      </c>
      <c r="R1562" s="268">
        <v>0</v>
      </c>
      <c r="S1562" s="268">
        <v>1E-4</v>
      </c>
      <c r="T1562" s="267">
        <v>0</v>
      </c>
      <c r="U1562" s="266">
        <v>0</v>
      </c>
      <c r="V1562" s="268">
        <v>0</v>
      </c>
      <c r="W1562" s="268">
        <v>0</v>
      </c>
      <c r="X1562" s="267">
        <v>0</v>
      </c>
      <c r="Y1562" s="267">
        <v>0</v>
      </c>
      <c r="Z1562" s="264">
        <v>0</v>
      </c>
      <c r="AA1562" s="264">
        <v>0</v>
      </c>
      <c r="AB1562" s="264">
        <v>0</v>
      </c>
      <c r="AC1562" s="264">
        <v>0</v>
      </c>
      <c r="AD1562" s="267">
        <v>0</v>
      </c>
      <c r="AE1562" s="268">
        <v>0</v>
      </c>
      <c r="AF1562" s="268">
        <v>0</v>
      </c>
      <c r="AG1562" s="268">
        <v>0</v>
      </c>
      <c r="AH1562" s="269">
        <v>0</v>
      </c>
      <c r="AI1562" s="186">
        <v>0</v>
      </c>
      <c r="AJ1562" s="192">
        <v>7501017376971</v>
      </c>
      <c r="AK1562" s="192" t="s">
        <v>262</v>
      </c>
      <c r="AL1562" s="90" t="s">
        <v>278</v>
      </c>
      <c r="AM1562" s="75">
        <v>93600</v>
      </c>
      <c r="AN1562" s="90"/>
      <c r="AO1562" s="267">
        <v>0</v>
      </c>
      <c r="AP1562" s="267">
        <v>0</v>
      </c>
      <c r="AQ1562" s="266">
        <v>0</v>
      </c>
      <c r="AR1562" s="267">
        <v>0</v>
      </c>
      <c r="AS1562" s="266">
        <v>0</v>
      </c>
      <c r="AT1562" s="267">
        <v>0</v>
      </c>
      <c r="AU1562" s="266">
        <v>0</v>
      </c>
      <c r="AV1562" s="267">
        <v>0</v>
      </c>
      <c r="AW1562" s="266">
        <v>0</v>
      </c>
      <c r="AX1562" s="267">
        <v>0</v>
      </c>
      <c r="AY1562" s="266">
        <v>0</v>
      </c>
      <c r="AZ1562" s="267">
        <v>0</v>
      </c>
      <c r="BA1562" s="266">
        <v>0</v>
      </c>
      <c r="BB1562" s="267">
        <v>0</v>
      </c>
      <c r="BC1562" s="266">
        <v>0</v>
      </c>
      <c r="BD1562" s="75"/>
      <c r="BE1562" s="75"/>
      <c r="BG1562" s="74"/>
      <c r="BH1562" s="74"/>
      <c r="BI1562" s="194"/>
      <c r="BJ1562" s="74"/>
      <c r="BK1562" s="74"/>
      <c r="BL1562" s="74"/>
    </row>
    <row r="1563" spans="1:64" s="55" customFormat="1" ht="11.25" customHeight="1" x14ac:dyDescent="0.2">
      <c r="A1563" s="252" t="s">
        <v>2186</v>
      </c>
      <c r="B1563" s="253">
        <v>0</v>
      </c>
      <c r="C1563" s="911">
        <v>94075</v>
      </c>
      <c r="D1563" s="289">
        <v>1659.8400000000001</v>
      </c>
      <c r="E1563" s="255">
        <v>17.74399746384125</v>
      </c>
      <c r="F1563" s="256">
        <v>4000</v>
      </c>
      <c r="G1563" s="256">
        <v>4000</v>
      </c>
      <c r="H1563" s="256">
        <v>0</v>
      </c>
      <c r="I1563" s="257">
        <v>0</v>
      </c>
      <c r="J1563" s="256">
        <v>3804</v>
      </c>
      <c r="K1563" s="256">
        <v>2806.3123938939211</v>
      </c>
      <c r="L1563" s="256">
        <v>138.88</v>
      </c>
      <c r="M1563" s="256">
        <v>4.9488431972926561</v>
      </c>
      <c r="N1563" s="259">
        <v>20.72</v>
      </c>
      <c r="O1563" s="258">
        <v>0</v>
      </c>
      <c r="P1563" s="256">
        <v>172.48</v>
      </c>
      <c r="Q1563" s="258">
        <v>8.1850683491062046</v>
      </c>
      <c r="R1563" s="258">
        <v>11.994952681388012</v>
      </c>
      <c r="S1563" s="258">
        <v>1520.96</v>
      </c>
      <c r="T1563" s="259">
        <v>1491.28</v>
      </c>
      <c r="U1563" s="257">
        <v>15.942059799665735</v>
      </c>
      <c r="V1563" s="258">
        <v>123.2</v>
      </c>
      <c r="W1563" s="258">
        <v>151.76</v>
      </c>
      <c r="X1563" s="259">
        <v>1216.32</v>
      </c>
      <c r="Y1563" s="259">
        <v>161.28</v>
      </c>
      <c r="Z1563" s="256">
        <v>84</v>
      </c>
      <c r="AA1563" s="256">
        <v>0</v>
      </c>
      <c r="AB1563" s="256">
        <v>0</v>
      </c>
      <c r="AC1563" s="256">
        <v>0</v>
      </c>
      <c r="AD1563" s="259">
        <v>18.480000000000018</v>
      </c>
      <c r="AE1563" s="258">
        <v>0</v>
      </c>
      <c r="AF1563" s="258">
        <v>0</v>
      </c>
      <c r="AG1563" s="258">
        <v>0</v>
      </c>
      <c r="AH1563" s="260">
        <v>0</v>
      </c>
      <c r="AI1563" s="186">
        <v>2412</v>
      </c>
      <c r="AJ1563" s="192">
        <v>7501017376971</v>
      </c>
      <c r="AK1563" s="192">
        <v>93600</v>
      </c>
      <c r="AL1563" s="90" t="s">
        <v>278</v>
      </c>
      <c r="AM1563" s="75">
        <v>94075</v>
      </c>
      <c r="AN1563" s="90"/>
      <c r="AO1563" s="259">
        <v>2326.4266666666667</v>
      </c>
      <c r="AP1563" s="259">
        <v>2906.96</v>
      </c>
      <c r="AQ1563" s="257">
        <v>148.16309887869522</v>
      </c>
      <c r="AR1563" s="259">
        <v>2143.12</v>
      </c>
      <c r="AS1563" s="257">
        <v>83.034482758620683</v>
      </c>
      <c r="AT1563" s="259">
        <v>1929.1999999999996</v>
      </c>
      <c r="AU1563" s="257">
        <v>72.247118700495577</v>
      </c>
      <c r="AV1563" s="259">
        <v>2354.7999999999997</v>
      </c>
      <c r="AW1563" s="257">
        <v>109.60873108856065</v>
      </c>
      <c r="AX1563" s="259">
        <v>3056.4799999999996</v>
      </c>
      <c r="AY1563" s="257">
        <v>119.95852151795575</v>
      </c>
      <c r="AZ1563" s="259">
        <v>2207.52</v>
      </c>
      <c r="BA1563" s="257">
        <v>99.487227052406894</v>
      </c>
      <c r="BB1563" s="259">
        <v>1556.8000000000002</v>
      </c>
      <c r="BC1563" s="257">
        <v>81.834858044760139</v>
      </c>
      <c r="BD1563" s="75"/>
      <c r="BE1563" s="75"/>
      <c r="BG1563" s="74"/>
      <c r="BH1563" s="74"/>
      <c r="BI1563" s="194"/>
      <c r="BJ1563" s="74"/>
      <c r="BK1563" s="74"/>
      <c r="BL1563" s="74"/>
    </row>
    <row r="1564" spans="1:64" s="55" customFormat="1" ht="11.25" customHeight="1" x14ac:dyDescent="0.2">
      <c r="A1564" s="227" t="s">
        <v>2187</v>
      </c>
      <c r="B1564" s="261" t="s">
        <v>21</v>
      </c>
      <c r="C1564" s="918">
        <v>64169</v>
      </c>
      <c r="D1564" s="407">
        <v>1E-4</v>
      </c>
      <c r="E1564" s="263">
        <v>0</v>
      </c>
      <c r="F1564" s="264">
        <v>0</v>
      </c>
      <c r="G1564" s="264">
        <v>0</v>
      </c>
      <c r="H1564" s="264">
        <v>0</v>
      </c>
      <c r="I1564" s="266">
        <v>0</v>
      </c>
      <c r="J1564" s="264">
        <v>0</v>
      </c>
      <c r="K1564" s="264">
        <v>0</v>
      </c>
      <c r="L1564" s="264">
        <v>0</v>
      </c>
      <c r="M1564" s="264">
        <v>0</v>
      </c>
      <c r="N1564" s="267">
        <v>0</v>
      </c>
      <c r="O1564" s="268">
        <v>9730.56</v>
      </c>
      <c r="P1564" s="264">
        <v>9730.56</v>
      </c>
      <c r="Q1564" s="268">
        <v>0</v>
      </c>
      <c r="R1564" s="268">
        <v>0</v>
      </c>
      <c r="S1564" s="268">
        <v>1E-4</v>
      </c>
      <c r="T1564" s="267">
        <v>0</v>
      </c>
      <c r="U1564" s="266">
        <v>0</v>
      </c>
      <c r="V1564" s="268">
        <v>0</v>
      </c>
      <c r="W1564" s="268">
        <v>0</v>
      </c>
      <c r="X1564" s="267">
        <v>0</v>
      </c>
      <c r="Y1564" s="267">
        <v>0</v>
      </c>
      <c r="Z1564" s="264">
        <v>0</v>
      </c>
      <c r="AA1564" s="264">
        <v>0</v>
      </c>
      <c r="AB1564" s="264">
        <v>0</v>
      </c>
      <c r="AC1564" s="264">
        <v>0</v>
      </c>
      <c r="AD1564" s="267">
        <v>0</v>
      </c>
      <c r="AE1564" s="268">
        <v>0</v>
      </c>
      <c r="AF1564" s="268">
        <v>0</v>
      </c>
      <c r="AG1564" s="268">
        <v>0</v>
      </c>
      <c r="AH1564" s="269">
        <v>0</v>
      </c>
      <c r="AI1564" s="186">
        <v>0</v>
      </c>
      <c r="AJ1564" s="192">
        <v>7501943444928</v>
      </c>
      <c r="AK1564" s="192" t="s">
        <v>262</v>
      </c>
      <c r="AL1564" s="90" t="s">
        <v>278</v>
      </c>
      <c r="AM1564" s="75">
        <v>64169</v>
      </c>
      <c r="AN1564" s="90"/>
      <c r="AO1564" s="267">
        <v>0</v>
      </c>
      <c r="AP1564" s="267">
        <v>0</v>
      </c>
      <c r="AQ1564" s="266">
        <v>0</v>
      </c>
      <c r="AR1564" s="267">
        <v>0</v>
      </c>
      <c r="AS1564" s="266">
        <v>0</v>
      </c>
      <c r="AT1564" s="267">
        <v>0</v>
      </c>
      <c r="AU1564" s="266">
        <v>0</v>
      </c>
      <c r="AV1564" s="267">
        <v>0</v>
      </c>
      <c r="AW1564" s="266">
        <v>0</v>
      </c>
      <c r="AX1564" s="267">
        <v>0</v>
      </c>
      <c r="AY1564" s="266">
        <v>0</v>
      </c>
      <c r="AZ1564" s="267">
        <v>0</v>
      </c>
      <c r="BA1564" s="266">
        <v>0</v>
      </c>
      <c r="BB1564" s="267">
        <v>0</v>
      </c>
      <c r="BC1564" s="266">
        <v>0</v>
      </c>
      <c r="BD1564" s="75"/>
      <c r="BE1564" s="75"/>
      <c r="BG1564" s="74"/>
      <c r="BH1564" s="74"/>
      <c r="BI1564" s="194"/>
      <c r="BJ1564" s="74"/>
      <c r="BK1564" s="74"/>
      <c r="BL1564" s="74"/>
    </row>
    <row r="1565" spans="1:64" s="55" customFormat="1" ht="11.25" customHeight="1" x14ac:dyDescent="0.2">
      <c r="A1565" s="252" t="s">
        <v>2188</v>
      </c>
      <c r="B1565" s="253">
        <v>0</v>
      </c>
      <c r="C1565" s="911">
        <v>64307</v>
      </c>
      <c r="D1565" s="289">
        <v>14107.670999999998</v>
      </c>
      <c r="E1565" s="255">
        <v>7.3267365096842738</v>
      </c>
      <c r="F1565" s="256">
        <v>68000</v>
      </c>
      <c r="G1565" s="256">
        <v>68000</v>
      </c>
      <c r="H1565" s="256">
        <v>15032</v>
      </c>
      <c r="I1565" s="257">
        <v>22.105882352941176</v>
      </c>
      <c r="J1565" s="256">
        <v>75400</v>
      </c>
      <c r="K1565" s="256">
        <v>57765.163171977903</v>
      </c>
      <c r="L1565" s="256">
        <v>9239.7200000000012</v>
      </c>
      <c r="M1565" s="256">
        <v>15.995315329572591</v>
      </c>
      <c r="N1565" s="259">
        <v>0</v>
      </c>
      <c r="O1565" s="258">
        <v>0</v>
      </c>
      <c r="P1565" s="256">
        <v>553.65599999999995</v>
      </c>
      <c r="Q1565" s="258">
        <v>12.988562334217507</v>
      </c>
      <c r="R1565" s="258">
        <v>7.9177523872679041</v>
      </c>
      <c r="S1565" s="258">
        <v>19899.950999999997</v>
      </c>
      <c r="T1565" s="259">
        <v>19973.843999999997</v>
      </c>
      <c r="U1565" s="257">
        <v>10.373299184077808</v>
      </c>
      <c r="V1565" s="258">
        <v>2902.002</v>
      </c>
      <c r="W1565" s="258">
        <v>553.65599999999995</v>
      </c>
      <c r="X1565" s="259">
        <v>16518.185999999998</v>
      </c>
      <c r="Y1565" s="259">
        <v>1761.846</v>
      </c>
      <c r="Z1565" s="256">
        <v>4715.46</v>
      </c>
      <c r="AA1565" s="256">
        <v>0</v>
      </c>
      <c r="AB1565" s="256">
        <v>0</v>
      </c>
      <c r="AC1565" s="256">
        <v>0</v>
      </c>
      <c r="AD1565" s="259">
        <v>331.95999999999913</v>
      </c>
      <c r="AE1565" s="258">
        <v>0</v>
      </c>
      <c r="AF1565" s="258">
        <v>0</v>
      </c>
      <c r="AG1565" s="258">
        <v>0</v>
      </c>
      <c r="AH1565" s="260">
        <v>0</v>
      </c>
      <c r="AI1565" s="186">
        <v>89300</v>
      </c>
      <c r="AJ1565" s="192">
        <v>7501943444928</v>
      </c>
      <c r="AK1565" s="192">
        <v>64169</v>
      </c>
      <c r="AL1565" s="90" t="s">
        <v>279</v>
      </c>
      <c r="AM1565" s="75">
        <v>64307</v>
      </c>
      <c r="AN1565" s="90"/>
      <c r="AO1565" s="259">
        <v>59794.842999999993</v>
      </c>
      <c r="AP1565" s="259">
        <v>60163.161</v>
      </c>
      <c r="AQ1565" s="257">
        <v>124.84314706065447</v>
      </c>
      <c r="AR1565" s="259">
        <v>53348.021000000008</v>
      </c>
      <c r="AS1565" s="257">
        <v>89.822068257202034</v>
      </c>
      <c r="AT1565" s="259">
        <v>65873.346999999994</v>
      </c>
      <c r="AU1565" s="257">
        <v>85.020937829941545</v>
      </c>
      <c r="AV1565" s="259">
        <v>55025.424999999996</v>
      </c>
      <c r="AW1565" s="257">
        <v>75.425074755575295</v>
      </c>
      <c r="AX1565" s="259">
        <v>58230.091000000008</v>
      </c>
      <c r="AY1565" s="257">
        <v>72.206720748817304</v>
      </c>
      <c r="AZ1565" s="259">
        <v>63372.506000000001</v>
      </c>
      <c r="BA1565" s="257">
        <v>71.228511089575889</v>
      </c>
      <c r="BB1565" s="259">
        <v>68007.031000000003</v>
      </c>
      <c r="BC1565" s="257">
        <v>89.372890867711249</v>
      </c>
      <c r="BD1565" s="75"/>
      <c r="BE1565" s="75"/>
      <c r="BG1565" s="74"/>
      <c r="BH1565" s="74"/>
      <c r="BI1565" s="194"/>
      <c r="BJ1565" s="74"/>
      <c r="BK1565" s="74"/>
      <c r="BL1565" s="74"/>
    </row>
    <row r="1566" spans="1:64" s="55" customFormat="1" ht="11.25" customHeight="1" x14ac:dyDescent="0.2">
      <c r="A1566" s="313" t="s">
        <v>2189</v>
      </c>
      <c r="B1566" s="314">
        <v>0</v>
      </c>
      <c r="C1566" s="912">
        <v>64355</v>
      </c>
      <c r="D1566" s="455">
        <v>1E-4</v>
      </c>
      <c r="E1566" s="316">
        <v>0</v>
      </c>
      <c r="F1566" s="317">
        <v>0</v>
      </c>
      <c r="G1566" s="317">
        <v>0</v>
      </c>
      <c r="H1566" s="317">
        <v>0</v>
      </c>
      <c r="I1566" s="318">
        <v>0</v>
      </c>
      <c r="J1566" s="317">
        <v>0</v>
      </c>
      <c r="K1566" s="317">
        <v>0</v>
      </c>
      <c r="L1566" s="317">
        <v>0</v>
      </c>
      <c r="M1566" s="317">
        <v>0</v>
      </c>
      <c r="N1566" s="319">
        <v>0</v>
      </c>
      <c r="O1566" s="288">
        <v>0</v>
      </c>
      <c r="P1566" s="317">
        <v>0</v>
      </c>
      <c r="Q1566" s="288">
        <v>0</v>
      </c>
      <c r="R1566" s="288">
        <v>0</v>
      </c>
      <c r="S1566" s="288">
        <v>1E-4</v>
      </c>
      <c r="T1566" s="319">
        <v>0</v>
      </c>
      <c r="U1566" s="318">
        <v>0</v>
      </c>
      <c r="V1566" s="288">
        <v>0</v>
      </c>
      <c r="W1566" s="288">
        <v>0</v>
      </c>
      <c r="X1566" s="319">
        <v>0</v>
      </c>
      <c r="Y1566" s="319">
        <v>0</v>
      </c>
      <c r="Z1566" s="317">
        <v>0</v>
      </c>
      <c r="AA1566" s="317">
        <v>0</v>
      </c>
      <c r="AB1566" s="317">
        <v>0</v>
      </c>
      <c r="AC1566" s="317">
        <v>0</v>
      </c>
      <c r="AD1566" s="319">
        <v>0</v>
      </c>
      <c r="AE1566" s="288">
        <v>0</v>
      </c>
      <c r="AF1566" s="288">
        <v>0</v>
      </c>
      <c r="AG1566" s="288">
        <v>0</v>
      </c>
      <c r="AH1566" s="320">
        <v>0</v>
      </c>
      <c r="AI1566" s="186">
        <v>0</v>
      </c>
      <c r="AJ1566" s="192">
        <v>7501943444928</v>
      </c>
      <c r="AK1566" s="192">
        <v>64169</v>
      </c>
      <c r="AL1566" s="90" t="s">
        <v>279</v>
      </c>
      <c r="AM1566" s="75">
        <v>64355</v>
      </c>
      <c r="AN1566" s="90"/>
      <c r="AO1566" s="319">
        <v>0</v>
      </c>
      <c r="AP1566" s="319">
        <v>0</v>
      </c>
      <c r="AQ1566" s="318">
        <v>0</v>
      </c>
      <c r="AR1566" s="319">
        <v>0</v>
      </c>
      <c r="AS1566" s="318">
        <v>0</v>
      </c>
      <c r="AT1566" s="319">
        <v>0</v>
      </c>
      <c r="AU1566" s="318">
        <v>0</v>
      </c>
      <c r="AV1566" s="319">
        <v>-19.63</v>
      </c>
      <c r="AW1566" s="318">
        <v>0</v>
      </c>
      <c r="AX1566" s="319">
        <v>0</v>
      </c>
      <c r="AY1566" s="318">
        <v>0</v>
      </c>
      <c r="AZ1566" s="319">
        <v>0</v>
      </c>
      <c r="BA1566" s="318">
        <v>0</v>
      </c>
      <c r="BB1566" s="319">
        <v>0</v>
      </c>
      <c r="BC1566" s="318">
        <v>0</v>
      </c>
      <c r="BD1566" s="75"/>
      <c r="BE1566" s="75"/>
      <c r="BG1566" s="74"/>
      <c r="BH1566" s="74"/>
      <c r="BI1566" s="194"/>
      <c r="BJ1566" s="74"/>
      <c r="BK1566" s="74"/>
      <c r="BL1566" s="74"/>
    </row>
    <row r="1567" spans="1:64" ht="11.25" customHeight="1" x14ac:dyDescent="0.3">
      <c r="A1567" s="227" t="s">
        <v>2190</v>
      </c>
      <c r="B1567" s="261" t="s">
        <v>44</v>
      </c>
      <c r="C1567" s="910">
        <v>64189</v>
      </c>
      <c r="D1567" s="407">
        <v>1E-4</v>
      </c>
      <c r="E1567" s="263">
        <v>0</v>
      </c>
      <c r="F1567" s="264">
        <v>0</v>
      </c>
      <c r="G1567" s="264">
        <v>0</v>
      </c>
      <c r="H1567" s="264">
        <v>0</v>
      </c>
      <c r="I1567" s="266">
        <v>0</v>
      </c>
      <c r="J1567" s="264">
        <v>0</v>
      </c>
      <c r="K1567" s="264">
        <v>0</v>
      </c>
      <c r="L1567" s="264">
        <v>0</v>
      </c>
      <c r="M1567" s="264">
        <v>0</v>
      </c>
      <c r="N1567" s="267">
        <v>0</v>
      </c>
      <c r="O1567" s="268">
        <v>64</v>
      </c>
      <c r="P1567" s="264">
        <v>64</v>
      </c>
      <c r="Q1567" s="268">
        <v>0</v>
      </c>
      <c r="R1567" s="268">
        <v>0</v>
      </c>
      <c r="S1567" s="268">
        <v>1E-4</v>
      </c>
      <c r="T1567" s="267">
        <v>0</v>
      </c>
      <c r="U1567" s="266">
        <v>0</v>
      </c>
      <c r="V1567" s="268">
        <v>0</v>
      </c>
      <c r="W1567" s="268">
        <v>0</v>
      </c>
      <c r="X1567" s="267">
        <v>0</v>
      </c>
      <c r="Y1567" s="267">
        <v>0</v>
      </c>
      <c r="Z1567" s="264">
        <v>0</v>
      </c>
      <c r="AA1567" s="264">
        <v>0</v>
      </c>
      <c r="AB1567" s="264">
        <v>0</v>
      </c>
      <c r="AC1567" s="264">
        <v>0</v>
      </c>
      <c r="AD1567" s="267">
        <v>0</v>
      </c>
      <c r="AE1567" s="268">
        <v>0</v>
      </c>
      <c r="AF1567" s="268">
        <v>0</v>
      </c>
      <c r="AG1567" s="268">
        <v>0</v>
      </c>
      <c r="AH1567" s="269">
        <v>0</v>
      </c>
      <c r="AI1567" s="186">
        <v>0</v>
      </c>
      <c r="AJ1567" s="192">
        <v>7501943416598</v>
      </c>
      <c r="AK1567" s="192" t="s">
        <v>262</v>
      </c>
      <c r="AL1567" s="90" t="s">
        <v>279</v>
      </c>
      <c r="AM1567" s="75">
        <v>64189</v>
      </c>
      <c r="AO1567" s="267">
        <v>0</v>
      </c>
      <c r="AP1567" s="267">
        <v>0</v>
      </c>
      <c r="AQ1567" s="266">
        <v>0</v>
      </c>
      <c r="AR1567" s="267">
        <v>0</v>
      </c>
      <c r="AS1567" s="266">
        <v>0</v>
      </c>
      <c r="AT1567" s="267">
        <v>0</v>
      </c>
      <c r="AU1567" s="266">
        <v>0</v>
      </c>
      <c r="AV1567" s="267">
        <v>0</v>
      </c>
      <c r="AW1567" s="266">
        <v>0</v>
      </c>
      <c r="AX1567" s="267">
        <v>0</v>
      </c>
      <c r="AY1567" s="266">
        <v>0</v>
      </c>
      <c r="AZ1567" s="267">
        <v>0</v>
      </c>
      <c r="BA1567" s="266">
        <v>0</v>
      </c>
      <c r="BB1567" s="267">
        <v>0</v>
      </c>
      <c r="BC1567" s="266">
        <v>0</v>
      </c>
      <c r="BD1567" s="75"/>
      <c r="BE1567" s="75"/>
      <c r="BG1567" s="74"/>
      <c r="BH1567" s="74"/>
      <c r="BI1567" s="194"/>
      <c r="BJ1567" s="74"/>
      <c r="BK1567" s="74"/>
      <c r="BL1567" s="74"/>
    </row>
    <row r="1568" spans="1:64" ht="11.25" customHeight="1" x14ac:dyDescent="0.3">
      <c r="A1568" s="252" t="s">
        <v>2191</v>
      </c>
      <c r="B1568" s="253">
        <v>0</v>
      </c>
      <c r="C1568" s="911">
        <v>64311</v>
      </c>
      <c r="D1568" s="289">
        <v>4989.6000000000004</v>
      </c>
      <c r="E1568" s="255">
        <v>36.420542029797964</v>
      </c>
      <c r="F1568" s="256">
        <v>3000</v>
      </c>
      <c r="G1568" s="256">
        <v>2500</v>
      </c>
      <c r="H1568" s="256">
        <v>2530</v>
      </c>
      <c r="I1568" s="257">
        <v>101.2</v>
      </c>
      <c r="J1568" s="256">
        <v>3947</v>
      </c>
      <c r="K1568" s="256">
        <v>4109.9882554611822</v>
      </c>
      <c r="L1568" s="256">
        <v>793.76</v>
      </c>
      <c r="M1568" s="256">
        <v>19.312950564889924</v>
      </c>
      <c r="N1568" s="259">
        <v>0</v>
      </c>
      <c r="O1568" s="258">
        <v>0</v>
      </c>
      <c r="P1568" s="256">
        <v>656.4799999999999</v>
      </c>
      <c r="Q1568" s="258">
        <v>36.742842665315422</v>
      </c>
      <c r="R1568" s="258">
        <v>51.12115530782873</v>
      </c>
      <c r="S1568" s="258">
        <v>6725.84</v>
      </c>
      <c r="T1568" s="259">
        <v>6656.3199999999988</v>
      </c>
      <c r="U1568" s="257">
        <v>48.586416210474738</v>
      </c>
      <c r="V1568" s="258">
        <v>1056</v>
      </c>
      <c r="W1568" s="258">
        <v>656.4799999999999</v>
      </c>
      <c r="X1568" s="259">
        <v>4943.8399999999992</v>
      </c>
      <c r="Y1568" s="259">
        <v>2411.1999999999998</v>
      </c>
      <c r="Z1568" s="256">
        <v>0</v>
      </c>
      <c r="AA1568" s="256">
        <v>0</v>
      </c>
      <c r="AB1568" s="256">
        <v>0</v>
      </c>
      <c r="AC1568" s="256">
        <v>0</v>
      </c>
      <c r="AD1568" s="259">
        <v>154.87999999999988</v>
      </c>
      <c r="AE1568" s="258">
        <v>0</v>
      </c>
      <c r="AF1568" s="258">
        <v>0</v>
      </c>
      <c r="AG1568" s="258">
        <v>0</v>
      </c>
      <c r="AH1568" s="260">
        <v>0</v>
      </c>
      <c r="AI1568" s="186">
        <v>4310</v>
      </c>
      <c r="AJ1568" s="192">
        <v>7501943416598</v>
      </c>
      <c r="AK1568" s="192">
        <v>64189</v>
      </c>
      <c r="AL1568" s="90" t="s">
        <v>278</v>
      </c>
      <c r="AM1568" s="75">
        <v>64311</v>
      </c>
      <c r="AO1568" s="259">
        <v>3765.8133333333335</v>
      </c>
      <c r="AP1568" s="259">
        <v>2974.4</v>
      </c>
      <c r="AQ1568" s="257">
        <v>69.301025163094138</v>
      </c>
      <c r="AR1568" s="259">
        <v>3264.7999999999997</v>
      </c>
      <c r="AS1568" s="257">
        <v>57.226993865030671</v>
      </c>
      <c r="AT1568" s="259">
        <v>5058.2400000000007</v>
      </c>
      <c r="AU1568" s="257">
        <v>124.4690048126962</v>
      </c>
      <c r="AV1568" s="259">
        <v>4380.6399999999994</v>
      </c>
      <c r="AW1568" s="257">
        <v>103.25232666808873</v>
      </c>
      <c r="AX1568" s="259">
        <v>4114.88</v>
      </c>
      <c r="AY1568" s="257">
        <v>99.243596527344494</v>
      </c>
      <c r="AZ1568" s="259">
        <v>3680.16</v>
      </c>
      <c r="BA1568" s="257">
        <v>90.88967639135187</v>
      </c>
      <c r="BB1568" s="259">
        <v>5591.52</v>
      </c>
      <c r="BC1568" s="257">
        <v>155.63076132105215</v>
      </c>
      <c r="BD1568" s="75"/>
      <c r="BE1568" s="75"/>
      <c r="BG1568" s="74"/>
      <c r="BH1568" s="74"/>
      <c r="BI1568" s="194"/>
      <c r="BJ1568" s="74"/>
      <c r="BK1568" s="74"/>
      <c r="BL1568" s="74"/>
    </row>
    <row r="1569" spans="1:64" ht="11.25" customHeight="1" x14ac:dyDescent="0.3">
      <c r="A1569" s="313" t="s">
        <v>2192</v>
      </c>
      <c r="B1569" s="253">
        <v>0</v>
      </c>
      <c r="C1569" s="911">
        <v>64412</v>
      </c>
      <c r="D1569" s="289">
        <v>1155</v>
      </c>
      <c r="E1569" s="255">
        <v>16.029443255999873</v>
      </c>
      <c r="F1569" s="256">
        <v>2000</v>
      </c>
      <c r="G1569" s="256">
        <v>2500</v>
      </c>
      <c r="H1569" s="256">
        <v>2195</v>
      </c>
      <c r="I1569" s="257">
        <v>87.8</v>
      </c>
      <c r="J1569" s="256">
        <v>2100</v>
      </c>
      <c r="K1569" s="256">
        <v>2161.6471293867548</v>
      </c>
      <c r="L1569" s="256">
        <v>273</v>
      </c>
      <c r="M1569" s="256">
        <v>12.62925832290899</v>
      </c>
      <c r="N1569" s="259">
        <v>0</v>
      </c>
      <c r="O1569" s="258">
        <v>0</v>
      </c>
      <c r="P1569" s="256">
        <v>0</v>
      </c>
      <c r="Q1569" s="258">
        <v>13</v>
      </c>
      <c r="R1569" s="258">
        <v>43.957142857142856</v>
      </c>
      <c r="S1569" s="258">
        <v>3077</v>
      </c>
      <c r="T1569" s="259">
        <v>3024</v>
      </c>
      <c r="U1569" s="257">
        <v>41.967996888436026</v>
      </c>
      <c r="V1569" s="258">
        <v>84</v>
      </c>
      <c r="W1569" s="258">
        <v>0</v>
      </c>
      <c r="X1569" s="259">
        <v>2940</v>
      </c>
      <c r="Y1569" s="259">
        <v>0</v>
      </c>
      <c r="Z1569" s="256">
        <v>0</v>
      </c>
      <c r="AA1569" s="256">
        <v>0</v>
      </c>
      <c r="AB1569" s="256">
        <v>0</v>
      </c>
      <c r="AC1569" s="256">
        <v>0</v>
      </c>
      <c r="AD1569" s="259">
        <v>0</v>
      </c>
      <c r="AE1569" s="258">
        <v>0</v>
      </c>
      <c r="AF1569" s="258">
        <v>0</v>
      </c>
      <c r="AG1569" s="258">
        <v>0</v>
      </c>
      <c r="AH1569" s="260">
        <v>0</v>
      </c>
      <c r="AI1569" s="186">
        <v>2818.9169999999999</v>
      </c>
      <c r="AJ1569" s="192">
        <v>7501943416598</v>
      </c>
      <c r="AK1569" s="192">
        <v>64189</v>
      </c>
      <c r="AL1569" s="90" t="s">
        <v>278</v>
      </c>
      <c r="AM1569" s="75">
        <v>64412</v>
      </c>
      <c r="AO1569" s="259">
        <v>2226</v>
      </c>
      <c r="AP1569" s="259">
        <v>2730</v>
      </c>
      <c r="AQ1569" s="257">
        <v>221.0526315789474</v>
      </c>
      <c r="AR1569" s="259">
        <v>1743</v>
      </c>
      <c r="AS1569" s="257">
        <v>142.28571428571428</v>
      </c>
      <c r="AT1569" s="259">
        <v>2205</v>
      </c>
      <c r="AU1569" s="257">
        <v>66.183720605648574</v>
      </c>
      <c r="AV1569" s="259">
        <v>1680</v>
      </c>
      <c r="AW1569" s="257">
        <v>52.870573151630609</v>
      </c>
      <c r="AX1569" s="259">
        <v>609</v>
      </c>
      <c r="AY1569" s="257">
        <v>14.430954667898741</v>
      </c>
      <c r="AZ1569" s="259">
        <v>294</v>
      </c>
      <c r="BA1569" s="257">
        <v>9.4647766814674359</v>
      </c>
      <c r="BB1569" s="259">
        <v>21</v>
      </c>
      <c r="BC1569" s="257">
        <v>0.5996759296448686</v>
      </c>
      <c r="BD1569" s="75"/>
      <c r="BE1569" s="75"/>
      <c r="BG1569" s="74"/>
      <c r="BH1569" s="74"/>
      <c r="BI1569" s="194"/>
      <c r="BJ1569" s="74"/>
      <c r="BK1569" s="74"/>
      <c r="BL1569" s="74"/>
    </row>
    <row r="1570" spans="1:64" ht="11.25" customHeight="1" x14ac:dyDescent="0.3">
      <c r="A1570" s="252" t="s">
        <v>2193</v>
      </c>
      <c r="B1570" s="253">
        <v>0</v>
      </c>
      <c r="C1570" s="911">
        <v>94109</v>
      </c>
      <c r="D1570" s="289">
        <v>3849.7359999999999</v>
      </c>
      <c r="E1570" s="255">
        <v>372.5044958929106</v>
      </c>
      <c r="F1570" s="256">
        <v>0</v>
      </c>
      <c r="G1570" s="256">
        <v>0</v>
      </c>
      <c r="H1570" s="256">
        <v>0</v>
      </c>
      <c r="I1570" s="257">
        <v>0</v>
      </c>
      <c r="J1570" s="256">
        <v>322</v>
      </c>
      <c r="K1570" s="256">
        <v>310.04211029228014</v>
      </c>
      <c r="L1570" s="256">
        <v>60.819000000000003</v>
      </c>
      <c r="M1570" s="256">
        <v>19.616367577509148</v>
      </c>
      <c r="N1570" s="259">
        <v>0</v>
      </c>
      <c r="O1570" s="258">
        <v>0</v>
      </c>
      <c r="P1570" s="256">
        <v>0</v>
      </c>
      <c r="Q1570" s="258">
        <v>18.887888198757764</v>
      </c>
      <c r="R1570" s="258">
        <v>353.00468944099379</v>
      </c>
      <c r="S1570" s="258">
        <v>3788.9169999999999</v>
      </c>
      <c r="T1570" s="259">
        <v>3786.7829999999999</v>
      </c>
      <c r="U1570" s="257">
        <v>366.41309753989458</v>
      </c>
      <c r="V1570" s="258">
        <v>532.43299999999999</v>
      </c>
      <c r="W1570" s="258">
        <v>0</v>
      </c>
      <c r="X1570" s="259">
        <v>3254.35</v>
      </c>
      <c r="Y1570" s="259">
        <v>1283.6010000000001</v>
      </c>
      <c r="Z1570" s="256">
        <v>0</v>
      </c>
      <c r="AA1570" s="256">
        <v>0</v>
      </c>
      <c r="AB1570" s="256">
        <v>0</v>
      </c>
      <c r="AC1570" s="256">
        <v>0</v>
      </c>
      <c r="AD1570" s="259">
        <v>0</v>
      </c>
      <c r="AE1570" s="258">
        <v>0</v>
      </c>
      <c r="AF1570" s="258">
        <v>0</v>
      </c>
      <c r="AG1570" s="258">
        <v>0</v>
      </c>
      <c r="AH1570" s="260">
        <v>0</v>
      </c>
      <c r="AI1570" s="186">
        <v>245</v>
      </c>
      <c r="AJ1570" s="192">
        <v>7501943416598</v>
      </c>
      <c r="AK1570" s="192">
        <v>64189</v>
      </c>
      <c r="AL1570" s="90" t="s">
        <v>278</v>
      </c>
      <c r="AM1570" s="75">
        <v>94109</v>
      </c>
      <c r="AO1570" s="259">
        <v>345.70733333333328</v>
      </c>
      <c r="AP1570" s="259">
        <v>390.52</v>
      </c>
      <c r="AQ1570" s="257">
        <v>193.32673267326732</v>
      </c>
      <c r="AR1570" s="259">
        <v>312.63099999999997</v>
      </c>
      <c r="AS1570" s="257">
        <v>126.0608870967742</v>
      </c>
      <c r="AT1570" s="259">
        <v>333.971</v>
      </c>
      <c r="AU1570" s="257">
        <v>111.65636541682031</v>
      </c>
      <c r="AV1570" s="259">
        <v>138.71</v>
      </c>
      <c r="AW1570" s="257">
        <v>26.457337519407641</v>
      </c>
      <c r="AX1570" s="259">
        <v>401.18900000000008</v>
      </c>
      <c r="AY1570" s="257">
        <v>119.10786947260281</v>
      </c>
      <c r="AZ1570" s="259">
        <v>236.87599999999998</v>
      </c>
      <c r="BA1570" s="257">
        <v>126.36164189231556</v>
      </c>
      <c r="BB1570" s="259">
        <v>275.286</v>
      </c>
      <c r="BC1570" s="257">
        <v>82.876859594244152</v>
      </c>
      <c r="BD1570" s="75"/>
      <c r="BE1570" s="75"/>
      <c r="BG1570" s="74"/>
      <c r="BH1570" s="74"/>
      <c r="BI1570" s="194"/>
      <c r="BJ1570" s="74"/>
      <c r="BK1570" s="74"/>
      <c r="BL1570" s="74"/>
    </row>
    <row r="1571" spans="1:64" ht="11.25" customHeight="1" x14ac:dyDescent="0.3">
      <c r="A1571" s="227" t="s">
        <v>64</v>
      </c>
      <c r="B1571" s="261">
        <v>0</v>
      </c>
      <c r="C1571" s="910">
        <v>93601</v>
      </c>
      <c r="D1571" s="407">
        <v>1E-4</v>
      </c>
      <c r="E1571" s="263">
        <v>0</v>
      </c>
      <c r="F1571" s="264">
        <v>0</v>
      </c>
      <c r="G1571" s="264">
        <v>0</v>
      </c>
      <c r="H1571" s="264">
        <v>0</v>
      </c>
      <c r="I1571" s="266">
        <v>0</v>
      </c>
      <c r="J1571" s="264">
        <v>0</v>
      </c>
      <c r="K1571" s="264">
        <v>0</v>
      </c>
      <c r="L1571" s="264">
        <v>0</v>
      </c>
      <c r="M1571" s="264">
        <v>0</v>
      </c>
      <c r="N1571" s="267">
        <v>0</v>
      </c>
      <c r="O1571" s="268">
        <v>815.92000000000007</v>
      </c>
      <c r="P1571" s="264">
        <v>815.92000000000007</v>
      </c>
      <c r="Q1571" s="268">
        <v>0</v>
      </c>
      <c r="R1571" s="268">
        <v>0</v>
      </c>
      <c r="S1571" s="268">
        <v>1E-4</v>
      </c>
      <c r="T1571" s="267">
        <v>0</v>
      </c>
      <c r="U1571" s="266">
        <v>0</v>
      </c>
      <c r="V1571" s="268">
        <v>0</v>
      </c>
      <c r="W1571" s="268">
        <v>0</v>
      </c>
      <c r="X1571" s="267">
        <v>0</v>
      </c>
      <c r="Y1571" s="267">
        <v>0</v>
      </c>
      <c r="Z1571" s="264">
        <v>0</v>
      </c>
      <c r="AA1571" s="264">
        <v>0</v>
      </c>
      <c r="AB1571" s="264">
        <v>0</v>
      </c>
      <c r="AC1571" s="264">
        <v>0</v>
      </c>
      <c r="AD1571" s="267">
        <v>0</v>
      </c>
      <c r="AE1571" s="268">
        <v>0</v>
      </c>
      <c r="AF1571" s="268">
        <v>0</v>
      </c>
      <c r="AG1571" s="268">
        <v>0</v>
      </c>
      <c r="AH1571" s="269">
        <v>0</v>
      </c>
      <c r="AI1571" s="186">
        <v>0</v>
      </c>
      <c r="AJ1571" s="192">
        <v>7501017376995</v>
      </c>
      <c r="AK1571" s="192" t="s">
        <v>262</v>
      </c>
      <c r="AL1571" s="90" t="s">
        <v>278</v>
      </c>
      <c r="AM1571" s="75">
        <v>93601</v>
      </c>
      <c r="AO1571" s="267">
        <v>0</v>
      </c>
      <c r="AP1571" s="267">
        <v>0</v>
      </c>
      <c r="AQ1571" s="266">
        <v>0</v>
      </c>
      <c r="AR1571" s="267">
        <v>0</v>
      </c>
      <c r="AS1571" s="266">
        <v>0</v>
      </c>
      <c r="AT1571" s="267">
        <v>0</v>
      </c>
      <c r="AU1571" s="266">
        <v>0</v>
      </c>
      <c r="AV1571" s="267">
        <v>0</v>
      </c>
      <c r="AW1571" s="266">
        <v>0</v>
      </c>
      <c r="AX1571" s="267">
        <v>0</v>
      </c>
      <c r="AY1571" s="266">
        <v>0</v>
      </c>
      <c r="AZ1571" s="267">
        <v>0</v>
      </c>
      <c r="BA1571" s="266">
        <v>0</v>
      </c>
      <c r="BB1571" s="267">
        <v>0</v>
      </c>
      <c r="BC1571" s="266">
        <v>0</v>
      </c>
      <c r="BD1571" s="75"/>
      <c r="BE1571" s="75"/>
      <c r="BG1571" s="74"/>
      <c r="BH1571" s="74"/>
      <c r="BI1571" s="194"/>
      <c r="BJ1571" s="74"/>
      <c r="BK1571" s="74"/>
      <c r="BL1571" s="74"/>
    </row>
    <row r="1572" spans="1:64" ht="11.25" customHeight="1" x14ac:dyDescent="0.3">
      <c r="A1572" s="252" t="s">
        <v>2194</v>
      </c>
      <c r="B1572" s="253">
        <v>0</v>
      </c>
      <c r="C1572" s="911">
        <v>94076</v>
      </c>
      <c r="D1572" s="289">
        <v>3031.2799999999993</v>
      </c>
      <c r="E1572" s="255">
        <v>18.647311897570017</v>
      </c>
      <c r="F1572" s="256">
        <v>7000</v>
      </c>
      <c r="G1572" s="256">
        <v>7000</v>
      </c>
      <c r="H1572" s="256">
        <v>0</v>
      </c>
      <c r="I1572" s="257">
        <v>0</v>
      </c>
      <c r="J1572" s="256">
        <v>4810</v>
      </c>
      <c r="K1572" s="256">
        <v>4876.7565265989042</v>
      </c>
      <c r="L1572" s="256">
        <v>609.83999999999992</v>
      </c>
      <c r="M1572" s="256">
        <v>12.505032733822127</v>
      </c>
      <c r="N1572" s="259">
        <v>183.12</v>
      </c>
      <c r="O1572" s="258">
        <v>0</v>
      </c>
      <c r="P1572" s="256">
        <v>496.71999999999997</v>
      </c>
      <c r="Q1572" s="258">
        <v>23.005405405405405</v>
      </c>
      <c r="R1572" s="258">
        <v>15.102536382536378</v>
      </c>
      <c r="S1572" s="258">
        <v>2421.4399999999996</v>
      </c>
      <c r="T1572" s="259">
        <v>2420.3200000000002</v>
      </c>
      <c r="U1572" s="257">
        <v>14.888912252225685</v>
      </c>
      <c r="V1572" s="258">
        <v>501.2</v>
      </c>
      <c r="W1572" s="258">
        <v>313.59999999999997</v>
      </c>
      <c r="X1572" s="259">
        <v>1605.5200000000002</v>
      </c>
      <c r="Y1572" s="259">
        <v>297.92</v>
      </c>
      <c r="Z1572" s="256">
        <v>92.4</v>
      </c>
      <c r="AA1572" s="256">
        <v>92.4</v>
      </c>
      <c r="AB1572" s="256">
        <v>0</v>
      </c>
      <c r="AC1572" s="256">
        <v>0</v>
      </c>
      <c r="AD1572" s="259">
        <v>78.960000000000036</v>
      </c>
      <c r="AE1572" s="258">
        <v>47.6</v>
      </c>
      <c r="AF1572" s="258">
        <v>47.6</v>
      </c>
      <c r="AG1572" s="258">
        <v>0</v>
      </c>
      <c r="AH1572" s="260">
        <v>0</v>
      </c>
      <c r="AI1572" s="186">
        <v>5851</v>
      </c>
      <c r="AJ1572" s="192">
        <v>7501017376995</v>
      </c>
      <c r="AK1572" s="192">
        <v>93601</v>
      </c>
      <c r="AL1572" s="90" t="s">
        <v>279</v>
      </c>
      <c r="AM1572" s="75">
        <v>94076</v>
      </c>
      <c r="AO1572" s="259">
        <v>4462.2666666666664</v>
      </c>
      <c r="AP1572" s="259">
        <v>5460.0000000000009</v>
      </c>
      <c r="AQ1572" s="257">
        <v>228.35633626097871</v>
      </c>
      <c r="AR1572" s="259">
        <v>3730.16</v>
      </c>
      <c r="AS1572" s="257">
        <v>104.16531695057245</v>
      </c>
      <c r="AT1572" s="259">
        <v>4196.6399999999994</v>
      </c>
      <c r="AU1572" s="257">
        <v>84.154356540638787</v>
      </c>
      <c r="AV1572" s="259">
        <v>3638.8799999999997</v>
      </c>
      <c r="AW1572" s="257">
        <v>90.436233145786062</v>
      </c>
      <c r="AX1572" s="259">
        <v>2563.12</v>
      </c>
      <c r="AY1572" s="257">
        <v>48.324250723868843</v>
      </c>
      <c r="AZ1572" s="259">
        <v>3361.12</v>
      </c>
      <c r="BA1572" s="257">
        <v>64.31926951294858</v>
      </c>
      <c r="BB1572" s="259">
        <v>3126.48</v>
      </c>
      <c r="BC1572" s="257">
        <v>86.090383476911995</v>
      </c>
      <c r="BD1572" s="75"/>
      <c r="BE1572" s="75"/>
      <c r="BG1572" s="74"/>
      <c r="BH1572" s="74"/>
      <c r="BI1572" s="194"/>
      <c r="BJ1572" s="74"/>
      <c r="BK1572" s="74"/>
      <c r="BL1572" s="74"/>
    </row>
    <row r="1573" spans="1:64" ht="11.25" customHeight="1" x14ac:dyDescent="0.3">
      <c r="A1573" s="227" t="s">
        <v>2195</v>
      </c>
      <c r="B1573" s="261">
        <v>0</v>
      </c>
      <c r="C1573" s="910">
        <v>64202</v>
      </c>
      <c r="D1573" s="407">
        <v>1E-4</v>
      </c>
      <c r="E1573" s="263">
        <v>0</v>
      </c>
      <c r="F1573" s="264">
        <v>0</v>
      </c>
      <c r="G1573" s="264">
        <v>0</v>
      </c>
      <c r="H1573" s="264">
        <v>0</v>
      </c>
      <c r="I1573" s="266">
        <v>0</v>
      </c>
      <c r="J1573" s="264">
        <v>0</v>
      </c>
      <c r="K1573" s="264">
        <v>0</v>
      </c>
      <c r="L1573" s="264">
        <v>0</v>
      </c>
      <c r="M1573" s="264">
        <v>0</v>
      </c>
      <c r="N1573" s="267">
        <v>0</v>
      </c>
      <c r="O1573" s="268">
        <v>0</v>
      </c>
      <c r="P1573" s="264">
        <v>0</v>
      </c>
      <c r="Q1573" s="268">
        <v>0</v>
      </c>
      <c r="R1573" s="268">
        <v>0</v>
      </c>
      <c r="S1573" s="268">
        <v>1E-4</v>
      </c>
      <c r="T1573" s="267">
        <v>0</v>
      </c>
      <c r="U1573" s="266">
        <v>0</v>
      </c>
      <c r="V1573" s="268">
        <v>0</v>
      </c>
      <c r="W1573" s="268">
        <v>0</v>
      </c>
      <c r="X1573" s="267">
        <v>0</v>
      </c>
      <c r="Y1573" s="267">
        <v>0</v>
      </c>
      <c r="Z1573" s="264">
        <v>0</v>
      </c>
      <c r="AA1573" s="264">
        <v>0</v>
      </c>
      <c r="AB1573" s="264">
        <v>0</v>
      </c>
      <c r="AC1573" s="264">
        <v>0</v>
      </c>
      <c r="AD1573" s="267">
        <v>0</v>
      </c>
      <c r="AE1573" s="268">
        <v>0</v>
      </c>
      <c r="AF1573" s="268">
        <v>0</v>
      </c>
      <c r="AG1573" s="268">
        <v>0</v>
      </c>
      <c r="AH1573" s="269">
        <v>0</v>
      </c>
      <c r="AI1573" s="186">
        <v>0</v>
      </c>
      <c r="AJ1573" s="192">
        <v>7501943498181</v>
      </c>
      <c r="AK1573" s="192" t="s">
        <v>262</v>
      </c>
      <c r="AL1573" s="90" t="s">
        <v>279</v>
      </c>
      <c r="AM1573" s="75">
        <v>64202</v>
      </c>
      <c r="AO1573" s="267">
        <v>0</v>
      </c>
      <c r="AP1573" s="267">
        <v>0</v>
      </c>
      <c r="AQ1573" s="266">
        <v>0</v>
      </c>
      <c r="AR1573" s="267">
        <v>0</v>
      </c>
      <c r="AS1573" s="266">
        <v>0</v>
      </c>
      <c r="AT1573" s="267">
        <v>0</v>
      </c>
      <c r="AU1573" s="266">
        <v>0</v>
      </c>
      <c r="AV1573" s="267">
        <v>0</v>
      </c>
      <c r="AW1573" s="266">
        <v>0</v>
      </c>
      <c r="AX1573" s="267">
        <v>0</v>
      </c>
      <c r="AY1573" s="266">
        <v>0</v>
      </c>
      <c r="AZ1573" s="267">
        <v>0</v>
      </c>
      <c r="BA1573" s="266">
        <v>0</v>
      </c>
      <c r="BB1573" s="267">
        <v>0</v>
      </c>
      <c r="BC1573" s="266">
        <v>0</v>
      </c>
      <c r="BD1573" s="75"/>
      <c r="BE1573" s="75"/>
      <c r="BG1573" s="74"/>
      <c r="BH1573" s="74"/>
      <c r="BI1573" s="194"/>
      <c r="BJ1573" s="74"/>
      <c r="BK1573" s="74"/>
      <c r="BL1573" s="74"/>
    </row>
    <row r="1574" spans="1:64" ht="11.25" customHeight="1" x14ac:dyDescent="0.3">
      <c r="A1574" s="184" t="s">
        <v>2196</v>
      </c>
      <c r="B1574" s="185">
        <v>0</v>
      </c>
      <c r="C1574" s="828">
        <v>64350</v>
      </c>
      <c r="D1574" s="284">
        <v>1654.9169999999999</v>
      </c>
      <c r="E1574" s="91">
        <v>86.30529741045406</v>
      </c>
      <c r="F1574" s="186">
        <v>0</v>
      </c>
      <c r="G1574" s="186">
        <v>0</v>
      </c>
      <c r="H1574" s="186">
        <v>0</v>
      </c>
      <c r="I1574" s="187">
        <v>0</v>
      </c>
      <c r="J1574" s="186">
        <v>0</v>
      </c>
      <c r="K1574" s="186">
        <v>575.25449178263591</v>
      </c>
      <c r="L1574" s="186">
        <v>0</v>
      </c>
      <c r="M1574" s="186">
        <v>0</v>
      </c>
      <c r="N1574" s="188">
        <v>0</v>
      </c>
      <c r="O1574" s="189">
        <v>0</v>
      </c>
      <c r="P1574" s="186">
        <v>0</v>
      </c>
      <c r="Q1574" s="189">
        <v>0</v>
      </c>
      <c r="R1574" s="189">
        <v>0</v>
      </c>
      <c r="S1574" s="189">
        <v>1654.9169999999999</v>
      </c>
      <c r="T1574" s="188">
        <v>1654.9169999999999</v>
      </c>
      <c r="U1574" s="187">
        <v>86.30529741045406</v>
      </c>
      <c r="V1574" s="189">
        <v>0</v>
      </c>
      <c r="W1574" s="189">
        <v>0</v>
      </c>
      <c r="X1574" s="188">
        <v>1654.9169999999999</v>
      </c>
      <c r="Y1574" s="188">
        <v>1.0669999999999999</v>
      </c>
      <c r="Z1574" s="186">
        <v>0</v>
      </c>
      <c r="AA1574" s="186">
        <v>0</v>
      </c>
      <c r="AB1574" s="186">
        <v>0</v>
      </c>
      <c r="AC1574" s="186">
        <v>0</v>
      </c>
      <c r="AD1574" s="188">
        <v>0</v>
      </c>
      <c r="AE1574" s="189">
        <v>0</v>
      </c>
      <c r="AF1574" s="189">
        <v>0</v>
      </c>
      <c r="AG1574" s="189">
        <v>0</v>
      </c>
      <c r="AH1574" s="191">
        <v>1</v>
      </c>
      <c r="AI1574" s="186">
        <v>0</v>
      </c>
      <c r="AJ1574" s="192">
        <v>7501943498181</v>
      </c>
      <c r="AK1574" s="192">
        <v>64202</v>
      </c>
      <c r="AL1574" s="90" t="s">
        <v>279</v>
      </c>
      <c r="AM1574" s="75">
        <v>64350</v>
      </c>
      <c r="AO1574" s="188">
        <v>481.57300000000004</v>
      </c>
      <c r="AP1574" s="188">
        <v>640.20000000000005</v>
      </c>
      <c r="AQ1574" s="187">
        <v>0</v>
      </c>
      <c r="AR1574" s="188">
        <v>-2.13</v>
      </c>
      <c r="AS1574" s="187">
        <v>0</v>
      </c>
      <c r="AT1574" s="188">
        <v>806.64899999999989</v>
      </c>
      <c r="AU1574" s="187">
        <v>0</v>
      </c>
      <c r="AV1574" s="188">
        <v>213.4</v>
      </c>
      <c r="AW1574" s="187">
        <v>0</v>
      </c>
      <c r="AX1574" s="188">
        <v>1344.42</v>
      </c>
      <c r="AY1574" s="187">
        <v>32.919138104672676</v>
      </c>
      <c r="AZ1574" s="188">
        <v>1904.595</v>
      </c>
      <c r="BA1574" s="187">
        <v>80.85949190402593</v>
      </c>
      <c r="BB1574" s="188">
        <v>416.13</v>
      </c>
      <c r="BC1574" s="187">
        <v>9.1930257096425567</v>
      </c>
      <c r="BD1574" s="75"/>
      <c r="BE1574" s="75"/>
      <c r="BG1574" s="74"/>
      <c r="BH1574" s="74"/>
      <c r="BI1574" s="194"/>
      <c r="BJ1574" s="74"/>
      <c r="BK1574" s="74"/>
      <c r="BL1574" s="74"/>
    </row>
    <row r="1575" spans="1:64" ht="11.1" customHeight="1" x14ac:dyDescent="0.3">
      <c r="A1575" s="252" t="s">
        <v>2197</v>
      </c>
      <c r="B1575" s="253">
        <v>0</v>
      </c>
      <c r="C1575" s="911">
        <v>64408</v>
      </c>
      <c r="D1575" s="289">
        <v>8126.4210000000003</v>
      </c>
      <c r="E1575" s="255">
        <v>64.693425742754258</v>
      </c>
      <c r="F1575" s="256">
        <v>0</v>
      </c>
      <c r="G1575" s="256">
        <v>0</v>
      </c>
      <c r="H1575" s="256">
        <v>0</v>
      </c>
      <c r="I1575" s="257">
        <v>0</v>
      </c>
      <c r="J1575" s="256">
        <v>3900</v>
      </c>
      <c r="K1575" s="256">
        <v>3768.4297469330577</v>
      </c>
      <c r="L1575" s="256">
        <v>0</v>
      </c>
      <c r="M1575" s="256">
        <v>0</v>
      </c>
      <c r="N1575" s="259">
        <v>0</v>
      </c>
      <c r="O1575" s="258">
        <v>0</v>
      </c>
      <c r="P1575" s="256">
        <v>0</v>
      </c>
      <c r="Q1575" s="258">
        <v>0</v>
      </c>
      <c r="R1575" s="258">
        <v>62.510930769230775</v>
      </c>
      <c r="S1575" s="258">
        <v>8126.4210000000003</v>
      </c>
      <c r="T1575" s="259">
        <v>8126.4210000000003</v>
      </c>
      <c r="U1575" s="257">
        <v>64.693425742754258</v>
      </c>
      <c r="V1575" s="258">
        <v>0</v>
      </c>
      <c r="W1575" s="258">
        <v>0</v>
      </c>
      <c r="X1575" s="259">
        <v>8126.4210000000003</v>
      </c>
      <c r="Y1575" s="259">
        <v>8126.4210000000003</v>
      </c>
      <c r="Z1575" s="256">
        <v>0</v>
      </c>
      <c r="AA1575" s="256">
        <v>0</v>
      </c>
      <c r="AB1575" s="256">
        <v>0</v>
      </c>
      <c r="AC1575" s="256">
        <v>0</v>
      </c>
      <c r="AD1575" s="259">
        <v>0</v>
      </c>
      <c r="AE1575" s="258">
        <v>0</v>
      </c>
      <c r="AF1575" s="258">
        <v>0</v>
      </c>
      <c r="AG1575" s="258">
        <v>0</v>
      </c>
      <c r="AH1575" s="260">
        <v>0</v>
      </c>
      <c r="AI1575" s="186">
        <v>400</v>
      </c>
      <c r="AJ1575" s="192">
        <v>7501943498181</v>
      </c>
      <c r="AK1575" s="192">
        <v>64202</v>
      </c>
      <c r="AL1575" s="90" t="s">
        <v>279</v>
      </c>
      <c r="AM1575" s="75">
        <v>64408</v>
      </c>
      <c r="AO1575" s="259">
        <v>0</v>
      </c>
      <c r="AP1575" s="259">
        <v>0</v>
      </c>
      <c r="AQ1575" s="257">
        <v>0</v>
      </c>
      <c r="AR1575" s="259">
        <v>0</v>
      </c>
      <c r="AS1575" s="257">
        <v>0</v>
      </c>
      <c r="AT1575" s="259">
        <v>0</v>
      </c>
      <c r="AU1575" s="257">
        <v>0</v>
      </c>
      <c r="AV1575" s="259">
        <v>0</v>
      </c>
      <c r="AW1575" s="257">
        <v>0</v>
      </c>
      <c r="AX1575" s="259">
        <v>0</v>
      </c>
      <c r="AY1575" s="257">
        <v>0</v>
      </c>
      <c r="AZ1575" s="259">
        <v>0</v>
      </c>
      <c r="BA1575" s="257">
        <v>0</v>
      </c>
      <c r="BB1575" s="259">
        <v>0</v>
      </c>
      <c r="BC1575" s="257">
        <v>0</v>
      </c>
      <c r="BD1575" s="75"/>
      <c r="BE1575" s="75"/>
      <c r="BG1575" s="74"/>
      <c r="BH1575" s="74"/>
      <c r="BI1575" s="194"/>
      <c r="BJ1575" s="74"/>
      <c r="BK1575" s="74"/>
      <c r="BL1575" s="74"/>
    </row>
    <row r="1576" spans="1:64" ht="11.1" customHeight="1" x14ac:dyDescent="0.3">
      <c r="A1576" s="252" t="s">
        <v>4942</v>
      </c>
      <c r="B1576" s="253">
        <v>0</v>
      </c>
      <c r="C1576" s="911">
        <v>65961</v>
      </c>
      <c r="D1576" s="289">
        <v>231.84</v>
      </c>
      <c r="E1576" s="255">
        <v>0</v>
      </c>
      <c r="F1576" s="256">
        <v>0</v>
      </c>
      <c r="G1576" s="256">
        <v>0</v>
      </c>
      <c r="H1576" s="256">
        <v>0</v>
      </c>
      <c r="I1576" s="257">
        <v>0</v>
      </c>
      <c r="J1576" s="256">
        <v>0</v>
      </c>
      <c r="K1576" s="256">
        <v>0</v>
      </c>
      <c r="L1576" s="256">
        <v>0</v>
      </c>
      <c r="M1576" s="256">
        <v>0</v>
      </c>
      <c r="N1576" s="259">
        <v>0</v>
      </c>
      <c r="O1576" s="258">
        <v>0</v>
      </c>
      <c r="P1576" s="256">
        <v>0</v>
      </c>
      <c r="Q1576" s="258">
        <v>0</v>
      </c>
      <c r="R1576" s="258">
        <v>0</v>
      </c>
      <c r="S1576" s="258">
        <v>231.84</v>
      </c>
      <c r="T1576" s="259">
        <v>231.84</v>
      </c>
      <c r="U1576" s="257">
        <v>0</v>
      </c>
      <c r="V1576" s="258">
        <v>0</v>
      </c>
      <c r="W1576" s="258">
        <v>0</v>
      </c>
      <c r="X1576" s="259">
        <v>231.84</v>
      </c>
      <c r="Y1576" s="259">
        <v>231.84</v>
      </c>
      <c r="Z1576" s="256">
        <v>0</v>
      </c>
      <c r="AA1576" s="256">
        <v>0</v>
      </c>
      <c r="AB1576" s="256">
        <v>0</v>
      </c>
      <c r="AC1576" s="256">
        <v>0</v>
      </c>
      <c r="AD1576" s="259">
        <v>0</v>
      </c>
      <c r="AE1576" s="258">
        <v>0</v>
      </c>
      <c r="AF1576" s="258">
        <v>0</v>
      </c>
      <c r="AG1576" s="258">
        <v>0</v>
      </c>
      <c r="AH1576" s="260">
        <v>0</v>
      </c>
      <c r="AI1576" s="186">
        <v>0</v>
      </c>
      <c r="AJ1576" s="192">
        <v>7501943498181</v>
      </c>
      <c r="AK1576" s="192">
        <v>64202</v>
      </c>
      <c r="AL1576" s="90" t="s">
        <v>279</v>
      </c>
      <c r="AM1576" s="75">
        <v>65961</v>
      </c>
      <c r="AO1576" s="259">
        <v>3803.0399999999995</v>
      </c>
      <c r="AP1576" s="259">
        <v>-231.84</v>
      </c>
      <c r="AQ1576" s="257">
        <v>-8.7519818799547</v>
      </c>
      <c r="AR1576" s="259">
        <v>7032.96</v>
      </c>
      <c r="AS1576" s="257">
        <v>264.79518072289159</v>
      </c>
      <c r="AT1576" s="259">
        <v>4608</v>
      </c>
      <c r="AU1576" s="257">
        <v>125.44547025880641</v>
      </c>
      <c r="AV1576" s="259">
        <v>3902.4</v>
      </c>
      <c r="AW1576" s="257">
        <v>99.856704196519956</v>
      </c>
      <c r="AX1576" s="259">
        <v>0</v>
      </c>
      <c r="AY1576" s="257">
        <v>0</v>
      </c>
      <c r="AZ1576" s="259">
        <v>0</v>
      </c>
      <c r="BA1576" s="257">
        <v>0</v>
      </c>
      <c r="BB1576" s="259">
        <v>0</v>
      </c>
      <c r="BC1576" s="257">
        <v>0</v>
      </c>
      <c r="BD1576" s="75"/>
      <c r="BE1576" s="75"/>
      <c r="BG1576" s="74"/>
      <c r="BH1576" s="74"/>
      <c r="BI1576" s="194"/>
      <c r="BJ1576" s="74"/>
      <c r="BK1576" s="74"/>
      <c r="BL1576" s="74"/>
    </row>
    <row r="1577" spans="1:64" ht="11.25" customHeight="1" x14ac:dyDescent="0.3">
      <c r="A1577" s="313" t="s">
        <v>2198</v>
      </c>
      <c r="B1577" s="314">
        <v>0</v>
      </c>
      <c r="C1577" s="912">
        <v>64144</v>
      </c>
      <c r="D1577" s="455">
        <v>805.12</v>
      </c>
      <c r="E1577" s="316">
        <v>0</v>
      </c>
      <c r="F1577" s="317">
        <v>0</v>
      </c>
      <c r="G1577" s="317">
        <v>0</v>
      </c>
      <c r="H1577" s="317">
        <v>0</v>
      </c>
      <c r="I1577" s="318">
        <v>0</v>
      </c>
      <c r="J1577" s="317">
        <v>0</v>
      </c>
      <c r="K1577" s="317">
        <v>0</v>
      </c>
      <c r="L1577" s="317">
        <v>177.92</v>
      </c>
      <c r="M1577" s="317">
        <v>0</v>
      </c>
      <c r="N1577" s="319">
        <v>1049.5999999999999</v>
      </c>
      <c r="O1577" s="288">
        <v>0</v>
      </c>
      <c r="P1577" s="317">
        <v>1077.76</v>
      </c>
      <c r="Q1577" s="288">
        <v>0</v>
      </c>
      <c r="R1577" s="288">
        <v>0</v>
      </c>
      <c r="S1577" s="288">
        <v>627.20000000000005</v>
      </c>
      <c r="T1577" s="319">
        <v>627.19999999999993</v>
      </c>
      <c r="U1577" s="318">
        <v>0</v>
      </c>
      <c r="V1577" s="288">
        <v>0</v>
      </c>
      <c r="W1577" s="288">
        <v>28.16</v>
      </c>
      <c r="X1577" s="319">
        <v>599.04</v>
      </c>
      <c r="Y1577" s="319">
        <v>0</v>
      </c>
      <c r="Z1577" s="317">
        <v>64</v>
      </c>
      <c r="AA1577" s="317">
        <v>0</v>
      </c>
      <c r="AB1577" s="317">
        <v>0</v>
      </c>
      <c r="AC1577" s="317">
        <v>0</v>
      </c>
      <c r="AD1577" s="319">
        <v>0</v>
      </c>
      <c r="AE1577" s="288">
        <v>0</v>
      </c>
      <c r="AF1577" s="288">
        <v>0</v>
      </c>
      <c r="AG1577" s="288">
        <v>0</v>
      </c>
      <c r="AH1577" s="320">
        <v>0</v>
      </c>
      <c r="AI1577" s="186">
        <v>0</v>
      </c>
      <c r="AJ1577" s="192">
        <v>7501943444942</v>
      </c>
      <c r="AK1577" s="192">
        <v>64170</v>
      </c>
      <c r="AL1577" s="90" t="s">
        <v>279</v>
      </c>
      <c r="AM1577" s="75">
        <v>64144</v>
      </c>
      <c r="AO1577" s="319">
        <v>5444.2666666666664</v>
      </c>
      <c r="AP1577" s="319">
        <v>8939.52</v>
      </c>
      <c r="AQ1577" s="318">
        <v>0</v>
      </c>
      <c r="AR1577" s="319">
        <v>2268.16</v>
      </c>
      <c r="AS1577" s="318">
        <v>19.269051057684138</v>
      </c>
      <c r="AT1577" s="319">
        <v>5125.12</v>
      </c>
      <c r="AU1577" s="318">
        <v>108.46510423855618</v>
      </c>
      <c r="AV1577" s="319">
        <v>5524.48</v>
      </c>
      <c r="AW1577" s="318">
        <v>110.48959999999998</v>
      </c>
      <c r="AX1577" s="319">
        <v>11520</v>
      </c>
      <c r="AY1577" s="318">
        <v>115.19999999999999</v>
      </c>
      <c r="AZ1577" s="319">
        <v>21114.880000000001</v>
      </c>
      <c r="BA1577" s="318">
        <v>160.30749233540584</v>
      </c>
      <c r="BB1577" s="319">
        <v>0</v>
      </c>
      <c r="BC1577" s="318">
        <v>0</v>
      </c>
      <c r="BD1577" s="75"/>
      <c r="BE1577" s="75"/>
      <c r="BG1577" s="74"/>
      <c r="BH1577" s="74"/>
      <c r="BI1577" s="194"/>
      <c r="BJ1577" s="74"/>
      <c r="BK1577" s="74"/>
      <c r="BL1577" s="74"/>
    </row>
    <row r="1578" spans="1:64" ht="11.25" customHeight="1" x14ac:dyDescent="0.3">
      <c r="A1578" s="227" t="s">
        <v>2199</v>
      </c>
      <c r="B1578" s="261" t="s">
        <v>21</v>
      </c>
      <c r="C1578" s="910">
        <v>64170</v>
      </c>
      <c r="D1578" s="407">
        <v>1E-4</v>
      </c>
      <c r="E1578" s="263">
        <v>0</v>
      </c>
      <c r="F1578" s="264">
        <v>0</v>
      </c>
      <c r="G1578" s="264">
        <v>0</v>
      </c>
      <c r="H1578" s="264">
        <v>0</v>
      </c>
      <c r="I1578" s="266">
        <v>0</v>
      </c>
      <c r="J1578" s="264">
        <v>0</v>
      </c>
      <c r="K1578" s="264">
        <v>0</v>
      </c>
      <c r="L1578" s="264">
        <v>0</v>
      </c>
      <c r="M1578" s="264">
        <v>0</v>
      </c>
      <c r="N1578" s="267">
        <v>0</v>
      </c>
      <c r="O1578" s="268">
        <v>12196.800000000001</v>
      </c>
      <c r="P1578" s="264">
        <v>12196.800000000001</v>
      </c>
      <c r="Q1578" s="268">
        <v>0</v>
      </c>
      <c r="R1578" s="268">
        <v>0</v>
      </c>
      <c r="S1578" s="268">
        <v>1E-4</v>
      </c>
      <c r="T1578" s="267">
        <v>0</v>
      </c>
      <c r="U1578" s="266">
        <v>0</v>
      </c>
      <c r="V1578" s="268">
        <v>0</v>
      </c>
      <c r="W1578" s="268">
        <v>0</v>
      </c>
      <c r="X1578" s="267">
        <v>0</v>
      </c>
      <c r="Y1578" s="267">
        <v>0</v>
      </c>
      <c r="Z1578" s="264">
        <v>0</v>
      </c>
      <c r="AA1578" s="264">
        <v>0</v>
      </c>
      <c r="AB1578" s="264">
        <v>0</v>
      </c>
      <c r="AC1578" s="264">
        <v>0</v>
      </c>
      <c r="AD1578" s="267">
        <v>0</v>
      </c>
      <c r="AE1578" s="268">
        <v>0</v>
      </c>
      <c r="AF1578" s="268">
        <v>0</v>
      </c>
      <c r="AG1578" s="268">
        <v>0</v>
      </c>
      <c r="AH1578" s="269">
        <v>0</v>
      </c>
      <c r="AI1578" s="186">
        <v>0</v>
      </c>
      <c r="AJ1578" s="192">
        <v>7501943444942</v>
      </c>
      <c r="AK1578" s="192" t="s">
        <v>262</v>
      </c>
      <c r="AL1578" s="90" t="s">
        <v>278</v>
      </c>
      <c r="AM1578" s="75">
        <v>64170</v>
      </c>
      <c r="AO1578" s="267">
        <v>0</v>
      </c>
      <c r="AP1578" s="267">
        <v>0</v>
      </c>
      <c r="AQ1578" s="266">
        <v>0</v>
      </c>
      <c r="AR1578" s="267">
        <v>0</v>
      </c>
      <c r="AS1578" s="266">
        <v>0</v>
      </c>
      <c r="AT1578" s="267">
        <v>0</v>
      </c>
      <c r="AU1578" s="266">
        <v>0</v>
      </c>
      <c r="AV1578" s="267">
        <v>0</v>
      </c>
      <c r="AW1578" s="266">
        <v>0</v>
      </c>
      <c r="AX1578" s="267">
        <v>0</v>
      </c>
      <c r="AY1578" s="266">
        <v>0</v>
      </c>
      <c r="AZ1578" s="267">
        <v>0</v>
      </c>
      <c r="BA1578" s="266">
        <v>0</v>
      </c>
      <c r="BB1578" s="267">
        <v>0</v>
      </c>
      <c r="BC1578" s="266">
        <v>0</v>
      </c>
      <c r="BD1578" s="75"/>
      <c r="BE1578" s="75"/>
      <c r="BG1578" s="74"/>
      <c r="BH1578" s="74"/>
      <c r="BI1578" s="194"/>
      <c r="BJ1578" s="74"/>
      <c r="BK1578" s="74"/>
      <c r="BL1578" s="74"/>
    </row>
    <row r="1579" spans="1:64" ht="11.25" customHeight="1" x14ac:dyDescent="0.3">
      <c r="A1579" s="252" t="s">
        <v>2200</v>
      </c>
      <c r="B1579" s="253">
        <v>0</v>
      </c>
      <c r="C1579" s="911">
        <v>64308</v>
      </c>
      <c r="D1579" s="289">
        <v>30292.724999999999</v>
      </c>
      <c r="E1579" s="255">
        <v>12.612055305813708</v>
      </c>
      <c r="F1579" s="256">
        <v>76000</v>
      </c>
      <c r="G1579" s="256">
        <v>70000</v>
      </c>
      <c r="H1579" s="256">
        <v>2288</v>
      </c>
      <c r="I1579" s="257">
        <v>3.2685714285714282</v>
      </c>
      <c r="J1579" s="256">
        <v>79092</v>
      </c>
      <c r="K1579" s="256">
        <v>72056.594104934178</v>
      </c>
      <c r="L1579" s="256">
        <v>9408.6260000000002</v>
      </c>
      <c r="M1579" s="256">
        <v>13.057272713026732</v>
      </c>
      <c r="N1579" s="259">
        <v>97.44</v>
      </c>
      <c r="O1579" s="258">
        <v>0</v>
      </c>
      <c r="P1579" s="256">
        <v>831.73800000000006</v>
      </c>
      <c r="Q1579" s="258">
        <v>12.947408081727607</v>
      </c>
      <c r="R1579" s="258">
        <v>8.789295630405098</v>
      </c>
      <c r="S1579" s="258">
        <v>23172.098999999998</v>
      </c>
      <c r="T1579" s="259">
        <v>20961.509999999998</v>
      </c>
      <c r="U1579" s="257">
        <v>8.7271027421061351</v>
      </c>
      <c r="V1579" s="258">
        <v>801.15899999999999</v>
      </c>
      <c r="W1579" s="258">
        <v>734.298</v>
      </c>
      <c r="X1579" s="259">
        <v>19426.053</v>
      </c>
      <c r="Y1579" s="259">
        <v>1481.499</v>
      </c>
      <c r="Z1579" s="256">
        <v>1759.5</v>
      </c>
      <c r="AA1579" s="256">
        <v>97.44</v>
      </c>
      <c r="AB1579" s="256">
        <v>0</v>
      </c>
      <c r="AC1579" s="256">
        <v>0</v>
      </c>
      <c r="AD1579" s="259">
        <v>446.92000000000007</v>
      </c>
      <c r="AE1579" s="258">
        <v>0</v>
      </c>
      <c r="AF1579" s="258">
        <v>0</v>
      </c>
      <c r="AG1579" s="258">
        <v>0</v>
      </c>
      <c r="AH1579" s="260">
        <v>0</v>
      </c>
      <c r="AI1579" s="186">
        <v>79130</v>
      </c>
      <c r="AJ1579" s="192">
        <v>7501943444942</v>
      </c>
      <c r="AK1579" s="192">
        <v>64170</v>
      </c>
      <c r="AL1579" s="90" t="s">
        <v>279</v>
      </c>
      <c r="AM1579" s="75">
        <v>64308</v>
      </c>
      <c r="AO1579" s="259">
        <v>74464.400666666668</v>
      </c>
      <c r="AP1579" s="259">
        <v>75748.830999999991</v>
      </c>
      <c r="AQ1579" s="257">
        <v>92.560042182125599</v>
      </c>
      <c r="AR1579" s="259">
        <v>67650.430999999997</v>
      </c>
      <c r="AS1579" s="257">
        <v>76.445483925645505</v>
      </c>
      <c r="AT1579" s="259">
        <v>79993.94</v>
      </c>
      <c r="AU1579" s="257">
        <v>84.421407103707395</v>
      </c>
      <c r="AV1579" s="259">
        <v>87787.324999999997</v>
      </c>
      <c r="AW1579" s="257">
        <v>87.367833589091987</v>
      </c>
      <c r="AX1579" s="259">
        <v>97308.555999999997</v>
      </c>
      <c r="AY1579" s="257">
        <v>116.14835527359094</v>
      </c>
      <c r="AZ1579" s="259">
        <v>108057.91699999999</v>
      </c>
      <c r="BA1579" s="257">
        <v>129.47483388661178</v>
      </c>
      <c r="BB1579" s="259">
        <v>101241.63900000001</v>
      </c>
      <c r="BC1579" s="257">
        <v>108.84075797229113</v>
      </c>
      <c r="BD1579" s="75"/>
      <c r="BE1579" s="75"/>
      <c r="BG1579" s="74"/>
      <c r="BH1579" s="74"/>
      <c r="BI1579" s="194"/>
      <c r="BJ1579" s="74"/>
      <c r="BK1579" s="74"/>
      <c r="BL1579" s="74"/>
    </row>
    <row r="1580" spans="1:64" ht="11.25" customHeight="1" x14ac:dyDescent="0.3">
      <c r="A1580" s="227" t="s">
        <v>2201</v>
      </c>
      <c r="B1580" s="261" t="s">
        <v>44</v>
      </c>
      <c r="C1580" s="918">
        <v>64190</v>
      </c>
      <c r="D1580" s="407">
        <v>1E-4</v>
      </c>
      <c r="E1580" s="263">
        <v>0</v>
      </c>
      <c r="F1580" s="264">
        <v>0</v>
      </c>
      <c r="G1580" s="264">
        <v>0</v>
      </c>
      <c r="H1580" s="264">
        <v>0</v>
      </c>
      <c r="I1580" s="266">
        <v>0</v>
      </c>
      <c r="J1580" s="264">
        <v>0</v>
      </c>
      <c r="K1580" s="264">
        <v>0</v>
      </c>
      <c r="L1580" s="264">
        <v>0</v>
      </c>
      <c r="M1580" s="264">
        <v>0</v>
      </c>
      <c r="N1580" s="267">
        <v>0</v>
      </c>
      <c r="O1580" s="268">
        <v>136</v>
      </c>
      <c r="P1580" s="264">
        <v>136</v>
      </c>
      <c r="Q1580" s="268">
        <v>0</v>
      </c>
      <c r="R1580" s="268">
        <v>0</v>
      </c>
      <c r="S1580" s="268">
        <v>1E-4</v>
      </c>
      <c r="T1580" s="267">
        <v>0</v>
      </c>
      <c r="U1580" s="266">
        <v>0</v>
      </c>
      <c r="V1580" s="268">
        <v>0</v>
      </c>
      <c r="W1580" s="268">
        <v>0</v>
      </c>
      <c r="X1580" s="267">
        <v>0</v>
      </c>
      <c r="Y1580" s="267">
        <v>0</v>
      </c>
      <c r="Z1580" s="264">
        <v>0</v>
      </c>
      <c r="AA1580" s="264">
        <v>0</v>
      </c>
      <c r="AB1580" s="264">
        <v>0</v>
      </c>
      <c r="AC1580" s="264">
        <v>0</v>
      </c>
      <c r="AD1580" s="267">
        <v>0</v>
      </c>
      <c r="AE1580" s="268">
        <v>0</v>
      </c>
      <c r="AF1580" s="268">
        <v>0</v>
      </c>
      <c r="AG1580" s="268">
        <v>0</v>
      </c>
      <c r="AH1580" s="269">
        <v>0</v>
      </c>
      <c r="AI1580" s="186">
        <v>0</v>
      </c>
      <c r="AJ1580" s="192">
        <v>7501943416604</v>
      </c>
      <c r="AK1580" s="192" t="s">
        <v>262</v>
      </c>
      <c r="AL1580" s="90" t="s">
        <v>278</v>
      </c>
      <c r="AM1580" s="75">
        <v>64190</v>
      </c>
      <c r="AO1580" s="267">
        <v>0</v>
      </c>
      <c r="AP1580" s="267">
        <v>0</v>
      </c>
      <c r="AQ1580" s="266">
        <v>0</v>
      </c>
      <c r="AR1580" s="267">
        <v>0</v>
      </c>
      <c r="AS1580" s="266">
        <v>0</v>
      </c>
      <c r="AT1580" s="267">
        <v>0</v>
      </c>
      <c r="AU1580" s="266">
        <v>0</v>
      </c>
      <c r="AV1580" s="267">
        <v>0</v>
      </c>
      <c r="AW1580" s="266">
        <v>0</v>
      </c>
      <c r="AX1580" s="267">
        <v>0</v>
      </c>
      <c r="AY1580" s="266">
        <v>0</v>
      </c>
      <c r="AZ1580" s="267">
        <v>0</v>
      </c>
      <c r="BA1580" s="266">
        <v>0</v>
      </c>
      <c r="BB1580" s="267">
        <v>0</v>
      </c>
      <c r="BC1580" s="266">
        <v>0</v>
      </c>
      <c r="BD1580" s="75"/>
      <c r="BE1580" s="75"/>
      <c r="BG1580" s="74"/>
      <c r="BH1580" s="74"/>
      <c r="BI1580" s="194"/>
      <c r="BJ1580" s="74"/>
      <c r="BK1580" s="74"/>
      <c r="BL1580" s="74"/>
    </row>
    <row r="1581" spans="1:64" ht="11.25" customHeight="1" x14ac:dyDescent="0.3">
      <c r="A1581" s="252" t="s">
        <v>2202</v>
      </c>
      <c r="B1581" s="253">
        <v>0</v>
      </c>
      <c r="C1581" s="911">
        <v>64312</v>
      </c>
      <c r="D1581" s="289">
        <v>10758.880000000001</v>
      </c>
      <c r="E1581" s="255">
        <v>11.620048610311406</v>
      </c>
      <c r="F1581" s="256">
        <v>30000</v>
      </c>
      <c r="G1581" s="256">
        <v>32000</v>
      </c>
      <c r="H1581" s="256">
        <v>6019</v>
      </c>
      <c r="I1581" s="257">
        <v>18.809374999999999</v>
      </c>
      <c r="J1581" s="256">
        <v>21349</v>
      </c>
      <c r="K1581" s="256">
        <v>27776.682423994629</v>
      </c>
      <c r="L1581" s="256">
        <v>7689.4400000000005</v>
      </c>
      <c r="M1581" s="256">
        <v>27.683075619417924</v>
      </c>
      <c r="N1581" s="259">
        <v>76.8</v>
      </c>
      <c r="O1581" s="258">
        <v>0</v>
      </c>
      <c r="P1581" s="256">
        <v>222.88</v>
      </c>
      <c r="Q1581" s="258">
        <v>37.061782753290558</v>
      </c>
      <c r="R1581" s="258">
        <v>12.77123987071994</v>
      </c>
      <c r="S1581" s="258">
        <v>9088.44</v>
      </c>
      <c r="T1581" s="259">
        <v>7346.24</v>
      </c>
      <c r="U1581" s="257">
        <v>7.9342520692687382</v>
      </c>
      <c r="V1581" s="258">
        <v>325.60000000000002</v>
      </c>
      <c r="W1581" s="258">
        <v>146.08000000000001</v>
      </c>
      <c r="X1581" s="259">
        <v>6874.5599999999995</v>
      </c>
      <c r="Y1581" s="259">
        <v>4171.2</v>
      </c>
      <c r="Z1581" s="256">
        <v>246.4</v>
      </c>
      <c r="AA1581" s="256">
        <v>0</v>
      </c>
      <c r="AB1581" s="256">
        <v>0</v>
      </c>
      <c r="AC1581" s="256">
        <v>0</v>
      </c>
      <c r="AD1581" s="259">
        <v>172.47999999999956</v>
      </c>
      <c r="AE1581" s="258">
        <v>0</v>
      </c>
      <c r="AF1581" s="258">
        <v>0</v>
      </c>
      <c r="AG1581" s="258">
        <v>0</v>
      </c>
      <c r="AH1581" s="260">
        <v>0</v>
      </c>
      <c r="AI1581" s="186">
        <v>19000</v>
      </c>
      <c r="AJ1581" s="192">
        <v>7501943416604</v>
      </c>
      <c r="AK1581" s="192">
        <v>64190</v>
      </c>
      <c r="AL1581" s="90" t="s">
        <v>279</v>
      </c>
      <c r="AM1581" s="75">
        <v>64312</v>
      </c>
      <c r="AO1581" s="259">
        <v>29722.880000000001</v>
      </c>
      <c r="AP1581" s="259">
        <v>33355.520000000004</v>
      </c>
      <c r="AQ1581" s="257">
        <v>119.63530719845056</v>
      </c>
      <c r="AR1581" s="259">
        <v>25769.920000000002</v>
      </c>
      <c r="AS1581" s="257">
        <v>88.192744695414106</v>
      </c>
      <c r="AT1581" s="259">
        <v>30043.200000000001</v>
      </c>
      <c r="AU1581" s="257">
        <v>174.44145400440368</v>
      </c>
      <c r="AV1581" s="259">
        <v>19528.960000000003</v>
      </c>
      <c r="AW1581" s="257">
        <v>123.57506971479471</v>
      </c>
      <c r="AX1581" s="259">
        <v>26268</v>
      </c>
      <c r="AY1581" s="257">
        <v>124.50765278732649</v>
      </c>
      <c r="AZ1581" s="259">
        <v>20599.04</v>
      </c>
      <c r="BA1581" s="257">
        <v>97.373251055063875</v>
      </c>
      <c r="BB1581" s="259">
        <v>30949.599999999999</v>
      </c>
      <c r="BC1581" s="257">
        <v>189.89700004590762</v>
      </c>
      <c r="BD1581" s="75"/>
      <c r="BE1581" s="75"/>
      <c r="BG1581" s="74"/>
      <c r="BH1581" s="74"/>
      <c r="BI1581" s="194"/>
      <c r="BJ1581" s="74"/>
      <c r="BK1581" s="74"/>
      <c r="BL1581" s="74"/>
    </row>
    <row r="1582" spans="1:64" ht="11.25" customHeight="1" x14ac:dyDescent="0.3">
      <c r="A1582" s="227" t="s">
        <v>2203</v>
      </c>
      <c r="B1582" s="261">
        <v>0</v>
      </c>
      <c r="C1582" s="910">
        <v>64259</v>
      </c>
      <c r="D1582" s="407">
        <v>1E-4</v>
      </c>
      <c r="E1582" s="263">
        <v>0</v>
      </c>
      <c r="F1582" s="264">
        <v>0</v>
      </c>
      <c r="G1582" s="264">
        <v>0</v>
      </c>
      <c r="H1582" s="264">
        <v>0</v>
      </c>
      <c r="I1582" s="266">
        <v>0</v>
      </c>
      <c r="J1582" s="264">
        <v>0</v>
      </c>
      <c r="K1582" s="264">
        <v>0</v>
      </c>
      <c r="L1582" s="264">
        <v>0</v>
      </c>
      <c r="M1582" s="264">
        <v>0</v>
      </c>
      <c r="N1582" s="267">
        <v>38.4</v>
      </c>
      <c r="O1582" s="268">
        <v>1152</v>
      </c>
      <c r="P1582" s="264">
        <v>1190.4000000000001</v>
      </c>
      <c r="Q1582" s="268">
        <v>0</v>
      </c>
      <c r="R1582" s="268">
        <v>0</v>
      </c>
      <c r="S1582" s="268">
        <v>1E-4</v>
      </c>
      <c r="T1582" s="267">
        <v>0</v>
      </c>
      <c r="U1582" s="266">
        <v>0</v>
      </c>
      <c r="V1582" s="268">
        <v>0</v>
      </c>
      <c r="W1582" s="268">
        <v>0</v>
      </c>
      <c r="X1582" s="267">
        <v>0</v>
      </c>
      <c r="Y1582" s="267">
        <v>0</v>
      </c>
      <c r="Z1582" s="264">
        <v>0</v>
      </c>
      <c r="AA1582" s="264">
        <v>0</v>
      </c>
      <c r="AB1582" s="264">
        <v>0</v>
      </c>
      <c r="AC1582" s="264">
        <v>0</v>
      </c>
      <c r="AD1582" s="267">
        <v>0</v>
      </c>
      <c r="AE1582" s="268">
        <v>0</v>
      </c>
      <c r="AF1582" s="268">
        <v>0</v>
      </c>
      <c r="AG1582" s="268">
        <v>0</v>
      </c>
      <c r="AH1582" s="269">
        <v>0</v>
      </c>
      <c r="AI1582" s="186">
        <v>0</v>
      </c>
      <c r="AJ1582" s="192">
        <v>7501943493698</v>
      </c>
      <c r="AK1582" s="192" t="s">
        <v>262</v>
      </c>
      <c r="AL1582" s="90" t="s">
        <v>278</v>
      </c>
      <c r="AM1582" s="75">
        <v>64259</v>
      </c>
      <c r="AO1582" s="267">
        <v>0</v>
      </c>
      <c r="AP1582" s="267">
        <v>0</v>
      </c>
      <c r="AQ1582" s="266">
        <v>0</v>
      </c>
      <c r="AR1582" s="267">
        <v>0</v>
      </c>
      <c r="AS1582" s="266">
        <v>0</v>
      </c>
      <c r="AT1582" s="267">
        <v>0</v>
      </c>
      <c r="AU1582" s="266">
        <v>0</v>
      </c>
      <c r="AV1582" s="267">
        <v>0</v>
      </c>
      <c r="AW1582" s="266">
        <v>0</v>
      </c>
      <c r="AX1582" s="267">
        <v>0</v>
      </c>
      <c r="AY1582" s="266">
        <v>0</v>
      </c>
      <c r="AZ1582" s="267">
        <v>0</v>
      </c>
      <c r="BA1582" s="266">
        <v>0</v>
      </c>
      <c r="BB1582" s="267">
        <v>0</v>
      </c>
      <c r="BC1582" s="266">
        <v>0</v>
      </c>
      <c r="BD1582" s="75"/>
      <c r="BE1582" s="75"/>
      <c r="BG1582" s="74"/>
      <c r="BH1582" s="74"/>
      <c r="BI1582" s="194"/>
      <c r="BJ1582" s="74"/>
      <c r="BK1582" s="74"/>
      <c r="BL1582" s="74"/>
    </row>
    <row r="1583" spans="1:64" ht="11.25" customHeight="1" x14ac:dyDescent="0.3">
      <c r="A1583" s="184" t="s">
        <v>2204</v>
      </c>
      <c r="B1583" s="185">
        <v>0</v>
      </c>
      <c r="C1583" s="828">
        <v>64346</v>
      </c>
      <c r="D1583" s="284">
        <v>1804.8</v>
      </c>
      <c r="E1583" s="91">
        <v>144.11693105568085</v>
      </c>
      <c r="F1583" s="186">
        <v>0</v>
      </c>
      <c r="G1583" s="186">
        <v>0</v>
      </c>
      <c r="H1583" s="186">
        <v>0</v>
      </c>
      <c r="I1583" s="187">
        <v>0</v>
      </c>
      <c r="J1583" s="186">
        <v>0</v>
      </c>
      <c r="K1583" s="186">
        <v>375.69492774642129</v>
      </c>
      <c r="L1583" s="186">
        <v>0</v>
      </c>
      <c r="M1583" s="186">
        <v>0</v>
      </c>
      <c r="N1583" s="188">
        <v>0</v>
      </c>
      <c r="O1583" s="189">
        <v>0</v>
      </c>
      <c r="P1583" s="186">
        <v>0</v>
      </c>
      <c r="Q1583" s="189">
        <v>0</v>
      </c>
      <c r="R1583" s="189">
        <v>0</v>
      </c>
      <c r="S1583" s="189">
        <v>1804.8</v>
      </c>
      <c r="T1583" s="188">
        <v>1804.8</v>
      </c>
      <c r="U1583" s="187">
        <v>144.11693105568085</v>
      </c>
      <c r="V1583" s="189">
        <v>0</v>
      </c>
      <c r="W1583" s="189">
        <v>0</v>
      </c>
      <c r="X1583" s="188">
        <v>1804.8</v>
      </c>
      <c r="Y1583" s="188">
        <v>0</v>
      </c>
      <c r="Z1583" s="186">
        <v>0</v>
      </c>
      <c r="AA1583" s="186">
        <v>0</v>
      </c>
      <c r="AB1583" s="186">
        <v>0</v>
      </c>
      <c r="AC1583" s="186">
        <v>0</v>
      </c>
      <c r="AD1583" s="188">
        <v>0</v>
      </c>
      <c r="AE1583" s="189">
        <v>0</v>
      </c>
      <c r="AF1583" s="189">
        <v>0</v>
      </c>
      <c r="AG1583" s="189">
        <v>0</v>
      </c>
      <c r="AH1583" s="191">
        <v>0</v>
      </c>
      <c r="AI1583" s="186">
        <v>0</v>
      </c>
      <c r="AJ1583" s="192">
        <v>7501943493698</v>
      </c>
      <c r="AK1583" s="192">
        <v>64259</v>
      </c>
      <c r="AL1583" s="90" t="s">
        <v>279</v>
      </c>
      <c r="AM1583" s="75">
        <v>64346</v>
      </c>
      <c r="AO1583" s="188">
        <v>371.2</v>
      </c>
      <c r="AP1583" s="188">
        <v>192</v>
      </c>
      <c r="AQ1583" s="187">
        <v>41.46868250539957</v>
      </c>
      <c r="AR1583" s="188">
        <v>576</v>
      </c>
      <c r="AS1583" s="187">
        <v>106.66666666666667</v>
      </c>
      <c r="AT1583" s="188">
        <v>345.6</v>
      </c>
      <c r="AU1583" s="187">
        <v>38.089989805196595</v>
      </c>
      <c r="AV1583" s="188">
        <v>384</v>
      </c>
      <c r="AW1583" s="187">
        <v>47.612493815955389</v>
      </c>
      <c r="AX1583" s="188">
        <v>307.2</v>
      </c>
      <c r="AY1583" s="187">
        <v>59.892645766331832</v>
      </c>
      <c r="AZ1583" s="188">
        <v>422.4</v>
      </c>
      <c r="BA1583" s="187">
        <v>84.809234162411897</v>
      </c>
      <c r="BB1583" s="188">
        <v>76.8</v>
      </c>
      <c r="BC1583" s="187">
        <v>10.17420598060613</v>
      </c>
      <c r="BD1583" s="75"/>
      <c r="BE1583" s="75"/>
      <c r="BG1583" s="74"/>
      <c r="BH1583" s="74"/>
      <c r="BI1583" s="194"/>
      <c r="BJ1583" s="74"/>
      <c r="BK1583" s="74"/>
      <c r="BL1583" s="74"/>
    </row>
    <row r="1584" spans="1:64" ht="11.1" customHeight="1" x14ac:dyDescent="0.3">
      <c r="A1584" s="252" t="s">
        <v>2205</v>
      </c>
      <c r="B1584" s="253">
        <v>0</v>
      </c>
      <c r="C1584" s="911">
        <v>64343</v>
      </c>
      <c r="D1584" s="289">
        <v>1E-4</v>
      </c>
      <c r="E1584" s="255">
        <v>0</v>
      </c>
      <c r="F1584" s="256">
        <v>0</v>
      </c>
      <c r="G1584" s="256">
        <v>0</v>
      </c>
      <c r="H1584" s="256">
        <v>0</v>
      </c>
      <c r="I1584" s="257">
        <v>0</v>
      </c>
      <c r="J1584" s="256">
        <v>0</v>
      </c>
      <c r="K1584" s="256">
        <v>0</v>
      </c>
      <c r="L1584" s="256">
        <v>0</v>
      </c>
      <c r="M1584" s="256">
        <v>0</v>
      </c>
      <c r="N1584" s="259">
        <v>0</v>
      </c>
      <c r="O1584" s="258">
        <v>0</v>
      </c>
      <c r="P1584" s="256">
        <v>0</v>
      </c>
      <c r="Q1584" s="258">
        <v>0</v>
      </c>
      <c r="R1584" s="258">
        <v>0</v>
      </c>
      <c r="S1584" s="258">
        <v>1E-4</v>
      </c>
      <c r="T1584" s="259">
        <v>0</v>
      </c>
      <c r="U1584" s="257">
        <v>0</v>
      </c>
      <c r="V1584" s="258">
        <v>0</v>
      </c>
      <c r="W1584" s="258">
        <v>0</v>
      </c>
      <c r="X1584" s="259">
        <v>0</v>
      </c>
      <c r="Y1584" s="259">
        <v>0</v>
      </c>
      <c r="Z1584" s="256">
        <v>0</v>
      </c>
      <c r="AA1584" s="256">
        <v>0</v>
      </c>
      <c r="AB1584" s="256">
        <v>0</v>
      </c>
      <c r="AC1584" s="256">
        <v>0</v>
      </c>
      <c r="AD1584" s="259">
        <v>0</v>
      </c>
      <c r="AE1584" s="258">
        <v>0</v>
      </c>
      <c r="AF1584" s="258">
        <v>0</v>
      </c>
      <c r="AG1584" s="258">
        <v>0</v>
      </c>
      <c r="AH1584" s="260">
        <v>0</v>
      </c>
      <c r="AI1584" s="186">
        <v>0</v>
      </c>
      <c r="AJ1584" s="192">
        <v>7501943493698</v>
      </c>
      <c r="AK1584" s="192">
        <v>64259</v>
      </c>
      <c r="AL1584" s="90" t="s">
        <v>279</v>
      </c>
      <c r="AM1584" s="75">
        <v>64343</v>
      </c>
      <c r="AO1584" s="259">
        <v>0</v>
      </c>
      <c r="AP1584" s="259">
        <v>0</v>
      </c>
      <c r="AQ1584" s="257">
        <v>0</v>
      </c>
      <c r="AR1584" s="259">
        <v>0</v>
      </c>
      <c r="AS1584" s="257">
        <v>0</v>
      </c>
      <c r="AT1584" s="259">
        <v>0</v>
      </c>
      <c r="AU1584" s="257">
        <v>0</v>
      </c>
      <c r="AV1584" s="259">
        <v>0</v>
      </c>
      <c r="AW1584" s="257">
        <v>0</v>
      </c>
      <c r="AX1584" s="259">
        <v>0</v>
      </c>
      <c r="AY1584" s="257">
        <v>0</v>
      </c>
      <c r="AZ1584" s="259">
        <v>0</v>
      </c>
      <c r="BA1584" s="257">
        <v>0</v>
      </c>
      <c r="BB1584" s="259">
        <v>0</v>
      </c>
      <c r="BC1584" s="257">
        <v>0</v>
      </c>
      <c r="BD1584" s="75"/>
      <c r="BE1584" s="75"/>
      <c r="BG1584" s="74"/>
      <c r="BH1584" s="74"/>
      <c r="BI1584" s="194"/>
      <c r="BJ1584" s="74"/>
      <c r="BK1584" s="74"/>
      <c r="BL1584" s="74"/>
    </row>
    <row r="1585" spans="1:64" ht="11.1" customHeight="1" x14ac:dyDescent="0.3">
      <c r="A1585" s="313" t="s">
        <v>2206</v>
      </c>
      <c r="B1585" s="253">
        <v>0</v>
      </c>
      <c r="C1585" s="911">
        <v>64413</v>
      </c>
      <c r="D1585" s="289">
        <v>4809.6000000000004</v>
      </c>
      <c r="E1585" s="255">
        <v>11.520407336231834</v>
      </c>
      <c r="F1585" s="256">
        <v>12000</v>
      </c>
      <c r="G1585" s="256">
        <v>13000</v>
      </c>
      <c r="H1585" s="256">
        <v>0</v>
      </c>
      <c r="I1585" s="257">
        <v>0</v>
      </c>
      <c r="J1585" s="256">
        <v>11162</v>
      </c>
      <c r="K1585" s="256">
        <v>12524.557143584005</v>
      </c>
      <c r="L1585" s="256">
        <v>1756.8</v>
      </c>
      <c r="M1585" s="256">
        <v>14.026843263675486</v>
      </c>
      <c r="N1585" s="259">
        <v>0</v>
      </c>
      <c r="O1585" s="258">
        <v>0</v>
      </c>
      <c r="P1585" s="256">
        <v>0</v>
      </c>
      <c r="Q1585" s="258">
        <v>15.739114853968822</v>
      </c>
      <c r="R1585" s="258">
        <v>8.2049811861673536</v>
      </c>
      <c r="S1585" s="258">
        <v>3052.8</v>
      </c>
      <c r="T1585" s="259">
        <v>3024</v>
      </c>
      <c r="U1585" s="257">
        <v>7.2433698820619314</v>
      </c>
      <c r="V1585" s="258">
        <v>28.8</v>
      </c>
      <c r="W1585" s="258">
        <v>0</v>
      </c>
      <c r="X1585" s="259">
        <v>2995.2</v>
      </c>
      <c r="Y1585" s="259">
        <v>0</v>
      </c>
      <c r="Z1585" s="256">
        <v>0</v>
      </c>
      <c r="AA1585" s="256">
        <v>0</v>
      </c>
      <c r="AB1585" s="256">
        <v>0</v>
      </c>
      <c r="AC1585" s="256">
        <v>0</v>
      </c>
      <c r="AD1585" s="259">
        <v>28.799999999999955</v>
      </c>
      <c r="AE1585" s="258">
        <v>0</v>
      </c>
      <c r="AF1585" s="258">
        <v>0</v>
      </c>
      <c r="AG1585" s="258">
        <v>0</v>
      </c>
      <c r="AH1585" s="260">
        <v>0</v>
      </c>
      <c r="AI1585" s="186">
        <v>12979</v>
      </c>
      <c r="AJ1585" s="192">
        <v>7501943493698</v>
      </c>
      <c r="AK1585" s="192">
        <v>64259</v>
      </c>
      <c r="AL1585" s="90" t="s">
        <v>279</v>
      </c>
      <c r="AM1585" s="75">
        <v>64413</v>
      </c>
      <c r="AO1585" s="259">
        <v>10761.599999999999</v>
      </c>
      <c r="AP1585" s="259">
        <v>12009.6</v>
      </c>
      <c r="AQ1585" s="257">
        <v>96.602316602316606</v>
      </c>
      <c r="AR1585" s="259">
        <v>8928</v>
      </c>
      <c r="AS1585" s="257">
        <v>72.402887032681861</v>
      </c>
      <c r="AT1585" s="259">
        <v>11347.199999999999</v>
      </c>
      <c r="AU1585" s="257">
        <v>124.21499466509995</v>
      </c>
      <c r="AV1585" s="259">
        <v>13708.800000000001</v>
      </c>
      <c r="AW1585" s="257">
        <v>157.34281987375894</v>
      </c>
      <c r="AX1585" s="259">
        <v>9331.1999999999989</v>
      </c>
      <c r="AY1585" s="257">
        <v>104.35255536147609</v>
      </c>
      <c r="AZ1585" s="259">
        <v>9590.4000000000015</v>
      </c>
      <c r="BA1585" s="257">
        <v>151.79655099916843</v>
      </c>
      <c r="BB1585" s="259">
        <v>9331.1999999999989</v>
      </c>
      <c r="BC1585" s="257">
        <v>97.180155215052039</v>
      </c>
      <c r="BD1585" s="75"/>
      <c r="BE1585" s="75"/>
      <c r="BG1585" s="74"/>
      <c r="BH1585" s="74"/>
      <c r="BI1585" s="194"/>
      <c r="BJ1585" s="74"/>
      <c r="BK1585" s="74"/>
      <c r="BL1585" s="74"/>
    </row>
    <row r="1586" spans="1:64" ht="11.1" customHeight="1" x14ac:dyDescent="0.3">
      <c r="A1586" s="252" t="s">
        <v>2207</v>
      </c>
      <c r="B1586" s="253">
        <v>0</v>
      </c>
      <c r="C1586" s="911">
        <v>94110</v>
      </c>
      <c r="D1586" s="289">
        <v>176.05500000000001</v>
      </c>
      <c r="E1586" s="255">
        <v>6.1332994629396795</v>
      </c>
      <c r="F1586" s="256">
        <v>4000</v>
      </c>
      <c r="G1586" s="256">
        <v>4000</v>
      </c>
      <c r="H1586" s="256">
        <v>4359.76220703125</v>
      </c>
      <c r="I1586" s="257">
        <v>108.99405517578124</v>
      </c>
      <c r="J1586" s="256">
        <v>833</v>
      </c>
      <c r="K1586" s="256">
        <v>861.14334248869602</v>
      </c>
      <c r="L1586" s="256">
        <v>-41.611999999999995</v>
      </c>
      <c r="M1586" s="256">
        <v>-4.8321804218728222</v>
      </c>
      <c r="N1586" s="259">
        <v>357.44499999999999</v>
      </c>
      <c r="O1586" s="258">
        <v>34.143999999999998</v>
      </c>
      <c r="P1586" s="256">
        <v>412.92899999999997</v>
      </c>
      <c r="Q1586" s="258">
        <v>44.575870348139254</v>
      </c>
      <c r="R1586" s="258">
        <v>164.85339281024912</v>
      </c>
      <c r="S1586" s="258">
        <v>4577.4292070312504</v>
      </c>
      <c r="T1586" s="259">
        <v>4507.0079999999998</v>
      </c>
      <c r="U1586" s="257">
        <v>157.0124662512558</v>
      </c>
      <c r="V1586" s="258">
        <v>3194.598</v>
      </c>
      <c r="W1586" s="258">
        <v>21.34</v>
      </c>
      <c r="X1586" s="259">
        <v>1291.07</v>
      </c>
      <c r="Y1586" s="259">
        <v>981.64</v>
      </c>
      <c r="Z1586" s="256">
        <v>214.46699999999998</v>
      </c>
      <c r="AA1586" s="256">
        <v>134.44199999999998</v>
      </c>
      <c r="AB1586" s="256">
        <v>68.28800201416</v>
      </c>
      <c r="AC1586" s="256">
        <v>64.000001887685102</v>
      </c>
      <c r="AD1586" s="259">
        <v>45.879999999999995</v>
      </c>
      <c r="AE1586" s="258">
        <v>62.951000000000001</v>
      </c>
      <c r="AF1586" s="258">
        <v>62.951000000000001</v>
      </c>
      <c r="AG1586" s="258">
        <v>0</v>
      </c>
      <c r="AH1586" s="260">
        <v>0</v>
      </c>
      <c r="AI1586" s="186">
        <v>817</v>
      </c>
      <c r="AJ1586" s="192">
        <v>7501943493698</v>
      </c>
      <c r="AK1586" s="192">
        <v>64259</v>
      </c>
      <c r="AL1586" s="90" t="s">
        <v>279</v>
      </c>
      <c r="AM1586" s="75">
        <v>94110</v>
      </c>
      <c r="AO1586" s="259">
        <v>699.23833333333334</v>
      </c>
      <c r="AP1586" s="259">
        <v>321.16700000000003</v>
      </c>
      <c r="AQ1586" s="257">
        <v>61.881888246628137</v>
      </c>
      <c r="AR1586" s="259">
        <v>879.20800000000008</v>
      </c>
      <c r="AS1586" s="257">
        <v>142.497244732577</v>
      </c>
      <c r="AT1586" s="259">
        <v>897.33999999999992</v>
      </c>
      <c r="AU1586" s="257">
        <v>114.96208457337298</v>
      </c>
      <c r="AV1586" s="259">
        <v>396.923</v>
      </c>
      <c r="AW1586" s="257">
        <v>40.727470107728116</v>
      </c>
      <c r="AX1586" s="259">
        <v>938.96499999999992</v>
      </c>
      <c r="AY1586" s="257">
        <v>114.47285067260975</v>
      </c>
      <c r="AZ1586" s="259">
        <v>265.68200000000002</v>
      </c>
      <c r="BA1586" s="257">
        <v>70.971647945653544</v>
      </c>
      <c r="BB1586" s="259">
        <v>654.07000000000005</v>
      </c>
      <c r="BC1586" s="257">
        <v>78.439593231584681</v>
      </c>
      <c r="BD1586" s="75"/>
      <c r="BE1586" s="75"/>
      <c r="BG1586" s="74"/>
      <c r="BH1586" s="74"/>
      <c r="BI1586" s="194"/>
      <c r="BJ1586" s="74"/>
      <c r="BK1586" s="74"/>
      <c r="BL1586" s="74"/>
    </row>
    <row r="1587" spans="1:64" ht="11.25" customHeight="1" x14ac:dyDescent="0.3">
      <c r="A1587" s="227" t="s">
        <v>2208</v>
      </c>
      <c r="B1587" s="261">
        <v>0</v>
      </c>
      <c r="C1587" s="910">
        <v>93256</v>
      </c>
      <c r="D1587" s="407">
        <v>1E-4</v>
      </c>
      <c r="E1587" s="263">
        <v>0</v>
      </c>
      <c r="F1587" s="264">
        <v>0</v>
      </c>
      <c r="G1587" s="264">
        <v>0</v>
      </c>
      <c r="H1587" s="264">
        <v>0</v>
      </c>
      <c r="I1587" s="266">
        <v>0</v>
      </c>
      <c r="J1587" s="264">
        <v>0</v>
      </c>
      <c r="K1587" s="264">
        <v>0</v>
      </c>
      <c r="L1587" s="264">
        <v>0</v>
      </c>
      <c r="M1587" s="264">
        <v>0</v>
      </c>
      <c r="N1587" s="267">
        <v>0</v>
      </c>
      <c r="O1587" s="268">
        <v>1042.1600000000001</v>
      </c>
      <c r="P1587" s="264">
        <v>1042.1600000000001</v>
      </c>
      <c r="Q1587" s="268">
        <v>0</v>
      </c>
      <c r="R1587" s="268">
        <v>0</v>
      </c>
      <c r="S1587" s="268">
        <v>1E-4</v>
      </c>
      <c r="T1587" s="267">
        <v>0</v>
      </c>
      <c r="U1587" s="266">
        <v>0</v>
      </c>
      <c r="V1587" s="268">
        <v>0</v>
      </c>
      <c r="W1587" s="268">
        <v>0</v>
      </c>
      <c r="X1587" s="267">
        <v>0</v>
      </c>
      <c r="Y1587" s="267">
        <v>0</v>
      </c>
      <c r="Z1587" s="264">
        <v>0</v>
      </c>
      <c r="AA1587" s="264">
        <v>0</v>
      </c>
      <c r="AB1587" s="264">
        <v>0</v>
      </c>
      <c r="AC1587" s="264">
        <v>0</v>
      </c>
      <c r="AD1587" s="267">
        <v>0</v>
      </c>
      <c r="AE1587" s="268">
        <v>0</v>
      </c>
      <c r="AF1587" s="268">
        <v>0</v>
      </c>
      <c r="AG1587" s="268">
        <v>0</v>
      </c>
      <c r="AH1587" s="269">
        <v>0</v>
      </c>
      <c r="AI1587" s="186">
        <v>0</v>
      </c>
      <c r="AJ1587" s="192">
        <v>7501017366316</v>
      </c>
      <c r="AK1587" s="192" t="s">
        <v>262</v>
      </c>
      <c r="AL1587" s="90" t="s">
        <v>278</v>
      </c>
      <c r="AM1587" s="75">
        <v>93256</v>
      </c>
      <c r="AO1587" s="267">
        <v>0</v>
      </c>
      <c r="AP1587" s="267">
        <v>0</v>
      </c>
      <c r="AQ1587" s="266">
        <v>0</v>
      </c>
      <c r="AR1587" s="267">
        <v>0</v>
      </c>
      <c r="AS1587" s="266">
        <v>0</v>
      </c>
      <c r="AT1587" s="267">
        <v>0</v>
      </c>
      <c r="AU1587" s="266">
        <v>0</v>
      </c>
      <c r="AV1587" s="267">
        <v>0</v>
      </c>
      <c r="AW1587" s="266">
        <v>0</v>
      </c>
      <c r="AX1587" s="267">
        <v>0</v>
      </c>
      <c r="AY1587" s="266">
        <v>0</v>
      </c>
      <c r="AZ1587" s="267">
        <v>0</v>
      </c>
      <c r="BA1587" s="266">
        <v>0</v>
      </c>
      <c r="BB1587" s="267">
        <v>0</v>
      </c>
      <c r="BC1587" s="266">
        <v>0</v>
      </c>
      <c r="BD1587" s="75"/>
      <c r="BE1587" s="75"/>
      <c r="BG1587" s="74"/>
      <c r="BH1587" s="74"/>
      <c r="BI1587" s="194"/>
      <c r="BJ1587" s="74"/>
      <c r="BK1587" s="74"/>
      <c r="BL1587" s="74"/>
    </row>
    <row r="1588" spans="1:64" ht="11.25" customHeight="1" x14ac:dyDescent="0.3">
      <c r="A1588" s="252" t="s">
        <v>2209</v>
      </c>
      <c r="B1588" s="253">
        <v>0</v>
      </c>
      <c r="C1588" s="911">
        <v>94077</v>
      </c>
      <c r="D1588" s="289">
        <v>3903.7599999999998</v>
      </c>
      <c r="E1588" s="255">
        <v>14.180927196800862</v>
      </c>
      <c r="F1588" s="256">
        <v>12000</v>
      </c>
      <c r="G1588" s="256">
        <v>12000</v>
      </c>
      <c r="H1588" s="256">
        <v>0</v>
      </c>
      <c r="I1588" s="257">
        <v>0</v>
      </c>
      <c r="J1588" s="256">
        <v>10050</v>
      </c>
      <c r="K1588" s="256">
        <v>8258.4726918575525</v>
      </c>
      <c r="L1588" s="256">
        <v>1691.7600000000002</v>
      </c>
      <c r="M1588" s="256">
        <v>20.4851437199519</v>
      </c>
      <c r="N1588" s="259">
        <v>436.24</v>
      </c>
      <c r="O1588" s="258">
        <v>0</v>
      </c>
      <c r="P1588" s="256">
        <v>682.64</v>
      </c>
      <c r="Q1588" s="258">
        <v>23.62587064676617</v>
      </c>
      <c r="R1588" s="258">
        <v>6.6029850746268641</v>
      </c>
      <c r="S1588" s="258">
        <v>2211.9999999999995</v>
      </c>
      <c r="T1588" s="259">
        <v>2212</v>
      </c>
      <c r="U1588" s="257">
        <v>8.0353840808152928</v>
      </c>
      <c r="V1588" s="258">
        <v>483.84</v>
      </c>
      <c r="W1588" s="258">
        <v>246.4</v>
      </c>
      <c r="X1588" s="259">
        <v>1481.76</v>
      </c>
      <c r="Y1588" s="259">
        <v>14.56</v>
      </c>
      <c r="Z1588" s="256">
        <v>473.20000000000005</v>
      </c>
      <c r="AA1588" s="256">
        <v>234.08</v>
      </c>
      <c r="AB1588" s="256">
        <v>0</v>
      </c>
      <c r="AC1588" s="256">
        <v>0</v>
      </c>
      <c r="AD1588" s="259">
        <v>55.999999999999773</v>
      </c>
      <c r="AE1588" s="258">
        <v>0</v>
      </c>
      <c r="AF1588" s="258">
        <v>0</v>
      </c>
      <c r="AG1588" s="258">
        <v>0</v>
      </c>
      <c r="AH1588" s="260">
        <v>0</v>
      </c>
      <c r="AI1588" s="186">
        <v>10202</v>
      </c>
      <c r="AJ1588" s="192">
        <v>7501017366316</v>
      </c>
      <c r="AK1588" s="192">
        <v>93256</v>
      </c>
      <c r="AL1588" s="90" t="s">
        <v>279</v>
      </c>
      <c r="AM1588" s="75">
        <v>94077</v>
      </c>
      <c r="AO1588" s="259">
        <v>7885.1733333333332</v>
      </c>
      <c r="AP1588" s="259">
        <v>7922.32</v>
      </c>
      <c r="AQ1588" s="257">
        <v>129.59790610175037</v>
      </c>
      <c r="AR1588" s="259">
        <v>7347.76</v>
      </c>
      <c r="AS1588" s="257">
        <v>88.527228915662647</v>
      </c>
      <c r="AT1588" s="259">
        <v>8385.44</v>
      </c>
      <c r="AU1588" s="257">
        <v>102.00648080013359</v>
      </c>
      <c r="AV1588" s="259">
        <v>6919.3600000000006</v>
      </c>
      <c r="AW1588" s="257">
        <v>125.1083724950924</v>
      </c>
      <c r="AX1588" s="259">
        <v>9867.76</v>
      </c>
      <c r="AY1588" s="257">
        <v>120.52234687993311</v>
      </c>
      <c r="AZ1588" s="259">
        <v>8245.44</v>
      </c>
      <c r="BA1588" s="257">
        <v>97.116713455085886</v>
      </c>
      <c r="BB1588" s="259">
        <v>4928.5600000000004</v>
      </c>
      <c r="BC1588" s="257">
        <v>82.958464252498928</v>
      </c>
      <c r="BD1588" s="75"/>
      <c r="BE1588" s="75"/>
      <c r="BG1588" s="74"/>
      <c r="BH1588" s="74"/>
      <c r="BI1588" s="194"/>
      <c r="BJ1588" s="74"/>
      <c r="BK1588" s="74"/>
      <c r="BL1588" s="74"/>
    </row>
    <row r="1589" spans="1:64" ht="11.25" customHeight="1" x14ac:dyDescent="0.3">
      <c r="A1589" s="227" t="s">
        <v>2210</v>
      </c>
      <c r="B1589" s="261">
        <v>0</v>
      </c>
      <c r="C1589" s="910">
        <v>64203</v>
      </c>
      <c r="D1589" s="407">
        <v>1E-4</v>
      </c>
      <c r="E1589" s="263">
        <v>0</v>
      </c>
      <c r="F1589" s="264">
        <v>0</v>
      </c>
      <c r="G1589" s="264">
        <v>0</v>
      </c>
      <c r="H1589" s="264">
        <v>0</v>
      </c>
      <c r="I1589" s="266">
        <v>0</v>
      </c>
      <c r="J1589" s="264">
        <v>0</v>
      </c>
      <c r="K1589" s="264">
        <v>0</v>
      </c>
      <c r="L1589" s="264">
        <v>0</v>
      </c>
      <c r="M1589" s="264">
        <v>0</v>
      </c>
      <c r="N1589" s="267">
        <v>0</v>
      </c>
      <c r="O1589" s="268">
        <v>0</v>
      </c>
      <c r="P1589" s="264">
        <v>0</v>
      </c>
      <c r="Q1589" s="268">
        <v>0</v>
      </c>
      <c r="R1589" s="268">
        <v>0</v>
      </c>
      <c r="S1589" s="268">
        <v>1E-4</v>
      </c>
      <c r="T1589" s="267">
        <v>0</v>
      </c>
      <c r="U1589" s="266">
        <v>0</v>
      </c>
      <c r="V1589" s="268">
        <v>0</v>
      </c>
      <c r="W1589" s="268">
        <v>0</v>
      </c>
      <c r="X1589" s="267">
        <v>0</v>
      </c>
      <c r="Y1589" s="267">
        <v>0</v>
      </c>
      <c r="Z1589" s="264">
        <v>0</v>
      </c>
      <c r="AA1589" s="264">
        <v>0</v>
      </c>
      <c r="AB1589" s="264">
        <v>0</v>
      </c>
      <c r="AC1589" s="264">
        <v>0</v>
      </c>
      <c r="AD1589" s="267">
        <v>0</v>
      </c>
      <c r="AE1589" s="268">
        <v>0</v>
      </c>
      <c r="AF1589" s="268">
        <v>0</v>
      </c>
      <c r="AG1589" s="268">
        <v>0</v>
      </c>
      <c r="AH1589" s="269">
        <v>0</v>
      </c>
      <c r="AI1589" s="186">
        <v>0</v>
      </c>
      <c r="AJ1589" s="192">
        <v>7501943498204</v>
      </c>
      <c r="AK1589" s="192" t="s">
        <v>262</v>
      </c>
      <c r="AL1589" s="90" t="s">
        <v>279</v>
      </c>
      <c r="AM1589" s="75">
        <v>64203</v>
      </c>
      <c r="AO1589" s="267">
        <v>0</v>
      </c>
      <c r="AP1589" s="267">
        <v>0</v>
      </c>
      <c r="AQ1589" s="266">
        <v>0</v>
      </c>
      <c r="AR1589" s="267">
        <v>0</v>
      </c>
      <c r="AS1589" s="266">
        <v>0</v>
      </c>
      <c r="AT1589" s="267">
        <v>0</v>
      </c>
      <c r="AU1589" s="266">
        <v>0</v>
      </c>
      <c r="AV1589" s="267">
        <v>0</v>
      </c>
      <c r="AW1589" s="266">
        <v>0</v>
      </c>
      <c r="AX1589" s="267">
        <v>0</v>
      </c>
      <c r="AY1589" s="266">
        <v>0</v>
      </c>
      <c r="AZ1589" s="267">
        <v>0</v>
      </c>
      <c r="BA1589" s="266">
        <v>0</v>
      </c>
      <c r="BB1589" s="267">
        <v>0</v>
      </c>
      <c r="BC1589" s="266">
        <v>0</v>
      </c>
      <c r="BD1589" s="75"/>
      <c r="BE1589" s="75"/>
      <c r="BG1589" s="74"/>
      <c r="BH1589" s="74"/>
      <c r="BI1589" s="194"/>
      <c r="BJ1589" s="74"/>
      <c r="BK1589" s="74"/>
      <c r="BL1589" s="74"/>
    </row>
    <row r="1590" spans="1:64" ht="11.25" customHeight="1" x14ac:dyDescent="0.3">
      <c r="A1590" s="184" t="s">
        <v>2211</v>
      </c>
      <c r="B1590" s="185">
        <v>0</v>
      </c>
      <c r="C1590" s="828">
        <v>64351</v>
      </c>
      <c r="D1590" s="284">
        <v>1175.8340000000001</v>
      </c>
      <c r="E1590" s="91">
        <v>50.870744281494858</v>
      </c>
      <c r="F1590" s="186">
        <v>0</v>
      </c>
      <c r="G1590" s="186">
        <v>0</v>
      </c>
      <c r="H1590" s="186">
        <v>0</v>
      </c>
      <c r="I1590" s="187">
        <v>0</v>
      </c>
      <c r="J1590" s="186">
        <v>0</v>
      </c>
      <c r="K1590" s="186">
        <v>693.42449178263587</v>
      </c>
      <c r="L1590" s="186">
        <v>0</v>
      </c>
      <c r="M1590" s="186">
        <v>0</v>
      </c>
      <c r="N1590" s="188">
        <v>0</v>
      </c>
      <c r="O1590" s="189">
        <v>0</v>
      </c>
      <c r="P1590" s="186">
        <v>277.42</v>
      </c>
      <c r="Q1590" s="189">
        <v>0</v>
      </c>
      <c r="R1590" s="189">
        <v>0</v>
      </c>
      <c r="S1590" s="189">
        <v>1175.8340000000001</v>
      </c>
      <c r="T1590" s="188">
        <v>1175.8340000000001</v>
      </c>
      <c r="U1590" s="187">
        <v>50.870744281494858</v>
      </c>
      <c r="V1590" s="189">
        <v>0</v>
      </c>
      <c r="W1590" s="189">
        <v>277.42</v>
      </c>
      <c r="X1590" s="188">
        <v>898.41399999999999</v>
      </c>
      <c r="Y1590" s="188">
        <v>39.478999999999999</v>
      </c>
      <c r="Z1590" s="186">
        <v>0</v>
      </c>
      <c r="AA1590" s="186">
        <v>0</v>
      </c>
      <c r="AB1590" s="186">
        <v>0</v>
      </c>
      <c r="AC1590" s="186">
        <v>0</v>
      </c>
      <c r="AD1590" s="188">
        <v>0</v>
      </c>
      <c r="AE1590" s="189">
        <v>0</v>
      </c>
      <c r="AF1590" s="189">
        <v>0</v>
      </c>
      <c r="AG1590" s="189">
        <v>0</v>
      </c>
      <c r="AH1590" s="191">
        <v>0</v>
      </c>
      <c r="AI1590" s="186">
        <v>0</v>
      </c>
      <c r="AJ1590" s="192">
        <v>7501943498204</v>
      </c>
      <c r="AK1590" s="192">
        <v>64203</v>
      </c>
      <c r="AL1590" s="90" t="s">
        <v>279</v>
      </c>
      <c r="AM1590" s="75">
        <v>64351</v>
      </c>
      <c r="AO1590" s="188">
        <v>482.28400000000005</v>
      </c>
      <c r="AP1590" s="188">
        <v>169.65299999999999</v>
      </c>
      <c r="AQ1590" s="187">
        <v>0</v>
      </c>
      <c r="AR1590" s="188">
        <v>0</v>
      </c>
      <c r="AS1590" s="187">
        <v>0</v>
      </c>
      <c r="AT1590" s="188">
        <v>1277.1990000000001</v>
      </c>
      <c r="AU1590" s="187">
        <v>0</v>
      </c>
      <c r="AV1590" s="188">
        <v>416.12599999999998</v>
      </c>
      <c r="AW1590" s="187">
        <v>0</v>
      </c>
      <c r="AX1590" s="188">
        <v>710.62300000000005</v>
      </c>
      <c r="AY1590" s="187">
        <v>14.790119286297818</v>
      </c>
      <c r="AZ1590" s="188">
        <v>4186.9080000000004</v>
      </c>
      <c r="BA1590" s="187">
        <v>108.3871853103078</v>
      </c>
      <c r="BB1590" s="188">
        <v>1149.1590000000001</v>
      </c>
      <c r="BC1590" s="187">
        <v>21.578859963349643</v>
      </c>
      <c r="BD1590" s="75"/>
      <c r="BE1590" s="75"/>
      <c r="BG1590" s="74"/>
      <c r="BH1590" s="74"/>
      <c r="BI1590" s="194"/>
      <c r="BJ1590" s="74"/>
      <c r="BK1590" s="74"/>
      <c r="BL1590" s="74"/>
    </row>
    <row r="1591" spans="1:64" ht="11.1" customHeight="1" x14ac:dyDescent="0.3">
      <c r="A1591" s="252" t="s">
        <v>2212</v>
      </c>
      <c r="B1591" s="253">
        <v>0</v>
      </c>
      <c r="C1591" s="911">
        <v>64409</v>
      </c>
      <c r="D1591" s="289">
        <v>1136.202</v>
      </c>
      <c r="E1591" s="255">
        <v>8.2468227052365641</v>
      </c>
      <c r="F1591" s="256">
        <v>3000</v>
      </c>
      <c r="G1591" s="256">
        <v>3000</v>
      </c>
      <c r="H1591" s="256">
        <v>966.8759765625</v>
      </c>
      <c r="I1591" s="257">
        <v>32.229199218749997</v>
      </c>
      <c r="J1591" s="256">
        <v>3200</v>
      </c>
      <c r="K1591" s="256">
        <v>4133.2354554386202</v>
      </c>
      <c r="L1591" s="256">
        <v>0</v>
      </c>
      <c r="M1591" s="256">
        <v>0</v>
      </c>
      <c r="N1591" s="259">
        <v>0</v>
      </c>
      <c r="O1591" s="258">
        <v>0</v>
      </c>
      <c r="P1591" s="256">
        <v>0</v>
      </c>
      <c r="Q1591" s="258">
        <v>0</v>
      </c>
      <c r="R1591" s="258">
        <v>19.716356030273438</v>
      </c>
      <c r="S1591" s="258">
        <v>2103.0779765625002</v>
      </c>
      <c r="T1591" s="259">
        <v>1995.1020000000001</v>
      </c>
      <c r="U1591" s="257">
        <v>14.480921942456428</v>
      </c>
      <c r="V1591" s="258">
        <v>0</v>
      </c>
      <c r="W1591" s="258">
        <v>0</v>
      </c>
      <c r="X1591" s="259">
        <v>1995.1020000000001</v>
      </c>
      <c r="Y1591" s="259">
        <v>1995.1020000000001</v>
      </c>
      <c r="Z1591" s="256">
        <v>0</v>
      </c>
      <c r="AA1591" s="256">
        <v>0</v>
      </c>
      <c r="AB1591" s="256">
        <v>4.9079999923706055</v>
      </c>
      <c r="AC1591" s="256">
        <v>3.9999999937820743</v>
      </c>
      <c r="AD1591" s="259">
        <v>0</v>
      </c>
      <c r="AE1591" s="258">
        <v>0</v>
      </c>
      <c r="AF1591" s="258">
        <v>0</v>
      </c>
      <c r="AG1591" s="258">
        <v>0</v>
      </c>
      <c r="AH1591" s="260">
        <v>0</v>
      </c>
      <c r="AI1591" s="186">
        <v>1554</v>
      </c>
      <c r="AJ1591" s="192">
        <v>7501943498204</v>
      </c>
      <c r="AK1591" s="192">
        <v>64203</v>
      </c>
      <c r="AL1591" s="90" t="s">
        <v>279</v>
      </c>
      <c r="AM1591" s="75">
        <v>64409</v>
      </c>
      <c r="AO1591" s="259">
        <v>0</v>
      </c>
      <c r="AP1591" s="259">
        <v>0</v>
      </c>
      <c r="AQ1591" s="257">
        <v>0</v>
      </c>
      <c r="AR1591" s="259">
        <v>0</v>
      </c>
      <c r="AS1591" s="257">
        <v>0</v>
      </c>
      <c r="AT1591" s="259">
        <v>0</v>
      </c>
      <c r="AU1591" s="257">
        <v>0</v>
      </c>
      <c r="AV1591" s="259">
        <v>0</v>
      </c>
      <c r="AW1591" s="257">
        <v>0</v>
      </c>
      <c r="AX1591" s="259">
        <v>0</v>
      </c>
      <c r="AY1591" s="257">
        <v>0</v>
      </c>
      <c r="AZ1591" s="259">
        <v>4.0000000000000001E-3</v>
      </c>
      <c r="BA1591" s="257">
        <v>0</v>
      </c>
      <c r="BB1591" s="259">
        <v>0</v>
      </c>
      <c r="BC1591" s="257">
        <v>0</v>
      </c>
      <c r="BD1591" s="75"/>
      <c r="BE1591" s="75"/>
      <c r="BG1591" s="74"/>
      <c r="BH1591" s="74"/>
      <c r="BI1591" s="194"/>
      <c r="BJ1591" s="74"/>
      <c r="BK1591" s="74"/>
      <c r="BL1591" s="74"/>
    </row>
    <row r="1592" spans="1:64" ht="11.1" customHeight="1" x14ac:dyDescent="0.3">
      <c r="A1592" s="252" t="s">
        <v>4943</v>
      </c>
      <c r="B1592" s="253">
        <v>0</v>
      </c>
      <c r="C1592" s="911">
        <v>65962</v>
      </c>
      <c r="D1592" s="289">
        <v>1302.393</v>
      </c>
      <c r="E1592" s="255">
        <v>0</v>
      </c>
      <c r="F1592" s="256">
        <v>0</v>
      </c>
      <c r="G1592" s="256">
        <v>0</v>
      </c>
      <c r="H1592" s="256">
        <v>0</v>
      </c>
      <c r="I1592" s="257">
        <v>0</v>
      </c>
      <c r="J1592" s="256">
        <v>0</v>
      </c>
      <c r="K1592" s="256">
        <v>0</v>
      </c>
      <c r="L1592" s="256">
        <v>0</v>
      </c>
      <c r="M1592" s="256">
        <v>0</v>
      </c>
      <c r="N1592" s="259">
        <v>0</v>
      </c>
      <c r="O1592" s="258">
        <v>0</v>
      </c>
      <c r="P1592" s="256">
        <v>0</v>
      </c>
      <c r="Q1592" s="258">
        <v>0</v>
      </c>
      <c r="R1592" s="258">
        <v>0</v>
      </c>
      <c r="S1592" s="258">
        <v>1302.393</v>
      </c>
      <c r="T1592" s="259">
        <v>1359.2600000000002</v>
      </c>
      <c r="U1592" s="257">
        <v>0</v>
      </c>
      <c r="V1592" s="258">
        <v>0</v>
      </c>
      <c r="W1592" s="258">
        <v>0</v>
      </c>
      <c r="X1592" s="259">
        <v>1359.2600000000002</v>
      </c>
      <c r="Y1592" s="259">
        <v>987.54399999999998</v>
      </c>
      <c r="Z1592" s="256">
        <v>0</v>
      </c>
      <c r="AA1592" s="256">
        <v>0</v>
      </c>
      <c r="AB1592" s="256">
        <v>0</v>
      </c>
      <c r="AC1592" s="256">
        <v>0</v>
      </c>
      <c r="AD1592" s="259">
        <v>0</v>
      </c>
      <c r="AE1592" s="258">
        <v>0</v>
      </c>
      <c r="AF1592" s="258">
        <v>0</v>
      </c>
      <c r="AG1592" s="258">
        <v>0</v>
      </c>
      <c r="AH1592" s="260">
        <v>0</v>
      </c>
      <c r="AI1592" s="186">
        <v>0</v>
      </c>
      <c r="AJ1592" s="192">
        <v>7501943498204</v>
      </c>
      <c r="AK1592" s="192">
        <v>64203</v>
      </c>
      <c r="AL1592" s="90" t="s">
        <v>279</v>
      </c>
      <c r="AM1592" s="75">
        <v>65962</v>
      </c>
      <c r="AO1592" s="259">
        <v>3639.9506666666671</v>
      </c>
      <c r="AP1592" s="259">
        <v>-507.64100000000002</v>
      </c>
      <c r="AQ1592" s="257">
        <v>-15.514700488997555</v>
      </c>
      <c r="AR1592" s="259">
        <v>8672.9110000000001</v>
      </c>
      <c r="AS1592" s="257">
        <v>264.33742761353244</v>
      </c>
      <c r="AT1592" s="259">
        <v>2754.5820000000003</v>
      </c>
      <c r="AU1592" s="257">
        <v>49.211999016396753</v>
      </c>
      <c r="AV1592" s="259">
        <v>4590.97</v>
      </c>
      <c r="AW1592" s="257">
        <v>77.094374475230893</v>
      </c>
      <c r="AX1592" s="259">
        <v>0</v>
      </c>
      <c r="AY1592" s="257">
        <v>0</v>
      </c>
      <c r="AZ1592" s="259">
        <v>0</v>
      </c>
      <c r="BA1592" s="257">
        <v>0</v>
      </c>
      <c r="BB1592" s="259">
        <v>0</v>
      </c>
      <c r="BC1592" s="257">
        <v>0</v>
      </c>
      <c r="BD1592" s="75"/>
      <c r="BE1592" s="75"/>
      <c r="BG1592" s="74"/>
      <c r="BH1592" s="74"/>
      <c r="BI1592" s="194"/>
      <c r="BJ1592" s="74"/>
      <c r="BK1592" s="74"/>
      <c r="BL1592" s="74"/>
    </row>
    <row r="1593" spans="1:64" ht="11.25" customHeight="1" x14ac:dyDescent="0.3">
      <c r="A1593" s="227" t="s">
        <v>2213</v>
      </c>
      <c r="B1593" s="261" t="s">
        <v>21</v>
      </c>
      <c r="C1593" s="910">
        <v>64171</v>
      </c>
      <c r="D1593" s="407">
        <v>1E-4</v>
      </c>
      <c r="E1593" s="263">
        <v>0</v>
      </c>
      <c r="F1593" s="264">
        <v>0</v>
      </c>
      <c r="G1593" s="264">
        <v>0</v>
      </c>
      <c r="H1593" s="264">
        <v>0</v>
      </c>
      <c r="I1593" s="266">
        <v>0</v>
      </c>
      <c r="J1593" s="264">
        <v>0</v>
      </c>
      <c r="K1593" s="264">
        <v>0</v>
      </c>
      <c r="L1593" s="264">
        <v>0</v>
      </c>
      <c r="M1593" s="264">
        <v>0</v>
      </c>
      <c r="N1593" s="267">
        <v>0</v>
      </c>
      <c r="O1593" s="268">
        <v>22032.639999999999</v>
      </c>
      <c r="P1593" s="264">
        <v>22032.639999999999</v>
      </c>
      <c r="Q1593" s="268">
        <v>0</v>
      </c>
      <c r="R1593" s="268">
        <v>0</v>
      </c>
      <c r="S1593" s="268">
        <v>1E-4</v>
      </c>
      <c r="T1593" s="267">
        <v>0</v>
      </c>
      <c r="U1593" s="266">
        <v>0</v>
      </c>
      <c r="V1593" s="268">
        <v>0</v>
      </c>
      <c r="W1593" s="268">
        <v>0</v>
      </c>
      <c r="X1593" s="267">
        <v>0</v>
      </c>
      <c r="Y1593" s="267">
        <v>0</v>
      </c>
      <c r="Z1593" s="264">
        <v>0</v>
      </c>
      <c r="AA1593" s="264">
        <v>0</v>
      </c>
      <c r="AB1593" s="264">
        <v>1E-4</v>
      </c>
      <c r="AC1593" s="264">
        <v>8.9285714285714286E-5</v>
      </c>
      <c r="AD1593" s="267">
        <v>0</v>
      </c>
      <c r="AE1593" s="268">
        <v>0</v>
      </c>
      <c r="AF1593" s="268">
        <v>0</v>
      </c>
      <c r="AG1593" s="268">
        <v>0</v>
      </c>
      <c r="AH1593" s="269">
        <v>0</v>
      </c>
      <c r="AI1593" s="186">
        <v>0</v>
      </c>
      <c r="AJ1593" s="192">
        <v>7501943444966</v>
      </c>
      <c r="AK1593" s="192" t="s">
        <v>262</v>
      </c>
      <c r="AL1593" s="90" t="s">
        <v>278</v>
      </c>
      <c r="AM1593" s="75">
        <v>64171</v>
      </c>
      <c r="AO1593" s="267">
        <v>0</v>
      </c>
      <c r="AP1593" s="267">
        <v>0</v>
      </c>
      <c r="AQ1593" s="266">
        <v>0</v>
      </c>
      <c r="AR1593" s="267">
        <v>0</v>
      </c>
      <c r="AS1593" s="266">
        <v>0</v>
      </c>
      <c r="AT1593" s="267">
        <v>0</v>
      </c>
      <c r="AU1593" s="266">
        <v>0</v>
      </c>
      <c r="AV1593" s="267">
        <v>0</v>
      </c>
      <c r="AW1593" s="266">
        <v>0</v>
      </c>
      <c r="AX1593" s="267">
        <v>0</v>
      </c>
      <c r="AY1593" s="266">
        <v>0</v>
      </c>
      <c r="AZ1593" s="267">
        <v>0</v>
      </c>
      <c r="BA1593" s="266">
        <v>0</v>
      </c>
      <c r="BB1593" s="267">
        <v>0</v>
      </c>
      <c r="BC1593" s="266">
        <v>0</v>
      </c>
      <c r="BD1593" s="75"/>
      <c r="BE1593" s="75"/>
      <c r="BG1593" s="74"/>
      <c r="BH1593" s="74"/>
      <c r="BI1593" s="194"/>
      <c r="BJ1593" s="74"/>
      <c r="BK1593" s="74"/>
      <c r="BL1593" s="74"/>
    </row>
    <row r="1594" spans="1:64" ht="11.25" customHeight="1" x14ac:dyDescent="0.3">
      <c r="A1594" s="252" t="s">
        <v>2214</v>
      </c>
      <c r="B1594" s="253">
        <v>0</v>
      </c>
      <c r="C1594" s="911">
        <v>64337</v>
      </c>
      <c r="D1594" s="289">
        <v>26002.79</v>
      </c>
      <c r="E1594" s="255">
        <v>8.6447725088378391</v>
      </c>
      <c r="F1594" s="256">
        <v>99000</v>
      </c>
      <c r="G1594" s="256">
        <v>90000</v>
      </c>
      <c r="H1594" s="256">
        <v>15044</v>
      </c>
      <c r="I1594" s="257">
        <v>16.715555555555557</v>
      </c>
      <c r="J1594" s="256">
        <v>106060</v>
      </c>
      <c r="K1594" s="256">
        <v>90237.620388795011</v>
      </c>
      <c r="L1594" s="256">
        <v>11812.756000000001</v>
      </c>
      <c r="M1594" s="256">
        <v>13.09072197283564</v>
      </c>
      <c r="N1594" s="259">
        <v>286.72000000000003</v>
      </c>
      <c r="O1594" s="258">
        <v>0</v>
      </c>
      <c r="P1594" s="256">
        <v>2316.1540000000005</v>
      </c>
      <c r="Q1594" s="258">
        <v>13.321619837827647</v>
      </c>
      <c r="R1594" s="258">
        <v>8.2691025834433329</v>
      </c>
      <c r="S1594" s="258">
        <v>29234.034</v>
      </c>
      <c r="T1594" s="259">
        <v>26799.839</v>
      </c>
      <c r="U1594" s="257">
        <v>8.9097558926745997</v>
      </c>
      <c r="V1594" s="258">
        <v>3975.6419999999998</v>
      </c>
      <c r="W1594" s="258">
        <v>2029.4340000000002</v>
      </c>
      <c r="X1594" s="259">
        <v>20794.762999999999</v>
      </c>
      <c r="Y1594" s="259">
        <v>5166.4139999999998</v>
      </c>
      <c r="Z1594" s="256">
        <v>9752.380000000001</v>
      </c>
      <c r="AA1594" s="256">
        <v>286.72000000000003</v>
      </c>
      <c r="AB1594" s="256">
        <v>0</v>
      </c>
      <c r="AC1594" s="256">
        <v>0</v>
      </c>
      <c r="AD1594" s="259">
        <v>690.34999999999854</v>
      </c>
      <c r="AE1594" s="258">
        <v>0</v>
      </c>
      <c r="AF1594" s="258">
        <v>0</v>
      </c>
      <c r="AG1594" s="258">
        <v>0</v>
      </c>
      <c r="AH1594" s="260">
        <v>1</v>
      </c>
      <c r="AI1594" s="186">
        <v>132707</v>
      </c>
      <c r="AJ1594" s="192">
        <v>7501943444966</v>
      </c>
      <c r="AK1594" s="192">
        <v>64171</v>
      </c>
      <c r="AL1594" s="90" t="s">
        <v>279</v>
      </c>
      <c r="AM1594" s="75">
        <v>64337</v>
      </c>
      <c r="AO1594" s="259">
        <v>97058.935999999987</v>
      </c>
      <c r="AP1594" s="259">
        <v>79240.747999999992</v>
      </c>
      <c r="AQ1594" s="257">
        <v>74.200240343209373</v>
      </c>
      <c r="AR1594" s="259">
        <v>113189.495</v>
      </c>
      <c r="AS1594" s="257">
        <v>91.229614494926295</v>
      </c>
      <c r="AT1594" s="259">
        <v>98746.564999999988</v>
      </c>
      <c r="AU1594" s="257">
        <v>68.705792490046463</v>
      </c>
      <c r="AV1594" s="259">
        <v>94939.502000000008</v>
      </c>
      <c r="AW1594" s="257">
        <v>67.875785203055557</v>
      </c>
      <c r="AX1594" s="259">
        <v>110982.95000000001</v>
      </c>
      <c r="AY1594" s="257">
        <v>90.37563967789923</v>
      </c>
      <c r="AZ1594" s="259">
        <v>122108.52399999999</v>
      </c>
      <c r="BA1594" s="257">
        <v>101.84959624031775</v>
      </c>
      <c r="BB1594" s="259">
        <v>124168.90400000001</v>
      </c>
      <c r="BC1594" s="257">
        <v>98.083467420732219</v>
      </c>
      <c r="BD1594" s="75"/>
      <c r="BE1594" s="75"/>
      <c r="BG1594" s="74"/>
      <c r="BH1594" s="74"/>
      <c r="BI1594" s="194"/>
      <c r="BJ1594" s="74"/>
      <c r="BK1594" s="74"/>
      <c r="BL1594" s="74"/>
    </row>
    <row r="1595" spans="1:64" ht="11.25" customHeight="1" x14ac:dyDescent="0.3">
      <c r="A1595" s="313" t="s">
        <v>2215</v>
      </c>
      <c r="B1595" s="314">
        <v>0</v>
      </c>
      <c r="C1595" s="912">
        <v>64357</v>
      </c>
      <c r="D1595" s="455">
        <v>7136.232</v>
      </c>
      <c r="E1595" s="316">
        <v>7.3472461457602156</v>
      </c>
      <c r="F1595" s="317">
        <v>20000</v>
      </c>
      <c r="G1595" s="317">
        <v>25000</v>
      </c>
      <c r="H1595" s="317">
        <v>0</v>
      </c>
      <c r="I1595" s="318">
        <v>0</v>
      </c>
      <c r="J1595" s="317">
        <v>18000</v>
      </c>
      <c r="K1595" s="317">
        <v>29138.394951357459</v>
      </c>
      <c r="L1595" s="317">
        <v>4890.8220000000001</v>
      </c>
      <c r="M1595" s="317">
        <v>16.784802348120252</v>
      </c>
      <c r="N1595" s="319">
        <v>946.01700000000005</v>
      </c>
      <c r="O1595" s="288">
        <v>368.1</v>
      </c>
      <c r="P1595" s="317">
        <v>1314.1170000000002</v>
      </c>
      <c r="Q1595" s="288">
        <v>34.471883333333338</v>
      </c>
      <c r="R1595" s="288">
        <v>3.7423500000000001</v>
      </c>
      <c r="S1595" s="288">
        <v>2245.41</v>
      </c>
      <c r="T1595" s="319">
        <v>2245.41</v>
      </c>
      <c r="U1595" s="318">
        <v>2.3118054413241387</v>
      </c>
      <c r="V1595" s="288">
        <v>957.06</v>
      </c>
      <c r="W1595" s="288">
        <v>0</v>
      </c>
      <c r="X1595" s="319">
        <v>1288.3499999999999</v>
      </c>
      <c r="Y1595" s="319">
        <v>0</v>
      </c>
      <c r="Z1595" s="317">
        <v>920.25</v>
      </c>
      <c r="AA1595" s="317">
        <v>0</v>
      </c>
      <c r="AB1595" s="317">
        <v>0</v>
      </c>
      <c r="AC1595" s="317">
        <v>0</v>
      </c>
      <c r="AD1595" s="319">
        <v>0</v>
      </c>
      <c r="AE1595" s="288">
        <v>0</v>
      </c>
      <c r="AF1595" s="288">
        <v>0</v>
      </c>
      <c r="AG1595" s="288">
        <v>0</v>
      </c>
      <c r="AH1595" s="320">
        <v>0</v>
      </c>
      <c r="AI1595" s="186">
        <v>18070</v>
      </c>
      <c r="AJ1595" s="192">
        <v>7501943444966</v>
      </c>
      <c r="AK1595" s="192">
        <v>64171</v>
      </c>
      <c r="AL1595" s="90" t="s">
        <v>279</v>
      </c>
      <c r="AM1595" s="75">
        <v>64357</v>
      </c>
      <c r="AO1595" s="319">
        <v>22309.717666666664</v>
      </c>
      <c r="AP1595" s="319">
        <v>18369.400999999998</v>
      </c>
      <c r="AQ1595" s="318">
        <v>86.136224966458769</v>
      </c>
      <c r="AR1595" s="319">
        <v>14521.547</v>
      </c>
      <c r="AS1595" s="318">
        <v>66.594272218655419</v>
      </c>
      <c r="AT1595" s="319">
        <v>34038.205000000002</v>
      </c>
      <c r="AU1595" s="318">
        <v>168.17541905803083</v>
      </c>
      <c r="AV1595" s="319">
        <v>39202.659</v>
      </c>
      <c r="AW1595" s="318">
        <v>191.41568174028021</v>
      </c>
      <c r="AX1595" s="319">
        <v>34673.800999999992</v>
      </c>
      <c r="AY1595" s="318">
        <v>114.65565014926568</v>
      </c>
      <c r="AZ1595" s="319">
        <v>9177.9590000000007</v>
      </c>
      <c r="BA1595" s="318">
        <v>34.583125754522548</v>
      </c>
      <c r="BB1595" s="319">
        <v>43996.539000000004</v>
      </c>
      <c r="BC1595" s="318">
        <v>149.5443580529616</v>
      </c>
      <c r="BD1595" s="75"/>
      <c r="BE1595" s="75"/>
      <c r="BG1595" s="74"/>
      <c r="BH1595" s="74"/>
      <c r="BI1595" s="194"/>
      <c r="BJ1595" s="74"/>
      <c r="BK1595" s="74"/>
      <c r="BL1595" s="74"/>
    </row>
    <row r="1596" spans="1:64" ht="11.25" customHeight="1" x14ac:dyDescent="0.3">
      <c r="A1596" s="227" t="s">
        <v>2216</v>
      </c>
      <c r="B1596" s="261" t="s">
        <v>44</v>
      </c>
      <c r="C1596" s="910">
        <v>64191</v>
      </c>
      <c r="D1596" s="407">
        <v>1E-4</v>
      </c>
      <c r="E1596" s="263">
        <v>0</v>
      </c>
      <c r="F1596" s="264">
        <v>0</v>
      </c>
      <c r="G1596" s="264">
        <v>0</v>
      </c>
      <c r="H1596" s="264">
        <v>0</v>
      </c>
      <c r="I1596" s="266">
        <v>0</v>
      </c>
      <c r="J1596" s="264">
        <v>0</v>
      </c>
      <c r="K1596" s="264">
        <v>0</v>
      </c>
      <c r="L1596" s="264">
        <v>0</v>
      </c>
      <c r="M1596" s="264">
        <v>0</v>
      </c>
      <c r="N1596" s="267">
        <v>0</v>
      </c>
      <c r="O1596" s="268">
        <v>128</v>
      </c>
      <c r="P1596" s="264">
        <v>128</v>
      </c>
      <c r="Q1596" s="268">
        <v>0</v>
      </c>
      <c r="R1596" s="268">
        <v>0</v>
      </c>
      <c r="S1596" s="268">
        <v>1E-4</v>
      </c>
      <c r="T1596" s="267">
        <v>0</v>
      </c>
      <c r="U1596" s="266">
        <v>0</v>
      </c>
      <c r="V1596" s="268">
        <v>0</v>
      </c>
      <c r="W1596" s="268">
        <v>0</v>
      </c>
      <c r="X1596" s="267">
        <v>0</v>
      </c>
      <c r="Y1596" s="267">
        <v>0</v>
      </c>
      <c r="Z1596" s="264">
        <v>0</v>
      </c>
      <c r="AA1596" s="264">
        <v>0</v>
      </c>
      <c r="AB1596" s="264">
        <v>1E-4</v>
      </c>
      <c r="AC1596" s="264">
        <v>6.2500000000000001E-5</v>
      </c>
      <c r="AD1596" s="267">
        <v>0</v>
      </c>
      <c r="AE1596" s="268">
        <v>0</v>
      </c>
      <c r="AF1596" s="268">
        <v>0</v>
      </c>
      <c r="AG1596" s="268">
        <v>0</v>
      </c>
      <c r="AH1596" s="269">
        <v>0</v>
      </c>
      <c r="AI1596" s="186">
        <v>0</v>
      </c>
      <c r="AJ1596" s="192">
        <v>7501943416611</v>
      </c>
      <c r="AK1596" s="192" t="s">
        <v>262</v>
      </c>
      <c r="AL1596" s="90" t="s">
        <v>278</v>
      </c>
      <c r="AM1596" s="75">
        <v>64191</v>
      </c>
      <c r="AO1596" s="267">
        <v>0</v>
      </c>
      <c r="AP1596" s="267">
        <v>0</v>
      </c>
      <c r="AQ1596" s="266">
        <v>0</v>
      </c>
      <c r="AR1596" s="267">
        <v>0</v>
      </c>
      <c r="AS1596" s="266">
        <v>0</v>
      </c>
      <c r="AT1596" s="267">
        <v>0</v>
      </c>
      <c r="AU1596" s="266">
        <v>0</v>
      </c>
      <c r="AV1596" s="267">
        <v>0</v>
      </c>
      <c r="AW1596" s="266">
        <v>0</v>
      </c>
      <c r="AX1596" s="267">
        <v>0</v>
      </c>
      <c r="AY1596" s="266">
        <v>0</v>
      </c>
      <c r="AZ1596" s="267">
        <v>0</v>
      </c>
      <c r="BA1596" s="266">
        <v>0</v>
      </c>
      <c r="BB1596" s="267">
        <v>0</v>
      </c>
      <c r="BC1596" s="266">
        <v>0</v>
      </c>
      <c r="BD1596" s="75"/>
      <c r="BE1596" s="75"/>
      <c r="BG1596" s="74"/>
      <c r="BH1596" s="74"/>
      <c r="BI1596" s="194"/>
      <c r="BJ1596" s="74"/>
      <c r="BK1596" s="74"/>
      <c r="BL1596" s="74"/>
    </row>
    <row r="1597" spans="1:64" ht="11.25" customHeight="1" x14ac:dyDescent="0.3">
      <c r="A1597" s="252" t="s">
        <v>2217</v>
      </c>
      <c r="B1597" s="253">
        <v>0</v>
      </c>
      <c r="C1597" s="911">
        <v>64341</v>
      </c>
      <c r="D1597" s="289">
        <v>10931.2</v>
      </c>
      <c r="E1597" s="255">
        <v>6.5479165072987469</v>
      </c>
      <c r="F1597" s="256">
        <v>52000</v>
      </c>
      <c r="G1597" s="256">
        <v>64000</v>
      </c>
      <c r="H1597" s="256">
        <v>12736</v>
      </c>
      <c r="I1597" s="257">
        <v>19.900000000000002</v>
      </c>
      <c r="J1597" s="256">
        <v>32210</v>
      </c>
      <c r="K1597" s="256">
        <v>50082.495651015182</v>
      </c>
      <c r="L1597" s="256">
        <v>10075.199999999999</v>
      </c>
      <c r="M1597" s="256">
        <v>20.117208356001271</v>
      </c>
      <c r="N1597" s="259">
        <v>0</v>
      </c>
      <c r="O1597" s="258">
        <v>0</v>
      </c>
      <c r="P1597" s="256">
        <v>592</v>
      </c>
      <c r="Q1597" s="258">
        <v>33.117665321328779</v>
      </c>
      <c r="R1597" s="258">
        <v>12.659422539583982</v>
      </c>
      <c r="S1597" s="258">
        <v>13592.000000000002</v>
      </c>
      <c r="T1597" s="259">
        <v>13590.4</v>
      </c>
      <c r="U1597" s="257">
        <v>8.1408083742674986</v>
      </c>
      <c r="V1597" s="258">
        <v>1168</v>
      </c>
      <c r="W1597" s="258">
        <v>592</v>
      </c>
      <c r="X1597" s="259">
        <v>11830.4</v>
      </c>
      <c r="Y1597" s="259">
        <v>2324.8000000000002</v>
      </c>
      <c r="Z1597" s="256">
        <v>7190.4</v>
      </c>
      <c r="AA1597" s="256">
        <v>0</v>
      </c>
      <c r="AB1597" s="256">
        <v>0</v>
      </c>
      <c r="AC1597" s="256">
        <v>0</v>
      </c>
      <c r="AD1597" s="259">
        <v>225.60000000000036</v>
      </c>
      <c r="AE1597" s="258">
        <v>64</v>
      </c>
      <c r="AF1597" s="258">
        <v>64</v>
      </c>
      <c r="AG1597" s="258">
        <v>64</v>
      </c>
      <c r="AH1597" s="260">
        <v>0</v>
      </c>
      <c r="AI1597" s="186">
        <v>31150</v>
      </c>
      <c r="AJ1597" s="192">
        <v>7501943416611</v>
      </c>
      <c r="AK1597" s="192">
        <v>64191</v>
      </c>
      <c r="AL1597" s="90" t="s">
        <v>279</v>
      </c>
      <c r="AM1597" s="75">
        <v>64341</v>
      </c>
      <c r="AO1597" s="259">
        <v>55234.666666666664</v>
      </c>
      <c r="AP1597" s="259">
        <v>62884.799999999996</v>
      </c>
      <c r="AQ1597" s="257">
        <v>122.34872952254952</v>
      </c>
      <c r="AR1597" s="259">
        <v>42969.599999999999</v>
      </c>
      <c r="AS1597" s="257">
        <v>85.284217211813271</v>
      </c>
      <c r="AT1597" s="259">
        <v>59849.599999999999</v>
      </c>
      <c r="AU1597" s="257">
        <v>193.43168696324287</v>
      </c>
      <c r="AV1597" s="259">
        <v>34208</v>
      </c>
      <c r="AW1597" s="257">
        <v>116.0112636193181</v>
      </c>
      <c r="AX1597" s="259">
        <v>37761.599999999999</v>
      </c>
      <c r="AY1597" s="257">
        <v>103.6283151246713</v>
      </c>
      <c r="AZ1597" s="259">
        <v>37998.400000000001</v>
      </c>
      <c r="BA1597" s="257">
        <v>103.79912837325821</v>
      </c>
      <c r="BB1597" s="259">
        <v>48489.599999999999</v>
      </c>
      <c r="BC1597" s="257">
        <v>161.02009891184366</v>
      </c>
      <c r="BD1597" s="75"/>
      <c r="BE1597" s="75"/>
      <c r="BG1597" s="74"/>
      <c r="BH1597" s="74"/>
      <c r="BI1597" s="194"/>
      <c r="BJ1597" s="74"/>
      <c r="BK1597" s="74"/>
      <c r="BL1597" s="74"/>
    </row>
    <row r="1598" spans="1:64" ht="11.25" customHeight="1" x14ac:dyDescent="0.3">
      <c r="A1598" s="227" t="s">
        <v>2218</v>
      </c>
      <c r="B1598" s="261">
        <v>0</v>
      </c>
      <c r="C1598" s="910">
        <v>64260</v>
      </c>
      <c r="D1598" s="407">
        <v>1E-4</v>
      </c>
      <c r="E1598" s="263">
        <v>0</v>
      </c>
      <c r="F1598" s="264">
        <v>0</v>
      </c>
      <c r="G1598" s="264">
        <v>0</v>
      </c>
      <c r="H1598" s="264">
        <v>0</v>
      </c>
      <c r="I1598" s="266">
        <v>0</v>
      </c>
      <c r="J1598" s="264">
        <v>0</v>
      </c>
      <c r="K1598" s="264">
        <v>0</v>
      </c>
      <c r="L1598" s="264">
        <v>0</v>
      </c>
      <c r="M1598" s="264">
        <v>0</v>
      </c>
      <c r="N1598" s="267">
        <v>0</v>
      </c>
      <c r="O1598" s="268">
        <v>0</v>
      </c>
      <c r="P1598" s="264">
        <v>0</v>
      </c>
      <c r="Q1598" s="268">
        <v>0</v>
      </c>
      <c r="R1598" s="268">
        <v>0</v>
      </c>
      <c r="S1598" s="268">
        <v>1E-4</v>
      </c>
      <c r="T1598" s="267">
        <v>0</v>
      </c>
      <c r="U1598" s="266">
        <v>0</v>
      </c>
      <c r="V1598" s="268">
        <v>0</v>
      </c>
      <c r="W1598" s="268">
        <v>0</v>
      </c>
      <c r="X1598" s="267">
        <v>0</v>
      </c>
      <c r="Y1598" s="267">
        <v>0</v>
      </c>
      <c r="Z1598" s="264">
        <v>0</v>
      </c>
      <c r="AA1598" s="264">
        <v>0</v>
      </c>
      <c r="AB1598" s="264">
        <v>0</v>
      </c>
      <c r="AC1598" s="264">
        <v>0</v>
      </c>
      <c r="AD1598" s="267">
        <v>0</v>
      </c>
      <c r="AE1598" s="268">
        <v>0</v>
      </c>
      <c r="AF1598" s="268">
        <v>0</v>
      </c>
      <c r="AG1598" s="268">
        <v>0</v>
      </c>
      <c r="AH1598" s="269">
        <v>0</v>
      </c>
      <c r="AI1598" s="186">
        <v>0</v>
      </c>
      <c r="AJ1598" s="192">
        <v>7501943493704</v>
      </c>
      <c r="AK1598" s="192" t="s">
        <v>262</v>
      </c>
      <c r="AL1598" s="90" t="s">
        <v>278</v>
      </c>
      <c r="AM1598" s="75">
        <v>64260</v>
      </c>
      <c r="AO1598" s="267">
        <v>0</v>
      </c>
      <c r="AP1598" s="267">
        <v>0</v>
      </c>
      <c r="AQ1598" s="266">
        <v>0</v>
      </c>
      <c r="AR1598" s="267">
        <v>0</v>
      </c>
      <c r="AS1598" s="266">
        <v>0</v>
      </c>
      <c r="AT1598" s="267">
        <v>0</v>
      </c>
      <c r="AU1598" s="266">
        <v>0</v>
      </c>
      <c r="AV1598" s="267">
        <v>0</v>
      </c>
      <c r="AW1598" s="266">
        <v>0</v>
      </c>
      <c r="AX1598" s="267">
        <v>0</v>
      </c>
      <c r="AY1598" s="266">
        <v>0</v>
      </c>
      <c r="AZ1598" s="267">
        <v>0</v>
      </c>
      <c r="BA1598" s="266">
        <v>0</v>
      </c>
      <c r="BB1598" s="267">
        <v>0</v>
      </c>
      <c r="BC1598" s="266">
        <v>0</v>
      </c>
      <c r="BD1598" s="75"/>
      <c r="BE1598" s="75"/>
      <c r="BG1598" s="74"/>
      <c r="BH1598" s="74"/>
      <c r="BI1598" s="194"/>
      <c r="BJ1598" s="74"/>
      <c r="BK1598" s="74"/>
      <c r="BL1598" s="74"/>
    </row>
    <row r="1599" spans="1:64" ht="11.25" customHeight="1" x14ac:dyDescent="0.3">
      <c r="A1599" s="184" t="s">
        <v>2219</v>
      </c>
      <c r="B1599" s="185">
        <v>0</v>
      </c>
      <c r="C1599" s="828">
        <v>64347</v>
      </c>
      <c r="D1599" s="284">
        <v>28.8</v>
      </c>
      <c r="E1599" s="91">
        <v>7.1683788064581117E-2</v>
      </c>
      <c r="F1599" s="186">
        <v>30000</v>
      </c>
      <c r="G1599" s="186">
        <v>30000</v>
      </c>
      <c r="H1599" s="186">
        <v>0</v>
      </c>
      <c r="I1599" s="187">
        <v>0</v>
      </c>
      <c r="J1599" s="186">
        <v>23750</v>
      </c>
      <c r="K1599" s="186">
        <v>12052.93446855247</v>
      </c>
      <c r="L1599" s="186">
        <v>0</v>
      </c>
      <c r="M1599" s="186">
        <v>0</v>
      </c>
      <c r="N1599" s="188">
        <v>0</v>
      </c>
      <c r="O1599" s="189">
        <v>0</v>
      </c>
      <c r="P1599" s="186">
        <v>0</v>
      </c>
      <c r="Q1599" s="189">
        <v>0</v>
      </c>
      <c r="R1599" s="189">
        <v>3.6378947368421052E-2</v>
      </c>
      <c r="S1599" s="189">
        <v>28.8</v>
      </c>
      <c r="T1599" s="188">
        <v>28.8</v>
      </c>
      <c r="U1599" s="187">
        <v>7.1683788064581117E-2</v>
      </c>
      <c r="V1599" s="189">
        <v>0</v>
      </c>
      <c r="W1599" s="189">
        <v>0</v>
      </c>
      <c r="X1599" s="188">
        <v>28.8</v>
      </c>
      <c r="Y1599" s="188">
        <v>0</v>
      </c>
      <c r="Z1599" s="186">
        <v>0</v>
      </c>
      <c r="AA1599" s="186">
        <v>0</v>
      </c>
      <c r="AB1599" s="186">
        <v>0</v>
      </c>
      <c r="AC1599" s="186">
        <v>0</v>
      </c>
      <c r="AD1599" s="188">
        <v>0</v>
      </c>
      <c r="AE1599" s="189">
        <v>0</v>
      </c>
      <c r="AF1599" s="189">
        <v>0</v>
      </c>
      <c r="AG1599" s="189">
        <v>0</v>
      </c>
      <c r="AH1599" s="191">
        <v>0</v>
      </c>
      <c r="AI1599" s="186">
        <v>15000</v>
      </c>
      <c r="AJ1599" s="192">
        <v>7501943493704</v>
      </c>
      <c r="AK1599" s="192">
        <v>64260</v>
      </c>
      <c r="AL1599" s="90" t="s">
        <v>279</v>
      </c>
      <c r="AM1599" s="75">
        <v>64347</v>
      </c>
      <c r="AO1599" s="188">
        <v>316.8</v>
      </c>
      <c r="AP1599" s="188">
        <v>0</v>
      </c>
      <c r="AQ1599" s="187">
        <v>0</v>
      </c>
      <c r="AR1599" s="188">
        <v>259.2</v>
      </c>
      <c r="AS1599" s="187">
        <v>25.765407554671967</v>
      </c>
      <c r="AT1599" s="188">
        <v>691.2</v>
      </c>
      <c r="AU1599" s="187">
        <v>49.148400152735483</v>
      </c>
      <c r="AV1599" s="188">
        <v>777.6</v>
      </c>
      <c r="AW1599" s="187">
        <v>62.203421828153452</v>
      </c>
      <c r="AX1599" s="188">
        <v>1152</v>
      </c>
      <c r="AY1599" s="187">
        <v>100.45285524884994</v>
      </c>
      <c r="AZ1599" s="188">
        <v>950.40000000000009</v>
      </c>
      <c r="BA1599" s="187">
        <v>85.346001476925849</v>
      </c>
      <c r="BB1599" s="188">
        <v>691.2</v>
      </c>
      <c r="BC1599" s="187">
        <v>59.076034714739521</v>
      </c>
      <c r="BD1599" s="75"/>
      <c r="BE1599" s="75"/>
      <c r="BG1599" s="74"/>
      <c r="BH1599" s="74"/>
      <c r="BI1599" s="194"/>
      <c r="BJ1599" s="74"/>
      <c r="BK1599" s="74"/>
      <c r="BL1599" s="74"/>
    </row>
    <row r="1600" spans="1:64" ht="11.25" customHeight="1" x14ac:dyDescent="0.3">
      <c r="A1600" s="252" t="s">
        <v>2220</v>
      </c>
      <c r="B1600" s="253">
        <v>0</v>
      </c>
      <c r="C1600" s="911">
        <v>64344</v>
      </c>
      <c r="D1600" s="289">
        <v>1E-4</v>
      </c>
      <c r="E1600" s="255">
        <v>0</v>
      </c>
      <c r="F1600" s="256">
        <v>30000</v>
      </c>
      <c r="G1600" s="256">
        <v>30000</v>
      </c>
      <c r="H1600" s="256">
        <v>6016</v>
      </c>
      <c r="I1600" s="257">
        <v>20.053333333333335</v>
      </c>
      <c r="J1600" s="256">
        <v>0</v>
      </c>
      <c r="K1600" s="256">
        <v>0</v>
      </c>
      <c r="L1600" s="256">
        <v>0</v>
      </c>
      <c r="M1600" s="256">
        <v>0</v>
      </c>
      <c r="N1600" s="259">
        <v>0</v>
      </c>
      <c r="O1600" s="258">
        <v>0</v>
      </c>
      <c r="P1600" s="256">
        <v>0</v>
      </c>
      <c r="Q1600" s="258">
        <v>0</v>
      </c>
      <c r="R1600" s="258">
        <v>0</v>
      </c>
      <c r="S1600" s="258">
        <v>6016.0001000000002</v>
      </c>
      <c r="T1600" s="259">
        <v>2368</v>
      </c>
      <c r="U1600" s="257">
        <v>0</v>
      </c>
      <c r="V1600" s="258">
        <v>0</v>
      </c>
      <c r="W1600" s="258">
        <v>0</v>
      </c>
      <c r="X1600" s="259">
        <v>2368</v>
      </c>
      <c r="Y1600" s="259">
        <v>2368</v>
      </c>
      <c r="Z1600" s="256">
        <v>0</v>
      </c>
      <c r="AA1600" s="256">
        <v>0</v>
      </c>
      <c r="AB1600" s="256">
        <v>0</v>
      </c>
      <c r="AC1600" s="256">
        <v>0</v>
      </c>
      <c r="AD1600" s="259">
        <v>0</v>
      </c>
      <c r="AE1600" s="258">
        <v>0</v>
      </c>
      <c r="AF1600" s="258">
        <v>0</v>
      </c>
      <c r="AG1600" s="258">
        <v>0</v>
      </c>
      <c r="AH1600" s="260">
        <v>0</v>
      </c>
      <c r="AI1600" s="186">
        <v>0</v>
      </c>
      <c r="AJ1600" s="192">
        <v>0</v>
      </c>
      <c r="AK1600" s="192">
        <v>0</v>
      </c>
      <c r="AL1600" s="90" t="s">
        <v>279</v>
      </c>
      <c r="AM1600" s="75">
        <v>64344</v>
      </c>
      <c r="AO1600" s="259">
        <v>0</v>
      </c>
      <c r="AP1600" s="259">
        <v>0</v>
      </c>
      <c r="AQ1600" s="257">
        <v>0</v>
      </c>
      <c r="AR1600" s="259">
        <v>0</v>
      </c>
      <c r="AS1600" s="257">
        <v>0</v>
      </c>
      <c r="AT1600" s="259">
        <v>0</v>
      </c>
      <c r="AU1600" s="257">
        <v>0</v>
      </c>
      <c r="AV1600" s="259">
        <v>0</v>
      </c>
      <c r="AW1600" s="257">
        <v>0</v>
      </c>
      <c r="AX1600" s="259">
        <v>0</v>
      </c>
      <c r="AY1600" s="257">
        <v>0</v>
      </c>
      <c r="AZ1600" s="259">
        <v>0</v>
      </c>
      <c r="BA1600" s="257">
        <v>0</v>
      </c>
      <c r="BB1600" s="259">
        <v>0</v>
      </c>
      <c r="BC1600" s="257">
        <v>0</v>
      </c>
      <c r="BD1600" s="75"/>
      <c r="BE1600" s="75"/>
      <c r="BG1600" s="74"/>
      <c r="BH1600" s="74"/>
      <c r="BI1600" s="194"/>
      <c r="BJ1600" s="74"/>
      <c r="BK1600" s="74"/>
      <c r="BL1600" s="74"/>
    </row>
    <row r="1601" spans="1:64" ht="11.25" customHeight="1" x14ac:dyDescent="0.3">
      <c r="A1601" s="313" t="s">
        <v>2221</v>
      </c>
      <c r="B1601" s="253">
        <v>0</v>
      </c>
      <c r="C1601" s="911">
        <v>64414</v>
      </c>
      <c r="D1601" s="289">
        <v>3880.8</v>
      </c>
      <c r="E1601" s="255">
        <v>13.255976798744632</v>
      </c>
      <c r="F1601" s="256">
        <v>0</v>
      </c>
      <c r="G1601" s="256">
        <v>0</v>
      </c>
      <c r="H1601" s="256">
        <v>0</v>
      </c>
      <c r="I1601" s="257">
        <v>0</v>
      </c>
      <c r="J1601" s="256">
        <v>0</v>
      </c>
      <c r="K1601" s="256">
        <v>8782.7552633484993</v>
      </c>
      <c r="L1601" s="256">
        <v>2091.6</v>
      </c>
      <c r="M1601" s="256">
        <v>23.814850092982777</v>
      </c>
      <c r="N1601" s="259">
        <v>0</v>
      </c>
      <c r="O1601" s="258">
        <v>0</v>
      </c>
      <c r="P1601" s="256">
        <v>0</v>
      </c>
      <c r="Q1601" s="258">
        <v>0</v>
      </c>
      <c r="R1601" s="258">
        <v>0</v>
      </c>
      <c r="S1601" s="258">
        <v>1789.2000000000003</v>
      </c>
      <c r="T1601" s="259">
        <v>1839.6</v>
      </c>
      <c r="U1601" s="257">
        <v>6.283677313690637</v>
      </c>
      <c r="V1601" s="258">
        <v>25.2</v>
      </c>
      <c r="W1601" s="258">
        <v>0</v>
      </c>
      <c r="X1601" s="259">
        <v>1814.3999999999999</v>
      </c>
      <c r="Y1601" s="259">
        <v>50.4</v>
      </c>
      <c r="Z1601" s="256">
        <v>0</v>
      </c>
      <c r="AA1601" s="256">
        <v>0</v>
      </c>
      <c r="AB1601" s="256">
        <v>0</v>
      </c>
      <c r="AC1601" s="256">
        <v>0</v>
      </c>
      <c r="AD1601" s="259">
        <v>0</v>
      </c>
      <c r="AE1601" s="258">
        <v>0</v>
      </c>
      <c r="AF1601" s="258">
        <v>0</v>
      </c>
      <c r="AG1601" s="258">
        <v>0</v>
      </c>
      <c r="AH1601" s="260">
        <v>0</v>
      </c>
      <c r="AI1601" s="186">
        <v>0</v>
      </c>
      <c r="AJ1601" s="192">
        <v>0</v>
      </c>
      <c r="AK1601" s="192">
        <v>0</v>
      </c>
      <c r="AL1601" s="90" t="s">
        <v>279</v>
      </c>
      <c r="AM1601" s="75">
        <v>64414</v>
      </c>
      <c r="AO1601" s="259">
        <v>16657.2</v>
      </c>
      <c r="AP1601" s="259">
        <v>17967.599999999999</v>
      </c>
      <c r="AQ1601" s="257">
        <v>110.6651884700665</v>
      </c>
      <c r="AR1601" s="259">
        <v>11995.2</v>
      </c>
      <c r="AS1601" s="257">
        <v>74.490467614730179</v>
      </c>
      <c r="AT1601" s="259">
        <v>20008.8</v>
      </c>
      <c r="AU1601" s="257">
        <v>103.43148989719762</v>
      </c>
      <c r="AV1601" s="259">
        <v>16833.599999999999</v>
      </c>
      <c r="AW1601" s="257">
        <v>91.236977121488977</v>
      </c>
      <c r="AX1601" s="259">
        <v>13255.2</v>
      </c>
      <c r="AY1601" s="257">
        <v>91.687242164260041</v>
      </c>
      <c r="AZ1601" s="259">
        <v>18673.2</v>
      </c>
      <c r="BA1601" s="257">
        <v>186.81923434474496</v>
      </c>
      <c r="BB1601" s="259">
        <v>13406.400000000001</v>
      </c>
      <c r="BC1601" s="257">
        <v>65.932369523768202</v>
      </c>
      <c r="BD1601" s="75"/>
      <c r="BE1601" s="75"/>
      <c r="BG1601" s="74"/>
      <c r="BH1601" s="74"/>
      <c r="BI1601" s="194"/>
      <c r="BJ1601" s="74"/>
      <c r="BK1601" s="74"/>
      <c r="BL1601" s="74"/>
    </row>
    <row r="1602" spans="1:64" ht="11.25" customHeight="1" x14ac:dyDescent="0.3">
      <c r="A1602" s="252" t="s">
        <v>2222</v>
      </c>
      <c r="B1602" s="253">
        <v>0</v>
      </c>
      <c r="C1602" s="911">
        <v>94111</v>
      </c>
      <c r="D1602" s="289">
        <v>3199.933</v>
      </c>
      <c r="E1602" s="255">
        <v>83.60102619704476</v>
      </c>
      <c r="F1602" s="256">
        <v>0</v>
      </c>
      <c r="G1602" s="256">
        <v>0</v>
      </c>
      <c r="H1602" s="256">
        <v>0</v>
      </c>
      <c r="I1602" s="257">
        <v>0</v>
      </c>
      <c r="J1602" s="256">
        <v>919</v>
      </c>
      <c r="K1602" s="256">
        <v>1148.2872204670791</v>
      </c>
      <c r="L1602" s="256">
        <v>300.89400000000001</v>
      </c>
      <c r="M1602" s="256">
        <v>26.203722782668248</v>
      </c>
      <c r="N1602" s="259">
        <v>128.04</v>
      </c>
      <c r="O1602" s="258">
        <v>2.1339999999999999</v>
      </c>
      <c r="P1602" s="256">
        <v>130.17399999999998</v>
      </c>
      <c r="Q1602" s="258">
        <v>46.906202393906419</v>
      </c>
      <c r="R1602" s="258">
        <v>94.636746463547325</v>
      </c>
      <c r="S1602" s="258">
        <v>2899.0389999999998</v>
      </c>
      <c r="T1602" s="259">
        <v>3987.3789999999995</v>
      </c>
      <c r="U1602" s="257">
        <v>104.17373621152259</v>
      </c>
      <c r="V1602" s="258">
        <v>640.20000000000005</v>
      </c>
      <c r="W1602" s="258">
        <v>0</v>
      </c>
      <c r="X1602" s="259">
        <v>3347.1789999999992</v>
      </c>
      <c r="Y1602" s="259">
        <v>1221.7149999999999</v>
      </c>
      <c r="Z1602" s="256">
        <v>1120.3499999999999</v>
      </c>
      <c r="AA1602" s="256">
        <v>112.035</v>
      </c>
      <c r="AB1602" s="256">
        <v>20.27300059795375</v>
      </c>
      <c r="AC1602" s="256">
        <v>19.000000560406516</v>
      </c>
      <c r="AD1602" s="259">
        <v>0</v>
      </c>
      <c r="AE1602" s="258">
        <v>43.746000000000002</v>
      </c>
      <c r="AF1602" s="258">
        <v>43.746000000000002</v>
      </c>
      <c r="AG1602" s="258">
        <v>0</v>
      </c>
      <c r="AH1602" s="260">
        <v>0</v>
      </c>
      <c r="AI1602" s="186">
        <v>872</v>
      </c>
      <c r="AJ1602" s="192">
        <v>0</v>
      </c>
      <c r="AK1602" s="192">
        <v>0</v>
      </c>
      <c r="AL1602" s="90" t="s">
        <v>279</v>
      </c>
      <c r="AM1602" s="75">
        <v>94111</v>
      </c>
      <c r="AO1602" s="259">
        <v>1072.6923333333334</v>
      </c>
      <c r="AP1602" s="259">
        <v>530.29899999999998</v>
      </c>
      <c r="AQ1602" s="257">
        <v>62.023274853801169</v>
      </c>
      <c r="AR1602" s="259">
        <v>1468.1969999999999</v>
      </c>
      <c r="AS1602" s="257">
        <v>167.60239726027396</v>
      </c>
      <c r="AT1602" s="259">
        <v>1219.5810000000001</v>
      </c>
      <c r="AU1602" s="257">
        <v>85.055443469295142</v>
      </c>
      <c r="AV1602" s="259">
        <v>612.45499999999993</v>
      </c>
      <c r="AW1602" s="257">
        <v>62.13326001915366</v>
      </c>
      <c r="AX1602" s="259">
        <v>1139.5609999999999</v>
      </c>
      <c r="AY1602" s="257">
        <v>81.728028328609767</v>
      </c>
      <c r="AZ1602" s="259">
        <v>336.11</v>
      </c>
      <c r="BA1602" s="257">
        <v>50.752278168612754</v>
      </c>
      <c r="BB1602" s="259">
        <v>683.952</v>
      </c>
      <c r="BC1602" s="257">
        <v>46.569721916750673</v>
      </c>
      <c r="BD1602" s="75"/>
      <c r="BE1602" s="75"/>
      <c r="BG1602" s="74"/>
      <c r="BH1602" s="74"/>
      <c r="BI1602" s="194"/>
      <c r="BJ1602" s="74"/>
      <c r="BK1602" s="74"/>
      <c r="BL1602" s="74"/>
    </row>
    <row r="1603" spans="1:64" ht="11.25" customHeight="1" x14ac:dyDescent="0.3">
      <c r="A1603" s="227" t="s">
        <v>2223</v>
      </c>
      <c r="B1603" s="261">
        <v>0</v>
      </c>
      <c r="C1603" s="910">
        <v>64056</v>
      </c>
      <c r="D1603" s="407">
        <v>1E-4</v>
      </c>
      <c r="E1603" s="263">
        <v>0</v>
      </c>
      <c r="F1603" s="264">
        <v>0</v>
      </c>
      <c r="G1603" s="264">
        <v>0</v>
      </c>
      <c r="H1603" s="264">
        <v>0</v>
      </c>
      <c r="I1603" s="266">
        <v>0</v>
      </c>
      <c r="J1603" s="264">
        <v>0</v>
      </c>
      <c r="K1603" s="264">
        <v>0</v>
      </c>
      <c r="L1603" s="264">
        <v>0</v>
      </c>
      <c r="M1603" s="264">
        <v>0</v>
      </c>
      <c r="N1603" s="267">
        <v>0</v>
      </c>
      <c r="O1603" s="268">
        <v>4144.183</v>
      </c>
      <c r="P1603" s="264">
        <v>4144.183</v>
      </c>
      <c r="Q1603" s="268">
        <v>0</v>
      </c>
      <c r="R1603" s="268">
        <v>0</v>
      </c>
      <c r="S1603" s="268">
        <v>1E-4</v>
      </c>
      <c r="T1603" s="267">
        <v>0</v>
      </c>
      <c r="U1603" s="266">
        <v>0</v>
      </c>
      <c r="V1603" s="268">
        <v>0</v>
      </c>
      <c r="W1603" s="268">
        <v>0</v>
      </c>
      <c r="X1603" s="267">
        <v>0</v>
      </c>
      <c r="Y1603" s="267">
        <v>0</v>
      </c>
      <c r="Z1603" s="264">
        <v>0</v>
      </c>
      <c r="AA1603" s="264">
        <v>0</v>
      </c>
      <c r="AB1603" s="264">
        <v>1E-4</v>
      </c>
      <c r="AC1603" s="264">
        <v>9.8716683119447207E-5</v>
      </c>
      <c r="AD1603" s="267">
        <v>0</v>
      </c>
      <c r="AE1603" s="268">
        <v>0</v>
      </c>
      <c r="AF1603" s="268">
        <v>0</v>
      </c>
      <c r="AG1603" s="268">
        <v>0</v>
      </c>
      <c r="AH1603" s="269">
        <v>0</v>
      </c>
      <c r="AI1603" s="186">
        <v>0</v>
      </c>
      <c r="AJ1603" s="192">
        <v>7501943447615</v>
      </c>
      <c r="AK1603" s="192" t="s">
        <v>262</v>
      </c>
      <c r="AL1603" s="90" t="s">
        <v>278</v>
      </c>
      <c r="AM1603" s="75">
        <v>64056</v>
      </c>
      <c r="AO1603" s="267">
        <v>0</v>
      </c>
      <c r="AP1603" s="267">
        <v>0</v>
      </c>
      <c r="AQ1603" s="266">
        <v>0</v>
      </c>
      <c r="AR1603" s="267">
        <v>0</v>
      </c>
      <c r="AS1603" s="266">
        <v>0</v>
      </c>
      <c r="AT1603" s="267">
        <v>0</v>
      </c>
      <c r="AU1603" s="266">
        <v>0</v>
      </c>
      <c r="AV1603" s="267">
        <v>0</v>
      </c>
      <c r="AW1603" s="266">
        <v>0</v>
      </c>
      <c r="AX1603" s="267">
        <v>0</v>
      </c>
      <c r="AY1603" s="266">
        <v>0</v>
      </c>
      <c r="AZ1603" s="267">
        <v>0</v>
      </c>
      <c r="BA1603" s="266">
        <v>0</v>
      </c>
      <c r="BB1603" s="267">
        <v>0</v>
      </c>
      <c r="BC1603" s="266">
        <v>0</v>
      </c>
      <c r="BD1603" s="75"/>
      <c r="BE1603" s="75"/>
      <c r="BG1603" s="74"/>
      <c r="BH1603" s="74"/>
      <c r="BI1603" s="194"/>
      <c r="BJ1603" s="74"/>
      <c r="BK1603" s="74"/>
      <c r="BL1603" s="74"/>
    </row>
    <row r="1604" spans="1:64" ht="11.25" customHeight="1" x14ac:dyDescent="0.3">
      <c r="A1604" s="184" t="s">
        <v>2224</v>
      </c>
      <c r="B1604" s="185">
        <v>0</v>
      </c>
      <c r="C1604" s="828">
        <v>64338</v>
      </c>
      <c r="D1604" s="284">
        <v>26688.870999999999</v>
      </c>
      <c r="E1604" s="91">
        <v>20.028705155984021</v>
      </c>
      <c r="F1604" s="186">
        <v>30000</v>
      </c>
      <c r="G1604" s="186">
        <v>28000</v>
      </c>
      <c r="H1604" s="186">
        <v>1984</v>
      </c>
      <c r="I1604" s="187">
        <v>7.0857142857142854</v>
      </c>
      <c r="J1604" s="186">
        <v>54548</v>
      </c>
      <c r="K1604" s="186">
        <v>39975.930733634232</v>
      </c>
      <c r="L1604" s="186">
        <v>5489.7259999999997</v>
      </c>
      <c r="M1604" s="186">
        <v>13.732578327141118</v>
      </c>
      <c r="N1604" s="188">
        <v>3.0390000000000001</v>
      </c>
      <c r="O1604" s="189">
        <v>0</v>
      </c>
      <c r="P1604" s="186">
        <v>657.1099999999999</v>
      </c>
      <c r="Q1604" s="189">
        <v>11.268673461905109</v>
      </c>
      <c r="R1604" s="189">
        <v>12.750134743711961</v>
      </c>
      <c r="S1604" s="189">
        <v>23183.145</v>
      </c>
      <c r="T1604" s="188">
        <v>23050.400999999998</v>
      </c>
      <c r="U1604" s="187">
        <v>17.298209630381109</v>
      </c>
      <c r="V1604" s="189">
        <v>1502.336</v>
      </c>
      <c r="W1604" s="189">
        <v>654.07099999999991</v>
      </c>
      <c r="X1604" s="188">
        <v>20893.993999999999</v>
      </c>
      <c r="Y1604" s="188">
        <v>3847.6019999999999</v>
      </c>
      <c r="Z1604" s="186">
        <v>93.896000000000001</v>
      </c>
      <c r="AA1604" s="186">
        <v>0</v>
      </c>
      <c r="AB1604" s="186">
        <v>0</v>
      </c>
      <c r="AC1604" s="186">
        <v>0</v>
      </c>
      <c r="AD1604" s="188">
        <v>205.92000000000007</v>
      </c>
      <c r="AE1604" s="189">
        <v>0</v>
      </c>
      <c r="AF1604" s="189">
        <v>0</v>
      </c>
      <c r="AG1604" s="189">
        <v>0</v>
      </c>
      <c r="AH1604" s="191">
        <v>0</v>
      </c>
      <c r="AI1604" s="186">
        <v>48022.95</v>
      </c>
      <c r="AJ1604" s="192">
        <v>7501943447615</v>
      </c>
      <c r="AK1604" s="192">
        <v>64056</v>
      </c>
      <c r="AL1604" s="90" t="s">
        <v>279</v>
      </c>
      <c r="AM1604" s="75">
        <v>64338</v>
      </c>
      <c r="AO1604" s="188">
        <v>41142.442999999999</v>
      </c>
      <c r="AP1604" s="188">
        <v>39227.165999999997</v>
      </c>
      <c r="AQ1604" s="187">
        <v>95.947736283111411</v>
      </c>
      <c r="AR1604" s="188">
        <v>49822.502</v>
      </c>
      <c r="AS1604" s="187">
        <v>97.418027882603681</v>
      </c>
      <c r="AT1604" s="188">
        <v>34377.661</v>
      </c>
      <c r="AU1604" s="187">
        <v>84.782781427365578</v>
      </c>
      <c r="AV1604" s="188">
        <v>34296.580999999998</v>
      </c>
      <c r="AW1604" s="187">
        <v>82.084165814769065</v>
      </c>
      <c r="AX1604" s="188">
        <v>40454.213000000003</v>
      </c>
      <c r="AY1604" s="187">
        <v>103.07635914779507</v>
      </c>
      <c r="AZ1604" s="188">
        <v>40790.32</v>
      </c>
      <c r="BA1604" s="187">
        <v>91.113986282945874</v>
      </c>
      <c r="BB1604" s="188">
        <v>47587.136999999995</v>
      </c>
      <c r="BC1604" s="187">
        <v>123.01221639118596</v>
      </c>
      <c r="BD1604" s="75"/>
      <c r="BE1604" s="75"/>
      <c r="BG1604" s="74"/>
      <c r="BH1604" s="74"/>
      <c r="BI1604" s="194"/>
      <c r="BJ1604" s="74"/>
      <c r="BK1604" s="74"/>
      <c r="BL1604" s="74"/>
    </row>
    <row r="1605" spans="1:64" ht="11.25" customHeight="1" x14ac:dyDescent="0.3">
      <c r="A1605" s="252" t="s">
        <v>2225</v>
      </c>
      <c r="B1605" s="253">
        <v>0</v>
      </c>
      <c r="C1605" s="911">
        <v>64366</v>
      </c>
      <c r="D1605" s="289">
        <v>1E-4</v>
      </c>
      <c r="E1605" s="255">
        <v>0</v>
      </c>
      <c r="F1605" s="256">
        <v>0</v>
      </c>
      <c r="G1605" s="256">
        <v>0</v>
      </c>
      <c r="H1605" s="256">
        <v>0</v>
      </c>
      <c r="I1605" s="257">
        <v>0</v>
      </c>
      <c r="J1605" s="256">
        <v>0</v>
      </c>
      <c r="K1605" s="256">
        <v>0</v>
      </c>
      <c r="L1605" s="256">
        <v>0</v>
      </c>
      <c r="M1605" s="256">
        <v>0</v>
      </c>
      <c r="N1605" s="259">
        <v>0</v>
      </c>
      <c r="O1605" s="258">
        <v>0</v>
      </c>
      <c r="P1605" s="256">
        <v>0</v>
      </c>
      <c r="Q1605" s="258">
        <v>0</v>
      </c>
      <c r="R1605" s="258">
        <v>0</v>
      </c>
      <c r="S1605" s="258">
        <v>1E-4</v>
      </c>
      <c r="T1605" s="259">
        <v>0</v>
      </c>
      <c r="U1605" s="257">
        <v>0</v>
      </c>
      <c r="V1605" s="258">
        <v>0</v>
      </c>
      <c r="W1605" s="258">
        <v>0</v>
      </c>
      <c r="X1605" s="259">
        <v>0</v>
      </c>
      <c r="Y1605" s="259">
        <v>0</v>
      </c>
      <c r="Z1605" s="256">
        <v>0</v>
      </c>
      <c r="AA1605" s="256">
        <v>0</v>
      </c>
      <c r="AB1605" s="256">
        <v>0</v>
      </c>
      <c r="AC1605" s="256">
        <v>0</v>
      </c>
      <c r="AD1605" s="259">
        <v>0</v>
      </c>
      <c r="AE1605" s="258">
        <v>0</v>
      </c>
      <c r="AF1605" s="258">
        <v>0</v>
      </c>
      <c r="AG1605" s="258">
        <v>0</v>
      </c>
      <c r="AH1605" s="260">
        <v>0</v>
      </c>
      <c r="AI1605" s="186">
        <v>0</v>
      </c>
      <c r="AJ1605" s="192">
        <v>7501943447615</v>
      </c>
      <c r="AK1605" s="192">
        <v>64056</v>
      </c>
      <c r="AL1605" s="90" t="s">
        <v>279</v>
      </c>
      <c r="AM1605" s="75">
        <v>64366</v>
      </c>
      <c r="AO1605" s="259">
        <v>0</v>
      </c>
      <c r="AP1605" s="259">
        <v>0</v>
      </c>
      <c r="AQ1605" s="257">
        <v>0</v>
      </c>
      <c r="AR1605" s="259">
        <v>0</v>
      </c>
      <c r="AS1605" s="257">
        <v>0</v>
      </c>
      <c r="AT1605" s="259">
        <v>0</v>
      </c>
      <c r="AU1605" s="257">
        <v>0</v>
      </c>
      <c r="AV1605" s="259">
        <v>0</v>
      </c>
      <c r="AW1605" s="257">
        <v>0</v>
      </c>
      <c r="AX1605" s="259">
        <v>0</v>
      </c>
      <c r="AY1605" s="257">
        <v>0</v>
      </c>
      <c r="AZ1605" s="259">
        <v>0</v>
      </c>
      <c r="BA1605" s="257">
        <v>0</v>
      </c>
      <c r="BB1605" s="259">
        <v>0</v>
      </c>
      <c r="BC1605" s="257">
        <v>0</v>
      </c>
      <c r="BD1605" s="75"/>
      <c r="BE1605" s="75"/>
      <c r="BG1605" s="74"/>
      <c r="BH1605" s="74"/>
      <c r="BI1605" s="194"/>
      <c r="BJ1605" s="74"/>
      <c r="BK1605" s="74"/>
      <c r="BL1605" s="74"/>
    </row>
    <row r="1606" spans="1:64" ht="11.25" customHeight="1" x14ac:dyDescent="0.3">
      <c r="A1606" s="313" t="s">
        <v>2226</v>
      </c>
      <c r="B1606" s="314">
        <v>0</v>
      </c>
      <c r="C1606" s="912">
        <v>64358</v>
      </c>
      <c r="D1606" s="455">
        <v>13500.681</v>
      </c>
      <c r="E1606" s="316">
        <v>18.932201071967356</v>
      </c>
      <c r="F1606" s="317">
        <v>18000</v>
      </c>
      <c r="G1606" s="317">
        <v>12000</v>
      </c>
      <c r="H1606" s="317">
        <v>0</v>
      </c>
      <c r="I1606" s="318">
        <v>0</v>
      </c>
      <c r="J1606" s="317">
        <v>16000</v>
      </c>
      <c r="K1606" s="317">
        <v>21393.203487560044</v>
      </c>
      <c r="L1606" s="317">
        <v>2055.2249999999999</v>
      </c>
      <c r="M1606" s="317">
        <v>9.6069062363432138</v>
      </c>
      <c r="N1606" s="319">
        <v>0</v>
      </c>
      <c r="O1606" s="288">
        <v>0</v>
      </c>
      <c r="P1606" s="317">
        <v>1.2270000000000001</v>
      </c>
      <c r="Q1606" s="288">
        <v>12.852824999999998</v>
      </c>
      <c r="R1606" s="288">
        <v>21.460229999999999</v>
      </c>
      <c r="S1606" s="288">
        <v>11445.456</v>
      </c>
      <c r="T1606" s="319">
        <v>11385.333000000001</v>
      </c>
      <c r="U1606" s="318">
        <v>15.965817844840961</v>
      </c>
      <c r="V1606" s="288">
        <v>0</v>
      </c>
      <c r="W1606" s="288">
        <v>1.2270000000000001</v>
      </c>
      <c r="X1606" s="319">
        <v>11384.106</v>
      </c>
      <c r="Y1606" s="319">
        <v>3442.962</v>
      </c>
      <c r="Z1606" s="317">
        <v>184.05</v>
      </c>
      <c r="AA1606" s="317">
        <v>0</v>
      </c>
      <c r="AB1606" s="317">
        <v>0</v>
      </c>
      <c r="AC1606" s="317">
        <v>0</v>
      </c>
      <c r="AD1606" s="319">
        <v>0</v>
      </c>
      <c r="AE1606" s="288">
        <v>0</v>
      </c>
      <c r="AF1606" s="288">
        <v>0</v>
      </c>
      <c r="AG1606" s="288">
        <v>0</v>
      </c>
      <c r="AH1606" s="320">
        <v>0</v>
      </c>
      <c r="AI1606" s="186">
        <v>22230.05</v>
      </c>
      <c r="AJ1606" s="192">
        <v>7501943493704</v>
      </c>
      <c r="AK1606" s="192">
        <v>64260</v>
      </c>
      <c r="AL1606" s="90" t="s">
        <v>278</v>
      </c>
      <c r="AM1606" s="75">
        <v>64358</v>
      </c>
      <c r="AO1606" s="188">
        <v>15984.944000000001</v>
      </c>
      <c r="AP1606" s="188">
        <v>11537.472999999998</v>
      </c>
      <c r="AQ1606" s="187">
        <v>77.286425872749163</v>
      </c>
      <c r="AR1606" s="188">
        <v>13392.705</v>
      </c>
      <c r="AS1606" s="187">
        <v>69.145051370747069</v>
      </c>
      <c r="AT1606" s="188">
        <v>23024.654000000002</v>
      </c>
      <c r="AU1606" s="187">
        <v>121.93825777888274</v>
      </c>
      <c r="AV1606" s="188">
        <v>32198.935000000001</v>
      </c>
      <c r="AW1606" s="187">
        <v>192.71823578216089</v>
      </c>
      <c r="AX1606" s="188">
        <v>23654.104999999996</v>
      </c>
      <c r="AY1606" s="187">
        <v>108.48104513251342</v>
      </c>
      <c r="AZ1606" s="188">
        <v>11434.413</v>
      </c>
      <c r="BA1606" s="187">
        <v>42.606788903041654</v>
      </c>
      <c r="BB1606" s="188">
        <v>22616.067999999999</v>
      </c>
      <c r="BC1606" s="187">
        <v>138.89009111663091</v>
      </c>
      <c r="BD1606" s="75"/>
      <c r="BE1606" s="75"/>
      <c r="BG1606" s="74"/>
      <c r="BH1606" s="74"/>
      <c r="BI1606" s="194"/>
      <c r="BJ1606" s="74"/>
      <c r="BK1606" s="74"/>
      <c r="BL1606" s="74"/>
    </row>
    <row r="1607" spans="1:64" ht="11.25" customHeight="1" x14ac:dyDescent="0.3">
      <c r="A1607" s="227" t="s">
        <v>2227</v>
      </c>
      <c r="B1607" s="261" t="s">
        <v>44</v>
      </c>
      <c r="C1607" s="910">
        <v>64072</v>
      </c>
      <c r="D1607" s="407">
        <v>1E-4</v>
      </c>
      <c r="E1607" s="263">
        <v>0</v>
      </c>
      <c r="F1607" s="264">
        <v>0</v>
      </c>
      <c r="G1607" s="264">
        <v>0</v>
      </c>
      <c r="H1607" s="264">
        <v>0</v>
      </c>
      <c r="I1607" s="266">
        <v>0</v>
      </c>
      <c r="J1607" s="264">
        <v>0</v>
      </c>
      <c r="K1607" s="264">
        <v>0</v>
      </c>
      <c r="L1607" s="264">
        <v>0</v>
      </c>
      <c r="M1607" s="264">
        <v>0</v>
      </c>
      <c r="N1607" s="267">
        <v>0</v>
      </c>
      <c r="O1607" s="268">
        <v>65.599999999999994</v>
      </c>
      <c r="P1607" s="264">
        <v>65.599999999999994</v>
      </c>
      <c r="Q1607" s="268">
        <v>0</v>
      </c>
      <c r="R1607" s="268">
        <v>0</v>
      </c>
      <c r="S1607" s="268">
        <v>1E-4</v>
      </c>
      <c r="T1607" s="267">
        <v>0</v>
      </c>
      <c r="U1607" s="266">
        <v>0</v>
      </c>
      <c r="V1607" s="268">
        <v>0</v>
      </c>
      <c r="W1607" s="268">
        <v>0</v>
      </c>
      <c r="X1607" s="267">
        <v>0</v>
      </c>
      <c r="Y1607" s="267">
        <v>0</v>
      </c>
      <c r="Z1607" s="264">
        <v>0</v>
      </c>
      <c r="AA1607" s="264">
        <v>0</v>
      </c>
      <c r="AB1607" s="264">
        <v>0</v>
      </c>
      <c r="AC1607" s="264">
        <v>0</v>
      </c>
      <c r="AD1607" s="267">
        <v>0</v>
      </c>
      <c r="AE1607" s="268">
        <v>0</v>
      </c>
      <c r="AF1607" s="268">
        <v>0</v>
      </c>
      <c r="AG1607" s="268">
        <v>0</v>
      </c>
      <c r="AH1607" s="269">
        <v>0</v>
      </c>
      <c r="AI1607" s="186">
        <v>0</v>
      </c>
      <c r="AJ1607" s="192">
        <v>7501943414235</v>
      </c>
      <c r="AK1607" s="192" t="s">
        <v>262</v>
      </c>
      <c r="AL1607" s="90" t="s">
        <v>278</v>
      </c>
      <c r="AM1607" s="75">
        <v>64072</v>
      </c>
      <c r="AO1607" s="267">
        <v>0</v>
      </c>
      <c r="AP1607" s="267">
        <v>0</v>
      </c>
      <c r="AQ1607" s="266">
        <v>0</v>
      </c>
      <c r="AR1607" s="267">
        <v>0</v>
      </c>
      <c r="AS1607" s="266">
        <v>0</v>
      </c>
      <c r="AT1607" s="267">
        <v>0</v>
      </c>
      <c r="AU1607" s="266">
        <v>0</v>
      </c>
      <c r="AV1607" s="267">
        <v>0</v>
      </c>
      <c r="AW1607" s="266">
        <v>0</v>
      </c>
      <c r="AX1607" s="267">
        <v>0</v>
      </c>
      <c r="AY1607" s="266">
        <v>0</v>
      </c>
      <c r="AZ1607" s="267">
        <v>0</v>
      </c>
      <c r="BA1607" s="266">
        <v>0</v>
      </c>
      <c r="BB1607" s="267">
        <v>0</v>
      </c>
      <c r="BC1607" s="266">
        <v>0</v>
      </c>
      <c r="BD1607" s="75"/>
      <c r="BE1607" s="75"/>
      <c r="BG1607" s="74"/>
      <c r="BH1607" s="74"/>
      <c r="BI1607" s="194"/>
      <c r="BJ1607" s="74"/>
      <c r="BK1607" s="74"/>
      <c r="BL1607" s="74"/>
    </row>
    <row r="1608" spans="1:64" ht="11.25" customHeight="1" x14ac:dyDescent="0.3">
      <c r="A1608" s="252" t="s">
        <v>2228</v>
      </c>
      <c r="B1608" s="253">
        <v>0</v>
      </c>
      <c r="C1608" s="911">
        <v>64342</v>
      </c>
      <c r="D1608" s="289">
        <v>16723.2</v>
      </c>
      <c r="E1608" s="255">
        <v>10.221174047388761</v>
      </c>
      <c r="F1608" s="256">
        <v>62000</v>
      </c>
      <c r="G1608" s="256">
        <v>58000</v>
      </c>
      <c r="H1608" s="256">
        <v>12608</v>
      </c>
      <c r="I1608" s="257">
        <v>21.737931034482756</v>
      </c>
      <c r="J1608" s="256">
        <v>28228</v>
      </c>
      <c r="K1608" s="256">
        <v>49083.989537206835</v>
      </c>
      <c r="L1608" s="256">
        <v>8451.1999999999989</v>
      </c>
      <c r="M1608" s="256">
        <v>17.217834327818419</v>
      </c>
      <c r="N1608" s="259">
        <v>0</v>
      </c>
      <c r="O1608" s="258">
        <v>0</v>
      </c>
      <c r="P1608" s="256">
        <v>649.59999999999991</v>
      </c>
      <c r="Q1608" s="258">
        <v>32.240328751594163</v>
      </c>
      <c r="R1608" s="258">
        <v>22.190732605923198</v>
      </c>
      <c r="S1608" s="258">
        <v>20880</v>
      </c>
      <c r="T1608" s="259">
        <v>17608</v>
      </c>
      <c r="U1608" s="257">
        <v>10.761961384568821</v>
      </c>
      <c r="V1608" s="258">
        <v>2624</v>
      </c>
      <c r="W1608" s="258">
        <v>649.59999999999991</v>
      </c>
      <c r="X1608" s="259">
        <v>14334.4</v>
      </c>
      <c r="Y1608" s="259">
        <v>6291.2</v>
      </c>
      <c r="Z1608" s="256">
        <v>2752</v>
      </c>
      <c r="AA1608" s="256">
        <v>0</v>
      </c>
      <c r="AB1608" s="256">
        <v>0</v>
      </c>
      <c r="AC1608" s="256">
        <v>0</v>
      </c>
      <c r="AD1608" s="259">
        <v>278.40000000000146</v>
      </c>
      <c r="AE1608" s="258">
        <v>0</v>
      </c>
      <c r="AF1608" s="258">
        <v>0</v>
      </c>
      <c r="AG1608" s="258">
        <v>0</v>
      </c>
      <c r="AH1608" s="260">
        <v>0</v>
      </c>
      <c r="AI1608" s="186">
        <v>29602.41</v>
      </c>
      <c r="AJ1608" s="192">
        <v>7501943414235</v>
      </c>
      <c r="AK1608" s="192">
        <v>64072</v>
      </c>
      <c r="AL1608" s="90" t="s">
        <v>279</v>
      </c>
      <c r="AM1608" s="75">
        <v>64342</v>
      </c>
      <c r="AO1608" s="259">
        <v>55408.533333333333</v>
      </c>
      <c r="AP1608" s="259">
        <v>66528</v>
      </c>
      <c r="AQ1608" s="257">
        <v>139.85578843364377</v>
      </c>
      <c r="AR1608" s="259">
        <v>46864</v>
      </c>
      <c r="AS1608" s="257">
        <v>96.011145028784497</v>
      </c>
      <c r="AT1608" s="259">
        <v>52833.600000000006</v>
      </c>
      <c r="AU1608" s="257">
        <v>223.61916479933259</v>
      </c>
      <c r="AV1608" s="259">
        <v>40124.799999999996</v>
      </c>
      <c r="AW1608" s="257">
        <v>179.52253523502449</v>
      </c>
      <c r="AX1608" s="259">
        <v>39811.199999999997</v>
      </c>
      <c r="AY1608" s="257">
        <v>127.85102234116674</v>
      </c>
      <c r="AZ1608" s="259">
        <v>31873.600000000002</v>
      </c>
      <c r="BA1608" s="257">
        <v>102.69815450110113</v>
      </c>
      <c r="BB1608" s="259">
        <v>41929.599999999999</v>
      </c>
      <c r="BC1608" s="257">
        <v>182.24558203723811</v>
      </c>
      <c r="BD1608" s="75"/>
      <c r="BE1608" s="75"/>
      <c r="BG1608" s="74"/>
      <c r="BH1608" s="74"/>
      <c r="BI1608" s="194"/>
      <c r="BJ1608" s="74"/>
      <c r="BK1608" s="74"/>
      <c r="BL1608" s="74"/>
    </row>
    <row r="1609" spans="1:64" ht="11.25" customHeight="1" x14ac:dyDescent="0.3">
      <c r="A1609" s="227" t="s">
        <v>2229</v>
      </c>
      <c r="B1609" s="261">
        <v>0</v>
      </c>
      <c r="C1609" s="910">
        <v>64352</v>
      </c>
      <c r="D1609" s="407">
        <v>5408.6230000000005</v>
      </c>
      <c r="E1609" s="263">
        <v>303.75582615253199</v>
      </c>
      <c r="F1609" s="264">
        <v>6000</v>
      </c>
      <c r="G1609" s="264">
        <v>0</v>
      </c>
      <c r="H1609" s="264">
        <v>0</v>
      </c>
      <c r="I1609" s="266">
        <v>0</v>
      </c>
      <c r="J1609" s="264">
        <v>0</v>
      </c>
      <c r="K1609" s="264">
        <v>534.17474178263592</v>
      </c>
      <c r="L1609" s="264">
        <v>0</v>
      </c>
      <c r="M1609" s="264">
        <v>0</v>
      </c>
      <c r="N1609" s="267">
        <v>0</v>
      </c>
      <c r="O1609" s="268">
        <v>0</v>
      </c>
      <c r="P1609" s="264">
        <v>0</v>
      </c>
      <c r="Q1609" s="268">
        <v>0</v>
      </c>
      <c r="R1609" s="268">
        <v>0</v>
      </c>
      <c r="S1609" s="268">
        <v>5408.6230000000005</v>
      </c>
      <c r="T1609" s="267">
        <v>5408.6229999999996</v>
      </c>
      <c r="U1609" s="266">
        <v>303.75582615253194</v>
      </c>
      <c r="V1609" s="268">
        <v>0</v>
      </c>
      <c r="W1609" s="268">
        <v>0</v>
      </c>
      <c r="X1609" s="267">
        <v>5408.6229999999996</v>
      </c>
      <c r="Y1609" s="267">
        <v>144.04499999999999</v>
      </c>
      <c r="Z1609" s="264">
        <v>0</v>
      </c>
      <c r="AA1609" s="264">
        <v>0</v>
      </c>
      <c r="AB1609" s="264">
        <v>0</v>
      </c>
      <c r="AC1609" s="264">
        <v>0</v>
      </c>
      <c r="AD1609" s="267">
        <v>0</v>
      </c>
      <c r="AE1609" s="268">
        <v>0</v>
      </c>
      <c r="AF1609" s="268">
        <v>0</v>
      </c>
      <c r="AG1609" s="268">
        <v>0</v>
      </c>
      <c r="AH1609" s="269">
        <v>0</v>
      </c>
      <c r="AI1609" s="186">
        <v>0</v>
      </c>
      <c r="AJ1609" s="192">
        <v>7506425623679</v>
      </c>
      <c r="AK1609" s="192" t="s">
        <v>262</v>
      </c>
      <c r="AL1609" s="90" t="s">
        <v>279</v>
      </c>
      <c r="AM1609" s="75">
        <v>64352</v>
      </c>
      <c r="AO1609" s="267">
        <v>253.23333333333332</v>
      </c>
      <c r="AP1609" s="267">
        <v>-201.66</v>
      </c>
      <c r="AQ1609" s="266">
        <v>-19.297607655502389</v>
      </c>
      <c r="AR1609" s="267">
        <v>201.66300000000001</v>
      </c>
      <c r="AS1609" s="266">
        <v>19.224308865586273</v>
      </c>
      <c r="AT1609" s="267">
        <v>759.69699999999989</v>
      </c>
      <c r="AU1609" s="266">
        <v>0</v>
      </c>
      <c r="AV1609" s="267">
        <v>279.55599999999998</v>
      </c>
      <c r="AW1609" s="266">
        <v>0</v>
      </c>
      <c r="AX1609" s="267">
        <v>3062.29</v>
      </c>
      <c r="AY1609" s="266">
        <v>87.910495311848848</v>
      </c>
      <c r="AZ1609" s="267">
        <v>1536.48</v>
      </c>
      <c r="BA1609" s="266">
        <v>52.60579578027852</v>
      </c>
      <c r="BB1609" s="267">
        <v>1167.298</v>
      </c>
      <c r="BC1609" s="266">
        <v>30.233756346156106</v>
      </c>
      <c r="BD1609" s="75"/>
      <c r="BE1609" s="75"/>
      <c r="BG1609" s="74"/>
      <c r="BH1609" s="74"/>
      <c r="BI1609" s="194"/>
      <c r="BJ1609" s="74"/>
      <c r="BK1609" s="74"/>
      <c r="BL1609" s="74"/>
    </row>
    <row r="1610" spans="1:64" ht="11.25" customHeight="1" x14ac:dyDescent="0.3">
      <c r="A1610" s="252" t="s">
        <v>2230</v>
      </c>
      <c r="B1610" s="253">
        <v>0</v>
      </c>
      <c r="C1610" s="911">
        <v>64410</v>
      </c>
      <c r="D1610" s="289">
        <v>5087.1419999999998</v>
      </c>
      <c r="E1610" s="255">
        <v>42.217585498643807</v>
      </c>
      <c r="F1610" s="256">
        <v>0</v>
      </c>
      <c r="G1610" s="256">
        <v>0</v>
      </c>
      <c r="H1610" s="256">
        <v>0</v>
      </c>
      <c r="I1610" s="257">
        <v>0</v>
      </c>
      <c r="J1610" s="256">
        <v>2932</v>
      </c>
      <c r="K1610" s="256">
        <v>3614.945246096619</v>
      </c>
      <c r="L1610" s="256">
        <v>0</v>
      </c>
      <c r="M1610" s="256">
        <v>0</v>
      </c>
      <c r="N1610" s="259">
        <v>0</v>
      </c>
      <c r="O1610" s="258">
        <v>0</v>
      </c>
      <c r="P1610" s="256">
        <v>0</v>
      </c>
      <c r="Q1610" s="258">
        <v>0</v>
      </c>
      <c r="R1610" s="258">
        <v>52.051248294679397</v>
      </c>
      <c r="S1610" s="258">
        <v>5087.1419999999998</v>
      </c>
      <c r="T1610" s="259">
        <v>5087.1419999999998</v>
      </c>
      <c r="U1610" s="257">
        <v>42.217585498643807</v>
      </c>
      <c r="V1610" s="258">
        <v>0</v>
      </c>
      <c r="W1610" s="258">
        <v>0</v>
      </c>
      <c r="X1610" s="259">
        <v>5087.1419999999998</v>
      </c>
      <c r="Y1610" s="259">
        <v>5087.1419999999998</v>
      </c>
      <c r="Z1610" s="256">
        <v>0</v>
      </c>
      <c r="AA1610" s="256">
        <v>0</v>
      </c>
      <c r="AB1610" s="256">
        <v>0</v>
      </c>
      <c r="AC1610" s="256">
        <v>0</v>
      </c>
      <c r="AD1610" s="259">
        <v>0</v>
      </c>
      <c r="AE1610" s="258">
        <v>0</v>
      </c>
      <c r="AF1610" s="258">
        <v>0</v>
      </c>
      <c r="AG1610" s="258">
        <v>0</v>
      </c>
      <c r="AH1610" s="260">
        <v>0</v>
      </c>
      <c r="AI1610" s="186">
        <v>1000</v>
      </c>
      <c r="AJ1610" s="192">
        <v>7506425623679</v>
      </c>
      <c r="AK1610" s="192" t="s">
        <v>262</v>
      </c>
      <c r="AL1610" s="90" t="s">
        <v>279</v>
      </c>
      <c r="AM1610" s="75">
        <v>64410</v>
      </c>
      <c r="AO1610" s="259">
        <v>0</v>
      </c>
      <c r="AP1610" s="259">
        <v>0</v>
      </c>
      <c r="AQ1610" s="257">
        <v>0</v>
      </c>
      <c r="AR1610" s="259">
        <v>0</v>
      </c>
      <c r="AS1610" s="257">
        <v>0</v>
      </c>
      <c r="AT1610" s="259">
        <v>0</v>
      </c>
      <c r="AU1610" s="257">
        <v>0</v>
      </c>
      <c r="AV1610" s="259">
        <v>0</v>
      </c>
      <c r="AW1610" s="257">
        <v>0</v>
      </c>
      <c r="AX1610" s="259">
        <v>0</v>
      </c>
      <c r="AY1610" s="257">
        <v>0</v>
      </c>
      <c r="AZ1610" s="259">
        <v>0</v>
      </c>
      <c r="BA1610" s="257">
        <v>0</v>
      </c>
      <c r="BB1610" s="259">
        <v>0</v>
      </c>
      <c r="BC1610" s="257">
        <v>0</v>
      </c>
      <c r="BD1610" s="75"/>
      <c r="BE1610" s="75"/>
      <c r="BG1610" s="74"/>
      <c r="BH1610" s="74"/>
      <c r="BI1610" s="194"/>
      <c r="BJ1610" s="74"/>
      <c r="BK1610" s="74"/>
      <c r="BL1610" s="74"/>
    </row>
    <row r="1611" spans="1:64" ht="11.25" customHeight="1" x14ac:dyDescent="0.3">
      <c r="A1611" s="252" t="s">
        <v>4944</v>
      </c>
      <c r="B1611" s="253">
        <v>0</v>
      </c>
      <c r="C1611" s="911">
        <v>65963</v>
      </c>
      <c r="D1611" s="289">
        <v>3219.1949999999997</v>
      </c>
      <c r="E1611" s="255">
        <v>0</v>
      </c>
      <c r="F1611" s="256">
        <v>13000</v>
      </c>
      <c r="G1611" s="256">
        <v>13000</v>
      </c>
      <c r="H1611" s="256">
        <v>0</v>
      </c>
      <c r="I1611" s="257">
        <v>0</v>
      </c>
      <c r="J1611" s="256">
        <v>0</v>
      </c>
      <c r="K1611" s="256">
        <v>0</v>
      </c>
      <c r="L1611" s="256">
        <v>0</v>
      </c>
      <c r="M1611" s="256">
        <v>0</v>
      </c>
      <c r="N1611" s="259">
        <v>0</v>
      </c>
      <c r="O1611" s="258">
        <v>0</v>
      </c>
      <c r="P1611" s="256">
        <v>0</v>
      </c>
      <c r="Q1611" s="258">
        <v>0</v>
      </c>
      <c r="R1611" s="258">
        <v>0</v>
      </c>
      <c r="S1611" s="258">
        <v>3219.1949999999997</v>
      </c>
      <c r="T1611" s="259">
        <v>3219.1949999999997</v>
      </c>
      <c r="U1611" s="257">
        <v>0</v>
      </c>
      <c r="V1611" s="258">
        <v>1199.7</v>
      </c>
      <c r="W1611" s="258">
        <v>0</v>
      </c>
      <c r="X1611" s="259">
        <v>2019.4949999999997</v>
      </c>
      <c r="Y1611" s="259">
        <v>2019.4949999999999</v>
      </c>
      <c r="Z1611" s="256">
        <v>0</v>
      </c>
      <c r="AA1611" s="256">
        <v>0</v>
      </c>
      <c r="AB1611" s="256">
        <v>0</v>
      </c>
      <c r="AC1611" s="256">
        <v>0</v>
      </c>
      <c r="AD1611" s="259">
        <v>0</v>
      </c>
      <c r="AE1611" s="258">
        <v>0</v>
      </c>
      <c r="AF1611" s="258">
        <v>0</v>
      </c>
      <c r="AG1611" s="258">
        <v>0</v>
      </c>
      <c r="AH1611" s="260">
        <v>0</v>
      </c>
      <c r="AI1611" s="186">
        <v>0</v>
      </c>
      <c r="AJ1611" s="192">
        <v>7506425623679</v>
      </c>
      <c r="AK1611" s="192" t="s">
        <v>262</v>
      </c>
      <c r="AL1611" s="90" t="s">
        <v>279</v>
      </c>
      <c r="AM1611" s="75">
        <v>65963</v>
      </c>
      <c r="AO1611" s="259">
        <v>3416.9250000000006</v>
      </c>
      <c r="AP1611" s="259">
        <v>159.96</v>
      </c>
      <c r="AQ1611" s="257">
        <v>5.7047075606276749</v>
      </c>
      <c r="AR1611" s="259">
        <v>7999.3330000000005</v>
      </c>
      <c r="AS1611" s="257">
        <v>284.37017419125488</v>
      </c>
      <c r="AT1611" s="259">
        <v>2091.482</v>
      </c>
      <c r="AU1611" s="257">
        <v>50.490322830153367</v>
      </c>
      <c r="AV1611" s="259">
        <v>6798.2999999999993</v>
      </c>
      <c r="AW1611" s="257">
        <v>154.26140231449966</v>
      </c>
      <c r="AX1611" s="259">
        <v>0</v>
      </c>
      <c r="AY1611" s="257">
        <v>0</v>
      </c>
      <c r="AZ1611" s="259">
        <v>0</v>
      </c>
      <c r="BA1611" s="257">
        <v>0</v>
      </c>
      <c r="BB1611" s="259">
        <v>0</v>
      </c>
      <c r="BC1611" s="257">
        <v>0</v>
      </c>
      <c r="BD1611" s="75"/>
      <c r="BE1611" s="75"/>
      <c r="BG1611" s="74"/>
      <c r="BH1611" s="74"/>
      <c r="BI1611" s="194"/>
      <c r="BJ1611" s="74"/>
      <c r="BK1611" s="74"/>
      <c r="BL1611" s="74"/>
    </row>
    <row r="1612" spans="1:64" ht="11.25" customHeight="1" x14ac:dyDescent="0.3">
      <c r="A1612" s="227" t="s">
        <v>2231</v>
      </c>
      <c r="B1612" s="261">
        <v>0</v>
      </c>
      <c r="C1612" s="910">
        <v>64226</v>
      </c>
      <c r="D1612" s="407">
        <v>1E-4</v>
      </c>
      <c r="E1612" s="263">
        <v>0</v>
      </c>
      <c r="F1612" s="264">
        <v>0</v>
      </c>
      <c r="G1612" s="264">
        <v>0</v>
      </c>
      <c r="H1612" s="264">
        <v>0</v>
      </c>
      <c r="I1612" s="266">
        <v>0</v>
      </c>
      <c r="J1612" s="264">
        <v>0</v>
      </c>
      <c r="K1612" s="264">
        <v>0</v>
      </c>
      <c r="L1612" s="264">
        <v>0</v>
      </c>
      <c r="M1612" s="264">
        <v>0</v>
      </c>
      <c r="N1612" s="267">
        <v>0</v>
      </c>
      <c r="O1612" s="268">
        <v>810</v>
      </c>
      <c r="P1612" s="264">
        <v>810</v>
      </c>
      <c r="Q1612" s="268">
        <v>0</v>
      </c>
      <c r="R1612" s="268">
        <v>0</v>
      </c>
      <c r="S1612" s="268">
        <v>1E-4</v>
      </c>
      <c r="T1612" s="267">
        <v>0</v>
      </c>
      <c r="U1612" s="266">
        <v>0</v>
      </c>
      <c r="V1612" s="268">
        <v>0</v>
      </c>
      <c r="W1612" s="268">
        <v>0</v>
      </c>
      <c r="X1612" s="267">
        <v>0</v>
      </c>
      <c r="Y1612" s="267">
        <v>0</v>
      </c>
      <c r="Z1612" s="264">
        <v>0</v>
      </c>
      <c r="AA1612" s="264">
        <v>0</v>
      </c>
      <c r="AB1612" s="264">
        <v>0</v>
      </c>
      <c r="AC1612" s="264">
        <v>0</v>
      </c>
      <c r="AD1612" s="267">
        <v>0</v>
      </c>
      <c r="AE1612" s="268">
        <v>0</v>
      </c>
      <c r="AF1612" s="268">
        <v>0</v>
      </c>
      <c r="AG1612" s="268">
        <v>0</v>
      </c>
      <c r="AH1612" s="269">
        <v>0</v>
      </c>
      <c r="AI1612" s="186">
        <v>0</v>
      </c>
      <c r="AJ1612" s="192">
        <v>7506425603589</v>
      </c>
      <c r="AK1612" s="192" t="s">
        <v>262</v>
      </c>
      <c r="AL1612" s="90" t="s">
        <v>279</v>
      </c>
      <c r="AM1612" s="75">
        <v>64226</v>
      </c>
      <c r="AO1612" s="267">
        <v>0</v>
      </c>
      <c r="AP1612" s="267">
        <v>0</v>
      </c>
      <c r="AQ1612" s="266">
        <v>0</v>
      </c>
      <c r="AR1612" s="267">
        <v>0</v>
      </c>
      <c r="AS1612" s="266">
        <v>0</v>
      </c>
      <c r="AT1612" s="267">
        <v>0</v>
      </c>
      <c r="AU1612" s="266">
        <v>0</v>
      </c>
      <c r="AV1612" s="267">
        <v>0</v>
      </c>
      <c r="AW1612" s="266">
        <v>0</v>
      </c>
      <c r="AX1612" s="267">
        <v>0</v>
      </c>
      <c r="AY1612" s="266">
        <v>0</v>
      </c>
      <c r="AZ1612" s="267">
        <v>0</v>
      </c>
      <c r="BA1612" s="266">
        <v>0</v>
      </c>
      <c r="BB1612" s="267">
        <v>0</v>
      </c>
      <c r="BC1612" s="266">
        <v>0</v>
      </c>
      <c r="BD1612" s="75"/>
      <c r="BE1612" s="75"/>
      <c r="BG1612" s="74"/>
      <c r="BH1612" s="74"/>
      <c r="BI1612" s="194"/>
      <c r="BJ1612" s="74"/>
      <c r="BK1612" s="74"/>
      <c r="BL1612" s="74"/>
    </row>
    <row r="1613" spans="1:64" ht="11.25" customHeight="1" x14ac:dyDescent="0.3">
      <c r="A1613" s="184" t="s">
        <v>2232</v>
      </c>
      <c r="B1613" s="185">
        <v>0</v>
      </c>
      <c r="C1613" s="828">
        <v>64348</v>
      </c>
      <c r="D1613" s="284">
        <v>162</v>
      </c>
      <c r="E1613" s="91">
        <v>0.53993825216523628</v>
      </c>
      <c r="F1613" s="186">
        <v>25000</v>
      </c>
      <c r="G1613" s="186">
        <v>25000</v>
      </c>
      <c r="H1613" s="186">
        <v>0</v>
      </c>
      <c r="I1613" s="187">
        <v>0</v>
      </c>
      <c r="J1613" s="186">
        <v>14000</v>
      </c>
      <c r="K1613" s="186">
        <v>9001.0292482717141</v>
      </c>
      <c r="L1613" s="186">
        <v>0</v>
      </c>
      <c r="M1613" s="186">
        <v>0</v>
      </c>
      <c r="N1613" s="188">
        <v>0</v>
      </c>
      <c r="O1613" s="189">
        <v>0</v>
      </c>
      <c r="P1613" s="186">
        <v>0</v>
      </c>
      <c r="Q1613" s="189">
        <v>0</v>
      </c>
      <c r="R1613" s="189">
        <v>0.34714285714285714</v>
      </c>
      <c r="S1613" s="189">
        <v>162</v>
      </c>
      <c r="T1613" s="188">
        <v>162</v>
      </c>
      <c r="U1613" s="187">
        <v>0.53993825216523628</v>
      </c>
      <c r="V1613" s="189">
        <v>0</v>
      </c>
      <c r="W1613" s="189">
        <v>0</v>
      </c>
      <c r="X1613" s="188">
        <v>162</v>
      </c>
      <c r="Y1613" s="188">
        <v>0</v>
      </c>
      <c r="Z1613" s="186">
        <v>0</v>
      </c>
      <c r="AA1613" s="186">
        <v>0</v>
      </c>
      <c r="AB1613" s="186">
        <v>0</v>
      </c>
      <c r="AC1613" s="186">
        <v>0</v>
      </c>
      <c r="AD1613" s="188">
        <v>0</v>
      </c>
      <c r="AE1613" s="189">
        <v>0</v>
      </c>
      <c r="AF1613" s="189">
        <v>0</v>
      </c>
      <c r="AG1613" s="189">
        <v>0</v>
      </c>
      <c r="AH1613" s="191">
        <v>0</v>
      </c>
      <c r="AI1613" s="186">
        <v>16022</v>
      </c>
      <c r="AJ1613" s="192">
        <v>7506425603589</v>
      </c>
      <c r="AK1613" s="192">
        <v>64226</v>
      </c>
      <c r="AL1613" s="90" t="s">
        <v>279</v>
      </c>
      <c r="AM1613" s="75">
        <v>64348</v>
      </c>
      <c r="AO1613" s="188">
        <v>621</v>
      </c>
      <c r="AP1613" s="188">
        <v>513</v>
      </c>
      <c r="AQ1613" s="187">
        <v>67.857142857142861</v>
      </c>
      <c r="AR1613" s="188">
        <v>972</v>
      </c>
      <c r="AS1613" s="187">
        <v>110.20408163265304</v>
      </c>
      <c r="AT1613" s="188">
        <v>378</v>
      </c>
      <c r="AU1613" s="187">
        <v>34.853582680904381</v>
      </c>
      <c r="AV1613" s="188">
        <v>459</v>
      </c>
      <c r="AW1613" s="187">
        <v>47.612477996085197</v>
      </c>
      <c r="AX1613" s="188">
        <v>540</v>
      </c>
      <c r="AY1613" s="187">
        <v>66.131463030009769</v>
      </c>
      <c r="AZ1613" s="188">
        <v>1404</v>
      </c>
      <c r="BA1613" s="187">
        <v>177.07140102468225</v>
      </c>
      <c r="BB1613" s="188">
        <v>621</v>
      </c>
      <c r="BC1613" s="187">
        <v>68.825511040807271</v>
      </c>
      <c r="BD1613" s="75"/>
      <c r="BE1613" s="75"/>
      <c r="BG1613" s="74"/>
      <c r="BH1613" s="74"/>
      <c r="BI1613" s="194"/>
      <c r="BJ1613" s="74"/>
      <c r="BK1613" s="74"/>
      <c r="BL1613" s="74"/>
    </row>
    <row r="1614" spans="1:64" ht="11.25" customHeight="1" x14ac:dyDescent="0.3">
      <c r="A1614" s="252" t="s">
        <v>2233</v>
      </c>
      <c r="B1614" s="253">
        <v>0</v>
      </c>
      <c r="C1614" s="911">
        <v>64345</v>
      </c>
      <c r="D1614" s="289">
        <v>1E-4</v>
      </c>
      <c r="E1614" s="255">
        <v>0</v>
      </c>
      <c r="F1614" s="256">
        <v>25000</v>
      </c>
      <c r="G1614" s="256">
        <v>25000</v>
      </c>
      <c r="H1614" s="256">
        <v>0</v>
      </c>
      <c r="I1614" s="257">
        <v>0</v>
      </c>
      <c r="J1614" s="256">
        <v>0</v>
      </c>
      <c r="K1614" s="256">
        <v>0</v>
      </c>
      <c r="L1614" s="256">
        <v>0</v>
      </c>
      <c r="M1614" s="256">
        <v>0</v>
      </c>
      <c r="N1614" s="259">
        <v>0</v>
      </c>
      <c r="O1614" s="258">
        <v>0</v>
      </c>
      <c r="P1614" s="256">
        <v>0</v>
      </c>
      <c r="Q1614" s="258">
        <v>0</v>
      </c>
      <c r="R1614" s="258">
        <v>0</v>
      </c>
      <c r="S1614" s="258">
        <v>1E-4</v>
      </c>
      <c r="T1614" s="259">
        <v>0</v>
      </c>
      <c r="U1614" s="257">
        <v>0</v>
      </c>
      <c r="V1614" s="258">
        <v>0</v>
      </c>
      <c r="W1614" s="258">
        <v>0</v>
      </c>
      <c r="X1614" s="259">
        <v>0</v>
      </c>
      <c r="Y1614" s="259">
        <v>0</v>
      </c>
      <c r="Z1614" s="256">
        <v>0</v>
      </c>
      <c r="AA1614" s="256">
        <v>0</v>
      </c>
      <c r="AB1614" s="256">
        <v>0</v>
      </c>
      <c r="AC1614" s="256">
        <v>0</v>
      </c>
      <c r="AD1614" s="259">
        <v>0</v>
      </c>
      <c r="AE1614" s="258">
        <v>0</v>
      </c>
      <c r="AF1614" s="258">
        <v>0</v>
      </c>
      <c r="AG1614" s="258">
        <v>0</v>
      </c>
      <c r="AH1614" s="260">
        <v>1</v>
      </c>
      <c r="AI1614" s="186">
        <v>0</v>
      </c>
      <c r="AJ1614" s="192">
        <v>0</v>
      </c>
      <c r="AK1614" s="192">
        <v>0</v>
      </c>
      <c r="AL1614" s="90" t="s">
        <v>279</v>
      </c>
      <c r="AM1614" s="75">
        <v>64345</v>
      </c>
      <c r="AO1614" s="259">
        <v>0</v>
      </c>
      <c r="AP1614" s="259">
        <v>0</v>
      </c>
      <c r="AQ1614" s="257">
        <v>0</v>
      </c>
      <c r="AR1614" s="259">
        <v>0</v>
      </c>
      <c r="AS1614" s="257">
        <v>0</v>
      </c>
      <c r="AT1614" s="259">
        <v>0</v>
      </c>
      <c r="AU1614" s="257">
        <v>0</v>
      </c>
      <c r="AV1614" s="259">
        <v>0</v>
      </c>
      <c r="AW1614" s="257">
        <v>0</v>
      </c>
      <c r="AX1614" s="259">
        <v>0</v>
      </c>
      <c r="AY1614" s="257">
        <v>0</v>
      </c>
      <c r="AZ1614" s="259">
        <v>0</v>
      </c>
      <c r="BA1614" s="257">
        <v>0</v>
      </c>
      <c r="BB1614" s="259">
        <v>0</v>
      </c>
      <c r="BC1614" s="257">
        <v>0</v>
      </c>
      <c r="BD1614" s="75"/>
      <c r="BE1614" s="75"/>
      <c r="BG1614" s="74"/>
      <c r="BH1614" s="74"/>
      <c r="BI1614" s="194"/>
      <c r="BJ1614" s="74"/>
      <c r="BK1614" s="74"/>
      <c r="BL1614" s="74"/>
    </row>
    <row r="1615" spans="1:64" ht="11.25" customHeight="1" x14ac:dyDescent="0.3">
      <c r="A1615" s="313" t="s">
        <v>2234</v>
      </c>
      <c r="B1615" s="314">
        <v>0</v>
      </c>
      <c r="C1615" s="856">
        <v>64415</v>
      </c>
      <c r="D1615" s="455">
        <v>8112</v>
      </c>
      <c r="E1615" s="316">
        <v>40.56</v>
      </c>
      <c r="F1615" s="317">
        <v>0</v>
      </c>
      <c r="G1615" s="317">
        <v>0</v>
      </c>
      <c r="H1615" s="317">
        <v>0</v>
      </c>
      <c r="I1615" s="318">
        <v>0</v>
      </c>
      <c r="J1615" s="317">
        <v>0</v>
      </c>
      <c r="K1615" s="317">
        <v>6000</v>
      </c>
      <c r="L1615" s="317">
        <v>1800</v>
      </c>
      <c r="M1615" s="317">
        <v>30</v>
      </c>
      <c r="N1615" s="319">
        <v>0</v>
      </c>
      <c r="O1615" s="288">
        <v>0</v>
      </c>
      <c r="P1615" s="317">
        <v>0</v>
      </c>
      <c r="Q1615" s="288">
        <v>0</v>
      </c>
      <c r="R1615" s="288">
        <v>0</v>
      </c>
      <c r="S1615" s="288">
        <v>6312</v>
      </c>
      <c r="T1615" s="319">
        <v>6312</v>
      </c>
      <c r="U1615" s="318">
        <v>31.560000000000002</v>
      </c>
      <c r="V1615" s="288">
        <v>0</v>
      </c>
      <c r="W1615" s="288">
        <v>0</v>
      </c>
      <c r="X1615" s="319">
        <v>6312</v>
      </c>
      <c r="Y1615" s="319">
        <v>0</v>
      </c>
      <c r="Z1615" s="317">
        <v>0</v>
      </c>
      <c r="AA1615" s="317">
        <v>0</v>
      </c>
      <c r="AB1615" s="317">
        <v>0</v>
      </c>
      <c r="AC1615" s="317">
        <v>0</v>
      </c>
      <c r="AD1615" s="319">
        <v>0</v>
      </c>
      <c r="AE1615" s="288">
        <v>0</v>
      </c>
      <c r="AF1615" s="288">
        <v>0</v>
      </c>
      <c r="AG1615" s="288">
        <v>0</v>
      </c>
      <c r="AH1615" s="320">
        <v>0</v>
      </c>
      <c r="AI1615" s="186">
        <v>0</v>
      </c>
      <c r="AJ1615" s="192">
        <v>0</v>
      </c>
      <c r="AK1615" s="192" t="s">
        <v>526</v>
      </c>
      <c r="AL1615" s="90" t="s">
        <v>279</v>
      </c>
      <c r="AM1615" s="75">
        <v>64415</v>
      </c>
      <c r="AO1615" s="188">
        <v>10744</v>
      </c>
      <c r="AP1615" s="188">
        <v>11160</v>
      </c>
      <c r="AQ1615" s="187">
        <v>99.740816873715261</v>
      </c>
      <c r="AR1615" s="188">
        <v>9024</v>
      </c>
      <c r="AS1615" s="187">
        <v>81.311948098756531</v>
      </c>
      <c r="AT1615" s="188">
        <v>12048</v>
      </c>
      <c r="AU1615" s="187">
        <v>83.039636676776894</v>
      </c>
      <c r="AV1615" s="188">
        <v>12984</v>
      </c>
      <c r="AW1615" s="187">
        <v>93.829876259321381</v>
      </c>
      <c r="AX1615" s="188">
        <v>7752</v>
      </c>
      <c r="AY1615" s="187">
        <v>96.706459669899587</v>
      </c>
      <c r="AZ1615" s="188">
        <v>13152</v>
      </c>
      <c r="BA1615" s="187">
        <v>223.96254954373399</v>
      </c>
      <c r="BB1615" s="188">
        <v>8424</v>
      </c>
      <c r="BC1615" s="187">
        <v>55.238719901760689</v>
      </c>
      <c r="BD1615" s="75"/>
      <c r="BE1615" s="75"/>
      <c r="BG1615" s="74"/>
      <c r="BH1615" s="74"/>
      <c r="BI1615" s="194"/>
      <c r="BJ1615" s="74"/>
      <c r="BK1615" s="74"/>
      <c r="BL1615" s="74"/>
    </row>
    <row r="1616" spans="1:64" ht="11.25" customHeight="1" x14ac:dyDescent="0.3">
      <c r="A1616" s="313" t="s">
        <v>2235</v>
      </c>
      <c r="B1616" s="314">
        <v>0</v>
      </c>
      <c r="C1616" s="856">
        <v>65853</v>
      </c>
      <c r="D1616" s="455">
        <v>8357.8109999999997</v>
      </c>
      <c r="E1616" s="316">
        <v>5.6301636167054907</v>
      </c>
      <c r="F1616" s="317">
        <v>42000</v>
      </c>
      <c r="G1616" s="317">
        <v>52000</v>
      </c>
      <c r="H1616" s="317">
        <v>24922</v>
      </c>
      <c r="I1616" s="318">
        <v>47.926923076923075</v>
      </c>
      <c r="J1616" s="317">
        <v>42890</v>
      </c>
      <c r="K1616" s="317">
        <v>44534.110741655146</v>
      </c>
      <c r="L1616" s="317">
        <v>8848.6350000000002</v>
      </c>
      <c r="M1616" s="317">
        <v>19.869342516641737</v>
      </c>
      <c r="N1616" s="319">
        <v>8.5359999999999996</v>
      </c>
      <c r="O1616" s="288">
        <v>4413.112000000001</v>
      </c>
      <c r="P1616" s="317">
        <v>4635.0480000000007</v>
      </c>
      <c r="Q1616" s="288">
        <v>31.437824667754722</v>
      </c>
      <c r="R1616" s="288">
        <v>17.088721846584285</v>
      </c>
      <c r="S1616" s="288">
        <v>24431.175999999999</v>
      </c>
      <c r="T1616" s="319">
        <v>24330.800999999999</v>
      </c>
      <c r="U1616" s="318">
        <v>16.390223535265584</v>
      </c>
      <c r="V1616" s="288">
        <v>640.20000000000005</v>
      </c>
      <c r="W1616" s="288">
        <v>213.4</v>
      </c>
      <c r="X1616" s="319">
        <v>23477.200999999997</v>
      </c>
      <c r="Y1616" s="319">
        <v>3279.9580000000001</v>
      </c>
      <c r="Z1616" s="317">
        <v>10051.14</v>
      </c>
      <c r="AA1616" s="317">
        <v>8.5359999999999996</v>
      </c>
      <c r="AB1616" s="317">
        <v>0</v>
      </c>
      <c r="AC1616" s="317">
        <v>0</v>
      </c>
      <c r="AD1616" s="319">
        <v>1101.1400000000012</v>
      </c>
      <c r="AE1616" s="288">
        <v>0</v>
      </c>
      <c r="AF1616" s="288">
        <v>0</v>
      </c>
      <c r="AG1616" s="288">
        <v>0</v>
      </c>
      <c r="AH1616" s="320">
        <v>0</v>
      </c>
      <c r="AI1616" s="186">
        <v>40877</v>
      </c>
      <c r="AJ1616" s="192">
        <v>0</v>
      </c>
      <c r="AK1616" s="192" t="s">
        <v>526</v>
      </c>
      <c r="AL1616" s="90" t="s">
        <v>279</v>
      </c>
      <c r="AM1616" s="75">
        <v>65853</v>
      </c>
      <c r="AO1616" s="188">
        <v>47614.144333333337</v>
      </c>
      <c r="AP1616" s="188">
        <v>47318.215000000004</v>
      </c>
      <c r="AQ1616" s="187">
        <v>110.66776200388242</v>
      </c>
      <c r="AR1616" s="188">
        <v>47070.688000000009</v>
      </c>
      <c r="AS1616" s="187">
        <v>101.33406815784376</v>
      </c>
      <c r="AT1616" s="188">
        <v>48453.53</v>
      </c>
      <c r="AU1616" s="187">
        <v>143.65028539260706</v>
      </c>
      <c r="AV1616" s="188">
        <v>36684.535000000003</v>
      </c>
      <c r="AW1616" s="187">
        <v>123.06232665050192</v>
      </c>
      <c r="AX1616" s="188">
        <v>39034.053</v>
      </c>
      <c r="AY1616" s="187">
        <v>134.96228113855096</v>
      </c>
      <c r="AZ1616" s="188">
        <v>36003.78</v>
      </c>
      <c r="BA1616" s="187">
        <v>101.23828415314715</v>
      </c>
      <c r="BB1616" s="188">
        <v>40851.171999999999</v>
      </c>
      <c r="BC1616" s="187">
        <v>159.97213493896768</v>
      </c>
      <c r="BD1616" s="75"/>
      <c r="BE1616" s="75"/>
      <c r="BG1616" s="74"/>
      <c r="BH1616" s="74"/>
      <c r="BI1616" s="194"/>
      <c r="BJ1616" s="74"/>
      <c r="BK1616" s="74"/>
      <c r="BL1616" s="74"/>
    </row>
    <row r="1617" spans="1:64" ht="11.25" customHeight="1" x14ac:dyDescent="0.3">
      <c r="A1617" s="313" t="s">
        <v>2236</v>
      </c>
      <c r="B1617" s="314">
        <v>0</v>
      </c>
      <c r="C1617" s="856">
        <v>95954</v>
      </c>
      <c r="D1617" s="455">
        <v>1801.7999999999997</v>
      </c>
      <c r="E1617" s="316">
        <v>0</v>
      </c>
      <c r="F1617" s="317">
        <v>0</v>
      </c>
      <c r="G1617" s="317">
        <v>0</v>
      </c>
      <c r="H1617" s="317">
        <v>0</v>
      </c>
      <c r="I1617" s="318">
        <v>0</v>
      </c>
      <c r="J1617" s="317">
        <v>0</v>
      </c>
      <c r="K1617" s="317">
        <v>0</v>
      </c>
      <c r="L1617" s="317">
        <v>0</v>
      </c>
      <c r="M1617" s="317">
        <v>0</v>
      </c>
      <c r="N1617" s="319">
        <v>0</v>
      </c>
      <c r="O1617" s="288">
        <v>0</v>
      </c>
      <c r="P1617" s="317">
        <v>0</v>
      </c>
      <c r="Q1617" s="288">
        <v>0</v>
      </c>
      <c r="R1617" s="288">
        <v>0</v>
      </c>
      <c r="S1617" s="288">
        <v>1801.7999999999997</v>
      </c>
      <c r="T1617" s="319">
        <v>1801.7999999999997</v>
      </c>
      <c r="U1617" s="318">
        <v>0</v>
      </c>
      <c r="V1617" s="288">
        <v>0</v>
      </c>
      <c r="W1617" s="288">
        <v>0</v>
      </c>
      <c r="X1617" s="319">
        <v>1801.7999999999997</v>
      </c>
      <c r="Y1617" s="319">
        <v>593.6</v>
      </c>
      <c r="Z1617" s="317">
        <v>0</v>
      </c>
      <c r="AA1617" s="317">
        <v>0</v>
      </c>
      <c r="AB1617" s="317">
        <v>0</v>
      </c>
      <c r="AC1617" s="317">
        <v>0</v>
      </c>
      <c r="AD1617" s="319">
        <v>0</v>
      </c>
      <c r="AE1617" s="288">
        <v>0</v>
      </c>
      <c r="AF1617" s="288">
        <v>0</v>
      </c>
      <c r="AG1617" s="288">
        <v>0</v>
      </c>
      <c r="AH1617" s="320">
        <v>0</v>
      </c>
      <c r="AI1617" s="186">
        <v>0</v>
      </c>
      <c r="AJ1617" s="192">
        <v>0</v>
      </c>
      <c r="AK1617" s="192" t="s">
        <v>526</v>
      </c>
      <c r="AL1617" s="90" t="s">
        <v>279</v>
      </c>
      <c r="AM1617" s="75">
        <v>95954</v>
      </c>
      <c r="AO1617" s="188">
        <v>620.66666666666663</v>
      </c>
      <c r="AP1617" s="188">
        <v>635.6</v>
      </c>
      <c r="AQ1617" s="187">
        <v>204.37299035369776</v>
      </c>
      <c r="AR1617" s="188">
        <v>470.4</v>
      </c>
      <c r="AS1617" s="187">
        <v>150.76923076923077</v>
      </c>
      <c r="AT1617" s="188">
        <v>756</v>
      </c>
      <c r="AU1617" s="187">
        <v>0</v>
      </c>
      <c r="AV1617" s="188">
        <v>58.8</v>
      </c>
      <c r="AW1617" s="187">
        <v>0</v>
      </c>
      <c r="AX1617" s="188">
        <v>1699.6</v>
      </c>
      <c r="AY1617" s="187">
        <v>0</v>
      </c>
      <c r="AZ1617" s="188">
        <v>0</v>
      </c>
      <c r="BA1617" s="187">
        <v>0</v>
      </c>
      <c r="BB1617" s="188">
        <v>8512</v>
      </c>
      <c r="BC1617" s="187">
        <v>0</v>
      </c>
      <c r="BD1617" s="75"/>
      <c r="BE1617" s="75"/>
      <c r="BG1617" s="74"/>
      <c r="BH1617" s="74"/>
      <c r="BI1617" s="194"/>
      <c r="BJ1617" s="74"/>
      <c r="BK1617" s="74"/>
      <c r="BL1617" s="74"/>
    </row>
    <row r="1618" spans="1:64" ht="11.25" customHeight="1" x14ac:dyDescent="0.3">
      <c r="A1618" s="313" t="s">
        <v>2237</v>
      </c>
      <c r="B1618" s="314">
        <v>0</v>
      </c>
      <c r="C1618" s="856">
        <v>94112</v>
      </c>
      <c r="D1618" s="455">
        <v>3920.1579999999999</v>
      </c>
      <c r="E1618" s="316">
        <v>127.94290929618903</v>
      </c>
      <c r="F1618" s="317">
        <v>0</v>
      </c>
      <c r="G1618" s="317">
        <v>0</v>
      </c>
      <c r="H1618" s="317">
        <v>0</v>
      </c>
      <c r="I1618" s="318">
        <v>0</v>
      </c>
      <c r="J1618" s="317">
        <v>430</v>
      </c>
      <c r="K1618" s="317">
        <v>919.19701253426967</v>
      </c>
      <c r="L1618" s="317">
        <v>1060.598</v>
      </c>
      <c r="M1618" s="317">
        <v>115.38309911124287</v>
      </c>
      <c r="N1618" s="319">
        <v>0</v>
      </c>
      <c r="O1618" s="288">
        <v>0</v>
      </c>
      <c r="P1618" s="317">
        <v>0</v>
      </c>
      <c r="Q1618" s="288">
        <v>246.65069767441858</v>
      </c>
      <c r="R1618" s="288">
        <v>199.50418604651162</v>
      </c>
      <c r="S1618" s="288">
        <v>2859.56</v>
      </c>
      <c r="T1618" s="319">
        <v>2859.56</v>
      </c>
      <c r="U1618" s="318">
        <v>93.327979562816168</v>
      </c>
      <c r="V1618" s="288">
        <v>21.34</v>
      </c>
      <c r="W1618" s="288">
        <v>0</v>
      </c>
      <c r="X1618" s="319">
        <v>2838.22</v>
      </c>
      <c r="Y1618" s="319">
        <v>160.05000000000001</v>
      </c>
      <c r="Z1618" s="317">
        <v>1024.32</v>
      </c>
      <c r="AA1618" s="317">
        <v>0</v>
      </c>
      <c r="AB1618" s="317">
        <v>0</v>
      </c>
      <c r="AC1618" s="317">
        <v>0</v>
      </c>
      <c r="AD1618" s="319">
        <v>0</v>
      </c>
      <c r="AE1618" s="288">
        <v>66.152000000000001</v>
      </c>
      <c r="AF1618" s="288">
        <v>66.152000000000001</v>
      </c>
      <c r="AG1618" s="288">
        <v>0</v>
      </c>
      <c r="AH1618" s="320">
        <v>0</v>
      </c>
      <c r="AI1618" s="186">
        <v>665</v>
      </c>
      <c r="AJ1618" s="192">
        <v>0</v>
      </c>
      <c r="AK1618" s="192" t="s">
        <v>526</v>
      </c>
      <c r="AL1618" s="90" t="s">
        <v>279</v>
      </c>
      <c r="AM1618" s="75">
        <v>94112</v>
      </c>
      <c r="AO1618" s="188">
        <v>345.70566666666667</v>
      </c>
      <c r="AP1618" s="188">
        <v>94.962999999999994</v>
      </c>
      <c r="AQ1618" s="187">
        <v>24.601813471502592</v>
      </c>
      <c r="AR1618" s="188">
        <v>337.16800000000001</v>
      </c>
      <c r="AS1618" s="187">
        <v>86.675578406169663</v>
      </c>
      <c r="AT1618" s="188">
        <v>604.98599999999999</v>
      </c>
      <c r="AU1618" s="187">
        <v>49.539947481527314</v>
      </c>
      <c r="AV1618" s="188">
        <v>502.55700000000002</v>
      </c>
      <c r="AW1618" s="187">
        <v>75.24953058602631</v>
      </c>
      <c r="AX1618" s="188">
        <v>478.01799999999997</v>
      </c>
      <c r="AY1618" s="187">
        <v>44.126534886717181</v>
      </c>
      <c r="AZ1618" s="188">
        <v>246.477</v>
      </c>
      <c r="BA1618" s="187">
        <v>73.643181148669825</v>
      </c>
      <c r="BB1618" s="188">
        <v>1412.7069999999999</v>
      </c>
      <c r="BC1618" s="187">
        <v>118.4820458828368</v>
      </c>
      <c r="BD1618" s="75"/>
      <c r="BE1618" s="75"/>
      <c r="BG1618" s="74"/>
      <c r="BH1618" s="74"/>
      <c r="BI1618" s="194"/>
      <c r="BJ1618" s="74"/>
      <c r="BK1618" s="74"/>
      <c r="BL1618" s="74"/>
    </row>
    <row r="1619" spans="1:64" s="77" customFormat="1" ht="11.25" customHeight="1" x14ac:dyDescent="0.2">
      <c r="A1619" s="149" t="s">
        <v>66</v>
      </c>
      <c r="B1619" s="169">
        <v>0</v>
      </c>
      <c r="C1619" s="871"/>
      <c r="D1619" s="379">
        <v>300535.65250000003</v>
      </c>
      <c r="E1619" s="220">
        <v>13.14494381206646</v>
      </c>
      <c r="F1619" s="221">
        <v>756000</v>
      </c>
      <c r="G1619" s="221">
        <v>738000</v>
      </c>
      <c r="H1619" s="221">
        <v>124721.94555664063</v>
      </c>
      <c r="I1619" s="222">
        <v>16.899992622851034</v>
      </c>
      <c r="J1619" s="221">
        <v>667578</v>
      </c>
      <c r="K1619" s="221">
        <v>685896.39513891714</v>
      </c>
      <c r="L1619" s="221">
        <v>104922.171</v>
      </c>
      <c r="M1619" s="221">
        <v>15.297087394481746</v>
      </c>
      <c r="N1619" s="221">
        <v>3633.8229999999999</v>
      </c>
      <c r="O1619" s="221">
        <v>62981.563999999991</v>
      </c>
      <c r="P1619" s="221">
        <v>74614.906999999992</v>
      </c>
      <c r="Q1619" s="224">
        <v>26.893797878300362</v>
      </c>
      <c r="R1619" s="224">
        <v>14.395415684308379</v>
      </c>
      <c r="S1619" s="224">
        <v>320335.42705664062</v>
      </c>
      <c r="T1619" s="221">
        <v>304821.21399999992</v>
      </c>
      <c r="U1619" s="222">
        <v>13.332387347141401</v>
      </c>
      <c r="V1619" s="221">
        <v>32153.125000000007</v>
      </c>
      <c r="W1619" s="221">
        <v>7999.5199999999986</v>
      </c>
      <c r="X1619" s="221">
        <v>264668.56899999996</v>
      </c>
      <c r="Y1619" s="221">
        <v>62752.725999999995</v>
      </c>
      <c r="Z1619" s="221">
        <v>55232.312000000005</v>
      </c>
      <c r="AA1619" s="221">
        <v>967.35899999999992</v>
      </c>
      <c r="AB1619" s="221">
        <v>633.15730258970234</v>
      </c>
      <c r="AC1619" s="221">
        <v>593.00025292694181</v>
      </c>
      <c r="AD1619" s="223">
        <v>4616.8099999999986</v>
      </c>
      <c r="AE1619" s="224">
        <v>284.44900000000001</v>
      </c>
      <c r="AF1619" s="224">
        <v>284.44900000000001</v>
      </c>
      <c r="AG1619" s="224">
        <v>64</v>
      </c>
      <c r="AH1619" s="224">
        <v>0</v>
      </c>
      <c r="AI1619" s="225">
        <v>697250.32700000005</v>
      </c>
      <c r="AJ1619" s="192">
        <v>0</v>
      </c>
      <c r="AK1619" s="192">
        <v>0</v>
      </c>
      <c r="AL1619" s="90"/>
      <c r="AM1619" s="75">
        <v>0</v>
      </c>
      <c r="AN1619" s="76"/>
      <c r="AO1619" s="223">
        <v>0</v>
      </c>
      <c r="AP1619" s="223">
        <v>0</v>
      </c>
      <c r="AQ1619" s="222">
        <v>0</v>
      </c>
      <c r="AR1619" s="223">
        <v>0</v>
      </c>
      <c r="AS1619" s="222">
        <v>0</v>
      </c>
      <c r="AT1619" s="223">
        <v>0</v>
      </c>
      <c r="AU1619" s="222">
        <v>0</v>
      </c>
      <c r="AV1619" s="223">
        <v>0</v>
      </c>
      <c r="AW1619" s="222">
        <v>0</v>
      </c>
      <c r="AX1619" s="223">
        <v>0</v>
      </c>
      <c r="AY1619" s="222">
        <v>0</v>
      </c>
      <c r="AZ1619" s="223">
        <v>0</v>
      </c>
      <c r="BA1619" s="222">
        <v>0</v>
      </c>
      <c r="BB1619" s="223">
        <v>0</v>
      </c>
      <c r="BC1619" s="222">
        <v>0</v>
      </c>
      <c r="BD1619" s="75"/>
      <c r="BE1619" s="75"/>
      <c r="BF1619" s="55"/>
      <c r="BG1619" s="74"/>
      <c r="BH1619" s="74"/>
      <c r="BI1619" s="194"/>
      <c r="BJ1619" s="74"/>
      <c r="BK1619" s="74"/>
      <c r="BL1619" s="74"/>
    </row>
    <row r="1620" spans="1:64" ht="11.25" customHeight="1" x14ac:dyDescent="0.3">
      <c r="A1620" s="184" t="s">
        <v>2238</v>
      </c>
      <c r="B1620" s="185">
        <v>0</v>
      </c>
      <c r="C1620" s="828">
        <v>64334</v>
      </c>
      <c r="D1620" s="284">
        <v>1E-4</v>
      </c>
      <c r="E1620" s="91">
        <v>0</v>
      </c>
      <c r="F1620" s="186">
        <v>0</v>
      </c>
      <c r="G1620" s="186">
        <v>0</v>
      </c>
      <c r="H1620" s="186">
        <v>0</v>
      </c>
      <c r="I1620" s="187">
        <v>0</v>
      </c>
      <c r="J1620" s="186">
        <v>0</v>
      </c>
      <c r="K1620" s="186">
        <v>0</v>
      </c>
      <c r="L1620" s="186">
        <v>0</v>
      </c>
      <c r="M1620" s="186">
        <v>0</v>
      </c>
      <c r="N1620" s="188">
        <v>0</v>
      </c>
      <c r="O1620" s="189">
        <v>0</v>
      </c>
      <c r="P1620" s="186">
        <v>0</v>
      </c>
      <c r="Q1620" s="189">
        <v>0</v>
      </c>
      <c r="R1620" s="189">
        <v>0</v>
      </c>
      <c r="S1620" s="189">
        <v>1E-4</v>
      </c>
      <c r="T1620" s="188">
        <v>0</v>
      </c>
      <c r="U1620" s="187">
        <v>0</v>
      </c>
      <c r="V1620" s="189">
        <v>0</v>
      </c>
      <c r="W1620" s="189">
        <v>0</v>
      </c>
      <c r="X1620" s="188">
        <v>0</v>
      </c>
      <c r="Y1620" s="188">
        <v>0</v>
      </c>
      <c r="Z1620" s="186">
        <v>0</v>
      </c>
      <c r="AA1620" s="186">
        <v>0</v>
      </c>
      <c r="AB1620" s="186">
        <v>0</v>
      </c>
      <c r="AC1620" s="186">
        <v>0</v>
      </c>
      <c r="AD1620" s="188">
        <v>0</v>
      </c>
      <c r="AE1620" s="189">
        <v>0</v>
      </c>
      <c r="AF1620" s="189">
        <v>0</v>
      </c>
      <c r="AG1620" s="189">
        <v>0</v>
      </c>
      <c r="AH1620" s="191">
        <v>0</v>
      </c>
      <c r="AI1620" s="186">
        <v>0</v>
      </c>
      <c r="AJ1620" s="192">
        <v>7501943414235</v>
      </c>
      <c r="AK1620" s="192">
        <v>64072</v>
      </c>
      <c r="AL1620" s="90" t="s">
        <v>279</v>
      </c>
      <c r="AM1620" s="75">
        <v>64334</v>
      </c>
      <c r="AO1620" s="188">
        <v>0</v>
      </c>
      <c r="AP1620" s="188">
        <v>0</v>
      </c>
      <c r="AQ1620" s="187">
        <v>0</v>
      </c>
      <c r="AR1620" s="188">
        <v>0</v>
      </c>
      <c r="AS1620" s="187">
        <v>0</v>
      </c>
      <c r="AT1620" s="188">
        <v>0</v>
      </c>
      <c r="AU1620" s="187">
        <v>0</v>
      </c>
      <c r="AV1620" s="188">
        <v>0</v>
      </c>
      <c r="AW1620" s="187">
        <v>0</v>
      </c>
      <c r="AX1620" s="188">
        <v>0</v>
      </c>
      <c r="AY1620" s="187">
        <v>0</v>
      </c>
      <c r="AZ1620" s="188">
        <v>0</v>
      </c>
      <c r="BA1620" s="187">
        <v>0</v>
      </c>
      <c r="BB1620" s="188">
        <v>0</v>
      </c>
      <c r="BC1620" s="187">
        <v>0</v>
      </c>
      <c r="BD1620" s="75"/>
      <c r="BE1620" s="75"/>
      <c r="BG1620" s="74"/>
      <c r="BH1620" s="74"/>
      <c r="BI1620" s="194"/>
      <c r="BJ1620" s="74"/>
      <c r="BK1620" s="74"/>
      <c r="BL1620" s="74"/>
    </row>
    <row r="1621" spans="1:64" ht="11.25" customHeight="1" x14ac:dyDescent="0.3">
      <c r="A1621" s="184" t="s">
        <v>2239</v>
      </c>
      <c r="B1621" s="185">
        <v>0</v>
      </c>
      <c r="C1621" s="828">
        <v>64315</v>
      </c>
      <c r="D1621" s="284">
        <v>1E-4</v>
      </c>
      <c r="E1621" s="91">
        <v>0</v>
      </c>
      <c r="F1621" s="186">
        <v>0</v>
      </c>
      <c r="G1621" s="186">
        <v>0</v>
      </c>
      <c r="H1621" s="186">
        <v>0</v>
      </c>
      <c r="I1621" s="187">
        <v>0</v>
      </c>
      <c r="J1621" s="186">
        <v>0</v>
      </c>
      <c r="K1621" s="186">
        <v>0</v>
      </c>
      <c r="L1621" s="186">
        <v>0</v>
      </c>
      <c r="M1621" s="186">
        <v>0</v>
      </c>
      <c r="N1621" s="188">
        <v>0</v>
      </c>
      <c r="O1621" s="189">
        <v>0</v>
      </c>
      <c r="P1621" s="186">
        <v>0</v>
      </c>
      <c r="Q1621" s="189">
        <v>0</v>
      </c>
      <c r="R1621" s="189">
        <v>0</v>
      </c>
      <c r="S1621" s="189">
        <v>1E-4</v>
      </c>
      <c r="T1621" s="188">
        <v>0</v>
      </c>
      <c r="U1621" s="187">
        <v>0</v>
      </c>
      <c r="V1621" s="189">
        <v>0</v>
      </c>
      <c r="W1621" s="189">
        <v>0</v>
      </c>
      <c r="X1621" s="188">
        <v>0</v>
      </c>
      <c r="Y1621" s="188">
        <v>0</v>
      </c>
      <c r="Z1621" s="186">
        <v>0</v>
      </c>
      <c r="AA1621" s="186">
        <v>0</v>
      </c>
      <c r="AB1621" s="186">
        <v>0</v>
      </c>
      <c r="AC1621" s="186">
        <v>0</v>
      </c>
      <c r="AD1621" s="188">
        <v>0</v>
      </c>
      <c r="AE1621" s="189">
        <v>0</v>
      </c>
      <c r="AF1621" s="189">
        <v>0</v>
      </c>
      <c r="AG1621" s="189">
        <v>0</v>
      </c>
      <c r="AH1621" s="191">
        <v>0</v>
      </c>
      <c r="AI1621" s="186">
        <v>0</v>
      </c>
      <c r="AJ1621" s="192">
        <v>7506425623679</v>
      </c>
      <c r="AK1621" s="192" t="s">
        <v>262</v>
      </c>
      <c r="AL1621" s="90" t="s">
        <v>279</v>
      </c>
      <c r="AM1621" s="75">
        <v>64315</v>
      </c>
      <c r="AO1621" s="188">
        <v>0</v>
      </c>
      <c r="AP1621" s="188">
        <v>0</v>
      </c>
      <c r="AQ1621" s="187">
        <v>0</v>
      </c>
      <c r="AR1621" s="188">
        <v>0</v>
      </c>
      <c r="AS1621" s="187">
        <v>0</v>
      </c>
      <c r="AT1621" s="188">
        <v>0</v>
      </c>
      <c r="AU1621" s="187">
        <v>0</v>
      </c>
      <c r="AV1621" s="188">
        <v>0</v>
      </c>
      <c r="AW1621" s="187">
        <v>0</v>
      </c>
      <c r="AX1621" s="188">
        <v>0</v>
      </c>
      <c r="AY1621" s="187">
        <v>0</v>
      </c>
      <c r="AZ1621" s="188">
        <v>0</v>
      </c>
      <c r="BA1621" s="187">
        <v>0</v>
      </c>
      <c r="BB1621" s="188">
        <v>0</v>
      </c>
      <c r="BC1621" s="187">
        <v>0</v>
      </c>
      <c r="BD1621" s="75"/>
      <c r="BE1621" s="75"/>
      <c r="BG1621" s="74"/>
      <c r="BH1621" s="74"/>
      <c r="BI1621" s="194"/>
      <c r="BJ1621" s="74"/>
      <c r="BK1621" s="74"/>
      <c r="BL1621" s="74"/>
    </row>
    <row r="1622" spans="1:64" ht="11.25" customHeight="1" x14ac:dyDescent="0.3">
      <c r="A1622" s="184" t="s">
        <v>2240</v>
      </c>
      <c r="B1622" s="185">
        <v>0</v>
      </c>
      <c r="C1622" s="828">
        <v>64297</v>
      </c>
      <c r="D1622" s="284">
        <v>1E-4</v>
      </c>
      <c r="E1622" s="91">
        <v>0</v>
      </c>
      <c r="F1622" s="186">
        <v>0</v>
      </c>
      <c r="G1622" s="186">
        <v>0</v>
      </c>
      <c r="H1622" s="186">
        <v>0</v>
      </c>
      <c r="I1622" s="187">
        <v>0</v>
      </c>
      <c r="J1622" s="186">
        <v>0</v>
      </c>
      <c r="K1622" s="186">
        <v>0</v>
      </c>
      <c r="L1622" s="186">
        <v>0</v>
      </c>
      <c r="M1622" s="186">
        <v>0</v>
      </c>
      <c r="N1622" s="188">
        <v>0</v>
      </c>
      <c r="O1622" s="189">
        <v>0</v>
      </c>
      <c r="P1622" s="186">
        <v>0</v>
      </c>
      <c r="Q1622" s="189">
        <v>0</v>
      </c>
      <c r="R1622" s="189">
        <v>0</v>
      </c>
      <c r="S1622" s="189">
        <v>1E-4</v>
      </c>
      <c r="T1622" s="188">
        <v>0</v>
      </c>
      <c r="U1622" s="187">
        <v>0</v>
      </c>
      <c r="V1622" s="189">
        <v>0</v>
      </c>
      <c r="W1622" s="189">
        <v>0</v>
      </c>
      <c r="X1622" s="188">
        <v>0</v>
      </c>
      <c r="Y1622" s="188">
        <v>0</v>
      </c>
      <c r="Z1622" s="186">
        <v>0</v>
      </c>
      <c r="AA1622" s="186">
        <v>0</v>
      </c>
      <c r="AB1622" s="186">
        <v>0</v>
      </c>
      <c r="AC1622" s="186">
        <v>0</v>
      </c>
      <c r="AD1622" s="188">
        <v>0</v>
      </c>
      <c r="AE1622" s="189">
        <v>0</v>
      </c>
      <c r="AF1622" s="189">
        <v>0</v>
      </c>
      <c r="AG1622" s="189">
        <v>0</v>
      </c>
      <c r="AH1622" s="191">
        <v>0</v>
      </c>
      <c r="AI1622" s="186">
        <v>0</v>
      </c>
      <c r="AJ1622" s="192">
        <v>0</v>
      </c>
      <c r="AK1622" s="192" t="s">
        <v>498</v>
      </c>
      <c r="AL1622" s="90" t="s">
        <v>279</v>
      </c>
      <c r="AM1622" s="75">
        <v>64297</v>
      </c>
      <c r="AO1622" s="188">
        <v>0</v>
      </c>
      <c r="AP1622" s="188">
        <v>0</v>
      </c>
      <c r="AQ1622" s="187">
        <v>0</v>
      </c>
      <c r="AR1622" s="188">
        <v>0</v>
      </c>
      <c r="AS1622" s="187">
        <v>0</v>
      </c>
      <c r="AT1622" s="188">
        <v>0</v>
      </c>
      <c r="AU1622" s="187">
        <v>0</v>
      </c>
      <c r="AV1622" s="188">
        <v>0</v>
      </c>
      <c r="AW1622" s="187">
        <v>0</v>
      </c>
      <c r="AX1622" s="188">
        <v>0</v>
      </c>
      <c r="AY1622" s="187">
        <v>0</v>
      </c>
      <c r="AZ1622" s="188">
        <v>0</v>
      </c>
      <c r="BA1622" s="187">
        <v>0</v>
      </c>
      <c r="BB1622" s="188">
        <v>0</v>
      </c>
      <c r="BC1622" s="187">
        <v>0</v>
      </c>
      <c r="BD1622" s="75"/>
      <c r="BE1622" s="75"/>
      <c r="BG1622" s="74"/>
      <c r="BH1622" s="74"/>
      <c r="BI1622" s="194"/>
      <c r="BJ1622" s="74"/>
      <c r="BK1622" s="74"/>
      <c r="BL1622" s="74"/>
    </row>
    <row r="1623" spans="1:64" ht="11.25" customHeight="1" x14ac:dyDescent="0.3">
      <c r="A1623" s="184" t="s">
        <v>2241</v>
      </c>
      <c r="B1623" s="185">
        <v>0</v>
      </c>
      <c r="C1623" s="828">
        <v>64373</v>
      </c>
      <c r="D1623" s="284">
        <v>1E-4</v>
      </c>
      <c r="E1623" s="91">
        <v>0</v>
      </c>
      <c r="F1623" s="186">
        <v>0</v>
      </c>
      <c r="G1623" s="186">
        <v>0</v>
      </c>
      <c r="H1623" s="186">
        <v>0</v>
      </c>
      <c r="I1623" s="187">
        <v>0</v>
      </c>
      <c r="J1623" s="186">
        <v>0</v>
      </c>
      <c r="K1623" s="186">
        <v>0</v>
      </c>
      <c r="L1623" s="186">
        <v>0</v>
      </c>
      <c r="M1623" s="186">
        <v>0</v>
      </c>
      <c r="N1623" s="188">
        <v>0</v>
      </c>
      <c r="O1623" s="189">
        <v>0</v>
      </c>
      <c r="P1623" s="186">
        <v>0</v>
      </c>
      <c r="Q1623" s="189">
        <v>0</v>
      </c>
      <c r="R1623" s="189">
        <v>0</v>
      </c>
      <c r="S1623" s="189">
        <v>1E-4</v>
      </c>
      <c r="T1623" s="188">
        <v>0</v>
      </c>
      <c r="U1623" s="187">
        <v>0</v>
      </c>
      <c r="V1623" s="189">
        <v>0</v>
      </c>
      <c r="W1623" s="189">
        <v>0</v>
      </c>
      <c r="X1623" s="188">
        <v>0</v>
      </c>
      <c r="Y1623" s="188">
        <v>0</v>
      </c>
      <c r="Z1623" s="186">
        <v>0</v>
      </c>
      <c r="AA1623" s="186">
        <v>0</v>
      </c>
      <c r="AB1623" s="186">
        <v>0</v>
      </c>
      <c r="AC1623" s="186">
        <v>0</v>
      </c>
      <c r="AD1623" s="188">
        <v>0</v>
      </c>
      <c r="AE1623" s="189">
        <v>0</v>
      </c>
      <c r="AF1623" s="189">
        <v>0</v>
      </c>
      <c r="AG1623" s="189">
        <v>0</v>
      </c>
      <c r="AH1623" s="191">
        <v>0</v>
      </c>
      <c r="AI1623" s="186">
        <v>0</v>
      </c>
      <c r="AJ1623" s="192">
        <v>7506425603589</v>
      </c>
      <c r="AK1623" s="192">
        <v>64226</v>
      </c>
      <c r="AL1623" s="90" t="s">
        <v>279</v>
      </c>
      <c r="AM1623" s="75">
        <v>64373</v>
      </c>
      <c r="AO1623" s="188">
        <v>0</v>
      </c>
      <c r="AP1623" s="188">
        <v>0</v>
      </c>
      <c r="AQ1623" s="187">
        <v>0</v>
      </c>
      <c r="AR1623" s="188">
        <v>0</v>
      </c>
      <c r="AS1623" s="187">
        <v>0</v>
      </c>
      <c r="AT1623" s="188">
        <v>0</v>
      </c>
      <c r="AU1623" s="187">
        <v>0</v>
      </c>
      <c r="AV1623" s="188">
        <v>0</v>
      </c>
      <c r="AW1623" s="187">
        <v>0</v>
      </c>
      <c r="AX1623" s="188">
        <v>0</v>
      </c>
      <c r="AY1623" s="187">
        <v>0</v>
      </c>
      <c r="AZ1623" s="188">
        <v>0</v>
      </c>
      <c r="BA1623" s="187">
        <v>0</v>
      </c>
      <c r="BB1623" s="188">
        <v>0</v>
      </c>
      <c r="BC1623" s="187">
        <v>0</v>
      </c>
      <c r="BD1623" s="75"/>
      <c r="BE1623" s="75"/>
      <c r="BG1623" s="74"/>
      <c r="BH1623" s="74"/>
      <c r="BI1623" s="194"/>
      <c r="BJ1623" s="74"/>
      <c r="BK1623" s="74"/>
      <c r="BL1623" s="74"/>
    </row>
    <row r="1624" spans="1:64" ht="11.25" customHeight="1" x14ac:dyDescent="0.3">
      <c r="A1624" s="184" t="s">
        <v>2242</v>
      </c>
      <c r="B1624" s="185">
        <v>0</v>
      </c>
      <c r="C1624" s="828">
        <v>64378</v>
      </c>
      <c r="D1624" s="284">
        <v>1E-4</v>
      </c>
      <c r="E1624" s="91">
        <v>0</v>
      </c>
      <c r="F1624" s="186">
        <v>0</v>
      </c>
      <c r="G1624" s="186">
        <v>0</v>
      </c>
      <c r="H1624" s="186">
        <v>0</v>
      </c>
      <c r="I1624" s="187">
        <v>0</v>
      </c>
      <c r="J1624" s="186">
        <v>0</v>
      </c>
      <c r="K1624" s="186">
        <v>0</v>
      </c>
      <c r="L1624" s="186">
        <v>0</v>
      </c>
      <c r="M1624" s="186">
        <v>0</v>
      </c>
      <c r="N1624" s="188">
        <v>0</v>
      </c>
      <c r="O1624" s="189">
        <v>0</v>
      </c>
      <c r="P1624" s="186">
        <v>0</v>
      </c>
      <c r="Q1624" s="189">
        <v>0</v>
      </c>
      <c r="R1624" s="189">
        <v>0</v>
      </c>
      <c r="S1624" s="189">
        <v>1E-4</v>
      </c>
      <c r="T1624" s="188">
        <v>0</v>
      </c>
      <c r="U1624" s="187">
        <v>0</v>
      </c>
      <c r="V1624" s="189">
        <v>0</v>
      </c>
      <c r="W1624" s="189">
        <v>0</v>
      </c>
      <c r="X1624" s="188">
        <v>0</v>
      </c>
      <c r="Y1624" s="188">
        <v>0</v>
      </c>
      <c r="Z1624" s="186">
        <v>0</v>
      </c>
      <c r="AA1624" s="186">
        <v>0</v>
      </c>
      <c r="AB1624" s="186">
        <v>0</v>
      </c>
      <c r="AC1624" s="186">
        <v>0</v>
      </c>
      <c r="AD1624" s="188">
        <v>0</v>
      </c>
      <c r="AE1624" s="189">
        <v>0</v>
      </c>
      <c r="AF1624" s="189">
        <v>0</v>
      </c>
      <c r="AG1624" s="189">
        <v>0</v>
      </c>
      <c r="AH1624" s="191">
        <v>0</v>
      </c>
      <c r="AI1624" s="186">
        <v>0</v>
      </c>
      <c r="AJ1624" s="192">
        <v>0</v>
      </c>
      <c r="AK1624" s="192">
        <v>0</v>
      </c>
      <c r="AL1624" s="90" t="s">
        <v>279</v>
      </c>
      <c r="AM1624" s="75">
        <v>64378</v>
      </c>
      <c r="AO1624" s="188">
        <v>0</v>
      </c>
      <c r="AP1624" s="188">
        <v>0</v>
      </c>
      <c r="AQ1624" s="187">
        <v>0</v>
      </c>
      <c r="AR1624" s="188">
        <v>0</v>
      </c>
      <c r="AS1624" s="187">
        <v>0</v>
      </c>
      <c r="AT1624" s="188">
        <v>0</v>
      </c>
      <c r="AU1624" s="187">
        <v>0</v>
      </c>
      <c r="AV1624" s="188">
        <v>0</v>
      </c>
      <c r="AW1624" s="187">
        <v>0</v>
      </c>
      <c r="AX1624" s="188">
        <v>0</v>
      </c>
      <c r="AY1624" s="187">
        <v>0</v>
      </c>
      <c r="AZ1624" s="188">
        <v>0</v>
      </c>
      <c r="BA1624" s="187">
        <v>0</v>
      </c>
      <c r="BB1624" s="188">
        <v>0</v>
      </c>
      <c r="BC1624" s="187">
        <v>0</v>
      </c>
      <c r="BD1624" s="75"/>
      <c r="BE1624" s="75"/>
      <c r="BG1624" s="74"/>
      <c r="BH1624" s="74"/>
      <c r="BI1624" s="194"/>
      <c r="BJ1624" s="74"/>
      <c r="BK1624" s="74"/>
      <c r="BL1624" s="74"/>
    </row>
    <row r="1625" spans="1:64" ht="11.25" customHeight="1" x14ac:dyDescent="0.3">
      <c r="A1625" s="184" t="s">
        <v>2243</v>
      </c>
      <c r="B1625" s="185">
        <v>0</v>
      </c>
      <c r="C1625" s="828">
        <v>64318</v>
      </c>
      <c r="D1625" s="284">
        <v>1E-4</v>
      </c>
      <c r="E1625" s="91">
        <v>0</v>
      </c>
      <c r="F1625" s="186">
        <v>0</v>
      </c>
      <c r="G1625" s="186">
        <v>0</v>
      </c>
      <c r="H1625" s="186">
        <v>0</v>
      </c>
      <c r="I1625" s="187">
        <v>0</v>
      </c>
      <c r="J1625" s="186">
        <v>0</v>
      </c>
      <c r="K1625" s="186">
        <v>0</v>
      </c>
      <c r="L1625" s="186">
        <v>0</v>
      </c>
      <c r="M1625" s="186">
        <v>0</v>
      </c>
      <c r="N1625" s="188">
        <v>0</v>
      </c>
      <c r="O1625" s="189">
        <v>0</v>
      </c>
      <c r="P1625" s="186">
        <v>0</v>
      </c>
      <c r="Q1625" s="189">
        <v>0</v>
      </c>
      <c r="R1625" s="189">
        <v>0</v>
      </c>
      <c r="S1625" s="189">
        <v>1E-4</v>
      </c>
      <c r="T1625" s="188">
        <v>0</v>
      </c>
      <c r="U1625" s="187">
        <v>0</v>
      </c>
      <c r="V1625" s="189">
        <v>0</v>
      </c>
      <c r="W1625" s="189">
        <v>0</v>
      </c>
      <c r="X1625" s="188">
        <v>0</v>
      </c>
      <c r="Y1625" s="188">
        <v>0</v>
      </c>
      <c r="Z1625" s="186">
        <v>0</v>
      </c>
      <c r="AA1625" s="186">
        <v>0</v>
      </c>
      <c r="AB1625" s="186">
        <v>0</v>
      </c>
      <c r="AC1625" s="186">
        <v>0</v>
      </c>
      <c r="AD1625" s="188">
        <v>0</v>
      </c>
      <c r="AE1625" s="189">
        <v>0</v>
      </c>
      <c r="AF1625" s="189">
        <v>0</v>
      </c>
      <c r="AG1625" s="189">
        <v>0</v>
      </c>
      <c r="AH1625" s="191">
        <v>0</v>
      </c>
      <c r="AI1625" s="186">
        <v>0</v>
      </c>
      <c r="AJ1625" s="192">
        <v>7506425625130</v>
      </c>
      <c r="AK1625" s="192" t="s">
        <v>505</v>
      </c>
      <c r="AL1625" s="90" t="s">
        <v>279</v>
      </c>
      <c r="AM1625" s="75">
        <v>64318</v>
      </c>
      <c r="AO1625" s="188">
        <v>0</v>
      </c>
      <c r="AP1625" s="188">
        <v>0</v>
      </c>
      <c r="AQ1625" s="187">
        <v>0</v>
      </c>
      <c r="AR1625" s="188">
        <v>0</v>
      </c>
      <c r="AS1625" s="187">
        <v>0</v>
      </c>
      <c r="AT1625" s="188">
        <v>0</v>
      </c>
      <c r="AU1625" s="187">
        <v>0</v>
      </c>
      <c r="AV1625" s="188">
        <v>0</v>
      </c>
      <c r="AW1625" s="187">
        <v>0</v>
      </c>
      <c r="AX1625" s="188">
        <v>0</v>
      </c>
      <c r="AY1625" s="187">
        <v>0</v>
      </c>
      <c r="AZ1625" s="188">
        <v>0</v>
      </c>
      <c r="BA1625" s="187">
        <v>0</v>
      </c>
      <c r="BB1625" s="188">
        <v>0</v>
      </c>
      <c r="BC1625" s="187">
        <v>0</v>
      </c>
      <c r="BD1625" s="75"/>
      <c r="BE1625" s="75"/>
      <c r="BG1625" s="74"/>
      <c r="BH1625" s="74"/>
      <c r="BI1625" s="194"/>
      <c r="BJ1625" s="74"/>
      <c r="BK1625" s="74"/>
      <c r="BL1625" s="74"/>
    </row>
    <row r="1626" spans="1:64" s="77" customFormat="1" ht="11.25" customHeight="1" x14ac:dyDescent="0.2">
      <c r="A1626" s="184" t="s">
        <v>2244</v>
      </c>
      <c r="B1626" s="185">
        <v>0</v>
      </c>
      <c r="C1626" s="832">
        <v>64321</v>
      </c>
      <c r="D1626" s="284">
        <v>1E-4</v>
      </c>
      <c r="E1626" s="91">
        <v>0</v>
      </c>
      <c r="F1626" s="186">
        <v>0</v>
      </c>
      <c r="G1626" s="186">
        <v>0</v>
      </c>
      <c r="H1626" s="186">
        <v>0</v>
      </c>
      <c r="I1626" s="187">
        <v>0</v>
      </c>
      <c r="J1626" s="186">
        <v>0</v>
      </c>
      <c r="K1626" s="186">
        <v>0</v>
      </c>
      <c r="L1626" s="186">
        <v>0</v>
      </c>
      <c r="M1626" s="186">
        <v>0</v>
      </c>
      <c r="N1626" s="188">
        <v>0</v>
      </c>
      <c r="O1626" s="189">
        <v>0</v>
      </c>
      <c r="P1626" s="186">
        <v>0</v>
      </c>
      <c r="Q1626" s="189">
        <v>0</v>
      </c>
      <c r="R1626" s="189">
        <v>0</v>
      </c>
      <c r="S1626" s="189">
        <v>1E-4</v>
      </c>
      <c r="T1626" s="188">
        <v>0</v>
      </c>
      <c r="U1626" s="187">
        <v>0</v>
      </c>
      <c r="V1626" s="189">
        <v>0</v>
      </c>
      <c r="W1626" s="189">
        <v>0</v>
      </c>
      <c r="X1626" s="188">
        <v>0</v>
      </c>
      <c r="Y1626" s="188">
        <v>0</v>
      </c>
      <c r="Z1626" s="186">
        <v>0</v>
      </c>
      <c r="AA1626" s="186">
        <v>0</v>
      </c>
      <c r="AB1626" s="186">
        <v>0</v>
      </c>
      <c r="AC1626" s="186">
        <v>0</v>
      </c>
      <c r="AD1626" s="188">
        <v>0</v>
      </c>
      <c r="AE1626" s="189">
        <v>0</v>
      </c>
      <c r="AF1626" s="189">
        <v>0</v>
      </c>
      <c r="AG1626" s="189">
        <v>0</v>
      </c>
      <c r="AH1626" s="191">
        <v>0</v>
      </c>
      <c r="AI1626" s="186">
        <v>0</v>
      </c>
      <c r="AJ1626" s="192">
        <v>0</v>
      </c>
      <c r="AK1626" s="192" t="s">
        <v>530</v>
      </c>
      <c r="AL1626" s="90" t="s">
        <v>279</v>
      </c>
      <c r="AM1626" s="75">
        <v>64321</v>
      </c>
      <c r="AN1626" s="76"/>
      <c r="AO1626" s="188">
        <v>0</v>
      </c>
      <c r="AP1626" s="188">
        <v>0</v>
      </c>
      <c r="AQ1626" s="187">
        <v>0</v>
      </c>
      <c r="AR1626" s="188">
        <v>0</v>
      </c>
      <c r="AS1626" s="187">
        <v>0</v>
      </c>
      <c r="AT1626" s="188">
        <v>0</v>
      </c>
      <c r="AU1626" s="187">
        <v>0</v>
      </c>
      <c r="AV1626" s="188">
        <v>0</v>
      </c>
      <c r="AW1626" s="187">
        <v>0</v>
      </c>
      <c r="AX1626" s="188">
        <v>0</v>
      </c>
      <c r="AY1626" s="187">
        <v>0</v>
      </c>
      <c r="AZ1626" s="188">
        <v>0</v>
      </c>
      <c r="BA1626" s="187">
        <v>0</v>
      </c>
      <c r="BB1626" s="188">
        <v>0</v>
      </c>
      <c r="BC1626" s="187">
        <v>0</v>
      </c>
      <c r="BD1626" s="75"/>
      <c r="BE1626" s="75"/>
      <c r="BF1626" s="55"/>
      <c r="BG1626" s="74"/>
      <c r="BH1626" s="74"/>
      <c r="BI1626" s="194"/>
      <c r="BJ1626" s="74"/>
      <c r="BK1626" s="74"/>
      <c r="BL1626" s="74"/>
    </row>
    <row r="1627" spans="1:64" s="77" customFormat="1" ht="11.25" customHeight="1" x14ac:dyDescent="0.2">
      <c r="A1627" s="184" t="s">
        <v>2245</v>
      </c>
      <c r="B1627" s="185">
        <v>0</v>
      </c>
      <c r="C1627" s="832">
        <v>64289</v>
      </c>
      <c r="D1627" s="284">
        <v>1E-4</v>
      </c>
      <c r="E1627" s="91">
        <v>0</v>
      </c>
      <c r="F1627" s="186">
        <v>0</v>
      </c>
      <c r="G1627" s="186">
        <v>0</v>
      </c>
      <c r="H1627" s="186">
        <v>0</v>
      </c>
      <c r="I1627" s="187">
        <v>0</v>
      </c>
      <c r="J1627" s="186">
        <v>0</v>
      </c>
      <c r="K1627" s="186">
        <v>0</v>
      </c>
      <c r="L1627" s="186">
        <v>0</v>
      </c>
      <c r="M1627" s="186">
        <v>0</v>
      </c>
      <c r="N1627" s="188">
        <v>0</v>
      </c>
      <c r="O1627" s="189">
        <v>0</v>
      </c>
      <c r="P1627" s="186">
        <v>0</v>
      </c>
      <c r="Q1627" s="189">
        <v>0</v>
      </c>
      <c r="R1627" s="189">
        <v>0</v>
      </c>
      <c r="S1627" s="189">
        <v>1E-4</v>
      </c>
      <c r="T1627" s="188">
        <v>0</v>
      </c>
      <c r="U1627" s="187">
        <v>0</v>
      </c>
      <c r="V1627" s="189">
        <v>0</v>
      </c>
      <c r="W1627" s="189">
        <v>0</v>
      </c>
      <c r="X1627" s="188">
        <v>0</v>
      </c>
      <c r="Y1627" s="188">
        <v>0</v>
      </c>
      <c r="Z1627" s="186">
        <v>0</v>
      </c>
      <c r="AA1627" s="186">
        <v>0</v>
      </c>
      <c r="AB1627" s="186">
        <v>0</v>
      </c>
      <c r="AC1627" s="186">
        <v>0</v>
      </c>
      <c r="AD1627" s="188">
        <v>0</v>
      </c>
      <c r="AE1627" s="189">
        <v>0</v>
      </c>
      <c r="AF1627" s="189">
        <v>0</v>
      </c>
      <c r="AG1627" s="189">
        <v>0</v>
      </c>
      <c r="AH1627" s="191">
        <v>0</v>
      </c>
      <c r="AI1627" s="186">
        <v>0</v>
      </c>
      <c r="AJ1627" s="192">
        <v>7506425603589</v>
      </c>
      <c r="AK1627" s="192">
        <v>64226</v>
      </c>
      <c r="AL1627" s="90" t="s">
        <v>279</v>
      </c>
      <c r="AM1627" s="75">
        <v>64289</v>
      </c>
      <c r="AN1627" s="76"/>
      <c r="AO1627" s="188">
        <v>0</v>
      </c>
      <c r="AP1627" s="188">
        <v>0</v>
      </c>
      <c r="AQ1627" s="187">
        <v>0</v>
      </c>
      <c r="AR1627" s="188">
        <v>0</v>
      </c>
      <c r="AS1627" s="187">
        <v>0</v>
      </c>
      <c r="AT1627" s="188">
        <v>0</v>
      </c>
      <c r="AU1627" s="187">
        <v>0</v>
      </c>
      <c r="AV1627" s="188">
        <v>0</v>
      </c>
      <c r="AW1627" s="187">
        <v>0</v>
      </c>
      <c r="AX1627" s="188">
        <v>0</v>
      </c>
      <c r="AY1627" s="187">
        <v>0</v>
      </c>
      <c r="AZ1627" s="188">
        <v>0</v>
      </c>
      <c r="BA1627" s="187">
        <v>0</v>
      </c>
      <c r="BB1627" s="188">
        <v>0</v>
      </c>
      <c r="BC1627" s="187">
        <v>0</v>
      </c>
      <c r="BD1627" s="75"/>
      <c r="BE1627" s="75"/>
      <c r="BF1627" s="55"/>
      <c r="BG1627" s="74"/>
      <c r="BH1627" s="74"/>
      <c r="BI1627" s="194"/>
      <c r="BJ1627" s="74"/>
      <c r="BK1627" s="74"/>
      <c r="BL1627" s="74"/>
    </row>
    <row r="1628" spans="1:64" ht="11.25" customHeight="1" x14ac:dyDescent="0.3">
      <c r="A1628" s="184" t="s">
        <v>2246</v>
      </c>
      <c r="B1628" s="185">
        <v>0</v>
      </c>
      <c r="C1628" s="832">
        <v>64300</v>
      </c>
      <c r="D1628" s="284">
        <v>1E-4</v>
      </c>
      <c r="E1628" s="91">
        <v>0</v>
      </c>
      <c r="F1628" s="186">
        <v>0</v>
      </c>
      <c r="G1628" s="186">
        <v>0</v>
      </c>
      <c r="H1628" s="186">
        <v>0</v>
      </c>
      <c r="I1628" s="187">
        <v>0</v>
      </c>
      <c r="J1628" s="186">
        <v>0</v>
      </c>
      <c r="K1628" s="186">
        <v>0</v>
      </c>
      <c r="L1628" s="186">
        <v>0</v>
      </c>
      <c r="M1628" s="186">
        <v>0</v>
      </c>
      <c r="N1628" s="188">
        <v>0</v>
      </c>
      <c r="O1628" s="189">
        <v>0</v>
      </c>
      <c r="P1628" s="186">
        <v>0</v>
      </c>
      <c r="Q1628" s="189">
        <v>0</v>
      </c>
      <c r="R1628" s="189">
        <v>0</v>
      </c>
      <c r="S1628" s="189">
        <v>1E-4</v>
      </c>
      <c r="T1628" s="188">
        <v>0</v>
      </c>
      <c r="U1628" s="187">
        <v>0</v>
      </c>
      <c r="V1628" s="189">
        <v>0</v>
      </c>
      <c r="W1628" s="189">
        <v>0</v>
      </c>
      <c r="X1628" s="188">
        <v>0</v>
      </c>
      <c r="Y1628" s="188">
        <v>0</v>
      </c>
      <c r="Z1628" s="186">
        <v>0</v>
      </c>
      <c r="AA1628" s="186">
        <v>0</v>
      </c>
      <c r="AB1628" s="186">
        <v>0</v>
      </c>
      <c r="AC1628" s="186">
        <v>0</v>
      </c>
      <c r="AD1628" s="188">
        <v>0</v>
      </c>
      <c r="AE1628" s="189">
        <v>0</v>
      </c>
      <c r="AF1628" s="189">
        <v>0</v>
      </c>
      <c r="AG1628" s="189">
        <v>0</v>
      </c>
      <c r="AH1628" s="191">
        <v>0</v>
      </c>
      <c r="AI1628" s="186">
        <v>0</v>
      </c>
      <c r="AJ1628" s="192">
        <v>0</v>
      </c>
      <c r="AK1628" s="192" t="s">
        <v>526</v>
      </c>
      <c r="AL1628" s="90" t="s">
        <v>279</v>
      </c>
      <c r="AM1628" s="75">
        <v>64300</v>
      </c>
      <c r="AO1628" s="188">
        <v>0</v>
      </c>
      <c r="AP1628" s="188">
        <v>0</v>
      </c>
      <c r="AQ1628" s="187">
        <v>0</v>
      </c>
      <c r="AR1628" s="188">
        <v>0</v>
      </c>
      <c r="AS1628" s="187">
        <v>0</v>
      </c>
      <c r="AT1628" s="188">
        <v>0</v>
      </c>
      <c r="AU1628" s="187">
        <v>0</v>
      </c>
      <c r="AV1628" s="188">
        <v>0</v>
      </c>
      <c r="AW1628" s="187">
        <v>0</v>
      </c>
      <c r="AX1628" s="188">
        <v>0</v>
      </c>
      <c r="AY1628" s="187">
        <v>0</v>
      </c>
      <c r="AZ1628" s="188">
        <v>0</v>
      </c>
      <c r="BA1628" s="187">
        <v>0</v>
      </c>
      <c r="BB1628" s="188">
        <v>0</v>
      </c>
      <c r="BC1628" s="187">
        <v>0</v>
      </c>
      <c r="BD1628" s="75"/>
      <c r="BE1628" s="75"/>
      <c r="BG1628" s="74"/>
      <c r="BH1628" s="74"/>
      <c r="BI1628" s="194"/>
      <c r="BJ1628" s="74"/>
      <c r="BK1628" s="74"/>
      <c r="BL1628" s="74"/>
    </row>
    <row r="1629" spans="1:64" ht="11.25" customHeight="1" x14ac:dyDescent="0.3">
      <c r="A1629" s="184" t="s">
        <v>2247</v>
      </c>
      <c r="B1629" s="185">
        <v>0</v>
      </c>
      <c r="C1629" s="917">
        <v>64243</v>
      </c>
      <c r="D1629" s="284">
        <v>1E-4</v>
      </c>
      <c r="E1629" s="91">
        <v>0</v>
      </c>
      <c r="F1629" s="186">
        <v>0</v>
      </c>
      <c r="G1629" s="186">
        <v>0</v>
      </c>
      <c r="H1629" s="186">
        <v>0</v>
      </c>
      <c r="I1629" s="187">
        <v>0</v>
      </c>
      <c r="J1629" s="186">
        <v>0</v>
      </c>
      <c r="K1629" s="186">
        <v>0</v>
      </c>
      <c r="L1629" s="186">
        <v>0</v>
      </c>
      <c r="M1629" s="186">
        <v>0</v>
      </c>
      <c r="N1629" s="188">
        <v>0</v>
      </c>
      <c r="O1629" s="189">
        <v>0</v>
      </c>
      <c r="P1629" s="186">
        <v>0</v>
      </c>
      <c r="Q1629" s="189">
        <v>0</v>
      </c>
      <c r="R1629" s="189">
        <v>0</v>
      </c>
      <c r="S1629" s="189">
        <v>1E-4</v>
      </c>
      <c r="T1629" s="188">
        <v>0</v>
      </c>
      <c r="U1629" s="187">
        <v>0</v>
      </c>
      <c r="V1629" s="189">
        <v>0</v>
      </c>
      <c r="W1629" s="189">
        <v>0</v>
      </c>
      <c r="X1629" s="188">
        <v>0</v>
      </c>
      <c r="Y1629" s="188">
        <v>0</v>
      </c>
      <c r="Z1629" s="186">
        <v>0</v>
      </c>
      <c r="AA1629" s="186">
        <v>0</v>
      </c>
      <c r="AB1629" s="186">
        <v>0</v>
      </c>
      <c r="AC1629" s="186">
        <v>0</v>
      </c>
      <c r="AD1629" s="188">
        <v>0</v>
      </c>
      <c r="AE1629" s="189">
        <v>0</v>
      </c>
      <c r="AF1629" s="189">
        <v>0</v>
      </c>
      <c r="AG1629" s="189">
        <v>0</v>
      </c>
      <c r="AH1629" s="191">
        <v>0</v>
      </c>
      <c r="AI1629" s="186">
        <v>0</v>
      </c>
      <c r="AJ1629" s="192">
        <v>7501943447615</v>
      </c>
      <c r="AK1629" s="192">
        <v>64056</v>
      </c>
      <c r="AL1629" s="90" t="s">
        <v>279</v>
      </c>
      <c r="AM1629" s="75">
        <v>64243</v>
      </c>
      <c r="AO1629" s="188">
        <v>0</v>
      </c>
      <c r="AP1629" s="188">
        <v>0</v>
      </c>
      <c r="AQ1629" s="187">
        <v>0</v>
      </c>
      <c r="AR1629" s="188">
        <v>0</v>
      </c>
      <c r="AS1629" s="187">
        <v>0</v>
      </c>
      <c r="AT1629" s="188">
        <v>0</v>
      </c>
      <c r="AU1629" s="187">
        <v>0</v>
      </c>
      <c r="AV1629" s="188">
        <v>0</v>
      </c>
      <c r="AW1629" s="187">
        <v>0</v>
      </c>
      <c r="AX1629" s="188">
        <v>0</v>
      </c>
      <c r="AY1629" s="187">
        <v>0</v>
      </c>
      <c r="AZ1629" s="188">
        <v>0</v>
      </c>
      <c r="BA1629" s="187">
        <v>0</v>
      </c>
      <c r="BB1629" s="188">
        <v>0</v>
      </c>
      <c r="BC1629" s="187">
        <v>0</v>
      </c>
      <c r="BD1629" s="75"/>
      <c r="BE1629" s="75"/>
      <c r="BG1629" s="74"/>
      <c r="BH1629" s="74"/>
      <c r="BI1629" s="194"/>
      <c r="BJ1629" s="74"/>
      <c r="BK1629" s="74"/>
      <c r="BL1629" s="74"/>
    </row>
    <row r="1630" spans="1:64" ht="11.25" customHeight="1" x14ac:dyDescent="0.3">
      <c r="A1630" s="184" t="s">
        <v>2248</v>
      </c>
      <c r="B1630" s="185">
        <v>0</v>
      </c>
      <c r="C1630" s="917">
        <v>64310</v>
      </c>
      <c r="D1630" s="284">
        <v>1E-4</v>
      </c>
      <c r="E1630" s="91">
        <v>0</v>
      </c>
      <c r="F1630" s="186">
        <v>0</v>
      </c>
      <c r="G1630" s="186">
        <v>0</v>
      </c>
      <c r="H1630" s="186">
        <v>0</v>
      </c>
      <c r="I1630" s="187">
        <v>0</v>
      </c>
      <c r="J1630" s="186">
        <v>0</v>
      </c>
      <c r="K1630" s="186">
        <v>0</v>
      </c>
      <c r="L1630" s="186">
        <v>0</v>
      </c>
      <c r="M1630" s="186">
        <v>0</v>
      </c>
      <c r="N1630" s="188">
        <v>0</v>
      </c>
      <c r="O1630" s="189">
        <v>0</v>
      </c>
      <c r="P1630" s="186">
        <v>0</v>
      </c>
      <c r="Q1630" s="189">
        <v>0</v>
      </c>
      <c r="R1630" s="189">
        <v>0</v>
      </c>
      <c r="S1630" s="189">
        <v>1E-4</v>
      </c>
      <c r="T1630" s="188">
        <v>0</v>
      </c>
      <c r="U1630" s="187">
        <v>0</v>
      </c>
      <c r="V1630" s="189">
        <v>0</v>
      </c>
      <c r="W1630" s="189">
        <v>0</v>
      </c>
      <c r="X1630" s="188">
        <v>0</v>
      </c>
      <c r="Y1630" s="188">
        <v>0</v>
      </c>
      <c r="Z1630" s="186">
        <v>0</v>
      </c>
      <c r="AA1630" s="186">
        <v>0</v>
      </c>
      <c r="AB1630" s="186">
        <v>0</v>
      </c>
      <c r="AC1630" s="186">
        <v>0</v>
      </c>
      <c r="AD1630" s="188">
        <v>0</v>
      </c>
      <c r="AE1630" s="189">
        <v>0</v>
      </c>
      <c r="AF1630" s="189">
        <v>0</v>
      </c>
      <c r="AG1630" s="189">
        <v>0</v>
      </c>
      <c r="AH1630" s="191">
        <v>0</v>
      </c>
      <c r="AI1630" s="186">
        <v>0</v>
      </c>
      <c r="AJ1630" s="192">
        <v>7501943447615</v>
      </c>
      <c r="AK1630" s="192">
        <v>64056</v>
      </c>
      <c r="AL1630" s="90" t="s">
        <v>279</v>
      </c>
      <c r="AM1630" s="75">
        <v>64310</v>
      </c>
      <c r="AO1630" s="188">
        <v>0</v>
      </c>
      <c r="AP1630" s="188">
        <v>0</v>
      </c>
      <c r="AQ1630" s="187">
        <v>0</v>
      </c>
      <c r="AR1630" s="188">
        <v>0</v>
      </c>
      <c r="AS1630" s="187">
        <v>0</v>
      </c>
      <c r="AT1630" s="188">
        <v>0</v>
      </c>
      <c r="AU1630" s="187">
        <v>0</v>
      </c>
      <c r="AV1630" s="188">
        <v>0</v>
      </c>
      <c r="AW1630" s="187">
        <v>0</v>
      </c>
      <c r="AX1630" s="188">
        <v>0</v>
      </c>
      <c r="AY1630" s="187">
        <v>0</v>
      </c>
      <c r="AZ1630" s="188">
        <v>0</v>
      </c>
      <c r="BA1630" s="187">
        <v>0</v>
      </c>
      <c r="BB1630" s="188">
        <v>0</v>
      </c>
      <c r="BC1630" s="187">
        <v>0</v>
      </c>
      <c r="BD1630" s="75"/>
      <c r="BE1630" s="75"/>
      <c r="BG1630" s="74"/>
      <c r="BH1630" s="74"/>
      <c r="BI1630" s="194"/>
      <c r="BJ1630" s="74"/>
      <c r="BK1630" s="74"/>
      <c r="BL1630" s="74"/>
    </row>
    <row r="1631" spans="1:64" ht="11.25" customHeight="1" x14ac:dyDescent="0.3">
      <c r="A1631" s="184" t="s">
        <v>2249</v>
      </c>
      <c r="B1631" s="185">
        <v>0</v>
      </c>
      <c r="C1631" s="917">
        <v>64250</v>
      </c>
      <c r="D1631" s="284">
        <v>1E-4</v>
      </c>
      <c r="E1631" s="91">
        <v>0</v>
      </c>
      <c r="F1631" s="186">
        <v>0</v>
      </c>
      <c r="G1631" s="186">
        <v>0</v>
      </c>
      <c r="H1631" s="186">
        <v>0</v>
      </c>
      <c r="I1631" s="187">
        <v>0</v>
      </c>
      <c r="J1631" s="186">
        <v>0</v>
      </c>
      <c r="K1631" s="186">
        <v>0</v>
      </c>
      <c r="L1631" s="186">
        <v>0</v>
      </c>
      <c r="M1631" s="186">
        <v>0</v>
      </c>
      <c r="N1631" s="188">
        <v>0</v>
      </c>
      <c r="O1631" s="189">
        <v>0</v>
      </c>
      <c r="P1631" s="186">
        <v>0</v>
      </c>
      <c r="Q1631" s="189">
        <v>0</v>
      </c>
      <c r="R1631" s="189">
        <v>0</v>
      </c>
      <c r="S1631" s="189">
        <v>1E-4</v>
      </c>
      <c r="T1631" s="188">
        <v>0</v>
      </c>
      <c r="U1631" s="187">
        <v>0</v>
      </c>
      <c r="V1631" s="189">
        <v>0</v>
      </c>
      <c r="W1631" s="189">
        <v>0</v>
      </c>
      <c r="X1631" s="188">
        <v>0</v>
      </c>
      <c r="Y1631" s="188">
        <v>0</v>
      </c>
      <c r="Z1631" s="186">
        <v>0</v>
      </c>
      <c r="AA1631" s="186">
        <v>0</v>
      </c>
      <c r="AB1631" s="186">
        <v>0</v>
      </c>
      <c r="AC1631" s="186">
        <v>0</v>
      </c>
      <c r="AD1631" s="188">
        <v>0</v>
      </c>
      <c r="AE1631" s="189">
        <v>0</v>
      </c>
      <c r="AF1631" s="189">
        <v>0</v>
      </c>
      <c r="AG1631" s="189">
        <v>0</v>
      </c>
      <c r="AH1631" s="191">
        <v>0</v>
      </c>
      <c r="AI1631" s="186">
        <v>0</v>
      </c>
      <c r="AJ1631" s="192">
        <v>7501943414235</v>
      </c>
      <c r="AK1631" s="192">
        <v>64072</v>
      </c>
      <c r="AL1631" s="90" t="s">
        <v>279</v>
      </c>
      <c r="AM1631" s="75">
        <v>64250</v>
      </c>
      <c r="AO1631" s="188">
        <v>0</v>
      </c>
      <c r="AP1631" s="188">
        <v>0</v>
      </c>
      <c r="AQ1631" s="187">
        <v>0</v>
      </c>
      <c r="AR1631" s="188">
        <v>0</v>
      </c>
      <c r="AS1631" s="187">
        <v>0</v>
      </c>
      <c r="AT1631" s="188">
        <v>0</v>
      </c>
      <c r="AU1631" s="187">
        <v>0</v>
      </c>
      <c r="AV1631" s="188">
        <v>0</v>
      </c>
      <c r="AW1631" s="187">
        <v>0</v>
      </c>
      <c r="AX1631" s="188">
        <v>0</v>
      </c>
      <c r="AY1631" s="187">
        <v>0</v>
      </c>
      <c r="AZ1631" s="188">
        <v>0</v>
      </c>
      <c r="BA1631" s="187">
        <v>0</v>
      </c>
      <c r="BB1631" s="188">
        <v>0</v>
      </c>
      <c r="BC1631" s="187">
        <v>0</v>
      </c>
      <c r="BD1631" s="75"/>
      <c r="BE1631" s="75"/>
      <c r="BG1631" s="74"/>
      <c r="BH1631" s="74"/>
      <c r="BI1631" s="194"/>
      <c r="BJ1631" s="74"/>
      <c r="BK1631" s="74"/>
      <c r="BL1631" s="74"/>
    </row>
    <row r="1632" spans="1:64" ht="11.25" customHeight="1" x14ac:dyDescent="0.3">
      <c r="A1632" s="184" t="s">
        <v>2250</v>
      </c>
      <c r="B1632" s="185">
        <v>0</v>
      </c>
      <c r="C1632" s="917">
        <v>64370</v>
      </c>
      <c r="D1632" s="284">
        <v>1E-4</v>
      </c>
      <c r="E1632" s="91">
        <v>0</v>
      </c>
      <c r="F1632" s="186">
        <v>0</v>
      </c>
      <c r="G1632" s="186">
        <v>0</v>
      </c>
      <c r="H1632" s="186">
        <v>0</v>
      </c>
      <c r="I1632" s="187">
        <v>0</v>
      </c>
      <c r="J1632" s="186">
        <v>0</v>
      </c>
      <c r="K1632" s="186">
        <v>0</v>
      </c>
      <c r="L1632" s="186">
        <v>0</v>
      </c>
      <c r="M1632" s="186">
        <v>0</v>
      </c>
      <c r="N1632" s="188">
        <v>0</v>
      </c>
      <c r="O1632" s="189">
        <v>0</v>
      </c>
      <c r="P1632" s="186">
        <v>0</v>
      </c>
      <c r="Q1632" s="189">
        <v>0</v>
      </c>
      <c r="R1632" s="189">
        <v>0</v>
      </c>
      <c r="S1632" s="189">
        <v>1E-4</v>
      </c>
      <c r="T1632" s="188">
        <v>0</v>
      </c>
      <c r="U1632" s="187">
        <v>0</v>
      </c>
      <c r="V1632" s="189">
        <v>0</v>
      </c>
      <c r="W1632" s="189">
        <v>0</v>
      </c>
      <c r="X1632" s="188">
        <v>0</v>
      </c>
      <c r="Y1632" s="188">
        <v>0</v>
      </c>
      <c r="Z1632" s="186">
        <v>0</v>
      </c>
      <c r="AA1632" s="186">
        <v>0</v>
      </c>
      <c r="AB1632" s="186">
        <v>0</v>
      </c>
      <c r="AC1632" s="186">
        <v>0</v>
      </c>
      <c r="AD1632" s="188">
        <v>0</v>
      </c>
      <c r="AE1632" s="189">
        <v>0</v>
      </c>
      <c r="AF1632" s="189">
        <v>0</v>
      </c>
      <c r="AG1632" s="189">
        <v>0</v>
      </c>
      <c r="AH1632" s="191">
        <v>0</v>
      </c>
      <c r="AI1632" s="186">
        <v>0</v>
      </c>
      <c r="AJ1632" s="192">
        <v>7501943414235</v>
      </c>
      <c r="AK1632" s="192">
        <v>64072</v>
      </c>
      <c r="AL1632" s="90" t="s">
        <v>279</v>
      </c>
      <c r="AM1632" s="75">
        <v>64370</v>
      </c>
      <c r="AO1632" s="188">
        <v>0</v>
      </c>
      <c r="AP1632" s="188">
        <v>0</v>
      </c>
      <c r="AQ1632" s="187">
        <v>0</v>
      </c>
      <c r="AR1632" s="188">
        <v>0</v>
      </c>
      <c r="AS1632" s="187">
        <v>0</v>
      </c>
      <c r="AT1632" s="188">
        <v>0</v>
      </c>
      <c r="AU1632" s="187">
        <v>0</v>
      </c>
      <c r="AV1632" s="188">
        <v>0</v>
      </c>
      <c r="AW1632" s="187">
        <v>0</v>
      </c>
      <c r="AX1632" s="188">
        <v>0</v>
      </c>
      <c r="AY1632" s="187">
        <v>0</v>
      </c>
      <c r="AZ1632" s="188">
        <v>0</v>
      </c>
      <c r="BA1632" s="187">
        <v>0</v>
      </c>
      <c r="BB1632" s="188">
        <v>0</v>
      </c>
      <c r="BC1632" s="187">
        <v>0</v>
      </c>
      <c r="BD1632" s="75"/>
      <c r="BE1632" s="75"/>
      <c r="BG1632" s="74"/>
      <c r="BH1632" s="74"/>
      <c r="BI1632" s="194"/>
      <c r="BJ1632" s="74"/>
      <c r="BK1632" s="74"/>
      <c r="BL1632" s="74"/>
    </row>
    <row r="1633" spans="1:64" ht="11.25" customHeight="1" x14ac:dyDescent="0.3">
      <c r="A1633" s="184" t="s">
        <v>2251</v>
      </c>
      <c r="B1633" s="185">
        <v>0</v>
      </c>
      <c r="C1633" s="917">
        <v>64362</v>
      </c>
      <c r="D1633" s="284">
        <v>1.4</v>
      </c>
      <c r="E1633" s="91">
        <v>0</v>
      </c>
      <c r="F1633" s="186">
        <v>0</v>
      </c>
      <c r="G1633" s="186">
        <v>0</v>
      </c>
      <c r="H1633" s="186">
        <v>0</v>
      </c>
      <c r="I1633" s="187">
        <v>0</v>
      </c>
      <c r="J1633" s="186">
        <v>0</v>
      </c>
      <c r="K1633" s="186">
        <v>0</v>
      </c>
      <c r="L1633" s="186">
        <v>0</v>
      </c>
      <c r="M1633" s="186">
        <v>0</v>
      </c>
      <c r="N1633" s="188">
        <v>0</v>
      </c>
      <c r="O1633" s="189">
        <v>0</v>
      </c>
      <c r="P1633" s="186">
        <v>0</v>
      </c>
      <c r="Q1633" s="189">
        <v>0</v>
      </c>
      <c r="R1633" s="189">
        <v>0</v>
      </c>
      <c r="S1633" s="189">
        <v>1.4</v>
      </c>
      <c r="T1633" s="188">
        <v>1.4</v>
      </c>
      <c r="U1633" s="187">
        <v>0</v>
      </c>
      <c r="V1633" s="189">
        <v>0</v>
      </c>
      <c r="W1633" s="189">
        <v>0</v>
      </c>
      <c r="X1633" s="188">
        <v>1.4</v>
      </c>
      <c r="Y1633" s="188">
        <v>0</v>
      </c>
      <c r="Z1633" s="186">
        <v>0</v>
      </c>
      <c r="AA1633" s="186">
        <v>0</v>
      </c>
      <c r="AB1633" s="186">
        <v>0</v>
      </c>
      <c r="AC1633" s="186">
        <v>0</v>
      </c>
      <c r="AD1633" s="188">
        <v>0</v>
      </c>
      <c r="AE1633" s="189">
        <v>0</v>
      </c>
      <c r="AF1633" s="189">
        <v>0</v>
      </c>
      <c r="AG1633" s="189">
        <v>0</v>
      </c>
      <c r="AH1633" s="191">
        <v>0</v>
      </c>
      <c r="AI1633" s="186">
        <v>0</v>
      </c>
      <c r="AJ1633" s="192">
        <v>7501943414235</v>
      </c>
      <c r="AK1633" s="192">
        <v>64072</v>
      </c>
      <c r="AL1633" s="90" t="s">
        <v>279</v>
      </c>
      <c r="AM1633" s="75">
        <v>64362</v>
      </c>
      <c r="AO1633" s="188">
        <v>0</v>
      </c>
      <c r="AP1633" s="188">
        <v>0</v>
      </c>
      <c r="AQ1633" s="187">
        <v>0</v>
      </c>
      <c r="AR1633" s="188">
        <v>0</v>
      </c>
      <c r="AS1633" s="187">
        <v>0</v>
      </c>
      <c r="AT1633" s="188">
        <v>0</v>
      </c>
      <c r="AU1633" s="187">
        <v>0</v>
      </c>
      <c r="AV1633" s="188">
        <v>0</v>
      </c>
      <c r="AW1633" s="187">
        <v>0</v>
      </c>
      <c r="AX1633" s="188">
        <v>0</v>
      </c>
      <c r="AY1633" s="187">
        <v>0</v>
      </c>
      <c r="AZ1633" s="188">
        <v>0</v>
      </c>
      <c r="BA1633" s="187">
        <v>0</v>
      </c>
      <c r="BB1633" s="188">
        <v>0</v>
      </c>
      <c r="BC1633" s="187">
        <v>0</v>
      </c>
      <c r="BD1633" s="75"/>
      <c r="BE1633" s="75"/>
      <c r="BG1633" s="74"/>
      <c r="BH1633" s="74"/>
      <c r="BI1633" s="194"/>
      <c r="BJ1633" s="74"/>
      <c r="BK1633" s="74"/>
      <c r="BL1633" s="74"/>
    </row>
    <row r="1634" spans="1:64" ht="11.25" customHeight="1" x14ac:dyDescent="0.3">
      <c r="A1634" s="184" t="s">
        <v>2252</v>
      </c>
      <c r="B1634" s="185">
        <v>0</v>
      </c>
      <c r="C1634" s="917">
        <v>64314</v>
      </c>
      <c r="D1634" s="284">
        <v>1E-4</v>
      </c>
      <c r="E1634" s="91">
        <v>0</v>
      </c>
      <c r="F1634" s="186">
        <v>0</v>
      </c>
      <c r="G1634" s="186">
        <v>0</v>
      </c>
      <c r="H1634" s="186">
        <v>0</v>
      </c>
      <c r="I1634" s="187">
        <v>0</v>
      </c>
      <c r="J1634" s="186">
        <v>0</v>
      </c>
      <c r="K1634" s="186">
        <v>0</v>
      </c>
      <c r="L1634" s="186">
        <v>0</v>
      </c>
      <c r="M1634" s="186">
        <v>0</v>
      </c>
      <c r="N1634" s="188">
        <v>0</v>
      </c>
      <c r="O1634" s="189">
        <v>0</v>
      </c>
      <c r="P1634" s="186">
        <v>0</v>
      </c>
      <c r="Q1634" s="189">
        <v>0</v>
      </c>
      <c r="R1634" s="189">
        <v>0</v>
      </c>
      <c r="S1634" s="189">
        <v>1E-4</v>
      </c>
      <c r="T1634" s="188">
        <v>0</v>
      </c>
      <c r="U1634" s="187">
        <v>0</v>
      </c>
      <c r="V1634" s="189">
        <v>0</v>
      </c>
      <c r="W1634" s="189">
        <v>0</v>
      </c>
      <c r="X1634" s="188">
        <v>0</v>
      </c>
      <c r="Y1634" s="188">
        <v>0</v>
      </c>
      <c r="Z1634" s="186">
        <v>0</v>
      </c>
      <c r="AA1634" s="186">
        <v>0</v>
      </c>
      <c r="AB1634" s="186">
        <v>0</v>
      </c>
      <c r="AC1634" s="186">
        <v>0</v>
      </c>
      <c r="AD1634" s="188">
        <v>0</v>
      </c>
      <c r="AE1634" s="189">
        <v>0</v>
      </c>
      <c r="AF1634" s="189">
        <v>0</v>
      </c>
      <c r="AG1634" s="189">
        <v>0</v>
      </c>
      <c r="AH1634" s="191">
        <v>0</v>
      </c>
      <c r="AI1634" s="186">
        <v>0</v>
      </c>
      <c r="AJ1634" s="192">
        <v>7501943414235</v>
      </c>
      <c r="AK1634" s="192">
        <v>64072</v>
      </c>
      <c r="AL1634" s="90" t="s">
        <v>279</v>
      </c>
      <c r="AM1634" s="75">
        <v>64314</v>
      </c>
      <c r="AO1634" s="188">
        <v>0</v>
      </c>
      <c r="AP1634" s="188">
        <v>0</v>
      </c>
      <c r="AQ1634" s="187">
        <v>0</v>
      </c>
      <c r="AR1634" s="188">
        <v>0</v>
      </c>
      <c r="AS1634" s="187">
        <v>0</v>
      </c>
      <c r="AT1634" s="188">
        <v>0</v>
      </c>
      <c r="AU1634" s="187">
        <v>0</v>
      </c>
      <c r="AV1634" s="188">
        <v>0</v>
      </c>
      <c r="AW1634" s="187">
        <v>0</v>
      </c>
      <c r="AX1634" s="188">
        <v>0</v>
      </c>
      <c r="AY1634" s="187">
        <v>0</v>
      </c>
      <c r="AZ1634" s="188">
        <v>0</v>
      </c>
      <c r="BA1634" s="187">
        <v>0</v>
      </c>
      <c r="BB1634" s="188">
        <v>0</v>
      </c>
      <c r="BC1634" s="187">
        <v>0</v>
      </c>
      <c r="BD1634" s="75"/>
      <c r="BE1634" s="75"/>
      <c r="BG1634" s="74"/>
      <c r="BH1634" s="74"/>
      <c r="BI1634" s="194"/>
      <c r="BJ1634" s="74"/>
      <c r="BK1634" s="74"/>
      <c r="BL1634" s="74"/>
    </row>
    <row r="1635" spans="1:64" ht="11.25" customHeight="1" x14ac:dyDescent="0.3">
      <c r="A1635" s="184" t="s">
        <v>64</v>
      </c>
      <c r="B1635" s="185">
        <v>0</v>
      </c>
      <c r="C1635" s="917">
        <v>93679</v>
      </c>
      <c r="D1635" s="284">
        <v>1E-4</v>
      </c>
      <c r="E1635" s="91">
        <v>0</v>
      </c>
      <c r="F1635" s="186">
        <v>0</v>
      </c>
      <c r="G1635" s="186">
        <v>0</v>
      </c>
      <c r="H1635" s="186">
        <v>0</v>
      </c>
      <c r="I1635" s="187">
        <v>0</v>
      </c>
      <c r="J1635" s="186">
        <v>0</v>
      </c>
      <c r="K1635" s="186">
        <v>0</v>
      </c>
      <c r="L1635" s="186">
        <v>0</v>
      </c>
      <c r="M1635" s="186">
        <v>0</v>
      </c>
      <c r="N1635" s="188">
        <v>0</v>
      </c>
      <c r="O1635" s="189">
        <v>0</v>
      </c>
      <c r="P1635" s="186">
        <v>0</v>
      </c>
      <c r="Q1635" s="189">
        <v>0</v>
      </c>
      <c r="R1635" s="189">
        <v>0</v>
      </c>
      <c r="S1635" s="189">
        <v>1E-4</v>
      </c>
      <c r="T1635" s="188">
        <v>0</v>
      </c>
      <c r="U1635" s="187">
        <v>0</v>
      </c>
      <c r="V1635" s="189">
        <v>0</v>
      </c>
      <c r="W1635" s="189">
        <v>0</v>
      </c>
      <c r="X1635" s="188">
        <v>0</v>
      </c>
      <c r="Y1635" s="188">
        <v>0</v>
      </c>
      <c r="Z1635" s="186">
        <v>0</v>
      </c>
      <c r="AA1635" s="186">
        <v>0</v>
      </c>
      <c r="AB1635" s="186">
        <v>0</v>
      </c>
      <c r="AC1635" s="186">
        <v>0</v>
      </c>
      <c r="AD1635" s="188">
        <v>0</v>
      </c>
      <c r="AE1635" s="189">
        <v>0</v>
      </c>
      <c r="AF1635" s="189">
        <v>0</v>
      </c>
      <c r="AG1635" s="189">
        <v>0</v>
      </c>
      <c r="AH1635" s="191">
        <v>0</v>
      </c>
      <c r="AI1635" s="186">
        <v>0</v>
      </c>
      <c r="AJ1635" s="192">
        <v>7501943440890</v>
      </c>
      <c r="AK1635" s="192" t="s">
        <v>262</v>
      </c>
      <c r="AL1635" s="90" t="s">
        <v>278</v>
      </c>
      <c r="AM1635" s="75">
        <v>93679</v>
      </c>
      <c r="AO1635" s="188">
        <v>0</v>
      </c>
      <c r="AP1635" s="188">
        <v>0</v>
      </c>
      <c r="AQ1635" s="187">
        <v>0</v>
      </c>
      <c r="AR1635" s="188">
        <v>0</v>
      </c>
      <c r="AS1635" s="187">
        <v>0</v>
      </c>
      <c r="AT1635" s="188">
        <v>0</v>
      </c>
      <c r="AU1635" s="187">
        <v>0</v>
      </c>
      <c r="AV1635" s="188">
        <v>0</v>
      </c>
      <c r="AW1635" s="187">
        <v>0</v>
      </c>
      <c r="AX1635" s="188">
        <v>0</v>
      </c>
      <c r="AY1635" s="187">
        <v>0</v>
      </c>
      <c r="AZ1635" s="188">
        <v>0</v>
      </c>
      <c r="BA1635" s="187">
        <v>0</v>
      </c>
      <c r="BB1635" s="188">
        <v>0</v>
      </c>
      <c r="BC1635" s="187">
        <v>0</v>
      </c>
      <c r="BD1635" s="75"/>
      <c r="BE1635" s="75"/>
      <c r="BG1635" s="74"/>
      <c r="BH1635" s="74"/>
      <c r="BI1635" s="194"/>
      <c r="BJ1635" s="74"/>
      <c r="BK1635" s="74"/>
      <c r="BL1635" s="74"/>
    </row>
    <row r="1636" spans="1:64" ht="11.25" customHeight="1" x14ac:dyDescent="0.3">
      <c r="A1636" s="184" t="s">
        <v>2253</v>
      </c>
      <c r="B1636" s="185">
        <v>0</v>
      </c>
      <c r="C1636" s="917">
        <v>64040</v>
      </c>
      <c r="D1636" s="284">
        <v>1E-4</v>
      </c>
      <c r="E1636" s="91">
        <v>0</v>
      </c>
      <c r="F1636" s="186">
        <v>0</v>
      </c>
      <c r="G1636" s="186">
        <v>0</v>
      </c>
      <c r="H1636" s="186">
        <v>0</v>
      </c>
      <c r="I1636" s="187">
        <v>0</v>
      </c>
      <c r="J1636" s="186">
        <v>0</v>
      </c>
      <c r="K1636" s="186">
        <v>0</v>
      </c>
      <c r="L1636" s="186">
        <v>0</v>
      </c>
      <c r="M1636" s="186">
        <v>0</v>
      </c>
      <c r="N1636" s="188">
        <v>0</v>
      </c>
      <c r="O1636" s="189">
        <v>0</v>
      </c>
      <c r="P1636" s="186">
        <v>0</v>
      </c>
      <c r="Q1636" s="189">
        <v>0</v>
      </c>
      <c r="R1636" s="189">
        <v>0</v>
      </c>
      <c r="S1636" s="189">
        <v>1E-4</v>
      </c>
      <c r="T1636" s="188">
        <v>0</v>
      </c>
      <c r="U1636" s="187">
        <v>0</v>
      </c>
      <c r="V1636" s="189">
        <v>0</v>
      </c>
      <c r="W1636" s="189">
        <v>0</v>
      </c>
      <c r="X1636" s="188">
        <v>0</v>
      </c>
      <c r="Y1636" s="188">
        <v>0</v>
      </c>
      <c r="Z1636" s="186">
        <v>0</v>
      </c>
      <c r="AA1636" s="186">
        <v>0</v>
      </c>
      <c r="AB1636" s="186">
        <v>0</v>
      </c>
      <c r="AC1636" s="186">
        <v>0</v>
      </c>
      <c r="AD1636" s="188">
        <v>0</v>
      </c>
      <c r="AE1636" s="189">
        <v>0</v>
      </c>
      <c r="AF1636" s="189">
        <v>0</v>
      </c>
      <c r="AG1636" s="189">
        <v>0</v>
      </c>
      <c r="AH1636" s="191">
        <v>0</v>
      </c>
      <c r="AI1636" s="186">
        <v>0</v>
      </c>
      <c r="AJ1636" s="192">
        <v>7501943440890</v>
      </c>
      <c r="AK1636" s="192">
        <v>93679</v>
      </c>
      <c r="AL1636" s="90" t="s">
        <v>278</v>
      </c>
      <c r="AM1636" s="75">
        <v>64040</v>
      </c>
      <c r="AO1636" s="188">
        <v>0</v>
      </c>
      <c r="AP1636" s="188">
        <v>0</v>
      </c>
      <c r="AQ1636" s="187">
        <v>0</v>
      </c>
      <c r="AR1636" s="188">
        <v>0</v>
      </c>
      <c r="AS1636" s="187">
        <v>0</v>
      </c>
      <c r="AT1636" s="188">
        <v>0</v>
      </c>
      <c r="AU1636" s="187">
        <v>0</v>
      </c>
      <c r="AV1636" s="188">
        <v>0</v>
      </c>
      <c r="AW1636" s="187">
        <v>0</v>
      </c>
      <c r="AX1636" s="188">
        <v>0</v>
      </c>
      <c r="AY1636" s="187">
        <v>0</v>
      </c>
      <c r="AZ1636" s="188">
        <v>0</v>
      </c>
      <c r="BA1636" s="187">
        <v>0</v>
      </c>
      <c r="BB1636" s="188">
        <v>0</v>
      </c>
      <c r="BC1636" s="187">
        <v>0</v>
      </c>
      <c r="BD1636" s="75"/>
      <c r="BE1636" s="75"/>
      <c r="BG1636" s="74"/>
      <c r="BH1636" s="74"/>
      <c r="BI1636" s="194"/>
      <c r="BJ1636" s="74"/>
      <c r="BK1636" s="74"/>
      <c r="BL1636" s="74"/>
    </row>
    <row r="1637" spans="1:64" ht="11.25" customHeight="1" x14ac:dyDescent="0.3">
      <c r="A1637" s="184" t="s">
        <v>2254</v>
      </c>
      <c r="B1637" s="185">
        <v>0</v>
      </c>
      <c r="C1637" s="917">
        <v>64237</v>
      </c>
      <c r="D1637" s="284">
        <v>1E-4</v>
      </c>
      <c r="E1637" s="91">
        <v>0</v>
      </c>
      <c r="F1637" s="186">
        <v>0</v>
      </c>
      <c r="G1637" s="186">
        <v>0</v>
      </c>
      <c r="H1637" s="186">
        <v>0</v>
      </c>
      <c r="I1637" s="187">
        <v>0</v>
      </c>
      <c r="J1637" s="186">
        <v>0</v>
      </c>
      <c r="K1637" s="186">
        <v>0</v>
      </c>
      <c r="L1637" s="186">
        <v>0</v>
      </c>
      <c r="M1637" s="186">
        <v>0</v>
      </c>
      <c r="N1637" s="188">
        <v>2.8</v>
      </c>
      <c r="O1637" s="189">
        <v>0</v>
      </c>
      <c r="P1637" s="186">
        <v>2.8</v>
      </c>
      <c r="Q1637" s="189">
        <v>0</v>
      </c>
      <c r="R1637" s="189">
        <v>0</v>
      </c>
      <c r="S1637" s="189">
        <v>1E-4</v>
      </c>
      <c r="T1637" s="188">
        <v>0</v>
      </c>
      <c r="U1637" s="187">
        <v>0</v>
      </c>
      <c r="V1637" s="189">
        <v>0</v>
      </c>
      <c r="W1637" s="189">
        <v>0</v>
      </c>
      <c r="X1637" s="188">
        <v>0</v>
      </c>
      <c r="Y1637" s="188">
        <v>0</v>
      </c>
      <c r="Z1637" s="186">
        <v>0</v>
      </c>
      <c r="AA1637" s="186">
        <v>0</v>
      </c>
      <c r="AB1637" s="186">
        <v>0</v>
      </c>
      <c r="AC1637" s="186">
        <v>0</v>
      </c>
      <c r="AD1637" s="188">
        <v>0</v>
      </c>
      <c r="AE1637" s="189">
        <v>0</v>
      </c>
      <c r="AF1637" s="189">
        <v>0</v>
      </c>
      <c r="AG1637" s="189">
        <v>0</v>
      </c>
      <c r="AH1637" s="191">
        <v>0</v>
      </c>
      <c r="AI1637" s="186">
        <v>0</v>
      </c>
      <c r="AJ1637" s="192">
        <v>7501017366316</v>
      </c>
      <c r="AK1637" s="192">
        <v>93256</v>
      </c>
      <c r="AL1637" s="90" t="s">
        <v>278</v>
      </c>
      <c r="AM1637" s="75">
        <v>64237</v>
      </c>
      <c r="AO1637" s="188">
        <v>0</v>
      </c>
      <c r="AP1637" s="188">
        <v>0</v>
      </c>
      <c r="AQ1637" s="187">
        <v>0</v>
      </c>
      <c r="AR1637" s="188">
        <v>0</v>
      </c>
      <c r="AS1637" s="187">
        <v>0</v>
      </c>
      <c r="AT1637" s="188">
        <v>0</v>
      </c>
      <c r="AU1637" s="187">
        <v>0</v>
      </c>
      <c r="AV1637" s="188">
        <v>0</v>
      </c>
      <c r="AW1637" s="187">
        <v>0</v>
      </c>
      <c r="AX1637" s="188">
        <v>0</v>
      </c>
      <c r="AY1637" s="187">
        <v>0</v>
      </c>
      <c r="AZ1637" s="188">
        <v>0</v>
      </c>
      <c r="BA1637" s="187">
        <v>0</v>
      </c>
      <c r="BB1637" s="188">
        <v>0</v>
      </c>
      <c r="BC1637" s="187">
        <v>0</v>
      </c>
      <c r="BD1637" s="75"/>
      <c r="BE1637" s="75"/>
      <c r="BG1637" s="74"/>
      <c r="BH1637" s="74"/>
      <c r="BI1637" s="194"/>
      <c r="BJ1637" s="74"/>
      <c r="BK1637" s="74"/>
      <c r="BL1637" s="74"/>
    </row>
    <row r="1638" spans="1:64" ht="11.25" customHeight="1" x14ac:dyDescent="0.3">
      <c r="A1638" s="184" t="s">
        <v>2255</v>
      </c>
      <c r="B1638" s="185">
        <v>0</v>
      </c>
      <c r="C1638" s="917">
        <v>64273</v>
      </c>
      <c r="D1638" s="284">
        <v>1E-4</v>
      </c>
      <c r="E1638" s="91">
        <v>0</v>
      </c>
      <c r="F1638" s="186">
        <v>0</v>
      </c>
      <c r="G1638" s="186">
        <v>0</v>
      </c>
      <c r="H1638" s="186">
        <v>0</v>
      </c>
      <c r="I1638" s="187">
        <v>0</v>
      </c>
      <c r="J1638" s="186">
        <v>0</v>
      </c>
      <c r="K1638" s="186">
        <v>0</v>
      </c>
      <c r="L1638" s="186">
        <v>0</v>
      </c>
      <c r="M1638" s="186">
        <v>0</v>
      </c>
      <c r="N1638" s="188">
        <v>0</v>
      </c>
      <c r="O1638" s="189">
        <v>0</v>
      </c>
      <c r="P1638" s="186">
        <v>0</v>
      </c>
      <c r="Q1638" s="189">
        <v>0</v>
      </c>
      <c r="R1638" s="189">
        <v>0</v>
      </c>
      <c r="S1638" s="189">
        <v>1E-4</v>
      </c>
      <c r="T1638" s="188">
        <v>0</v>
      </c>
      <c r="U1638" s="187">
        <v>0</v>
      </c>
      <c r="V1638" s="189">
        <v>0</v>
      </c>
      <c r="W1638" s="189">
        <v>0</v>
      </c>
      <c r="X1638" s="188">
        <v>0</v>
      </c>
      <c r="Y1638" s="188">
        <v>0</v>
      </c>
      <c r="Z1638" s="186">
        <v>0</v>
      </c>
      <c r="AA1638" s="186">
        <v>0</v>
      </c>
      <c r="AB1638" s="186">
        <v>0</v>
      </c>
      <c r="AC1638" s="186">
        <v>0</v>
      </c>
      <c r="AD1638" s="188">
        <v>0</v>
      </c>
      <c r="AE1638" s="189">
        <v>0</v>
      </c>
      <c r="AF1638" s="189">
        <v>0</v>
      </c>
      <c r="AG1638" s="189">
        <v>0</v>
      </c>
      <c r="AH1638" s="191">
        <v>0</v>
      </c>
      <c r="AI1638" s="186">
        <v>0</v>
      </c>
      <c r="AJ1638" s="192">
        <v>7501943498204</v>
      </c>
      <c r="AK1638" s="192">
        <v>64203</v>
      </c>
      <c r="AL1638" s="90" t="s">
        <v>278</v>
      </c>
      <c r="AM1638" s="75">
        <v>64273</v>
      </c>
      <c r="AO1638" s="188">
        <v>0</v>
      </c>
      <c r="AP1638" s="188">
        <v>0</v>
      </c>
      <c r="AQ1638" s="187">
        <v>0</v>
      </c>
      <c r="AR1638" s="188">
        <v>0</v>
      </c>
      <c r="AS1638" s="187">
        <v>0</v>
      </c>
      <c r="AT1638" s="188">
        <v>0</v>
      </c>
      <c r="AU1638" s="187">
        <v>0</v>
      </c>
      <c r="AV1638" s="188">
        <v>0</v>
      </c>
      <c r="AW1638" s="187">
        <v>0</v>
      </c>
      <c r="AX1638" s="188">
        <v>0</v>
      </c>
      <c r="AY1638" s="187">
        <v>0</v>
      </c>
      <c r="AZ1638" s="188">
        <v>0</v>
      </c>
      <c r="BA1638" s="187">
        <v>0</v>
      </c>
      <c r="BB1638" s="188">
        <v>0</v>
      </c>
      <c r="BC1638" s="187">
        <v>0</v>
      </c>
      <c r="BD1638" s="75"/>
      <c r="BE1638" s="75"/>
      <c r="BG1638" s="74"/>
      <c r="BH1638" s="74"/>
      <c r="BI1638" s="194"/>
      <c r="BJ1638" s="74"/>
      <c r="BK1638" s="74"/>
      <c r="BL1638" s="74"/>
    </row>
    <row r="1639" spans="1:64" ht="11.25" customHeight="1" x14ac:dyDescent="0.3">
      <c r="A1639" s="184" t="s">
        <v>2256</v>
      </c>
      <c r="B1639" s="185">
        <v>0</v>
      </c>
      <c r="C1639" s="917">
        <v>64324</v>
      </c>
      <c r="D1639" s="284">
        <v>1E-4</v>
      </c>
      <c r="E1639" s="91">
        <v>0</v>
      </c>
      <c r="F1639" s="186">
        <v>0</v>
      </c>
      <c r="G1639" s="186">
        <v>0</v>
      </c>
      <c r="H1639" s="186">
        <v>0</v>
      </c>
      <c r="I1639" s="187">
        <v>0</v>
      </c>
      <c r="J1639" s="186">
        <v>0</v>
      </c>
      <c r="K1639" s="186">
        <v>0</v>
      </c>
      <c r="L1639" s="186">
        <v>0</v>
      </c>
      <c r="M1639" s="186">
        <v>0</v>
      </c>
      <c r="N1639" s="188">
        <v>0</v>
      </c>
      <c r="O1639" s="189">
        <v>0</v>
      </c>
      <c r="P1639" s="186">
        <v>0</v>
      </c>
      <c r="Q1639" s="189">
        <v>0</v>
      </c>
      <c r="R1639" s="189">
        <v>0</v>
      </c>
      <c r="S1639" s="189">
        <v>1E-4</v>
      </c>
      <c r="T1639" s="188">
        <v>0</v>
      </c>
      <c r="U1639" s="187">
        <v>0</v>
      </c>
      <c r="V1639" s="189">
        <v>0</v>
      </c>
      <c r="W1639" s="189">
        <v>0</v>
      </c>
      <c r="X1639" s="188">
        <v>0</v>
      </c>
      <c r="Y1639" s="188">
        <v>0</v>
      </c>
      <c r="Z1639" s="186">
        <v>0</v>
      </c>
      <c r="AA1639" s="186">
        <v>0</v>
      </c>
      <c r="AB1639" s="186">
        <v>0</v>
      </c>
      <c r="AC1639" s="186">
        <v>0</v>
      </c>
      <c r="AD1639" s="188">
        <v>0</v>
      </c>
      <c r="AE1639" s="189">
        <v>0</v>
      </c>
      <c r="AF1639" s="189">
        <v>0</v>
      </c>
      <c r="AG1639" s="189">
        <v>0</v>
      </c>
      <c r="AH1639" s="191">
        <v>0</v>
      </c>
      <c r="AI1639" s="186">
        <v>0</v>
      </c>
      <c r="AJ1639" s="192">
        <v>7501943498204</v>
      </c>
      <c r="AK1639" s="192">
        <v>64203</v>
      </c>
      <c r="AL1639" s="90" t="s">
        <v>278</v>
      </c>
      <c r="AM1639" s="75">
        <v>64324</v>
      </c>
      <c r="AO1639" s="188">
        <v>0</v>
      </c>
      <c r="AP1639" s="188">
        <v>0</v>
      </c>
      <c r="AQ1639" s="187">
        <v>0</v>
      </c>
      <c r="AR1639" s="188">
        <v>0</v>
      </c>
      <c r="AS1639" s="187">
        <v>0</v>
      </c>
      <c r="AT1639" s="188">
        <v>0</v>
      </c>
      <c r="AU1639" s="187">
        <v>0</v>
      </c>
      <c r="AV1639" s="188">
        <v>0</v>
      </c>
      <c r="AW1639" s="187">
        <v>0</v>
      </c>
      <c r="AX1639" s="188">
        <v>0</v>
      </c>
      <c r="AY1639" s="187">
        <v>0</v>
      </c>
      <c r="AZ1639" s="188">
        <v>0</v>
      </c>
      <c r="BA1639" s="187">
        <v>0</v>
      </c>
      <c r="BB1639" s="188">
        <v>0</v>
      </c>
      <c r="BC1639" s="187">
        <v>0</v>
      </c>
      <c r="BD1639" s="75"/>
      <c r="BE1639" s="75"/>
      <c r="BG1639" s="74"/>
      <c r="BH1639" s="74"/>
      <c r="BI1639" s="194"/>
      <c r="BJ1639" s="74"/>
      <c r="BK1639" s="74"/>
      <c r="BL1639" s="74"/>
    </row>
    <row r="1640" spans="1:64" ht="11.25" customHeight="1" x14ac:dyDescent="0.3">
      <c r="A1640" s="184" t="s">
        <v>2257</v>
      </c>
      <c r="B1640" s="185">
        <v>0</v>
      </c>
      <c r="C1640" s="917">
        <v>64246</v>
      </c>
      <c r="D1640" s="284">
        <v>1E-4</v>
      </c>
      <c r="E1640" s="91">
        <v>0</v>
      </c>
      <c r="F1640" s="186">
        <v>0</v>
      </c>
      <c r="G1640" s="186">
        <v>0</v>
      </c>
      <c r="H1640" s="186">
        <v>0</v>
      </c>
      <c r="I1640" s="187">
        <v>0</v>
      </c>
      <c r="J1640" s="186">
        <v>0</v>
      </c>
      <c r="K1640" s="186">
        <v>0</v>
      </c>
      <c r="L1640" s="186">
        <v>0</v>
      </c>
      <c r="M1640" s="186">
        <v>0</v>
      </c>
      <c r="N1640" s="188">
        <v>0</v>
      </c>
      <c r="O1640" s="189">
        <v>0</v>
      </c>
      <c r="P1640" s="186">
        <v>0</v>
      </c>
      <c r="Q1640" s="189">
        <v>0</v>
      </c>
      <c r="R1640" s="189">
        <v>0</v>
      </c>
      <c r="S1640" s="189">
        <v>1E-4</v>
      </c>
      <c r="T1640" s="188">
        <v>0</v>
      </c>
      <c r="U1640" s="187">
        <v>0</v>
      </c>
      <c r="V1640" s="189">
        <v>0</v>
      </c>
      <c r="W1640" s="189">
        <v>0</v>
      </c>
      <c r="X1640" s="188">
        <v>0</v>
      </c>
      <c r="Y1640" s="188">
        <v>0</v>
      </c>
      <c r="Z1640" s="186">
        <v>0</v>
      </c>
      <c r="AA1640" s="186">
        <v>0</v>
      </c>
      <c r="AB1640" s="186">
        <v>0</v>
      </c>
      <c r="AC1640" s="186">
        <v>0</v>
      </c>
      <c r="AD1640" s="188">
        <v>0</v>
      </c>
      <c r="AE1640" s="189">
        <v>0</v>
      </c>
      <c r="AF1640" s="189">
        <v>0</v>
      </c>
      <c r="AG1640" s="189">
        <v>0</v>
      </c>
      <c r="AH1640" s="191">
        <v>0</v>
      </c>
      <c r="AI1640" s="186">
        <v>0</v>
      </c>
      <c r="AJ1640" s="192">
        <v>7501943444966</v>
      </c>
      <c r="AK1640" s="192">
        <v>64171</v>
      </c>
      <c r="AL1640" s="90" t="s">
        <v>278</v>
      </c>
      <c r="AM1640" s="75">
        <v>64246</v>
      </c>
      <c r="AO1640" s="188">
        <v>0</v>
      </c>
      <c r="AP1640" s="188">
        <v>0</v>
      </c>
      <c r="AQ1640" s="187">
        <v>0</v>
      </c>
      <c r="AR1640" s="188">
        <v>0</v>
      </c>
      <c r="AS1640" s="187">
        <v>0</v>
      </c>
      <c r="AT1640" s="188">
        <v>0</v>
      </c>
      <c r="AU1640" s="187">
        <v>0</v>
      </c>
      <c r="AV1640" s="188">
        <v>0</v>
      </c>
      <c r="AW1640" s="187">
        <v>0</v>
      </c>
      <c r="AX1640" s="188">
        <v>0</v>
      </c>
      <c r="AY1640" s="187">
        <v>0</v>
      </c>
      <c r="AZ1640" s="188">
        <v>0</v>
      </c>
      <c r="BA1640" s="187">
        <v>0</v>
      </c>
      <c r="BB1640" s="188">
        <v>0</v>
      </c>
      <c r="BC1640" s="187">
        <v>0</v>
      </c>
      <c r="BD1640" s="75"/>
      <c r="BE1640" s="75"/>
      <c r="BG1640" s="74"/>
      <c r="BH1640" s="74"/>
      <c r="BI1640" s="194"/>
      <c r="BJ1640" s="74"/>
      <c r="BK1640" s="74"/>
      <c r="BL1640" s="74"/>
    </row>
    <row r="1641" spans="1:64" ht="11.25" customHeight="1" x14ac:dyDescent="0.3">
      <c r="A1641" s="184" t="s">
        <v>2258</v>
      </c>
      <c r="B1641" s="185">
        <v>0</v>
      </c>
      <c r="C1641" s="917">
        <v>64365</v>
      </c>
      <c r="D1641" s="284">
        <v>1.0669999999999999</v>
      </c>
      <c r="E1641" s="91">
        <v>0</v>
      </c>
      <c r="F1641" s="186">
        <v>0</v>
      </c>
      <c r="G1641" s="186">
        <v>0</v>
      </c>
      <c r="H1641" s="186">
        <v>0</v>
      </c>
      <c r="I1641" s="187">
        <v>0</v>
      </c>
      <c r="J1641" s="186">
        <v>0</v>
      </c>
      <c r="K1641" s="186">
        <v>0</v>
      </c>
      <c r="L1641" s="186">
        <v>0</v>
      </c>
      <c r="M1641" s="186">
        <v>0</v>
      </c>
      <c r="N1641" s="188">
        <v>0</v>
      </c>
      <c r="O1641" s="189">
        <v>0</v>
      </c>
      <c r="P1641" s="186">
        <v>0</v>
      </c>
      <c r="Q1641" s="189">
        <v>0</v>
      </c>
      <c r="R1641" s="189">
        <v>0</v>
      </c>
      <c r="S1641" s="189">
        <v>1.0669999999999999</v>
      </c>
      <c r="T1641" s="188">
        <v>1.0669999999999999</v>
      </c>
      <c r="U1641" s="187">
        <v>0</v>
      </c>
      <c r="V1641" s="189">
        <v>0</v>
      </c>
      <c r="W1641" s="189">
        <v>0</v>
      </c>
      <c r="X1641" s="188">
        <v>1.0669999999999999</v>
      </c>
      <c r="Y1641" s="188">
        <v>0</v>
      </c>
      <c r="Z1641" s="186">
        <v>0</v>
      </c>
      <c r="AA1641" s="186">
        <v>0</v>
      </c>
      <c r="AB1641" s="186">
        <v>0</v>
      </c>
      <c r="AC1641" s="186">
        <v>0</v>
      </c>
      <c r="AD1641" s="188">
        <v>0</v>
      </c>
      <c r="AE1641" s="189">
        <v>0</v>
      </c>
      <c r="AF1641" s="189">
        <v>0</v>
      </c>
      <c r="AG1641" s="189">
        <v>0</v>
      </c>
      <c r="AH1641" s="191">
        <v>0</v>
      </c>
      <c r="AI1641" s="186">
        <v>0</v>
      </c>
      <c r="AJ1641" s="192">
        <v>7501943444966</v>
      </c>
      <c r="AK1641" s="192">
        <v>64171</v>
      </c>
      <c r="AL1641" s="90" t="s">
        <v>278</v>
      </c>
      <c r="AM1641" s="75">
        <v>64365</v>
      </c>
      <c r="AO1641" s="188">
        <v>0</v>
      </c>
      <c r="AP1641" s="188">
        <v>0</v>
      </c>
      <c r="AQ1641" s="187">
        <v>0</v>
      </c>
      <c r="AR1641" s="188">
        <v>0</v>
      </c>
      <c r="AS1641" s="187">
        <v>0</v>
      </c>
      <c r="AT1641" s="188">
        <v>0</v>
      </c>
      <c r="AU1641" s="187">
        <v>0</v>
      </c>
      <c r="AV1641" s="188">
        <v>0</v>
      </c>
      <c r="AW1641" s="187">
        <v>0</v>
      </c>
      <c r="AX1641" s="188">
        <v>0</v>
      </c>
      <c r="AY1641" s="187">
        <v>0</v>
      </c>
      <c r="AZ1641" s="188">
        <v>0</v>
      </c>
      <c r="BA1641" s="187">
        <v>0</v>
      </c>
      <c r="BB1641" s="188">
        <v>0</v>
      </c>
      <c r="BC1641" s="187">
        <v>0</v>
      </c>
      <c r="BD1641" s="75"/>
      <c r="BE1641" s="75"/>
      <c r="BG1641" s="74"/>
      <c r="BH1641" s="74"/>
      <c r="BI1641" s="194"/>
      <c r="BJ1641" s="74"/>
      <c r="BK1641" s="74"/>
      <c r="BL1641" s="74"/>
    </row>
    <row r="1642" spans="1:64" ht="11.25" customHeight="1" x14ac:dyDescent="0.3">
      <c r="A1642" s="184" t="s">
        <v>2259</v>
      </c>
      <c r="B1642" s="185">
        <v>0</v>
      </c>
      <c r="C1642" s="917">
        <v>64309</v>
      </c>
      <c r="D1642" s="284">
        <v>1E-4</v>
      </c>
      <c r="E1642" s="91">
        <v>0</v>
      </c>
      <c r="F1642" s="186">
        <v>0</v>
      </c>
      <c r="G1642" s="186">
        <v>0</v>
      </c>
      <c r="H1642" s="186">
        <v>0</v>
      </c>
      <c r="I1642" s="187">
        <v>0</v>
      </c>
      <c r="J1642" s="186">
        <v>0</v>
      </c>
      <c r="K1642" s="186">
        <v>0</v>
      </c>
      <c r="L1642" s="186">
        <v>0</v>
      </c>
      <c r="M1642" s="186">
        <v>0</v>
      </c>
      <c r="N1642" s="188">
        <v>0</v>
      </c>
      <c r="O1642" s="189">
        <v>0</v>
      </c>
      <c r="P1642" s="186">
        <v>0</v>
      </c>
      <c r="Q1642" s="189">
        <v>0</v>
      </c>
      <c r="R1642" s="189">
        <v>0</v>
      </c>
      <c r="S1642" s="189">
        <v>1E-4</v>
      </c>
      <c r="T1642" s="188">
        <v>0</v>
      </c>
      <c r="U1642" s="187">
        <v>0</v>
      </c>
      <c r="V1642" s="189">
        <v>0</v>
      </c>
      <c r="W1642" s="189">
        <v>0</v>
      </c>
      <c r="X1642" s="188">
        <v>0</v>
      </c>
      <c r="Y1642" s="188">
        <v>0</v>
      </c>
      <c r="Z1642" s="186">
        <v>0</v>
      </c>
      <c r="AA1642" s="186">
        <v>0</v>
      </c>
      <c r="AB1642" s="186">
        <v>0</v>
      </c>
      <c r="AC1642" s="186">
        <v>0</v>
      </c>
      <c r="AD1642" s="188">
        <v>0</v>
      </c>
      <c r="AE1642" s="189">
        <v>0</v>
      </c>
      <c r="AF1642" s="189">
        <v>0</v>
      </c>
      <c r="AG1642" s="189">
        <v>0</v>
      </c>
      <c r="AH1642" s="191">
        <v>0</v>
      </c>
      <c r="AI1642" s="186">
        <v>0</v>
      </c>
      <c r="AJ1642" s="192">
        <v>7501943444966</v>
      </c>
      <c r="AK1642" s="192">
        <v>64171</v>
      </c>
      <c r="AL1642" s="90" t="s">
        <v>278</v>
      </c>
      <c r="AM1642" s="75">
        <v>64309</v>
      </c>
      <c r="AO1642" s="188">
        <v>0</v>
      </c>
      <c r="AP1642" s="188">
        <v>0</v>
      </c>
      <c r="AQ1642" s="187">
        <v>0</v>
      </c>
      <c r="AR1642" s="188">
        <v>0</v>
      </c>
      <c r="AS1642" s="187">
        <v>0</v>
      </c>
      <c r="AT1642" s="188">
        <v>0</v>
      </c>
      <c r="AU1642" s="187">
        <v>0</v>
      </c>
      <c r="AV1642" s="188">
        <v>0</v>
      </c>
      <c r="AW1642" s="187">
        <v>0</v>
      </c>
      <c r="AX1642" s="188">
        <v>0</v>
      </c>
      <c r="AY1642" s="187">
        <v>0</v>
      </c>
      <c r="AZ1642" s="188">
        <v>0</v>
      </c>
      <c r="BA1642" s="187">
        <v>0</v>
      </c>
      <c r="BB1642" s="188">
        <v>0</v>
      </c>
      <c r="BC1642" s="187">
        <v>0</v>
      </c>
      <c r="BD1642" s="75"/>
      <c r="BE1642" s="75"/>
      <c r="BG1642" s="74"/>
      <c r="BH1642" s="74"/>
      <c r="BI1642" s="194"/>
      <c r="BJ1642" s="74"/>
      <c r="BK1642" s="74"/>
      <c r="BL1642" s="74"/>
    </row>
    <row r="1643" spans="1:64" ht="11.25" customHeight="1" x14ac:dyDescent="0.3">
      <c r="A1643" s="184" t="s">
        <v>2260</v>
      </c>
      <c r="B1643" s="185">
        <v>0</v>
      </c>
      <c r="C1643" s="917">
        <v>64282</v>
      </c>
      <c r="D1643" s="284">
        <v>1E-4</v>
      </c>
      <c r="E1643" s="91">
        <v>0</v>
      </c>
      <c r="F1643" s="186">
        <v>0</v>
      </c>
      <c r="G1643" s="186">
        <v>0</v>
      </c>
      <c r="H1643" s="186">
        <v>0</v>
      </c>
      <c r="I1643" s="187">
        <v>0</v>
      </c>
      <c r="J1643" s="186">
        <v>0</v>
      </c>
      <c r="K1643" s="186">
        <v>0</v>
      </c>
      <c r="L1643" s="186">
        <v>0</v>
      </c>
      <c r="M1643" s="186">
        <v>0</v>
      </c>
      <c r="N1643" s="188">
        <v>0</v>
      </c>
      <c r="O1643" s="189">
        <v>0</v>
      </c>
      <c r="P1643" s="186">
        <v>0</v>
      </c>
      <c r="Q1643" s="189">
        <v>0</v>
      </c>
      <c r="R1643" s="189">
        <v>0</v>
      </c>
      <c r="S1643" s="189">
        <v>1E-4</v>
      </c>
      <c r="T1643" s="188">
        <v>0</v>
      </c>
      <c r="U1643" s="187">
        <v>0</v>
      </c>
      <c r="V1643" s="189">
        <v>0</v>
      </c>
      <c r="W1643" s="189">
        <v>0</v>
      </c>
      <c r="X1643" s="188">
        <v>0</v>
      </c>
      <c r="Y1643" s="188">
        <v>0</v>
      </c>
      <c r="Z1643" s="186">
        <v>0</v>
      </c>
      <c r="AA1643" s="186">
        <v>0</v>
      </c>
      <c r="AB1643" s="186">
        <v>0</v>
      </c>
      <c r="AC1643" s="186">
        <v>0</v>
      </c>
      <c r="AD1643" s="188">
        <v>0</v>
      </c>
      <c r="AE1643" s="189">
        <v>0</v>
      </c>
      <c r="AF1643" s="189">
        <v>0</v>
      </c>
      <c r="AG1643" s="189">
        <v>0</v>
      </c>
      <c r="AH1643" s="191">
        <v>0</v>
      </c>
      <c r="AI1643" s="186">
        <v>0</v>
      </c>
      <c r="AJ1643" s="192">
        <v>7501943444966</v>
      </c>
      <c r="AK1643" s="192">
        <v>64171</v>
      </c>
      <c r="AL1643" s="90" t="s">
        <v>278</v>
      </c>
      <c r="AM1643" s="75">
        <v>64282</v>
      </c>
      <c r="AO1643" s="188">
        <v>0</v>
      </c>
      <c r="AP1643" s="188">
        <v>0</v>
      </c>
      <c r="AQ1643" s="187">
        <v>0</v>
      </c>
      <c r="AR1643" s="188">
        <v>0</v>
      </c>
      <c r="AS1643" s="187">
        <v>0</v>
      </c>
      <c r="AT1643" s="188">
        <v>0</v>
      </c>
      <c r="AU1643" s="187">
        <v>0</v>
      </c>
      <c r="AV1643" s="188">
        <v>0</v>
      </c>
      <c r="AW1643" s="187">
        <v>0</v>
      </c>
      <c r="AX1643" s="188">
        <v>0</v>
      </c>
      <c r="AY1643" s="187">
        <v>0</v>
      </c>
      <c r="AZ1643" s="188">
        <v>0</v>
      </c>
      <c r="BA1643" s="187">
        <v>0</v>
      </c>
      <c r="BB1643" s="188">
        <v>0</v>
      </c>
      <c r="BC1643" s="187">
        <v>0</v>
      </c>
      <c r="BD1643" s="75"/>
      <c r="BE1643" s="75"/>
      <c r="BG1643" s="74"/>
      <c r="BH1643" s="74"/>
      <c r="BI1643" s="194"/>
      <c r="BJ1643" s="74"/>
      <c r="BK1643" s="74"/>
      <c r="BL1643" s="74"/>
    </row>
    <row r="1644" spans="1:64" ht="11.25" customHeight="1" x14ac:dyDescent="0.3">
      <c r="A1644" s="184" t="s">
        <v>2261</v>
      </c>
      <c r="B1644" s="185">
        <v>0</v>
      </c>
      <c r="C1644" s="917">
        <v>64279</v>
      </c>
      <c r="D1644" s="284">
        <v>1E-4</v>
      </c>
      <c r="E1644" s="91">
        <v>0</v>
      </c>
      <c r="F1644" s="186">
        <v>0</v>
      </c>
      <c r="G1644" s="186">
        <v>0</v>
      </c>
      <c r="H1644" s="186">
        <v>0</v>
      </c>
      <c r="I1644" s="187">
        <v>0</v>
      </c>
      <c r="J1644" s="186">
        <v>0</v>
      </c>
      <c r="K1644" s="186">
        <v>0</v>
      </c>
      <c r="L1644" s="186">
        <v>0</v>
      </c>
      <c r="M1644" s="186">
        <v>0</v>
      </c>
      <c r="N1644" s="188">
        <v>0</v>
      </c>
      <c r="O1644" s="189">
        <v>0</v>
      </c>
      <c r="P1644" s="186">
        <v>0</v>
      </c>
      <c r="Q1644" s="189">
        <v>0</v>
      </c>
      <c r="R1644" s="189">
        <v>0</v>
      </c>
      <c r="S1644" s="189">
        <v>1E-4</v>
      </c>
      <c r="T1644" s="188">
        <v>0</v>
      </c>
      <c r="U1644" s="187">
        <v>0</v>
      </c>
      <c r="V1644" s="189">
        <v>0</v>
      </c>
      <c r="W1644" s="189">
        <v>0</v>
      </c>
      <c r="X1644" s="188">
        <v>0</v>
      </c>
      <c r="Y1644" s="188">
        <v>0</v>
      </c>
      <c r="Z1644" s="186">
        <v>0</v>
      </c>
      <c r="AA1644" s="186">
        <v>0</v>
      </c>
      <c r="AB1644" s="186">
        <v>0</v>
      </c>
      <c r="AC1644" s="186">
        <v>0</v>
      </c>
      <c r="AD1644" s="188">
        <v>0</v>
      </c>
      <c r="AE1644" s="189">
        <v>0</v>
      </c>
      <c r="AF1644" s="189">
        <v>0</v>
      </c>
      <c r="AG1644" s="189">
        <v>0</v>
      </c>
      <c r="AH1644" s="191">
        <v>0</v>
      </c>
      <c r="AI1644" s="186">
        <v>0</v>
      </c>
      <c r="AJ1644" s="192">
        <v>7506425607020</v>
      </c>
      <c r="AK1644" s="192" t="s">
        <v>262</v>
      </c>
      <c r="AL1644" s="90" t="s">
        <v>278</v>
      </c>
      <c r="AM1644" s="75">
        <v>64279</v>
      </c>
      <c r="AO1644" s="188">
        <v>0</v>
      </c>
      <c r="AP1644" s="188">
        <v>0</v>
      </c>
      <c r="AQ1644" s="187">
        <v>0</v>
      </c>
      <c r="AR1644" s="188">
        <v>0</v>
      </c>
      <c r="AS1644" s="187">
        <v>0</v>
      </c>
      <c r="AT1644" s="188">
        <v>0</v>
      </c>
      <c r="AU1644" s="187">
        <v>0</v>
      </c>
      <c r="AV1644" s="188">
        <v>0</v>
      </c>
      <c r="AW1644" s="187">
        <v>0</v>
      </c>
      <c r="AX1644" s="188">
        <v>0</v>
      </c>
      <c r="AY1644" s="187">
        <v>0</v>
      </c>
      <c r="AZ1644" s="188">
        <v>0</v>
      </c>
      <c r="BA1644" s="187">
        <v>0</v>
      </c>
      <c r="BB1644" s="188">
        <v>0</v>
      </c>
      <c r="BC1644" s="187">
        <v>0</v>
      </c>
      <c r="BD1644" s="75"/>
      <c r="BE1644" s="75"/>
      <c r="BG1644" s="74"/>
      <c r="BH1644" s="74"/>
      <c r="BI1644" s="194"/>
      <c r="BJ1644" s="74"/>
      <c r="BK1644" s="74"/>
      <c r="BL1644" s="74"/>
    </row>
    <row r="1645" spans="1:64" ht="11.25" customHeight="1" x14ac:dyDescent="0.3">
      <c r="A1645" s="184" t="s">
        <v>2262</v>
      </c>
      <c r="B1645" s="185">
        <v>0</v>
      </c>
      <c r="C1645" s="917">
        <v>64327</v>
      </c>
      <c r="D1645" s="284">
        <v>1E-4</v>
      </c>
      <c r="E1645" s="91">
        <v>0</v>
      </c>
      <c r="F1645" s="186">
        <v>0</v>
      </c>
      <c r="G1645" s="186">
        <v>0</v>
      </c>
      <c r="H1645" s="186">
        <v>0</v>
      </c>
      <c r="I1645" s="187">
        <v>0</v>
      </c>
      <c r="J1645" s="186">
        <v>0</v>
      </c>
      <c r="K1645" s="186">
        <v>0</v>
      </c>
      <c r="L1645" s="186">
        <v>0</v>
      </c>
      <c r="M1645" s="186">
        <v>0</v>
      </c>
      <c r="N1645" s="188">
        <v>0</v>
      </c>
      <c r="O1645" s="189">
        <v>0</v>
      </c>
      <c r="P1645" s="186">
        <v>0</v>
      </c>
      <c r="Q1645" s="189">
        <v>0</v>
      </c>
      <c r="R1645" s="189">
        <v>0</v>
      </c>
      <c r="S1645" s="189">
        <v>1E-4</v>
      </c>
      <c r="T1645" s="188">
        <v>0</v>
      </c>
      <c r="U1645" s="187">
        <v>0</v>
      </c>
      <c r="V1645" s="189">
        <v>0</v>
      </c>
      <c r="W1645" s="189">
        <v>0</v>
      </c>
      <c r="X1645" s="188">
        <v>0</v>
      </c>
      <c r="Y1645" s="188">
        <v>0</v>
      </c>
      <c r="Z1645" s="186">
        <v>0</v>
      </c>
      <c r="AA1645" s="186">
        <v>0</v>
      </c>
      <c r="AB1645" s="186">
        <v>0</v>
      </c>
      <c r="AC1645" s="186">
        <v>0</v>
      </c>
      <c r="AD1645" s="188">
        <v>0</v>
      </c>
      <c r="AE1645" s="189">
        <v>0</v>
      </c>
      <c r="AF1645" s="189">
        <v>0</v>
      </c>
      <c r="AG1645" s="189">
        <v>0</v>
      </c>
      <c r="AH1645" s="191">
        <v>0</v>
      </c>
      <c r="AI1645" s="186">
        <v>0</v>
      </c>
      <c r="AJ1645" s="192">
        <v>7506425627165</v>
      </c>
      <c r="AK1645" s="192" t="s">
        <v>262</v>
      </c>
      <c r="AL1645" s="90" t="s">
        <v>278</v>
      </c>
      <c r="AM1645" s="75">
        <v>64327</v>
      </c>
      <c r="AO1645" s="188">
        <v>0</v>
      </c>
      <c r="AP1645" s="188">
        <v>0</v>
      </c>
      <c r="AQ1645" s="187">
        <v>0</v>
      </c>
      <c r="AR1645" s="188">
        <v>0</v>
      </c>
      <c r="AS1645" s="187">
        <v>0</v>
      </c>
      <c r="AT1645" s="188">
        <v>0</v>
      </c>
      <c r="AU1645" s="187">
        <v>0</v>
      </c>
      <c r="AV1645" s="188">
        <v>0</v>
      </c>
      <c r="AW1645" s="187">
        <v>0</v>
      </c>
      <c r="AX1645" s="188">
        <v>0</v>
      </c>
      <c r="AY1645" s="187">
        <v>0</v>
      </c>
      <c r="AZ1645" s="188">
        <v>0</v>
      </c>
      <c r="BA1645" s="187">
        <v>0</v>
      </c>
      <c r="BB1645" s="188">
        <v>0</v>
      </c>
      <c r="BC1645" s="187">
        <v>0</v>
      </c>
      <c r="BD1645" s="75"/>
      <c r="BE1645" s="75"/>
      <c r="BG1645" s="74"/>
      <c r="BH1645" s="74"/>
      <c r="BI1645" s="194"/>
      <c r="BJ1645" s="74"/>
      <c r="BK1645" s="74"/>
      <c r="BL1645" s="74"/>
    </row>
    <row r="1646" spans="1:64" ht="11.25" customHeight="1" x14ac:dyDescent="0.3">
      <c r="A1646" s="184" t="s">
        <v>2263</v>
      </c>
      <c r="B1646" s="185">
        <v>0</v>
      </c>
      <c r="C1646" s="917">
        <v>64330</v>
      </c>
      <c r="D1646" s="284">
        <v>1E-4</v>
      </c>
      <c r="E1646" s="91">
        <v>0</v>
      </c>
      <c r="F1646" s="186">
        <v>0</v>
      </c>
      <c r="G1646" s="186">
        <v>0</v>
      </c>
      <c r="H1646" s="186">
        <v>0</v>
      </c>
      <c r="I1646" s="187">
        <v>0</v>
      </c>
      <c r="J1646" s="186">
        <v>0</v>
      </c>
      <c r="K1646" s="186">
        <v>0</v>
      </c>
      <c r="L1646" s="186">
        <v>0</v>
      </c>
      <c r="M1646" s="186">
        <v>0</v>
      </c>
      <c r="N1646" s="188">
        <v>0</v>
      </c>
      <c r="O1646" s="189">
        <v>0</v>
      </c>
      <c r="P1646" s="186">
        <v>0</v>
      </c>
      <c r="Q1646" s="189">
        <v>0</v>
      </c>
      <c r="R1646" s="189">
        <v>0</v>
      </c>
      <c r="S1646" s="189">
        <v>1E-4</v>
      </c>
      <c r="T1646" s="188">
        <v>0</v>
      </c>
      <c r="U1646" s="187">
        <v>0</v>
      </c>
      <c r="V1646" s="189">
        <v>0</v>
      </c>
      <c r="W1646" s="189">
        <v>0</v>
      </c>
      <c r="X1646" s="188">
        <v>0</v>
      </c>
      <c r="Y1646" s="188">
        <v>0</v>
      </c>
      <c r="Z1646" s="186">
        <v>0</v>
      </c>
      <c r="AA1646" s="186">
        <v>0</v>
      </c>
      <c r="AB1646" s="186">
        <v>0</v>
      </c>
      <c r="AC1646" s="186">
        <v>0</v>
      </c>
      <c r="AD1646" s="188">
        <v>0</v>
      </c>
      <c r="AE1646" s="189">
        <v>0</v>
      </c>
      <c r="AF1646" s="189">
        <v>0</v>
      </c>
      <c r="AG1646" s="189">
        <v>0</v>
      </c>
      <c r="AH1646" s="191">
        <v>0</v>
      </c>
      <c r="AI1646" s="186">
        <v>0</v>
      </c>
      <c r="AJ1646" s="192">
        <v>0</v>
      </c>
      <c r="AK1646" s="192">
        <v>64327</v>
      </c>
      <c r="AL1646" s="90" t="s">
        <v>278</v>
      </c>
      <c r="AM1646" s="75">
        <v>64330</v>
      </c>
      <c r="AO1646" s="188">
        <v>0</v>
      </c>
      <c r="AP1646" s="188">
        <v>0</v>
      </c>
      <c r="AQ1646" s="187">
        <v>0</v>
      </c>
      <c r="AR1646" s="188">
        <v>0</v>
      </c>
      <c r="AS1646" s="187">
        <v>0</v>
      </c>
      <c r="AT1646" s="188">
        <v>0</v>
      </c>
      <c r="AU1646" s="187">
        <v>0</v>
      </c>
      <c r="AV1646" s="188">
        <v>0</v>
      </c>
      <c r="AW1646" s="187">
        <v>0</v>
      </c>
      <c r="AX1646" s="188">
        <v>0</v>
      </c>
      <c r="AY1646" s="187">
        <v>0</v>
      </c>
      <c r="AZ1646" s="188">
        <v>0</v>
      </c>
      <c r="BA1646" s="187">
        <v>0</v>
      </c>
      <c r="BB1646" s="188">
        <v>0</v>
      </c>
      <c r="BC1646" s="187">
        <v>0</v>
      </c>
      <c r="BD1646" s="75"/>
      <c r="BE1646" s="75"/>
      <c r="BG1646" s="74"/>
      <c r="BH1646" s="74"/>
      <c r="BI1646" s="194"/>
      <c r="BJ1646" s="74"/>
      <c r="BK1646" s="74"/>
      <c r="BL1646" s="74"/>
    </row>
    <row r="1647" spans="1:64" ht="11.25" customHeight="1" x14ac:dyDescent="0.3">
      <c r="A1647" s="184" t="s">
        <v>2264</v>
      </c>
      <c r="B1647" s="185">
        <v>0</v>
      </c>
      <c r="C1647" s="917">
        <v>64249</v>
      </c>
      <c r="D1647" s="284">
        <v>1.6</v>
      </c>
      <c r="E1647" s="91">
        <v>0</v>
      </c>
      <c r="F1647" s="186">
        <v>0</v>
      </c>
      <c r="G1647" s="186">
        <v>0</v>
      </c>
      <c r="H1647" s="186">
        <v>0</v>
      </c>
      <c r="I1647" s="187">
        <v>0</v>
      </c>
      <c r="J1647" s="186">
        <v>0</v>
      </c>
      <c r="K1647" s="186">
        <v>0</v>
      </c>
      <c r="L1647" s="186">
        <v>0</v>
      </c>
      <c r="M1647" s="186">
        <v>0</v>
      </c>
      <c r="N1647" s="188">
        <v>0</v>
      </c>
      <c r="O1647" s="189">
        <v>0</v>
      </c>
      <c r="P1647" s="186">
        <v>0</v>
      </c>
      <c r="Q1647" s="189">
        <v>0</v>
      </c>
      <c r="R1647" s="189">
        <v>0</v>
      </c>
      <c r="S1647" s="189">
        <v>1.6</v>
      </c>
      <c r="T1647" s="188">
        <v>1.6</v>
      </c>
      <c r="U1647" s="187">
        <v>0</v>
      </c>
      <c r="V1647" s="189">
        <v>0</v>
      </c>
      <c r="W1647" s="189">
        <v>0</v>
      </c>
      <c r="X1647" s="188">
        <v>1.6</v>
      </c>
      <c r="Y1647" s="188">
        <v>0</v>
      </c>
      <c r="Z1647" s="186">
        <v>0</v>
      </c>
      <c r="AA1647" s="186">
        <v>0</v>
      </c>
      <c r="AB1647" s="186">
        <v>0</v>
      </c>
      <c r="AC1647" s="186">
        <v>0</v>
      </c>
      <c r="AD1647" s="188">
        <v>0</v>
      </c>
      <c r="AE1647" s="189">
        <v>0</v>
      </c>
      <c r="AF1647" s="189">
        <v>0</v>
      </c>
      <c r="AG1647" s="189">
        <v>0</v>
      </c>
      <c r="AH1647" s="191">
        <v>0</v>
      </c>
      <c r="AI1647" s="186">
        <v>0</v>
      </c>
      <c r="AJ1647" s="192">
        <v>7501943416611</v>
      </c>
      <c r="AK1647" s="192">
        <v>64191</v>
      </c>
      <c r="AL1647" s="90" t="s">
        <v>278</v>
      </c>
      <c r="AM1647" s="75">
        <v>64249</v>
      </c>
      <c r="AO1647" s="188">
        <v>0</v>
      </c>
      <c r="AP1647" s="188">
        <v>0</v>
      </c>
      <c r="AQ1647" s="187">
        <v>0</v>
      </c>
      <c r="AR1647" s="188">
        <v>0</v>
      </c>
      <c r="AS1647" s="187">
        <v>0</v>
      </c>
      <c r="AT1647" s="188">
        <v>0</v>
      </c>
      <c r="AU1647" s="187">
        <v>0</v>
      </c>
      <c r="AV1647" s="188">
        <v>0</v>
      </c>
      <c r="AW1647" s="187">
        <v>0</v>
      </c>
      <c r="AX1647" s="188">
        <v>0</v>
      </c>
      <c r="AY1647" s="187">
        <v>0</v>
      </c>
      <c r="AZ1647" s="188">
        <v>0</v>
      </c>
      <c r="BA1647" s="187">
        <v>0</v>
      </c>
      <c r="BB1647" s="188">
        <v>0</v>
      </c>
      <c r="BC1647" s="187">
        <v>0</v>
      </c>
      <c r="BD1647" s="75"/>
      <c r="BE1647" s="75"/>
      <c r="BG1647" s="74"/>
      <c r="BH1647" s="74"/>
      <c r="BI1647" s="194"/>
      <c r="BJ1647" s="74"/>
      <c r="BK1647" s="74"/>
      <c r="BL1647" s="74"/>
    </row>
    <row r="1648" spans="1:64" ht="11.25" customHeight="1" x14ac:dyDescent="0.3">
      <c r="A1648" s="184" t="s">
        <v>2265</v>
      </c>
      <c r="B1648" s="185">
        <v>0</v>
      </c>
      <c r="C1648" s="917">
        <v>64369</v>
      </c>
      <c r="D1648" s="284">
        <v>24</v>
      </c>
      <c r="E1648" s="91">
        <v>0</v>
      </c>
      <c r="F1648" s="186">
        <v>0</v>
      </c>
      <c r="G1648" s="186">
        <v>0</v>
      </c>
      <c r="H1648" s="186">
        <v>0</v>
      </c>
      <c r="I1648" s="187">
        <v>0</v>
      </c>
      <c r="J1648" s="186">
        <v>0</v>
      </c>
      <c r="K1648" s="186">
        <v>0</v>
      </c>
      <c r="L1648" s="186">
        <v>0</v>
      </c>
      <c r="M1648" s="186">
        <v>0</v>
      </c>
      <c r="N1648" s="188">
        <v>0</v>
      </c>
      <c r="O1648" s="189">
        <v>0</v>
      </c>
      <c r="P1648" s="186">
        <v>0</v>
      </c>
      <c r="Q1648" s="189">
        <v>0</v>
      </c>
      <c r="R1648" s="189">
        <v>0</v>
      </c>
      <c r="S1648" s="189">
        <v>24</v>
      </c>
      <c r="T1648" s="188">
        <v>24</v>
      </c>
      <c r="U1648" s="187">
        <v>0</v>
      </c>
      <c r="V1648" s="189">
        <v>0</v>
      </c>
      <c r="W1648" s="189">
        <v>0</v>
      </c>
      <c r="X1648" s="188">
        <v>24</v>
      </c>
      <c r="Y1648" s="188">
        <v>0</v>
      </c>
      <c r="Z1648" s="186">
        <v>0</v>
      </c>
      <c r="AA1648" s="186">
        <v>0</v>
      </c>
      <c r="AB1648" s="186">
        <v>0</v>
      </c>
      <c r="AC1648" s="186">
        <v>0</v>
      </c>
      <c r="AD1648" s="188">
        <v>0</v>
      </c>
      <c r="AE1648" s="189">
        <v>0</v>
      </c>
      <c r="AF1648" s="189">
        <v>0</v>
      </c>
      <c r="AG1648" s="189">
        <v>0</v>
      </c>
      <c r="AH1648" s="191">
        <v>0</v>
      </c>
      <c r="AI1648" s="186">
        <v>0</v>
      </c>
      <c r="AJ1648" s="192">
        <v>7501943416611</v>
      </c>
      <c r="AK1648" s="192">
        <v>64191</v>
      </c>
      <c r="AL1648" s="90" t="s">
        <v>278</v>
      </c>
      <c r="AM1648" s="75">
        <v>64369</v>
      </c>
      <c r="AO1648" s="188">
        <v>0</v>
      </c>
      <c r="AP1648" s="188">
        <v>0</v>
      </c>
      <c r="AQ1648" s="187">
        <v>0</v>
      </c>
      <c r="AR1648" s="188">
        <v>0</v>
      </c>
      <c r="AS1648" s="187">
        <v>0</v>
      </c>
      <c r="AT1648" s="188">
        <v>0</v>
      </c>
      <c r="AU1648" s="187">
        <v>0</v>
      </c>
      <c r="AV1648" s="188">
        <v>0</v>
      </c>
      <c r="AW1648" s="187">
        <v>0</v>
      </c>
      <c r="AX1648" s="188">
        <v>0</v>
      </c>
      <c r="AY1648" s="187">
        <v>0</v>
      </c>
      <c r="AZ1648" s="188">
        <v>0</v>
      </c>
      <c r="BA1648" s="187">
        <v>0</v>
      </c>
      <c r="BB1648" s="188">
        <v>0</v>
      </c>
      <c r="BC1648" s="187">
        <v>0</v>
      </c>
      <c r="BD1648" s="75"/>
      <c r="BE1648" s="75"/>
      <c r="BG1648" s="74"/>
      <c r="BH1648" s="74"/>
      <c r="BI1648" s="194"/>
      <c r="BJ1648" s="74"/>
      <c r="BK1648" s="74"/>
      <c r="BL1648" s="74"/>
    </row>
    <row r="1649" spans="1:64" ht="11.25" customHeight="1" x14ac:dyDescent="0.3">
      <c r="A1649" s="184" t="s">
        <v>2266</v>
      </c>
      <c r="B1649" s="185">
        <v>0</v>
      </c>
      <c r="C1649" s="917">
        <v>64361</v>
      </c>
      <c r="D1649" s="284">
        <v>8.4</v>
      </c>
      <c r="E1649" s="91">
        <v>0</v>
      </c>
      <c r="F1649" s="186">
        <v>0</v>
      </c>
      <c r="G1649" s="186">
        <v>0</v>
      </c>
      <c r="H1649" s="186">
        <v>0</v>
      </c>
      <c r="I1649" s="187">
        <v>0</v>
      </c>
      <c r="J1649" s="186">
        <v>0</v>
      </c>
      <c r="K1649" s="186">
        <v>0</v>
      </c>
      <c r="L1649" s="186">
        <v>0</v>
      </c>
      <c r="M1649" s="186">
        <v>0</v>
      </c>
      <c r="N1649" s="188">
        <v>0</v>
      </c>
      <c r="O1649" s="189">
        <v>0</v>
      </c>
      <c r="P1649" s="186">
        <v>0</v>
      </c>
      <c r="Q1649" s="189">
        <v>0</v>
      </c>
      <c r="R1649" s="189">
        <v>0</v>
      </c>
      <c r="S1649" s="189">
        <v>8.4</v>
      </c>
      <c r="T1649" s="188">
        <v>0</v>
      </c>
      <c r="U1649" s="187">
        <v>0</v>
      </c>
      <c r="V1649" s="189">
        <v>0</v>
      </c>
      <c r="W1649" s="189">
        <v>0</v>
      </c>
      <c r="X1649" s="188">
        <v>0</v>
      </c>
      <c r="Y1649" s="188">
        <v>0</v>
      </c>
      <c r="Z1649" s="186">
        <v>0</v>
      </c>
      <c r="AA1649" s="186">
        <v>0</v>
      </c>
      <c r="AB1649" s="186">
        <v>0</v>
      </c>
      <c r="AC1649" s="186">
        <v>0</v>
      </c>
      <c r="AD1649" s="188">
        <v>0</v>
      </c>
      <c r="AE1649" s="189">
        <v>0</v>
      </c>
      <c r="AF1649" s="189">
        <v>0</v>
      </c>
      <c r="AG1649" s="189">
        <v>0</v>
      </c>
      <c r="AH1649" s="191">
        <v>0</v>
      </c>
      <c r="AI1649" s="186">
        <v>0</v>
      </c>
      <c r="AJ1649" s="192">
        <v>7501943416611</v>
      </c>
      <c r="AK1649" s="192">
        <v>64191</v>
      </c>
      <c r="AL1649" s="90" t="s">
        <v>278</v>
      </c>
      <c r="AM1649" s="75">
        <v>64361</v>
      </c>
      <c r="AO1649" s="188">
        <v>0</v>
      </c>
      <c r="AP1649" s="188">
        <v>0</v>
      </c>
      <c r="AQ1649" s="187">
        <v>0</v>
      </c>
      <c r="AR1649" s="188">
        <v>0</v>
      </c>
      <c r="AS1649" s="187">
        <v>0</v>
      </c>
      <c r="AT1649" s="188">
        <v>0</v>
      </c>
      <c r="AU1649" s="187">
        <v>0</v>
      </c>
      <c r="AV1649" s="188">
        <v>0</v>
      </c>
      <c r="AW1649" s="187">
        <v>0</v>
      </c>
      <c r="AX1649" s="188">
        <v>0</v>
      </c>
      <c r="AY1649" s="187">
        <v>0</v>
      </c>
      <c r="AZ1649" s="188">
        <v>0</v>
      </c>
      <c r="BA1649" s="187">
        <v>0</v>
      </c>
      <c r="BB1649" s="188">
        <v>0</v>
      </c>
      <c r="BC1649" s="187">
        <v>0</v>
      </c>
      <c r="BD1649" s="75"/>
      <c r="BE1649" s="75"/>
      <c r="BG1649" s="74"/>
      <c r="BH1649" s="74"/>
      <c r="BI1649" s="194"/>
      <c r="BJ1649" s="74"/>
      <c r="BK1649" s="74"/>
      <c r="BL1649" s="74"/>
    </row>
    <row r="1650" spans="1:64" ht="11.25" customHeight="1" x14ac:dyDescent="0.3">
      <c r="A1650" s="184" t="s">
        <v>2267</v>
      </c>
      <c r="B1650" s="185">
        <v>0</v>
      </c>
      <c r="C1650" s="917">
        <v>64313</v>
      </c>
      <c r="D1650" s="284">
        <v>1E-4</v>
      </c>
      <c r="E1650" s="91">
        <v>0</v>
      </c>
      <c r="F1650" s="186">
        <v>0</v>
      </c>
      <c r="G1650" s="186">
        <v>0</v>
      </c>
      <c r="H1650" s="186">
        <v>0</v>
      </c>
      <c r="I1650" s="187">
        <v>0</v>
      </c>
      <c r="J1650" s="186">
        <v>0</v>
      </c>
      <c r="K1650" s="186">
        <v>0</v>
      </c>
      <c r="L1650" s="186">
        <v>0</v>
      </c>
      <c r="M1650" s="186">
        <v>0</v>
      </c>
      <c r="N1650" s="188">
        <v>0</v>
      </c>
      <c r="O1650" s="189">
        <v>0</v>
      </c>
      <c r="P1650" s="186">
        <v>0</v>
      </c>
      <c r="Q1650" s="189">
        <v>0</v>
      </c>
      <c r="R1650" s="189">
        <v>0</v>
      </c>
      <c r="S1650" s="189">
        <v>1E-4</v>
      </c>
      <c r="T1650" s="188">
        <v>0</v>
      </c>
      <c r="U1650" s="187">
        <v>0</v>
      </c>
      <c r="V1650" s="189">
        <v>0</v>
      </c>
      <c r="W1650" s="189">
        <v>0</v>
      </c>
      <c r="X1650" s="188">
        <v>0</v>
      </c>
      <c r="Y1650" s="188">
        <v>0</v>
      </c>
      <c r="Z1650" s="186">
        <v>0</v>
      </c>
      <c r="AA1650" s="186">
        <v>0</v>
      </c>
      <c r="AB1650" s="186">
        <v>0</v>
      </c>
      <c r="AC1650" s="186">
        <v>0</v>
      </c>
      <c r="AD1650" s="188">
        <v>0</v>
      </c>
      <c r="AE1650" s="189">
        <v>0</v>
      </c>
      <c r="AF1650" s="189">
        <v>0</v>
      </c>
      <c r="AG1650" s="189">
        <v>0</v>
      </c>
      <c r="AH1650" s="191">
        <v>0</v>
      </c>
      <c r="AI1650" s="186">
        <v>0</v>
      </c>
      <c r="AJ1650" s="192">
        <v>7501943416611</v>
      </c>
      <c r="AK1650" s="192">
        <v>64191</v>
      </c>
      <c r="AL1650" s="90" t="s">
        <v>278</v>
      </c>
      <c r="AM1650" s="75">
        <v>64313</v>
      </c>
      <c r="AO1650" s="188">
        <v>0</v>
      </c>
      <c r="AP1650" s="188">
        <v>0</v>
      </c>
      <c r="AQ1650" s="187">
        <v>0</v>
      </c>
      <c r="AR1650" s="188">
        <v>0</v>
      </c>
      <c r="AS1650" s="187">
        <v>0</v>
      </c>
      <c r="AT1650" s="188">
        <v>0</v>
      </c>
      <c r="AU1650" s="187">
        <v>0</v>
      </c>
      <c r="AV1650" s="188">
        <v>0</v>
      </c>
      <c r="AW1650" s="187">
        <v>0</v>
      </c>
      <c r="AX1650" s="188">
        <v>0</v>
      </c>
      <c r="AY1650" s="187">
        <v>0</v>
      </c>
      <c r="AZ1650" s="188">
        <v>0</v>
      </c>
      <c r="BA1650" s="187">
        <v>0</v>
      </c>
      <c r="BB1650" s="188">
        <v>0</v>
      </c>
      <c r="BC1650" s="187">
        <v>0</v>
      </c>
      <c r="BD1650" s="75"/>
      <c r="BE1650" s="75"/>
      <c r="BG1650" s="74"/>
      <c r="BH1650" s="74"/>
      <c r="BI1650" s="194"/>
      <c r="BJ1650" s="74"/>
      <c r="BK1650" s="74"/>
      <c r="BL1650" s="74"/>
    </row>
    <row r="1651" spans="1:64" ht="11.25" customHeight="1" x14ac:dyDescent="0.3">
      <c r="A1651" s="184" t="s">
        <v>2268</v>
      </c>
      <c r="B1651" s="185">
        <v>0</v>
      </c>
      <c r="C1651" s="917">
        <v>64333</v>
      </c>
      <c r="D1651" s="284">
        <v>1E-4</v>
      </c>
      <c r="E1651" s="91">
        <v>0</v>
      </c>
      <c r="F1651" s="186">
        <v>0</v>
      </c>
      <c r="G1651" s="186">
        <v>0</v>
      </c>
      <c r="H1651" s="186">
        <v>0</v>
      </c>
      <c r="I1651" s="187">
        <v>0</v>
      </c>
      <c r="J1651" s="186">
        <v>0</v>
      </c>
      <c r="K1651" s="186">
        <v>0</v>
      </c>
      <c r="L1651" s="186">
        <v>0</v>
      </c>
      <c r="M1651" s="186">
        <v>0</v>
      </c>
      <c r="N1651" s="188">
        <v>0</v>
      </c>
      <c r="O1651" s="189">
        <v>0</v>
      </c>
      <c r="P1651" s="186">
        <v>0</v>
      </c>
      <c r="Q1651" s="189">
        <v>0</v>
      </c>
      <c r="R1651" s="189">
        <v>0</v>
      </c>
      <c r="S1651" s="189">
        <v>1E-4</v>
      </c>
      <c r="T1651" s="188">
        <v>0</v>
      </c>
      <c r="U1651" s="187">
        <v>0</v>
      </c>
      <c r="V1651" s="189">
        <v>0</v>
      </c>
      <c r="W1651" s="189">
        <v>0</v>
      </c>
      <c r="X1651" s="188">
        <v>0</v>
      </c>
      <c r="Y1651" s="188">
        <v>0</v>
      </c>
      <c r="Z1651" s="186">
        <v>0</v>
      </c>
      <c r="AA1651" s="186">
        <v>0</v>
      </c>
      <c r="AB1651" s="186">
        <v>0</v>
      </c>
      <c r="AC1651" s="186">
        <v>0</v>
      </c>
      <c r="AD1651" s="188">
        <v>0</v>
      </c>
      <c r="AE1651" s="189">
        <v>0</v>
      </c>
      <c r="AF1651" s="189">
        <v>0</v>
      </c>
      <c r="AG1651" s="189">
        <v>0</v>
      </c>
      <c r="AH1651" s="191">
        <v>0</v>
      </c>
      <c r="AI1651" s="186">
        <v>0</v>
      </c>
      <c r="AJ1651" s="192">
        <v>7501943416611</v>
      </c>
      <c r="AK1651" s="192">
        <v>64191</v>
      </c>
      <c r="AL1651" s="90" t="s">
        <v>278</v>
      </c>
      <c r="AM1651" s="75">
        <v>64333</v>
      </c>
      <c r="AO1651" s="188">
        <v>0</v>
      </c>
      <c r="AP1651" s="188">
        <v>0</v>
      </c>
      <c r="AQ1651" s="187">
        <v>0</v>
      </c>
      <c r="AR1651" s="188">
        <v>0</v>
      </c>
      <c r="AS1651" s="187">
        <v>0</v>
      </c>
      <c r="AT1651" s="188">
        <v>0</v>
      </c>
      <c r="AU1651" s="187">
        <v>0</v>
      </c>
      <c r="AV1651" s="188">
        <v>0</v>
      </c>
      <c r="AW1651" s="187">
        <v>0</v>
      </c>
      <c r="AX1651" s="188">
        <v>0</v>
      </c>
      <c r="AY1651" s="187">
        <v>0</v>
      </c>
      <c r="AZ1651" s="188">
        <v>0</v>
      </c>
      <c r="BA1651" s="187">
        <v>0</v>
      </c>
      <c r="BB1651" s="188">
        <v>0</v>
      </c>
      <c r="BC1651" s="187">
        <v>0</v>
      </c>
      <c r="BD1651" s="75"/>
      <c r="BE1651" s="75"/>
      <c r="BG1651" s="74"/>
      <c r="BH1651" s="74"/>
      <c r="BI1651" s="194"/>
      <c r="BJ1651" s="74"/>
      <c r="BK1651" s="74"/>
      <c r="BL1651" s="74"/>
    </row>
    <row r="1652" spans="1:64" ht="11.25" customHeight="1" x14ac:dyDescent="0.3">
      <c r="A1652" s="184" t="s">
        <v>2269</v>
      </c>
      <c r="B1652" s="185">
        <v>0</v>
      </c>
      <c r="C1652" s="917">
        <v>64285</v>
      </c>
      <c r="D1652" s="284">
        <v>1E-4</v>
      </c>
      <c r="E1652" s="91">
        <v>0</v>
      </c>
      <c r="F1652" s="186">
        <v>0</v>
      </c>
      <c r="G1652" s="186">
        <v>0</v>
      </c>
      <c r="H1652" s="186">
        <v>0</v>
      </c>
      <c r="I1652" s="187">
        <v>0</v>
      </c>
      <c r="J1652" s="186">
        <v>0</v>
      </c>
      <c r="K1652" s="186">
        <v>0</v>
      </c>
      <c r="L1652" s="186">
        <v>0</v>
      </c>
      <c r="M1652" s="186">
        <v>0</v>
      </c>
      <c r="N1652" s="188">
        <v>0</v>
      </c>
      <c r="O1652" s="189">
        <v>0</v>
      </c>
      <c r="P1652" s="186">
        <v>0</v>
      </c>
      <c r="Q1652" s="189">
        <v>0</v>
      </c>
      <c r="R1652" s="189">
        <v>0</v>
      </c>
      <c r="S1652" s="189">
        <v>1E-4</v>
      </c>
      <c r="T1652" s="188">
        <v>0</v>
      </c>
      <c r="U1652" s="187">
        <v>0</v>
      </c>
      <c r="V1652" s="189">
        <v>0</v>
      </c>
      <c r="W1652" s="189">
        <v>0</v>
      </c>
      <c r="X1652" s="188">
        <v>0</v>
      </c>
      <c r="Y1652" s="188">
        <v>0</v>
      </c>
      <c r="Z1652" s="186">
        <v>0</v>
      </c>
      <c r="AA1652" s="186">
        <v>0</v>
      </c>
      <c r="AB1652" s="186">
        <v>0</v>
      </c>
      <c r="AC1652" s="186">
        <v>0</v>
      </c>
      <c r="AD1652" s="188">
        <v>0</v>
      </c>
      <c r="AE1652" s="189">
        <v>0</v>
      </c>
      <c r="AF1652" s="189">
        <v>0</v>
      </c>
      <c r="AG1652" s="189">
        <v>0</v>
      </c>
      <c r="AH1652" s="191">
        <v>0</v>
      </c>
      <c r="AI1652" s="186">
        <v>0</v>
      </c>
      <c r="AJ1652" s="192">
        <v>7501943416611</v>
      </c>
      <c r="AK1652" s="192">
        <v>64191</v>
      </c>
      <c r="AL1652" s="90" t="s">
        <v>278</v>
      </c>
      <c r="AM1652" s="75">
        <v>64285</v>
      </c>
      <c r="AO1652" s="188">
        <v>0</v>
      </c>
      <c r="AP1652" s="188">
        <v>0</v>
      </c>
      <c r="AQ1652" s="187">
        <v>0</v>
      </c>
      <c r="AR1652" s="188">
        <v>0</v>
      </c>
      <c r="AS1652" s="187">
        <v>0</v>
      </c>
      <c r="AT1652" s="188">
        <v>0</v>
      </c>
      <c r="AU1652" s="187">
        <v>0</v>
      </c>
      <c r="AV1652" s="188">
        <v>0</v>
      </c>
      <c r="AW1652" s="187">
        <v>0</v>
      </c>
      <c r="AX1652" s="188">
        <v>0</v>
      </c>
      <c r="AY1652" s="187">
        <v>0</v>
      </c>
      <c r="AZ1652" s="188">
        <v>0</v>
      </c>
      <c r="BA1652" s="187">
        <v>0</v>
      </c>
      <c r="BB1652" s="188">
        <v>0</v>
      </c>
      <c r="BC1652" s="187">
        <v>0</v>
      </c>
      <c r="BD1652" s="75"/>
      <c r="BE1652" s="75"/>
      <c r="BG1652" s="74"/>
      <c r="BH1652" s="74"/>
      <c r="BI1652" s="194"/>
      <c r="BJ1652" s="74"/>
      <c r="BK1652" s="74"/>
      <c r="BL1652" s="74"/>
    </row>
    <row r="1653" spans="1:64" ht="11.25" customHeight="1" x14ac:dyDescent="0.3">
      <c r="A1653" s="184" t="s">
        <v>2270</v>
      </c>
      <c r="B1653" s="185">
        <v>0</v>
      </c>
      <c r="C1653" s="917">
        <v>64225</v>
      </c>
      <c r="D1653" s="284">
        <v>1E-4</v>
      </c>
      <c r="E1653" s="91">
        <v>0</v>
      </c>
      <c r="F1653" s="186">
        <v>0</v>
      </c>
      <c r="G1653" s="186">
        <v>0</v>
      </c>
      <c r="H1653" s="186">
        <v>0</v>
      </c>
      <c r="I1653" s="187">
        <v>0</v>
      </c>
      <c r="J1653" s="186">
        <v>0</v>
      </c>
      <c r="K1653" s="186">
        <v>0</v>
      </c>
      <c r="L1653" s="186">
        <v>0</v>
      </c>
      <c r="M1653" s="186">
        <v>0</v>
      </c>
      <c r="N1653" s="188">
        <v>0</v>
      </c>
      <c r="O1653" s="189">
        <v>0</v>
      </c>
      <c r="P1653" s="186">
        <v>0</v>
      </c>
      <c r="Q1653" s="189">
        <v>0</v>
      </c>
      <c r="R1653" s="189">
        <v>0</v>
      </c>
      <c r="S1653" s="189">
        <v>1E-4</v>
      </c>
      <c r="T1653" s="188">
        <v>0</v>
      </c>
      <c r="U1653" s="187">
        <v>0</v>
      </c>
      <c r="V1653" s="189">
        <v>0</v>
      </c>
      <c r="W1653" s="189">
        <v>0</v>
      </c>
      <c r="X1653" s="188">
        <v>0</v>
      </c>
      <c r="Y1653" s="188">
        <v>0</v>
      </c>
      <c r="Z1653" s="186">
        <v>0</v>
      </c>
      <c r="AA1653" s="186">
        <v>0</v>
      </c>
      <c r="AB1653" s="186">
        <v>0</v>
      </c>
      <c r="AC1653" s="186">
        <v>0</v>
      </c>
      <c r="AD1653" s="188">
        <v>0</v>
      </c>
      <c r="AE1653" s="189">
        <v>0</v>
      </c>
      <c r="AF1653" s="189">
        <v>0</v>
      </c>
      <c r="AG1653" s="189">
        <v>0</v>
      </c>
      <c r="AH1653" s="191">
        <v>0</v>
      </c>
      <c r="AI1653" s="186">
        <v>0</v>
      </c>
      <c r="AJ1653" s="192">
        <v>7501943493704</v>
      </c>
      <c r="AK1653" s="192">
        <v>64260</v>
      </c>
      <c r="AL1653" s="90" t="s">
        <v>278</v>
      </c>
      <c r="AM1653" s="75">
        <v>64225</v>
      </c>
      <c r="AO1653" s="188">
        <v>0</v>
      </c>
      <c r="AP1653" s="188">
        <v>0</v>
      </c>
      <c r="AQ1653" s="187">
        <v>0</v>
      </c>
      <c r="AR1653" s="188">
        <v>0</v>
      </c>
      <c r="AS1653" s="187">
        <v>0</v>
      </c>
      <c r="AT1653" s="188">
        <v>0</v>
      </c>
      <c r="AU1653" s="187">
        <v>0</v>
      </c>
      <c r="AV1653" s="188">
        <v>0</v>
      </c>
      <c r="AW1653" s="187">
        <v>0</v>
      </c>
      <c r="AX1653" s="188">
        <v>0</v>
      </c>
      <c r="AY1653" s="187">
        <v>0</v>
      </c>
      <c r="AZ1653" s="188">
        <v>0</v>
      </c>
      <c r="BA1653" s="187">
        <v>0</v>
      </c>
      <c r="BB1653" s="188">
        <v>0</v>
      </c>
      <c r="BC1653" s="187">
        <v>0</v>
      </c>
      <c r="BD1653" s="75"/>
      <c r="BE1653" s="75"/>
      <c r="BG1653" s="74"/>
      <c r="BH1653" s="74"/>
      <c r="BI1653" s="194"/>
      <c r="BJ1653" s="74"/>
      <c r="BK1653" s="74"/>
      <c r="BL1653" s="74"/>
    </row>
    <row r="1654" spans="1:64" ht="11.25" customHeight="1" x14ac:dyDescent="0.3">
      <c r="A1654" s="184" t="s">
        <v>2271</v>
      </c>
      <c r="B1654" s="185">
        <v>0</v>
      </c>
      <c r="C1654" s="917">
        <v>64296</v>
      </c>
      <c r="D1654" s="284">
        <v>1E-4</v>
      </c>
      <c r="E1654" s="91">
        <v>0</v>
      </c>
      <c r="F1654" s="186">
        <v>0</v>
      </c>
      <c r="G1654" s="186">
        <v>0</v>
      </c>
      <c r="H1654" s="186">
        <v>0</v>
      </c>
      <c r="I1654" s="187">
        <v>0</v>
      </c>
      <c r="J1654" s="186">
        <v>0</v>
      </c>
      <c r="K1654" s="186">
        <v>0</v>
      </c>
      <c r="L1654" s="186">
        <v>0</v>
      </c>
      <c r="M1654" s="186">
        <v>0</v>
      </c>
      <c r="N1654" s="188">
        <v>0</v>
      </c>
      <c r="O1654" s="189">
        <v>0</v>
      </c>
      <c r="P1654" s="186">
        <v>0</v>
      </c>
      <c r="Q1654" s="189">
        <v>0</v>
      </c>
      <c r="R1654" s="189">
        <v>0</v>
      </c>
      <c r="S1654" s="189">
        <v>1E-4</v>
      </c>
      <c r="T1654" s="188">
        <v>0</v>
      </c>
      <c r="U1654" s="187">
        <v>0</v>
      </c>
      <c r="V1654" s="189">
        <v>0</v>
      </c>
      <c r="W1654" s="189">
        <v>0</v>
      </c>
      <c r="X1654" s="188">
        <v>0</v>
      </c>
      <c r="Y1654" s="188">
        <v>0</v>
      </c>
      <c r="Z1654" s="186">
        <v>0</v>
      </c>
      <c r="AA1654" s="186">
        <v>0</v>
      </c>
      <c r="AB1654" s="186">
        <v>0</v>
      </c>
      <c r="AC1654" s="186">
        <v>0</v>
      </c>
      <c r="AD1654" s="188">
        <v>0</v>
      </c>
      <c r="AE1654" s="189">
        <v>0</v>
      </c>
      <c r="AF1654" s="189">
        <v>0</v>
      </c>
      <c r="AG1654" s="189">
        <v>0</v>
      </c>
      <c r="AH1654" s="191">
        <v>0</v>
      </c>
      <c r="AI1654" s="186">
        <v>0</v>
      </c>
      <c r="AJ1654" s="192">
        <v>0</v>
      </c>
      <c r="AK1654" s="192" t="s">
        <v>497</v>
      </c>
      <c r="AL1654" s="90" t="s">
        <v>278</v>
      </c>
      <c r="AM1654" s="75">
        <v>64296</v>
      </c>
      <c r="AO1654" s="188">
        <v>0</v>
      </c>
      <c r="AP1654" s="188">
        <v>0</v>
      </c>
      <c r="AQ1654" s="187">
        <v>0</v>
      </c>
      <c r="AR1654" s="188">
        <v>0</v>
      </c>
      <c r="AS1654" s="187">
        <v>0</v>
      </c>
      <c r="AT1654" s="188">
        <v>0</v>
      </c>
      <c r="AU1654" s="187">
        <v>0</v>
      </c>
      <c r="AV1654" s="188">
        <v>0</v>
      </c>
      <c r="AW1654" s="187">
        <v>0</v>
      </c>
      <c r="AX1654" s="188">
        <v>0</v>
      </c>
      <c r="AY1654" s="187">
        <v>0</v>
      </c>
      <c r="AZ1654" s="188">
        <v>0</v>
      </c>
      <c r="BA1654" s="187">
        <v>0</v>
      </c>
      <c r="BB1654" s="188">
        <v>0</v>
      </c>
      <c r="BC1654" s="187">
        <v>0</v>
      </c>
      <c r="BD1654" s="75"/>
      <c r="BE1654" s="75"/>
      <c r="BG1654" s="74"/>
      <c r="BH1654" s="74"/>
      <c r="BI1654" s="194"/>
      <c r="BJ1654" s="74"/>
      <c r="BK1654" s="74"/>
      <c r="BL1654" s="74"/>
    </row>
    <row r="1655" spans="1:64" ht="11.25" customHeight="1" x14ac:dyDescent="0.3">
      <c r="A1655" s="184" t="s">
        <v>2272</v>
      </c>
      <c r="B1655" s="185">
        <v>0</v>
      </c>
      <c r="C1655" s="917">
        <v>64317</v>
      </c>
      <c r="D1655" s="284">
        <v>1E-4</v>
      </c>
      <c r="E1655" s="91">
        <v>0</v>
      </c>
      <c r="F1655" s="186">
        <v>0</v>
      </c>
      <c r="G1655" s="186">
        <v>0</v>
      </c>
      <c r="H1655" s="186">
        <v>0</v>
      </c>
      <c r="I1655" s="187">
        <v>0</v>
      </c>
      <c r="J1655" s="186">
        <v>0</v>
      </c>
      <c r="K1655" s="186">
        <v>0</v>
      </c>
      <c r="L1655" s="186">
        <v>0</v>
      </c>
      <c r="M1655" s="186">
        <v>0</v>
      </c>
      <c r="N1655" s="188">
        <v>0</v>
      </c>
      <c r="O1655" s="189">
        <v>0</v>
      </c>
      <c r="P1655" s="186">
        <v>0</v>
      </c>
      <c r="Q1655" s="189">
        <v>0</v>
      </c>
      <c r="R1655" s="189">
        <v>0</v>
      </c>
      <c r="S1655" s="189">
        <v>1E-4</v>
      </c>
      <c r="T1655" s="188">
        <v>0</v>
      </c>
      <c r="U1655" s="187">
        <v>0</v>
      </c>
      <c r="V1655" s="189">
        <v>0</v>
      </c>
      <c r="W1655" s="189">
        <v>0</v>
      </c>
      <c r="X1655" s="188">
        <v>0</v>
      </c>
      <c r="Y1655" s="188">
        <v>0</v>
      </c>
      <c r="Z1655" s="186">
        <v>0</v>
      </c>
      <c r="AA1655" s="186">
        <v>0</v>
      </c>
      <c r="AB1655" s="186">
        <v>0</v>
      </c>
      <c r="AC1655" s="186">
        <v>0</v>
      </c>
      <c r="AD1655" s="188">
        <v>0</v>
      </c>
      <c r="AE1655" s="189">
        <v>0</v>
      </c>
      <c r="AF1655" s="189">
        <v>0</v>
      </c>
      <c r="AG1655" s="189">
        <v>0</v>
      </c>
      <c r="AH1655" s="191">
        <v>0</v>
      </c>
      <c r="AI1655" s="186">
        <v>0</v>
      </c>
      <c r="AJ1655" s="192">
        <v>7506425625123</v>
      </c>
      <c r="AK1655" s="192" t="s">
        <v>505</v>
      </c>
      <c r="AL1655" s="90" t="s">
        <v>278</v>
      </c>
      <c r="AM1655" s="75">
        <v>64317</v>
      </c>
      <c r="AO1655" s="188">
        <v>0</v>
      </c>
      <c r="AP1655" s="188">
        <v>0</v>
      </c>
      <c r="AQ1655" s="187">
        <v>0</v>
      </c>
      <c r="AR1655" s="188">
        <v>0</v>
      </c>
      <c r="AS1655" s="187">
        <v>0</v>
      </c>
      <c r="AT1655" s="188">
        <v>0</v>
      </c>
      <c r="AU1655" s="187">
        <v>0</v>
      </c>
      <c r="AV1655" s="188">
        <v>0</v>
      </c>
      <c r="AW1655" s="187">
        <v>0</v>
      </c>
      <c r="AX1655" s="188">
        <v>0</v>
      </c>
      <c r="AY1655" s="187">
        <v>0</v>
      </c>
      <c r="AZ1655" s="188">
        <v>0</v>
      </c>
      <c r="BA1655" s="187">
        <v>0</v>
      </c>
      <c r="BB1655" s="188">
        <v>0</v>
      </c>
      <c r="BC1655" s="187">
        <v>0</v>
      </c>
      <c r="BD1655" s="75"/>
      <c r="BE1655" s="75"/>
      <c r="BG1655" s="74"/>
      <c r="BH1655" s="74"/>
      <c r="BI1655" s="194"/>
      <c r="BJ1655" s="74"/>
      <c r="BK1655" s="74"/>
      <c r="BL1655" s="74"/>
    </row>
    <row r="1656" spans="1:64" ht="11.25" customHeight="1" x14ac:dyDescent="0.3">
      <c r="A1656" s="184" t="s">
        <v>2273</v>
      </c>
      <c r="B1656" s="185">
        <v>0</v>
      </c>
      <c r="C1656" s="917">
        <v>64320</v>
      </c>
      <c r="D1656" s="284">
        <v>1E-4</v>
      </c>
      <c r="E1656" s="91">
        <v>0</v>
      </c>
      <c r="F1656" s="186">
        <v>0</v>
      </c>
      <c r="G1656" s="186">
        <v>0</v>
      </c>
      <c r="H1656" s="186">
        <v>0</v>
      </c>
      <c r="I1656" s="187">
        <v>0</v>
      </c>
      <c r="J1656" s="186">
        <v>0</v>
      </c>
      <c r="K1656" s="186">
        <v>0</v>
      </c>
      <c r="L1656" s="186">
        <v>0</v>
      </c>
      <c r="M1656" s="186">
        <v>0</v>
      </c>
      <c r="N1656" s="188">
        <v>0</v>
      </c>
      <c r="O1656" s="189">
        <v>0</v>
      </c>
      <c r="P1656" s="186">
        <v>0</v>
      </c>
      <c r="Q1656" s="189">
        <v>0</v>
      </c>
      <c r="R1656" s="189">
        <v>0</v>
      </c>
      <c r="S1656" s="189">
        <v>1E-4</v>
      </c>
      <c r="T1656" s="188">
        <v>0</v>
      </c>
      <c r="U1656" s="187">
        <v>0</v>
      </c>
      <c r="V1656" s="189">
        <v>0</v>
      </c>
      <c r="W1656" s="189">
        <v>0</v>
      </c>
      <c r="X1656" s="188">
        <v>0</v>
      </c>
      <c r="Y1656" s="188">
        <v>0</v>
      </c>
      <c r="Z1656" s="186">
        <v>0</v>
      </c>
      <c r="AA1656" s="186">
        <v>0</v>
      </c>
      <c r="AB1656" s="186">
        <v>0</v>
      </c>
      <c r="AC1656" s="186">
        <v>0</v>
      </c>
      <c r="AD1656" s="188">
        <v>0</v>
      </c>
      <c r="AE1656" s="189">
        <v>0</v>
      </c>
      <c r="AF1656" s="189">
        <v>0</v>
      </c>
      <c r="AG1656" s="189">
        <v>0</v>
      </c>
      <c r="AH1656" s="191">
        <v>0</v>
      </c>
      <c r="AI1656" s="186">
        <v>0</v>
      </c>
      <c r="AJ1656" s="192">
        <v>0</v>
      </c>
      <c r="AK1656" s="192" t="s">
        <v>530</v>
      </c>
      <c r="AL1656" s="90" t="s">
        <v>278</v>
      </c>
      <c r="AM1656" s="75">
        <v>64320</v>
      </c>
      <c r="AO1656" s="188">
        <v>0</v>
      </c>
      <c r="AP1656" s="188">
        <v>0</v>
      </c>
      <c r="AQ1656" s="187">
        <v>0</v>
      </c>
      <c r="AR1656" s="188">
        <v>0</v>
      </c>
      <c r="AS1656" s="187">
        <v>0</v>
      </c>
      <c r="AT1656" s="188">
        <v>0</v>
      </c>
      <c r="AU1656" s="187">
        <v>0</v>
      </c>
      <c r="AV1656" s="188">
        <v>0</v>
      </c>
      <c r="AW1656" s="187">
        <v>0</v>
      </c>
      <c r="AX1656" s="188">
        <v>0</v>
      </c>
      <c r="AY1656" s="187">
        <v>0</v>
      </c>
      <c r="AZ1656" s="188">
        <v>0</v>
      </c>
      <c r="BA1656" s="187">
        <v>0</v>
      </c>
      <c r="BB1656" s="188">
        <v>0</v>
      </c>
      <c r="BC1656" s="187">
        <v>0</v>
      </c>
      <c r="BD1656" s="75"/>
      <c r="BE1656" s="75"/>
      <c r="BG1656" s="74"/>
      <c r="BH1656" s="74"/>
      <c r="BI1656" s="194"/>
      <c r="BJ1656" s="74"/>
      <c r="BK1656" s="74"/>
      <c r="BL1656" s="74"/>
    </row>
    <row r="1657" spans="1:64" ht="11.25" customHeight="1" x14ac:dyDescent="0.3">
      <c r="A1657" s="184" t="s">
        <v>2274</v>
      </c>
      <c r="B1657" s="185">
        <v>0</v>
      </c>
      <c r="C1657" s="917">
        <v>64288</v>
      </c>
      <c r="D1657" s="284">
        <v>1E-4</v>
      </c>
      <c r="E1657" s="91">
        <v>0</v>
      </c>
      <c r="F1657" s="186">
        <v>0</v>
      </c>
      <c r="G1657" s="186">
        <v>0</v>
      </c>
      <c r="H1657" s="186">
        <v>0</v>
      </c>
      <c r="I1657" s="187">
        <v>0</v>
      </c>
      <c r="J1657" s="186">
        <v>0</v>
      </c>
      <c r="K1657" s="186">
        <v>0</v>
      </c>
      <c r="L1657" s="186">
        <v>0</v>
      </c>
      <c r="M1657" s="186">
        <v>0</v>
      </c>
      <c r="N1657" s="188">
        <v>0</v>
      </c>
      <c r="O1657" s="189">
        <v>0</v>
      </c>
      <c r="P1657" s="186">
        <v>0</v>
      </c>
      <c r="Q1657" s="189">
        <v>0</v>
      </c>
      <c r="R1657" s="189">
        <v>0</v>
      </c>
      <c r="S1657" s="189">
        <v>1E-4</v>
      </c>
      <c r="T1657" s="188">
        <v>0</v>
      </c>
      <c r="U1657" s="187">
        <v>0</v>
      </c>
      <c r="V1657" s="189">
        <v>0</v>
      </c>
      <c r="W1657" s="189">
        <v>0</v>
      </c>
      <c r="X1657" s="188">
        <v>0</v>
      </c>
      <c r="Y1657" s="188">
        <v>0</v>
      </c>
      <c r="Z1657" s="186">
        <v>0</v>
      </c>
      <c r="AA1657" s="186">
        <v>0</v>
      </c>
      <c r="AB1657" s="186">
        <v>0</v>
      </c>
      <c r="AC1657" s="186">
        <v>0</v>
      </c>
      <c r="AD1657" s="188">
        <v>0</v>
      </c>
      <c r="AE1657" s="189">
        <v>0</v>
      </c>
      <c r="AF1657" s="189">
        <v>0</v>
      </c>
      <c r="AG1657" s="189">
        <v>0</v>
      </c>
      <c r="AH1657" s="191">
        <v>0</v>
      </c>
      <c r="AI1657" s="186">
        <v>0</v>
      </c>
      <c r="AJ1657" s="192">
        <v>7501943493704</v>
      </c>
      <c r="AK1657" s="192">
        <v>64260</v>
      </c>
      <c r="AL1657" s="90" t="s">
        <v>278</v>
      </c>
      <c r="AM1657" s="75">
        <v>64288</v>
      </c>
      <c r="AO1657" s="188">
        <v>0</v>
      </c>
      <c r="AP1657" s="188">
        <v>0</v>
      </c>
      <c r="AQ1657" s="187">
        <v>0</v>
      </c>
      <c r="AR1657" s="188">
        <v>0</v>
      </c>
      <c r="AS1657" s="187">
        <v>0</v>
      </c>
      <c r="AT1657" s="188">
        <v>0</v>
      </c>
      <c r="AU1657" s="187">
        <v>0</v>
      </c>
      <c r="AV1657" s="188">
        <v>0</v>
      </c>
      <c r="AW1657" s="187">
        <v>0</v>
      </c>
      <c r="AX1657" s="188">
        <v>0</v>
      </c>
      <c r="AY1657" s="187">
        <v>0</v>
      </c>
      <c r="AZ1657" s="188">
        <v>0</v>
      </c>
      <c r="BA1657" s="187">
        <v>0</v>
      </c>
      <c r="BB1657" s="188">
        <v>0</v>
      </c>
      <c r="BC1657" s="187">
        <v>0</v>
      </c>
      <c r="BD1657" s="75"/>
      <c r="BE1657" s="75"/>
      <c r="BG1657" s="74"/>
      <c r="BH1657" s="74"/>
      <c r="BI1657" s="194"/>
      <c r="BJ1657" s="74"/>
      <c r="BK1657" s="74"/>
      <c r="BL1657" s="74"/>
    </row>
    <row r="1658" spans="1:64" ht="11.25" customHeight="1" x14ac:dyDescent="0.3">
      <c r="A1658" s="184" t="s">
        <v>2275</v>
      </c>
      <c r="B1658" s="185">
        <v>0</v>
      </c>
      <c r="C1658" s="917">
        <v>64299</v>
      </c>
      <c r="D1658" s="284">
        <v>1E-4</v>
      </c>
      <c r="E1658" s="91">
        <v>0</v>
      </c>
      <c r="F1658" s="186">
        <v>0</v>
      </c>
      <c r="G1658" s="186">
        <v>0</v>
      </c>
      <c r="H1658" s="186">
        <v>0</v>
      </c>
      <c r="I1658" s="187">
        <v>0</v>
      </c>
      <c r="J1658" s="186">
        <v>0</v>
      </c>
      <c r="K1658" s="186">
        <v>0</v>
      </c>
      <c r="L1658" s="186">
        <v>0</v>
      </c>
      <c r="M1658" s="186">
        <v>0</v>
      </c>
      <c r="N1658" s="188">
        <v>0</v>
      </c>
      <c r="O1658" s="189">
        <v>0</v>
      </c>
      <c r="P1658" s="186">
        <v>0</v>
      </c>
      <c r="Q1658" s="189">
        <v>0</v>
      </c>
      <c r="R1658" s="189">
        <v>0</v>
      </c>
      <c r="S1658" s="189">
        <v>1E-4</v>
      </c>
      <c r="T1658" s="188">
        <v>0</v>
      </c>
      <c r="U1658" s="187">
        <v>0</v>
      </c>
      <c r="V1658" s="189">
        <v>0</v>
      </c>
      <c r="W1658" s="189">
        <v>0</v>
      </c>
      <c r="X1658" s="188">
        <v>0</v>
      </c>
      <c r="Y1658" s="188">
        <v>0</v>
      </c>
      <c r="Z1658" s="186">
        <v>0</v>
      </c>
      <c r="AA1658" s="186">
        <v>0</v>
      </c>
      <c r="AB1658" s="186">
        <v>0</v>
      </c>
      <c r="AC1658" s="186">
        <v>0</v>
      </c>
      <c r="AD1658" s="188">
        <v>0</v>
      </c>
      <c r="AE1658" s="189">
        <v>0</v>
      </c>
      <c r="AF1658" s="189">
        <v>0</v>
      </c>
      <c r="AG1658" s="189">
        <v>0</v>
      </c>
      <c r="AH1658" s="191">
        <v>0</v>
      </c>
      <c r="AI1658" s="186">
        <v>0</v>
      </c>
      <c r="AJ1658" s="192">
        <v>0</v>
      </c>
      <c r="AK1658" s="192" t="s">
        <v>526</v>
      </c>
      <c r="AL1658" s="90" t="s">
        <v>278</v>
      </c>
      <c r="AM1658" s="75">
        <v>64299</v>
      </c>
      <c r="AO1658" s="188">
        <v>0</v>
      </c>
      <c r="AP1658" s="188">
        <v>0</v>
      </c>
      <c r="AQ1658" s="187">
        <v>0</v>
      </c>
      <c r="AR1658" s="188">
        <v>0</v>
      </c>
      <c r="AS1658" s="187">
        <v>0</v>
      </c>
      <c r="AT1658" s="188">
        <v>0</v>
      </c>
      <c r="AU1658" s="187">
        <v>0</v>
      </c>
      <c r="AV1658" s="188">
        <v>0</v>
      </c>
      <c r="AW1658" s="187">
        <v>0</v>
      </c>
      <c r="AX1658" s="188">
        <v>0</v>
      </c>
      <c r="AY1658" s="187">
        <v>0</v>
      </c>
      <c r="AZ1658" s="188">
        <v>0</v>
      </c>
      <c r="BA1658" s="187">
        <v>0</v>
      </c>
      <c r="BB1658" s="188">
        <v>0</v>
      </c>
      <c r="BC1658" s="187">
        <v>0</v>
      </c>
      <c r="BD1658" s="75"/>
      <c r="BE1658" s="75"/>
      <c r="BG1658" s="74"/>
      <c r="BH1658" s="74"/>
      <c r="BI1658" s="194"/>
      <c r="BJ1658" s="74"/>
      <c r="BK1658" s="74"/>
      <c r="BL1658" s="74"/>
    </row>
    <row r="1659" spans="1:64" ht="11.25" customHeight="1" x14ac:dyDescent="0.3">
      <c r="A1659" s="184" t="s">
        <v>2276</v>
      </c>
      <c r="B1659" s="185">
        <v>0</v>
      </c>
      <c r="C1659" s="917">
        <v>64269</v>
      </c>
      <c r="D1659" s="284">
        <v>1E-4</v>
      </c>
      <c r="E1659" s="91">
        <v>0</v>
      </c>
      <c r="F1659" s="186">
        <v>0</v>
      </c>
      <c r="G1659" s="186">
        <v>0</v>
      </c>
      <c r="H1659" s="186">
        <v>0</v>
      </c>
      <c r="I1659" s="187">
        <v>0</v>
      </c>
      <c r="J1659" s="186">
        <v>0</v>
      </c>
      <c r="K1659" s="186">
        <v>0</v>
      </c>
      <c r="L1659" s="186">
        <v>0</v>
      </c>
      <c r="M1659" s="186">
        <v>0</v>
      </c>
      <c r="N1659" s="188">
        <v>0</v>
      </c>
      <c r="O1659" s="189">
        <v>0</v>
      </c>
      <c r="P1659" s="186">
        <v>0</v>
      </c>
      <c r="Q1659" s="189">
        <v>0</v>
      </c>
      <c r="R1659" s="189">
        <v>0</v>
      </c>
      <c r="S1659" s="189">
        <v>1E-4</v>
      </c>
      <c r="T1659" s="188">
        <v>0</v>
      </c>
      <c r="U1659" s="187">
        <v>0</v>
      </c>
      <c r="V1659" s="189">
        <v>0</v>
      </c>
      <c r="W1659" s="189">
        <v>0</v>
      </c>
      <c r="X1659" s="188">
        <v>0</v>
      </c>
      <c r="Y1659" s="188">
        <v>0</v>
      </c>
      <c r="Z1659" s="186">
        <v>0</v>
      </c>
      <c r="AA1659" s="186">
        <v>0</v>
      </c>
      <c r="AB1659" s="186">
        <v>0</v>
      </c>
      <c r="AC1659" s="186">
        <v>0</v>
      </c>
      <c r="AD1659" s="188">
        <v>0</v>
      </c>
      <c r="AE1659" s="189">
        <v>0</v>
      </c>
      <c r="AF1659" s="189">
        <v>0</v>
      </c>
      <c r="AG1659" s="189">
        <v>0</v>
      </c>
      <c r="AH1659" s="191">
        <v>0</v>
      </c>
      <c r="AI1659" s="186">
        <v>0</v>
      </c>
      <c r="AJ1659" s="192">
        <v>7501943493704</v>
      </c>
      <c r="AK1659" s="192">
        <v>64260</v>
      </c>
      <c r="AL1659" s="90" t="s">
        <v>278</v>
      </c>
      <c r="AM1659" s="75">
        <v>64269</v>
      </c>
      <c r="AO1659" s="188">
        <v>0</v>
      </c>
      <c r="AP1659" s="188">
        <v>0</v>
      </c>
      <c r="AQ1659" s="187">
        <v>0</v>
      </c>
      <c r="AR1659" s="188">
        <v>0</v>
      </c>
      <c r="AS1659" s="187">
        <v>0</v>
      </c>
      <c r="AT1659" s="188">
        <v>0</v>
      </c>
      <c r="AU1659" s="187">
        <v>0</v>
      </c>
      <c r="AV1659" s="188">
        <v>0</v>
      </c>
      <c r="AW1659" s="187">
        <v>0</v>
      </c>
      <c r="AX1659" s="188">
        <v>0</v>
      </c>
      <c r="AY1659" s="187">
        <v>0</v>
      </c>
      <c r="AZ1659" s="188">
        <v>0</v>
      </c>
      <c r="BA1659" s="187">
        <v>0</v>
      </c>
      <c r="BB1659" s="188">
        <v>0</v>
      </c>
      <c r="BC1659" s="187">
        <v>0</v>
      </c>
      <c r="BD1659" s="75"/>
      <c r="BE1659" s="75"/>
      <c r="BG1659" s="74"/>
      <c r="BH1659" s="74"/>
      <c r="BI1659" s="194"/>
      <c r="BJ1659" s="74"/>
      <c r="BK1659" s="74"/>
      <c r="BL1659" s="74"/>
    </row>
    <row r="1660" spans="1:64" ht="11.25" customHeight="1" x14ac:dyDescent="0.3">
      <c r="A1660" s="184" t="s">
        <v>2277</v>
      </c>
      <c r="B1660" s="185">
        <v>0</v>
      </c>
      <c r="C1660" s="917">
        <v>64332</v>
      </c>
      <c r="D1660" s="284">
        <v>1E-4</v>
      </c>
      <c r="E1660" s="91">
        <v>0</v>
      </c>
      <c r="F1660" s="186">
        <v>0</v>
      </c>
      <c r="G1660" s="186">
        <v>0</v>
      </c>
      <c r="H1660" s="186">
        <v>0</v>
      </c>
      <c r="I1660" s="187">
        <v>0</v>
      </c>
      <c r="J1660" s="186">
        <v>0</v>
      </c>
      <c r="K1660" s="186">
        <v>0</v>
      </c>
      <c r="L1660" s="186">
        <v>0</v>
      </c>
      <c r="M1660" s="186">
        <v>0</v>
      </c>
      <c r="N1660" s="188">
        <v>0</v>
      </c>
      <c r="O1660" s="189">
        <v>0</v>
      </c>
      <c r="P1660" s="186">
        <v>0</v>
      </c>
      <c r="Q1660" s="189">
        <v>0</v>
      </c>
      <c r="R1660" s="189">
        <v>0</v>
      </c>
      <c r="S1660" s="189">
        <v>1E-4</v>
      </c>
      <c r="T1660" s="188">
        <v>0</v>
      </c>
      <c r="U1660" s="187">
        <v>0</v>
      </c>
      <c r="V1660" s="189">
        <v>0</v>
      </c>
      <c r="W1660" s="189">
        <v>0</v>
      </c>
      <c r="X1660" s="188">
        <v>0</v>
      </c>
      <c r="Y1660" s="188">
        <v>0</v>
      </c>
      <c r="Z1660" s="186">
        <v>0</v>
      </c>
      <c r="AA1660" s="186">
        <v>0</v>
      </c>
      <c r="AB1660" s="186">
        <v>0</v>
      </c>
      <c r="AC1660" s="186">
        <v>0</v>
      </c>
      <c r="AD1660" s="188">
        <v>0</v>
      </c>
      <c r="AE1660" s="189">
        <v>0</v>
      </c>
      <c r="AF1660" s="189">
        <v>0</v>
      </c>
      <c r="AG1660" s="189">
        <v>0</v>
      </c>
      <c r="AH1660" s="191">
        <v>0</v>
      </c>
      <c r="AI1660" s="186">
        <v>0</v>
      </c>
      <c r="AJ1660" s="192">
        <v>7501943416604</v>
      </c>
      <c r="AK1660" s="192">
        <v>64190</v>
      </c>
      <c r="AL1660" s="90" t="s">
        <v>278</v>
      </c>
      <c r="AM1660" s="75">
        <v>64332</v>
      </c>
      <c r="AO1660" s="188">
        <v>0</v>
      </c>
      <c r="AP1660" s="188">
        <v>0</v>
      </c>
      <c r="AQ1660" s="187">
        <v>0</v>
      </c>
      <c r="AR1660" s="188">
        <v>0</v>
      </c>
      <c r="AS1660" s="187">
        <v>0</v>
      </c>
      <c r="AT1660" s="188">
        <v>0</v>
      </c>
      <c r="AU1660" s="187">
        <v>0</v>
      </c>
      <c r="AV1660" s="188">
        <v>0</v>
      </c>
      <c r="AW1660" s="187">
        <v>0</v>
      </c>
      <c r="AX1660" s="188">
        <v>0</v>
      </c>
      <c r="AY1660" s="187">
        <v>0</v>
      </c>
      <c r="AZ1660" s="188">
        <v>0</v>
      </c>
      <c r="BA1660" s="187">
        <v>0</v>
      </c>
      <c r="BB1660" s="188">
        <v>0</v>
      </c>
      <c r="BC1660" s="187">
        <v>0</v>
      </c>
      <c r="BD1660" s="75"/>
      <c r="BE1660" s="75"/>
      <c r="BG1660" s="74"/>
      <c r="BH1660" s="74"/>
      <c r="BI1660" s="194"/>
      <c r="BJ1660" s="74"/>
      <c r="BK1660" s="74"/>
      <c r="BL1660" s="74"/>
    </row>
    <row r="1661" spans="1:64" ht="11.25" customHeight="1" x14ac:dyDescent="0.3">
      <c r="A1661" s="184" t="s">
        <v>2278</v>
      </c>
      <c r="B1661" s="185">
        <v>0</v>
      </c>
      <c r="C1661" s="917">
        <v>64284</v>
      </c>
      <c r="D1661" s="284">
        <v>1E-4</v>
      </c>
      <c r="E1661" s="91">
        <v>0</v>
      </c>
      <c r="F1661" s="186">
        <v>0</v>
      </c>
      <c r="G1661" s="186">
        <v>0</v>
      </c>
      <c r="H1661" s="186">
        <v>0</v>
      </c>
      <c r="I1661" s="187">
        <v>0</v>
      </c>
      <c r="J1661" s="186">
        <v>0</v>
      </c>
      <c r="K1661" s="186">
        <v>0</v>
      </c>
      <c r="L1661" s="186">
        <v>0</v>
      </c>
      <c r="M1661" s="186">
        <v>0</v>
      </c>
      <c r="N1661" s="188">
        <v>0</v>
      </c>
      <c r="O1661" s="189">
        <v>0</v>
      </c>
      <c r="P1661" s="186">
        <v>0</v>
      </c>
      <c r="Q1661" s="189">
        <v>0</v>
      </c>
      <c r="R1661" s="189">
        <v>0</v>
      </c>
      <c r="S1661" s="189">
        <v>1E-4</v>
      </c>
      <c r="T1661" s="188">
        <v>0</v>
      </c>
      <c r="U1661" s="187">
        <v>0</v>
      </c>
      <c r="V1661" s="189">
        <v>0</v>
      </c>
      <c r="W1661" s="189">
        <v>0</v>
      </c>
      <c r="X1661" s="188">
        <v>0</v>
      </c>
      <c r="Y1661" s="188">
        <v>0</v>
      </c>
      <c r="Z1661" s="186">
        <v>0</v>
      </c>
      <c r="AA1661" s="186">
        <v>0</v>
      </c>
      <c r="AB1661" s="186">
        <v>0</v>
      </c>
      <c r="AC1661" s="186">
        <v>0</v>
      </c>
      <c r="AD1661" s="188">
        <v>0</v>
      </c>
      <c r="AE1661" s="189">
        <v>0</v>
      </c>
      <c r="AF1661" s="189">
        <v>0</v>
      </c>
      <c r="AG1661" s="189">
        <v>0</v>
      </c>
      <c r="AH1661" s="191">
        <v>0</v>
      </c>
      <c r="AI1661" s="186">
        <v>0</v>
      </c>
      <c r="AJ1661" s="192">
        <v>7501943416604</v>
      </c>
      <c r="AK1661" s="192">
        <v>64190</v>
      </c>
      <c r="AL1661" s="90" t="s">
        <v>278</v>
      </c>
      <c r="AM1661" s="75">
        <v>64284</v>
      </c>
      <c r="AO1661" s="188">
        <v>0</v>
      </c>
      <c r="AP1661" s="188">
        <v>0</v>
      </c>
      <c r="AQ1661" s="187">
        <v>0</v>
      </c>
      <c r="AR1661" s="188">
        <v>0</v>
      </c>
      <c r="AS1661" s="187">
        <v>0</v>
      </c>
      <c r="AT1661" s="188">
        <v>0</v>
      </c>
      <c r="AU1661" s="187">
        <v>0</v>
      </c>
      <c r="AV1661" s="188">
        <v>0</v>
      </c>
      <c r="AW1661" s="187">
        <v>0</v>
      </c>
      <c r="AX1661" s="188">
        <v>0</v>
      </c>
      <c r="AY1661" s="187">
        <v>0</v>
      </c>
      <c r="AZ1661" s="188">
        <v>0</v>
      </c>
      <c r="BA1661" s="187">
        <v>0</v>
      </c>
      <c r="BB1661" s="188">
        <v>0</v>
      </c>
      <c r="BC1661" s="187">
        <v>0</v>
      </c>
      <c r="BD1661" s="75"/>
      <c r="BE1661" s="75"/>
      <c r="BG1661" s="74"/>
      <c r="BH1661" s="74"/>
      <c r="BI1661" s="194"/>
      <c r="BJ1661" s="74"/>
      <c r="BK1661" s="74"/>
      <c r="BL1661" s="74"/>
    </row>
    <row r="1662" spans="1:64" ht="11.25" customHeight="1" x14ac:dyDescent="0.3">
      <c r="A1662" s="184" t="s">
        <v>2279</v>
      </c>
      <c r="B1662" s="185">
        <v>0</v>
      </c>
      <c r="C1662" s="917">
        <v>64224</v>
      </c>
      <c r="D1662" s="284">
        <v>1E-4</v>
      </c>
      <c r="E1662" s="91">
        <v>0</v>
      </c>
      <c r="F1662" s="186">
        <v>0</v>
      </c>
      <c r="G1662" s="186">
        <v>0</v>
      </c>
      <c r="H1662" s="186">
        <v>0</v>
      </c>
      <c r="I1662" s="187">
        <v>0</v>
      </c>
      <c r="J1662" s="186">
        <v>0</v>
      </c>
      <c r="K1662" s="186">
        <v>0</v>
      </c>
      <c r="L1662" s="186">
        <v>0</v>
      </c>
      <c r="M1662" s="186">
        <v>0</v>
      </c>
      <c r="N1662" s="188">
        <v>0</v>
      </c>
      <c r="O1662" s="189">
        <v>0</v>
      </c>
      <c r="P1662" s="186">
        <v>0</v>
      </c>
      <c r="Q1662" s="189">
        <v>0</v>
      </c>
      <c r="R1662" s="189">
        <v>0</v>
      </c>
      <c r="S1662" s="189">
        <v>1E-4</v>
      </c>
      <c r="T1662" s="188">
        <v>0</v>
      </c>
      <c r="U1662" s="187">
        <v>0</v>
      </c>
      <c r="V1662" s="189">
        <v>0</v>
      </c>
      <c r="W1662" s="189">
        <v>0</v>
      </c>
      <c r="X1662" s="188">
        <v>0</v>
      </c>
      <c r="Y1662" s="188">
        <v>0</v>
      </c>
      <c r="Z1662" s="186">
        <v>0</v>
      </c>
      <c r="AA1662" s="186">
        <v>0</v>
      </c>
      <c r="AB1662" s="186">
        <v>0</v>
      </c>
      <c r="AC1662" s="186">
        <v>0</v>
      </c>
      <c r="AD1662" s="188">
        <v>0</v>
      </c>
      <c r="AE1662" s="189">
        <v>0</v>
      </c>
      <c r="AF1662" s="189">
        <v>0</v>
      </c>
      <c r="AG1662" s="189">
        <v>0</v>
      </c>
      <c r="AH1662" s="191">
        <v>0</v>
      </c>
      <c r="AI1662" s="186">
        <v>0</v>
      </c>
      <c r="AJ1662" s="192">
        <v>7501943493698</v>
      </c>
      <c r="AK1662" s="192">
        <v>64259</v>
      </c>
      <c r="AL1662" s="90" t="s">
        <v>278</v>
      </c>
      <c r="AM1662" s="75">
        <v>64224</v>
      </c>
      <c r="AO1662" s="188">
        <v>0</v>
      </c>
      <c r="AP1662" s="188">
        <v>0</v>
      </c>
      <c r="AQ1662" s="187">
        <v>0</v>
      </c>
      <c r="AR1662" s="188">
        <v>0</v>
      </c>
      <c r="AS1662" s="187">
        <v>0</v>
      </c>
      <c r="AT1662" s="188">
        <v>0</v>
      </c>
      <c r="AU1662" s="187">
        <v>0</v>
      </c>
      <c r="AV1662" s="188">
        <v>0</v>
      </c>
      <c r="AW1662" s="187">
        <v>0</v>
      </c>
      <c r="AX1662" s="188">
        <v>0</v>
      </c>
      <c r="AY1662" s="187">
        <v>0</v>
      </c>
      <c r="AZ1662" s="188">
        <v>0</v>
      </c>
      <c r="BA1662" s="187">
        <v>0</v>
      </c>
      <c r="BB1662" s="188">
        <v>0</v>
      </c>
      <c r="BC1662" s="187">
        <v>0</v>
      </c>
      <c r="BD1662" s="75"/>
      <c r="BE1662" s="75"/>
      <c r="BG1662" s="74"/>
      <c r="BH1662" s="74"/>
      <c r="BI1662" s="194"/>
      <c r="BJ1662" s="74"/>
      <c r="BK1662" s="74"/>
      <c r="BL1662" s="74"/>
    </row>
    <row r="1663" spans="1:64" ht="11.25" customHeight="1" x14ac:dyDescent="0.3">
      <c r="A1663" s="184" t="s">
        <v>2280</v>
      </c>
      <c r="B1663" s="185">
        <v>0</v>
      </c>
      <c r="C1663" s="917">
        <v>64295</v>
      </c>
      <c r="D1663" s="284">
        <v>1E-4</v>
      </c>
      <c r="E1663" s="91">
        <v>0</v>
      </c>
      <c r="F1663" s="186">
        <v>0</v>
      </c>
      <c r="G1663" s="186">
        <v>0</v>
      </c>
      <c r="H1663" s="186">
        <v>0</v>
      </c>
      <c r="I1663" s="187">
        <v>0</v>
      </c>
      <c r="J1663" s="186">
        <v>0</v>
      </c>
      <c r="K1663" s="186">
        <v>0</v>
      </c>
      <c r="L1663" s="186">
        <v>0</v>
      </c>
      <c r="M1663" s="186">
        <v>0</v>
      </c>
      <c r="N1663" s="188">
        <v>0</v>
      </c>
      <c r="O1663" s="189">
        <v>0</v>
      </c>
      <c r="P1663" s="186">
        <v>0</v>
      </c>
      <c r="Q1663" s="189">
        <v>0</v>
      </c>
      <c r="R1663" s="189">
        <v>0</v>
      </c>
      <c r="S1663" s="189">
        <v>1E-4</v>
      </c>
      <c r="T1663" s="188">
        <v>0</v>
      </c>
      <c r="U1663" s="187">
        <v>0</v>
      </c>
      <c r="V1663" s="189">
        <v>0</v>
      </c>
      <c r="W1663" s="189">
        <v>0</v>
      </c>
      <c r="X1663" s="188">
        <v>0</v>
      </c>
      <c r="Y1663" s="188">
        <v>0</v>
      </c>
      <c r="Z1663" s="186">
        <v>0</v>
      </c>
      <c r="AA1663" s="186">
        <v>0</v>
      </c>
      <c r="AB1663" s="186">
        <v>0</v>
      </c>
      <c r="AC1663" s="186">
        <v>0</v>
      </c>
      <c r="AD1663" s="188">
        <v>0</v>
      </c>
      <c r="AE1663" s="189">
        <v>0</v>
      </c>
      <c r="AF1663" s="189">
        <v>0</v>
      </c>
      <c r="AG1663" s="189">
        <v>0</v>
      </c>
      <c r="AH1663" s="191">
        <v>0</v>
      </c>
      <c r="AI1663" s="186">
        <v>0</v>
      </c>
      <c r="AJ1663" s="192">
        <v>0</v>
      </c>
      <c r="AK1663" s="192" t="s">
        <v>496</v>
      </c>
      <c r="AL1663" s="90" t="s">
        <v>278</v>
      </c>
      <c r="AM1663" s="75">
        <v>64295</v>
      </c>
      <c r="AO1663" s="188">
        <v>0</v>
      </c>
      <c r="AP1663" s="188">
        <v>0</v>
      </c>
      <c r="AQ1663" s="187">
        <v>0</v>
      </c>
      <c r="AR1663" s="188">
        <v>0</v>
      </c>
      <c r="AS1663" s="187">
        <v>0</v>
      </c>
      <c r="AT1663" s="188">
        <v>0</v>
      </c>
      <c r="AU1663" s="187">
        <v>0</v>
      </c>
      <c r="AV1663" s="188">
        <v>0</v>
      </c>
      <c r="AW1663" s="187">
        <v>0</v>
      </c>
      <c r="AX1663" s="188">
        <v>0</v>
      </c>
      <c r="AY1663" s="187">
        <v>0</v>
      </c>
      <c r="AZ1663" s="188">
        <v>0</v>
      </c>
      <c r="BA1663" s="187">
        <v>0</v>
      </c>
      <c r="BB1663" s="188">
        <v>0</v>
      </c>
      <c r="BC1663" s="187">
        <v>0</v>
      </c>
      <c r="BD1663" s="75"/>
      <c r="BE1663" s="75"/>
      <c r="BG1663" s="74"/>
      <c r="BH1663" s="74"/>
      <c r="BI1663" s="194"/>
      <c r="BJ1663" s="74"/>
      <c r="BK1663" s="74"/>
      <c r="BL1663" s="74"/>
    </row>
    <row r="1664" spans="1:64" ht="11.25" customHeight="1" x14ac:dyDescent="0.3">
      <c r="A1664" s="184" t="s">
        <v>2281</v>
      </c>
      <c r="B1664" s="185">
        <v>0</v>
      </c>
      <c r="C1664" s="917">
        <v>64371</v>
      </c>
      <c r="D1664" s="284">
        <v>1E-4</v>
      </c>
      <c r="E1664" s="91">
        <v>0</v>
      </c>
      <c r="F1664" s="186">
        <v>0</v>
      </c>
      <c r="G1664" s="186">
        <v>0</v>
      </c>
      <c r="H1664" s="186">
        <v>0</v>
      </c>
      <c r="I1664" s="187">
        <v>0</v>
      </c>
      <c r="J1664" s="186">
        <v>0</v>
      </c>
      <c r="K1664" s="186">
        <v>0</v>
      </c>
      <c r="L1664" s="186">
        <v>0</v>
      </c>
      <c r="M1664" s="186">
        <v>0</v>
      </c>
      <c r="N1664" s="188">
        <v>0</v>
      </c>
      <c r="O1664" s="189">
        <v>0</v>
      </c>
      <c r="P1664" s="186">
        <v>0</v>
      </c>
      <c r="Q1664" s="189">
        <v>0</v>
      </c>
      <c r="R1664" s="189">
        <v>0</v>
      </c>
      <c r="S1664" s="189">
        <v>1E-4</v>
      </c>
      <c r="T1664" s="188">
        <v>0</v>
      </c>
      <c r="U1664" s="187">
        <v>0</v>
      </c>
      <c r="V1664" s="189">
        <v>0</v>
      </c>
      <c r="W1664" s="189">
        <v>0</v>
      </c>
      <c r="X1664" s="188">
        <v>0</v>
      </c>
      <c r="Y1664" s="188">
        <v>0</v>
      </c>
      <c r="Z1664" s="186">
        <v>0</v>
      </c>
      <c r="AA1664" s="186">
        <v>0</v>
      </c>
      <c r="AB1664" s="186">
        <v>0</v>
      </c>
      <c r="AC1664" s="186">
        <v>0</v>
      </c>
      <c r="AD1664" s="188">
        <v>0</v>
      </c>
      <c r="AE1664" s="189">
        <v>0</v>
      </c>
      <c r="AF1664" s="189">
        <v>0</v>
      </c>
      <c r="AG1664" s="189">
        <v>0</v>
      </c>
      <c r="AH1664" s="191">
        <v>0</v>
      </c>
      <c r="AI1664" s="186">
        <v>0</v>
      </c>
      <c r="AJ1664" s="192">
        <v>7501943493698</v>
      </c>
      <c r="AK1664" s="192">
        <v>64259</v>
      </c>
      <c r="AL1664" s="90" t="s">
        <v>278</v>
      </c>
      <c r="AM1664" s="75">
        <v>64371</v>
      </c>
      <c r="AO1664" s="188">
        <v>0</v>
      </c>
      <c r="AP1664" s="188">
        <v>0</v>
      </c>
      <c r="AQ1664" s="187">
        <v>0</v>
      </c>
      <c r="AR1664" s="188">
        <v>0</v>
      </c>
      <c r="AS1664" s="187">
        <v>0</v>
      </c>
      <c r="AT1664" s="188">
        <v>0</v>
      </c>
      <c r="AU1664" s="187">
        <v>0</v>
      </c>
      <c r="AV1664" s="188">
        <v>0</v>
      </c>
      <c r="AW1664" s="187">
        <v>0</v>
      </c>
      <c r="AX1664" s="188">
        <v>0</v>
      </c>
      <c r="AY1664" s="187">
        <v>0</v>
      </c>
      <c r="AZ1664" s="188">
        <v>0</v>
      </c>
      <c r="BA1664" s="187">
        <v>0</v>
      </c>
      <c r="BB1664" s="188">
        <v>0</v>
      </c>
      <c r="BC1664" s="187">
        <v>0</v>
      </c>
      <c r="BD1664" s="75"/>
      <c r="BE1664" s="75"/>
      <c r="BG1664" s="74"/>
      <c r="BH1664" s="74"/>
      <c r="BI1664" s="194"/>
      <c r="BJ1664" s="74"/>
      <c r="BK1664" s="74"/>
      <c r="BL1664" s="74"/>
    </row>
    <row r="1665" spans="1:64" ht="11.25" customHeight="1" x14ac:dyDescent="0.3">
      <c r="A1665" s="184" t="s">
        <v>2282</v>
      </c>
      <c r="B1665" s="185">
        <v>0</v>
      </c>
      <c r="C1665" s="917">
        <v>64376</v>
      </c>
      <c r="D1665" s="284">
        <v>1E-4</v>
      </c>
      <c r="E1665" s="91">
        <v>0</v>
      </c>
      <c r="F1665" s="186">
        <v>0</v>
      </c>
      <c r="G1665" s="186">
        <v>0</v>
      </c>
      <c r="H1665" s="186">
        <v>0</v>
      </c>
      <c r="I1665" s="187">
        <v>0</v>
      </c>
      <c r="J1665" s="186">
        <v>0</v>
      </c>
      <c r="K1665" s="186">
        <v>0</v>
      </c>
      <c r="L1665" s="186">
        <v>0</v>
      </c>
      <c r="M1665" s="186">
        <v>0</v>
      </c>
      <c r="N1665" s="188">
        <v>0</v>
      </c>
      <c r="O1665" s="189">
        <v>0</v>
      </c>
      <c r="P1665" s="186">
        <v>0</v>
      </c>
      <c r="Q1665" s="189">
        <v>0</v>
      </c>
      <c r="R1665" s="189">
        <v>0</v>
      </c>
      <c r="S1665" s="189">
        <v>1E-4</v>
      </c>
      <c r="T1665" s="188">
        <v>0</v>
      </c>
      <c r="U1665" s="187">
        <v>0</v>
      </c>
      <c r="V1665" s="189">
        <v>0</v>
      </c>
      <c r="W1665" s="189">
        <v>0</v>
      </c>
      <c r="X1665" s="188">
        <v>0</v>
      </c>
      <c r="Y1665" s="188">
        <v>0</v>
      </c>
      <c r="Z1665" s="186">
        <v>0</v>
      </c>
      <c r="AA1665" s="186">
        <v>0</v>
      </c>
      <c r="AB1665" s="186">
        <v>0</v>
      </c>
      <c r="AC1665" s="186">
        <v>0</v>
      </c>
      <c r="AD1665" s="188">
        <v>0</v>
      </c>
      <c r="AE1665" s="189">
        <v>0</v>
      </c>
      <c r="AF1665" s="189">
        <v>0</v>
      </c>
      <c r="AG1665" s="189">
        <v>0</v>
      </c>
      <c r="AH1665" s="191">
        <v>0</v>
      </c>
      <c r="AI1665" s="186">
        <v>0</v>
      </c>
      <c r="AJ1665" s="192">
        <v>7501943493698</v>
      </c>
      <c r="AK1665" s="192">
        <v>64259</v>
      </c>
      <c r="AL1665" s="90" t="s">
        <v>278</v>
      </c>
      <c r="AM1665" s="75">
        <v>64376</v>
      </c>
      <c r="AO1665" s="188">
        <v>0</v>
      </c>
      <c r="AP1665" s="188">
        <v>0</v>
      </c>
      <c r="AQ1665" s="187">
        <v>0</v>
      </c>
      <c r="AR1665" s="188">
        <v>0</v>
      </c>
      <c r="AS1665" s="187">
        <v>0</v>
      </c>
      <c r="AT1665" s="188">
        <v>0</v>
      </c>
      <c r="AU1665" s="187">
        <v>0</v>
      </c>
      <c r="AV1665" s="188">
        <v>0</v>
      </c>
      <c r="AW1665" s="187">
        <v>0</v>
      </c>
      <c r="AX1665" s="188">
        <v>0</v>
      </c>
      <c r="AY1665" s="187">
        <v>0</v>
      </c>
      <c r="AZ1665" s="188">
        <v>0</v>
      </c>
      <c r="BA1665" s="187">
        <v>0</v>
      </c>
      <c r="BB1665" s="188">
        <v>0</v>
      </c>
      <c r="BC1665" s="187">
        <v>0</v>
      </c>
      <c r="BD1665" s="75"/>
      <c r="BE1665" s="75"/>
      <c r="BG1665" s="74"/>
      <c r="BH1665" s="74"/>
      <c r="BI1665" s="194"/>
      <c r="BJ1665" s="74"/>
      <c r="BK1665" s="74"/>
      <c r="BL1665" s="74"/>
    </row>
    <row r="1666" spans="1:64" ht="11.25" customHeight="1" x14ac:dyDescent="0.3">
      <c r="A1666" s="184" t="s">
        <v>2283</v>
      </c>
      <c r="B1666" s="185">
        <v>0</v>
      </c>
      <c r="C1666" s="917">
        <v>64316</v>
      </c>
      <c r="D1666" s="284">
        <v>1E-4</v>
      </c>
      <c r="E1666" s="91">
        <v>0</v>
      </c>
      <c r="F1666" s="186">
        <v>0</v>
      </c>
      <c r="G1666" s="186">
        <v>0</v>
      </c>
      <c r="H1666" s="186">
        <v>0</v>
      </c>
      <c r="I1666" s="187">
        <v>0</v>
      </c>
      <c r="J1666" s="186">
        <v>0</v>
      </c>
      <c r="K1666" s="186">
        <v>0</v>
      </c>
      <c r="L1666" s="186">
        <v>0</v>
      </c>
      <c r="M1666" s="186">
        <v>0</v>
      </c>
      <c r="N1666" s="188">
        <v>0</v>
      </c>
      <c r="O1666" s="189">
        <v>0</v>
      </c>
      <c r="P1666" s="186">
        <v>0</v>
      </c>
      <c r="Q1666" s="189">
        <v>0</v>
      </c>
      <c r="R1666" s="189">
        <v>0</v>
      </c>
      <c r="S1666" s="189">
        <v>1E-4</v>
      </c>
      <c r="T1666" s="188">
        <v>0</v>
      </c>
      <c r="U1666" s="187">
        <v>0</v>
      </c>
      <c r="V1666" s="189">
        <v>0</v>
      </c>
      <c r="W1666" s="189">
        <v>0</v>
      </c>
      <c r="X1666" s="188">
        <v>0</v>
      </c>
      <c r="Y1666" s="188">
        <v>0</v>
      </c>
      <c r="Z1666" s="186">
        <v>0</v>
      </c>
      <c r="AA1666" s="186">
        <v>0</v>
      </c>
      <c r="AB1666" s="186">
        <v>0</v>
      </c>
      <c r="AC1666" s="186">
        <v>0</v>
      </c>
      <c r="AD1666" s="188">
        <v>0</v>
      </c>
      <c r="AE1666" s="189">
        <v>0</v>
      </c>
      <c r="AF1666" s="189">
        <v>0</v>
      </c>
      <c r="AG1666" s="189">
        <v>0</v>
      </c>
      <c r="AH1666" s="191">
        <v>0</v>
      </c>
      <c r="AI1666" s="186">
        <v>0</v>
      </c>
      <c r="AJ1666" s="192">
        <v>7506425625116</v>
      </c>
      <c r="AK1666" s="192" t="s">
        <v>505</v>
      </c>
      <c r="AL1666" s="90" t="s">
        <v>278</v>
      </c>
      <c r="AM1666" s="75">
        <v>64316</v>
      </c>
      <c r="AO1666" s="188">
        <v>0</v>
      </c>
      <c r="AP1666" s="188">
        <v>0</v>
      </c>
      <c r="AQ1666" s="187">
        <v>0</v>
      </c>
      <c r="AR1666" s="188">
        <v>0</v>
      </c>
      <c r="AS1666" s="187">
        <v>0</v>
      </c>
      <c r="AT1666" s="188">
        <v>0</v>
      </c>
      <c r="AU1666" s="187">
        <v>0</v>
      </c>
      <c r="AV1666" s="188">
        <v>0</v>
      </c>
      <c r="AW1666" s="187">
        <v>0</v>
      </c>
      <c r="AX1666" s="188">
        <v>0</v>
      </c>
      <c r="AY1666" s="187">
        <v>0</v>
      </c>
      <c r="AZ1666" s="188">
        <v>0</v>
      </c>
      <c r="BA1666" s="187">
        <v>0</v>
      </c>
      <c r="BB1666" s="188">
        <v>0</v>
      </c>
      <c r="BC1666" s="187">
        <v>0</v>
      </c>
      <c r="BD1666" s="75"/>
      <c r="BE1666" s="75"/>
      <c r="BG1666" s="74"/>
      <c r="BH1666" s="74"/>
      <c r="BI1666" s="194"/>
      <c r="BJ1666" s="74"/>
      <c r="BK1666" s="74"/>
      <c r="BL1666" s="74"/>
    </row>
    <row r="1667" spans="1:64" ht="11.25" customHeight="1" x14ac:dyDescent="0.3">
      <c r="A1667" s="184" t="s">
        <v>2284</v>
      </c>
      <c r="B1667" s="185">
        <v>0</v>
      </c>
      <c r="C1667" s="917">
        <v>64319</v>
      </c>
      <c r="D1667" s="284">
        <v>1E-4</v>
      </c>
      <c r="E1667" s="91">
        <v>0</v>
      </c>
      <c r="F1667" s="186">
        <v>0</v>
      </c>
      <c r="G1667" s="186">
        <v>0</v>
      </c>
      <c r="H1667" s="186">
        <v>0</v>
      </c>
      <c r="I1667" s="187">
        <v>0</v>
      </c>
      <c r="J1667" s="186">
        <v>0</v>
      </c>
      <c r="K1667" s="186">
        <v>0</v>
      </c>
      <c r="L1667" s="186">
        <v>0</v>
      </c>
      <c r="M1667" s="186">
        <v>0</v>
      </c>
      <c r="N1667" s="188">
        <v>0</v>
      </c>
      <c r="O1667" s="189">
        <v>0</v>
      </c>
      <c r="P1667" s="186">
        <v>0</v>
      </c>
      <c r="Q1667" s="189">
        <v>0</v>
      </c>
      <c r="R1667" s="189">
        <v>0</v>
      </c>
      <c r="S1667" s="189">
        <v>1E-4</v>
      </c>
      <c r="T1667" s="188">
        <v>0</v>
      </c>
      <c r="U1667" s="187">
        <v>0</v>
      </c>
      <c r="V1667" s="189">
        <v>0</v>
      </c>
      <c r="W1667" s="189">
        <v>0</v>
      </c>
      <c r="X1667" s="188">
        <v>0</v>
      </c>
      <c r="Y1667" s="188">
        <v>0</v>
      </c>
      <c r="Z1667" s="186">
        <v>0</v>
      </c>
      <c r="AA1667" s="186">
        <v>0</v>
      </c>
      <c r="AB1667" s="186">
        <v>0</v>
      </c>
      <c r="AC1667" s="186">
        <v>0</v>
      </c>
      <c r="AD1667" s="188">
        <v>0</v>
      </c>
      <c r="AE1667" s="189">
        <v>0</v>
      </c>
      <c r="AF1667" s="189">
        <v>0</v>
      </c>
      <c r="AG1667" s="189">
        <v>0</v>
      </c>
      <c r="AH1667" s="191">
        <v>0</v>
      </c>
      <c r="AI1667" s="186">
        <v>0</v>
      </c>
      <c r="AJ1667" s="192">
        <v>0</v>
      </c>
      <c r="AK1667" s="192" t="s">
        <v>530</v>
      </c>
      <c r="AL1667" s="90" t="s">
        <v>278</v>
      </c>
      <c r="AM1667" s="75">
        <v>64319</v>
      </c>
      <c r="AO1667" s="188">
        <v>0</v>
      </c>
      <c r="AP1667" s="188">
        <v>0</v>
      </c>
      <c r="AQ1667" s="187">
        <v>0</v>
      </c>
      <c r="AR1667" s="188">
        <v>0</v>
      </c>
      <c r="AS1667" s="187">
        <v>0</v>
      </c>
      <c r="AT1667" s="188">
        <v>0</v>
      </c>
      <c r="AU1667" s="187">
        <v>0</v>
      </c>
      <c r="AV1667" s="188">
        <v>0</v>
      </c>
      <c r="AW1667" s="187">
        <v>0</v>
      </c>
      <c r="AX1667" s="188">
        <v>0</v>
      </c>
      <c r="AY1667" s="187">
        <v>0</v>
      </c>
      <c r="AZ1667" s="188">
        <v>0</v>
      </c>
      <c r="BA1667" s="187">
        <v>0</v>
      </c>
      <c r="BB1667" s="188">
        <v>0</v>
      </c>
      <c r="BC1667" s="187">
        <v>0</v>
      </c>
      <c r="BD1667" s="75"/>
      <c r="BE1667" s="75"/>
      <c r="BG1667" s="74"/>
      <c r="BH1667" s="74"/>
      <c r="BI1667" s="194"/>
      <c r="BJ1667" s="74"/>
      <c r="BK1667" s="74"/>
      <c r="BL1667" s="74"/>
    </row>
    <row r="1668" spans="1:64" ht="11.25" customHeight="1" x14ac:dyDescent="0.3">
      <c r="A1668" s="184" t="s">
        <v>2285</v>
      </c>
      <c r="B1668" s="185">
        <v>0</v>
      </c>
      <c r="C1668" s="917">
        <v>64287</v>
      </c>
      <c r="D1668" s="284">
        <v>1E-4</v>
      </c>
      <c r="E1668" s="91">
        <v>0</v>
      </c>
      <c r="F1668" s="186">
        <v>0</v>
      </c>
      <c r="G1668" s="186">
        <v>0</v>
      </c>
      <c r="H1668" s="186">
        <v>0</v>
      </c>
      <c r="I1668" s="187">
        <v>0</v>
      </c>
      <c r="J1668" s="186">
        <v>0</v>
      </c>
      <c r="K1668" s="186">
        <v>0</v>
      </c>
      <c r="L1668" s="186">
        <v>0</v>
      </c>
      <c r="M1668" s="186">
        <v>0</v>
      </c>
      <c r="N1668" s="188">
        <v>0</v>
      </c>
      <c r="O1668" s="189">
        <v>0</v>
      </c>
      <c r="P1668" s="186">
        <v>0</v>
      </c>
      <c r="Q1668" s="189">
        <v>0</v>
      </c>
      <c r="R1668" s="189">
        <v>0</v>
      </c>
      <c r="S1668" s="189">
        <v>1E-4</v>
      </c>
      <c r="T1668" s="188">
        <v>0</v>
      </c>
      <c r="U1668" s="187">
        <v>0</v>
      </c>
      <c r="V1668" s="189">
        <v>0</v>
      </c>
      <c r="W1668" s="189">
        <v>0</v>
      </c>
      <c r="X1668" s="188">
        <v>0</v>
      </c>
      <c r="Y1668" s="188">
        <v>0</v>
      </c>
      <c r="Z1668" s="186">
        <v>0</v>
      </c>
      <c r="AA1668" s="186">
        <v>0</v>
      </c>
      <c r="AB1668" s="186">
        <v>0</v>
      </c>
      <c r="AC1668" s="186">
        <v>0</v>
      </c>
      <c r="AD1668" s="188">
        <v>0</v>
      </c>
      <c r="AE1668" s="189">
        <v>0</v>
      </c>
      <c r="AF1668" s="189">
        <v>0</v>
      </c>
      <c r="AG1668" s="189">
        <v>0</v>
      </c>
      <c r="AH1668" s="191">
        <v>0</v>
      </c>
      <c r="AI1668" s="186">
        <v>0</v>
      </c>
      <c r="AJ1668" s="192">
        <v>7501943493698</v>
      </c>
      <c r="AK1668" s="192">
        <v>64259</v>
      </c>
      <c r="AL1668" s="90" t="s">
        <v>278</v>
      </c>
      <c r="AM1668" s="75">
        <v>64287</v>
      </c>
      <c r="AO1668" s="188">
        <v>0</v>
      </c>
      <c r="AP1668" s="188">
        <v>0</v>
      </c>
      <c r="AQ1668" s="187">
        <v>0</v>
      </c>
      <c r="AR1668" s="188">
        <v>0</v>
      </c>
      <c r="AS1668" s="187">
        <v>0</v>
      </c>
      <c r="AT1668" s="188">
        <v>0</v>
      </c>
      <c r="AU1668" s="187">
        <v>0</v>
      </c>
      <c r="AV1668" s="188">
        <v>0</v>
      </c>
      <c r="AW1668" s="187">
        <v>0</v>
      </c>
      <c r="AX1668" s="188">
        <v>0</v>
      </c>
      <c r="AY1668" s="187">
        <v>0</v>
      </c>
      <c r="AZ1668" s="188">
        <v>0</v>
      </c>
      <c r="BA1668" s="187">
        <v>0</v>
      </c>
      <c r="BB1668" s="188">
        <v>0</v>
      </c>
      <c r="BC1668" s="187">
        <v>0</v>
      </c>
      <c r="BD1668" s="75"/>
      <c r="BE1668" s="75"/>
      <c r="BG1668" s="74"/>
      <c r="BH1668" s="74"/>
      <c r="BI1668" s="194"/>
      <c r="BJ1668" s="74"/>
      <c r="BK1668" s="74"/>
      <c r="BL1668" s="74"/>
    </row>
    <row r="1669" spans="1:64" ht="11.25" customHeight="1" x14ac:dyDescent="0.3">
      <c r="A1669" s="184" t="s">
        <v>2286</v>
      </c>
      <c r="B1669" s="185">
        <v>0</v>
      </c>
      <c r="C1669" s="917">
        <v>64298</v>
      </c>
      <c r="D1669" s="284">
        <v>1E-4</v>
      </c>
      <c r="E1669" s="91">
        <v>0</v>
      </c>
      <c r="F1669" s="186">
        <v>0</v>
      </c>
      <c r="G1669" s="186">
        <v>0</v>
      </c>
      <c r="H1669" s="186">
        <v>0</v>
      </c>
      <c r="I1669" s="187">
        <v>0</v>
      </c>
      <c r="J1669" s="186">
        <v>0</v>
      </c>
      <c r="K1669" s="186">
        <v>0</v>
      </c>
      <c r="L1669" s="186">
        <v>0</v>
      </c>
      <c r="M1669" s="186">
        <v>0</v>
      </c>
      <c r="N1669" s="188">
        <v>0</v>
      </c>
      <c r="O1669" s="189">
        <v>0</v>
      </c>
      <c r="P1669" s="186">
        <v>0</v>
      </c>
      <c r="Q1669" s="189">
        <v>0</v>
      </c>
      <c r="R1669" s="189">
        <v>0</v>
      </c>
      <c r="S1669" s="189">
        <v>1E-4</v>
      </c>
      <c r="T1669" s="188">
        <v>0</v>
      </c>
      <c r="U1669" s="187">
        <v>0</v>
      </c>
      <c r="V1669" s="189">
        <v>0</v>
      </c>
      <c r="W1669" s="189">
        <v>0</v>
      </c>
      <c r="X1669" s="188">
        <v>0</v>
      </c>
      <c r="Y1669" s="188">
        <v>0</v>
      </c>
      <c r="Z1669" s="186">
        <v>0</v>
      </c>
      <c r="AA1669" s="186">
        <v>0</v>
      </c>
      <c r="AB1669" s="186">
        <v>0</v>
      </c>
      <c r="AC1669" s="186">
        <v>0</v>
      </c>
      <c r="AD1669" s="188">
        <v>0</v>
      </c>
      <c r="AE1669" s="189">
        <v>0</v>
      </c>
      <c r="AF1669" s="189">
        <v>0</v>
      </c>
      <c r="AG1669" s="189">
        <v>0</v>
      </c>
      <c r="AH1669" s="191">
        <v>0</v>
      </c>
      <c r="AI1669" s="186">
        <v>0</v>
      </c>
      <c r="AJ1669" s="192">
        <v>0</v>
      </c>
      <c r="AK1669" s="192" t="s">
        <v>526</v>
      </c>
      <c r="AL1669" s="90" t="s">
        <v>278</v>
      </c>
      <c r="AM1669" s="75">
        <v>64298</v>
      </c>
      <c r="AO1669" s="188">
        <v>0</v>
      </c>
      <c r="AP1669" s="188">
        <v>0</v>
      </c>
      <c r="AQ1669" s="187">
        <v>0</v>
      </c>
      <c r="AR1669" s="188">
        <v>0</v>
      </c>
      <c r="AS1669" s="187">
        <v>0</v>
      </c>
      <c r="AT1669" s="188">
        <v>0</v>
      </c>
      <c r="AU1669" s="187">
        <v>0</v>
      </c>
      <c r="AV1669" s="188">
        <v>0</v>
      </c>
      <c r="AW1669" s="187">
        <v>0</v>
      </c>
      <c r="AX1669" s="188">
        <v>0</v>
      </c>
      <c r="AY1669" s="187">
        <v>0</v>
      </c>
      <c r="AZ1669" s="188">
        <v>0</v>
      </c>
      <c r="BA1669" s="187">
        <v>0</v>
      </c>
      <c r="BB1669" s="188">
        <v>0</v>
      </c>
      <c r="BC1669" s="187">
        <v>0</v>
      </c>
      <c r="BD1669" s="75"/>
      <c r="BE1669" s="75"/>
      <c r="BG1669" s="74"/>
      <c r="BH1669" s="74"/>
      <c r="BI1669" s="194"/>
      <c r="BJ1669" s="74"/>
      <c r="BK1669" s="74"/>
      <c r="BL1669" s="74"/>
    </row>
    <row r="1670" spans="1:64" ht="11.25" customHeight="1" x14ac:dyDescent="0.3">
      <c r="A1670" s="184" t="s">
        <v>2287</v>
      </c>
      <c r="B1670" s="185">
        <v>0</v>
      </c>
      <c r="C1670" s="917">
        <v>64380</v>
      </c>
      <c r="D1670" s="284">
        <v>1E-4</v>
      </c>
      <c r="E1670" s="91">
        <v>0</v>
      </c>
      <c r="F1670" s="186">
        <v>0</v>
      </c>
      <c r="G1670" s="186">
        <v>0</v>
      </c>
      <c r="H1670" s="186">
        <v>0</v>
      </c>
      <c r="I1670" s="187">
        <v>0</v>
      </c>
      <c r="J1670" s="186">
        <v>0</v>
      </c>
      <c r="K1670" s="186">
        <v>0</v>
      </c>
      <c r="L1670" s="186">
        <v>0</v>
      </c>
      <c r="M1670" s="186">
        <v>0</v>
      </c>
      <c r="N1670" s="188">
        <v>0</v>
      </c>
      <c r="O1670" s="189">
        <v>0</v>
      </c>
      <c r="P1670" s="186">
        <v>0</v>
      </c>
      <c r="Q1670" s="189">
        <v>0</v>
      </c>
      <c r="R1670" s="189">
        <v>0</v>
      </c>
      <c r="S1670" s="189">
        <v>1E-4</v>
      </c>
      <c r="T1670" s="188">
        <v>0</v>
      </c>
      <c r="U1670" s="187">
        <v>0</v>
      </c>
      <c r="V1670" s="189">
        <v>0</v>
      </c>
      <c r="W1670" s="189">
        <v>0</v>
      </c>
      <c r="X1670" s="188">
        <v>0</v>
      </c>
      <c r="Y1670" s="188">
        <v>0</v>
      </c>
      <c r="Z1670" s="186">
        <v>0</v>
      </c>
      <c r="AA1670" s="186">
        <v>0</v>
      </c>
      <c r="AB1670" s="186">
        <v>0</v>
      </c>
      <c r="AC1670" s="186">
        <v>0</v>
      </c>
      <c r="AD1670" s="188">
        <v>0</v>
      </c>
      <c r="AE1670" s="189">
        <v>0</v>
      </c>
      <c r="AF1670" s="189">
        <v>0</v>
      </c>
      <c r="AG1670" s="189">
        <v>0</v>
      </c>
      <c r="AH1670" s="191">
        <v>0</v>
      </c>
      <c r="AI1670" s="186">
        <v>0</v>
      </c>
      <c r="AJ1670" s="192">
        <v>0</v>
      </c>
      <c r="AK1670" s="192" t="s">
        <v>526</v>
      </c>
      <c r="AL1670" s="90" t="s">
        <v>278</v>
      </c>
      <c r="AM1670" s="75">
        <v>64380</v>
      </c>
      <c r="AO1670" s="188">
        <v>0</v>
      </c>
      <c r="AP1670" s="188">
        <v>0</v>
      </c>
      <c r="AQ1670" s="187">
        <v>0</v>
      </c>
      <c r="AR1670" s="188">
        <v>0</v>
      </c>
      <c r="AS1670" s="187">
        <v>0</v>
      </c>
      <c r="AT1670" s="188">
        <v>0</v>
      </c>
      <c r="AU1670" s="187">
        <v>0</v>
      </c>
      <c r="AV1670" s="188">
        <v>0</v>
      </c>
      <c r="AW1670" s="187">
        <v>0</v>
      </c>
      <c r="AX1670" s="188">
        <v>0</v>
      </c>
      <c r="AY1670" s="187">
        <v>0</v>
      </c>
      <c r="AZ1670" s="188">
        <v>0</v>
      </c>
      <c r="BA1670" s="187">
        <v>0</v>
      </c>
      <c r="BB1670" s="188">
        <v>0</v>
      </c>
      <c r="BC1670" s="187">
        <v>0</v>
      </c>
      <c r="BD1670" s="75"/>
      <c r="BE1670" s="75"/>
      <c r="BG1670" s="74"/>
      <c r="BH1670" s="74"/>
      <c r="BI1670" s="194"/>
      <c r="BJ1670" s="74"/>
      <c r="BK1670" s="74"/>
      <c r="BL1670" s="74"/>
    </row>
    <row r="1671" spans="1:64" ht="11.25" customHeight="1" x14ac:dyDescent="0.3">
      <c r="A1671" s="184" t="s">
        <v>2288</v>
      </c>
      <c r="B1671" s="185">
        <v>0</v>
      </c>
      <c r="C1671" s="917">
        <v>64331</v>
      </c>
      <c r="D1671" s="284">
        <v>1E-4</v>
      </c>
      <c r="E1671" s="91">
        <v>0</v>
      </c>
      <c r="F1671" s="186">
        <v>0</v>
      </c>
      <c r="G1671" s="186">
        <v>0</v>
      </c>
      <c r="H1671" s="186">
        <v>0</v>
      </c>
      <c r="I1671" s="187">
        <v>0</v>
      </c>
      <c r="J1671" s="186">
        <v>0</v>
      </c>
      <c r="K1671" s="186">
        <v>0</v>
      </c>
      <c r="L1671" s="186">
        <v>0</v>
      </c>
      <c r="M1671" s="186">
        <v>0</v>
      </c>
      <c r="N1671" s="188">
        <v>0</v>
      </c>
      <c r="O1671" s="189">
        <v>0</v>
      </c>
      <c r="P1671" s="186">
        <v>0</v>
      </c>
      <c r="Q1671" s="189">
        <v>0</v>
      </c>
      <c r="R1671" s="189">
        <v>0</v>
      </c>
      <c r="S1671" s="189">
        <v>1E-4</v>
      </c>
      <c r="T1671" s="188">
        <v>0</v>
      </c>
      <c r="U1671" s="187">
        <v>0</v>
      </c>
      <c r="V1671" s="189">
        <v>0</v>
      </c>
      <c r="W1671" s="189">
        <v>0</v>
      </c>
      <c r="X1671" s="188">
        <v>0</v>
      </c>
      <c r="Y1671" s="188">
        <v>0</v>
      </c>
      <c r="Z1671" s="186">
        <v>0</v>
      </c>
      <c r="AA1671" s="186">
        <v>0</v>
      </c>
      <c r="AB1671" s="186">
        <v>0</v>
      </c>
      <c r="AC1671" s="186">
        <v>0</v>
      </c>
      <c r="AD1671" s="188">
        <v>0</v>
      </c>
      <c r="AE1671" s="189">
        <v>0</v>
      </c>
      <c r="AF1671" s="189">
        <v>0</v>
      </c>
      <c r="AG1671" s="189">
        <v>0</v>
      </c>
      <c r="AH1671" s="191">
        <v>0</v>
      </c>
      <c r="AI1671" s="186">
        <v>0</v>
      </c>
      <c r="AJ1671" s="192">
        <v>7501943416598</v>
      </c>
      <c r="AK1671" s="192">
        <v>64189</v>
      </c>
      <c r="AL1671" s="90" t="s">
        <v>278</v>
      </c>
      <c r="AM1671" s="75">
        <v>64331</v>
      </c>
      <c r="AO1671" s="188">
        <v>0</v>
      </c>
      <c r="AP1671" s="188">
        <v>0</v>
      </c>
      <c r="AQ1671" s="187">
        <v>0</v>
      </c>
      <c r="AR1671" s="188">
        <v>0</v>
      </c>
      <c r="AS1671" s="187">
        <v>0</v>
      </c>
      <c r="AT1671" s="188">
        <v>0</v>
      </c>
      <c r="AU1671" s="187">
        <v>0</v>
      </c>
      <c r="AV1671" s="188">
        <v>0</v>
      </c>
      <c r="AW1671" s="187">
        <v>0</v>
      </c>
      <c r="AX1671" s="188">
        <v>0</v>
      </c>
      <c r="AY1671" s="187">
        <v>0</v>
      </c>
      <c r="AZ1671" s="188">
        <v>0</v>
      </c>
      <c r="BA1671" s="187">
        <v>0</v>
      </c>
      <c r="BB1671" s="188">
        <v>0</v>
      </c>
      <c r="BC1671" s="187">
        <v>0</v>
      </c>
      <c r="BD1671" s="75"/>
      <c r="BE1671" s="75"/>
      <c r="BG1671" s="74"/>
      <c r="BH1671" s="74"/>
      <c r="BI1671" s="194"/>
      <c r="BJ1671" s="74"/>
      <c r="BK1671" s="74"/>
      <c r="BL1671" s="74"/>
    </row>
    <row r="1672" spans="1:64" ht="11.25" customHeight="1" x14ac:dyDescent="0.3">
      <c r="A1672" s="184" t="s">
        <v>2289</v>
      </c>
      <c r="B1672" s="185">
        <v>0</v>
      </c>
      <c r="C1672" s="917">
        <v>64283</v>
      </c>
      <c r="D1672" s="284">
        <v>1E-4</v>
      </c>
      <c r="E1672" s="91">
        <v>0</v>
      </c>
      <c r="F1672" s="186">
        <v>0</v>
      </c>
      <c r="G1672" s="186">
        <v>0</v>
      </c>
      <c r="H1672" s="186">
        <v>0</v>
      </c>
      <c r="I1672" s="187">
        <v>0</v>
      </c>
      <c r="J1672" s="186">
        <v>0</v>
      </c>
      <c r="K1672" s="186">
        <v>0</v>
      </c>
      <c r="L1672" s="186">
        <v>0</v>
      </c>
      <c r="M1672" s="186">
        <v>0</v>
      </c>
      <c r="N1672" s="188">
        <v>0</v>
      </c>
      <c r="O1672" s="189">
        <v>0</v>
      </c>
      <c r="P1672" s="186">
        <v>0</v>
      </c>
      <c r="Q1672" s="189">
        <v>0</v>
      </c>
      <c r="R1672" s="189">
        <v>0</v>
      </c>
      <c r="S1672" s="189">
        <v>1E-4</v>
      </c>
      <c r="T1672" s="188">
        <v>0</v>
      </c>
      <c r="U1672" s="187">
        <v>0</v>
      </c>
      <c r="V1672" s="189">
        <v>0</v>
      </c>
      <c r="W1672" s="189">
        <v>0</v>
      </c>
      <c r="X1672" s="188">
        <v>0</v>
      </c>
      <c r="Y1672" s="188">
        <v>0</v>
      </c>
      <c r="Z1672" s="186">
        <v>0</v>
      </c>
      <c r="AA1672" s="186">
        <v>0</v>
      </c>
      <c r="AB1672" s="186">
        <v>0</v>
      </c>
      <c r="AC1672" s="186">
        <v>0</v>
      </c>
      <c r="AD1672" s="188">
        <v>0</v>
      </c>
      <c r="AE1672" s="189">
        <v>0</v>
      </c>
      <c r="AF1672" s="189">
        <v>0</v>
      </c>
      <c r="AG1672" s="189">
        <v>0</v>
      </c>
      <c r="AH1672" s="191">
        <v>0</v>
      </c>
      <c r="AI1672" s="186">
        <v>0</v>
      </c>
      <c r="AJ1672" s="192">
        <v>7501943416598</v>
      </c>
      <c r="AK1672" s="192">
        <v>64189</v>
      </c>
      <c r="AL1672" s="90" t="s">
        <v>278</v>
      </c>
      <c r="AM1672" s="75">
        <v>64283</v>
      </c>
      <c r="AO1672" s="188">
        <v>0</v>
      </c>
      <c r="AP1672" s="188">
        <v>0</v>
      </c>
      <c r="AQ1672" s="187">
        <v>0</v>
      </c>
      <c r="AR1672" s="188">
        <v>0</v>
      </c>
      <c r="AS1672" s="187">
        <v>0</v>
      </c>
      <c r="AT1672" s="188">
        <v>0</v>
      </c>
      <c r="AU1672" s="187">
        <v>0</v>
      </c>
      <c r="AV1672" s="188">
        <v>0</v>
      </c>
      <c r="AW1672" s="187">
        <v>0</v>
      </c>
      <c r="AX1672" s="188">
        <v>0</v>
      </c>
      <c r="AY1672" s="187">
        <v>0</v>
      </c>
      <c r="AZ1672" s="188">
        <v>0</v>
      </c>
      <c r="BA1672" s="187">
        <v>0</v>
      </c>
      <c r="BB1672" s="188">
        <v>0</v>
      </c>
      <c r="BC1672" s="187">
        <v>0</v>
      </c>
      <c r="BD1672" s="75"/>
      <c r="BE1672" s="75"/>
      <c r="BG1672" s="74"/>
      <c r="BH1672" s="74"/>
      <c r="BI1672" s="194"/>
      <c r="BJ1672" s="74"/>
      <c r="BK1672" s="74"/>
      <c r="BL1672" s="74"/>
    </row>
    <row r="1673" spans="1:64" ht="11.25" customHeight="1" x14ac:dyDescent="0.3">
      <c r="A1673" s="184" t="s">
        <v>2290</v>
      </c>
      <c r="B1673" s="185">
        <v>0</v>
      </c>
      <c r="C1673" s="917">
        <v>64258</v>
      </c>
      <c r="D1673" s="284">
        <v>1E-4</v>
      </c>
      <c r="E1673" s="91">
        <v>0</v>
      </c>
      <c r="F1673" s="186">
        <v>0</v>
      </c>
      <c r="G1673" s="186">
        <v>0</v>
      </c>
      <c r="H1673" s="186">
        <v>0</v>
      </c>
      <c r="I1673" s="187">
        <v>0</v>
      </c>
      <c r="J1673" s="186">
        <v>0</v>
      </c>
      <c r="K1673" s="186">
        <v>0</v>
      </c>
      <c r="L1673" s="186">
        <v>0</v>
      </c>
      <c r="M1673" s="186">
        <v>0</v>
      </c>
      <c r="N1673" s="188">
        <v>0</v>
      </c>
      <c r="O1673" s="189">
        <v>0</v>
      </c>
      <c r="P1673" s="186">
        <v>0</v>
      </c>
      <c r="Q1673" s="189">
        <v>0</v>
      </c>
      <c r="R1673" s="189">
        <v>0</v>
      </c>
      <c r="S1673" s="189">
        <v>1E-4</v>
      </c>
      <c r="T1673" s="188">
        <v>0</v>
      </c>
      <c r="U1673" s="187">
        <v>0</v>
      </c>
      <c r="V1673" s="189">
        <v>0</v>
      </c>
      <c r="W1673" s="189">
        <v>0</v>
      </c>
      <c r="X1673" s="188">
        <v>0</v>
      </c>
      <c r="Y1673" s="188">
        <v>0</v>
      </c>
      <c r="Z1673" s="186">
        <v>0</v>
      </c>
      <c r="AA1673" s="186">
        <v>0</v>
      </c>
      <c r="AB1673" s="186">
        <v>0</v>
      </c>
      <c r="AC1673" s="186">
        <v>0</v>
      </c>
      <c r="AD1673" s="188">
        <v>0</v>
      </c>
      <c r="AE1673" s="189">
        <v>0</v>
      </c>
      <c r="AF1673" s="189">
        <v>0</v>
      </c>
      <c r="AG1673" s="189">
        <v>0</v>
      </c>
      <c r="AH1673" s="191">
        <v>0</v>
      </c>
      <c r="AI1673" s="186">
        <v>0</v>
      </c>
      <c r="AJ1673" s="192">
        <v>7501943493681</v>
      </c>
      <c r="AK1673" s="192" t="s">
        <v>262</v>
      </c>
      <c r="AL1673" s="90" t="s">
        <v>278</v>
      </c>
      <c r="AM1673" s="75">
        <v>64258</v>
      </c>
      <c r="AO1673" s="188">
        <v>0</v>
      </c>
      <c r="AP1673" s="188">
        <v>0</v>
      </c>
      <c r="AQ1673" s="187">
        <v>0</v>
      </c>
      <c r="AR1673" s="188">
        <v>0</v>
      </c>
      <c r="AS1673" s="187">
        <v>0</v>
      </c>
      <c r="AT1673" s="188">
        <v>0</v>
      </c>
      <c r="AU1673" s="187">
        <v>0</v>
      </c>
      <c r="AV1673" s="188">
        <v>0</v>
      </c>
      <c r="AW1673" s="187">
        <v>0</v>
      </c>
      <c r="AX1673" s="188">
        <v>0</v>
      </c>
      <c r="AY1673" s="187">
        <v>0</v>
      </c>
      <c r="AZ1673" s="188">
        <v>0</v>
      </c>
      <c r="BA1673" s="187">
        <v>0</v>
      </c>
      <c r="BB1673" s="188">
        <v>0</v>
      </c>
      <c r="BC1673" s="187">
        <v>0</v>
      </c>
      <c r="BD1673" s="75"/>
      <c r="BE1673" s="75"/>
      <c r="BG1673" s="74"/>
      <c r="BH1673" s="74"/>
      <c r="BI1673" s="194"/>
      <c r="BJ1673" s="74"/>
      <c r="BK1673" s="74"/>
      <c r="BL1673" s="74"/>
    </row>
    <row r="1674" spans="1:64" ht="11.25" customHeight="1" x14ac:dyDescent="0.3">
      <c r="A1674" s="184" t="s">
        <v>2291</v>
      </c>
      <c r="B1674" s="185">
        <v>0</v>
      </c>
      <c r="C1674" s="917">
        <v>64223</v>
      </c>
      <c r="D1674" s="284">
        <v>1E-4</v>
      </c>
      <c r="E1674" s="91">
        <v>0</v>
      </c>
      <c r="F1674" s="186">
        <v>0</v>
      </c>
      <c r="G1674" s="186">
        <v>0</v>
      </c>
      <c r="H1674" s="186">
        <v>0</v>
      </c>
      <c r="I1674" s="187">
        <v>0</v>
      </c>
      <c r="J1674" s="186">
        <v>0</v>
      </c>
      <c r="K1674" s="186">
        <v>0</v>
      </c>
      <c r="L1674" s="186">
        <v>0</v>
      </c>
      <c r="M1674" s="186">
        <v>0</v>
      </c>
      <c r="N1674" s="188">
        <v>0</v>
      </c>
      <c r="O1674" s="189">
        <v>0</v>
      </c>
      <c r="P1674" s="186">
        <v>0</v>
      </c>
      <c r="Q1674" s="189">
        <v>0</v>
      </c>
      <c r="R1674" s="189">
        <v>0</v>
      </c>
      <c r="S1674" s="189">
        <v>1E-4</v>
      </c>
      <c r="T1674" s="188">
        <v>0</v>
      </c>
      <c r="U1674" s="187">
        <v>0</v>
      </c>
      <c r="V1674" s="189">
        <v>0</v>
      </c>
      <c r="W1674" s="189">
        <v>0</v>
      </c>
      <c r="X1674" s="188">
        <v>0</v>
      </c>
      <c r="Y1674" s="188">
        <v>0</v>
      </c>
      <c r="Z1674" s="186">
        <v>0</v>
      </c>
      <c r="AA1674" s="186">
        <v>0</v>
      </c>
      <c r="AB1674" s="186">
        <v>0</v>
      </c>
      <c r="AC1674" s="186">
        <v>0</v>
      </c>
      <c r="AD1674" s="188">
        <v>0</v>
      </c>
      <c r="AE1674" s="189">
        <v>0</v>
      </c>
      <c r="AF1674" s="189">
        <v>0</v>
      </c>
      <c r="AG1674" s="189">
        <v>0</v>
      </c>
      <c r="AH1674" s="191">
        <v>0</v>
      </c>
      <c r="AI1674" s="186">
        <v>0</v>
      </c>
      <c r="AJ1674" s="192">
        <v>7501943493681</v>
      </c>
      <c r="AK1674" s="192">
        <v>64258</v>
      </c>
      <c r="AL1674" s="90" t="s">
        <v>278</v>
      </c>
      <c r="AM1674" s="75">
        <v>64223</v>
      </c>
      <c r="AO1674" s="188">
        <v>0</v>
      </c>
      <c r="AP1674" s="188">
        <v>0</v>
      </c>
      <c r="AQ1674" s="187">
        <v>0</v>
      </c>
      <c r="AR1674" s="188">
        <v>0</v>
      </c>
      <c r="AS1674" s="187">
        <v>0</v>
      </c>
      <c r="AT1674" s="188">
        <v>0</v>
      </c>
      <c r="AU1674" s="187">
        <v>0</v>
      </c>
      <c r="AV1674" s="188">
        <v>0</v>
      </c>
      <c r="AW1674" s="187">
        <v>0</v>
      </c>
      <c r="AX1674" s="188">
        <v>0</v>
      </c>
      <c r="AY1674" s="187">
        <v>0</v>
      </c>
      <c r="AZ1674" s="188">
        <v>0</v>
      </c>
      <c r="BA1674" s="187">
        <v>0</v>
      </c>
      <c r="BB1674" s="188">
        <v>0</v>
      </c>
      <c r="BC1674" s="187">
        <v>0</v>
      </c>
      <c r="BD1674" s="75"/>
      <c r="BE1674" s="75"/>
      <c r="BG1674" s="74"/>
      <c r="BH1674" s="74"/>
      <c r="BI1674" s="194"/>
      <c r="BJ1674" s="74"/>
      <c r="BK1674" s="74"/>
      <c r="BL1674" s="74"/>
    </row>
    <row r="1675" spans="1:64" ht="11.25" customHeight="1" x14ac:dyDescent="0.3">
      <c r="A1675" s="184" t="s">
        <v>2292</v>
      </c>
      <c r="B1675" s="185">
        <v>0</v>
      </c>
      <c r="C1675" s="917">
        <v>64379</v>
      </c>
      <c r="D1675" s="284">
        <v>1E-4</v>
      </c>
      <c r="E1675" s="91">
        <v>0</v>
      </c>
      <c r="F1675" s="186">
        <v>0</v>
      </c>
      <c r="G1675" s="186">
        <v>0</v>
      </c>
      <c r="H1675" s="186">
        <v>0</v>
      </c>
      <c r="I1675" s="187">
        <v>0</v>
      </c>
      <c r="J1675" s="186">
        <v>0</v>
      </c>
      <c r="K1675" s="186">
        <v>0</v>
      </c>
      <c r="L1675" s="186">
        <v>0</v>
      </c>
      <c r="M1675" s="186">
        <v>0</v>
      </c>
      <c r="N1675" s="188">
        <v>0</v>
      </c>
      <c r="O1675" s="189">
        <v>0</v>
      </c>
      <c r="P1675" s="186">
        <v>0</v>
      </c>
      <c r="Q1675" s="189">
        <v>0</v>
      </c>
      <c r="R1675" s="189">
        <v>0</v>
      </c>
      <c r="S1675" s="189">
        <v>1E-4</v>
      </c>
      <c r="T1675" s="188">
        <v>0</v>
      </c>
      <c r="U1675" s="187">
        <v>0</v>
      </c>
      <c r="V1675" s="189">
        <v>0</v>
      </c>
      <c r="W1675" s="189">
        <v>0</v>
      </c>
      <c r="X1675" s="188">
        <v>0</v>
      </c>
      <c r="Y1675" s="188">
        <v>0</v>
      </c>
      <c r="Z1675" s="186">
        <v>0</v>
      </c>
      <c r="AA1675" s="186">
        <v>0</v>
      </c>
      <c r="AB1675" s="186">
        <v>0</v>
      </c>
      <c r="AC1675" s="186">
        <v>0</v>
      </c>
      <c r="AD1675" s="188">
        <v>0</v>
      </c>
      <c r="AE1675" s="189">
        <v>0</v>
      </c>
      <c r="AF1675" s="189">
        <v>0</v>
      </c>
      <c r="AG1675" s="189">
        <v>0</v>
      </c>
      <c r="AH1675" s="191">
        <v>0</v>
      </c>
      <c r="AI1675" s="186">
        <v>0</v>
      </c>
      <c r="AJ1675" s="192">
        <v>7501943493681</v>
      </c>
      <c r="AK1675" s="192">
        <v>64258</v>
      </c>
      <c r="AL1675" s="90" t="s">
        <v>278</v>
      </c>
      <c r="AM1675" s="75">
        <v>64379</v>
      </c>
      <c r="AO1675" s="188">
        <v>0</v>
      </c>
      <c r="AP1675" s="188">
        <v>0</v>
      </c>
      <c r="AQ1675" s="187">
        <v>0</v>
      </c>
      <c r="AR1675" s="188">
        <v>0</v>
      </c>
      <c r="AS1675" s="187">
        <v>0</v>
      </c>
      <c r="AT1675" s="188">
        <v>0</v>
      </c>
      <c r="AU1675" s="187">
        <v>0</v>
      </c>
      <c r="AV1675" s="188">
        <v>0</v>
      </c>
      <c r="AW1675" s="187">
        <v>0</v>
      </c>
      <c r="AX1675" s="188">
        <v>0</v>
      </c>
      <c r="AY1675" s="187">
        <v>0</v>
      </c>
      <c r="AZ1675" s="188">
        <v>0</v>
      </c>
      <c r="BA1675" s="187">
        <v>0</v>
      </c>
      <c r="BB1675" s="188">
        <v>0</v>
      </c>
      <c r="BC1675" s="187">
        <v>0</v>
      </c>
      <c r="BD1675" s="75"/>
      <c r="BE1675" s="75"/>
      <c r="BG1675" s="74"/>
      <c r="BH1675" s="74"/>
      <c r="BI1675" s="194"/>
      <c r="BJ1675" s="74"/>
      <c r="BK1675" s="74"/>
      <c r="BL1675" s="74"/>
    </row>
    <row r="1676" spans="1:64" ht="11.25" customHeight="1" x14ac:dyDescent="0.3">
      <c r="A1676" s="184" t="s">
        <v>2293</v>
      </c>
      <c r="B1676" s="185">
        <v>0</v>
      </c>
      <c r="C1676" s="917">
        <v>64323</v>
      </c>
      <c r="D1676" s="284">
        <v>1E-4</v>
      </c>
      <c r="E1676" s="91">
        <v>0</v>
      </c>
      <c r="F1676" s="186">
        <v>0</v>
      </c>
      <c r="G1676" s="186">
        <v>0</v>
      </c>
      <c r="H1676" s="186">
        <v>0</v>
      </c>
      <c r="I1676" s="187">
        <v>0</v>
      </c>
      <c r="J1676" s="186">
        <v>0</v>
      </c>
      <c r="K1676" s="186">
        <v>0</v>
      </c>
      <c r="L1676" s="186">
        <v>0</v>
      </c>
      <c r="M1676" s="186">
        <v>0</v>
      </c>
      <c r="N1676" s="188">
        <v>0</v>
      </c>
      <c r="O1676" s="189">
        <v>0</v>
      </c>
      <c r="P1676" s="186">
        <v>0</v>
      </c>
      <c r="Q1676" s="189">
        <v>0</v>
      </c>
      <c r="R1676" s="189">
        <v>0</v>
      </c>
      <c r="S1676" s="189">
        <v>1E-4</v>
      </c>
      <c r="T1676" s="188">
        <v>0</v>
      </c>
      <c r="U1676" s="187">
        <v>0</v>
      </c>
      <c r="V1676" s="189">
        <v>0</v>
      </c>
      <c r="W1676" s="189">
        <v>0</v>
      </c>
      <c r="X1676" s="188">
        <v>0</v>
      </c>
      <c r="Y1676" s="188">
        <v>0</v>
      </c>
      <c r="Z1676" s="186">
        <v>0</v>
      </c>
      <c r="AA1676" s="186">
        <v>0</v>
      </c>
      <c r="AB1676" s="186">
        <v>0</v>
      </c>
      <c r="AC1676" s="186">
        <v>0</v>
      </c>
      <c r="AD1676" s="188">
        <v>0</v>
      </c>
      <c r="AE1676" s="189">
        <v>0</v>
      </c>
      <c r="AF1676" s="189">
        <v>0</v>
      </c>
      <c r="AG1676" s="189">
        <v>0</v>
      </c>
      <c r="AH1676" s="191">
        <v>0</v>
      </c>
      <c r="AI1676" s="186">
        <v>0</v>
      </c>
      <c r="AJ1676" s="192">
        <v>7501943498181</v>
      </c>
      <c r="AK1676" s="192">
        <v>64202</v>
      </c>
      <c r="AL1676" s="90" t="s">
        <v>278</v>
      </c>
      <c r="AM1676" s="75">
        <v>64323</v>
      </c>
      <c r="AO1676" s="188">
        <v>0</v>
      </c>
      <c r="AP1676" s="188">
        <v>0</v>
      </c>
      <c r="AQ1676" s="187">
        <v>0</v>
      </c>
      <c r="AR1676" s="188">
        <v>0</v>
      </c>
      <c r="AS1676" s="187">
        <v>0</v>
      </c>
      <c r="AT1676" s="188">
        <v>0</v>
      </c>
      <c r="AU1676" s="187">
        <v>0</v>
      </c>
      <c r="AV1676" s="188">
        <v>0</v>
      </c>
      <c r="AW1676" s="187">
        <v>0</v>
      </c>
      <c r="AX1676" s="188">
        <v>0</v>
      </c>
      <c r="AY1676" s="187">
        <v>0</v>
      </c>
      <c r="AZ1676" s="188">
        <v>0</v>
      </c>
      <c r="BA1676" s="187">
        <v>0</v>
      </c>
      <c r="BB1676" s="188">
        <v>0</v>
      </c>
      <c r="BC1676" s="187">
        <v>0</v>
      </c>
      <c r="BD1676" s="75"/>
      <c r="BE1676" s="75"/>
      <c r="BG1676" s="74"/>
      <c r="BH1676" s="74"/>
      <c r="BI1676" s="194"/>
      <c r="BJ1676" s="74"/>
      <c r="BK1676" s="74"/>
      <c r="BL1676" s="74"/>
    </row>
    <row r="1677" spans="1:64" ht="11.25" customHeight="1" x14ac:dyDescent="0.3">
      <c r="A1677" s="184" t="s">
        <v>64</v>
      </c>
      <c r="B1677" s="185">
        <v>0</v>
      </c>
      <c r="C1677" s="917">
        <v>93678</v>
      </c>
      <c r="D1677" s="284">
        <v>1E-4</v>
      </c>
      <c r="E1677" s="91">
        <v>0</v>
      </c>
      <c r="F1677" s="186">
        <v>0</v>
      </c>
      <c r="G1677" s="186">
        <v>0</v>
      </c>
      <c r="H1677" s="186">
        <v>0</v>
      </c>
      <c r="I1677" s="187">
        <v>0</v>
      </c>
      <c r="J1677" s="186">
        <v>0</v>
      </c>
      <c r="K1677" s="186">
        <v>0</v>
      </c>
      <c r="L1677" s="186">
        <v>0</v>
      </c>
      <c r="M1677" s="186">
        <v>0</v>
      </c>
      <c r="N1677" s="188">
        <v>0</v>
      </c>
      <c r="O1677" s="189">
        <v>0</v>
      </c>
      <c r="P1677" s="186">
        <v>0</v>
      </c>
      <c r="Q1677" s="189">
        <v>0</v>
      </c>
      <c r="R1677" s="189">
        <v>0</v>
      </c>
      <c r="S1677" s="189">
        <v>1E-4</v>
      </c>
      <c r="T1677" s="188">
        <v>0</v>
      </c>
      <c r="U1677" s="187">
        <v>0</v>
      </c>
      <c r="V1677" s="189">
        <v>0</v>
      </c>
      <c r="W1677" s="189">
        <v>0</v>
      </c>
      <c r="X1677" s="188">
        <v>0</v>
      </c>
      <c r="Y1677" s="188">
        <v>0</v>
      </c>
      <c r="Z1677" s="186">
        <v>0</v>
      </c>
      <c r="AA1677" s="186">
        <v>0</v>
      </c>
      <c r="AB1677" s="186">
        <v>0</v>
      </c>
      <c r="AC1677" s="186">
        <v>0</v>
      </c>
      <c r="AD1677" s="188">
        <v>0</v>
      </c>
      <c r="AE1677" s="189">
        <v>0</v>
      </c>
      <c r="AF1677" s="189">
        <v>0</v>
      </c>
      <c r="AG1677" s="189">
        <v>0</v>
      </c>
      <c r="AH1677" s="191">
        <v>0</v>
      </c>
      <c r="AI1677" s="186">
        <v>0</v>
      </c>
      <c r="AJ1677" s="192">
        <v>7501943440876</v>
      </c>
      <c r="AK1677" s="192" t="s">
        <v>262</v>
      </c>
      <c r="AL1677" s="90" t="s">
        <v>278</v>
      </c>
      <c r="AM1677" s="75">
        <v>93678</v>
      </c>
      <c r="AO1677" s="188">
        <v>0</v>
      </c>
      <c r="AP1677" s="188">
        <v>0</v>
      </c>
      <c r="AQ1677" s="187">
        <v>0</v>
      </c>
      <c r="AR1677" s="188">
        <v>0</v>
      </c>
      <c r="AS1677" s="187">
        <v>0</v>
      </c>
      <c r="AT1677" s="188">
        <v>0</v>
      </c>
      <c r="AU1677" s="187">
        <v>0</v>
      </c>
      <c r="AV1677" s="188">
        <v>0</v>
      </c>
      <c r="AW1677" s="187">
        <v>0</v>
      </c>
      <c r="AX1677" s="188">
        <v>0</v>
      </c>
      <c r="AY1677" s="187">
        <v>0</v>
      </c>
      <c r="AZ1677" s="188">
        <v>0</v>
      </c>
      <c r="BA1677" s="187">
        <v>0</v>
      </c>
      <c r="BB1677" s="188">
        <v>0</v>
      </c>
      <c r="BC1677" s="187">
        <v>0</v>
      </c>
      <c r="BD1677" s="75"/>
      <c r="BE1677" s="75"/>
      <c r="BG1677" s="74"/>
      <c r="BH1677" s="74"/>
      <c r="BI1677" s="194"/>
      <c r="BJ1677" s="74"/>
      <c r="BK1677" s="74"/>
      <c r="BL1677" s="74"/>
    </row>
    <row r="1678" spans="1:64" ht="11.25" customHeight="1" x14ac:dyDescent="0.3">
      <c r="A1678" s="184" t="s">
        <v>2294</v>
      </c>
      <c r="B1678" s="185">
        <v>0</v>
      </c>
      <c r="C1678" s="917">
        <v>64039</v>
      </c>
      <c r="D1678" s="284">
        <v>49.92</v>
      </c>
      <c r="E1678" s="91">
        <v>0</v>
      </c>
      <c r="F1678" s="186">
        <v>0</v>
      </c>
      <c r="G1678" s="186">
        <v>0</v>
      </c>
      <c r="H1678" s="186">
        <v>0</v>
      </c>
      <c r="I1678" s="187">
        <v>0</v>
      </c>
      <c r="J1678" s="186">
        <v>0</v>
      </c>
      <c r="K1678" s="186">
        <v>0</v>
      </c>
      <c r="L1678" s="186">
        <v>0</v>
      </c>
      <c r="M1678" s="186">
        <v>0</v>
      </c>
      <c r="N1678" s="188">
        <v>0.64</v>
      </c>
      <c r="O1678" s="189">
        <v>0</v>
      </c>
      <c r="P1678" s="186">
        <v>0.64</v>
      </c>
      <c r="Q1678" s="189">
        <v>0</v>
      </c>
      <c r="R1678" s="189">
        <v>0</v>
      </c>
      <c r="S1678" s="189">
        <v>49.92</v>
      </c>
      <c r="T1678" s="188">
        <v>49.92</v>
      </c>
      <c r="U1678" s="187">
        <v>0</v>
      </c>
      <c r="V1678" s="189">
        <v>0</v>
      </c>
      <c r="W1678" s="189">
        <v>0</v>
      </c>
      <c r="X1678" s="188">
        <v>49.92</v>
      </c>
      <c r="Y1678" s="188">
        <v>0</v>
      </c>
      <c r="Z1678" s="186">
        <v>0</v>
      </c>
      <c r="AA1678" s="186">
        <v>0</v>
      </c>
      <c r="AB1678" s="186">
        <v>0</v>
      </c>
      <c r="AC1678" s="186">
        <v>0</v>
      </c>
      <c r="AD1678" s="188">
        <v>0</v>
      </c>
      <c r="AE1678" s="189">
        <v>0</v>
      </c>
      <c r="AF1678" s="189">
        <v>0</v>
      </c>
      <c r="AG1678" s="189">
        <v>0</v>
      </c>
      <c r="AH1678" s="191">
        <v>0</v>
      </c>
      <c r="AI1678" s="186">
        <v>0</v>
      </c>
      <c r="AJ1678" s="192">
        <v>7501943440876</v>
      </c>
      <c r="AK1678" s="192">
        <v>93678</v>
      </c>
      <c r="AL1678" s="90" t="s">
        <v>278</v>
      </c>
      <c r="AM1678" s="75">
        <v>64039</v>
      </c>
      <c r="AO1678" s="188">
        <v>0</v>
      </c>
      <c r="AP1678" s="188">
        <v>0</v>
      </c>
      <c r="AQ1678" s="187">
        <v>0</v>
      </c>
      <c r="AR1678" s="188">
        <v>0</v>
      </c>
      <c r="AS1678" s="187">
        <v>0</v>
      </c>
      <c r="AT1678" s="188">
        <v>0</v>
      </c>
      <c r="AU1678" s="187">
        <v>0</v>
      </c>
      <c r="AV1678" s="188">
        <v>0</v>
      </c>
      <c r="AW1678" s="187">
        <v>0</v>
      </c>
      <c r="AX1678" s="188">
        <v>0</v>
      </c>
      <c r="AY1678" s="187">
        <v>0</v>
      </c>
      <c r="AZ1678" s="188">
        <v>0</v>
      </c>
      <c r="BA1678" s="187">
        <v>0</v>
      </c>
      <c r="BB1678" s="188">
        <v>0</v>
      </c>
      <c r="BC1678" s="187">
        <v>0</v>
      </c>
      <c r="BD1678" s="75"/>
      <c r="BE1678" s="75"/>
      <c r="BG1678" s="74"/>
      <c r="BH1678" s="74"/>
      <c r="BI1678" s="194"/>
      <c r="BJ1678" s="74"/>
      <c r="BK1678" s="74"/>
      <c r="BL1678" s="74"/>
    </row>
    <row r="1679" spans="1:64" ht="11.25" customHeight="1" x14ac:dyDescent="0.3">
      <c r="A1679" s="184" t="s">
        <v>2295</v>
      </c>
      <c r="B1679" s="185">
        <v>0</v>
      </c>
      <c r="C1679" s="917">
        <v>64272</v>
      </c>
      <c r="D1679" s="284">
        <v>1E-4</v>
      </c>
      <c r="E1679" s="91">
        <v>0</v>
      </c>
      <c r="F1679" s="186">
        <v>0</v>
      </c>
      <c r="G1679" s="186">
        <v>0</v>
      </c>
      <c r="H1679" s="186">
        <v>0</v>
      </c>
      <c r="I1679" s="187">
        <v>0</v>
      </c>
      <c r="J1679" s="186">
        <v>0</v>
      </c>
      <c r="K1679" s="186">
        <v>0</v>
      </c>
      <c r="L1679" s="186">
        <v>0</v>
      </c>
      <c r="M1679" s="186">
        <v>0</v>
      </c>
      <c r="N1679" s="188">
        <v>0</v>
      </c>
      <c r="O1679" s="189">
        <v>0</v>
      </c>
      <c r="P1679" s="186">
        <v>0</v>
      </c>
      <c r="Q1679" s="189">
        <v>0</v>
      </c>
      <c r="R1679" s="189">
        <v>0</v>
      </c>
      <c r="S1679" s="189">
        <v>1E-4</v>
      </c>
      <c r="T1679" s="188">
        <v>0</v>
      </c>
      <c r="U1679" s="187">
        <v>0</v>
      </c>
      <c r="V1679" s="189">
        <v>0</v>
      </c>
      <c r="W1679" s="189">
        <v>0</v>
      </c>
      <c r="X1679" s="188">
        <v>0</v>
      </c>
      <c r="Y1679" s="188">
        <v>0</v>
      </c>
      <c r="Z1679" s="186">
        <v>0</v>
      </c>
      <c r="AA1679" s="186">
        <v>0</v>
      </c>
      <c r="AB1679" s="186">
        <v>0</v>
      </c>
      <c r="AC1679" s="186">
        <v>0</v>
      </c>
      <c r="AD1679" s="188">
        <v>0</v>
      </c>
      <c r="AE1679" s="189">
        <v>0</v>
      </c>
      <c r="AF1679" s="189">
        <v>0</v>
      </c>
      <c r="AG1679" s="189">
        <v>0</v>
      </c>
      <c r="AH1679" s="191">
        <v>0</v>
      </c>
      <c r="AI1679" s="186">
        <v>0</v>
      </c>
      <c r="AJ1679" s="192">
        <v>7501943498181</v>
      </c>
      <c r="AK1679" s="192">
        <v>64202</v>
      </c>
      <c r="AL1679" s="90" t="s">
        <v>278</v>
      </c>
      <c r="AM1679" s="75">
        <v>64272</v>
      </c>
      <c r="AO1679" s="188">
        <v>0</v>
      </c>
      <c r="AP1679" s="188">
        <v>0</v>
      </c>
      <c r="AQ1679" s="187">
        <v>0</v>
      </c>
      <c r="AR1679" s="188">
        <v>0</v>
      </c>
      <c r="AS1679" s="187">
        <v>0</v>
      </c>
      <c r="AT1679" s="188">
        <v>0</v>
      </c>
      <c r="AU1679" s="187">
        <v>0</v>
      </c>
      <c r="AV1679" s="188">
        <v>0</v>
      </c>
      <c r="AW1679" s="187">
        <v>0</v>
      </c>
      <c r="AX1679" s="188">
        <v>0</v>
      </c>
      <c r="AY1679" s="187">
        <v>0</v>
      </c>
      <c r="AZ1679" s="188">
        <v>0</v>
      </c>
      <c r="BA1679" s="187">
        <v>0</v>
      </c>
      <c r="BB1679" s="188">
        <v>0</v>
      </c>
      <c r="BC1679" s="187">
        <v>0</v>
      </c>
      <c r="BD1679" s="75"/>
      <c r="BE1679" s="75"/>
      <c r="BG1679" s="74"/>
      <c r="BH1679" s="74"/>
      <c r="BI1679" s="194"/>
      <c r="BJ1679" s="74"/>
      <c r="BK1679" s="74"/>
      <c r="BL1679" s="74"/>
    </row>
    <row r="1680" spans="1:64" ht="11.25" customHeight="1" x14ac:dyDescent="0.3">
      <c r="A1680" s="184" t="s">
        <v>2296</v>
      </c>
      <c r="B1680" s="185">
        <v>0</v>
      </c>
      <c r="C1680" s="917">
        <v>64236</v>
      </c>
      <c r="D1680" s="284">
        <v>74.48</v>
      </c>
      <c r="E1680" s="91">
        <v>0</v>
      </c>
      <c r="F1680" s="186">
        <v>0</v>
      </c>
      <c r="G1680" s="186">
        <v>0</v>
      </c>
      <c r="H1680" s="186">
        <v>0</v>
      </c>
      <c r="I1680" s="187">
        <v>0</v>
      </c>
      <c r="J1680" s="186">
        <v>0</v>
      </c>
      <c r="K1680" s="186">
        <v>0</v>
      </c>
      <c r="L1680" s="186">
        <v>0</v>
      </c>
      <c r="M1680" s="186">
        <v>0</v>
      </c>
      <c r="N1680" s="188">
        <v>0</v>
      </c>
      <c r="O1680" s="189">
        <v>0</v>
      </c>
      <c r="P1680" s="186">
        <v>0</v>
      </c>
      <c r="Q1680" s="189">
        <v>0</v>
      </c>
      <c r="R1680" s="189">
        <v>0</v>
      </c>
      <c r="S1680" s="189">
        <v>74.48</v>
      </c>
      <c r="T1680" s="188">
        <v>74.48</v>
      </c>
      <c r="U1680" s="187">
        <v>0</v>
      </c>
      <c r="V1680" s="189">
        <v>0</v>
      </c>
      <c r="W1680" s="189">
        <v>0</v>
      </c>
      <c r="X1680" s="188">
        <v>74.48</v>
      </c>
      <c r="Y1680" s="188">
        <v>0</v>
      </c>
      <c r="Z1680" s="186">
        <v>0</v>
      </c>
      <c r="AA1680" s="186">
        <v>0</v>
      </c>
      <c r="AB1680" s="186">
        <v>0</v>
      </c>
      <c r="AC1680" s="186">
        <v>0</v>
      </c>
      <c r="AD1680" s="188">
        <v>0</v>
      </c>
      <c r="AE1680" s="189">
        <v>0</v>
      </c>
      <c r="AF1680" s="189">
        <v>0</v>
      </c>
      <c r="AG1680" s="189">
        <v>0</v>
      </c>
      <c r="AH1680" s="191">
        <v>0</v>
      </c>
      <c r="AI1680" s="186">
        <v>0</v>
      </c>
      <c r="AJ1680" s="192">
        <v>7501017376995</v>
      </c>
      <c r="AK1680" s="192">
        <v>93601</v>
      </c>
      <c r="AL1680" s="90" t="s">
        <v>278</v>
      </c>
      <c r="AM1680" s="75">
        <v>64236</v>
      </c>
      <c r="AO1680" s="188">
        <v>0</v>
      </c>
      <c r="AP1680" s="188">
        <v>0</v>
      </c>
      <c r="AQ1680" s="187">
        <v>0</v>
      </c>
      <c r="AR1680" s="188">
        <v>0</v>
      </c>
      <c r="AS1680" s="187">
        <v>0</v>
      </c>
      <c r="AT1680" s="188">
        <v>0</v>
      </c>
      <c r="AU1680" s="187">
        <v>0</v>
      </c>
      <c r="AV1680" s="188">
        <v>0</v>
      </c>
      <c r="AW1680" s="187">
        <v>0</v>
      </c>
      <c r="AX1680" s="188">
        <v>0</v>
      </c>
      <c r="AY1680" s="187">
        <v>0</v>
      </c>
      <c r="AZ1680" s="188">
        <v>0</v>
      </c>
      <c r="BA1680" s="187">
        <v>0</v>
      </c>
      <c r="BB1680" s="188">
        <v>0</v>
      </c>
      <c r="BC1680" s="187">
        <v>0</v>
      </c>
      <c r="BD1680" s="75"/>
      <c r="BE1680" s="75"/>
      <c r="BG1680" s="74"/>
      <c r="BH1680" s="74"/>
      <c r="BI1680" s="194"/>
      <c r="BJ1680" s="74"/>
      <c r="BK1680" s="74"/>
      <c r="BL1680" s="74"/>
    </row>
    <row r="1681" spans="1:64" ht="11.25" customHeight="1" x14ac:dyDescent="0.3">
      <c r="A1681" s="184" t="s">
        <v>2297</v>
      </c>
      <c r="B1681" s="185">
        <v>0</v>
      </c>
      <c r="C1681" s="917">
        <v>64245</v>
      </c>
      <c r="D1681" s="284">
        <v>1E-4</v>
      </c>
      <c r="E1681" s="91">
        <v>0</v>
      </c>
      <c r="F1681" s="186">
        <v>0</v>
      </c>
      <c r="G1681" s="186">
        <v>0</v>
      </c>
      <c r="H1681" s="186">
        <v>0</v>
      </c>
      <c r="I1681" s="187">
        <v>0</v>
      </c>
      <c r="J1681" s="186">
        <v>0</v>
      </c>
      <c r="K1681" s="186">
        <v>0</v>
      </c>
      <c r="L1681" s="186">
        <v>0</v>
      </c>
      <c r="M1681" s="186">
        <v>0</v>
      </c>
      <c r="N1681" s="188">
        <v>0</v>
      </c>
      <c r="O1681" s="189">
        <v>0</v>
      </c>
      <c r="P1681" s="186">
        <v>0</v>
      </c>
      <c r="Q1681" s="189">
        <v>0</v>
      </c>
      <c r="R1681" s="189">
        <v>0</v>
      </c>
      <c r="S1681" s="189">
        <v>1E-4</v>
      </c>
      <c r="T1681" s="188">
        <v>0</v>
      </c>
      <c r="U1681" s="187">
        <v>0</v>
      </c>
      <c r="V1681" s="189">
        <v>0</v>
      </c>
      <c r="W1681" s="189">
        <v>0</v>
      </c>
      <c r="X1681" s="188">
        <v>0</v>
      </c>
      <c r="Y1681" s="188">
        <v>0</v>
      </c>
      <c r="Z1681" s="186">
        <v>0</v>
      </c>
      <c r="AA1681" s="186">
        <v>0</v>
      </c>
      <c r="AB1681" s="186">
        <v>0</v>
      </c>
      <c r="AC1681" s="186">
        <v>0</v>
      </c>
      <c r="AD1681" s="188">
        <v>0</v>
      </c>
      <c r="AE1681" s="189">
        <v>0</v>
      </c>
      <c r="AF1681" s="189">
        <v>0</v>
      </c>
      <c r="AG1681" s="189">
        <v>0</v>
      </c>
      <c r="AH1681" s="191">
        <v>0</v>
      </c>
      <c r="AI1681" s="186">
        <v>0</v>
      </c>
      <c r="AJ1681" s="192">
        <v>7501943444942</v>
      </c>
      <c r="AK1681" s="192">
        <v>64170</v>
      </c>
      <c r="AL1681" s="90" t="s">
        <v>278</v>
      </c>
      <c r="AM1681" s="75">
        <v>64245</v>
      </c>
      <c r="AO1681" s="188">
        <v>0</v>
      </c>
      <c r="AP1681" s="188">
        <v>0</v>
      </c>
      <c r="AQ1681" s="187">
        <v>0</v>
      </c>
      <c r="AR1681" s="188">
        <v>0</v>
      </c>
      <c r="AS1681" s="187">
        <v>0</v>
      </c>
      <c r="AT1681" s="188">
        <v>0</v>
      </c>
      <c r="AU1681" s="187">
        <v>0</v>
      </c>
      <c r="AV1681" s="188">
        <v>0</v>
      </c>
      <c r="AW1681" s="187">
        <v>0</v>
      </c>
      <c r="AX1681" s="188">
        <v>0</v>
      </c>
      <c r="AY1681" s="187">
        <v>0</v>
      </c>
      <c r="AZ1681" s="188">
        <v>0</v>
      </c>
      <c r="BA1681" s="187">
        <v>0</v>
      </c>
      <c r="BB1681" s="188">
        <v>0</v>
      </c>
      <c r="BC1681" s="187">
        <v>0</v>
      </c>
      <c r="BD1681" s="75"/>
      <c r="BE1681" s="75"/>
      <c r="BG1681" s="74"/>
      <c r="BH1681" s="74"/>
      <c r="BI1681" s="194"/>
      <c r="BJ1681" s="74"/>
      <c r="BK1681" s="74"/>
      <c r="BL1681" s="74"/>
    </row>
    <row r="1682" spans="1:64" ht="11.25" customHeight="1" x14ac:dyDescent="0.3">
      <c r="A1682" s="184" t="s">
        <v>2298</v>
      </c>
      <c r="B1682" s="185">
        <v>0</v>
      </c>
      <c r="C1682" s="917">
        <v>64336</v>
      </c>
      <c r="D1682" s="284">
        <v>1E-4</v>
      </c>
      <c r="E1682" s="91">
        <v>0</v>
      </c>
      <c r="F1682" s="186">
        <v>0</v>
      </c>
      <c r="G1682" s="186">
        <v>0</v>
      </c>
      <c r="H1682" s="186">
        <v>0</v>
      </c>
      <c r="I1682" s="187">
        <v>0</v>
      </c>
      <c r="J1682" s="186">
        <v>0</v>
      </c>
      <c r="K1682" s="186">
        <v>0</v>
      </c>
      <c r="L1682" s="186">
        <v>0</v>
      </c>
      <c r="M1682" s="186">
        <v>0</v>
      </c>
      <c r="N1682" s="188">
        <v>0</v>
      </c>
      <c r="O1682" s="189">
        <v>0</v>
      </c>
      <c r="P1682" s="186">
        <v>0</v>
      </c>
      <c r="Q1682" s="189">
        <v>0</v>
      </c>
      <c r="R1682" s="189">
        <v>0</v>
      </c>
      <c r="S1682" s="189">
        <v>1E-4</v>
      </c>
      <c r="T1682" s="188">
        <v>0</v>
      </c>
      <c r="U1682" s="187">
        <v>0</v>
      </c>
      <c r="V1682" s="189">
        <v>0</v>
      </c>
      <c r="W1682" s="189">
        <v>0</v>
      </c>
      <c r="X1682" s="188">
        <v>0</v>
      </c>
      <c r="Y1682" s="188">
        <v>0</v>
      </c>
      <c r="Z1682" s="186">
        <v>0</v>
      </c>
      <c r="AA1682" s="186">
        <v>0</v>
      </c>
      <c r="AB1682" s="186">
        <v>0</v>
      </c>
      <c r="AC1682" s="186">
        <v>0</v>
      </c>
      <c r="AD1682" s="188">
        <v>0</v>
      </c>
      <c r="AE1682" s="189">
        <v>0</v>
      </c>
      <c r="AF1682" s="189">
        <v>0</v>
      </c>
      <c r="AG1682" s="189">
        <v>0</v>
      </c>
      <c r="AH1682" s="191">
        <v>0</v>
      </c>
      <c r="AI1682" s="186">
        <v>0</v>
      </c>
      <c r="AJ1682" s="192">
        <v>7501943444942</v>
      </c>
      <c r="AK1682" s="192">
        <v>64170</v>
      </c>
      <c r="AL1682" s="90" t="s">
        <v>278</v>
      </c>
      <c r="AM1682" s="75">
        <v>64336</v>
      </c>
      <c r="AO1682" s="188">
        <v>0</v>
      </c>
      <c r="AP1682" s="188">
        <v>0</v>
      </c>
      <c r="AQ1682" s="187">
        <v>0</v>
      </c>
      <c r="AR1682" s="188">
        <v>0</v>
      </c>
      <c r="AS1682" s="187">
        <v>0</v>
      </c>
      <c r="AT1682" s="188">
        <v>0</v>
      </c>
      <c r="AU1682" s="187">
        <v>0</v>
      </c>
      <c r="AV1682" s="188">
        <v>0</v>
      </c>
      <c r="AW1682" s="187">
        <v>0</v>
      </c>
      <c r="AX1682" s="188">
        <v>0</v>
      </c>
      <c r="AY1682" s="187">
        <v>0</v>
      </c>
      <c r="AZ1682" s="188">
        <v>0</v>
      </c>
      <c r="BA1682" s="187">
        <v>0</v>
      </c>
      <c r="BB1682" s="188">
        <v>0</v>
      </c>
      <c r="BC1682" s="187">
        <v>0</v>
      </c>
      <c r="BD1682" s="75"/>
      <c r="BE1682" s="75"/>
      <c r="BG1682" s="74"/>
      <c r="BH1682" s="74"/>
      <c r="BI1682" s="194"/>
      <c r="BJ1682" s="74"/>
      <c r="BK1682" s="74"/>
      <c r="BL1682" s="74"/>
    </row>
    <row r="1683" spans="1:64" ht="11.25" customHeight="1" x14ac:dyDescent="0.3">
      <c r="A1683" s="184" t="s">
        <v>2299</v>
      </c>
      <c r="B1683" s="185">
        <v>0</v>
      </c>
      <c r="C1683" s="917">
        <v>64364</v>
      </c>
      <c r="D1683" s="284">
        <v>1E-4</v>
      </c>
      <c r="E1683" s="91">
        <v>0</v>
      </c>
      <c r="F1683" s="186">
        <v>0</v>
      </c>
      <c r="G1683" s="186">
        <v>0</v>
      </c>
      <c r="H1683" s="186">
        <v>0</v>
      </c>
      <c r="I1683" s="187">
        <v>0</v>
      </c>
      <c r="J1683" s="186">
        <v>0</v>
      </c>
      <c r="K1683" s="186">
        <v>0</v>
      </c>
      <c r="L1683" s="186">
        <v>0</v>
      </c>
      <c r="M1683" s="186">
        <v>0</v>
      </c>
      <c r="N1683" s="188">
        <v>0</v>
      </c>
      <c r="O1683" s="189">
        <v>0</v>
      </c>
      <c r="P1683" s="186">
        <v>0</v>
      </c>
      <c r="Q1683" s="189">
        <v>0</v>
      </c>
      <c r="R1683" s="189">
        <v>0</v>
      </c>
      <c r="S1683" s="189">
        <v>1E-4</v>
      </c>
      <c r="T1683" s="188">
        <v>0</v>
      </c>
      <c r="U1683" s="187">
        <v>0</v>
      </c>
      <c r="V1683" s="189">
        <v>0</v>
      </c>
      <c r="W1683" s="189">
        <v>0</v>
      </c>
      <c r="X1683" s="188">
        <v>0</v>
      </c>
      <c r="Y1683" s="188">
        <v>0</v>
      </c>
      <c r="Z1683" s="186">
        <v>0</v>
      </c>
      <c r="AA1683" s="186">
        <v>0</v>
      </c>
      <c r="AB1683" s="186">
        <v>0</v>
      </c>
      <c r="AC1683" s="186">
        <v>0</v>
      </c>
      <c r="AD1683" s="188">
        <v>0</v>
      </c>
      <c r="AE1683" s="189">
        <v>0</v>
      </c>
      <c r="AF1683" s="189">
        <v>0</v>
      </c>
      <c r="AG1683" s="189">
        <v>0</v>
      </c>
      <c r="AH1683" s="191">
        <v>0</v>
      </c>
      <c r="AI1683" s="186">
        <v>0</v>
      </c>
      <c r="AJ1683" s="192">
        <v>7501943444942</v>
      </c>
      <c r="AK1683" s="192">
        <v>64170</v>
      </c>
      <c r="AL1683" s="90" t="s">
        <v>278</v>
      </c>
      <c r="AM1683" s="75">
        <v>64364</v>
      </c>
      <c r="AO1683" s="188">
        <v>0</v>
      </c>
      <c r="AP1683" s="188">
        <v>0</v>
      </c>
      <c r="AQ1683" s="187">
        <v>0</v>
      </c>
      <c r="AR1683" s="188">
        <v>0</v>
      </c>
      <c r="AS1683" s="187">
        <v>0</v>
      </c>
      <c r="AT1683" s="188">
        <v>0</v>
      </c>
      <c r="AU1683" s="187">
        <v>0</v>
      </c>
      <c r="AV1683" s="188">
        <v>0</v>
      </c>
      <c r="AW1683" s="187">
        <v>0</v>
      </c>
      <c r="AX1683" s="188">
        <v>0</v>
      </c>
      <c r="AY1683" s="187">
        <v>0</v>
      </c>
      <c r="AZ1683" s="188">
        <v>0</v>
      </c>
      <c r="BA1683" s="187">
        <v>0</v>
      </c>
      <c r="BB1683" s="188">
        <v>0</v>
      </c>
      <c r="BC1683" s="187">
        <v>0</v>
      </c>
      <c r="BD1683" s="75"/>
      <c r="BE1683" s="75"/>
      <c r="BG1683" s="74"/>
      <c r="BH1683" s="74"/>
      <c r="BI1683" s="194"/>
      <c r="BJ1683" s="74"/>
      <c r="BK1683" s="74"/>
      <c r="BL1683" s="74"/>
    </row>
    <row r="1684" spans="1:64" ht="11.25" customHeight="1" x14ac:dyDescent="0.3">
      <c r="A1684" s="184" t="s">
        <v>2300</v>
      </c>
      <c r="B1684" s="185">
        <v>0</v>
      </c>
      <c r="C1684" s="917">
        <v>64356</v>
      </c>
      <c r="D1684" s="284">
        <v>1E-4</v>
      </c>
      <c r="E1684" s="91">
        <v>0</v>
      </c>
      <c r="F1684" s="186">
        <v>0</v>
      </c>
      <c r="G1684" s="186">
        <v>0</v>
      </c>
      <c r="H1684" s="186">
        <v>0</v>
      </c>
      <c r="I1684" s="187">
        <v>0</v>
      </c>
      <c r="J1684" s="186">
        <v>0</v>
      </c>
      <c r="K1684" s="186">
        <v>0</v>
      </c>
      <c r="L1684" s="186">
        <v>0</v>
      </c>
      <c r="M1684" s="186">
        <v>0</v>
      </c>
      <c r="N1684" s="188">
        <v>0</v>
      </c>
      <c r="O1684" s="189">
        <v>0</v>
      </c>
      <c r="P1684" s="186">
        <v>0</v>
      </c>
      <c r="Q1684" s="189">
        <v>0</v>
      </c>
      <c r="R1684" s="189">
        <v>0</v>
      </c>
      <c r="S1684" s="189">
        <v>1E-4</v>
      </c>
      <c r="T1684" s="188">
        <v>0</v>
      </c>
      <c r="U1684" s="187">
        <v>0</v>
      </c>
      <c r="V1684" s="189">
        <v>0</v>
      </c>
      <c r="W1684" s="189">
        <v>0</v>
      </c>
      <c r="X1684" s="188">
        <v>0</v>
      </c>
      <c r="Y1684" s="188">
        <v>0</v>
      </c>
      <c r="Z1684" s="186">
        <v>0</v>
      </c>
      <c r="AA1684" s="186">
        <v>0</v>
      </c>
      <c r="AB1684" s="186">
        <v>0</v>
      </c>
      <c r="AC1684" s="186">
        <v>0</v>
      </c>
      <c r="AD1684" s="188">
        <v>0</v>
      </c>
      <c r="AE1684" s="189">
        <v>0</v>
      </c>
      <c r="AF1684" s="189">
        <v>0</v>
      </c>
      <c r="AG1684" s="189">
        <v>0</v>
      </c>
      <c r="AH1684" s="191">
        <v>0</v>
      </c>
      <c r="AI1684" s="186">
        <v>0</v>
      </c>
      <c r="AJ1684" s="192">
        <v>7501943444942</v>
      </c>
      <c r="AK1684" s="192">
        <v>64170</v>
      </c>
      <c r="AL1684" s="90" t="s">
        <v>278</v>
      </c>
      <c r="AM1684" s="75">
        <v>64356</v>
      </c>
      <c r="AO1684" s="188">
        <v>0</v>
      </c>
      <c r="AP1684" s="188">
        <v>0</v>
      </c>
      <c r="AQ1684" s="187">
        <v>0</v>
      </c>
      <c r="AR1684" s="188">
        <v>0</v>
      </c>
      <c r="AS1684" s="187">
        <v>0</v>
      </c>
      <c r="AT1684" s="188">
        <v>0</v>
      </c>
      <c r="AU1684" s="187">
        <v>0</v>
      </c>
      <c r="AV1684" s="188">
        <v>0</v>
      </c>
      <c r="AW1684" s="187">
        <v>0</v>
      </c>
      <c r="AX1684" s="188">
        <v>0</v>
      </c>
      <c r="AY1684" s="187">
        <v>0</v>
      </c>
      <c r="AZ1684" s="188">
        <v>0</v>
      </c>
      <c r="BA1684" s="187">
        <v>0</v>
      </c>
      <c r="BB1684" s="188">
        <v>0</v>
      </c>
      <c r="BC1684" s="187">
        <v>0</v>
      </c>
      <c r="BD1684" s="75"/>
      <c r="BE1684" s="75"/>
      <c r="BG1684" s="74"/>
      <c r="BH1684" s="74"/>
      <c r="BI1684" s="194"/>
      <c r="BJ1684" s="74"/>
      <c r="BK1684" s="74"/>
      <c r="BL1684" s="74"/>
    </row>
    <row r="1685" spans="1:64" ht="11.25" customHeight="1" x14ac:dyDescent="0.3">
      <c r="A1685" s="184" t="s">
        <v>2301</v>
      </c>
      <c r="B1685" s="185">
        <v>0</v>
      </c>
      <c r="C1685" s="917">
        <v>64281</v>
      </c>
      <c r="D1685" s="284">
        <v>1E-4</v>
      </c>
      <c r="E1685" s="91">
        <v>0</v>
      </c>
      <c r="F1685" s="186">
        <v>0</v>
      </c>
      <c r="G1685" s="186">
        <v>0</v>
      </c>
      <c r="H1685" s="186">
        <v>0</v>
      </c>
      <c r="I1685" s="187">
        <v>0</v>
      </c>
      <c r="J1685" s="186">
        <v>0</v>
      </c>
      <c r="K1685" s="186">
        <v>0</v>
      </c>
      <c r="L1685" s="186">
        <v>0</v>
      </c>
      <c r="M1685" s="186">
        <v>0</v>
      </c>
      <c r="N1685" s="188">
        <v>0</v>
      </c>
      <c r="O1685" s="189">
        <v>0</v>
      </c>
      <c r="P1685" s="186">
        <v>0</v>
      </c>
      <c r="Q1685" s="189">
        <v>0</v>
      </c>
      <c r="R1685" s="189">
        <v>0</v>
      </c>
      <c r="S1685" s="189">
        <v>1E-4</v>
      </c>
      <c r="T1685" s="188">
        <v>0</v>
      </c>
      <c r="U1685" s="187">
        <v>0</v>
      </c>
      <c r="V1685" s="189">
        <v>0</v>
      </c>
      <c r="W1685" s="189">
        <v>0</v>
      </c>
      <c r="X1685" s="188">
        <v>0</v>
      </c>
      <c r="Y1685" s="188">
        <v>0</v>
      </c>
      <c r="Z1685" s="186">
        <v>0</v>
      </c>
      <c r="AA1685" s="186">
        <v>0</v>
      </c>
      <c r="AB1685" s="186">
        <v>0</v>
      </c>
      <c r="AC1685" s="186">
        <v>0</v>
      </c>
      <c r="AD1685" s="188">
        <v>0</v>
      </c>
      <c r="AE1685" s="189">
        <v>0</v>
      </c>
      <c r="AF1685" s="189">
        <v>0</v>
      </c>
      <c r="AG1685" s="189">
        <v>0</v>
      </c>
      <c r="AH1685" s="191">
        <v>0</v>
      </c>
      <c r="AI1685" s="186">
        <v>0</v>
      </c>
      <c r="AJ1685" s="192">
        <v>7501943444942</v>
      </c>
      <c r="AK1685" s="192">
        <v>64170</v>
      </c>
      <c r="AL1685" s="90" t="s">
        <v>278</v>
      </c>
      <c r="AM1685" s="75">
        <v>64281</v>
      </c>
      <c r="AO1685" s="188">
        <v>0</v>
      </c>
      <c r="AP1685" s="188">
        <v>0</v>
      </c>
      <c r="AQ1685" s="187">
        <v>0</v>
      </c>
      <c r="AR1685" s="188">
        <v>0</v>
      </c>
      <c r="AS1685" s="187">
        <v>0</v>
      </c>
      <c r="AT1685" s="188">
        <v>0</v>
      </c>
      <c r="AU1685" s="187">
        <v>0</v>
      </c>
      <c r="AV1685" s="188">
        <v>0</v>
      </c>
      <c r="AW1685" s="187">
        <v>0</v>
      </c>
      <c r="AX1685" s="188">
        <v>0</v>
      </c>
      <c r="AY1685" s="187">
        <v>0</v>
      </c>
      <c r="AZ1685" s="188">
        <v>0</v>
      </c>
      <c r="BA1685" s="187">
        <v>0</v>
      </c>
      <c r="BB1685" s="188">
        <v>0</v>
      </c>
      <c r="BC1685" s="187">
        <v>0</v>
      </c>
      <c r="BD1685" s="75"/>
      <c r="BE1685" s="75"/>
      <c r="BG1685" s="74"/>
      <c r="BH1685" s="74"/>
      <c r="BI1685" s="194"/>
      <c r="BJ1685" s="74"/>
      <c r="BK1685" s="74"/>
      <c r="BL1685" s="74"/>
    </row>
    <row r="1686" spans="1:64" ht="11.25" customHeight="1" x14ac:dyDescent="0.3">
      <c r="A1686" s="184" t="s">
        <v>2302</v>
      </c>
      <c r="B1686" s="185">
        <v>0</v>
      </c>
      <c r="C1686" s="917">
        <v>64278</v>
      </c>
      <c r="D1686" s="284">
        <v>1E-4</v>
      </c>
      <c r="E1686" s="91">
        <v>0</v>
      </c>
      <c r="F1686" s="186">
        <v>0</v>
      </c>
      <c r="G1686" s="186">
        <v>0</v>
      </c>
      <c r="H1686" s="186">
        <v>0</v>
      </c>
      <c r="I1686" s="187">
        <v>0</v>
      </c>
      <c r="J1686" s="186">
        <v>0</v>
      </c>
      <c r="K1686" s="186">
        <v>0</v>
      </c>
      <c r="L1686" s="186">
        <v>0</v>
      </c>
      <c r="M1686" s="186">
        <v>0</v>
      </c>
      <c r="N1686" s="188">
        <v>0</v>
      </c>
      <c r="O1686" s="189">
        <v>0</v>
      </c>
      <c r="P1686" s="186">
        <v>0</v>
      </c>
      <c r="Q1686" s="189">
        <v>0</v>
      </c>
      <c r="R1686" s="189">
        <v>0</v>
      </c>
      <c r="S1686" s="189">
        <v>1E-4</v>
      </c>
      <c r="T1686" s="188">
        <v>0</v>
      </c>
      <c r="U1686" s="187">
        <v>0</v>
      </c>
      <c r="V1686" s="189">
        <v>0</v>
      </c>
      <c r="W1686" s="189">
        <v>0</v>
      </c>
      <c r="X1686" s="188">
        <v>0</v>
      </c>
      <c r="Y1686" s="188">
        <v>0</v>
      </c>
      <c r="Z1686" s="186">
        <v>0</v>
      </c>
      <c r="AA1686" s="186">
        <v>0</v>
      </c>
      <c r="AB1686" s="186">
        <v>0</v>
      </c>
      <c r="AC1686" s="186">
        <v>0</v>
      </c>
      <c r="AD1686" s="188">
        <v>0</v>
      </c>
      <c r="AE1686" s="189">
        <v>0</v>
      </c>
      <c r="AF1686" s="189">
        <v>0</v>
      </c>
      <c r="AG1686" s="189">
        <v>0</v>
      </c>
      <c r="AH1686" s="191">
        <v>0</v>
      </c>
      <c r="AI1686" s="186">
        <v>0</v>
      </c>
      <c r="AJ1686" s="192">
        <v>7506425607006</v>
      </c>
      <c r="AK1686" s="192" t="s">
        <v>262</v>
      </c>
      <c r="AL1686" s="90" t="s">
        <v>278</v>
      </c>
      <c r="AM1686" s="75">
        <v>64278</v>
      </c>
      <c r="AO1686" s="188">
        <v>0</v>
      </c>
      <c r="AP1686" s="188">
        <v>0</v>
      </c>
      <c r="AQ1686" s="187">
        <v>0</v>
      </c>
      <c r="AR1686" s="188">
        <v>0</v>
      </c>
      <c r="AS1686" s="187">
        <v>0</v>
      </c>
      <c r="AT1686" s="188">
        <v>0</v>
      </c>
      <c r="AU1686" s="187">
        <v>0</v>
      </c>
      <c r="AV1686" s="188">
        <v>0</v>
      </c>
      <c r="AW1686" s="187">
        <v>0</v>
      </c>
      <c r="AX1686" s="188">
        <v>0</v>
      </c>
      <c r="AY1686" s="187">
        <v>0</v>
      </c>
      <c r="AZ1686" s="188">
        <v>0</v>
      </c>
      <c r="BA1686" s="187">
        <v>0</v>
      </c>
      <c r="BB1686" s="188">
        <v>0</v>
      </c>
      <c r="BC1686" s="187">
        <v>0</v>
      </c>
      <c r="BD1686" s="75"/>
      <c r="BE1686" s="75"/>
      <c r="BG1686" s="74"/>
      <c r="BH1686" s="74"/>
      <c r="BI1686" s="194"/>
      <c r="BJ1686" s="74"/>
      <c r="BK1686" s="74"/>
      <c r="BL1686" s="74"/>
    </row>
    <row r="1687" spans="1:64" ht="11.25" customHeight="1" x14ac:dyDescent="0.3">
      <c r="A1687" s="184" t="s">
        <v>2303</v>
      </c>
      <c r="B1687" s="185">
        <v>0</v>
      </c>
      <c r="C1687" s="917">
        <v>64326</v>
      </c>
      <c r="D1687" s="284">
        <v>429.31799999999998</v>
      </c>
      <c r="E1687" s="91">
        <v>0</v>
      </c>
      <c r="F1687" s="186">
        <v>0</v>
      </c>
      <c r="G1687" s="186">
        <v>0</v>
      </c>
      <c r="H1687" s="186">
        <v>0</v>
      </c>
      <c r="I1687" s="187">
        <v>0</v>
      </c>
      <c r="J1687" s="186">
        <v>0</v>
      </c>
      <c r="K1687" s="186">
        <v>0</v>
      </c>
      <c r="L1687" s="186">
        <v>0</v>
      </c>
      <c r="M1687" s="186">
        <v>0</v>
      </c>
      <c r="N1687" s="188">
        <v>0</v>
      </c>
      <c r="O1687" s="189">
        <v>0</v>
      </c>
      <c r="P1687" s="186">
        <v>0</v>
      </c>
      <c r="Q1687" s="189">
        <v>0</v>
      </c>
      <c r="R1687" s="189">
        <v>0</v>
      </c>
      <c r="S1687" s="189">
        <v>429.31799999999998</v>
      </c>
      <c r="T1687" s="188">
        <v>429.31799999999998</v>
      </c>
      <c r="U1687" s="187">
        <v>0</v>
      </c>
      <c r="V1687" s="189">
        <v>0</v>
      </c>
      <c r="W1687" s="189">
        <v>0</v>
      </c>
      <c r="X1687" s="188">
        <v>429.31799999999998</v>
      </c>
      <c r="Y1687" s="188">
        <v>0</v>
      </c>
      <c r="Z1687" s="186">
        <v>0</v>
      </c>
      <c r="AA1687" s="186">
        <v>0</v>
      </c>
      <c r="AB1687" s="186">
        <v>0</v>
      </c>
      <c r="AC1687" s="186">
        <v>0</v>
      </c>
      <c r="AD1687" s="188">
        <v>0</v>
      </c>
      <c r="AE1687" s="189">
        <v>0</v>
      </c>
      <c r="AF1687" s="189">
        <v>0</v>
      </c>
      <c r="AG1687" s="189">
        <v>0</v>
      </c>
      <c r="AH1687" s="191">
        <v>0</v>
      </c>
      <c r="AI1687" s="186">
        <v>0</v>
      </c>
      <c r="AJ1687" s="192">
        <v>7506425627141</v>
      </c>
      <c r="AK1687" s="192" t="s">
        <v>262</v>
      </c>
      <c r="AL1687" s="90" t="s">
        <v>278</v>
      </c>
      <c r="AM1687" s="75">
        <v>64326</v>
      </c>
      <c r="AO1687" s="188">
        <v>0</v>
      </c>
      <c r="AP1687" s="188">
        <v>0</v>
      </c>
      <c r="AQ1687" s="187">
        <v>0</v>
      </c>
      <c r="AR1687" s="188">
        <v>0</v>
      </c>
      <c r="AS1687" s="187">
        <v>0</v>
      </c>
      <c r="AT1687" s="188">
        <v>0</v>
      </c>
      <c r="AU1687" s="187">
        <v>0</v>
      </c>
      <c r="AV1687" s="188">
        <v>0</v>
      </c>
      <c r="AW1687" s="187">
        <v>0</v>
      </c>
      <c r="AX1687" s="188">
        <v>0</v>
      </c>
      <c r="AY1687" s="187">
        <v>0</v>
      </c>
      <c r="AZ1687" s="188">
        <v>0</v>
      </c>
      <c r="BA1687" s="187">
        <v>0</v>
      </c>
      <c r="BB1687" s="188">
        <v>0</v>
      </c>
      <c r="BC1687" s="187">
        <v>0</v>
      </c>
      <c r="BD1687" s="75"/>
      <c r="BE1687" s="75"/>
      <c r="BG1687" s="74"/>
      <c r="BH1687" s="74"/>
      <c r="BI1687" s="194"/>
      <c r="BJ1687" s="74"/>
      <c r="BK1687" s="74"/>
      <c r="BL1687" s="74"/>
    </row>
    <row r="1688" spans="1:64" ht="11.25" customHeight="1" x14ac:dyDescent="0.3">
      <c r="A1688" s="184" t="s">
        <v>2304</v>
      </c>
      <c r="B1688" s="185">
        <v>0</v>
      </c>
      <c r="C1688" s="917">
        <v>64329</v>
      </c>
      <c r="D1688" s="284">
        <v>1E-4</v>
      </c>
      <c r="E1688" s="91">
        <v>0</v>
      </c>
      <c r="F1688" s="186">
        <v>0</v>
      </c>
      <c r="G1688" s="186">
        <v>0</v>
      </c>
      <c r="H1688" s="186">
        <v>0</v>
      </c>
      <c r="I1688" s="187">
        <v>0</v>
      </c>
      <c r="J1688" s="186">
        <v>0</v>
      </c>
      <c r="K1688" s="186">
        <v>0</v>
      </c>
      <c r="L1688" s="186">
        <v>0</v>
      </c>
      <c r="M1688" s="186">
        <v>0</v>
      </c>
      <c r="N1688" s="188">
        <v>0</v>
      </c>
      <c r="O1688" s="189">
        <v>0</v>
      </c>
      <c r="P1688" s="186">
        <v>0</v>
      </c>
      <c r="Q1688" s="189">
        <v>0</v>
      </c>
      <c r="R1688" s="189">
        <v>0</v>
      </c>
      <c r="S1688" s="189">
        <v>1E-4</v>
      </c>
      <c r="T1688" s="188">
        <v>0</v>
      </c>
      <c r="U1688" s="187">
        <v>0</v>
      </c>
      <c r="V1688" s="189">
        <v>0</v>
      </c>
      <c r="W1688" s="189">
        <v>0</v>
      </c>
      <c r="X1688" s="188">
        <v>0</v>
      </c>
      <c r="Y1688" s="188">
        <v>0</v>
      </c>
      <c r="Z1688" s="186">
        <v>0</v>
      </c>
      <c r="AA1688" s="186">
        <v>0</v>
      </c>
      <c r="AB1688" s="186">
        <v>0</v>
      </c>
      <c r="AC1688" s="186">
        <v>0</v>
      </c>
      <c r="AD1688" s="188">
        <v>0</v>
      </c>
      <c r="AE1688" s="189">
        <v>0</v>
      </c>
      <c r="AF1688" s="189">
        <v>0</v>
      </c>
      <c r="AG1688" s="189">
        <v>0</v>
      </c>
      <c r="AH1688" s="191">
        <v>0</v>
      </c>
      <c r="AI1688" s="186">
        <v>0</v>
      </c>
      <c r="AJ1688" s="192">
        <v>0</v>
      </c>
      <c r="AK1688" s="192">
        <v>64326</v>
      </c>
      <c r="AL1688" s="90" t="s">
        <v>278</v>
      </c>
      <c r="AM1688" s="75">
        <v>64329</v>
      </c>
      <c r="AO1688" s="188">
        <v>0</v>
      </c>
      <c r="AP1688" s="188">
        <v>0</v>
      </c>
      <c r="AQ1688" s="187">
        <v>0</v>
      </c>
      <c r="AR1688" s="188">
        <v>0</v>
      </c>
      <c r="AS1688" s="187">
        <v>0</v>
      </c>
      <c r="AT1688" s="188">
        <v>0</v>
      </c>
      <c r="AU1688" s="187">
        <v>0</v>
      </c>
      <c r="AV1688" s="188">
        <v>0</v>
      </c>
      <c r="AW1688" s="187">
        <v>0</v>
      </c>
      <c r="AX1688" s="188">
        <v>0</v>
      </c>
      <c r="AY1688" s="187">
        <v>0</v>
      </c>
      <c r="AZ1688" s="188">
        <v>0</v>
      </c>
      <c r="BA1688" s="187">
        <v>0</v>
      </c>
      <c r="BB1688" s="188">
        <v>0</v>
      </c>
      <c r="BC1688" s="187">
        <v>0</v>
      </c>
      <c r="BD1688" s="75"/>
      <c r="BE1688" s="75"/>
      <c r="BG1688" s="74"/>
      <c r="BH1688" s="74"/>
      <c r="BI1688" s="194"/>
      <c r="BJ1688" s="74"/>
      <c r="BK1688" s="74"/>
      <c r="BL1688" s="74"/>
    </row>
    <row r="1689" spans="1:64" ht="11.25" customHeight="1" x14ac:dyDescent="0.3">
      <c r="A1689" s="184" t="s">
        <v>2305</v>
      </c>
      <c r="B1689" s="185">
        <v>0</v>
      </c>
      <c r="C1689" s="917">
        <v>64248</v>
      </c>
      <c r="D1689" s="284">
        <v>1E-4</v>
      </c>
      <c r="E1689" s="91">
        <v>0</v>
      </c>
      <c r="F1689" s="186">
        <v>0</v>
      </c>
      <c r="G1689" s="186">
        <v>0</v>
      </c>
      <c r="H1689" s="186">
        <v>0</v>
      </c>
      <c r="I1689" s="187">
        <v>0</v>
      </c>
      <c r="J1689" s="186">
        <v>0</v>
      </c>
      <c r="K1689" s="186">
        <v>0</v>
      </c>
      <c r="L1689" s="186">
        <v>0</v>
      </c>
      <c r="M1689" s="186">
        <v>0</v>
      </c>
      <c r="N1689" s="188">
        <v>0</v>
      </c>
      <c r="O1689" s="189">
        <v>0</v>
      </c>
      <c r="P1689" s="186">
        <v>0</v>
      </c>
      <c r="Q1689" s="189">
        <v>0</v>
      </c>
      <c r="R1689" s="189">
        <v>0</v>
      </c>
      <c r="S1689" s="189">
        <v>1E-4</v>
      </c>
      <c r="T1689" s="188">
        <v>0</v>
      </c>
      <c r="U1689" s="187">
        <v>0</v>
      </c>
      <c r="V1689" s="189">
        <v>0</v>
      </c>
      <c r="W1689" s="189">
        <v>0</v>
      </c>
      <c r="X1689" s="188">
        <v>0</v>
      </c>
      <c r="Y1689" s="188">
        <v>0</v>
      </c>
      <c r="Z1689" s="186">
        <v>0</v>
      </c>
      <c r="AA1689" s="186">
        <v>0</v>
      </c>
      <c r="AB1689" s="186">
        <v>0</v>
      </c>
      <c r="AC1689" s="186">
        <v>0</v>
      </c>
      <c r="AD1689" s="188">
        <v>0</v>
      </c>
      <c r="AE1689" s="189">
        <v>0</v>
      </c>
      <c r="AF1689" s="189">
        <v>0</v>
      </c>
      <c r="AG1689" s="189">
        <v>0</v>
      </c>
      <c r="AH1689" s="191">
        <v>0</v>
      </c>
      <c r="AI1689" s="186">
        <v>0</v>
      </c>
      <c r="AJ1689" s="192">
        <v>7501943416604</v>
      </c>
      <c r="AK1689" s="192">
        <v>64190</v>
      </c>
      <c r="AL1689" s="90" t="s">
        <v>278</v>
      </c>
      <c r="AM1689" s="75">
        <v>64248</v>
      </c>
      <c r="AO1689" s="188">
        <v>0</v>
      </c>
      <c r="AP1689" s="188">
        <v>0</v>
      </c>
      <c r="AQ1689" s="187">
        <v>0</v>
      </c>
      <c r="AR1689" s="188">
        <v>0</v>
      </c>
      <c r="AS1689" s="187">
        <v>0</v>
      </c>
      <c r="AT1689" s="188">
        <v>0</v>
      </c>
      <c r="AU1689" s="187">
        <v>0</v>
      </c>
      <c r="AV1689" s="188">
        <v>0</v>
      </c>
      <c r="AW1689" s="187">
        <v>0</v>
      </c>
      <c r="AX1689" s="188">
        <v>0</v>
      </c>
      <c r="AY1689" s="187">
        <v>0</v>
      </c>
      <c r="AZ1689" s="188">
        <v>0</v>
      </c>
      <c r="BA1689" s="187">
        <v>0</v>
      </c>
      <c r="BB1689" s="188">
        <v>0</v>
      </c>
      <c r="BC1689" s="187">
        <v>0</v>
      </c>
      <c r="BD1689" s="75"/>
      <c r="BE1689" s="75"/>
      <c r="BG1689" s="74"/>
      <c r="BH1689" s="74"/>
      <c r="BI1689" s="194"/>
      <c r="BJ1689" s="74"/>
      <c r="BK1689" s="74"/>
      <c r="BL1689" s="74"/>
    </row>
    <row r="1690" spans="1:64" ht="11.25" customHeight="1" x14ac:dyDescent="0.3">
      <c r="A1690" s="184" t="s">
        <v>2306</v>
      </c>
      <c r="B1690" s="185">
        <v>0</v>
      </c>
      <c r="C1690" s="917">
        <v>64340</v>
      </c>
      <c r="D1690" s="284">
        <v>1E-4</v>
      </c>
      <c r="E1690" s="91">
        <v>0</v>
      </c>
      <c r="F1690" s="186">
        <v>0</v>
      </c>
      <c r="G1690" s="186">
        <v>0</v>
      </c>
      <c r="H1690" s="186">
        <v>0</v>
      </c>
      <c r="I1690" s="187">
        <v>0</v>
      </c>
      <c r="J1690" s="186">
        <v>0</v>
      </c>
      <c r="K1690" s="186">
        <v>0</v>
      </c>
      <c r="L1690" s="186">
        <v>0</v>
      </c>
      <c r="M1690" s="186">
        <v>0</v>
      </c>
      <c r="N1690" s="188">
        <v>0</v>
      </c>
      <c r="O1690" s="189">
        <v>0</v>
      </c>
      <c r="P1690" s="186">
        <v>0</v>
      </c>
      <c r="Q1690" s="189">
        <v>0</v>
      </c>
      <c r="R1690" s="189">
        <v>0</v>
      </c>
      <c r="S1690" s="189">
        <v>1E-4</v>
      </c>
      <c r="T1690" s="188">
        <v>0</v>
      </c>
      <c r="U1690" s="187">
        <v>0</v>
      </c>
      <c r="V1690" s="189">
        <v>0</v>
      </c>
      <c r="W1690" s="189">
        <v>0</v>
      </c>
      <c r="X1690" s="188">
        <v>0</v>
      </c>
      <c r="Y1690" s="188">
        <v>0</v>
      </c>
      <c r="Z1690" s="186">
        <v>0</v>
      </c>
      <c r="AA1690" s="186">
        <v>0</v>
      </c>
      <c r="AB1690" s="186">
        <v>0</v>
      </c>
      <c r="AC1690" s="186">
        <v>0</v>
      </c>
      <c r="AD1690" s="188">
        <v>0</v>
      </c>
      <c r="AE1690" s="189">
        <v>0</v>
      </c>
      <c r="AF1690" s="189">
        <v>0</v>
      </c>
      <c r="AG1690" s="189">
        <v>0</v>
      </c>
      <c r="AH1690" s="191">
        <v>0</v>
      </c>
      <c r="AI1690" s="186">
        <v>0</v>
      </c>
      <c r="AJ1690" s="192">
        <v>7501943416604</v>
      </c>
      <c r="AK1690" s="192">
        <v>64190</v>
      </c>
      <c r="AL1690" s="90" t="s">
        <v>278</v>
      </c>
      <c r="AM1690" s="75">
        <v>64340</v>
      </c>
      <c r="AO1690" s="188">
        <v>0</v>
      </c>
      <c r="AP1690" s="188">
        <v>0</v>
      </c>
      <c r="AQ1690" s="187">
        <v>0</v>
      </c>
      <c r="AR1690" s="188">
        <v>0</v>
      </c>
      <c r="AS1690" s="187">
        <v>0</v>
      </c>
      <c r="AT1690" s="188">
        <v>0</v>
      </c>
      <c r="AU1690" s="187">
        <v>0</v>
      </c>
      <c r="AV1690" s="188">
        <v>0</v>
      </c>
      <c r="AW1690" s="187">
        <v>0</v>
      </c>
      <c r="AX1690" s="188">
        <v>0</v>
      </c>
      <c r="AY1690" s="187">
        <v>0</v>
      </c>
      <c r="AZ1690" s="188">
        <v>0</v>
      </c>
      <c r="BA1690" s="187">
        <v>0</v>
      </c>
      <c r="BB1690" s="188">
        <v>0</v>
      </c>
      <c r="BC1690" s="187">
        <v>0</v>
      </c>
      <c r="BD1690" s="75"/>
      <c r="BE1690" s="75"/>
      <c r="BG1690" s="74"/>
      <c r="BH1690" s="74"/>
      <c r="BI1690" s="194"/>
      <c r="BJ1690" s="74"/>
      <c r="BK1690" s="74"/>
      <c r="BL1690" s="74"/>
    </row>
    <row r="1691" spans="1:64" ht="11.25" customHeight="1" x14ac:dyDescent="0.3">
      <c r="A1691" s="184" t="s">
        <v>2307</v>
      </c>
      <c r="B1691" s="185">
        <v>0</v>
      </c>
      <c r="C1691" s="917">
        <v>64368</v>
      </c>
      <c r="D1691" s="284">
        <v>1E-4</v>
      </c>
      <c r="E1691" s="91">
        <v>0</v>
      </c>
      <c r="F1691" s="186">
        <v>0</v>
      </c>
      <c r="G1691" s="186">
        <v>0</v>
      </c>
      <c r="H1691" s="186">
        <v>0</v>
      </c>
      <c r="I1691" s="187">
        <v>0</v>
      </c>
      <c r="J1691" s="186">
        <v>0</v>
      </c>
      <c r="K1691" s="186">
        <v>0</v>
      </c>
      <c r="L1691" s="186">
        <v>0</v>
      </c>
      <c r="M1691" s="186">
        <v>0</v>
      </c>
      <c r="N1691" s="188">
        <v>0</v>
      </c>
      <c r="O1691" s="189">
        <v>0</v>
      </c>
      <c r="P1691" s="186">
        <v>0</v>
      </c>
      <c r="Q1691" s="189">
        <v>0</v>
      </c>
      <c r="R1691" s="189">
        <v>0</v>
      </c>
      <c r="S1691" s="189">
        <v>1E-4</v>
      </c>
      <c r="T1691" s="188">
        <v>0</v>
      </c>
      <c r="U1691" s="187">
        <v>0</v>
      </c>
      <c r="V1691" s="189">
        <v>0</v>
      </c>
      <c r="W1691" s="189">
        <v>0</v>
      </c>
      <c r="X1691" s="188">
        <v>0</v>
      </c>
      <c r="Y1691" s="188">
        <v>0</v>
      </c>
      <c r="Z1691" s="186">
        <v>0</v>
      </c>
      <c r="AA1691" s="186">
        <v>0</v>
      </c>
      <c r="AB1691" s="186">
        <v>0</v>
      </c>
      <c r="AC1691" s="186">
        <v>0</v>
      </c>
      <c r="AD1691" s="188">
        <v>0</v>
      </c>
      <c r="AE1691" s="189">
        <v>0</v>
      </c>
      <c r="AF1691" s="189">
        <v>0</v>
      </c>
      <c r="AG1691" s="189">
        <v>0</v>
      </c>
      <c r="AH1691" s="191">
        <v>0</v>
      </c>
      <c r="AI1691" s="186">
        <v>0</v>
      </c>
      <c r="AJ1691" s="192">
        <v>7501943416604</v>
      </c>
      <c r="AK1691" s="192">
        <v>64190</v>
      </c>
      <c r="AL1691" s="90" t="s">
        <v>278</v>
      </c>
      <c r="AM1691" s="75">
        <v>64368</v>
      </c>
      <c r="AO1691" s="188">
        <v>0</v>
      </c>
      <c r="AP1691" s="188">
        <v>0</v>
      </c>
      <c r="AQ1691" s="187">
        <v>0</v>
      </c>
      <c r="AR1691" s="188">
        <v>0</v>
      </c>
      <c r="AS1691" s="187">
        <v>0</v>
      </c>
      <c r="AT1691" s="188">
        <v>0</v>
      </c>
      <c r="AU1691" s="187">
        <v>0</v>
      </c>
      <c r="AV1691" s="188">
        <v>0</v>
      </c>
      <c r="AW1691" s="187">
        <v>0</v>
      </c>
      <c r="AX1691" s="188">
        <v>0</v>
      </c>
      <c r="AY1691" s="187">
        <v>0</v>
      </c>
      <c r="AZ1691" s="188">
        <v>0</v>
      </c>
      <c r="BA1691" s="187">
        <v>0</v>
      </c>
      <c r="BB1691" s="188">
        <v>0</v>
      </c>
      <c r="BC1691" s="187">
        <v>0</v>
      </c>
      <c r="BD1691" s="75"/>
      <c r="BE1691" s="75"/>
      <c r="BG1691" s="74"/>
      <c r="BH1691" s="74"/>
      <c r="BI1691" s="194"/>
      <c r="BJ1691" s="74"/>
      <c r="BK1691" s="74"/>
      <c r="BL1691" s="74"/>
    </row>
    <row r="1692" spans="1:64" ht="11.25" customHeight="1" x14ac:dyDescent="0.3">
      <c r="A1692" s="184" t="s">
        <v>2308</v>
      </c>
      <c r="B1692" s="185">
        <v>0</v>
      </c>
      <c r="C1692" s="917">
        <v>64360</v>
      </c>
      <c r="D1692" s="284">
        <v>1E-4</v>
      </c>
      <c r="E1692" s="91">
        <v>0</v>
      </c>
      <c r="F1692" s="186">
        <v>0</v>
      </c>
      <c r="G1692" s="186">
        <v>0</v>
      </c>
      <c r="H1692" s="186">
        <v>0</v>
      </c>
      <c r="I1692" s="187">
        <v>0</v>
      </c>
      <c r="J1692" s="186">
        <v>0</v>
      </c>
      <c r="K1692" s="186">
        <v>0</v>
      </c>
      <c r="L1692" s="186">
        <v>0</v>
      </c>
      <c r="M1692" s="186">
        <v>0</v>
      </c>
      <c r="N1692" s="188">
        <v>0</v>
      </c>
      <c r="O1692" s="189">
        <v>0</v>
      </c>
      <c r="P1692" s="186">
        <v>0</v>
      </c>
      <c r="Q1692" s="189">
        <v>0</v>
      </c>
      <c r="R1692" s="189">
        <v>0</v>
      </c>
      <c r="S1692" s="189">
        <v>1E-4</v>
      </c>
      <c r="T1692" s="188">
        <v>0</v>
      </c>
      <c r="U1692" s="187">
        <v>0</v>
      </c>
      <c r="V1692" s="189">
        <v>0</v>
      </c>
      <c r="W1692" s="189">
        <v>0</v>
      </c>
      <c r="X1692" s="188">
        <v>0</v>
      </c>
      <c r="Y1692" s="188">
        <v>0</v>
      </c>
      <c r="Z1692" s="186">
        <v>0</v>
      </c>
      <c r="AA1692" s="186">
        <v>0</v>
      </c>
      <c r="AB1692" s="186">
        <v>0</v>
      </c>
      <c r="AC1692" s="186">
        <v>0</v>
      </c>
      <c r="AD1692" s="188">
        <v>0</v>
      </c>
      <c r="AE1692" s="189">
        <v>0</v>
      </c>
      <c r="AF1692" s="189">
        <v>0</v>
      </c>
      <c r="AG1692" s="189">
        <v>0</v>
      </c>
      <c r="AH1692" s="191">
        <v>0</v>
      </c>
      <c r="AI1692" s="186">
        <v>0</v>
      </c>
      <c r="AJ1692" s="192">
        <v>7501943416604</v>
      </c>
      <c r="AK1692" s="192">
        <v>64190</v>
      </c>
      <c r="AL1692" s="90" t="s">
        <v>278</v>
      </c>
      <c r="AM1692" s="75">
        <v>64360</v>
      </c>
      <c r="AO1692" s="188">
        <v>0</v>
      </c>
      <c r="AP1692" s="188">
        <v>0</v>
      </c>
      <c r="AQ1692" s="187">
        <v>0</v>
      </c>
      <c r="AR1692" s="188">
        <v>0</v>
      </c>
      <c r="AS1692" s="187">
        <v>0</v>
      </c>
      <c r="AT1692" s="188">
        <v>0</v>
      </c>
      <c r="AU1692" s="187">
        <v>0</v>
      </c>
      <c r="AV1692" s="188">
        <v>0</v>
      </c>
      <c r="AW1692" s="187">
        <v>0</v>
      </c>
      <c r="AX1692" s="188">
        <v>0</v>
      </c>
      <c r="AY1692" s="187">
        <v>0</v>
      </c>
      <c r="AZ1692" s="188">
        <v>0</v>
      </c>
      <c r="BA1692" s="187">
        <v>0</v>
      </c>
      <c r="BB1692" s="188">
        <v>0</v>
      </c>
      <c r="BC1692" s="187">
        <v>0</v>
      </c>
      <c r="BD1692" s="75"/>
      <c r="BE1692" s="75"/>
      <c r="BG1692" s="74"/>
      <c r="BH1692" s="74"/>
      <c r="BI1692" s="194"/>
      <c r="BJ1692" s="74"/>
      <c r="BK1692" s="74"/>
      <c r="BL1692" s="74"/>
    </row>
    <row r="1693" spans="1:64" ht="11.25" customHeight="1" x14ac:dyDescent="0.3">
      <c r="A1693" s="184" t="s">
        <v>2309</v>
      </c>
      <c r="B1693" s="185">
        <v>0</v>
      </c>
      <c r="C1693" s="917">
        <v>64235</v>
      </c>
      <c r="D1693" s="284">
        <v>1E-4</v>
      </c>
      <c r="E1693" s="91">
        <v>0</v>
      </c>
      <c r="F1693" s="186">
        <v>0</v>
      </c>
      <c r="G1693" s="186">
        <v>0</v>
      </c>
      <c r="H1693" s="186">
        <v>0</v>
      </c>
      <c r="I1693" s="187">
        <v>0</v>
      </c>
      <c r="J1693" s="186">
        <v>0</v>
      </c>
      <c r="K1693" s="186">
        <v>0</v>
      </c>
      <c r="L1693" s="186">
        <v>0</v>
      </c>
      <c r="M1693" s="186">
        <v>0</v>
      </c>
      <c r="N1693" s="188">
        <v>0</v>
      </c>
      <c r="O1693" s="189">
        <v>0</v>
      </c>
      <c r="P1693" s="186">
        <v>0</v>
      </c>
      <c r="Q1693" s="189">
        <v>0</v>
      </c>
      <c r="R1693" s="189">
        <v>0</v>
      </c>
      <c r="S1693" s="189">
        <v>1E-4</v>
      </c>
      <c r="T1693" s="188">
        <v>0</v>
      </c>
      <c r="U1693" s="187">
        <v>0</v>
      </c>
      <c r="V1693" s="189">
        <v>0</v>
      </c>
      <c r="W1693" s="189">
        <v>0</v>
      </c>
      <c r="X1693" s="188">
        <v>0</v>
      </c>
      <c r="Y1693" s="188">
        <v>0</v>
      </c>
      <c r="Z1693" s="186">
        <v>0</v>
      </c>
      <c r="AA1693" s="186">
        <v>0</v>
      </c>
      <c r="AB1693" s="186">
        <v>0</v>
      </c>
      <c r="AC1693" s="186">
        <v>0</v>
      </c>
      <c r="AD1693" s="188">
        <v>0</v>
      </c>
      <c r="AE1693" s="189">
        <v>0</v>
      </c>
      <c r="AF1693" s="189">
        <v>0</v>
      </c>
      <c r="AG1693" s="189">
        <v>0</v>
      </c>
      <c r="AH1693" s="191">
        <v>0</v>
      </c>
      <c r="AI1693" s="186">
        <v>0</v>
      </c>
      <c r="AJ1693" s="192">
        <v>7501017376971</v>
      </c>
      <c r="AK1693" s="192">
        <v>93600</v>
      </c>
      <c r="AL1693" s="90" t="s">
        <v>278</v>
      </c>
      <c r="AM1693" s="75">
        <v>64235</v>
      </c>
      <c r="AO1693" s="188">
        <v>0</v>
      </c>
      <c r="AP1693" s="188">
        <v>0</v>
      </c>
      <c r="AQ1693" s="187">
        <v>0</v>
      </c>
      <c r="AR1693" s="188">
        <v>0</v>
      </c>
      <c r="AS1693" s="187">
        <v>0</v>
      </c>
      <c r="AT1693" s="188">
        <v>0</v>
      </c>
      <c r="AU1693" s="187">
        <v>0</v>
      </c>
      <c r="AV1693" s="188">
        <v>0</v>
      </c>
      <c r="AW1693" s="187">
        <v>0</v>
      </c>
      <c r="AX1693" s="188">
        <v>0</v>
      </c>
      <c r="AY1693" s="187">
        <v>0</v>
      </c>
      <c r="AZ1693" s="188">
        <v>0</v>
      </c>
      <c r="BA1693" s="187">
        <v>0</v>
      </c>
      <c r="BB1693" s="188">
        <v>0</v>
      </c>
      <c r="BC1693" s="187">
        <v>0</v>
      </c>
      <c r="BD1693" s="75"/>
      <c r="BE1693" s="75"/>
      <c r="BG1693" s="74"/>
      <c r="BH1693" s="74"/>
      <c r="BI1693" s="194"/>
      <c r="BJ1693" s="74"/>
      <c r="BK1693" s="74"/>
      <c r="BL1693" s="74"/>
    </row>
    <row r="1694" spans="1:64" s="55" customFormat="1" ht="11.25" customHeight="1" x14ac:dyDescent="0.2">
      <c r="A1694" s="184" t="s">
        <v>2310</v>
      </c>
      <c r="B1694" s="185">
        <v>0</v>
      </c>
      <c r="C1694" s="917">
        <v>64363</v>
      </c>
      <c r="D1694" s="284">
        <v>1E-4</v>
      </c>
      <c r="E1694" s="91">
        <v>0</v>
      </c>
      <c r="F1694" s="186">
        <v>0</v>
      </c>
      <c r="G1694" s="186">
        <v>0</v>
      </c>
      <c r="H1694" s="186">
        <v>0</v>
      </c>
      <c r="I1694" s="187">
        <v>0</v>
      </c>
      <c r="J1694" s="186">
        <v>0</v>
      </c>
      <c r="K1694" s="186">
        <v>0</v>
      </c>
      <c r="L1694" s="186">
        <v>0</v>
      </c>
      <c r="M1694" s="186">
        <v>0</v>
      </c>
      <c r="N1694" s="188">
        <v>0</v>
      </c>
      <c r="O1694" s="189">
        <v>0</v>
      </c>
      <c r="P1694" s="186">
        <v>0</v>
      </c>
      <c r="Q1694" s="189">
        <v>0</v>
      </c>
      <c r="R1694" s="189">
        <v>0</v>
      </c>
      <c r="S1694" s="189">
        <v>1E-4</v>
      </c>
      <c r="T1694" s="188">
        <v>0</v>
      </c>
      <c r="U1694" s="187">
        <v>0</v>
      </c>
      <c r="V1694" s="189">
        <v>0</v>
      </c>
      <c r="W1694" s="189">
        <v>0</v>
      </c>
      <c r="X1694" s="188">
        <v>0</v>
      </c>
      <c r="Y1694" s="188">
        <v>0</v>
      </c>
      <c r="Z1694" s="186">
        <v>0</v>
      </c>
      <c r="AA1694" s="186">
        <v>0</v>
      </c>
      <c r="AB1694" s="186">
        <v>0</v>
      </c>
      <c r="AC1694" s="186">
        <v>0</v>
      </c>
      <c r="AD1694" s="188">
        <v>0</v>
      </c>
      <c r="AE1694" s="189">
        <v>0</v>
      </c>
      <c r="AF1694" s="189">
        <v>0</v>
      </c>
      <c r="AG1694" s="189">
        <v>0</v>
      </c>
      <c r="AH1694" s="191">
        <v>0</v>
      </c>
      <c r="AI1694" s="186">
        <v>0</v>
      </c>
      <c r="AJ1694" s="192">
        <v>7501943444928</v>
      </c>
      <c r="AK1694" s="192">
        <v>64169</v>
      </c>
      <c r="AL1694" s="90" t="s">
        <v>278</v>
      </c>
      <c r="AM1694" s="75">
        <v>64363</v>
      </c>
      <c r="AN1694" s="90"/>
      <c r="AO1694" s="188">
        <v>0</v>
      </c>
      <c r="AP1694" s="188">
        <v>0</v>
      </c>
      <c r="AQ1694" s="187">
        <v>0</v>
      </c>
      <c r="AR1694" s="188">
        <v>0</v>
      </c>
      <c r="AS1694" s="187">
        <v>0</v>
      </c>
      <c r="AT1694" s="188">
        <v>0</v>
      </c>
      <c r="AU1694" s="187">
        <v>0</v>
      </c>
      <c r="AV1694" s="188">
        <v>0</v>
      </c>
      <c r="AW1694" s="187">
        <v>0</v>
      </c>
      <c r="AX1694" s="188">
        <v>0</v>
      </c>
      <c r="AY1694" s="187">
        <v>0</v>
      </c>
      <c r="AZ1694" s="188">
        <v>0</v>
      </c>
      <c r="BA1694" s="187">
        <v>0</v>
      </c>
      <c r="BB1694" s="188">
        <v>0</v>
      </c>
      <c r="BC1694" s="187">
        <v>0</v>
      </c>
      <c r="BD1694" s="75"/>
      <c r="BE1694" s="75"/>
      <c r="BG1694" s="74"/>
      <c r="BH1694" s="74"/>
      <c r="BI1694" s="194"/>
      <c r="BJ1694" s="74"/>
      <c r="BK1694" s="74"/>
      <c r="BL1694" s="74"/>
    </row>
    <row r="1695" spans="1:64" s="55" customFormat="1" ht="11.25" customHeight="1" x14ac:dyDescent="0.2">
      <c r="A1695" s="184" t="s">
        <v>2311</v>
      </c>
      <c r="B1695" s="185">
        <v>0</v>
      </c>
      <c r="C1695" s="917">
        <v>64280</v>
      </c>
      <c r="D1695" s="284">
        <v>1E-4</v>
      </c>
      <c r="E1695" s="91">
        <v>0</v>
      </c>
      <c r="F1695" s="186">
        <v>0</v>
      </c>
      <c r="G1695" s="186">
        <v>0</v>
      </c>
      <c r="H1695" s="186">
        <v>0</v>
      </c>
      <c r="I1695" s="187">
        <v>0</v>
      </c>
      <c r="J1695" s="186">
        <v>0</v>
      </c>
      <c r="K1695" s="186">
        <v>0</v>
      </c>
      <c r="L1695" s="186">
        <v>0</v>
      </c>
      <c r="M1695" s="186">
        <v>0</v>
      </c>
      <c r="N1695" s="188">
        <v>0</v>
      </c>
      <c r="O1695" s="189">
        <v>0</v>
      </c>
      <c r="P1695" s="186">
        <v>0</v>
      </c>
      <c r="Q1695" s="189">
        <v>0</v>
      </c>
      <c r="R1695" s="189">
        <v>0</v>
      </c>
      <c r="S1695" s="189">
        <v>1E-4</v>
      </c>
      <c r="T1695" s="188">
        <v>0</v>
      </c>
      <c r="U1695" s="187">
        <v>0</v>
      </c>
      <c r="V1695" s="189">
        <v>0</v>
      </c>
      <c r="W1695" s="189">
        <v>0</v>
      </c>
      <c r="X1695" s="188">
        <v>0</v>
      </c>
      <c r="Y1695" s="188">
        <v>0</v>
      </c>
      <c r="Z1695" s="186">
        <v>0</v>
      </c>
      <c r="AA1695" s="186">
        <v>0</v>
      </c>
      <c r="AB1695" s="186">
        <v>0</v>
      </c>
      <c r="AC1695" s="186">
        <v>0</v>
      </c>
      <c r="AD1695" s="188">
        <v>0</v>
      </c>
      <c r="AE1695" s="189">
        <v>0</v>
      </c>
      <c r="AF1695" s="189">
        <v>0</v>
      </c>
      <c r="AG1695" s="189">
        <v>0</v>
      </c>
      <c r="AH1695" s="191">
        <v>0</v>
      </c>
      <c r="AI1695" s="186">
        <v>0</v>
      </c>
      <c r="AJ1695" s="192">
        <v>7501943444928</v>
      </c>
      <c r="AK1695" s="192">
        <v>64169</v>
      </c>
      <c r="AL1695" s="90" t="s">
        <v>278</v>
      </c>
      <c r="AM1695" s="75">
        <v>64280</v>
      </c>
      <c r="AN1695" s="90"/>
      <c r="AO1695" s="188">
        <v>0</v>
      </c>
      <c r="AP1695" s="188">
        <v>0</v>
      </c>
      <c r="AQ1695" s="187">
        <v>0</v>
      </c>
      <c r="AR1695" s="188">
        <v>0</v>
      </c>
      <c r="AS1695" s="187">
        <v>0</v>
      </c>
      <c r="AT1695" s="188">
        <v>0</v>
      </c>
      <c r="AU1695" s="187">
        <v>0</v>
      </c>
      <c r="AV1695" s="188">
        <v>0</v>
      </c>
      <c r="AW1695" s="187">
        <v>0</v>
      </c>
      <c r="AX1695" s="188">
        <v>0</v>
      </c>
      <c r="AY1695" s="187">
        <v>0</v>
      </c>
      <c r="AZ1695" s="188">
        <v>0</v>
      </c>
      <c r="BA1695" s="187">
        <v>0</v>
      </c>
      <c r="BB1695" s="188">
        <v>0</v>
      </c>
      <c r="BC1695" s="187">
        <v>0</v>
      </c>
      <c r="BD1695" s="75"/>
      <c r="BE1695" s="75"/>
      <c r="BG1695" s="74"/>
      <c r="BH1695" s="74"/>
      <c r="BI1695" s="194"/>
      <c r="BJ1695" s="74"/>
      <c r="BK1695" s="74"/>
      <c r="BL1695" s="74"/>
    </row>
    <row r="1696" spans="1:64" s="55" customFormat="1" ht="11.25" customHeight="1" x14ac:dyDescent="0.2">
      <c r="A1696" s="184" t="s">
        <v>2312</v>
      </c>
      <c r="B1696" s="185">
        <v>0</v>
      </c>
      <c r="C1696" s="917">
        <v>64277</v>
      </c>
      <c r="D1696" s="284">
        <v>1E-4</v>
      </c>
      <c r="E1696" s="91">
        <v>0</v>
      </c>
      <c r="F1696" s="186">
        <v>0</v>
      </c>
      <c r="G1696" s="186">
        <v>0</v>
      </c>
      <c r="H1696" s="186">
        <v>0</v>
      </c>
      <c r="I1696" s="187">
        <v>0</v>
      </c>
      <c r="J1696" s="186">
        <v>0</v>
      </c>
      <c r="K1696" s="186">
        <v>0</v>
      </c>
      <c r="L1696" s="186">
        <v>0</v>
      </c>
      <c r="M1696" s="186">
        <v>0</v>
      </c>
      <c r="N1696" s="188">
        <v>0</v>
      </c>
      <c r="O1696" s="189">
        <v>0</v>
      </c>
      <c r="P1696" s="186">
        <v>0</v>
      </c>
      <c r="Q1696" s="189">
        <v>0</v>
      </c>
      <c r="R1696" s="189">
        <v>0</v>
      </c>
      <c r="S1696" s="189">
        <v>1E-4</v>
      </c>
      <c r="T1696" s="188">
        <v>0</v>
      </c>
      <c r="U1696" s="187">
        <v>0</v>
      </c>
      <c r="V1696" s="189">
        <v>0</v>
      </c>
      <c r="W1696" s="189">
        <v>0</v>
      </c>
      <c r="X1696" s="188">
        <v>0</v>
      </c>
      <c r="Y1696" s="188">
        <v>0</v>
      </c>
      <c r="Z1696" s="186">
        <v>0</v>
      </c>
      <c r="AA1696" s="186">
        <v>0</v>
      </c>
      <c r="AB1696" s="186">
        <v>0</v>
      </c>
      <c r="AC1696" s="186">
        <v>0</v>
      </c>
      <c r="AD1696" s="188">
        <v>0</v>
      </c>
      <c r="AE1696" s="189">
        <v>0</v>
      </c>
      <c r="AF1696" s="189">
        <v>0</v>
      </c>
      <c r="AG1696" s="189">
        <v>0</v>
      </c>
      <c r="AH1696" s="191">
        <v>0</v>
      </c>
      <c r="AI1696" s="186">
        <v>0</v>
      </c>
      <c r="AJ1696" s="192">
        <v>7506425606986</v>
      </c>
      <c r="AK1696" s="192" t="s">
        <v>262</v>
      </c>
      <c r="AL1696" s="90" t="s">
        <v>278</v>
      </c>
      <c r="AM1696" s="75">
        <v>64277</v>
      </c>
      <c r="AN1696" s="90"/>
      <c r="AO1696" s="188">
        <v>0</v>
      </c>
      <c r="AP1696" s="188">
        <v>0</v>
      </c>
      <c r="AQ1696" s="187">
        <v>0</v>
      </c>
      <c r="AR1696" s="188">
        <v>0</v>
      </c>
      <c r="AS1696" s="187">
        <v>0</v>
      </c>
      <c r="AT1696" s="188">
        <v>0</v>
      </c>
      <c r="AU1696" s="187">
        <v>0</v>
      </c>
      <c r="AV1696" s="188">
        <v>0</v>
      </c>
      <c r="AW1696" s="187">
        <v>0</v>
      </c>
      <c r="AX1696" s="188">
        <v>0</v>
      </c>
      <c r="AY1696" s="187">
        <v>0</v>
      </c>
      <c r="AZ1696" s="188">
        <v>0</v>
      </c>
      <c r="BA1696" s="187">
        <v>0</v>
      </c>
      <c r="BB1696" s="188">
        <v>0</v>
      </c>
      <c r="BC1696" s="187">
        <v>0</v>
      </c>
      <c r="BD1696" s="75"/>
      <c r="BE1696" s="75"/>
      <c r="BG1696" s="74"/>
      <c r="BH1696" s="74"/>
      <c r="BI1696" s="194"/>
      <c r="BJ1696" s="74"/>
      <c r="BK1696" s="74"/>
      <c r="BL1696" s="74"/>
    </row>
    <row r="1697" spans="1:64" s="55" customFormat="1" ht="11.25" customHeight="1" x14ac:dyDescent="0.2">
      <c r="A1697" s="184" t="s">
        <v>2313</v>
      </c>
      <c r="B1697" s="185">
        <v>0</v>
      </c>
      <c r="C1697" s="917">
        <v>64325</v>
      </c>
      <c r="D1697" s="284">
        <v>1E-4</v>
      </c>
      <c r="E1697" s="91">
        <v>0</v>
      </c>
      <c r="F1697" s="186">
        <v>0</v>
      </c>
      <c r="G1697" s="186">
        <v>0</v>
      </c>
      <c r="H1697" s="186">
        <v>0</v>
      </c>
      <c r="I1697" s="187">
        <v>0</v>
      </c>
      <c r="J1697" s="186">
        <v>0</v>
      </c>
      <c r="K1697" s="186">
        <v>0</v>
      </c>
      <c r="L1697" s="186">
        <v>0</v>
      </c>
      <c r="M1697" s="186">
        <v>0</v>
      </c>
      <c r="N1697" s="188">
        <v>0</v>
      </c>
      <c r="O1697" s="189">
        <v>0</v>
      </c>
      <c r="P1697" s="186">
        <v>0</v>
      </c>
      <c r="Q1697" s="189">
        <v>0</v>
      </c>
      <c r="R1697" s="189">
        <v>0</v>
      </c>
      <c r="S1697" s="189">
        <v>1E-4</v>
      </c>
      <c r="T1697" s="188">
        <v>0</v>
      </c>
      <c r="U1697" s="187">
        <v>0</v>
      </c>
      <c r="V1697" s="189">
        <v>0</v>
      </c>
      <c r="W1697" s="189">
        <v>0</v>
      </c>
      <c r="X1697" s="188">
        <v>0</v>
      </c>
      <c r="Y1697" s="188">
        <v>0</v>
      </c>
      <c r="Z1697" s="186">
        <v>0</v>
      </c>
      <c r="AA1697" s="186">
        <v>0</v>
      </c>
      <c r="AB1697" s="186">
        <v>0</v>
      </c>
      <c r="AC1697" s="186">
        <v>0</v>
      </c>
      <c r="AD1697" s="188">
        <v>0</v>
      </c>
      <c r="AE1697" s="189">
        <v>0</v>
      </c>
      <c r="AF1697" s="189">
        <v>0</v>
      </c>
      <c r="AG1697" s="189">
        <v>0</v>
      </c>
      <c r="AH1697" s="191">
        <v>0</v>
      </c>
      <c r="AI1697" s="186">
        <v>0</v>
      </c>
      <c r="AJ1697" s="192">
        <v>7506425627127</v>
      </c>
      <c r="AK1697" s="192" t="s">
        <v>262</v>
      </c>
      <c r="AL1697" s="90" t="s">
        <v>278</v>
      </c>
      <c r="AM1697" s="75">
        <v>64325</v>
      </c>
      <c r="AN1697" s="90"/>
      <c r="AO1697" s="188">
        <v>0</v>
      </c>
      <c r="AP1697" s="188">
        <v>0</v>
      </c>
      <c r="AQ1697" s="187">
        <v>0</v>
      </c>
      <c r="AR1697" s="188">
        <v>0</v>
      </c>
      <c r="AS1697" s="187">
        <v>0</v>
      </c>
      <c r="AT1697" s="188">
        <v>0</v>
      </c>
      <c r="AU1697" s="187">
        <v>0</v>
      </c>
      <c r="AV1697" s="188">
        <v>0</v>
      </c>
      <c r="AW1697" s="187">
        <v>0</v>
      </c>
      <c r="AX1697" s="188">
        <v>0</v>
      </c>
      <c r="AY1697" s="187">
        <v>0</v>
      </c>
      <c r="AZ1697" s="188">
        <v>0</v>
      </c>
      <c r="BA1697" s="187">
        <v>0</v>
      </c>
      <c r="BB1697" s="188">
        <v>0</v>
      </c>
      <c r="BC1697" s="187">
        <v>0</v>
      </c>
      <c r="BD1697" s="75"/>
      <c r="BE1697" s="75"/>
      <c r="BG1697" s="74"/>
      <c r="BH1697" s="74"/>
      <c r="BI1697" s="194"/>
      <c r="BJ1697" s="74"/>
      <c r="BK1697" s="74"/>
      <c r="BL1697" s="74"/>
    </row>
    <row r="1698" spans="1:64" s="55" customFormat="1" ht="11.25" customHeight="1" x14ac:dyDescent="0.2">
      <c r="A1698" s="184" t="s">
        <v>2314</v>
      </c>
      <c r="B1698" s="185">
        <v>0</v>
      </c>
      <c r="C1698" s="917">
        <v>64328</v>
      </c>
      <c r="D1698" s="284">
        <v>1E-4</v>
      </c>
      <c r="E1698" s="91">
        <v>0</v>
      </c>
      <c r="F1698" s="186">
        <v>0</v>
      </c>
      <c r="G1698" s="186">
        <v>0</v>
      </c>
      <c r="H1698" s="186">
        <v>0</v>
      </c>
      <c r="I1698" s="187">
        <v>0</v>
      </c>
      <c r="J1698" s="186">
        <v>0</v>
      </c>
      <c r="K1698" s="186">
        <v>0</v>
      </c>
      <c r="L1698" s="186">
        <v>0</v>
      </c>
      <c r="M1698" s="186">
        <v>0</v>
      </c>
      <c r="N1698" s="188">
        <v>0</v>
      </c>
      <c r="O1698" s="189">
        <v>0</v>
      </c>
      <c r="P1698" s="186">
        <v>0</v>
      </c>
      <c r="Q1698" s="189">
        <v>0</v>
      </c>
      <c r="R1698" s="189">
        <v>0</v>
      </c>
      <c r="S1698" s="189">
        <v>1E-4</v>
      </c>
      <c r="T1698" s="188">
        <v>0</v>
      </c>
      <c r="U1698" s="187">
        <v>0</v>
      </c>
      <c r="V1698" s="189">
        <v>0</v>
      </c>
      <c r="W1698" s="189">
        <v>0</v>
      </c>
      <c r="X1698" s="188">
        <v>0</v>
      </c>
      <c r="Y1698" s="188">
        <v>0</v>
      </c>
      <c r="Z1698" s="186">
        <v>0</v>
      </c>
      <c r="AA1698" s="186">
        <v>0</v>
      </c>
      <c r="AB1698" s="186">
        <v>0</v>
      </c>
      <c r="AC1698" s="186">
        <v>0</v>
      </c>
      <c r="AD1698" s="188">
        <v>0</v>
      </c>
      <c r="AE1698" s="189">
        <v>0</v>
      </c>
      <c r="AF1698" s="189">
        <v>0</v>
      </c>
      <c r="AG1698" s="189">
        <v>0</v>
      </c>
      <c r="AH1698" s="191">
        <v>0</v>
      </c>
      <c r="AI1698" s="186">
        <v>0</v>
      </c>
      <c r="AJ1698" s="192">
        <v>0</v>
      </c>
      <c r="AK1698" s="192">
        <v>64325</v>
      </c>
      <c r="AL1698" s="90" t="s">
        <v>278</v>
      </c>
      <c r="AM1698" s="75">
        <v>64328</v>
      </c>
      <c r="AN1698" s="90"/>
      <c r="AO1698" s="188">
        <v>0</v>
      </c>
      <c r="AP1698" s="188">
        <v>0</v>
      </c>
      <c r="AQ1698" s="187">
        <v>0</v>
      </c>
      <c r="AR1698" s="188">
        <v>0</v>
      </c>
      <c r="AS1698" s="187">
        <v>0</v>
      </c>
      <c r="AT1698" s="188">
        <v>0</v>
      </c>
      <c r="AU1698" s="187">
        <v>0</v>
      </c>
      <c r="AV1698" s="188">
        <v>0</v>
      </c>
      <c r="AW1698" s="187">
        <v>0</v>
      </c>
      <c r="AX1698" s="188">
        <v>0</v>
      </c>
      <c r="AY1698" s="187">
        <v>0</v>
      </c>
      <c r="AZ1698" s="188">
        <v>0</v>
      </c>
      <c r="BA1698" s="187">
        <v>0</v>
      </c>
      <c r="BB1698" s="188">
        <v>0</v>
      </c>
      <c r="BC1698" s="187">
        <v>0</v>
      </c>
      <c r="BD1698" s="75"/>
      <c r="BE1698" s="75"/>
      <c r="BG1698" s="74"/>
      <c r="BH1698" s="74"/>
      <c r="BI1698" s="194"/>
      <c r="BJ1698" s="74"/>
      <c r="BK1698" s="74"/>
      <c r="BL1698" s="74"/>
    </row>
    <row r="1699" spans="1:64" ht="11.25" customHeight="1" x14ac:dyDescent="0.3">
      <c r="A1699" s="184" t="s">
        <v>2315</v>
      </c>
      <c r="B1699" s="185">
        <v>0</v>
      </c>
      <c r="C1699" s="917">
        <v>64247</v>
      </c>
      <c r="D1699" s="284">
        <v>1E-4</v>
      </c>
      <c r="E1699" s="91">
        <v>0</v>
      </c>
      <c r="F1699" s="186">
        <v>0</v>
      </c>
      <c r="G1699" s="186">
        <v>0</v>
      </c>
      <c r="H1699" s="186">
        <v>0</v>
      </c>
      <c r="I1699" s="187">
        <v>0</v>
      </c>
      <c r="J1699" s="186">
        <v>0</v>
      </c>
      <c r="K1699" s="186">
        <v>0</v>
      </c>
      <c r="L1699" s="186">
        <v>0</v>
      </c>
      <c r="M1699" s="186">
        <v>0</v>
      </c>
      <c r="N1699" s="188">
        <v>0</v>
      </c>
      <c r="O1699" s="189">
        <v>0</v>
      </c>
      <c r="P1699" s="186">
        <v>0</v>
      </c>
      <c r="Q1699" s="189">
        <v>0</v>
      </c>
      <c r="R1699" s="189">
        <v>0</v>
      </c>
      <c r="S1699" s="189">
        <v>1E-4</v>
      </c>
      <c r="T1699" s="188">
        <v>0</v>
      </c>
      <c r="U1699" s="187">
        <v>0</v>
      </c>
      <c r="V1699" s="189">
        <v>0</v>
      </c>
      <c r="W1699" s="189">
        <v>0</v>
      </c>
      <c r="X1699" s="188">
        <v>0</v>
      </c>
      <c r="Y1699" s="188">
        <v>0</v>
      </c>
      <c r="Z1699" s="186">
        <v>0</v>
      </c>
      <c r="AA1699" s="186">
        <v>0</v>
      </c>
      <c r="AB1699" s="186">
        <v>0</v>
      </c>
      <c r="AC1699" s="186">
        <v>0</v>
      </c>
      <c r="AD1699" s="188">
        <v>0</v>
      </c>
      <c r="AE1699" s="189">
        <v>0</v>
      </c>
      <c r="AF1699" s="189">
        <v>0</v>
      </c>
      <c r="AG1699" s="189">
        <v>0</v>
      </c>
      <c r="AH1699" s="191">
        <v>0</v>
      </c>
      <c r="AI1699" s="186">
        <v>0</v>
      </c>
      <c r="AJ1699" s="192">
        <v>7501943416598</v>
      </c>
      <c r="AK1699" s="192">
        <v>64189</v>
      </c>
      <c r="AL1699" s="90" t="s">
        <v>278</v>
      </c>
      <c r="AM1699" s="75">
        <v>64247</v>
      </c>
      <c r="AO1699" s="188">
        <v>0</v>
      </c>
      <c r="AP1699" s="188">
        <v>0</v>
      </c>
      <c r="AQ1699" s="187">
        <v>0</v>
      </c>
      <c r="AR1699" s="188">
        <v>0</v>
      </c>
      <c r="AS1699" s="187">
        <v>0</v>
      </c>
      <c r="AT1699" s="188">
        <v>0</v>
      </c>
      <c r="AU1699" s="187">
        <v>0</v>
      </c>
      <c r="AV1699" s="188">
        <v>0</v>
      </c>
      <c r="AW1699" s="187">
        <v>0</v>
      </c>
      <c r="AX1699" s="188">
        <v>0</v>
      </c>
      <c r="AY1699" s="187">
        <v>0</v>
      </c>
      <c r="AZ1699" s="188">
        <v>0</v>
      </c>
      <c r="BA1699" s="187">
        <v>0</v>
      </c>
      <c r="BB1699" s="188">
        <v>0</v>
      </c>
      <c r="BC1699" s="187">
        <v>0</v>
      </c>
      <c r="BD1699" s="75"/>
      <c r="BE1699" s="75"/>
      <c r="BG1699" s="74"/>
      <c r="BH1699" s="74"/>
      <c r="BI1699" s="194"/>
      <c r="BJ1699" s="74"/>
      <c r="BK1699" s="74"/>
      <c r="BL1699" s="74"/>
    </row>
    <row r="1700" spans="1:64" ht="11.25" customHeight="1" x14ac:dyDescent="0.3">
      <c r="A1700" s="184" t="s">
        <v>2316</v>
      </c>
      <c r="B1700" s="185">
        <v>0</v>
      </c>
      <c r="C1700" s="917">
        <v>64339</v>
      </c>
      <c r="D1700" s="284">
        <v>6.4</v>
      </c>
      <c r="E1700" s="91">
        <v>0</v>
      </c>
      <c r="F1700" s="186">
        <v>0</v>
      </c>
      <c r="G1700" s="186">
        <v>0</v>
      </c>
      <c r="H1700" s="186">
        <v>0</v>
      </c>
      <c r="I1700" s="187">
        <v>0</v>
      </c>
      <c r="J1700" s="186">
        <v>0</v>
      </c>
      <c r="K1700" s="186">
        <v>0</v>
      </c>
      <c r="L1700" s="186">
        <v>0</v>
      </c>
      <c r="M1700" s="186">
        <v>0</v>
      </c>
      <c r="N1700" s="188">
        <v>0</v>
      </c>
      <c r="O1700" s="189">
        <v>0</v>
      </c>
      <c r="P1700" s="186">
        <v>0</v>
      </c>
      <c r="Q1700" s="189">
        <v>0</v>
      </c>
      <c r="R1700" s="189">
        <v>0</v>
      </c>
      <c r="S1700" s="189">
        <v>6.4</v>
      </c>
      <c r="T1700" s="188">
        <v>6.4</v>
      </c>
      <c r="U1700" s="187">
        <v>0</v>
      </c>
      <c r="V1700" s="189">
        <v>0</v>
      </c>
      <c r="W1700" s="189">
        <v>0</v>
      </c>
      <c r="X1700" s="188">
        <v>6.4</v>
      </c>
      <c r="Y1700" s="188">
        <v>0</v>
      </c>
      <c r="Z1700" s="186">
        <v>0</v>
      </c>
      <c r="AA1700" s="186">
        <v>0</v>
      </c>
      <c r="AB1700" s="186">
        <v>0</v>
      </c>
      <c r="AC1700" s="186">
        <v>0</v>
      </c>
      <c r="AD1700" s="188">
        <v>0</v>
      </c>
      <c r="AE1700" s="189">
        <v>0</v>
      </c>
      <c r="AF1700" s="189">
        <v>0</v>
      </c>
      <c r="AG1700" s="189">
        <v>0</v>
      </c>
      <c r="AH1700" s="191">
        <v>0</v>
      </c>
      <c r="AI1700" s="186">
        <v>0</v>
      </c>
      <c r="AJ1700" s="192">
        <v>7501943416598</v>
      </c>
      <c r="AK1700" s="192">
        <v>64189</v>
      </c>
      <c r="AL1700" s="90" t="s">
        <v>278</v>
      </c>
      <c r="AM1700" s="75">
        <v>64339</v>
      </c>
      <c r="AO1700" s="188">
        <v>0</v>
      </c>
      <c r="AP1700" s="188">
        <v>0</v>
      </c>
      <c r="AQ1700" s="187">
        <v>0</v>
      </c>
      <c r="AR1700" s="188">
        <v>0</v>
      </c>
      <c r="AS1700" s="187">
        <v>0</v>
      </c>
      <c r="AT1700" s="188">
        <v>0</v>
      </c>
      <c r="AU1700" s="187">
        <v>0</v>
      </c>
      <c r="AV1700" s="188">
        <v>0</v>
      </c>
      <c r="AW1700" s="187">
        <v>0</v>
      </c>
      <c r="AX1700" s="188">
        <v>0</v>
      </c>
      <c r="AY1700" s="187">
        <v>0</v>
      </c>
      <c r="AZ1700" s="188">
        <v>0</v>
      </c>
      <c r="BA1700" s="187">
        <v>0</v>
      </c>
      <c r="BB1700" s="188">
        <v>0</v>
      </c>
      <c r="BC1700" s="187">
        <v>0</v>
      </c>
      <c r="BD1700" s="75"/>
      <c r="BE1700" s="75"/>
      <c r="BG1700" s="74"/>
      <c r="BH1700" s="74"/>
      <c r="BI1700" s="194"/>
      <c r="BJ1700" s="74"/>
      <c r="BK1700" s="74"/>
      <c r="BL1700" s="74"/>
    </row>
    <row r="1701" spans="1:64" ht="11.25" customHeight="1" x14ac:dyDescent="0.3">
      <c r="A1701" s="184" t="s">
        <v>2317</v>
      </c>
      <c r="B1701" s="185">
        <v>0</v>
      </c>
      <c r="C1701" s="917">
        <v>64367</v>
      </c>
      <c r="D1701" s="284">
        <v>1E-4</v>
      </c>
      <c r="E1701" s="91">
        <v>0</v>
      </c>
      <c r="F1701" s="186">
        <v>0</v>
      </c>
      <c r="G1701" s="186">
        <v>0</v>
      </c>
      <c r="H1701" s="186">
        <v>0</v>
      </c>
      <c r="I1701" s="187">
        <v>0</v>
      </c>
      <c r="J1701" s="186">
        <v>0</v>
      </c>
      <c r="K1701" s="186">
        <v>0</v>
      </c>
      <c r="L1701" s="186">
        <v>0</v>
      </c>
      <c r="M1701" s="186">
        <v>0</v>
      </c>
      <c r="N1701" s="188">
        <v>0</v>
      </c>
      <c r="O1701" s="189">
        <v>0</v>
      </c>
      <c r="P1701" s="186">
        <v>0</v>
      </c>
      <c r="Q1701" s="189">
        <v>0</v>
      </c>
      <c r="R1701" s="189">
        <v>0</v>
      </c>
      <c r="S1701" s="189">
        <v>1E-4</v>
      </c>
      <c r="T1701" s="188">
        <v>0</v>
      </c>
      <c r="U1701" s="187">
        <v>0</v>
      </c>
      <c r="V1701" s="189">
        <v>0</v>
      </c>
      <c r="W1701" s="189">
        <v>0</v>
      </c>
      <c r="X1701" s="188">
        <v>0</v>
      </c>
      <c r="Y1701" s="188">
        <v>0</v>
      </c>
      <c r="Z1701" s="186">
        <v>0</v>
      </c>
      <c r="AA1701" s="186">
        <v>0</v>
      </c>
      <c r="AB1701" s="186">
        <v>0</v>
      </c>
      <c r="AC1701" s="186">
        <v>0</v>
      </c>
      <c r="AD1701" s="188">
        <v>0</v>
      </c>
      <c r="AE1701" s="189">
        <v>0</v>
      </c>
      <c r="AF1701" s="189">
        <v>0</v>
      </c>
      <c r="AG1701" s="189">
        <v>0</v>
      </c>
      <c r="AH1701" s="191">
        <v>0</v>
      </c>
      <c r="AI1701" s="186">
        <v>0</v>
      </c>
      <c r="AJ1701" s="192">
        <v>7501943416598</v>
      </c>
      <c r="AK1701" s="192">
        <v>64189</v>
      </c>
      <c r="AL1701" s="90" t="s">
        <v>278</v>
      </c>
      <c r="AM1701" s="75">
        <v>64367</v>
      </c>
      <c r="AO1701" s="188">
        <v>0</v>
      </c>
      <c r="AP1701" s="188">
        <v>0</v>
      </c>
      <c r="AQ1701" s="187">
        <v>0</v>
      </c>
      <c r="AR1701" s="188">
        <v>0</v>
      </c>
      <c r="AS1701" s="187">
        <v>0</v>
      </c>
      <c r="AT1701" s="188">
        <v>0</v>
      </c>
      <c r="AU1701" s="187">
        <v>0</v>
      </c>
      <c r="AV1701" s="188">
        <v>0</v>
      </c>
      <c r="AW1701" s="187">
        <v>0</v>
      </c>
      <c r="AX1701" s="188">
        <v>0</v>
      </c>
      <c r="AY1701" s="187">
        <v>0</v>
      </c>
      <c r="AZ1701" s="188">
        <v>0</v>
      </c>
      <c r="BA1701" s="187">
        <v>0</v>
      </c>
      <c r="BB1701" s="188">
        <v>0</v>
      </c>
      <c r="BC1701" s="187">
        <v>0</v>
      </c>
      <c r="BD1701" s="75"/>
      <c r="BE1701" s="75"/>
      <c r="BG1701" s="74"/>
      <c r="BH1701" s="74"/>
      <c r="BI1701" s="194"/>
      <c r="BJ1701" s="74"/>
      <c r="BK1701" s="74"/>
      <c r="BL1701" s="74"/>
    </row>
    <row r="1702" spans="1:64" ht="11.25" customHeight="1" x14ac:dyDescent="0.3">
      <c r="A1702" s="184" t="s">
        <v>2318</v>
      </c>
      <c r="B1702" s="185">
        <v>0</v>
      </c>
      <c r="C1702" s="917">
        <v>64359</v>
      </c>
      <c r="D1702" s="284">
        <v>1E-4</v>
      </c>
      <c r="E1702" s="91">
        <v>0</v>
      </c>
      <c r="F1702" s="186">
        <v>0</v>
      </c>
      <c r="G1702" s="186">
        <v>0</v>
      </c>
      <c r="H1702" s="186">
        <v>0</v>
      </c>
      <c r="I1702" s="187">
        <v>0</v>
      </c>
      <c r="J1702" s="186">
        <v>0</v>
      </c>
      <c r="K1702" s="186">
        <v>0</v>
      </c>
      <c r="L1702" s="186">
        <v>0</v>
      </c>
      <c r="M1702" s="186">
        <v>0</v>
      </c>
      <c r="N1702" s="188">
        <v>0</v>
      </c>
      <c r="O1702" s="189">
        <v>0</v>
      </c>
      <c r="P1702" s="186">
        <v>0</v>
      </c>
      <c r="Q1702" s="189">
        <v>0</v>
      </c>
      <c r="R1702" s="189">
        <v>0</v>
      </c>
      <c r="S1702" s="189">
        <v>1E-4</v>
      </c>
      <c r="T1702" s="188">
        <v>0</v>
      </c>
      <c r="U1702" s="187">
        <v>0</v>
      </c>
      <c r="V1702" s="189">
        <v>0</v>
      </c>
      <c r="W1702" s="189">
        <v>0</v>
      </c>
      <c r="X1702" s="188">
        <v>0</v>
      </c>
      <c r="Y1702" s="188">
        <v>0</v>
      </c>
      <c r="Z1702" s="186">
        <v>0</v>
      </c>
      <c r="AA1702" s="186">
        <v>0</v>
      </c>
      <c r="AB1702" s="186">
        <v>0</v>
      </c>
      <c r="AC1702" s="186">
        <v>0</v>
      </c>
      <c r="AD1702" s="188">
        <v>0</v>
      </c>
      <c r="AE1702" s="189">
        <v>0</v>
      </c>
      <c r="AF1702" s="189">
        <v>0</v>
      </c>
      <c r="AG1702" s="189">
        <v>0</v>
      </c>
      <c r="AH1702" s="191">
        <v>0</v>
      </c>
      <c r="AI1702" s="186">
        <v>0</v>
      </c>
      <c r="AJ1702" s="192">
        <v>7501943416598</v>
      </c>
      <c r="AK1702" s="192">
        <v>64189</v>
      </c>
      <c r="AL1702" s="90" t="s">
        <v>278</v>
      </c>
      <c r="AM1702" s="75">
        <v>64359</v>
      </c>
      <c r="AO1702" s="188">
        <v>0</v>
      </c>
      <c r="AP1702" s="188">
        <v>0</v>
      </c>
      <c r="AQ1702" s="187">
        <v>0</v>
      </c>
      <c r="AR1702" s="188">
        <v>0</v>
      </c>
      <c r="AS1702" s="187">
        <v>0</v>
      </c>
      <c r="AT1702" s="188">
        <v>0</v>
      </c>
      <c r="AU1702" s="187">
        <v>0</v>
      </c>
      <c r="AV1702" s="188">
        <v>0</v>
      </c>
      <c r="AW1702" s="187">
        <v>0</v>
      </c>
      <c r="AX1702" s="188">
        <v>0</v>
      </c>
      <c r="AY1702" s="187">
        <v>0</v>
      </c>
      <c r="AZ1702" s="188">
        <v>0</v>
      </c>
      <c r="BA1702" s="187">
        <v>0</v>
      </c>
      <c r="BB1702" s="188">
        <v>0</v>
      </c>
      <c r="BC1702" s="187">
        <v>0</v>
      </c>
      <c r="BD1702" s="75"/>
      <c r="BE1702" s="75"/>
      <c r="BG1702" s="74"/>
      <c r="BH1702" s="74"/>
      <c r="BI1702" s="194"/>
      <c r="BJ1702" s="74"/>
      <c r="BK1702" s="74"/>
      <c r="BL1702" s="74"/>
    </row>
    <row r="1703" spans="1:64" s="55" customFormat="1" ht="11.25" customHeight="1" x14ac:dyDescent="0.2">
      <c r="A1703" s="184" t="s">
        <v>2319</v>
      </c>
      <c r="B1703" s="185">
        <v>0</v>
      </c>
      <c r="C1703" s="917">
        <v>64201</v>
      </c>
      <c r="D1703" s="284">
        <v>1E-4</v>
      </c>
      <c r="E1703" s="91">
        <v>0</v>
      </c>
      <c r="F1703" s="186">
        <v>0</v>
      </c>
      <c r="G1703" s="186">
        <v>0</v>
      </c>
      <c r="H1703" s="186">
        <v>0</v>
      </c>
      <c r="I1703" s="187">
        <v>0</v>
      </c>
      <c r="J1703" s="186">
        <v>0</v>
      </c>
      <c r="K1703" s="186">
        <v>0</v>
      </c>
      <c r="L1703" s="186">
        <v>0</v>
      </c>
      <c r="M1703" s="186">
        <v>0</v>
      </c>
      <c r="N1703" s="188">
        <v>0</v>
      </c>
      <c r="O1703" s="189">
        <v>0</v>
      </c>
      <c r="P1703" s="186">
        <v>0</v>
      </c>
      <c r="Q1703" s="189">
        <v>0</v>
      </c>
      <c r="R1703" s="189">
        <v>0</v>
      </c>
      <c r="S1703" s="189">
        <v>1E-4</v>
      </c>
      <c r="T1703" s="188">
        <v>0</v>
      </c>
      <c r="U1703" s="187">
        <v>0</v>
      </c>
      <c r="V1703" s="189">
        <v>0</v>
      </c>
      <c r="W1703" s="189">
        <v>0</v>
      </c>
      <c r="X1703" s="188">
        <v>0</v>
      </c>
      <c r="Y1703" s="188">
        <v>0</v>
      </c>
      <c r="Z1703" s="186">
        <v>0</v>
      </c>
      <c r="AA1703" s="186">
        <v>0</v>
      </c>
      <c r="AB1703" s="186">
        <v>0</v>
      </c>
      <c r="AC1703" s="186">
        <v>0</v>
      </c>
      <c r="AD1703" s="188">
        <v>0</v>
      </c>
      <c r="AE1703" s="189">
        <v>0</v>
      </c>
      <c r="AF1703" s="189">
        <v>0</v>
      </c>
      <c r="AG1703" s="189">
        <v>0</v>
      </c>
      <c r="AH1703" s="191">
        <v>0</v>
      </c>
      <c r="AI1703" s="186">
        <v>0</v>
      </c>
      <c r="AJ1703" s="192">
        <v>7501943498167</v>
      </c>
      <c r="AK1703" s="192" t="s">
        <v>262</v>
      </c>
      <c r="AL1703" s="90" t="s">
        <v>278</v>
      </c>
      <c r="AM1703" s="75">
        <v>64201</v>
      </c>
      <c r="AN1703" s="90"/>
      <c r="AO1703" s="188">
        <v>0</v>
      </c>
      <c r="AP1703" s="188">
        <v>0</v>
      </c>
      <c r="AQ1703" s="187">
        <v>0</v>
      </c>
      <c r="AR1703" s="188">
        <v>0</v>
      </c>
      <c r="AS1703" s="187">
        <v>0</v>
      </c>
      <c r="AT1703" s="188">
        <v>0</v>
      </c>
      <c r="AU1703" s="187">
        <v>0</v>
      </c>
      <c r="AV1703" s="188">
        <v>0</v>
      </c>
      <c r="AW1703" s="187">
        <v>0</v>
      </c>
      <c r="AX1703" s="188">
        <v>0</v>
      </c>
      <c r="AY1703" s="187">
        <v>0</v>
      </c>
      <c r="AZ1703" s="188">
        <v>0</v>
      </c>
      <c r="BA1703" s="187">
        <v>0</v>
      </c>
      <c r="BB1703" s="188">
        <v>0</v>
      </c>
      <c r="BC1703" s="187">
        <v>0</v>
      </c>
      <c r="BD1703" s="75"/>
      <c r="BE1703" s="75"/>
      <c r="BG1703" s="74"/>
      <c r="BH1703" s="74"/>
      <c r="BI1703" s="194"/>
      <c r="BJ1703" s="74"/>
      <c r="BK1703" s="74"/>
      <c r="BL1703" s="74"/>
    </row>
    <row r="1704" spans="1:64" s="55" customFormat="1" ht="11.25" customHeight="1" x14ac:dyDescent="0.2">
      <c r="A1704" s="184" t="s">
        <v>2320</v>
      </c>
      <c r="B1704" s="185">
        <v>0</v>
      </c>
      <c r="C1704" s="917">
        <v>64271</v>
      </c>
      <c r="D1704" s="284">
        <v>1E-4</v>
      </c>
      <c r="E1704" s="91">
        <v>0</v>
      </c>
      <c r="F1704" s="186">
        <v>0</v>
      </c>
      <c r="G1704" s="186">
        <v>0</v>
      </c>
      <c r="H1704" s="186">
        <v>0</v>
      </c>
      <c r="I1704" s="187">
        <v>0</v>
      </c>
      <c r="J1704" s="186">
        <v>0</v>
      </c>
      <c r="K1704" s="186">
        <v>0</v>
      </c>
      <c r="L1704" s="186">
        <v>0</v>
      </c>
      <c r="M1704" s="186">
        <v>0</v>
      </c>
      <c r="N1704" s="188">
        <v>0</v>
      </c>
      <c r="O1704" s="189">
        <v>0</v>
      </c>
      <c r="P1704" s="186">
        <v>0</v>
      </c>
      <c r="Q1704" s="189">
        <v>0</v>
      </c>
      <c r="R1704" s="189">
        <v>0</v>
      </c>
      <c r="S1704" s="189">
        <v>1E-4</v>
      </c>
      <c r="T1704" s="188">
        <v>0</v>
      </c>
      <c r="U1704" s="187">
        <v>0</v>
      </c>
      <c r="V1704" s="189">
        <v>0</v>
      </c>
      <c r="W1704" s="189">
        <v>0</v>
      </c>
      <c r="X1704" s="188">
        <v>0</v>
      </c>
      <c r="Y1704" s="188">
        <v>0</v>
      </c>
      <c r="Z1704" s="186">
        <v>0</v>
      </c>
      <c r="AA1704" s="186">
        <v>0</v>
      </c>
      <c r="AB1704" s="186">
        <v>0</v>
      </c>
      <c r="AC1704" s="186">
        <v>0</v>
      </c>
      <c r="AD1704" s="188">
        <v>0</v>
      </c>
      <c r="AE1704" s="189">
        <v>0</v>
      </c>
      <c r="AF1704" s="189">
        <v>0</v>
      </c>
      <c r="AG1704" s="189">
        <v>0</v>
      </c>
      <c r="AH1704" s="191">
        <v>0</v>
      </c>
      <c r="AI1704" s="186">
        <v>0</v>
      </c>
      <c r="AJ1704" s="192">
        <v>7501943498167</v>
      </c>
      <c r="AK1704" s="192">
        <v>64201</v>
      </c>
      <c r="AL1704" s="90" t="s">
        <v>278</v>
      </c>
      <c r="AM1704" s="75">
        <v>64271</v>
      </c>
      <c r="AN1704" s="90"/>
      <c r="AO1704" s="188">
        <v>0</v>
      </c>
      <c r="AP1704" s="188">
        <v>0</v>
      </c>
      <c r="AQ1704" s="187">
        <v>0</v>
      </c>
      <c r="AR1704" s="188">
        <v>0</v>
      </c>
      <c r="AS1704" s="187">
        <v>0</v>
      </c>
      <c r="AT1704" s="188">
        <v>0</v>
      </c>
      <c r="AU1704" s="187">
        <v>0</v>
      </c>
      <c r="AV1704" s="188">
        <v>0</v>
      </c>
      <c r="AW1704" s="187">
        <v>0</v>
      </c>
      <c r="AX1704" s="188">
        <v>0</v>
      </c>
      <c r="AY1704" s="187">
        <v>0</v>
      </c>
      <c r="AZ1704" s="188">
        <v>0</v>
      </c>
      <c r="BA1704" s="187">
        <v>0</v>
      </c>
      <c r="BB1704" s="188">
        <v>0</v>
      </c>
      <c r="BC1704" s="187">
        <v>0</v>
      </c>
      <c r="BD1704" s="75"/>
      <c r="BE1704" s="75"/>
      <c r="BG1704" s="74"/>
      <c r="BH1704" s="74"/>
      <c r="BI1704" s="194"/>
      <c r="BJ1704" s="74"/>
      <c r="BK1704" s="74"/>
      <c r="BL1704" s="74"/>
    </row>
    <row r="1705" spans="1:64" s="55" customFormat="1" ht="11.25" customHeight="1" x14ac:dyDescent="0.2">
      <c r="A1705" s="184" t="s">
        <v>2321</v>
      </c>
      <c r="B1705" s="185">
        <v>0</v>
      </c>
      <c r="C1705" s="917">
        <v>64349</v>
      </c>
      <c r="D1705" s="284">
        <v>1E-4</v>
      </c>
      <c r="E1705" s="91">
        <v>0</v>
      </c>
      <c r="F1705" s="186">
        <v>0</v>
      </c>
      <c r="G1705" s="186">
        <v>0</v>
      </c>
      <c r="H1705" s="186">
        <v>0</v>
      </c>
      <c r="I1705" s="187">
        <v>0</v>
      </c>
      <c r="J1705" s="186">
        <v>0</v>
      </c>
      <c r="K1705" s="186">
        <v>0</v>
      </c>
      <c r="L1705" s="186">
        <v>0</v>
      </c>
      <c r="M1705" s="186">
        <v>0</v>
      </c>
      <c r="N1705" s="188">
        <v>0</v>
      </c>
      <c r="O1705" s="189">
        <v>0</v>
      </c>
      <c r="P1705" s="186">
        <v>0</v>
      </c>
      <c r="Q1705" s="189">
        <v>0</v>
      </c>
      <c r="R1705" s="189">
        <v>0</v>
      </c>
      <c r="S1705" s="189">
        <v>1E-4</v>
      </c>
      <c r="T1705" s="188">
        <v>0</v>
      </c>
      <c r="U1705" s="187">
        <v>0</v>
      </c>
      <c r="V1705" s="189">
        <v>0</v>
      </c>
      <c r="W1705" s="189">
        <v>0</v>
      </c>
      <c r="X1705" s="188">
        <v>0</v>
      </c>
      <c r="Y1705" s="188">
        <v>0</v>
      </c>
      <c r="Z1705" s="186">
        <v>0</v>
      </c>
      <c r="AA1705" s="186">
        <v>0</v>
      </c>
      <c r="AB1705" s="186">
        <v>0</v>
      </c>
      <c r="AC1705" s="186">
        <v>0</v>
      </c>
      <c r="AD1705" s="188">
        <v>0</v>
      </c>
      <c r="AE1705" s="189">
        <v>0</v>
      </c>
      <c r="AF1705" s="189">
        <v>0</v>
      </c>
      <c r="AG1705" s="189">
        <v>0</v>
      </c>
      <c r="AH1705" s="191">
        <v>0</v>
      </c>
      <c r="AI1705" s="186">
        <v>0</v>
      </c>
      <c r="AJ1705" s="192">
        <v>7501943498167</v>
      </c>
      <c r="AK1705" s="192">
        <v>64201</v>
      </c>
      <c r="AL1705" s="90" t="s">
        <v>278</v>
      </c>
      <c r="AM1705" s="75">
        <v>64349</v>
      </c>
      <c r="AN1705" s="90"/>
      <c r="AO1705" s="188">
        <v>0</v>
      </c>
      <c r="AP1705" s="188">
        <v>0</v>
      </c>
      <c r="AQ1705" s="187">
        <v>0</v>
      </c>
      <c r="AR1705" s="188">
        <v>0</v>
      </c>
      <c r="AS1705" s="187">
        <v>0</v>
      </c>
      <c r="AT1705" s="188">
        <v>0</v>
      </c>
      <c r="AU1705" s="187">
        <v>0</v>
      </c>
      <c r="AV1705" s="188">
        <v>0</v>
      </c>
      <c r="AW1705" s="187">
        <v>0</v>
      </c>
      <c r="AX1705" s="188">
        <v>0</v>
      </c>
      <c r="AY1705" s="187">
        <v>0</v>
      </c>
      <c r="AZ1705" s="188">
        <v>0</v>
      </c>
      <c r="BA1705" s="187">
        <v>0</v>
      </c>
      <c r="BB1705" s="188">
        <v>0</v>
      </c>
      <c r="BC1705" s="187">
        <v>0</v>
      </c>
      <c r="BD1705" s="75"/>
      <c r="BE1705" s="75"/>
      <c r="BG1705" s="74"/>
      <c r="BH1705" s="74"/>
      <c r="BI1705" s="194"/>
      <c r="BJ1705" s="74"/>
      <c r="BK1705" s="74"/>
      <c r="BL1705" s="74"/>
    </row>
    <row r="1706" spans="1:64" s="55" customFormat="1" ht="11.25" customHeight="1" x14ac:dyDescent="0.2">
      <c r="A1706" s="184" t="s">
        <v>2322</v>
      </c>
      <c r="B1706" s="185">
        <v>0</v>
      </c>
      <c r="C1706" s="917">
        <v>64322</v>
      </c>
      <c r="D1706" s="284">
        <v>1E-4</v>
      </c>
      <c r="E1706" s="91">
        <v>0</v>
      </c>
      <c r="F1706" s="186">
        <v>0</v>
      </c>
      <c r="G1706" s="186">
        <v>0</v>
      </c>
      <c r="H1706" s="186">
        <v>0</v>
      </c>
      <c r="I1706" s="187">
        <v>0</v>
      </c>
      <c r="J1706" s="186">
        <v>0</v>
      </c>
      <c r="K1706" s="186">
        <v>0</v>
      </c>
      <c r="L1706" s="186">
        <v>0</v>
      </c>
      <c r="M1706" s="186">
        <v>0</v>
      </c>
      <c r="N1706" s="188">
        <v>0</v>
      </c>
      <c r="O1706" s="189">
        <v>0</v>
      </c>
      <c r="P1706" s="186">
        <v>0</v>
      </c>
      <c r="Q1706" s="189">
        <v>0</v>
      </c>
      <c r="R1706" s="189">
        <v>0</v>
      </c>
      <c r="S1706" s="189">
        <v>1E-4</v>
      </c>
      <c r="T1706" s="188">
        <v>0</v>
      </c>
      <c r="U1706" s="187">
        <v>0</v>
      </c>
      <c r="V1706" s="189">
        <v>0</v>
      </c>
      <c r="W1706" s="189">
        <v>0</v>
      </c>
      <c r="X1706" s="188">
        <v>0</v>
      </c>
      <c r="Y1706" s="188">
        <v>0</v>
      </c>
      <c r="Z1706" s="186">
        <v>0</v>
      </c>
      <c r="AA1706" s="186">
        <v>0</v>
      </c>
      <c r="AB1706" s="186">
        <v>0</v>
      </c>
      <c r="AC1706" s="186">
        <v>0</v>
      </c>
      <c r="AD1706" s="188">
        <v>0</v>
      </c>
      <c r="AE1706" s="189">
        <v>0</v>
      </c>
      <c r="AF1706" s="189">
        <v>0</v>
      </c>
      <c r="AG1706" s="189">
        <v>0</v>
      </c>
      <c r="AH1706" s="191">
        <v>0</v>
      </c>
      <c r="AI1706" s="186">
        <v>0</v>
      </c>
      <c r="AJ1706" s="192">
        <v>7501943498167</v>
      </c>
      <c r="AK1706" s="192">
        <v>64201</v>
      </c>
      <c r="AL1706" s="90" t="s">
        <v>278</v>
      </c>
      <c r="AM1706" s="75">
        <v>64322</v>
      </c>
      <c r="AN1706" s="90"/>
      <c r="AO1706" s="188">
        <v>0</v>
      </c>
      <c r="AP1706" s="188">
        <v>0</v>
      </c>
      <c r="AQ1706" s="187">
        <v>0</v>
      </c>
      <c r="AR1706" s="188">
        <v>0</v>
      </c>
      <c r="AS1706" s="187">
        <v>0</v>
      </c>
      <c r="AT1706" s="188">
        <v>0</v>
      </c>
      <c r="AU1706" s="187">
        <v>0</v>
      </c>
      <c r="AV1706" s="188">
        <v>0</v>
      </c>
      <c r="AW1706" s="187">
        <v>0</v>
      </c>
      <c r="AX1706" s="188">
        <v>0</v>
      </c>
      <c r="AY1706" s="187">
        <v>0</v>
      </c>
      <c r="AZ1706" s="188">
        <v>0</v>
      </c>
      <c r="BA1706" s="187">
        <v>0</v>
      </c>
      <c r="BB1706" s="188">
        <v>0</v>
      </c>
      <c r="BC1706" s="187">
        <v>0</v>
      </c>
      <c r="BD1706" s="75"/>
      <c r="BE1706" s="75"/>
      <c r="BG1706" s="74"/>
      <c r="BH1706" s="74"/>
      <c r="BI1706" s="194"/>
      <c r="BJ1706" s="74"/>
      <c r="BK1706" s="74"/>
      <c r="BL1706" s="74"/>
    </row>
    <row r="1707" spans="1:64" s="55" customFormat="1" ht="11.25" customHeight="1" x14ac:dyDescent="0.2">
      <c r="A1707" s="184" t="s">
        <v>2323</v>
      </c>
      <c r="B1707" s="185">
        <v>0</v>
      </c>
      <c r="C1707" s="917">
        <v>64244</v>
      </c>
      <c r="D1707" s="284">
        <v>1E-4</v>
      </c>
      <c r="E1707" s="91">
        <v>0</v>
      </c>
      <c r="F1707" s="186">
        <v>0</v>
      </c>
      <c r="G1707" s="186">
        <v>0</v>
      </c>
      <c r="H1707" s="186">
        <v>0</v>
      </c>
      <c r="I1707" s="187">
        <v>0</v>
      </c>
      <c r="J1707" s="186">
        <v>0</v>
      </c>
      <c r="K1707" s="186">
        <v>0</v>
      </c>
      <c r="L1707" s="186">
        <v>0</v>
      </c>
      <c r="M1707" s="186">
        <v>0</v>
      </c>
      <c r="N1707" s="188">
        <v>0</v>
      </c>
      <c r="O1707" s="189">
        <v>0</v>
      </c>
      <c r="P1707" s="186">
        <v>0</v>
      </c>
      <c r="Q1707" s="189">
        <v>0</v>
      </c>
      <c r="R1707" s="189">
        <v>0</v>
      </c>
      <c r="S1707" s="189">
        <v>1E-4</v>
      </c>
      <c r="T1707" s="188">
        <v>0</v>
      </c>
      <c r="U1707" s="187">
        <v>0</v>
      </c>
      <c r="V1707" s="189">
        <v>0</v>
      </c>
      <c r="W1707" s="189">
        <v>0</v>
      </c>
      <c r="X1707" s="188">
        <v>0</v>
      </c>
      <c r="Y1707" s="188">
        <v>0</v>
      </c>
      <c r="Z1707" s="186">
        <v>0</v>
      </c>
      <c r="AA1707" s="186">
        <v>0</v>
      </c>
      <c r="AB1707" s="186">
        <v>0</v>
      </c>
      <c r="AC1707" s="186">
        <v>0</v>
      </c>
      <c r="AD1707" s="188">
        <v>0</v>
      </c>
      <c r="AE1707" s="189">
        <v>0</v>
      </c>
      <c r="AF1707" s="189">
        <v>0</v>
      </c>
      <c r="AG1707" s="189">
        <v>0</v>
      </c>
      <c r="AH1707" s="191">
        <v>0</v>
      </c>
      <c r="AI1707" s="186">
        <v>0</v>
      </c>
      <c r="AJ1707" s="192">
        <v>7501943444928</v>
      </c>
      <c r="AK1707" s="192">
        <v>64169</v>
      </c>
      <c r="AL1707" s="90" t="s">
        <v>278</v>
      </c>
      <c r="AM1707" s="75">
        <v>64244</v>
      </c>
      <c r="AN1707" s="90"/>
      <c r="AO1707" s="188">
        <v>0</v>
      </c>
      <c r="AP1707" s="188">
        <v>0</v>
      </c>
      <c r="AQ1707" s="187">
        <v>0</v>
      </c>
      <c r="AR1707" s="188">
        <v>0</v>
      </c>
      <c r="AS1707" s="187">
        <v>0</v>
      </c>
      <c r="AT1707" s="188">
        <v>0</v>
      </c>
      <c r="AU1707" s="187">
        <v>0</v>
      </c>
      <c r="AV1707" s="188">
        <v>0</v>
      </c>
      <c r="AW1707" s="187">
        <v>0</v>
      </c>
      <c r="AX1707" s="188">
        <v>0</v>
      </c>
      <c r="AY1707" s="187">
        <v>0</v>
      </c>
      <c r="AZ1707" s="188">
        <v>0</v>
      </c>
      <c r="BA1707" s="187">
        <v>0</v>
      </c>
      <c r="BB1707" s="188">
        <v>0</v>
      </c>
      <c r="BC1707" s="187">
        <v>0</v>
      </c>
      <c r="BD1707" s="75"/>
      <c r="BE1707" s="75"/>
      <c r="BG1707" s="74"/>
      <c r="BH1707" s="74"/>
      <c r="BI1707" s="194"/>
      <c r="BJ1707" s="74"/>
      <c r="BK1707" s="74"/>
      <c r="BL1707" s="74"/>
    </row>
    <row r="1708" spans="1:64" s="55" customFormat="1" ht="11.25" customHeight="1" x14ac:dyDescent="0.2">
      <c r="A1708" s="184" t="s">
        <v>2324</v>
      </c>
      <c r="B1708" s="185">
        <v>0</v>
      </c>
      <c r="C1708" s="917">
        <v>64335</v>
      </c>
      <c r="D1708" s="284">
        <v>251.81200000000001</v>
      </c>
      <c r="E1708" s="91">
        <v>0</v>
      </c>
      <c r="F1708" s="186">
        <v>0</v>
      </c>
      <c r="G1708" s="186">
        <v>0</v>
      </c>
      <c r="H1708" s="186">
        <v>0</v>
      </c>
      <c r="I1708" s="187">
        <v>0</v>
      </c>
      <c r="J1708" s="186">
        <v>0</v>
      </c>
      <c r="K1708" s="186">
        <v>0</v>
      </c>
      <c r="L1708" s="186">
        <v>0</v>
      </c>
      <c r="M1708" s="186">
        <v>0</v>
      </c>
      <c r="N1708" s="188">
        <v>0</v>
      </c>
      <c r="O1708" s="189">
        <v>0</v>
      </c>
      <c r="P1708" s="186">
        <v>0</v>
      </c>
      <c r="Q1708" s="189">
        <v>0</v>
      </c>
      <c r="R1708" s="189">
        <v>0</v>
      </c>
      <c r="S1708" s="189">
        <v>251.81200000000001</v>
      </c>
      <c r="T1708" s="188">
        <v>251.81200000000001</v>
      </c>
      <c r="U1708" s="187">
        <v>0</v>
      </c>
      <c r="V1708" s="189">
        <v>0</v>
      </c>
      <c r="W1708" s="189">
        <v>0</v>
      </c>
      <c r="X1708" s="188">
        <v>251.81200000000001</v>
      </c>
      <c r="Y1708" s="188">
        <v>0</v>
      </c>
      <c r="Z1708" s="186">
        <v>0</v>
      </c>
      <c r="AA1708" s="186">
        <v>0</v>
      </c>
      <c r="AB1708" s="186">
        <v>0</v>
      </c>
      <c r="AC1708" s="186">
        <v>0</v>
      </c>
      <c r="AD1708" s="188">
        <v>0</v>
      </c>
      <c r="AE1708" s="189">
        <v>0</v>
      </c>
      <c r="AF1708" s="189">
        <v>0</v>
      </c>
      <c r="AG1708" s="189">
        <v>0</v>
      </c>
      <c r="AH1708" s="191">
        <v>0</v>
      </c>
      <c r="AI1708" s="186">
        <v>0</v>
      </c>
      <c r="AJ1708" s="192">
        <v>7501943444928</v>
      </c>
      <c r="AK1708" s="192">
        <v>64169</v>
      </c>
      <c r="AL1708" s="90" t="s">
        <v>278</v>
      </c>
      <c r="AM1708" s="75">
        <v>64335</v>
      </c>
      <c r="AN1708" s="90"/>
      <c r="AO1708" s="188">
        <v>0</v>
      </c>
      <c r="AP1708" s="188">
        <v>0</v>
      </c>
      <c r="AQ1708" s="187">
        <v>0</v>
      </c>
      <c r="AR1708" s="188">
        <v>0</v>
      </c>
      <c r="AS1708" s="187">
        <v>0</v>
      </c>
      <c r="AT1708" s="188">
        <v>0</v>
      </c>
      <c r="AU1708" s="187">
        <v>0</v>
      </c>
      <c r="AV1708" s="188">
        <v>0</v>
      </c>
      <c r="AW1708" s="187">
        <v>0</v>
      </c>
      <c r="AX1708" s="188">
        <v>0</v>
      </c>
      <c r="AY1708" s="187">
        <v>0</v>
      </c>
      <c r="AZ1708" s="188">
        <v>0</v>
      </c>
      <c r="BA1708" s="187">
        <v>0</v>
      </c>
      <c r="BB1708" s="188">
        <v>-80.02</v>
      </c>
      <c r="BC1708" s="187">
        <v>0</v>
      </c>
      <c r="BD1708" s="75"/>
      <c r="BE1708" s="75"/>
      <c r="BG1708" s="74"/>
      <c r="BH1708" s="74"/>
      <c r="BI1708" s="194"/>
      <c r="BJ1708" s="74"/>
      <c r="BK1708" s="74"/>
      <c r="BL1708" s="74"/>
    </row>
    <row r="1709" spans="1:64" s="55" customFormat="1" ht="11.25" customHeight="1" x14ac:dyDescent="0.2">
      <c r="A1709" s="184" t="s">
        <v>2325</v>
      </c>
      <c r="B1709" s="185">
        <v>0</v>
      </c>
      <c r="C1709" s="917">
        <v>64354</v>
      </c>
      <c r="D1709" s="284">
        <v>1E-4</v>
      </c>
      <c r="E1709" s="91">
        <v>0</v>
      </c>
      <c r="F1709" s="186">
        <v>0</v>
      </c>
      <c r="G1709" s="186">
        <v>0</v>
      </c>
      <c r="H1709" s="186">
        <v>0</v>
      </c>
      <c r="I1709" s="187">
        <v>0</v>
      </c>
      <c r="J1709" s="186">
        <v>0</v>
      </c>
      <c r="K1709" s="186">
        <v>0</v>
      </c>
      <c r="L1709" s="186">
        <v>0</v>
      </c>
      <c r="M1709" s="186">
        <v>0</v>
      </c>
      <c r="N1709" s="188">
        <v>0</v>
      </c>
      <c r="O1709" s="189">
        <v>0</v>
      </c>
      <c r="P1709" s="186">
        <v>0</v>
      </c>
      <c r="Q1709" s="189">
        <v>0</v>
      </c>
      <c r="R1709" s="189">
        <v>0</v>
      </c>
      <c r="S1709" s="189">
        <v>1E-4</v>
      </c>
      <c r="T1709" s="188">
        <v>0</v>
      </c>
      <c r="U1709" s="187">
        <v>0</v>
      </c>
      <c r="V1709" s="189">
        <v>0</v>
      </c>
      <c r="W1709" s="189">
        <v>0</v>
      </c>
      <c r="X1709" s="188">
        <v>0</v>
      </c>
      <c r="Y1709" s="188">
        <v>0</v>
      </c>
      <c r="Z1709" s="186">
        <v>0</v>
      </c>
      <c r="AA1709" s="186">
        <v>0</v>
      </c>
      <c r="AB1709" s="186">
        <v>0</v>
      </c>
      <c r="AC1709" s="186">
        <v>0</v>
      </c>
      <c r="AD1709" s="188">
        <v>0</v>
      </c>
      <c r="AE1709" s="189">
        <v>0</v>
      </c>
      <c r="AF1709" s="189">
        <v>0</v>
      </c>
      <c r="AG1709" s="189">
        <v>0</v>
      </c>
      <c r="AH1709" s="191">
        <v>0</v>
      </c>
      <c r="AI1709" s="186">
        <v>0</v>
      </c>
      <c r="AJ1709" s="192">
        <v>7506425633692</v>
      </c>
      <c r="AK1709" s="192" t="s">
        <v>262</v>
      </c>
      <c r="AL1709" s="90" t="s">
        <v>278</v>
      </c>
      <c r="AM1709" s="75">
        <v>64354</v>
      </c>
      <c r="AN1709" s="90"/>
      <c r="AO1709" s="188">
        <v>0</v>
      </c>
      <c r="AP1709" s="188">
        <v>0</v>
      </c>
      <c r="AQ1709" s="187">
        <v>0</v>
      </c>
      <c r="AR1709" s="188">
        <v>0</v>
      </c>
      <c r="AS1709" s="187">
        <v>0</v>
      </c>
      <c r="AT1709" s="188">
        <v>0</v>
      </c>
      <c r="AU1709" s="187">
        <v>0</v>
      </c>
      <c r="AV1709" s="188">
        <v>0</v>
      </c>
      <c r="AW1709" s="187">
        <v>0</v>
      </c>
      <c r="AX1709" s="188">
        <v>0</v>
      </c>
      <c r="AY1709" s="187">
        <v>0</v>
      </c>
      <c r="AZ1709" s="188">
        <v>0</v>
      </c>
      <c r="BA1709" s="187">
        <v>0</v>
      </c>
      <c r="BB1709" s="188">
        <v>0</v>
      </c>
      <c r="BC1709" s="187">
        <v>0</v>
      </c>
      <c r="BD1709" s="75"/>
      <c r="BE1709" s="75"/>
      <c r="BG1709" s="74"/>
      <c r="BH1709" s="74"/>
      <c r="BI1709" s="194"/>
      <c r="BJ1709" s="74"/>
      <c r="BK1709" s="74"/>
      <c r="BL1709" s="74"/>
    </row>
    <row r="1710" spans="1:64" s="55" customFormat="1" ht="11.25" customHeight="1" x14ac:dyDescent="0.2">
      <c r="A1710" s="184" t="s">
        <v>2326</v>
      </c>
      <c r="B1710" s="185">
        <v>0</v>
      </c>
      <c r="C1710" s="917">
        <v>64306</v>
      </c>
      <c r="D1710" s="284">
        <v>1.173</v>
      </c>
      <c r="E1710" s="91">
        <v>0</v>
      </c>
      <c r="F1710" s="186">
        <v>0</v>
      </c>
      <c r="G1710" s="186">
        <v>0</v>
      </c>
      <c r="H1710" s="186">
        <v>0</v>
      </c>
      <c r="I1710" s="187">
        <v>0</v>
      </c>
      <c r="J1710" s="186">
        <v>0</v>
      </c>
      <c r="K1710" s="186">
        <v>0</v>
      </c>
      <c r="L1710" s="186">
        <v>0</v>
      </c>
      <c r="M1710" s="186">
        <v>0</v>
      </c>
      <c r="N1710" s="188">
        <v>0</v>
      </c>
      <c r="O1710" s="189">
        <v>0</v>
      </c>
      <c r="P1710" s="186">
        <v>0</v>
      </c>
      <c r="Q1710" s="189">
        <v>0</v>
      </c>
      <c r="R1710" s="189">
        <v>0</v>
      </c>
      <c r="S1710" s="189">
        <v>1.173</v>
      </c>
      <c r="T1710" s="188">
        <v>1.173</v>
      </c>
      <c r="U1710" s="187">
        <v>0</v>
      </c>
      <c r="V1710" s="189">
        <v>0</v>
      </c>
      <c r="W1710" s="189">
        <v>0</v>
      </c>
      <c r="X1710" s="188">
        <v>1.173</v>
      </c>
      <c r="Y1710" s="188">
        <v>0</v>
      </c>
      <c r="Z1710" s="186">
        <v>0</v>
      </c>
      <c r="AA1710" s="186">
        <v>0</v>
      </c>
      <c r="AB1710" s="186">
        <v>0</v>
      </c>
      <c r="AC1710" s="186">
        <v>0</v>
      </c>
      <c r="AD1710" s="188">
        <v>0</v>
      </c>
      <c r="AE1710" s="189">
        <v>0</v>
      </c>
      <c r="AF1710" s="189">
        <v>0</v>
      </c>
      <c r="AG1710" s="189">
        <v>0</v>
      </c>
      <c r="AH1710" s="191">
        <v>0</v>
      </c>
      <c r="AI1710" s="186">
        <v>0</v>
      </c>
      <c r="AJ1710" s="192">
        <v>7501943434622</v>
      </c>
      <c r="AK1710" s="192">
        <v>93436</v>
      </c>
      <c r="AL1710" s="90" t="s">
        <v>278</v>
      </c>
      <c r="AM1710" s="75">
        <v>64306</v>
      </c>
      <c r="AN1710" s="90"/>
      <c r="AO1710" s="188">
        <v>0</v>
      </c>
      <c r="AP1710" s="188">
        <v>0</v>
      </c>
      <c r="AQ1710" s="187">
        <v>0</v>
      </c>
      <c r="AR1710" s="188">
        <v>0</v>
      </c>
      <c r="AS1710" s="187">
        <v>0</v>
      </c>
      <c r="AT1710" s="188">
        <v>0</v>
      </c>
      <c r="AU1710" s="187">
        <v>0</v>
      </c>
      <c r="AV1710" s="188">
        <v>0</v>
      </c>
      <c r="AW1710" s="187">
        <v>0</v>
      </c>
      <c r="AX1710" s="188">
        <v>0</v>
      </c>
      <c r="AY1710" s="187">
        <v>0</v>
      </c>
      <c r="AZ1710" s="188">
        <v>0</v>
      </c>
      <c r="BA1710" s="187">
        <v>0</v>
      </c>
      <c r="BB1710" s="188">
        <v>0</v>
      </c>
      <c r="BC1710" s="187">
        <v>0</v>
      </c>
      <c r="BD1710" s="75"/>
      <c r="BE1710" s="75"/>
      <c r="BG1710" s="74"/>
      <c r="BH1710" s="74"/>
      <c r="BI1710" s="194"/>
      <c r="BJ1710" s="74"/>
      <c r="BK1710" s="74"/>
      <c r="BL1710" s="74"/>
    </row>
    <row r="1711" spans="1:64" s="55" customFormat="1" ht="11.25" customHeight="1" x14ac:dyDescent="0.2">
      <c r="A1711" s="184" t="s">
        <v>64</v>
      </c>
      <c r="B1711" s="185">
        <v>0</v>
      </c>
      <c r="C1711" s="917">
        <v>93677</v>
      </c>
      <c r="D1711" s="284">
        <v>1E-4</v>
      </c>
      <c r="E1711" s="91">
        <v>0</v>
      </c>
      <c r="F1711" s="186">
        <v>0</v>
      </c>
      <c r="G1711" s="186">
        <v>0</v>
      </c>
      <c r="H1711" s="186">
        <v>0</v>
      </c>
      <c r="I1711" s="187">
        <v>0</v>
      </c>
      <c r="J1711" s="186">
        <v>0</v>
      </c>
      <c r="K1711" s="186">
        <v>0</v>
      </c>
      <c r="L1711" s="186">
        <v>0</v>
      </c>
      <c r="M1711" s="186">
        <v>0</v>
      </c>
      <c r="N1711" s="188">
        <v>0.96</v>
      </c>
      <c r="O1711" s="189">
        <v>0</v>
      </c>
      <c r="P1711" s="186">
        <v>0.96</v>
      </c>
      <c r="Q1711" s="189">
        <v>0</v>
      </c>
      <c r="R1711" s="189">
        <v>0</v>
      </c>
      <c r="S1711" s="189">
        <v>1E-4</v>
      </c>
      <c r="T1711" s="188">
        <v>0</v>
      </c>
      <c r="U1711" s="187">
        <v>0</v>
      </c>
      <c r="V1711" s="189">
        <v>0</v>
      </c>
      <c r="W1711" s="189">
        <v>0</v>
      </c>
      <c r="X1711" s="188">
        <v>0</v>
      </c>
      <c r="Y1711" s="188">
        <v>0</v>
      </c>
      <c r="Z1711" s="186">
        <v>0</v>
      </c>
      <c r="AA1711" s="186">
        <v>0</v>
      </c>
      <c r="AB1711" s="186">
        <v>0</v>
      </c>
      <c r="AC1711" s="186">
        <v>0</v>
      </c>
      <c r="AD1711" s="188">
        <v>0</v>
      </c>
      <c r="AE1711" s="189">
        <v>0</v>
      </c>
      <c r="AF1711" s="189">
        <v>0</v>
      </c>
      <c r="AG1711" s="189">
        <v>0</v>
      </c>
      <c r="AH1711" s="191">
        <v>0</v>
      </c>
      <c r="AI1711" s="186">
        <v>0</v>
      </c>
      <c r="AJ1711" s="192">
        <v>7501943440852</v>
      </c>
      <c r="AK1711" s="192" t="s">
        <v>262</v>
      </c>
      <c r="AL1711" s="90" t="s">
        <v>278</v>
      </c>
      <c r="AM1711" s="75">
        <v>93677</v>
      </c>
      <c r="AN1711" s="90"/>
      <c r="AO1711" s="188">
        <v>0</v>
      </c>
      <c r="AP1711" s="188">
        <v>0</v>
      </c>
      <c r="AQ1711" s="187">
        <v>0</v>
      </c>
      <c r="AR1711" s="188">
        <v>0</v>
      </c>
      <c r="AS1711" s="187">
        <v>0</v>
      </c>
      <c r="AT1711" s="188">
        <v>0</v>
      </c>
      <c r="AU1711" s="187">
        <v>0</v>
      </c>
      <c r="AV1711" s="188">
        <v>0</v>
      </c>
      <c r="AW1711" s="187">
        <v>0</v>
      </c>
      <c r="AX1711" s="188">
        <v>0</v>
      </c>
      <c r="AY1711" s="187">
        <v>0</v>
      </c>
      <c r="AZ1711" s="188">
        <v>0</v>
      </c>
      <c r="BA1711" s="187">
        <v>0</v>
      </c>
      <c r="BB1711" s="188">
        <v>0</v>
      </c>
      <c r="BC1711" s="187">
        <v>0</v>
      </c>
      <c r="BD1711" s="75"/>
      <c r="BE1711" s="75"/>
      <c r="BG1711" s="74"/>
      <c r="BH1711" s="74"/>
      <c r="BI1711" s="194"/>
      <c r="BJ1711" s="74"/>
      <c r="BK1711" s="74"/>
      <c r="BL1711" s="74"/>
    </row>
    <row r="1712" spans="1:64" s="55" customFormat="1" ht="11.25" customHeight="1" x14ac:dyDescent="0.2">
      <c r="A1712" s="184" t="s">
        <v>2327</v>
      </c>
      <c r="B1712" s="185" t="s">
        <v>44</v>
      </c>
      <c r="C1712" s="917">
        <v>64176</v>
      </c>
      <c r="D1712" s="284">
        <v>1E-4</v>
      </c>
      <c r="E1712" s="91">
        <v>0</v>
      </c>
      <c r="F1712" s="186">
        <v>0</v>
      </c>
      <c r="G1712" s="186">
        <v>0</v>
      </c>
      <c r="H1712" s="186">
        <v>0</v>
      </c>
      <c r="I1712" s="187">
        <v>0</v>
      </c>
      <c r="J1712" s="186">
        <v>0</v>
      </c>
      <c r="K1712" s="186">
        <v>0</v>
      </c>
      <c r="L1712" s="186">
        <v>0</v>
      </c>
      <c r="M1712" s="186">
        <v>0</v>
      </c>
      <c r="N1712" s="188">
        <v>0</v>
      </c>
      <c r="O1712" s="189">
        <v>0</v>
      </c>
      <c r="P1712" s="186">
        <v>0</v>
      </c>
      <c r="Q1712" s="189">
        <v>0</v>
      </c>
      <c r="R1712" s="189">
        <v>0</v>
      </c>
      <c r="S1712" s="189">
        <v>1E-4</v>
      </c>
      <c r="T1712" s="188">
        <v>0</v>
      </c>
      <c r="U1712" s="187">
        <v>0</v>
      </c>
      <c r="V1712" s="189">
        <v>0</v>
      </c>
      <c r="W1712" s="189">
        <v>0</v>
      </c>
      <c r="X1712" s="188">
        <v>0</v>
      </c>
      <c r="Y1712" s="188">
        <v>0</v>
      </c>
      <c r="Z1712" s="186">
        <v>0</v>
      </c>
      <c r="AA1712" s="186">
        <v>0</v>
      </c>
      <c r="AB1712" s="186">
        <v>0</v>
      </c>
      <c r="AC1712" s="186">
        <v>0</v>
      </c>
      <c r="AD1712" s="188">
        <v>0</v>
      </c>
      <c r="AE1712" s="189">
        <v>0</v>
      </c>
      <c r="AF1712" s="189">
        <v>0</v>
      </c>
      <c r="AG1712" s="189">
        <v>0</v>
      </c>
      <c r="AH1712" s="191">
        <v>0</v>
      </c>
      <c r="AI1712" s="186">
        <v>0</v>
      </c>
      <c r="AJ1712" s="192">
        <v>7501943440852</v>
      </c>
      <c r="AK1712" s="192">
        <v>93677</v>
      </c>
      <c r="AL1712" s="90" t="s">
        <v>278</v>
      </c>
      <c r="AM1712" s="75">
        <v>64176</v>
      </c>
      <c r="AN1712" s="90"/>
      <c r="AO1712" s="188">
        <v>0</v>
      </c>
      <c r="AP1712" s="188">
        <v>0</v>
      </c>
      <c r="AQ1712" s="187">
        <v>0</v>
      </c>
      <c r="AR1712" s="188">
        <v>0</v>
      </c>
      <c r="AS1712" s="187">
        <v>0</v>
      </c>
      <c r="AT1712" s="188">
        <v>0</v>
      </c>
      <c r="AU1712" s="187">
        <v>0</v>
      </c>
      <c r="AV1712" s="188">
        <v>0</v>
      </c>
      <c r="AW1712" s="187">
        <v>0</v>
      </c>
      <c r="AX1712" s="188">
        <v>0</v>
      </c>
      <c r="AY1712" s="187">
        <v>0</v>
      </c>
      <c r="AZ1712" s="188">
        <v>0</v>
      </c>
      <c r="BA1712" s="187">
        <v>0</v>
      </c>
      <c r="BB1712" s="188">
        <v>0</v>
      </c>
      <c r="BC1712" s="187">
        <v>0</v>
      </c>
      <c r="BD1712" s="75"/>
      <c r="BE1712" s="75"/>
      <c r="BG1712" s="74"/>
      <c r="BH1712" s="74"/>
      <c r="BI1712" s="194"/>
      <c r="BJ1712" s="74"/>
      <c r="BK1712" s="74"/>
      <c r="BL1712" s="74"/>
    </row>
    <row r="1713" spans="1:64" s="55" customFormat="1" ht="11.25" customHeight="1" x14ac:dyDescent="0.2">
      <c r="A1713" s="184" t="s">
        <v>2328</v>
      </c>
      <c r="B1713" s="185">
        <v>0</v>
      </c>
      <c r="C1713" s="917">
        <v>64038</v>
      </c>
      <c r="D1713" s="284">
        <v>4.4800000000000004</v>
      </c>
      <c r="E1713" s="91">
        <v>0</v>
      </c>
      <c r="F1713" s="186">
        <v>0</v>
      </c>
      <c r="G1713" s="186">
        <v>0</v>
      </c>
      <c r="H1713" s="186">
        <v>0</v>
      </c>
      <c r="I1713" s="187">
        <v>0</v>
      </c>
      <c r="J1713" s="186">
        <v>0</v>
      </c>
      <c r="K1713" s="186">
        <v>0</v>
      </c>
      <c r="L1713" s="186">
        <v>0</v>
      </c>
      <c r="M1713" s="186">
        <v>0</v>
      </c>
      <c r="N1713" s="188">
        <v>0</v>
      </c>
      <c r="O1713" s="189">
        <v>0</v>
      </c>
      <c r="P1713" s="186">
        <v>0</v>
      </c>
      <c r="Q1713" s="189">
        <v>0</v>
      </c>
      <c r="R1713" s="189">
        <v>0</v>
      </c>
      <c r="S1713" s="189">
        <v>4.4800000000000004</v>
      </c>
      <c r="T1713" s="188">
        <v>4.4800000000000004</v>
      </c>
      <c r="U1713" s="187">
        <v>0</v>
      </c>
      <c r="V1713" s="189">
        <v>0</v>
      </c>
      <c r="W1713" s="189">
        <v>0</v>
      </c>
      <c r="X1713" s="188">
        <v>4.4800000000000004</v>
      </c>
      <c r="Y1713" s="188">
        <v>0</v>
      </c>
      <c r="Z1713" s="186">
        <v>0</v>
      </c>
      <c r="AA1713" s="186">
        <v>0</v>
      </c>
      <c r="AB1713" s="186">
        <v>0</v>
      </c>
      <c r="AC1713" s="186">
        <v>0</v>
      </c>
      <c r="AD1713" s="188">
        <v>0</v>
      </c>
      <c r="AE1713" s="189">
        <v>0</v>
      </c>
      <c r="AF1713" s="189">
        <v>0</v>
      </c>
      <c r="AG1713" s="189">
        <v>0</v>
      </c>
      <c r="AH1713" s="191">
        <v>0</v>
      </c>
      <c r="AI1713" s="186">
        <v>0</v>
      </c>
      <c r="AJ1713" s="192">
        <v>7501943440852</v>
      </c>
      <c r="AK1713" s="192">
        <v>93677</v>
      </c>
      <c r="AL1713" s="90" t="s">
        <v>278</v>
      </c>
      <c r="AM1713" s="75">
        <v>64038</v>
      </c>
      <c r="AN1713" s="90"/>
      <c r="AO1713" s="188">
        <v>0</v>
      </c>
      <c r="AP1713" s="188">
        <v>0</v>
      </c>
      <c r="AQ1713" s="187">
        <v>0</v>
      </c>
      <c r="AR1713" s="188">
        <v>0</v>
      </c>
      <c r="AS1713" s="187">
        <v>0</v>
      </c>
      <c r="AT1713" s="188">
        <v>0</v>
      </c>
      <c r="AU1713" s="187">
        <v>0</v>
      </c>
      <c r="AV1713" s="188">
        <v>0</v>
      </c>
      <c r="AW1713" s="187">
        <v>0</v>
      </c>
      <c r="AX1713" s="188">
        <v>0</v>
      </c>
      <c r="AY1713" s="187">
        <v>0</v>
      </c>
      <c r="AZ1713" s="188">
        <v>0</v>
      </c>
      <c r="BA1713" s="187">
        <v>0</v>
      </c>
      <c r="BB1713" s="188">
        <v>0</v>
      </c>
      <c r="BC1713" s="187">
        <v>0</v>
      </c>
      <c r="BD1713" s="75"/>
      <c r="BE1713" s="75"/>
      <c r="BG1713" s="74"/>
      <c r="BH1713" s="74"/>
      <c r="BI1713" s="194"/>
      <c r="BJ1713" s="74"/>
      <c r="BK1713" s="74"/>
      <c r="BL1713" s="74"/>
    </row>
    <row r="1714" spans="1:64" s="55" customFormat="1" ht="11.25" customHeight="1" x14ac:dyDescent="0.2">
      <c r="A1714" s="184" t="s">
        <v>2329</v>
      </c>
      <c r="B1714" s="185">
        <v>0</v>
      </c>
      <c r="C1714" s="917">
        <v>64353</v>
      </c>
      <c r="D1714" s="284">
        <v>1E-4</v>
      </c>
      <c r="E1714" s="91">
        <v>0</v>
      </c>
      <c r="F1714" s="186">
        <v>0</v>
      </c>
      <c r="G1714" s="186">
        <v>0</v>
      </c>
      <c r="H1714" s="186">
        <v>0</v>
      </c>
      <c r="I1714" s="187">
        <v>0</v>
      </c>
      <c r="J1714" s="186">
        <v>0</v>
      </c>
      <c r="K1714" s="186">
        <v>0</v>
      </c>
      <c r="L1714" s="186">
        <v>0</v>
      </c>
      <c r="M1714" s="186">
        <v>0</v>
      </c>
      <c r="N1714" s="188">
        <v>0</v>
      </c>
      <c r="O1714" s="189">
        <v>0</v>
      </c>
      <c r="P1714" s="186">
        <v>0</v>
      </c>
      <c r="Q1714" s="189">
        <v>0</v>
      </c>
      <c r="R1714" s="189">
        <v>0</v>
      </c>
      <c r="S1714" s="189">
        <v>1E-4</v>
      </c>
      <c r="T1714" s="188">
        <v>0</v>
      </c>
      <c r="U1714" s="187">
        <v>0</v>
      </c>
      <c r="V1714" s="189">
        <v>0</v>
      </c>
      <c r="W1714" s="189">
        <v>0</v>
      </c>
      <c r="X1714" s="188">
        <v>0</v>
      </c>
      <c r="Y1714" s="188">
        <v>0</v>
      </c>
      <c r="Z1714" s="186">
        <v>0</v>
      </c>
      <c r="AA1714" s="186">
        <v>0</v>
      </c>
      <c r="AB1714" s="186">
        <v>0</v>
      </c>
      <c r="AC1714" s="186">
        <v>0</v>
      </c>
      <c r="AD1714" s="188">
        <v>0</v>
      </c>
      <c r="AE1714" s="189">
        <v>0</v>
      </c>
      <c r="AF1714" s="189">
        <v>0</v>
      </c>
      <c r="AG1714" s="189">
        <v>0</v>
      </c>
      <c r="AH1714" s="191">
        <v>1</v>
      </c>
      <c r="AI1714" s="186">
        <v>0</v>
      </c>
      <c r="AJ1714" s="192">
        <v>7506425633678</v>
      </c>
      <c r="AK1714" s="192" t="s">
        <v>262</v>
      </c>
      <c r="AL1714" s="90" t="s">
        <v>278</v>
      </c>
      <c r="AM1714" s="75">
        <v>64353</v>
      </c>
      <c r="AN1714" s="90"/>
      <c r="AO1714" s="188">
        <v>0</v>
      </c>
      <c r="AP1714" s="188">
        <v>0</v>
      </c>
      <c r="AQ1714" s="187">
        <v>0</v>
      </c>
      <c r="AR1714" s="188">
        <v>0</v>
      </c>
      <c r="AS1714" s="187">
        <v>0</v>
      </c>
      <c r="AT1714" s="188">
        <v>0</v>
      </c>
      <c r="AU1714" s="187">
        <v>0</v>
      </c>
      <c r="AV1714" s="188">
        <v>0</v>
      </c>
      <c r="AW1714" s="187">
        <v>0</v>
      </c>
      <c r="AX1714" s="188">
        <v>0</v>
      </c>
      <c r="AY1714" s="187">
        <v>0</v>
      </c>
      <c r="AZ1714" s="188">
        <v>0</v>
      </c>
      <c r="BA1714" s="187">
        <v>0</v>
      </c>
      <c r="BB1714" s="188">
        <v>0</v>
      </c>
      <c r="BC1714" s="187">
        <v>0</v>
      </c>
      <c r="BD1714" s="75"/>
      <c r="BE1714" s="75"/>
      <c r="BG1714" s="74"/>
      <c r="BH1714" s="74"/>
      <c r="BI1714" s="194"/>
      <c r="BJ1714" s="74"/>
      <c r="BK1714" s="74"/>
      <c r="BL1714" s="74"/>
    </row>
    <row r="1715" spans="1:64" ht="11.25" customHeight="1" x14ac:dyDescent="0.3">
      <c r="A1715" s="184" t="s">
        <v>2330</v>
      </c>
      <c r="B1715" s="185">
        <v>0</v>
      </c>
      <c r="C1715" s="916">
        <v>64305</v>
      </c>
      <c r="D1715" s="284">
        <v>192.37200000000001</v>
      </c>
      <c r="E1715" s="91">
        <v>0</v>
      </c>
      <c r="F1715" s="186">
        <v>0</v>
      </c>
      <c r="G1715" s="186">
        <v>0</v>
      </c>
      <c r="H1715" s="186">
        <v>0</v>
      </c>
      <c r="I1715" s="187">
        <v>0</v>
      </c>
      <c r="J1715" s="186">
        <v>0</v>
      </c>
      <c r="K1715" s="186">
        <v>0</v>
      </c>
      <c r="L1715" s="186">
        <v>0</v>
      </c>
      <c r="M1715" s="186">
        <v>0</v>
      </c>
      <c r="N1715" s="188">
        <v>11.73</v>
      </c>
      <c r="O1715" s="189">
        <v>0</v>
      </c>
      <c r="P1715" s="186">
        <v>11.73</v>
      </c>
      <c r="Q1715" s="189">
        <v>0</v>
      </c>
      <c r="R1715" s="189">
        <v>0</v>
      </c>
      <c r="S1715" s="189">
        <v>192.37200000000001</v>
      </c>
      <c r="T1715" s="188">
        <v>192.37200000000001</v>
      </c>
      <c r="U1715" s="187">
        <v>0</v>
      </c>
      <c r="V1715" s="189">
        <v>0</v>
      </c>
      <c r="W1715" s="189">
        <v>0</v>
      </c>
      <c r="X1715" s="188">
        <v>192.37200000000001</v>
      </c>
      <c r="Y1715" s="188">
        <v>0</v>
      </c>
      <c r="Z1715" s="186">
        <v>0</v>
      </c>
      <c r="AA1715" s="186">
        <v>0</v>
      </c>
      <c r="AB1715" s="186">
        <v>0</v>
      </c>
      <c r="AC1715" s="186">
        <v>0</v>
      </c>
      <c r="AD1715" s="188">
        <v>0</v>
      </c>
      <c r="AE1715" s="189">
        <v>0</v>
      </c>
      <c r="AF1715" s="189">
        <v>0</v>
      </c>
      <c r="AG1715" s="189">
        <v>0</v>
      </c>
      <c r="AH1715" s="191">
        <v>0</v>
      </c>
      <c r="AI1715" s="186">
        <v>0</v>
      </c>
      <c r="AJ1715" s="192">
        <v>7501943498815</v>
      </c>
      <c r="AK1715" s="192">
        <v>64137</v>
      </c>
      <c r="AL1715" s="90" t="s">
        <v>278</v>
      </c>
      <c r="AM1715" s="75">
        <v>64305</v>
      </c>
      <c r="AO1715" s="188">
        <v>0</v>
      </c>
      <c r="AP1715" s="188">
        <v>0</v>
      </c>
      <c r="AQ1715" s="187">
        <v>0</v>
      </c>
      <c r="AR1715" s="188">
        <v>0</v>
      </c>
      <c r="AS1715" s="187">
        <v>0</v>
      </c>
      <c r="AT1715" s="188">
        <v>0</v>
      </c>
      <c r="AU1715" s="187">
        <v>0</v>
      </c>
      <c r="AV1715" s="188">
        <v>0</v>
      </c>
      <c r="AW1715" s="187">
        <v>0</v>
      </c>
      <c r="AX1715" s="188">
        <v>0</v>
      </c>
      <c r="AY1715" s="187">
        <v>0</v>
      </c>
      <c r="AZ1715" s="188">
        <v>0</v>
      </c>
      <c r="BA1715" s="187">
        <v>0</v>
      </c>
      <c r="BB1715" s="188">
        <v>0</v>
      </c>
      <c r="BC1715" s="187">
        <v>0</v>
      </c>
      <c r="BD1715" s="75"/>
      <c r="BE1715" s="75"/>
      <c r="BG1715" s="74"/>
      <c r="BH1715" s="74"/>
      <c r="BI1715" s="194"/>
      <c r="BJ1715" s="74"/>
      <c r="BK1715" s="74"/>
      <c r="BL1715" s="74"/>
    </row>
    <row r="1716" spans="1:64" ht="11.25" customHeight="1" x14ac:dyDescent="0.3">
      <c r="A1716" s="184" t="s">
        <v>2331</v>
      </c>
      <c r="B1716" s="185" t="s">
        <v>44</v>
      </c>
      <c r="C1716" s="916">
        <v>64055</v>
      </c>
      <c r="D1716" s="284">
        <v>1E-4</v>
      </c>
      <c r="E1716" s="91">
        <v>0</v>
      </c>
      <c r="F1716" s="186">
        <v>0</v>
      </c>
      <c r="G1716" s="186">
        <v>0</v>
      </c>
      <c r="H1716" s="186">
        <v>0</v>
      </c>
      <c r="I1716" s="187">
        <v>0</v>
      </c>
      <c r="J1716" s="186">
        <v>0</v>
      </c>
      <c r="K1716" s="186">
        <v>0</v>
      </c>
      <c r="L1716" s="186">
        <v>0</v>
      </c>
      <c r="M1716" s="186">
        <v>0</v>
      </c>
      <c r="N1716" s="188">
        <v>0</v>
      </c>
      <c r="O1716" s="189">
        <v>0</v>
      </c>
      <c r="P1716" s="186">
        <v>0</v>
      </c>
      <c r="Q1716" s="189">
        <v>0</v>
      </c>
      <c r="R1716" s="189">
        <v>0</v>
      </c>
      <c r="S1716" s="189">
        <v>1E-4</v>
      </c>
      <c r="T1716" s="188">
        <v>0</v>
      </c>
      <c r="U1716" s="187">
        <v>0</v>
      </c>
      <c r="V1716" s="189">
        <v>0</v>
      </c>
      <c r="W1716" s="189">
        <v>0</v>
      </c>
      <c r="X1716" s="188">
        <v>0</v>
      </c>
      <c r="Y1716" s="188">
        <v>0</v>
      </c>
      <c r="Z1716" s="186">
        <v>0</v>
      </c>
      <c r="AA1716" s="186">
        <v>0</v>
      </c>
      <c r="AB1716" s="186">
        <v>1E-4</v>
      </c>
      <c r="AC1716" s="186">
        <v>1.1025358324145535E-4</v>
      </c>
      <c r="AD1716" s="188">
        <v>0</v>
      </c>
      <c r="AE1716" s="189">
        <v>0</v>
      </c>
      <c r="AF1716" s="189">
        <v>0</v>
      </c>
      <c r="AG1716" s="189">
        <v>0</v>
      </c>
      <c r="AH1716" s="191">
        <v>0</v>
      </c>
      <c r="AI1716" s="186">
        <v>0</v>
      </c>
      <c r="AJ1716" s="192">
        <v>7501943434721</v>
      </c>
      <c r="AK1716" s="192">
        <v>93597</v>
      </c>
      <c r="AL1716" s="90" t="s">
        <v>278</v>
      </c>
      <c r="AM1716" s="75">
        <v>64055</v>
      </c>
      <c r="AO1716" s="188">
        <v>0</v>
      </c>
      <c r="AP1716" s="188">
        <v>0</v>
      </c>
      <c r="AQ1716" s="187">
        <v>0</v>
      </c>
      <c r="AR1716" s="188">
        <v>0</v>
      </c>
      <c r="AS1716" s="187">
        <v>0</v>
      </c>
      <c r="AT1716" s="188">
        <v>0</v>
      </c>
      <c r="AU1716" s="187">
        <v>0</v>
      </c>
      <c r="AV1716" s="188">
        <v>0</v>
      </c>
      <c r="AW1716" s="187">
        <v>0</v>
      </c>
      <c r="AX1716" s="188">
        <v>0</v>
      </c>
      <c r="AY1716" s="187">
        <v>0</v>
      </c>
      <c r="AZ1716" s="188">
        <v>0</v>
      </c>
      <c r="BA1716" s="187">
        <v>0</v>
      </c>
      <c r="BB1716" s="188">
        <v>0</v>
      </c>
      <c r="BC1716" s="187">
        <v>0</v>
      </c>
      <c r="BD1716" s="75"/>
      <c r="BE1716" s="75"/>
      <c r="BG1716" s="74"/>
      <c r="BH1716" s="74"/>
      <c r="BI1716" s="194"/>
      <c r="BJ1716" s="74"/>
      <c r="BK1716" s="74"/>
      <c r="BL1716" s="74"/>
    </row>
    <row r="1717" spans="1:64" ht="11.25" customHeight="1" x14ac:dyDescent="0.3">
      <c r="A1717" s="184" t="s">
        <v>2332</v>
      </c>
      <c r="B1717" s="185" t="s">
        <v>44</v>
      </c>
      <c r="C1717" s="916">
        <v>64147</v>
      </c>
      <c r="D1717" s="284">
        <v>1E-4</v>
      </c>
      <c r="E1717" s="91">
        <v>0</v>
      </c>
      <c r="F1717" s="186">
        <v>0</v>
      </c>
      <c r="G1717" s="186">
        <v>0</v>
      </c>
      <c r="H1717" s="186">
        <v>0</v>
      </c>
      <c r="I1717" s="187">
        <v>0</v>
      </c>
      <c r="J1717" s="186">
        <v>0</v>
      </c>
      <c r="K1717" s="186">
        <v>0</v>
      </c>
      <c r="L1717" s="186">
        <v>0</v>
      </c>
      <c r="M1717" s="186">
        <v>0</v>
      </c>
      <c r="N1717" s="188">
        <v>0</v>
      </c>
      <c r="O1717" s="189">
        <v>0</v>
      </c>
      <c r="P1717" s="186">
        <v>0</v>
      </c>
      <c r="Q1717" s="189">
        <v>0</v>
      </c>
      <c r="R1717" s="189">
        <v>0</v>
      </c>
      <c r="S1717" s="189">
        <v>1E-4</v>
      </c>
      <c r="T1717" s="188">
        <v>0</v>
      </c>
      <c r="U1717" s="187">
        <v>0</v>
      </c>
      <c r="V1717" s="189">
        <v>0</v>
      </c>
      <c r="W1717" s="189">
        <v>0</v>
      </c>
      <c r="X1717" s="188">
        <v>0</v>
      </c>
      <c r="Y1717" s="188">
        <v>0</v>
      </c>
      <c r="Z1717" s="186">
        <v>0</v>
      </c>
      <c r="AA1717" s="186">
        <v>0</v>
      </c>
      <c r="AB1717" s="186">
        <v>0</v>
      </c>
      <c r="AC1717" s="186">
        <v>0</v>
      </c>
      <c r="AD1717" s="188">
        <v>0</v>
      </c>
      <c r="AE1717" s="189">
        <v>0</v>
      </c>
      <c r="AF1717" s="189">
        <v>0</v>
      </c>
      <c r="AG1717" s="189">
        <v>0</v>
      </c>
      <c r="AH1717" s="191">
        <v>0</v>
      </c>
      <c r="AI1717" s="186">
        <v>0</v>
      </c>
      <c r="AJ1717" s="192">
        <v>7501943498815</v>
      </c>
      <c r="AK1717" s="192">
        <v>64137</v>
      </c>
      <c r="AL1717" s="90" t="s">
        <v>278</v>
      </c>
      <c r="AM1717" s="75">
        <v>64147</v>
      </c>
      <c r="AO1717" s="188">
        <v>0</v>
      </c>
      <c r="AP1717" s="188">
        <v>0</v>
      </c>
      <c r="AQ1717" s="187">
        <v>0</v>
      </c>
      <c r="AR1717" s="188">
        <v>0</v>
      </c>
      <c r="AS1717" s="187">
        <v>0</v>
      </c>
      <c r="AT1717" s="188">
        <v>0</v>
      </c>
      <c r="AU1717" s="187">
        <v>0</v>
      </c>
      <c r="AV1717" s="188">
        <v>0</v>
      </c>
      <c r="AW1717" s="187">
        <v>0</v>
      </c>
      <c r="AX1717" s="188">
        <v>0</v>
      </c>
      <c r="AY1717" s="187">
        <v>0</v>
      </c>
      <c r="AZ1717" s="188">
        <v>0</v>
      </c>
      <c r="BA1717" s="187">
        <v>0</v>
      </c>
      <c r="BB1717" s="188">
        <v>0</v>
      </c>
      <c r="BC1717" s="187">
        <v>0</v>
      </c>
      <c r="BD1717" s="75"/>
      <c r="BE1717" s="75"/>
      <c r="BG1717" s="74"/>
      <c r="BH1717" s="74"/>
      <c r="BI1717" s="194"/>
      <c r="BJ1717" s="74"/>
      <c r="BK1717" s="74"/>
      <c r="BL1717" s="74"/>
    </row>
    <row r="1718" spans="1:64" s="55" customFormat="1" ht="11.25" customHeight="1" x14ac:dyDescent="0.2">
      <c r="A1718" s="184" t="s">
        <v>2333</v>
      </c>
      <c r="B1718" s="185">
        <v>0</v>
      </c>
      <c r="C1718" s="916">
        <v>64154</v>
      </c>
      <c r="D1718" s="284">
        <v>1E-4</v>
      </c>
      <c r="E1718" s="91">
        <v>0</v>
      </c>
      <c r="F1718" s="186">
        <v>0</v>
      </c>
      <c r="G1718" s="186">
        <v>0</v>
      </c>
      <c r="H1718" s="186">
        <v>0</v>
      </c>
      <c r="I1718" s="187">
        <v>0</v>
      </c>
      <c r="J1718" s="186">
        <v>0</v>
      </c>
      <c r="K1718" s="186">
        <v>0</v>
      </c>
      <c r="L1718" s="186">
        <v>0</v>
      </c>
      <c r="M1718" s="186">
        <v>0</v>
      </c>
      <c r="N1718" s="188">
        <v>0</v>
      </c>
      <c r="O1718" s="189">
        <v>0</v>
      </c>
      <c r="P1718" s="186">
        <v>0</v>
      </c>
      <c r="Q1718" s="189">
        <v>0</v>
      </c>
      <c r="R1718" s="189">
        <v>0</v>
      </c>
      <c r="S1718" s="189">
        <v>1E-4</v>
      </c>
      <c r="T1718" s="188">
        <v>0</v>
      </c>
      <c r="U1718" s="187">
        <v>0</v>
      </c>
      <c r="V1718" s="189">
        <v>0</v>
      </c>
      <c r="W1718" s="189">
        <v>0</v>
      </c>
      <c r="X1718" s="188">
        <v>0</v>
      </c>
      <c r="Y1718" s="188">
        <v>0</v>
      </c>
      <c r="Z1718" s="186">
        <v>0</v>
      </c>
      <c r="AA1718" s="186">
        <v>0</v>
      </c>
      <c r="AB1718" s="186">
        <v>1E-4</v>
      </c>
      <c r="AC1718" s="186">
        <v>3.7202380952380957E-6</v>
      </c>
      <c r="AD1718" s="188">
        <v>0</v>
      </c>
      <c r="AE1718" s="189">
        <v>0</v>
      </c>
      <c r="AF1718" s="189">
        <v>0</v>
      </c>
      <c r="AG1718" s="189">
        <v>0</v>
      </c>
      <c r="AH1718" s="191">
        <v>0</v>
      </c>
      <c r="AI1718" s="186">
        <v>0</v>
      </c>
      <c r="AJ1718" s="192">
        <v>7501943434745</v>
      </c>
      <c r="AK1718" s="192">
        <v>93255</v>
      </c>
      <c r="AL1718" s="90" t="s">
        <v>278</v>
      </c>
      <c r="AM1718" s="75">
        <v>64154</v>
      </c>
      <c r="AN1718" s="90"/>
      <c r="AO1718" s="188">
        <v>0</v>
      </c>
      <c r="AP1718" s="188">
        <v>0</v>
      </c>
      <c r="AQ1718" s="187">
        <v>0</v>
      </c>
      <c r="AR1718" s="188">
        <v>0</v>
      </c>
      <c r="AS1718" s="187">
        <v>0</v>
      </c>
      <c r="AT1718" s="188">
        <v>0</v>
      </c>
      <c r="AU1718" s="187">
        <v>0</v>
      </c>
      <c r="AV1718" s="188">
        <v>0</v>
      </c>
      <c r="AW1718" s="187">
        <v>0</v>
      </c>
      <c r="AX1718" s="188">
        <v>0</v>
      </c>
      <c r="AY1718" s="187">
        <v>0</v>
      </c>
      <c r="AZ1718" s="188">
        <v>0</v>
      </c>
      <c r="BA1718" s="187">
        <v>0</v>
      </c>
      <c r="BB1718" s="188">
        <v>0</v>
      </c>
      <c r="BC1718" s="187">
        <v>0</v>
      </c>
      <c r="BD1718" s="75"/>
      <c r="BE1718" s="75"/>
      <c r="BG1718" s="74"/>
      <c r="BH1718" s="74"/>
      <c r="BI1718" s="194"/>
      <c r="BJ1718" s="74"/>
      <c r="BK1718" s="74"/>
      <c r="BL1718" s="74"/>
    </row>
    <row r="1719" spans="1:64" ht="11.25" customHeight="1" x14ac:dyDescent="0.3">
      <c r="A1719" s="184" t="s">
        <v>2334</v>
      </c>
      <c r="B1719" s="185" t="s">
        <v>44</v>
      </c>
      <c r="C1719" s="916">
        <v>64148</v>
      </c>
      <c r="D1719" s="284">
        <v>1E-4</v>
      </c>
      <c r="E1719" s="91">
        <v>0</v>
      </c>
      <c r="F1719" s="186">
        <v>0</v>
      </c>
      <c r="G1719" s="186">
        <v>0</v>
      </c>
      <c r="H1719" s="186">
        <v>0</v>
      </c>
      <c r="I1719" s="187">
        <v>0</v>
      </c>
      <c r="J1719" s="186">
        <v>0</v>
      </c>
      <c r="K1719" s="186">
        <v>0</v>
      </c>
      <c r="L1719" s="186">
        <v>0</v>
      </c>
      <c r="M1719" s="186">
        <v>0</v>
      </c>
      <c r="N1719" s="188">
        <v>0</v>
      </c>
      <c r="O1719" s="189">
        <v>0</v>
      </c>
      <c r="P1719" s="186">
        <v>0</v>
      </c>
      <c r="Q1719" s="189">
        <v>0</v>
      </c>
      <c r="R1719" s="189">
        <v>0</v>
      </c>
      <c r="S1719" s="189">
        <v>1E-4</v>
      </c>
      <c r="T1719" s="188">
        <v>0</v>
      </c>
      <c r="U1719" s="187">
        <v>0</v>
      </c>
      <c r="V1719" s="189">
        <v>0</v>
      </c>
      <c r="W1719" s="189">
        <v>0</v>
      </c>
      <c r="X1719" s="188">
        <v>0</v>
      </c>
      <c r="Y1719" s="188">
        <v>0</v>
      </c>
      <c r="Z1719" s="186">
        <v>0</v>
      </c>
      <c r="AA1719" s="186">
        <v>0</v>
      </c>
      <c r="AB1719" s="186">
        <v>0</v>
      </c>
      <c r="AC1719" s="186">
        <v>0</v>
      </c>
      <c r="AD1719" s="188">
        <v>0</v>
      </c>
      <c r="AE1719" s="189">
        <v>0</v>
      </c>
      <c r="AF1719" s="189">
        <v>0</v>
      </c>
      <c r="AG1719" s="189">
        <v>0</v>
      </c>
      <c r="AH1719" s="191">
        <v>0</v>
      </c>
      <c r="AI1719" s="186">
        <v>0</v>
      </c>
      <c r="AJ1719" s="192">
        <v>7501943434622</v>
      </c>
      <c r="AK1719" s="192">
        <v>93436</v>
      </c>
      <c r="AL1719" s="90" t="s">
        <v>278</v>
      </c>
      <c r="AM1719" s="75">
        <v>64148</v>
      </c>
      <c r="AO1719" s="188">
        <v>0</v>
      </c>
      <c r="AP1719" s="188">
        <v>0</v>
      </c>
      <c r="AQ1719" s="187">
        <v>0</v>
      </c>
      <c r="AR1719" s="188">
        <v>0</v>
      </c>
      <c r="AS1719" s="187">
        <v>0</v>
      </c>
      <c r="AT1719" s="188">
        <v>0</v>
      </c>
      <c r="AU1719" s="187">
        <v>0</v>
      </c>
      <c r="AV1719" s="188">
        <v>0</v>
      </c>
      <c r="AW1719" s="187">
        <v>0</v>
      </c>
      <c r="AX1719" s="188">
        <v>0</v>
      </c>
      <c r="AY1719" s="187">
        <v>0</v>
      </c>
      <c r="AZ1719" s="188">
        <v>0</v>
      </c>
      <c r="BA1719" s="187">
        <v>0</v>
      </c>
      <c r="BB1719" s="188">
        <v>0</v>
      </c>
      <c r="BC1719" s="187">
        <v>0</v>
      </c>
      <c r="BD1719" s="75"/>
      <c r="BE1719" s="75"/>
      <c r="BG1719" s="74"/>
      <c r="BH1719" s="74"/>
      <c r="BI1719" s="194"/>
      <c r="BJ1719" s="74"/>
      <c r="BK1719" s="74"/>
      <c r="BL1719" s="74"/>
    </row>
    <row r="1720" spans="1:64" ht="11.25" customHeight="1" x14ac:dyDescent="0.3">
      <c r="A1720" s="184" t="s">
        <v>2335</v>
      </c>
      <c r="B1720" s="185" t="s">
        <v>44</v>
      </c>
      <c r="C1720" s="916">
        <v>64208</v>
      </c>
      <c r="D1720" s="284">
        <v>1E-4</v>
      </c>
      <c r="E1720" s="91">
        <v>0</v>
      </c>
      <c r="F1720" s="186">
        <v>0</v>
      </c>
      <c r="G1720" s="186">
        <v>0</v>
      </c>
      <c r="H1720" s="186">
        <v>0</v>
      </c>
      <c r="I1720" s="187">
        <v>0</v>
      </c>
      <c r="J1720" s="186">
        <v>0</v>
      </c>
      <c r="K1720" s="186">
        <v>0</v>
      </c>
      <c r="L1720" s="186">
        <v>0</v>
      </c>
      <c r="M1720" s="186">
        <v>0</v>
      </c>
      <c r="N1720" s="188">
        <v>0</v>
      </c>
      <c r="O1720" s="189">
        <v>0</v>
      </c>
      <c r="P1720" s="186">
        <v>0</v>
      </c>
      <c r="Q1720" s="189">
        <v>0</v>
      </c>
      <c r="R1720" s="189">
        <v>0</v>
      </c>
      <c r="S1720" s="189">
        <v>1E-4</v>
      </c>
      <c r="T1720" s="188">
        <v>0</v>
      </c>
      <c r="U1720" s="187">
        <v>0</v>
      </c>
      <c r="V1720" s="189">
        <v>0</v>
      </c>
      <c r="W1720" s="189">
        <v>0</v>
      </c>
      <c r="X1720" s="188">
        <v>0</v>
      </c>
      <c r="Y1720" s="188">
        <v>0</v>
      </c>
      <c r="Z1720" s="186">
        <v>0</v>
      </c>
      <c r="AA1720" s="186">
        <v>0</v>
      </c>
      <c r="AB1720" s="186">
        <v>0</v>
      </c>
      <c r="AC1720" s="186">
        <v>0</v>
      </c>
      <c r="AD1720" s="188">
        <v>0</v>
      </c>
      <c r="AE1720" s="189">
        <v>0</v>
      </c>
      <c r="AF1720" s="189">
        <v>0</v>
      </c>
      <c r="AG1720" s="189">
        <v>0</v>
      </c>
      <c r="AH1720" s="191">
        <v>0</v>
      </c>
      <c r="AI1720" s="186">
        <v>0</v>
      </c>
      <c r="AJ1720" s="192">
        <v>7501943434745</v>
      </c>
      <c r="AK1720" s="192">
        <v>93255</v>
      </c>
      <c r="AL1720" s="90" t="s">
        <v>278</v>
      </c>
      <c r="AM1720" s="75">
        <v>64208</v>
      </c>
      <c r="AO1720" s="188">
        <v>0</v>
      </c>
      <c r="AP1720" s="188">
        <v>0</v>
      </c>
      <c r="AQ1720" s="187">
        <v>0</v>
      </c>
      <c r="AR1720" s="188">
        <v>0</v>
      </c>
      <c r="AS1720" s="187">
        <v>0</v>
      </c>
      <c r="AT1720" s="188">
        <v>0</v>
      </c>
      <c r="AU1720" s="187">
        <v>0</v>
      </c>
      <c r="AV1720" s="188">
        <v>0</v>
      </c>
      <c r="AW1720" s="187">
        <v>0</v>
      </c>
      <c r="AX1720" s="188">
        <v>0</v>
      </c>
      <c r="AY1720" s="187">
        <v>0</v>
      </c>
      <c r="AZ1720" s="188">
        <v>0</v>
      </c>
      <c r="BA1720" s="187">
        <v>0</v>
      </c>
      <c r="BB1720" s="188">
        <v>0</v>
      </c>
      <c r="BC1720" s="187">
        <v>0</v>
      </c>
      <c r="BD1720" s="75"/>
      <c r="BE1720" s="75"/>
      <c r="BG1720" s="74"/>
      <c r="BH1720" s="74"/>
      <c r="BI1720" s="194"/>
      <c r="BJ1720" s="74"/>
      <c r="BK1720" s="74"/>
      <c r="BL1720" s="74"/>
    </row>
    <row r="1721" spans="1:64" ht="11.25" customHeight="1" x14ac:dyDescent="0.3">
      <c r="A1721" s="184" t="s">
        <v>2336</v>
      </c>
      <c r="B1721" s="185" t="s">
        <v>44</v>
      </c>
      <c r="C1721" s="916">
        <v>64210</v>
      </c>
      <c r="D1721" s="284">
        <v>3.92</v>
      </c>
      <c r="E1721" s="91">
        <v>0</v>
      </c>
      <c r="F1721" s="186">
        <v>0</v>
      </c>
      <c r="G1721" s="186">
        <v>0</v>
      </c>
      <c r="H1721" s="186">
        <v>0</v>
      </c>
      <c r="I1721" s="187">
        <v>0</v>
      </c>
      <c r="J1721" s="186">
        <v>0</v>
      </c>
      <c r="K1721" s="186">
        <v>0</v>
      </c>
      <c r="L1721" s="186">
        <v>0</v>
      </c>
      <c r="M1721" s="186">
        <v>0</v>
      </c>
      <c r="N1721" s="188">
        <v>0</v>
      </c>
      <c r="O1721" s="189">
        <v>0</v>
      </c>
      <c r="P1721" s="186">
        <v>0</v>
      </c>
      <c r="Q1721" s="189">
        <v>0</v>
      </c>
      <c r="R1721" s="189">
        <v>0</v>
      </c>
      <c r="S1721" s="189">
        <v>3.92</v>
      </c>
      <c r="T1721" s="188">
        <v>0</v>
      </c>
      <c r="U1721" s="187">
        <v>0</v>
      </c>
      <c r="V1721" s="189">
        <v>0</v>
      </c>
      <c r="W1721" s="189">
        <v>0</v>
      </c>
      <c r="X1721" s="188">
        <v>0</v>
      </c>
      <c r="Y1721" s="188">
        <v>0</v>
      </c>
      <c r="Z1721" s="186">
        <v>0</v>
      </c>
      <c r="AA1721" s="186">
        <v>0</v>
      </c>
      <c r="AB1721" s="186">
        <v>3.92</v>
      </c>
      <c r="AC1721" s="186">
        <v>6.9999999999999991</v>
      </c>
      <c r="AD1721" s="188">
        <v>0</v>
      </c>
      <c r="AE1721" s="189">
        <v>0</v>
      </c>
      <c r="AF1721" s="189">
        <v>0</v>
      </c>
      <c r="AG1721" s="189">
        <v>0</v>
      </c>
      <c r="AH1721" s="191">
        <v>0</v>
      </c>
      <c r="AI1721" s="186">
        <v>0</v>
      </c>
      <c r="AJ1721" s="192">
        <v>7501017376995</v>
      </c>
      <c r="AK1721" s="192">
        <v>93601</v>
      </c>
      <c r="AL1721" s="90" t="s">
        <v>278</v>
      </c>
      <c r="AM1721" s="75">
        <v>64210</v>
      </c>
      <c r="AO1721" s="188">
        <v>0</v>
      </c>
      <c r="AP1721" s="188">
        <v>0</v>
      </c>
      <c r="AQ1721" s="187">
        <v>0</v>
      </c>
      <c r="AR1721" s="188">
        <v>0</v>
      </c>
      <c r="AS1721" s="187">
        <v>0</v>
      </c>
      <c r="AT1721" s="188">
        <v>0</v>
      </c>
      <c r="AU1721" s="187">
        <v>0</v>
      </c>
      <c r="AV1721" s="188">
        <v>0</v>
      </c>
      <c r="AW1721" s="187">
        <v>0</v>
      </c>
      <c r="AX1721" s="188">
        <v>0</v>
      </c>
      <c r="AY1721" s="187">
        <v>0</v>
      </c>
      <c r="AZ1721" s="188">
        <v>0</v>
      </c>
      <c r="BA1721" s="187">
        <v>0</v>
      </c>
      <c r="BB1721" s="188">
        <v>0</v>
      </c>
      <c r="BC1721" s="187">
        <v>0</v>
      </c>
      <c r="BD1721" s="75"/>
      <c r="BE1721" s="75"/>
      <c r="BG1721" s="74"/>
      <c r="BH1721" s="74"/>
      <c r="BI1721" s="194"/>
      <c r="BJ1721" s="74"/>
      <c r="BK1721" s="74"/>
      <c r="BL1721" s="74"/>
    </row>
    <row r="1722" spans="1:64" ht="11.25" customHeight="1" x14ac:dyDescent="0.3">
      <c r="A1722" s="184" t="s">
        <v>2337</v>
      </c>
      <c r="B1722" s="185" t="s">
        <v>44</v>
      </c>
      <c r="C1722" s="916">
        <v>64209</v>
      </c>
      <c r="D1722" s="284">
        <v>1E-4</v>
      </c>
      <c r="E1722" s="91">
        <v>0</v>
      </c>
      <c r="F1722" s="186">
        <v>0</v>
      </c>
      <c r="G1722" s="186">
        <v>0</v>
      </c>
      <c r="H1722" s="186">
        <v>0</v>
      </c>
      <c r="I1722" s="187">
        <v>0</v>
      </c>
      <c r="J1722" s="186">
        <v>0</v>
      </c>
      <c r="K1722" s="186">
        <v>0</v>
      </c>
      <c r="L1722" s="186">
        <v>0</v>
      </c>
      <c r="M1722" s="186">
        <v>0</v>
      </c>
      <c r="N1722" s="188">
        <v>0</v>
      </c>
      <c r="O1722" s="189">
        <v>0</v>
      </c>
      <c r="P1722" s="186">
        <v>0</v>
      </c>
      <c r="Q1722" s="189">
        <v>0</v>
      </c>
      <c r="R1722" s="189">
        <v>0</v>
      </c>
      <c r="S1722" s="189">
        <v>1E-4</v>
      </c>
      <c r="T1722" s="188">
        <v>0</v>
      </c>
      <c r="U1722" s="187">
        <v>0</v>
      </c>
      <c r="V1722" s="189">
        <v>0</v>
      </c>
      <c r="W1722" s="189">
        <v>0</v>
      </c>
      <c r="X1722" s="188">
        <v>0</v>
      </c>
      <c r="Y1722" s="188">
        <v>0</v>
      </c>
      <c r="Z1722" s="186">
        <v>0</v>
      </c>
      <c r="AA1722" s="186">
        <v>0</v>
      </c>
      <c r="AB1722" s="186">
        <v>0</v>
      </c>
      <c r="AC1722" s="186">
        <v>0</v>
      </c>
      <c r="AD1722" s="188">
        <v>0</v>
      </c>
      <c r="AE1722" s="189">
        <v>0</v>
      </c>
      <c r="AF1722" s="189">
        <v>0</v>
      </c>
      <c r="AG1722" s="189">
        <v>0</v>
      </c>
      <c r="AH1722" s="191">
        <v>0</v>
      </c>
      <c r="AI1722" s="186">
        <v>0</v>
      </c>
      <c r="AJ1722" s="192">
        <v>7501017376971</v>
      </c>
      <c r="AK1722" s="192">
        <v>93600</v>
      </c>
      <c r="AL1722" s="90" t="s">
        <v>278</v>
      </c>
      <c r="AM1722" s="75">
        <v>64209</v>
      </c>
      <c r="AO1722" s="188">
        <v>0</v>
      </c>
      <c r="AP1722" s="188">
        <v>0</v>
      </c>
      <c r="AQ1722" s="187">
        <v>0</v>
      </c>
      <c r="AR1722" s="188">
        <v>0</v>
      </c>
      <c r="AS1722" s="187">
        <v>0</v>
      </c>
      <c r="AT1722" s="188">
        <v>0</v>
      </c>
      <c r="AU1722" s="187">
        <v>0</v>
      </c>
      <c r="AV1722" s="188">
        <v>0</v>
      </c>
      <c r="AW1722" s="187">
        <v>0</v>
      </c>
      <c r="AX1722" s="188">
        <v>0</v>
      </c>
      <c r="AY1722" s="187">
        <v>0</v>
      </c>
      <c r="AZ1722" s="188">
        <v>0</v>
      </c>
      <c r="BA1722" s="187">
        <v>0</v>
      </c>
      <c r="BB1722" s="188">
        <v>0</v>
      </c>
      <c r="BC1722" s="187">
        <v>0</v>
      </c>
      <c r="BD1722" s="75"/>
      <c r="BE1722" s="75"/>
      <c r="BG1722" s="74"/>
      <c r="BH1722" s="74"/>
      <c r="BI1722" s="194"/>
      <c r="BJ1722" s="74"/>
      <c r="BK1722" s="74"/>
      <c r="BL1722" s="74"/>
    </row>
    <row r="1723" spans="1:64" ht="11.25" customHeight="1" x14ac:dyDescent="0.3">
      <c r="A1723" s="184" t="s">
        <v>2338</v>
      </c>
      <c r="B1723" s="185" t="s">
        <v>44</v>
      </c>
      <c r="C1723" s="916">
        <v>64103</v>
      </c>
      <c r="D1723" s="284">
        <v>1E-4</v>
      </c>
      <c r="E1723" s="91">
        <v>0</v>
      </c>
      <c r="F1723" s="186">
        <v>0</v>
      </c>
      <c r="G1723" s="186">
        <v>0</v>
      </c>
      <c r="H1723" s="186">
        <v>0</v>
      </c>
      <c r="I1723" s="187">
        <v>0</v>
      </c>
      <c r="J1723" s="186">
        <v>0</v>
      </c>
      <c r="K1723" s="186">
        <v>0</v>
      </c>
      <c r="L1723" s="186">
        <v>0</v>
      </c>
      <c r="M1723" s="186">
        <v>0</v>
      </c>
      <c r="N1723" s="188">
        <v>0</v>
      </c>
      <c r="O1723" s="189">
        <v>0</v>
      </c>
      <c r="P1723" s="186">
        <v>0</v>
      </c>
      <c r="Q1723" s="189">
        <v>0</v>
      </c>
      <c r="R1723" s="189">
        <v>0</v>
      </c>
      <c r="S1723" s="189">
        <v>1E-4</v>
      </c>
      <c r="T1723" s="188">
        <v>0</v>
      </c>
      <c r="U1723" s="187">
        <v>0</v>
      </c>
      <c r="V1723" s="189">
        <v>0</v>
      </c>
      <c r="W1723" s="189">
        <v>0</v>
      </c>
      <c r="X1723" s="188">
        <v>0</v>
      </c>
      <c r="Y1723" s="188">
        <v>0</v>
      </c>
      <c r="Z1723" s="186">
        <v>0</v>
      </c>
      <c r="AA1723" s="186">
        <v>0</v>
      </c>
      <c r="AB1723" s="186">
        <v>1E-4</v>
      </c>
      <c r="AC1723" s="186">
        <v>1.25E-4</v>
      </c>
      <c r="AD1723" s="188">
        <v>0</v>
      </c>
      <c r="AE1723" s="189">
        <v>0</v>
      </c>
      <c r="AF1723" s="189">
        <v>0</v>
      </c>
      <c r="AG1723" s="189">
        <v>0</v>
      </c>
      <c r="AH1723" s="191">
        <v>0</v>
      </c>
      <c r="AI1723" s="186">
        <v>0</v>
      </c>
      <c r="AJ1723" s="192">
        <v>7501943414112</v>
      </c>
      <c r="AK1723" s="192" t="s">
        <v>262</v>
      </c>
      <c r="AL1723" s="90" t="s">
        <v>278</v>
      </c>
      <c r="AM1723" s="75">
        <v>64103</v>
      </c>
      <c r="AO1723" s="188">
        <v>0</v>
      </c>
      <c r="AP1723" s="188">
        <v>0</v>
      </c>
      <c r="AQ1723" s="187">
        <v>0</v>
      </c>
      <c r="AR1723" s="188">
        <v>0</v>
      </c>
      <c r="AS1723" s="187">
        <v>0</v>
      </c>
      <c r="AT1723" s="188">
        <v>0</v>
      </c>
      <c r="AU1723" s="187">
        <v>0</v>
      </c>
      <c r="AV1723" s="188">
        <v>0</v>
      </c>
      <c r="AW1723" s="187">
        <v>0</v>
      </c>
      <c r="AX1723" s="188">
        <v>0</v>
      </c>
      <c r="AY1723" s="187">
        <v>0</v>
      </c>
      <c r="AZ1723" s="188">
        <v>0</v>
      </c>
      <c r="BA1723" s="187">
        <v>0</v>
      </c>
      <c r="BB1723" s="188">
        <v>0</v>
      </c>
      <c r="BC1723" s="187">
        <v>0</v>
      </c>
      <c r="BD1723" s="75"/>
      <c r="BE1723" s="75"/>
      <c r="BG1723" s="74"/>
      <c r="BH1723" s="74"/>
      <c r="BI1723" s="194"/>
      <c r="BJ1723" s="74"/>
      <c r="BK1723" s="74"/>
      <c r="BL1723" s="74"/>
    </row>
    <row r="1724" spans="1:64" ht="11.25" customHeight="1" x14ac:dyDescent="0.3">
      <c r="A1724" s="184" t="s">
        <v>2339</v>
      </c>
      <c r="B1724" s="185" t="s">
        <v>44</v>
      </c>
      <c r="C1724" s="916">
        <v>64227</v>
      </c>
      <c r="D1724" s="284">
        <v>1E-4</v>
      </c>
      <c r="E1724" s="91">
        <v>0</v>
      </c>
      <c r="F1724" s="186">
        <v>0</v>
      </c>
      <c r="G1724" s="186">
        <v>0</v>
      </c>
      <c r="H1724" s="186">
        <v>0</v>
      </c>
      <c r="I1724" s="187">
        <v>0</v>
      </c>
      <c r="J1724" s="186">
        <v>0</v>
      </c>
      <c r="K1724" s="186">
        <v>0</v>
      </c>
      <c r="L1724" s="186">
        <v>0</v>
      </c>
      <c r="M1724" s="186">
        <v>0</v>
      </c>
      <c r="N1724" s="188">
        <v>0</v>
      </c>
      <c r="O1724" s="189">
        <v>0</v>
      </c>
      <c r="P1724" s="186">
        <v>0</v>
      </c>
      <c r="Q1724" s="189">
        <v>0</v>
      </c>
      <c r="R1724" s="189">
        <v>0</v>
      </c>
      <c r="S1724" s="189">
        <v>1E-4</v>
      </c>
      <c r="T1724" s="188">
        <v>0</v>
      </c>
      <c r="U1724" s="187">
        <v>0</v>
      </c>
      <c r="V1724" s="189">
        <v>0</v>
      </c>
      <c r="W1724" s="189">
        <v>0</v>
      </c>
      <c r="X1724" s="188">
        <v>0</v>
      </c>
      <c r="Y1724" s="188">
        <v>0</v>
      </c>
      <c r="Z1724" s="186">
        <v>0</v>
      </c>
      <c r="AA1724" s="186">
        <v>0</v>
      </c>
      <c r="AB1724" s="186">
        <v>1E-4</v>
      </c>
      <c r="AC1724" s="186">
        <v>2.2893772893772894E-6</v>
      </c>
      <c r="AD1724" s="188">
        <v>0</v>
      </c>
      <c r="AE1724" s="189">
        <v>0</v>
      </c>
      <c r="AF1724" s="189">
        <v>0</v>
      </c>
      <c r="AG1724" s="189">
        <v>0</v>
      </c>
      <c r="AH1724" s="191">
        <v>0</v>
      </c>
      <c r="AI1724" s="186">
        <v>0</v>
      </c>
      <c r="AJ1724" s="192">
        <v>7501943413740</v>
      </c>
      <c r="AK1724" s="192">
        <v>64052</v>
      </c>
      <c r="AL1724" s="90" t="s">
        <v>278</v>
      </c>
      <c r="AM1724" s="75">
        <v>64227</v>
      </c>
      <c r="AO1724" s="188">
        <v>0</v>
      </c>
      <c r="AP1724" s="188">
        <v>0</v>
      </c>
      <c r="AQ1724" s="187">
        <v>0</v>
      </c>
      <c r="AR1724" s="188">
        <v>0</v>
      </c>
      <c r="AS1724" s="187">
        <v>0</v>
      </c>
      <c r="AT1724" s="188">
        <v>0</v>
      </c>
      <c r="AU1724" s="187">
        <v>0</v>
      </c>
      <c r="AV1724" s="188">
        <v>0</v>
      </c>
      <c r="AW1724" s="187">
        <v>0</v>
      </c>
      <c r="AX1724" s="188">
        <v>0</v>
      </c>
      <c r="AY1724" s="187">
        <v>0</v>
      </c>
      <c r="AZ1724" s="188">
        <v>0</v>
      </c>
      <c r="BA1724" s="187">
        <v>0</v>
      </c>
      <c r="BB1724" s="188">
        <v>0</v>
      </c>
      <c r="BC1724" s="187">
        <v>0</v>
      </c>
      <c r="BD1724" s="75"/>
      <c r="BE1724" s="75"/>
      <c r="BG1724" s="74"/>
      <c r="BH1724" s="74"/>
      <c r="BI1724" s="194"/>
      <c r="BJ1724" s="74"/>
      <c r="BK1724" s="74"/>
      <c r="BL1724" s="74"/>
    </row>
    <row r="1725" spans="1:64" s="55" customFormat="1" ht="11.25" customHeight="1" x14ac:dyDescent="0.2">
      <c r="A1725" s="184" t="s">
        <v>2340</v>
      </c>
      <c r="B1725" s="185" t="s">
        <v>21</v>
      </c>
      <c r="C1725" s="916">
        <v>64215</v>
      </c>
      <c r="D1725" s="284">
        <v>1E-4</v>
      </c>
      <c r="E1725" s="91">
        <v>0</v>
      </c>
      <c r="F1725" s="186">
        <v>0</v>
      </c>
      <c r="G1725" s="186">
        <v>0</v>
      </c>
      <c r="H1725" s="186">
        <v>0</v>
      </c>
      <c r="I1725" s="187">
        <v>0</v>
      </c>
      <c r="J1725" s="186">
        <v>0</v>
      </c>
      <c r="K1725" s="186">
        <v>0</v>
      </c>
      <c r="L1725" s="186">
        <v>0</v>
      </c>
      <c r="M1725" s="186">
        <v>0</v>
      </c>
      <c r="N1725" s="188">
        <v>0</v>
      </c>
      <c r="O1725" s="189">
        <v>0</v>
      </c>
      <c r="P1725" s="186">
        <v>0</v>
      </c>
      <c r="Q1725" s="189">
        <v>0</v>
      </c>
      <c r="R1725" s="189">
        <v>0</v>
      </c>
      <c r="S1725" s="189">
        <v>1E-4</v>
      </c>
      <c r="T1725" s="188">
        <v>0</v>
      </c>
      <c r="U1725" s="187">
        <v>0</v>
      </c>
      <c r="V1725" s="189">
        <v>0</v>
      </c>
      <c r="W1725" s="189">
        <v>0</v>
      </c>
      <c r="X1725" s="188">
        <v>0</v>
      </c>
      <c r="Y1725" s="188">
        <v>0</v>
      </c>
      <c r="Z1725" s="186">
        <v>0</v>
      </c>
      <c r="AA1725" s="186">
        <v>0</v>
      </c>
      <c r="AB1725" s="186">
        <v>0</v>
      </c>
      <c r="AC1725" s="186">
        <v>0</v>
      </c>
      <c r="AD1725" s="188">
        <v>0</v>
      </c>
      <c r="AE1725" s="189">
        <v>0</v>
      </c>
      <c r="AF1725" s="189">
        <v>0</v>
      </c>
      <c r="AG1725" s="189">
        <v>0</v>
      </c>
      <c r="AH1725" s="191">
        <v>0</v>
      </c>
      <c r="AI1725" s="186">
        <v>0</v>
      </c>
      <c r="AJ1725" s="192">
        <v>7501943444928</v>
      </c>
      <c r="AK1725" s="192">
        <v>64169</v>
      </c>
      <c r="AL1725" s="90" t="s">
        <v>278</v>
      </c>
      <c r="AM1725" s="75">
        <v>64215</v>
      </c>
      <c r="AN1725" s="90"/>
      <c r="AO1725" s="188">
        <v>0</v>
      </c>
      <c r="AP1725" s="188">
        <v>0</v>
      </c>
      <c r="AQ1725" s="187">
        <v>0</v>
      </c>
      <c r="AR1725" s="188">
        <v>0</v>
      </c>
      <c r="AS1725" s="187">
        <v>0</v>
      </c>
      <c r="AT1725" s="188">
        <v>0</v>
      </c>
      <c r="AU1725" s="187">
        <v>0</v>
      </c>
      <c r="AV1725" s="188">
        <v>0</v>
      </c>
      <c r="AW1725" s="187">
        <v>0</v>
      </c>
      <c r="AX1725" s="188">
        <v>0</v>
      </c>
      <c r="AY1725" s="187">
        <v>0</v>
      </c>
      <c r="AZ1725" s="188">
        <v>0</v>
      </c>
      <c r="BA1725" s="187">
        <v>0</v>
      </c>
      <c r="BB1725" s="188">
        <v>0</v>
      </c>
      <c r="BC1725" s="187">
        <v>0</v>
      </c>
      <c r="BD1725" s="75"/>
      <c r="BE1725" s="75"/>
      <c r="BG1725" s="74"/>
      <c r="BH1725" s="74"/>
      <c r="BI1725" s="194"/>
      <c r="BJ1725" s="74"/>
      <c r="BK1725" s="74"/>
      <c r="BL1725" s="74"/>
    </row>
    <row r="1726" spans="1:64" ht="11.25" customHeight="1" x14ac:dyDescent="0.3">
      <c r="A1726" s="184" t="s">
        <v>2341</v>
      </c>
      <c r="B1726" s="185">
        <v>0</v>
      </c>
      <c r="C1726" s="916">
        <v>64255</v>
      </c>
      <c r="D1726" s="284">
        <v>1E-4</v>
      </c>
      <c r="E1726" s="91">
        <v>0</v>
      </c>
      <c r="F1726" s="186">
        <v>0</v>
      </c>
      <c r="G1726" s="186">
        <v>0</v>
      </c>
      <c r="H1726" s="186">
        <v>0</v>
      </c>
      <c r="I1726" s="187">
        <v>0</v>
      </c>
      <c r="J1726" s="186">
        <v>0</v>
      </c>
      <c r="K1726" s="186">
        <v>0</v>
      </c>
      <c r="L1726" s="186">
        <v>0</v>
      </c>
      <c r="M1726" s="186">
        <v>0</v>
      </c>
      <c r="N1726" s="188">
        <v>0</v>
      </c>
      <c r="O1726" s="189">
        <v>0</v>
      </c>
      <c r="P1726" s="186">
        <v>0</v>
      </c>
      <c r="Q1726" s="189">
        <v>0</v>
      </c>
      <c r="R1726" s="189">
        <v>0</v>
      </c>
      <c r="S1726" s="189">
        <v>1E-4</v>
      </c>
      <c r="T1726" s="188">
        <v>0</v>
      </c>
      <c r="U1726" s="187">
        <v>0</v>
      </c>
      <c r="V1726" s="189">
        <v>0</v>
      </c>
      <c r="W1726" s="189">
        <v>0</v>
      </c>
      <c r="X1726" s="188">
        <v>0</v>
      </c>
      <c r="Y1726" s="188">
        <v>0</v>
      </c>
      <c r="Z1726" s="186">
        <v>0</v>
      </c>
      <c r="AA1726" s="186">
        <v>0</v>
      </c>
      <c r="AB1726" s="321">
        <v>0</v>
      </c>
      <c r="AC1726" s="321">
        <v>0</v>
      </c>
      <c r="AD1726" s="188">
        <v>0</v>
      </c>
      <c r="AE1726" s="189">
        <v>0</v>
      </c>
      <c r="AF1726" s="189">
        <v>0</v>
      </c>
      <c r="AG1726" s="189">
        <v>0</v>
      </c>
      <c r="AH1726" s="191">
        <v>0</v>
      </c>
      <c r="AI1726" s="186">
        <v>0</v>
      </c>
      <c r="AJ1726" s="192">
        <v>7501943416604</v>
      </c>
      <c r="AK1726" s="192">
        <v>64190</v>
      </c>
      <c r="AL1726" s="90" t="s">
        <v>278</v>
      </c>
      <c r="AM1726" s="75">
        <v>64255</v>
      </c>
      <c r="AO1726" s="188">
        <v>0</v>
      </c>
      <c r="AP1726" s="188">
        <v>0</v>
      </c>
      <c r="AQ1726" s="187">
        <v>0</v>
      </c>
      <c r="AR1726" s="188">
        <v>0</v>
      </c>
      <c r="AS1726" s="187">
        <v>0</v>
      </c>
      <c r="AT1726" s="188">
        <v>0</v>
      </c>
      <c r="AU1726" s="187">
        <v>0</v>
      </c>
      <c r="AV1726" s="188">
        <v>0</v>
      </c>
      <c r="AW1726" s="187">
        <v>0</v>
      </c>
      <c r="AX1726" s="188">
        <v>0</v>
      </c>
      <c r="AY1726" s="187">
        <v>0</v>
      </c>
      <c r="AZ1726" s="188">
        <v>0</v>
      </c>
      <c r="BA1726" s="187">
        <v>0</v>
      </c>
      <c r="BB1726" s="188">
        <v>0</v>
      </c>
      <c r="BC1726" s="187">
        <v>0</v>
      </c>
      <c r="BD1726" s="75"/>
      <c r="BE1726" s="75"/>
      <c r="BG1726" s="74"/>
      <c r="BH1726" s="74"/>
      <c r="BI1726" s="194"/>
      <c r="BJ1726" s="74"/>
      <c r="BK1726" s="74"/>
      <c r="BL1726" s="74"/>
    </row>
    <row r="1727" spans="1:64" s="55" customFormat="1" ht="11.25" customHeight="1" x14ac:dyDescent="0.2">
      <c r="A1727" s="184" t="s">
        <v>2342</v>
      </c>
      <c r="B1727" s="185">
        <v>0</v>
      </c>
      <c r="C1727" s="916">
        <v>64145</v>
      </c>
      <c r="D1727" s="284">
        <v>1E-4</v>
      </c>
      <c r="E1727" s="91">
        <v>0</v>
      </c>
      <c r="F1727" s="186">
        <v>0</v>
      </c>
      <c r="G1727" s="186">
        <v>0</v>
      </c>
      <c r="H1727" s="186">
        <v>0</v>
      </c>
      <c r="I1727" s="187">
        <v>0</v>
      </c>
      <c r="J1727" s="186">
        <v>0</v>
      </c>
      <c r="K1727" s="186">
        <v>0</v>
      </c>
      <c r="L1727" s="186">
        <v>0</v>
      </c>
      <c r="M1727" s="186">
        <v>0</v>
      </c>
      <c r="N1727" s="188">
        <v>0</v>
      </c>
      <c r="O1727" s="189">
        <v>0</v>
      </c>
      <c r="P1727" s="186">
        <v>0</v>
      </c>
      <c r="Q1727" s="189">
        <v>0</v>
      </c>
      <c r="R1727" s="189">
        <v>0</v>
      </c>
      <c r="S1727" s="189">
        <v>1E-4</v>
      </c>
      <c r="T1727" s="188">
        <v>0</v>
      </c>
      <c r="U1727" s="187">
        <v>0</v>
      </c>
      <c r="V1727" s="189">
        <v>0</v>
      </c>
      <c r="W1727" s="189">
        <v>0</v>
      </c>
      <c r="X1727" s="188">
        <v>0</v>
      </c>
      <c r="Y1727" s="188">
        <v>0</v>
      </c>
      <c r="Z1727" s="186">
        <v>0</v>
      </c>
      <c r="AA1727" s="186">
        <v>0</v>
      </c>
      <c r="AB1727" s="186">
        <v>0</v>
      </c>
      <c r="AC1727" s="186">
        <v>0</v>
      </c>
      <c r="AD1727" s="188">
        <v>0</v>
      </c>
      <c r="AE1727" s="189">
        <v>0</v>
      </c>
      <c r="AF1727" s="189">
        <v>0</v>
      </c>
      <c r="AG1727" s="189">
        <v>0</v>
      </c>
      <c r="AH1727" s="191">
        <v>0</v>
      </c>
      <c r="AI1727" s="186">
        <v>0</v>
      </c>
      <c r="AJ1727" s="192">
        <v>7501943415201</v>
      </c>
      <c r="AK1727" s="192" t="s">
        <v>262</v>
      </c>
      <c r="AL1727" s="90" t="s">
        <v>278</v>
      </c>
      <c r="AM1727" s="75">
        <v>64145</v>
      </c>
      <c r="AN1727" s="90"/>
      <c r="AO1727" s="188">
        <v>0</v>
      </c>
      <c r="AP1727" s="188">
        <v>0</v>
      </c>
      <c r="AQ1727" s="187">
        <v>0</v>
      </c>
      <c r="AR1727" s="188">
        <v>0</v>
      </c>
      <c r="AS1727" s="187">
        <v>0</v>
      </c>
      <c r="AT1727" s="188">
        <v>0</v>
      </c>
      <c r="AU1727" s="187">
        <v>0</v>
      </c>
      <c r="AV1727" s="188">
        <v>0</v>
      </c>
      <c r="AW1727" s="187">
        <v>0</v>
      </c>
      <c r="AX1727" s="188">
        <v>0</v>
      </c>
      <c r="AY1727" s="187">
        <v>0</v>
      </c>
      <c r="AZ1727" s="188">
        <v>0</v>
      </c>
      <c r="BA1727" s="187">
        <v>0</v>
      </c>
      <c r="BB1727" s="188">
        <v>0</v>
      </c>
      <c r="BC1727" s="187">
        <v>0</v>
      </c>
      <c r="BD1727" s="75"/>
      <c r="BE1727" s="75"/>
      <c r="BG1727" s="74"/>
      <c r="BH1727" s="74"/>
      <c r="BI1727" s="194"/>
      <c r="BJ1727" s="74"/>
      <c r="BK1727" s="74"/>
      <c r="BL1727" s="74"/>
    </row>
    <row r="1728" spans="1:64" ht="11.25" customHeight="1" x14ac:dyDescent="0.3">
      <c r="A1728" s="184" t="s">
        <v>2343</v>
      </c>
      <c r="B1728" s="185" t="s">
        <v>21</v>
      </c>
      <c r="C1728" s="916">
        <v>64217</v>
      </c>
      <c r="D1728" s="284">
        <v>1E-4</v>
      </c>
      <c r="E1728" s="91">
        <v>0</v>
      </c>
      <c r="F1728" s="186">
        <v>0</v>
      </c>
      <c r="G1728" s="186">
        <v>0</v>
      </c>
      <c r="H1728" s="186">
        <v>0</v>
      </c>
      <c r="I1728" s="187">
        <v>0</v>
      </c>
      <c r="J1728" s="186">
        <v>0</v>
      </c>
      <c r="K1728" s="186">
        <v>0</v>
      </c>
      <c r="L1728" s="186">
        <v>0</v>
      </c>
      <c r="M1728" s="186">
        <v>0</v>
      </c>
      <c r="N1728" s="188">
        <v>0</v>
      </c>
      <c r="O1728" s="189">
        <v>0</v>
      </c>
      <c r="P1728" s="186">
        <v>0</v>
      </c>
      <c r="Q1728" s="189">
        <v>0</v>
      </c>
      <c r="R1728" s="189">
        <v>0</v>
      </c>
      <c r="S1728" s="189">
        <v>1E-4</v>
      </c>
      <c r="T1728" s="188">
        <v>0</v>
      </c>
      <c r="U1728" s="187">
        <v>0</v>
      </c>
      <c r="V1728" s="189">
        <v>0</v>
      </c>
      <c r="W1728" s="189">
        <v>0</v>
      </c>
      <c r="X1728" s="188">
        <v>0</v>
      </c>
      <c r="Y1728" s="188">
        <v>0</v>
      </c>
      <c r="Z1728" s="186">
        <v>0</v>
      </c>
      <c r="AA1728" s="186">
        <v>0</v>
      </c>
      <c r="AB1728" s="186">
        <v>1E-4</v>
      </c>
      <c r="AC1728" s="186">
        <v>8.9285714285714286E-5</v>
      </c>
      <c r="AD1728" s="188">
        <v>0</v>
      </c>
      <c r="AE1728" s="189">
        <v>0</v>
      </c>
      <c r="AF1728" s="189">
        <v>0</v>
      </c>
      <c r="AG1728" s="189">
        <v>0</v>
      </c>
      <c r="AH1728" s="191">
        <v>0</v>
      </c>
      <c r="AI1728" s="186">
        <v>0</v>
      </c>
      <c r="AJ1728" s="192">
        <v>7501943444966</v>
      </c>
      <c r="AK1728" s="192">
        <v>64171</v>
      </c>
      <c r="AL1728" s="90" t="s">
        <v>278</v>
      </c>
      <c r="AM1728" s="75">
        <v>64217</v>
      </c>
      <c r="AO1728" s="188">
        <v>0</v>
      </c>
      <c r="AP1728" s="188">
        <v>0</v>
      </c>
      <c r="AQ1728" s="187">
        <v>0</v>
      </c>
      <c r="AR1728" s="188">
        <v>0</v>
      </c>
      <c r="AS1728" s="187">
        <v>0</v>
      </c>
      <c r="AT1728" s="188">
        <v>0</v>
      </c>
      <c r="AU1728" s="187">
        <v>0</v>
      </c>
      <c r="AV1728" s="188">
        <v>0</v>
      </c>
      <c r="AW1728" s="187">
        <v>0</v>
      </c>
      <c r="AX1728" s="188">
        <v>0</v>
      </c>
      <c r="AY1728" s="187">
        <v>0</v>
      </c>
      <c r="AZ1728" s="188">
        <v>0</v>
      </c>
      <c r="BA1728" s="187">
        <v>0</v>
      </c>
      <c r="BB1728" s="188">
        <v>0</v>
      </c>
      <c r="BC1728" s="187">
        <v>0</v>
      </c>
      <c r="BD1728" s="75"/>
      <c r="BE1728" s="75"/>
      <c r="BG1728" s="74"/>
      <c r="BH1728" s="74"/>
      <c r="BI1728" s="194"/>
      <c r="BJ1728" s="74"/>
      <c r="BK1728" s="74"/>
      <c r="BL1728" s="74"/>
    </row>
    <row r="1729" spans="1:64" ht="11.25" customHeight="1" x14ac:dyDescent="0.3">
      <c r="A1729" s="184" t="s">
        <v>2344</v>
      </c>
      <c r="B1729" s="185">
        <v>0</v>
      </c>
      <c r="C1729" s="832">
        <v>64135</v>
      </c>
      <c r="D1729" s="284">
        <v>1E-4</v>
      </c>
      <c r="E1729" s="91">
        <v>0</v>
      </c>
      <c r="F1729" s="186">
        <v>0</v>
      </c>
      <c r="G1729" s="186">
        <v>0</v>
      </c>
      <c r="H1729" s="186">
        <v>0</v>
      </c>
      <c r="I1729" s="187">
        <v>0</v>
      </c>
      <c r="J1729" s="186">
        <v>0</v>
      </c>
      <c r="K1729" s="186">
        <v>0</v>
      </c>
      <c r="L1729" s="186">
        <v>0</v>
      </c>
      <c r="M1729" s="186">
        <v>0</v>
      </c>
      <c r="N1729" s="188">
        <v>0</v>
      </c>
      <c r="O1729" s="189">
        <v>0</v>
      </c>
      <c r="P1729" s="186">
        <v>0</v>
      </c>
      <c r="Q1729" s="189">
        <v>0</v>
      </c>
      <c r="R1729" s="189">
        <v>0</v>
      </c>
      <c r="S1729" s="189">
        <v>1E-4</v>
      </c>
      <c r="T1729" s="188">
        <v>0</v>
      </c>
      <c r="U1729" s="187">
        <v>0</v>
      </c>
      <c r="V1729" s="189">
        <v>0</v>
      </c>
      <c r="W1729" s="189">
        <v>0</v>
      </c>
      <c r="X1729" s="188">
        <v>0</v>
      </c>
      <c r="Y1729" s="188">
        <v>0</v>
      </c>
      <c r="Z1729" s="186">
        <v>0</v>
      </c>
      <c r="AA1729" s="186">
        <v>0</v>
      </c>
      <c r="AB1729" s="321">
        <v>1E-4</v>
      </c>
      <c r="AC1729" s="321">
        <v>5.3191489361702134E-5</v>
      </c>
      <c r="AD1729" s="188">
        <v>0</v>
      </c>
      <c r="AE1729" s="189">
        <v>0</v>
      </c>
      <c r="AF1729" s="189">
        <v>0</v>
      </c>
      <c r="AG1729" s="189">
        <v>0</v>
      </c>
      <c r="AH1729" s="191">
        <v>0</v>
      </c>
      <c r="AI1729" s="186">
        <v>0</v>
      </c>
      <c r="AJ1729" s="192">
        <v>7501943414228</v>
      </c>
      <c r="AK1729" s="192" t="s">
        <v>262</v>
      </c>
      <c r="AL1729" s="90" t="s">
        <v>278</v>
      </c>
      <c r="AM1729" s="75">
        <v>64135</v>
      </c>
      <c r="AO1729" s="188">
        <v>0</v>
      </c>
      <c r="AP1729" s="188">
        <v>0</v>
      </c>
      <c r="AQ1729" s="187">
        <v>0</v>
      </c>
      <c r="AR1729" s="188">
        <v>0</v>
      </c>
      <c r="AS1729" s="187">
        <v>0</v>
      </c>
      <c r="AT1729" s="188">
        <v>0</v>
      </c>
      <c r="AU1729" s="187">
        <v>0</v>
      </c>
      <c r="AV1729" s="188">
        <v>0</v>
      </c>
      <c r="AW1729" s="187">
        <v>0</v>
      </c>
      <c r="AX1729" s="188">
        <v>0</v>
      </c>
      <c r="AY1729" s="187">
        <v>0</v>
      </c>
      <c r="AZ1729" s="188">
        <v>0</v>
      </c>
      <c r="BA1729" s="187">
        <v>0</v>
      </c>
      <c r="BB1729" s="188">
        <v>0</v>
      </c>
      <c r="BC1729" s="187">
        <v>0</v>
      </c>
      <c r="BD1729" s="75"/>
      <c r="BE1729" s="75"/>
      <c r="BG1729" s="74"/>
      <c r="BH1729" s="74"/>
      <c r="BI1729" s="194"/>
      <c r="BJ1729" s="74"/>
      <c r="BK1729" s="74"/>
      <c r="BL1729" s="74"/>
    </row>
    <row r="1730" spans="1:64" s="77" customFormat="1" ht="11.25" customHeight="1" x14ac:dyDescent="0.2">
      <c r="A1730" s="184" t="s">
        <v>2345</v>
      </c>
      <c r="B1730" s="185">
        <v>0</v>
      </c>
      <c r="C1730" s="832">
        <v>64146</v>
      </c>
      <c r="D1730" s="284">
        <v>1E-4</v>
      </c>
      <c r="E1730" s="91">
        <v>0</v>
      </c>
      <c r="F1730" s="186">
        <v>0</v>
      </c>
      <c r="G1730" s="186">
        <v>0</v>
      </c>
      <c r="H1730" s="186">
        <v>0</v>
      </c>
      <c r="I1730" s="187">
        <v>0</v>
      </c>
      <c r="J1730" s="186">
        <v>0</v>
      </c>
      <c r="K1730" s="186">
        <v>0</v>
      </c>
      <c r="L1730" s="186">
        <v>0</v>
      </c>
      <c r="M1730" s="186">
        <v>0</v>
      </c>
      <c r="N1730" s="188">
        <v>0</v>
      </c>
      <c r="O1730" s="189">
        <v>0</v>
      </c>
      <c r="P1730" s="186">
        <v>0</v>
      </c>
      <c r="Q1730" s="189">
        <v>0</v>
      </c>
      <c r="R1730" s="189">
        <v>0</v>
      </c>
      <c r="S1730" s="189">
        <v>1E-4</v>
      </c>
      <c r="T1730" s="188">
        <v>0</v>
      </c>
      <c r="U1730" s="187">
        <v>0</v>
      </c>
      <c r="V1730" s="189">
        <v>0</v>
      </c>
      <c r="W1730" s="189">
        <v>0</v>
      </c>
      <c r="X1730" s="188">
        <v>0</v>
      </c>
      <c r="Y1730" s="188">
        <v>0</v>
      </c>
      <c r="Z1730" s="186">
        <v>0</v>
      </c>
      <c r="AA1730" s="186">
        <v>0</v>
      </c>
      <c r="AB1730" s="186">
        <v>0</v>
      </c>
      <c r="AC1730" s="186">
        <v>0</v>
      </c>
      <c r="AD1730" s="188">
        <v>0</v>
      </c>
      <c r="AE1730" s="189">
        <v>0</v>
      </c>
      <c r="AF1730" s="189">
        <v>0</v>
      </c>
      <c r="AG1730" s="189">
        <v>0</v>
      </c>
      <c r="AH1730" s="191">
        <v>0</v>
      </c>
      <c r="AI1730" s="186">
        <v>0</v>
      </c>
      <c r="AJ1730" s="192">
        <v>7501943415225</v>
      </c>
      <c r="AK1730" s="192" t="s">
        <v>262</v>
      </c>
      <c r="AL1730" s="90" t="s">
        <v>278</v>
      </c>
      <c r="AM1730" s="75">
        <v>64146</v>
      </c>
      <c r="AN1730" s="76"/>
      <c r="AO1730" s="188">
        <v>0</v>
      </c>
      <c r="AP1730" s="188">
        <v>0</v>
      </c>
      <c r="AQ1730" s="187">
        <v>0</v>
      </c>
      <c r="AR1730" s="188">
        <v>0</v>
      </c>
      <c r="AS1730" s="187">
        <v>0</v>
      </c>
      <c r="AT1730" s="188">
        <v>0</v>
      </c>
      <c r="AU1730" s="187">
        <v>0</v>
      </c>
      <c r="AV1730" s="188">
        <v>0</v>
      </c>
      <c r="AW1730" s="187">
        <v>0</v>
      </c>
      <c r="AX1730" s="188">
        <v>0</v>
      </c>
      <c r="AY1730" s="187">
        <v>0</v>
      </c>
      <c r="AZ1730" s="188">
        <v>0</v>
      </c>
      <c r="BA1730" s="187">
        <v>0</v>
      </c>
      <c r="BB1730" s="188">
        <v>0</v>
      </c>
      <c r="BC1730" s="187">
        <v>0</v>
      </c>
      <c r="BD1730" s="75"/>
      <c r="BE1730" s="75"/>
      <c r="BF1730" s="55"/>
      <c r="BG1730" s="74"/>
      <c r="BH1730" s="74"/>
      <c r="BI1730" s="194"/>
      <c r="BJ1730" s="74"/>
      <c r="BK1730" s="74"/>
      <c r="BL1730" s="74"/>
    </row>
    <row r="1731" spans="1:64" s="77" customFormat="1" ht="11.25" customHeight="1" x14ac:dyDescent="0.2">
      <c r="A1731" s="149" t="s">
        <v>65</v>
      </c>
      <c r="B1731" s="169">
        <v>0</v>
      </c>
      <c r="C1731" s="871"/>
      <c r="D1731" s="379">
        <v>1050.3516999999993</v>
      </c>
      <c r="E1731" s="220">
        <v>0</v>
      </c>
      <c r="F1731" s="379">
        <v>0</v>
      </c>
      <c r="G1731" s="379">
        <v>0</v>
      </c>
      <c r="H1731" s="379">
        <v>0</v>
      </c>
      <c r="I1731" s="222">
        <v>0</v>
      </c>
      <c r="J1731" s="379">
        <v>0</v>
      </c>
      <c r="K1731" s="379">
        <v>0</v>
      </c>
      <c r="L1731" s="379">
        <v>0</v>
      </c>
      <c r="M1731" s="221">
        <v>0</v>
      </c>
      <c r="N1731" s="379">
        <v>16.130000000000003</v>
      </c>
      <c r="O1731" s="379">
        <v>0</v>
      </c>
      <c r="P1731" s="379">
        <v>16.130000000000003</v>
      </c>
      <c r="Q1731" s="224">
        <v>0</v>
      </c>
      <c r="R1731" s="224">
        <v>0</v>
      </c>
      <c r="S1731" s="224">
        <v>1050.3516999999993</v>
      </c>
      <c r="T1731" s="379">
        <v>1038.0219999999999</v>
      </c>
      <c r="U1731" s="222">
        <v>0</v>
      </c>
      <c r="V1731" s="379">
        <v>0</v>
      </c>
      <c r="W1731" s="379">
        <v>0</v>
      </c>
      <c r="X1731" s="379">
        <v>1038.0219999999999</v>
      </c>
      <c r="Y1731" s="219">
        <v>0</v>
      </c>
      <c r="Z1731" s="219">
        <v>0</v>
      </c>
      <c r="AA1731" s="219">
        <v>0</v>
      </c>
      <c r="AB1731" s="219">
        <v>3.9206000000000008</v>
      </c>
      <c r="AC1731" s="219">
        <v>7.0003837404022722</v>
      </c>
      <c r="AD1731" s="219">
        <v>0</v>
      </c>
      <c r="AE1731" s="379">
        <v>0</v>
      </c>
      <c r="AF1731" s="379">
        <v>0</v>
      </c>
      <c r="AG1731" s="379">
        <v>0</v>
      </c>
      <c r="AH1731" s="224">
        <v>0</v>
      </c>
      <c r="AI1731" s="225">
        <v>0</v>
      </c>
      <c r="AJ1731" s="192">
        <v>0</v>
      </c>
      <c r="AK1731" s="192">
        <v>0</v>
      </c>
      <c r="AL1731" s="90"/>
      <c r="AM1731" s="75">
        <v>0</v>
      </c>
      <c r="AN1731" s="76"/>
      <c r="AO1731" s="223">
        <v>0</v>
      </c>
      <c r="AP1731" s="223">
        <v>0</v>
      </c>
      <c r="AQ1731" s="222">
        <v>0</v>
      </c>
      <c r="AR1731" s="223">
        <v>0</v>
      </c>
      <c r="AS1731" s="222">
        <v>0</v>
      </c>
      <c r="AT1731" s="223">
        <v>0</v>
      </c>
      <c r="AU1731" s="222">
        <v>0</v>
      </c>
      <c r="AV1731" s="223">
        <v>0</v>
      </c>
      <c r="AW1731" s="222">
        <v>0</v>
      </c>
      <c r="AX1731" s="223">
        <v>0</v>
      </c>
      <c r="AY1731" s="222">
        <v>0</v>
      </c>
      <c r="AZ1731" s="223">
        <v>0</v>
      </c>
      <c r="BA1731" s="222">
        <v>0</v>
      </c>
      <c r="BB1731" s="223">
        <v>0</v>
      </c>
      <c r="BC1731" s="222">
        <v>0</v>
      </c>
      <c r="BD1731" s="75"/>
      <c r="BE1731" s="75"/>
      <c r="BF1731" s="55"/>
      <c r="BG1731" s="74"/>
      <c r="BH1731" s="74"/>
      <c r="BI1731" s="194"/>
      <c r="BJ1731" s="74"/>
      <c r="BK1731" s="74"/>
      <c r="BL1731" s="74"/>
    </row>
    <row r="1732" spans="1:64" ht="11.25" customHeight="1" x14ac:dyDescent="0.3">
      <c r="A1732" s="149" t="s">
        <v>64</v>
      </c>
      <c r="B1732" s="169">
        <v>0</v>
      </c>
      <c r="C1732" s="871"/>
      <c r="D1732" s="379">
        <v>301586.00420000002</v>
      </c>
      <c r="E1732" s="220">
        <v>13.190884498186582</v>
      </c>
      <c r="F1732" s="221">
        <v>756000</v>
      </c>
      <c r="G1732" s="221">
        <v>738000</v>
      </c>
      <c r="H1732" s="221">
        <v>124721.94555664063</v>
      </c>
      <c r="I1732" s="222">
        <v>16.899992622851034</v>
      </c>
      <c r="J1732" s="223">
        <v>667578</v>
      </c>
      <c r="K1732" s="221">
        <v>685896.39513891714</v>
      </c>
      <c r="L1732" s="221">
        <v>104922.171</v>
      </c>
      <c r="M1732" s="221">
        <v>15.297087394481746</v>
      </c>
      <c r="N1732" s="223">
        <v>3649.953</v>
      </c>
      <c r="O1732" s="224">
        <v>62981.563999999991</v>
      </c>
      <c r="P1732" s="221">
        <v>74631.036999999997</v>
      </c>
      <c r="Q1732" s="224">
        <v>26.896214075358984</v>
      </c>
      <c r="R1732" s="224">
        <v>14.442616986628108</v>
      </c>
      <c r="S1732" s="224">
        <v>321385.77875664062</v>
      </c>
      <c r="T1732" s="223">
        <v>305859.23599999992</v>
      </c>
      <c r="U1732" s="222">
        <v>13.377788752106786</v>
      </c>
      <c r="V1732" s="224">
        <v>32153.125000000007</v>
      </c>
      <c r="W1732" s="224">
        <v>7999.5199999999986</v>
      </c>
      <c r="X1732" s="224">
        <v>265706.59099999996</v>
      </c>
      <c r="Y1732" s="379">
        <v>62752.725999999995</v>
      </c>
      <c r="Z1732" s="379">
        <v>55232.312000000005</v>
      </c>
      <c r="AA1732" s="379">
        <v>967.35899999999992</v>
      </c>
      <c r="AB1732" s="379">
        <v>637.07790258970238</v>
      </c>
      <c r="AC1732" s="379">
        <v>600.00063666734411</v>
      </c>
      <c r="AD1732" s="223">
        <v>4616.8099999999986</v>
      </c>
      <c r="AE1732" s="224">
        <v>284.44900000000001</v>
      </c>
      <c r="AF1732" s="224">
        <v>284.44900000000001</v>
      </c>
      <c r="AG1732" s="224">
        <v>64</v>
      </c>
      <c r="AH1732" s="224">
        <v>0</v>
      </c>
      <c r="AI1732" s="225">
        <v>697250.32700000005</v>
      </c>
      <c r="AJ1732" s="192">
        <v>0</v>
      </c>
      <c r="AK1732" s="192">
        <v>0</v>
      </c>
      <c r="AM1732" s="75">
        <v>0</v>
      </c>
      <c r="AN1732" s="73" t="s">
        <v>234</v>
      </c>
      <c r="AO1732" s="223">
        <v>0</v>
      </c>
      <c r="AP1732" s="223">
        <v>0</v>
      </c>
      <c r="AQ1732" s="222">
        <v>0</v>
      </c>
      <c r="AR1732" s="223">
        <v>0</v>
      </c>
      <c r="AS1732" s="222">
        <v>0</v>
      </c>
      <c r="AT1732" s="223">
        <v>0</v>
      </c>
      <c r="AU1732" s="222">
        <v>0</v>
      </c>
      <c r="AV1732" s="223">
        <v>0</v>
      </c>
      <c r="AW1732" s="222">
        <v>0</v>
      </c>
      <c r="AX1732" s="223">
        <v>0</v>
      </c>
      <c r="AY1732" s="222">
        <v>0</v>
      </c>
      <c r="AZ1732" s="223">
        <v>0</v>
      </c>
      <c r="BA1732" s="222">
        <v>0</v>
      </c>
      <c r="BB1732" s="223">
        <v>0</v>
      </c>
      <c r="BC1732" s="222">
        <v>0</v>
      </c>
      <c r="BD1732" s="75"/>
      <c r="BE1732" s="75"/>
      <c r="BG1732" s="74"/>
      <c r="BH1732" s="74"/>
      <c r="BI1732" s="194"/>
      <c r="BJ1732" s="74"/>
      <c r="BK1732" s="74"/>
      <c r="BL1732" s="74"/>
    </row>
    <row r="1733" spans="1:64" ht="11.25" customHeight="1" x14ac:dyDescent="0.3">
      <c r="A1733" s="227" t="s">
        <v>2346</v>
      </c>
      <c r="B1733" s="261">
        <v>0</v>
      </c>
      <c r="C1733" s="919">
        <v>64543</v>
      </c>
      <c r="D1733" s="407">
        <v>1E-4</v>
      </c>
      <c r="E1733" s="263">
        <v>0</v>
      </c>
      <c r="F1733" s="264">
        <v>0</v>
      </c>
      <c r="G1733" s="264">
        <v>0</v>
      </c>
      <c r="H1733" s="264">
        <v>0</v>
      </c>
      <c r="I1733" s="266">
        <v>0</v>
      </c>
      <c r="J1733" s="264">
        <v>0</v>
      </c>
      <c r="K1733" s="264">
        <v>0</v>
      </c>
      <c r="L1733" s="264">
        <v>0</v>
      </c>
      <c r="M1733" s="264">
        <v>0</v>
      </c>
      <c r="N1733" s="267">
        <v>0</v>
      </c>
      <c r="O1733" s="268">
        <v>483.351</v>
      </c>
      <c r="P1733" s="264">
        <v>483.351</v>
      </c>
      <c r="Q1733" s="268">
        <v>0</v>
      </c>
      <c r="R1733" s="268">
        <v>0</v>
      </c>
      <c r="S1733" s="268">
        <v>1E-4</v>
      </c>
      <c r="T1733" s="267">
        <v>0</v>
      </c>
      <c r="U1733" s="266">
        <v>0</v>
      </c>
      <c r="V1733" s="268">
        <v>0</v>
      </c>
      <c r="W1733" s="268">
        <v>0</v>
      </c>
      <c r="X1733" s="267">
        <v>0</v>
      </c>
      <c r="Y1733" s="267">
        <v>0</v>
      </c>
      <c r="Z1733" s="264">
        <v>0</v>
      </c>
      <c r="AA1733" s="264">
        <v>0</v>
      </c>
      <c r="AB1733" s="459">
        <v>0</v>
      </c>
      <c r="AC1733" s="459">
        <v>0</v>
      </c>
      <c r="AD1733" s="267">
        <v>0</v>
      </c>
      <c r="AE1733" s="268">
        <v>0</v>
      </c>
      <c r="AF1733" s="268">
        <v>0</v>
      </c>
      <c r="AG1733" s="268">
        <v>0</v>
      </c>
      <c r="AH1733" s="269">
        <v>0</v>
      </c>
      <c r="AI1733" s="186">
        <v>0</v>
      </c>
      <c r="AJ1733" s="192">
        <v>7506425600007</v>
      </c>
      <c r="AK1733" s="192" t="s">
        <v>262</v>
      </c>
      <c r="AL1733" s="90" t="s">
        <v>279</v>
      </c>
      <c r="AM1733" s="75">
        <v>64543</v>
      </c>
      <c r="AO1733" s="190">
        <v>0</v>
      </c>
      <c r="AP1733" s="190">
        <v>0</v>
      </c>
      <c r="AQ1733" s="249">
        <v>0</v>
      </c>
      <c r="AR1733" s="190">
        <v>0</v>
      </c>
      <c r="AS1733" s="249">
        <v>0</v>
      </c>
      <c r="AT1733" s="190">
        <v>0</v>
      </c>
      <c r="AU1733" s="249">
        <v>0</v>
      </c>
      <c r="AV1733" s="190">
        <v>0</v>
      </c>
      <c r="AW1733" s="249">
        <v>0</v>
      </c>
      <c r="AX1733" s="190">
        <v>0</v>
      </c>
      <c r="AY1733" s="249">
        <v>0</v>
      </c>
      <c r="AZ1733" s="190">
        <v>0</v>
      </c>
      <c r="BA1733" s="249">
        <v>0</v>
      </c>
      <c r="BB1733" s="190">
        <v>0</v>
      </c>
      <c r="BC1733" s="249">
        <v>0</v>
      </c>
      <c r="BD1733" s="75"/>
      <c r="BE1733" s="75"/>
      <c r="BG1733" s="74"/>
      <c r="BH1733" s="74"/>
      <c r="BI1733" s="194"/>
      <c r="BJ1733" s="74"/>
      <c r="BK1733" s="74"/>
      <c r="BL1733" s="74"/>
    </row>
    <row r="1734" spans="1:64" ht="11.25" customHeight="1" x14ac:dyDescent="0.3">
      <c r="A1734" s="227" t="s">
        <v>2347</v>
      </c>
      <c r="B1734" s="261">
        <v>0</v>
      </c>
      <c r="C1734" s="919">
        <v>64942</v>
      </c>
      <c r="D1734" s="407">
        <v>25272.285</v>
      </c>
      <c r="E1734" s="263">
        <v>31.452907960578322</v>
      </c>
      <c r="F1734" s="264">
        <v>30000</v>
      </c>
      <c r="G1734" s="264">
        <v>30000</v>
      </c>
      <c r="H1734" s="264">
        <v>25405</v>
      </c>
      <c r="I1734" s="266">
        <v>84.683333333333337</v>
      </c>
      <c r="J1734" s="264">
        <v>27609.17</v>
      </c>
      <c r="K1734" s="264">
        <v>24104.879299244913</v>
      </c>
      <c r="L1734" s="264">
        <v>2285.0100000000002</v>
      </c>
      <c r="M1734" s="264">
        <v>9.4794500799328976</v>
      </c>
      <c r="N1734" s="267">
        <v>0</v>
      </c>
      <c r="O1734" s="268">
        <v>0</v>
      </c>
      <c r="P1734" s="264">
        <v>92.667000000000002</v>
      </c>
      <c r="Q1734" s="268">
        <v>8.6119104630816512</v>
      </c>
      <c r="R1734" s="268">
        <v>52.582828458805544</v>
      </c>
      <c r="S1734" s="268">
        <v>48392.275000000001</v>
      </c>
      <c r="T1734" s="267">
        <v>47578.053000000007</v>
      </c>
      <c r="U1734" s="266">
        <v>59.213803656951384</v>
      </c>
      <c r="V1734" s="268">
        <v>5423.9520000000002</v>
      </c>
      <c r="W1734" s="268">
        <v>92.667000000000002</v>
      </c>
      <c r="X1734" s="267">
        <v>42061.434000000008</v>
      </c>
      <c r="Y1734" s="267">
        <v>15046.071</v>
      </c>
      <c r="Z1734" s="264">
        <v>7829.7749999999996</v>
      </c>
      <c r="AA1734" s="264">
        <v>0</v>
      </c>
      <c r="AB1734" s="459">
        <v>0</v>
      </c>
      <c r="AC1734" s="459">
        <v>0</v>
      </c>
      <c r="AD1734" s="267">
        <v>799.98</v>
      </c>
      <c r="AE1734" s="268">
        <v>0</v>
      </c>
      <c r="AF1734" s="268">
        <v>0</v>
      </c>
      <c r="AG1734" s="268">
        <v>0</v>
      </c>
      <c r="AH1734" s="269">
        <v>0</v>
      </c>
      <c r="AI1734" s="186">
        <v>29007.151999999998</v>
      </c>
      <c r="AJ1734" s="192">
        <v>7506425600007</v>
      </c>
      <c r="AK1734" s="192">
        <v>64543</v>
      </c>
      <c r="AL1734" s="90" t="s">
        <v>279</v>
      </c>
      <c r="AM1734" s="75">
        <v>64942</v>
      </c>
      <c r="AO1734" s="267">
        <v>28547.421000000002</v>
      </c>
      <c r="AP1734" s="267">
        <v>26133.585999999996</v>
      </c>
      <c r="AQ1734" s="266">
        <v>120.75889578209117</v>
      </c>
      <c r="AR1734" s="267">
        <v>30704.775000000001</v>
      </c>
      <c r="AS1734" s="266">
        <v>119.5715370536236</v>
      </c>
      <c r="AT1734" s="267">
        <v>28803.902000000002</v>
      </c>
      <c r="AU1734" s="266">
        <v>102.84061644626136</v>
      </c>
      <c r="AV1734" s="267">
        <v>22302.259000000002</v>
      </c>
      <c r="AW1734" s="266">
        <v>87.25525472843303</v>
      </c>
      <c r="AX1734" s="267">
        <v>29320.910999999996</v>
      </c>
      <c r="AY1734" s="266">
        <v>116.60945408712328</v>
      </c>
      <c r="AZ1734" s="267">
        <v>18859.199000000001</v>
      </c>
      <c r="BA1734" s="266">
        <v>76.878494667438332</v>
      </c>
      <c r="BB1734" s="267">
        <v>29243.784</v>
      </c>
      <c r="BC1734" s="266">
        <v>113.40879679527032</v>
      </c>
      <c r="BD1734" s="75"/>
      <c r="BE1734" s="75"/>
      <c r="BG1734" s="74"/>
      <c r="BH1734" s="74"/>
      <c r="BI1734" s="194"/>
      <c r="BJ1734" s="74"/>
      <c r="BK1734" s="74"/>
      <c r="BL1734" s="74"/>
    </row>
    <row r="1735" spans="1:64" ht="11.25" customHeight="1" x14ac:dyDescent="0.3">
      <c r="A1735" s="252" t="s">
        <v>2348</v>
      </c>
      <c r="B1735" s="253">
        <v>0</v>
      </c>
      <c r="C1735" s="913">
        <v>65926</v>
      </c>
      <c r="D1735" s="289">
        <v>1E-4</v>
      </c>
      <c r="E1735" s="255">
        <v>0</v>
      </c>
      <c r="F1735" s="256">
        <v>0</v>
      </c>
      <c r="G1735" s="256">
        <v>0</v>
      </c>
      <c r="H1735" s="256">
        <v>0</v>
      </c>
      <c r="I1735" s="257">
        <v>0</v>
      </c>
      <c r="J1735" s="256">
        <v>0</v>
      </c>
      <c r="K1735" s="256">
        <v>0</v>
      </c>
      <c r="L1735" s="256">
        <v>0</v>
      </c>
      <c r="M1735" s="256">
        <v>0</v>
      </c>
      <c r="N1735" s="259">
        <v>0</v>
      </c>
      <c r="O1735" s="258">
        <v>0</v>
      </c>
      <c r="P1735" s="256">
        <v>0</v>
      </c>
      <c r="Q1735" s="258">
        <v>0</v>
      </c>
      <c r="R1735" s="258">
        <v>0</v>
      </c>
      <c r="S1735" s="258">
        <v>1E-4</v>
      </c>
      <c r="T1735" s="259">
        <v>0</v>
      </c>
      <c r="U1735" s="257">
        <v>0</v>
      </c>
      <c r="V1735" s="258">
        <v>0</v>
      </c>
      <c r="W1735" s="258">
        <v>0</v>
      </c>
      <c r="X1735" s="259">
        <v>0</v>
      </c>
      <c r="Y1735" s="259">
        <v>0</v>
      </c>
      <c r="Z1735" s="256">
        <v>0</v>
      </c>
      <c r="AA1735" s="256">
        <v>0</v>
      </c>
      <c r="AB1735" s="460">
        <v>0</v>
      </c>
      <c r="AC1735" s="460">
        <v>0</v>
      </c>
      <c r="AD1735" s="259">
        <v>0</v>
      </c>
      <c r="AE1735" s="258">
        <v>0</v>
      </c>
      <c r="AF1735" s="258">
        <v>0</v>
      </c>
      <c r="AG1735" s="258">
        <v>0</v>
      </c>
      <c r="AH1735" s="260">
        <v>0</v>
      </c>
      <c r="AI1735" s="186">
        <v>0</v>
      </c>
      <c r="AJ1735" s="192">
        <v>7506425600007</v>
      </c>
      <c r="AK1735" s="192">
        <v>64543</v>
      </c>
      <c r="AL1735" s="90" t="s">
        <v>279</v>
      </c>
      <c r="AM1735" s="75">
        <v>65926</v>
      </c>
      <c r="AO1735" s="267">
        <v>0</v>
      </c>
      <c r="AP1735" s="267">
        <v>0</v>
      </c>
      <c r="AQ1735" s="266">
        <v>0</v>
      </c>
      <c r="AR1735" s="267">
        <v>0</v>
      </c>
      <c r="AS1735" s="266">
        <v>0</v>
      </c>
      <c r="AT1735" s="267">
        <v>0</v>
      </c>
      <c r="AU1735" s="266">
        <v>0</v>
      </c>
      <c r="AV1735" s="267">
        <v>0</v>
      </c>
      <c r="AW1735" s="266">
        <v>0</v>
      </c>
      <c r="AX1735" s="267">
        <v>0</v>
      </c>
      <c r="AY1735" s="266">
        <v>0</v>
      </c>
      <c r="AZ1735" s="267">
        <v>0</v>
      </c>
      <c r="BA1735" s="266">
        <v>0</v>
      </c>
      <c r="BB1735" s="267">
        <v>0</v>
      </c>
      <c r="BC1735" s="266">
        <v>0</v>
      </c>
      <c r="BD1735" s="75"/>
      <c r="BE1735" s="75"/>
      <c r="BG1735" s="74"/>
      <c r="BH1735" s="74"/>
      <c r="BI1735" s="194"/>
      <c r="BJ1735" s="74"/>
      <c r="BK1735" s="74"/>
      <c r="BL1735" s="74"/>
    </row>
    <row r="1736" spans="1:64" ht="11.25" customHeight="1" x14ac:dyDescent="0.3">
      <c r="A1736" s="313" t="s">
        <v>2349</v>
      </c>
      <c r="B1736" s="314">
        <v>0</v>
      </c>
      <c r="C1736" s="915">
        <v>64400</v>
      </c>
      <c r="D1736" s="455">
        <v>1E-4</v>
      </c>
      <c r="E1736" s="316">
        <v>3.9600693012127718E-3</v>
      </c>
      <c r="F1736" s="317">
        <v>0</v>
      </c>
      <c r="G1736" s="317">
        <v>0</v>
      </c>
      <c r="H1736" s="317">
        <v>0</v>
      </c>
      <c r="I1736" s="318">
        <v>0</v>
      </c>
      <c r="J1736" s="317">
        <v>0</v>
      </c>
      <c r="K1736" s="317">
        <v>0.75756250000000003</v>
      </c>
      <c r="L1736" s="317">
        <v>0</v>
      </c>
      <c r="M1736" s="317">
        <v>0</v>
      </c>
      <c r="N1736" s="319">
        <v>0</v>
      </c>
      <c r="O1736" s="288">
        <v>0</v>
      </c>
      <c r="P1736" s="317">
        <v>0</v>
      </c>
      <c r="Q1736" s="288">
        <v>0</v>
      </c>
      <c r="R1736" s="288">
        <v>0</v>
      </c>
      <c r="S1736" s="288">
        <v>1E-4</v>
      </c>
      <c r="T1736" s="319">
        <v>0</v>
      </c>
      <c r="U1736" s="318">
        <v>0</v>
      </c>
      <c r="V1736" s="288">
        <v>0</v>
      </c>
      <c r="W1736" s="288">
        <v>0</v>
      </c>
      <c r="X1736" s="319">
        <v>0</v>
      </c>
      <c r="Y1736" s="319">
        <v>0</v>
      </c>
      <c r="Z1736" s="317">
        <v>0</v>
      </c>
      <c r="AA1736" s="317">
        <v>0</v>
      </c>
      <c r="AB1736" s="461">
        <v>0</v>
      </c>
      <c r="AC1736" s="461">
        <v>0</v>
      </c>
      <c r="AD1736" s="319">
        <v>0</v>
      </c>
      <c r="AE1736" s="288">
        <v>0</v>
      </c>
      <c r="AF1736" s="288">
        <v>0</v>
      </c>
      <c r="AG1736" s="288">
        <v>0</v>
      </c>
      <c r="AH1736" s="320">
        <v>0</v>
      </c>
      <c r="AI1736" s="186">
        <v>0</v>
      </c>
      <c r="AJ1736" s="192">
        <v>7501943435704</v>
      </c>
      <c r="AK1736" s="192">
        <v>93450</v>
      </c>
      <c r="AL1736" s="90" t="s">
        <v>278</v>
      </c>
      <c r="AM1736" s="75">
        <v>64400</v>
      </c>
      <c r="AO1736" s="188">
        <v>0</v>
      </c>
      <c r="AP1736" s="188">
        <v>0</v>
      </c>
      <c r="AQ1736" s="187">
        <v>0</v>
      </c>
      <c r="AR1736" s="188">
        <v>0</v>
      </c>
      <c r="AS1736" s="187">
        <v>0</v>
      </c>
      <c r="AT1736" s="188">
        <v>0</v>
      </c>
      <c r="AU1736" s="187">
        <v>0</v>
      </c>
      <c r="AV1736" s="188">
        <v>0</v>
      </c>
      <c r="AW1736" s="187">
        <v>0</v>
      </c>
      <c r="AX1736" s="188">
        <v>0</v>
      </c>
      <c r="AY1736" s="187">
        <v>0</v>
      </c>
      <c r="AZ1736" s="188">
        <v>0</v>
      </c>
      <c r="BA1736" s="187">
        <v>0</v>
      </c>
      <c r="BB1736" s="188">
        <v>0</v>
      </c>
      <c r="BC1736" s="187">
        <v>0</v>
      </c>
      <c r="BD1736" s="75"/>
      <c r="BE1736" s="75"/>
      <c r="BG1736" s="74"/>
      <c r="BH1736" s="74"/>
      <c r="BI1736" s="194"/>
      <c r="BJ1736" s="74"/>
      <c r="BK1736" s="74"/>
      <c r="BL1736" s="74"/>
    </row>
    <row r="1737" spans="1:64" ht="11.25" customHeight="1" x14ac:dyDescent="0.3">
      <c r="A1737" s="227" t="s">
        <v>2350</v>
      </c>
      <c r="B1737" s="261">
        <v>0</v>
      </c>
      <c r="C1737" s="919">
        <v>93720</v>
      </c>
      <c r="D1737" s="407">
        <v>1E-4</v>
      </c>
      <c r="E1737" s="263">
        <v>0</v>
      </c>
      <c r="F1737" s="264">
        <v>0</v>
      </c>
      <c r="G1737" s="264">
        <v>0</v>
      </c>
      <c r="H1737" s="264">
        <v>0</v>
      </c>
      <c r="I1737" s="266">
        <v>0</v>
      </c>
      <c r="J1737" s="264">
        <v>0</v>
      </c>
      <c r="K1737" s="264">
        <v>0</v>
      </c>
      <c r="L1737" s="264">
        <v>0</v>
      </c>
      <c r="M1737" s="264">
        <v>0</v>
      </c>
      <c r="N1737" s="267">
        <v>0</v>
      </c>
      <c r="O1737" s="268">
        <v>228.8</v>
      </c>
      <c r="P1737" s="264">
        <v>228.8</v>
      </c>
      <c r="Q1737" s="268">
        <v>0</v>
      </c>
      <c r="R1737" s="268">
        <v>0</v>
      </c>
      <c r="S1737" s="268">
        <v>1E-4</v>
      </c>
      <c r="T1737" s="267">
        <v>0</v>
      </c>
      <c r="U1737" s="266">
        <v>0</v>
      </c>
      <c r="V1737" s="268">
        <v>0</v>
      </c>
      <c r="W1737" s="268">
        <v>0</v>
      </c>
      <c r="X1737" s="267">
        <v>0</v>
      </c>
      <c r="Y1737" s="267">
        <v>0</v>
      </c>
      <c r="Z1737" s="264">
        <v>0</v>
      </c>
      <c r="AA1737" s="264">
        <v>0</v>
      </c>
      <c r="AB1737" s="459">
        <v>0</v>
      </c>
      <c r="AC1737" s="459">
        <v>0</v>
      </c>
      <c r="AD1737" s="267">
        <v>0</v>
      </c>
      <c r="AE1737" s="268">
        <v>0</v>
      </c>
      <c r="AF1737" s="268">
        <v>0</v>
      </c>
      <c r="AG1737" s="268">
        <v>0</v>
      </c>
      <c r="AH1737" s="269">
        <v>0</v>
      </c>
      <c r="AI1737" s="186">
        <v>0</v>
      </c>
      <c r="AJ1737" s="192">
        <v>7501943433090</v>
      </c>
      <c r="AK1737" s="192" t="s">
        <v>262</v>
      </c>
      <c r="AL1737" s="90" t="s">
        <v>278</v>
      </c>
      <c r="AM1737" s="75">
        <v>93720</v>
      </c>
      <c r="AO1737" s="267">
        <v>0</v>
      </c>
      <c r="AP1737" s="267">
        <v>0</v>
      </c>
      <c r="AQ1737" s="266">
        <v>0</v>
      </c>
      <c r="AR1737" s="267">
        <v>0</v>
      </c>
      <c r="AS1737" s="266">
        <v>0</v>
      </c>
      <c r="AT1737" s="267">
        <v>0</v>
      </c>
      <c r="AU1737" s="266">
        <v>0</v>
      </c>
      <c r="AV1737" s="267">
        <v>0</v>
      </c>
      <c r="AW1737" s="266">
        <v>0</v>
      </c>
      <c r="AX1737" s="267">
        <v>0</v>
      </c>
      <c r="AY1737" s="266">
        <v>0</v>
      </c>
      <c r="AZ1737" s="267">
        <v>0</v>
      </c>
      <c r="BA1737" s="266">
        <v>0</v>
      </c>
      <c r="BB1737" s="267">
        <v>0</v>
      </c>
      <c r="BC1737" s="266">
        <v>0</v>
      </c>
      <c r="BD1737" s="75"/>
      <c r="BE1737" s="75"/>
      <c r="BG1737" s="74"/>
      <c r="BH1737" s="74"/>
      <c r="BI1737" s="194"/>
      <c r="BJ1737" s="74"/>
      <c r="BK1737" s="74"/>
      <c r="BL1737" s="74"/>
    </row>
    <row r="1738" spans="1:64" ht="11.25" customHeight="1" x14ac:dyDescent="0.3">
      <c r="A1738" s="252" t="s">
        <v>2351</v>
      </c>
      <c r="B1738" s="253">
        <v>0</v>
      </c>
      <c r="C1738" s="913">
        <v>94073</v>
      </c>
      <c r="D1738" s="289">
        <v>23839.200000000001</v>
      </c>
      <c r="E1738" s="255">
        <v>24.276267502658673</v>
      </c>
      <c r="F1738" s="256">
        <v>30000</v>
      </c>
      <c r="G1738" s="256">
        <v>30000</v>
      </c>
      <c r="H1738" s="256">
        <v>0</v>
      </c>
      <c r="I1738" s="257">
        <v>0</v>
      </c>
      <c r="J1738" s="256">
        <v>33090.587</v>
      </c>
      <c r="K1738" s="256">
        <v>29459.882987435194</v>
      </c>
      <c r="L1738" s="256">
        <v>4929.76</v>
      </c>
      <c r="M1738" s="256">
        <v>16.733807130539422</v>
      </c>
      <c r="N1738" s="259">
        <v>25.6</v>
      </c>
      <c r="O1738" s="258">
        <v>0</v>
      </c>
      <c r="P1738" s="256">
        <v>831.68</v>
      </c>
      <c r="Q1738" s="258">
        <v>17.411114526315295</v>
      </c>
      <c r="R1738" s="258">
        <v>17.143340491360885</v>
      </c>
      <c r="S1738" s="258">
        <v>18909.440000000002</v>
      </c>
      <c r="T1738" s="259">
        <v>18860.159999999996</v>
      </c>
      <c r="U1738" s="257">
        <v>19.205941864783334</v>
      </c>
      <c r="V1738" s="258">
        <v>929.28</v>
      </c>
      <c r="W1738" s="258">
        <v>806.07999999999993</v>
      </c>
      <c r="X1738" s="259">
        <v>17124.799999999996</v>
      </c>
      <c r="Y1738" s="259">
        <v>601.91999999999996</v>
      </c>
      <c r="Z1738" s="256">
        <v>872.96</v>
      </c>
      <c r="AA1738" s="256">
        <v>0</v>
      </c>
      <c r="AB1738" s="460">
        <v>0</v>
      </c>
      <c r="AC1738" s="460">
        <v>0</v>
      </c>
      <c r="AD1738" s="259">
        <v>704</v>
      </c>
      <c r="AE1738" s="258">
        <v>0</v>
      </c>
      <c r="AF1738" s="258">
        <v>0</v>
      </c>
      <c r="AG1738" s="258">
        <v>0</v>
      </c>
      <c r="AH1738" s="260">
        <v>0</v>
      </c>
      <c r="AI1738" s="186">
        <v>35748.433000000005</v>
      </c>
      <c r="AJ1738" s="192">
        <v>7501943433090</v>
      </c>
      <c r="AK1738" s="192">
        <v>93720</v>
      </c>
      <c r="AL1738" s="90" t="s">
        <v>279</v>
      </c>
      <c r="AM1738" s="75">
        <v>94073</v>
      </c>
      <c r="AO1738" s="267">
        <v>34501.279999999992</v>
      </c>
      <c r="AP1738" s="267">
        <v>36129.279999999999</v>
      </c>
      <c r="AQ1738" s="266">
        <v>145.6557517953951</v>
      </c>
      <c r="AR1738" s="267">
        <v>34383.359999999993</v>
      </c>
      <c r="AS1738" s="266">
        <v>119.79430004877707</v>
      </c>
      <c r="AT1738" s="267">
        <v>32991.199999999997</v>
      </c>
      <c r="AU1738" s="266">
        <v>93.115264319189862</v>
      </c>
      <c r="AV1738" s="267">
        <v>24641.759999999998</v>
      </c>
      <c r="AW1738" s="266">
        <v>75.231071730512227</v>
      </c>
      <c r="AX1738" s="267">
        <v>29272.320000000003</v>
      </c>
      <c r="AY1738" s="266">
        <v>86.824210493221116</v>
      </c>
      <c r="AZ1738" s="267">
        <v>27086.399999999998</v>
      </c>
      <c r="BA1738" s="266">
        <v>73.656453184269765</v>
      </c>
      <c r="BB1738" s="267">
        <v>34481.920000000006</v>
      </c>
      <c r="BC1738" s="266">
        <v>101.65248789042265</v>
      </c>
      <c r="BD1738" s="75"/>
      <c r="BE1738" s="75"/>
      <c r="BG1738" s="74"/>
      <c r="BH1738" s="74"/>
      <c r="BI1738" s="194"/>
      <c r="BJ1738" s="74"/>
      <c r="BK1738" s="74"/>
      <c r="BL1738" s="74"/>
    </row>
    <row r="1739" spans="1:64" ht="11.25" customHeight="1" x14ac:dyDescent="0.3">
      <c r="A1739" s="313" t="s">
        <v>2352</v>
      </c>
      <c r="B1739" s="314">
        <v>0</v>
      </c>
      <c r="C1739" s="915">
        <v>64856</v>
      </c>
      <c r="D1739" s="455">
        <v>7676.7470000000012</v>
      </c>
      <c r="E1739" s="316">
        <v>19.382078019071106</v>
      </c>
      <c r="F1739" s="317">
        <v>16000</v>
      </c>
      <c r="G1739" s="317">
        <v>12000</v>
      </c>
      <c r="H1739" s="317">
        <v>0</v>
      </c>
      <c r="I1739" s="318">
        <v>0</v>
      </c>
      <c r="J1739" s="317">
        <v>14040.104000000001</v>
      </c>
      <c r="K1739" s="317">
        <v>11882.235216130732</v>
      </c>
      <c r="L1739" s="317">
        <v>1944.8480000000002</v>
      </c>
      <c r="M1739" s="317">
        <v>16.367694837077213</v>
      </c>
      <c r="N1739" s="319">
        <v>0</v>
      </c>
      <c r="O1739" s="288">
        <v>529.20100000000002</v>
      </c>
      <c r="P1739" s="317">
        <v>550.529</v>
      </c>
      <c r="Q1739" s="288">
        <v>17.773208802441921</v>
      </c>
      <c r="R1739" s="288">
        <v>12.247556713255117</v>
      </c>
      <c r="S1739" s="288">
        <v>5731.8990000000013</v>
      </c>
      <c r="T1739" s="319">
        <v>5669.2490000000007</v>
      </c>
      <c r="U1739" s="318">
        <v>14.313592258223547</v>
      </c>
      <c r="V1739" s="288">
        <v>133.30000000000001</v>
      </c>
      <c r="W1739" s="288">
        <v>21.327999999999999</v>
      </c>
      <c r="X1739" s="319">
        <v>5514.6210000000001</v>
      </c>
      <c r="Y1739" s="319">
        <v>198.61699999999999</v>
      </c>
      <c r="Z1739" s="317">
        <v>133.30000000000001</v>
      </c>
      <c r="AA1739" s="317">
        <v>0</v>
      </c>
      <c r="AB1739" s="461">
        <v>0</v>
      </c>
      <c r="AC1739" s="461">
        <v>0</v>
      </c>
      <c r="AD1739" s="319">
        <v>102.63999999999965</v>
      </c>
      <c r="AE1739" s="288">
        <v>0</v>
      </c>
      <c r="AF1739" s="288">
        <v>0</v>
      </c>
      <c r="AG1739" s="288">
        <v>0</v>
      </c>
      <c r="AH1739" s="320">
        <v>0</v>
      </c>
      <c r="AI1739" s="186">
        <v>9021.8940000000002</v>
      </c>
      <c r="AJ1739" s="192">
        <v>7506425604241</v>
      </c>
      <c r="AK1739" s="192" t="s">
        <v>262</v>
      </c>
      <c r="AL1739" s="90" t="s">
        <v>279</v>
      </c>
      <c r="AM1739" s="75">
        <v>64856</v>
      </c>
      <c r="AO1739" s="267">
        <v>9199.4896666666682</v>
      </c>
      <c r="AP1739" s="267">
        <v>9836.2320000000018</v>
      </c>
      <c r="AQ1739" s="266">
        <v>119.35552449181668</v>
      </c>
      <c r="AR1739" s="267">
        <v>8632.5150000000012</v>
      </c>
      <c r="AS1739" s="266">
        <v>88.456962803565958</v>
      </c>
      <c r="AT1739" s="267">
        <v>9129.7220000000016</v>
      </c>
      <c r="AU1739" s="266">
        <v>72.594717661441933</v>
      </c>
      <c r="AV1739" s="267">
        <v>8911.1049999999996</v>
      </c>
      <c r="AW1739" s="266">
        <v>71.410334687023109</v>
      </c>
      <c r="AX1739" s="267">
        <v>9752.2150000000001</v>
      </c>
      <c r="AY1739" s="266">
        <v>94.76362935626328</v>
      </c>
      <c r="AZ1739" s="267">
        <v>13845.912999999999</v>
      </c>
      <c r="BA1739" s="266">
        <v>108.71679504318419</v>
      </c>
      <c r="BB1739" s="267">
        <v>11490.456</v>
      </c>
      <c r="BC1739" s="266">
        <v>96.346726928926145</v>
      </c>
      <c r="BD1739" s="75"/>
      <c r="BE1739" s="75"/>
      <c r="BG1739" s="74"/>
      <c r="BH1739" s="74"/>
      <c r="BI1739" s="194"/>
      <c r="BJ1739" s="74"/>
      <c r="BK1739" s="74"/>
      <c r="BL1739" s="74"/>
    </row>
    <row r="1740" spans="1:64" ht="11.25" customHeight="1" x14ac:dyDescent="0.3">
      <c r="A1740" s="313" t="s">
        <v>2353</v>
      </c>
      <c r="B1740" s="314">
        <v>0</v>
      </c>
      <c r="C1740" s="915">
        <v>64857</v>
      </c>
      <c r="D1740" s="455">
        <v>11523.784999999998</v>
      </c>
      <c r="E1740" s="316">
        <v>23.770739822731706</v>
      </c>
      <c r="F1740" s="317">
        <v>18000</v>
      </c>
      <c r="G1740" s="317">
        <v>12000</v>
      </c>
      <c r="H1740" s="317">
        <v>0</v>
      </c>
      <c r="I1740" s="318">
        <v>0</v>
      </c>
      <c r="J1740" s="317">
        <v>17616.645</v>
      </c>
      <c r="K1740" s="317">
        <v>14543.659666385214</v>
      </c>
      <c r="L1740" s="317">
        <v>2406.0600000000004</v>
      </c>
      <c r="M1740" s="317">
        <v>16.543703958922602</v>
      </c>
      <c r="N1740" s="319">
        <v>0</v>
      </c>
      <c r="O1740" s="288">
        <v>389.23599999999999</v>
      </c>
      <c r="P1740" s="317">
        <v>430.55899999999997</v>
      </c>
      <c r="Q1740" s="288">
        <v>16.101925196312923</v>
      </c>
      <c r="R1740" s="288">
        <v>15.526892322573337</v>
      </c>
      <c r="S1740" s="288">
        <v>9117.7249999999985</v>
      </c>
      <c r="T1740" s="319">
        <v>9072.398000000001</v>
      </c>
      <c r="U1740" s="318">
        <v>18.714130160036095</v>
      </c>
      <c r="V1740" s="288">
        <v>241.273</v>
      </c>
      <c r="W1740" s="288">
        <v>41.323</v>
      </c>
      <c r="X1740" s="319">
        <v>8789.8020000000015</v>
      </c>
      <c r="Y1740" s="319">
        <v>0</v>
      </c>
      <c r="Z1740" s="317">
        <v>171.95699999999999</v>
      </c>
      <c r="AA1740" s="317">
        <v>0</v>
      </c>
      <c r="AB1740" s="461">
        <v>0</v>
      </c>
      <c r="AC1740" s="461">
        <v>0</v>
      </c>
      <c r="AD1740" s="319">
        <v>73.319999999999709</v>
      </c>
      <c r="AE1740" s="288">
        <v>0</v>
      </c>
      <c r="AF1740" s="288">
        <v>0</v>
      </c>
      <c r="AG1740" s="288">
        <v>0</v>
      </c>
      <c r="AH1740" s="320">
        <v>0</v>
      </c>
      <c r="AI1740" s="186">
        <v>11767.075000000001</v>
      </c>
      <c r="AJ1740" s="192">
        <v>7506425604265</v>
      </c>
      <c r="AK1740" s="192" t="s">
        <v>262</v>
      </c>
      <c r="AL1740" s="90" t="s">
        <v>279</v>
      </c>
      <c r="AM1740" s="75">
        <v>64857</v>
      </c>
      <c r="AO1740" s="267">
        <v>12083.635666666667</v>
      </c>
      <c r="AP1740" s="267">
        <v>11565.109</v>
      </c>
      <c r="AQ1740" s="266">
        <v>105.41287505187422</v>
      </c>
      <c r="AR1740" s="267">
        <v>13080.694</v>
      </c>
      <c r="AS1740" s="266">
        <v>98.166559099437151</v>
      </c>
      <c r="AT1740" s="267">
        <v>11605.103999999999</v>
      </c>
      <c r="AU1740" s="266">
        <v>78.672071799699125</v>
      </c>
      <c r="AV1740" s="267">
        <v>11097.226000000001</v>
      </c>
      <c r="AW1740" s="266">
        <v>81.937943147729243</v>
      </c>
      <c r="AX1740" s="267">
        <v>12372.891</v>
      </c>
      <c r="AY1740" s="266">
        <v>104.76735650563131</v>
      </c>
      <c r="AZ1740" s="267">
        <v>17459.634000000002</v>
      </c>
      <c r="BA1740" s="266">
        <v>107.26759506565323</v>
      </c>
      <c r="BB1740" s="267">
        <v>14195.118999999999</v>
      </c>
      <c r="BC1740" s="266">
        <v>100.81488285821113</v>
      </c>
      <c r="BD1740" s="75"/>
      <c r="BE1740" s="75"/>
      <c r="BG1740" s="74"/>
      <c r="BH1740" s="74"/>
      <c r="BI1740" s="194"/>
      <c r="BJ1740" s="74"/>
      <c r="BK1740" s="74"/>
      <c r="BL1740" s="74"/>
    </row>
    <row r="1741" spans="1:64" ht="11.25" customHeight="1" x14ac:dyDescent="0.3">
      <c r="A1741" s="313" t="s">
        <v>2354</v>
      </c>
      <c r="B1741" s="314">
        <v>0</v>
      </c>
      <c r="C1741" s="915">
        <v>64401</v>
      </c>
      <c r="D1741" s="455">
        <v>1E-4</v>
      </c>
      <c r="E1741" s="316">
        <v>4.3534782477250063E-3</v>
      </c>
      <c r="F1741" s="317">
        <v>0</v>
      </c>
      <c r="G1741" s="317">
        <v>0</v>
      </c>
      <c r="H1741" s="317">
        <v>0</v>
      </c>
      <c r="I1741" s="318">
        <v>0</v>
      </c>
      <c r="J1741" s="317">
        <v>0</v>
      </c>
      <c r="K1741" s="317">
        <v>0.68910416666666663</v>
      </c>
      <c r="L1741" s="317">
        <v>0</v>
      </c>
      <c r="M1741" s="317">
        <v>0</v>
      </c>
      <c r="N1741" s="319">
        <v>0</v>
      </c>
      <c r="O1741" s="288">
        <v>0</v>
      </c>
      <c r="P1741" s="317">
        <v>0</v>
      </c>
      <c r="Q1741" s="288">
        <v>0</v>
      </c>
      <c r="R1741" s="288">
        <v>0</v>
      </c>
      <c r="S1741" s="288">
        <v>1E-4</v>
      </c>
      <c r="T1741" s="319">
        <v>0</v>
      </c>
      <c r="U1741" s="318">
        <v>0</v>
      </c>
      <c r="V1741" s="288">
        <v>0</v>
      </c>
      <c r="W1741" s="288">
        <v>0</v>
      </c>
      <c r="X1741" s="319">
        <v>0</v>
      </c>
      <c r="Y1741" s="319">
        <v>0</v>
      </c>
      <c r="Z1741" s="317">
        <v>0</v>
      </c>
      <c r="AA1741" s="317">
        <v>0</v>
      </c>
      <c r="AB1741" s="461">
        <v>0</v>
      </c>
      <c r="AC1741" s="461">
        <v>0</v>
      </c>
      <c r="AD1741" s="319">
        <v>0</v>
      </c>
      <c r="AE1741" s="288">
        <v>0</v>
      </c>
      <c r="AF1741" s="288">
        <v>0</v>
      </c>
      <c r="AG1741" s="288">
        <v>0</v>
      </c>
      <c r="AH1741" s="320">
        <v>0</v>
      </c>
      <c r="AI1741" s="186">
        <v>0</v>
      </c>
      <c r="AJ1741" s="192">
        <v>7506425622375</v>
      </c>
      <c r="AK1741" s="192" t="s">
        <v>262</v>
      </c>
      <c r="AL1741" s="90" t="s">
        <v>279</v>
      </c>
      <c r="AM1741" s="75">
        <v>64401</v>
      </c>
      <c r="AO1741" s="267">
        <v>0</v>
      </c>
      <c r="AP1741" s="267">
        <v>0</v>
      </c>
      <c r="AQ1741" s="266">
        <v>0</v>
      </c>
      <c r="AR1741" s="267">
        <v>0</v>
      </c>
      <c r="AS1741" s="266">
        <v>0</v>
      </c>
      <c r="AT1741" s="267">
        <v>0</v>
      </c>
      <c r="AU1741" s="266">
        <v>0</v>
      </c>
      <c r="AV1741" s="267">
        <v>0</v>
      </c>
      <c r="AW1741" s="266">
        <v>0</v>
      </c>
      <c r="AX1741" s="267">
        <v>0</v>
      </c>
      <c r="AY1741" s="266">
        <v>0</v>
      </c>
      <c r="AZ1741" s="267">
        <v>0</v>
      </c>
      <c r="BA1741" s="266">
        <v>0</v>
      </c>
      <c r="BB1741" s="267">
        <v>0</v>
      </c>
      <c r="BC1741" s="266">
        <v>0</v>
      </c>
      <c r="BD1741" s="75"/>
      <c r="BE1741" s="75"/>
      <c r="BG1741" s="74"/>
      <c r="BH1741" s="74"/>
      <c r="BI1741" s="194"/>
      <c r="BJ1741" s="74"/>
      <c r="BK1741" s="74"/>
      <c r="BL1741" s="74"/>
    </row>
    <row r="1742" spans="1:64" ht="11.25" customHeight="1" x14ac:dyDescent="0.3">
      <c r="A1742" s="252" t="s">
        <v>2355</v>
      </c>
      <c r="B1742" s="253">
        <v>0</v>
      </c>
      <c r="C1742" s="913">
        <v>64402</v>
      </c>
      <c r="D1742" s="289">
        <v>189.92599999999999</v>
      </c>
      <c r="E1742" s="255">
        <v>0</v>
      </c>
      <c r="F1742" s="256">
        <v>0</v>
      </c>
      <c r="G1742" s="256">
        <v>0</v>
      </c>
      <c r="H1742" s="256">
        <v>0</v>
      </c>
      <c r="I1742" s="257">
        <v>0</v>
      </c>
      <c r="J1742" s="256">
        <v>0</v>
      </c>
      <c r="K1742" s="256">
        <v>0</v>
      </c>
      <c r="L1742" s="256">
        <v>0</v>
      </c>
      <c r="M1742" s="256">
        <v>0</v>
      </c>
      <c r="N1742" s="259">
        <v>0</v>
      </c>
      <c r="O1742" s="258">
        <v>0</v>
      </c>
      <c r="P1742" s="256">
        <v>0</v>
      </c>
      <c r="Q1742" s="258">
        <v>0</v>
      </c>
      <c r="R1742" s="258">
        <v>0</v>
      </c>
      <c r="S1742" s="258">
        <v>189.92599999999999</v>
      </c>
      <c r="T1742" s="259">
        <v>189.92599999999999</v>
      </c>
      <c r="U1742" s="257">
        <v>0</v>
      </c>
      <c r="V1742" s="258">
        <v>0</v>
      </c>
      <c r="W1742" s="258">
        <v>0</v>
      </c>
      <c r="X1742" s="259">
        <v>189.92599999999999</v>
      </c>
      <c r="Y1742" s="259">
        <v>0</v>
      </c>
      <c r="Z1742" s="256">
        <v>0</v>
      </c>
      <c r="AA1742" s="256">
        <v>0</v>
      </c>
      <c r="AB1742" s="460">
        <v>0</v>
      </c>
      <c r="AC1742" s="460">
        <v>0</v>
      </c>
      <c r="AD1742" s="259">
        <v>0</v>
      </c>
      <c r="AE1742" s="258">
        <v>0</v>
      </c>
      <c r="AF1742" s="258">
        <v>0</v>
      </c>
      <c r="AG1742" s="258">
        <v>0</v>
      </c>
      <c r="AH1742" s="260">
        <v>0</v>
      </c>
      <c r="AI1742" s="186">
        <v>0</v>
      </c>
      <c r="AJ1742" s="192">
        <v>7506425622375</v>
      </c>
      <c r="AK1742" s="192" t="s">
        <v>262</v>
      </c>
      <c r="AL1742" s="90" t="s">
        <v>279</v>
      </c>
      <c r="AM1742" s="75">
        <v>64402</v>
      </c>
      <c r="AO1742" s="267">
        <v>0</v>
      </c>
      <c r="AP1742" s="267">
        <v>0</v>
      </c>
      <c r="AQ1742" s="266">
        <v>0</v>
      </c>
      <c r="AR1742" s="267">
        <v>0</v>
      </c>
      <c r="AS1742" s="266">
        <v>0</v>
      </c>
      <c r="AT1742" s="267">
        <v>0</v>
      </c>
      <c r="AU1742" s="266">
        <v>0</v>
      </c>
      <c r="AV1742" s="267">
        <v>0</v>
      </c>
      <c r="AW1742" s="266">
        <v>0</v>
      </c>
      <c r="AX1742" s="267">
        <v>0</v>
      </c>
      <c r="AY1742" s="266">
        <v>0</v>
      </c>
      <c r="AZ1742" s="267">
        <v>0</v>
      </c>
      <c r="BA1742" s="266">
        <v>0</v>
      </c>
      <c r="BB1742" s="267">
        <v>0</v>
      </c>
      <c r="BC1742" s="266">
        <v>0</v>
      </c>
      <c r="BD1742" s="75"/>
      <c r="BE1742" s="75"/>
      <c r="BG1742" s="74"/>
      <c r="BH1742" s="74"/>
      <c r="BI1742" s="194"/>
      <c r="BJ1742" s="74"/>
      <c r="BK1742" s="74"/>
      <c r="BL1742" s="74"/>
    </row>
    <row r="1743" spans="1:64" ht="11.25" customHeight="1" x14ac:dyDescent="0.3">
      <c r="A1743" s="227" t="s">
        <v>2356</v>
      </c>
      <c r="B1743" s="261">
        <v>0</v>
      </c>
      <c r="C1743" s="919">
        <v>64719</v>
      </c>
      <c r="D1743" s="407">
        <v>1E-4</v>
      </c>
      <c r="E1743" s="263">
        <v>0</v>
      </c>
      <c r="F1743" s="264">
        <v>0</v>
      </c>
      <c r="G1743" s="264">
        <v>0</v>
      </c>
      <c r="H1743" s="264">
        <v>0</v>
      </c>
      <c r="I1743" s="266">
        <v>0</v>
      </c>
      <c r="J1743" s="264">
        <v>0</v>
      </c>
      <c r="K1743" s="264">
        <v>0</v>
      </c>
      <c r="L1743" s="264">
        <v>0</v>
      </c>
      <c r="M1743" s="264">
        <v>0</v>
      </c>
      <c r="N1743" s="267">
        <v>0</v>
      </c>
      <c r="O1743" s="268">
        <v>0</v>
      </c>
      <c r="P1743" s="264">
        <v>0</v>
      </c>
      <c r="Q1743" s="268">
        <v>0</v>
      </c>
      <c r="R1743" s="268">
        <v>0</v>
      </c>
      <c r="S1743" s="268">
        <v>1E-4</v>
      </c>
      <c r="T1743" s="267">
        <v>0</v>
      </c>
      <c r="U1743" s="266">
        <v>0</v>
      </c>
      <c r="V1743" s="268">
        <v>0</v>
      </c>
      <c r="W1743" s="268">
        <v>0</v>
      </c>
      <c r="X1743" s="267">
        <v>0</v>
      </c>
      <c r="Y1743" s="267">
        <v>0</v>
      </c>
      <c r="Z1743" s="264">
        <v>0</v>
      </c>
      <c r="AA1743" s="264">
        <v>0</v>
      </c>
      <c r="AB1743" s="459">
        <v>0</v>
      </c>
      <c r="AC1743" s="459">
        <v>0</v>
      </c>
      <c r="AD1743" s="267">
        <v>0</v>
      </c>
      <c r="AE1743" s="268">
        <v>0</v>
      </c>
      <c r="AF1743" s="268">
        <v>0</v>
      </c>
      <c r="AG1743" s="268">
        <v>0</v>
      </c>
      <c r="AH1743" s="269">
        <v>0</v>
      </c>
      <c r="AI1743" s="186">
        <v>0</v>
      </c>
      <c r="AJ1743" s="192">
        <v>7501943413542</v>
      </c>
      <c r="AK1743" s="192" t="s">
        <v>262</v>
      </c>
      <c r="AL1743" s="90" t="s">
        <v>278</v>
      </c>
      <c r="AM1743" s="75">
        <v>64719</v>
      </c>
      <c r="AO1743" s="267">
        <v>0</v>
      </c>
      <c r="AP1743" s="267">
        <v>0</v>
      </c>
      <c r="AQ1743" s="266">
        <v>0</v>
      </c>
      <c r="AR1743" s="267">
        <v>0</v>
      </c>
      <c r="AS1743" s="266">
        <v>0</v>
      </c>
      <c r="AT1743" s="267">
        <v>0</v>
      </c>
      <c r="AU1743" s="266">
        <v>0</v>
      </c>
      <c r="AV1743" s="267">
        <v>0</v>
      </c>
      <c r="AW1743" s="266">
        <v>0</v>
      </c>
      <c r="AX1743" s="267">
        <v>0</v>
      </c>
      <c r="AY1743" s="266">
        <v>0</v>
      </c>
      <c r="AZ1743" s="267">
        <v>0</v>
      </c>
      <c r="BA1743" s="266">
        <v>0</v>
      </c>
      <c r="BB1743" s="267">
        <v>0</v>
      </c>
      <c r="BC1743" s="266">
        <v>0</v>
      </c>
      <c r="BD1743" s="75"/>
      <c r="BE1743" s="75"/>
      <c r="BG1743" s="74"/>
      <c r="BH1743" s="74"/>
      <c r="BI1743" s="194"/>
      <c r="BJ1743" s="74"/>
      <c r="BK1743" s="74"/>
      <c r="BL1743" s="74"/>
    </row>
    <row r="1744" spans="1:64" ht="11.25" customHeight="1" x14ac:dyDescent="0.3">
      <c r="A1744" s="252" t="s">
        <v>2357</v>
      </c>
      <c r="B1744" s="253">
        <v>0</v>
      </c>
      <c r="C1744" s="913">
        <v>64840</v>
      </c>
      <c r="D1744" s="289">
        <v>432</v>
      </c>
      <c r="E1744" s="255">
        <v>46.608028766943583</v>
      </c>
      <c r="F1744" s="256">
        <v>0</v>
      </c>
      <c r="G1744" s="256">
        <v>0</v>
      </c>
      <c r="H1744" s="256">
        <v>0</v>
      </c>
      <c r="I1744" s="257">
        <v>0</v>
      </c>
      <c r="J1744" s="256">
        <v>0</v>
      </c>
      <c r="K1744" s="256">
        <v>278.06368007547638</v>
      </c>
      <c r="L1744" s="256">
        <v>0</v>
      </c>
      <c r="M1744" s="256">
        <v>0</v>
      </c>
      <c r="N1744" s="259">
        <v>0</v>
      </c>
      <c r="O1744" s="258">
        <v>0</v>
      </c>
      <c r="P1744" s="256">
        <v>0</v>
      </c>
      <c r="Q1744" s="258">
        <v>0</v>
      </c>
      <c r="R1744" s="258">
        <v>0</v>
      </c>
      <c r="S1744" s="258">
        <v>432</v>
      </c>
      <c r="T1744" s="259">
        <v>432</v>
      </c>
      <c r="U1744" s="257">
        <v>46.608028766943583</v>
      </c>
      <c r="V1744" s="258">
        <v>0</v>
      </c>
      <c r="W1744" s="258">
        <v>0</v>
      </c>
      <c r="X1744" s="259">
        <v>432</v>
      </c>
      <c r="Y1744" s="259">
        <v>0</v>
      </c>
      <c r="Z1744" s="256">
        <v>0</v>
      </c>
      <c r="AA1744" s="256">
        <v>0</v>
      </c>
      <c r="AB1744" s="460">
        <v>0</v>
      </c>
      <c r="AC1744" s="460">
        <v>0</v>
      </c>
      <c r="AD1744" s="259">
        <v>0</v>
      </c>
      <c r="AE1744" s="258">
        <v>0</v>
      </c>
      <c r="AF1744" s="258">
        <v>0</v>
      </c>
      <c r="AG1744" s="258">
        <v>0</v>
      </c>
      <c r="AH1744" s="260">
        <v>1</v>
      </c>
      <c r="AI1744" s="186">
        <v>0</v>
      </c>
      <c r="AJ1744" s="192">
        <v>7501943413542</v>
      </c>
      <c r="AK1744" s="192">
        <v>64719</v>
      </c>
      <c r="AL1744" s="90" t="s">
        <v>279</v>
      </c>
      <c r="AM1744" s="75">
        <v>64840</v>
      </c>
      <c r="AO1744" s="267">
        <v>117</v>
      </c>
      <c r="AP1744" s="267">
        <v>54</v>
      </c>
      <c r="AQ1744" s="266">
        <v>16.363636363636363</v>
      </c>
      <c r="AR1744" s="267">
        <v>108</v>
      </c>
      <c r="AS1744" s="266">
        <v>28.051948051948049</v>
      </c>
      <c r="AT1744" s="267">
        <v>189</v>
      </c>
      <c r="AU1744" s="266">
        <v>43.354490630612865</v>
      </c>
      <c r="AV1744" s="267">
        <v>135</v>
      </c>
      <c r="AW1744" s="266">
        <v>34.838439960464825</v>
      </c>
      <c r="AX1744" s="267">
        <v>405</v>
      </c>
      <c r="AY1744" s="266">
        <v>149.65291802414256</v>
      </c>
      <c r="AZ1744" s="267">
        <v>162</v>
      </c>
      <c r="BA1744" s="266">
        <v>61.647025357387385</v>
      </c>
      <c r="BB1744" s="267">
        <v>378</v>
      </c>
      <c r="BC1744" s="266">
        <v>104.2235734615515</v>
      </c>
      <c r="BD1744" s="75"/>
      <c r="BE1744" s="75"/>
      <c r="BG1744" s="74"/>
      <c r="BH1744" s="74"/>
      <c r="BI1744" s="194"/>
      <c r="BJ1744" s="74"/>
      <c r="BK1744" s="74"/>
      <c r="BL1744" s="74"/>
    </row>
    <row r="1745" spans="1:64" ht="11.25" customHeight="1" x14ac:dyDescent="0.3">
      <c r="A1745" s="252" t="s">
        <v>4954</v>
      </c>
      <c r="B1745" s="253">
        <v>0</v>
      </c>
      <c r="C1745" s="913">
        <v>95955</v>
      </c>
      <c r="D1745" s="289">
        <v>2366.3999999999996</v>
      </c>
      <c r="E1745" s="255">
        <v>594.17209791700998</v>
      </c>
      <c r="F1745" s="256">
        <v>0</v>
      </c>
      <c r="G1745" s="256">
        <v>0</v>
      </c>
      <c r="H1745" s="256">
        <v>0</v>
      </c>
      <c r="I1745" s="257">
        <v>0</v>
      </c>
      <c r="J1745" s="256">
        <v>360.42399999999998</v>
      </c>
      <c r="K1745" s="256">
        <v>119.4805347623639</v>
      </c>
      <c r="L1745" s="256">
        <v>0</v>
      </c>
      <c r="M1745" s="256">
        <v>0</v>
      </c>
      <c r="N1745" s="259">
        <v>241.2</v>
      </c>
      <c r="O1745" s="258">
        <v>0</v>
      </c>
      <c r="P1745" s="256">
        <v>414</v>
      </c>
      <c r="Q1745" s="258">
        <v>114.86471489135019</v>
      </c>
      <c r="R1745" s="258">
        <v>196.96801544847179</v>
      </c>
      <c r="S1745" s="258">
        <v>2366.3999999999996</v>
      </c>
      <c r="T1745" s="259">
        <v>589.20000000000005</v>
      </c>
      <c r="U1745" s="257">
        <v>147.94041586067544</v>
      </c>
      <c r="V1745" s="258">
        <v>0</v>
      </c>
      <c r="W1745" s="258">
        <v>172.8</v>
      </c>
      <c r="X1745" s="259">
        <v>416.40000000000003</v>
      </c>
      <c r="Y1745" s="259">
        <v>0</v>
      </c>
      <c r="Z1745" s="256">
        <v>0</v>
      </c>
      <c r="AA1745" s="256">
        <v>0</v>
      </c>
      <c r="AB1745" s="460">
        <v>0</v>
      </c>
      <c r="AC1745" s="460">
        <v>0</v>
      </c>
      <c r="AD1745" s="259">
        <v>0</v>
      </c>
      <c r="AE1745" s="258">
        <v>0</v>
      </c>
      <c r="AF1745" s="258">
        <v>0</v>
      </c>
      <c r="AG1745" s="258">
        <v>0</v>
      </c>
      <c r="AH1745" s="260">
        <v>0</v>
      </c>
      <c r="AI1745" s="186">
        <v>1024.06</v>
      </c>
      <c r="AJ1745" s="192">
        <v>7501943413542</v>
      </c>
      <c r="AK1745" s="192">
        <v>64719</v>
      </c>
      <c r="AL1745" s="90" t="s">
        <v>279</v>
      </c>
      <c r="AM1745" s="75">
        <v>95955</v>
      </c>
      <c r="AO1745" s="267">
        <v>809.6</v>
      </c>
      <c r="AP1745" s="267">
        <v>1209.6000000000001</v>
      </c>
      <c r="AQ1745" s="266">
        <v>271.21076233183857</v>
      </c>
      <c r="AR1745" s="267">
        <v>470.4</v>
      </c>
      <c r="AS1745" s="266">
        <v>114.1747572815534</v>
      </c>
      <c r="AT1745" s="267">
        <v>748.8</v>
      </c>
      <c r="AU1745" s="266">
        <v>0</v>
      </c>
      <c r="AV1745" s="267">
        <v>286.8</v>
      </c>
      <c r="AW1745" s="266">
        <v>0</v>
      </c>
      <c r="AX1745" s="267">
        <v>0</v>
      </c>
      <c r="AY1745" s="266">
        <v>0</v>
      </c>
      <c r="AZ1745" s="267">
        <v>0</v>
      </c>
      <c r="BA1745" s="266">
        <v>0</v>
      </c>
      <c r="BB1745" s="267">
        <v>0</v>
      </c>
      <c r="BC1745" s="266">
        <v>0</v>
      </c>
      <c r="BD1745" s="75"/>
      <c r="BE1745" s="75"/>
      <c r="BG1745" s="74"/>
      <c r="BH1745" s="74"/>
      <c r="BI1745" s="194"/>
      <c r="BJ1745" s="74"/>
      <c r="BK1745" s="74"/>
      <c r="BL1745" s="74"/>
    </row>
    <row r="1746" spans="1:64" ht="11.25" customHeight="1" x14ac:dyDescent="0.3">
      <c r="A1746" s="227" t="s">
        <v>2358</v>
      </c>
      <c r="B1746" s="261">
        <v>0</v>
      </c>
      <c r="C1746" s="919">
        <v>64720</v>
      </c>
      <c r="D1746" s="407">
        <v>1E-4</v>
      </c>
      <c r="E1746" s="263">
        <v>0</v>
      </c>
      <c r="F1746" s="264">
        <v>0</v>
      </c>
      <c r="G1746" s="264">
        <v>0</v>
      </c>
      <c r="H1746" s="264">
        <v>0</v>
      </c>
      <c r="I1746" s="266">
        <v>0</v>
      </c>
      <c r="J1746" s="264">
        <v>0</v>
      </c>
      <c r="K1746" s="264">
        <v>0</v>
      </c>
      <c r="L1746" s="264">
        <v>0</v>
      </c>
      <c r="M1746" s="264">
        <v>0</v>
      </c>
      <c r="N1746" s="267">
        <v>0</v>
      </c>
      <c r="O1746" s="268">
        <v>0</v>
      </c>
      <c r="P1746" s="264">
        <v>0</v>
      </c>
      <c r="Q1746" s="268">
        <v>0</v>
      </c>
      <c r="R1746" s="268">
        <v>0</v>
      </c>
      <c r="S1746" s="268">
        <v>1E-4</v>
      </c>
      <c r="T1746" s="267">
        <v>0</v>
      </c>
      <c r="U1746" s="266">
        <v>0</v>
      </c>
      <c r="V1746" s="268">
        <v>0</v>
      </c>
      <c r="W1746" s="268">
        <v>0</v>
      </c>
      <c r="X1746" s="267">
        <v>0</v>
      </c>
      <c r="Y1746" s="267">
        <v>0</v>
      </c>
      <c r="Z1746" s="264">
        <v>0</v>
      </c>
      <c r="AA1746" s="264">
        <v>0</v>
      </c>
      <c r="AB1746" s="459">
        <v>0</v>
      </c>
      <c r="AC1746" s="459">
        <v>0</v>
      </c>
      <c r="AD1746" s="267">
        <v>0</v>
      </c>
      <c r="AE1746" s="268">
        <v>0</v>
      </c>
      <c r="AF1746" s="268">
        <v>0</v>
      </c>
      <c r="AG1746" s="268">
        <v>0</v>
      </c>
      <c r="AH1746" s="269">
        <v>0</v>
      </c>
      <c r="AI1746" s="186">
        <v>0</v>
      </c>
      <c r="AJ1746" s="192">
        <v>7501943413559</v>
      </c>
      <c r="AK1746" s="192" t="s">
        <v>262</v>
      </c>
      <c r="AL1746" s="90" t="s">
        <v>278</v>
      </c>
      <c r="AM1746" s="75">
        <v>64720</v>
      </c>
      <c r="AO1746" s="267">
        <v>0</v>
      </c>
      <c r="AP1746" s="267">
        <v>0</v>
      </c>
      <c r="AQ1746" s="266">
        <v>0</v>
      </c>
      <c r="AR1746" s="267">
        <v>0</v>
      </c>
      <c r="AS1746" s="266">
        <v>0</v>
      </c>
      <c r="AT1746" s="267">
        <v>0</v>
      </c>
      <c r="AU1746" s="266">
        <v>0</v>
      </c>
      <c r="AV1746" s="267">
        <v>0</v>
      </c>
      <c r="AW1746" s="266">
        <v>0</v>
      </c>
      <c r="AX1746" s="267">
        <v>0</v>
      </c>
      <c r="AY1746" s="266">
        <v>0</v>
      </c>
      <c r="AZ1746" s="267">
        <v>0</v>
      </c>
      <c r="BA1746" s="266">
        <v>0</v>
      </c>
      <c r="BB1746" s="267">
        <v>0</v>
      </c>
      <c r="BC1746" s="266">
        <v>0</v>
      </c>
      <c r="BD1746" s="75"/>
      <c r="BE1746" s="75"/>
      <c r="BG1746" s="74"/>
      <c r="BH1746" s="74"/>
      <c r="BI1746" s="194"/>
      <c r="BJ1746" s="74"/>
      <c r="BK1746" s="74"/>
      <c r="BL1746" s="74"/>
    </row>
    <row r="1747" spans="1:64" ht="11.25" customHeight="1" x14ac:dyDescent="0.3">
      <c r="A1747" s="252" t="s">
        <v>2359</v>
      </c>
      <c r="B1747" s="253">
        <v>0</v>
      </c>
      <c r="C1747" s="913">
        <v>64841</v>
      </c>
      <c r="D1747" s="289">
        <v>1107</v>
      </c>
      <c r="E1747" s="255">
        <v>91.871595165609946</v>
      </c>
      <c r="F1747" s="256">
        <v>0</v>
      </c>
      <c r="G1747" s="256">
        <v>0</v>
      </c>
      <c r="H1747" s="256">
        <v>0</v>
      </c>
      <c r="I1747" s="257">
        <v>0</v>
      </c>
      <c r="J1747" s="256">
        <v>0</v>
      </c>
      <c r="K1747" s="256">
        <v>361.48278409811928</v>
      </c>
      <c r="L1747" s="256">
        <v>0</v>
      </c>
      <c r="M1747" s="256">
        <v>0</v>
      </c>
      <c r="N1747" s="259">
        <v>0</v>
      </c>
      <c r="O1747" s="258">
        <v>0</v>
      </c>
      <c r="P1747" s="256">
        <v>0</v>
      </c>
      <c r="Q1747" s="258">
        <v>0</v>
      </c>
      <c r="R1747" s="258">
        <v>0</v>
      </c>
      <c r="S1747" s="258">
        <v>1107</v>
      </c>
      <c r="T1747" s="259">
        <v>1107</v>
      </c>
      <c r="U1747" s="257">
        <v>91.871595165609946</v>
      </c>
      <c r="V1747" s="258">
        <v>162</v>
      </c>
      <c r="W1747" s="258">
        <v>0</v>
      </c>
      <c r="X1747" s="259">
        <v>945</v>
      </c>
      <c r="Y1747" s="259">
        <v>0</v>
      </c>
      <c r="Z1747" s="256">
        <v>0</v>
      </c>
      <c r="AA1747" s="256">
        <v>0</v>
      </c>
      <c r="AB1747" s="460">
        <v>0</v>
      </c>
      <c r="AC1747" s="460">
        <v>0</v>
      </c>
      <c r="AD1747" s="259">
        <v>27</v>
      </c>
      <c r="AE1747" s="258">
        <v>0</v>
      </c>
      <c r="AF1747" s="258">
        <v>0</v>
      </c>
      <c r="AG1747" s="258">
        <v>0</v>
      </c>
      <c r="AH1747" s="260">
        <v>0</v>
      </c>
      <c r="AI1747" s="186">
        <v>0</v>
      </c>
      <c r="AJ1747" s="192">
        <v>7501943413559</v>
      </c>
      <c r="AK1747" s="192">
        <v>64720</v>
      </c>
      <c r="AL1747" s="90" t="s">
        <v>279</v>
      </c>
      <c r="AM1747" s="75">
        <v>64841</v>
      </c>
      <c r="AO1747" s="267">
        <v>90</v>
      </c>
      <c r="AP1747" s="267">
        <v>27</v>
      </c>
      <c r="AQ1747" s="266">
        <v>6.4593301435406705</v>
      </c>
      <c r="AR1747" s="267">
        <v>216</v>
      </c>
      <c r="AS1747" s="266">
        <v>44.26229508196721</v>
      </c>
      <c r="AT1747" s="267">
        <v>27</v>
      </c>
      <c r="AU1747" s="266">
        <v>8.75631184145238</v>
      </c>
      <c r="AV1747" s="267">
        <v>351</v>
      </c>
      <c r="AW1747" s="266">
        <v>128.06106068124106</v>
      </c>
      <c r="AX1747" s="267">
        <v>513</v>
      </c>
      <c r="AY1747" s="266">
        <v>204.72519183584538</v>
      </c>
      <c r="AZ1747" s="267">
        <v>189</v>
      </c>
      <c r="BA1747" s="266">
        <v>77.675251943214107</v>
      </c>
      <c r="BB1747" s="267">
        <v>486</v>
      </c>
      <c r="BC1747" s="266">
        <v>189.45073201429801</v>
      </c>
      <c r="BD1747" s="75"/>
      <c r="BE1747" s="75"/>
      <c r="BG1747" s="74"/>
      <c r="BH1747" s="74"/>
      <c r="BI1747" s="194"/>
      <c r="BJ1747" s="74"/>
      <c r="BK1747" s="74"/>
      <c r="BL1747" s="74"/>
    </row>
    <row r="1748" spans="1:64" ht="11.25" customHeight="1" x14ac:dyDescent="0.3">
      <c r="A1748" s="252" t="s">
        <v>4955</v>
      </c>
      <c r="B1748" s="253">
        <v>0</v>
      </c>
      <c r="C1748" s="913">
        <v>95956</v>
      </c>
      <c r="D1748" s="289">
        <v>257.39999999999998</v>
      </c>
      <c r="E1748" s="255">
        <v>57.581431850344849</v>
      </c>
      <c r="F1748" s="256">
        <v>0</v>
      </c>
      <c r="G1748" s="256">
        <v>0</v>
      </c>
      <c r="H1748" s="256">
        <v>0</v>
      </c>
      <c r="I1748" s="257">
        <v>0</v>
      </c>
      <c r="J1748" s="256">
        <v>208.786</v>
      </c>
      <c r="K1748" s="256">
        <v>134.10573082082453</v>
      </c>
      <c r="L1748" s="256">
        <v>45.6</v>
      </c>
      <c r="M1748" s="256">
        <v>34.003021139286787</v>
      </c>
      <c r="N1748" s="259">
        <v>207.6</v>
      </c>
      <c r="O1748" s="258">
        <v>0</v>
      </c>
      <c r="P1748" s="256">
        <v>276</v>
      </c>
      <c r="Q1748" s="258">
        <v>154.03331641010413</v>
      </c>
      <c r="R1748" s="258">
        <v>30.433075014608256</v>
      </c>
      <c r="S1748" s="258">
        <v>211.79999999999998</v>
      </c>
      <c r="T1748" s="259">
        <v>190.2</v>
      </c>
      <c r="U1748" s="257">
        <v>42.548517241397015</v>
      </c>
      <c r="V1748" s="258">
        <v>0</v>
      </c>
      <c r="W1748" s="258">
        <v>68.400000000000006</v>
      </c>
      <c r="X1748" s="259">
        <v>121.79999999999998</v>
      </c>
      <c r="Y1748" s="259">
        <v>0</v>
      </c>
      <c r="Z1748" s="256">
        <v>0</v>
      </c>
      <c r="AA1748" s="256">
        <v>0</v>
      </c>
      <c r="AB1748" s="460">
        <v>0</v>
      </c>
      <c r="AC1748" s="460">
        <v>0</v>
      </c>
      <c r="AD1748" s="259">
        <v>0</v>
      </c>
      <c r="AE1748" s="258">
        <v>0</v>
      </c>
      <c r="AF1748" s="258">
        <v>0</v>
      </c>
      <c r="AG1748" s="258">
        <v>0</v>
      </c>
      <c r="AH1748" s="260">
        <v>0</v>
      </c>
      <c r="AI1748" s="186">
        <v>573.24699999999996</v>
      </c>
      <c r="AJ1748" s="192">
        <v>7501943413559</v>
      </c>
      <c r="AK1748" s="192">
        <v>64720</v>
      </c>
      <c r="AL1748" s="90" t="s">
        <v>279</v>
      </c>
      <c r="AM1748" s="75">
        <v>95956</v>
      </c>
      <c r="AO1748" s="267">
        <v>590.4</v>
      </c>
      <c r="AP1748" s="267">
        <v>1182.5999999999999</v>
      </c>
      <c r="AQ1748" s="266">
        <v>426.9314079422382</v>
      </c>
      <c r="AR1748" s="267">
        <v>11.4</v>
      </c>
      <c r="AS1748" s="266">
        <v>4.4705882352941178</v>
      </c>
      <c r="AT1748" s="267">
        <v>577.19999999999993</v>
      </c>
      <c r="AU1748" s="266">
        <v>0</v>
      </c>
      <c r="AV1748" s="267">
        <v>112.8</v>
      </c>
      <c r="AW1748" s="266">
        <v>0</v>
      </c>
      <c r="AX1748" s="267">
        <v>0</v>
      </c>
      <c r="AY1748" s="266">
        <v>0</v>
      </c>
      <c r="AZ1748" s="267">
        <v>0</v>
      </c>
      <c r="BA1748" s="266">
        <v>0</v>
      </c>
      <c r="BB1748" s="267">
        <v>0</v>
      </c>
      <c r="BC1748" s="266">
        <v>0</v>
      </c>
      <c r="BD1748" s="75"/>
      <c r="BE1748" s="75"/>
      <c r="BG1748" s="74"/>
      <c r="BH1748" s="74"/>
      <c r="BI1748" s="194"/>
      <c r="BJ1748" s="74"/>
      <c r="BK1748" s="74"/>
      <c r="BL1748" s="74"/>
    </row>
    <row r="1749" spans="1:64" ht="11.25" customHeight="1" x14ac:dyDescent="0.3">
      <c r="A1749" s="227" t="s">
        <v>2360</v>
      </c>
      <c r="B1749" s="261">
        <v>0</v>
      </c>
      <c r="C1749" s="919">
        <v>64776</v>
      </c>
      <c r="D1749" s="407">
        <v>1E-4</v>
      </c>
      <c r="E1749" s="263">
        <v>0</v>
      </c>
      <c r="F1749" s="264">
        <v>0</v>
      </c>
      <c r="G1749" s="264">
        <v>0</v>
      </c>
      <c r="H1749" s="264">
        <v>0</v>
      </c>
      <c r="I1749" s="266">
        <v>0</v>
      </c>
      <c r="J1749" s="264">
        <v>0</v>
      </c>
      <c r="K1749" s="264">
        <v>0</v>
      </c>
      <c r="L1749" s="264">
        <v>0</v>
      </c>
      <c r="M1749" s="264">
        <v>0</v>
      </c>
      <c r="N1749" s="267">
        <v>0</v>
      </c>
      <c r="O1749" s="268">
        <v>0</v>
      </c>
      <c r="P1749" s="264">
        <v>0</v>
      </c>
      <c r="Q1749" s="268">
        <v>0</v>
      </c>
      <c r="R1749" s="268">
        <v>0</v>
      </c>
      <c r="S1749" s="268">
        <v>1E-4</v>
      </c>
      <c r="T1749" s="267">
        <v>0</v>
      </c>
      <c r="U1749" s="266">
        <v>0</v>
      </c>
      <c r="V1749" s="268">
        <v>0</v>
      </c>
      <c r="W1749" s="268">
        <v>0</v>
      </c>
      <c r="X1749" s="267">
        <v>0</v>
      </c>
      <c r="Y1749" s="267">
        <v>0</v>
      </c>
      <c r="Z1749" s="264">
        <v>0</v>
      </c>
      <c r="AA1749" s="264">
        <v>0</v>
      </c>
      <c r="AB1749" s="459">
        <v>0</v>
      </c>
      <c r="AC1749" s="459">
        <v>0</v>
      </c>
      <c r="AD1749" s="267">
        <v>0</v>
      </c>
      <c r="AE1749" s="268">
        <v>0</v>
      </c>
      <c r="AF1749" s="268">
        <v>0</v>
      </c>
      <c r="AG1749" s="268">
        <v>0</v>
      </c>
      <c r="AH1749" s="269">
        <v>0</v>
      </c>
      <c r="AI1749" s="186">
        <v>0</v>
      </c>
      <c r="AJ1749" s="192">
        <v>7501943416642</v>
      </c>
      <c r="AK1749" s="192" t="s">
        <v>262</v>
      </c>
      <c r="AL1749" s="90" t="s">
        <v>278</v>
      </c>
      <c r="AM1749" s="75">
        <v>64776</v>
      </c>
      <c r="AO1749" s="267">
        <v>0</v>
      </c>
      <c r="AP1749" s="267">
        <v>0</v>
      </c>
      <c r="AQ1749" s="266">
        <v>0</v>
      </c>
      <c r="AR1749" s="267">
        <v>0</v>
      </c>
      <c r="AS1749" s="266">
        <v>0</v>
      </c>
      <c r="AT1749" s="267">
        <v>0</v>
      </c>
      <c r="AU1749" s="266">
        <v>0</v>
      </c>
      <c r="AV1749" s="267">
        <v>0</v>
      </c>
      <c r="AW1749" s="266">
        <v>0</v>
      </c>
      <c r="AX1749" s="267">
        <v>0</v>
      </c>
      <c r="AY1749" s="266">
        <v>0</v>
      </c>
      <c r="AZ1749" s="267">
        <v>0</v>
      </c>
      <c r="BA1749" s="266">
        <v>0</v>
      </c>
      <c r="BB1749" s="267">
        <v>0</v>
      </c>
      <c r="BC1749" s="266">
        <v>0</v>
      </c>
      <c r="BD1749" s="75"/>
      <c r="BE1749" s="75"/>
      <c r="BG1749" s="74"/>
      <c r="BH1749" s="74"/>
      <c r="BI1749" s="194"/>
      <c r="BJ1749" s="74"/>
      <c r="BK1749" s="74"/>
      <c r="BL1749" s="74"/>
    </row>
    <row r="1750" spans="1:64" ht="11.25" customHeight="1" x14ac:dyDescent="0.3">
      <c r="A1750" s="252" t="s">
        <v>2361</v>
      </c>
      <c r="B1750" s="253">
        <v>0</v>
      </c>
      <c r="C1750" s="913">
        <v>64848</v>
      </c>
      <c r="D1750" s="289">
        <v>8578.7999999999993</v>
      </c>
      <c r="E1750" s="255">
        <v>29.455720643539518</v>
      </c>
      <c r="F1750" s="256">
        <v>12000</v>
      </c>
      <c r="G1750" s="256">
        <v>10000</v>
      </c>
      <c r="H1750" s="256">
        <v>0</v>
      </c>
      <c r="I1750" s="257">
        <v>0</v>
      </c>
      <c r="J1750" s="256">
        <v>9937.0349999999999</v>
      </c>
      <c r="K1750" s="256">
        <v>8737.3180617275866</v>
      </c>
      <c r="L1750" s="256">
        <v>1170</v>
      </c>
      <c r="M1750" s="256">
        <v>13.390836773185544</v>
      </c>
      <c r="N1750" s="259">
        <v>0</v>
      </c>
      <c r="O1750" s="258">
        <v>0</v>
      </c>
      <c r="P1750" s="256">
        <v>87.600000000000009</v>
      </c>
      <c r="Q1750" s="258">
        <v>12.65568653023764</v>
      </c>
      <c r="R1750" s="258">
        <v>22.367235297047859</v>
      </c>
      <c r="S1750" s="258">
        <v>7408.7999999999993</v>
      </c>
      <c r="T1750" s="259">
        <v>7365.6</v>
      </c>
      <c r="U1750" s="257">
        <v>25.290140342711652</v>
      </c>
      <c r="V1750" s="258">
        <v>54</v>
      </c>
      <c r="W1750" s="258">
        <v>87.600000000000009</v>
      </c>
      <c r="X1750" s="259">
        <v>7224</v>
      </c>
      <c r="Y1750" s="259">
        <v>19.2</v>
      </c>
      <c r="Z1750" s="256">
        <v>1440</v>
      </c>
      <c r="AA1750" s="256">
        <v>0</v>
      </c>
      <c r="AB1750" s="460">
        <v>0</v>
      </c>
      <c r="AC1750" s="460">
        <v>0</v>
      </c>
      <c r="AD1750" s="259">
        <v>186</v>
      </c>
      <c r="AE1750" s="258">
        <v>0</v>
      </c>
      <c r="AF1750" s="258">
        <v>0</v>
      </c>
      <c r="AG1750" s="258">
        <v>0</v>
      </c>
      <c r="AH1750" s="260">
        <v>0</v>
      </c>
      <c r="AI1750" s="186">
        <v>12615.313</v>
      </c>
      <c r="AJ1750" s="192">
        <v>7501943416642</v>
      </c>
      <c r="AK1750" s="192">
        <v>64776</v>
      </c>
      <c r="AL1750" s="90" t="s">
        <v>279</v>
      </c>
      <c r="AM1750" s="75">
        <v>64848</v>
      </c>
      <c r="AO1750" s="267">
        <v>9602.4</v>
      </c>
      <c r="AP1750" s="267">
        <v>8973.6</v>
      </c>
      <c r="AQ1750" s="266">
        <v>110.4837554922687</v>
      </c>
      <c r="AR1750" s="267">
        <v>10910.4</v>
      </c>
      <c r="AS1750" s="266">
        <v>138.47442568853916</v>
      </c>
      <c r="AT1750" s="267">
        <v>8923.2000000000007</v>
      </c>
      <c r="AU1750" s="266">
        <v>115.71929040908297</v>
      </c>
      <c r="AV1750" s="267">
        <v>5416.8</v>
      </c>
      <c r="AW1750" s="266">
        <v>85.224993163812684</v>
      </c>
      <c r="AX1750" s="267">
        <v>10003.199999999999</v>
      </c>
      <c r="AY1750" s="266">
        <v>113.71670519257344</v>
      </c>
      <c r="AZ1750" s="267">
        <v>11785.2</v>
      </c>
      <c r="BA1750" s="266">
        <v>113.7387169399161</v>
      </c>
      <c r="BB1750" s="267">
        <v>10160.399999999998</v>
      </c>
      <c r="BC1750" s="266">
        <v>138.76677593645678</v>
      </c>
      <c r="BD1750" s="75"/>
      <c r="BE1750" s="75"/>
      <c r="BG1750" s="74"/>
      <c r="BH1750" s="74"/>
      <c r="BI1750" s="194"/>
      <c r="BJ1750" s="74"/>
      <c r="BK1750" s="74"/>
      <c r="BL1750" s="74"/>
    </row>
    <row r="1751" spans="1:64" ht="11.25" customHeight="1" x14ac:dyDescent="0.3">
      <c r="A1751" s="184" t="s">
        <v>2362</v>
      </c>
      <c r="B1751" s="185">
        <v>0</v>
      </c>
      <c r="C1751" s="916">
        <v>65480</v>
      </c>
      <c r="D1751" s="284">
        <v>12087.900000000001</v>
      </c>
      <c r="E1751" s="91">
        <v>33.481575211551132</v>
      </c>
      <c r="F1751" s="186">
        <v>12000</v>
      </c>
      <c r="G1751" s="186">
        <v>10000</v>
      </c>
      <c r="H1751" s="186">
        <v>0</v>
      </c>
      <c r="I1751" s="187">
        <v>0</v>
      </c>
      <c r="J1751" s="186">
        <v>11402.621999999999</v>
      </c>
      <c r="K1751" s="186">
        <v>10830.9420243433</v>
      </c>
      <c r="L1751" s="186">
        <v>29.7</v>
      </c>
      <c r="M1751" s="186">
        <v>0.27421437519697894</v>
      </c>
      <c r="N1751" s="188">
        <v>0</v>
      </c>
      <c r="O1751" s="189">
        <v>0</v>
      </c>
      <c r="P1751" s="186">
        <v>0</v>
      </c>
      <c r="Q1751" s="189">
        <v>0.26046640851551511</v>
      </c>
      <c r="R1751" s="189">
        <v>31.724808557189746</v>
      </c>
      <c r="S1751" s="189">
        <v>12058.2</v>
      </c>
      <c r="T1751" s="188">
        <v>12058.2</v>
      </c>
      <c r="U1751" s="187">
        <v>33.399310898992034</v>
      </c>
      <c r="V1751" s="189">
        <v>0</v>
      </c>
      <c r="W1751" s="189">
        <v>0</v>
      </c>
      <c r="X1751" s="188">
        <v>12058.2</v>
      </c>
      <c r="Y1751" s="188">
        <v>0</v>
      </c>
      <c r="Z1751" s="186">
        <v>0</v>
      </c>
      <c r="AA1751" s="186">
        <v>0</v>
      </c>
      <c r="AB1751" s="321">
        <v>0</v>
      </c>
      <c r="AC1751" s="321">
        <v>0</v>
      </c>
      <c r="AD1751" s="188">
        <v>0</v>
      </c>
      <c r="AE1751" s="189">
        <v>0</v>
      </c>
      <c r="AF1751" s="189">
        <v>0</v>
      </c>
      <c r="AG1751" s="189">
        <v>0</v>
      </c>
      <c r="AH1751" s="191">
        <v>0</v>
      </c>
      <c r="AI1751" s="186">
        <v>11213.391</v>
      </c>
      <c r="AJ1751" s="192">
        <v>7501943416642</v>
      </c>
      <c r="AK1751" s="192">
        <v>64776</v>
      </c>
      <c r="AL1751" s="90" t="s">
        <v>279</v>
      </c>
      <c r="AM1751" s="75">
        <v>65480</v>
      </c>
      <c r="AO1751" s="188">
        <v>9464.4</v>
      </c>
      <c r="AP1751" s="188">
        <v>12325.5</v>
      </c>
      <c r="AQ1751" s="187">
        <v>146.4183891660727</v>
      </c>
      <c r="AR1751" s="188">
        <v>7425</v>
      </c>
      <c r="AS1751" s="187">
        <v>88.932806324110672</v>
      </c>
      <c r="AT1751" s="188">
        <v>8642.6999999999989</v>
      </c>
      <c r="AU1751" s="187">
        <v>121.6023705054419</v>
      </c>
      <c r="AV1751" s="188">
        <v>7246.8000000000011</v>
      </c>
      <c r="AW1751" s="187">
        <v>106.90573772305592</v>
      </c>
      <c r="AX1751" s="188">
        <v>5108.4000000000005</v>
      </c>
      <c r="AY1751" s="187">
        <v>57.614475146812495</v>
      </c>
      <c r="AZ1751" s="188">
        <v>9771.2999999999993</v>
      </c>
      <c r="BA1751" s="187">
        <v>125.65823639760754</v>
      </c>
      <c r="BB1751" s="188">
        <v>3474.9</v>
      </c>
      <c r="BC1751" s="187">
        <v>46.514640641965684</v>
      </c>
      <c r="BD1751" s="75"/>
      <c r="BE1751" s="75"/>
      <c r="BG1751" s="74"/>
      <c r="BH1751" s="74"/>
      <c r="BI1751" s="194"/>
      <c r="BJ1751" s="74"/>
      <c r="BK1751" s="74"/>
      <c r="BL1751" s="74"/>
    </row>
    <row r="1752" spans="1:64" ht="11.25" customHeight="1" x14ac:dyDescent="0.3">
      <c r="A1752" s="313" t="s">
        <v>2363</v>
      </c>
      <c r="B1752" s="314">
        <v>0</v>
      </c>
      <c r="C1752" s="915">
        <v>65481</v>
      </c>
      <c r="D1752" s="455">
        <v>10365.300000000001</v>
      </c>
      <c r="E1752" s="316">
        <v>26.472564185900417</v>
      </c>
      <c r="F1752" s="317">
        <v>16000</v>
      </c>
      <c r="G1752" s="317">
        <v>13500</v>
      </c>
      <c r="H1752" s="317">
        <v>0</v>
      </c>
      <c r="I1752" s="318">
        <v>0</v>
      </c>
      <c r="J1752" s="317">
        <v>12234.534</v>
      </c>
      <c r="K1752" s="317">
        <v>11746.463161495336</v>
      </c>
      <c r="L1752" s="317">
        <v>0</v>
      </c>
      <c r="M1752" s="317">
        <v>0</v>
      </c>
      <c r="N1752" s="319">
        <v>0</v>
      </c>
      <c r="O1752" s="288">
        <v>0</v>
      </c>
      <c r="P1752" s="317">
        <v>0</v>
      </c>
      <c r="Q1752" s="288">
        <v>0</v>
      </c>
      <c r="R1752" s="288">
        <v>25.416497269123617</v>
      </c>
      <c r="S1752" s="288">
        <v>10365.300000000001</v>
      </c>
      <c r="T1752" s="319">
        <v>10365.300000000001</v>
      </c>
      <c r="U1752" s="318">
        <v>26.472564185900417</v>
      </c>
      <c r="V1752" s="288">
        <v>0</v>
      </c>
      <c r="W1752" s="288">
        <v>0</v>
      </c>
      <c r="X1752" s="319">
        <v>10365.300000000001</v>
      </c>
      <c r="Y1752" s="319">
        <v>0</v>
      </c>
      <c r="Z1752" s="317">
        <v>0</v>
      </c>
      <c r="AA1752" s="317">
        <v>0</v>
      </c>
      <c r="AB1752" s="461">
        <v>0</v>
      </c>
      <c r="AC1752" s="461">
        <v>0</v>
      </c>
      <c r="AD1752" s="319">
        <v>0</v>
      </c>
      <c r="AE1752" s="288">
        <v>0</v>
      </c>
      <c r="AF1752" s="288">
        <v>0</v>
      </c>
      <c r="AG1752" s="288">
        <v>0</v>
      </c>
      <c r="AH1752" s="320">
        <v>0</v>
      </c>
      <c r="AI1752" s="186">
        <v>11980.998</v>
      </c>
      <c r="AJ1752" s="192">
        <v>7501943416666</v>
      </c>
      <c r="AK1752" s="192" t="s">
        <v>262</v>
      </c>
      <c r="AL1752" s="90" t="s">
        <v>278</v>
      </c>
      <c r="AM1752" s="75">
        <v>65481</v>
      </c>
      <c r="AO1752" s="188">
        <v>10583.1</v>
      </c>
      <c r="AP1752" s="188">
        <v>12117.6</v>
      </c>
      <c r="AQ1752" s="187">
        <v>100.98</v>
      </c>
      <c r="AR1752" s="188">
        <v>6801.3</v>
      </c>
      <c r="AS1752" s="187">
        <v>76.017659550687384</v>
      </c>
      <c r="AT1752" s="188">
        <v>12830.4</v>
      </c>
      <c r="AU1752" s="187">
        <v>160.78590401468506</v>
      </c>
      <c r="AV1752" s="188">
        <v>8167.5</v>
      </c>
      <c r="AW1752" s="187">
        <v>107.31466196177115</v>
      </c>
      <c r="AX1752" s="188">
        <v>6326.1</v>
      </c>
      <c r="AY1752" s="187">
        <v>60.131485576044852</v>
      </c>
      <c r="AZ1752" s="188">
        <v>11642.4</v>
      </c>
      <c r="BA1752" s="187">
        <v>126.18283946697755</v>
      </c>
      <c r="BB1752" s="188">
        <v>5078.7</v>
      </c>
      <c r="BC1752" s="187">
        <v>60.550135287758501</v>
      </c>
      <c r="BD1752" s="75"/>
      <c r="BE1752" s="75"/>
      <c r="BG1752" s="74"/>
      <c r="BH1752" s="74"/>
      <c r="BI1752" s="194"/>
      <c r="BJ1752" s="74"/>
      <c r="BK1752" s="74"/>
      <c r="BL1752" s="74"/>
    </row>
    <row r="1753" spans="1:64" ht="11.25" customHeight="1" x14ac:dyDescent="0.3">
      <c r="A1753" s="227" t="s">
        <v>2364</v>
      </c>
      <c r="B1753" s="261">
        <v>0</v>
      </c>
      <c r="C1753" s="919">
        <v>64777</v>
      </c>
      <c r="D1753" s="407">
        <v>1E-4</v>
      </c>
      <c r="E1753" s="263">
        <v>0</v>
      </c>
      <c r="F1753" s="264">
        <v>0</v>
      </c>
      <c r="G1753" s="264">
        <v>0</v>
      </c>
      <c r="H1753" s="264">
        <v>0</v>
      </c>
      <c r="I1753" s="266">
        <v>0</v>
      </c>
      <c r="J1753" s="264">
        <v>0</v>
      </c>
      <c r="K1753" s="264">
        <v>0</v>
      </c>
      <c r="L1753" s="264">
        <v>0</v>
      </c>
      <c r="M1753" s="264">
        <v>0</v>
      </c>
      <c r="N1753" s="267">
        <v>0</v>
      </c>
      <c r="O1753" s="268">
        <v>0</v>
      </c>
      <c r="P1753" s="264">
        <v>0</v>
      </c>
      <c r="Q1753" s="268">
        <v>0</v>
      </c>
      <c r="R1753" s="268">
        <v>0</v>
      </c>
      <c r="S1753" s="268">
        <v>1E-4</v>
      </c>
      <c r="T1753" s="267">
        <v>0</v>
      </c>
      <c r="U1753" s="266">
        <v>0</v>
      </c>
      <c r="V1753" s="268">
        <v>0</v>
      </c>
      <c r="W1753" s="268">
        <v>0</v>
      </c>
      <c r="X1753" s="267">
        <v>0</v>
      </c>
      <c r="Y1753" s="267">
        <v>0</v>
      </c>
      <c r="Z1753" s="264">
        <v>0</v>
      </c>
      <c r="AA1753" s="264">
        <v>0</v>
      </c>
      <c r="AB1753" s="459">
        <v>0</v>
      </c>
      <c r="AC1753" s="459">
        <v>0</v>
      </c>
      <c r="AD1753" s="267">
        <v>0</v>
      </c>
      <c r="AE1753" s="268">
        <v>0</v>
      </c>
      <c r="AF1753" s="268">
        <v>0</v>
      </c>
      <c r="AG1753" s="268">
        <v>0</v>
      </c>
      <c r="AH1753" s="269">
        <v>0</v>
      </c>
      <c r="AI1753" s="186">
        <v>0</v>
      </c>
      <c r="AJ1753" s="192">
        <v>7501943416666</v>
      </c>
      <c r="AK1753" s="192" t="s">
        <v>262</v>
      </c>
      <c r="AL1753" s="90" t="s">
        <v>278</v>
      </c>
      <c r="AM1753" s="75">
        <v>64777</v>
      </c>
      <c r="AO1753" s="188">
        <v>0</v>
      </c>
      <c r="AP1753" s="188">
        <v>0</v>
      </c>
      <c r="AQ1753" s="187">
        <v>0</v>
      </c>
      <c r="AR1753" s="188">
        <v>0</v>
      </c>
      <c r="AS1753" s="187">
        <v>0</v>
      </c>
      <c r="AT1753" s="188">
        <v>0</v>
      </c>
      <c r="AU1753" s="187">
        <v>0</v>
      </c>
      <c r="AV1753" s="188">
        <v>0</v>
      </c>
      <c r="AW1753" s="187">
        <v>0</v>
      </c>
      <c r="AX1753" s="188">
        <v>0</v>
      </c>
      <c r="AY1753" s="187">
        <v>0</v>
      </c>
      <c r="AZ1753" s="188">
        <v>0</v>
      </c>
      <c r="BA1753" s="187">
        <v>0</v>
      </c>
      <c r="BB1753" s="188">
        <v>0</v>
      </c>
      <c r="BC1753" s="187">
        <v>0</v>
      </c>
      <c r="BD1753" s="75"/>
      <c r="BE1753" s="75"/>
      <c r="BG1753" s="74"/>
      <c r="BH1753" s="74"/>
      <c r="BI1753" s="194"/>
      <c r="BJ1753" s="74"/>
      <c r="BK1753" s="74"/>
      <c r="BL1753" s="74"/>
    </row>
    <row r="1754" spans="1:64" ht="11.25" customHeight="1" x14ac:dyDescent="0.3">
      <c r="A1754" s="252" t="s">
        <v>2365</v>
      </c>
      <c r="B1754" s="253">
        <v>0</v>
      </c>
      <c r="C1754" s="913">
        <v>64849</v>
      </c>
      <c r="D1754" s="289">
        <v>7597.2000000000007</v>
      </c>
      <c r="E1754" s="255">
        <v>24.636393321667367</v>
      </c>
      <c r="F1754" s="256">
        <v>12000</v>
      </c>
      <c r="G1754" s="256">
        <v>9500</v>
      </c>
      <c r="H1754" s="256">
        <v>0</v>
      </c>
      <c r="I1754" s="257">
        <v>0</v>
      </c>
      <c r="J1754" s="256">
        <v>9952.5519999999997</v>
      </c>
      <c r="K1754" s="256">
        <v>9251.1918049120868</v>
      </c>
      <c r="L1754" s="256">
        <v>2106.0000000000005</v>
      </c>
      <c r="M1754" s="256">
        <v>22.764634486140281</v>
      </c>
      <c r="N1754" s="259">
        <v>0</v>
      </c>
      <c r="O1754" s="258">
        <v>0</v>
      </c>
      <c r="P1754" s="256">
        <v>3.5999999999999996</v>
      </c>
      <c r="Q1754" s="258">
        <v>21.196573501952066</v>
      </c>
      <c r="R1754" s="258">
        <v>16.552136577633558</v>
      </c>
      <c r="S1754" s="258">
        <v>5491.2000000000007</v>
      </c>
      <c r="T1754" s="259">
        <v>5473.2000000000007</v>
      </c>
      <c r="U1754" s="257">
        <v>17.748632118168516</v>
      </c>
      <c r="V1754" s="258">
        <v>270</v>
      </c>
      <c r="W1754" s="258">
        <v>3.5999999999999996</v>
      </c>
      <c r="X1754" s="259">
        <v>5199.6000000000004</v>
      </c>
      <c r="Y1754" s="259">
        <v>13.2</v>
      </c>
      <c r="Z1754" s="256">
        <v>984</v>
      </c>
      <c r="AA1754" s="256">
        <v>0</v>
      </c>
      <c r="AB1754" s="460">
        <v>0</v>
      </c>
      <c r="AC1754" s="460">
        <v>0</v>
      </c>
      <c r="AD1754" s="259">
        <v>105.59999999999991</v>
      </c>
      <c r="AE1754" s="258">
        <v>0</v>
      </c>
      <c r="AF1754" s="258">
        <v>0</v>
      </c>
      <c r="AG1754" s="258">
        <v>0</v>
      </c>
      <c r="AH1754" s="260">
        <v>0</v>
      </c>
      <c r="AI1754" s="186">
        <v>10802.218000000001</v>
      </c>
      <c r="AJ1754" s="192">
        <v>7501943416666</v>
      </c>
      <c r="AK1754" s="192">
        <v>64777</v>
      </c>
      <c r="AL1754" s="90" t="s">
        <v>279</v>
      </c>
      <c r="AM1754" s="75">
        <v>64849</v>
      </c>
      <c r="AO1754" s="188">
        <v>10246.800000000001</v>
      </c>
      <c r="AP1754" s="188">
        <v>11098.8</v>
      </c>
      <c r="AQ1754" s="187">
        <v>135.30546316471268</v>
      </c>
      <c r="AR1754" s="188">
        <v>10849.2</v>
      </c>
      <c r="AS1754" s="187">
        <v>134.8061630218688</v>
      </c>
      <c r="AT1754" s="188">
        <v>8792.4</v>
      </c>
      <c r="AU1754" s="187">
        <v>95.884729987056147</v>
      </c>
      <c r="AV1754" s="188">
        <v>6832.8</v>
      </c>
      <c r="AW1754" s="187">
        <v>88.305846747069168</v>
      </c>
      <c r="AX1754" s="188">
        <v>8515.2000000000007</v>
      </c>
      <c r="AY1754" s="187">
        <v>72.873861539593776</v>
      </c>
      <c r="AZ1754" s="188">
        <v>13872</v>
      </c>
      <c r="BA1754" s="187">
        <v>103.20642802684804</v>
      </c>
      <c r="BB1754" s="188">
        <v>15346.8</v>
      </c>
      <c r="BC1754" s="187">
        <v>175.8504137720544</v>
      </c>
      <c r="BD1754" s="75"/>
      <c r="BE1754" s="75"/>
      <c r="BG1754" s="74"/>
      <c r="BH1754" s="74"/>
      <c r="BI1754" s="194"/>
      <c r="BJ1754" s="74"/>
      <c r="BK1754" s="74"/>
      <c r="BL1754" s="74"/>
    </row>
    <row r="1755" spans="1:64" ht="11.25" customHeight="1" x14ac:dyDescent="0.3">
      <c r="A1755" s="313" t="s">
        <v>2366</v>
      </c>
      <c r="B1755" s="314">
        <v>0</v>
      </c>
      <c r="C1755" s="915">
        <v>65937</v>
      </c>
      <c r="D1755" s="455">
        <v>4366.08</v>
      </c>
      <c r="E1755" s="316">
        <v>73.036308906579379</v>
      </c>
      <c r="F1755" s="317">
        <v>0</v>
      </c>
      <c r="G1755" s="317">
        <v>0</v>
      </c>
      <c r="H1755" s="317">
        <v>0</v>
      </c>
      <c r="I1755" s="318">
        <v>0</v>
      </c>
      <c r="J1755" s="317">
        <v>0</v>
      </c>
      <c r="K1755" s="317">
        <v>1793.3874529111181</v>
      </c>
      <c r="L1755" s="317">
        <v>-21.599999999999991</v>
      </c>
      <c r="M1755" s="317">
        <v>-1.2044246191718229</v>
      </c>
      <c r="N1755" s="319">
        <v>70.56</v>
      </c>
      <c r="O1755" s="288">
        <v>142.56</v>
      </c>
      <c r="P1755" s="317">
        <v>227.52</v>
      </c>
      <c r="Q1755" s="288">
        <v>0</v>
      </c>
      <c r="R1755" s="288">
        <v>0</v>
      </c>
      <c r="S1755" s="288">
        <v>4387.68</v>
      </c>
      <c r="T1755" s="319">
        <v>4387.6799999999994</v>
      </c>
      <c r="U1755" s="318">
        <v>73.397636292330915</v>
      </c>
      <c r="V1755" s="288">
        <v>0</v>
      </c>
      <c r="W1755" s="288">
        <v>14.4</v>
      </c>
      <c r="X1755" s="319">
        <v>4373.28</v>
      </c>
      <c r="Y1755" s="319">
        <v>0</v>
      </c>
      <c r="Z1755" s="317">
        <v>129.6</v>
      </c>
      <c r="AA1755" s="317">
        <v>70.56</v>
      </c>
      <c r="AB1755" s="461">
        <v>0</v>
      </c>
      <c r="AC1755" s="461">
        <v>0</v>
      </c>
      <c r="AD1755" s="319">
        <v>108</v>
      </c>
      <c r="AE1755" s="288">
        <v>0</v>
      </c>
      <c r="AF1755" s="288">
        <v>0</v>
      </c>
      <c r="AG1755" s="288">
        <v>0</v>
      </c>
      <c r="AH1755" s="320">
        <v>0</v>
      </c>
      <c r="AI1755" s="186">
        <v>0</v>
      </c>
      <c r="AJ1755" s="192">
        <v>7506425604289</v>
      </c>
      <c r="AK1755" s="192" t="s">
        <v>262</v>
      </c>
      <c r="AL1755" s="90" t="s">
        <v>279</v>
      </c>
      <c r="AM1755" s="75">
        <v>65937</v>
      </c>
      <c r="AO1755" s="188">
        <v>1639.2</v>
      </c>
      <c r="AP1755" s="188">
        <v>1807.2000000000003</v>
      </c>
      <c r="AQ1755" s="187">
        <v>104.88682530470112</v>
      </c>
      <c r="AR1755" s="188">
        <v>1321.92</v>
      </c>
      <c r="AS1755" s="187">
        <v>67.756022552537161</v>
      </c>
      <c r="AT1755" s="188">
        <v>1788.48</v>
      </c>
      <c r="AU1755" s="187">
        <v>46.072129900901956</v>
      </c>
      <c r="AV1755" s="188">
        <v>2376</v>
      </c>
      <c r="AW1755" s="187">
        <v>51.440830379707371</v>
      </c>
      <c r="AX1755" s="188">
        <v>0</v>
      </c>
      <c r="AY1755" s="187">
        <v>0</v>
      </c>
      <c r="AZ1755" s="188">
        <v>0</v>
      </c>
      <c r="BA1755" s="187">
        <v>0</v>
      </c>
      <c r="BB1755" s="188">
        <v>0</v>
      </c>
      <c r="BC1755" s="187">
        <v>0</v>
      </c>
      <c r="BD1755" s="75"/>
      <c r="BE1755" s="75"/>
      <c r="BG1755" s="74"/>
      <c r="BH1755" s="74"/>
      <c r="BI1755" s="194"/>
      <c r="BJ1755" s="74"/>
      <c r="BK1755" s="74"/>
      <c r="BL1755" s="74"/>
    </row>
    <row r="1756" spans="1:64" ht="11.25" customHeight="1" x14ac:dyDescent="0.3">
      <c r="A1756" s="313" t="s">
        <v>2367</v>
      </c>
      <c r="B1756" s="314">
        <v>0</v>
      </c>
      <c r="C1756" s="915">
        <v>65938</v>
      </c>
      <c r="D1756" s="455">
        <v>6814.08</v>
      </c>
      <c r="E1756" s="316">
        <v>157.80437807000484</v>
      </c>
      <c r="F1756" s="317">
        <v>0</v>
      </c>
      <c r="G1756" s="317">
        <v>0</v>
      </c>
      <c r="H1756" s="317">
        <v>0</v>
      </c>
      <c r="I1756" s="318">
        <v>0</v>
      </c>
      <c r="J1756" s="317">
        <v>0</v>
      </c>
      <c r="K1756" s="317">
        <v>1295.4165308982401</v>
      </c>
      <c r="L1756" s="317">
        <v>-40.319999999999993</v>
      </c>
      <c r="M1756" s="317">
        <v>-3.1125123879685366</v>
      </c>
      <c r="N1756" s="319">
        <v>0</v>
      </c>
      <c r="O1756" s="288">
        <v>105.11999999999999</v>
      </c>
      <c r="P1756" s="317">
        <v>148.32</v>
      </c>
      <c r="Q1756" s="288">
        <v>0</v>
      </c>
      <c r="R1756" s="288">
        <v>0</v>
      </c>
      <c r="S1756" s="288">
        <v>6854.4</v>
      </c>
      <c r="T1756" s="319">
        <v>6845.76</v>
      </c>
      <c r="U1756" s="318">
        <v>158.53804170431172</v>
      </c>
      <c r="V1756" s="288">
        <v>0</v>
      </c>
      <c r="W1756" s="288">
        <v>43.2</v>
      </c>
      <c r="X1756" s="319">
        <v>6802.56</v>
      </c>
      <c r="Y1756" s="319">
        <v>0</v>
      </c>
      <c r="Z1756" s="317">
        <v>0</v>
      </c>
      <c r="AA1756" s="317">
        <v>0</v>
      </c>
      <c r="AB1756" s="461">
        <v>0</v>
      </c>
      <c r="AC1756" s="461">
        <v>0</v>
      </c>
      <c r="AD1756" s="319">
        <v>115.2</v>
      </c>
      <c r="AE1756" s="288">
        <v>0</v>
      </c>
      <c r="AF1756" s="288">
        <v>0</v>
      </c>
      <c r="AG1756" s="288">
        <v>0</v>
      </c>
      <c r="AH1756" s="320">
        <v>0</v>
      </c>
      <c r="AI1756" s="186">
        <v>0</v>
      </c>
      <c r="AJ1756" s="192">
        <v>7506425604302</v>
      </c>
      <c r="AK1756" s="192" t="s">
        <v>262</v>
      </c>
      <c r="AL1756" s="90" t="s">
        <v>279</v>
      </c>
      <c r="AM1756" s="75">
        <v>65938</v>
      </c>
      <c r="AO1756" s="188">
        <v>1138.0800000000002</v>
      </c>
      <c r="AP1756" s="188">
        <v>1288.8000000000002</v>
      </c>
      <c r="AQ1756" s="187">
        <v>92.853025936599437</v>
      </c>
      <c r="AR1756" s="188">
        <v>977.76</v>
      </c>
      <c r="AS1756" s="187">
        <v>57.380281690140848</v>
      </c>
      <c r="AT1756" s="188">
        <v>1147.68</v>
      </c>
      <c r="AU1756" s="187">
        <v>25.696501054902633</v>
      </c>
      <c r="AV1756" s="188">
        <v>1882.08</v>
      </c>
      <c r="AW1756" s="187">
        <v>58.429456880614325</v>
      </c>
      <c r="AX1756" s="188">
        <v>0</v>
      </c>
      <c r="AY1756" s="187">
        <v>0</v>
      </c>
      <c r="AZ1756" s="188">
        <v>0</v>
      </c>
      <c r="BA1756" s="187">
        <v>0</v>
      </c>
      <c r="BB1756" s="188">
        <v>0</v>
      </c>
      <c r="BC1756" s="187">
        <v>0</v>
      </c>
      <c r="BD1756" s="75"/>
      <c r="BE1756" s="75"/>
      <c r="BG1756" s="74"/>
      <c r="BH1756" s="74"/>
      <c r="BI1756" s="194"/>
      <c r="BJ1756" s="74"/>
      <c r="BK1756" s="74"/>
      <c r="BL1756" s="74"/>
    </row>
    <row r="1757" spans="1:64" ht="11.25" customHeight="1" x14ac:dyDescent="0.3">
      <c r="A1757" s="313" t="s">
        <v>2368</v>
      </c>
      <c r="B1757" s="314">
        <v>0</v>
      </c>
      <c r="C1757" s="915">
        <v>64858</v>
      </c>
      <c r="D1757" s="455">
        <v>8172.6229999999996</v>
      </c>
      <c r="E1757" s="316">
        <v>32.196946735075201</v>
      </c>
      <c r="F1757" s="317">
        <v>9000</v>
      </c>
      <c r="G1757" s="317">
        <v>7500</v>
      </c>
      <c r="H1757" s="317">
        <v>0</v>
      </c>
      <c r="I1757" s="318">
        <v>0</v>
      </c>
      <c r="J1757" s="317">
        <v>9168.4429999999993</v>
      </c>
      <c r="K1757" s="317">
        <v>7614.967096644089</v>
      </c>
      <c r="L1757" s="317">
        <v>2090.154</v>
      </c>
      <c r="M1757" s="317">
        <v>27.447971520732235</v>
      </c>
      <c r="N1757" s="319">
        <v>0</v>
      </c>
      <c r="O1757" s="288">
        <v>243.93899999999996</v>
      </c>
      <c r="P1757" s="317">
        <v>261.26799999999997</v>
      </c>
      <c r="Q1757" s="288">
        <v>25.646906459471907</v>
      </c>
      <c r="R1757" s="288">
        <v>19.902405457502436</v>
      </c>
      <c r="S1757" s="288">
        <v>6082.4689999999991</v>
      </c>
      <c r="T1757" s="319">
        <v>5923.8519999999999</v>
      </c>
      <c r="U1757" s="318">
        <v>23.337666170392136</v>
      </c>
      <c r="V1757" s="288">
        <v>373.24</v>
      </c>
      <c r="W1757" s="288">
        <v>17.329000000000001</v>
      </c>
      <c r="X1757" s="319">
        <v>5533.2830000000004</v>
      </c>
      <c r="Y1757" s="319">
        <v>0</v>
      </c>
      <c r="Z1757" s="317">
        <v>0</v>
      </c>
      <c r="AA1757" s="317">
        <v>0</v>
      </c>
      <c r="AB1757" s="461">
        <v>0</v>
      </c>
      <c r="AC1757" s="461">
        <v>0</v>
      </c>
      <c r="AD1757" s="319">
        <v>79.970000000000255</v>
      </c>
      <c r="AE1757" s="288">
        <v>0</v>
      </c>
      <c r="AF1757" s="288">
        <v>0</v>
      </c>
      <c r="AG1757" s="288">
        <v>0</v>
      </c>
      <c r="AH1757" s="320">
        <v>0</v>
      </c>
      <c r="AI1757" s="186">
        <v>8637.2880000000005</v>
      </c>
      <c r="AJ1757" s="192">
        <v>7506425604289</v>
      </c>
      <c r="AK1757" s="192" t="s">
        <v>262</v>
      </c>
      <c r="AL1757" s="90" t="s">
        <v>279</v>
      </c>
      <c r="AM1757" s="75">
        <v>64858</v>
      </c>
      <c r="AO1757" s="188">
        <v>8278.3826666666664</v>
      </c>
      <c r="AP1757" s="188">
        <v>8545.8690000000006</v>
      </c>
      <c r="AQ1757" s="187">
        <v>120.37515196785967</v>
      </c>
      <c r="AR1757" s="188">
        <v>8747.1550000000007</v>
      </c>
      <c r="AS1757" s="187">
        <v>101.22850364541142</v>
      </c>
      <c r="AT1757" s="188">
        <v>7542.1240000000007</v>
      </c>
      <c r="AU1757" s="187">
        <v>72.072855495354517</v>
      </c>
      <c r="AV1757" s="188">
        <v>8113.9699999999993</v>
      </c>
      <c r="AW1757" s="187">
        <v>76.162553304128494</v>
      </c>
      <c r="AX1757" s="188">
        <v>8489.8860000000004</v>
      </c>
      <c r="AY1757" s="187">
        <v>98.930622896877594</v>
      </c>
      <c r="AZ1757" s="188">
        <v>9814.889000000001</v>
      </c>
      <c r="BA1757" s="187">
        <v>95.921819657508138</v>
      </c>
      <c r="BB1757" s="188">
        <v>9932.1870000000017</v>
      </c>
      <c r="BC1757" s="187">
        <v>97.804429760546768</v>
      </c>
      <c r="BD1757" s="75"/>
      <c r="BE1757" s="75"/>
      <c r="BG1757" s="74"/>
      <c r="BH1757" s="74"/>
      <c r="BI1757" s="194"/>
      <c r="BJ1757" s="74"/>
      <c r="BK1757" s="74"/>
      <c r="BL1757" s="74"/>
    </row>
    <row r="1758" spans="1:64" ht="11.25" customHeight="1" x14ac:dyDescent="0.3">
      <c r="A1758" s="313" t="s">
        <v>2369</v>
      </c>
      <c r="B1758" s="314">
        <v>0</v>
      </c>
      <c r="C1758" s="915">
        <v>64859</v>
      </c>
      <c r="D1758" s="455">
        <v>9841.5389999999989</v>
      </c>
      <c r="E1758" s="316">
        <v>29.162834337595068</v>
      </c>
      <c r="F1758" s="317">
        <v>14000</v>
      </c>
      <c r="G1758" s="317">
        <v>10000</v>
      </c>
      <c r="H1758" s="317">
        <v>0</v>
      </c>
      <c r="I1758" s="318">
        <v>0</v>
      </c>
      <c r="J1758" s="317">
        <v>11953.197999999999</v>
      </c>
      <c r="K1758" s="317">
        <v>10124.056070208011</v>
      </c>
      <c r="L1758" s="317">
        <v>2502.04</v>
      </c>
      <c r="M1758" s="317">
        <v>24.713810182884462</v>
      </c>
      <c r="N1758" s="319">
        <v>0</v>
      </c>
      <c r="O1758" s="288">
        <v>198.61699999999999</v>
      </c>
      <c r="P1758" s="317">
        <v>222.61099999999999</v>
      </c>
      <c r="Q1758" s="288">
        <v>22.794326673079457</v>
      </c>
      <c r="R1758" s="288">
        <v>18.420590874509063</v>
      </c>
      <c r="S1758" s="288">
        <v>7339.4989999999989</v>
      </c>
      <c r="T1758" s="319">
        <v>7356.8269999999993</v>
      </c>
      <c r="U1758" s="318">
        <v>21.80003829191212</v>
      </c>
      <c r="V1758" s="288">
        <v>213.28</v>
      </c>
      <c r="W1758" s="288">
        <v>23.994</v>
      </c>
      <c r="X1758" s="319">
        <v>7119.5529999999999</v>
      </c>
      <c r="Y1758" s="319">
        <v>13.33</v>
      </c>
      <c r="Z1758" s="317">
        <v>479.88</v>
      </c>
      <c r="AA1758" s="317">
        <v>0</v>
      </c>
      <c r="AB1758" s="461">
        <v>0</v>
      </c>
      <c r="AC1758" s="461">
        <v>0</v>
      </c>
      <c r="AD1758" s="319">
        <v>137.30000000000064</v>
      </c>
      <c r="AE1758" s="288">
        <v>0</v>
      </c>
      <c r="AF1758" s="288">
        <v>0</v>
      </c>
      <c r="AG1758" s="288">
        <v>0</v>
      </c>
      <c r="AH1758" s="320">
        <v>0</v>
      </c>
      <c r="AI1758" s="186">
        <v>11014.778</v>
      </c>
      <c r="AJ1758" s="192">
        <v>7506425604302</v>
      </c>
      <c r="AK1758" s="192" t="s">
        <v>262</v>
      </c>
      <c r="AL1758" s="90" t="s">
        <v>279</v>
      </c>
      <c r="AM1758" s="75">
        <v>64859</v>
      </c>
      <c r="AO1758" s="188">
        <v>10519.156999999999</v>
      </c>
      <c r="AP1758" s="188">
        <v>10910.622000000001</v>
      </c>
      <c r="AQ1758" s="187">
        <v>117.14456275144116</v>
      </c>
      <c r="AR1758" s="188">
        <v>10394.751</v>
      </c>
      <c r="AS1758" s="187">
        <v>104.02032422695888</v>
      </c>
      <c r="AT1758" s="188">
        <v>10252.098</v>
      </c>
      <c r="AU1758" s="187">
        <v>75.584810500178065</v>
      </c>
      <c r="AV1758" s="188">
        <v>10926.599999999999</v>
      </c>
      <c r="AW1758" s="187">
        <v>86.544324244434137</v>
      </c>
      <c r="AX1758" s="188">
        <v>9328.3449999999993</v>
      </c>
      <c r="AY1758" s="187">
        <v>79.609023736976212</v>
      </c>
      <c r="AZ1758" s="188">
        <v>12330.270999999999</v>
      </c>
      <c r="BA1758" s="187">
        <v>91.242108091439832</v>
      </c>
      <c r="BB1758" s="188">
        <v>12500.888000000001</v>
      </c>
      <c r="BC1758" s="187">
        <v>94.932851396098201</v>
      </c>
      <c r="BD1758" s="75"/>
      <c r="BE1758" s="75"/>
      <c r="BG1758" s="74"/>
      <c r="BH1758" s="74"/>
      <c r="BI1758" s="194"/>
      <c r="BJ1758" s="74"/>
      <c r="BK1758" s="74"/>
      <c r="BL1758" s="74"/>
    </row>
    <row r="1759" spans="1:64" ht="11.25" customHeight="1" x14ac:dyDescent="0.3">
      <c r="A1759" s="227" t="s">
        <v>2370</v>
      </c>
      <c r="B1759" s="261">
        <v>0</v>
      </c>
      <c r="C1759" s="910">
        <v>64721</v>
      </c>
      <c r="D1759" s="407">
        <v>1E-4</v>
      </c>
      <c r="E1759" s="263">
        <v>0</v>
      </c>
      <c r="F1759" s="264">
        <v>0</v>
      </c>
      <c r="G1759" s="264">
        <v>0</v>
      </c>
      <c r="H1759" s="264">
        <v>0</v>
      </c>
      <c r="I1759" s="266">
        <v>0</v>
      </c>
      <c r="J1759" s="264">
        <v>0</v>
      </c>
      <c r="K1759" s="264">
        <v>0</v>
      </c>
      <c r="L1759" s="264">
        <v>0</v>
      </c>
      <c r="M1759" s="264">
        <v>0</v>
      </c>
      <c r="N1759" s="267">
        <v>0</v>
      </c>
      <c r="O1759" s="268">
        <v>0</v>
      </c>
      <c r="P1759" s="264">
        <v>0</v>
      </c>
      <c r="Q1759" s="268">
        <v>0</v>
      </c>
      <c r="R1759" s="268">
        <v>0</v>
      </c>
      <c r="S1759" s="268">
        <v>1E-4</v>
      </c>
      <c r="T1759" s="267">
        <v>0</v>
      </c>
      <c r="U1759" s="266">
        <v>0</v>
      </c>
      <c r="V1759" s="268">
        <v>0</v>
      </c>
      <c r="W1759" s="268">
        <v>0</v>
      </c>
      <c r="X1759" s="267">
        <v>0</v>
      </c>
      <c r="Y1759" s="267">
        <v>0</v>
      </c>
      <c r="Z1759" s="264">
        <v>0</v>
      </c>
      <c r="AA1759" s="264">
        <v>0</v>
      </c>
      <c r="AB1759" s="264">
        <v>0</v>
      </c>
      <c r="AC1759" s="264">
        <v>0</v>
      </c>
      <c r="AD1759" s="267">
        <v>0</v>
      </c>
      <c r="AE1759" s="268">
        <v>0</v>
      </c>
      <c r="AF1759" s="268">
        <v>0</v>
      </c>
      <c r="AG1759" s="268">
        <v>0</v>
      </c>
      <c r="AH1759" s="269">
        <v>0</v>
      </c>
      <c r="AI1759" s="186">
        <v>0</v>
      </c>
      <c r="AJ1759" s="192">
        <v>7501943413566</v>
      </c>
      <c r="AK1759" s="192" t="s">
        <v>262</v>
      </c>
      <c r="AL1759" s="90" t="s">
        <v>278</v>
      </c>
      <c r="AM1759" s="75">
        <v>64721</v>
      </c>
      <c r="AO1759" s="267">
        <v>0</v>
      </c>
      <c r="AP1759" s="267">
        <v>0</v>
      </c>
      <c r="AQ1759" s="266">
        <v>0</v>
      </c>
      <c r="AR1759" s="267">
        <v>0</v>
      </c>
      <c r="AS1759" s="266">
        <v>0</v>
      </c>
      <c r="AT1759" s="267">
        <v>0</v>
      </c>
      <c r="AU1759" s="266">
        <v>0</v>
      </c>
      <c r="AV1759" s="267">
        <v>0</v>
      </c>
      <c r="AW1759" s="266">
        <v>0</v>
      </c>
      <c r="AX1759" s="267">
        <v>0</v>
      </c>
      <c r="AY1759" s="266">
        <v>0</v>
      </c>
      <c r="AZ1759" s="267">
        <v>0</v>
      </c>
      <c r="BA1759" s="266">
        <v>0</v>
      </c>
      <c r="BB1759" s="267">
        <v>0</v>
      </c>
      <c r="BC1759" s="266">
        <v>0</v>
      </c>
      <c r="BD1759" s="75"/>
      <c r="BE1759" s="75"/>
      <c r="BG1759" s="74"/>
      <c r="BH1759" s="74"/>
      <c r="BI1759" s="194"/>
      <c r="BJ1759" s="74"/>
      <c r="BK1759" s="74"/>
      <c r="BL1759" s="74"/>
    </row>
    <row r="1760" spans="1:64" ht="11.25" customHeight="1" x14ac:dyDescent="0.3">
      <c r="A1760" s="184" t="s">
        <v>2371</v>
      </c>
      <c r="B1760" s="185">
        <v>0</v>
      </c>
      <c r="C1760" s="828">
        <v>64842</v>
      </c>
      <c r="D1760" s="284">
        <v>1706.4</v>
      </c>
      <c r="E1760" s="91">
        <v>158.70837381847173</v>
      </c>
      <c r="F1760" s="186">
        <v>0</v>
      </c>
      <c r="G1760" s="186">
        <v>0</v>
      </c>
      <c r="H1760" s="186">
        <v>0</v>
      </c>
      <c r="I1760" s="187">
        <v>0</v>
      </c>
      <c r="J1760" s="186">
        <v>0</v>
      </c>
      <c r="K1760" s="186">
        <v>322.55386888755254</v>
      </c>
      <c r="L1760" s="186">
        <v>0</v>
      </c>
      <c r="M1760" s="186">
        <v>0</v>
      </c>
      <c r="N1760" s="188">
        <v>0</v>
      </c>
      <c r="O1760" s="189">
        <v>0</v>
      </c>
      <c r="P1760" s="186">
        <v>0</v>
      </c>
      <c r="Q1760" s="189">
        <v>0</v>
      </c>
      <c r="R1760" s="189">
        <v>0</v>
      </c>
      <c r="S1760" s="189">
        <v>1706.4</v>
      </c>
      <c r="T1760" s="188">
        <v>1706.3999999999999</v>
      </c>
      <c r="U1760" s="187">
        <v>158.7083738184717</v>
      </c>
      <c r="V1760" s="189">
        <v>0</v>
      </c>
      <c r="W1760" s="189">
        <v>0</v>
      </c>
      <c r="X1760" s="188">
        <v>1706.3999999999999</v>
      </c>
      <c r="Y1760" s="188">
        <v>0</v>
      </c>
      <c r="Z1760" s="186">
        <v>0</v>
      </c>
      <c r="AA1760" s="186">
        <v>0</v>
      </c>
      <c r="AB1760" s="186">
        <v>0</v>
      </c>
      <c r="AC1760" s="186">
        <v>0</v>
      </c>
      <c r="AD1760" s="188">
        <v>0</v>
      </c>
      <c r="AE1760" s="189">
        <v>0</v>
      </c>
      <c r="AF1760" s="189">
        <v>0</v>
      </c>
      <c r="AG1760" s="189">
        <v>0</v>
      </c>
      <c r="AH1760" s="191">
        <v>0</v>
      </c>
      <c r="AI1760" s="186">
        <v>0</v>
      </c>
      <c r="AJ1760" s="192">
        <v>7501943413566</v>
      </c>
      <c r="AK1760" s="192">
        <v>64721</v>
      </c>
      <c r="AL1760" s="90" t="s">
        <v>279</v>
      </c>
      <c r="AM1760" s="75">
        <v>64842</v>
      </c>
      <c r="AO1760" s="188">
        <v>79.2</v>
      </c>
      <c r="AP1760" s="188">
        <v>43.2</v>
      </c>
      <c r="AQ1760" s="187">
        <v>16.30188679245283</v>
      </c>
      <c r="AR1760" s="188">
        <v>151.20000000000002</v>
      </c>
      <c r="AS1760" s="187">
        <v>48.932038834951463</v>
      </c>
      <c r="AT1760" s="188">
        <v>43.199999999999996</v>
      </c>
      <c r="AU1760" s="187">
        <v>14.937242833926904</v>
      </c>
      <c r="AV1760" s="188">
        <v>216</v>
      </c>
      <c r="AW1760" s="187">
        <v>84.022172517747734</v>
      </c>
      <c r="AX1760" s="188">
        <v>518.4</v>
      </c>
      <c r="AY1760" s="187">
        <v>248.6540790946456</v>
      </c>
      <c r="AZ1760" s="188">
        <v>107.99999999999999</v>
      </c>
      <c r="BA1760" s="187">
        <v>53.348387326165877</v>
      </c>
      <c r="BB1760" s="188">
        <v>259.2</v>
      </c>
      <c r="BC1760" s="187">
        <v>107.72688684648095</v>
      </c>
      <c r="BD1760" s="75"/>
      <c r="BE1760" s="75"/>
      <c r="BG1760" s="74"/>
      <c r="BH1760" s="74"/>
      <c r="BI1760" s="194"/>
      <c r="BJ1760" s="74"/>
      <c r="BK1760" s="74"/>
      <c r="BL1760" s="74"/>
    </row>
    <row r="1761" spans="1:64" ht="11.25" customHeight="1" x14ac:dyDescent="0.3">
      <c r="A1761" s="184" t="s">
        <v>4956</v>
      </c>
      <c r="B1761" s="185">
        <v>0</v>
      </c>
      <c r="C1761" s="828">
        <v>95957</v>
      </c>
      <c r="D1761" s="284">
        <v>141.6</v>
      </c>
      <c r="E1761" s="91">
        <v>92.471683648799612</v>
      </c>
      <c r="F1761" s="186">
        <v>0</v>
      </c>
      <c r="G1761" s="186">
        <v>0</v>
      </c>
      <c r="H1761" s="186">
        <v>0</v>
      </c>
      <c r="I1761" s="187">
        <v>0</v>
      </c>
      <c r="J1761" s="186">
        <v>68.62</v>
      </c>
      <c r="K1761" s="186">
        <v>45.938387108139821</v>
      </c>
      <c r="L1761" s="186">
        <v>0.6</v>
      </c>
      <c r="M1761" s="186">
        <v>1.3060972266779607</v>
      </c>
      <c r="N1761" s="188">
        <v>14.4</v>
      </c>
      <c r="O1761" s="189">
        <v>0</v>
      </c>
      <c r="P1761" s="186">
        <v>39.6</v>
      </c>
      <c r="Q1761" s="189">
        <v>58.583503351792473</v>
      </c>
      <c r="R1761" s="189">
        <v>61.643835616438352</v>
      </c>
      <c r="S1761" s="189">
        <v>141</v>
      </c>
      <c r="T1761" s="188">
        <v>141</v>
      </c>
      <c r="U1761" s="187">
        <v>92.079854480796229</v>
      </c>
      <c r="V1761" s="189">
        <v>0</v>
      </c>
      <c r="W1761" s="189">
        <v>25.2</v>
      </c>
      <c r="X1761" s="188">
        <v>115.8</v>
      </c>
      <c r="Y1761" s="188">
        <v>0</v>
      </c>
      <c r="Z1761" s="186">
        <v>0</v>
      </c>
      <c r="AA1761" s="186">
        <v>0</v>
      </c>
      <c r="AB1761" s="186">
        <v>0</v>
      </c>
      <c r="AC1761" s="186">
        <v>0</v>
      </c>
      <c r="AD1761" s="188">
        <v>0</v>
      </c>
      <c r="AE1761" s="189">
        <v>0</v>
      </c>
      <c r="AF1761" s="189">
        <v>0</v>
      </c>
      <c r="AG1761" s="189">
        <v>0</v>
      </c>
      <c r="AH1761" s="191">
        <v>0</v>
      </c>
      <c r="AI1761" s="186">
        <v>382.56400000000002</v>
      </c>
      <c r="AJ1761" s="192">
        <v>7501943413566</v>
      </c>
      <c r="AK1761" s="192">
        <v>64721</v>
      </c>
      <c r="AL1761" s="90" t="s">
        <v>279</v>
      </c>
      <c r="AM1761" s="75">
        <v>95957</v>
      </c>
      <c r="AO1761" s="188">
        <v>212</v>
      </c>
      <c r="AP1761" s="188">
        <v>387</v>
      </c>
      <c r="AQ1761" s="187">
        <v>489.87341772151905</v>
      </c>
      <c r="AR1761" s="188">
        <v>160.80000000000001</v>
      </c>
      <c r="AS1761" s="187">
        <v>217.29729729729729</v>
      </c>
      <c r="AT1761" s="188">
        <v>88.2</v>
      </c>
      <c r="AU1761" s="187">
        <v>0</v>
      </c>
      <c r="AV1761" s="188">
        <v>90</v>
      </c>
      <c r="AW1761" s="187">
        <v>0</v>
      </c>
      <c r="AX1761" s="188">
        <v>0</v>
      </c>
      <c r="AY1761" s="187">
        <v>0</v>
      </c>
      <c r="AZ1761" s="188">
        <v>0</v>
      </c>
      <c r="BA1761" s="187">
        <v>0</v>
      </c>
      <c r="BB1761" s="188">
        <v>0</v>
      </c>
      <c r="BC1761" s="187">
        <v>0</v>
      </c>
      <c r="BD1761" s="75"/>
      <c r="BE1761" s="75"/>
      <c r="BG1761" s="74"/>
      <c r="BH1761" s="74"/>
      <c r="BI1761" s="194"/>
      <c r="BJ1761" s="74"/>
      <c r="BK1761" s="74"/>
      <c r="BL1761" s="74"/>
    </row>
    <row r="1762" spans="1:64" ht="11.25" customHeight="1" x14ac:dyDescent="0.3">
      <c r="A1762" s="252" t="s">
        <v>2372</v>
      </c>
      <c r="B1762" s="253">
        <v>0</v>
      </c>
      <c r="C1762" s="911">
        <v>65482</v>
      </c>
      <c r="D1762" s="289">
        <v>9717.84</v>
      </c>
      <c r="E1762" s="255">
        <v>36.185947713950362</v>
      </c>
      <c r="F1762" s="256">
        <v>9000</v>
      </c>
      <c r="G1762" s="256">
        <v>9000</v>
      </c>
      <c r="H1762" s="256">
        <v>6083</v>
      </c>
      <c r="I1762" s="257">
        <v>67.588888888888889</v>
      </c>
      <c r="J1762" s="256">
        <v>8397.3070000000007</v>
      </c>
      <c r="K1762" s="256">
        <v>8056.5860069379287</v>
      </c>
      <c r="L1762" s="256">
        <v>1900.8</v>
      </c>
      <c r="M1762" s="256">
        <v>23.593119943895914</v>
      </c>
      <c r="N1762" s="259">
        <v>0</v>
      </c>
      <c r="O1762" s="258">
        <v>0</v>
      </c>
      <c r="P1762" s="256">
        <v>0</v>
      </c>
      <c r="Q1762" s="258">
        <v>22.635828367356343</v>
      </c>
      <c r="R1762" s="258">
        <v>49.65892041341349</v>
      </c>
      <c r="S1762" s="258">
        <v>13900.04</v>
      </c>
      <c r="T1762" s="259">
        <v>10596.960000000001</v>
      </c>
      <c r="U1762" s="257">
        <v>39.459493106165922</v>
      </c>
      <c r="V1762" s="258">
        <v>1758.24</v>
      </c>
      <c r="W1762" s="258">
        <v>0</v>
      </c>
      <c r="X1762" s="259">
        <v>8838.7200000000012</v>
      </c>
      <c r="Y1762" s="259">
        <v>0</v>
      </c>
      <c r="Z1762" s="256">
        <v>1045.44</v>
      </c>
      <c r="AA1762" s="256">
        <v>0</v>
      </c>
      <c r="AB1762" s="256">
        <v>0</v>
      </c>
      <c r="AC1762" s="256">
        <v>0</v>
      </c>
      <c r="AD1762" s="259">
        <v>23.759999999999991</v>
      </c>
      <c r="AE1762" s="258">
        <v>0</v>
      </c>
      <c r="AF1762" s="258">
        <v>0</v>
      </c>
      <c r="AG1762" s="258">
        <v>0</v>
      </c>
      <c r="AH1762" s="260">
        <v>0</v>
      </c>
      <c r="AI1762" s="186">
        <v>8260.67</v>
      </c>
      <c r="AJ1762" s="192">
        <v>7506425618880</v>
      </c>
      <c r="AK1762" s="192" t="s">
        <v>262</v>
      </c>
      <c r="AL1762" s="90" t="s">
        <v>279</v>
      </c>
      <c r="AM1762" s="75">
        <v>65482</v>
      </c>
      <c r="AO1762" s="259">
        <v>7927.920000000001</v>
      </c>
      <c r="AP1762" s="259">
        <v>6296.4000000000005</v>
      </c>
      <c r="AQ1762" s="257">
        <v>62.744394618834086</v>
      </c>
      <c r="AR1762" s="259">
        <v>8149.68</v>
      </c>
      <c r="AS1762" s="257">
        <v>81.881643725509903</v>
      </c>
      <c r="AT1762" s="259">
        <v>9337.68</v>
      </c>
      <c r="AU1762" s="257">
        <v>131.854427046193</v>
      </c>
      <c r="AV1762" s="259">
        <v>9076.32</v>
      </c>
      <c r="AW1762" s="257">
        <v>134.37785881554149</v>
      </c>
      <c r="AX1762" s="259">
        <v>4585.68</v>
      </c>
      <c r="AY1762" s="257">
        <v>46.987354562324398</v>
      </c>
      <c r="AZ1762" s="259">
        <v>8933.76</v>
      </c>
      <c r="BA1762" s="257">
        <v>104.37666817687312</v>
      </c>
      <c r="BB1762" s="259">
        <v>4466.88</v>
      </c>
      <c r="BC1762" s="257">
        <v>60.008779492078069</v>
      </c>
      <c r="BD1762" s="75"/>
      <c r="BE1762" s="75"/>
      <c r="BG1762" s="74"/>
      <c r="BH1762" s="74"/>
      <c r="BI1762" s="194"/>
      <c r="BJ1762" s="74"/>
      <c r="BK1762" s="74"/>
      <c r="BL1762" s="74"/>
    </row>
    <row r="1763" spans="1:64" ht="11.25" customHeight="1" x14ac:dyDescent="0.3">
      <c r="A1763" s="252" t="s">
        <v>2373</v>
      </c>
      <c r="B1763" s="253">
        <v>0</v>
      </c>
      <c r="C1763" s="911">
        <v>65922</v>
      </c>
      <c r="D1763" s="289">
        <v>2068.8000000000002</v>
      </c>
      <c r="E1763" s="255">
        <v>433.95566863042228</v>
      </c>
      <c r="F1763" s="256">
        <v>0</v>
      </c>
      <c r="G1763" s="256">
        <v>0</v>
      </c>
      <c r="H1763" s="256">
        <v>0</v>
      </c>
      <c r="I1763" s="257">
        <v>0</v>
      </c>
      <c r="J1763" s="256">
        <v>0</v>
      </c>
      <c r="K1763" s="256">
        <v>143.01921713772271</v>
      </c>
      <c r="L1763" s="256">
        <v>0</v>
      </c>
      <c r="M1763" s="256">
        <v>0</v>
      </c>
      <c r="N1763" s="259">
        <v>0</v>
      </c>
      <c r="O1763" s="258">
        <v>0</v>
      </c>
      <c r="P1763" s="256">
        <v>0</v>
      </c>
      <c r="Q1763" s="258">
        <v>0</v>
      </c>
      <c r="R1763" s="258">
        <v>0</v>
      </c>
      <c r="S1763" s="258">
        <v>2068.8000000000002</v>
      </c>
      <c r="T1763" s="259">
        <v>2067.6</v>
      </c>
      <c r="U1763" s="257">
        <v>433.70395420546259</v>
      </c>
      <c r="V1763" s="258">
        <v>0</v>
      </c>
      <c r="W1763" s="258">
        <v>0</v>
      </c>
      <c r="X1763" s="259">
        <v>2067.6</v>
      </c>
      <c r="Y1763" s="259">
        <v>4.8</v>
      </c>
      <c r="Z1763" s="256">
        <v>0</v>
      </c>
      <c r="AA1763" s="256">
        <v>0</v>
      </c>
      <c r="AB1763" s="256">
        <v>0</v>
      </c>
      <c r="AC1763" s="256">
        <v>0</v>
      </c>
      <c r="AD1763" s="259">
        <v>0</v>
      </c>
      <c r="AE1763" s="258">
        <v>0</v>
      </c>
      <c r="AF1763" s="258">
        <v>0</v>
      </c>
      <c r="AG1763" s="258">
        <v>0</v>
      </c>
      <c r="AH1763" s="260">
        <v>0</v>
      </c>
      <c r="AI1763" s="186">
        <v>0</v>
      </c>
      <c r="AJ1763" s="192">
        <v>7506425618880</v>
      </c>
      <c r="AK1763" s="192" t="s">
        <v>262</v>
      </c>
      <c r="AL1763" s="90" t="s">
        <v>279</v>
      </c>
      <c r="AM1763" s="75">
        <v>65922</v>
      </c>
      <c r="AO1763" s="259">
        <v>372.8</v>
      </c>
      <c r="AP1763" s="259">
        <v>168</v>
      </c>
      <c r="AQ1763" s="257">
        <v>0</v>
      </c>
      <c r="AR1763" s="259">
        <v>60</v>
      </c>
      <c r="AS1763" s="257">
        <v>0</v>
      </c>
      <c r="AT1763" s="259">
        <v>890.40000000000009</v>
      </c>
      <c r="AU1763" s="257">
        <v>0</v>
      </c>
      <c r="AV1763" s="259">
        <v>664.8</v>
      </c>
      <c r="AW1763" s="257">
        <v>0</v>
      </c>
      <c r="AX1763" s="259">
        <v>1464</v>
      </c>
      <c r="AY1763" s="257">
        <v>0</v>
      </c>
      <c r="AZ1763" s="259">
        <v>110.4</v>
      </c>
      <c r="BA1763" s="257">
        <v>0</v>
      </c>
      <c r="BB1763" s="259">
        <v>-21.6</v>
      </c>
      <c r="BC1763" s="257">
        <v>0</v>
      </c>
      <c r="BD1763" s="75"/>
      <c r="BE1763" s="75"/>
      <c r="BG1763" s="74"/>
      <c r="BH1763" s="74"/>
      <c r="BI1763" s="194"/>
      <c r="BJ1763" s="74"/>
      <c r="BK1763" s="74"/>
      <c r="BL1763" s="74"/>
    </row>
    <row r="1764" spans="1:64" ht="11.25" customHeight="1" x14ac:dyDescent="0.3">
      <c r="A1764" s="227" t="s">
        <v>2374</v>
      </c>
      <c r="B1764" s="261">
        <v>0</v>
      </c>
      <c r="C1764" s="910">
        <v>64722</v>
      </c>
      <c r="D1764" s="407">
        <v>1E-4</v>
      </c>
      <c r="E1764" s="263">
        <v>0</v>
      </c>
      <c r="F1764" s="264">
        <v>0</v>
      </c>
      <c r="G1764" s="264">
        <v>0</v>
      </c>
      <c r="H1764" s="264">
        <v>0</v>
      </c>
      <c r="I1764" s="266">
        <v>0</v>
      </c>
      <c r="J1764" s="264">
        <v>0</v>
      </c>
      <c r="K1764" s="264">
        <v>0</v>
      </c>
      <c r="L1764" s="264">
        <v>0</v>
      </c>
      <c r="M1764" s="264">
        <v>0</v>
      </c>
      <c r="N1764" s="267">
        <v>0</v>
      </c>
      <c r="O1764" s="268">
        <v>0</v>
      </c>
      <c r="P1764" s="264">
        <v>0</v>
      </c>
      <c r="Q1764" s="268">
        <v>0</v>
      </c>
      <c r="R1764" s="268">
        <v>0</v>
      </c>
      <c r="S1764" s="268">
        <v>1E-4</v>
      </c>
      <c r="T1764" s="267">
        <v>0</v>
      </c>
      <c r="U1764" s="266">
        <v>0</v>
      </c>
      <c r="V1764" s="268">
        <v>0</v>
      </c>
      <c r="W1764" s="268">
        <v>0</v>
      </c>
      <c r="X1764" s="267">
        <v>0</v>
      </c>
      <c r="Y1764" s="267">
        <v>0</v>
      </c>
      <c r="Z1764" s="264">
        <v>0</v>
      </c>
      <c r="AA1764" s="264">
        <v>0</v>
      </c>
      <c r="AB1764" s="264">
        <v>0</v>
      </c>
      <c r="AC1764" s="264">
        <v>0</v>
      </c>
      <c r="AD1764" s="267">
        <v>0</v>
      </c>
      <c r="AE1764" s="268">
        <v>0</v>
      </c>
      <c r="AF1764" s="268">
        <v>0</v>
      </c>
      <c r="AG1764" s="268">
        <v>0</v>
      </c>
      <c r="AH1764" s="269">
        <v>0</v>
      </c>
      <c r="AI1764" s="186">
        <v>0</v>
      </c>
      <c r="AJ1764" s="192">
        <v>7501943413573</v>
      </c>
      <c r="AK1764" s="192" t="s">
        <v>262</v>
      </c>
      <c r="AL1764" s="90" t="s">
        <v>278</v>
      </c>
      <c r="AM1764" s="75">
        <v>64722</v>
      </c>
      <c r="AO1764" s="267">
        <v>0</v>
      </c>
      <c r="AP1764" s="267">
        <v>0</v>
      </c>
      <c r="AQ1764" s="266">
        <v>0</v>
      </c>
      <c r="AR1764" s="267">
        <v>0</v>
      </c>
      <c r="AS1764" s="266">
        <v>0</v>
      </c>
      <c r="AT1764" s="267">
        <v>0</v>
      </c>
      <c r="AU1764" s="266">
        <v>0</v>
      </c>
      <c r="AV1764" s="267">
        <v>0</v>
      </c>
      <c r="AW1764" s="266">
        <v>0</v>
      </c>
      <c r="AX1764" s="267">
        <v>0</v>
      </c>
      <c r="AY1764" s="266">
        <v>0</v>
      </c>
      <c r="AZ1764" s="267">
        <v>0</v>
      </c>
      <c r="BA1764" s="266">
        <v>0</v>
      </c>
      <c r="BB1764" s="267">
        <v>0</v>
      </c>
      <c r="BC1764" s="266">
        <v>0</v>
      </c>
      <c r="BD1764" s="75"/>
      <c r="BE1764" s="75"/>
      <c r="BG1764" s="74"/>
      <c r="BH1764" s="74"/>
      <c r="BI1764" s="194"/>
      <c r="BJ1764" s="74"/>
      <c r="BK1764" s="74"/>
      <c r="BL1764" s="74"/>
    </row>
    <row r="1765" spans="1:64" ht="11.25" customHeight="1" x14ac:dyDescent="0.3">
      <c r="A1765" s="184" t="s">
        <v>2375</v>
      </c>
      <c r="B1765" s="185">
        <v>0</v>
      </c>
      <c r="C1765" s="828">
        <v>64843</v>
      </c>
      <c r="D1765" s="284">
        <v>2548.7999999999997</v>
      </c>
      <c r="E1765" s="91">
        <v>146.26987751328039</v>
      </c>
      <c r="F1765" s="186">
        <v>0</v>
      </c>
      <c r="G1765" s="186">
        <v>0</v>
      </c>
      <c r="H1765" s="186">
        <v>0</v>
      </c>
      <c r="I1765" s="187">
        <v>0</v>
      </c>
      <c r="J1765" s="186">
        <v>0</v>
      </c>
      <c r="K1765" s="186">
        <v>522.75971854189561</v>
      </c>
      <c r="L1765" s="186">
        <v>0</v>
      </c>
      <c r="M1765" s="186">
        <v>0</v>
      </c>
      <c r="N1765" s="188">
        <v>0</v>
      </c>
      <c r="O1765" s="189">
        <v>0</v>
      </c>
      <c r="P1765" s="186">
        <v>0</v>
      </c>
      <c r="Q1765" s="189">
        <v>0</v>
      </c>
      <c r="R1765" s="189">
        <v>0</v>
      </c>
      <c r="S1765" s="189">
        <v>2548.7999999999997</v>
      </c>
      <c r="T1765" s="188">
        <v>2505.6</v>
      </c>
      <c r="U1765" s="187">
        <v>143.79072704695361</v>
      </c>
      <c r="V1765" s="189">
        <v>0</v>
      </c>
      <c r="W1765" s="189">
        <v>0</v>
      </c>
      <c r="X1765" s="188">
        <v>2505.6</v>
      </c>
      <c r="Y1765" s="188">
        <v>0</v>
      </c>
      <c r="Z1765" s="186">
        <v>0</v>
      </c>
      <c r="AA1765" s="186">
        <v>0</v>
      </c>
      <c r="AB1765" s="186">
        <v>0</v>
      </c>
      <c r="AC1765" s="186">
        <v>0</v>
      </c>
      <c r="AD1765" s="188">
        <v>0</v>
      </c>
      <c r="AE1765" s="189">
        <v>0</v>
      </c>
      <c r="AF1765" s="189">
        <v>0</v>
      </c>
      <c r="AG1765" s="189">
        <v>0</v>
      </c>
      <c r="AH1765" s="191">
        <v>0</v>
      </c>
      <c r="AI1765" s="186">
        <v>0</v>
      </c>
      <c r="AJ1765" s="192">
        <v>7501943413573</v>
      </c>
      <c r="AK1765" s="192">
        <v>64722</v>
      </c>
      <c r="AL1765" s="90" t="s">
        <v>279</v>
      </c>
      <c r="AM1765" s="75">
        <v>64843</v>
      </c>
      <c r="AO1765" s="188">
        <v>115.2</v>
      </c>
      <c r="AP1765" s="188">
        <v>151.19999999999999</v>
      </c>
      <c r="AQ1765" s="187">
        <v>49.411764705882348</v>
      </c>
      <c r="AR1765" s="188">
        <v>172.8</v>
      </c>
      <c r="AS1765" s="187">
        <v>48.403361344537821</v>
      </c>
      <c r="AT1765" s="188">
        <v>21.6</v>
      </c>
      <c r="AU1765" s="187">
        <v>6.0460338297985503</v>
      </c>
      <c r="AV1765" s="188">
        <v>151.19999999999999</v>
      </c>
      <c r="AW1765" s="187">
        <v>47.612449773903833</v>
      </c>
      <c r="AX1765" s="188">
        <v>648</v>
      </c>
      <c r="AY1765" s="187">
        <v>404.06287868384823</v>
      </c>
      <c r="AZ1765" s="188">
        <v>367.2</v>
      </c>
      <c r="BA1765" s="187">
        <v>235.79987195835778</v>
      </c>
      <c r="BB1765" s="188">
        <v>172.8</v>
      </c>
      <c r="BC1765" s="187">
        <v>58.13831989345676</v>
      </c>
      <c r="BD1765" s="75"/>
      <c r="BE1765" s="75"/>
      <c r="BG1765" s="74"/>
      <c r="BH1765" s="74"/>
      <c r="BI1765" s="194"/>
      <c r="BJ1765" s="74"/>
      <c r="BK1765" s="74"/>
      <c r="BL1765" s="74"/>
    </row>
    <row r="1766" spans="1:64" ht="11.25" customHeight="1" x14ac:dyDescent="0.3">
      <c r="A1766" s="252" t="s">
        <v>2376</v>
      </c>
      <c r="B1766" s="253">
        <v>0</v>
      </c>
      <c r="C1766" s="911">
        <v>65483</v>
      </c>
      <c r="D1766" s="289">
        <v>12236.400000000001</v>
      </c>
      <c r="E1766" s="255">
        <v>30.277837261333094</v>
      </c>
      <c r="F1766" s="256">
        <v>12000</v>
      </c>
      <c r="G1766" s="256">
        <v>12500</v>
      </c>
      <c r="H1766" s="256">
        <v>0</v>
      </c>
      <c r="I1766" s="257">
        <v>0</v>
      </c>
      <c r="J1766" s="256">
        <v>12563.127</v>
      </c>
      <c r="K1766" s="256">
        <v>12124.115630570552</v>
      </c>
      <c r="L1766" s="256">
        <v>2732.4</v>
      </c>
      <c r="M1766" s="256">
        <v>22.536901521380621</v>
      </c>
      <c r="N1766" s="259">
        <v>0</v>
      </c>
      <c r="O1766" s="258">
        <v>0</v>
      </c>
      <c r="P1766" s="256">
        <v>0</v>
      </c>
      <c r="Q1766" s="258">
        <v>21.74936224078607</v>
      </c>
      <c r="R1766" s="258">
        <v>22.694986686037641</v>
      </c>
      <c r="S1766" s="258">
        <v>9504.0000000000018</v>
      </c>
      <c r="T1766" s="259">
        <v>9527.76</v>
      </c>
      <c r="U1766" s="257">
        <v>23.575558721931202</v>
      </c>
      <c r="V1766" s="258">
        <v>0</v>
      </c>
      <c r="W1766" s="258">
        <v>0</v>
      </c>
      <c r="X1766" s="259">
        <v>9527.76</v>
      </c>
      <c r="Y1766" s="259">
        <v>0</v>
      </c>
      <c r="Z1766" s="256">
        <v>0</v>
      </c>
      <c r="AA1766" s="256">
        <v>0</v>
      </c>
      <c r="AB1766" s="256">
        <v>0</v>
      </c>
      <c r="AC1766" s="256">
        <v>0</v>
      </c>
      <c r="AD1766" s="259">
        <v>0</v>
      </c>
      <c r="AE1766" s="258">
        <v>0</v>
      </c>
      <c r="AF1766" s="258">
        <v>0</v>
      </c>
      <c r="AG1766" s="258">
        <v>0</v>
      </c>
      <c r="AH1766" s="260">
        <v>0</v>
      </c>
      <c r="AI1766" s="186">
        <v>11767.128000000001</v>
      </c>
      <c r="AJ1766" s="192">
        <v>7506425618897</v>
      </c>
      <c r="AK1766" s="192" t="s">
        <v>262</v>
      </c>
      <c r="AL1766" s="90" t="s">
        <v>279</v>
      </c>
      <c r="AM1766" s="75">
        <v>65483</v>
      </c>
      <c r="AO1766" s="259">
        <v>11317.68</v>
      </c>
      <c r="AP1766" s="259">
        <v>15040.08</v>
      </c>
      <c r="AQ1766" s="257">
        <v>131.78025059143081</v>
      </c>
      <c r="AR1766" s="259">
        <v>8078.3999999999987</v>
      </c>
      <c r="AS1766" s="257">
        <v>71.36395759717314</v>
      </c>
      <c r="AT1766" s="259">
        <v>10834.56</v>
      </c>
      <c r="AU1766" s="257">
        <v>130.15219716281911</v>
      </c>
      <c r="AV1766" s="259">
        <v>10905.84</v>
      </c>
      <c r="AW1766" s="257">
        <v>137.36037992932123</v>
      </c>
      <c r="AX1766" s="259">
        <v>6035.04</v>
      </c>
      <c r="AY1766" s="257">
        <v>51.849019487672329</v>
      </c>
      <c r="AZ1766" s="259">
        <v>10620.72</v>
      </c>
      <c r="BA1766" s="257">
        <v>104.04141583291204</v>
      </c>
      <c r="BB1766" s="259">
        <v>5678.6399999999994</v>
      </c>
      <c r="BC1766" s="257">
        <v>64.899196061208784</v>
      </c>
      <c r="BD1766" s="75"/>
      <c r="BE1766" s="75"/>
      <c r="BG1766" s="74"/>
      <c r="BH1766" s="74"/>
      <c r="BI1766" s="194"/>
      <c r="BJ1766" s="74"/>
      <c r="BK1766" s="74"/>
      <c r="BL1766" s="74"/>
    </row>
    <row r="1767" spans="1:64" ht="11.25" customHeight="1" x14ac:dyDescent="0.3">
      <c r="A1767" s="252" t="s">
        <v>4957</v>
      </c>
      <c r="B1767" s="253">
        <v>0</v>
      </c>
      <c r="C1767" s="911">
        <v>95958</v>
      </c>
      <c r="D1767" s="289">
        <v>168</v>
      </c>
      <c r="E1767" s="255">
        <v>216.0472985569281</v>
      </c>
      <c r="F1767" s="256">
        <v>0</v>
      </c>
      <c r="G1767" s="256">
        <v>0</v>
      </c>
      <c r="H1767" s="256">
        <v>0</v>
      </c>
      <c r="I1767" s="257">
        <v>0</v>
      </c>
      <c r="J1767" s="256">
        <v>27.710999999999999</v>
      </c>
      <c r="K1767" s="256">
        <v>23.328225039907029</v>
      </c>
      <c r="L1767" s="256">
        <v>0</v>
      </c>
      <c r="M1767" s="256">
        <v>0</v>
      </c>
      <c r="N1767" s="259">
        <v>38.4</v>
      </c>
      <c r="O1767" s="258">
        <v>0</v>
      </c>
      <c r="P1767" s="256">
        <v>53.4</v>
      </c>
      <c r="Q1767" s="258">
        <v>192.70325863375555</v>
      </c>
      <c r="R1767" s="258">
        <v>181.87723286781426</v>
      </c>
      <c r="S1767" s="258">
        <v>168</v>
      </c>
      <c r="T1767" s="259">
        <v>168</v>
      </c>
      <c r="U1767" s="257">
        <v>216.0472985569281</v>
      </c>
      <c r="V1767" s="258">
        <v>7.2</v>
      </c>
      <c r="W1767" s="258">
        <v>15</v>
      </c>
      <c r="X1767" s="259">
        <v>145.80000000000001</v>
      </c>
      <c r="Y1767" s="259">
        <v>0</v>
      </c>
      <c r="Z1767" s="256">
        <v>0</v>
      </c>
      <c r="AA1767" s="256">
        <v>0</v>
      </c>
      <c r="AB1767" s="256">
        <v>0</v>
      </c>
      <c r="AC1767" s="256">
        <v>0</v>
      </c>
      <c r="AD1767" s="259">
        <v>0</v>
      </c>
      <c r="AE1767" s="258">
        <v>0</v>
      </c>
      <c r="AF1767" s="258">
        <v>0</v>
      </c>
      <c r="AG1767" s="258">
        <v>0</v>
      </c>
      <c r="AH1767" s="260">
        <v>0</v>
      </c>
      <c r="AI1767" s="186">
        <v>252.565</v>
      </c>
      <c r="AJ1767" s="192">
        <v>7506425618897</v>
      </c>
      <c r="AK1767" s="192" t="s">
        <v>262</v>
      </c>
      <c r="AL1767" s="90" t="s">
        <v>279</v>
      </c>
      <c r="AM1767" s="75">
        <v>95958</v>
      </c>
      <c r="AO1767" s="259">
        <v>252</v>
      </c>
      <c r="AP1767" s="259">
        <v>490.8</v>
      </c>
      <c r="AQ1767" s="257">
        <v>1487.2727272727273</v>
      </c>
      <c r="AR1767" s="259">
        <v>108.60000000000001</v>
      </c>
      <c r="AS1767" s="257">
        <v>374.48275862068965</v>
      </c>
      <c r="AT1767" s="259">
        <v>156.6</v>
      </c>
      <c r="AU1767" s="257">
        <v>0</v>
      </c>
      <c r="AV1767" s="259">
        <v>0</v>
      </c>
      <c r="AW1767" s="257">
        <v>0</v>
      </c>
      <c r="AX1767" s="259">
        <v>0</v>
      </c>
      <c r="AY1767" s="257">
        <v>0</v>
      </c>
      <c r="AZ1767" s="259">
        <v>0</v>
      </c>
      <c r="BA1767" s="257">
        <v>0</v>
      </c>
      <c r="BB1767" s="259">
        <v>0</v>
      </c>
      <c r="BC1767" s="257">
        <v>0</v>
      </c>
      <c r="BD1767" s="75"/>
      <c r="BE1767" s="75"/>
      <c r="BG1767" s="74"/>
      <c r="BH1767" s="74"/>
      <c r="BI1767" s="194"/>
      <c r="BJ1767" s="74"/>
      <c r="BK1767" s="74"/>
      <c r="BL1767" s="74"/>
    </row>
    <row r="1768" spans="1:64" ht="11.25" customHeight="1" x14ac:dyDescent="0.3">
      <c r="A1768" s="227" t="s">
        <v>2377</v>
      </c>
      <c r="B1768" s="261">
        <v>0</v>
      </c>
      <c r="C1768" s="919">
        <v>64778</v>
      </c>
      <c r="D1768" s="407">
        <v>1E-4</v>
      </c>
      <c r="E1768" s="263">
        <v>0</v>
      </c>
      <c r="F1768" s="264">
        <v>0</v>
      </c>
      <c r="G1768" s="264">
        <v>0</v>
      </c>
      <c r="H1768" s="264">
        <v>0</v>
      </c>
      <c r="I1768" s="266">
        <v>0</v>
      </c>
      <c r="J1768" s="264">
        <v>0</v>
      </c>
      <c r="K1768" s="264">
        <v>0</v>
      </c>
      <c r="L1768" s="264">
        <v>0</v>
      </c>
      <c r="M1768" s="264">
        <v>0</v>
      </c>
      <c r="N1768" s="267">
        <v>0</v>
      </c>
      <c r="O1768" s="268">
        <v>0</v>
      </c>
      <c r="P1768" s="264">
        <v>0</v>
      </c>
      <c r="Q1768" s="268">
        <v>0</v>
      </c>
      <c r="R1768" s="268">
        <v>0</v>
      </c>
      <c r="S1768" s="268">
        <v>1E-4</v>
      </c>
      <c r="T1768" s="267">
        <v>0</v>
      </c>
      <c r="U1768" s="266">
        <v>0</v>
      </c>
      <c r="V1768" s="268">
        <v>0</v>
      </c>
      <c r="W1768" s="268">
        <v>0</v>
      </c>
      <c r="X1768" s="267">
        <v>0</v>
      </c>
      <c r="Y1768" s="267">
        <v>0</v>
      </c>
      <c r="Z1768" s="264">
        <v>0</v>
      </c>
      <c r="AA1768" s="264">
        <v>0</v>
      </c>
      <c r="AB1768" s="459">
        <v>0</v>
      </c>
      <c r="AC1768" s="459">
        <v>0</v>
      </c>
      <c r="AD1768" s="267">
        <v>0</v>
      </c>
      <c r="AE1768" s="268">
        <v>0</v>
      </c>
      <c r="AF1768" s="268">
        <v>0</v>
      </c>
      <c r="AG1768" s="268">
        <v>0</v>
      </c>
      <c r="AH1768" s="269">
        <v>0</v>
      </c>
      <c r="AI1768" s="186">
        <v>0</v>
      </c>
      <c r="AJ1768" s="192">
        <v>7501943416680</v>
      </c>
      <c r="AK1768" s="192" t="s">
        <v>262</v>
      </c>
      <c r="AL1768" s="90" t="s">
        <v>278</v>
      </c>
      <c r="AM1768" s="75">
        <v>64778</v>
      </c>
      <c r="AO1768" s="188">
        <v>0</v>
      </c>
      <c r="AP1768" s="188">
        <v>0</v>
      </c>
      <c r="AQ1768" s="187">
        <v>0</v>
      </c>
      <c r="AR1768" s="188">
        <v>0</v>
      </c>
      <c r="AS1768" s="187">
        <v>0</v>
      </c>
      <c r="AT1768" s="188">
        <v>0</v>
      </c>
      <c r="AU1768" s="187">
        <v>0</v>
      </c>
      <c r="AV1768" s="188">
        <v>0</v>
      </c>
      <c r="AW1768" s="187">
        <v>0</v>
      </c>
      <c r="AX1768" s="188">
        <v>0</v>
      </c>
      <c r="AY1768" s="187">
        <v>0</v>
      </c>
      <c r="AZ1768" s="188">
        <v>0</v>
      </c>
      <c r="BA1768" s="187">
        <v>0</v>
      </c>
      <c r="BB1768" s="188">
        <v>0</v>
      </c>
      <c r="BC1768" s="187">
        <v>0</v>
      </c>
      <c r="BD1768" s="75"/>
      <c r="BE1768" s="75"/>
      <c r="BG1768" s="74"/>
      <c r="BH1768" s="74"/>
      <c r="BI1768" s="194"/>
      <c r="BJ1768" s="74"/>
      <c r="BK1768" s="74"/>
      <c r="BL1768" s="74"/>
    </row>
    <row r="1769" spans="1:64" ht="11.25" customHeight="1" x14ac:dyDescent="0.3">
      <c r="A1769" s="252" t="s">
        <v>2378</v>
      </c>
      <c r="B1769" s="253">
        <v>0</v>
      </c>
      <c r="C1769" s="913">
        <v>64850</v>
      </c>
      <c r="D1769" s="289">
        <v>7726.7999999999993</v>
      </c>
      <c r="E1769" s="255">
        <v>34.346612760188215</v>
      </c>
      <c r="F1769" s="256">
        <v>9000</v>
      </c>
      <c r="G1769" s="256">
        <v>5500</v>
      </c>
      <c r="H1769" s="256">
        <v>6224</v>
      </c>
      <c r="I1769" s="257">
        <v>113.16363636363636</v>
      </c>
      <c r="J1769" s="256">
        <v>7564.4610000000002</v>
      </c>
      <c r="K1769" s="256">
        <v>6748.9624557297884</v>
      </c>
      <c r="L1769" s="256">
        <v>1994.3999999999999</v>
      </c>
      <c r="M1769" s="256">
        <v>29.551208990750546</v>
      </c>
      <c r="N1769" s="259">
        <v>0</v>
      </c>
      <c r="O1769" s="258">
        <v>0</v>
      </c>
      <c r="P1769" s="256">
        <v>6</v>
      </c>
      <c r="Q1769" s="258">
        <v>26.444712980871998</v>
      </c>
      <c r="R1769" s="258">
        <v>47.418051332408218</v>
      </c>
      <c r="S1769" s="258">
        <v>11956.4</v>
      </c>
      <c r="T1769" s="259">
        <v>11896.8</v>
      </c>
      <c r="U1769" s="257">
        <v>52.882795295000157</v>
      </c>
      <c r="V1769" s="258">
        <v>3030</v>
      </c>
      <c r="W1769" s="258">
        <v>6</v>
      </c>
      <c r="X1769" s="259">
        <v>8860.7999999999993</v>
      </c>
      <c r="Y1769" s="259">
        <v>3076.8</v>
      </c>
      <c r="Z1769" s="256">
        <v>720</v>
      </c>
      <c r="AA1769" s="256">
        <v>0</v>
      </c>
      <c r="AB1769" s="460">
        <v>0</v>
      </c>
      <c r="AC1769" s="460">
        <v>0</v>
      </c>
      <c r="AD1769" s="259">
        <v>165.60000000000059</v>
      </c>
      <c r="AE1769" s="258">
        <v>0</v>
      </c>
      <c r="AF1769" s="258">
        <v>0</v>
      </c>
      <c r="AG1769" s="258">
        <v>0</v>
      </c>
      <c r="AH1769" s="260">
        <v>0</v>
      </c>
      <c r="AI1769" s="186">
        <v>8722.1460000000006</v>
      </c>
      <c r="AJ1769" s="192">
        <v>7501943416680</v>
      </c>
      <c r="AK1769" s="192">
        <v>64778</v>
      </c>
      <c r="AL1769" s="90" t="s">
        <v>279</v>
      </c>
      <c r="AM1769" s="75">
        <v>64850</v>
      </c>
      <c r="AO1769" s="188">
        <v>7586</v>
      </c>
      <c r="AP1769" s="188">
        <v>7755.6</v>
      </c>
      <c r="AQ1769" s="187">
        <v>118.54655286262809</v>
      </c>
      <c r="AR1769" s="188">
        <v>8323.1999999999989</v>
      </c>
      <c r="AS1769" s="187">
        <v>117.03037120359954</v>
      </c>
      <c r="AT1769" s="188">
        <v>6679.2000000000007</v>
      </c>
      <c r="AU1769" s="187">
        <v>107.74446578388108</v>
      </c>
      <c r="AV1769" s="188">
        <v>6280.7999999999993</v>
      </c>
      <c r="AW1769" s="187">
        <v>101.74692445102941</v>
      </c>
      <c r="AX1769" s="188">
        <v>7856.4</v>
      </c>
      <c r="AY1769" s="187">
        <v>113.9559459490042</v>
      </c>
      <c r="AZ1769" s="188">
        <v>7080</v>
      </c>
      <c r="BA1769" s="187">
        <v>96.179453560039377</v>
      </c>
      <c r="BB1769" s="188">
        <v>9452.4000000000015</v>
      </c>
      <c r="BC1769" s="187">
        <v>158.68162426651213</v>
      </c>
      <c r="BD1769" s="75"/>
      <c r="BE1769" s="75"/>
      <c r="BG1769" s="74"/>
      <c r="BH1769" s="74"/>
      <c r="BI1769" s="194"/>
      <c r="BJ1769" s="74"/>
      <c r="BK1769" s="74"/>
      <c r="BL1769" s="74"/>
    </row>
    <row r="1770" spans="1:64" ht="11.25" customHeight="1" x14ac:dyDescent="0.3">
      <c r="A1770" s="227" t="s">
        <v>2379</v>
      </c>
      <c r="B1770" s="261">
        <v>0</v>
      </c>
      <c r="C1770" s="919">
        <v>64779</v>
      </c>
      <c r="D1770" s="407">
        <v>1E-4</v>
      </c>
      <c r="E1770" s="263">
        <v>0</v>
      </c>
      <c r="F1770" s="264">
        <v>0</v>
      </c>
      <c r="G1770" s="264">
        <v>0</v>
      </c>
      <c r="H1770" s="264">
        <v>0</v>
      </c>
      <c r="I1770" s="266">
        <v>0</v>
      </c>
      <c r="J1770" s="264">
        <v>0</v>
      </c>
      <c r="K1770" s="264">
        <v>0</v>
      </c>
      <c r="L1770" s="264">
        <v>0</v>
      </c>
      <c r="M1770" s="264">
        <v>0</v>
      </c>
      <c r="N1770" s="267">
        <v>0</v>
      </c>
      <c r="O1770" s="268">
        <v>0</v>
      </c>
      <c r="P1770" s="264">
        <v>0</v>
      </c>
      <c r="Q1770" s="268">
        <v>0</v>
      </c>
      <c r="R1770" s="268">
        <v>0</v>
      </c>
      <c r="S1770" s="268">
        <v>1E-4</v>
      </c>
      <c r="T1770" s="267">
        <v>0</v>
      </c>
      <c r="U1770" s="266">
        <v>0</v>
      </c>
      <c r="V1770" s="268">
        <v>0</v>
      </c>
      <c r="W1770" s="268">
        <v>0</v>
      </c>
      <c r="X1770" s="267">
        <v>0</v>
      </c>
      <c r="Y1770" s="267">
        <v>0</v>
      </c>
      <c r="Z1770" s="264">
        <v>0</v>
      </c>
      <c r="AA1770" s="264">
        <v>0</v>
      </c>
      <c r="AB1770" s="459">
        <v>0</v>
      </c>
      <c r="AC1770" s="459">
        <v>0</v>
      </c>
      <c r="AD1770" s="267">
        <v>0</v>
      </c>
      <c r="AE1770" s="268">
        <v>0</v>
      </c>
      <c r="AF1770" s="268">
        <v>0</v>
      </c>
      <c r="AG1770" s="268">
        <v>0</v>
      </c>
      <c r="AH1770" s="269">
        <v>0</v>
      </c>
      <c r="AI1770" s="186">
        <v>0</v>
      </c>
      <c r="AJ1770" s="192">
        <v>7501943416703</v>
      </c>
      <c r="AK1770" s="192" t="s">
        <v>262</v>
      </c>
      <c r="AL1770" s="90" t="s">
        <v>278</v>
      </c>
      <c r="AM1770" s="75">
        <v>64779</v>
      </c>
      <c r="AO1770" s="188">
        <v>0</v>
      </c>
      <c r="AP1770" s="188">
        <v>0</v>
      </c>
      <c r="AQ1770" s="187">
        <v>0</v>
      </c>
      <c r="AR1770" s="188">
        <v>0</v>
      </c>
      <c r="AS1770" s="187">
        <v>0</v>
      </c>
      <c r="AT1770" s="188">
        <v>0</v>
      </c>
      <c r="AU1770" s="187">
        <v>0</v>
      </c>
      <c r="AV1770" s="188">
        <v>0</v>
      </c>
      <c r="AW1770" s="187">
        <v>0</v>
      </c>
      <c r="AX1770" s="188">
        <v>0</v>
      </c>
      <c r="AY1770" s="187">
        <v>0</v>
      </c>
      <c r="AZ1770" s="188">
        <v>0</v>
      </c>
      <c r="BA1770" s="187">
        <v>0</v>
      </c>
      <c r="BB1770" s="188">
        <v>0</v>
      </c>
      <c r="BC1770" s="187">
        <v>0</v>
      </c>
      <c r="BD1770" s="75"/>
      <c r="BE1770" s="75"/>
      <c r="BG1770" s="74"/>
      <c r="BH1770" s="74"/>
      <c r="BI1770" s="194"/>
      <c r="BJ1770" s="74"/>
      <c r="BK1770" s="74"/>
      <c r="BL1770" s="74"/>
    </row>
    <row r="1771" spans="1:64" ht="11.25" customHeight="1" x14ac:dyDescent="0.3">
      <c r="A1771" s="252" t="s">
        <v>2380</v>
      </c>
      <c r="B1771" s="253">
        <v>0</v>
      </c>
      <c r="C1771" s="913">
        <v>64851</v>
      </c>
      <c r="D1771" s="289">
        <v>10278</v>
      </c>
      <c r="E1771" s="255">
        <v>40.6086126173522</v>
      </c>
      <c r="F1771" s="256">
        <v>8000</v>
      </c>
      <c r="G1771" s="256">
        <v>5500</v>
      </c>
      <c r="H1771" s="256">
        <v>7198</v>
      </c>
      <c r="I1771" s="257">
        <v>130.87272727272727</v>
      </c>
      <c r="J1771" s="256">
        <v>8454.8540000000012</v>
      </c>
      <c r="K1771" s="256">
        <v>7592.9705578822277</v>
      </c>
      <c r="L1771" s="256">
        <v>2120.4</v>
      </c>
      <c r="M1771" s="256">
        <v>27.925829342230529</v>
      </c>
      <c r="N1771" s="259">
        <v>0</v>
      </c>
      <c r="O1771" s="258">
        <v>0</v>
      </c>
      <c r="P1771" s="256">
        <v>20.399999999999999</v>
      </c>
      <c r="Q1771" s="258">
        <v>25.320366265342958</v>
      </c>
      <c r="R1771" s="258">
        <v>54.485624470866078</v>
      </c>
      <c r="S1771" s="258">
        <v>15355.6</v>
      </c>
      <c r="T1771" s="259">
        <v>15317.999999999998</v>
      </c>
      <c r="U1771" s="257">
        <v>60.521767666141365</v>
      </c>
      <c r="V1771" s="258">
        <v>4356</v>
      </c>
      <c r="W1771" s="258">
        <v>20.399999999999999</v>
      </c>
      <c r="X1771" s="259">
        <v>10941.599999999999</v>
      </c>
      <c r="Y1771" s="259">
        <v>2540.4</v>
      </c>
      <c r="Z1771" s="256">
        <v>1258.8</v>
      </c>
      <c r="AA1771" s="256">
        <v>0</v>
      </c>
      <c r="AB1771" s="460">
        <v>0</v>
      </c>
      <c r="AC1771" s="460">
        <v>0</v>
      </c>
      <c r="AD1771" s="259">
        <v>212.40000000000009</v>
      </c>
      <c r="AE1771" s="258">
        <v>0</v>
      </c>
      <c r="AF1771" s="258">
        <v>0</v>
      </c>
      <c r="AG1771" s="258">
        <v>0</v>
      </c>
      <c r="AH1771" s="260">
        <v>0</v>
      </c>
      <c r="AI1771" s="186">
        <v>9841.5860000000011</v>
      </c>
      <c r="AJ1771" s="192">
        <v>7501943416703</v>
      </c>
      <c r="AK1771" s="192">
        <v>64779</v>
      </c>
      <c r="AL1771" s="90" t="s">
        <v>279</v>
      </c>
      <c r="AM1771" s="75">
        <v>64851</v>
      </c>
      <c r="AO1771" s="188">
        <v>8795.1999999999989</v>
      </c>
      <c r="AP1771" s="188">
        <v>9300</v>
      </c>
      <c r="AQ1771" s="187">
        <v>111.33724410391477</v>
      </c>
      <c r="AR1771" s="188">
        <v>8253.6</v>
      </c>
      <c r="AS1771" s="187">
        <v>91.757643135075057</v>
      </c>
      <c r="AT1771" s="188">
        <v>8832</v>
      </c>
      <c r="AU1771" s="187">
        <v>130.71435945042839</v>
      </c>
      <c r="AV1771" s="188">
        <v>8256</v>
      </c>
      <c r="AW1771" s="187">
        <v>137.40179790651985</v>
      </c>
      <c r="AX1771" s="188">
        <v>8925.6</v>
      </c>
      <c r="AY1771" s="187">
        <v>108.6885488811987</v>
      </c>
      <c r="AZ1771" s="188">
        <v>11979.599999999999</v>
      </c>
      <c r="BA1771" s="187">
        <v>126.98575189202789</v>
      </c>
      <c r="BB1771" s="188">
        <v>14552.4</v>
      </c>
      <c r="BC1771" s="187">
        <v>223.9511573686095</v>
      </c>
      <c r="BD1771" s="75"/>
      <c r="BE1771" s="75"/>
      <c r="BG1771" s="74"/>
      <c r="BH1771" s="74"/>
      <c r="BI1771" s="194"/>
      <c r="BJ1771" s="74"/>
      <c r="BK1771" s="74"/>
      <c r="BL1771" s="74"/>
    </row>
    <row r="1772" spans="1:64" ht="11.25" customHeight="1" x14ac:dyDescent="0.3">
      <c r="A1772" s="313" t="s">
        <v>2381</v>
      </c>
      <c r="B1772" s="314">
        <v>0</v>
      </c>
      <c r="C1772" s="915">
        <v>65939</v>
      </c>
      <c r="D1772" s="455">
        <v>2469.6</v>
      </c>
      <c r="E1772" s="316">
        <v>38.750657159653024</v>
      </c>
      <c r="F1772" s="317">
        <v>0</v>
      </c>
      <c r="G1772" s="317">
        <v>0</v>
      </c>
      <c r="H1772" s="317">
        <v>0</v>
      </c>
      <c r="I1772" s="318">
        <v>0</v>
      </c>
      <c r="J1772" s="317">
        <v>0</v>
      </c>
      <c r="K1772" s="317">
        <v>1911.9159629927522</v>
      </c>
      <c r="L1772" s="317">
        <v>58.8</v>
      </c>
      <c r="M1772" s="317">
        <v>3.0754489809248433</v>
      </c>
      <c r="N1772" s="319">
        <v>201.60000000000002</v>
      </c>
      <c r="O1772" s="288">
        <v>217.2</v>
      </c>
      <c r="P1772" s="317">
        <v>476.40000000000003</v>
      </c>
      <c r="Q1772" s="288">
        <v>0</v>
      </c>
      <c r="R1772" s="288">
        <v>0</v>
      </c>
      <c r="S1772" s="288">
        <v>2410.7999999999997</v>
      </c>
      <c r="T1772" s="319">
        <v>2286</v>
      </c>
      <c r="U1772" s="318">
        <v>35.869777399970367</v>
      </c>
      <c r="V1772" s="288">
        <v>394.8</v>
      </c>
      <c r="W1772" s="288">
        <v>57.600000000000009</v>
      </c>
      <c r="X1772" s="319">
        <v>1833.6000000000001</v>
      </c>
      <c r="Y1772" s="319">
        <v>580.79999999999995</v>
      </c>
      <c r="Z1772" s="317">
        <v>86.4</v>
      </c>
      <c r="AA1772" s="317">
        <v>51.6</v>
      </c>
      <c r="AB1772" s="461">
        <v>0</v>
      </c>
      <c r="AC1772" s="461">
        <v>0</v>
      </c>
      <c r="AD1772" s="319">
        <v>96.000000000000014</v>
      </c>
      <c r="AE1772" s="288">
        <v>0</v>
      </c>
      <c r="AF1772" s="288">
        <v>0</v>
      </c>
      <c r="AG1772" s="288">
        <v>0</v>
      </c>
      <c r="AH1772" s="320">
        <v>0</v>
      </c>
      <c r="AI1772" s="186">
        <v>0</v>
      </c>
      <c r="AJ1772" s="192">
        <v>7506425604326</v>
      </c>
      <c r="AK1772" s="192" t="s">
        <v>262</v>
      </c>
      <c r="AL1772" s="90" t="s">
        <v>279</v>
      </c>
      <c r="AM1772" s="75">
        <v>65939</v>
      </c>
      <c r="AO1772" s="188">
        <v>1453.6000000000001</v>
      </c>
      <c r="AP1772" s="188">
        <v>1744.8</v>
      </c>
      <c r="AQ1772" s="187">
        <v>142.43265306122447</v>
      </c>
      <c r="AR1772" s="188">
        <v>939.6</v>
      </c>
      <c r="AS1772" s="187">
        <v>57.327638804148876</v>
      </c>
      <c r="AT1772" s="188">
        <v>1676.4</v>
      </c>
      <c r="AU1772" s="187">
        <v>35.139821441747216</v>
      </c>
      <c r="AV1772" s="188">
        <v>1080</v>
      </c>
      <c r="AW1772" s="187">
        <v>21.027644343096394</v>
      </c>
      <c r="AX1772" s="188">
        <v>1058.3999999999999</v>
      </c>
      <c r="AY1772" s="187">
        <v>21.255997278011289</v>
      </c>
      <c r="AZ1772" s="188">
        <v>1686</v>
      </c>
      <c r="BA1772" s="187">
        <v>54.041423510778031</v>
      </c>
      <c r="BB1772" s="188">
        <v>2904</v>
      </c>
      <c r="BC1772" s="187">
        <v>72.500135775478086</v>
      </c>
      <c r="BD1772" s="75"/>
      <c r="BE1772" s="75"/>
      <c r="BG1772" s="74"/>
      <c r="BH1772" s="74"/>
      <c r="BI1772" s="194"/>
      <c r="BJ1772" s="74"/>
      <c r="BK1772" s="74"/>
      <c r="BL1772" s="74"/>
    </row>
    <row r="1773" spans="1:64" ht="11.25" customHeight="1" x14ac:dyDescent="0.3">
      <c r="A1773" s="313" t="s">
        <v>2382</v>
      </c>
      <c r="B1773" s="314">
        <v>0</v>
      </c>
      <c r="C1773" s="915">
        <v>65940</v>
      </c>
      <c r="D1773" s="455">
        <v>1753.2</v>
      </c>
      <c r="E1773" s="316">
        <v>35.542057025688308</v>
      </c>
      <c r="F1773" s="317">
        <v>0</v>
      </c>
      <c r="G1773" s="317">
        <v>0</v>
      </c>
      <c r="H1773" s="317">
        <v>0</v>
      </c>
      <c r="I1773" s="318">
        <v>0</v>
      </c>
      <c r="J1773" s="317">
        <v>0</v>
      </c>
      <c r="K1773" s="317">
        <v>1479.8243096055419</v>
      </c>
      <c r="L1773" s="317">
        <v>-10.800000000000004</v>
      </c>
      <c r="M1773" s="317">
        <v>-0.72981636603056099</v>
      </c>
      <c r="N1773" s="319">
        <v>133.20000000000002</v>
      </c>
      <c r="O1773" s="288">
        <v>217.2</v>
      </c>
      <c r="P1773" s="317">
        <v>374.4</v>
      </c>
      <c r="Q1773" s="288">
        <v>0</v>
      </c>
      <c r="R1773" s="288">
        <v>0</v>
      </c>
      <c r="S1773" s="288">
        <v>1764</v>
      </c>
      <c r="T1773" s="319">
        <v>1765.2</v>
      </c>
      <c r="U1773" s="318">
        <v>35.785329147698498</v>
      </c>
      <c r="V1773" s="288">
        <v>60</v>
      </c>
      <c r="W1773" s="288">
        <v>24</v>
      </c>
      <c r="X1773" s="319">
        <v>1681.2</v>
      </c>
      <c r="Y1773" s="319">
        <v>330</v>
      </c>
      <c r="Z1773" s="317">
        <v>0</v>
      </c>
      <c r="AA1773" s="317">
        <v>0</v>
      </c>
      <c r="AB1773" s="461">
        <v>0</v>
      </c>
      <c r="AC1773" s="461">
        <v>0</v>
      </c>
      <c r="AD1773" s="319">
        <v>96</v>
      </c>
      <c r="AE1773" s="288">
        <v>0</v>
      </c>
      <c r="AF1773" s="288">
        <v>0</v>
      </c>
      <c r="AG1773" s="288">
        <v>0</v>
      </c>
      <c r="AH1773" s="320">
        <v>0</v>
      </c>
      <c r="AI1773" s="186">
        <v>0</v>
      </c>
      <c r="AJ1773" s="192">
        <v>7506425604340</v>
      </c>
      <c r="AK1773" s="192" t="s">
        <v>262</v>
      </c>
      <c r="AL1773" s="90" t="s">
        <v>279</v>
      </c>
      <c r="AM1773" s="75">
        <v>65940</v>
      </c>
      <c r="AO1773" s="188">
        <v>1264.8</v>
      </c>
      <c r="AP1773" s="188">
        <v>1447.1999999999998</v>
      </c>
      <c r="AQ1773" s="187">
        <v>118.33197056418641</v>
      </c>
      <c r="AR1773" s="188">
        <v>840</v>
      </c>
      <c r="AS1773" s="187">
        <v>54.901960784313729</v>
      </c>
      <c r="AT1773" s="188">
        <v>1507.1999999999998</v>
      </c>
      <c r="AU1773" s="187">
        <v>37.089060006909904</v>
      </c>
      <c r="AV1773" s="188">
        <v>1323.6</v>
      </c>
      <c r="AW1773" s="187">
        <v>26.542507516968072</v>
      </c>
      <c r="AX1773" s="188">
        <v>804</v>
      </c>
      <c r="AY1773" s="187">
        <v>19.691835944346277</v>
      </c>
      <c r="AZ1773" s="188">
        <v>1775.9999999999998</v>
      </c>
      <c r="BA1773" s="187">
        <v>61.788060704093553</v>
      </c>
      <c r="BB1773" s="188">
        <v>2854.8</v>
      </c>
      <c r="BC1773" s="187">
        <v>68.243321402777781</v>
      </c>
      <c r="BD1773" s="75"/>
      <c r="BE1773" s="75"/>
      <c r="BG1773" s="74"/>
      <c r="BH1773" s="74"/>
      <c r="BI1773" s="194"/>
      <c r="BJ1773" s="74"/>
      <c r="BK1773" s="74"/>
      <c r="BL1773" s="74"/>
    </row>
    <row r="1774" spans="1:64" ht="11.25" customHeight="1" x14ac:dyDescent="0.3">
      <c r="A1774" s="313" t="s">
        <v>2383</v>
      </c>
      <c r="B1774" s="314">
        <v>0</v>
      </c>
      <c r="C1774" s="915">
        <v>64860</v>
      </c>
      <c r="D1774" s="455">
        <v>7230.192</v>
      </c>
      <c r="E1774" s="316">
        <v>17.865629410937384</v>
      </c>
      <c r="F1774" s="317">
        <v>14000</v>
      </c>
      <c r="G1774" s="317">
        <v>12000</v>
      </c>
      <c r="H1774" s="317">
        <v>0</v>
      </c>
      <c r="I1774" s="318">
        <v>0</v>
      </c>
      <c r="J1774" s="317">
        <v>14890.074999999999</v>
      </c>
      <c r="K1774" s="317">
        <v>12140.952608543965</v>
      </c>
      <c r="L1774" s="317">
        <v>1871.5319999999999</v>
      </c>
      <c r="M1774" s="317">
        <v>15.415034226251281</v>
      </c>
      <c r="N1774" s="319">
        <v>0</v>
      </c>
      <c r="O1774" s="288">
        <v>226.60999999999999</v>
      </c>
      <c r="P1774" s="317">
        <v>254.60299999999998</v>
      </c>
      <c r="Q1774" s="288">
        <v>14.278873679279656</v>
      </c>
      <c r="R1774" s="288">
        <v>10.796439910477281</v>
      </c>
      <c r="S1774" s="288">
        <v>5358.66</v>
      </c>
      <c r="T1774" s="319">
        <v>5389.3190000000004</v>
      </c>
      <c r="U1774" s="318">
        <v>13.316876789900414</v>
      </c>
      <c r="V1774" s="288">
        <v>826.46</v>
      </c>
      <c r="W1774" s="288">
        <v>27.992999999999999</v>
      </c>
      <c r="X1774" s="319">
        <v>4534.866</v>
      </c>
      <c r="Y1774" s="319">
        <v>170.624</v>
      </c>
      <c r="Z1774" s="317">
        <v>533.20000000000005</v>
      </c>
      <c r="AA1774" s="317">
        <v>0</v>
      </c>
      <c r="AB1774" s="461">
        <v>0</v>
      </c>
      <c r="AC1774" s="461">
        <v>0</v>
      </c>
      <c r="AD1774" s="319">
        <v>146.62999999999988</v>
      </c>
      <c r="AE1774" s="288">
        <v>0</v>
      </c>
      <c r="AF1774" s="288">
        <v>0</v>
      </c>
      <c r="AG1774" s="288">
        <v>0</v>
      </c>
      <c r="AH1774" s="320">
        <v>1</v>
      </c>
      <c r="AI1774" s="186">
        <v>13308.347</v>
      </c>
      <c r="AJ1774" s="192">
        <v>7506425604326</v>
      </c>
      <c r="AK1774" s="192" t="s">
        <v>262</v>
      </c>
      <c r="AL1774" s="90" t="s">
        <v>279</v>
      </c>
      <c r="AM1774" s="75">
        <v>64860</v>
      </c>
      <c r="AO1774" s="188">
        <v>12757.257000000003</v>
      </c>
      <c r="AP1774" s="188">
        <v>13119.401</v>
      </c>
      <c r="AQ1774" s="187">
        <v>116.81407994472445</v>
      </c>
      <c r="AR1774" s="188">
        <v>11955.668000000001</v>
      </c>
      <c r="AS1774" s="187">
        <v>85.759041675633043</v>
      </c>
      <c r="AT1774" s="188">
        <v>13196.702000000001</v>
      </c>
      <c r="AU1774" s="187">
        <v>82.388648247323758</v>
      </c>
      <c r="AV1774" s="188">
        <v>12782.136999999999</v>
      </c>
      <c r="AW1774" s="187">
        <v>86.56120831704655</v>
      </c>
      <c r="AX1774" s="188">
        <v>11697.103999999999</v>
      </c>
      <c r="AY1774" s="187">
        <v>89.631340406685595</v>
      </c>
      <c r="AZ1774" s="188">
        <v>13238</v>
      </c>
      <c r="BA1774" s="187">
        <v>82.505775050076366</v>
      </c>
      <c r="BB1774" s="188">
        <v>17261.018</v>
      </c>
      <c r="BC1774" s="187">
        <v>111.19250083904448</v>
      </c>
      <c r="BD1774" s="75"/>
      <c r="BE1774" s="75"/>
      <c r="BG1774" s="74"/>
      <c r="BH1774" s="74"/>
      <c r="BI1774" s="194"/>
      <c r="BJ1774" s="74"/>
      <c r="BK1774" s="74"/>
      <c r="BL1774" s="74"/>
    </row>
    <row r="1775" spans="1:64" ht="11.25" customHeight="1" x14ac:dyDescent="0.3">
      <c r="A1775" s="313" t="s">
        <v>2384</v>
      </c>
      <c r="B1775" s="314">
        <v>0</v>
      </c>
      <c r="C1775" s="915">
        <v>64861</v>
      </c>
      <c r="D1775" s="455">
        <v>8969.7570000000014</v>
      </c>
      <c r="E1775" s="316">
        <v>18.004070378073251</v>
      </c>
      <c r="F1775" s="317">
        <v>16000</v>
      </c>
      <c r="G1775" s="317">
        <v>14000</v>
      </c>
      <c r="H1775" s="317">
        <v>0</v>
      </c>
      <c r="I1775" s="318">
        <v>0</v>
      </c>
      <c r="J1775" s="317">
        <v>18106.145</v>
      </c>
      <c r="K1775" s="317">
        <v>14946.215180747235</v>
      </c>
      <c r="L1775" s="317">
        <v>3095.2290000000003</v>
      </c>
      <c r="M1775" s="317">
        <v>20.709115736451309</v>
      </c>
      <c r="N1775" s="319">
        <v>0</v>
      </c>
      <c r="O1775" s="288">
        <v>286.59500000000003</v>
      </c>
      <c r="P1775" s="317">
        <v>321.25300000000004</v>
      </c>
      <c r="Q1775" s="288">
        <v>18.869185019781959</v>
      </c>
      <c r="R1775" s="288">
        <v>9.733482196237798</v>
      </c>
      <c r="S1775" s="288">
        <v>5874.5280000000012</v>
      </c>
      <c r="T1775" s="319">
        <v>5563.9420000000009</v>
      </c>
      <c r="U1775" s="318">
        <v>11.167928333790721</v>
      </c>
      <c r="V1775" s="288">
        <v>866.45</v>
      </c>
      <c r="W1775" s="288">
        <v>34.658000000000001</v>
      </c>
      <c r="X1775" s="319">
        <v>4662.8340000000007</v>
      </c>
      <c r="Y1775" s="319">
        <v>1106.3900000000001</v>
      </c>
      <c r="Z1775" s="317">
        <v>0</v>
      </c>
      <c r="AA1775" s="317">
        <v>0</v>
      </c>
      <c r="AB1775" s="461">
        <v>0</v>
      </c>
      <c r="AC1775" s="461">
        <v>0</v>
      </c>
      <c r="AD1775" s="319">
        <v>81.309999999999491</v>
      </c>
      <c r="AE1775" s="288">
        <v>182.61799999999999</v>
      </c>
      <c r="AF1775" s="288">
        <v>182.61799999999999</v>
      </c>
      <c r="AG1775" s="288">
        <v>0</v>
      </c>
      <c r="AH1775" s="320">
        <v>0</v>
      </c>
      <c r="AI1775" s="186">
        <v>16258.971000000001</v>
      </c>
      <c r="AJ1775" s="192">
        <v>7506425604340</v>
      </c>
      <c r="AK1775" s="192" t="s">
        <v>262</v>
      </c>
      <c r="AL1775" s="90" t="s">
        <v>279</v>
      </c>
      <c r="AM1775" s="75">
        <v>64861</v>
      </c>
      <c r="AO1775" s="188">
        <v>15029.583000000001</v>
      </c>
      <c r="AP1775" s="188">
        <v>12726.155000000001</v>
      </c>
      <c r="AQ1775" s="187">
        <v>112.20287012257172</v>
      </c>
      <c r="AR1775" s="188">
        <v>16762.497000000003</v>
      </c>
      <c r="AS1775" s="187">
        <v>123.59900457159713</v>
      </c>
      <c r="AT1775" s="188">
        <v>15600.097000000002</v>
      </c>
      <c r="AU1775" s="187">
        <v>92.446671520955917</v>
      </c>
      <c r="AV1775" s="188">
        <v>12918.092000000001</v>
      </c>
      <c r="AW1775" s="187">
        <v>81.473803816917723</v>
      </c>
      <c r="AX1775" s="188">
        <v>13196.723</v>
      </c>
      <c r="AY1775" s="187">
        <v>91.448772932328211</v>
      </c>
      <c r="AZ1775" s="188">
        <v>14940.271999999999</v>
      </c>
      <c r="BA1775" s="187">
        <v>83.940915292554763</v>
      </c>
      <c r="BB1775" s="188">
        <v>18463.381999999998</v>
      </c>
      <c r="BC1775" s="187">
        <v>112.4233272016387</v>
      </c>
      <c r="BD1775" s="75"/>
      <c r="BE1775" s="75"/>
      <c r="BG1775" s="74"/>
      <c r="BH1775" s="74"/>
      <c r="BI1775" s="194"/>
      <c r="BJ1775" s="74"/>
      <c r="BK1775" s="74"/>
      <c r="BL1775" s="74"/>
    </row>
    <row r="1776" spans="1:64" ht="11.25" customHeight="1" x14ac:dyDescent="0.3">
      <c r="A1776" s="227" t="s">
        <v>2385</v>
      </c>
      <c r="B1776" s="261">
        <v>0</v>
      </c>
      <c r="C1776" s="919">
        <v>64724</v>
      </c>
      <c r="D1776" s="407">
        <v>1E-4</v>
      </c>
      <c r="E1776" s="263">
        <v>0</v>
      </c>
      <c r="F1776" s="264">
        <v>0</v>
      </c>
      <c r="G1776" s="264">
        <v>0</v>
      </c>
      <c r="H1776" s="264">
        <v>0</v>
      </c>
      <c r="I1776" s="266">
        <v>0</v>
      </c>
      <c r="J1776" s="264">
        <v>0</v>
      </c>
      <c r="K1776" s="264">
        <v>0</v>
      </c>
      <c r="L1776" s="264">
        <v>0</v>
      </c>
      <c r="M1776" s="264">
        <v>0</v>
      </c>
      <c r="N1776" s="267">
        <v>0</v>
      </c>
      <c r="O1776" s="268">
        <v>0</v>
      </c>
      <c r="P1776" s="264">
        <v>0</v>
      </c>
      <c r="Q1776" s="268">
        <v>0</v>
      </c>
      <c r="R1776" s="268">
        <v>0</v>
      </c>
      <c r="S1776" s="268">
        <v>1E-4</v>
      </c>
      <c r="T1776" s="267">
        <v>0</v>
      </c>
      <c r="U1776" s="266">
        <v>0</v>
      </c>
      <c r="V1776" s="268">
        <v>0</v>
      </c>
      <c r="W1776" s="268">
        <v>0</v>
      </c>
      <c r="X1776" s="267">
        <v>0</v>
      </c>
      <c r="Y1776" s="267">
        <v>0</v>
      </c>
      <c r="Z1776" s="264">
        <v>0</v>
      </c>
      <c r="AA1776" s="264">
        <v>0</v>
      </c>
      <c r="AB1776" s="459">
        <v>0</v>
      </c>
      <c r="AC1776" s="459">
        <v>0</v>
      </c>
      <c r="AD1776" s="267">
        <v>0</v>
      </c>
      <c r="AE1776" s="268">
        <v>0</v>
      </c>
      <c r="AF1776" s="268">
        <v>0</v>
      </c>
      <c r="AG1776" s="268">
        <v>0</v>
      </c>
      <c r="AH1776" s="269">
        <v>0</v>
      </c>
      <c r="AI1776" s="186">
        <v>0</v>
      </c>
      <c r="AJ1776" s="192">
        <v>7501943413603</v>
      </c>
      <c r="AK1776" s="192" t="s">
        <v>262</v>
      </c>
      <c r="AL1776" s="90" t="s">
        <v>278</v>
      </c>
      <c r="AM1776" s="75">
        <v>64724</v>
      </c>
      <c r="AO1776" s="188">
        <v>0</v>
      </c>
      <c r="AP1776" s="188">
        <v>0</v>
      </c>
      <c r="AQ1776" s="187">
        <v>0</v>
      </c>
      <c r="AR1776" s="188">
        <v>0</v>
      </c>
      <c r="AS1776" s="187">
        <v>0</v>
      </c>
      <c r="AT1776" s="188">
        <v>0</v>
      </c>
      <c r="AU1776" s="187">
        <v>0</v>
      </c>
      <c r="AV1776" s="188">
        <v>0</v>
      </c>
      <c r="AW1776" s="187">
        <v>0</v>
      </c>
      <c r="AX1776" s="188">
        <v>0</v>
      </c>
      <c r="AY1776" s="187">
        <v>0</v>
      </c>
      <c r="AZ1776" s="188">
        <v>0</v>
      </c>
      <c r="BA1776" s="187">
        <v>0</v>
      </c>
      <c r="BB1776" s="188">
        <v>0</v>
      </c>
      <c r="BC1776" s="187">
        <v>0</v>
      </c>
      <c r="BD1776" s="75"/>
      <c r="BE1776" s="75"/>
      <c r="BG1776" s="74"/>
      <c r="BH1776" s="74"/>
      <c r="BI1776" s="194"/>
      <c r="BJ1776" s="74"/>
      <c r="BK1776" s="74"/>
      <c r="BL1776" s="74"/>
    </row>
    <row r="1777" spans="1:64" ht="11.25" customHeight="1" x14ac:dyDescent="0.3">
      <c r="A1777" s="252" t="s">
        <v>2386</v>
      </c>
      <c r="B1777" s="253">
        <v>0</v>
      </c>
      <c r="C1777" s="913">
        <v>64844</v>
      </c>
      <c r="D1777" s="289">
        <v>10670.4</v>
      </c>
      <c r="E1777" s="255">
        <v>22.590888194394505</v>
      </c>
      <c r="F1777" s="256">
        <v>18000</v>
      </c>
      <c r="G1777" s="256">
        <v>14000</v>
      </c>
      <c r="H1777" s="256">
        <v>0</v>
      </c>
      <c r="I1777" s="257">
        <v>0</v>
      </c>
      <c r="J1777" s="256">
        <v>14390.441000000001</v>
      </c>
      <c r="K1777" s="256">
        <v>14169.96079328256</v>
      </c>
      <c r="L1777" s="256">
        <v>367.2</v>
      </c>
      <c r="M1777" s="256">
        <v>2.5913974312058476</v>
      </c>
      <c r="N1777" s="259">
        <v>0</v>
      </c>
      <c r="O1777" s="258">
        <v>0</v>
      </c>
      <c r="P1777" s="256">
        <v>0</v>
      </c>
      <c r="Q1777" s="258">
        <v>2.5516938640031945</v>
      </c>
      <c r="R1777" s="258">
        <v>21.479258349344537</v>
      </c>
      <c r="S1777" s="258">
        <v>10303.199999999999</v>
      </c>
      <c r="T1777" s="259">
        <v>10303.200000000001</v>
      </c>
      <c r="U1777" s="257">
        <v>21.813468965032754</v>
      </c>
      <c r="V1777" s="258">
        <v>0</v>
      </c>
      <c r="W1777" s="258">
        <v>0</v>
      </c>
      <c r="X1777" s="259">
        <v>10303.200000000001</v>
      </c>
      <c r="Y1777" s="259">
        <v>0</v>
      </c>
      <c r="Z1777" s="256">
        <v>0</v>
      </c>
      <c r="AA1777" s="256">
        <v>0</v>
      </c>
      <c r="AB1777" s="460">
        <v>0</v>
      </c>
      <c r="AC1777" s="460">
        <v>0</v>
      </c>
      <c r="AD1777" s="259">
        <v>0</v>
      </c>
      <c r="AE1777" s="258">
        <v>0</v>
      </c>
      <c r="AF1777" s="258">
        <v>0</v>
      </c>
      <c r="AG1777" s="258">
        <v>0</v>
      </c>
      <c r="AH1777" s="260">
        <v>0</v>
      </c>
      <c r="AI1777" s="186">
        <v>14087.33</v>
      </c>
      <c r="AJ1777" s="192">
        <v>7501943413603</v>
      </c>
      <c r="AK1777" s="192">
        <v>64724</v>
      </c>
      <c r="AL1777" s="90" t="s">
        <v>279</v>
      </c>
      <c r="AM1777" s="75">
        <v>64844</v>
      </c>
      <c r="AO1777" s="188">
        <v>12232.800000000001</v>
      </c>
      <c r="AP1777" s="188">
        <v>13651.199999999999</v>
      </c>
      <c r="AQ1777" s="187">
        <v>94.144713566612396</v>
      </c>
      <c r="AR1777" s="188">
        <v>8791.2000000000007</v>
      </c>
      <c r="AS1777" s="187">
        <v>80.995024875621908</v>
      </c>
      <c r="AT1777" s="188">
        <v>14256</v>
      </c>
      <c r="AU1777" s="187">
        <v>189.929651687724</v>
      </c>
      <c r="AV1777" s="188">
        <v>11275.199999999999</v>
      </c>
      <c r="AW1777" s="187">
        <v>158.06074471574803</v>
      </c>
      <c r="AX1777" s="188">
        <v>4795.2000000000007</v>
      </c>
      <c r="AY1777" s="187">
        <v>35.403367800735182</v>
      </c>
      <c r="AZ1777" s="188">
        <v>13024.800000000001</v>
      </c>
      <c r="BA1777" s="187">
        <v>109.39808879754878</v>
      </c>
      <c r="BB1777" s="188">
        <v>12484.800000000001</v>
      </c>
      <c r="BC1777" s="187">
        <v>159.98438168619847</v>
      </c>
      <c r="BD1777" s="75"/>
      <c r="BE1777" s="75"/>
      <c r="BG1777" s="74"/>
      <c r="BH1777" s="74"/>
      <c r="BI1777" s="194"/>
      <c r="BJ1777" s="74"/>
      <c r="BK1777" s="74"/>
      <c r="BL1777" s="74"/>
    </row>
    <row r="1778" spans="1:64" ht="11.25" customHeight="1" x14ac:dyDescent="0.3">
      <c r="A1778" s="313" t="s">
        <v>2387</v>
      </c>
      <c r="B1778" s="314">
        <v>0</v>
      </c>
      <c r="C1778" s="915">
        <v>65484</v>
      </c>
      <c r="D1778" s="455">
        <v>332.64</v>
      </c>
      <c r="E1778" s="316">
        <v>0</v>
      </c>
      <c r="F1778" s="317">
        <v>0</v>
      </c>
      <c r="G1778" s="317">
        <v>0</v>
      </c>
      <c r="H1778" s="317">
        <v>0</v>
      </c>
      <c r="I1778" s="318">
        <v>0</v>
      </c>
      <c r="J1778" s="317">
        <v>0</v>
      </c>
      <c r="K1778" s="317">
        <v>0</v>
      </c>
      <c r="L1778" s="317">
        <v>0</v>
      </c>
      <c r="M1778" s="317">
        <v>0</v>
      </c>
      <c r="N1778" s="319">
        <v>0</v>
      </c>
      <c r="O1778" s="288">
        <v>0</v>
      </c>
      <c r="P1778" s="317">
        <v>0</v>
      </c>
      <c r="Q1778" s="288">
        <v>0</v>
      </c>
      <c r="R1778" s="288">
        <v>0</v>
      </c>
      <c r="S1778" s="288">
        <v>332.64</v>
      </c>
      <c r="T1778" s="319">
        <v>332.64</v>
      </c>
      <c r="U1778" s="318">
        <v>0</v>
      </c>
      <c r="V1778" s="288">
        <v>0</v>
      </c>
      <c r="W1778" s="288">
        <v>0</v>
      </c>
      <c r="X1778" s="319">
        <v>332.64</v>
      </c>
      <c r="Y1778" s="319">
        <v>0</v>
      </c>
      <c r="Z1778" s="317">
        <v>0</v>
      </c>
      <c r="AA1778" s="317">
        <v>0</v>
      </c>
      <c r="AB1778" s="461">
        <v>0</v>
      </c>
      <c r="AC1778" s="461">
        <v>0</v>
      </c>
      <c r="AD1778" s="319">
        <v>0</v>
      </c>
      <c r="AE1778" s="288">
        <v>0</v>
      </c>
      <c r="AF1778" s="288">
        <v>0</v>
      </c>
      <c r="AG1778" s="288">
        <v>0</v>
      </c>
      <c r="AH1778" s="320">
        <v>0</v>
      </c>
      <c r="AI1778" s="186">
        <v>0</v>
      </c>
      <c r="AJ1778" s="192">
        <v>7506425618903</v>
      </c>
      <c r="AK1778" s="192" t="s">
        <v>262</v>
      </c>
      <c r="AL1778" s="90" t="s">
        <v>279</v>
      </c>
      <c r="AM1778" s="75">
        <v>65484</v>
      </c>
      <c r="AO1778" s="188">
        <v>0</v>
      </c>
      <c r="AP1778" s="188">
        <v>0</v>
      </c>
      <c r="AQ1778" s="187">
        <v>0</v>
      </c>
      <c r="AR1778" s="188">
        <v>0</v>
      </c>
      <c r="AS1778" s="187">
        <v>0</v>
      </c>
      <c r="AT1778" s="188">
        <v>0</v>
      </c>
      <c r="AU1778" s="187">
        <v>0</v>
      </c>
      <c r="AV1778" s="188">
        <v>0</v>
      </c>
      <c r="AW1778" s="187">
        <v>0</v>
      </c>
      <c r="AX1778" s="188">
        <v>0</v>
      </c>
      <c r="AY1778" s="187">
        <v>0</v>
      </c>
      <c r="AZ1778" s="188">
        <v>0</v>
      </c>
      <c r="BA1778" s="187">
        <v>0</v>
      </c>
      <c r="BB1778" s="188">
        <v>0</v>
      </c>
      <c r="BC1778" s="187">
        <v>0</v>
      </c>
      <c r="BD1778" s="75"/>
      <c r="BE1778" s="75"/>
      <c r="BG1778" s="74"/>
      <c r="BH1778" s="74"/>
      <c r="BI1778" s="194"/>
      <c r="BJ1778" s="74"/>
      <c r="BK1778" s="74"/>
      <c r="BL1778" s="74"/>
    </row>
    <row r="1779" spans="1:64" ht="11.25" customHeight="1" x14ac:dyDescent="0.3">
      <c r="A1779" s="313" t="s">
        <v>2388</v>
      </c>
      <c r="B1779" s="314">
        <v>0</v>
      </c>
      <c r="C1779" s="915">
        <v>65923</v>
      </c>
      <c r="D1779" s="455">
        <v>1358.4</v>
      </c>
      <c r="E1779" s="316">
        <v>203.52909218165314</v>
      </c>
      <c r="F1779" s="317">
        <v>0</v>
      </c>
      <c r="G1779" s="317">
        <v>0</v>
      </c>
      <c r="H1779" s="317">
        <v>0</v>
      </c>
      <c r="I1779" s="318">
        <v>0</v>
      </c>
      <c r="J1779" s="317">
        <v>0</v>
      </c>
      <c r="K1779" s="317">
        <v>200.2269039928118</v>
      </c>
      <c r="L1779" s="317">
        <v>0</v>
      </c>
      <c r="M1779" s="317">
        <v>0</v>
      </c>
      <c r="N1779" s="319">
        <v>0</v>
      </c>
      <c r="O1779" s="288">
        <v>0</v>
      </c>
      <c r="P1779" s="317">
        <v>0</v>
      </c>
      <c r="Q1779" s="288">
        <v>0</v>
      </c>
      <c r="R1779" s="288">
        <v>0</v>
      </c>
      <c r="S1779" s="288">
        <v>1358.4</v>
      </c>
      <c r="T1779" s="319">
        <v>1358.4</v>
      </c>
      <c r="U1779" s="318">
        <v>203.52909218165314</v>
      </c>
      <c r="V1779" s="288">
        <v>0</v>
      </c>
      <c r="W1779" s="288">
        <v>0</v>
      </c>
      <c r="X1779" s="319">
        <v>1358.4</v>
      </c>
      <c r="Y1779" s="319">
        <v>0</v>
      </c>
      <c r="Z1779" s="317">
        <v>252</v>
      </c>
      <c r="AA1779" s="317">
        <v>0</v>
      </c>
      <c r="AB1779" s="461">
        <v>0</v>
      </c>
      <c r="AC1779" s="461">
        <v>0</v>
      </c>
      <c r="AD1779" s="319">
        <v>0</v>
      </c>
      <c r="AE1779" s="288">
        <v>0</v>
      </c>
      <c r="AF1779" s="288">
        <v>0</v>
      </c>
      <c r="AG1779" s="288">
        <v>0</v>
      </c>
      <c r="AH1779" s="320">
        <v>0</v>
      </c>
      <c r="AI1779" s="186">
        <v>0</v>
      </c>
      <c r="AJ1779" s="192">
        <v>7506425618903</v>
      </c>
      <c r="AK1779" s="192" t="s">
        <v>262</v>
      </c>
      <c r="AL1779" s="90" t="s">
        <v>279</v>
      </c>
      <c r="AM1779" s="75">
        <v>65923</v>
      </c>
      <c r="AO1779" s="188">
        <v>269.2</v>
      </c>
      <c r="AP1779" s="188">
        <v>72</v>
      </c>
      <c r="AQ1779" s="187">
        <v>0</v>
      </c>
      <c r="AR1779" s="188">
        <v>409.2</v>
      </c>
      <c r="AS1779" s="187">
        <v>0</v>
      </c>
      <c r="AT1779" s="188">
        <v>326.39999999999998</v>
      </c>
      <c r="AU1779" s="187">
        <v>0</v>
      </c>
      <c r="AV1779" s="188">
        <v>554.4</v>
      </c>
      <c r="AW1779" s="187">
        <v>0</v>
      </c>
      <c r="AX1779" s="188">
        <v>1704</v>
      </c>
      <c r="AY1779" s="187">
        <v>0</v>
      </c>
      <c r="AZ1779" s="188">
        <v>90</v>
      </c>
      <c r="BA1779" s="187">
        <v>0</v>
      </c>
      <c r="BB1779" s="188">
        <v>-129.6</v>
      </c>
      <c r="BC1779" s="187">
        <v>0</v>
      </c>
      <c r="BD1779" s="75"/>
      <c r="BE1779" s="75"/>
      <c r="BG1779" s="74"/>
      <c r="BH1779" s="74"/>
      <c r="BI1779" s="194"/>
      <c r="BJ1779" s="74"/>
      <c r="BK1779" s="74"/>
      <c r="BL1779" s="74"/>
    </row>
    <row r="1780" spans="1:64" ht="11.25" customHeight="1" x14ac:dyDescent="0.3">
      <c r="A1780" s="227" t="s">
        <v>2389</v>
      </c>
      <c r="B1780" s="261">
        <v>0</v>
      </c>
      <c r="C1780" s="919">
        <v>64725</v>
      </c>
      <c r="D1780" s="407">
        <v>1E-4</v>
      </c>
      <c r="E1780" s="263">
        <v>0</v>
      </c>
      <c r="F1780" s="264">
        <v>0</v>
      </c>
      <c r="G1780" s="264">
        <v>0</v>
      </c>
      <c r="H1780" s="264">
        <v>0</v>
      </c>
      <c r="I1780" s="266">
        <v>0</v>
      </c>
      <c r="J1780" s="264">
        <v>0</v>
      </c>
      <c r="K1780" s="264">
        <v>0</v>
      </c>
      <c r="L1780" s="264">
        <v>0</v>
      </c>
      <c r="M1780" s="264">
        <v>0</v>
      </c>
      <c r="N1780" s="267">
        <v>0</v>
      </c>
      <c r="O1780" s="268">
        <v>0</v>
      </c>
      <c r="P1780" s="264">
        <v>0</v>
      </c>
      <c r="Q1780" s="268">
        <v>0</v>
      </c>
      <c r="R1780" s="268">
        <v>0</v>
      </c>
      <c r="S1780" s="268">
        <v>1E-4</v>
      </c>
      <c r="T1780" s="267">
        <v>0</v>
      </c>
      <c r="U1780" s="266">
        <v>0</v>
      </c>
      <c r="V1780" s="268">
        <v>0</v>
      </c>
      <c r="W1780" s="268">
        <v>0</v>
      </c>
      <c r="X1780" s="267">
        <v>0</v>
      </c>
      <c r="Y1780" s="267">
        <v>0</v>
      </c>
      <c r="Z1780" s="264">
        <v>0</v>
      </c>
      <c r="AA1780" s="264">
        <v>0</v>
      </c>
      <c r="AB1780" s="459">
        <v>0</v>
      </c>
      <c r="AC1780" s="459">
        <v>0</v>
      </c>
      <c r="AD1780" s="267">
        <v>0</v>
      </c>
      <c r="AE1780" s="268">
        <v>0</v>
      </c>
      <c r="AF1780" s="268">
        <v>0</v>
      </c>
      <c r="AG1780" s="268">
        <v>0</v>
      </c>
      <c r="AH1780" s="269">
        <v>0</v>
      </c>
      <c r="AI1780" s="186">
        <v>0</v>
      </c>
      <c r="AJ1780" s="192">
        <v>7501943413610</v>
      </c>
      <c r="AK1780" s="192" t="s">
        <v>262</v>
      </c>
      <c r="AL1780" s="90" t="s">
        <v>278</v>
      </c>
      <c r="AM1780" s="75">
        <v>64725</v>
      </c>
      <c r="AO1780" s="188">
        <v>0</v>
      </c>
      <c r="AP1780" s="188">
        <v>0</v>
      </c>
      <c r="AQ1780" s="187">
        <v>0</v>
      </c>
      <c r="AR1780" s="188">
        <v>0</v>
      </c>
      <c r="AS1780" s="187">
        <v>0</v>
      </c>
      <c r="AT1780" s="188">
        <v>0</v>
      </c>
      <c r="AU1780" s="187">
        <v>0</v>
      </c>
      <c r="AV1780" s="188">
        <v>0</v>
      </c>
      <c r="AW1780" s="187">
        <v>0</v>
      </c>
      <c r="AX1780" s="188">
        <v>0</v>
      </c>
      <c r="AY1780" s="187">
        <v>0</v>
      </c>
      <c r="AZ1780" s="188">
        <v>0</v>
      </c>
      <c r="BA1780" s="187">
        <v>0</v>
      </c>
      <c r="BB1780" s="188">
        <v>0</v>
      </c>
      <c r="BC1780" s="187">
        <v>0</v>
      </c>
      <c r="BD1780" s="75"/>
      <c r="BE1780" s="75"/>
      <c r="BG1780" s="74"/>
      <c r="BH1780" s="74"/>
      <c r="BI1780" s="194"/>
      <c r="BJ1780" s="74"/>
      <c r="BK1780" s="74"/>
      <c r="BL1780" s="74"/>
    </row>
    <row r="1781" spans="1:64" ht="11.25" customHeight="1" x14ac:dyDescent="0.3">
      <c r="A1781" s="252" t="s">
        <v>2390</v>
      </c>
      <c r="B1781" s="253">
        <v>0</v>
      </c>
      <c r="C1781" s="913">
        <v>64845</v>
      </c>
      <c r="D1781" s="289">
        <v>7236</v>
      </c>
      <c r="E1781" s="255">
        <v>18.189921551443312</v>
      </c>
      <c r="F1781" s="256">
        <v>10000</v>
      </c>
      <c r="G1781" s="256">
        <v>14000</v>
      </c>
      <c r="H1781" s="256">
        <v>0</v>
      </c>
      <c r="I1781" s="257">
        <v>0</v>
      </c>
      <c r="J1781" s="256">
        <v>11850.371999999999</v>
      </c>
      <c r="K1781" s="256">
        <v>11934.081155109512</v>
      </c>
      <c r="L1781" s="256">
        <v>2138.3999999999996</v>
      </c>
      <c r="M1781" s="256">
        <v>17.918430185003857</v>
      </c>
      <c r="N1781" s="259">
        <v>0</v>
      </c>
      <c r="O1781" s="258">
        <v>0</v>
      </c>
      <c r="P1781" s="256">
        <v>0</v>
      </c>
      <c r="Q1781" s="258">
        <v>18.04500314420509</v>
      </c>
      <c r="R1781" s="258">
        <v>12.904911339492129</v>
      </c>
      <c r="S1781" s="258">
        <v>5097.6000000000004</v>
      </c>
      <c r="T1781" s="259">
        <v>5097.5999999999995</v>
      </c>
      <c r="U1781" s="257">
        <v>12.814392495942151</v>
      </c>
      <c r="V1781" s="258">
        <v>194.4</v>
      </c>
      <c r="W1781" s="258">
        <v>0</v>
      </c>
      <c r="X1781" s="259">
        <v>4903.2</v>
      </c>
      <c r="Y1781" s="259">
        <v>0</v>
      </c>
      <c r="Z1781" s="256">
        <v>0</v>
      </c>
      <c r="AA1781" s="256">
        <v>0</v>
      </c>
      <c r="AB1781" s="460">
        <v>0</v>
      </c>
      <c r="AC1781" s="460">
        <v>0</v>
      </c>
      <c r="AD1781" s="259">
        <v>0</v>
      </c>
      <c r="AE1781" s="258">
        <v>0</v>
      </c>
      <c r="AF1781" s="258">
        <v>0</v>
      </c>
      <c r="AG1781" s="258">
        <v>0</v>
      </c>
      <c r="AH1781" s="260">
        <v>0</v>
      </c>
      <c r="AI1781" s="186">
        <v>11602.134</v>
      </c>
      <c r="AJ1781" s="192">
        <v>7501943413610</v>
      </c>
      <c r="AK1781" s="192">
        <v>64725</v>
      </c>
      <c r="AL1781" s="90" t="s">
        <v>279</v>
      </c>
      <c r="AM1781" s="75">
        <v>64845</v>
      </c>
      <c r="AO1781" s="188">
        <v>11664</v>
      </c>
      <c r="AP1781" s="188">
        <v>9784.7999999999993</v>
      </c>
      <c r="AQ1781" s="187">
        <v>72.706170045263022</v>
      </c>
      <c r="AR1781" s="188">
        <v>11988</v>
      </c>
      <c r="AS1781" s="187">
        <v>104.11672746221991</v>
      </c>
      <c r="AT1781" s="188">
        <v>13219.2</v>
      </c>
      <c r="AU1781" s="187">
        <v>165.61943412357715</v>
      </c>
      <c r="AV1781" s="188">
        <v>12009.6</v>
      </c>
      <c r="AW1781" s="187">
        <v>158.33378268577582</v>
      </c>
      <c r="AX1781" s="188">
        <v>4860</v>
      </c>
      <c r="AY1781" s="187">
        <v>34.892390331802822</v>
      </c>
      <c r="AZ1781" s="188">
        <v>13262.4</v>
      </c>
      <c r="BA1781" s="187">
        <v>108.26232640531586</v>
      </c>
      <c r="BB1781" s="188">
        <v>15724.800000000001</v>
      </c>
      <c r="BC1781" s="187">
        <v>189.53873508194371</v>
      </c>
      <c r="BD1781" s="75"/>
      <c r="BE1781" s="75"/>
      <c r="BG1781" s="74"/>
      <c r="BH1781" s="74"/>
      <c r="BI1781" s="194"/>
      <c r="BJ1781" s="74"/>
      <c r="BK1781" s="74"/>
      <c r="BL1781" s="74"/>
    </row>
    <row r="1782" spans="1:64" ht="11.25" customHeight="1" x14ac:dyDescent="0.3">
      <c r="A1782" s="313" t="s">
        <v>2391</v>
      </c>
      <c r="B1782" s="314">
        <v>0</v>
      </c>
      <c r="C1782" s="915">
        <v>65485</v>
      </c>
      <c r="D1782" s="455">
        <v>974.16</v>
      </c>
      <c r="E1782" s="316">
        <v>0</v>
      </c>
      <c r="F1782" s="317">
        <v>0</v>
      </c>
      <c r="G1782" s="317">
        <v>0</v>
      </c>
      <c r="H1782" s="317">
        <v>0</v>
      </c>
      <c r="I1782" s="318">
        <v>0</v>
      </c>
      <c r="J1782" s="317">
        <v>0</v>
      </c>
      <c r="K1782" s="317">
        <v>0</v>
      </c>
      <c r="L1782" s="317">
        <v>0</v>
      </c>
      <c r="M1782" s="317">
        <v>0</v>
      </c>
      <c r="N1782" s="319">
        <v>0</v>
      </c>
      <c r="O1782" s="288">
        <v>0</v>
      </c>
      <c r="P1782" s="317">
        <v>0</v>
      </c>
      <c r="Q1782" s="288">
        <v>0</v>
      </c>
      <c r="R1782" s="288">
        <v>0</v>
      </c>
      <c r="S1782" s="288">
        <v>974.16</v>
      </c>
      <c r="T1782" s="319">
        <v>974.16</v>
      </c>
      <c r="U1782" s="318">
        <v>0</v>
      </c>
      <c r="V1782" s="288">
        <v>0</v>
      </c>
      <c r="W1782" s="288">
        <v>0</v>
      </c>
      <c r="X1782" s="319">
        <v>974.16</v>
      </c>
      <c r="Y1782" s="319">
        <v>0</v>
      </c>
      <c r="Z1782" s="317">
        <v>0</v>
      </c>
      <c r="AA1782" s="317">
        <v>0</v>
      </c>
      <c r="AB1782" s="461">
        <v>0</v>
      </c>
      <c r="AC1782" s="461">
        <v>0</v>
      </c>
      <c r="AD1782" s="319">
        <v>0</v>
      </c>
      <c r="AE1782" s="288">
        <v>0</v>
      </c>
      <c r="AF1782" s="288">
        <v>0</v>
      </c>
      <c r="AG1782" s="288">
        <v>0</v>
      </c>
      <c r="AH1782" s="320">
        <v>0</v>
      </c>
      <c r="AI1782" s="186">
        <v>0</v>
      </c>
      <c r="AJ1782" s="192">
        <v>7506425618910</v>
      </c>
      <c r="AK1782" s="192" t="s">
        <v>262</v>
      </c>
      <c r="AL1782" s="90" t="s">
        <v>279</v>
      </c>
      <c r="AM1782" s="75">
        <v>65485</v>
      </c>
      <c r="AO1782" s="188">
        <v>0</v>
      </c>
      <c r="AP1782" s="188">
        <v>0</v>
      </c>
      <c r="AQ1782" s="187">
        <v>0</v>
      </c>
      <c r="AR1782" s="188">
        <v>0</v>
      </c>
      <c r="AS1782" s="187">
        <v>0</v>
      </c>
      <c r="AT1782" s="188">
        <v>0</v>
      </c>
      <c r="AU1782" s="187">
        <v>0</v>
      </c>
      <c r="AV1782" s="188">
        <v>0</v>
      </c>
      <c r="AW1782" s="187">
        <v>0</v>
      </c>
      <c r="AX1782" s="188">
        <v>0</v>
      </c>
      <c r="AY1782" s="187">
        <v>0</v>
      </c>
      <c r="AZ1782" s="188">
        <v>0</v>
      </c>
      <c r="BA1782" s="187">
        <v>0</v>
      </c>
      <c r="BB1782" s="188">
        <v>0</v>
      </c>
      <c r="BC1782" s="187">
        <v>0</v>
      </c>
      <c r="BD1782" s="75"/>
      <c r="BE1782" s="75"/>
      <c r="BG1782" s="74"/>
      <c r="BH1782" s="74"/>
      <c r="BI1782" s="194"/>
      <c r="BJ1782" s="74"/>
      <c r="BK1782" s="74"/>
      <c r="BL1782" s="74"/>
    </row>
    <row r="1783" spans="1:64" ht="11.25" customHeight="1" x14ac:dyDescent="0.3">
      <c r="A1783" s="184" t="s">
        <v>2392</v>
      </c>
      <c r="B1783" s="185">
        <v>0</v>
      </c>
      <c r="C1783" s="916">
        <v>64780</v>
      </c>
      <c r="D1783" s="284">
        <v>1E-4</v>
      </c>
      <c r="E1783" s="91">
        <v>0</v>
      </c>
      <c r="F1783" s="186">
        <v>0</v>
      </c>
      <c r="G1783" s="186">
        <v>0</v>
      </c>
      <c r="H1783" s="186">
        <v>0</v>
      </c>
      <c r="I1783" s="187">
        <v>0</v>
      </c>
      <c r="J1783" s="186">
        <v>0</v>
      </c>
      <c r="K1783" s="186">
        <v>0</v>
      </c>
      <c r="L1783" s="186">
        <v>0</v>
      </c>
      <c r="M1783" s="186">
        <v>0</v>
      </c>
      <c r="N1783" s="188">
        <v>0</v>
      </c>
      <c r="O1783" s="189">
        <v>0</v>
      </c>
      <c r="P1783" s="186">
        <v>0</v>
      </c>
      <c r="Q1783" s="189">
        <v>0</v>
      </c>
      <c r="R1783" s="189">
        <v>0</v>
      </c>
      <c r="S1783" s="189">
        <v>1E-4</v>
      </c>
      <c r="T1783" s="188">
        <v>0</v>
      </c>
      <c r="U1783" s="187">
        <v>0</v>
      </c>
      <c r="V1783" s="189">
        <v>0</v>
      </c>
      <c r="W1783" s="189">
        <v>0</v>
      </c>
      <c r="X1783" s="188">
        <v>0</v>
      </c>
      <c r="Y1783" s="188">
        <v>0</v>
      </c>
      <c r="Z1783" s="186">
        <v>0</v>
      </c>
      <c r="AA1783" s="186">
        <v>0</v>
      </c>
      <c r="AB1783" s="321">
        <v>0</v>
      </c>
      <c r="AC1783" s="321">
        <v>0</v>
      </c>
      <c r="AD1783" s="188">
        <v>0</v>
      </c>
      <c r="AE1783" s="189">
        <v>0</v>
      </c>
      <c r="AF1783" s="189">
        <v>0</v>
      </c>
      <c r="AG1783" s="189">
        <v>0</v>
      </c>
      <c r="AH1783" s="191">
        <v>0</v>
      </c>
      <c r="AI1783" s="186">
        <v>0</v>
      </c>
      <c r="AJ1783" s="192">
        <v>7501943416727</v>
      </c>
      <c r="AK1783" s="192" t="s">
        <v>262</v>
      </c>
      <c r="AL1783" s="90" t="s">
        <v>278</v>
      </c>
      <c r="AM1783" s="75">
        <v>64780</v>
      </c>
      <c r="AO1783" s="188">
        <v>0</v>
      </c>
      <c r="AP1783" s="188">
        <v>0</v>
      </c>
      <c r="AQ1783" s="187">
        <v>0</v>
      </c>
      <c r="AR1783" s="188">
        <v>0</v>
      </c>
      <c r="AS1783" s="187">
        <v>0</v>
      </c>
      <c r="AT1783" s="188">
        <v>0</v>
      </c>
      <c r="AU1783" s="187">
        <v>0</v>
      </c>
      <c r="AV1783" s="188">
        <v>0</v>
      </c>
      <c r="AW1783" s="187">
        <v>0</v>
      </c>
      <c r="AX1783" s="188">
        <v>0</v>
      </c>
      <c r="AY1783" s="187">
        <v>0</v>
      </c>
      <c r="AZ1783" s="188">
        <v>0</v>
      </c>
      <c r="BA1783" s="187">
        <v>0</v>
      </c>
      <c r="BB1783" s="188">
        <v>0</v>
      </c>
      <c r="BC1783" s="187">
        <v>0</v>
      </c>
      <c r="BD1783" s="75"/>
      <c r="BE1783" s="75"/>
      <c r="BG1783" s="74"/>
      <c r="BH1783" s="74"/>
      <c r="BI1783" s="194"/>
      <c r="BJ1783" s="74"/>
      <c r="BK1783" s="74"/>
      <c r="BL1783" s="74"/>
    </row>
    <row r="1784" spans="1:64" ht="11.25" customHeight="1" x14ac:dyDescent="0.3">
      <c r="A1784" s="252" t="s">
        <v>2393</v>
      </c>
      <c r="B1784" s="253">
        <v>0</v>
      </c>
      <c r="C1784" s="913">
        <v>64852</v>
      </c>
      <c r="D1784" s="289">
        <v>6382.8</v>
      </c>
      <c r="E1784" s="255">
        <v>18.281549701166789</v>
      </c>
      <c r="F1784" s="256">
        <v>8000</v>
      </c>
      <c r="G1784" s="256">
        <v>11000</v>
      </c>
      <c r="H1784" s="256">
        <v>0</v>
      </c>
      <c r="I1784" s="257">
        <v>0</v>
      </c>
      <c r="J1784" s="256">
        <v>11926.501</v>
      </c>
      <c r="K1784" s="256">
        <v>10474.166748991684</v>
      </c>
      <c r="L1784" s="256">
        <v>2468.4</v>
      </c>
      <c r="M1784" s="256">
        <v>23.566552444256487</v>
      </c>
      <c r="N1784" s="259">
        <v>0</v>
      </c>
      <c r="O1784" s="258">
        <v>0</v>
      </c>
      <c r="P1784" s="256">
        <v>7.2</v>
      </c>
      <c r="Q1784" s="258">
        <v>20.757135726563892</v>
      </c>
      <c r="R1784" s="258">
        <v>9.8463078148402445</v>
      </c>
      <c r="S1784" s="258">
        <v>3914.4</v>
      </c>
      <c r="T1784" s="259">
        <v>3935.9999999999995</v>
      </c>
      <c r="U1784" s="257">
        <v>11.273450464340486</v>
      </c>
      <c r="V1784" s="258">
        <v>1020</v>
      </c>
      <c r="W1784" s="258">
        <v>7.2</v>
      </c>
      <c r="X1784" s="259">
        <v>2908.7999999999997</v>
      </c>
      <c r="Y1784" s="259">
        <v>0</v>
      </c>
      <c r="Z1784" s="256">
        <v>0</v>
      </c>
      <c r="AA1784" s="256">
        <v>0</v>
      </c>
      <c r="AB1784" s="460">
        <v>0</v>
      </c>
      <c r="AC1784" s="460">
        <v>0</v>
      </c>
      <c r="AD1784" s="259">
        <v>60</v>
      </c>
      <c r="AE1784" s="258">
        <v>1.1990000000000001</v>
      </c>
      <c r="AF1784" s="258">
        <v>1.1990000000000001</v>
      </c>
      <c r="AG1784" s="258">
        <v>0</v>
      </c>
      <c r="AH1784" s="260">
        <v>0</v>
      </c>
      <c r="AI1784" s="186">
        <v>14249.455</v>
      </c>
      <c r="AJ1784" s="192">
        <v>7501943416727</v>
      </c>
      <c r="AK1784" s="192">
        <v>64780</v>
      </c>
      <c r="AL1784" s="90" t="s">
        <v>279</v>
      </c>
      <c r="AM1784" s="75">
        <v>64852</v>
      </c>
      <c r="AO1784" s="188">
        <v>12360.4</v>
      </c>
      <c r="AP1784" s="188">
        <v>13678.800000000001</v>
      </c>
      <c r="AQ1784" s="187">
        <v>118.55434217368696</v>
      </c>
      <c r="AR1784" s="188">
        <v>10669.2</v>
      </c>
      <c r="AS1784" s="187">
        <v>86.974810467106877</v>
      </c>
      <c r="AT1784" s="188">
        <v>12733.2</v>
      </c>
      <c r="AU1784" s="187">
        <v>138.74664484762027</v>
      </c>
      <c r="AV1784" s="188">
        <v>12948.000000000002</v>
      </c>
      <c r="AW1784" s="187">
        <v>161.56935403204636</v>
      </c>
      <c r="AX1784" s="188">
        <v>11980.8</v>
      </c>
      <c r="AY1784" s="187">
        <v>117.84693404915426</v>
      </c>
      <c r="AZ1784" s="188">
        <v>11397.6</v>
      </c>
      <c r="BA1784" s="187">
        <v>102.8074856169181</v>
      </c>
      <c r="BB1784" s="188">
        <v>17984.399999999998</v>
      </c>
      <c r="BC1784" s="187">
        <v>200.43786287530082</v>
      </c>
      <c r="BD1784" s="75"/>
      <c r="BE1784" s="75"/>
      <c r="BG1784" s="74"/>
      <c r="BH1784" s="74"/>
      <c r="BI1784" s="194"/>
      <c r="BJ1784" s="74"/>
      <c r="BK1784" s="74"/>
      <c r="BL1784" s="74"/>
    </row>
    <row r="1785" spans="1:64" ht="11.25" customHeight="1" x14ac:dyDescent="0.3">
      <c r="A1785" s="227" t="s">
        <v>2394</v>
      </c>
      <c r="B1785" s="261">
        <v>0</v>
      </c>
      <c r="C1785" s="919">
        <v>64781</v>
      </c>
      <c r="D1785" s="407">
        <v>1E-4</v>
      </c>
      <c r="E1785" s="263">
        <v>0</v>
      </c>
      <c r="F1785" s="264">
        <v>0</v>
      </c>
      <c r="G1785" s="264">
        <v>0</v>
      </c>
      <c r="H1785" s="264">
        <v>0</v>
      </c>
      <c r="I1785" s="266">
        <v>0</v>
      </c>
      <c r="J1785" s="264">
        <v>0</v>
      </c>
      <c r="K1785" s="264">
        <v>0</v>
      </c>
      <c r="L1785" s="264">
        <v>0</v>
      </c>
      <c r="M1785" s="264">
        <v>0</v>
      </c>
      <c r="N1785" s="267">
        <v>0</v>
      </c>
      <c r="O1785" s="268">
        <v>0</v>
      </c>
      <c r="P1785" s="264">
        <v>0</v>
      </c>
      <c r="Q1785" s="268">
        <v>0</v>
      </c>
      <c r="R1785" s="268">
        <v>0</v>
      </c>
      <c r="S1785" s="268">
        <v>1E-4</v>
      </c>
      <c r="T1785" s="267">
        <v>0</v>
      </c>
      <c r="U1785" s="266">
        <v>0</v>
      </c>
      <c r="V1785" s="268">
        <v>0</v>
      </c>
      <c r="W1785" s="268">
        <v>0</v>
      </c>
      <c r="X1785" s="267">
        <v>0</v>
      </c>
      <c r="Y1785" s="267">
        <v>0</v>
      </c>
      <c r="Z1785" s="264">
        <v>0</v>
      </c>
      <c r="AA1785" s="264">
        <v>0</v>
      </c>
      <c r="AB1785" s="459">
        <v>0</v>
      </c>
      <c r="AC1785" s="459">
        <v>0</v>
      </c>
      <c r="AD1785" s="267">
        <v>0</v>
      </c>
      <c r="AE1785" s="268">
        <v>0</v>
      </c>
      <c r="AF1785" s="268">
        <v>0</v>
      </c>
      <c r="AG1785" s="268">
        <v>0</v>
      </c>
      <c r="AH1785" s="269">
        <v>0</v>
      </c>
      <c r="AI1785" s="186">
        <v>0</v>
      </c>
      <c r="AJ1785" s="192">
        <v>7501943416741</v>
      </c>
      <c r="AK1785" s="192" t="s">
        <v>262</v>
      </c>
      <c r="AL1785" s="90" t="s">
        <v>278</v>
      </c>
      <c r="AM1785" s="75">
        <v>64781</v>
      </c>
      <c r="AO1785" s="188">
        <v>0</v>
      </c>
      <c r="AP1785" s="188">
        <v>0</v>
      </c>
      <c r="AQ1785" s="187">
        <v>0</v>
      </c>
      <c r="AR1785" s="188">
        <v>0</v>
      </c>
      <c r="AS1785" s="187">
        <v>0</v>
      </c>
      <c r="AT1785" s="188">
        <v>0</v>
      </c>
      <c r="AU1785" s="187">
        <v>0</v>
      </c>
      <c r="AV1785" s="188">
        <v>0</v>
      </c>
      <c r="AW1785" s="187">
        <v>0</v>
      </c>
      <c r="AX1785" s="188">
        <v>0</v>
      </c>
      <c r="AY1785" s="187">
        <v>0</v>
      </c>
      <c r="AZ1785" s="188">
        <v>0</v>
      </c>
      <c r="BA1785" s="187">
        <v>0</v>
      </c>
      <c r="BB1785" s="188">
        <v>0</v>
      </c>
      <c r="BC1785" s="187">
        <v>0</v>
      </c>
      <c r="BD1785" s="75"/>
      <c r="BE1785" s="75"/>
      <c r="BG1785" s="74"/>
      <c r="BH1785" s="74"/>
      <c r="BI1785" s="194"/>
      <c r="BJ1785" s="74"/>
      <c r="BK1785" s="74"/>
      <c r="BL1785" s="74"/>
    </row>
    <row r="1786" spans="1:64" ht="11.25" customHeight="1" x14ac:dyDescent="0.3">
      <c r="A1786" s="252" t="s">
        <v>2395</v>
      </c>
      <c r="B1786" s="253">
        <v>0</v>
      </c>
      <c r="C1786" s="913">
        <v>64853</v>
      </c>
      <c r="D1786" s="289">
        <v>5682</v>
      </c>
      <c r="E1786" s="255">
        <v>15.144452536245014</v>
      </c>
      <c r="F1786" s="256">
        <v>10000</v>
      </c>
      <c r="G1786" s="256">
        <v>12000</v>
      </c>
      <c r="H1786" s="256">
        <v>0</v>
      </c>
      <c r="I1786" s="257">
        <v>0</v>
      </c>
      <c r="J1786" s="256">
        <v>12429.331999999999</v>
      </c>
      <c r="K1786" s="256">
        <v>11255.606605259607</v>
      </c>
      <c r="L1786" s="256">
        <v>2698.7999999999997</v>
      </c>
      <c r="M1786" s="256">
        <v>23.977383846543496</v>
      </c>
      <c r="N1786" s="259">
        <v>0</v>
      </c>
      <c r="O1786" s="258">
        <v>0</v>
      </c>
      <c r="P1786" s="256">
        <v>12</v>
      </c>
      <c r="Q1786" s="258">
        <v>21.809699829403545</v>
      </c>
      <c r="R1786" s="258">
        <v>7.2003869556304414</v>
      </c>
      <c r="S1786" s="258">
        <v>2983.2000000000003</v>
      </c>
      <c r="T1786" s="259">
        <v>3988.8</v>
      </c>
      <c r="U1786" s="257">
        <v>10.631501632624801</v>
      </c>
      <c r="V1786" s="258">
        <v>648</v>
      </c>
      <c r="W1786" s="258">
        <v>12</v>
      </c>
      <c r="X1786" s="259">
        <v>3328.8</v>
      </c>
      <c r="Y1786" s="259">
        <v>615.6</v>
      </c>
      <c r="Z1786" s="256">
        <v>0</v>
      </c>
      <c r="AA1786" s="256">
        <v>0</v>
      </c>
      <c r="AB1786" s="460">
        <v>0</v>
      </c>
      <c r="AC1786" s="460">
        <v>0</v>
      </c>
      <c r="AD1786" s="259">
        <v>63.599999999999909</v>
      </c>
      <c r="AE1786" s="258">
        <v>153.59800000000001</v>
      </c>
      <c r="AF1786" s="258">
        <v>153.59800000000001</v>
      </c>
      <c r="AG1786" s="258">
        <v>0</v>
      </c>
      <c r="AH1786" s="260">
        <v>0</v>
      </c>
      <c r="AI1786" s="186">
        <v>13031.699000000001</v>
      </c>
      <c r="AJ1786" s="192">
        <v>7501943416741</v>
      </c>
      <c r="AK1786" s="192">
        <v>64781</v>
      </c>
      <c r="AL1786" s="90" t="s">
        <v>279</v>
      </c>
      <c r="AM1786" s="75">
        <v>64853</v>
      </c>
      <c r="AO1786" s="188">
        <v>12112.4</v>
      </c>
      <c r="AP1786" s="188">
        <v>12490.8</v>
      </c>
      <c r="AQ1786" s="187">
        <v>93.529015350056156</v>
      </c>
      <c r="AR1786" s="188">
        <v>10200</v>
      </c>
      <c r="AS1786" s="187">
        <v>80.113100848256352</v>
      </c>
      <c r="AT1786" s="188">
        <v>13646.399999999998</v>
      </c>
      <c r="AU1786" s="187">
        <v>129.69113098803277</v>
      </c>
      <c r="AV1786" s="188">
        <v>11801.999999999998</v>
      </c>
      <c r="AW1786" s="187">
        <v>126.8374067392555</v>
      </c>
      <c r="AX1786" s="188">
        <v>13804.8</v>
      </c>
      <c r="AY1786" s="187">
        <v>117.95683458461457</v>
      </c>
      <c r="AZ1786" s="188">
        <v>12250.800000000001</v>
      </c>
      <c r="BA1786" s="187">
        <v>94.083957048796236</v>
      </c>
      <c r="BB1786" s="188">
        <v>18406.8</v>
      </c>
      <c r="BC1786" s="187">
        <v>178.36971855011834</v>
      </c>
      <c r="BD1786" s="75"/>
      <c r="BE1786" s="75"/>
      <c r="BG1786" s="74"/>
      <c r="BH1786" s="74"/>
      <c r="BI1786" s="194"/>
      <c r="BJ1786" s="74"/>
      <c r="BK1786" s="74"/>
      <c r="BL1786" s="74"/>
    </row>
    <row r="1787" spans="1:64" ht="11.25" customHeight="1" x14ac:dyDescent="0.3">
      <c r="A1787" s="313" t="s">
        <v>2396</v>
      </c>
      <c r="B1787" s="314">
        <v>0</v>
      </c>
      <c r="C1787" s="915">
        <v>65941</v>
      </c>
      <c r="D1787" s="455">
        <v>1812</v>
      </c>
      <c r="E1787" s="316">
        <v>28.655669757827525</v>
      </c>
      <c r="F1787" s="317">
        <v>5000</v>
      </c>
      <c r="G1787" s="317">
        <v>4000</v>
      </c>
      <c r="H1787" s="317">
        <v>4059</v>
      </c>
      <c r="I1787" s="318">
        <v>101.47500000000001</v>
      </c>
      <c r="J1787" s="317">
        <v>0</v>
      </c>
      <c r="K1787" s="317">
        <v>1897.0067864196801</v>
      </c>
      <c r="L1787" s="317">
        <v>116.39999999999999</v>
      </c>
      <c r="M1787" s="317">
        <v>6.1359822660248771</v>
      </c>
      <c r="N1787" s="319">
        <v>88.8</v>
      </c>
      <c r="O1787" s="288">
        <v>178.8</v>
      </c>
      <c r="P1787" s="317">
        <v>290.40000000000003</v>
      </c>
      <c r="Q1787" s="288">
        <v>0</v>
      </c>
      <c r="R1787" s="288">
        <v>0</v>
      </c>
      <c r="S1787" s="288">
        <v>5754.6</v>
      </c>
      <c r="T1787" s="319">
        <v>5756.4</v>
      </c>
      <c r="U1787" s="318">
        <v>91.033938959138155</v>
      </c>
      <c r="V1787" s="288">
        <v>362.4</v>
      </c>
      <c r="W1787" s="288">
        <v>22.8</v>
      </c>
      <c r="X1787" s="319">
        <v>5371.2</v>
      </c>
      <c r="Y1787" s="319">
        <v>4711.2</v>
      </c>
      <c r="Z1787" s="317">
        <v>0</v>
      </c>
      <c r="AA1787" s="317">
        <v>0</v>
      </c>
      <c r="AB1787" s="461">
        <v>0</v>
      </c>
      <c r="AC1787" s="461">
        <v>0</v>
      </c>
      <c r="AD1787" s="319">
        <v>15.600000000000009</v>
      </c>
      <c r="AE1787" s="288">
        <v>0</v>
      </c>
      <c r="AF1787" s="288">
        <v>0</v>
      </c>
      <c r="AG1787" s="288">
        <v>0</v>
      </c>
      <c r="AH1787" s="320">
        <v>0</v>
      </c>
      <c r="AI1787" s="186">
        <v>0</v>
      </c>
      <c r="AJ1787" s="192">
        <v>7501943417144</v>
      </c>
      <c r="AK1787" s="192" t="s">
        <v>262</v>
      </c>
      <c r="AL1787" s="90" t="s">
        <v>278</v>
      </c>
      <c r="AM1787" s="75">
        <v>65941</v>
      </c>
      <c r="AO1787" s="188">
        <v>1554.8</v>
      </c>
      <c r="AP1787" s="188">
        <v>2084.3999999999996</v>
      </c>
      <c r="AQ1787" s="187">
        <v>141.89244383934647</v>
      </c>
      <c r="AR1787" s="188">
        <v>1496.3999999999999</v>
      </c>
      <c r="AS1787" s="187">
        <v>88.439716312056731</v>
      </c>
      <c r="AT1787" s="188">
        <v>1083.5999999999999</v>
      </c>
      <c r="AU1787" s="187">
        <v>18.613615457752193</v>
      </c>
      <c r="AV1787" s="188">
        <v>1708.8</v>
      </c>
      <c r="AW1787" s="187">
        <v>26.841066580547391</v>
      </c>
      <c r="AX1787" s="188">
        <v>1046.3999999999999</v>
      </c>
      <c r="AY1787" s="187">
        <v>17.828359310818051</v>
      </c>
      <c r="AZ1787" s="188">
        <v>1483.2</v>
      </c>
      <c r="BA1787" s="187">
        <v>32.73686459248087</v>
      </c>
      <c r="BB1787" s="188">
        <v>2870.4</v>
      </c>
      <c r="BC1787" s="187">
        <v>47.790427936944504</v>
      </c>
      <c r="BD1787" s="75"/>
      <c r="BE1787" s="75"/>
      <c r="BG1787" s="74"/>
      <c r="BH1787" s="74"/>
      <c r="BI1787" s="194"/>
      <c r="BJ1787" s="74"/>
      <c r="BK1787" s="74"/>
      <c r="BL1787" s="74"/>
    </row>
    <row r="1788" spans="1:64" ht="11.25" customHeight="1" x14ac:dyDescent="0.3">
      <c r="A1788" s="313" t="s">
        <v>2397</v>
      </c>
      <c r="B1788" s="314">
        <v>0</v>
      </c>
      <c r="C1788" s="915">
        <v>65942</v>
      </c>
      <c r="D1788" s="455">
        <v>2943.6</v>
      </c>
      <c r="E1788" s="316">
        <v>35.783022367322857</v>
      </c>
      <c r="F1788" s="317">
        <v>6000</v>
      </c>
      <c r="G1788" s="317">
        <v>4000</v>
      </c>
      <c r="H1788" s="317">
        <v>3942</v>
      </c>
      <c r="I1788" s="318">
        <v>98.550000000000011</v>
      </c>
      <c r="J1788" s="317">
        <v>0</v>
      </c>
      <c r="K1788" s="317">
        <v>2467.8742643227106</v>
      </c>
      <c r="L1788" s="317">
        <v>31.199999999999989</v>
      </c>
      <c r="M1788" s="317">
        <v>1.2642459322603532</v>
      </c>
      <c r="N1788" s="319">
        <v>253.2</v>
      </c>
      <c r="O1788" s="288">
        <v>192</v>
      </c>
      <c r="P1788" s="317">
        <v>477.59999999999997</v>
      </c>
      <c r="Q1788" s="288">
        <v>0</v>
      </c>
      <c r="R1788" s="288">
        <v>0</v>
      </c>
      <c r="S1788" s="288">
        <v>6854.4000000000005</v>
      </c>
      <c r="T1788" s="319">
        <v>6843.6</v>
      </c>
      <c r="U1788" s="318">
        <v>83.192244827086128</v>
      </c>
      <c r="V1788" s="288">
        <v>624</v>
      </c>
      <c r="W1788" s="288">
        <v>32.4</v>
      </c>
      <c r="X1788" s="319">
        <v>6187.2000000000007</v>
      </c>
      <c r="Y1788" s="319">
        <v>2288.4</v>
      </c>
      <c r="Z1788" s="317">
        <v>1156.8</v>
      </c>
      <c r="AA1788" s="317">
        <v>120</v>
      </c>
      <c r="AB1788" s="461">
        <v>0</v>
      </c>
      <c r="AC1788" s="461">
        <v>0</v>
      </c>
      <c r="AD1788" s="319">
        <v>192</v>
      </c>
      <c r="AE1788" s="288">
        <v>0</v>
      </c>
      <c r="AF1788" s="288">
        <v>0</v>
      </c>
      <c r="AG1788" s="288">
        <v>0</v>
      </c>
      <c r="AH1788" s="320">
        <v>0</v>
      </c>
      <c r="AI1788" s="186">
        <v>0</v>
      </c>
      <c r="AJ1788" s="192">
        <v>7501943417144</v>
      </c>
      <c r="AK1788" s="192">
        <v>64783</v>
      </c>
      <c r="AL1788" s="90" t="s">
        <v>279</v>
      </c>
      <c r="AM1788" s="75">
        <v>65942</v>
      </c>
      <c r="AO1788" s="188">
        <v>1919.5999999999997</v>
      </c>
      <c r="AP1788" s="188">
        <v>2582.3999999999996</v>
      </c>
      <c r="AQ1788" s="187">
        <v>176.63474692202459</v>
      </c>
      <c r="AR1788" s="188">
        <v>1470</v>
      </c>
      <c r="AS1788" s="187">
        <v>81.939799331103686</v>
      </c>
      <c r="AT1788" s="188">
        <v>1706.4</v>
      </c>
      <c r="AU1788" s="187">
        <v>27.379729116538424</v>
      </c>
      <c r="AV1788" s="188">
        <v>1712.4</v>
      </c>
      <c r="AW1788" s="187">
        <v>27.685496382648356</v>
      </c>
      <c r="AX1788" s="188">
        <v>1208.4000000000001</v>
      </c>
      <c r="AY1788" s="187">
        <v>21.121071666816459</v>
      </c>
      <c r="AZ1788" s="188">
        <v>2337.6</v>
      </c>
      <c r="BA1788" s="187">
        <v>51.294110718419603</v>
      </c>
      <c r="BB1788" s="188">
        <v>2532</v>
      </c>
      <c r="BC1788" s="187">
        <v>43.465847912780816</v>
      </c>
      <c r="BD1788" s="75"/>
      <c r="BE1788" s="75"/>
      <c r="BG1788" s="74"/>
      <c r="BH1788" s="74"/>
      <c r="BI1788" s="194"/>
      <c r="BJ1788" s="74"/>
      <c r="BK1788" s="74"/>
      <c r="BL1788" s="74"/>
    </row>
    <row r="1789" spans="1:64" ht="11.25" customHeight="1" x14ac:dyDescent="0.3">
      <c r="A1789" s="313" t="s">
        <v>2398</v>
      </c>
      <c r="B1789" s="314">
        <v>0</v>
      </c>
      <c r="C1789" s="915">
        <v>64862</v>
      </c>
      <c r="D1789" s="455">
        <v>5626.5929999999989</v>
      </c>
      <c r="E1789" s="316">
        <v>10.312284451724784</v>
      </c>
      <c r="F1789" s="317">
        <v>16000</v>
      </c>
      <c r="G1789" s="317">
        <v>20000</v>
      </c>
      <c r="H1789" s="317">
        <v>7494</v>
      </c>
      <c r="I1789" s="318">
        <v>37.47</v>
      </c>
      <c r="J1789" s="317">
        <v>19989.720999999998</v>
      </c>
      <c r="K1789" s="317">
        <v>16368.612676482917</v>
      </c>
      <c r="L1789" s="317">
        <v>4333.59</v>
      </c>
      <c r="M1789" s="317">
        <v>26.474998740889923</v>
      </c>
      <c r="N1789" s="319">
        <v>443.88900000000001</v>
      </c>
      <c r="O1789" s="288">
        <v>309.25600000000003</v>
      </c>
      <c r="P1789" s="317">
        <v>1460.9680000000001</v>
      </c>
      <c r="Q1789" s="288">
        <v>28.987688222361886</v>
      </c>
      <c r="R1789" s="288">
        <v>13.187282103637163</v>
      </c>
      <c r="S1789" s="288">
        <v>8787.0029999999988</v>
      </c>
      <c r="T1789" s="319">
        <v>6947.5960000000005</v>
      </c>
      <c r="U1789" s="318">
        <v>12.73338700838417</v>
      </c>
      <c r="V1789" s="288">
        <v>1242.356</v>
      </c>
      <c r="W1789" s="288">
        <v>707.82300000000009</v>
      </c>
      <c r="X1789" s="319">
        <v>4997.4170000000004</v>
      </c>
      <c r="Y1789" s="319">
        <v>3065.9</v>
      </c>
      <c r="Z1789" s="317">
        <v>1034.4080000000001</v>
      </c>
      <c r="AA1789" s="317">
        <v>239.94</v>
      </c>
      <c r="AB1789" s="461">
        <v>0</v>
      </c>
      <c r="AC1789" s="461">
        <v>0</v>
      </c>
      <c r="AD1789" s="319">
        <v>65.309999999999491</v>
      </c>
      <c r="AE1789" s="288">
        <v>0</v>
      </c>
      <c r="AF1789" s="288">
        <v>0</v>
      </c>
      <c r="AG1789" s="288">
        <v>0</v>
      </c>
      <c r="AH1789" s="320">
        <v>1</v>
      </c>
      <c r="AI1789" s="186">
        <v>17637.764000000003</v>
      </c>
      <c r="AJ1789" s="192">
        <v>7506425604364</v>
      </c>
      <c r="AK1789" s="192" t="s">
        <v>262</v>
      </c>
      <c r="AL1789" s="90" t="s">
        <v>279</v>
      </c>
      <c r="AM1789" s="75">
        <v>64862</v>
      </c>
      <c r="AO1789" s="188">
        <v>17100.159</v>
      </c>
      <c r="AP1789" s="188">
        <v>18618.010000000002</v>
      </c>
      <c r="AQ1789" s="187">
        <v>147.5883452674409</v>
      </c>
      <c r="AR1789" s="188">
        <v>16009.305999999999</v>
      </c>
      <c r="AS1789" s="187">
        <v>100.30265020988661</v>
      </c>
      <c r="AT1789" s="188">
        <v>16673.161</v>
      </c>
      <c r="AU1789" s="187">
        <v>99.518886073475414</v>
      </c>
      <c r="AV1789" s="188">
        <v>18400.714000000004</v>
      </c>
      <c r="AW1789" s="187">
        <v>114.29204447055116</v>
      </c>
      <c r="AX1789" s="188">
        <v>14480.397000000003</v>
      </c>
      <c r="AY1789" s="187">
        <v>94.904301931663852</v>
      </c>
      <c r="AZ1789" s="188">
        <v>19500.452000000001</v>
      </c>
      <c r="BA1789" s="187">
        <v>108.26062479092707</v>
      </c>
      <c r="BB1789" s="188">
        <v>23818.063999999998</v>
      </c>
      <c r="BC1789" s="187">
        <v>149.09874848939367</v>
      </c>
      <c r="BD1789" s="75"/>
      <c r="BE1789" s="75"/>
      <c r="BG1789" s="74"/>
      <c r="BH1789" s="74"/>
      <c r="BI1789" s="194"/>
      <c r="BJ1789" s="74"/>
      <c r="BK1789" s="74"/>
      <c r="BL1789" s="74"/>
    </row>
    <row r="1790" spans="1:64" ht="11.25" customHeight="1" x14ac:dyDescent="0.3">
      <c r="A1790" s="313" t="s">
        <v>2399</v>
      </c>
      <c r="B1790" s="314">
        <v>0</v>
      </c>
      <c r="C1790" s="915">
        <v>64863</v>
      </c>
      <c r="D1790" s="455">
        <v>5469.299</v>
      </c>
      <c r="E1790" s="316">
        <v>10.779209905975806</v>
      </c>
      <c r="F1790" s="317">
        <v>16000</v>
      </c>
      <c r="G1790" s="317">
        <v>20000</v>
      </c>
      <c r="H1790" s="317">
        <v>2698</v>
      </c>
      <c r="I1790" s="318">
        <v>13.489999999999998</v>
      </c>
      <c r="J1790" s="317">
        <v>18786.526000000002</v>
      </c>
      <c r="K1790" s="317">
        <v>15221.79931843033</v>
      </c>
      <c r="L1790" s="317">
        <v>2877.944</v>
      </c>
      <c r="M1790" s="317">
        <v>18.906726726553462</v>
      </c>
      <c r="N1790" s="319">
        <v>0</v>
      </c>
      <c r="O1790" s="288">
        <v>130.63399999999999</v>
      </c>
      <c r="P1790" s="317">
        <v>162.62599999999998</v>
      </c>
      <c r="Q1790" s="288">
        <v>16.184844393263553</v>
      </c>
      <c r="R1790" s="288">
        <v>8.4465137407522803</v>
      </c>
      <c r="S1790" s="288">
        <v>5289.3549999999996</v>
      </c>
      <c r="T1790" s="319">
        <v>4049.6539999999995</v>
      </c>
      <c r="U1790" s="318">
        <v>7.9812916632596878</v>
      </c>
      <c r="V1790" s="288">
        <v>1082.396</v>
      </c>
      <c r="W1790" s="288">
        <v>31.991999999999997</v>
      </c>
      <c r="X1790" s="319">
        <v>2935.2659999999996</v>
      </c>
      <c r="Y1790" s="319">
        <v>789.13599999999997</v>
      </c>
      <c r="Z1790" s="317">
        <v>517.20399999999995</v>
      </c>
      <c r="AA1790" s="317">
        <v>0</v>
      </c>
      <c r="AB1790" s="461">
        <v>0</v>
      </c>
      <c r="AC1790" s="461">
        <v>0</v>
      </c>
      <c r="AD1790" s="319">
        <v>78.650000000000091</v>
      </c>
      <c r="AE1790" s="288">
        <v>0</v>
      </c>
      <c r="AF1790" s="288">
        <v>0</v>
      </c>
      <c r="AG1790" s="288">
        <v>0</v>
      </c>
      <c r="AH1790" s="320">
        <v>0</v>
      </c>
      <c r="AI1790" s="186">
        <v>16400.88</v>
      </c>
      <c r="AJ1790" s="192">
        <v>7506425604388</v>
      </c>
      <c r="AK1790" s="192" t="s">
        <v>262</v>
      </c>
      <c r="AL1790" s="90" t="s">
        <v>279</v>
      </c>
      <c r="AM1790" s="75">
        <v>64863</v>
      </c>
      <c r="AO1790" s="188">
        <v>16380.353999999999</v>
      </c>
      <c r="AP1790" s="188">
        <v>17179.714</v>
      </c>
      <c r="AQ1790" s="187">
        <v>157.30322119874742</v>
      </c>
      <c r="AR1790" s="188">
        <v>15580.108</v>
      </c>
      <c r="AS1790" s="187">
        <v>114.08983596953719</v>
      </c>
      <c r="AT1790" s="188">
        <v>16381.24</v>
      </c>
      <c r="AU1790" s="187">
        <v>105.71952924940493</v>
      </c>
      <c r="AV1790" s="188">
        <v>15250.866</v>
      </c>
      <c r="AW1790" s="187">
        <v>101.02513826409584</v>
      </c>
      <c r="AX1790" s="188">
        <v>12806.128000000001</v>
      </c>
      <c r="AY1790" s="187">
        <v>92.49701122776446</v>
      </c>
      <c r="AZ1790" s="188">
        <v>17069.057999999997</v>
      </c>
      <c r="BA1790" s="187">
        <v>95.076188976357273</v>
      </c>
      <c r="BB1790" s="188">
        <v>21995.848000000002</v>
      </c>
      <c r="BC1790" s="187">
        <v>150.32168310323152</v>
      </c>
      <c r="BD1790" s="75"/>
      <c r="BE1790" s="75"/>
      <c r="BG1790" s="74"/>
      <c r="BH1790" s="74"/>
      <c r="BI1790" s="194"/>
      <c r="BJ1790" s="74"/>
      <c r="BK1790" s="74"/>
      <c r="BL1790" s="74"/>
    </row>
    <row r="1791" spans="1:64" ht="11.25" customHeight="1" x14ac:dyDescent="0.3">
      <c r="A1791" s="184" t="s">
        <v>2400</v>
      </c>
      <c r="B1791" s="185">
        <v>0</v>
      </c>
      <c r="C1791" s="916">
        <v>64782</v>
      </c>
      <c r="D1791" s="284">
        <v>1E-4</v>
      </c>
      <c r="E1791" s="91">
        <v>0</v>
      </c>
      <c r="F1791" s="186">
        <v>0</v>
      </c>
      <c r="G1791" s="186">
        <v>0</v>
      </c>
      <c r="H1791" s="186">
        <v>0</v>
      </c>
      <c r="I1791" s="187">
        <v>0</v>
      </c>
      <c r="J1791" s="186">
        <v>0</v>
      </c>
      <c r="K1791" s="186">
        <v>0</v>
      </c>
      <c r="L1791" s="186">
        <v>0</v>
      </c>
      <c r="M1791" s="186">
        <v>0</v>
      </c>
      <c r="N1791" s="188">
        <v>0</v>
      </c>
      <c r="O1791" s="189">
        <v>0</v>
      </c>
      <c r="P1791" s="186">
        <v>0</v>
      </c>
      <c r="Q1791" s="189">
        <v>0</v>
      </c>
      <c r="R1791" s="189">
        <v>0</v>
      </c>
      <c r="S1791" s="189">
        <v>1E-4</v>
      </c>
      <c r="T1791" s="188">
        <v>0</v>
      </c>
      <c r="U1791" s="187">
        <v>0</v>
      </c>
      <c r="V1791" s="189">
        <v>0</v>
      </c>
      <c r="W1791" s="189">
        <v>0</v>
      </c>
      <c r="X1791" s="188">
        <v>0</v>
      </c>
      <c r="Y1791" s="188">
        <v>0</v>
      </c>
      <c r="Z1791" s="186">
        <v>0</v>
      </c>
      <c r="AA1791" s="186">
        <v>0</v>
      </c>
      <c r="AB1791" s="321">
        <v>0</v>
      </c>
      <c r="AC1791" s="321">
        <v>0</v>
      </c>
      <c r="AD1791" s="188">
        <v>0</v>
      </c>
      <c r="AE1791" s="189">
        <v>0</v>
      </c>
      <c r="AF1791" s="189">
        <v>0</v>
      </c>
      <c r="AG1791" s="189">
        <v>0</v>
      </c>
      <c r="AH1791" s="191">
        <v>0</v>
      </c>
      <c r="AI1791" s="186">
        <v>0</v>
      </c>
      <c r="AJ1791" s="192">
        <v>7501943417120</v>
      </c>
      <c r="AK1791" s="192" t="s">
        <v>262</v>
      </c>
      <c r="AL1791" s="90" t="s">
        <v>278</v>
      </c>
      <c r="AM1791" s="75">
        <v>64782</v>
      </c>
      <c r="AO1791" s="188">
        <v>0</v>
      </c>
      <c r="AP1791" s="188">
        <v>0</v>
      </c>
      <c r="AQ1791" s="187">
        <v>0</v>
      </c>
      <c r="AR1791" s="188">
        <v>0</v>
      </c>
      <c r="AS1791" s="187">
        <v>0</v>
      </c>
      <c r="AT1791" s="188">
        <v>0</v>
      </c>
      <c r="AU1791" s="187">
        <v>0</v>
      </c>
      <c r="AV1791" s="188">
        <v>0</v>
      </c>
      <c r="AW1791" s="187">
        <v>0</v>
      </c>
      <c r="AX1791" s="188">
        <v>0</v>
      </c>
      <c r="AY1791" s="187">
        <v>0</v>
      </c>
      <c r="AZ1791" s="188">
        <v>0</v>
      </c>
      <c r="BA1791" s="187">
        <v>0</v>
      </c>
      <c r="BB1791" s="188">
        <v>0</v>
      </c>
      <c r="BC1791" s="187">
        <v>0</v>
      </c>
      <c r="BD1791" s="75"/>
      <c r="BE1791" s="75"/>
      <c r="BG1791" s="74"/>
      <c r="BH1791" s="74"/>
      <c r="BI1791" s="194"/>
      <c r="BJ1791" s="74"/>
      <c r="BK1791" s="74"/>
      <c r="BL1791" s="74"/>
    </row>
    <row r="1792" spans="1:64" ht="11.25" customHeight="1" x14ac:dyDescent="0.3">
      <c r="A1792" s="252" t="s">
        <v>2401</v>
      </c>
      <c r="B1792" s="253">
        <v>0</v>
      </c>
      <c r="C1792" s="913">
        <v>64854</v>
      </c>
      <c r="D1792" s="289">
        <v>13048.8</v>
      </c>
      <c r="E1792" s="255">
        <v>26.729945759501806</v>
      </c>
      <c r="F1792" s="256">
        <v>12000</v>
      </c>
      <c r="G1792" s="256">
        <v>10000</v>
      </c>
      <c r="H1792" s="256">
        <v>4851</v>
      </c>
      <c r="I1792" s="257">
        <v>48.51</v>
      </c>
      <c r="J1792" s="256">
        <v>16420.617000000002</v>
      </c>
      <c r="K1792" s="256">
        <v>14645.147563041523</v>
      </c>
      <c r="L1792" s="256">
        <v>3087.6</v>
      </c>
      <c r="M1792" s="256">
        <v>21.082751038930216</v>
      </c>
      <c r="N1792" s="259">
        <v>0</v>
      </c>
      <c r="O1792" s="258">
        <v>0</v>
      </c>
      <c r="P1792" s="256">
        <v>63.6</v>
      </c>
      <c r="Q1792" s="258">
        <v>19.190509102063579</v>
      </c>
      <c r="R1792" s="258">
        <v>27.061467909518864</v>
      </c>
      <c r="S1792" s="258">
        <v>14812.199999999999</v>
      </c>
      <c r="T1792" s="259">
        <v>14748.000000000002</v>
      </c>
      <c r="U1792" s="257">
        <v>30.210689110196547</v>
      </c>
      <c r="V1792" s="258">
        <v>1516.8</v>
      </c>
      <c r="W1792" s="258">
        <v>63.6</v>
      </c>
      <c r="X1792" s="259">
        <v>13167.600000000002</v>
      </c>
      <c r="Y1792" s="259">
        <v>4239.6000000000004</v>
      </c>
      <c r="Z1792" s="256">
        <v>1275.5999999999999</v>
      </c>
      <c r="AA1792" s="256">
        <v>0</v>
      </c>
      <c r="AB1792" s="460">
        <v>0</v>
      </c>
      <c r="AC1792" s="460">
        <v>0</v>
      </c>
      <c r="AD1792" s="259">
        <v>142.79999999999973</v>
      </c>
      <c r="AE1792" s="258">
        <v>0</v>
      </c>
      <c r="AF1792" s="258">
        <v>0</v>
      </c>
      <c r="AG1792" s="258">
        <v>0</v>
      </c>
      <c r="AH1792" s="260">
        <v>0</v>
      </c>
      <c r="AI1792" s="186">
        <v>16304.698</v>
      </c>
      <c r="AJ1792" s="192">
        <v>7501943417120</v>
      </c>
      <c r="AK1792" s="192">
        <v>64782</v>
      </c>
      <c r="AL1792" s="90" t="s">
        <v>279</v>
      </c>
      <c r="AM1792" s="75">
        <v>64854</v>
      </c>
      <c r="AO1792" s="188">
        <v>15407.6</v>
      </c>
      <c r="AP1792" s="188">
        <v>16544.400000000001</v>
      </c>
      <c r="AQ1792" s="187">
        <v>91.96173074863232</v>
      </c>
      <c r="AR1792" s="188">
        <v>12147.6</v>
      </c>
      <c r="AS1792" s="187">
        <v>67.162050091225751</v>
      </c>
      <c r="AT1792" s="188">
        <v>17530.8</v>
      </c>
      <c r="AU1792" s="187">
        <v>104.16958633720577</v>
      </c>
      <c r="AV1792" s="188">
        <v>18009.599999999999</v>
      </c>
      <c r="AW1792" s="187">
        <v>122.91397352711357</v>
      </c>
      <c r="AX1792" s="188">
        <v>18565.2</v>
      </c>
      <c r="AY1792" s="187">
        <v>107.78533128307954</v>
      </c>
      <c r="AZ1792" s="188">
        <v>13801.200000000003</v>
      </c>
      <c r="BA1792" s="187">
        <v>71.524091688886216</v>
      </c>
      <c r="BB1792" s="188">
        <v>22154.399999999998</v>
      </c>
      <c r="BC1792" s="187">
        <v>135.27021191630928</v>
      </c>
      <c r="BD1792" s="75"/>
      <c r="BE1792" s="75"/>
      <c r="BG1792" s="74"/>
      <c r="BH1792" s="74"/>
      <c r="BI1792" s="194"/>
      <c r="BJ1792" s="74"/>
      <c r="BK1792" s="74"/>
      <c r="BL1792" s="74"/>
    </row>
    <row r="1793" spans="1:64" ht="11.25" customHeight="1" x14ac:dyDescent="0.3">
      <c r="A1793" s="227" t="s">
        <v>2402</v>
      </c>
      <c r="B1793" s="261">
        <v>0</v>
      </c>
      <c r="C1793" s="919">
        <v>64783</v>
      </c>
      <c r="D1793" s="407">
        <v>1E-4</v>
      </c>
      <c r="E1793" s="263">
        <v>0</v>
      </c>
      <c r="F1793" s="264">
        <v>0</v>
      </c>
      <c r="G1793" s="264">
        <v>0</v>
      </c>
      <c r="H1793" s="264">
        <v>0</v>
      </c>
      <c r="I1793" s="266">
        <v>0</v>
      </c>
      <c r="J1793" s="264">
        <v>0</v>
      </c>
      <c r="K1793" s="264">
        <v>0</v>
      </c>
      <c r="L1793" s="264">
        <v>0</v>
      </c>
      <c r="M1793" s="264">
        <v>0</v>
      </c>
      <c r="N1793" s="267">
        <v>0</v>
      </c>
      <c r="O1793" s="268">
        <v>0</v>
      </c>
      <c r="P1793" s="264">
        <v>0</v>
      </c>
      <c r="Q1793" s="268">
        <v>0</v>
      </c>
      <c r="R1793" s="268">
        <v>0</v>
      </c>
      <c r="S1793" s="268">
        <v>1E-4</v>
      </c>
      <c r="T1793" s="267">
        <v>0</v>
      </c>
      <c r="U1793" s="266">
        <v>0</v>
      </c>
      <c r="V1793" s="268">
        <v>0</v>
      </c>
      <c r="W1793" s="268">
        <v>0</v>
      </c>
      <c r="X1793" s="267">
        <v>0</v>
      </c>
      <c r="Y1793" s="267">
        <v>0</v>
      </c>
      <c r="Z1793" s="264">
        <v>0</v>
      </c>
      <c r="AA1793" s="264">
        <v>0</v>
      </c>
      <c r="AB1793" s="459">
        <v>0</v>
      </c>
      <c r="AC1793" s="459">
        <v>0</v>
      </c>
      <c r="AD1793" s="267">
        <v>0</v>
      </c>
      <c r="AE1793" s="268">
        <v>0</v>
      </c>
      <c r="AF1793" s="268">
        <v>0</v>
      </c>
      <c r="AG1793" s="268">
        <v>0</v>
      </c>
      <c r="AH1793" s="269">
        <v>0</v>
      </c>
      <c r="AI1793" s="186">
        <v>0</v>
      </c>
      <c r="AJ1793" s="192">
        <v>7501943417144</v>
      </c>
      <c r="AK1793" s="192" t="s">
        <v>262</v>
      </c>
      <c r="AL1793" s="90" t="s">
        <v>278</v>
      </c>
      <c r="AM1793" s="75">
        <v>64783</v>
      </c>
      <c r="AO1793" s="188">
        <v>0</v>
      </c>
      <c r="AP1793" s="188">
        <v>0</v>
      </c>
      <c r="AQ1793" s="187">
        <v>0</v>
      </c>
      <c r="AR1793" s="188">
        <v>0</v>
      </c>
      <c r="AS1793" s="187">
        <v>0</v>
      </c>
      <c r="AT1793" s="188">
        <v>0</v>
      </c>
      <c r="AU1793" s="187">
        <v>0</v>
      </c>
      <c r="AV1793" s="188">
        <v>0</v>
      </c>
      <c r="AW1793" s="187">
        <v>0</v>
      </c>
      <c r="AX1793" s="188">
        <v>0</v>
      </c>
      <c r="AY1793" s="187">
        <v>0</v>
      </c>
      <c r="AZ1793" s="188">
        <v>0</v>
      </c>
      <c r="BA1793" s="187">
        <v>0</v>
      </c>
      <c r="BB1793" s="188">
        <v>0</v>
      </c>
      <c r="BC1793" s="187">
        <v>0</v>
      </c>
      <c r="BD1793" s="75"/>
      <c r="BE1793" s="75"/>
      <c r="BG1793" s="74"/>
      <c r="BH1793" s="74"/>
      <c r="BI1793" s="194"/>
      <c r="BJ1793" s="74"/>
      <c r="BK1793" s="74"/>
      <c r="BL1793" s="74"/>
    </row>
    <row r="1794" spans="1:64" ht="11.25" customHeight="1" x14ac:dyDescent="0.3">
      <c r="A1794" s="252" t="s">
        <v>2403</v>
      </c>
      <c r="B1794" s="253">
        <v>0</v>
      </c>
      <c r="C1794" s="913">
        <v>64855</v>
      </c>
      <c r="D1794" s="289">
        <v>8652</v>
      </c>
      <c r="E1794" s="255">
        <v>17.578031552559153</v>
      </c>
      <c r="F1794" s="256">
        <v>14000</v>
      </c>
      <c r="G1794" s="256">
        <v>14000</v>
      </c>
      <c r="H1794" s="256">
        <v>5094</v>
      </c>
      <c r="I1794" s="257">
        <v>36.385714285714286</v>
      </c>
      <c r="J1794" s="256">
        <v>16881.165000000001</v>
      </c>
      <c r="K1794" s="256">
        <v>14766.158498686453</v>
      </c>
      <c r="L1794" s="256">
        <v>2379.6</v>
      </c>
      <c r="M1794" s="256">
        <v>16.115227262471016</v>
      </c>
      <c r="N1794" s="259">
        <v>0</v>
      </c>
      <c r="O1794" s="258">
        <v>0</v>
      </c>
      <c r="P1794" s="256">
        <v>123.6</v>
      </c>
      <c r="Q1794" s="258">
        <v>14.828360483414501</v>
      </c>
      <c r="R1794" s="258">
        <v>20.199553763025239</v>
      </c>
      <c r="S1794" s="258">
        <v>11366.4</v>
      </c>
      <c r="T1794" s="259">
        <v>11276.400000000001</v>
      </c>
      <c r="U1794" s="257">
        <v>22.90995318993043</v>
      </c>
      <c r="V1794" s="258">
        <v>1436.4</v>
      </c>
      <c r="W1794" s="258">
        <v>123.6</v>
      </c>
      <c r="X1794" s="259">
        <v>9716.4000000000015</v>
      </c>
      <c r="Y1794" s="259">
        <v>2118</v>
      </c>
      <c r="Z1794" s="256">
        <v>1765.2</v>
      </c>
      <c r="AA1794" s="256">
        <v>0</v>
      </c>
      <c r="AB1794" s="460">
        <v>0</v>
      </c>
      <c r="AC1794" s="460">
        <v>0</v>
      </c>
      <c r="AD1794" s="259">
        <v>150</v>
      </c>
      <c r="AE1794" s="258">
        <v>0</v>
      </c>
      <c r="AF1794" s="258">
        <v>0</v>
      </c>
      <c r="AG1794" s="258">
        <v>0</v>
      </c>
      <c r="AH1794" s="260">
        <v>0</v>
      </c>
      <c r="AI1794" s="186">
        <v>16652.313000000002</v>
      </c>
      <c r="AJ1794" s="192">
        <v>7501943417144</v>
      </c>
      <c r="AK1794" s="192">
        <v>64783</v>
      </c>
      <c r="AL1794" s="90" t="s">
        <v>279</v>
      </c>
      <c r="AM1794" s="75">
        <v>64855</v>
      </c>
      <c r="AO1794" s="188">
        <v>15012.400000000001</v>
      </c>
      <c r="AP1794" s="188">
        <v>17209.2</v>
      </c>
      <c r="AQ1794" s="187">
        <v>98.996151913751902</v>
      </c>
      <c r="AR1794" s="188">
        <v>10706.400000000001</v>
      </c>
      <c r="AS1794" s="187">
        <v>61.516892668352106</v>
      </c>
      <c r="AT1794" s="188">
        <v>17121.600000000002</v>
      </c>
      <c r="AU1794" s="187">
        <v>108.37940151030435</v>
      </c>
      <c r="AV1794" s="188">
        <v>17898</v>
      </c>
      <c r="AW1794" s="187">
        <v>130.77944417201772</v>
      </c>
      <c r="AX1794" s="188">
        <v>18553.2</v>
      </c>
      <c r="AY1794" s="187">
        <v>114.52990659664313</v>
      </c>
      <c r="AZ1794" s="188">
        <v>11314.800000000001</v>
      </c>
      <c r="BA1794" s="187">
        <v>63.26261516715752</v>
      </c>
      <c r="BB1794" s="188">
        <v>21904.800000000003</v>
      </c>
      <c r="BC1794" s="187">
        <v>142.11698533144107</v>
      </c>
      <c r="BD1794" s="75"/>
      <c r="BE1794" s="75"/>
      <c r="BG1794" s="74"/>
      <c r="BH1794" s="74"/>
      <c r="BI1794" s="194"/>
      <c r="BJ1794" s="74"/>
      <c r="BK1794" s="74"/>
      <c r="BL1794" s="74"/>
    </row>
    <row r="1795" spans="1:64" ht="11.25" customHeight="1" x14ac:dyDescent="0.3">
      <c r="A1795" s="227" t="s">
        <v>2404</v>
      </c>
      <c r="B1795" s="261">
        <v>0</v>
      </c>
      <c r="C1795" s="919">
        <v>64726</v>
      </c>
      <c r="D1795" s="407">
        <v>1E-4</v>
      </c>
      <c r="E1795" s="263">
        <v>0</v>
      </c>
      <c r="F1795" s="264">
        <v>0</v>
      </c>
      <c r="G1795" s="264">
        <v>0</v>
      </c>
      <c r="H1795" s="264">
        <v>0</v>
      </c>
      <c r="I1795" s="266">
        <v>0</v>
      </c>
      <c r="J1795" s="264">
        <v>0</v>
      </c>
      <c r="K1795" s="264">
        <v>0</v>
      </c>
      <c r="L1795" s="264">
        <v>0</v>
      </c>
      <c r="M1795" s="264">
        <v>0</v>
      </c>
      <c r="N1795" s="267">
        <v>0</v>
      </c>
      <c r="O1795" s="268">
        <v>0</v>
      </c>
      <c r="P1795" s="264">
        <v>0</v>
      </c>
      <c r="Q1795" s="268">
        <v>0</v>
      </c>
      <c r="R1795" s="268">
        <v>0</v>
      </c>
      <c r="S1795" s="268">
        <v>1E-4</v>
      </c>
      <c r="T1795" s="267">
        <v>0</v>
      </c>
      <c r="U1795" s="266">
        <v>0</v>
      </c>
      <c r="V1795" s="268">
        <v>0</v>
      </c>
      <c r="W1795" s="268">
        <v>0</v>
      </c>
      <c r="X1795" s="267">
        <v>0</v>
      </c>
      <c r="Y1795" s="267">
        <v>0</v>
      </c>
      <c r="Z1795" s="264">
        <v>0</v>
      </c>
      <c r="AA1795" s="264">
        <v>0</v>
      </c>
      <c r="AB1795" s="459">
        <v>0</v>
      </c>
      <c r="AC1795" s="459">
        <v>0</v>
      </c>
      <c r="AD1795" s="267">
        <v>0</v>
      </c>
      <c r="AE1795" s="268">
        <v>0</v>
      </c>
      <c r="AF1795" s="268">
        <v>0</v>
      </c>
      <c r="AG1795" s="268">
        <v>0</v>
      </c>
      <c r="AH1795" s="269">
        <v>0</v>
      </c>
      <c r="AI1795" s="186">
        <v>0</v>
      </c>
      <c r="AJ1795" s="192">
        <v>7501943413627</v>
      </c>
      <c r="AK1795" s="192" t="s">
        <v>262</v>
      </c>
      <c r="AL1795" s="90" t="s">
        <v>278</v>
      </c>
      <c r="AM1795" s="75">
        <v>64726</v>
      </c>
      <c r="AO1795" s="188">
        <v>0</v>
      </c>
      <c r="AP1795" s="188">
        <v>0</v>
      </c>
      <c r="AQ1795" s="187">
        <v>0</v>
      </c>
      <c r="AR1795" s="188">
        <v>0</v>
      </c>
      <c r="AS1795" s="187">
        <v>0</v>
      </c>
      <c r="AT1795" s="188">
        <v>0</v>
      </c>
      <c r="AU1795" s="187">
        <v>0</v>
      </c>
      <c r="AV1795" s="188">
        <v>0</v>
      </c>
      <c r="AW1795" s="187">
        <v>0</v>
      </c>
      <c r="AX1795" s="188">
        <v>0</v>
      </c>
      <c r="AY1795" s="187">
        <v>0</v>
      </c>
      <c r="AZ1795" s="188">
        <v>0</v>
      </c>
      <c r="BA1795" s="187">
        <v>0</v>
      </c>
      <c r="BB1795" s="188">
        <v>0</v>
      </c>
      <c r="BC1795" s="187">
        <v>0</v>
      </c>
      <c r="BD1795" s="75"/>
      <c r="BE1795" s="75"/>
      <c r="BG1795" s="74"/>
      <c r="BH1795" s="74"/>
      <c r="BI1795" s="194"/>
      <c r="BJ1795" s="74"/>
      <c r="BK1795" s="74"/>
      <c r="BL1795" s="74"/>
    </row>
    <row r="1796" spans="1:64" ht="11.25" customHeight="1" x14ac:dyDescent="0.3">
      <c r="A1796" s="252" t="s">
        <v>2405</v>
      </c>
      <c r="B1796" s="253">
        <v>0</v>
      </c>
      <c r="C1796" s="913">
        <v>64846</v>
      </c>
      <c r="D1796" s="289">
        <v>2980.7999999999997</v>
      </c>
      <c r="E1796" s="255">
        <v>0</v>
      </c>
      <c r="F1796" s="256">
        <v>0</v>
      </c>
      <c r="G1796" s="256">
        <v>0</v>
      </c>
      <c r="H1796" s="256">
        <v>0</v>
      </c>
      <c r="I1796" s="257">
        <v>0</v>
      </c>
      <c r="J1796" s="256">
        <v>0</v>
      </c>
      <c r="K1796" s="256">
        <v>0</v>
      </c>
      <c r="L1796" s="256">
        <v>0</v>
      </c>
      <c r="M1796" s="256">
        <v>0</v>
      </c>
      <c r="N1796" s="259">
        <v>0</v>
      </c>
      <c r="O1796" s="258">
        <v>0</v>
      </c>
      <c r="P1796" s="256">
        <v>0</v>
      </c>
      <c r="Q1796" s="258">
        <v>0</v>
      </c>
      <c r="R1796" s="258">
        <v>0</v>
      </c>
      <c r="S1796" s="258">
        <v>2980.7999999999997</v>
      </c>
      <c r="T1796" s="259">
        <v>2980.7999999999997</v>
      </c>
      <c r="U1796" s="257">
        <v>0</v>
      </c>
      <c r="V1796" s="258">
        <v>0</v>
      </c>
      <c r="W1796" s="258">
        <v>0</v>
      </c>
      <c r="X1796" s="259">
        <v>2980.7999999999997</v>
      </c>
      <c r="Y1796" s="259">
        <v>0</v>
      </c>
      <c r="Z1796" s="256">
        <v>0</v>
      </c>
      <c r="AA1796" s="256">
        <v>0</v>
      </c>
      <c r="AB1796" s="460">
        <v>0</v>
      </c>
      <c r="AC1796" s="460">
        <v>0</v>
      </c>
      <c r="AD1796" s="259">
        <v>0</v>
      </c>
      <c r="AE1796" s="258">
        <v>0</v>
      </c>
      <c r="AF1796" s="258">
        <v>0</v>
      </c>
      <c r="AG1796" s="258">
        <v>0</v>
      </c>
      <c r="AH1796" s="260">
        <v>0</v>
      </c>
      <c r="AI1796" s="186">
        <v>0</v>
      </c>
      <c r="AJ1796" s="192">
        <v>7501943413627</v>
      </c>
      <c r="AK1796" s="192">
        <v>64726</v>
      </c>
      <c r="AL1796" s="90" t="s">
        <v>279</v>
      </c>
      <c r="AM1796" s="75">
        <v>64846</v>
      </c>
      <c r="AO1796" s="188">
        <v>0</v>
      </c>
      <c r="AP1796" s="188">
        <v>0</v>
      </c>
      <c r="AQ1796" s="187">
        <v>0</v>
      </c>
      <c r="AR1796" s="188">
        <v>0</v>
      </c>
      <c r="AS1796" s="187">
        <v>0</v>
      </c>
      <c r="AT1796" s="188">
        <v>0</v>
      </c>
      <c r="AU1796" s="187">
        <v>0</v>
      </c>
      <c r="AV1796" s="188">
        <v>0</v>
      </c>
      <c r="AW1796" s="187">
        <v>0</v>
      </c>
      <c r="AX1796" s="188">
        <v>0</v>
      </c>
      <c r="AY1796" s="187">
        <v>0</v>
      </c>
      <c r="AZ1796" s="188">
        <v>0</v>
      </c>
      <c r="BA1796" s="187">
        <v>0</v>
      </c>
      <c r="BB1796" s="188">
        <v>0</v>
      </c>
      <c r="BC1796" s="187">
        <v>0</v>
      </c>
      <c r="BD1796" s="75"/>
      <c r="BE1796" s="75"/>
      <c r="BG1796" s="74"/>
      <c r="BH1796" s="74"/>
      <c r="BI1796" s="194"/>
      <c r="BJ1796" s="74"/>
      <c r="BK1796" s="74"/>
      <c r="BL1796" s="74"/>
    </row>
    <row r="1797" spans="1:64" ht="11.25" customHeight="1" x14ac:dyDescent="0.3">
      <c r="A1797" s="313" t="s">
        <v>2406</v>
      </c>
      <c r="B1797" s="314">
        <v>0</v>
      </c>
      <c r="C1797" s="915">
        <v>65932</v>
      </c>
      <c r="D1797" s="455">
        <v>5688</v>
      </c>
      <c r="E1797" s="316">
        <v>14.479108025907705</v>
      </c>
      <c r="F1797" s="317">
        <v>11000</v>
      </c>
      <c r="G1797" s="317">
        <v>11000</v>
      </c>
      <c r="H1797" s="317">
        <v>9217</v>
      </c>
      <c r="I1797" s="318">
        <v>83.790909090909096</v>
      </c>
      <c r="J1797" s="317">
        <v>12094.200999999999</v>
      </c>
      <c r="K1797" s="317">
        <v>11785.256363490835</v>
      </c>
      <c r="L1797" s="317">
        <v>1800</v>
      </c>
      <c r="M1797" s="317">
        <v>15.273320702434287</v>
      </c>
      <c r="N1797" s="319">
        <v>0</v>
      </c>
      <c r="O1797" s="288">
        <v>0</v>
      </c>
      <c r="P1797" s="317">
        <v>0</v>
      </c>
      <c r="Q1797" s="288">
        <v>14.883165907363374</v>
      </c>
      <c r="R1797" s="288">
        <v>32.507314869332831</v>
      </c>
      <c r="S1797" s="288">
        <v>13105</v>
      </c>
      <c r="T1797" s="319">
        <v>12864</v>
      </c>
      <c r="U1797" s="318">
        <v>32.745999586019117</v>
      </c>
      <c r="V1797" s="288">
        <v>816</v>
      </c>
      <c r="W1797" s="288">
        <v>0</v>
      </c>
      <c r="X1797" s="319">
        <v>12048</v>
      </c>
      <c r="Y1797" s="319">
        <v>144</v>
      </c>
      <c r="Z1797" s="317">
        <v>4320</v>
      </c>
      <c r="AA1797" s="317">
        <v>0</v>
      </c>
      <c r="AB1797" s="461">
        <v>0</v>
      </c>
      <c r="AC1797" s="461">
        <v>0</v>
      </c>
      <c r="AD1797" s="319">
        <v>0</v>
      </c>
      <c r="AE1797" s="288">
        <v>0</v>
      </c>
      <c r="AF1797" s="288">
        <v>0</v>
      </c>
      <c r="AG1797" s="288">
        <v>0</v>
      </c>
      <c r="AH1797" s="320">
        <v>0</v>
      </c>
      <c r="AI1797" s="186">
        <v>11929.856</v>
      </c>
      <c r="AJ1797" s="192">
        <v>7506425618927</v>
      </c>
      <c r="AK1797" s="192" t="s">
        <v>262</v>
      </c>
      <c r="AL1797" s="90" t="s">
        <v>279</v>
      </c>
      <c r="AM1797" s="75">
        <v>65932</v>
      </c>
      <c r="AO1797" s="188">
        <v>10560</v>
      </c>
      <c r="AP1797" s="188">
        <v>9576</v>
      </c>
      <c r="AQ1797" s="187">
        <v>83.03652141489863</v>
      </c>
      <c r="AR1797" s="188">
        <v>10848</v>
      </c>
      <c r="AS1797" s="187">
        <v>103.8483630097645</v>
      </c>
      <c r="AT1797" s="188">
        <v>11256</v>
      </c>
      <c r="AU1797" s="187">
        <v>146.94586031997017</v>
      </c>
      <c r="AV1797" s="188">
        <v>5400</v>
      </c>
      <c r="AW1797" s="187">
        <v>74.217112542004827</v>
      </c>
      <c r="AX1797" s="188">
        <v>3816</v>
      </c>
      <c r="AY1797" s="187">
        <v>32.903661950198341</v>
      </c>
      <c r="AZ1797" s="188">
        <v>18336</v>
      </c>
      <c r="BA1797" s="187">
        <v>179.80431024958773</v>
      </c>
      <c r="BB1797" s="188">
        <v>20304</v>
      </c>
      <c r="BC1797" s="187">
        <v>255.37223404915511</v>
      </c>
      <c r="BD1797" s="75"/>
      <c r="BE1797" s="75"/>
      <c r="BG1797" s="74"/>
      <c r="BH1797" s="74"/>
      <c r="BI1797" s="194"/>
      <c r="BJ1797" s="74"/>
      <c r="BK1797" s="74"/>
      <c r="BL1797" s="74"/>
    </row>
    <row r="1798" spans="1:64" ht="11.25" customHeight="1" x14ac:dyDescent="0.3">
      <c r="A1798" s="313" t="s">
        <v>2407</v>
      </c>
      <c r="B1798" s="314">
        <v>0</v>
      </c>
      <c r="C1798" s="915">
        <v>65486</v>
      </c>
      <c r="D1798" s="455">
        <v>380.16</v>
      </c>
      <c r="E1798" s="316">
        <v>0</v>
      </c>
      <c r="F1798" s="317">
        <v>0</v>
      </c>
      <c r="G1798" s="317">
        <v>0</v>
      </c>
      <c r="H1798" s="317">
        <v>0</v>
      </c>
      <c r="I1798" s="318">
        <v>0</v>
      </c>
      <c r="J1798" s="317">
        <v>0</v>
      </c>
      <c r="K1798" s="317">
        <v>0</v>
      </c>
      <c r="L1798" s="317">
        <v>0</v>
      </c>
      <c r="M1798" s="317">
        <v>0</v>
      </c>
      <c r="N1798" s="319">
        <v>0</v>
      </c>
      <c r="O1798" s="288">
        <v>0</v>
      </c>
      <c r="P1798" s="317">
        <v>0</v>
      </c>
      <c r="Q1798" s="288">
        <v>0</v>
      </c>
      <c r="R1798" s="288">
        <v>0</v>
      </c>
      <c r="S1798" s="288">
        <v>380.16</v>
      </c>
      <c r="T1798" s="319">
        <v>380.16</v>
      </c>
      <c r="U1798" s="318">
        <v>0</v>
      </c>
      <c r="V1798" s="288">
        <v>0</v>
      </c>
      <c r="W1798" s="288">
        <v>0</v>
      </c>
      <c r="X1798" s="319">
        <v>380.16</v>
      </c>
      <c r="Y1798" s="319">
        <v>0</v>
      </c>
      <c r="Z1798" s="317">
        <v>0</v>
      </c>
      <c r="AA1798" s="317">
        <v>0</v>
      </c>
      <c r="AB1798" s="461">
        <v>0</v>
      </c>
      <c r="AC1798" s="461">
        <v>0</v>
      </c>
      <c r="AD1798" s="319">
        <v>0</v>
      </c>
      <c r="AE1798" s="288">
        <v>0</v>
      </c>
      <c r="AF1798" s="288">
        <v>0</v>
      </c>
      <c r="AG1798" s="288">
        <v>0</v>
      </c>
      <c r="AH1798" s="320">
        <v>0</v>
      </c>
      <c r="AI1798" s="186">
        <v>0</v>
      </c>
      <c r="AJ1798" s="192">
        <v>7506425618927</v>
      </c>
      <c r="AK1798" s="192" t="s">
        <v>262</v>
      </c>
      <c r="AL1798" s="90" t="s">
        <v>279</v>
      </c>
      <c r="AM1798" s="75">
        <v>65486</v>
      </c>
      <c r="AO1798" s="188">
        <v>0</v>
      </c>
      <c r="AP1798" s="188">
        <v>0</v>
      </c>
      <c r="AQ1798" s="187">
        <v>0</v>
      </c>
      <c r="AR1798" s="188">
        <v>0</v>
      </c>
      <c r="AS1798" s="187">
        <v>0</v>
      </c>
      <c r="AT1798" s="188">
        <v>0</v>
      </c>
      <c r="AU1798" s="187">
        <v>0</v>
      </c>
      <c r="AV1798" s="188">
        <v>0</v>
      </c>
      <c r="AW1798" s="187">
        <v>0</v>
      </c>
      <c r="AX1798" s="188">
        <v>0</v>
      </c>
      <c r="AY1798" s="187">
        <v>0</v>
      </c>
      <c r="AZ1798" s="188">
        <v>0</v>
      </c>
      <c r="BA1798" s="187">
        <v>0</v>
      </c>
      <c r="BB1798" s="188">
        <v>0</v>
      </c>
      <c r="BC1798" s="187">
        <v>0</v>
      </c>
      <c r="BD1798" s="75"/>
      <c r="BE1798" s="75"/>
      <c r="BG1798" s="74"/>
      <c r="BH1798" s="74"/>
      <c r="BI1798" s="194"/>
      <c r="BJ1798" s="74"/>
      <c r="BK1798" s="74"/>
      <c r="BL1798" s="74"/>
    </row>
    <row r="1799" spans="1:64" ht="11.25" customHeight="1" x14ac:dyDescent="0.3">
      <c r="A1799" s="184" t="s">
        <v>2408</v>
      </c>
      <c r="B1799" s="185">
        <v>0</v>
      </c>
      <c r="C1799" s="916">
        <v>64727</v>
      </c>
      <c r="D1799" s="284">
        <v>1E-4</v>
      </c>
      <c r="E1799" s="91">
        <v>0</v>
      </c>
      <c r="F1799" s="186">
        <v>0</v>
      </c>
      <c r="G1799" s="186">
        <v>0</v>
      </c>
      <c r="H1799" s="186">
        <v>0</v>
      </c>
      <c r="I1799" s="187">
        <v>0</v>
      </c>
      <c r="J1799" s="186">
        <v>0</v>
      </c>
      <c r="K1799" s="186">
        <v>0</v>
      </c>
      <c r="L1799" s="186">
        <v>0</v>
      </c>
      <c r="M1799" s="186">
        <v>0</v>
      </c>
      <c r="N1799" s="188">
        <v>0</v>
      </c>
      <c r="O1799" s="189">
        <v>0</v>
      </c>
      <c r="P1799" s="186">
        <v>0</v>
      </c>
      <c r="Q1799" s="189">
        <v>0</v>
      </c>
      <c r="R1799" s="189">
        <v>0</v>
      </c>
      <c r="S1799" s="189">
        <v>1E-4</v>
      </c>
      <c r="T1799" s="188">
        <v>0</v>
      </c>
      <c r="U1799" s="187">
        <v>0</v>
      </c>
      <c r="V1799" s="189">
        <v>0</v>
      </c>
      <c r="W1799" s="189">
        <v>0</v>
      </c>
      <c r="X1799" s="188">
        <v>0</v>
      </c>
      <c r="Y1799" s="188">
        <v>0</v>
      </c>
      <c r="Z1799" s="186">
        <v>0</v>
      </c>
      <c r="AA1799" s="186">
        <v>0</v>
      </c>
      <c r="AB1799" s="321">
        <v>0</v>
      </c>
      <c r="AC1799" s="321">
        <v>0</v>
      </c>
      <c r="AD1799" s="188">
        <v>0</v>
      </c>
      <c r="AE1799" s="189">
        <v>0</v>
      </c>
      <c r="AF1799" s="189">
        <v>0</v>
      </c>
      <c r="AG1799" s="189">
        <v>0</v>
      </c>
      <c r="AH1799" s="191">
        <v>0</v>
      </c>
      <c r="AI1799" s="186">
        <v>0</v>
      </c>
      <c r="AJ1799" s="192">
        <v>7501943413634</v>
      </c>
      <c r="AK1799" s="192" t="s">
        <v>262</v>
      </c>
      <c r="AL1799" s="90" t="s">
        <v>278</v>
      </c>
      <c r="AM1799" s="75">
        <v>64727</v>
      </c>
      <c r="AO1799" s="188">
        <v>0</v>
      </c>
      <c r="AP1799" s="188">
        <v>0</v>
      </c>
      <c r="AQ1799" s="187">
        <v>0</v>
      </c>
      <c r="AR1799" s="188">
        <v>0</v>
      </c>
      <c r="AS1799" s="187">
        <v>0</v>
      </c>
      <c r="AT1799" s="188">
        <v>0</v>
      </c>
      <c r="AU1799" s="187">
        <v>0</v>
      </c>
      <c r="AV1799" s="188">
        <v>0</v>
      </c>
      <c r="AW1799" s="187">
        <v>0</v>
      </c>
      <c r="AX1799" s="188">
        <v>0</v>
      </c>
      <c r="AY1799" s="187">
        <v>0</v>
      </c>
      <c r="AZ1799" s="188">
        <v>0</v>
      </c>
      <c r="BA1799" s="187">
        <v>0</v>
      </c>
      <c r="BB1799" s="188">
        <v>0</v>
      </c>
      <c r="BC1799" s="187">
        <v>0</v>
      </c>
      <c r="BD1799" s="75"/>
      <c r="BE1799" s="75"/>
      <c r="BG1799" s="74"/>
      <c r="BH1799" s="74"/>
      <c r="BI1799" s="194"/>
      <c r="BJ1799" s="74"/>
      <c r="BK1799" s="74"/>
      <c r="BL1799" s="74"/>
    </row>
    <row r="1800" spans="1:64" ht="11.25" customHeight="1" x14ac:dyDescent="0.3">
      <c r="A1800" s="252" t="s">
        <v>2409</v>
      </c>
      <c r="B1800" s="253">
        <v>0</v>
      </c>
      <c r="C1800" s="913">
        <v>64847</v>
      </c>
      <c r="D1800" s="289">
        <v>194.4</v>
      </c>
      <c r="E1800" s="255">
        <v>0</v>
      </c>
      <c r="F1800" s="256">
        <v>0</v>
      </c>
      <c r="G1800" s="256">
        <v>0</v>
      </c>
      <c r="H1800" s="256">
        <v>0</v>
      </c>
      <c r="I1800" s="257">
        <v>0</v>
      </c>
      <c r="J1800" s="256">
        <v>0</v>
      </c>
      <c r="K1800" s="256">
        <v>0</v>
      </c>
      <c r="L1800" s="256">
        <v>0</v>
      </c>
      <c r="M1800" s="256">
        <v>0</v>
      </c>
      <c r="N1800" s="259">
        <v>0</v>
      </c>
      <c r="O1800" s="258">
        <v>0</v>
      </c>
      <c r="P1800" s="256">
        <v>0</v>
      </c>
      <c r="Q1800" s="258">
        <v>0</v>
      </c>
      <c r="R1800" s="258">
        <v>0</v>
      </c>
      <c r="S1800" s="258">
        <v>194.4</v>
      </c>
      <c r="T1800" s="259">
        <v>194.4</v>
      </c>
      <c r="U1800" s="257">
        <v>0</v>
      </c>
      <c r="V1800" s="258">
        <v>0</v>
      </c>
      <c r="W1800" s="258">
        <v>0</v>
      </c>
      <c r="X1800" s="259">
        <v>194.4</v>
      </c>
      <c r="Y1800" s="259">
        <v>0</v>
      </c>
      <c r="Z1800" s="256">
        <v>0</v>
      </c>
      <c r="AA1800" s="256">
        <v>0</v>
      </c>
      <c r="AB1800" s="460">
        <v>0</v>
      </c>
      <c r="AC1800" s="460">
        <v>0</v>
      </c>
      <c r="AD1800" s="259">
        <v>0</v>
      </c>
      <c r="AE1800" s="258">
        <v>0</v>
      </c>
      <c r="AF1800" s="258">
        <v>0</v>
      </c>
      <c r="AG1800" s="258">
        <v>0</v>
      </c>
      <c r="AH1800" s="260">
        <v>0</v>
      </c>
      <c r="AI1800" s="186">
        <v>0</v>
      </c>
      <c r="AJ1800" s="192">
        <v>7501943413634</v>
      </c>
      <c r="AK1800" s="192">
        <v>64727</v>
      </c>
      <c r="AL1800" s="90" t="s">
        <v>279</v>
      </c>
      <c r="AM1800" s="75">
        <v>64847</v>
      </c>
      <c r="AO1800" s="188">
        <v>0</v>
      </c>
      <c r="AP1800" s="188">
        <v>0</v>
      </c>
      <c r="AQ1800" s="187">
        <v>0</v>
      </c>
      <c r="AR1800" s="188">
        <v>0</v>
      </c>
      <c r="AS1800" s="187">
        <v>0</v>
      </c>
      <c r="AT1800" s="188">
        <v>0</v>
      </c>
      <c r="AU1800" s="187">
        <v>0</v>
      </c>
      <c r="AV1800" s="188">
        <v>0</v>
      </c>
      <c r="AW1800" s="187">
        <v>0</v>
      </c>
      <c r="AX1800" s="188">
        <v>0</v>
      </c>
      <c r="AY1800" s="187">
        <v>0</v>
      </c>
      <c r="AZ1800" s="188">
        <v>0</v>
      </c>
      <c r="BA1800" s="187">
        <v>0</v>
      </c>
      <c r="BB1800" s="188">
        <v>0</v>
      </c>
      <c r="BC1800" s="187">
        <v>0</v>
      </c>
      <c r="BD1800" s="75"/>
      <c r="BE1800" s="75"/>
      <c r="BG1800" s="74"/>
      <c r="BH1800" s="74"/>
      <c r="BI1800" s="194"/>
      <c r="BJ1800" s="74"/>
      <c r="BK1800" s="74"/>
      <c r="BL1800" s="74"/>
    </row>
    <row r="1801" spans="1:64" ht="11.25" customHeight="1" x14ac:dyDescent="0.3">
      <c r="A1801" s="313" t="s">
        <v>2410</v>
      </c>
      <c r="B1801" s="314">
        <v>0</v>
      </c>
      <c r="C1801" s="915">
        <v>65487</v>
      </c>
      <c r="D1801" s="455">
        <v>1E-4</v>
      </c>
      <c r="E1801" s="316">
        <v>0</v>
      </c>
      <c r="F1801" s="317">
        <v>0</v>
      </c>
      <c r="G1801" s="317">
        <v>0</v>
      </c>
      <c r="H1801" s="317">
        <v>0</v>
      </c>
      <c r="I1801" s="318">
        <v>0</v>
      </c>
      <c r="J1801" s="317">
        <v>0</v>
      </c>
      <c r="K1801" s="317">
        <v>0</v>
      </c>
      <c r="L1801" s="317">
        <v>0</v>
      </c>
      <c r="M1801" s="317">
        <v>0</v>
      </c>
      <c r="N1801" s="319">
        <v>0</v>
      </c>
      <c r="O1801" s="288">
        <v>0</v>
      </c>
      <c r="P1801" s="317">
        <v>0</v>
      </c>
      <c r="Q1801" s="288">
        <v>0</v>
      </c>
      <c r="R1801" s="288">
        <v>0</v>
      </c>
      <c r="S1801" s="288">
        <v>1E-4</v>
      </c>
      <c r="T1801" s="319">
        <v>0</v>
      </c>
      <c r="U1801" s="318">
        <v>0</v>
      </c>
      <c r="V1801" s="288">
        <v>0</v>
      </c>
      <c r="W1801" s="288">
        <v>0</v>
      </c>
      <c r="X1801" s="319">
        <v>0</v>
      </c>
      <c r="Y1801" s="319">
        <v>0</v>
      </c>
      <c r="Z1801" s="317">
        <v>0</v>
      </c>
      <c r="AA1801" s="317">
        <v>0</v>
      </c>
      <c r="AB1801" s="461">
        <v>0</v>
      </c>
      <c r="AC1801" s="461">
        <v>0</v>
      </c>
      <c r="AD1801" s="319">
        <v>0</v>
      </c>
      <c r="AE1801" s="288">
        <v>0</v>
      </c>
      <c r="AF1801" s="288">
        <v>0</v>
      </c>
      <c r="AG1801" s="288">
        <v>0</v>
      </c>
      <c r="AH1801" s="320">
        <v>0</v>
      </c>
      <c r="AI1801" s="186">
        <v>0</v>
      </c>
      <c r="AJ1801" s="192">
        <v>7506425618934</v>
      </c>
      <c r="AK1801" s="192" t="s">
        <v>262</v>
      </c>
      <c r="AL1801" s="90" t="s">
        <v>279</v>
      </c>
      <c r="AM1801" s="75">
        <v>65487</v>
      </c>
      <c r="AO1801" s="188">
        <v>0</v>
      </c>
      <c r="AP1801" s="188">
        <v>0</v>
      </c>
      <c r="AQ1801" s="187">
        <v>0</v>
      </c>
      <c r="AR1801" s="188">
        <v>0</v>
      </c>
      <c r="AS1801" s="187">
        <v>0</v>
      </c>
      <c r="AT1801" s="188">
        <v>0</v>
      </c>
      <c r="AU1801" s="187">
        <v>0</v>
      </c>
      <c r="AV1801" s="188">
        <v>0</v>
      </c>
      <c r="AW1801" s="187">
        <v>0</v>
      </c>
      <c r="AX1801" s="188">
        <v>0</v>
      </c>
      <c r="AY1801" s="187">
        <v>0</v>
      </c>
      <c r="AZ1801" s="188">
        <v>0</v>
      </c>
      <c r="BA1801" s="187">
        <v>0</v>
      </c>
      <c r="BB1801" s="188">
        <v>0</v>
      </c>
      <c r="BC1801" s="187">
        <v>0</v>
      </c>
      <c r="BD1801" s="75"/>
      <c r="BE1801" s="75"/>
      <c r="BG1801" s="74"/>
      <c r="BH1801" s="74"/>
      <c r="BI1801" s="194"/>
      <c r="BJ1801" s="74"/>
      <c r="BK1801" s="74"/>
      <c r="BL1801" s="74"/>
    </row>
    <row r="1802" spans="1:64" ht="11.25" customHeight="1" x14ac:dyDescent="0.3">
      <c r="A1802" s="313" t="s">
        <v>2411</v>
      </c>
      <c r="B1802" s="314">
        <v>0</v>
      </c>
      <c r="C1802" s="915">
        <v>65931</v>
      </c>
      <c r="D1802" s="455">
        <v>6168</v>
      </c>
      <c r="E1802" s="316">
        <v>12.862402515379163</v>
      </c>
      <c r="F1802" s="317">
        <v>16000</v>
      </c>
      <c r="G1802" s="317">
        <v>15000</v>
      </c>
      <c r="H1802" s="317">
        <v>48</v>
      </c>
      <c r="I1802" s="318">
        <v>0.32</v>
      </c>
      <c r="J1802" s="317">
        <v>14759.352000000001</v>
      </c>
      <c r="K1802" s="317">
        <v>14386.114862970086</v>
      </c>
      <c r="L1802" s="317">
        <v>0</v>
      </c>
      <c r="M1802" s="317">
        <v>0</v>
      </c>
      <c r="N1802" s="319">
        <v>0</v>
      </c>
      <c r="O1802" s="288">
        <v>0</v>
      </c>
      <c r="P1802" s="317">
        <v>0</v>
      </c>
      <c r="Q1802" s="288">
        <v>0</v>
      </c>
      <c r="R1802" s="288">
        <v>12.634701035655224</v>
      </c>
      <c r="S1802" s="288">
        <v>6216</v>
      </c>
      <c r="T1802" s="319">
        <v>6168</v>
      </c>
      <c r="U1802" s="318">
        <v>12.862402515379163</v>
      </c>
      <c r="V1802" s="288">
        <v>0</v>
      </c>
      <c r="W1802" s="288">
        <v>0</v>
      </c>
      <c r="X1802" s="319">
        <v>6168</v>
      </c>
      <c r="Y1802" s="319">
        <v>0</v>
      </c>
      <c r="Z1802" s="317">
        <v>0</v>
      </c>
      <c r="AA1802" s="317">
        <v>0</v>
      </c>
      <c r="AB1802" s="461">
        <v>0</v>
      </c>
      <c r="AC1802" s="461">
        <v>0</v>
      </c>
      <c r="AD1802" s="319">
        <v>0</v>
      </c>
      <c r="AE1802" s="288">
        <v>0</v>
      </c>
      <c r="AF1802" s="288">
        <v>0</v>
      </c>
      <c r="AG1802" s="288">
        <v>0</v>
      </c>
      <c r="AH1802" s="320">
        <v>0</v>
      </c>
      <c r="AI1802" s="186">
        <v>14507.877</v>
      </c>
      <c r="AJ1802" s="192">
        <v>7506425618934</v>
      </c>
      <c r="AK1802" s="192" t="s">
        <v>262</v>
      </c>
      <c r="AL1802" s="90" t="s">
        <v>279</v>
      </c>
      <c r="AM1802" s="75">
        <v>65931</v>
      </c>
      <c r="AO1802" s="188">
        <v>12056</v>
      </c>
      <c r="AP1802" s="188">
        <v>15816</v>
      </c>
      <c r="AQ1802" s="187">
        <v>154.71001312041861</v>
      </c>
      <c r="AR1802" s="188">
        <v>10176</v>
      </c>
      <c r="AS1802" s="187">
        <v>115.33492009520572</v>
      </c>
      <c r="AT1802" s="188">
        <v>10176</v>
      </c>
      <c r="AU1802" s="187">
        <v>130.89446350892348</v>
      </c>
      <c r="AV1802" s="188">
        <v>7944</v>
      </c>
      <c r="AW1802" s="187">
        <v>107.73176093421772</v>
      </c>
      <c r="AX1802" s="188">
        <v>1416</v>
      </c>
      <c r="AY1802" s="187">
        <v>12.886286610087005</v>
      </c>
      <c r="AZ1802" s="188">
        <v>17208</v>
      </c>
      <c r="BA1802" s="187">
        <v>178.15075904373384</v>
      </c>
      <c r="BB1802" s="188">
        <v>15864</v>
      </c>
      <c r="BC1802" s="187">
        <v>197.47210098124555</v>
      </c>
      <c r="BD1802" s="75"/>
      <c r="BE1802" s="75"/>
      <c r="BG1802" s="74"/>
      <c r="BH1802" s="74"/>
      <c r="BI1802" s="194"/>
      <c r="BJ1802" s="74"/>
      <c r="BK1802" s="74"/>
      <c r="BL1802" s="74"/>
    </row>
    <row r="1803" spans="1:64" ht="11.25" customHeight="1" x14ac:dyDescent="0.3">
      <c r="A1803" s="313" t="s">
        <v>2412</v>
      </c>
      <c r="B1803" s="314">
        <v>0</v>
      </c>
      <c r="C1803" s="915">
        <v>65943</v>
      </c>
      <c r="D1803" s="455">
        <v>1809.5999999999997</v>
      </c>
      <c r="E1803" s="316">
        <v>8.9611748615089333</v>
      </c>
      <c r="F1803" s="317">
        <v>10800</v>
      </c>
      <c r="G1803" s="317">
        <v>2000</v>
      </c>
      <c r="H1803" s="317">
        <v>10790</v>
      </c>
      <c r="I1803" s="318">
        <v>539.5</v>
      </c>
      <c r="J1803" s="317">
        <v>6898.2079999999996</v>
      </c>
      <c r="K1803" s="317">
        <v>6058.1342110825262</v>
      </c>
      <c r="L1803" s="317">
        <v>1066.8</v>
      </c>
      <c r="M1803" s="317">
        <v>17.609382077545188</v>
      </c>
      <c r="N1803" s="319">
        <v>38.4</v>
      </c>
      <c r="O1803" s="288">
        <v>31.2</v>
      </c>
      <c r="P1803" s="317">
        <v>90</v>
      </c>
      <c r="Q1803" s="288">
        <v>16.769572619439714</v>
      </c>
      <c r="R1803" s="288">
        <v>50.155634622788995</v>
      </c>
      <c r="S1803" s="288">
        <v>11532.800000000001</v>
      </c>
      <c r="T1803" s="319">
        <v>12302.399999999998</v>
      </c>
      <c r="U1803" s="318">
        <v>60.921727241505025</v>
      </c>
      <c r="V1803" s="288">
        <v>1438.8</v>
      </c>
      <c r="W1803" s="288">
        <v>20.399999999999999</v>
      </c>
      <c r="X1803" s="319">
        <v>10843.199999999999</v>
      </c>
      <c r="Y1803" s="319">
        <v>3645.6</v>
      </c>
      <c r="Z1803" s="317">
        <v>5496</v>
      </c>
      <c r="AA1803" s="317">
        <v>38.4</v>
      </c>
      <c r="AB1803" s="461">
        <v>0</v>
      </c>
      <c r="AC1803" s="461">
        <v>0</v>
      </c>
      <c r="AD1803" s="319">
        <v>44.400000000000091</v>
      </c>
      <c r="AE1803" s="288">
        <v>0</v>
      </c>
      <c r="AF1803" s="288">
        <v>0</v>
      </c>
      <c r="AG1803" s="288">
        <v>0</v>
      </c>
      <c r="AH1803" s="320">
        <v>0</v>
      </c>
      <c r="AI1803" s="186">
        <v>5719.8740000000007</v>
      </c>
      <c r="AJ1803" s="192">
        <v>7506425618934</v>
      </c>
      <c r="AK1803" s="192" t="s">
        <v>262</v>
      </c>
      <c r="AL1803" s="90" t="s">
        <v>279</v>
      </c>
      <c r="AM1803" s="75">
        <v>65943</v>
      </c>
      <c r="AO1803" s="188">
        <v>5525.2000000000007</v>
      </c>
      <c r="AP1803" s="188">
        <v>6744.0000000000018</v>
      </c>
      <c r="AQ1803" s="187">
        <v>123.24739337428304</v>
      </c>
      <c r="AR1803" s="188">
        <v>5090.3999999999996</v>
      </c>
      <c r="AS1803" s="187">
        <v>92.958363769174568</v>
      </c>
      <c r="AT1803" s="188">
        <v>4741.2</v>
      </c>
      <c r="AU1803" s="187">
        <v>254.71287586158729</v>
      </c>
      <c r="AV1803" s="188">
        <v>4539.6000000000004</v>
      </c>
      <c r="AW1803" s="187">
        <v>237.69381082932082</v>
      </c>
      <c r="AX1803" s="188">
        <v>4399.2</v>
      </c>
      <c r="AY1803" s="187">
        <v>83.182948519706628</v>
      </c>
      <c r="AZ1803" s="188">
        <v>2439.6000000000004</v>
      </c>
      <c r="BA1803" s="187">
        <v>65.299007014030678</v>
      </c>
      <c r="BB1803" s="188">
        <v>4210.8</v>
      </c>
      <c r="BC1803" s="187">
        <v>246.24736771955793</v>
      </c>
      <c r="BD1803" s="75"/>
      <c r="BE1803" s="75"/>
      <c r="BG1803" s="74"/>
      <c r="BH1803" s="74"/>
      <c r="BI1803" s="194"/>
      <c r="BJ1803" s="74"/>
      <c r="BK1803" s="74"/>
      <c r="BL1803" s="74"/>
    </row>
    <row r="1804" spans="1:64" ht="11.25" customHeight="1" x14ac:dyDescent="0.3">
      <c r="A1804" s="313" t="s">
        <v>2413</v>
      </c>
      <c r="B1804" s="314">
        <v>0</v>
      </c>
      <c r="C1804" s="915">
        <v>65944</v>
      </c>
      <c r="D1804" s="455">
        <v>1903.2</v>
      </c>
      <c r="E1804" s="316">
        <v>9.6403290871513718</v>
      </c>
      <c r="F1804" s="317">
        <v>11200</v>
      </c>
      <c r="G1804" s="317">
        <v>2000</v>
      </c>
      <c r="H1804" s="317">
        <v>10826</v>
      </c>
      <c r="I1804" s="318">
        <v>541.30000000000007</v>
      </c>
      <c r="J1804" s="317">
        <v>6692.1589999999997</v>
      </c>
      <c r="K1804" s="317">
        <v>5922.6193923294104</v>
      </c>
      <c r="L1804" s="317">
        <v>1225.2</v>
      </c>
      <c r="M1804" s="317">
        <v>20.686792765829239</v>
      </c>
      <c r="N1804" s="319">
        <v>196.8</v>
      </c>
      <c r="O1804" s="288">
        <v>4.8</v>
      </c>
      <c r="P1804" s="317">
        <v>241.20000000000002</v>
      </c>
      <c r="Q1804" s="288">
        <v>21.912210991998251</v>
      </c>
      <c r="R1804" s="288">
        <v>51.570800992624356</v>
      </c>
      <c r="S1804" s="288">
        <v>11504</v>
      </c>
      <c r="T1804" s="319">
        <v>11486.400000000001</v>
      </c>
      <c r="U1804" s="318">
        <v>58.182364452845491</v>
      </c>
      <c r="V1804" s="288">
        <v>783.6</v>
      </c>
      <c r="W1804" s="288">
        <v>39.6</v>
      </c>
      <c r="X1804" s="319">
        <v>10663.2</v>
      </c>
      <c r="Y1804" s="319">
        <v>2683.2</v>
      </c>
      <c r="Z1804" s="317">
        <v>2991.6</v>
      </c>
      <c r="AA1804" s="317">
        <v>172.8</v>
      </c>
      <c r="AB1804" s="461">
        <v>0</v>
      </c>
      <c r="AC1804" s="461">
        <v>0</v>
      </c>
      <c r="AD1804" s="319">
        <v>139.20000000000005</v>
      </c>
      <c r="AE1804" s="288">
        <v>311.99299999999999</v>
      </c>
      <c r="AF1804" s="288">
        <v>311.99299999999999</v>
      </c>
      <c r="AG1804" s="288">
        <v>91.198000000000008</v>
      </c>
      <c r="AH1804" s="320">
        <v>0</v>
      </c>
      <c r="AI1804" s="186">
        <v>5438.04</v>
      </c>
      <c r="AJ1804" s="192">
        <v>7506425618934</v>
      </c>
      <c r="AK1804" s="192" t="s">
        <v>262</v>
      </c>
      <c r="AL1804" s="90" t="s">
        <v>279</v>
      </c>
      <c r="AM1804" s="75">
        <v>65944</v>
      </c>
      <c r="AO1804" s="188">
        <v>5489.2</v>
      </c>
      <c r="AP1804" s="188">
        <v>7178.4000000000005</v>
      </c>
      <c r="AQ1804" s="187">
        <v>130.42371537164419</v>
      </c>
      <c r="AR1804" s="188">
        <v>5030.3999999999996</v>
      </c>
      <c r="AS1804" s="187">
        <v>91.328976034858371</v>
      </c>
      <c r="AT1804" s="188">
        <v>4258.8</v>
      </c>
      <c r="AU1804" s="187">
        <v>228.79675941097784</v>
      </c>
      <c r="AV1804" s="188">
        <v>5139.6000000000004</v>
      </c>
      <c r="AW1804" s="187">
        <v>269.10985772719562</v>
      </c>
      <c r="AX1804" s="188">
        <v>4148.3999999999996</v>
      </c>
      <c r="AY1804" s="187">
        <v>80.847700022961988</v>
      </c>
      <c r="AZ1804" s="188">
        <v>2557.1999999999998</v>
      </c>
      <c r="BA1804" s="187">
        <v>75.334491956117589</v>
      </c>
      <c r="BB1804" s="188">
        <v>4453.2</v>
      </c>
      <c r="BC1804" s="187">
        <v>260.42290726910215</v>
      </c>
      <c r="BD1804" s="75"/>
      <c r="BE1804" s="75"/>
      <c r="BG1804" s="74"/>
      <c r="BH1804" s="74"/>
      <c r="BI1804" s="194"/>
      <c r="BJ1804" s="74"/>
      <c r="BK1804" s="74"/>
      <c r="BL1804" s="74"/>
    </row>
    <row r="1805" spans="1:64" ht="11.25" customHeight="1" x14ac:dyDescent="0.3">
      <c r="A1805" s="313" t="s">
        <v>2414</v>
      </c>
      <c r="B1805" s="314">
        <v>0</v>
      </c>
      <c r="C1805" s="915">
        <v>65933</v>
      </c>
      <c r="D1805" s="455">
        <v>3096</v>
      </c>
      <c r="E1805" s="316">
        <v>103.50420485768224</v>
      </c>
      <c r="F1805" s="317">
        <v>0</v>
      </c>
      <c r="G1805" s="317">
        <v>0</v>
      </c>
      <c r="H1805" s="317">
        <v>0</v>
      </c>
      <c r="I1805" s="318">
        <v>0</v>
      </c>
      <c r="J1805" s="317">
        <v>883.95500000000004</v>
      </c>
      <c r="K1805" s="317">
        <v>897.35484783163679</v>
      </c>
      <c r="L1805" s="317">
        <v>384</v>
      </c>
      <c r="M1805" s="317">
        <v>42.792436116871208</v>
      </c>
      <c r="N1805" s="319">
        <v>0</v>
      </c>
      <c r="O1805" s="288">
        <v>0</v>
      </c>
      <c r="P1805" s="317">
        <v>0</v>
      </c>
      <c r="Q1805" s="288">
        <v>43.441125396654805</v>
      </c>
      <c r="R1805" s="288">
        <v>92.040884434162365</v>
      </c>
      <c r="S1805" s="288">
        <v>2712</v>
      </c>
      <c r="T1805" s="319">
        <v>2712</v>
      </c>
      <c r="U1805" s="318">
        <v>90.666474022620875</v>
      </c>
      <c r="V1805" s="288">
        <v>552</v>
      </c>
      <c r="W1805" s="288">
        <v>0</v>
      </c>
      <c r="X1805" s="319">
        <v>2160</v>
      </c>
      <c r="Y1805" s="319">
        <v>0</v>
      </c>
      <c r="Z1805" s="317">
        <v>0</v>
      </c>
      <c r="AA1805" s="317">
        <v>0</v>
      </c>
      <c r="AB1805" s="461">
        <v>0</v>
      </c>
      <c r="AC1805" s="461">
        <v>0</v>
      </c>
      <c r="AD1805" s="319">
        <v>0</v>
      </c>
      <c r="AE1805" s="288">
        <v>0</v>
      </c>
      <c r="AF1805" s="288">
        <v>0</v>
      </c>
      <c r="AG1805" s="288">
        <v>0</v>
      </c>
      <c r="AH1805" s="320">
        <v>0</v>
      </c>
      <c r="AI1805" s="186">
        <v>991.75900000000001</v>
      </c>
      <c r="AJ1805" s="192">
        <v>7506425618934</v>
      </c>
      <c r="AK1805" s="192" t="s">
        <v>262</v>
      </c>
      <c r="AL1805" s="90" t="s">
        <v>279</v>
      </c>
      <c r="AM1805" s="75">
        <v>65933</v>
      </c>
      <c r="AO1805" s="188">
        <v>576</v>
      </c>
      <c r="AP1805" s="188">
        <v>1512</v>
      </c>
      <c r="AQ1805" s="187">
        <v>741.17647058823536</v>
      </c>
      <c r="AR1805" s="188">
        <v>96</v>
      </c>
      <c r="AS1805" s="187">
        <v>40.336134453781511</v>
      </c>
      <c r="AT1805" s="188">
        <v>120</v>
      </c>
      <c r="AU1805" s="187">
        <v>3.2347742545395337</v>
      </c>
      <c r="AV1805" s="188">
        <v>192</v>
      </c>
      <c r="AW1805" s="187">
        <v>5.4644544354151288</v>
      </c>
      <c r="AX1805" s="188">
        <v>96</v>
      </c>
      <c r="AY1805" s="187">
        <v>26.937525241390638</v>
      </c>
      <c r="AZ1805" s="188">
        <v>1056</v>
      </c>
      <c r="BA1805" s="187">
        <v>305.15277552451073</v>
      </c>
      <c r="BB1805" s="188">
        <v>0</v>
      </c>
      <c r="BC1805" s="187">
        <v>0</v>
      </c>
      <c r="BD1805" s="75"/>
      <c r="BE1805" s="75"/>
      <c r="BG1805" s="74"/>
      <c r="BH1805" s="74"/>
      <c r="BI1805" s="194"/>
      <c r="BJ1805" s="74"/>
      <c r="BK1805" s="74"/>
      <c r="BL1805" s="74"/>
    </row>
    <row r="1806" spans="1:64" ht="11.25" customHeight="1" x14ac:dyDescent="0.3">
      <c r="A1806" s="313" t="s">
        <v>2415</v>
      </c>
      <c r="B1806" s="314">
        <v>0</v>
      </c>
      <c r="C1806" s="915">
        <v>65934</v>
      </c>
      <c r="D1806" s="455">
        <v>4272</v>
      </c>
      <c r="E1806" s="316">
        <v>137.15313002603506</v>
      </c>
      <c r="F1806" s="317">
        <v>0</v>
      </c>
      <c r="G1806" s="317">
        <v>0</v>
      </c>
      <c r="H1806" s="317">
        <v>0</v>
      </c>
      <c r="I1806" s="318">
        <v>0</v>
      </c>
      <c r="J1806" s="317">
        <v>985.99300000000005</v>
      </c>
      <c r="K1806" s="317">
        <v>934.43000517503356</v>
      </c>
      <c r="L1806" s="317">
        <v>312</v>
      </c>
      <c r="M1806" s="317">
        <v>33.38933877038307</v>
      </c>
      <c r="N1806" s="319">
        <v>0</v>
      </c>
      <c r="O1806" s="288">
        <v>0</v>
      </c>
      <c r="P1806" s="317">
        <v>0</v>
      </c>
      <c r="Q1806" s="288">
        <v>31.643226676051452</v>
      </c>
      <c r="R1806" s="288">
        <v>120.48767080496515</v>
      </c>
      <c r="S1806" s="288">
        <v>3960</v>
      </c>
      <c r="T1806" s="319">
        <v>3960</v>
      </c>
      <c r="U1806" s="318">
        <v>127.13632839492016</v>
      </c>
      <c r="V1806" s="288">
        <v>0</v>
      </c>
      <c r="W1806" s="288">
        <v>0</v>
      </c>
      <c r="X1806" s="319">
        <v>3960</v>
      </c>
      <c r="Y1806" s="319">
        <v>0</v>
      </c>
      <c r="Z1806" s="317">
        <v>0</v>
      </c>
      <c r="AA1806" s="317">
        <v>0</v>
      </c>
      <c r="AB1806" s="461">
        <v>0</v>
      </c>
      <c r="AC1806" s="461">
        <v>0</v>
      </c>
      <c r="AD1806" s="319">
        <v>0</v>
      </c>
      <c r="AE1806" s="288">
        <v>0</v>
      </c>
      <c r="AF1806" s="288">
        <v>0</v>
      </c>
      <c r="AG1806" s="288">
        <v>0</v>
      </c>
      <c r="AH1806" s="320">
        <v>0</v>
      </c>
      <c r="AI1806" s="186">
        <v>1070.5889999999999</v>
      </c>
      <c r="AJ1806" s="192">
        <v>7506425618934</v>
      </c>
      <c r="AK1806" s="192" t="s">
        <v>262</v>
      </c>
      <c r="AL1806" s="90" t="s">
        <v>279</v>
      </c>
      <c r="AM1806" s="75">
        <v>65934</v>
      </c>
      <c r="AO1806" s="188">
        <v>624</v>
      </c>
      <c r="AP1806" s="188">
        <v>1536</v>
      </c>
      <c r="AQ1806" s="187">
        <v>611.95219123505979</v>
      </c>
      <c r="AR1806" s="188">
        <v>144</v>
      </c>
      <c r="AS1806" s="187">
        <v>49.146757679180887</v>
      </c>
      <c r="AT1806" s="188">
        <v>192</v>
      </c>
      <c r="AU1806" s="187">
        <v>5.1756388072632546</v>
      </c>
      <c r="AV1806" s="188">
        <v>288</v>
      </c>
      <c r="AW1806" s="187">
        <v>8.1966816531226936</v>
      </c>
      <c r="AX1806" s="188">
        <v>120</v>
      </c>
      <c r="AY1806" s="187">
        <v>33.671906551738296</v>
      </c>
      <c r="AZ1806" s="188">
        <v>1104</v>
      </c>
      <c r="BA1806" s="187">
        <v>319.02335623017035</v>
      </c>
      <c r="BB1806" s="188">
        <v>0</v>
      </c>
      <c r="BC1806" s="187">
        <v>0</v>
      </c>
      <c r="BD1806" s="75"/>
      <c r="BE1806" s="75"/>
      <c r="BG1806" s="74"/>
      <c r="BH1806" s="74"/>
      <c r="BI1806" s="194"/>
      <c r="BJ1806" s="74"/>
      <c r="BK1806" s="74"/>
      <c r="BL1806" s="74"/>
    </row>
    <row r="1807" spans="1:64" s="77" customFormat="1" ht="11.25" customHeight="1" x14ac:dyDescent="0.2">
      <c r="A1807" s="149" t="s">
        <v>63</v>
      </c>
      <c r="B1807" s="169">
        <v>0</v>
      </c>
      <c r="C1807" s="871"/>
      <c r="D1807" s="379">
        <v>304184.50820000004</v>
      </c>
      <c r="E1807" s="220">
        <v>25.227988055554494</v>
      </c>
      <c r="F1807" s="221">
        <v>401000</v>
      </c>
      <c r="G1807" s="221">
        <v>356000</v>
      </c>
      <c r="H1807" s="221">
        <v>103929</v>
      </c>
      <c r="I1807" s="222">
        <v>29.1935393258427</v>
      </c>
      <c r="J1807" s="221">
        <v>392634.94300000009</v>
      </c>
      <c r="K1807" s="221">
        <v>361722.67189538386</v>
      </c>
      <c r="L1807" s="221">
        <v>58497.747000000003</v>
      </c>
      <c r="M1807" s="221">
        <v>16.171987974510628</v>
      </c>
      <c r="N1807" s="221">
        <v>1953.6490000000001</v>
      </c>
      <c r="O1807" s="221">
        <v>4115.1190000000006</v>
      </c>
      <c r="P1807" s="221">
        <v>8733.7549999999992</v>
      </c>
      <c r="Q1807" s="224">
        <v>17.123158088351804</v>
      </c>
      <c r="R1807" s="224">
        <v>0.10529212627924457</v>
      </c>
      <c r="S1807" s="224">
        <v>1378.0456000000001</v>
      </c>
      <c r="T1807" s="221">
        <v>341057.79600000009</v>
      </c>
      <c r="U1807" s="222">
        <v>28.28612822742609</v>
      </c>
      <c r="V1807" s="221">
        <v>30816.627</v>
      </c>
      <c r="W1807" s="221">
        <v>2664.9870000000001</v>
      </c>
      <c r="X1807" s="221">
        <v>307576.18200000009</v>
      </c>
      <c r="Y1807" s="221">
        <v>48002.787999999993</v>
      </c>
      <c r="Z1807" s="221">
        <v>34494.124000000003</v>
      </c>
      <c r="AA1807" s="221">
        <v>693.3</v>
      </c>
      <c r="AB1807" s="221">
        <v>0</v>
      </c>
      <c r="AC1807" s="221">
        <v>0</v>
      </c>
      <c r="AD1807" s="221">
        <v>4212.2699999999986</v>
      </c>
      <c r="AE1807" s="221">
        <v>649.40800000000002</v>
      </c>
      <c r="AF1807" s="221">
        <v>649.40800000000002</v>
      </c>
      <c r="AG1807" s="221">
        <v>91.198000000000008</v>
      </c>
      <c r="AH1807" s="224">
        <v>0</v>
      </c>
      <c r="AI1807" s="225">
        <v>0</v>
      </c>
      <c r="AJ1807" s="192">
        <v>0</v>
      </c>
      <c r="AK1807" s="192">
        <v>0</v>
      </c>
      <c r="AL1807" s="90"/>
      <c r="AM1807" s="75">
        <v>0</v>
      </c>
      <c r="AN1807" s="76"/>
      <c r="AO1807" s="223">
        <v>0</v>
      </c>
      <c r="AP1807" s="223">
        <v>0</v>
      </c>
      <c r="AQ1807" s="222">
        <v>0</v>
      </c>
      <c r="AR1807" s="223">
        <v>0</v>
      </c>
      <c r="AS1807" s="222">
        <v>0</v>
      </c>
      <c r="AT1807" s="223">
        <v>0</v>
      </c>
      <c r="AU1807" s="222">
        <v>0</v>
      </c>
      <c r="AV1807" s="223">
        <v>0</v>
      </c>
      <c r="AW1807" s="222">
        <v>0</v>
      </c>
      <c r="AX1807" s="223">
        <v>0</v>
      </c>
      <c r="AY1807" s="222">
        <v>0</v>
      </c>
      <c r="AZ1807" s="223">
        <v>0</v>
      </c>
      <c r="BA1807" s="222">
        <v>0</v>
      </c>
      <c r="BB1807" s="223">
        <v>0</v>
      </c>
      <c r="BC1807" s="222">
        <v>0</v>
      </c>
      <c r="BD1807" s="75"/>
      <c r="BE1807" s="75"/>
      <c r="BF1807" s="55"/>
      <c r="BG1807" s="74"/>
      <c r="BH1807" s="74"/>
      <c r="BI1807" s="194"/>
      <c r="BJ1807" s="74"/>
      <c r="BK1807" s="74"/>
      <c r="BL1807" s="74"/>
    </row>
    <row r="1808" spans="1:64" s="77" customFormat="1" ht="11.25" customHeight="1" x14ac:dyDescent="0.2">
      <c r="A1808" s="184" t="s">
        <v>2416</v>
      </c>
      <c r="B1808" s="185">
        <v>0</v>
      </c>
      <c r="C1808" s="828">
        <v>64723</v>
      </c>
      <c r="D1808" s="284">
        <v>1E-4</v>
      </c>
      <c r="E1808" s="91">
        <v>0</v>
      </c>
      <c r="F1808" s="186">
        <v>0</v>
      </c>
      <c r="G1808" s="186">
        <v>0</v>
      </c>
      <c r="H1808" s="186">
        <v>0</v>
      </c>
      <c r="I1808" s="186">
        <v>0</v>
      </c>
      <c r="J1808" s="188">
        <v>0</v>
      </c>
      <c r="K1808" s="186">
        <v>0</v>
      </c>
      <c r="L1808" s="225">
        <v>0</v>
      </c>
      <c r="M1808" s="187">
        <v>0</v>
      </c>
      <c r="N1808" s="188">
        <v>0</v>
      </c>
      <c r="O1808" s="189">
        <v>0</v>
      </c>
      <c r="P1808" s="186">
        <v>0</v>
      </c>
      <c r="Q1808" s="189">
        <v>0</v>
      </c>
      <c r="R1808" s="189">
        <v>0</v>
      </c>
      <c r="S1808" s="189">
        <v>1E-4</v>
      </c>
      <c r="T1808" s="188">
        <v>0</v>
      </c>
      <c r="U1808" s="187">
        <v>0</v>
      </c>
      <c r="V1808" s="189">
        <v>0</v>
      </c>
      <c r="W1808" s="189">
        <v>0</v>
      </c>
      <c r="X1808" s="188">
        <v>0</v>
      </c>
      <c r="Y1808" s="188">
        <v>0</v>
      </c>
      <c r="Z1808" s="186">
        <v>0</v>
      </c>
      <c r="AA1808" s="186">
        <v>0</v>
      </c>
      <c r="AB1808" s="186">
        <v>0</v>
      </c>
      <c r="AC1808" s="186">
        <v>0</v>
      </c>
      <c r="AD1808" s="188">
        <v>0</v>
      </c>
      <c r="AE1808" s="189">
        <v>0</v>
      </c>
      <c r="AF1808" s="189">
        <v>0</v>
      </c>
      <c r="AG1808" s="189">
        <v>0</v>
      </c>
      <c r="AH1808" s="191">
        <v>0</v>
      </c>
      <c r="AI1808" s="186">
        <v>0</v>
      </c>
      <c r="AJ1808" s="192">
        <v>7501943414242</v>
      </c>
      <c r="AK1808" s="192" t="s">
        <v>262</v>
      </c>
      <c r="AL1808" s="90" t="s">
        <v>278</v>
      </c>
      <c r="AM1808" s="75">
        <v>64723</v>
      </c>
      <c r="AN1808" s="76"/>
      <c r="AO1808" s="188">
        <v>0</v>
      </c>
      <c r="AP1808" s="188">
        <v>0</v>
      </c>
      <c r="AQ1808" s="187">
        <v>0</v>
      </c>
      <c r="AR1808" s="188">
        <v>0</v>
      </c>
      <c r="AS1808" s="187">
        <v>0</v>
      </c>
      <c r="AT1808" s="188">
        <v>0</v>
      </c>
      <c r="AU1808" s="187">
        <v>0</v>
      </c>
      <c r="AV1808" s="188">
        <v>0</v>
      </c>
      <c r="AW1808" s="187">
        <v>0</v>
      </c>
      <c r="AX1808" s="188">
        <v>0</v>
      </c>
      <c r="AY1808" s="187">
        <v>0</v>
      </c>
      <c r="AZ1808" s="188">
        <v>0</v>
      </c>
      <c r="BA1808" s="187">
        <v>0</v>
      </c>
      <c r="BB1808" s="188">
        <v>0</v>
      </c>
      <c r="BC1808" s="187">
        <v>0</v>
      </c>
      <c r="BD1808" s="75"/>
      <c r="BE1808" s="75"/>
      <c r="BF1808" s="55"/>
      <c r="BG1808" s="74"/>
      <c r="BH1808" s="74"/>
      <c r="BI1808" s="194"/>
      <c r="BJ1808" s="74"/>
      <c r="BK1808" s="74"/>
      <c r="BL1808" s="74"/>
    </row>
    <row r="1809" spans="1:64" s="77" customFormat="1" ht="11.25" customHeight="1" x14ac:dyDescent="0.2">
      <c r="A1809" s="184" t="s">
        <v>2417</v>
      </c>
      <c r="B1809" s="185">
        <v>0</v>
      </c>
      <c r="C1809" s="897" t="s">
        <v>730</v>
      </c>
      <c r="D1809" s="284">
        <v>1E-4</v>
      </c>
      <c r="E1809" s="91">
        <v>0</v>
      </c>
      <c r="F1809" s="186">
        <v>0</v>
      </c>
      <c r="G1809" s="186">
        <v>0</v>
      </c>
      <c r="H1809" s="186">
        <v>0</v>
      </c>
      <c r="I1809" s="186">
        <v>0</v>
      </c>
      <c r="J1809" s="188">
        <v>0</v>
      </c>
      <c r="K1809" s="186">
        <v>0</v>
      </c>
      <c r="L1809" s="186">
        <v>0</v>
      </c>
      <c r="M1809" s="187">
        <v>0</v>
      </c>
      <c r="N1809" s="188">
        <v>0</v>
      </c>
      <c r="O1809" s="189">
        <v>0</v>
      </c>
      <c r="P1809" s="186">
        <v>0</v>
      </c>
      <c r="Q1809" s="189">
        <v>0</v>
      </c>
      <c r="R1809" s="189">
        <v>0</v>
      </c>
      <c r="S1809" s="189">
        <v>1E-4</v>
      </c>
      <c r="T1809" s="188">
        <v>0</v>
      </c>
      <c r="U1809" s="187">
        <v>0</v>
      </c>
      <c r="V1809" s="189">
        <v>0</v>
      </c>
      <c r="W1809" s="189">
        <v>0</v>
      </c>
      <c r="X1809" s="188">
        <v>0</v>
      </c>
      <c r="Y1809" s="188">
        <v>0</v>
      </c>
      <c r="Z1809" s="186">
        <v>0</v>
      </c>
      <c r="AA1809" s="186">
        <v>0</v>
      </c>
      <c r="AB1809" s="186">
        <v>0</v>
      </c>
      <c r="AC1809" s="186">
        <v>0</v>
      </c>
      <c r="AD1809" s="188">
        <v>0</v>
      </c>
      <c r="AE1809" s="189">
        <v>0</v>
      </c>
      <c r="AF1809" s="189">
        <v>0</v>
      </c>
      <c r="AG1809" s="189">
        <v>0</v>
      </c>
      <c r="AH1809" s="191">
        <v>0</v>
      </c>
      <c r="AI1809" s="186">
        <v>0</v>
      </c>
      <c r="AJ1809" s="192">
        <v>7501943414242</v>
      </c>
      <c r="AK1809" s="192" t="s">
        <v>262</v>
      </c>
      <c r="AL1809" s="90" t="s">
        <v>278</v>
      </c>
      <c r="AM1809" s="75">
        <v>6557</v>
      </c>
      <c r="AN1809" s="76"/>
      <c r="AO1809" s="188">
        <v>0</v>
      </c>
      <c r="AP1809" s="188">
        <v>0</v>
      </c>
      <c r="AQ1809" s="187">
        <v>0</v>
      </c>
      <c r="AR1809" s="188">
        <v>0</v>
      </c>
      <c r="AS1809" s="187">
        <v>0</v>
      </c>
      <c r="AT1809" s="188">
        <v>0</v>
      </c>
      <c r="AU1809" s="187">
        <v>0</v>
      </c>
      <c r="AV1809" s="188">
        <v>0</v>
      </c>
      <c r="AW1809" s="187">
        <v>0</v>
      </c>
      <c r="AX1809" s="188">
        <v>0</v>
      </c>
      <c r="AY1809" s="187">
        <v>0</v>
      </c>
      <c r="AZ1809" s="188">
        <v>0</v>
      </c>
      <c r="BA1809" s="187">
        <v>0</v>
      </c>
      <c r="BB1809" s="188">
        <v>0</v>
      </c>
      <c r="BC1809" s="187">
        <v>0</v>
      </c>
      <c r="BD1809" s="75"/>
      <c r="BE1809" s="75"/>
      <c r="BF1809" s="55"/>
      <c r="BG1809" s="74"/>
      <c r="BH1809" s="74"/>
      <c r="BI1809" s="194"/>
      <c r="BJ1809" s="74"/>
      <c r="BK1809" s="74"/>
      <c r="BL1809" s="74"/>
    </row>
    <row r="1810" spans="1:64" s="77" customFormat="1" ht="11.25" customHeight="1" x14ac:dyDescent="0.2">
      <c r="A1810" s="184" t="s">
        <v>2418</v>
      </c>
      <c r="B1810" s="185">
        <v>0</v>
      </c>
      <c r="C1810" s="897" t="s">
        <v>731</v>
      </c>
      <c r="D1810" s="284">
        <v>1E-4</v>
      </c>
      <c r="E1810" s="91">
        <v>0</v>
      </c>
      <c r="F1810" s="186">
        <v>0</v>
      </c>
      <c r="G1810" s="186">
        <v>0</v>
      </c>
      <c r="H1810" s="186">
        <v>0</v>
      </c>
      <c r="I1810" s="186">
        <v>0</v>
      </c>
      <c r="J1810" s="188">
        <v>0</v>
      </c>
      <c r="K1810" s="186">
        <v>0</v>
      </c>
      <c r="L1810" s="186">
        <v>0</v>
      </c>
      <c r="M1810" s="187">
        <v>0</v>
      </c>
      <c r="N1810" s="188">
        <v>0</v>
      </c>
      <c r="O1810" s="189">
        <v>0</v>
      </c>
      <c r="P1810" s="186">
        <v>0</v>
      </c>
      <c r="Q1810" s="189">
        <v>0</v>
      </c>
      <c r="R1810" s="189">
        <v>0</v>
      </c>
      <c r="S1810" s="189">
        <v>1E-4</v>
      </c>
      <c r="T1810" s="188">
        <v>0</v>
      </c>
      <c r="U1810" s="187">
        <v>0</v>
      </c>
      <c r="V1810" s="189">
        <v>0</v>
      </c>
      <c r="W1810" s="189">
        <v>0</v>
      </c>
      <c r="X1810" s="188">
        <v>0</v>
      </c>
      <c r="Y1810" s="188">
        <v>0</v>
      </c>
      <c r="Z1810" s="186">
        <v>0</v>
      </c>
      <c r="AA1810" s="186">
        <v>0</v>
      </c>
      <c r="AB1810" s="186">
        <v>0</v>
      </c>
      <c r="AC1810" s="186">
        <v>0</v>
      </c>
      <c r="AD1810" s="188">
        <v>0</v>
      </c>
      <c r="AE1810" s="189">
        <v>0</v>
      </c>
      <c r="AF1810" s="189">
        <v>0</v>
      </c>
      <c r="AG1810" s="189">
        <v>0</v>
      </c>
      <c r="AH1810" s="191">
        <v>0</v>
      </c>
      <c r="AI1810" s="186">
        <v>0</v>
      </c>
      <c r="AJ1810" s="192">
        <v>7501943414242</v>
      </c>
      <c r="AK1810" s="192" t="s">
        <v>262</v>
      </c>
      <c r="AL1810" s="90" t="s">
        <v>278</v>
      </c>
      <c r="AM1810" s="75">
        <v>6555</v>
      </c>
      <c r="AN1810" s="76"/>
      <c r="AO1810" s="188">
        <v>0</v>
      </c>
      <c r="AP1810" s="188">
        <v>0</v>
      </c>
      <c r="AQ1810" s="187">
        <v>0</v>
      </c>
      <c r="AR1810" s="188">
        <v>0</v>
      </c>
      <c r="AS1810" s="187">
        <v>0</v>
      </c>
      <c r="AT1810" s="188">
        <v>0</v>
      </c>
      <c r="AU1810" s="187">
        <v>0</v>
      </c>
      <c r="AV1810" s="188">
        <v>0</v>
      </c>
      <c r="AW1810" s="187">
        <v>0</v>
      </c>
      <c r="AX1810" s="188">
        <v>0</v>
      </c>
      <c r="AY1810" s="187">
        <v>0</v>
      </c>
      <c r="AZ1810" s="188">
        <v>0</v>
      </c>
      <c r="BA1810" s="187">
        <v>0</v>
      </c>
      <c r="BB1810" s="188">
        <v>0</v>
      </c>
      <c r="BC1810" s="187">
        <v>0</v>
      </c>
      <c r="BD1810" s="75"/>
      <c r="BE1810" s="75"/>
      <c r="BF1810" s="55"/>
      <c r="BG1810" s="74"/>
      <c r="BH1810" s="74"/>
      <c r="BI1810" s="194"/>
      <c r="BJ1810" s="74"/>
      <c r="BK1810" s="74"/>
      <c r="BL1810" s="74"/>
    </row>
    <row r="1811" spans="1:64" ht="11.25" customHeight="1" x14ac:dyDescent="0.2">
      <c r="A1811" s="149" t="s">
        <v>62</v>
      </c>
      <c r="B1811" s="169">
        <v>0</v>
      </c>
      <c r="C1811" s="871"/>
      <c r="D1811" s="379">
        <v>3.0000000000000003E-4</v>
      </c>
      <c r="E1811" s="220">
        <v>0</v>
      </c>
      <c r="F1811" s="221">
        <v>0</v>
      </c>
      <c r="G1811" s="221">
        <v>0</v>
      </c>
      <c r="H1811" s="221">
        <v>0</v>
      </c>
      <c r="I1811" s="222">
        <v>0</v>
      </c>
      <c r="J1811" s="221">
        <v>0</v>
      </c>
      <c r="K1811" s="221">
        <v>0</v>
      </c>
      <c r="L1811" s="221">
        <v>0</v>
      </c>
      <c r="M1811" s="221">
        <v>0</v>
      </c>
      <c r="N1811" s="223">
        <v>0</v>
      </c>
      <c r="O1811" s="224">
        <v>0</v>
      </c>
      <c r="P1811" s="221">
        <v>0</v>
      </c>
      <c r="Q1811" s="224">
        <v>0</v>
      </c>
      <c r="R1811" s="224">
        <v>0</v>
      </c>
      <c r="S1811" s="224">
        <v>1E-4</v>
      </c>
      <c r="T1811" s="223">
        <v>0</v>
      </c>
      <c r="U1811" s="222">
        <v>0</v>
      </c>
      <c r="V1811" s="224">
        <v>0</v>
      </c>
      <c r="W1811" s="224">
        <v>0</v>
      </c>
      <c r="X1811" s="223">
        <v>0</v>
      </c>
      <c r="Y1811" s="223">
        <v>0</v>
      </c>
      <c r="Z1811" s="221">
        <v>0</v>
      </c>
      <c r="AA1811" s="221">
        <v>0</v>
      </c>
      <c r="AB1811" s="221">
        <v>0</v>
      </c>
      <c r="AC1811" s="221">
        <v>0</v>
      </c>
      <c r="AD1811" s="223">
        <v>0</v>
      </c>
      <c r="AE1811" s="224">
        <v>0</v>
      </c>
      <c r="AF1811" s="224">
        <v>0</v>
      </c>
      <c r="AG1811" s="224">
        <v>0</v>
      </c>
      <c r="AH1811" s="224">
        <v>0</v>
      </c>
      <c r="AI1811" s="225">
        <v>0</v>
      </c>
      <c r="AJ1811" s="192">
        <v>0</v>
      </c>
      <c r="AK1811" s="192">
        <v>0</v>
      </c>
      <c r="AM1811" s="75">
        <v>0</v>
      </c>
      <c r="AN1811" s="76"/>
      <c r="AO1811" s="223">
        <v>0</v>
      </c>
      <c r="AP1811" s="223">
        <v>0</v>
      </c>
      <c r="AQ1811" s="222">
        <v>0</v>
      </c>
      <c r="AR1811" s="223">
        <v>0</v>
      </c>
      <c r="AS1811" s="222">
        <v>0</v>
      </c>
      <c r="AT1811" s="223">
        <v>0</v>
      </c>
      <c r="AU1811" s="222">
        <v>0</v>
      </c>
      <c r="AV1811" s="223">
        <v>0</v>
      </c>
      <c r="AW1811" s="222">
        <v>0</v>
      </c>
      <c r="AX1811" s="223">
        <v>0</v>
      </c>
      <c r="AY1811" s="222">
        <v>0</v>
      </c>
      <c r="AZ1811" s="223">
        <v>0</v>
      </c>
      <c r="BA1811" s="222">
        <v>0</v>
      </c>
      <c r="BB1811" s="223">
        <v>0</v>
      </c>
      <c r="BC1811" s="222">
        <v>0</v>
      </c>
      <c r="BD1811" s="75"/>
      <c r="BE1811" s="75"/>
      <c r="BG1811" s="74"/>
      <c r="BH1811" s="74"/>
      <c r="BI1811" s="194"/>
      <c r="BJ1811" s="74"/>
      <c r="BK1811" s="74"/>
      <c r="BL1811" s="74"/>
    </row>
    <row r="1812" spans="1:64" ht="11.25" customHeight="1" x14ac:dyDescent="0.2">
      <c r="A1812" s="184" t="s">
        <v>2419</v>
      </c>
      <c r="B1812" s="185">
        <v>0</v>
      </c>
      <c r="C1812" s="828">
        <v>64882</v>
      </c>
      <c r="D1812" s="284">
        <v>1E-4</v>
      </c>
      <c r="E1812" s="91">
        <v>0</v>
      </c>
      <c r="F1812" s="186">
        <v>0</v>
      </c>
      <c r="G1812" s="186">
        <v>0</v>
      </c>
      <c r="H1812" s="186">
        <v>0</v>
      </c>
      <c r="I1812" s="186">
        <v>0</v>
      </c>
      <c r="J1812" s="188">
        <v>0</v>
      </c>
      <c r="K1812" s="186">
        <v>0</v>
      </c>
      <c r="L1812" s="186">
        <v>0</v>
      </c>
      <c r="M1812" s="187">
        <v>0</v>
      </c>
      <c r="N1812" s="188">
        <v>0</v>
      </c>
      <c r="O1812" s="189">
        <v>0</v>
      </c>
      <c r="P1812" s="186">
        <v>0</v>
      </c>
      <c r="Q1812" s="189">
        <v>0</v>
      </c>
      <c r="R1812" s="189">
        <v>0</v>
      </c>
      <c r="S1812" s="189">
        <v>1E-4</v>
      </c>
      <c r="T1812" s="188">
        <v>0</v>
      </c>
      <c r="U1812" s="187">
        <v>0</v>
      </c>
      <c r="V1812" s="189">
        <v>0</v>
      </c>
      <c r="W1812" s="189">
        <v>0</v>
      </c>
      <c r="X1812" s="188">
        <v>0</v>
      </c>
      <c r="Y1812" s="188">
        <v>0</v>
      </c>
      <c r="Z1812" s="186">
        <v>0</v>
      </c>
      <c r="AA1812" s="186">
        <v>0</v>
      </c>
      <c r="AB1812" s="186">
        <v>0</v>
      </c>
      <c r="AC1812" s="186">
        <v>0</v>
      </c>
      <c r="AD1812" s="188">
        <v>0</v>
      </c>
      <c r="AE1812" s="189">
        <v>0</v>
      </c>
      <c r="AF1812" s="189">
        <v>0</v>
      </c>
      <c r="AG1812" s="189">
        <v>0</v>
      </c>
      <c r="AH1812" s="191">
        <v>0</v>
      </c>
      <c r="AI1812" s="186">
        <v>0</v>
      </c>
      <c r="AJ1812" s="192">
        <v>7506425609390</v>
      </c>
      <c r="AK1812" s="192" t="s">
        <v>262</v>
      </c>
      <c r="AL1812" s="90" t="s">
        <v>278</v>
      </c>
      <c r="AM1812" s="75">
        <v>64882</v>
      </c>
      <c r="AN1812" s="76"/>
      <c r="AO1812" s="188">
        <v>0</v>
      </c>
      <c r="AP1812" s="188">
        <v>0</v>
      </c>
      <c r="AQ1812" s="187">
        <v>0</v>
      </c>
      <c r="AR1812" s="188">
        <v>0</v>
      </c>
      <c r="AS1812" s="187">
        <v>0</v>
      </c>
      <c r="AT1812" s="188">
        <v>0</v>
      </c>
      <c r="AU1812" s="187">
        <v>0</v>
      </c>
      <c r="AV1812" s="188">
        <v>0</v>
      </c>
      <c r="AW1812" s="187">
        <v>0</v>
      </c>
      <c r="AX1812" s="188">
        <v>0</v>
      </c>
      <c r="AY1812" s="187">
        <v>0</v>
      </c>
      <c r="AZ1812" s="188">
        <v>0</v>
      </c>
      <c r="BA1812" s="187">
        <v>0</v>
      </c>
      <c r="BB1812" s="188">
        <v>0</v>
      </c>
      <c r="BC1812" s="187">
        <v>0</v>
      </c>
      <c r="BD1812" s="75"/>
      <c r="BE1812" s="75"/>
      <c r="BG1812" s="74"/>
      <c r="BH1812" s="74"/>
      <c r="BI1812" s="194"/>
      <c r="BJ1812" s="74"/>
      <c r="BK1812" s="74"/>
      <c r="BL1812" s="74"/>
    </row>
    <row r="1813" spans="1:64" ht="11.25" customHeight="1" x14ac:dyDescent="0.2">
      <c r="A1813" s="184" t="s">
        <v>2420</v>
      </c>
      <c r="B1813" s="185">
        <v>0</v>
      </c>
      <c r="C1813" s="828">
        <v>64924</v>
      </c>
      <c r="D1813" s="284">
        <v>1E-4</v>
      </c>
      <c r="E1813" s="91">
        <v>0</v>
      </c>
      <c r="F1813" s="186">
        <v>0</v>
      </c>
      <c r="G1813" s="186">
        <v>0</v>
      </c>
      <c r="H1813" s="186">
        <v>0</v>
      </c>
      <c r="I1813" s="186">
        <v>0</v>
      </c>
      <c r="J1813" s="188">
        <v>0</v>
      </c>
      <c r="K1813" s="186">
        <v>0</v>
      </c>
      <c r="L1813" s="186">
        <v>0</v>
      </c>
      <c r="M1813" s="187">
        <v>0</v>
      </c>
      <c r="N1813" s="188">
        <v>0</v>
      </c>
      <c r="O1813" s="189">
        <v>0</v>
      </c>
      <c r="P1813" s="186">
        <v>0</v>
      </c>
      <c r="Q1813" s="189">
        <v>0</v>
      </c>
      <c r="R1813" s="189">
        <v>0</v>
      </c>
      <c r="S1813" s="189">
        <v>1E-4</v>
      </c>
      <c r="T1813" s="188">
        <v>0</v>
      </c>
      <c r="U1813" s="187">
        <v>0</v>
      </c>
      <c r="V1813" s="189">
        <v>0</v>
      </c>
      <c r="W1813" s="189">
        <v>0</v>
      </c>
      <c r="X1813" s="188">
        <v>0</v>
      </c>
      <c r="Y1813" s="188">
        <v>0</v>
      </c>
      <c r="Z1813" s="186">
        <v>0</v>
      </c>
      <c r="AA1813" s="186">
        <v>0</v>
      </c>
      <c r="AB1813" s="186">
        <v>0</v>
      </c>
      <c r="AC1813" s="186">
        <v>0</v>
      </c>
      <c r="AD1813" s="188">
        <v>0</v>
      </c>
      <c r="AE1813" s="189">
        <v>0</v>
      </c>
      <c r="AF1813" s="189">
        <v>0</v>
      </c>
      <c r="AG1813" s="189">
        <v>0</v>
      </c>
      <c r="AH1813" s="191">
        <v>0</v>
      </c>
      <c r="AI1813" s="186">
        <v>0</v>
      </c>
      <c r="AJ1813" s="192">
        <v>0</v>
      </c>
      <c r="AK1813" s="192" t="s">
        <v>482</v>
      </c>
      <c r="AL1813" s="90" t="s">
        <v>279</v>
      </c>
      <c r="AM1813" s="75">
        <v>64924</v>
      </c>
      <c r="AN1813" s="76"/>
      <c r="AO1813" s="188">
        <v>0</v>
      </c>
      <c r="AP1813" s="188">
        <v>0</v>
      </c>
      <c r="AQ1813" s="187">
        <v>0</v>
      </c>
      <c r="AR1813" s="188">
        <v>0</v>
      </c>
      <c r="AS1813" s="187">
        <v>0</v>
      </c>
      <c r="AT1813" s="188">
        <v>0</v>
      </c>
      <c r="AU1813" s="187">
        <v>0</v>
      </c>
      <c r="AV1813" s="188">
        <v>0</v>
      </c>
      <c r="AW1813" s="187">
        <v>0</v>
      </c>
      <c r="AX1813" s="188">
        <v>0</v>
      </c>
      <c r="AY1813" s="187">
        <v>0</v>
      </c>
      <c r="AZ1813" s="188">
        <v>0</v>
      </c>
      <c r="BA1813" s="187">
        <v>0</v>
      </c>
      <c r="BB1813" s="188">
        <v>0</v>
      </c>
      <c r="BC1813" s="187">
        <v>0</v>
      </c>
      <c r="BD1813" s="75"/>
      <c r="BE1813" s="75"/>
      <c r="BG1813" s="74"/>
      <c r="BH1813" s="74"/>
      <c r="BI1813" s="194"/>
      <c r="BJ1813" s="74"/>
      <c r="BK1813" s="74"/>
      <c r="BL1813" s="74"/>
    </row>
    <row r="1814" spans="1:64" ht="11.25" customHeight="1" x14ac:dyDescent="0.2">
      <c r="A1814" s="184" t="s">
        <v>2421</v>
      </c>
      <c r="B1814" s="185">
        <v>0</v>
      </c>
      <c r="C1814" s="828">
        <v>65627</v>
      </c>
      <c r="D1814" s="284">
        <v>1E-4</v>
      </c>
      <c r="E1814" s="91">
        <v>0</v>
      </c>
      <c r="F1814" s="186">
        <v>0</v>
      </c>
      <c r="G1814" s="186">
        <v>0</v>
      </c>
      <c r="H1814" s="186">
        <v>0</v>
      </c>
      <c r="I1814" s="186">
        <v>0</v>
      </c>
      <c r="J1814" s="188">
        <v>0</v>
      </c>
      <c r="K1814" s="186">
        <v>0</v>
      </c>
      <c r="L1814" s="186">
        <v>0</v>
      </c>
      <c r="M1814" s="187">
        <v>0</v>
      </c>
      <c r="N1814" s="188">
        <v>0</v>
      </c>
      <c r="O1814" s="189">
        <v>0</v>
      </c>
      <c r="P1814" s="186">
        <v>0</v>
      </c>
      <c r="Q1814" s="189">
        <v>0</v>
      </c>
      <c r="R1814" s="189">
        <v>0</v>
      </c>
      <c r="S1814" s="189">
        <v>1E-4</v>
      </c>
      <c r="T1814" s="188">
        <v>0</v>
      </c>
      <c r="U1814" s="187">
        <v>0</v>
      </c>
      <c r="V1814" s="189">
        <v>0</v>
      </c>
      <c r="W1814" s="189">
        <v>0</v>
      </c>
      <c r="X1814" s="188">
        <v>0</v>
      </c>
      <c r="Y1814" s="188">
        <v>0</v>
      </c>
      <c r="Z1814" s="186">
        <v>0</v>
      </c>
      <c r="AA1814" s="186">
        <v>0</v>
      </c>
      <c r="AB1814" s="186">
        <v>0</v>
      </c>
      <c r="AC1814" s="186">
        <v>0</v>
      </c>
      <c r="AD1814" s="188">
        <v>0</v>
      </c>
      <c r="AE1814" s="189">
        <v>0</v>
      </c>
      <c r="AF1814" s="189">
        <v>0</v>
      </c>
      <c r="AG1814" s="189">
        <v>0</v>
      </c>
      <c r="AH1814" s="191">
        <v>0</v>
      </c>
      <c r="AI1814" s="186">
        <v>0</v>
      </c>
      <c r="AJ1814" s="192">
        <v>7501943413573</v>
      </c>
      <c r="AK1814" s="192">
        <v>64722</v>
      </c>
      <c r="AL1814" s="90" t="s">
        <v>279</v>
      </c>
      <c r="AM1814" s="75">
        <v>65627</v>
      </c>
      <c r="AN1814" s="76"/>
      <c r="AO1814" s="188">
        <v>0</v>
      </c>
      <c r="AP1814" s="188">
        <v>0</v>
      </c>
      <c r="AQ1814" s="187">
        <v>0</v>
      </c>
      <c r="AR1814" s="188">
        <v>0</v>
      </c>
      <c r="AS1814" s="187">
        <v>0</v>
      </c>
      <c r="AT1814" s="188">
        <v>0</v>
      </c>
      <c r="AU1814" s="187">
        <v>0</v>
      </c>
      <c r="AV1814" s="188">
        <v>0</v>
      </c>
      <c r="AW1814" s="187">
        <v>0</v>
      </c>
      <c r="AX1814" s="188">
        <v>0</v>
      </c>
      <c r="AY1814" s="187">
        <v>0</v>
      </c>
      <c r="AZ1814" s="188">
        <v>0</v>
      </c>
      <c r="BA1814" s="187">
        <v>0</v>
      </c>
      <c r="BB1814" s="188">
        <v>0</v>
      </c>
      <c r="BC1814" s="187">
        <v>0</v>
      </c>
      <c r="BD1814" s="75"/>
      <c r="BE1814" s="75"/>
      <c r="BG1814" s="74"/>
      <c r="BH1814" s="74"/>
      <c r="BI1814" s="194"/>
      <c r="BJ1814" s="74"/>
      <c r="BK1814" s="74"/>
      <c r="BL1814" s="74"/>
    </row>
    <row r="1815" spans="1:64" ht="11.25" customHeight="1" x14ac:dyDescent="0.2">
      <c r="A1815" s="184" t="s">
        <v>2422</v>
      </c>
      <c r="B1815" s="185">
        <v>0</v>
      </c>
      <c r="C1815" s="828">
        <v>65777</v>
      </c>
      <c r="D1815" s="284">
        <v>1E-4</v>
      </c>
      <c r="E1815" s="91">
        <v>0</v>
      </c>
      <c r="F1815" s="186">
        <v>0</v>
      </c>
      <c r="G1815" s="186">
        <v>0</v>
      </c>
      <c r="H1815" s="186">
        <v>0</v>
      </c>
      <c r="I1815" s="186">
        <v>0</v>
      </c>
      <c r="J1815" s="188">
        <v>0</v>
      </c>
      <c r="K1815" s="186">
        <v>0</v>
      </c>
      <c r="L1815" s="186">
        <v>0</v>
      </c>
      <c r="M1815" s="187">
        <v>0</v>
      </c>
      <c r="N1815" s="188">
        <v>0</v>
      </c>
      <c r="O1815" s="189">
        <v>0</v>
      </c>
      <c r="P1815" s="186">
        <v>0</v>
      </c>
      <c r="Q1815" s="189">
        <v>0</v>
      </c>
      <c r="R1815" s="189">
        <v>0</v>
      </c>
      <c r="S1815" s="189">
        <v>1E-4</v>
      </c>
      <c r="T1815" s="188">
        <v>0</v>
      </c>
      <c r="U1815" s="187">
        <v>0</v>
      </c>
      <c r="V1815" s="189">
        <v>0</v>
      </c>
      <c r="W1815" s="189">
        <v>0</v>
      </c>
      <c r="X1815" s="188">
        <v>0</v>
      </c>
      <c r="Y1815" s="188">
        <v>0</v>
      </c>
      <c r="Z1815" s="186">
        <v>0</v>
      </c>
      <c r="AA1815" s="186">
        <v>0</v>
      </c>
      <c r="AB1815" s="186">
        <v>0</v>
      </c>
      <c r="AC1815" s="186">
        <v>0</v>
      </c>
      <c r="AD1815" s="188">
        <v>0</v>
      </c>
      <c r="AE1815" s="189">
        <v>0</v>
      </c>
      <c r="AF1815" s="189">
        <v>0</v>
      </c>
      <c r="AG1815" s="189">
        <v>0</v>
      </c>
      <c r="AH1815" s="191">
        <v>0</v>
      </c>
      <c r="AI1815" s="186">
        <v>0</v>
      </c>
      <c r="AJ1815" s="192">
        <v>7501943413573</v>
      </c>
      <c r="AK1815" s="192">
        <v>64722</v>
      </c>
      <c r="AL1815" s="90" t="s">
        <v>279</v>
      </c>
      <c r="AM1815" s="75">
        <v>65777</v>
      </c>
      <c r="AN1815" s="76"/>
      <c r="AO1815" s="188">
        <v>0</v>
      </c>
      <c r="AP1815" s="188">
        <v>0</v>
      </c>
      <c r="AQ1815" s="187">
        <v>0</v>
      </c>
      <c r="AR1815" s="188">
        <v>0</v>
      </c>
      <c r="AS1815" s="187">
        <v>0</v>
      </c>
      <c r="AT1815" s="188">
        <v>0</v>
      </c>
      <c r="AU1815" s="187">
        <v>0</v>
      </c>
      <c r="AV1815" s="188">
        <v>0</v>
      </c>
      <c r="AW1815" s="187">
        <v>0</v>
      </c>
      <c r="AX1815" s="188">
        <v>0</v>
      </c>
      <c r="AY1815" s="187">
        <v>0</v>
      </c>
      <c r="AZ1815" s="188">
        <v>0</v>
      </c>
      <c r="BA1815" s="187">
        <v>0</v>
      </c>
      <c r="BB1815" s="188">
        <v>0</v>
      </c>
      <c r="BC1815" s="187">
        <v>0</v>
      </c>
      <c r="BD1815" s="75"/>
      <c r="BE1815" s="75"/>
      <c r="BG1815" s="74"/>
      <c r="BH1815" s="74"/>
      <c r="BI1815" s="194"/>
      <c r="BJ1815" s="74"/>
      <c r="BK1815" s="74"/>
      <c r="BL1815" s="74"/>
    </row>
    <row r="1816" spans="1:64" ht="11.25" customHeight="1" x14ac:dyDescent="0.2">
      <c r="A1816" s="184" t="s">
        <v>2423</v>
      </c>
      <c r="B1816" s="185">
        <v>0</v>
      </c>
      <c r="C1816" s="828">
        <v>65549</v>
      </c>
      <c r="D1816" s="284">
        <v>1E-4</v>
      </c>
      <c r="E1816" s="91">
        <v>0</v>
      </c>
      <c r="F1816" s="186">
        <v>0</v>
      </c>
      <c r="G1816" s="186">
        <v>0</v>
      </c>
      <c r="H1816" s="186">
        <v>0</v>
      </c>
      <c r="I1816" s="186">
        <v>0</v>
      </c>
      <c r="J1816" s="188">
        <v>0</v>
      </c>
      <c r="K1816" s="186">
        <v>0</v>
      </c>
      <c r="L1816" s="186">
        <v>0</v>
      </c>
      <c r="M1816" s="187">
        <v>0</v>
      </c>
      <c r="N1816" s="188">
        <v>0</v>
      </c>
      <c r="O1816" s="189">
        <v>0</v>
      </c>
      <c r="P1816" s="186">
        <v>0</v>
      </c>
      <c r="Q1816" s="189">
        <v>0</v>
      </c>
      <c r="R1816" s="189">
        <v>0</v>
      </c>
      <c r="S1816" s="189">
        <v>1E-4</v>
      </c>
      <c r="T1816" s="188">
        <v>0</v>
      </c>
      <c r="U1816" s="187">
        <v>0</v>
      </c>
      <c r="V1816" s="189">
        <v>0</v>
      </c>
      <c r="W1816" s="189">
        <v>0</v>
      </c>
      <c r="X1816" s="188">
        <v>0</v>
      </c>
      <c r="Y1816" s="188">
        <v>0</v>
      </c>
      <c r="Z1816" s="186">
        <v>0</v>
      </c>
      <c r="AA1816" s="186">
        <v>0</v>
      </c>
      <c r="AB1816" s="186">
        <v>0</v>
      </c>
      <c r="AC1816" s="186">
        <v>0</v>
      </c>
      <c r="AD1816" s="188">
        <v>0</v>
      </c>
      <c r="AE1816" s="189">
        <v>0</v>
      </c>
      <c r="AF1816" s="189">
        <v>0</v>
      </c>
      <c r="AG1816" s="189">
        <v>0</v>
      </c>
      <c r="AH1816" s="191">
        <v>0</v>
      </c>
      <c r="AI1816" s="186">
        <v>0</v>
      </c>
      <c r="AJ1816" s="192">
        <v>0</v>
      </c>
      <c r="AK1816" s="192" t="s">
        <v>530</v>
      </c>
      <c r="AL1816" s="90" t="s">
        <v>279</v>
      </c>
      <c r="AM1816" s="75">
        <v>65549</v>
      </c>
      <c r="AN1816" s="76"/>
      <c r="AO1816" s="188">
        <v>0</v>
      </c>
      <c r="AP1816" s="188">
        <v>0</v>
      </c>
      <c r="AQ1816" s="187">
        <v>0</v>
      </c>
      <c r="AR1816" s="188">
        <v>0</v>
      </c>
      <c r="AS1816" s="187">
        <v>0</v>
      </c>
      <c r="AT1816" s="188">
        <v>0</v>
      </c>
      <c r="AU1816" s="187">
        <v>0</v>
      </c>
      <c r="AV1816" s="188">
        <v>0</v>
      </c>
      <c r="AW1816" s="187">
        <v>0</v>
      </c>
      <c r="AX1816" s="188">
        <v>0</v>
      </c>
      <c r="AY1816" s="187">
        <v>0</v>
      </c>
      <c r="AZ1816" s="188">
        <v>0</v>
      </c>
      <c r="BA1816" s="187">
        <v>0</v>
      </c>
      <c r="BB1816" s="188">
        <v>0</v>
      </c>
      <c r="BC1816" s="187">
        <v>0</v>
      </c>
      <c r="BD1816" s="75"/>
      <c r="BE1816" s="75"/>
      <c r="BG1816" s="74"/>
      <c r="BH1816" s="74"/>
      <c r="BI1816" s="194"/>
      <c r="BJ1816" s="74"/>
      <c r="BK1816" s="74"/>
      <c r="BL1816" s="74"/>
    </row>
    <row r="1817" spans="1:64" ht="11.25" customHeight="1" x14ac:dyDescent="0.2">
      <c r="A1817" s="184" t="s">
        <v>2424</v>
      </c>
      <c r="B1817" s="185">
        <v>0</v>
      </c>
      <c r="C1817" s="828">
        <v>64883</v>
      </c>
      <c r="D1817" s="284">
        <v>1E-4</v>
      </c>
      <c r="E1817" s="91">
        <v>0</v>
      </c>
      <c r="F1817" s="186">
        <v>0</v>
      </c>
      <c r="G1817" s="186">
        <v>0</v>
      </c>
      <c r="H1817" s="186">
        <v>0</v>
      </c>
      <c r="I1817" s="186">
        <v>0</v>
      </c>
      <c r="J1817" s="188">
        <v>0</v>
      </c>
      <c r="K1817" s="186">
        <v>0</v>
      </c>
      <c r="L1817" s="186">
        <v>0</v>
      </c>
      <c r="M1817" s="187">
        <v>0</v>
      </c>
      <c r="N1817" s="188">
        <v>0</v>
      </c>
      <c r="O1817" s="189">
        <v>0</v>
      </c>
      <c r="P1817" s="186">
        <v>0</v>
      </c>
      <c r="Q1817" s="189">
        <v>0</v>
      </c>
      <c r="R1817" s="189">
        <v>0</v>
      </c>
      <c r="S1817" s="189">
        <v>1E-4</v>
      </c>
      <c r="T1817" s="188">
        <v>0</v>
      </c>
      <c r="U1817" s="187">
        <v>0</v>
      </c>
      <c r="V1817" s="189">
        <v>0</v>
      </c>
      <c r="W1817" s="189">
        <v>0</v>
      </c>
      <c r="X1817" s="188">
        <v>0</v>
      </c>
      <c r="Y1817" s="188">
        <v>0</v>
      </c>
      <c r="Z1817" s="186">
        <v>0</v>
      </c>
      <c r="AA1817" s="186">
        <v>0</v>
      </c>
      <c r="AB1817" s="186">
        <v>0</v>
      </c>
      <c r="AC1817" s="186">
        <v>0</v>
      </c>
      <c r="AD1817" s="188">
        <v>0</v>
      </c>
      <c r="AE1817" s="189">
        <v>0</v>
      </c>
      <c r="AF1817" s="189">
        <v>0</v>
      </c>
      <c r="AG1817" s="189">
        <v>0</v>
      </c>
      <c r="AH1817" s="191">
        <v>0</v>
      </c>
      <c r="AI1817" s="186">
        <v>0</v>
      </c>
      <c r="AJ1817" s="192">
        <v>7506425609406</v>
      </c>
      <c r="AK1817" s="192" t="s">
        <v>262</v>
      </c>
      <c r="AL1817" s="90" t="s">
        <v>278</v>
      </c>
      <c r="AM1817" s="75">
        <v>64883</v>
      </c>
      <c r="AN1817" s="76"/>
      <c r="AO1817" s="188">
        <v>0</v>
      </c>
      <c r="AP1817" s="188">
        <v>0</v>
      </c>
      <c r="AQ1817" s="187">
        <v>0</v>
      </c>
      <c r="AR1817" s="188">
        <v>0</v>
      </c>
      <c r="AS1817" s="187">
        <v>0</v>
      </c>
      <c r="AT1817" s="188">
        <v>0</v>
      </c>
      <c r="AU1817" s="187">
        <v>0</v>
      </c>
      <c r="AV1817" s="188">
        <v>0</v>
      </c>
      <c r="AW1817" s="187">
        <v>0</v>
      </c>
      <c r="AX1817" s="188">
        <v>0</v>
      </c>
      <c r="AY1817" s="187">
        <v>0</v>
      </c>
      <c r="AZ1817" s="188">
        <v>0</v>
      </c>
      <c r="BA1817" s="187">
        <v>0</v>
      </c>
      <c r="BB1817" s="188">
        <v>0</v>
      </c>
      <c r="BC1817" s="187">
        <v>0</v>
      </c>
      <c r="BD1817" s="75"/>
      <c r="BE1817" s="75"/>
      <c r="BG1817" s="74"/>
      <c r="BH1817" s="74"/>
      <c r="BI1817" s="194"/>
      <c r="BJ1817" s="74"/>
      <c r="BK1817" s="74"/>
      <c r="BL1817" s="74"/>
    </row>
    <row r="1818" spans="1:64" ht="11.25" customHeight="1" x14ac:dyDescent="0.2">
      <c r="A1818" s="184" t="s">
        <v>2425</v>
      </c>
      <c r="B1818" s="185">
        <v>0</v>
      </c>
      <c r="C1818" s="828">
        <v>64925</v>
      </c>
      <c r="D1818" s="284">
        <v>1E-4</v>
      </c>
      <c r="E1818" s="91">
        <v>0</v>
      </c>
      <c r="F1818" s="186">
        <v>0</v>
      </c>
      <c r="G1818" s="186">
        <v>0</v>
      </c>
      <c r="H1818" s="186">
        <v>0</v>
      </c>
      <c r="I1818" s="186">
        <v>0</v>
      </c>
      <c r="J1818" s="188">
        <v>0</v>
      </c>
      <c r="K1818" s="186">
        <v>0</v>
      </c>
      <c r="L1818" s="186">
        <v>0</v>
      </c>
      <c r="M1818" s="187">
        <v>0</v>
      </c>
      <c r="N1818" s="188">
        <v>0</v>
      </c>
      <c r="O1818" s="189">
        <v>0</v>
      </c>
      <c r="P1818" s="186">
        <v>0</v>
      </c>
      <c r="Q1818" s="189">
        <v>0</v>
      </c>
      <c r="R1818" s="189">
        <v>0</v>
      </c>
      <c r="S1818" s="189">
        <v>1E-4</v>
      </c>
      <c r="T1818" s="188">
        <v>0</v>
      </c>
      <c r="U1818" s="187">
        <v>0</v>
      </c>
      <c r="V1818" s="189">
        <v>0</v>
      </c>
      <c r="W1818" s="189">
        <v>0</v>
      </c>
      <c r="X1818" s="188">
        <v>0</v>
      </c>
      <c r="Y1818" s="188">
        <v>0</v>
      </c>
      <c r="Z1818" s="186">
        <v>0</v>
      </c>
      <c r="AA1818" s="186">
        <v>0</v>
      </c>
      <c r="AB1818" s="186">
        <v>0</v>
      </c>
      <c r="AC1818" s="186">
        <v>0</v>
      </c>
      <c r="AD1818" s="188">
        <v>0</v>
      </c>
      <c r="AE1818" s="189">
        <v>0</v>
      </c>
      <c r="AF1818" s="189">
        <v>0</v>
      </c>
      <c r="AG1818" s="189">
        <v>0</v>
      </c>
      <c r="AH1818" s="191">
        <v>0</v>
      </c>
      <c r="AI1818" s="186">
        <v>0</v>
      </c>
      <c r="AJ1818" s="192">
        <v>0</v>
      </c>
      <c r="AK1818" s="192" t="s">
        <v>483</v>
      </c>
      <c r="AL1818" s="90" t="s">
        <v>279</v>
      </c>
      <c r="AM1818" s="75">
        <v>64925</v>
      </c>
      <c r="AN1818" s="76"/>
      <c r="AO1818" s="188">
        <v>0</v>
      </c>
      <c r="AP1818" s="188">
        <v>0</v>
      </c>
      <c r="AQ1818" s="187">
        <v>0</v>
      </c>
      <c r="AR1818" s="188">
        <v>0</v>
      </c>
      <c r="AS1818" s="187">
        <v>0</v>
      </c>
      <c r="AT1818" s="188">
        <v>0</v>
      </c>
      <c r="AU1818" s="187">
        <v>0</v>
      </c>
      <c r="AV1818" s="188">
        <v>0</v>
      </c>
      <c r="AW1818" s="187">
        <v>0</v>
      </c>
      <c r="AX1818" s="188">
        <v>0</v>
      </c>
      <c r="AY1818" s="187">
        <v>0</v>
      </c>
      <c r="AZ1818" s="188">
        <v>0</v>
      </c>
      <c r="BA1818" s="187">
        <v>0</v>
      </c>
      <c r="BB1818" s="188">
        <v>0</v>
      </c>
      <c r="BC1818" s="187">
        <v>0</v>
      </c>
      <c r="BD1818" s="75"/>
      <c r="BE1818" s="75"/>
      <c r="BG1818" s="74"/>
      <c r="BH1818" s="74"/>
      <c r="BI1818" s="194"/>
      <c r="BJ1818" s="74"/>
      <c r="BK1818" s="74"/>
      <c r="BL1818" s="74"/>
    </row>
    <row r="1819" spans="1:64" ht="11.25" customHeight="1" x14ac:dyDescent="0.2">
      <c r="A1819" s="184" t="s">
        <v>2426</v>
      </c>
      <c r="B1819" s="185">
        <v>0</v>
      </c>
      <c r="C1819" s="828">
        <v>65641</v>
      </c>
      <c r="D1819" s="284">
        <v>2.8</v>
      </c>
      <c r="E1819" s="91">
        <v>0</v>
      </c>
      <c r="F1819" s="186">
        <v>0</v>
      </c>
      <c r="G1819" s="186">
        <v>0</v>
      </c>
      <c r="H1819" s="186">
        <v>0</v>
      </c>
      <c r="I1819" s="186">
        <v>0</v>
      </c>
      <c r="J1819" s="188">
        <v>0</v>
      </c>
      <c r="K1819" s="186">
        <v>0</v>
      </c>
      <c r="L1819" s="186">
        <v>0</v>
      </c>
      <c r="M1819" s="187">
        <v>0</v>
      </c>
      <c r="N1819" s="188">
        <v>0</v>
      </c>
      <c r="O1819" s="189">
        <v>2.8</v>
      </c>
      <c r="P1819" s="186">
        <v>2.8</v>
      </c>
      <c r="Q1819" s="189">
        <v>0</v>
      </c>
      <c r="R1819" s="189">
        <v>0</v>
      </c>
      <c r="S1819" s="189">
        <v>2.8</v>
      </c>
      <c r="T1819" s="188">
        <v>2.8</v>
      </c>
      <c r="U1819" s="187">
        <v>0</v>
      </c>
      <c r="V1819" s="189">
        <v>0</v>
      </c>
      <c r="W1819" s="189">
        <v>0</v>
      </c>
      <c r="X1819" s="188">
        <v>2.8</v>
      </c>
      <c r="Y1819" s="188">
        <v>0</v>
      </c>
      <c r="Z1819" s="186">
        <v>0</v>
      </c>
      <c r="AA1819" s="186">
        <v>0</v>
      </c>
      <c r="AB1819" s="186">
        <v>0</v>
      </c>
      <c r="AC1819" s="186">
        <v>0</v>
      </c>
      <c r="AD1819" s="188">
        <v>0</v>
      </c>
      <c r="AE1819" s="189">
        <v>0</v>
      </c>
      <c r="AF1819" s="189">
        <v>0</v>
      </c>
      <c r="AG1819" s="189">
        <v>0</v>
      </c>
      <c r="AH1819" s="191">
        <v>0</v>
      </c>
      <c r="AI1819" s="186">
        <v>0</v>
      </c>
      <c r="AJ1819" s="192">
        <v>7501943416680</v>
      </c>
      <c r="AK1819" s="192">
        <v>64778</v>
      </c>
      <c r="AL1819" s="90" t="s">
        <v>279</v>
      </c>
      <c r="AM1819" s="75">
        <v>65641</v>
      </c>
      <c r="AN1819" s="76"/>
      <c r="AO1819" s="188">
        <v>0</v>
      </c>
      <c r="AP1819" s="188">
        <v>0</v>
      </c>
      <c r="AQ1819" s="187">
        <v>0</v>
      </c>
      <c r="AR1819" s="188">
        <v>0</v>
      </c>
      <c r="AS1819" s="187">
        <v>0</v>
      </c>
      <c r="AT1819" s="188">
        <v>0</v>
      </c>
      <c r="AU1819" s="187">
        <v>0</v>
      </c>
      <c r="AV1819" s="188">
        <v>8.4</v>
      </c>
      <c r="AW1819" s="187">
        <v>0</v>
      </c>
      <c r="AX1819" s="188">
        <v>0</v>
      </c>
      <c r="AY1819" s="187">
        <v>0</v>
      </c>
      <c r="AZ1819" s="188">
        <v>0</v>
      </c>
      <c r="BA1819" s="187">
        <v>0</v>
      </c>
      <c r="BB1819" s="188">
        <v>0</v>
      </c>
      <c r="BC1819" s="187">
        <v>0</v>
      </c>
      <c r="BD1819" s="75"/>
      <c r="BE1819" s="75"/>
      <c r="BG1819" s="74"/>
      <c r="BH1819" s="74"/>
      <c r="BI1819" s="194"/>
      <c r="BJ1819" s="74"/>
      <c r="BK1819" s="74"/>
      <c r="BL1819" s="74"/>
    </row>
    <row r="1820" spans="1:64" ht="11.25" customHeight="1" x14ac:dyDescent="0.2">
      <c r="A1820" s="184" t="s">
        <v>2427</v>
      </c>
      <c r="B1820" s="185">
        <v>0</v>
      </c>
      <c r="C1820" s="828">
        <v>66165</v>
      </c>
      <c r="D1820" s="284">
        <v>1.32</v>
      </c>
      <c r="E1820" s="91">
        <v>0</v>
      </c>
      <c r="F1820" s="186">
        <v>0</v>
      </c>
      <c r="G1820" s="186">
        <v>0</v>
      </c>
      <c r="H1820" s="186">
        <v>0</v>
      </c>
      <c r="I1820" s="186">
        <v>0</v>
      </c>
      <c r="J1820" s="188">
        <v>0</v>
      </c>
      <c r="K1820" s="186">
        <v>0</v>
      </c>
      <c r="L1820" s="186">
        <v>0</v>
      </c>
      <c r="M1820" s="187">
        <v>0</v>
      </c>
      <c r="N1820" s="188">
        <v>0</v>
      </c>
      <c r="O1820" s="189">
        <v>0</v>
      </c>
      <c r="P1820" s="186">
        <v>0</v>
      </c>
      <c r="Q1820" s="189">
        <v>0</v>
      </c>
      <c r="R1820" s="189">
        <v>0</v>
      </c>
      <c r="S1820" s="189">
        <v>1.32</v>
      </c>
      <c r="T1820" s="188">
        <v>1.32</v>
      </c>
      <c r="U1820" s="187">
        <v>0</v>
      </c>
      <c r="V1820" s="189">
        <v>0</v>
      </c>
      <c r="W1820" s="189">
        <v>0</v>
      </c>
      <c r="X1820" s="188">
        <v>1.32</v>
      </c>
      <c r="Y1820" s="188">
        <v>0</v>
      </c>
      <c r="Z1820" s="186">
        <v>0</v>
      </c>
      <c r="AA1820" s="186">
        <v>0</v>
      </c>
      <c r="AB1820" s="186">
        <v>0</v>
      </c>
      <c r="AC1820" s="186">
        <v>0</v>
      </c>
      <c r="AD1820" s="188">
        <v>0</v>
      </c>
      <c r="AE1820" s="189">
        <v>0</v>
      </c>
      <c r="AF1820" s="189">
        <v>0</v>
      </c>
      <c r="AG1820" s="189">
        <v>0</v>
      </c>
      <c r="AH1820" s="191">
        <v>0</v>
      </c>
      <c r="AI1820" s="186">
        <v>0</v>
      </c>
      <c r="AJ1820" s="192">
        <v>7501943416680</v>
      </c>
      <c r="AK1820" s="192">
        <v>64778</v>
      </c>
      <c r="AL1820" s="90" t="s">
        <v>279</v>
      </c>
      <c r="AM1820" s="75">
        <v>66165</v>
      </c>
      <c r="AN1820" s="76"/>
      <c r="AO1820" s="188">
        <v>0</v>
      </c>
      <c r="AP1820" s="188">
        <v>0</v>
      </c>
      <c r="AQ1820" s="187">
        <v>0</v>
      </c>
      <c r="AR1820" s="188">
        <v>0</v>
      </c>
      <c r="AS1820" s="187">
        <v>0</v>
      </c>
      <c r="AT1820" s="188">
        <v>0</v>
      </c>
      <c r="AU1820" s="187">
        <v>0</v>
      </c>
      <c r="AV1820" s="188">
        <v>0</v>
      </c>
      <c r="AW1820" s="187">
        <v>0</v>
      </c>
      <c r="AX1820" s="188">
        <v>0</v>
      </c>
      <c r="AY1820" s="187">
        <v>0</v>
      </c>
      <c r="AZ1820" s="188">
        <v>0</v>
      </c>
      <c r="BA1820" s="187">
        <v>0</v>
      </c>
      <c r="BB1820" s="188">
        <v>0</v>
      </c>
      <c r="BC1820" s="187">
        <v>0</v>
      </c>
      <c r="BD1820" s="75"/>
      <c r="BE1820" s="75"/>
      <c r="BG1820" s="74"/>
      <c r="BH1820" s="74"/>
      <c r="BI1820" s="194"/>
      <c r="BJ1820" s="74"/>
      <c r="BK1820" s="74"/>
      <c r="BL1820" s="74"/>
    </row>
    <row r="1821" spans="1:64" ht="11.25" customHeight="1" x14ac:dyDescent="0.2">
      <c r="A1821" s="184" t="s">
        <v>2426</v>
      </c>
      <c r="B1821" s="185">
        <v>0</v>
      </c>
      <c r="C1821" s="828">
        <v>64945</v>
      </c>
      <c r="D1821" s="284">
        <v>23.8</v>
      </c>
      <c r="E1821" s="91">
        <v>0</v>
      </c>
      <c r="F1821" s="186">
        <v>0</v>
      </c>
      <c r="G1821" s="186">
        <v>0</v>
      </c>
      <c r="H1821" s="186">
        <v>0</v>
      </c>
      <c r="I1821" s="186">
        <v>0</v>
      </c>
      <c r="J1821" s="188">
        <v>0</v>
      </c>
      <c r="K1821" s="186">
        <v>0</v>
      </c>
      <c r="L1821" s="186">
        <v>0</v>
      </c>
      <c r="M1821" s="187">
        <v>0</v>
      </c>
      <c r="N1821" s="188">
        <v>0</v>
      </c>
      <c r="O1821" s="189">
        <v>0</v>
      </c>
      <c r="P1821" s="186">
        <v>0</v>
      </c>
      <c r="Q1821" s="189">
        <v>0</v>
      </c>
      <c r="R1821" s="189">
        <v>0</v>
      </c>
      <c r="S1821" s="189">
        <v>23.8</v>
      </c>
      <c r="T1821" s="188">
        <v>23.8</v>
      </c>
      <c r="U1821" s="187">
        <v>0</v>
      </c>
      <c r="V1821" s="189">
        <v>0</v>
      </c>
      <c r="W1821" s="189">
        <v>0</v>
      </c>
      <c r="X1821" s="188">
        <v>23.8</v>
      </c>
      <c r="Y1821" s="188">
        <v>0</v>
      </c>
      <c r="Z1821" s="186">
        <v>0</v>
      </c>
      <c r="AA1821" s="186">
        <v>0</v>
      </c>
      <c r="AB1821" s="186">
        <v>0</v>
      </c>
      <c r="AC1821" s="186">
        <v>0</v>
      </c>
      <c r="AD1821" s="188">
        <v>0</v>
      </c>
      <c r="AE1821" s="189">
        <v>0</v>
      </c>
      <c r="AF1821" s="189">
        <v>0</v>
      </c>
      <c r="AG1821" s="189">
        <v>0</v>
      </c>
      <c r="AH1821" s="191">
        <v>0</v>
      </c>
      <c r="AI1821" s="186">
        <v>0</v>
      </c>
      <c r="AJ1821" s="192">
        <v>7501943416680</v>
      </c>
      <c r="AK1821" s="192">
        <v>64778</v>
      </c>
      <c r="AL1821" s="90" t="s">
        <v>279</v>
      </c>
      <c r="AM1821" s="75">
        <v>64945</v>
      </c>
      <c r="AN1821" s="76"/>
      <c r="AO1821" s="188">
        <v>0</v>
      </c>
      <c r="AP1821" s="188">
        <v>0</v>
      </c>
      <c r="AQ1821" s="187">
        <v>0</v>
      </c>
      <c r="AR1821" s="188">
        <v>0</v>
      </c>
      <c r="AS1821" s="187">
        <v>0</v>
      </c>
      <c r="AT1821" s="188">
        <v>0</v>
      </c>
      <c r="AU1821" s="187">
        <v>0</v>
      </c>
      <c r="AV1821" s="188">
        <v>0</v>
      </c>
      <c r="AW1821" s="187">
        <v>0</v>
      </c>
      <c r="AX1821" s="188">
        <v>0</v>
      </c>
      <c r="AY1821" s="187">
        <v>0</v>
      </c>
      <c r="AZ1821" s="188">
        <v>0</v>
      </c>
      <c r="BA1821" s="187">
        <v>0</v>
      </c>
      <c r="BB1821" s="188">
        <v>0</v>
      </c>
      <c r="BC1821" s="187">
        <v>0</v>
      </c>
      <c r="BD1821" s="75"/>
      <c r="BE1821" s="75"/>
      <c r="BG1821" s="74"/>
      <c r="BH1821" s="74"/>
      <c r="BI1821" s="194"/>
      <c r="BJ1821" s="74"/>
      <c r="BK1821" s="74"/>
      <c r="BL1821" s="74"/>
    </row>
    <row r="1822" spans="1:64" ht="11.25" customHeight="1" x14ac:dyDescent="0.2">
      <c r="A1822" s="184" t="s">
        <v>2428</v>
      </c>
      <c r="B1822" s="185">
        <v>0</v>
      </c>
      <c r="C1822" s="828">
        <v>65642</v>
      </c>
      <c r="D1822" s="284">
        <v>1E-4</v>
      </c>
      <c r="E1822" s="91">
        <v>0</v>
      </c>
      <c r="F1822" s="186">
        <v>0</v>
      </c>
      <c r="G1822" s="186">
        <v>0</v>
      </c>
      <c r="H1822" s="186">
        <v>0</v>
      </c>
      <c r="I1822" s="186">
        <v>0</v>
      </c>
      <c r="J1822" s="188">
        <v>0</v>
      </c>
      <c r="K1822" s="186">
        <v>0</v>
      </c>
      <c r="L1822" s="186">
        <v>0</v>
      </c>
      <c r="M1822" s="187">
        <v>0</v>
      </c>
      <c r="N1822" s="188">
        <v>0</v>
      </c>
      <c r="O1822" s="189">
        <v>0</v>
      </c>
      <c r="P1822" s="186">
        <v>0</v>
      </c>
      <c r="Q1822" s="189">
        <v>0</v>
      </c>
      <c r="R1822" s="189">
        <v>0</v>
      </c>
      <c r="S1822" s="189">
        <v>1E-4</v>
      </c>
      <c r="T1822" s="188">
        <v>0</v>
      </c>
      <c r="U1822" s="187">
        <v>0</v>
      </c>
      <c r="V1822" s="189">
        <v>0</v>
      </c>
      <c r="W1822" s="189">
        <v>0</v>
      </c>
      <c r="X1822" s="188">
        <v>0</v>
      </c>
      <c r="Y1822" s="188">
        <v>0</v>
      </c>
      <c r="Z1822" s="186">
        <v>0</v>
      </c>
      <c r="AA1822" s="186">
        <v>0</v>
      </c>
      <c r="AB1822" s="186">
        <v>0</v>
      </c>
      <c r="AC1822" s="186">
        <v>0</v>
      </c>
      <c r="AD1822" s="188">
        <v>0</v>
      </c>
      <c r="AE1822" s="189">
        <v>0</v>
      </c>
      <c r="AF1822" s="189">
        <v>0</v>
      </c>
      <c r="AG1822" s="189">
        <v>0</v>
      </c>
      <c r="AH1822" s="191">
        <v>0</v>
      </c>
      <c r="AI1822" s="186">
        <v>0</v>
      </c>
      <c r="AJ1822" s="192">
        <v>7501943416703</v>
      </c>
      <c r="AK1822" s="192">
        <v>64779</v>
      </c>
      <c r="AL1822" s="90" t="s">
        <v>279</v>
      </c>
      <c r="AM1822" s="75">
        <v>65642</v>
      </c>
      <c r="AN1822" s="76"/>
      <c r="AO1822" s="188">
        <v>0</v>
      </c>
      <c r="AP1822" s="188">
        <v>0</v>
      </c>
      <c r="AQ1822" s="187">
        <v>0</v>
      </c>
      <c r="AR1822" s="188">
        <v>0</v>
      </c>
      <c r="AS1822" s="187">
        <v>0</v>
      </c>
      <c r="AT1822" s="188">
        <v>0</v>
      </c>
      <c r="AU1822" s="187">
        <v>0</v>
      </c>
      <c r="AV1822" s="188">
        <v>25.2</v>
      </c>
      <c r="AW1822" s="187">
        <v>0</v>
      </c>
      <c r="AX1822" s="188">
        <v>0</v>
      </c>
      <c r="AY1822" s="187">
        <v>0</v>
      </c>
      <c r="AZ1822" s="188">
        <v>0</v>
      </c>
      <c r="BA1822" s="187">
        <v>0</v>
      </c>
      <c r="BB1822" s="188">
        <v>0</v>
      </c>
      <c r="BC1822" s="187">
        <v>0</v>
      </c>
      <c r="BD1822" s="75"/>
      <c r="BE1822" s="75"/>
      <c r="BG1822" s="74"/>
      <c r="BH1822" s="74"/>
      <c r="BI1822" s="194"/>
      <c r="BJ1822" s="74"/>
      <c r="BK1822" s="74"/>
      <c r="BL1822" s="74"/>
    </row>
    <row r="1823" spans="1:64" ht="11.25" customHeight="1" x14ac:dyDescent="0.2">
      <c r="A1823" s="184" t="s">
        <v>2429</v>
      </c>
      <c r="B1823" s="185">
        <v>0</v>
      </c>
      <c r="C1823" s="828">
        <v>66166</v>
      </c>
      <c r="D1823" s="284">
        <v>1E-4</v>
      </c>
      <c r="E1823" s="91">
        <v>0</v>
      </c>
      <c r="F1823" s="186">
        <v>0</v>
      </c>
      <c r="G1823" s="186">
        <v>0</v>
      </c>
      <c r="H1823" s="186">
        <v>0</v>
      </c>
      <c r="I1823" s="186">
        <v>0</v>
      </c>
      <c r="J1823" s="188">
        <v>0</v>
      </c>
      <c r="K1823" s="186">
        <v>0</v>
      </c>
      <c r="L1823" s="186">
        <v>0</v>
      </c>
      <c r="M1823" s="187">
        <v>0</v>
      </c>
      <c r="N1823" s="188">
        <v>0</v>
      </c>
      <c r="O1823" s="189">
        <v>0</v>
      </c>
      <c r="P1823" s="186">
        <v>0</v>
      </c>
      <c r="Q1823" s="189">
        <v>0</v>
      </c>
      <c r="R1823" s="189">
        <v>0</v>
      </c>
      <c r="S1823" s="189">
        <v>1E-4</v>
      </c>
      <c r="T1823" s="188">
        <v>0</v>
      </c>
      <c r="U1823" s="187">
        <v>0</v>
      </c>
      <c r="V1823" s="189">
        <v>0</v>
      </c>
      <c r="W1823" s="189">
        <v>0</v>
      </c>
      <c r="X1823" s="188">
        <v>0</v>
      </c>
      <c r="Y1823" s="188">
        <v>0</v>
      </c>
      <c r="Z1823" s="186">
        <v>0</v>
      </c>
      <c r="AA1823" s="186">
        <v>0</v>
      </c>
      <c r="AB1823" s="186">
        <v>0</v>
      </c>
      <c r="AC1823" s="186">
        <v>0</v>
      </c>
      <c r="AD1823" s="188">
        <v>0</v>
      </c>
      <c r="AE1823" s="189">
        <v>0</v>
      </c>
      <c r="AF1823" s="189">
        <v>0</v>
      </c>
      <c r="AG1823" s="189">
        <v>0</v>
      </c>
      <c r="AH1823" s="191">
        <v>0</v>
      </c>
      <c r="AI1823" s="186">
        <v>0</v>
      </c>
      <c r="AJ1823" s="192">
        <v>7501943416703</v>
      </c>
      <c r="AK1823" s="192">
        <v>64779</v>
      </c>
      <c r="AL1823" s="90" t="s">
        <v>279</v>
      </c>
      <c r="AM1823" s="75">
        <v>66166</v>
      </c>
      <c r="AN1823" s="76"/>
      <c r="AO1823" s="188">
        <v>0</v>
      </c>
      <c r="AP1823" s="188">
        <v>0</v>
      </c>
      <c r="AQ1823" s="187">
        <v>0</v>
      </c>
      <c r="AR1823" s="188">
        <v>0</v>
      </c>
      <c r="AS1823" s="187">
        <v>0</v>
      </c>
      <c r="AT1823" s="188">
        <v>0</v>
      </c>
      <c r="AU1823" s="187">
        <v>0</v>
      </c>
      <c r="AV1823" s="188">
        <v>0</v>
      </c>
      <c r="AW1823" s="187">
        <v>0</v>
      </c>
      <c r="AX1823" s="188">
        <v>0</v>
      </c>
      <c r="AY1823" s="187">
        <v>0</v>
      </c>
      <c r="AZ1823" s="188">
        <v>0</v>
      </c>
      <c r="BA1823" s="187">
        <v>0</v>
      </c>
      <c r="BB1823" s="188">
        <v>0</v>
      </c>
      <c r="BC1823" s="187">
        <v>0</v>
      </c>
      <c r="BD1823" s="75"/>
      <c r="BE1823" s="75"/>
      <c r="BG1823" s="74"/>
      <c r="BH1823" s="74"/>
      <c r="BI1823" s="194"/>
      <c r="BJ1823" s="74"/>
      <c r="BK1823" s="74"/>
      <c r="BL1823" s="74"/>
    </row>
    <row r="1824" spans="1:64" ht="11.25" customHeight="1" x14ac:dyDescent="0.2">
      <c r="A1824" s="184" t="s">
        <v>2428</v>
      </c>
      <c r="B1824" s="185">
        <v>0</v>
      </c>
      <c r="C1824" s="828">
        <v>64946</v>
      </c>
      <c r="D1824" s="284">
        <v>1E-4</v>
      </c>
      <c r="E1824" s="91">
        <v>0</v>
      </c>
      <c r="F1824" s="186">
        <v>0</v>
      </c>
      <c r="G1824" s="186">
        <v>0</v>
      </c>
      <c r="H1824" s="186">
        <v>0</v>
      </c>
      <c r="I1824" s="186">
        <v>0</v>
      </c>
      <c r="J1824" s="188">
        <v>0</v>
      </c>
      <c r="K1824" s="186">
        <v>0</v>
      </c>
      <c r="L1824" s="186">
        <v>0</v>
      </c>
      <c r="M1824" s="187">
        <v>0</v>
      </c>
      <c r="N1824" s="188">
        <v>0</v>
      </c>
      <c r="O1824" s="189">
        <v>0</v>
      </c>
      <c r="P1824" s="186">
        <v>0</v>
      </c>
      <c r="Q1824" s="189">
        <v>0</v>
      </c>
      <c r="R1824" s="189">
        <v>0</v>
      </c>
      <c r="S1824" s="189">
        <v>1E-4</v>
      </c>
      <c r="T1824" s="188">
        <v>0</v>
      </c>
      <c r="U1824" s="187">
        <v>0</v>
      </c>
      <c r="V1824" s="189">
        <v>0</v>
      </c>
      <c r="W1824" s="189">
        <v>0</v>
      </c>
      <c r="X1824" s="188">
        <v>0</v>
      </c>
      <c r="Y1824" s="188">
        <v>0</v>
      </c>
      <c r="Z1824" s="186">
        <v>0</v>
      </c>
      <c r="AA1824" s="186">
        <v>0</v>
      </c>
      <c r="AB1824" s="186">
        <v>0</v>
      </c>
      <c r="AC1824" s="186">
        <v>0</v>
      </c>
      <c r="AD1824" s="188">
        <v>0</v>
      </c>
      <c r="AE1824" s="189">
        <v>0</v>
      </c>
      <c r="AF1824" s="189">
        <v>0</v>
      </c>
      <c r="AG1824" s="189">
        <v>0</v>
      </c>
      <c r="AH1824" s="191">
        <v>0</v>
      </c>
      <c r="AI1824" s="186">
        <v>0</v>
      </c>
      <c r="AJ1824" s="192">
        <v>7501943416703</v>
      </c>
      <c r="AK1824" s="192">
        <v>64946</v>
      </c>
      <c r="AL1824" s="90" t="s">
        <v>279</v>
      </c>
      <c r="AM1824" s="75">
        <v>64946</v>
      </c>
      <c r="AN1824" s="76"/>
      <c r="AO1824" s="188">
        <v>0</v>
      </c>
      <c r="AP1824" s="188">
        <v>0</v>
      </c>
      <c r="AQ1824" s="187">
        <v>0</v>
      </c>
      <c r="AR1824" s="188">
        <v>0</v>
      </c>
      <c r="AS1824" s="187">
        <v>0</v>
      </c>
      <c r="AT1824" s="188">
        <v>0</v>
      </c>
      <c r="AU1824" s="187">
        <v>0</v>
      </c>
      <c r="AV1824" s="188">
        <v>0</v>
      </c>
      <c r="AW1824" s="187">
        <v>0</v>
      </c>
      <c r="AX1824" s="188">
        <v>0</v>
      </c>
      <c r="AY1824" s="187">
        <v>0</v>
      </c>
      <c r="AZ1824" s="188">
        <v>0</v>
      </c>
      <c r="BA1824" s="187">
        <v>0</v>
      </c>
      <c r="BB1824" s="188">
        <v>0</v>
      </c>
      <c r="BC1824" s="187">
        <v>0</v>
      </c>
      <c r="BD1824" s="75"/>
      <c r="BE1824" s="75"/>
      <c r="BG1824" s="74"/>
      <c r="BH1824" s="74"/>
      <c r="BI1824" s="194"/>
      <c r="BJ1824" s="74"/>
      <c r="BK1824" s="74"/>
      <c r="BL1824" s="74"/>
    </row>
    <row r="1825" spans="1:64" ht="11.25" customHeight="1" x14ac:dyDescent="0.2">
      <c r="A1825" s="184" t="s">
        <v>2430</v>
      </c>
      <c r="B1825" s="185">
        <v>0</v>
      </c>
      <c r="C1825" s="828">
        <v>93705</v>
      </c>
      <c r="D1825" s="284">
        <v>1E-4</v>
      </c>
      <c r="E1825" s="91">
        <v>0</v>
      </c>
      <c r="F1825" s="186">
        <v>0</v>
      </c>
      <c r="G1825" s="186">
        <v>0</v>
      </c>
      <c r="H1825" s="186">
        <v>0</v>
      </c>
      <c r="I1825" s="186">
        <v>0</v>
      </c>
      <c r="J1825" s="188">
        <v>0</v>
      </c>
      <c r="K1825" s="186">
        <v>0</v>
      </c>
      <c r="L1825" s="186">
        <v>0</v>
      </c>
      <c r="M1825" s="187">
        <v>0</v>
      </c>
      <c r="N1825" s="188">
        <v>0</v>
      </c>
      <c r="O1825" s="189">
        <v>0</v>
      </c>
      <c r="P1825" s="186">
        <v>0</v>
      </c>
      <c r="Q1825" s="189">
        <v>0</v>
      </c>
      <c r="R1825" s="189">
        <v>0</v>
      </c>
      <c r="S1825" s="189">
        <v>1E-4</v>
      </c>
      <c r="T1825" s="188">
        <v>0</v>
      </c>
      <c r="U1825" s="187">
        <v>0</v>
      </c>
      <c r="V1825" s="189">
        <v>0</v>
      </c>
      <c r="W1825" s="189">
        <v>0</v>
      </c>
      <c r="X1825" s="188">
        <v>0</v>
      </c>
      <c r="Y1825" s="188">
        <v>0</v>
      </c>
      <c r="Z1825" s="186">
        <v>0</v>
      </c>
      <c r="AA1825" s="186">
        <v>0</v>
      </c>
      <c r="AB1825" s="186">
        <v>0</v>
      </c>
      <c r="AC1825" s="186">
        <v>0</v>
      </c>
      <c r="AD1825" s="188">
        <v>0</v>
      </c>
      <c r="AE1825" s="189">
        <v>0</v>
      </c>
      <c r="AF1825" s="189">
        <v>0</v>
      </c>
      <c r="AG1825" s="189">
        <v>0</v>
      </c>
      <c r="AH1825" s="191">
        <v>0</v>
      </c>
      <c r="AI1825" s="186">
        <v>0</v>
      </c>
      <c r="AJ1825" s="192">
        <v>7501943433199</v>
      </c>
      <c r="AK1825" s="192" t="s">
        <v>262</v>
      </c>
      <c r="AL1825" s="90" t="s">
        <v>278</v>
      </c>
      <c r="AM1825" s="75">
        <v>93705</v>
      </c>
      <c r="AN1825" s="76"/>
      <c r="AO1825" s="188">
        <v>0</v>
      </c>
      <c r="AP1825" s="188">
        <v>0</v>
      </c>
      <c r="AQ1825" s="187">
        <v>0</v>
      </c>
      <c r="AR1825" s="188">
        <v>0</v>
      </c>
      <c r="AS1825" s="187">
        <v>0</v>
      </c>
      <c r="AT1825" s="188">
        <v>0</v>
      </c>
      <c r="AU1825" s="187">
        <v>0</v>
      </c>
      <c r="AV1825" s="188">
        <v>0</v>
      </c>
      <c r="AW1825" s="187">
        <v>0</v>
      </c>
      <c r="AX1825" s="188">
        <v>0</v>
      </c>
      <c r="AY1825" s="187">
        <v>0</v>
      </c>
      <c r="AZ1825" s="188">
        <v>0</v>
      </c>
      <c r="BA1825" s="187">
        <v>0</v>
      </c>
      <c r="BB1825" s="188">
        <v>0</v>
      </c>
      <c r="BC1825" s="187">
        <v>0</v>
      </c>
      <c r="BD1825" s="75"/>
      <c r="BE1825" s="75"/>
      <c r="BG1825" s="74"/>
      <c r="BH1825" s="74"/>
      <c r="BI1825" s="194"/>
      <c r="BJ1825" s="74"/>
      <c r="BK1825" s="74"/>
      <c r="BL1825" s="74"/>
    </row>
    <row r="1826" spans="1:64" ht="11.25" customHeight="1" x14ac:dyDescent="0.2">
      <c r="A1826" s="184" t="s">
        <v>2431</v>
      </c>
      <c r="B1826" s="185">
        <v>0</v>
      </c>
      <c r="C1826" s="828">
        <v>64760</v>
      </c>
      <c r="D1826" s="284">
        <v>1E-4</v>
      </c>
      <c r="E1826" s="91">
        <v>0</v>
      </c>
      <c r="F1826" s="186">
        <v>0</v>
      </c>
      <c r="G1826" s="186">
        <v>0</v>
      </c>
      <c r="H1826" s="186">
        <v>0</v>
      </c>
      <c r="I1826" s="186">
        <v>0</v>
      </c>
      <c r="J1826" s="188">
        <v>0</v>
      </c>
      <c r="K1826" s="186">
        <v>0</v>
      </c>
      <c r="L1826" s="186">
        <v>0</v>
      </c>
      <c r="M1826" s="187">
        <v>0</v>
      </c>
      <c r="N1826" s="188">
        <v>0</v>
      </c>
      <c r="O1826" s="189">
        <v>0</v>
      </c>
      <c r="P1826" s="186">
        <v>0</v>
      </c>
      <c r="Q1826" s="189">
        <v>0</v>
      </c>
      <c r="R1826" s="189">
        <v>0</v>
      </c>
      <c r="S1826" s="189">
        <v>1E-4</v>
      </c>
      <c r="T1826" s="188">
        <v>0</v>
      </c>
      <c r="U1826" s="187">
        <v>0</v>
      </c>
      <c r="V1826" s="189">
        <v>0</v>
      </c>
      <c r="W1826" s="189">
        <v>0</v>
      </c>
      <c r="X1826" s="188">
        <v>0</v>
      </c>
      <c r="Y1826" s="188">
        <v>0</v>
      </c>
      <c r="Z1826" s="186">
        <v>0</v>
      </c>
      <c r="AA1826" s="186">
        <v>0</v>
      </c>
      <c r="AB1826" s="186">
        <v>0</v>
      </c>
      <c r="AC1826" s="186">
        <v>0</v>
      </c>
      <c r="AD1826" s="188">
        <v>0</v>
      </c>
      <c r="AE1826" s="189">
        <v>0</v>
      </c>
      <c r="AF1826" s="189">
        <v>0</v>
      </c>
      <c r="AG1826" s="189">
        <v>0</v>
      </c>
      <c r="AH1826" s="191">
        <v>0</v>
      </c>
      <c r="AI1826" s="186">
        <v>0</v>
      </c>
      <c r="AJ1826" s="192">
        <v>7501943433199</v>
      </c>
      <c r="AK1826" s="192">
        <v>93705</v>
      </c>
      <c r="AL1826" s="90" t="s">
        <v>279</v>
      </c>
      <c r="AM1826" s="75">
        <v>64760</v>
      </c>
      <c r="AN1826" s="76"/>
      <c r="AO1826" s="188">
        <v>0</v>
      </c>
      <c r="AP1826" s="188">
        <v>0</v>
      </c>
      <c r="AQ1826" s="187">
        <v>0</v>
      </c>
      <c r="AR1826" s="188">
        <v>0</v>
      </c>
      <c r="AS1826" s="187">
        <v>0</v>
      </c>
      <c r="AT1826" s="188">
        <v>0</v>
      </c>
      <c r="AU1826" s="187">
        <v>0</v>
      </c>
      <c r="AV1826" s="188">
        <v>0</v>
      </c>
      <c r="AW1826" s="187">
        <v>0</v>
      </c>
      <c r="AX1826" s="188">
        <v>0</v>
      </c>
      <c r="AY1826" s="187">
        <v>0</v>
      </c>
      <c r="AZ1826" s="188">
        <v>0</v>
      </c>
      <c r="BA1826" s="187">
        <v>0</v>
      </c>
      <c r="BB1826" s="188">
        <v>0</v>
      </c>
      <c r="BC1826" s="187">
        <v>0</v>
      </c>
      <c r="BD1826" s="75"/>
      <c r="BE1826" s="75"/>
      <c r="BG1826" s="74"/>
      <c r="BH1826" s="74"/>
      <c r="BI1826" s="194"/>
      <c r="BJ1826" s="74"/>
      <c r="BK1826" s="74"/>
      <c r="BL1826" s="74"/>
    </row>
    <row r="1827" spans="1:64" ht="11.25" customHeight="1" x14ac:dyDescent="0.2">
      <c r="A1827" s="184" t="s">
        <v>2432</v>
      </c>
      <c r="B1827" s="185">
        <v>0</v>
      </c>
      <c r="C1827" s="828">
        <v>64930</v>
      </c>
      <c r="D1827" s="284">
        <v>1E-4</v>
      </c>
      <c r="E1827" s="91">
        <v>0</v>
      </c>
      <c r="F1827" s="186">
        <v>0</v>
      </c>
      <c r="G1827" s="186">
        <v>0</v>
      </c>
      <c r="H1827" s="186">
        <v>0</v>
      </c>
      <c r="I1827" s="186">
        <v>0</v>
      </c>
      <c r="J1827" s="188">
        <v>0</v>
      </c>
      <c r="K1827" s="186">
        <v>0</v>
      </c>
      <c r="L1827" s="186">
        <v>0</v>
      </c>
      <c r="M1827" s="187">
        <v>0</v>
      </c>
      <c r="N1827" s="188">
        <v>0</v>
      </c>
      <c r="O1827" s="189">
        <v>0</v>
      </c>
      <c r="P1827" s="186">
        <v>0</v>
      </c>
      <c r="Q1827" s="189">
        <v>0</v>
      </c>
      <c r="R1827" s="189">
        <v>0</v>
      </c>
      <c r="S1827" s="189">
        <v>1E-4</v>
      </c>
      <c r="T1827" s="188">
        <v>0</v>
      </c>
      <c r="U1827" s="187">
        <v>0</v>
      </c>
      <c r="V1827" s="189">
        <v>0</v>
      </c>
      <c r="W1827" s="189">
        <v>0</v>
      </c>
      <c r="X1827" s="188">
        <v>0</v>
      </c>
      <c r="Y1827" s="188">
        <v>0</v>
      </c>
      <c r="Z1827" s="186">
        <v>0</v>
      </c>
      <c r="AA1827" s="186">
        <v>0</v>
      </c>
      <c r="AB1827" s="186">
        <v>0</v>
      </c>
      <c r="AC1827" s="186">
        <v>0</v>
      </c>
      <c r="AD1827" s="188">
        <v>0</v>
      </c>
      <c r="AE1827" s="189">
        <v>0</v>
      </c>
      <c r="AF1827" s="189">
        <v>0</v>
      </c>
      <c r="AG1827" s="189">
        <v>0</v>
      </c>
      <c r="AH1827" s="191">
        <v>0</v>
      </c>
      <c r="AI1827" s="186">
        <v>0</v>
      </c>
      <c r="AJ1827" s="192">
        <v>7506425613779</v>
      </c>
      <c r="AK1827" s="192" t="s">
        <v>262</v>
      </c>
      <c r="AL1827" s="90" t="s">
        <v>279</v>
      </c>
      <c r="AM1827" s="75">
        <v>64930</v>
      </c>
      <c r="AN1827" s="76"/>
      <c r="AO1827" s="188">
        <v>0</v>
      </c>
      <c r="AP1827" s="188">
        <v>0</v>
      </c>
      <c r="AQ1827" s="187">
        <v>0</v>
      </c>
      <c r="AR1827" s="188">
        <v>0</v>
      </c>
      <c r="AS1827" s="187">
        <v>0</v>
      </c>
      <c r="AT1827" s="188">
        <v>0</v>
      </c>
      <c r="AU1827" s="187">
        <v>0</v>
      </c>
      <c r="AV1827" s="188">
        <v>0</v>
      </c>
      <c r="AW1827" s="187">
        <v>0</v>
      </c>
      <c r="AX1827" s="188">
        <v>0</v>
      </c>
      <c r="AY1827" s="187">
        <v>0</v>
      </c>
      <c r="AZ1827" s="188">
        <v>0</v>
      </c>
      <c r="BA1827" s="187">
        <v>0</v>
      </c>
      <c r="BB1827" s="188">
        <v>0</v>
      </c>
      <c r="BC1827" s="187">
        <v>0</v>
      </c>
      <c r="BD1827" s="75"/>
      <c r="BE1827" s="75"/>
      <c r="BG1827" s="74"/>
      <c r="BH1827" s="74"/>
      <c r="BI1827" s="194"/>
      <c r="BJ1827" s="74"/>
      <c r="BK1827" s="74"/>
      <c r="BL1827" s="74"/>
    </row>
    <row r="1828" spans="1:64" ht="11.25" customHeight="1" x14ac:dyDescent="0.2">
      <c r="A1828" s="184" t="s">
        <v>2433</v>
      </c>
      <c r="B1828" s="185">
        <v>0</v>
      </c>
      <c r="C1828" s="828">
        <v>66197</v>
      </c>
      <c r="D1828" s="284">
        <v>1E-4</v>
      </c>
      <c r="E1828" s="91">
        <v>0</v>
      </c>
      <c r="F1828" s="186">
        <v>0</v>
      </c>
      <c r="G1828" s="186">
        <v>0</v>
      </c>
      <c r="H1828" s="186">
        <v>0</v>
      </c>
      <c r="I1828" s="186">
        <v>0</v>
      </c>
      <c r="J1828" s="188">
        <v>0</v>
      </c>
      <c r="K1828" s="186">
        <v>0</v>
      </c>
      <c r="L1828" s="186">
        <v>0</v>
      </c>
      <c r="M1828" s="187">
        <v>0</v>
      </c>
      <c r="N1828" s="188">
        <v>0</v>
      </c>
      <c r="O1828" s="189">
        <v>0</v>
      </c>
      <c r="P1828" s="186">
        <v>0</v>
      </c>
      <c r="Q1828" s="189">
        <v>0</v>
      </c>
      <c r="R1828" s="189">
        <v>0</v>
      </c>
      <c r="S1828" s="189">
        <v>1E-4</v>
      </c>
      <c r="T1828" s="188">
        <v>0</v>
      </c>
      <c r="U1828" s="187">
        <v>0</v>
      </c>
      <c r="V1828" s="189">
        <v>0</v>
      </c>
      <c r="W1828" s="189">
        <v>0</v>
      </c>
      <c r="X1828" s="188">
        <v>0</v>
      </c>
      <c r="Y1828" s="188">
        <v>0</v>
      </c>
      <c r="Z1828" s="186">
        <v>0</v>
      </c>
      <c r="AA1828" s="186">
        <v>0</v>
      </c>
      <c r="AB1828" s="186">
        <v>0</v>
      </c>
      <c r="AC1828" s="186">
        <v>0</v>
      </c>
      <c r="AD1828" s="188">
        <v>0</v>
      </c>
      <c r="AE1828" s="189">
        <v>0</v>
      </c>
      <c r="AF1828" s="189">
        <v>0</v>
      </c>
      <c r="AG1828" s="189">
        <v>0</v>
      </c>
      <c r="AH1828" s="191">
        <v>0</v>
      </c>
      <c r="AI1828" s="186">
        <v>0</v>
      </c>
      <c r="AJ1828" s="192">
        <v>7506425622450</v>
      </c>
      <c r="AK1828" s="192" t="s">
        <v>262</v>
      </c>
      <c r="AL1828" s="90" t="s">
        <v>279</v>
      </c>
      <c r="AM1828" s="75">
        <v>66197</v>
      </c>
      <c r="AN1828" s="76"/>
      <c r="AO1828" s="188">
        <v>0</v>
      </c>
      <c r="AP1828" s="188">
        <v>0</v>
      </c>
      <c r="AQ1828" s="187">
        <v>0</v>
      </c>
      <c r="AR1828" s="188">
        <v>0</v>
      </c>
      <c r="AS1828" s="187">
        <v>0</v>
      </c>
      <c r="AT1828" s="188">
        <v>0</v>
      </c>
      <c r="AU1828" s="187">
        <v>0</v>
      </c>
      <c r="AV1828" s="188">
        <v>0</v>
      </c>
      <c r="AW1828" s="187">
        <v>0</v>
      </c>
      <c r="AX1828" s="188">
        <v>0</v>
      </c>
      <c r="AY1828" s="187">
        <v>0</v>
      </c>
      <c r="AZ1828" s="188">
        <v>0</v>
      </c>
      <c r="BA1828" s="187">
        <v>0</v>
      </c>
      <c r="BB1828" s="188">
        <v>0</v>
      </c>
      <c r="BC1828" s="187">
        <v>0</v>
      </c>
      <c r="BD1828" s="75"/>
      <c r="BE1828" s="75"/>
      <c r="BG1828" s="74"/>
      <c r="BH1828" s="74"/>
      <c r="BI1828" s="194"/>
      <c r="BJ1828" s="74"/>
      <c r="BK1828" s="74"/>
      <c r="BL1828" s="74"/>
    </row>
    <row r="1829" spans="1:64" ht="11.25" customHeight="1" x14ac:dyDescent="0.2">
      <c r="A1829" s="184" t="s">
        <v>2434</v>
      </c>
      <c r="B1829" s="185">
        <v>0</v>
      </c>
      <c r="C1829" s="828">
        <v>66238</v>
      </c>
      <c r="D1829" s="284">
        <v>1E-4</v>
      </c>
      <c r="E1829" s="91">
        <v>0</v>
      </c>
      <c r="F1829" s="186">
        <v>0</v>
      </c>
      <c r="G1829" s="186">
        <v>0</v>
      </c>
      <c r="H1829" s="186">
        <v>0</v>
      </c>
      <c r="I1829" s="186">
        <v>0</v>
      </c>
      <c r="J1829" s="188">
        <v>0</v>
      </c>
      <c r="K1829" s="186">
        <v>0</v>
      </c>
      <c r="L1829" s="186">
        <v>0</v>
      </c>
      <c r="M1829" s="187">
        <v>0</v>
      </c>
      <c r="N1829" s="188">
        <v>0</v>
      </c>
      <c r="O1829" s="189">
        <v>0</v>
      </c>
      <c r="P1829" s="186">
        <v>0</v>
      </c>
      <c r="Q1829" s="189">
        <v>0</v>
      </c>
      <c r="R1829" s="189">
        <v>0</v>
      </c>
      <c r="S1829" s="189">
        <v>1E-4</v>
      </c>
      <c r="T1829" s="188">
        <v>0</v>
      </c>
      <c r="U1829" s="187">
        <v>0</v>
      </c>
      <c r="V1829" s="189">
        <v>0</v>
      </c>
      <c r="W1829" s="189">
        <v>0</v>
      </c>
      <c r="X1829" s="188">
        <v>0</v>
      </c>
      <c r="Y1829" s="188">
        <v>0</v>
      </c>
      <c r="Z1829" s="186">
        <v>0</v>
      </c>
      <c r="AA1829" s="186">
        <v>0</v>
      </c>
      <c r="AB1829" s="186">
        <v>0</v>
      </c>
      <c r="AC1829" s="186">
        <v>0</v>
      </c>
      <c r="AD1829" s="188">
        <v>0</v>
      </c>
      <c r="AE1829" s="189">
        <v>0</v>
      </c>
      <c r="AF1829" s="189">
        <v>0</v>
      </c>
      <c r="AG1829" s="189">
        <v>0</v>
      </c>
      <c r="AH1829" s="191">
        <v>0</v>
      </c>
      <c r="AI1829" s="186">
        <v>0</v>
      </c>
      <c r="AJ1829" s="192">
        <v>7506425622450</v>
      </c>
      <c r="AK1829" s="192" t="s">
        <v>262</v>
      </c>
      <c r="AL1829" s="90" t="s">
        <v>279</v>
      </c>
      <c r="AM1829" s="75">
        <v>66238</v>
      </c>
      <c r="AN1829" s="76"/>
      <c r="AO1829" s="188">
        <v>0</v>
      </c>
      <c r="AP1829" s="188">
        <v>0</v>
      </c>
      <c r="AQ1829" s="187">
        <v>0</v>
      </c>
      <c r="AR1829" s="188">
        <v>0</v>
      </c>
      <c r="AS1829" s="187">
        <v>0</v>
      </c>
      <c r="AT1829" s="188">
        <v>0</v>
      </c>
      <c r="AU1829" s="187">
        <v>0</v>
      </c>
      <c r="AV1829" s="188">
        <v>0</v>
      </c>
      <c r="AW1829" s="187">
        <v>0</v>
      </c>
      <c r="AX1829" s="188">
        <v>0</v>
      </c>
      <c r="AY1829" s="187">
        <v>0</v>
      </c>
      <c r="AZ1829" s="188">
        <v>0</v>
      </c>
      <c r="BA1829" s="187">
        <v>0</v>
      </c>
      <c r="BB1829" s="188">
        <v>0</v>
      </c>
      <c r="BC1829" s="187">
        <v>0</v>
      </c>
      <c r="BD1829" s="75"/>
      <c r="BE1829" s="75"/>
      <c r="BG1829" s="74"/>
      <c r="BH1829" s="74"/>
      <c r="BI1829" s="194"/>
      <c r="BJ1829" s="74"/>
      <c r="BK1829" s="74"/>
      <c r="BL1829" s="74"/>
    </row>
    <row r="1830" spans="1:64" ht="11.25" customHeight="1" x14ac:dyDescent="0.2">
      <c r="A1830" s="184" t="s">
        <v>2435</v>
      </c>
      <c r="B1830" s="185">
        <v>0</v>
      </c>
      <c r="C1830" s="828">
        <v>65655</v>
      </c>
      <c r="D1830" s="284">
        <v>1E-4</v>
      </c>
      <c r="E1830" s="91">
        <v>0</v>
      </c>
      <c r="F1830" s="186">
        <v>0</v>
      </c>
      <c r="G1830" s="186">
        <v>0</v>
      </c>
      <c r="H1830" s="186">
        <v>0</v>
      </c>
      <c r="I1830" s="186">
        <v>0</v>
      </c>
      <c r="J1830" s="188">
        <v>0</v>
      </c>
      <c r="K1830" s="186">
        <v>0</v>
      </c>
      <c r="L1830" s="186">
        <v>0</v>
      </c>
      <c r="M1830" s="187">
        <v>0</v>
      </c>
      <c r="N1830" s="188">
        <v>0</v>
      </c>
      <c r="O1830" s="189">
        <v>0</v>
      </c>
      <c r="P1830" s="186">
        <v>0</v>
      </c>
      <c r="Q1830" s="189">
        <v>0</v>
      </c>
      <c r="R1830" s="189">
        <v>0</v>
      </c>
      <c r="S1830" s="189">
        <v>1E-4</v>
      </c>
      <c r="T1830" s="188">
        <v>0</v>
      </c>
      <c r="U1830" s="187">
        <v>0</v>
      </c>
      <c r="V1830" s="189">
        <v>0</v>
      </c>
      <c r="W1830" s="189">
        <v>0</v>
      </c>
      <c r="X1830" s="188">
        <v>0</v>
      </c>
      <c r="Y1830" s="188">
        <v>0</v>
      </c>
      <c r="Z1830" s="186">
        <v>0</v>
      </c>
      <c r="AA1830" s="186">
        <v>0</v>
      </c>
      <c r="AB1830" s="186">
        <v>0</v>
      </c>
      <c r="AC1830" s="186">
        <v>0</v>
      </c>
      <c r="AD1830" s="188">
        <v>0</v>
      </c>
      <c r="AE1830" s="189">
        <v>0</v>
      </c>
      <c r="AF1830" s="189">
        <v>0</v>
      </c>
      <c r="AG1830" s="189">
        <v>0</v>
      </c>
      <c r="AH1830" s="191">
        <v>0</v>
      </c>
      <c r="AI1830" s="186">
        <v>0</v>
      </c>
      <c r="AJ1830" s="192">
        <v>7506425626823</v>
      </c>
      <c r="AK1830" s="192" t="s">
        <v>262</v>
      </c>
      <c r="AL1830" s="90" t="s">
        <v>279</v>
      </c>
      <c r="AM1830" s="75">
        <v>65655</v>
      </c>
      <c r="AN1830" s="76"/>
      <c r="AO1830" s="188">
        <v>0</v>
      </c>
      <c r="AP1830" s="188">
        <v>0</v>
      </c>
      <c r="AQ1830" s="187">
        <v>0</v>
      </c>
      <c r="AR1830" s="188">
        <v>0</v>
      </c>
      <c r="AS1830" s="187">
        <v>0</v>
      </c>
      <c r="AT1830" s="188">
        <v>0</v>
      </c>
      <c r="AU1830" s="187">
        <v>0</v>
      </c>
      <c r="AV1830" s="188">
        <v>0</v>
      </c>
      <c r="AW1830" s="187">
        <v>0</v>
      </c>
      <c r="AX1830" s="188">
        <v>0</v>
      </c>
      <c r="AY1830" s="187">
        <v>0</v>
      </c>
      <c r="AZ1830" s="188">
        <v>0</v>
      </c>
      <c r="BA1830" s="187">
        <v>0</v>
      </c>
      <c r="BB1830" s="188">
        <v>0</v>
      </c>
      <c r="BC1830" s="187">
        <v>0</v>
      </c>
      <c r="BD1830" s="75"/>
      <c r="BE1830" s="75"/>
      <c r="BG1830" s="74"/>
      <c r="BH1830" s="74"/>
      <c r="BI1830" s="194"/>
      <c r="BJ1830" s="74"/>
      <c r="BK1830" s="74"/>
      <c r="BL1830" s="74"/>
    </row>
    <row r="1831" spans="1:64" ht="11.25" customHeight="1" x14ac:dyDescent="0.2">
      <c r="A1831" s="184" t="s">
        <v>2430</v>
      </c>
      <c r="B1831" s="185">
        <v>0</v>
      </c>
      <c r="C1831" s="828">
        <v>93706</v>
      </c>
      <c r="D1831" s="284">
        <v>1E-4</v>
      </c>
      <c r="E1831" s="91">
        <v>0</v>
      </c>
      <c r="F1831" s="186">
        <v>0</v>
      </c>
      <c r="G1831" s="186">
        <v>0</v>
      </c>
      <c r="H1831" s="186">
        <v>0</v>
      </c>
      <c r="I1831" s="186">
        <v>0</v>
      </c>
      <c r="J1831" s="188">
        <v>0</v>
      </c>
      <c r="K1831" s="186">
        <v>0</v>
      </c>
      <c r="L1831" s="186">
        <v>0</v>
      </c>
      <c r="M1831" s="187">
        <v>0</v>
      </c>
      <c r="N1831" s="188">
        <v>0</v>
      </c>
      <c r="O1831" s="189">
        <v>0</v>
      </c>
      <c r="P1831" s="186">
        <v>0</v>
      </c>
      <c r="Q1831" s="189">
        <v>0</v>
      </c>
      <c r="R1831" s="189">
        <v>0</v>
      </c>
      <c r="S1831" s="189">
        <v>1E-4</v>
      </c>
      <c r="T1831" s="188">
        <v>0</v>
      </c>
      <c r="U1831" s="187">
        <v>0</v>
      </c>
      <c r="V1831" s="189">
        <v>0</v>
      </c>
      <c r="W1831" s="189">
        <v>0</v>
      </c>
      <c r="X1831" s="188">
        <v>0</v>
      </c>
      <c r="Y1831" s="188">
        <v>0</v>
      </c>
      <c r="Z1831" s="186">
        <v>0</v>
      </c>
      <c r="AA1831" s="186">
        <v>0</v>
      </c>
      <c r="AB1831" s="186">
        <v>0</v>
      </c>
      <c r="AC1831" s="186">
        <v>0</v>
      </c>
      <c r="AD1831" s="188">
        <v>0</v>
      </c>
      <c r="AE1831" s="189">
        <v>0</v>
      </c>
      <c r="AF1831" s="189">
        <v>0</v>
      </c>
      <c r="AG1831" s="189">
        <v>0</v>
      </c>
      <c r="AH1831" s="191">
        <v>0</v>
      </c>
      <c r="AI1831" s="186">
        <v>0</v>
      </c>
      <c r="AJ1831" s="192">
        <v>7501943433212</v>
      </c>
      <c r="AK1831" s="192" t="s">
        <v>262</v>
      </c>
      <c r="AL1831" s="90" t="s">
        <v>278</v>
      </c>
      <c r="AM1831" s="75">
        <v>93706</v>
      </c>
      <c r="AN1831" s="76"/>
      <c r="AO1831" s="188">
        <v>0</v>
      </c>
      <c r="AP1831" s="188">
        <v>0</v>
      </c>
      <c r="AQ1831" s="187">
        <v>0</v>
      </c>
      <c r="AR1831" s="188">
        <v>0</v>
      </c>
      <c r="AS1831" s="187">
        <v>0</v>
      </c>
      <c r="AT1831" s="188">
        <v>0</v>
      </c>
      <c r="AU1831" s="187">
        <v>0</v>
      </c>
      <c r="AV1831" s="188">
        <v>0</v>
      </c>
      <c r="AW1831" s="187">
        <v>0</v>
      </c>
      <c r="AX1831" s="188">
        <v>0</v>
      </c>
      <c r="AY1831" s="187">
        <v>0</v>
      </c>
      <c r="AZ1831" s="188">
        <v>0</v>
      </c>
      <c r="BA1831" s="187">
        <v>0</v>
      </c>
      <c r="BB1831" s="188">
        <v>0</v>
      </c>
      <c r="BC1831" s="187">
        <v>0</v>
      </c>
      <c r="BD1831" s="75"/>
      <c r="BE1831" s="75"/>
      <c r="BG1831" s="74"/>
      <c r="BH1831" s="74"/>
      <c r="BI1831" s="194"/>
      <c r="BJ1831" s="74"/>
      <c r="BK1831" s="74"/>
      <c r="BL1831" s="74"/>
    </row>
    <row r="1832" spans="1:64" ht="11.25" customHeight="1" x14ac:dyDescent="0.2">
      <c r="A1832" s="184" t="s">
        <v>2436</v>
      </c>
      <c r="B1832" s="185">
        <v>0</v>
      </c>
      <c r="C1832" s="828">
        <v>64761</v>
      </c>
      <c r="D1832" s="284">
        <v>1E-4</v>
      </c>
      <c r="E1832" s="91">
        <v>0</v>
      </c>
      <c r="F1832" s="186">
        <v>0</v>
      </c>
      <c r="G1832" s="186">
        <v>0</v>
      </c>
      <c r="H1832" s="186">
        <v>0</v>
      </c>
      <c r="I1832" s="186">
        <v>0</v>
      </c>
      <c r="J1832" s="188">
        <v>0</v>
      </c>
      <c r="K1832" s="186">
        <v>0</v>
      </c>
      <c r="L1832" s="186">
        <v>0</v>
      </c>
      <c r="M1832" s="187">
        <v>0</v>
      </c>
      <c r="N1832" s="188">
        <v>0</v>
      </c>
      <c r="O1832" s="189">
        <v>0</v>
      </c>
      <c r="P1832" s="186">
        <v>0</v>
      </c>
      <c r="Q1832" s="189">
        <v>0</v>
      </c>
      <c r="R1832" s="189">
        <v>0</v>
      </c>
      <c r="S1832" s="189">
        <v>1E-4</v>
      </c>
      <c r="T1832" s="188">
        <v>0</v>
      </c>
      <c r="U1832" s="187">
        <v>0</v>
      </c>
      <c r="V1832" s="189">
        <v>0</v>
      </c>
      <c r="W1832" s="189">
        <v>0</v>
      </c>
      <c r="X1832" s="188">
        <v>0</v>
      </c>
      <c r="Y1832" s="188">
        <v>0</v>
      </c>
      <c r="Z1832" s="186">
        <v>0</v>
      </c>
      <c r="AA1832" s="186">
        <v>0</v>
      </c>
      <c r="AB1832" s="186">
        <v>0</v>
      </c>
      <c r="AC1832" s="186">
        <v>0</v>
      </c>
      <c r="AD1832" s="188">
        <v>0</v>
      </c>
      <c r="AE1832" s="189">
        <v>0</v>
      </c>
      <c r="AF1832" s="189">
        <v>0</v>
      </c>
      <c r="AG1832" s="189">
        <v>0</v>
      </c>
      <c r="AH1832" s="191">
        <v>0</v>
      </c>
      <c r="AI1832" s="186">
        <v>0</v>
      </c>
      <c r="AJ1832" s="192">
        <v>7501943433212</v>
      </c>
      <c r="AK1832" s="192">
        <v>93706</v>
      </c>
      <c r="AL1832" s="90" t="s">
        <v>279</v>
      </c>
      <c r="AM1832" s="75">
        <v>64761</v>
      </c>
      <c r="AN1832" s="76"/>
      <c r="AO1832" s="188">
        <v>0</v>
      </c>
      <c r="AP1832" s="188">
        <v>0</v>
      </c>
      <c r="AQ1832" s="187">
        <v>0</v>
      </c>
      <c r="AR1832" s="188">
        <v>0</v>
      </c>
      <c r="AS1832" s="187">
        <v>0</v>
      </c>
      <c r="AT1832" s="188">
        <v>0</v>
      </c>
      <c r="AU1832" s="187">
        <v>0</v>
      </c>
      <c r="AV1832" s="188">
        <v>0</v>
      </c>
      <c r="AW1832" s="187">
        <v>0</v>
      </c>
      <c r="AX1832" s="188">
        <v>0</v>
      </c>
      <c r="AY1832" s="187">
        <v>0</v>
      </c>
      <c r="AZ1832" s="188">
        <v>0</v>
      </c>
      <c r="BA1832" s="187">
        <v>0</v>
      </c>
      <c r="BB1832" s="188">
        <v>0</v>
      </c>
      <c r="BC1832" s="187">
        <v>0</v>
      </c>
      <c r="BD1832" s="75"/>
      <c r="BE1832" s="75"/>
      <c r="BG1832" s="74"/>
      <c r="BH1832" s="74"/>
      <c r="BI1832" s="194"/>
      <c r="BJ1832" s="74"/>
      <c r="BK1832" s="74"/>
      <c r="BL1832" s="74"/>
    </row>
    <row r="1833" spans="1:64" ht="11.25" customHeight="1" x14ac:dyDescent="0.2">
      <c r="A1833" s="184" t="s">
        <v>2437</v>
      </c>
      <c r="B1833" s="185">
        <v>0</v>
      </c>
      <c r="C1833" s="828">
        <v>64931</v>
      </c>
      <c r="D1833" s="284">
        <v>1E-4</v>
      </c>
      <c r="E1833" s="91">
        <v>0</v>
      </c>
      <c r="F1833" s="186">
        <v>0</v>
      </c>
      <c r="G1833" s="186">
        <v>0</v>
      </c>
      <c r="H1833" s="186">
        <v>0</v>
      </c>
      <c r="I1833" s="186">
        <v>0</v>
      </c>
      <c r="J1833" s="188">
        <v>0</v>
      </c>
      <c r="K1833" s="186">
        <v>0</v>
      </c>
      <c r="L1833" s="186">
        <v>0</v>
      </c>
      <c r="M1833" s="187">
        <v>0</v>
      </c>
      <c r="N1833" s="188">
        <v>0</v>
      </c>
      <c r="O1833" s="189">
        <v>0</v>
      </c>
      <c r="P1833" s="186">
        <v>0</v>
      </c>
      <c r="Q1833" s="189">
        <v>0</v>
      </c>
      <c r="R1833" s="189">
        <v>0</v>
      </c>
      <c r="S1833" s="189">
        <v>1E-4</v>
      </c>
      <c r="T1833" s="188">
        <v>0</v>
      </c>
      <c r="U1833" s="187">
        <v>0</v>
      </c>
      <c r="V1833" s="189">
        <v>0</v>
      </c>
      <c r="W1833" s="189">
        <v>0</v>
      </c>
      <c r="X1833" s="188">
        <v>0</v>
      </c>
      <c r="Y1833" s="188">
        <v>0</v>
      </c>
      <c r="Z1833" s="186">
        <v>0</v>
      </c>
      <c r="AA1833" s="186">
        <v>0</v>
      </c>
      <c r="AB1833" s="186">
        <v>0</v>
      </c>
      <c r="AC1833" s="186">
        <v>0</v>
      </c>
      <c r="AD1833" s="188">
        <v>0</v>
      </c>
      <c r="AE1833" s="189">
        <v>0</v>
      </c>
      <c r="AF1833" s="189">
        <v>0</v>
      </c>
      <c r="AG1833" s="189">
        <v>0</v>
      </c>
      <c r="AH1833" s="191">
        <v>0</v>
      </c>
      <c r="AI1833" s="186">
        <v>0</v>
      </c>
      <c r="AJ1833" s="192">
        <v>7506425613793</v>
      </c>
      <c r="AK1833" s="192" t="s">
        <v>262</v>
      </c>
      <c r="AL1833" s="90" t="s">
        <v>279</v>
      </c>
      <c r="AM1833" s="75">
        <v>64931</v>
      </c>
      <c r="AN1833" s="76"/>
      <c r="AO1833" s="188">
        <v>0</v>
      </c>
      <c r="AP1833" s="188">
        <v>0</v>
      </c>
      <c r="AQ1833" s="187">
        <v>0</v>
      </c>
      <c r="AR1833" s="188">
        <v>0</v>
      </c>
      <c r="AS1833" s="187">
        <v>0</v>
      </c>
      <c r="AT1833" s="188">
        <v>0</v>
      </c>
      <c r="AU1833" s="187">
        <v>0</v>
      </c>
      <c r="AV1833" s="188">
        <v>0</v>
      </c>
      <c r="AW1833" s="187">
        <v>0</v>
      </c>
      <c r="AX1833" s="188">
        <v>0</v>
      </c>
      <c r="AY1833" s="187">
        <v>0</v>
      </c>
      <c r="AZ1833" s="188">
        <v>0</v>
      </c>
      <c r="BA1833" s="187">
        <v>0</v>
      </c>
      <c r="BB1833" s="188">
        <v>0</v>
      </c>
      <c r="BC1833" s="187">
        <v>0</v>
      </c>
      <c r="BD1833" s="75"/>
      <c r="BE1833" s="75"/>
      <c r="BG1833" s="74"/>
      <c r="BH1833" s="74"/>
      <c r="BI1833" s="194"/>
      <c r="BJ1833" s="74"/>
      <c r="BK1833" s="74"/>
      <c r="BL1833" s="74"/>
    </row>
    <row r="1834" spans="1:64" ht="11.25" customHeight="1" x14ac:dyDescent="0.2">
      <c r="A1834" s="184" t="s">
        <v>2438</v>
      </c>
      <c r="B1834" s="185">
        <v>0</v>
      </c>
      <c r="C1834" s="828">
        <v>66198</v>
      </c>
      <c r="D1834" s="284">
        <v>1E-4</v>
      </c>
      <c r="E1834" s="91">
        <v>0</v>
      </c>
      <c r="F1834" s="186">
        <v>0</v>
      </c>
      <c r="G1834" s="186">
        <v>0</v>
      </c>
      <c r="H1834" s="186">
        <v>0</v>
      </c>
      <c r="I1834" s="186">
        <v>0</v>
      </c>
      <c r="J1834" s="188">
        <v>0</v>
      </c>
      <c r="K1834" s="186">
        <v>0</v>
      </c>
      <c r="L1834" s="186">
        <v>0</v>
      </c>
      <c r="M1834" s="187">
        <v>0</v>
      </c>
      <c r="N1834" s="188">
        <v>0</v>
      </c>
      <c r="O1834" s="189">
        <v>0</v>
      </c>
      <c r="P1834" s="186">
        <v>0</v>
      </c>
      <c r="Q1834" s="189">
        <v>0</v>
      </c>
      <c r="R1834" s="189">
        <v>0</v>
      </c>
      <c r="S1834" s="189">
        <v>1E-4</v>
      </c>
      <c r="T1834" s="188">
        <v>0</v>
      </c>
      <c r="U1834" s="187">
        <v>0</v>
      </c>
      <c r="V1834" s="189">
        <v>0</v>
      </c>
      <c r="W1834" s="189">
        <v>0</v>
      </c>
      <c r="X1834" s="188">
        <v>0</v>
      </c>
      <c r="Y1834" s="188">
        <v>0</v>
      </c>
      <c r="Z1834" s="186">
        <v>0</v>
      </c>
      <c r="AA1834" s="186">
        <v>0</v>
      </c>
      <c r="AB1834" s="186">
        <v>0</v>
      </c>
      <c r="AC1834" s="186">
        <v>0</v>
      </c>
      <c r="AD1834" s="188">
        <v>0</v>
      </c>
      <c r="AE1834" s="189">
        <v>0</v>
      </c>
      <c r="AF1834" s="189">
        <v>0</v>
      </c>
      <c r="AG1834" s="189">
        <v>0</v>
      </c>
      <c r="AH1834" s="191">
        <v>0</v>
      </c>
      <c r="AI1834" s="186">
        <v>0</v>
      </c>
      <c r="AJ1834" s="192">
        <v>7506425622474</v>
      </c>
      <c r="AK1834" s="192" t="s">
        <v>262</v>
      </c>
      <c r="AL1834" s="90" t="s">
        <v>279</v>
      </c>
      <c r="AM1834" s="75">
        <v>66198</v>
      </c>
      <c r="AN1834" s="76"/>
      <c r="AO1834" s="188">
        <v>0</v>
      </c>
      <c r="AP1834" s="188">
        <v>0</v>
      </c>
      <c r="AQ1834" s="187">
        <v>0</v>
      </c>
      <c r="AR1834" s="188">
        <v>0</v>
      </c>
      <c r="AS1834" s="187">
        <v>0</v>
      </c>
      <c r="AT1834" s="188">
        <v>0</v>
      </c>
      <c r="AU1834" s="187">
        <v>0</v>
      </c>
      <c r="AV1834" s="188">
        <v>0</v>
      </c>
      <c r="AW1834" s="187">
        <v>0</v>
      </c>
      <c r="AX1834" s="188">
        <v>0</v>
      </c>
      <c r="AY1834" s="187">
        <v>0</v>
      </c>
      <c r="AZ1834" s="188">
        <v>0</v>
      </c>
      <c r="BA1834" s="187">
        <v>0</v>
      </c>
      <c r="BB1834" s="188">
        <v>0</v>
      </c>
      <c r="BC1834" s="187">
        <v>0</v>
      </c>
      <c r="BD1834" s="75"/>
      <c r="BE1834" s="75"/>
      <c r="BG1834" s="74"/>
      <c r="BH1834" s="74"/>
      <c r="BI1834" s="194"/>
      <c r="BJ1834" s="74"/>
      <c r="BK1834" s="74"/>
      <c r="BL1834" s="74"/>
    </row>
    <row r="1835" spans="1:64" ht="11.25" customHeight="1" x14ac:dyDescent="0.2">
      <c r="A1835" s="184" t="s">
        <v>2439</v>
      </c>
      <c r="B1835" s="185">
        <v>0</v>
      </c>
      <c r="C1835" s="828">
        <v>66239</v>
      </c>
      <c r="D1835" s="284">
        <v>1E-4</v>
      </c>
      <c r="E1835" s="91">
        <v>0</v>
      </c>
      <c r="F1835" s="186">
        <v>0</v>
      </c>
      <c r="G1835" s="186">
        <v>0</v>
      </c>
      <c r="H1835" s="186">
        <v>0</v>
      </c>
      <c r="I1835" s="186">
        <v>0</v>
      </c>
      <c r="J1835" s="188">
        <v>0</v>
      </c>
      <c r="K1835" s="186">
        <v>0</v>
      </c>
      <c r="L1835" s="186">
        <v>0</v>
      </c>
      <c r="M1835" s="187">
        <v>0</v>
      </c>
      <c r="N1835" s="188">
        <v>0</v>
      </c>
      <c r="O1835" s="189">
        <v>0</v>
      </c>
      <c r="P1835" s="186">
        <v>0</v>
      </c>
      <c r="Q1835" s="189">
        <v>0</v>
      </c>
      <c r="R1835" s="189">
        <v>0</v>
      </c>
      <c r="S1835" s="189">
        <v>1E-4</v>
      </c>
      <c r="T1835" s="188">
        <v>0</v>
      </c>
      <c r="U1835" s="187">
        <v>0</v>
      </c>
      <c r="V1835" s="189">
        <v>0</v>
      </c>
      <c r="W1835" s="189">
        <v>0</v>
      </c>
      <c r="X1835" s="188">
        <v>0</v>
      </c>
      <c r="Y1835" s="188">
        <v>0</v>
      </c>
      <c r="Z1835" s="186">
        <v>0</v>
      </c>
      <c r="AA1835" s="186">
        <v>0</v>
      </c>
      <c r="AB1835" s="186">
        <v>0</v>
      </c>
      <c r="AC1835" s="186">
        <v>0</v>
      </c>
      <c r="AD1835" s="188">
        <v>0</v>
      </c>
      <c r="AE1835" s="189">
        <v>0</v>
      </c>
      <c r="AF1835" s="189">
        <v>0</v>
      </c>
      <c r="AG1835" s="189">
        <v>0</v>
      </c>
      <c r="AH1835" s="191">
        <v>0</v>
      </c>
      <c r="AI1835" s="186">
        <v>0</v>
      </c>
      <c r="AJ1835" s="192">
        <v>7506425622474</v>
      </c>
      <c r="AK1835" s="192" t="s">
        <v>262</v>
      </c>
      <c r="AL1835" s="90" t="s">
        <v>279</v>
      </c>
      <c r="AM1835" s="75">
        <v>66239</v>
      </c>
      <c r="AN1835" s="76"/>
      <c r="AO1835" s="188">
        <v>0</v>
      </c>
      <c r="AP1835" s="188">
        <v>0</v>
      </c>
      <c r="AQ1835" s="187">
        <v>0</v>
      </c>
      <c r="AR1835" s="188">
        <v>0</v>
      </c>
      <c r="AS1835" s="187">
        <v>0</v>
      </c>
      <c r="AT1835" s="188">
        <v>0</v>
      </c>
      <c r="AU1835" s="187">
        <v>0</v>
      </c>
      <c r="AV1835" s="188">
        <v>0</v>
      </c>
      <c r="AW1835" s="187">
        <v>0</v>
      </c>
      <c r="AX1835" s="188">
        <v>0</v>
      </c>
      <c r="AY1835" s="187">
        <v>0</v>
      </c>
      <c r="AZ1835" s="188">
        <v>0</v>
      </c>
      <c r="BA1835" s="187">
        <v>0</v>
      </c>
      <c r="BB1835" s="188">
        <v>0</v>
      </c>
      <c r="BC1835" s="187">
        <v>0</v>
      </c>
      <c r="BD1835" s="75"/>
      <c r="BE1835" s="75"/>
      <c r="BG1835" s="74"/>
      <c r="BH1835" s="74"/>
      <c r="BI1835" s="194"/>
      <c r="BJ1835" s="74"/>
      <c r="BK1835" s="74"/>
      <c r="BL1835" s="74"/>
    </row>
    <row r="1836" spans="1:64" ht="11.25" customHeight="1" x14ac:dyDescent="0.2">
      <c r="A1836" s="184" t="s">
        <v>2440</v>
      </c>
      <c r="B1836" s="185">
        <v>0</v>
      </c>
      <c r="C1836" s="828">
        <v>65656</v>
      </c>
      <c r="D1836" s="284">
        <v>1E-4</v>
      </c>
      <c r="E1836" s="91">
        <v>0</v>
      </c>
      <c r="F1836" s="186">
        <v>0</v>
      </c>
      <c r="G1836" s="186">
        <v>0</v>
      </c>
      <c r="H1836" s="186">
        <v>0</v>
      </c>
      <c r="I1836" s="186">
        <v>0</v>
      </c>
      <c r="J1836" s="188">
        <v>0</v>
      </c>
      <c r="K1836" s="186">
        <v>0</v>
      </c>
      <c r="L1836" s="186">
        <v>0</v>
      </c>
      <c r="M1836" s="187">
        <v>0</v>
      </c>
      <c r="N1836" s="188">
        <v>0</v>
      </c>
      <c r="O1836" s="189">
        <v>0</v>
      </c>
      <c r="P1836" s="186">
        <v>0</v>
      </c>
      <c r="Q1836" s="189">
        <v>0</v>
      </c>
      <c r="R1836" s="189">
        <v>0</v>
      </c>
      <c r="S1836" s="189">
        <v>1E-4</v>
      </c>
      <c r="T1836" s="188">
        <v>0</v>
      </c>
      <c r="U1836" s="187">
        <v>0</v>
      </c>
      <c r="V1836" s="189">
        <v>0</v>
      </c>
      <c r="W1836" s="189">
        <v>0</v>
      </c>
      <c r="X1836" s="188">
        <v>0</v>
      </c>
      <c r="Y1836" s="188">
        <v>0</v>
      </c>
      <c r="Z1836" s="186">
        <v>0</v>
      </c>
      <c r="AA1836" s="186">
        <v>0</v>
      </c>
      <c r="AB1836" s="186">
        <v>0</v>
      </c>
      <c r="AC1836" s="186">
        <v>0</v>
      </c>
      <c r="AD1836" s="188">
        <v>0</v>
      </c>
      <c r="AE1836" s="189">
        <v>0</v>
      </c>
      <c r="AF1836" s="189">
        <v>0</v>
      </c>
      <c r="AG1836" s="189">
        <v>0</v>
      </c>
      <c r="AH1836" s="191">
        <v>0</v>
      </c>
      <c r="AI1836" s="186">
        <v>0</v>
      </c>
      <c r="AJ1836" s="192">
        <v>7506425626847</v>
      </c>
      <c r="AK1836" s="192" t="s">
        <v>262</v>
      </c>
      <c r="AL1836" s="90" t="s">
        <v>279</v>
      </c>
      <c r="AM1836" s="75">
        <v>65656</v>
      </c>
      <c r="AN1836" s="76"/>
      <c r="AO1836" s="188">
        <v>0</v>
      </c>
      <c r="AP1836" s="188">
        <v>0</v>
      </c>
      <c r="AQ1836" s="187">
        <v>0</v>
      </c>
      <c r="AR1836" s="188">
        <v>0</v>
      </c>
      <c r="AS1836" s="187">
        <v>0</v>
      </c>
      <c r="AT1836" s="188">
        <v>0</v>
      </c>
      <c r="AU1836" s="187">
        <v>0</v>
      </c>
      <c r="AV1836" s="188">
        <v>0</v>
      </c>
      <c r="AW1836" s="187">
        <v>0</v>
      </c>
      <c r="AX1836" s="188">
        <v>0</v>
      </c>
      <c r="AY1836" s="187">
        <v>0</v>
      </c>
      <c r="AZ1836" s="188">
        <v>0</v>
      </c>
      <c r="BA1836" s="187">
        <v>0</v>
      </c>
      <c r="BB1836" s="188">
        <v>0</v>
      </c>
      <c r="BC1836" s="187">
        <v>0</v>
      </c>
      <c r="BD1836" s="75"/>
      <c r="BE1836" s="75"/>
      <c r="BG1836" s="74"/>
      <c r="BH1836" s="74"/>
      <c r="BI1836" s="194"/>
      <c r="BJ1836" s="74"/>
      <c r="BK1836" s="74"/>
      <c r="BL1836" s="74"/>
    </row>
    <row r="1837" spans="1:64" ht="11.25" customHeight="1" x14ac:dyDescent="0.2">
      <c r="A1837" s="184" t="s">
        <v>2441</v>
      </c>
      <c r="B1837" s="185">
        <v>0</v>
      </c>
      <c r="C1837" s="828">
        <v>65628</v>
      </c>
      <c r="D1837" s="284">
        <v>1E-4</v>
      </c>
      <c r="E1837" s="91">
        <v>0</v>
      </c>
      <c r="F1837" s="186">
        <v>0</v>
      </c>
      <c r="G1837" s="186">
        <v>0</v>
      </c>
      <c r="H1837" s="186">
        <v>0</v>
      </c>
      <c r="I1837" s="186">
        <v>0</v>
      </c>
      <c r="J1837" s="188">
        <v>0</v>
      </c>
      <c r="K1837" s="186">
        <v>0</v>
      </c>
      <c r="L1837" s="186">
        <v>0</v>
      </c>
      <c r="M1837" s="187">
        <v>0</v>
      </c>
      <c r="N1837" s="188">
        <v>0</v>
      </c>
      <c r="O1837" s="189">
        <v>0</v>
      </c>
      <c r="P1837" s="186">
        <v>0</v>
      </c>
      <c r="Q1837" s="189">
        <v>0</v>
      </c>
      <c r="R1837" s="189">
        <v>0</v>
      </c>
      <c r="S1837" s="189">
        <v>1E-4</v>
      </c>
      <c r="T1837" s="188">
        <v>0</v>
      </c>
      <c r="U1837" s="187">
        <v>0</v>
      </c>
      <c r="V1837" s="189">
        <v>0</v>
      </c>
      <c r="W1837" s="189">
        <v>0</v>
      </c>
      <c r="X1837" s="188">
        <v>0</v>
      </c>
      <c r="Y1837" s="188">
        <v>0</v>
      </c>
      <c r="Z1837" s="186">
        <v>0</v>
      </c>
      <c r="AA1837" s="186">
        <v>0</v>
      </c>
      <c r="AB1837" s="186">
        <v>0</v>
      </c>
      <c r="AC1837" s="186">
        <v>0</v>
      </c>
      <c r="AD1837" s="188">
        <v>0</v>
      </c>
      <c r="AE1837" s="189">
        <v>0</v>
      </c>
      <c r="AF1837" s="189">
        <v>0</v>
      </c>
      <c r="AG1837" s="189">
        <v>0</v>
      </c>
      <c r="AH1837" s="191">
        <v>0</v>
      </c>
      <c r="AI1837" s="186">
        <v>0</v>
      </c>
      <c r="AJ1837" s="192">
        <v>7501943413603</v>
      </c>
      <c r="AK1837" s="192">
        <v>64724</v>
      </c>
      <c r="AL1837" s="90" t="s">
        <v>279</v>
      </c>
      <c r="AM1837" s="75">
        <v>65628</v>
      </c>
      <c r="AN1837" s="76"/>
      <c r="AO1837" s="188">
        <v>0</v>
      </c>
      <c r="AP1837" s="188">
        <v>0</v>
      </c>
      <c r="AQ1837" s="187">
        <v>0</v>
      </c>
      <c r="AR1837" s="188">
        <v>0</v>
      </c>
      <c r="AS1837" s="187">
        <v>0</v>
      </c>
      <c r="AT1837" s="188">
        <v>0</v>
      </c>
      <c r="AU1837" s="187">
        <v>0</v>
      </c>
      <c r="AV1837" s="188">
        <v>0</v>
      </c>
      <c r="AW1837" s="187">
        <v>0</v>
      </c>
      <c r="AX1837" s="188">
        <v>0</v>
      </c>
      <c r="AY1837" s="187">
        <v>0</v>
      </c>
      <c r="AZ1837" s="188">
        <v>0</v>
      </c>
      <c r="BA1837" s="187">
        <v>0</v>
      </c>
      <c r="BB1837" s="188">
        <v>0</v>
      </c>
      <c r="BC1837" s="187">
        <v>0</v>
      </c>
      <c r="BD1837" s="75"/>
      <c r="BE1837" s="75"/>
      <c r="BG1837" s="74"/>
      <c r="BH1837" s="74"/>
      <c r="BI1837" s="194"/>
      <c r="BJ1837" s="74"/>
      <c r="BK1837" s="74"/>
      <c r="BL1837" s="74"/>
    </row>
    <row r="1838" spans="1:64" ht="11.25" customHeight="1" x14ac:dyDescent="0.2">
      <c r="A1838" s="184" t="s">
        <v>2442</v>
      </c>
      <c r="B1838" s="185">
        <v>0</v>
      </c>
      <c r="C1838" s="828">
        <v>65778</v>
      </c>
      <c r="D1838" s="284">
        <v>1E-4</v>
      </c>
      <c r="E1838" s="91">
        <v>0</v>
      </c>
      <c r="F1838" s="186">
        <v>0</v>
      </c>
      <c r="G1838" s="186">
        <v>0</v>
      </c>
      <c r="H1838" s="186">
        <v>0</v>
      </c>
      <c r="I1838" s="186">
        <v>0</v>
      </c>
      <c r="J1838" s="188">
        <v>0</v>
      </c>
      <c r="K1838" s="186">
        <v>0</v>
      </c>
      <c r="L1838" s="186">
        <v>0</v>
      </c>
      <c r="M1838" s="187">
        <v>0</v>
      </c>
      <c r="N1838" s="188">
        <v>0</v>
      </c>
      <c r="O1838" s="189">
        <v>0</v>
      </c>
      <c r="P1838" s="186">
        <v>0</v>
      </c>
      <c r="Q1838" s="189">
        <v>0</v>
      </c>
      <c r="R1838" s="189">
        <v>0</v>
      </c>
      <c r="S1838" s="189">
        <v>1E-4</v>
      </c>
      <c r="T1838" s="188">
        <v>0</v>
      </c>
      <c r="U1838" s="187">
        <v>0</v>
      </c>
      <c r="V1838" s="189">
        <v>0</v>
      </c>
      <c r="W1838" s="189">
        <v>0</v>
      </c>
      <c r="X1838" s="188">
        <v>0</v>
      </c>
      <c r="Y1838" s="188">
        <v>0</v>
      </c>
      <c r="Z1838" s="186">
        <v>0</v>
      </c>
      <c r="AA1838" s="186">
        <v>0</v>
      </c>
      <c r="AB1838" s="186">
        <v>0</v>
      </c>
      <c r="AC1838" s="186">
        <v>0</v>
      </c>
      <c r="AD1838" s="188">
        <v>0</v>
      </c>
      <c r="AE1838" s="189">
        <v>0</v>
      </c>
      <c r="AF1838" s="189">
        <v>0</v>
      </c>
      <c r="AG1838" s="189">
        <v>0</v>
      </c>
      <c r="AH1838" s="191">
        <v>0</v>
      </c>
      <c r="AI1838" s="186">
        <v>0</v>
      </c>
      <c r="AJ1838" s="192">
        <v>7501943413603</v>
      </c>
      <c r="AK1838" s="192">
        <v>64724</v>
      </c>
      <c r="AL1838" s="90" t="s">
        <v>279</v>
      </c>
      <c r="AM1838" s="75">
        <v>65778</v>
      </c>
      <c r="AN1838" s="76"/>
      <c r="AO1838" s="188">
        <v>0</v>
      </c>
      <c r="AP1838" s="188">
        <v>0</v>
      </c>
      <c r="AQ1838" s="187">
        <v>0</v>
      </c>
      <c r="AR1838" s="188">
        <v>0</v>
      </c>
      <c r="AS1838" s="187">
        <v>0</v>
      </c>
      <c r="AT1838" s="188">
        <v>0</v>
      </c>
      <c r="AU1838" s="187">
        <v>0</v>
      </c>
      <c r="AV1838" s="188">
        <v>0</v>
      </c>
      <c r="AW1838" s="187">
        <v>0</v>
      </c>
      <c r="AX1838" s="188">
        <v>0</v>
      </c>
      <c r="AY1838" s="187">
        <v>0</v>
      </c>
      <c r="AZ1838" s="188">
        <v>0</v>
      </c>
      <c r="BA1838" s="187">
        <v>0</v>
      </c>
      <c r="BB1838" s="188">
        <v>0</v>
      </c>
      <c r="BC1838" s="187">
        <v>0</v>
      </c>
      <c r="BD1838" s="75"/>
      <c r="BE1838" s="75"/>
      <c r="BG1838" s="74"/>
      <c r="BH1838" s="74"/>
      <c r="BI1838" s="194"/>
      <c r="BJ1838" s="74"/>
      <c r="BK1838" s="74"/>
      <c r="BL1838" s="74"/>
    </row>
    <row r="1839" spans="1:64" ht="11.25" customHeight="1" x14ac:dyDescent="0.2">
      <c r="A1839" s="184" t="s">
        <v>2443</v>
      </c>
      <c r="B1839" s="185">
        <v>0</v>
      </c>
      <c r="C1839" s="828">
        <v>64884</v>
      </c>
      <c r="D1839" s="284">
        <v>1E-4</v>
      </c>
      <c r="E1839" s="91">
        <v>0</v>
      </c>
      <c r="F1839" s="186">
        <v>0</v>
      </c>
      <c r="G1839" s="186">
        <v>0</v>
      </c>
      <c r="H1839" s="186">
        <v>0</v>
      </c>
      <c r="I1839" s="186">
        <v>0</v>
      </c>
      <c r="J1839" s="188">
        <v>0</v>
      </c>
      <c r="K1839" s="186">
        <v>0</v>
      </c>
      <c r="L1839" s="186">
        <v>0</v>
      </c>
      <c r="M1839" s="187">
        <v>0</v>
      </c>
      <c r="N1839" s="188">
        <v>0</v>
      </c>
      <c r="O1839" s="189">
        <v>0</v>
      </c>
      <c r="P1839" s="186">
        <v>0</v>
      </c>
      <c r="Q1839" s="189">
        <v>0</v>
      </c>
      <c r="R1839" s="189">
        <v>0</v>
      </c>
      <c r="S1839" s="189">
        <v>1E-4</v>
      </c>
      <c r="T1839" s="188">
        <v>0</v>
      </c>
      <c r="U1839" s="187">
        <v>0</v>
      </c>
      <c r="V1839" s="189">
        <v>0</v>
      </c>
      <c r="W1839" s="189">
        <v>0</v>
      </c>
      <c r="X1839" s="188">
        <v>0</v>
      </c>
      <c r="Y1839" s="188">
        <v>0</v>
      </c>
      <c r="Z1839" s="186">
        <v>0</v>
      </c>
      <c r="AA1839" s="186">
        <v>0</v>
      </c>
      <c r="AB1839" s="186">
        <v>0</v>
      </c>
      <c r="AC1839" s="186">
        <v>0</v>
      </c>
      <c r="AD1839" s="188">
        <v>0</v>
      </c>
      <c r="AE1839" s="189">
        <v>0</v>
      </c>
      <c r="AF1839" s="189">
        <v>0</v>
      </c>
      <c r="AG1839" s="189">
        <v>0</v>
      </c>
      <c r="AH1839" s="191">
        <v>0</v>
      </c>
      <c r="AI1839" s="186">
        <v>0</v>
      </c>
      <c r="AJ1839" s="192">
        <v>7506425609413</v>
      </c>
      <c r="AK1839" s="192" t="s">
        <v>262</v>
      </c>
      <c r="AL1839" s="90" t="s">
        <v>279</v>
      </c>
      <c r="AM1839" s="75">
        <v>64884</v>
      </c>
      <c r="AN1839" s="76"/>
      <c r="AO1839" s="188">
        <v>0</v>
      </c>
      <c r="AP1839" s="188">
        <v>0</v>
      </c>
      <c r="AQ1839" s="187">
        <v>0</v>
      </c>
      <c r="AR1839" s="188">
        <v>0</v>
      </c>
      <c r="AS1839" s="187">
        <v>0</v>
      </c>
      <c r="AT1839" s="188">
        <v>0</v>
      </c>
      <c r="AU1839" s="187">
        <v>0</v>
      </c>
      <c r="AV1839" s="188">
        <v>0</v>
      </c>
      <c r="AW1839" s="187">
        <v>0</v>
      </c>
      <c r="AX1839" s="188">
        <v>0</v>
      </c>
      <c r="AY1839" s="187">
        <v>0</v>
      </c>
      <c r="AZ1839" s="188">
        <v>0</v>
      </c>
      <c r="BA1839" s="187">
        <v>0</v>
      </c>
      <c r="BB1839" s="188">
        <v>0</v>
      </c>
      <c r="BC1839" s="187">
        <v>0</v>
      </c>
      <c r="BD1839" s="75"/>
      <c r="BE1839" s="75"/>
      <c r="BG1839" s="74"/>
      <c r="BH1839" s="74"/>
      <c r="BI1839" s="194"/>
      <c r="BJ1839" s="74"/>
      <c r="BK1839" s="74"/>
      <c r="BL1839" s="74"/>
    </row>
    <row r="1840" spans="1:64" ht="11.25" customHeight="1" x14ac:dyDescent="0.2">
      <c r="A1840" s="184" t="s">
        <v>2444</v>
      </c>
      <c r="B1840" s="185">
        <v>0</v>
      </c>
      <c r="C1840" s="828">
        <v>64611</v>
      </c>
      <c r="D1840" s="284">
        <v>1E-4</v>
      </c>
      <c r="E1840" s="91">
        <v>0</v>
      </c>
      <c r="F1840" s="186">
        <v>0</v>
      </c>
      <c r="G1840" s="186">
        <v>0</v>
      </c>
      <c r="H1840" s="186">
        <v>0</v>
      </c>
      <c r="I1840" s="186">
        <v>0</v>
      </c>
      <c r="J1840" s="188">
        <v>0</v>
      </c>
      <c r="K1840" s="186">
        <v>0</v>
      </c>
      <c r="L1840" s="186">
        <v>0</v>
      </c>
      <c r="M1840" s="187">
        <v>0</v>
      </c>
      <c r="N1840" s="188">
        <v>0</v>
      </c>
      <c r="O1840" s="189">
        <v>0</v>
      </c>
      <c r="P1840" s="186">
        <v>0</v>
      </c>
      <c r="Q1840" s="189">
        <v>0</v>
      </c>
      <c r="R1840" s="189">
        <v>0</v>
      </c>
      <c r="S1840" s="189">
        <v>1E-4</v>
      </c>
      <c r="T1840" s="188">
        <v>0</v>
      </c>
      <c r="U1840" s="187">
        <v>0</v>
      </c>
      <c r="V1840" s="189">
        <v>0</v>
      </c>
      <c r="W1840" s="189">
        <v>0</v>
      </c>
      <c r="X1840" s="188">
        <v>0</v>
      </c>
      <c r="Y1840" s="188">
        <v>0</v>
      </c>
      <c r="Z1840" s="186">
        <v>0</v>
      </c>
      <c r="AA1840" s="186">
        <v>0</v>
      </c>
      <c r="AB1840" s="186">
        <v>0</v>
      </c>
      <c r="AC1840" s="186">
        <v>0</v>
      </c>
      <c r="AD1840" s="188">
        <v>0</v>
      </c>
      <c r="AE1840" s="189">
        <v>0</v>
      </c>
      <c r="AF1840" s="189">
        <v>0</v>
      </c>
      <c r="AG1840" s="189">
        <v>0</v>
      </c>
      <c r="AH1840" s="191">
        <v>0</v>
      </c>
      <c r="AI1840" s="186">
        <v>0</v>
      </c>
      <c r="AJ1840" s="192">
        <v>7506425606108</v>
      </c>
      <c r="AK1840" s="192">
        <v>64714</v>
      </c>
      <c r="AL1840" s="90" t="s">
        <v>279</v>
      </c>
      <c r="AM1840" s="75">
        <v>64611</v>
      </c>
      <c r="AN1840" s="76"/>
      <c r="AO1840" s="188">
        <v>0</v>
      </c>
      <c r="AP1840" s="188">
        <v>0</v>
      </c>
      <c r="AQ1840" s="187">
        <v>0</v>
      </c>
      <c r="AR1840" s="188">
        <v>0</v>
      </c>
      <c r="AS1840" s="187">
        <v>0</v>
      </c>
      <c r="AT1840" s="188">
        <v>0</v>
      </c>
      <c r="AU1840" s="187">
        <v>0</v>
      </c>
      <c r="AV1840" s="188">
        <v>0</v>
      </c>
      <c r="AW1840" s="187">
        <v>0</v>
      </c>
      <c r="AX1840" s="188">
        <v>0</v>
      </c>
      <c r="AY1840" s="187">
        <v>0</v>
      </c>
      <c r="AZ1840" s="188">
        <v>0</v>
      </c>
      <c r="BA1840" s="187">
        <v>0</v>
      </c>
      <c r="BB1840" s="188">
        <v>0</v>
      </c>
      <c r="BC1840" s="187">
        <v>0</v>
      </c>
      <c r="BD1840" s="75"/>
      <c r="BE1840" s="75"/>
      <c r="BG1840" s="74"/>
      <c r="BH1840" s="74"/>
      <c r="BI1840" s="194"/>
      <c r="BJ1840" s="74"/>
      <c r="BK1840" s="74"/>
      <c r="BL1840" s="74"/>
    </row>
    <row r="1841" spans="1:64" ht="11.25" customHeight="1" x14ac:dyDescent="0.2">
      <c r="A1841" s="184" t="s">
        <v>2445</v>
      </c>
      <c r="B1841" s="185">
        <v>0</v>
      </c>
      <c r="C1841" s="828">
        <v>65629</v>
      </c>
      <c r="D1841" s="284">
        <v>1E-4</v>
      </c>
      <c r="E1841" s="91">
        <v>0</v>
      </c>
      <c r="F1841" s="186">
        <v>0</v>
      </c>
      <c r="G1841" s="186">
        <v>0</v>
      </c>
      <c r="H1841" s="186">
        <v>0</v>
      </c>
      <c r="I1841" s="186">
        <v>0</v>
      </c>
      <c r="J1841" s="188">
        <v>0</v>
      </c>
      <c r="K1841" s="186">
        <v>0</v>
      </c>
      <c r="L1841" s="186">
        <v>0</v>
      </c>
      <c r="M1841" s="187">
        <v>0</v>
      </c>
      <c r="N1841" s="188">
        <v>0</v>
      </c>
      <c r="O1841" s="189">
        <v>0</v>
      </c>
      <c r="P1841" s="186">
        <v>0</v>
      </c>
      <c r="Q1841" s="189">
        <v>0</v>
      </c>
      <c r="R1841" s="189">
        <v>0</v>
      </c>
      <c r="S1841" s="189">
        <v>1E-4</v>
      </c>
      <c r="T1841" s="188">
        <v>0</v>
      </c>
      <c r="U1841" s="187">
        <v>0</v>
      </c>
      <c r="V1841" s="189">
        <v>0</v>
      </c>
      <c r="W1841" s="189">
        <v>0</v>
      </c>
      <c r="X1841" s="188">
        <v>0</v>
      </c>
      <c r="Y1841" s="188">
        <v>0</v>
      </c>
      <c r="Z1841" s="186">
        <v>0</v>
      </c>
      <c r="AA1841" s="186">
        <v>0</v>
      </c>
      <c r="AB1841" s="186">
        <v>0</v>
      </c>
      <c r="AC1841" s="186">
        <v>0</v>
      </c>
      <c r="AD1841" s="188">
        <v>0</v>
      </c>
      <c r="AE1841" s="189">
        <v>0</v>
      </c>
      <c r="AF1841" s="189">
        <v>0</v>
      </c>
      <c r="AG1841" s="189">
        <v>0</v>
      </c>
      <c r="AH1841" s="191">
        <v>0</v>
      </c>
      <c r="AI1841" s="186">
        <v>0</v>
      </c>
      <c r="AJ1841" s="192">
        <v>7501943413610</v>
      </c>
      <c r="AK1841" s="192">
        <v>64725</v>
      </c>
      <c r="AL1841" s="90" t="s">
        <v>279</v>
      </c>
      <c r="AM1841" s="75">
        <v>65629</v>
      </c>
      <c r="AN1841" s="76"/>
      <c r="AO1841" s="188">
        <v>0</v>
      </c>
      <c r="AP1841" s="188">
        <v>0</v>
      </c>
      <c r="AQ1841" s="187">
        <v>0</v>
      </c>
      <c r="AR1841" s="188">
        <v>0</v>
      </c>
      <c r="AS1841" s="187">
        <v>0</v>
      </c>
      <c r="AT1841" s="188">
        <v>0</v>
      </c>
      <c r="AU1841" s="187">
        <v>0</v>
      </c>
      <c r="AV1841" s="188">
        <v>0</v>
      </c>
      <c r="AW1841" s="187">
        <v>0</v>
      </c>
      <c r="AX1841" s="188">
        <v>0</v>
      </c>
      <c r="AY1841" s="187">
        <v>0</v>
      </c>
      <c r="AZ1841" s="188">
        <v>0</v>
      </c>
      <c r="BA1841" s="187">
        <v>0</v>
      </c>
      <c r="BB1841" s="188">
        <v>0</v>
      </c>
      <c r="BC1841" s="187">
        <v>0</v>
      </c>
      <c r="BD1841" s="75"/>
      <c r="BE1841" s="75"/>
      <c r="BG1841" s="74"/>
      <c r="BH1841" s="74"/>
      <c r="BI1841" s="194"/>
      <c r="BJ1841" s="74"/>
      <c r="BK1841" s="74"/>
      <c r="BL1841" s="74"/>
    </row>
    <row r="1842" spans="1:64" ht="11.25" customHeight="1" x14ac:dyDescent="0.2">
      <c r="A1842" s="184" t="s">
        <v>2446</v>
      </c>
      <c r="B1842" s="185">
        <v>0</v>
      </c>
      <c r="C1842" s="828">
        <v>65779</v>
      </c>
      <c r="D1842" s="284">
        <v>1E-4</v>
      </c>
      <c r="E1842" s="91">
        <v>0</v>
      </c>
      <c r="F1842" s="186">
        <v>0</v>
      </c>
      <c r="G1842" s="186">
        <v>0</v>
      </c>
      <c r="H1842" s="186">
        <v>0</v>
      </c>
      <c r="I1842" s="186">
        <v>0</v>
      </c>
      <c r="J1842" s="188">
        <v>0</v>
      </c>
      <c r="K1842" s="186">
        <v>0</v>
      </c>
      <c r="L1842" s="186">
        <v>0</v>
      </c>
      <c r="M1842" s="187">
        <v>0</v>
      </c>
      <c r="N1842" s="188">
        <v>0</v>
      </c>
      <c r="O1842" s="189">
        <v>0</v>
      </c>
      <c r="P1842" s="186">
        <v>0</v>
      </c>
      <c r="Q1842" s="189">
        <v>0</v>
      </c>
      <c r="R1842" s="189">
        <v>0</v>
      </c>
      <c r="S1842" s="189">
        <v>1E-4</v>
      </c>
      <c r="T1842" s="188">
        <v>0</v>
      </c>
      <c r="U1842" s="187">
        <v>0</v>
      </c>
      <c r="V1842" s="189">
        <v>0</v>
      </c>
      <c r="W1842" s="189">
        <v>0</v>
      </c>
      <c r="X1842" s="188">
        <v>0</v>
      </c>
      <c r="Y1842" s="188">
        <v>0</v>
      </c>
      <c r="Z1842" s="186">
        <v>0</v>
      </c>
      <c r="AA1842" s="186">
        <v>0</v>
      </c>
      <c r="AB1842" s="186">
        <v>0</v>
      </c>
      <c r="AC1842" s="186">
        <v>0</v>
      </c>
      <c r="AD1842" s="188">
        <v>0</v>
      </c>
      <c r="AE1842" s="189">
        <v>0</v>
      </c>
      <c r="AF1842" s="189">
        <v>0</v>
      </c>
      <c r="AG1842" s="189">
        <v>0</v>
      </c>
      <c r="AH1842" s="191">
        <v>0</v>
      </c>
      <c r="AI1842" s="186">
        <v>0</v>
      </c>
      <c r="AJ1842" s="192">
        <v>7501943413610</v>
      </c>
      <c r="AK1842" s="192">
        <v>64725</v>
      </c>
      <c r="AL1842" s="90" t="s">
        <v>279</v>
      </c>
      <c r="AM1842" s="75">
        <v>65779</v>
      </c>
      <c r="AN1842" s="76"/>
      <c r="AO1842" s="188">
        <v>0</v>
      </c>
      <c r="AP1842" s="188">
        <v>0</v>
      </c>
      <c r="AQ1842" s="187">
        <v>0</v>
      </c>
      <c r="AR1842" s="188">
        <v>0</v>
      </c>
      <c r="AS1842" s="187">
        <v>0</v>
      </c>
      <c r="AT1842" s="188">
        <v>0</v>
      </c>
      <c r="AU1842" s="187">
        <v>0</v>
      </c>
      <c r="AV1842" s="188">
        <v>0</v>
      </c>
      <c r="AW1842" s="187">
        <v>0</v>
      </c>
      <c r="AX1842" s="188">
        <v>0</v>
      </c>
      <c r="AY1842" s="187">
        <v>0</v>
      </c>
      <c r="AZ1842" s="188">
        <v>0</v>
      </c>
      <c r="BA1842" s="187">
        <v>0</v>
      </c>
      <c r="BB1842" s="188">
        <v>0</v>
      </c>
      <c r="BC1842" s="187">
        <v>0</v>
      </c>
      <c r="BD1842" s="75"/>
      <c r="BE1842" s="75"/>
      <c r="BG1842" s="74"/>
      <c r="BH1842" s="74"/>
      <c r="BI1842" s="194"/>
      <c r="BJ1842" s="74"/>
      <c r="BK1842" s="74"/>
      <c r="BL1842" s="74"/>
    </row>
    <row r="1843" spans="1:64" ht="11.25" customHeight="1" x14ac:dyDescent="0.2">
      <c r="A1843" s="184" t="s">
        <v>2447</v>
      </c>
      <c r="B1843" s="185">
        <v>0</v>
      </c>
      <c r="C1843" s="828">
        <v>64885</v>
      </c>
      <c r="D1843" s="284">
        <v>1E-4</v>
      </c>
      <c r="E1843" s="91">
        <v>0</v>
      </c>
      <c r="F1843" s="186">
        <v>0</v>
      </c>
      <c r="G1843" s="186">
        <v>0</v>
      </c>
      <c r="H1843" s="186">
        <v>0</v>
      </c>
      <c r="I1843" s="186">
        <v>0</v>
      </c>
      <c r="J1843" s="188">
        <v>0</v>
      </c>
      <c r="K1843" s="186">
        <v>0</v>
      </c>
      <c r="L1843" s="186">
        <v>0</v>
      </c>
      <c r="M1843" s="187">
        <v>0</v>
      </c>
      <c r="N1843" s="188">
        <v>0</v>
      </c>
      <c r="O1843" s="189">
        <v>0</v>
      </c>
      <c r="P1843" s="186">
        <v>0</v>
      </c>
      <c r="Q1843" s="189">
        <v>0</v>
      </c>
      <c r="R1843" s="189">
        <v>0</v>
      </c>
      <c r="S1843" s="189">
        <v>1E-4</v>
      </c>
      <c r="T1843" s="188">
        <v>0</v>
      </c>
      <c r="U1843" s="187">
        <v>0</v>
      </c>
      <c r="V1843" s="189">
        <v>0</v>
      </c>
      <c r="W1843" s="189">
        <v>0</v>
      </c>
      <c r="X1843" s="188">
        <v>0</v>
      </c>
      <c r="Y1843" s="188">
        <v>0</v>
      </c>
      <c r="Z1843" s="186">
        <v>0</v>
      </c>
      <c r="AA1843" s="186">
        <v>0</v>
      </c>
      <c r="AB1843" s="186">
        <v>0</v>
      </c>
      <c r="AC1843" s="186">
        <v>0</v>
      </c>
      <c r="AD1843" s="188">
        <v>0</v>
      </c>
      <c r="AE1843" s="189">
        <v>0</v>
      </c>
      <c r="AF1843" s="189">
        <v>0</v>
      </c>
      <c r="AG1843" s="189">
        <v>0</v>
      </c>
      <c r="AH1843" s="191">
        <v>0</v>
      </c>
      <c r="AI1843" s="186">
        <v>0</v>
      </c>
      <c r="AJ1843" s="192">
        <v>7506425609420</v>
      </c>
      <c r="AK1843" s="192" t="s">
        <v>262</v>
      </c>
      <c r="AL1843" s="90" t="s">
        <v>279</v>
      </c>
      <c r="AM1843" s="75">
        <v>64885</v>
      </c>
      <c r="AN1843" s="76"/>
      <c r="AO1843" s="188">
        <v>0</v>
      </c>
      <c r="AP1843" s="188">
        <v>0</v>
      </c>
      <c r="AQ1843" s="187">
        <v>0</v>
      </c>
      <c r="AR1843" s="188">
        <v>0</v>
      </c>
      <c r="AS1843" s="187">
        <v>0</v>
      </c>
      <c r="AT1843" s="188">
        <v>0</v>
      </c>
      <c r="AU1843" s="187">
        <v>0</v>
      </c>
      <c r="AV1843" s="188">
        <v>0</v>
      </c>
      <c r="AW1843" s="187">
        <v>0</v>
      </c>
      <c r="AX1843" s="188">
        <v>0</v>
      </c>
      <c r="AY1843" s="187">
        <v>0</v>
      </c>
      <c r="AZ1843" s="188">
        <v>0</v>
      </c>
      <c r="BA1843" s="187">
        <v>0</v>
      </c>
      <c r="BB1843" s="188">
        <v>0</v>
      </c>
      <c r="BC1843" s="187">
        <v>0</v>
      </c>
      <c r="BD1843" s="75"/>
      <c r="BE1843" s="75"/>
      <c r="BG1843" s="74"/>
      <c r="BH1843" s="74"/>
      <c r="BI1843" s="194"/>
      <c r="BJ1843" s="74"/>
      <c r="BK1843" s="74"/>
      <c r="BL1843" s="74"/>
    </row>
    <row r="1844" spans="1:64" ht="11.25" customHeight="1" x14ac:dyDescent="0.2">
      <c r="A1844" s="184" t="s">
        <v>2448</v>
      </c>
      <c r="B1844" s="185">
        <v>0</v>
      </c>
      <c r="C1844" s="828">
        <v>64678</v>
      </c>
      <c r="D1844" s="284">
        <v>1E-4</v>
      </c>
      <c r="E1844" s="91">
        <v>0</v>
      </c>
      <c r="F1844" s="186">
        <v>0</v>
      </c>
      <c r="G1844" s="186">
        <v>0</v>
      </c>
      <c r="H1844" s="186">
        <v>0</v>
      </c>
      <c r="I1844" s="186">
        <v>0</v>
      </c>
      <c r="J1844" s="188">
        <v>0</v>
      </c>
      <c r="K1844" s="186">
        <v>0</v>
      </c>
      <c r="L1844" s="186">
        <v>0</v>
      </c>
      <c r="M1844" s="187">
        <v>0</v>
      </c>
      <c r="N1844" s="188">
        <v>0</v>
      </c>
      <c r="O1844" s="189">
        <v>0</v>
      </c>
      <c r="P1844" s="186">
        <v>0</v>
      </c>
      <c r="Q1844" s="189">
        <v>0</v>
      </c>
      <c r="R1844" s="189">
        <v>0</v>
      </c>
      <c r="S1844" s="189">
        <v>1E-4</v>
      </c>
      <c r="T1844" s="188">
        <v>0</v>
      </c>
      <c r="U1844" s="187">
        <v>0</v>
      </c>
      <c r="V1844" s="189">
        <v>0</v>
      </c>
      <c r="W1844" s="189">
        <v>0</v>
      </c>
      <c r="X1844" s="188">
        <v>0</v>
      </c>
      <c r="Y1844" s="188">
        <v>0</v>
      </c>
      <c r="Z1844" s="186">
        <v>0</v>
      </c>
      <c r="AA1844" s="186">
        <v>0</v>
      </c>
      <c r="AB1844" s="186">
        <v>0</v>
      </c>
      <c r="AC1844" s="186">
        <v>0</v>
      </c>
      <c r="AD1844" s="188">
        <v>0</v>
      </c>
      <c r="AE1844" s="189">
        <v>0</v>
      </c>
      <c r="AF1844" s="189">
        <v>0</v>
      </c>
      <c r="AG1844" s="189">
        <v>0</v>
      </c>
      <c r="AH1844" s="191">
        <v>0</v>
      </c>
      <c r="AI1844" s="186">
        <v>0</v>
      </c>
      <c r="AJ1844" s="192">
        <v>7506425606115</v>
      </c>
      <c r="AK1844" s="192">
        <v>64715</v>
      </c>
      <c r="AL1844" s="90" t="s">
        <v>279</v>
      </c>
      <c r="AM1844" s="75">
        <v>64678</v>
      </c>
      <c r="AN1844" s="76"/>
      <c r="AO1844" s="188">
        <v>0</v>
      </c>
      <c r="AP1844" s="188">
        <v>0</v>
      </c>
      <c r="AQ1844" s="187">
        <v>0</v>
      </c>
      <c r="AR1844" s="188">
        <v>0</v>
      </c>
      <c r="AS1844" s="187">
        <v>0</v>
      </c>
      <c r="AT1844" s="188">
        <v>0</v>
      </c>
      <c r="AU1844" s="187">
        <v>0</v>
      </c>
      <c r="AV1844" s="188">
        <v>0</v>
      </c>
      <c r="AW1844" s="187">
        <v>0</v>
      </c>
      <c r="AX1844" s="188">
        <v>0</v>
      </c>
      <c r="AY1844" s="187">
        <v>0</v>
      </c>
      <c r="AZ1844" s="188">
        <v>0</v>
      </c>
      <c r="BA1844" s="187">
        <v>0</v>
      </c>
      <c r="BB1844" s="188">
        <v>0</v>
      </c>
      <c r="BC1844" s="187">
        <v>0</v>
      </c>
      <c r="BD1844" s="75"/>
      <c r="BE1844" s="75"/>
      <c r="BG1844" s="74"/>
      <c r="BH1844" s="74"/>
      <c r="BI1844" s="194"/>
      <c r="BJ1844" s="74"/>
      <c r="BK1844" s="74"/>
      <c r="BL1844" s="74"/>
    </row>
    <row r="1845" spans="1:64" ht="11.25" customHeight="1" x14ac:dyDescent="0.2">
      <c r="A1845" s="184" t="s">
        <v>2449</v>
      </c>
      <c r="B1845" s="185">
        <v>0</v>
      </c>
      <c r="C1845" s="828">
        <v>66167</v>
      </c>
      <c r="D1845" s="284">
        <v>1E-4</v>
      </c>
      <c r="E1845" s="91">
        <v>0</v>
      </c>
      <c r="F1845" s="186">
        <v>0</v>
      </c>
      <c r="G1845" s="186">
        <v>0</v>
      </c>
      <c r="H1845" s="186">
        <v>0</v>
      </c>
      <c r="I1845" s="186">
        <v>0</v>
      </c>
      <c r="J1845" s="188">
        <v>0</v>
      </c>
      <c r="K1845" s="186">
        <v>0</v>
      </c>
      <c r="L1845" s="186">
        <v>0</v>
      </c>
      <c r="M1845" s="187">
        <v>0</v>
      </c>
      <c r="N1845" s="188">
        <v>0</v>
      </c>
      <c r="O1845" s="189">
        <v>0</v>
      </c>
      <c r="P1845" s="186">
        <v>0</v>
      </c>
      <c r="Q1845" s="189">
        <v>0</v>
      </c>
      <c r="R1845" s="189">
        <v>0</v>
      </c>
      <c r="S1845" s="189">
        <v>1E-4</v>
      </c>
      <c r="T1845" s="188">
        <v>0</v>
      </c>
      <c r="U1845" s="187">
        <v>0</v>
      </c>
      <c r="V1845" s="189">
        <v>0</v>
      </c>
      <c r="W1845" s="189">
        <v>0</v>
      </c>
      <c r="X1845" s="188">
        <v>0</v>
      </c>
      <c r="Y1845" s="188">
        <v>0</v>
      </c>
      <c r="Z1845" s="186">
        <v>0</v>
      </c>
      <c r="AA1845" s="186">
        <v>0</v>
      </c>
      <c r="AB1845" s="186">
        <v>0</v>
      </c>
      <c r="AC1845" s="186">
        <v>0</v>
      </c>
      <c r="AD1845" s="188">
        <v>0</v>
      </c>
      <c r="AE1845" s="189">
        <v>0</v>
      </c>
      <c r="AF1845" s="189">
        <v>0</v>
      </c>
      <c r="AG1845" s="189">
        <v>0</v>
      </c>
      <c r="AH1845" s="191">
        <v>0</v>
      </c>
      <c r="AI1845" s="186">
        <v>0</v>
      </c>
      <c r="AJ1845" s="192">
        <v>7501943416727</v>
      </c>
      <c r="AK1845" s="192">
        <v>64780</v>
      </c>
      <c r="AL1845" s="90" t="s">
        <v>279</v>
      </c>
      <c r="AM1845" s="75">
        <v>66167</v>
      </c>
      <c r="AN1845" s="76"/>
      <c r="AO1845" s="188">
        <v>0</v>
      </c>
      <c r="AP1845" s="188">
        <v>0</v>
      </c>
      <c r="AQ1845" s="187">
        <v>0</v>
      </c>
      <c r="AR1845" s="188">
        <v>0</v>
      </c>
      <c r="AS1845" s="187">
        <v>0</v>
      </c>
      <c r="AT1845" s="188">
        <v>0</v>
      </c>
      <c r="AU1845" s="187">
        <v>0</v>
      </c>
      <c r="AV1845" s="188">
        <v>0</v>
      </c>
      <c r="AW1845" s="187">
        <v>0</v>
      </c>
      <c r="AX1845" s="188">
        <v>0</v>
      </c>
      <c r="AY1845" s="187">
        <v>0</v>
      </c>
      <c r="AZ1845" s="188">
        <v>0</v>
      </c>
      <c r="BA1845" s="187">
        <v>0</v>
      </c>
      <c r="BB1845" s="188">
        <v>0</v>
      </c>
      <c r="BC1845" s="187">
        <v>0</v>
      </c>
      <c r="BD1845" s="75"/>
      <c r="BE1845" s="75"/>
      <c r="BG1845" s="74"/>
      <c r="BH1845" s="74"/>
      <c r="BI1845" s="194"/>
      <c r="BJ1845" s="74"/>
      <c r="BK1845" s="74"/>
      <c r="BL1845" s="74"/>
    </row>
    <row r="1846" spans="1:64" ht="11.25" customHeight="1" x14ac:dyDescent="0.2">
      <c r="A1846" s="184" t="s">
        <v>2450</v>
      </c>
      <c r="B1846" s="185">
        <v>0</v>
      </c>
      <c r="C1846" s="828">
        <v>65857</v>
      </c>
      <c r="D1846" s="284">
        <v>1E-4</v>
      </c>
      <c r="E1846" s="91">
        <v>0</v>
      </c>
      <c r="F1846" s="186">
        <v>0</v>
      </c>
      <c r="G1846" s="186">
        <v>0</v>
      </c>
      <c r="H1846" s="186">
        <v>0</v>
      </c>
      <c r="I1846" s="186">
        <v>0</v>
      </c>
      <c r="J1846" s="188">
        <v>0</v>
      </c>
      <c r="K1846" s="186">
        <v>0</v>
      </c>
      <c r="L1846" s="186">
        <v>0</v>
      </c>
      <c r="M1846" s="187">
        <v>0</v>
      </c>
      <c r="N1846" s="188">
        <v>0</v>
      </c>
      <c r="O1846" s="189">
        <v>0</v>
      </c>
      <c r="P1846" s="186">
        <v>0</v>
      </c>
      <c r="Q1846" s="189">
        <v>0</v>
      </c>
      <c r="R1846" s="189">
        <v>0</v>
      </c>
      <c r="S1846" s="189">
        <v>1E-4</v>
      </c>
      <c r="T1846" s="188">
        <v>0</v>
      </c>
      <c r="U1846" s="187">
        <v>0</v>
      </c>
      <c r="V1846" s="189">
        <v>0</v>
      </c>
      <c r="W1846" s="189">
        <v>0</v>
      </c>
      <c r="X1846" s="188">
        <v>0</v>
      </c>
      <c r="Y1846" s="188">
        <v>0</v>
      </c>
      <c r="Z1846" s="186">
        <v>0</v>
      </c>
      <c r="AA1846" s="186">
        <v>0</v>
      </c>
      <c r="AB1846" s="186">
        <v>0</v>
      </c>
      <c r="AC1846" s="186">
        <v>0</v>
      </c>
      <c r="AD1846" s="188">
        <v>0</v>
      </c>
      <c r="AE1846" s="189">
        <v>0</v>
      </c>
      <c r="AF1846" s="189">
        <v>0</v>
      </c>
      <c r="AG1846" s="189">
        <v>0</v>
      </c>
      <c r="AH1846" s="191">
        <v>0</v>
      </c>
      <c r="AI1846" s="186">
        <v>0</v>
      </c>
      <c r="AJ1846" s="192">
        <v>7501943416741</v>
      </c>
      <c r="AK1846" s="192">
        <v>64781</v>
      </c>
      <c r="AL1846" s="90" t="s">
        <v>279</v>
      </c>
      <c r="AM1846" s="75">
        <v>65857</v>
      </c>
      <c r="AN1846" s="76"/>
      <c r="AO1846" s="188">
        <v>0</v>
      </c>
      <c r="AP1846" s="188">
        <v>0</v>
      </c>
      <c r="AQ1846" s="187">
        <v>0</v>
      </c>
      <c r="AR1846" s="188">
        <v>0</v>
      </c>
      <c r="AS1846" s="187">
        <v>0</v>
      </c>
      <c r="AT1846" s="188">
        <v>0</v>
      </c>
      <c r="AU1846" s="187">
        <v>0</v>
      </c>
      <c r="AV1846" s="188">
        <v>0</v>
      </c>
      <c r="AW1846" s="187">
        <v>0</v>
      </c>
      <c r="AX1846" s="188">
        <v>0</v>
      </c>
      <c r="AY1846" s="187">
        <v>0</v>
      </c>
      <c r="AZ1846" s="188">
        <v>0</v>
      </c>
      <c r="BA1846" s="187">
        <v>0</v>
      </c>
      <c r="BB1846" s="188">
        <v>0</v>
      </c>
      <c r="BC1846" s="187">
        <v>0</v>
      </c>
      <c r="BD1846" s="75"/>
      <c r="BE1846" s="75"/>
      <c r="BG1846" s="74"/>
      <c r="BH1846" s="74"/>
      <c r="BI1846" s="194"/>
      <c r="BJ1846" s="74"/>
      <c r="BK1846" s="74"/>
      <c r="BL1846" s="74"/>
    </row>
    <row r="1847" spans="1:64" ht="11.25" customHeight="1" x14ac:dyDescent="0.2">
      <c r="A1847" s="184" t="s">
        <v>2451</v>
      </c>
      <c r="B1847" s="185">
        <v>0</v>
      </c>
      <c r="C1847" s="828">
        <v>65880</v>
      </c>
      <c r="D1847" s="284">
        <v>1E-4</v>
      </c>
      <c r="E1847" s="91">
        <v>0</v>
      </c>
      <c r="F1847" s="186">
        <v>0</v>
      </c>
      <c r="G1847" s="186">
        <v>0</v>
      </c>
      <c r="H1847" s="186">
        <v>0</v>
      </c>
      <c r="I1847" s="186">
        <v>0</v>
      </c>
      <c r="J1847" s="188">
        <v>0</v>
      </c>
      <c r="K1847" s="186">
        <v>0</v>
      </c>
      <c r="L1847" s="186">
        <v>0</v>
      </c>
      <c r="M1847" s="187">
        <v>0</v>
      </c>
      <c r="N1847" s="188">
        <v>0</v>
      </c>
      <c r="O1847" s="189">
        <v>0</v>
      </c>
      <c r="P1847" s="186">
        <v>0</v>
      </c>
      <c r="Q1847" s="189">
        <v>0</v>
      </c>
      <c r="R1847" s="189">
        <v>0</v>
      </c>
      <c r="S1847" s="189">
        <v>1E-4</v>
      </c>
      <c r="T1847" s="188">
        <v>0</v>
      </c>
      <c r="U1847" s="187">
        <v>0</v>
      </c>
      <c r="V1847" s="189">
        <v>0</v>
      </c>
      <c r="W1847" s="189">
        <v>0</v>
      </c>
      <c r="X1847" s="188">
        <v>0</v>
      </c>
      <c r="Y1847" s="188">
        <v>0</v>
      </c>
      <c r="Z1847" s="186">
        <v>0</v>
      </c>
      <c r="AA1847" s="186">
        <v>0</v>
      </c>
      <c r="AB1847" s="186">
        <v>0</v>
      </c>
      <c r="AC1847" s="186">
        <v>0</v>
      </c>
      <c r="AD1847" s="188">
        <v>0</v>
      </c>
      <c r="AE1847" s="189">
        <v>0</v>
      </c>
      <c r="AF1847" s="189">
        <v>0</v>
      </c>
      <c r="AG1847" s="189">
        <v>0</v>
      </c>
      <c r="AH1847" s="191">
        <v>0</v>
      </c>
      <c r="AI1847" s="186">
        <v>0</v>
      </c>
      <c r="AJ1847" s="192">
        <v>7501943416741</v>
      </c>
      <c r="AK1847" s="192">
        <v>64781</v>
      </c>
      <c r="AL1847" s="90" t="s">
        <v>279</v>
      </c>
      <c r="AM1847" s="75">
        <v>65880</v>
      </c>
      <c r="AN1847" s="76"/>
      <c r="AO1847" s="188">
        <v>0</v>
      </c>
      <c r="AP1847" s="188">
        <v>0</v>
      </c>
      <c r="AQ1847" s="187">
        <v>0</v>
      </c>
      <c r="AR1847" s="188">
        <v>0</v>
      </c>
      <c r="AS1847" s="187">
        <v>0</v>
      </c>
      <c r="AT1847" s="188">
        <v>0</v>
      </c>
      <c r="AU1847" s="187">
        <v>0</v>
      </c>
      <c r="AV1847" s="188">
        <v>0</v>
      </c>
      <c r="AW1847" s="187">
        <v>0</v>
      </c>
      <c r="AX1847" s="188">
        <v>0</v>
      </c>
      <c r="AY1847" s="187">
        <v>0</v>
      </c>
      <c r="AZ1847" s="188">
        <v>0</v>
      </c>
      <c r="BA1847" s="187">
        <v>0</v>
      </c>
      <c r="BB1847" s="188">
        <v>0</v>
      </c>
      <c r="BC1847" s="187">
        <v>0</v>
      </c>
      <c r="BD1847" s="75"/>
      <c r="BE1847" s="75"/>
      <c r="BG1847" s="74"/>
      <c r="BH1847" s="74"/>
      <c r="BI1847" s="194"/>
      <c r="BJ1847" s="74"/>
      <c r="BK1847" s="74"/>
      <c r="BL1847" s="74"/>
    </row>
    <row r="1848" spans="1:64" ht="11.25" customHeight="1" x14ac:dyDescent="0.2">
      <c r="A1848" s="184" t="s">
        <v>2452</v>
      </c>
      <c r="B1848" s="185">
        <v>0</v>
      </c>
      <c r="C1848" s="828">
        <v>66168</v>
      </c>
      <c r="D1848" s="284">
        <v>1.32</v>
      </c>
      <c r="E1848" s="91">
        <v>0</v>
      </c>
      <c r="F1848" s="186">
        <v>0</v>
      </c>
      <c r="G1848" s="186">
        <v>0</v>
      </c>
      <c r="H1848" s="186">
        <v>0</v>
      </c>
      <c r="I1848" s="186">
        <v>0</v>
      </c>
      <c r="J1848" s="188">
        <v>0</v>
      </c>
      <c r="K1848" s="186">
        <v>0</v>
      </c>
      <c r="L1848" s="186">
        <v>0</v>
      </c>
      <c r="M1848" s="187">
        <v>0</v>
      </c>
      <c r="N1848" s="188">
        <v>1.32</v>
      </c>
      <c r="O1848" s="189">
        <v>0</v>
      </c>
      <c r="P1848" s="186">
        <v>1.32</v>
      </c>
      <c r="Q1848" s="189">
        <v>0</v>
      </c>
      <c r="R1848" s="189">
        <v>0</v>
      </c>
      <c r="S1848" s="189">
        <v>1.32</v>
      </c>
      <c r="T1848" s="188">
        <v>1.32</v>
      </c>
      <c r="U1848" s="187">
        <v>0</v>
      </c>
      <c r="V1848" s="189">
        <v>0</v>
      </c>
      <c r="W1848" s="189">
        <v>0</v>
      </c>
      <c r="X1848" s="188">
        <v>1.32</v>
      </c>
      <c r="Y1848" s="188">
        <v>0</v>
      </c>
      <c r="Z1848" s="186">
        <v>0</v>
      </c>
      <c r="AA1848" s="186">
        <v>0</v>
      </c>
      <c r="AB1848" s="186">
        <v>0</v>
      </c>
      <c r="AC1848" s="186">
        <v>0</v>
      </c>
      <c r="AD1848" s="188">
        <v>0</v>
      </c>
      <c r="AE1848" s="189">
        <v>0</v>
      </c>
      <c r="AF1848" s="189">
        <v>0</v>
      </c>
      <c r="AG1848" s="189">
        <v>0</v>
      </c>
      <c r="AH1848" s="191">
        <v>0</v>
      </c>
      <c r="AI1848" s="186">
        <v>0</v>
      </c>
      <c r="AJ1848" s="192">
        <v>7501943416741</v>
      </c>
      <c r="AK1848" s="192">
        <v>64781</v>
      </c>
      <c r="AL1848" s="90" t="s">
        <v>279</v>
      </c>
      <c r="AM1848" s="75">
        <v>66168</v>
      </c>
      <c r="AN1848" s="76"/>
      <c r="AO1848" s="188">
        <v>0</v>
      </c>
      <c r="AP1848" s="188">
        <v>0</v>
      </c>
      <c r="AQ1848" s="187">
        <v>0</v>
      </c>
      <c r="AR1848" s="188">
        <v>0</v>
      </c>
      <c r="AS1848" s="187">
        <v>0</v>
      </c>
      <c r="AT1848" s="188">
        <v>0</v>
      </c>
      <c r="AU1848" s="187">
        <v>0</v>
      </c>
      <c r="AV1848" s="188">
        <v>0</v>
      </c>
      <c r="AW1848" s="187">
        <v>0</v>
      </c>
      <c r="AX1848" s="188">
        <v>0</v>
      </c>
      <c r="AY1848" s="187">
        <v>0</v>
      </c>
      <c r="AZ1848" s="188">
        <v>0</v>
      </c>
      <c r="BA1848" s="187">
        <v>0</v>
      </c>
      <c r="BB1848" s="188">
        <v>0</v>
      </c>
      <c r="BC1848" s="187">
        <v>0</v>
      </c>
      <c r="BD1848" s="75"/>
      <c r="BE1848" s="75"/>
      <c r="BG1848" s="74"/>
      <c r="BH1848" s="74"/>
      <c r="BI1848" s="194"/>
      <c r="BJ1848" s="74"/>
      <c r="BK1848" s="74"/>
      <c r="BL1848" s="74"/>
    </row>
    <row r="1849" spans="1:64" ht="11.25" customHeight="1" x14ac:dyDescent="0.2">
      <c r="A1849" s="184" t="s">
        <v>2453</v>
      </c>
      <c r="B1849" s="185">
        <v>0</v>
      </c>
      <c r="C1849" s="828">
        <v>93707</v>
      </c>
      <c r="D1849" s="284">
        <v>1E-4</v>
      </c>
      <c r="E1849" s="91">
        <v>0</v>
      </c>
      <c r="F1849" s="186">
        <v>0</v>
      </c>
      <c r="G1849" s="186">
        <v>0</v>
      </c>
      <c r="H1849" s="186">
        <v>0</v>
      </c>
      <c r="I1849" s="186">
        <v>0</v>
      </c>
      <c r="J1849" s="188">
        <v>0</v>
      </c>
      <c r="K1849" s="186">
        <v>0</v>
      </c>
      <c r="L1849" s="186">
        <v>0</v>
      </c>
      <c r="M1849" s="187">
        <v>0</v>
      </c>
      <c r="N1849" s="188">
        <v>0</v>
      </c>
      <c r="O1849" s="189">
        <v>0</v>
      </c>
      <c r="P1849" s="186">
        <v>0</v>
      </c>
      <c r="Q1849" s="189">
        <v>0</v>
      </c>
      <c r="R1849" s="189">
        <v>0</v>
      </c>
      <c r="S1849" s="189">
        <v>1E-4</v>
      </c>
      <c r="T1849" s="188">
        <v>0</v>
      </c>
      <c r="U1849" s="187">
        <v>0</v>
      </c>
      <c r="V1849" s="189">
        <v>0</v>
      </c>
      <c r="W1849" s="189">
        <v>0</v>
      </c>
      <c r="X1849" s="188">
        <v>0</v>
      </c>
      <c r="Y1849" s="188">
        <v>0</v>
      </c>
      <c r="Z1849" s="186">
        <v>0</v>
      </c>
      <c r="AA1849" s="186">
        <v>0</v>
      </c>
      <c r="AB1849" s="186">
        <v>0</v>
      </c>
      <c r="AC1849" s="186">
        <v>0</v>
      </c>
      <c r="AD1849" s="188">
        <v>0</v>
      </c>
      <c r="AE1849" s="189">
        <v>0</v>
      </c>
      <c r="AF1849" s="189">
        <v>0</v>
      </c>
      <c r="AG1849" s="189">
        <v>0</v>
      </c>
      <c r="AH1849" s="191">
        <v>0</v>
      </c>
      <c r="AI1849" s="186">
        <v>0</v>
      </c>
      <c r="AJ1849" s="192">
        <v>7501943433236</v>
      </c>
      <c r="AK1849" s="192" t="s">
        <v>262</v>
      </c>
      <c r="AL1849" s="90" t="s">
        <v>278</v>
      </c>
      <c r="AM1849" s="75">
        <v>93707</v>
      </c>
      <c r="AN1849" s="76"/>
      <c r="AO1849" s="188">
        <v>0</v>
      </c>
      <c r="AP1849" s="188">
        <v>0</v>
      </c>
      <c r="AQ1849" s="187">
        <v>0</v>
      </c>
      <c r="AR1849" s="188">
        <v>0</v>
      </c>
      <c r="AS1849" s="187">
        <v>0</v>
      </c>
      <c r="AT1849" s="188">
        <v>0</v>
      </c>
      <c r="AU1849" s="187">
        <v>0</v>
      </c>
      <c r="AV1849" s="188">
        <v>0</v>
      </c>
      <c r="AW1849" s="187">
        <v>0</v>
      </c>
      <c r="AX1849" s="188">
        <v>0</v>
      </c>
      <c r="AY1849" s="187">
        <v>0</v>
      </c>
      <c r="AZ1849" s="188">
        <v>0</v>
      </c>
      <c r="BA1849" s="187">
        <v>0</v>
      </c>
      <c r="BB1849" s="188">
        <v>0</v>
      </c>
      <c r="BC1849" s="187">
        <v>0</v>
      </c>
      <c r="BD1849" s="75"/>
      <c r="BE1849" s="75"/>
      <c r="BG1849" s="74"/>
      <c r="BH1849" s="74"/>
      <c r="BI1849" s="194"/>
      <c r="BJ1849" s="74"/>
      <c r="BK1849" s="74"/>
      <c r="BL1849" s="74"/>
    </row>
    <row r="1850" spans="1:64" ht="11.25" customHeight="1" x14ac:dyDescent="0.2">
      <c r="A1850" s="184" t="s">
        <v>2454</v>
      </c>
      <c r="B1850" s="185">
        <v>0</v>
      </c>
      <c r="C1850" s="828">
        <v>64762</v>
      </c>
      <c r="D1850" s="284">
        <v>1E-4</v>
      </c>
      <c r="E1850" s="91">
        <v>0</v>
      </c>
      <c r="F1850" s="186">
        <v>0</v>
      </c>
      <c r="G1850" s="186">
        <v>0</v>
      </c>
      <c r="H1850" s="186">
        <v>0</v>
      </c>
      <c r="I1850" s="186">
        <v>0</v>
      </c>
      <c r="J1850" s="188">
        <v>0</v>
      </c>
      <c r="K1850" s="186">
        <v>0</v>
      </c>
      <c r="L1850" s="186">
        <v>0</v>
      </c>
      <c r="M1850" s="187">
        <v>0</v>
      </c>
      <c r="N1850" s="188">
        <v>0</v>
      </c>
      <c r="O1850" s="189">
        <v>0</v>
      </c>
      <c r="P1850" s="186">
        <v>0</v>
      </c>
      <c r="Q1850" s="189">
        <v>0</v>
      </c>
      <c r="R1850" s="189">
        <v>0</v>
      </c>
      <c r="S1850" s="189">
        <v>1E-4</v>
      </c>
      <c r="T1850" s="188">
        <v>0</v>
      </c>
      <c r="U1850" s="187">
        <v>0</v>
      </c>
      <c r="V1850" s="189">
        <v>0</v>
      </c>
      <c r="W1850" s="189">
        <v>0</v>
      </c>
      <c r="X1850" s="188">
        <v>0</v>
      </c>
      <c r="Y1850" s="188">
        <v>0</v>
      </c>
      <c r="Z1850" s="186">
        <v>0</v>
      </c>
      <c r="AA1850" s="186">
        <v>0</v>
      </c>
      <c r="AB1850" s="186">
        <v>0</v>
      </c>
      <c r="AC1850" s="186">
        <v>0</v>
      </c>
      <c r="AD1850" s="188">
        <v>0</v>
      </c>
      <c r="AE1850" s="189">
        <v>0</v>
      </c>
      <c r="AF1850" s="189">
        <v>0</v>
      </c>
      <c r="AG1850" s="189">
        <v>0</v>
      </c>
      <c r="AH1850" s="191">
        <v>0</v>
      </c>
      <c r="AI1850" s="186">
        <v>0</v>
      </c>
      <c r="AJ1850" s="192">
        <v>7501943433236</v>
      </c>
      <c r="AK1850" s="192">
        <v>93707</v>
      </c>
      <c r="AL1850" s="90" t="s">
        <v>279</v>
      </c>
      <c r="AM1850" s="75">
        <v>64762</v>
      </c>
      <c r="AN1850" s="76"/>
      <c r="AO1850" s="188">
        <v>0</v>
      </c>
      <c r="AP1850" s="188">
        <v>0</v>
      </c>
      <c r="AQ1850" s="187">
        <v>0</v>
      </c>
      <c r="AR1850" s="188">
        <v>0</v>
      </c>
      <c r="AS1850" s="187">
        <v>0</v>
      </c>
      <c r="AT1850" s="188">
        <v>0</v>
      </c>
      <c r="AU1850" s="187">
        <v>0</v>
      </c>
      <c r="AV1850" s="188">
        <v>0</v>
      </c>
      <c r="AW1850" s="187">
        <v>0</v>
      </c>
      <c r="AX1850" s="188">
        <v>0</v>
      </c>
      <c r="AY1850" s="187">
        <v>0</v>
      </c>
      <c r="AZ1850" s="188">
        <v>0</v>
      </c>
      <c r="BA1850" s="187">
        <v>0</v>
      </c>
      <c r="BB1850" s="188">
        <v>0</v>
      </c>
      <c r="BC1850" s="187">
        <v>0</v>
      </c>
      <c r="BD1850" s="75"/>
      <c r="BE1850" s="75"/>
      <c r="BG1850" s="74"/>
      <c r="BH1850" s="74"/>
      <c r="BI1850" s="194"/>
      <c r="BJ1850" s="74"/>
      <c r="BK1850" s="74"/>
      <c r="BL1850" s="74"/>
    </row>
    <row r="1851" spans="1:64" ht="11.25" customHeight="1" x14ac:dyDescent="0.2">
      <c r="A1851" s="184" t="s">
        <v>2455</v>
      </c>
      <c r="B1851" s="185">
        <v>0</v>
      </c>
      <c r="C1851" s="828">
        <v>64932</v>
      </c>
      <c r="D1851" s="284">
        <v>1E-4</v>
      </c>
      <c r="E1851" s="91">
        <v>0</v>
      </c>
      <c r="F1851" s="186">
        <v>0</v>
      </c>
      <c r="G1851" s="186">
        <v>0</v>
      </c>
      <c r="H1851" s="186">
        <v>0</v>
      </c>
      <c r="I1851" s="186">
        <v>0</v>
      </c>
      <c r="J1851" s="188">
        <v>0</v>
      </c>
      <c r="K1851" s="186">
        <v>0</v>
      </c>
      <c r="L1851" s="186">
        <v>0</v>
      </c>
      <c r="M1851" s="187">
        <v>0</v>
      </c>
      <c r="N1851" s="188">
        <v>0</v>
      </c>
      <c r="O1851" s="189">
        <v>0</v>
      </c>
      <c r="P1851" s="186">
        <v>0</v>
      </c>
      <c r="Q1851" s="189">
        <v>0</v>
      </c>
      <c r="R1851" s="189">
        <v>0</v>
      </c>
      <c r="S1851" s="189">
        <v>1E-4</v>
      </c>
      <c r="T1851" s="188">
        <v>0</v>
      </c>
      <c r="U1851" s="187">
        <v>0</v>
      </c>
      <c r="V1851" s="189">
        <v>0</v>
      </c>
      <c r="W1851" s="189">
        <v>0</v>
      </c>
      <c r="X1851" s="188">
        <v>0</v>
      </c>
      <c r="Y1851" s="188">
        <v>0</v>
      </c>
      <c r="Z1851" s="186">
        <v>0</v>
      </c>
      <c r="AA1851" s="186">
        <v>0</v>
      </c>
      <c r="AB1851" s="186">
        <v>0</v>
      </c>
      <c r="AC1851" s="186">
        <v>0</v>
      </c>
      <c r="AD1851" s="188">
        <v>0</v>
      </c>
      <c r="AE1851" s="189">
        <v>0</v>
      </c>
      <c r="AF1851" s="189">
        <v>0</v>
      </c>
      <c r="AG1851" s="189">
        <v>0</v>
      </c>
      <c r="AH1851" s="191">
        <v>0</v>
      </c>
      <c r="AI1851" s="186">
        <v>0</v>
      </c>
      <c r="AJ1851" s="192">
        <v>7506425613816</v>
      </c>
      <c r="AK1851" s="192" t="s">
        <v>262</v>
      </c>
      <c r="AL1851" s="90" t="s">
        <v>279</v>
      </c>
      <c r="AM1851" s="75">
        <v>64932</v>
      </c>
      <c r="AN1851" s="76"/>
      <c r="AO1851" s="188">
        <v>0</v>
      </c>
      <c r="AP1851" s="188">
        <v>0</v>
      </c>
      <c r="AQ1851" s="187">
        <v>0</v>
      </c>
      <c r="AR1851" s="188">
        <v>0</v>
      </c>
      <c r="AS1851" s="187">
        <v>0</v>
      </c>
      <c r="AT1851" s="188">
        <v>0</v>
      </c>
      <c r="AU1851" s="187">
        <v>0</v>
      </c>
      <c r="AV1851" s="188">
        <v>0</v>
      </c>
      <c r="AW1851" s="187">
        <v>0</v>
      </c>
      <c r="AX1851" s="188">
        <v>0</v>
      </c>
      <c r="AY1851" s="187">
        <v>0</v>
      </c>
      <c r="AZ1851" s="188">
        <v>0</v>
      </c>
      <c r="BA1851" s="187">
        <v>0</v>
      </c>
      <c r="BB1851" s="188">
        <v>0</v>
      </c>
      <c r="BC1851" s="187">
        <v>0</v>
      </c>
      <c r="BD1851" s="75"/>
      <c r="BE1851" s="75"/>
      <c r="BG1851" s="74"/>
      <c r="BH1851" s="74"/>
      <c r="BI1851" s="194"/>
      <c r="BJ1851" s="74"/>
      <c r="BK1851" s="74"/>
      <c r="BL1851" s="74"/>
    </row>
    <row r="1852" spans="1:64" ht="11.25" customHeight="1" x14ac:dyDescent="0.2">
      <c r="A1852" s="184" t="s">
        <v>2456</v>
      </c>
      <c r="B1852" s="185">
        <v>0</v>
      </c>
      <c r="C1852" s="828">
        <v>65657</v>
      </c>
      <c r="D1852" s="284">
        <v>1E-4</v>
      </c>
      <c r="E1852" s="91">
        <v>0</v>
      </c>
      <c r="F1852" s="186">
        <v>0</v>
      </c>
      <c r="G1852" s="186">
        <v>0</v>
      </c>
      <c r="H1852" s="186">
        <v>0</v>
      </c>
      <c r="I1852" s="186">
        <v>0</v>
      </c>
      <c r="J1852" s="188">
        <v>0</v>
      </c>
      <c r="K1852" s="186">
        <v>0</v>
      </c>
      <c r="L1852" s="186">
        <v>0</v>
      </c>
      <c r="M1852" s="187">
        <v>0</v>
      </c>
      <c r="N1852" s="188">
        <v>0</v>
      </c>
      <c r="O1852" s="189">
        <v>0</v>
      </c>
      <c r="P1852" s="186">
        <v>0</v>
      </c>
      <c r="Q1852" s="189">
        <v>0</v>
      </c>
      <c r="R1852" s="189">
        <v>0</v>
      </c>
      <c r="S1852" s="189">
        <v>1E-4</v>
      </c>
      <c r="T1852" s="188">
        <v>0</v>
      </c>
      <c r="U1852" s="187">
        <v>0</v>
      </c>
      <c r="V1852" s="189">
        <v>0</v>
      </c>
      <c r="W1852" s="189">
        <v>0</v>
      </c>
      <c r="X1852" s="188">
        <v>0</v>
      </c>
      <c r="Y1852" s="188">
        <v>0</v>
      </c>
      <c r="Z1852" s="186">
        <v>0</v>
      </c>
      <c r="AA1852" s="186">
        <v>0</v>
      </c>
      <c r="AB1852" s="186">
        <v>0</v>
      </c>
      <c r="AC1852" s="186">
        <v>0</v>
      </c>
      <c r="AD1852" s="188">
        <v>0</v>
      </c>
      <c r="AE1852" s="189">
        <v>0</v>
      </c>
      <c r="AF1852" s="189">
        <v>0</v>
      </c>
      <c r="AG1852" s="189">
        <v>0</v>
      </c>
      <c r="AH1852" s="191">
        <v>0</v>
      </c>
      <c r="AI1852" s="186">
        <v>0</v>
      </c>
      <c r="AJ1852" s="192">
        <v>7506425626861</v>
      </c>
      <c r="AK1852" s="192" t="s">
        <v>262</v>
      </c>
      <c r="AL1852" s="90" t="s">
        <v>279</v>
      </c>
      <c r="AM1852" s="75">
        <v>65657</v>
      </c>
      <c r="AN1852" s="76"/>
      <c r="AO1852" s="188">
        <v>0</v>
      </c>
      <c r="AP1852" s="188">
        <v>0</v>
      </c>
      <c r="AQ1852" s="187">
        <v>0</v>
      </c>
      <c r="AR1852" s="188">
        <v>0</v>
      </c>
      <c r="AS1852" s="187">
        <v>0</v>
      </c>
      <c r="AT1852" s="188">
        <v>0</v>
      </c>
      <c r="AU1852" s="187">
        <v>0</v>
      </c>
      <c r="AV1852" s="188">
        <v>0</v>
      </c>
      <c r="AW1852" s="187">
        <v>0</v>
      </c>
      <c r="AX1852" s="188">
        <v>0</v>
      </c>
      <c r="AY1852" s="187">
        <v>0</v>
      </c>
      <c r="AZ1852" s="188">
        <v>0</v>
      </c>
      <c r="BA1852" s="187">
        <v>0</v>
      </c>
      <c r="BB1852" s="188">
        <v>0</v>
      </c>
      <c r="BC1852" s="187">
        <v>0</v>
      </c>
      <c r="BD1852" s="75"/>
      <c r="BE1852" s="75"/>
      <c r="BG1852" s="74"/>
      <c r="BH1852" s="74"/>
      <c r="BI1852" s="194"/>
      <c r="BJ1852" s="74"/>
      <c r="BK1852" s="74"/>
      <c r="BL1852" s="74"/>
    </row>
    <row r="1853" spans="1:64" ht="11.25" customHeight="1" x14ac:dyDescent="0.2">
      <c r="A1853" s="184" t="s">
        <v>2453</v>
      </c>
      <c r="B1853" s="185">
        <v>0</v>
      </c>
      <c r="C1853" s="828">
        <v>93708</v>
      </c>
      <c r="D1853" s="284">
        <v>1E-4</v>
      </c>
      <c r="E1853" s="91">
        <v>0</v>
      </c>
      <c r="F1853" s="186">
        <v>0</v>
      </c>
      <c r="G1853" s="186">
        <v>0</v>
      </c>
      <c r="H1853" s="186">
        <v>0</v>
      </c>
      <c r="I1853" s="186">
        <v>0</v>
      </c>
      <c r="J1853" s="188">
        <v>0</v>
      </c>
      <c r="K1853" s="186">
        <v>0</v>
      </c>
      <c r="L1853" s="186">
        <v>0</v>
      </c>
      <c r="M1853" s="187">
        <v>0</v>
      </c>
      <c r="N1853" s="188">
        <v>0</v>
      </c>
      <c r="O1853" s="189">
        <v>0</v>
      </c>
      <c r="P1853" s="186">
        <v>0</v>
      </c>
      <c r="Q1853" s="189">
        <v>0</v>
      </c>
      <c r="R1853" s="189">
        <v>0</v>
      </c>
      <c r="S1853" s="189">
        <v>1E-4</v>
      </c>
      <c r="T1853" s="188">
        <v>0</v>
      </c>
      <c r="U1853" s="187">
        <v>0</v>
      </c>
      <c r="V1853" s="189">
        <v>0</v>
      </c>
      <c r="W1853" s="189">
        <v>0</v>
      </c>
      <c r="X1853" s="188">
        <v>0</v>
      </c>
      <c r="Y1853" s="188">
        <v>0</v>
      </c>
      <c r="Z1853" s="186">
        <v>0</v>
      </c>
      <c r="AA1853" s="186">
        <v>0</v>
      </c>
      <c r="AB1853" s="186">
        <v>0</v>
      </c>
      <c r="AC1853" s="186">
        <v>0</v>
      </c>
      <c r="AD1853" s="188">
        <v>0</v>
      </c>
      <c r="AE1853" s="189">
        <v>0</v>
      </c>
      <c r="AF1853" s="189">
        <v>0</v>
      </c>
      <c r="AG1853" s="189">
        <v>0</v>
      </c>
      <c r="AH1853" s="191">
        <v>0</v>
      </c>
      <c r="AI1853" s="186">
        <v>0</v>
      </c>
      <c r="AJ1853" s="192">
        <v>7501943433250</v>
      </c>
      <c r="AK1853" s="192" t="s">
        <v>262</v>
      </c>
      <c r="AL1853" s="90" t="s">
        <v>278</v>
      </c>
      <c r="AM1853" s="75">
        <v>93708</v>
      </c>
      <c r="AN1853" s="76"/>
      <c r="AO1853" s="188">
        <v>0</v>
      </c>
      <c r="AP1853" s="188">
        <v>0</v>
      </c>
      <c r="AQ1853" s="187">
        <v>0</v>
      </c>
      <c r="AR1853" s="188">
        <v>0</v>
      </c>
      <c r="AS1853" s="187">
        <v>0</v>
      </c>
      <c r="AT1853" s="188">
        <v>0</v>
      </c>
      <c r="AU1853" s="187">
        <v>0</v>
      </c>
      <c r="AV1853" s="188">
        <v>0</v>
      </c>
      <c r="AW1853" s="187">
        <v>0</v>
      </c>
      <c r="AX1853" s="188">
        <v>0</v>
      </c>
      <c r="AY1853" s="187">
        <v>0</v>
      </c>
      <c r="AZ1853" s="188">
        <v>0</v>
      </c>
      <c r="BA1853" s="187">
        <v>0</v>
      </c>
      <c r="BB1853" s="188">
        <v>0</v>
      </c>
      <c r="BC1853" s="187">
        <v>0</v>
      </c>
      <c r="BD1853" s="75"/>
      <c r="BE1853" s="75"/>
      <c r="BG1853" s="74"/>
      <c r="BH1853" s="74"/>
      <c r="BI1853" s="194"/>
      <c r="BJ1853" s="74"/>
      <c r="BK1853" s="74"/>
      <c r="BL1853" s="74"/>
    </row>
    <row r="1854" spans="1:64" ht="11.25" customHeight="1" x14ac:dyDescent="0.2">
      <c r="A1854" s="184" t="s">
        <v>2457</v>
      </c>
      <c r="B1854" s="185">
        <v>0</v>
      </c>
      <c r="C1854" s="828">
        <v>64763</v>
      </c>
      <c r="D1854" s="284">
        <v>1E-4</v>
      </c>
      <c r="E1854" s="91">
        <v>0</v>
      </c>
      <c r="F1854" s="186">
        <v>0</v>
      </c>
      <c r="G1854" s="186">
        <v>0</v>
      </c>
      <c r="H1854" s="186">
        <v>0</v>
      </c>
      <c r="I1854" s="186">
        <v>0</v>
      </c>
      <c r="J1854" s="188">
        <v>0</v>
      </c>
      <c r="K1854" s="186">
        <v>0</v>
      </c>
      <c r="L1854" s="186">
        <v>0</v>
      </c>
      <c r="M1854" s="187">
        <v>0</v>
      </c>
      <c r="N1854" s="188">
        <v>0</v>
      </c>
      <c r="O1854" s="189">
        <v>0</v>
      </c>
      <c r="P1854" s="186">
        <v>0</v>
      </c>
      <c r="Q1854" s="189">
        <v>0</v>
      </c>
      <c r="R1854" s="189">
        <v>0</v>
      </c>
      <c r="S1854" s="189">
        <v>1E-4</v>
      </c>
      <c r="T1854" s="188">
        <v>0</v>
      </c>
      <c r="U1854" s="187">
        <v>0</v>
      </c>
      <c r="V1854" s="189">
        <v>0</v>
      </c>
      <c r="W1854" s="189">
        <v>0</v>
      </c>
      <c r="X1854" s="188">
        <v>0</v>
      </c>
      <c r="Y1854" s="188">
        <v>0</v>
      </c>
      <c r="Z1854" s="186">
        <v>0</v>
      </c>
      <c r="AA1854" s="186">
        <v>0</v>
      </c>
      <c r="AB1854" s="186">
        <v>0</v>
      </c>
      <c r="AC1854" s="186">
        <v>0</v>
      </c>
      <c r="AD1854" s="188">
        <v>0</v>
      </c>
      <c r="AE1854" s="189">
        <v>0</v>
      </c>
      <c r="AF1854" s="189">
        <v>0</v>
      </c>
      <c r="AG1854" s="189">
        <v>0</v>
      </c>
      <c r="AH1854" s="191">
        <v>0</v>
      </c>
      <c r="AI1854" s="186">
        <v>0</v>
      </c>
      <c r="AJ1854" s="192">
        <v>7501943433250</v>
      </c>
      <c r="AK1854" s="192">
        <v>93708</v>
      </c>
      <c r="AL1854" s="90" t="s">
        <v>279</v>
      </c>
      <c r="AM1854" s="75">
        <v>64763</v>
      </c>
      <c r="AN1854" s="76"/>
      <c r="AO1854" s="188">
        <v>0</v>
      </c>
      <c r="AP1854" s="188">
        <v>0</v>
      </c>
      <c r="AQ1854" s="187">
        <v>0</v>
      </c>
      <c r="AR1854" s="188">
        <v>0</v>
      </c>
      <c r="AS1854" s="187">
        <v>0</v>
      </c>
      <c r="AT1854" s="188">
        <v>0</v>
      </c>
      <c r="AU1854" s="187">
        <v>0</v>
      </c>
      <c r="AV1854" s="188">
        <v>0</v>
      </c>
      <c r="AW1854" s="187">
        <v>0</v>
      </c>
      <c r="AX1854" s="188">
        <v>0</v>
      </c>
      <c r="AY1854" s="187">
        <v>0</v>
      </c>
      <c r="AZ1854" s="188">
        <v>0</v>
      </c>
      <c r="BA1854" s="187">
        <v>0</v>
      </c>
      <c r="BB1854" s="188">
        <v>0</v>
      </c>
      <c r="BC1854" s="187">
        <v>0</v>
      </c>
      <c r="BD1854" s="75"/>
      <c r="BE1854" s="75"/>
      <c r="BG1854" s="74"/>
      <c r="BH1854" s="74"/>
      <c r="BI1854" s="194"/>
      <c r="BJ1854" s="74"/>
      <c r="BK1854" s="74"/>
      <c r="BL1854" s="74"/>
    </row>
    <row r="1855" spans="1:64" ht="11.25" customHeight="1" x14ac:dyDescent="0.2">
      <c r="A1855" s="184" t="s">
        <v>2458</v>
      </c>
      <c r="B1855" s="185">
        <v>0</v>
      </c>
      <c r="C1855" s="828">
        <v>64933</v>
      </c>
      <c r="D1855" s="284">
        <v>1E-4</v>
      </c>
      <c r="E1855" s="91">
        <v>0</v>
      </c>
      <c r="F1855" s="186">
        <v>0</v>
      </c>
      <c r="G1855" s="186">
        <v>0</v>
      </c>
      <c r="H1855" s="186">
        <v>0</v>
      </c>
      <c r="I1855" s="186">
        <v>0</v>
      </c>
      <c r="J1855" s="188">
        <v>0</v>
      </c>
      <c r="K1855" s="186">
        <v>0</v>
      </c>
      <c r="L1855" s="186">
        <v>0</v>
      </c>
      <c r="M1855" s="187">
        <v>0</v>
      </c>
      <c r="N1855" s="188">
        <v>0</v>
      </c>
      <c r="O1855" s="189">
        <v>0</v>
      </c>
      <c r="P1855" s="186">
        <v>0</v>
      </c>
      <c r="Q1855" s="189">
        <v>0</v>
      </c>
      <c r="R1855" s="189">
        <v>0</v>
      </c>
      <c r="S1855" s="189">
        <v>1E-4</v>
      </c>
      <c r="T1855" s="188">
        <v>0</v>
      </c>
      <c r="U1855" s="187">
        <v>0</v>
      </c>
      <c r="V1855" s="189">
        <v>0</v>
      </c>
      <c r="W1855" s="189">
        <v>0</v>
      </c>
      <c r="X1855" s="188">
        <v>0</v>
      </c>
      <c r="Y1855" s="188">
        <v>0</v>
      </c>
      <c r="Z1855" s="186">
        <v>0</v>
      </c>
      <c r="AA1855" s="186">
        <v>0</v>
      </c>
      <c r="AB1855" s="186">
        <v>0</v>
      </c>
      <c r="AC1855" s="186">
        <v>0</v>
      </c>
      <c r="AD1855" s="188">
        <v>0</v>
      </c>
      <c r="AE1855" s="189">
        <v>0</v>
      </c>
      <c r="AF1855" s="189">
        <v>0</v>
      </c>
      <c r="AG1855" s="189">
        <v>0</v>
      </c>
      <c r="AH1855" s="191">
        <v>0</v>
      </c>
      <c r="AI1855" s="186">
        <v>0</v>
      </c>
      <c r="AJ1855" s="192">
        <v>7506425613830</v>
      </c>
      <c r="AK1855" s="192" t="s">
        <v>262</v>
      </c>
      <c r="AL1855" s="90" t="s">
        <v>279</v>
      </c>
      <c r="AM1855" s="75">
        <v>64933</v>
      </c>
      <c r="AN1855" s="76"/>
      <c r="AO1855" s="188">
        <v>0</v>
      </c>
      <c r="AP1855" s="188">
        <v>0</v>
      </c>
      <c r="AQ1855" s="187">
        <v>0</v>
      </c>
      <c r="AR1855" s="188">
        <v>0</v>
      </c>
      <c r="AS1855" s="187">
        <v>0</v>
      </c>
      <c r="AT1855" s="188">
        <v>0</v>
      </c>
      <c r="AU1855" s="187">
        <v>0</v>
      </c>
      <c r="AV1855" s="188">
        <v>0</v>
      </c>
      <c r="AW1855" s="187">
        <v>0</v>
      </c>
      <c r="AX1855" s="188">
        <v>0</v>
      </c>
      <c r="AY1855" s="187">
        <v>0</v>
      </c>
      <c r="AZ1855" s="188">
        <v>0</v>
      </c>
      <c r="BA1855" s="187">
        <v>0</v>
      </c>
      <c r="BB1855" s="188">
        <v>0</v>
      </c>
      <c r="BC1855" s="187">
        <v>0</v>
      </c>
      <c r="BD1855" s="75"/>
      <c r="BE1855" s="75"/>
      <c r="BG1855" s="74"/>
      <c r="BH1855" s="74"/>
      <c r="BI1855" s="194"/>
      <c r="BJ1855" s="74"/>
      <c r="BK1855" s="74"/>
      <c r="BL1855" s="74"/>
    </row>
    <row r="1856" spans="1:64" ht="11.25" customHeight="1" x14ac:dyDescent="0.2">
      <c r="A1856" s="184" t="s">
        <v>2459</v>
      </c>
      <c r="B1856" s="185">
        <v>0</v>
      </c>
      <c r="C1856" s="828">
        <v>65658</v>
      </c>
      <c r="D1856" s="284">
        <v>1E-4</v>
      </c>
      <c r="E1856" s="91">
        <v>0</v>
      </c>
      <c r="F1856" s="186">
        <v>0</v>
      </c>
      <c r="G1856" s="186">
        <v>0</v>
      </c>
      <c r="H1856" s="186">
        <v>0</v>
      </c>
      <c r="I1856" s="186">
        <v>0</v>
      </c>
      <c r="J1856" s="188">
        <v>0</v>
      </c>
      <c r="K1856" s="186">
        <v>0</v>
      </c>
      <c r="L1856" s="186">
        <v>0</v>
      </c>
      <c r="M1856" s="187">
        <v>0</v>
      </c>
      <c r="N1856" s="188">
        <v>0</v>
      </c>
      <c r="O1856" s="189">
        <v>0</v>
      </c>
      <c r="P1856" s="186">
        <v>0</v>
      </c>
      <c r="Q1856" s="189">
        <v>0</v>
      </c>
      <c r="R1856" s="189">
        <v>0</v>
      </c>
      <c r="S1856" s="189">
        <v>1E-4</v>
      </c>
      <c r="T1856" s="188">
        <v>0</v>
      </c>
      <c r="U1856" s="187">
        <v>0</v>
      </c>
      <c r="V1856" s="189">
        <v>0</v>
      </c>
      <c r="W1856" s="189">
        <v>0</v>
      </c>
      <c r="X1856" s="188">
        <v>0</v>
      </c>
      <c r="Y1856" s="188">
        <v>0</v>
      </c>
      <c r="Z1856" s="186">
        <v>0</v>
      </c>
      <c r="AA1856" s="186">
        <v>0</v>
      </c>
      <c r="AB1856" s="186">
        <v>0</v>
      </c>
      <c r="AC1856" s="186">
        <v>0</v>
      </c>
      <c r="AD1856" s="188">
        <v>0</v>
      </c>
      <c r="AE1856" s="189">
        <v>0</v>
      </c>
      <c r="AF1856" s="189">
        <v>0</v>
      </c>
      <c r="AG1856" s="189">
        <v>0</v>
      </c>
      <c r="AH1856" s="191">
        <v>0</v>
      </c>
      <c r="AI1856" s="186">
        <v>0</v>
      </c>
      <c r="AJ1856" s="192">
        <v>7506425626885</v>
      </c>
      <c r="AK1856" s="192" t="s">
        <v>262</v>
      </c>
      <c r="AL1856" s="90" t="s">
        <v>279</v>
      </c>
      <c r="AM1856" s="75">
        <v>65658</v>
      </c>
      <c r="AN1856" s="76"/>
      <c r="AO1856" s="188">
        <v>0</v>
      </c>
      <c r="AP1856" s="188">
        <v>0</v>
      </c>
      <c r="AQ1856" s="187">
        <v>0</v>
      </c>
      <c r="AR1856" s="188">
        <v>0</v>
      </c>
      <c r="AS1856" s="187">
        <v>0</v>
      </c>
      <c r="AT1856" s="188">
        <v>0</v>
      </c>
      <c r="AU1856" s="187">
        <v>0</v>
      </c>
      <c r="AV1856" s="188">
        <v>0</v>
      </c>
      <c r="AW1856" s="187">
        <v>0</v>
      </c>
      <c r="AX1856" s="188">
        <v>0</v>
      </c>
      <c r="AY1856" s="187">
        <v>0</v>
      </c>
      <c r="AZ1856" s="188">
        <v>0</v>
      </c>
      <c r="BA1856" s="187">
        <v>0</v>
      </c>
      <c r="BB1856" s="188">
        <v>0</v>
      </c>
      <c r="BC1856" s="187">
        <v>0</v>
      </c>
      <c r="BD1856" s="75"/>
      <c r="BE1856" s="75"/>
      <c r="BG1856" s="74"/>
      <c r="BH1856" s="74"/>
      <c r="BI1856" s="194"/>
      <c r="BJ1856" s="74"/>
      <c r="BK1856" s="74"/>
      <c r="BL1856" s="74"/>
    </row>
    <row r="1857" spans="1:64" ht="11.25" customHeight="1" x14ac:dyDescent="0.2">
      <c r="A1857" s="184" t="s">
        <v>2460</v>
      </c>
      <c r="B1857" s="185">
        <v>0</v>
      </c>
      <c r="C1857" s="828">
        <v>66169</v>
      </c>
      <c r="D1857" s="284">
        <v>1E-4</v>
      </c>
      <c r="E1857" s="91">
        <v>0</v>
      </c>
      <c r="F1857" s="186">
        <v>0</v>
      </c>
      <c r="G1857" s="186">
        <v>0</v>
      </c>
      <c r="H1857" s="186">
        <v>0</v>
      </c>
      <c r="I1857" s="186">
        <v>0</v>
      </c>
      <c r="J1857" s="188">
        <v>0</v>
      </c>
      <c r="K1857" s="186">
        <v>0</v>
      </c>
      <c r="L1857" s="186">
        <v>0</v>
      </c>
      <c r="M1857" s="187">
        <v>0</v>
      </c>
      <c r="N1857" s="188">
        <v>0</v>
      </c>
      <c r="O1857" s="189">
        <v>0</v>
      </c>
      <c r="P1857" s="186">
        <v>0</v>
      </c>
      <c r="Q1857" s="189">
        <v>0</v>
      </c>
      <c r="R1857" s="189">
        <v>0</v>
      </c>
      <c r="S1857" s="189">
        <v>1E-4</v>
      </c>
      <c r="T1857" s="188">
        <v>0</v>
      </c>
      <c r="U1857" s="187">
        <v>0</v>
      </c>
      <c r="V1857" s="189">
        <v>0</v>
      </c>
      <c r="W1857" s="189">
        <v>0</v>
      </c>
      <c r="X1857" s="188">
        <v>0</v>
      </c>
      <c r="Y1857" s="188">
        <v>0</v>
      </c>
      <c r="Z1857" s="186">
        <v>0</v>
      </c>
      <c r="AA1857" s="186">
        <v>0</v>
      </c>
      <c r="AB1857" s="186">
        <v>0</v>
      </c>
      <c r="AC1857" s="186">
        <v>0</v>
      </c>
      <c r="AD1857" s="188">
        <v>0</v>
      </c>
      <c r="AE1857" s="189">
        <v>0</v>
      </c>
      <c r="AF1857" s="189">
        <v>0</v>
      </c>
      <c r="AG1857" s="189">
        <v>0</v>
      </c>
      <c r="AH1857" s="191">
        <v>0</v>
      </c>
      <c r="AI1857" s="186">
        <v>0</v>
      </c>
      <c r="AJ1857" s="192">
        <v>7501943417120</v>
      </c>
      <c r="AK1857" s="192">
        <v>64782</v>
      </c>
      <c r="AL1857" s="90" t="s">
        <v>279</v>
      </c>
      <c r="AM1857" s="75">
        <v>66169</v>
      </c>
      <c r="AN1857" s="76"/>
      <c r="AO1857" s="188">
        <v>0</v>
      </c>
      <c r="AP1857" s="188">
        <v>0</v>
      </c>
      <c r="AQ1857" s="187">
        <v>0</v>
      </c>
      <c r="AR1857" s="188">
        <v>0</v>
      </c>
      <c r="AS1857" s="187">
        <v>0</v>
      </c>
      <c r="AT1857" s="188">
        <v>0</v>
      </c>
      <c r="AU1857" s="187">
        <v>0</v>
      </c>
      <c r="AV1857" s="188">
        <v>0</v>
      </c>
      <c r="AW1857" s="187">
        <v>0</v>
      </c>
      <c r="AX1857" s="188">
        <v>0</v>
      </c>
      <c r="AY1857" s="187">
        <v>0</v>
      </c>
      <c r="AZ1857" s="188">
        <v>0</v>
      </c>
      <c r="BA1857" s="187">
        <v>0</v>
      </c>
      <c r="BB1857" s="188">
        <v>0</v>
      </c>
      <c r="BC1857" s="187">
        <v>0</v>
      </c>
      <c r="BD1857" s="75"/>
      <c r="BE1857" s="75"/>
      <c r="BG1857" s="74"/>
      <c r="BH1857" s="74"/>
      <c r="BI1857" s="194"/>
      <c r="BJ1857" s="74"/>
      <c r="BK1857" s="74"/>
      <c r="BL1857" s="74"/>
    </row>
    <row r="1858" spans="1:64" ht="11.25" customHeight="1" x14ac:dyDescent="0.2">
      <c r="A1858" s="184" t="s">
        <v>2460</v>
      </c>
      <c r="B1858" s="185">
        <v>0</v>
      </c>
      <c r="C1858" s="828">
        <v>66170</v>
      </c>
      <c r="D1858" s="284">
        <v>1E-4</v>
      </c>
      <c r="E1858" s="91">
        <v>0</v>
      </c>
      <c r="F1858" s="186">
        <v>0</v>
      </c>
      <c r="G1858" s="186">
        <v>0</v>
      </c>
      <c r="H1858" s="186">
        <v>0</v>
      </c>
      <c r="I1858" s="186">
        <v>0</v>
      </c>
      <c r="J1858" s="188">
        <v>0</v>
      </c>
      <c r="K1858" s="186">
        <v>0</v>
      </c>
      <c r="L1858" s="186">
        <v>0</v>
      </c>
      <c r="M1858" s="187">
        <v>0</v>
      </c>
      <c r="N1858" s="188">
        <v>0</v>
      </c>
      <c r="O1858" s="189">
        <v>0</v>
      </c>
      <c r="P1858" s="186">
        <v>0</v>
      </c>
      <c r="Q1858" s="189">
        <v>0</v>
      </c>
      <c r="R1858" s="189">
        <v>0</v>
      </c>
      <c r="S1858" s="189">
        <v>1E-4</v>
      </c>
      <c r="T1858" s="188">
        <v>0</v>
      </c>
      <c r="U1858" s="187">
        <v>0</v>
      </c>
      <c r="V1858" s="189">
        <v>0</v>
      </c>
      <c r="W1858" s="189">
        <v>0</v>
      </c>
      <c r="X1858" s="188">
        <v>0</v>
      </c>
      <c r="Y1858" s="188">
        <v>0</v>
      </c>
      <c r="Z1858" s="186">
        <v>0</v>
      </c>
      <c r="AA1858" s="186">
        <v>0</v>
      </c>
      <c r="AB1858" s="186">
        <v>0</v>
      </c>
      <c r="AC1858" s="186">
        <v>0</v>
      </c>
      <c r="AD1858" s="188">
        <v>0</v>
      </c>
      <c r="AE1858" s="189">
        <v>0</v>
      </c>
      <c r="AF1858" s="189">
        <v>0</v>
      </c>
      <c r="AG1858" s="189">
        <v>0</v>
      </c>
      <c r="AH1858" s="191">
        <v>0</v>
      </c>
      <c r="AI1858" s="186">
        <v>0</v>
      </c>
      <c r="AJ1858" s="192">
        <v>7501943417144</v>
      </c>
      <c r="AK1858" s="192">
        <v>64783</v>
      </c>
      <c r="AL1858" s="90" t="s">
        <v>279</v>
      </c>
      <c r="AM1858" s="75">
        <v>66170</v>
      </c>
      <c r="AN1858" s="76"/>
      <c r="AO1858" s="188">
        <v>0</v>
      </c>
      <c r="AP1858" s="188">
        <v>0</v>
      </c>
      <c r="AQ1858" s="187">
        <v>0</v>
      </c>
      <c r="AR1858" s="188">
        <v>0</v>
      </c>
      <c r="AS1858" s="187">
        <v>0</v>
      </c>
      <c r="AT1858" s="188">
        <v>0</v>
      </c>
      <c r="AU1858" s="187">
        <v>0</v>
      </c>
      <c r="AV1858" s="188">
        <v>0</v>
      </c>
      <c r="AW1858" s="187">
        <v>0</v>
      </c>
      <c r="AX1858" s="188">
        <v>0</v>
      </c>
      <c r="AY1858" s="187">
        <v>0</v>
      </c>
      <c r="AZ1858" s="188">
        <v>0</v>
      </c>
      <c r="BA1858" s="187">
        <v>0</v>
      </c>
      <c r="BB1858" s="188">
        <v>0</v>
      </c>
      <c r="BC1858" s="187">
        <v>0</v>
      </c>
      <c r="BD1858" s="75"/>
      <c r="BE1858" s="75"/>
      <c r="BG1858" s="74"/>
      <c r="BH1858" s="74"/>
      <c r="BI1858" s="194"/>
      <c r="BJ1858" s="74"/>
      <c r="BK1858" s="74"/>
      <c r="BL1858" s="74"/>
    </row>
    <row r="1859" spans="1:64" ht="11.25" customHeight="1" x14ac:dyDescent="0.2">
      <c r="A1859" s="184" t="s">
        <v>2461</v>
      </c>
      <c r="B1859" s="185">
        <v>0</v>
      </c>
      <c r="C1859" s="828">
        <v>65630</v>
      </c>
      <c r="D1859" s="284">
        <v>1E-4</v>
      </c>
      <c r="E1859" s="91">
        <v>0</v>
      </c>
      <c r="F1859" s="186">
        <v>0</v>
      </c>
      <c r="G1859" s="186">
        <v>0</v>
      </c>
      <c r="H1859" s="186">
        <v>0</v>
      </c>
      <c r="I1859" s="186">
        <v>0</v>
      </c>
      <c r="J1859" s="188">
        <v>0</v>
      </c>
      <c r="K1859" s="186">
        <v>0</v>
      </c>
      <c r="L1859" s="186">
        <v>0</v>
      </c>
      <c r="M1859" s="187">
        <v>0</v>
      </c>
      <c r="N1859" s="188">
        <v>0</v>
      </c>
      <c r="O1859" s="189">
        <v>0</v>
      </c>
      <c r="P1859" s="186">
        <v>0</v>
      </c>
      <c r="Q1859" s="189">
        <v>0</v>
      </c>
      <c r="R1859" s="189">
        <v>0</v>
      </c>
      <c r="S1859" s="189">
        <v>1E-4</v>
      </c>
      <c r="T1859" s="188">
        <v>0</v>
      </c>
      <c r="U1859" s="187">
        <v>0</v>
      </c>
      <c r="V1859" s="189">
        <v>0</v>
      </c>
      <c r="W1859" s="189">
        <v>0</v>
      </c>
      <c r="X1859" s="188">
        <v>0</v>
      </c>
      <c r="Y1859" s="188">
        <v>0</v>
      </c>
      <c r="Z1859" s="186">
        <v>0</v>
      </c>
      <c r="AA1859" s="186">
        <v>0</v>
      </c>
      <c r="AB1859" s="186">
        <v>0</v>
      </c>
      <c r="AC1859" s="186">
        <v>0</v>
      </c>
      <c r="AD1859" s="188">
        <v>0</v>
      </c>
      <c r="AE1859" s="189">
        <v>0</v>
      </c>
      <c r="AF1859" s="189">
        <v>0</v>
      </c>
      <c r="AG1859" s="189">
        <v>0</v>
      </c>
      <c r="AH1859" s="191">
        <v>0</v>
      </c>
      <c r="AI1859" s="186">
        <v>0</v>
      </c>
      <c r="AJ1859" s="192">
        <v>7501943413627</v>
      </c>
      <c r="AK1859" s="192">
        <v>64726</v>
      </c>
      <c r="AL1859" s="90" t="s">
        <v>279</v>
      </c>
      <c r="AM1859" s="75">
        <v>65630</v>
      </c>
      <c r="AN1859" s="76"/>
      <c r="AO1859" s="188">
        <v>0</v>
      </c>
      <c r="AP1859" s="188">
        <v>0</v>
      </c>
      <c r="AQ1859" s="187">
        <v>0</v>
      </c>
      <c r="AR1859" s="188">
        <v>0</v>
      </c>
      <c r="AS1859" s="187">
        <v>0</v>
      </c>
      <c r="AT1859" s="188">
        <v>0</v>
      </c>
      <c r="AU1859" s="187">
        <v>0</v>
      </c>
      <c r="AV1859" s="188">
        <v>0</v>
      </c>
      <c r="AW1859" s="187">
        <v>0</v>
      </c>
      <c r="AX1859" s="188">
        <v>0</v>
      </c>
      <c r="AY1859" s="187">
        <v>0</v>
      </c>
      <c r="AZ1859" s="188">
        <v>0</v>
      </c>
      <c r="BA1859" s="187">
        <v>0</v>
      </c>
      <c r="BB1859" s="188">
        <v>0</v>
      </c>
      <c r="BC1859" s="187">
        <v>0</v>
      </c>
      <c r="BD1859" s="75"/>
      <c r="BE1859" s="75"/>
      <c r="BG1859" s="74"/>
      <c r="BH1859" s="74"/>
      <c r="BI1859" s="194"/>
      <c r="BJ1859" s="74"/>
      <c r="BK1859" s="74"/>
      <c r="BL1859" s="74"/>
    </row>
    <row r="1860" spans="1:64" ht="11.25" customHeight="1" x14ac:dyDescent="0.2">
      <c r="A1860" s="184" t="s">
        <v>2462</v>
      </c>
      <c r="B1860" s="185">
        <v>0</v>
      </c>
      <c r="C1860" s="828">
        <v>65780</v>
      </c>
      <c r="D1860" s="284">
        <v>1E-4</v>
      </c>
      <c r="E1860" s="91">
        <v>0</v>
      </c>
      <c r="F1860" s="186">
        <v>0</v>
      </c>
      <c r="G1860" s="186">
        <v>0</v>
      </c>
      <c r="H1860" s="186">
        <v>0</v>
      </c>
      <c r="I1860" s="186">
        <v>0</v>
      </c>
      <c r="J1860" s="188">
        <v>0</v>
      </c>
      <c r="K1860" s="186">
        <v>0</v>
      </c>
      <c r="L1860" s="186">
        <v>0</v>
      </c>
      <c r="M1860" s="187">
        <v>0</v>
      </c>
      <c r="N1860" s="188">
        <v>0</v>
      </c>
      <c r="O1860" s="189">
        <v>0</v>
      </c>
      <c r="P1860" s="186">
        <v>0</v>
      </c>
      <c r="Q1860" s="189">
        <v>0</v>
      </c>
      <c r="R1860" s="189">
        <v>0</v>
      </c>
      <c r="S1860" s="189">
        <v>1E-4</v>
      </c>
      <c r="T1860" s="188">
        <v>0</v>
      </c>
      <c r="U1860" s="187">
        <v>0</v>
      </c>
      <c r="V1860" s="189">
        <v>0</v>
      </c>
      <c r="W1860" s="189">
        <v>0</v>
      </c>
      <c r="X1860" s="188">
        <v>0</v>
      </c>
      <c r="Y1860" s="188">
        <v>0</v>
      </c>
      <c r="Z1860" s="186">
        <v>0</v>
      </c>
      <c r="AA1860" s="186">
        <v>0</v>
      </c>
      <c r="AB1860" s="186">
        <v>0</v>
      </c>
      <c r="AC1860" s="186">
        <v>0</v>
      </c>
      <c r="AD1860" s="188">
        <v>0</v>
      </c>
      <c r="AE1860" s="189">
        <v>0</v>
      </c>
      <c r="AF1860" s="189">
        <v>0</v>
      </c>
      <c r="AG1860" s="189">
        <v>0</v>
      </c>
      <c r="AH1860" s="191">
        <v>0</v>
      </c>
      <c r="AI1860" s="186">
        <v>0</v>
      </c>
      <c r="AJ1860" s="192">
        <v>7501943413627</v>
      </c>
      <c r="AK1860" s="192">
        <v>64726</v>
      </c>
      <c r="AL1860" s="90" t="s">
        <v>279</v>
      </c>
      <c r="AM1860" s="75">
        <v>65780</v>
      </c>
      <c r="AN1860" s="76"/>
      <c r="AO1860" s="188">
        <v>0</v>
      </c>
      <c r="AP1860" s="188">
        <v>0</v>
      </c>
      <c r="AQ1860" s="187">
        <v>0</v>
      </c>
      <c r="AR1860" s="188">
        <v>0</v>
      </c>
      <c r="AS1860" s="187">
        <v>0</v>
      </c>
      <c r="AT1860" s="188">
        <v>0</v>
      </c>
      <c r="AU1860" s="187">
        <v>0</v>
      </c>
      <c r="AV1860" s="188">
        <v>0</v>
      </c>
      <c r="AW1860" s="187">
        <v>0</v>
      </c>
      <c r="AX1860" s="188">
        <v>0</v>
      </c>
      <c r="AY1860" s="187">
        <v>0</v>
      </c>
      <c r="AZ1860" s="188">
        <v>0</v>
      </c>
      <c r="BA1860" s="187">
        <v>0</v>
      </c>
      <c r="BB1860" s="188">
        <v>0</v>
      </c>
      <c r="BC1860" s="187">
        <v>0</v>
      </c>
      <c r="BD1860" s="75"/>
      <c r="BE1860" s="75"/>
      <c r="BG1860" s="74"/>
      <c r="BH1860" s="74"/>
      <c r="BI1860" s="194"/>
      <c r="BJ1860" s="74"/>
      <c r="BK1860" s="74"/>
      <c r="BL1860" s="74"/>
    </row>
    <row r="1861" spans="1:64" ht="11.25" customHeight="1" x14ac:dyDescent="0.2">
      <c r="A1861" s="184" t="s">
        <v>2463</v>
      </c>
      <c r="B1861" s="185">
        <v>0</v>
      </c>
      <c r="C1861" s="828">
        <v>64886</v>
      </c>
      <c r="D1861" s="284">
        <v>1E-4</v>
      </c>
      <c r="E1861" s="91">
        <v>0</v>
      </c>
      <c r="F1861" s="186">
        <v>0</v>
      </c>
      <c r="G1861" s="186">
        <v>0</v>
      </c>
      <c r="H1861" s="186">
        <v>0</v>
      </c>
      <c r="I1861" s="186">
        <v>0</v>
      </c>
      <c r="J1861" s="188">
        <v>0</v>
      </c>
      <c r="K1861" s="186">
        <v>0</v>
      </c>
      <c r="L1861" s="186">
        <v>0</v>
      </c>
      <c r="M1861" s="187">
        <v>0</v>
      </c>
      <c r="N1861" s="188">
        <v>0</v>
      </c>
      <c r="O1861" s="189">
        <v>0</v>
      </c>
      <c r="P1861" s="186">
        <v>0</v>
      </c>
      <c r="Q1861" s="189">
        <v>0</v>
      </c>
      <c r="R1861" s="189">
        <v>0</v>
      </c>
      <c r="S1861" s="189">
        <v>1E-4</v>
      </c>
      <c r="T1861" s="188">
        <v>0</v>
      </c>
      <c r="U1861" s="187">
        <v>0</v>
      </c>
      <c r="V1861" s="189">
        <v>0</v>
      </c>
      <c r="W1861" s="189">
        <v>0</v>
      </c>
      <c r="X1861" s="188">
        <v>0</v>
      </c>
      <c r="Y1861" s="188">
        <v>0</v>
      </c>
      <c r="Z1861" s="186">
        <v>0</v>
      </c>
      <c r="AA1861" s="186">
        <v>0</v>
      </c>
      <c r="AB1861" s="186">
        <v>0</v>
      </c>
      <c r="AC1861" s="186">
        <v>0</v>
      </c>
      <c r="AD1861" s="188">
        <v>0</v>
      </c>
      <c r="AE1861" s="189">
        <v>0</v>
      </c>
      <c r="AF1861" s="189">
        <v>0</v>
      </c>
      <c r="AG1861" s="189">
        <v>0</v>
      </c>
      <c r="AH1861" s="191">
        <v>0</v>
      </c>
      <c r="AI1861" s="186">
        <v>0</v>
      </c>
      <c r="AJ1861" s="192">
        <v>7506425609437</v>
      </c>
      <c r="AK1861" s="192" t="s">
        <v>262</v>
      </c>
      <c r="AL1861" s="90" t="s">
        <v>279</v>
      </c>
      <c r="AM1861" s="75">
        <v>64886</v>
      </c>
      <c r="AN1861" s="76"/>
      <c r="AO1861" s="188">
        <v>0</v>
      </c>
      <c r="AP1861" s="188">
        <v>0</v>
      </c>
      <c r="AQ1861" s="187">
        <v>0</v>
      </c>
      <c r="AR1861" s="188">
        <v>0</v>
      </c>
      <c r="AS1861" s="187">
        <v>0</v>
      </c>
      <c r="AT1861" s="188">
        <v>0</v>
      </c>
      <c r="AU1861" s="187">
        <v>0</v>
      </c>
      <c r="AV1861" s="188">
        <v>0</v>
      </c>
      <c r="AW1861" s="187">
        <v>0</v>
      </c>
      <c r="AX1861" s="188">
        <v>0</v>
      </c>
      <c r="AY1861" s="187">
        <v>0</v>
      </c>
      <c r="AZ1861" s="188">
        <v>0</v>
      </c>
      <c r="BA1861" s="187">
        <v>0</v>
      </c>
      <c r="BB1861" s="188">
        <v>0</v>
      </c>
      <c r="BC1861" s="187">
        <v>0</v>
      </c>
      <c r="BD1861" s="75"/>
      <c r="BE1861" s="75"/>
      <c r="BG1861" s="74"/>
      <c r="BH1861" s="74"/>
      <c r="BI1861" s="194"/>
      <c r="BJ1861" s="74"/>
      <c r="BK1861" s="74"/>
      <c r="BL1861" s="74"/>
    </row>
    <row r="1862" spans="1:64" ht="11.25" customHeight="1" x14ac:dyDescent="0.2">
      <c r="A1862" s="184" t="s">
        <v>2464</v>
      </c>
      <c r="B1862" s="185">
        <v>0</v>
      </c>
      <c r="C1862" s="828">
        <v>64713</v>
      </c>
      <c r="D1862" s="284">
        <v>1E-4</v>
      </c>
      <c r="E1862" s="91">
        <v>0</v>
      </c>
      <c r="F1862" s="186">
        <v>0</v>
      </c>
      <c r="G1862" s="186">
        <v>0</v>
      </c>
      <c r="H1862" s="186">
        <v>0</v>
      </c>
      <c r="I1862" s="186">
        <v>0</v>
      </c>
      <c r="J1862" s="188">
        <v>0</v>
      </c>
      <c r="K1862" s="186">
        <v>0</v>
      </c>
      <c r="L1862" s="186">
        <v>0</v>
      </c>
      <c r="M1862" s="187">
        <v>0</v>
      </c>
      <c r="N1862" s="188">
        <v>0</v>
      </c>
      <c r="O1862" s="189">
        <v>0</v>
      </c>
      <c r="P1862" s="186">
        <v>0</v>
      </c>
      <c r="Q1862" s="189">
        <v>0</v>
      </c>
      <c r="R1862" s="189">
        <v>0</v>
      </c>
      <c r="S1862" s="189">
        <v>1E-4</v>
      </c>
      <c r="T1862" s="188">
        <v>0</v>
      </c>
      <c r="U1862" s="187">
        <v>0</v>
      </c>
      <c r="V1862" s="189">
        <v>0</v>
      </c>
      <c r="W1862" s="189">
        <v>0</v>
      </c>
      <c r="X1862" s="188">
        <v>0</v>
      </c>
      <c r="Y1862" s="188">
        <v>0</v>
      </c>
      <c r="Z1862" s="186">
        <v>0</v>
      </c>
      <c r="AA1862" s="186">
        <v>0</v>
      </c>
      <c r="AB1862" s="186">
        <v>0</v>
      </c>
      <c r="AC1862" s="186">
        <v>0</v>
      </c>
      <c r="AD1862" s="188">
        <v>0</v>
      </c>
      <c r="AE1862" s="189">
        <v>0</v>
      </c>
      <c r="AF1862" s="189">
        <v>0</v>
      </c>
      <c r="AG1862" s="189">
        <v>0</v>
      </c>
      <c r="AH1862" s="191">
        <v>0</v>
      </c>
      <c r="AI1862" s="186">
        <v>0</v>
      </c>
      <c r="AJ1862" s="192">
        <v>7506425606122</v>
      </c>
      <c r="AK1862" s="192">
        <v>64716</v>
      </c>
      <c r="AL1862" s="90" t="s">
        <v>279</v>
      </c>
      <c r="AM1862" s="75">
        <v>64713</v>
      </c>
      <c r="AN1862" s="76"/>
      <c r="AO1862" s="188">
        <v>0</v>
      </c>
      <c r="AP1862" s="188">
        <v>0</v>
      </c>
      <c r="AQ1862" s="187">
        <v>0</v>
      </c>
      <c r="AR1862" s="188">
        <v>0</v>
      </c>
      <c r="AS1862" s="187">
        <v>0</v>
      </c>
      <c r="AT1862" s="188">
        <v>0</v>
      </c>
      <c r="AU1862" s="187">
        <v>0</v>
      </c>
      <c r="AV1862" s="188">
        <v>0</v>
      </c>
      <c r="AW1862" s="187">
        <v>0</v>
      </c>
      <c r="AX1862" s="188">
        <v>0</v>
      </c>
      <c r="AY1862" s="187">
        <v>0</v>
      </c>
      <c r="AZ1862" s="188">
        <v>0</v>
      </c>
      <c r="BA1862" s="187">
        <v>0</v>
      </c>
      <c r="BB1862" s="188">
        <v>0</v>
      </c>
      <c r="BC1862" s="187">
        <v>0</v>
      </c>
      <c r="BD1862" s="75"/>
      <c r="BE1862" s="75"/>
      <c r="BG1862" s="74"/>
      <c r="BH1862" s="74"/>
      <c r="BI1862" s="194"/>
      <c r="BJ1862" s="74"/>
      <c r="BK1862" s="74"/>
      <c r="BL1862" s="74"/>
    </row>
    <row r="1863" spans="1:64" ht="11.25" customHeight="1" x14ac:dyDescent="0.2">
      <c r="A1863" s="184" t="s">
        <v>2465</v>
      </c>
      <c r="B1863" s="185">
        <v>0</v>
      </c>
      <c r="C1863" s="828">
        <v>65631</v>
      </c>
      <c r="D1863" s="284">
        <v>1E-4</v>
      </c>
      <c r="E1863" s="91">
        <v>0</v>
      </c>
      <c r="F1863" s="186">
        <v>0</v>
      </c>
      <c r="G1863" s="186">
        <v>0</v>
      </c>
      <c r="H1863" s="186">
        <v>0</v>
      </c>
      <c r="I1863" s="186">
        <v>0</v>
      </c>
      <c r="J1863" s="188">
        <v>0</v>
      </c>
      <c r="K1863" s="186">
        <v>0</v>
      </c>
      <c r="L1863" s="186">
        <v>0</v>
      </c>
      <c r="M1863" s="187">
        <v>0</v>
      </c>
      <c r="N1863" s="188">
        <v>0</v>
      </c>
      <c r="O1863" s="189">
        <v>0</v>
      </c>
      <c r="P1863" s="186">
        <v>0</v>
      </c>
      <c r="Q1863" s="189">
        <v>0</v>
      </c>
      <c r="R1863" s="189">
        <v>0</v>
      </c>
      <c r="S1863" s="189">
        <v>1E-4</v>
      </c>
      <c r="T1863" s="188">
        <v>0</v>
      </c>
      <c r="U1863" s="187">
        <v>0</v>
      </c>
      <c r="V1863" s="189">
        <v>0</v>
      </c>
      <c r="W1863" s="189">
        <v>0</v>
      </c>
      <c r="X1863" s="188">
        <v>0</v>
      </c>
      <c r="Y1863" s="188">
        <v>0</v>
      </c>
      <c r="Z1863" s="186">
        <v>0</v>
      </c>
      <c r="AA1863" s="186">
        <v>0</v>
      </c>
      <c r="AB1863" s="186">
        <v>0</v>
      </c>
      <c r="AC1863" s="186">
        <v>0</v>
      </c>
      <c r="AD1863" s="188">
        <v>0</v>
      </c>
      <c r="AE1863" s="189">
        <v>0</v>
      </c>
      <c r="AF1863" s="189">
        <v>0</v>
      </c>
      <c r="AG1863" s="189">
        <v>0</v>
      </c>
      <c r="AH1863" s="191">
        <v>0</v>
      </c>
      <c r="AI1863" s="186">
        <v>0</v>
      </c>
      <c r="AJ1863" s="192">
        <v>7501943413634</v>
      </c>
      <c r="AK1863" s="192">
        <v>64727</v>
      </c>
      <c r="AL1863" s="90" t="s">
        <v>279</v>
      </c>
      <c r="AM1863" s="75">
        <v>65631</v>
      </c>
      <c r="AN1863" s="76"/>
      <c r="AO1863" s="188">
        <v>0</v>
      </c>
      <c r="AP1863" s="188">
        <v>0</v>
      </c>
      <c r="AQ1863" s="187">
        <v>0</v>
      </c>
      <c r="AR1863" s="188">
        <v>0</v>
      </c>
      <c r="AS1863" s="187">
        <v>0</v>
      </c>
      <c r="AT1863" s="188">
        <v>0</v>
      </c>
      <c r="AU1863" s="187">
        <v>0</v>
      </c>
      <c r="AV1863" s="188">
        <v>0</v>
      </c>
      <c r="AW1863" s="187">
        <v>0</v>
      </c>
      <c r="AX1863" s="188">
        <v>0</v>
      </c>
      <c r="AY1863" s="187">
        <v>0</v>
      </c>
      <c r="AZ1863" s="188">
        <v>0</v>
      </c>
      <c r="BA1863" s="187">
        <v>0</v>
      </c>
      <c r="BB1863" s="188">
        <v>0</v>
      </c>
      <c r="BC1863" s="187">
        <v>0</v>
      </c>
      <c r="BD1863" s="75"/>
      <c r="BE1863" s="75"/>
      <c r="BG1863" s="74"/>
      <c r="BH1863" s="74"/>
      <c r="BI1863" s="194"/>
      <c r="BJ1863" s="74"/>
      <c r="BK1863" s="74"/>
      <c r="BL1863" s="74"/>
    </row>
    <row r="1864" spans="1:64" ht="11.25" customHeight="1" x14ac:dyDescent="0.2">
      <c r="A1864" s="184" t="s">
        <v>2466</v>
      </c>
      <c r="B1864" s="185">
        <v>0</v>
      </c>
      <c r="C1864" s="828">
        <v>65781</v>
      </c>
      <c r="D1864" s="284">
        <v>1E-4</v>
      </c>
      <c r="E1864" s="91">
        <v>0</v>
      </c>
      <c r="F1864" s="186">
        <v>0</v>
      </c>
      <c r="G1864" s="186">
        <v>0</v>
      </c>
      <c r="H1864" s="186">
        <v>0</v>
      </c>
      <c r="I1864" s="186">
        <v>0</v>
      </c>
      <c r="J1864" s="188">
        <v>0</v>
      </c>
      <c r="K1864" s="186">
        <v>0</v>
      </c>
      <c r="L1864" s="186">
        <v>0</v>
      </c>
      <c r="M1864" s="187">
        <v>0</v>
      </c>
      <c r="N1864" s="188">
        <v>0</v>
      </c>
      <c r="O1864" s="189">
        <v>0</v>
      </c>
      <c r="P1864" s="186">
        <v>0</v>
      </c>
      <c r="Q1864" s="189">
        <v>0</v>
      </c>
      <c r="R1864" s="189">
        <v>0</v>
      </c>
      <c r="S1864" s="189">
        <v>1E-4</v>
      </c>
      <c r="T1864" s="188">
        <v>0</v>
      </c>
      <c r="U1864" s="187">
        <v>0</v>
      </c>
      <c r="V1864" s="189">
        <v>0</v>
      </c>
      <c r="W1864" s="189">
        <v>0</v>
      </c>
      <c r="X1864" s="188">
        <v>0</v>
      </c>
      <c r="Y1864" s="188">
        <v>0</v>
      </c>
      <c r="Z1864" s="186">
        <v>0</v>
      </c>
      <c r="AA1864" s="186">
        <v>0</v>
      </c>
      <c r="AB1864" s="186">
        <v>0</v>
      </c>
      <c r="AC1864" s="186">
        <v>0</v>
      </c>
      <c r="AD1864" s="188">
        <v>0</v>
      </c>
      <c r="AE1864" s="189">
        <v>0</v>
      </c>
      <c r="AF1864" s="189">
        <v>0</v>
      </c>
      <c r="AG1864" s="189">
        <v>0</v>
      </c>
      <c r="AH1864" s="191">
        <v>0</v>
      </c>
      <c r="AI1864" s="186">
        <v>0</v>
      </c>
      <c r="AJ1864" s="192">
        <v>7501943413634</v>
      </c>
      <c r="AK1864" s="192">
        <v>64727</v>
      </c>
      <c r="AL1864" s="90" t="s">
        <v>279</v>
      </c>
      <c r="AM1864" s="75">
        <v>65781</v>
      </c>
      <c r="AN1864" s="76"/>
      <c r="AO1864" s="188">
        <v>0</v>
      </c>
      <c r="AP1864" s="188">
        <v>0</v>
      </c>
      <c r="AQ1864" s="187">
        <v>0</v>
      </c>
      <c r="AR1864" s="188">
        <v>0</v>
      </c>
      <c r="AS1864" s="187">
        <v>0</v>
      </c>
      <c r="AT1864" s="188">
        <v>0</v>
      </c>
      <c r="AU1864" s="187">
        <v>0</v>
      </c>
      <c r="AV1864" s="188">
        <v>0</v>
      </c>
      <c r="AW1864" s="187">
        <v>0</v>
      </c>
      <c r="AX1864" s="188">
        <v>0</v>
      </c>
      <c r="AY1864" s="187">
        <v>0</v>
      </c>
      <c r="AZ1864" s="188">
        <v>0</v>
      </c>
      <c r="BA1864" s="187">
        <v>0</v>
      </c>
      <c r="BB1864" s="188">
        <v>0</v>
      </c>
      <c r="BC1864" s="187">
        <v>0</v>
      </c>
      <c r="BD1864" s="75"/>
      <c r="BE1864" s="75"/>
      <c r="BG1864" s="74"/>
      <c r="BH1864" s="74"/>
      <c r="BI1864" s="194"/>
      <c r="BJ1864" s="74"/>
      <c r="BK1864" s="74"/>
      <c r="BL1864" s="74"/>
    </row>
    <row r="1865" spans="1:64" ht="11.25" customHeight="1" x14ac:dyDescent="0.2">
      <c r="A1865" s="184" t="s">
        <v>2467</v>
      </c>
      <c r="B1865" s="185">
        <v>0</v>
      </c>
      <c r="C1865" s="828">
        <v>64887</v>
      </c>
      <c r="D1865" s="284">
        <v>1E-4</v>
      </c>
      <c r="E1865" s="91">
        <v>0</v>
      </c>
      <c r="F1865" s="186">
        <v>0</v>
      </c>
      <c r="G1865" s="186">
        <v>0</v>
      </c>
      <c r="H1865" s="186">
        <v>0</v>
      </c>
      <c r="I1865" s="186">
        <v>0</v>
      </c>
      <c r="J1865" s="188">
        <v>0</v>
      </c>
      <c r="K1865" s="186">
        <v>0</v>
      </c>
      <c r="L1865" s="186">
        <v>0</v>
      </c>
      <c r="M1865" s="187">
        <v>0</v>
      </c>
      <c r="N1865" s="188">
        <v>0</v>
      </c>
      <c r="O1865" s="189">
        <v>0</v>
      </c>
      <c r="P1865" s="186">
        <v>0</v>
      </c>
      <c r="Q1865" s="189">
        <v>0</v>
      </c>
      <c r="R1865" s="189">
        <v>0</v>
      </c>
      <c r="S1865" s="189">
        <v>1E-4</v>
      </c>
      <c r="T1865" s="188">
        <v>0</v>
      </c>
      <c r="U1865" s="187">
        <v>0</v>
      </c>
      <c r="V1865" s="189">
        <v>0</v>
      </c>
      <c r="W1865" s="189">
        <v>0</v>
      </c>
      <c r="X1865" s="188">
        <v>0</v>
      </c>
      <c r="Y1865" s="188">
        <v>0</v>
      </c>
      <c r="Z1865" s="186">
        <v>0</v>
      </c>
      <c r="AA1865" s="186">
        <v>0</v>
      </c>
      <c r="AB1865" s="186">
        <v>0</v>
      </c>
      <c r="AC1865" s="186">
        <v>0</v>
      </c>
      <c r="AD1865" s="188">
        <v>0</v>
      </c>
      <c r="AE1865" s="189">
        <v>0</v>
      </c>
      <c r="AF1865" s="189">
        <v>0</v>
      </c>
      <c r="AG1865" s="189">
        <v>0</v>
      </c>
      <c r="AH1865" s="191">
        <v>0</v>
      </c>
      <c r="AI1865" s="186">
        <v>0</v>
      </c>
      <c r="AJ1865" s="192">
        <v>7506425609444</v>
      </c>
      <c r="AK1865" s="192" t="s">
        <v>262</v>
      </c>
      <c r="AL1865" s="90" t="s">
        <v>279</v>
      </c>
      <c r="AM1865" s="75">
        <v>64887</v>
      </c>
      <c r="AN1865" s="76"/>
      <c r="AO1865" s="188">
        <v>0</v>
      </c>
      <c r="AP1865" s="188">
        <v>0</v>
      </c>
      <c r="AQ1865" s="187">
        <v>0</v>
      </c>
      <c r="AR1865" s="188">
        <v>0</v>
      </c>
      <c r="AS1865" s="187">
        <v>0</v>
      </c>
      <c r="AT1865" s="188">
        <v>0</v>
      </c>
      <c r="AU1865" s="187">
        <v>0</v>
      </c>
      <c r="AV1865" s="188">
        <v>0</v>
      </c>
      <c r="AW1865" s="187">
        <v>0</v>
      </c>
      <c r="AX1865" s="188">
        <v>0</v>
      </c>
      <c r="AY1865" s="187">
        <v>0</v>
      </c>
      <c r="AZ1865" s="188">
        <v>0</v>
      </c>
      <c r="BA1865" s="187">
        <v>0</v>
      </c>
      <c r="BB1865" s="188">
        <v>0</v>
      </c>
      <c r="BC1865" s="187">
        <v>0</v>
      </c>
      <c r="BD1865" s="75"/>
      <c r="BE1865" s="75"/>
      <c r="BG1865" s="74"/>
      <c r="BH1865" s="74"/>
      <c r="BI1865" s="194"/>
      <c r="BJ1865" s="74"/>
      <c r="BK1865" s="74"/>
      <c r="BL1865" s="74"/>
    </row>
    <row r="1866" spans="1:64" ht="11.25" customHeight="1" x14ac:dyDescent="0.2">
      <c r="A1866" s="184" t="s">
        <v>2468</v>
      </c>
      <c r="B1866" s="185">
        <v>0</v>
      </c>
      <c r="C1866" s="828">
        <v>64755</v>
      </c>
      <c r="D1866" s="284">
        <v>1E-4</v>
      </c>
      <c r="E1866" s="91">
        <v>0</v>
      </c>
      <c r="F1866" s="186">
        <v>0</v>
      </c>
      <c r="G1866" s="186">
        <v>0</v>
      </c>
      <c r="H1866" s="186">
        <v>0</v>
      </c>
      <c r="I1866" s="186">
        <v>0</v>
      </c>
      <c r="J1866" s="188">
        <v>0</v>
      </c>
      <c r="K1866" s="186">
        <v>0</v>
      </c>
      <c r="L1866" s="186">
        <v>0</v>
      </c>
      <c r="M1866" s="187">
        <v>0</v>
      </c>
      <c r="N1866" s="188">
        <v>0</v>
      </c>
      <c r="O1866" s="189">
        <v>0</v>
      </c>
      <c r="P1866" s="186">
        <v>0</v>
      </c>
      <c r="Q1866" s="189">
        <v>0</v>
      </c>
      <c r="R1866" s="189">
        <v>0</v>
      </c>
      <c r="S1866" s="189">
        <v>1E-4</v>
      </c>
      <c r="T1866" s="188">
        <v>0</v>
      </c>
      <c r="U1866" s="187">
        <v>0</v>
      </c>
      <c r="V1866" s="189">
        <v>0</v>
      </c>
      <c r="W1866" s="189">
        <v>0</v>
      </c>
      <c r="X1866" s="188">
        <v>0</v>
      </c>
      <c r="Y1866" s="188">
        <v>0</v>
      </c>
      <c r="Z1866" s="186">
        <v>0</v>
      </c>
      <c r="AA1866" s="186">
        <v>0</v>
      </c>
      <c r="AB1866" s="186">
        <v>0</v>
      </c>
      <c r="AC1866" s="186">
        <v>0</v>
      </c>
      <c r="AD1866" s="188">
        <v>0</v>
      </c>
      <c r="AE1866" s="189">
        <v>0</v>
      </c>
      <c r="AF1866" s="189">
        <v>0</v>
      </c>
      <c r="AG1866" s="189">
        <v>0</v>
      </c>
      <c r="AH1866" s="191">
        <v>0</v>
      </c>
      <c r="AI1866" s="186">
        <v>0</v>
      </c>
      <c r="AJ1866" s="192">
        <v>7506425606139</v>
      </c>
      <c r="AK1866" s="192">
        <v>64717</v>
      </c>
      <c r="AL1866" s="90" t="s">
        <v>279</v>
      </c>
      <c r="AM1866" s="75">
        <v>64755</v>
      </c>
      <c r="AN1866" s="76"/>
      <c r="AO1866" s="188">
        <v>0</v>
      </c>
      <c r="AP1866" s="188">
        <v>0</v>
      </c>
      <c r="AQ1866" s="187">
        <v>0</v>
      </c>
      <c r="AR1866" s="188">
        <v>0</v>
      </c>
      <c r="AS1866" s="187">
        <v>0</v>
      </c>
      <c r="AT1866" s="188">
        <v>0</v>
      </c>
      <c r="AU1866" s="187">
        <v>0</v>
      </c>
      <c r="AV1866" s="188">
        <v>0</v>
      </c>
      <c r="AW1866" s="187">
        <v>0</v>
      </c>
      <c r="AX1866" s="188">
        <v>0</v>
      </c>
      <c r="AY1866" s="187">
        <v>0</v>
      </c>
      <c r="AZ1866" s="188">
        <v>0</v>
      </c>
      <c r="BA1866" s="187">
        <v>0</v>
      </c>
      <c r="BB1866" s="188">
        <v>0</v>
      </c>
      <c r="BC1866" s="187">
        <v>0</v>
      </c>
      <c r="BD1866" s="75"/>
      <c r="BE1866" s="75"/>
      <c r="BG1866" s="74"/>
      <c r="BH1866" s="74"/>
      <c r="BI1866" s="194"/>
      <c r="BJ1866" s="74"/>
      <c r="BK1866" s="74"/>
      <c r="BL1866" s="74"/>
    </row>
    <row r="1867" spans="1:64" ht="11.25" customHeight="1" x14ac:dyDescent="0.2">
      <c r="A1867" s="184" t="s">
        <v>2469</v>
      </c>
      <c r="B1867" s="185">
        <v>0</v>
      </c>
      <c r="C1867" s="828">
        <v>65573</v>
      </c>
      <c r="D1867" s="284">
        <v>1E-4</v>
      </c>
      <c r="E1867" s="91">
        <v>0</v>
      </c>
      <c r="F1867" s="186">
        <v>0</v>
      </c>
      <c r="G1867" s="186">
        <v>0</v>
      </c>
      <c r="H1867" s="186">
        <v>0</v>
      </c>
      <c r="I1867" s="186">
        <v>0</v>
      </c>
      <c r="J1867" s="188">
        <v>0</v>
      </c>
      <c r="K1867" s="186">
        <v>0</v>
      </c>
      <c r="L1867" s="186">
        <v>0</v>
      </c>
      <c r="M1867" s="187">
        <v>0</v>
      </c>
      <c r="N1867" s="188">
        <v>0</v>
      </c>
      <c r="O1867" s="189">
        <v>0</v>
      </c>
      <c r="P1867" s="186">
        <v>0</v>
      </c>
      <c r="Q1867" s="189">
        <v>0</v>
      </c>
      <c r="R1867" s="189">
        <v>0</v>
      </c>
      <c r="S1867" s="189">
        <v>1E-4</v>
      </c>
      <c r="T1867" s="188">
        <v>0</v>
      </c>
      <c r="U1867" s="187">
        <v>0</v>
      </c>
      <c r="V1867" s="189">
        <v>0</v>
      </c>
      <c r="W1867" s="189">
        <v>0</v>
      </c>
      <c r="X1867" s="188">
        <v>0</v>
      </c>
      <c r="Y1867" s="188">
        <v>0</v>
      </c>
      <c r="Z1867" s="186">
        <v>0</v>
      </c>
      <c r="AA1867" s="186">
        <v>0</v>
      </c>
      <c r="AB1867" s="186">
        <v>0</v>
      </c>
      <c r="AC1867" s="186">
        <v>0</v>
      </c>
      <c r="AD1867" s="188">
        <v>0</v>
      </c>
      <c r="AE1867" s="189">
        <v>0</v>
      </c>
      <c r="AF1867" s="189">
        <v>0</v>
      </c>
      <c r="AG1867" s="189">
        <v>0</v>
      </c>
      <c r="AH1867" s="191">
        <v>0</v>
      </c>
      <c r="AI1867" s="186">
        <v>0</v>
      </c>
      <c r="AJ1867" s="192">
        <v>7506425622825</v>
      </c>
      <c r="AK1867" s="192" t="s">
        <v>262</v>
      </c>
      <c r="AL1867" s="90" t="s">
        <v>279</v>
      </c>
      <c r="AM1867" s="75">
        <v>65573</v>
      </c>
      <c r="AN1867" s="76"/>
      <c r="AO1867" s="188">
        <v>0</v>
      </c>
      <c r="AP1867" s="188">
        <v>0</v>
      </c>
      <c r="AQ1867" s="187">
        <v>0</v>
      </c>
      <c r="AR1867" s="188">
        <v>0</v>
      </c>
      <c r="AS1867" s="187">
        <v>0</v>
      </c>
      <c r="AT1867" s="188">
        <v>0</v>
      </c>
      <c r="AU1867" s="187">
        <v>0</v>
      </c>
      <c r="AV1867" s="188">
        <v>0</v>
      </c>
      <c r="AW1867" s="187">
        <v>0</v>
      </c>
      <c r="AX1867" s="188">
        <v>0</v>
      </c>
      <c r="AY1867" s="187">
        <v>0</v>
      </c>
      <c r="AZ1867" s="188">
        <v>0</v>
      </c>
      <c r="BA1867" s="187">
        <v>0</v>
      </c>
      <c r="BB1867" s="188">
        <v>0</v>
      </c>
      <c r="BC1867" s="187">
        <v>0</v>
      </c>
      <c r="BD1867" s="75"/>
      <c r="BE1867" s="75"/>
      <c r="BG1867" s="74"/>
      <c r="BH1867" s="74"/>
      <c r="BI1867" s="194"/>
      <c r="BJ1867" s="74"/>
      <c r="BK1867" s="74"/>
      <c r="BL1867" s="74"/>
    </row>
    <row r="1868" spans="1:64" ht="11.25" customHeight="1" x14ac:dyDescent="0.2">
      <c r="A1868" s="184" t="s">
        <v>2470</v>
      </c>
      <c r="B1868" s="185">
        <v>0</v>
      </c>
      <c r="C1868" s="828">
        <v>65574</v>
      </c>
      <c r="D1868" s="284">
        <v>1E-4</v>
      </c>
      <c r="E1868" s="91">
        <v>0</v>
      </c>
      <c r="F1868" s="186">
        <v>0</v>
      </c>
      <c r="G1868" s="186">
        <v>0</v>
      </c>
      <c r="H1868" s="186">
        <v>0</v>
      </c>
      <c r="I1868" s="186">
        <v>0</v>
      </c>
      <c r="J1868" s="188">
        <v>0</v>
      </c>
      <c r="K1868" s="186">
        <v>0</v>
      </c>
      <c r="L1868" s="186">
        <v>0</v>
      </c>
      <c r="M1868" s="187">
        <v>0</v>
      </c>
      <c r="N1868" s="188">
        <v>0</v>
      </c>
      <c r="O1868" s="189">
        <v>0</v>
      </c>
      <c r="P1868" s="186">
        <v>0</v>
      </c>
      <c r="Q1868" s="189">
        <v>0</v>
      </c>
      <c r="R1868" s="189">
        <v>0</v>
      </c>
      <c r="S1868" s="189">
        <v>1E-4</v>
      </c>
      <c r="T1868" s="188">
        <v>0</v>
      </c>
      <c r="U1868" s="187">
        <v>0</v>
      </c>
      <c r="V1868" s="189">
        <v>0</v>
      </c>
      <c r="W1868" s="189">
        <v>0</v>
      </c>
      <c r="X1868" s="188">
        <v>0</v>
      </c>
      <c r="Y1868" s="188">
        <v>0</v>
      </c>
      <c r="Z1868" s="186">
        <v>0</v>
      </c>
      <c r="AA1868" s="186">
        <v>0</v>
      </c>
      <c r="AB1868" s="186">
        <v>0</v>
      </c>
      <c r="AC1868" s="186">
        <v>0</v>
      </c>
      <c r="AD1868" s="188">
        <v>0</v>
      </c>
      <c r="AE1868" s="189">
        <v>0</v>
      </c>
      <c r="AF1868" s="189">
        <v>0</v>
      </c>
      <c r="AG1868" s="189">
        <v>0</v>
      </c>
      <c r="AH1868" s="191">
        <v>0</v>
      </c>
      <c r="AI1868" s="186">
        <v>0</v>
      </c>
      <c r="AJ1868" s="192">
        <v>7506425622849</v>
      </c>
      <c r="AK1868" s="192" t="s">
        <v>262</v>
      </c>
      <c r="AL1868" s="90" t="s">
        <v>279</v>
      </c>
      <c r="AM1868" s="75">
        <v>65574</v>
      </c>
      <c r="AN1868" s="76"/>
      <c r="AO1868" s="188">
        <v>0</v>
      </c>
      <c r="AP1868" s="188">
        <v>0</v>
      </c>
      <c r="AQ1868" s="187">
        <v>0</v>
      </c>
      <c r="AR1868" s="188">
        <v>0</v>
      </c>
      <c r="AS1868" s="187">
        <v>0</v>
      </c>
      <c r="AT1868" s="188">
        <v>0</v>
      </c>
      <c r="AU1868" s="187">
        <v>0</v>
      </c>
      <c r="AV1868" s="188">
        <v>15.2</v>
      </c>
      <c r="AW1868" s="187">
        <v>0</v>
      </c>
      <c r="AX1868" s="188">
        <v>0</v>
      </c>
      <c r="AY1868" s="187">
        <v>0</v>
      </c>
      <c r="AZ1868" s="188">
        <v>0</v>
      </c>
      <c r="BA1868" s="187">
        <v>0</v>
      </c>
      <c r="BB1868" s="188">
        <v>0</v>
      </c>
      <c r="BC1868" s="187">
        <v>0</v>
      </c>
      <c r="BD1868" s="75"/>
      <c r="BE1868" s="75"/>
      <c r="BG1868" s="74"/>
      <c r="BH1868" s="74"/>
      <c r="BI1868" s="194"/>
      <c r="BJ1868" s="74"/>
      <c r="BK1868" s="74"/>
      <c r="BL1868" s="74"/>
    </row>
    <row r="1869" spans="1:64" ht="11.25" customHeight="1" x14ac:dyDescent="0.2">
      <c r="A1869" s="184" t="s">
        <v>2471</v>
      </c>
      <c r="B1869" s="185">
        <v>0</v>
      </c>
      <c r="C1869" s="828">
        <v>65575</v>
      </c>
      <c r="D1869" s="284">
        <v>602.4</v>
      </c>
      <c r="E1869" s="91">
        <v>0</v>
      </c>
      <c r="F1869" s="186">
        <v>0</v>
      </c>
      <c r="G1869" s="186">
        <v>0</v>
      </c>
      <c r="H1869" s="186">
        <v>0</v>
      </c>
      <c r="I1869" s="186">
        <v>0</v>
      </c>
      <c r="J1869" s="188">
        <v>0</v>
      </c>
      <c r="K1869" s="186">
        <v>0</v>
      </c>
      <c r="L1869" s="186">
        <v>0</v>
      </c>
      <c r="M1869" s="187">
        <v>0</v>
      </c>
      <c r="N1869" s="188">
        <v>440.4</v>
      </c>
      <c r="O1869" s="189">
        <v>0</v>
      </c>
      <c r="P1869" s="186">
        <v>494.4</v>
      </c>
      <c r="Q1869" s="189">
        <v>0</v>
      </c>
      <c r="R1869" s="189">
        <v>0</v>
      </c>
      <c r="S1869" s="189">
        <v>602.4</v>
      </c>
      <c r="T1869" s="188">
        <v>548.4</v>
      </c>
      <c r="U1869" s="187">
        <v>0</v>
      </c>
      <c r="V1869" s="189">
        <v>0</v>
      </c>
      <c r="W1869" s="189">
        <v>54</v>
      </c>
      <c r="X1869" s="188">
        <v>494.4</v>
      </c>
      <c r="Y1869" s="188">
        <v>0</v>
      </c>
      <c r="Z1869" s="186">
        <v>0</v>
      </c>
      <c r="AA1869" s="186">
        <v>0</v>
      </c>
      <c r="AB1869" s="186">
        <v>0</v>
      </c>
      <c r="AC1869" s="186">
        <v>0</v>
      </c>
      <c r="AD1869" s="188">
        <v>0</v>
      </c>
      <c r="AE1869" s="189">
        <v>0</v>
      </c>
      <c r="AF1869" s="189">
        <v>0</v>
      </c>
      <c r="AG1869" s="189">
        <v>0</v>
      </c>
      <c r="AH1869" s="191">
        <v>0</v>
      </c>
      <c r="AI1869" s="186">
        <v>0</v>
      </c>
      <c r="AJ1869" s="192">
        <v>7506425622863</v>
      </c>
      <c r="AK1869" s="192" t="s">
        <v>262</v>
      </c>
      <c r="AL1869" s="90" t="s">
        <v>279</v>
      </c>
      <c r="AM1869" s="75">
        <v>65575</v>
      </c>
      <c r="AN1869" s="76"/>
      <c r="AO1869" s="188">
        <v>-38</v>
      </c>
      <c r="AP1869" s="188">
        <v>0</v>
      </c>
      <c r="AQ1869" s="187">
        <v>0</v>
      </c>
      <c r="AR1869" s="188">
        <v>0</v>
      </c>
      <c r="AS1869" s="187">
        <v>0</v>
      </c>
      <c r="AT1869" s="188">
        <v>-114</v>
      </c>
      <c r="AU1869" s="187">
        <v>0</v>
      </c>
      <c r="AV1869" s="188">
        <v>1506</v>
      </c>
      <c r="AW1869" s="187">
        <v>0</v>
      </c>
      <c r="AX1869" s="188">
        <v>0</v>
      </c>
      <c r="AY1869" s="187">
        <v>0</v>
      </c>
      <c r="AZ1869" s="188">
        <v>0</v>
      </c>
      <c r="BA1869" s="187">
        <v>0</v>
      </c>
      <c r="BB1869" s="188">
        <v>0</v>
      </c>
      <c r="BC1869" s="187">
        <v>0</v>
      </c>
      <c r="BD1869" s="75"/>
      <c r="BE1869" s="75"/>
      <c r="BG1869" s="74"/>
      <c r="BH1869" s="74"/>
      <c r="BI1869" s="194"/>
      <c r="BJ1869" s="74"/>
      <c r="BK1869" s="74"/>
      <c r="BL1869" s="74"/>
    </row>
    <row r="1870" spans="1:64" ht="11.25" customHeight="1" x14ac:dyDescent="0.2">
      <c r="A1870" s="184" t="s">
        <v>2472</v>
      </c>
      <c r="B1870" s="185">
        <v>0</v>
      </c>
      <c r="C1870" s="828">
        <v>65576</v>
      </c>
      <c r="D1870" s="284">
        <v>672</v>
      </c>
      <c r="E1870" s="91">
        <v>0</v>
      </c>
      <c r="F1870" s="186">
        <v>0</v>
      </c>
      <c r="G1870" s="186">
        <v>0</v>
      </c>
      <c r="H1870" s="186">
        <v>0</v>
      </c>
      <c r="I1870" s="186">
        <v>0</v>
      </c>
      <c r="J1870" s="188">
        <v>0</v>
      </c>
      <c r="K1870" s="186">
        <v>0</v>
      </c>
      <c r="L1870" s="186">
        <v>0</v>
      </c>
      <c r="M1870" s="187">
        <v>0</v>
      </c>
      <c r="N1870" s="188">
        <v>672</v>
      </c>
      <c r="O1870" s="189">
        <v>0</v>
      </c>
      <c r="P1870" s="186">
        <v>672</v>
      </c>
      <c r="Q1870" s="189">
        <v>0</v>
      </c>
      <c r="R1870" s="189">
        <v>0</v>
      </c>
      <c r="S1870" s="189">
        <v>672</v>
      </c>
      <c r="T1870" s="188">
        <v>672</v>
      </c>
      <c r="U1870" s="187">
        <v>0</v>
      </c>
      <c r="V1870" s="189">
        <v>0</v>
      </c>
      <c r="W1870" s="189">
        <v>0</v>
      </c>
      <c r="X1870" s="188">
        <v>672</v>
      </c>
      <c r="Y1870" s="188">
        <v>0</v>
      </c>
      <c r="Z1870" s="186">
        <v>0</v>
      </c>
      <c r="AA1870" s="186">
        <v>0</v>
      </c>
      <c r="AB1870" s="186">
        <v>0</v>
      </c>
      <c r="AC1870" s="186">
        <v>0</v>
      </c>
      <c r="AD1870" s="188">
        <v>0</v>
      </c>
      <c r="AE1870" s="189">
        <v>0</v>
      </c>
      <c r="AF1870" s="189">
        <v>0</v>
      </c>
      <c r="AG1870" s="189">
        <v>0</v>
      </c>
      <c r="AH1870" s="191">
        <v>0</v>
      </c>
      <c r="AI1870" s="186">
        <v>0</v>
      </c>
      <c r="AJ1870" s="192">
        <v>7506425622887</v>
      </c>
      <c r="AK1870" s="192" t="s">
        <v>262</v>
      </c>
      <c r="AL1870" s="90" t="s">
        <v>278</v>
      </c>
      <c r="AM1870" s="75">
        <v>65576</v>
      </c>
      <c r="AN1870" s="76"/>
      <c r="AO1870" s="188">
        <v>0</v>
      </c>
      <c r="AP1870" s="188">
        <v>0</v>
      </c>
      <c r="AQ1870" s="187">
        <v>0</v>
      </c>
      <c r="AR1870" s="188">
        <v>0</v>
      </c>
      <c r="AS1870" s="187">
        <v>0</v>
      </c>
      <c r="AT1870" s="188">
        <v>0</v>
      </c>
      <c r="AU1870" s="187">
        <v>0</v>
      </c>
      <c r="AV1870" s="188">
        <v>1560</v>
      </c>
      <c r="AW1870" s="187">
        <v>0</v>
      </c>
      <c r="AX1870" s="188">
        <v>0</v>
      </c>
      <c r="AY1870" s="187">
        <v>0</v>
      </c>
      <c r="AZ1870" s="188">
        <v>0</v>
      </c>
      <c r="BA1870" s="187">
        <v>0</v>
      </c>
      <c r="BB1870" s="188">
        <v>0</v>
      </c>
      <c r="BC1870" s="187">
        <v>0</v>
      </c>
      <c r="BD1870" s="75"/>
      <c r="BE1870" s="75"/>
      <c r="BG1870" s="74"/>
      <c r="BH1870" s="74"/>
      <c r="BI1870" s="194"/>
      <c r="BJ1870" s="74"/>
      <c r="BK1870" s="74"/>
      <c r="BL1870" s="74"/>
    </row>
    <row r="1871" spans="1:64" ht="11.25" customHeight="1" x14ac:dyDescent="0.2">
      <c r="A1871" s="184" t="s">
        <v>2473</v>
      </c>
      <c r="B1871" s="185">
        <v>0</v>
      </c>
      <c r="C1871" s="828">
        <v>65577</v>
      </c>
      <c r="D1871" s="284">
        <v>1E-4</v>
      </c>
      <c r="E1871" s="91">
        <v>0</v>
      </c>
      <c r="F1871" s="186">
        <v>0</v>
      </c>
      <c r="G1871" s="186">
        <v>0</v>
      </c>
      <c r="H1871" s="186">
        <v>0</v>
      </c>
      <c r="I1871" s="186">
        <v>0</v>
      </c>
      <c r="J1871" s="188">
        <v>0</v>
      </c>
      <c r="K1871" s="186">
        <v>0</v>
      </c>
      <c r="L1871" s="186">
        <v>0</v>
      </c>
      <c r="M1871" s="187">
        <v>0</v>
      </c>
      <c r="N1871" s="188">
        <v>0</v>
      </c>
      <c r="O1871" s="189">
        <v>0</v>
      </c>
      <c r="P1871" s="186">
        <v>0</v>
      </c>
      <c r="Q1871" s="189">
        <v>0</v>
      </c>
      <c r="R1871" s="189">
        <v>0</v>
      </c>
      <c r="S1871" s="189">
        <v>1E-4</v>
      </c>
      <c r="T1871" s="188">
        <v>0</v>
      </c>
      <c r="U1871" s="187">
        <v>0</v>
      </c>
      <c r="V1871" s="189">
        <v>0</v>
      </c>
      <c r="W1871" s="189">
        <v>0</v>
      </c>
      <c r="X1871" s="188">
        <v>0</v>
      </c>
      <c r="Y1871" s="188">
        <v>0</v>
      </c>
      <c r="Z1871" s="186">
        <v>0</v>
      </c>
      <c r="AA1871" s="186">
        <v>0</v>
      </c>
      <c r="AB1871" s="186">
        <v>0</v>
      </c>
      <c r="AC1871" s="186">
        <v>0</v>
      </c>
      <c r="AD1871" s="188">
        <v>0</v>
      </c>
      <c r="AE1871" s="189">
        <v>0</v>
      </c>
      <c r="AF1871" s="189">
        <v>0</v>
      </c>
      <c r="AG1871" s="189">
        <v>0</v>
      </c>
      <c r="AH1871" s="191">
        <v>0</v>
      </c>
      <c r="AI1871" s="186">
        <v>0</v>
      </c>
      <c r="AJ1871" s="192">
        <v>7506425622900</v>
      </c>
      <c r="AK1871" s="192" t="s">
        <v>262</v>
      </c>
      <c r="AL1871" s="90" t="s">
        <v>279</v>
      </c>
      <c r="AM1871" s="75">
        <v>65577</v>
      </c>
      <c r="AN1871" s="76"/>
      <c r="AO1871" s="188">
        <v>0</v>
      </c>
      <c r="AP1871" s="188">
        <v>0</v>
      </c>
      <c r="AQ1871" s="187">
        <v>0</v>
      </c>
      <c r="AR1871" s="188">
        <v>0</v>
      </c>
      <c r="AS1871" s="187">
        <v>0</v>
      </c>
      <c r="AT1871" s="188">
        <v>0</v>
      </c>
      <c r="AU1871" s="187">
        <v>0</v>
      </c>
      <c r="AV1871" s="188">
        <v>0</v>
      </c>
      <c r="AW1871" s="187">
        <v>0</v>
      </c>
      <c r="AX1871" s="188">
        <v>0</v>
      </c>
      <c r="AY1871" s="187">
        <v>0</v>
      </c>
      <c r="AZ1871" s="188">
        <v>0</v>
      </c>
      <c r="BA1871" s="187">
        <v>0</v>
      </c>
      <c r="BB1871" s="188">
        <v>0</v>
      </c>
      <c r="BC1871" s="187">
        <v>0</v>
      </c>
      <c r="BD1871" s="75"/>
      <c r="BE1871" s="75"/>
      <c r="BG1871" s="74"/>
      <c r="BH1871" s="74"/>
      <c r="BI1871" s="194"/>
      <c r="BJ1871" s="74"/>
      <c r="BK1871" s="74"/>
      <c r="BL1871" s="74"/>
    </row>
    <row r="1872" spans="1:64" ht="11.25" customHeight="1" x14ac:dyDescent="0.2">
      <c r="A1872" s="184" t="s">
        <v>2474</v>
      </c>
      <c r="B1872" s="185">
        <v>0</v>
      </c>
      <c r="C1872" s="828">
        <v>65578</v>
      </c>
      <c r="D1872" s="284">
        <v>1E-4</v>
      </c>
      <c r="E1872" s="91">
        <v>0</v>
      </c>
      <c r="F1872" s="186">
        <v>0</v>
      </c>
      <c r="G1872" s="186">
        <v>0</v>
      </c>
      <c r="H1872" s="186">
        <v>0</v>
      </c>
      <c r="I1872" s="186">
        <v>0</v>
      </c>
      <c r="J1872" s="188">
        <v>0</v>
      </c>
      <c r="K1872" s="186">
        <v>0</v>
      </c>
      <c r="L1872" s="186">
        <v>0</v>
      </c>
      <c r="M1872" s="187">
        <v>0</v>
      </c>
      <c r="N1872" s="188">
        <v>0</v>
      </c>
      <c r="O1872" s="189">
        <v>0</v>
      </c>
      <c r="P1872" s="186">
        <v>0</v>
      </c>
      <c r="Q1872" s="189">
        <v>0</v>
      </c>
      <c r="R1872" s="189">
        <v>0</v>
      </c>
      <c r="S1872" s="189">
        <v>1E-4</v>
      </c>
      <c r="T1872" s="188">
        <v>0</v>
      </c>
      <c r="U1872" s="187">
        <v>0</v>
      </c>
      <c r="V1872" s="189">
        <v>0</v>
      </c>
      <c r="W1872" s="189">
        <v>0</v>
      </c>
      <c r="X1872" s="188">
        <v>0</v>
      </c>
      <c r="Y1872" s="188">
        <v>0</v>
      </c>
      <c r="Z1872" s="186">
        <v>0</v>
      </c>
      <c r="AA1872" s="186">
        <v>0</v>
      </c>
      <c r="AB1872" s="186">
        <v>0</v>
      </c>
      <c r="AC1872" s="186">
        <v>0</v>
      </c>
      <c r="AD1872" s="188">
        <v>0</v>
      </c>
      <c r="AE1872" s="189">
        <v>0</v>
      </c>
      <c r="AF1872" s="189">
        <v>0</v>
      </c>
      <c r="AG1872" s="189">
        <v>0</v>
      </c>
      <c r="AH1872" s="191">
        <v>0</v>
      </c>
      <c r="AI1872" s="186">
        <v>0</v>
      </c>
      <c r="AJ1872" s="192">
        <v>7506425622924</v>
      </c>
      <c r="AK1872" s="192" t="s">
        <v>262</v>
      </c>
      <c r="AL1872" s="90" t="s">
        <v>279</v>
      </c>
      <c r="AM1872" s="75">
        <v>65578</v>
      </c>
      <c r="AN1872" s="76"/>
      <c r="AO1872" s="188">
        <v>0</v>
      </c>
      <c r="AP1872" s="188">
        <v>0</v>
      </c>
      <c r="AQ1872" s="187">
        <v>0</v>
      </c>
      <c r="AR1872" s="188">
        <v>0</v>
      </c>
      <c r="AS1872" s="187">
        <v>0</v>
      </c>
      <c r="AT1872" s="188">
        <v>0</v>
      </c>
      <c r="AU1872" s="187">
        <v>0</v>
      </c>
      <c r="AV1872" s="188">
        <v>0</v>
      </c>
      <c r="AW1872" s="187">
        <v>0</v>
      </c>
      <c r="AX1872" s="188">
        <v>0</v>
      </c>
      <c r="AY1872" s="187">
        <v>0</v>
      </c>
      <c r="AZ1872" s="188">
        <v>0</v>
      </c>
      <c r="BA1872" s="187">
        <v>0</v>
      </c>
      <c r="BB1872" s="188">
        <v>0</v>
      </c>
      <c r="BC1872" s="187">
        <v>0</v>
      </c>
      <c r="BD1872" s="75"/>
      <c r="BE1872" s="75"/>
      <c r="BG1872" s="74"/>
      <c r="BH1872" s="74"/>
      <c r="BI1872" s="194"/>
      <c r="BJ1872" s="74"/>
      <c r="BK1872" s="74"/>
      <c r="BL1872" s="74"/>
    </row>
    <row r="1873" spans="1:64" ht="11.25" customHeight="1" x14ac:dyDescent="0.2">
      <c r="A1873" s="184" t="s">
        <v>2475</v>
      </c>
      <c r="B1873" s="185">
        <v>0</v>
      </c>
      <c r="C1873" s="828">
        <v>65588</v>
      </c>
      <c r="D1873" s="284">
        <v>1E-4</v>
      </c>
      <c r="E1873" s="91">
        <v>0</v>
      </c>
      <c r="F1873" s="186">
        <v>0</v>
      </c>
      <c r="G1873" s="186">
        <v>0</v>
      </c>
      <c r="H1873" s="186">
        <v>0</v>
      </c>
      <c r="I1873" s="186">
        <v>0</v>
      </c>
      <c r="J1873" s="188">
        <v>0</v>
      </c>
      <c r="K1873" s="186">
        <v>0</v>
      </c>
      <c r="L1873" s="186">
        <v>0</v>
      </c>
      <c r="M1873" s="187">
        <v>0</v>
      </c>
      <c r="N1873" s="188">
        <v>0</v>
      </c>
      <c r="O1873" s="189">
        <v>0</v>
      </c>
      <c r="P1873" s="186">
        <v>0</v>
      </c>
      <c r="Q1873" s="189">
        <v>0</v>
      </c>
      <c r="R1873" s="189">
        <v>0</v>
      </c>
      <c r="S1873" s="189">
        <v>1E-4</v>
      </c>
      <c r="T1873" s="188">
        <v>0</v>
      </c>
      <c r="U1873" s="187">
        <v>0</v>
      </c>
      <c r="V1873" s="189">
        <v>0</v>
      </c>
      <c r="W1873" s="189">
        <v>0</v>
      </c>
      <c r="X1873" s="188">
        <v>0</v>
      </c>
      <c r="Y1873" s="188">
        <v>0</v>
      </c>
      <c r="Z1873" s="186">
        <v>0</v>
      </c>
      <c r="AA1873" s="186">
        <v>0</v>
      </c>
      <c r="AB1873" s="186">
        <v>0</v>
      </c>
      <c r="AC1873" s="186">
        <v>0</v>
      </c>
      <c r="AD1873" s="188">
        <v>0</v>
      </c>
      <c r="AE1873" s="189">
        <v>0</v>
      </c>
      <c r="AF1873" s="189">
        <v>0</v>
      </c>
      <c r="AG1873" s="189">
        <v>0</v>
      </c>
      <c r="AH1873" s="191">
        <v>0</v>
      </c>
      <c r="AI1873" s="186">
        <v>0</v>
      </c>
      <c r="AJ1873" s="192">
        <v>7506425623228</v>
      </c>
      <c r="AK1873" s="192" t="s">
        <v>262</v>
      </c>
      <c r="AL1873" s="90" t="s">
        <v>279</v>
      </c>
      <c r="AM1873" s="75">
        <v>65588</v>
      </c>
      <c r="AN1873" s="76"/>
      <c r="AO1873" s="188">
        <v>0</v>
      </c>
      <c r="AP1873" s="188">
        <v>0</v>
      </c>
      <c r="AQ1873" s="187">
        <v>0</v>
      </c>
      <c r="AR1873" s="188">
        <v>0</v>
      </c>
      <c r="AS1873" s="187">
        <v>0</v>
      </c>
      <c r="AT1873" s="188">
        <v>0</v>
      </c>
      <c r="AU1873" s="187">
        <v>0</v>
      </c>
      <c r="AV1873" s="188">
        <v>0</v>
      </c>
      <c r="AW1873" s="187">
        <v>0</v>
      </c>
      <c r="AX1873" s="188">
        <v>0</v>
      </c>
      <c r="AY1873" s="187">
        <v>0</v>
      </c>
      <c r="AZ1873" s="188">
        <v>0</v>
      </c>
      <c r="BA1873" s="187">
        <v>0</v>
      </c>
      <c r="BB1873" s="188">
        <v>0</v>
      </c>
      <c r="BC1873" s="187">
        <v>0</v>
      </c>
      <c r="BD1873" s="75"/>
      <c r="BE1873" s="75"/>
      <c r="BG1873" s="74"/>
      <c r="BH1873" s="74"/>
      <c r="BI1873" s="194"/>
      <c r="BJ1873" s="74"/>
      <c r="BK1873" s="74"/>
      <c r="BL1873" s="74"/>
    </row>
    <row r="1874" spans="1:64" ht="11.25" customHeight="1" x14ac:dyDescent="0.2">
      <c r="A1874" s="184" t="s">
        <v>2476</v>
      </c>
      <c r="B1874" s="185">
        <v>0</v>
      </c>
      <c r="C1874" s="828">
        <v>65589</v>
      </c>
      <c r="D1874" s="284">
        <v>74.400000000000006</v>
      </c>
      <c r="E1874" s="91">
        <v>0</v>
      </c>
      <c r="F1874" s="186">
        <v>0</v>
      </c>
      <c r="G1874" s="186">
        <v>0</v>
      </c>
      <c r="H1874" s="186">
        <v>0</v>
      </c>
      <c r="I1874" s="186">
        <v>0</v>
      </c>
      <c r="J1874" s="188">
        <v>0</v>
      </c>
      <c r="K1874" s="186">
        <v>0</v>
      </c>
      <c r="L1874" s="186">
        <v>0</v>
      </c>
      <c r="M1874" s="187">
        <v>0</v>
      </c>
      <c r="N1874" s="188">
        <v>0</v>
      </c>
      <c r="O1874" s="189">
        <v>0</v>
      </c>
      <c r="P1874" s="186">
        <v>73.2</v>
      </c>
      <c r="Q1874" s="189">
        <v>0</v>
      </c>
      <c r="R1874" s="189">
        <v>0</v>
      </c>
      <c r="S1874" s="189">
        <v>74.400000000000006</v>
      </c>
      <c r="T1874" s="188">
        <v>74.400000000000006</v>
      </c>
      <c r="U1874" s="187">
        <v>0</v>
      </c>
      <c r="V1874" s="189">
        <v>0</v>
      </c>
      <c r="W1874" s="189">
        <v>73.2</v>
      </c>
      <c r="X1874" s="188">
        <v>1.2000000000000028</v>
      </c>
      <c r="Y1874" s="188">
        <v>0</v>
      </c>
      <c r="Z1874" s="186">
        <v>0</v>
      </c>
      <c r="AA1874" s="186">
        <v>0</v>
      </c>
      <c r="AB1874" s="186">
        <v>0</v>
      </c>
      <c r="AC1874" s="186">
        <v>0</v>
      </c>
      <c r="AD1874" s="188">
        <v>0</v>
      </c>
      <c r="AE1874" s="189">
        <v>0</v>
      </c>
      <c r="AF1874" s="189">
        <v>0</v>
      </c>
      <c r="AG1874" s="189">
        <v>0</v>
      </c>
      <c r="AH1874" s="191">
        <v>0</v>
      </c>
      <c r="AI1874" s="186">
        <v>0</v>
      </c>
      <c r="AJ1874" s="192">
        <v>7506425623242</v>
      </c>
      <c r="AK1874" s="192" t="s">
        <v>262</v>
      </c>
      <c r="AL1874" s="90" t="s">
        <v>279</v>
      </c>
      <c r="AM1874" s="75">
        <v>65589</v>
      </c>
      <c r="AN1874" s="76"/>
      <c r="AO1874" s="188">
        <v>0</v>
      </c>
      <c r="AP1874" s="188">
        <v>0</v>
      </c>
      <c r="AQ1874" s="187">
        <v>0</v>
      </c>
      <c r="AR1874" s="188">
        <v>0</v>
      </c>
      <c r="AS1874" s="187">
        <v>0</v>
      </c>
      <c r="AT1874" s="188">
        <v>0</v>
      </c>
      <c r="AU1874" s="187">
        <v>0</v>
      </c>
      <c r="AV1874" s="188">
        <v>0</v>
      </c>
      <c r="AW1874" s="187">
        <v>0</v>
      </c>
      <c r="AX1874" s="188">
        <v>0</v>
      </c>
      <c r="AY1874" s="187">
        <v>0</v>
      </c>
      <c r="AZ1874" s="188">
        <v>0</v>
      </c>
      <c r="BA1874" s="187">
        <v>0</v>
      </c>
      <c r="BB1874" s="188">
        <v>0</v>
      </c>
      <c r="BC1874" s="187">
        <v>0</v>
      </c>
      <c r="BD1874" s="75"/>
      <c r="BE1874" s="75"/>
      <c r="BG1874" s="74"/>
      <c r="BH1874" s="74"/>
      <c r="BI1874" s="194"/>
      <c r="BJ1874" s="74"/>
      <c r="BK1874" s="74"/>
      <c r="BL1874" s="74"/>
    </row>
    <row r="1875" spans="1:64" ht="11.25" customHeight="1" x14ac:dyDescent="0.2">
      <c r="A1875" s="184" t="s">
        <v>2477</v>
      </c>
      <c r="B1875" s="185">
        <v>0</v>
      </c>
      <c r="C1875" s="828">
        <v>65774</v>
      </c>
      <c r="D1875" s="284">
        <v>1E-4</v>
      </c>
      <c r="E1875" s="91">
        <v>0</v>
      </c>
      <c r="F1875" s="186">
        <v>0</v>
      </c>
      <c r="G1875" s="186">
        <v>0</v>
      </c>
      <c r="H1875" s="186">
        <v>0</v>
      </c>
      <c r="I1875" s="186">
        <v>0</v>
      </c>
      <c r="J1875" s="188">
        <v>0</v>
      </c>
      <c r="K1875" s="186">
        <v>0</v>
      </c>
      <c r="L1875" s="186">
        <v>0</v>
      </c>
      <c r="M1875" s="187">
        <v>0</v>
      </c>
      <c r="N1875" s="188">
        <v>0</v>
      </c>
      <c r="O1875" s="189">
        <v>0</v>
      </c>
      <c r="P1875" s="186">
        <v>0</v>
      </c>
      <c r="Q1875" s="189">
        <v>0</v>
      </c>
      <c r="R1875" s="189">
        <v>0</v>
      </c>
      <c r="S1875" s="189">
        <v>1E-4</v>
      </c>
      <c r="T1875" s="188">
        <v>0</v>
      </c>
      <c r="U1875" s="187">
        <v>0</v>
      </c>
      <c r="V1875" s="189">
        <v>0</v>
      </c>
      <c r="W1875" s="189">
        <v>0</v>
      </c>
      <c r="X1875" s="188">
        <v>0</v>
      </c>
      <c r="Y1875" s="188">
        <v>0</v>
      </c>
      <c r="Z1875" s="186">
        <v>0</v>
      </c>
      <c r="AA1875" s="186">
        <v>0</v>
      </c>
      <c r="AB1875" s="186">
        <v>0</v>
      </c>
      <c r="AC1875" s="186">
        <v>0</v>
      </c>
      <c r="AD1875" s="188">
        <v>0</v>
      </c>
      <c r="AE1875" s="189">
        <v>0</v>
      </c>
      <c r="AF1875" s="189">
        <v>0</v>
      </c>
      <c r="AG1875" s="189">
        <v>0</v>
      </c>
      <c r="AH1875" s="191">
        <v>0</v>
      </c>
      <c r="AI1875" s="186">
        <v>0</v>
      </c>
      <c r="AJ1875" s="192">
        <v>7501943413542</v>
      </c>
      <c r="AK1875" s="192">
        <v>64719</v>
      </c>
      <c r="AL1875" s="90" t="s">
        <v>279</v>
      </c>
      <c r="AM1875" s="75">
        <v>65774</v>
      </c>
      <c r="AN1875" s="76"/>
      <c r="AO1875" s="188">
        <v>0</v>
      </c>
      <c r="AP1875" s="188">
        <v>0</v>
      </c>
      <c r="AQ1875" s="187">
        <v>0</v>
      </c>
      <c r="AR1875" s="188">
        <v>0</v>
      </c>
      <c r="AS1875" s="187">
        <v>0</v>
      </c>
      <c r="AT1875" s="188">
        <v>0</v>
      </c>
      <c r="AU1875" s="187">
        <v>0</v>
      </c>
      <c r="AV1875" s="188">
        <v>0</v>
      </c>
      <c r="AW1875" s="187">
        <v>0</v>
      </c>
      <c r="AX1875" s="188">
        <v>0</v>
      </c>
      <c r="AY1875" s="187">
        <v>0</v>
      </c>
      <c r="AZ1875" s="188">
        <v>0</v>
      </c>
      <c r="BA1875" s="187">
        <v>0</v>
      </c>
      <c r="BB1875" s="188">
        <v>0</v>
      </c>
      <c r="BC1875" s="187">
        <v>0</v>
      </c>
      <c r="BD1875" s="75"/>
      <c r="BE1875" s="75"/>
      <c r="BG1875" s="74"/>
      <c r="BH1875" s="74"/>
      <c r="BI1875" s="194"/>
      <c r="BJ1875" s="74"/>
      <c r="BK1875" s="74"/>
      <c r="BL1875" s="74"/>
    </row>
    <row r="1876" spans="1:64" ht="11.25" customHeight="1" x14ac:dyDescent="0.2">
      <c r="A1876" s="184" t="s">
        <v>2478</v>
      </c>
      <c r="B1876" s="185">
        <v>0</v>
      </c>
      <c r="C1876" s="828">
        <v>64880</v>
      </c>
      <c r="D1876" s="284">
        <v>1E-4</v>
      </c>
      <c r="E1876" s="91">
        <v>0</v>
      </c>
      <c r="F1876" s="186">
        <v>0</v>
      </c>
      <c r="G1876" s="186">
        <v>0</v>
      </c>
      <c r="H1876" s="186">
        <v>0</v>
      </c>
      <c r="I1876" s="186">
        <v>0</v>
      </c>
      <c r="J1876" s="188">
        <v>0</v>
      </c>
      <c r="K1876" s="186">
        <v>0</v>
      </c>
      <c r="L1876" s="186">
        <v>0</v>
      </c>
      <c r="M1876" s="187">
        <v>0</v>
      </c>
      <c r="N1876" s="188">
        <v>0</v>
      </c>
      <c r="O1876" s="189">
        <v>0</v>
      </c>
      <c r="P1876" s="186">
        <v>0</v>
      </c>
      <c r="Q1876" s="189">
        <v>0</v>
      </c>
      <c r="R1876" s="189">
        <v>0</v>
      </c>
      <c r="S1876" s="189">
        <v>1E-4</v>
      </c>
      <c r="T1876" s="188">
        <v>0</v>
      </c>
      <c r="U1876" s="187">
        <v>0</v>
      </c>
      <c r="V1876" s="189">
        <v>0</v>
      </c>
      <c r="W1876" s="189">
        <v>0</v>
      </c>
      <c r="X1876" s="188">
        <v>0</v>
      </c>
      <c r="Y1876" s="188">
        <v>0</v>
      </c>
      <c r="Z1876" s="186">
        <v>0</v>
      </c>
      <c r="AA1876" s="186">
        <v>0</v>
      </c>
      <c r="AB1876" s="186">
        <v>0</v>
      </c>
      <c r="AC1876" s="186">
        <v>0</v>
      </c>
      <c r="AD1876" s="188">
        <v>0</v>
      </c>
      <c r="AE1876" s="189">
        <v>0</v>
      </c>
      <c r="AF1876" s="189">
        <v>0</v>
      </c>
      <c r="AG1876" s="189">
        <v>0</v>
      </c>
      <c r="AH1876" s="191">
        <v>0</v>
      </c>
      <c r="AI1876" s="186">
        <v>0</v>
      </c>
      <c r="AJ1876" s="192">
        <v>7506425609376</v>
      </c>
      <c r="AK1876" s="192" t="s">
        <v>262</v>
      </c>
      <c r="AL1876" s="90" t="s">
        <v>278</v>
      </c>
      <c r="AM1876" s="75">
        <v>64880</v>
      </c>
      <c r="AN1876" s="76"/>
      <c r="AO1876" s="188">
        <v>0</v>
      </c>
      <c r="AP1876" s="188">
        <v>0</v>
      </c>
      <c r="AQ1876" s="187">
        <v>0</v>
      </c>
      <c r="AR1876" s="188">
        <v>0</v>
      </c>
      <c r="AS1876" s="187">
        <v>0</v>
      </c>
      <c r="AT1876" s="188">
        <v>0</v>
      </c>
      <c r="AU1876" s="187">
        <v>0</v>
      </c>
      <c r="AV1876" s="188">
        <v>0</v>
      </c>
      <c r="AW1876" s="187">
        <v>0</v>
      </c>
      <c r="AX1876" s="188">
        <v>0</v>
      </c>
      <c r="AY1876" s="187">
        <v>0</v>
      </c>
      <c r="AZ1876" s="188">
        <v>0</v>
      </c>
      <c r="BA1876" s="187">
        <v>0</v>
      </c>
      <c r="BB1876" s="188">
        <v>0</v>
      </c>
      <c r="BC1876" s="187">
        <v>0</v>
      </c>
      <c r="BD1876" s="75"/>
      <c r="BE1876" s="75"/>
      <c r="BG1876" s="74"/>
      <c r="BH1876" s="74"/>
      <c r="BI1876" s="194"/>
      <c r="BJ1876" s="74"/>
      <c r="BK1876" s="74"/>
      <c r="BL1876" s="74"/>
    </row>
    <row r="1877" spans="1:64" ht="11.25" customHeight="1" x14ac:dyDescent="0.2">
      <c r="A1877" s="184" t="s">
        <v>2479</v>
      </c>
      <c r="B1877" s="185">
        <v>0</v>
      </c>
      <c r="C1877" s="828">
        <v>64922</v>
      </c>
      <c r="D1877" s="284">
        <v>1E-4</v>
      </c>
      <c r="E1877" s="91">
        <v>0</v>
      </c>
      <c r="F1877" s="186">
        <v>0</v>
      </c>
      <c r="G1877" s="186">
        <v>0</v>
      </c>
      <c r="H1877" s="186">
        <v>0</v>
      </c>
      <c r="I1877" s="186">
        <v>0</v>
      </c>
      <c r="J1877" s="188">
        <v>0</v>
      </c>
      <c r="K1877" s="186">
        <v>0</v>
      </c>
      <c r="L1877" s="186">
        <v>0</v>
      </c>
      <c r="M1877" s="187">
        <v>0</v>
      </c>
      <c r="N1877" s="188">
        <v>0</v>
      </c>
      <c r="O1877" s="189">
        <v>0</v>
      </c>
      <c r="P1877" s="186">
        <v>0</v>
      </c>
      <c r="Q1877" s="189">
        <v>0</v>
      </c>
      <c r="R1877" s="189">
        <v>0</v>
      </c>
      <c r="S1877" s="189">
        <v>1E-4</v>
      </c>
      <c r="T1877" s="188">
        <v>0</v>
      </c>
      <c r="U1877" s="187">
        <v>0</v>
      </c>
      <c r="V1877" s="189">
        <v>0</v>
      </c>
      <c r="W1877" s="189">
        <v>0</v>
      </c>
      <c r="X1877" s="188">
        <v>0</v>
      </c>
      <c r="Y1877" s="188">
        <v>0</v>
      </c>
      <c r="Z1877" s="186">
        <v>0</v>
      </c>
      <c r="AA1877" s="186">
        <v>0</v>
      </c>
      <c r="AB1877" s="186">
        <v>0</v>
      </c>
      <c r="AC1877" s="186">
        <v>0</v>
      </c>
      <c r="AD1877" s="188">
        <v>0</v>
      </c>
      <c r="AE1877" s="189">
        <v>0</v>
      </c>
      <c r="AF1877" s="189">
        <v>0</v>
      </c>
      <c r="AG1877" s="189">
        <v>0</v>
      </c>
      <c r="AH1877" s="191">
        <v>0</v>
      </c>
      <c r="AI1877" s="186">
        <v>0</v>
      </c>
      <c r="AJ1877" s="192">
        <v>0</v>
      </c>
      <c r="AK1877" s="192" t="s">
        <v>480</v>
      </c>
      <c r="AL1877" s="90" t="s">
        <v>279</v>
      </c>
      <c r="AM1877" s="75">
        <v>64922</v>
      </c>
      <c r="AN1877" s="76"/>
      <c r="AO1877" s="188">
        <v>0</v>
      </c>
      <c r="AP1877" s="188">
        <v>0</v>
      </c>
      <c r="AQ1877" s="187">
        <v>0</v>
      </c>
      <c r="AR1877" s="188">
        <v>0</v>
      </c>
      <c r="AS1877" s="187">
        <v>0</v>
      </c>
      <c r="AT1877" s="188">
        <v>0</v>
      </c>
      <c r="AU1877" s="187">
        <v>0</v>
      </c>
      <c r="AV1877" s="188">
        <v>0</v>
      </c>
      <c r="AW1877" s="187">
        <v>0</v>
      </c>
      <c r="AX1877" s="188">
        <v>0</v>
      </c>
      <c r="AY1877" s="187">
        <v>0</v>
      </c>
      <c r="AZ1877" s="188">
        <v>0</v>
      </c>
      <c r="BA1877" s="187">
        <v>0</v>
      </c>
      <c r="BB1877" s="188">
        <v>0</v>
      </c>
      <c r="BC1877" s="187">
        <v>0</v>
      </c>
      <c r="BD1877" s="75"/>
      <c r="BE1877" s="75"/>
      <c r="BG1877" s="74"/>
      <c r="BH1877" s="74"/>
      <c r="BI1877" s="194"/>
      <c r="BJ1877" s="74"/>
      <c r="BK1877" s="74"/>
      <c r="BL1877" s="74"/>
    </row>
    <row r="1878" spans="1:64" ht="11.25" customHeight="1" x14ac:dyDescent="0.2">
      <c r="A1878" s="184" t="s">
        <v>2480</v>
      </c>
      <c r="B1878" s="185">
        <v>0</v>
      </c>
      <c r="C1878" s="828">
        <v>65625</v>
      </c>
      <c r="D1878" s="284">
        <v>1E-4</v>
      </c>
      <c r="E1878" s="91">
        <v>0</v>
      </c>
      <c r="F1878" s="186">
        <v>0</v>
      </c>
      <c r="G1878" s="186">
        <v>0</v>
      </c>
      <c r="H1878" s="186">
        <v>0</v>
      </c>
      <c r="I1878" s="186">
        <v>0</v>
      </c>
      <c r="J1878" s="188">
        <v>0</v>
      </c>
      <c r="K1878" s="186">
        <v>0</v>
      </c>
      <c r="L1878" s="186">
        <v>0</v>
      </c>
      <c r="M1878" s="187">
        <v>0</v>
      </c>
      <c r="N1878" s="188">
        <v>0</v>
      </c>
      <c r="O1878" s="189">
        <v>0</v>
      </c>
      <c r="P1878" s="186">
        <v>0</v>
      </c>
      <c r="Q1878" s="189">
        <v>0</v>
      </c>
      <c r="R1878" s="189">
        <v>0</v>
      </c>
      <c r="S1878" s="189">
        <v>1E-4</v>
      </c>
      <c r="T1878" s="188">
        <v>0</v>
      </c>
      <c r="U1878" s="187">
        <v>0</v>
      </c>
      <c r="V1878" s="189">
        <v>0</v>
      </c>
      <c r="W1878" s="189">
        <v>0</v>
      </c>
      <c r="X1878" s="188">
        <v>0</v>
      </c>
      <c r="Y1878" s="188">
        <v>0</v>
      </c>
      <c r="Z1878" s="186">
        <v>0</v>
      </c>
      <c r="AA1878" s="186">
        <v>0</v>
      </c>
      <c r="AB1878" s="186">
        <v>0</v>
      </c>
      <c r="AC1878" s="186">
        <v>0</v>
      </c>
      <c r="AD1878" s="188">
        <v>0</v>
      </c>
      <c r="AE1878" s="189">
        <v>0</v>
      </c>
      <c r="AF1878" s="189">
        <v>0</v>
      </c>
      <c r="AG1878" s="189">
        <v>0</v>
      </c>
      <c r="AH1878" s="191">
        <v>0</v>
      </c>
      <c r="AI1878" s="186">
        <v>0</v>
      </c>
      <c r="AJ1878" s="192">
        <v>7501943413559</v>
      </c>
      <c r="AK1878" s="192">
        <v>64720</v>
      </c>
      <c r="AL1878" s="90" t="s">
        <v>279</v>
      </c>
      <c r="AM1878" s="75">
        <v>65625</v>
      </c>
      <c r="AN1878" s="76"/>
      <c r="AO1878" s="188">
        <v>0</v>
      </c>
      <c r="AP1878" s="188">
        <v>0</v>
      </c>
      <c r="AQ1878" s="187">
        <v>0</v>
      </c>
      <c r="AR1878" s="188">
        <v>0</v>
      </c>
      <c r="AS1878" s="187">
        <v>0</v>
      </c>
      <c r="AT1878" s="188">
        <v>0</v>
      </c>
      <c r="AU1878" s="187">
        <v>0</v>
      </c>
      <c r="AV1878" s="188">
        <v>0</v>
      </c>
      <c r="AW1878" s="187">
        <v>0</v>
      </c>
      <c r="AX1878" s="188">
        <v>0</v>
      </c>
      <c r="AY1878" s="187">
        <v>0</v>
      </c>
      <c r="AZ1878" s="188">
        <v>0</v>
      </c>
      <c r="BA1878" s="187">
        <v>0</v>
      </c>
      <c r="BB1878" s="188">
        <v>0</v>
      </c>
      <c r="BC1878" s="187">
        <v>0</v>
      </c>
      <c r="BD1878" s="75"/>
      <c r="BE1878" s="75"/>
      <c r="BG1878" s="74"/>
      <c r="BH1878" s="74"/>
      <c r="BI1878" s="194"/>
      <c r="BJ1878" s="74"/>
      <c r="BK1878" s="74"/>
      <c r="BL1878" s="74"/>
    </row>
    <row r="1879" spans="1:64" ht="11.25" customHeight="1" x14ac:dyDescent="0.2">
      <c r="A1879" s="184" t="s">
        <v>2481</v>
      </c>
      <c r="B1879" s="185">
        <v>0</v>
      </c>
      <c r="C1879" s="828">
        <v>65775</v>
      </c>
      <c r="D1879" s="284">
        <v>1E-4</v>
      </c>
      <c r="E1879" s="91">
        <v>0</v>
      </c>
      <c r="F1879" s="186">
        <v>0</v>
      </c>
      <c r="G1879" s="186">
        <v>0</v>
      </c>
      <c r="H1879" s="186">
        <v>0</v>
      </c>
      <c r="I1879" s="186">
        <v>0</v>
      </c>
      <c r="J1879" s="188">
        <v>0</v>
      </c>
      <c r="K1879" s="186">
        <v>0</v>
      </c>
      <c r="L1879" s="186">
        <v>0</v>
      </c>
      <c r="M1879" s="187">
        <v>0</v>
      </c>
      <c r="N1879" s="188">
        <v>0</v>
      </c>
      <c r="O1879" s="189">
        <v>0</v>
      </c>
      <c r="P1879" s="186">
        <v>0</v>
      </c>
      <c r="Q1879" s="189">
        <v>0</v>
      </c>
      <c r="R1879" s="189">
        <v>0</v>
      </c>
      <c r="S1879" s="189">
        <v>1E-4</v>
      </c>
      <c r="T1879" s="188">
        <v>0</v>
      </c>
      <c r="U1879" s="187">
        <v>0</v>
      </c>
      <c r="V1879" s="189">
        <v>0</v>
      </c>
      <c r="W1879" s="189">
        <v>0</v>
      </c>
      <c r="X1879" s="188">
        <v>0</v>
      </c>
      <c r="Y1879" s="188">
        <v>0</v>
      </c>
      <c r="Z1879" s="186">
        <v>0</v>
      </c>
      <c r="AA1879" s="186">
        <v>0</v>
      </c>
      <c r="AB1879" s="186">
        <v>0</v>
      </c>
      <c r="AC1879" s="186">
        <v>0</v>
      </c>
      <c r="AD1879" s="188">
        <v>0</v>
      </c>
      <c r="AE1879" s="189">
        <v>0</v>
      </c>
      <c r="AF1879" s="189">
        <v>0</v>
      </c>
      <c r="AG1879" s="189">
        <v>0</v>
      </c>
      <c r="AH1879" s="191">
        <v>0</v>
      </c>
      <c r="AI1879" s="186">
        <v>0</v>
      </c>
      <c r="AJ1879" s="192">
        <v>7501943413559</v>
      </c>
      <c r="AK1879" s="192">
        <v>64720</v>
      </c>
      <c r="AL1879" s="90" t="s">
        <v>279</v>
      </c>
      <c r="AM1879" s="75">
        <v>65775</v>
      </c>
      <c r="AN1879" s="76"/>
      <c r="AO1879" s="188">
        <v>0</v>
      </c>
      <c r="AP1879" s="188">
        <v>0</v>
      </c>
      <c r="AQ1879" s="187">
        <v>0</v>
      </c>
      <c r="AR1879" s="188">
        <v>0</v>
      </c>
      <c r="AS1879" s="187">
        <v>0</v>
      </c>
      <c r="AT1879" s="188">
        <v>0</v>
      </c>
      <c r="AU1879" s="187">
        <v>0</v>
      </c>
      <c r="AV1879" s="188">
        <v>0</v>
      </c>
      <c r="AW1879" s="187">
        <v>0</v>
      </c>
      <c r="AX1879" s="188">
        <v>0</v>
      </c>
      <c r="AY1879" s="187">
        <v>0</v>
      </c>
      <c r="AZ1879" s="188">
        <v>0</v>
      </c>
      <c r="BA1879" s="187">
        <v>0</v>
      </c>
      <c r="BB1879" s="188">
        <v>0</v>
      </c>
      <c r="BC1879" s="187">
        <v>0</v>
      </c>
      <c r="BD1879" s="75"/>
      <c r="BE1879" s="75"/>
      <c r="BG1879" s="74"/>
      <c r="BH1879" s="74"/>
      <c r="BI1879" s="194"/>
      <c r="BJ1879" s="74"/>
      <c r="BK1879" s="74"/>
      <c r="BL1879" s="74"/>
    </row>
    <row r="1880" spans="1:64" ht="11.25" customHeight="1" x14ac:dyDescent="0.2">
      <c r="A1880" s="184" t="s">
        <v>2482</v>
      </c>
      <c r="B1880" s="185">
        <v>0</v>
      </c>
      <c r="C1880" s="828">
        <v>64881</v>
      </c>
      <c r="D1880" s="284">
        <v>1E-4</v>
      </c>
      <c r="E1880" s="91">
        <v>0</v>
      </c>
      <c r="F1880" s="186">
        <v>0</v>
      </c>
      <c r="G1880" s="186">
        <v>0</v>
      </c>
      <c r="H1880" s="186">
        <v>0</v>
      </c>
      <c r="I1880" s="186">
        <v>0</v>
      </c>
      <c r="J1880" s="188">
        <v>0</v>
      </c>
      <c r="K1880" s="186">
        <v>0</v>
      </c>
      <c r="L1880" s="186">
        <v>0</v>
      </c>
      <c r="M1880" s="187">
        <v>0</v>
      </c>
      <c r="N1880" s="188">
        <v>0</v>
      </c>
      <c r="O1880" s="189">
        <v>0</v>
      </c>
      <c r="P1880" s="186">
        <v>0</v>
      </c>
      <c r="Q1880" s="189">
        <v>0</v>
      </c>
      <c r="R1880" s="189">
        <v>0</v>
      </c>
      <c r="S1880" s="189">
        <v>1E-4</v>
      </c>
      <c r="T1880" s="188">
        <v>0</v>
      </c>
      <c r="U1880" s="187">
        <v>0</v>
      </c>
      <c r="V1880" s="189">
        <v>0</v>
      </c>
      <c r="W1880" s="189">
        <v>0</v>
      </c>
      <c r="X1880" s="188">
        <v>0</v>
      </c>
      <c r="Y1880" s="188">
        <v>0</v>
      </c>
      <c r="Z1880" s="186">
        <v>0</v>
      </c>
      <c r="AA1880" s="186">
        <v>0</v>
      </c>
      <c r="AB1880" s="186">
        <v>0</v>
      </c>
      <c r="AC1880" s="186">
        <v>0</v>
      </c>
      <c r="AD1880" s="188">
        <v>0</v>
      </c>
      <c r="AE1880" s="189">
        <v>0</v>
      </c>
      <c r="AF1880" s="189">
        <v>0</v>
      </c>
      <c r="AG1880" s="189">
        <v>0</v>
      </c>
      <c r="AH1880" s="191">
        <v>0</v>
      </c>
      <c r="AI1880" s="186">
        <v>0</v>
      </c>
      <c r="AJ1880" s="192">
        <v>7506425609383</v>
      </c>
      <c r="AK1880" s="192" t="s">
        <v>262</v>
      </c>
      <c r="AL1880" s="90" t="s">
        <v>278</v>
      </c>
      <c r="AM1880" s="75">
        <v>64881</v>
      </c>
      <c r="AN1880" s="76"/>
      <c r="AO1880" s="188">
        <v>0</v>
      </c>
      <c r="AP1880" s="188">
        <v>0</v>
      </c>
      <c r="AQ1880" s="187">
        <v>0</v>
      </c>
      <c r="AR1880" s="188">
        <v>0</v>
      </c>
      <c r="AS1880" s="187">
        <v>0</v>
      </c>
      <c r="AT1880" s="188">
        <v>0</v>
      </c>
      <c r="AU1880" s="187">
        <v>0</v>
      </c>
      <c r="AV1880" s="188">
        <v>0</v>
      </c>
      <c r="AW1880" s="187">
        <v>0</v>
      </c>
      <c r="AX1880" s="188">
        <v>0</v>
      </c>
      <c r="AY1880" s="187">
        <v>0</v>
      </c>
      <c r="AZ1880" s="188">
        <v>0</v>
      </c>
      <c r="BA1880" s="187">
        <v>0</v>
      </c>
      <c r="BB1880" s="188">
        <v>0</v>
      </c>
      <c r="BC1880" s="187">
        <v>0</v>
      </c>
      <c r="BD1880" s="75"/>
      <c r="BE1880" s="75"/>
      <c r="BG1880" s="74"/>
      <c r="BH1880" s="74"/>
      <c r="BI1880" s="194"/>
      <c r="BJ1880" s="74"/>
      <c r="BK1880" s="74"/>
      <c r="BL1880" s="74"/>
    </row>
    <row r="1881" spans="1:64" ht="11.25" customHeight="1" x14ac:dyDescent="0.2">
      <c r="A1881" s="184" t="s">
        <v>2483</v>
      </c>
      <c r="B1881" s="185">
        <v>0</v>
      </c>
      <c r="C1881" s="828">
        <v>64923</v>
      </c>
      <c r="D1881" s="284">
        <v>1E-4</v>
      </c>
      <c r="E1881" s="91">
        <v>0</v>
      </c>
      <c r="F1881" s="186">
        <v>0</v>
      </c>
      <c r="G1881" s="186">
        <v>0</v>
      </c>
      <c r="H1881" s="186">
        <v>0</v>
      </c>
      <c r="I1881" s="186">
        <v>0</v>
      </c>
      <c r="J1881" s="188">
        <v>0</v>
      </c>
      <c r="K1881" s="186">
        <v>0</v>
      </c>
      <c r="L1881" s="186">
        <v>0</v>
      </c>
      <c r="M1881" s="187">
        <v>0</v>
      </c>
      <c r="N1881" s="188">
        <v>0</v>
      </c>
      <c r="O1881" s="189">
        <v>0</v>
      </c>
      <c r="P1881" s="186">
        <v>0</v>
      </c>
      <c r="Q1881" s="189">
        <v>0</v>
      </c>
      <c r="R1881" s="189">
        <v>0</v>
      </c>
      <c r="S1881" s="189">
        <v>1E-4</v>
      </c>
      <c r="T1881" s="188">
        <v>0</v>
      </c>
      <c r="U1881" s="187">
        <v>0</v>
      </c>
      <c r="V1881" s="189">
        <v>0</v>
      </c>
      <c r="W1881" s="189">
        <v>0</v>
      </c>
      <c r="X1881" s="188">
        <v>0</v>
      </c>
      <c r="Y1881" s="188">
        <v>0</v>
      </c>
      <c r="Z1881" s="186">
        <v>0</v>
      </c>
      <c r="AA1881" s="186">
        <v>0</v>
      </c>
      <c r="AB1881" s="186">
        <v>0</v>
      </c>
      <c r="AC1881" s="186">
        <v>0</v>
      </c>
      <c r="AD1881" s="188">
        <v>0</v>
      </c>
      <c r="AE1881" s="189">
        <v>0</v>
      </c>
      <c r="AF1881" s="189">
        <v>0</v>
      </c>
      <c r="AG1881" s="189">
        <v>0</v>
      </c>
      <c r="AH1881" s="191">
        <v>0</v>
      </c>
      <c r="AI1881" s="186">
        <v>0</v>
      </c>
      <c r="AJ1881" s="192">
        <v>0</v>
      </c>
      <c r="AK1881" s="192" t="s">
        <v>481</v>
      </c>
      <c r="AL1881" s="90" t="s">
        <v>279</v>
      </c>
      <c r="AM1881" s="75">
        <v>64923</v>
      </c>
      <c r="AN1881" s="76"/>
      <c r="AO1881" s="188">
        <v>0</v>
      </c>
      <c r="AP1881" s="188">
        <v>0</v>
      </c>
      <c r="AQ1881" s="187">
        <v>0</v>
      </c>
      <c r="AR1881" s="188">
        <v>0</v>
      </c>
      <c r="AS1881" s="187">
        <v>0</v>
      </c>
      <c r="AT1881" s="188">
        <v>0</v>
      </c>
      <c r="AU1881" s="187">
        <v>0</v>
      </c>
      <c r="AV1881" s="188">
        <v>0</v>
      </c>
      <c r="AW1881" s="187">
        <v>0</v>
      </c>
      <c r="AX1881" s="188">
        <v>0</v>
      </c>
      <c r="AY1881" s="187">
        <v>0</v>
      </c>
      <c r="AZ1881" s="188">
        <v>0</v>
      </c>
      <c r="BA1881" s="187">
        <v>0</v>
      </c>
      <c r="BB1881" s="188">
        <v>0</v>
      </c>
      <c r="BC1881" s="187">
        <v>0</v>
      </c>
      <c r="BD1881" s="75"/>
      <c r="BE1881" s="75"/>
      <c r="BG1881" s="74"/>
      <c r="BH1881" s="74"/>
      <c r="BI1881" s="194"/>
      <c r="BJ1881" s="74"/>
      <c r="BK1881" s="74"/>
      <c r="BL1881" s="74"/>
    </row>
    <row r="1882" spans="1:64" ht="11.25" customHeight="1" x14ac:dyDescent="0.2">
      <c r="A1882" s="184" t="s">
        <v>2484</v>
      </c>
      <c r="B1882" s="185">
        <v>0</v>
      </c>
      <c r="C1882" s="828">
        <v>65639</v>
      </c>
      <c r="D1882" s="284">
        <v>285.60000000000002</v>
      </c>
      <c r="E1882" s="91">
        <v>0</v>
      </c>
      <c r="F1882" s="186">
        <v>0</v>
      </c>
      <c r="G1882" s="186">
        <v>0</v>
      </c>
      <c r="H1882" s="186">
        <v>0</v>
      </c>
      <c r="I1882" s="186">
        <v>0</v>
      </c>
      <c r="J1882" s="188">
        <v>0</v>
      </c>
      <c r="K1882" s="186">
        <v>0</v>
      </c>
      <c r="L1882" s="186">
        <v>0</v>
      </c>
      <c r="M1882" s="187">
        <v>0</v>
      </c>
      <c r="N1882" s="188">
        <v>0</v>
      </c>
      <c r="O1882" s="189">
        <v>0</v>
      </c>
      <c r="P1882" s="186">
        <v>75.599999999999994</v>
      </c>
      <c r="Q1882" s="189">
        <v>0</v>
      </c>
      <c r="R1882" s="189">
        <v>0</v>
      </c>
      <c r="S1882" s="189">
        <v>285.60000000000002</v>
      </c>
      <c r="T1882" s="188">
        <v>285.60000000000002</v>
      </c>
      <c r="U1882" s="187">
        <v>0</v>
      </c>
      <c r="V1882" s="189">
        <v>0</v>
      </c>
      <c r="W1882" s="189">
        <v>75.599999999999994</v>
      </c>
      <c r="X1882" s="188">
        <v>210.00000000000003</v>
      </c>
      <c r="Y1882" s="188">
        <v>0</v>
      </c>
      <c r="Z1882" s="186">
        <v>0</v>
      </c>
      <c r="AA1882" s="186">
        <v>0</v>
      </c>
      <c r="AB1882" s="186">
        <v>0</v>
      </c>
      <c r="AC1882" s="186">
        <v>0</v>
      </c>
      <c r="AD1882" s="188">
        <v>0</v>
      </c>
      <c r="AE1882" s="189">
        <v>0</v>
      </c>
      <c r="AF1882" s="189">
        <v>0</v>
      </c>
      <c r="AG1882" s="189">
        <v>0</v>
      </c>
      <c r="AH1882" s="191">
        <v>0</v>
      </c>
      <c r="AI1882" s="186">
        <v>0</v>
      </c>
      <c r="AJ1882" s="192">
        <v>7501943416642</v>
      </c>
      <c r="AK1882" s="192">
        <v>64776</v>
      </c>
      <c r="AL1882" s="90" t="s">
        <v>279</v>
      </c>
      <c r="AM1882" s="75">
        <v>65639</v>
      </c>
      <c r="AN1882" s="76"/>
      <c r="AO1882" s="188">
        <v>0</v>
      </c>
      <c r="AP1882" s="188">
        <v>0</v>
      </c>
      <c r="AQ1882" s="187">
        <v>0</v>
      </c>
      <c r="AR1882" s="188">
        <v>0</v>
      </c>
      <c r="AS1882" s="187">
        <v>0</v>
      </c>
      <c r="AT1882" s="188">
        <v>0</v>
      </c>
      <c r="AU1882" s="187">
        <v>0</v>
      </c>
      <c r="AV1882" s="188">
        <v>0</v>
      </c>
      <c r="AW1882" s="187">
        <v>0</v>
      </c>
      <c r="AX1882" s="188">
        <v>0</v>
      </c>
      <c r="AY1882" s="187">
        <v>0</v>
      </c>
      <c r="AZ1882" s="188">
        <v>0</v>
      </c>
      <c r="BA1882" s="187">
        <v>0</v>
      </c>
      <c r="BB1882" s="188">
        <v>0</v>
      </c>
      <c r="BC1882" s="187">
        <v>0</v>
      </c>
      <c r="BD1882" s="75"/>
      <c r="BE1882" s="75"/>
      <c r="BG1882" s="74"/>
      <c r="BH1882" s="74"/>
      <c r="BI1882" s="194"/>
      <c r="BJ1882" s="74"/>
      <c r="BK1882" s="74"/>
      <c r="BL1882" s="74"/>
    </row>
    <row r="1883" spans="1:64" ht="11.25" customHeight="1" x14ac:dyDescent="0.2">
      <c r="A1883" s="184" t="s">
        <v>2485</v>
      </c>
      <c r="B1883" s="185">
        <v>0</v>
      </c>
      <c r="C1883" s="828">
        <v>66163</v>
      </c>
      <c r="D1883" s="284">
        <v>1E-4</v>
      </c>
      <c r="E1883" s="91">
        <v>0</v>
      </c>
      <c r="F1883" s="186">
        <v>0</v>
      </c>
      <c r="G1883" s="186">
        <v>0</v>
      </c>
      <c r="H1883" s="186">
        <v>0</v>
      </c>
      <c r="I1883" s="186">
        <v>0</v>
      </c>
      <c r="J1883" s="188">
        <v>0</v>
      </c>
      <c r="K1883" s="186">
        <v>0</v>
      </c>
      <c r="L1883" s="186">
        <v>0</v>
      </c>
      <c r="M1883" s="187">
        <v>0</v>
      </c>
      <c r="N1883" s="188">
        <v>0</v>
      </c>
      <c r="O1883" s="189">
        <v>0</v>
      </c>
      <c r="P1883" s="186">
        <v>0</v>
      </c>
      <c r="Q1883" s="189">
        <v>0</v>
      </c>
      <c r="R1883" s="189">
        <v>0</v>
      </c>
      <c r="S1883" s="189">
        <v>1E-4</v>
      </c>
      <c r="T1883" s="188">
        <v>0</v>
      </c>
      <c r="U1883" s="187">
        <v>0</v>
      </c>
      <c r="V1883" s="189">
        <v>0</v>
      </c>
      <c r="W1883" s="189">
        <v>0</v>
      </c>
      <c r="X1883" s="188">
        <v>0</v>
      </c>
      <c r="Y1883" s="188">
        <v>0</v>
      </c>
      <c r="Z1883" s="186">
        <v>0</v>
      </c>
      <c r="AA1883" s="186">
        <v>0</v>
      </c>
      <c r="AB1883" s="186">
        <v>0</v>
      </c>
      <c r="AC1883" s="186">
        <v>0</v>
      </c>
      <c r="AD1883" s="188">
        <v>0</v>
      </c>
      <c r="AE1883" s="189">
        <v>0</v>
      </c>
      <c r="AF1883" s="189">
        <v>0</v>
      </c>
      <c r="AG1883" s="189">
        <v>0</v>
      </c>
      <c r="AH1883" s="191">
        <v>0</v>
      </c>
      <c r="AI1883" s="186">
        <v>0</v>
      </c>
      <c r="AJ1883" s="192">
        <v>7501943416642</v>
      </c>
      <c r="AK1883" s="192">
        <v>64776</v>
      </c>
      <c r="AL1883" s="90" t="s">
        <v>279</v>
      </c>
      <c r="AM1883" s="75">
        <v>66163</v>
      </c>
      <c r="AN1883" s="76"/>
      <c r="AO1883" s="188">
        <v>0</v>
      </c>
      <c r="AP1883" s="188">
        <v>0</v>
      </c>
      <c r="AQ1883" s="187">
        <v>0</v>
      </c>
      <c r="AR1883" s="188">
        <v>0</v>
      </c>
      <c r="AS1883" s="187">
        <v>0</v>
      </c>
      <c r="AT1883" s="188">
        <v>0</v>
      </c>
      <c r="AU1883" s="187">
        <v>0</v>
      </c>
      <c r="AV1883" s="188">
        <v>0</v>
      </c>
      <c r="AW1883" s="187">
        <v>0</v>
      </c>
      <c r="AX1883" s="188">
        <v>0</v>
      </c>
      <c r="AY1883" s="187">
        <v>0</v>
      </c>
      <c r="AZ1883" s="188">
        <v>0</v>
      </c>
      <c r="BA1883" s="187">
        <v>0</v>
      </c>
      <c r="BB1883" s="188">
        <v>0</v>
      </c>
      <c r="BC1883" s="187">
        <v>0</v>
      </c>
      <c r="BD1883" s="75"/>
      <c r="BE1883" s="75"/>
      <c r="BG1883" s="74"/>
      <c r="BH1883" s="74"/>
      <c r="BI1883" s="194"/>
      <c r="BJ1883" s="74"/>
      <c r="BK1883" s="74"/>
      <c r="BL1883" s="74"/>
    </row>
    <row r="1884" spans="1:64" ht="11.25" customHeight="1" x14ac:dyDescent="0.2">
      <c r="A1884" s="184" t="s">
        <v>2484</v>
      </c>
      <c r="B1884" s="185">
        <v>0</v>
      </c>
      <c r="C1884" s="828">
        <v>64943</v>
      </c>
      <c r="D1884" s="284">
        <v>1E-4</v>
      </c>
      <c r="E1884" s="91">
        <v>0</v>
      </c>
      <c r="F1884" s="186">
        <v>0</v>
      </c>
      <c r="G1884" s="186">
        <v>0</v>
      </c>
      <c r="H1884" s="186">
        <v>0</v>
      </c>
      <c r="I1884" s="186">
        <v>0</v>
      </c>
      <c r="J1884" s="188">
        <v>0</v>
      </c>
      <c r="K1884" s="186">
        <v>0</v>
      </c>
      <c r="L1884" s="186">
        <v>0</v>
      </c>
      <c r="M1884" s="187">
        <v>0</v>
      </c>
      <c r="N1884" s="188">
        <v>0</v>
      </c>
      <c r="O1884" s="189">
        <v>0</v>
      </c>
      <c r="P1884" s="186">
        <v>0</v>
      </c>
      <c r="Q1884" s="189">
        <v>0</v>
      </c>
      <c r="R1884" s="189">
        <v>0</v>
      </c>
      <c r="S1884" s="189">
        <v>1E-4</v>
      </c>
      <c r="T1884" s="188">
        <v>0</v>
      </c>
      <c r="U1884" s="187">
        <v>0</v>
      </c>
      <c r="V1884" s="189">
        <v>0</v>
      </c>
      <c r="W1884" s="189">
        <v>0</v>
      </c>
      <c r="X1884" s="188">
        <v>0</v>
      </c>
      <c r="Y1884" s="188">
        <v>0</v>
      </c>
      <c r="Z1884" s="186">
        <v>0</v>
      </c>
      <c r="AA1884" s="186">
        <v>0</v>
      </c>
      <c r="AB1884" s="186">
        <v>0</v>
      </c>
      <c r="AC1884" s="186">
        <v>0</v>
      </c>
      <c r="AD1884" s="188">
        <v>0</v>
      </c>
      <c r="AE1884" s="189">
        <v>0</v>
      </c>
      <c r="AF1884" s="189">
        <v>0</v>
      </c>
      <c r="AG1884" s="189">
        <v>0</v>
      </c>
      <c r="AH1884" s="191">
        <v>0</v>
      </c>
      <c r="AI1884" s="186">
        <v>0</v>
      </c>
      <c r="AJ1884" s="192">
        <v>7501943416642</v>
      </c>
      <c r="AK1884" s="192">
        <v>64776</v>
      </c>
      <c r="AL1884" s="90" t="s">
        <v>279</v>
      </c>
      <c r="AM1884" s="75">
        <v>64943</v>
      </c>
      <c r="AN1884" s="76"/>
      <c r="AO1884" s="188">
        <v>0</v>
      </c>
      <c r="AP1884" s="188">
        <v>0</v>
      </c>
      <c r="AQ1884" s="187">
        <v>0</v>
      </c>
      <c r="AR1884" s="188">
        <v>0</v>
      </c>
      <c r="AS1884" s="187">
        <v>0</v>
      </c>
      <c r="AT1884" s="188">
        <v>0</v>
      </c>
      <c r="AU1884" s="187">
        <v>0</v>
      </c>
      <c r="AV1884" s="188">
        <v>0</v>
      </c>
      <c r="AW1884" s="187">
        <v>0</v>
      </c>
      <c r="AX1884" s="188">
        <v>0</v>
      </c>
      <c r="AY1884" s="187">
        <v>0</v>
      </c>
      <c r="AZ1884" s="188">
        <v>0</v>
      </c>
      <c r="BA1884" s="187">
        <v>0</v>
      </c>
      <c r="BB1884" s="188">
        <v>0</v>
      </c>
      <c r="BC1884" s="187">
        <v>0</v>
      </c>
      <c r="BD1884" s="75"/>
      <c r="BE1884" s="75"/>
      <c r="BG1884" s="74"/>
      <c r="BH1884" s="74"/>
      <c r="BI1884" s="194"/>
      <c r="BJ1884" s="74"/>
      <c r="BK1884" s="74"/>
      <c r="BL1884" s="74"/>
    </row>
    <row r="1885" spans="1:64" ht="11.25" customHeight="1" x14ac:dyDescent="0.2">
      <c r="A1885" s="184" t="s">
        <v>2486</v>
      </c>
      <c r="B1885" s="185">
        <v>0</v>
      </c>
      <c r="C1885" s="828">
        <v>65640</v>
      </c>
      <c r="D1885" s="284">
        <v>1E-4</v>
      </c>
      <c r="E1885" s="91">
        <v>0</v>
      </c>
      <c r="F1885" s="186">
        <v>0</v>
      </c>
      <c r="G1885" s="186">
        <v>0</v>
      </c>
      <c r="H1885" s="186">
        <v>0</v>
      </c>
      <c r="I1885" s="186">
        <v>0</v>
      </c>
      <c r="J1885" s="188">
        <v>0</v>
      </c>
      <c r="K1885" s="186">
        <v>0</v>
      </c>
      <c r="L1885" s="186">
        <v>0</v>
      </c>
      <c r="M1885" s="187">
        <v>0</v>
      </c>
      <c r="N1885" s="188">
        <v>0</v>
      </c>
      <c r="O1885" s="189">
        <v>0</v>
      </c>
      <c r="P1885" s="186">
        <v>0</v>
      </c>
      <c r="Q1885" s="189">
        <v>0</v>
      </c>
      <c r="R1885" s="189">
        <v>0</v>
      </c>
      <c r="S1885" s="189">
        <v>1E-4</v>
      </c>
      <c r="T1885" s="188">
        <v>0</v>
      </c>
      <c r="U1885" s="187">
        <v>0</v>
      </c>
      <c r="V1885" s="189">
        <v>0</v>
      </c>
      <c r="W1885" s="189">
        <v>0</v>
      </c>
      <c r="X1885" s="188">
        <v>0</v>
      </c>
      <c r="Y1885" s="188">
        <v>0</v>
      </c>
      <c r="Z1885" s="186">
        <v>0</v>
      </c>
      <c r="AA1885" s="186">
        <v>0</v>
      </c>
      <c r="AB1885" s="186">
        <v>0</v>
      </c>
      <c r="AC1885" s="186">
        <v>0</v>
      </c>
      <c r="AD1885" s="188">
        <v>0</v>
      </c>
      <c r="AE1885" s="189">
        <v>0</v>
      </c>
      <c r="AF1885" s="189">
        <v>0</v>
      </c>
      <c r="AG1885" s="189">
        <v>0</v>
      </c>
      <c r="AH1885" s="191">
        <v>0</v>
      </c>
      <c r="AI1885" s="186">
        <v>0</v>
      </c>
      <c r="AJ1885" s="192">
        <v>7501943416666</v>
      </c>
      <c r="AK1885" s="192">
        <v>64777</v>
      </c>
      <c r="AL1885" s="90" t="s">
        <v>279</v>
      </c>
      <c r="AM1885" s="75">
        <v>65640</v>
      </c>
      <c r="AN1885" s="76"/>
      <c r="AO1885" s="188">
        <v>0</v>
      </c>
      <c r="AP1885" s="188">
        <v>0</v>
      </c>
      <c r="AQ1885" s="187">
        <v>0</v>
      </c>
      <c r="AR1885" s="188">
        <v>0</v>
      </c>
      <c r="AS1885" s="187">
        <v>0</v>
      </c>
      <c r="AT1885" s="188">
        <v>0</v>
      </c>
      <c r="AU1885" s="187">
        <v>0</v>
      </c>
      <c r="AV1885" s="188">
        <v>267.39999999999998</v>
      </c>
      <c r="AW1885" s="187">
        <v>0</v>
      </c>
      <c r="AX1885" s="188">
        <v>0</v>
      </c>
      <c r="AY1885" s="187">
        <v>0</v>
      </c>
      <c r="AZ1885" s="188">
        <v>0</v>
      </c>
      <c r="BA1885" s="187">
        <v>0</v>
      </c>
      <c r="BB1885" s="188">
        <v>0</v>
      </c>
      <c r="BC1885" s="187">
        <v>0</v>
      </c>
      <c r="BD1885" s="75"/>
      <c r="BE1885" s="75"/>
      <c r="BG1885" s="74"/>
      <c r="BH1885" s="74"/>
      <c r="BI1885" s="194"/>
      <c r="BJ1885" s="74"/>
      <c r="BK1885" s="74"/>
      <c r="BL1885" s="74"/>
    </row>
    <row r="1886" spans="1:64" ht="11.25" customHeight="1" x14ac:dyDescent="0.2">
      <c r="A1886" s="184" t="s">
        <v>2487</v>
      </c>
      <c r="B1886" s="185">
        <v>0</v>
      </c>
      <c r="C1886" s="828">
        <v>66164</v>
      </c>
      <c r="D1886" s="284">
        <v>1E-4</v>
      </c>
      <c r="E1886" s="91">
        <v>0</v>
      </c>
      <c r="F1886" s="186">
        <v>0</v>
      </c>
      <c r="G1886" s="186">
        <v>0</v>
      </c>
      <c r="H1886" s="186">
        <v>0</v>
      </c>
      <c r="I1886" s="186">
        <v>0</v>
      </c>
      <c r="J1886" s="188">
        <v>0</v>
      </c>
      <c r="K1886" s="186">
        <v>0</v>
      </c>
      <c r="L1886" s="186">
        <v>0</v>
      </c>
      <c r="M1886" s="187">
        <v>0</v>
      </c>
      <c r="N1886" s="188">
        <v>0</v>
      </c>
      <c r="O1886" s="189">
        <v>0</v>
      </c>
      <c r="P1886" s="186">
        <v>0</v>
      </c>
      <c r="Q1886" s="189">
        <v>0</v>
      </c>
      <c r="R1886" s="189">
        <v>0</v>
      </c>
      <c r="S1886" s="189">
        <v>1E-4</v>
      </c>
      <c r="T1886" s="188">
        <v>0</v>
      </c>
      <c r="U1886" s="187">
        <v>0</v>
      </c>
      <c r="V1886" s="189">
        <v>0</v>
      </c>
      <c r="W1886" s="189">
        <v>0</v>
      </c>
      <c r="X1886" s="188">
        <v>0</v>
      </c>
      <c r="Y1886" s="188">
        <v>0</v>
      </c>
      <c r="Z1886" s="186">
        <v>0</v>
      </c>
      <c r="AA1886" s="186">
        <v>0</v>
      </c>
      <c r="AB1886" s="186">
        <v>0</v>
      </c>
      <c r="AC1886" s="186">
        <v>0</v>
      </c>
      <c r="AD1886" s="188">
        <v>0</v>
      </c>
      <c r="AE1886" s="189">
        <v>0</v>
      </c>
      <c r="AF1886" s="189">
        <v>0</v>
      </c>
      <c r="AG1886" s="189">
        <v>0</v>
      </c>
      <c r="AH1886" s="191">
        <v>0</v>
      </c>
      <c r="AI1886" s="186">
        <v>0</v>
      </c>
      <c r="AJ1886" s="192">
        <v>7501943416666</v>
      </c>
      <c r="AK1886" s="192">
        <v>64777</v>
      </c>
      <c r="AL1886" s="90" t="s">
        <v>279</v>
      </c>
      <c r="AM1886" s="75">
        <v>66164</v>
      </c>
      <c r="AN1886" s="76"/>
      <c r="AO1886" s="188">
        <v>0</v>
      </c>
      <c r="AP1886" s="188">
        <v>0</v>
      </c>
      <c r="AQ1886" s="187">
        <v>0</v>
      </c>
      <c r="AR1886" s="188">
        <v>0</v>
      </c>
      <c r="AS1886" s="187">
        <v>0</v>
      </c>
      <c r="AT1886" s="188">
        <v>0</v>
      </c>
      <c r="AU1886" s="187">
        <v>0</v>
      </c>
      <c r="AV1886" s="188">
        <v>0</v>
      </c>
      <c r="AW1886" s="187">
        <v>0</v>
      </c>
      <c r="AX1886" s="188">
        <v>0</v>
      </c>
      <c r="AY1886" s="187">
        <v>0</v>
      </c>
      <c r="AZ1886" s="188">
        <v>0</v>
      </c>
      <c r="BA1886" s="187">
        <v>0</v>
      </c>
      <c r="BB1886" s="188">
        <v>0</v>
      </c>
      <c r="BC1886" s="187">
        <v>0</v>
      </c>
      <c r="BD1886" s="75"/>
      <c r="BE1886" s="75"/>
      <c r="BG1886" s="74"/>
      <c r="BH1886" s="74"/>
      <c r="BI1886" s="194"/>
      <c r="BJ1886" s="74"/>
      <c r="BK1886" s="74"/>
      <c r="BL1886" s="74"/>
    </row>
    <row r="1887" spans="1:64" ht="11.25" customHeight="1" x14ac:dyDescent="0.2">
      <c r="A1887" s="184" t="s">
        <v>2486</v>
      </c>
      <c r="B1887" s="185">
        <v>0</v>
      </c>
      <c r="C1887" s="828">
        <v>64944</v>
      </c>
      <c r="D1887" s="284">
        <v>1E-4</v>
      </c>
      <c r="E1887" s="91">
        <v>0</v>
      </c>
      <c r="F1887" s="186">
        <v>0</v>
      </c>
      <c r="G1887" s="186">
        <v>0</v>
      </c>
      <c r="H1887" s="186">
        <v>0</v>
      </c>
      <c r="I1887" s="186">
        <v>0</v>
      </c>
      <c r="J1887" s="188">
        <v>0</v>
      </c>
      <c r="K1887" s="186">
        <v>0</v>
      </c>
      <c r="L1887" s="186">
        <v>0</v>
      </c>
      <c r="M1887" s="187">
        <v>0</v>
      </c>
      <c r="N1887" s="188">
        <v>0</v>
      </c>
      <c r="O1887" s="189">
        <v>0</v>
      </c>
      <c r="P1887" s="186">
        <v>0</v>
      </c>
      <c r="Q1887" s="189">
        <v>0</v>
      </c>
      <c r="R1887" s="189">
        <v>0</v>
      </c>
      <c r="S1887" s="189">
        <v>1E-4</v>
      </c>
      <c r="T1887" s="188">
        <v>0</v>
      </c>
      <c r="U1887" s="187">
        <v>0</v>
      </c>
      <c r="V1887" s="189">
        <v>0</v>
      </c>
      <c r="W1887" s="189">
        <v>0</v>
      </c>
      <c r="X1887" s="188">
        <v>0</v>
      </c>
      <c r="Y1887" s="188">
        <v>0</v>
      </c>
      <c r="Z1887" s="186">
        <v>0</v>
      </c>
      <c r="AA1887" s="186">
        <v>0</v>
      </c>
      <c r="AB1887" s="186">
        <v>0</v>
      </c>
      <c r="AC1887" s="186">
        <v>0</v>
      </c>
      <c r="AD1887" s="188">
        <v>0</v>
      </c>
      <c r="AE1887" s="189">
        <v>0</v>
      </c>
      <c r="AF1887" s="189">
        <v>0</v>
      </c>
      <c r="AG1887" s="189">
        <v>0</v>
      </c>
      <c r="AH1887" s="191">
        <v>0</v>
      </c>
      <c r="AI1887" s="186">
        <v>0</v>
      </c>
      <c r="AJ1887" s="192">
        <v>7501943416666</v>
      </c>
      <c r="AK1887" s="192">
        <v>64777</v>
      </c>
      <c r="AL1887" s="90" t="s">
        <v>279</v>
      </c>
      <c r="AM1887" s="75">
        <v>64944</v>
      </c>
      <c r="AN1887" s="76"/>
      <c r="AO1887" s="188">
        <v>0</v>
      </c>
      <c r="AP1887" s="188">
        <v>0</v>
      </c>
      <c r="AQ1887" s="187">
        <v>0</v>
      </c>
      <c r="AR1887" s="188">
        <v>0</v>
      </c>
      <c r="AS1887" s="187">
        <v>0</v>
      </c>
      <c r="AT1887" s="188">
        <v>0</v>
      </c>
      <c r="AU1887" s="187">
        <v>0</v>
      </c>
      <c r="AV1887" s="188">
        <v>0</v>
      </c>
      <c r="AW1887" s="187">
        <v>0</v>
      </c>
      <c r="AX1887" s="188">
        <v>0</v>
      </c>
      <c r="AY1887" s="187">
        <v>0</v>
      </c>
      <c r="AZ1887" s="188">
        <v>0</v>
      </c>
      <c r="BA1887" s="187">
        <v>0</v>
      </c>
      <c r="BB1887" s="188">
        <v>0</v>
      </c>
      <c r="BC1887" s="187">
        <v>0</v>
      </c>
      <c r="BD1887" s="75"/>
      <c r="BE1887" s="75"/>
      <c r="BG1887" s="74"/>
      <c r="BH1887" s="74"/>
      <c r="BI1887" s="194"/>
      <c r="BJ1887" s="74"/>
      <c r="BK1887" s="74"/>
      <c r="BL1887" s="74"/>
    </row>
    <row r="1888" spans="1:64" ht="11.25" customHeight="1" x14ac:dyDescent="0.2">
      <c r="A1888" s="184" t="s">
        <v>2488</v>
      </c>
      <c r="B1888" s="185">
        <v>0</v>
      </c>
      <c r="C1888" s="828">
        <v>93703</v>
      </c>
      <c r="D1888" s="284">
        <v>1E-4</v>
      </c>
      <c r="E1888" s="91">
        <v>0</v>
      </c>
      <c r="F1888" s="186">
        <v>0</v>
      </c>
      <c r="G1888" s="186">
        <v>0</v>
      </c>
      <c r="H1888" s="186">
        <v>0</v>
      </c>
      <c r="I1888" s="186">
        <v>0</v>
      </c>
      <c r="J1888" s="188">
        <v>0</v>
      </c>
      <c r="K1888" s="186">
        <v>0</v>
      </c>
      <c r="L1888" s="186">
        <v>0</v>
      </c>
      <c r="M1888" s="187">
        <v>0</v>
      </c>
      <c r="N1888" s="188">
        <v>0</v>
      </c>
      <c r="O1888" s="189">
        <v>0</v>
      </c>
      <c r="P1888" s="186">
        <v>0</v>
      </c>
      <c r="Q1888" s="189">
        <v>0</v>
      </c>
      <c r="R1888" s="189">
        <v>0</v>
      </c>
      <c r="S1888" s="189">
        <v>1E-4</v>
      </c>
      <c r="T1888" s="188">
        <v>0</v>
      </c>
      <c r="U1888" s="187">
        <v>0</v>
      </c>
      <c r="V1888" s="189">
        <v>0</v>
      </c>
      <c r="W1888" s="189">
        <v>0</v>
      </c>
      <c r="X1888" s="188">
        <v>0</v>
      </c>
      <c r="Y1888" s="188">
        <v>0</v>
      </c>
      <c r="Z1888" s="186">
        <v>0</v>
      </c>
      <c r="AA1888" s="186">
        <v>0</v>
      </c>
      <c r="AB1888" s="186">
        <v>0</v>
      </c>
      <c r="AC1888" s="186">
        <v>0</v>
      </c>
      <c r="AD1888" s="188">
        <v>0</v>
      </c>
      <c r="AE1888" s="189">
        <v>0</v>
      </c>
      <c r="AF1888" s="189">
        <v>0</v>
      </c>
      <c r="AG1888" s="189">
        <v>0</v>
      </c>
      <c r="AH1888" s="191">
        <v>0</v>
      </c>
      <c r="AI1888" s="186">
        <v>0</v>
      </c>
      <c r="AJ1888" s="192">
        <v>7501943433151</v>
      </c>
      <c r="AK1888" s="192" t="s">
        <v>262</v>
      </c>
      <c r="AL1888" s="90" t="s">
        <v>278</v>
      </c>
      <c r="AM1888" s="75">
        <v>93703</v>
      </c>
      <c r="AN1888" s="76"/>
      <c r="AO1888" s="188">
        <v>0</v>
      </c>
      <c r="AP1888" s="188">
        <v>0</v>
      </c>
      <c r="AQ1888" s="187">
        <v>0</v>
      </c>
      <c r="AR1888" s="188">
        <v>0</v>
      </c>
      <c r="AS1888" s="187">
        <v>0</v>
      </c>
      <c r="AT1888" s="188">
        <v>0</v>
      </c>
      <c r="AU1888" s="187">
        <v>0</v>
      </c>
      <c r="AV1888" s="188">
        <v>0</v>
      </c>
      <c r="AW1888" s="187">
        <v>0</v>
      </c>
      <c r="AX1888" s="188">
        <v>0</v>
      </c>
      <c r="AY1888" s="187">
        <v>0</v>
      </c>
      <c r="AZ1888" s="188">
        <v>0</v>
      </c>
      <c r="BA1888" s="187">
        <v>0</v>
      </c>
      <c r="BB1888" s="188">
        <v>0</v>
      </c>
      <c r="BC1888" s="187">
        <v>0</v>
      </c>
      <c r="BD1888" s="75"/>
      <c r="BE1888" s="75"/>
      <c r="BG1888" s="74"/>
      <c r="BH1888" s="74"/>
      <c r="BI1888" s="194"/>
      <c r="BJ1888" s="74"/>
      <c r="BK1888" s="74"/>
      <c r="BL1888" s="74"/>
    </row>
    <row r="1889" spans="1:64" ht="11.25" customHeight="1" x14ac:dyDescent="0.2">
      <c r="A1889" s="184" t="s">
        <v>2489</v>
      </c>
      <c r="B1889" s="185">
        <v>0</v>
      </c>
      <c r="C1889" s="828">
        <v>64758</v>
      </c>
      <c r="D1889" s="284">
        <v>1E-4</v>
      </c>
      <c r="E1889" s="91">
        <v>0</v>
      </c>
      <c r="F1889" s="186">
        <v>0</v>
      </c>
      <c r="G1889" s="186">
        <v>0</v>
      </c>
      <c r="H1889" s="186">
        <v>0</v>
      </c>
      <c r="I1889" s="186">
        <v>0</v>
      </c>
      <c r="J1889" s="188">
        <v>0</v>
      </c>
      <c r="K1889" s="186">
        <v>0</v>
      </c>
      <c r="L1889" s="186">
        <v>0</v>
      </c>
      <c r="M1889" s="187">
        <v>0</v>
      </c>
      <c r="N1889" s="188">
        <v>0</v>
      </c>
      <c r="O1889" s="189">
        <v>0</v>
      </c>
      <c r="P1889" s="186">
        <v>0</v>
      </c>
      <c r="Q1889" s="189">
        <v>0</v>
      </c>
      <c r="R1889" s="189">
        <v>0</v>
      </c>
      <c r="S1889" s="189">
        <v>1E-4</v>
      </c>
      <c r="T1889" s="188">
        <v>0</v>
      </c>
      <c r="U1889" s="187">
        <v>0</v>
      </c>
      <c r="V1889" s="189">
        <v>0</v>
      </c>
      <c r="W1889" s="189">
        <v>0</v>
      </c>
      <c r="X1889" s="188">
        <v>0</v>
      </c>
      <c r="Y1889" s="188">
        <v>0</v>
      </c>
      <c r="Z1889" s="186">
        <v>0</v>
      </c>
      <c r="AA1889" s="186">
        <v>0</v>
      </c>
      <c r="AB1889" s="186">
        <v>0</v>
      </c>
      <c r="AC1889" s="186">
        <v>0</v>
      </c>
      <c r="AD1889" s="188">
        <v>0</v>
      </c>
      <c r="AE1889" s="189">
        <v>0</v>
      </c>
      <c r="AF1889" s="189">
        <v>0</v>
      </c>
      <c r="AG1889" s="189">
        <v>0</v>
      </c>
      <c r="AH1889" s="191">
        <v>0</v>
      </c>
      <c r="AI1889" s="186">
        <v>0</v>
      </c>
      <c r="AJ1889" s="192">
        <v>7501943433151</v>
      </c>
      <c r="AK1889" s="192">
        <v>93703</v>
      </c>
      <c r="AL1889" s="90" t="s">
        <v>279</v>
      </c>
      <c r="AM1889" s="75">
        <v>64758</v>
      </c>
      <c r="AN1889" s="76"/>
      <c r="AO1889" s="188">
        <v>0</v>
      </c>
      <c r="AP1889" s="188">
        <v>0</v>
      </c>
      <c r="AQ1889" s="187">
        <v>0</v>
      </c>
      <c r="AR1889" s="188">
        <v>0</v>
      </c>
      <c r="AS1889" s="187">
        <v>0</v>
      </c>
      <c r="AT1889" s="188">
        <v>0</v>
      </c>
      <c r="AU1889" s="187">
        <v>0</v>
      </c>
      <c r="AV1889" s="188">
        <v>0</v>
      </c>
      <c r="AW1889" s="187">
        <v>0</v>
      </c>
      <c r="AX1889" s="188">
        <v>0</v>
      </c>
      <c r="AY1889" s="187">
        <v>0</v>
      </c>
      <c r="AZ1889" s="188">
        <v>0</v>
      </c>
      <c r="BA1889" s="187">
        <v>0</v>
      </c>
      <c r="BB1889" s="188">
        <v>0</v>
      </c>
      <c r="BC1889" s="187">
        <v>0</v>
      </c>
      <c r="BD1889" s="75"/>
      <c r="BE1889" s="75"/>
      <c r="BG1889" s="74"/>
      <c r="BH1889" s="74"/>
      <c r="BI1889" s="194"/>
      <c r="BJ1889" s="74"/>
      <c r="BK1889" s="74"/>
      <c r="BL1889" s="74"/>
    </row>
    <row r="1890" spans="1:64" ht="11.25" customHeight="1" x14ac:dyDescent="0.2">
      <c r="A1890" s="184" t="s">
        <v>2490</v>
      </c>
      <c r="B1890" s="185">
        <v>0</v>
      </c>
      <c r="C1890" s="828">
        <v>65478</v>
      </c>
      <c r="D1890" s="284">
        <v>1E-4</v>
      </c>
      <c r="E1890" s="91">
        <v>0</v>
      </c>
      <c r="F1890" s="186">
        <v>0</v>
      </c>
      <c r="G1890" s="186">
        <v>0</v>
      </c>
      <c r="H1890" s="186">
        <v>0</v>
      </c>
      <c r="I1890" s="186">
        <v>0</v>
      </c>
      <c r="J1890" s="188">
        <v>0</v>
      </c>
      <c r="K1890" s="186">
        <v>0</v>
      </c>
      <c r="L1890" s="186">
        <v>0</v>
      </c>
      <c r="M1890" s="187">
        <v>0</v>
      </c>
      <c r="N1890" s="188">
        <v>0</v>
      </c>
      <c r="O1890" s="189">
        <v>0</v>
      </c>
      <c r="P1890" s="186">
        <v>0</v>
      </c>
      <c r="Q1890" s="189">
        <v>0</v>
      </c>
      <c r="R1890" s="189">
        <v>0</v>
      </c>
      <c r="S1890" s="189">
        <v>1E-4</v>
      </c>
      <c r="T1890" s="188">
        <v>0</v>
      </c>
      <c r="U1890" s="187">
        <v>0</v>
      </c>
      <c r="V1890" s="189">
        <v>0</v>
      </c>
      <c r="W1890" s="189">
        <v>0</v>
      </c>
      <c r="X1890" s="188">
        <v>0</v>
      </c>
      <c r="Y1890" s="188">
        <v>0</v>
      </c>
      <c r="Z1890" s="186">
        <v>0</v>
      </c>
      <c r="AA1890" s="186">
        <v>0</v>
      </c>
      <c r="AB1890" s="186">
        <v>0</v>
      </c>
      <c r="AC1890" s="186">
        <v>0</v>
      </c>
      <c r="AD1890" s="188">
        <v>0</v>
      </c>
      <c r="AE1890" s="189">
        <v>0</v>
      </c>
      <c r="AF1890" s="189">
        <v>0</v>
      </c>
      <c r="AG1890" s="189">
        <v>0</v>
      </c>
      <c r="AH1890" s="191">
        <v>0</v>
      </c>
      <c r="AI1890" s="186">
        <v>0</v>
      </c>
      <c r="AJ1890" s="192">
        <v>7506425618828</v>
      </c>
      <c r="AK1890" s="192" t="s">
        <v>262</v>
      </c>
      <c r="AL1890" s="90" t="s">
        <v>279</v>
      </c>
      <c r="AM1890" s="75">
        <v>65478</v>
      </c>
      <c r="AN1890" s="76"/>
      <c r="AO1890" s="188">
        <v>0</v>
      </c>
      <c r="AP1890" s="188">
        <v>0</v>
      </c>
      <c r="AQ1890" s="187">
        <v>0</v>
      </c>
      <c r="AR1890" s="188">
        <v>0</v>
      </c>
      <c r="AS1890" s="187">
        <v>0</v>
      </c>
      <c r="AT1890" s="188">
        <v>0</v>
      </c>
      <c r="AU1890" s="187">
        <v>0</v>
      </c>
      <c r="AV1890" s="188">
        <v>0</v>
      </c>
      <c r="AW1890" s="187">
        <v>0</v>
      </c>
      <c r="AX1890" s="188">
        <v>0</v>
      </c>
      <c r="AY1890" s="187">
        <v>0</v>
      </c>
      <c r="AZ1890" s="188">
        <v>0</v>
      </c>
      <c r="BA1890" s="187">
        <v>0</v>
      </c>
      <c r="BB1890" s="188">
        <v>0</v>
      </c>
      <c r="BC1890" s="187">
        <v>0</v>
      </c>
      <c r="BD1890" s="75"/>
      <c r="BE1890" s="75"/>
      <c r="BG1890" s="74"/>
      <c r="BH1890" s="74"/>
      <c r="BI1890" s="194"/>
      <c r="BJ1890" s="74"/>
      <c r="BK1890" s="74"/>
      <c r="BL1890" s="74"/>
    </row>
    <row r="1891" spans="1:64" ht="11.25" customHeight="1" x14ac:dyDescent="0.2">
      <c r="A1891" s="184" t="s">
        <v>2491</v>
      </c>
      <c r="B1891" s="185">
        <v>0</v>
      </c>
      <c r="C1891" s="828">
        <v>66195</v>
      </c>
      <c r="D1891" s="284">
        <v>1E-4</v>
      </c>
      <c r="E1891" s="91">
        <v>0</v>
      </c>
      <c r="F1891" s="186">
        <v>0</v>
      </c>
      <c r="G1891" s="186">
        <v>0</v>
      </c>
      <c r="H1891" s="186">
        <v>0</v>
      </c>
      <c r="I1891" s="186">
        <v>0</v>
      </c>
      <c r="J1891" s="188">
        <v>0</v>
      </c>
      <c r="K1891" s="186">
        <v>0</v>
      </c>
      <c r="L1891" s="186">
        <v>0</v>
      </c>
      <c r="M1891" s="187">
        <v>0</v>
      </c>
      <c r="N1891" s="188">
        <v>0</v>
      </c>
      <c r="O1891" s="189">
        <v>0</v>
      </c>
      <c r="P1891" s="186">
        <v>0</v>
      </c>
      <c r="Q1891" s="189">
        <v>0</v>
      </c>
      <c r="R1891" s="189">
        <v>0</v>
      </c>
      <c r="S1891" s="189">
        <v>1E-4</v>
      </c>
      <c r="T1891" s="188">
        <v>0</v>
      </c>
      <c r="U1891" s="187">
        <v>0</v>
      </c>
      <c r="V1891" s="189">
        <v>0</v>
      </c>
      <c r="W1891" s="189">
        <v>0</v>
      </c>
      <c r="X1891" s="188">
        <v>0</v>
      </c>
      <c r="Y1891" s="188">
        <v>0</v>
      </c>
      <c r="Z1891" s="186">
        <v>0</v>
      </c>
      <c r="AA1891" s="186">
        <v>0</v>
      </c>
      <c r="AB1891" s="186">
        <v>0</v>
      </c>
      <c r="AC1891" s="186">
        <v>0</v>
      </c>
      <c r="AD1891" s="188">
        <v>0</v>
      </c>
      <c r="AE1891" s="189">
        <v>0</v>
      </c>
      <c r="AF1891" s="189">
        <v>0</v>
      </c>
      <c r="AG1891" s="189">
        <v>0</v>
      </c>
      <c r="AH1891" s="191">
        <v>0</v>
      </c>
      <c r="AI1891" s="186">
        <v>0</v>
      </c>
      <c r="AJ1891" s="192">
        <v>7506425622412</v>
      </c>
      <c r="AK1891" s="192" t="s">
        <v>262</v>
      </c>
      <c r="AL1891" s="90" t="s">
        <v>279</v>
      </c>
      <c r="AM1891" s="75">
        <v>66195</v>
      </c>
      <c r="AN1891" s="76"/>
      <c r="AO1891" s="188">
        <v>0</v>
      </c>
      <c r="AP1891" s="188">
        <v>0</v>
      </c>
      <c r="AQ1891" s="187">
        <v>0</v>
      </c>
      <c r="AR1891" s="188">
        <v>0</v>
      </c>
      <c r="AS1891" s="187">
        <v>0</v>
      </c>
      <c r="AT1891" s="188">
        <v>0</v>
      </c>
      <c r="AU1891" s="187">
        <v>0</v>
      </c>
      <c r="AV1891" s="188">
        <v>0</v>
      </c>
      <c r="AW1891" s="187">
        <v>0</v>
      </c>
      <c r="AX1891" s="188">
        <v>0</v>
      </c>
      <c r="AY1891" s="187">
        <v>0</v>
      </c>
      <c r="AZ1891" s="188">
        <v>0</v>
      </c>
      <c r="BA1891" s="187">
        <v>0</v>
      </c>
      <c r="BB1891" s="188">
        <v>0</v>
      </c>
      <c r="BC1891" s="187">
        <v>0</v>
      </c>
      <c r="BD1891" s="75"/>
      <c r="BE1891" s="75"/>
      <c r="BG1891" s="74"/>
      <c r="BH1891" s="74"/>
      <c r="BI1891" s="194"/>
      <c r="BJ1891" s="74"/>
      <c r="BK1891" s="74"/>
      <c r="BL1891" s="74"/>
    </row>
    <row r="1892" spans="1:64" ht="11.25" customHeight="1" x14ac:dyDescent="0.2">
      <c r="A1892" s="184" t="s">
        <v>2492</v>
      </c>
      <c r="B1892" s="185">
        <v>0</v>
      </c>
      <c r="C1892" s="828">
        <v>66236</v>
      </c>
      <c r="D1892" s="284">
        <v>1E-4</v>
      </c>
      <c r="E1892" s="91">
        <v>0</v>
      </c>
      <c r="F1892" s="186">
        <v>0</v>
      </c>
      <c r="G1892" s="186">
        <v>0</v>
      </c>
      <c r="H1892" s="186">
        <v>0</v>
      </c>
      <c r="I1892" s="186">
        <v>0</v>
      </c>
      <c r="J1892" s="188">
        <v>0</v>
      </c>
      <c r="K1892" s="186">
        <v>0</v>
      </c>
      <c r="L1892" s="186">
        <v>0</v>
      </c>
      <c r="M1892" s="187">
        <v>0</v>
      </c>
      <c r="N1892" s="188">
        <v>0</v>
      </c>
      <c r="O1892" s="189">
        <v>0</v>
      </c>
      <c r="P1892" s="186">
        <v>0</v>
      </c>
      <c r="Q1892" s="189">
        <v>0</v>
      </c>
      <c r="R1892" s="189">
        <v>0</v>
      </c>
      <c r="S1892" s="189">
        <v>1E-4</v>
      </c>
      <c r="T1892" s="188">
        <v>0</v>
      </c>
      <c r="U1892" s="187">
        <v>0</v>
      </c>
      <c r="V1892" s="189">
        <v>0</v>
      </c>
      <c r="W1892" s="189">
        <v>0</v>
      </c>
      <c r="X1892" s="188">
        <v>0</v>
      </c>
      <c r="Y1892" s="188">
        <v>0</v>
      </c>
      <c r="Z1892" s="186">
        <v>0</v>
      </c>
      <c r="AA1892" s="186">
        <v>0</v>
      </c>
      <c r="AB1892" s="186">
        <v>0</v>
      </c>
      <c r="AC1892" s="186">
        <v>0</v>
      </c>
      <c r="AD1892" s="188">
        <v>0</v>
      </c>
      <c r="AE1892" s="189">
        <v>0</v>
      </c>
      <c r="AF1892" s="189">
        <v>0</v>
      </c>
      <c r="AG1892" s="189">
        <v>0</v>
      </c>
      <c r="AH1892" s="191">
        <v>0</v>
      </c>
      <c r="AI1892" s="186">
        <v>0</v>
      </c>
      <c r="AJ1892" s="192">
        <v>7506425622412</v>
      </c>
      <c r="AK1892" s="192" t="s">
        <v>262</v>
      </c>
      <c r="AL1892" s="90" t="s">
        <v>279</v>
      </c>
      <c r="AM1892" s="75">
        <v>66236</v>
      </c>
      <c r="AN1892" s="76"/>
      <c r="AO1892" s="188">
        <v>0</v>
      </c>
      <c r="AP1892" s="188">
        <v>0</v>
      </c>
      <c r="AQ1892" s="187">
        <v>0</v>
      </c>
      <c r="AR1892" s="188">
        <v>0</v>
      </c>
      <c r="AS1892" s="187">
        <v>0</v>
      </c>
      <c r="AT1892" s="188">
        <v>0</v>
      </c>
      <c r="AU1892" s="187">
        <v>0</v>
      </c>
      <c r="AV1892" s="188">
        <v>0</v>
      </c>
      <c r="AW1892" s="187">
        <v>0</v>
      </c>
      <c r="AX1892" s="188">
        <v>0</v>
      </c>
      <c r="AY1892" s="187">
        <v>0</v>
      </c>
      <c r="AZ1892" s="188">
        <v>0</v>
      </c>
      <c r="BA1892" s="187">
        <v>0</v>
      </c>
      <c r="BB1892" s="188">
        <v>0</v>
      </c>
      <c r="BC1892" s="187">
        <v>0</v>
      </c>
      <c r="BD1892" s="75"/>
      <c r="BE1892" s="75"/>
      <c r="BG1892" s="74"/>
      <c r="BH1892" s="74"/>
      <c r="BI1892" s="194"/>
      <c r="BJ1892" s="74"/>
      <c r="BK1892" s="74"/>
      <c r="BL1892" s="74"/>
    </row>
    <row r="1893" spans="1:64" ht="11.25" customHeight="1" x14ac:dyDescent="0.2">
      <c r="A1893" s="184" t="s">
        <v>2493</v>
      </c>
      <c r="B1893" s="185">
        <v>0</v>
      </c>
      <c r="C1893" s="828">
        <v>65653</v>
      </c>
      <c r="D1893" s="284">
        <v>1E-4</v>
      </c>
      <c r="E1893" s="91">
        <v>0</v>
      </c>
      <c r="F1893" s="186">
        <v>0</v>
      </c>
      <c r="G1893" s="186">
        <v>0</v>
      </c>
      <c r="H1893" s="186">
        <v>0</v>
      </c>
      <c r="I1893" s="186">
        <v>0</v>
      </c>
      <c r="J1893" s="188">
        <v>0</v>
      </c>
      <c r="K1893" s="186">
        <v>0</v>
      </c>
      <c r="L1893" s="186">
        <v>0</v>
      </c>
      <c r="M1893" s="187">
        <v>0</v>
      </c>
      <c r="N1893" s="188">
        <v>0</v>
      </c>
      <c r="O1893" s="189">
        <v>0</v>
      </c>
      <c r="P1893" s="186">
        <v>0</v>
      </c>
      <c r="Q1893" s="189">
        <v>0</v>
      </c>
      <c r="R1893" s="189">
        <v>0</v>
      </c>
      <c r="S1893" s="189">
        <v>1E-4</v>
      </c>
      <c r="T1893" s="188">
        <v>0</v>
      </c>
      <c r="U1893" s="187">
        <v>0</v>
      </c>
      <c r="V1893" s="189">
        <v>0</v>
      </c>
      <c r="W1893" s="189">
        <v>0</v>
      </c>
      <c r="X1893" s="188">
        <v>0</v>
      </c>
      <c r="Y1893" s="188">
        <v>0</v>
      </c>
      <c r="Z1893" s="186">
        <v>0</v>
      </c>
      <c r="AA1893" s="186">
        <v>0</v>
      </c>
      <c r="AB1893" s="186">
        <v>0</v>
      </c>
      <c r="AC1893" s="186">
        <v>0</v>
      </c>
      <c r="AD1893" s="188">
        <v>0</v>
      </c>
      <c r="AE1893" s="189">
        <v>0</v>
      </c>
      <c r="AF1893" s="189">
        <v>0</v>
      </c>
      <c r="AG1893" s="189">
        <v>0</v>
      </c>
      <c r="AH1893" s="191">
        <v>0</v>
      </c>
      <c r="AI1893" s="186">
        <v>0</v>
      </c>
      <c r="AJ1893" s="192">
        <v>7506425626786</v>
      </c>
      <c r="AK1893" s="192" t="s">
        <v>262</v>
      </c>
      <c r="AL1893" s="90" t="s">
        <v>279</v>
      </c>
      <c r="AM1893" s="75">
        <v>65653</v>
      </c>
      <c r="AN1893" s="76"/>
      <c r="AO1893" s="188">
        <v>0</v>
      </c>
      <c r="AP1893" s="188">
        <v>0</v>
      </c>
      <c r="AQ1893" s="187">
        <v>0</v>
      </c>
      <c r="AR1893" s="188">
        <v>0</v>
      </c>
      <c r="AS1893" s="187">
        <v>0</v>
      </c>
      <c r="AT1893" s="188">
        <v>0</v>
      </c>
      <c r="AU1893" s="187">
        <v>0</v>
      </c>
      <c r="AV1893" s="188">
        <v>0</v>
      </c>
      <c r="AW1893" s="187">
        <v>0</v>
      </c>
      <c r="AX1893" s="188">
        <v>0</v>
      </c>
      <c r="AY1893" s="187">
        <v>0</v>
      </c>
      <c r="AZ1893" s="188">
        <v>0</v>
      </c>
      <c r="BA1893" s="187">
        <v>0</v>
      </c>
      <c r="BB1893" s="188">
        <v>0</v>
      </c>
      <c r="BC1893" s="187">
        <v>0</v>
      </c>
      <c r="BD1893" s="75"/>
      <c r="BE1893" s="75"/>
      <c r="BG1893" s="74"/>
      <c r="BH1893" s="74"/>
      <c r="BI1893" s="194"/>
      <c r="BJ1893" s="74"/>
      <c r="BK1893" s="74"/>
      <c r="BL1893" s="74"/>
    </row>
    <row r="1894" spans="1:64" ht="11.25" customHeight="1" x14ac:dyDescent="0.2">
      <c r="A1894" s="184" t="s">
        <v>2488</v>
      </c>
      <c r="B1894" s="185">
        <v>0</v>
      </c>
      <c r="C1894" s="828">
        <v>93704</v>
      </c>
      <c r="D1894" s="284">
        <v>1E-4</v>
      </c>
      <c r="E1894" s="91">
        <v>0</v>
      </c>
      <c r="F1894" s="186">
        <v>0</v>
      </c>
      <c r="G1894" s="186">
        <v>0</v>
      </c>
      <c r="H1894" s="186">
        <v>0</v>
      </c>
      <c r="I1894" s="186">
        <v>0</v>
      </c>
      <c r="J1894" s="188">
        <v>0</v>
      </c>
      <c r="K1894" s="186">
        <v>0</v>
      </c>
      <c r="L1894" s="186">
        <v>0</v>
      </c>
      <c r="M1894" s="187">
        <v>0</v>
      </c>
      <c r="N1894" s="188">
        <v>0</v>
      </c>
      <c r="O1894" s="189">
        <v>0</v>
      </c>
      <c r="P1894" s="186">
        <v>0</v>
      </c>
      <c r="Q1894" s="189">
        <v>0</v>
      </c>
      <c r="R1894" s="189">
        <v>0</v>
      </c>
      <c r="S1894" s="189">
        <v>1E-4</v>
      </c>
      <c r="T1894" s="188">
        <v>0</v>
      </c>
      <c r="U1894" s="187">
        <v>0</v>
      </c>
      <c r="V1894" s="189">
        <v>0</v>
      </c>
      <c r="W1894" s="189">
        <v>0</v>
      </c>
      <c r="X1894" s="188">
        <v>0</v>
      </c>
      <c r="Y1894" s="188">
        <v>0</v>
      </c>
      <c r="Z1894" s="186">
        <v>0</v>
      </c>
      <c r="AA1894" s="186">
        <v>0</v>
      </c>
      <c r="AB1894" s="186">
        <v>0</v>
      </c>
      <c r="AC1894" s="186">
        <v>0</v>
      </c>
      <c r="AD1894" s="188">
        <v>0</v>
      </c>
      <c r="AE1894" s="189">
        <v>0</v>
      </c>
      <c r="AF1894" s="189">
        <v>0</v>
      </c>
      <c r="AG1894" s="189">
        <v>0</v>
      </c>
      <c r="AH1894" s="191">
        <v>0</v>
      </c>
      <c r="AI1894" s="186">
        <v>0</v>
      </c>
      <c r="AJ1894" s="192">
        <v>7501943433175</v>
      </c>
      <c r="AK1894" s="192" t="s">
        <v>262</v>
      </c>
      <c r="AL1894" s="90" t="s">
        <v>278</v>
      </c>
      <c r="AM1894" s="75">
        <v>93704</v>
      </c>
      <c r="AN1894" s="76"/>
      <c r="AO1894" s="188">
        <v>0</v>
      </c>
      <c r="AP1894" s="188">
        <v>0</v>
      </c>
      <c r="AQ1894" s="187">
        <v>0</v>
      </c>
      <c r="AR1894" s="188">
        <v>0</v>
      </c>
      <c r="AS1894" s="187">
        <v>0</v>
      </c>
      <c r="AT1894" s="188">
        <v>0</v>
      </c>
      <c r="AU1894" s="187">
        <v>0</v>
      </c>
      <c r="AV1894" s="188">
        <v>0</v>
      </c>
      <c r="AW1894" s="187">
        <v>0</v>
      </c>
      <c r="AX1894" s="188">
        <v>0</v>
      </c>
      <c r="AY1894" s="187">
        <v>0</v>
      </c>
      <c r="AZ1894" s="188">
        <v>0</v>
      </c>
      <c r="BA1894" s="187">
        <v>0</v>
      </c>
      <c r="BB1894" s="188">
        <v>0</v>
      </c>
      <c r="BC1894" s="187">
        <v>0</v>
      </c>
      <c r="BD1894" s="75"/>
      <c r="BE1894" s="75"/>
      <c r="BG1894" s="74"/>
      <c r="BH1894" s="74"/>
      <c r="BI1894" s="194"/>
      <c r="BJ1894" s="74"/>
      <c r="BK1894" s="74"/>
      <c r="BL1894" s="74"/>
    </row>
    <row r="1895" spans="1:64" ht="11.25" customHeight="1" x14ac:dyDescent="0.2">
      <c r="A1895" s="184" t="s">
        <v>2494</v>
      </c>
      <c r="B1895" s="185">
        <v>0</v>
      </c>
      <c r="C1895" s="828">
        <v>64759</v>
      </c>
      <c r="D1895" s="284">
        <v>1E-4</v>
      </c>
      <c r="E1895" s="91">
        <v>0</v>
      </c>
      <c r="F1895" s="186">
        <v>0</v>
      </c>
      <c r="G1895" s="186">
        <v>0</v>
      </c>
      <c r="H1895" s="186">
        <v>0</v>
      </c>
      <c r="I1895" s="186">
        <v>0</v>
      </c>
      <c r="J1895" s="188">
        <v>0</v>
      </c>
      <c r="K1895" s="186">
        <v>0</v>
      </c>
      <c r="L1895" s="186">
        <v>0</v>
      </c>
      <c r="M1895" s="187">
        <v>0</v>
      </c>
      <c r="N1895" s="188">
        <v>0</v>
      </c>
      <c r="O1895" s="189">
        <v>0</v>
      </c>
      <c r="P1895" s="186">
        <v>0</v>
      </c>
      <c r="Q1895" s="189">
        <v>0</v>
      </c>
      <c r="R1895" s="189">
        <v>0</v>
      </c>
      <c r="S1895" s="189">
        <v>1E-4</v>
      </c>
      <c r="T1895" s="188">
        <v>0</v>
      </c>
      <c r="U1895" s="187">
        <v>0</v>
      </c>
      <c r="V1895" s="189">
        <v>0</v>
      </c>
      <c r="W1895" s="189">
        <v>0</v>
      </c>
      <c r="X1895" s="188">
        <v>0</v>
      </c>
      <c r="Y1895" s="188">
        <v>0</v>
      </c>
      <c r="Z1895" s="186">
        <v>0</v>
      </c>
      <c r="AA1895" s="186">
        <v>0</v>
      </c>
      <c r="AB1895" s="186">
        <v>0</v>
      </c>
      <c r="AC1895" s="186">
        <v>0</v>
      </c>
      <c r="AD1895" s="188">
        <v>0</v>
      </c>
      <c r="AE1895" s="189">
        <v>0</v>
      </c>
      <c r="AF1895" s="189">
        <v>0</v>
      </c>
      <c r="AG1895" s="189">
        <v>0</v>
      </c>
      <c r="AH1895" s="191">
        <v>0</v>
      </c>
      <c r="AI1895" s="186">
        <v>0</v>
      </c>
      <c r="AJ1895" s="192">
        <v>7501943433175</v>
      </c>
      <c r="AK1895" s="192">
        <v>93704</v>
      </c>
      <c r="AL1895" s="90" t="s">
        <v>279</v>
      </c>
      <c r="AM1895" s="75">
        <v>64759</v>
      </c>
      <c r="AN1895" s="76"/>
      <c r="AO1895" s="188">
        <v>0</v>
      </c>
      <c r="AP1895" s="188">
        <v>0</v>
      </c>
      <c r="AQ1895" s="187">
        <v>0</v>
      </c>
      <c r="AR1895" s="188">
        <v>0</v>
      </c>
      <c r="AS1895" s="187">
        <v>0</v>
      </c>
      <c r="AT1895" s="188">
        <v>0</v>
      </c>
      <c r="AU1895" s="187">
        <v>0</v>
      </c>
      <c r="AV1895" s="188">
        <v>0</v>
      </c>
      <c r="AW1895" s="187">
        <v>0</v>
      </c>
      <c r="AX1895" s="188">
        <v>0</v>
      </c>
      <c r="AY1895" s="187">
        <v>0</v>
      </c>
      <c r="AZ1895" s="188">
        <v>0</v>
      </c>
      <c r="BA1895" s="187">
        <v>0</v>
      </c>
      <c r="BB1895" s="188">
        <v>0</v>
      </c>
      <c r="BC1895" s="187">
        <v>0</v>
      </c>
      <c r="BD1895" s="75"/>
      <c r="BE1895" s="75"/>
      <c r="BG1895" s="74"/>
      <c r="BH1895" s="74"/>
      <c r="BI1895" s="194"/>
      <c r="BJ1895" s="74"/>
      <c r="BK1895" s="74"/>
      <c r="BL1895" s="74"/>
    </row>
    <row r="1896" spans="1:64" ht="11.25" customHeight="1" x14ac:dyDescent="0.2">
      <c r="A1896" s="184" t="s">
        <v>2495</v>
      </c>
      <c r="B1896" s="185">
        <v>0</v>
      </c>
      <c r="C1896" s="828">
        <v>65479</v>
      </c>
      <c r="D1896" s="284">
        <v>1E-4</v>
      </c>
      <c r="E1896" s="91">
        <v>0</v>
      </c>
      <c r="F1896" s="186">
        <v>0</v>
      </c>
      <c r="G1896" s="186">
        <v>0</v>
      </c>
      <c r="H1896" s="186">
        <v>0</v>
      </c>
      <c r="I1896" s="186">
        <v>0</v>
      </c>
      <c r="J1896" s="188">
        <v>0</v>
      </c>
      <c r="K1896" s="186">
        <v>0</v>
      </c>
      <c r="L1896" s="186">
        <v>0</v>
      </c>
      <c r="M1896" s="187">
        <v>0</v>
      </c>
      <c r="N1896" s="188">
        <v>0</v>
      </c>
      <c r="O1896" s="189">
        <v>0</v>
      </c>
      <c r="P1896" s="186">
        <v>0</v>
      </c>
      <c r="Q1896" s="189">
        <v>0</v>
      </c>
      <c r="R1896" s="189">
        <v>0</v>
      </c>
      <c r="S1896" s="189">
        <v>1E-4</v>
      </c>
      <c r="T1896" s="188">
        <v>0</v>
      </c>
      <c r="U1896" s="187">
        <v>0</v>
      </c>
      <c r="V1896" s="189">
        <v>0</v>
      </c>
      <c r="W1896" s="189">
        <v>0</v>
      </c>
      <c r="X1896" s="188">
        <v>0</v>
      </c>
      <c r="Y1896" s="188">
        <v>0</v>
      </c>
      <c r="Z1896" s="186">
        <v>0</v>
      </c>
      <c r="AA1896" s="186">
        <v>0</v>
      </c>
      <c r="AB1896" s="186">
        <v>0</v>
      </c>
      <c r="AC1896" s="186">
        <v>0</v>
      </c>
      <c r="AD1896" s="188">
        <v>0</v>
      </c>
      <c r="AE1896" s="189">
        <v>0</v>
      </c>
      <c r="AF1896" s="189">
        <v>0</v>
      </c>
      <c r="AG1896" s="189">
        <v>0</v>
      </c>
      <c r="AH1896" s="191">
        <v>0</v>
      </c>
      <c r="AI1896" s="186">
        <v>0</v>
      </c>
      <c r="AJ1896" s="192">
        <v>7506425618842</v>
      </c>
      <c r="AK1896" s="192" t="s">
        <v>262</v>
      </c>
      <c r="AL1896" s="90" t="s">
        <v>279</v>
      </c>
      <c r="AM1896" s="75">
        <v>65479</v>
      </c>
      <c r="AN1896" s="76"/>
      <c r="AO1896" s="188">
        <v>0</v>
      </c>
      <c r="AP1896" s="188">
        <v>0</v>
      </c>
      <c r="AQ1896" s="187">
        <v>0</v>
      </c>
      <c r="AR1896" s="188">
        <v>0</v>
      </c>
      <c r="AS1896" s="187">
        <v>0</v>
      </c>
      <c r="AT1896" s="188">
        <v>0</v>
      </c>
      <c r="AU1896" s="187">
        <v>0</v>
      </c>
      <c r="AV1896" s="188">
        <v>0</v>
      </c>
      <c r="AW1896" s="187">
        <v>0</v>
      </c>
      <c r="AX1896" s="188">
        <v>0</v>
      </c>
      <c r="AY1896" s="187">
        <v>0</v>
      </c>
      <c r="AZ1896" s="188">
        <v>0</v>
      </c>
      <c r="BA1896" s="187">
        <v>0</v>
      </c>
      <c r="BB1896" s="188">
        <v>0</v>
      </c>
      <c r="BC1896" s="187">
        <v>0</v>
      </c>
      <c r="BD1896" s="75"/>
      <c r="BE1896" s="75"/>
      <c r="BG1896" s="74"/>
      <c r="BH1896" s="74"/>
      <c r="BI1896" s="194"/>
      <c r="BJ1896" s="74"/>
      <c r="BK1896" s="74"/>
      <c r="BL1896" s="74"/>
    </row>
    <row r="1897" spans="1:64" ht="11.25" customHeight="1" x14ac:dyDescent="0.2">
      <c r="A1897" s="184" t="s">
        <v>2496</v>
      </c>
      <c r="B1897" s="185">
        <v>0</v>
      </c>
      <c r="C1897" s="828">
        <v>66196</v>
      </c>
      <c r="D1897" s="284">
        <v>1E-4</v>
      </c>
      <c r="E1897" s="91">
        <v>0</v>
      </c>
      <c r="F1897" s="186">
        <v>0</v>
      </c>
      <c r="G1897" s="186">
        <v>0</v>
      </c>
      <c r="H1897" s="186">
        <v>0</v>
      </c>
      <c r="I1897" s="186">
        <v>0</v>
      </c>
      <c r="J1897" s="188">
        <v>0</v>
      </c>
      <c r="K1897" s="186">
        <v>0</v>
      </c>
      <c r="L1897" s="186">
        <v>0</v>
      </c>
      <c r="M1897" s="187">
        <v>0</v>
      </c>
      <c r="N1897" s="188">
        <v>0</v>
      </c>
      <c r="O1897" s="189">
        <v>0</v>
      </c>
      <c r="P1897" s="186">
        <v>0</v>
      </c>
      <c r="Q1897" s="189">
        <v>0</v>
      </c>
      <c r="R1897" s="189">
        <v>0</v>
      </c>
      <c r="S1897" s="189">
        <v>1E-4</v>
      </c>
      <c r="T1897" s="188">
        <v>0</v>
      </c>
      <c r="U1897" s="187">
        <v>0</v>
      </c>
      <c r="V1897" s="189">
        <v>0</v>
      </c>
      <c r="W1897" s="189">
        <v>0</v>
      </c>
      <c r="X1897" s="188">
        <v>0</v>
      </c>
      <c r="Y1897" s="188">
        <v>0</v>
      </c>
      <c r="Z1897" s="186">
        <v>0</v>
      </c>
      <c r="AA1897" s="186">
        <v>0</v>
      </c>
      <c r="AB1897" s="186">
        <v>0</v>
      </c>
      <c r="AC1897" s="186">
        <v>0</v>
      </c>
      <c r="AD1897" s="188">
        <v>0</v>
      </c>
      <c r="AE1897" s="189">
        <v>0</v>
      </c>
      <c r="AF1897" s="189">
        <v>0</v>
      </c>
      <c r="AG1897" s="189">
        <v>0</v>
      </c>
      <c r="AH1897" s="191">
        <v>0</v>
      </c>
      <c r="AI1897" s="186">
        <v>0</v>
      </c>
      <c r="AJ1897" s="192">
        <v>7506425622436</v>
      </c>
      <c r="AK1897" s="192" t="s">
        <v>262</v>
      </c>
      <c r="AL1897" s="90" t="s">
        <v>279</v>
      </c>
      <c r="AM1897" s="75">
        <v>66196</v>
      </c>
      <c r="AN1897" s="76"/>
      <c r="AO1897" s="188">
        <v>0</v>
      </c>
      <c r="AP1897" s="188">
        <v>0</v>
      </c>
      <c r="AQ1897" s="187">
        <v>0</v>
      </c>
      <c r="AR1897" s="188">
        <v>0</v>
      </c>
      <c r="AS1897" s="187">
        <v>0</v>
      </c>
      <c r="AT1897" s="188">
        <v>0</v>
      </c>
      <c r="AU1897" s="187">
        <v>0</v>
      </c>
      <c r="AV1897" s="188">
        <v>0</v>
      </c>
      <c r="AW1897" s="187">
        <v>0</v>
      </c>
      <c r="AX1897" s="188">
        <v>0</v>
      </c>
      <c r="AY1897" s="187">
        <v>0</v>
      </c>
      <c r="AZ1897" s="188">
        <v>0</v>
      </c>
      <c r="BA1897" s="187">
        <v>0</v>
      </c>
      <c r="BB1897" s="188">
        <v>0</v>
      </c>
      <c r="BC1897" s="187">
        <v>0</v>
      </c>
      <c r="BD1897" s="75"/>
      <c r="BE1897" s="75"/>
      <c r="BG1897" s="74"/>
      <c r="BH1897" s="74"/>
      <c r="BI1897" s="194"/>
      <c r="BJ1897" s="74"/>
      <c r="BK1897" s="74"/>
      <c r="BL1897" s="74"/>
    </row>
    <row r="1898" spans="1:64" ht="11.25" customHeight="1" x14ac:dyDescent="0.2">
      <c r="A1898" s="184" t="s">
        <v>2497</v>
      </c>
      <c r="B1898" s="185">
        <v>0</v>
      </c>
      <c r="C1898" s="828">
        <v>66237</v>
      </c>
      <c r="D1898" s="284">
        <v>1E-4</v>
      </c>
      <c r="E1898" s="91">
        <v>0</v>
      </c>
      <c r="F1898" s="186">
        <v>0</v>
      </c>
      <c r="G1898" s="186">
        <v>0</v>
      </c>
      <c r="H1898" s="186">
        <v>0</v>
      </c>
      <c r="I1898" s="186">
        <v>0</v>
      </c>
      <c r="J1898" s="188">
        <v>0</v>
      </c>
      <c r="K1898" s="186">
        <v>0</v>
      </c>
      <c r="L1898" s="186">
        <v>0</v>
      </c>
      <c r="M1898" s="187">
        <v>0</v>
      </c>
      <c r="N1898" s="188">
        <v>0</v>
      </c>
      <c r="O1898" s="189">
        <v>0</v>
      </c>
      <c r="P1898" s="186">
        <v>0</v>
      </c>
      <c r="Q1898" s="189">
        <v>0</v>
      </c>
      <c r="R1898" s="189">
        <v>0</v>
      </c>
      <c r="S1898" s="189">
        <v>1E-4</v>
      </c>
      <c r="T1898" s="188">
        <v>0</v>
      </c>
      <c r="U1898" s="187">
        <v>0</v>
      </c>
      <c r="V1898" s="189">
        <v>0</v>
      </c>
      <c r="W1898" s="189">
        <v>0</v>
      </c>
      <c r="X1898" s="188">
        <v>0</v>
      </c>
      <c r="Y1898" s="188">
        <v>0</v>
      </c>
      <c r="Z1898" s="186">
        <v>0</v>
      </c>
      <c r="AA1898" s="186">
        <v>0</v>
      </c>
      <c r="AB1898" s="186">
        <v>0</v>
      </c>
      <c r="AC1898" s="186">
        <v>0</v>
      </c>
      <c r="AD1898" s="188">
        <v>0</v>
      </c>
      <c r="AE1898" s="189">
        <v>0</v>
      </c>
      <c r="AF1898" s="189">
        <v>0</v>
      </c>
      <c r="AG1898" s="189">
        <v>0</v>
      </c>
      <c r="AH1898" s="191">
        <v>0</v>
      </c>
      <c r="AI1898" s="186">
        <v>0</v>
      </c>
      <c r="AJ1898" s="192">
        <v>7506425622436</v>
      </c>
      <c r="AK1898" s="192" t="s">
        <v>262</v>
      </c>
      <c r="AL1898" s="90" t="s">
        <v>279</v>
      </c>
      <c r="AM1898" s="75">
        <v>66237</v>
      </c>
      <c r="AN1898" s="76"/>
      <c r="AO1898" s="188">
        <v>0</v>
      </c>
      <c r="AP1898" s="188">
        <v>0</v>
      </c>
      <c r="AQ1898" s="187">
        <v>0</v>
      </c>
      <c r="AR1898" s="188">
        <v>0</v>
      </c>
      <c r="AS1898" s="187">
        <v>0</v>
      </c>
      <c r="AT1898" s="188">
        <v>0</v>
      </c>
      <c r="AU1898" s="187">
        <v>0</v>
      </c>
      <c r="AV1898" s="188">
        <v>0</v>
      </c>
      <c r="AW1898" s="187">
        <v>0</v>
      </c>
      <c r="AX1898" s="188">
        <v>0</v>
      </c>
      <c r="AY1898" s="187">
        <v>0</v>
      </c>
      <c r="AZ1898" s="188">
        <v>0</v>
      </c>
      <c r="BA1898" s="187">
        <v>0</v>
      </c>
      <c r="BB1898" s="188">
        <v>0</v>
      </c>
      <c r="BC1898" s="187">
        <v>0</v>
      </c>
      <c r="BD1898" s="75"/>
      <c r="BE1898" s="75"/>
      <c r="BG1898" s="74"/>
      <c r="BH1898" s="74"/>
      <c r="BI1898" s="194"/>
      <c r="BJ1898" s="74"/>
      <c r="BK1898" s="74"/>
      <c r="BL1898" s="74"/>
    </row>
    <row r="1899" spans="1:64" ht="11.25" customHeight="1" x14ac:dyDescent="0.2">
      <c r="A1899" s="184" t="s">
        <v>2498</v>
      </c>
      <c r="B1899" s="185">
        <v>0</v>
      </c>
      <c r="C1899" s="828">
        <v>65654</v>
      </c>
      <c r="D1899" s="284">
        <v>1E-4</v>
      </c>
      <c r="E1899" s="91">
        <v>0</v>
      </c>
      <c r="F1899" s="186">
        <v>0</v>
      </c>
      <c r="G1899" s="186">
        <v>0</v>
      </c>
      <c r="H1899" s="186">
        <v>0</v>
      </c>
      <c r="I1899" s="186">
        <v>0</v>
      </c>
      <c r="J1899" s="188">
        <v>0</v>
      </c>
      <c r="K1899" s="186">
        <v>0</v>
      </c>
      <c r="L1899" s="186">
        <v>0</v>
      </c>
      <c r="M1899" s="187">
        <v>0</v>
      </c>
      <c r="N1899" s="188">
        <v>0</v>
      </c>
      <c r="O1899" s="189">
        <v>0</v>
      </c>
      <c r="P1899" s="186">
        <v>0</v>
      </c>
      <c r="Q1899" s="189">
        <v>0</v>
      </c>
      <c r="R1899" s="189">
        <v>0</v>
      </c>
      <c r="S1899" s="189">
        <v>1E-4</v>
      </c>
      <c r="T1899" s="188">
        <v>0</v>
      </c>
      <c r="U1899" s="187">
        <v>0</v>
      </c>
      <c r="V1899" s="189">
        <v>0</v>
      </c>
      <c r="W1899" s="189">
        <v>0</v>
      </c>
      <c r="X1899" s="188">
        <v>0</v>
      </c>
      <c r="Y1899" s="188">
        <v>0</v>
      </c>
      <c r="Z1899" s="186">
        <v>0</v>
      </c>
      <c r="AA1899" s="186">
        <v>0</v>
      </c>
      <c r="AB1899" s="186">
        <v>0</v>
      </c>
      <c r="AC1899" s="186">
        <v>0</v>
      </c>
      <c r="AD1899" s="188">
        <v>0</v>
      </c>
      <c r="AE1899" s="189">
        <v>0</v>
      </c>
      <c r="AF1899" s="189">
        <v>0</v>
      </c>
      <c r="AG1899" s="189">
        <v>0</v>
      </c>
      <c r="AH1899" s="191">
        <v>0</v>
      </c>
      <c r="AI1899" s="186">
        <v>0</v>
      </c>
      <c r="AJ1899" s="192">
        <v>7506425626809</v>
      </c>
      <c r="AK1899" s="192" t="s">
        <v>262</v>
      </c>
      <c r="AL1899" s="90" t="s">
        <v>279</v>
      </c>
      <c r="AM1899" s="75">
        <v>65654</v>
      </c>
      <c r="AN1899" s="76"/>
      <c r="AO1899" s="188">
        <v>0</v>
      </c>
      <c r="AP1899" s="188">
        <v>0</v>
      </c>
      <c r="AQ1899" s="187">
        <v>0</v>
      </c>
      <c r="AR1899" s="188">
        <v>0</v>
      </c>
      <c r="AS1899" s="187">
        <v>0</v>
      </c>
      <c r="AT1899" s="188">
        <v>0</v>
      </c>
      <c r="AU1899" s="187">
        <v>0</v>
      </c>
      <c r="AV1899" s="188">
        <v>0</v>
      </c>
      <c r="AW1899" s="187">
        <v>0</v>
      </c>
      <c r="AX1899" s="188">
        <v>0</v>
      </c>
      <c r="AY1899" s="187">
        <v>0</v>
      </c>
      <c r="AZ1899" s="188">
        <v>0</v>
      </c>
      <c r="BA1899" s="187">
        <v>0</v>
      </c>
      <c r="BB1899" s="188">
        <v>0</v>
      </c>
      <c r="BC1899" s="187">
        <v>0</v>
      </c>
      <c r="BD1899" s="75"/>
      <c r="BE1899" s="75"/>
      <c r="BG1899" s="74"/>
      <c r="BH1899" s="74"/>
      <c r="BI1899" s="194"/>
      <c r="BJ1899" s="74"/>
      <c r="BK1899" s="74"/>
      <c r="BL1899" s="74"/>
    </row>
    <row r="1900" spans="1:64" ht="11.25" customHeight="1" x14ac:dyDescent="0.2">
      <c r="A1900" s="184" t="s">
        <v>2499</v>
      </c>
      <c r="B1900" s="185">
        <v>0</v>
      </c>
      <c r="C1900" s="828">
        <v>65626</v>
      </c>
      <c r="D1900" s="284">
        <v>1E-4</v>
      </c>
      <c r="E1900" s="91">
        <v>0</v>
      </c>
      <c r="F1900" s="186">
        <v>0</v>
      </c>
      <c r="G1900" s="186">
        <v>0</v>
      </c>
      <c r="H1900" s="186">
        <v>0</v>
      </c>
      <c r="I1900" s="186">
        <v>0</v>
      </c>
      <c r="J1900" s="188">
        <v>0</v>
      </c>
      <c r="K1900" s="186">
        <v>0</v>
      </c>
      <c r="L1900" s="186">
        <v>0</v>
      </c>
      <c r="M1900" s="187">
        <v>0</v>
      </c>
      <c r="N1900" s="188">
        <v>0</v>
      </c>
      <c r="O1900" s="189">
        <v>0</v>
      </c>
      <c r="P1900" s="186">
        <v>0</v>
      </c>
      <c r="Q1900" s="189">
        <v>0</v>
      </c>
      <c r="R1900" s="189">
        <v>0</v>
      </c>
      <c r="S1900" s="189">
        <v>1E-4</v>
      </c>
      <c r="T1900" s="188">
        <v>0</v>
      </c>
      <c r="U1900" s="187">
        <v>0</v>
      </c>
      <c r="V1900" s="189">
        <v>0</v>
      </c>
      <c r="W1900" s="189">
        <v>0</v>
      </c>
      <c r="X1900" s="188">
        <v>0</v>
      </c>
      <c r="Y1900" s="188">
        <v>0</v>
      </c>
      <c r="Z1900" s="186">
        <v>0</v>
      </c>
      <c r="AA1900" s="186">
        <v>0</v>
      </c>
      <c r="AB1900" s="186">
        <v>0</v>
      </c>
      <c r="AC1900" s="186">
        <v>0</v>
      </c>
      <c r="AD1900" s="188">
        <v>0</v>
      </c>
      <c r="AE1900" s="189">
        <v>0</v>
      </c>
      <c r="AF1900" s="189">
        <v>0</v>
      </c>
      <c r="AG1900" s="189">
        <v>0</v>
      </c>
      <c r="AH1900" s="191">
        <v>0</v>
      </c>
      <c r="AI1900" s="186">
        <v>0</v>
      </c>
      <c r="AJ1900" s="192">
        <v>7501943413566</v>
      </c>
      <c r="AK1900" s="192">
        <v>64721</v>
      </c>
      <c r="AL1900" s="90" t="s">
        <v>279</v>
      </c>
      <c r="AM1900" s="75">
        <v>65626</v>
      </c>
      <c r="AN1900" s="76"/>
      <c r="AO1900" s="188">
        <v>0</v>
      </c>
      <c r="AP1900" s="188">
        <v>0</v>
      </c>
      <c r="AQ1900" s="187">
        <v>0</v>
      </c>
      <c r="AR1900" s="188">
        <v>0</v>
      </c>
      <c r="AS1900" s="187">
        <v>0</v>
      </c>
      <c r="AT1900" s="188">
        <v>0</v>
      </c>
      <c r="AU1900" s="187">
        <v>0</v>
      </c>
      <c r="AV1900" s="188">
        <v>0</v>
      </c>
      <c r="AW1900" s="187">
        <v>0</v>
      </c>
      <c r="AX1900" s="188">
        <v>0</v>
      </c>
      <c r="AY1900" s="187">
        <v>0</v>
      </c>
      <c r="AZ1900" s="188">
        <v>0</v>
      </c>
      <c r="BA1900" s="187">
        <v>0</v>
      </c>
      <c r="BB1900" s="188">
        <v>0</v>
      </c>
      <c r="BC1900" s="187">
        <v>0</v>
      </c>
      <c r="BD1900" s="75"/>
      <c r="BE1900" s="75"/>
      <c r="BG1900" s="74"/>
      <c r="BH1900" s="74"/>
      <c r="BI1900" s="194"/>
      <c r="BJ1900" s="74"/>
      <c r="BK1900" s="74"/>
      <c r="BL1900" s="74"/>
    </row>
    <row r="1901" spans="1:64" ht="11.25" customHeight="1" x14ac:dyDescent="0.2">
      <c r="A1901" s="184" t="s">
        <v>2500</v>
      </c>
      <c r="B1901" s="185">
        <v>0</v>
      </c>
      <c r="C1901" s="828">
        <v>65776</v>
      </c>
      <c r="D1901" s="284">
        <v>1E-4</v>
      </c>
      <c r="E1901" s="91">
        <v>0</v>
      </c>
      <c r="F1901" s="186">
        <v>0</v>
      </c>
      <c r="G1901" s="186">
        <v>0</v>
      </c>
      <c r="H1901" s="186">
        <v>0</v>
      </c>
      <c r="I1901" s="186">
        <v>0</v>
      </c>
      <c r="J1901" s="188">
        <v>0</v>
      </c>
      <c r="K1901" s="186">
        <v>0</v>
      </c>
      <c r="L1901" s="186">
        <v>0</v>
      </c>
      <c r="M1901" s="187">
        <v>0</v>
      </c>
      <c r="N1901" s="188">
        <v>0</v>
      </c>
      <c r="O1901" s="189">
        <v>0</v>
      </c>
      <c r="P1901" s="186">
        <v>0</v>
      </c>
      <c r="Q1901" s="189">
        <v>0</v>
      </c>
      <c r="R1901" s="189">
        <v>0</v>
      </c>
      <c r="S1901" s="189">
        <v>1E-4</v>
      </c>
      <c r="T1901" s="188">
        <v>0</v>
      </c>
      <c r="U1901" s="187">
        <v>0</v>
      </c>
      <c r="V1901" s="189">
        <v>0</v>
      </c>
      <c r="W1901" s="189">
        <v>0</v>
      </c>
      <c r="X1901" s="188">
        <v>0</v>
      </c>
      <c r="Y1901" s="188">
        <v>0</v>
      </c>
      <c r="Z1901" s="186">
        <v>0</v>
      </c>
      <c r="AA1901" s="186">
        <v>0</v>
      </c>
      <c r="AB1901" s="186">
        <v>0</v>
      </c>
      <c r="AC1901" s="186">
        <v>0</v>
      </c>
      <c r="AD1901" s="188">
        <v>0</v>
      </c>
      <c r="AE1901" s="189">
        <v>0</v>
      </c>
      <c r="AF1901" s="189">
        <v>0</v>
      </c>
      <c r="AG1901" s="189">
        <v>0</v>
      </c>
      <c r="AH1901" s="191">
        <v>0</v>
      </c>
      <c r="AI1901" s="186">
        <v>0</v>
      </c>
      <c r="AJ1901" s="192">
        <v>7501943413566</v>
      </c>
      <c r="AK1901" s="192">
        <v>64721</v>
      </c>
      <c r="AL1901" s="90" t="s">
        <v>279</v>
      </c>
      <c r="AM1901" s="75">
        <v>65776</v>
      </c>
      <c r="AN1901" s="76"/>
      <c r="AO1901" s="188">
        <v>0</v>
      </c>
      <c r="AP1901" s="188">
        <v>0</v>
      </c>
      <c r="AQ1901" s="187">
        <v>0</v>
      </c>
      <c r="AR1901" s="188">
        <v>0</v>
      </c>
      <c r="AS1901" s="187">
        <v>0</v>
      </c>
      <c r="AT1901" s="188">
        <v>0</v>
      </c>
      <c r="AU1901" s="187">
        <v>0</v>
      </c>
      <c r="AV1901" s="188">
        <v>0</v>
      </c>
      <c r="AW1901" s="187">
        <v>0</v>
      </c>
      <c r="AX1901" s="188">
        <v>0</v>
      </c>
      <c r="AY1901" s="187">
        <v>0</v>
      </c>
      <c r="AZ1901" s="188">
        <v>0</v>
      </c>
      <c r="BA1901" s="187">
        <v>0</v>
      </c>
      <c r="BB1901" s="188">
        <v>0</v>
      </c>
      <c r="BC1901" s="187">
        <v>0</v>
      </c>
      <c r="BD1901" s="75"/>
      <c r="BE1901" s="75"/>
      <c r="BG1901" s="74"/>
      <c r="BH1901" s="74"/>
      <c r="BI1901" s="194"/>
      <c r="BJ1901" s="74"/>
      <c r="BK1901" s="74"/>
      <c r="BL1901" s="74"/>
    </row>
    <row r="1902" spans="1:64" ht="11.25" customHeight="1" x14ac:dyDescent="0.2">
      <c r="A1902" s="184" t="s">
        <v>2501</v>
      </c>
      <c r="B1902" s="185">
        <v>0</v>
      </c>
      <c r="C1902" s="828">
        <v>65548</v>
      </c>
      <c r="D1902" s="284">
        <v>1E-4</v>
      </c>
      <c r="E1902" s="91">
        <v>0</v>
      </c>
      <c r="F1902" s="186">
        <v>0</v>
      </c>
      <c r="G1902" s="186">
        <v>0</v>
      </c>
      <c r="H1902" s="186">
        <v>0</v>
      </c>
      <c r="I1902" s="186">
        <v>0</v>
      </c>
      <c r="J1902" s="188">
        <v>0</v>
      </c>
      <c r="K1902" s="186">
        <v>0</v>
      </c>
      <c r="L1902" s="186">
        <v>0</v>
      </c>
      <c r="M1902" s="187">
        <v>0</v>
      </c>
      <c r="N1902" s="188">
        <v>0</v>
      </c>
      <c r="O1902" s="189">
        <v>0</v>
      </c>
      <c r="P1902" s="186">
        <v>0</v>
      </c>
      <c r="Q1902" s="189">
        <v>0</v>
      </c>
      <c r="R1902" s="189">
        <v>0</v>
      </c>
      <c r="S1902" s="189">
        <v>1E-4</v>
      </c>
      <c r="T1902" s="188">
        <v>0</v>
      </c>
      <c r="U1902" s="187">
        <v>0</v>
      </c>
      <c r="V1902" s="189">
        <v>0</v>
      </c>
      <c r="W1902" s="189">
        <v>0</v>
      </c>
      <c r="X1902" s="188">
        <v>0</v>
      </c>
      <c r="Y1902" s="188">
        <v>0</v>
      </c>
      <c r="Z1902" s="186">
        <v>0</v>
      </c>
      <c r="AA1902" s="186">
        <v>0</v>
      </c>
      <c r="AB1902" s="186">
        <v>0</v>
      </c>
      <c r="AC1902" s="186">
        <v>0</v>
      </c>
      <c r="AD1902" s="188">
        <v>0</v>
      </c>
      <c r="AE1902" s="189">
        <v>0</v>
      </c>
      <c r="AF1902" s="189">
        <v>0</v>
      </c>
      <c r="AG1902" s="189">
        <v>0</v>
      </c>
      <c r="AH1902" s="191">
        <v>0</v>
      </c>
      <c r="AI1902" s="186">
        <v>0</v>
      </c>
      <c r="AJ1902" s="192">
        <v>0</v>
      </c>
      <c r="AK1902" s="192" t="s">
        <v>530</v>
      </c>
      <c r="AL1902" s="90" t="s">
        <v>279</v>
      </c>
      <c r="AM1902" s="75">
        <v>65548</v>
      </c>
      <c r="AN1902" s="76"/>
      <c r="AO1902" s="188">
        <v>0</v>
      </c>
      <c r="AP1902" s="188">
        <v>0</v>
      </c>
      <c r="AQ1902" s="187">
        <v>0</v>
      </c>
      <c r="AR1902" s="188">
        <v>0</v>
      </c>
      <c r="AS1902" s="187">
        <v>0</v>
      </c>
      <c r="AT1902" s="188">
        <v>0</v>
      </c>
      <c r="AU1902" s="187">
        <v>0</v>
      </c>
      <c r="AV1902" s="188">
        <v>0</v>
      </c>
      <c r="AW1902" s="187">
        <v>0</v>
      </c>
      <c r="AX1902" s="188">
        <v>0</v>
      </c>
      <c r="AY1902" s="187">
        <v>0</v>
      </c>
      <c r="AZ1902" s="188">
        <v>0</v>
      </c>
      <c r="BA1902" s="187">
        <v>0</v>
      </c>
      <c r="BB1902" s="188">
        <v>0</v>
      </c>
      <c r="BC1902" s="187">
        <v>0</v>
      </c>
      <c r="BD1902" s="75"/>
      <c r="BE1902" s="75"/>
      <c r="BG1902" s="74"/>
      <c r="BH1902" s="74"/>
      <c r="BI1902" s="194"/>
      <c r="BJ1902" s="74"/>
      <c r="BK1902" s="74"/>
      <c r="BL1902" s="74"/>
    </row>
    <row r="1903" spans="1:64" ht="11.25" customHeight="1" x14ac:dyDescent="0.2">
      <c r="A1903" s="184" t="s">
        <v>2502</v>
      </c>
      <c r="B1903" s="185">
        <v>0</v>
      </c>
      <c r="C1903" s="828">
        <v>93450</v>
      </c>
      <c r="D1903" s="284">
        <v>1E-4</v>
      </c>
      <c r="E1903" s="91">
        <v>0</v>
      </c>
      <c r="F1903" s="186">
        <v>0</v>
      </c>
      <c r="G1903" s="186">
        <v>0</v>
      </c>
      <c r="H1903" s="186">
        <v>0</v>
      </c>
      <c r="I1903" s="186">
        <v>0</v>
      </c>
      <c r="J1903" s="188">
        <v>0</v>
      </c>
      <c r="K1903" s="186">
        <v>0</v>
      </c>
      <c r="L1903" s="186">
        <v>0</v>
      </c>
      <c r="M1903" s="187">
        <v>0</v>
      </c>
      <c r="N1903" s="188">
        <v>0</v>
      </c>
      <c r="O1903" s="189">
        <v>0</v>
      </c>
      <c r="P1903" s="186">
        <v>0</v>
      </c>
      <c r="Q1903" s="189">
        <v>0</v>
      </c>
      <c r="R1903" s="189">
        <v>0</v>
      </c>
      <c r="S1903" s="189">
        <v>1E-4</v>
      </c>
      <c r="T1903" s="188">
        <v>0</v>
      </c>
      <c r="U1903" s="187">
        <v>0</v>
      </c>
      <c r="V1903" s="189">
        <v>0</v>
      </c>
      <c r="W1903" s="189">
        <v>0</v>
      </c>
      <c r="X1903" s="188">
        <v>0</v>
      </c>
      <c r="Y1903" s="188">
        <v>0</v>
      </c>
      <c r="Z1903" s="186">
        <v>0</v>
      </c>
      <c r="AA1903" s="186">
        <v>0</v>
      </c>
      <c r="AB1903" s="186">
        <v>0</v>
      </c>
      <c r="AC1903" s="186">
        <v>0</v>
      </c>
      <c r="AD1903" s="188">
        <v>0</v>
      </c>
      <c r="AE1903" s="189">
        <v>0</v>
      </c>
      <c r="AF1903" s="189">
        <v>0</v>
      </c>
      <c r="AG1903" s="189">
        <v>0</v>
      </c>
      <c r="AH1903" s="191">
        <v>0</v>
      </c>
      <c r="AI1903" s="186">
        <v>0</v>
      </c>
      <c r="AJ1903" s="192">
        <v>7501943435704</v>
      </c>
      <c r="AK1903" s="192" t="s">
        <v>262</v>
      </c>
      <c r="AL1903" s="90" t="s">
        <v>278</v>
      </c>
      <c r="AM1903" s="75">
        <v>93450</v>
      </c>
      <c r="AN1903" s="76"/>
      <c r="AO1903" s="188">
        <v>0</v>
      </c>
      <c r="AP1903" s="188">
        <v>0</v>
      </c>
      <c r="AQ1903" s="187">
        <v>0</v>
      </c>
      <c r="AR1903" s="188">
        <v>0</v>
      </c>
      <c r="AS1903" s="187">
        <v>0</v>
      </c>
      <c r="AT1903" s="188">
        <v>0</v>
      </c>
      <c r="AU1903" s="187">
        <v>0</v>
      </c>
      <c r="AV1903" s="188">
        <v>0</v>
      </c>
      <c r="AW1903" s="187">
        <v>0</v>
      </c>
      <c r="AX1903" s="188">
        <v>0</v>
      </c>
      <c r="AY1903" s="187">
        <v>0</v>
      </c>
      <c r="AZ1903" s="188">
        <v>0</v>
      </c>
      <c r="BA1903" s="187">
        <v>0</v>
      </c>
      <c r="BB1903" s="188">
        <v>0</v>
      </c>
      <c r="BC1903" s="187">
        <v>0</v>
      </c>
      <c r="BD1903" s="75"/>
      <c r="BE1903" s="75"/>
      <c r="BG1903" s="74"/>
      <c r="BH1903" s="74"/>
      <c r="BI1903" s="194"/>
      <c r="BJ1903" s="74"/>
      <c r="BK1903" s="74"/>
      <c r="BL1903" s="74"/>
    </row>
    <row r="1904" spans="1:64" ht="11.25" customHeight="1" x14ac:dyDescent="0.2">
      <c r="A1904" s="184" t="s">
        <v>2503</v>
      </c>
      <c r="B1904" s="185">
        <v>0</v>
      </c>
      <c r="C1904" s="828">
        <v>64559</v>
      </c>
      <c r="D1904" s="284">
        <v>1E-4</v>
      </c>
      <c r="E1904" s="91">
        <v>0</v>
      </c>
      <c r="F1904" s="186">
        <v>0</v>
      </c>
      <c r="G1904" s="186">
        <v>0</v>
      </c>
      <c r="H1904" s="186">
        <v>0</v>
      </c>
      <c r="I1904" s="186">
        <v>0</v>
      </c>
      <c r="J1904" s="188">
        <v>0</v>
      </c>
      <c r="K1904" s="186">
        <v>0</v>
      </c>
      <c r="L1904" s="186">
        <v>0</v>
      </c>
      <c r="M1904" s="187">
        <v>0</v>
      </c>
      <c r="N1904" s="188">
        <v>0</v>
      </c>
      <c r="O1904" s="189">
        <v>0</v>
      </c>
      <c r="P1904" s="186">
        <v>0</v>
      </c>
      <c r="Q1904" s="189">
        <v>0</v>
      </c>
      <c r="R1904" s="189">
        <v>0</v>
      </c>
      <c r="S1904" s="189">
        <v>1E-4</v>
      </c>
      <c r="T1904" s="188">
        <v>0</v>
      </c>
      <c r="U1904" s="187">
        <v>0</v>
      </c>
      <c r="V1904" s="189">
        <v>0</v>
      </c>
      <c r="W1904" s="189">
        <v>0</v>
      </c>
      <c r="X1904" s="188">
        <v>0</v>
      </c>
      <c r="Y1904" s="188">
        <v>0</v>
      </c>
      <c r="Z1904" s="186">
        <v>0</v>
      </c>
      <c r="AA1904" s="186">
        <v>0</v>
      </c>
      <c r="AB1904" s="186">
        <v>0</v>
      </c>
      <c r="AC1904" s="186">
        <v>0</v>
      </c>
      <c r="AD1904" s="188">
        <v>0</v>
      </c>
      <c r="AE1904" s="189">
        <v>0</v>
      </c>
      <c r="AF1904" s="189">
        <v>0</v>
      </c>
      <c r="AG1904" s="189">
        <v>0</v>
      </c>
      <c r="AH1904" s="191">
        <v>0</v>
      </c>
      <c r="AI1904" s="186">
        <v>0</v>
      </c>
      <c r="AJ1904" s="192">
        <v>7501943435704</v>
      </c>
      <c r="AK1904" s="192">
        <v>93450</v>
      </c>
      <c r="AL1904" s="90" t="s">
        <v>278</v>
      </c>
      <c r="AM1904" s="75">
        <v>64559</v>
      </c>
      <c r="AN1904" s="76"/>
      <c r="AO1904" s="188">
        <v>0</v>
      </c>
      <c r="AP1904" s="188">
        <v>0</v>
      </c>
      <c r="AQ1904" s="187">
        <v>0</v>
      </c>
      <c r="AR1904" s="188">
        <v>0</v>
      </c>
      <c r="AS1904" s="187">
        <v>0</v>
      </c>
      <c r="AT1904" s="188">
        <v>0</v>
      </c>
      <c r="AU1904" s="187">
        <v>0</v>
      </c>
      <c r="AV1904" s="188">
        <v>0</v>
      </c>
      <c r="AW1904" s="187">
        <v>0</v>
      </c>
      <c r="AX1904" s="188">
        <v>0</v>
      </c>
      <c r="AY1904" s="187">
        <v>0</v>
      </c>
      <c r="AZ1904" s="188">
        <v>0</v>
      </c>
      <c r="BA1904" s="187">
        <v>0</v>
      </c>
      <c r="BB1904" s="188">
        <v>0</v>
      </c>
      <c r="BC1904" s="187">
        <v>0</v>
      </c>
      <c r="BD1904" s="75"/>
      <c r="BE1904" s="75"/>
      <c r="BG1904" s="74"/>
      <c r="BH1904" s="74"/>
      <c r="BI1904" s="194"/>
      <c r="BJ1904" s="74"/>
      <c r="BK1904" s="74"/>
      <c r="BL1904" s="74"/>
    </row>
    <row r="1905" spans="1:64" ht="11.25" customHeight="1" x14ac:dyDescent="0.2">
      <c r="A1905" s="184" t="s">
        <v>2504</v>
      </c>
      <c r="B1905" s="185">
        <v>0</v>
      </c>
      <c r="C1905" s="828">
        <v>64544</v>
      </c>
      <c r="D1905" s="284">
        <v>1E-4</v>
      </c>
      <c r="E1905" s="91">
        <v>0</v>
      </c>
      <c r="F1905" s="186">
        <v>0</v>
      </c>
      <c r="G1905" s="186">
        <v>0</v>
      </c>
      <c r="H1905" s="186">
        <v>0</v>
      </c>
      <c r="I1905" s="186">
        <v>0</v>
      </c>
      <c r="J1905" s="188">
        <v>0</v>
      </c>
      <c r="K1905" s="186">
        <v>0</v>
      </c>
      <c r="L1905" s="186">
        <v>0</v>
      </c>
      <c r="M1905" s="187">
        <v>0</v>
      </c>
      <c r="N1905" s="188">
        <v>0</v>
      </c>
      <c r="O1905" s="189">
        <v>0</v>
      </c>
      <c r="P1905" s="186">
        <v>0</v>
      </c>
      <c r="Q1905" s="189">
        <v>0</v>
      </c>
      <c r="R1905" s="189">
        <v>0</v>
      </c>
      <c r="S1905" s="189">
        <v>1E-4</v>
      </c>
      <c r="T1905" s="188">
        <v>0</v>
      </c>
      <c r="U1905" s="187">
        <v>0</v>
      </c>
      <c r="V1905" s="189">
        <v>0</v>
      </c>
      <c r="W1905" s="189">
        <v>0</v>
      </c>
      <c r="X1905" s="188">
        <v>0</v>
      </c>
      <c r="Y1905" s="188">
        <v>0</v>
      </c>
      <c r="Z1905" s="186">
        <v>0</v>
      </c>
      <c r="AA1905" s="186">
        <v>0</v>
      </c>
      <c r="AB1905" s="186">
        <v>0</v>
      </c>
      <c r="AC1905" s="186">
        <v>0</v>
      </c>
      <c r="AD1905" s="188">
        <v>0</v>
      </c>
      <c r="AE1905" s="189">
        <v>0</v>
      </c>
      <c r="AF1905" s="189">
        <v>0</v>
      </c>
      <c r="AG1905" s="189">
        <v>0</v>
      </c>
      <c r="AH1905" s="191">
        <v>0</v>
      </c>
      <c r="AI1905" s="186">
        <v>0</v>
      </c>
      <c r="AJ1905" s="192">
        <v>7501943433090</v>
      </c>
      <c r="AK1905" s="192">
        <v>93720</v>
      </c>
      <c r="AL1905" s="90" t="s">
        <v>279</v>
      </c>
      <c r="AM1905" s="75">
        <v>64544</v>
      </c>
      <c r="AN1905" s="76"/>
      <c r="AO1905" s="188">
        <v>0</v>
      </c>
      <c r="AP1905" s="188">
        <v>0</v>
      </c>
      <c r="AQ1905" s="187">
        <v>0</v>
      </c>
      <c r="AR1905" s="188">
        <v>0</v>
      </c>
      <c r="AS1905" s="187">
        <v>0</v>
      </c>
      <c r="AT1905" s="188">
        <v>0</v>
      </c>
      <c r="AU1905" s="187">
        <v>0</v>
      </c>
      <c r="AV1905" s="188">
        <v>0</v>
      </c>
      <c r="AW1905" s="187">
        <v>0</v>
      </c>
      <c r="AX1905" s="188">
        <v>0</v>
      </c>
      <c r="AY1905" s="187">
        <v>0</v>
      </c>
      <c r="AZ1905" s="188">
        <v>0</v>
      </c>
      <c r="BA1905" s="187">
        <v>0</v>
      </c>
      <c r="BB1905" s="188">
        <v>0</v>
      </c>
      <c r="BC1905" s="187">
        <v>0</v>
      </c>
      <c r="BD1905" s="75"/>
      <c r="BE1905" s="75"/>
      <c r="BG1905" s="74"/>
      <c r="BH1905" s="74"/>
      <c r="BI1905" s="194"/>
      <c r="BJ1905" s="74"/>
      <c r="BK1905" s="74"/>
      <c r="BL1905" s="74"/>
    </row>
    <row r="1906" spans="1:64" ht="11.25" customHeight="1" x14ac:dyDescent="0.2">
      <c r="A1906" s="184" t="s">
        <v>2505</v>
      </c>
      <c r="B1906" s="185">
        <v>0</v>
      </c>
      <c r="C1906" s="828">
        <v>66192</v>
      </c>
      <c r="D1906" s="284">
        <v>1E-4</v>
      </c>
      <c r="E1906" s="91">
        <v>0</v>
      </c>
      <c r="F1906" s="186">
        <v>0</v>
      </c>
      <c r="G1906" s="186">
        <v>0</v>
      </c>
      <c r="H1906" s="186">
        <v>0</v>
      </c>
      <c r="I1906" s="186">
        <v>0</v>
      </c>
      <c r="J1906" s="188">
        <v>0</v>
      </c>
      <c r="K1906" s="186">
        <v>0</v>
      </c>
      <c r="L1906" s="186">
        <v>0</v>
      </c>
      <c r="M1906" s="187">
        <v>0</v>
      </c>
      <c r="N1906" s="188">
        <v>0</v>
      </c>
      <c r="O1906" s="189">
        <v>0</v>
      </c>
      <c r="P1906" s="186">
        <v>0</v>
      </c>
      <c r="Q1906" s="189">
        <v>0</v>
      </c>
      <c r="R1906" s="189">
        <v>0</v>
      </c>
      <c r="S1906" s="189">
        <v>1E-4</v>
      </c>
      <c r="T1906" s="188">
        <v>0</v>
      </c>
      <c r="U1906" s="187">
        <v>0</v>
      </c>
      <c r="V1906" s="189">
        <v>0</v>
      </c>
      <c r="W1906" s="189">
        <v>0</v>
      </c>
      <c r="X1906" s="188">
        <v>0</v>
      </c>
      <c r="Y1906" s="188">
        <v>0</v>
      </c>
      <c r="Z1906" s="186">
        <v>0</v>
      </c>
      <c r="AA1906" s="186">
        <v>0</v>
      </c>
      <c r="AB1906" s="186">
        <v>0</v>
      </c>
      <c r="AC1906" s="186">
        <v>0</v>
      </c>
      <c r="AD1906" s="188">
        <v>0</v>
      </c>
      <c r="AE1906" s="189">
        <v>0</v>
      </c>
      <c r="AF1906" s="189">
        <v>0</v>
      </c>
      <c r="AG1906" s="189">
        <v>0</v>
      </c>
      <c r="AH1906" s="191">
        <v>0</v>
      </c>
      <c r="AI1906" s="186">
        <v>0</v>
      </c>
      <c r="AJ1906" s="192">
        <v>7506425622351</v>
      </c>
      <c r="AK1906" s="192" t="s">
        <v>262</v>
      </c>
      <c r="AL1906" s="90" t="s">
        <v>279</v>
      </c>
      <c r="AM1906" s="75">
        <v>66192</v>
      </c>
      <c r="AN1906" s="76"/>
      <c r="AO1906" s="188">
        <v>0</v>
      </c>
      <c r="AP1906" s="188">
        <v>0</v>
      </c>
      <c r="AQ1906" s="187">
        <v>0</v>
      </c>
      <c r="AR1906" s="188">
        <v>0</v>
      </c>
      <c r="AS1906" s="187">
        <v>0</v>
      </c>
      <c r="AT1906" s="188">
        <v>0</v>
      </c>
      <c r="AU1906" s="187">
        <v>0</v>
      </c>
      <c r="AV1906" s="188">
        <v>0</v>
      </c>
      <c r="AW1906" s="187">
        <v>0</v>
      </c>
      <c r="AX1906" s="188">
        <v>0</v>
      </c>
      <c r="AY1906" s="187">
        <v>0</v>
      </c>
      <c r="AZ1906" s="188">
        <v>0</v>
      </c>
      <c r="BA1906" s="187">
        <v>0</v>
      </c>
      <c r="BB1906" s="188">
        <v>0</v>
      </c>
      <c r="BC1906" s="187">
        <v>0</v>
      </c>
      <c r="BD1906" s="75"/>
      <c r="BE1906" s="75"/>
      <c r="BG1906" s="74"/>
      <c r="BH1906" s="74"/>
      <c r="BI1906" s="194"/>
      <c r="BJ1906" s="74"/>
      <c r="BK1906" s="74"/>
      <c r="BL1906" s="74"/>
    </row>
    <row r="1907" spans="1:64" ht="11.25" customHeight="1" x14ac:dyDescent="0.2">
      <c r="A1907" s="184" t="s">
        <v>2506</v>
      </c>
      <c r="B1907" s="185">
        <v>0</v>
      </c>
      <c r="C1907" s="828">
        <v>93701</v>
      </c>
      <c r="D1907" s="284">
        <v>1E-4</v>
      </c>
      <c r="E1907" s="91">
        <v>0</v>
      </c>
      <c r="F1907" s="186">
        <v>0</v>
      </c>
      <c r="G1907" s="186">
        <v>0</v>
      </c>
      <c r="H1907" s="186">
        <v>0</v>
      </c>
      <c r="I1907" s="186">
        <v>0</v>
      </c>
      <c r="J1907" s="188">
        <v>0</v>
      </c>
      <c r="K1907" s="186">
        <v>0</v>
      </c>
      <c r="L1907" s="186">
        <v>0</v>
      </c>
      <c r="M1907" s="187">
        <v>0</v>
      </c>
      <c r="N1907" s="188">
        <v>0</v>
      </c>
      <c r="O1907" s="189">
        <v>0</v>
      </c>
      <c r="P1907" s="186">
        <v>0</v>
      </c>
      <c r="Q1907" s="189">
        <v>0</v>
      </c>
      <c r="R1907" s="189">
        <v>0</v>
      </c>
      <c r="S1907" s="189">
        <v>1E-4</v>
      </c>
      <c r="T1907" s="188">
        <v>0</v>
      </c>
      <c r="U1907" s="187">
        <v>0</v>
      </c>
      <c r="V1907" s="189">
        <v>0</v>
      </c>
      <c r="W1907" s="189">
        <v>0</v>
      </c>
      <c r="X1907" s="188">
        <v>0</v>
      </c>
      <c r="Y1907" s="188">
        <v>0</v>
      </c>
      <c r="Z1907" s="186">
        <v>0</v>
      </c>
      <c r="AA1907" s="186">
        <v>0</v>
      </c>
      <c r="AB1907" s="186">
        <v>0</v>
      </c>
      <c r="AC1907" s="186">
        <v>0</v>
      </c>
      <c r="AD1907" s="188">
        <v>0</v>
      </c>
      <c r="AE1907" s="189">
        <v>0</v>
      </c>
      <c r="AF1907" s="189">
        <v>0</v>
      </c>
      <c r="AG1907" s="189">
        <v>0</v>
      </c>
      <c r="AH1907" s="191">
        <v>0</v>
      </c>
      <c r="AI1907" s="186">
        <v>0</v>
      </c>
      <c r="AJ1907" s="192">
        <v>7501943433113</v>
      </c>
      <c r="AK1907" s="192" t="s">
        <v>262</v>
      </c>
      <c r="AL1907" s="90" t="s">
        <v>278</v>
      </c>
      <c r="AM1907" s="75">
        <v>93701</v>
      </c>
      <c r="AN1907" s="76"/>
      <c r="AO1907" s="188">
        <v>0</v>
      </c>
      <c r="AP1907" s="188">
        <v>0</v>
      </c>
      <c r="AQ1907" s="187">
        <v>0</v>
      </c>
      <c r="AR1907" s="188">
        <v>0</v>
      </c>
      <c r="AS1907" s="187">
        <v>0</v>
      </c>
      <c r="AT1907" s="188">
        <v>0</v>
      </c>
      <c r="AU1907" s="187">
        <v>0</v>
      </c>
      <c r="AV1907" s="188">
        <v>0</v>
      </c>
      <c r="AW1907" s="187">
        <v>0</v>
      </c>
      <c r="AX1907" s="188">
        <v>0</v>
      </c>
      <c r="AY1907" s="187">
        <v>0</v>
      </c>
      <c r="AZ1907" s="188">
        <v>0</v>
      </c>
      <c r="BA1907" s="187">
        <v>0</v>
      </c>
      <c r="BB1907" s="188">
        <v>0</v>
      </c>
      <c r="BC1907" s="187">
        <v>0</v>
      </c>
      <c r="BD1907" s="75"/>
      <c r="BE1907" s="75"/>
      <c r="BG1907" s="74"/>
      <c r="BH1907" s="74"/>
      <c r="BI1907" s="194"/>
      <c r="BJ1907" s="74"/>
      <c r="BK1907" s="74"/>
      <c r="BL1907" s="74"/>
    </row>
    <row r="1908" spans="1:64" ht="11.25" customHeight="1" x14ac:dyDescent="0.2">
      <c r="A1908" s="184" t="s">
        <v>2507</v>
      </c>
      <c r="B1908" s="185">
        <v>0</v>
      </c>
      <c r="C1908" s="828">
        <v>64756</v>
      </c>
      <c r="D1908" s="284">
        <v>1E-4</v>
      </c>
      <c r="E1908" s="91">
        <v>0</v>
      </c>
      <c r="F1908" s="186">
        <v>0</v>
      </c>
      <c r="G1908" s="186">
        <v>0</v>
      </c>
      <c r="H1908" s="186">
        <v>0</v>
      </c>
      <c r="I1908" s="186">
        <v>0</v>
      </c>
      <c r="J1908" s="188">
        <v>0</v>
      </c>
      <c r="K1908" s="186">
        <v>0</v>
      </c>
      <c r="L1908" s="186">
        <v>0</v>
      </c>
      <c r="M1908" s="187">
        <v>0</v>
      </c>
      <c r="N1908" s="188">
        <v>0</v>
      </c>
      <c r="O1908" s="189">
        <v>0</v>
      </c>
      <c r="P1908" s="186">
        <v>0</v>
      </c>
      <c r="Q1908" s="189">
        <v>0</v>
      </c>
      <c r="R1908" s="189">
        <v>0</v>
      </c>
      <c r="S1908" s="189">
        <v>1E-4</v>
      </c>
      <c r="T1908" s="188">
        <v>0</v>
      </c>
      <c r="U1908" s="187">
        <v>0</v>
      </c>
      <c r="V1908" s="189">
        <v>0</v>
      </c>
      <c r="W1908" s="189">
        <v>0</v>
      </c>
      <c r="X1908" s="188">
        <v>0</v>
      </c>
      <c r="Y1908" s="188">
        <v>0</v>
      </c>
      <c r="Z1908" s="186">
        <v>0</v>
      </c>
      <c r="AA1908" s="186">
        <v>0</v>
      </c>
      <c r="AB1908" s="186">
        <v>0</v>
      </c>
      <c r="AC1908" s="186">
        <v>0</v>
      </c>
      <c r="AD1908" s="188">
        <v>0</v>
      </c>
      <c r="AE1908" s="189">
        <v>0</v>
      </c>
      <c r="AF1908" s="189">
        <v>0</v>
      </c>
      <c r="AG1908" s="189">
        <v>0</v>
      </c>
      <c r="AH1908" s="191">
        <v>0</v>
      </c>
      <c r="AI1908" s="186">
        <v>0</v>
      </c>
      <c r="AJ1908" s="192">
        <v>7501943433113</v>
      </c>
      <c r="AK1908" s="192">
        <v>93701</v>
      </c>
      <c r="AL1908" s="90" t="s">
        <v>278</v>
      </c>
      <c r="AM1908" s="75">
        <v>64756</v>
      </c>
      <c r="AN1908" s="76"/>
      <c r="AO1908" s="188">
        <v>0</v>
      </c>
      <c r="AP1908" s="188">
        <v>0</v>
      </c>
      <c r="AQ1908" s="187">
        <v>0</v>
      </c>
      <c r="AR1908" s="188">
        <v>0</v>
      </c>
      <c r="AS1908" s="187">
        <v>0</v>
      </c>
      <c r="AT1908" s="188">
        <v>0</v>
      </c>
      <c r="AU1908" s="187">
        <v>0</v>
      </c>
      <c r="AV1908" s="188">
        <v>0</v>
      </c>
      <c r="AW1908" s="187">
        <v>0</v>
      </c>
      <c r="AX1908" s="188">
        <v>0</v>
      </c>
      <c r="AY1908" s="187">
        <v>0</v>
      </c>
      <c r="AZ1908" s="188">
        <v>0</v>
      </c>
      <c r="BA1908" s="187">
        <v>0</v>
      </c>
      <c r="BB1908" s="188">
        <v>0</v>
      </c>
      <c r="BC1908" s="187">
        <v>0</v>
      </c>
      <c r="BD1908" s="75"/>
      <c r="BE1908" s="75"/>
      <c r="BG1908" s="74"/>
      <c r="BH1908" s="74"/>
      <c r="BI1908" s="194"/>
      <c r="BJ1908" s="74"/>
      <c r="BK1908" s="74"/>
      <c r="BL1908" s="74"/>
    </row>
    <row r="1909" spans="1:64" ht="11.25" customHeight="1" x14ac:dyDescent="0.2">
      <c r="A1909" s="184" t="s">
        <v>2508</v>
      </c>
      <c r="B1909" s="185">
        <v>0</v>
      </c>
      <c r="C1909" s="828">
        <v>66141</v>
      </c>
      <c r="D1909" s="284">
        <v>7.0380000000000003</v>
      </c>
      <c r="E1909" s="91">
        <v>0</v>
      </c>
      <c r="F1909" s="186">
        <v>0</v>
      </c>
      <c r="G1909" s="186">
        <v>0</v>
      </c>
      <c r="H1909" s="186">
        <v>0</v>
      </c>
      <c r="I1909" s="186">
        <v>0</v>
      </c>
      <c r="J1909" s="188">
        <v>0</v>
      </c>
      <c r="K1909" s="186">
        <v>0</v>
      </c>
      <c r="L1909" s="186">
        <v>0</v>
      </c>
      <c r="M1909" s="187">
        <v>0</v>
      </c>
      <c r="N1909" s="188">
        <v>0</v>
      </c>
      <c r="O1909" s="189">
        <v>0</v>
      </c>
      <c r="P1909" s="186">
        <v>0</v>
      </c>
      <c r="Q1909" s="189">
        <v>0</v>
      </c>
      <c r="R1909" s="189">
        <v>0</v>
      </c>
      <c r="S1909" s="189">
        <v>7.0380000000000003</v>
      </c>
      <c r="T1909" s="188">
        <v>7.0380000000000003</v>
      </c>
      <c r="U1909" s="187">
        <v>0</v>
      </c>
      <c r="V1909" s="189">
        <v>0</v>
      </c>
      <c r="W1909" s="189">
        <v>0</v>
      </c>
      <c r="X1909" s="188">
        <v>7.0380000000000003</v>
      </c>
      <c r="Y1909" s="188">
        <v>0</v>
      </c>
      <c r="Z1909" s="186">
        <v>0</v>
      </c>
      <c r="AA1909" s="186">
        <v>0</v>
      </c>
      <c r="AB1909" s="186">
        <v>0</v>
      </c>
      <c r="AC1909" s="186">
        <v>0</v>
      </c>
      <c r="AD1909" s="188">
        <v>0</v>
      </c>
      <c r="AE1909" s="189">
        <v>0</v>
      </c>
      <c r="AF1909" s="189">
        <v>0</v>
      </c>
      <c r="AG1909" s="189">
        <v>0</v>
      </c>
      <c r="AH1909" s="191">
        <v>0</v>
      </c>
      <c r="AI1909" s="186">
        <v>0</v>
      </c>
      <c r="AJ1909" s="192">
        <v>7506425618781</v>
      </c>
      <c r="AK1909" s="192" t="s">
        <v>262</v>
      </c>
      <c r="AL1909" s="90" t="s">
        <v>279</v>
      </c>
      <c r="AM1909" s="75">
        <v>66141</v>
      </c>
      <c r="AN1909" s="76"/>
      <c r="AO1909" s="188">
        <v>0</v>
      </c>
      <c r="AP1909" s="188">
        <v>0</v>
      </c>
      <c r="AQ1909" s="187">
        <v>0</v>
      </c>
      <c r="AR1909" s="188">
        <v>0</v>
      </c>
      <c r="AS1909" s="187">
        <v>0</v>
      </c>
      <c r="AT1909" s="188">
        <v>0</v>
      </c>
      <c r="AU1909" s="187">
        <v>0</v>
      </c>
      <c r="AV1909" s="188">
        <v>0</v>
      </c>
      <c r="AW1909" s="187">
        <v>0</v>
      </c>
      <c r="AX1909" s="188">
        <v>0</v>
      </c>
      <c r="AY1909" s="187">
        <v>0</v>
      </c>
      <c r="AZ1909" s="188">
        <v>0</v>
      </c>
      <c r="BA1909" s="187">
        <v>0</v>
      </c>
      <c r="BB1909" s="188">
        <v>0</v>
      </c>
      <c r="BC1909" s="187">
        <v>0</v>
      </c>
      <c r="BD1909" s="75"/>
      <c r="BE1909" s="75"/>
      <c r="BG1909" s="74"/>
      <c r="BH1909" s="74"/>
      <c r="BI1909" s="194"/>
      <c r="BJ1909" s="74"/>
      <c r="BK1909" s="74"/>
      <c r="BL1909" s="74"/>
    </row>
    <row r="1910" spans="1:64" ht="11.25" customHeight="1" x14ac:dyDescent="0.2">
      <c r="A1910" s="184" t="s">
        <v>2509</v>
      </c>
      <c r="B1910" s="185">
        <v>0</v>
      </c>
      <c r="C1910" s="828">
        <v>66193</v>
      </c>
      <c r="D1910" s="284">
        <v>1E-4</v>
      </c>
      <c r="E1910" s="91">
        <v>0</v>
      </c>
      <c r="F1910" s="186">
        <v>0</v>
      </c>
      <c r="G1910" s="186">
        <v>0</v>
      </c>
      <c r="H1910" s="186">
        <v>0</v>
      </c>
      <c r="I1910" s="186">
        <v>0</v>
      </c>
      <c r="J1910" s="188">
        <v>0</v>
      </c>
      <c r="K1910" s="186">
        <v>0</v>
      </c>
      <c r="L1910" s="186">
        <v>0</v>
      </c>
      <c r="M1910" s="187">
        <v>0</v>
      </c>
      <c r="N1910" s="188">
        <v>0</v>
      </c>
      <c r="O1910" s="189">
        <v>0</v>
      </c>
      <c r="P1910" s="186">
        <v>0</v>
      </c>
      <c r="Q1910" s="189">
        <v>0</v>
      </c>
      <c r="R1910" s="189">
        <v>0</v>
      </c>
      <c r="S1910" s="189">
        <v>1E-4</v>
      </c>
      <c r="T1910" s="188">
        <v>0</v>
      </c>
      <c r="U1910" s="187">
        <v>0</v>
      </c>
      <c r="V1910" s="189">
        <v>0</v>
      </c>
      <c r="W1910" s="189">
        <v>0</v>
      </c>
      <c r="X1910" s="188">
        <v>0</v>
      </c>
      <c r="Y1910" s="188">
        <v>0</v>
      </c>
      <c r="Z1910" s="186">
        <v>0</v>
      </c>
      <c r="AA1910" s="186">
        <v>0</v>
      </c>
      <c r="AB1910" s="186">
        <v>0</v>
      </c>
      <c r="AC1910" s="186">
        <v>0</v>
      </c>
      <c r="AD1910" s="188">
        <v>0</v>
      </c>
      <c r="AE1910" s="189">
        <v>0</v>
      </c>
      <c r="AF1910" s="189">
        <v>0</v>
      </c>
      <c r="AG1910" s="189">
        <v>0</v>
      </c>
      <c r="AH1910" s="191">
        <v>0</v>
      </c>
      <c r="AI1910" s="186">
        <v>0</v>
      </c>
      <c r="AJ1910" s="192">
        <v>7506425622375</v>
      </c>
      <c r="AK1910" s="192" t="s">
        <v>262</v>
      </c>
      <c r="AL1910" s="90" t="s">
        <v>279</v>
      </c>
      <c r="AM1910" s="75">
        <v>66193</v>
      </c>
      <c r="AN1910" s="76"/>
      <c r="AO1910" s="188">
        <v>0</v>
      </c>
      <c r="AP1910" s="188">
        <v>0</v>
      </c>
      <c r="AQ1910" s="187">
        <v>0</v>
      </c>
      <c r="AR1910" s="188">
        <v>0</v>
      </c>
      <c r="AS1910" s="187">
        <v>0</v>
      </c>
      <c r="AT1910" s="188">
        <v>0</v>
      </c>
      <c r="AU1910" s="187">
        <v>0</v>
      </c>
      <c r="AV1910" s="188">
        <v>0</v>
      </c>
      <c r="AW1910" s="187">
        <v>0</v>
      </c>
      <c r="AX1910" s="188">
        <v>0</v>
      </c>
      <c r="AY1910" s="187">
        <v>0</v>
      </c>
      <c r="AZ1910" s="188">
        <v>0</v>
      </c>
      <c r="BA1910" s="187">
        <v>0</v>
      </c>
      <c r="BB1910" s="188">
        <v>0</v>
      </c>
      <c r="BC1910" s="187">
        <v>0</v>
      </c>
      <c r="BD1910" s="75"/>
      <c r="BE1910" s="75"/>
      <c r="BG1910" s="74"/>
      <c r="BH1910" s="74"/>
      <c r="BI1910" s="194"/>
      <c r="BJ1910" s="74"/>
      <c r="BK1910" s="74"/>
      <c r="BL1910" s="74"/>
    </row>
    <row r="1911" spans="1:64" ht="11.25" customHeight="1" x14ac:dyDescent="0.2">
      <c r="A1911" s="184" t="s">
        <v>2510</v>
      </c>
      <c r="B1911" s="185">
        <v>0</v>
      </c>
      <c r="C1911" s="828">
        <v>66234</v>
      </c>
      <c r="D1911" s="284">
        <v>19.631999999999998</v>
      </c>
      <c r="E1911" s="91">
        <v>0</v>
      </c>
      <c r="F1911" s="186">
        <v>0</v>
      </c>
      <c r="G1911" s="186">
        <v>0</v>
      </c>
      <c r="H1911" s="186">
        <v>0</v>
      </c>
      <c r="I1911" s="186">
        <v>0</v>
      </c>
      <c r="J1911" s="188">
        <v>0</v>
      </c>
      <c r="K1911" s="186">
        <v>0</v>
      </c>
      <c r="L1911" s="186">
        <v>0</v>
      </c>
      <c r="M1911" s="187">
        <v>0</v>
      </c>
      <c r="N1911" s="188">
        <v>12.27</v>
      </c>
      <c r="O1911" s="189">
        <v>0</v>
      </c>
      <c r="P1911" s="186">
        <v>12.27</v>
      </c>
      <c r="Q1911" s="189">
        <v>0</v>
      </c>
      <c r="R1911" s="189">
        <v>0</v>
      </c>
      <c r="S1911" s="189">
        <v>19.631999999999998</v>
      </c>
      <c r="T1911" s="188">
        <v>19.631999999999998</v>
      </c>
      <c r="U1911" s="187">
        <v>0</v>
      </c>
      <c r="V1911" s="189">
        <v>0</v>
      </c>
      <c r="W1911" s="189">
        <v>0</v>
      </c>
      <c r="X1911" s="188">
        <v>19.631999999999998</v>
      </c>
      <c r="Y1911" s="188">
        <v>0</v>
      </c>
      <c r="Z1911" s="186">
        <v>0</v>
      </c>
      <c r="AA1911" s="186">
        <v>0</v>
      </c>
      <c r="AB1911" s="186">
        <v>0</v>
      </c>
      <c r="AC1911" s="186">
        <v>0</v>
      </c>
      <c r="AD1911" s="188">
        <v>0</v>
      </c>
      <c r="AE1911" s="189">
        <v>0</v>
      </c>
      <c r="AF1911" s="189">
        <v>0</v>
      </c>
      <c r="AG1911" s="189">
        <v>0</v>
      </c>
      <c r="AH1911" s="191">
        <v>0</v>
      </c>
      <c r="AI1911" s="186">
        <v>0</v>
      </c>
      <c r="AJ1911" s="192">
        <v>7506425622375</v>
      </c>
      <c r="AK1911" s="192" t="s">
        <v>262</v>
      </c>
      <c r="AL1911" s="90" t="s">
        <v>279</v>
      </c>
      <c r="AM1911" s="75">
        <v>66234</v>
      </c>
      <c r="AN1911" s="76"/>
      <c r="AO1911" s="188">
        <v>0</v>
      </c>
      <c r="AP1911" s="188">
        <v>0</v>
      </c>
      <c r="AQ1911" s="187">
        <v>0</v>
      </c>
      <c r="AR1911" s="188">
        <v>0</v>
      </c>
      <c r="AS1911" s="187">
        <v>0</v>
      </c>
      <c r="AT1911" s="188">
        <v>0</v>
      </c>
      <c r="AU1911" s="187">
        <v>0</v>
      </c>
      <c r="AV1911" s="188">
        <v>0</v>
      </c>
      <c r="AW1911" s="187">
        <v>0</v>
      </c>
      <c r="AX1911" s="188">
        <v>0</v>
      </c>
      <c r="AY1911" s="187">
        <v>0</v>
      </c>
      <c r="AZ1911" s="188">
        <v>0</v>
      </c>
      <c r="BA1911" s="187">
        <v>0</v>
      </c>
      <c r="BB1911" s="188">
        <v>0</v>
      </c>
      <c r="BC1911" s="187">
        <v>0</v>
      </c>
      <c r="BD1911" s="75"/>
      <c r="BE1911" s="75"/>
      <c r="BG1911" s="74"/>
      <c r="BH1911" s="74"/>
      <c r="BI1911" s="194"/>
      <c r="BJ1911" s="74"/>
      <c r="BK1911" s="74"/>
      <c r="BL1911" s="74"/>
    </row>
    <row r="1912" spans="1:64" ht="11.25" customHeight="1" x14ac:dyDescent="0.2">
      <c r="A1912" s="184" t="s">
        <v>2511</v>
      </c>
      <c r="B1912" s="185">
        <v>0</v>
      </c>
      <c r="C1912" s="828">
        <v>65651</v>
      </c>
      <c r="D1912" s="284">
        <v>1E-4</v>
      </c>
      <c r="E1912" s="91">
        <v>0</v>
      </c>
      <c r="F1912" s="186">
        <v>0</v>
      </c>
      <c r="G1912" s="186">
        <v>0</v>
      </c>
      <c r="H1912" s="186">
        <v>0</v>
      </c>
      <c r="I1912" s="186">
        <v>0</v>
      </c>
      <c r="J1912" s="188">
        <v>0</v>
      </c>
      <c r="K1912" s="186">
        <v>0</v>
      </c>
      <c r="L1912" s="186">
        <v>0</v>
      </c>
      <c r="M1912" s="187">
        <v>0</v>
      </c>
      <c r="N1912" s="188">
        <v>0</v>
      </c>
      <c r="O1912" s="189">
        <v>0</v>
      </c>
      <c r="P1912" s="186">
        <v>0</v>
      </c>
      <c r="Q1912" s="189">
        <v>0</v>
      </c>
      <c r="R1912" s="189">
        <v>0</v>
      </c>
      <c r="S1912" s="189">
        <v>1E-4</v>
      </c>
      <c r="T1912" s="188">
        <v>0</v>
      </c>
      <c r="U1912" s="187">
        <v>0</v>
      </c>
      <c r="V1912" s="189">
        <v>0</v>
      </c>
      <c r="W1912" s="189">
        <v>0</v>
      </c>
      <c r="X1912" s="188">
        <v>0</v>
      </c>
      <c r="Y1912" s="188">
        <v>0</v>
      </c>
      <c r="Z1912" s="186">
        <v>0</v>
      </c>
      <c r="AA1912" s="186">
        <v>0</v>
      </c>
      <c r="AB1912" s="186">
        <v>0</v>
      </c>
      <c r="AC1912" s="186">
        <v>0</v>
      </c>
      <c r="AD1912" s="188">
        <v>0</v>
      </c>
      <c r="AE1912" s="189">
        <v>0</v>
      </c>
      <c r="AF1912" s="189">
        <v>0</v>
      </c>
      <c r="AG1912" s="189">
        <v>0</v>
      </c>
      <c r="AH1912" s="191">
        <v>0</v>
      </c>
      <c r="AI1912" s="186">
        <v>0</v>
      </c>
      <c r="AJ1912" s="192">
        <v>7506425626748</v>
      </c>
      <c r="AK1912" s="192" t="s">
        <v>262</v>
      </c>
      <c r="AL1912" s="90" t="s">
        <v>279</v>
      </c>
      <c r="AM1912" s="75">
        <v>65651</v>
      </c>
      <c r="AN1912" s="76"/>
      <c r="AO1912" s="188">
        <v>0</v>
      </c>
      <c r="AP1912" s="188">
        <v>0</v>
      </c>
      <c r="AQ1912" s="187">
        <v>0</v>
      </c>
      <c r="AR1912" s="188">
        <v>0</v>
      </c>
      <c r="AS1912" s="187">
        <v>0</v>
      </c>
      <c r="AT1912" s="188">
        <v>0</v>
      </c>
      <c r="AU1912" s="187">
        <v>0</v>
      </c>
      <c r="AV1912" s="188">
        <v>0</v>
      </c>
      <c r="AW1912" s="187">
        <v>0</v>
      </c>
      <c r="AX1912" s="188">
        <v>0</v>
      </c>
      <c r="AY1912" s="187">
        <v>0</v>
      </c>
      <c r="AZ1912" s="188">
        <v>0</v>
      </c>
      <c r="BA1912" s="187">
        <v>0</v>
      </c>
      <c r="BB1912" s="188">
        <v>0</v>
      </c>
      <c r="BC1912" s="187">
        <v>0</v>
      </c>
      <c r="BD1912" s="75"/>
      <c r="BE1912" s="75"/>
      <c r="BG1912" s="74"/>
      <c r="BH1912" s="74"/>
      <c r="BI1912" s="194"/>
      <c r="BJ1912" s="74"/>
      <c r="BK1912" s="74"/>
      <c r="BL1912" s="74"/>
    </row>
    <row r="1913" spans="1:64" ht="11.25" customHeight="1" x14ac:dyDescent="0.2">
      <c r="A1913" s="184" t="s">
        <v>2506</v>
      </c>
      <c r="B1913" s="185">
        <v>0</v>
      </c>
      <c r="C1913" s="828">
        <v>93722</v>
      </c>
      <c r="D1913" s="284">
        <v>1E-4</v>
      </c>
      <c r="E1913" s="91">
        <v>0</v>
      </c>
      <c r="F1913" s="186">
        <v>0</v>
      </c>
      <c r="G1913" s="186">
        <v>0</v>
      </c>
      <c r="H1913" s="186">
        <v>0</v>
      </c>
      <c r="I1913" s="186">
        <v>0</v>
      </c>
      <c r="J1913" s="188">
        <v>0</v>
      </c>
      <c r="K1913" s="186">
        <v>0</v>
      </c>
      <c r="L1913" s="186">
        <v>0</v>
      </c>
      <c r="M1913" s="187">
        <v>0</v>
      </c>
      <c r="N1913" s="188">
        <v>0</v>
      </c>
      <c r="O1913" s="189">
        <v>0</v>
      </c>
      <c r="P1913" s="186">
        <v>0</v>
      </c>
      <c r="Q1913" s="189">
        <v>0</v>
      </c>
      <c r="R1913" s="189">
        <v>0</v>
      </c>
      <c r="S1913" s="189">
        <v>1E-4</v>
      </c>
      <c r="T1913" s="188">
        <v>0</v>
      </c>
      <c r="U1913" s="187">
        <v>0</v>
      </c>
      <c r="V1913" s="189">
        <v>0</v>
      </c>
      <c r="W1913" s="189">
        <v>0</v>
      </c>
      <c r="X1913" s="188">
        <v>0</v>
      </c>
      <c r="Y1913" s="188">
        <v>0</v>
      </c>
      <c r="Z1913" s="186">
        <v>0</v>
      </c>
      <c r="AA1913" s="186">
        <v>0</v>
      </c>
      <c r="AB1913" s="186">
        <v>0</v>
      </c>
      <c r="AC1913" s="186">
        <v>0</v>
      </c>
      <c r="AD1913" s="188">
        <v>0</v>
      </c>
      <c r="AE1913" s="189">
        <v>0</v>
      </c>
      <c r="AF1913" s="189">
        <v>0</v>
      </c>
      <c r="AG1913" s="189">
        <v>0</v>
      </c>
      <c r="AH1913" s="191">
        <v>0</v>
      </c>
      <c r="AI1913" s="186">
        <v>0</v>
      </c>
      <c r="AJ1913" s="192">
        <v>7501943433137</v>
      </c>
      <c r="AK1913" s="192" t="s">
        <v>262</v>
      </c>
      <c r="AL1913" s="90" t="s">
        <v>278</v>
      </c>
      <c r="AM1913" s="75">
        <v>93722</v>
      </c>
      <c r="AN1913" s="76"/>
      <c r="AO1913" s="188">
        <v>0</v>
      </c>
      <c r="AP1913" s="188">
        <v>0</v>
      </c>
      <c r="AQ1913" s="187">
        <v>0</v>
      </c>
      <c r="AR1913" s="188">
        <v>0</v>
      </c>
      <c r="AS1913" s="187">
        <v>0</v>
      </c>
      <c r="AT1913" s="188">
        <v>0</v>
      </c>
      <c r="AU1913" s="187">
        <v>0</v>
      </c>
      <c r="AV1913" s="188">
        <v>0</v>
      </c>
      <c r="AW1913" s="187">
        <v>0</v>
      </c>
      <c r="AX1913" s="188">
        <v>0</v>
      </c>
      <c r="AY1913" s="187">
        <v>0</v>
      </c>
      <c r="AZ1913" s="188">
        <v>0</v>
      </c>
      <c r="BA1913" s="187">
        <v>0</v>
      </c>
      <c r="BB1913" s="188">
        <v>0</v>
      </c>
      <c r="BC1913" s="187">
        <v>0</v>
      </c>
      <c r="BD1913" s="75"/>
      <c r="BE1913" s="75"/>
      <c r="BG1913" s="74"/>
      <c r="BH1913" s="74"/>
      <c r="BI1913" s="194"/>
      <c r="BJ1913" s="74"/>
      <c r="BK1913" s="74"/>
      <c r="BL1913" s="74"/>
    </row>
    <row r="1914" spans="1:64" ht="11.25" customHeight="1" x14ac:dyDescent="0.2">
      <c r="A1914" s="184" t="s">
        <v>2512</v>
      </c>
      <c r="B1914" s="185">
        <v>0</v>
      </c>
      <c r="C1914" s="828">
        <v>64757</v>
      </c>
      <c r="D1914" s="284">
        <v>1E-4</v>
      </c>
      <c r="E1914" s="91">
        <v>0</v>
      </c>
      <c r="F1914" s="186">
        <v>0</v>
      </c>
      <c r="G1914" s="186">
        <v>0</v>
      </c>
      <c r="H1914" s="186">
        <v>0</v>
      </c>
      <c r="I1914" s="186">
        <v>0</v>
      </c>
      <c r="J1914" s="188">
        <v>0</v>
      </c>
      <c r="K1914" s="186">
        <v>0</v>
      </c>
      <c r="L1914" s="186">
        <v>0</v>
      </c>
      <c r="M1914" s="187">
        <v>0</v>
      </c>
      <c r="N1914" s="188">
        <v>0</v>
      </c>
      <c r="O1914" s="189">
        <v>0</v>
      </c>
      <c r="P1914" s="186">
        <v>0</v>
      </c>
      <c r="Q1914" s="189">
        <v>0</v>
      </c>
      <c r="R1914" s="189">
        <v>0</v>
      </c>
      <c r="S1914" s="189">
        <v>1E-4</v>
      </c>
      <c r="T1914" s="188">
        <v>0</v>
      </c>
      <c r="U1914" s="187">
        <v>0</v>
      </c>
      <c r="V1914" s="189">
        <v>0</v>
      </c>
      <c r="W1914" s="189">
        <v>0</v>
      </c>
      <c r="X1914" s="188">
        <v>0</v>
      </c>
      <c r="Y1914" s="188">
        <v>0</v>
      </c>
      <c r="Z1914" s="186">
        <v>0</v>
      </c>
      <c r="AA1914" s="186">
        <v>0</v>
      </c>
      <c r="AB1914" s="186">
        <v>0</v>
      </c>
      <c r="AC1914" s="186">
        <v>0</v>
      </c>
      <c r="AD1914" s="188">
        <v>0</v>
      </c>
      <c r="AE1914" s="189">
        <v>0</v>
      </c>
      <c r="AF1914" s="189">
        <v>0</v>
      </c>
      <c r="AG1914" s="189">
        <v>0</v>
      </c>
      <c r="AH1914" s="191">
        <v>0</v>
      </c>
      <c r="AI1914" s="186">
        <v>0</v>
      </c>
      <c r="AJ1914" s="192">
        <v>7501943433137</v>
      </c>
      <c r="AK1914" s="192">
        <v>93722</v>
      </c>
      <c r="AL1914" s="90" t="s">
        <v>279</v>
      </c>
      <c r="AM1914" s="75">
        <v>64757</v>
      </c>
      <c r="AN1914" s="76"/>
      <c r="AO1914" s="188">
        <v>0</v>
      </c>
      <c r="AP1914" s="188">
        <v>0</v>
      </c>
      <c r="AQ1914" s="187">
        <v>0</v>
      </c>
      <c r="AR1914" s="188">
        <v>0</v>
      </c>
      <c r="AS1914" s="187">
        <v>0</v>
      </c>
      <c r="AT1914" s="188">
        <v>0</v>
      </c>
      <c r="AU1914" s="187">
        <v>0</v>
      </c>
      <c r="AV1914" s="188">
        <v>0</v>
      </c>
      <c r="AW1914" s="187">
        <v>0</v>
      </c>
      <c r="AX1914" s="188">
        <v>0</v>
      </c>
      <c r="AY1914" s="187">
        <v>0</v>
      </c>
      <c r="AZ1914" s="188">
        <v>0</v>
      </c>
      <c r="BA1914" s="187">
        <v>0</v>
      </c>
      <c r="BB1914" s="188">
        <v>0</v>
      </c>
      <c r="BC1914" s="187">
        <v>0</v>
      </c>
      <c r="BD1914" s="75"/>
      <c r="BE1914" s="75"/>
      <c r="BG1914" s="74"/>
      <c r="BH1914" s="74"/>
      <c r="BI1914" s="194"/>
      <c r="BJ1914" s="74"/>
      <c r="BK1914" s="74"/>
      <c r="BL1914" s="74"/>
    </row>
    <row r="1915" spans="1:64" ht="11.25" customHeight="1" x14ac:dyDescent="0.2">
      <c r="A1915" s="184" t="s">
        <v>2513</v>
      </c>
      <c r="B1915" s="185">
        <v>0</v>
      </c>
      <c r="C1915" s="828">
        <v>66142</v>
      </c>
      <c r="D1915" s="284">
        <v>1E-4</v>
      </c>
      <c r="E1915" s="91">
        <v>0</v>
      </c>
      <c r="F1915" s="186">
        <v>0</v>
      </c>
      <c r="G1915" s="186">
        <v>0</v>
      </c>
      <c r="H1915" s="186">
        <v>0</v>
      </c>
      <c r="I1915" s="186">
        <v>0</v>
      </c>
      <c r="J1915" s="188">
        <v>0</v>
      </c>
      <c r="K1915" s="186">
        <v>0</v>
      </c>
      <c r="L1915" s="186">
        <v>0</v>
      </c>
      <c r="M1915" s="187">
        <v>0</v>
      </c>
      <c r="N1915" s="188">
        <v>0</v>
      </c>
      <c r="O1915" s="189">
        <v>0</v>
      </c>
      <c r="P1915" s="186">
        <v>0</v>
      </c>
      <c r="Q1915" s="189">
        <v>0</v>
      </c>
      <c r="R1915" s="189">
        <v>0</v>
      </c>
      <c r="S1915" s="189">
        <v>1E-4</v>
      </c>
      <c r="T1915" s="188">
        <v>0</v>
      </c>
      <c r="U1915" s="187">
        <v>0</v>
      </c>
      <c r="V1915" s="189">
        <v>0</v>
      </c>
      <c r="W1915" s="189">
        <v>0</v>
      </c>
      <c r="X1915" s="188">
        <v>0</v>
      </c>
      <c r="Y1915" s="188">
        <v>0</v>
      </c>
      <c r="Z1915" s="186">
        <v>0</v>
      </c>
      <c r="AA1915" s="186">
        <v>0</v>
      </c>
      <c r="AB1915" s="186">
        <v>0</v>
      </c>
      <c r="AC1915" s="186">
        <v>0</v>
      </c>
      <c r="AD1915" s="188">
        <v>0</v>
      </c>
      <c r="AE1915" s="189">
        <v>0</v>
      </c>
      <c r="AF1915" s="189">
        <v>0</v>
      </c>
      <c r="AG1915" s="189">
        <v>0</v>
      </c>
      <c r="AH1915" s="191">
        <v>0</v>
      </c>
      <c r="AI1915" s="186">
        <v>0</v>
      </c>
      <c r="AJ1915" s="192">
        <v>7506425618804</v>
      </c>
      <c r="AK1915" s="192" t="s">
        <v>262</v>
      </c>
      <c r="AL1915" s="90" t="s">
        <v>279</v>
      </c>
      <c r="AM1915" s="75">
        <v>66142</v>
      </c>
      <c r="AN1915" s="76"/>
      <c r="AO1915" s="188">
        <v>0</v>
      </c>
      <c r="AP1915" s="188">
        <v>0</v>
      </c>
      <c r="AQ1915" s="187">
        <v>0</v>
      </c>
      <c r="AR1915" s="188">
        <v>0</v>
      </c>
      <c r="AS1915" s="187">
        <v>0</v>
      </c>
      <c r="AT1915" s="188">
        <v>0</v>
      </c>
      <c r="AU1915" s="187">
        <v>0</v>
      </c>
      <c r="AV1915" s="188">
        <v>0</v>
      </c>
      <c r="AW1915" s="187">
        <v>0</v>
      </c>
      <c r="AX1915" s="188">
        <v>0</v>
      </c>
      <c r="AY1915" s="187">
        <v>0</v>
      </c>
      <c r="AZ1915" s="188">
        <v>0</v>
      </c>
      <c r="BA1915" s="187">
        <v>0</v>
      </c>
      <c r="BB1915" s="188">
        <v>0</v>
      </c>
      <c r="BC1915" s="187">
        <v>0</v>
      </c>
      <c r="BD1915" s="75"/>
      <c r="BE1915" s="75"/>
      <c r="BG1915" s="74"/>
      <c r="BH1915" s="74"/>
      <c r="BI1915" s="194"/>
      <c r="BJ1915" s="74"/>
      <c r="BK1915" s="74"/>
      <c r="BL1915" s="74"/>
    </row>
    <row r="1916" spans="1:64" ht="11.25" customHeight="1" x14ac:dyDescent="0.2">
      <c r="A1916" s="184" t="s">
        <v>2514</v>
      </c>
      <c r="B1916" s="185">
        <v>0</v>
      </c>
      <c r="C1916" s="828">
        <v>66194</v>
      </c>
      <c r="D1916" s="284">
        <v>11.042999999999999</v>
      </c>
      <c r="E1916" s="91">
        <v>0</v>
      </c>
      <c r="F1916" s="186">
        <v>0</v>
      </c>
      <c r="G1916" s="186">
        <v>0</v>
      </c>
      <c r="H1916" s="186">
        <v>0</v>
      </c>
      <c r="I1916" s="186">
        <v>0</v>
      </c>
      <c r="J1916" s="188">
        <v>0</v>
      </c>
      <c r="K1916" s="186">
        <v>0</v>
      </c>
      <c r="L1916" s="186">
        <v>0</v>
      </c>
      <c r="M1916" s="187">
        <v>0</v>
      </c>
      <c r="N1916" s="188">
        <v>11.042999999999999</v>
      </c>
      <c r="O1916" s="189">
        <v>0</v>
      </c>
      <c r="P1916" s="186">
        <v>11.042999999999999</v>
      </c>
      <c r="Q1916" s="189">
        <v>0</v>
      </c>
      <c r="R1916" s="189">
        <v>0</v>
      </c>
      <c r="S1916" s="189">
        <v>11.042999999999999</v>
      </c>
      <c r="T1916" s="188">
        <v>11.042999999999999</v>
      </c>
      <c r="U1916" s="187">
        <v>0</v>
      </c>
      <c r="V1916" s="189">
        <v>0</v>
      </c>
      <c r="W1916" s="189">
        <v>0</v>
      </c>
      <c r="X1916" s="188">
        <v>11.042999999999999</v>
      </c>
      <c r="Y1916" s="188">
        <v>0</v>
      </c>
      <c r="Z1916" s="186">
        <v>0</v>
      </c>
      <c r="AA1916" s="186">
        <v>0</v>
      </c>
      <c r="AB1916" s="186">
        <v>0</v>
      </c>
      <c r="AC1916" s="186">
        <v>0</v>
      </c>
      <c r="AD1916" s="188">
        <v>0</v>
      </c>
      <c r="AE1916" s="189">
        <v>0</v>
      </c>
      <c r="AF1916" s="189">
        <v>0</v>
      </c>
      <c r="AG1916" s="189">
        <v>0</v>
      </c>
      <c r="AH1916" s="191">
        <v>0</v>
      </c>
      <c r="AI1916" s="186">
        <v>0</v>
      </c>
      <c r="AJ1916" s="192">
        <v>7506425622399</v>
      </c>
      <c r="AK1916" s="192" t="s">
        <v>262</v>
      </c>
      <c r="AL1916" s="90" t="s">
        <v>279</v>
      </c>
      <c r="AM1916" s="75">
        <v>66194</v>
      </c>
      <c r="AN1916" s="76"/>
      <c r="AO1916" s="188">
        <v>0</v>
      </c>
      <c r="AP1916" s="188">
        <v>0</v>
      </c>
      <c r="AQ1916" s="187">
        <v>0</v>
      </c>
      <c r="AR1916" s="188">
        <v>0</v>
      </c>
      <c r="AS1916" s="187">
        <v>0</v>
      </c>
      <c r="AT1916" s="188">
        <v>0</v>
      </c>
      <c r="AU1916" s="187">
        <v>0</v>
      </c>
      <c r="AV1916" s="188">
        <v>0</v>
      </c>
      <c r="AW1916" s="187">
        <v>0</v>
      </c>
      <c r="AX1916" s="188">
        <v>0</v>
      </c>
      <c r="AY1916" s="187">
        <v>0</v>
      </c>
      <c r="AZ1916" s="188">
        <v>0</v>
      </c>
      <c r="BA1916" s="187">
        <v>0</v>
      </c>
      <c r="BB1916" s="188">
        <v>0</v>
      </c>
      <c r="BC1916" s="187">
        <v>0</v>
      </c>
      <c r="BD1916" s="75"/>
      <c r="BE1916" s="75"/>
      <c r="BG1916" s="74"/>
      <c r="BH1916" s="74"/>
      <c r="BI1916" s="194"/>
      <c r="BJ1916" s="74"/>
      <c r="BK1916" s="74"/>
      <c r="BL1916" s="74"/>
    </row>
    <row r="1917" spans="1:64" ht="11.25" customHeight="1" x14ac:dyDescent="0.2">
      <c r="A1917" s="184" t="s">
        <v>2515</v>
      </c>
      <c r="B1917" s="185">
        <v>0</v>
      </c>
      <c r="C1917" s="828">
        <v>66235</v>
      </c>
      <c r="D1917" s="284">
        <v>1E-4</v>
      </c>
      <c r="E1917" s="91">
        <v>0</v>
      </c>
      <c r="F1917" s="186">
        <v>0</v>
      </c>
      <c r="G1917" s="186">
        <v>0</v>
      </c>
      <c r="H1917" s="186">
        <v>0</v>
      </c>
      <c r="I1917" s="186">
        <v>0</v>
      </c>
      <c r="J1917" s="188">
        <v>0</v>
      </c>
      <c r="K1917" s="186">
        <v>0</v>
      </c>
      <c r="L1917" s="186">
        <v>0</v>
      </c>
      <c r="M1917" s="187">
        <v>0</v>
      </c>
      <c r="N1917" s="188">
        <v>0</v>
      </c>
      <c r="O1917" s="189">
        <v>0</v>
      </c>
      <c r="P1917" s="186">
        <v>0</v>
      </c>
      <c r="Q1917" s="189">
        <v>0</v>
      </c>
      <c r="R1917" s="189">
        <v>0</v>
      </c>
      <c r="S1917" s="189">
        <v>1E-4</v>
      </c>
      <c r="T1917" s="188">
        <v>0</v>
      </c>
      <c r="U1917" s="187">
        <v>0</v>
      </c>
      <c r="V1917" s="189">
        <v>0</v>
      </c>
      <c r="W1917" s="189">
        <v>0</v>
      </c>
      <c r="X1917" s="188">
        <v>0</v>
      </c>
      <c r="Y1917" s="188">
        <v>0</v>
      </c>
      <c r="Z1917" s="186">
        <v>0</v>
      </c>
      <c r="AA1917" s="186">
        <v>0</v>
      </c>
      <c r="AB1917" s="186">
        <v>0</v>
      </c>
      <c r="AC1917" s="186">
        <v>0</v>
      </c>
      <c r="AD1917" s="188">
        <v>0</v>
      </c>
      <c r="AE1917" s="189">
        <v>0</v>
      </c>
      <c r="AF1917" s="189">
        <v>0</v>
      </c>
      <c r="AG1917" s="189">
        <v>0</v>
      </c>
      <c r="AH1917" s="191">
        <v>0</v>
      </c>
      <c r="AI1917" s="186">
        <v>0</v>
      </c>
      <c r="AJ1917" s="192">
        <v>7506425622399</v>
      </c>
      <c r="AK1917" s="192" t="s">
        <v>262</v>
      </c>
      <c r="AL1917" s="90" t="s">
        <v>279</v>
      </c>
      <c r="AM1917" s="75">
        <v>66235</v>
      </c>
      <c r="AN1917" s="76"/>
      <c r="AO1917" s="188">
        <v>0</v>
      </c>
      <c r="AP1917" s="188">
        <v>0</v>
      </c>
      <c r="AQ1917" s="187">
        <v>0</v>
      </c>
      <c r="AR1917" s="188">
        <v>0</v>
      </c>
      <c r="AS1917" s="187">
        <v>0</v>
      </c>
      <c r="AT1917" s="188">
        <v>0</v>
      </c>
      <c r="AU1917" s="187">
        <v>0</v>
      </c>
      <c r="AV1917" s="188">
        <v>0</v>
      </c>
      <c r="AW1917" s="187">
        <v>0</v>
      </c>
      <c r="AX1917" s="188">
        <v>0</v>
      </c>
      <c r="AY1917" s="187">
        <v>0</v>
      </c>
      <c r="AZ1917" s="188">
        <v>0</v>
      </c>
      <c r="BA1917" s="187">
        <v>0</v>
      </c>
      <c r="BB1917" s="188">
        <v>0</v>
      </c>
      <c r="BC1917" s="187">
        <v>0</v>
      </c>
      <c r="BD1917" s="75"/>
      <c r="BE1917" s="75"/>
      <c r="BG1917" s="74"/>
      <c r="BH1917" s="74"/>
      <c r="BI1917" s="194"/>
      <c r="BJ1917" s="74"/>
      <c r="BK1917" s="74"/>
      <c r="BL1917" s="74"/>
    </row>
    <row r="1918" spans="1:64" ht="11.25" customHeight="1" x14ac:dyDescent="0.2">
      <c r="A1918" s="184" t="s">
        <v>2516</v>
      </c>
      <c r="B1918" s="185">
        <v>0</v>
      </c>
      <c r="C1918" s="828">
        <v>65652</v>
      </c>
      <c r="D1918" s="284">
        <v>95.013000000000005</v>
      </c>
      <c r="E1918" s="91">
        <v>0</v>
      </c>
      <c r="F1918" s="186">
        <v>0</v>
      </c>
      <c r="G1918" s="186">
        <v>0</v>
      </c>
      <c r="H1918" s="186">
        <v>0</v>
      </c>
      <c r="I1918" s="186">
        <v>0</v>
      </c>
      <c r="J1918" s="188">
        <v>0</v>
      </c>
      <c r="K1918" s="186">
        <v>0</v>
      </c>
      <c r="L1918" s="186">
        <v>0</v>
      </c>
      <c r="M1918" s="187">
        <v>0</v>
      </c>
      <c r="N1918" s="188">
        <v>0</v>
      </c>
      <c r="O1918" s="189">
        <v>0</v>
      </c>
      <c r="P1918" s="186">
        <v>0</v>
      </c>
      <c r="Q1918" s="189">
        <v>0</v>
      </c>
      <c r="R1918" s="189">
        <v>0</v>
      </c>
      <c r="S1918" s="189">
        <v>95.013000000000005</v>
      </c>
      <c r="T1918" s="188">
        <v>95.013000000000005</v>
      </c>
      <c r="U1918" s="187">
        <v>0</v>
      </c>
      <c r="V1918" s="189">
        <v>0</v>
      </c>
      <c r="W1918" s="189">
        <v>0</v>
      </c>
      <c r="X1918" s="188">
        <v>95.013000000000005</v>
      </c>
      <c r="Y1918" s="188">
        <v>0</v>
      </c>
      <c r="Z1918" s="186">
        <v>0</v>
      </c>
      <c r="AA1918" s="186">
        <v>0</v>
      </c>
      <c r="AB1918" s="186">
        <v>0</v>
      </c>
      <c r="AC1918" s="186">
        <v>0</v>
      </c>
      <c r="AD1918" s="188">
        <v>0</v>
      </c>
      <c r="AE1918" s="189">
        <v>0</v>
      </c>
      <c r="AF1918" s="189">
        <v>0</v>
      </c>
      <c r="AG1918" s="189">
        <v>0</v>
      </c>
      <c r="AH1918" s="191">
        <v>0</v>
      </c>
      <c r="AI1918" s="186">
        <v>0</v>
      </c>
      <c r="AJ1918" s="192">
        <v>7506425626762</v>
      </c>
      <c r="AK1918" s="192" t="s">
        <v>262</v>
      </c>
      <c r="AL1918" s="90" t="s">
        <v>279</v>
      </c>
      <c r="AM1918" s="75">
        <v>65652</v>
      </c>
      <c r="AN1918" s="76"/>
      <c r="AO1918" s="188">
        <v>0</v>
      </c>
      <c r="AP1918" s="188">
        <v>0</v>
      </c>
      <c r="AQ1918" s="187">
        <v>0</v>
      </c>
      <c r="AR1918" s="188">
        <v>0</v>
      </c>
      <c r="AS1918" s="187">
        <v>0</v>
      </c>
      <c r="AT1918" s="188">
        <v>0</v>
      </c>
      <c r="AU1918" s="187">
        <v>0</v>
      </c>
      <c r="AV1918" s="188">
        <v>0</v>
      </c>
      <c r="AW1918" s="187">
        <v>0</v>
      </c>
      <c r="AX1918" s="188">
        <v>0</v>
      </c>
      <c r="AY1918" s="187">
        <v>0</v>
      </c>
      <c r="AZ1918" s="188">
        <v>0</v>
      </c>
      <c r="BA1918" s="187">
        <v>0</v>
      </c>
      <c r="BB1918" s="188">
        <v>0</v>
      </c>
      <c r="BC1918" s="187">
        <v>0</v>
      </c>
      <c r="BD1918" s="75"/>
      <c r="BE1918" s="75"/>
      <c r="BG1918" s="74"/>
      <c r="BH1918" s="74"/>
      <c r="BI1918" s="194"/>
      <c r="BJ1918" s="74"/>
      <c r="BK1918" s="74"/>
      <c r="BL1918" s="74"/>
    </row>
    <row r="1919" spans="1:64" ht="11.25" customHeight="1" x14ac:dyDescent="0.2">
      <c r="A1919" s="184" t="s">
        <v>2517</v>
      </c>
      <c r="B1919" s="185">
        <v>0</v>
      </c>
      <c r="C1919" s="828">
        <v>65624</v>
      </c>
      <c r="D1919" s="284">
        <v>1E-4</v>
      </c>
      <c r="E1919" s="91">
        <v>0</v>
      </c>
      <c r="F1919" s="186">
        <v>0</v>
      </c>
      <c r="G1919" s="186">
        <v>0</v>
      </c>
      <c r="H1919" s="186">
        <v>0</v>
      </c>
      <c r="I1919" s="186">
        <v>0</v>
      </c>
      <c r="J1919" s="188">
        <v>0</v>
      </c>
      <c r="K1919" s="186">
        <v>0</v>
      </c>
      <c r="L1919" s="186">
        <v>0</v>
      </c>
      <c r="M1919" s="187">
        <v>0</v>
      </c>
      <c r="N1919" s="188">
        <v>0</v>
      </c>
      <c r="O1919" s="189">
        <v>0</v>
      </c>
      <c r="P1919" s="186">
        <v>0</v>
      </c>
      <c r="Q1919" s="189">
        <v>0</v>
      </c>
      <c r="R1919" s="189">
        <v>0</v>
      </c>
      <c r="S1919" s="189">
        <v>1E-4</v>
      </c>
      <c r="T1919" s="188">
        <v>0</v>
      </c>
      <c r="U1919" s="187">
        <v>0</v>
      </c>
      <c r="V1919" s="189">
        <v>0</v>
      </c>
      <c r="W1919" s="189">
        <v>0</v>
      </c>
      <c r="X1919" s="188">
        <v>0</v>
      </c>
      <c r="Y1919" s="188">
        <v>0</v>
      </c>
      <c r="Z1919" s="186">
        <v>0</v>
      </c>
      <c r="AA1919" s="186">
        <v>0</v>
      </c>
      <c r="AB1919" s="186">
        <v>0</v>
      </c>
      <c r="AC1919" s="186">
        <v>0</v>
      </c>
      <c r="AD1919" s="188">
        <v>0</v>
      </c>
      <c r="AE1919" s="189">
        <v>0</v>
      </c>
      <c r="AF1919" s="189">
        <v>0</v>
      </c>
      <c r="AG1919" s="189">
        <v>0</v>
      </c>
      <c r="AH1919" s="191">
        <v>0</v>
      </c>
      <c r="AI1919" s="186">
        <v>0</v>
      </c>
      <c r="AJ1919" s="192">
        <v>7501943413542</v>
      </c>
      <c r="AK1919" s="192">
        <v>64719</v>
      </c>
      <c r="AL1919" s="90" t="s">
        <v>279</v>
      </c>
      <c r="AM1919" s="75">
        <v>65624</v>
      </c>
      <c r="AN1919" s="76"/>
      <c r="AO1919" s="188">
        <v>0</v>
      </c>
      <c r="AP1919" s="188">
        <v>0</v>
      </c>
      <c r="AQ1919" s="187">
        <v>0</v>
      </c>
      <c r="AR1919" s="188">
        <v>0</v>
      </c>
      <c r="AS1919" s="187">
        <v>0</v>
      </c>
      <c r="AT1919" s="188">
        <v>0</v>
      </c>
      <c r="AU1919" s="187">
        <v>0</v>
      </c>
      <c r="AV1919" s="188">
        <v>0</v>
      </c>
      <c r="AW1919" s="187">
        <v>0</v>
      </c>
      <c r="AX1919" s="188">
        <v>0</v>
      </c>
      <c r="AY1919" s="187">
        <v>0</v>
      </c>
      <c r="AZ1919" s="188">
        <v>0</v>
      </c>
      <c r="BA1919" s="187">
        <v>0</v>
      </c>
      <c r="BB1919" s="188">
        <v>0</v>
      </c>
      <c r="BC1919" s="187">
        <v>0</v>
      </c>
      <c r="BD1919" s="75"/>
      <c r="BE1919" s="75"/>
      <c r="BG1919" s="74"/>
      <c r="BH1919" s="74"/>
      <c r="BI1919" s="194"/>
      <c r="BJ1919" s="74"/>
      <c r="BK1919" s="74"/>
      <c r="BL1919" s="74"/>
    </row>
    <row r="1920" spans="1:64" ht="11.25" customHeight="1" x14ac:dyDescent="0.2">
      <c r="A1920" s="184" t="s">
        <v>2518</v>
      </c>
      <c r="B1920" s="185">
        <v>0</v>
      </c>
      <c r="C1920" s="828">
        <v>64635</v>
      </c>
      <c r="D1920" s="284">
        <v>1E-4</v>
      </c>
      <c r="E1920" s="91">
        <v>0</v>
      </c>
      <c r="F1920" s="186">
        <v>0</v>
      </c>
      <c r="G1920" s="186">
        <v>0</v>
      </c>
      <c r="H1920" s="186">
        <v>0</v>
      </c>
      <c r="I1920" s="186">
        <v>0</v>
      </c>
      <c r="J1920" s="188">
        <v>0</v>
      </c>
      <c r="K1920" s="186">
        <v>0</v>
      </c>
      <c r="L1920" s="186">
        <v>0</v>
      </c>
      <c r="M1920" s="187">
        <v>0</v>
      </c>
      <c r="N1920" s="188">
        <v>0</v>
      </c>
      <c r="O1920" s="189">
        <v>0</v>
      </c>
      <c r="P1920" s="186">
        <v>0</v>
      </c>
      <c r="Q1920" s="189">
        <v>0</v>
      </c>
      <c r="R1920" s="189">
        <v>0</v>
      </c>
      <c r="S1920" s="189">
        <v>1E-4</v>
      </c>
      <c r="T1920" s="188">
        <v>0</v>
      </c>
      <c r="U1920" s="187">
        <v>0</v>
      </c>
      <c r="V1920" s="189">
        <v>0</v>
      </c>
      <c r="W1920" s="189">
        <v>0</v>
      </c>
      <c r="X1920" s="188">
        <v>0</v>
      </c>
      <c r="Y1920" s="188">
        <v>0</v>
      </c>
      <c r="Z1920" s="186">
        <v>0</v>
      </c>
      <c r="AA1920" s="186">
        <v>0</v>
      </c>
      <c r="AB1920" s="186">
        <v>1E-4</v>
      </c>
      <c r="AC1920" s="186">
        <v>0</v>
      </c>
      <c r="AD1920" s="188">
        <v>0</v>
      </c>
      <c r="AE1920" s="189">
        <v>0</v>
      </c>
      <c r="AF1920" s="189">
        <v>0</v>
      </c>
      <c r="AG1920" s="189">
        <v>0</v>
      </c>
      <c r="AH1920" s="191">
        <v>0</v>
      </c>
      <c r="AI1920" s="186">
        <v>0</v>
      </c>
      <c r="AJ1920" s="192">
        <v>7501943414815</v>
      </c>
      <c r="AK1920" s="192" t="s">
        <v>262</v>
      </c>
      <c r="AL1920" s="90" t="s">
        <v>278</v>
      </c>
      <c r="AM1920" s="75">
        <v>64635</v>
      </c>
      <c r="AN1920" s="76"/>
      <c r="AO1920" s="188">
        <v>0</v>
      </c>
      <c r="AP1920" s="188">
        <v>0</v>
      </c>
      <c r="AQ1920" s="187">
        <v>0</v>
      </c>
      <c r="AR1920" s="188">
        <v>0</v>
      </c>
      <c r="AS1920" s="187">
        <v>0</v>
      </c>
      <c r="AT1920" s="188">
        <v>0</v>
      </c>
      <c r="AU1920" s="187">
        <v>0</v>
      </c>
      <c r="AV1920" s="188">
        <v>0</v>
      </c>
      <c r="AW1920" s="187">
        <v>0</v>
      </c>
      <c r="AX1920" s="188">
        <v>0</v>
      </c>
      <c r="AY1920" s="187">
        <v>0</v>
      </c>
      <c r="AZ1920" s="188">
        <v>0</v>
      </c>
      <c r="BA1920" s="187">
        <v>0</v>
      </c>
      <c r="BB1920" s="188">
        <v>0</v>
      </c>
      <c r="BC1920" s="187">
        <v>0</v>
      </c>
      <c r="BD1920" s="75"/>
      <c r="BE1920" s="75"/>
      <c r="BG1920" s="74"/>
      <c r="BH1920" s="74"/>
      <c r="BI1920" s="194"/>
      <c r="BJ1920" s="74"/>
      <c r="BK1920" s="74"/>
      <c r="BL1920" s="74"/>
    </row>
    <row r="1921" spans="1:64" ht="11.25" customHeight="1" x14ac:dyDescent="0.2">
      <c r="A1921" s="184" t="s">
        <v>2519</v>
      </c>
      <c r="B1921" s="185">
        <v>0</v>
      </c>
      <c r="C1921" s="828">
        <v>64704</v>
      </c>
      <c r="D1921" s="284">
        <v>1E-4</v>
      </c>
      <c r="E1921" s="91">
        <v>0</v>
      </c>
      <c r="F1921" s="186">
        <v>0</v>
      </c>
      <c r="G1921" s="186">
        <v>0</v>
      </c>
      <c r="H1921" s="186">
        <v>0</v>
      </c>
      <c r="I1921" s="186">
        <v>0</v>
      </c>
      <c r="J1921" s="188">
        <v>0</v>
      </c>
      <c r="K1921" s="186">
        <v>0</v>
      </c>
      <c r="L1921" s="186">
        <v>0</v>
      </c>
      <c r="M1921" s="187">
        <v>0</v>
      </c>
      <c r="N1921" s="188">
        <v>0</v>
      </c>
      <c r="O1921" s="189">
        <v>0</v>
      </c>
      <c r="P1921" s="186">
        <v>0</v>
      </c>
      <c r="Q1921" s="189">
        <v>0</v>
      </c>
      <c r="R1921" s="189">
        <v>0</v>
      </c>
      <c r="S1921" s="189">
        <v>1E-4</v>
      </c>
      <c r="T1921" s="188">
        <v>0</v>
      </c>
      <c r="U1921" s="187">
        <v>0</v>
      </c>
      <c r="V1921" s="189">
        <v>0</v>
      </c>
      <c r="W1921" s="189">
        <v>0</v>
      </c>
      <c r="X1921" s="188">
        <v>0</v>
      </c>
      <c r="Y1921" s="188">
        <v>0</v>
      </c>
      <c r="Z1921" s="186">
        <v>0</v>
      </c>
      <c r="AA1921" s="186">
        <v>0</v>
      </c>
      <c r="AB1921" s="186">
        <v>0</v>
      </c>
      <c r="AC1921" s="186">
        <v>0</v>
      </c>
      <c r="AD1921" s="188">
        <v>0</v>
      </c>
      <c r="AE1921" s="189">
        <v>0</v>
      </c>
      <c r="AF1921" s="189">
        <v>0</v>
      </c>
      <c r="AG1921" s="189">
        <v>0</v>
      </c>
      <c r="AH1921" s="191">
        <v>0</v>
      </c>
      <c r="AI1921" s="186">
        <v>0</v>
      </c>
      <c r="AJ1921" s="192">
        <v>7501943416628</v>
      </c>
      <c r="AK1921" s="192">
        <v>64775</v>
      </c>
      <c r="AL1921" s="90" t="s">
        <v>278</v>
      </c>
      <c r="AM1921" s="75">
        <v>64704</v>
      </c>
      <c r="AN1921" s="76"/>
      <c r="AO1921" s="188">
        <v>0</v>
      </c>
      <c r="AP1921" s="188">
        <v>0</v>
      </c>
      <c r="AQ1921" s="187">
        <v>0</v>
      </c>
      <c r="AR1921" s="188">
        <v>0</v>
      </c>
      <c r="AS1921" s="187">
        <v>0</v>
      </c>
      <c r="AT1921" s="188">
        <v>0</v>
      </c>
      <c r="AU1921" s="187">
        <v>0</v>
      </c>
      <c r="AV1921" s="188">
        <v>0</v>
      </c>
      <c r="AW1921" s="187">
        <v>0</v>
      </c>
      <c r="AX1921" s="188">
        <v>0</v>
      </c>
      <c r="AY1921" s="187">
        <v>0</v>
      </c>
      <c r="AZ1921" s="188">
        <v>0</v>
      </c>
      <c r="BA1921" s="187">
        <v>0</v>
      </c>
      <c r="BB1921" s="188">
        <v>0</v>
      </c>
      <c r="BC1921" s="187">
        <v>0</v>
      </c>
      <c r="BD1921" s="75"/>
      <c r="BE1921" s="75"/>
      <c r="BG1921" s="74"/>
      <c r="BH1921" s="74"/>
      <c r="BI1921" s="194"/>
      <c r="BJ1921" s="74"/>
      <c r="BK1921" s="74"/>
      <c r="BL1921" s="74"/>
    </row>
    <row r="1922" spans="1:64" ht="11.25" customHeight="1" x14ac:dyDescent="0.2">
      <c r="A1922" s="184" t="s">
        <v>2520</v>
      </c>
      <c r="B1922" s="185">
        <v>0</v>
      </c>
      <c r="C1922" s="828">
        <v>93480</v>
      </c>
      <c r="D1922" s="284">
        <v>1E-4</v>
      </c>
      <c r="E1922" s="91">
        <v>0</v>
      </c>
      <c r="F1922" s="186">
        <v>0</v>
      </c>
      <c r="G1922" s="186">
        <v>0</v>
      </c>
      <c r="H1922" s="186">
        <v>0</v>
      </c>
      <c r="I1922" s="186">
        <v>0</v>
      </c>
      <c r="J1922" s="188">
        <v>0</v>
      </c>
      <c r="K1922" s="186">
        <v>0</v>
      </c>
      <c r="L1922" s="186">
        <v>0</v>
      </c>
      <c r="M1922" s="187">
        <v>0</v>
      </c>
      <c r="N1922" s="188">
        <v>0</v>
      </c>
      <c r="O1922" s="189">
        <v>0</v>
      </c>
      <c r="P1922" s="186">
        <v>0</v>
      </c>
      <c r="Q1922" s="189">
        <v>0</v>
      </c>
      <c r="R1922" s="189">
        <v>0</v>
      </c>
      <c r="S1922" s="189">
        <v>1E-4</v>
      </c>
      <c r="T1922" s="188">
        <v>0</v>
      </c>
      <c r="U1922" s="187">
        <v>0</v>
      </c>
      <c r="V1922" s="189">
        <v>0</v>
      </c>
      <c r="W1922" s="189">
        <v>0</v>
      </c>
      <c r="X1922" s="188">
        <v>0</v>
      </c>
      <c r="Y1922" s="188">
        <v>0</v>
      </c>
      <c r="Z1922" s="186">
        <v>0</v>
      </c>
      <c r="AA1922" s="186">
        <v>0</v>
      </c>
      <c r="AB1922" s="186">
        <v>0</v>
      </c>
      <c r="AC1922" s="186">
        <v>0</v>
      </c>
      <c r="AD1922" s="188">
        <v>0</v>
      </c>
      <c r="AE1922" s="189">
        <v>0</v>
      </c>
      <c r="AF1922" s="189">
        <v>0</v>
      </c>
      <c r="AG1922" s="189">
        <v>0</v>
      </c>
      <c r="AH1922" s="191">
        <v>0</v>
      </c>
      <c r="AI1922" s="186">
        <v>0</v>
      </c>
      <c r="AJ1922" s="192">
        <v>7501943443570</v>
      </c>
      <c r="AK1922" s="192" t="s">
        <v>262</v>
      </c>
      <c r="AL1922" s="90" t="s">
        <v>278</v>
      </c>
      <c r="AM1922" s="75">
        <v>93480</v>
      </c>
      <c r="AN1922" s="76"/>
      <c r="AO1922" s="188">
        <v>0</v>
      </c>
      <c r="AP1922" s="188">
        <v>0</v>
      </c>
      <c r="AQ1922" s="187">
        <v>0</v>
      </c>
      <c r="AR1922" s="188">
        <v>0</v>
      </c>
      <c r="AS1922" s="187">
        <v>0</v>
      </c>
      <c r="AT1922" s="188">
        <v>0</v>
      </c>
      <c r="AU1922" s="187">
        <v>0</v>
      </c>
      <c r="AV1922" s="188">
        <v>0</v>
      </c>
      <c r="AW1922" s="187">
        <v>0</v>
      </c>
      <c r="AX1922" s="188">
        <v>0</v>
      </c>
      <c r="AY1922" s="187">
        <v>0</v>
      </c>
      <c r="AZ1922" s="188">
        <v>0</v>
      </c>
      <c r="BA1922" s="187">
        <v>0</v>
      </c>
      <c r="BB1922" s="188">
        <v>0</v>
      </c>
      <c r="BC1922" s="187">
        <v>0</v>
      </c>
      <c r="BD1922" s="75"/>
      <c r="BE1922" s="75"/>
      <c r="BG1922" s="74"/>
      <c r="BH1922" s="74"/>
      <c r="BI1922" s="194"/>
      <c r="BJ1922" s="74"/>
      <c r="BK1922" s="74"/>
      <c r="BL1922" s="74"/>
    </row>
    <row r="1923" spans="1:64" ht="11.25" customHeight="1" x14ac:dyDescent="0.2">
      <c r="A1923" s="184" t="s">
        <v>2520</v>
      </c>
      <c r="B1923" s="185">
        <v>0</v>
      </c>
      <c r="C1923" s="828">
        <v>93522</v>
      </c>
      <c r="D1923" s="284">
        <v>1E-4</v>
      </c>
      <c r="E1923" s="91">
        <v>0</v>
      </c>
      <c r="F1923" s="186">
        <v>0</v>
      </c>
      <c r="G1923" s="186">
        <v>0</v>
      </c>
      <c r="H1923" s="186">
        <v>0</v>
      </c>
      <c r="I1923" s="186">
        <v>0</v>
      </c>
      <c r="J1923" s="188">
        <v>0</v>
      </c>
      <c r="K1923" s="186">
        <v>0</v>
      </c>
      <c r="L1923" s="186">
        <v>0</v>
      </c>
      <c r="M1923" s="187">
        <v>0</v>
      </c>
      <c r="N1923" s="188">
        <v>0</v>
      </c>
      <c r="O1923" s="189">
        <v>0</v>
      </c>
      <c r="P1923" s="186">
        <v>0</v>
      </c>
      <c r="Q1923" s="189">
        <v>0</v>
      </c>
      <c r="R1923" s="189">
        <v>0</v>
      </c>
      <c r="S1923" s="189">
        <v>1E-4</v>
      </c>
      <c r="T1923" s="188">
        <v>0</v>
      </c>
      <c r="U1923" s="187">
        <v>0</v>
      </c>
      <c r="V1923" s="189">
        <v>0</v>
      </c>
      <c r="W1923" s="189">
        <v>0</v>
      </c>
      <c r="X1923" s="188">
        <v>0</v>
      </c>
      <c r="Y1923" s="188">
        <v>0</v>
      </c>
      <c r="Z1923" s="186">
        <v>0</v>
      </c>
      <c r="AA1923" s="186">
        <v>0</v>
      </c>
      <c r="AB1923" s="186">
        <v>0</v>
      </c>
      <c r="AC1923" s="186">
        <v>0</v>
      </c>
      <c r="AD1923" s="188">
        <v>0</v>
      </c>
      <c r="AE1923" s="189">
        <v>0</v>
      </c>
      <c r="AF1923" s="189">
        <v>0</v>
      </c>
      <c r="AG1923" s="189">
        <v>0</v>
      </c>
      <c r="AH1923" s="191">
        <v>0</v>
      </c>
      <c r="AI1923" s="186">
        <v>0</v>
      </c>
      <c r="AJ1923" s="192">
        <v>7501943443594</v>
      </c>
      <c r="AK1923" s="192" t="s">
        <v>262</v>
      </c>
      <c r="AL1923" s="90" t="s">
        <v>278</v>
      </c>
      <c r="AM1923" s="75">
        <v>93522</v>
      </c>
      <c r="AN1923" s="76"/>
      <c r="AO1923" s="188">
        <v>0</v>
      </c>
      <c r="AP1923" s="188">
        <v>0</v>
      </c>
      <c r="AQ1923" s="187">
        <v>0</v>
      </c>
      <c r="AR1923" s="188">
        <v>0</v>
      </c>
      <c r="AS1923" s="187">
        <v>0</v>
      </c>
      <c r="AT1923" s="188">
        <v>0</v>
      </c>
      <c r="AU1923" s="187">
        <v>0</v>
      </c>
      <c r="AV1923" s="188">
        <v>0</v>
      </c>
      <c r="AW1923" s="187">
        <v>0</v>
      </c>
      <c r="AX1923" s="188">
        <v>0</v>
      </c>
      <c r="AY1923" s="187">
        <v>0</v>
      </c>
      <c r="AZ1923" s="188">
        <v>0</v>
      </c>
      <c r="BA1923" s="187">
        <v>0</v>
      </c>
      <c r="BB1923" s="188">
        <v>0</v>
      </c>
      <c r="BC1923" s="187">
        <v>0</v>
      </c>
      <c r="BD1923" s="75"/>
      <c r="BE1923" s="75"/>
      <c r="BG1923" s="74"/>
      <c r="BH1923" s="74"/>
      <c r="BI1923" s="194"/>
      <c r="BJ1923" s="74"/>
      <c r="BK1923" s="74"/>
      <c r="BL1923" s="74"/>
    </row>
    <row r="1924" spans="1:64" ht="11.25" customHeight="1" x14ac:dyDescent="0.2">
      <c r="A1924" s="184" t="s">
        <v>2521</v>
      </c>
      <c r="B1924" s="185">
        <v>0</v>
      </c>
      <c r="C1924" s="828">
        <v>64706</v>
      </c>
      <c r="D1924" s="284">
        <v>1E-4</v>
      </c>
      <c r="E1924" s="91">
        <v>0</v>
      </c>
      <c r="F1924" s="186">
        <v>0</v>
      </c>
      <c r="G1924" s="186">
        <v>0</v>
      </c>
      <c r="H1924" s="186">
        <v>0</v>
      </c>
      <c r="I1924" s="186">
        <v>0</v>
      </c>
      <c r="J1924" s="188">
        <v>0</v>
      </c>
      <c r="K1924" s="186">
        <v>0</v>
      </c>
      <c r="L1924" s="186">
        <v>0</v>
      </c>
      <c r="M1924" s="187">
        <v>0</v>
      </c>
      <c r="N1924" s="188">
        <v>0</v>
      </c>
      <c r="O1924" s="189">
        <v>0</v>
      </c>
      <c r="P1924" s="186">
        <v>0</v>
      </c>
      <c r="Q1924" s="189">
        <v>0</v>
      </c>
      <c r="R1924" s="189">
        <v>0</v>
      </c>
      <c r="S1924" s="189">
        <v>1E-4</v>
      </c>
      <c r="T1924" s="188">
        <v>0</v>
      </c>
      <c r="U1924" s="187">
        <v>0</v>
      </c>
      <c r="V1924" s="189">
        <v>0</v>
      </c>
      <c r="W1924" s="189">
        <v>0</v>
      </c>
      <c r="X1924" s="188">
        <v>0</v>
      </c>
      <c r="Y1924" s="188">
        <v>0</v>
      </c>
      <c r="Z1924" s="186">
        <v>0</v>
      </c>
      <c r="AA1924" s="186">
        <v>0</v>
      </c>
      <c r="AB1924" s="186">
        <v>0</v>
      </c>
      <c r="AC1924" s="186">
        <v>0</v>
      </c>
      <c r="AD1924" s="188">
        <v>0</v>
      </c>
      <c r="AE1924" s="189">
        <v>0</v>
      </c>
      <c r="AF1924" s="189">
        <v>0</v>
      </c>
      <c r="AG1924" s="189">
        <v>0</v>
      </c>
      <c r="AH1924" s="191">
        <v>0</v>
      </c>
      <c r="AI1924" s="186">
        <v>0</v>
      </c>
      <c r="AJ1924" s="192">
        <v>7501943416666</v>
      </c>
      <c r="AK1924" s="192">
        <v>64777</v>
      </c>
      <c r="AL1924" s="90" t="s">
        <v>278</v>
      </c>
      <c r="AM1924" s="75">
        <v>64706</v>
      </c>
      <c r="AN1924" s="76"/>
      <c r="AO1924" s="188">
        <v>0</v>
      </c>
      <c r="AP1924" s="188">
        <v>0</v>
      </c>
      <c r="AQ1924" s="187">
        <v>0</v>
      </c>
      <c r="AR1924" s="188">
        <v>0</v>
      </c>
      <c r="AS1924" s="187">
        <v>0</v>
      </c>
      <c r="AT1924" s="188">
        <v>0</v>
      </c>
      <c r="AU1924" s="187">
        <v>0</v>
      </c>
      <c r="AV1924" s="188">
        <v>0</v>
      </c>
      <c r="AW1924" s="187">
        <v>0</v>
      </c>
      <c r="AX1924" s="188">
        <v>0</v>
      </c>
      <c r="AY1924" s="187">
        <v>0</v>
      </c>
      <c r="AZ1924" s="188">
        <v>0</v>
      </c>
      <c r="BA1924" s="187">
        <v>0</v>
      </c>
      <c r="BB1924" s="188">
        <v>0</v>
      </c>
      <c r="BC1924" s="187">
        <v>0</v>
      </c>
      <c r="BD1924" s="75"/>
      <c r="BE1924" s="75"/>
      <c r="BG1924" s="74"/>
      <c r="BH1924" s="74"/>
      <c r="BI1924" s="194"/>
      <c r="BJ1924" s="74"/>
      <c r="BK1924" s="74"/>
      <c r="BL1924" s="74"/>
    </row>
    <row r="1925" spans="1:64" ht="11.25" customHeight="1" x14ac:dyDescent="0.2">
      <c r="A1925" s="184" t="s">
        <v>2522</v>
      </c>
      <c r="B1925" s="185">
        <v>0</v>
      </c>
      <c r="C1925" s="828">
        <v>64705</v>
      </c>
      <c r="D1925" s="284">
        <v>1E-4</v>
      </c>
      <c r="E1925" s="91">
        <v>0</v>
      </c>
      <c r="F1925" s="186">
        <v>0</v>
      </c>
      <c r="G1925" s="186">
        <v>0</v>
      </c>
      <c r="H1925" s="186">
        <v>0</v>
      </c>
      <c r="I1925" s="186">
        <v>0</v>
      </c>
      <c r="J1925" s="188">
        <v>0</v>
      </c>
      <c r="K1925" s="186">
        <v>0</v>
      </c>
      <c r="L1925" s="186">
        <v>0</v>
      </c>
      <c r="M1925" s="187">
        <v>0</v>
      </c>
      <c r="N1925" s="188">
        <v>0</v>
      </c>
      <c r="O1925" s="189">
        <v>0</v>
      </c>
      <c r="P1925" s="186">
        <v>0</v>
      </c>
      <c r="Q1925" s="189">
        <v>0</v>
      </c>
      <c r="R1925" s="189">
        <v>0</v>
      </c>
      <c r="S1925" s="189">
        <v>1E-4</v>
      </c>
      <c r="T1925" s="188">
        <v>0</v>
      </c>
      <c r="U1925" s="187">
        <v>0</v>
      </c>
      <c r="V1925" s="189">
        <v>0</v>
      </c>
      <c r="W1925" s="189">
        <v>0</v>
      </c>
      <c r="X1925" s="188">
        <v>0</v>
      </c>
      <c r="Y1925" s="188">
        <v>0</v>
      </c>
      <c r="Z1925" s="186">
        <v>0</v>
      </c>
      <c r="AA1925" s="186">
        <v>0</v>
      </c>
      <c r="AB1925" s="186">
        <v>0</v>
      </c>
      <c r="AC1925" s="186">
        <v>0</v>
      </c>
      <c r="AD1925" s="188">
        <v>0</v>
      </c>
      <c r="AE1925" s="189">
        <v>0</v>
      </c>
      <c r="AF1925" s="189">
        <v>0</v>
      </c>
      <c r="AG1925" s="189">
        <v>0</v>
      </c>
      <c r="AH1925" s="191">
        <v>0</v>
      </c>
      <c r="AI1925" s="186">
        <v>0</v>
      </c>
      <c r="AJ1925" s="192">
        <v>7501943416642</v>
      </c>
      <c r="AK1925" s="192">
        <v>64776</v>
      </c>
      <c r="AL1925" s="90" t="s">
        <v>278</v>
      </c>
      <c r="AM1925" s="75">
        <v>64705</v>
      </c>
      <c r="AN1925" s="76"/>
      <c r="AO1925" s="188">
        <v>0</v>
      </c>
      <c r="AP1925" s="188">
        <v>0</v>
      </c>
      <c r="AQ1925" s="187">
        <v>0</v>
      </c>
      <c r="AR1925" s="188">
        <v>0</v>
      </c>
      <c r="AS1925" s="187">
        <v>0</v>
      </c>
      <c r="AT1925" s="188">
        <v>0</v>
      </c>
      <c r="AU1925" s="187">
        <v>0</v>
      </c>
      <c r="AV1925" s="188">
        <v>0</v>
      </c>
      <c r="AW1925" s="187">
        <v>0</v>
      </c>
      <c r="AX1925" s="188">
        <v>0</v>
      </c>
      <c r="AY1925" s="187">
        <v>0</v>
      </c>
      <c r="AZ1925" s="188">
        <v>0</v>
      </c>
      <c r="BA1925" s="187">
        <v>0</v>
      </c>
      <c r="BB1925" s="188">
        <v>0</v>
      </c>
      <c r="BC1925" s="187">
        <v>0</v>
      </c>
      <c r="BD1925" s="75"/>
      <c r="BE1925" s="75"/>
      <c r="BG1925" s="74"/>
      <c r="BH1925" s="74"/>
      <c r="BI1925" s="194"/>
      <c r="BJ1925" s="74"/>
      <c r="BK1925" s="74"/>
      <c r="BL1925" s="74"/>
    </row>
    <row r="1926" spans="1:64" ht="11.25" customHeight="1" x14ac:dyDescent="0.2">
      <c r="A1926" s="184" t="s">
        <v>2523</v>
      </c>
      <c r="B1926" s="185">
        <v>0</v>
      </c>
      <c r="C1926" s="828">
        <v>93538</v>
      </c>
      <c r="D1926" s="284">
        <v>1E-4</v>
      </c>
      <c r="E1926" s="91">
        <v>0</v>
      </c>
      <c r="F1926" s="186">
        <v>0</v>
      </c>
      <c r="G1926" s="186">
        <v>0</v>
      </c>
      <c r="H1926" s="186">
        <v>0</v>
      </c>
      <c r="I1926" s="186">
        <v>0</v>
      </c>
      <c r="J1926" s="188">
        <v>0</v>
      </c>
      <c r="K1926" s="186">
        <v>0</v>
      </c>
      <c r="L1926" s="186">
        <v>0</v>
      </c>
      <c r="M1926" s="187">
        <v>0</v>
      </c>
      <c r="N1926" s="188">
        <v>0</v>
      </c>
      <c r="O1926" s="189">
        <v>0</v>
      </c>
      <c r="P1926" s="186">
        <v>0</v>
      </c>
      <c r="Q1926" s="189">
        <v>0</v>
      </c>
      <c r="R1926" s="189">
        <v>0</v>
      </c>
      <c r="S1926" s="189">
        <v>1E-4</v>
      </c>
      <c r="T1926" s="188">
        <v>0</v>
      </c>
      <c r="U1926" s="187">
        <v>0</v>
      </c>
      <c r="V1926" s="189">
        <v>0</v>
      </c>
      <c r="W1926" s="189">
        <v>0</v>
      </c>
      <c r="X1926" s="188">
        <v>0</v>
      </c>
      <c r="Y1926" s="188">
        <v>0</v>
      </c>
      <c r="Z1926" s="186">
        <v>0</v>
      </c>
      <c r="AA1926" s="186">
        <v>0</v>
      </c>
      <c r="AB1926" s="186">
        <v>0</v>
      </c>
      <c r="AC1926" s="186">
        <v>0</v>
      </c>
      <c r="AD1926" s="188">
        <v>0</v>
      </c>
      <c r="AE1926" s="189">
        <v>0</v>
      </c>
      <c r="AF1926" s="189">
        <v>0</v>
      </c>
      <c r="AG1926" s="189">
        <v>0</v>
      </c>
      <c r="AH1926" s="191">
        <v>0</v>
      </c>
      <c r="AI1926" s="186">
        <v>0</v>
      </c>
      <c r="AJ1926" s="192">
        <v>7501943443631</v>
      </c>
      <c r="AK1926" s="192" t="s">
        <v>262</v>
      </c>
      <c r="AL1926" s="90" t="s">
        <v>278</v>
      </c>
      <c r="AM1926" s="75">
        <v>93538</v>
      </c>
      <c r="AN1926" s="76"/>
      <c r="AO1926" s="188">
        <v>0</v>
      </c>
      <c r="AP1926" s="188">
        <v>0</v>
      </c>
      <c r="AQ1926" s="187">
        <v>0</v>
      </c>
      <c r="AR1926" s="188">
        <v>0</v>
      </c>
      <c r="AS1926" s="187">
        <v>0</v>
      </c>
      <c r="AT1926" s="188">
        <v>0</v>
      </c>
      <c r="AU1926" s="187">
        <v>0</v>
      </c>
      <c r="AV1926" s="188">
        <v>0</v>
      </c>
      <c r="AW1926" s="187">
        <v>0</v>
      </c>
      <c r="AX1926" s="188">
        <v>0</v>
      </c>
      <c r="AY1926" s="187">
        <v>0</v>
      </c>
      <c r="AZ1926" s="188">
        <v>0</v>
      </c>
      <c r="BA1926" s="187">
        <v>0</v>
      </c>
      <c r="BB1926" s="188">
        <v>0</v>
      </c>
      <c r="BC1926" s="187">
        <v>0</v>
      </c>
      <c r="BD1926" s="75"/>
      <c r="BE1926" s="75"/>
      <c r="BG1926" s="74"/>
      <c r="BH1926" s="74"/>
      <c r="BI1926" s="194"/>
      <c r="BJ1926" s="74"/>
      <c r="BK1926" s="74"/>
      <c r="BL1926" s="74"/>
    </row>
    <row r="1927" spans="1:64" ht="11.25" customHeight="1" x14ac:dyDescent="0.2">
      <c r="A1927" s="184" t="s">
        <v>2524</v>
      </c>
      <c r="B1927" s="185">
        <v>0</v>
      </c>
      <c r="C1927" s="828">
        <v>64523</v>
      </c>
      <c r="D1927" s="284">
        <v>1E-4</v>
      </c>
      <c r="E1927" s="91">
        <v>0</v>
      </c>
      <c r="F1927" s="186">
        <v>0</v>
      </c>
      <c r="G1927" s="186">
        <v>0</v>
      </c>
      <c r="H1927" s="186">
        <v>0</v>
      </c>
      <c r="I1927" s="186">
        <v>0</v>
      </c>
      <c r="J1927" s="188">
        <v>0</v>
      </c>
      <c r="K1927" s="186">
        <v>0</v>
      </c>
      <c r="L1927" s="186">
        <v>0</v>
      </c>
      <c r="M1927" s="187">
        <v>0</v>
      </c>
      <c r="N1927" s="188">
        <v>0</v>
      </c>
      <c r="O1927" s="189">
        <v>0</v>
      </c>
      <c r="P1927" s="186">
        <v>0</v>
      </c>
      <c r="Q1927" s="189">
        <v>0</v>
      </c>
      <c r="R1927" s="189">
        <v>0</v>
      </c>
      <c r="S1927" s="189">
        <v>1E-4</v>
      </c>
      <c r="T1927" s="188">
        <v>0</v>
      </c>
      <c r="U1927" s="187">
        <v>0</v>
      </c>
      <c r="V1927" s="189">
        <v>0</v>
      </c>
      <c r="W1927" s="189">
        <v>0</v>
      </c>
      <c r="X1927" s="188">
        <v>0</v>
      </c>
      <c r="Y1927" s="188">
        <v>0</v>
      </c>
      <c r="Z1927" s="186">
        <v>0</v>
      </c>
      <c r="AA1927" s="186">
        <v>0</v>
      </c>
      <c r="AB1927" s="186">
        <v>0</v>
      </c>
      <c r="AC1927" s="186">
        <v>0</v>
      </c>
      <c r="AD1927" s="188">
        <v>0</v>
      </c>
      <c r="AE1927" s="189">
        <v>0</v>
      </c>
      <c r="AF1927" s="189">
        <v>0</v>
      </c>
      <c r="AG1927" s="189">
        <v>0</v>
      </c>
      <c r="AH1927" s="191">
        <v>0</v>
      </c>
      <c r="AI1927" s="186">
        <v>0</v>
      </c>
      <c r="AJ1927" s="192">
        <v>7501943444249</v>
      </c>
      <c r="AK1927" s="192" t="s">
        <v>262</v>
      </c>
      <c r="AL1927" s="90" t="s">
        <v>278</v>
      </c>
      <c r="AM1927" s="75">
        <v>64523</v>
      </c>
      <c r="AN1927" s="76"/>
      <c r="AO1927" s="188">
        <v>0</v>
      </c>
      <c r="AP1927" s="188">
        <v>0</v>
      </c>
      <c r="AQ1927" s="187">
        <v>0</v>
      </c>
      <c r="AR1927" s="188">
        <v>0</v>
      </c>
      <c r="AS1927" s="187">
        <v>0</v>
      </c>
      <c r="AT1927" s="188">
        <v>0</v>
      </c>
      <c r="AU1927" s="187">
        <v>0</v>
      </c>
      <c r="AV1927" s="188">
        <v>0</v>
      </c>
      <c r="AW1927" s="187">
        <v>0</v>
      </c>
      <c r="AX1927" s="188">
        <v>0</v>
      </c>
      <c r="AY1927" s="187">
        <v>0</v>
      </c>
      <c r="AZ1927" s="188">
        <v>0</v>
      </c>
      <c r="BA1927" s="187">
        <v>0</v>
      </c>
      <c r="BB1927" s="188">
        <v>0</v>
      </c>
      <c r="BC1927" s="187">
        <v>0</v>
      </c>
      <c r="BD1927" s="75"/>
      <c r="BE1927" s="75"/>
      <c r="BG1927" s="74"/>
      <c r="BH1927" s="74"/>
      <c r="BI1927" s="194"/>
      <c r="BJ1927" s="74"/>
      <c r="BK1927" s="74"/>
      <c r="BL1927" s="74"/>
    </row>
    <row r="1928" spans="1:64" ht="11.25" customHeight="1" x14ac:dyDescent="0.2">
      <c r="A1928" s="184" t="s">
        <v>2525</v>
      </c>
      <c r="B1928" s="185" t="s">
        <v>44</v>
      </c>
      <c r="C1928" s="828">
        <v>64740</v>
      </c>
      <c r="D1928" s="284">
        <v>1E-4</v>
      </c>
      <c r="E1928" s="91">
        <v>0</v>
      </c>
      <c r="F1928" s="186">
        <v>0</v>
      </c>
      <c r="G1928" s="186">
        <v>0</v>
      </c>
      <c r="H1928" s="186">
        <v>0</v>
      </c>
      <c r="I1928" s="186">
        <v>0</v>
      </c>
      <c r="J1928" s="188">
        <v>0</v>
      </c>
      <c r="K1928" s="186">
        <v>0</v>
      </c>
      <c r="L1928" s="186">
        <v>0</v>
      </c>
      <c r="M1928" s="187">
        <v>0</v>
      </c>
      <c r="N1928" s="188">
        <v>0</v>
      </c>
      <c r="O1928" s="189">
        <v>0</v>
      </c>
      <c r="P1928" s="186">
        <v>0</v>
      </c>
      <c r="Q1928" s="189">
        <v>0</v>
      </c>
      <c r="R1928" s="189">
        <v>0</v>
      </c>
      <c r="S1928" s="189">
        <v>1E-4</v>
      </c>
      <c r="T1928" s="188">
        <v>0</v>
      </c>
      <c r="U1928" s="187">
        <v>0</v>
      </c>
      <c r="V1928" s="189">
        <v>0</v>
      </c>
      <c r="W1928" s="189">
        <v>0</v>
      </c>
      <c r="X1928" s="188">
        <v>0</v>
      </c>
      <c r="Y1928" s="188">
        <v>0</v>
      </c>
      <c r="Z1928" s="186">
        <v>0</v>
      </c>
      <c r="AA1928" s="186">
        <v>0</v>
      </c>
      <c r="AB1928" s="186">
        <v>0</v>
      </c>
      <c r="AC1928" s="186">
        <v>0</v>
      </c>
      <c r="AD1928" s="188">
        <v>0</v>
      </c>
      <c r="AE1928" s="189">
        <v>0</v>
      </c>
      <c r="AF1928" s="189">
        <v>0</v>
      </c>
      <c r="AG1928" s="189">
        <v>0</v>
      </c>
      <c r="AH1928" s="191">
        <v>0</v>
      </c>
      <c r="AI1928" s="186">
        <v>0</v>
      </c>
      <c r="AJ1928" s="192">
        <v>7501943413603</v>
      </c>
      <c r="AK1928" s="192">
        <v>64724</v>
      </c>
      <c r="AL1928" s="90" t="s">
        <v>278</v>
      </c>
      <c r="AM1928" s="75">
        <v>64740</v>
      </c>
      <c r="AN1928" s="76"/>
      <c r="AO1928" s="188">
        <v>0</v>
      </c>
      <c r="AP1928" s="188">
        <v>0</v>
      </c>
      <c r="AQ1928" s="187">
        <v>0</v>
      </c>
      <c r="AR1928" s="188">
        <v>0</v>
      </c>
      <c r="AS1928" s="187">
        <v>0</v>
      </c>
      <c r="AT1928" s="188">
        <v>0</v>
      </c>
      <c r="AU1928" s="187">
        <v>0</v>
      </c>
      <c r="AV1928" s="188">
        <v>0</v>
      </c>
      <c r="AW1928" s="187">
        <v>0</v>
      </c>
      <c r="AX1928" s="188">
        <v>0</v>
      </c>
      <c r="AY1928" s="187">
        <v>0</v>
      </c>
      <c r="AZ1928" s="188">
        <v>0</v>
      </c>
      <c r="BA1928" s="187">
        <v>0</v>
      </c>
      <c r="BB1928" s="188">
        <v>0</v>
      </c>
      <c r="BC1928" s="187">
        <v>0</v>
      </c>
      <c r="BD1928" s="75"/>
      <c r="BE1928" s="75"/>
      <c r="BG1928" s="74"/>
      <c r="BH1928" s="74"/>
      <c r="BI1928" s="194"/>
      <c r="BJ1928" s="74"/>
      <c r="BK1928" s="74"/>
      <c r="BL1928" s="74"/>
    </row>
    <row r="1929" spans="1:64" ht="11.25" customHeight="1" x14ac:dyDescent="0.2">
      <c r="A1929" s="184" t="s">
        <v>2526</v>
      </c>
      <c r="B1929" s="185" t="s">
        <v>44</v>
      </c>
      <c r="C1929" s="828">
        <v>64741</v>
      </c>
      <c r="D1929" s="284">
        <v>1E-4</v>
      </c>
      <c r="E1929" s="91">
        <v>0</v>
      </c>
      <c r="F1929" s="186">
        <v>0</v>
      </c>
      <c r="G1929" s="186">
        <v>0</v>
      </c>
      <c r="H1929" s="186">
        <v>0</v>
      </c>
      <c r="I1929" s="186">
        <v>0</v>
      </c>
      <c r="J1929" s="188">
        <v>0</v>
      </c>
      <c r="K1929" s="186">
        <v>0</v>
      </c>
      <c r="L1929" s="186">
        <v>0</v>
      </c>
      <c r="M1929" s="187">
        <v>0</v>
      </c>
      <c r="N1929" s="188">
        <v>0</v>
      </c>
      <c r="O1929" s="189">
        <v>0</v>
      </c>
      <c r="P1929" s="186">
        <v>0</v>
      </c>
      <c r="Q1929" s="189">
        <v>0</v>
      </c>
      <c r="R1929" s="189">
        <v>0</v>
      </c>
      <c r="S1929" s="189">
        <v>1E-4</v>
      </c>
      <c r="T1929" s="188">
        <v>0</v>
      </c>
      <c r="U1929" s="187">
        <v>0</v>
      </c>
      <c r="V1929" s="189">
        <v>0</v>
      </c>
      <c r="W1929" s="189">
        <v>0</v>
      </c>
      <c r="X1929" s="188">
        <v>0</v>
      </c>
      <c r="Y1929" s="188">
        <v>0</v>
      </c>
      <c r="Z1929" s="186">
        <v>0</v>
      </c>
      <c r="AA1929" s="186">
        <v>0</v>
      </c>
      <c r="AB1929" s="186">
        <v>0</v>
      </c>
      <c r="AC1929" s="186">
        <v>0</v>
      </c>
      <c r="AD1929" s="188">
        <v>0</v>
      </c>
      <c r="AE1929" s="189">
        <v>0</v>
      </c>
      <c r="AF1929" s="189">
        <v>0</v>
      </c>
      <c r="AG1929" s="189">
        <v>0</v>
      </c>
      <c r="AH1929" s="191">
        <v>0</v>
      </c>
      <c r="AI1929" s="186">
        <v>0</v>
      </c>
      <c r="AJ1929" s="192">
        <v>7501943413610</v>
      </c>
      <c r="AK1929" s="192">
        <v>64725</v>
      </c>
      <c r="AL1929" s="90" t="s">
        <v>278</v>
      </c>
      <c r="AM1929" s="75">
        <v>64741</v>
      </c>
      <c r="AN1929" s="76"/>
      <c r="AO1929" s="188">
        <v>0</v>
      </c>
      <c r="AP1929" s="188">
        <v>0</v>
      </c>
      <c r="AQ1929" s="187">
        <v>0</v>
      </c>
      <c r="AR1929" s="188">
        <v>0</v>
      </c>
      <c r="AS1929" s="187">
        <v>0</v>
      </c>
      <c r="AT1929" s="188">
        <v>0</v>
      </c>
      <c r="AU1929" s="187">
        <v>0</v>
      </c>
      <c r="AV1929" s="188">
        <v>0</v>
      </c>
      <c r="AW1929" s="187">
        <v>0</v>
      </c>
      <c r="AX1929" s="188">
        <v>0</v>
      </c>
      <c r="AY1929" s="187">
        <v>0</v>
      </c>
      <c r="AZ1929" s="188">
        <v>0</v>
      </c>
      <c r="BA1929" s="187">
        <v>0</v>
      </c>
      <c r="BB1929" s="188">
        <v>0</v>
      </c>
      <c r="BC1929" s="187">
        <v>0</v>
      </c>
      <c r="BD1929" s="75"/>
      <c r="BE1929" s="75"/>
      <c r="BG1929" s="74"/>
      <c r="BH1929" s="74"/>
      <c r="BI1929" s="194"/>
      <c r="BJ1929" s="74"/>
      <c r="BK1929" s="74"/>
      <c r="BL1929" s="74"/>
    </row>
    <row r="1930" spans="1:64" ht="11.25" customHeight="1" x14ac:dyDescent="0.2">
      <c r="A1930" s="184" t="s">
        <v>2527</v>
      </c>
      <c r="B1930" s="185">
        <v>0</v>
      </c>
      <c r="C1930" s="828">
        <v>64813</v>
      </c>
      <c r="D1930" s="284">
        <v>1E-4</v>
      </c>
      <c r="E1930" s="91">
        <v>0</v>
      </c>
      <c r="F1930" s="186">
        <v>0</v>
      </c>
      <c r="G1930" s="186">
        <v>0</v>
      </c>
      <c r="H1930" s="186">
        <v>0</v>
      </c>
      <c r="I1930" s="186">
        <v>0</v>
      </c>
      <c r="J1930" s="188">
        <v>0</v>
      </c>
      <c r="K1930" s="186">
        <v>0</v>
      </c>
      <c r="L1930" s="186">
        <v>0</v>
      </c>
      <c r="M1930" s="187">
        <v>0</v>
      </c>
      <c r="N1930" s="188">
        <v>0</v>
      </c>
      <c r="O1930" s="189">
        <v>0</v>
      </c>
      <c r="P1930" s="186">
        <v>0</v>
      </c>
      <c r="Q1930" s="189">
        <v>0</v>
      </c>
      <c r="R1930" s="189">
        <v>0</v>
      </c>
      <c r="S1930" s="189">
        <v>1E-4</v>
      </c>
      <c r="T1930" s="188">
        <v>0</v>
      </c>
      <c r="U1930" s="187">
        <v>0</v>
      </c>
      <c r="V1930" s="189">
        <v>0</v>
      </c>
      <c r="W1930" s="189">
        <v>0</v>
      </c>
      <c r="X1930" s="188">
        <v>0</v>
      </c>
      <c r="Y1930" s="188">
        <v>0</v>
      </c>
      <c r="Z1930" s="186">
        <v>0</v>
      </c>
      <c r="AA1930" s="186">
        <v>0</v>
      </c>
      <c r="AB1930" s="186">
        <v>0</v>
      </c>
      <c r="AC1930" s="186">
        <v>0</v>
      </c>
      <c r="AD1930" s="188">
        <v>0</v>
      </c>
      <c r="AE1930" s="189">
        <v>0</v>
      </c>
      <c r="AF1930" s="189">
        <v>0</v>
      </c>
      <c r="AG1930" s="189">
        <v>0</v>
      </c>
      <c r="AH1930" s="191">
        <v>0</v>
      </c>
      <c r="AI1930" s="186">
        <v>0</v>
      </c>
      <c r="AJ1930" s="192">
        <v>7501943433212</v>
      </c>
      <c r="AK1930" s="192">
        <v>93706</v>
      </c>
      <c r="AL1930" s="90" t="s">
        <v>278</v>
      </c>
      <c r="AM1930" s="75">
        <v>64813</v>
      </c>
      <c r="AN1930" s="76"/>
      <c r="AO1930" s="188">
        <v>0</v>
      </c>
      <c r="AP1930" s="188">
        <v>0</v>
      </c>
      <c r="AQ1930" s="187">
        <v>0</v>
      </c>
      <c r="AR1930" s="188">
        <v>0</v>
      </c>
      <c r="AS1930" s="187">
        <v>0</v>
      </c>
      <c r="AT1930" s="188">
        <v>0</v>
      </c>
      <c r="AU1930" s="187">
        <v>0</v>
      </c>
      <c r="AV1930" s="188">
        <v>0</v>
      </c>
      <c r="AW1930" s="187">
        <v>0</v>
      </c>
      <c r="AX1930" s="188">
        <v>0</v>
      </c>
      <c r="AY1930" s="187">
        <v>0</v>
      </c>
      <c r="AZ1930" s="188">
        <v>0</v>
      </c>
      <c r="BA1930" s="187">
        <v>0</v>
      </c>
      <c r="BB1930" s="188">
        <v>0</v>
      </c>
      <c r="BC1930" s="187">
        <v>0</v>
      </c>
      <c r="BD1930" s="75"/>
      <c r="BE1930" s="75"/>
      <c r="BG1930" s="74"/>
      <c r="BH1930" s="74"/>
      <c r="BI1930" s="194"/>
      <c r="BJ1930" s="74"/>
      <c r="BK1930" s="74"/>
      <c r="BL1930" s="74"/>
    </row>
    <row r="1931" spans="1:64" ht="11.25" customHeight="1" x14ac:dyDescent="0.2">
      <c r="A1931" s="184" t="s">
        <v>2528</v>
      </c>
      <c r="B1931" s="185">
        <v>0</v>
      </c>
      <c r="C1931" s="828">
        <v>64632</v>
      </c>
      <c r="D1931" s="284">
        <v>1E-4</v>
      </c>
      <c r="E1931" s="91">
        <v>0</v>
      </c>
      <c r="F1931" s="186">
        <v>0</v>
      </c>
      <c r="G1931" s="186">
        <v>0</v>
      </c>
      <c r="H1931" s="186">
        <v>0</v>
      </c>
      <c r="I1931" s="186">
        <v>0</v>
      </c>
      <c r="J1931" s="188">
        <v>0</v>
      </c>
      <c r="K1931" s="186">
        <v>0</v>
      </c>
      <c r="L1931" s="186">
        <v>0</v>
      </c>
      <c r="M1931" s="187">
        <v>0</v>
      </c>
      <c r="N1931" s="188">
        <v>0</v>
      </c>
      <c r="O1931" s="189">
        <v>0</v>
      </c>
      <c r="P1931" s="186">
        <v>0</v>
      </c>
      <c r="Q1931" s="189">
        <v>0</v>
      </c>
      <c r="R1931" s="189">
        <v>0</v>
      </c>
      <c r="S1931" s="189">
        <v>1E-4</v>
      </c>
      <c r="T1931" s="188">
        <v>0</v>
      </c>
      <c r="U1931" s="187">
        <v>0</v>
      </c>
      <c r="V1931" s="189">
        <v>0</v>
      </c>
      <c r="W1931" s="189">
        <v>0</v>
      </c>
      <c r="X1931" s="188">
        <v>0</v>
      </c>
      <c r="Y1931" s="188">
        <v>0</v>
      </c>
      <c r="Z1931" s="186">
        <v>0</v>
      </c>
      <c r="AA1931" s="186">
        <v>0</v>
      </c>
      <c r="AB1931" s="186">
        <v>0</v>
      </c>
      <c r="AC1931" s="186">
        <v>0</v>
      </c>
      <c r="AD1931" s="188">
        <v>0</v>
      </c>
      <c r="AE1931" s="189">
        <v>0</v>
      </c>
      <c r="AF1931" s="189">
        <v>0</v>
      </c>
      <c r="AG1931" s="189">
        <v>0</v>
      </c>
      <c r="AH1931" s="191">
        <v>0</v>
      </c>
      <c r="AI1931" s="186">
        <v>0</v>
      </c>
      <c r="AJ1931" s="192">
        <v>7501943413610</v>
      </c>
      <c r="AK1931" s="192">
        <v>64725</v>
      </c>
      <c r="AL1931" s="90" t="s">
        <v>278</v>
      </c>
      <c r="AM1931" s="75">
        <v>64632</v>
      </c>
      <c r="AN1931" s="76"/>
      <c r="AO1931" s="188">
        <v>0</v>
      </c>
      <c r="AP1931" s="188">
        <v>0</v>
      </c>
      <c r="AQ1931" s="187">
        <v>0</v>
      </c>
      <c r="AR1931" s="188">
        <v>0</v>
      </c>
      <c r="AS1931" s="187">
        <v>0</v>
      </c>
      <c r="AT1931" s="188">
        <v>0</v>
      </c>
      <c r="AU1931" s="187">
        <v>0</v>
      </c>
      <c r="AV1931" s="188">
        <v>0</v>
      </c>
      <c r="AW1931" s="187">
        <v>0</v>
      </c>
      <c r="AX1931" s="188">
        <v>0</v>
      </c>
      <c r="AY1931" s="187">
        <v>0</v>
      </c>
      <c r="AZ1931" s="188">
        <v>0</v>
      </c>
      <c r="BA1931" s="187">
        <v>0</v>
      </c>
      <c r="BB1931" s="188">
        <v>0</v>
      </c>
      <c r="BC1931" s="187">
        <v>0</v>
      </c>
      <c r="BD1931" s="75"/>
      <c r="BE1931" s="75"/>
      <c r="BG1931" s="74"/>
      <c r="BH1931" s="74"/>
      <c r="BI1931" s="194"/>
      <c r="BJ1931" s="74"/>
      <c r="BK1931" s="74"/>
      <c r="BL1931" s="74"/>
    </row>
    <row r="1932" spans="1:64" ht="11.25" customHeight="1" x14ac:dyDescent="0.2">
      <c r="A1932" s="184" t="s">
        <v>2529</v>
      </c>
      <c r="B1932" s="185">
        <v>0</v>
      </c>
      <c r="C1932" s="828">
        <v>64820</v>
      </c>
      <c r="D1932" s="284">
        <v>1E-4</v>
      </c>
      <c r="E1932" s="91">
        <v>0</v>
      </c>
      <c r="F1932" s="186">
        <v>0</v>
      </c>
      <c r="G1932" s="186">
        <v>0</v>
      </c>
      <c r="H1932" s="186">
        <v>0</v>
      </c>
      <c r="I1932" s="186">
        <v>0</v>
      </c>
      <c r="J1932" s="188">
        <v>0</v>
      </c>
      <c r="K1932" s="186">
        <v>0</v>
      </c>
      <c r="L1932" s="186">
        <v>0</v>
      </c>
      <c r="M1932" s="187">
        <v>0</v>
      </c>
      <c r="N1932" s="188">
        <v>0</v>
      </c>
      <c r="O1932" s="189">
        <v>0</v>
      </c>
      <c r="P1932" s="186">
        <v>0</v>
      </c>
      <c r="Q1932" s="189">
        <v>0</v>
      </c>
      <c r="R1932" s="189">
        <v>0</v>
      </c>
      <c r="S1932" s="189">
        <v>1E-4</v>
      </c>
      <c r="T1932" s="188">
        <v>0</v>
      </c>
      <c r="U1932" s="187">
        <v>0</v>
      </c>
      <c r="V1932" s="189">
        <v>0</v>
      </c>
      <c r="W1932" s="189">
        <v>0</v>
      </c>
      <c r="X1932" s="188">
        <v>0</v>
      </c>
      <c r="Y1932" s="188">
        <v>0</v>
      </c>
      <c r="Z1932" s="186">
        <v>0</v>
      </c>
      <c r="AA1932" s="186">
        <v>0</v>
      </c>
      <c r="AB1932" s="186">
        <v>0</v>
      </c>
      <c r="AC1932" s="186">
        <v>0</v>
      </c>
      <c r="AD1932" s="188">
        <v>0</v>
      </c>
      <c r="AE1932" s="189">
        <v>0</v>
      </c>
      <c r="AF1932" s="189">
        <v>0</v>
      </c>
      <c r="AG1932" s="189">
        <v>0</v>
      </c>
      <c r="AH1932" s="191">
        <v>0</v>
      </c>
      <c r="AI1932" s="186">
        <v>0</v>
      </c>
      <c r="AJ1932" s="192">
        <v>7501943416727</v>
      </c>
      <c r="AK1932" s="192">
        <v>64780</v>
      </c>
      <c r="AL1932" s="90" t="s">
        <v>278</v>
      </c>
      <c r="AM1932" s="75">
        <v>64820</v>
      </c>
      <c r="AN1932" s="76"/>
      <c r="AO1932" s="188">
        <v>0</v>
      </c>
      <c r="AP1932" s="188">
        <v>0</v>
      </c>
      <c r="AQ1932" s="187">
        <v>0</v>
      </c>
      <c r="AR1932" s="188">
        <v>0</v>
      </c>
      <c r="AS1932" s="187">
        <v>0</v>
      </c>
      <c r="AT1932" s="188">
        <v>0</v>
      </c>
      <c r="AU1932" s="187">
        <v>0</v>
      </c>
      <c r="AV1932" s="188">
        <v>0</v>
      </c>
      <c r="AW1932" s="187">
        <v>0</v>
      </c>
      <c r="AX1932" s="188">
        <v>0</v>
      </c>
      <c r="AY1932" s="187">
        <v>0</v>
      </c>
      <c r="AZ1932" s="188">
        <v>0</v>
      </c>
      <c r="BA1932" s="187">
        <v>0</v>
      </c>
      <c r="BB1932" s="188">
        <v>0</v>
      </c>
      <c r="BC1932" s="187">
        <v>0</v>
      </c>
      <c r="BD1932" s="75"/>
      <c r="BE1932" s="75"/>
      <c r="BG1932" s="74"/>
      <c r="BH1932" s="74"/>
      <c r="BI1932" s="194"/>
      <c r="BJ1932" s="74"/>
      <c r="BK1932" s="74"/>
      <c r="BL1932" s="74"/>
    </row>
    <row r="1933" spans="1:64" ht="11.25" customHeight="1" x14ac:dyDescent="0.2">
      <c r="A1933" s="184" t="s">
        <v>2530</v>
      </c>
      <c r="B1933" s="185">
        <v>0</v>
      </c>
      <c r="C1933" s="828">
        <v>64702</v>
      </c>
      <c r="D1933" s="284">
        <v>1E-4</v>
      </c>
      <c r="E1933" s="91">
        <v>0</v>
      </c>
      <c r="F1933" s="186">
        <v>0</v>
      </c>
      <c r="G1933" s="186">
        <v>0</v>
      </c>
      <c r="H1933" s="186">
        <v>0</v>
      </c>
      <c r="I1933" s="186">
        <v>0</v>
      </c>
      <c r="J1933" s="188">
        <v>0</v>
      </c>
      <c r="K1933" s="186">
        <v>0</v>
      </c>
      <c r="L1933" s="186">
        <v>0</v>
      </c>
      <c r="M1933" s="187">
        <v>0</v>
      </c>
      <c r="N1933" s="188">
        <v>0</v>
      </c>
      <c r="O1933" s="189">
        <v>0</v>
      </c>
      <c r="P1933" s="186">
        <v>0</v>
      </c>
      <c r="Q1933" s="189">
        <v>0</v>
      </c>
      <c r="R1933" s="189">
        <v>0</v>
      </c>
      <c r="S1933" s="189">
        <v>1E-4</v>
      </c>
      <c r="T1933" s="188">
        <v>0</v>
      </c>
      <c r="U1933" s="187">
        <v>0</v>
      </c>
      <c r="V1933" s="189">
        <v>0</v>
      </c>
      <c r="W1933" s="189">
        <v>0</v>
      </c>
      <c r="X1933" s="188">
        <v>0</v>
      </c>
      <c r="Y1933" s="188">
        <v>0</v>
      </c>
      <c r="Z1933" s="186">
        <v>0</v>
      </c>
      <c r="AA1933" s="186">
        <v>0</v>
      </c>
      <c r="AB1933" s="186">
        <v>0</v>
      </c>
      <c r="AC1933" s="186">
        <v>0</v>
      </c>
      <c r="AD1933" s="188">
        <v>0</v>
      </c>
      <c r="AE1933" s="189">
        <v>0</v>
      </c>
      <c r="AF1933" s="189">
        <v>0</v>
      </c>
      <c r="AG1933" s="189">
        <v>0</v>
      </c>
      <c r="AH1933" s="191">
        <v>0</v>
      </c>
      <c r="AI1933" s="186">
        <v>0</v>
      </c>
      <c r="AJ1933" s="192">
        <v>7501943440913</v>
      </c>
      <c r="AK1933" s="192" t="s">
        <v>262</v>
      </c>
      <c r="AL1933" s="90" t="s">
        <v>278</v>
      </c>
      <c r="AM1933" s="75">
        <v>64702</v>
      </c>
      <c r="AN1933" s="76"/>
      <c r="AO1933" s="188">
        <v>0</v>
      </c>
      <c r="AP1933" s="188">
        <v>0</v>
      </c>
      <c r="AQ1933" s="187">
        <v>0</v>
      </c>
      <c r="AR1933" s="188">
        <v>0</v>
      </c>
      <c r="AS1933" s="187">
        <v>0</v>
      </c>
      <c r="AT1933" s="188">
        <v>0</v>
      </c>
      <c r="AU1933" s="187">
        <v>0</v>
      </c>
      <c r="AV1933" s="188">
        <v>0</v>
      </c>
      <c r="AW1933" s="187">
        <v>0</v>
      </c>
      <c r="AX1933" s="188">
        <v>0</v>
      </c>
      <c r="AY1933" s="187">
        <v>0</v>
      </c>
      <c r="AZ1933" s="188">
        <v>0</v>
      </c>
      <c r="BA1933" s="187">
        <v>0</v>
      </c>
      <c r="BB1933" s="188">
        <v>0</v>
      </c>
      <c r="BC1933" s="187">
        <v>0</v>
      </c>
      <c r="BD1933" s="75"/>
      <c r="BE1933" s="75"/>
      <c r="BG1933" s="74"/>
      <c r="BH1933" s="74"/>
      <c r="BI1933" s="194"/>
      <c r="BJ1933" s="74"/>
      <c r="BK1933" s="74"/>
      <c r="BL1933" s="74"/>
    </row>
    <row r="1934" spans="1:64" ht="11.25" customHeight="1" x14ac:dyDescent="0.2">
      <c r="A1934" s="184" t="s">
        <v>2531</v>
      </c>
      <c r="B1934" s="185">
        <v>0</v>
      </c>
      <c r="C1934" s="828">
        <v>64634</v>
      </c>
      <c r="D1934" s="284">
        <v>1E-4</v>
      </c>
      <c r="E1934" s="91">
        <v>0</v>
      </c>
      <c r="F1934" s="186">
        <v>0</v>
      </c>
      <c r="G1934" s="186">
        <v>0</v>
      </c>
      <c r="H1934" s="186">
        <v>0</v>
      </c>
      <c r="I1934" s="186">
        <v>0</v>
      </c>
      <c r="J1934" s="188">
        <v>0</v>
      </c>
      <c r="K1934" s="186">
        <v>0</v>
      </c>
      <c r="L1934" s="186">
        <v>0</v>
      </c>
      <c r="M1934" s="187">
        <v>0</v>
      </c>
      <c r="N1934" s="188">
        <v>0</v>
      </c>
      <c r="O1934" s="189">
        <v>0</v>
      </c>
      <c r="P1934" s="186">
        <v>0</v>
      </c>
      <c r="Q1934" s="189">
        <v>0</v>
      </c>
      <c r="R1934" s="189">
        <v>0</v>
      </c>
      <c r="S1934" s="189">
        <v>1E-4</v>
      </c>
      <c r="T1934" s="188">
        <v>0</v>
      </c>
      <c r="U1934" s="187">
        <v>0</v>
      </c>
      <c r="V1934" s="189">
        <v>0</v>
      </c>
      <c r="W1934" s="189">
        <v>0</v>
      </c>
      <c r="X1934" s="188">
        <v>0</v>
      </c>
      <c r="Y1934" s="188">
        <v>0</v>
      </c>
      <c r="Z1934" s="186">
        <v>0</v>
      </c>
      <c r="AA1934" s="186">
        <v>0</v>
      </c>
      <c r="AB1934" s="186">
        <v>0</v>
      </c>
      <c r="AC1934" s="186">
        <v>0</v>
      </c>
      <c r="AD1934" s="188">
        <v>0</v>
      </c>
      <c r="AE1934" s="189">
        <v>0</v>
      </c>
      <c r="AF1934" s="189">
        <v>0</v>
      </c>
      <c r="AG1934" s="189">
        <v>0</v>
      </c>
      <c r="AH1934" s="191">
        <v>0</v>
      </c>
      <c r="AI1934" s="186">
        <v>0</v>
      </c>
      <c r="AJ1934" s="192">
        <v>7501943413634</v>
      </c>
      <c r="AK1934" s="192">
        <v>64727</v>
      </c>
      <c r="AL1934" s="90" t="s">
        <v>278</v>
      </c>
      <c r="AM1934" s="75">
        <v>64634</v>
      </c>
      <c r="AN1934" s="76"/>
      <c r="AO1934" s="188">
        <v>0</v>
      </c>
      <c r="AP1934" s="188">
        <v>0</v>
      </c>
      <c r="AQ1934" s="187">
        <v>0</v>
      </c>
      <c r="AR1934" s="188">
        <v>0</v>
      </c>
      <c r="AS1934" s="187">
        <v>0</v>
      </c>
      <c r="AT1934" s="188">
        <v>0</v>
      </c>
      <c r="AU1934" s="187">
        <v>0</v>
      </c>
      <c r="AV1934" s="188">
        <v>0</v>
      </c>
      <c r="AW1934" s="187">
        <v>0</v>
      </c>
      <c r="AX1934" s="188">
        <v>0</v>
      </c>
      <c r="AY1934" s="187">
        <v>0</v>
      </c>
      <c r="AZ1934" s="188">
        <v>0</v>
      </c>
      <c r="BA1934" s="187">
        <v>0</v>
      </c>
      <c r="BB1934" s="188">
        <v>0</v>
      </c>
      <c r="BC1934" s="187">
        <v>0</v>
      </c>
      <c r="BD1934" s="75"/>
      <c r="BE1934" s="75"/>
      <c r="BG1934" s="74"/>
      <c r="BH1934" s="74"/>
      <c r="BI1934" s="194"/>
      <c r="BJ1934" s="74"/>
      <c r="BK1934" s="74"/>
      <c r="BL1934" s="74"/>
    </row>
    <row r="1935" spans="1:64" ht="11.25" customHeight="1" x14ac:dyDescent="0.2">
      <c r="A1935" s="184" t="s">
        <v>2532</v>
      </c>
      <c r="B1935" s="185">
        <v>0</v>
      </c>
      <c r="C1935" s="828">
        <v>64703</v>
      </c>
      <c r="D1935" s="284">
        <v>1E-4</v>
      </c>
      <c r="E1935" s="91">
        <v>0</v>
      </c>
      <c r="F1935" s="186">
        <v>0</v>
      </c>
      <c r="G1935" s="186">
        <v>0</v>
      </c>
      <c r="H1935" s="186">
        <v>0</v>
      </c>
      <c r="I1935" s="186">
        <v>0</v>
      </c>
      <c r="J1935" s="188">
        <v>0</v>
      </c>
      <c r="K1935" s="186">
        <v>0</v>
      </c>
      <c r="L1935" s="186">
        <v>0</v>
      </c>
      <c r="M1935" s="187">
        <v>0</v>
      </c>
      <c r="N1935" s="188">
        <v>0</v>
      </c>
      <c r="O1935" s="189">
        <v>0</v>
      </c>
      <c r="P1935" s="186">
        <v>0</v>
      </c>
      <c r="Q1935" s="189">
        <v>0</v>
      </c>
      <c r="R1935" s="189">
        <v>0</v>
      </c>
      <c r="S1935" s="189">
        <v>1E-4</v>
      </c>
      <c r="T1935" s="188">
        <v>0</v>
      </c>
      <c r="U1935" s="187">
        <v>0</v>
      </c>
      <c r="V1935" s="189">
        <v>0</v>
      </c>
      <c r="W1935" s="189">
        <v>0</v>
      </c>
      <c r="X1935" s="188">
        <v>0</v>
      </c>
      <c r="Y1935" s="188">
        <v>0</v>
      </c>
      <c r="Z1935" s="186">
        <v>0</v>
      </c>
      <c r="AA1935" s="186">
        <v>0</v>
      </c>
      <c r="AB1935" s="186">
        <v>0</v>
      </c>
      <c r="AC1935" s="186">
        <v>0</v>
      </c>
      <c r="AD1935" s="188">
        <v>0</v>
      </c>
      <c r="AE1935" s="189">
        <v>0</v>
      </c>
      <c r="AF1935" s="189">
        <v>0</v>
      </c>
      <c r="AG1935" s="189">
        <v>0</v>
      </c>
      <c r="AH1935" s="191">
        <v>0</v>
      </c>
      <c r="AI1935" s="186">
        <v>0</v>
      </c>
      <c r="AJ1935" s="192">
        <v>7501943440937</v>
      </c>
      <c r="AK1935" s="192" t="s">
        <v>262</v>
      </c>
      <c r="AL1935" s="90" t="s">
        <v>278</v>
      </c>
      <c r="AM1935" s="75">
        <v>64703</v>
      </c>
      <c r="AN1935" s="76"/>
      <c r="AO1935" s="188">
        <v>0</v>
      </c>
      <c r="AP1935" s="188">
        <v>0</v>
      </c>
      <c r="AQ1935" s="187">
        <v>0</v>
      </c>
      <c r="AR1935" s="188">
        <v>0</v>
      </c>
      <c r="AS1935" s="187">
        <v>0</v>
      </c>
      <c r="AT1935" s="188">
        <v>0</v>
      </c>
      <c r="AU1935" s="187">
        <v>0</v>
      </c>
      <c r="AV1935" s="188">
        <v>0</v>
      </c>
      <c r="AW1935" s="187">
        <v>0</v>
      </c>
      <c r="AX1935" s="188">
        <v>0</v>
      </c>
      <c r="AY1935" s="187">
        <v>0</v>
      </c>
      <c r="AZ1935" s="188">
        <v>0</v>
      </c>
      <c r="BA1935" s="187">
        <v>0</v>
      </c>
      <c r="BB1935" s="188">
        <v>0</v>
      </c>
      <c r="BC1935" s="187">
        <v>0</v>
      </c>
      <c r="BD1935" s="75"/>
      <c r="BE1935" s="75"/>
      <c r="BG1935" s="74"/>
      <c r="BH1935" s="74"/>
      <c r="BI1935" s="194"/>
      <c r="BJ1935" s="74"/>
      <c r="BK1935" s="74"/>
      <c r="BL1935" s="74"/>
    </row>
    <row r="1936" spans="1:64" ht="11.25" customHeight="1" x14ac:dyDescent="0.2">
      <c r="A1936" s="184" t="s">
        <v>2533</v>
      </c>
      <c r="B1936" s="185" t="s">
        <v>44</v>
      </c>
      <c r="C1936" s="828">
        <v>64742</v>
      </c>
      <c r="D1936" s="284">
        <v>1E-4</v>
      </c>
      <c r="E1936" s="91">
        <v>0</v>
      </c>
      <c r="F1936" s="186">
        <v>0</v>
      </c>
      <c r="G1936" s="186">
        <v>0</v>
      </c>
      <c r="H1936" s="186">
        <v>0</v>
      </c>
      <c r="I1936" s="186">
        <v>0</v>
      </c>
      <c r="J1936" s="188">
        <v>0</v>
      </c>
      <c r="K1936" s="186">
        <v>0</v>
      </c>
      <c r="L1936" s="186">
        <v>0</v>
      </c>
      <c r="M1936" s="187">
        <v>0</v>
      </c>
      <c r="N1936" s="188">
        <v>0</v>
      </c>
      <c r="O1936" s="189">
        <v>0</v>
      </c>
      <c r="P1936" s="186">
        <v>0</v>
      </c>
      <c r="Q1936" s="189">
        <v>0</v>
      </c>
      <c r="R1936" s="189">
        <v>0</v>
      </c>
      <c r="S1936" s="189">
        <v>1E-4</v>
      </c>
      <c r="T1936" s="188">
        <v>0</v>
      </c>
      <c r="U1936" s="187">
        <v>0</v>
      </c>
      <c r="V1936" s="189">
        <v>0</v>
      </c>
      <c r="W1936" s="189">
        <v>0</v>
      </c>
      <c r="X1936" s="188">
        <v>0</v>
      </c>
      <c r="Y1936" s="188">
        <v>0</v>
      </c>
      <c r="Z1936" s="186">
        <v>0</v>
      </c>
      <c r="AA1936" s="186">
        <v>0</v>
      </c>
      <c r="AB1936" s="186">
        <v>0</v>
      </c>
      <c r="AC1936" s="186">
        <v>0</v>
      </c>
      <c r="AD1936" s="188">
        <v>0</v>
      </c>
      <c r="AE1936" s="189">
        <v>0</v>
      </c>
      <c r="AF1936" s="189">
        <v>0</v>
      </c>
      <c r="AG1936" s="189">
        <v>0</v>
      </c>
      <c r="AH1936" s="191">
        <v>0</v>
      </c>
      <c r="AI1936" s="186">
        <v>0</v>
      </c>
      <c r="AJ1936" s="192">
        <v>7501943413627</v>
      </c>
      <c r="AK1936" s="192">
        <v>64726</v>
      </c>
      <c r="AL1936" s="90" t="s">
        <v>278</v>
      </c>
      <c r="AM1936" s="75">
        <v>64742</v>
      </c>
      <c r="AN1936" s="76"/>
      <c r="AO1936" s="188">
        <v>0</v>
      </c>
      <c r="AP1936" s="188">
        <v>0</v>
      </c>
      <c r="AQ1936" s="187">
        <v>0</v>
      </c>
      <c r="AR1936" s="188">
        <v>0</v>
      </c>
      <c r="AS1936" s="187">
        <v>0</v>
      </c>
      <c r="AT1936" s="188">
        <v>0</v>
      </c>
      <c r="AU1936" s="187">
        <v>0</v>
      </c>
      <c r="AV1936" s="188">
        <v>0</v>
      </c>
      <c r="AW1936" s="187">
        <v>0</v>
      </c>
      <c r="AX1936" s="188">
        <v>0</v>
      </c>
      <c r="AY1936" s="187">
        <v>0</v>
      </c>
      <c r="AZ1936" s="188">
        <v>0</v>
      </c>
      <c r="BA1936" s="187">
        <v>0</v>
      </c>
      <c r="BB1936" s="188">
        <v>0</v>
      </c>
      <c r="BC1936" s="187">
        <v>0</v>
      </c>
      <c r="BD1936" s="75"/>
      <c r="BE1936" s="75"/>
      <c r="BG1936" s="74"/>
      <c r="BH1936" s="74"/>
      <c r="BI1936" s="194"/>
      <c r="BJ1936" s="74"/>
      <c r="BK1936" s="74"/>
      <c r="BL1936" s="74"/>
    </row>
    <row r="1937" spans="1:64" s="77" customFormat="1" ht="11.25" customHeight="1" x14ac:dyDescent="0.2">
      <c r="A1937" s="149" t="s">
        <v>61</v>
      </c>
      <c r="B1937" s="169">
        <v>0</v>
      </c>
      <c r="C1937" s="871"/>
      <c r="D1937" s="379">
        <v>1796.3772999999985</v>
      </c>
      <c r="E1937" s="220">
        <v>0</v>
      </c>
      <c r="F1937" s="221">
        <v>0</v>
      </c>
      <c r="G1937" s="221">
        <v>0</v>
      </c>
      <c r="H1937" s="221">
        <v>0</v>
      </c>
      <c r="I1937" s="222">
        <v>0</v>
      </c>
      <c r="J1937" s="221">
        <v>0</v>
      </c>
      <c r="K1937" s="221">
        <v>0</v>
      </c>
      <c r="L1937" s="221">
        <v>0</v>
      </c>
      <c r="M1937" s="221">
        <v>0</v>
      </c>
      <c r="N1937" s="223">
        <v>1137.0329999999999</v>
      </c>
      <c r="O1937" s="224">
        <v>0</v>
      </c>
      <c r="P1937" s="221">
        <v>0</v>
      </c>
      <c r="Q1937" s="224">
        <v>0</v>
      </c>
      <c r="R1937" s="224">
        <v>0</v>
      </c>
      <c r="S1937" s="224">
        <v>1.7000000000000006E-3</v>
      </c>
      <c r="T1937" s="223">
        <v>1742.3659999999998</v>
      </c>
      <c r="U1937" s="222">
        <v>0</v>
      </c>
      <c r="V1937" s="224">
        <v>0</v>
      </c>
      <c r="W1937" s="224">
        <v>0</v>
      </c>
      <c r="X1937" s="223">
        <v>1742.3659999999998</v>
      </c>
      <c r="Y1937" s="223">
        <v>0</v>
      </c>
      <c r="Z1937" s="221">
        <v>0</v>
      </c>
      <c r="AA1937" s="221">
        <v>0</v>
      </c>
      <c r="AB1937" s="221">
        <v>1E-4</v>
      </c>
      <c r="AC1937" s="221">
        <v>0</v>
      </c>
      <c r="AD1937" s="223">
        <v>0</v>
      </c>
      <c r="AE1937" s="224">
        <v>0</v>
      </c>
      <c r="AF1937" s="224">
        <v>0</v>
      </c>
      <c r="AG1937" s="224">
        <v>0</v>
      </c>
      <c r="AH1937" s="224">
        <v>0</v>
      </c>
      <c r="AI1937" s="225">
        <v>0</v>
      </c>
      <c r="AJ1937" s="192">
        <v>0</v>
      </c>
      <c r="AK1937" s="192">
        <v>0</v>
      </c>
      <c r="AL1937" s="90"/>
      <c r="AM1937" s="75">
        <v>0</v>
      </c>
      <c r="AN1937" s="76"/>
      <c r="AO1937" s="223">
        <v>0</v>
      </c>
      <c r="AP1937" s="223">
        <v>0</v>
      </c>
      <c r="AQ1937" s="222">
        <v>0</v>
      </c>
      <c r="AR1937" s="223">
        <v>0</v>
      </c>
      <c r="AS1937" s="222">
        <v>0</v>
      </c>
      <c r="AT1937" s="223">
        <v>0</v>
      </c>
      <c r="AU1937" s="222">
        <v>0</v>
      </c>
      <c r="AV1937" s="223">
        <v>0</v>
      </c>
      <c r="AW1937" s="222">
        <v>0</v>
      </c>
      <c r="AX1937" s="223">
        <v>0</v>
      </c>
      <c r="AY1937" s="222">
        <v>0</v>
      </c>
      <c r="AZ1937" s="223">
        <v>0</v>
      </c>
      <c r="BA1937" s="222">
        <v>0</v>
      </c>
      <c r="BB1937" s="223">
        <v>0</v>
      </c>
      <c r="BC1937" s="222">
        <v>0</v>
      </c>
      <c r="BD1937" s="75"/>
      <c r="BE1937" s="75"/>
      <c r="BF1937" s="55"/>
      <c r="BG1937" s="74"/>
      <c r="BH1937" s="74"/>
      <c r="BI1937" s="194"/>
      <c r="BJ1937" s="74"/>
      <c r="BK1937" s="74"/>
      <c r="BL1937" s="74"/>
    </row>
    <row r="1938" spans="1:64" ht="11.25" customHeight="1" x14ac:dyDescent="0.2">
      <c r="A1938" s="149" t="s">
        <v>212</v>
      </c>
      <c r="B1938" s="169">
        <v>0</v>
      </c>
      <c r="C1938" s="871"/>
      <c r="D1938" s="379">
        <v>305980.88580000005</v>
      </c>
      <c r="E1938" s="220">
        <v>25.376973264907328</v>
      </c>
      <c r="F1938" s="221">
        <v>401000</v>
      </c>
      <c r="G1938" s="221">
        <v>356000</v>
      </c>
      <c r="H1938" s="221">
        <v>103929</v>
      </c>
      <c r="I1938" s="222">
        <v>29.1935393258427</v>
      </c>
      <c r="J1938" s="221">
        <v>392634.94300000009</v>
      </c>
      <c r="K1938" s="221">
        <v>361722.67189538386</v>
      </c>
      <c r="L1938" s="221">
        <v>58497.747000000003</v>
      </c>
      <c r="M1938" s="221">
        <v>16.171987974510628</v>
      </c>
      <c r="N1938" s="223">
        <v>3090.6819999999998</v>
      </c>
      <c r="O1938" s="224">
        <v>4115.1190000000006</v>
      </c>
      <c r="P1938" s="221">
        <v>8733.7549999999992</v>
      </c>
      <c r="Q1938" s="224">
        <v>17.123158088351804</v>
      </c>
      <c r="R1938" s="224">
        <v>26.850295298347913</v>
      </c>
      <c r="S1938" s="224">
        <v>351412.13880000007</v>
      </c>
      <c r="T1938" s="223">
        <v>342800.16200000007</v>
      </c>
      <c r="U1938" s="222">
        <v>28.430633905563724</v>
      </c>
      <c r="V1938" s="224">
        <v>30816.627</v>
      </c>
      <c r="W1938" s="224">
        <v>2664.9870000000001</v>
      </c>
      <c r="X1938" s="224">
        <v>309318.54800000007</v>
      </c>
      <c r="Y1938" s="223">
        <v>48002.787999999993</v>
      </c>
      <c r="Z1938" s="221">
        <v>34494.124000000003</v>
      </c>
      <c r="AA1938" s="221">
        <v>693.3</v>
      </c>
      <c r="AB1938" s="221">
        <v>1E-4</v>
      </c>
      <c r="AC1938" s="221">
        <v>0</v>
      </c>
      <c r="AD1938" s="223">
        <v>4212.2699999999986</v>
      </c>
      <c r="AE1938" s="224">
        <v>649.40800000000002</v>
      </c>
      <c r="AF1938" s="224">
        <v>649.40800000000002</v>
      </c>
      <c r="AG1938" s="224">
        <v>91.198000000000008</v>
      </c>
      <c r="AH1938" s="224">
        <v>0</v>
      </c>
      <c r="AI1938" s="225">
        <v>0</v>
      </c>
      <c r="AJ1938" s="192">
        <v>0</v>
      </c>
      <c r="AK1938" s="192">
        <v>0</v>
      </c>
      <c r="AM1938" s="75">
        <v>0</v>
      </c>
      <c r="AN1938" s="76" t="s">
        <v>607</v>
      </c>
      <c r="AO1938" s="223">
        <v>0</v>
      </c>
      <c r="AP1938" s="223">
        <v>0</v>
      </c>
      <c r="AQ1938" s="222">
        <v>0</v>
      </c>
      <c r="AR1938" s="223">
        <v>0</v>
      </c>
      <c r="AS1938" s="222">
        <v>0</v>
      </c>
      <c r="AT1938" s="223">
        <v>0</v>
      </c>
      <c r="AU1938" s="222">
        <v>0</v>
      </c>
      <c r="AV1938" s="223">
        <v>0</v>
      </c>
      <c r="AW1938" s="222">
        <v>0</v>
      </c>
      <c r="AX1938" s="223">
        <v>0</v>
      </c>
      <c r="AY1938" s="222">
        <v>0</v>
      </c>
      <c r="AZ1938" s="223">
        <v>0</v>
      </c>
      <c r="BA1938" s="222">
        <v>0</v>
      </c>
      <c r="BB1938" s="223">
        <v>0</v>
      </c>
      <c r="BC1938" s="222">
        <v>0</v>
      </c>
      <c r="BD1938" s="75"/>
      <c r="BE1938" s="75"/>
      <c r="BG1938" s="74"/>
      <c r="BH1938" s="74"/>
      <c r="BI1938" s="194"/>
      <c r="BJ1938" s="74"/>
      <c r="BK1938" s="74"/>
      <c r="BL1938" s="74"/>
    </row>
    <row r="1939" spans="1:64" ht="11.25" customHeight="1" x14ac:dyDescent="0.2">
      <c r="A1939" s="462" t="s">
        <v>2534</v>
      </c>
      <c r="B1939" s="463">
        <v>0</v>
      </c>
      <c r="C1939" s="920">
        <v>66157</v>
      </c>
      <c r="D1939" s="464">
        <v>5521.7250000000004</v>
      </c>
      <c r="E1939" s="465">
        <v>83.486794073551067</v>
      </c>
      <c r="F1939" s="466">
        <v>0</v>
      </c>
      <c r="G1939" s="466">
        <v>0</v>
      </c>
      <c r="H1939" s="466">
        <v>0</v>
      </c>
      <c r="I1939" s="467">
        <v>0</v>
      </c>
      <c r="J1939" s="466">
        <v>1914.7800000000002</v>
      </c>
      <c r="K1939" s="466">
        <v>1984.1670989792997</v>
      </c>
      <c r="L1939" s="466">
        <v>4.2679999999999989</v>
      </c>
      <c r="M1939" s="466">
        <v>0.21510285107517174</v>
      </c>
      <c r="N1939" s="468">
        <v>0</v>
      </c>
      <c r="O1939" s="276">
        <v>0</v>
      </c>
      <c r="P1939" s="466">
        <v>1.0669999999999999</v>
      </c>
      <c r="Q1939" s="276">
        <v>0.27862208713272535</v>
      </c>
      <c r="R1939" s="276">
        <v>86.445288753799389</v>
      </c>
      <c r="S1939" s="276">
        <v>5517.4570000000003</v>
      </c>
      <c r="T1939" s="468">
        <v>5459.8389999999999</v>
      </c>
      <c r="U1939" s="467">
        <v>82.551096671374069</v>
      </c>
      <c r="V1939" s="276">
        <v>0</v>
      </c>
      <c r="W1939" s="276">
        <v>1.0669999999999999</v>
      </c>
      <c r="X1939" s="468">
        <v>5458.7719999999999</v>
      </c>
      <c r="Y1939" s="468">
        <v>666.875</v>
      </c>
      <c r="Z1939" s="466">
        <v>564.44299999999998</v>
      </c>
      <c r="AA1939" s="466">
        <v>0</v>
      </c>
      <c r="AB1939" s="466">
        <v>0</v>
      </c>
      <c r="AC1939" s="466">
        <v>0</v>
      </c>
      <c r="AD1939" s="468">
        <v>10.67</v>
      </c>
      <c r="AE1939" s="276">
        <v>0</v>
      </c>
      <c r="AF1939" s="276">
        <v>0</v>
      </c>
      <c r="AG1939" s="276">
        <v>0</v>
      </c>
      <c r="AH1939" s="469">
        <v>0</v>
      </c>
      <c r="AI1939" s="186">
        <v>2477.0160000000001</v>
      </c>
      <c r="AJ1939" s="192">
        <v>7506425621422</v>
      </c>
      <c r="AK1939" s="192" t="s">
        <v>505</v>
      </c>
      <c r="AL1939" s="90" t="s">
        <v>278</v>
      </c>
      <c r="AM1939" s="75">
        <v>66157</v>
      </c>
      <c r="AN1939" s="76"/>
      <c r="AO1939" s="188">
        <v>2416.0466666666666</v>
      </c>
      <c r="AP1939" s="188">
        <v>1948.3420000000001</v>
      </c>
      <c r="AQ1939" s="187">
        <v>92.64901128331546</v>
      </c>
      <c r="AR1939" s="188">
        <v>2571.4749999999999</v>
      </c>
      <c r="AS1939" s="187">
        <v>125.01093825960137</v>
      </c>
      <c r="AT1939" s="188">
        <v>2728.3229999999999</v>
      </c>
      <c r="AU1939" s="187">
        <v>128.75011697271637</v>
      </c>
      <c r="AV1939" s="188">
        <v>1662.3789999999999</v>
      </c>
      <c r="AW1939" s="187">
        <v>85.614086950072917</v>
      </c>
      <c r="AX1939" s="188">
        <v>1152.3530000000001</v>
      </c>
      <c r="AY1939" s="187">
        <v>77.597648871090485</v>
      </c>
      <c r="AZ1939" s="188">
        <v>2892.6379999999999</v>
      </c>
      <c r="BA1939" s="187">
        <v>160.30034575748144</v>
      </c>
      <c r="BB1939" s="188">
        <v>2709.1149999999998</v>
      </c>
      <c r="BC1939" s="187">
        <v>138.56555546162079</v>
      </c>
      <c r="BD1939" s="75"/>
      <c r="BE1939" s="75"/>
      <c r="BG1939" s="74"/>
      <c r="BH1939" s="74"/>
      <c r="BI1939" s="194"/>
      <c r="BJ1939" s="74"/>
      <c r="BK1939" s="74"/>
      <c r="BL1939" s="74"/>
    </row>
    <row r="1940" spans="1:64" ht="11.25" customHeight="1" x14ac:dyDescent="0.2">
      <c r="A1940" s="313" t="s">
        <v>2535</v>
      </c>
      <c r="B1940" s="314">
        <v>0</v>
      </c>
      <c r="C1940" s="856">
        <v>66158</v>
      </c>
      <c r="D1940" s="455">
        <v>3832.6639999999998</v>
      </c>
      <c r="E1940" s="316">
        <v>43.597706586358207</v>
      </c>
      <c r="F1940" s="317">
        <v>6000</v>
      </c>
      <c r="G1940" s="317">
        <v>6000</v>
      </c>
      <c r="H1940" s="317">
        <v>0</v>
      </c>
      <c r="I1940" s="318">
        <v>0</v>
      </c>
      <c r="J1940" s="317">
        <v>2979.6390000000001</v>
      </c>
      <c r="K1940" s="317">
        <v>2637.2928532891547</v>
      </c>
      <c r="L1940" s="317">
        <v>250.74700000000001</v>
      </c>
      <c r="M1940" s="317">
        <v>9.5077419895661439</v>
      </c>
      <c r="N1940" s="319">
        <v>0</v>
      </c>
      <c r="O1940" s="288">
        <v>0</v>
      </c>
      <c r="P1940" s="317">
        <v>5.335</v>
      </c>
      <c r="Q1940" s="288">
        <v>8.5943968380062152</v>
      </c>
      <c r="R1940" s="288">
        <v>36.063935933178477</v>
      </c>
      <c r="S1940" s="288">
        <v>3581.9169999999999</v>
      </c>
      <c r="T1940" s="319">
        <v>3579.7849999999999</v>
      </c>
      <c r="U1940" s="318">
        <v>40.72113184778167</v>
      </c>
      <c r="V1940" s="288">
        <v>0</v>
      </c>
      <c r="W1940" s="288">
        <v>5.335</v>
      </c>
      <c r="X1940" s="319">
        <v>3574.45</v>
      </c>
      <c r="Y1940" s="319">
        <v>0</v>
      </c>
      <c r="Z1940" s="317">
        <v>0</v>
      </c>
      <c r="AA1940" s="317">
        <v>0</v>
      </c>
      <c r="AB1940" s="317">
        <v>0</v>
      </c>
      <c r="AC1940" s="317">
        <v>0</v>
      </c>
      <c r="AD1940" s="319">
        <v>17.069999999999993</v>
      </c>
      <c r="AE1940" s="288">
        <v>0</v>
      </c>
      <c r="AF1940" s="288">
        <v>0</v>
      </c>
      <c r="AG1940" s="288">
        <v>0</v>
      </c>
      <c r="AH1940" s="320">
        <v>0</v>
      </c>
      <c r="AI1940" s="186">
        <v>3173.0259999999998</v>
      </c>
      <c r="AJ1940" s="192">
        <v>7506425621446</v>
      </c>
      <c r="AK1940" s="192" t="s">
        <v>505</v>
      </c>
      <c r="AL1940" s="90" t="s">
        <v>278</v>
      </c>
      <c r="AM1940" s="75">
        <v>66158</v>
      </c>
      <c r="AN1940" s="76"/>
      <c r="AO1940" s="188">
        <v>3251.5003333333334</v>
      </c>
      <c r="AP1940" s="188">
        <v>1931.2620000000002</v>
      </c>
      <c r="AQ1940" s="187">
        <v>85.99190067078834</v>
      </c>
      <c r="AR1940" s="188">
        <v>4239.1880000000001</v>
      </c>
      <c r="AS1940" s="187">
        <v>195.26430216490098</v>
      </c>
      <c r="AT1940" s="188">
        <v>3584.0510000000004</v>
      </c>
      <c r="AU1940" s="187">
        <v>108.01567036738639</v>
      </c>
      <c r="AV1940" s="188">
        <v>2700.5729999999999</v>
      </c>
      <c r="AW1940" s="187">
        <v>127.83777514792898</v>
      </c>
      <c r="AX1940" s="188">
        <v>1642.12</v>
      </c>
      <c r="AY1940" s="187">
        <v>67.615212142995745</v>
      </c>
      <c r="AZ1940" s="188">
        <v>1554.616</v>
      </c>
      <c r="BA1940" s="187">
        <v>42.252651644977405</v>
      </c>
      <c r="BB1940" s="188">
        <v>2174.5439999999999</v>
      </c>
      <c r="BC1940" s="187">
        <v>72.32953057114878</v>
      </c>
      <c r="BD1940" s="75"/>
      <c r="BE1940" s="75"/>
      <c r="BG1940" s="74"/>
      <c r="BH1940" s="74"/>
      <c r="BI1940" s="194"/>
      <c r="BJ1940" s="74"/>
      <c r="BK1940" s="74"/>
      <c r="BL1940" s="74"/>
    </row>
    <row r="1941" spans="1:64" ht="11.25" customHeight="1" x14ac:dyDescent="0.2">
      <c r="A1941" s="313" t="s">
        <v>2536</v>
      </c>
      <c r="B1941" s="314">
        <v>0</v>
      </c>
      <c r="C1941" s="856">
        <v>66264</v>
      </c>
      <c r="D1941" s="455">
        <v>6755.0399999999991</v>
      </c>
      <c r="E1941" s="316">
        <v>87.102328405070551</v>
      </c>
      <c r="F1941" s="317">
        <v>0</v>
      </c>
      <c r="G1941" s="317">
        <v>0</v>
      </c>
      <c r="H1941" s="317">
        <v>0</v>
      </c>
      <c r="I1941" s="318">
        <v>0</v>
      </c>
      <c r="J1941" s="317">
        <v>2121.2089999999998</v>
      </c>
      <c r="K1941" s="317">
        <v>2326.5876321648698</v>
      </c>
      <c r="L1941" s="317">
        <v>69.11999999999999</v>
      </c>
      <c r="M1941" s="317">
        <v>2.9708745565575119</v>
      </c>
      <c r="N1941" s="319">
        <v>0</v>
      </c>
      <c r="O1941" s="288">
        <v>0</v>
      </c>
      <c r="P1941" s="317">
        <v>2.88</v>
      </c>
      <c r="Q1941" s="288">
        <v>3.3942907087420426</v>
      </c>
      <c r="R1941" s="288">
        <v>94.558150564135829</v>
      </c>
      <c r="S1941" s="288">
        <v>6685.9199999999992</v>
      </c>
      <c r="T1941" s="319">
        <v>6684.48</v>
      </c>
      <c r="U1941" s="318">
        <v>86.19249807212482</v>
      </c>
      <c r="V1941" s="288">
        <v>144</v>
      </c>
      <c r="W1941" s="288">
        <v>2.88</v>
      </c>
      <c r="X1941" s="319">
        <v>6537.5999999999995</v>
      </c>
      <c r="Y1941" s="319">
        <v>629.28</v>
      </c>
      <c r="Z1941" s="317">
        <v>0</v>
      </c>
      <c r="AA1941" s="317">
        <v>0</v>
      </c>
      <c r="AB1941" s="317">
        <v>0</v>
      </c>
      <c r="AC1941" s="317">
        <v>0</v>
      </c>
      <c r="AD1941" s="319">
        <v>0</v>
      </c>
      <c r="AE1941" s="288">
        <v>0</v>
      </c>
      <c r="AF1941" s="288">
        <v>0</v>
      </c>
      <c r="AG1941" s="288">
        <v>0</v>
      </c>
      <c r="AH1941" s="320">
        <v>0</v>
      </c>
      <c r="AI1941" s="186">
        <v>2275.3989999999999</v>
      </c>
      <c r="AJ1941" s="192">
        <v>7506425621460</v>
      </c>
      <c r="AK1941" s="192" t="s">
        <v>505</v>
      </c>
      <c r="AL1941" s="90" t="s">
        <v>278</v>
      </c>
      <c r="AM1941" s="75">
        <v>66264</v>
      </c>
      <c r="AN1941" s="76"/>
      <c r="AO1941" s="188">
        <v>2441.2800000000002</v>
      </c>
      <c r="AP1941" s="188">
        <v>2098.0800000000004</v>
      </c>
      <c r="AQ1941" s="187">
        <v>98.046527799196411</v>
      </c>
      <c r="AR1941" s="188">
        <v>3008.16</v>
      </c>
      <c r="AS1941" s="187">
        <v>112.49663425579655</v>
      </c>
      <c r="AT1941" s="188">
        <v>2217.6</v>
      </c>
      <c r="AU1941" s="187">
        <v>83.886394308495767</v>
      </c>
      <c r="AV1941" s="188">
        <v>2541.6</v>
      </c>
      <c r="AW1941" s="187">
        <v>101.27930070420514</v>
      </c>
      <c r="AX1941" s="188">
        <v>2157.12</v>
      </c>
      <c r="AY1941" s="187">
        <v>120.9909208687009</v>
      </c>
      <c r="AZ1941" s="188">
        <v>2131.2000000000003</v>
      </c>
      <c r="BA1941" s="187">
        <v>88.720461600210015</v>
      </c>
      <c r="BB1941" s="188">
        <v>4546.08</v>
      </c>
      <c r="BC1941" s="187">
        <v>186.35168264451895</v>
      </c>
      <c r="BD1941" s="75"/>
      <c r="BE1941" s="75"/>
      <c r="BG1941" s="74"/>
      <c r="BH1941" s="74"/>
      <c r="BI1941" s="194"/>
      <c r="BJ1941" s="74"/>
      <c r="BK1941" s="74"/>
      <c r="BL1941" s="74"/>
    </row>
    <row r="1942" spans="1:64" ht="11.25" customHeight="1" x14ac:dyDescent="0.2">
      <c r="A1942" s="313" t="s">
        <v>2537</v>
      </c>
      <c r="B1942" s="314">
        <v>0</v>
      </c>
      <c r="C1942" s="856">
        <v>66265</v>
      </c>
      <c r="D1942" s="455">
        <v>13671.36</v>
      </c>
      <c r="E1942" s="316">
        <v>34.447092152209351</v>
      </c>
      <c r="F1942" s="317">
        <v>10000</v>
      </c>
      <c r="G1942" s="317">
        <v>10000</v>
      </c>
      <c r="H1942" s="317">
        <v>11573</v>
      </c>
      <c r="I1942" s="318">
        <v>115.73</v>
      </c>
      <c r="J1942" s="317">
        <v>10349.324000000001</v>
      </c>
      <c r="K1942" s="317">
        <v>11906.398316227531</v>
      </c>
      <c r="L1942" s="317">
        <v>741.59999999999991</v>
      </c>
      <c r="M1942" s="317">
        <v>6.2285838278168013</v>
      </c>
      <c r="N1942" s="319">
        <v>0</v>
      </c>
      <c r="O1942" s="288">
        <v>0</v>
      </c>
      <c r="P1942" s="317">
        <v>11.52</v>
      </c>
      <c r="Q1942" s="288">
        <v>7.2769970289846944</v>
      </c>
      <c r="R1942" s="288">
        <v>71.027131820397159</v>
      </c>
      <c r="S1942" s="288">
        <v>24502.760000000002</v>
      </c>
      <c r="T1942" s="319">
        <v>24579.360000000001</v>
      </c>
      <c r="U1942" s="318">
        <v>61.931474188546595</v>
      </c>
      <c r="V1942" s="288">
        <v>1761.12</v>
      </c>
      <c r="W1942" s="288">
        <v>11.52</v>
      </c>
      <c r="X1942" s="319">
        <v>22806.720000000001</v>
      </c>
      <c r="Y1942" s="319">
        <v>8295.84</v>
      </c>
      <c r="Z1942" s="317">
        <v>5330.88</v>
      </c>
      <c r="AA1942" s="317">
        <v>0</v>
      </c>
      <c r="AB1942" s="317">
        <v>0</v>
      </c>
      <c r="AC1942" s="317">
        <v>0</v>
      </c>
      <c r="AD1942" s="319">
        <v>375.84000000000015</v>
      </c>
      <c r="AE1942" s="288">
        <v>0</v>
      </c>
      <c r="AF1942" s="288">
        <v>0</v>
      </c>
      <c r="AG1942" s="288">
        <v>0</v>
      </c>
      <c r="AH1942" s="320">
        <v>0</v>
      </c>
      <c r="AI1942" s="186">
        <v>7934.7389999999996</v>
      </c>
      <c r="AJ1942" s="192">
        <v>7506425621484</v>
      </c>
      <c r="AK1942" s="192" t="s">
        <v>505</v>
      </c>
      <c r="AL1942" s="90" t="s">
        <v>278</v>
      </c>
      <c r="AM1942" s="75">
        <v>66265</v>
      </c>
      <c r="AN1942" s="76"/>
      <c r="AO1942" s="188">
        <v>8499.36</v>
      </c>
      <c r="AP1942" s="188">
        <v>7705.4400000000005</v>
      </c>
      <c r="AQ1942" s="187">
        <v>111.08247110579062</v>
      </c>
      <c r="AR1942" s="188">
        <v>9966.2400000000016</v>
      </c>
      <c r="AS1942" s="187">
        <v>101.34472239170226</v>
      </c>
      <c r="AT1942" s="188">
        <v>7826.4000000000015</v>
      </c>
      <c r="AU1942" s="187">
        <v>110.64209923110784</v>
      </c>
      <c r="AV1942" s="188">
        <v>11607.84</v>
      </c>
      <c r="AW1942" s="187">
        <v>179.99104063949181</v>
      </c>
      <c r="AX1942" s="188">
        <v>9836.64</v>
      </c>
      <c r="AY1942" s="187">
        <v>131.74409071823868</v>
      </c>
      <c r="AZ1942" s="188">
        <v>8857.44</v>
      </c>
      <c r="BA1942" s="187">
        <v>105.62450527345777</v>
      </c>
      <c r="BB1942" s="188">
        <v>11491.2</v>
      </c>
      <c r="BC1942" s="187">
        <v>172.93531923314586</v>
      </c>
      <c r="BD1942" s="75"/>
      <c r="BE1942" s="75"/>
      <c r="BG1942" s="74"/>
      <c r="BH1942" s="74"/>
      <c r="BI1942" s="194"/>
      <c r="BJ1942" s="74"/>
      <c r="BK1942" s="74"/>
      <c r="BL1942" s="74"/>
    </row>
    <row r="1943" spans="1:64" ht="11.25" customHeight="1" x14ac:dyDescent="0.2">
      <c r="A1943" s="313" t="s">
        <v>2538</v>
      </c>
      <c r="B1943" s="314">
        <v>0</v>
      </c>
      <c r="C1943" s="856">
        <v>66266</v>
      </c>
      <c r="D1943" s="455">
        <v>9045.76</v>
      </c>
      <c r="E1943" s="316">
        <v>22.509713935315808</v>
      </c>
      <c r="F1943" s="317">
        <v>8000</v>
      </c>
      <c r="G1943" s="317">
        <v>10000</v>
      </c>
      <c r="H1943" s="317">
        <v>0</v>
      </c>
      <c r="I1943" s="318">
        <v>0</v>
      </c>
      <c r="J1943" s="317">
        <v>10434.019</v>
      </c>
      <c r="K1943" s="317">
        <v>12055.80847361367</v>
      </c>
      <c r="L1943" s="317">
        <v>1062.4000000000001</v>
      </c>
      <c r="M1943" s="317">
        <v>8.812349684596068</v>
      </c>
      <c r="N1943" s="319">
        <v>0</v>
      </c>
      <c r="O1943" s="288">
        <v>0</v>
      </c>
      <c r="P1943" s="317">
        <v>2.56</v>
      </c>
      <c r="Q1943" s="288">
        <v>10.206613578142804</v>
      </c>
      <c r="R1943" s="288">
        <v>22.953839742864186</v>
      </c>
      <c r="S1943" s="288">
        <v>7983.3600000000006</v>
      </c>
      <c r="T1943" s="319">
        <v>7961.6000000000013</v>
      </c>
      <c r="U1943" s="318">
        <v>19.811860857176221</v>
      </c>
      <c r="V1943" s="288">
        <v>1013.76</v>
      </c>
      <c r="W1943" s="288">
        <v>2.56</v>
      </c>
      <c r="X1943" s="319">
        <v>6945.2800000000007</v>
      </c>
      <c r="Y1943" s="319">
        <v>1013.76</v>
      </c>
      <c r="Z1943" s="317">
        <v>0</v>
      </c>
      <c r="AA1943" s="317">
        <v>0</v>
      </c>
      <c r="AB1943" s="317">
        <v>0</v>
      </c>
      <c r="AC1943" s="317">
        <v>0</v>
      </c>
      <c r="AD1943" s="319">
        <v>69.119999999999891</v>
      </c>
      <c r="AE1943" s="288">
        <v>0</v>
      </c>
      <c r="AF1943" s="288">
        <v>0</v>
      </c>
      <c r="AG1943" s="288">
        <v>0</v>
      </c>
      <c r="AH1943" s="320">
        <v>0</v>
      </c>
      <c r="AI1943" s="186">
        <v>9574.0579999999991</v>
      </c>
      <c r="AJ1943" s="192">
        <v>7506425621507</v>
      </c>
      <c r="AK1943" s="192" t="s">
        <v>505</v>
      </c>
      <c r="AL1943" s="90" t="s">
        <v>278</v>
      </c>
      <c r="AM1943" s="75">
        <v>66266</v>
      </c>
      <c r="AN1943" s="76"/>
      <c r="AO1943" s="188">
        <v>10306.986666666666</v>
      </c>
      <c r="AP1943" s="188">
        <v>11029.759999999998</v>
      </c>
      <c r="AQ1943" s="187">
        <v>116.79889514100728</v>
      </c>
      <c r="AR1943" s="188">
        <v>10231.039999999999</v>
      </c>
      <c r="AS1943" s="187">
        <v>81.147208121827404</v>
      </c>
      <c r="AT1943" s="188">
        <v>9660.16</v>
      </c>
      <c r="AU1943" s="187">
        <v>100.21051640082359</v>
      </c>
      <c r="AV1943" s="188">
        <v>13297.920000000002</v>
      </c>
      <c r="AW1943" s="187">
        <v>147.02706240749254</v>
      </c>
      <c r="AX1943" s="188">
        <v>11566.080000000002</v>
      </c>
      <c r="AY1943" s="187">
        <v>121.39642855114177</v>
      </c>
      <c r="AZ1943" s="188">
        <v>11418.88</v>
      </c>
      <c r="BA1943" s="187">
        <v>106.10211113121075</v>
      </c>
      <c r="BB1943" s="188">
        <v>12815.36</v>
      </c>
      <c r="BC1943" s="187">
        <v>139.87710872162381</v>
      </c>
      <c r="BD1943" s="75"/>
      <c r="BE1943" s="75"/>
      <c r="BG1943" s="74"/>
      <c r="BH1943" s="74"/>
      <c r="BI1943" s="194"/>
      <c r="BJ1943" s="74"/>
      <c r="BK1943" s="74"/>
      <c r="BL1943" s="74"/>
    </row>
    <row r="1944" spans="1:64" ht="11.25" customHeight="1" x14ac:dyDescent="0.2">
      <c r="A1944" s="313" t="s">
        <v>2539</v>
      </c>
      <c r="B1944" s="314">
        <v>0</v>
      </c>
      <c r="C1944" s="856">
        <v>66267</v>
      </c>
      <c r="D1944" s="455">
        <v>12460.800000000001</v>
      </c>
      <c r="E1944" s="316">
        <v>18.545808928785398</v>
      </c>
      <c r="F1944" s="317">
        <v>30000</v>
      </c>
      <c r="G1944" s="317">
        <v>22000</v>
      </c>
      <c r="H1944" s="317">
        <v>0</v>
      </c>
      <c r="I1944" s="318">
        <v>0</v>
      </c>
      <c r="J1944" s="317">
        <v>17033.971000000001</v>
      </c>
      <c r="K1944" s="317">
        <v>20156.791296376334</v>
      </c>
      <c r="L1944" s="317">
        <v>2142.7200000000003</v>
      </c>
      <c r="M1944" s="317">
        <v>10.630263361337702</v>
      </c>
      <c r="N1944" s="319">
        <v>0</v>
      </c>
      <c r="O1944" s="288">
        <v>0</v>
      </c>
      <c r="P1944" s="317">
        <v>62.72</v>
      </c>
      <c r="Q1944" s="288">
        <v>12.947303949267026</v>
      </c>
      <c r="R1944" s="288">
        <v>18.172063343303801</v>
      </c>
      <c r="S1944" s="288">
        <v>10318.080000000002</v>
      </c>
      <c r="T1944" s="319">
        <v>10456.32</v>
      </c>
      <c r="U1944" s="318">
        <v>15.562476953184172</v>
      </c>
      <c r="V1944" s="288">
        <v>51.2</v>
      </c>
      <c r="W1944" s="288">
        <v>62.72</v>
      </c>
      <c r="X1944" s="319">
        <v>10342.4</v>
      </c>
      <c r="Y1944" s="319">
        <v>2260.48</v>
      </c>
      <c r="Z1944" s="317">
        <v>1972.48</v>
      </c>
      <c r="AA1944" s="317">
        <v>0</v>
      </c>
      <c r="AB1944" s="317">
        <v>0</v>
      </c>
      <c r="AC1944" s="317">
        <v>0</v>
      </c>
      <c r="AD1944" s="319">
        <v>23.039999999999964</v>
      </c>
      <c r="AE1944" s="288">
        <v>0</v>
      </c>
      <c r="AF1944" s="288">
        <v>0</v>
      </c>
      <c r="AG1944" s="288">
        <v>0</v>
      </c>
      <c r="AH1944" s="320">
        <v>0</v>
      </c>
      <c r="AI1944" s="186">
        <v>17881.011999999999</v>
      </c>
      <c r="AJ1944" s="192">
        <v>7506425621521</v>
      </c>
      <c r="AK1944" s="192" t="s">
        <v>505</v>
      </c>
      <c r="AL1944" s="90" t="s">
        <v>278</v>
      </c>
      <c r="AM1944" s="75">
        <v>66267</v>
      </c>
      <c r="AN1944" s="76"/>
      <c r="AO1944" s="188">
        <v>18806.186666666668</v>
      </c>
      <c r="AP1944" s="188">
        <v>20524.8</v>
      </c>
      <c r="AQ1944" s="187">
        <v>122.94543595438785</v>
      </c>
      <c r="AR1944" s="188">
        <v>19182.080000000002</v>
      </c>
      <c r="AS1944" s="187">
        <v>91.173915110033761</v>
      </c>
      <c r="AT1944" s="188">
        <v>16711.68</v>
      </c>
      <c r="AU1944" s="187">
        <v>95.188354687053675</v>
      </c>
      <c r="AV1944" s="188">
        <v>20906.240000000002</v>
      </c>
      <c r="AW1944" s="187">
        <v>137.65121888669452</v>
      </c>
      <c r="AX1944" s="188">
        <v>19253.760000000002</v>
      </c>
      <c r="AY1944" s="187">
        <v>113.66721115974283</v>
      </c>
      <c r="AZ1944" s="188">
        <v>17870.079999999998</v>
      </c>
      <c r="BA1944" s="187">
        <v>92.669910573088558</v>
      </c>
      <c r="BB1944" s="188">
        <v>17250.559999999998</v>
      </c>
      <c r="BC1944" s="187">
        <v>103.60737074751636</v>
      </c>
      <c r="BD1944" s="75"/>
      <c r="BE1944" s="75"/>
      <c r="BG1944" s="74"/>
      <c r="BH1944" s="74"/>
      <c r="BI1944" s="194"/>
      <c r="BJ1944" s="74"/>
      <c r="BK1944" s="74"/>
      <c r="BL1944" s="74"/>
    </row>
    <row r="1945" spans="1:64" ht="11.25" customHeight="1" x14ac:dyDescent="0.2">
      <c r="A1945" s="313" t="s">
        <v>2540</v>
      </c>
      <c r="B1945" s="314">
        <v>0</v>
      </c>
      <c r="C1945" s="856">
        <v>66159</v>
      </c>
      <c r="D1945" s="455">
        <v>1E-4</v>
      </c>
      <c r="E1945" s="316">
        <v>0</v>
      </c>
      <c r="F1945" s="317">
        <v>0</v>
      </c>
      <c r="G1945" s="317">
        <v>0</v>
      </c>
      <c r="H1945" s="317">
        <v>0</v>
      </c>
      <c r="I1945" s="318">
        <v>0</v>
      </c>
      <c r="J1945" s="317">
        <v>0</v>
      </c>
      <c r="K1945" s="317">
        <v>0</v>
      </c>
      <c r="L1945" s="317">
        <v>0</v>
      </c>
      <c r="M1945" s="317">
        <v>0</v>
      </c>
      <c r="N1945" s="319">
        <v>0</v>
      </c>
      <c r="O1945" s="288">
        <v>0</v>
      </c>
      <c r="P1945" s="317">
        <v>0</v>
      </c>
      <c r="Q1945" s="288">
        <v>0</v>
      </c>
      <c r="R1945" s="288">
        <v>0</v>
      </c>
      <c r="S1945" s="288">
        <v>1E-4</v>
      </c>
      <c r="T1945" s="319">
        <v>0</v>
      </c>
      <c r="U1945" s="318">
        <v>0</v>
      </c>
      <c r="V1945" s="288">
        <v>0</v>
      </c>
      <c r="W1945" s="288">
        <v>0</v>
      </c>
      <c r="X1945" s="319">
        <v>0</v>
      </c>
      <c r="Y1945" s="319">
        <v>0</v>
      </c>
      <c r="Z1945" s="317">
        <v>0</v>
      </c>
      <c r="AA1945" s="317">
        <v>0</v>
      </c>
      <c r="AB1945" s="317">
        <v>0</v>
      </c>
      <c r="AC1945" s="317">
        <v>0</v>
      </c>
      <c r="AD1945" s="319">
        <v>0</v>
      </c>
      <c r="AE1945" s="288">
        <v>0</v>
      </c>
      <c r="AF1945" s="288">
        <v>0</v>
      </c>
      <c r="AG1945" s="288">
        <v>0</v>
      </c>
      <c r="AH1945" s="320">
        <v>0</v>
      </c>
      <c r="AI1945" s="186">
        <v>0</v>
      </c>
      <c r="AJ1945" s="192">
        <v>7506425621460</v>
      </c>
      <c r="AK1945" s="192" t="s">
        <v>505</v>
      </c>
      <c r="AL1945" s="90" t="s">
        <v>278</v>
      </c>
      <c r="AM1945" s="75">
        <v>66159</v>
      </c>
      <c r="AN1945" s="76"/>
      <c r="AO1945" s="188">
        <v>0</v>
      </c>
      <c r="AP1945" s="188">
        <v>0</v>
      </c>
      <c r="AQ1945" s="187">
        <v>0</v>
      </c>
      <c r="AR1945" s="188">
        <v>0</v>
      </c>
      <c r="AS1945" s="187">
        <v>0</v>
      </c>
      <c r="AT1945" s="188">
        <v>0</v>
      </c>
      <c r="AU1945" s="187">
        <v>0</v>
      </c>
      <c r="AV1945" s="188">
        <v>0</v>
      </c>
      <c r="AW1945" s="187">
        <v>0</v>
      </c>
      <c r="AX1945" s="188">
        <v>0</v>
      </c>
      <c r="AY1945" s="187">
        <v>0</v>
      </c>
      <c r="AZ1945" s="188">
        <v>0</v>
      </c>
      <c r="BA1945" s="187">
        <v>0</v>
      </c>
      <c r="BB1945" s="188">
        <v>0</v>
      </c>
      <c r="BC1945" s="187">
        <v>0</v>
      </c>
      <c r="BD1945" s="75"/>
      <c r="BE1945" s="75"/>
      <c r="BG1945" s="74"/>
      <c r="BH1945" s="74"/>
      <c r="BI1945" s="194"/>
      <c r="BJ1945" s="74"/>
      <c r="BK1945" s="74"/>
      <c r="BL1945" s="74"/>
    </row>
    <row r="1946" spans="1:64" ht="11.25" customHeight="1" x14ac:dyDescent="0.2">
      <c r="A1946" s="313" t="s">
        <v>2541</v>
      </c>
      <c r="B1946" s="314">
        <v>0</v>
      </c>
      <c r="C1946" s="856">
        <v>66160</v>
      </c>
      <c r="D1946" s="455">
        <v>9.6029999999999998</v>
      </c>
      <c r="E1946" s="316">
        <v>0</v>
      </c>
      <c r="F1946" s="317">
        <v>0</v>
      </c>
      <c r="G1946" s="317">
        <v>0</v>
      </c>
      <c r="H1946" s="317">
        <v>0</v>
      </c>
      <c r="I1946" s="318">
        <v>0</v>
      </c>
      <c r="J1946" s="317">
        <v>0</v>
      </c>
      <c r="K1946" s="317">
        <v>0</v>
      </c>
      <c r="L1946" s="317">
        <v>0</v>
      </c>
      <c r="M1946" s="317">
        <v>0</v>
      </c>
      <c r="N1946" s="319">
        <v>0</v>
      </c>
      <c r="O1946" s="288">
        <v>0</v>
      </c>
      <c r="P1946" s="317">
        <v>0</v>
      </c>
      <c r="Q1946" s="288">
        <v>0</v>
      </c>
      <c r="R1946" s="288">
        <v>0</v>
      </c>
      <c r="S1946" s="288">
        <v>9.6029999999999998</v>
      </c>
      <c r="T1946" s="319">
        <v>9.6029999999999998</v>
      </c>
      <c r="U1946" s="318">
        <v>0</v>
      </c>
      <c r="V1946" s="288">
        <v>0</v>
      </c>
      <c r="W1946" s="288">
        <v>0</v>
      </c>
      <c r="X1946" s="319">
        <v>9.6029999999999998</v>
      </c>
      <c r="Y1946" s="319">
        <v>0</v>
      </c>
      <c r="Z1946" s="317">
        <v>0</v>
      </c>
      <c r="AA1946" s="317">
        <v>0</v>
      </c>
      <c r="AB1946" s="317">
        <v>0</v>
      </c>
      <c r="AC1946" s="317">
        <v>0</v>
      </c>
      <c r="AD1946" s="319">
        <v>0</v>
      </c>
      <c r="AE1946" s="288">
        <v>0</v>
      </c>
      <c r="AF1946" s="288">
        <v>0</v>
      </c>
      <c r="AG1946" s="288">
        <v>0</v>
      </c>
      <c r="AH1946" s="320">
        <v>0</v>
      </c>
      <c r="AI1946" s="186">
        <v>0</v>
      </c>
      <c r="AJ1946" s="192">
        <v>7506425621484</v>
      </c>
      <c r="AK1946" s="192" t="s">
        <v>505</v>
      </c>
      <c r="AL1946" s="90" t="s">
        <v>278</v>
      </c>
      <c r="AM1946" s="75">
        <v>66160</v>
      </c>
      <c r="AN1946" s="76"/>
      <c r="AO1946" s="188">
        <v>0</v>
      </c>
      <c r="AP1946" s="188">
        <v>0</v>
      </c>
      <c r="AQ1946" s="187">
        <v>0</v>
      </c>
      <c r="AR1946" s="188">
        <v>0</v>
      </c>
      <c r="AS1946" s="187">
        <v>0</v>
      </c>
      <c r="AT1946" s="188">
        <v>0</v>
      </c>
      <c r="AU1946" s="187">
        <v>0</v>
      </c>
      <c r="AV1946" s="188">
        <v>0</v>
      </c>
      <c r="AW1946" s="187">
        <v>0</v>
      </c>
      <c r="AX1946" s="188">
        <v>0</v>
      </c>
      <c r="AY1946" s="187">
        <v>0</v>
      </c>
      <c r="AZ1946" s="188">
        <v>5.335</v>
      </c>
      <c r="BA1946" s="187">
        <v>0</v>
      </c>
      <c r="BB1946" s="188">
        <v>-5.33</v>
      </c>
      <c r="BC1946" s="187">
        <v>0</v>
      </c>
      <c r="BD1946" s="75"/>
      <c r="BE1946" s="75"/>
      <c r="BG1946" s="74"/>
      <c r="BH1946" s="74"/>
      <c r="BI1946" s="194"/>
      <c r="BJ1946" s="74"/>
      <c r="BK1946" s="74"/>
      <c r="BL1946" s="74"/>
    </row>
    <row r="1947" spans="1:64" ht="11.25" customHeight="1" x14ac:dyDescent="0.2">
      <c r="A1947" s="313" t="s">
        <v>2542</v>
      </c>
      <c r="B1947" s="314">
        <v>0</v>
      </c>
      <c r="C1947" s="856">
        <v>66161</v>
      </c>
      <c r="D1947" s="455">
        <v>7.4690000000000003</v>
      </c>
      <c r="E1947" s="316">
        <v>0</v>
      </c>
      <c r="F1947" s="317">
        <v>0</v>
      </c>
      <c r="G1947" s="317">
        <v>0</v>
      </c>
      <c r="H1947" s="317">
        <v>0</v>
      </c>
      <c r="I1947" s="318">
        <v>0</v>
      </c>
      <c r="J1947" s="317">
        <v>0</v>
      </c>
      <c r="K1947" s="317">
        <v>0</v>
      </c>
      <c r="L1947" s="317">
        <v>0</v>
      </c>
      <c r="M1947" s="317">
        <v>0</v>
      </c>
      <c r="N1947" s="319">
        <v>0</v>
      </c>
      <c r="O1947" s="288">
        <v>0</v>
      </c>
      <c r="P1947" s="317">
        <v>0</v>
      </c>
      <c r="Q1947" s="288">
        <v>0</v>
      </c>
      <c r="R1947" s="288">
        <v>0</v>
      </c>
      <c r="S1947" s="288">
        <v>7.4690000000000003</v>
      </c>
      <c r="T1947" s="319">
        <v>7.4690000000000003</v>
      </c>
      <c r="U1947" s="318">
        <v>0</v>
      </c>
      <c r="V1947" s="288">
        <v>0</v>
      </c>
      <c r="W1947" s="288">
        <v>0</v>
      </c>
      <c r="X1947" s="319">
        <v>7.4690000000000003</v>
      </c>
      <c r="Y1947" s="319">
        <v>0</v>
      </c>
      <c r="Z1947" s="317">
        <v>0</v>
      </c>
      <c r="AA1947" s="317">
        <v>0</v>
      </c>
      <c r="AB1947" s="317">
        <v>0</v>
      </c>
      <c r="AC1947" s="317">
        <v>0</v>
      </c>
      <c r="AD1947" s="319">
        <v>0</v>
      </c>
      <c r="AE1947" s="288">
        <v>0</v>
      </c>
      <c r="AF1947" s="288">
        <v>0</v>
      </c>
      <c r="AG1947" s="288">
        <v>0</v>
      </c>
      <c r="AH1947" s="320">
        <v>0</v>
      </c>
      <c r="AI1947" s="186">
        <v>0</v>
      </c>
      <c r="AJ1947" s="192">
        <v>7506425621507</v>
      </c>
      <c r="AK1947" s="192" t="s">
        <v>505</v>
      </c>
      <c r="AL1947" s="90" t="s">
        <v>278</v>
      </c>
      <c r="AM1947" s="75">
        <v>66161</v>
      </c>
      <c r="AN1947" s="76"/>
      <c r="AO1947" s="188">
        <v>0</v>
      </c>
      <c r="AP1947" s="188">
        <v>0</v>
      </c>
      <c r="AQ1947" s="187">
        <v>0</v>
      </c>
      <c r="AR1947" s="188">
        <v>0</v>
      </c>
      <c r="AS1947" s="187">
        <v>0</v>
      </c>
      <c r="AT1947" s="188">
        <v>0</v>
      </c>
      <c r="AU1947" s="187">
        <v>0</v>
      </c>
      <c r="AV1947" s="188">
        <v>0</v>
      </c>
      <c r="AW1947" s="187">
        <v>0</v>
      </c>
      <c r="AX1947" s="188">
        <v>0</v>
      </c>
      <c r="AY1947" s="187">
        <v>0</v>
      </c>
      <c r="AZ1947" s="188">
        <v>0</v>
      </c>
      <c r="BA1947" s="187">
        <v>0</v>
      </c>
      <c r="BB1947" s="188">
        <v>0</v>
      </c>
      <c r="BC1947" s="187">
        <v>0</v>
      </c>
      <c r="BD1947" s="75"/>
      <c r="BE1947" s="75"/>
      <c r="BG1947" s="74"/>
      <c r="BH1947" s="74"/>
      <c r="BI1947" s="194"/>
      <c r="BJ1947" s="74"/>
      <c r="BK1947" s="74"/>
      <c r="BL1947" s="74"/>
    </row>
    <row r="1948" spans="1:64" ht="11.25" customHeight="1" x14ac:dyDescent="0.2">
      <c r="A1948" s="313" t="s">
        <v>2543</v>
      </c>
      <c r="B1948" s="314">
        <v>0</v>
      </c>
      <c r="C1948" s="856">
        <v>66162</v>
      </c>
      <c r="D1948" s="455">
        <v>3.2010000000000001</v>
      </c>
      <c r="E1948" s="316">
        <v>0</v>
      </c>
      <c r="F1948" s="317">
        <v>0</v>
      </c>
      <c r="G1948" s="317">
        <v>0</v>
      </c>
      <c r="H1948" s="317">
        <v>0</v>
      </c>
      <c r="I1948" s="318">
        <v>0</v>
      </c>
      <c r="J1948" s="317">
        <v>0</v>
      </c>
      <c r="K1948" s="317">
        <v>0</v>
      </c>
      <c r="L1948" s="317">
        <v>0</v>
      </c>
      <c r="M1948" s="317">
        <v>0</v>
      </c>
      <c r="N1948" s="319">
        <v>0</v>
      </c>
      <c r="O1948" s="288">
        <v>0</v>
      </c>
      <c r="P1948" s="317">
        <v>0</v>
      </c>
      <c r="Q1948" s="288">
        <v>0</v>
      </c>
      <c r="R1948" s="288">
        <v>0</v>
      </c>
      <c r="S1948" s="288">
        <v>3.2010000000000001</v>
      </c>
      <c r="T1948" s="319">
        <v>3.2010000000000001</v>
      </c>
      <c r="U1948" s="318">
        <v>0</v>
      </c>
      <c r="V1948" s="288">
        <v>0</v>
      </c>
      <c r="W1948" s="288">
        <v>0</v>
      </c>
      <c r="X1948" s="319">
        <v>3.2010000000000001</v>
      </c>
      <c r="Y1948" s="319">
        <v>0</v>
      </c>
      <c r="Z1948" s="317">
        <v>0</v>
      </c>
      <c r="AA1948" s="317">
        <v>0</v>
      </c>
      <c r="AB1948" s="317">
        <v>0</v>
      </c>
      <c r="AC1948" s="317">
        <v>0</v>
      </c>
      <c r="AD1948" s="319">
        <v>0</v>
      </c>
      <c r="AE1948" s="288">
        <v>0</v>
      </c>
      <c r="AF1948" s="288">
        <v>0</v>
      </c>
      <c r="AG1948" s="288">
        <v>0</v>
      </c>
      <c r="AH1948" s="320">
        <v>0</v>
      </c>
      <c r="AI1948" s="186">
        <v>0</v>
      </c>
      <c r="AJ1948" s="192">
        <v>7506425621521</v>
      </c>
      <c r="AK1948" s="192" t="s">
        <v>505</v>
      </c>
      <c r="AL1948" s="90" t="s">
        <v>278</v>
      </c>
      <c r="AM1948" s="75">
        <v>66162</v>
      </c>
      <c r="AN1948" s="76"/>
      <c r="AO1948" s="188">
        <v>0</v>
      </c>
      <c r="AP1948" s="188">
        <v>0</v>
      </c>
      <c r="AQ1948" s="187">
        <v>0</v>
      </c>
      <c r="AR1948" s="188">
        <v>0</v>
      </c>
      <c r="AS1948" s="187">
        <v>0</v>
      </c>
      <c r="AT1948" s="188">
        <v>0</v>
      </c>
      <c r="AU1948" s="187">
        <v>0</v>
      </c>
      <c r="AV1948" s="188">
        <v>0</v>
      </c>
      <c r="AW1948" s="187">
        <v>0</v>
      </c>
      <c r="AX1948" s="188">
        <v>0</v>
      </c>
      <c r="AY1948" s="187">
        <v>0</v>
      </c>
      <c r="AZ1948" s="188">
        <v>0</v>
      </c>
      <c r="BA1948" s="187">
        <v>0</v>
      </c>
      <c r="BB1948" s="188">
        <v>0</v>
      </c>
      <c r="BC1948" s="187">
        <v>0</v>
      </c>
      <c r="BD1948" s="75"/>
      <c r="BE1948" s="75"/>
      <c r="BG1948" s="74"/>
      <c r="BH1948" s="74"/>
      <c r="BI1948" s="194"/>
      <c r="BJ1948" s="74"/>
      <c r="BK1948" s="74"/>
      <c r="BL1948" s="74"/>
    </row>
    <row r="1949" spans="1:64" ht="11.25" customHeight="1" x14ac:dyDescent="0.2">
      <c r="A1949" s="184" t="s">
        <v>2544</v>
      </c>
      <c r="B1949" s="185">
        <v>0</v>
      </c>
      <c r="C1949" s="832">
        <v>66101</v>
      </c>
      <c r="D1949" s="284">
        <v>1E-4</v>
      </c>
      <c r="E1949" s="91">
        <v>0</v>
      </c>
      <c r="F1949" s="186">
        <v>0</v>
      </c>
      <c r="G1949" s="186">
        <v>0</v>
      </c>
      <c r="H1949" s="186">
        <v>0</v>
      </c>
      <c r="I1949" s="187">
        <v>0</v>
      </c>
      <c r="J1949" s="186">
        <v>0</v>
      </c>
      <c r="K1949" s="186">
        <v>0</v>
      </c>
      <c r="L1949" s="186">
        <v>0</v>
      </c>
      <c r="M1949" s="186">
        <v>0</v>
      </c>
      <c r="N1949" s="188">
        <v>0</v>
      </c>
      <c r="O1949" s="189">
        <v>0</v>
      </c>
      <c r="P1949" s="186">
        <v>0</v>
      </c>
      <c r="Q1949" s="189">
        <v>0</v>
      </c>
      <c r="R1949" s="189">
        <v>0</v>
      </c>
      <c r="S1949" s="189">
        <v>1E-4</v>
      </c>
      <c r="T1949" s="188">
        <v>0</v>
      </c>
      <c r="U1949" s="187">
        <v>0</v>
      </c>
      <c r="V1949" s="189">
        <v>0</v>
      </c>
      <c r="W1949" s="189">
        <v>0</v>
      </c>
      <c r="X1949" s="188">
        <v>0</v>
      </c>
      <c r="Y1949" s="188">
        <v>0</v>
      </c>
      <c r="Z1949" s="186">
        <v>0</v>
      </c>
      <c r="AA1949" s="186">
        <v>0</v>
      </c>
      <c r="AB1949" s="186">
        <v>0</v>
      </c>
      <c r="AC1949" s="186">
        <v>0</v>
      </c>
      <c r="AD1949" s="188">
        <v>0</v>
      </c>
      <c r="AE1949" s="189">
        <v>0</v>
      </c>
      <c r="AF1949" s="189">
        <v>0</v>
      </c>
      <c r="AG1949" s="189">
        <v>0</v>
      </c>
      <c r="AH1949" s="191">
        <v>0</v>
      </c>
      <c r="AI1949" s="186">
        <v>0</v>
      </c>
      <c r="AJ1949" s="192">
        <v>7501943416468</v>
      </c>
      <c r="AK1949" s="192" t="s">
        <v>262</v>
      </c>
      <c r="AL1949" s="90" t="s">
        <v>278</v>
      </c>
      <c r="AM1949" s="75">
        <v>66101</v>
      </c>
      <c r="AN1949" s="76"/>
      <c r="AO1949" s="188">
        <v>0</v>
      </c>
      <c r="AP1949" s="188">
        <v>0</v>
      </c>
      <c r="AQ1949" s="187">
        <v>0</v>
      </c>
      <c r="AR1949" s="188">
        <v>0</v>
      </c>
      <c r="AS1949" s="187">
        <v>0</v>
      </c>
      <c r="AT1949" s="188">
        <v>0</v>
      </c>
      <c r="AU1949" s="187">
        <v>0</v>
      </c>
      <c r="AV1949" s="188">
        <v>0</v>
      </c>
      <c r="AW1949" s="187">
        <v>0</v>
      </c>
      <c r="AX1949" s="188">
        <v>0</v>
      </c>
      <c r="AY1949" s="187">
        <v>0</v>
      </c>
      <c r="AZ1949" s="188">
        <v>0</v>
      </c>
      <c r="BA1949" s="187">
        <v>0</v>
      </c>
      <c r="BB1949" s="188">
        <v>0</v>
      </c>
      <c r="BC1949" s="187">
        <v>0</v>
      </c>
      <c r="BD1949" s="75"/>
      <c r="BE1949" s="75"/>
      <c r="BG1949" s="74"/>
      <c r="BH1949" s="74"/>
      <c r="BI1949" s="194"/>
      <c r="BJ1949" s="74"/>
      <c r="BK1949" s="74"/>
      <c r="BL1949" s="74"/>
    </row>
    <row r="1950" spans="1:64" ht="11.25" customHeight="1" x14ac:dyDescent="0.2">
      <c r="A1950" s="184" t="s">
        <v>2545</v>
      </c>
      <c r="B1950" s="185">
        <v>0</v>
      </c>
      <c r="C1950" s="832">
        <v>66111</v>
      </c>
      <c r="D1950" s="284">
        <v>1E-4</v>
      </c>
      <c r="E1950" s="91">
        <v>0</v>
      </c>
      <c r="F1950" s="186">
        <v>0</v>
      </c>
      <c r="G1950" s="186">
        <v>0</v>
      </c>
      <c r="H1950" s="186">
        <v>0</v>
      </c>
      <c r="I1950" s="187">
        <v>0</v>
      </c>
      <c r="J1950" s="186">
        <v>0</v>
      </c>
      <c r="K1950" s="186">
        <v>0</v>
      </c>
      <c r="L1950" s="186">
        <v>0</v>
      </c>
      <c r="M1950" s="186">
        <v>0</v>
      </c>
      <c r="N1950" s="188">
        <v>0</v>
      </c>
      <c r="O1950" s="189">
        <v>0</v>
      </c>
      <c r="P1950" s="186">
        <v>0</v>
      </c>
      <c r="Q1950" s="189">
        <v>0</v>
      </c>
      <c r="R1950" s="189">
        <v>0</v>
      </c>
      <c r="S1950" s="189">
        <v>1E-4</v>
      </c>
      <c r="T1950" s="188">
        <v>0</v>
      </c>
      <c r="U1950" s="187">
        <v>0</v>
      </c>
      <c r="V1950" s="189">
        <v>0</v>
      </c>
      <c r="W1950" s="189">
        <v>0</v>
      </c>
      <c r="X1950" s="188">
        <v>0</v>
      </c>
      <c r="Y1950" s="188">
        <v>0</v>
      </c>
      <c r="Z1950" s="186">
        <v>0</v>
      </c>
      <c r="AA1950" s="186">
        <v>0</v>
      </c>
      <c r="AB1950" s="186">
        <v>0</v>
      </c>
      <c r="AC1950" s="186">
        <v>0</v>
      </c>
      <c r="AD1950" s="188">
        <v>0</v>
      </c>
      <c r="AE1950" s="189">
        <v>0</v>
      </c>
      <c r="AF1950" s="189">
        <v>0</v>
      </c>
      <c r="AG1950" s="189">
        <v>0</v>
      </c>
      <c r="AH1950" s="191">
        <v>0</v>
      </c>
      <c r="AI1950" s="186">
        <v>0</v>
      </c>
      <c r="AJ1950" s="192">
        <v>7501943416468</v>
      </c>
      <c r="AK1950" s="192">
        <v>66101</v>
      </c>
      <c r="AL1950" s="90" t="s">
        <v>278</v>
      </c>
      <c r="AM1950" s="75">
        <v>66111</v>
      </c>
      <c r="AN1950" s="76"/>
      <c r="AO1950" s="188">
        <v>0</v>
      </c>
      <c r="AP1950" s="188">
        <v>0</v>
      </c>
      <c r="AQ1950" s="187">
        <v>0</v>
      </c>
      <c r="AR1950" s="188">
        <v>0</v>
      </c>
      <c r="AS1950" s="187">
        <v>0</v>
      </c>
      <c r="AT1950" s="188">
        <v>0</v>
      </c>
      <c r="AU1950" s="187">
        <v>0</v>
      </c>
      <c r="AV1950" s="188">
        <v>0</v>
      </c>
      <c r="AW1950" s="187">
        <v>0</v>
      </c>
      <c r="AX1950" s="188">
        <v>0</v>
      </c>
      <c r="AY1950" s="187">
        <v>0</v>
      </c>
      <c r="AZ1950" s="188">
        <v>0</v>
      </c>
      <c r="BA1950" s="187">
        <v>0</v>
      </c>
      <c r="BB1950" s="188">
        <v>0</v>
      </c>
      <c r="BC1950" s="187">
        <v>0</v>
      </c>
      <c r="BD1950" s="75"/>
      <c r="BE1950" s="75"/>
      <c r="BG1950" s="74"/>
      <c r="BH1950" s="74"/>
      <c r="BI1950" s="194"/>
      <c r="BJ1950" s="74"/>
      <c r="BK1950" s="74"/>
      <c r="BL1950" s="74"/>
    </row>
    <row r="1951" spans="1:64" ht="11.25" customHeight="1" x14ac:dyDescent="0.2">
      <c r="A1951" s="184" t="s">
        <v>2546</v>
      </c>
      <c r="B1951" s="185">
        <v>0</v>
      </c>
      <c r="C1951" s="832">
        <v>66243</v>
      </c>
      <c r="D1951" s="284">
        <v>1E-4</v>
      </c>
      <c r="E1951" s="91">
        <v>0</v>
      </c>
      <c r="F1951" s="186">
        <v>0</v>
      </c>
      <c r="G1951" s="186">
        <v>0</v>
      </c>
      <c r="H1951" s="186">
        <v>0</v>
      </c>
      <c r="I1951" s="187">
        <v>0</v>
      </c>
      <c r="J1951" s="186">
        <v>0</v>
      </c>
      <c r="K1951" s="186">
        <v>0</v>
      </c>
      <c r="L1951" s="186">
        <v>0</v>
      </c>
      <c r="M1951" s="186">
        <v>0</v>
      </c>
      <c r="N1951" s="188">
        <v>0</v>
      </c>
      <c r="O1951" s="189">
        <v>0</v>
      </c>
      <c r="P1951" s="186">
        <v>0</v>
      </c>
      <c r="Q1951" s="189">
        <v>0</v>
      </c>
      <c r="R1951" s="189">
        <v>0</v>
      </c>
      <c r="S1951" s="189">
        <v>1E-4</v>
      </c>
      <c r="T1951" s="188">
        <v>0</v>
      </c>
      <c r="U1951" s="187">
        <v>0</v>
      </c>
      <c r="V1951" s="189">
        <v>0</v>
      </c>
      <c r="W1951" s="189">
        <v>0</v>
      </c>
      <c r="X1951" s="188">
        <v>0</v>
      </c>
      <c r="Y1951" s="188">
        <v>0</v>
      </c>
      <c r="Z1951" s="186">
        <v>0</v>
      </c>
      <c r="AA1951" s="186">
        <v>0</v>
      </c>
      <c r="AB1951" s="186">
        <v>0</v>
      </c>
      <c r="AC1951" s="186">
        <v>0</v>
      </c>
      <c r="AD1951" s="188">
        <v>0</v>
      </c>
      <c r="AE1951" s="189">
        <v>0</v>
      </c>
      <c r="AF1951" s="189">
        <v>0</v>
      </c>
      <c r="AG1951" s="189">
        <v>0</v>
      </c>
      <c r="AH1951" s="191">
        <v>0</v>
      </c>
      <c r="AI1951" s="186">
        <v>0</v>
      </c>
      <c r="AJ1951" s="192">
        <v>7506425621460</v>
      </c>
      <c r="AK1951" s="192" t="s">
        <v>505</v>
      </c>
      <c r="AL1951" s="90" t="s">
        <v>278</v>
      </c>
      <c r="AM1951" s="75">
        <v>66243</v>
      </c>
      <c r="AN1951" s="76"/>
      <c r="AO1951" s="188">
        <v>0</v>
      </c>
      <c r="AP1951" s="188">
        <v>0</v>
      </c>
      <c r="AQ1951" s="187">
        <v>0</v>
      </c>
      <c r="AR1951" s="188">
        <v>0</v>
      </c>
      <c r="AS1951" s="187">
        <v>0</v>
      </c>
      <c r="AT1951" s="188">
        <v>0</v>
      </c>
      <c r="AU1951" s="187">
        <v>0</v>
      </c>
      <c r="AV1951" s="188">
        <v>0</v>
      </c>
      <c r="AW1951" s="187">
        <v>0</v>
      </c>
      <c r="AX1951" s="188">
        <v>0</v>
      </c>
      <c r="AY1951" s="187">
        <v>0</v>
      </c>
      <c r="AZ1951" s="188">
        <v>0</v>
      </c>
      <c r="BA1951" s="187">
        <v>0</v>
      </c>
      <c r="BB1951" s="188">
        <v>0</v>
      </c>
      <c r="BC1951" s="187">
        <v>0</v>
      </c>
      <c r="BD1951" s="75"/>
      <c r="BE1951" s="75"/>
      <c r="BG1951" s="74"/>
      <c r="BH1951" s="74"/>
      <c r="BI1951" s="194"/>
      <c r="BJ1951" s="74"/>
      <c r="BK1951" s="74"/>
      <c r="BL1951" s="74"/>
    </row>
    <row r="1952" spans="1:64" ht="11.25" customHeight="1" x14ac:dyDescent="0.2">
      <c r="A1952" s="184" t="s">
        <v>2547</v>
      </c>
      <c r="B1952" s="185">
        <v>0</v>
      </c>
      <c r="C1952" s="832">
        <v>66244</v>
      </c>
      <c r="D1952" s="284">
        <v>1E-4</v>
      </c>
      <c r="E1952" s="91">
        <v>0</v>
      </c>
      <c r="F1952" s="186">
        <v>0</v>
      </c>
      <c r="G1952" s="186">
        <v>0</v>
      </c>
      <c r="H1952" s="186">
        <v>0</v>
      </c>
      <c r="I1952" s="187">
        <v>0</v>
      </c>
      <c r="J1952" s="186">
        <v>0</v>
      </c>
      <c r="K1952" s="186">
        <v>0</v>
      </c>
      <c r="L1952" s="186">
        <v>0</v>
      </c>
      <c r="M1952" s="186">
        <v>0</v>
      </c>
      <c r="N1952" s="188">
        <v>0</v>
      </c>
      <c r="O1952" s="189">
        <v>0</v>
      </c>
      <c r="P1952" s="186">
        <v>0</v>
      </c>
      <c r="Q1952" s="189">
        <v>0</v>
      </c>
      <c r="R1952" s="189">
        <v>0</v>
      </c>
      <c r="S1952" s="189">
        <v>1E-4</v>
      </c>
      <c r="T1952" s="188">
        <v>0</v>
      </c>
      <c r="U1952" s="187">
        <v>0</v>
      </c>
      <c r="V1952" s="189">
        <v>0</v>
      </c>
      <c r="W1952" s="189">
        <v>0</v>
      </c>
      <c r="X1952" s="188">
        <v>0</v>
      </c>
      <c r="Y1952" s="188">
        <v>0</v>
      </c>
      <c r="Z1952" s="186">
        <v>0</v>
      </c>
      <c r="AA1952" s="186">
        <v>0</v>
      </c>
      <c r="AB1952" s="186">
        <v>0</v>
      </c>
      <c r="AC1952" s="186">
        <v>0</v>
      </c>
      <c r="AD1952" s="188">
        <v>0</v>
      </c>
      <c r="AE1952" s="189">
        <v>0</v>
      </c>
      <c r="AF1952" s="189">
        <v>0</v>
      </c>
      <c r="AG1952" s="189">
        <v>0</v>
      </c>
      <c r="AH1952" s="191">
        <v>0</v>
      </c>
      <c r="AI1952" s="186">
        <v>0</v>
      </c>
      <c r="AJ1952" s="192">
        <v>7506425621484</v>
      </c>
      <c r="AK1952" s="192" t="s">
        <v>505</v>
      </c>
      <c r="AL1952" s="90" t="s">
        <v>278</v>
      </c>
      <c r="AM1952" s="75">
        <v>66244</v>
      </c>
      <c r="AN1952" s="76"/>
      <c r="AO1952" s="188">
        <v>0</v>
      </c>
      <c r="AP1952" s="188">
        <v>0</v>
      </c>
      <c r="AQ1952" s="187">
        <v>0</v>
      </c>
      <c r="AR1952" s="188">
        <v>0</v>
      </c>
      <c r="AS1952" s="187">
        <v>0</v>
      </c>
      <c r="AT1952" s="188">
        <v>0</v>
      </c>
      <c r="AU1952" s="187">
        <v>0</v>
      </c>
      <c r="AV1952" s="188">
        <v>0</v>
      </c>
      <c r="AW1952" s="187">
        <v>0</v>
      </c>
      <c r="AX1952" s="188">
        <v>0</v>
      </c>
      <c r="AY1952" s="187">
        <v>0</v>
      </c>
      <c r="AZ1952" s="188">
        <v>0</v>
      </c>
      <c r="BA1952" s="187">
        <v>0</v>
      </c>
      <c r="BB1952" s="188">
        <v>0</v>
      </c>
      <c r="BC1952" s="187">
        <v>0</v>
      </c>
      <c r="BD1952" s="75"/>
      <c r="BE1952" s="75"/>
      <c r="BG1952" s="74"/>
      <c r="BH1952" s="74"/>
      <c r="BI1952" s="194"/>
      <c r="BJ1952" s="74"/>
      <c r="BK1952" s="74"/>
      <c r="BL1952" s="74"/>
    </row>
    <row r="1953" spans="1:64" ht="11.25" customHeight="1" x14ac:dyDescent="0.2">
      <c r="A1953" s="184" t="s">
        <v>2548</v>
      </c>
      <c r="B1953" s="185">
        <v>0</v>
      </c>
      <c r="C1953" s="832">
        <v>66245</v>
      </c>
      <c r="D1953" s="284">
        <v>1E-4</v>
      </c>
      <c r="E1953" s="91">
        <v>0</v>
      </c>
      <c r="F1953" s="186">
        <v>0</v>
      </c>
      <c r="G1953" s="186">
        <v>0</v>
      </c>
      <c r="H1953" s="186">
        <v>0</v>
      </c>
      <c r="I1953" s="187">
        <v>0</v>
      </c>
      <c r="J1953" s="186">
        <v>0</v>
      </c>
      <c r="K1953" s="186">
        <v>0</v>
      </c>
      <c r="L1953" s="186">
        <v>0</v>
      </c>
      <c r="M1953" s="186">
        <v>0</v>
      </c>
      <c r="N1953" s="188">
        <v>0</v>
      </c>
      <c r="O1953" s="189">
        <v>0</v>
      </c>
      <c r="P1953" s="186">
        <v>0</v>
      </c>
      <c r="Q1953" s="189">
        <v>0</v>
      </c>
      <c r="R1953" s="189">
        <v>0</v>
      </c>
      <c r="S1953" s="189">
        <v>1E-4</v>
      </c>
      <c r="T1953" s="188">
        <v>0</v>
      </c>
      <c r="U1953" s="187">
        <v>0</v>
      </c>
      <c r="V1953" s="189">
        <v>0</v>
      </c>
      <c r="W1953" s="189">
        <v>0</v>
      </c>
      <c r="X1953" s="188">
        <v>0</v>
      </c>
      <c r="Y1953" s="188">
        <v>0</v>
      </c>
      <c r="Z1953" s="186">
        <v>0</v>
      </c>
      <c r="AA1953" s="186">
        <v>0</v>
      </c>
      <c r="AB1953" s="186">
        <v>0</v>
      </c>
      <c r="AC1953" s="186">
        <v>0</v>
      </c>
      <c r="AD1953" s="188">
        <v>0</v>
      </c>
      <c r="AE1953" s="189">
        <v>0</v>
      </c>
      <c r="AF1953" s="189">
        <v>0</v>
      </c>
      <c r="AG1953" s="189">
        <v>0</v>
      </c>
      <c r="AH1953" s="191">
        <v>0</v>
      </c>
      <c r="AI1953" s="186">
        <v>0</v>
      </c>
      <c r="AJ1953" s="192">
        <v>7506425621507</v>
      </c>
      <c r="AK1953" s="192" t="s">
        <v>505</v>
      </c>
      <c r="AL1953" s="90" t="s">
        <v>278</v>
      </c>
      <c r="AM1953" s="75">
        <v>66245</v>
      </c>
      <c r="AN1953" s="76"/>
      <c r="AO1953" s="188">
        <v>0</v>
      </c>
      <c r="AP1953" s="188">
        <v>0</v>
      </c>
      <c r="AQ1953" s="187">
        <v>0</v>
      </c>
      <c r="AR1953" s="188">
        <v>0</v>
      </c>
      <c r="AS1953" s="187">
        <v>0</v>
      </c>
      <c r="AT1953" s="188">
        <v>0</v>
      </c>
      <c r="AU1953" s="187">
        <v>0</v>
      </c>
      <c r="AV1953" s="188">
        <v>0</v>
      </c>
      <c r="AW1953" s="187">
        <v>0</v>
      </c>
      <c r="AX1953" s="188">
        <v>0</v>
      </c>
      <c r="AY1953" s="187">
        <v>0</v>
      </c>
      <c r="AZ1953" s="188">
        <v>0</v>
      </c>
      <c r="BA1953" s="187">
        <v>0</v>
      </c>
      <c r="BB1953" s="188">
        <v>0</v>
      </c>
      <c r="BC1953" s="187">
        <v>0</v>
      </c>
      <c r="BD1953" s="75"/>
      <c r="BE1953" s="75"/>
      <c r="BG1953" s="74"/>
      <c r="BH1953" s="74"/>
      <c r="BI1953" s="194"/>
      <c r="BJ1953" s="74"/>
      <c r="BK1953" s="74"/>
      <c r="BL1953" s="74"/>
    </row>
    <row r="1954" spans="1:64" ht="11.25" customHeight="1" x14ac:dyDescent="0.2">
      <c r="A1954" s="184" t="s">
        <v>2549</v>
      </c>
      <c r="B1954" s="185">
        <v>0</v>
      </c>
      <c r="C1954" s="832">
        <v>66246</v>
      </c>
      <c r="D1954" s="284">
        <v>21.34</v>
      </c>
      <c r="E1954" s="91">
        <v>0</v>
      </c>
      <c r="F1954" s="186">
        <v>0</v>
      </c>
      <c r="G1954" s="186">
        <v>0</v>
      </c>
      <c r="H1954" s="186">
        <v>0</v>
      </c>
      <c r="I1954" s="187">
        <v>0</v>
      </c>
      <c r="J1954" s="186">
        <v>0</v>
      </c>
      <c r="K1954" s="186">
        <v>0</v>
      </c>
      <c r="L1954" s="186">
        <v>0</v>
      </c>
      <c r="M1954" s="186">
        <v>0</v>
      </c>
      <c r="N1954" s="188">
        <v>0</v>
      </c>
      <c r="O1954" s="189">
        <v>0</v>
      </c>
      <c r="P1954" s="186">
        <v>0</v>
      </c>
      <c r="Q1954" s="189">
        <v>0</v>
      </c>
      <c r="R1954" s="189">
        <v>0</v>
      </c>
      <c r="S1954" s="189">
        <v>21.34</v>
      </c>
      <c r="T1954" s="188">
        <v>21.34</v>
      </c>
      <c r="U1954" s="187">
        <v>0</v>
      </c>
      <c r="V1954" s="189">
        <v>0</v>
      </c>
      <c r="W1954" s="189">
        <v>0</v>
      </c>
      <c r="X1954" s="188">
        <v>21.34</v>
      </c>
      <c r="Y1954" s="188">
        <v>0</v>
      </c>
      <c r="Z1954" s="186">
        <v>0</v>
      </c>
      <c r="AA1954" s="186">
        <v>0</v>
      </c>
      <c r="AB1954" s="186">
        <v>0</v>
      </c>
      <c r="AC1954" s="186">
        <v>0</v>
      </c>
      <c r="AD1954" s="188">
        <v>0</v>
      </c>
      <c r="AE1954" s="189">
        <v>0</v>
      </c>
      <c r="AF1954" s="189">
        <v>0</v>
      </c>
      <c r="AG1954" s="189">
        <v>0</v>
      </c>
      <c r="AH1954" s="191">
        <v>0</v>
      </c>
      <c r="AI1954" s="186">
        <v>0</v>
      </c>
      <c r="AJ1954" s="192">
        <v>7506425621521</v>
      </c>
      <c r="AK1954" s="192" t="s">
        <v>505</v>
      </c>
      <c r="AL1954" s="90" t="s">
        <v>278</v>
      </c>
      <c r="AM1954" s="75">
        <v>66246</v>
      </c>
      <c r="AN1954" s="76"/>
      <c r="AO1954" s="188">
        <v>0</v>
      </c>
      <c r="AP1954" s="188">
        <v>0</v>
      </c>
      <c r="AQ1954" s="187">
        <v>0</v>
      </c>
      <c r="AR1954" s="188">
        <v>0</v>
      </c>
      <c r="AS1954" s="187">
        <v>0</v>
      </c>
      <c r="AT1954" s="188">
        <v>0</v>
      </c>
      <c r="AU1954" s="187">
        <v>0</v>
      </c>
      <c r="AV1954" s="188">
        <v>0</v>
      </c>
      <c r="AW1954" s="187">
        <v>0</v>
      </c>
      <c r="AX1954" s="188">
        <v>0</v>
      </c>
      <c r="AY1954" s="187">
        <v>0</v>
      </c>
      <c r="AZ1954" s="188">
        <v>0</v>
      </c>
      <c r="BA1954" s="187">
        <v>0</v>
      </c>
      <c r="BB1954" s="188">
        <v>0</v>
      </c>
      <c r="BC1954" s="187">
        <v>0</v>
      </c>
      <c r="BD1954" s="75"/>
      <c r="BE1954" s="75"/>
      <c r="BG1954" s="74"/>
      <c r="BH1954" s="74"/>
      <c r="BI1954" s="194"/>
      <c r="BJ1954" s="74"/>
      <c r="BK1954" s="74"/>
      <c r="BL1954" s="74"/>
    </row>
    <row r="1955" spans="1:64" ht="11.25" customHeight="1" x14ac:dyDescent="0.2">
      <c r="A1955" s="184" t="s">
        <v>2550</v>
      </c>
      <c r="B1955" s="185">
        <v>0</v>
      </c>
      <c r="C1955" s="832">
        <v>66247</v>
      </c>
      <c r="D1955" s="284">
        <v>9.6029999999999998</v>
      </c>
      <c r="E1955" s="91">
        <v>0</v>
      </c>
      <c r="F1955" s="186">
        <v>0</v>
      </c>
      <c r="G1955" s="186">
        <v>0</v>
      </c>
      <c r="H1955" s="186">
        <v>0</v>
      </c>
      <c r="I1955" s="187">
        <v>0</v>
      </c>
      <c r="J1955" s="186">
        <v>0</v>
      </c>
      <c r="K1955" s="186">
        <v>0</v>
      </c>
      <c r="L1955" s="186">
        <v>0</v>
      </c>
      <c r="M1955" s="186">
        <v>0</v>
      </c>
      <c r="N1955" s="188">
        <v>0</v>
      </c>
      <c r="O1955" s="189">
        <v>0</v>
      </c>
      <c r="P1955" s="186">
        <v>0</v>
      </c>
      <c r="Q1955" s="189">
        <v>0</v>
      </c>
      <c r="R1955" s="189">
        <v>0</v>
      </c>
      <c r="S1955" s="189">
        <v>9.6029999999999998</v>
      </c>
      <c r="T1955" s="188">
        <v>9.6029999999999998</v>
      </c>
      <c r="U1955" s="187">
        <v>0</v>
      </c>
      <c r="V1955" s="189">
        <v>0</v>
      </c>
      <c r="W1955" s="189">
        <v>0</v>
      </c>
      <c r="X1955" s="188">
        <v>9.6029999999999998</v>
      </c>
      <c r="Y1955" s="188">
        <v>0</v>
      </c>
      <c r="Z1955" s="186">
        <v>0</v>
      </c>
      <c r="AA1955" s="186">
        <v>0</v>
      </c>
      <c r="AB1955" s="186">
        <v>0</v>
      </c>
      <c r="AC1955" s="186">
        <v>0</v>
      </c>
      <c r="AD1955" s="188">
        <v>0</v>
      </c>
      <c r="AE1955" s="189">
        <v>0</v>
      </c>
      <c r="AF1955" s="189">
        <v>0</v>
      </c>
      <c r="AG1955" s="189">
        <v>0</v>
      </c>
      <c r="AH1955" s="191">
        <v>0</v>
      </c>
      <c r="AI1955" s="186">
        <v>0</v>
      </c>
      <c r="AJ1955" s="192">
        <v>7501943416468</v>
      </c>
      <c r="AK1955" s="192" t="s">
        <v>262</v>
      </c>
      <c r="AL1955" s="90" t="s">
        <v>278</v>
      </c>
      <c r="AM1955" s="75">
        <v>66247</v>
      </c>
      <c r="AN1955" s="76"/>
      <c r="AO1955" s="188">
        <v>0</v>
      </c>
      <c r="AP1955" s="188">
        <v>0</v>
      </c>
      <c r="AQ1955" s="187">
        <v>0</v>
      </c>
      <c r="AR1955" s="188">
        <v>0</v>
      </c>
      <c r="AS1955" s="187">
        <v>0</v>
      </c>
      <c r="AT1955" s="188">
        <v>0</v>
      </c>
      <c r="AU1955" s="187">
        <v>0</v>
      </c>
      <c r="AV1955" s="188">
        <v>0</v>
      </c>
      <c r="AW1955" s="187">
        <v>0</v>
      </c>
      <c r="AX1955" s="188">
        <v>0</v>
      </c>
      <c r="AY1955" s="187">
        <v>0</v>
      </c>
      <c r="AZ1955" s="188">
        <v>0</v>
      </c>
      <c r="BA1955" s="187">
        <v>0</v>
      </c>
      <c r="BB1955" s="188">
        <v>0</v>
      </c>
      <c r="BC1955" s="187">
        <v>0</v>
      </c>
      <c r="BD1955" s="75"/>
      <c r="BE1955" s="75"/>
      <c r="BG1955" s="74"/>
      <c r="BH1955" s="74"/>
      <c r="BI1955" s="194"/>
      <c r="BJ1955" s="74"/>
      <c r="BK1955" s="74"/>
      <c r="BL1955" s="74"/>
    </row>
    <row r="1956" spans="1:64" ht="11.25" customHeight="1" x14ac:dyDescent="0.2">
      <c r="A1956" s="184" t="s">
        <v>2551</v>
      </c>
      <c r="B1956" s="185">
        <v>0</v>
      </c>
      <c r="C1956" s="832">
        <v>66248</v>
      </c>
      <c r="D1956" s="284">
        <v>6.4020000000000001</v>
      </c>
      <c r="E1956" s="91">
        <v>0</v>
      </c>
      <c r="F1956" s="186">
        <v>0</v>
      </c>
      <c r="G1956" s="186">
        <v>0</v>
      </c>
      <c r="H1956" s="186">
        <v>0</v>
      </c>
      <c r="I1956" s="187">
        <v>0</v>
      </c>
      <c r="J1956" s="186">
        <v>0</v>
      </c>
      <c r="K1956" s="186">
        <v>0</v>
      </c>
      <c r="L1956" s="186">
        <v>0</v>
      </c>
      <c r="M1956" s="186">
        <v>0</v>
      </c>
      <c r="N1956" s="188">
        <v>0</v>
      </c>
      <c r="O1956" s="189">
        <v>0</v>
      </c>
      <c r="P1956" s="186">
        <v>0</v>
      </c>
      <c r="Q1956" s="189">
        <v>0</v>
      </c>
      <c r="R1956" s="189">
        <v>0</v>
      </c>
      <c r="S1956" s="189">
        <v>6.4020000000000001</v>
      </c>
      <c r="T1956" s="188">
        <v>6.4020000000000001</v>
      </c>
      <c r="U1956" s="187">
        <v>0</v>
      </c>
      <c r="V1956" s="189">
        <v>0</v>
      </c>
      <c r="W1956" s="189">
        <v>0</v>
      </c>
      <c r="X1956" s="188">
        <v>6.4020000000000001</v>
      </c>
      <c r="Y1956" s="188">
        <v>0</v>
      </c>
      <c r="Z1956" s="186">
        <v>0</v>
      </c>
      <c r="AA1956" s="186">
        <v>0</v>
      </c>
      <c r="AB1956" s="186">
        <v>0</v>
      </c>
      <c r="AC1956" s="186">
        <v>0</v>
      </c>
      <c r="AD1956" s="188">
        <v>0</v>
      </c>
      <c r="AE1956" s="189">
        <v>0</v>
      </c>
      <c r="AF1956" s="189">
        <v>0</v>
      </c>
      <c r="AG1956" s="189">
        <v>0</v>
      </c>
      <c r="AH1956" s="191">
        <v>0</v>
      </c>
      <c r="AI1956" s="186">
        <v>0</v>
      </c>
      <c r="AJ1956" s="192">
        <v>7501943416468</v>
      </c>
      <c r="AK1956" s="192">
        <v>66101</v>
      </c>
      <c r="AL1956" s="90" t="s">
        <v>278</v>
      </c>
      <c r="AM1956" s="75">
        <v>66248</v>
      </c>
      <c r="AN1956" s="76"/>
      <c r="AO1956" s="188">
        <v>0</v>
      </c>
      <c r="AP1956" s="188">
        <v>0</v>
      </c>
      <c r="AQ1956" s="187">
        <v>0</v>
      </c>
      <c r="AR1956" s="188">
        <v>0</v>
      </c>
      <c r="AS1956" s="187">
        <v>0</v>
      </c>
      <c r="AT1956" s="188">
        <v>0</v>
      </c>
      <c r="AU1956" s="187">
        <v>0</v>
      </c>
      <c r="AV1956" s="188">
        <v>0</v>
      </c>
      <c r="AW1956" s="187">
        <v>0</v>
      </c>
      <c r="AX1956" s="188">
        <v>0</v>
      </c>
      <c r="AY1956" s="187">
        <v>0</v>
      </c>
      <c r="AZ1956" s="188">
        <v>0</v>
      </c>
      <c r="BA1956" s="187">
        <v>0</v>
      </c>
      <c r="BB1956" s="188">
        <v>0</v>
      </c>
      <c r="BC1956" s="187">
        <v>0</v>
      </c>
      <c r="BD1956" s="75"/>
      <c r="BE1956" s="75"/>
      <c r="BG1956" s="74"/>
      <c r="BH1956" s="74"/>
      <c r="BI1956" s="194"/>
      <c r="BJ1956" s="74"/>
      <c r="BK1956" s="74"/>
      <c r="BL1956" s="74"/>
    </row>
    <row r="1957" spans="1:64" ht="11.25" customHeight="1" x14ac:dyDescent="0.2">
      <c r="A1957" s="184" t="s">
        <v>2552</v>
      </c>
      <c r="B1957" s="185">
        <v>0</v>
      </c>
      <c r="C1957" s="832">
        <v>66102</v>
      </c>
      <c r="D1957" s="284">
        <v>1E-4</v>
      </c>
      <c r="E1957" s="91">
        <v>0</v>
      </c>
      <c r="F1957" s="186">
        <v>0</v>
      </c>
      <c r="G1957" s="186">
        <v>0</v>
      </c>
      <c r="H1957" s="186">
        <v>0</v>
      </c>
      <c r="I1957" s="187">
        <v>0</v>
      </c>
      <c r="J1957" s="186">
        <v>0</v>
      </c>
      <c r="K1957" s="186">
        <v>0</v>
      </c>
      <c r="L1957" s="186">
        <v>0</v>
      </c>
      <c r="M1957" s="186">
        <v>0</v>
      </c>
      <c r="N1957" s="188">
        <v>0</v>
      </c>
      <c r="O1957" s="189">
        <v>0</v>
      </c>
      <c r="P1957" s="186">
        <v>0</v>
      </c>
      <c r="Q1957" s="189">
        <v>0</v>
      </c>
      <c r="R1957" s="189">
        <v>0</v>
      </c>
      <c r="S1957" s="189">
        <v>1E-4</v>
      </c>
      <c r="T1957" s="188">
        <v>0</v>
      </c>
      <c r="U1957" s="187">
        <v>0</v>
      </c>
      <c r="V1957" s="189">
        <v>0</v>
      </c>
      <c r="W1957" s="189">
        <v>0</v>
      </c>
      <c r="X1957" s="188">
        <v>0</v>
      </c>
      <c r="Y1957" s="188">
        <v>0</v>
      </c>
      <c r="Z1957" s="186">
        <v>0</v>
      </c>
      <c r="AA1957" s="186">
        <v>0</v>
      </c>
      <c r="AB1957" s="186">
        <v>0</v>
      </c>
      <c r="AC1957" s="186">
        <v>0</v>
      </c>
      <c r="AD1957" s="188">
        <v>0</v>
      </c>
      <c r="AE1957" s="189">
        <v>0</v>
      </c>
      <c r="AF1957" s="189">
        <v>0</v>
      </c>
      <c r="AG1957" s="189">
        <v>0</v>
      </c>
      <c r="AH1957" s="191">
        <v>0</v>
      </c>
      <c r="AI1957" s="186">
        <v>0</v>
      </c>
      <c r="AJ1957" s="192">
        <v>7501943416482</v>
      </c>
      <c r="AK1957" s="192" t="s">
        <v>262</v>
      </c>
      <c r="AL1957" s="90" t="s">
        <v>278</v>
      </c>
      <c r="AM1957" s="75">
        <v>66102</v>
      </c>
      <c r="AN1957" s="76"/>
      <c r="AO1957" s="188">
        <v>0</v>
      </c>
      <c r="AP1957" s="188">
        <v>0</v>
      </c>
      <c r="AQ1957" s="187">
        <v>0</v>
      </c>
      <c r="AR1957" s="188">
        <v>0</v>
      </c>
      <c r="AS1957" s="187">
        <v>0</v>
      </c>
      <c r="AT1957" s="188">
        <v>0</v>
      </c>
      <c r="AU1957" s="187">
        <v>0</v>
      </c>
      <c r="AV1957" s="188">
        <v>0</v>
      </c>
      <c r="AW1957" s="187">
        <v>0</v>
      </c>
      <c r="AX1957" s="188">
        <v>0</v>
      </c>
      <c r="AY1957" s="187">
        <v>0</v>
      </c>
      <c r="AZ1957" s="188">
        <v>0</v>
      </c>
      <c r="BA1957" s="187">
        <v>0</v>
      </c>
      <c r="BB1957" s="188">
        <v>0</v>
      </c>
      <c r="BC1957" s="187">
        <v>0</v>
      </c>
      <c r="BD1957" s="75"/>
      <c r="BE1957" s="75"/>
      <c r="BG1957" s="74"/>
      <c r="BH1957" s="74"/>
      <c r="BI1957" s="194"/>
      <c r="BJ1957" s="74"/>
      <c r="BK1957" s="74"/>
      <c r="BL1957" s="74"/>
    </row>
    <row r="1958" spans="1:64" ht="11.25" customHeight="1" x14ac:dyDescent="0.2">
      <c r="A1958" s="184" t="s">
        <v>2553</v>
      </c>
      <c r="B1958" s="185">
        <v>0</v>
      </c>
      <c r="C1958" s="832">
        <v>66112</v>
      </c>
      <c r="D1958" s="284">
        <v>1E-4</v>
      </c>
      <c r="E1958" s="91">
        <v>0</v>
      </c>
      <c r="F1958" s="186">
        <v>0</v>
      </c>
      <c r="G1958" s="186">
        <v>0</v>
      </c>
      <c r="H1958" s="186">
        <v>0</v>
      </c>
      <c r="I1958" s="187">
        <v>0</v>
      </c>
      <c r="J1958" s="186">
        <v>0</v>
      </c>
      <c r="K1958" s="186">
        <v>0</v>
      </c>
      <c r="L1958" s="186">
        <v>0</v>
      </c>
      <c r="M1958" s="186">
        <v>0</v>
      </c>
      <c r="N1958" s="188">
        <v>0</v>
      </c>
      <c r="O1958" s="189">
        <v>0</v>
      </c>
      <c r="P1958" s="186">
        <v>0</v>
      </c>
      <c r="Q1958" s="189">
        <v>0</v>
      </c>
      <c r="R1958" s="189">
        <v>0</v>
      </c>
      <c r="S1958" s="189">
        <v>1E-4</v>
      </c>
      <c r="T1958" s="188">
        <v>0</v>
      </c>
      <c r="U1958" s="187">
        <v>0</v>
      </c>
      <c r="V1958" s="189">
        <v>0</v>
      </c>
      <c r="W1958" s="189">
        <v>0</v>
      </c>
      <c r="X1958" s="188">
        <v>0</v>
      </c>
      <c r="Y1958" s="188">
        <v>0</v>
      </c>
      <c r="Z1958" s="186">
        <v>0</v>
      </c>
      <c r="AA1958" s="186">
        <v>0</v>
      </c>
      <c r="AB1958" s="186">
        <v>0</v>
      </c>
      <c r="AC1958" s="186">
        <v>0</v>
      </c>
      <c r="AD1958" s="188">
        <v>0</v>
      </c>
      <c r="AE1958" s="189">
        <v>0</v>
      </c>
      <c r="AF1958" s="189">
        <v>0</v>
      </c>
      <c r="AG1958" s="189">
        <v>0</v>
      </c>
      <c r="AH1958" s="191">
        <v>0</v>
      </c>
      <c r="AI1958" s="186">
        <v>0</v>
      </c>
      <c r="AJ1958" s="192">
        <v>7501943416482</v>
      </c>
      <c r="AK1958" s="192">
        <v>66102</v>
      </c>
      <c r="AL1958" s="90" t="s">
        <v>278</v>
      </c>
      <c r="AM1958" s="75">
        <v>66112</v>
      </c>
      <c r="AN1958" s="76"/>
      <c r="AO1958" s="188">
        <v>0</v>
      </c>
      <c r="AP1958" s="188">
        <v>0</v>
      </c>
      <c r="AQ1958" s="187">
        <v>0</v>
      </c>
      <c r="AR1958" s="188">
        <v>0</v>
      </c>
      <c r="AS1958" s="187">
        <v>0</v>
      </c>
      <c r="AT1958" s="188">
        <v>0</v>
      </c>
      <c r="AU1958" s="187">
        <v>0</v>
      </c>
      <c r="AV1958" s="188">
        <v>0</v>
      </c>
      <c r="AW1958" s="187">
        <v>0</v>
      </c>
      <c r="AX1958" s="188">
        <v>0</v>
      </c>
      <c r="AY1958" s="187">
        <v>0</v>
      </c>
      <c r="AZ1958" s="188">
        <v>0</v>
      </c>
      <c r="BA1958" s="187">
        <v>0</v>
      </c>
      <c r="BB1958" s="188">
        <v>0</v>
      </c>
      <c r="BC1958" s="187">
        <v>0</v>
      </c>
      <c r="BD1958" s="75"/>
      <c r="BE1958" s="75"/>
      <c r="BG1958" s="74"/>
      <c r="BH1958" s="74"/>
      <c r="BI1958" s="194"/>
      <c r="BJ1958" s="74"/>
      <c r="BK1958" s="74"/>
      <c r="BL1958" s="74"/>
    </row>
    <row r="1959" spans="1:64" ht="11.25" customHeight="1" x14ac:dyDescent="0.2">
      <c r="A1959" s="184" t="s">
        <v>2554</v>
      </c>
      <c r="B1959" s="185">
        <v>0</v>
      </c>
      <c r="C1959" s="832">
        <v>66105</v>
      </c>
      <c r="D1959" s="284">
        <v>1E-4</v>
      </c>
      <c r="E1959" s="91">
        <v>0</v>
      </c>
      <c r="F1959" s="186">
        <v>0</v>
      </c>
      <c r="G1959" s="186">
        <v>0</v>
      </c>
      <c r="H1959" s="186">
        <v>0</v>
      </c>
      <c r="I1959" s="187">
        <v>0</v>
      </c>
      <c r="J1959" s="186">
        <v>0</v>
      </c>
      <c r="K1959" s="186">
        <v>0</v>
      </c>
      <c r="L1959" s="186">
        <v>0</v>
      </c>
      <c r="M1959" s="186">
        <v>0</v>
      </c>
      <c r="N1959" s="188">
        <v>0</v>
      </c>
      <c r="O1959" s="189">
        <v>0</v>
      </c>
      <c r="P1959" s="186">
        <v>0</v>
      </c>
      <c r="Q1959" s="189">
        <v>0</v>
      </c>
      <c r="R1959" s="189">
        <v>0</v>
      </c>
      <c r="S1959" s="189">
        <v>1E-4</v>
      </c>
      <c r="T1959" s="188">
        <v>0</v>
      </c>
      <c r="U1959" s="187">
        <v>0</v>
      </c>
      <c r="V1959" s="189">
        <v>0</v>
      </c>
      <c r="W1959" s="189">
        <v>0</v>
      </c>
      <c r="X1959" s="188">
        <v>0</v>
      </c>
      <c r="Y1959" s="188">
        <v>0</v>
      </c>
      <c r="Z1959" s="186">
        <v>0</v>
      </c>
      <c r="AA1959" s="186">
        <v>0</v>
      </c>
      <c r="AB1959" s="186">
        <v>0</v>
      </c>
      <c r="AC1959" s="186">
        <v>0</v>
      </c>
      <c r="AD1959" s="188">
        <v>0</v>
      </c>
      <c r="AE1959" s="189">
        <v>0</v>
      </c>
      <c r="AF1959" s="189">
        <v>0</v>
      </c>
      <c r="AG1959" s="189">
        <v>0</v>
      </c>
      <c r="AH1959" s="191">
        <v>0</v>
      </c>
      <c r="AI1959" s="186">
        <v>0</v>
      </c>
      <c r="AJ1959" s="192">
        <v>7501943416543</v>
      </c>
      <c r="AK1959" s="192" t="s">
        <v>262</v>
      </c>
      <c r="AL1959" s="90" t="s">
        <v>278</v>
      </c>
      <c r="AM1959" s="75">
        <v>66105</v>
      </c>
      <c r="AN1959" s="76"/>
      <c r="AO1959" s="188">
        <v>0</v>
      </c>
      <c r="AP1959" s="188">
        <v>0</v>
      </c>
      <c r="AQ1959" s="187">
        <v>0</v>
      </c>
      <c r="AR1959" s="188">
        <v>0</v>
      </c>
      <c r="AS1959" s="187">
        <v>0</v>
      </c>
      <c r="AT1959" s="188">
        <v>0</v>
      </c>
      <c r="AU1959" s="187">
        <v>0</v>
      </c>
      <c r="AV1959" s="188">
        <v>0</v>
      </c>
      <c r="AW1959" s="187">
        <v>0</v>
      </c>
      <c r="AX1959" s="188">
        <v>0</v>
      </c>
      <c r="AY1959" s="187">
        <v>0</v>
      </c>
      <c r="AZ1959" s="188">
        <v>0</v>
      </c>
      <c r="BA1959" s="187">
        <v>0</v>
      </c>
      <c r="BB1959" s="188">
        <v>0</v>
      </c>
      <c r="BC1959" s="187">
        <v>0</v>
      </c>
      <c r="BD1959" s="75"/>
      <c r="BE1959" s="75"/>
      <c r="BG1959" s="74"/>
      <c r="BH1959" s="74"/>
      <c r="BI1959" s="194"/>
      <c r="BJ1959" s="74"/>
      <c r="BK1959" s="74"/>
      <c r="BL1959" s="74"/>
    </row>
    <row r="1960" spans="1:64" ht="11.25" customHeight="1" x14ac:dyDescent="0.2">
      <c r="A1960" s="184" t="s">
        <v>2555</v>
      </c>
      <c r="B1960" s="185">
        <v>0</v>
      </c>
      <c r="C1960" s="832">
        <v>66115</v>
      </c>
      <c r="D1960" s="284">
        <v>1E-4</v>
      </c>
      <c r="E1960" s="91">
        <v>0</v>
      </c>
      <c r="F1960" s="186">
        <v>0</v>
      </c>
      <c r="G1960" s="186">
        <v>0</v>
      </c>
      <c r="H1960" s="186">
        <v>0</v>
      </c>
      <c r="I1960" s="187">
        <v>0</v>
      </c>
      <c r="J1960" s="186">
        <v>0</v>
      </c>
      <c r="K1960" s="186">
        <v>0</v>
      </c>
      <c r="L1960" s="186">
        <v>0</v>
      </c>
      <c r="M1960" s="186">
        <v>0</v>
      </c>
      <c r="N1960" s="188">
        <v>0</v>
      </c>
      <c r="O1960" s="189">
        <v>0</v>
      </c>
      <c r="P1960" s="186">
        <v>0</v>
      </c>
      <c r="Q1960" s="189">
        <v>0</v>
      </c>
      <c r="R1960" s="189">
        <v>0</v>
      </c>
      <c r="S1960" s="189">
        <v>1E-4</v>
      </c>
      <c r="T1960" s="188">
        <v>0</v>
      </c>
      <c r="U1960" s="187">
        <v>0</v>
      </c>
      <c r="V1960" s="189">
        <v>0</v>
      </c>
      <c r="W1960" s="189">
        <v>0</v>
      </c>
      <c r="X1960" s="188">
        <v>0</v>
      </c>
      <c r="Y1960" s="188">
        <v>0</v>
      </c>
      <c r="Z1960" s="186">
        <v>0</v>
      </c>
      <c r="AA1960" s="186">
        <v>0</v>
      </c>
      <c r="AB1960" s="186">
        <v>0</v>
      </c>
      <c r="AC1960" s="186">
        <v>0</v>
      </c>
      <c r="AD1960" s="188">
        <v>0</v>
      </c>
      <c r="AE1960" s="189">
        <v>0</v>
      </c>
      <c r="AF1960" s="189">
        <v>0</v>
      </c>
      <c r="AG1960" s="189">
        <v>0</v>
      </c>
      <c r="AH1960" s="191">
        <v>0</v>
      </c>
      <c r="AI1960" s="186">
        <v>0</v>
      </c>
      <c r="AJ1960" s="192">
        <v>7501943416543</v>
      </c>
      <c r="AK1960" s="192">
        <v>66105</v>
      </c>
      <c r="AL1960" s="90" t="s">
        <v>278</v>
      </c>
      <c r="AM1960" s="75">
        <v>66115</v>
      </c>
      <c r="AN1960" s="76"/>
      <c r="AO1960" s="188">
        <v>0</v>
      </c>
      <c r="AP1960" s="188">
        <v>0</v>
      </c>
      <c r="AQ1960" s="187">
        <v>0</v>
      </c>
      <c r="AR1960" s="188">
        <v>0</v>
      </c>
      <c r="AS1960" s="187">
        <v>0</v>
      </c>
      <c r="AT1960" s="188">
        <v>0</v>
      </c>
      <c r="AU1960" s="187">
        <v>0</v>
      </c>
      <c r="AV1960" s="188">
        <v>0</v>
      </c>
      <c r="AW1960" s="187">
        <v>0</v>
      </c>
      <c r="AX1960" s="188">
        <v>0</v>
      </c>
      <c r="AY1960" s="187">
        <v>0</v>
      </c>
      <c r="AZ1960" s="188">
        <v>0</v>
      </c>
      <c r="BA1960" s="187">
        <v>0</v>
      </c>
      <c r="BB1960" s="188">
        <v>0</v>
      </c>
      <c r="BC1960" s="187">
        <v>0</v>
      </c>
      <c r="BD1960" s="75"/>
      <c r="BE1960" s="75"/>
      <c r="BG1960" s="74"/>
      <c r="BH1960" s="74"/>
      <c r="BI1960" s="194"/>
      <c r="BJ1960" s="74"/>
      <c r="BK1960" s="74"/>
      <c r="BL1960" s="74"/>
    </row>
    <row r="1961" spans="1:64" ht="11.25" customHeight="1" x14ac:dyDescent="0.2">
      <c r="A1961" s="184" t="s">
        <v>2556</v>
      </c>
      <c r="B1961" s="185">
        <v>0</v>
      </c>
      <c r="C1961" s="832">
        <v>66126</v>
      </c>
      <c r="D1961" s="284">
        <v>1E-4</v>
      </c>
      <c r="E1961" s="91">
        <v>0</v>
      </c>
      <c r="F1961" s="186">
        <v>0</v>
      </c>
      <c r="G1961" s="186">
        <v>0</v>
      </c>
      <c r="H1961" s="186">
        <v>0</v>
      </c>
      <c r="I1961" s="187">
        <v>0</v>
      </c>
      <c r="J1961" s="186">
        <v>0</v>
      </c>
      <c r="K1961" s="186">
        <v>0</v>
      </c>
      <c r="L1961" s="186">
        <v>0</v>
      </c>
      <c r="M1961" s="186">
        <v>0</v>
      </c>
      <c r="N1961" s="188">
        <v>0</v>
      </c>
      <c r="O1961" s="189">
        <v>0</v>
      </c>
      <c r="P1961" s="186">
        <v>0</v>
      </c>
      <c r="Q1961" s="189">
        <v>0</v>
      </c>
      <c r="R1961" s="189">
        <v>0</v>
      </c>
      <c r="S1961" s="189">
        <v>1E-4</v>
      </c>
      <c r="T1961" s="188">
        <v>0</v>
      </c>
      <c r="U1961" s="187">
        <v>0</v>
      </c>
      <c r="V1961" s="189">
        <v>0</v>
      </c>
      <c r="W1961" s="189">
        <v>0</v>
      </c>
      <c r="X1961" s="188">
        <v>0</v>
      </c>
      <c r="Y1961" s="188">
        <v>0</v>
      </c>
      <c r="Z1961" s="186">
        <v>0</v>
      </c>
      <c r="AA1961" s="186">
        <v>0</v>
      </c>
      <c r="AB1961" s="186">
        <v>0</v>
      </c>
      <c r="AC1961" s="186">
        <v>0</v>
      </c>
      <c r="AD1961" s="188">
        <v>0</v>
      </c>
      <c r="AE1961" s="189">
        <v>0</v>
      </c>
      <c r="AF1961" s="189">
        <v>0</v>
      </c>
      <c r="AG1961" s="189">
        <v>0</v>
      </c>
      <c r="AH1961" s="191">
        <v>0</v>
      </c>
      <c r="AI1961" s="186">
        <v>0</v>
      </c>
      <c r="AJ1961" s="192">
        <v>7506425609048</v>
      </c>
      <c r="AK1961" s="192" t="s">
        <v>262</v>
      </c>
      <c r="AL1961" s="90" t="s">
        <v>278</v>
      </c>
      <c r="AM1961" s="75">
        <v>66126</v>
      </c>
      <c r="AN1961" s="76"/>
      <c r="AO1961" s="188">
        <v>0</v>
      </c>
      <c r="AP1961" s="188">
        <v>0</v>
      </c>
      <c r="AQ1961" s="187">
        <v>0</v>
      </c>
      <c r="AR1961" s="188">
        <v>0</v>
      </c>
      <c r="AS1961" s="187">
        <v>0</v>
      </c>
      <c r="AT1961" s="188">
        <v>0</v>
      </c>
      <c r="AU1961" s="187">
        <v>0</v>
      </c>
      <c r="AV1961" s="188">
        <v>0</v>
      </c>
      <c r="AW1961" s="187">
        <v>0</v>
      </c>
      <c r="AX1961" s="188">
        <v>0</v>
      </c>
      <c r="AY1961" s="187">
        <v>0</v>
      </c>
      <c r="AZ1961" s="188">
        <v>0</v>
      </c>
      <c r="BA1961" s="187">
        <v>0</v>
      </c>
      <c r="BB1961" s="188">
        <v>0</v>
      </c>
      <c r="BC1961" s="187">
        <v>0</v>
      </c>
      <c r="BD1961" s="75"/>
      <c r="BE1961" s="75"/>
      <c r="BG1961" s="74"/>
      <c r="BH1961" s="74"/>
      <c r="BI1961" s="194"/>
      <c r="BJ1961" s="74"/>
      <c r="BK1961" s="74"/>
      <c r="BL1961" s="74"/>
    </row>
    <row r="1962" spans="1:64" ht="11.25" customHeight="1" x14ac:dyDescent="0.2">
      <c r="A1962" s="184" t="s">
        <v>2557</v>
      </c>
      <c r="B1962" s="185">
        <v>0</v>
      </c>
      <c r="C1962" s="832">
        <v>66127</v>
      </c>
      <c r="D1962" s="284">
        <v>1E-4</v>
      </c>
      <c r="E1962" s="91">
        <v>0</v>
      </c>
      <c r="F1962" s="186">
        <v>0</v>
      </c>
      <c r="G1962" s="186">
        <v>0</v>
      </c>
      <c r="H1962" s="186">
        <v>0</v>
      </c>
      <c r="I1962" s="187">
        <v>0</v>
      </c>
      <c r="J1962" s="186">
        <v>0</v>
      </c>
      <c r="K1962" s="186">
        <v>0</v>
      </c>
      <c r="L1962" s="186">
        <v>0</v>
      </c>
      <c r="M1962" s="186">
        <v>0</v>
      </c>
      <c r="N1962" s="188">
        <v>0</v>
      </c>
      <c r="O1962" s="189">
        <v>0</v>
      </c>
      <c r="P1962" s="186">
        <v>0</v>
      </c>
      <c r="Q1962" s="189">
        <v>0</v>
      </c>
      <c r="R1962" s="189">
        <v>0</v>
      </c>
      <c r="S1962" s="189">
        <v>1E-4</v>
      </c>
      <c r="T1962" s="188">
        <v>0</v>
      </c>
      <c r="U1962" s="187">
        <v>0</v>
      </c>
      <c r="V1962" s="189">
        <v>0</v>
      </c>
      <c r="W1962" s="189">
        <v>0</v>
      </c>
      <c r="X1962" s="188">
        <v>0</v>
      </c>
      <c r="Y1962" s="188">
        <v>0</v>
      </c>
      <c r="Z1962" s="186">
        <v>0</v>
      </c>
      <c r="AA1962" s="186">
        <v>0</v>
      </c>
      <c r="AB1962" s="186">
        <v>0</v>
      </c>
      <c r="AC1962" s="186">
        <v>0</v>
      </c>
      <c r="AD1962" s="188">
        <v>0</v>
      </c>
      <c r="AE1962" s="189">
        <v>0</v>
      </c>
      <c r="AF1962" s="189">
        <v>0</v>
      </c>
      <c r="AG1962" s="189">
        <v>0</v>
      </c>
      <c r="AH1962" s="191">
        <v>0</v>
      </c>
      <c r="AI1962" s="186">
        <v>0</v>
      </c>
      <c r="AJ1962" s="192">
        <v>7506425609055</v>
      </c>
      <c r="AK1962" s="192" t="s">
        <v>262</v>
      </c>
      <c r="AL1962" s="90" t="s">
        <v>278</v>
      </c>
      <c r="AM1962" s="75">
        <v>66127</v>
      </c>
      <c r="AN1962" s="76"/>
      <c r="AO1962" s="188">
        <v>0</v>
      </c>
      <c r="AP1962" s="188">
        <v>0</v>
      </c>
      <c r="AQ1962" s="187">
        <v>0</v>
      </c>
      <c r="AR1962" s="188">
        <v>0</v>
      </c>
      <c r="AS1962" s="187">
        <v>0</v>
      </c>
      <c r="AT1962" s="188">
        <v>0</v>
      </c>
      <c r="AU1962" s="187">
        <v>0</v>
      </c>
      <c r="AV1962" s="188">
        <v>0</v>
      </c>
      <c r="AW1962" s="187">
        <v>0</v>
      </c>
      <c r="AX1962" s="188">
        <v>0</v>
      </c>
      <c r="AY1962" s="187">
        <v>0</v>
      </c>
      <c r="AZ1962" s="188">
        <v>0</v>
      </c>
      <c r="BA1962" s="187">
        <v>0</v>
      </c>
      <c r="BB1962" s="188">
        <v>0</v>
      </c>
      <c r="BC1962" s="187">
        <v>0</v>
      </c>
      <c r="BD1962" s="75"/>
      <c r="BE1962" s="75"/>
      <c r="BG1962" s="74"/>
      <c r="BH1962" s="74"/>
      <c r="BI1962" s="194"/>
      <c r="BJ1962" s="74"/>
      <c r="BK1962" s="74"/>
      <c r="BL1962" s="74"/>
    </row>
    <row r="1963" spans="1:64" ht="11.25" customHeight="1" x14ac:dyDescent="0.2">
      <c r="A1963" s="184" t="s">
        <v>2558</v>
      </c>
      <c r="B1963" s="185">
        <v>0</v>
      </c>
      <c r="C1963" s="832">
        <v>66128</v>
      </c>
      <c r="D1963" s="284">
        <v>96</v>
      </c>
      <c r="E1963" s="91">
        <v>0</v>
      </c>
      <c r="F1963" s="186">
        <v>0</v>
      </c>
      <c r="G1963" s="186">
        <v>0</v>
      </c>
      <c r="H1963" s="186">
        <v>0</v>
      </c>
      <c r="I1963" s="187">
        <v>0</v>
      </c>
      <c r="J1963" s="186">
        <v>0</v>
      </c>
      <c r="K1963" s="186">
        <v>0</v>
      </c>
      <c r="L1963" s="186">
        <v>0</v>
      </c>
      <c r="M1963" s="186">
        <v>0</v>
      </c>
      <c r="N1963" s="188">
        <v>0</v>
      </c>
      <c r="O1963" s="189">
        <v>0</v>
      </c>
      <c r="P1963" s="186">
        <v>0</v>
      </c>
      <c r="Q1963" s="189">
        <v>0</v>
      </c>
      <c r="R1963" s="189">
        <v>0</v>
      </c>
      <c r="S1963" s="189">
        <v>96</v>
      </c>
      <c r="T1963" s="188">
        <v>96</v>
      </c>
      <c r="U1963" s="187">
        <v>0</v>
      </c>
      <c r="V1963" s="189">
        <v>0</v>
      </c>
      <c r="W1963" s="189">
        <v>0</v>
      </c>
      <c r="X1963" s="188">
        <v>96</v>
      </c>
      <c r="Y1963" s="188">
        <v>0</v>
      </c>
      <c r="Z1963" s="186">
        <v>0</v>
      </c>
      <c r="AA1963" s="186">
        <v>0</v>
      </c>
      <c r="AB1963" s="186">
        <v>0</v>
      </c>
      <c r="AC1963" s="186">
        <v>0</v>
      </c>
      <c r="AD1963" s="188">
        <v>0</v>
      </c>
      <c r="AE1963" s="189">
        <v>0</v>
      </c>
      <c r="AF1963" s="189">
        <v>0</v>
      </c>
      <c r="AG1963" s="189">
        <v>0</v>
      </c>
      <c r="AH1963" s="191">
        <v>0</v>
      </c>
      <c r="AI1963" s="186">
        <v>0</v>
      </c>
      <c r="AJ1963" s="192">
        <v>7506425609062</v>
      </c>
      <c r="AK1963" s="192" t="s">
        <v>262</v>
      </c>
      <c r="AL1963" s="90" t="s">
        <v>278</v>
      </c>
      <c r="AM1963" s="75">
        <v>66128</v>
      </c>
      <c r="AN1963" s="76"/>
      <c r="AO1963" s="188">
        <v>0</v>
      </c>
      <c r="AP1963" s="188">
        <v>0</v>
      </c>
      <c r="AQ1963" s="187">
        <v>0</v>
      </c>
      <c r="AR1963" s="188">
        <v>0</v>
      </c>
      <c r="AS1963" s="187">
        <v>0</v>
      </c>
      <c r="AT1963" s="188">
        <v>0</v>
      </c>
      <c r="AU1963" s="187">
        <v>0</v>
      </c>
      <c r="AV1963" s="188">
        <v>0</v>
      </c>
      <c r="AW1963" s="187">
        <v>0</v>
      </c>
      <c r="AX1963" s="188">
        <v>0</v>
      </c>
      <c r="AY1963" s="187">
        <v>0</v>
      </c>
      <c r="AZ1963" s="188">
        <v>0</v>
      </c>
      <c r="BA1963" s="187">
        <v>0</v>
      </c>
      <c r="BB1963" s="188">
        <v>0</v>
      </c>
      <c r="BC1963" s="187">
        <v>0</v>
      </c>
      <c r="BD1963" s="75"/>
      <c r="BE1963" s="75"/>
      <c r="BG1963" s="74"/>
      <c r="BH1963" s="74"/>
      <c r="BI1963" s="194"/>
      <c r="BJ1963" s="74"/>
      <c r="BK1963" s="74"/>
      <c r="BL1963" s="74"/>
    </row>
    <row r="1964" spans="1:64" ht="11.25" customHeight="1" x14ac:dyDescent="0.2">
      <c r="A1964" s="184" t="s">
        <v>2559</v>
      </c>
      <c r="B1964" s="185">
        <v>0</v>
      </c>
      <c r="C1964" s="832">
        <v>66129</v>
      </c>
      <c r="D1964" s="284">
        <v>1E-4</v>
      </c>
      <c r="E1964" s="91">
        <v>0</v>
      </c>
      <c r="F1964" s="186">
        <v>0</v>
      </c>
      <c r="G1964" s="186">
        <v>0</v>
      </c>
      <c r="H1964" s="186">
        <v>0</v>
      </c>
      <c r="I1964" s="187">
        <v>0</v>
      </c>
      <c r="J1964" s="186">
        <v>0</v>
      </c>
      <c r="K1964" s="186">
        <v>0</v>
      </c>
      <c r="L1964" s="186">
        <v>0</v>
      </c>
      <c r="M1964" s="186">
        <v>0</v>
      </c>
      <c r="N1964" s="188">
        <v>0</v>
      </c>
      <c r="O1964" s="189">
        <v>0</v>
      </c>
      <c r="P1964" s="186">
        <v>0</v>
      </c>
      <c r="Q1964" s="189">
        <v>0</v>
      </c>
      <c r="R1964" s="189">
        <v>0</v>
      </c>
      <c r="S1964" s="189">
        <v>1E-4</v>
      </c>
      <c r="T1964" s="188">
        <v>0</v>
      </c>
      <c r="U1964" s="187">
        <v>0</v>
      </c>
      <c r="V1964" s="189">
        <v>0</v>
      </c>
      <c r="W1964" s="189">
        <v>0</v>
      </c>
      <c r="X1964" s="188">
        <v>0</v>
      </c>
      <c r="Y1964" s="188">
        <v>0</v>
      </c>
      <c r="Z1964" s="186">
        <v>0</v>
      </c>
      <c r="AA1964" s="186">
        <v>0</v>
      </c>
      <c r="AB1964" s="186">
        <v>0</v>
      </c>
      <c r="AC1964" s="186">
        <v>0</v>
      </c>
      <c r="AD1964" s="188">
        <v>0</v>
      </c>
      <c r="AE1964" s="189">
        <v>0</v>
      </c>
      <c r="AF1964" s="189">
        <v>0</v>
      </c>
      <c r="AG1964" s="189">
        <v>0</v>
      </c>
      <c r="AH1964" s="191">
        <v>0</v>
      </c>
      <c r="AI1964" s="186">
        <v>0</v>
      </c>
      <c r="AJ1964" s="192">
        <v>7506425609079</v>
      </c>
      <c r="AK1964" s="192" t="s">
        <v>262</v>
      </c>
      <c r="AL1964" s="90" t="s">
        <v>278</v>
      </c>
      <c r="AM1964" s="75">
        <v>66129</v>
      </c>
      <c r="AN1964" s="76"/>
      <c r="AO1964" s="188">
        <v>0</v>
      </c>
      <c r="AP1964" s="188">
        <v>0</v>
      </c>
      <c r="AQ1964" s="187">
        <v>0</v>
      </c>
      <c r="AR1964" s="188">
        <v>0</v>
      </c>
      <c r="AS1964" s="187">
        <v>0</v>
      </c>
      <c r="AT1964" s="188">
        <v>0</v>
      </c>
      <c r="AU1964" s="187">
        <v>0</v>
      </c>
      <c r="AV1964" s="188">
        <v>0</v>
      </c>
      <c r="AW1964" s="187">
        <v>0</v>
      </c>
      <c r="AX1964" s="188">
        <v>0</v>
      </c>
      <c r="AY1964" s="187">
        <v>0</v>
      </c>
      <c r="AZ1964" s="188">
        <v>0</v>
      </c>
      <c r="BA1964" s="187">
        <v>0</v>
      </c>
      <c r="BB1964" s="188">
        <v>0</v>
      </c>
      <c r="BC1964" s="187">
        <v>0</v>
      </c>
      <c r="BD1964" s="75"/>
      <c r="BE1964" s="75"/>
      <c r="BG1964" s="74"/>
      <c r="BH1964" s="74"/>
      <c r="BI1964" s="194"/>
      <c r="BJ1964" s="74"/>
      <c r="BK1964" s="74"/>
      <c r="BL1964" s="74"/>
    </row>
    <row r="1965" spans="1:64" ht="11.25" customHeight="1" x14ac:dyDescent="0.2">
      <c r="A1965" s="184" t="s">
        <v>2560</v>
      </c>
      <c r="B1965" s="185">
        <v>0</v>
      </c>
      <c r="C1965" s="832">
        <v>66130</v>
      </c>
      <c r="D1965" s="284">
        <v>1E-4</v>
      </c>
      <c r="E1965" s="91">
        <v>0</v>
      </c>
      <c r="F1965" s="186">
        <v>0</v>
      </c>
      <c r="G1965" s="186">
        <v>0</v>
      </c>
      <c r="H1965" s="186">
        <v>0</v>
      </c>
      <c r="I1965" s="187">
        <v>0</v>
      </c>
      <c r="J1965" s="186">
        <v>0</v>
      </c>
      <c r="K1965" s="186">
        <v>0</v>
      </c>
      <c r="L1965" s="186">
        <v>0</v>
      </c>
      <c r="M1965" s="186">
        <v>0</v>
      </c>
      <c r="N1965" s="188">
        <v>0</v>
      </c>
      <c r="O1965" s="189">
        <v>0</v>
      </c>
      <c r="P1965" s="186">
        <v>0</v>
      </c>
      <c r="Q1965" s="189">
        <v>0</v>
      </c>
      <c r="R1965" s="189">
        <v>0</v>
      </c>
      <c r="S1965" s="189">
        <v>1E-4</v>
      </c>
      <c r="T1965" s="188">
        <v>0</v>
      </c>
      <c r="U1965" s="187">
        <v>0</v>
      </c>
      <c r="V1965" s="189">
        <v>0</v>
      </c>
      <c r="W1965" s="189">
        <v>0</v>
      </c>
      <c r="X1965" s="188">
        <v>0</v>
      </c>
      <c r="Y1965" s="188">
        <v>0</v>
      </c>
      <c r="Z1965" s="186">
        <v>0</v>
      </c>
      <c r="AA1965" s="186">
        <v>0</v>
      </c>
      <c r="AB1965" s="186">
        <v>0</v>
      </c>
      <c r="AC1965" s="186">
        <v>0</v>
      </c>
      <c r="AD1965" s="188">
        <v>0</v>
      </c>
      <c r="AE1965" s="189">
        <v>0</v>
      </c>
      <c r="AF1965" s="189">
        <v>0</v>
      </c>
      <c r="AG1965" s="189">
        <v>0</v>
      </c>
      <c r="AH1965" s="191">
        <v>0</v>
      </c>
      <c r="AI1965" s="186">
        <v>0</v>
      </c>
      <c r="AJ1965" s="192">
        <v>7506425609086</v>
      </c>
      <c r="AK1965" s="192" t="s">
        <v>262</v>
      </c>
      <c r="AL1965" s="90" t="s">
        <v>278</v>
      </c>
      <c r="AM1965" s="75">
        <v>66130</v>
      </c>
      <c r="AN1965" s="76"/>
      <c r="AO1965" s="188">
        <v>0</v>
      </c>
      <c r="AP1965" s="188">
        <v>0</v>
      </c>
      <c r="AQ1965" s="187">
        <v>0</v>
      </c>
      <c r="AR1965" s="188">
        <v>0</v>
      </c>
      <c r="AS1965" s="187">
        <v>0</v>
      </c>
      <c r="AT1965" s="188">
        <v>0</v>
      </c>
      <c r="AU1965" s="187">
        <v>0</v>
      </c>
      <c r="AV1965" s="188">
        <v>0</v>
      </c>
      <c r="AW1965" s="187">
        <v>0</v>
      </c>
      <c r="AX1965" s="188">
        <v>0</v>
      </c>
      <c r="AY1965" s="187">
        <v>0</v>
      </c>
      <c r="AZ1965" s="188">
        <v>0</v>
      </c>
      <c r="BA1965" s="187">
        <v>0</v>
      </c>
      <c r="BB1965" s="188">
        <v>0</v>
      </c>
      <c r="BC1965" s="187">
        <v>0</v>
      </c>
      <c r="BD1965" s="75"/>
      <c r="BE1965" s="75"/>
      <c r="BG1965" s="74"/>
      <c r="BH1965" s="74"/>
      <c r="BI1965" s="194"/>
      <c r="BJ1965" s="74"/>
      <c r="BK1965" s="74"/>
      <c r="BL1965" s="74"/>
    </row>
    <row r="1966" spans="1:64" ht="11.25" customHeight="1" x14ac:dyDescent="0.2">
      <c r="A1966" s="184" t="s">
        <v>2561</v>
      </c>
      <c r="B1966" s="185">
        <v>0</v>
      </c>
      <c r="C1966" s="832">
        <v>66241</v>
      </c>
      <c r="D1966" s="284">
        <v>32.01</v>
      </c>
      <c r="E1966" s="91">
        <v>0</v>
      </c>
      <c r="F1966" s="186">
        <v>0</v>
      </c>
      <c r="G1966" s="186">
        <v>0</v>
      </c>
      <c r="H1966" s="186">
        <v>0</v>
      </c>
      <c r="I1966" s="187">
        <v>0</v>
      </c>
      <c r="J1966" s="186">
        <v>0</v>
      </c>
      <c r="K1966" s="186">
        <v>0</v>
      </c>
      <c r="L1966" s="186">
        <v>0</v>
      </c>
      <c r="M1966" s="186">
        <v>0</v>
      </c>
      <c r="N1966" s="188">
        <v>0</v>
      </c>
      <c r="O1966" s="189">
        <v>0</v>
      </c>
      <c r="P1966" s="186">
        <v>0</v>
      </c>
      <c r="Q1966" s="189">
        <v>0</v>
      </c>
      <c r="R1966" s="189">
        <v>0</v>
      </c>
      <c r="S1966" s="189">
        <v>32.01</v>
      </c>
      <c r="T1966" s="188">
        <v>32.01</v>
      </c>
      <c r="U1966" s="187">
        <v>0</v>
      </c>
      <c r="V1966" s="189">
        <v>0</v>
      </c>
      <c r="W1966" s="189">
        <v>0</v>
      </c>
      <c r="X1966" s="188">
        <v>32.01</v>
      </c>
      <c r="Y1966" s="188">
        <v>0</v>
      </c>
      <c r="Z1966" s="186">
        <v>0</v>
      </c>
      <c r="AA1966" s="186">
        <v>0</v>
      </c>
      <c r="AB1966" s="186">
        <v>0</v>
      </c>
      <c r="AC1966" s="186">
        <v>0</v>
      </c>
      <c r="AD1966" s="188">
        <v>0</v>
      </c>
      <c r="AE1966" s="189">
        <v>0</v>
      </c>
      <c r="AF1966" s="189">
        <v>0</v>
      </c>
      <c r="AG1966" s="189">
        <v>0</v>
      </c>
      <c r="AH1966" s="191">
        <v>0</v>
      </c>
      <c r="AI1966" s="186">
        <v>0</v>
      </c>
      <c r="AJ1966" s="192">
        <v>7506425635252</v>
      </c>
      <c r="AK1966" s="192" t="s">
        <v>262</v>
      </c>
      <c r="AL1966" s="90" t="s">
        <v>278</v>
      </c>
      <c r="AM1966" s="75">
        <v>66241</v>
      </c>
      <c r="AN1966" s="76"/>
      <c r="AO1966" s="188">
        <v>0</v>
      </c>
      <c r="AP1966" s="188">
        <v>0</v>
      </c>
      <c r="AQ1966" s="187">
        <v>0</v>
      </c>
      <c r="AR1966" s="188">
        <v>0</v>
      </c>
      <c r="AS1966" s="187">
        <v>0</v>
      </c>
      <c r="AT1966" s="188">
        <v>0</v>
      </c>
      <c r="AU1966" s="187">
        <v>0</v>
      </c>
      <c r="AV1966" s="188">
        <v>0</v>
      </c>
      <c r="AW1966" s="187">
        <v>0</v>
      </c>
      <c r="AX1966" s="188">
        <v>0</v>
      </c>
      <c r="AY1966" s="187">
        <v>0</v>
      </c>
      <c r="AZ1966" s="188">
        <v>0</v>
      </c>
      <c r="BA1966" s="187">
        <v>0</v>
      </c>
      <c r="BB1966" s="188">
        <v>0</v>
      </c>
      <c r="BC1966" s="187">
        <v>0</v>
      </c>
      <c r="BD1966" s="75"/>
      <c r="BE1966" s="75"/>
      <c r="BG1966" s="74"/>
      <c r="BH1966" s="74"/>
      <c r="BI1966" s="194"/>
      <c r="BJ1966" s="74"/>
      <c r="BK1966" s="74"/>
      <c r="BL1966" s="74"/>
    </row>
    <row r="1967" spans="1:64" ht="11.25" customHeight="1" x14ac:dyDescent="0.2">
      <c r="A1967" s="184" t="s">
        <v>2562</v>
      </c>
      <c r="B1967" s="185">
        <v>0</v>
      </c>
      <c r="C1967" s="832">
        <v>66242</v>
      </c>
      <c r="D1967" s="284">
        <v>1E-4</v>
      </c>
      <c r="E1967" s="91">
        <v>0</v>
      </c>
      <c r="F1967" s="186">
        <v>0</v>
      </c>
      <c r="G1967" s="186">
        <v>0</v>
      </c>
      <c r="H1967" s="186">
        <v>0</v>
      </c>
      <c r="I1967" s="187">
        <v>0</v>
      </c>
      <c r="J1967" s="186">
        <v>0</v>
      </c>
      <c r="K1967" s="186">
        <v>0</v>
      </c>
      <c r="L1967" s="186">
        <v>0</v>
      </c>
      <c r="M1967" s="186">
        <v>0</v>
      </c>
      <c r="N1967" s="188">
        <v>0</v>
      </c>
      <c r="O1967" s="189">
        <v>0</v>
      </c>
      <c r="P1967" s="186">
        <v>0</v>
      </c>
      <c r="Q1967" s="189">
        <v>0</v>
      </c>
      <c r="R1967" s="189">
        <v>0</v>
      </c>
      <c r="S1967" s="189">
        <v>1E-4</v>
      </c>
      <c r="T1967" s="188">
        <v>0</v>
      </c>
      <c r="U1967" s="187">
        <v>0</v>
      </c>
      <c r="V1967" s="189">
        <v>0</v>
      </c>
      <c r="W1967" s="189">
        <v>0</v>
      </c>
      <c r="X1967" s="188">
        <v>0</v>
      </c>
      <c r="Y1967" s="188">
        <v>0</v>
      </c>
      <c r="Z1967" s="186">
        <v>0</v>
      </c>
      <c r="AA1967" s="186">
        <v>0</v>
      </c>
      <c r="AB1967" s="186">
        <v>0</v>
      </c>
      <c r="AC1967" s="186">
        <v>0</v>
      </c>
      <c r="AD1967" s="188">
        <v>0</v>
      </c>
      <c r="AE1967" s="189">
        <v>0</v>
      </c>
      <c r="AF1967" s="189">
        <v>0</v>
      </c>
      <c r="AG1967" s="189">
        <v>0</v>
      </c>
      <c r="AH1967" s="191">
        <v>0</v>
      </c>
      <c r="AI1967" s="186">
        <v>0</v>
      </c>
      <c r="AJ1967" s="192">
        <v>7506425635276</v>
      </c>
      <c r="AK1967" s="192" t="s">
        <v>262</v>
      </c>
      <c r="AL1967" s="90" t="s">
        <v>278</v>
      </c>
      <c r="AM1967" s="75">
        <v>66242</v>
      </c>
      <c r="AN1967" s="76"/>
      <c r="AO1967" s="188">
        <v>0</v>
      </c>
      <c r="AP1967" s="188">
        <v>0</v>
      </c>
      <c r="AQ1967" s="187">
        <v>0</v>
      </c>
      <c r="AR1967" s="188">
        <v>0</v>
      </c>
      <c r="AS1967" s="187">
        <v>0</v>
      </c>
      <c r="AT1967" s="188">
        <v>0</v>
      </c>
      <c r="AU1967" s="187">
        <v>0</v>
      </c>
      <c r="AV1967" s="188">
        <v>0</v>
      </c>
      <c r="AW1967" s="187">
        <v>0</v>
      </c>
      <c r="AX1967" s="188">
        <v>0</v>
      </c>
      <c r="AY1967" s="187">
        <v>0</v>
      </c>
      <c r="AZ1967" s="188">
        <v>0</v>
      </c>
      <c r="BA1967" s="187">
        <v>0</v>
      </c>
      <c r="BB1967" s="188">
        <v>0</v>
      </c>
      <c r="BC1967" s="187">
        <v>0</v>
      </c>
      <c r="BD1967" s="75"/>
      <c r="BE1967" s="75"/>
      <c r="BG1967" s="74"/>
      <c r="BH1967" s="74"/>
      <c r="BI1967" s="194"/>
      <c r="BJ1967" s="74"/>
      <c r="BK1967" s="74"/>
      <c r="BL1967" s="74"/>
    </row>
    <row r="1968" spans="1:64" ht="11.25" customHeight="1" x14ac:dyDescent="0.3">
      <c r="A1968" s="149" t="s">
        <v>60</v>
      </c>
      <c r="B1968" s="169">
        <v>0</v>
      </c>
      <c r="C1968" s="871"/>
      <c r="D1968" s="379">
        <v>51472.978499999968</v>
      </c>
      <c r="E1968" s="220">
        <v>30.238470518913772</v>
      </c>
      <c r="F1968" s="221">
        <v>54000</v>
      </c>
      <c r="G1968" s="221">
        <v>48000</v>
      </c>
      <c r="H1968" s="221">
        <v>11573</v>
      </c>
      <c r="I1968" s="222">
        <v>24.110416666666666</v>
      </c>
      <c r="J1968" s="221">
        <v>44832.942000000003</v>
      </c>
      <c r="K1968" s="221">
        <v>51067.045670650856</v>
      </c>
      <c r="L1968" s="221">
        <v>4270.8550000000005</v>
      </c>
      <c r="M1968" s="221">
        <v>8.3632310111382413</v>
      </c>
      <c r="N1968" s="221">
        <v>0</v>
      </c>
      <c r="O1968" s="221">
        <v>0</v>
      </c>
      <c r="P1968" s="221">
        <v>86.081999999999994</v>
      </c>
      <c r="Q1968" s="224">
        <v>9.7181599191059114</v>
      </c>
      <c r="R1968" s="224">
        <v>39.243763882370231</v>
      </c>
      <c r="S1968" s="224">
        <v>58647.112999999983</v>
      </c>
      <c r="T1968" s="221">
        <v>58907.012000000002</v>
      </c>
      <c r="U1968" s="222">
        <v>34.605690162641373</v>
      </c>
      <c r="V1968" s="221">
        <v>2970.08</v>
      </c>
      <c r="W1968" s="221">
        <v>86.081999999999994</v>
      </c>
      <c r="X1968" s="221">
        <v>55850.850000000006</v>
      </c>
      <c r="Y1968" s="221">
        <v>12866.235000000001</v>
      </c>
      <c r="Z1968" s="221">
        <v>7867.8029999999999</v>
      </c>
      <c r="AA1968" s="221">
        <v>0</v>
      </c>
      <c r="AB1968" s="221">
        <v>0</v>
      </c>
      <c r="AC1968" s="221">
        <v>0</v>
      </c>
      <c r="AD1968" s="221">
        <v>495.74</v>
      </c>
      <c r="AE1968" s="221">
        <v>0</v>
      </c>
      <c r="AF1968" s="221">
        <v>0</v>
      </c>
      <c r="AG1968" s="221">
        <v>0</v>
      </c>
      <c r="AH1968" s="221">
        <v>0</v>
      </c>
      <c r="AI1968" s="225">
        <v>0</v>
      </c>
      <c r="AJ1968" s="192">
        <v>0</v>
      </c>
      <c r="AK1968" s="192">
        <v>0</v>
      </c>
      <c r="AM1968" s="75">
        <v>0</v>
      </c>
      <c r="AN1968" s="73" t="s">
        <v>608</v>
      </c>
      <c r="AO1968" s="223">
        <v>0</v>
      </c>
      <c r="AP1968" s="223">
        <v>0</v>
      </c>
      <c r="AQ1968" s="222">
        <v>0</v>
      </c>
      <c r="AR1968" s="223">
        <v>0</v>
      </c>
      <c r="AS1968" s="222">
        <v>0</v>
      </c>
      <c r="AT1968" s="223">
        <v>0</v>
      </c>
      <c r="AU1968" s="222">
        <v>0</v>
      </c>
      <c r="AV1968" s="223">
        <v>0</v>
      </c>
      <c r="AW1968" s="222">
        <v>0</v>
      </c>
      <c r="AX1968" s="223">
        <v>0</v>
      </c>
      <c r="AY1968" s="222">
        <v>0</v>
      </c>
      <c r="AZ1968" s="223">
        <v>0</v>
      </c>
      <c r="BA1968" s="222">
        <v>0</v>
      </c>
      <c r="BB1968" s="223">
        <v>0</v>
      </c>
      <c r="BC1968" s="222">
        <v>0</v>
      </c>
      <c r="BD1968" s="75"/>
      <c r="BE1968" s="75"/>
      <c r="BG1968" s="74"/>
      <c r="BH1968" s="74"/>
      <c r="BI1968" s="194"/>
      <c r="BJ1968" s="74"/>
      <c r="BK1968" s="74"/>
      <c r="BL1968" s="74"/>
    </row>
    <row r="1969" spans="1:64" ht="11.25" customHeight="1" x14ac:dyDescent="0.3">
      <c r="A1969" s="184" t="s">
        <v>2563</v>
      </c>
      <c r="B1969" s="185">
        <v>0</v>
      </c>
      <c r="C1969" s="858">
        <v>66830</v>
      </c>
      <c r="D1969" s="284">
        <v>1E-4</v>
      </c>
      <c r="E1969" s="91">
        <v>0</v>
      </c>
      <c r="F1969" s="186">
        <v>0</v>
      </c>
      <c r="G1969" s="186">
        <v>0</v>
      </c>
      <c r="H1969" s="186">
        <v>0</v>
      </c>
      <c r="I1969" s="187">
        <v>0</v>
      </c>
      <c r="J1969" s="186">
        <v>0</v>
      </c>
      <c r="K1969" s="186">
        <v>0</v>
      </c>
      <c r="L1969" s="186">
        <v>0</v>
      </c>
      <c r="M1969" s="186">
        <v>0</v>
      </c>
      <c r="N1969" s="188">
        <v>0</v>
      </c>
      <c r="O1969" s="189">
        <v>0</v>
      </c>
      <c r="P1969" s="186">
        <v>0</v>
      </c>
      <c r="Q1969" s="189">
        <v>0</v>
      </c>
      <c r="R1969" s="189">
        <v>0</v>
      </c>
      <c r="S1969" s="189">
        <v>1E-4</v>
      </c>
      <c r="T1969" s="188">
        <v>0</v>
      </c>
      <c r="U1969" s="187">
        <v>0</v>
      </c>
      <c r="V1969" s="189">
        <v>0</v>
      </c>
      <c r="W1969" s="189">
        <v>0</v>
      </c>
      <c r="X1969" s="188">
        <v>0</v>
      </c>
      <c r="Y1969" s="188">
        <v>0</v>
      </c>
      <c r="Z1969" s="186">
        <v>0</v>
      </c>
      <c r="AA1969" s="186">
        <v>0</v>
      </c>
      <c r="AB1969" s="186">
        <v>0</v>
      </c>
      <c r="AC1969" s="186">
        <v>0</v>
      </c>
      <c r="AD1969" s="188">
        <v>0</v>
      </c>
      <c r="AE1969" s="189">
        <v>0</v>
      </c>
      <c r="AF1969" s="189">
        <v>0</v>
      </c>
      <c r="AG1969" s="189">
        <v>0</v>
      </c>
      <c r="AH1969" s="191">
        <v>0</v>
      </c>
      <c r="AI1969" s="186">
        <v>0</v>
      </c>
      <c r="AJ1969" s="192">
        <v>7501943456310</v>
      </c>
      <c r="AK1969" s="192" t="s">
        <v>262</v>
      </c>
      <c r="AL1969" s="90" t="s">
        <v>278</v>
      </c>
      <c r="AM1969" s="75">
        <v>66830</v>
      </c>
      <c r="AO1969" s="188">
        <v>0</v>
      </c>
      <c r="AP1969" s="188">
        <v>0</v>
      </c>
      <c r="AQ1969" s="187">
        <v>0</v>
      </c>
      <c r="AR1969" s="188">
        <v>0</v>
      </c>
      <c r="AS1969" s="187">
        <v>0</v>
      </c>
      <c r="AT1969" s="188">
        <v>0</v>
      </c>
      <c r="AU1969" s="187">
        <v>0</v>
      </c>
      <c r="AV1969" s="188">
        <v>0</v>
      </c>
      <c r="AW1969" s="187">
        <v>0</v>
      </c>
      <c r="AX1969" s="188">
        <v>0</v>
      </c>
      <c r="AY1969" s="187">
        <v>0</v>
      </c>
      <c r="AZ1969" s="188">
        <v>0</v>
      </c>
      <c r="BA1969" s="187">
        <v>0</v>
      </c>
      <c r="BB1969" s="188">
        <v>0</v>
      </c>
      <c r="BC1969" s="187">
        <v>0</v>
      </c>
      <c r="BD1969" s="75"/>
      <c r="BE1969" s="75"/>
      <c r="BG1969" s="74"/>
      <c r="BH1969" s="74"/>
      <c r="BI1969" s="194"/>
      <c r="BJ1969" s="74"/>
      <c r="BK1969" s="74"/>
      <c r="BL1969" s="74"/>
    </row>
    <row r="1970" spans="1:64" ht="11.25" customHeight="1" x14ac:dyDescent="0.3">
      <c r="A1970" s="184" t="s">
        <v>2564</v>
      </c>
      <c r="B1970" s="185">
        <v>0</v>
      </c>
      <c r="C1970" s="828">
        <v>66831</v>
      </c>
      <c r="D1970" s="284">
        <v>1E-4</v>
      </c>
      <c r="E1970" s="91">
        <v>0</v>
      </c>
      <c r="F1970" s="186">
        <v>0</v>
      </c>
      <c r="G1970" s="186">
        <v>0</v>
      </c>
      <c r="H1970" s="186">
        <v>0</v>
      </c>
      <c r="I1970" s="187">
        <v>0</v>
      </c>
      <c r="J1970" s="186">
        <v>0</v>
      </c>
      <c r="K1970" s="186">
        <v>0</v>
      </c>
      <c r="L1970" s="186">
        <v>0</v>
      </c>
      <c r="M1970" s="186">
        <v>0</v>
      </c>
      <c r="N1970" s="188">
        <v>0</v>
      </c>
      <c r="O1970" s="189">
        <v>0</v>
      </c>
      <c r="P1970" s="186">
        <v>0</v>
      </c>
      <c r="Q1970" s="189">
        <v>0</v>
      </c>
      <c r="R1970" s="189">
        <v>0</v>
      </c>
      <c r="S1970" s="189">
        <v>1E-4</v>
      </c>
      <c r="T1970" s="188">
        <v>0</v>
      </c>
      <c r="U1970" s="187">
        <v>0</v>
      </c>
      <c r="V1970" s="189">
        <v>0</v>
      </c>
      <c r="W1970" s="189">
        <v>0</v>
      </c>
      <c r="X1970" s="188">
        <v>0</v>
      </c>
      <c r="Y1970" s="188">
        <v>0</v>
      </c>
      <c r="Z1970" s="186">
        <v>0</v>
      </c>
      <c r="AA1970" s="186">
        <v>0</v>
      </c>
      <c r="AB1970" s="186">
        <v>0</v>
      </c>
      <c r="AC1970" s="186">
        <v>0</v>
      </c>
      <c r="AD1970" s="188">
        <v>0</v>
      </c>
      <c r="AE1970" s="189">
        <v>0</v>
      </c>
      <c r="AF1970" s="189">
        <v>0</v>
      </c>
      <c r="AG1970" s="189">
        <v>0</v>
      </c>
      <c r="AH1970" s="191">
        <v>0</v>
      </c>
      <c r="AI1970" s="186">
        <v>0</v>
      </c>
      <c r="AJ1970" s="192">
        <v>7501943456334</v>
      </c>
      <c r="AK1970" s="192" t="s">
        <v>262</v>
      </c>
      <c r="AL1970" s="90" t="s">
        <v>278</v>
      </c>
      <c r="AM1970" s="75">
        <v>66831</v>
      </c>
      <c r="AO1970" s="188">
        <v>0</v>
      </c>
      <c r="AP1970" s="188">
        <v>0</v>
      </c>
      <c r="AQ1970" s="187">
        <v>0</v>
      </c>
      <c r="AR1970" s="188">
        <v>0</v>
      </c>
      <c r="AS1970" s="187">
        <v>0</v>
      </c>
      <c r="AT1970" s="188">
        <v>0</v>
      </c>
      <c r="AU1970" s="187">
        <v>0</v>
      </c>
      <c r="AV1970" s="188">
        <v>0</v>
      </c>
      <c r="AW1970" s="187">
        <v>0</v>
      </c>
      <c r="AX1970" s="188">
        <v>0</v>
      </c>
      <c r="AY1970" s="187">
        <v>0</v>
      </c>
      <c r="AZ1970" s="188">
        <v>0</v>
      </c>
      <c r="BA1970" s="187">
        <v>0</v>
      </c>
      <c r="BB1970" s="188">
        <v>0</v>
      </c>
      <c r="BC1970" s="187">
        <v>0</v>
      </c>
      <c r="BD1970" s="75"/>
      <c r="BE1970" s="75"/>
      <c r="BG1970" s="74"/>
      <c r="BH1970" s="74"/>
      <c r="BI1970" s="194"/>
      <c r="BJ1970" s="74"/>
      <c r="BK1970" s="74"/>
      <c r="BL1970" s="74"/>
    </row>
    <row r="1971" spans="1:64" ht="11.25" customHeight="1" x14ac:dyDescent="0.2">
      <c r="A1971" s="149" t="s">
        <v>59</v>
      </c>
      <c r="B1971" s="169">
        <v>0</v>
      </c>
      <c r="C1971" s="871"/>
      <c r="D1971" s="379">
        <v>2.0000000000000001E-4</v>
      </c>
      <c r="E1971" s="220">
        <v>0</v>
      </c>
      <c r="F1971" s="221">
        <v>0</v>
      </c>
      <c r="G1971" s="221">
        <v>0</v>
      </c>
      <c r="H1971" s="221">
        <v>0</v>
      </c>
      <c r="I1971" s="222">
        <v>0</v>
      </c>
      <c r="J1971" s="221">
        <v>0</v>
      </c>
      <c r="K1971" s="221">
        <v>0</v>
      </c>
      <c r="L1971" s="221">
        <v>0</v>
      </c>
      <c r="M1971" s="221">
        <v>0</v>
      </c>
      <c r="N1971" s="223">
        <v>0</v>
      </c>
      <c r="O1971" s="224">
        <v>0</v>
      </c>
      <c r="P1971" s="221">
        <v>0</v>
      </c>
      <c r="Q1971" s="224">
        <v>0</v>
      </c>
      <c r="R1971" s="224">
        <v>0</v>
      </c>
      <c r="S1971" s="224">
        <v>2.0000000000000001E-4</v>
      </c>
      <c r="T1971" s="223">
        <v>0</v>
      </c>
      <c r="U1971" s="222">
        <v>0</v>
      </c>
      <c r="V1971" s="224">
        <v>0</v>
      </c>
      <c r="W1971" s="224">
        <v>0</v>
      </c>
      <c r="X1971" s="223">
        <v>0</v>
      </c>
      <c r="Y1971" s="223">
        <v>0</v>
      </c>
      <c r="Z1971" s="221">
        <v>0</v>
      </c>
      <c r="AA1971" s="221">
        <v>0</v>
      </c>
      <c r="AB1971" s="221">
        <v>0</v>
      </c>
      <c r="AC1971" s="221">
        <v>0</v>
      </c>
      <c r="AD1971" s="223">
        <v>0</v>
      </c>
      <c r="AE1971" s="224">
        <v>0</v>
      </c>
      <c r="AF1971" s="224">
        <v>0</v>
      </c>
      <c r="AG1971" s="224">
        <v>0</v>
      </c>
      <c r="AH1971" s="224">
        <v>0</v>
      </c>
      <c r="AI1971" s="225">
        <v>0</v>
      </c>
      <c r="AJ1971" s="192">
        <v>0</v>
      </c>
      <c r="AK1971" s="192">
        <v>0</v>
      </c>
      <c r="AM1971" s="75">
        <v>0</v>
      </c>
      <c r="AN1971" s="76" t="s">
        <v>609</v>
      </c>
      <c r="AO1971" s="223">
        <v>0</v>
      </c>
      <c r="AP1971" s="223">
        <v>0</v>
      </c>
      <c r="AQ1971" s="222">
        <v>0</v>
      </c>
      <c r="AR1971" s="223">
        <v>0</v>
      </c>
      <c r="AS1971" s="222">
        <v>0</v>
      </c>
      <c r="AT1971" s="223">
        <v>0</v>
      </c>
      <c r="AU1971" s="222">
        <v>0</v>
      </c>
      <c r="AV1971" s="223">
        <v>0</v>
      </c>
      <c r="AW1971" s="222">
        <v>0</v>
      </c>
      <c r="AX1971" s="223">
        <v>0</v>
      </c>
      <c r="AY1971" s="222">
        <v>0</v>
      </c>
      <c r="AZ1971" s="223">
        <v>0</v>
      </c>
      <c r="BA1971" s="222">
        <v>0</v>
      </c>
      <c r="BB1971" s="223">
        <v>0</v>
      </c>
      <c r="BC1971" s="222">
        <v>0</v>
      </c>
      <c r="BD1971" s="75"/>
      <c r="BE1971" s="75"/>
      <c r="BG1971" s="74"/>
      <c r="BH1971" s="74"/>
      <c r="BI1971" s="194"/>
      <c r="BJ1971" s="74"/>
      <c r="BK1971" s="74"/>
      <c r="BL1971" s="74"/>
    </row>
    <row r="1972" spans="1:64" ht="11.25" customHeight="1" x14ac:dyDescent="0.3">
      <c r="A1972" s="462" t="s">
        <v>2565</v>
      </c>
      <c r="B1972" s="463">
        <v>0</v>
      </c>
      <c r="C1972" s="920">
        <v>64950</v>
      </c>
      <c r="D1972" s="464">
        <v>7573.5659999999998</v>
      </c>
      <c r="E1972" s="465">
        <v>108.26094181635932</v>
      </c>
      <c r="F1972" s="466">
        <v>0</v>
      </c>
      <c r="G1972" s="466">
        <v>0</v>
      </c>
      <c r="H1972" s="466">
        <v>0</v>
      </c>
      <c r="I1972" s="467">
        <v>0</v>
      </c>
      <c r="J1972" s="466">
        <v>1947.0239999999999</v>
      </c>
      <c r="K1972" s="466">
        <v>2098.6976114193267</v>
      </c>
      <c r="L1972" s="466">
        <v>497.23099999999994</v>
      </c>
      <c r="M1972" s="466">
        <v>23.692360314058199</v>
      </c>
      <c r="N1972" s="468">
        <v>0</v>
      </c>
      <c r="O1972" s="276">
        <v>39.478999999999999</v>
      </c>
      <c r="P1972" s="466">
        <v>42.68</v>
      </c>
      <c r="Q1972" s="276">
        <v>27.730063933469744</v>
      </c>
      <c r="R1972" s="276">
        <v>109.03309358282179</v>
      </c>
      <c r="S1972" s="276">
        <v>7076.335</v>
      </c>
      <c r="T1972" s="468">
        <v>7069.9420000000009</v>
      </c>
      <c r="U1972" s="467">
        <v>101.06184847495027</v>
      </c>
      <c r="V1972" s="276">
        <v>0</v>
      </c>
      <c r="W1972" s="276">
        <v>3.2009999999999996</v>
      </c>
      <c r="X1972" s="468">
        <v>7066.7410000000009</v>
      </c>
      <c r="Y1972" s="468">
        <v>399.05799999999999</v>
      </c>
      <c r="Z1972" s="466">
        <v>0</v>
      </c>
      <c r="AA1972" s="466">
        <v>0</v>
      </c>
      <c r="AB1972" s="466">
        <v>0</v>
      </c>
      <c r="AC1972" s="466">
        <v>0</v>
      </c>
      <c r="AD1972" s="468">
        <v>50.140000000000043</v>
      </c>
      <c r="AE1972" s="276">
        <v>0</v>
      </c>
      <c r="AF1972" s="276">
        <v>0</v>
      </c>
      <c r="AG1972" s="276">
        <v>0</v>
      </c>
      <c r="AH1972" s="469">
        <v>0</v>
      </c>
      <c r="AI1972" s="186">
        <v>2055.596</v>
      </c>
      <c r="AJ1972" s="192">
        <v>7501943488649</v>
      </c>
      <c r="AK1972" s="192" t="s">
        <v>262</v>
      </c>
      <c r="AL1972" s="90" t="s">
        <v>279</v>
      </c>
      <c r="AM1972" s="75">
        <v>64950</v>
      </c>
      <c r="AO1972" s="188">
        <v>2051.8466666666668</v>
      </c>
      <c r="AP1972" s="188">
        <v>2085.9830000000002</v>
      </c>
      <c r="AQ1972" s="187">
        <v>100.17725659993893</v>
      </c>
      <c r="AR1972" s="188">
        <v>2047.5770000000002</v>
      </c>
      <c r="AS1972" s="187">
        <v>87.841141141141151</v>
      </c>
      <c r="AT1972" s="188">
        <v>2021.98</v>
      </c>
      <c r="AU1972" s="187">
        <v>64.677900708588282</v>
      </c>
      <c r="AV1972" s="188">
        <v>1742.4139999999998</v>
      </c>
      <c r="AW1972" s="187">
        <v>42.554156958711268</v>
      </c>
      <c r="AX1972" s="188">
        <v>2460.5039999999999</v>
      </c>
      <c r="AY1972" s="187">
        <v>82.76235875658989</v>
      </c>
      <c r="AZ1972" s="188">
        <v>3635.3</v>
      </c>
      <c r="BA1972" s="187">
        <v>120.08800351487758</v>
      </c>
      <c r="BB1972" s="188">
        <v>4508.0690000000004</v>
      </c>
      <c r="BC1972" s="187">
        <v>144.17721854531837</v>
      </c>
      <c r="BD1972" s="75"/>
      <c r="BE1972" s="75"/>
      <c r="BG1972" s="74"/>
      <c r="BH1972" s="74"/>
      <c r="BI1972" s="194"/>
      <c r="BJ1972" s="74"/>
      <c r="BK1972" s="74"/>
      <c r="BL1972" s="74"/>
    </row>
    <row r="1973" spans="1:64" ht="11.25" customHeight="1" x14ac:dyDescent="0.3">
      <c r="A1973" s="313" t="s">
        <v>2566</v>
      </c>
      <c r="B1973" s="314">
        <v>0</v>
      </c>
      <c r="C1973" s="856">
        <v>64951</v>
      </c>
      <c r="D1973" s="455">
        <v>16772.173000000003</v>
      </c>
      <c r="E1973" s="316">
        <v>51.466442890677882</v>
      </c>
      <c r="F1973" s="317">
        <v>22000</v>
      </c>
      <c r="G1973" s="317">
        <v>18000</v>
      </c>
      <c r="H1973" s="317">
        <v>0</v>
      </c>
      <c r="I1973" s="318">
        <v>0</v>
      </c>
      <c r="J1973" s="317">
        <v>9624.2199999999993</v>
      </c>
      <c r="K1973" s="317">
        <v>9776.5682207491045</v>
      </c>
      <c r="L1973" s="317">
        <v>2339.9270000000001</v>
      </c>
      <c r="M1973" s="317">
        <v>23.934032343106885</v>
      </c>
      <c r="N1973" s="319">
        <v>109.90100000000001</v>
      </c>
      <c r="O1973" s="288">
        <v>30.943000000000001</v>
      </c>
      <c r="P1973" s="317">
        <v>171.78700000000003</v>
      </c>
      <c r="Q1973" s="288">
        <v>26.097844812358822</v>
      </c>
      <c r="R1973" s="288">
        <v>44.987269617693705</v>
      </c>
      <c r="S1973" s="288">
        <v>14432.246000000003</v>
      </c>
      <c r="T1973" s="319">
        <v>14432.241999999998</v>
      </c>
      <c r="U1973" s="318">
        <v>44.286220913500152</v>
      </c>
      <c r="V1973" s="288">
        <v>1183.3030000000001</v>
      </c>
      <c r="W1973" s="288">
        <v>30.943000000000001</v>
      </c>
      <c r="X1973" s="319">
        <v>13217.995999999999</v>
      </c>
      <c r="Y1973" s="319">
        <v>1387.1</v>
      </c>
      <c r="Z1973" s="317">
        <v>42.68</v>
      </c>
      <c r="AA1973" s="317">
        <v>0</v>
      </c>
      <c r="AB1973" s="317">
        <v>0</v>
      </c>
      <c r="AC1973" s="317">
        <v>0</v>
      </c>
      <c r="AD1973" s="319">
        <v>40.549999999999727</v>
      </c>
      <c r="AE1973" s="288">
        <v>0</v>
      </c>
      <c r="AF1973" s="288">
        <v>0</v>
      </c>
      <c r="AG1973" s="288">
        <v>0</v>
      </c>
      <c r="AH1973" s="320">
        <v>0</v>
      </c>
      <c r="AI1973" s="186">
        <v>9625.7839999999997</v>
      </c>
      <c r="AJ1973" s="192">
        <v>7501943488663</v>
      </c>
      <c r="AK1973" s="192" t="s">
        <v>262</v>
      </c>
      <c r="AL1973" s="90" t="s">
        <v>279</v>
      </c>
      <c r="AM1973" s="75">
        <v>64951</v>
      </c>
      <c r="AO1973" s="188">
        <v>10395.073333333332</v>
      </c>
      <c r="AP1973" s="188">
        <v>10548.352999999999</v>
      </c>
      <c r="AQ1973" s="187">
        <v>120.70503893488348</v>
      </c>
      <c r="AR1973" s="188">
        <v>11583.361999999999</v>
      </c>
      <c r="AS1973" s="187">
        <v>131.44986382206082</v>
      </c>
      <c r="AT1973" s="188">
        <v>9053.5049999999992</v>
      </c>
      <c r="AU1973" s="187">
        <v>94.306402650690217</v>
      </c>
      <c r="AV1973" s="188">
        <v>7815.7870000000003</v>
      </c>
      <c r="AW1973" s="187">
        <v>83.194276810102281</v>
      </c>
      <c r="AX1973" s="188">
        <v>8953.2010000000009</v>
      </c>
      <c r="AY1973" s="187">
        <v>107.55098447368736</v>
      </c>
      <c r="AZ1973" s="188">
        <v>10971.958000000001</v>
      </c>
      <c r="BA1973" s="187">
        <v>123.16934564843949</v>
      </c>
      <c r="BB1973" s="188">
        <v>11039.186999999998</v>
      </c>
      <c r="BC1973" s="187">
        <v>115.26916414009651</v>
      </c>
      <c r="BD1973" s="75"/>
      <c r="BE1973" s="75"/>
      <c r="BG1973" s="74"/>
      <c r="BH1973" s="74"/>
      <c r="BI1973" s="194"/>
      <c r="BJ1973" s="74"/>
      <c r="BK1973" s="74"/>
      <c r="BL1973" s="74"/>
    </row>
    <row r="1974" spans="1:64" ht="11.25" customHeight="1" x14ac:dyDescent="0.3">
      <c r="A1974" s="470" t="s">
        <v>2567</v>
      </c>
      <c r="B1974" s="261">
        <v>0</v>
      </c>
      <c r="C1974" s="842">
        <v>65950</v>
      </c>
      <c r="D1974" s="407">
        <v>11736</v>
      </c>
      <c r="E1974" s="263">
        <v>83.874809097701245</v>
      </c>
      <c r="F1974" s="264">
        <v>3000</v>
      </c>
      <c r="G1974" s="264">
        <v>3000</v>
      </c>
      <c r="H1974" s="264">
        <v>0</v>
      </c>
      <c r="I1974" s="266">
        <v>0</v>
      </c>
      <c r="J1974" s="264">
        <v>5259.6030000000001</v>
      </c>
      <c r="K1974" s="264">
        <v>4197.6846658438408</v>
      </c>
      <c r="L1974" s="264">
        <v>864</v>
      </c>
      <c r="M1974" s="264">
        <v>20.582775238699693</v>
      </c>
      <c r="N1974" s="268">
        <v>0</v>
      </c>
      <c r="O1974" s="268">
        <v>0</v>
      </c>
      <c r="P1974" s="268">
        <v>0</v>
      </c>
      <c r="Q1974" s="268">
        <v>16.427095353014288</v>
      </c>
      <c r="R1974" s="268">
        <v>62.012284957628921</v>
      </c>
      <c r="S1974" s="268">
        <v>10872</v>
      </c>
      <c r="T1974" s="267">
        <v>10872</v>
      </c>
      <c r="U1974" s="266">
        <v>77.699976526091334</v>
      </c>
      <c r="V1974" s="268">
        <v>0</v>
      </c>
      <c r="W1974" s="268">
        <v>0</v>
      </c>
      <c r="X1974" s="267">
        <v>10872</v>
      </c>
      <c r="Y1974" s="267">
        <v>0</v>
      </c>
      <c r="Z1974" s="264">
        <v>0</v>
      </c>
      <c r="AA1974" s="264">
        <v>0</v>
      </c>
      <c r="AB1974" s="264">
        <v>0</v>
      </c>
      <c r="AC1974" s="264">
        <v>0</v>
      </c>
      <c r="AD1974" s="267">
        <v>0</v>
      </c>
      <c r="AE1974" s="268">
        <v>0</v>
      </c>
      <c r="AF1974" s="268">
        <v>0</v>
      </c>
      <c r="AG1974" s="268">
        <v>0</v>
      </c>
      <c r="AH1974" s="269">
        <v>0</v>
      </c>
      <c r="AI1974" s="186">
        <v>3662.4850000000001</v>
      </c>
      <c r="AJ1974" s="192">
        <v>7506425608614</v>
      </c>
      <c r="AK1974" s="192" t="s">
        <v>262</v>
      </c>
      <c r="AL1974" s="90" t="s">
        <v>279</v>
      </c>
      <c r="AM1974" s="75">
        <v>65950</v>
      </c>
      <c r="AO1974" s="188">
        <v>3560</v>
      </c>
      <c r="AP1974" s="188">
        <v>3840</v>
      </c>
      <c r="AQ1974" s="187">
        <v>82.068818123530676</v>
      </c>
      <c r="AR1974" s="188">
        <v>3228</v>
      </c>
      <c r="AS1974" s="187">
        <v>69.300128810648346</v>
      </c>
      <c r="AT1974" s="188">
        <v>3612</v>
      </c>
      <c r="AU1974" s="187">
        <v>73.094326487991651</v>
      </c>
      <c r="AV1974" s="188">
        <v>3708</v>
      </c>
      <c r="AW1974" s="187">
        <v>78.9700163115252</v>
      </c>
      <c r="AX1974" s="188">
        <v>6024</v>
      </c>
      <c r="AY1974" s="187">
        <v>113.15873161326735</v>
      </c>
      <c r="AZ1974" s="188">
        <v>2352</v>
      </c>
      <c r="BA1974" s="187">
        <v>51.982738405015148</v>
      </c>
      <c r="BB1974" s="188">
        <v>5412</v>
      </c>
      <c r="BC1974" s="187">
        <v>105.40168607980608</v>
      </c>
      <c r="BD1974" s="75"/>
      <c r="BE1974" s="75"/>
      <c r="BG1974" s="74"/>
      <c r="BH1974" s="74"/>
      <c r="BI1974" s="194"/>
      <c r="BJ1974" s="74"/>
      <c r="BK1974" s="74"/>
      <c r="BL1974" s="74"/>
    </row>
    <row r="1975" spans="1:64" ht="11.25" customHeight="1" x14ac:dyDescent="0.3">
      <c r="A1975" s="471" t="s">
        <v>2568</v>
      </c>
      <c r="B1975" s="185">
        <v>0</v>
      </c>
      <c r="C1975" s="839">
        <v>64970</v>
      </c>
      <c r="D1975" s="284">
        <v>16.8</v>
      </c>
      <c r="E1975" s="91">
        <v>0</v>
      </c>
      <c r="F1975" s="188">
        <v>0</v>
      </c>
      <c r="G1975" s="186">
        <v>0</v>
      </c>
      <c r="H1975" s="186">
        <v>0</v>
      </c>
      <c r="I1975" s="187">
        <v>0</v>
      </c>
      <c r="J1975" s="188">
        <v>0</v>
      </c>
      <c r="K1975" s="186">
        <v>0</v>
      </c>
      <c r="L1975" s="186">
        <v>0</v>
      </c>
      <c r="M1975" s="187">
        <v>0</v>
      </c>
      <c r="N1975" s="188">
        <v>0</v>
      </c>
      <c r="O1975" s="189">
        <v>0</v>
      </c>
      <c r="P1975" s="186">
        <v>0</v>
      </c>
      <c r="Q1975" s="189">
        <v>0</v>
      </c>
      <c r="R1975" s="268">
        <v>0</v>
      </c>
      <c r="S1975" s="268">
        <v>16.8</v>
      </c>
      <c r="T1975" s="188">
        <v>16.8</v>
      </c>
      <c r="U1975" s="187">
        <v>0</v>
      </c>
      <c r="V1975" s="189">
        <v>0</v>
      </c>
      <c r="W1975" s="189">
        <v>0</v>
      </c>
      <c r="X1975" s="189">
        <v>16.8</v>
      </c>
      <c r="Y1975" s="188">
        <v>0</v>
      </c>
      <c r="Z1975" s="186">
        <v>0</v>
      </c>
      <c r="AA1975" s="186">
        <v>0</v>
      </c>
      <c r="AB1975" s="186">
        <v>0</v>
      </c>
      <c r="AC1975" s="187">
        <v>0</v>
      </c>
      <c r="AD1975" s="189">
        <v>0</v>
      </c>
      <c r="AE1975" s="189">
        <v>0</v>
      </c>
      <c r="AF1975" s="189">
        <v>0</v>
      </c>
      <c r="AG1975" s="189">
        <v>0</v>
      </c>
      <c r="AH1975" s="191">
        <v>0</v>
      </c>
      <c r="AI1975" s="186">
        <v>0</v>
      </c>
      <c r="AJ1975" s="192">
        <v>7506425608614</v>
      </c>
      <c r="AK1975" s="192" t="s">
        <v>262</v>
      </c>
      <c r="AL1975" s="90" t="s">
        <v>279</v>
      </c>
      <c r="AM1975" s="75">
        <v>64970</v>
      </c>
      <c r="AO1975" s="188">
        <v>0</v>
      </c>
      <c r="AP1975" s="188">
        <v>0</v>
      </c>
      <c r="AQ1975" s="187">
        <v>0</v>
      </c>
      <c r="AR1975" s="188">
        <v>0</v>
      </c>
      <c r="AS1975" s="187">
        <v>0</v>
      </c>
      <c r="AT1975" s="188">
        <v>0</v>
      </c>
      <c r="AU1975" s="187">
        <v>0</v>
      </c>
      <c r="AV1975" s="188">
        <v>0</v>
      </c>
      <c r="AW1975" s="187">
        <v>0</v>
      </c>
      <c r="AX1975" s="188">
        <v>0</v>
      </c>
      <c r="AY1975" s="187">
        <v>0</v>
      </c>
      <c r="AZ1975" s="188">
        <v>0</v>
      </c>
      <c r="BA1975" s="187">
        <v>0</v>
      </c>
      <c r="BB1975" s="188">
        <v>-16.8</v>
      </c>
      <c r="BC1975" s="187">
        <v>0</v>
      </c>
      <c r="BD1975" s="75"/>
      <c r="BE1975" s="75"/>
      <c r="BG1975" s="74"/>
      <c r="BH1975" s="74"/>
      <c r="BI1975" s="194"/>
      <c r="BJ1975" s="74"/>
      <c r="BK1975" s="74"/>
      <c r="BL1975" s="74"/>
    </row>
    <row r="1976" spans="1:64" ht="11.25" customHeight="1" x14ac:dyDescent="0.3">
      <c r="A1976" s="252" t="s">
        <v>2569</v>
      </c>
      <c r="B1976" s="253">
        <v>0</v>
      </c>
      <c r="C1976" s="840">
        <v>64973</v>
      </c>
      <c r="D1976" s="289">
        <v>716.8</v>
      </c>
      <c r="E1976" s="255">
        <v>0</v>
      </c>
      <c r="F1976" s="256">
        <v>0</v>
      </c>
      <c r="G1976" s="256">
        <v>0</v>
      </c>
      <c r="H1976" s="256">
        <v>0</v>
      </c>
      <c r="I1976" s="257">
        <v>0</v>
      </c>
      <c r="J1976" s="256">
        <v>0</v>
      </c>
      <c r="K1976" s="256">
        <v>0</v>
      </c>
      <c r="L1976" s="256">
        <v>0</v>
      </c>
      <c r="M1976" s="256">
        <v>0</v>
      </c>
      <c r="N1976" s="259">
        <v>0</v>
      </c>
      <c r="O1976" s="258">
        <v>0</v>
      </c>
      <c r="P1976" s="256">
        <v>0</v>
      </c>
      <c r="Q1976" s="258">
        <v>0</v>
      </c>
      <c r="R1976" s="258">
        <v>0</v>
      </c>
      <c r="S1976" s="258">
        <v>716.8</v>
      </c>
      <c r="T1976" s="259">
        <v>716.8</v>
      </c>
      <c r="U1976" s="257">
        <v>0</v>
      </c>
      <c r="V1976" s="258">
        <v>0</v>
      </c>
      <c r="W1976" s="258">
        <v>0</v>
      </c>
      <c r="X1976" s="259">
        <v>716.8</v>
      </c>
      <c r="Y1976" s="259">
        <v>716.8</v>
      </c>
      <c r="Z1976" s="256">
        <v>0</v>
      </c>
      <c r="AA1976" s="256">
        <v>0</v>
      </c>
      <c r="AB1976" s="256">
        <v>0</v>
      </c>
      <c r="AC1976" s="256">
        <v>0</v>
      </c>
      <c r="AD1976" s="259">
        <v>0</v>
      </c>
      <c r="AE1976" s="258">
        <v>0</v>
      </c>
      <c r="AF1976" s="258">
        <v>0</v>
      </c>
      <c r="AG1976" s="258">
        <v>0</v>
      </c>
      <c r="AH1976" s="260">
        <v>0</v>
      </c>
      <c r="AI1976" s="186">
        <v>0</v>
      </c>
      <c r="AJ1976" s="192">
        <v>0</v>
      </c>
      <c r="AK1976" s="192" t="s">
        <v>500</v>
      </c>
      <c r="AL1976" s="90" t="s">
        <v>279</v>
      </c>
      <c r="AM1976" s="75">
        <v>64973</v>
      </c>
      <c r="AO1976" s="188">
        <v>0</v>
      </c>
      <c r="AP1976" s="188">
        <v>0</v>
      </c>
      <c r="AQ1976" s="187">
        <v>0</v>
      </c>
      <c r="AR1976" s="188">
        <v>0</v>
      </c>
      <c r="AS1976" s="187">
        <v>0</v>
      </c>
      <c r="AT1976" s="188">
        <v>0</v>
      </c>
      <c r="AU1976" s="187">
        <v>0</v>
      </c>
      <c r="AV1976" s="188">
        <v>0</v>
      </c>
      <c r="AW1976" s="187">
        <v>0</v>
      </c>
      <c r="AX1976" s="188">
        <v>0</v>
      </c>
      <c r="AY1976" s="187">
        <v>0</v>
      </c>
      <c r="AZ1976" s="188">
        <v>0</v>
      </c>
      <c r="BA1976" s="187">
        <v>0</v>
      </c>
      <c r="BB1976" s="188">
        <v>0</v>
      </c>
      <c r="BC1976" s="187">
        <v>0</v>
      </c>
      <c r="BD1976" s="75"/>
      <c r="BE1976" s="75"/>
      <c r="BG1976" s="74"/>
      <c r="BH1976" s="74"/>
      <c r="BI1976" s="194"/>
      <c r="BJ1976" s="74"/>
      <c r="BK1976" s="74"/>
      <c r="BL1976" s="74"/>
    </row>
    <row r="1977" spans="1:64" ht="11.25" customHeight="1" x14ac:dyDescent="0.3">
      <c r="A1977" s="227" t="s">
        <v>2570</v>
      </c>
      <c r="B1977" s="261">
        <v>0</v>
      </c>
      <c r="C1977" s="842">
        <v>64983</v>
      </c>
      <c r="D1977" s="407">
        <v>1E-4</v>
      </c>
      <c r="E1977" s="263">
        <v>0</v>
      </c>
      <c r="F1977" s="264">
        <v>0</v>
      </c>
      <c r="G1977" s="264">
        <v>0</v>
      </c>
      <c r="H1977" s="264">
        <v>0</v>
      </c>
      <c r="I1977" s="266">
        <v>0</v>
      </c>
      <c r="J1977" s="264">
        <v>0</v>
      </c>
      <c r="K1977" s="264">
        <v>0</v>
      </c>
      <c r="L1977" s="264">
        <v>0</v>
      </c>
      <c r="M1977" s="264">
        <v>0</v>
      </c>
      <c r="N1977" s="267">
        <v>0</v>
      </c>
      <c r="O1977" s="268">
        <v>0</v>
      </c>
      <c r="P1977" s="264">
        <v>0</v>
      </c>
      <c r="Q1977" s="268">
        <v>0</v>
      </c>
      <c r="R1977" s="268">
        <v>0</v>
      </c>
      <c r="S1977" s="268">
        <v>1E-4</v>
      </c>
      <c r="T1977" s="267">
        <v>0</v>
      </c>
      <c r="U1977" s="266">
        <v>0</v>
      </c>
      <c r="V1977" s="268">
        <v>0</v>
      </c>
      <c r="W1977" s="268">
        <v>0</v>
      </c>
      <c r="X1977" s="267">
        <v>0</v>
      </c>
      <c r="Y1977" s="267">
        <v>0</v>
      </c>
      <c r="Z1977" s="264">
        <v>0</v>
      </c>
      <c r="AA1977" s="264">
        <v>0</v>
      </c>
      <c r="AB1977" s="264">
        <v>0</v>
      </c>
      <c r="AC1977" s="264">
        <v>0</v>
      </c>
      <c r="AD1977" s="267">
        <v>0</v>
      </c>
      <c r="AE1977" s="268">
        <v>0</v>
      </c>
      <c r="AF1977" s="268">
        <v>0</v>
      </c>
      <c r="AG1977" s="268">
        <v>0</v>
      </c>
      <c r="AH1977" s="269">
        <v>0</v>
      </c>
      <c r="AI1977" s="186">
        <v>0</v>
      </c>
      <c r="AJ1977" s="192">
        <v>7501943488687</v>
      </c>
      <c r="AK1977" s="192">
        <v>64952</v>
      </c>
      <c r="AL1977" s="90" t="s">
        <v>279</v>
      </c>
      <c r="AM1977" s="75">
        <v>64983</v>
      </c>
      <c r="AO1977" s="188">
        <v>0</v>
      </c>
      <c r="AP1977" s="188">
        <v>0</v>
      </c>
      <c r="AQ1977" s="187">
        <v>0</v>
      </c>
      <c r="AR1977" s="188">
        <v>0</v>
      </c>
      <c r="AS1977" s="187">
        <v>0</v>
      </c>
      <c r="AT1977" s="188">
        <v>0</v>
      </c>
      <c r="AU1977" s="187">
        <v>0</v>
      </c>
      <c r="AV1977" s="188">
        <v>0</v>
      </c>
      <c r="AW1977" s="187">
        <v>0</v>
      </c>
      <c r="AX1977" s="188">
        <v>0</v>
      </c>
      <c r="AY1977" s="187">
        <v>0</v>
      </c>
      <c r="AZ1977" s="188">
        <v>0</v>
      </c>
      <c r="BA1977" s="187">
        <v>0</v>
      </c>
      <c r="BB1977" s="188">
        <v>0</v>
      </c>
      <c r="BC1977" s="187">
        <v>0</v>
      </c>
      <c r="BD1977" s="75"/>
      <c r="BE1977" s="75"/>
      <c r="BG1977" s="74"/>
      <c r="BH1977" s="74"/>
      <c r="BI1977" s="194"/>
      <c r="BJ1977" s="74"/>
      <c r="BK1977" s="74"/>
      <c r="BL1977" s="74"/>
    </row>
    <row r="1978" spans="1:64" ht="11.25" customHeight="1" x14ac:dyDescent="0.3">
      <c r="A1978" s="252" t="s">
        <v>2571</v>
      </c>
      <c r="B1978" s="253">
        <v>0</v>
      </c>
      <c r="C1978" s="840">
        <v>64952</v>
      </c>
      <c r="D1978" s="289">
        <v>15341.326000000001</v>
      </c>
      <c r="E1978" s="255">
        <v>34.666181801831961</v>
      </c>
      <c r="F1978" s="256">
        <v>32000</v>
      </c>
      <c r="G1978" s="256">
        <v>30000</v>
      </c>
      <c r="H1978" s="256">
        <v>17114</v>
      </c>
      <c r="I1978" s="257">
        <v>57.046666666666667</v>
      </c>
      <c r="J1978" s="256">
        <v>12958.028</v>
      </c>
      <c r="K1978" s="256">
        <v>13276.333189243192</v>
      </c>
      <c r="L1978" s="256">
        <v>2735.7889999999998</v>
      </c>
      <c r="M1978" s="256">
        <v>20.606510555313591</v>
      </c>
      <c r="N1978" s="259">
        <v>106.7</v>
      </c>
      <c r="O1978" s="258">
        <v>66.153999999999996</v>
      </c>
      <c r="P1978" s="256">
        <v>223.00299999999999</v>
      </c>
      <c r="Q1978" s="258">
        <v>22.833659566100643</v>
      </c>
      <c r="R1978" s="258">
        <v>68.805694045421106</v>
      </c>
      <c r="S1978" s="258">
        <v>29719.537</v>
      </c>
      <c r="T1978" s="259">
        <v>27405.895</v>
      </c>
      <c r="U1978" s="257">
        <v>61.928006647659892</v>
      </c>
      <c r="V1978" s="258">
        <v>1707.2</v>
      </c>
      <c r="W1978" s="258">
        <v>50.149000000000001</v>
      </c>
      <c r="X1978" s="259">
        <v>25648.545999999998</v>
      </c>
      <c r="Y1978" s="259">
        <v>12712.237999999999</v>
      </c>
      <c r="Z1978" s="256">
        <v>2859.5600000000004</v>
      </c>
      <c r="AA1978" s="256">
        <v>0</v>
      </c>
      <c r="AB1978" s="256">
        <v>0</v>
      </c>
      <c r="AC1978" s="256">
        <v>0</v>
      </c>
      <c r="AD1978" s="259">
        <v>77.889999999999873</v>
      </c>
      <c r="AE1978" s="258">
        <v>0</v>
      </c>
      <c r="AF1978" s="258">
        <v>0</v>
      </c>
      <c r="AG1978" s="258">
        <v>0</v>
      </c>
      <c r="AH1978" s="260">
        <v>0</v>
      </c>
      <c r="AI1978" s="186">
        <v>12893.744000000001</v>
      </c>
      <c r="AJ1978" s="192">
        <v>7501943488687</v>
      </c>
      <c r="AK1978" s="192" t="s">
        <v>262</v>
      </c>
      <c r="AL1978" s="90" t="s">
        <v>279</v>
      </c>
      <c r="AM1978" s="75">
        <v>64952</v>
      </c>
      <c r="AO1978" s="188">
        <v>15334.931000000002</v>
      </c>
      <c r="AP1978" s="188">
        <v>17791.165000000001</v>
      </c>
      <c r="AQ1978" s="187">
        <v>160.94775646824678</v>
      </c>
      <c r="AR1978" s="188">
        <v>14945.478000000001</v>
      </c>
      <c r="AS1978" s="187">
        <v>124.3901622971286</v>
      </c>
      <c r="AT1978" s="188">
        <v>13268.15</v>
      </c>
      <c r="AU1978" s="187">
        <v>117.02006980872058</v>
      </c>
      <c r="AV1978" s="188">
        <v>12109.368999999999</v>
      </c>
      <c r="AW1978" s="187">
        <v>109.84857886087529</v>
      </c>
      <c r="AX1978" s="188">
        <v>11715.654999999999</v>
      </c>
      <c r="AY1978" s="187">
        <v>114.72396554458196</v>
      </c>
      <c r="AZ1978" s="188">
        <v>14004.365999999998</v>
      </c>
      <c r="BA1978" s="187">
        <v>127.84567667148931</v>
      </c>
      <c r="BB1978" s="188">
        <v>16335.77</v>
      </c>
      <c r="BC1978" s="187">
        <v>146.15528813954538</v>
      </c>
      <c r="BD1978" s="75"/>
      <c r="BE1978" s="75"/>
      <c r="BG1978" s="74"/>
      <c r="BH1978" s="74"/>
      <c r="BI1978" s="194"/>
      <c r="BJ1978" s="74"/>
      <c r="BK1978" s="74"/>
      <c r="BL1978" s="74"/>
    </row>
    <row r="1979" spans="1:64" ht="11.25" customHeight="1" x14ac:dyDescent="0.3">
      <c r="A1979" s="470" t="s">
        <v>2572</v>
      </c>
      <c r="B1979" s="261">
        <v>0</v>
      </c>
      <c r="C1979" s="842">
        <v>65951</v>
      </c>
      <c r="D1979" s="407">
        <v>17532</v>
      </c>
      <c r="E1979" s="263">
        <v>124.54325823230516</v>
      </c>
      <c r="F1979" s="264">
        <v>0</v>
      </c>
      <c r="G1979" s="264">
        <v>0</v>
      </c>
      <c r="H1979" s="264">
        <v>0</v>
      </c>
      <c r="I1979" s="266">
        <v>0</v>
      </c>
      <c r="J1979" s="264">
        <v>5344.1480000000001</v>
      </c>
      <c r="K1979" s="264">
        <v>4223.1109693545159</v>
      </c>
      <c r="L1979" s="264">
        <v>960</v>
      </c>
      <c r="M1979" s="264">
        <v>22.73205717222088</v>
      </c>
      <c r="N1979" s="268">
        <v>0</v>
      </c>
      <c r="O1979" s="268">
        <v>0</v>
      </c>
      <c r="P1979" s="268">
        <v>0</v>
      </c>
      <c r="Q1979" s="268">
        <v>17.963574362087279</v>
      </c>
      <c r="R1979" s="268">
        <v>93.028860727659492</v>
      </c>
      <c r="S1979" s="268">
        <v>16572</v>
      </c>
      <c r="T1979" s="267">
        <v>16548</v>
      </c>
      <c r="U1979" s="266">
        <v>117.55315065184723</v>
      </c>
      <c r="V1979" s="268">
        <v>0</v>
      </c>
      <c r="W1979" s="268">
        <v>0</v>
      </c>
      <c r="X1979" s="267">
        <v>16548</v>
      </c>
      <c r="Y1979" s="267">
        <v>0</v>
      </c>
      <c r="Z1979" s="264">
        <v>0</v>
      </c>
      <c r="AA1979" s="264">
        <v>0</v>
      </c>
      <c r="AB1979" s="264">
        <v>0</v>
      </c>
      <c r="AC1979" s="264">
        <v>0</v>
      </c>
      <c r="AD1979" s="267">
        <v>0</v>
      </c>
      <c r="AE1979" s="268">
        <v>0</v>
      </c>
      <c r="AF1979" s="268">
        <v>0</v>
      </c>
      <c r="AG1979" s="268">
        <v>0</v>
      </c>
      <c r="AH1979" s="269">
        <v>0</v>
      </c>
      <c r="AI1979" s="186">
        <v>3746.1379999999999</v>
      </c>
      <c r="AJ1979" s="192">
        <v>7506425608638</v>
      </c>
      <c r="AK1979" s="192" t="s">
        <v>262</v>
      </c>
      <c r="AL1979" s="90" t="s">
        <v>278</v>
      </c>
      <c r="AM1979" s="75">
        <v>65951</v>
      </c>
      <c r="AO1979" s="188">
        <v>3892</v>
      </c>
      <c r="AP1979" s="188">
        <v>4680</v>
      </c>
      <c r="AQ1979" s="187">
        <v>84.813338166002168</v>
      </c>
      <c r="AR1979" s="188">
        <v>3144</v>
      </c>
      <c r="AS1979" s="187">
        <v>57.226064797961421</v>
      </c>
      <c r="AT1979" s="188">
        <v>3852</v>
      </c>
      <c r="AU1979" s="187">
        <v>62.770301760240912</v>
      </c>
      <c r="AV1979" s="188">
        <v>5364</v>
      </c>
      <c r="AW1979" s="187">
        <v>91.840980185017457</v>
      </c>
      <c r="AX1979" s="188">
        <v>4752</v>
      </c>
      <c r="AY1979" s="187">
        <v>74.972756384165791</v>
      </c>
      <c r="AZ1979" s="188">
        <v>3996</v>
      </c>
      <c r="BA1979" s="187">
        <v>74.097206121341685</v>
      </c>
      <c r="BB1979" s="188">
        <v>6864</v>
      </c>
      <c r="BC1979" s="187">
        <v>107.10732400724187</v>
      </c>
      <c r="BD1979" s="75"/>
      <c r="BE1979" s="75"/>
      <c r="BG1979" s="74"/>
      <c r="BH1979" s="74"/>
      <c r="BI1979" s="194"/>
      <c r="BJ1979" s="74"/>
      <c r="BK1979" s="74"/>
      <c r="BL1979" s="74"/>
    </row>
    <row r="1980" spans="1:64" ht="11.25" customHeight="1" x14ac:dyDescent="0.3">
      <c r="A1980" s="471" t="s">
        <v>2573</v>
      </c>
      <c r="B1980" s="185">
        <v>0</v>
      </c>
      <c r="C1980" s="839">
        <v>64971</v>
      </c>
      <c r="D1980" s="284">
        <v>234</v>
      </c>
      <c r="E1980" s="91">
        <v>0</v>
      </c>
      <c r="F1980" s="188">
        <v>0</v>
      </c>
      <c r="G1980" s="186">
        <v>0</v>
      </c>
      <c r="H1980" s="186">
        <v>0</v>
      </c>
      <c r="I1980" s="187">
        <v>0</v>
      </c>
      <c r="J1980" s="188">
        <v>0</v>
      </c>
      <c r="K1980" s="186">
        <v>0</v>
      </c>
      <c r="L1980" s="186">
        <v>0</v>
      </c>
      <c r="M1980" s="187">
        <v>0</v>
      </c>
      <c r="N1980" s="188">
        <v>0</v>
      </c>
      <c r="O1980" s="189">
        <v>0</v>
      </c>
      <c r="P1980" s="186">
        <v>0</v>
      </c>
      <c r="Q1980" s="189">
        <v>0</v>
      </c>
      <c r="R1980" s="268">
        <v>0</v>
      </c>
      <c r="S1980" s="268">
        <v>234</v>
      </c>
      <c r="T1980" s="188">
        <v>234</v>
      </c>
      <c r="U1980" s="187">
        <v>0</v>
      </c>
      <c r="V1980" s="189">
        <v>0</v>
      </c>
      <c r="W1980" s="189">
        <v>0</v>
      </c>
      <c r="X1980" s="189">
        <v>234</v>
      </c>
      <c r="Y1980" s="188">
        <v>0</v>
      </c>
      <c r="Z1980" s="186">
        <v>0</v>
      </c>
      <c r="AA1980" s="186">
        <v>0</v>
      </c>
      <c r="AB1980" s="186">
        <v>0</v>
      </c>
      <c r="AC1980" s="187">
        <v>0</v>
      </c>
      <c r="AD1980" s="189">
        <v>0</v>
      </c>
      <c r="AE1980" s="189">
        <v>0</v>
      </c>
      <c r="AF1980" s="189">
        <v>0</v>
      </c>
      <c r="AG1980" s="189">
        <v>0</v>
      </c>
      <c r="AH1980" s="191">
        <v>0</v>
      </c>
      <c r="AI1980" s="186">
        <v>0</v>
      </c>
      <c r="AJ1980" s="192">
        <v>7506425608638</v>
      </c>
      <c r="AK1980" s="192" t="s">
        <v>262</v>
      </c>
      <c r="AL1980" s="90" t="s">
        <v>278</v>
      </c>
      <c r="AM1980" s="75">
        <v>64971</v>
      </c>
      <c r="AO1980" s="188">
        <v>0</v>
      </c>
      <c r="AP1980" s="188">
        <v>0</v>
      </c>
      <c r="AQ1980" s="187">
        <v>0</v>
      </c>
      <c r="AR1980" s="188">
        <v>0</v>
      </c>
      <c r="AS1980" s="187">
        <v>0</v>
      </c>
      <c r="AT1980" s="188">
        <v>0</v>
      </c>
      <c r="AU1980" s="187">
        <v>0</v>
      </c>
      <c r="AV1980" s="188">
        <v>0</v>
      </c>
      <c r="AW1980" s="187">
        <v>0</v>
      </c>
      <c r="AX1980" s="188">
        <v>0</v>
      </c>
      <c r="AY1980" s="187">
        <v>0</v>
      </c>
      <c r="AZ1980" s="188">
        <v>0</v>
      </c>
      <c r="BA1980" s="187">
        <v>0</v>
      </c>
      <c r="BB1980" s="188">
        <v>-187.2</v>
      </c>
      <c r="BC1980" s="187">
        <v>0</v>
      </c>
      <c r="BD1980" s="75"/>
      <c r="BE1980" s="75"/>
      <c r="BG1980" s="74"/>
      <c r="BH1980" s="74"/>
      <c r="BI1980" s="194"/>
      <c r="BJ1980" s="74"/>
      <c r="BK1980" s="74"/>
      <c r="BL1980" s="74"/>
    </row>
    <row r="1981" spans="1:64" ht="11.25" customHeight="1" x14ac:dyDescent="0.3">
      <c r="A1981" s="252" t="s">
        <v>2574</v>
      </c>
      <c r="B1981" s="253">
        <v>0</v>
      </c>
      <c r="C1981" s="840">
        <v>64979</v>
      </c>
      <c r="D1981" s="289">
        <v>1E-4</v>
      </c>
      <c r="E1981" s="255">
        <v>0</v>
      </c>
      <c r="F1981" s="256">
        <v>0</v>
      </c>
      <c r="G1981" s="256">
        <v>0</v>
      </c>
      <c r="H1981" s="256">
        <v>0</v>
      </c>
      <c r="I1981" s="257">
        <v>0</v>
      </c>
      <c r="J1981" s="256">
        <v>0</v>
      </c>
      <c r="K1981" s="256">
        <v>0</v>
      </c>
      <c r="L1981" s="256">
        <v>0</v>
      </c>
      <c r="M1981" s="256">
        <v>0</v>
      </c>
      <c r="N1981" s="259">
        <v>0</v>
      </c>
      <c r="O1981" s="258">
        <v>0</v>
      </c>
      <c r="P1981" s="256">
        <v>0</v>
      </c>
      <c r="Q1981" s="258">
        <v>0</v>
      </c>
      <c r="R1981" s="258">
        <v>0</v>
      </c>
      <c r="S1981" s="258">
        <v>1E-4</v>
      </c>
      <c r="T1981" s="259">
        <v>0</v>
      </c>
      <c r="U1981" s="257">
        <v>0</v>
      </c>
      <c r="V1981" s="258">
        <v>0</v>
      </c>
      <c r="W1981" s="258">
        <v>0</v>
      </c>
      <c r="X1981" s="259">
        <v>0</v>
      </c>
      <c r="Y1981" s="259">
        <v>0</v>
      </c>
      <c r="Z1981" s="256">
        <v>0</v>
      </c>
      <c r="AA1981" s="256">
        <v>0</v>
      </c>
      <c r="AB1981" s="256">
        <v>0</v>
      </c>
      <c r="AC1981" s="256">
        <v>0</v>
      </c>
      <c r="AD1981" s="259">
        <v>0</v>
      </c>
      <c r="AE1981" s="258">
        <v>0</v>
      </c>
      <c r="AF1981" s="258">
        <v>0</v>
      </c>
      <c r="AG1981" s="258">
        <v>0</v>
      </c>
      <c r="AH1981" s="260">
        <v>0</v>
      </c>
      <c r="AI1981" s="186">
        <v>0</v>
      </c>
      <c r="AJ1981" s="192">
        <v>0</v>
      </c>
      <c r="AK1981" s="192" t="s">
        <v>528</v>
      </c>
      <c r="AL1981" s="90" t="s">
        <v>278</v>
      </c>
      <c r="AM1981" s="75">
        <v>64979</v>
      </c>
      <c r="AO1981" s="188">
        <v>0</v>
      </c>
      <c r="AP1981" s="188">
        <v>0</v>
      </c>
      <c r="AQ1981" s="187">
        <v>0</v>
      </c>
      <c r="AR1981" s="188">
        <v>0</v>
      </c>
      <c r="AS1981" s="187">
        <v>0</v>
      </c>
      <c r="AT1981" s="188">
        <v>0</v>
      </c>
      <c r="AU1981" s="187">
        <v>0</v>
      </c>
      <c r="AV1981" s="188">
        <v>0</v>
      </c>
      <c r="AW1981" s="187">
        <v>0</v>
      </c>
      <c r="AX1981" s="188">
        <v>0</v>
      </c>
      <c r="AY1981" s="187">
        <v>0</v>
      </c>
      <c r="AZ1981" s="188">
        <v>0</v>
      </c>
      <c r="BA1981" s="187">
        <v>0</v>
      </c>
      <c r="BB1981" s="188">
        <v>0</v>
      </c>
      <c r="BC1981" s="187">
        <v>0</v>
      </c>
      <c r="BD1981" s="75"/>
      <c r="BE1981" s="75"/>
      <c r="BG1981" s="74"/>
      <c r="BH1981" s="74"/>
      <c r="BI1981" s="194"/>
      <c r="BJ1981" s="74"/>
      <c r="BK1981" s="74"/>
      <c r="BL1981" s="74"/>
    </row>
    <row r="1982" spans="1:64" s="77" customFormat="1" ht="11.25" customHeight="1" x14ac:dyDescent="0.2">
      <c r="A1982" s="313" t="s">
        <v>2575</v>
      </c>
      <c r="B1982" s="314">
        <v>0</v>
      </c>
      <c r="C1982" s="856">
        <v>65672</v>
      </c>
      <c r="D1982" s="455">
        <v>1E-4</v>
      </c>
      <c r="E1982" s="316">
        <v>0</v>
      </c>
      <c r="F1982" s="317">
        <v>0</v>
      </c>
      <c r="G1982" s="317">
        <v>0</v>
      </c>
      <c r="H1982" s="317">
        <v>0</v>
      </c>
      <c r="I1982" s="318">
        <v>0</v>
      </c>
      <c r="J1982" s="317">
        <v>0</v>
      </c>
      <c r="K1982" s="317">
        <v>0</v>
      </c>
      <c r="L1982" s="317">
        <v>0</v>
      </c>
      <c r="M1982" s="317">
        <v>0</v>
      </c>
      <c r="N1982" s="319">
        <v>0</v>
      </c>
      <c r="O1982" s="288">
        <v>0</v>
      </c>
      <c r="P1982" s="317">
        <v>0</v>
      </c>
      <c r="Q1982" s="288">
        <v>0</v>
      </c>
      <c r="R1982" s="288">
        <v>0</v>
      </c>
      <c r="S1982" s="288">
        <v>1E-4</v>
      </c>
      <c r="T1982" s="319">
        <v>0</v>
      </c>
      <c r="U1982" s="318">
        <v>0</v>
      </c>
      <c r="V1982" s="288">
        <v>0</v>
      </c>
      <c r="W1982" s="288">
        <v>0</v>
      </c>
      <c r="X1982" s="319">
        <v>0</v>
      </c>
      <c r="Y1982" s="319">
        <v>0</v>
      </c>
      <c r="Z1982" s="317">
        <v>0</v>
      </c>
      <c r="AA1982" s="317">
        <v>0</v>
      </c>
      <c r="AB1982" s="317">
        <v>0</v>
      </c>
      <c r="AC1982" s="317">
        <v>0</v>
      </c>
      <c r="AD1982" s="319">
        <v>0</v>
      </c>
      <c r="AE1982" s="288">
        <v>0</v>
      </c>
      <c r="AF1982" s="288">
        <v>0</v>
      </c>
      <c r="AG1982" s="288">
        <v>0</v>
      </c>
      <c r="AH1982" s="320">
        <v>0</v>
      </c>
      <c r="AI1982" s="186">
        <v>0</v>
      </c>
      <c r="AJ1982" s="192">
        <v>7506425628339</v>
      </c>
      <c r="AK1982" s="192" t="s">
        <v>262</v>
      </c>
      <c r="AL1982" s="90" t="s">
        <v>279</v>
      </c>
      <c r="AM1982" s="75">
        <v>65672</v>
      </c>
      <c r="AN1982" s="76"/>
      <c r="AO1982" s="188">
        <v>0</v>
      </c>
      <c r="AP1982" s="188">
        <v>0</v>
      </c>
      <c r="AQ1982" s="187">
        <v>0</v>
      </c>
      <c r="AR1982" s="188">
        <v>0</v>
      </c>
      <c r="AS1982" s="187">
        <v>0</v>
      </c>
      <c r="AT1982" s="188">
        <v>0</v>
      </c>
      <c r="AU1982" s="187">
        <v>0</v>
      </c>
      <c r="AV1982" s="188">
        <v>0</v>
      </c>
      <c r="AW1982" s="187">
        <v>0</v>
      </c>
      <c r="AX1982" s="188">
        <v>0</v>
      </c>
      <c r="AY1982" s="187">
        <v>0</v>
      </c>
      <c r="AZ1982" s="188">
        <v>0</v>
      </c>
      <c r="BA1982" s="187">
        <v>0</v>
      </c>
      <c r="BB1982" s="188">
        <v>0</v>
      </c>
      <c r="BC1982" s="187">
        <v>0</v>
      </c>
      <c r="BD1982" s="75"/>
      <c r="BE1982" s="75"/>
      <c r="BF1982" s="55"/>
      <c r="BG1982" s="74"/>
      <c r="BH1982" s="74"/>
      <c r="BI1982" s="194"/>
      <c r="BJ1982" s="74"/>
      <c r="BK1982" s="74"/>
      <c r="BL1982" s="74"/>
    </row>
    <row r="1983" spans="1:64" ht="11.25" customHeight="1" x14ac:dyDescent="0.3">
      <c r="A1983" s="227" t="s">
        <v>2576</v>
      </c>
      <c r="B1983" s="261">
        <v>0</v>
      </c>
      <c r="C1983" s="842">
        <v>64969</v>
      </c>
      <c r="D1983" s="407">
        <v>2466</v>
      </c>
      <c r="E1983" s="263">
        <v>0</v>
      </c>
      <c r="F1983" s="264">
        <v>0</v>
      </c>
      <c r="G1983" s="264">
        <v>0</v>
      </c>
      <c r="H1983" s="264">
        <v>0</v>
      </c>
      <c r="I1983" s="266">
        <v>0</v>
      </c>
      <c r="J1983" s="264">
        <v>0</v>
      </c>
      <c r="K1983" s="264">
        <v>0</v>
      </c>
      <c r="L1983" s="264">
        <v>0</v>
      </c>
      <c r="M1983" s="264">
        <v>0</v>
      </c>
      <c r="N1983" s="267">
        <v>0</v>
      </c>
      <c r="O1983" s="268">
        <v>0</v>
      </c>
      <c r="P1983" s="264">
        <v>0</v>
      </c>
      <c r="Q1983" s="268">
        <v>0</v>
      </c>
      <c r="R1983" s="268">
        <v>0</v>
      </c>
      <c r="S1983" s="268">
        <v>2466</v>
      </c>
      <c r="T1983" s="267">
        <v>2466</v>
      </c>
      <c r="U1983" s="266">
        <v>0</v>
      </c>
      <c r="V1983" s="268">
        <v>0</v>
      </c>
      <c r="W1983" s="268">
        <v>0</v>
      </c>
      <c r="X1983" s="267">
        <v>2466</v>
      </c>
      <c r="Y1983" s="267">
        <v>0</v>
      </c>
      <c r="Z1983" s="264">
        <v>0</v>
      </c>
      <c r="AA1983" s="264">
        <v>0</v>
      </c>
      <c r="AB1983" s="264">
        <v>0</v>
      </c>
      <c r="AC1983" s="264">
        <v>0</v>
      </c>
      <c r="AD1983" s="267">
        <v>0</v>
      </c>
      <c r="AE1983" s="268">
        <v>0</v>
      </c>
      <c r="AF1983" s="268">
        <v>0</v>
      </c>
      <c r="AG1983" s="268">
        <v>0</v>
      </c>
      <c r="AH1983" s="269">
        <v>0</v>
      </c>
      <c r="AI1983" s="186">
        <v>0</v>
      </c>
      <c r="AJ1983" s="192">
        <v>7506425608591</v>
      </c>
      <c r="AK1983" s="192" t="s">
        <v>262</v>
      </c>
      <c r="AL1983" s="90" t="s">
        <v>279</v>
      </c>
      <c r="AM1983" s="75">
        <v>64969</v>
      </c>
      <c r="AO1983" s="188">
        <v>0</v>
      </c>
      <c r="AP1983" s="188">
        <v>0</v>
      </c>
      <c r="AQ1983" s="187">
        <v>0</v>
      </c>
      <c r="AR1983" s="188">
        <v>0</v>
      </c>
      <c r="AS1983" s="187">
        <v>0</v>
      </c>
      <c r="AT1983" s="188">
        <v>0</v>
      </c>
      <c r="AU1983" s="187">
        <v>0</v>
      </c>
      <c r="AV1983" s="188">
        <v>0</v>
      </c>
      <c r="AW1983" s="187">
        <v>0</v>
      </c>
      <c r="AX1983" s="188">
        <v>0</v>
      </c>
      <c r="AY1983" s="187">
        <v>0</v>
      </c>
      <c r="AZ1983" s="188">
        <v>0</v>
      </c>
      <c r="BA1983" s="187">
        <v>0</v>
      </c>
      <c r="BB1983" s="188">
        <v>0</v>
      </c>
      <c r="BC1983" s="187">
        <v>0</v>
      </c>
      <c r="BD1983" s="75"/>
      <c r="BE1983" s="75"/>
      <c r="BG1983" s="74"/>
      <c r="BH1983" s="74"/>
      <c r="BI1983" s="194"/>
      <c r="BJ1983" s="74"/>
      <c r="BK1983" s="74"/>
      <c r="BL1983" s="74"/>
    </row>
    <row r="1984" spans="1:64" ht="11.25" customHeight="1" x14ac:dyDescent="0.3">
      <c r="A1984" s="252" t="s">
        <v>2577</v>
      </c>
      <c r="B1984" s="253">
        <v>0</v>
      </c>
      <c r="C1984" s="840">
        <v>64972</v>
      </c>
      <c r="D1984" s="289">
        <v>1E-4</v>
      </c>
      <c r="E1984" s="255">
        <v>0</v>
      </c>
      <c r="F1984" s="256">
        <v>0</v>
      </c>
      <c r="G1984" s="256">
        <v>0</v>
      </c>
      <c r="H1984" s="256">
        <v>0</v>
      </c>
      <c r="I1984" s="257">
        <v>0</v>
      </c>
      <c r="J1984" s="256">
        <v>0</v>
      </c>
      <c r="K1984" s="256">
        <v>0</v>
      </c>
      <c r="L1984" s="256">
        <v>0</v>
      </c>
      <c r="M1984" s="256">
        <v>0</v>
      </c>
      <c r="N1984" s="259">
        <v>0</v>
      </c>
      <c r="O1984" s="258">
        <v>0</v>
      </c>
      <c r="P1984" s="256">
        <v>0</v>
      </c>
      <c r="Q1984" s="258">
        <v>0</v>
      </c>
      <c r="R1984" s="258">
        <v>0</v>
      </c>
      <c r="S1984" s="258">
        <v>1E-4</v>
      </c>
      <c r="T1984" s="259">
        <v>0</v>
      </c>
      <c r="U1984" s="257">
        <v>0</v>
      </c>
      <c r="V1984" s="258">
        <v>0</v>
      </c>
      <c r="W1984" s="258">
        <v>0</v>
      </c>
      <c r="X1984" s="259">
        <v>0</v>
      </c>
      <c r="Y1984" s="259">
        <v>0</v>
      </c>
      <c r="Z1984" s="256">
        <v>0</v>
      </c>
      <c r="AA1984" s="256">
        <v>0</v>
      </c>
      <c r="AB1984" s="256">
        <v>0</v>
      </c>
      <c r="AC1984" s="256">
        <v>0</v>
      </c>
      <c r="AD1984" s="259">
        <v>0</v>
      </c>
      <c r="AE1984" s="258">
        <v>0</v>
      </c>
      <c r="AF1984" s="258">
        <v>0</v>
      </c>
      <c r="AG1984" s="258">
        <v>0</v>
      </c>
      <c r="AH1984" s="260">
        <v>0</v>
      </c>
      <c r="AI1984" s="186">
        <v>0</v>
      </c>
      <c r="AJ1984" s="192">
        <v>0</v>
      </c>
      <c r="AK1984" s="192" t="s">
        <v>499</v>
      </c>
      <c r="AL1984" s="90" t="s">
        <v>279</v>
      </c>
      <c r="AM1984" s="75">
        <v>64972</v>
      </c>
      <c r="AO1984" s="188">
        <v>0</v>
      </c>
      <c r="AP1984" s="188">
        <v>0</v>
      </c>
      <c r="AQ1984" s="187">
        <v>0</v>
      </c>
      <c r="AR1984" s="188">
        <v>0</v>
      </c>
      <c r="AS1984" s="187">
        <v>0</v>
      </c>
      <c r="AT1984" s="188">
        <v>0</v>
      </c>
      <c r="AU1984" s="187">
        <v>0</v>
      </c>
      <c r="AV1984" s="188">
        <v>0</v>
      </c>
      <c r="AW1984" s="187">
        <v>0</v>
      </c>
      <c r="AX1984" s="188">
        <v>0</v>
      </c>
      <c r="AY1984" s="187">
        <v>0</v>
      </c>
      <c r="AZ1984" s="188">
        <v>0</v>
      </c>
      <c r="BA1984" s="187">
        <v>0</v>
      </c>
      <c r="BB1984" s="188">
        <v>0</v>
      </c>
      <c r="BC1984" s="187">
        <v>0</v>
      </c>
      <c r="BD1984" s="75"/>
      <c r="BE1984" s="75"/>
      <c r="BG1984" s="74"/>
      <c r="BH1984" s="74"/>
      <c r="BI1984" s="194"/>
      <c r="BJ1984" s="74"/>
      <c r="BK1984" s="74"/>
      <c r="BL1984" s="74"/>
    </row>
    <row r="1985" spans="1:64" ht="11.25" customHeight="1" x14ac:dyDescent="0.3">
      <c r="A1985" s="184" t="s">
        <v>2578</v>
      </c>
      <c r="B1985" s="185">
        <v>0</v>
      </c>
      <c r="C1985" s="832">
        <v>65632</v>
      </c>
      <c r="D1985" s="284">
        <v>25131.050999999999</v>
      </c>
      <c r="E1985" s="91">
        <v>30.295524590196365</v>
      </c>
      <c r="F1985" s="186">
        <v>23750</v>
      </c>
      <c r="G1985" s="186">
        <v>22000</v>
      </c>
      <c r="H1985" s="186">
        <v>30387</v>
      </c>
      <c r="I1985" s="187">
        <v>138.12272727272727</v>
      </c>
      <c r="J1985" s="186">
        <v>24066.019</v>
      </c>
      <c r="K1985" s="186">
        <v>24885.904442927931</v>
      </c>
      <c r="L1985" s="186">
        <v>5453.442</v>
      </c>
      <c r="M1985" s="186">
        <v>21.913778591035928</v>
      </c>
      <c r="N1985" s="188">
        <v>0</v>
      </c>
      <c r="O1985" s="189">
        <v>49.081999999999994</v>
      </c>
      <c r="P1985" s="186">
        <v>154.71499999999997</v>
      </c>
      <c r="Q1985" s="189">
        <v>23.303218533983539</v>
      </c>
      <c r="R1985" s="189">
        <v>62.409086853957845</v>
      </c>
      <c r="S1985" s="189">
        <v>50064.608999999997</v>
      </c>
      <c r="T1985" s="188">
        <v>49943.068999999989</v>
      </c>
      <c r="U1985" s="187">
        <v>60.206454357972262</v>
      </c>
      <c r="V1985" s="189">
        <v>3384.5239999999999</v>
      </c>
      <c r="W1985" s="189">
        <v>105.633</v>
      </c>
      <c r="X1985" s="188">
        <v>46452.911999999989</v>
      </c>
      <c r="Y1985" s="188">
        <v>13429.262000000001</v>
      </c>
      <c r="Z1985" s="186">
        <v>9837.74</v>
      </c>
      <c r="AA1985" s="186">
        <v>0</v>
      </c>
      <c r="AB1985" s="186">
        <v>0</v>
      </c>
      <c r="AC1985" s="186">
        <v>0</v>
      </c>
      <c r="AD1985" s="188">
        <v>176.05000000000018</v>
      </c>
      <c r="AE1985" s="189">
        <v>29.875</v>
      </c>
      <c r="AF1985" s="189">
        <v>29.875</v>
      </c>
      <c r="AG1985" s="189">
        <v>0</v>
      </c>
      <c r="AH1985" s="191">
        <v>0</v>
      </c>
      <c r="AI1985" s="186">
        <v>24168.334999999999</v>
      </c>
      <c r="AJ1985" s="192">
        <v>7501943488724</v>
      </c>
      <c r="AK1985" s="192">
        <v>64955</v>
      </c>
      <c r="AL1985" s="90" t="s">
        <v>279</v>
      </c>
      <c r="AM1985" s="75">
        <v>65632</v>
      </c>
      <c r="AO1985" s="188">
        <v>28434.848666666669</v>
      </c>
      <c r="AP1985" s="188">
        <v>30882.208999999999</v>
      </c>
      <c r="AQ1985" s="187">
        <v>143.85228712502328</v>
      </c>
      <c r="AR1985" s="188">
        <v>31101.992000000002</v>
      </c>
      <c r="AS1985" s="187">
        <v>135.50885325897525</v>
      </c>
      <c r="AT1985" s="188">
        <v>23320.344999999994</v>
      </c>
      <c r="AU1985" s="187">
        <v>97.826182116592236</v>
      </c>
      <c r="AV1985" s="188">
        <v>23318.212000000003</v>
      </c>
      <c r="AW1985" s="187">
        <v>101.91916884226725</v>
      </c>
      <c r="AX1985" s="188">
        <v>24535.668999999998</v>
      </c>
      <c r="AY1985" s="187">
        <v>113.35626528205877</v>
      </c>
      <c r="AZ1985" s="188">
        <v>24262.519999999997</v>
      </c>
      <c r="BA1985" s="187">
        <v>109.30304056994783</v>
      </c>
      <c r="BB1985" s="188">
        <v>28041.812000000002</v>
      </c>
      <c r="BC1985" s="187">
        <v>118.24851266835365</v>
      </c>
      <c r="BD1985" s="75"/>
      <c r="BE1985" s="75"/>
      <c r="BG1985" s="74"/>
      <c r="BH1985" s="74"/>
      <c r="BI1985" s="194"/>
      <c r="BJ1985" s="74"/>
      <c r="BK1985" s="74"/>
      <c r="BL1985" s="74"/>
    </row>
    <row r="1986" spans="1:64" ht="11.25" customHeight="1" x14ac:dyDescent="0.3">
      <c r="A1986" s="470" t="s">
        <v>2579</v>
      </c>
      <c r="B1986" s="261">
        <v>0</v>
      </c>
      <c r="C1986" s="842">
        <v>65952</v>
      </c>
      <c r="D1986" s="407">
        <v>19128</v>
      </c>
      <c r="E1986" s="263">
        <v>140.27049128528478</v>
      </c>
      <c r="F1986" s="264">
        <v>0</v>
      </c>
      <c r="G1986" s="264">
        <v>0</v>
      </c>
      <c r="H1986" s="264">
        <v>0</v>
      </c>
      <c r="I1986" s="266">
        <v>0</v>
      </c>
      <c r="J1986" s="264">
        <v>5235.2489999999998</v>
      </c>
      <c r="K1986" s="264">
        <v>4090.9530917155871</v>
      </c>
      <c r="L1986" s="264">
        <v>420</v>
      </c>
      <c r="M1986" s="264">
        <v>10.266556242126654</v>
      </c>
      <c r="N1986" s="268">
        <v>0</v>
      </c>
      <c r="O1986" s="268">
        <v>0</v>
      </c>
      <c r="P1986" s="268">
        <v>0</v>
      </c>
      <c r="Q1986" s="268">
        <v>8.0225410481908312</v>
      </c>
      <c r="R1986" s="268">
        <v>107.20406994968148</v>
      </c>
      <c r="S1986" s="268">
        <v>18708</v>
      </c>
      <c r="T1986" s="267">
        <v>18708</v>
      </c>
      <c r="U1986" s="266">
        <v>137.19052441264677</v>
      </c>
      <c r="V1986" s="268">
        <v>12</v>
      </c>
      <c r="W1986" s="268">
        <v>0</v>
      </c>
      <c r="X1986" s="267">
        <v>18696</v>
      </c>
      <c r="Y1986" s="267">
        <v>24</v>
      </c>
      <c r="Z1986" s="264">
        <v>0</v>
      </c>
      <c r="AA1986" s="264">
        <v>0</v>
      </c>
      <c r="AB1986" s="264">
        <v>0</v>
      </c>
      <c r="AC1986" s="264">
        <v>0</v>
      </c>
      <c r="AD1986" s="267">
        <v>0</v>
      </c>
      <c r="AE1986" s="268">
        <v>0</v>
      </c>
      <c r="AF1986" s="268">
        <v>0</v>
      </c>
      <c r="AG1986" s="268">
        <v>0</v>
      </c>
      <c r="AH1986" s="269">
        <v>0</v>
      </c>
      <c r="AI1986" s="186">
        <v>3661.415</v>
      </c>
      <c r="AJ1986" s="192">
        <v>7501943488724</v>
      </c>
      <c r="AK1986" s="192">
        <v>64955</v>
      </c>
      <c r="AL1986" s="90" t="s">
        <v>279</v>
      </c>
      <c r="AM1986" s="75">
        <v>65952</v>
      </c>
      <c r="AO1986" s="188">
        <v>3768</v>
      </c>
      <c r="AP1986" s="188">
        <v>4416</v>
      </c>
      <c r="AQ1986" s="187">
        <v>89.90228013029315</v>
      </c>
      <c r="AR1986" s="188">
        <v>2724</v>
      </c>
      <c r="AS1986" s="187">
        <v>55.603184323331291</v>
      </c>
      <c r="AT1986" s="188">
        <v>4164</v>
      </c>
      <c r="AU1986" s="187">
        <v>83.910520432634911</v>
      </c>
      <c r="AV1986" s="188">
        <v>3672</v>
      </c>
      <c r="AW1986" s="187">
        <v>77.911711517884356</v>
      </c>
      <c r="AX1986" s="188">
        <v>4584</v>
      </c>
      <c r="AY1986" s="187">
        <v>100.76801343846449</v>
      </c>
      <c r="AZ1986" s="188">
        <v>3048</v>
      </c>
      <c r="BA1986" s="187">
        <v>78.723363484094861</v>
      </c>
      <c r="BB1986" s="188">
        <v>6444</v>
      </c>
      <c r="BC1986" s="187">
        <v>125.15763163302363</v>
      </c>
      <c r="BD1986" s="75"/>
      <c r="BE1986" s="75"/>
      <c r="BG1986" s="74"/>
      <c r="BH1986" s="74"/>
      <c r="BI1986" s="194"/>
      <c r="BJ1986" s="74"/>
      <c r="BK1986" s="74"/>
      <c r="BL1986" s="74"/>
    </row>
    <row r="1987" spans="1:64" ht="11.25" customHeight="1" x14ac:dyDescent="0.3">
      <c r="A1987" s="471" t="s">
        <v>2580</v>
      </c>
      <c r="B1987" s="185">
        <v>0</v>
      </c>
      <c r="C1987" s="839">
        <v>65633</v>
      </c>
      <c r="D1987" s="284">
        <v>46.8</v>
      </c>
      <c r="E1987" s="91">
        <v>0</v>
      </c>
      <c r="F1987" s="188">
        <v>0</v>
      </c>
      <c r="G1987" s="186">
        <v>0</v>
      </c>
      <c r="H1987" s="186">
        <v>0</v>
      </c>
      <c r="I1987" s="187">
        <v>0</v>
      </c>
      <c r="J1987" s="188">
        <v>0</v>
      </c>
      <c r="K1987" s="186">
        <v>0</v>
      </c>
      <c r="L1987" s="186">
        <v>0</v>
      </c>
      <c r="M1987" s="187">
        <v>0</v>
      </c>
      <c r="N1987" s="188">
        <v>0</v>
      </c>
      <c r="O1987" s="189">
        <v>0</v>
      </c>
      <c r="P1987" s="186">
        <v>0</v>
      </c>
      <c r="Q1987" s="189">
        <v>0</v>
      </c>
      <c r="R1987" s="268">
        <v>0</v>
      </c>
      <c r="S1987" s="268">
        <v>46.8</v>
      </c>
      <c r="T1987" s="188">
        <v>46.8</v>
      </c>
      <c r="U1987" s="187">
        <v>0</v>
      </c>
      <c r="V1987" s="189">
        <v>31.2</v>
      </c>
      <c r="W1987" s="189">
        <v>0</v>
      </c>
      <c r="X1987" s="189">
        <v>15.599999999999998</v>
      </c>
      <c r="Y1987" s="188">
        <v>0</v>
      </c>
      <c r="Z1987" s="186">
        <v>0</v>
      </c>
      <c r="AA1987" s="186">
        <v>0</v>
      </c>
      <c r="AB1987" s="186">
        <v>0</v>
      </c>
      <c r="AC1987" s="187">
        <v>0</v>
      </c>
      <c r="AD1987" s="189">
        <v>0</v>
      </c>
      <c r="AE1987" s="189">
        <v>0</v>
      </c>
      <c r="AF1987" s="189">
        <v>0</v>
      </c>
      <c r="AG1987" s="189">
        <v>0</v>
      </c>
      <c r="AH1987" s="191">
        <v>0</v>
      </c>
      <c r="AI1987" s="186">
        <v>0</v>
      </c>
      <c r="AJ1987" s="192">
        <v>7501943488724</v>
      </c>
      <c r="AK1987" s="192">
        <v>64955</v>
      </c>
      <c r="AL1987" s="90" t="s">
        <v>279</v>
      </c>
      <c r="AM1987" s="75">
        <v>65633</v>
      </c>
      <c r="AO1987" s="188">
        <v>0</v>
      </c>
      <c r="AP1987" s="188">
        <v>0</v>
      </c>
      <c r="AQ1987" s="187">
        <v>0</v>
      </c>
      <c r="AR1987" s="188">
        <v>0</v>
      </c>
      <c r="AS1987" s="187">
        <v>0</v>
      </c>
      <c r="AT1987" s="188">
        <v>0</v>
      </c>
      <c r="AU1987" s="187">
        <v>0</v>
      </c>
      <c r="AV1987" s="188">
        <v>0</v>
      </c>
      <c r="AW1987" s="187">
        <v>0</v>
      </c>
      <c r="AX1987" s="188">
        <v>0</v>
      </c>
      <c r="AY1987" s="187">
        <v>0</v>
      </c>
      <c r="AZ1987" s="188">
        <v>0</v>
      </c>
      <c r="BA1987" s="187">
        <v>0</v>
      </c>
      <c r="BB1987" s="188">
        <v>-31.2</v>
      </c>
      <c r="BC1987" s="187">
        <v>0</v>
      </c>
      <c r="BD1987" s="75"/>
      <c r="BE1987" s="75"/>
      <c r="BG1987" s="74"/>
      <c r="BH1987" s="74"/>
      <c r="BI1987" s="194"/>
      <c r="BJ1987" s="74"/>
      <c r="BK1987" s="74"/>
      <c r="BL1987" s="74"/>
    </row>
    <row r="1988" spans="1:64" ht="11.25" customHeight="1" x14ac:dyDescent="0.3">
      <c r="A1988" s="252" t="s">
        <v>2581</v>
      </c>
      <c r="B1988" s="253">
        <v>0</v>
      </c>
      <c r="C1988" s="840">
        <v>65802</v>
      </c>
      <c r="D1988" s="289">
        <v>1E-4</v>
      </c>
      <c r="E1988" s="255">
        <v>0</v>
      </c>
      <c r="F1988" s="256">
        <v>0</v>
      </c>
      <c r="G1988" s="256">
        <v>0</v>
      </c>
      <c r="H1988" s="256">
        <v>0</v>
      </c>
      <c r="I1988" s="257">
        <v>0</v>
      </c>
      <c r="J1988" s="256">
        <v>0</v>
      </c>
      <c r="K1988" s="256">
        <v>0</v>
      </c>
      <c r="L1988" s="256">
        <v>0</v>
      </c>
      <c r="M1988" s="256">
        <v>0</v>
      </c>
      <c r="N1988" s="259">
        <v>0</v>
      </c>
      <c r="O1988" s="258">
        <v>0</v>
      </c>
      <c r="P1988" s="256">
        <v>0</v>
      </c>
      <c r="Q1988" s="258">
        <v>0</v>
      </c>
      <c r="R1988" s="258">
        <v>0</v>
      </c>
      <c r="S1988" s="258">
        <v>1E-4</v>
      </c>
      <c r="T1988" s="259">
        <v>0</v>
      </c>
      <c r="U1988" s="257">
        <v>0</v>
      </c>
      <c r="V1988" s="258">
        <v>0</v>
      </c>
      <c r="W1988" s="258">
        <v>0</v>
      </c>
      <c r="X1988" s="259">
        <v>0</v>
      </c>
      <c r="Y1988" s="259">
        <v>0</v>
      </c>
      <c r="Z1988" s="256">
        <v>0</v>
      </c>
      <c r="AA1988" s="256">
        <v>0</v>
      </c>
      <c r="AB1988" s="256">
        <v>0</v>
      </c>
      <c r="AC1988" s="256">
        <v>0</v>
      </c>
      <c r="AD1988" s="259">
        <v>0</v>
      </c>
      <c r="AE1988" s="258">
        <v>0</v>
      </c>
      <c r="AF1988" s="258">
        <v>0</v>
      </c>
      <c r="AG1988" s="258">
        <v>0</v>
      </c>
      <c r="AH1988" s="260">
        <v>0</v>
      </c>
      <c r="AI1988" s="186">
        <v>0</v>
      </c>
      <c r="AJ1988" s="192">
        <v>7501943488724</v>
      </c>
      <c r="AK1988" s="192">
        <v>64955</v>
      </c>
      <c r="AL1988" s="90" t="s">
        <v>279</v>
      </c>
      <c r="AM1988" s="75">
        <v>65802</v>
      </c>
      <c r="AO1988" s="188">
        <v>0</v>
      </c>
      <c r="AP1988" s="188">
        <v>0</v>
      </c>
      <c r="AQ1988" s="187">
        <v>0</v>
      </c>
      <c r="AR1988" s="188">
        <v>0</v>
      </c>
      <c r="AS1988" s="187">
        <v>0</v>
      </c>
      <c r="AT1988" s="188">
        <v>0</v>
      </c>
      <c r="AU1988" s="187">
        <v>0</v>
      </c>
      <c r="AV1988" s="188">
        <v>0</v>
      </c>
      <c r="AW1988" s="187">
        <v>0</v>
      </c>
      <c r="AX1988" s="188">
        <v>0</v>
      </c>
      <c r="AY1988" s="187">
        <v>0</v>
      </c>
      <c r="AZ1988" s="188">
        <v>0</v>
      </c>
      <c r="BA1988" s="187">
        <v>0</v>
      </c>
      <c r="BB1988" s="188">
        <v>0</v>
      </c>
      <c r="BC1988" s="187">
        <v>0</v>
      </c>
      <c r="BD1988" s="75"/>
      <c r="BE1988" s="75"/>
      <c r="BG1988" s="74"/>
      <c r="BH1988" s="74"/>
      <c r="BI1988" s="194"/>
      <c r="BJ1988" s="74"/>
      <c r="BK1988" s="74"/>
      <c r="BL1988" s="74"/>
    </row>
    <row r="1989" spans="1:64" ht="11.25" customHeight="1" x14ac:dyDescent="0.3">
      <c r="A1989" s="184" t="s">
        <v>2582</v>
      </c>
      <c r="B1989" s="185">
        <v>0</v>
      </c>
      <c r="C1989" s="916">
        <v>64949</v>
      </c>
      <c r="D1989" s="284">
        <v>1E-4</v>
      </c>
      <c r="E1989" s="91">
        <v>0</v>
      </c>
      <c r="F1989" s="186">
        <v>0</v>
      </c>
      <c r="G1989" s="186">
        <v>0</v>
      </c>
      <c r="H1989" s="186">
        <v>0</v>
      </c>
      <c r="I1989" s="187">
        <v>0</v>
      </c>
      <c r="J1989" s="186">
        <v>0</v>
      </c>
      <c r="K1989" s="186">
        <v>0</v>
      </c>
      <c r="L1989" s="186">
        <v>0</v>
      </c>
      <c r="M1989" s="186">
        <v>0</v>
      </c>
      <c r="N1989" s="188">
        <v>0</v>
      </c>
      <c r="O1989" s="189">
        <v>0</v>
      </c>
      <c r="P1989" s="186">
        <v>0</v>
      </c>
      <c r="Q1989" s="189">
        <v>0</v>
      </c>
      <c r="R1989" s="189">
        <v>0</v>
      </c>
      <c r="S1989" s="189">
        <v>1E-4</v>
      </c>
      <c r="T1989" s="188">
        <v>0</v>
      </c>
      <c r="U1989" s="187">
        <v>0</v>
      </c>
      <c r="V1989" s="189">
        <v>0</v>
      </c>
      <c r="W1989" s="189">
        <v>0</v>
      </c>
      <c r="X1989" s="188">
        <v>0</v>
      </c>
      <c r="Y1989" s="188">
        <v>0</v>
      </c>
      <c r="Z1989" s="186">
        <v>0</v>
      </c>
      <c r="AA1989" s="186">
        <v>0</v>
      </c>
      <c r="AB1989" s="186">
        <v>0</v>
      </c>
      <c r="AC1989" s="186">
        <v>0</v>
      </c>
      <c r="AD1989" s="188">
        <v>0</v>
      </c>
      <c r="AE1989" s="189">
        <v>0</v>
      </c>
      <c r="AF1989" s="189">
        <v>0</v>
      </c>
      <c r="AG1989" s="189">
        <v>0</v>
      </c>
      <c r="AH1989" s="191">
        <v>0</v>
      </c>
      <c r="AI1989" s="186">
        <v>0</v>
      </c>
      <c r="AJ1989" s="192">
        <v>7506425603671</v>
      </c>
      <c r="AK1989" s="192" t="s">
        <v>262</v>
      </c>
      <c r="AL1989" s="90" t="s">
        <v>279</v>
      </c>
      <c r="AM1989" s="75">
        <v>64949</v>
      </c>
      <c r="AO1989" s="188">
        <v>0</v>
      </c>
      <c r="AP1989" s="188">
        <v>0</v>
      </c>
      <c r="AQ1989" s="187">
        <v>0</v>
      </c>
      <c r="AR1989" s="188">
        <v>0</v>
      </c>
      <c r="AS1989" s="187">
        <v>0</v>
      </c>
      <c r="AT1989" s="188">
        <v>0</v>
      </c>
      <c r="AU1989" s="187">
        <v>0</v>
      </c>
      <c r="AV1989" s="188">
        <v>0</v>
      </c>
      <c r="AW1989" s="187">
        <v>0</v>
      </c>
      <c r="AX1989" s="188">
        <v>0</v>
      </c>
      <c r="AY1989" s="187">
        <v>0</v>
      </c>
      <c r="AZ1989" s="188">
        <v>0</v>
      </c>
      <c r="BA1989" s="187">
        <v>0</v>
      </c>
      <c r="BB1989" s="188">
        <v>0</v>
      </c>
      <c r="BC1989" s="187">
        <v>0</v>
      </c>
      <c r="BD1989" s="75"/>
      <c r="BE1989" s="75"/>
      <c r="BG1989" s="74"/>
      <c r="BH1989" s="74"/>
      <c r="BI1989" s="194"/>
      <c r="BJ1989" s="74"/>
      <c r="BK1989" s="74"/>
      <c r="BL1989" s="74"/>
    </row>
    <row r="1990" spans="1:64" ht="11.25" customHeight="1" x14ac:dyDescent="0.3">
      <c r="A1990" s="184" t="s">
        <v>2583</v>
      </c>
      <c r="B1990" s="185">
        <v>0</v>
      </c>
      <c r="C1990" s="916">
        <v>64980</v>
      </c>
      <c r="D1990" s="284">
        <v>1E-4</v>
      </c>
      <c r="E1990" s="91">
        <v>0</v>
      </c>
      <c r="F1990" s="186">
        <v>0</v>
      </c>
      <c r="G1990" s="186">
        <v>0</v>
      </c>
      <c r="H1990" s="186">
        <v>0</v>
      </c>
      <c r="I1990" s="187">
        <v>0</v>
      </c>
      <c r="J1990" s="186">
        <v>0</v>
      </c>
      <c r="K1990" s="186">
        <v>0</v>
      </c>
      <c r="L1990" s="186">
        <v>0</v>
      </c>
      <c r="M1990" s="186">
        <v>0</v>
      </c>
      <c r="N1990" s="188">
        <v>0</v>
      </c>
      <c r="O1990" s="189">
        <v>0</v>
      </c>
      <c r="P1990" s="186">
        <v>0</v>
      </c>
      <c r="Q1990" s="189">
        <v>0</v>
      </c>
      <c r="R1990" s="189">
        <v>0</v>
      </c>
      <c r="S1990" s="189">
        <v>1E-4</v>
      </c>
      <c r="T1990" s="188">
        <v>0</v>
      </c>
      <c r="U1990" s="187">
        <v>0</v>
      </c>
      <c r="V1990" s="189">
        <v>0</v>
      </c>
      <c r="W1990" s="189">
        <v>0</v>
      </c>
      <c r="X1990" s="188">
        <v>0</v>
      </c>
      <c r="Y1990" s="188">
        <v>0</v>
      </c>
      <c r="Z1990" s="186">
        <v>0</v>
      </c>
      <c r="AA1990" s="186">
        <v>0</v>
      </c>
      <c r="AB1990" s="186">
        <v>0</v>
      </c>
      <c r="AC1990" s="186">
        <v>0</v>
      </c>
      <c r="AD1990" s="188">
        <v>0</v>
      </c>
      <c r="AE1990" s="189">
        <v>0</v>
      </c>
      <c r="AF1990" s="189">
        <v>0</v>
      </c>
      <c r="AG1990" s="189">
        <v>0</v>
      </c>
      <c r="AH1990" s="191">
        <v>0</v>
      </c>
      <c r="AI1990" s="186">
        <v>0</v>
      </c>
      <c r="AJ1990" s="192">
        <v>7506425603671</v>
      </c>
      <c r="AK1990" s="192">
        <v>64949</v>
      </c>
      <c r="AL1990" s="90" t="s">
        <v>279</v>
      </c>
      <c r="AM1990" s="75">
        <v>64980</v>
      </c>
      <c r="AO1990" s="188">
        <v>0</v>
      </c>
      <c r="AP1990" s="188">
        <v>0</v>
      </c>
      <c r="AQ1990" s="187">
        <v>0</v>
      </c>
      <c r="AR1990" s="188">
        <v>0</v>
      </c>
      <c r="AS1990" s="187">
        <v>0</v>
      </c>
      <c r="AT1990" s="188">
        <v>0</v>
      </c>
      <c r="AU1990" s="187">
        <v>0</v>
      </c>
      <c r="AV1990" s="188">
        <v>0</v>
      </c>
      <c r="AW1990" s="187">
        <v>0</v>
      </c>
      <c r="AX1990" s="188">
        <v>0</v>
      </c>
      <c r="AY1990" s="187">
        <v>0</v>
      </c>
      <c r="AZ1990" s="188">
        <v>0</v>
      </c>
      <c r="BA1990" s="187">
        <v>0</v>
      </c>
      <c r="BB1990" s="188">
        <v>0</v>
      </c>
      <c r="BC1990" s="187">
        <v>0</v>
      </c>
      <c r="BD1990" s="75"/>
      <c r="BE1990" s="75"/>
      <c r="BG1990" s="74"/>
      <c r="BH1990" s="74"/>
      <c r="BI1990" s="194"/>
      <c r="BJ1990" s="74"/>
      <c r="BK1990" s="74"/>
      <c r="BL1990" s="74"/>
    </row>
    <row r="1991" spans="1:64" ht="11.25" customHeight="1" x14ac:dyDescent="0.3">
      <c r="A1991" s="184" t="s">
        <v>2584</v>
      </c>
      <c r="B1991" s="185">
        <v>0</v>
      </c>
      <c r="C1991" s="916">
        <v>65736</v>
      </c>
      <c r="D1991" s="284">
        <v>42.68</v>
      </c>
      <c r="E1991" s="91">
        <v>0</v>
      </c>
      <c r="F1991" s="186">
        <v>0</v>
      </c>
      <c r="G1991" s="186">
        <v>0</v>
      </c>
      <c r="H1991" s="186">
        <v>0</v>
      </c>
      <c r="I1991" s="187">
        <v>0</v>
      </c>
      <c r="J1991" s="186">
        <v>0</v>
      </c>
      <c r="K1991" s="186">
        <v>0</v>
      </c>
      <c r="L1991" s="186">
        <v>0</v>
      </c>
      <c r="M1991" s="186">
        <v>0</v>
      </c>
      <c r="N1991" s="188">
        <v>0</v>
      </c>
      <c r="O1991" s="189">
        <v>0</v>
      </c>
      <c r="P1991" s="186">
        <v>0</v>
      </c>
      <c r="Q1991" s="189">
        <v>0</v>
      </c>
      <c r="R1991" s="189">
        <v>0</v>
      </c>
      <c r="S1991" s="189">
        <v>42.68</v>
      </c>
      <c r="T1991" s="188">
        <v>42.68</v>
      </c>
      <c r="U1991" s="187">
        <v>0</v>
      </c>
      <c r="V1991" s="189">
        <v>0</v>
      </c>
      <c r="W1991" s="189">
        <v>0</v>
      </c>
      <c r="X1991" s="188">
        <v>42.68</v>
      </c>
      <c r="Y1991" s="188">
        <v>0</v>
      </c>
      <c r="Z1991" s="186">
        <v>0</v>
      </c>
      <c r="AA1991" s="186">
        <v>0</v>
      </c>
      <c r="AB1991" s="186">
        <v>0</v>
      </c>
      <c r="AC1991" s="186">
        <v>0</v>
      </c>
      <c r="AD1991" s="188">
        <v>0</v>
      </c>
      <c r="AE1991" s="189">
        <v>0</v>
      </c>
      <c r="AF1991" s="189">
        <v>0</v>
      </c>
      <c r="AG1991" s="189">
        <v>0</v>
      </c>
      <c r="AH1991" s="191">
        <v>0</v>
      </c>
      <c r="AI1991" s="186">
        <v>0</v>
      </c>
      <c r="AJ1991" s="192">
        <v>7506425603190</v>
      </c>
      <c r="AK1991" s="192" t="s">
        <v>262</v>
      </c>
      <c r="AL1991" s="90" t="s">
        <v>279</v>
      </c>
      <c r="AM1991" s="75">
        <v>65736</v>
      </c>
      <c r="AO1991" s="188">
        <v>0</v>
      </c>
      <c r="AP1991" s="188">
        <v>0</v>
      </c>
      <c r="AQ1991" s="187">
        <v>0</v>
      </c>
      <c r="AR1991" s="188">
        <v>0</v>
      </c>
      <c r="AS1991" s="187">
        <v>0</v>
      </c>
      <c r="AT1991" s="188">
        <v>0</v>
      </c>
      <c r="AU1991" s="187">
        <v>0</v>
      </c>
      <c r="AV1991" s="188">
        <v>0</v>
      </c>
      <c r="AW1991" s="187">
        <v>0</v>
      </c>
      <c r="AX1991" s="188">
        <v>0</v>
      </c>
      <c r="AY1991" s="187">
        <v>0</v>
      </c>
      <c r="AZ1991" s="188">
        <v>0</v>
      </c>
      <c r="BA1991" s="187">
        <v>0</v>
      </c>
      <c r="BB1991" s="188">
        <v>0</v>
      </c>
      <c r="BC1991" s="187">
        <v>0</v>
      </c>
      <c r="BD1991" s="75"/>
      <c r="BE1991" s="75"/>
      <c r="BG1991" s="74"/>
      <c r="BH1991" s="74"/>
      <c r="BI1991" s="194"/>
      <c r="BJ1991" s="74"/>
      <c r="BK1991" s="74"/>
      <c r="BL1991" s="74"/>
    </row>
    <row r="1992" spans="1:64" ht="11.25" customHeight="1" x14ac:dyDescent="0.3">
      <c r="A1992" s="184" t="s">
        <v>2585</v>
      </c>
      <c r="B1992" s="185">
        <v>0</v>
      </c>
      <c r="C1992" s="916">
        <v>64968</v>
      </c>
      <c r="D1992" s="284">
        <v>1E-4</v>
      </c>
      <c r="E1992" s="91">
        <v>0</v>
      </c>
      <c r="F1992" s="186">
        <v>0</v>
      </c>
      <c r="G1992" s="186">
        <v>0</v>
      </c>
      <c r="H1992" s="186">
        <v>0</v>
      </c>
      <c r="I1992" s="187">
        <v>0</v>
      </c>
      <c r="J1992" s="186">
        <v>0</v>
      </c>
      <c r="K1992" s="186">
        <v>0</v>
      </c>
      <c r="L1992" s="186">
        <v>0</v>
      </c>
      <c r="M1992" s="186">
        <v>0</v>
      </c>
      <c r="N1992" s="188">
        <v>0</v>
      </c>
      <c r="O1992" s="189">
        <v>0</v>
      </c>
      <c r="P1992" s="186">
        <v>0</v>
      </c>
      <c r="Q1992" s="189">
        <v>0</v>
      </c>
      <c r="R1992" s="189">
        <v>0</v>
      </c>
      <c r="S1992" s="189">
        <v>1E-4</v>
      </c>
      <c r="T1992" s="188">
        <v>0</v>
      </c>
      <c r="U1992" s="187">
        <v>0</v>
      </c>
      <c r="V1992" s="189">
        <v>0</v>
      </c>
      <c r="W1992" s="189">
        <v>0</v>
      </c>
      <c r="X1992" s="188">
        <v>0</v>
      </c>
      <c r="Y1992" s="188">
        <v>0</v>
      </c>
      <c r="Z1992" s="186">
        <v>0</v>
      </c>
      <c r="AA1992" s="186">
        <v>0</v>
      </c>
      <c r="AB1992" s="186">
        <v>0</v>
      </c>
      <c r="AC1992" s="186">
        <v>0</v>
      </c>
      <c r="AD1992" s="188">
        <v>0</v>
      </c>
      <c r="AE1992" s="189">
        <v>0</v>
      </c>
      <c r="AF1992" s="189">
        <v>0</v>
      </c>
      <c r="AG1992" s="189">
        <v>0</v>
      </c>
      <c r="AH1992" s="191">
        <v>0</v>
      </c>
      <c r="AI1992" s="186">
        <v>0</v>
      </c>
      <c r="AJ1992" s="192">
        <v>7506425608577</v>
      </c>
      <c r="AK1992" s="192" t="s">
        <v>262</v>
      </c>
      <c r="AL1992" s="90" t="s">
        <v>278</v>
      </c>
      <c r="AM1992" s="75">
        <v>64968</v>
      </c>
      <c r="AO1992" s="188">
        <v>0</v>
      </c>
      <c r="AP1992" s="188">
        <v>0</v>
      </c>
      <c r="AQ1992" s="187">
        <v>0</v>
      </c>
      <c r="AR1992" s="188">
        <v>0</v>
      </c>
      <c r="AS1992" s="187">
        <v>0</v>
      </c>
      <c r="AT1992" s="188">
        <v>0</v>
      </c>
      <c r="AU1992" s="187">
        <v>0</v>
      </c>
      <c r="AV1992" s="188">
        <v>0</v>
      </c>
      <c r="AW1992" s="187">
        <v>0</v>
      </c>
      <c r="AX1992" s="188">
        <v>0</v>
      </c>
      <c r="AY1992" s="187">
        <v>0</v>
      </c>
      <c r="AZ1992" s="188">
        <v>0</v>
      </c>
      <c r="BA1992" s="187">
        <v>0</v>
      </c>
      <c r="BB1992" s="188">
        <v>0</v>
      </c>
      <c r="BC1992" s="187">
        <v>0</v>
      </c>
      <c r="BD1992" s="75"/>
      <c r="BE1992" s="75"/>
      <c r="BG1992" s="74"/>
      <c r="BH1992" s="74"/>
      <c r="BI1992" s="194"/>
      <c r="BJ1992" s="74"/>
      <c r="BK1992" s="74"/>
      <c r="BL1992" s="74"/>
    </row>
    <row r="1993" spans="1:64" ht="11.25" customHeight="1" x14ac:dyDescent="0.3">
      <c r="A1993" s="184" t="s">
        <v>2586</v>
      </c>
      <c r="B1993" s="185">
        <v>0</v>
      </c>
      <c r="C1993" s="916">
        <v>64978</v>
      </c>
      <c r="D1993" s="284">
        <v>1E-4</v>
      </c>
      <c r="E1993" s="91">
        <v>0</v>
      </c>
      <c r="F1993" s="186">
        <v>0</v>
      </c>
      <c r="G1993" s="186">
        <v>0</v>
      </c>
      <c r="H1993" s="186">
        <v>0</v>
      </c>
      <c r="I1993" s="187">
        <v>0</v>
      </c>
      <c r="J1993" s="186">
        <v>0</v>
      </c>
      <c r="K1993" s="186">
        <v>0</v>
      </c>
      <c r="L1993" s="186">
        <v>0</v>
      </c>
      <c r="M1993" s="186">
        <v>0</v>
      </c>
      <c r="N1993" s="188">
        <v>0</v>
      </c>
      <c r="O1993" s="189">
        <v>0</v>
      </c>
      <c r="P1993" s="186">
        <v>0</v>
      </c>
      <c r="Q1993" s="189">
        <v>0</v>
      </c>
      <c r="R1993" s="189">
        <v>0</v>
      </c>
      <c r="S1993" s="189">
        <v>1E-4</v>
      </c>
      <c r="T1993" s="188">
        <v>0</v>
      </c>
      <c r="U1993" s="187">
        <v>0</v>
      </c>
      <c r="V1993" s="189">
        <v>0</v>
      </c>
      <c r="W1993" s="189">
        <v>0</v>
      </c>
      <c r="X1993" s="188">
        <v>0</v>
      </c>
      <c r="Y1993" s="188">
        <v>0</v>
      </c>
      <c r="Z1993" s="186">
        <v>0</v>
      </c>
      <c r="AA1993" s="186">
        <v>0</v>
      </c>
      <c r="AB1993" s="186">
        <v>0</v>
      </c>
      <c r="AC1993" s="186">
        <v>0</v>
      </c>
      <c r="AD1993" s="188">
        <v>0</v>
      </c>
      <c r="AE1993" s="189">
        <v>0</v>
      </c>
      <c r="AF1993" s="189">
        <v>0</v>
      </c>
      <c r="AG1993" s="189">
        <v>0</v>
      </c>
      <c r="AH1993" s="191">
        <v>0</v>
      </c>
      <c r="AI1993" s="186">
        <v>0</v>
      </c>
      <c r="AJ1993" s="192">
        <v>0</v>
      </c>
      <c r="AK1993" s="192" t="s">
        <v>527</v>
      </c>
      <c r="AL1993" s="90" t="s">
        <v>278</v>
      </c>
      <c r="AM1993" s="75">
        <v>64978</v>
      </c>
      <c r="AO1993" s="188">
        <v>0</v>
      </c>
      <c r="AP1993" s="188">
        <v>0</v>
      </c>
      <c r="AQ1993" s="187">
        <v>0</v>
      </c>
      <c r="AR1993" s="188">
        <v>0</v>
      </c>
      <c r="AS1993" s="187">
        <v>0</v>
      </c>
      <c r="AT1993" s="188">
        <v>0</v>
      </c>
      <c r="AU1993" s="187">
        <v>0</v>
      </c>
      <c r="AV1993" s="188">
        <v>0</v>
      </c>
      <c r="AW1993" s="187">
        <v>0</v>
      </c>
      <c r="AX1993" s="188">
        <v>0</v>
      </c>
      <c r="AY1993" s="187">
        <v>0</v>
      </c>
      <c r="AZ1993" s="188">
        <v>0</v>
      </c>
      <c r="BA1993" s="187">
        <v>0</v>
      </c>
      <c r="BB1993" s="188">
        <v>0</v>
      </c>
      <c r="BC1993" s="187">
        <v>0</v>
      </c>
      <c r="BD1993" s="75"/>
      <c r="BE1993" s="75"/>
      <c r="BG1993" s="74"/>
      <c r="BH1993" s="74"/>
      <c r="BI1993" s="194"/>
      <c r="BJ1993" s="74"/>
      <c r="BK1993" s="74"/>
      <c r="BL1993" s="74"/>
    </row>
    <row r="1994" spans="1:64" s="77" customFormat="1" ht="11.25" customHeight="1" x14ac:dyDescent="0.2">
      <c r="A1994" s="184" t="s">
        <v>2587</v>
      </c>
      <c r="B1994" s="185">
        <v>0</v>
      </c>
      <c r="C1994" s="916">
        <v>65659</v>
      </c>
      <c r="D1994" s="284">
        <v>2.4540000000000002</v>
      </c>
      <c r="E1994" s="91">
        <v>0</v>
      </c>
      <c r="F1994" s="186">
        <v>0</v>
      </c>
      <c r="G1994" s="186">
        <v>0</v>
      </c>
      <c r="H1994" s="186">
        <v>0</v>
      </c>
      <c r="I1994" s="187">
        <v>0</v>
      </c>
      <c r="J1994" s="186">
        <v>0</v>
      </c>
      <c r="K1994" s="186">
        <v>0</v>
      </c>
      <c r="L1994" s="186">
        <v>0</v>
      </c>
      <c r="M1994" s="186">
        <v>0</v>
      </c>
      <c r="N1994" s="188">
        <v>0</v>
      </c>
      <c r="O1994" s="189">
        <v>0</v>
      </c>
      <c r="P1994" s="186">
        <v>0</v>
      </c>
      <c r="Q1994" s="189">
        <v>0</v>
      </c>
      <c r="R1994" s="189">
        <v>0</v>
      </c>
      <c r="S1994" s="189">
        <v>2.4540000000000002</v>
      </c>
      <c r="T1994" s="188">
        <v>2.4540000000000002</v>
      </c>
      <c r="U1994" s="187">
        <v>0</v>
      </c>
      <c r="V1994" s="189">
        <v>0</v>
      </c>
      <c r="W1994" s="189">
        <v>0</v>
      </c>
      <c r="X1994" s="188">
        <v>2.4540000000000002</v>
      </c>
      <c r="Y1994" s="188">
        <v>0</v>
      </c>
      <c r="Z1994" s="186">
        <v>0</v>
      </c>
      <c r="AA1994" s="186">
        <v>0</v>
      </c>
      <c r="AB1994" s="186">
        <v>0</v>
      </c>
      <c r="AC1994" s="186">
        <v>0</v>
      </c>
      <c r="AD1994" s="188">
        <v>0</v>
      </c>
      <c r="AE1994" s="189">
        <v>0</v>
      </c>
      <c r="AF1994" s="189">
        <v>0</v>
      </c>
      <c r="AG1994" s="189">
        <v>0</v>
      </c>
      <c r="AH1994" s="191">
        <v>0</v>
      </c>
      <c r="AI1994" s="186">
        <v>0</v>
      </c>
      <c r="AJ1994" s="192">
        <v>7506425603671</v>
      </c>
      <c r="AK1994" s="192">
        <v>64949</v>
      </c>
      <c r="AL1994" s="90" t="s">
        <v>279</v>
      </c>
      <c r="AM1994" s="75">
        <v>65659</v>
      </c>
      <c r="AN1994" s="76"/>
      <c r="AO1994" s="188">
        <v>0</v>
      </c>
      <c r="AP1994" s="188">
        <v>0</v>
      </c>
      <c r="AQ1994" s="187">
        <v>0</v>
      </c>
      <c r="AR1994" s="188">
        <v>0</v>
      </c>
      <c r="AS1994" s="187">
        <v>0</v>
      </c>
      <c r="AT1994" s="188">
        <v>0</v>
      </c>
      <c r="AU1994" s="187">
        <v>0</v>
      </c>
      <c r="AV1994" s="188">
        <v>0</v>
      </c>
      <c r="AW1994" s="187">
        <v>0</v>
      </c>
      <c r="AX1994" s="188">
        <v>0</v>
      </c>
      <c r="AY1994" s="187">
        <v>0</v>
      </c>
      <c r="AZ1994" s="188">
        <v>0</v>
      </c>
      <c r="BA1994" s="187">
        <v>0</v>
      </c>
      <c r="BB1994" s="188">
        <v>0</v>
      </c>
      <c r="BC1994" s="187">
        <v>0</v>
      </c>
      <c r="BD1994" s="75"/>
      <c r="BE1994" s="75"/>
      <c r="BF1994" s="55"/>
      <c r="BG1994" s="74"/>
      <c r="BH1994" s="74"/>
      <c r="BI1994" s="194"/>
      <c r="BJ1994" s="74"/>
      <c r="BK1994" s="74"/>
      <c r="BL1994" s="74"/>
    </row>
    <row r="1995" spans="1:64" ht="11.25" customHeight="1" x14ac:dyDescent="0.3">
      <c r="A1995" s="184" t="s">
        <v>2588</v>
      </c>
      <c r="B1995" s="185">
        <v>0</v>
      </c>
      <c r="C1995" s="916">
        <v>64981</v>
      </c>
      <c r="D1995" s="284">
        <v>1E-4</v>
      </c>
      <c r="E1995" s="91">
        <v>0</v>
      </c>
      <c r="F1995" s="186">
        <v>0</v>
      </c>
      <c r="G1995" s="186">
        <v>0</v>
      </c>
      <c r="H1995" s="186">
        <v>0</v>
      </c>
      <c r="I1995" s="187">
        <v>0</v>
      </c>
      <c r="J1995" s="186">
        <v>0</v>
      </c>
      <c r="K1995" s="186">
        <v>0</v>
      </c>
      <c r="L1995" s="186">
        <v>0</v>
      </c>
      <c r="M1995" s="186">
        <v>0</v>
      </c>
      <c r="N1995" s="188">
        <v>0</v>
      </c>
      <c r="O1995" s="189">
        <v>0</v>
      </c>
      <c r="P1995" s="186">
        <v>0</v>
      </c>
      <c r="Q1995" s="189">
        <v>0</v>
      </c>
      <c r="R1995" s="189">
        <v>0</v>
      </c>
      <c r="S1995" s="189">
        <v>1E-4</v>
      </c>
      <c r="T1995" s="188">
        <v>0</v>
      </c>
      <c r="U1995" s="187">
        <v>0</v>
      </c>
      <c r="V1995" s="189">
        <v>0</v>
      </c>
      <c r="W1995" s="189">
        <v>0</v>
      </c>
      <c r="X1995" s="188">
        <v>0</v>
      </c>
      <c r="Y1995" s="188">
        <v>0</v>
      </c>
      <c r="Z1995" s="186">
        <v>0</v>
      </c>
      <c r="AA1995" s="186">
        <v>0</v>
      </c>
      <c r="AB1995" s="186">
        <v>0</v>
      </c>
      <c r="AC1995" s="186">
        <v>0</v>
      </c>
      <c r="AD1995" s="188">
        <v>0</v>
      </c>
      <c r="AE1995" s="189">
        <v>0</v>
      </c>
      <c r="AF1995" s="189">
        <v>0</v>
      </c>
      <c r="AG1995" s="189">
        <v>0</v>
      </c>
      <c r="AH1995" s="191">
        <v>0</v>
      </c>
      <c r="AI1995" s="186">
        <v>0</v>
      </c>
      <c r="AJ1995" s="192">
        <v>7501943488649</v>
      </c>
      <c r="AK1995" s="192">
        <v>64950</v>
      </c>
      <c r="AL1995" s="90" t="s">
        <v>279</v>
      </c>
      <c r="AM1995" s="75">
        <v>64981</v>
      </c>
      <c r="AO1995" s="188">
        <v>0</v>
      </c>
      <c r="AP1995" s="188">
        <v>0</v>
      </c>
      <c r="AQ1995" s="187">
        <v>0</v>
      </c>
      <c r="AR1995" s="188">
        <v>0</v>
      </c>
      <c r="AS1995" s="187">
        <v>0</v>
      </c>
      <c r="AT1995" s="188">
        <v>0</v>
      </c>
      <c r="AU1995" s="187">
        <v>0</v>
      </c>
      <c r="AV1995" s="188">
        <v>0</v>
      </c>
      <c r="AW1995" s="187">
        <v>0</v>
      </c>
      <c r="AX1995" s="188">
        <v>0</v>
      </c>
      <c r="AY1995" s="187">
        <v>0</v>
      </c>
      <c r="AZ1995" s="188">
        <v>0</v>
      </c>
      <c r="BA1995" s="187">
        <v>0</v>
      </c>
      <c r="BB1995" s="188">
        <v>0</v>
      </c>
      <c r="BC1995" s="187">
        <v>0</v>
      </c>
      <c r="BD1995" s="75"/>
      <c r="BE1995" s="75"/>
      <c r="BG1995" s="74"/>
      <c r="BH1995" s="74"/>
      <c r="BI1995" s="194"/>
      <c r="BJ1995" s="74"/>
      <c r="BK1995" s="74"/>
      <c r="BL1995" s="74"/>
    </row>
    <row r="1996" spans="1:64" s="77" customFormat="1" ht="11.25" customHeight="1" x14ac:dyDescent="0.2">
      <c r="A1996" s="184" t="s">
        <v>2589</v>
      </c>
      <c r="B1996" s="185">
        <v>0</v>
      </c>
      <c r="C1996" s="916">
        <v>65737</v>
      </c>
      <c r="D1996" s="284">
        <v>1078.7370000000001</v>
      </c>
      <c r="E1996" s="91">
        <v>0</v>
      </c>
      <c r="F1996" s="186">
        <v>0</v>
      </c>
      <c r="G1996" s="186">
        <v>0</v>
      </c>
      <c r="H1996" s="186">
        <v>0</v>
      </c>
      <c r="I1996" s="187">
        <v>0</v>
      </c>
      <c r="J1996" s="186">
        <v>0</v>
      </c>
      <c r="K1996" s="186">
        <v>0</v>
      </c>
      <c r="L1996" s="186">
        <v>0</v>
      </c>
      <c r="M1996" s="186">
        <v>0</v>
      </c>
      <c r="N1996" s="188">
        <v>0</v>
      </c>
      <c r="O1996" s="189">
        <v>0</v>
      </c>
      <c r="P1996" s="186">
        <v>0</v>
      </c>
      <c r="Q1996" s="189">
        <v>0</v>
      </c>
      <c r="R1996" s="189">
        <v>0</v>
      </c>
      <c r="S1996" s="189">
        <v>1078.7370000000001</v>
      </c>
      <c r="T1996" s="188">
        <v>1078.7370000000001</v>
      </c>
      <c r="U1996" s="187">
        <v>0</v>
      </c>
      <c r="V1996" s="189">
        <v>0</v>
      </c>
      <c r="W1996" s="189">
        <v>0</v>
      </c>
      <c r="X1996" s="188">
        <v>1078.7370000000001</v>
      </c>
      <c r="Y1996" s="188">
        <v>0</v>
      </c>
      <c r="Z1996" s="186">
        <v>0</v>
      </c>
      <c r="AA1996" s="186">
        <v>0</v>
      </c>
      <c r="AB1996" s="186">
        <v>0</v>
      </c>
      <c r="AC1996" s="186">
        <v>0</v>
      </c>
      <c r="AD1996" s="188">
        <v>0</v>
      </c>
      <c r="AE1996" s="189">
        <v>0</v>
      </c>
      <c r="AF1996" s="189">
        <v>0</v>
      </c>
      <c r="AG1996" s="189">
        <v>0</v>
      </c>
      <c r="AH1996" s="191">
        <v>0</v>
      </c>
      <c r="AI1996" s="186">
        <v>0</v>
      </c>
      <c r="AJ1996" s="192">
        <v>7506425603213</v>
      </c>
      <c r="AK1996" s="192" t="s">
        <v>262</v>
      </c>
      <c r="AL1996" s="90" t="s">
        <v>279</v>
      </c>
      <c r="AM1996" s="75">
        <v>65737</v>
      </c>
      <c r="AN1996" s="76"/>
      <c r="AO1996" s="188">
        <v>0</v>
      </c>
      <c r="AP1996" s="188">
        <v>0</v>
      </c>
      <c r="AQ1996" s="187">
        <v>0</v>
      </c>
      <c r="AR1996" s="188">
        <v>0</v>
      </c>
      <c r="AS1996" s="187">
        <v>0</v>
      </c>
      <c r="AT1996" s="188">
        <v>0</v>
      </c>
      <c r="AU1996" s="187">
        <v>0</v>
      </c>
      <c r="AV1996" s="188">
        <v>0</v>
      </c>
      <c r="AW1996" s="187">
        <v>0</v>
      </c>
      <c r="AX1996" s="188">
        <v>0</v>
      </c>
      <c r="AY1996" s="187">
        <v>0</v>
      </c>
      <c r="AZ1996" s="188">
        <v>0</v>
      </c>
      <c r="BA1996" s="187">
        <v>0</v>
      </c>
      <c r="BB1996" s="188">
        <v>0</v>
      </c>
      <c r="BC1996" s="187">
        <v>0</v>
      </c>
      <c r="BD1996" s="75"/>
      <c r="BE1996" s="75"/>
      <c r="BF1996" s="55"/>
      <c r="BG1996" s="74"/>
      <c r="BH1996" s="74"/>
      <c r="BI1996" s="194"/>
      <c r="BJ1996" s="74"/>
      <c r="BK1996" s="74"/>
      <c r="BL1996" s="74"/>
    </row>
    <row r="1997" spans="1:64" ht="11.25" customHeight="1" x14ac:dyDescent="0.3">
      <c r="A1997" s="184" t="s">
        <v>2590</v>
      </c>
      <c r="B1997" s="185">
        <v>0</v>
      </c>
      <c r="C1997" s="916">
        <v>65886</v>
      </c>
      <c r="D1997" s="284">
        <v>1E-4</v>
      </c>
      <c r="E1997" s="91">
        <v>0</v>
      </c>
      <c r="F1997" s="186">
        <v>0</v>
      </c>
      <c r="G1997" s="186">
        <v>0</v>
      </c>
      <c r="H1997" s="186">
        <v>0</v>
      </c>
      <c r="I1997" s="187">
        <v>0</v>
      </c>
      <c r="J1997" s="186">
        <v>0</v>
      </c>
      <c r="K1997" s="186">
        <v>0</v>
      </c>
      <c r="L1997" s="186">
        <v>0</v>
      </c>
      <c r="M1997" s="186">
        <v>0</v>
      </c>
      <c r="N1997" s="188">
        <v>0</v>
      </c>
      <c r="O1997" s="189">
        <v>0</v>
      </c>
      <c r="P1997" s="186">
        <v>0</v>
      </c>
      <c r="Q1997" s="189">
        <v>0</v>
      </c>
      <c r="R1997" s="189">
        <v>0</v>
      </c>
      <c r="S1997" s="189">
        <v>1E-4</v>
      </c>
      <c r="T1997" s="188">
        <v>0</v>
      </c>
      <c r="U1997" s="187">
        <v>0</v>
      </c>
      <c r="V1997" s="189">
        <v>0</v>
      </c>
      <c r="W1997" s="189">
        <v>0</v>
      </c>
      <c r="X1997" s="188">
        <v>0</v>
      </c>
      <c r="Y1997" s="188">
        <v>0</v>
      </c>
      <c r="Z1997" s="186">
        <v>0</v>
      </c>
      <c r="AA1997" s="186">
        <v>0</v>
      </c>
      <c r="AB1997" s="186">
        <v>0</v>
      </c>
      <c r="AC1997" s="186">
        <v>0</v>
      </c>
      <c r="AD1997" s="188">
        <v>0</v>
      </c>
      <c r="AE1997" s="189">
        <v>0</v>
      </c>
      <c r="AF1997" s="189">
        <v>0</v>
      </c>
      <c r="AG1997" s="189">
        <v>0</v>
      </c>
      <c r="AH1997" s="191">
        <v>0</v>
      </c>
      <c r="AI1997" s="186">
        <v>0</v>
      </c>
      <c r="AJ1997" s="192">
        <v>7506425608591</v>
      </c>
      <c r="AK1997" s="192" t="s">
        <v>262</v>
      </c>
      <c r="AL1997" s="90" t="s">
        <v>279</v>
      </c>
      <c r="AM1997" s="75">
        <v>65886</v>
      </c>
      <c r="AO1997" s="188">
        <v>0</v>
      </c>
      <c r="AP1997" s="188">
        <v>0</v>
      </c>
      <c r="AQ1997" s="187">
        <v>0</v>
      </c>
      <c r="AR1997" s="188">
        <v>0</v>
      </c>
      <c r="AS1997" s="187">
        <v>0</v>
      </c>
      <c r="AT1997" s="188">
        <v>0</v>
      </c>
      <c r="AU1997" s="187">
        <v>0</v>
      </c>
      <c r="AV1997" s="188">
        <v>0</v>
      </c>
      <c r="AW1997" s="187">
        <v>0</v>
      </c>
      <c r="AX1997" s="188">
        <v>0</v>
      </c>
      <c r="AY1997" s="187">
        <v>0</v>
      </c>
      <c r="AZ1997" s="188">
        <v>0</v>
      </c>
      <c r="BA1997" s="187">
        <v>0</v>
      </c>
      <c r="BB1997" s="188">
        <v>0</v>
      </c>
      <c r="BC1997" s="187">
        <v>0</v>
      </c>
      <c r="BD1997" s="75"/>
      <c r="BE1997" s="75"/>
      <c r="BG1997" s="74"/>
      <c r="BH1997" s="74"/>
      <c r="BI1997" s="194"/>
      <c r="BJ1997" s="74"/>
      <c r="BK1997" s="74"/>
      <c r="BL1997" s="74"/>
    </row>
    <row r="1998" spans="1:64" s="77" customFormat="1" ht="11.25" customHeight="1" x14ac:dyDescent="0.2">
      <c r="A1998" s="184" t="s">
        <v>2591</v>
      </c>
      <c r="B1998" s="185">
        <v>0</v>
      </c>
      <c r="C1998" s="916">
        <v>65660</v>
      </c>
      <c r="D1998" s="284">
        <v>1E-4</v>
      </c>
      <c r="E1998" s="91">
        <v>0</v>
      </c>
      <c r="F1998" s="186">
        <v>0</v>
      </c>
      <c r="G1998" s="186">
        <v>0</v>
      </c>
      <c r="H1998" s="186">
        <v>0</v>
      </c>
      <c r="I1998" s="187">
        <v>0</v>
      </c>
      <c r="J1998" s="186">
        <v>0</v>
      </c>
      <c r="K1998" s="186">
        <v>0</v>
      </c>
      <c r="L1998" s="186">
        <v>0</v>
      </c>
      <c r="M1998" s="186">
        <v>0</v>
      </c>
      <c r="N1998" s="188">
        <v>0</v>
      </c>
      <c r="O1998" s="189">
        <v>0</v>
      </c>
      <c r="P1998" s="186">
        <v>0</v>
      </c>
      <c r="Q1998" s="189">
        <v>0</v>
      </c>
      <c r="R1998" s="189">
        <v>0</v>
      </c>
      <c r="S1998" s="189">
        <v>1E-4</v>
      </c>
      <c r="T1998" s="188">
        <v>0</v>
      </c>
      <c r="U1998" s="187">
        <v>0</v>
      </c>
      <c r="V1998" s="189">
        <v>0</v>
      </c>
      <c r="W1998" s="189">
        <v>0</v>
      </c>
      <c r="X1998" s="188">
        <v>0</v>
      </c>
      <c r="Y1998" s="188">
        <v>0</v>
      </c>
      <c r="Z1998" s="186">
        <v>0</v>
      </c>
      <c r="AA1998" s="186">
        <v>0</v>
      </c>
      <c r="AB1998" s="186">
        <v>0</v>
      </c>
      <c r="AC1998" s="186">
        <v>0</v>
      </c>
      <c r="AD1998" s="188">
        <v>0</v>
      </c>
      <c r="AE1998" s="189">
        <v>0</v>
      </c>
      <c r="AF1998" s="189">
        <v>0</v>
      </c>
      <c r="AG1998" s="189">
        <v>0</v>
      </c>
      <c r="AH1998" s="191">
        <v>0</v>
      </c>
      <c r="AI1998" s="186">
        <v>0</v>
      </c>
      <c r="AJ1998" s="192">
        <v>7501943488649</v>
      </c>
      <c r="AK1998" s="192">
        <v>64950</v>
      </c>
      <c r="AL1998" s="90" t="s">
        <v>279</v>
      </c>
      <c r="AM1998" s="75">
        <v>65660</v>
      </c>
      <c r="AN1998" s="76"/>
      <c r="AO1998" s="188">
        <v>0</v>
      </c>
      <c r="AP1998" s="188">
        <v>0</v>
      </c>
      <c r="AQ1998" s="187">
        <v>0</v>
      </c>
      <c r="AR1998" s="188">
        <v>0</v>
      </c>
      <c r="AS1998" s="187">
        <v>0</v>
      </c>
      <c r="AT1998" s="188">
        <v>0</v>
      </c>
      <c r="AU1998" s="187">
        <v>0</v>
      </c>
      <c r="AV1998" s="188">
        <v>0</v>
      </c>
      <c r="AW1998" s="187">
        <v>0</v>
      </c>
      <c r="AX1998" s="188">
        <v>0</v>
      </c>
      <c r="AY1998" s="187">
        <v>0</v>
      </c>
      <c r="AZ1998" s="188">
        <v>0</v>
      </c>
      <c r="BA1998" s="187">
        <v>0</v>
      </c>
      <c r="BB1998" s="188">
        <v>0</v>
      </c>
      <c r="BC1998" s="187">
        <v>0</v>
      </c>
      <c r="BD1998" s="75"/>
      <c r="BE1998" s="75"/>
      <c r="BF1998" s="55"/>
      <c r="BG1998" s="74"/>
      <c r="BH1998" s="74"/>
      <c r="BI1998" s="194"/>
      <c r="BJ1998" s="74"/>
      <c r="BK1998" s="74"/>
      <c r="BL1998" s="74"/>
    </row>
    <row r="1999" spans="1:64" ht="11.25" customHeight="1" x14ac:dyDescent="0.3">
      <c r="A1999" s="184" t="s">
        <v>2592</v>
      </c>
      <c r="B1999" s="185">
        <v>0</v>
      </c>
      <c r="C1999" s="916">
        <v>64982</v>
      </c>
      <c r="D1999" s="284">
        <v>1E-4</v>
      </c>
      <c r="E1999" s="91">
        <v>0</v>
      </c>
      <c r="F1999" s="186">
        <v>0</v>
      </c>
      <c r="G1999" s="186">
        <v>0</v>
      </c>
      <c r="H1999" s="186">
        <v>0</v>
      </c>
      <c r="I1999" s="187">
        <v>0</v>
      </c>
      <c r="J1999" s="186">
        <v>0</v>
      </c>
      <c r="K1999" s="186">
        <v>0</v>
      </c>
      <c r="L1999" s="186">
        <v>0</v>
      </c>
      <c r="M1999" s="186">
        <v>0</v>
      </c>
      <c r="N1999" s="188">
        <v>0</v>
      </c>
      <c r="O1999" s="189">
        <v>0</v>
      </c>
      <c r="P1999" s="186">
        <v>0</v>
      </c>
      <c r="Q1999" s="189">
        <v>0</v>
      </c>
      <c r="R1999" s="189">
        <v>0</v>
      </c>
      <c r="S1999" s="189">
        <v>1E-4</v>
      </c>
      <c r="T1999" s="188">
        <v>0</v>
      </c>
      <c r="U1999" s="187">
        <v>0</v>
      </c>
      <c r="V1999" s="189">
        <v>0</v>
      </c>
      <c r="W1999" s="189">
        <v>0</v>
      </c>
      <c r="X1999" s="188">
        <v>0</v>
      </c>
      <c r="Y1999" s="188">
        <v>0</v>
      </c>
      <c r="Z1999" s="186">
        <v>0</v>
      </c>
      <c r="AA1999" s="186">
        <v>0</v>
      </c>
      <c r="AB1999" s="186">
        <v>0</v>
      </c>
      <c r="AC1999" s="186">
        <v>0</v>
      </c>
      <c r="AD1999" s="188">
        <v>0</v>
      </c>
      <c r="AE1999" s="189">
        <v>0</v>
      </c>
      <c r="AF1999" s="189">
        <v>0</v>
      </c>
      <c r="AG1999" s="189">
        <v>0</v>
      </c>
      <c r="AH1999" s="191">
        <v>0</v>
      </c>
      <c r="AI1999" s="186">
        <v>0</v>
      </c>
      <c r="AJ1999" s="192">
        <v>7501943488663</v>
      </c>
      <c r="AK1999" s="192">
        <v>64951</v>
      </c>
      <c r="AL1999" s="90" t="s">
        <v>279</v>
      </c>
      <c r="AM1999" s="75">
        <v>64982</v>
      </c>
      <c r="AO1999" s="188">
        <v>0</v>
      </c>
      <c r="AP1999" s="188">
        <v>0</v>
      </c>
      <c r="AQ1999" s="187">
        <v>0</v>
      </c>
      <c r="AR1999" s="188">
        <v>0</v>
      </c>
      <c r="AS1999" s="187">
        <v>0</v>
      </c>
      <c r="AT1999" s="188">
        <v>0</v>
      </c>
      <c r="AU1999" s="187">
        <v>0</v>
      </c>
      <c r="AV1999" s="188">
        <v>0</v>
      </c>
      <c r="AW1999" s="187">
        <v>0</v>
      </c>
      <c r="AX1999" s="188">
        <v>0</v>
      </c>
      <c r="AY1999" s="187">
        <v>0</v>
      </c>
      <c r="AZ1999" s="188">
        <v>0</v>
      </c>
      <c r="BA1999" s="187">
        <v>0</v>
      </c>
      <c r="BB1999" s="188">
        <v>0</v>
      </c>
      <c r="BC1999" s="187">
        <v>0</v>
      </c>
      <c r="BD1999" s="75"/>
      <c r="BE1999" s="75"/>
      <c r="BG1999" s="74"/>
      <c r="BH1999" s="74"/>
      <c r="BI1999" s="194"/>
      <c r="BJ1999" s="74"/>
      <c r="BK1999" s="74"/>
      <c r="BL1999" s="74"/>
    </row>
    <row r="2000" spans="1:64" s="77" customFormat="1" ht="11.25" customHeight="1" x14ac:dyDescent="0.2">
      <c r="A2000" s="184" t="s">
        <v>2593</v>
      </c>
      <c r="B2000" s="185">
        <v>0</v>
      </c>
      <c r="C2000" s="916">
        <v>65738</v>
      </c>
      <c r="D2000" s="284">
        <v>96.03</v>
      </c>
      <c r="E2000" s="91">
        <v>0</v>
      </c>
      <c r="F2000" s="186">
        <v>0</v>
      </c>
      <c r="G2000" s="186">
        <v>0</v>
      </c>
      <c r="H2000" s="186">
        <v>0</v>
      </c>
      <c r="I2000" s="187">
        <v>0</v>
      </c>
      <c r="J2000" s="186">
        <v>0</v>
      </c>
      <c r="K2000" s="186">
        <v>0</v>
      </c>
      <c r="L2000" s="186">
        <v>0</v>
      </c>
      <c r="M2000" s="186">
        <v>0</v>
      </c>
      <c r="N2000" s="188">
        <v>0</v>
      </c>
      <c r="O2000" s="189">
        <v>0</v>
      </c>
      <c r="P2000" s="186">
        <v>0</v>
      </c>
      <c r="Q2000" s="189">
        <v>0</v>
      </c>
      <c r="R2000" s="189">
        <v>0</v>
      </c>
      <c r="S2000" s="189">
        <v>96.03</v>
      </c>
      <c r="T2000" s="188">
        <v>96.03</v>
      </c>
      <c r="U2000" s="187">
        <v>0</v>
      </c>
      <c r="V2000" s="189">
        <v>0</v>
      </c>
      <c r="W2000" s="189">
        <v>0</v>
      </c>
      <c r="X2000" s="188">
        <v>96.03</v>
      </c>
      <c r="Y2000" s="188">
        <v>0</v>
      </c>
      <c r="Z2000" s="186">
        <v>0</v>
      </c>
      <c r="AA2000" s="186">
        <v>0</v>
      </c>
      <c r="AB2000" s="186">
        <v>0</v>
      </c>
      <c r="AC2000" s="186">
        <v>0</v>
      </c>
      <c r="AD2000" s="188">
        <v>0</v>
      </c>
      <c r="AE2000" s="189">
        <v>0</v>
      </c>
      <c r="AF2000" s="189">
        <v>0</v>
      </c>
      <c r="AG2000" s="189">
        <v>0</v>
      </c>
      <c r="AH2000" s="191">
        <v>0</v>
      </c>
      <c r="AI2000" s="186">
        <v>0</v>
      </c>
      <c r="AJ2000" s="192">
        <v>7506425603251</v>
      </c>
      <c r="AK2000" s="192" t="s">
        <v>262</v>
      </c>
      <c r="AL2000" s="90" t="s">
        <v>279</v>
      </c>
      <c r="AM2000" s="75">
        <v>65738</v>
      </c>
      <c r="AN2000" s="76"/>
      <c r="AO2000" s="188">
        <v>-1.0666666666666667</v>
      </c>
      <c r="AP2000" s="188">
        <v>-3.2</v>
      </c>
      <c r="AQ2000" s="187">
        <v>0</v>
      </c>
      <c r="AR2000" s="188">
        <v>0</v>
      </c>
      <c r="AS2000" s="187">
        <v>0</v>
      </c>
      <c r="AT2000" s="188">
        <v>0</v>
      </c>
      <c r="AU2000" s="187">
        <v>0</v>
      </c>
      <c r="AV2000" s="188">
        <v>388.38799999999998</v>
      </c>
      <c r="AW2000" s="187">
        <v>0</v>
      </c>
      <c r="AX2000" s="188">
        <v>0</v>
      </c>
      <c r="AY2000" s="187">
        <v>0</v>
      </c>
      <c r="AZ2000" s="188">
        <v>0</v>
      </c>
      <c r="BA2000" s="187">
        <v>0</v>
      </c>
      <c r="BB2000" s="188">
        <v>0</v>
      </c>
      <c r="BC2000" s="187">
        <v>0</v>
      </c>
      <c r="BD2000" s="75"/>
      <c r="BE2000" s="75"/>
      <c r="BF2000" s="55"/>
      <c r="BG2000" s="74"/>
      <c r="BH2000" s="74"/>
      <c r="BI2000" s="194"/>
      <c r="BJ2000" s="74"/>
      <c r="BK2000" s="74"/>
      <c r="BL2000" s="74"/>
    </row>
    <row r="2001" spans="1:64" s="77" customFormat="1" ht="11.25" customHeight="1" x14ac:dyDescent="0.2">
      <c r="A2001" s="184" t="s">
        <v>2594</v>
      </c>
      <c r="B2001" s="185">
        <v>0</v>
      </c>
      <c r="C2001" s="916">
        <v>65661</v>
      </c>
      <c r="D2001" s="284">
        <v>733.74599999999998</v>
      </c>
      <c r="E2001" s="91">
        <v>0</v>
      </c>
      <c r="F2001" s="186">
        <v>0</v>
      </c>
      <c r="G2001" s="186">
        <v>0</v>
      </c>
      <c r="H2001" s="186">
        <v>0</v>
      </c>
      <c r="I2001" s="187">
        <v>0</v>
      </c>
      <c r="J2001" s="186">
        <v>0</v>
      </c>
      <c r="K2001" s="186">
        <v>0</v>
      </c>
      <c r="L2001" s="186">
        <v>0</v>
      </c>
      <c r="M2001" s="186">
        <v>0</v>
      </c>
      <c r="N2001" s="188">
        <v>0</v>
      </c>
      <c r="O2001" s="189">
        <v>0</v>
      </c>
      <c r="P2001" s="186">
        <v>0</v>
      </c>
      <c r="Q2001" s="189">
        <v>0</v>
      </c>
      <c r="R2001" s="189">
        <v>0</v>
      </c>
      <c r="S2001" s="189">
        <v>733.74599999999998</v>
      </c>
      <c r="T2001" s="188">
        <v>733.74599999999998</v>
      </c>
      <c r="U2001" s="187">
        <v>0</v>
      </c>
      <c r="V2001" s="189">
        <v>0</v>
      </c>
      <c r="W2001" s="189">
        <v>0</v>
      </c>
      <c r="X2001" s="188">
        <v>733.74599999999998</v>
      </c>
      <c r="Y2001" s="188">
        <v>0</v>
      </c>
      <c r="Z2001" s="186">
        <v>0</v>
      </c>
      <c r="AA2001" s="186">
        <v>0</v>
      </c>
      <c r="AB2001" s="186">
        <v>0</v>
      </c>
      <c r="AC2001" s="186">
        <v>0</v>
      </c>
      <c r="AD2001" s="188">
        <v>0</v>
      </c>
      <c r="AE2001" s="189">
        <v>0</v>
      </c>
      <c r="AF2001" s="189">
        <v>0</v>
      </c>
      <c r="AG2001" s="189">
        <v>0</v>
      </c>
      <c r="AH2001" s="191">
        <v>0</v>
      </c>
      <c r="AI2001" s="186">
        <v>0</v>
      </c>
      <c r="AJ2001" s="192">
        <v>7501943488663</v>
      </c>
      <c r="AK2001" s="192">
        <v>64951</v>
      </c>
      <c r="AL2001" s="90" t="s">
        <v>279</v>
      </c>
      <c r="AM2001" s="75">
        <v>65661</v>
      </c>
      <c r="AN2001" s="76"/>
      <c r="AO2001" s="188">
        <v>0</v>
      </c>
      <c r="AP2001" s="188">
        <v>0</v>
      </c>
      <c r="AQ2001" s="187">
        <v>0</v>
      </c>
      <c r="AR2001" s="188">
        <v>0</v>
      </c>
      <c r="AS2001" s="187">
        <v>0</v>
      </c>
      <c r="AT2001" s="188">
        <v>0</v>
      </c>
      <c r="AU2001" s="187">
        <v>0</v>
      </c>
      <c r="AV2001" s="188">
        <v>0</v>
      </c>
      <c r="AW2001" s="187">
        <v>0</v>
      </c>
      <c r="AX2001" s="188">
        <v>0</v>
      </c>
      <c r="AY2001" s="187">
        <v>0</v>
      </c>
      <c r="AZ2001" s="188">
        <v>0</v>
      </c>
      <c r="BA2001" s="187">
        <v>0</v>
      </c>
      <c r="BB2001" s="188">
        <v>0</v>
      </c>
      <c r="BC2001" s="187">
        <v>0</v>
      </c>
      <c r="BD2001" s="75"/>
      <c r="BE2001" s="75"/>
      <c r="BF2001" s="55"/>
      <c r="BG2001" s="74"/>
      <c r="BH2001" s="74"/>
      <c r="BI2001" s="194"/>
      <c r="BJ2001" s="74"/>
      <c r="BK2001" s="74"/>
      <c r="BL2001" s="74"/>
    </row>
    <row r="2002" spans="1:64" s="77" customFormat="1" ht="11.25" customHeight="1" x14ac:dyDescent="0.2">
      <c r="A2002" s="184" t="s">
        <v>2595</v>
      </c>
      <c r="B2002" s="185">
        <v>0</v>
      </c>
      <c r="C2002" s="916">
        <v>65739</v>
      </c>
      <c r="D2002" s="284">
        <v>193.12700000000001</v>
      </c>
      <c r="E2002" s="91">
        <v>0</v>
      </c>
      <c r="F2002" s="186">
        <v>0</v>
      </c>
      <c r="G2002" s="186">
        <v>0</v>
      </c>
      <c r="H2002" s="186">
        <v>0</v>
      </c>
      <c r="I2002" s="187">
        <v>0</v>
      </c>
      <c r="J2002" s="186">
        <v>0</v>
      </c>
      <c r="K2002" s="186">
        <v>0</v>
      </c>
      <c r="L2002" s="186">
        <v>0</v>
      </c>
      <c r="M2002" s="186">
        <v>0</v>
      </c>
      <c r="N2002" s="188">
        <v>0</v>
      </c>
      <c r="O2002" s="189">
        <v>0</v>
      </c>
      <c r="P2002" s="186">
        <v>0</v>
      </c>
      <c r="Q2002" s="189">
        <v>0</v>
      </c>
      <c r="R2002" s="189">
        <v>0</v>
      </c>
      <c r="S2002" s="189">
        <v>193.12700000000001</v>
      </c>
      <c r="T2002" s="188">
        <v>193.12700000000001</v>
      </c>
      <c r="U2002" s="187">
        <v>0</v>
      </c>
      <c r="V2002" s="189">
        <v>0</v>
      </c>
      <c r="W2002" s="189">
        <v>0</v>
      </c>
      <c r="X2002" s="188">
        <v>193.12700000000001</v>
      </c>
      <c r="Y2002" s="188">
        <v>0</v>
      </c>
      <c r="Z2002" s="186">
        <v>0</v>
      </c>
      <c r="AA2002" s="186">
        <v>0</v>
      </c>
      <c r="AB2002" s="186">
        <v>0</v>
      </c>
      <c r="AC2002" s="186">
        <v>0</v>
      </c>
      <c r="AD2002" s="188">
        <v>0</v>
      </c>
      <c r="AE2002" s="189">
        <v>0</v>
      </c>
      <c r="AF2002" s="189">
        <v>0</v>
      </c>
      <c r="AG2002" s="189">
        <v>0</v>
      </c>
      <c r="AH2002" s="191">
        <v>0</v>
      </c>
      <c r="AI2002" s="186">
        <v>0</v>
      </c>
      <c r="AJ2002" s="192">
        <v>7506425603251</v>
      </c>
      <c r="AK2002" s="192" t="s">
        <v>262</v>
      </c>
      <c r="AL2002" s="90" t="s">
        <v>279</v>
      </c>
      <c r="AM2002" s="75">
        <v>65739</v>
      </c>
      <c r="AN2002" s="76"/>
      <c r="AO2002" s="188">
        <v>0</v>
      </c>
      <c r="AP2002" s="188">
        <v>0</v>
      </c>
      <c r="AQ2002" s="187">
        <v>0</v>
      </c>
      <c r="AR2002" s="188">
        <v>0</v>
      </c>
      <c r="AS2002" s="187">
        <v>0</v>
      </c>
      <c r="AT2002" s="188">
        <v>0</v>
      </c>
      <c r="AU2002" s="187">
        <v>0</v>
      </c>
      <c r="AV2002" s="188">
        <v>0</v>
      </c>
      <c r="AW2002" s="187">
        <v>0</v>
      </c>
      <c r="AX2002" s="188">
        <v>0</v>
      </c>
      <c r="AY2002" s="187">
        <v>0</v>
      </c>
      <c r="AZ2002" s="188">
        <v>0</v>
      </c>
      <c r="BA2002" s="187">
        <v>0</v>
      </c>
      <c r="BB2002" s="188">
        <v>0</v>
      </c>
      <c r="BC2002" s="187">
        <v>0</v>
      </c>
      <c r="BD2002" s="75"/>
      <c r="BE2002" s="75"/>
      <c r="BF2002" s="55"/>
      <c r="BG2002" s="74"/>
      <c r="BH2002" s="74"/>
      <c r="BI2002" s="194"/>
      <c r="BJ2002" s="74"/>
      <c r="BK2002" s="74"/>
      <c r="BL2002" s="74"/>
    </row>
    <row r="2003" spans="1:64" s="77" customFormat="1" ht="11.25" customHeight="1" x14ac:dyDescent="0.2">
      <c r="A2003" s="184" t="s">
        <v>2596</v>
      </c>
      <c r="B2003" s="185">
        <v>0</v>
      </c>
      <c r="C2003" s="916">
        <v>65662</v>
      </c>
      <c r="D2003" s="284">
        <v>1E-4</v>
      </c>
      <c r="E2003" s="91">
        <v>0</v>
      </c>
      <c r="F2003" s="186">
        <v>0</v>
      </c>
      <c r="G2003" s="186">
        <v>0</v>
      </c>
      <c r="H2003" s="186">
        <v>0</v>
      </c>
      <c r="I2003" s="187">
        <v>0</v>
      </c>
      <c r="J2003" s="186">
        <v>0</v>
      </c>
      <c r="K2003" s="186">
        <v>0</v>
      </c>
      <c r="L2003" s="186">
        <v>0</v>
      </c>
      <c r="M2003" s="186">
        <v>0</v>
      </c>
      <c r="N2003" s="188">
        <v>0</v>
      </c>
      <c r="O2003" s="189">
        <v>0</v>
      </c>
      <c r="P2003" s="186">
        <v>0</v>
      </c>
      <c r="Q2003" s="189">
        <v>0</v>
      </c>
      <c r="R2003" s="189">
        <v>0</v>
      </c>
      <c r="S2003" s="189">
        <v>1E-4</v>
      </c>
      <c r="T2003" s="188">
        <v>0</v>
      </c>
      <c r="U2003" s="187">
        <v>0</v>
      </c>
      <c r="V2003" s="189">
        <v>0</v>
      </c>
      <c r="W2003" s="189">
        <v>0</v>
      </c>
      <c r="X2003" s="188">
        <v>0</v>
      </c>
      <c r="Y2003" s="188">
        <v>0</v>
      </c>
      <c r="Z2003" s="186">
        <v>0</v>
      </c>
      <c r="AA2003" s="186">
        <v>0</v>
      </c>
      <c r="AB2003" s="186">
        <v>0</v>
      </c>
      <c r="AC2003" s="186">
        <v>0</v>
      </c>
      <c r="AD2003" s="188">
        <v>0</v>
      </c>
      <c r="AE2003" s="189">
        <v>0</v>
      </c>
      <c r="AF2003" s="189">
        <v>0</v>
      </c>
      <c r="AG2003" s="189">
        <v>0</v>
      </c>
      <c r="AH2003" s="191">
        <v>0</v>
      </c>
      <c r="AI2003" s="186">
        <v>0</v>
      </c>
      <c r="AJ2003" s="192">
        <v>7501943488687</v>
      </c>
      <c r="AK2003" s="192">
        <v>64952</v>
      </c>
      <c r="AL2003" s="90" t="s">
        <v>279</v>
      </c>
      <c r="AM2003" s="75">
        <v>65662</v>
      </c>
      <c r="AN2003" s="76"/>
      <c r="AO2003" s="188">
        <v>0</v>
      </c>
      <c r="AP2003" s="188">
        <v>0</v>
      </c>
      <c r="AQ2003" s="187">
        <v>0</v>
      </c>
      <c r="AR2003" s="188">
        <v>0</v>
      </c>
      <c r="AS2003" s="187">
        <v>0</v>
      </c>
      <c r="AT2003" s="188">
        <v>0</v>
      </c>
      <c r="AU2003" s="187">
        <v>0</v>
      </c>
      <c r="AV2003" s="188">
        <v>0</v>
      </c>
      <c r="AW2003" s="187">
        <v>0</v>
      </c>
      <c r="AX2003" s="188">
        <v>0</v>
      </c>
      <c r="AY2003" s="187">
        <v>0</v>
      </c>
      <c r="AZ2003" s="188">
        <v>0</v>
      </c>
      <c r="BA2003" s="187">
        <v>0</v>
      </c>
      <c r="BB2003" s="188">
        <v>0</v>
      </c>
      <c r="BC2003" s="187">
        <v>0</v>
      </c>
      <c r="BD2003" s="75"/>
      <c r="BE2003" s="75"/>
      <c r="BF2003" s="55"/>
      <c r="BG2003" s="74"/>
      <c r="BH2003" s="74"/>
      <c r="BI2003" s="194"/>
      <c r="BJ2003" s="74"/>
      <c r="BK2003" s="74"/>
      <c r="BL2003" s="74"/>
    </row>
    <row r="2004" spans="1:64" s="77" customFormat="1" ht="11.25" customHeight="1" x14ac:dyDescent="0.2">
      <c r="A2004" s="184" t="s">
        <v>2597</v>
      </c>
      <c r="B2004" s="185">
        <v>0</v>
      </c>
      <c r="C2004" s="916">
        <v>66178</v>
      </c>
      <c r="D2004" s="284">
        <v>1E-4</v>
      </c>
      <c r="E2004" s="91">
        <v>0</v>
      </c>
      <c r="F2004" s="186">
        <v>0</v>
      </c>
      <c r="G2004" s="186">
        <v>0</v>
      </c>
      <c r="H2004" s="186">
        <v>0</v>
      </c>
      <c r="I2004" s="187">
        <v>0</v>
      </c>
      <c r="J2004" s="186">
        <v>0</v>
      </c>
      <c r="K2004" s="186">
        <v>0</v>
      </c>
      <c r="L2004" s="186">
        <v>0</v>
      </c>
      <c r="M2004" s="186">
        <v>0</v>
      </c>
      <c r="N2004" s="188">
        <v>0</v>
      </c>
      <c r="O2004" s="189">
        <v>0</v>
      </c>
      <c r="P2004" s="186">
        <v>0</v>
      </c>
      <c r="Q2004" s="189">
        <v>0</v>
      </c>
      <c r="R2004" s="189">
        <v>0</v>
      </c>
      <c r="S2004" s="189">
        <v>1E-4</v>
      </c>
      <c r="T2004" s="188">
        <v>0</v>
      </c>
      <c r="U2004" s="187">
        <v>0</v>
      </c>
      <c r="V2004" s="189">
        <v>0</v>
      </c>
      <c r="W2004" s="189">
        <v>0</v>
      </c>
      <c r="X2004" s="188">
        <v>0</v>
      </c>
      <c r="Y2004" s="188">
        <v>0</v>
      </c>
      <c r="Z2004" s="186">
        <v>0</v>
      </c>
      <c r="AA2004" s="186">
        <v>0</v>
      </c>
      <c r="AB2004" s="186">
        <v>0</v>
      </c>
      <c r="AC2004" s="186">
        <v>0</v>
      </c>
      <c r="AD2004" s="188">
        <v>0</v>
      </c>
      <c r="AE2004" s="189">
        <v>0</v>
      </c>
      <c r="AF2004" s="189">
        <v>0</v>
      </c>
      <c r="AG2004" s="189">
        <v>0</v>
      </c>
      <c r="AH2004" s="191">
        <v>0</v>
      </c>
      <c r="AI2004" s="186">
        <v>0</v>
      </c>
      <c r="AJ2004" s="192">
        <v>7506425621712</v>
      </c>
      <c r="AK2004" s="192" t="s">
        <v>262</v>
      </c>
      <c r="AL2004" s="90" t="s">
        <v>279</v>
      </c>
      <c r="AM2004" s="75">
        <v>66178</v>
      </c>
      <c r="AN2004" s="76"/>
      <c r="AO2004" s="188">
        <v>0</v>
      </c>
      <c r="AP2004" s="188">
        <v>0</v>
      </c>
      <c r="AQ2004" s="187">
        <v>0</v>
      </c>
      <c r="AR2004" s="188">
        <v>0</v>
      </c>
      <c r="AS2004" s="187">
        <v>0</v>
      </c>
      <c r="AT2004" s="188">
        <v>0</v>
      </c>
      <c r="AU2004" s="187">
        <v>0</v>
      </c>
      <c r="AV2004" s="188">
        <v>0</v>
      </c>
      <c r="AW2004" s="187">
        <v>0</v>
      </c>
      <c r="AX2004" s="188">
        <v>0</v>
      </c>
      <c r="AY2004" s="187">
        <v>0</v>
      </c>
      <c r="AZ2004" s="188">
        <v>0</v>
      </c>
      <c r="BA2004" s="187">
        <v>0</v>
      </c>
      <c r="BB2004" s="188">
        <v>0</v>
      </c>
      <c r="BC2004" s="187">
        <v>0</v>
      </c>
      <c r="BD2004" s="75"/>
      <c r="BE2004" s="75"/>
      <c r="BF2004" s="55"/>
      <c r="BG2004" s="74"/>
      <c r="BH2004" s="74"/>
      <c r="BI2004" s="194"/>
      <c r="BJ2004" s="74"/>
      <c r="BK2004" s="74"/>
      <c r="BL2004" s="74"/>
    </row>
    <row r="2005" spans="1:64" s="77" customFormat="1" ht="11.25" customHeight="1" x14ac:dyDescent="0.2">
      <c r="A2005" s="184" t="s">
        <v>2598</v>
      </c>
      <c r="B2005" s="185">
        <v>0</v>
      </c>
      <c r="C2005" s="916">
        <v>66223</v>
      </c>
      <c r="D2005" s="284">
        <v>1E-4</v>
      </c>
      <c r="E2005" s="91">
        <v>0</v>
      </c>
      <c r="F2005" s="186">
        <v>0</v>
      </c>
      <c r="G2005" s="186">
        <v>0</v>
      </c>
      <c r="H2005" s="186">
        <v>0</v>
      </c>
      <c r="I2005" s="187">
        <v>0</v>
      </c>
      <c r="J2005" s="186">
        <v>0</v>
      </c>
      <c r="K2005" s="186">
        <v>0</v>
      </c>
      <c r="L2005" s="186">
        <v>0</v>
      </c>
      <c r="M2005" s="186">
        <v>0</v>
      </c>
      <c r="N2005" s="188">
        <v>0</v>
      </c>
      <c r="O2005" s="189">
        <v>0</v>
      </c>
      <c r="P2005" s="186">
        <v>0</v>
      </c>
      <c r="Q2005" s="189">
        <v>0</v>
      </c>
      <c r="R2005" s="189">
        <v>0</v>
      </c>
      <c r="S2005" s="189">
        <v>1E-4</v>
      </c>
      <c r="T2005" s="188">
        <v>0</v>
      </c>
      <c r="U2005" s="187">
        <v>0</v>
      </c>
      <c r="V2005" s="189">
        <v>0</v>
      </c>
      <c r="W2005" s="189">
        <v>0</v>
      </c>
      <c r="X2005" s="188">
        <v>0</v>
      </c>
      <c r="Y2005" s="188">
        <v>0</v>
      </c>
      <c r="Z2005" s="186">
        <v>0</v>
      </c>
      <c r="AA2005" s="186">
        <v>0</v>
      </c>
      <c r="AB2005" s="186">
        <v>0</v>
      </c>
      <c r="AC2005" s="186">
        <v>0</v>
      </c>
      <c r="AD2005" s="188">
        <v>0</v>
      </c>
      <c r="AE2005" s="189">
        <v>0</v>
      </c>
      <c r="AF2005" s="189">
        <v>0</v>
      </c>
      <c r="AG2005" s="189">
        <v>0</v>
      </c>
      <c r="AH2005" s="191">
        <v>0</v>
      </c>
      <c r="AI2005" s="186">
        <v>0</v>
      </c>
      <c r="AJ2005" s="192">
        <v>7506425621729</v>
      </c>
      <c r="AK2005" s="192" t="s">
        <v>262</v>
      </c>
      <c r="AL2005" s="90" t="s">
        <v>279</v>
      </c>
      <c r="AM2005" s="75">
        <v>66223</v>
      </c>
      <c r="AN2005" s="76"/>
      <c r="AO2005" s="188">
        <v>0</v>
      </c>
      <c r="AP2005" s="188">
        <v>0</v>
      </c>
      <c r="AQ2005" s="187">
        <v>0</v>
      </c>
      <c r="AR2005" s="188">
        <v>0</v>
      </c>
      <c r="AS2005" s="187">
        <v>0</v>
      </c>
      <c r="AT2005" s="188">
        <v>0</v>
      </c>
      <c r="AU2005" s="187">
        <v>0</v>
      </c>
      <c r="AV2005" s="188">
        <v>0</v>
      </c>
      <c r="AW2005" s="187">
        <v>0</v>
      </c>
      <c r="AX2005" s="188">
        <v>0</v>
      </c>
      <c r="AY2005" s="187">
        <v>0</v>
      </c>
      <c r="AZ2005" s="188">
        <v>0</v>
      </c>
      <c r="BA2005" s="187">
        <v>0</v>
      </c>
      <c r="BB2005" s="188">
        <v>0</v>
      </c>
      <c r="BC2005" s="187">
        <v>0</v>
      </c>
      <c r="BD2005" s="75"/>
      <c r="BE2005" s="75"/>
      <c r="BF2005" s="55"/>
      <c r="BG2005" s="74"/>
      <c r="BH2005" s="74"/>
      <c r="BI2005" s="194"/>
      <c r="BJ2005" s="74"/>
      <c r="BK2005" s="74"/>
      <c r="BL2005" s="74"/>
    </row>
    <row r="2006" spans="1:64" s="77" customFormat="1" ht="11.25" customHeight="1" x14ac:dyDescent="0.2">
      <c r="A2006" s="184" t="s">
        <v>2599</v>
      </c>
      <c r="B2006" s="185">
        <v>0</v>
      </c>
      <c r="C2006" s="916">
        <v>66224</v>
      </c>
      <c r="D2006" s="284">
        <v>1E-4</v>
      </c>
      <c r="E2006" s="91">
        <v>0</v>
      </c>
      <c r="F2006" s="186">
        <v>0</v>
      </c>
      <c r="G2006" s="186">
        <v>0</v>
      </c>
      <c r="H2006" s="186">
        <v>0</v>
      </c>
      <c r="I2006" s="187">
        <v>0</v>
      </c>
      <c r="J2006" s="186">
        <v>0</v>
      </c>
      <c r="K2006" s="186">
        <v>0</v>
      </c>
      <c r="L2006" s="186">
        <v>0</v>
      </c>
      <c r="M2006" s="186">
        <v>0</v>
      </c>
      <c r="N2006" s="188">
        <v>0</v>
      </c>
      <c r="O2006" s="189">
        <v>0</v>
      </c>
      <c r="P2006" s="186">
        <v>0</v>
      </c>
      <c r="Q2006" s="189">
        <v>0</v>
      </c>
      <c r="R2006" s="189">
        <v>0</v>
      </c>
      <c r="S2006" s="189">
        <v>1E-4</v>
      </c>
      <c r="T2006" s="188">
        <v>0</v>
      </c>
      <c r="U2006" s="187">
        <v>0</v>
      </c>
      <c r="V2006" s="189">
        <v>0</v>
      </c>
      <c r="W2006" s="189">
        <v>0</v>
      </c>
      <c r="X2006" s="188">
        <v>0</v>
      </c>
      <c r="Y2006" s="188">
        <v>0</v>
      </c>
      <c r="Z2006" s="186">
        <v>0</v>
      </c>
      <c r="AA2006" s="186">
        <v>0</v>
      </c>
      <c r="AB2006" s="186">
        <v>0</v>
      </c>
      <c r="AC2006" s="186">
        <v>0</v>
      </c>
      <c r="AD2006" s="188">
        <v>0</v>
      </c>
      <c r="AE2006" s="189">
        <v>0</v>
      </c>
      <c r="AF2006" s="189">
        <v>0</v>
      </c>
      <c r="AG2006" s="189">
        <v>0</v>
      </c>
      <c r="AH2006" s="191">
        <v>0</v>
      </c>
      <c r="AI2006" s="186">
        <v>0</v>
      </c>
      <c r="AJ2006" s="192">
        <v>7506425621736</v>
      </c>
      <c r="AK2006" s="192" t="s">
        <v>262</v>
      </c>
      <c r="AL2006" s="90" t="s">
        <v>279</v>
      </c>
      <c r="AM2006" s="75">
        <v>66224</v>
      </c>
      <c r="AN2006" s="76"/>
      <c r="AO2006" s="188">
        <v>0</v>
      </c>
      <c r="AP2006" s="188">
        <v>0</v>
      </c>
      <c r="AQ2006" s="187">
        <v>0</v>
      </c>
      <c r="AR2006" s="188">
        <v>0</v>
      </c>
      <c r="AS2006" s="187">
        <v>0</v>
      </c>
      <c r="AT2006" s="188">
        <v>0</v>
      </c>
      <c r="AU2006" s="187">
        <v>0</v>
      </c>
      <c r="AV2006" s="188">
        <v>0</v>
      </c>
      <c r="AW2006" s="187">
        <v>0</v>
      </c>
      <c r="AX2006" s="188">
        <v>0</v>
      </c>
      <c r="AY2006" s="187">
        <v>0</v>
      </c>
      <c r="AZ2006" s="188">
        <v>0</v>
      </c>
      <c r="BA2006" s="187">
        <v>0</v>
      </c>
      <c r="BB2006" s="188">
        <v>0</v>
      </c>
      <c r="BC2006" s="187">
        <v>0</v>
      </c>
      <c r="BD2006" s="75"/>
      <c r="BE2006" s="75"/>
      <c r="BF2006" s="55"/>
      <c r="BG2006" s="74"/>
      <c r="BH2006" s="74"/>
      <c r="BI2006" s="194"/>
      <c r="BJ2006" s="74"/>
      <c r="BK2006" s="74"/>
      <c r="BL2006" s="74"/>
    </row>
    <row r="2007" spans="1:64" s="77" customFormat="1" ht="11.25" customHeight="1" x14ac:dyDescent="0.2">
      <c r="A2007" s="184" t="s">
        <v>2600</v>
      </c>
      <c r="B2007" s="185">
        <v>0</v>
      </c>
      <c r="C2007" s="916">
        <v>66225</v>
      </c>
      <c r="D2007" s="284">
        <v>172.8</v>
      </c>
      <c r="E2007" s="91">
        <v>0</v>
      </c>
      <c r="F2007" s="186">
        <v>0</v>
      </c>
      <c r="G2007" s="186">
        <v>0</v>
      </c>
      <c r="H2007" s="186">
        <v>0</v>
      </c>
      <c r="I2007" s="187">
        <v>0</v>
      </c>
      <c r="J2007" s="186">
        <v>0</v>
      </c>
      <c r="K2007" s="186">
        <v>0</v>
      </c>
      <c r="L2007" s="186">
        <v>0</v>
      </c>
      <c r="M2007" s="186">
        <v>0</v>
      </c>
      <c r="N2007" s="188">
        <v>0</v>
      </c>
      <c r="O2007" s="189">
        <v>0</v>
      </c>
      <c r="P2007" s="186">
        <v>0</v>
      </c>
      <c r="Q2007" s="189">
        <v>0</v>
      </c>
      <c r="R2007" s="189">
        <v>0</v>
      </c>
      <c r="S2007" s="189">
        <v>172.8</v>
      </c>
      <c r="T2007" s="188">
        <v>172.8</v>
      </c>
      <c r="U2007" s="187">
        <v>0</v>
      </c>
      <c r="V2007" s="189">
        <v>0</v>
      </c>
      <c r="W2007" s="189">
        <v>0</v>
      </c>
      <c r="X2007" s="188">
        <v>172.8</v>
      </c>
      <c r="Y2007" s="188">
        <v>0</v>
      </c>
      <c r="Z2007" s="186">
        <v>0</v>
      </c>
      <c r="AA2007" s="186">
        <v>0</v>
      </c>
      <c r="AB2007" s="186">
        <v>0</v>
      </c>
      <c r="AC2007" s="186">
        <v>0</v>
      </c>
      <c r="AD2007" s="188">
        <v>0</v>
      </c>
      <c r="AE2007" s="189">
        <v>0</v>
      </c>
      <c r="AF2007" s="189">
        <v>0</v>
      </c>
      <c r="AG2007" s="189">
        <v>0</v>
      </c>
      <c r="AH2007" s="191">
        <v>0</v>
      </c>
      <c r="AI2007" s="186">
        <v>0</v>
      </c>
      <c r="AJ2007" s="192">
        <v>7506425621743</v>
      </c>
      <c r="AK2007" s="192" t="s">
        <v>262</v>
      </c>
      <c r="AL2007" s="90" t="s">
        <v>279</v>
      </c>
      <c r="AM2007" s="75">
        <v>66225</v>
      </c>
      <c r="AN2007" s="76"/>
      <c r="AO2007" s="188">
        <v>0</v>
      </c>
      <c r="AP2007" s="188">
        <v>0</v>
      </c>
      <c r="AQ2007" s="187">
        <v>0</v>
      </c>
      <c r="AR2007" s="188">
        <v>0</v>
      </c>
      <c r="AS2007" s="187">
        <v>0</v>
      </c>
      <c r="AT2007" s="188">
        <v>0</v>
      </c>
      <c r="AU2007" s="187">
        <v>0</v>
      </c>
      <c r="AV2007" s="188">
        <v>0</v>
      </c>
      <c r="AW2007" s="187">
        <v>0</v>
      </c>
      <c r="AX2007" s="188">
        <v>0</v>
      </c>
      <c r="AY2007" s="187">
        <v>0</v>
      </c>
      <c r="AZ2007" s="188">
        <v>0</v>
      </c>
      <c r="BA2007" s="187">
        <v>0</v>
      </c>
      <c r="BB2007" s="188">
        <v>0</v>
      </c>
      <c r="BC2007" s="187">
        <v>0</v>
      </c>
      <c r="BD2007" s="75"/>
      <c r="BE2007" s="75"/>
      <c r="BF2007" s="55"/>
      <c r="BG2007" s="74"/>
      <c r="BH2007" s="74"/>
      <c r="BI2007" s="194"/>
      <c r="BJ2007" s="74"/>
      <c r="BK2007" s="74"/>
      <c r="BL2007" s="74"/>
    </row>
    <row r="2008" spans="1:64" s="77" customFormat="1" ht="11.25" customHeight="1" x14ac:dyDescent="0.2">
      <c r="A2008" s="184" t="s">
        <v>2601</v>
      </c>
      <c r="B2008" s="185">
        <v>0</v>
      </c>
      <c r="C2008" s="916">
        <v>65669</v>
      </c>
      <c r="D2008" s="284">
        <v>616.32000000000005</v>
      </c>
      <c r="E2008" s="91">
        <v>0</v>
      </c>
      <c r="F2008" s="186">
        <v>0</v>
      </c>
      <c r="G2008" s="186">
        <v>0</v>
      </c>
      <c r="H2008" s="186">
        <v>0</v>
      </c>
      <c r="I2008" s="187">
        <v>0</v>
      </c>
      <c r="J2008" s="186">
        <v>0</v>
      </c>
      <c r="K2008" s="186">
        <v>0</v>
      </c>
      <c r="L2008" s="186">
        <v>0</v>
      </c>
      <c r="M2008" s="186">
        <v>0</v>
      </c>
      <c r="N2008" s="188">
        <v>0</v>
      </c>
      <c r="O2008" s="189">
        <v>0</v>
      </c>
      <c r="P2008" s="186">
        <v>0</v>
      </c>
      <c r="Q2008" s="189">
        <v>0</v>
      </c>
      <c r="R2008" s="189">
        <v>0</v>
      </c>
      <c r="S2008" s="189">
        <v>616.32000000000005</v>
      </c>
      <c r="T2008" s="188">
        <v>616.32000000000005</v>
      </c>
      <c r="U2008" s="187">
        <v>0</v>
      </c>
      <c r="V2008" s="189">
        <v>0</v>
      </c>
      <c r="W2008" s="189">
        <v>0</v>
      </c>
      <c r="X2008" s="188">
        <v>616.32000000000005</v>
      </c>
      <c r="Y2008" s="188">
        <v>0</v>
      </c>
      <c r="Z2008" s="186">
        <v>0</v>
      </c>
      <c r="AA2008" s="186">
        <v>0</v>
      </c>
      <c r="AB2008" s="186">
        <v>0</v>
      </c>
      <c r="AC2008" s="186">
        <v>0</v>
      </c>
      <c r="AD2008" s="188">
        <v>0</v>
      </c>
      <c r="AE2008" s="189">
        <v>0</v>
      </c>
      <c r="AF2008" s="189">
        <v>0</v>
      </c>
      <c r="AG2008" s="189">
        <v>0</v>
      </c>
      <c r="AH2008" s="191">
        <v>0</v>
      </c>
      <c r="AI2008" s="186">
        <v>0</v>
      </c>
      <c r="AJ2008" s="192">
        <v>7506425628278</v>
      </c>
      <c r="AK2008" s="192" t="s">
        <v>262</v>
      </c>
      <c r="AL2008" s="90" t="s">
        <v>279</v>
      </c>
      <c r="AM2008" s="75">
        <v>65669</v>
      </c>
      <c r="AN2008" s="76"/>
      <c r="AO2008" s="188">
        <v>0</v>
      </c>
      <c r="AP2008" s="188">
        <v>0</v>
      </c>
      <c r="AQ2008" s="187">
        <v>0</v>
      </c>
      <c r="AR2008" s="188">
        <v>0</v>
      </c>
      <c r="AS2008" s="187">
        <v>0</v>
      </c>
      <c r="AT2008" s="188">
        <v>0</v>
      </c>
      <c r="AU2008" s="187">
        <v>0</v>
      </c>
      <c r="AV2008" s="188">
        <v>0</v>
      </c>
      <c r="AW2008" s="187">
        <v>0</v>
      </c>
      <c r="AX2008" s="188">
        <v>0</v>
      </c>
      <c r="AY2008" s="187">
        <v>0</v>
      </c>
      <c r="AZ2008" s="188">
        <v>0</v>
      </c>
      <c r="BA2008" s="187">
        <v>0</v>
      </c>
      <c r="BB2008" s="188">
        <v>0</v>
      </c>
      <c r="BC2008" s="187">
        <v>0</v>
      </c>
      <c r="BD2008" s="75"/>
      <c r="BE2008" s="75"/>
      <c r="BF2008" s="55"/>
      <c r="BG2008" s="74"/>
      <c r="BH2008" s="74"/>
      <c r="BI2008" s="194"/>
      <c r="BJ2008" s="74"/>
      <c r="BK2008" s="74"/>
      <c r="BL2008" s="74"/>
    </row>
    <row r="2009" spans="1:64" s="77" customFormat="1" ht="11.25" customHeight="1" x14ac:dyDescent="0.2">
      <c r="A2009" s="184" t="s">
        <v>2602</v>
      </c>
      <c r="B2009" s="185">
        <v>0</v>
      </c>
      <c r="C2009" s="916">
        <v>65670</v>
      </c>
      <c r="D2009" s="284">
        <v>171.84</v>
      </c>
      <c r="E2009" s="91">
        <v>6234.141535873503</v>
      </c>
      <c r="F2009" s="186">
        <v>0</v>
      </c>
      <c r="G2009" s="186">
        <v>0</v>
      </c>
      <c r="H2009" s="186">
        <v>0</v>
      </c>
      <c r="I2009" s="187">
        <v>0</v>
      </c>
      <c r="J2009" s="186">
        <v>0</v>
      </c>
      <c r="K2009" s="186">
        <v>0.82693021490370666</v>
      </c>
      <c r="L2009" s="186">
        <v>0</v>
      </c>
      <c r="M2009" s="186">
        <v>0</v>
      </c>
      <c r="N2009" s="188">
        <v>0</v>
      </c>
      <c r="O2009" s="189">
        <v>0</v>
      </c>
      <c r="P2009" s="186">
        <v>0</v>
      </c>
      <c r="Q2009" s="189">
        <v>0</v>
      </c>
      <c r="R2009" s="189">
        <v>0</v>
      </c>
      <c r="S2009" s="189">
        <v>171.84</v>
      </c>
      <c r="T2009" s="188">
        <v>171.84</v>
      </c>
      <c r="U2009" s="187">
        <v>6234.141535873503</v>
      </c>
      <c r="V2009" s="189">
        <v>0</v>
      </c>
      <c r="W2009" s="189">
        <v>0</v>
      </c>
      <c r="X2009" s="188">
        <v>171.84</v>
      </c>
      <c r="Y2009" s="188">
        <v>0</v>
      </c>
      <c r="Z2009" s="186">
        <v>0</v>
      </c>
      <c r="AA2009" s="186">
        <v>0</v>
      </c>
      <c r="AB2009" s="186">
        <v>0</v>
      </c>
      <c r="AC2009" s="186">
        <v>0</v>
      </c>
      <c r="AD2009" s="188">
        <v>0</v>
      </c>
      <c r="AE2009" s="189">
        <v>0</v>
      </c>
      <c r="AF2009" s="189">
        <v>0</v>
      </c>
      <c r="AG2009" s="189">
        <v>0</v>
      </c>
      <c r="AH2009" s="191">
        <v>0</v>
      </c>
      <c r="AI2009" s="186">
        <v>0</v>
      </c>
      <c r="AJ2009" s="192">
        <v>7506425628292</v>
      </c>
      <c r="AK2009" s="192" t="s">
        <v>262</v>
      </c>
      <c r="AL2009" s="90" t="s">
        <v>279</v>
      </c>
      <c r="AM2009" s="75">
        <v>65670</v>
      </c>
      <c r="AN2009" s="76"/>
      <c r="AO2009" s="188">
        <v>1.28</v>
      </c>
      <c r="AP2009" s="188">
        <v>0</v>
      </c>
      <c r="AQ2009" s="187">
        <v>0</v>
      </c>
      <c r="AR2009" s="188">
        <v>2.88</v>
      </c>
      <c r="AS2009" s="187">
        <v>144</v>
      </c>
      <c r="AT2009" s="188">
        <v>0.96</v>
      </c>
      <c r="AU2009" s="187">
        <v>0</v>
      </c>
      <c r="AV2009" s="188">
        <v>0.96</v>
      </c>
      <c r="AW2009" s="187">
        <v>0</v>
      </c>
      <c r="AX2009" s="188">
        <v>2.88</v>
      </c>
      <c r="AY2009" s="187">
        <v>0</v>
      </c>
      <c r="AZ2009" s="188">
        <v>1.92</v>
      </c>
      <c r="BA2009" s="187">
        <v>0</v>
      </c>
      <c r="BB2009" s="188">
        <v>1.92</v>
      </c>
      <c r="BC2009" s="187">
        <v>0</v>
      </c>
      <c r="BD2009" s="75"/>
      <c r="BE2009" s="75"/>
      <c r="BF2009" s="55"/>
      <c r="BG2009" s="74"/>
      <c r="BH2009" s="74"/>
      <c r="BI2009" s="194"/>
      <c r="BJ2009" s="74"/>
      <c r="BK2009" s="74"/>
      <c r="BL2009" s="74"/>
    </row>
    <row r="2010" spans="1:64" s="77" customFormat="1" ht="11.25" customHeight="1" x14ac:dyDescent="0.2">
      <c r="A2010" s="184" t="s">
        <v>2603</v>
      </c>
      <c r="B2010" s="185">
        <v>0</v>
      </c>
      <c r="C2010" s="916">
        <v>65671</v>
      </c>
      <c r="D2010" s="284">
        <v>235.2</v>
      </c>
      <c r="E2010" s="91">
        <v>473.84925776528394</v>
      </c>
      <c r="F2010" s="186">
        <v>0</v>
      </c>
      <c r="G2010" s="186">
        <v>0</v>
      </c>
      <c r="H2010" s="186">
        <v>0</v>
      </c>
      <c r="I2010" s="187">
        <v>0</v>
      </c>
      <c r="J2010" s="186">
        <v>0</v>
      </c>
      <c r="K2010" s="186">
        <v>14.890811548965457</v>
      </c>
      <c r="L2010" s="186">
        <v>3.84</v>
      </c>
      <c r="M2010" s="186">
        <v>25.787714708314773</v>
      </c>
      <c r="N2010" s="188">
        <v>0</v>
      </c>
      <c r="O2010" s="189">
        <v>0</v>
      </c>
      <c r="P2010" s="186">
        <v>0</v>
      </c>
      <c r="Q2010" s="189">
        <v>0</v>
      </c>
      <c r="R2010" s="189">
        <v>0</v>
      </c>
      <c r="S2010" s="189">
        <v>231.35999999999999</v>
      </c>
      <c r="T2010" s="188">
        <v>230.39999999999998</v>
      </c>
      <c r="U2010" s="187">
        <v>464.17886474966582</v>
      </c>
      <c r="V2010" s="189">
        <v>0</v>
      </c>
      <c r="W2010" s="189">
        <v>0</v>
      </c>
      <c r="X2010" s="188">
        <v>230.39999999999998</v>
      </c>
      <c r="Y2010" s="188">
        <v>0</v>
      </c>
      <c r="Z2010" s="186">
        <v>0</v>
      </c>
      <c r="AA2010" s="186">
        <v>0</v>
      </c>
      <c r="AB2010" s="186">
        <v>0</v>
      </c>
      <c r="AC2010" s="186">
        <v>0</v>
      </c>
      <c r="AD2010" s="188">
        <v>0</v>
      </c>
      <c r="AE2010" s="189">
        <v>0</v>
      </c>
      <c r="AF2010" s="189">
        <v>0</v>
      </c>
      <c r="AG2010" s="189">
        <v>0</v>
      </c>
      <c r="AH2010" s="191">
        <v>0</v>
      </c>
      <c r="AI2010" s="186">
        <v>0</v>
      </c>
      <c r="AJ2010" s="192">
        <v>7506425628315</v>
      </c>
      <c r="AK2010" s="192" t="s">
        <v>262</v>
      </c>
      <c r="AL2010" s="90" t="s">
        <v>279</v>
      </c>
      <c r="AM2010" s="75">
        <v>65671</v>
      </c>
      <c r="AN2010" s="76"/>
      <c r="AO2010" s="188">
        <v>10.88</v>
      </c>
      <c r="AP2010" s="188">
        <v>8.64</v>
      </c>
      <c r="AQ2010" s="187">
        <v>108</v>
      </c>
      <c r="AR2010" s="188">
        <v>6.72</v>
      </c>
      <c r="AS2010" s="187">
        <v>30.545454545454543</v>
      </c>
      <c r="AT2010" s="188">
        <v>17.28</v>
      </c>
      <c r="AU2010" s="187">
        <v>0</v>
      </c>
      <c r="AV2010" s="188">
        <v>-2.88</v>
      </c>
      <c r="AW2010" s="187">
        <v>0</v>
      </c>
      <c r="AX2010" s="188">
        <v>29.759999999999998</v>
      </c>
      <c r="AY2010" s="187">
        <v>0</v>
      </c>
      <c r="AZ2010" s="188">
        <v>24.96</v>
      </c>
      <c r="BA2010" s="187">
        <v>0</v>
      </c>
      <c r="BB2010" s="188">
        <v>20.159999999999997</v>
      </c>
      <c r="BC2010" s="187">
        <v>0</v>
      </c>
      <c r="BD2010" s="75"/>
      <c r="BE2010" s="75"/>
      <c r="BF2010" s="55"/>
      <c r="BG2010" s="74"/>
      <c r="BH2010" s="74"/>
      <c r="BI2010" s="194"/>
      <c r="BJ2010" s="74"/>
      <c r="BK2010" s="74"/>
      <c r="BL2010" s="74"/>
    </row>
    <row r="2011" spans="1:64" s="77" customFormat="1" ht="11.25" customHeight="1" x14ac:dyDescent="0.2">
      <c r="A2011" s="184" t="s">
        <v>2604</v>
      </c>
      <c r="B2011" s="185">
        <v>0</v>
      </c>
      <c r="C2011" s="916">
        <v>64953</v>
      </c>
      <c r="D2011" s="284">
        <v>1E-4</v>
      </c>
      <c r="E2011" s="91">
        <v>0</v>
      </c>
      <c r="F2011" s="186">
        <v>0</v>
      </c>
      <c r="G2011" s="186">
        <v>0</v>
      </c>
      <c r="H2011" s="186">
        <v>0</v>
      </c>
      <c r="I2011" s="187">
        <v>0</v>
      </c>
      <c r="J2011" s="186">
        <v>0</v>
      </c>
      <c r="K2011" s="186">
        <v>0</v>
      </c>
      <c r="L2011" s="186">
        <v>0</v>
      </c>
      <c r="M2011" s="186">
        <v>0</v>
      </c>
      <c r="N2011" s="188">
        <v>0</v>
      </c>
      <c r="O2011" s="189">
        <v>0</v>
      </c>
      <c r="P2011" s="186">
        <v>0</v>
      </c>
      <c r="Q2011" s="189">
        <v>0</v>
      </c>
      <c r="R2011" s="189">
        <v>0</v>
      </c>
      <c r="S2011" s="189">
        <v>1E-4</v>
      </c>
      <c r="T2011" s="188">
        <v>0</v>
      </c>
      <c r="U2011" s="187">
        <v>0</v>
      </c>
      <c r="V2011" s="189">
        <v>0</v>
      </c>
      <c r="W2011" s="189">
        <v>0</v>
      </c>
      <c r="X2011" s="188">
        <v>0</v>
      </c>
      <c r="Y2011" s="188">
        <v>0</v>
      </c>
      <c r="Z2011" s="186">
        <v>0</v>
      </c>
      <c r="AA2011" s="186">
        <v>0</v>
      </c>
      <c r="AB2011" s="186">
        <v>0</v>
      </c>
      <c r="AC2011" s="186">
        <v>0</v>
      </c>
      <c r="AD2011" s="188">
        <v>0</v>
      </c>
      <c r="AE2011" s="189">
        <v>0</v>
      </c>
      <c r="AF2011" s="189">
        <v>0</v>
      </c>
      <c r="AG2011" s="189">
        <v>0</v>
      </c>
      <c r="AH2011" s="191">
        <v>0</v>
      </c>
      <c r="AI2011" s="186">
        <v>0</v>
      </c>
      <c r="AJ2011" s="192">
        <v>7501943488700</v>
      </c>
      <c r="AK2011" s="192">
        <v>64961</v>
      </c>
      <c r="AL2011" s="90" t="s">
        <v>279</v>
      </c>
      <c r="AM2011" s="75">
        <v>64953</v>
      </c>
      <c r="AN2011" s="76"/>
      <c r="AO2011" s="188">
        <v>0</v>
      </c>
      <c r="AP2011" s="188">
        <v>0</v>
      </c>
      <c r="AQ2011" s="187">
        <v>0</v>
      </c>
      <c r="AR2011" s="188">
        <v>0</v>
      </c>
      <c r="AS2011" s="187">
        <v>0</v>
      </c>
      <c r="AT2011" s="188">
        <v>0</v>
      </c>
      <c r="AU2011" s="187">
        <v>0</v>
      </c>
      <c r="AV2011" s="188">
        <v>0</v>
      </c>
      <c r="AW2011" s="187">
        <v>0</v>
      </c>
      <c r="AX2011" s="188">
        <v>0</v>
      </c>
      <c r="AY2011" s="187">
        <v>0</v>
      </c>
      <c r="AZ2011" s="188">
        <v>0</v>
      </c>
      <c r="BA2011" s="187">
        <v>0</v>
      </c>
      <c r="BB2011" s="188">
        <v>0</v>
      </c>
      <c r="BC2011" s="187">
        <v>0</v>
      </c>
      <c r="BD2011" s="75"/>
      <c r="BE2011" s="75"/>
      <c r="BF2011" s="55"/>
      <c r="BG2011" s="74"/>
      <c r="BH2011" s="74"/>
      <c r="BI2011" s="194"/>
      <c r="BJ2011" s="74"/>
      <c r="BK2011" s="74"/>
      <c r="BL2011" s="74"/>
    </row>
    <row r="2012" spans="1:64" s="77" customFormat="1" ht="11.25" customHeight="1" x14ac:dyDescent="0.2">
      <c r="A2012" s="184" t="s">
        <v>2604</v>
      </c>
      <c r="B2012" s="185">
        <v>0</v>
      </c>
      <c r="C2012" s="916">
        <v>64961</v>
      </c>
      <c r="D2012" s="284">
        <v>1E-4</v>
      </c>
      <c r="E2012" s="91">
        <v>0</v>
      </c>
      <c r="F2012" s="186">
        <v>0</v>
      </c>
      <c r="G2012" s="186">
        <v>0</v>
      </c>
      <c r="H2012" s="186">
        <v>0</v>
      </c>
      <c r="I2012" s="187">
        <v>0</v>
      </c>
      <c r="J2012" s="186">
        <v>0</v>
      </c>
      <c r="K2012" s="186">
        <v>0</v>
      </c>
      <c r="L2012" s="186">
        <v>0</v>
      </c>
      <c r="M2012" s="186">
        <v>0</v>
      </c>
      <c r="N2012" s="188">
        <v>0</v>
      </c>
      <c r="O2012" s="189">
        <v>0</v>
      </c>
      <c r="P2012" s="186">
        <v>0</v>
      </c>
      <c r="Q2012" s="189">
        <v>0</v>
      </c>
      <c r="R2012" s="189">
        <v>0</v>
      </c>
      <c r="S2012" s="189">
        <v>1E-4</v>
      </c>
      <c r="T2012" s="188">
        <v>0</v>
      </c>
      <c r="U2012" s="187">
        <v>0</v>
      </c>
      <c r="V2012" s="189">
        <v>0</v>
      </c>
      <c r="W2012" s="189">
        <v>0</v>
      </c>
      <c r="X2012" s="188">
        <v>0</v>
      </c>
      <c r="Y2012" s="188">
        <v>0</v>
      </c>
      <c r="Z2012" s="186">
        <v>0</v>
      </c>
      <c r="AA2012" s="186">
        <v>0</v>
      </c>
      <c r="AB2012" s="186">
        <v>0</v>
      </c>
      <c r="AC2012" s="186">
        <v>0</v>
      </c>
      <c r="AD2012" s="188">
        <v>0</v>
      </c>
      <c r="AE2012" s="189">
        <v>0</v>
      </c>
      <c r="AF2012" s="189">
        <v>0</v>
      </c>
      <c r="AG2012" s="189">
        <v>0</v>
      </c>
      <c r="AH2012" s="191">
        <v>0</v>
      </c>
      <c r="AI2012" s="186">
        <v>0</v>
      </c>
      <c r="AJ2012" s="192">
        <v>7501943488700</v>
      </c>
      <c r="AK2012" s="192" t="s">
        <v>262</v>
      </c>
      <c r="AL2012" s="90" t="s">
        <v>279</v>
      </c>
      <c r="AM2012" s="75">
        <v>64961</v>
      </c>
      <c r="AN2012" s="76"/>
      <c r="AO2012" s="188">
        <v>0</v>
      </c>
      <c r="AP2012" s="188">
        <v>0</v>
      </c>
      <c r="AQ2012" s="187">
        <v>0</v>
      </c>
      <c r="AR2012" s="188">
        <v>0</v>
      </c>
      <c r="AS2012" s="187">
        <v>0</v>
      </c>
      <c r="AT2012" s="188">
        <v>0</v>
      </c>
      <c r="AU2012" s="187">
        <v>0</v>
      </c>
      <c r="AV2012" s="188">
        <v>0</v>
      </c>
      <c r="AW2012" s="187">
        <v>0</v>
      </c>
      <c r="AX2012" s="188">
        <v>0</v>
      </c>
      <c r="AY2012" s="187">
        <v>0</v>
      </c>
      <c r="AZ2012" s="188">
        <v>0</v>
      </c>
      <c r="BA2012" s="187">
        <v>0</v>
      </c>
      <c r="BB2012" s="188">
        <v>0</v>
      </c>
      <c r="BC2012" s="187">
        <v>0</v>
      </c>
      <c r="BD2012" s="75"/>
      <c r="BE2012" s="75"/>
      <c r="BF2012" s="55"/>
      <c r="BG2012" s="74"/>
      <c r="BH2012" s="74"/>
      <c r="BI2012" s="194"/>
      <c r="BJ2012" s="74"/>
      <c r="BK2012" s="74"/>
      <c r="BL2012" s="74"/>
    </row>
    <row r="2013" spans="1:64" ht="11.25" customHeight="1" x14ac:dyDescent="0.3">
      <c r="A2013" s="184" t="s">
        <v>2605</v>
      </c>
      <c r="B2013" s="185">
        <v>0</v>
      </c>
      <c r="C2013" s="916">
        <v>64954</v>
      </c>
      <c r="D2013" s="284">
        <v>1E-4</v>
      </c>
      <c r="E2013" s="91">
        <v>0</v>
      </c>
      <c r="F2013" s="186">
        <v>0</v>
      </c>
      <c r="G2013" s="186">
        <v>0</v>
      </c>
      <c r="H2013" s="186">
        <v>0</v>
      </c>
      <c r="I2013" s="187">
        <v>0</v>
      </c>
      <c r="J2013" s="186">
        <v>0</v>
      </c>
      <c r="K2013" s="186">
        <v>0</v>
      </c>
      <c r="L2013" s="186">
        <v>0</v>
      </c>
      <c r="M2013" s="186">
        <v>0</v>
      </c>
      <c r="N2013" s="188">
        <v>0</v>
      </c>
      <c r="O2013" s="189">
        <v>0</v>
      </c>
      <c r="P2013" s="186">
        <v>0</v>
      </c>
      <c r="Q2013" s="189">
        <v>0</v>
      </c>
      <c r="R2013" s="189">
        <v>0</v>
      </c>
      <c r="S2013" s="189">
        <v>1E-4</v>
      </c>
      <c r="T2013" s="188">
        <v>0</v>
      </c>
      <c r="U2013" s="187">
        <v>0</v>
      </c>
      <c r="V2013" s="189">
        <v>0</v>
      </c>
      <c r="W2013" s="189">
        <v>0</v>
      </c>
      <c r="X2013" s="188">
        <v>0</v>
      </c>
      <c r="Y2013" s="188">
        <v>0</v>
      </c>
      <c r="Z2013" s="186">
        <v>0</v>
      </c>
      <c r="AA2013" s="186">
        <v>0</v>
      </c>
      <c r="AB2013" s="186">
        <v>0</v>
      </c>
      <c r="AC2013" s="186">
        <v>0</v>
      </c>
      <c r="AD2013" s="188">
        <v>0</v>
      </c>
      <c r="AE2013" s="189">
        <v>0</v>
      </c>
      <c r="AF2013" s="189">
        <v>0</v>
      </c>
      <c r="AG2013" s="189">
        <v>0</v>
      </c>
      <c r="AH2013" s="191">
        <v>0</v>
      </c>
      <c r="AI2013" s="186">
        <v>0</v>
      </c>
      <c r="AJ2013" s="192">
        <v>7501943488717</v>
      </c>
      <c r="AK2013" s="192" t="s">
        <v>262</v>
      </c>
      <c r="AL2013" s="90" t="s">
        <v>279</v>
      </c>
      <c r="AM2013" s="75">
        <v>64954</v>
      </c>
      <c r="AO2013" s="188">
        <v>0</v>
      </c>
      <c r="AP2013" s="188">
        <v>0</v>
      </c>
      <c r="AQ2013" s="187">
        <v>0</v>
      </c>
      <c r="AR2013" s="188">
        <v>0</v>
      </c>
      <c r="AS2013" s="187">
        <v>0</v>
      </c>
      <c r="AT2013" s="188">
        <v>0</v>
      </c>
      <c r="AU2013" s="187">
        <v>0</v>
      </c>
      <c r="AV2013" s="188">
        <v>0</v>
      </c>
      <c r="AW2013" s="187">
        <v>0</v>
      </c>
      <c r="AX2013" s="188">
        <v>0</v>
      </c>
      <c r="AY2013" s="187">
        <v>0</v>
      </c>
      <c r="AZ2013" s="188">
        <v>0</v>
      </c>
      <c r="BA2013" s="187">
        <v>0</v>
      </c>
      <c r="BB2013" s="188">
        <v>0</v>
      </c>
      <c r="BC2013" s="187">
        <v>0</v>
      </c>
      <c r="BD2013" s="75"/>
      <c r="BE2013" s="75"/>
      <c r="BG2013" s="74"/>
      <c r="BH2013" s="74"/>
      <c r="BI2013" s="194"/>
      <c r="BJ2013" s="74"/>
      <c r="BK2013" s="74"/>
      <c r="BL2013" s="74"/>
    </row>
    <row r="2014" spans="1:64" ht="11.25" customHeight="1" x14ac:dyDescent="0.3">
      <c r="A2014" s="184" t="s">
        <v>2605</v>
      </c>
      <c r="B2014" s="185">
        <v>0</v>
      </c>
      <c r="C2014" s="916">
        <v>64956</v>
      </c>
      <c r="D2014" s="284">
        <v>19.2</v>
      </c>
      <c r="E2014" s="91">
        <v>0</v>
      </c>
      <c r="F2014" s="186">
        <v>0</v>
      </c>
      <c r="G2014" s="186">
        <v>0</v>
      </c>
      <c r="H2014" s="186">
        <v>0</v>
      </c>
      <c r="I2014" s="187">
        <v>0</v>
      </c>
      <c r="J2014" s="186">
        <v>0</v>
      </c>
      <c r="K2014" s="186">
        <v>0</v>
      </c>
      <c r="L2014" s="186">
        <v>0</v>
      </c>
      <c r="M2014" s="186">
        <v>0</v>
      </c>
      <c r="N2014" s="188">
        <v>0</v>
      </c>
      <c r="O2014" s="189">
        <v>0</v>
      </c>
      <c r="P2014" s="186">
        <v>0</v>
      </c>
      <c r="Q2014" s="189">
        <v>0</v>
      </c>
      <c r="R2014" s="189">
        <v>0</v>
      </c>
      <c r="S2014" s="189">
        <v>19.2</v>
      </c>
      <c r="T2014" s="188">
        <v>19.2</v>
      </c>
      <c r="U2014" s="187">
        <v>0</v>
      </c>
      <c r="V2014" s="189">
        <v>0</v>
      </c>
      <c r="W2014" s="189">
        <v>0</v>
      </c>
      <c r="X2014" s="188">
        <v>19.2</v>
      </c>
      <c r="Y2014" s="188">
        <v>19.2</v>
      </c>
      <c r="Z2014" s="186">
        <v>0</v>
      </c>
      <c r="AA2014" s="186">
        <v>0</v>
      </c>
      <c r="AB2014" s="186">
        <v>0</v>
      </c>
      <c r="AC2014" s="186">
        <v>0</v>
      </c>
      <c r="AD2014" s="188">
        <v>0</v>
      </c>
      <c r="AE2014" s="189">
        <v>0</v>
      </c>
      <c r="AF2014" s="189">
        <v>0</v>
      </c>
      <c r="AG2014" s="189">
        <v>0</v>
      </c>
      <c r="AH2014" s="191">
        <v>0</v>
      </c>
      <c r="AI2014" s="186">
        <v>0</v>
      </c>
      <c r="AJ2014" s="192">
        <v>7501943488717</v>
      </c>
      <c r="AK2014" s="192">
        <v>64954</v>
      </c>
      <c r="AL2014" s="90" t="s">
        <v>279</v>
      </c>
      <c r="AM2014" s="75">
        <v>64956</v>
      </c>
      <c r="AO2014" s="188">
        <v>0</v>
      </c>
      <c r="AP2014" s="188">
        <v>0</v>
      </c>
      <c r="AQ2014" s="187">
        <v>0</v>
      </c>
      <c r="AR2014" s="188">
        <v>0</v>
      </c>
      <c r="AS2014" s="187">
        <v>0</v>
      </c>
      <c r="AT2014" s="188">
        <v>0</v>
      </c>
      <c r="AU2014" s="187">
        <v>0</v>
      </c>
      <c r="AV2014" s="188">
        <v>0</v>
      </c>
      <c r="AW2014" s="187">
        <v>0</v>
      </c>
      <c r="AX2014" s="188">
        <v>0</v>
      </c>
      <c r="AY2014" s="187">
        <v>0</v>
      </c>
      <c r="AZ2014" s="188">
        <v>0</v>
      </c>
      <c r="BA2014" s="187">
        <v>0</v>
      </c>
      <c r="BB2014" s="188">
        <v>0</v>
      </c>
      <c r="BC2014" s="187">
        <v>0</v>
      </c>
      <c r="BD2014" s="75"/>
      <c r="BE2014" s="75"/>
      <c r="BG2014" s="74"/>
      <c r="BH2014" s="74"/>
      <c r="BI2014" s="194"/>
      <c r="BJ2014" s="74"/>
      <c r="BK2014" s="74"/>
      <c r="BL2014" s="74"/>
    </row>
    <row r="2015" spans="1:64" ht="11.25" customHeight="1" x14ac:dyDescent="0.3">
      <c r="A2015" s="184" t="s">
        <v>2606</v>
      </c>
      <c r="B2015" s="185">
        <v>0</v>
      </c>
      <c r="C2015" s="916">
        <v>65850</v>
      </c>
      <c r="D2015" s="284">
        <v>232</v>
      </c>
      <c r="E2015" s="91">
        <v>0</v>
      </c>
      <c r="F2015" s="186">
        <v>0</v>
      </c>
      <c r="G2015" s="186">
        <v>0</v>
      </c>
      <c r="H2015" s="186">
        <v>0</v>
      </c>
      <c r="I2015" s="187">
        <v>0</v>
      </c>
      <c r="J2015" s="186">
        <v>0</v>
      </c>
      <c r="K2015" s="186">
        <v>0</v>
      </c>
      <c r="L2015" s="186">
        <v>0</v>
      </c>
      <c r="M2015" s="186">
        <v>0</v>
      </c>
      <c r="N2015" s="188">
        <v>0</v>
      </c>
      <c r="O2015" s="189">
        <v>0</v>
      </c>
      <c r="P2015" s="186">
        <v>0</v>
      </c>
      <c r="Q2015" s="189">
        <v>0</v>
      </c>
      <c r="R2015" s="189">
        <v>0</v>
      </c>
      <c r="S2015" s="189">
        <v>232</v>
      </c>
      <c r="T2015" s="188">
        <v>232</v>
      </c>
      <c r="U2015" s="187">
        <v>0</v>
      </c>
      <c r="V2015" s="189">
        <v>0</v>
      </c>
      <c r="W2015" s="189">
        <v>0</v>
      </c>
      <c r="X2015" s="188">
        <v>232</v>
      </c>
      <c r="Y2015" s="188">
        <v>0</v>
      </c>
      <c r="Z2015" s="186">
        <v>0</v>
      </c>
      <c r="AA2015" s="186">
        <v>0</v>
      </c>
      <c r="AB2015" s="186">
        <v>0</v>
      </c>
      <c r="AC2015" s="186">
        <v>0</v>
      </c>
      <c r="AD2015" s="188">
        <v>0</v>
      </c>
      <c r="AE2015" s="189">
        <v>0</v>
      </c>
      <c r="AF2015" s="189">
        <v>0</v>
      </c>
      <c r="AG2015" s="189">
        <v>0</v>
      </c>
      <c r="AH2015" s="191">
        <v>0</v>
      </c>
      <c r="AI2015" s="186">
        <v>0</v>
      </c>
      <c r="AJ2015" s="192">
        <v>7501943488724</v>
      </c>
      <c r="AK2015" s="192" t="s">
        <v>262</v>
      </c>
      <c r="AL2015" s="90" t="s">
        <v>279</v>
      </c>
      <c r="AM2015" s="75">
        <v>65850</v>
      </c>
      <c r="AO2015" s="188">
        <v>0</v>
      </c>
      <c r="AP2015" s="188">
        <v>0</v>
      </c>
      <c r="AQ2015" s="187">
        <v>0</v>
      </c>
      <c r="AR2015" s="188">
        <v>0</v>
      </c>
      <c r="AS2015" s="187">
        <v>0</v>
      </c>
      <c r="AT2015" s="188">
        <v>0</v>
      </c>
      <c r="AU2015" s="187">
        <v>0</v>
      </c>
      <c r="AV2015" s="188">
        <v>0</v>
      </c>
      <c r="AW2015" s="187">
        <v>0</v>
      </c>
      <c r="AX2015" s="188">
        <v>0</v>
      </c>
      <c r="AY2015" s="187">
        <v>0</v>
      </c>
      <c r="AZ2015" s="188">
        <v>0</v>
      </c>
      <c r="BA2015" s="187">
        <v>0</v>
      </c>
      <c r="BB2015" s="188">
        <v>0</v>
      </c>
      <c r="BC2015" s="187">
        <v>0</v>
      </c>
      <c r="BD2015" s="75"/>
      <c r="BE2015" s="75"/>
      <c r="BG2015" s="74"/>
      <c r="BH2015" s="74"/>
      <c r="BI2015" s="194"/>
      <c r="BJ2015" s="74"/>
      <c r="BK2015" s="74"/>
      <c r="BL2015" s="74"/>
    </row>
    <row r="2016" spans="1:64" ht="11.25" customHeight="1" x14ac:dyDescent="0.3">
      <c r="A2016" s="184" t="s">
        <v>2607</v>
      </c>
      <c r="B2016" s="185">
        <v>0</v>
      </c>
      <c r="C2016" s="916">
        <v>65851</v>
      </c>
      <c r="D2016" s="284">
        <v>859.2</v>
      </c>
      <c r="E2016" s="91">
        <v>0</v>
      </c>
      <c r="F2016" s="186">
        <v>0</v>
      </c>
      <c r="G2016" s="186">
        <v>0</v>
      </c>
      <c r="H2016" s="186">
        <v>0</v>
      </c>
      <c r="I2016" s="187">
        <v>0</v>
      </c>
      <c r="J2016" s="186">
        <v>0</v>
      </c>
      <c r="K2016" s="186">
        <v>0</v>
      </c>
      <c r="L2016" s="186">
        <v>0</v>
      </c>
      <c r="M2016" s="186">
        <v>0</v>
      </c>
      <c r="N2016" s="188">
        <v>0</v>
      </c>
      <c r="O2016" s="189">
        <v>0</v>
      </c>
      <c r="P2016" s="186">
        <v>0</v>
      </c>
      <c r="Q2016" s="189">
        <v>0</v>
      </c>
      <c r="R2016" s="189">
        <v>0</v>
      </c>
      <c r="S2016" s="189">
        <v>859.2</v>
      </c>
      <c r="T2016" s="188">
        <v>859.2</v>
      </c>
      <c r="U2016" s="187">
        <v>0</v>
      </c>
      <c r="V2016" s="189">
        <v>0</v>
      </c>
      <c r="W2016" s="189">
        <v>0</v>
      </c>
      <c r="X2016" s="188">
        <v>859.2</v>
      </c>
      <c r="Y2016" s="188">
        <v>0</v>
      </c>
      <c r="Z2016" s="186">
        <v>0</v>
      </c>
      <c r="AA2016" s="186">
        <v>0</v>
      </c>
      <c r="AB2016" s="186">
        <v>0</v>
      </c>
      <c r="AC2016" s="186">
        <v>0</v>
      </c>
      <c r="AD2016" s="188">
        <v>0</v>
      </c>
      <c r="AE2016" s="189">
        <v>0</v>
      </c>
      <c r="AF2016" s="189">
        <v>0</v>
      </c>
      <c r="AG2016" s="189">
        <v>0</v>
      </c>
      <c r="AH2016" s="191">
        <v>0</v>
      </c>
      <c r="AI2016" s="186">
        <v>0</v>
      </c>
      <c r="AJ2016" s="192">
        <v>7501943488724</v>
      </c>
      <c r="AK2016" s="192">
        <v>64955</v>
      </c>
      <c r="AL2016" s="90" t="s">
        <v>279</v>
      </c>
      <c r="AM2016" s="75">
        <v>65851</v>
      </c>
      <c r="AO2016" s="188">
        <v>0</v>
      </c>
      <c r="AP2016" s="188">
        <v>0</v>
      </c>
      <c r="AQ2016" s="187">
        <v>0</v>
      </c>
      <c r="AR2016" s="188">
        <v>0</v>
      </c>
      <c r="AS2016" s="187">
        <v>0</v>
      </c>
      <c r="AT2016" s="188">
        <v>0</v>
      </c>
      <c r="AU2016" s="187">
        <v>0</v>
      </c>
      <c r="AV2016" s="188">
        <v>0</v>
      </c>
      <c r="AW2016" s="187">
        <v>0</v>
      </c>
      <c r="AX2016" s="188">
        <v>0</v>
      </c>
      <c r="AY2016" s="187">
        <v>0</v>
      </c>
      <c r="AZ2016" s="188">
        <v>0</v>
      </c>
      <c r="BA2016" s="187">
        <v>0</v>
      </c>
      <c r="BB2016" s="188">
        <v>0</v>
      </c>
      <c r="BC2016" s="187">
        <v>0</v>
      </c>
      <c r="BD2016" s="75"/>
      <c r="BE2016" s="75"/>
      <c r="BG2016" s="74"/>
      <c r="BH2016" s="74"/>
      <c r="BI2016" s="194"/>
      <c r="BJ2016" s="74"/>
      <c r="BK2016" s="74"/>
      <c r="BL2016" s="74"/>
    </row>
    <row r="2017" spans="1:64" ht="11.25" customHeight="1" x14ac:dyDescent="0.3">
      <c r="A2017" s="184" t="s">
        <v>2608</v>
      </c>
      <c r="B2017" s="185">
        <v>0</v>
      </c>
      <c r="C2017" s="916">
        <v>64955</v>
      </c>
      <c r="D2017" s="284">
        <v>1E-4</v>
      </c>
      <c r="E2017" s="91">
        <v>0</v>
      </c>
      <c r="F2017" s="186">
        <v>0</v>
      </c>
      <c r="G2017" s="186">
        <v>0</v>
      </c>
      <c r="H2017" s="186">
        <v>0</v>
      </c>
      <c r="I2017" s="187">
        <v>0</v>
      </c>
      <c r="J2017" s="186">
        <v>0</v>
      </c>
      <c r="K2017" s="186">
        <v>0</v>
      </c>
      <c r="L2017" s="186">
        <v>0</v>
      </c>
      <c r="M2017" s="186">
        <v>0</v>
      </c>
      <c r="N2017" s="188">
        <v>0</v>
      </c>
      <c r="O2017" s="189">
        <v>0</v>
      </c>
      <c r="P2017" s="186">
        <v>0</v>
      </c>
      <c r="Q2017" s="189">
        <v>0</v>
      </c>
      <c r="R2017" s="189">
        <v>0</v>
      </c>
      <c r="S2017" s="189">
        <v>1E-4</v>
      </c>
      <c r="T2017" s="188">
        <v>0</v>
      </c>
      <c r="U2017" s="187">
        <v>0</v>
      </c>
      <c r="V2017" s="189">
        <v>0</v>
      </c>
      <c r="W2017" s="189">
        <v>0</v>
      </c>
      <c r="X2017" s="188">
        <v>0</v>
      </c>
      <c r="Y2017" s="188">
        <v>0</v>
      </c>
      <c r="Z2017" s="186">
        <v>0</v>
      </c>
      <c r="AA2017" s="186">
        <v>0</v>
      </c>
      <c r="AB2017" s="186">
        <v>0</v>
      </c>
      <c r="AC2017" s="186">
        <v>0</v>
      </c>
      <c r="AD2017" s="188">
        <v>0</v>
      </c>
      <c r="AE2017" s="189">
        <v>0</v>
      </c>
      <c r="AF2017" s="189">
        <v>0</v>
      </c>
      <c r="AG2017" s="189">
        <v>0</v>
      </c>
      <c r="AH2017" s="191">
        <v>0</v>
      </c>
      <c r="AI2017" s="186">
        <v>0</v>
      </c>
      <c r="AJ2017" s="192">
        <v>7501943488724</v>
      </c>
      <c r="AK2017" s="192" t="s">
        <v>262</v>
      </c>
      <c r="AL2017" s="90" t="s">
        <v>279</v>
      </c>
      <c r="AM2017" s="75">
        <v>64955</v>
      </c>
      <c r="AO2017" s="188">
        <v>0</v>
      </c>
      <c r="AP2017" s="188">
        <v>0</v>
      </c>
      <c r="AQ2017" s="187">
        <v>0</v>
      </c>
      <c r="AR2017" s="188">
        <v>0</v>
      </c>
      <c r="AS2017" s="187">
        <v>0</v>
      </c>
      <c r="AT2017" s="188">
        <v>0</v>
      </c>
      <c r="AU2017" s="187">
        <v>0</v>
      </c>
      <c r="AV2017" s="188">
        <v>0</v>
      </c>
      <c r="AW2017" s="187">
        <v>0</v>
      </c>
      <c r="AX2017" s="188">
        <v>0</v>
      </c>
      <c r="AY2017" s="187">
        <v>0</v>
      </c>
      <c r="AZ2017" s="188">
        <v>0</v>
      </c>
      <c r="BA2017" s="187">
        <v>0</v>
      </c>
      <c r="BB2017" s="188">
        <v>0</v>
      </c>
      <c r="BC2017" s="187">
        <v>0</v>
      </c>
      <c r="BD2017" s="75"/>
      <c r="BE2017" s="75"/>
      <c r="BG2017" s="74"/>
      <c r="BH2017" s="74"/>
      <c r="BI2017" s="194"/>
      <c r="BJ2017" s="74"/>
      <c r="BK2017" s="74"/>
      <c r="BL2017" s="74"/>
    </row>
    <row r="2018" spans="1:64" ht="11.25" customHeight="1" x14ac:dyDescent="0.3">
      <c r="A2018" s="184" t="s">
        <v>2608</v>
      </c>
      <c r="B2018" s="185">
        <v>0</v>
      </c>
      <c r="C2018" s="832">
        <v>64957</v>
      </c>
      <c r="D2018" s="284">
        <v>1E-4</v>
      </c>
      <c r="E2018" s="91">
        <v>0</v>
      </c>
      <c r="F2018" s="186">
        <v>0</v>
      </c>
      <c r="G2018" s="186">
        <v>0</v>
      </c>
      <c r="H2018" s="186">
        <v>0</v>
      </c>
      <c r="I2018" s="187">
        <v>0</v>
      </c>
      <c r="J2018" s="186">
        <v>0</v>
      </c>
      <c r="K2018" s="186">
        <v>0</v>
      </c>
      <c r="L2018" s="186">
        <v>0</v>
      </c>
      <c r="M2018" s="186">
        <v>0</v>
      </c>
      <c r="N2018" s="188">
        <v>0</v>
      </c>
      <c r="O2018" s="189">
        <v>0</v>
      </c>
      <c r="P2018" s="186">
        <v>0</v>
      </c>
      <c r="Q2018" s="189">
        <v>0</v>
      </c>
      <c r="R2018" s="189">
        <v>0</v>
      </c>
      <c r="S2018" s="189">
        <v>1E-4</v>
      </c>
      <c r="T2018" s="188">
        <v>0</v>
      </c>
      <c r="U2018" s="187">
        <v>0</v>
      </c>
      <c r="V2018" s="189">
        <v>0</v>
      </c>
      <c r="W2018" s="189">
        <v>0</v>
      </c>
      <c r="X2018" s="188">
        <v>0</v>
      </c>
      <c r="Y2018" s="188">
        <v>0</v>
      </c>
      <c r="Z2018" s="186">
        <v>0</v>
      </c>
      <c r="AA2018" s="186">
        <v>0</v>
      </c>
      <c r="AB2018" s="186">
        <v>0</v>
      </c>
      <c r="AC2018" s="186">
        <v>0</v>
      </c>
      <c r="AD2018" s="188">
        <v>0</v>
      </c>
      <c r="AE2018" s="189">
        <v>0</v>
      </c>
      <c r="AF2018" s="189">
        <v>0</v>
      </c>
      <c r="AG2018" s="189">
        <v>0</v>
      </c>
      <c r="AH2018" s="191">
        <v>0</v>
      </c>
      <c r="AI2018" s="186">
        <v>0</v>
      </c>
      <c r="AJ2018" s="192">
        <v>7501943488724</v>
      </c>
      <c r="AK2018" s="192">
        <v>64955</v>
      </c>
      <c r="AL2018" s="90" t="s">
        <v>279</v>
      </c>
      <c r="AM2018" s="75">
        <v>64957</v>
      </c>
      <c r="AO2018" s="188">
        <v>0</v>
      </c>
      <c r="AP2018" s="188">
        <v>0</v>
      </c>
      <c r="AQ2018" s="187">
        <v>0</v>
      </c>
      <c r="AR2018" s="188">
        <v>0</v>
      </c>
      <c r="AS2018" s="187">
        <v>0</v>
      </c>
      <c r="AT2018" s="188">
        <v>0</v>
      </c>
      <c r="AU2018" s="187">
        <v>0</v>
      </c>
      <c r="AV2018" s="188">
        <v>0</v>
      </c>
      <c r="AW2018" s="187">
        <v>0</v>
      </c>
      <c r="AX2018" s="188">
        <v>0</v>
      </c>
      <c r="AY2018" s="187">
        <v>0</v>
      </c>
      <c r="AZ2018" s="188">
        <v>0</v>
      </c>
      <c r="BA2018" s="187">
        <v>0</v>
      </c>
      <c r="BB2018" s="188">
        <v>0</v>
      </c>
      <c r="BC2018" s="187">
        <v>0</v>
      </c>
      <c r="BD2018" s="75"/>
      <c r="BE2018" s="75"/>
      <c r="BG2018" s="74"/>
      <c r="BH2018" s="74"/>
      <c r="BI2018" s="194"/>
      <c r="BJ2018" s="74"/>
      <c r="BK2018" s="74"/>
      <c r="BL2018" s="74"/>
    </row>
    <row r="2019" spans="1:64" ht="11.25" customHeight="1" x14ac:dyDescent="0.2">
      <c r="A2019" s="149" t="s">
        <v>260</v>
      </c>
      <c r="B2019" s="169">
        <v>0</v>
      </c>
      <c r="C2019" s="871"/>
      <c r="D2019" s="379">
        <v>121147.8522000001</v>
      </c>
      <c r="E2019" s="220">
        <v>58.090582795629288</v>
      </c>
      <c r="F2019" s="221">
        <v>80750</v>
      </c>
      <c r="G2019" s="221">
        <v>73000</v>
      </c>
      <c r="H2019" s="221">
        <v>47501</v>
      </c>
      <c r="I2019" s="222">
        <v>65.069863013698622</v>
      </c>
      <c r="J2019" s="221">
        <v>64434.290999999997</v>
      </c>
      <c r="K2019" s="221">
        <v>62564.969933017375</v>
      </c>
      <c r="L2019" s="221">
        <v>13274.228999999999</v>
      </c>
      <c r="M2019" s="221">
        <v>21.216711227083636</v>
      </c>
      <c r="N2019" s="221">
        <v>216.601</v>
      </c>
      <c r="O2019" s="221">
        <v>185.65799999999999</v>
      </c>
      <c r="P2019" s="221">
        <v>592.18499999999995</v>
      </c>
      <c r="Q2019" s="224">
        <v>21.520239898348535</v>
      </c>
      <c r="R2019" s="224">
        <v>0.51699193834537582</v>
      </c>
      <c r="S2019" s="224">
        <v>1110.4003</v>
      </c>
      <c r="T2019" s="221">
        <v>152908.08199999999</v>
      </c>
      <c r="U2019" s="222">
        <v>73.319662183345457</v>
      </c>
      <c r="V2019" s="221">
        <v>6318.2269999999999</v>
      </c>
      <c r="W2019" s="221">
        <v>189.92599999999999</v>
      </c>
      <c r="X2019" s="221">
        <v>146399.929</v>
      </c>
      <c r="Y2019" s="221">
        <v>28687.657999999999</v>
      </c>
      <c r="Z2019" s="221">
        <v>12739.98</v>
      </c>
      <c r="AA2019" s="221">
        <v>0</v>
      </c>
      <c r="AB2019" s="221">
        <v>0</v>
      </c>
      <c r="AC2019" s="221">
        <v>0</v>
      </c>
      <c r="AD2019" s="221">
        <v>344.62999999999982</v>
      </c>
      <c r="AE2019" s="221">
        <v>29.875</v>
      </c>
      <c r="AF2019" s="221">
        <v>29.875</v>
      </c>
      <c r="AG2019" s="221">
        <v>0</v>
      </c>
      <c r="AH2019" s="224">
        <v>0</v>
      </c>
      <c r="AI2019" s="225">
        <v>0</v>
      </c>
      <c r="AJ2019" s="192">
        <v>0</v>
      </c>
      <c r="AK2019" s="192">
        <v>0</v>
      </c>
      <c r="AM2019" s="75">
        <v>0</v>
      </c>
      <c r="AN2019" s="76" t="s">
        <v>610</v>
      </c>
      <c r="AO2019" s="223">
        <v>0</v>
      </c>
      <c r="AP2019" s="223">
        <v>0</v>
      </c>
      <c r="AQ2019" s="222">
        <v>0</v>
      </c>
      <c r="AR2019" s="223">
        <v>0</v>
      </c>
      <c r="AS2019" s="222">
        <v>0</v>
      </c>
      <c r="AT2019" s="223">
        <v>0</v>
      </c>
      <c r="AU2019" s="222">
        <v>0</v>
      </c>
      <c r="AV2019" s="223">
        <v>0</v>
      </c>
      <c r="AW2019" s="222">
        <v>0</v>
      </c>
      <c r="AX2019" s="223">
        <v>0</v>
      </c>
      <c r="AY2019" s="222">
        <v>0</v>
      </c>
      <c r="AZ2019" s="223">
        <v>0</v>
      </c>
      <c r="BA2019" s="222">
        <v>0</v>
      </c>
      <c r="BB2019" s="223">
        <v>0</v>
      </c>
      <c r="BC2019" s="222">
        <v>0</v>
      </c>
      <c r="BD2019" s="75"/>
      <c r="BE2019" s="75"/>
      <c r="BG2019" s="74"/>
      <c r="BH2019" s="74"/>
      <c r="BI2019" s="194"/>
      <c r="BJ2019" s="74"/>
      <c r="BK2019" s="74"/>
      <c r="BL2019" s="74"/>
    </row>
    <row r="2020" spans="1:64" s="77" customFormat="1" ht="11.25" customHeight="1" x14ac:dyDescent="0.2">
      <c r="A2020" s="184" t="s">
        <v>2609</v>
      </c>
      <c r="B2020" s="185">
        <v>0</v>
      </c>
      <c r="C2020" s="916">
        <v>64451</v>
      </c>
      <c r="D2020" s="284">
        <v>156.84899999999999</v>
      </c>
      <c r="E2020" s="91">
        <v>2.4507656249999998</v>
      </c>
      <c r="F2020" s="186">
        <v>0</v>
      </c>
      <c r="G2020" s="186">
        <v>0</v>
      </c>
      <c r="H2020" s="186">
        <v>0</v>
      </c>
      <c r="I2020" s="187">
        <v>0</v>
      </c>
      <c r="J2020" s="186">
        <v>1920</v>
      </c>
      <c r="K2020" s="186">
        <v>0</v>
      </c>
      <c r="L2020" s="186">
        <v>28.806000000000001</v>
      </c>
      <c r="M2020" s="186">
        <v>1.5003125000000002</v>
      </c>
      <c r="N2020" s="188">
        <v>0</v>
      </c>
      <c r="O2020" s="189">
        <v>5.335</v>
      </c>
      <c r="P2020" s="186">
        <v>11.737</v>
      </c>
      <c r="Q2020" s="189">
        <v>2.1116145833333331</v>
      </c>
      <c r="R2020" s="189">
        <v>2.0006718749999997</v>
      </c>
      <c r="S2020" s="189">
        <v>128.04299999999998</v>
      </c>
      <c r="T2020" s="188">
        <v>126.97299999999998</v>
      </c>
      <c r="U2020" s="187">
        <v>1.9839531249999998</v>
      </c>
      <c r="V2020" s="189">
        <v>37.344999999999999</v>
      </c>
      <c r="W2020" s="189">
        <v>6.4020000000000001</v>
      </c>
      <c r="X2020" s="188">
        <v>83.225999999999985</v>
      </c>
      <c r="Y2020" s="188">
        <v>0</v>
      </c>
      <c r="Z2020" s="186">
        <v>0</v>
      </c>
      <c r="AA2020" s="186">
        <v>0</v>
      </c>
      <c r="AB2020" s="186">
        <v>0</v>
      </c>
      <c r="AC2020" s="186">
        <v>0</v>
      </c>
      <c r="AD2020" s="188">
        <v>1.0700000000000003</v>
      </c>
      <c r="AE2020" s="189">
        <v>0</v>
      </c>
      <c r="AF2020" s="189">
        <v>0</v>
      </c>
      <c r="AG2020" s="189">
        <v>0</v>
      </c>
      <c r="AH2020" s="191">
        <v>0</v>
      </c>
      <c r="AI2020" s="186">
        <v>0</v>
      </c>
      <c r="AJ2020" s="192">
        <v>7506425603213</v>
      </c>
      <c r="AK2020" s="192" t="s">
        <v>262</v>
      </c>
      <c r="AL2020" s="90" t="s">
        <v>279</v>
      </c>
      <c r="AM2020" s="75">
        <v>64451</v>
      </c>
      <c r="AN2020" s="76"/>
      <c r="AO2020" s="188">
        <v>4491.3576666666668</v>
      </c>
      <c r="AP2020" s="188">
        <v>2751.7910000000002</v>
      </c>
      <c r="AQ2020" s="187">
        <v>0</v>
      </c>
      <c r="AR2020" s="188">
        <v>3888.1460000000006</v>
      </c>
      <c r="AS2020" s="187">
        <v>408.84815983175616</v>
      </c>
      <c r="AT2020" s="188">
        <v>6834.1359999999995</v>
      </c>
      <c r="AU2020" s="187">
        <v>83.877446860110751</v>
      </c>
      <c r="AV2020" s="188">
        <v>5369.155999999999</v>
      </c>
      <c r="AW2020" s="187">
        <v>64.116452825979806</v>
      </c>
      <c r="AX2020" s="188">
        <v>4591.3040000000001</v>
      </c>
      <c r="AY2020" s="187">
        <v>86.367062362462562</v>
      </c>
      <c r="AZ2020" s="188">
        <v>6405.206000000001</v>
      </c>
      <c r="BA2020" s="187">
        <v>131.62291367500848</v>
      </c>
      <c r="BB2020" s="188">
        <v>8272.4549999999999</v>
      </c>
      <c r="BC2020" s="187">
        <v>194.5083836636349</v>
      </c>
      <c r="BD2020" s="75"/>
      <c r="BE2020" s="75"/>
      <c r="BF2020" s="55"/>
      <c r="BG2020" s="74"/>
      <c r="BH2020" s="74"/>
      <c r="BI2020" s="194"/>
      <c r="BJ2020" s="74"/>
      <c r="BK2020" s="74"/>
      <c r="BL2020" s="74"/>
    </row>
    <row r="2021" spans="1:64" s="77" customFormat="1" ht="11.25" customHeight="1" x14ac:dyDescent="0.2">
      <c r="A2021" s="184" t="s">
        <v>4945</v>
      </c>
      <c r="B2021" s="185">
        <v>0</v>
      </c>
      <c r="C2021" s="916">
        <v>65964</v>
      </c>
      <c r="D2021" s="284">
        <v>4317.0820000000003</v>
      </c>
      <c r="E2021" s="91">
        <v>15.525464611875934</v>
      </c>
      <c r="F2021" s="186">
        <v>10000</v>
      </c>
      <c r="G2021" s="186">
        <v>9000</v>
      </c>
      <c r="H2021" s="186">
        <v>9070.5670776367188</v>
      </c>
      <c r="I2021" s="187">
        <v>100.784078640408</v>
      </c>
      <c r="J2021" s="186">
        <v>1451</v>
      </c>
      <c r="K2021" s="186">
        <v>8341.9377930198425</v>
      </c>
      <c r="L2021" s="186">
        <v>778.89999999999986</v>
      </c>
      <c r="M2021" s="186">
        <v>9.3371590549590078</v>
      </c>
      <c r="N2021" s="188">
        <v>0</v>
      </c>
      <c r="O2021" s="189">
        <v>124.839</v>
      </c>
      <c r="P2021" s="186">
        <v>144.04499999999999</v>
      </c>
      <c r="Q2021" s="189">
        <v>63.607512060647821</v>
      </c>
      <c r="R2021" s="189">
        <v>260.69088375541116</v>
      </c>
      <c r="S2021" s="189">
        <v>12608.749077636719</v>
      </c>
      <c r="T2021" s="188">
        <v>10961.290999999999</v>
      </c>
      <c r="U2021" s="187">
        <v>39.419945120563881</v>
      </c>
      <c r="V2021" s="189">
        <v>213.4</v>
      </c>
      <c r="W2021" s="189">
        <v>19.206</v>
      </c>
      <c r="X2021" s="188">
        <v>10728.684999999999</v>
      </c>
      <c r="Y2021" s="188">
        <v>7212.92</v>
      </c>
      <c r="Z2021" s="186">
        <v>426.8</v>
      </c>
      <c r="AA2021" s="186">
        <v>0</v>
      </c>
      <c r="AB2021" s="186">
        <v>36.278001070022498</v>
      </c>
      <c r="AC2021" s="186">
        <v>34.000001002832711</v>
      </c>
      <c r="AD2021" s="188">
        <v>53.360000000000014</v>
      </c>
      <c r="AE2021" s="189">
        <v>5.3339999999999996</v>
      </c>
      <c r="AF2021" s="189">
        <v>5.3339999999999996</v>
      </c>
      <c r="AG2021" s="189">
        <v>0</v>
      </c>
      <c r="AH2021" s="191">
        <v>0</v>
      </c>
      <c r="AI2021" s="186">
        <v>5090</v>
      </c>
      <c r="AJ2021" s="192">
        <v>7506425603213</v>
      </c>
      <c r="AK2021" s="192" t="s">
        <v>262</v>
      </c>
      <c r="AL2021" s="90" t="s">
        <v>279</v>
      </c>
      <c r="AM2021" s="75">
        <v>65964</v>
      </c>
      <c r="AN2021" s="76"/>
      <c r="AO2021" s="188">
        <v>2932.819</v>
      </c>
      <c r="AP2021" s="188">
        <v>5536.6419999999998</v>
      </c>
      <c r="AQ2021" s="187">
        <v>62.160570337936448</v>
      </c>
      <c r="AR2021" s="188">
        <v>3261.8150000000001</v>
      </c>
      <c r="AS2021" s="187">
        <v>40.175083138317532</v>
      </c>
      <c r="AT2021" s="188">
        <v>0</v>
      </c>
      <c r="AU2021" s="187">
        <v>0</v>
      </c>
      <c r="AV2021" s="188">
        <v>0</v>
      </c>
      <c r="AW2021" s="187">
        <v>0</v>
      </c>
      <c r="AX2021" s="188">
        <v>0</v>
      </c>
      <c r="AY2021" s="187">
        <v>0</v>
      </c>
      <c r="AZ2021" s="188">
        <v>0</v>
      </c>
      <c r="BA2021" s="187">
        <v>0</v>
      </c>
      <c r="BB2021" s="188">
        <v>0</v>
      </c>
      <c r="BC2021" s="187">
        <v>0</v>
      </c>
      <c r="BD2021" s="75"/>
      <c r="BE2021" s="75"/>
      <c r="BF2021" s="55"/>
      <c r="BG2021" s="74"/>
      <c r="BH2021" s="74"/>
      <c r="BI2021" s="194"/>
      <c r="BJ2021" s="74"/>
      <c r="BK2021" s="74"/>
      <c r="BL2021" s="74"/>
    </row>
    <row r="2022" spans="1:64" ht="11.25" customHeight="1" x14ac:dyDescent="0.3">
      <c r="A2022" s="313" t="s">
        <v>2610</v>
      </c>
      <c r="B2022" s="314">
        <v>0</v>
      </c>
      <c r="C2022" s="915">
        <v>64452</v>
      </c>
      <c r="D2022" s="455">
        <v>2214.0250000000001</v>
      </c>
      <c r="E2022" s="316">
        <v>0</v>
      </c>
      <c r="F2022" s="317">
        <v>0</v>
      </c>
      <c r="G2022" s="317">
        <v>0</v>
      </c>
      <c r="H2022" s="317">
        <v>0</v>
      </c>
      <c r="I2022" s="318">
        <v>0</v>
      </c>
      <c r="J2022" s="317">
        <v>0</v>
      </c>
      <c r="K2022" s="317">
        <v>0</v>
      </c>
      <c r="L2022" s="317">
        <v>139.77699999999999</v>
      </c>
      <c r="M2022" s="317">
        <v>0</v>
      </c>
      <c r="N2022" s="319">
        <v>331.83699999999999</v>
      </c>
      <c r="O2022" s="288">
        <v>76.823999999999998</v>
      </c>
      <c r="P2022" s="317">
        <v>420.39800000000002</v>
      </c>
      <c r="Q2022" s="288">
        <v>0</v>
      </c>
      <c r="R2022" s="288">
        <v>0</v>
      </c>
      <c r="S2022" s="288">
        <v>2074.248</v>
      </c>
      <c r="T2022" s="319">
        <v>2103.0569999999998</v>
      </c>
      <c r="U2022" s="318">
        <v>0</v>
      </c>
      <c r="V2022" s="288">
        <v>1164.097</v>
      </c>
      <c r="W2022" s="288">
        <v>11.737</v>
      </c>
      <c r="X2022" s="319">
        <v>927.22299999999984</v>
      </c>
      <c r="Y2022" s="319">
        <v>10.67</v>
      </c>
      <c r="Z2022" s="317">
        <v>0</v>
      </c>
      <c r="AA2022" s="317">
        <v>0</v>
      </c>
      <c r="AB2022" s="317">
        <v>0</v>
      </c>
      <c r="AC2022" s="317">
        <v>0</v>
      </c>
      <c r="AD2022" s="319">
        <v>0</v>
      </c>
      <c r="AE2022" s="288">
        <v>2.133</v>
      </c>
      <c r="AF2022" s="288">
        <v>2.133</v>
      </c>
      <c r="AG2022" s="288">
        <v>0</v>
      </c>
      <c r="AH2022" s="320">
        <v>1</v>
      </c>
      <c r="AI2022" s="186">
        <v>0</v>
      </c>
      <c r="AJ2022" s="192">
        <v>7506425603237</v>
      </c>
      <c r="AK2022" s="192" t="s">
        <v>262</v>
      </c>
      <c r="AL2022" s="90" t="s">
        <v>279</v>
      </c>
      <c r="AM2022" s="75">
        <v>64452</v>
      </c>
      <c r="AO2022" s="319">
        <v>10522.756333333335</v>
      </c>
      <c r="AP2022" s="319">
        <v>858.94</v>
      </c>
      <c r="AQ2022" s="318">
        <v>0</v>
      </c>
      <c r="AR2022" s="319">
        <v>10552.628000000002</v>
      </c>
      <c r="AS2022" s="318">
        <v>279.76214209968191</v>
      </c>
      <c r="AT2022" s="319">
        <v>20156.701000000001</v>
      </c>
      <c r="AU2022" s="318">
        <v>79.630909584984551</v>
      </c>
      <c r="AV2022" s="319">
        <v>15526.989000000001</v>
      </c>
      <c r="AW2022" s="318">
        <v>59.360398232972699</v>
      </c>
      <c r="AX2022" s="319">
        <v>18666.131000000001</v>
      </c>
      <c r="AY2022" s="318">
        <v>75.172666116782423</v>
      </c>
      <c r="AZ2022" s="319">
        <v>22041.022000000004</v>
      </c>
      <c r="BA2022" s="318">
        <v>89.843251754563909</v>
      </c>
      <c r="BB2022" s="319">
        <v>25047.829999999998</v>
      </c>
      <c r="BC2022" s="318">
        <v>98.560805451369632</v>
      </c>
      <c r="BD2022" s="75"/>
      <c r="BE2022" s="75"/>
      <c r="BG2022" s="74"/>
      <c r="BH2022" s="74"/>
      <c r="BI2022" s="194"/>
      <c r="BJ2022" s="74"/>
      <c r="BK2022" s="74"/>
      <c r="BL2022" s="74"/>
    </row>
    <row r="2023" spans="1:64" ht="11.25" customHeight="1" x14ac:dyDescent="0.3">
      <c r="A2023" s="313" t="s">
        <v>4946</v>
      </c>
      <c r="B2023" s="314">
        <v>0</v>
      </c>
      <c r="C2023" s="915">
        <v>65965</v>
      </c>
      <c r="D2023" s="455">
        <v>16824.455999999998</v>
      </c>
      <c r="E2023" s="316">
        <v>22.882411701159185</v>
      </c>
      <c r="F2023" s="317">
        <v>20000</v>
      </c>
      <c r="G2023" s="317">
        <v>14000</v>
      </c>
      <c r="H2023" s="317">
        <v>14015.04541015625</v>
      </c>
      <c r="I2023" s="318">
        <v>100.10746721540178</v>
      </c>
      <c r="J2023" s="317">
        <v>23538</v>
      </c>
      <c r="K2023" s="317">
        <v>22057.713434743899</v>
      </c>
      <c r="L2023" s="317">
        <v>3706.7560000000003</v>
      </c>
      <c r="M2023" s="317">
        <v>16.804806223302165</v>
      </c>
      <c r="N2023" s="319">
        <v>0</v>
      </c>
      <c r="O2023" s="288">
        <v>1033.923</v>
      </c>
      <c r="P2023" s="317">
        <v>1101.144</v>
      </c>
      <c r="Q2023" s="288">
        <v>20.42611946639477</v>
      </c>
      <c r="R2023" s="288">
        <v>34.581628103691365</v>
      </c>
      <c r="S2023" s="288">
        <v>27132.745410156247</v>
      </c>
      <c r="T2023" s="319">
        <v>27083.661000000004</v>
      </c>
      <c r="U2023" s="318">
        <v>36.835632687120984</v>
      </c>
      <c r="V2023" s="288">
        <v>1818.1679999999999</v>
      </c>
      <c r="W2023" s="288">
        <v>67.221000000000004</v>
      </c>
      <c r="X2023" s="319">
        <v>25198.272000000001</v>
      </c>
      <c r="Y2023" s="319">
        <v>8523.1959999999999</v>
      </c>
      <c r="Z2023" s="317">
        <v>9886.8220000000001</v>
      </c>
      <c r="AA2023" s="317">
        <v>0</v>
      </c>
      <c r="AB2023" s="317">
        <v>30.94300091266625</v>
      </c>
      <c r="AC2023" s="317">
        <v>29.00000085535731</v>
      </c>
      <c r="AD2023" s="319">
        <v>196.32999999999993</v>
      </c>
      <c r="AE2023" s="288">
        <v>0</v>
      </c>
      <c r="AF2023" s="288">
        <v>0</v>
      </c>
      <c r="AG2023" s="288">
        <v>0</v>
      </c>
      <c r="AH2023" s="320">
        <v>0</v>
      </c>
      <c r="AI2023" s="186">
        <v>22170</v>
      </c>
      <c r="AJ2023" s="192">
        <v>7506425603237</v>
      </c>
      <c r="AK2023" s="192" t="s">
        <v>262</v>
      </c>
      <c r="AL2023" s="90" t="s">
        <v>279</v>
      </c>
      <c r="AM2023" s="75">
        <v>65965</v>
      </c>
      <c r="AO2023" s="319">
        <v>11012.148333333333</v>
      </c>
      <c r="AP2023" s="319">
        <v>17801.824000000001</v>
      </c>
      <c r="AQ2023" s="318">
        <v>81.772273771244826</v>
      </c>
      <c r="AR2023" s="319">
        <v>15234.620999999999</v>
      </c>
      <c r="AS2023" s="318">
        <v>82.398296284277123</v>
      </c>
      <c r="AT2023" s="319">
        <v>0</v>
      </c>
      <c r="AU2023" s="318">
        <v>0</v>
      </c>
      <c r="AV2023" s="319">
        <v>0</v>
      </c>
      <c r="AW2023" s="318">
        <v>0</v>
      </c>
      <c r="AX2023" s="319">
        <v>0</v>
      </c>
      <c r="AY2023" s="318">
        <v>0</v>
      </c>
      <c r="AZ2023" s="319">
        <v>0</v>
      </c>
      <c r="BA2023" s="318">
        <v>0</v>
      </c>
      <c r="BB2023" s="319">
        <v>0</v>
      </c>
      <c r="BC2023" s="318">
        <v>0</v>
      </c>
      <c r="BD2023" s="75"/>
      <c r="BE2023" s="75"/>
      <c r="BG2023" s="74"/>
      <c r="BH2023" s="74"/>
      <c r="BI2023" s="194"/>
      <c r="BJ2023" s="74"/>
      <c r="BK2023" s="74"/>
      <c r="BL2023" s="74"/>
    </row>
    <row r="2024" spans="1:64" s="77" customFormat="1" ht="11.25" customHeight="1" x14ac:dyDescent="0.2">
      <c r="A2024" s="313" t="s">
        <v>2611</v>
      </c>
      <c r="B2024" s="314">
        <v>0</v>
      </c>
      <c r="C2024" s="915">
        <v>64453</v>
      </c>
      <c r="D2024" s="455">
        <v>358.512</v>
      </c>
      <c r="E2024" s="316">
        <v>0</v>
      </c>
      <c r="F2024" s="317">
        <v>0</v>
      </c>
      <c r="G2024" s="317">
        <v>0</v>
      </c>
      <c r="H2024" s="317">
        <v>0</v>
      </c>
      <c r="I2024" s="318">
        <v>0</v>
      </c>
      <c r="J2024" s="317">
        <v>0</v>
      </c>
      <c r="K2024" s="317">
        <v>0</v>
      </c>
      <c r="L2024" s="317">
        <v>-161.113</v>
      </c>
      <c r="M2024" s="317">
        <v>0</v>
      </c>
      <c r="N2024" s="319">
        <v>118.43700000000001</v>
      </c>
      <c r="O2024" s="288">
        <v>101.36500000000001</v>
      </c>
      <c r="P2024" s="317">
        <v>228.33800000000002</v>
      </c>
      <c r="Q2024" s="288">
        <v>0</v>
      </c>
      <c r="R2024" s="288">
        <v>0</v>
      </c>
      <c r="S2024" s="288">
        <v>519.625</v>
      </c>
      <c r="T2024" s="319">
        <v>517.495</v>
      </c>
      <c r="U2024" s="318">
        <v>0</v>
      </c>
      <c r="V2024" s="288">
        <v>97.096999999999994</v>
      </c>
      <c r="W2024" s="288">
        <v>8.5359999999999996</v>
      </c>
      <c r="X2024" s="319">
        <v>411.86200000000002</v>
      </c>
      <c r="Y2024" s="319">
        <v>9.6029999999999998</v>
      </c>
      <c r="Z2024" s="317">
        <v>0</v>
      </c>
      <c r="AA2024" s="317">
        <v>0</v>
      </c>
      <c r="AB2024" s="317">
        <v>0</v>
      </c>
      <c r="AC2024" s="317">
        <v>0</v>
      </c>
      <c r="AD2024" s="319">
        <v>311.56</v>
      </c>
      <c r="AE2024" s="288">
        <v>29.873999999999999</v>
      </c>
      <c r="AF2024" s="288">
        <v>29.873999999999999</v>
      </c>
      <c r="AG2024" s="288">
        <v>0</v>
      </c>
      <c r="AH2024" s="320">
        <v>0</v>
      </c>
      <c r="AI2024" s="186">
        <v>0</v>
      </c>
      <c r="AJ2024" s="192">
        <v>7506425603251</v>
      </c>
      <c r="AK2024" s="192" t="s">
        <v>262</v>
      </c>
      <c r="AL2024" s="90" t="s">
        <v>279</v>
      </c>
      <c r="AM2024" s="75">
        <v>64453</v>
      </c>
      <c r="AN2024" s="76"/>
      <c r="AO2024" s="319">
        <v>14557.795666666667</v>
      </c>
      <c r="AP2024" s="319">
        <v>43.743999999999978</v>
      </c>
      <c r="AQ2024" s="318">
        <v>0</v>
      </c>
      <c r="AR2024" s="319">
        <v>126.98699999999999</v>
      </c>
      <c r="AS2024" s="318">
        <v>1.3432092236090543</v>
      </c>
      <c r="AT2024" s="319">
        <v>43502.656000000003</v>
      </c>
      <c r="AU2024" s="318">
        <v>94.021321808847176</v>
      </c>
      <c r="AV2024" s="319">
        <v>47979.792000000001</v>
      </c>
      <c r="AW2024" s="318">
        <v>98.941784364870188</v>
      </c>
      <c r="AX2024" s="319">
        <v>40276.037000000004</v>
      </c>
      <c r="AY2024" s="318">
        <v>76.980957682512781</v>
      </c>
      <c r="AZ2024" s="319">
        <v>41791.18</v>
      </c>
      <c r="BA2024" s="318">
        <v>78.687787468004871</v>
      </c>
      <c r="BB2024" s="319">
        <v>46299.277000000002</v>
      </c>
      <c r="BC2024" s="318">
        <v>93.102833315825293</v>
      </c>
      <c r="BD2024" s="75"/>
      <c r="BE2024" s="75"/>
      <c r="BF2024" s="55"/>
      <c r="BG2024" s="74"/>
      <c r="BH2024" s="74"/>
      <c r="BI2024" s="194"/>
      <c r="BJ2024" s="74"/>
      <c r="BK2024" s="74"/>
      <c r="BL2024" s="74"/>
    </row>
    <row r="2025" spans="1:64" s="77" customFormat="1" ht="11.25" customHeight="1" x14ac:dyDescent="0.2">
      <c r="A2025" s="313" t="s">
        <v>4947</v>
      </c>
      <c r="B2025" s="314">
        <v>0</v>
      </c>
      <c r="C2025" s="915">
        <v>65966</v>
      </c>
      <c r="D2025" s="455">
        <v>46472.118000000002</v>
      </c>
      <c r="E2025" s="316">
        <v>30.71811752768831</v>
      </c>
      <c r="F2025" s="317">
        <v>30000</v>
      </c>
      <c r="G2025" s="317">
        <v>26000</v>
      </c>
      <c r="H2025" s="317">
        <v>0</v>
      </c>
      <c r="I2025" s="318">
        <v>0</v>
      </c>
      <c r="J2025" s="317">
        <v>44473</v>
      </c>
      <c r="K2025" s="317">
        <v>45385.70889779774</v>
      </c>
      <c r="L2025" s="317">
        <v>4871.9130000000005</v>
      </c>
      <c r="M2025" s="317">
        <v>10.734464919278592</v>
      </c>
      <c r="N2025" s="319">
        <v>0</v>
      </c>
      <c r="O2025" s="288">
        <v>2754.9940000000001</v>
      </c>
      <c r="P2025" s="317">
        <v>2774.2000000000003</v>
      </c>
      <c r="Q2025" s="288">
        <v>17.19270793515167</v>
      </c>
      <c r="R2025" s="288">
        <v>28.06210847030783</v>
      </c>
      <c r="S2025" s="288">
        <v>41600.205000000002</v>
      </c>
      <c r="T2025" s="319">
        <v>41606.597999999998</v>
      </c>
      <c r="U2025" s="318">
        <v>27.502003831443218</v>
      </c>
      <c r="V2025" s="288">
        <v>646.60199999999998</v>
      </c>
      <c r="W2025" s="288">
        <v>19.206</v>
      </c>
      <c r="X2025" s="319">
        <v>40940.79</v>
      </c>
      <c r="Y2025" s="319">
        <v>9782.2559999999994</v>
      </c>
      <c r="Z2025" s="317">
        <v>9999.9239999999991</v>
      </c>
      <c r="AA2025" s="317">
        <v>0</v>
      </c>
      <c r="AB2025" s="317">
        <v>0</v>
      </c>
      <c r="AC2025" s="317">
        <v>0</v>
      </c>
      <c r="AD2025" s="319">
        <v>141.92000000000007</v>
      </c>
      <c r="AE2025" s="288">
        <v>0</v>
      </c>
      <c r="AF2025" s="288">
        <v>0</v>
      </c>
      <c r="AG2025" s="288">
        <v>0</v>
      </c>
      <c r="AH2025" s="320">
        <v>0</v>
      </c>
      <c r="AI2025" s="186">
        <v>48129</v>
      </c>
      <c r="AJ2025" s="192">
        <v>7506425603251</v>
      </c>
      <c r="AK2025" s="192" t="s">
        <v>262</v>
      </c>
      <c r="AL2025" s="90" t="s">
        <v>279</v>
      </c>
      <c r="AM2025" s="75">
        <v>65966</v>
      </c>
      <c r="AN2025" s="76"/>
      <c r="AO2025" s="319">
        <v>23242.820333333333</v>
      </c>
      <c r="AP2025" s="319">
        <v>35770.120000000003</v>
      </c>
      <c r="AQ2025" s="318">
        <v>69.640448563196017</v>
      </c>
      <c r="AR2025" s="319">
        <v>33038.587</v>
      </c>
      <c r="AS2025" s="318">
        <v>75.620478370336457</v>
      </c>
      <c r="AT2025" s="319">
        <v>919.75399999999991</v>
      </c>
      <c r="AU2025" s="318">
        <v>0</v>
      </c>
      <c r="AV2025" s="319">
        <v>0</v>
      </c>
      <c r="AW2025" s="318">
        <v>0</v>
      </c>
      <c r="AX2025" s="319">
        <v>0</v>
      </c>
      <c r="AY2025" s="318">
        <v>0</v>
      </c>
      <c r="AZ2025" s="319">
        <v>0</v>
      </c>
      <c r="BA2025" s="318">
        <v>0</v>
      </c>
      <c r="BB2025" s="319">
        <v>0</v>
      </c>
      <c r="BC2025" s="318">
        <v>0</v>
      </c>
      <c r="BD2025" s="75"/>
      <c r="BE2025" s="75"/>
      <c r="BF2025" s="55"/>
      <c r="BG2025" s="74"/>
      <c r="BH2025" s="74"/>
      <c r="BI2025" s="194"/>
      <c r="BJ2025" s="74"/>
      <c r="BK2025" s="74"/>
      <c r="BL2025" s="74"/>
    </row>
    <row r="2026" spans="1:64" ht="11.25" customHeight="1" x14ac:dyDescent="0.3">
      <c r="A2026" s="313" t="s">
        <v>2612</v>
      </c>
      <c r="B2026" s="314">
        <v>0</v>
      </c>
      <c r="C2026" s="915">
        <v>65946</v>
      </c>
      <c r="D2026" s="455">
        <v>2550.4050000000002</v>
      </c>
      <c r="E2026" s="316">
        <v>2050.7142857142858</v>
      </c>
      <c r="F2026" s="317">
        <v>0</v>
      </c>
      <c r="G2026" s="317">
        <v>0</v>
      </c>
      <c r="H2026" s="317">
        <v>0</v>
      </c>
      <c r="I2026" s="318">
        <v>0</v>
      </c>
      <c r="J2026" s="317">
        <v>0</v>
      </c>
      <c r="K2026" s="317">
        <v>37.31</v>
      </c>
      <c r="L2026" s="317">
        <v>1030.8219999999999</v>
      </c>
      <c r="M2026" s="317">
        <v>2762.8571428571422</v>
      </c>
      <c r="N2026" s="319">
        <v>0</v>
      </c>
      <c r="O2026" s="288">
        <v>0</v>
      </c>
      <c r="P2026" s="317">
        <v>0</v>
      </c>
      <c r="Q2026" s="288">
        <v>0</v>
      </c>
      <c r="R2026" s="288">
        <v>0</v>
      </c>
      <c r="S2026" s="288">
        <v>1519.5830000000003</v>
      </c>
      <c r="T2026" s="319">
        <v>1517.4510000000002</v>
      </c>
      <c r="U2026" s="318">
        <v>1220.1428571428573</v>
      </c>
      <c r="V2026" s="288">
        <v>0</v>
      </c>
      <c r="W2026" s="288">
        <v>0</v>
      </c>
      <c r="X2026" s="319">
        <v>1517.4510000000002</v>
      </c>
      <c r="Y2026" s="319">
        <v>195.61099999999999</v>
      </c>
      <c r="Z2026" s="317">
        <v>99.670999999999992</v>
      </c>
      <c r="AA2026" s="317">
        <v>0</v>
      </c>
      <c r="AB2026" s="317">
        <v>0</v>
      </c>
      <c r="AC2026" s="317">
        <v>0</v>
      </c>
      <c r="AD2026" s="319">
        <v>0</v>
      </c>
      <c r="AE2026" s="288">
        <v>0</v>
      </c>
      <c r="AF2026" s="288">
        <v>0</v>
      </c>
      <c r="AG2026" s="288">
        <v>0</v>
      </c>
      <c r="AH2026" s="320">
        <v>0</v>
      </c>
      <c r="AI2026" s="186">
        <v>0</v>
      </c>
      <c r="AJ2026" s="192">
        <v>7506425603237</v>
      </c>
      <c r="AK2026" s="192" t="s">
        <v>262</v>
      </c>
      <c r="AL2026" s="90" t="s">
        <v>279</v>
      </c>
      <c r="AM2026" s="75">
        <v>65946</v>
      </c>
      <c r="AO2026" s="319">
        <v>1752.1486666666667</v>
      </c>
      <c r="AP2026" s="319">
        <v>5107.2060000000001</v>
      </c>
      <c r="AQ2026" s="318">
        <v>0</v>
      </c>
      <c r="AR2026" s="319">
        <v>0</v>
      </c>
      <c r="AS2026" s="318">
        <v>0</v>
      </c>
      <c r="AT2026" s="319">
        <v>149.24</v>
      </c>
      <c r="AU2026" s="318">
        <v>0</v>
      </c>
      <c r="AV2026" s="319">
        <v>0</v>
      </c>
      <c r="AW2026" s="318">
        <v>0</v>
      </c>
      <c r="AX2026" s="319">
        <v>0</v>
      </c>
      <c r="AY2026" s="318">
        <v>0</v>
      </c>
      <c r="AZ2026" s="319">
        <v>0</v>
      </c>
      <c r="BA2026" s="318">
        <v>0</v>
      </c>
      <c r="BB2026" s="319">
        <v>0</v>
      </c>
      <c r="BC2026" s="318">
        <v>0</v>
      </c>
      <c r="BD2026" s="75"/>
      <c r="BE2026" s="75"/>
      <c r="BG2026" s="74"/>
      <c r="BH2026" s="74"/>
      <c r="BI2026" s="194"/>
      <c r="BJ2026" s="74"/>
      <c r="BK2026" s="74"/>
      <c r="BL2026" s="74"/>
    </row>
    <row r="2027" spans="1:64" s="77" customFormat="1" ht="11.25" customHeight="1" x14ac:dyDescent="0.2">
      <c r="A2027" s="313" t="s">
        <v>2613</v>
      </c>
      <c r="B2027" s="314">
        <v>0</v>
      </c>
      <c r="C2027" s="915">
        <v>65947</v>
      </c>
      <c r="D2027" s="455">
        <v>53.3</v>
      </c>
      <c r="E2027" s="316">
        <v>28.310920435689663</v>
      </c>
      <c r="F2027" s="317">
        <v>0</v>
      </c>
      <c r="G2027" s="317">
        <v>0</v>
      </c>
      <c r="H2027" s="317">
        <v>0</v>
      </c>
      <c r="I2027" s="318">
        <v>0</v>
      </c>
      <c r="J2027" s="317">
        <v>0</v>
      </c>
      <c r="K2027" s="317">
        <v>56.479972229523447</v>
      </c>
      <c r="L2027" s="317">
        <v>0</v>
      </c>
      <c r="M2027" s="317">
        <v>0</v>
      </c>
      <c r="N2027" s="319">
        <v>0</v>
      </c>
      <c r="O2027" s="288">
        <v>0</v>
      </c>
      <c r="P2027" s="317">
        <v>0</v>
      </c>
      <c r="Q2027" s="288">
        <v>0</v>
      </c>
      <c r="R2027" s="288">
        <v>0</v>
      </c>
      <c r="S2027" s="288">
        <v>53.3</v>
      </c>
      <c r="T2027" s="319">
        <v>53.3</v>
      </c>
      <c r="U2027" s="318">
        <v>28.310920435689663</v>
      </c>
      <c r="V2027" s="288">
        <v>0</v>
      </c>
      <c r="W2027" s="288">
        <v>0</v>
      </c>
      <c r="X2027" s="319">
        <v>53.3</v>
      </c>
      <c r="Y2027" s="319">
        <v>0</v>
      </c>
      <c r="Z2027" s="317">
        <v>0</v>
      </c>
      <c r="AA2027" s="317">
        <v>0</v>
      </c>
      <c r="AB2027" s="317">
        <v>0</v>
      </c>
      <c r="AC2027" s="317">
        <v>0</v>
      </c>
      <c r="AD2027" s="319">
        <v>0</v>
      </c>
      <c r="AE2027" s="288">
        <v>0</v>
      </c>
      <c r="AF2027" s="288">
        <v>0</v>
      </c>
      <c r="AG2027" s="288">
        <v>0</v>
      </c>
      <c r="AH2027" s="320">
        <v>0</v>
      </c>
      <c r="AI2027" s="186">
        <v>0</v>
      </c>
      <c r="AJ2027" s="192">
        <v>7506425603251</v>
      </c>
      <c r="AK2027" s="192" t="s">
        <v>262</v>
      </c>
      <c r="AL2027" s="90" t="s">
        <v>279</v>
      </c>
      <c r="AM2027" s="75">
        <v>65947</v>
      </c>
      <c r="AN2027" s="76"/>
      <c r="AO2027" s="319">
        <v>62.183333333333337</v>
      </c>
      <c r="AP2027" s="319">
        <v>0</v>
      </c>
      <c r="AQ2027" s="318">
        <v>0</v>
      </c>
      <c r="AR2027" s="319">
        <v>186.55</v>
      </c>
      <c r="AS2027" s="318">
        <v>0</v>
      </c>
      <c r="AT2027" s="319">
        <v>0</v>
      </c>
      <c r="AU2027" s="318">
        <v>0</v>
      </c>
      <c r="AV2027" s="319">
        <v>0</v>
      </c>
      <c r="AW2027" s="318">
        <v>0</v>
      </c>
      <c r="AX2027" s="319">
        <v>0</v>
      </c>
      <c r="AY2027" s="318">
        <v>0</v>
      </c>
      <c r="AZ2027" s="319">
        <v>0</v>
      </c>
      <c r="BA2027" s="318">
        <v>0</v>
      </c>
      <c r="BB2027" s="319">
        <v>-17.587</v>
      </c>
      <c r="BC2027" s="318">
        <v>0</v>
      </c>
      <c r="BD2027" s="75"/>
      <c r="BE2027" s="75"/>
      <c r="BF2027" s="55"/>
      <c r="BG2027" s="74"/>
      <c r="BH2027" s="74"/>
      <c r="BI2027" s="194"/>
      <c r="BJ2027" s="74"/>
      <c r="BK2027" s="74"/>
      <c r="BL2027" s="74"/>
    </row>
    <row r="2028" spans="1:64" ht="11.25" customHeight="1" x14ac:dyDescent="0.3">
      <c r="A2028" s="184" t="s">
        <v>2614</v>
      </c>
      <c r="B2028" s="185">
        <v>0</v>
      </c>
      <c r="C2028" s="916">
        <v>64450</v>
      </c>
      <c r="D2028" s="284">
        <v>21.34</v>
      </c>
      <c r="E2028" s="91">
        <v>0</v>
      </c>
      <c r="F2028" s="186">
        <v>0</v>
      </c>
      <c r="G2028" s="186">
        <v>0</v>
      </c>
      <c r="H2028" s="186">
        <v>0</v>
      </c>
      <c r="I2028" s="187">
        <v>0</v>
      </c>
      <c r="J2028" s="186">
        <v>0</v>
      </c>
      <c r="K2028" s="186">
        <v>0</v>
      </c>
      <c r="L2028" s="186">
        <v>0</v>
      </c>
      <c r="M2028" s="186">
        <v>0</v>
      </c>
      <c r="N2028" s="188">
        <v>0</v>
      </c>
      <c r="O2028" s="189">
        <v>0</v>
      </c>
      <c r="P2028" s="186">
        <v>0</v>
      </c>
      <c r="Q2028" s="189">
        <v>0</v>
      </c>
      <c r="R2028" s="189">
        <v>0</v>
      </c>
      <c r="S2028" s="189">
        <v>21.34</v>
      </c>
      <c r="T2028" s="188">
        <v>21.34</v>
      </c>
      <c r="U2028" s="187">
        <v>0</v>
      </c>
      <c r="V2028" s="189">
        <v>0</v>
      </c>
      <c r="W2028" s="189">
        <v>0</v>
      </c>
      <c r="X2028" s="188">
        <v>21.34</v>
      </c>
      <c r="Y2028" s="188">
        <v>0</v>
      </c>
      <c r="Z2028" s="186">
        <v>0</v>
      </c>
      <c r="AA2028" s="186">
        <v>0</v>
      </c>
      <c r="AB2028" s="186">
        <v>0</v>
      </c>
      <c r="AC2028" s="186">
        <v>0</v>
      </c>
      <c r="AD2028" s="188">
        <v>0</v>
      </c>
      <c r="AE2028" s="189">
        <v>0</v>
      </c>
      <c r="AF2028" s="189">
        <v>0</v>
      </c>
      <c r="AG2028" s="189">
        <v>0</v>
      </c>
      <c r="AH2028" s="191">
        <v>0</v>
      </c>
      <c r="AI2028" s="186">
        <v>0</v>
      </c>
      <c r="AJ2028" s="192">
        <v>7506425603190</v>
      </c>
      <c r="AK2028" s="192" t="s">
        <v>262</v>
      </c>
      <c r="AL2028" s="90" t="s">
        <v>279</v>
      </c>
      <c r="AM2028" s="75">
        <v>64450</v>
      </c>
      <c r="AO2028" s="188">
        <v>0</v>
      </c>
      <c r="AP2028" s="188">
        <v>0</v>
      </c>
      <c r="AQ2028" s="187">
        <v>0</v>
      </c>
      <c r="AR2028" s="188">
        <v>0</v>
      </c>
      <c r="AS2028" s="187">
        <v>0</v>
      </c>
      <c r="AT2028" s="188">
        <v>0</v>
      </c>
      <c r="AU2028" s="187">
        <v>0</v>
      </c>
      <c r="AV2028" s="188">
        <v>0</v>
      </c>
      <c r="AW2028" s="187">
        <v>0</v>
      </c>
      <c r="AX2028" s="188">
        <v>0</v>
      </c>
      <c r="AY2028" s="187">
        <v>0</v>
      </c>
      <c r="AZ2028" s="188">
        <v>0</v>
      </c>
      <c r="BA2028" s="187">
        <v>0</v>
      </c>
      <c r="BB2028" s="188">
        <v>0</v>
      </c>
      <c r="BC2028" s="187">
        <v>0</v>
      </c>
      <c r="BD2028" s="75"/>
      <c r="BE2028" s="75"/>
      <c r="BG2028" s="74"/>
      <c r="BH2028" s="74"/>
      <c r="BI2028" s="194"/>
      <c r="BJ2028" s="74"/>
      <c r="BK2028" s="74"/>
      <c r="BL2028" s="74"/>
    </row>
    <row r="2029" spans="1:64" s="77" customFormat="1" ht="11.25" customHeight="1" x14ac:dyDescent="0.2">
      <c r="A2029" s="184" t="s">
        <v>2615</v>
      </c>
      <c r="B2029" s="185">
        <v>0</v>
      </c>
      <c r="C2029" s="916">
        <v>64937</v>
      </c>
      <c r="D2029" s="284">
        <v>1E-4</v>
      </c>
      <c r="E2029" s="91">
        <v>0</v>
      </c>
      <c r="F2029" s="186">
        <v>0</v>
      </c>
      <c r="G2029" s="186">
        <v>0</v>
      </c>
      <c r="H2029" s="186">
        <v>0</v>
      </c>
      <c r="I2029" s="187">
        <v>0</v>
      </c>
      <c r="J2029" s="186">
        <v>0</v>
      </c>
      <c r="K2029" s="186">
        <v>0</v>
      </c>
      <c r="L2029" s="186">
        <v>0</v>
      </c>
      <c r="M2029" s="186">
        <v>0</v>
      </c>
      <c r="N2029" s="188">
        <v>0</v>
      </c>
      <c r="O2029" s="189">
        <v>0</v>
      </c>
      <c r="P2029" s="186">
        <v>0</v>
      </c>
      <c r="Q2029" s="189">
        <v>0</v>
      </c>
      <c r="R2029" s="189">
        <v>0</v>
      </c>
      <c r="S2029" s="189">
        <v>1E-4</v>
      </c>
      <c r="T2029" s="188">
        <v>0</v>
      </c>
      <c r="U2029" s="187">
        <v>0</v>
      </c>
      <c r="V2029" s="189">
        <v>0</v>
      </c>
      <c r="W2029" s="189">
        <v>0</v>
      </c>
      <c r="X2029" s="188">
        <v>0</v>
      </c>
      <c r="Y2029" s="188">
        <v>0</v>
      </c>
      <c r="Z2029" s="186">
        <v>0</v>
      </c>
      <c r="AA2029" s="186">
        <v>0</v>
      </c>
      <c r="AB2029" s="186">
        <v>0</v>
      </c>
      <c r="AC2029" s="186">
        <v>0</v>
      </c>
      <c r="AD2029" s="188">
        <v>0</v>
      </c>
      <c r="AE2029" s="189">
        <v>0</v>
      </c>
      <c r="AF2029" s="189">
        <v>0</v>
      </c>
      <c r="AG2029" s="189">
        <v>0</v>
      </c>
      <c r="AH2029" s="191">
        <v>0</v>
      </c>
      <c r="AI2029" s="186">
        <v>0</v>
      </c>
      <c r="AJ2029" s="192">
        <v>7506425603190</v>
      </c>
      <c r="AK2029" s="192">
        <v>64450</v>
      </c>
      <c r="AL2029" s="90" t="s">
        <v>279</v>
      </c>
      <c r="AM2029" s="75">
        <v>64937</v>
      </c>
      <c r="AN2029" s="76"/>
      <c r="AO2029" s="188">
        <v>0</v>
      </c>
      <c r="AP2029" s="188">
        <v>0</v>
      </c>
      <c r="AQ2029" s="187">
        <v>0</v>
      </c>
      <c r="AR2029" s="188">
        <v>0</v>
      </c>
      <c r="AS2029" s="187">
        <v>0</v>
      </c>
      <c r="AT2029" s="188">
        <v>0</v>
      </c>
      <c r="AU2029" s="187">
        <v>0</v>
      </c>
      <c r="AV2029" s="188">
        <v>0</v>
      </c>
      <c r="AW2029" s="187">
        <v>0</v>
      </c>
      <c r="AX2029" s="188">
        <v>0</v>
      </c>
      <c r="AY2029" s="187">
        <v>0</v>
      </c>
      <c r="AZ2029" s="188">
        <v>0</v>
      </c>
      <c r="BA2029" s="187">
        <v>0</v>
      </c>
      <c r="BB2029" s="188">
        <v>0</v>
      </c>
      <c r="BC2029" s="187">
        <v>0</v>
      </c>
      <c r="BD2029" s="75"/>
      <c r="BE2029" s="75"/>
      <c r="BF2029" s="55"/>
      <c r="BG2029" s="74"/>
      <c r="BH2029" s="74"/>
      <c r="BI2029" s="194"/>
      <c r="BJ2029" s="74"/>
      <c r="BK2029" s="74"/>
      <c r="BL2029" s="74"/>
    </row>
    <row r="2030" spans="1:64" s="77" customFormat="1" ht="11.25" customHeight="1" x14ac:dyDescent="0.2">
      <c r="A2030" s="184" t="s">
        <v>2616</v>
      </c>
      <c r="B2030" s="185">
        <v>0</v>
      </c>
      <c r="C2030" s="916">
        <v>65767</v>
      </c>
      <c r="D2030" s="284">
        <v>1E-4</v>
      </c>
      <c r="E2030" s="91">
        <v>0</v>
      </c>
      <c r="F2030" s="186">
        <v>0</v>
      </c>
      <c r="G2030" s="186">
        <v>0</v>
      </c>
      <c r="H2030" s="186">
        <v>0</v>
      </c>
      <c r="I2030" s="187">
        <v>0</v>
      </c>
      <c r="J2030" s="186">
        <v>0</v>
      </c>
      <c r="K2030" s="186">
        <v>0</v>
      </c>
      <c r="L2030" s="186">
        <v>0</v>
      </c>
      <c r="M2030" s="186">
        <v>0</v>
      </c>
      <c r="N2030" s="188">
        <v>12.27</v>
      </c>
      <c r="O2030" s="189">
        <v>0</v>
      </c>
      <c r="P2030" s="186">
        <v>12.27</v>
      </c>
      <c r="Q2030" s="189">
        <v>0</v>
      </c>
      <c r="R2030" s="189">
        <v>0</v>
      </c>
      <c r="S2030" s="189">
        <v>1E-4</v>
      </c>
      <c r="T2030" s="188">
        <v>0</v>
      </c>
      <c r="U2030" s="187">
        <v>0</v>
      </c>
      <c r="V2030" s="189">
        <v>0</v>
      </c>
      <c r="W2030" s="189">
        <v>0</v>
      </c>
      <c r="X2030" s="188">
        <v>0</v>
      </c>
      <c r="Y2030" s="188">
        <v>0</v>
      </c>
      <c r="Z2030" s="186">
        <v>0</v>
      </c>
      <c r="AA2030" s="186">
        <v>0</v>
      </c>
      <c r="AB2030" s="186">
        <v>0</v>
      </c>
      <c r="AC2030" s="186">
        <v>0</v>
      </c>
      <c r="AD2030" s="188">
        <v>0</v>
      </c>
      <c r="AE2030" s="189">
        <v>0</v>
      </c>
      <c r="AF2030" s="189">
        <v>0</v>
      </c>
      <c r="AG2030" s="189">
        <v>0</v>
      </c>
      <c r="AH2030" s="191">
        <v>0</v>
      </c>
      <c r="AI2030" s="186">
        <v>0</v>
      </c>
      <c r="AJ2030" s="192">
        <v>7506425633210</v>
      </c>
      <c r="AK2030" s="192" t="s">
        <v>262</v>
      </c>
      <c r="AL2030" s="90" t="s">
        <v>279</v>
      </c>
      <c r="AM2030" s="75">
        <v>65767</v>
      </c>
      <c r="AN2030" s="76"/>
      <c r="AO2030" s="188">
        <v>0</v>
      </c>
      <c r="AP2030" s="188">
        <v>0</v>
      </c>
      <c r="AQ2030" s="187">
        <v>0</v>
      </c>
      <c r="AR2030" s="188">
        <v>0</v>
      </c>
      <c r="AS2030" s="187">
        <v>0</v>
      </c>
      <c r="AT2030" s="188">
        <v>0</v>
      </c>
      <c r="AU2030" s="187">
        <v>0</v>
      </c>
      <c r="AV2030" s="188">
        <v>0</v>
      </c>
      <c r="AW2030" s="187">
        <v>0</v>
      </c>
      <c r="AX2030" s="188">
        <v>0</v>
      </c>
      <c r="AY2030" s="187">
        <v>0</v>
      </c>
      <c r="AZ2030" s="188">
        <v>0</v>
      </c>
      <c r="BA2030" s="187">
        <v>0</v>
      </c>
      <c r="BB2030" s="188">
        <v>0</v>
      </c>
      <c r="BC2030" s="187">
        <v>0</v>
      </c>
      <c r="BD2030" s="75"/>
      <c r="BE2030" s="75"/>
      <c r="BF2030" s="55"/>
      <c r="BG2030" s="74"/>
      <c r="BH2030" s="74"/>
      <c r="BI2030" s="194"/>
      <c r="BJ2030" s="74"/>
      <c r="BK2030" s="74"/>
      <c r="BL2030" s="74"/>
    </row>
    <row r="2031" spans="1:64" s="77" customFormat="1" ht="11.25" customHeight="1" x14ac:dyDescent="0.2">
      <c r="A2031" s="184" t="s">
        <v>2617</v>
      </c>
      <c r="B2031" s="185">
        <v>0</v>
      </c>
      <c r="C2031" s="916">
        <v>64938</v>
      </c>
      <c r="D2031" s="284">
        <v>1E-4</v>
      </c>
      <c r="E2031" s="91">
        <v>0</v>
      </c>
      <c r="F2031" s="186">
        <v>0</v>
      </c>
      <c r="G2031" s="186">
        <v>0</v>
      </c>
      <c r="H2031" s="186">
        <v>0</v>
      </c>
      <c r="I2031" s="187">
        <v>0</v>
      </c>
      <c r="J2031" s="186">
        <v>0</v>
      </c>
      <c r="K2031" s="186">
        <v>0</v>
      </c>
      <c r="L2031" s="186">
        <v>0</v>
      </c>
      <c r="M2031" s="186">
        <v>0</v>
      </c>
      <c r="N2031" s="188">
        <v>0</v>
      </c>
      <c r="O2031" s="189">
        <v>0</v>
      </c>
      <c r="P2031" s="186">
        <v>0</v>
      </c>
      <c r="Q2031" s="189">
        <v>0</v>
      </c>
      <c r="R2031" s="189">
        <v>0</v>
      </c>
      <c r="S2031" s="189">
        <v>1E-4</v>
      </c>
      <c r="T2031" s="188">
        <v>0</v>
      </c>
      <c r="U2031" s="187">
        <v>0</v>
      </c>
      <c r="V2031" s="189">
        <v>0</v>
      </c>
      <c r="W2031" s="189">
        <v>0</v>
      </c>
      <c r="X2031" s="188">
        <v>0</v>
      </c>
      <c r="Y2031" s="188">
        <v>0</v>
      </c>
      <c r="Z2031" s="186">
        <v>0</v>
      </c>
      <c r="AA2031" s="186">
        <v>0</v>
      </c>
      <c r="AB2031" s="186">
        <v>0</v>
      </c>
      <c r="AC2031" s="186">
        <v>0</v>
      </c>
      <c r="AD2031" s="188">
        <v>0</v>
      </c>
      <c r="AE2031" s="189">
        <v>0</v>
      </c>
      <c r="AF2031" s="189">
        <v>0</v>
      </c>
      <c r="AG2031" s="189">
        <v>0</v>
      </c>
      <c r="AH2031" s="191">
        <v>0</v>
      </c>
      <c r="AI2031" s="186">
        <v>0</v>
      </c>
      <c r="AJ2031" s="192">
        <v>7506425603213</v>
      </c>
      <c r="AK2031" s="192">
        <v>64451</v>
      </c>
      <c r="AL2031" s="90" t="s">
        <v>279</v>
      </c>
      <c r="AM2031" s="75">
        <v>64938</v>
      </c>
      <c r="AN2031" s="76"/>
      <c r="AO2031" s="188">
        <v>0</v>
      </c>
      <c r="AP2031" s="188">
        <v>0</v>
      </c>
      <c r="AQ2031" s="187">
        <v>0</v>
      </c>
      <c r="AR2031" s="188">
        <v>0</v>
      </c>
      <c r="AS2031" s="187">
        <v>0</v>
      </c>
      <c r="AT2031" s="188">
        <v>0</v>
      </c>
      <c r="AU2031" s="187">
        <v>0</v>
      </c>
      <c r="AV2031" s="188">
        <v>0</v>
      </c>
      <c r="AW2031" s="187">
        <v>0</v>
      </c>
      <c r="AX2031" s="188">
        <v>0</v>
      </c>
      <c r="AY2031" s="187">
        <v>0</v>
      </c>
      <c r="AZ2031" s="188">
        <v>0</v>
      </c>
      <c r="BA2031" s="187">
        <v>0</v>
      </c>
      <c r="BB2031" s="188">
        <v>0</v>
      </c>
      <c r="BC2031" s="187">
        <v>0</v>
      </c>
      <c r="BD2031" s="75"/>
      <c r="BE2031" s="75"/>
      <c r="BF2031" s="55"/>
      <c r="BG2031" s="74"/>
      <c r="BH2031" s="74"/>
      <c r="BI2031" s="194"/>
      <c r="BJ2031" s="74"/>
      <c r="BK2031" s="74"/>
      <c r="BL2031" s="74"/>
    </row>
    <row r="2032" spans="1:64" s="77" customFormat="1" ht="11.25" customHeight="1" x14ac:dyDescent="0.2">
      <c r="A2032" s="184" t="s">
        <v>2618</v>
      </c>
      <c r="B2032" s="185">
        <v>0</v>
      </c>
      <c r="C2032" s="916">
        <v>65768</v>
      </c>
      <c r="D2032" s="284">
        <v>1E-4</v>
      </c>
      <c r="E2032" s="91">
        <v>0</v>
      </c>
      <c r="F2032" s="186">
        <v>0</v>
      </c>
      <c r="G2032" s="186">
        <v>0</v>
      </c>
      <c r="H2032" s="186">
        <v>0</v>
      </c>
      <c r="I2032" s="187">
        <v>0</v>
      </c>
      <c r="J2032" s="186">
        <v>0</v>
      </c>
      <c r="K2032" s="186">
        <v>0</v>
      </c>
      <c r="L2032" s="186">
        <v>0</v>
      </c>
      <c r="M2032" s="186">
        <v>0</v>
      </c>
      <c r="N2032" s="188">
        <v>0</v>
      </c>
      <c r="O2032" s="189">
        <v>0</v>
      </c>
      <c r="P2032" s="186">
        <v>0</v>
      </c>
      <c r="Q2032" s="189">
        <v>0</v>
      </c>
      <c r="R2032" s="189">
        <v>0</v>
      </c>
      <c r="S2032" s="189">
        <v>1E-4</v>
      </c>
      <c r="T2032" s="188">
        <v>0</v>
      </c>
      <c r="U2032" s="187">
        <v>0</v>
      </c>
      <c r="V2032" s="189">
        <v>0</v>
      </c>
      <c r="W2032" s="189">
        <v>0</v>
      </c>
      <c r="X2032" s="188">
        <v>0</v>
      </c>
      <c r="Y2032" s="188">
        <v>0</v>
      </c>
      <c r="Z2032" s="186">
        <v>0</v>
      </c>
      <c r="AA2032" s="186">
        <v>0</v>
      </c>
      <c r="AB2032" s="186">
        <v>0</v>
      </c>
      <c r="AC2032" s="186">
        <v>0</v>
      </c>
      <c r="AD2032" s="188">
        <v>0</v>
      </c>
      <c r="AE2032" s="189">
        <v>0</v>
      </c>
      <c r="AF2032" s="189">
        <v>0</v>
      </c>
      <c r="AG2032" s="189">
        <v>0</v>
      </c>
      <c r="AH2032" s="191">
        <v>0</v>
      </c>
      <c r="AI2032" s="186">
        <v>0</v>
      </c>
      <c r="AJ2032" s="192">
        <v>7506425633234</v>
      </c>
      <c r="AK2032" s="192" t="s">
        <v>262</v>
      </c>
      <c r="AL2032" s="90" t="s">
        <v>279</v>
      </c>
      <c r="AM2032" s="75">
        <v>65768</v>
      </c>
      <c r="AN2032" s="76"/>
      <c r="AO2032" s="188">
        <v>0</v>
      </c>
      <c r="AP2032" s="188">
        <v>0</v>
      </c>
      <c r="AQ2032" s="187">
        <v>0</v>
      </c>
      <c r="AR2032" s="188">
        <v>0</v>
      </c>
      <c r="AS2032" s="187">
        <v>0</v>
      </c>
      <c r="AT2032" s="188">
        <v>0</v>
      </c>
      <c r="AU2032" s="187">
        <v>0</v>
      </c>
      <c r="AV2032" s="188">
        <v>0</v>
      </c>
      <c r="AW2032" s="187">
        <v>0</v>
      </c>
      <c r="AX2032" s="188">
        <v>0</v>
      </c>
      <c r="AY2032" s="187">
        <v>0</v>
      </c>
      <c r="AZ2032" s="188">
        <v>0</v>
      </c>
      <c r="BA2032" s="187">
        <v>0</v>
      </c>
      <c r="BB2032" s="188">
        <v>0</v>
      </c>
      <c r="BC2032" s="187">
        <v>0</v>
      </c>
      <c r="BD2032" s="75"/>
      <c r="BE2032" s="75"/>
      <c r="BF2032" s="55"/>
      <c r="BG2032" s="74"/>
      <c r="BH2032" s="74"/>
      <c r="BI2032" s="194"/>
      <c r="BJ2032" s="74"/>
      <c r="BK2032" s="74"/>
      <c r="BL2032" s="74"/>
    </row>
    <row r="2033" spans="1:64" ht="11.25" customHeight="1" x14ac:dyDescent="0.3">
      <c r="A2033" s="184" t="s">
        <v>2619</v>
      </c>
      <c r="B2033" s="185">
        <v>0</v>
      </c>
      <c r="C2033" s="916">
        <v>64939</v>
      </c>
      <c r="D2033" s="284">
        <v>1E-4</v>
      </c>
      <c r="E2033" s="91">
        <v>0</v>
      </c>
      <c r="F2033" s="186">
        <v>0</v>
      </c>
      <c r="G2033" s="186">
        <v>0</v>
      </c>
      <c r="H2033" s="186">
        <v>0</v>
      </c>
      <c r="I2033" s="187">
        <v>0</v>
      </c>
      <c r="J2033" s="186">
        <v>0</v>
      </c>
      <c r="K2033" s="186">
        <v>0</v>
      </c>
      <c r="L2033" s="186">
        <v>0</v>
      </c>
      <c r="M2033" s="186">
        <v>0</v>
      </c>
      <c r="N2033" s="188">
        <v>0</v>
      </c>
      <c r="O2033" s="189">
        <v>0</v>
      </c>
      <c r="P2033" s="186">
        <v>0</v>
      </c>
      <c r="Q2033" s="189">
        <v>0</v>
      </c>
      <c r="R2033" s="189">
        <v>0</v>
      </c>
      <c r="S2033" s="189">
        <v>1E-4</v>
      </c>
      <c r="T2033" s="188">
        <v>0</v>
      </c>
      <c r="U2033" s="187">
        <v>0</v>
      </c>
      <c r="V2033" s="189">
        <v>0</v>
      </c>
      <c r="W2033" s="189">
        <v>0</v>
      </c>
      <c r="X2033" s="188">
        <v>0</v>
      </c>
      <c r="Y2033" s="188">
        <v>0</v>
      </c>
      <c r="Z2033" s="186">
        <v>0</v>
      </c>
      <c r="AA2033" s="186">
        <v>0</v>
      </c>
      <c r="AB2033" s="186">
        <v>0</v>
      </c>
      <c r="AC2033" s="186">
        <v>0</v>
      </c>
      <c r="AD2033" s="188">
        <v>0</v>
      </c>
      <c r="AE2033" s="189">
        <v>0</v>
      </c>
      <c r="AF2033" s="189">
        <v>0</v>
      </c>
      <c r="AG2033" s="189">
        <v>0</v>
      </c>
      <c r="AH2033" s="191">
        <v>0</v>
      </c>
      <c r="AI2033" s="186">
        <v>0</v>
      </c>
      <c r="AJ2033" s="192">
        <v>7506425603237</v>
      </c>
      <c r="AK2033" s="192">
        <v>64452</v>
      </c>
      <c r="AL2033" s="90" t="s">
        <v>279</v>
      </c>
      <c r="AM2033" s="75">
        <v>64939</v>
      </c>
      <c r="AO2033" s="188">
        <v>0</v>
      </c>
      <c r="AP2033" s="188">
        <v>0</v>
      </c>
      <c r="AQ2033" s="187">
        <v>0</v>
      </c>
      <c r="AR2033" s="188">
        <v>0</v>
      </c>
      <c r="AS2033" s="187">
        <v>0</v>
      </c>
      <c r="AT2033" s="188">
        <v>0</v>
      </c>
      <c r="AU2033" s="187">
        <v>0</v>
      </c>
      <c r="AV2033" s="188">
        <v>0</v>
      </c>
      <c r="AW2033" s="187">
        <v>0</v>
      </c>
      <c r="AX2033" s="188">
        <v>0</v>
      </c>
      <c r="AY2033" s="187">
        <v>0</v>
      </c>
      <c r="AZ2033" s="188">
        <v>0</v>
      </c>
      <c r="BA2033" s="187">
        <v>0</v>
      </c>
      <c r="BB2033" s="188">
        <v>0</v>
      </c>
      <c r="BC2033" s="187">
        <v>0</v>
      </c>
      <c r="BD2033" s="75"/>
      <c r="BE2033" s="75"/>
      <c r="BG2033" s="74"/>
      <c r="BH2033" s="74"/>
      <c r="BI2033" s="194"/>
      <c r="BJ2033" s="74"/>
      <c r="BK2033" s="74"/>
      <c r="BL2033" s="74"/>
    </row>
    <row r="2034" spans="1:64" ht="11.25" customHeight="1" x14ac:dyDescent="0.3">
      <c r="A2034" s="184" t="s">
        <v>2620</v>
      </c>
      <c r="B2034" s="185">
        <v>0</v>
      </c>
      <c r="C2034" s="916">
        <v>65769</v>
      </c>
      <c r="D2034" s="284">
        <v>1E-4</v>
      </c>
      <c r="E2034" s="91">
        <v>0</v>
      </c>
      <c r="F2034" s="186">
        <v>0</v>
      </c>
      <c r="G2034" s="186">
        <v>0</v>
      </c>
      <c r="H2034" s="186">
        <v>0</v>
      </c>
      <c r="I2034" s="187">
        <v>0</v>
      </c>
      <c r="J2034" s="186">
        <v>0</v>
      </c>
      <c r="K2034" s="186">
        <v>0</v>
      </c>
      <c r="L2034" s="186">
        <v>0</v>
      </c>
      <c r="M2034" s="186">
        <v>0</v>
      </c>
      <c r="N2034" s="188">
        <v>0</v>
      </c>
      <c r="O2034" s="189">
        <v>0</v>
      </c>
      <c r="P2034" s="186">
        <v>0</v>
      </c>
      <c r="Q2034" s="189">
        <v>0</v>
      </c>
      <c r="R2034" s="189">
        <v>0</v>
      </c>
      <c r="S2034" s="189">
        <v>1E-4</v>
      </c>
      <c r="T2034" s="188">
        <v>0</v>
      </c>
      <c r="U2034" s="187">
        <v>0</v>
      </c>
      <c r="V2034" s="189">
        <v>0</v>
      </c>
      <c r="W2034" s="189">
        <v>0</v>
      </c>
      <c r="X2034" s="188">
        <v>0</v>
      </c>
      <c r="Y2034" s="188">
        <v>0</v>
      </c>
      <c r="Z2034" s="186">
        <v>0</v>
      </c>
      <c r="AA2034" s="186">
        <v>0</v>
      </c>
      <c r="AB2034" s="186">
        <v>0</v>
      </c>
      <c r="AC2034" s="186">
        <v>0</v>
      </c>
      <c r="AD2034" s="188">
        <v>0</v>
      </c>
      <c r="AE2034" s="189">
        <v>0</v>
      </c>
      <c r="AF2034" s="189">
        <v>0</v>
      </c>
      <c r="AG2034" s="189">
        <v>0</v>
      </c>
      <c r="AH2034" s="191">
        <v>0</v>
      </c>
      <c r="AI2034" s="186">
        <v>0</v>
      </c>
      <c r="AJ2034" s="192">
        <v>7506425633258</v>
      </c>
      <c r="AK2034" s="192" t="s">
        <v>262</v>
      </c>
      <c r="AL2034" s="90" t="s">
        <v>279</v>
      </c>
      <c r="AM2034" s="75">
        <v>65769</v>
      </c>
      <c r="AO2034" s="188">
        <v>0</v>
      </c>
      <c r="AP2034" s="188">
        <v>0</v>
      </c>
      <c r="AQ2034" s="187">
        <v>0</v>
      </c>
      <c r="AR2034" s="188">
        <v>0</v>
      </c>
      <c r="AS2034" s="187">
        <v>0</v>
      </c>
      <c r="AT2034" s="188">
        <v>0</v>
      </c>
      <c r="AU2034" s="187">
        <v>0</v>
      </c>
      <c r="AV2034" s="188">
        <v>0</v>
      </c>
      <c r="AW2034" s="187">
        <v>0</v>
      </c>
      <c r="AX2034" s="188">
        <v>0</v>
      </c>
      <c r="AY2034" s="187">
        <v>0</v>
      </c>
      <c r="AZ2034" s="188">
        <v>0</v>
      </c>
      <c r="BA2034" s="187">
        <v>0</v>
      </c>
      <c r="BB2034" s="188">
        <v>0</v>
      </c>
      <c r="BC2034" s="187">
        <v>0</v>
      </c>
      <c r="BD2034" s="75"/>
      <c r="BE2034" s="75"/>
      <c r="BG2034" s="74"/>
      <c r="BH2034" s="74"/>
      <c r="BI2034" s="194"/>
      <c r="BJ2034" s="74"/>
      <c r="BK2034" s="74"/>
      <c r="BL2034" s="74"/>
    </row>
    <row r="2035" spans="1:64" s="77" customFormat="1" ht="11.25" customHeight="1" x14ac:dyDescent="0.2">
      <c r="A2035" s="184" t="s">
        <v>2621</v>
      </c>
      <c r="B2035" s="185">
        <v>0</v>
      </c>
      <c r="C2035" s="916">
        <v>64940</v>
      </c>
      <c r="D2035" s="284">
        <v>1E-4</v>
      </c>
      <c r="E2035" s="91">
        <v>0</v>
      </c>
      <c r="F2035" s="186">
        <v>0</v>
      </c>
      <c r="G2035" s="186">
        <v>0</v>
      </c>
      <c r="H2035" s="186">
        <v>0</v>
      </c>
      <c r="I2035" s="187">
        <v>0</v>
      </c>
      <c r="J2035" s="186">
        <v>0</v>
      </c>
      <c r="K2035" s="186">
        <v>0</v>
      </c>
      <c r="L2035" s="186">
        <v>0</v>
      </c>
      <c r="M2035" s="186">
        <v>0</v>
      </c>
      <c r="N2035" s="188">
        <v>0</v>
      </c>
      <c r="O2035" s="189">
        <v>0</v>
      </c>
      <c r="P2035" s="186">
        <v>0</v>
      </c>
      <c r="Q2035" s="189">
        <v>0</v>
      </c>
      <c r="R2035" s="189">
        <v>0</v>
      </c>
      <c r="S2035" s="189">
        <v>1E-4</v>
      </c>
      <c r="T2035" s="188">
        <v>0</v>
      </c>
      <c r="U2035" s="187">
        <v>0</v>
      </c>
      <c r="V2035" s="189">
        <v>0</v>
      </c>
      <c r="W2035" s="189">
        <v>0</v>
      </c>
      <c r="X2035" s="188">
        <v>0</v>
      </c>
      <c r="Y2035" s="188">
        <v>0</v>
      </c>
      <c r="Z2035" s="186">
        <v>0</v>
      </c>
      <c r="AA2035" s="186">
        <v>0</v>
      </c>
      <c r="AB2035" s="186">
        <v>0</v>
      </c>
      <c r="AC2035" s="186">
        <v>0</v>
      </c>
      <c r="AD2035" s="188">
        <v>0</v>
      </c>
      <c r="AE2035" s="189">
        <v>0</v>
      </c>
      <c r="AF2035" s="189">
        <v>0</v>
      </c>
      <c r="AG2035" s="189">
        <v>0</v>
      </c>
      <c r="AH2035" s="191">
        <v>0</v>
      </c>
      <c r="AI2035" s="186">
        <v>0</v>
      </c>
      <c r="AJ2035" s="192">
        <v>7506425603251</v>
      </c>
      <c r="AK2035" s="192">
        <v>64453</v>
      </c>
      <c r="AL2035" s="90" t="s">
        <v>279</v>
      </c>
      <c r="AM2035" s="75">
        <v>64940</v>
      </c>
      <c r="AN2035" s="76"/>
      <c r="AO2035" s="188">
        <v>0</v>
      </c>
      <c r="AP2035" s="188">
        <v>0</v>
      </c>
      <c r="AQ2035" s="187">
        <v>0</v>
      </c>
      <c r="AR2035" s="188">
        <v>0</v>
      </c>
      <c r="AS2035" s="187">
        <v>0</v>
      </c>
      <c r="AT2035" s="188">
        <v>0</v>
      </c>
      <c r="AU2035" s="187">
        <v>0</v>
      </c>
      <c r="AV2035" s="188">
        <v>0</v>
      </c>
      <c r="AW2035" s="187">
        <v>0</v>
      </c>
      <c r="AX2035" s="188">
        <v>0</v>
      </c>
      <c r="AY2035" s="187">
        <v>0</v>
      </c>
      <c r="AZ2035" s="188">
        <v>0</v>
      </c>
      <c r="BA2035" s="187">
        <v>0</v>
      </c>
      <c r="BB2035" s="188">
        <v>0</v>
      </c>
      <c r="BC2035" s="187">
        <v>0</v>
      </c>
      <c r="BD2035" s="75"/>
      <c r="BE2035" s="75"/>
      <c r="BF2035" s="55"/>
      <c r="BG2035" s="74"/>
      <c r="BH2035" s="74"/>
      <c r="BI2035" s="194"/>
      <c r="BJ2035" s="74"/>
      <c r="BK2035" s="74"/>
      <c r="BL2035" s="74"/>
    </row>
    <row r="2036" spans="1:64" s="77" customFormat="1" ht="11.25" customHeight="1" x14ac:dyDescent="0.2">
      <c r="A2036" s="184" t="s">
        <v>2622</v>
      </c>
      <c r="B2036" s="185">
        <v>0</v>
      </c>
      <c r="C2036" s="916">
        <v>64935</v>
      </c>
      <c r="D2036" s="284">
        <v>1E-4</v>
      </c>
      <c r="E2036" s="91">
        <v>0</v>
      </c>
      <c r="F2036" s="186">
        <v>0</v>
      </c>
      <c r="G2036" s="186">
        <v>0</v>
      </c>
      <c r="H2036" s="186">
        <v>0</v>
      </c>
      <c r="I2036" s="187">
        <v>0</v>
      </c>
      <c r="J2036" s="186">
        <v>0</v>
      </c>
      <c r="K2036" s="186">
        <v>0</v>
      </c>
      <c r="L2036" s="186">
        <v>0</v>
      </c>
      <c r="M2036" s="186">
        <v>0</v>
      </c>
      <c r="N2036" s="188">
        <v>0</v>
      </c>
      <c r="O2036" s="189">
        <v>0</v>
      </c>
      <c r="P2036" s="186">
        <v>0</v>
      </c>
      <c r="Q2036" s="189">
        <v>0</v>
      </c>
      <c r="R2036" s="189">
        <v>0</v>
      </c>
      <c r="S2036" s="189">
        <v>1E-4</v>
      </c>
      <c r="T2036" s="188">
        <v>0</v>
      </c>
      <c r="U2036" s="187">
        <v>0</v>
      </c>
      <c r="V2036" s="189">
        <v>0</v>
      </c>
      <c r="W2036" s="189">
        <v>0</v>
      </c>
      <c r="X2036" s="188">
        <v>0</v>
      </c>
      <c r="Y2036" s="188">
        <v>0</v>
      </c>
      <c r="Z2036" s="186">
        <v>0</v>
      </c>
      <c r="AA2036" s="186">
        <v>0</v>
      </c>
      <c r="AB2036" s="186">
        <v>0</v>
      </c>
      <c r="AC2036" s="186">
        <v>0</v>
      </c>
      <c r="AD2036" s="188">
        <v>0</v>
      </c>
      <c r="AE2036" s="189">
        <v>0</v>
      </c>
      <c r="AF2036" s="189">
        <v>0</v>
      </c>
      <c r="AG2036" s="189">
        <v>0</v>
      </c>
      <c r="AH2036" s="191">
        <v>0</v>
      </c>
      <c r="AI2036" s="186">
        <v>0</v>
      </c>
      <c r="AJ2036" s="192">
        <v>7506425614943</v>
      </c>
      <c r="AK2036" s="192" t="s">
        <v>262</v>
      </c>
      <c r="AL2036" s="90" t="s">
        <v>279</v>
      </c>
      <c r="AM2036" s="75">
        <v>64935</v>
      </c>
      <c r="AN2036" s="76"/>
      <c r="AO2036" s="188">
        <v>0</v>
      </c>
      <c r="AP2036" s="188">
        <v>0</v>
      </c>
      <c r="AQ2036" s="187">
        <v>0</v>
      </c>
      <c r="AR2036" s="188">
        <v>0</v>
      </c>
      <c r="AS2036" s="187">
        <v>0</v>
      </c>
      <c r="AT2036" s="188">
        <v>0</v>
      </c>
      <c r="AU2036" s="187">
        <v>0</v>
      </c>
      <c r="AV2036" s="188">
        <v>0</v>
      </c>
      <c r="AW2036" s="187">
        <v>0</v>
      </c>
      <c r="AX2036" s="188">
        <v>0</v>
      </c>
      <c r="AY2036" s="187">
        <v>0</v>
      </c>
      <c r="AZ2036" s="188">
        <v>0</v>
      </c>
      <c r="BA2036" s="187">
        <v>0</v>
      </c>
      <c r="BB2036" s="188">
        <v>0</v>
      </c>
      <c r="BC2036" s="187">
        <v>0</v>
      </c>
      <c r="BD2036" s="75"/>
      <c r="BE2036" s="75"/>
      <c r="BF2036" s="55"/>
      <c r="BG2036" s="74"/>
      <c r="BH2036" s="74"/>
      <c r="BI2036" s="194"/>
      <c r="BJ2036" s="74"/>
      <c r="BK2036" s="74"/>
      <c r="BL2036" s="74"/>
    </row>
    <row r="2037" spans="1:64" s="77" customFormat="1" ht="11.25" customHeight="1" x14ac:dyDescent="0.2">
      <c r="A2037" s="184" t="s">
        <v>2623</v>
      </c>
      <c r="B2037" s="185">
        <v>0</v>
      </c>
      <c r="C2037" s="916">
        <v>64936</v>
      </c>
      <c r="D2037" s="284">
        <v>1E-4</v>
      </c>
      <c r="E2037" s="91">
        <v>0</v>
      </c>
      <c r="F2037" s="186">
        <v>0</v>
      </c>
      <c r="G2037" s="186">
        <v>0</v>
      </c>
      <c r="H2037" s="186">
        <v>0</v>
      </c>
      <c r="I2037" s="187">
        <v>0</v>
      </c>
      <c r="J2037" s="186">
        <v>0</v>
      </c>
      <c r="K2037" s="186">
        <v>0</v>
      </c>
      <c r="L2037" s="186">
        <v>0</v>
      </c>
      <c r="M2037" s="186">
        <v>0</v>
      </c>
      <c r="N2037" s="188">
        <v>0</v>
      </c>
      <c r="O2037" s="189">
        <v>0</v>
      </c>
      <c r="P2037" s="186">
        <v>0</v>
      </c>
      <c r="Q2037" s="189">
        <v>0</v>
      </c>
      <c r="R2037" s="189">
        <v>0</v>
      </c>
      <c r="S2037" s="189">
        <v>1E-4</v>
      </c>
      <c r="T2037" s="188">
        <v>0</v>
      </c>
      <c r="U2037" s="187">
        <v>0</v>
      </c>
      <c r="V2037" s="189">
        <v>0</v>
      </c>
      <c r="W2037" s="189">
        <v>0</v>
      </c>
      <c r="X2037" s="188">
        <v>0</v>
      </c>
      <c r="Y2037" s="188">
        <v>0</v>
      </c>
      <c r="Z2037" s="186">
        <v>0</v>
      </c>
      <c r="AA2037" s="186">
        <v>0</v>
      </c>
      <c r="AB2037" s="186">
        <v>0</v>
      </c>
      <c r="AC2037" s="186">
        <v>0</v>
      </c>
      <c r="AD2037" s="188">
        <v>0</v>
      </c>
      <c r="AE2037" s="189">
        <v>0</v>
      </c>
      <c r="AF2037" s="189">
        <v>0</v>
      </c>
      <c r="AG2037" s="189">
        <v>0</v>
      </c>
      <c r="AH2037" s="191">
        <v>0</v>
      </c>
      <c r="AI2037" s="186">
        <v>0</v>
      </c>
      <c r="AJ2037" s="192">
        <v>7506425614967</v>
      </c>
      <c r="AK2037" s="192" t="s">
        <v>262</v>
      </c>
      <c r="AL2037" s="90" t="s">
        <v>279</v>
      </c>
      <c r="AM2037" s="75">
        <v>64936</v>
      </c>
      <c r="AN2037" s="76"/>
      <c r="AO2037" s="188">
        <v>0</v>
      </c>
      <c r="AP2037" s="188">
        <v>0</v>
      </c>
      <c r="AQ2037" s="187">
        <v>0</v>
      </c>
      <c r="AR2037" s="188">
        <v>0</v>
      </c>
      <c r="AS2037" s="187">
        <v>0</v>
      </c>
      <c r="AT2037" s="188">
        <v>0</v>
      </c>
      <c r="AU2037" s="187">
        <v>0</v>
      </c>
      <c r="AV2037" s="188">
        <v>0</v>
      </c>
      <c r="AW2037" s="187">
        <v>0</v>
      </c>
      <c r="AX2037" s="188">
        <v>0</v>
      </c>
      <c r="AY2037" s="187">
        <v>0</v>
      </c>
      <c r="AZ2037" s="188">
        <v>0</v>
      </c>
      <c r="BA2037" s="187">
        <v>0</v>
      </c>
      <c r="BB2037" s="188">
        <v>0</v>
      </c>
      <c r="BC2037" s="187">
        <v>0</v>
      </c>
      <c r="BD2037" s="75"/>
      <c r="BE2037" s="75"/>
      <c r="BF2037" s="55"/>
      <c r="BG2037" s="74"/>
      <c r="BH2037" s="74"/>
      <c r="BI2037" s="194"/>
      <c r="BJ2037" s="74"/>
      <c r="BK2037" s="74"/>
      <c r="BL2037" s="74"/>
    </row>
    <row r="2038" spans="1:64" ht="11.25" customHeight="1" x14ac:dyDescent="0.2">
      <c r="A2038" s="149" t="s">
        <v>268</v>
      </c>
      <c r="B2038" s="169">
        <v>0</v>
      </c>
      <c r="C2038" s="871"/>
      <c r="D2038" s="379">
        <v>72811.23890000004</v>
      </c>
      <c r="E2038" s="220">
        <v>28.787053679237133</v>
      </c>
      <c r="F2038" s="221">
        <v>60000</v>
      </c>
      <c r="G2038" s="221">
        <v>49000</v>
      </c>
      <c r="H2038" s="221">
        <v>23085.612487792969</v>
      </c>
      <c r="I2038" s="222">
        <v>47.113494873046875</v>
      </c>
      <c r="J2038" s="221">
        <v>69462</v>
      </c>
      <c r="K2038" s="221">
        <v>75879.150097791004</v>
      </c>
      <c r="L2038" s="221">
        <v>10367.055</v>
      </c>
      <c r="M2038" s="221">
        <v>13.662587135780013</v>
      </c>
      <c r="N2038" s="221">
        <v>462.54399999999998</v>
      </c>
      <c r="O2038" s="221">
        <v>4091.9450000000002</v>
      </c>
      <c r="P2038" s="221">
        <v>4680.3950000000004</v>
      </c>
      <c r="Q2038" s="224">
        <v>21.662851631107657</v>
      </c>
      <c r="R2038" s="224">
        <v>36.9395337254008</v>
      </c>
      <c r="S2038" s="224">
        <v>85529.796387793001</v>
      </c>
      <c r="T2038" s="221">
        <v>83864.193000000014</v>
      </c>
      <c r="U2038" s="221">
        <v>33.157010677604362</v>
      </c>
      <c r="V2038" s="221">
        <v>3939.364</v>
      </c>
      <c r="W2038" s="221">
        <v>125.90600000000001</v>
      </c>
      <c r="X2038" s="221">
        <v>79798.922999999995</v>
      </c>
      <c r="Y2038" s="221">
        <v>25734.255999999998</v>
      </c>
      <c r="Z2038" s="221">
        <v>20413.216999999997</v>
      </c>
      <c r="AA2038" s="221">
        <v>0</v>
      </c>
      <c r="AB2038" s="221">
        <v>67.221001982688747</v>
      </c>
      <c r="AC2038" s="221">
        <v>63.000001858190018</v>
      </c>
      <c r="AD2038" s="221">
        <v>703.17000000000007</v>
      </c>
      <c r="AE2038" s="221">
        <v>37.341000000000001</v>
      </c>
      <c r="AF2038" s="221">
        <v>37.341000000000001</v>
      </c>
      <c r="AG2038" s="221">
        <v>0</v>
      </c>
      <c r="AH2038" s="224">
        <v>0</v>
      </c>
      <c r="AI2038" s="225">
        <v>0</v>
      </c>
      <c r="AJ2038" s="192">
        <v>0</v>
      </c>
      <c r="AK2038" s="192">
        <v>0</v>
      </c>
      <c r="AM2038" s="75">
        <v>0</v>
      </c>
      <c r="AN2038" s="76" t="s">
        <v>611</v>
      </c>
      <c r="AO2038" s="223">
        <v>0</v>
      </c>
      <c r="AP2038" s="223">
        <v>0</v>
      </c>
      <c r="AQ2038" s="222">
        <v>0</v>
      </c>
      <c r="AR2038" s="223">
        <v>0</v>
      </c>
      <c r="AS2038" s="222">
        <v>0</v>
      </c>
      <c r="AT2038" s="223">
        <v>0</v>
      </c>
      <c r="AU2038" s="222">
        <v>0</v>
      </c>
      <c r="AV2038" s="223">
        <v>0</v>
      </c>
      <c r="AW2038" s="222">
        <v>0</v>
      </c>
      <c r="AX2038" s="223">
        <v>0</v>
      </c>
      <c r="AY2038" s="222">
        <v>0</v>
      </c>
      <c r="AZ2038" s="223">
        <v>0</v>
      </c>
      <c r="BA2038" s="222">
        <v>0</v>
      </c>
      <c r="BB2038" s="223">
        <v>0</v>
      </c>
      <c r="BC2038" s="222">
        <v>0</v>
      </c>
      <c r="BD2038" s="75"/>
      <c r="BE2038" s="75"/>
      <c r="BG2038" s="74"/>
      <c r="BH2038" s="74"/>
      <c r="BI2038" s="194"/>
      <c r="BJ2038" s="74"/>
      <c r="BK2038" s="74"/>
      <c r="BL2038" s="74"/>
    </row>
    <row r="2039" spans="1:64" ht="11.25" customHeight="1" x14ac:dyDescent="0.3">
      <c r="A2039" s="184" t="s">
        <v>2624</v>
      </c>
      <c r="B2039" s="185">
        <v>0</v>
      </c>
      <c r="C2039" s="916">
        <v>66144</v>
      </c>
      <c r="D2039" s="284">
        <v>1E-4</v>
      </c>
      <c r="E2039" s="91">
        <v>0</v>
      </c>
      <c r="F2039" s="186">
        <v>0</v>
      </c>
      <c r="G2039" s="186">
        <v>0</v>
      </c>
      <c r="H2039" s="186">
        <v>0</v>
      </c>
      <c r="I2039" s="187">
        <v>0</v>
      </c>
      <c r="J2039" s="186">
        <v>0</v>
      </c>
      <c r="K2039" s="186">
        <v>0</v>
      </c>
      <c r="L2039" s="186">
        <v>0</v>
      </c>
      <c r="M2039" s="186">
        <v>0</v>
      </c>
      <c r="N2039" s="188">
        <v>0</v>
      </c>
      <c r="O2039" s="189">
        <v>0</v>
      </c>
      <c r="P2039" s="186">
        <v>0</v>
      </c>
      <c r="Q2039" s="189">
        <v>0</v>
      </c>
      <c r="R2039" s="189">
        <v>0</v>
      </c>
      <c r="S2039" s="189">
        <v>1E-4</v>
      </c>
      <c r="T2039" s="188">
        <v>0</v>
      </c>
      <c r="U2039" s="187">
        <v>0</v>
      </c>
      <c r="V2039" s="189">
        <v>0</v>
      </c>
      <c r="W2039" s="189">
        <v>0</v>
      </c>
      <c r="X2039" s="188">
        <v>0</v>
      </c>
      <c r="Y2039" s="188">
        <v>0</v>
      </c>
      <c r="Z2039" s="186">
        <v>0</v>
      </c>
      <c r="AA2039" s="186">
        <v>0</v>
      </c>
      <c r="AB2039" s="186">
        <v>0</v>
      </c>
      <c r="AC2039" s="186">
        <v>0</v>
      </c>
      <c r="AD2039" s="188">
        <v>0</v>
      </c>
      <c r="AE2039" s="189">
        <v>0</v>
      </c>
      <c r="AF2039" s="189">
        <v>0</v>
      </c>
      <c r="AG2039" s="189">
        <v>0</v>
      </c>
      <c r="AH2039" s="191">
        <v>0</v>
      </c>
      <c r="AI2039" s="186">
        <v>0</v>
      </c>
      <c r="AJ2039" s="192">
        <v>7506425620739</v>
      </c>
      <c r="AK2039" s="192" t="s">
        <v>262</v>
      </c>
      <c r="AL2039" s="90" t="s">
        <v>279</v>
      </c>
      <c r="AM2039" s="75">
        <v>66144</v>
      </c>
      <c r="AN2039" s="73" t="s">
        <v>612</v>
      </c>
      <c r="AO2039" s="188">
        <v>0</v>
      </c>
      <c r="AP2039" s="188">
        <v>0</v>
      </c>
      <c r="AQ2039" s="187">
        <v>0</v>
      </c>
      <c r="AR2039" s="188">
        <v>0</v>
      </c>
      <c r="AS2039" s="187">
        <v>0</v>
      </c>
      <c r="AT2039" s="188">
        <v>0</v>
      </c>
      <c r="AU2039" s="187">
        <v>0</v>
      </c>
      <c r="AV2039" s="188">
        <v>0</v>
      </c>
      <c r="AW2039" s="187">
        <v>0</v>
      </c>
      <c r="AX2039" s="188">
        <v>0</v>
      </c>
      <c r="AY2039" s="187">
        <v>0</v>
      </c>
      <c r="AZ2039" s="188">
        <v>0</v>
      </c>
      <c r="BA2039" s="187">
        <v>0</v>
      </c>
      <c r="BB2039" s="188">
        <v>0</v>
      </c>
      <c r="BC2039" s="187">
        <v>0</v>
      </c>
      <c r="BD2039" s="75"/>
      <c r="BE2039" s="75"/>
      <c r="BG2039" s="74"/>
      <c r="BH2039" s="74"/>
      <c r="BI2039" s="194"/>
      <c r="BJ2039" s="74"/>
      <c r="BK2039" s="74"/>
      <c r="BL2039" s="74"/>
    </row>
    <row r="2040" spans="1:64" s="77" customFormat="1" ht="11.25" customHeight="1" x14ac:dyDescent="0.3">
      <c r="A2040" s="184" t="s">
        <v>2625</v>
      </c>
      <c r="B2040" s="185">
        <v>0</v>
      </c>
      <c r="C2040" s="916">
        <v>66171</v>
      </c>
      <c r="D2040" s="284">
        <v>1E-4</v>
      </c>
      <c r="E2040" s="91">
        <v>0</v>
      </c>
      <c r="F2040" s="186">
        <v>0</v>
      </c>
      <c r="G2040" s="186">
        <v>0</v>
      </c>
      <c r="H2040" s="186">
        <v>0</v>
      </c>
      <c r="I2040" s="187">
        <v>0</v>
      </c>
      <c r="J2040" s="186">
        <v>0</v>
      </c>
      <c r="K2040" s="186">
        <v>0</v>
      </c>
      <c r="L2040" s="186">
        <v>0</v>
      </c>
      <c r="M2040" s="186">
        <v>0</v>
      </c>
      <c r="N2040" s="188">
        <v>0</v>
      </c>
      <c r="O2040" s="189">
        <v>0</v>
      </c>
      <c r="P2040" s="186">
        <v>0</v>
      </c>
      <c r="Q2040" s="189">
        <v>0</v>
      </c>
      <c r="R2040" s="189">
        <v>0</v>
      </c>
      <c r="S2040" s="189">
        <v>1E-4</v>
      </c>
      <c r="T2040" s="188">
        <v>0</v>
      </c>
      <c r="U2040" s="187">
        <v>0</v>
      </c>
      <c r="V2040" s="189">
        <v>0</v>
      </c>
      <c r="W2040" s="189">
        <v>0</v>
      </c>
      <c r="X2040" s="188">
        <v>0</v>
      </c>
      <c r="Y2040" s="188">
        <v>0</v>
      </c>
      <c r="Z2040" s="186">
        <v>0</v>
      </c>
      <c r="AA2040" s="186">
        <v>0</v>
      </c>
      <c r="AB2040" s="186">
        <v>0</v>
      </c>
      <c r="AC2040" s="186">
        <v>0</v>
      </c>
      <c r="AD2040" s="188">
        <v>0</v>
      </c>
      <c r="AE2040" s="189">
        <v>0</v>
      </c>
      <c r="AF2040" s="189">
        <v>0</v>
      </c>
      <c r="AG2040" s="189">
        <v>0</v>
      </c>
      <c r="AH2040" s="191">
        <v>0</v>
      </c>
      <c r="AI2040" s="186">
        <v>0</v>
      </c>
      <c r="AJ2040" s="192">
        <v>0</v>
      </c>
      <c r="AK2040" s="192" t="s">
        <v>530</v>
      </c>
      <c r="AL2040" s="90" t="s">
        <v>279</v>
      </c>
      <c r="AM2040" s="75">
        <v>66171</v>
      </c>
      <c r="AN2040" s="73" t="s">
        <v>612</v>
      </c>
      <c r="AO2040" s="188">
        <v>0</v>
      </c>
      <c r="AP2040" s="188">
        <v>0</v>
      </c>
      <c r="AQ2040" s="187">
        <v>0</v>
      </c>
      <c r="AR2040" s="188">
        <v>0</v>
      </c>
      <c r="AS2040" s="187">
        <v>0</v>
      </c>
      <c r="AT2040" s="188">
        <v>0</v>
      </c>
      <c r="AU2040" s="187">
        <v>0</v>
      </c>
      <c r="AV2040" s="188">
        <v>0</v>
      </c>
      <c r="AW2040" s="187">
        <v>0</v>
      </c>
      <c r="AX2040" s="188">
        <v>0</v>
      </c>
      <c r="AY2040" s="187">
        <v>0</v>
      </c>
      <c r="AZ2040" s="188">
        <v>0</v>
      </c>
      <c r="BA2040" s="187">
        <v>0</v>
      </c>
      <c r="BB2040" s="188">
        <v>0</v>
      </c>
      <c r="BC2040" s="187">
        <v>0</v>
      </c>
      <c r="BD2040" s="75"/>
      <c r="BE2040" s="75"/>
      <c r="BF2040" s="55"/>
      <c r="BG2040" s="74"/>
      <c r="BH2040" s="74"/>
      <c r="BI2040" s="194"/>
      <c r="BJ2040" s="74"/>
      <c r="BK2040" s="74"/>
      <c r="BL2040" s="74"/>
    </row>
    <row r="2041" spans="1:64" s="77" customFormat="1" ht="11.25" customHeight="1" x14ac:dyDescent="0.3">
      <c r="A2041" s="184" t="s">
        <v>2626</v>
      </c>
      <c r="B2041" s="185">
        <v>0</v>
      </c>
      <c r="C2041" s="916">
        <v>66673</v>
      </c>
      <c r="D2041" s="284">
        <v>1E-4</v>
      </c>
      <c r="E2041" s="91">
        <v>0</v>
      </c>
      <c r="F2041" s="186">
        <v>0</v>
      </c>
      <c r="G2041" s="186">
        <v>0</v>
      </c>
      <c r="H2041" s="186">
        <v>0</v>
      </c>
      <c r="I2041" s="187">
        <v>0</v>
      </c>
      <c r="J2041" s="186">
        <v>0</v>
      </c>
      <c r="K2041" s="186">
        <v>0</v>
      </c>
      <c r="L2041" s="186">
        <v>0</v>
      </c>
      <c r="M2041" s="186">
        <v>0</v>
      </c>
      <c r="N2041" s="188">
        <v>0</v>
      </c>
      <c r="O2041" s="189">
        <v>0</v>
      </c>
      <c r="P2041" s="186">
        <v>0</v>
      </c>
      <c r="Q2041" s="189">
        <v>0</v>
      </c>
      <c r="R2041" s="189">
        <v>0</v>
      </c>
      <c r="S2041" s="189">
        <v>1E-4</v>
      </c>
      <c r="T2041" s="188">
        <v>0</v>
      </c>
      <c r="U2041" s="187">
        <v>0</v>
      </c>
      <c r="V2041" s="189">
        <v>0</v>
      </c>
      <c r="W2041" s="189">
        <v>0</v>
      </c>
      <c r="X2041" s="188">
        <v>0</v>
      </c>
      <c r="Y2041" s="188">
        <v>0</v>
      </c>
      <c r="Z2041" s="186">
        <v>0</v>
      </c>
      <c r="AA2041" s="186">
        <v>0</v>
      </c>
      <c r="AB2041" s="186">
        <v>0</v>
      </c>
      <c r="AC2041" s="186">
        <v>0</v>
      </c>
      <c r="AD2041" s="188">
        <v>0</v>
      </c>
      <c r="AE2041" s="189">
        <v>0</v>
      </c>
      <c r="AF2041" s="189">
        <v>0</v>
      </c>
      <c r="AG2041" s="189">
        <v>0</v>
      </c>
      <c r="AH2041" s="191">
        <v>0</v>
      </c>
      <c r="AI2041" s="186">
        <v>0</v>
      </c>
      <c r="AJ2041" s="192">
        <v>7506042560746</v>
      </c>
      <c r="AK2041" s="192" t="s">
        <v>262</v>
      </c>
      <c r="AL2041" s="90" t="s">
        <v>279</v>
      </c>
      <c r="AM2041" s="75">
        <v>66673</v>
      </c>
      <c r="AN2041" s="73" t="s">
        <v>612</v>
      </c>
      <c r="AO2041" s="188">
        <v>0</v>
      </c>
      <c r="AP2041" s="188">
        <v>0</v>
      </c>
      <c r="AQ2041" s="187">
        <v>0</v>
      </c>
      <c r="AR2041" s="188">
        <v>0</v>
      </c>
      <c r="AS2041" s="187">
        <v>0</v>
      </c>
      <c r="AT2041" s="188">
        <v>0</v>
      </c>
      <c r="AU2041" s="187">
        <v>0</v>
      </c>
      <c r="AV2041" s="188">
        <v>0</v>
      </c>
      <c r="AW2041" s="187">
        <v>0</v>
      </c>
      <c r="AX2041" s="188">
        <v>0</v>
      </c>
      <c r="AY2041" s="187">
        <v>0</v>
      </c>
      <c r="AZ2041" s="188">
        <v>0</v>
      </c>
      <c r="BA2041" s="187">
        <v>0</v>
      </c>
      <c r="BB2041" s="188">
        <v>0</v>
      </c>
      <c r="BC2041" s="187">
        <v>0</v>
      </c>
      <c r="BD2041" s="75"/>
      <c r="BE2041" s="75"/>
      <c r="BF2041" s="55"/>
      <c r="BG2041" s="74"/>
      <c r="BH2041" s="74"/>
      <c r="BI2041" s="194"/>
      <c r="BJ2041" s="74"/>
      <c r="BK2041" s="74"/>
      <c r="BL2041" s="74"/>
    </row>
    <row r="2042" spans="1:64" s="77" customFormat="1" ht="11.25" customHeight="1" x14ac:dyDescent="0.3">
      <c r="A2042" s="184" t="s">
        <v>2627</v>
      </c>
      <c r="B2042" s="185">
        <v>0</v>
      </c>
      <c r="C2042" s="916">
        <v>66145</v>
      </c>
      <c r="D2042" s="284">
        <v>16.8</v>
      </c>
      <c r="E2042" s="91">
        <v>0</v>
      </c>
      <c r="F2042" s="186">
        <v>0</v>
      </c>
      <c r="G2042" s="186">
        <v>0</v>
      </c>
      <c r="H2042" s="186">
        <v>0</v>
      </c>
      <c r="I2042" s="187">
        <v>0</v>
      </c>
      <c r="J2042" s="186">
        <v>0</v>
      </c>
      <c r="K2042" s="186">
        <v>0</v>
      </c>
      <c r="L2042" s="186">
        <v>0</v>
      </c>
      <c r="M2042" s="186">
        <v>0</v>
      </c>
      <c r="N2042" s="188">
        <v>0</v>
      </c>
      <c r="O2042" s="189">
        <v>0</v>
      </c>
      <c r="P2042" s="186">
        <v>0</v>
      </c>
      <c r="Q2042" s="189">
        <v>0</v>
      </c>
      <c r="R2042" s="189">
        <v>0</v>
      </c>
      <c r="S2042" s="189">
        <v>16.8</v>
      </c>
      <c r="T2042" s="188">
        <v>16.8</v>
      </c>
      <c r="U2042" s="187">
        <v>0</v>
      </c>
      <c r="V2042" s="189">
        <v>0</v>
      </c>
      <c r="W2042" s="189">
        <v>0</v>
      </c>
      <c r="X2042" s="188">
        <v>16.8</v>
      </c>
      <c r="Y2042" s="188">
        <v>0</v>
      </c>
      <c r="Z2042" s="186">
        <v>0</v>
      </c>
      <c r="AA2042" s="186">
        <v>0</v>
      </c>
      <c r="AB2042" s="186">
        <v>0</v>
      </c>
      <c r="AC2042" s="186">
        <v>0</v>
      </c>
      <c r="AD2042" s="188">
        <v>0</v>
      </c>
      <c r="AE2042" s="189">
        <v>0</v>
      </c>
      <c r="AF2042" s="189">
        <v>0</v>
      </c>
      <c r="AG2042" s="189">
        <v>0</v>
      </c>
      <c r="AH2042" s="191">
        <v>0</v>
      </c>
      <c r="AI2042" s="186">
        <v>0</v>
      </c>
      <c r="AJ2042" s="192">
        <v>7506042560746</v>
      </c>
      <c r="AK2042" s="192" t="s">
        <v>262</v>
      </c>
      <c r="AL2042" s="90" t="s">
        <v>279</v>
      </c>
      <c r="AM2042" s="75">
        <v>66145</v>
      </c>
      <c r="AN2042" s="73" t="s">
        <v>612</v>
      </c>
      <c r="AO2042" s="188">
        <v>0</v>
      </c>
      <c r="AP2042" s="188">
        <v>0</v>
      </c>
      <c r="AQ2042" s="187">
        <v>0</v>
      </c>
      <c r="AR2042" s="188">
        <v>0</v>
      </c>
      <c r="AS2042" s="187">
        <v>0</v>
      </c>
      <c r="AT2042" s="188">
        <v>0</v>
      </c>
      <c r="AU2042" s="187">
        <v>0</v>
      </c>
      <c r="AV2042" s="188">
        <v>0</v>
      </c>
      <c r="AW2042" s="187">
        <v>0</v>
      </c>
      <c r="AX2042" s="188">
        <v>0</v>
      </c>
      <c r="AY2042" s="187">
        <v>0</v>
      </c>
      <c r="AZ2042" s="188">
        <v>0</v>
      </c>
      <c r="BA2042" s="187">
        <v>0</v>
      </c>
      <c r="BB2042" s="188">
        <v>0</v>
      </c>
      <c r="BC2042" s="187">
        <v>0</v>
      </c>
      <c r="BD2042" s="75"/>
      <c r="BE2042" s="75"/>
      <c r="BF2042" s="55"/>
      <c r="BG2042" s="74"/>
      <c r="BH2042" s="74"/>
      <c r="BI2042" s="194"/>
      <c r="BJ2042" s="74"/>
      <c r="BK2042" s="74"/>
      <c r="BL2042" s="74"/>
    </row>
    <row r="2043" spans="1:64" s="77" customFormat="1" ht="11.25" customHeight="1" x14ac:dyDescent="0.3">
      <c r="A2043" s="184" t="s">
        <v>2628</v>
      </c>
      <c r="B2043" s="185">
        <v>0</v>
      </c>
      <c r="C2043" s="916">
        <v>66172</v>
      </c>
      <c r="D2043" s="284">
        <v>1E-4</v>
      </c>
      <c r="E2043" s="91">
        <v>0</v>
      </c>
      <c r="F2043" s="186">
        <v>0</v>
      </c>
      <c r="G2043" s="186">
        <v>0</v>
      </c>
      <c r="H2043" s="186">
        <v>0</v>
      </c>
      <c r="I2043" s="187">
        <v>0</v>
      </c>
      <c r="J2043" s="186">
        <v>0</v>
      </c>
      <c r="K2043" s="186">
        <v>0</v>
      </c>
      <c r="L2043" s="186">
        <v>0</v>
      </c>
      <c r="M2043" s="186">
        <v>0</v>
      </c>
      <c r="N2043" s="188">
        <v>0</v>
      </c>
      <c r="O2043" s="189">
        <v>0</v>
      </c>
      <c r="P2043" s="186">
        <v>0</v>
      </c>
      <c r="Q2043" s="189">
        <v>0</v>
      </c>
      <c r="R2043" s="189">
        <v>0</v>
      </c>
      <c r="S2043" s="189">
        <v>1E-4</v>
      </c>
      <c r="T2043" s="188">
        <v>0</v>
      </c>
      <c r="U2043" s="187">
        <v>0</v>
      </c>
      <c r="V2043" s="189">
        <v>0</v>
      </c>
      <c r="W2043" s="189">
        <v>0</v>
      </c>
      <c r="X2043" s="188">
        <v>0</v>
      </c>
      <c r="Y2043" s="188">
        <v>0</v>
      </c>
      <c r="Z2043" s="186">
        <v>0</v>
      </c>
      <c r="AA2043" s="186">
        <v>0</v>
      </c>
      <c r="AB2043" s="186">
        <v>0</v>
      </c>
      <c r="AC2043" s="186">
        <v>0</v>
      </c>
      <c r="AD2043" s="188">
        <v>0</v>
      </c>
      <c r="AE2043" s="189">
        <v>0</v>
      </c>
      <c r="AF2043" s="189">
        <v>0</v>
      </c>
      <c r="AG2043" s="189">
        <v>0</v>
      </c>
      <c r="AH2043" s="191">
        <v>0</v>
      </c>
      <c r="AI2043" s="186">
        <v>0</v>
      </c>
      <c r="AJ2043" s="192">
        <v>0</v>
      </c>
      <c r="AK2043" s="192" t="s">
        <v>530</v>
      </c>
      <c r="AL2043" s="90" t="s">
        <v>279</v>
      </c>
      <c r="AM2043" s="75">
        <v>66172</v>
      </c>
      <c r="AN2043" s="73" t="s">
        <v>612</v>
      </c>
      <c r="AO2043" s="188">
        <v>0</v>
      </c>
      <c r="AP2043" s="188">
        <v>0</v>
      </c>
      <c r="AQ2043" s="187">
        <v>0</v>
      </c>
      <c r="AR2043" s="188">
        <v>0</v>
      </c>
      <c r="AS2043" s="187">
        <v>0</v>
      </c>
      <c r="AT2043" s="188">
        <v>0</v>
      </c>
      <c r="AU2043" s="187">
        <v>0</v>
      </c>
      <c r="AV2043" s="188">
        <v>0</v>
      </c>
      <c r="AW2043" s="187">
        <v>0</v>
      </c>
      <c r="AX2043" s="188">
        <v>0</v>
      </c>
      <c r="AY2043" s="187">
        <v>0</v>
      </c>
      <c r="AZ2043" s="188">
        <v>0</v>
      </c>
      <c r="BA2043" s="187">
        <v>0</v>
      </c>
      <c r="BB2043" s="188">
        <v>0</v>
      </c>
      <c r="BC2043" s="187">
        <v>0</v>
      </c>
      <c r="BD2043" s="75"/>
      <c r="BE2043" s="75"/>
      <c r="BF2043" s="55"/>
      <c r="BG2043" s="74"/>
      <c r="BH2043" s="74"/>
      <c r="BI2043" s="194"/>
      <c r="BJ2043" s="74"/>
      <c r="BK2043" s="74"/>
      <c r="BL2043" s="74"/>
    </row>
    <row r="2044" spans="1:64" ht="11.25" customHeight="1" x14ac:dyDescent="0.3">
      <c r="A2044" s="184" t="s">
        <v>2629</v>
      </c>
      <c r="B2044" s="185">
        <v>0</v>
      </c>
      <c r="C2044" s="916">
        <v>66674</v>
      </c>
      <c r="D2044" s="284">
        <v>1E-4</v>
      </c>
      <c r="E2044" s="91">
        <v>0</v>
      </c>
      <c r="F2044" s="186">
        <v>0</v>
      </c>
      <c r="G2044" s="186">
        <v>0</v>
      </c>
      <c r="H2044" s="186">
        <v>0</v>
      </c>
      <c r="I2044" s="187">
        <v>0</v>
      </c>
      <c r="J2044" s="186">
        <v>0</v>
      </c>
      <c r="K2044" s="186">
        <v>0</v>
      </c>
      <c r="L2044" s="186">
        <v>0</v>
      </c>
      <c r="M2044" s="186">
        <v>0</v>
      </c>
      <c r="N2044" s="188">
        <v>0</v>
      </c>
      <c r="O2044" s="189">
        <v>0</v>
      </c>
      <c r="P2044" s="186">
        <v>0</v>
      </c>
      <c r="Q2044" s="189">
        <v>0</v>
      </c>
      <c r="R2044" s="189">
        <v>0</v>
      </c>
      <c r="S2044" s="189">
        <v>1E-4</v>
      </c>
      <c r="T2044" s="188">
        <v>0</v>
      </c>
      <c r="U2044" s="187">
        <v>0</v>
      </c>
      <c r="V2044" s="189">
        <v>0</v>
      </c>
      <c r="W2044" s="189">
        <v>0</v>
      </c>
      <c r="X2044" s="188">
        <v>0</v>
      </c>
      <c r="Y2044" s="188">
        <v>0</v>
      </c>
      <c r="Z2044" s="186">
        <v>0</v>
      </c>
      <c r="AA2044" s="186">
        <v>0</v>
      </c>
      <c r="AB2044" s="186">
        <v>0</v>
      </c>
      <c r="AC2044" s="186">
        <v>0</v>
      </c>
      <c r="AD2044" s="188">
        <v>0</v>
      </c>
      <c r="AE2044" s="189">
        <v>0</v>
      </c>
      <c r="AF2044" s="189">
        <v>0</v>
      </c>
      <c r="AG2044" s="189">
        <v>0</v>
      </c>
      <c r="AH2044" s="191">
        <v>0</v>
      </c>
      <c r="AI2044" s="186">
        <v>0</v>
      </c>
      <c r="AJ2044" s="192">
        <v>7506425620753</v>
      </c>
      <c r="AK2044" s="192" t="s">
        <v>262</v>
      </c>
      <c r="AL2044" s="90" t="s">
        <v>279</v>
      </c>
      <c r="AM2044" s="75">
        <v>66674</v>
      </c>
      <c r="AN2044" s="73" t="s">
        <v>612</v>
      </c>
      <c r="AO2044" s="188">
        <v>0</v>
      </c>
      <c r="AP2044" s="188">
        <v>0</v>
      </c>
      <c r="AQ2044" s="187">
        <v>0</v>
      </c>
      <c r="AR2044" s="188">
        <v>0</v>
      </c>
      <c r="AS2044" s="187">
        <v>0</v>
      </c>
      <c r="AT2044" s="188">
        <v>0</v>
      </c>
      <c r="AU2044" s="187">
        <v>0</v>
      </c>
      <c r="AV2044" s="188">
        <v>0</v>
      </c>
      <c r="AW2044" s="187">
        <v>0</v>
      </c>
      <c r="AX2044" s="188">
        <v>0</v>
      </c>
      <c r="AY2044" s="187">
        <v>0</v>
      </c>
      <c r="AZ2044" s="188">
        <v>0</v>
      </c>
      <c r="BA2044" s="187">
        <v>0</v>
      </c>
      <c r="BB2044" s="188">
        <v>0</v>
      </c>
      <c r="BC2044" s="187">
        <v>0</v>
      </c>
      <c r="BD2044" s="75"/>
      <c r="BE2044" s="75"/>
      <c r="BG2044" s="74"/>
      <c r="BH2044" s="74"/>
      <c r="BI2044" s="194"/>
      <c r="BJ2044" s="74"/>
      <c r="BK2044" s="74"/>
      <c r="BL2044" s="74"/>
    </row>
    <row r="2045" spans="1:64" ht="11.25" customHeight="1" x14ac:dyDescent="0.3">
      <c r="A2045" s="184" t="s">
        <v>2630</v>
      </c>
      <c r="B2045" s="185">
        <v>0</v>
      </c>
      <c r="C2045" s="916">
        <v>66146</v>
      </c>
      <c r="D2045" s="284">
        <v>1336.8</v>
      </c>
      <c r="E2045" s="91">
        <v>0</v>
      </c>
      <c r="F2045" s="186">
        <v>0</v>
      </c>
      <c r="G2045" s="186">
        <v>0</v>
      </c>
      <c r="H2045" s="186">
        <v>0</v>
      </c>
      <c r="I2045" s="187">
        <v>0</v>
      </c>
      <c r="J2045" s="186">
        <v>0</v>
      </c>
      <c r="K2045" s="186">
        <v>0</v>
      </c>
      <c r="L2045" s="186">
        <v>0</v>
      </c>
      <c r="M2045" s="186">
        <v>0</v>
      </c>
      <c r="N2045" s="188">
        <v>0</v>
      </c>
      <c r="O2045" s="189">
        <v>0</v>
      </c>
      <c r="P2045" s="186">
        <v>0</v>
      </c>
      <c r="Q2045" s="189">
        <v>0</v>
      </c>
      <c r="R2045" s="189">
        <v>0</v>
      </c>
      <c r="S2045" s="189">
        <v>1336.8</v>
      </c>
      <c r="T2045" s="188">
        <v>1336.8</v>
      </c>
      <c r="U2045" s="187">
        <v>0</v>
      </c>
      <c r="V2045" s="189">
        <v>0</v>
      </c>
      <c r="W2045" s="189">
        <v>0</v>
      </c>
      <c r="X2045" s="188">
        <v>1336.8</v>
      </c>
      <c r="Y2045" s="188">
        <v>0</v>
      </c>
      <c r="Z2045" s="186">
        <v>0</v>
      </c>
      <c r="AA2045" s="186">
        <v>0</v>
      </c>
      <c r="AB2045" s="186">
        <v>0</v>
      </c>
      <c r="AC2045" s="186">
        <v>0</v>
      </c>
      <c r="AD2045" s="188">
        <v>0</v>
      </c>
      <c r="AE2045" s="189">
        <v>0</v>
      </c>
      <c r="AF2045" s="189">
        <v>0</v>
      </c>
      <c r="AG2045" s="189">
        <v>0</v>
      </c>
      <c r="AH2045" s="191">
        <v>0</v>
      </c>
      <c r="AI2045" s="186">
        <v>0</v>
      </c>
      <c r="AJ2045" s="192">
        <v>7506425620753</v>
      </c>
      <c r="AK2045" s="192" t="s">
        <v>262</v>
      </c>
      <c r="AL2045" s="90" t="s">
        <v>279</v>
      </c>
      <c r="AM2045" s="75">
        <v>66146</v>
      </c>
      <c r="AN2045" s="73" t="s">
        <v>612</v>
      </c>
      <c r="AO2045" s="188">
        <v>0</v>
      </c>
      <c r="AP2045" s="188">
        <v>0</v>
      </c>
      <c r="AQ2045" s="187">
        <v>0</v>
      </c>
      <c r="AR2045" s="188">
        <v>0</v>
      </c>
      <c r="AS2045" s="187">
        <v>0</v>
      </c>
      <c r="AT2045" s="188">
        <v>0</v>
      </c>
      <c r="AU2045" s="187">
        <v>0</v>
      </c>
      <c r="AV2045" s="188">
        <v>0</v>
      </c>
      <c r="AW2045" s="187">
        <v>0</v>
      </c>
      <c r="AX2045" s="188">
        <v>0</v>
      </c>
      <c r="AY2045" s="187">
        <v>0</v>
      </c>
      <c r="AZ2045" s="188">
        <v>0</v>
      </c>
      <c r="BA2045" s="187">
        <v>0</v>
      </c>
      <c r="BB2045" s="188">
        <v>0</v>
      </c>
      <c r="BC2045" s="187">
        <v>0</v>
      </c>
      <c r="BD2045" s="75"/>
      <c r="BE2045" s="75"/>
      <c r="BG2045" s="74"/>
      <c r="BH2045" s="74"/>
      <c r="BI2045" s="194"/>
      <c r="BJ2045" s="74"/>
      <c r="BK2045" s="74"/>
      <c r="BL2045" s="74"/>
    </row>
    <row r="2046" spans="1:64" ht="11.25" customHeight="1" x14ac:dyDescent="0.3">
      <c r="A2046" s="184" t="s">
        <v>2631</v>
      </c>
      <c r="B2046" s="185">
        <v>0</v>
      </c>
      <c r="C2046" s="916">
        <v>66173</v>
      </c>
      <c r="D2046" s="284">
        <v>1E-4</v>
      </c>
      <c r="E2046" s="91">
        <v>0</v>
      </c>
      <c r="F2046" s="186">
        <v>0</v>
      </c>
      <c r="G2046" s="186">
        <v>0</v>
      </c>
      <c r="H2046" s="186">
        <v>0</v>
      </c>
      <c r="I2046" s="187">
        <v>0</v>
      </c>
      <c r="J2046" s="186">
        <v>0</v>
      </c>
      <c r="K2046" s="186">
        <v>0</v>
      </c>
      <c r="L2046" s="186">
        <v>0</v>
      </c>
      <c r="M2046" s="186">
        <v>0</v>
      </c>
      <c r="N2046" s="188">
        <v>0</v>
      </c>
      <c r="O2046" s="189">
        <v>0</v>
      </c>
      <c r="P2046" s="186">
        <v>0</v>
      </c>
      <c r="Q2046" s="189">
        <v>0</v>
      </c>
      <c r="R2046" s="189">
        <v>0</v>
      </c>
      <c r="S2046" s="189">
        <v>1E-4</v>
      </c>
      <c r="T2046" s="188">
        <v>0</v>
      </c>
      <c r="U2046" s="187">
        <v>0</v>
      </c>
      <c r="V2046" s="189">
        <v>0</v>
      </c>
      <c r="W2046" s="189">
        <v>0</v>
      </c>
      <c r="X2046" s="188">
        <v>0</v>
      </c>
      <c r="Y2046" s="188">
        <v>0</v>
      </c>
      <c r="Z2046" s="186">
        <v>0</v>
      </c>
      <c r="AA2046" s="186">
        <v>0</v>
      </c>
      <c r="AB2046" s="186">
        <v>0</v>
      </c>
      <c r="AC2046" s="186">
        <v>0</v>
      </c>
      <c r="AD2046" s="188">
        <v>0</v>
      </c>
      <c r="AE2046" s="189">
        <v>0</v>
      </c>
      <c r="AF2046" s="189">
        <v>0</v>
      </c>
      <c r="AG2046" s="189">
        <v>0</v>
      </c>
      <c r="AH2046" s="191">
        <v>0</v>
      </c>
      <c r="AI2046" s="186">
        <v>0</v>
      </c>
      <c r="AJ2046" s="192">
        <v>0</v>
      </c>
      <c r="AK2046" s="192" t="s">
        <v>530</v>
      </c>
      <c r="AL2046" s="90" t="s">
        <v>279</v>
      </c>
      <c r="AM2046" s="75">
        <v>66173</v>
      </c>
      <c r="AN2046" s="73" t="s">
        <v>612</v>
      </c>
      <c r="AO2046" s="188">
        <v>0</v>
      </c>
      <c r="AP2046" s="188">
        <v>0</v>
      </c>
      <c r="AQ2046" s="187">
        <v>0</v>
      </c>
      <c r="AR2046" s="188">
        <v>0</v>
      </c>
      <c r="AS2046" s="187">
        <v>0</v>
      </c>
      <c r="AT2046" s="188">
        <v>0</v>
      </c>
      <c r="AU2046" s="187">
        <v>0</v>
      </c>
      <c r="AV2046" s="188">
        <v>0</v>
      </c>
      <c r="AW2046" s="187">
        <v>0</v>
      </c>
      <c r="AX2046" s="188">
        <v>0</v>
      </c>
      <c r="AY2046" s="187">
        <v>0</v>
      </c>
      <c r="AZ2046" s="188">
        <v>0</v>
      </c>
      <c r="BA2046" s="187">
        <v>0</v>
      </c>
      <c r="BB2046" s="188">
        <v>0</v>
      </c>
      <c r="BC2046" s="187">
        <v>0</v>
      </c>
      <c r="BD2046" s="75"/>
      <c r="BE2046" s="75"/>
      <c r="BG2046" s="74"/>
      <c r="BH2046" s="74"/>
      <c r="BI2046" s="194"/>
      <c r="BJ2046" s="74"/>
      <c r="BK2046" s="74"/>
      <c r="BL2046" s="74"/>
    </row>
    <row r="2047" spans="1:64" ht="11.25" customHeight="1" x14ac:dyDescent="0.3">
      <c r="A2047" s="184" t="s">
        <v>2632</v>
      </c>
      <c r="B2047" s="185">
        <v>0</v>
      </c>
      <c r="C2047" s="916">
        <v>66675</v>
      </c>
      <c r="D2047" s="284">
        <v>1E-4</v>
      </c>
      <c r="E2047" s="91">
        <v>0</v>
      </c>
      <c r="F2047" s="186">
        <v>0</v>
      </c>
      <c r="G2047" s="186">
        <v>0</v>
      </c>
      <c r="H2047" s="186">
        <v>0</v>
      </c>
      <c r="I2047" s="187">
        <v>0</v>
      </c>
      <c r="J2047" s="186">
        <v>0</v>
      </c>
      <c r="K2047" s="186">
        <v>0</v>
      </c>
      <c r="L2047" s="186">
        <v>0</v>
      </c>
      <c r="M2047" s="186">
        <v>0</v>
      </c>
      <c r="N2047" s="188">
        <v>0</v>
      </c>
      <c r="O2047" s="189">
        <v>0</v>
      </c>
      <c r="P2047" s="186">
        <v>0</v>
      </c>
      <c r="Q2047" s="189">
        <v>0</v>
      </c>
      <c r="R2047" s="189">
        <v>0</v>
      </c>
      <c r="S2047" s="189">
        <v>1E-4</v>
      </c>
      <c r="T2047" s="188">
        <v>0</v>
      </c>
      <c r="U2047" s="187">
        <v>0</v>
      </c>
      <c r="V2047" s="189">
        <v>0</v>
      </c>
      <c r="W2047" s="189">
        <v>0</v>
      </c>
      <c r="X2047" s="188">
        <v>0</v>
      </c>
      <c r="Y2047" s="188">
        <v>0</v>
      </c>
      <c r="Z2047" s="186">
        <v>0</v>
      </c>
      <c r="AA2047" s="186">
        <v>0</v>
      </c>
      <c r="AB2047" s="186">
        <v>0</v>
      </c>
      <c r="AC2047" s="186">
        <v>0</v>
      </c>
      <c r="AD2047" s="188">
        <v>0</v>
      </c>
      <c r="AE2047" s="189">
        <v>0</v>
      </c>
      <c r="AF2047" s="189">
        <v>0</v>
      </c>
      <c r="AG2047" s="189">
        <v>0</v>
      </c>
      <c r="AH2047" s="191">
        <v>0</v>
      </c>
      <c r="AI2047" s="186">
        <v>0</v>
      </c>
      <c r="AJ2047" s="192">
        <v>7506425620760</v>
      </c>
      <c r="AK2047" s="192" t="s">
        <v>262</v>
      </c>
      <c r="AL2047" s="90" t="s">
        <v>279</v>
      </c>
      <c r="AM2047" s="75">
        <v>66675</v>
      </c>
      <c r="AN2047" s="73" t="s">
        <v>613</v>
      </c>
      <c r="AO2047" s="188">
        <v>0</v>
      </c>
      <c r="AP2047" s="188">
        <v>0</v>
      </c>
      <c r="AQ2047" s="187">
        <v>0</v>
      </c>
      <c r="AR2047" s="188">
        <v>0</v>
      </c>
      <c r="AS2047" s="187">
        <v>0</v>
      </c>
      <c r="AT2047" s="188">
        <v>0</v>
      </c>
      <c r="AU2047" s="187">
        <v>0</v>
      </c>
      <c r="AV2047" s="188">
        <v>0</v>
      </c>
      <c r="AW2047" s="187">
        <v>0</v>
      </c>
      <c r="AX2047" s="188">
        <v>0</v>
      </c>
      <c r="AY2047" s="187">
        <v>0</v>
      </c>
      <c r="AZ2047" s="188">
        <v>0</v>
      </c>
      <c r="BA2047" s="187">
        <v>0</v>
      </c>
      <c r="BB2047" s="188">
        <v>0</v>
      </c>
      <c r="BC2047" s="187">
        <v>0</v>
      </c>
      <c r="BD2047" s="75"/>
      <c r="BE2047" s="75"/>
      <c r="BG2047" s="74"/>
      <c r="BH2047" s="74"/>
      <c r="BI2047" s="194"/>
      <c r="BJ2047" s="74"/>
      <c r="BK2047" s="74"/>
      <c r="BL2047" s="74"/>
    </row>
    <row r="2048" spans="1:64" ht="11.25" customHeight="1" x14ac:dyDescent="0.3">
      <c r="A2048" s="184" t="s">
        <v>2633</v>
      </c>
      <c r="B2048" s="185">
        <v>0</v>
      </c>
      <c r="C2048" s="916">
        <v>66147</v>
      </c>
      <c r="D2048" s="284">
        <v>1E-4</v>
      </c>
      <c r="E2048" s="91">
        <v>0</v>
      </c>
      <c r="F2048" s="186">
        <v>0</v>
      </c>
      <c r="G2048" s="186">
        <v>0</v>
      </c>
      <c r="H2048" s="186">
        <v>0</v>
      </c>
      <c r="I2048" s="187">
        <v>0</v>
      </c>
      <c r="J2048" s="186">
        <v>0</v>
      </c>
      <c r="K2048" s="186">
        <v>0</v>
      </c>
      <c r="L2048" s="186">
        <v>0</v>
      </c>
      <c r="M2048" s="186">
        <v>0</v>
      </c>
      <c r="N2048" s="188">
        <v>0</v>
      </c>
      <c r="O2048" s="189">
        <v>0</v>
      </c>
      <c r="P2048" s="186">
        <v>0</v>
      </c>
      <c r="Q2048" s="189">
        <v>0</v>
      </c>
      <c r="R2048" s="189">
        <v>0</v>
      </c>
      <c r="S2048" s="189">
        <v>1E-4</v>
      </c>
      <c r="T2048" s="188">
        <v>0</v>
      </c>
      <c r="U2048" s="187">
        <v>0</v>
      </c>
      <c r="V2048" s="189">
        <v>0</v>
      </c>
      <c r="W2048" s="189">
        <v>0</v>
      </c>
      <c r="X2048" s="188">
        <v>0</v>
      </c>
      <c r="Y2048" s="188">
        <v>0</v>
      </c>
      <c r="Z2048" s="186">
        <v>0</v>
      </c>
      <c r="AA2048" s="186">
        <v>0</v>
      </c>
      <c r="AB2048" s="186">
        <v>0</v>
      </c>
      <c r="AC2048" s="186">
        <v>0</v>
      </c>
      <c r="AD2048" s="188">
        <v>0</v>
      </c>
      <c r="AE2048" s="189">
        <v>0</v>
      </c>
      <c r="AF2048" s="189">
        <v>0</v>
      </c>
      <c r="AG2048" s="189">
        <v>0</v>
      </c>
      <c r="AH2048" s="191">
        <v>0</v>
      </c>
      <c r="AI2048" s="186">
        <v>0</v>
      </c>
      <c r="AJ2048" s="192">
        <v>7506425620760</v>
      </c>
      <c r="AK2048" s="192" t="s">
        <v>262</v>
      </c>
      <c r="AL2048" s="90" t="s">
        <v>279</v>
      </c>
      <c r="AM2048" s="75">
        <v>66147</v>
      </c>
      <c r="AN2048" s="73" t="s">
        <v>613</v>
      </c>
      <c r="AO2048" s="188">
        <v>0</v>
      </c>
      <c r="AP2048" s="188">
        <v>0</v>
      </c>
      <c r="AQ2048" s="187">
        <v>0</v>
      </c>
      <c r="AR2048" s="188">
        <v>0</v>
      </c>
      <c r="AS2048" s="187">
        <v>0</v>
      </c>
      <c r="AT2048" s="188">
        <v>0</v>
      </c>
      <c r="AU2048" s="187">
        <v>0</v>
      </c>
      <c r="AV2048" s="188">
        <v>-0.67</v>
      </c>
      <c r="AW2048" s="187">
        <v>0</v>
      </c>
      <c r="AX2048" s="188">
        <v>0.66700000000000004</v>
      </c>
      <c r="AY2048" s="187">
        <v>0</v>
      </c>
      <c r="AZ2048" s="188">
        <v>0</v>
      </c>
      <c r="BA2048" s="187">
        <v>0</v>
      </c>
      <c r="BB2048" s="188">
        <v>0</v>
      </c>
      <c r="BC2048" s="187">
        <v>0</v>
      </c>
      <c r="BD2048" s="75"/>
      <c r="BE2048" s="75"/>
      <c r="BG2048" s="74"/>
      <c r="BH2048" s="74"/>
      <c r="BI2048" s="194"/>
      <c r="BJ2048" s="74"/>
      <c r="BK2048" s="74"/>
      <c r="BL2048" s="74"/>
    </row>
    <row r="2049" spans="1:64" s="77" customFormat="1" ht="11.25" customHeight="1" x14ac:dyDescent="0.3">
      <c r="A2049" s="184" t="s">
        <v>2634</v>
      </c>
      <c r="B2049" s="185">
        <v>0</v>
      </c>
      <c r="C2049" s="916">
        <v>66174</v>
      </c>
      <c r="D2049" s="284">
        <v>1E-4</v>
      </c>
      <c r="E2049" s="91">
        <v>0</v>
      </c>
      <c r="F2049" s="186">
        <v>0</v>
      </c>
      <c r="G2049" s="186">
        <v>0</v>
      </c>
      <c r="H2049" s="186">
        <v>0</v>
      </c>
      <c r="I2049" s="187">
        <v>0</v>
      </c>
      <c r="J2049" s="186">
        <v>0</v>
      </c>
      <c r="K2049" s="186">
        <v>0</v>
      </c>
      <c r="L2049" s="186">
        <v>0</v>
      </c>
      <c r="M2049" s="186">
        <v>0</v>
      </c>
      <c r="N2049" s="188">
        <v>0</v>
      </c>
      <c r="O2049" s="189">
        <v>0</v>
      </c>
      <c r="P2049" s="186">
        <v>0</v>
      </c>
      <c r="Q2049" s="189">
        <v>0</v>
      </c>
      <c r="R2049" s="189">
        <v>0</v>
      </c>
      <c r="S2049" s="189">
        <v>1E-4</v>
      </c>
      <c r="T2049" s="188">
        <v>0</v>
      </c>
      <c r="U2049" s="187">
        <v>0</v>
      </c>
      <c r="V2049" s="189">
        <v>0</v>
      </c>
      <c r="W2049" s="189">
        <v>0</v>
      </c>
      <c r="X2049" s="188">
        <v>0</v>
      </c>
      <c r="Y2049" s="188">
        <v>0</v>
      </c>
      <c r="Z2049" s="186">
        <v>0</v>
      </c>
      <c r="AA2049" s="186">
        <v>0</v>
      </c>
      <c r="AB2049" s="186">
        <v>0</v>
      </c>
      <c r="AC2049" s="186">
        <v>0</v>
      </c>
      <c r="AD2049" s="188">
        <v>0</v>
      </c>
      <c r="AE2049" s="189">
        <v>0</v>
      </c>
      <c r="AF2049" s="189">
        <v>0</v>
      </c>
      <c r="AG2049" s="189">
        <v>0</v>
      </c>
      <c r="AH2049" s="191">
        <v>0</v>
      </c>
      <c r="AI2049" s="186">
        <v>0</v>
      </c>
      <c r="AJ2049" s="192">
        <v>0</v>
      </c>
      <c r="AK2049" s="192" t="s">
        <v>530</v>
      </c>
      <c r="AL2049" s="90" t="s">
        <v>279</v>
      </c>
      <c r="AM2049" s="75">
        <v>66174</v>
      </c>
      <c r="AN2049" s="73" t="s">
        <v>613</v>
      </c>
      <c r="AO2049" s="188">
        <v>0</v>
      </c>
      <c r="AP2049" s="188">
        <v>0</v>
      </c>
      <c r="AQ2049" s="187">
        <v>0</v>
      </c>
      <c r="AR2049" s="188">
        <v>0</v>
      </c>
      <c r="AS2049" s="187">
        <v>0</v>
      </c>
      <c r="AT2049" s="188">
        <v>0</v>
      </c>
      <c r="AU2049" s="187">
        <v>0</v>
      </c>
      <c r="AV2049" s="188">
        <v>0</v>
      </c>
      <c r="AW2049" s="187">
        <v>0</v>
      </c>
      <c r="AX2049" s="188">
        <v>0</v>
      </c>
      <c r="AY2049" s="187">
        <v>0</v>
      </c>
      <c r="AZ2049" s="188">
        <v>0</v>
      </c>
      <c r="BA2049" s="187">
        <v>0</v>
      </c>
      <c r="BB2049" s="188">
        <v>0</v>
      </c>
      <c r="BC2049" s="187">
        <v>0</v>
      </c>
      <c r="BD2049" s="75"/>
      <c r="BE2049" s="75"/>
      <c r="BF2049" s="55"/>
      <c r="BG2049" s="74"/>
      <c r="BH2049" s="74"/>
      <c r="BI2049" s="194"/>
      <c r="BJ2049" s="74"/>
      <c r="BK2049" s="74"/>
      <c r="BL2049" s="74"/>
    </row>
    <row r="2050" spans="1:64" s="77" customFormat="1" ht="11.25" customHeight="1" x14ac:dyDescent="0.3">
      <c r="A2050" s="184" t="s">
        <v>2635</v>
      </c>
      <c r="B2050" s="185">
        <v>0</v>
      </c>
      <c r="C2050" s="916">
        <v>66676</v>
      </c>
      <c r="D2050" s="284">
        <v>1E-4</v>
      </c>
      <c r="E2050" s="91">
        <v>0</v>
      </c>
      <c r="F2050" s="186">
        <v>0</v>
      </c>
      <c r="G2050" s="186">
        <v>0</v>
      </c>
      <c r="H2050" s="186">
        <v>0</v>
      </c>
      <c r="I2050" s="187">
        <v>0</v>
      </c>
      <c r="J2050" s="186">
        <v>0</v>
      </c>
      <c r="K2050" s="186">
        <v>0</v>
      </c>
      <c r="L2050" s="186">
        <v>0</v>
      </c>
      <c r="M2050" s="186">
        <v>0</v>
      </c>
      <c r="N2050" s="188">
        <v>0</v>
      </c>
      <c r="O2050" s="189">
        <v>0</v>
      </c>
      <c r="P2050" s="186">
        <v>0</v>
      </c>
      <c r="Q2050" s="189">
        <v>0</v>
      </c>
      <c r="R2050" s="189">
        <v>0</v>
      </c>
      <c r="S2050" s="189">
        <v>1E-4</v>
      </c>
      <c r="T2050" s="188">
        <v>0</v>
      </c>
      <c r="U2050" s="187">
        <v>0</v>
      </c>
      <c r="V2050" s="189">
        <v>0</v>
      </c>
      <c r="W2050" s="189">
        <v>0</v>
      </c>
      <c r="X2050" s="188">
        <v>0</v>
      </c>
      <c r="Y2050" s="188">
        <v>0</v>
      </c>
      <c r="Z2050" s="186">
        <v>0</v>
      </c>
      <c r="AA2050" s="186">
        <v>0</v>
      </c>
      <c r="AB2050" s="186">
        <v>0</v>
      </c>
      <c r="AC2050" s="186">
        <v>0</v>
      </c>
      <c r="AD2050" s="188">
        <v>0</v>
      </c>
      <c r="AE2050" s="189">
        <v>0</v>
      </c>
      <c r="AF2050" s="189">
        <v>0</v>
      </c>
      <c r="AG2050" s="189">
        <v>0</v>
      </c>
      <c r="AH2050" s="191">
        <v>0</v>
      </c>
      <c r="AI2050" s="186">
        <v>0</v>
      </c>
      <c r="AJ2050" s="192">
        <v>7506425620777</v>
      </c>
      <c r="AK2050" s="192" t="s">
        <v>262</v>
      </c>
      <c r="AL2050" s="90" t="s">
        <v>279</v>
      </c>
      <c r="AM2050" s="75">
        <v>66676</v>
      </c>
      <c r="AN2050" s="73" t="s">
        <v>613</v>
      </c>
      <c r="AO2050" s="188">
        <v>0</v>
      </c>
      <c r="AP2050" s="188">
        <v>0</v>
      </c>
      <c r="AQ2050" s="187">
        <v>0</v>
      </c>
      <c r="AR2050" s="188">
        <v>0</v>
      </c>
      <c r="AS2050" s="187">
        <v>0</v>
      </c>
      <c r="AT2050" s="188">
        <v>0</v>
      </c>
      <c r="AU2050" s="187">
        <v>0</v>
      </c>
      <c r="AV2050" s="188">
        <v>0</v>
      </c>
      <c r="AW2050" s="187">
        <v>0</v>
      </c>
      <c r="AX2050" s="188">
        <v>0</v>
      </c>
      <c r="AY2050" s="187">
        <v>0</v>
      </c>
      <c r="AZ2050" s="188">
        <v>0</v>
      </c>
      <c r="BA2050" s="187">
        <v>0</v>
      </c>
      <c r="BB2050" s="188">
        <v>0</v>
      </c>
      <c r="BC2050" s="187">
        <v>0</v>
      </c>
      <c r="BD2050" s="75"/>
      <c r="BE2050" s="75"/>
      <c r="BF2050" s="55"/>
      <c r="BG2050" s="74"/>
      <c r="BH2050" s="74"/>
      <c r="BI2050" s="194"/>
      <c r="BJ2050" s="74"/>
      <c r="BK2050" s="74"/>
      <c r="BL2050" s="74"/>
    </row>
    <row r="2051" spans="1:64" s="77" customFormat="1" ht="11.25" customHeight="1" x14ac:dyDescent="0.3">
      <c r="A2051" s="184" t="s">
        <v>2636</v>
      </c>
      <c r="B2051" s="185">
        <v>0</v>
      </c>
      <c r="C2051" s="916">
        <v>66148</v>
      </c>
      <c r="D2051" s="284">
        <v>122.72799999999999</v>
      </c>
      <c r="E2051" s="91">
        <v>131.47263075290283</v>
      </c>
      <c r="F2051" s="186">
        <v>0</v>
      </c>
      <c r="G2051" s="186">
        <v>0</v>
      </c>
      <c r="H2051" s="186">
        <v>0</v>
      </c>
      <c r="I2051" s="187">
        <v>0</v>
      </c>
      <c r="J2051" s="186">
        <v>0</v>
      </c>
      <c r="K2051" s="186">
        <v>28.00461190222823</v>
      </c>
      <c r="L2051" s="186">
        <v>0</v>
      </c>
      <c r="M2051" s="186">
        <v>0</v>
      </c>
      <c r="N2051" s="188">
        <v>0</v>
      </c>
      <c r="O2051" s="189">
        <v>0</v>
      </c>
      <c r="P2051" s="186">
        <v>0</v>
      </c>
      <c r="Q2051" s="189">
        <v>0</v>
      </c>
      <c r="R2051" s="189">
        <v>0</v>
      </c>
      <c r="S2051" s="189">
        <v>122.72799999999999</v>
      </c>
      <c r="T2051" s="188">
        <v>122.06100000000001</v>
      </c>
      <c r="U2051" s="187">
        <v>130.75810558576748</v>
      </c>
      <c r="V2051" s="189">
        <v>0</v>
      </c>
      <c r="W2051" s="189">
        <v>0</v>
      </c>
      <c r="X2051" s="188">
        <v>122.06100000000001</v>
      </c>
      <c r="Y2051" s="188">
        <v>0</v>
      </c>
      <c r="Z2051" s="186">
        <v>0</v>
      </c>
      <c r="AA2051" s="186">
        <v>0</v>
      </c>
      <c r="AB2051" s="186">
        <v>0</v>
      </c>
      <c r="AC2051" s="186">
        <v>0</v>
      </c>
      <c r="AD2051" s="188">
        <v>0</v>
      </c>
      <c r="AE2051" s="189">
        <v>0</v>
      </c>
      <c r="AF2051" s="189">
        <v>0</v>
      </c>
      <c r="AG2051" s="189">
        <v>0</v>
      </c>
      <c r="AH2051" s="191">
        <v>0</v>
      </c>
      <c r="AI2051" s="186">
        <v>0</v>
      </c>
      <c r="AJ2051" s="192">
        <v>7506425620777</v>
      </c>
      <c r="AK2051" s="192" t="s">
        <v>262</v>
      </c>
      <c r="AL2051" s="90" t="s">
        <v>279</v>
      </c>
      <c r="AM2051" s="75">
        <v>66148</v>
      </c>
      <c r="AN2051" s="73" t="s">
        <v>613</v>
      </c>
      <c r="AO2051" s="188">
        <v>0</v>
      </c>
      <c r="AP2051" s="188">
        <v>0</v>
      </c>
      <c r="AQ2051" s="187">
        <v>0</v>
      </c>
      <c r="AR2051" s="188">
        <v>0</v>
      </c>
      <c r="AS2051" s="187">
        <v>0</v>
      </c>
      <c r="AT2051" s="188">
        <v>0</v>
      </c>
      <c r="AU2051" s="187">
        <v>0</v>
      </c>
      <c r="AV2051" s="188">
        <v>0</v>
      </c>
      <c r="AW2051" s="187">
        <v>0</v>
      </c>
      <c r="AX2051" s="188">
        <v>8.0039999999999996</v>
      </c>
      <c r="AY2051" s="187">
        <v>0</v>
      </c>
      <c r="AZ2051" s="188">
        <v>0</v>
      </c>
      <c r="BA2051" s="187">
        <v>0</v>
      </c>
      <c r="BB2051" s="188">
        <v>0</v>
      </c>
      <c r="BC2051" s="187">
        <v>0</v>
      </c>
      <c r="BD2051" s="75"/>
      <c r="BE2051" s="75"/>
      <c r="BF2051" s="55"/>
      <c r="BG2051" s="74"/>
      <c r="BH2051" s="74"/>
      <c r="BI2051" s="194"/>
      <c r="BJ2051" s="74"/>
      <c r="BK2051" s="74"/>
      <c r="BL2051" s="74"/>
    </row>
    <row r="2052" spans="1:64" s="77" customFormat="1" ht="11.25" customHeight="1" x14ac:dyDescent="0.3">
      <c r="A2052" s="184" t="s">
        <v>2637</v>
      </c>
      <c r="B2052" s="185">
        <v>0</v>
      </c>
      <c r="C2052" s="916">
        <v>66175</v>
      </c>
      <c r="D2052" s="284">
        <v>1E-4</v>
      </c>
      <c r="E2052" s="91">
        <v>0</v>
      </c>
      <c r="F2052" s="186">
        <v>0</v>
      </c>
      <c r="G2052" s="186">
        <v>0</v>
      </c>
      <c r="H2052" s="186">
        <v>0</v>
      </c>
      <c r="I2052" s="187">
        <v>0</v>
      </c>
      <c r="J2052" s="186">
        <v>0</v>
      </c>
      <c r="K2052" s="186">
        <v>0</v>
      </c>
      <c r="L2052" s="186">
        <v>0</v>
      </c>
      <c r="M2052" s="186">
        <v>0</v>
      </c>
      <c r="N2052" s="188">
        <v>0</v>
      </c>
      <c r="O2052" s="189">
        <v>0</v>
      </c>
      <c r="P2052" s="186">
        <v>0</v>
      </c>
      <c r="Q2052" s="189">
        <v>0</v>
      </c>
      <c r="R2052" s="189">
        <v>0</v>
      </c>
      <c r="S2052" s="189">
        <v>1E-4</v>
      </c>
      <c r="T2052" s="188">
        <v>0</v>
      </c>
      <c r="U2052" s="187">
        <v>0</v>
      </c>
      <c r="V2052" s="189">
        <v>0</v>
      </c>
      <c r="W2052" s="189">
        <v>0</v>
      </c>
      <c r="X2052" s="188">
        <v>0</v>
      </c>
      <c r="Y2052" s="188">
        <v>0</v>
      </c>
      <c r="Z2052" s="186">
        <v>0</v>
      </c>
      <c r="AA2052" s="186">
        <v>0</v>
      </c>
      <c r="AB2052" s="186">
        <v>0</v>
      </c>
      <c r="AC2052" s="186">
        <v>0</v>
      </c>
      <c r="AD2052" s="188">
        <v>0</v>
      </c>
      <c r="AE2052" s="189">
        <v>0</v>
      </c>
      <c r="AF2052" s="189">
        <v>0</v>
      </c>
      <c r="AG2052" s="189">
        <v>0</v>
      </c>
      <c r="AH2052" s="191">
        <v>0</v>
      </c>
      <c r="AI2052" s="186">
        <v>0</v>
      </c>
      <c r="AJ2052" s="192">
        <v>0</v>
      </c>
      <c r="AK2052" s="192" t="s">
        <v>530</v>
      </c>
      <c r="AL2052" s="90" t="s">
        <v>279</v>
      </c>
      <c r="AM2052" s="75">
        <v>66175</v>
      </c>
      <c r="AN2052" s="73" t="s">
        <v>613</v>
      </c>
      <c r="AO2052" s="188">
        <v>0</v>
      </c>
      <c r="AP2052" s="188">
        <v>0</v>
      </c>
      <c r="AQ2052" s="187">
        <v>0</v>
      </c>
      <c r="AR2052" s="188">
        <v>0</v>
      </c>
      <c r="AS2052" s="187">
        <v>0</v>
      </c>
      <c r="AT2052" s="188">
        <v>0</v>
      </c>
      <c r="AU2052" s="187">
        <v>0</v>
      </c>
      <c r="AV2052" s="188">
        <v>0</v>
      </c>
      <c r="AW2052" s="187">
        <v>0</v>
      </c>
      <c r="AX2052" s="188">
        <v>0</v>
      </c>
      <c r="AY2052" s="187">
        <v>0</v>
      </c>
      <c r="AZ2052" s="188">
        <v>0</v>
      </c>
      <c r="BA2052" s="187">
        <v>0</v>
      </c>
      <c r="BB2052" s="188">
        <v>0</v>
      </c>
      <c r="BC2052" s="187">
        <v>0</v>
      </c>
      <c r="BD2052" s="75"/>
      <c r="BE2052" s="75"/>
      <c r="BF2052" s="55"/>
      <c r="BG2052" s="74"/>
      <c r="BH2052" s="74"/>
      <c r="BI2052" s="194"/>
      <c r="BJ2052" s="74"/>
      <c r="BK2052" s="74"/>
      <c r="BL2052" s="74"/>
    </row>
    <row r="2053" spans="1:64" ht="11.25" customHeight="1" x14ac:dyDescent="0.3">
      <c r="A2053" s="184" t="s">
        <v>2638</v>
      </c>
      <c r="B2053" s="185">
        <v>0</v>
      </c>
      <c r="C2053" s="916">
        <v>66677</v>
      </c>
      <c r="D2053" s="284">
        <v>1E-4</v>
      </c>
      <c r="E2053" s="91">
        <v>0</v>
      </c>
      <c r="F2053" s="186">
        <v>0</v>
      </c>
      <c r="G2053" s="186">
        <v>0</v>
      </c>
      <c r="H2053" s="186">
        <v>0</v>
      </c>
      <c r="I2053" s="187">
        <v>0</v>
      </c>
      <c r="J2053" s="186">
        <v>0</v>
      </c>
      <c r="K2053" s="186">
        <v>0</v>
      </c>
      <c r="L2053" s="186">
        <v>0</v>
      </c>
      <c r="M2053" s="186">
        <v>0</v>
      </c>
      <c r="N2053" s="188">
        <v>0</v>
      </c>
      <c r="O2053" s="189">
        <v>0</v>
      </c>
      <c r="P2053" s="186">
        <v>0</v>
      </c>
      <c r="Q2053" s="189">
        <v>0</v>
      </c>
      <c r="R2053" s="189">
        <v>0</v>
      </c>
      <c r="S2053" s="189">
        <v>1E-4</v>
      </c>
      <c r="T2053" s="188">
        <v>0</v>
      </c>
      <c r="U2053" s="187">
        <v>0</v>
      </c>
      <c r="V2053" s="189">
        <v>0</v>
      </c>
      <c r="W2053" s="189">
        <v>0</v>
      </c>
      <c r="X2053" s="188">
        <v>0</v>
      </c>
      <c r="Y2053" s="188">
        <v>0</v>
      </c>
      <c r="Z2053" s="186">
        <v>0</v>
      </c>
      <c r="AA2053" s="186">
        <v>0</v>
      </c>
      <c r="AB2053" s="186">
        <v>0</v>
      </c>
      <c r="AC2053" s="186">
        <v>0</v>
      </c>
      <c r="AD2053" s="188">
        <v>0</v>
      </c>
      <c r="AE2053" s="189">
        <v>0</v>
      </c>
      <c r="AF2053" s="189">
        <v>0</v>
      </c>
      <c r="AG2053" s="189">
        <v>0</v>
      </c>
      <c r="AH2053" s="191">
        <v>0</v>
      </c>
      <c r="AI2053" s="186">
        <v>0</v>
      </c>
      <c r="AJ2053" s="192">
        <v>7506425620784</v>
      </c>
      <c r="AK2053" s="192" t="s">
        <v>262</v>
      </c>
      <c r="AL2053" s="90" t="s">
        <v>279</v>
      </c>
      <c r="AM2053" s="75">
        <v>66677</v>
      </c>
      <c r="AN2053" s="73" t="s">
        <v>613</v>
      </c>
      <c r="AO2053" s="188">
        <v>0</v>
      </c>
      <c r="AP2053" s="188">
        <v>0</v>
      </c>
      <c r="AQ2053" s="187">
        <v>0</v>
      </c>
      <c r="AR2053" s="188">
        <v>0</v>
      </c>
      <c r="AS2053" s="187">
        <v>0</v>
      </c>
      <c r="AT2053" s="188">
        <v>0</v>
      </c>
      <c r="AU2053" s="187">
        <v>0</v>
      </c>
      <c r="AV2053" s="188">
        <v>0</v>
      </c>
      <c r="AW2053" s="187">
        <v>0</v>
      </c>
      <c r="AX2053" s="188">
        <v>0</v>
      </c>
      <c r="AY2053" s="187">
        <v>0</v>
      </c>
      <c r="AZ2053" s="188">
        <v>0</v>
      </c>
      <c r="BA2053" s="187">
        <v>0</v>
      </c>
      <c r="BB2053" s="188">
        <v>0</v>
      </c>
      <c r="BC2053" s="187">
        <v>0</v>
      </c>
      <c r="BD2053" s="75"/>
      <c r="BE2053" s="75"/>
      <c r="BG2053" s="74"/>
      <c r="BH2053" s="74"/>
      <c r="BI2053" s="194"/>
      <c r="BJ2053" s="74"/>
      <c r="BK2053" s="74"/>
      <c r="BL2053" s="74"/>
    </row>
    <row r="2054" spans="1:64" ht="11.25" customHeight="1" x14ac:dyDescent="0.3">
      <c r="A2054" s="184" t="s">
        <v>2639</v>
      </c>
      <c r="B2054" s="185">
        <v>0</v>
      </c>
      <c r="C2054" s="916">
        <v>66149</v>
      </c>
      <c r="D2054" s="284">
        <v>1E-4</v>
      </c>
      <c r="E2054" s="91">
        <v>0</v>
      </c>
      <c r="F2054" s="186">
        <v>0</v>
      </c>
      <c r="G2054" s="186">
        <v>0</v>
      </c>
      <c r="H2054" s="186">
        <v>0</v>
      </c>
      <c r="I2054" s="187">
        <v>0</v>
      </c>
      <c r="J2054" s="186">
        <v>0</v>
      </c>
      <c r="K2054" s="186">
        <v>0</v>
      </c>
      <c r="L2054" s="186">
        <v>0</v>
      </c>
      <c r="M2054" s="186">
        <v>0</v>
      </c>
      <c r="N2054" s="188">
        <v>0</v>
      </c>
      <c r="O2054" s="189">
        <v>0</v>
      </c>
      <c r="P2054" s="186">
        <v>0</v>
      </c>
      <c r="Q2054" s="189">
        <v>0</v>
      </c>
      <c r="R2054" s="189">
        <v>0</v>
      </c>
      <c r="S2054" s="189">
        <v>1E-4</v>
      </c>
      <c r="T2054" s="188">
        <v>0</v>
      </c>
      <c r="U2054" s="187">
        <v>0</v>
      </c>
      <c r="V2054" s="189">
        <v>0</v>
      </c>
      <c r="W2054" s="189">
        <v>0</v>
      </c>
      <c r="X2054" s="188">
        <v>0</v>
      </c>
      <c r="Y2054" s="188">
        <v>0</v>
      </c>
      <c r="Z2054" s="186">
        <v>0</v>
      </c>
      <c r="AA2054" s="186">
        <v>0</v>
      </c>
      <c r="AB2054" s="186">
        <v>0</v>
      </c>
      <c r="AC2054" s="186">
        <v>0</v>
      </c>
      <c r="AD2054" s="188">
        <v>0</v>
      </c>
      <c r="AE2054" s="189">
        <v>0</v>
      </c>
      <c r="AF2054" s="189">
        <v>0</v>
      </c>
      <c r="AG2054" s="189">
        <v>0</v>
      </c>
      <c r="AH2054" s="191">
        <v>0</v>
      </c>
      <c r="AI2054" s="186">
        <v>0</v>
      </c>
      <c r="AJ2054" s="192">
        <v>7506425620784</v>
      </c>
      <c r="AK2054" s="192" t="s">
        <v>262</v>
      </c>
      <c r="AL2054" s="90" t="s">
        <v>279</v>
      </c>
      <c r="AM2054" s="75">
        <v>66149</v>
      </c>
      <c r="AN2054" s="73" t="s">
        <v>613</v>
      </c>
      <c r="AO2054" s="188">
        <v>0</v>
      </c>
      <c r="AP2054" s="188">
        <v>0</v>
      </c>
      <c r="AQ2054" s="187">
        <v>0</v>
      </c>
      <c r="AR2054" s="188">
        <v>0</v>
      </c>
      <c r="AS2054" s="187">
        <v>0</v>
      </c>
      <c r="AT2054" s="188">
        <v>0</v>
      </c>
      <c r="AU2054" s="187">
        <v>0</v>
      </c>
      <c r="AV2054" s="188">
        <v>0</v>
      </c>
      <c r="AW2054" s="187">
        <v>0</v>
      </c>
      <c r="AX2054" s="188">
        <v>4.0000000000000001E-3</v>
      </c>
      <c r="AY2054" s="187">
        <v>0</v>
      </c>
      <c r="AZ2054" s="188">
        <v>0</v>
      </c>
      <c r="BA2054" s="187">
        <v>0</v>
      </c>
      <c r="BB2054" s="188">
        <v>0</v>
      </c>
      <c r="BC2054" s="187">
        <v>0</v>
      </c>
      <c r="BD2054" s="75"/>
      <c r="BE2054" s="75"/>
      <c r="BG2054" s="74"/>
      <c r="BH2054" s="74"/>
      <c r="BI2054" s="194"/>
      <c r="BJ2054" s="74"/>
      <c r="BK2054" s="74"/>
      <c r="BL2054" s="74"/>
    </row>
    <row r="2055" spans="1:64" ht="11.25" customHeight="1" x14ac:dyDescent="0.3">
      <c r="A2055" s="184" t="s">
        <v>2640</v>
      </c>
      <c r="B2055" s="185">
        <v>0</v>
      </c>
      <c r="C2055" s="916">
        <v>66176</v>
      </c>
      <c r="D2055" s="284">
        <v>1E-4</v>
      </c>
      <c r="E2055" s="91">
        <v>0</v>
      </c>
      <c r="F2055" s="186">
        <v>0</v>
      </c>
      <c r="G2055" s="186">
        <v>0</v>
      </c>
      <c r="H2055" s="186">
        <v>0</v>
      </c>
      <c r="I2055" s="187">
        <v>0</v>
      </c>
      <c r="J2055" s="186">
        <v>0</v>
      </c>
      <c r="K2055" s="186">
        <v>0</v>
      </c>
      <c r="L2055" s="186">
        <v>0</v>
      </c>
      <c r="M2055" s="186">
        <v>0</v>
      </c>
      <c r="N2055" s="188">
        <v>0</v>
      </c>
      <c r="O2055" s="189">
        <v>0</v>
      </c>
      <c r="P2055" s="186">
        <v>0</v>
      </c>
      <c r="Q2055" s="189">
        <v>0</v>
      </c>
      <c r="R2055" s="189">
        <v>0</v>
      </c>
      <c r="S2055" s="189">
        <v>1E-4</v>
      </c>
      <c r="T2055" s="188">
        <v>0</v>
      </c>
      <c r="U2055" s="187">
        <v>0</v>
      </c>
      <c r="V2055" s="189">
        <v>0</v>
      </c>
      <c r="W2055" s="189">
        <v>0</v>
      </c>
      <c r="X2055" s="188">
        <v>0</v>
      </c>
      <c r="Y2055" s="188">
        <v>0</v>
      </c>
      <c r="Z2055" s="186">
        <v>0</v>
      </c>
      <c r="AA2055" s="186">
        <v>0</v>
      </c>
      <c r="AB2055" s="186">
        <v>0</v>
      </c>
      <c r="AC2055" s="186">
        <v>0</v>
      </c>
      <c r="AD2055" s="188">
        <v>0</v>
      </c>
      <c r="AE2055" s="189">
        <v>0</v>
      </c>
      <c r="AF2055" s="189">
        <v>0</v>
      </c>
      <c r="AG2055" s="189">
        <v>0</v>
      </c>
      <c r="AH2055" s="191">
        <v>0</v>
      </c>
      <c r="AI2055" s="186">
        <v>0</v>
      </c>
      <c r="AJ2055" s="192">
        <v>0</v>
      </c>
      <c r="AK2055" s="192" t="s">
        <v>530</v>
      </c>
      <c r="AL2055" s="90" t="s">
        <v>279</v>
      </c>
      <c r="AM2055" s="75">
        <v>66176</v>
      </c>
      <c r="AN2055" s="73" t="s">
        <v>613</v>
      </c>
      <c r="AO2055" s="188">
        <v>0</v>
      </c>
      <c r="AP2055" s="188">
        <v>0</v>
      </c>
      <c r="AQ2055" s="187">
        <v>0</v>
      </c>
      <c r="AR2055" s="188">
        <v>0</v>
      </c>
      <c r="AS2055" s="187">
        <v>0</v>
      </c>
      <c r="AT2055" s="188">
        <v>0</v>
      </c>
      <c r="AU2055" s="187">
        <v>0</v>
      </c>
      <c r="AV2055" s="188">
        <v>0</v>
      </c>
      <c r="AW2055" s="187">
        <v>0</v>
      </c>
      <c r="AX2055" s="188">
        <v>0</v>
      </c>
      <c r="AY2055" s="187">
        <v>0</v>
      </c>
      <c r="AZ2055" s="188">
        <v>0</v>
      </c>
      <c r="BA2055" s="187">
        <v>0</v>
      </c>
      <c r="BB2055" s="188">
        <v>0</v>
      </c>
      <c r="BC2055" s="187">
        <v>0</v>
      </c>
      <c r="BD2055" s="75"/>
      <c r="BE2055" s="75"/>
      <c r="BG2055" s="74"/>
      <c r="BH2055" s="74"/>
      <c r="BI2055" s="194"/>
      <c r="BJ2055" s="74"/>
      <c r="BK2055" s="74"/>
      <c r="BL2055" s="74"/>
    </row>
    <row r="2056" spans="1:64" s="77" customFormat="1" ht="11.25" customHeight="1" x14ac:dyDescent="0.3">
      <c r="A2056" s="184" t="s">
        <v>2641</v>
      </c>
      <c r="B2056" s="185">
        <v>0</v>
      </c>
      <c r="C2056" s="916">
        <v>66678</v>
      </c>
      <c r="D2056" s="284">
        <v>1E-4</v>
      </c>
      <c r="E2056" s="91">
        <v>0</v>
      </c>
      <c r="F2056" s="186">
        <v>0</v>
      </c>
      <c r="G2056" s="186">
        <v>0</v>
      </c>
      <c r="H2056" s="186">
        <v>0</v>
      </c>
      <c r="I2056" s="187">
        <v>0</v>
      </c>
      <c r="J2056" s="186">
        <v>0</v>
      </c>
      <c r="K2056" s="186">
        <v>0</v>
      </c>
      <c r="L2056" s="186">
        <v>0</v>
      </c>
      <c r="M2056" s="186">
        <v>0</v>
      </c>
      <c r="N2056" s="188">
        <v>0</v>
      </c>
      <c r="O2056" s="189">
        <v>0</v>
      </c>
      <c r="P2056" s="186">
        <v>0</v>
      </c>
      <c r="Q2056" s="189">
        <v>0</v>
      </c>
      <c r="R2056" s="189">
        <v>0</v>
      </c>
      <c r="S2056" s="189">
        <v>1E-4</v>
      </c>
      <c r="T2056" s="188">
        <v>0</v>
      </c>
      <c r="U2056" s="187">
        <v>0</v>
      </c>
      <c r="V2056" s="189">
        <v>0</v>
      </c>
      <c r="W2056" s="189">
        <v>0</v>
      </c>
      <c r="X2056" s="188">
        <v>0</v>
      </c>
      <c r="Y2056" s="188">
        <v>0</v>
      </c>
      <c r="Z2056" s="186">
        <v>0</v>
      </c>
      <c r="AA2056" s="186">
        <v>0</v>
      </c>
      <c r="AB2056" s="186">
        <v>0</v>
      </c>
      <c r="AC2056" s="186">
        <v>0</v>
      </c>
      <c r="AD2056" s="188">
        <v>0</v>
      </c>
      <c r="AE2056" s="189">
        <v>0</v>
      </c>
      <c r="AF2056" s="189">
        <v>0</v>
      </c>
      <c r="AG2056" s="189">
        <v>0</v>
      </c>
      <c r="AH2056" s="191">
        <v>0</v>
      </c>
      <c r="AI2056" s="186">
        <v>0</v>
      </c>
      <c r="AJ2056" s="192">
        <v>7506425620791</v>
      </c>
      <c r="AK2056" s="192" t="s">
        <v>262</v>
      </c>
      <c r="AL2056" s="90" t="s">
        <v>279</v>
      </c>
      <c r="AM2056" s="75">
        <v>66678</v>
      </c>
      <c r="AN2056" s="73" t="s">
        <v>613</v>
      </c>
      <c r="AO2056" s="188">
        <v>0</v>
      </c>
      <c r="AP2056" s="188">
        <v>0</v>
      </c>
      <c r="AQ2056" s="187">
        <v>0</v>
      </c>
      <c r="AR2056" s="188">
        <v>0</v>
      </c>
      <c r="AS2056" s="187">
        <v>0</v>
      </c>
      <c r="AT2056" s="188">
        <v>0</v>
      </c>
      <c r="AU2056" s="187">
        <v>0</v>
      </c>
      <c r="AV2056" s="188">
        <v>0</v>
      </c>
      <c r="AW2056" s="187">
        <v>0</v>
      </c>
      <c r="AX2056" s="188">
        <v>0</v>
      </c>
      <c r="AY2056" s="187">
        <v>0</v>
      </c>
      <c r="AZ2056" s="188">
        <v>0</v>
      </c>
      <c r="BA2056" s="187">
        <v>0</v>
      </c>
      <c r="BB2056" s="188">
        <v>0</v>
      </c>
      <c r="BC2056" s="187">
        <v>0</v>
      </c>
      <c r="BD2056" s="75"/>
      <c r="BE2056" s="75"/>
      <c r="BF2056" s="55"/>
      <c r="BG2056" s="74"/>
      <c r="BH2056" s="74"/>
      <c r="BI2056" s="194"/>
      <c r="BJ2056" s="74"/>
      <c r="BK2056" s="74"/>
      <c r="BL2056" s="74"/>
    </row>
    <row r="2057" spans="1:64" s="77" customFormat="1" ht="11.25" customHeight="1" x14ac:dyDescent="0.3">
      <c r="A2057" s="184" t="s">
        <v>2642</v>
      </c>
      <c r="B2057" s="185">
        <v>0</v>
      </c>
      <c r="C2057" s="916">
        <v>66150</v>
      </c>
      <c r="D2057" s="284">
        <v>20.677</v>
      </c>
      <c r="E2057" s="91">
        <v>0</v>
      </c>
      <c r="F2057" s="186">
        <v>0</v>
      </c>
      <c r="G2057" s="186">
        <v>0</v>
      </c>
      <c r="H2057" s="186">
        <v>0</v>
      </c>
      <c r="I2057" s="187">
        <v>0</v>
      </c>
      <c r="J2057" s="186">
        <v>0</v>
      </c>
      <c r="K2057" s="186">
        <v>0</v>
      </c>
      <c r="L2057" s="186">
        <v>0</v>
      </c>
      <c r="M2057" s="186">
        <v>0</v>
      </c>
      <c r="N2057" s="188">
        <v>0</v>
      </c>
      <c r="O2057" s="189">
        <v>0</v>
      </c>
      <c r="P2057" s="186">
        <v>0</v>
      </c>
      <c r="Q2057" s="189">
        <v>0</v>
      </c>
      <c r="R2057" s="189">
        <v>0</v>
      </c>
      <c r="S2057" s="189">
        <v>20.677</v>
      </c>
      <c r="T2057" s="188">
        <v>20.677</v>
      </c>
      <c r="U2057" s="187">
        <v>0</v>
      </c>
      <c r="V2057" s="189">
        <v>0</v>
      </c>
      <c r="W2057" s="189">
        <v>0</v>
      </c>
      <c r="X2057" s="188">
        <v>20.677</v>
      </c>
      <c r="Y2057" s="188">
        <v>0</v>
      </c>
      <c r="Z2057" s="186">
        <v>0</v>
      </c>
      <c r="AA2057" s="186">
        <v>0</v>
      </c>
      <c r="AB2057" s="186">
        <v>0</v>
      </c>
      <c r="AC2057" s="186">
        <v>0</v>
      </c>
      <c r="AD2057" s="188">
        <v>0</v>
      </c>
      <c r="AE2057" s="189">
        <v>0</v>
      </c>
      <c r="AF2057" s="189">
        <v>0</v>
      </c>
      <c r="AG2057" s="189">
        <v>0</v>
      </c>
      <c r="AH2057" s="191">
        <v>0</v>
      </c>
      <c r="AI2057" s="186">
        <v>0</v>
      </c>
      <c r="AJ2057" s="192">
        <v>7506425620791</v>
      </c>
      <c r="AK2057" s="192" t="s">
        <v>262</v>
      </c>
      <c r="AL2057" s="90" t="s">
        <v>279</v>
      </c>
      <c r="AM2057" s="75">
        <v>66150</v>
      </c>
      <c r="AN2057" s="73" t="s">
        <v>613</v>
      </c>
      <c r="AO2057" s="188">
        <v>0</v>
      </c>
      <c r="AP2057" s="188">
        <v>0</v>
      </c>
      <c r="AQ2057" s="187">
        <v>0</v>
      </c>
      <c r="AR2057" s="188">
        <v>0</v>
      </c>
      <c r="AS2057" s="187">
        <v>0</v>
      </c>
      <c r="AT2057" s="188">
        <v>0</v>
      </c>
      <c r="AU2057" s="187">
        <v>0</v>
      </c>
      <c r="AV2057" s="188">
        <v>0</v>
      </c>
      <c r="AW2057" s="187">
        <v>0</v>
      </c>
      <c r="AX2057" s="188">
        <v>0</v>
      </c>
      <c r="AY2057" s="187">
        <v>0</v>
      </c>
      <c r="AZ2057" s="188">
        <v>0</v>
      </c>
      <c r="BA2057" s="187">
        <v>0</v>
      </c>
      <c r="BB2057" s="188">
        <v>0</v>
      </c>
      <c r="BC2057" s="187">
        <v>0</v>
      </c>
      <c r="BD2057" s="75"/>
      <c r="BE2057" s="75"/>
      <c r="BF2057" s="55"/>
      <c r="BG2057" s="74"/>
      <c r="BH2057" s="74"/>
      <c r="BI2057" s="194"/>
      <c r="BJ2057" s="74"/>
      <c r="BK2057" s="74"/>
      <c r="BL2057" s="74"/>
    </row>
    <row r="2058" spans="1:64" s="77" customFormat="1" ht="11.25" customHeight="1" x14ac:dyDescent="0.3">
      <c r="A2058" s="184" t="s">
        <v>2643</v>
      </c>
      <c r="B2058" s="185">
        <v>0</v>
      </c>
      <c r="C2058" s="916">
        <v>66177</v>
      </c>
      <c r="D2058" s="284">
        <v>1E-4</v>
      </c>
      <c r="E2058" s="91">
        <v>0</v>
      </c>
      <c r="F2058" s="186">
        <v>0</v>
      </c>
      <c r="G2058" s="186">
        <v>0</v>
      </c>
      <c r="H2058" s="186">
        <v>0</v>
      </c>
      <c r="I2058" s="187">
        <v>0</v>
      </c>
      <c r="J2058" s="186">
        <v>0</v>
      </c>
      <c r="K2058" s="186">
        <v>0</v>
      </c>
      <c r="L2058" s="186">
        <v>0</v>
      </c>
      <c r="M2058" s="186">
        <v>0</v>
      </c>
      <c r="N2058" s="188">
        <v>0</v>
      </c>
      <c r="O2058" s="189">
        <v>0</v>
      </c>
      <c r="P2058" s="186">
        <v>0</v>
      </c>
      <c r="Q2058" s="189">
        <v>0</v>
      </c>
      <c r="R2058" s="189">
        <v>0</v>
      </c>
      <c r="S2058" s="189">
        <v>1E-4</v>
      </c>
      <c r="T2058" s="188">
        <v>0</v>
      </c>
      <c r="U2058" s="187">
        <v>0</v>
      </c>
      <c r="V2058" s="189">
        <v>0</v>
      </c>
      <c r="W2058" s="189">
        <v>0</v>
      </c>
      <c r="X2058" s="188">
        <v>0</v>
      </c>
      <c r="Y2058" s="188">
        <v>0</v>
      </c>
      <c r="Z2058" s="186">
        <v>0</v>
      </c>
      <c r="AA2058" s="186">
        <v>0</v>
      </c>
      <c r="AB2058" s="186">
        <v>0</v>
      </c>
      <c r="AC2058" s="186">
        <v>0</v>
      </c>
      <c r="AD2058" s="188">
        <v>0</v>
      </c>
      <c r="AE2058" s="189">
        <v>0</v>
      </c>
      <c r="AF2058" s="189">
        <v>0</v>
      </c>
      <c r="AG2058" s="189">
        <v>0</v>
      </c>
      <c r="AH2058" s="191">
        <v>0</v>
      </c>
      <c r="AI2058" s="186">
        <v>0</v>
      </c>
      <c r="AJ2058" s="192">
        <v>0</v>
      </c>
      <c r="AK2058" s="192" t="s">
        <v>530</v>
      </c>
      <c r="AL2058" s="90" t="s">
        <v>279</v>
      </c>
      <c r="AM2058" s="75">
        <v>66177</v>
      </c>
      <c r="AN2058" s="73" t="s">
        <v>613</v>
      </c>
      <c r="AO2058" s="188">
        <v>0</v>
      </c>
      <c r="AP2058" s="188">
        <v>0</v>
      </c>
      <c r="AQ2058" s="187">
        <v>0</v>
      </c>
      <c r="AR2058" s="188">
        <v>0</v>
      </c>
      <c r="AS2058" s="187">
        <v>0</v>
      </c>
      <c r="AT2058" s="188">
        <v>0</v>
      </c>
      <c r="AU2058" s="187">
        <v>0</v>
      </c>
      <c r="AV2058" s="188">
        <v>0</v>
      </c>
      <c r="AW2058" s="187">
        <v>0</v>
      </c>
      <c r="AX2058" s="188">
        <v>0</v>
      </c>
      <c r="AY2058" s="187">
        <v>0</v>
      </c>
      <c r="AZ2058" s="188">
        <v>0</v>
      </c>
      <c r="BA2058" s="187">
        <v>0</v>
      </c>
      <c r="BB2058" s="188">
        <v>0</v>
      </c>
      <c r="BC2058" s="187">
        <v>0</v>
      </c>
      <c r="BD2058" s="75"/>
      <c r="BE2058" s="75"/>
      <c r="BF2058" s="55"/>
      <c r="BG2058" s="74"/>
      <c r="BH2058" s="74"/>
      <c r="BI2058" s="194"/>
      <c r="BJ2058" s="74"/>
      <c r="BK2058" s="74"/>
      <c r="BL2058" s="74"/>
    </row>
    <row r="2059" spans="1:64" ht="11.25" customHeight="1" x14ac:dyDescent="0.3">
      <c r="A2059" s="149" t="s">
        <v>570</v>
      </c>
      <c r="B2059" s="169">
        <v>0</v>
      </c>
      <c r="C2059" s="871"/>
      <c r="D2059" s="379">
        <v>1497.0065999999997</v>
      </c>
      <c r="E2059" s="220">
        <v>1603.671500851138</v>
      </c>
      <c r="F2059" s="221">
        <v>0</v>
      </c>
      <c r="G2059" s="221">
        <v>0</v>
      </c>
      <c r="H2059" s="221">
        <v>0</v>
      </c>
      <c r="I2059" s="222">
        <v>0</v>
      </c>
      <c r="J2059" s="221">
        <v>0</v>
      </c>
      <c r="K2059" s="221">
        <v>28.00461190222823</v>
      </c>
      <c r="L2059" s="221">
        <v>0</v>
      </c>
      <c r="M2059" s="221">
        <v>0</v>
      </c>
      <c r="N2059" s="221">
        <v>0</v>
      </c>
      <c r="O2059" s="221">
        <v>0</v>
      </c>
      <c r="P2059" s="221">
        <v>0</v>
      </c>
      <c r="Q2059" s="221">
        <v>0</v>
      </c>
      <c r="R2059" s="224">
        <v>0</v>
      </c>
      <c r="S2059" s="224">
        <v>1497.0065999999997</v>
      </c>
      <c r="T2059" s="221">
        <v>1496.3379999999997</v>
      </c>
      <c r="U2059" s="221">
        <v>1602.9552616806034</v>
      </c>
      <c r="V2059" s="221">
        <v>0</v>
      </c>
      <c r="W2059" s="221">
        <v>0</v>
      </c>
      <c r="X2059" s="221">
        <v>1496.3379999999997</v>
      </c>
      <c r="Y2059" s="221">
        <v>0</v>
      </c>
      <c r="Z2059" s="221">
        <v>0</v>
      </c>
      <c r="AA2059" s="221">
        <v>0</v>
      </c>
      <c r="AB2059" s="221">
        <v>0</v>
      </c>
      <c r="AC2059" s="221">
        <v>0</v>
      </c>
      <c r="AD2059" s="221">
        <v>0</v>
      </c>
      <c r="AE2059" s="221">
        <v>0</v>
      </c>
      <c r="AF2059" s="221">
        <v>0</v>
      </c>
      <c r="AG2059" s="221">
        <v>0</v>
      </c>
      <c r="AH2059" s="224">
        <v>0</v>
      </c>
      <c r="AI2059" s="225">
        <v>0</v>
      </c>
      <c r="AJ2059" s="192">
        <v>0</v>
      </c>
      <c r="AK2059" s="192">
        <v>0</v>
      </c>
      <c r="AM2059" s="75">
        <v>0</v>
      </c>
      <c r="AO2059" s="223">
        <v>0</v>
      </c>
      <c r="AP2059" s="223">
        <v>0</v>
      </c>
      <c r="AQ2059" s="222">
        <v>0</v>
      </c>
      <c r="AR2059" s="223">
        <v>0</v>
      </c>
      <c r="AS2059" s="222">
        <v>0</v>
      </c>
      <c r="AT2059" s="223">
        <v>0</v>
      </c>
      <c r="AU2059" s="222">
        <v>0</v>
      </c>
      <c r="AV2059" s="223">
        <v>0</v>
      </c>
      <c r="AW2059" s="222">
        <v>0</v>
      </c>
      <c r="AX2059" s="223">
        <v>0</v>
      </c>
      <c r="AY2059" s="222">
        <v>0</v>
      </c>
      <c r="AZ2059" s="223">
        <v>0</v>
      </c>
      <c r="BA2059" s="222">
        <v>0</v>
      </c>
      <c r="BB2059" s="223">
        <v>0</v>
      </c>
      <c r="BC2059" s="222">
        <v>0</v>
      </c>
      <c r="BD2059" s="75"/>
      <c r="BE2059" s="75"/>
      <c r="BG2059" s="74"/>
      <c r="BH2059" s="74"/>
      <c r="BI2059" s="194"/>
      <c r="BJ2059" s="74"/>
      <c r="BK2059" s="74"/>
      <c r="BL2059" s="74"/>
    </row>
    <row r="2060" spans="1:64" ht="11.25" customHeight="1" x14ac:dyDescent="0.3">
      <c r="A2060" s="227" t="s">
        <v>2644</v>
      </c>
      <c r="B2060" s="261">
        <v>0</v>
      </c>
      <c r="C2060" s="919">
        <v>65199</v>
      </c>
      <c r="D2060" s="407">
        <v>1E-4</v>
      </c>
      <c r="E2060" s="263">
        <v>0</v>
      </c>
      <c r="F2060" s="264">
        <v>0</v>
      </c>
      <c r="G2060" s="264">
        <v>0</v>
      </c>
      <c r="H2060" s="264">
        <v>0</v>
      </c>
      <c r="I2060" s="266">
        <v>0</v>
      </c>
      <c r="J2060" s="264">
        <v>0</v>
      </c>
      <c r="K2060" s="264">
        <v>0</v>
      </c>
      <c r="L2060" s="264">
        <v>0</v>
      </c>
      <c r="M2060" s="264">
        <v>0</v>
      </c>
      <c r="N2060" s="267">
        <v>0</v>
      </c>
      <c r="O2060" s="268">
        <v>126.16</v>
      </c>
      <c r="P2060" s="264">
        <v>126.16</v>
      </c>
      <c r="Q2060" s="268">
        <v>0</v>
      </c>
      <c r="R2060" s="268">
        <v>0</v>
      </c>
      <c r="S2060" s="268">
        <v>1E-4</v>
      </c>
      <c r="T2060" s="267">
        <v>0</v>
      </c>
      <c r="U2060" s="266">
        <v>0</v>
      </c>
      <c r="V2060" s="268">
        <v>0</v>
      </c>
      <c r="W2060" s="268">
        <v>0</v>
      </c>
      <c r="X2060" s="267">
        <v>0</v>
      </c>
      <c r="Y2060" s="267">
        <v>0</v>
      </c>
      <c r="Z2060" s="264">
        <v>0</v>
      </c>
      <c r="AA2060" s="264">
        <v>0</v>
      </c>
      <c r="AB2060" s="264">
        <v>0</v>
      </c>
      <c r="AC2060" s="264">
        <v>0</v>
      </c>
      <c r="AD2060" s="267">
        <v>0</v>
      </c>
      <c r="AE2060" s="268">
        <v>0</v>
      </c>
      <c r="AF2060" s="268">
        <v>0</v>
      </c>
      <c r="AG2060" s="268">
        <v>0</v>
      </c>
      <c r="AH2060" s="269">
        <v>0</v>
      </c>
      <c r="AI2060" s="186">
        <v>0</v>
      </c>
      <c r="AJ2060" s="192">
        <v>7501943416178</v>
      </c>
      <c r="AK2060" s="192" t="s">
        <v>262</v>
      </c>
      <c r="AL2060" s="90" t="s">
        <v>278</v>
      </c>
      <c r="AM2060" s="75">
        <v>65199</v>
      </c>
      <c r="AN2060" s="73" t="s">
        <v>614</v>
      </c>
      <c r="AO2060" s="188">
        <v>0</v>
      </c>
      <c r="AP2060" s="188">
        <v>0</v>
      </c>
      <c r="AQ2060" s="187">
        <v>0</v>
      </c>
      <c r="AR2060" s="188">
        <v>0</v>
      </c>
      <c r="AS2060" s="187">
        <v>0</v>
      </c>
      <c r="AT2060" s="188">
        <v>0</v>
      </c>
      <c r="AU2060" s="187">
        <v>0</v>
      </c>
      <c r="AV2060" s="188">
        <v>0</v>
      </c>
      <c r="AW2060" s="187">
        <v>0</v>
      </c>
      <c r="AX2060" s="188">
        <v>0</v>
      </c>
      <c r="AY2060" s="187">
        <v>0</v>
      </c>
      <c r="AZ2060" s="188">
        <v>0</v>
      </c>
      <c r="BA2060" s="187">
        <v>0</v>
      </c>
      <c r="BB2060" s="188">
        <v>0</v>
      </c>
      <c r="BC2060" s="187">
        <v>0</v>
      </c>
      <c r="BD2060" s="75"/>
      <c r="BE2060" s="75"/>
      <c r="BG2060" s="74"/>
      <c r="BH2060" s="74"/>
      <c r="BI2060" s="194"/>
      <c r="BJ2060" s="74"/>
      <c r="BK2060" s="74"/>
      <c r="BL2060" s="74"/>
    </row>
    <row r="2061" spans="1:64" ht="11.25" customHeight="1" x14ac:dyDescent="0.3">
      <c r="A2061" s="252" t="s">
        <v>2645</v>
      </c>
      <c r="B2061" s="253">
        <v>0</v>
      </c>
      <c r="C2061" s="913">
        <v>65728</v>
      </c>
      <c r="D2061" s="289">
        <v>13990.400000000001</v>
      </c>
      <c r="E2061" s="255">
        <v>24.292403423734498</v>
      </c>
      <c r="F2061" s="256">
        <v>17000</v>
      </c>
      <c r="G2061" s="256">
        <v>17000</v>
      </c>
      <c r="H2061" s="256">
        <v>0</v>
      </c>
      <c r="I2061" s="257">
        <v>0</v>
      </c>
      <c r="J2061" s="256">
        <v>17269.378000000001</v>
      </c>
      <c r="K2061" s="256">
        <v>17277.499993678157</v>
      </c>
      <c r="L2061" s="256">
        <v>3182.3999999999996</v>
      </c>
      <c r="M2061" s="256">
        <v>18.419331507246074</v>
      </c>
      <c r="N2061" s="259">
        <v>7.6</v>
      </c>
      <c r="O2061" s="258">
        <v>0</v>
      </c>
      <c r="P2061" s="256">
        <v>180.39999999999998</v>
      </c>
      <c r="Q2061" s="258">
        <v>19.472617948370807</v>
      </c>
      <c r="R2061" s="258">
        <v>18.775430128404164</v>
      </c>
      <c r="S2061" s="258">
        <v>10808.000000000002</v>
      </c>
      <c r="T2061" s="259">
        <v>10809.6</v>
      </c>
      <c r="U2061" s="257">
        <v>18.769382151275188</v>
      </c>
      <c r="V2061" s="258">
        <v>993.6</v>
      </c>
      <c r="W2061" s="258">
        <v>172.79999999999998</v>
      </c>
      <c r="X2061" s="259">
        <v>9643.2000000000007</v>
      </c>
      <c r="Y2061" s="259">
        <v>307.2</v>
      </c>
      <c r="Z2061" s="256">
        <v>3200</v>
      </c>
      <c r="AA2061" s="256">
        <v>7.6</v>
      </c>
      <c r="AB2061" s="256">
        <v>0</v>
      </c>
      <c r="AC2061" s="256">
        <v>0</v>
      </c>
      <c r="AD2061" s="259">
        <v>270.40000000000009</v>
      </c>
      <c r="AE2061" s="258">
        <v>0</v>
      </c>
      <c r="AF2061" s="258">
        <v>0</v>
      </c>
      <c r="AG2061" s="258">
        <v>0</v>
      </c>
      <c r="AH2061" s="260">
        <v>0</v>
      </c>
      <c r="AI2061" s="186">
        <v>16708.490000000002</v>
      </c>
      <c r="AJ2061" s="192">
        <v>7501943416178</v>
      </c>
      <c r="AK2061" s="192">
        <v>65199</v>
      </c>
      <c r="AL2061" s="90" t="s">
        <v>279</v>
      </c>
      <c r="AM2061" s="75">
        <v>65728</v>
      </c>
      <c r="AN2061" s="73" t="s">
        <v>614</v>
      </c>
      <c r="AO2061" s="188">
        <v>17878.543666666665</v>
      </c>
      <c r="AP2061" s="188">
        <v>15865.6</v>
      </c>
      <c r="AQ2061" s="187">
        <v>124.79352624143823</v>
      </c>
      <c r="AR2061" s="188">
        <v>20000.002999999997</v>
      </c>
      <c r="AS2061" s="187">
        <v>107.71801044864544</v>
      </c>
      <c r="AT2061" s="188">
        <v>17770.028000000002</v>
      </c>
      <c r="AU2061" s="187">
        <v>113.15558442337958</v>
      </c>
      <c r="AV2061" s="188">
        <v>14526.445</v>
      </c>
      <c r="AW2061" s="187">
        <v>109.15689812740712</v>
      </c>
      <c r="AX2061" s="188">
        <v>15125.36</v>
      </c>
      <c r="AY2061" s="187">
        <v>106.72701351207006</v>
      </c>
      <c r="AZ2061" s="188">
        <v>14725.970999999998</v>
      </c>
      <c r="BA2061" s="187">
        <v>111.51765581312962</v>
      </c>
      <c r="BB2061" s="188">
        <v>18289.643</v>
      </c>
      <c r="BC2061" s="187">
        <v>133.9841494692873</v>
      </c>
      <c r="BD2061" s="75"/>
      <c r="BE2061" s="75"/>
      <c r="BG2061" s="74"/>
      <c r="BH2061" s="74"/>
      <c r="BI2061" s="194"/>
      <c r="BJ2061" s="74"/>
      <c r="BK2061" s="74"/>
      <c r="BL2061" s="74"/>
    </row>
    <row r="2062" spans="1:64" ht="11.25" customHeight="1" x14ac:dyDescent="0.3">
      <c r="A2062" s="227" t="s">
        <v>2646</v>
      </c>
      <c r="B2062" s="261">
        <v>0</v>
      </c>
      <c r="C2062" s="919">
        <v>65306</v>
      </c>
      <c r="D2062" s="407">
        <v>1E-4</v>
      </c>
      <c r="E2062" s="263">
        <v>0</v>
      </c>
      <c r="F2062" s="264">
        <v>0</v>
      </c>
      <c r="G2062" s="264">
        <v>0</v>
      </c>
      <c r="H2062" s="264">
        <v>0</v>
      </c>
      <c r="I2062" s="266">
        <v>0</v>
      </c>
      <c r="J2062" s="264">
        <v>0</v>
      </c>
      <c r="K2062" s="264">
        <v>0</v>
      </c>
      <c r="L2062" s="264">
        <v>0</v>
      </c>
      <c r="M2062" s="264">
        <v>0</v>
      </c>
      <c r="N2062" s="267">
        <v>0</v>
      </c>
      <c r="O2062" s="268">
        <v>0</v>
      </c>
      <c r="P2062" s="264">
        <v>0</v>
      </c>
      <c r="Q2062" s="268">
        <v>0</v>
      </c>
      <c r="R2062" s="268">
        <v>0</v>
      </c>
      <c r="S2062" s="268">
        <v>1E-4</v>
      </c>
      <c r="T2062" s="267">
        <v>0</v>
      </c>
      <c r="U2062" s="266">
        <v>0</v>
      </c>
      <c r="V2062" s="268">
        <v>0</v>
      </c>
      <c r="W2062" s="268">
        <v>0</v>
      </c>
      <c r="X2062" s="267">
        <v>0</v>
      </c>
      <c r="Y2062" s="267">
        <v>0</v>
      </c>
      <c r="Z2062" s="264">
        <v>0</v>
      </c>
      <c r="AA2062" s="264">
        <v>0</v>
      </c>
      <c r="AB2062" s="264">
        <v>0</v>
      </c>
      <c r="AC2062" s="264">
        <v>0</v>
      </c>
      <c r="AD2062" s="267">
        <v>0</v>
      </c>
      <c r="AE2062" s="268">
        <v>0</v>
      </c>
      <c r="AF2062" s="268">
        <v>0</v>
      </c>
      <c r="AG2062" s="268">
        <v>0</v>
      </c>
      <c r="AH2062" s="269">
        <v>0</v>
      </c>
      <c r="AI2062" s="186">
        <v>0</v>
      </c>
      <c r="AJ2062" s="192">
        <v>7501943442405</v>
      </c>
      <c r="AK2062" s="192">
        <v>65139</v>
      </c>
      <c r="AL2062" s="90" t="s">
        <v>279</v>
      </c>
      <c r="AM2062" s="75">
        <v>65306</v>
      </c>
      <c r="AN2062" s="73" t="s">
        <v>614</v>
      </c>
      <c r="AO2062" s="188">
        <v>0</v>
      </c>
      <c r="AP2062" s="188">
        <v>0</v>
      </c>
      <c r="AQ2062" s="187">
        <v>0</v>
      </c>
      <c r="AR2062" s="188">
        <v>0</v>
      </c>
      <c r="AS2062" s="187">
        <v>0</v>
      </c>
      <c r="AT2062" s="188">
        <v>0</v>
      </c>
      <c r="AU2062" s="187">
        <v>0</v>
      </c>
      <c r="AV2062" s="188">
        <v>0</v>
      </c>
      <c r="AW2062" s="187">
        <v>0</v>
      </c>
      <c r="AX2062" s="188">
        <v>0</v>
      </c>
      <c r="AY2062" s="187">
        <v>0</v>
      </c>
      <c r="AZ2062" s="188">
        <v>0</v>
      </c>
      <c r="BA2062" s="187">
        <v>0</v>
      </c>
      <c r="BB2062" s="188">
        <v>0</v>
      </c>
      <c r="BC2062" s="187">
        <v>0</v>
      </c>
      <c r="BD2062" s="75"/>
      <c r="BE2062" s="75"/>
      <c r="BG2062" s="74"/>
      <c r="BH2062" s="74"/>
      <c r="BI2062" s="194"/>
      <c r="BJ2062" s="74"/>
      <c r="BK2062" s="74"/>
      <c r="BL2062" s="74"/>
    </row>
    <row r="2063" spans="1:64" ht="11.25" customHeight="1" x14ac:dyDescent="0.3">
      <c r="A2063" s="252" t="s">
        <v>2647</v>
      </c>
      <c r="B2063" s="253">
        <v>0</v>
      </c>
      <c r="C2063" s="913">
        <v>65139</v>
      </c>
      <c r="D2063" s="289">
        <v>54.4</v>
      </c>
      <c r="E2063" s="255">
        <v>2.3274595106354621</v>
      </c>
      <c r="F2063" s="256">
        <v>2800</v>
      </c>
      <c r="G2063" s="256">
        <v>2800</v>
      </c>
      <c r="H2063" s="256">
        <v>1449.6000000000001</v>
      </c>
      <c r="I2063" s="257">
        <v>51.771428571428579</v>
      </c>
      <c r="J2063" s="256">
        <v>685.69900000000007</v>
      </c>
      <c r="K2063" s="256">
        <v>701.19372326026746</v>
      </c>
      <c r="L2063" s="256">
        <v>198.4</v>
      </c>
      <c r="M2063" s="256">
        <v>28.294605815568367</v>
      </c>
      <c r="N2063" s="259">
        <v>4.8</v>
      </c>
      <c r="O2063" s="258">
        <v>0</v>
      </c>
      <c r="P2063" s="256">
        <v>60.8</v>
      </c>
      <c r="Q2063" s="258">
        <v>37.80084264378393</v>
      </c>
      <c r="R2063" s="258">
        <v>57.121273328384611</v>
      </c>
      <c r="S2063" s="258">
        <v>1305.6000000000001</v>
      </c>
      <c r="T2063" s="259">
        <v>2372.8000000000002</v>
      </c>
      <c r="U2063" s="257">
        <v>101.51830747859974</v>
      </c>
      <c r="V2063" s="258">
        <v>184</v>
      </c>
      <c r="W2063" s="258">
        <v>56</v>
      </c>
      <c r="X2063" s="259">
        <v>2132.8000000000002</v>
      </c>
      <c r="Y2063" s="259">
        <v>0</v>
      </c>
      <c r="Z2063" s="256">
        <v>0</v>
      </c>
      <c r="AA2063" s="256">
        <v>0</v>
      </c>
      <c r="AB2063" s="256">
        <v>0</v>
      </c>
      <c r="AC2063" s="256">
        <v>0</v>
      </c>
      <c r="AD2063" s="259">
        <v>0</v>
      </c>
      <c r="AE2063" s="258">
        <v>46.4</v>
      </c>
      <c r="AF2063" s="258">
        <v>46.4</v>
      </c>
      <c r="AG2063" s="258">
        <v>0</v>
      </c>
      <c r="AH2063" s="260">
        <v>0</v>
      </c>
      <c r="AI2063" s="186">
        <v>627.18899999999996</v>
      </c>
      <c r="AJ2063" s="192">
        <v>7501943442405</v>
      </c>
      <c r="AK2063" s="192" t="s">
        <v>262</v>
      </c>
      <c r="AL2063" s="90" t="s">
        <v>278</v>
      </c>
      <c r="AM2063" s="75">
        <v>65139</v>
      </c>
      <c r="AN2063" s="73" t="s">
        <v>614</v>
      </c>
      <c r="AO2063" s="188">
        <v>367.46666666666664</v>
      </c>
      <c r="AP2063" s="188">
        <v>150.4</v>
      </c>
      <c r="AQ2063" s="187">
        <v>20.160857908847184</v>
      </c>
      <c r="AR2063" s="188">
        <v>604.79999999999995</v>
      </c>
      <c r="AS2063" s="187">
        <v>58.832684824902714</v>
      </c>
      <c r="AT2063" s="188">
        <v>347.2</v>
      </c>
      <c r="AU2063" s="187">
        <v>52.03121033406974</v>
      </c>
      <c r="AV2063" s="188">
        <v>435.2</v>
      </c>
      <c r="AW2063" s="187">
        <v>79.5132735278534</v>
      </c>
      <c r="AX2063" s="188">
        <v>859.2</v>
      </c>
      <c r="AY2063" s="187">
        <v>160.23428321824738</v>
      </c>
      <c r="AZ2063" s="188">
        <v>899.19999999999993</v>
      </c>
      <c r="BA2063" s="187">
        <v>124.65223166349311</v>
      </c>
      <c r="BB2063" s="188">
        <v>480</v>
      </c>
      <c r="BC2063" s="187">
        <v>91.549493529075576</v>
      </c>
      <c r="BD2063" s="75"/>
      <c r="BE2063" s="75"/>
      <c r="BG2063" s="74"/>
      <c r="BH2063" s="74"/>
      <c r="BI2063" s="194"/>
      <c r="BJ2063" s="74"/>
      <c r="BK2063" s="74"/>
      <c r="BL2063" s="74"/>
    </row>
    <row r="2064" spans="1:64" ht="11.25" customHeight="1" x14ac:dyDescent="0.3">
      <c r="A2064" s="252" t="s">
        <v>2648</v>
      </c>
      <c r="B2064" s="253">
        <v>0</v>
      </c>
      <c r="C2064" s="913">
        <v>64403</v>
      </c>
      <c r="D2064" s="289">
        <v>3420.1600000000003</v>
      </c>
      <c r="E2064" s="255">
        <v>53.294691425004537</v>
      </c>
      <c r="F2064" s="256">
        <v>0</v>
      </c>
      <c r="G2064" s="256">
        <v>0</v>
      </c>
      <c r="H2064" s="256">
        <v>0</v>
      </c>
      <c r="I2064" s="257">
        <v>0</v>
      </c>
      <c r="J2064" s="256">
        <v>1995.9550000000002</v>
      </c>
      <c r="K2064" s="256">
        <v>1925.2349015733375</v>
      </c>
      <c r="L2064" s="256">
        <v>266.24</v>
      </c>
      <c r="M2064" s="256">
        <v>13.828961846807564</v>
      </c>
      <c r="N2064" s="259">
        <v>0</v>
      </c>
      <c r="O2064" s="258">
        <v>32</v>
      </c>
      <c r="P2064" s="256">
        <v>32</v>
      </c>
      <c r="Q2064" s="258">
        <v>14.942220641246919</v>
      </c>
      <c r="R2064" s="258">
        <v>47.404675957123274</v>
      </c>
      <c r="S2064" s="258">
        <v>3153.92</v>
      </c>
      <c r="T2064" s="259">
        <v>3152.6400000000003</v>
      </c>
      <c r="U2064" s="257">
        <v>49.126057252913988</v>
      </c>
      <c r="V2064" s="258">
        <v>0</v>
      </c>
      <c r="W2064" s="258">
        <v>0</v>
      </c>
      <c r="X2064" s="259">
        <v>3152.6400000000003</v>
      </c>
      <c r="Y2064" s="259">
        <v>631.04</v>
      </c>
      <c r="Z2064" s="256">
        <v>0</v>
      </c>
      <c r="AA2064" s="256">
        <v>0</v>
      </c>
      <c r="AB2064" s="256">
        <v>0</v>
      </c>
      <c r="AC2064" s="256">
        <v>0</v>
      </c>
      <c r="AD2064" s="259">
        <v>92.159999999999968</v>
      </c>
      <c r="AE2064" s="258">
        <v>0</v>
      </c>
      <c r="AF2064" s="258">
        <v>0</v>
      </c>
      <c r="AG2064" s="258">
        <v>0</v>
      </c>
      <c r="AH2064" s="260">
        <v>0</v>
      </c>
      <c r="AI2064" s="186">
        <v>2096.8989999999999</v>
      </c>
      <c r="AJ2064" s="192">
        <v>7501943416178</v>
      </c>
      <c r="AK2064" s="192">
        <v>65199</v>
      </c>
      <c r="AL2064" s="90" t="s">
        <v>279</v>
      </c>
      <c r="AM2064" s="75">
        <v>64403</v>
      </c>
      <c r="AN2064" s="73" t="s">
        <v>614</v>
      </c>
      <c r="AO2064" s="188">
        <v>1945.1733333333332</v>
      </c>
      <c r="AP2064" s="188">
        <v>1697.2799999999997</v>
      </c>
      <c r="AQ2064" s="187">
        <v>75.5017793594306</v>
      </c>
      <c r="AR2064" s="188">
        <v>2039.0400000000002</v>
      </c>
      <c r="AS2064" s="187">
        <v>89.549407114624515</v>
      </c>
      <c r="AT2064" s="188">
        <v>2099.1999999999998</v>
      </c>
      <c r="AU2064" s="187">
        <v>120.36934673482091</v>
      </c>
      <c r="AV2064" s="188">
        <v>2114.56</v>
      </c>
      <c r="AW2064" s="187">
        <v>119.49434614797778</v>
      </c>
      <c r="AX2064" s="188">
        <v>2091.52</v>
      </c>
      <c r="AY2064" s="187">
        <v>110.08</v>
      </c>
      <c r="AZ2064" s="188">
        <v>2632.96</v>
      </c>
      <c r="BA2064" s="187">
        <v>146.7984744754005</v>
      </c>
      <c r="BB2064" s="188">
        <v>2250.2400000000002</v>
      </c>
      <c r="BC2064" s="187">
        <v>135.38657965704397</v>
      </c>
      <c r="BD2064" s="75"/>
      <c r="BE2064" s="75"/>
      <c r="BG2064" s="74"/>
      <c r="BH2064" s="74"/>
      <c r="BI2064" s="194"/>
      <c r="BJ2064" s="74"/>
      <c r="BK2064" s="74"/>
      <c r="BL2064" s="74"/>
    </row>
    <row r="2065" spans="1:64" ht="11.25" customHeight="1" x14ac:dyDescent="0.3">
      <c r="A2065" s="227" t="s">
        <v>2649</v>
      </c>
      <c r="B2065" s="261">
        <v>0</v>
      </c>
      <c r="C2065" s="919">
        <v>65806</v>
      </c>
      <c r="D2065" s="407">
        <v>1E-4</v>
      </c>
      <c r="E2065" s="263">
        <v>0</v>
      </c>
      <c r="F2065" s="264">
        <v>0</v>
      </c>
      <c r="G2065" s="264">
        <v>0</v>
      </c>
      <c r="H2065" s="264">
        <v>0</v>
      </c>
      <c r="I2065" s="266">
        <v>0</v>
      </c>
      <c r="J2065" s="264">
        <v>0</v>
      </c>
      <c r="K2065" s="264">
        <v>0</v>
      </c>
      <c r="L2065" s="264">
        <v>0</v>
      </c>
      <c r="M2065" s="264">
        <v>0</v>
      </c>
      <c r="N2065" s="267">
        <v>0</v>
      </c>
      <c r="O2065" s="268">
        <v>0</v>
      </c>
      <c r="P2065" s="264">
        <v>0</v>
      </c>
      <c r="Q2065" s="268">
        <v>0</v>
      </c>
      <c r="R2065" s="268">
        <v>0</v>
      </c>
      <c r="S2065" s="268">
        <v>1E-4</v>
      </c>
      <c r="T2065" s="267">
        <v>0</v>
      </c>
      <c r="U2065" s="266">
        <v>0</v>
      </c>
      <c r="V2065" s="268">
        <v>0</v>
      </c>
      <c r="W2065" s="268">
        <v>0</v>
      </c>
      <c r="X2065" s="267">
        <v>0</v>
      </c>
      <c r="Y2065" s="267">
        <v>0</v>
      </c>
      <c r="Z2065" s="264">
        <v>0</v>
      </c>
      <c r="AA2065" s="264">
        <v>0</v>
      </c>
      <c r="AB2065" s="264">
        <v>0</v>
      </c>
      <c r="AC2065" s="264">
        <v>0</v>
      </c>
      <c r="AD2065" s="267">
        <v>0</v>
      </c>
      <c r="AE2065" s="268">
        <v>0</v>
      </c>
      <c r="AF2065" s="268">
        <v>0</v>
      </c>
      <c r="AG2065" s="268">
        <v>0</v>
      </c>
      <c r="AH2065" s="269">
        <v>0</v>
      </c>
      <c r="AI2065" s="186">
        <v>0</v>
      </c>
      <c r="AJ2065" s="192">
        <v>7506425622955</v>
      </c>
      <c r="AK2065" s="192" t="s">
        <v>262</v>
      </c>
      <c r="AL2065" s="90" t="s">
        <v>279</v>
      </c>
      <c r="AM2065" s="75">
        <v>65806</v>
      </c>
      <c r="AN2065" s="73" t="s">
        <v>614</v>
      </c>
      <c r="AO2065" s="188">
        <v>0</v>
      </c>
      <c r="AP2065" s="188">
        <v>0</v>
      </c>
      <c r="AQ2065" s="187">
        <v>0</v>
      </c>
      <c r="AR2065" s="188">
        <v>0</v>
      </c>
      <c r="AS2065" s="187">
        <v>0</v>
      </c>
      <c r="AT2065" s="188">
        <v>0</v>
      </c>
      <c r="AU2065" s="187">
        <v>0</v>
      </c>
      <c r="AV2065" s="188">
        <v>0</v>
      </c>
      <c r="AW2065" s="187">
        <v>0</v>
      </c>
      <c r="AX2065" s="188">
        <v>0</v>
      </c>
      <c r="AY2065" s="187">
        <v>0</v>
      </c>
      <c r="AZ2065" s="188">
        <v>0</v>
      </c>
      <c r="BA2065" s="187">
        <v>0</v>
      </c>
      <c r="BB2065" s="188">
        <v>0</v>
      </c>
      <c r="BC2065" s="187">
        <v>0</v>
      </c>
      <c r="BD2065" s="75"/>
      <c r="BE2065" s="75"/>
      <c r="BG2065" s="74"/>
      <c r="BH2065" s="74"/>
      <c r="BI2065" s="194"/>
      <c r="BJ2065" s="74"/>
      <c r="BK2065" s="74"/>
      <c r="BL2065" s="74"/>
    </row>
    <row r="2066" spans="1:64" ht="11.25" customHeight="1" x14ac:dyDescent="0.3">
      <c r="A2066" s="252" t="s">
        <v>2650</v>
      </c>
      <c r="B2066" s="253">
        <v>0</v>
      </c>
      <c r="C2066" s="913">
        <v>65579</v>
      </c>
      <c r="D2066" s="289">
        <v>282.24</v>
      </c>
      <c r="E2066" s="255">
        <v>0</v>
      </c>
      <c r="F2066" s="256">
        <v>0</v>
      </c>
      <c r="G2066" s="256">
        <v>0</v>
      </c>
      <c r="H2066" s="256">
        <v>0</v>
      </c>
      <c r="I2066" s="257">
        <v>0</v>
      </c>
      <c r="J2066" s="256">
        <v>0</v>
      </c>
      <c r="K2066" s="256">
        <v>0</v>
      </c>
      <c r="L2066" s="256">
        <v>0</v>
      </c>
      <c r="M2066" s="256">
        <v>0</v>
      </c>
      <c r="N2066" s="259">
        <v>0</v>
      </c>
      <c r="O2066" s="258">
        <v>0</v>
      </c>
      <c r="P2066" s="256">
        <v>0</v>
      </c>
      <c r="Q2066" s="258">
        <v>0</v>
      </c>
      <c r="R2066" s="258">
        <v>0</v>
      </c>
      <c r="S2066" s="258">
        <v>282.24</v>
      </c>
      <c r="T2066" s="259">
        <v>282.24</v>
      </c>
      <c r="U2066" s="257">
        <v>0</v>
      </c>
      <c r="V2066" s="258">
        <v>0</v>
      </c>
      <c r="W2066" s="258">
        <v>0</v>
      </c>
      <c r="X2066" s="259">
        <v>282.24</v>
      </c>
      <c r="Y2066" s="259">
        <v>0</v>
      </c>
      <c r="Z2066" s="256">
        <v>0</v>
      </c>
      <c r="AA2066" s="256">
        <v>0</v>
      </c>
      <c r="AB2066" s="256">
        <v>0</v>
      </c>
      <c r="AC2066" s="256">
        <v>0</v>
      </c>
      <c r="AD2066" s="259">
        <v>0</v>
      </c>
      <c r="AE2066" s="258">
        <v>0</v>
      </c>
      <c r="AF2066" s="258">
        <v>0</v>
      </c>
      <c r="AG2066" s="258">
        <v>0</v>
      </c>
      <c r="AH2066" s="260">
        <v>0</v>
      </c>
      <c r="AI2066" s="186">
        <v>0</v>
      </c>
      <c r="AJ2066" s="192">
        <v>7506425622955</v>
      </c>
      <c r="AK2066" s="192" t="s">
        <v>262</v>
      </c>
      <c r="AL2066" s="90" t="s">
        <v>279</v>
      </c>
      <c r="AM2066" s="75">
        <v>65579</v>
      </c>
      <c r="AN2066" s="73" t="s">
        <v>614</v>
      </c>
      <c r="AO2066" s="188">
        <v>0</v>
      </c>
      <c r="AP2066" s="188">
        <v>0</v>
      </c>
      <c r="AQ2066" s="187">
        <v>0</v>
      </c>
      <c r="AR2066" s="188">
        <v>0</v>
      </c>
      <c r="AS2066" s="187">
        <v>0</v>
      </c>
      <c r="AT2066" s="188">
        <v>0</v>
      </c>
      <c r="AU2066" s="187">
        <v>0</v>
      </c>
      <c r="AV2066" s="188">
        <v>0</v>
      </c>
      <c r="AW2066" s="187">
        <v>0</v>
      </c>
      <c r="AX2066" s="188">
        <v>-201.6</v>
      </c>
      <c r="AY2066" s="187">
        <v>0</v>
      </c>
      <c r="AZ2066" s="188">
        <v>3588.48</v>
      </c>
      <c r="BA2066" s="187">
        <v>76.251553346665887</v>
      </c>
      <c r="BB2066" s="188">
        <v>3991.6800000000003</v>
      </c>
      <c r="BC2066" s="187">
        <v>86.20165938557119</v>
      </c>
      <c r="BD2066" s="75"/>
      <c r="BE2066" s="75"/>
      <c r="BG2066" s="74"/>
      <c r="BH2066" s="74"/>
      <c r="BI2066" s="194"/>
      <c r="BJ2066" s="74"/>
      <c r="BK2066" s="74"/>
      <c r="BL2066" s="74"/>
    </row>
    <row r="2067" spans="1:64" ht="11.25" customHeight="1" x14ac:dyDescent="0.3">
      <c r="A2067" s="252" t="s">
        <v>4852</v>
      </c>
      <c r="B2067" s="253">
        <v>0</v>
      </c>
      <c r="C2067" s="913">
        <v>64416</v>
      </c>
      <c r="D2067" s="289">
        <v>6696</v>
      </c>
      <c r="E2067" s="255">
        <v>36.969438056507364</v>
      </c>
      <c r="F2067" s="256">
        <v>4000</v>
      </c>
      <c r="G2067" s="256">
        <v>4000</v>
      </c>
      <c r="H2067" s="256">
        <v>0</v>
      </c>
      <c r="I2067" s="257">
        <v>0</v>
      </c>
      <c r="J2067" s="256">
        <v>4270.41</v>
      </c>
      <c r="K2067" s="256">
        <v>5433.6773984218316</v>
      </c>
      <c r="L2067" s="256">
        <v>864</v>
      </c>
      <c r="M2067" s="256">
        <v>15.900833572691338</v>
      </c>
      <c r="N2067" s="259">
        <v>0</v>
      </c>
      <c r="O2067" s="258">
        <v>0</v>
      </c>
      <c r="P2067" s="256">
        <v>0</v>
      </c>
      <c r="Q2067" s="258">
        <v>20.232249362473393</v>
      </c>
      <c r="R2067" s="258">
        <v>40.970304959008622</v>
      </c>
      <c r="S2067" s="258">
        <v>5832</v>
      </c>
      <c r="T2067" s="259">
        <v>5702.4</v>
      </c>
      <c r="U2067" s="257">
        <v>31.483650473928851</v>
      </c>
      <c r="V2067" s="258">
        <v>0</v>
      </c>
      <c r="W2067" s="258">
        <v>0</v>
      </c>
      <c r="X2067" s="259">
        <v>5702.4</v>
      </c>
      <c r="Y2067" s="259">
        <v>0</v>
      </c>
      <c r="Z2067" s="256">
        <v>0</v>
      </c>
      <c r="AA2067" s="256">
        <v>0</v>
      </c>
      <c r="AB2067" s="256">
        <v>0</v>
      </c>
      <c r="AC2067" s="256">
        <v>0</v>
      </c>
      <c r="AD2067" s="259">
        <v>43.200000000000045</v>
      </c>
      <c r="AE2067" s="258">
        <v>0</v>
      </c>
      <c r="AF2067" s="258">
        <v>0</v>
      </c>
      <c r="AG2067" s="258">
        <v>0</v>
      </c>
      <c r="AH2067" s="260">
        <v>0</v>
      </c>
      <c r="AI2067" s="186">
        <v>4260.1890000000003</v>
      </c>
      <c r="AJ2067" s="192">
        <v>7506425622955</v>
      </c>
      <c r="AK2067" s="192" t="s">
        <v>262</v>
      </c>
      <c r="AL2067" s="90" t="s">
        <v>279</v>
      </c>
      <c r="AM2067" s="75">
        <v>64416</v>
      </c>
      <c r="AN2067" s="73" t="s">
        <v>614</v>
      </c>
      <c r="AO2067" s="188">
        <v>5443.2</v>
      </c>
      <c r="AP2067" s="188">
        <v>5486.4000000000005</v>
      </c>
      <c r="AQ2067" s="187">
        <v>87.656175107844717</v>
      </c>
      <c r="AR2067" s="188">
        <v>4622.3999999999996</v>
      </c>
      <c r="AS2067" s="187">
        <v>74.458762886597924</v>
      </c>
      <c r="AT2067" s="188">
        <v>6220.8</v>
      </c>
      <c r="AU2067" s="187">
        <v>127.94734677087618</v>
      </c>
      <c r="AV2067" s="188">
        <v>3888</v>
      </c>
      <c r="AW2067" s="187">
        <v>83.84731507440155</v>
      </c>
      <c r="AX2067" s="188">
        <v>8078.4000000000005</v>
      </c>
      <c r="AY2067" s="187">
        <v>171.72432266301632</v>
      </c>
      <c r="AZ2067" s="188">
        <v>0</v>
      </c>
      <c r="BA2067" s="187">
        <v>0</v>
      </c>
      <c r="BB2067" s="188">
        <v>0</v>
      </c>
      <c r="BC2067" s="187">
        <v>0</v>
      </c>
      <c r="BD2067" s="75"/>
      <c r="BE2067" s="75"/>
      <c r="BG2067" s="74"/>
      <c r="BH2067" s="74"/>
      <c r="BI2067" s="194"/>
      <c r="BJ2067" s="74"/>
      <c r="BK2067" s="74"/>
      <c r="BL2067" s="74"/>
    </row>
    <row r="2068" spans="1:64" ht="11.25" customHeight="1" x14ac:dyDescent="0.3">
      <c r="A2068" s="227" t="s">
        <v>2651</v>
      </c>
      <c r="B2068" s="261">
        <v>0</v>
      </c>
      <c r="C2068" s="919">
        <v>65807</v>
      </c>
      <c r="D2068" s="407">
        <v>1E-4</v>
      </c>
      <c r="E2068" s="263">
        <v>0</v>
      </c>
      <c r="F2068" s="264">
        <v>0</v>
      </c>
      <c r="G2068" s="264">
        <v>0</v>
      </c>
      <c r="H2068" s="264">
        <v>0</v>
      </c>
      <c r="I2068" s="266">
        <v>0</v>
      </c>
      <c r="J2068" s="264">
        <v>0</v>
      </c>
      <c r="K2068" s="264">
        <v>0</v>
      </c>
      <c r="L2068" s="264">
        <v>0</v>
      </c>
      <c r="M2068" s="264">
        <v>0</v>
      </c>
      <c r="N2068" s="267">
        <v>0</v>
      </c>
      <c r="O2068" s="268">
        <v>0</v>
      </c>
      <c r="P2068" s="264">
        <v>0</v>
      </c>
      <c r="Q2068" s="268">
        <v>0</v>
      </c>
      <c r="R2068" s="268">
        <v>0</v>
      </c>
      <c r="S2068" s="268">
        <v>1E-4</v>
      </c>
      <c r="T2068" s="267">
        <v>0</v>
      </c>
      <c r="U2068" s="266">
        <v>0</v>
      </c>
      <c r="V2068" s="268">
        <v>0</v>
      </c>
      <c r="W2068" s="268">
        <v>0</v>
      </c>
      <c r="X2068" s="267">
        <v>0</v>
      </c>
      <c r="Y2068" s="267">
        <v>0</v>
      </c>
      <c r="Z2068" s="264">
        <v>0</v>
      </c>
      <c r="AA2068" s="264">
        <v>0</v>
      </c>
      <c r="AB2068" s="264">
        <v>0</v>
      </c>
      <c r="AC2068" s="264">
        <v>0</v>
      </c>
      <c r="AD2068" s="267">
        <v>0</v>
      </c>
      <c r="AE2068" s="268">
        <v>0</v>
      </c>
      <c r="AF2068" s="268">
        <v>0</v>
      </c>
      <c r="AG2068" s="268">
        <v>0</v>
      </c>
      <c r="AH2068" s="269">
        <v>0</v>
      </c>
      <c r="AI2068" s="186">
        <v>0</v>
      </c>
      <c r="AJ2068" s="192">
        <v>7506425622962</v>
      </c>
      <c r="AK2068" s="192" t="s">
        <v>262</v>
      </c>
      <c r="AL2068" s="90" t="s">
        <v>279</v>
      </c>
      <c r="AM2068" s="75">
        <v>65807</v>
      </c>
      <c r="AN2068" s="73" t="s">
        <v>614</v>
      </c>
      <c r="AO2068" s="188">
        <v>0</v>
      </c>
      <c r="AP2068" s="188">
        <v>0</v>
      </c>
      <c r="AQ2068" s="187">
        <v>0</v>
      </c>
      <c r="AR2068" s="188">
        <v>0</v>
      </c>
      <c r="AS2068" s="187">
        <v>0</v>
      </c>
      <c r="AT2068" s="188">
        <v>0</v>
      </c>
      <c r="AU2068" s="187">
        <v>0</v>
      </c>
      <c r="AV2068" s="188">
        <v>0</v>
      </c>
      <c r="AW2068" s="187">
        <v>0</v>
      </c>
      <c r="AX2068" s="188">
        <v>0</v>
      </c>
      <c r="AY2068" s="187">
        <v>0</v>
      </c>
      <c r="AZ2068" s="188">
        <v>0</v>
      </c>
      <c r="BA2068" s="187">
        <v>0</v>
      </c>
      <c r="BB2068" s="188">
        <v>0</v>
      </c>
      <c r="BC2068" s="187">
        <v>0</v>
      </c>
      <c r="BD2068" s="75"/>
      <c r="BE2068" s="75"/>
      <c r="BG2068" s="74"/>
      <c r="BH2068" s="74"/>
      <c r="BI2068" s="194"/>
      <c r="BJ2068" s="74"/>
      <c r="BK2068" s="74"/>
      <c r="BL2068" s="74"/>
    </row>
    <row r="2069" spans="1:64" ht="11.25" customHeight="1" x14ac:dyDescent="0.3">
      <c r="A2069" s="252" t="s">
        <v>2652</v>
      </c>
      <c r="B2069" s="253">
        <v>0</v>
      </c>
      <c r="C2069" s="913">
        <v>65580</v>
      </c>
      <c r="D2069" s="289">
        <v>1982.3999999999999</v>
      </c>
      <c r="E2069" s="255">
        <v>229.1561414374726</v>
      </c>
      <c r="F2069" s="256">
        <v>0</v>
      </c>
      <c r="G2069" s="256">
        <v>0</v>
      </c>
      <c r="H2069" s="256">
        <v>0</v>
      </c>
      <c r="I2069" s="257">
        <v>0</v>
      </c>
      <c r="J2069" s="256">
        <v>0</v>
      </c>
      <c r="K2069" s="256">
        <v>259.52610140377794</v>
      </c>
      <c r="L2069" s="256">
        <v>0</v>
      </c>
      <c r="M2069" s="256">
        <v>0</v>
      </c>
      <c r="N2069" s="259">
        <v>0</v>
      </c>
      <c r="O2069" s="258">
        <v>0</v>
      </c>
      <c r="P2069" s="256">
        <v>0</v>
      </c>
      <c r="Q2069" s="258">
        <v>0</v>
      </c>
      <c r="R2069" s="258">
        <v>0</v>
      </c>
      <c r="S2069" s="258">
        <v>1982.3999999999999</v>
      </c>
      <c r="T2069" s="259">
        <v>1982.3999999999999</v>
      </c>
      <c r="U2069" s="257">
        <v>229.1561414374726</v>
      </c>
      <c r="V2069" s="258">
        <v>268.8</v>
      </c>
      <c r="W2069" s="258">
        <v>0</v>
      </c>
      <c r="X2069" s="259">
        <v>1713.6</v>
      </c>
      <c r="Y2069" s="259">
        <v>0</v>
      </c>
      <c r="Z2069" s="256">
        <v>0</v>
      </c>
      <c r="AA2069" s="256">
        <v>0</v>
      </c>
      <c r="AB2069" s="256">
        <v>0</v>
      </c>
      <c r="AC2069" s="256">
        <v>0</v>
      </c>
      <c r="AD2069" s="259">
        <v>0</v>
      </c>
      <c r="AE2069" s="258">
        <v>0</v>
      </c>
      <c r="AF2069" s="258">
        <v>0</v>
      </c>
      <c r="AG2069" s="258">
        <v>0</v>
      </c>
      <c r="AH2069" s="260">
        <v>0</v>
      </c>
      <c r="AI2069" s="186">
        <v>0</v>
      </c>
      <c r="AJ2069" s="192">
        <v>7506425622962</v>
      </c>
      <c r="AK2069" s="192" t="s">
        <v>262</v>
      </c>
      <c r="AL2069" s="90" t="s">
        <v>279</v>
      </c>
      <c r="AM2069" s="75">
        <v>65580</v>
      </c>
      <c r="AN2069" s="73" t="s">
        <v>614</v>
      </c>
      <c r="AO2069" s="188">
        <v>168</v>
      </c>
      <c r="AP2069" s="188">
        <v>67.2</v>
      </c>
      <c r="AQ2069" s="187">
        <v>30.270270270270274</v>
      </c>
      <c r="AR2069" s="188">
        <v>235.20000000000002</v>
      </c>
      <c r="AS2069" s="187">
        <v>90.810810810810821</v>
      </c>
      <c r="AT2069" s="188">
        <v>201.6</v>
      </c>
      <c r="AU2069" s="187">
        <v>0</v>
      </c>
      <c r="AV2069" s="188">
        <v>67.199999999999989</v>
      </c>
      <c r="AW2069" s="187">
        <v>0</v>
      </c>
      <c r="AX2069" s="188">
        <v>369.6</v>
      </c>
      <c r="AY2069" s="187">
        <v>0</v>
      </c>
      <c r="AZ2069" s="188">
        <v>4032</v>
      </c>
      <c r="BA2069" s="187">
        <v>42.612259653696434</v>
      </c>
      <c r="BB2069" s="188">
        <v>7459.2</v>
      </c>
      <c r="BC2069" s="187">
        <v>75.206306841382457</v>
      </c>
      <c r="BD2069" s="75"/>
      <c r="BE2069" s="75"/>
      <c r="BG2069" s="74"/>
      <c r="BH2069" s="74"/>
      <c r="BI2069" s="194"/>
      <c r="BJ2069" s="74"/>
      <c r="BK2069" s="74"/>
      <c r="BL2069" s="74"/>
    </row>
    <row r="2070" spans="1:64" ht="11.25" customHeight="1" x14ac:dyDescent="0.3">
      <c r="A2070" s="252" t="s">
        <v>4853</v>
      </c>
      <c r="B2070" s="253">
        <v>0</v>
      </c>
      <c r="C2070" s="913">
        <v>64423</v>
      </c>
      <c r="D2070" s="289">
        <v>401.6</v>
      </c>
      <c r="E2070" s="255">
        <v>0</v>
      </c>
      <c r="F2070" s="256">
        <v>0</v>
      </c>
      <c r="G2070" s="256">
        <v>0</v>
      </c>
      <c r="H2070" s="256">
        <v>0</v>
      </c>
      <c r="I2070" s="257">
        <v>0</v>
      </c>
      <c r="J2070" s="256">
        <v>0</v>
      </c>
      <c r="K2070" s="256">
        <v>0</v>
      </c>
      <c r="L2070" s="256">
        <v>0</v>
      </c>
      <c r="M2070" s="256">
        <v>0</v>
      </c>
      <c r="N2070" s="259">
        <v>0</v>
      </c>
      <c r="O2070" s="258">
        <v>0</v>
      </c>
      <c r="P2070" s="256">
        <v>0</v>
      </c>
      <c r="Q2070" s="258">
        <v>0</v>
      </c>
      <c r="R2070" s="258">
        <v>0</v>
      </c>
      <c r="S2070" s="258">
        <v>401.6</v>
      </c>
      <c r="T2070" s="259">
        <v>401.6</v>
      </c>
      <c r="U2070" s="257">
        <v>0</v>
      </c>
      <c r="V2070" s="258">
        <v>0</v>
      </c>
      <c r="W2070" s="258">
        <v>0</v>
      </c>
      <c r="X2070" s="259">
        <v>401.6</v>
      </c>
      <c r="Y2070" s="259">
        <v>0</v>
      </c>
      <c r="Z2070" s="256">
        <v>0</v>
      </c>
      <c r="AA2070" s="256">
        <v>0</v>
      </c>
      <c r="AB2070" s="256">
        <v>0</v>
      </c>
      <c r="AC2070" s="256">
        <v>0</v>
      </c>
      <c r="AD2070" s="259">
        <v>0</v>
      </c>
      <c r="AE2070" s="258">
        <v>0</v>
      </c>
      <c r="AF2070" s="258">
        <v>0</v>
      </c>
      <c r="AG2070" s="258">
        <v>0</v>
      </c>
      <c r="AH2070" s="260">
        <v>0</v>
      </c>
      <c r="AI2070" s="186">
        <v>0</v>
      </c>
      <c r="AJ2070" s="192">
        <v>7506425622962</v>
      </c>
      <c r="AK2070" s="192" t="s">
        <v>262</v>
      </c>
      <c r="AL2070" s="90" t="s">
        <v>279</v>
      </c>
      <c r="AM2070" s="75">
        <v>64423</v>
      </c>
      <c r="AN2070" s="73" t="s">
        <v>614</v>
      </c>
      <c r="AO2070" s="188">
        <v>647.46666666666681</v>
      </c>
      <c r="AP2070" s="188">
        <v>24</v>
      </c>
      <c r="AQ2070" s="187">
        <v>0</v>
      </c>
      <c r="AR2070" s="188">
        <v>0</v>
      </c>
      <c r="AS2070" s="187">
        <v>0</v>
      </c>
      <c r="AT2070" s="188">
        <v>1918.4000000000003</v>
      </c>
      <c r="AU2070" s="187">
        <v>0</v>
      </c>
      <c r="AV2070" s="188">
        <v>1814.3999999999999</v>
      </c>
      <c r="AW2070" s="187">
        <v>0</v>
      </c>
      <c r="AX2070" s="188">
        <v>1934.3999999999999</v>
      </c>
      <c r="AY2070" s="187">
        <v>0</v>
      </c>
      <c r="AZ2070" s="188">
        <v>0</v>
      </c>
      <c r="BA2070" s="187">
        <v>0</v>
      </c>
      <c r="BB2070" s="188">
        <v>0</v>
      </c>
      <c r="BC2070" s="187">
        <v>0</v>
      </c>
      <c r="BD2070" s="75"/>
      <c r="BE2070" s="75"/>
      <c r="BG2070" s="74"/>
      <c r="BH2070" s="74"/>
      <c r="BI2070" s="194"/>
      <c r="BJ2070" s="74"/>
      <c r="BK2070" s="74"/>
      <c r="BL2070" s="74"/>
    </row>
    <row r="2071" spans="1:64" ht="11.25" customHeight="1" x14ac:dyDescent="0.3">
      <c r="A2071" s="252" t="s">
        <v>4854</v>
      </c>
      <c r="B2071" s="253">
        <v>0</v>
      </c>
      <c r="C2071" s="913">
        <v>64417</v>
      </c>
      <c r="D2071" s="289">
        <v>3672</v>
      </c>
      <c r="E2071" s="255">
        <v>13.110874814105557</v>
      </c>
      <c r="F2071" s="256">
        <v>12000</v>
      </c>
      <c r="G2071" s="256">
        <v>12000</v>
      </c>
      <c r="H2071" s="256">
        <v>3816</v>
      </c>
      <c r="I2071" s="257">
        <v>31.8</v>
      </c>
      <c r="J2071" s="256">
        <v>6663.4059999999999</v>
      </c>
      <c r="K2071" s="256">
        <v>8402.1853279754068</v>
      </c>
      <c r="L2071" s="256">
        <v>1044</v>
      </c>
      <c r="M2071" s="256">
        <v>12.425338876113109</v>
      </c>
      <c r="N2071" s="259">
        <v>0</v>
      </c>
      <c r="O2071" s="258">
        <v>0</v>
      </c>
      <c r="P2071" s="256">
        <v>0</v>
      </c>
      <c r="Q2071" s="258">
        <v>15.667663053999711</v>
      </c>
      <c r="R2071" s="258">
        <v>29.012189862061536</v>
      </c>
      <c r="S2071" s="258">
        <v>6444</v>
      </c>
      <c r="T2071" s="259">
        <v>6444</v>
      </c>
      <c r="U2071" s="257">
        <v>23.008299918871515</v>
      </c>
      <c r="V2071" s="258">
        <v>0</v>
      </c>
      <c r="W2071" s="258">
        <v>0</v>
      </c>
      <c r="X2071" s="259">
        <v>6444</v>
      </c>
      <c r="Y2071" s="259">
        <v>0</v>
      </c>
      <c r="Z2071" s="256">
        <v>1584</v>
      </c>
      <c r="AA2071" s="256">
        <v>0</v>
      </c>
      <c r="AB2071" s="256">
        <v>0</v>
      </c>
      <c r="AC2071" s="256">
        <v>0</v>
      </c>
      <c r="AD2071" s="259">
        <v>0</v>
      </c>
      <c r="AE2071" s="258">
        <v>0</v>
      </c>
      <c r="AF2071" s="258">
        <v>0</v>
      </c>
      <c r="AG2071" s="258">
        <v>0</v>
      </c>
      <c r="AH2071" s="260">
        <v>0</v>
      </c>
      <c r="AI2071" s="186">
        <v>6647.6009999999997</v>
      </c>
      <c r="AJ2071" s="192">
        <v>7506425622962</v>
      </c>
      <c r="AK2071" s="192" t="s">
        <v>262</v>
      </c>
      <c r="AL2071" s="90" t="s">
        <v>279</v>
      </c>
      <c r="AM2071" s="75">
        <v>64417</v>
      </c>
      <c r="AN2071" s="73" t="s">
        <v>614</v>
      </c>
      <c r="AO2071" s="188">
        <v>8388</v>
      </c>
      <c r="AP2071" s="188">
        <v>9108</v>
      </c>
      <c r="AQ2071" s="187">
        <v>138.35637247455568</v>
      </c>
      <c r="AR2071" s="188">
        <v>6300</v>
      </c>
      <c r="AS2071" s="187">
        <v>96.492571603614635</v>
      </c>
      <c r="AT2071" s="188">
        <v>9756</v>
      </c>
      <c r="AU2071" s="187">
        <v>93.100122425324997</v>
      </c>
      <c r="AV2071" s="188">
        <v>4932</v>
      </c>
      <c r="AW2071" s="187">
        <v>49.514577434946112</v>
      </c>
      <c r="AX2071" s="188">
        <v>9576</v>
      </c>
      <c r="AY2071" s="187">
        <v>101.16566794977618</v>
      </c>
      <c r="AZ2071" s="188">
        <v>0</v>
      </c>
      <c r="BA2071" s="187">
        <v>0</v>
      </c>
      <c r="BB2071" s="188">
        <v>0</v>
      </c>
      <c r="BC2071" s="187">
        <v>0</v>
      </c>
      <c r="BD2071" s="75"/>
      <c r="BE2071" s="75"/>
      <c r="BG2071" s="74"/>
      <c r="BH2071" s="74"/>
      <c r="BI2071" s="194"/>
      <c r="BJ2071" s="74"/>
      <c r="BK2071" s="74"/>
      <c r="BL2071" s="74"/>
    </row>
    <row r="2072" spans="1:64" ht="11.25" customHeight="1" x14ac:dyDescent="0.3">
      <c r="A2072" s="184" t="s">
        <v>2653</v>
      </c>
      <c r="B2072" s="185">
        <v>0</v>
      </c>
      <c r="C2072" s="916">
        <v>65729</v>
      </c>
      <c r="D2072" s="284">
        <v>14576</v>
      </c>
      <c r="E2072" s="91">
        <v>24.13017127112186</v>
      </c>
      <c r="F2072" s="186">
        <v>21000</v>
      </c>
      <c r="G2072" s="186">
        <v>21000</v>
      </c>
      <c r="H2072" s="186">
        <v>3587</v>
      </c>
      <c r="I2072" s="187">
        <v>17.080952380952379</v>
      </c>
      <c r="J2072" s="186">
        <v>17870.153999999999</v>
      </c>
      <c r="K2072" s="186">
        <v>18121.711407963412</v>
      </c>
      <c r="L2072" s="186">
        <v>2960</v>
      </c>
      <c r="M2072" s="186">
        <v>16.333998116200306</v>
      </c>
      <c r="N2072" s="188">
        <v>0</v>
      </c>
      <c r="O2072" s="189">
        <v>0</v>
      </c>
      <c r="P2072" s="186">
        <v>33.6</v>
      </c>
      <c r="Q2072" s="189">
        <v>16.751954124178226</v>
      </c>
      <c r="R2072" s="189">
        <v>25.522443734956063</v>
      </c>
      <c r="S2072" s="189">
        <v>15203</v>
      </c>
      <c r="T2072" s="188">
        <v>15153.6</v>
      </c>
      <c r="U2072" s="187">
        <v>25.086372350032399</v>
      </c>
      <c r="V2072" s="189">
        <v>640</v>
      </c>
      <c r="W2072" s="189">
        <v>33.6</v>
      </c>
      <c r="X2072" s="188">
        <v>14480</v>
      </c>
      <c r="Y2072" s="188">
        <v>1003.2</v>
      </c>
      <c r="Z2072" s="186">
        <v>2880</v>
      </c>
      <c r="AA2072" s="186">
        <v>0</v>
      </c>
      <c r="AB2072" s="186">
        <v>0</v>
      </c>
      <c r="AC2072" s="186">
        <v>0</v>
      </c>
      <c r="AD2072" s="188">
        <v>161.59999999999991</v>
      </c>
      <c r="AE2072" s="189">
        <v>0</v>
      </c>
      <c r="AF2072" s="189">
        <v>0</v>
      </c>
      <c r="AG2072" s="189">
        <v>0</v>
      </c>
      <c r="AH2072" s="191">
        <v>0</v>
      </c>
      <c r="AI2072" s="186">
        <v>18656.684000000001</v>
      </c>
      <c r="AJ2072" s="192">
        <v>7501943416864</v>
      </c>
      <c r="AK2072" s="192">
        <v>65200</v>
      </c>
      <c r="AL2072" s="90" t="s">
        <v>279</v>
      </c>
      <c r="AM2072" s="75">
        <v>65729</v>
      </c>
      <c r="AN2072" s="73" t="s">
        <v>614</v>
      </c>
      <c r="AO2072" s="188">
        <v>21127.466666666664</v>
      </c>
      <c r="AP2072" s="188">
        <v>17729.599999999999</v>
      </c>
      <c r="AQ2072" s="187">
        <v>93.15243244720061</v>
      </c>
      <c r="AR2072" s="188">
        <v>22241.600000000002</v>
      </c>
      <c r="AS2072" s="187">
        <v>88.566081312467659</v>
      </c>
      <c r="AT2072" s="188">
        <v>23411.199999999997</v>
      </c>
      <c r="AU2072" s="187">
        <v>129.52719073182578</v>
      </c>
      <c r="AV2072" s="188">
        <v>19419.2</v>
      </c>
      <c r="AW2072" s="187">
        <v>144.97002348805228</v>
      </c>
      <c r="AX2072" s="188">
        <v>21273.600000000002</v>
      </c>
      <c r="AY2072" s="187">
        <v>130.40679790550757</v>
      </c>
      <c r="AZ2072" s="188">
        <v>19166.399999999998</v>
      </c>
      <c r="BA2072" s="187">
        <v>110.26353938315161</v>
      </c>
      <c r="BB2072" s="188">
        <v>18817.600000000002</v>
      </c>
      <c r="BC2072" s="187">
        <v>121.73810353576286</v>
      </c>
      <c r="BD2072" s="75"/>
      <c r="BE2072" s="75"/>
      <c r="BG2072" s="74"/>
      <c r="BH2072" s="74"/>
      <c r="BI2072" s="194"/>
      <c r="BJ2072" s="74"/>
      <c r="BK2072" s="74"/>
      <c r="BL2072" s="74"/>
    </row>
    <row r="2073" spans="1:64" ht="11.25" customHeight="1" x14ac:dyDescent="0.3">
      <c r="A2073" s="313" t="s">
        <v>2654</v>
      </c>
      <c r="B2073" s="314">
        <v>0</v>
      </c>
      <c r="C2073" s="915">
        <v>65582</v>
      </c>
      <c r="D2073" s="455">
        <v>8608.7999999999993</v>
      </c>
      <c r="E2073" s="316">
        <v>79.440777352724382</v>
      </c>
      <c r="F2073" s="317">
        <v>0</v>
      </c>
      <c r="G2073" s="317">
        <v>0</v>
      </c>
      <c r="H2073" s="317">
        <v>0</v>
      </c>
      <c r="I2073" s="318">
        <v>0</v>
      </c>
      <c r="J2073" s="317">
        <v>3778.0419999999999</v>
      </c>
      <c r="K2073" s="317">
        <v>3251.0255892044461</v>
      </c>
      <c r="L2073" s="317">
        <v>1020</v>
      </c>
      <c r="M2073" s="317">
        <v>31.374714594282931</v>
      </c>
      <c r="N2073" s="319">
        <v>0</v>
      </c>
      <c r="O2073" s="288">
        <v>1020</v>
      </c>
      <c r="P2073" s="317">
        <v>1020</v>
      </c>
      <c r="Q2073" s="288">
        <v>53.996223440607594</v>
      </c>
      <c r="R2073" s="288">
        <v>60.25978535971808</v>
      </c>
      <c r="S2073" s="288">
        <v>7588.7999999999993</v>
      </c>
      <c r="T2073" s="319">
        <v>7588.8</v>
      </c>
      <c r="U2073" s="318">
        <v>70.028362974439503</v>
      </c>
      <c r="V2073" s="288">
        <v>0</v>
      </c>
      <c r="W2073" s="288">
        <v>0</v>
      </c>
      <c r="X2073" s="319">
        <v>7588.8</v>
      </c>
      <c r="Y2073" s="319">
        <v>0</v>
      </c>
      <c r="Z2073" s="317">
        <v>0</v>
      </c>
      <c r="AA2073" s="317">
        <v>0</v>
      </c>
      <c r="AB2073" s="317">
        <v>0</v>
      </c>
      <c r="AC2073" s="317">
        <v>0</v>
      </c>
      <c r="AD2073" s="319">
        <v>0</v>
      </c>
      <c r="AE2073" s="288">
        <v>0</v>
      </c>
      <c r="AF2073" s="288">
        <v>0</v>
      </c>
      <c r="AG2073" s="288">
        <v>0</v>
      </c>
      <c r="AH2073" s="320">
        <v>0</v>
      </c>
      <c r="AI2073" s="186">
        <v>2368.4079999999999</v>
      </c>
      <c r="AJ2073" s="192">
        <v>7506425622986</v>
      </c>
      <c r="AK2073" s="192" t="s">
        <v>262</v>
      </c>
      <c r="AL2073" s="90" t="s">
        <v>279</v>
      </c>
      <c r="AM2073" s="75">
        <v>65582</v>
      </c>
      <c r="AN2073" s="73" t="s">
        <v>614</v>
      </c>
      <c r="AO2073" s="188">
        <v>3060</v>
      </c>
      <c r="AP2073" s="188">
        <v>2448</v>
      </c>
      <c r="AQ2073" s="187">
        <v>94.15384615384616</v>
      </c>
      <c r="AR2073" s="188">
        <v>4161.6000000000004</v>
      </c>
      <c r="AS2073" s="187">
        <v>154.53397697734869</v>
      </c>
      <c r="AT2073" s="188">
        <v>2570.4</v>
      </c>
      <c r="AU2073" s="187">
        <v>90.761846550191791</v>
      </c>
      <c r="AV2073" s="188">
        <v>3672</v>
      </c>
      <c r="AW2073" s="187">
        <v>91.8</v>
      </c>
      <c r="AX2073" s="188">
        <v>1836</v>
      </c>
      <c r="AY2073" s="187">
        <v>47.018695654691641</v>
      </c>
      <c r="AZ2073" s="188">
        <v>1020</v>
      </c>
      <c r="BA2073" s="187">
        <v>49.75523349460115</v>
      </c>
      <c r="BB2073" s="188">
        <v>3672</v>
      </c>
      <c r="BC2073" s="187">
        <v>156.57173383319306</v>
      </c>
      <c r="BD2073" s="75"/>
      <c r="BE2073" s="75"/>
      <c r="BG2073" s="74"/>
      <c r="BH2073" s="74"/>
      <c r="BI2073" s="194"/>
      <c r="BJ2073" s="74"/>
      <c r="BK2073" s="74"/>
      <c r="BL2073" s="74"/>
    </row>
    <row r="2074" spans="1:64" ht="11.25" customHeight="1" x14ac:dyDescent="0.3">
      <c r="A2074" s="313" t="s">
        <v>502</v>
      </c>
      <c r="B2074" s="314">
        <v>0</v>
      </c>
      <c r="C2074" s="915">
        <v>65421</v>
      </c>
      <c r="D2074" s="455">
        <v>1E-4</v>
      </c>
      <c r="E2074" s="316">
        <v>0</v>
      </c>
      <c r="F2074" s="317">
        <v>0</v>
      </c>
      <c r="G2074" s="317">
        <v>0</v>
      </c>
      <c r="H2074" s="317">
        <v>0</v>
      </c>
      <c r="I2074" s="318">
        <v>0</v>
      </c>
      <c r="J2074" s="317">
        <v>0</v>
      </c>
      <c r="K2074" s="317">
        <v>0</v>
      </c>
      <c r="L2074" s="317">
        <v>0</v>
      </c>
      <c r="M2074" s="317">
        <v>0</v>
      </c>
      <c r="N2074" s="319">
        <v>0</v>
      </c>
      <c r="O2074" s="288">
        <v>0</v>
      </c>
      <c r="P2074" s="317">
        <v>0</v>
      </c>
      <c r="Q2074" s="288">
        <v>0</v>
      </c>
      <c r="R2074" s="288">
        <v>0</v>
      </c>
      <c r="S2074" s="288">
        <v>1E-4</v>
      </c>
      <c r="T2074" s="319">
        <v>0</v>
      </c>
      <c r="U2074" s="318">
        <v>0</v>
      </c>
      <c r="V2074" s="288">
        <v>0</v>
      </c>
      <c r="W2074" s="288">
        <v>0</v>
      </c>
      <c r="X2074" s="319">
        <v>0</v>
      </c>
      <c r="Y2074" s="319">
        <v>0</v>
      </c>
      <c r="Z2074" s="317">
        <v>0</v>
      </c>
      <c r="AA2074" s="317">
        <v>0</v>
      </c>
      <c r="AB2074" s="317">
        <v>0</v>
      </c>
      <c r="AC2074" s="317">
        <v>0</v>
      </c>
      <c r="AD2074" s="319">
        <v>0</v>
      </c>
      <c r="AE2074" s="288">
        <v>0</v>
      </c>
      <c r="AF2074" s="288">
        <v>0</v>
      </c>
      <c r="AG2074" s="288">
        <v>0</v>
      </c>
      <c r="AH2074" s="320">
        <v>0</v>
      </c>
      <c r="AI2074" s="186">
        <v>0</v>
      </c>
      <c r="AJ2074" s="192">
        <v>7501943416178</v>
      </c>
      <c r="AK2074" s="192">
        <v>65199</v>
      </c>
      <c r="AL2074" s="90" t="s">
        <v>278</v>
      </c>
      <c r="AM2074" s="75">
        <v>65421</v>
      </c>
      <c r="AN2074" s="73" t="s">
        <v>614</v>
      </c>
      <c r="AO2074" s="188">
        <v>0</v>
      </c>
      <c r="AP2074" s="188">
        <v>0</v>
      </c>
      <c r="AQ2074" s="187">
        <v>0</v>
      </c>
      <c r="AR2074" s="188">
        <v>0</v>
      </c>
      <c r="AS2074" s="187">
        <v>0</v>
      </c>
      <c r="AT2074" s="188">
        <v>0</v>
      </c>
      <c r="AU2074" s="187">
        <v>0</v>
      </c>
      <c r="AV2074" s="188">
        <v>0</v>
      </c>
      <c r="AW2074" s="187">
        <v>0</v>
      </c>
      <c r="AX2074" s="188">
        <v>0</v>
      </c>
      <c r="AY2074" s="187">
        <v>0</v>
      </c>
      <c r="AZ2074" s="188">
        <v>0</v>
      </c>
      <c r="BA2074" s="187">
        <v>0</v>
      </c>
      <c r="BB2074" s="188">
        <v>0</v>
      </c>
      <c r="BC2074" s="187">
        <v>0</v>
      </c>
      <c r="BD2074" s="75"/>
      <c r="BE2074" s="75"/>
      <c r="BG2074" s="74"/>
      <c r="BH2074" s="74"/>
      <c r="BI2074" s="194"/>
      <c r="BJ2074" s="74"/>
      <c r="BK2074" s="74"/>
      <c r="BL2074" s="74"/>
    </row>
    <row r="2075" spans="1:64" s="79" customFormat="1" ht="11.25" customHeight="1" x14ac:dyDescent="0.3">
      <c r="A2075" s="252" t="s">
        <v>2655</v>
      </c>
      <c r="B2075" s="253">
        <v>0</v>
      </c>
      <c r="C2075" s="913">
        <v>65200</v>
      </c>
      <c r="D2075" s="289">
        <v>1E-4</v>
      </c>
      <c r="E2075" s="255">
        <v>0</v>
      </c>
      <c r="F2075" s="256">
        <v>0</v>
      </c>
      <c r="G2075" s="256">
        <v>0</v>
      </c>
      <c r="H2075" s="256">
        <v>0</v>
      </c>
      <c r="I2075" s="257">
        <v>0</v>
      </c>
      <c r="J2075" s="256">
        <v>0</v>
      </c>
      <c r="K2075" s="256">
        <v>0</v>
      </c>
      <c r="L2075" s="256">
        <v>0</v>
      </c>
      <c r="M2075" s="256">
        <v>0</v>
      </c>
      <c r="N2075" s="259">
        <v>0</v>
      </c>
      <c r="O2075" s="258">
        <v>144.39999999999998</v>
      </c>
      <c r="P2075" s="256">
        <v>144.39999999999998</v>
      </c>
      <c r="Q2075" s="258">
        <v>0</v>
      </c>
      <c r="R2075" s="258">
        <v>0</v>
      </c>
      <c r="S2075" s="258">
        <v>1E-4</v>
      </c>
      <c r="T2075" s="259">
        <v>0</v>
      </c>
      <c r="U2075" s="257">
        <v>0</v>
      </c>
      <c r="V2075" s="258">
        <v>0</v>
      </c>
      <c r="W2075" s="258">
        <v>0</v>
      </c>
      <c r="X2075" s="259">
        <v>0</v>
      </c>
      <c r="Y2075" s="259">
        <v>0</v>
      </c>
      <c r="Z2075" s="256">
        <v>0</v>
      </c>
      <c r="AA2075" s="256">
        <v>0</v>
      </c>
      <c r="AB2075" s="256">
        <v>0</v>
      </c>
      <c r="AC2075" s="256">
        <v>0</v>
      </c>
      <c r="AD2075" s="259">
        <v>0</v>
      </c>
      <c r="AE2075" s="258">
        <v>0</v>
      </c>
      <c r="AF2075" s="258">
        <v>0</v>
      </c>
      <c r="AG2075" s="258">
        <v>0</v>
      </c>
      <c r="AH2075" s="260">
        <v>0</v>
      </c>
      <c r="AI2075" s="256">
        <v>0</v>
      </c>
      <c r="AJ2075" s="472">
        <v>7501943416864</v>
      </c>
      <c r="AK2075" s="472" t="s">
        <v>262</v>
      </c>
      <c r="AL2075" s="473" t="s">
        <v>278</v>
      </c>
      <c r="AM2075" s="79">
        <v>65200</v>
      </c>
      <c r="AN2075" s="427" t="s">
        <v>614</v>
      </c>
      <c r="AO2075" s="259">
        <v>0</v>
      </c>
      <c r="AP2075" s="259">
        <v>0</v>
      </c>
      <c r="AQ2075" s="257">
        <v>0</v>
      </c>
      <c r="AR2075" s="259">
        <v>0</v>
      </c>
      <c r="AS2075" s="257">
        <v>0</v>
      </c>
      <c r="AT2075" s="259">
        <v>0</v>
      </c>
      <c r="AU2075" s="257">
        <v>0</v>
      </c>
      <c r="AV2075" s="259">
        <v>0</v>
      </c>
      <c r="AW2075" s="257">
        <v>0</v>
      </c>
      <c r="AX2075" s="259">
        <v>0</v>
      </c>
      <c r="AY2075" s="257">
        <v>0</v>
      </c>
      <c r="AZ2075" s="259">
        <v>0</v>
      </c>
      <c r="BA2075" s="257">
        <v>0</v>
      </c>
      <c r="BB2075" s="259">
        <v>0</v>
      </c>
      <c r="BC2075" s="257">
        <v>0</v>
      </c>
      <c r="BD2075" s="75"/>
      <c r="BE2075" s="75"/>
      <c r="BF2075" s="254"/>
      <c r="BG2075" s="474"/>
      <c r="BH2075" s="474"/>
      <c r="BI2075" s="475"/>
      <c r="BJ2075" s="474"/>
      <c r="BK2075" s="474"/>
      <c r="BL2075" s="474"/>
    </row>
    <row r="2076" spans="1:64" ht="11.25" customHeight="1" x14ac:dyDescent="0.3">
      <c r="A2076" s="313" t="s">
        <v>2656</v>
      </c>
      <c r="B2076" s="314">
        <v>0</v>
      </c>
      <c r="C2076" s="915">
        <v>65583</v>
      </c>
      <c r="D2076" s="455">
        <v>5603.2</v>
      </c>
      <c r="E2076" s="316">
        <v>55.315254288073142</v>
      </c>
      <c r="F2076" s="317">
        <v>3000</v>
      </c>
      <c r="G2076" s="317">
        <v>3000</v>
      </c>
      <c r="H2076" s="317">
        <v>0</v>
      </c>
      <c r="I2076" s="318">
        <v>0</v>
      </c>
      <c r="J2076" s="317">
        <v>3223.9250000000002</v>
      </c>
      <c r="K2076" s="317">
        <v>3038.8724080446682</v>
      </c>
      <c r="L2076" s="317">
        <v>952</v>
      </c>
      <c r="M2076" s="317">
        <v>31.327409386449194</v>
      </c>
      <c r="N2076" s="319">
        <v>0</v>
      </c>
      <c r="O2076" s="288">
        <v>952</v>
      </c>
      <c r="P2076" s="317">
        <v>952</v>
      </c>
      <c r="Q2076" s="288">
        <v>59.05844583853532</v>
      </c>
      <c r="R2076" s="288">
        <v>43.281403878812313</v>
      </c>
      <c r="S2076" s="288">
        <v>4651.2</v>
      </c>
      <c r="T2076" s="319">
        <v>4651.2</v>
      </c>
      <c r="U2076" s="318">
        <v>45.91703147213839</v>
      </c>
      <c r="V2076" s="288">
        <v>27.2</v>
      </c>
      <c r="W2076" s="288">
        <v>0</v>
      </c>
      <c r="X2076" s="319">
        <v>4624</v>
      </c>
      <c r="Y2076" s="319">
        <v>0</v>
      </c>
      <c r="Z2076" s="317">
        <v>0</v>
      </c>
      <c r="AA2076" s="317">
        <v>0</v>
      </c>
      <c r="AB2076" s="317">
        <v>0</v>
      </c>
      <c r="AC2076" s="317">
        <v>0</v>
      </c>
      <c r="AD2076" s="319">
        <v>0</v>
      </c>
      <c r="AE2076" s="288">
        <v>0</v>
      </c>
      <c r="AF2076" s="288">
        <v>0</v>
      </c>
      <c r="AG2076" s="288">
        <v>0</v>
      </c>
      <c r="AH2076" s="320">
        <v>1</v>
      </c>
      <c r="AI2076" s="186">
        <v>2213.8519999999999</v>
      </c>
      <c r="AJ2076" s="192">
        <v>7506425622993</v>
      </c>
      <c r="AK2076" s="192" t="s">
        <v>262</v>
      </c>
      <c r="AL2076" s="90" t="s">
        <v>279</v>
      </c>
      <c r="AM2076" s="75">
        <v>65583</v>
      </c>
      <c r="AN2076" s="73" t="s">
        <v>614</v>
      </c>
      <c r="AO2076" s="188">
        <v>2710.9333333333329</v>
      </c>
      <c r="AP2076" s="188">
        <v>3264</v>
      </c>
      <c r="AQ2076" s="187">
        <v>138.07106598984771</v>
      </c>
      <c r="AR2076" s="188">
        <v>2774.4</v>
      </c>
      <c r="AS2076" s="187">
        <v>117.36040609137058</v>
      </c>
      <c r="AT2076" s="188">
        <v>2094.4</v>
      </c>
      <c r="AU2076" s="187">
        <v>62.072278758589995</v>
      </c>
      <c r="AV2076" s="188">
        <v>3236.8</v>
      </c>
      <c r="AW2076" s="187">
        <v>80.92</v>
      </c>
      <c r="AX2076" s="188">
        <v>1224</v>
      </c>
      <c r="AY2076" s="187">
        <v>34.636548045806201</v>
      </c>
      <c r="AZ2076" s="188">
        <v>408</v>
      </c>
      <c r="BA2076" s="187">
        <v>21.991459074627979</v>
      </c>
      <c r="BB2076" s="188">
        <v>5440</v>
      </c>
      <c r="BC2076" s="187">
        <v>194.6906139548004</v>
      </c>
      <c r="BD2076" s="75"/>
      <c r="BE2076" s="75"/>
      <c r="BG2076" s="74"/>
      <c r="BH2076" s="74"/>
      <c r="BI2076" s="194"/>
      <c r="BJ2076" s="74"/>
      <c r="BK2076" s="74"/>
      <c r="BL2076" s="74"/>
    </row>
    <row r="2077" spans="1:64" ht="11.25" customHeight="1" x14ac:dyDescent="0.3">
      <c r="A2077" s="184" t="s">
        <v>2657</v>
      </c>
      <c r="B2077" s="185">
        <v>0</v>
      </c>
      <c r="C2077" s="916">
        <v>65042</v>
      </c>
      <c r="D2077" s="284">
        <v>1E-4</v>
      </c>
      <c r="E2077" s="91">
        <v>0</v>
      </c>
      <c r="F2077" s="186">
        <v>0</v>
      </c>
      <c r="G2077" s="186">
        <v>0</v>
      </c>
      <c r="H2077" s="186">
        <v>0</v>
      </c>
      <c r="I2077" s="187">
        <v>0</v>
      </c>
      <c r="J2077" s="186">
        <v>0</v>
      </c>
      <c r="K2077" s="186">
        <v>0</v>
      </c>
      <c r="L2077" s="186">
        <v>0</v>
      </c>
      <c r="M2077" s="186">
        <v>0</v>
      </c>
      <c r="N2077" s="188">
        <v>0</v>
      </c>
      <c r="O2077" s="189">
        <v>215.84</v>
      </c>
      <c r="P2077" s="186">
        <v>215.84</v>
      </c>
      <c r="Q2077" s="189">
        <v>0</v>
      </c>
      <c r="R2077" s="189">
        <v>0</v>
      </c>
      <c r="S2077" s="189">
        <v>1E-4</v>
      </c>
      <c r="T2077" s="188">
        <v>0</v>
      </c>
      <c r="U2077" s="187">
        <v>0</v>
      </c>
      <c r="V2077" s="189">
        <v>0</v>
      </c>
      <c r="W2077" s="189">
        <v>0</v>
      </c>
      <c r="X2077" s="188">
        <v>0</v>
      </c>
      <c r="Y2077" s="188">
        <v>0</v>
      </c>
      <c r="Z2077" s="186">
        <v>0</v>
      </c>
      <c r="AA2077" s="186">
        <v>0</v>
      </c>
      <c r="AB2077" s="186">
        <v>0</v>
      </c>
      <c r="AC2077" s="186">
        <v>0</v>
      </c>
      <c r="AD2077" s="188">
        <v>0</v>
      </c>
      <c r="AE2077" s="189">
        <v>0</v>
      </c>
      <c r="AF2077" s="189">
        <v>0</v>
      </c>
      <c r="AG2077" s="189">
        <v>0</v>
      </c>
      <c r="AH2077" s="191">
        <v>0</v>
      </c>
      <c r="AI2077" s="186">
        <v>0</v>
      </c>
      <c r="AJ2077" s="192">
        <v>7501943441705</v>
      </c>
      <c r="AK2077" s="192" t="s">
        <v>262</v>
      </c>
      <c r="AL2077" s="90" t="s">
        <v>278</v>
      </c>
      <c r="AM2077" s="75">
        <v>65042</v>
      </c>
      <c r="AN2077" s="73" t="s">
        <v>614</v>
      </c>
      <c r="AO2077" s="188">
        <v>0</v>
      </c>
      <c r="AP2077" s="188">
        <v>0</v>
      </c>
      <c r="AQ2077" s="187">
        <v>0</v>
      </c>
      <c r="AR2077" s="188">
        <v>0</v>
      </c>
      <c r="AS2077" s="187">
        <v>0</v>
      </c>
      <c r="AT2077" s="188">
        <v>0</v>
      </c>
      <c r="AU2077" s="187">
        <v>0</v>
      </c>
      <c r="AV2077" s="188">
        <v>0</v>
      </c>
      <c r="AW2077" s="187">
        <v>0</v>
      </c>
      <c r="AX2077" s="188">
        <v>0</v>
      </c>
      <c r="AY2077" s="187">
        <v>0</v>
      </c>
      <c r="AZ2077" s="188">
        <v>0</v>
      </c>
      <c r="BA2077" s="187">
        <v>0</v>
      </c>
      <c r="BB2077" s="188">
        <v>0</v>
      </c>
      <c r="BC2077" s="187">
        <v>0</v>
      </c>
      <c r="BD2077" s="75"/>
      <c r="BE2077" s="75"/>
      <c r="BG2077" s="74"/>
      <c r="BH2077" s="74"/>
      <c r="BI2077" s="194"/>
      <c r="BJ2077" s="74"/>
      <c r="BK2077" s="74"/>
      <c r="BL2077" s="74"/>
    </row>
    <row r="2078" spans="1:64" ht="11.25" customHeight="1" x14ac:dyDescent="0.3">
      <c r="A2078" s="252" t="s">
        <v>2658</v>
      </c>
      <c r="B2078" s="253">
        <v>0</v>
      </c>
      <c r="C2078" s="913">
        <v>65730</v>
      </c>
      <c r="D2078" s="289">
        <v>17057.599999999999</v>
      </c>
      <c r="E2078" s="255">
        <v>28.089888476722283</v>
      </c>
      <c r="F2078" s="256">
        <v>20000</v>
      </c>
      <c r="G2078" s="256">
        <v>20000</v>
      </c>
      <c r="H2078" s="256">
        <v>0</v>
      </c>
      <c r="I2078" s="256">
        <v>0</v>
      </c>
      <c r="J2078" s="259">
        <v>17917.534</v>
      </c>
      <c r="K2078" s="256">
        <v>18217.516257640615</v>
      </c>
      <c r="L2078" s="256">
        <v>4606.4000000000005</v>
      </c>
      <c r="M2078" s="257">
        <v>25.285554489723751</v>
      </c>
      <c r="N2078" s="259">
        <v>30.4</v>
      </c>
      <c r="O2078" s="258">
        <v>0</v>
      </c>
      <c r="P2078" s="256">
        <v>44.8</v>
      </c>
      <c r="Q2078" s="258">
        <v>25.958929392850607</v>
      </c>
      <c r="R2078" s="258">
        <v>20.84751171673512</v>
      </c>
      <c r="S2078" s="258">
        <v>12451.199999999997</v>
      </c>
      <c r="T2078" s="259">
        <v>12343.999999999998</v>
      </c>
      <c r="U2078" s="257">
        <v>20.327688734444461</v>
      </c>
      <c r="V2078" s="258">
        <v>640</v>
      </c>
      <c r="W2078" s="258">
        <v>14.399999999999999</v>
      </c>
      <c r="X2078" s="259">
        <v>11689.599999999999</v>
      </c>
      <c r="Y2078" s="259">
        <v>46.4</v>
      </c>
      <c r="Z2078" s="256">
        <v>840</v>
      </c>
      <c r="AA2078" s="256">
        <v>30.4</v>
      </c>
      <c r="AB2078" s="256">
        <v>0</v>
      </c>
      <c r="AC2078" s="256">
        <v>0</v>
      </c>
      <c r="AD2078" s="259">
        <v>112</v>
      </c>
      <c r="AE2078" s="258">
        <v>0</v>
      </c>
      <c r="AF2078" s="258">
        <v>0</v>
      </c>
      <c r="AG2078" s="258">
        <v>0</v>
      </c>
      <c r="AH2078" s="260">
        <v>0</v>
      </c>
      <c r="AI2078" s="186">
        <v>18740.474000000002</v>
      </c>
      <c r="AJ2078" s="192">
        <v>7501943441705</v>
      </c>
      <c r="AK2078" s="192">
        <v>65042</v>
      </c>
      <c r="AL2078" s="90" t="s">
        <v>279</v>
      </c>
      <c r="AM2078" s="75">
        <v>65730</v>
      </c>
      <c r="AN2078" s="73" t="s">
        <v>614</v>
      </c>
      <c r="AO2078" s="188">
        <v>20454.399999999998</v>
      </c>
      <c r="AP2078" s="188">
        <v>18435.2</v>
      </c>
      <c r="AQ2078" s="187">
        <v>131.27159531389344</v>
      </c>
      <c r="AR2078" s="188">
        <v>25812.799999999996</v>
      </c>
      <c r="AS2078" s="187">
        <v>127.12533858655502</v>
      </c>
      <c r="AT2078" s="188">
        <v>17115.2</v>
      </c>
      <c r="AU2078" s="187">
        <v>99.035470022981869</v>
      </c>
      <c r="AV2078" s="188">
        <v>14384.000000000002</v>
      </c>
      <c r="AW2078" s="187">
        <v>102.66251639074451</v>
      </c>
      <c r="AX2078" s="188">
        <v>19259.2</v>
      </c>
      <c r="AY2078" s="187">
        <v>123.00364519499558</v>
      </c>
      <c r="AZ2078" s="188">
        <v>18308.8</v>
      </c>
      <c r="BA2078" s="187">
        <v>115.84373738622969</v>
      </c>
      <c r="BB2078" s="188">
        <v>17270.400000000001</v>
      </c>
      <c r="BC2078" s="187">
        <v>114.6476263342937</v>
      </c>
      <c r="BD2078" s="75"/>
      <c r="BE2078" s="75"/>
      <c r="BG2078" s="74"/>
      <c r="BH2078" s="74"/>
      <c r="BI2078" s="194"/>
      <c r="BJ2078" s="74"/>
      <c r="BK2078" s="74"/>
      <c r="BL2078" s="74"/>
    </row>
    <row r="2079" spans="1:64" ht="11.25" customHeight="1" x14ac:dyDescent="0.3">
      <c r="A2079" s="184" t="s">
        <v>2659</v>
      </c>
      <c r="B2079" s="185">
        <v>0</v>
      </c>
      <c r="C2079" s="916">
        <v>64404</v>
      </c>
      <c r="D2079" s="284">
        <v>2653.2799999999997</v>
      </c>
      <c r="E2079" s="91">
        <v>46.642703096324745</v>
      </c>
      <c r="F2079" s="186">
        <v>2000</v>
      </c>
      <c r="G2079" s="186">
        <v>2000</v>
      </c>
      <c r="H2079" s="186">
        <v>0</v>
      </c>
      <c r="I2079" s="187">
        <v>0</v>
      </c>
      <c r="J2079" s="186">
        <v>1755.4670000000001</v>
      </c>
      <c r="K2079" s="186">
        <v>1706.5563253402443</v>
      </c>
      <c r="L2079" s="186">
        <v>140</v>
      </c>
      <c r="M2079" s="186">
        <v>8.2036553919242916</v>
      </c>
      <c r="N2079" s="188">
        <v>0</v>
      </c>
      <c r="O2079" s="189">
        <v>128.79999999999998</v>
      </c>
      <c r="P2079" s="186">
        <v>133.27999999999997</v>
      </c>
      <c r="Q2079" s="189">
        <v>15.567367543793187</v>
      </c>
      <c r="R2079" s="189">
        <v>42.950622256072023</v>
      </c>
      <c r="S2079" s="189">
        <v>2513.2799999999997</v>
      </c>
      <c r="T2079" s="188">
        <v>2513.2800000000002</v>
      </c>
      <c r="U2079" s="187">
        <v>44.181606478747469</v>
      </c>
      <c r="V2079" s="189">
        <v>0</v>
      </c>
      <c r="W2079" s="189">
        <v>4.4800000000000004</v>
      </c>
      <c r="X2079" s="188">
        <v>2508.8000000000002</v>
      </c>
      <c r="Y2079" s="188">
        <v>572.32000000000005</v>
      </c>
      <c r="Z2079" s="186">
        <v>112</v>
      </c>
      <c r="AA2079" s="186">
        <v>0</v>
      </c>
      <c r="AB2079" s="186">
        <v>0</v>
      </c>
      <c r="AC2079" s="186">
        <v>0</v>
      </c>
      <c r="AD2079" s="188">
        <v>0</v>
      </c>
      <c r="AE2079" s="189">
        <v>0</v>
      </c>
      <c r="AF2079" s="189">
        <v>0</v>
      </c>
      <c r="AG2079" s="189">
        <v>0</v>
      </c>
      <c r="AH2079" s="191">
        <v>0</v>
      </c>
      <c r="AI2079" s="186">
        <v>1645.413</v>
      </c>
      <c r="AJ2079" s="192">
        <v>7501943416864</v>
      </c>
      <c r="AK2079" s="192">
        <v>65200</v>
      </c>
      <c r="AL2079" s="90" t="s">
        <v>279</v>
      </c>
      <c r="AM2079" s="75">
        <v>64404</v>
      </c>
      <c r="AN2079" s="73" t="s">
        <v>614</v>
      </c>
      <c r="AO2079" s="188">
        <v>1643.0400000000002</v>
      </c>
      <c r="AP2079" s="188">
        <v>1430.24</v>
      </c>
      <c r="AQ2079" s="187">
        <v>79.457777777777778</v>
      </c>
      <c r="AR2079" s="188">
        <v>1859.2</v>
      </c>
      <c r="AS2079" s="187">
        <v>96.88379364252215</v>
      </c>
      <c r="AT2079" s="188">
        <v>1639.6800000000003</v>
      </c>
      <c r="AU2079" s="187">
        <v>110.14766833008673</v>
      </c>
      <c r="AV2079" s="188">
        <v>1691.2</v>
      </c>
      <c r="AW2079" s="187">
        <v>111.9634450474117</v>
      </c>
      <c r="AX2079" s="188">
        <v>1660.96</v>
      </c>
      <c r="AY2079" s="187">
        <v>110.73066666666666</v>
      </c>
      <c r="AZ2079" s="188">
        <v>2553.6000000000004</v>
      </c>
      <c r="BA2079" s="187">
        <v>170.49605973464057</v>
      </c>
      <c r="BB2079" s="188">
        <v>2065.2800000000002</v>
      </c>
      <c r="BC2079" s="187">
        <v>145.57267371976778</v>
      </c>
      <c r="BD2079" s="75"/>
      <c r="BE2079" s="75"/>
      <c r="BG2079" s="74"/>
      <c r="BH2079" s="74"/>
      <c r="BI2079" s="194"/>
      <c r="BJ2079" s="74"/>
      <c r="BK2079" s="74"/>
      <c r="BL2079" s="74"/>
    </row>
    <row r="2080" spans="1:64" ht="11.25" customHeight="1" x14ac:dyDescent="0.3">
      <c r="A2080" s="313" t="s">
        <v>2660</v>
      </c>
      <c r="B2080" s="314">
        <v>0</v>
      </c>
      <c r="C2080" s="915">
        <v>64405</v>
      </c>
      <c r="D2080" s="455">
        <v>3072.16</v>
      </c>
      <c r="E2080" s="316">
        <v>87.725321629315658</v>
      </c>
      <c r="F2080" s="317">
        <v>0</v>
      </c>
      <c r="G2080" s="317">
        <v>0</v>
      </c>
      <c r="H2080" s="317">
        <v>0</v>
      </c>
      <c r="I2080" s="317">
        <v>0</v>
      </c>
      <c r="J2080" s="319">
        <v>1075.645</v>
      </c>
      <c r="K2080" s="317">
        <v>1050.6065784454277</v>
      </c>
      <c r="L2080" s="317">
        <v>60.319999999999986</v>
      </c>
      <c r="M2080" s="318">
        <v>5.7414451077638313</v>
      </c>
      <c r="N2080" s="319">
        <v>0</v>
      </c>
      <c r="O2080" s="288">
        <v>104</v>
      </c>
      <c r="P2080" s="317">
        <v>109.2</v>
      </c>
      <c r="Q2080" s="288">
        <v>15.759846417730754</v>
      </c>
      <c r="R2080" s="288">
        <v>84.000948268248351</v>
      </c>
      <c r="S2080" s="288">
        <v>3011.8399999999997</v>
      </c>
      <c r="T2080" s="319">
        <v>2632.2400000000002</v>
      </c>
      <c r="U2080" s="318">
        <v>75.163435695259977</v>
      </c>
      <c r="V2080" s="288">
        <v>104</v>
      </c>
      <c r="W2080" s="288">
        <v>5.2</v>
      </c>
      <c r="X2080" s="319">
        <v>2523.0400000000004</v>
      </c>
      <c r="Y2080" s="319">
        <v>221.52</v>
      </c>
      <c r="Z2080" s="317">
        <v>0</v>
      </c>
      <c r="AA2080" s="317">
        <v>0</v>
      </c>
      <c r="AB2080" s="317">
        <v>0</v>
      </c>
      <c r="AC2080" s="317">
        <v>0</v>
      </c>
      <c r="AD2080" s="319">
        <v>0</v>
      </c>
      <c r="AE2080" s="288">
        <v>0</v>
      </c>
      <c r="AF2080" s="288">
        <v>0</v>
      </c>
      <c r="AG2080" s="288">
        <v>0</v>
      </c>
      <c r="AH2080" s="320">
        <v>0</v>
      </c>
      <c r="AI2080" s="186">
        <v>1047.8309999999999</v>
      </c>
      <c r="AJ2080" s="192">
        <v>7501943441705</v>
      </c>
      <c r="AK2080" s="192">
        <v>65042</v>
      </c>
      <c r="AL2080" s="90" t="s">
        <v>279</v>
      </c>
      <c r="AM2080" s="75">
        <v>64405</v>
      </c>
      <c r="AN2080" s="73" t="s">
        <v>614</v>
      </c>
      <c r="AO2080" s="188">
        <v>1011.5733333333334</v>
      </c>
      <c r="AP2080" s="188">
        <v>950.56000000000006</v>
      </c>
      <c r="AQ2080" s="187">
        <v>73.686821705426368</v>
      </c>
      <c r="AR2080" s="188">
        <v>1071.2</v>
      </c>
      <c r="AS2080" s="187">
        <v>84.546172059984215</v>
      </c>
      <c r="AT2080" s="188">
        <v>1012.9599999999999</v>
      </c>
      <c r="AU2080" s="187">
        <v>99.819558922028378</v>
      </c>
      <c r="AV2080" s="188">
        <v>1114.8800000000001</v>
      </c>
      <c r="AW2080" s="187">
        <v>108.27210202563462</v>
      </c>
      <c r="AX2080" s="188">
        <v>824.71999999999991</v>
      </c>
      <c r="AY2080" s="187">
        <v>82.471999999999994</v>
      </c>
      <c r="AZ2080" s="188">
        <v>1624.48</v>
      </c>
      <c r="BA2080" s="187">
        <v>162.70869035048875</v>
      </c>
      <c r="BB2080" s="188">
        <v>1437.28</v>
      </c>
      <c r="BC2080" s="187">
        <v>148.61052472226447</v>
      </c>
      <c r="BD2080" s="75"/>
      <c r="BE2080" s="75"/>
      <c r="BG2080" s="74"/>
      <c r="BH2080" s="74"/>
      <c r="BI2080" s="194"/>
      <c r="BJ2080" s="74"/>
      <c r="BK2080" s="74"/>
      <c r="BL2080" s="74"/>
    </row>
    <row r="2081" spans="1:64" ht="11.25" customHeight="1" x14ac:dyDescent="0.3">
      <c r="A2081" s="313" t="s">
        <v>2661</v>
      </c>
      <c r="B2081" s="314">
        <v>0</v>
      </c>
      <c r="C2081" s="915">
        <v>65581</v>
      </c>
      <c r="D2081" s="455">
        <v>1982.3999999999999</v>
      </c>
      <c r="E2081" s="316">
        <v>1718.6710607810442</v>
      </c>
      <c r="F2081" s="317">
        <v>0</v>
      </c>
      <c r="G2081" s="317">
        <v>0</v>
      </c>
      <c r="H2081" s="317">
        <v>0</v>
      </c>
      <c r="I2081" s="318">
        <v>0</v>
      </c>
      <c r="J2081" s="317">
        <v>0</v>
      </c>
      <c r="K2081" s="317">
        <v>34.603480187170398</v>
      </c>
      <c r="L2081" s="317">
        <v>0</v>
      </c>
      <c r="M2081" s="317">
        <v>0</v>
      </c>
      <c r="N2081" s="319">
        <v>0</v>
      </c>
      <c r="O2081" s="288">
        <v>0</v>
      </c>
      <c r="P2081" s="317">
        <v>0</v>
      </c>
      <c r="Q2081" s="288">
        <v>0</v>
      </c>
      <c r="R2081" s="288">
        <v>0</v>
      </c>
      <c r="S2081" s="288">
        <v>1982.3999999999999</v>
      </c>
      <c r="T2081" s="319">
        <v>1982.3999999999999</v>
      </c>
      <c r="U2081" s="318">
        <v>1718.6710607810442</v>
      </c>
      <c r="V2081" s="288">
        <v>33.6</v>
      </c>
      <c r="W2081" s="288">
        <v>0</v>
      </c>
      <c r="X2081" s="319">
        <v>1948.8</v>
      </c>
      <c r="Y2081" s="319">
        <v>0</v>
      </c>
      <c r="Z2081" s="317">
        <v>0</v>
      </c>
      <c r="AA2081" s="317">
        <v>0</v>
      </c>
      <c r="AB2081" s="317">
        <v>0</v>
      </c>
      <c r="AC2081" s="317">
        <v>0</v>
      </c>
      <c r="AD2081" s="319">
        <v>0</v>
      </c>
      <c r="AE2081" s="288">
        <v>0</v>
      </c>
      <c r="AF2081" s="288">
        <v>0</v>
      </c>
      <c r="AG2081" s="288">
        <v>0</v>
      </c>
      <c r="AH2081" s="320">
        <v>0</v>
      </c>
      <c r="AI2081" s="186">
        <v>0</v>
      </c>
      <c r="AJ2081" s="192">
        <v>7506425622979</v>
      </c>
      <c r="AK2081" s="192" t="s">
        <v>262</v>
      </c>
      <c r="AL2081" s="90" t="s">
        <v>279</v>
      </c>
      <c r="AM2081" s="75">
        <v>65581</v>
      </c>
      <c r="AN2081" s="73" t="s">
        <v>614</v>
      </c>
      <c r="AO2081" s="188">
        <v>67.2</v>
      </c>
      <c r="AP2081" s="188">
        <v>134.4</v>
      </c>
      <c r="AQ2081" s="187">
        <v>101.05263157894737</v>
      </c>
      <c r="AR2081" s="188">
        <v>67.2</v>
      </c>
      <c r="AS2081" s="187">
        <v>43.354838709677423</v>
      </c>
      <c r="AT2081" s="188">
        <v>0</v>
      </c>
      <c r="AU2081" s="187">
        <v>0</v>
      </c>
      <c r="AV2081" s="188">
        <v>168</v>
      </c>
      <c r="AW2081" s="187">
        <v>0</v>
      </c>
      <c r="AX2081" s="188">
        <v>0</v>
      </c>
      <c r="AY2081" s="187">
        <v>0</v>
      </c>
      <c r="AZ2081" s="188">
        <v>6384</v>
      </c>
      <c r="BA2081" s="187">
        <v>87.039379123632983</v>
      </c>
      <c r="BB2081" s="188">
        <v>6787.2</v>
      </c>
      <c r="BC2081" s="187">
        <v>76.921672451497656</v>
      </c>
      <c r="BD2081" s="75"/>
      <c r="BE2081" s="75"/>
      <c r="BG2081" s="74"/>
      <c r="BH2081" s="74"/>
      <c r="BI2081" s="194"/>
      <c r="BJ2081" s="74"/>
      <c r="BK2081" s="74"/>
      <c r="BL2081" s="74"/>
    </row>
    <row r="2082" spans="1:64" ht="11.25" customHeight="1" x14ac:dyDescent="0.3">
      <c r="A2082" s="313" t="s">
        <v>4855</v>
      </c>
      <c r="B2082" s="314">
        <v>0</v>
      </c>
      <c r="C2082" s="915">
        <v>64418</v>
      </c>
      <c r="D2082" s="455">
        <v>6120</v>
      </c>
      <c r="E2082" s="316">
        <v>24.57564509805816</v>
      </c>
      <c r="F2082" s="317">
        <v>8000</v>
      </c>
      <c r="G2082" s="317">
        <v>8000</v>
      </c>
      <c r="H2082" s="317">
        <v>0</v>
      </c>
      <c r="I2082" s="318">
        <v>0</v>
      </c>
      <c r="J2082" s="317">
        <v>5956.1310000000003</v>
      </c>
      <c r="K2082" s="317">
        <v>7470.8110109592653</v>
      </c>
      <c r="L2082" s="317">
        <v>1764</v>
      </c>
      <c r="M2082" s="317">
        <v>23.611894309899018</v>
      </c>
      <c r="N2082" s="319">
        <v>0</v>
      </c>
      <c r="O2082" s="288">
        <v>0</v>
      </c>
      <c r="P2082" s="317">
        <v>0</v>
      </c>
      <c r="Q2082" s="288">
        <v>29.616541342022195</v>
      </c>
      <c r="R2082" s="288">
        <v>21.940417361538891</v>
      </c>
      <c r="S2082" s="288">
        <v>4356</v>
      </c>
      <c r="T2082" s="319">
        <v>4356</v>
      </c>
      <c r="U2082" s="318">
        <v>17.492076805088455</v>
      </c>
      <c r="V2082" s="288">
        <v>0</v>
      </c>
      <c r="W2082" s="288">
        <v>0</v>
      </c>
      <c r="X2082" s="319">
        <v>4356</v>
      </c>
      <c r="Y2082" s="319">
        <v>0</v>
      </c>
      <c r="Z2082" s="317">
        <v>0</v>
      </c>
      <c r="AA2082" s="317">
        <v>0</v>
      </c>
      <c r="AB2082" s="317">
        <v>0</v>
      </c>
      <c r="AC2082" s="317">
        <v>0</v>
      </c>
      <c r="AD2082" s="319">
        <v>0</v>
      </c>
      <c r="AE2082" s="288">
        <v>0</v>
      </c>
      <c r="AF2082" s="288">
        <v>0</v>
      </c>
      <c r="AG2082" s="288">
        <v>0</v>
      </c>
      <c r="AH2082" s="320">
        <v>0</v>
      </c>
      <c r="AI2082" s="186">
        <v>6179.4979999999996</v>
      </c>
      <c r="AJ2082" s="192">
        <v>7506425622979</v>
      </c>
      <c r="AK2082" s="192" t="s">
        <v>262</v>
      </c>
      <c r="AL2082" s="90" t="s">
        <v>279</v>
      </c>
      <c r="AM2082" s="75">
        <v>64418</v>
      </c>
      <c r="AN2082" s="73" t="s">
        <v>614</v>
      </c>
      <c r="AO2082" s="188">
        <v>7392</v>
      </c>
      <c r="AP2082" s="188">
        <v>7776</v>
      </c>
      <c r="AQ2082" s="187">
        <v>120.09266409266411</v>
      </c>
      <c r="AR2082" s="188">
        <v>4068</v>
      </c>
      <c r="AS2082" s="187">
        <v>63.34475241357832</v>
      </c>
      <c r="AT2082" s="188">
        <v>10332</v>
      </c>
      <c r="AU2082" s="187">
        <v>111.12502145706715</v>
      </c>
      <c r="AV2082" s="188">
        <v>4068</v>
      </c>
      <c r="AW2082" s="187">
        <v>45.964896739430102</v>
      </c>
      <c r="AX2082" s="188">
        <v>8820</v>
      </c>
      <c r="AY2082" s="187">
        <v>120.20908197869231</v>
      </c>
      <c r="AZ2082" s="188">
        <v>0</v>
      </c>
      <c r="BA2082" s="187">
        <v>0</v>
      </c>
      <c r="BB2082" s="188">
        <v>0</v>
      </c>
      <c r="BC2082" s="187">
        <v>0</v>
      </c>
      <c r="BD2082" s="75"/>
      <c r="BE2082" s="75"/>
      <c r="BG2082" s="74"/>
      <c r="BH2082" s="74"/>
      <c r="BI2082" s="194"/>
      <c r="BJ2082" s="74"/>
      <c r="BK2082" s="74"/>
      <c r="BL2082" s="74"/>
    </row>
    <row r="2083" spans="1:64" ht="11.25" customHeight="1" x14ac:dyDescent="0.3">
      <c r="A2083" s="313" t="s">
        <v>4856</v>
      </c>
      <c r="B2083" s="314">
        <v>0</v>
      </c>
      <c r="C2083" s="915">
        <v>64424</v>
      </c>
      <c r="D2083" s="455">
        <v>504.63399999999996</v>
      </c>
      <c r="E2083" s="316">
        <v>0</v>
      </c>
      <c r="F2083" s="317">
        <v>0</v>
      </c>
      <c r="G2083" s="317">
        <v>0</v>
      </c>
      <c r="H2083" s="317">
        <v>0</v>
      </c>
      <c r="I2083" s="318">
        <v>0</v>
      </c>
      <c r="J2083" s="317">
        <v>0</v>
      </c>
      <c r="K2083" s="317">
        <v>0</v>
      </c>
      <c r="L2083" s="317">
        <v>0</v>
      </c>
      <c r="M2083" s="317">
        <v>0</v>
      </c>
      <c r="N2083" s="319">
        <v>0</v>
      </c>
      <c r="O2083" s="288">
        <v>0</v>
      </c>
      <c r="P2083" s="317">
        <v>0</v>
      </c>
      <c r="Q2083" s="288">
        <v>0</v>
      </c>
      <c r="R2083" s="288">
        <v>0</v>
      </c>
      <c r="S2083" s="288">
        <v>504.63399999999996</v>
      </c>
      <c r="T2083" s="319">
        <v>504.63399999999996</v>
      </c>
      <c r="U2083" s="318">
        <v>0</v>
      </c>
      <c r="V2083" s="288">
        <v>0</v>
      </c>
      <c r="W2083" s="288">
        <v>0</v>
      </c>
      <c r="X2083" s="319">
        <v>504.63399999999996</v>
      </c>
      <c r="Y2083" s="319">
        <v>0</v>
      </c>
      <c r="Z2083" s="317">
        <v>0</v>
      </c>
      <c r="AA2083" s="317">
        <v>0</v>
      </c>
      <c r="AB2083" s="317">
        <v>0</v>
      </c>
      <c r="AC2083" s="317">
        <v>0</v>
      </c>
      <c r="AD2083" s="319">
        <v>0</v>
      </c>
      <c r="AE2083" s="288">
        <v>0</v>
      </c>
      <c r="AF2083" s="288">
        <v>0</v>
      </c>
      <c r="AG2083" s="288">
        <v>0</v>
      </c>
      <c r="AH2083" s="320">
        <v>0</v>
      </c>
      <c r="AI2083" s="186">
        <v>0</v>
      </c>
      <c r="AJ2083" s="192">
        <v>7506425622979</v>
      </c>
      <c r="AK2083" s="192" t="s">
        <v>262</v>
      </c>
      <c r="AL2083" s="90" t="s">
        <v>279</v>
      </c>
      <c r="AM2083" s="75">
        <v>64424</v>
      </c>
      <c r="AN2083" s="73" t="s">
        <v>614</v>
      </c>
      <c r="AO2083" s="188">
        <v>691.75633333333326</v>
      </c>
      <c r="AP2083" s="188">
        <v>168.709</v>
      </c>
      <c r="AQ2083" s="187">
        <v>0</v>
      </c>
      <c r="AR2083" s="188">
        <v>0</v>
      </c>
      <c r="AS2083" s="187">
        <v>0</v>
      </c>
      <c r="AT2083" s="188">
        <v>1906.56</v>
      </c>
      <c r="AU2083" s="187">
        <v>0</v>
      </c>
      <c r="AV2083" s="188">
        <v>1272.0360000000001</v>
      </c>
      <c r="AW2083" s="187">
        <v>0</v>
      </c>
      <c r="AX2083" s="188">
        <v>1881.1759999999999</v>
      </c>
      <c r="AY2083" s="187">
        <v>0</v>
      </c>
      <c r="AZ2083" s="188">
        <v>0</v>
      </c>
      <c r="BA2083" s="187">
        <v>0</v>
      </c>
      <c r="BB2083" s="188">
        <v>0</v>
      </c>
      <c r="BC2083" s="187">
        <v>0</v>
      </c>
      <c r="BD2083" s="75"/>
      <c r="BE2083" s="75"/>
      <c r="BG2083" s="74"/>
      <c r="BH2083" s="74"/>
      <c r="BI2083" s="194"/>
      <c r="BJ2083" s="74"/>
      <c r="BK2083" s="74"/>
      <c r="BL2083" s="74"/>
    </row>
    <row r="2084" spans="1:64" ht="11.25" customHeight="1" x14ac:dyDescent="0.3">
      <c r="A2084" s="184" t="s">
        <v>2662</v>
      </c>
      <c r="B2084" s="185">
        <v>0</v>
      </c>
      <c r="C2084" s="916">
        <v>93991</v>
      </c>
      <c r="D2084" s="284">
        <v>1E-4</v>
      </c>
      <c r="E2084" s="91">
        <v>0</v>
      </c>
      <c r="F2084" s="186">
        <v>0</v>
      </c>
      <c r="G2084" s="186">
        <v>0</v>
      </c>
      <c r="H2084" s="186">
        <v>0</v>
      </c>
      <c r="I2084" s="187">
        <v>0</v>
      </c>
      <c r="J2084" s="186">
        <v>0</v>
      </c>
      <c r="K2084" s="186">
        <v>0</v>
      </c>
      <c r="L2084" s="186">
        <v>0</v>
      </c>
      <c r="M2084" s="186">
        <v>0</v>
      </c>
      <c r="N2084" s="188">
        <v>0</v>
      </c>
      <c r="O2084" s="189">
        <v>444.71699999999998</v>
      </c>
      <c r="P2084" s="186">
        <v>444.71699999999998</v>
      </c>
      <c r="Q2084" s="189">
        <v>0</v>
      </c>
      <c r="R2084" s="189">
        <v>0</v>
      </c>
      <c r="S2084" s="189">
        <v>1E-4</v>
      </c>
      <c r="T2084" s="188">
        <v>0</v>
      </c>
      <c r="U2084" s="187">
        <v>0</v>
      </c>
      <c r="V2084" s="189">
        <v>0</v>
      </c>
      <c r="W2084" s="189">
        <v>0</v>
      </c>
      <c r="X2084" s="188">
        <v>0</v>
      </c>
      <c r="Y2084" s="188">
        <v>0</v>
      </c>
      <c r="Z2084" s="186">
        <v>0</v>
      </c>
      <c r="AA2084" s="186">
        <v>0</v>
      </c>
      <c r="AB2084" s="186">
        <v>0</v>
      </c>
      <c r="AC2084" s="186">
        <v>0</v>
      </c>
      <c r="AD2084" s="188">
        <v>0</v>
      </c>
      <c r="AE2084" s="189">
        <v>0</v>
      </c>
      <c r="AF2084" s="189">
        <v>0</v>
      </c>
      <c r="AG2084" s="189">
        <v>0</v>
      </c>
      <c r="AH2084" s="191">
        <v>0</v>
      </c>
      <c r="AI2084" s="186">
        <v>0</v>
      </c>
      <c r="AJ2084" s="192">
        <v>7501943441729</v>
      </c>
      <c r="AK2084" s="192" t="s">
        <v>262</v>
      </c>
      <c r="AL2084" s="90" t="s">
        <v>278</v>
      </c>
      <c r="AM2084" s="75">
        <v>93991</v>
      </c>
      <c r="AN2084" s="73" t="s">
        <v>615</v>
      </c>
      <c r="AO2084" s="188">
        <v>0</v>
      </c>
      <c r="AP2084" s="188">
        <v>0</v>
      </c>
      <c r="AQ2084" s="187">
        <v>0</v>
      </c>
      <c r="AR2084" s="188">
        <v>0</v>
      </c>
      <c r="AS2084" s="187">
        <v>0</v>
      </c>
      <c r="AT2084" s="188">
        <v>0</v>
      </c>
      <c r="AU2084" s="187">
        <v>0</v>
      </c>
      <c r="AV2084" s="188">
        <v>0</v>
      </c>
      <c r="AW2084" s="187">
        <v>0</v>
      </c>
      <c r="AX2084" s="188">
        <v>0</v>
      </c>
      <c r="AY2084" s="187">
        <v>0</v>
      </c>
      <c r="AZ2084" s="188">
        <v>0</v>
      </c>
      <c r="BA2084" s="187">
        <v>0</v>
      </c>
      <c r="BB2084" s="188">
        <v>0</v>
      </c>
      <c r="BC2084" s="187">
        <v>0</v>
      </c>
      <c r="BD2084" s="75"/>
      <c r="BE2084" s="75"/>
      <c r="BG2084" s="74"/>
      <c r="BH2084" s="74"/>
      <c r="BI2084" s="194"/>
      <c r="BJ2084" s="74"/>
      <c r="BK2084" s="74"/>
      <c r="BL2084" s="74"/>
    </row>
    <row r="2085" spans="1:64" ht="11.25" customHeight="1" x14ac:dyDescent="0.3">
      <c r="A2085" s="252" t="s">
        <v>2663</v>
      </c>
      <c r="B2085" s="253">
        <v>0</v>
      </c>
      <c r="C2085" s="913">
        <v>65452</v>
      </c>
      <c r="D2085" s="289">
        <v>15690.000000000002</v>
      </c>
      <c r="E2085" s="255">
        <v>31.988875237975684</v>
      </c>
      <c r="F2085" s="256">
        <v>15000</v>
      </c>
      <c r="G2085" s="256">
        <v>15000</v>
      </c>
      <c r="H2085" s="256">
        <v>0</v>
      </c>
      <c r="I2085" s="257">
        <v>0</v>
      </c>
      <c r="J2085" s="256">
        <v>14057.044</v>
      </c>
      <c r="K2085" s="256">
        <v>14714.490475151411</v>
      </c>
      <c r="L2085" s="256">
        <v>1491.6</v>
      </c>
      <c r="M2085" s="256">
        <v>10.136946315055136</v>
      </c>
      <c r="N2085" s="259">
        <v>0</v>
      </c>
      <c r="O2085" s="258">
        <v>0</v>
      </c>
      <c r="P2085" s="256">
        <v>56.4</v>
      </c>
      <c r="Q2085" s="258">
        <v>11.012272565981867</v>
      </c>
      <c r="R2085" s="258">
        <v>30.301676511790106</v>
      </c>
      <c r="S2085" s="258">
        <v>14198.400000000001</v>
      </c>
      <c r="T2085" s="259">
        <v>14222.400000000001</v>
      </c>
      <c r="U2085" s="257">
        <v>28.996722701375742</v>
      </c>
      <c r="V2085" s="258">
        <v>600</v>
      </c>
      <c r="W2085" s="258">
        <v>56.4</v>
      </c>
      <c r="X2085" s="259">
        <v>13566.000000000002</v>
      </c>
      <c r="Y2085" s="259">
        <v>1732.8</v>
      </c>
      <c r="Z2085" s="256">
        <v>720</v>
      </c>
      <c r="AA2085" s="256">
        <v>0</v>
      </c>
      <c r="AB2085" s="256">
        <v>0</v>
      </c>
      <c r="AC2085" s="256">
        <v>0</v>
      </c>
      <c r="AD2085" s="259">
        <v>190.80000000000018</v>
      </c>
      <c r="AE2085" s="258">
        <v>0</v>
      </c>
      <c r="AF2085" s="258">
        <v>0</v>
      </c>
      <c r="AG2085" s="258">
        <v>0</v>
      </c>
      <c r="AH2085" s="260">
        <v>0</v>
      </c>
      <c r="AI2085" s="186">
        <v>13679.286</v>
      </c>
      <c r="AJ2085" s="192">
        <v>7501943441729</v>
      </c>
      <c r="AK2085" s="192">
        <v>93991</v>
      </c>
      <c r="AL2085" s="90" t="s">
        <v>279</v>
      </c>
      <c r="AM2085" s="75">
        <v>65452</v>
      </c>
      <c r="AN2085" s="73" t="s">
        <v>615</v>
      </c>
      <c r="AO2085" s="188">
        <v>15601.199999999999</v>
      </c>
      <c r="AP2085" s="188">
        <v>14556</v>
      </c>
      <c r="AQ2085" s="187">
        <v>112.77688678148898</v>
      </c>
      <c r="AR2085" s="188">
        <v>17244</v>
      </c>
      <c r="AS2085" s="187">
        <v>103.12780336104299</v>
      </c>
      <c r="AT2085" s="188">
        <v>15003.599999999999</v>
      </c>
      <c r="AU2085" s="187">
        <v>83.712208034243943</v>
      </c>
      <c r="AV2085" s="188">
        <v>13240.8</v>
      </c>
      <c r="AW2085" s="187">
        <v>92.874305729353125</v>
      </c>
      <c r="AX2085" s="188">
        <v>10609.2</v>
      </c>
      <c r="AY2085" s="187">
        <v>73.426679114457585</v>
      </c>
      <c r="AZ2085" s="188">
        <v>18066</v>
      </c>
      <c r="BA2085" s="187">
        <v>115.78401576048434</v>
      </c>
      <c r="BB2085" s="188">
        <v>18399.600000000002</v>
      </c>
      <c r="BC2085" s="187">
        <v>121.26665765929323</v>
      </c>
      <c r="BD2085" s="75"/>
      <c r="BE2085" s="75"/>
      <c r="BG2085" s="74"/>
      <c r="BH2085" s="74"/>
      <c r="BI2085" s="194"/>
      <c r="BJ2085" s="74"/>
      <c r="BK2085" s="74"/>
      <c r="BL2085" s="74"/>
    </row>
    <row r="2086" spans="1:64" ht="11.25" customHeight="1" x14ac:dyDescent="0.3">
      <c r="A2086" s="252" t="s">
        <v>4835</v>
      </c>
      <c r="B2086" s="253">
        <v>0</v>
      </c>
      <c r="C2086" s="913">
        <v>65954</v>
      </c>
      <c r="D2086" s="289">
        <v>2659.2</v>
      </c>
      <c r="E2086" s="255">
        <v>0</v>
      </c>
      <c r="F2086" s="256">
        <v>0</v>
      </c>
      <c r="G2086" s="256">
        <v>0</v>
      </c>
      <c r="H2086" s="256">
        <v>0</v>
      </c>
      <c r="I2086" s="257">
        <v>0</v>
      </c>
      <c r="J2086" s="256">
        <v>0</v>
      </c>
      <c r="K2086" s="256">
        <v>0</v>
      </c>
      <c r="L2086" s="256">
        <v>0</v>
      </c>
      <c r="M2086" s="256">
        <v>0</v>
      </c>
      <c r="N2086" s="259">
        <v>0</v>
      </c>
      <c r="O2086" s="258">
        <v>0</v>
      </c>
      <c r="P2086" s="256">
        <v>0</v>
      </c>
      <c r="Q2086" s="258">
        <v>0</v>
      </c>
      <c r="R2086" s="258">
        <v>0</v>
      </c>
      <c r="S2086" s="258">
        <v>2659.2</v>
      </c>
      <c r="T2086" s="259">
        <v>2656.8</v>
      </c>
      <c r="U2086" s="257">
        <v>0</v>
      </c>
      <c r="V2086" s="258">
        <v>0</v>
      </c>
      <c r="W2086" s="258">
        <v>0</v>
      </c>
      <c r="X2086" s="259">
        <v>2656.8</v>
      </c>
      <c r="Y2086" s="259">
        <v>0</v>
      </c>
      <c r="Z2086" s="256">
        <v>0</v>
      </c>
      <c r="AA2086" s="256">
        <v>0</v>
      </c>
      <c r="AB2086" s="256">
        <v>0</v>
      </c>
      <c r="AC2086" s="256">
        <v>0</v>
      </c>
      <c r="AD2086" s="259">
        <v>0</v>
      </c>
      <c r="AE2086" s="258">
        <v>0</v>
      </c>
      <c r="AF2086" s="258">
        <v>0</v>
      </c>
      <c r="AG2086" s="258">
        <v>0</v>
      </c>
      <c r="AH2086" s="260">
        <v>0</v>
      </c>
      <c r="AI2086" s="186">
        <v>0</v>
      </c>
      <c r="AJ2086" s="192">
        <v>7501943441729</v>
      </c>
      <c r="AK2086" s="192">
        <v>93991</v>
      </c>
      <c r="AL2086" s="90" t="s">
        <v>279</v>
      </c>
      <c r="AM2086" s="75">
        <v>65954</v>
      </c>
      <c r="AN2086" s="73" t="s">
        <v>615</v>
      </c>
      <c r="AO2086" s="188">
        <v>688.80000000000007</v>
      </c>
      <c r="AP2086" s="188">
        <v>-48</v>
      </c>
      <c r="AQ2086" s="187">
        <v>0</v>
      </c>
      <c r="AR2086" s="188">
        <v>1819.2</v>
      </c>
      <c r="AS2086" s="187">
        <v>0</v>
      </c>
      <c r="AT2086" s="188">
        <v>295.2</v>
      </c>
      <c r="AU2086" s="187">
        <v>0</v>
      </c>
      <c r="AV2086" s="188">
        <v>560.4</v>
      </c>
      <c r="AW2086" s="187">
        <v>0</v>
      </c>
      <c r="AX2086" s="188">
        <v>1360.8</v>
      </c>
      <c r="AY2086" s="187">
        <v>0</v>
      </c>
      <c r="AZ2086" s="188">
        <v>93.600000000000009</v>
      </c>
      <c r="BA2086" s="187">
        <v>0</v>
      </c>
      <c r="BB2086" s="188">
        <v>0</v>
      </c>
      <c r="BC2086" s="187">
        <v>0</v>
      </c>
      <c r="BD2086" s="75"/>
      <c r="BE2086" s="75"/>
      <c r="BG2086" s="74"/>
      <c r="BH2086" s="74"/>
      <c r="BI2086" s="194"/>
      <c r="BJ2086" s="74"/>
      <c r="BK2086" s="74"/>
      <c r="BL2086" s="74"/>
    </row>
    <row r="2087" spans="1:64" ht="11.25" customHeight="1" x14ac:dyDescent="0.3">
      <c r="A2087" s="313" t="s">
        <v>2664</v>
      </c>
      <c r="B2087" s="314">
        <v>0</v>
      </c>
      <c r="C2087" s="915">
        <v>65536</v>
      </c>
      <c r="D2087" s="455">
        <v>2995.2000000000003</v>
      </c>
      <c r="E2087" s="316">
        <v>19.284243724906769</v>
      </c>
      <c r="F2087" s="317">
        <v>7000</v>
      </c>
      <c r="G2087" s="317">
        <v>7000</v>
      </c>
      <c r="H2087" s="317">
        <v>2743</v>
      </c>
      <c r="I2087" s="318">
        <v>39.185714285714283</v>
      </c>
      <c r="J2087" s="317">
        <v>5600</v>
      </c>
      <c r="K2087" s="317">
        <v>4659.5552971540983</v>
      </c>
      <c r="L2087" s="317">
        <v>0</v>
      </c>
      <c r="M2087" s="317">
        <v>0</v>
      </c>
      <c r="N2087" s="319">
        <v>0</v>
      </c>
      <c r="O2087" s="288">
        <v>2304</v>
      </c>
      <c r="P2087" s="317">
        <v>2304</v>
      </c>
      <c r="Q2087" s="288">
        <v>41.142857142857139</v>
      </c>
      <c r="R2087" s="288">
        <v>30.740357142857146</v>
      </c>
      <c r="S2087" s="288">
        <v>5738.2000000000007</v>
      </c>
      <c r="T2087" s="319">
        <v>5740.8</v>
      </c>
      <c r="U2087" s="318">
        <v>36.96146713940464</v>
      </c>
      <c r="V2087" s="288">
        <v>172.8</v>
      </c>
      <c r="W2087" s="288">
        <v>0</v>
      </c>
      <c r="X2087" s="319">
        <v>5568</v>
      </c>
      <c r="Y2087" s="319">
        <v>19.2</v>
      </c>
      <c r="Z2087" s="317">
        <v>0</v>
      </c>
      <c r="AA2087" s="317">
        <v>0</v>
      </c>
      <c r="AB2087" s="317">
        <v>0</v>
      </c>
      <c r="AC2087" s="317">
        <v>0</v>
      </c>
      <c r="AD2087" s="319">
        <v>0</v>
      </c>
      <c r="AE2087" s="288">
        <v>0</v>
      </c>
      <c r="AF2087" s="288">
        <v>0</v>
      </c>
      <c r="AG2087" s="288">
        <v>0</v>
      </c>
      <c r="AH2087" s="320">
        <v>0</v>
      </c>
      <c r="AI2087" s="186">
        <v>3394.5369999999998</v>
      </c>
      <c r="AJ2087" s="192">
        <v>7506425621033</v>
      </c>
      <c r="AK2087" s="192" t="s">
        <v>262</v>
      </c>
      <c r="AL2087" s="90" t="s">
        <v>278</v>
      </c>
      <c r="AM2087" s="75">
        <v>65536</v>
      </c>
      <c r="AN2087" s="73" t="s">
        <v>615</v>
      </c>
      <c r="AO2087" s="188">
        <v>4217.6000000000004</v>
      </c>
      <c r="AP2087" s="188">
        <v>4608</v>
      </c>
      <c r="AQ2087" s="187">
        <v>116.95431472081219</v>
      </c>
      <c r="AR2087" s="188">
        <v>6489.6</v>
      </c>
      <c r="AS2087" s="187">
        <v>164.71065989847716</v>
      </c>
      <c r="AT2087" s="188">
        <v>1555.2</v>
      </c>
      <c r="AU2087" s="187">
        <v>32.379324452198752</v>
      </c>
      <c r="AV2087" s="188">
        <v>6912</v>
      </c>
      <c r="AW2087" s="187">
        <v>120</v>
      </c>
      <c r="AX2087" s="188">
        <v>2016</v>
      </c>
      <c r="AY2087" s="187">
        <v>33.99705090018697</v>
      </c>
      <c r="AZ2087" s="188">
        <v>2112</v>
      </c>
      <c r="BA2087" s="187">
        <v>67.839920161459304</v>
      </c>
      <c r="BB2087" s="188">
        <v>5760</v>
      </c>
      <c r="BC2087" s="187">
        <v>144.81451572414002</v>
      </c>
      <c r="BD2087" s="75"/>
      <c r="BE2087" s="75"/>
      <c r="BG2087" s="74"/>
      <c r="BH2087" s="74"/>
      <c r="BI2087" s="194"/>
      <c r="BJ2087" s="74"/>
      <c r="BK2087" s="74"/>
      <c r="BL2087" s="74"/>
    </row>
    <row r="2088" spans="1:64" ht="11.25" customHeight="1" x14ac:dyDescent="0.3">
      <c r="A2088" s="313" t="s">
        <v>2665</v>
      </c>
      <c r="B2088" s="314">
        <v>0</v>
      </c>
      <c r="C2088" s="915">
        <v>65540</v>
      </c>
      <c r="D2088" s="455">
        <v>1724.8000000000002</v>
      </c>
      <c r="E2088" s="316">
        <v>0</v>
      </c>
      <c r="F2088" s="317">
        <v>0</v>
      </c>
      <c r="G2088" s="317">
        <v>0</v>
      </c>
      <c r="H2088" s="317">
        <v>0</v>
      </c>
      <c r="I2088" s="318">
        <v>0</v>
      </c>
      <c r="J2088" s="317">
        <v>0</v>
      </c>
      <c r="K2088" s="317">
        <v>0</v>
      </c>
      <c r="L2088" s="317">
        <v>0</v>
      </c>
      <c r="M2088" s="317">
        <v>0</v>
      </c>
      <c r="N2088" s="319">
        <v>0</v>
      </c>
      <c r="O2088" s="288">
        <v>0</v>
      </c>
      <c r="P2088" s="317">
        <v>0</v>
      </c>
      <c r="Q2088" s="288">
        <v>0</v>
      </c>
      <c r="R2088" s="288">
        <v>0</v>
      </c>
      <c r="S2088" s="288">
        <v>1724.8000000000002</v>
      </c>
      <c r="T2088" s="319">
        <v>1724.8000000000002</v>
      </c>
      <c r="U2088" s="318">
        <v>0</v>
      </c>
      <c r="V2088" s="288">
        <v>0</v>
      </c>
      <c r="W2088" s="288">
        <v>0</v>
      </c>
      <c r="X2088" s="319">
        <v>1724.8000000000002</v>
      </c>
      <c r="Y2088" s="319">
        <v>0</v>
      </c>
      <c r="Z2088" s="317">
        <v>0</v>
      </c>
      <c r="AA2088" s="317">
        <v>0</v>
      </c>
      <c r="AB2088" s="317">
        <v>0</v>
      </c>
      <c r="AC2088" s="317">
        <v>0</v>
      </c>
      <c r="AD2088" s="319">
        <v>0</v>
      </c>
      <c r="AE2088" s="288">
        <v>0</v>
      </c>
      <c r="AF2088" s="288">
        <v>0</v>
      </c>
      <c r="AG2088" s="288">
        <v>0</v>
      </c>
      <c r="AH2088" s="320">
        <v>1</v>
      </c>
      <c r="AI2088" s="186">
        <v>0</v>
      </c>
      <c r="AJ2088" s="192">
        <v>7506425621071</v>
      </c>
      <c r="AK2088" s="192" t="s">
        <v>262</v>
      </c>
      <c r="AL2088" s="90" t="s">
        <v>278</v>
      </c>
      <c r="AM2088" s="75">
        <v>65540</v>
      </c>
      <c r="AN2088" s="73" t="s">
        <v>615</v>
      </c>
      <c r="AO2088" s="188">
        <v>0</v>
      </c>
      <c r="AP2088" s="188">
        <v>0</v>
      </c>
      <c r="AQ2088" s="187">
        <v>0</v>
      </c>
      <c r="AR2088" s="188">
        <v>0</v>
      </c>
      <c r="AS2088" s="187">
        <v>0</v>
      </c>
      <c r="AT2088" s="188">
        <v>0</v>
      </c>
      <c r="AU2088" s="187">
        <v>0</v>
      </c>
      <c r="AV2088" s="188">
        <v>-201.6</v>
      </c>
      <c r="AW2088" s="187">
        <v>0</v>
      </c>
      <c r="AX2088" s="188">
        <v>-44.8</v>
      </c>
      <c r="AY2088" s="187">
        <v>0</v>
      </c>
      <c r="AZ2088" s="188">
        <v>5734.4000000000005</v>
      </c>
      <c r="BA2088" s="187">
        <v>98.071981798622787</v>
      </c>
      <c r="BB2088" s="188">
        <v>5868.8</v>
      </c>
      <c r="BC2088" s="187">
        <v>97.450338132564895</v>
      </c>
      <c r="BD2088" s="75"/>
      <c r="BE2088" s="75"/>
      <c r="BG2088" s="74"/>
      <c r="BH2088" s="74"/>
      <c r="BI2088" s="194"/>
      <c r="BJ2088" s="74"/>
      <c r="BK2088" s="74"/>
      <c r="BL2088" s="74"/>
    </row>
    <row r="2089" spans="1:64" ht="11.25" customHeight="1" x14ac:dyDescent="0.3">
      <c r="A2089" s="313" t="s">
        <v>4857</v>
      </c>
      <c r="B2089" s="314">
        <v>0</v>
      </c>
      <c r="C2089" s="915">
        <v>64419</v>
      </c>
      <c r="D2089" s="455">
        <v>4644</v>
      </c>
      <c r="E2089" s="316">
        <v>23.145724484219077</v>
      </c>
      <c r="F2089" s="317">
        <v>6000</v>
      </c>
      <c r="G2089" s="317">
        <v>6000</v>
      </c>
      <c r="H2089" s="317">
        <v>1422</v>
      </c>
      <c r="I2089" s="318">
        <v>23.7</v>
      </c>
      <c r="J2089" s="317">
        <v>4730.6239999999998</v>
      </c>
      <c r="K2089" s="317">
        <v>6019.2542296521933</v>
      </c>
      <c r="L2089" s="317">
        <v>1296</v>
      </c>
      <c r="M2089" s="317">
        <v>21.530906496947978</v>
      </c>
      <c r="N2089" s="319">
        <v>0</v>
      </c>
      <c r="O2089" s="288">
        <v>0</v>
      </c>
      <c r="P2089" s="317">
        <v>0</v>
      </c>
      <c r="Q2089" s="288">
        <v>27.395962985010016</v>
      </c>
      <c r="R2089" s="288">
        <v>30.249709129281889</v>
      </c>
      <c r="S2089" s="288">
        <v>4770</v>
      </c>
      <c r="T2089" s="319">
        <v>4806</v>
      </c>
      <c r="U2089" s="318">
        <v>23.953133477854625</v>
      </c>
      <c r="V2089" s="288">
        <v>27</v>
      </c>
      <c r="W2089" s="288">
        <v>0</v>
      </c>
      <c r="X2089" s="319">
        <v>4779</v>
      </c>
      <c r="Y2089" s="319">
        <v>54</v>
      </c>
      <c r="Z2089" s="317">
        <v>0</v>
      </c>
      <c r="AA2089" s="317">
        <v>0</v>
      </c>
      <c r="AB2089" s="317">
        <v>0</v>
      </c>
      <c r="AC2089" s="317">
        <v>0</v>
      </c>
      <c r="AD2089" s="319">
        <v>0</v>
      </c>
      <c r="AE2089" s="288">
        <v>0</v>
      </c>
      <c r="AF2089" s="288">
        <v>0</v>
      </c>
      <c r="AG2089" s="288">
        <v>0</v>
      </c>
      <c r="AH2089" s="320">
        <v>1</v>
      </c>
      <c r="AI2089" s="186">
        <v>4719.3019999999997</v>
      </c>
      <c r="AJ2089" s="192">
        <v>7506425621071</v>
      </c>
      <c r="AK2089" s="192" t="s">
        <v>262</v>
      </c>
      <c r="AL2089" s="90" t="s">
        <v>278</v>
      </c>
      <c r="AM2089" s="75">
        <v>64419</v>
      </c>
      <c r="AN2089" s="73" t="s">
        <v>615</v>
      </c>
      <c r="AO2089" s="188">
        <v>5976</v>
      </c>
      <c r="AP2089" s="188">
        <v>6588</v>
      </c>
      <c r="AQ2089" s="187">
        <v>129.63400236127509</v>
      </c>
      <c r="AR2089" s="188">
        <v>5265</v>
      </c>
      <c r="AS2089" s="187">
        <v>104.46428571428572</v>
      </c>
      <c r="AT2089" s="188">
        <v>6075</v>
      </c>
      <c r="AU2089" s="187">
        <v>96.077811165585956</v>
      </c>
      <c r="AV2089" s="188">
        <v>3240</v>
      </c>
      <c r="AW2089" s="187">
        <v>53.722434090532246</v>
      </c>
      <c r="AX2089" s="188">
        <v>8235</v>
      </c>
      <c r="AY2089" s="187">
        <v>140.89282103664289</v>
      </c>
      <c r="AZ2089" s="188">
        <v>0</v>
      </c>
      <c r="BA2089" s="187">
        <v>0</v>
      </c>
      <c r="BB2089" s="188">
        <v>0</v>
      </c>
      <c r="BC2089" s="187">
        <v>0</v>
      </c>
      <c r="BD2089" s="75"/>
      <c r="BE2089" s="75"/>
      <c r="BG2089" s="74"/>
      <c r="BH2089" s="74"/>
      <c r="BI2089" s="194"/>
      <c r="BJ2089" s="74"/>
      <c r="BK2089" s="74"/>
      <c r="BL2089" s="74"/>
    </row>
    <row r="2090" spans="1:64" ht="11.25" customHeight="1" x14ac:dyDescent="0.2">
      <c r="A2090" s="227" t="s">
        <v>2666</v>
      </c>
      <c r="B2090" s="261">
        <v>0</v>
      </c>
      <c r="C2090" s="919">
        <v>93993</v>
      </c>
      <c r="D2090" s="407">
        <v>1E-4</v>
      </c>
      <c r="E2090" s="263">
        <v>0</v>
      </c>
      <c r="F2090" s="264">
        <v>0</v>
      </c>
      <c r="G2090" s="264">
        <v>0</v>
      </c>
      <c r="H2090" s="264">
        <v>0</v>
      </c>
      <c r="I2090" s="266">
        <v>0</v>
      </c>
      <c r="J2090" s="264">
        <v>0</v>
      </c>
      <c r="K2090" s="264">
        <v>0</v>
      </c>
      <c r="L2090" s="264">
        <v>0</v>
      </c>
      <c r="M2090" s="264">
        <v>0</v>
      </c>
      <c r="N2090" s="267">
        <v>0</v>
      </c>
      <c r="O2090" s="268">
        <v>589.15499999999997</v>
      </c>
      <c r="P2090" s="264">
        <v>589.15499999999997</v>
      </c>
      <c r="Q2090" s="268">
        <v>0</v>
      </c>
      <c r="R2090" s="268">
        <v>0</v>
      </c>
      <c r="S2090" s="268">
        <v>1E-4</v>
      </c>
      <c r="T2090" s="267">
        <v>0</v>
      </c>
      <c r="U2090" s="266">
        <v>0</v>
      </c>
      <c r="V2090" s="268">
        <v>0</v>
      </c>
      <c r="W2090" s="268">
        <v>0</v>
      </c>
      <c r="X2090" s="267">
        <v>0</v>
      </c>
      <c r="Y2090" s="267">
        <v>0</v>
      </c>
      <c r="Z2090" s="264">
        <v>0</v>
      </c>
      <c r="AA2090" s="264">
        <v>0</v>
      </c>
      <c r="AB2090" s="264">
        <v>0</v>
      </c>
      <c r="AC2090" s="264">
        <v>0</v>
      </c>
      <c r="AD2090" s="267">
        <v>0</v>
      </c>
      <c r="AE2090" s="268">
        <v>0</v>
      </c>
      <c r="AF2090" s="268">
        <v>0</v>
      </c>
      <c r="AG2090" s="268">
        <v>0</v>
      </c>
      <c r="AH2090" s="269">
        <v>0</v>
      </c>
      <c r="AI2090" s="186">
        <v>0</v>
      </c>
      <c r="AJ2090" s="192">
        <v>7501943441767</v>
      </c>
      <c r="AK2090" s="192" t="s">
        <v>262</v>
      </c>
      <c r="AL2090" s="90" t="s">
        <v>278</v>
      </c>
      <c r="AM2090" s="75">
        <v>93993</v>
      </c>
      <c r="AN2090" s="76" t="s">
        <v>615</v>
      </c>
      <c r="AO2090" s="188">
        <v>0</v>
      </c>
      <c r="AP2090" s="188">
        <v>0</v>
      </c>
      <c r="AQ2090" s="187">
        <v>0</v>
      </c>
      <c r="AR2090" s="188">
        <v>0</v>
      </c>
      <c r="AS2090" s="187">
        <v>0</v>
      </c>
      <c r="AT2090" s="188">
        <v>0</v>
      </c>
      <c r="AU2090" s="187">
        <v>0</v>
      </c>
      <c r="AV2090" s="188">
        <v>0</v>
      </c>
      <c r="AW2090" s="187">
        <v>0</v>
      </c>
      <c r="AX2090" s="188">
        <v>0</v>
      </c>
      <c r="AY2090" s="187">
        <v>0</v>
      </c>
      <c r="AZ2090" s="188">
        <v>0</v>
      </c>
      <c r="BA2090" s="187">
        <v>0</v>
      </c>
      <c r="BB2090" s="188">
        <v>0</v>
      </c>
      <c r="BC2090" s="187">
        <v>0</v>
      </c>
      <c r="BD2090" s="75"/>
      <c r="BE2090" s="75"/>
      <c r="BG2090" s="74"/>
      <c r="BH2090" s="74"/>
      <c r="BI2090" s="194"/>
      <c r="BJ2090" s="74"/>
      <c r="BK2090" s="74"/>
      <c r="BL2090" s="74"/>
    </row>
    <row r="2091" spans="1:64" ht="11.25" customHeight="1" x14ac:dyDescent="0.2">
      <c r="A2091" s="252" t="s">
        <v>2667</v>
      </c>
      <c r="B2091" s="253">
        <v>0</v>
      </c>
      <c r="C2091" s="913">
        <v>94082</v>
      </c>
      <c r="D2091" s="289">
        <v>10664.4</v>
      </c>
      <c r="E2091" s="255">
        <v>19.33768502186399</v>
      </c>
      <c r="F2091" s="256">
        <v>23000</v>
      </c>
      <c r="G2091" s="256">
        <v>23000</v>
      </c>
      <c r="H2091" s="256">
        <v>7154</v>
      </c>
      <c r="I2091" s="257">
        <v>31.104347826086958</v>
      </c>
      <c r="J2091" s="256">
        <v>15763.939999999999</v>
      </c>
      <c r="K2091" s="256">
        <v>16544.482942930943</v>
      </c>
      <c r="L2091" s="256">
        <v>1746</v>
      </c>
      <c r="M2091" s="256">
        <v>10.553366980537906</v>
      </c>
      <c r="N2091" s="259">
        <v>44.344999999999999</v>
      </c>
      <c r="O2091" s="258">
        <v>0</v>
      </c>
      <c r="P2091" s="256">
        <v>157.14499999999998</v>
      </c>
      <c r="Q2091" s="258">
        <v>12.072774953469755</v>
      </c>
      <c r="R2091" s="258">
        <v>30.587023294937694</v>
      </c>
      <c r="S2091" s="258">
        <v>16072.400000000001</v>
      </c>
      <c r="T2091" s="259">
        <v>16051.199999999997</v>
      </c>
      <c r="U2091" s="257">
        <v>29.105533346737115</v>
      </c>
      <c r="V2091" s="258">
        <v>2700</v>
      </c>
      <c r="W2091" s="258">
        <v>112.8</v>
      </c>
      <c r="X2091" s="259">
        <v>13238.399999999998</v>
      </c>
      <c r="Y2091" s="259">
        <v>3324</v>
      </c>
      <c r="Z2091" s="256">
        <v>2544</v>
      </c>
      <c r="AA2091" s="256">
        <v>0</v>
      </c>
      <c r="AB2091" s="256">
        <v>0</v>
      </c>
      <c r="AC2091" s="256">
        <v>0</v>
      </c>
      <c r="AD2091" s="259">
        <v>134.39999999999986</v>
      </c>
      <c r="AE2091" s="258">
        <v>0</v>
      </c>
      <c r="AF2091" s="258">
        <v>0</v>
      </c>
      <c r="AG2091" s="258">
        <v>0</v>
      </c>
      <c r="AH2091" s="260">
        <v>0</v>
      </c>
      <c r="AI2091" s="186">
        <v>15585.326000000001</v>
      </c>
      <c r="AJ2091" s="192">
        <v>7501943441781</v>
      </c>
      <c r="AK2091" s="192">
        <v>93994</v>
      </c>
      <c r="AL2091" s="90" t="s">
        <v>279</v>
      </c>
      <c r="AM2091" s="75">
        <v>94082</v>
      </c>
      <c r="AN2091" s="76" t="s">
        <v>615</v>
      </c>
      <c r="AO2091" s="188">
        <v>17792</v>
      </c>
      <c r="AP2091" s="188">
        <v>18502.8</v>
      </c>
      <c r="AQ2091" s="187">
        <v>115.87453150718491</v>
      </c>
      <c r="AR2091" s="188">
        <v>17706</v>
      </c>
      <c r="AS2091" s="187">
        <v>91.850391658453077</v>
      </c>
      <c r="AT2091" s="188">
        <v>17167.2</v>
      </c>
      <c r="AU2091" s="187">
        <v>89.067657862399869</v>
      </c>
      <c r="AV2091" s="188">
        <v>15129.599999999999</v>
      </c>
      <c r="AW2091" s="187">
        <v>84.93666521415328</v>
      </c>
      <c r="AX2091" s="188">
        <v>17691.599999999999</v>
      </c>
      <c r="AY2091" s="187">
        <v>104.52693681636265</v>
      </c>
      <c r="AZ2091" s="188">
        <v>16719.599999999999</v>
      </c>
      <c r="BA2091" s="187">
        <v>88.491343674491475</v>
      </c>
      <c r="BB2091" s="188">
        <v>18229.199999999997</v>
      </c>
      <c r="BC2091" s="187">
        <v>108.36919617887733</v>
      </c>
      <c r="BD2091" s="75"/>
      <c r="BE2091" s="75"/>
      <c r="BG2091" s="74"/>
      <c r="BH2091" s="74"/>
      <c r="BI2091" s="194"/>
      <c r="BJ2091" s="74"/>
      <c r="BK2091" s="74"/>
      <c r="BL2091" s="74"/>
    </row>
    <row r="2092" spans="1:64" ht="11.25" customHeight="1" x14ac:dyDescent="0.2">
      <c r="A2092" s="252" t="s">
        <v>4836</v>
      </c>
      <c r="B2092" s="253">
        <v>0</v>
      </c>
      <c r="C2092" s="913">
        <v>65948</v>
      </c>
      <c r="D2092" s="289">
        <v>2598.0000000000005</v>
      </c>
      <c r="E2092" s="255">
        <v>0</v>
      </c>
      <c r="F2092" s="256">
        <v>0</v>
      </c>
      <c r="G2092" s="256">
        <v>0</v>
      </c>
      <c r="H2092" s="256">
        <v>0</v>
      </c>
      <c r="I2092" s="257">
        <v>0</v>
      </c>
      <c r="J2092" s="256">
        <v>0</v>
      </c>
      <c r="K2092" s="256">
        <v>0</v>
      </c>
      <c r="L2092" s="256">
        <v>0</v>
      </c>
      <c r="M2092" s="256">
        <v>0</v>
      </c>
      <c r="N2092" s="259">
        <v>0</v>
      </c>
      <c r="O2092" s="258">
        <v>0</v>
      </c>
      <c r="P2092" s="256">
        <v>0</v>
      </c>
      <c r="Q2092" s="258">
        <v>0</v>
      </c>
      <c r="R2092" s="258">
        <v>0</v>
      </c>
      <c r="S2092" s="258">
        <v>2598.0000000000005</v>
      </c>
      <c r="T2092" s="259">
        <v>2598.0000000000005</v>
      </c>
      <c r="U2092" s="257">
        <v>0</v>
      </c>
      <c r="V2092" s="258">
        <v>0</v>
      </c>
      <c r="W2092" s="258">
        <v>0</v>
      </c>
      <c r="X2092" s="259">
        <v>2598.0000000000005</v>
      </c>
      <c r="Y2092" s="259">
        <v>0</v>
      </c>
      <c r="Z2092" s="256">
        <v>316.8</v>
      </c>
      <c r="AA2092" s="256">
        <v>0</v>
      </c>
      <c r="AB2092" s="256">
        <v>0</v>
      </c>
      <c r="AC2092" s="256">
        <v>0</v>
      </c>
      <c r="AD2092" s="259">
        <v>0</v>
      </c>
      <c r="AE2092" s="258">
        <v>0</v>
      </c>
      <c r="AF2092" s="258">
        <v>0</v>
      </c>
      <c r="AG2092" s="258">
        <v>0</v>
      </c>
      <c r="AH2092" s="260">
        <v>0</v>
      </c>
      <c r="AI2092" s="186">
        <v>0</v>
      </c>
      <c r="AJ2092" s="192">
        <v>7501943441781</v>
      </c>
      <c r="AK2092" s="192">
        <v>93994</v>
      </c>
      <c r="AL2092" s="90" t="s">
        <v>279</v>
      </c>
      <c r="AM2092" s="75">
        <v>65948</v>
      </c>
      <c r="AN2092" s="76" t="s">
        <v>615</v>
      </c>
      <c r="AO2092" s="188">
        <v>759.6</v>
      </c>
      <c r="AP2092" s="188">
        <v>0</v>
      </c>
      <c r="AQ2092" s="187">
        <v>0</v>
      </c>
      <c r="AR2092" s="188">
        <v>1462.8</v>
      </c>
      <c r="AS2092" s="187">
        <v>0</v>
      </c>
      <c r="AT2092" s="188">
        <v>816</v>
      </c>
      <c r="AU2092" s="187">
        <v>0</v>
      </c>
      <c r="AV2092" s="188">
        <v>448.8</v>
      </c>
      <c r="AW2092" s="187">
        <v>0</v>
      </c>
      <c r="AX2092" s="188">
        <v>1724.4</v>
      </c>
      <c r="AY2092" s="187">
        <v>0</v>
      </c>
      <c r="AZ2092" s="188">
        <v>58.8</v>
      </c>
      <c r="BA2092" s="187">
        <v>0</v>
      </c>
      <c r="BB2092" s="188">
        <v>0</v>
      </c>
      <c r="BC2092" s="187">
        <v>0</v>
      </c>
      <c r="BD2092" s="75"/>
      <c r="BE2092" s="75"/>
      <c r="BG2092" s="74"/>
      <c r="BH2092" s="74"/>
      <c r="BI2092" s="194"/>
      <c r="BJ2092" s="74"/>
      <c r="BK2092" s="74"/>
      <c r="BL2092" s="74"/>
    </row>
    <row r="2093" spans="1:64" ht="11.25" customHeight="1" x14ac:dyDescent="0.2">
      <c r="A2093" s="313" t="s">
        <v>2668</v>
      </c>
      <c r="B2093" s="314">
        <v>0</v>
      </c>
      <c r="C2093" s="915">
        <v>65782</v>
      </c>
      <c r="D2093" s="455">
        <v>3340.7999999999997</v>
      </c>
      <c r="E2093" s="316">
        <v>14.088972862793893</v>
      </c>
      <c r="F2093" s="317">
        <v>11000</v>
      </c>
      <c r="G2093" s="317">
        <v>11000</v>
      </c>
      <c r="H2093" s="317">
        <v>4323</v>
      </c>
      <c r="I2093" s="318">
        <v>39.300000000000004</v>
      </c>
      <c r="J2093" s="317">
        <v>9100</v>
      </c>
      <c r="K2093" s="317">
        <v>7113.6484523063536</v>
      </c>
      <c r="L2093" s="317">
        <v>0</v>
      </c>
      <c r="M2093" s="317">
        <v>0</v>
      </c>
      <c r="N2093" s="319">
        <v>0</v>
      </c>
      <c r="O2093" s="288">
        <v>2304</v>
      </c>
      <c r="P2093" s="317">
        <v>2304</v>
      </c>
      <c r="Q2093" s="288">
        <v>25.318681318681318</v>
      </c>
      <c r="R2093" s="288">
        <v>25.265274725274725</v>
      </c>
      <c r="S2093" s="288">
        <v>7663.7999999999993</v>
      </c>
      <c r="T2093" s="319">
        <v>7660.8</v>
      </c>
      <c r="U2093" s="318">
        <v>32.307472254337725</v>
      </c>
      <c r="V2093" s="288">
        <v>19.2</v>
      </c>
      <c r="W2093" s="288">
        <v>0</v>
      </c>
      <c r="X2093" s="319">
        <v>7641.6</v>
      </c>
      <c r="Y2093" s="319">
        <v>0</v>
      </c>
      <c r="Z2093" s="317">
        <v>1152</v>
      </c>
      <c r="AA2093" s="317">
        <v>0</v>
      </c>
      <c r="AB2093" s="317">
        <v>0</v>
      </c>
      <c r="AC2093" s="317">
        <v>0</v>
      </c>
      <c r="AD2093" s="319">
        <v>1152</v>
      </c>
      <c r="AE2093" s="288">
        <v>0</v>
      </c>
      <c r="AF2093" s="288">
        <v>0</v>
      </c>
      <c r="AG2093" s="288">
        <v>0</v>
      </c>
      <c r="AH2093" s="320">
        <v>0</v>
      </c>
      <c r="AI2093" s="186">
        <v>5182.37</v>
      </c>
      <c r="AJ2093" s="192">
        <v>7506425621064</v>
      </c>
      <c r="AK2093" s="192" t="s">
        <v>262</v>
      </c>
      <c r="AL2093" s="90" t="s">
        <v>278</v>
      </c>
      <c r="AM2093" s="75">
        <v>65782</v>
      </c>
      <c r="AN2093" s="76" t="s">
        <v>615</v>
      </c>
      <c r="AO2093" s="188">
        <v>6016</v>
      </c>
      <c r="AP2093" s="188">
        <v>8044.8</v>
      </c>
      <c r="AQ2093" s="187">
        <v>154.7076923076923</v>
      </c>
      <c r="AR2093" s="188">
        <v>6316.8</v>
      </c>
      <c r="AS2093" s="187">
        <v>119.79518300777548</v>
      </c>
      <c r="AT2093" s="188">
        <v>3686.4</v>
      </c>
      <c r="AU2093" s="187">
        <v>56.155504927316521</v>
      </c>
      <c r="AV2093" s="188">
        <v>7296</v>
      </c>
      <c r="AW2093" s="187">
        <v>91.2</v>
      </c>
      <c r="AX2093" s="188">
        <v>3379.2</v>
      </c>
      <c r="AY2093" s="187">
        <v>39.86003769632368</v>
      </c>
      <c r="AZ2093" s="188">
        <v>3072</v>
      </c>
      <c r="BA2093" s="187">
        <v>69.02171029433822</v>
      </c>
      <c r="BB2093" s="188">
        <v>8064</v>
      </c>
      <c r="BC2093" s="187">
        <v>148.33663759938392</v>
      </c>
      <c r="BD2093" s="75"/>
      <c r="BE2093" s="75"/>
      <c r="BG2093" s="74"/>
      <c r="BH2093" s="74"/>
      <c r="BI2093" s="194"/>
      <c r="BJ2093" s="74"/>
      <c r="BK2093" s="74"/>
      <c r="BL2093" s="74"/>
    </row>
    <row r="2094" spans="1:64" ht="11.25" customHeight="1" x14ac:dyDescent="0.2">
      <c r="A2094" s="313" t="s">
        <v>2669</v>
      </c>
      <c r="B2094" s="314">
        <v>0</v>
      </c>
      <c r="C2094" s="915">
        <v>65786</v>
      </c>
      <c r="D2094" s="455">
        <v>537.59999999999991</v>
      </c>
      <c r="E2094" s="316">
        <v>0</v>
      </c>
      <c r="F2094" s="317">
        <v>0</v>
      </c>
      <c r="G2094" s="317">
        <v>0</v>
      </c>
      <c r="H2094" s="317">
        <v>0</v>
      </c>
      <c r="I2094" s="318">
        <v>0</v>
      </c>
      <c r="J2094" s="317">
        <v>0</v>
      </c>
      <c r="K2094" s="317">
        <v>0</v>
      </c>
      <c r="L2094" s="317">
        <v>0</v>
      </c>
      <c r="M2094" s="317">
        <v>0</v>
      </c>
      <c r="N2094" s="319">
        <v>0</v>
      </c>
      <c r="O2094" s="288">
        <v>0</v>
      </c>
      <c r="P2094" s="317">
        <v>0</v>
      </c>
      <c r="Q2094" s="288">
        <v>0</v>
      </c>
      <c r="R2094" s="288">
        <v>0</v>
      </c>
      <c r="S2094" s="288">
        <v>537.59999999999991</v>
      </c>
      <c r="T2094" s="319">
        <v>537.59999999999991</v>
      </c>
      <c r="U2094" s="318">
        <v>0</v>
      </c>
      <c r="V2094" s="288">
        <v>0</v>
      </c>
      <c r="W2094" s="288">
        <v>0</v>
      </c>
      <c r="X2094" s="319">
        <v>537.59999999999991</v>
      </c>
      <c r="Y2094" s="319">
        <v>0</v>
      </c>
      <c r="Z2094" s="317">
        <v>0</v>
      </c>
      <c r="AA2094" s="317">
        <v>0</v>
      </c>
      <c r="AB2094" s="317">
        <v>0</v>
      </c>
      <c r="AC2094" s="317">
        <v>0</v>
      </c>
      <c r="AD2094" s="319">
        <v>0</v>
      </c>
      <c r="AE2094" s="288">
        <v>0</v>
      </c>
      <c r="AF2094" s="288">
        <v>0</v>
      </c>
      <c r="AG2094" s="288">
        <v>0</v>
      </c>
      <c r="AH2094" s="320">
        <v>0</v>
      </c>
      <c r="AI2094" s="186">
        <v>0</v>
      </c>
      <c r="AJ2094" s="192">
        <v>7506425621095</v>
      </c>
      <c r="AK2094" s="192" t="s">
        <v>262</v>
      </c>
      <c r="AL2094" s="90" t="s">
        <v>279</v>
      </c>
      <c r="AM2094" s="75">
        <v>65786</v>
      </c>
      <c r="AN2094" s="76" t="s">
        <v>615</v>
      </c>
      <c r="AO2094" s="188">
        <v>-44.800000000000004</v>
      </c>
      <c r="AP2094" s="188">
        <v>-112</v>
      </c>
      <c r="AQ2094" s="187">
        <v>0</v>
      </c>
      <c r="AR2094" s="188">
        <v>-22.4</v>
      </c>
      <c r="AS2094" s="187">
        <v>0</v>
      </c>
      <c r="AT2094" s="188">
        <v>0</v>
      </c>
      <c r="AU2094" s="187">
        <v>0</v>
      </c>
      <c r="AV2094" s="188">
        <v>-179.2</v>
      </c>
      <c r="AW2094" s="187">
        <v>0</v>
      </c>
      <c r="AX2094" s="188">
        <v>-67.199999999999989</v>
      </c>
      <c r="AY2094" s="187">
        <v>0</v>
      </c>
      <c r="AZ2094" s="188">
        <v>6227.2</v>
      </c>
      <c r="BA2094" s="187">
        <v>104.70509818512086</v>
      </c>
      <c r="BB2094" s="188">
        <v>6876.8</v>
      </c>
      <c r="BC2094" s="187">
        <v>104.92950581806508</v>
      </c>
      <c r="BD2094" s="75"/>
      <c r="BE2094" s="75"/>
      <c r="BG2094" s="74"/>
      <c r="BH2094" s="74"/>
      <c r="BI2094" s="194"/>
      <c r="BJ2094" s="74"/>
      <c r="BK2094" s="74"/>
      <c r="BL2094" s="74"/>
    </row>
    <row r="2095" spans="1:64" ht="11.25" customHeight="1" x14ac:dyDescent="0.2">
      <c r="A2095" s="313" t="s">
        <v>4858</v>
      </c>
      <c r="B2095" s="314">
        <v>0</v>
      </c>
      <c r="C2095" s="915">
        <v>64420</v>
      </c>
      <c r="D2095" s="455">
        <v>2052</v>
      </c>
      <c r="E2095" s="316">
        <v>11.164442418734142</v>
      </c>
      <c r="F2095" s="317">
        <v>8000</v>
      </c>
      <c r="G2095" s="317">
        <v>8000</v>
      </c>
      <c r="H2095" s="317">
        <v>3344</v>
      </c>
      <c r="I2095" s="318">
        <v>41.8</v>
      </c>
      <c r="J2095" s="317">
        <v>4333.4849999999997</v>
      </c>
      <c r="K2095" s="317">
        <v>5513.9341214838614</v>
      </c>
      <c r="L2095" s="317">
        <v>1296</v>
      </c>
      <c r="M2095" s="317">
        <v>23.504089302598192</v>
      </c>
      <c r="N2095" s="319">
        <v>0</v>
      </c>
      <c r="O2095" s="288">
        <v>0</v>
      </c>
      <c r="P2095" s="317">
        <v>0</v>
      </c>
      <c r="Q2095" s="288">
        <v>29.90664557509718</v>
      </c>
      <c r="R2095" s="288">
        <v>28.383621957846863</v>
      </c>
      <c r="S2095" s="288">
        <v>4100</v>
      </c>
      <c r="T2095" s="319">
        <v>4077</v>
      </c>
      <c r="U2095" s="318">
        <v>22.181984279327047</v>
      </c>
      <c r="V2095" s="288">
        <v>27</v>
      </c>
      <c r="W2095" s="288">
        <v>0</v>
      </c>
      <c r="X2095" s="319">
        <v>4050</v>
      </c>
      <c r="Y2095" s="319">
        <v>0</v>
      </c>
      <c r="Z2095" s="317">
        <v>3240</v>
      </c>
      <c r="AA2095" s="317">
        <v>0</v>
      </c>
      <c r="AB2095" s="317">
        <v>0</v>
      </c>
      <c r="AC2095" s="317">
        <v>0</v>
      </c>
      <c r="AD2095" s="319">
        <v>0</v>
      </c>
      <c r="AE2095" s="288">
        <v>0</v>
      </c>
      <c r="AF2095" s="288">
        <v>0</v>
      </c>
      <c r="AG2095" s="288">
        <v>0</v>
      </c>
      <c r="AH2095" s="320">
        <v>0</v>
      </c>
      <c r="AI2095" s="186">
        <v>4323.1130000000003</v>
      </c>
      <c r="AJ2095" s="192">
        <v>7506425621095</v>
      </c>
      <c r="AK2095" s="192" t="s">
        <v>262</v>
      </c>
      <c r="AL2095" s="90" t="s">
        <v>279</v>
      </c>
      <c r="AM2095" s="75">
        <v>64420</v>
      </c>
      <c r="AN2095" s="76" t="s">
        <v>615</v>
      </c>
      <c r="AO2095" s="188">
        <v>5589</v>
      </c>
      <c r="AP2095" s="188">
        <v>6453</v>
      </c>
      <c r="AQ2095" s="187">
        <v>124.57528957528959</v>
      </c>
      <c r="AR2095" s="188">
        <v>4995</v>
      </c>
      <c r="AS2095" s="187">
        <v>97.216815881666022</v>
      </c>
      <c r="AT2095" s="188">
        <v>5319</v>
      </c>
      <c r="AU2095" s="187">
        <v>77.299811073971796</v>
      </c>
      <c r="AV2095" s="188">
        <v>2538</v>
      </c>
      <c r="AW2095" s="187">
        <v>38.671339326527502</v>
      </c>
      <c r="AX2095" s="188">
        <v>7695</v>
      </c>
      <c r="AY2095" s="187">
        <v>129.43506075493275</v>
      </c>
      <c r="AZ2095" s="188">
        <v>0</v>
      </c>
      <c r="BA2095" s="187">
        <v>0</v>
      </c>
      <c r="BB2095" s="188">
        <v>0</v>
      </c>
      <c r="BC2095" s="187">
        <v>0</v>
      </c>
      <c r="BD2095" s="75"/>
      <c r="BE2095" s="75"/>
      <c r="BG2095" s="74"/>
      <c r="BH2095" s="74"/>
      <c r="BI2095" s="194"/>
      <c r="BJ2095" s="74"/>
      <c r="BK2095" s="74"/>
      <c r="BL2095" s="74"/>
    </row>
    <row r="2096" spans="1:64" ht="11.25" customHeight="1" x14ac:dyDescent="0.2">
      <c r="A2096" s="227" t="s">
        <v>2670</v>
      </c>
      <c r="B2096" s="261">
        <v>0</v>
      </c>
      <c r="C2096" s="919">
        <v>93995</v>
      </c>
      <c r="D2096" s="407">
        <v>1E-4</v>
      </c>
      <c r="E2096" s="263">
        <v>0</v>
      </c>
      <c r="F2096" s="264">
        <v>0</v>
      </c>
      <c r="G2096" s="264">
        <v>0</v>
      </c>
      <c r="H2096" s="264">
        <v>0</v>
      </c>
      <c r="I2096" s="266">
        <v>0</v>
      </c>
      <c r="J2096" s="264">
        <v>0</v>
      </c>
      <c r="K2096" s="264">
        <v>0</v>
      </c>
      <c r="L2096" s="264">
        <v>0</v>
      </c>
      <c r="M2096" s="264">
        <v>0</v>
      </c>
      <c r="N2096" s="267">
        <v>0</v>
      </c>
      <c r="O2096" s="268">
        <v>663.9079999999999</v>
      </c>
      <c r="P2096" s="264">
        <v>663.9079999999999</v>
      </c>
      <c r="Q2096" s="268">
        <v>0</v>
      </c>
      <c r="R2096" s="268">
        <v>0</v>
      </c>
      <c r="S2096" s="268">
        <v>1E-4</v>
      </c>
      <c r="T2096" s="267">
        <v>0</v>
      </c>
      <c r="U2096" s="266">
        <v>0</v>
      </c>
      <c r="V2096" s="268">
        <v>0</v>
      </c>
      <c r="W2096" s="268">
        <v>0</v>
      </c>
      <c r="X2096" s="267">
        <v>0</v>
      </c>
      <c r="Y2096" s="267">
        <v>0</v>
      </c>
      <c r="Z2096" s="264">
        <v>0</v>
      </c>
      <c r="AA2096" s="264">
        <v>0</v>
      </c>
      <c r="AB2096" s="264">
        <v>0</v>
      </c>
      <c r="AC2096" s="264">
        <v>0</v>
      </c>
      <c r="AD2096" s="267">
        <v>0</v>
      </c>
      <c r="AE2096" s="268">
        <v>0</v>
      </c>
      <c r="AF2096" s="268">
        <v>0</v>
      </c>
      <c r="AG2096" s="268">
        <v>0</v>
      </c>
      <c r="AH2096" s="269">
        <v>0</v>
      </c>
      <c r="AI2096" s="186">
        <v>0</v>
      </c>
      <c r="AJ2096" s="192">
        <v>7501943441804</v>
      </c>
      <c r="AK2096" s="192" t="s">
        <v>262</v>
      </c>
      <c r="AL2096" s="90" t="s">
        <v>278</v>
      </c>
      <c r="AM2096" s="75">
        <v>93995</v>
      </c>
      <c r="AN2096" s="76" t="s">
        <v>615</v>
      </c>
      <c r="AO2096" s="188">
        <v>0</v>
      </c>
      <c r="AP2096" s="188">
        <v>0</v>
      </c>
      <c r="AQ2096" s="187">
        <v>0</v>
      </c>
      <c r="AR2096" s="188">
        <v>0</v>
      </c>
      <c r="AS2096" s="187">
        <v>0</v>
      </c>
      <c r="AT2096" s="188">
        <v>0</v>
      </c>
      <c r="AU2096" s="187">
        <v>0</v>
      </c>
      <c r="AV2096" s="188">
        <v>0</v>
      </c>
      <c r="AW2096" s="187">
        <v>0</v>
      </c>
      <c r="AX2096" s="188">
        <v>0</v>
      </c>
      <c r="AY2096" s="187">
        <v>0</v>
      </c>
      <c r="AZ2096" s="188">
        <v>0</v>
      </c>
      <c r="BA2096" s="187">
        <v>0</v>
      </c>
      <c r="BB2096" s="188">
        <v>0</v>
      </c>
      <c r="BC2096" s="187">
        <v>0</v>
      </c>
      <c r="BD2096" s="75"/>
      <c r="BE2096" s="75"/>
      <c r="BG2096" s="74"/>
      <c r="BH2096" s="74"/>
      <c r="BI2096" s="194"/>
      <c r="BJ2096" s="74"/>
      <c r="BK2096" s="74"/>
      <c r="BL2096" s="74"/>
    </row>
    <row r="2097" spans="1:64" ht="11.25" customHeight="1" x14ac:dyDescent="0.2">
      <c r="A2097" s="252" t="s">
        <v>2671</v>
      </c>
      <c r="B2097" s="253">
        <v>0</v>
      </c>
      <c r="C2097" s="913">
        <v>94083</v>
      </c>
      <c r="D2097" s="289">
        <v>4990.7999999999993</v>
      </c>
      <c r="E2097" s="255">
        <v>9.2656874958488427</v>
      </c>
      <c r="F2097" s="256">
        <v>24000</v>
      </c>
      <c r="G2097" s="256">
        <v>24000</v>
      </c>
      <c r="H2097" s="256">
        <v>7008</v>
      </c>
      <c r="I2097" s="257">
        <v>29.2</v>
      </c>
      <c r="J2097" s="256">
        <v>15558.614999999998</v>
      </c>
      <c r="K2097" s="256">
        <v>16158.973639795044</v>
      </c>
      <c r="L2097" s="256">
        <v>1650</v>
      </c>
      <c r="M2097" s="256">
        <v>10.211044567437813</v>
      </c>
      <c r="N2097" s="259">
        <v>0</v>
      </c>
      <c r="O2097" s="258">
        <v>0</v>
      </c>
      <c r="P2097" s="256">
        <v>230.39999999999998</v>
      </c>
      <c r="Q2097" s="258">
        <v>12.085908675033094</v>
      </c>
      <c r="R2097" s="258">
        <v>19.954475382288205</v>
      </c>
      <c r="S2097" s="258">
        <v>10348.799999999999</v>
      </c>
      <c r="T2097" s="259">
        <v>10298.4</v>
      </c>
      <c r="U2097" s="257">
        <v>19.119531158782102</v>
      </c>
      <c r="V2097" s="258">
        <v>1032</v>
      </c>
      <c r="W2097" s="258">
        <v>230.39999999999998</v>
      </c>
      <c r="X2097" s="259">
        <v>9036</v>
      </c>
      <c r="Y2097" s="259">
        <v>1858.8</v>
      </c>
      <c r="Z2097" s="256">
        <v>1536</v>
      </c>
      <c r="AA2097" s="256">
        <v>0</v>
      </c>
      <c r="AB2097" s="256">
        <v>0</v>
      </c>
      <c r="AC2097" s="256">
        <v>0</v>
      </c>
      <c r="AD2097" s="259">
        <v>150.00000000000023</v>
      </c>
      <c r="AE2097" s="258">
        <v>0</v>
      </c>
      <c r="AF2097" s="258">
        <v>0</v>
      </c>
      <c r="AG2097" s="258">
        <v>0</v>
      </c>
      <c r="AH2097" s="260">
        <v>0</v>
      </c>
      <c r="AI2097" s="186">
        <v>14874.712000000001</v>
      </c>
      <c r="AJ2097" s="192">
        <v>7501943441828</v>
      </c>
      <c r="AK2097" s="192">
        <v>93996</v>
      </c>
      <c r="AL2097" s="90" t="s">
        <v>279</v>
      </c>
      <c r="AM2097" s="75">
        <v>94083</v>
      </c>
      <c r="AN2097" s="76" t="s">
        <v>615</v>
      </c>
      <c r="AO2097" s="188">
        <v>16180.4</v>
      </c>
      <c r="AP2097" s="188">
        <v>16144.8</v>
      </c>
      <c r="AQ2097" s="187">
        <v>101.98040246532227</v>
      </c>
      <c r="AR2097" s="188">
        <v>14702.400000000001</v>
      </c>
      <c r="AS2097" s="187">
        <v>74.555780933062891</v>
      </c>
      <c r="AT2097" s="188">
        <v>17694</v>
      </c>
      <c r="AU2097" s="187">
        <v>88.204589743324647</v>
      </c>
      <c r="AV2097" s="188">
        <v>13222.800000000001</v>
      </c>
      <c r="AW2097" s="187">
        <v>79.246870651185048</v>
      </c>
      <c r="AX2097" s="188">
        <v>17929.2</v>
      </c>
      <c r="AY2097" s="187">
        <v>112.46714828840024</v>
      </c>
      <c r="AZ2097" s="188">
        <v>20834.400000000001</v>
      </c>
      <c r="BA2097" s="187">
        <v>116.01219909389803</v>
      </c>
      <c r="BB2097" s="188">
        <v>20146.8</v>
      </c>
      <c r="BC2097" s="187">
        <v>118.6992072175054</v>
      </c>
      <c r="BD2097" s="75"/>
      <c r="BE2097" s="75"/>
      <c r="BG2097" s="74"/>
      <c r="BH2097" s="74"/>
      <c r="BI2097" s="194"/>
      <c r="BJ2097" s="74"/>
      <c r="BK2097" s="74"/>
      <c r="BL2097" s="74"/>
    </row>
    <row r="2098" spans="1:64" ht="11.25" customHeight="1" x14ac:dyDescent="0.2">
      <c r="A2098" s="252" t="s">
        <v>4837</v>
      </c>
      <c r="B2098" s="253">
        <v>0</v>
      </c>
      <c r="C2098" s="913">
        <v>65949</v>
      </c>
      <c r="D2098" s="289">
        <v>1533.6</v>
      </c>
      <c r="E2098" s="255">
        <v>0</v>
      </c>
      <c r="F2098" s="256">
        <v>0</v>
      </c>
      <c r="G2098" s="256">
        <v>0</v>
      </c>
      <c r="H2098" s="256">
        <v>0</v>
      </c>
      <c r="I2098" s="257">
        <v>0</v>
      </c>
      <c r="J2098" s="256">
        <v>0</v>
      </c>
      <c r="K2098" s="256">
        <v>0</v>
      </c>
      <c r="L2098" s="256">
        <v>0</v>
      </c>
      <c r="M2098" s="256">
        <v>0</v>
      </c>
      <c r="N2098" s="259">
        <v>0</v>
      </c>
      <c r="O2098" s="258">
        <v>0</v>
      </c>
      <c r="P2098" s="256">
        <v>0</v>
      </c>
      <c r="Q2098" s="258">
        <v>0</v>
      </c>
      <c r="R2098" s="258">
        <v>0</v>
      </c>
      <c r="S2098" s="258">
        <v>1533.6</v>
      </c>
      <c r="T2098" s="259">
        <v>1528.8</v>
      </c>
      <c r="U2098" s="257">
        <v>0</v>
      </c>
      <c r="V2098" s="258">
        <v>0</v>
      </c>
      <c r="W2098" s="258">
        <v>0</v>
      </c>
      <c r="X2098" s="259">
        <v>1528.8</v>
      </c>
      <c r="Y2098" s="259">
        <v>0</v>
      </c>
      <c r="Z2098" s="256">
        <v>0</v>
      </c>
      <c r="AA2098" s="256">
        <v>0</v>
      </c>
      <c r="AB2098" s="256">
        <v>0</v>
      </c>
      <c r="AC2098" s="256">
        <v>0</v>
      </c>
      <c r="AD2098" s="259">
        <v>0</v>
      </c>
      <c r="AE2098" s="258">
        <v>0</v>
      </c>
      <c r="AF2098" s="258">
        <v>0</v>
      </c>
      <c r="AG2098" s="258">
        <v>0</v>
      </c>
      <c r="AH2098" s="260">
        <v>0</v>
      </c>
      <c r="AI2098" s="186">
        <v>0</v>
      </c>
      <c r="AJ2098" s="192">
        <v>7501943441828</v>
      </c>
      <c r="AK2098" s="192">
        <v>93996</v>
      </c>
      <c r="AL2098" s="90" t="s">
        <v>279</v>
      </c>
      <c r="AM2098" s="75">
        <v>65949</v>
      </c>
      <c r="AN2098" s="76" t="s">
        <v>615</v>
      </c>
      <c r="AO2098" s="188">
        <v>837.19999999999993</v>
      </c>
      <c r="AP2098" s="188">
        <v>-1.2</v>
      </c>
      <c r="AQ2098" s="187">
        <v>0</v>
      </c>
      <c r="AR2098" s="188">
        <v>2002.8</v>
      </c>
      <c r="AS2098" s="187">
        <v>0</v>
      </c>
      <c r="AT2098" s="188">
        <v>510</v>
      </c>
      <c r="AU2098" s="187">
        <v>0</v>
      </c>
      <c r="AV2098" s="188">
        <v>518.4</v>
      </c>
      <c r="AW2098" s="187">
        <v>0</v>
      </c>
      <c r="AX2098" s="188">
        <v>1554</v>
      </c>
      <c r="AY2098" s="187">
        <v>0</v>
      </c>
      <c r="AZ2098" s="188">
        <v>92.4</v>
      </c>
      <c r="BA2098" s="187">
        <v>0</v>
      </c>
      <c r="BB2098" s="188">
        <v>0</v>
      </c>
      <c r="BC2098" s="187">
        <v>0</v>
      </c>
      <c r="BD2098" s="75"/>
      <c r="BE2098" s="75"/>
      <c r="BG2098" s="74"/>
      <c r="BH2098" s="74"/>
      <c r="BI2098" s="194"/>
      <c r="BJ2098" s="74"/>
      <c r="BK2098" s="74"/>
      <c r="BL2098" s="74"/>
    </row>
    <row r="2099" spans="1:64" ht="11.25" customHeight="1" x14ac:dyDescent="0.2">
      <c r="A2099" s="313" t="s">
        <v>2672</v>
      </c>
      <c r="B2099" s="314">
        <v>0</v>
      </c>
      <c r="C2099" s="915">
        <v>65783</v>
      </c>
      <c r="D2099" s="455">
        <v>4243.2</v>
      </c>
      <c r="E2099" s="316">
        <v>17.380201791013153</v>
      </c>
      <c r="F2099" s="317">
        <v>10000</v>
      </c>
      <c r="G2099" s="317">
        <v>10000</v>
      </c>
      <c r="H2099" s="317">
        <v>5887</v>
      </c>
      <c r="I2099" s="318">
        <v>58.87</v>
      </c>
      <c r="J2099" s="317">
        <v>8610</v>
      </c>
      <c r="K2099" s="317">
        <v>7324.195744713471</v>
      </c>
      <c r="L2099" s="317">
        <v>0</v>
      </c>
      <c r="M2099" s="317">
        <v>0</v>
      </c>
      <c r="N2099" s="319">
        <v>0</v>
      </c>
      <c r="O2099" s="288">
        <v>1152</v>
      </c>
      <c r="P2099" s="317">
        <v>1152</v>
      </c>
      <c r="Q2099" s="288">
        <v>13.379790940766551</v>
      </c>
      <c r="R2099" s="288">
        <v>35.296864111498259</v>
      </c>
      <c r="S2099" s="288">
        <v>10130.200000000001</v>
      </c>
      <c r="T2099" s="319">
        <v>10137.6</v>
      </c>
      <c r="U2099" s="318">
        <v>41.52374002558799</v>
      </c>
      <c r="V2099" s="288">
        <v>19.2</v>
      </c>
      <c r="W2099" s="288">
        <v>0</v>
      </c>
      <c r="X2099" s="319">
        <v>10118.4</v>
      </c>
      <c r="Y2099" s="319">
        <v>0</v>
      </c>
      <c r="Z2099" s="317">
        <v>480</v>
      </c>
      <c r="AA2099" s="317">
        <v>0</v>
      </c>
      <c r="AB2099" s="317">
        <v>0</v>
      </c>
      <c r="AC2099" s="317">
        <v>0</v>
      </c>
      <c r="AD2099" s="319">
        <v>0</v>
      </c>
      <c r="AE2099" s="288">
        <v>0</v>
      </c>
      <c r="AF2099" s="288">
        <v>0</v>
      </c>
      <c r="AG2099" s="288">
        <v>0</v>
      </c>
      <c r="AH2099" s="320">
        <v>0</v>
      </c>
      <c r="AI2099" s="186">
        <v>6350</v>
      </c>
      <c r="AJ2099" s="192">
        <v>7506425616428</v>
      </c>
      <c r="AK2099" s="192" t="s">
        <v>262</v>
      </c>
      <c r="AL2099" s="90" t="s">
        <v>278</v>
      </c>
      <c r="AM2099" s="75">
        <v>65783</v>
      </c>
      <c r="AN2099" s="76" t="s">
        <v>615</v>
      </c>
      <c r="AO2099" s="188">
        <v>6169.5999999999995</v>
      </c>
      <c r="AP2099" s="188">
        <v>8064</v>
      </c>
      <c r="AQ2099" s="187">
        <v>136.67796610169492</v>
      </c>
      <c r="AR2099" s="188">
        <v>5798.4</v>
      </c>
      <c r="AS2099" s="187">
        <v>96.559533721898418</v>
      </c>
      <c r="AT2099" s="188">
        <v>4646.3999999999996</v>
      </c>
      <c r="AU2099" s="187">
        <v>70.075064051480069</v>
      </c>
      <c r="AV2099" s="188">
        <v>8409.6</v>
      </c>
      <c r="AW2099" s="187">
        <v>91.012987012987011</v>
      </c>
      <c r="AX2099" s="188">
        <v>3168</v>
      </c>
      <c r="AY2099" s="187">
        <v>32.296099546536766</v>
      </c>
      <c r="AZ2099" s="188">
        <v>3744</v>
      </c>
      <c r="BA2099" s="187">
        <v>72.701176464865171</v>
      </c>
      <c r="BB2099" s="188">
        <v>9216</v>
      </c>
      <c r="BC2099" s="187">
        <v>167.84074417876039</v>
      </c>
      <c r="BD2099" s="75"/>
      <c r="BE2099" s="75"/>
      <c r="BG2099" s="74"/>
      <c r="BH2099" s="74"/>
      <c r="BI2099" s="194"/>
      <c r="BJ2099" s="74"/>
      <c r="BK2099" s="74"/>
      <c r="BL2099" s="74"/>
    </row>
    <row r="2100" spans="1:64" ht="11.25" customHeight="1" x14ac:dyDescent="0.2">
      <c r="A2100" s="227" t="s">
        <v>2673</v>
      </c>
      <c r="B2100" s="261">
        <v>0</v>
      </c>
      <c r="C2100" s="919">
        <v>65545</v>
      </c>
      <c r="D2100" s="407">
        <v>1E-4</v>
      </c>
      <c r="E2100" s="263">
        <v>0</v>
      </c>
      <c r="F2100" s="264">
        <v>0</v>
      </c>
      <c r="G2100" s="264">
        <v>0</v>
      </c>
      <c r="H2100" s="264">
        <v>0</v>
      </c>
      <c r="I2100" s="266">
        <v>0</v>
      </c>
      <c r="J2100" s="264">
        <v>0</v>
      </c>
      <c r="K2100" s="264">
        <v>0</v>
      </c>
      <c r="L2100" s="264">
        <v>0</v>
      </c>
      <c r="M2100" s="264">
        <v>0</v>
      </c>
      <c r="N2100" s="267">
        <v>0</v>
      </c>
      <c r="O2100" s="268">
        <v>0</v>
      </c>
      <c r="P2100" s="264">
        <v>0</v>
      </c>
      <c r="Q2100" s="268">
        <v>0</v>
      </c>
      <c r="R2100" s="268">
        <v>0</v>
      </c>
      <c r="S2100" s="268">
        <v>1E-4</v>
      </c>
      <c r="T2100" s="267">
        <v>0</v>
      </c>
      <c r="U2100" s="266">
        <v>0</v>
      </c>
      <c r="V2100" s="268">
        <v>0</v>
      </c>
      <c r="W2100" s="268">
        <v>0</v>
      </c>
      <c r="X2100" s="267">
        <v>0</v>
      </c>
      <c r="Y2100" s="267">
        <v>0</v>
      </c>
      <c r="Z2100" s="264">
        <v>0</v>
      </c>
      <c r="AA2100" s="264">
        <v>0</v>
      </c>
      <c r="AB2100" s="264">
        <v>0</v>
      </c>
      <c r="AC2100" s="264">
        <v>0</v>
      </c>
      <c r="AD2100" s="267">
        <v>0</v>
      </c>
      <c r="AE2100" s="268">
        <v>0</v>
      </c>
      <c r="AF2100" s="268">
        <v>0</v>
      </c>
      <c r="AG2100" s="268">
        <v>0</v>
      </c>
      <c r="AH2100" s="269">
        <v>0</v>
      </c>
      <c r="AI2100" s="186">
        <v>0</v>
      </c>
      <c r="AJ2100" s="192">
        <v>7506425621125</v>
      </c>
      <c r="AK2100" s="192" t="s">
        <v>262</v>
      </c>
      <c r="AL2100" s="90" t="s">
        <v>279</v>
      </c>
      <c r="AM2100" s="75">
        <v>65545</v>
      </c>
      <c r="AN2100" s="76" t="s">
        <v>615</v>
      </c>
      <c r="AO2100" s="188">
        <v>0</v>
      </c>
      <c r="AP2100" s="188">
        <v>0</v>
      </c>
      <c r="AQ2100" s="187">
        <v>0</v>
      </c>
      <c r="AR2100" s="188">
        <v>0</v>
      </c>
      <c r="AS2100" s="187">
        <v>0</v>
      </c>
      <c r="AT2100" s="188">
        <v>0</v>
      </c>
      <c r="AU2100" s="187">
        <v>0</v>
      </c>
      <c r="AV2100" s="188">
        <v>0</v>
      </c>
      <c r="AW2100" s="187">
        <v>0</v>
      </c>
      <c r="AX2100" s="188">
        <v>0</v>
      </c>
      <c r="AY2100" s="187">
        <v>0</v>
      </c>
      <c r="AZ2100" s="188">
        <v>0</v>
      </c>
      <c r="BA2100" s="187">
        <v>0</v>
      </c>
      <c r="BB2100" s="188">
        <v>0</v>
      </c>
      <c r="BC2100" s="187">
        <v>0</v>
      </c>
      <c r="BD2100" s="75"/>
      <c r="BE2100" s="75"/>
      <c r="BG2100" s="74"/>
      <c r="BH2100" s="74"/>
      <c r="BI2100" s="194"/>
      <c r="BJ2100" s="74"/>
      <c r="BK2100" s="74"/>
      <c r="BL2100" s="74"/>
    </row>
    <row r="2101" spans="1:64" ht="11.25" customHeight="1" x14ac:dyDescent="0.2">
      <c r="A2101" s="252" t="s">
        <v>2674</v>
      </c>
      <c r="B2101" s="253">
        <v>0</v>
      </c>
      <c r="C2101" s="913">
        <v>65787</v>
      </c>
      <c r="D2101" s="289">
        <v>2419.1999999999998</v>
      </c>
      <c r="E2101" s="255">
        <v>0</v>
      </c>
      <c r="F2101" s="256">
        <v>0</v>
      </c>
      <c r="G2101" s="256">
        <v>0</v>
      </c>
      <c r="H2101" s="256">
        <v>0</v>
      </c>
      <c r="I2101" s="257">
        <v>0</v>
      </c>
      <c r="J2101" s="256">
        <v>0</v>
      </c>
      <c r="K2101" s="256">
        <v>0</v>
      </c>
      <c r="L2101" s="256">
        <v>0</v>
      </c>
      <c r="M2101" s="256">
        <v>0</v>
      </c>
      <c r="N2101" s="259">
        <v>0</v>
      </c>
      <c r="O2101" s="258">
        <v>0</v>
      </c>
      <c r="P2101" s="256">
        <v>0</v>
      </c>
      <c r="Q2101" s="258">
        <v>0</v>
      </c>
      <c r="R2101" s="258">
        <v>0</v>
      </c>
      <c r="S2101" s="258">
        <v>2419.1999999999998</v>
      </c>
      <c r="T2101" s="259">
        <v>2419.1999999999998</v>
      </c>
      <c r="U2101" s="257">
        <v>0</v>
      </c>
      <c r="V2101" s="258">
        <v>0</v>
      </c>
      <c r="W2101" s="258">
        <v>0</v>
      </c>
      <c r="X2101" s="259">
        <v>2419.1999999999998</v>
      </c>
      <c r="Y2101" s="259">
        <v>0</v>
      </c>
      <c r="Z2101" s="256">
        <v>0</v>
      </c>
      <c r="AA2101" s="256">
        <v>0</v>
      </c>
      <c r="AB2101" s="256">
        <v>0</v>
      </c>
      <c r="AC2101" s="256">
        <v>0</v>
      </c>
      <c r="AD2101" s="259">
        <v>0</v>
      </c>
      <c r="AE2101" s="258">
        <v>0</v>
      </c>
      <c r="AF2101" s="258">
        <v>0</v>
      </c>
      <c r="AG2101" s="258">
        <v>0</v>
      </c>
      <c r="AH2101" s="260">
        <v>0</v>
      </c>
      <c r="AI2101" s="186">
        <v>0</v>
      </c>
      <c r="AJ2101" s="192">
        <v>7506425621118</v>
      </c>
      <c r="AK2101" s="192" t="s">
        <v>262</v>
      </c>
      <c r="AL2101" s="90" t="s">
        <v>279</v>
      </c>
      <c r="AM2101" s="75">
        <v>65787</v>
      </c>
      <c r="AN2101" s="76" t="s">
        <v>615</v>
      </c>
      <c r="AO2101" s="188">
        <v>-14.933333333333332</v>
      </c>
      <c r="AP2101" s="188">
        <v>0</v>
      </c>
      <c r="AQ2101" s="187">
        <v>0</v>
      </c>
      <c r="AR2101" s="188">
        <v>-44.8</v>
      </c>
      <c r="AS2101" s="187">
        <v>0</v>
      </c>
      <c r="AT2101" s="188">
        <v>0</v>
      </c>
      <c r="AU2101" s="187">
        <v>0</v>
      </c>
      <c r="AV2101" s="188">
        <v>-22.4</v>
      </c>
      <c r="AW2101" s="187">
        <v>0</v>
      </c>
      <c r="AX2101" s="188">
        <v>-44.8</v>
      </c>
      <c r="AY2101" s="187">
        <v>0</v>
      </c>
      <c r="AZ2101" s="188">
        <v>4547.2</v>
      </c>
      <c r="BA2101" s="187">
        <v>76.564854815329483</v>
      </c>
      <c r="BB2101" s="188">
        <v>5824</v>
      </c>
      <c r="BC2101" s="187">
        <v>93.308648500465921</v>
      </c>
      <c r="BD2101" s="75"/>
      <c r="BE2101" s="75"/>
      <c r="BG2101" s="74"/>
      <c r="BH2101" s="74"/>
      <c r="BI2101" s="194"/>
      <c r="BJ2101" s="74"/>
      <c r="BK2101" s="74"/>
      <c r="BL2101" s="74"/>
    </row>
    <row r="2102" spans="1:64" ht="11.25" customHeight="1" x14ac:dyDescent="0.2">
      <c r="A2102" s="252" t="s">
        <v>4859</v>
      </c>
      <c r="B2102" s="253">
        <v>0</v>
      </c>
      <c r="C2102" s="913">
        <v>64421</v>
      </c>
      <c r="D2102" s="289">
        <v>4158</v>
      </c>
      <c r="E2102" s="255">
        <v>27.338815924565257</v>
      </c>
      <c r="F2102" s="256">
        <v>5000</v>
      </c>
      <c r="G2102" s="256">
        <v>5000</v>
      </c>
      <c r="H2102" s="256">
        <v>1881</v>
      </c>
      <c r="I2102" s="257">
        <v>37.619999999999997</v>
      </c>
      <c r="J2102" s="256">
        <v>3585.93</v>
      </c>
      <c r="K2102" s="256">
        <v>4562.7433296375884</v>
      </c>
      <c r="L2102" s="256">
        <v>1242</v>
      </c>
      <c r="M2102" s="256">
        <v>27.220466072077958</v>
      </c>
      <c r="N2102" s="259">
        <v>0</v>
      </c>
      <c r="O2102" s="258">
        <v>0</v>
      </c>
      <c r="P2102" s="256">
        <v>0</v>
      </c>
      <c r="Q2102" s="258">
        <v>34.635366557629403</v>
      </c>
      <c r="R2102" s="258">
        <v>40.131848641774937</v>
      </c>
      <c r="S2102" s="258">
        <v>4797</v>
      </c>
      <c r="T2102" s="259">
        <v>4806</v>
      </c>
      <c r="U2102" s="257">
        <v>31.599410614107892</v>
      </c>
      <c r="V2102" s="258">
        <v>27</v>
      </c>
      <c r="W2102" s="258">
        <v>0</v>
      </c>
      <c r="X2102" s="259">
        <v>4779</v>
      </c>
      <c r="Y2102" s="259">
        <v>0</v>
      </c>
      <c r="Z2102" s="256">
        <v>0</v>
      </c>
      <c r="AA2102" s="256">
        <v>0</v>
      </c>
      <c r="AB2102" s="256">
        <v>0</v>
      </c>
      <c r="AC2102" s="256">
        <v>0</v>
      </c>
      <c r="AD2102" s="259">
        <v>0</v>
      </c>
      <c r="AE2102" s="258">
        <v>0</v>
      </c>
      <c r="AF2102" s="258">
        <v>0</v>
      </c>
      <c r="AG2102" s="258">
        <v>0</v>
      </c>
      <c r="AH2102" s="260">
        <v>0</v>
      </c>
      <c r="AI2102" s="186">
        <v>3577.3470000000002</v>
      </c>
      <c r="AJ2102" s="192">
        <v>7506425621118</v>
      </c>
      <c r="AK2102" s="192" t="s">
        <v>262</v>
      </c>
      <c r="AL2102" s="90" t="s">
        <v>279</v>
      </c>
      <c r="AM2102" s="75">
        <v>64421</v>
      </c>
      <c r="AN2102" s="76" t="s">
        <v>615</v>
      </c>
      <c r="AO2102" s="188">
        <v>4491</v>
      </c>
      <c r="AP2102" s="188">
        <v>5913</v>
      </c>
      <c r="AQ2102" s="187">
        <v>98.467943380516232</v>
      </c>
      <c r="AR2102" s="188">
        <v>3780</v>
      </c>
      <c r="AS2102" s="187">
        <v>63.465413028878437</v>
      </c>
      <c r="AT2102" s="188">
        <v>3780</v>
      </c>
      <c r="AU2102" s="187">
        <v>57.683503738745614</v>
      </c>
      <c r="AV2102" s="188">
        <v>567</v>
      </c>
      <c r="AW2102" s="187">
        <v>9.0719999999999992</v>
      </c>
      <c r="AX2102" s="188">
        <v>13257</v>
      </c>
      <c r="AY2102" s="187">
        <v>223.30526196972417</v>
      </c>
      <c r="AZ2102" s="188">
        <v>0</v>
      </c>
      <c r="BA2102" s="187">
        <v>0</v>
      </c>
      <c r="BB2102" s="188">
        <v>0</v>
      </c>
      <c r="BC2102" s="187">
        <v>0</v>
      </c>
      <c r="BD2102" s="75"/>
      <c r="BE2102" s="75"/>
      <c r="BG2102" s="74"/>
      <c r="BH2102" s="74"/>
      <c r="BI2102" s="194"/>
      <c r="BJ2102" s="74"/>
      <c r="BK2102" s="74"/>
      <c r="BL2102" s="74"/>
    </row>
    <row r="2103" spans="1:64" ht="11.25" customHeight="1" x14ac:dyDescent="0.2">
      <c r="A2103" s="184" t="s">
        <v>2675</v>
      </c>
      <c r="B2103" s="185">
        <v>0</v>
      </c>
      <c r="C2103" s="916">
        <v>65788</v>
      </c>
      <c r="D2103" s="284">
        <v>828.8</v>
      </c>
      <c r="E2103" s="91">
        <v>0</v>
      </c>
      <c r="F2103" s="186">
        <v>0</v>
      </c>
      <c r="G2103" s="186">
        <v>0</v>
      </c>
      <c r="H2103" s="186">
        <v>0</v>
      </c>
      <c r="I2103" s="187">
        <v>0</v>
      </c>
      <c r="J2103" s="186">
        <v>0</v>
      </c>
      <c r="K2103" s="186">
        <v>0</v>
      </c>
      <c r="L2103" s="186">
        <v>0</v>
      </c>
      <c r="M2103" s="186">
        <v>0</v>
      </c>
      <c r="N2103" s="188">
        <v>0</v>
      </c>
      <c r="O2103" s="189">
        <v>0</v>
      </c>
      <c r="P2103" s="186">
        <v>0</v>
      </c>
      <c r="Q2103" s="189">
        <v>0</v>
      </c>
      <c r="R2103" s="189">
        <v>0</v>
      </c>
      <c r="S2103" s="189">
        <v>828.8</v>
      </c>
      <c r="T2103" s="188">
        <v>828.8</v>
      </c>
      <c r="U2103" s="187">
        <v>0</v>
      </c>
      <c r="V2103" s="189">
        <v>0</v>
      </c>
      <c r="W2103" s="189">
        <v>0</v>
      </c>
      <c r="X2103" s="188">
        <v>828.8</v>
      </c>
      <c r="Y2103" s="188">
        <v>0</v>
      </c>
      <c r="Z2103" s="186">
        <v>0</v>
      </c>
      <c r="AA2103" s="186">
        <v>0</v>
      </c>
      <c r="AB2103" s="186">
        <v>0</v>
      </c>
      <c r="AC2103" s="186">
        <v>0</v>
      </c>
      <c r="AD2103" s="188">
        <v>0</v>
      </c>
      <c r="AE2103" s="189">
        <v>0</v>
      </c>
      <c r="AF2103" s="189">
        <v>0</v>
      </c>
      <c r="AG2103" s="189">
        <v>0</v>
      </c>
      <c r="AH2103" s="191">
        <v>0</v>
      </c>
      <c r="AI2103" s="186">
        <v>0</v>
      </c>
      <c r="AJ2103" s="192">
        <v>7506425621149</v>
      </c>
      <c r="AK2103" s="192" t="s">
        <v>262</v>
      </c>
      <c r="AL2103" s="90" t="s">
        <v>279</v>
      </c>
      <c r="AM2103" s="75">
        <v>65788</v>
      </c>
      <c r="AN2103" s="76" t="s">
        <v>615</v>
      </c>
      <c r="AO2103" s="188">
        <v>-238.93333333333331</v>
      </c>
      <c r="AP2103" s="188">
        <v>-716.8</v>
      </c>
      <c r="AQ2103" s="187">
        <v>0</v>
      </c>
      <c r="AR2103" s="188">
        <v>0</v>
      </c>
      <c r="AS2103" s="187">
        <v>0</v>
      </c>
      <c r="AT2103" s="188">
        <v>0</v>
      </c>
      <c r="AU2103" s="187">
        <v>0</v>
      </c>
      <c r="AV2103" s="188">
        <v>-22.4</v>
      </c>
      <c r="AW2103" s="187">
        <v>0</v>
      </c>
      <c r="AX2103" s="188">
        <v>-67.199999999999989</v>
      </c>
      <c r="AY2103" s="187">
        <v>0</v>
      </c>
      <c r="AZ2103" s="188">
        <v>5286.4000000000005</v>
      </c>
      <c r="BA2103" s="187">
        <v>92.932563523602539</v>
      </c>
      <c r="BB2103" s="188">
        <v>5129.6000000000004</v>
      </c>
      <c r="BC2103" s="187">
        <v>85.415317502078807</v>
      </c>
      <c r="BD2103" s="75"/>
      <c r="BE2103" s="75"/>
      <c r="BG2103" s="74"/>
      <c r="BH2103" s="74"/>
      <c r="BI2103" s="194"/>
      <c r="BJ2103" s="74"/>
      <c r="BK2103" s="74"/>
      <c r="BL2103" s="74"/>
    </row>
    <row r="2104" spans="1:64" ht="11.25" customHeight="1" x14ac:dyDescent="0.2">
      <c r="A2104" s="184" t="s">
        <v>4860</v>
      </c>
      <c r="B2104" s="185">
        <v>0</v>
      </c>
      <c r="C2104" s="916">
        <v>64422</v>
      </c>
      <c r="D2104" s="284">
        <v>2727</v>
      </c>
      <c r="E2104" s="91">
        <v>15.143083395076635</v>
      </c>
      <c r="F2104" s="186">
        <v>7000</v>
      </c>
      <c r="G2104" s="186">
        <v>7000</v>
      </c>
      <c r="H2104" s="186">
        <v>0</v>
      </c>
      <c r="I2104" s="187">
        <v>0</v>
      </c>
      <c r="J2104" s="186">
        <v>4245.8810000000003</v>
      </c>
      <c r="K2104" s="186">
        <v>5402.4664505643759</v>
      </c>
      <c r="L2104" s="186">
        <v>1674</v>
      </c>
      <c r="M2104" s="186">
        <v>30.985847211047897</v>
      </c>
      <c r="N2104" s="188">
        <v>0</v>
      </c>
      <c r="O2104" s="189">
        <v>0</v>
      </c>
      <c r="P2104" s="186">
        <v>0</v>
      </c>
      <c r="Q2104" s="189">
        <v>39.426446478363381</v>
      </c>
      <c r="R2104" s="189">
        <v>7.4401519967234115</v>
      </c>
      <c r="S2104" s="189">
        <v>1053</v>
      </c>
      <c r="T2104" s="188">
        <v>1053</v>
      </c>
      <c r="U2104" s="187">
        <v>5.8473292317622638</v>
      </c>
      <c r="V2104" s="189">
        <v>0</v>
      </c>
      <c r="W2104" s="189">
        <v>0</v>
      </c>
      <c r="X2104" s="188">
        <v>1053</v>
      </c>
      <c r="Y2104" s="188">
        <v>0</v>
      </c>
      <c r="Z2104" s="186">
        <v>0</v>
      </c>
      <c r="AA2104" s="186">
        <v>0</v>
      </c>
      <c r="AB2104" s="186">
        <v>0</v>
      </c>
      <c r="AC2104" s="186">
        <v>0</v>
      </c>
      <c r="AD2104" s="188">
        <v>0</v>
      </c>
      <c r="AE2104" s="189">
        <v>0</v>
      </c>
      <c r="AF2104" s="189">
        <v>0</v>
      </c>
      <c r="AG2104" s="189">
        <v>0</v>
      </c>
      <c r="AH2104" s="191">
        <v>0</v>
      </c>
      <c r="AI2104" s="186">
        <v>4235.7190000000001</v>
      </c>
      <c r="AJ2104" s="192">
        <v>7506425621149</v>
      </c>
      <c r="AK2104" s="192" t="s">
        <v>262</v>
      </c>
      <c r="AL2104" s="90" t="s">
        <v>279</v>
      </c>
      <c r="AM2104" s="75">
        <v>64422</v>
      </c>
      <c r="AN2104" s="76" t="s">
        <v>615</v>
      </c>
      <c r="AO2104" s="188">
        <v>4896</v>
      </c>
      <c r="AP2104" s="188">
        <v>5751</v>
      </c>
      <c r="AQ2104" s="187">
        <v>100.54195804195804</v>
      </c>
      <c r="AR2104" s="188">
        <v>3429</v>
      </c>
      <c r="AS2104" s="187">
        <v>60.444209413008984</v>
      </c>
      <c r="AT2104" s="188">
        <v>5508</v>
      </c>
      <c r="AU2104" s="187">
        <v>87.359238699444887</v>
      </c>
      <c r="AV2104" s="188">
        <v>4590</v>
      </c>
      <c r="AW2104" s="187">
        <v>76.321915530428996</v>
      </c>
      <c r="AX2104" s="188">
        <v>8343</v>
      </c>
      <c r="AY2104" s="187">
        <v>146.72307930770742</v>
      </c>
      <c r="AZ2104" s="188">
        <v>0</v>
      </c>
      <c r="BA2104" s="187">
        <v>0</v>
      </c>
      <c r="BB2104" s="188">
        <v>0</v>
      </c>
      <c r="BC2104" s="187">
        <v>0</v>
      </c>
      <c r="BD2104" s="75"/>
      <c r="BE2104" s="75"/>
      <c r="BG2104" s="74"/>
      <c r="BH2104" s="74"/>
      <c r="BI2104" s="194"/>
      <c r="BJ2104" s="74"/>
      <c r="BK2104" s="74"/>
      <c r="BL2104" s="74"/>
    </row>
    <row r="2105" spans="1:64" ht="11.25" customHeight="1" x14ac:dyDescent="0.2">
      <c r="A2105" s="313" t="s">
        <v>2676</v>
      </c>
      <c r="B2105" s="314">
        <v>0</v>
      </c>
      <c r="C2105" s="915">
        <v>65784</v>
      </c>
      <c r="D2105" s="455">
        <v>3264</v>
      </c>
      <c r="E2105" s="316">
        <v>12.499955581139348</v>
      </c>
      <c r="F2105" s="317">
        <v>10000</v>
      </c>
      <c r="G2105" s="317">
        <v>10000</v>
      </c>
      <c r="H2105" s="317">
        <v>3310</v>
      </c>
      <c r="I2105" s="318">
        <v>33.1</v>
      </c>
      <c r="J2105" s="317">
        <v>8600</v>
      </c>
      <c r="K2105" s="317">
        <v>7833.6278368658632</v>
      </c>
      <c r="L2105" s="317">
        <v>0</v>
      </c>
      <c r="M2105" s="317">
        <v>0</v>
      </c>
      <c r="N2105" s="319">
        <v>0</v>
      </c>
      <c r="O2105" s="288">
        <v>2304</v>
      </c>
      <c r="P2105" s="317">
        <v>2304</v>
      </c>
      <c r="Q2105" s="288">
        <v>26.790697674418606</v>
      </c>
      <c r="R2105" s="288">
        <v>22.932558139534883</v>
      </c>
      <c r="S2105" s="288">
        <v>6574</v>
      </c>
      <c r="T2105" s="319">
        <v>4646.3999999999996</v>
      </c>
      <c r="U2105" s="318">
        <v>17.794054415504245</v>
      </c>
      <c r="V2105" s="288">
        <v>230.4</v>
      </c>
      <c r="W2105" s="288">
        <v>0</v>
      </c>
      <c r="X2105" s="319">
        <v>4416</v>
      </c>
      <c r="Y2105" s="319">
        <v>1382.4</v>
      </c>
      <c r="Z2105" s="317">
        <v>0</v>
      </c>
      <c r="AA2105" s="317">
        <v>0</v>
      </c>
      <c r="AB2105" s="317">
        <v>0</v>
      </c>
      <c r="AC2105" s="317">
        <v>0</v>
      </c>
      <c r="AD2105" s="319">
        <v>2304</v>
      </c>
      <c r="AE2105" s="288">
        <v>0</v>
      </c>
      <c r="AF2105" s="288">
        <v>0</v>
      </c>
      <c r="AG2105" s="288">
        <v>0</v>
      </c>
      <c r="AH2105" s="320">
        <v>0</v>
      </c>
      <c r="AI2105" s="186">
        <v>7998.8329999999996</v>
      </c>
      <c r="AJ2105" s="192">
        <v>7506425623013</v>
      </c>
      <c r="AK2105" s="192" t="s">
        <v>262</v>
      </c>
      <c r="AL2105" s="90" t="s">
        <v>278</v>
      </c>
      <c r="AM2105" s="75">
        <v>65784</v>
      </c>
      <c r="AN2105" s="76" t="s">
        <v>615</v>
      </c>
      <c r="AO2105" s="188">
        <v>6496</v>
      </c>
      <c r="AP2105" s="188">
        <v>9216</v>
      </c>
      <c r="AQ2105" s="187">
        <v>192</v>
      </c>
      <c r="AR2105" s="188">
        <v>6393.6</v>
      </c>
      <c r="AS2105" s="187">
        <v>135.3429297205758</v>
      </c>
      <c r="AT2105" s="188">
        <v>3878.4</v>
      </c>
      <c r="AU2105" s="187">
        <v>57.072685119442227</v>
      </c>
      <c r="AV2105" s="188">
        <v>7296</v>
      </c>
      <c r="AW2105" s="187">
        <v>81.066666666666663</v>
      </c>
      <c r="AX2105" s="188">
        <v>960</v>
      </c>
      <c r="AY2105" s="187">
        <v>11.50457446867372</v>
      </c>
      <c r="AZ2105" s="188">
        <v>3456</v>
      </c>
      <c r="BA2105" s="187">
        <v>78.888510646835968</v>
      </c>
      <c r="BB2105" s="188">
        <v>9216</v>
      </c>
      <c r="BC2105" s="187">
        <v>163.76693971057387</v>
      </c>
      <c r="BD2105" s="75"/>
      <c r="BE2105" s="75"/>
      <c r="BG2105" s="74"/>
      <c r="BH2105" s="74"/>
      <c r="BI2105" s="194"/>
      <c r="BJ2105" s="74"/>
      <c r="BK2105" s="74"/>
      <c r="BL2105" s="74"/>
    </row>
    <row r="2106" spans="1:64" ht="11.25" customHeight="1" x14ac:dyDescent="0.2">
      <c r="A2106" s="313" t="s">
        <v>4948</v>
      </c>
      <c r="B2106" s="314">
        <v>0</v>
      </c>
      <c r="C2106" s="915">
        <v>64437</v>
      </c>
      <c r="D2106" s="455">
        <v>1E-4</v>
      </c>
      <c r="E2106" s="316">
        <v>7.9384512363754033E-7</v>
      </c>
      <c r="F2106" s="317">
        <v>15000</v>
      </c>
      <c r="G2106" s="317">
        <v>15000</v>
      </c>
      <c r="H2106" s="317">
        <v>0</v>
      </c>
      <c r="I2106" s="318">
        <v>0</v>
      </c>
      <c r="J2106" s="317">
        <v>0</v>
      </c>
      <c r="K2106" s="317">
        <v>3779.074671711106</v>
      </c>
      <c r="L2106" s="317">
        <v>0</v>
      </c>
      <c r="M2106" s="317">
        <v>0</v>
      </c>
      <c r="N2106" s="319">
        <v>0</v>
      </c>
      <c r="O2106" s="288">
        <v>0</v>
      </c>
      <c r="P2106" s="317">
        <v>0</v>
      </c>
      <c r="Q2106" s="288">
        <v>0</v>
      </c>
      <c r="R2106" s="288">
        <v>0</v>
      </c>
      <c r="S2106" s="288">
        <v>1E-4</v>
      </c>
      <c r="T2106" s="319">
        <v>0</v>
      </c>
      <c r="U2106" s="318">
        <v>0</v>
      </c>
      <c r="V2106" s="288">
        <v>0</v>
      </c>
      <c r="W2106" s="288">
        <v>0</v>
      </c>
      <c r="X2106" s="319">
        <v>0</v>
      </c>
      <c r="Y2106" s="319">
        <v>0</v>
      </c>
      <c r="Z2106" s="317">
        <v>0</v>
      </c>
      <c r="AA2106" s="317">
        <v>0</v>
      </c>
      <c r="AB2106" s="317">
        <v>0</v>
      </c>
      <c r="AC2106" s="317">
        <v>0</v>
      </c>
      <c r="AD2106" s="319">
        <v>0</v>
      </c>
      <c r="AE2106" s="288">
        <v>0</v>
      </c>
      <c r="AF2106" s="288">
        <v>0</v>
      </c>
      <c r="AG2106" s="288">
        <v>0</v>
      </c>
      <c r="AH2106" s="320">
        <v>0</v>
      </c>
      <c r="AI2106" s="186">
        <v>2200</v>
      </c>
      <c r="AJ2106" s="192">
        <v>7506425623013</v>
      </c>
      <c r="AK2106" s="192" t="s">
        <v>262</v>
      </c>
      <c r="AL2106" s="90" t="s">
        <v>278</v>
      </c>
      <c r="AM2106" s="75">
        <v>64437</v>
      </c>
      <c r="AN2106" s="76" t="s">
        <v>615</v>
      </c>
      <c r="AO2106" s="188">
        <v>0</v>
      </c>
      <c r="AP2106" s="188">
        <v>0</v>
      </c>
      <c r="AQ2106" s="187">
        <v>0</v>
      </c>
      <c r="AR2106" s="188">
        <v>0</v>
      </c>
      <c r="AS2106" s="187">
        <v>0</v>
      </c>
      <c r="AT2106" s="188">
        <v>0</v>
      </c>
      <c r="AU2106" s="187">
        <v>0</v>
      </c>
      <c r="AV2106" s="188">
        <v>0</v>
      </c>
      <c r="AW2106" s="187">
        <v>0</v>
      </c>
      <c r="AX2106" s="188">
        <v>0</v>
      </c>
      <c r="AY2106" s="187">
        <v>0</v>
      </c>
      <c r="AZ2106" s="188">
        <v>0</v>
      </c>
      <c r="BA2106" s="187">
        <v>0</v>
      </c>
      <c r="BB2106" s="188">
        <v>0</v>
      </c>
      <c r="BC2106" s="187">
        <v>0</v>
      </c>
      <c r="BD2106" s="75"/>
      <c r="BE2106" s="75"/>
      <c r="BG2106" s="74"/>
      <c r="BH2106" s="74"/>
      <c r="BI2106" s="194"/>
      <c r="BJ2106" s="74"/>
      <c r="BK2106" s="74"/>
      <c r="BL2106" s="74"/>
    </row>
    <row r="2107" spans="1:64" ht="11.25" customHeight="1" x14ac:dyDescent="0.2">
      <c r="A2107" s="227" t="s">
        <v>2677</v>
      </c>
      <c r="B2107" s="261">
        <v>0</v>
      </c>
      <c r="C2107" s="919">
        <v>65074</v>
      </c>
      <c r="D2107" s="407">
        <v>1E-4</v>
      </c>
      <c r="E2107" s="263">
        <v>0</v>
      </c>
      <c r="F2107" s="264">
        <v>0</v>
      </c>
      <c r="G2107" s="264">
        <v>0</v>
      </c>
      <c r="H2107" s="264">
        <v>0</v>
      </c>
      <c r="I2107" s="266">
        <v>0</v>
      </c>
      <c r="J2107" s="264">
        <v>0</v>
      </c>
      <c r="K2107" s="264">
        <v>0</v>
      </c>
      <c r="L2107" s="264">
        <v>0</v>
      </c>
      <c r="M2107" s="264">
        <v>0</v>
      </c>
      <c r="N2107" s="267">
        <v>0</v>
      </c>
      <c r="O2107" s="268">
        <v>577.20000000000005</v>
      </c>
      <c r="P2107" s="264">
        <v>577.20000000000005</v>
      </c>
      <c r="Q2107" s="268">
        <v>0</v>
      </c>
      <c r="R2107" s="268">
        <v>0</v>
      </c>
      <c r="S2107" s="268">
        <v>1E-4</v>
      </c>
      <c r="T2107" s="267">
        <v>0</v>
      </c>
      <c r="U2107" s="266">
        <v>0</v>
      </c>
      <c r="V2107" s="268">
        <v>0</v>
      </c>
      <c r="W2107" s="268">
        <v>0</v>
      </c>
      <c r="X2107" s="267">
        <v>0</v>
      </c>
      <c r="Y2107" s="267">
        <v>0</v>
      </c>
      <c r="Z2107" s="264">
        <v>0</v>
      </c>
      <c r="AA2107" s="264">
        <v>0</v>
      </c>
      <c r="AB2107" s="264">
        <v>0</v>
      </c>
      <c r="AC2107" s="264">
        <v>0</v>
      </c>
      <c r="AD2107" s="267">
        <v>0</v>
      </c>
      <c r="AE2107" s="268">
        <v>0</v>
      </c>
      <c r="AF2107" s="268">
        <v>0</v>
      </c>
      <c r="AG2107" s="268">
        <v>0</v>
      </c>
      <c r="AH2107" s="269">
        <v>0</v>
      </c>
      <c r="AI2107" s="186">
        <v>0</v>
      </c>
      <c r="AJ2107" s="192">
        <v>7501943445796</v>
      </c>
      <c r="AK2107" s="192" t="s">
        <v>262</v>
      </c>
      <c r="AL2107" s="90" t="s">
        <v>278</v>
      </c>
      <c r="AM2107" s="75">
        <v>65074</v>
      </c>
      <c r="AN2107" s="76" t="s">
        <v>615</v>
      </c>
      <c r="AO2107" s="188">
        <v>0</v>
      </c>
      <c r="AP2107" s="188">
        <v>0</v>
      </c>
      <c r="AQ2107" s="187">
        <v>0</v>
      </c>
      <c r="AR2107" s="188">
        <v>0</v>
      </c>
      <c r="AS2107" s="187">
        <v>0</v>
      </c>
      <c r="AT2107" s="188">
        <v>0</v>
      </c>
      <c r="AU2107" s="187">
        <v>0</v>
      </c>
      <c r="AV2107" s="188">
        <v>0</v>
      </c>
      <c r="AW2107" s="187">
        <v>0</v>
      </c>
      <c r="AX2107" s="188">
        <v>0</v>
      </c>
      <c r="AY2107" s="187">
        <v>0</v>
      </c>
      <c r="AZ2107" s="188">
        <v>0</v>
      </c>
      <c r="BA2107" s="187">
        <v>0</v>
      </c>
      <c r="BB2107" s="188">
        <v>0</v>
      </c>
      <c r="BC2107" s="187">
        <v>0</v>
      </c>
      <c r="BD2107" s="75"/>
      <c r="BE2107" s="75"/>
      <c r="BG2107" s="74"/>
      <c r="BH2107" s="74"/>
      <c r="BI2107" s="194"/>
      <c r="BJ2107" s="74"/>
      <c r="BK2107" s="74"/>
      <c r="BL2107" s="74"/>
    </row>
    <row r="2108" spans="1:64" ht="11.25" customHeight="1" x14ac:dyDescent="0.2">
      <c r="A2108" s="252" t="s">
        <v>2678</v>
      </c>
      <c r="B2108" s="253">
        <v>0</v>
      </c>
      <c r="C2108" s="913">
        <v>65723</v>
      </c>
      <c r="D2108" s="289">
        <v>13597.2</v>
      </c>
      <c r="E2108" s="255">
        <v>26.068008863471885</v>
      </c>
      <c r="F2108" s="256">
        <v>25000</v>
      </c>
      <c r="G2108" s="256">
        <v>25000</v>
      </c>
      <c r="H2108" s="256">
        <v>0</v>
      </c>
      <c r="I2108" s="257">
        <v>0</v>
      </c>
      <c r="J2108" s="256">
        <v>15115.438000000002</v>
      </c>
      <c r="K2108" s="256">
        <v>15648.145669138437</v>
      </c>
      <c r="L2108" s="256">
        <v>1569.6</v>
      </c>
      <c r="M2108" s="256">
        <v>10.030581470720804</v>
      </c>
      <c r="N2108" s="259">
        <v>0</v>
      </c>
      <c r="O2108" s="258">
        <v>0</v>
      </c>
      <c r="P2108" s="256">
        <v>357.59999999999997</v>
      </c>
      <c r="Q2108" s="258">
        <v>12.749878634016424</v>
      </c>
      <c r="R2108" s="258">
        <v>23.871488209603978</v>
      </c>
      <c r="S2108" s="258">
        <v>12027.6</v>
      </c>
      <c r="T2108" s="259">
        <v>12017.999999999998</v>
      </c>
      <c r="U2108" s="257">
        <v>23.040429685612118</v>
      </c>
      <c r="V2108" s="258">
        <v>318</v>
      </c>
      <c r="W2108" s="258">
        <v>357.59999999999997</v>
      </c>
      <c r="X2108" s="259">
        <v>11342.399999999998</v>
      </c>
      <c r="Y2108" s="259">
        <v>882</v>
      </c>
      <c r="Z2108" s="256">
        <v>270</v>
      </c>
      <c r="AA2108" s="256">
        <v>0</v>
      </c>
      <c r="AB2108" s="256">
        <v>0</v>
      </c>
      <c r="AC2108" s="256">
        <v>0</v>
      </c>
      <c r="AD2108" s="259">
        <v>147.60000000000014</v>
      </c>
      <c r="AE2108" s="258">
        <v>0</v>
      </c>
      <c r="AF2108" s="258">
        <v>0</v>
      </c>
      <c r="AG2108" s="258">
        <v>0</v>
      </c>
      <c r="AH2108" s="260">
        <v>0</v>
      </c>
      <c r="AI2108" s="186">
        <v>14230.514999999999</v>
      </c>
      <c r="AJ2108" s="192">
        <v>7501943445772</v>
      </c>
      <c r="AK2108" s="192">
        <v>65074</v>
      </c>
      <c r="AL2108" s="90" t="s">
        <v>279</v>
      </c>
      <c r="AM2108" s="75">
        <v>65723</v>
      </c>
      <c r="AN2108" s="76" t="s">
        <v>615</v>
      </c>
      <c r="AO2108" s="188">
        <v>16535.600000000002</v>
      </c>
      <c r="AP2108" s="188">
        <v>18949.199999999997</v>
      </c>
      <c r="AQ2108" s="187">
        <v>132.70571269337859</v>
      </c>
      <c r="AR2108" s="188">
        <v>15286.800000000001</v>
      </c>
      <c r="AS2108" s="187">
        <v>88.892248648020015</v>
      </c>
      <c r="AT2108" s="188">
        <v>15370.8</v>
      </c>
      <c r="AU2108" s="187">
        <v>86.253361770059854</v>
      </c>
      <c r="AV2108" s="188">
        <v>14394</v>
      </c>
      <c r="AW2108" s="187">
        <v>98.702569331972057</v>
      </c>
      <c r="AX2108" s="188">
        <v>15404.4</v>
      </c>
      <c r="AY2108" s="187">
        <v>105.23529768423367</v>
      </c>
      <c r="AZ2108" s="188">
        <v>16335.6</v>
      </c>
      <c r="BA2108" s="187">
        <v>97.163074629206008</v>
      </c>
      <c r="BB2108" s="188">
        <v>15448.8</v>
      </c>
      <c r="BC2108" s="187">
        <v>101.81213309973496</v>
      </c>
      <c r="BD2108" s="75"/>
      <c r="BE2108" s="75"/>
      <c r="BG2108" s="74"/>
      <c r="BH2108" s="74"/>
      <c r="BI2108" s="194"/>
      <c r="BJ2108" s="74"/>
      <c r="BK2108" s="74"/>
      <c r="BL2108" s="74"/>
    </row>
    <row r="2109" spans="1:64" ht="11.25" customHeight="1" x14ac:dyDescent="0.2">
      <c r="A2109" s="252" t="s">
        <v>4838</v>
      </c>
      <c r="B2109" s="253">
        <v>0</v>
      </c>
      <c r="C2109" s="913">
        <v>65953</v>
      </c>
      <c r="D2109" s="289">
        <v>2461.1999999999998</v>
      </c>
      <c r="E2109" s="255">
        <v>0</v>
      </c>
      <c r="F2109" s="256">
        <v>0</v>
      </c>
      <c r="G2109" s="256">
        <v>0</v>
      </c>
      <c r="H2109" s="256">
        <v>0</v>
      </c>
      <c r="I2109" s="257">
        <v>0</v>
      </c>
      <c r="J2109" s="256">
        <v>0</v>
      </c>
      <c r="K2109" s="256">
        <v>0</v>
      </c>
      <c r="L2109" s="256">
        <v>0</v>
      </c>
      <c r="M2109" s="256">
        <v>0</v>
      </c>
      <c r="N2109" s="259">
        <v>0</v>
      </c>
      <c r="O2109" s="258">
        <v>0</v>
      </c>
      <c r="P2109" s="256">
        <v>0</v>
      </c>
      <c r="Q2109" s="258">
        <v>0</v>
      </c>
      <c r="R2109" s="258">
        <v>0</v>
      </c>
      <c r="S2109" s="258">
        <v>2461.1999999999998</v>
      </c>
      <c r="T2109" s="259">
        <v>2450.4</v>
      </c>
      <c r="U2109" s="257">
        <v>0</v>
      </c>
      <c r="V2109" s="258">
        <v>0</v>
      </c>
      <c r="W2109" s="258">
        <v>0</v>
      </c>
      <c r="X2109" s="259">
        <v>2450.4</v>
      </c>
      <c r="Y2109" s="259">
        <v>0</v>
      </c>
      <c r="Z2109" s="256">
        <v>614.4</v>
      </c>
      <c r="AA2109" s="256">
        <v>0</v>
      </c>
      <c r="AB2109" s="256">
        <v>0</v>
      </c>
      <c r="AC2109" s="256">
        <v>0</v>
      </c>
      <c r="AD2109" s="259">
        <v>0</v>
      </c>
      <c r="AE2109" s="258">
        <v>0</v>
      </c>
      <c r="AF2109" s="258">
        <v>0</v>
      </c>
      <c r="AG2109" s="258">
        <v>0</v>
      </c>
      <c r="AH2109" s="260">
        <v>0</v>
      </c>
      <c r="AI2109" s="186">
        <v>0</v>
      </c>
      <c r="AJ2109" s="192">
        <v>7501943445772</v>
      </c>
      <c r="AK2109" s="192">
        <v>65074</v>
      </c>
      <c r="AL2109" s="90" t="s">
        <v>279</v>
      </c>
      <c r="AM2109" s="75">
        <v>65953</v>
      </c>
      <c r="AN2109" s="76" t="s">
        <v>615</v>
      </c>
      <c r="AO2109" s="188">
        <v>1134.4000000000001</v>
      </c>
      <c r="AP2109" s="188">
        <v>1.2</v>
      </c>
      <c r="AQ2109" s="187">
        <v>0</v>
      </c>
      <c r="AR2109" s="188">
        <v>2469.6000000000004</v>
      </c>
      <c r="AS2109" s="187">
        <v>0</v>
      </c>
      <c r="AT2109" s="188">
        <v>932.4</v>
      </c>
      <c r="AU2109" s="187">
        <v>0</v>
      </c>
      <c r="AV2109" s="188">
        <v>408</v>
      </c>
      <c r="AW2109" s="187">
        <v>0</v>
      </c>
      <c r="AX2109" s="188">
        <v>1504.8</v>
      </c>
      <c r="AY2109" s="187">
        <v>0</v>
      </c>
      <c r="AZ2109" s="188">
        <v>141.6</v>
      </c>
      <c r="BA2109" s="187">
        <v>0</v>
      </c>
      <c r="BB2109" s="188">
        <v>0</v>
      </c>
      <c r="BC2109" s="187">
        <v>0</v>
      </c>
      <c r="BD2109" s="75"/>
      <c r="BE2109" s="75"/>
      <c r="BG2109" s="74"/>
      <c r="BH2109" s="74"/>
      <c r="BI2109" s="194"/>
      <c r="BJ2109" s="74"/>
      <c r="BK2109" s="74"/>
      <c r="BL2109" s="74"/>
    </row>
    <row r="2110" spans="1:64" ht="11.25" customHeight="1" x14ac:dyDescent="0.3">
      <c r="A2110" s="184" t="s">
        <v>2679</v>
      </c>
      <c r="B2110" s="185">
        <v>0</v>
      </c>
      <c r="C2110" s="916">
        <v>64406</v>
      </c>
      <c r="D2110" s="284">
        <v>3033.6000000000004</v>
      </c>
      <c r="E2110" s="91">
        <v>0</v>
      </c>
      <c r="F2110" s="186">
        <v>0</v>
      </c>
      <c r="G2110" s="186">
        <v>0</v>
      </c>
      <c r="H2110" s="186">
        <v>0</v>
      </c>
      <c r="I2110" s="187">
        <v>0</v>
      </c>
      <c r="J2110" s="186">
        <v>0</v>
      </c>
      <c r="K2110" s="186">
        <v>0</v>
      </c>
      <c r="L2110" s="186">
        <v>0</v>
      </c>
      <c r="M2110" s="186">
        <v>0</v>
      </c>
      <c r="N2110" s="188">
        <v>0</v>
      </c>
      <c r="O2110" s="189">
        <v>0</v>
      </c>
      <c r="P2110" s="186">
        <v>0</v>
      </c>
      <c r="Q2110" s="189">
        <v>0</v>
      </c>
      <c r="R2110" s="189">
        <v>0</v>
      </c>
      <c r="S2110" s="189">
        <v>3033.6000000000004</v>
      </c>
      <c r="T2110" s="188">
        <v>3033.6000000000004</v>
      </c>
      <c r="U2110" s="187">
        <v>0</v>
      </c>
      <c r="V2110" s="189">
        <v>0</v>
      </c>
      <c r="W2110" s="189">
        <v>0</v>
      </c>
      <c r="X2110" s="188">
        <v>3033.6000000000004</v>
      </c>
      <c r="Y2110" s="188">
        <v>0</v>
      </c>
      <c r="Z2110" s="186">
        <v>0</v>
      </c>
      <c r="AA2110" s="186">
        <v>0</v>
      </c>
      <c r="AB2110" s="186">
        <v>0</v>
      </c>
      <c r="AC2110" s="186">
        <v>0</v>
      </c>
      <c r="AD2110" s="188">
        <v>0</v>
      </c>
      <c r="AE2110" s="189">
        <v>0</v>
      </c>
      <c r="AF2110" s="189">
        <v>0</v>
      </c>
      <c r="AG2110" s="189">
        <v>0</v>
      </c>
      <c r="AH2110" s="191">
        <v>0</v>
      </c>
      <c r="AI2110" s="186">
        <v>0</v>
      </c>
      <c r="AJ2110" s="192">
        <v>7501943416178</v>
      </c>
      <c r="AK2110" s="192">
        <v>65199</v>
      </c>
      <c r="AL2110" s="90" t="s">
        <v>279</v>
      </c>
      <c r="AM2110" s="75">
        <v>64406</v>
      </c>
      <c r="AN2110" s="73" t="s">
        <v>614</v>
      </c>
      <c r="AO2110" s="188">
        <v>0</v>
      </c>
      <c r="AP2110" s="188">
        <v>0</v>
      </c>
      <c r="AQ2110" s="187">
        <v>0</v>
      </c>
      <c r="AR2110" s="188">
        <v>0</v>
      </c>
      <c r="AS2110" s="187">
        <v>0</v>
      </c>
      <c r="AT2110" s="188">
        <v>0</v>
      </c>
      <c r="AU2110" s="187">
        <v>0</v>
      </c>
      <c r="AV2110" s="188">
        <v>0</v>
      </c>
      <c r="AW2110" s="187">
        <v>0</v>
      </c>
      <c r="AX2110" s="188">
        <v>0</v>
      </c>
      <c r="AY2110" s="187">
        <v>0</v>
      </c>
      <c r="AZ2110" s="188">
        <v>0</v>
      </c>
      <c r="BA2110" s="187">
        <v>0</v>
      </c>
      <c r="BB2110" s="188">
        <v>-9.6</v>
      </c>
      <c r="BC2110" s="187">
        <v>0</v>
      </c>
      <c r="BD2110" s="75"/>
      <c r="BE2110" s="75"/>
      <c r="BG2110" s="74"/>
      <c r="BH2110" s="74"/>
      <c r="BI2110" s="194"/>
      <c r="BJ2110" s="74"/>
      <c r="BK2110" s="74"/>
      <c r="BL2110" s="74"/>
    </row>
    <row r="2111" spans="1:64" ht="11.25" customHeight="1" x14ac:dyDescent="0.3">
      <c r="A2111" s="184" t="s">
        <v>2680</v>
      </c>
      <c r="B2111" s="185">
        <v>0</v>
      </c>
      <c r="C2111" s="916">
        <v>64407</v>
      </c>
      <c r="D2111" s="284">
        <v>33.6</v>
      </c>
      <c r="E2111" s="91">
        <v>0</v>
      </c>
      <c r="F2111" s="186">
        <v>0</v>
      </c>
      <c r="G2111" s="186">
        <v>0</v>
      </c>
      <c r="H2111" s="186">
        <v>0</v>
      </c>
      <c r="I2111" s="187">
        <v>0</v>
      </c>
      <c r="J2111" s="186">
        <v>0</v>
      </c>
      <c r="K2111" s="186">
        <v>0</v>
      </c>
      <c r="L2111" s="186">
        <v>0</v>
      </c>
      <c r="M2111" s="186">
        <v>0</v>
      </c>
      <c r="N2111" s="188">
        <v>0</v>
      </c>
      <c r="O2111" s="189">
        <v>0</v>
      </c>
      <c r="P2111" s="186">
        <v>0</v>
      </c>
      <c r="Q2111" s="189">
        <v>0</v>
      </c>
      <c r="R2111" s="189">
        <v>0</v>
      </c>
      <c r="S2111" s="189">
        <v>33.6</v>
      </c>
      <c r="T2111" s="188">
        <v>33.6</v>
      </c>
      <c r="U2111" s="187">
        <v>0</v>
      </c>
      <c r="V2111" s="189">
        <v>0</v>
      </c>
      <c r="W2111" s="189">
        <v>0</v>
      </c>
      <c r="X2111" s="188">
        <v>33.6</v>
      </c>
      <c r="Y2111" s="188">
        <v>0</v>
      </c>
      <c r="Z2111" s="186">
        <v>0</v>
      </c>
      <c r="AA2111" s="186">
        <v>0</v>
      </c>
      <c r="AB2111" s="186">
        <v>0</v>
      </c>
      <c r="AC2111" s="186">
        <v>0</v>
      </c>
      <c r="AD2111" s="188">
        <v>0</v>
      </c>
      <c r="AE2111" s="189">
        <v>0</v>
      </c>
      <c r="AF2111" s="189">
        <v>0</v>
      </c>
      <c r="AG2111" s="189">
        <v>0</v>
      </c>
      <c r="AH2111" s="191">
        <v>0</v>
      </c>
      <c r="AI2111" s="186">
        <v>0</v>
      </c>
      <c r="AJ2111" s="192">
        <v>7501943441767</v>
      </c>
      <c r="AK2111" s="192" t="s">
        <v>262</v>
      </c>
      <c r="AL2111" s="90" t="s">
        <v>278</v>
      </c>
      <c r="AM2111" s="75">
        <v>64407</v>
      </c>
      <c r="AN2111" s="73" t="s">
        <v>615</v>
      </c>
      <c r="AO2111" s="188">
        <v>0</v>
      </c>
      <c r="AP2111" s="188">
        <v>0</v>
      </c>
      <c r="AQ2111" s="187">
        <v>0</v>
      </c>
      <c r="AR2111" s="188">
        <v>0</v>
      </c>
      <c r="AS2111" s="187">
        <v>0</v>
      </c>
      <c r="AT2111" s="188">
        <v>0</v>
      </c>
      <c r="AU2111" s="187">
        <v>0</v>
      </c>
      <c r="AV2111" s="188">
        <v>0</v>
      </c>
      <c r="AW2111" s="187">
        <v>0</v>
      </c>
      <c r="AX2111" s="188">
        <v>0</v>
      </c>
      <c r="AY2111" s="187">
        <v>0</v>
      </c>
      <c r="AZ2111" s="188">
        <v>-1.2</v>
      </c>
      <c r="BA2111" s="187">
        <v>0</v>
      </c>
      <c r="BB2111" s="188">
        <v>0</v>
      </c>
      <c r="BC2111" s="187">
        <v>0</v>
      </c>
      <c r="BD2111" s="75"/>
      <c r="BE2111" s="75"/>
      <c r="BG2111" s="74"/>
      <c r="BH2111" s="74"/>
      <c r="BI2111" s="194"/>
      <c r="BJ2111" s="74"/>
      <c r="BK2111" s="74"/>
      <c r="BL2111" s="74"/>
    </row>
    <row r="2112" spans="1:64" ht="11.25" customHeight="1" x14ac:dyDescent="0.3">
      <c r="A2112" s="184" t="s">
        <v>2681</v>
      </c>
      <c r="B2112" s="185">
        <v>0</v>
      </c>
      <c r="C2112" s="916">
        <v>65307</v>
      </c>
      <c r="D2112" s="284">
        <v>1E-4</v>
      </c>
      <c r="E2112" s="91">
        <v>0</v>
      </c>
      <c r="F2112" s="186">
        <v>0</v>
      </c>
      <c r="G2112" s="186">
        <v>0</v>
      </c>
      <c r="H2112" s="186">
        <v>0</v>
      </c>
      <c r="I2112" s="187">
        <v>0</v>
      </c>
      <c r="J2112" s="186">
        <v>0</v>
      </c>
      <c r="K2112" s="186">
        <v>0</v>
      </c>
      <c r="L2112" s="186">
        <v>0</v>
      </c>
      <c r="M2112" s="186">
        <v>0</v>
      </c>
      <c r="N2112" s="188">
        <v>0</v>
      </c>
      <c r="O2112" s="189">
        <v>0</v>
      </c>
      <c r="P2112" s="186">
        <v>0</v>
      </c>
      <c r="Q2112" s="189">
        <v>0</v>
      </c>
      <c r="R2112" s="189">
        <v>0</v>
      </c>
      <c r="S2112" s="189">
        <v>1E-4</v>
      </c>
      <c r="T2112" s="188">
        <v>0</v>
      </c>
      <c r="U2112" s="187">
        <v>0</v>
      </c>
      <c r="V2112" s="189">
        <v>0</v>
      </c>
      <c r="W2112" s="189">
        <v>0</v>
      </c>
      <c r="X2112" s="188">
        <v>0</v>
      </c>
      <c r="Y2112" s="188">
        <v>0</v>
      </c>
      <c r="Z2112" s="186">
        <v>0</v>
      </c>
      <c r="AA2112" s="186">
        <v>0</v>
      </c>
      <c r="AB2112" s="186">
        <v>0</v>
      </c>
      <c r="AC2112" s="186">
        <v>0</v>
      </c>
      <c r="AD2112" s="188">
        <v>0</v>
      </c>
      <c r="AE2112" s="189">
        <v>0</v>
      </c>
      <c r="AF2112" s="189">
        <v>0</v>
      </c>
      <c r="AG2112" s="189">
        <v>0</v>
      </c>
      <c r="AH2112" s="191">
        <v>0</v>
      </c>
      <c r="AI2112" s="186">
        <v>0</v>
      </c>
      <c r="AJ2112" s="192">
        <v>7501943416178</v>
      </c>
      <c r="AK2112" s="192">
        <v>65199</v>
      </c>
      <c r="AL2112" s="90" t="s">
        <v>279</v>
      </c>
      <c r="AM2112" s="75">
        <v>65307</v>
      </c>
      <c r="AN2112" s="73" t="s">
        <v>614</v>
      </c>
      <c r="AO2112" s="188">
        <v>0</v>
      </c>
      <c r="AP2112" s="188">
        <v>0</v>
      </c>
      <c r="AQ2112" s="187">
        <v>0</v>
      </c>
      <c r="AR2112" s="188">
        <v>0</v>
      </c>
      <c r="AS2112" s="187">
        <v>0</v>
      </c>
      <c r="AT2112" s="188">
        <v>0</v>
      </c>
      <c r="AU2112" s="187">
        <v>0</v>
      </c>
      <c r="AV2112" s="188">
        <v>0</v>
      </c>
      <c r="AW2112" s="187">
        <v>0</v>
      </c>
      <c r="AX2112" s="188">
        <v>0</v>
      </c>
      <c r="AY2112" s="187">
        <v>0</v>
      </c>
      <c r="AZ2112" s="188">
        <v>0</v>
      </c>
      <c r="BA2112" s="187">
        <v>0</v>
      </c>
      <c r="BB2112" s="188">
        <v>0</v>
      </c>
      <c r="BC2112" s="187">
        <v>0</v>
      </c>
      <c r="BD2112" s="75"/>
      <c r="BE2112" s="75"/>
      <c r="BG2112" s="74"/>
      <c r="BH2112" s="74"/>
      <c r="BI2112" s="194"/>
      <c r="BJ2112" s="74"/>
      <c r="BK2112" s="74"/>
      <c r="BL2112" s="74"/>
    </row>
    <row r="2113" spans="1:64" ht="11.25" customHeight="1" x14ac:dyDescent="0.3">
      <c r="A2113" s="184" t="s">
        <v>2682</v>
      </c>
      <c r="B2113" s="185">
        <v>0</v>
      </c>
      <c r="C2113" s="916">
        <v>65360</v>
      </c>
      <c r="D2113" s="284">
        <v>1E-4</v>
      </c>
      <c r="E2113" s="91">
        <v>0</v>
      </c>
      <c r="F2113" s="186">
        <v>0</v>
      </c>
      <c r="G2113" s="186">
        <v>0</v>
      </c>
      <c r="H2113" s="186">
        <v>0</v>
      </c>
      <c r="I2113" s="187">
        <v>0</v>
      </c>
      <c r="J2113" s="186">
        <v>0</v>
      </c>
      <c r="K2113" s="186">
        <v>0</v>
      </c>
      <c r="L2113" s="186">
        <v>0</v>
      </c>
      <c r="M2113" s="186">
        <v>0</v>
      </c>
      <c r="N2113" s="188">
        <v>0</v>
      </c>
      <c r="O2113" s="189">
        <v>0</v>
      </c>
      <c r="P2113" s="186">
        <v>0</v>
      </c>
      <c r="Q2113" s="189">
        <v>0</v>
      </c>
      <c r="R2113" s="189">
        <v>0</v>
      </c>
      <c r="S2113" s="189">
        <v>1E-4</v>
      </c>
      <c r="T2113" s="188">
        <v>0</v>
      </c>
      <c r="U2113" s="187">
        <v>0</v>
      </c>
      <c r="V2113" s="189">
        <v>0</v>
      </c>
      <c r="W2113" s="189">
        <v>0</v>
      </c>
      <c r="X2113" s="188">
        <v>0</v>
      </c>
      <c r="Y2113" s="188">
        <v>0</v>
      </c>
      <c r="Z2113" s="186">
        <v>0</v>
      </c>
      <c r="AA2113" s="186">
        <v>0</v>
      </c>
      <c r="AB2113" s="186">
        <v>0</v>
      </c>
      <c r="AC2113" s="186">
        <v>0</v>
      </c>
      <c r="AD2113" s="188">
        <v>0</v>
      </c>
      <c r="AE2113" s="189">
        <v>0</v>
      </c>
      <c r="AF2113" s="189">
        <v>0</v>
      </c>
      <c r="AG2113" s="189">
        <v>0</v>
      </c>
      <c r="AH2113" s="191">
        <v>0</v>
      </c>
      <c r="AI2113" s="186">
        <v>0</v>
      </c>
      <c r="AJ2113" s="192">
        <v>7501943416178</v>
      </c>
      <c r="AK2113" s="192">
        <v>65199</v>
      </c>
      <c r="AL2113" s="90" t="s">
        <v>279</v>
      </c>
      <c r="AM2113" s="75">
        <v>65360</v>
      </c>
      <c r="AN2113" s="73" t="s">
        <v>614</v>
      </c>
      <c r="AO2113" s="188">
        <v>0</v>
      </c>
      <c r="AP2113" s="188">
        <v>0</v>
      </c>
      <c r="AQ2113" s="187">
        <v>0</v>
      </c>
      <c r="AR2113" s="188">
        <v>0</v>
      </c>
      <c r="AS2113" s="187">
        <v>0</v>
      </c>
      <c r="AT2113" s="188">
        <v>0</v>
      </c>
      <c r="AU2113" s="187">
        <v>0</v>
      </c>
      <c r="AV2113" s="188">
        <v>0</v>
      </c>
      <c r="AW2113" s="187">
        <v>0</v>
      </c>
      <c r="AX2113" s="188">
        <v>0</v>
      </c>
      <c r="AY2113" s="187">
        <v>0</v>
      </c>
      <c r="AZ2113" s="188">
        <v>0</v>
      </c>
      <c r="BA2113" s="187">
        <v>0</v>
      </c>
      <c r="BB2113" s="188">
        <v>0</v>
      </c>
      <c r="BC2113" s="187">
        <v>0</v>
      </c>
      <c r="BD2113" s="75"/>
      <c r="BE2113" s="75"/>
      <c r="BG2113" s="74"/>
      <c r="BH2113" s="74"/>
      <c r="BI2113" s="194"/>
      <c r="BJ2113" s="74"/>
      <c r="BK2113" s="74"/>
      <c r="BL2113" s="74"/>
    </row>
    <row r="2114" spans="1:64" ht="11.25" customHeight="1" x14ac:dyDescent="0.3">
      <c r="A2114" s="184" t="s">
        <v>2683</v>
      </c>
      <c r="B2114" s="185">
        <v>0</v>
      </c>
      <c r="C2114" s="916">
        <v>65449</v>
      </c>
      <c r="D2114" s="284">
        <v>1E-4</v>
      </c>
      <c r="E2114" s="91">
        <v>0</v>
      </c>
      <c r="F2114" s="186">
        <v>0</v>
      </c>
      <c r="G2114" s="186">
        <v>0</v>
      </c>
      <c r="H2114" s="186">
        <v>0</v>
      </c>
      <c r="I2114" s="187">
        <v>0</v>
      </c>
      <c r="J2114" s="186">
        <v>0</v>
      </c>
      <c r="K2114" s="186">
        <v>0</v>
      </c>
      <c r="L2114" s="186">
        <v>0</v>
      </c>
      <c r="M2114" s="186">
        <v>0</v>
      </c>
      <c r="N2114" s="188">
        <v>0</v>
      </c>
      <c r="O2114" s="189">
        <v>0</v>
      </c>
      <c r="P2114" s="186">
        <v>0</v>
      </c>
      <c r="Q2114" s="189">
        <v>0</v>
      </c>
      <c r="R2114" s="189">
        <v>0</v>
      </c>
      <c r="S2114" s="189">
        <v>1E-4</v>
      </c>
      <c r="T2114" s="188">
        <v>0</v>
      </c>
      <c r="U2114" s="187">
        <v>0</v>
      </c>
      <c r="V2114" s="189">
        <v>0</v>
      </c>
      <c r="W2114" s="189">
        <v>0</v>
      </c>
      <c r="X2114" s="188">
        <v>0</v>
      </c>
      <c r="Y2114" s="188">
        <v>0</v>
      </c>
      <c r="Z2114" s="186">
        <v>0</v>
      </c>
      <c r="AA2114" s="186">
        <v>0</v>
      </c>
      <c r="AB2114" s="186">
        <v>0</v>
      </c>
      <c r="AC2114" s="186">
        <v>0</v>
      </c>
      <c r="AD2114" s="188">
        <v>0</v>
      </c>
      <c r="AE2114" s="189">
        <v>0</v>
      </c>
      <c r="AF2114" s="189">
        <v>0</v>
      </c>
      <c r="AG2114" s="189">
        <v>0</v>
      </c>
      <c r="AH2114" s="191">
        <v>0</v>
      </c>
      <c r="AI2114" s="186">
        <v>0</v>
      </c>
      <c r="AJ2114" s="192">
        <v>7501943416178</v>
      </c>
      <c r="AK2114" s="192">
        <v>65199</v>
      </c>
      <c r="AL2114" s="90" t="s">
        <v>279</v>
      </c>
      <c r="AM2114" s="75">
        <v>65449</v>
      </c>
      <c r="AN2114" s="73" t="s">
        <v>614</v>
      </c>
      <c r="AO2114" s="188">
        <v>0</v>
      </c>
      <c r="AP2114" s="188">
        <v>0</v>
      </c>
      <c r="AQ2114" s="187">
        <v>0</v>
      </c>
      <c r="AR2114" s="188">
        <v>0</v>
      </c>
      <c r="AS2114" s="187">
        <v>0</v>
      </c>
      <c r="AT2114" s="188">
        <v>0</v>
      </c>
      <c r="AU2114" s="187">
        <v>0</v>
      </c>
      <c r="AV2114" s="188">
        <v>0</v>
      </c>
      <c r="AW2114" s="187">
        <v>0</v>
      </c>
      <c r="AX2114" s="188">
        <v>0</v>
      </c>
      <c r="AY2114" s="187">
        <v>0</v>
      </c>
      <c r="AZ2114" s="188">
        <v>0</v>
      </c>
      <c r="BA2114" s="187">
        <v>0</v>
      </c>
      <c r="BB2114" s="188">
        <v>0</v>
      </c>
      <c r="BC2114" s="187">
        <v>0</v>
      </c>
      <c r="BD2114" s="75"/>
      <c r="BE2114" s="75"/>
      <c r="BG2114" s="74"/>
      <c r="BH2114" s="74"/>
      <c r="BI2114" s="194"/>
      <c r="BJ2114" s="74"/>
      <c r="BK2114" s="74"/>
      <c r="BL2114" s="74"/>
    </row>
    <row r="2115" spans="1:64" ht="11.25" customHeight="1" x14ac:dyDescent="0.3">
      <c r="A2115" s="184" t="s">
        <v>2684</v>
      </c>
      <c r="B2115" s="185">
        <v>0</v>
      </c>
      <c r="C2115" s="916">
        <v>65606</v>
      </c>
      <c r="D2115" s="284">
        <v>1E-4</v>
      </c>
      <c r="E2115" s="91">
        <v>0</v>
      </c>
      <c r="F2115" s="186">
        <v>0</v>
      </c>
      <c r="G2115" s="186">
        <v>0</v>
      </c>
      <c r="H2115" s="186">
        <v>0</v>
      </c>
      <c r="I2115" s="187">
        <v>0</v>
      </c>
      <c r="J2115" s="186">
        <v>0</v>
      </c>
      <c r="K2115" s="186">
        <v>0</v>
      </c>
      <c r="L2115" s="186">
        <v>0</v>
      </c>
      <c r="M2115" s="186">
        <v>0</v>
      </c>
      <c r="N2115" s="188">
        <v>0</v>
      </c>
      <c r="O2115" s="189">
        <v>0</v>
      </c>
      <c r="P2115" s="186">
        <v>0</v>
      </c>
      <c r="Q2115" s="189">
        <v>0</v>
      </c>
      <c r="R2115" s="189">
        <v>0</v>
      </c>
      <c r="S2115" s="189">
        <v>1E-4</v>
      </c>
      <c r="T2115" s="188">
        <v>0</v>
      </c>
      <c r="U2115" s="187">
        <v>0</v>
      </c>
      <c r="V2115" s="189">
        <v>0</v>
      </c>
      <c r="W2115" s="189">
        <v>0</v>
      </c>
      <c r="X2115" s="188">
        <v>0</v>
      </c>
      <c r="Y2115" s="188">
        <v>0</v>
      </c>
      <c r="Z2115" s="186">
        <v>0</v>
      </c>
      <c r="AA2115" s="186">
        <v>0</v>
      </c>
      <c r="AB2115" s="186">
        <v>0</v>
      </c>
      <c r="AC2115" s="186">
        <v>0</v>
      </c>
      <c r="AD2115" s="188">
        <v>0</v>
      </c>
      <c r="AE2115" s="189">
        <v>0</v>
      </c>
      <c r="AF2115" s="189">
        <v>0</v>
      </c>
      <c r="AG2115" s="189">
        <v>0</v>
      </c>
      <c r="AH2115" s="191">
        <v>0</v>
      </c>
      <c r="AI2115" s="186">
        <v>0</v>
      </c>
      <c r="AJ2115" s="192">
        <v>7506425624164</v>
      </c>
      <c r="AK2115" s="192" t="s">
        <v>505</v>
      </c>
      <c r="AL2115" s="90" t="s">
        <v>279</v>
      </c>
      <c r="AM2115" s="75">
        <v>65606</v>
      </c>
      <c r="AN2115" s="73" t="s">
        <v>614</v>
      </c>
      <c r="AO2115" s="188">
        <v>0</v>
      </c>
      <c r="AP2115" s="188">
        <v>0</v>
      </c>
      <c r="AQ2115" s="187">
        <v>0</v>
      </c>
      <c r="AR2115" s="188">
        <v>0</v>
      </c>
      <c r="AS2115" s="187">
        <v>0</v>
      </c>
      <c r="AT2115" s="188">
        <v>0</v>
      </c>
      <c r="AU2115" s="187">
        <v>0</v>
      </c>
      <c r="AV2115" s="188">
        <v>0</v>
      </c>
      <c r="AW2115" s="187">
        <v>0</v>
      </c>
      <c r="AX2115" s="188">
        <v>0</v>
      </c>
      <c r="AY2115" s="187">
        <v>0</v>
      </c>
      <c r="AZ2115" s="188">
        <v>0</v>
      </c>
      <c r="BA2115" s="187">
        <v>0</v>
      </c>
      <c r="BB2115" s="188">
        <v>0</v>
      </c>
      <c r="BC2115" s="187">
        <v>0</v>
      </c>
      <c r="BD2115" s="75"/>
      <c r="BE2115" s="75"/>
      <c r="BG2115" s="74"/>
      <c r="BH2115" s="74"/>
      <c r="BI2115" s="194"/>
      <c r="BJ2115" s="74"/>
      <c r="BK2115" s="74"/>
      <c r="BL2115" s="74"/>
    </row>
    <row r="2116" spans="1:64" ht="11.25" customHeight="1" x14ac:dyDescent="0.3">
      <c r="A2116" s="184" t="s">
        <v>2685</v>
      </c>
      <c r="B2116" s="185">
        <v>0</v>
      </c>
      <c r="C2116" s="916">
        <v>65713</v>
      </c>
      <c r="D2116" s="284">
        <v>1E-4</v>
      </c>
      <c r="E2116" s="91">
        <v>0</v>
      </c>
      <c r="F2116" s="186">
        <v>0</v>
      </c>
      <c r="G2116" s="186">
        <v>0</v>
      </c>
      <c r="H2116" s="186">
        <v>0</v>
      </c>
      <c r="I2116" s="187">
        <v>0</v>
      </c>
      <c r="J2116" s="186">
        <v>0</v>
      </c>
      <c r="K2116" s="186">
        <v>0</v>
      </c>
      <c r="L2116" s="186">
        <v>0</v>
      </c>
      <c r="M2116" s="186">
        <v>0</v>
      </c>
      <c r="N2116" s="188">
        <v>0</v>
      </c>
      <c r="O2116" s="189">
        <v>0</v>
      </c>
      <c r="P2116" s="186">
        <v>0</v>
      </c>
      <c r="Q2116" s="189">
        <v>0</v>
      </c>
      <c r="R2116" s="189">
        <v>0</v>
      </c>
      <c r="S2116" s="189">
        <v>1E-4</v>
      </c>
      <c r="T2116" s="188">
        <v>0</v>
      </c>
      <c r="U2116" s="187">
        <v>0</v>
      </c>
      <c r="V2116" s="189">
        <v>0</v>
      </c>
      <c r="W2116" s="189">
        <v>0</v>
      </c>
      <c r="X2116" s="188">
        <v>0</v>
      </c>
      <c r="Y2116" s="188">
        <v>0</v>
      </c>
      <c r="Z2116" s="186">
        <v>0</v>
      </c>
      <c r="AA2116" s="186">
        <v>0</v>
      </c>
      <c r="AB2116" s="186">
        <v>0</v>
      </c>
      <c r="AC2116" s="186">
        <v>0</v>
      </c>
      <c r="AD2116" s="188">
        <v>0</v>
      </c>
      <c r="AE2116" s="189">
        <v>0</v>
      </c>
      <c r="AF2116" s="189">
        <v>0</v>
      </c>
      <c r="AG2116" s="189">
        <v>0</v>
      </c>
      <c r="AH2116" s="191">
        <v>0</v>
      </c>
      <c r="AI2116" s="186">
        <v>0</v>
      </c>
      <c r="AJ2116" s="192">
        <v>7501943416178</v>
      </c>
      <c r="AK2116" s="192">
        <v>65199</v>
      </c>
      <c r="AL2116" s="90" t="s">
        <v>279</v>
      </c>
      <c r="AM2116" s="75">
        <v>65713</v>
      </c>
      <c r="AN2116" s="73" t="s">
        <v>614</v>
      </c>
      <c r="AO2116" s="188">
        <v>0</v>
      </c>
      <c r="AP2116" s="188">
        <v>0</v>
      </c>
      <c r="AQ2116" s="187">
        <v>0</v>
      </c>
      <c r="AR2116" s="188">
        <v>0</v>
      </c>
      <c r="AS2116" s="187">
        <v>0</v>
      </c>
      <c r="AT2116" s="188">
        <v>0</v>
      </c>
      <c r="AU2116" s="187">
        <v>0</v>
      </c>
      <c r="AV2116" s="188">
        <v>0</v>
      </c>
      <c r="AW2116" s="187">
        <v>0</v>
      </c>
      <c r="AX2116" s="188">
        <v>0</v>
      </c>
      <c r="AY2116" s="187">
        <v>0</v>
      </c>
      <c r="AZ2116" s="188">
        <v>0</v>
      </c>
      <c r="BA2116" s="187">
        <v>0</v>
      </c>
      <c r="BB2116" s="188">
        <v>0</v>
      </c>
      <c r="BC2116" s="187">
        <v>0</v>
      </c>
      <c r="BD2116" s="75"/>
      <c r="BE2116" s="75"/>
      <c r="BG2116" s="74"/>
      <c r="BH2116" s="74"/>
      <c r="BI2116" s="194"/>
      <c r="BJ2116" s="74"/>
      <c r="BK2116" s="74"/>
      <c r="BL2116" s="74"/>
    </row>
    <row r="2117" spans="1:64" ht="11.25" customHeight="1" x14ac:dyDescent="0.3">
      <c r="A2117" s="184" t="s">
        <v>2686</v>
      </c>
      <c r="B2117" s="185">
        <v>0</v>
      </c>
      <c r="C2117" s="916">
        <v>65243</v>
      </c>
      <c r="D2117" s="284">
        <v>1E-4</v>
      </c>
      <c r="E2117" s="91">
        <v>0</v>
      </c>
      <c r="F2117" s="186">
        <v>0</v>
      </c>
      <c r="G2117" s="186">
        <v>0</v>
      </c>
      <c r="H2117" s="186">
        <v>0</v>
      </c>
      <c r="I2117" s="187">
        <v>0</v>
      </c>
      <c r="J2117" s="186">
        <v>0</v>
      </c>
      <c r="K2117" s="186">
        <v>0</v>
      </c>
      <c r="L2117" s="186">
        <v>0</v>
      </c>
      <c r="M2117" s="186">
        <v>0</v>
      </c>
      <c r="N2117" s="188">
        <v>0</v>
      </c>
      <c r="O2117" s="189">
        <v>0</v>
      </c>
      <c r="P2117" s="186">
        <v>0</v>
      </c>
      <c r="Q2117" s="189">
        <v>0</v>
      </c>
      <c r="R2117" s="189">
        <v>0</v>
      </c>
      <c r="S2117" s="189">
        <v>1E-4</v>
      </c>
      <c r="T2117" s="188">
        <v>0</v>
      </c>
      <c r="U2117" s="187">
        <v>0</v>
      </c>
      <c r="V2117" s="189">
        <v>0</v>
      </c>
      <c r="W2117" s="189">
        <v>0</v>
      </c>
      <c r="X2117" s="188">
        <v>0</v>
      </c>
      <c r="Y2117" s="188">
        <v>0</v>
      </c>
      <c r="Z2117" s="186">
        <v>0</v>
      </c>
      <c r="AA2117" s="186">
        <v>0</v>
      </c>
      <c r="AB2117" s="186">
        <v>0</v>
      </c>
      <c r="AC2117" s="186">
        <v>0</v>
      </c>
      <c r="AD2117" s="188">
        <v>0</v>
      </c>
      <c r="AE2117" s="189">
        <v>0</v>
      </c>
      <c r="AF2117" s="189">
        <v>0</v>
      </c>
      <c r="AG2117" s="189">
        <v>0</v>
      </c>
      <c r="AH2117" s="191">
        <v>0</v>
      </c>
      <c r="AI2117" s="186">
        <v>0</v>
      </c>
      <c r="AJ2117" s="192">
        <v>7501943493674</v>
      </c>
      <c r="AK2117" s="192" t="s">
        <v>262</v>
      </c>
      <c r="AL2117" s="90" t="s">
        <v>278</v>
      </c>
      <c r="AM2117" s="75">
        <v>65243</v>
      </c>
      <c r="AN2117" s="73" t="s">
        <v>614</v>
      </c>
      <c r="AO2117" s="188">
        <v>0</v>
      </c>
      <c r="AP2117" s="188">
        <v>0</v>
      </c>
      <c r="AQ2117" s="187">
        <v>0</v>
      </c>
      <c r="AR2117" s="188">
        <v>0</v>
      </c>
      <c r="AS2117" s="187">
        <v>0</v>
      </c>
      <c r="AT2117" s="188">
        <v>0</v>
      </c>
      <c r="AU2117" s="187">
        <v>0</v>
      </c>
      <c r="AV2117" s="188">
        <v>0</v>
      </c>
      <c r="AW2117" s="187">
        <v>0</v>
      </c>
      <c r="AX2117" s="188">
        <v>0</v>
      </c>
      <c r="AY2117" s="187">
        <v>0</v>
      </c>
      <c r="AZ2117" s="188">
        <v>0</v>
      </c>
      <c r="BA2117" s="187">
        <v>0</v>
      </c>
      <c r="BB2117" s="188">
        <v>0</v>
      </c>
      <c r="BC2117" s="187">
        <v>0</v>
      </c>
      <c r="BD2117" s="75"/>
      <c r="BE2117" s="75"/>
      <c r="BG2117" s="74"/>
      <c r="BH2117" s="74"/>
      <c r="BI2117" s="194"/>
      <c r="BJ2117" s="74"/>
      <c r="BK2117" s="74"/>
      <c r="BL2117" s="74"/>
    </row>
    <row r="2118" spans="1:64" ht="11.25" customHeight="1" x14ac:dyDescent="0.3">
      <c r="A2118" s="184" t="s">
        <v>2687</v>
      </c>
      <c r="B2118" s="185">
        <v>0</v>
      </c>
      <c r="C2118" s="916">
        <v>65318</v>
      </c>
      <c r="D2118" s="284">
        <v>1E-4</v>
      </c>
      <c r="E2118" s="91">
        <v>0</v>
      </c>
      <c r="F2118" s="186">
        <v>0</v>
      </c>
      <c r="G2118" s="186">
        <v>0</v>
      </c>
      <c r="H2118" s="186">
        <v>0</v>
      </c>
      <c r="I2118" s="187">
        <v>0</v>
      </c>
      <c r="J2118" s="186">
        <v>0</v>
      </c>
      <c r="K2118" s="186">
        <v>0</v>
      </c>
      <c r="L2118" s="186">
        <v>0</v>
      </c>
      <c r="M2118" s="186">
        <v>0</v>
      </c>
      <c r="N2118" s="188">
        <v>0</v>
      </c>
      <c r="O2118" s="189">
        <v>0</v>
      </c>
      <c r="P2118" s="186">
        <v>0</v>
      </c>
      <c r="Q2118" s="189">
        <v>0</v>
      </c>
      <c r="R2118" s="189">
        <v>0</v>
      </c>
      <c r="S2118" s="189">
        <v>1E-4</v>
      </c>
      <c r="T2118" s="188">
        <v>0</v>
      </c>
      <c r="U2118" s="187">
        <v>0</v>
      </c>
      <c r="V2118" s="189">
        <v>0</v>
      </c>
      <c r="W2118" s="189">
        <v>0</v>
      </c>
      <c r="X2118" s="188">
        <v>0</v>
      </c>
      <c r="Y2118" s="188">
        <v>0</v>
      </c>
      <c r="Z2118" s="186">
        <v>0</v>
      </c>
      <c r="AA2118" s="186">
        <v>0</v>
      </c>
      <c r="AB2118" s="186">
        <v>0</v>
      </c>
      <c r="AC2118" s="186">
        <v>0</v>
      </c>
      <c r="AD2118" s="188">
        <v>0</v>
      </c>
      <c r="AE2118" s="189">
        <v>0</v>
      </c>
      <c r="AF2118" s="189">
        <v>0</v>
      </c>
      <c r="AG2118" s="189">
        <v>0</v>
      </c>
      <c r="AH2118" s="191">
        <v>0</v>
      </c>
      <c r="AI2118" s="186">
        <v>0</v>
      </c>
      <c r="AJ2118" s="192">
        <v>7501943493674</v>
      </c>
      <c r="AK2118" s="192">
        <v>65243</v>
      </c>
      <c r="AL2118" s="90" t="s">
        <v>279</v>
      </c>
      <c r="AM2118" s="75">
        <v>65318</v>
      </c>
      <c r="AN2118" s="73" t="s">
        <v>614</v>
      </c>
      <c r="AO2118" s="188">
        <v>0</v>
      </c>
      <c r="AP2118" s="188">
        <v>0</v>
      </c>
      <c r="AQ2118" s="187">
        <v>0</v>
      </c>
      <c r="AR2118" s="188">
        <v>0</v>
      </c>
      <c r="AS2118" s="187">
        <v>0</v>
      </c>
      <c r="AT2118" s="188">
        <v>0</v>
      </c>
      <c r="AU2118" s="187">
        <v>0</v>
      </c>
      <c r="AV2118" s="188">
        <v>0</v>
      </c>
      <c r="AW2118" s="187">
        <v>0</v>
      </c>
      <c r="AX2118" s="188">
        <v>0</v>
      </c>
      <c r="AY2118" s="187">
        <v>0</v>
      </c>
      <c r="AZ2118" s="188">
        <v>0</v>
      </c>
      <c r="BA2118" s="187">
        <v>0</v>
      </c>
      <c r="BB2118" s="188">
        <v>0</v>
      </c>
      <c r="BC2118" s="187">
        <v>0</v>
      </c>
      <c r="BD2118" s="75"/>
      <c r="BE2118" s="75"/>
      <c r="BG2118" s="74"/>
      <c r="BH2118" s="74"/>
      <c r="BI2118" s="194"/>
      <c r="BJ2118" s="74"/>
      <c r="BK2118" s="74"/>
      <c r="BL2118" s="74"/>
    </row>
    <row r="2119" spans="1:64" ht="11.25" customHeight="1" x14ac:dyDescent="0.2">
      <c r="A2119" s="184" t="s">
        <v>2688</v>
      </c>
      <c r="B2119" s="185">
        <v>0</v>
      </c>
      <c r="C2119" s="916">
        <v>65313</v>
      </c>
      <c r="D2119" s="284">
        <v>1E-4</v>
      </c>
      <c r="E2119" s="91">
        <v>0</v>
      </c>
      <c r="F2119" s="186">
        <v>0</v>
      </c>
      <c r="G2119" s="186">
        <v>0</v>
      </c>
      <c r="H2119" s="186">
        <v>0</v>
      </c>
      <c r="I2119" s="187">
        <v>0</v>
      </c>
      <c r="J2119" s="186">
        <v>0</v>
      </c>
      <c r="K2119" s="186">
        <v>0</v>
      </c>
      <c r="L2119" s="186">
        <v>0</v>
      </c>
      <c r="M2119" s="186">
        <v>0</v>
      </c>
      <c r="N2119" s="188">
        <v>0</v>
      </c>
      <c r="O2119" s="189">
        <v>0</v>
      </c>
      <c r="P2119" s="186">
        <v>0</v>
      </c>
      <c r="Q2119" s="189">
        <v>0</v>
      </c>
      <c r="R2119" s="189">
        <v>0</v>
      </c>
      <c r="S2119" s="189">
        <v>1E-4</v>
      </c>
      <c r="T2119" s="188">
        <v>0</v>
      </c>
      <c r="U2119" s="187">
        <v>0</v>
      </c>
      <c r="V2119" s="189">
        <v>0</v>
      </c>
      <c r="W2119" s="189">
        <v>0</v>
      </c>
      <c r="X2119" s="188">
        <v>0</v>
      </c>
      <c r="Y2119" s="188">
        <v>0</v>
      </c>
      <c r="Z2119" s="186">
        <v>0</v>
      </c>
      <c r="AA2119" s="186">
        <v>0</v>
      </c>
      <c r="AB2119" s="186">
        <v>0</v>
      </c>
      <c r="AC2119" s="186">
        <v>0</v>
      </c>
      <c r="AD2119" s="188">
        <v>0</v>
      </c>
      <c r="AE2119" s="189">
        <v>0</v>
      </c>
      <c r="AF2119" s="189">
        <v>0</v>
      </c>
      <c r="AG2119" s="189">
        <v>0</v>
      </c>
      <c r="AH2119" s="191">
        <v>0</v>
      </c>
      <c r="AI2119" s="186">
        <v>0</v>
      </c>
      <c r="AJ2119" s="192">
        <v>7501943441781</v>
      </c>
      <c r="AK2119" s="192">
        <v>93994</v>
      </c>
      <c r="AL2119" s="90" t="s">
        <v>279</v>
      </c>
      <c r="AM2119" s="75">
        <v>65313</v>
      </c>
      <c r="AN2119" s="76" t="s">
        <v>615</v>
      </c>
      <c r="AO2119" s="188">
        <v>0</v>
      </c>
      <c r="AP2119" s="188">
        <v>0</v>
      </c>
      <c r="AQ2119" s="187">
        <v>0</v>
      </c>
      <c r="AR2119" s="188">
        <v>0</v>
      </c>
      <c r="AS2119" s="187">
        <v>0</v>
      </c>
      <c r="AT2119" s="188">
        <v>0</v>
      </c>
      <c r="AU2119" s="187">
        <v>0</v>
      </c>
      <c r="AV2119" s="188">
        <v>0</v>
      </c>
      <c r="AW2119" s="187">
        <v>0</v>
      </c>
      <c r="AX2119" s="188">
        <v>0</v>
      </c>
      <c r="AY2119" s="187">
        <v>0</v>
      </c>
      <c r="AZ2119" s="188">
        <v>0</v>
      </c>
      <c r="BA2119" s="187">
        <v>0</v>
      </c>
      <c r="BB2119" s="188">
        <v>0</v>
      </c>
      <c r="BC2119" s="187">
        <v>0</v>
      </c>
      <c r="BD2119" s="75"/>
      <c r="BE2119" s="75"/>
      <c r="BG2119" s="74"/>
      <c r="BH2119" s="74"/>
      <c r="BI2119" s="194"/>
      <c r="BJ2119" s="74"/>
      <c r="BK2119" s="74"/>
      <c r="BL2119" s="74"/>
    </row>
    <row r="2120" spans="1:64" ht="11.25" customHeight="1" x14ac:dyDescent="0.2">
      <c r="A2120" s="184" t="s">
        <v>2689</v>
      </c>
      <c r="B2120" s="185">
        <v>0</v>
      </c>
      <c r="C2120" s="916">
        <v>65366</v>
      </c>
      <c r="D2120" s="284">
        <v>1E-4</v>
      </c>
      <c r="E2120" s="91">
        <v>0</v>
      </c>
      <c r="F2120" s="186">
        <v>0</v>
      </c>
      <c r="G2120" s="186">
        <v>0</v>
      </c>
      <c r="H2120" s="186">
        <v>0</v>
      </c>
      <c r="I2120" s="187">
        <v>0</v>
      </c>
      <c r="J2120" s="186">
        <v>0</v>
      </c>
      <c r="K2120" s="186">
        <v>0</v>
      </c>
      <c r="L2120" s="186">
        <v>0</v>
      </c>
      <c r="M2120" s="186">
        <v>0</v>
      </c>
      <c r="N2120" s="188">
        <v>0</v>
      </c>
      <c r="O2120" s="189">
        <v>0</v>
      </c>
      <c r="P2120" s="186">
        <v>0</v>
      </c>
      <c r="Q2120" s="189">
        <v>0</v>
      </c>
      <c r="R2120" s="189">
        <v>0</v>
      </c>
      <c r="S2120" s="189">
        <v>1E-4</v>
      </c>
      <c r="T2120" s="188">
        <v>0</v>
      </c>
      <c r="U2120" s="187">
        <v>0</v>
      </c>
      <c r="V2120" s="189">
        <v>0</v>
      </c>
      <c r="W2120" s="189">
        <v>0</v>
      </c>
      <c r="X2120" s="188">
        <v>0</v>
      </c>
      <c r="Y2120" s="188">
        <v>0</v>
      </c>
      <c r="Z2120" s="186">
        <v>0</v>
      </c>
      <c r="AA2120" s="186">
        <v>0</v>
      </c>
      <c r="AB2120" s="186">
        <v>0</v>
      </c>
      <c r="AC2120" s="186">
        <v>0</v>
      </c>
      <c r="AD2120" s="188">
        <v>0</v>
      </c>
      <c r="AE2120" s="189">
        <v>0</v>
      </c>
      <c r="AF2120" s="189">
        <v>0</v>
      </c>
      <c r="AG2120" s="189">
        <v>0</v>
      </c>
      <c r="AH2120" s="191">
        <v>0</v>
      </c>
      <c r="AI2120" s="186">
        <v>0</v>
      </c>
      <c r="AJ2120" s="192">
        <v>7501943441781</v>
      </c>
      <c r="AK2120" s="192">
        <v>93994</v>
      </c>
      <c r="AL2120" s="90" t="s">
        <v>279</v>
      </c>
      <c r="AM2120" s="75">
        <v>65366</v>
      </c>
      <c r="AN2120" s="76" t="s">
        <v>615</v>
      </c>
      <c r="AO2120" s="188">
        <v>0</v>
      </c>
      <c r="AP2120" s="188">
        <v>0</v>
      </c>
      <c r="AQ2120" s="187">
        <v>0</v>
      </c>
      <c r="AR2120" s="188">
        <v>0</v>
      </c>
      <c r="AS2120" s="187">
        <v>0</v>
      </c>
      <c r="AT2120" s="188">
        <v>0</v>
      </c>
      <c r="AU2120" s="187">
        <v>0</v>
      </c>
      <c r="AV2120" s="188">
        <v>0</v>
      </c>
      <c r="AW2120" s="187">
        <v>0</v>
      </c>
      <c r="AX2120" s="188">
        <v>0</v>
      </c>
      <c r="AY2120" s="187">
        <v>0</v>
      </c>
      <c r="AZ2120" s="188">
        <v>0</v>
      </c>
      <c r="BA2120" s="187">
        <v>0</v>
      </c>
      <c r="BB2120" s="188">
        <v>0</v>
      </c>
      <c r="BC2120" s="187">
        <v>0</v>
      </c>
      <c r="BD2120" s="75"/>
      <c r="BE2120" s="75"/>
      <c r="BG2120" s="74"/>
      <c r="BH2120" s="74"/>
      <c r="BI2120" s="194"/>
      <c r="BJ2120" s="74"/>
      <c r="BK2120" s="74"/>
      <c r="BL2120" s="74"/>
    </row>
    <row r="2121" spans="1:64" ht="11.25" customHeight="1" x14ac:dyDescent="0.2">
      <c r="A2121" s="184" t="s">
        <v>2690</v>
      </c>
      <c r="B2121" s="185">
        <v>0</v>
      </c>
      <c r="C2121" s="916">
        <v>65454</v>
      </c>
      <c r="D2121" s="284">
        <v>9.6</v>
      </c>
      <c r="E2121" s="91">
        <v>0</v>
      </c>
      <c r="F2121" s="186">
        <v>0</v>
      </c>
      <c r="G2121" s="186">
        <v>0</v>
      </c>
      <c r="H2121" s="186">
        <v>0</v>
      </c>
      <c r="I2121" s="187">
        <v>0</v>
      </c>
      <c r="J2121" s="186">
        <v>0</v>
      </c>
      <c r="K2121" s="186">
        <v>0</v>
      </c>
      <c r="L2121" s="186">
        <v>0</v>
      </c>
      <c r="M2121" s="186">
        <v>0</v>
      </c>
      <c r="N2121" s="188">
        <v>9.6</v>
      </c>
      <c r="O2121" s="189">
        <v>0</v>
      </c>
      <c r="P2121" s="186">
        <v>9.6</v>
      </c>
      <c r="Q2121" s="189">
        <v>0</v>
      </c>
      <c r="R2121" s="189">
        <v>0</v>
      </c>
      <c r="S2121" s="189">
        <v>9.6</v>
      </c>
      <c r="T2121" s="188">
        <v>9.6</v>
      </c>
      <c r="U2121" s="187">
        <v>0</v>
      </c>
      <c r="V2121" s="189">
        <v>0</v>
      </c>
      <c r="W2121" s="189">
        <v>0</v>
      </c>
      <c r="X2121" s="188">
        <v>9.6</v>
      </c>
      <c r="Y2121" s="188">
        <v>0</v>
      </c>
      <c r="Z2121" s="186">
        <v>0</v>
      </c>
      <c r="AA2121" s="186">
        <v>0</v>
      </c>
      <c r="AB2121" s="186">
        <v>0</v>
      </c>
      <c r="AC2121" s="186">
        <v>0</v>
      </c>
      <c r="AD2121" s="188">
        <v>0</v>
      </c>
      <c r="AE2121" s="189">
        <v>0</v>
      </c>
      <c r="AF2121" s="189">
        <v>0</v>
      </c>
      <c r="AG2121" s="189">
        <v>0</v>
      </c>
      <c r="AH2121" s="191">
        <v>0</v>
      </c>
      <c r="AI2121" s="186">
        <v>0</v>
      </c>
      <c r="AJ2121" s="192">
        <v>7501943441781</v>
      </c>
      <c r="AK2121" s="192">
        <v>93994</v>
      </c>
      <c r="AL2121" s="90" t="s">
        <v>279</v>
      </c>
      <c r="AM2121" s="75">
        <v>65454</v>
      </c>
      <c r="AN2121" s="76" t="s">
        <v>615</v>
      </c>
      <c r="AO2121" s="188">
        <v>0</v>
      </c>
      <c r="AP2121" s="188">
        <v>0</v>
      </c>
      <c r="AQ2121" s="187">
        <v>0</v>
      </c>
      <c r="AR2121" s="188">
        <v>0</v>
      </c>
      <c r="AS2121" s="187">
        <v>0</v>
      </c>
      <c r="AT2121" s="188">
        <v>0</v>
      </c>
      <c r="AU2121" s="187">
        <v>0</v>
      </c>
      <c r="AV2121" s="188">
        <v>0</v>
      </c>
      <c r="AW2121" s="187">
        <v>0</v>
      </c>
      <c r="AX2121" s="188">
        <v>0</v>
      </c>
      <c r="AY2121" s="187">
        <v>0</v>
      </c>
      <c r="AZ2121" s="188">
        <v>0</v>
      </c>
      <c r="BA2121" s="187">
        <v>0</v>
      </c>
      <c r="BB2121" s="188">
        <v>0</v>
      </c>
      <c r="BC2121" s="187">
        <v>0</v>
      </c>
      <c r="BD2121" s="75"/>
      <c r="BE2121" s="75"/>
      <c r="BG2121" s="74"/>
      <c r="BH2121" s="74"/>
      <c r="BI2121" s="194"/>
      <c r="BJ2121" s="74"/>
      <c r="BK2121" s="74"/>
      <c r="BL2121" s="74"/>
    </row>
    <row r="2122" spans="1:64" ht="11.25" customHeight="1" x14ac:dyDescent="0.2">
      <c r="A2122" s="184" t="s">
        <v>2691</v>
      </c>
      <c r="B2122" s="185">
        <v>0</v>
      </c>
      <c r="C2122" s="916">
        <v>65094</v>
      </c>
      <c r="D2122" s="284">
        <v>1E-4</v>
      </c>
      <c r="E2122" s="91">
        <v>0</v>
      </c>
      <c r="F2122" s="186">
        <v>0</v>
      </c>
      <c r="G2122" s="186">
        <v>0</v>
      </c>
      <c r="H2122" s="186">
        <v>0</v>
      </c>
      <c r="I2122" s="187">
        <v>0</v>
      </c>
      <c r="J2122" s="186">
        <v>0</v>
      </c>
      <c r="K2122" s="186">
        <v>0</v>
      </c>
      <c r="L2122" s="186">
        <v>0</v>
      </c>
      <c r="M2122" s="186">
        <v>0</v>
      </c>
      <c r="N2122" s="188">
        <v>0</v>
      </c>
      <c r="O2122" s="189">
        <v>0</v>
      </c>
      <c r="P2122" s="186">
        <v>0</v>
      </c>
      <c r="Q2122" s="189">
        <v>0</v>
      </c>
      <c r="R2122" s="189">
        <v>0</v>
      </c>
      <c r="S2122" s="189">
        <v>1E-4</v>
      </c>
      <c r="T2122" s="188">
        <v>0</v>
      </c>
      <c r="U2122" s="187">
        <v>0</v>
      </c>
      <c r="V2122" s="189">
        <v>0</v>
      </c>
      <c r="W2122" s="189">
        <v>0</v>
      </c>
      <c r="X2122" s="188">
        <v>0</v>
      </c>
      <c r="Y2122" s="188">
        <v>0</v>
      </c>
      <c r="Z2122" s="186">
        <v>0</v>
      </c>
      <c r="AA2122" s="186">
        <v>0</v>
      </c>
      <c r="AB2122" s="186">
        <v>0</v>
      </c>
      <c r="AC2122" s="186">
        <v>0</v>
      </c>
      <c r="AD2122" s="188">
        <v>0</v>
      </c>
      <c r="AE2122" s="189">
        <v>0</v>
      </c>
      <c r="AF2122" s="189">
        <v>0</v>
      </c>
      <c r="AG2122" s="189">
        <v>0</v>
      </c>
      <c r="AH2122" s="191">
        <v>0</v>
      </c>
      <c r="AI2122" s="186">
        <v>0</v>
      </c>
      <c r="AJ2122" s="192">
        <v>7501943442740</v>
      </c>
      <c r="AK2122" s="192" t="s">
        <v>262</v>
      </c>
      <c r="AL2122" s="90" t="s">
        <v>278</v>
      </c>
      <c r="AM2122" s="75">
        <v>65094</v>
      </c>
      <c r="AN2122" s="76" t="s">
        <v>615</v>
      </c>
      <c r="AO2122" s="188">
        <v>0</v>
      </c>
      <c r="AP2122" s="188">
        <v>0</v>
      </c>
      <c r="AQ2122" s="187">
        <v>0</v>
      </c>
      <c r="AR2122" s="188">
        <v>0</v>
      </c>
      <c r="AS2122" s="187">
        <v>0</v>
      </c>
      <c r="AT2122" s="188">
        <v>0</v>
      </c>
      <c r="AU2122" s="187">
        <v>0</v>
      </c>
      <c r="AV2122" s="188">
        <v>0</v>
      </c>
      <c r="AW2122" s="187">
        <v>0</v>
      </c>
      <c r="AX2122" s="188">
        <v>0</v>
      </c>
      <c r="AY2122" s="187">
        <v>0</v>
      </c>
      <c r="AZ2122" s="188">
        <v>0</v>
      </c>
      <c r="BA2122" s="187">
        <v>0</v>
      </c>
      <c r="BB2122" s="188">
        <v>0</v>
      </c>
      <c r="BC2122" s="187">
        <v>0</v>
      </c>
      <c r="BD2122" s="75"/>
      <c r="BE2122" s="75"/>
      <c r="BG2122" s="74"/>
      <c r="BH2122" s="74"/>
      <c r="BI2122" s="194"/>
      <c r="BJ2122" s="74"/>
      <c r="BK2122" s="74"/>
      <c r="BL2122" s="74"/>
    </row>
    <row r="2123" spans="1:64" ht="11.25" customHeight="1" x14ac:dyDescent="0.2">
      <c r="A2123" s="184" t="s">
        <v>2692</v>
      </c>
      <c r="B2123" s="185">
        <v>0</v>
      </c>
      <c r="C2123" s="916">
        <v>65333</v>
      </c>
      <c r="D2123" s="284">
        <v>1E-4</v>
      </c>
      <c r="E2123" s="91">
        <v>0</v>
      </c>
      <c r="F2123" s="186">
        <v>0</v>
      </c>
      <c r="G2123" s="186">
        <v>0</v>
      </c>
      <c r="H2123" s="186">
        <v>0</v>
      </c>
      <c r="I2123" s="187">
        <v>0</v>
      </c>
      <c r="J2123" s="186">
        <v>0</v>
      </c>
      <c r="K2123" s="186">
        <v>0</v>
      </c>
      <c r="L2123" s="186">
        <v>0</v>
      </c>
      <c r="M2123" s="186">
        <v>0</v>
      </c>
      <c r="N2123" s="188">
        <v>0</v>
      </c>
      <c r="O2123" s="189">
        <v>0</v>
      </c>
      <c r="P2123" s="186">
        <v>0</v>
      </c>
      <c r="Q2123" s="189">
        <v>0</v>
      </c>
      <c r="R2123" s="189">
        <v>0</v>
      </c>
      <c r="S2123" s="189">
        <v>1E-4</v>
      </c>
      <c r="T2123" s="188">
        <v>0</v>
      </c>
      <c r="U2123" s="187">
        <v>0</v>
      </c>
      <c r="V2123" s="189">
        <v>0</v>
      </c>
      <c r="W2123" s="189">
        <v>0</v>
      </c>
      <c r="X2123" s="188">
        <v>0</v>
      </c>
      <c r="Y2123" s="188">
        <v>0</v>
      </c>
      <c r="Z2123" s="186">
        <v>0</v>
      </c>
      <c r="AA2123" s="186">
        <v>0</v>
      </c>
      <c r="AB2123" s="186">
        <v>0</v>
      </c>
      <c r="AC2123" s="186">
        <v>0</v>
      </c>
      <c r="AD2123" s="188">
        <v>0</v>
      </c>
      <c r="AE2123" s="189">
        <v>0</v>
      </c>
      <c r="AF2123" s="189">
        <v>0</v>
      </c>
      <c r="AG2123" s="189">
        <v>0</v>
      </c>
      <c r="AH2123" s="191">
        <v>0</v>
      </c>
      <c r="AI2123" s="186">
        <v>0</v>
      </c>
      <c r="AJ2123" s="192">
        <v>7501943442740</v>
      </c>
      <c r="AK2123" s="192">
        <v>65094</v>
      </c>
      <c r="AL2123" s="90" t="s">
        <v>279</v>
      </c>
      <c r="AM2123" s="75">
        <v>65333</v>
      </c>
      <c r="AN2123" s="76" t="s">
        <v>615</v>
      </c>
      <c r="AO2123" s="188">
        <v>0</v>
      </c>
      <c r="AP2123" s="188">
        <v>0</v>
      </c>
      <c r="AQ2123" s="187">
        <v>0</v>
      </c>
      <c r="AR2123" s="188">
        <v>0</v>
      </c>
      <c r="AS2123" s="187">
        <v>0</v>
      </c>
      <c r="AT2123" s="188">
        <v>0</v>
      </c>
      <c r="AU2123" s="187">
        <v>0</v>
      </c>
      <c r="AV2123" s="188">
        <v>0</v>
      </c>
      <c r="AW2123" s="187">
        <v>0</v>
      </c>
      <c r="AX2123" s="188">
        <v>0</v>
      </c>
      <c r="AY2123" s="187">
        <v>0</v>
      </c>
      <c r="AZ2123" s="188">
        <v>0</v>
      </c>
      <c r="BA2123" s="187">
        <v>0</v>
      </c>
      <c r="BB2123" s="188">
        <v>0</v>
      </c>
      <c r="BC2123" s="187">
        <v>0</v>
      </c>
      <c r="BD2123" s="75"/>
      <c r="BE2123" s="75"/>
      <c r="BG2123" s="74"/>
      <c r="BH2123" s="74"/>
      <c r="BI2123" s="194"/>
      <c r="BJ2123" s="74"/>
      <c r="BK2123" s="74"/>
      <c r="BL2123" s="74"/>
    </row>
    <row r="2124" spans="1:64" ht="11.25" customHeight="1" x14ac:dyDescent="0.2">
      <c r="A2124" s="184" t="s">
        <v>2693</v>
      </c>
      <c r="B2124" s="185">
        <v>0</v>
      </c>
      <c r="C2124" s="916">
        <v>65437</v>
      </c>
      <c r="D2124" s="284">
        <v>1E-4</v>
      </c>
      <c r="E2124" s="91">
        <v>0</v>
      </c>
      <c r="F2124" s="186">
        <v>0</v>
      </c>
      <c r="G2124" s="186">
        <v>0</v>
      </c>
      <c r="H2124" s="186">
        <v>0</v>
      </c>
      <c r="I2124" s="187">
        <v>0</v>
      </c>
      <c r="J2124" s="186">
        <v>0</v>
      </c>
      <c r="K2124" s="186">
        <v>0</v>
      </c>
      <c r="L2124" s="186">
        <v>0</v>
      </c>
      <c r="M2124" s="186">
        <v>0</v>
      </c>
      <c r="N2124" s="188">
        <v>0</v>
      </c>
      <c r="O2124" s="189">
        <v>0</v>
      </c>
      <c r="P2124" s="186">
        <v>0</v>
      </c>
      <c r="Q2124" s="189">
        <v>0</v>
      </c>
      <c r="R2124" s="189">
        <v>0</v>
      </c>
      <c r="S2124" s="189">
        <v>1E-4</v>
      </c>
      <c r="T2124" s="188">
        <v>0</v>
      </c>
      <c r="U2124" s="187">
        <v>0</v>
      </c>
      <c r="V2124" s="189">
        <v>0</v>
      </c>
      <c r="W2124" s="189">
        <v>0</v>
      </c>
      <c r="X2124" s="188">
        <v>0</v>
      </c>
      <c r="Y2124" s="188">
        <v>0</v>
      </c>
      <c r="Z2124" s="186">
        <v>0</v>
      </c>
      <c r="AA2124" s="186">
        <v>0</v>
      </c>
      <c r="AB2124" s="186">
        <v>0</v>
      </c>
      <c r="AC2124" s="186">
        <v>0</v>
      </c>
      <c r="AD2124" s="188">
        <v>0</v>
      </c>
      <c r="AE2124" s="189">
        <v>0</v>
      </c>
      <c r="AF2124" s="189">
        <v>0</v>
      </c>
      <c r="AG2124" s="189">
        <v>0</v>
      </c>
      <c r="AH2124" s="191">
        <v>0</v>
      </c>
      <c r="AI2124" s="186">
        <v>0</v>
      </c>
      <c r="AJ2124" s="192">
        <v>7501943442740</v>
      </c>
      <c r="AK2124" s="192">
        <v>65094</v>
      </c>
      <c r="AL2124" s="90" t="s">
        <v>279</v>
      </c>
      <c r="AM2124" s="75">
        <v>65437</v>
      </c>
      <c r="AN2124" s="76" t="s">
        <v>615</v>
      </c>
      <c r="AO2124" s="188">
        <v>0</v>
      </c>
      <c r="AP2124" s="188">
        <v>0</v>
      </c>
      <c r="AQ2124" s="187">
        <v>0</v>
      </c>
      <c r="AR2124" s="188">
        <v>0</v>
      </c>
      <c r="AS2124" s="187">
        <v>0</v>
      </c>
      <c r="AT2124" s="188">
        <v>0</v>
      </c>
      <c r="AU2124" s="187">
        <v>0</v>
      </c>
      <c r="AV2124" s="188">
        <v>0</v>
      </c>
      <c r="AW2124" s="187">
        <v>0</v>
      </c>
      <c r="AX2124" s="188">
        <v>0</v>
      </c>
      <c r="AY2124" s="187">
        <v>0</v>
      </c>
      <c r="AZ2124" s="188">
        <v>0</v>
      </c>
      <c r="BA2124" s="187">
        <v>0</v>
      </c>
      <c r="BB2124" s="188">
        <v>0</v>
      </c>
      <c r="BC2124" s="187">
        <v>0</v>
      </c>
      <c r="BD2124" s="75"/>
      <c r="BE2124" s="75"/>
      <c r="BG2124" s="74"/>
      <c r="BH2124" s="74"/>
      <c r="BI2124" s="194"/>
      <c r="BJ2124" s="74"/>
      <c r="BK2124" s="74"/>
      <c r="BL2124" s="74"/>
    </row>
    <row r="2125" spans="1:64" ht="11.25" customHeight="1" x14ac:dyDescent="0.2">
      <c r="A2125" s="184" t="s">
        <v>2694</v>
      </c>
      <c r="B2125" s="185">
        <v>0</v>
      </c>
      <c r="C2125" s="916">
        <v>65407</v>
      </c>
      <c r="D2125" s="284">
        <v>1E-4</v>
      </c>
      <c r="E2125" s="91">
        <v>0</v>
      </c>
      <c r="F2125" s="186">
        <v>0</v>
      </c>
      <c r="G2125" s="186">
        <v>0</v>
      </c>
      <c r="H2125" s="186">
        <v>0</v>
      </c>
      <c r="I2125" s="187">
        <v>0</v>
      </c>
      <c r="J2125" s="186">
        <v>0</v>
      </c>
      <c r="K2125" s="186">
        <v>0</v>
      </c>
      <c r="L2125" s="186">
        <v>0</v>
      </c>
      <c r="M2125" s="186">
        <v>0</v>
      </c>
      <c r="N2125" s="188">
        <v>0</v>
      </c>
      <c r="O2125" s="189">
        <v>0</v>
      </c>
      <c r="P2125" s="186">
        <v>0</v>
      </c>
      <c r="Q2125" s="189">
        <v>0</v>
      </c>
      <c r="R2125" s="189">
        <v>0</v>
      </c>
      <c r="S2125" s="189">
        <v>1E-4</v>
      </c>
      <c r="T2125" s="188">
        <v>0</v>
      </c>
      <c r="U2125" s="187">
        <v>0</v>
      </c>
      <c r="V2125" s="189">
        <v>0</v>
      </c>
      <c r="W2125" s="189">
        <v>0</v>
      </c>
      <c r="X2125" s="188">
        <v>0</v>
      </c>
      <c r="Y2125" s="188">
        <v>0</v>
      </c>
      <c r="Z2125" s="186">
        <v>0</v>
      </c>
      <c r="AA2125" s="186">
        <v>0</v>
      </c>
      <c r="AB2125" s="186">
        <v>0</v>
      </c>
      <c r="AC2125" s="186">
        <v>0</v>
      </c>
      <c r="AD2125" s="188">
        <v>0</v>
      </c>
      <c r="AE2125" s="189">
        <v>0</v>
      </c>
      <c r="AF2125" s="189">
        <v>0</v>
      </c>
      <c r="AG2125" s="189">
        <v>0</v>
      </c>
      <c r="AH2125" s="191">
        <v>0</v>
      </c>
      <c r="AI2125" s="186">
        <v>0</v>
      </c>
      <c r="AJ2125" s="192">
        <v>7501943442740</v>
      </c>
      <c r="AK2125" s="192">
        <v>65094</v>
      </c>
      <c r="AL2125" s="90" t="s">
        <v>279</v>
      </c>
      <c r="AM2125" s="75">
        <v>65407</v>
      </c>
      <c r="AN2125" s="76" t="s">
        <v>615</v>
      </c>
      <c r="AO2125" s="188">
        <v>0</v>
      </c>
      <c r="AP2125" s="188">
        <v>0</v>
      </c>
      <c r="AQ2125" s="187">
        <v>0</v>
      </c>
      <c r="AR2125" s="188">
        <v>0</v>
      </c>
      <c r="AS2125" s="187">
        <v>0</v>
      </c>
      <c r="AT2125" s="188">
        <v>0</v>
      </c>
      <c r="AU2125" s="187">
        <v>0</v>
      </c>
      <c r="AV2125" s="188">
        <v>0</v>
      </c>
      <c r="AW2125" s="187">
        <v>0</v>
      </c>
      <c r="AX2125" s="188">
        <v>0</v>
      </c>
      <c r="AY2125" s="187">
        <v>0</v>
      </c>
      <c r="AZ2125" s="188">
        <v>0</v>
      </c>
      <c r="BA2125" s="187">
        <v>0</v>
      </c>
      <c r="BB2125" s="188">
        <v>0</v>
      </c>
      <c r="BC2125" s="187">
        <v>0</v>
      </c>
      <c r="BD2125" s="75"/>
      <c r="BE2125" s="75"/>
      <c r="BG2125" s="74"/>
      <c r="BH2125" s="74"/>
      <c r="BI2125" s="194"/>
      <c r="BJ2125" s="74"/>
      <c r="BK2125" s="74"/>
      <c r="BL2125" s="74"/>
    </row>
    <row r="2126" spans="1:64" ht="11.25" customHeight="1" x14ac:dyDescent="0.2">
      <c r="A2126" s="184" t="s">
        <v>2695</v>
      </c>
      <c r="B2126" s="185">
        <v>0</v>
      </c>
      <c r="C2126" s="916">
        <v>65427</v>
      </c>
      <c r="D2126" s="284">
        <v>1E-4</v>
      </c>
      <c r="E2126" s="91">
        <v>0</v>
      </c>
      <c r="F2126" s="186">
        <v>0</v>
      </c>
      <c r="G2126" s="186">
        <v>0</v>
      </c>
      <c r="H2126" s="186">
        <v>0</v>
      </c>
      <c r="I2126" s="187">
        <v>0</v>
      </c>
      <c r="J2126" s="186">
        <v>0</v>
      </c>
      <c r="K2126" s="186">
        <v>0</v>
      </c>
      <c r="L2126" s="186">
        <v>0</v>
      </c>
      <c r="M2126" s="186">
        <v>0</v>
      </c>
      <c r="N2126" s="188">
        <v>0</v>
      </c>
      <c r="O2126" s="189">
        <v>0</v>
      </c>
      <c r="P2126" s="186">
        <v>0</v>
      </c>
      <c r="Q2126" s="189">
        <v>0</v>
      </c>
      <c r="R2126" s="189">
        <v>0</v>
      </c>
      <c r="S2126" s="189">
        <v>1E-4</v>
      </c>
      <c r="T2126" s="188">
        <v>0</v>
      </c>
      <c r="U2126" s="187">
        <v>0</v>
      </c>
      <c r="V2126" s="189">
        <v>0</v>
      </c>
      <c r="W2126" s="189">
        <v>0</v>
      </c>
      <c r="X2126" s="188">
        <v>0</v>
      </c>
      <c r="Y2126" s="188">
        <v>0</v>
      </c>
      <c r="Z2126" s="186">
        <v>0</v>
      </c>
      <c r="AA2126" s="186">
        <v>0</v>
      </c>
      <c r="AB2126" s="186">
        <v>0</v>
      </c>
      <c r="AC2126" s="186">
        <v>0</v>
      </c>
      <c r="AD2126" s="188">
        <v>0</v>
      </c>
      <c r="AE2126" s="189">
        <v>0</v>
      </c>
      <c r="AF2126" s="189">
        <v>0</v>
      </c>
      <c r="AG2126" s="189">
        <v>0</v>
      </c>
      <c r="AH2126" s="191">
        <v>0</v>
      </c>
      <c r="AI2126" s="186">
        <v>0</v>
      </c>
      <c r="AJ2126" s="192">
        <v>7506425616398</v>
      </c>
      <c r="AK2126" s="192" t="s">
        <v>262</v>
      </c>
      <c r="AL2126" s="90" t="s">
        <v>278</v>
      </c>
      <c r="AM2126" s="75">
        <v>65427</v>
      </c>
      <c r="AN2126" s="76" t="s">
        <v>615</v>
      </c>
      <c r="AO2126" s="188">
        <v>0</v>
      </c>
      <c r="AP2126" s="188">
        <v>0</v>
      </c>
      <c r="AQ2126" s="187">
        <v>0</v>
      </c>
      <c r="AR2126" s="188">
        <v>0</v>
      </c>
      <c r="AS2126" s="187">
        <v>0</v>
      </c>
      <c r="AT2126" s="188">
        <v>0</v>
      </c>
      <c r="AU2126" s="187">
        <v>0</v>
      </c>
      <c r="AV2126" s="188">
        <v>0</v>
      </c>
      <c r="AW2126" s="187">
        <v>0</v>
      </c>
      <c r="AX2126" s="188">
        <v>0</v>
      </c>
      <c r="AY2126" s="187">
        <v>0</v>
      </c>
      <c r="AZ2126" s="188">
        <v>0</v>
      </c>
      <c r="BA2126" s="187">
        <v>0</v>
      </c>
      <c r="BB2126" s="188">
        <v>0</v>
      </c>
      <c r="BC2126" s="187">
        <v>0</v>
      </c>
      <c r="BD2126" s="75"/>
      <c r="BE2126" s="75"/>
      <c r="BG2126" s="74"/>
      <c r="BH2126" s="74"/>
      <c r="BI2126" s="194"/>
      <c r="BJ2126" s="74"/>
      <c r="BK2126" s="74"/>
      <c r="BL2126" s="74"/>
    </row>
    <row r="2127" spans="1:64" ht="11.25" customHeight="1" x14ac:dyDescent="0.2">
      <c r="A2127" s="184" t="s">
        <v>2696</v>
      </c>
      <c r="B2127" s="185">
        <v>0</v>
      </c>
      <c r="C2127" s="916">
        <v>65538</v>
      </c>
      <c r="D2127" s="284">
        <v>1E-4</v>
      </c>
      <c r="E2127" s="91">
        <v>0</v>
      </c>
      <c r="F2127" s="186">
        <v>0</v>
      </c>
      <c r="G2127" s="186">
        <v>0</v>
      </c>
      <c r="H2127" s="186">
        <v>0</v>
      </c>
      <c r="I2127" s="187">
        <v>0</v>
      </c>
      <c r="J2127" s="186">
        <v>0</v>
      </c>
      <c r="K2127" s="186">
        <v>0</v>
      </c>
      <c r="L2127" s="186">
        <v>0</v>
      </c>
      <c r="M2127" s="186">
        <v>0</v>
      </c>
      <c r="N2127" s="188">
        <v>0</v>
      </c>
      <c r="O2127" s="189">
        <v>0</v>
      </c>
      <c r="P2127" s="186">
        <v>0</v>
      </c>
      <c r="Q2127" s="189">
        <v>0</v>
      </c>
      <c r="R2127" s="189">
        <v>0</v>
      </c>
      <c r="S2127" s="189">
        <v>1E-4</v>
      </c>
      <c r="T2127" s="188">
        <v>0</v>
      </c>
      <c r="U2127" s="187">
        <v>0</v>
      </c>
      <c r="V2127" s="189">
        <v>0</v>
      </c>
      <c r="W2127" s="189">
        <v>0</v>
      </c>
      <c r="X2127" s="188">
        <v>0</v>
      </c>
      <c r="Y2127" s="188">
        <v>0</v>
      </c>
      <c r="Z2127" s="186">
        <v>0</v>
      </c>
      <c r="AA2127" s="186">
        <v>0</v>
      </c>
      <c r="AB2127" s="186">
        <v>0</v>
      </c>
      <c r="AC2127" s="186">
        <v>0</v>
      </c>
      <c r="AD2127" s="188">
        <v>0</v>
      </c>
      <c r="AE2127" s="189">
        <v>0</v>
      </c>
      <c r="AF2127" s="189">
        <v>0</v>
      </c>
      <c r="AG2127" s="189">
        <v>0</v>
      </c>
      <c r="AH2127" s="191">
        <v>0</v>
      </c>
      <c r="AI2127" s="186">
        <v>0</v>
      </c>
      <c r="AJ2127" s="192">
        <v>7506425621057</v>
      </c>
      <c r="AK2127" s="192" t="s">
        <v>262</v>
      </c>
      <c r="AL2127" s="90" t="s">
        <v>278</v>
      </c>
      <c r="AM2127" s="75">
        <v>65538</v>
      </c>
      <c r="AN2127" s="76" t="s">
        <v>615</v>
      </c>
      <c r="AO2127" s="188">
        <v>0</v>
      </c>
      <c r="AP2127" s="188">
        <v>0</v>
      </c>
      <c r="AQ2127" s="187">
        <v>0</v>
      </c>
      <c r="AR2127" s="188">
        <v>0</v>
      </c>
      <c r="AS2127" s="187">
        <v>0</v>
      </c>
      <c r="AT2127" s="188">
        <v>0</v>
      </c>
      <c r="AU2127" s="187">
        <v>0</v>
      </c>
      <c r="AV2127" s="188">
        <v>0</v>
      </c>
      <c r="AW2127" s="187">
        <v>0</v>
      </c>
      <c r="AX2127" s="188">
        <v>0</v>
      </c>
      <c r="AY2127" s="187">
        <v>0</v>
      </c>
      <c r="AZ2127" s="188">
        <v>0</v>
      </c>
      <c r="BA2127" s="187">
        <v>0</v>
      </c>
      <c r="BB2127" s="188">
        <v>0</v>
      </c>
      <c r="BC2127" s="187">
        <v>0</v>
      </c>
      <c r="BD2127" s="75"/>
      <c r="BE2127" s="75"/>
      <c r="BG2127" s="74"/>
      <c r="BH2127" s="74"/>
      <c r="BI2127" s="194"/>
      <c r="BJ2127" s="74"/>
      <c r="BK2127" s="74"/>
      <c r="BL2127" s="74"/>
    </row>
    <row r="2128" spans="1:64" ht="11.25" customHeight="1" x14ac:dyDescent="0.2">
      <c r="A2128" s="184" t="s">
        <v>2697</v>
      </c>
      <c r="B2128" s="185">
        <v>0</v>
      </c>
      <c r="C2128" s="916">
        <v>65100</v>
      </c>
      <c r="D2128" s="284">
        <v>1E-4</v>
      </c>
      <c r="E2128" s="91">
        <v>0</v>
      </c>
      <c r="F2128" s="186">
        <v>0</v>
      </c>
      <c r="G2128" s="186">
        <v>0</v>
      </c>
      <c r="H2128" s="186">
        <v>0</v>
      </c>
      <c r="I2128" s="187">
        <v>0</v>
      </c>
      <c r="J2128" s="186">
        <v>0</v>
      </c>
      <c r="K2128" s="186">
        <v>0</v>
      </c>
      <c r="L2128" s="186">
        <v>0</v>
      </c>
      <c r="M2128" s="186">
        <v>0</v>
      </c>
      <c r="N2128" s="188">
        <v>0</v>
      </c>
      <c r="O2128" s="189">
        <v>0</v>
      </c>
      <c r="P2128" s="186">
        <v>0</v>
      </c>
      <c r="Q2128" s="189">
        <v>0</v>
      </c>
      <c r="R2128" s="189">
        <v>0</v>
      </c>
      <c r="S2128" s="189">
        <v>1E-4</v>
      </c>
      <c r="T2128" s="188">
        <v>0</v>
      </c>
      <c r="U2128" s="187">
        <v>0</v>
      </c>
      <c r="V2128" s="189">
        <v>0</v>
      </c>
      <c r="W2128" s="189">
        <v>0</v>
      </c>
      <c r="X2128" s="188">
        <v>0</v>
      </c>
      <c r="Y2128" s="188">
        <v>0</v>
      </c>
      <c r="Z2128" s="186">
        <v>0</v>
      </c>
      <c r="AA2128" s="186">
        <v>0</v>
      </c>
      <c r="AB2128" s="186">
        <v>0</v>
      </c>
      <c r="AC2128" s="186">
        <v>0</v>
      </c>
      <c r="AD2128" s="188">
        <v>0</v>
      </c>
      <c r="AE2128" s="189">
        <v>0</v>
      </c>
      <c r="AF2128" s="189">
        <v>0</v>
      </c>
      <c r="AG2128" s="189">
        <v>0</v>
      </c>
      <c r="AH2128" s="191">
        <v>0</v>
      </c>
      <c r="AI2128" s="186">
        <v>0</v>
      </c>
      <c r="AJ2128" s="192">
        <v>7501943442764</v>
      </c>
      <c r="AK2128" s="192" t="s">
        <v>262</v>
      </c>
      <c r="AL2128" s="90" t="s">
        <v>278</v>
      </c>
      <c r="AM2128" s="75">
        <v>65100</v>
      </c>
      <c r="AN2128" s="76" t="s">
        <v>615</v>
      </c>
      <c r="AO2128" s="188">
        <v>0</v>
      </c>
      <c r="AP2128" s="188">
        <v>0</v>
      </c>
      <c r="AQ2128" s="187">
        <v>0</v>
      </c>
      <c r="AR2128" s="188">
        <v>0</v>
      </c>
      <c r="AS2128" s="187">
        <v>0</v>
      </c>
      <c r="AT2128" s="188">
        <v>0</v>
      </c>
      <c r="AU2128" s="187">
        <v>0</v>
      </c>
      <c r="AV2128" s="188">
        <v>0</v>
      </c>
      <c r="AW2128" s="187">
        <v>0</v>
      </c>
      <c r="AX2128" s="188">
        <v>0</v>
      </c>
      <c r="AY2128" s="187">
        <v>0</v>
      </c>
      <c r="AZ2128" s="188">
        <v>0</v>
      </c>
      <c r="BA2128" s="187">
        <v>0</v>
      </c>
      <c r="BB2128" s="188">
        <v>0</v>
      </c>
      <c r="BC2128" s="187">
        <v>0</v>
      </c>
      <c r="BD2128" s="75"/>
      <c r="BE2128" s="75"/>
      <c r="BG2128" s="74"/>
      <c r="BH2128" s="74"/>
      <c r="BI2128" s="194"/>
      <c r="BJ2128" s="74"/>
      <c r="BK2128" s="74"/>
      <c r="BL2128" s="74"/>
    </row>
    <row r="2129" spans="1:64" ht="11.25" customHeight="1" x14ac:dyDescent="0.2">
      <c r="A2129" s="184" t="s">
        <v>2698</v>
      </c>
      <c r="B2129" s="185">
        <v>0</v>
      </c>
      <c r="C2129" s="916">
        <v>65334</v>
      </c>
      <c r="D2129" s="284">
        <v>1E-4</v>
      </c>
      <c r="E2129" s="91">
        <v>0</v>
      </c>
      <c r="F2129" s="186">
        <v>0</v>
      </c>
      <c r="G2129" s="186">
        <v>0</v>
      </c>
      <c r="H2129" s="186">
        <v>0</v>
      </c>
      <c r="I2129" s="187">
        <v>0</v>
      </c>
      <c r="J2129" s="186">
        <v>0</v>
      </c>
      <c r="K2129" s="186">
        <v>0</v>
      </c>
      <c r="L2129" s="186">
        <v>0</v>
      </c>
      <c r="M2129" s="186">
        <v>0</v>
      </c>
      <c r="N2129" s="188">
        <v>0</v>
      </c>
      <c r="O2129" s="189">
        <v>0</v>
      </c>
      <c r="P2129" s="186">
        <v>0</v>
      </c>
      <c r="Q2129" s="189">
        <v>0</v>
      </c>
      <c r="R2129" s="189">
        <v>0</v>
      </c>
      <c r="S2129" s="189">
        <v>1E-4</v>
      </c>
      <c r="T2129" s="188">
        <v>0</v>
      </c>
      <c r="U2129" s="187">
        <v>0</v>
      </c>
      <c r="V2129" s="189">
        <v>0</v>
      </c>
      <c r="W2129" s="189">
        <v>0</v>
      </c>
      <c r="X2129" s="188">
        <v>0</v>
      </c>
      <c r="Y2129" s="188">
        <v>0</v>
      </c>
      <c r="Z2129" s="186">
        <v>0</v>
      </c>
      <c r="AA2129" s="186">
        <v>0</v>
      </c>
      <c r="AB2129" s="186">
        <v>0</v>
      </c>
      <c r="AC2129" s="186">
        <v>0</v>
      </c>
      <c r="AD2129" s="188">
        <v>0</v>
      </c>
      <c r="AE2129" s="189">
        <v>0</v>
      </c>
      <c r="AF2129" s="189">
        <v>0</v>
      </c>
      <c r="AG2129" s="189">
        <v>0</v>
      </c>
      <c r="AH2129" s="191">
        <v>0</v>
      </c>
      <c r="AI2129" s="186">
        <v>0</v>
      </c>
      <c r="AJ2129" s="192">
        <v>7501943442764</v>
      </c>
      <c r="AK2129" s="192">
        <v>65100</v>
      </c>
      <c r="AL2129" s="90" t="s">
        <v>279</v>
      </c>
      <c r="AM2129" s="75">
        <v>65334</v>
      </c>
      <c r="AN2129" s="76" t="s">
        <v>615</v>
      </c>
      <c r="AO2129" s="188">
        <v>0</v>
      </c>
      <c r="AP2129" s="188">
        <v>0</v>
      </c>
      <c r="AQ2129" s="187">
        <v>0</v>
      </c>
      <c r="AR2129" s="188">
        <v>0</v>
      </c>
      <c r="AS2129" s="187">
        <v>0</v>
      </c>
      <c r="AT2129" s="188">
        <v>0</v>
      </c>
      <c r="AU2129" s="187">
        <v>0</v>
      </c>
      <c r="AV2129" s="188">
        <v>0</v>
      </c>
      <c r="AW2129" s="187">
        <v>0</v>
      </c>
      <c r="AX2129" s="188">
        <v>0</v>
      </c>
      <c r="AY2129" s="187">
        <v>0</v>
      </c>
      <c r="AZ2129" s="188">
        <v>0</v>
      </c>
      <c r="BA2129" s="187">
        <v>0</v>
      </c>
      <c r="BB2129" s="188">
        <v>0</v>
      </c>
      <c r="BC2129" s="187">
        <v>0</v>
      </c>
      <c r="BD2129" s="75"/>
      <c r="BE2129" s="75"/>
      <c r="BG2129" s="74"/>
      <c r="BH2129" s="74"/>
      <c r="BI2129" s="194"/>
      <c r="BJ2129" s="74"/>
      <c r="BK2129" s="74"/>
      <c r="BL2129" s="74"/>
    </row>
    <row r="2130" spans="1:64" ht="11.25" customHeight="1" x14ac:dyDescent="0.2">
      <c r="A2130" s="184" t="s">
        <v>2699</v>
      </c>
      <c r="B2130" s="185">
        <v>0</v>
      </c>
      <c r="C2130" s="916">
        <v>65438</v>
      </c>
      <c r="D2130" s="284">
        <v>1E-4</v>
      </c>
      <c r="E2130" s="91">
        <v>0</v>
      </c>
      <c r="F2130" s="186">
        <v>0</v>
      </c>
      <c r="G2130" s="186">
        <v>0</v>
      </c>
      <c r="H2130" s="186">
        <v>0</v>
      </c>
      <c r="I2130" s="187">
        <v>0</v>
      </c>
      <c r="J2130" s="186">
        <v>0</v>
      </c>
      <c r="K2130" s="186">
        <v>0</v>
      </c>
      <c r="L2130" s="186">
        <v>0</v>
      </c>
      <c r="M2130" s="186">
        <v>0</v>
      </c>
      <c r="N2130" s="188">
        <v>0</v>
      </c>
      <c r="O2130" s="189">
        <v>0</v>
      </c>
      <c r="P2130" s="186">
        <v>0</v>
      </c>
      <c r="Q2130" s="189">
        <v>0</v>
      </c>
      <c r="R2130" s="189">
        <v>0</v>
      </c>
      <c r="S2130" s="189">
        <v>1E-4</v>
      </c>
      <c r="T2130" s="188">
        <v>0</v>
      </c>
      <c r="U2130" s="187">
        <v>0</v>
      </c>
      <c r="V2130" s="189">
        <v>0</v>
      </c>
      <c r="W2130" s="189">
        <v>0</v>
      </c>
      <c r="X2130" s="188">
        <v>0</v>
      </c>
      <c r="Y2130" s="188">
        <v>0</v>
      </c>
      <c r="Z2130" s="186">
        <v>0</v>
      </c>
      <c r="AA2130" s="186">
        <v>0</v>
      </c>
      <c r="AB2130" s="186">
        <v>0</v>
      </c>
      <c r="AC2130" s="186">
        <v>0</v>
      </c>
      <c r="AD2130" s="188">
        <v>0</v>
      </c>
      <c r="AE2130" s="189">
        <v>0</v>
      </c>
      <c r="AF2130" s="189">
        <v>0</v>
      </c>
      <c r="AG2130" s="189">
        <v>0</v>
      </c>
      <c r="AH2130" s="191">
        <v>0</v>
      </c>
      <c r="AI2130" s="186">
        <v>0</v>
      </c>
      <c r="AJ2130" s="192">
        <v>7501943442764</v>
      </c>
      <c r="AK2130" s="192">
        <v>65100</v>
      </c>
      <c r="AL2130" s="90" t="s">
        <v>279</v>
      </c>
      <c r="AM2130" s="75">
        <v>65438</v>
      </c>
      <c r="AN2130" s="76" t="s">
        <v>615</v>
      </c>
      <c r="AO2130" s="188">
        <v>0</v>
      </c>
      <c r="AP2130" s="188">
        <v>0</v>
      </c>
      <c r="AQ2130" s="187">
        <v>0</v>
      </c>
      <c r="AR2130" s="188">
        <v>0</v>
      </c>
      <c r="AS2130" s="187">
        <v>0</v>
      </c>
      <c r="AT2130" s="188">
        <v>0</v>
      </c>
      <c r="AU2130" s="187">
        <v>0</v>
      </c>
      <c r="AV2130" s="188">
        <v>0</v>
      </c>
      <c r="AW2130" s="187">
        <v>0</v>
      </c>
      <c r="AX2130" s="188">
        <v>0</v>
      </c>
      <c r="AY2130" s="187">
        <v>0</v>
      </c>
      <c r="AZ2130" s="188">
        <v>0</v>
      </c>
      <c r="BA2130" s="187">
        <v>0</v>
      </c>
      <c r="BB2130" s="188">
        <v>0</v>
      </c>
      <c r="BC2130" s="187">
        <v>0</v>
      </c>
      <c r="BD2130" s="75"/>
      <c r="BE2130" s="75"/>
      <c r="BG2130" s="74"/>
      <c r="BH2130" s="74"/>
      <c r="BI2130" s="194"/>
      <c r="BJ2130" s="74"/>
      <c r="BK2130" s="74"/>
      <c r="BL2130" s="74"/>
    </row>
    <row r="2131" spans="1:64" ht="11.25" customHeight="1" x14ac:dyDescent="0.2">
      <c r="A2131" s="184" t="s">
        <v>2700</v>
      </c>
      <c r="B2131" s="185">
        <v>0</v>
      </c>
      <c r="C2131" s="916">
        <v>65408</v>
      </c>
      <c r="D2131" s="284">
        <v>1E-4</v>
      </c>
      <c r="E2131" s="91">
        <v>0</v>
      </c>
      <c r="F2131" s="186">
        <v>0</v>
      </c>
      <c r="G2131" s="186">
        <v>0</v>
      </c>
      <c r="H2131" s="186">
        <v>0</v>
      </c>
      <c r="I2131" s="187">
        <v>0</v>
      </c>
      <c r="J2131" s="186">
        <v>0</v>
      </c>
      <c r="K2131" s="186">
        <v>0</v>
      </c>
      <c r="L2131" s="186">
        <v>0</v>
      </c>
      <c r="M2131" s="186">
        <v>0</v>
      </c>
      <c r="N2131" s="188">
        <v>0</v>
      </c>
      <c r="O2131" s="189">
        <v>0</v>
      </c>
      <c r="P2131" s="186">
        <v>0</v>
      </c>
      <c r="Q2131" s="189">
        <v>0</v>
      </c>
      <c r="R2131" s="189">
        <v>0</v>
      </c>
      <c r="S2131" s="189">
        <v>1E-4</v>
      </c>
      <c r="T2131" s="188">
        <v>0</v>
      </c>
      <c r="U2131" s="187">
        <v>0</v>
      </c>
      <c r="V2131" s="189">
        <v>0</v>
      </c>
      <c r="W2131" s="189">
        <v>0</v>
      </c>
      <c r="X2131" s="188">
        <v>0</v>
      </c>
      <c r="Y2131" s="188">
        <v>0</v>
      </c>
      <c r="Z2131" s="186">
        <v>0</v>
      </c>
      <c r="AA2131" s="186">
        <v>0</v>
      </c>
      <c r="AB2131" s="186">
        <v>0</v>
      </c>
      <c r="AC2131" s="186">
        <v>0</v>
      </c>
      <c r="AD2131" s="188">
        <v>0</v>
      </c>
      <c r="AE2131" s="189">
        <v>0</v>
      </c>
      <c r="AF2131" s="189">
        <v>0</v>
      </c>
      <c r="AG2131" s="189">
        <v>0</v>
      </c>
      <c r="AH2131" s="191">
        <v>0</v>
      </c>
      <c r="AI2131" s="186">
        <v>0</v>
      </c>
      <c r="AJ2131" s="192">
        <v>7501943442764</v>
      </c>
      <c r="AK2131" s="192">
        <v>65100</v>
      </c>
      <c r="AL2131" s="90" t="s">
        <v>279</v>
      </c>
      <c r="AM2131" s="75">
        <v>65408</v>
      </c>
      <c r="AN2131" s="76" t="s">
        <v>615</v>
      </c>
      <c r="AO2131" s="188">
        <v>0</v>
      </c>
      <c r="AP2131" s="188">
        <v>0</v>
      </c>
      <c r="AQ2131" s="187">
        <v>0</v>
      </c>
      <c r="AR2131" s="188">
        <v>0</v>
      </c>
      <c r="AS2131" s="187">
        <v>0</v>
      </c>
      <c r="AT2131" s="188">
        <v>0</v>
      </c>
      <c r="AU2131" s="187">
        <v>0</v>
      </c>
      <c r="AV2131" s="188">
        <v>0</v>
      </c>
      <c r="AW2131" s="187">
        <v>0</v>
      </c>
      <c r="AX2131" s="188">
        <v>0</v>
      </c>
      <c r="AY2131" s="187">
        <v>0</v>
      </c>
      <c r="AZ2131" s="188">
        <v>0</v>
      </c>
      <c r="BA2131" s="187">
        <v>0</v>
      </c>
      <c r="BB2131" s="188">
        <v>0</v>
      </c>
      <c r="BC2131" s="187">
        <v>0</v>
      </c>
      <c r="BD2131" s="75"/>
      <c r="BE2131" s="75"/>
      <c r="BG2131" s="74"/>
      <c r="BH2131" s="74"/>
      <c r="BI2131" s="194"/>
      <c r="BJ2131" s="74"/>
      <c r="BK2131" s="74"/>
      <c r="BL2131" s="74"/>
    </row>
    <row r="2132" spans="1:64" ht="11.25" customHeight="1" x14ac:dyDescent="0.2">
      <c r="A2132" s="184" t="s">
        <v>2701</v>
      </c>
      <c r="B2132" s="185">
        <v>0</v>
      </c>
      <c r="C2132" s="916">
        <v>65428</v>
      </c>
      <c r="D2132" s="284">
        <v>1E-4</v>
      </c>
      <c r="E2132" s="91">
        <v>0</v>
      </c>
      <c r="F2132" s="186">
        <v>0</v>
      </c>
      <c r="G2132" s="186">
        <v>0</v>
      </c>
      <c r="H2132" s="186">
        <v>0</v>
      </c>
      <c r="I2132" s="187">
        <v>0</v>
      </c>
      <c r="J2132" s="186">
        <v>0</v>
      </c>
      <c r="K2132" s="186">
        <v>0</v>
      </c>
      <c r="L2132" s="186">
        <v>0</v>
      </c>
      <c r="M2132" s="186">
        <v>0</v>
      </c>
      <c r="N2132" s="188">
        <v>0</v>
      </c>
      <c r="O2132" s="189">
        <v>0</v>
      </c>
      <c r="P2132" s="186">
        <v>0</v>
      </c>
      <c r="Q2132" s="189">
        <v>0</v>
      </c>
      <c r="R2132" s="189">
        <v>0</v>
      </c>
      <c r="S2132" s="189">
        <v>1E-4</v>
      </c>
      <c r="T2132" s="188">
        <v>0</v>
      </c>
      <c r="U2132" s="187">
        <v>0</v>
      </c>
      <c r="V2132" s="189">
        <v>0</v>
      </c>
      <c r="W2132" s="189">
        <v>0</v>
      </c>
      <c r="X2132" s="188">
        <v>0</v>
      </c>
      <c r="Y2132" s="188">
        <v>0</v>
      </c>
      <c r="Z2132" s="186">
        <v>0</v>
      </c>
      <c r="AA2132" s="186">
        <v>0</v>
      </c>
      <c r="AB2132" s="186">
        <v>0</v>
      </c>
      <c r="AC2132" s="186">
        <v>0</v>
      </c>
      <c r="AD2132" s="188">
        <v>0</v>
      </c>
      <c r="AE2132" s="189">
        <v>0</v>
      </c>
      <c r="AF2132" s="189">
        <v>0</v>
      </c>
      <c r="AG2132" s="189">
        <v>0</v>
      </c>
      <c r="AH2132" s="191">
        <v>0</v>
      </c>
      <c r="AI2132" s="186">
        <v>0</v>
      </c>
      <c r="AJ2132" s="192">
        <v>7506425616404</v>
      </c>
      <c r="AK2132" s="192" t="s">
        <v>262</v>
      </c>
      <c r="AL2132" s="90" t="s">
        <v>278</v>
      </c>
      <c r="AM2132" s="75">
        <v>65428</v>
      </c>
      <c r="AN2132" s="76" t="s">
        <v>615</v>
      </c>
      <c r="AO2132" s="188">
        <v>0</v>
      </c>
      <c r="AP2132" s="188">
        <v>0</v>
      </c>
      <c r="AQ2132" s="187">
        <v>0</v>
      </c>
      <c r="AR2132" s="188">
        <v>0</v>
      </c>
      <c r="AS2132" s="187">
        <v>0</v>
      </c>
      <c r="AT2132" s="188">
        <v>0</v>
      </c>
      <c r="AU2132" s="187">
        <v>0</v>
      </c>
      <c r="AV2132" s="188">
        <v>0</v>
      </c>
      <c r="AW2132" s="187">
        <v>0</v>
      </c>
      <c r="AX2132" s="188">
        <v>0</v>
      </c>
      <c r="AY2132" s="187">
        <v>0</v>
      </c>
      <c r="AZ2132" s="188">
        <v>0</v>
      </c>
      <c r="BA2132" s="187">
        <v>0</v>
      </c>
      <c r="BB2132" s="188">
        <v>0</v>
      </c>
      <c r="BC2132" s="187">
        <v>0</v>
      </c>
      <c r="BD2132" s="75"/>
      <c r="BE2132" s="75"/>
      <c r="BG2132" s="74"/>
      <c r="BH2132" s="74"/>
      <c r="BI2132" s="194"/>
      <c r="BJ2132" s="74"/>
      <c r="BK2132" s="74"/>
      <c r="BL2132" s="74"/>
    </row>
    <row r="2133" spans="1:64" ht="11.25" customHeight="1" x14ac:dyDescent="0.2">
      <c r="A2133" s="184" t="s">
        <v>2702</v>
      </c>
      <c r="B2133" s="185">
        <v>0</v>
      </c>
      <c r="C2133" s="916">
        <v>65539</v>
      </c>
      <c r="D2133" s="284">
        <v>1E-4</v>
      </c>
      <c r="E2133" s="91">
        <v>0</v>
      </c>
      <c r="F2133" s="186">
        <v>0</v>
      </c>
      <c r="G2133" s="186">
        <v>0</v>
      </c>
      <c r="H2133" s="186">
        <v>0</v>
      </c>
      <c r="I2133" s="187">
        <v>0</v>
      </c>
      <c r="J2133" s="186">
        <v>0</v>
      </c>
      <c r="K2133" s="186">
        <v>0</v>
      </c>
      <c r="L2133" s="186">
        <v>0</v>
      </c>
      <c r="M2133" s="186">
        <v>0</v>
      </c>
      <c r="N2133" s="188">
        <v>0</v>
      </c>
      <c r="O2133" s="189">
        <v>0</v>
      </c>
      <c r="P2133" s="186">
        <v>0</v>
      </c>
      <c r="Q2133" s="189">
        <v>0</v>
      </c>
      <c r="R2133" s="189">
        <v>0</v>
      </c>
      <c r="S2133" s="189">
        <v>1E-4</v>
      </c>
      <c r="T2133" s="188">
        <v>0</v>
      </c>
      <c r="U2133" s="187">
        <v>0</v>
      </c>
      <c r="V2133" s="189">
        <v>0</v>
      </c>
      <c r="W2133" s="189">
        <v>0</v>
      </c>
      <c r="X2133" s="188">
        <v>0</v>
      </c>
      <c r="Y2133" s="188">
        <v>0</v>
      </c>
      <c r="Z2133" s="186">
        <v>0</v>
      </c>
      <c r="AA2133" s="186">
        <v>0</v>
      </c>
      <c r="AB2133" s="186">
        <v>0</v>
      </c>
      <c r="AC2133" s="186">
        <v>0</v>
      </c>
      <c r="AD2133" s="188">
        <v>0</v>
      </c>
      <c r="AE2133" s="189">
        <v>0</v>
      </c>
      <c r="AF2133" s="189">
        <v>0</v>
      </c>
      <c r="AG2133" s="189">
        <v>0</v>
      </c>
      <c r="AH2133" s="191">
        <v>0</v>
      </c>
      <c r="AI2133" s="186">
        <v>0</v>
      </c>
      <c r="AJ2133" s="192">
        <v>7506425621064</v>
      </c>
      <c r="AK2133" s="192" t="s">
        <v>262</v>
      </c>
      <c r="AL2133" s="90" t="s">
        <v>278</v>
      </c>
      <c r="AM2133" s="75">
        <v>65539</v>
      </c>
      <c r="AN2133" s="76" t="s">
        <v>615</v>
      </c>
      <c r="AO2133" s="188">
        <v>0</v>
      </c>
      <c r="AP2133" s="188">
        <v>0</v>
      </c>
      <c r="AQ2133" s="187">
        <v>0</v>
      </c>
      <c r="AR2133" s="188">
        <v>0</v>
      </c>
      <c r="AS2133" s="187">
        <v>0</v>
      </c>
      <c r="AT2133" s="188">
        <v>0</v>
      </c>
      <c r="AU2133" s="187">
        <v>0</v>
      </c>
      <c r="AV2133" s="188">
        <v>0</v>
      </c>
      <c r="AW2133" s="187">
        <v>0</v>
      </c>
      <c r="AX2133" s="188">
        <v>0</v>
      </c>
      <c r="AY2133" s="187">
        <v>0</v>
      </c>
      <c r="AZ2133" s="188">
        <v>0</v>
      </c>
      <c r="BA2133" s="187">
        <v>0</v>
      </c>
      <c r="BB2133" s="188">
        <v>0</v>
      </c>
      <c r="BC2133" s="187">
        <v>0</v>
      </c>
      <c r="BD2133" s="75"/>
      <c r="BE2133" s="75"/>
      <c r="BG2133" s="74"/>
      <c r="BH2133" s="74"/>
      <c r="BI2133" s="194"/>
      <c r="BJ2133" s="74"/>
      <c r="BK2133" s="74"/>
      <c r="BL2133" s="74"/>
    </row>
    <row r="2134" spans="1:64" ht="11.25" customHeight="1" x14ac:dyDescent="0.2">
      <c r="A2134" s="184" t="s">
        <v>2703</v>
      </c>
      <c r="B2134" s="185">
        <v>0</v>
      </c>
      <c r="C2134" s="916">
        <v>65246</v>
      </c>
      <c r="D2134" s="284">
        <v>1E-4</v>
      </c>
      <c r="E2134" s="91">
        <v>0</v>
      </c>
      <c r="F2134" s="186">
        <v>0</v>
      </c>
      <c r="G2134" s="186">
        <v>0</v>
      </c>
      <c r="H2134" s="186">
        <v>0</v>
      </c>
      <c r="I2134" s="187">
        <v>0</v>
      </c>
      <c r="J2134" s="186">
        <v>0</v>
      </c>
      <c r="K2134" s="186">
        <v>0</v>
      </c>
      <c r="L2134" s="186">
        <v>0</v>
      </c>
      <c r="M2134" s="186">
        <v>0</v>
      </c>
      <c r="N2134" s="188">
        <v>0</v>
      </c>
      <c r="O2134" s="189">
        <v>0</v>
      </c>
      <c r="P2134" s="186">
        <v>0</v>
      </c>
      <c r="Q2134" s="189">
        <v>0</v>
      </c>
      <c r="R2134" s="189">
        <v>0</v>
      </c>
      <c r="S2134" s="189">
        <v>1E-4</v>
      </c>
      <c r="T2134" s="188">
        <v>0</v>
      </c>
      <c r="U2134" s="187">
        <v>0</v>
      </c>
      <c r="V2134" s="189">
        <v>0</v>
      </c>
      <c r="W2134" s="189">
        <v>0</v>
      </c>
      <c r="X2134" s="188">
        <v>0</v>
      </c>
      <c r="Y2134" s="188">
        <v>0</v>
      </c>
      <c r="Z2134" s="186">
        <v>0</v>
      </c>
      <c r="AA2134" s="186">
        <v>0</v>
      </c>
      <c r="AB2134" s="186">
        <v>0</v>
      </c>
      <c r="AC2134" s="186">
        <v>0</v>
      </c>
      <c r="AD2134" s="188">
        <v>0</v>
      </c>
      <c r="AE2134" s="189">
        <v>0</v>
      </c>
      <c r="AF2134" s="189">
        <v>0</v>
      </c>
      <c r="AG2134" s="189">
        <v>0</v>
      </c>
      <c r="AH2134" s="191">
        <v>0</v>
      </c>
      <c r="AI2134" s="186">
        <v>0</v>
      </c>
      <c r="AJ2134" s="192">
        <v>7501943495210</v>
      </c>
      <c r="AK2134" s="192" t="s">
        <v>262</v>
      </c>
      <c r="AL2134" s="90" t="s">
        <v>278</v>
      </c>
      <c r="AM2134" s="75">
        <v>65246</v>
      </c>
      <c r="AN2134" s="76" t="s">
        <v>615</v>
      </c>
      <c r="AO2134" s="188">
        <v>0</v>
      </c>
      <c r="AP2134" s="188">
        <v>0</v>
      </c>
      <c r="AQ2134" s="187">
        <v>0</v>
      </c>
      <c r="AR2134" s="188">
        <v>0</v>
      </c>
      <c r="AS2134" s="187">
        <v>0</v>
      </c>
      <c r="AT2134" s="188">
        <v>0</v>
      </c>
      <c r="AU2134" s="187">
        <v>0</v>
      </c>
      <c r="AV2134" s="188">
        <v>0</v>
      </c>
      <c r="AW2134" s="187">
        <v>0</v>
      </c>
      <c r="AX2134" s="188">
        <v>0</v>
      </c>
      <c r="AY2134" s="187">
        <v>0</v>
      </c>
      <c r="AZ2134" s="188">
        <v>0</v>
      </c>
      <c r="BA2134" s="187">
        <v>0</v>
      </c>
      <c r="BB2134" s="188">
        <v>0</v>
      </c>
      <c r="BC2134" s="187">
        <v>0</v>
      </c>
      <c r="BD2134" s="75"/>
      <c r="BE2134" s="75"/>
      <c r="BG2134" s="74"/>
      <c r="BH2134" s="74"/>
      <c r="BI2134" s="194"/>
      <c r="BJ2134" s="74"/>
      <c r="BK2134" s="74"/>
      <c r="BL2134" s="74"/>
    </row>
    <row r="2135" spans="1:64" ht="11.25" customHeight="1" x14ac:dyDescent="0.2">
      <c r="A2135" s="184" t="s">
        <v>2704</v>
      </c>
      <c r="B2135" s="185">
        <v>0</v>
      </c>
      <c r="C2135" s="916">
        <v>65349</v>
      </c>
      <c r="D2135" s="284">
        <v>1E-4</v>
      </c>
      <c r="E2135" s="91">
        <v>0</v>
      </c>
      <c r="F2135" s="186">
        <v>0</v>
      </c>
      <c r="G2135" s="186">
        <v>0</v>
      </c>
      <c r="H2135" s="186">
        <v>0</v>
      </c>
      <c r="I2135" s="187">
        <v>0</v>
      </c>
      <c r="J2135" s="186">
        <v>0</v>
      </c>
      <c r="K2135" s="186">
        <v>0</v>
      </c>
      <c r="L2135" s="186">
        <v>0</v>
      </c>
      <c r="M2135" s="186">
        <v>0</v>
      </c>
      <c r="N2135" s="188">
        <v>0</v>
      </c>
      <c r="O2135" s="189">
        <v>0</v>
      </c>
      <c r="P2135" s="186">
        <v>0</v>
      </c>
      <c r="Q2135" s="189">
        <v>0</v>
      </c>
      <c r="R2135" s="189">
        <v>0</v>
      </c>
      <c r="S2135" s="189">
        <v>1E-4</v>
      </c>
      <c r="T2135" s="188">
        <v>0</v>
      </c>
      <c r="U2135" s="187">
        <v>0</v>
      </c>
      <c r="V2135" s="189">
        <v>0</v>
      </c>
      <c r="W2135" s="189">
        <v>0</v>
      </c>
      <c r="X2135" s="188">
        <v>0</v>
      </c>
      <c r="Y2135" s="188">
        <v>0</v>
      </c>
      <c r="Z2135" s="186">
        <v>0</v>
      </c>
      <c r="AA2135" s="186">
        <v>0</v>
      </c>
      <c r="AB2135" s="186">
        <v>0</v>
      </c>
      <c r="AC2135" s="186">
        <v>0</v>
      </c>
      <c r="AD2135" s="188">
        <v>0</v>
      </c>
      <c r="AE2135" s="189">
        <v>0</v>
      </c>
      <c r="AF2135" s="189">
        <v>0</v>
      </c>
      <c r="AG2135" s="189">
        <v>0</v>
      </c>
      <c r="AH2135" s="191">
        <v>0</v>
      </c>
      <c r="AI2135" s="186">
        <v>0</v>
      </c>
      <c r="AJ2135" s="192">
        <v>7501943495210</v>
      </c>
      <c r="AK2135" s="192">
        <v>65246</v>
      </c>
      <c r="AL2135" s="90" t="s">
        <v>279</v>
      </c>
      <c r="AM2135" s="75">
        <v>65349</v>
      </c>
      <c r="AN2135" s="76" t="s">
        <v>615</v>
      </c>
      <c r="AO2135" s="188">
        <v>0</v>
      </c>
      <c r="AP2135" s="188">
        <v>0</v>
      </c>
      <c r="AQ2135" s="187">
        <v>0</v>
      </c>
      <c r="AR2135" s="188">
        <v>0</v>
      </c>
      <c r="AS2135" s="187">
        <v>0</v>
      </c>
      <c r="AT2135" s="188">
        <v>0</v>
      </c>
      <c r="AU2135" s="187">
        <v>0</v>
      </c>
      <c r="AV2135" s="188">
        <v>0</v>
      </c>
      <c r="AW2135" s="187">
        <v>0</v>
      </c>
      <c r="AX2135" s="188">
        <v>0</v>
      </c>
      <c r="AY2135" s="187">
        <v>0</v>
      </c>
      <c r="AZ2135" s="188">
        <v>0</v>
      </c>
      <c r="BA2135" s="187">
        <v>0</v>
      </c>
      <c r="BB2135" s="188">
        <v>0</v>
      </c>
      <c r="BC2135" s="187">
        <v>0</v>
      </c>
      <c r="BD2135" s="75"/>
      <c r="BE2135" s="75"/>
      <c r="BG2135" s="74"/>
      <c r="BH2135" s="74"/>
      <c r="BI2135" s="194"/>
      <c r="BJ2135" s="74"/>
      <c r="BK2135" s="74"/>
      <c r="BL2135" s="74"/>
    </row>
    <row r="2136" spans="1:64" ht="11.25" customHeight="1" x14ac:dyDescent="0.2">
      <c r="A2136" s="184" t="s">
        <v>2705</v>
      </c>
      <c r="B2136" s="185">
        <v>0</v>
      </c>
      <c r="C2136" s="916">
        <v>65323</v>
      </c>
      <c r="D2136" s="284">
        <v>1E-4</v>
      </c>
      <c r="E2136" s="91">
        <v>0</v>
      </c>
      <c r="F2136" s="186">
        <v>0</v>
      </c>
      <c r="G2136" s="186">
        <v>0</v>
      </c>
      <c r="H2136" s="186">
        <v>0</v>
      </c>
      <c r="I2136" s="187">
        <v>0</v>
      </c>
      <c r="J2136" s="186">
        <v>0</v>
      </c>
      <c r="K2136" s="186">
        <v>0</v>
      </c>
      <c r="L2136" s="186">
        <v>0</v>
      </c>
      <c r="M2136" s="186">
        <v>0</v>
      </c>
      <c r="N2136" s="188">
        <v>0</v>
      </c>
      <c r="O2136" s="189">
        <v>0</v>
      </c>
      <c r="P2136" s="186">
        <v>0</v>
      </c>
      <c r="Q2136" s="189">
        <v>0</v>
      </c>
      <c r="R2136" s="189">
        <v>0</v>
      </c>
      <c r="S2136" s="189">
        <v>1E-4</v>
      </c>
      <c r="T2136" s="188">
        <v>0</v>
      </c>
      <c r="U2136" s="187">
        <v>0</v>
      </c>
      <c r="V2136" s="189">
        <v>0</v>
      </c>
      <c r="W2136" s="189">
        <v>0</v>
      </c>
      <c r="X2136" s="188">
        <v>0</v>
      </c>
      <c r="Y2136" s="188">
        <v>0</v>
      </c>
      <c r="Z2136" s="186">
        <v>0</v>
      </c>
      <c r="AA2136" s="186">
        <v>0</v>
      </c>
      <c r="AB2136" s="186">
        <v>0</v>
      </c>
      <c r="AC2136" s="186">
        <v>0</v>
      </c>
      <c r="AD2136" s="188">
        <v>0</v>
      </c>
      <c r="AE2136" s="189">
        <v>0</v>
      </c>
      <c r="AF2136" s="189">
        <v>0</v>
      </c>
      <c r="AG2136" s="189">
        <v>0</v>
      </c>
      <c r="AH2136" s="191">
        <v>0</v>
      </c>
      <c r="AI2136" s="186">
        <v>0</v>
      </c>
      <c r="AJ2136" s="192">
        <v>7501943495210</v>
      </c>
      <c r="AK2136" s="192">
        <v>65246</v>
      </c>
      <c r="AL2136" s="90" t="s">
        <v>279</v>
      </c>
      <c r="AM2136" s="75">
        <v>65323</v>
      </c>
      <c r="AN2136" s="76" t="s">
        <v>615</v>
      </c>
      <c r="AO2136" s="188">
        <v>0</v>
      </c>
      <c r="AP2136" s="188">
        <v>0</v>
      </c>
      <c r="AQ2136" s="187">
        <v>0</v>
      </c>
      <c r="AR2136" s="188">
        <v>0</v>
      </c>
      <c r="AS2136" s="187">
        <v>0</v>
      </c>
      <c r="AT2136" s="188">
        <v>0</v>
      </c>
      <c r="AU2136" s="187">
        <v>0</v>
      </c>
      <c r="AV2136" s="188">
        <v>0</v>
      </c>
      <c r="AW2136" s="187">
        <v>0</v>
      </c>
      <c r="AX2136" s="188">
        <v>0</v>
      </c>
      <c r="AY2136" s="187">
        <v>0</v>
      </c>
      <c r="AZ2136" s="188">
        <v>0</v>
      </c>
      <c r="BA2136" s="187">
        <v>0</v>
      </c>
      <c r="BB2136" s="188">
        <v>0</v>
      </c>
      <c r="BC2136" s="187">
        <v>0</v>
      </c>
      <c r="BD2136" s="75"/>
      <c r="BE2136" s="75"/>
      <c r="BG2136" s="74"/>
      <c r="BH2136" s="74"/>
      <c r="BI2136" s="194"/>
      <c r="BJ2136" s="74"/>
      <c r="BK2136" s="74"/>
      <c r="BL2136" s="74"/>
    </row>
    <row r="2137" spans="1:64" ht="11.25" customHeight="1" x14ac:dyDescent="0.2">
      <c r="A2137" s="184" t="s">
        <v>2706</v>
      </c>
      <c r="B2137" s="185">
        <v>0</v>
      </c>
      <c r="C2137" s="916">
        <v>65376</v>
      </c>
      <c r="D2137" s="284">
        <v>1E-4</v>
      </c>
      <c r="E2137" s="91">
        <v>0</v>
      </c>
      <c r="F2137" s="186">
        <v>0</v>
      </c>
      <c r="G2137" s="186">
        <v>0</v>
      </c>
      <c r="H2137" s="186">
        <v>0</v>
      </c>
      <c r="I2137" s="187">
        <v>0</v>
      </c>
      <c r="J2137" s="186">
        <v>0</v>
      </c>
      <c r="K2137" s="186">
        <v>0</v>
      </c>
      <c r="L2137" s="186">
        <v>0</v>
      </c>
      <c r="M2137" s="186">
        <v>0</v>
      </c>
      <c r="N2137" s="188">
        <v>0</v>
      </c>
      <c r="O2137" s="189">
        <v>0</v>
      </c>
      <c r="P2137" s="186">
        <v>0</v>
      </c>
      <c r="Q2137" s="189">
        <v>0</v>
      </c>
      <c r="R2137" s="189">
        <v>0</v>
      </c>
      <c r="S2137" s="189">
        <v>1E-4</v>
      </c>
      <c r="T2137" s="188">
        <v>0</v>
      </c>
      <c r="U2137" s="187">
        <v>0</v>
      </c>
      <c r="V2137" s="189">
        <v>0</v>
      </c>
      <c r="W2137" s="189">
        <v>0</v>
      </c>
      <c r="X2137" s="188">
        <v>0</v>
      </c>
      <c r="Y2137" s="188">
        <v>0</v>
      </c>
      <c r="Z2137" s="186">
        <v>0</v>
      </c>
      <c r="AA2137" s="186">
        <v>0</v>
      </c>
      <c r="AB2137" s="186">
        <v>0</v>
      </c>
      <c r="AC2137" s="186">
        <v>0</v>
      </c>
      <c r="AD2137" s="188">
        <v>0</v>
      </c>
      <c r="AE2137" s="189">
        <v>0</v>
      </c>
      <c r="AF2137" s="189">
        <v>0</v>
      </c>
      <c r="AG2137" s="189">
        <v>0</v>
      </c>
      <c r="AH2137" s="191">
        <v>0</v>
      </c>
      <c r="AI2137" s="186">
        <v>0</v>
      </c>
      <c r="AJ2137" s="192">
        <v>7501943495210</v>
      </c>
      <c r="AK2137" s="192">
        <v>65246</v>
      </c>
      <c r="AL2137" s="90" t="s">
        <v>279</v>
      </c>
      <c r="AM2137" s="75">
        <v>65376</v>
      </c>
      <c r="AN2137" s="76" t="s">
        <v>615</v>
      </c>
      <c r="AO2137" s="188">
        <v>0</v>
      </c>
      <c r="AP2137" s="188">
        <v>0</v>
      </c>
      <c r="AQ2137" s="187">
        <v>0</v>
      </c>
      <c r="AR2137" s="188">
        <v>0</v>
      </c>
      <c r="AS2137" s="187">
        <v>0</v>
      </c>
      <c r="AT2137" s="188">
        <v>0</v>
      </c>
      <c r="AU2137" s="187">
        <v>0</v>
      </c>
      <c r="AV2137" s="188">
        <v>0</v>
      </c>
      <c r="AW2137" s="187">
        <v>0</v>
      </c>
      <c r="AX2137" s="188">
        <v>0</v>
      </c>
      <c r="AY2137" s="187">
        <v>0</v>
      </c>
      <c r="AZ2137" s="188">
        <v>0</v>
      </c>
      <c r="BA2137" s="187">
        <v>0</v>
      </c>
      <c r="BB2137" s="188">
        <v>0</v>
      </c>
      <c r="BC2137" s="187">
        <v>0</v>
      </c>
      <c r="BD2137" s="75"/>
      <c r="BE2137" s="75"/>
      <c r="BG2137" s="74"/>
      <c r="BH2137" s="74"/>
      <c r="BI2137" s="194"/>
      <c r="BJ2137" s="74"/>
      <c r="BK2137" s="74"/>
      <c r="BL2137" s="74"/>
    </row>
    <row r="2138" spans="1:64" ht="11.25" customHeight="1" x14ac:dyDescent="0.2">
      <c r="A2138" s="184" t="s">
        <v>2696</v>
      </c>
      <c r="B2138" s="185">
        <v>0</v>
      </c>
      <c r="C2138" s="916">
        <v>65542</v>
      </c>
      <c r="D2138" s="284">
        <v>1E-4</v>
      </c>
      <c r="E2138" s="91">
        <v>0</v>
      </c>
      <c r="F2138" s="186">
        <v>0</v>
      </c>
      <c r="G2138" s="186">
        <v>0</v>
      </c>
      <c r="H2138" s="186">
        <v>0</v>
      </c>
      <c r="I2138" s="187">
        <v>0</v>
      </c>
      <c r="J2138" s="186">
        <v>0</v>
      </c>
      <c r="K2138" s="186">
        <v>0</v>
      </c>
      <c r="L2138" s="186">
        <v>0</v>
      </c>
      <c r="M2138" s="186">
        <v>0</v>
      </c>
      <c r="N2138" s="188">
        <v>0</v>
      </c>
      <c r="O2138" s="189">
        <v>0</v>
      </c>
      <c r="P2138" s="186">
        <v>0</v>
      </c>
      <c r="Q2138" s="189">
        <v>0</v>
      </c>
      <c r="R2138" s="189">
        <v>0</v>
      </c>
      <c r="S2138" s="189">
        <v>1E-4</v>
      </c>
      <c r="T2138" s="188">
        <v>0</v>
      </c>
      <c r="U2138" s="187">
        <v>0</v>
      </c>
      <c r="V2138" s="189">
        <v>0</v>
      </c>
      <c r="W2138" s="189">
        <v>0</v>
      </c>
      <c r="X2138" s="188">
        <v>0</v>
      </c>
      <c r="Y2138" s="188">
        <v>0</v>
      </c>
      <c r="Z2138" s="186">
        <v>0</v>
      </c>
      <c r="AA2138" s="186">
        <v>0</v>
      </c>
      <c r="AB2138" s="186">
        <v>0</v>
      </c>
      <c r="AC2138" s="186">
        <v>0</v>
      </c>
      <c r="AD2138" s="188">
        <v>0</v>
      </c>
      <c r="AE2138" s="189">
        <v>0</v>
      </c>
      <c r="AF2138" s="189">
        <v>0</v>
      </c>
      <c r="AG2138" s="189">
        <v>0</v>
      </c>
      <c r="AH2138" s="191">
        <v>0</v>
      </c>
      <c r="AI2138" s="186">
        <v>0</v>
      </c>
      <c r="AJ2138" s="192">
        <v>7506425621095</v>
      </c>
      <c r="AK2138" s="192" t="s">
        <v>262</v>
      </c>
      <c r="AL2138" s="90" t="s">
        <v>279</v>
      </c>
      <c r="AM2138" s="75">
        <v>65542</v>
      </c>
      <c r="AN2138" s="76" t="s">
        <v>615</v>
      </c>
      <c r="AO2138" s="188">
        <v>0</v>
      </c>
      <c r="AP2138" s="188">
        <v>0</v>
      </c>
      <c r="AQ2138" s="187">
        <v>0</v>
      </c>
      <c r="AR2138" s="188">
        <v>0</v>
      </c>
      <c r="AS2138" s="187">
        <v>0</v>
      </c>
      <c r="AT2138" s="188">
        <v>0</v>
      </c>
      <c r="AU2138" s="187">
        <v>0</v>
      </c>
      <c r="AV2138" s="188">
        <v>0</v>
      </c>
      <c r="AW2138" s="187">
        <v>0</v>
      </c>
      <c r="AX2138" s="188">
        <v>0</v>
      </c>
      <c r="AY2138" s="187">
        <v>0</v>
      </c>
      <c r="AZ2138" s="188">
        <v>0</v>
      </c>
      <c r="BA2138" s="187">
        <v>0</v>
      </c>
      <c r="BB2138" s="188">
        <v>0</v>
      </c>
      <c r="BC2138" s="187">
        <v>0</v>
      </c>
      <c r="BD2138" s="75"/>
      <c r="BE2138" s="75"/>
      <c r="BG2138" s="74"/>
      <c r="BH2138" s="74"/>
      <c r="BI2138" s="194"/>
      <c r="BJ2138" s="74"/>
      <c r="BK2138" s="74"/>
      <c r="BL2138" s="74"/>
    </row>
    <row r="2139" spans="1:64" ht="11.25" customHeight="1" x14ac:dyDescent="0.2">
      <c r="A2139" s="184" t="s">
        <v>2707</v>
      </c>
      <c r="B2139" s="185">
        <v>0</v>
      </c>
      <c r="C2139" s="916">
        <v>65810</v>
      </c>
      <c r="D2139" s="284">
        <v>1E-4</v>
      </c>
      <c r="E2139" s="91">
        <v>0</v>
      </c>
      <c r="F2139" s="186">
        <v>0</v>
      </c>
      <c r="G2139" s="186">
        <v>0</v>
      </c>
      <c r="H2139" s="186">
        <v>0</v>
      </c>
      <c r="I2139" s="187">
        <v>0</v>
      </c>
      <c r="J2139" s="186">
        <v>0</v>
      </c>
      <c r="K2139" s="186">
        <v>0</v>
      </c>
      <c r="L2139" s="186">
        <v>0</v>
      </c>
      <c r="M2139" s="186">
        <v>0</v>
      </c>
      <c r="N2139" s="188">
        <v>0</v>
      </c>
      <c r="O2139" s="189">
        <v>0</v>
      </c>
      <c r="P2139" s="186">
        <v>0</v>
      </c>
      <c r="Q2139" s="189">
        <v>0</v>
      </c>
      <c r="R2139" s="189">
        <v>0</v>
      </c>
      <c r="S2139" s="189">
        <v>1E-4</v>
      </c>
      <c r="T2139" s="188">
        <v>0</v>
      </c>
      <c r="U2139" s="187">
        <v>0</v>
      </c>
      <c r="V2139" s="189">
        <v>0</v>
      </c>
      <c r="W2139" s="189">
        <v>0</v>
      </c>
      <c r="X2139" s="188">
        <v>0</v>
      </c>
      <c r="Y2139" s="188">
        <v>0</v>
      </c>
      <c r="Z2139" s="186">
        <v>0</v>
      </c>
      <c r="AA2139" s="186">
        <v>0</v>
      </c>
      <c r="AB2139" s="186">
        <v>0</v>
      </c>
      <c r="AC2139" s="186">
        <v>0</v>
      </c>
      <c r="AD2139" s="188">
        <v>0</v>
      </c>
      <c r="AE2139" s="189">
        <v>0</v>
      </c>
      <c r="AF2139" s="189">
        <v>0</v>
      </c>
      <c r="AG2139" s="189">
        <v>0</v>
      </c>
      <c r="AH2139" s="191">
        <v>0</v>
      </c>
      <c r="AI2139" s="186">
        <v>0</v>
      </c>
      <c r="AJ2139" s="192">
        <v>7506425621095</v>
      </c>
      <c r="AK2139" s="192" t="s">
        <v>262</v>
      </c>
      <c r="AL2139" s="90" t="s">
        <v>279</v>
      </c>
      <c r="AM2139" s="75">
        <v>65810</v>
      </c>
      <c r="AN2139" s="76" t="s">
        <v>615</v>
      </c>
      <c r="AO2139" s="188">
        <v>0</v>
      </c>
      <c r="AP2139" s="188">
        <v>0</v>
      </c>
      <c r="AQ2139" s="187">
        <v>0</v>
      </c>
      <c r="AR2139" s="188">
        <v>0</v>
      </c>
      <c r="AS2139" s="187">
        <v>0</v>
      </c>
      <c r="AT2139" s="188">
        <v>0</v>
      </c>
      <c r="AU2139" s="187">
        <v>0</v>
      </c>
      <c r="AV2139" s="188">
        <v>0</v>
      </c>
      <c r="AW2139" s="187">
        <v>0</v>
      </c>
      <c r="AX2139" s="188">
        <v>0</v>
      </c>
      <c r="AY2139" s="187">
        <v>0</v>
      </c>
      <c r="AZ2139" s="188">
        <v>0</v>
      </c>
      <c r="BA2139" s="187">
        <v>0</v>
      </c>
      <c r="BB2139" s="188">
        <v>0</v>
      </c>
      <c r="BC2139" s="187">
        <v>0</v>
      </c>
      <c r="BD2139" s="75"/>
      <c r="BE2139" s="75"/>
      <c r="BG2139" s="74"/>
      <c r="BH2139" s="74"/>
      <c r="BI2139" s="194"/>
      <c r="BJ2139" s="74"/>
      <c r="BK2139" s="74"/>
      <c r="BL2139" s="74"/>
    </row>
    <row r="2140" spans="1:64" ht="11.25" customHeight="1" x14ac:dyDescent="0.2">
      <c r="A2140" s="184" t="s">
        <v>2708</v>
      </c>
      <c r="B2140" s="185">
        <v>0</v>
      </c>
      <c r="C2140" s="916">
        <v>65247</v>
      </c>
      <c r="D2140" s="284">
        <v>1E-4</v>
      </c>
      <c r="E2140" s="91">
        <v>0</v>
      </c>
      <c r="F2140" s="186">
        <v>0</v>
      </c>
      <c r="G2140" s="186">
        <v>0</v>
      </c>
      <c r="H2140" s="186">
        <v>0</v>
      </c>
      <c r="I2140" s="187">
        <v>0</v>
      </c>
      <c r="J2140" s="186">
        <v>0</v>
      </c>
      <c r="K2140" s="186">
        <v>0</v>
      </c>
      <c r="L2140" s="186">
        <v>0</v>
      </c>
      <c r="M2140" s="186">
        <v>0</v>
      </c>
      <c r="N2140" s="188">
        <v>0</v>
      </c>
      <c r="O2140" s="189">
        <v>0</v>
      </c>
      <c r="P2140" s="186">
        <v>0</v>
      </c>
      <c r="Q2140" s="189">
        <v>0</v>
      </c>
      <c r="R2140" s="189">
        <v>0</v>
      </c>
      <c r="S2140" s="189">
        <v>1E-4</v>
      </c>
      <c r="T2140" s="188">
        <v>0</v>
      </c>
      <c r="U2140" s="187">
        <v>0</v>
      </c>
      <c r="V2140" s="189">
        <v>0</v>
      </c>
      <c r="W2140" s="189">
        <v>0</v>
      </c>
      <c r="X2140" s="188">
        <v>0</v>
      </c>
      <c r="Y2140" s="188">
        <v>0</v>
      </c>
      <c r="Z2140" s="186">
        <v>0</v>
      </c>
      <c r="AA2140" s="186">
        <v>0</v>
      </c>
      <c r="AB2140" s="186">
        <v>0</v>
      </c>
      <c r="AC2140" s="186">
        <v>0</v>
      </c>
      <c r="AD2140" s="188">
        <v>0</v>
      </c>
      <c r="AE2140" s="189">
        <v>0</v>
      </c>
      <c r="AF2140" s="189">
        <v>0</v>
      </c>
      <c r="AG2140" s="189">
        <v>0</v>
      </c>
      <c r="AH2140" s="191">
        <v>0</v>
      </c>
      <c r="AI2140" s="186">
        <v>0</v>
      </c>
      <c r="AJ2140" s="192">
        <v>7501943495227</v>
      </c>
      <c r="AK2140" s="192" t="s">
        <v>262</v>
      </c>
      <c r="AL2140" s="90" t="s">
        <v>278</v>
      </c>
      <c r="AM2140" s="75">
        <v>65247</v>
      </c>
      <c r="AN2140" s="76" t="s">
        <v>615</v>
      </c>
      <c r="AO2140" s="188">
        <v>0</v>
      </c>
      <c r="AP2140" s="188">
        <v>0</v>
      </c>
      <c r="AQ2140" s="187">
        <v>0</v>
      </c>
      <c r="AR2140" s="188">
        <v>0</v>
      </c>
      <c r="AS2140" s="187">
        <v>0</v>
      </c>
      <c r="AT2140" s="188">
        <v>0</v>
      </c>
      <c r="AU2140" s="187">
        <v>0</v>
      </c>
      <c r="AV2140" s="188">
        <v>0</v>
      </c>
      <c r="AW2140" s="187">
        <v>0</v>
      </c>
      <c r="AX2140" s="188">
        <v>0</v>
      </c>
      <c r="AY2140" s="187">
        <v>0</v>
      </c>
      <c r="AZ2140" s="188">
        <v>0</v>
      </c>
      <c r="BA2140" s="187">
        <v>0</v>
      </c>
      <c r="BB2140" s="188">
        <v>0</v>
      </c>
      <c r="BC2140" s="187">
        <v>0</v>
      </c>
      <c r="BD2140" s="75"/>
      <c r="BE2140" s="75"/>
      <c r="BG2140" s="74"/>
      <c r="BH2140" s="74"/>
      <c r="BI2140" s="194"/>
      <c r="BJ2140" s="74"/>
      <c r="BK2140" s="74"/>
      <c r="BL2140" s="74"/>
    </row>
    <row r="2141" spans="1:64" ht="11.25" customHeight="1" x14ac:dyDescent="0.2">
      <c r="A2141" s="184" t="s">
        <v>2709</v>
      </c>
      <c r="B2141" s="185">
        <v>0</v>
      </c>
      <c r="C2141" s="916">
        <v>65350</v>
      </c>
      <c r="D2141" s="284">
        <v>1E-4</v>
      </c>
      <c r="E2141" s="91">
        <v>0</v>
      </c>
      <c r="F2141" s="186">
        <v>0</v>
      </c>
      <c r="G2141" s="186">
        <v>0</v>
      </c>
      <c r="H2141" s="186">
        <v>0</v>
      </c>
      <c r="I2141" s="187">
        <v>0</v>
      </c>
      <c r="J2141" s="186">
        <v>0</v>
      </c>
      <c r="K2141" s="186">
        <v>0</v>
      </c>
      <c r="L2141" s="186">
        <v>0</v>
      </c>
      <c r="M2141" s="186">
        <v>0</v>
      </c>
      <c r="N2141" s="188">
        <v>0</v>
      </c>
      <c r="O2141" s="189">
        <v>0</v>
      </c>
      <c r="P2141" s="186">
        <v>0</v>
      </c>
      <c r="Q2141" s="189">
        <v>0</v>
      </c>
      <c r="R2141" s="189">
        <v>0</v>
      </c>
      <c r="S2141" s="189">
        <v>1E-4</v>
      </c>
      <c r="T2141" s="188">
        <v>0</v>
      </c>
      <c r="U2141" s="187">
        <v>0</v>
      </c>
      <c r="V2141" s="189">
        <v>0</v>
      </c>
      <c r="W2141" s="189">
        <v>0</v>
      </c>
      <c r="X2141" s="188">
        <v>0</v>
      </c>
      <c r="Y2141" s="188">
        <v>0</v>
      </c>
      <c r="Z2141" s="186">
        <v>0</v>
      </c>
      <c r="AA2141" s="186">
        <v>0</v>
      </c>
      <c r="AB2141" s="186">
        <v>0</v>
      </c>
      <c r="AC2141" s="186">
        <v>0</v>
      </c>
      <c r="AD2141" s="188">
        <v>0</v>
      </c>
      <c r="AE2141" s="189">
        <v>0</v>
      </c>
      <c r="AF2141" s="189">
        <v>0</v>
      </c>
      <c r="AG2141" s="189">
        <v>0</v>
      </c>
      <c r="AH2141" s="191">
        <v>0</v>
      </c>
      <c r="AI2141" s="186">
        <v>0</v>
      </c>
      <c r="AJ2141" s="192">
        <v>7501943495227</v>
      </c>
      <c r="AK2141" s="192">
        <v>65247</v>
      </c>
      <c r="AL2141" s="90" t="s">
        <v>279</v>
      </c>
      <c r="AM2141" s="75">
        <v>65350</v>
      </c>
      <c r="AN2141" s="76" t="s">
        <v>615</v>
      </c>
      <c r="AO2141" s="188">
        <v>0</v>
      </c>
      <c r="AP2141" s="188">
        <v>0</v>
      </c>
      <c r="AQ2141" s="187">
        <v>0</v>
      </c>
      <c r="AR2141" s="188">
        <v>0</v>
      </c>
      <c r="AS2141" s="187">
        <v>0</v>
      </c>
      <c r="AT2141" s="188">
        <v>0</v>
      </c>
      <c r="AU2141" s="187">
        <v>0</v>
      </c>
      <c r="AV2141" s="188">
        <v>0</v>
      </c>
      <c r="AW2141" s="187">
        <v>0</v>
      </c>
      <c r="AX2141" s="188">
        <v>0</v>
      </c>
      <c r="AY2141" s="187">
        <v>0</v>
      </c>
      <c r="AZ2141" s="188">
        <v>0</v>
      </c>
      <c r="BA2141" s="187">
        <v>0</v>
      </c>
      <c r="BB2141" s="188">
        <v>0</v>
      </c>
      <c r="BC2141" s="187">
        <v>0</v>
      </c>
      <c r="BD2141" s="75"/>
      <c r="BE2141" s="75"/>
      <c r="BG2141" s="74"/>
      <c r="BH2141" s="74"/>
      <c r="BI2141" s="194"/>
      <c r="BJ2141" s="74"/>
      <c r="BK2141" s="74"/>
      <c r="BL2141" s="74"/>
    </row>
    <row r="2142" spans="1:64" ht="11.25" customHeight="1" x14ac:dyDescent="0.2">
      <c r="A2142" s="184" t="s">
        <v>2710</v>
      </c>
      <c r="B2142" s="185">
        <v>0</v>
      </c>
      <c r="C2142" s="916">
        <v>65257</v>
      </c>
      <c r="D2142" s="284">
        <v>1E-4</v>
      </c>
      <c r="E2142" s="91">
        <v>0</v>
      </c>
      <c r="F2142" s="186">
        <v>0</v>
      </c>
      <c r="G2142" s="186">
        <v>0</v>
      </c>
      <c r="H2142" s="186">
        <v>0</v>
      </c>
      <c r="I2142" s="187">
        <v>0</v>
      </c>
      <c r="J2142" s="186">
        <v>0</v>
      </c>
      <c r="K2142" s="186">
        <v>0</v>
      </c>
      <c r="L2142" s="186">
        <v>0</v>
      </c>
      <c r="M2142" s="186">
        <v>0</v>
      </c>
      <c r="N2142" s="188">
        <v>0</v>
      </c>
      <c r="O2142" s="189">
        <v>0</v>
      </c>
      <c r="P2142" s="186">
        <v>0</v>
      </c>
      <c r="Q2142" s="189">
        <v>0</v>
      </c>
      <c r="R2142" s="189">
        <v>0</v>
      </c>
      <c r="S2142" s="189">
        <v>1E-4</v>
      </c>
      <c r="T2142" s="188">
        <v>0</v>
      </c>
      <c r="U2142" s="187">
        <v>0</v>
      </c>
      <c r="V2142" s="189">
        <v>0</v>
      </c>
      <c r="W2142" s="189">
        <v>0</v>
      </c>
      <c r="X2142" s="188">
        <v>0</v>
      </c>
      <c r="Y2142" s="188">
        <v>0</v>
      </c>
      <c r="Z2142" s="186">
        <v>0</v>
      </c>
      <c r="AA2142" s="186">
        <v>0</v>
      </c>
      <c r="AB2142" s="186">
        <v>0</v>
      </c>
      <c r="AC2142" s="186">
        <v>0</v>
      </c>
      <c r="AD2142" s="188">
        <v>0</v>
      </c>
      <c r="AE2142" s="189">
        <v>0</v>
      </c>
      <c r="AF2142" s="189">
        <v>0</v>
      </c>
      <c r="AG2142" s="189">
        <v>0</v>
      </c>
      <c r="AH2142" s="191">
        <v>0</v>
      </c>
      <c r="AI2142" s="186">
        <v>0</v>
      </c>
      <c r="AJ2142" s="192">
        <v>7501943495227</v>
      </c>
      <c r="AK2142" s="192">
        <v>65247</v>
      </c>
      <c r="AL2142" s="90" t="s">
        <v>279</v>
      </c>
      <c r="AM2142" s="75">
        <v>65257</v>
      </c>
      <c r="AN2142" s="76" t="s">
        <v>615</v>
      </c>
      <c r="AO2142" s="188">
        <v>0</v>
      </c>
      <c r="AP2142" s="188">
        <v>0</v>
      </c>
      <c r="AQ2142" s="187">
        <v>0</v>
      </c>
      <c r="AR2142" s="188">
        <v>0</v>
      </c>
      <c r="AS2142" s="187">
        <v>0</v>
      </c>
      <c r="AT2142" s="188">
        <v>0</v>
      </c>
      <c r="AU2142" s="187">
        <v>0</v>
      </c>
      <c r="AV2142" s="188">
        <v>0</v>
      </c>
      <c r="AW2142" s="187">
        <v>0</v>
      </c>
      <c r="AX2142" s="188">
        <v>0</v>
      </c>
      <c r="AY2142" s="187">
        <v>0</v>
      </c>
      <c r="AZ2142" s="188">
        <v>0</v>
      </c>
      <c r="BA2142" s="187">
        <v>0</v>
      </c>
      <c r="BB2142" s="188">
        <v>0</v>
      </c>
      <c r="BC2142" s="187">
        <v>0</v>
      </c>
      <c r="BD2142" s="75"/>
      <c r="BE2142" s="75"/>
      <c r="BG2142" s="74"/>
      <c r="BH2142" s="74"/>
      <c r="BI2142" s="194"/>
      <c r="BJ2142" s="74"/>
      <c r="BK2142" s="74"/>
      <c r="BL2142" s="74"/>
    </row>
    <row r="2143" spans="1:64" ht="11.25" customHeight="1" x14ac:dyDescent="0.2">
      <c r="A2143" s="184" t="s">
        <v>2711</v>
      </c>
      <c r="B2143" s="185">
        <v>0</v>
      </c>
      <c r="C2143" s="916">
        <v>65324</v>
      </c>
      <c r="D2143" s="284">
        <v>1E-4</v>
      </c>
      <c r="E2143" s="91">
        <v>0</v>
      </c>
      <c r="F2143" s="186">
        <v>0</v>
      </c>
      <c r="G2143" s="186">
        <v>0</v>
      </c>
      <c r="H2143" s="186">
        <v>0</v>
      </c>
      <c r="I2143" s="187">
        <v>0</v>
      </c>
      <c r="J2143" s="186">
        <v>0</v>
      </c>
      <c r="K2143" s="186">
        <v>0</v>
      </c>
      <c r="L2143" s="186">
        <v>0</v>
      </c>
      <c r="M2143" s="186">
        <v>0</v>
      </c>
      <c r="N2143" s="188">
        <v>0</v>
      </c>
      <c r="O2143" s="189">
        <v>0</v>
      </c>
      <c r="P2143" s="186">
        <v>0</v>
      </c>
      <c r="Q2143" s="189">
        <v>0</v>
      </c>
      <c r="R2143" s="189">
        <v>0</v>
      </c>
      <c r="S2143" s="189">
        <v>1E-4</v>
      </c>
      <c r="T2143" s="188">
        <v>0</v>
      </c>
      <c r="U2143" s="187">
        <v>0</v>
      </c>
      <c r="V2143" s="189">
        <v>0</v>
      </c>
      <c r="W2143" s="189">
        <v>0</v>
      </c>
      <c r="X2143" s="188">
        <v>0</v>
      </c>
      <c r="Y2143" s="188">
        <v>0</v>
      </c>
      <c r="Z2143" s="186">
        <v>0</v>
      </c>
      <c r="AA2143" s="186">
        <v>0</v>
      </c>
      <c r="AB2143" s="186">
        <v>0</v>
      </c>
      <c r="AC2143" s="186">
        <v>0</v>
      </c>
      <c r="AD2143" s="188">
        <v>0</v>
      </c>
      <c r="AE2143" s="189">
        <v>0</v>
      </c>
      <c r="AF2143" s="189">
        <v>0</v>
      </c>
      <c r="AG2143" s="189">
        <v>0</v>
      </c>
      <c r="AH2143" s="191">
        <v>0</v>
      </c>
      <c r="AI2143" s="186">
        <v>0</v>
      </c>
      <c r="AJ2143" s="192">
        <v>7501943495227</v>
      </c>
      <c r="AK2143" s="192">
        <v>65247</v>
      </c>
      <c r="AL2143" s="90" t="s">
        <v>279</v>
      </c>
      <c r="AM2143" s="75">
        <v>65324</v>
      </c>
      <c r="AN2143" s="76" t="s">
        <v>615</v>
      </c>
      <c r="AO2143" s="188">
        <v>0</v>
      </c>
      <c r="AP2143" s="188">
        <v>0</v>
      </c>
      <c r="AQ2143" s="187">
        <v>0</v>
      </c>
      <c r="AR2143" s="188">
        <v>0</v>
      </c>
      <c r="AS2143" s="187">
        <v>0</v>
      </c>
      <c r="AT2143" s="188">
        <v>0</v>
      </c>
      <c r="AU2143" s="187">
        <v>0</v>
      </c>
      <c r="AV2143" s="188">
        <v>0</v>
      </c>
      <c r="AW2143" s="187">
        <v>0</v>
      </c>
      <c r="AX2143" s="188">
        <v>0</v>
      </c>
      <c r="AY2143" s="187">
        <v>0</v>
      </c>
      <c r="AZ2143" s="188">
        <v>0</v>
      </c>
      <c r="BA2143" s="187">
        <v>0</v>
      </c>
      <c r="BB2143" s="188">
        <v>0</v>
      </c>
      <c r="BC2143" s="187">
        <v>0</v>
      </c>
      <c r="BD2143" s="75"/>
      <c r="BE2143" s="75"/>
      <c r="BG2143" s="74"/>
      <c r="BH2143" s="74"/>
      <c r="BI2143" s="194"/>
      <c r="BJ2143" s="74"/>
      <c r="BK2143" s="74"/>
      <c r="BL2143" s="74"/>
    </row>
    <row r="2144" spans="1:64" ht="11.25" customHeight="1" x14ac:dyDescent="0.2">
      <c r="A2144" s="184" t="s">
        <v>2712</v>
      </c>
      <c r="B2144" s="185">
        <v>0</v>
      </c>
      <c r="C2144" s="916">
        <v>65377</v>
      </c>
      <c r="D2144" s="284">
        <v>1E-4</v>
      </c>
      <c r="E2144" s="91">
        <v>0</v>
      </c>
      <c r="F2144" s="186">
        <v>0</v>
      </c>
      <c r="G2144" s="186">
        <v>0</v>
      </c>
      <c r="H2144" s="186">
        <v>0</v>
      </c>
      <c r="I2144" s="187">
        <v>0</v>
      </c>
      <c r="J2144" s="186">
        <v>0</v>
      </c>
      <c r="K2144" s="186">
        <v>0</v>
      </c>
      <c r="L2144" s="186">
        <v>0</v>
      </c>
      <c r="M2144" s="186">
        <v>0</v>
      </c>
      <c r="N2144" s="188">
        <v>0</v>
      </c>
      <c r="O2144" s="189">
        <v>0</v>
      </c>
      <c r="P2144" s="186">
        <v>0</v>
      </c>
      <c r="Q2144" s="189">
        <v>0</v>
      </c>
      <c r="R2144" s="189">
        <v>0</v>
      </c>
      <c r="S2144" s="189">
        <v>1E-4</v>
      </c>
      <c r="T2144" s="188">
        <v>0</v>
      </c>
      <c r="U2144" s="187">
        <v>0</v>
      </c>
      <c r="V2144" s="189">
        <v>0</v>
      </c>
      <c r="W2144" s="189">
        <v>0</v>
      </c>
      <c r="X2144" s="188">
        <v>0</v>
      </c>
      <c r="Y2144" s="188">
        <v>0</v>
      </c>
      <c r="Z2144" s="186">
        <v>0</v>
      </c>
      <c r="AA2144" s="186">
        <v>0</v>
      </c>
      <c r="AB2144" s="186">
        <v>0</v>
      </c>
      <c r="AC2144" s="186">
        <v>0</v>
      </c>
      <c r="AD2144" s="188">
        <v>0</v>
      </c>
      <c r="AE2144" s="189">
        <v>0</v>
      </c>
      <c r="AF2144" s="189">
        <v>0</v>
      </c>
      <c r="AG2144" s="189">
        <v>0</v>
      </c>
      <c r="AH2144" s="191">
        <v>0</v>
      </c>
      <c r="AI2144" s="186">
        <v>0</v>
      </c>
      <c r="AJ2144" s="192">
        <v>7501943495227</v>
      </c>
      <c r="AK2144" s="192">
        <v>65247</v>
      </c>
      <c r="AL2144" s="90" t="s">
        <v>279</v>
      </c>
      <c r="AM2144" s="75">
        <v>65377</v>
      </c>
      <c r="AN2144" s="76" t="s">
        <v>615</v>
      </c>
      <c r="AO2144" s="188">
        <v>0</v>
      </c>
      <c r="AP2144" s="188">
        <v>0</v>
      </c>
      <c r="AQ2144" s="187">
        <v>0</v>
      </c>
      <c r="AR2144" s="188">
        <v>0</v>
      </c>
      <c r="AS2144" s="187">
        <v>0</v>
      </c>
      <c r="AT2144" s="188">
        <v>0</v>
      </c>
      <c r="AU2144" s="187">
        <v>0</v>
      </c>
      <c r="AV2144" s="188">
        <v>0</v>
      </c>
      <c r="AW2144" s="187">
        <v>0</v>
      </c>
      <c r="AX2144" s="188">
        <v>0</v>
      </c>
      <c r="AY2144" s="187">
        <v>0</v>
      </c>
      <c r="AZ2144" s="188">
        <v>0</v>
      </c>
      <c r="BA2144" s="187">
        <v>0</v>
      </c>
      <c r="BB2144" s="188">
        <v>0</v>
      </c>
      <c r="BC2144" s="187">
        <v>0</v>
      </c>
      <c r="BD2144" s="75"/>
      <c r="BE2144" s="75"/>
      <c r="BG2144" s="74"/>
      <c r="BH2144" s="74"/>
      <c r="BI2144" s="194"/>
      <c r="BJ2144" s="74"/>
      <c r="BK2144" s="74"/>
      <c r="BL2144" s="74"/>
    </row>
    <row r="2145" spans="1:64" ht="11.25" customHeight="1" x14ac:dyDescent="0.2">
      <c r="A2145" s="184" t="s">
        <v>2702</v>
      </c>
      <c r="B2145" s="185">
        <v>0</v>
      </c>
      <c r="C2145" s="916">
        <v>65543</v>
      </c>
      <c r="D2145" s="284">
        <v>1E-4</v>
      </c>
      <c r="E2145" s="91">
        <v>0</v>
      </c>
      <c r="F2145" s="186">
        <v>0</v>
      </c>
      <c r="G2145" s="186">
        <v>0</v>
      </c>
      <c r="H2145" s="186">
        <v>0</v>
      </c>
      <c r="I2145" s="187">
        <v>0</v>
      </c>
      <c r="J2145" s="186">
        <v>0</v>
      </c>
      <c r="K2145" s="186">
        <v>0</v>
      </c>
      <c r="L2145" s="186">
        <v>0</v>
      </c>
      <c r="M2145" s="186">
        <v>0</v>
      </c>
      <c r="N2145" s="188">
        <v>0</v>
      </c>
      <c r="O2145" s="189">
        <v>0</v>
      </c>
      <c r="P2145" s="186">
        <v>0</v>
      </c>
      <c r="Q2145" s="189">
        <v>0</v>
      </c>
      <c r="R2145" s="189">
        <v>0</v>
      </c>
      <c r="S2145" s="189">
        <v>1E-4</v>
      </c>
      <c r="T2145" s="188">
        <v>0</v>
      </c>
      <c r="U2145" s="187">
        <v>0</v>
      </c>
      <c r="V2145" s="189">
        <v>0</v>
      </c>
      <c r="W2145" s="189">
        <v>0</v>
      </c>
      <c r="X2145" s="188">
        <v>0</v>
      </c>
      <c r="Y2145" s="188">
        <v>0</v>
      </c>
      <c r="Z2145" s="186">
        <v>0</v>
      </c>
      <c r="AA2145" s="186">
        <v>0</v>
      </c>
      <c r="AB2145" s="186">
        <v>0</v>
      </c>
      <c r="AC2145" s="186">
        <v>0</v>
      </c>
      <c r="AD2145" s="188">
        <v>0</v>
      </c>
      <c r="AE2145" s="189">
        <v>0</v>
      </c>
      <c r="AF2145" s="189">
        <v>0</v>
      </c>
      <c r="AG2145" s="189">
        <v>0</v>
      </c>
      <c r="AH2145" s="191">
        <v>0</v>
      </c>
      <c r="AI2145" s="186">
        <v>0</v>
      </c>
      <c r="AJ2145" s="192">
        <v>7506425621101</v>
      </c>
      <c r="AK2145" s="192" t="s">
        <v>262</v>
      </c>
      <c r="AL2145" s="90" t="s">
        <v>279</v>
      </c>
      <c r="AM2145" s="75">
        <v>65543</v>
      </c>
      <c r="AN2145" s="76" t="s">
        <v>615</v>
      </c>
      <c r="AO2145" s="188">
        <v>0</v>
      </c>
      <c r="AP2145" s="188">
        <v>0</v>
      </c>
      <c r="AQ2145" s="187">
        <v>0</v>
      </c>
      <c r="AR2145" s="188">
        <v>0</v>
      </c>
      <c r="AS2145" s="187">
        <v>0</v>
      </c>
      <c r="AT2145" s="188">
        <v>0</v>
      </c>
      <c r="AU2145" s="187">
        <v>0</v>
      </c>
      <c r="AV2145" s="188">
        <v>0</v>
      </c>
      <c r="AW2145" s="187">
        <v>0</v>
      </c>
      <c r="AX2145" s="188">
        <v>0</v>
      </c>
      <c r="AY2145" s="187">
        <v>0</v>
      </c>
      <c r="AZ2145" s="188">
        <v>0</v>
      </c>
      <c r="BA2145" s="187">
        <v>0</v>
      </c>
      <c r="BB2145" s="188">
        <v>0</v>
      </c>
      <c r="BC2145" s="187">
        <v>0</v>
      </c>
      <c r="BD2145" s="75"/>
      <c r="BE2145" s="75"/>
      <c r="BG2145" s="74"/>
      <c r="BH2145" s="74"/>
      <c r="BI2145" s="194"/>
      <c r="BJ2145" s="74"/>
      <c r="BK2145" s="74"/>
      <c r="BL2145" s="74"/>
    </row>
    <row r="2146" spans="1:64" ht="11.25" customHeight="1" x14ac:dyDescent="0.2">
      <c r="A2146" s="184" t="s">
        <v>2713</v>
      </c>
      <c r="B2146" s="185">
        <v>0</v>
      </c>
      <c r="C2146" s="916">
        <v>65314</v>
      </c>
      <c r="D2146" s="284">
        <v>1E-4</v>
      </c>
      <c r="E2146" s="91">
        <v>0</v>
      </c>
      <c r="F2146" s="186">
        <v>0</v>
      </c>
      <c r="G2146" s="186">
        <v>0</v>
      </c>
      <c r="H2146" s="186">
        <v>0</v>
      </c>
      <c r="I2146" s="187">
        <v>0</v>
      </c>
      <c r="J2146" s="186">
        <v>0</v>
      </c>
      <c r="K2146" s="186">
        <v>0</v>
      </c>
      <c r="L2146" s="186">
        <v>0</v>
      </c>
      <c r="M2146" s="186">
        <v>0</v>
      </c>
      <c r="N2146" s="188">
        <v>0</v>
      </c>
      <c r="O2146" s="189">
        <v>0</v>
      </c>
      <c r="P2146" s="186">
        <v>0</v>
      </c>
      <c r="Q2146" s="189">
        <v>0</v>
      </c>
      <c r="R2146" s="189">
        <v>0</v>
      </c>
      <c r="S2146" s="189">
        <v>1E-4</v>
      </c>
      <c r="T2146" s="188">
        <v>0</v>
      </c>
      <c r="U2146" s="187">
        <v>0</v>
      </c>
      <c r="V2146" s="189">
        <v>0</v>
      </c>
      <c r="W2146" s="189">
        <v>0</v>
      </c>
      <c r="X2146" s="188">
        <v>0</v>
      </c>
      <c r="Y2146" s="188">
        <v>0</v>
      </c>
      <c r="Z2146" s="186">
        <v>0</v>
      </c>
      <c r="AA2146" s="186">
        <v>0</v>
      </c>
      <c r="AB2146" s="186">
        <v>0</v>
      </c>
      <c r="AC2146" s="186">
        <v>0</v>
      </c>
      <c r="AD2146" s="188">
        <v>0</v>
      </c>
      <c r="AE2146" s="189">
        <v>0</v>
      </c>
      <c r="AF2146" s="189">
        <v>0</v>
      </c>
      <c r="AG2146" s="189">
        <v>0</v>
      </c>
      <c r="AH2146" s="191">
        <v>0</v>
      </c>
      <c r="AI2146" s="186">
        <v>0</v>
      </c>
      <c r="AJ2146" s="192">
        <v>7501943441804</v>
      </c>
      <c r="AK2146" s="192">
        <v>93995</v>
      </c>
      <c r="AL2146" s="90" t="s">
        <v>279</v>
      </c>
      <c r="AM2146" s="75">
        <v>65314</v>
      </c>
      <c r="AN2146" s="76" t="s">
        <v>615</v>
      </c>
      <c r="AO2146" s="188">
        <v>0</v>
      </c>
      <c r="AP2146" s="188">
        <v>0</v>
      </c>
      <c r="AQ2146" s="187">
        <v>0</v>
      </c>
      <c r="AR2146" s="188">
        <v>0</v>
      </c>
      <c r="AS2146" s="187">
        <v>0</v>
      </c>
      <c r="AT2146" s="188">
        <v>0</v>
      </c>
      <c r="AU2146" s="187">
        <v>0</v>
      </c>
      <c r="AV2146" s="188">
        <v>0</v>
      </c>
      <c r="AW2146" s="187">
        <v>0</v>
      </c>
      <c r="AX2146" s="188">
        <v>0</v>
      </c>
      <c r="AY2146" s="187">
        <v>0</v>
      </c>
      <c r="AZ2146" s="188">
        <v>0</v>
      </c>
      <c r="BA2146" s="187">
        <v>0</v>
      </c>
      <c r="BB2146" s="188">
        <v>0</v>
      </c>
      <c r="BC2146" s="187">
        <v>0</v>
      </c>
      <c r="BD2146" s="75"/>
      <c r="BE2146" s="75"/>
      <c r="BG2146" s="74"/>
      <c r="BH2146" s="74"/>
      <c r="BI2146" s="194"/>
      <c r="BJ2146" s="74"/>
      <c r="BK2146" s="74"/>
      <c r="BL2146" s="74"/>
    </row>
    <row r="2147" spans="1:64" ht="11.25" customHeight="1" x14ac:dyDescent="0.2">
      <c r="A2147" s="184" t="s">
        <v>2714</v>
      </c>
      <c r="B2147" s="185">
        <v>0</v>
      </c>
      <c r="C2147" s="916">
        <v>65367</v>
      </c>
      <c r="D2147" s="284">
        <v>1E-4</v>
      </c>
      <c r="E2147" s="91">
        <v>0</v>
      </c>
      <c r="F2147" s="186">
        <v>0</v>
      </c>
      <c r="G2147" s="186">
        <v>0</v>
      </c>
      <c r="H2147" s="186">
        <v>0</v>
      </c>
      <c r="I2147" s="187">
        <v>0</v>
      </c>
      <c r="J2147" s="186">
        <v>0</v>
      </c>
      <c r="K2147" s="186">
        <v>0</v>
      </c>
      <c r="L2147" s="186">
        <v>0</v>
      </c>
      <c r="M2147" s="186">
        <v>0</v>
      </c>
      <c r="N2147" s="188">
        <v>0</v>
      </c>
      <c r="O2147" s="189">
        <v>0</v>
      </c>
      <c r="P2147" s="186">
        <v>0</v>
      </c>
      <c r="Q2147" s="189">
        <v>0</v>
      </c>
      <c r="R2147" s="189">
        <v>0</v>
      </c>
      <c r="S2147" s="189">
        <v>1E-4</v>
      </c>
      <c r="T2147" s="188">
        <v>0</v>
      </c>
      <c r="U2147" s="187">
        <v>0</v>
      </c>
      <c r="V2147" s="189">
        <v>0</v>
      </c>
      <c r="W2147" s="189">
        <v>0</v>
      </c>
      <c r="X2147" s="188">
        <v>0</v>
      </c>
      <c r="Y2147" s="188">
        <v>0</v>
      </c>
      <c r="Z2147" s="186">
        <v>0</v>
      </c>
      <c r="AA2147" s="186">
        <v>0</v>
      </c>
      <c r="AB2147" s="186">
        <v>0</v>
      </c>
      <c r="AC2147" s="186">
        <v>0</v>
      </c>
      <c r="AD2147" s="188">
        <v>0</v>
      </c>
      <c r="AE2147" s="189">
        <v>0</v>
      </c>
      <c r="AF2147" s="189">
        <v>0</v>
      </c>
      <c r="AG2147" s="189">
        <v>0</v>
      </c>
      <c r="AH2147" s="191">
        <v>0</v>
      </c>
      <c r="AI2147" s="186">
        <v>0</v>
      </c>
      <c r="AJ2147" s="192">
        <v>7501943441804</v>
      </c>
      <c r="AK2147" s="192">
        <v>93995</v>
      </c>
      <c r="AL2147" s="90" t="s">
        <v>279</v>
      </c>
      <c r="AM2147" s="75">
        <v>65367</v>
      </c>
      <c r="AN2147" s="76" t="s">
        <v>615</v>
      </c>
      <c r="AO2147" s="188">
        <v>0</v>
      </c>
      <c r="AP2147" s="188">
        <v>0</v>
      </c>
      <c r="AQ2147" s="187">
        <v>0</v>
      </c>
      <c r="AR2147" s="188">
        <v>0</v>
      </c>
      <c r="AS2147" s="187">
        <v>0</v>
      </c>
      <c r="AT2147" s="188">
        <v>0</v>
      </c>
      <c r="AU2147" s="187">
        <v>0</v>
      </c>
      <c r="AV2147" s="188">
        <v>0</v>
      </c>
      <c r="AW2147" s="187">
        <v>0</v>
      </c>
      <c r="AX2147" s="188">
        <v>0</v>
      </c>
      <c r="AY2147" s="187">
        <v>0</v>
      </c>
      <c r="AZ2147" s="188">
        <v>0</v>
      </c>
      <c r="BA2147" s="187">
        <v>0</v>
      </c>
      <c r="BB2147" s="188">
        <v>0</v>
      </c>
      <c r="BC2147" s="187">
        <v>0</v>
      </c>
      <c r="BD2147" s="75"/>
      <c r="BE2147" s="75"/>
      <c r="BG2147" s="74"/>
      <c r="BH2147" s="74"/>
      <c r="BI2147" s="194"/>
      <c r="BJ2147" s="74"/>
      <c r="BK2147" s="74"/>
      <c r="BL2147" s="74"/>
    </row>
    <row r="2148" spans="1:64" ht="11.25" customHeight="1" x14ac:dyDescent="0.2">
      <c r="A2148" s="184" t="s">
        <v>2715</v>
      </c>
      <c r="B2148" s="185">
        <v>0</v>
      </c>
      <c r="C2148" s="916">
        <v>65455</v>
      </c>
      <c r="D2148" s="284">
        <v>1E-4</v>
      </c>
      <c r="E2148" s="91">
        <v>0</v>
      </c>
      <c r="F2148" s="186">
        <v>0</v>
      </c>
      <c r="G2148" s="186">
        <v>0</v>
      </c>
      <c r="H2148" s="186">
        <v>0</v>
      </c>
      <c r="I2148" s="187">
        <v>0</v>
      </c>
      <c r="J2148" s="186">
        <v>0</v>
      </c>
      <c r="K2148" s="186">
        <v>0</v>
      </c>
      <c r="L2148" s="186">
        <v>0</v>
      </c>
      <c r="M2148" s="186">
        <v>0</v>
      </c>
      <c r="N2148" s="188">
        <v>0</v>
      </c>
      <c r="O2148" s="189">
        <v>0</v>
      </c>
      <c r="P2148" s="186">
        <v>0</v>
      </c>
      <c r="Q2148" s="189">
        <v>0</v>
      </c>
      <c r="R2148" s="189">
        <v>0</v>
      </c>
      <c r="S2148" s="189">
        <v>1E-4</v>
      </c>
      <c r="T2148" s="188">
        <v>0</v>
      </c>
      <c r="U2148" s="187">
        <v>0</v>
      </c>
      <c r="V2148" s="189">
        <v>0</v>
      </c>
      <c r="W2148" s="189">
        <v>0</v>
      </c>
      <c r="X2148" s="188">
        <v>0</v>
      </c>
      <c r="Y2148" s="188">
        <v>0</v>
      </c>
      <c r="Z2148" s="186">
        <v>0</v>
      </c>
      <c r="AA2148" s="186">
        <v>0</v>
      </c>
      <c r="AB2148" s="186">
        <v>0</v>
      </c>
      <c r="AC2148" s="186">
        <v>0</v>
      </c>
      <c r="AD2148" s="188">
        <v>0</v>
      </c>
      <c r="AE2148" s="189">
        <v>0</v>
      </c>
      <c r="AF2148" s="189">
        <v>0</v>
      </c>
      <c r="AG2148" s="189">
        <v>0</v>
      </c>
      <c r="AH2148" s="191">
        <v>0</v>
      </c>
      <c r="AI2148" s="186">
        <v>0</v>
      </c>
      <c r="AJ2148" s="192">
        <v>7501943441804</v>
      </c>
      <c r="AK2148" s="192">
        <v>93995</v>
      </c>
      <c r="AL2148" s="90" t="s">
        <v>279</v>
      </c>
      <c r="AM2148" s="75">
        <v>65455</v>
      </c>
      <c r="AN2148" s="76" t="s">
        <v>615</v>
      </c>
      <c r="AO2148" s="188">
        <v>0</v>
      </c>
      <c r="AP2148" s="188">
        <v>0</v>
      </c>
      <c r="AQ2148" s="187">
        <v>0</v>
      </c>
      <c r="AR2148" s="188">
        <v>0</v>
      </c>
      <c r="AS2148" s="187">
        <v>0</v>
      </c>
      <c r="AT2148" s="188">
        <v>0</v>
      </c>
      <c r="AU2148" s="187">
        <v>0</v>
      </c>
      <c r="AV2148" s="188">
        <v>0</v>
      </c>
      <c r="AW2148" s="187">
        <v>0</v>
      </c>
      <c r="AX2148" s="188">
        <v>0</v>
      </c>
      <c r="AY2148" s="187">
        <v>0</v>
      </c>
      <c r="AZ2148" s="188">
        <v>0</v>
      </c>
      <c r="BA2148" s="187">
        <v>0</v>
      </c>
      <c r="BB2148" s="188">
        <v>0</v>
      </c>
      <c r="BC2148" s="187">
        <v>0</v>
      </c>
      <c r="BD2148" s="75"/>
      <c r="BE2148" s="75"/>
      <c r="BG2148" s="74"/>
      <c r="BH2148" s="74"/>
      <c r="BI2148" s="194"/>
      <c r="BJ2148" s="74"/>
      <c r="BK2148" s="74"/>
      <c r="BL2148" s="74"/>
    </row>
    <row r="2149" spans="1:64" ht="11.25" customHeight="1" x14ac:dyDescent="0.2">
      <c r="A2149" s="184" t="s">
        <v>2670</v>
      </c>
      <c r="B2149" s="185">
        <v>0</v>
      </c>
      <c r="C2149" s="916">
        <v>93996</v>
      </c>
      <c r="D2149" s="284">
        <v>1E-4</v>
      </c>
      <c r="E2149" s="91">
        <v>0</v>
      </c>
      <c r="F2149" s="186">
        <v>0</v>
      </c>
      <c r="G2149" s="186">
        <v>0</v>
      </c>
      <c r="H2149" s="186">
        <v>0</v>
      </c>
      <c r="I2149" s="187">
        <v>0</v>
      </c>
      <c r="J2149" s="186">
        <v>0</v>
      </c>
      <c r="K2149" s="186">
        <v>0</v>
      </c>
      <c r="L2149" s="186">
        <v>0</v>
      </c>
      <c r="M2149" s="186">
        <v>0</v>
      </c>
      <c r="N2149" s="188">
        <v>0</v>
      </c>
      <c r="O2149" s="189">
        <v>0</v>
      </c>
      <c r="P2149" s="186">
        <v>0</v>
      </c>
      <c r="Q2149" s="189">
        <v>0</v>
      </c>
      <c r="R2149" s="189">
        <v>0</v>
      </c>
      <c r="S2149" s="189">
        <v>1E-4</v>
      </c>
      <c r="T2149" s="188">
        <v>0</v>
      </c>
      <c r="U2149" s="187">
        <v>0</v>
      </c>
      <c r="V2149" s="189">
        <v>0</v>
      </c>
      <c r="W2149" s="189">
        <v>0</v>
      </c>
      <c r="X2149" s="188">
        <v>0</v>
      </c>
      <c r="Y2149" s="188">
        <v>0</v>
      </c>
      <c r="Z2149" s="186">
        <v>0</v>
      </c>
      <c r="AA2149" s="186">
        <v>0</v>
      </c>
      <c r="AB2149" s="186">
        <v>0</v>
      </c>
      <c r="AC2149" s="186">
        <v>0</v>
      </c>
      <c r="AD2149" s="188">
        <v>0</v>
      </c>
      <c r="AE2149" s="189">
        <v>0</v>
      </c>
      <c r="AF2149" s="189">
        <v>0</v>
      </c>
      <c r="AG2149" s="189">
        <v>0</v>
      </c>
      <c r="AH2149" s="191">
        <v>0</v>
      </c>
      <c r="AI2149" s="186">
        <v>0</v>
      </c>
      <c r="AJ2149" s="192">
        <v>7501943441828</v>
      </c>
      <c r="AK2149" s="192" t="s">
        <v>262</v>
      </c>
      <c r="AL2149" s="90" t="s">
        <v>278</v>
      </c>
      <c r="AM2149" s="75">
        <v>93996</v>
      </c>
      <c r="AN2149" s="76" t="s">
        <v>615</v>
      </c>
      <c r="AO2149" s="188">
        <v>0</v>
      </c>
      <c r="AP2149" s="188">
        <v>0</v>
      </c>
      <c r="AQ2149" s="187">
        <v>0</v>
      </c>
      <c r="AR2149" s="188">
        <v>0</v>
      </c>
      <c r="AS2149" s="187">
        <v>0</v>
      </c>
      <c r="AT2149" s="188">
        <v>0</v>
      </c>
      <c r="AU2149" s="187">
        <v>0</v>
      </c>
      <c r="AV2149" s="188">
        <v>0</v>
      </c>
      <c r="AW2149" s="187">
        <v>0</v>
      </c>
      <c r="AX2149" s="188">
        <v>0</v>
      </c>
      <c r="AY2149" s="187">
        <v>0</v>
      </c>
      <c r="AZ2149" s="188">
        <v>0</v>
      </c>
      <c r="BA2149" s="187">
        <v>0</v>
      </c>
      <c r="BB2149" s="188">
        <v>0</v>
      </c>
      <c r="BC2149" s="187">
        <v>0</v>
      </c>
      <c r="BD2149" s="75"/>
      <c r="BE2149" s="75"/>
      <c r="BG2149" s="74"/>
      <c r="BH2149" s="74"/>
      <c r="BI2149" s="194"/>
      <c r="BJ2149" s="74"/>
      <c r="BK2149" s="74"/>
      <c r="BL2149" s="74"/>
    </row>
    <row r="2150" spans="1:64" ht="11.25" customHeight="1" x14ac:dyDescent="0.2">
      <c r="A2150" s="184" t="s">
        <v>2716</v>
      </c>
      <c r="B2150" s="185">
        <v>0</v>
      </c>
      <c r="C2150" s="916">
        <v>65315</v>
      </c>
      <c r="D2150" s="284">
        <v>1E-4</v>
      </c>
      <c r="E2150" s="91">
        <v>0</v>
      </c>
      <c r="F2150" s="186">
        <v>0</v>
      </c>
      <c r="G2150" s="186">
        <v>0</v>
      </c>
      <c r="H2150" s="186">
        <v>0</v>
      </c>
      <c r="I2150" s="187">
        <v>0</v>
      </c>
      <c r="J2150" s="186">
        <v>0</v>
      </c>
      <c r="K2150" s="186">
        <v>0</v>
      </c>
      <c r="L2150" s="186">
        <v>0</v>
      </c>
      <c r="M2150" s="186">
        <v>0</v>
      </c>
      <c r="N2150" s="188">
        <v>0</v>
      </c>
      <c r="O2150" s="189">
        <v>0</v>
      </c>
      <c r="P2150" s="186">
        <v>0</v>
      </c>
      <c r="Q2150" s="189">
        <v>0</v>
      </c>
      <c r="R2150" s="189">
        <v>0</v>
      </c>
      <c r="S2150" s="189">
        <v>1E-4</v>
      </c>
      <c r="T2150" s="188">
        <v>0</v>
      </c>
      <c r="U2150" s="187">
        <v>0</v>
      </c>
      <c r="V2150" s="189">
        <v>0</v>
      </c>
      <c r="W2150" s="189">
        <v>0</v>
      </c>
      <c r="X2150" s="188">
        <v>0</v>
      </c>
      <c r="Y2150" s="188">
        <v>0</v>
      </c>
      <c r="Z2150" s="186">
        <v>0</v>
      </c>
      <c r="AA2150" s="186">
        <v>0</v>
      </c>
      <c r="AB2150" s="186">
        <v>0</v>
      </c>
      <c r="AC2150" s="186">
        <v>0</v>
      </c>
      <c r="AD2150" s="188">
        <v>0</v>
      </c>
      <c r="AE2150" s="189">
        <v>0</v>
      </c>
      <c r="AF2150" s="189">
        <v>0</v>
      </c>
      <c r="AG2150" s="189">
        <v>0</v>
      </c>
      <c r="AH2150" s="191">
        <v>0</v>
      </c>
      <c r="AI2150" s="186">
        <v>0</v>
      </c>
      <c r="AJ2150" s="192">
        <v>7501943441828</v>
      </c>
      <c r="AK2150" s="192">
        <v>93996</v>
      </c>
      <c r="AL2150" s="90" t="s">
        <v>279</v>
      </c>
      <c r="AM2150" s="75">
        <v>65315</v>
      </c>
      <c r="AN2150" s="76" t="s">
        <v>615</v>
      </c>
      <c r="AO2150" s="188">
        <v>0</v>
      </c>
      <c r="AP2150" s="188">
        <v>0</v>
      </c>
      <c r="AQ2150" s="187">
        <v>0</v>
      </c>
      <c r="AR2150" s="188">
        <v>0</v>
      </c>
      <c r="AS2150" s="187">
        <v>0</v>
      </c>
      <c r="AT2150" s="188">
        <v>0</v>
      </c>
      <c r="AU2150" s="187">
        <v>0</v>
      </c>
      <c r="AV2150" s="188">
        <v>0</v>
      </c>
      <c r="AW2150" s="187">
        <v>0</v>
      </c>
      <c r="AX2150" s="188">
        <v>0</v>
      </c>
      <c r="AY2150" s="187">
        <v>0</v>
      </c>
      <c r="AZ2150" s="188">
        <v>0</v>
      </c>
      <c r="BA2150" s="187">
        <v>0</v>
      </c>
      <c r="BB2150" s="188">
        <v>0</v>
      </c>
      <c r="BC2150" s="187">
        <v>0</v>
      </c>
      <c r="BD2150" s="75"/>
      <c r="BE2150" s="75"/>
      <c r="BG2150" s="74"/>
      <c r="BH2150" s="74"/>
      <c r="BI2150" s="194"/>
      <c r="BJ2150" s="74"/>
      <c r="BK2150" s="74"/>
      <c r="BL2150" s="74"/>
    </row>
    <row r="2151" spans="1:64" ht="11.25" customHeight="1" x14ac:dyDescent="0.2">
      <c r="A2151" s="184" t="s">
        <v>2717</v>
      </c>
      <c r="B2151" s="185">
        <v>0</v>
      </c>
      <c r="C2151" s="916">
        <v>65368</v>
      </c>
      <c r="D2151" s="284">
        <v>1E-4</v>
      </c>
      <c r="E2151" s="91">
        <v>0</v>
      </c>
      <c r="F2151" s="186">
        <v>0</v>
      </c>
      <c r="G2151" s="186">
        <v>0</v>
      </c>
      <c r="H2151" s="186">
        <v>0</v>
      </c>
      <c r="I2151" s="187">
        <v>0</v>
      </c>
      <c r="J2151" s="186">
        <v>0</v>
      </c>
      <c r="K2151" s="186">
        <v>0</v>
      </c>
      <c r="L2151" s="186">
        <v>0</v>
      </c>
      <c r="M2151" s="186">
        <v>0</v>
      </c>
      <c r="N2151" s="188">
        <v>0</v>
      </c>
      <c r="O2151" s="189">
        <v>0</v>
      </c>
      <c r="P2151" s="186">
        <v>0</v>
      </c>
      <c r="Q2151" s="189">
        <v>0</v>
      </c>
      <c r="R2151" s="189">
        <v>0</v>
      </c>
      <c r="S2151" s="189">
        <v>1E-4</v>
      </c>
      <c r="T2151" s="188">
        <v>0</v>
      </c>
      <c r="U2151" s="187">
        <v>0</v>
      </c>
      <c r="V2151" s="189">
        <v>0</v>
      </c>
      <c r="W2151" s="189">
        <v>0</v>
      </c>
      <c r="X2151" s="188">
        <v>0</v>
      </c>
      <c r="Y2151" s="188">
        <v>0</v>
      </c>
      <c r="Z2151" s="186">
        <v>0</v>
      </c>
      <c r="AA2151" s="186">
        <v>0</v>
      </c>
      <c r="AB2151" s="186">
        <v>0</v>
      </c>
      <c r="AC2151" s="186">
        <v>0</v>
      </c>
      <c r="AD2151" s="188">
        <v>0</v>
      </c>
      <c r="AE2151" s="189">
        <v>0</v>
      </c>
      <c r="AF2151" s="189">
        <v>0</v>
      </c>
      <c r="AG2151" s="189">
        <v>0</v>
      </c>
      <c r="AH2151" s="191">
        <v>0</v>
      </c>
      <c r="AI2151" s="186">
        <v>0</v>
      </c>
      <c r="AJ2151" s="192">
        <v>7501943441828</v>
      </c>
      <c r="AK2151" s="192">
        <v>93996</v>
      </c>
      <c r="AL2151" s="90" t="s">
        <v>279</v>
      </c>
      <c r="AM2151" s="75">
        <v>65368</v>
      </c>
      <c r="AN2151" s="76" t="s">
        <v>615</v>
      </c>
      <c r="AO2151" s="188">
        <v>0</v>
      </c>
      <c r="AP2151" s="188">
        <v>0</v>
      </c>
      <c r="AQ2151" s="187">
        <v>0</v>
      </c>
      <c r="AR2151" s="188">
        <v>0</v>
      </c>
      <c r="AS2151" s="187">
        <v>0</v>
      </c>
      <c r="AT2151" s="188">
        <v>0</v>
      </c>
      <c r="AU2151" s="187">
        <v>0</v>
      </c>
      <c r="AV2151" s="188">
        <v>0</v>
      </c>
      <c r="AW2151" s="187">
        <v>0</v>
      </c>
      <c r="AX2151" s="188">
        <v>0</v>
      </c>
      <c r="AY2151" s="187">
        <v>0</v>
      </c>
      <c r="AZ2151" s="188">
        <v>0</v>
      </c>
      <c r="BA2151" s="187">
        <v>0</v>
      </c>
      <c r="BB2151" s="188">
        <v>0</v>
      </c>
      <c r="BC2151" s="187">
        <v>0</v>
      </c>
      <c r="BD2151" s="75"/>
      <c r="BE2151" s="75"/>
      <c r="BG2151" s="74"/>
      <c r="BH2151" s="74"/>
      <c r="BI2151" s="194"/>
      <c r="BJ2151" s="74"/>
      <c r="BK2151" s="74"/>
      <c r="BL2151" s="74"/>
    </row>
    <row r="2152" spans="1:64" ht="11.25" customHeight="1" x14ac:dyDescent="0.2">
      <c r="A2152" s="184" t="s">
        <v>2718</v>
      </c>
      <c r="B2152" s="185">
        <v>0</v>
      </c>
      <c r="C2152" s="916">
        <v>65456</v>
      </c>
      <c r="D2152" s="284">
        <v>1E-4</v>
      </c>
      <c r="E2152" s="91">
        <v>0</v>
      </c>
      <c r="F2152" s="186">
        <v>0</v>
      </c>
      <c r="G2152" s="186">
        <v>0</v>
      </c>
      <c r="H2152" s="186">
        <v>0</v>
      </c>
      <c r="I2152" s="187">
        <v>0</v>
      </c>
      <c r="J2152" s="186">
        <v>0</v>
      </c>
      <c r="K2152" s="186">
        <v>0</v>
      </c>
      <c r="L2152" s="186">
        <v>0</v>
      </c>
      <c r="M2152" s="186">
        <v>0</v>
      </c>
      <c r="N2152" s="188">
        <v>0</v>
      </c>
      <c r="O2152" s="189">
        <v>0</v>
      </c>
      <c r="P2152" s="186">
        <v>0</v>
      </c>
      <c r="Q2152" s="189">
        <v>0</v>
      </c>
      <c r="R2152" s="189">
        <v>0</v>
      </c>
      <c r="S2152" s="189">
        <v>1E-4</v>
      </c>
      <c r="T2152" s="188">
        <v>0</v>
      </c>
      <c r="U2152" s="187">
        <v>0</v>
      </c>
      <c r="V2152" s="189">
        <v>0</v>
      </c>
      <c r="W2152" s="189">
        <v>0</v>
      </c>
      <c r="X2152" s="188">
        <v>0</v>
      </c>
      <c r="Y2152" s="188">
        <v>0</v>
      </c>
      <c r="Z2152" s="186">
        <v>0</v>
      </c>
      <c r="AA2152" s="186">
        <v>0</v>
      </c>
      <c r="AB2152" s="186">
        <v>0</v>
      </c>
      <c r="AC2152" s="186">
        <v>0</v>
      </c>
      <c r="AD2152" s="188">
        <v>0</v>
      </c>
      <c r="AE2152" s="189">
        <v>0</v>
      </c>
      <c r="AF2152" s="189">
        <v>0</v>
      </c>
      <c r="AG2152" s="189">
        <v>0</v>
      </c>
      <c r="AH2152" s="191">
        <v>0</v>
      </c>
      <c r="AI2152" s="186">
        <v>0</v>
      </c>
      <c r="AJ2152" s="192">
        <v>7501943441828</v>
      </c>
      <c r="AK2152" s="192">
        <v>93996</v>
      </c>
      <c r="AL2152" s="90" t="s">
        <v>279</v>
      </c>
      <c r="AM2152" s="75">
        <v>65456</v>
      </c>
      <c r="AN2152" s="76" t="s">
        <v>615</v>
      </c>
      <c r="AO2152" s="188">
        <v>0</v>
      </c>
      <c r="AP2152" s="188">
        <v>0</v>
      </c>
      <c r="AQ2152" s="187">
        <v>0</v>
      </c>
      <c r="AR2152" s="188">
        <v>0</v>
      </c>
      <c r="AS2152" s="187">
        <v>0</v>
      </c>
      <c r="AT2152" s="188">
        <v>0</v>
      </c>
      <c r="AU2152" s="187">
        <v>0</v>
      </c>
      <c r="AV2152" s="188">
        <v>0</v>
      </c>
      <c r="AW2152" s="187">
        <v>0</v>
      </c>
      <c r="AX2152" s="188">
        <v>0</v>
      </c>
      <c r="AY2152" s="187">
        <v>0</v>
      </c>
      <c r="AZ2152" s="188">
        <v>0</v>
      </c>
      <c r="BA2152" s="187">
        <v>0</v>
      </c>
      <c r="BB2152" s="188">
        <v>0</v>
      </c>
      <c r="BC2152" s="187">
        <v>0</v>
      </c>
      <c r="BD2152" s="75"/>
      <c r="BE2152" s="75"/>
      <c r="BG2152" s="74"/>
      <c r="BH2152" s="74"/>
      <c r="BI2152" s="194"/>
      <c r="BJ2152" s="74"/>
      <c r="BK2152" s="74"/>
      <c r="BL2152" s="74"/>
    </row>
    <row r="2153" spans="1:64" ht="11.25" customHeight="1" x14ac:dyDescent="0.2">
      <c r="A2153" s="184" t="s">
        <v>2719</v>
      </c>
      <c r="B2153" s="185">
        <v>0</v>
      </c>
      <c r="C2153" s="916">
        <v>65101</v>
      </c>
      <c r="D2153" s="284">
        <v>1E-4</v>
      </c>
      <c r="E2153" s="91">
        <v>0</v>
      </c>
      <c r="F2153" s="186">
        <v>0</v>
      </c>
      <c r="G2153" s="186">
        <v>0</v>
      </c>
      <c r="H2153" s="186">
        <v>0</v>
      </c>
      <c r="I2153" s="187">
        <v>0</v>
      </c>
      <c r="J2153" s="186">
        <v>0</v>
      </c>
      <c r="K2153" s="186">
        <v>0</v>
      </c>
      <c r="L2153" s="186">
        <v>0</v>
      </c>
      <c r="M2153" s="186">
        <v>0</v>
      </c>
      <c r="N2153" s="188">
        <v>0</v>
      </c>
      <c r="O2153" s="189">
        <v>0</v>
      </c>
      <c r="P2153" s="186">
        <v>0</v>
      </c>
      <c r="Q2153" s="189">
        <v>0</v>
      </c>
      <c r="R2153" s="189">
        <v>0</v>
      </c>
      <c r="S2153" s="189">
        <v>1E-4</v>
      </c>
      <c r="T2153" s="188">
        <v>0</v>
      </c>
      <c r="U2153" s="187">
        <v>0</v>
      </c>
      <c r="V2153" s="189">
        <v>0</v>
      </c>
      <c r="W2153" s="189">
        <v>0</v>
      </c>
      <c r="X2153" s="188">
        <v>0</v>
      </c>
      <c r="Y2153" s="188">
        <v>0</v>
      </c>
      <c r="Z2153" s="186">
        <v>0</v>
      </c>
      <c r="AA2153" s="186">
        <v>0</v>
      </c>
      <c r="AB2153" s="186">
        <v>0</v>
      </c>
      <c r="AC2153" s="186">
        <v>0</v>
      </c>
      <c r="AD2153" s="188">
        <v>0</v>
      </c>
      <c r="AE2153" s="189">
        <v>0</v>
      </c>
      <c r="AF2153" s="189">
        <v>0</v>
      </c>
      <c r="AG2153" s="189">
        <v>0</v>
      </c>
      <c r="AH2153" s="191">
        <v>0</v>
      </c>
      <c r="AI2153" s="186">
        <v>0</v>
      </c>
      <c r="AJ2153" s="192">
        <v>7501943442795</v>
      </c>
      <c r="AK2153" s="192" t="s">
        <v>262</v>
      </c>
      <c r="AL2153" s="90" t="s">
        <v>278</v>
      </c>
      <c r="AM2153" s="75">
        <v>65101</v>
      </c>
      <c r="AN2153" s="76" t="s">
        <v>615</v>
      </c>
      <c r="AO2153" s="188">
        <v>0</v>
      </c>
      <c r="AP2153" s="188">
        <v>0</v>
      </c>
      <c r="AQ2153" s="187">
        <v>0</v>
      </c>
      <c r="AR2153" s="188">
        <v>0</v>
      </c>
      <c r="AS2153" s="187">
        <v>0</v>
      </c>
      <c r="AT2153" s="188">
        <v>0</v>
      </c>
      <c r="AU2153" s="187">
        <v>0</v>
      </c>
      <c r="AV2153" s="188">
        <v>0</v>
      </c>
      <c r="AW2153" s="187">
        <v>0</v>
      </c>
      <c r="AX2153" s="188">
        <v>0</v>
      </c>
      <c r="AY2153" s="187">
        <v>0</v>
      </c>
      <c r="AZ2153" s="188">
        <v>0</v>
      </c>
      <c r="BA2153" s="187">
        <v>0</v>
      </c>
      <c r="BB2153" s="188">
        <v>0</v>
      </c>
      <c r="BC2153" s="187">
        <v>0</v>
      </c>
      <c r="BD2153" s="75"/>
      <c r="BE2153" s="75"/>
      <c r="BG2153" s="74"/>
      <c r="BH2153" s="74"/>
      <c r="BI2153" s="194"/>
      <c r="BJ2153" s="74"/>
      <c r="BK2153" s="74"/>
      <c r="BL2153" s="74"/>
    </row>
    <row r="2154" spans="1:64" ht="11.25" customHeight="1" x14ac:dyDescent="0.2">
      <c r="A2154" s="184" t="s">
        <v>2720</v>
      </c>
      <c r="B2154" s="185">
        <v>0</v>
      </c>
      <c r="C2154" s="916">
        <v>65335</v>
      </c>
      <c r="D2154" s="284">
        <v>1E-4</v>
      </c>
      <c r="E2154" s="91">
        <v>0</v>
      </c>
      <c r="F2154" s="186">
        <v>0</v>
      </c>
      <c r="G2154" s="186">
        <v>0</v>
      </c>
      <c r="H2154" s="186">
        <v>0</v>
      </c>
      <c r="I2154" s="187">
        <v>0</v>
      </c>
      <c r="J2154" s="186">
        <v>0</v>
      </c>
      <c r="K2154" s="186">
        <v>0</v>
      </c>
      <c r="L2154" s="186">
        <v>0</v>
      </c>
      <c r="M2154" s="186">
        <v>0</v>
      </c>
      <c r="N2154" s="188">
        <v>0</v>
      </c>
      <c r="O2154" s="189">
        <v>0</v>
      </c>
      <c r="P2154" s="186">
        <v>0</v>
      </c>
      <c r="Q2154" s="189">
        <v>0</v>
      </c>
      <c r="R2154" s="189">
        <v>0</v>
      </c>
      <c r="S2154" s="189">
        <v>1E-4</v>
      </c>
      <c r="T2154" s="188">
        <v>0</v>
      </c>
      <c r="U2154" s="187">
        <v>0</v>
      </c>
      <c r="V2154" s="189">
        <v>0</v>
      </c>
      <c r="W2154" s="189">
        <v>0</v>
      </c>
      <c r="X2154" s="188">
        <v>0</v>
      </c>
      <c r="Y2154" s="188">
        <v>0</v>
      </c>
      <c r="Z2154" s="186">
        <v>0</v>
      </c>
      <c r="AA2154" s="186">
        <v>0</v>
      </c>
      <c r="AB2154" s="186">
        <v>0</v>
      </c>
      <c r="AC2154" s="186">
        <v>0</v>
      </c>
      <c r="AD2154" s="188">
        <v>0</v>
      </c>
      <c r="AE2154" s="189">
        <v>0</v>
      </c>
      <c r="AF2154" s="189">
        <v>0</v>
      </c>
      <c r="AG2154" s="189">
        <v>0</v>
      </c>
      <c r="AH2154" s="191">
        <v>0</v>
      </c>
      <c r="AI2154" s="186">
        <v>0</v>
      </c>
      <c r="AJ2154" s="192">
        <v>7501943442795</v>
      </c>
      <c r="AK2154" s="192">
        <v>65101</v>
      </c>
      <c r="AL2154" s="90" t="s">
        <v>279</v>
      </c>
      <c r="AM2154" s="75">
        <v>65335</v>
      </c>
      <c r="AN2154" s="76" t="s">
        <v>615</v>
      </c>
      <c r="AO2154" s="188">
        <v>0</v>
      </c>
      <c r="AP2154" s="188">
        <v>0</v>
      </c>
      <c r="AQ2154" s="187">
        <v>0</v>
      </c>
      <c r="AR2154" s="188">
        <v>0</v>
      </c>
      <c r="AS2154" s="187">
        <v>0</v>
      </c>
      <c r="AT2154" s="188">
        <v>0</v>
      </c>
      <c r="AU2154" s="187">
        <v>0</v>
      </c>
      <c r="AV2154" s="188">
        <v>0</v>
      </c>
      <c r="AW2154" s="187">
        <v>0</v>
      </c>
      <c r="AX2154" s="188">
        <v>0</v>
      </c>
      <c r="AY2154" s="187">
        <v>0</v>
      </c>
      <c r="AZ2154" s="188">
        <v>0</v>
      </c>
      <c r="BA2154" s="187">
        <v>0</v>
      </c>
      <c r="BB2154" s="188">
        <v>0</v>
      </c>
      <c r="BC2154" s="187">
        <v>0</v>
      </c>
      <c r="BD2154" s="75"/>
      <c r="BE2154" s="75"/>
      <c r="BG2154" s="74"/>
      <c r="BH2154" s="74"/>
      <c r="BI2154" s="194"/>
      <c r="BJ2154" s="74"/>
      <c r="BK2154" s="74"/>
      <c r="BL2154" s="74"/>
    </row>
    <row r="2155" spans="1:64" ht="11.25" customHeight="1" x14ac:dyDescent="0.2">
      <c r="A2155" s="184" t="s">
        <v>2721</v>
      </c>
      <c r="B2155" s="185">
        <v>0</v>
      </c>
      <c r="C2155" s="916">
        <v>65439</v>
      </c>
      <c r="D2155" s="284">
        <v>1E-4</v>
      </c>
      <c r="E2155" s="91">
        <v>0</v>
      </c>
      <c r="F2155" s="186">
        <v>0</v>
      </c>
      <c r="G2155" s="186">
        <v>0</v>
      </c>
      <c r="H2155" s="186">
        <v>0</v>
      </c>
      <c r="I2155" s="187">
        <v>0</v>
      </c>
      <c r="J2155" s="186">
        <v>0</v>
      </c>
      <c r="K2155" s="186">
        <v>0</v>
      </c>
      <c r="L2155" s="186">
        <v>0</v>
      </c>
      <c r="M2155" s="186">
        <v>0</v>
      </c>
      <c r="N2155" s="188">
        <v>0</v>
      </c>
      <c r="O2155" s="189">
        <v>0</v>
      </c>
      <c r="P2155" s="186">
        <v>0</v>
      </c>
      <c r="Q2155" s="189">
        <v>0</v>
      </c>
      <c r="R2155" s="189">
        <v>0</v>
      </c>
      <c r="S2155" s="189">
        <v>1E-4</v>
      </c>
      <c r="T2155" s="188">
        <v>0</v>
      </c>
      <c r="U2155" s="187">
        <v>0</v>
      </c>
      <c r="V2155" s="189">
        <v>0</v>
      </c>
      <c r="W2155" s="189">
        <v>0</v>
      </c>
      <c r="X2155" s="188">
        <v>0</v>
      </c>
      <c r="Y2155" s="188">
        <v>0</v>
      </c>
      <c r="Z2155" s="186">
        <v>0</v>
      </c>
      <c r="AA2155" s="186">
        <v>0</v>
      </c>
      <c r="AB2155" s="186">
        <v>0</v>
      </c>
      <c r="AC2155" s="186">
        <v>0</v>
      </c>
      <c r="AD2155" s="188">
        <v>0</v>
      </c>
      <c r="AE2155" s="189">
        <v>0</v>
      </c>
      <c r="AF2155" s="189">
        <v>0</v>
      </c>
      <c r="AG2155" s="189">
        <v>0</v>
      </c>
      <c r="AH2155" s="191">
        <v>0</v>
      </c>
      <c r="AI2155" s="186">
        <v>0</v>
      </c>
      <c r="AJ2155" s="192">
        <v>7501943442795</v>
      </c>
      <c r="AK2155" s="192">
        <v>65101</v>
      </c>
      <c r="AL2155" s="90" t="s">
        <v>279</v>
      </c>
      <c r="AM2155" s="75">
        <v>65439</v>
      </c>
      <c r="AN2155" s="76" t="s">
        <v>615</v>
      </c>
      <c r="AO2155" s="188">
        <v>0</v>
      </c>
      <c r="AP2155" s="188">
        <v>0</v>
      </c>
      <c r="AQ2155" s="187">
        <v>0</v>
      </c>
      <c r="AR2155" s="188">
        <v>0</v>
      </c>
      <c r="AS2155" s="187">
        <v>0</v>
      </c>
      <c r="AT2155" s="188">
        <v>0</v>
      </c>
      <c r="AU2155" s="187">
        <v>0</v>
      </c>
      <c r="AV2155" s="188">
        <v>0</v>
      </c>
      <c r="AW2155" s="187">
        <v>0</v>
      </c>
      <c r="AX2155" s="188">
        <v>0</v>
      </c>
      <c r="AY2155" s="187">
        <v>0</v>
      </c>
      <c r="AZ2155" s="188">
        <v>0</v>
      </c>
      <c r="BA2155" s="187">
        <v>0</v>
      </c>
      <c r="BB2155" s="188">
        <v>0</v>
      </c>
      <c r="BC2155" s="187">
        <v>0</v>
      </c>
      <c r="BD2155" s="75"/>
      <c r="BE2155" s="75"/>
      <c r="BG2155" s="74"/>
      <c r="BH2155" s="74"/>
      <c r="BI2155" s="194"/>
      <c r="BJ2155" s="74"/>
      <c r="BK2155" s="74"/>
      <c r="BL2155" s="74"/>
    </row>
    <row r="2156" spans="1:64" ht="11.25" customHeight="1" x14ac:dyDescent="0.2">
      <c r="A2156" s="184" t="s">
        <v>2722</v>
      </c>
      <c r="B2156" s="185">
        <v>0</v>
      </c>
      <c r="C2156" s="916">
        <v>65409</v>
      </c>
      <c r="D2156" s="284">
        <v>1E-4</v>
      </c>
      <c r="E2156" s="91">
        <v>0</v>
      </c>
      <c r="F2156" s="186">
        <v>0</v>
      </c>
      <c r="G2156" s="186">
        <v>0</v>
      </c>
      <c r="H2156" s="186">
        <v>0</v>
      </c>
      <c r="I2156" s="187">
        <v>0</v>
      </c>
      <c r="J2156" s="186">
        <v>0</v>
      </c>
      <c r="K2156" s="186">
        <v>0</v>
      </c>
      <c r="L2156" s="186">
        <v>0</v>
      </c>
      <c r="M2156" s="186">
        <v>0</v>
      </c>
      <c r="N2156" s="188">
        <v>0</v>
      </c>
      <c r="O2156" s="189">
        <v>0</v>
      </c>
      <c r="P2156" s="186">
        <v>0</v>
      </c>
      <c r="Q2156" s="189">
        <v>0</v>
      </c>
      <c r="R2156" s="189">
        <v>0</v>
      </c>
      <c r="S2156" s="189">
        <v>1E-4</v>
      </c>
      <c r="T2156" s="188">
        <v>0</v>
      </c>
      <c r="U2156" s="187">
        <v>0</v>
      </c>
      <c r="V2156" s="189">
        <v>0</v>
      </c>
      <c r="W2156" s="189">
        <v>0</v>
      </c>
      <c r="X2156" s="188">
        <v>0</v>
      </c>
      <c r="Y2156" s="188">
        <v>0</v>
      </c>
      <c r="Z2156" s="186">
        <v>0</v>
      </c>
      <c r="AA2156" s="186">
        <v>0</v>
      </c>
      <c r="AB2156" s="186">
        <v>0</v>
      </c>
      <c r="AC2156" s="186">
        <v>0</v>
      </c>
      <c r="AD2156" s="188">
        <v>0</v>
      </c>
      <c r="AE2156" s="189">
        <v>0</v>
      </c>
      <c r="AF2156" s="189">
        <v>0</v>
      </c>
      <c r="AG2156" s="189">
        <v>0</v>
      </c>
      <c r="AH2156" s="191">
        <v>0</v>
      </c>
      <c r="AI2156" s="186">
        <v>0</v>
      </c>
      <c r="AJ2156" s="192">
        <v>7501943442795</v>
      </c>
      <c r="AK2156" s="192">
        <v>65101</v>
      </c>
      <c r="AL2156" s="90" t="s">
        <v>279</v>
      </c>
      <c r="AM2156" s="75">
        <v>65409</v>
      </c>
      <c r="AN2156" s="76" t="s">
        <v>615</v>
      </c>
      <c r="AO2156" s="188">
        <v>0</v>
      </c>
      <c r="AP2156" s="188">
        <v>0</v>
      </c>
      <c r="AQ2156" s="187">
        <v>0</v>
      </c>
      <c r="AR2156" s="188">
        <v>0</v>
      </c>
      <c r="AS2156" s="187">
        <v>0</v>
      </c>
      <c r="AT2156" s="188">
        <v>0</v>
      </c>
      <c r="AU2156" s="187">
        <v>0</v>
      </c>
      <c r="AV2156" s="188">
        <v>0</v>
      </c>
      <c r="AW2156" s="187">
        <v>0</v>
      </c>
      <c r="AX2156" s="188">
        <v>0</v>
      </c>
      <c r="AY2156" s="187">
        <v>0</v>
      </c>
      <c r="AZ2156" s="188">
        <v>0</v>
      </c>
      <c r="BA2156" s="187">
        <v>0</v>
      </c>
      <c r="BB2156" s="188">
        <v>0</v>
      </c>
      <c r="BC2156" s="187">
        <v>0</v>
      </c>
      <c r="BD2156" s="75"/>
      <c r="BE2156" s="75"/>
      <c r="BG2156" s="74"/>
      <c r="BH2156" s="74"/>
      <c r="BI2156" s="194"/>
      <c r="BJ2156" s="74"/>
      <c r="BK2156" s="74"/>
      <c r="BL2156" s="74"/>
    </row>
    <row r="2157" spans="1:64" ht="11.25" customHeight="1" x14ac:dyDescent="0.2">
      <c r="A2157" s="184" t="s">
        <v>2723</v>
      </c>
      <c r="B2157" s="185">
        <v>0</v>
      </c>
      <c r="C2157" s="916">
        <v>65429</v>
      </c>
      <c r="D2157" s="284">
        <v>1E-4</v>
      </c>
      <c r="E2157" s="91">
        <v>0</v>
      </c>
      <c r="F2157" s="186">
        <v>0</v>
      </c>
      <c r="G2157" s="186">
        <v>0</v>
      </c>
      <c r="H2157" s="186">
        <v>0</v>
      </c>
      <c r="I2157" s="187">
        <v>0</v>
      </c>
      <c r="J2157" s="186">
        <v>0</v>
      </c>
      <c r="K2157" s="186">
        <v>0</v>
      </c>
      <c r="L2157" s="186">
        <v>0</v>
      </c>
      <c r="M2157" s="186">
        <v>0</v>
      </c>
      <c r="N2157" s="188">
        <v>0</v>
      </c>
      <c r="O2157" s="189">
        <v>0</v>
      </c>
      <c r="P2157" s="186">
        <v>0</v>
      </c>
      <c r="Q2157" s="189">
        <v>0</v>
      </c>
      <c r="R2157" s="189">
        <v>0</v>
      </c>
      <c r="S2157" s="189">
        <v>1E-4</v>
      </c>
      <c r="T2157" s="188">
        <v>0</v>
      </c>
      <c r="U2157" s="187">
        <v>0</v>
      </c>
      <c r="V2157" s="189">
        <v>0</v>
      </c>
      <c r="W2157" s="189">
        <v>0</v>
      </c>
      <c r="X2157" s="188">
        <v>0</v>
      </c>
      <c r="Y2157" s="188">
        <v>0</v>
      </c>
      <c r="Z2157" s="186">
        <v>0</v>
      </c>
      <c r="AA2157" s="186">
        <v>0</v>
      </c>
      <c r="AB2157" s="186">
        <v>0</v>
      </c>
      <c r="AC2157" s="186">
        <v>0</v>
      </c>
      <c r="AD2157" s="188">
        <v>0</v>
      </c>
      <c r="AE2157" s="189">
        <v>0</v>
      </c>
      <c r="AF2157" s="189">
        <v>0</v>
      </c>
      <c r="AG2157" s="189">
        <v>0</v>
      </c>
      <c r="AH2157" s="191">
        <v>0</v>
      </c>
      <c r="AI2157" s="186">
        <v>0</v>
      </c>
      <c r="AJ2157" s="192">
        <v>7506425616411</v>
      </c>
      <c r="AK2157" s="192" t="s">
        <v>262</v>
      </c>
      <c r="AL2157" s="90" t="s">
        <v>278</v>
      </c>
      <c r="AM2157" s="75">
        <v>65429</v>
      </c>
      <c r="AN2157" s="76" t="s">
        <v>615</v>
      </c>
      <c r="AO2157" s="188">
        <v>0</v>
      </c>
      <c r="AP2157" s="188">
        <v>0</v>
      </c>
      <c r="AQ2157" s="187">
        <v>0</v>
      </c>
      <c r="AR2157" s="188">
        <v>0</v>
      </c>
      <c r="AS2157" s="187">
        <v>0</v>
      </c>
      <c r="AT2157" s="188">
        <v>0</v>
      </c>
      <c r="AU2157" s="187">
        <v>0</v>
      </c>
      <c r="AV2157" s="188">
        <v>0</v>
      </c>
      <c r="AW2157" s="187">
        <v>0</v>
      </c>
      <c r="AX2157" s="188">
        <v>0</v>
      </c>
      <c r="AY2157" s="187">
        <v>0</v>
      </c>
      <c r="AZ2157" s="188">
        <v>0</v>
      </c>
      <c r="BA2157" s="187">
        <v>0</v>
      </c>
      <c r="BB2157" s="188">
        <v>0</v>
      </c>
      <c r="BC2157" s="187">
        <v>0</v>
      </c>
      <c r="BD2157" s="75"/>
      <c r="BE2157" s="75"/>
      <c r="BG2157" s="74"/>
      <c r="BH2157" s="74"/>
      <c r="BI2157" s="194"/>
      <c r="BJ2157" s="74"/>
      <c r="BK2157" s="74"/>
      <c r="BL2157" s="74"/>
    </row>
    <row r="2158" spans="1:64" ht="11.25" customHeight="1" x14ac:dyDescent="0.2">
      <c r="A2158" s="184" t="s">
        <v>2724</v>
      </c>
      <c r="B2158" s="185">
        <v>0</v>
      </c>
      <c r="C2158" s="916">
        <v>66190</v>
      </c>
      <c r="D2158" s="284">
        <v>1E-4</v>
      </c>
      <c r="E2158" s="91">
        <v>0</v>
      </c>
      <c r="F2158" s="186">
        <v>0</v>
      </c>
      <c r="G2158" s="186">
        <v>0</v>
      </c>
      <c r="H2158" s="186">
        <v>0</v>
      </c>
      <c r="I2158" s="187">
        <v>0</v>
      </c>
      <c r="J2158" s="186">
        <v>0</v>
      </c>
      <c r="K2158" s="186">
        <v>0</v>
      </c>
      <c r="L2158" s="186">
        <v>0</v>
      </c>
      <c r="M2158" s="186">
        <v>0</v>
      </c>
      <c r="N2158" s="188">
        <v>0</v>
      </c>
      <c r="O2158" s="189">
        <v>0</v>
      </c>
      <c r="P2158" s="186">
        <v>0</v>
      </c>
      <c r="Q2158" s="189">
        <v>0</v>
      </c>
      <c r="R2158" s="189">
        <v>0</v>
      </c>
      <c r="S2158" s="189">
        <v>1E-4</v>
      </c>
      <c r="T2158" s="188">
        <v>0</v>
      </c>
      <c r="U2158" s="187">
        <v>0</v>
      </c>
      <c r="V2158" s="189">
        <v>0</v>
      </c>
      <c r="W2158" s="189">
        <v>0</v>
      </c>
      <c r="X2158" s="188">
        <v>0</v>
      </c>
      <c r="Y2158" s="188">
        <v>0</v>
      </c>
      <c r="Z2158" s="186">
        <v>0</v>
      </c>
      <c r="AA2158" s="186">
        <v>0</v>
      </c>
      <c r="AB2158" s="186">
        <v>0</v>
      </c>
      <c r="AC2158" s="186">
        <v>0</v>
      </c>
      <c r="AD2158" s="188">
        <v>0</v>
      </c>
      <c r="AE2158" s="189">
        <v>0</v>
      </c>
      <c r="AF2158" s="189">
        <v>0</v>
      </c>
      <c r="AG2158" s="189">
        <v>0</v>
      </c>
      <c r="AH2158" s="191">
        <v>0</v>
      </c>
      <c r="AI2158" s="186">
        <v>0</v>
      </c>
      <c r="AJ2158" s="192">
        <v>7506425621903</v>
      </c>
      <c r="AK2158" s="192" t="s">
        <v>262</v>
      </c>
      <c r="AL2158" s="90" t="s">
        <v>278</v>
      </c>
      <c r="AM2158" s="75">
        <v>66190</v>
      </c>
      <c r="AN2158" s="76" t="s">
        <v>615</v>
      </c>
      <c r="AO2158" s="188">
        <v>0</v>
      </c>
      <c r="AP2158" s="188">
        <v>0</v>
      </c>
      <c r="AQ2158" s="187">
        <v>0</v>
      </c>
      <c r="AR2158" s="188">
        <v>0</v>
      </c>
      <c r="AS2158" s="187">
        <v>0</v>
      </c>
      <c r="AT2158" s="188">
        <v>0</v>
      </c>
      <c r="AU2158" s="187">
        <v>0</v>
      </c>
      <c r="AV2158" s="188">
        <v>0</v>
      </c>
      <c r="AW2158" s="187">
        <v>0</v>
      </c>
      <c r="AX2158" s="188">
        <v>0</v>
      </c>
      <c r="AY2158" s="187">
        <v>0</v>
      </c>
      <c r="AZ2158" s="188">
        <v>0</v>
      </c>
      <c r="BA2158" s="187">
        <v>0</v>
      </c>
      <c r="BB2158" s="188">
        <v>0</v>
      </c>
      <c r="BC2158" s="187">
        <v>0</v>
      </c>
      <c r="BD2158" s="75"/>
      <c r="BE2158" s="75"/>
      <c r="BG2158" s="74"/>
      <c r="BH2158" s="74"/>
      <c r="BI2158" s="194"/>
      <c r="BJ2158" s="74"/>
      <c r="BK2158" s="74"/>
      <c r="BL2158" s="74"/>
    </row>
    <row r="2159" spans="1:64" ht="11.25" customHeight="1" x14ac:dyDescent="0.2">
      <c r="A2159" s="184" t="s">
        <v>2725</v>
      </c>
      <c r="B2159" s="185">
        <v>0</v>
      </c>
      <c r="C2159" s="916">
        <v>65584</v>
      </c>
      <c r="D2159" s="284">
        <v>1E-4</v>
      </c>
      <c r="E2159" s="91">
        <v>0</v>
      </c>
      <c r="F2159" s="186">
        <v>0</v>
      </c>
      <c r="G2159" s="186">
        <v>0</v>
      </c>
      <c r="H2159" s="186">
        <v>0</v>
      </c>
      <c r="I2159" s="187">
        <v>0</v>
      </c>
      <c r="J2159" s="186">
        <v>0</v>
      </c>
      <c r="K2159" s="186">
        <v>0</v>
      </c>
      <c r="L2159" s="186">
        <v>0</v>
      </c>
      <c r="M2159" s="186">
        <v>0</v>
      </c>
      <c r="N2159" s="188">
        <v>0</v>
      </c>
      <c r="O2159" s="189">
        <v>0</v>
      </c>
      <c r="P2159" s="186">
        <v>0</v>
      </c>
      <c r="Q2159" s="189">
        <v>0</v>
      </c>
      <c r="R2159" s="189">
        <v>0</v>
      </c>
      <c r="S2159" s="189">
        <v>1E-4</v>
      </c>
      <c r="T2159" s="188">
        <v>0</v>
      </c>
      <c r="U2159" s="187">
        <v>0</v>
      </c>
      <c r="V2159" s="189">
        <v>0</v>
      </c>
      <c r="W2159" s="189">
        <v>0</v>
      </c>
      <c r="X2159" s="188">
        <v>0</v>
      </c>
      <c r="Y2159" s="188">
        <v>0</v>
      </c>
      <c r="Z2159" s="186">
        <v>0</v>
      </c>
      <c r="AA2159" s="186">
        <v>0</v>
      </c>
      <c r="AB2159" s="186">
        <v>0</v>
      </c>
      <c r="AC2159" s="186">
        <v>0</v>
      </c>
      <c r="AD2159" s="188">
        <v>0</v>
      </c>
      <c r="AE2159" s="189">
        <v>0</v>
      </c>
      <c r="AF2159" s="189">
        <v>0</v>
      </c>
      <c r="AG2159" s="189">
        <v>0</v>
      </c>
      <c r="AH2159" s="191">
        <v>0</v>
      </c>
      <c r="AI2159" s="186">
        <v>0</v>
      </c>
      <c r="AJ2159" s="192">
        <v>7506425623006</v>
      </c>
      <c r="AK2159" s="192" t="s">
        <v>262</v>
      </c>
      <c r="AL2159" s="90" t="s">
        <v>278</v>
      </c>
      <c r="AM2159" s="75">
        <v>65584</v>
      </c>
      <c r="AN2159" s="76" t="s">
        <v>615</v>
      </c>
      <c r="AO2159" s="188">
        <v>0</v>
      </c>
      <c r="AP2159" s="188">
        <v>0</v>
      </c>
      <c r="AQ2159" s="187">
        <v>0</v>
      </c>
      <c r="AR2159" s="188">
        <v>0</v>
      </c>
      <c r="AS2159" s="187">
        <v>0</v>
      </c>
      <c r="AT2159" s="188">
        <v>0</v>
      </c>
      <c r="AU2159" s="187">
        <v>0</v>
      </c>
      <c r="AV2159" s="188">
        <v>0</v>
      </c>
      <c r="AW2159" s="187">
        <v>0</v>
      </c>
      <c r="AX2159" s="188">
        <v>0</v>
      </c>
      <c r="AY2159" s="187">
        <v>0</v>
      </c>
      <c r="AZ2159" s="188">
        <v>0</v>
      </c>
      <c r="BA2159" s="187">
        <v>0</v>
      </c>
      <c r="BB2159" s="188">
        <v>0</v>
      </c>
      <c r="BC2159" s="187">
        <v>0</v>
      </c>
      <c r="BD2159" s="75"/>
      <c r="BE2159" s="75"/>
      <c r="BG2159" s="74"/>
      <c r="BH2159" s="74"/>
      <c r="BI2159" s="194"/>
      <c r="BJ2159" s="74"/>
      <c r="BK2159" s="74"/>
      <c r="BL2159" s="74"/>
    </row>
    <row r="2160" spans="1:64" ht="11.25" customHeight="1" x14ac:dyDescent="0.2">
      <c r="A2160" s="184" t="s">
        <v>2726</v>
      </c>
      <c r="B2160" s="185">
        <v>0</v>
      </c>
      <c r="C2160" s="916">
        <v>65102</v>
      </c>
      <c r="D2160" s="284">
        <v>1E-4</v>
      </c>
      <c r="E2160" s="91">
        <v>0</v>
      </c>
      <c r="F2160" s="186">
        <v>0</v>
      </c>
      <c r="G2160" s="186">
        <v>0</v>
      </c>
      <c r="H2160" s="186">
        <v>0</v>
      </c>
      <c r="I2160" s="187">
        <v>0</v>
      </c>
      <c r="J2160" s="186">
        <v>0</v>
      </c>
      <c r="K2160" s="186">
        <v>0</v>
      </c>
      <c r="L2160" s="186">
        <v>0</v>
      </c>
      <c r="M2160" s="186">
        <v>0</v>
      </c>
      <c r="N2160" s="188">
        <v>0</v>
      </c>
      <c r="O2160" s="189">
        <v>0</v>
      </c>
      <c r="P2160" s="186">
        <v>0</v>
      </c>
      <c r="Q2160" s="189">
        <v>0</v>
      </c>
      <c r="R2160" s="189">
        <v>0</v>
      </c>
      <c r="S2160" s="189">
        <v>1E-4</v>
      </c>
      <c r="T2160" s="188">
        <v>0</v>
      </c>
      <c r="U2160" s="187">
        <v>0</v>
      </c>
      <c r="V2160" s="189">
        <v>0</v>
      </c>
      <c r="W2160" s="189">
        <v>0</v>
      </c>
      <c r="X2160" s="188">
        <v>0</v>
      </c>
      <c r="Y2160" s="188">
        <v>0</v>
      </c>
      <c r="Z2160" s="186">
        <v>0</v>
      </c>
      <c r="AA2160" s="186">
        <v>0</v>
      </c>
      <c r="AB2160" s="186">
        <v>0</v>
      </c>
      <c r="AC2160" s="186">
        <v>0</v>
      </c>
      <c r="AD2160" s="188">
        <v>0</v>
      </c>
      <c r="AE2160" s="189">
        <v>0</v>
      </c>
      <c r="AF2160" s="189">
        <v>0</v>
      </c>
      <c r="AG2160" s="189">
        <v>0</v>
      </c>
      <c r="AH2160" s="191">
        <v>0</v>
      </c>
      <c r="AI2160" s="186">
        <v>0</v>
      </c>
      <c r="AJ2160" s="192">
        <v>7501943442818</v>
      </c>
      <c r="AK2160" s="192" t="s">
        <v>262</v>
      </c>
      <c r="AL2160" s="90" t="s">
        <v>278</v>
      </c>
      <c r="AM2160" s="75">
        <v>65102</v>
      </c>
      <c r="AN2160" s="76" t="s">
        <v>615</v>
      </c>
      <c r="AO2160" s="188">
        <v>0</v>
      </c>
      <c r="AP2160" s="188">
        <v>0</v>
      </c>
      <c r="AQ2160" s="187">
        <v>0</v>
      </c>
      <c r="AR2160" s="188">
        <v>0</v>
      </c>
      <c r="AS2160" s="187">
        <v>0</v>
      </c>
      <c r="AT2160" s="188">
        <v>0</v>
      </c>
      <c r="AU2160" s="187">
        <v>0</v>
      </c>
      <c r="AV2160" s="188">
        <v>0</v>
      </c>
      <c r="AW2160" s="187">
        <v>0</v>
      </c>
      <c r="AX2160" s="188">
        <v>0</v>
      </c>
      <c r="AY2160" s="187">
        <v>0</v>
      </c>
      <c r="AZ2160" s="188">
        <v>0</v>
      </c>
      <c r="BA2160" s="187">
        <v>0</v>
      </c>
      <c r="BB2160" s="188">
        <v>0</v>
      </c>
      <c r="BC2160" s="187">
        <v>0</v>
      </c>
      <c r="BD2160" s="75"/>
      <c r="BE2160" s="75"/>
      <c r="BG2160" s="74"/>
      <c r="BH2160" s="74"/>
      <c r="BI2160" s="194"/>
      <c r="BJ2160" s="74"/>
      <c r="BK2160" s="74"/>
      <c r="BL2160" s="74"/>
    </row>
    <row r="2161" spans="1:64" ht="11.25" customHeight="1" x14ac:dyDescent="0.2">
      <c r="A2161" s="184" t="s">
        <v>2727</v>
      </c>
      <c r="B2161" s="185">
        <v>0</v>
      </c>
      <c r="C2161" s="916">
        <v>65336</v>
      </c>
      <c r="D2161" s="284">
        <v>1E-4</v>
      </c>
      <c r="E2161" s="91">
        <v>0</v>
      </c>
      <c r="F2161" s="186">
        <v>0</v>
      </c>
      <c r="G2161" s="186">
        <v>0</v>
      </c>
      <c r="H2161" s="186">
        <v>0</v>
      </c>
      <c r="I2161" s="187">
        <v>0</v>
      </c>
      <c r="J2161" s="186">
        <v>0</v>
      </c>
      <c r="K2161" s="186">
        <v>0</v>
      </c>
      <c r="L2161" s="186">
        <v>0</v>
      </c>
      <c r="M2161" s="186">
        <v>0</v>
      </c>
      <c r="N2161" s="188">
        <v>0</v>
      </c>
      <c r="O2161" s="189">
        <v>0</v>
      </c>
      <c r="P2161" s="186">
        <v>0</v>
      </c>
      <c r="Q2161" s="189">
        <v>0</v>
      </c>
      <c r="R2161" s="189">
        <v>0</v>
      </c>
      <c r="S2161" s="189">
        <v>1E-4</v>
      </c>
      <c r="T2161" s="188">
        <v>0</v>
      </c>
      <c r="U2161" s="187">
        <v>0</v>
      </c>
      <c r="V2161" s="189">
        <v>0</v>
      </c>
      <c r="W2161" s="189">
        <v>0</v>
      </c>
      <c r="X2161" s="188">
        <v>0</v>
      </c>
      <c r="Y2161" s="188">
        <v>0</v>
      </c>
      <c r="Z2161" s="186">
        <v>0</v>
      </c>
      <c r="AA2161" s="186">
        <v>0</v>
      </c>
      <c r="AB2161" s="186">
        <v>0</v>
      </c>
      <c r="AC2161" s="186">
        <v>0</v>
      </c>
      <c r="AD2161" s="188">
        <v>0</v>
      </c>
      <c r="AE2161" s="189">
        <v>0</v>
      </c>
      <c r="AF2161" s="189">
        <v>0</v>
      </c>
      <c r="AG2161" s="189">
        <v>0</v>
      </c>
      <c r="AH2161" s="191">
        <v>0</v>
      </c>
      <c r="AI2161" s="186">
        <v>0</v>
      </c>
      <c r="AJ2161" s="192">
        <v>7501943442818</v>
      </c>
      <c r="AK2161" s="192">
        <v>65102</v>
      </c>
      <c r="AL2161" s="90" t="s">
        <v>279</v>
      </c>
      <c r="AM2161" s="75">
        <v>65336</v>
      </c>
      <c r="AN2161" s="76" t="s">
        <v>615</v>
      </c>
      <c r="AO2161" s="188">
        <v>0</v>
      </c>
      <c r="AP2161" s="188">
        <v>0</v>
      </c>
      <c r="AQ2161" s="187">
        <v>0</v>
      </c>
      <c r="AR2161" s="188">
        <v>0</v>
      </c>
      <c r="AS2161" s="187">
        <v>0</v>
      </c>
      <c r="AT2161" s="188">
        <v>0</v>
      </c>
      <c r="AU2161" s="187">
        <v>0</v>
      </c>
      <c r="AV2161" s="188">
        <v>0</v>
      </c>
      <c r="AW2161" s="187">
        <v>0</v>
      </c>
      <c r="AX2161" s="188">
        <v>0</v>
      </c>
      <c r="AY2161" s="187">
        <v>0</v>
      </c>
      <c r="AZ2161" s="188">
        <v>0</v>
      </c>
      <c r="BA2161" s="187">
        <v>0</v>
      </c>
      <c r="BB2161" s="188">
        <v>0</v>
      </c>
      <c r="BC2161" s="187">
        <v>0</v>
      </c>
      <c r="BD2161" s="75"/>
      <c r="BE2161" s="75"/>
      <c r="BG2161" s="74"/>
      <c r="BH2161" s="74"/>
      <c r="BI2161" s="194"/>
      <c r="BJ2161" s="74"/>
      <c r="BK2161" s="74"/>
      <c r="BL2161" s="74"/>
    </row>
    <row r="2162" spans="1:64" ht="11.25" customHeight="1" x14ac:dyDescent="0.2">
      <c r="A2162" s="184" t="s">
        <v>2721</v>
      </c>
      <c r="B2162" s="185">
        <v>0</v>
      </c>
      <c r="C2162" s="916">
        <v>65440</v>
      </c>
      <c r="D2162" s="284">
        <v>1E-4</v>
      </c>
      <c r="E2162" s="91">
        <v>0</v>
      </c>
      <c r="F2162" s="186">
        <v>0</v>
      </c>
      <c r="G2162" s="186">
        <v>0</v>
      </c>
      <c r="H2162" s="186">
        <v>0</v>
      </c>
      <c r="I2162" s="187">
        <v>0</v>
      </c>
      <c r="J2162" s="186">
        <v>0</v>
      </c>
      <c r="K2162" s="186">
        <v>0</v>
      </c>
      <c r="L2162" s="186">
        <v>0</v>
      </c>
      <c r="M2162" s="186">
        <v>0</v>
      </c>
      <c r="N2162" s="188">
        <v>0</v>
      </c>
      <c r="O2162" s="189">
        <v>0</v>
      </c>
      <c r="P2162" s="186">
        <v>0</v>
      </c>
      <c r="Q2162" s="189">
        <v>0</v>
      </c>
      <c r="R2162" s="189">
        <v>0</v>
      </c>
      <c r="S2162" s="189">
        <v>1E-4</v>
      </c>
      <c r="T2162" s="188">
        <v>0</v>
      </c>
      <c r="U2162" s="187">
        <v>0</v>
      </c>
      <c r="V2162" s="189">
        <v>0</v>
      </c>
      <c r="W2162" s="189">
        <v>0</v>
      </c>
      <c r="X2162" s="188">
        <v>0</v>
      </c>
      <c r="Y2162" s="188">
        <v>0</v>
      </c>
      <c r="Z2162" s="186">
        <v>0</v>
      </c>
      <c r="AA2162" s="186">
        <v>0</v>
      </c>
      <c r="AB2162" s="186">
        <v>0</v>
      </c>
      <c r="AC2162" s="186">
        <v>0</v>
      </c>
      <c r="AD2162" s="188">
        <v>0</v>
      </c>
      <c r="AE2162" s="189">
        <v>0</v>
      </c>
      <c r="AF2162" s="189">
        <v>0</v>
      </c>
      <c r="AG2162" s="189">
        <v>0</v>
      </c>
      <c r="AH2162" s="191">
        <v>0</v>
      </c>
      <c r="AI2162" s="186">
        <v>0</v>
      </c>
      <c r="AJ2162" s="192">
        <v>7501943442818</v>
      </c>
      <c r="AK2162" s="192">
        <v>65102</v>
      </c>
      <c r="AL2162" s="90" t="s">
        <v>279</v>
      </c>
      <c r="AM2162" s="75">
        <v>65440</v>
      </c>
      <c r="AN2162" s="76" t="s">
        <v>615</v>
      </c>
      <c r="AO2162" s="188">
        <v>0</v>
      </c>
      <c r="AP2162" s="188">
        <v>0</v>
      </c>
      <c r="AQ2162" s="187">
        <v>0</v>
      </c>
      <c r="AR2162" s="188">
        <v>0</v>
      </c>
      <c r="AS2162" s="187">
        <v>0</v>
      </c>
      <c r="AT2162" s="188">
        <v>0</v>
      </c>
      <c r="AU2162" s="187">
        <v>0</v>
      </c>
      <c r="AV2162" s="188">
        <v>0</v>
      </c>
      <c r="AW2162" s="187">
        <v>0</v>
      </c>
      <c r="AX2162" s="188">
        <v>0</v>
      </c>
      <c r="AY2162" s="187">
        <v>0</v>
      </c>
      <c r="AZ2162" s="188">
        <v>0</v>
      </c>
      <c r="BA2162" s="187">
        <v>0</v>
      </c>
      <c r="BB2162" s="188">
        <v>0</v>
      </c>
      <c r="BC2162" s="187">
        <v>0</v>
      </c>
      <c r="BD2162" s="75"/>
      <c r="BE2162" s="75"/>
      <c r="BG2162" s="74"/>
      <c r="BH2162" s="74"/>
      <c r="BI2162" s="194"/>
      <c r="BJ2162" s="74"/>
      <c r="BK2162" s="74"/>
      <c r="BL2162" s="74"/>
    </row>
    <row r="2163" spans="1:64" ht="11.25" customHeight="1" x14ac:dyDescent="0.2">
      <c r="A2163" s="184" t="s">
        <v>2728</v>
      </c>
      <c r="B2163" s="185">
        <v>0</v>
      </c>
      <c r="C2163" s="916">
        <v>65410</v>
      </c>
      <c r="D2163" s="284">
        <v>1E-4</v>
      </c>
      <c r="E2163" s="91">
        <v>0</v>
      </c>
      <c r="F2163" s="186">
        <v>0</v>
      </c>
      <c r="G2163" s="186">
        <v>0</v>
      </c>
      <c r="H2163" s="186">
        <v>0</v>
      </c>
      <c r="I2163" s="187">
        <v>0</v>
      </c>
      <c r="J2163" s="186">
        <v>0</v>
      </c>
      <c r="K2163" s="186">
        <v>0</v>
      </c>
      <c r="L2163" s="186">
        <v>0</v>
      </c>
      <c r="M2163" s="186">
        <v>0</v>
      </c>
      <c r="N2163" s="188">
        <v>0</v>
      </c>
      <c r="O2163" s="189">
        <v>0</v>
      </c>
      <c r="P2163" s="186">
        <v>0</v>
      </c>
      <c r="Q2163" s="189">
        <v>0</v>
      </c>
      <c r="R2163" s="189">
        <v>0</v>
      </c>
      <c r="S2163" s="189">
        <v>1E-4</v>
      </c>
      <c r="T2163" s="188">
        <v>0</v>
      </c>
      <c r="U2163" s="187">
        <v>0</v>
      </c>
      <c r="V2163" s="189">
        <v>0</v>
      </c>
      <c r="W2163" s="189">
        <v>0</v>
      </c>
      <c r="X2163" s="188">
        <v>0</v>
      </c>
      <c r="Y2163" s="188">
        <v>0</v>
      </c>
      <c r="Z2163" s="186">
        <v>0</v>
      </c>
      <c r="AA2163" s="186">
        <v>0</v>
      </c>
      <c r="AB2163" s="186">
        <v>0</v>
      </c>
      <c r="AC2163" s="186">
        <v>0</v>
      </c>
      <c r="AD2163" s="188">
        <v>0</v>
      </c>
      <c r="AE2163" s="189">
        <v>0</v>
      </c>
      <c r="AF2163" s="189">
        <v>0</v>
      </c>
      <c r="AG2163" s="189">
        <v>0</v>
      </c>
      <c r="AH2163" s="191">
        <v>0</v>
      </c>
      <c r="AI2163" s="186">
        <v>0</v>
      </c>
      <c r="AJ2163" s="192">
        <v>7501943442818</v>
      </c>
      <c r="AK2163" s="192">
        <v>65102</v>
      </c>
      <c r="AL2163" s="90" t="s">
        <v>279</v>
      </c>
      <c r="AM2163" s="75">
        <v>65410</v>
      </c>
      <c r="AN2163" s="76" t="s">
        <v>615</v>
      </c>
      <c r="AO2163" s="188">
        <v>0</v>
      </c>
      <c r="AP2163" s="188">
        <v>0</v>
      </c>
      <c r="AQ2163" s="187">
        <v>0</v>
      </c>
      <c r="AR2163" s="188">
        <v>0</v>
      </c>
      <c r="AS2163" s="187">
        <v>0</v>
      </c>
      <c r="AT2163" s="188">
        <v>0</v>
      </c>
      <c r="AU2163" s="187">
        <v>0</v>
      </c>
      <c r="AV2163" s="188">
        <v>0</v>
      </c>
      <c r="AW2163" s="187">
        <v>0</v>
      </c>
      <c r="AX2163" s="188">
        <v>0</v>
      </c>
      <c r="AY2163" s="187">
        <v>0</v>
      </c>
      <c r="AZ2163" s="188">
        <v>0</v>
      </c>
      <c r="BA2163" s="187">
        <v>0</v>
      </c>
      <c r="BB2163" s="188">
        <v>0</v>
      </c>
      <c r="BC2163" s="187">
        <v>0</v>
      </c>
      <c r="BD2163" s="75"/>
      <c r="BE2163" s="75"/>
      <c r="BG2163" s="74"/>
      <c r="BH2163" s="74"/>
      <c r="BI2163" s="194"/>
      <c r="BJ2163" s="74"/>
      <c r="BK2163" s="74"/>
      <c r="BL2163" s="74"/>
    </row>
    <row r="2164" spans="1:64" ht="11.25" customHeight="1" x14ac:dyDescent="0.2">
      <c r="A2164" s="184" t="s">
        <v>2729</v>
      </c>
      <c r="B2164" s="185">
        <v>0</v>
      </c>
      <c r="C2164" s="916">
        <v>65430</v>
      </c>
      <c r="D2164" s="284">
        <v>1E-4</v>
      </c>
      <c r="E2164" s="91">
        <v>0</v>
      </c>
      <c r="F2164" s="186">
        <v>0</v>
      </c>
      <c r="G2164" s="186">
        <v>0</v>
      </c>
      <c r="H2164" s="186">
        <v>0</v>
      </c>
      <c r="I2164" s="187">
        <v>0</v>
      </c>
      <c r="J2164" s="186">
        <v>0</v>
      </c>
      <c r="K2164" s="186">
        <v>0</v>
      </c>
      <c r="L2164" s="186">
        <v>0</v>
      </c>
      <c r="M2164" s="186">
        <v>0</v>
      </c>
      <c r="N2164" s="188">
        <v>0</v>
      </c>
      <c r="O2164" s="189">
        <v>0</v>
      </c>
      <c r="P2164" s="186">
        <v>0</v>
      </c>
      <c r="Q2164" s="189">
        <v>0</v>
      </c>
      <c r="R2164" s="189">
        <v>0</v>
      </c>
      <c r="S2164" s="189">
        <v>1E-4</v>
      </c>
      <c r="T2164" s="188">
        <v>0</v>
      </c>
      <c r="U2164" s="187">
        <v>0</v>
      </c>
      <c r="V2164" s="189">
        <v>0</v>
      </c>
      <c r="W2164" s="189">
        <v>0</v>
      </c>
      <c r="X2164" s="188">
        <v>0</v>
      </c>
      <c r="Y2164" s="188">
        <v>0</v>
      </c>
      <c r="Z2164" s="186">
        <v>0</v>
      </c>
      <c r="AA2164" s="186">
        <v>0</v>
      </c>
      <c r="AB2164" s="186">
        <v>0</v>
      </c>
      <c r="AC2164" s="186">
        <v>0</v>
      </c>
      <c r="AD2164" s="188">
        <v>0</v>
      </c>
      <c r="AE2164" s="189">
        <v>0</v>
      </c>
      <c r="AF2164" s="189">
        <v>0</v>
      </c>
      <c r="AG2164" s="189">
        <v>0</v>
      </c>
      <c r="AH2164" s="191">
        <v>0</v>
      </c>
      <c r="AI2164" s="186">
        <v>0</v>
      </c>
      <c r="AJ2164" s="192">
        <v>7506425616428</v>
      </c>
      <c r="AK2164" s="192" t="s">
        <v>262</v>
      </c>
      <c r="AL2164" s="90" t="s">
        <v>278</v>
      </c>
      <c r="AM2164" s="75">
        <v>65430</v>
      </c>
      <c r="AN2164" s="76" t="s">
        <v>615</v>
      </c>
      <c r="AO2164" s="188">
        <v>0</v>
      </c>
      <c r="AP2164" s="188">
        <v>0</v>
      </c>
      <c r="AQ2164" s="187">
        <v>0</v>
      </c>
      <c r="AR2164" s="188">
        <v>0</v>
      </c>
      <c r="AS2164" s="187">
        <v>0</v>
      </c>
      <c r="AT2164" s="188">
        <v>0</v>
      </c>
      <c r="AU2164" s="187">
        <v>0</v>
      </c>
      <c r="AV2164" s="188">
        <v>0</v>
      </c>
      <c r="AW2164" s="187">
        <v>0</v>
      </c>
      <c r="AX2164" s="188">
        <v>0</v>
      </c>
      <c r="AY2164" s="187">
        <v>0</v>
      </c>
      <c r="AZ2164" s="188">
        <v>0</v>
      </c>
      <c r="BA2164" s="187">
        <v>0</v>
      </c>
      <c r="BB2164" s="188">
        <v>0</v>
      </c>
      <c r="BC2164" s="187">
        <v>0</v>
      </c>
      <c r="BD2164" s="75"/>
      <c r="BE2164" s="75"/>
      <c r="BG2164" s="74"/>
      <c r="BH2164" s="74"/>
      <c r="BI2164" s="194"/>
      <c r="BJ2164" s="74"/>
      <c r="BK2164" s="74"/>
      <c r="BL2164" s="74"/>
    </row>
    <row r="2165" spans="1:64" ht="11.25" customHeight="1" x14ac:dyDescent="0.2">
      <c r="A2165" s="184" t="s">
        <v>2730</v>
      </c>
      <c r="B2165" s="185">
        <v>0</v>
      </c>
      <c r="C2165" s="916">
        <v>65248</v>
      </c>
      <c r="D2165" s="284">
        <v>1E-4</v>
      </c>
      <c r="E2165" s="91">
        <v>0</v>
      </c>
      <c r="F2165" s="186">
        <v>0</v>
      </c>
      <c r="G2165" s="186">
        <v>0</v>
      </c>
      <c r="H2165" s="186">
        <v>0</v>
      </c>
      <c r="I2165" s="187">
        <v>0</v>
      </c>
      <c r="J2165" s="186">
        <v>0</v>
      </c>
      <c r="K2165" s="186">
        <v>0</v>
      </c>
      <c r="L2165" s="186">
        <v>0</v>
      </c>
      <c r="M2165" s="186">
        <v>0</v>
      </c>
      <c r="N2165" s="188">
        <v>0</v>
      </c>
      <c r="O2165" s="189">
        <v>0</v>
      </c>
      <c r="P2165" s="186">
        <v>0</v>
      </c>
      <c r="Q2165" s="189">
        <v>0</v>
      </c>
      <c r="R2165" s="189">
        <v>0</v>
      </c>
      <c r="S2165" s="189">
        <v>1E-4</v>
      </c>
      <c r="T2165" s="188">
        <v>0</v>
      </c>
      <c r="U2165" s="187">
        <v>0</v>
      </c>
      <c r="V2165" s="189">
        <v>0</v>
      </c>
      <c r="W2165" s="189">
        <v>0</v>
      </c>
      <c r="X2165" s="188">
        <v>0</v>
      </c>
      <c r="Y2165" s="188">
        <v>0</v>
      </c>
      <c r="Z2165" s="186">
        <v>0</v>
      </c>
      <c r="AA2165" s="186">
        <v>0</v>
      </c>
      <c r="AB2165" s="186">
        <v>0</v>
      </c>
      <c r="AC2165" s="186">
        <v>0</v>
      </c>
      <c r="AD2165" s="188">
        <v>0</v>
      </c>
      <c r="AE2165" s="189">
        <v>0</v>
      </c>
      <c r="AF2165" s="189">
        <v>0</v>
      </c>
      <c r="AG2165" s="189">
        <v>0</v>
      </c>
      <c r="AH2165" s="191">
        <v>0</v>
      </c>
      <c r="AI2165" s="186">
        <v>0</v>
      </c>
      <c r="AJ2165" s="192">
        <v>7501943495234</v>
      </c>
      <c r="AK2165" s="192" t="s">
        <v>262</v>
      </c>
      <c r="AL2165" s="90" t="s">
        <v>278</v>
      </c>
      <c r="AM2165" s="75">
        <v>65248</v>
      </c>
      <c r="AN2165" s="76" t="s">
        <v>615</v>
      </c>
      <c r="AO2165" s="188">
        <v>0</v>
      </c>
      <c r="AP2165" s="188">
        <v>0</v>
      </c>
      <c r="AQ2165" s="187">
        <v>0</v>
      </c>
      <c r="AR2165" s="188">
        <v>0</v>
      </c>
      <c r="AS2165" s="187">
        <v>0</v>
      </c>
      <c r="AT2165" s="188">
        <v>0</v>
      </c>
      <c r="AU2165" s="187">
        <v>0</v>
      </c>
      <c r="AV2165" s="188">
        <v>0</v>
      </c>
      <c r="AW2165" s="187">
        <v>0</v>
      </c>
      <c r="AX2165" s="188">
        <v>0</v>
      </c>
      <c r="AY2165" s="187">
        <v>0</v>
      </c>
      <c r="AZ2165" s="188">
        <v>0</v>
      </c>
      <c r="BA2165" s="187">
        <v>0</v>
      </c>
      <c r="BB2165" s="188">
        <v>0</v>
      </c>
      <c r="BC2165" s="187">
        <v>0</v>
      </c>
      <c r="BD2165" s="75"/>
      <c r="BE2165" s="75"/>
      <c r="BG2165" s="74"/>
      <c r="BH2165" s="74"/>
      <c r="BI2165" s="194"/>
      <c r="BJ2165" s="74"/>
      <c r="BK2165" s="74"/>
      <c r="BL2165" s="74"/>
    </row>
    <row r="2166" spans="1:64" ht="11.25" customHeight="1" x14ac:dyDescent="0.2">
      <c r="A2166" s="184" t="s">
        <v>2731</v>
      </c>
      <c r="B2166" s="185">
        <v>0</v>
      </c>
      <c r="C2166" s="916">
        <v>65325</v>
      </c>
      <c r="D2166" s="284">
        <v>1E-4</v>
      </c>
      <c r="E2166" s="91">
        <v>0</v>
      </c>
      <c r="F2166" s="186">
        <v>0</v>
      </c>
      <c r="G2166" s="186">
        <v>0</v>
      </c>
      <c r="H2166" s="186">
        <v>0</v>
      </c>
      <c r="I2166" s="187">
        <v>0</v>
      </c>
      <c r="J2166" s="186">
        <v>0</v>
      </c>
      <c r="K2166" s="186">
        <v>0</v>
      </c>
      <c r="L2166" s="186">
        <v>0</v>
      </c>
      <c r="M2166" s="186">
        <v>0</v>
      </c>
      <c r="N2166" s="188">
        <v>0</v>
      </c>
      <c r="O2166" s="189">
        <v>0</v>
      </c>
      <c r="P2166" s="186">
        <v>0</v>
      </c>
      <c r="Q2166" s="189">
        <v>0</v>
      </c>
      <c r="R2166" s="189">
        <v>0</v>
      </c>
      <c r="S2166" s="189">
        <v>1E-4</v>
      </c>
      <c r="T2166" s="188">
        <v>0</v>
      </c>
      <c r="U2166" s="187">
        <v>0</v>
      </c>
      <c r="V2166" s="189">
        <v>0</v>
      </c>
      <c r="W2166" s="189">
        <v>0</v>
      </c>
      <c r="X2166" s="188">
        <v>0</v>
      </c>
      <c r="Y2166" s="188">
        <v>0</v>
      </c>
      <c r="Z2166" s="186">
        <v>0</v>
      </c>
      <c r="AA2166" s="186">
        <v>0</v>
      </c>
      <c r="AB2166" s="186">
        <v>0</v>
      </c>
      <c r="AC2166" s="186">
        <v>0</v>
      </c>
      <c r="AD2166" s="188">
        <v>0</v>
      </c>
      <c r="AE2166" s="189">
        <v>0</v>
      </c>
      <c r="AF2166" s="189">
        <v>0</v>
      </c>
      <c r="AG2166" s="189">
        <v>0</v>
      </c>
      <c r="AH2166" s="191">
        <v>0</v>
      </c>
      <c r="AI2166" s="186">
        <v>0</v>
      </c>
      <c r="AJ2166" s="192">
        <v>7501943495234</v>
      </c>
      <c r="AK2166" s="192">
        <v>65248</v>
      </c>
      <c r="AL2166" s="90" t="s">
        <v>279</v>
      </c>
      <c r="AM2166" s="75">
        <v>65325</v>
      </c>
      <c r="AN2166" s="76" t="s">
        <v>615</v>
      </c>
      <c r="AO2166" s="188">
        <v>0</v>
      </c>
      <c r="AP2166" s="188">
        <v>0</v>
      </c>
      <c r="AQ2166" s="187">
        <v>0</v>
      </c>
      <c r="AR2166" s="188">
        <v>0</v>
      </c>
      <c r="AS2166" s="187">
        <v>0</v>
      </c>
      <c r="AT2166" s="188">
        <v>0</v>
      </c>
      <c r="AU2166" s="187">
        <v>0</v>
      </c>
      <c r="AV2166" s="188">
        <v>0</v>
      </c>
      <c r="AW2166" s="187">
        <v>0</v>
      </c>
      <c r="AX2166" s="188">
        <v>0</v>
      </c>
      <c r="AY2166" s="187">
        <v>0</v>
      </c>
      <c r="AZ2166" s="188">
        <v>0</v>
      </c>
      <c r="BA2166" s="187">
        <v>0</v>
      </c>
      <c r="BB2166" s="188">
        <v>0</v>
      </c>
      <c r="BC2166" s="187">
        <v>0</v>
      </c>
      <c r="BD2166" s="75"/>
      <c r="BE2166" s="75"/>
      <c r="BG2166" s="74"/>
      <c r="BH2166" s="74"/>
      <c r="BI2166" s="194"/>
      <c r="BJ2166" s="74"/>
      <c r="BK2166" s="74"/>
      <c r="BL2166" s="74"/>
    </row>
    <row r="2167" spans="1:64" ht="11.25" customHeight="1" x14ac:dyDescent="0.2">
      <c r="A2167" s="184" t="s">
        <v>2732</v>
      </c>
      <c r="B2167" s="185">
        <v>0</v>
      </c>
      <c r="C2167" s="916">
        <v>65378</v>
      </c>
      <c r="D2167" s="284">
        <v>1E-4</v>
      </c>
      <c r="E2167" s="91">
        <v>0</v>
      </c>
      <c r="F2167" s="186">
        <v>0</v>
      </c>
      <c r="G2167" s="186">
        <v>0</v>
      </c>
      <c r="H2167" s="186">
        <v>0</v>
      </c>
      <c r="I2167" s="187">
        <v>0</v>
      </c>
      <c r="J2167" s="186">
        <v>0</v>
      </c>
      <c r="K2167" s="186">
        <v>0</v>
      </c>
      <c r="L2167" s="186">
        <v>0</v>
      </c>
      <c r="M2167" s="186">
        <v>0</v>
      </c>
      <c r="N2167" s="188">
        <v>0</v>
      </c>
      <c r="O2167" s="189">
        <v>0</v>
      </c>
      <c r="P2167" s="186">
        <v>0</v>
      </c>
      <c r="Q2167" s="189">
        <v>0</v>
      </c>
      <c r="R2167" s="189">
        <v>0</v>
      </c>
      <c r="S2167" s="189">
        <v>1E-4</v>
      </c>
      <c r="T2167" s="188">
        <v>0</v>
      </c>
      <c r="U2167" s="187">
        <v>0</v>
      </c>
      <c r="V2167" s="189">
        <v>0</v>
      </c>
      <c r="W2167" s="189">
        <v>0</v>
      </c>
      <c r="X2167" s="188">
        <v>0</v>
      </c>
      <c r="Y2167" s="188">
        <v>0</v>
      </c>
      <c r="Z2167" s="186">
        <v>0</v>
      </c>
      <c r="AA2167" s="186">
        <v>0</v>
      </c>
      <c r="AB2167" s="186">
        <v>0</v>
      </c>
      <c r="AC2167" s="186">
        <v>0</v>
      </c>
      <c r="AD2167" s="188">
        <v>0</v>
      </c>
      <c r="AE2167" s="189">
        <v>0</v>
      </c>
      <c r="AF2167" s="189">
        <v>0</v>
      </c>
      <c r="AG2167" s="189">
        <v>0</v>
      </c>
      <c r="AH2167" s="191">
        <v>0</v>
      </c>
      <c r="AI2167" s="186">
        <v>0</v>
      </c>
      <c r="AJ2167" s="192">
        <v>7501943495234</v>
      </c>
      <c r="AK2167" s="192">
        <v>65248</v>
      </c>
      <c r="AL2167" s="90" t="s">
        <v>279</v>
      </c>
      <c r="AM2167" s="75">
        <v>65378</v>
      </c>
      <c r="AN2167" s="76" t="s">
        <v>615</v>
      </c>
      <c r="AO2167" s="188">
        <v>0</v>
      </c>
      <c r="AP2167" s="188">
        <v>0</v>
      </c>
      <c r="AQ2167" s="187">
        <v>0</v>
      </c>
      <c r="AR2167" s="188">
        <v>0</v>
      </c>
      <c r="AS2167" s="187">
        <v>0</v>
      </c>
      <c r="AT2167" s="188">
        <v>0</v>
      </c>
      <c r="AU2167" s="187">
        <v>0</v>
      </c>
      <c r="AV2167" s="188">
        <v>0</v>
      </c>
      <c r="AW2167" s="187">
        <v>0</v>
      </c>
      <c r="AX2167" s="188">
        <v>0</v>
      </c>
      <c r="AY2167" s="187">
        <v>0</v>
      </c>
      <c r="AZ2167" s="188">
        <v>0</v>
      </c>
      <c r="BA2167" s="187">
        <v>0</v>
      </c>
      <c r="BB2167" s="188">
        <v>0</v>
      </c>
      <c r="BC2167" s="187">
        <v>0</v>
      </c>
      <c r="BD2167" s="75"/>
      <c r="BE2167" s="75"/>
      <c r="BG2167" s="74"/>
      <c r="BH2167" s="74"/>
      <c r="BI2167" s="194"/>
      <c r="BJ2167" s="74"/>
      <c r="BK2167" s="74"/>
      <c r="BL2167" s="74"/>
    </row>
    <row r="2168" spans="1:64" ht="11.25" customHeight="1" x14ac:dyDescent="0.2">
      <c r="A2168" s="184" t="s">
        <v>2733</v>
      </c>
      <c r="B2168" s="185">
        <v>0</v>
      </c>
      <c r="C2168" s="916">
        <v>65544</v>
      </c>
      <c r="D2168" s="284">
        <v>1E-4</v>
      </c>
      <c r="E2168" s="91">
        <v>0</v>
      </c>
      <c r="F2168" s="186">
        <v>0</v>
      </c>
      <c r="G2168" s="186">
        <v>0</v>
      </c>
      <c r="H2168" s="186">
        <v>0</v>
      </c>
      <c r="I2168" s="187">
        <v>0</v>
      </c>
      <c r="J2168" s="186">
        <v>0</v>
      </c>
      <c r="K2168" s="186">
        <v>0</v>
      </c>
      <c r="L2168" s="186">
        <v>0</v>
      </c>
      <c r="M2168" s="186">
        <v>0</v>
      </c>
      <c r="N2168" s="188">
        <v>0</v>
      </c>
      <c r="O2168" s="189">
        <v>0</v>
      </c>
      <c r="P2168" s="186">
        <v>0</v>
      </c>
      <c r="Q2168" s="189">
        <v>0</v>
      </c>
      <c r="R2168" s="189">
        <v>0</v>
      </c>
      <c r="S2168" s="189">
        <v>1E-4</v>
      </c>
      <c r="T2168" s="188">
        <v>0</v>
      </c>
      <c r="U2168" s="187">
        <v>0</v>
      </c>
      <c r="V2168" s="189">
        <v>0</v>
      </c>
      <c r="W2168" s="189">
        <v>0</v>
      </c>
      <c r="X2168" s="188">
        <v>0</v>
      </c>
      <c r="Y2168" s="188">
        <v>0</v>
      </c>
      <c r="Z2168" s="186">
        <v>0</v>
      </c>
      <c r="AA2168" s="186">
        <v>0</v>
      </c>
      <c r="AB2168" s="186">
        <v>0</v>
      </c>
      <c r="AC2168" s="186">
        <v>0</v>
      </c>
      <c r="AD2168" s="188">
        <v>0</v>
      </c>
      <c r="AE2168" s="189">
        <v>0</v>
      </c>
      <c r="AF2168" s="189">
        <v>0</v>
      </c>
      <c r="AG2168" s="189">
        <v>0</v>
      </c>
      <c r="AH2168" s="191">
        <v>0</v>
      </c>
      <c r="AI2168" s="186">
        <v>0</v>
      </c>
      <c r="AJ2168" s="192">
        <v>7506425621118</v>
      </c>
      <c r="AK2168" s="192" t="s">
        <v>262</v>
      </c>
      <c r="AL2168" s="90" t="s">
        <v>279</v>
      </c>
      <c r="AM2168" s="75">
        <v>65544</v>
      </c>
      <c r="AN2168" s="76" t="s">
        <v>615</v>
      </c>
      <c r="AO2168" s="188">
        <v>0</v>
      </c>
      <c r="AP2168" s="188">
        <v>0</v>
      </c>
      <c r="AQ2168" s="187">
        <v>0</v>
      </c>
      <c r="AR2168" s="188">
        <v>0</v>
      </c>
      <c r="AS2168" s="187">
        <v>0</v>
      </c>
      <c r="AT2168" s="188">
        <v>0</v>
      </c>
      <c r="AU2168" s="187">
        <v>0</v>
      </c>
      <c r="AV2168" s="188">
        <v>0</v>
      </c>
      <c r="AW2168" s="187">
        <v>0</v>
      </c>
      <c r="AX2168" s="188">
        <v>0</v>
      </c>
      <c r="AY2168" s="187">
        <v>0</v>
      </c>
      <c r="AZ2168" s="188">
        <v>0</v>
      </c>
      <c r="BA2168" s="187">
        <v>0</v>
      </c>
      <c r="BB2168" s="188">
        <v>0</v>
      </c>
      <c r="BC2168" s="187">
        <v>0</v>
      </c>
      <c r="BD2168" s="75"/>
      <c r="BE2168" s="75"/>
      <c r="BG2168" s="74"/>
      <c r="BH2168" s="74"/>
      <c r="BI2168" s="194"/>
      <c r="BJ2168" s="74"/>
      <c r="BK2168" s="74"/>
      <c r="BL2168" s="74"/>
    </row>
    <row r="2169" spans="1:64" ht="11.25" customHeight="1" x14ac:dyDescent="0.2">
      <c r="A2169" s="184" t="s">
        <v>2734</v>
      </c>
      <c r="B2169" s="185">
        <v>0</v>
      </c>
      <c r="C2169" s="916">
        <v>65811</v>
      </c>
      <c r="D2169" s="284">
        <v>1E-4</v>
      </c>
      <c r="E2169" s="91">
        <v>0</v>
      </c>
      <c r="F2169" s="186">
        <v>0</v>
      </c>
      <c r="G2169" s="186">
        <v>0</v>
      </c>
      <c r="H2169" s="186">
        <v>0</v>
      </c>
      <c r="I2169" s="187">
        <v>0</v>
      </c>
      <c r="J2169" s="186">
        <v>0</v>
      </c>
      <c r="K2169" s="186">
        <v>0</v>
      </c>
      <c r="L2169" s="186">
        <v>0</v>
      </c>
      <c r="M2169" s="186">
        <v>0</v>
      </c>
      <c r="N2169" s="188">
        <v>0</v>
      </c>
      <c r="O2169" s="189">
        <v>0</v>
      </c>
      <c r="P2169" s="186">
        <v>0</v>
      </c>
      <c r="Q2169" s="189">
        <v>0</v>
      </c>
      <c r="R2169" s="189">
        <v>0</v>
      </c>
      <c r="S2169" s="189">
        <v>1E-4</v>
      </c>
      <c r="T2169" s="188">
        <v>0</v>
      </c>
      <c r="U2169" s="187">
        <v>0</v>
      </c>
      <c r="V2169" s="189">
        <v>0</v>
      </c>
      <c r="W2169" s="189">
        <v>0</v>
      </c>
      <c r="X2169" s="188">
        <v>0</v>
      </c>
      <c r="Y2169" s="188">
        <v>0</v>
      </c>
      <c r="Z2169" s="186">
        <v>0</v>
      </c>
      <c r="AA2169" s="186">
        <v>0</v>
      </c>
      <c r="AB2169" s="186">
        <v>0</v>
      </c>
      <c r="AC2169" s="186">
        <v>0</v>
      </c>
      <c r="AD2169" s="188">
        <v>0</v>
      </c>
      <c r="AE2169" s="189">
        <v>0</v>
      </c>
      <c r="AF2169" s="189">
        <v>0</v>
      </c>
      <c r="AG2169" s="189">
        <v>0</v>
      </c>
      <c r="AH2169" s="191">
        <v>0</v>
      </c>
      <c r="AI2169" s="186">
        <v>0</v>
      </c>
      <c r="AJ2169" s="192">
        <v>7506425621118</v>
      </c>
      <c r="AK2169" s="192" t="s">
        <v>262</v>
      </c>
      <c r="AL2169" s="90" t="s">
        <v>279</v>
      </c>
      <c r="AM2169" s="75">
        <v>65811</v>
      </c>
      <c r="AN2169" s="76" t="s">
        <v>615</v>
      </c>
      <c r="AO2169" s="188">
        <v>0</v>
      </c>
      <c r="AP2169" s="188">
        <v>0</v>
      </c>
      <c r="AQ2169" s="187">
        <v>0</v>
      </c>
      <c r="AR2169" s="188">
        <v>0</v>
      </c>
      <c r="AS2169" s="187">
        <v>0</v>
      </c>
      <c r="AT2169" s="188">
        <v>0</v>
      </c>
      <c r="AU2169" s="187">
        <v>0</v>
      </c>
      <c r="AV2169" s="188">
        <v>0</v>
      </c>
      <c r="AW2169" s="187">
        <v>0</v>
      </c>
      <c r="AX2169" s="188">
        <v>0</v>
      </c>
      <c r="AY2169" s="187">
        <v>0</v>
      </c>
      <c r="AZ2169" s="188">
        <v>0</v>
      </c>
      <c r="BA2169" s="187">
        <v>0</v>
      </c>
      <c r="BB2169" s="188">
        <v>0</v>
      </c>
      <c r="BC2169" s="187">
        <v>0</v>
      </c>
      <c r="BD2169" s="75"/>
      <c r="BE2169" s="75"/>
      <c r="BG2169" s="74"/>
      <c r="BH2169" s="74"/>
      <c r="BI2169" s="194"/>
      <c r="BJ2169" s="74"/>
      <c r="BK2169" s="74"/>
      <c r="BL2169" s="74"/>
    </row>
    <row r="2170" spans="1:64" ht="11.25" customHeight="1" x14ac:dyDescent="0.2">
      <c r="A2170" s="184" t="s">
        <v>2735</v>
      </c>
      <c r="B2170" s="185">
        <v>0</v>
      </c>
      <c r="C2170" s="916">
        <v>65249</v>
      </c>
      <c r="D2170" s="284">
        <v>1E-4</v>
      </c>
      <c r="E2170" s="91">
        <v>0</v>
      </c>
      <c r="F2170" s="186">
        <v>0</v>
      </c>
      <c r="G2170" s="186">
        <v>0</v>
      </c>
      <c r="H2170" s="186">
        <v>0</v>
      </c>
      <c r="I2170" s="187">
        <v>0</v>
      </c>
      <c r="J2170" s="186">
        <v>0</v>
      </c>
      <c r="K2170" s="186">
        <v>0</v>
      </c>
      <c r="L2170" s="186">
        <v>0</v>
      </c>
      <c r="M2170" s="186">
        <v>0</v>
      </c>
      <c r="N2170" s="188">
        <v>0</v>
      </c>
      <c r="O2170" s="189">
        <v>0</v>
      </c>
      <c r="P2170" s="186">
        <v>0</v>
      </c>
      <c r="Q2170" s="189">
        <v>0</v>
      </c>
      <c r="R2170" s="189">
        <v>0</v>
      </c>
      <c r="S2170" s="189">
        <v>1E-4</v>
      </c>
      <c r="T2170" s="188">
        <v>0</v>
      </c>
      <c r="U2170" s="187">
        <v>0</v>
      </c>
      <c r="V2170" s="189">
        <v>0</v>
      </c>
      <c r="W2170" s="189">
        <v>0</v>
      </c>
      <c r="X2170" s="188">
        <v>0</v>
      </c>
      <c r="Y2170" s="188">
        <v>0</v>
      </c>
      <c r="Z2170" s="186">
        <v>0</v>
      </c>
      <c r="AA2170" s="186">
        <v>0</v>
      </c>
      <c r="AB2170" s="186">
        <v>0</v>
      </c>
      <c r="AC2170" s="186">
        <v>0</v>
      </c>
      <c r="AD2170" s="188">
        <v>0</v>
      </c>
      <c r="AE2170" s="189">
        <v>0</v>
      </c>
      <c r="AF2170" s="189">
        <v>0</v>
      </c>
      <c r="AG2170" s="189">
        <v>0</v>
      </c>
      <c r="AH2170" s="191">
        <v>0</v>
      </c>
      <c r="AI2170" s="186">
        <v>0</v>
      </c>
      <c r="AJ2170" s="192">
        <v>7501943495241</v>
      </c>
      <c r="AK2170" s="192" t="s">
        <v>262</v>
      </c>
      <c r="AL2170" s="90" t="s">
        <v>278</v>
      </c>
      <c r="AM2170" s="75">
        <v>65249</v>
      </c>
      <c r="AN2170" s="76" t="s">
        <v>615</v>
      </c>
      <c r="AO2170" s="188">
        <v>0</v>
      </c>
      <c r="AP2170" s="188">
        <v>0</v>
      </c>
      <c r="AQ2170" s="187">
        <v>0</v>
      </c>
      <c r="AR2170" s="188">
        <v>0</v>
      </c>
      <c r="AS2170" s="187">
        <v>0</v>
      </c>
      <c r="AT2170" s="188">
        <v>0</v>
      </c>
      <c r="AU2170" s="187">
        <v>0</v>
      </c>
      <c r="AV2170" s="188">
        <v>0</v>
      </c>
      <c r="AW2170" s="187">
        <v>0</v>
      </c>
      <c r="AX2170" s="188">
        <v>0</v>
      </c>
      <c r="AY2170" s="187">
        <v>0</v>
      </c>
      <c r="AZ2170" s="188">
        <v>0</v>
      </c>
      <c r="BA2170" s="187">
        <v>0</v>
      </c>
      <c r="BB2170" s="188">
        <v>0</v>
      </c>
      <c r="BC2170" s="187">
        <v>0</v>
      </c>
      <c r="BD2170" s="75"/>
      <c r="BE2170" s="75"/>
      <c r="BG2170" s="74"/>
      <c r="BH2170" s="74"/>
      <c r="BI2170" s="194"/>
      <c r="BJ2170" s="74"/>
      <c r="BK2170" s="74"/>
      <c r="BL2170" s="74"/>
    </row>
    <row r="2171" spans="1:64" ht="11.25" customHeight="1" x14ac:dyDescent="0.2">
      <c r="A2171" s="184" t="s">
        <v>2736</v>
      </c>
      <c r="B2171" s="185">
        <v>0</v>
      </c>
      <c r="C2171" s="916">
        <v>65352</v>
      </c>
      <c r="D2171" s="284">
        <v>1E-4</v>
      </c>
      <c r="E2171" s="91">
        <v>0</v>
      </c>
      <c r="F2171" s="186">
        <v>0</v>
      </c>
      <c r="G2171" s="186">
        <v>0</v>
      </c>
      <c r="H2171" s="186">
        <v>0</v>
      </c>
      <c r="I2171" s="187">
        <v>0</v>
      </c>
      <c r="J2171" s="186">
        <v>0</v>
      </c>
      <c r="K2171" s="186">
        <v>0</v>
      </c>
      <c r="L2171" s="186">
        <v>0</v>
      </c>
      <c r="M2171" s="186">
        <v>0</v>
      </c>
      <c r="N2171" s="188">
        <v>0</v>
      </c>
      <c r="O2171" s="189">
        <v>0</v>
      </c>
      <c r="P2171" s="186">
        <v>0</v>
      </c>
      <c r="Q2171" s="189">
        <v>0</v>
      </c>
      <c r="R2171" s="189">
        <v>0</v>
      </c>
      <c r="S2171" s="189">
        <v>1E-4</v>
      </c>
      <c r="T2171" s="188">
        <v>0</v>
      </c>
      <c r="U2171" s="187">
        <v>0</v>
      </c>
      <c r="V2171" s="189">
        <v>0</v>
      </c>
      <c r="W2171" s="189">
        <v>0</v>
      </c>
      <c r="X2171" s="188">
        <v>0</v>
      </c>
      <c r="Y2171" s="188">
        <v>0</v>
      </c>
      <c r="Z2171" s="186">
        <v>0</v>
      </c>
      <c r="AA2171" s="186">
        <v>0</v>
      </c>
      <c r="AB2171" s="186">
        <v>0</v>
      </c>
      <c r="AC2171" s="186">
        <v>0</v>
      </c>
      <c r="AD2171" s="188">
        <v>0</v>
      </c>
      <c r="AE2171" s="189">
        <v>0</v>
      </c>
      <c r="AF2171" s="189">
        <v>0</v>
      </c>
      <c r="AG2171" s="189">
        <v>0</v>
      </c>
      <c r="AH2171" s="191">
        <v>0</v>
      </c>
      <c r="AI2171" s="186">
        <v>0</v>
      </c>
      <c r="AJ2171" s="192">
        <v>7501943495241</v>
      </c>
      <c r="AK2171" s="192">
        <v>65249</v>
      </c>
      <c r="AL2171" s="90" t="s">
        <v>279</v>
      </c>
      <c r="AM2171" s="75">
        <v>65352</v>
      </c>
      <c r="AN2171" s="76" t="s">
        <v>615</v>
      </c>
      <c r="AO2171" s="188">
        <v>0</v>
      </c>
      <c r="AP2171" s="188">
        <v>0</v>
      </c>
      <c r="AQ2171" s="187">
        <v>0</v>
      </c>
      <c r="AR2171" s="188">
        <v>0</v>
      </c>
      <c r="AS2171" s="187">
        <v>0</v>
      </c>
      <c r="AT2171" s="188">
        <v>0</v>
      </c>
      <c r="AU2171" s="187">
        <v>0</v>
      </c>
      <c r="AV2171" s="188">
        <v>0</v>
      </c>
      <c r="AW2171" s="187">
        <v>0</v>
      </c>
      <c r="AX2171" s="188">
        <v>0</v>
      </c>
      <c r="AY2171" s="187">
        <v>0</v>
      </c>
      <c r="AZ2171" s="188">
        <v>0</v>
      </c>
      <c r="BA2171" s="187">
        <v>0</v>
      </c>
      <c r="BB2171" s="188">
        <v>0</v>
      </c>
      <c r="BC2171" s="187">
        <v>0</v>
      </c>
      <c r="BD2171" s="75"/>
      <c r="BE2171" s="75"/>
      <c r="BG2171" s="74"/>
      <c r="BH2171" s="74"/>
      <c r="BI2171" s="194"/>
      <c r="BJ2171" s="74"/>
      <c r="BK2171" s="74"/>
      <c r="BL2171" s="74"/>
    </row>
    <row r="2172" spans="1:64" ht="11.25" customHeight="1" x14ac:dyDescent="0.2">
      <c r="A2172" s="184" t="s">
        <v>2737</v>
      </c>
      <c r="B2172" s="185">
        <v>0</v>
      </c>
      <c r="C2172" s="916">
        <v>65261</v>
      </c>
      <c r="D2172" s="284">
        <v>1E-4</v>
      </c>
      <c r="E2172" s="91">
        <v>0</v>
      </c>
      <c r="F2172" s="186">
        <v>0</v>
      </c>
      <c r="G2172" s="186">
        <v>0</v>
      </c>
      <c r="H2172" s="186">
        <v>0</v>
      </c>
      <c r="I2172" s="187">
        <v>0</v>
      </c>
      <c r="J2172" s="186">
        <v>0</v>
      </c>
      <c r="K2172" s="186">
        <v>0</v>
      </c>
      <c r="L2172" s="186">
        <v>0</v>
      </c>
      <c r="M2172" s="186">
        <v>0</v>
      </c>
      <c r="N2172" s="188">
        <v>0</v>
      </c>
      <c r="O2172" s="189">
        <v>0</v>
      </c>
      <c r="P2172" s="186">
        <v>0</v>
      </c>
      <c r="Q2172" s="189">
        <v>0</v>
      </c>
      <c r="R2172" s="189">
        <v>0</v>
      </c>
      <c r="S2172" s="189">
        <v>1E-4</v>
      </c>
      <c r="T2172" s="188">
        <v>0</v>
      </c>
      <c r="U2172" s="187">
        <v>0</v>
      </c>
      <c r="V2172" s="189">
        <v>0</v>
      </c>
      <c r="W2172" s="189">
        <v>0</v>
      </c>
      <c r="X2172" s="188">
        <v>0</v>
      </c>
      <c r="Y2172" s="188">
        <v>0</v>
      </c>
      <c r="Z2172" s="186">
        <v>0</v>
      </c>
      <c r="AA2172" s="186">
        <v>0</v>
      </c>
      <c r="AB2172" s="186">
        <v>0</v>
      </c>
      <c r="AC2172" s="186">
        <v>0</v>
      </c>
      <c r="AD2172" s="188">
        <v>0</v>
      </c>
      <c r="AE2172" s="189">
        <v>0</v>
      </c>
      <c r="AF2172" s="189">
        <v>0</v>
      </c>
      <c r="AG2172" s="189">
        <v>0</v>
      </c>
      <c r="AH2172" s="191">
        <v>0</v>
      </c>
      <c r="AI2172" s="186">
        <v>0</v>
      </c>
      <c r="AJ2172" s="192">
        <v>7501943495241</v>
      </c>
      <c r="AK2172" s="192">
        <v>65249</v>
      </c>
      <c r="AL2172" s="90" t="s">
        <v>279</v>
      </c>
      <c r="AM2172" s="75">
        <v>65261</v>
      </c>
      <c r="AN2172" s="76" t="s">
        <v>615</v>
      </c>
      <c r="AO2172" s="188">
        <v>0</v>
      </c>
      <c r="AP2172" s="188">
        <v>0</v>
      </c>
      <c r="AQ2172" s="187">
        <v>0</v>
      </c>
      <c r="AR2172" s="188">
        <v>0</v>
      </c>
      <c r="AS2172" s="187">
        <v>0</v>
      </c>
      <c r="AT2172" s="188">
        <v>0</v>
      </c>
      <c r="AU2172" s="187">
        <v>0</v>
      </c>
      <c r="AV2172" s="188">
        <v>0</v>
      </c>
      <c r="AW2172" s="187">
        <v>0</v>
      </c>
      <c r="AX2172" s="188">
        <v>0</v>
      </c>
      <c r="AY2172" s="187">
        <v>0</v>
      </c>
      <c r="AZ2172" s="188">
        <v>0</v>
      </c>
      <c r="BA2172" s="187">
        <v>0</v>
      </c>
      <c r="BB2172" s="188">
        <v>0</v>
      </c>
      <c r="BC2172" s="187">
        <v>0</v>
      </c>
      <c r="BD2172" s="75"/>
      <c r="BE2172" s="75"/>
      <c r="BG2172" s="74"/>
      <c r="BH2172" s="74"/>
      <c r="BI2172" s="194"/>
      <c r="BJ2172" s="74"/>
      <c r="BK2172" s="74"/>
      <c r="BL2172" s="74"/>
    </row>
    <row r="2173" spans="1:64" ht="11.25" customHeight="1" x14ac:dyDescent="0.2">
      <c r="A2173" s="184" t="s">
        <v>2738</v>
      </c>
      <c r="B2173" s="185">
        <v>0</v>
      </c>
      <c r="C2173" s="916">
        <v>65326</v>
      </c>
      <c r="D2173" s="284">
        <v>1E-4</v>
      </c>
      <c r="E2173" s="91">
        <v>0</v>
      </c>
      <c r="F2173" s="186">
        <v>0</v>
      </c>
      <c r="G2173" s="186">
        <v>0</v>
      </c>
      <c r="H2173" s="186">
        <v>0</v>
      </c>
      <c r="I2173" s="187">
        <v>0</v>
      </c>
      <c r="J2173" s="186">
        <v>0</v>
      </c>
      <c r="K2173" s="186">
        <v>0</v>
      </c>
      <c r="L2173" s="186">
        <v>0</v>
      </c>
      <c r="M2173" s="186">
        <v>0</v>
      </c>
      <c r="N2173" s="188">
        <v>0</v>
      </c>
      <c r="O2173" s="189">
        <v>0</v>
      </c>
      <c r="P2173" s="186">
        <v>0</v>
      </c>
      <c r="Q2173" s="189">
        <v>0</v>
      </c>
      <c r="R2173" s="189">
        <v>0</v>
      </c>
      <c r="S2173" s="189">
        <v>1E-4</v>
      </c>
      <c r="T2173" s="188">
        <v>0</v>
      </c>
      <c r="U2173" s="187">
        <v>0</v>
      </c>
      <c r="V2173" s="189">
        <v>0</v>
      </c>
      <c r="W2173" s="189">
        <v>0</v>
      </c>
      <c r="X2173" s="188">
        <v>0</v>
      </c>
      <c r="Y2173" s="188">
        <v>0</v>
      </c>
      <c r="Z2173" s="186">
        <v>0</v>
      </c>
      <c r="AA2173" s="186">
        <v>0</v>
      </c>
      <c r="AB2173" s="186">
        <v>0</v>
      </c>
      <c r="AC2173" s="186">
        <v>0</v>
      </c>
      <c r="AD2173" s="188">
        <v>0</v>
      </c>
      <c r="AE2173" s="189">
        <v>0</v>
      </c>
      <c r="AF2173" s="189">
        <v>0</v>
      </c>
      <c r="AG2173" s="189">
        <v>0</v>
      </c>
      <c r="AH2173" s="191">
        <v>0</v>
      </c>
      <c r="AI2173" s="186">
        <v>0</v>
      </c>
      <c r="AJ2173" s="192">
        <v>7501943495241</v>
      </c>
      <c r="AK2173" s="192">
        <v>65249</v>
      </c>
      <c r="AL2173" s="90" t="s">
        <v>279</v>
      </c>
      <c r="AM2173" s="75">
        <v>65326</v>
      </c>
      <c r="AN2173" s="76" t="s">
        <v>615</v>
      </c>
      <c r="AO2173" s="188">
        <v>0</v>
      </c>
      <c r="AP2173" s="188">
        <v>0</v>
      </c>
      <c r="AQ2173" s="187">
        <v>0</v>
      </c>
      <c r="AR2173" s="188">
        <v>0</v>
      </c>
      <c r="AS2173" s="187">
        <v>0</v>
      </c>
      <c r="AT2173" s="188">
        <v>0</v>
      </c>
      <c r="AU2173" s="187">
        <v>0</v>
      </c>
      <c r="AV2173" s="188">
        <v>0</v>
      </c>
      <c r="AW2173" s="187">
        <v>0</v>
      </c>
      <c r="AX2173" s="188">
        <v>0</v>
      </c>
      <c r="AY2173" s="187">
        <v>0</v>
      </c>
      <c r="AZ2173" s="188">
        <v>0</v>
      </c>
      <c r="BA2173" s="187">
        <v>0</v>
      </c>
      <c r="BB2173" s="188">
        <v>0</v>
      </c>
      <c r="BC2173" s="187">
        <v>0</v>
      </c>
      <c r="BD2173" s="75"/>
      <c r="BE2173" s="75"/>
      <c r="BG2173" s="74"/>
      <c r="BH2173" s="74"/>
      <c r="BI2173" s="194"/>
      <c r="BJ2173" s="74"/>
      <c r="BK2173" s="74"/>
      <c r="BL2173" s="74"/>
    </row>
    <row r="2174" spans="1:64" ht="11.25" customHeight="1" x14ac:dyDescent="0.2">
      <c r="A2174" s="184" t="s">
        <v>2739</v>
      </c>
      <c r="B2174" s="185">
        <v>0</v>
      </c>
      <c r="C2174" s="916">
        <v>65379</v>
      </c>
      <c r="D2174" s="284">
        <v>1E-4</v>
      </c>
      <c r="E2174" s="91">
        <v>0</v>
      </c>
      <c r="F2174" s="186">
        <v>0</v>
      </c>
      <c r="G2174" s="186">
        <v>0</v>
      </c>
      <c r="H2174" s="186">
        <v>0</v>
      </c>
      <c r="I2174" s="187">
        <v>0</v>
      </c>
      <c r="J2174" s="186">
        <v>0</v>
      </c>
      <c r="K2174" s="186">
        <v>0</v>
      </c>
      <c r="L2174" s="186">
        <v>0</v>
      </c>
      <c r="M2174" s="186">
        <v>0</v>
      </c>
      <c r="N2174" s="188">
        <v>0</v>
      </c>
      <c r="O2174" s="189">
        <v>0</v>
      </c>
      <c r="P2174" s="186">
        <v>0</v>
      </c>
      <c r="Q2174" s="189">
        <v>0</v>
      </c>
      <c r="R2174" s="189">
        <v>0</v>
      </c>
      <c r="S2174" s="189">
        <v>1E-4</v>
      </c>
      <c r="T2174" s="188">
        <v>0</v>
      </c>
      <c r="U2174" s="187">
        <v>0</v>
      </c>
      <c r="V2174" s="189">
        <v>0</v>
      </c>
      <c r="W2174" s="189">
        <v>0</v>
      </c>
      <c r="X2174" s="188">
        <v>0</v>
      </c>
      <c r="Y2174" s="188">
        <v>0</v>
      </c>
      <c r="Z2174" s="186">
        <v>0</v>
      </c>
      <c r="AA2174" s="186">
        <v>0</v>
      </c>
      <c r="AB2174" s="186">
        <v>0</v>
      </c>
      <c r="AC2174" s="186">
        <v>0</v>
      </c>
      <c r="AD2174" s="188">
        <v>0</v>
      </c>
      <c r="AE2174" s="189">
        <v>0</v>
      </c>
      <c r="AF2174" s="189">
        <v>0</v>
      </c>
      <c r="AG2174" s="189">
        <v>0</v>
      </c>
      <c r="AH2174" s="191">
        <v>0</v>
      </c>
      <c r="AI2174" s="186">
        <v>0</v>
      </c>
      <c r="AJ2174" s="192">
        <v>7501943495241</v>
      </c>
      <c r="AK2174" s="192">
        <v>65249</v>
      </c>
      <c r="AL2174" s="90" t="s">
        <v>279</v>
      </c>
      <c r="AM2174" s="75">
        <v>65379</v>
      </c>
      <c r="AN2174" s="76" t="s">
        <v>615</v>
      </c>
      <c r="AO2174" s="188">
        <v>0</v>
      </c>
      <c r="AP2174" s="188">
        <v>0</v>
      </c>
      <c r="AQ2174" s="187">
        <v>0</v>
      </c>
      <c r="AR2174" s="188">
        <v>0</v>
      </c>
      <c r="AS2174" s="187">
        <v>0</v>
      </c>
      <c r="AT2174" s="188">
        <v>0</v>
      </c>
      <c r="AU2174" s="187">
        <v>0</v>
      </c>
      <c r="AV2174" s="188">
        <v>0</v>
      </c>
      <c r="AW2174" s="187">
        <v>0</v>
      </c>
      <c r="AX2174" s="188">
        <v>0</v>
      </c>
      <c r="AY2174" s="187">
        <v>0</v>
      </c>
      <c r="AZ2174" s="188">
        <v>0</v>
      </c>
      <c r="BA2174" s="187">
        <v>0</v>
      </c>
      <c r="BB2174" s="188">
        <v>0</v>
      </c>
      <c r="BC2174" s="187">
        <v>0</v>
      </c>
      <c r="BD2174" s="75"/>
      <c r="BE2174" s="75"/>
      <c r="BG2174" s="74"/>
      <c r="BH2174" s="74"/>
      <c r="BI2174" s="194"/>
      <c r="BJ2174" s="74"/>
      <c r="BK2174" s="74"/>
      <c r="BL2174" s="74"/>
    </row>
    <row r="2175" spans="1:64" ht="11.25" customHeight="1" x14ac:dyDescent="0.2">
      <c r="A2175" s="184" t="s">
        <v>2740</v>
      </c>
      <c r="B2175" s="185">
        <v>0</v>
      </c>
      <c r="C2175" s="916">
        <v>65250</v>
      </c>
      <c r="D2175" s="284">
        <v>1E-4</v>
      </c>
      <c r="E2175" s="91">
        <v>0</v>
      </c>
      <c r="F2175" s="186">
        <v>0</v>
      </c>
      <c r="G2175" s="186">
        <v>0</v>
      </c>
      <c r="H2175" s="186">
        <v>0</v>
      </c>
      <c r="I2175" s="187">
        <v>0</v>
      </c>
      <c r="J2175" s="186">
        <v>0</v>
      </c>
      <c r="K2175" s="186">
        <v>0</v>
      </c>
      <c r="L2175" s="186">
        <v>0</v>
      </c>
      <c r="M2175" s="186">
        <v>0</v>
      </c>
      <c r="N2175" s="188">
        <v>0</v>
      </c>
      <c r="O2175" s="189">
        <v>0</v>
      </c>
      <c r="P2175" s="186">
        <v>0</v>
      </c>
      <c r="Q2175" s="189">
        <v>0</v>
      </c>
      <c r="R2175" s="189">
        <v>0</v>
      </c>
      <c r="S2175" s="189">
        <v>1E-4</v>
      </c>
      <c r="T2175" s="188">
        <v>0</v>
      </c>
      <c r="U2175" s="187">
        <v>0</v>
      </c>
      <c r="V2175" s="189">
        <v>0</v>
      </c>
      <c r="W2175" s="189">
        <v>0</v>
      </c>
      <c r="X2175" s="188">
        <v>0</v>
      </c>
      <c r="Y2175" s="188">
        <v>0</v>
      </c>
      <c r="Z2175" s="186">
        <v>0</v>
      </c>
      <c r="AA2175" s="186">
        <v>0</v>
      </c>
      <c r="AB2175" s="186">
        <v>0</v>
      </c>
      <c r="AC2175" s="186">
        <v>0</v>
      </c>
      <c r="AD2175" s="188">
        <v>0</v>
      </c>
      <c r="AE2175" s="189">
        <v>0</v>
      </c>
      <c r="AF2175" s="189">
        <v>0</v>
      </c>
      <c r="AG2175" s="189">
        <v>0</v>
      </c>
      <c r="AH2175" s="191">
        <v>0</v>
      </c>
      <c r="AI2175" s="186">
        <v>0</v>
      </c>
      <c r="AJ2175" s="192">
        <v>7501943495258</v>
      </c>
      <c r="AK2175" s="192" t="s">
        <v>262</v>
      </c>
      <c r="AL2175" s="90" t="s">
        <v>278</v>
      </c>
      <c r="AM2175" s="75">
        <v>65250</v>
      </c>
      <c r="AN2175" s="76" t="s">
        <v>615</v>
      </c>
      <c r="AO2175" s="188">
        <v>0</v>
      </c>
      <c r="AP2175" s="188">
        <v>0</v>
      </c>
      <c r="AQ2175" s="187">
        <v>0</v>
      </c>
      <c r="AR2175" s="188">
        <v>0</v>
      </c>
      <c r="AS2175" s="187">
        <v>0</v>
      </c>
      <c r="AT2175" s="188">
        <v>0</v>
      </c>
      <c r="AU2175" s="187">
        <v>0</v>
      </c>
      <c r="AV2175" s="188">
        <v>0</v>
      </c>
      <c r="AW2175" s="187">
        <v>0</v>
      </c>
      <c r="AX2175" s="188">
        <v>0</v>
      </c>
      <c r="AY2175" s="187">
        <v>0</v>
      </c>
      <c r="AZ2175" s="188">
        <v>0</v>
      </c>
      <c r="BA2175" s="187">
        <v>0</v>
      </c>
      <c r="BB2175" s="188">
        <v>0</v>
      </c>
      <c r="BC2175" s="187">
        <v>0</v>
      </c>
      <c r="BD2175" s="75"/>
      <c r="BE2175" s="75"/>
      <c r="BG2175" s="74"/>
      <c r="BH2175" s="74"/>
      <c r="BI2175" s="194"/>
      <c r="BJ2175" s="74"/>
      <c r="BK2175" s="74"/>
      <c r="BL2175" s="74"/>
    </row>
    <row r="2176" spans="1:64" ht="11.25" customHeight="1" x14ac:dyDescent="0.2">
      <c r="A2176" s="184" t="s">
        <v>2741</v>
      </c>
      <c r="B2176" s="185">
        <v>0</v>
      </c>
      <c r="C2176" s="916">
        <v>65327</v>
      </c>
      <c r="D2176" s="284">
        <v>1E-4</v>
      </c>
      <c r="E2176" s="91">
        <v>0</v>
      </c>
      <c r="F2176" s="186">
        <v>0</v>
      </c>
      <c r="G2176" s="186">
        <v>0</v>
      </c>
      <c r="H2176" s="186">
        <v>0</v>
      </c>
      <c r="I2176" s="187">
        <v>0</v>
      </c>
      <c r="J2176" s="186">
        <v>0</v>
      </c>
      <c r="K2176" s="186">
        <v>0</v>
      </c>
      <c r="L2176" s="186">
        <v>0</v>
      </c>
      <c r="M2176" s="186">
        <v>0</v>
      </c>
      <c r="N2176" s="188">
        <v>0</v>
      </c>
      <c r="O2176" s="189">
        <v>0</v>
      </c>
      <c r="P2176" s="186">
        <v>0</v>
      </c>
      <c r="Q2176" s="189">
        <v>0</v>
      </c>
      <c r="R2176" s="189">
        <v>0</v>
      </c>
      <c r="S2176" s="189">
        <v>1E-4</v>
      </c>
      <c r="T2176" s="188">
        <v>0</v>
      </c>
      <c r="U2176" s="187">
        <v>0</v>
      </c>
      <c r="V2176" s="189">
        <v>0</v>
      </c>
      <c r="W2176" s="189">
        <v>0</v>
      </c>
      <c r="X2176" s="188">
        <v>0</v>
      </c>
      <c r="Y2176" s="188">
        <v>0</v>
      </c>
      <c r="Z2176" s="186">
        <v>0</v>
      </c>
      <c r="AA2176" s="186">
        <v>0</v>
      </c>
      <c r="AB2176" s="186">
        <v>0</v>
      </c>
      <c r="AC2176" s="186">
        <v>0</v>
      </c>
      <c r="AD2176" s="188">
        <v>0</v>
      </c>
      <c r="AE2176" s="189">
        <v>0</v>
      </c>
      <c r="AF2176" s="189">
        <v>0</v>
      </c>
      <c r="AG2176" s="189">
        <v>0</v>
      </c>
      <c r="AH2176" s="191">
        <v>0</v>
      </c>
      <c r="AI2176" s="186">
        <v>0</v>
      </c>
      <c r="AJ2176" s="192">
        <v>7501943495258</v>
      </c>
      <c r="AK2176" s="192">
        <v>65250</v>
      </c>
      <c r="AL2176" s="90" t="s">
        <v>279</v>
      </c>
      <c r="AM2176" s="75">
        <v>65327</v>
      </c>
      <c r="AN2176" s="76" t="s">
        <v>615</v>
      </c>
      <c r="AO2176" s="188">
        <v>0</v>
      </c>
      <c r="AP2176" s="188">
        <v>0</v>
      </c>
      <c r="AQ2176" s="187">
        <v>0</v>
      </c>
      <c r="AR2176" s="188">
        <v>0</v>
      </c>
      <c r="AS2176" s="187">
        <v>0</v>
      </c>
      <c r="AT2176" s="188">
        <v>0</v>
      </c>
      <c r="AU2176" s="187">
        <v>0</v>
      </c>
      <c r="AV2176" s="188">
        <v>0</v>
      </c>
      <c r="AW2176" s="187">
        <v>0</v>
      </c>
      <c r="AX2176" s="188">
        <v>0</v>
      </c>
      <c r="AY2176" s="187">
        <v>0</v>
      </c>
      <c r="AZ2176" s="188">
        <v>0</v>
      </c>
      <c r="BA2176" s="187">
        <v>0</v>
      </c>
      <c r="BB2176" s="188">
        <v>0</v>
      </c>
      <c r="BC2176" s="187">
        <v>0</v>
      </c>
      <c r="BD2176" s="75"/>
      <c r="BE2176" s="75"/>
      <c r="BG2176" s="74"/>
      <c r="BH2176" s="74"/>
      <c r="BI2176" s="194"/>
      <c r="BJ2176" s="74"/>
      <c r="BK2176" s="74"/>
      <c r="BL2176" s="74"/>
    </row>
    <row r="2177" spans="1:64" ht="11.25" customHeight="1" x14ac:dyDescent="0.2">
      <c r="A2177" s="184" t="s">
        <v>2742</v>
      </c>
      <c r="B2177" s="185">
        <v>0</v>
      </c>
      <c r="C2177" s="916">
        <v>65380</v>
      </c>
      <c r="D2177" s="284">
        <v>1E-4</v>
      </c>
      <c r="E2177" s="91">
        <v>0</v>
      </c>
      <c r="F2177" s="186">
        <v>0</v>
      </c>
      <c r="G2177" s="186">
        <v>0</v>
      </c>
      <c r="H2177" s="186">
        <v>0</v>
      </c>
      <c r="I2177" s="187">
        <v>0</v>
      </c>
      <c r="J2177" s="186">
        <v>0</v>
      </c>
      <c r="K2177" s="186">
        <v>0</v>
      </c>
      <c r="L2177" s="186">
        <v>0</v>
      </c>
      <c r="M2177" s="186">
        <v>0</v>
      </c>
      <c r="N2177" s="188">
        <v>0</v>
      </c>
      <c r="O2177" s="189">
        <v>0</v>
      </c>
      <c r="P2177" s="186">
        <v>0</v>
      </c>
      <c r="Q2177" s="189">
        <v>0</v>
      </c>
      <c r="R2177" s="189">
        <v>0</v>
      </c>
      <c r="S2177" s="189">
        <v>1E-4</v>
      </c>
      <c r="T2177" s="188">
        <v>0</v>
      </c>
      <c r="U2177" s="187">
        <v>0</v>
      </c>
      <c r="V2177" s="189">
        <v>0</v>
      </c>
      <c r="W2177" s="189">
        <v>0</v>
      </c>
      <c r="X2177" s="188">
        <v>0</v>
      </c>
      <c r="Y2177" s="188">
        <v>0</v>
      </c>
      <c r="Z2177" s="186">
        <v>0</v>
      </c>
      <c r="AA2177" s="186">
        <v>0</v>
      </c>
      <c r="AB2177" s="186">
        <v>0</v>
      </c>
      <c r="AC2177" s="186">
        <v>0</v>
      </c>
      <c r="AD2177" s="188">
        <v>0</v>
      </c>
      <c r="AE2177" s="189">
        <v>0</v>
      </c>
      <c r="AF2177" s="189">
        <v>0</v>
      </c>
      <c r="AG2177" s="189">
        <v>0</v>
      </c>
      <c r="AH2177" s="191">
        <v>0</v>
      </c>
      <c r="AI2177" s="186">
        <v>0</v>
      </c>
      <c r="AJ2177" s="192">
        <v>7501943495258</v>
      </c>
      <c r="AK2177" s="192">
        <v>65250</v>
      </c>
      <c r="AL2177" s="90" t="s">
        <v>279</v>
      </c>
      <c r="AM2177" s="75">
        <v>65380</v>
      </c>
      <c r="AN2177" s="76" t="s">
        <v>615</v>
      </c>
      <c r="AO2177" s="188">
        <v>0</v>
      </c>
      <c r="AP2177" s="188">
        <v>0</v>
      </c>
      <c r="AQ2177" s="187">
        <v>0</v>
      </c>
      <c r="AR2177" s="188">
        <v>0</v>
      </c>
      <c r="AS2177" s="187">
        <v>0</v>
      </c>
      <c r="AT2177" s="188">
        <v>0</v>
      </c>
      <c r="AU2177" s="187">
        <v>0</v>
      </c>
      <c r="AV2177" s="188">
        <v>0</v>
      </c>
      <c r="AW2177" s="187">
        <v>0</v>
      </c>
      <c r="AX2177" s="188">
        <v>0</v>
      </c>
      <c r="AY2177" s="187">
        <v>0</v>
      </c>
      <c r="AZ2177" s="188">
        <v>0</v>
      </c>
      <c r="BA2177" s="187">
        <v>0</v>
      </c>
      <c r="BB2177" s="188">
        <v>0</v>
      </c>
      <c r="BC2177" s="187">
        <v>0</v>
      </c>
      <c r="BD2177" s="75"/>
      <c r="BE2177" s="75"/>
      <c r="BG2177" s="74"/>
      <c r="BH2177" s="74"/>
      <c r="BI2177" s="194"/>
      <c r="BJ2177" s="74"/>
      <c r="BK2177" s="74"/>
      <c r="BL2177" s="74"/>
    </row>
    <row r="2178" spans="1:64" ht="11.25" customHeight="1" x14ac:dyDescent="0.2">
      <c r="A2178" s="184" t="s">
        <v>2743</v>
      </c>
      <c r="B2178" s="185">
        <v>0</v>
      </c>
      <c r="C2178" s="916">
        <v>65546</v>
      </c>
      <c r="D2178" s="284">
        <v>1E-4</v>
      </c>
      <c r="E2178" s="91">
        <v>0</v>
      </c>
      <c r="F2178" s="186">
        <v>0</v>
      </c>
      <c r="G2178" s="186">
        <v>0</v>
      </c>
      <c r="H2178" s="186">
        <v>0</v>
      </c>
      <c r="I2178" s="187">
        <v>0</v>
      </c>
      <c r="J2178" s="186">
        <v>0</v>
      </c>
      <c r="K2178" s="186">
        <v>0</v>
      </c>
      <c r="L2178" s="186">
        <v>0</v>
      </c>
      <c r="M2178" s="186">
        <v>0</v>
      </c>
      <c r="N2178" s="188">
        <v>0</v>
      </c>
      <c r="O2178" s="189">
        <v>0</v>
      </c>
      <c r="P2178" s="186">
        <v>0</v>
      </c>
      <c r="Q2178" s="189">
        <v>0</v>
      </c>
      <c r="R2178" s="189">
        <v>0</v>
      </c>
      <c r="S2178" s="189">
        <v>1E-4</v>
      </c>
      <c r="T2178" s="188">
        <v>0</v>
      </c>
      <c r="U2178" s="187">
        <v>0</v>
      </c>
      <c r="V2178" s="189">
        <v>0</v>
      </c>
      <c r="W2178" s="189">
        <v>0</v>
      </c>
      <c r="X2178" s="188">
        <v>0</v>
      </c>
      <c r="Y2178" s="188">
        <v>0</v>
      </c>
      <c r="Z2178" s="186">
        <v>0</v>
      </c>
      <c r="AA2178" s="186">
        <v>0</v>
      </c>
      <c r="AB2178" s="186">
        <v>0</v>
      </c>
      <c r="AC2178" s="186">
        <v>0</v>
      </c>
      <c r="AD2178" s="188">
        <v>0</v>
      </c>
      <c r="AE2178" s="189">
        <v>0</v>
      </c>
      <c r="AF2178" s="189">
        <v>0</v>
      </c>
      <c r="AG2178" s="189">
        <v>0</v>
      </c>
      <c r="AH2178" s="191">
        <v>0</v>
      </c>
      <c r="AI2178" s="186">
        <v>0</v>
      </c>
      <c r="AJ2178" s="192">
        <v>7506425621132</v>
      </c>
      <c r="AK2178" s="192" t="s">
        <v>262</v>
      </c>
      <c r="AL2178" s="90" t="s">
        <v>279</v>
      </c>
      <c r="AM2178" s="75">
        <v>65546</v>
      </c>
      <c r="AN2178" s="76" t="s">
        <v>615</v>
      </c>
      <c r="AO2178" s="188">
        <v>0</v>
      </c>
      <c r="AP2178" s="188">
        <v>0</v>
      </c>
      <c r="AQ2178" s="187">
        <v>0</v>
      </c>
      <c r="AR2178" s="188">
        <v>0</v>
      </c>
      <c r="AS2178" s="187">
        <v>0</v>
      </c>
      <c r="AT2178" s="188">
        <v>0</v>
      </c>
      <c r="AU2178" s="187">
        <v>0</v>
      </c>
      <c r="AV2178" s="188">
        <v>0</v>
      </c>
      <c r="AW2178" s="187">
        <v>0</v>
      </c>
      <c r="AX2178" s="188">
        <v>0</v>
      </c>
      <c r="AY2178" s="187">
        <v>0</v>
      </c>
      <c r="AZ2178" s="188">
        <v>0</v>
      </c>
      <c r="BA2178" s="187">
        <v>0</v>
      </c>
      <c r="BB2178" s="188">
        <v>0</v>
      </c>
      <c r="BC2178" s="187">
        <v>0</v>
      </c>
      <c r="BD2178" s="75"/>
      <c r="BE2178" s="75"/>
      <c r="BG2178" s="74"/>
      <c r="BH2178" s="74"/>
      <c r="BI2178" s="194"/>
      <c r="BJ2178" s="74"/>
      <c r="BK2178" s="74"/>
      <c r="BL2178" s="74"/>
    </row>
    <row r="2179" spans="1:64" ht="11.25" customHeight="1" x14ac:dyDescent="0.2">
      <c r="A2179" s="184" t="s">
        <v>2744</v>
      </c>
      <c r="B2179" s="185">
        <v>0</v>
      </c>
      <c r="C2179" s="916">
        <v>65251</v>
      </c>
      <c r="D2179" s="284">
        <v>1E-4</v>
      </c>
      <c r="E2179" s="91">
        <v>0</v>
      </c>
      <c r="F2179" s="186">
        <v>0</v>
      </c>
      <c r="G2179" s="186">
        <v>0</v>
      </c>
      <c r="H2179" s="186">
        <v>0</v>
      </c>
      <c r="I2179" s="187">
        <v>0</v>
      </c>
      <c r="J2179" s="186">
        <v>0</v>
      </c>
      <c r="K2179" s="186">
        <v>0</v>
      </c>
      <c r="L2179" s="186">
        <v>0</v>
      </c>
      <c r="M2179" s="186">
        <v>0</v>
      </c>
      <c r="N2179" s="188">
        <v>0</v>
      </c>
      <c r="O2179" s="189">
        <v>0</v>
      </c>
      <c r="P2179" s="186">
        <v>0</v>
      </c>
      <c r="Q2179" s="189">
        <v>0</v>
      </c>
      <c r="R2179" s="189">
        <v>0</v>
      </c>
      <c r="S2179" s="189">
        <v>1E-4</v>
      </c>
      <c r="T2179" s="188">
        <v>0</v>
      </c>
      <c r="U2179" s="187">
        <v>0</v>
      </c>
      <c r="V2179" s="189">
        <v>0</v>
      </c>
      <c r="W2179" s="189">
        <v>0</v>
      </c>
      <c r="X2179" s="188">
        <v>0</v>
      </c>
      <c r="Y2179" s="188">
        <v>0</v>
      </c>
      <c r="Z2179" s="186">
        <v>0</v>
      </c>
      <c r="AA2179" s="186">
        <v>0</v>
      </c>
      <c r="AB2179" s="186">
        <v>0</v>
      </c>
      <c r="AC2179" s="186">
        <v>0</v>
      </c>
      <c r="AD2179" s="188">
        <v>0</v>
      </c>
      <c r="AE2179" s="189">
        <v>0</v>
      </c>
      <c r="AF2179" s="189">
        <v>0</v>
      </c>
      <c r="AG2179" s="189">
        <v>0</v>
      </c>
      <c r="AH2179" s="191">
        <v>0</v>
      </c>
      <c r="AI2179" s="186">
        <v>0</v>
      </c>
      <c r="AJ2179" s="192">
        <v>7501943495265</v>
      </c>
      <c r="AK2179" s="192" t="s">
        <v>262</v>
      </c>
      <c r="AL2179" s="90" t="s">
        <v>278</v>
      </c>
      <c r="AM2179" s="75">
        <v>65251</v>
      </c>
      <c r="AN2179" s="76" t="s">
        <v>615</v>
      </c>
      <c r="AO2179" s="188">
        <v>0</v>
      </c>
      <c r="AP2179" s="188">
        <v>0</v>
      </c>
      <c r="AQ2179" s="187">
        <v>0</v>
      </c>
      <c r="AR2179" s="188">
        <v>0</v>
      </c>
      <c r="AS2179" s="187">
        <v>0</v>
      </c>
      <c r="AT2179" s="188">
        <v>0</v>
      </c>
      <c r="AU2179" s="187">
        <v>0</v>
      </c>
      <c r="AV2179" s="188">
        <v>0</v>
      </c>
      <c r="AW2179" s="187">
        <v>0</v>
      </c>
      <c r="AX2179" s="188">
        <v>0</v>
      </c>
      <c r="AY2179" s="187">
        <v>0</v>
      </c>
      <c r="AZ2179" s="188">
        <v>0</v>
      </c>
      <c r="BA2179" s="187">
        <v>0</v>
      </c>
      <c r="BB2179" s="188">
        <v>0</v>
      </c>
      <c r="BC2179" s="187">
        <v>0</v>
      </c>
      <c r="BD2179" s="75"/>
      <c r="BE2179" s="75"/>
      <c r="BG2179" s="74"/>
      <c r="BH2179" s="74"/>
      <c r="BI2179" s="194"/>
      <c r="BJ2179" s="74"/>
      <c r="BK2179" s="74"/>
      <c r="BL2179" s="74"/>
    </row>
    <row r="2180" spans="1:64" ht="11.25" customHeight="1" x14ac:dyDescent="0.2">
      <c r="A2180" s="184" t="s">
        <v>2745</v>
      </c>
      <c r="B2180" s="185">
        <v>0</v>
      </c>
      <c r="C2180" s="916">
        <v>65328</v>
      </c>
      <c r="D2180" s="284">
        <v>1E-4</v>
      </c>
      <c r="E2180" s="91">
        <v>0</v>
      </c>
      <c r="F2180" s="186">
        <v>0</v>
      </c>
      <c r="G2180" s="186">
        <v>0</v>
      </c>
      <c r="H2180" s="186">
        <v>0</v>
      </c>
      <c r="I2180" s="187">
        <v>0</v>
      </c>
      <c r="J2180" s="186">
        <v>0</v>
      </c>
      <c r="K2180" s="186">
        <v>0</v>
      </c>
      <c r="L2180" s="186">
        <v>0</v>
      </c>
      <c r="M2180" s="186">
        <v>0</v>
      </c>
      <c r="N2180" s="188">
        <v>0</v>
      </c>
      <c r="O2180" s="189">
        <v>0</v>
      </c>
      <c r="P2180" s="186">
        <v>0</v>
      </c>
      <c r="Q2180" s="189">
        <v>0</v>
      </c>
      <c r="R2180" s="189">
        <v>0</v>
      </c>
      <c r="S2180" s="189">
        <v>1E-4</v>
      </c>
      <c r="T2180" s="188">
        <v>0</v>
      </c>
      <c r="U2180" s="187">
        <v>0</v>
      </c>
      <c r="V2180" s="189">
        <v>0</v>
      </c>
      <c r="W2180" s="189">
        <v>0</v>
      </c>
      <c r="X2180" s="188">
        <v>0</v>
      </c>
      <c r="Y2180" s="188">
        <v>0</v>
      </c>
      <c r="Z2180" s="186">
        <v>0</v>
      </c>
      <c r="AA2180" s="186">
        <v>0</v>
      </c>
      <c r="AB2180" s="186">
        <v>0</v>
      </c>
      <c r="AC2180" s="186">
        <v>0</v>
      </c>
      <c r="AD2180" s="188">
        <v>0</v>
      </c>
      <c r="AE2180" s="189">
        <v>0</v>
      </c>
      <c r="AF2180" s="189">
        <v>0</v>
      </c>
      <c r="AG2180" s="189">
        <v>0</v>
      </c>
      <c r="AH2180" s="191">
        <v>0</v>
      </c>
      <c r="AI2180" s="186">
        <v>0</v>
      </c>
      <c r="AJ2180" s="192">
        <v>7501943495265</v>
      </c>
      <c r="AK2180" s="192">
        <v>65251</v>
      </c>
      <c r="AL2180" s="90" t="s">
        <v>279</v>
      </c>
      <c r="AM2180" s="75">
        <v>65328</v>
      </c>
      <c r="AN2180" s="76" t="s">
        <v>615</v>
      </c>
      <c r="AO2180" s="188">
        <v>0</v>
      </c>
      <c r="AP2180" s="188">
        <v>0</v>
      </c>
      <c r="AQ2180" s="187">
        <v>0</v>
      </c>
      <c r="AR2180" s="188">
        <v>0</v>
      </c>
      <c r="AS2180" s="187">
        <v>0</v>
      </c>
      <c r="AT2180" s="188">
        <v>0</v>
      </c>
      <c r="AU2180" s="187">
        <v>0</v>
      </c>
      <c r="AV2180" s="188">
        <v>0</v>
      </c>
      <c r="AW2180" s="187">
        <v>0</v>
      </c>
      <c r="AX2180" s="188">
        <v>0</v>
      </c>
      <c r="AY2180" s="187">
        <v>0</v>
      </c>
      <c r="AZ2180" s="188">
        <v>0</v>
      </c>
      <c r="BA2180" s="187">
        <v>0</v>
      </c>
      <c r="BB2180" s="188">
        <v>0</v>
      </c>
      <c r="BC2180" s="187">
        <v>0</v>
      </c>
      <c r="BD2180" s="75"/>
      <c r="BE2180" s="75"/>
      <c r="BG2180" s="74"/>
      <c r="BH2180" s="74"/>
      <c r="BI2180" s="194"/>
      <c r="BJ2180" s="74"/>
      <c r="BK2180" s="74"/>
      <c r="BL2180" s="74"/>
    </row>
    <row r="2181" spans="1:64" ht="11.25" customHeight="1" x14ac:dyDescent="0.2">
      <c r="A2181" s="184" t="s">
        <v>2746</v>
      </c>
      <c r="B2181" s="185">
        <v>0</v>
      </c>
      <c r="C2181" s="916">
        <v>65381</v>
      </c>
      <c r="D2181" s="284">
        <v>1E-4</v>
      </c>
      <c r="E2181" s="91">
        <v>0</v>
      </c>
      <c r="F2181" s="186">
        <v>0</v>
      </c>
      <c r="G2181" s="186">
        <v>0</v>
      </c>
      <c r="H2181" s="186">
        <v>0</v>
      </c>
      <c r="I2181" s="187">
        <v>0</v>
      </c>
      <c r="J2181" s="186">
        <v>0</v>
      </c>
      <c r="K2181" s="186">
        <v>0</v>
      </c>
      <c r="L2181" s="186">
        <v>0</v>
      </c>
      <c r="M2181" s="186">
        <v>0</v>
      </c>
      <c r="N2181" s="188">
        <v>0</v>
      </c>
      <c r="O2181" s="189">
        <v>0</v>
      </c>
      <c r="P2181" s="186">
        <v>0</v>
      </c>
      <c r="Q2181" s="189">
        <v>0</v>
      </c>
      <c r="R2181" s="189">
        <v>0</v>
      </c>
      <c r="S2181" s="189">
        <v>1E-4</v>
      </c>
      <c r="T2181" s="188">
        <v>0</v>
      </c>
      <c r="U2181" s="187">
        <v>0</v>
      </c>
      <c r="V2181" s="189">
        <v>0</v>
      </c>
      <c r="W2181" s="189">
        <v>0</v>
      </c>
      <c r="X2181" s="188">
        <v>0</v>
      </c>
      <c r="Y2181" s="188">
        <v>0</v>
      </c>
      <c r="Z2181" s="186">
        <v>0</v>
      </c>
      <c r="AA2181" s="186">
        <v>0</v>
      </c>
      <c r="AB2181" s="186">
        <v>0</v>
      </c>
      <c r="AC2181" s="186">
        <v>0</v>
      </c>
      <c r="AD2181" s="188">
        <v>0</v>
      </c>
      <c r="AE2181" s="189">
        <v>0</v>
      </c>
      <c r="AF2181" s="189">
        <v>0</v>
      </c>
      <c r="AG2181" s="189">
        <v>0</v>
      </c>
      <c r="AH2181" s="191">
        <v>0</v>
      </c>
      <c r="AI2181" s="186">
        <v>0</v>
      </c>
      <c r="AJ2181" s="192">
        <v>7501943495265</v>
      </c>
      <c r="AK2181" s="192">
        <v>65251</v>
      </c>
      <c r="AL2181" s="90" t="s">
        <v>279</v>
      </c>
      <c r="AM2181" s="75">
        <v>65381</v>
      </c>
      <c r="AN2181" s="76" t="s">
        <v>615</v>
      </c>
      <c r="AO2181" s="188">
        <v>0</v>
      </c>
      <c r="AP2181" s="188">
        <v>0</v>
      </c>
      <c r="AQ2181" s="187">
        <v>0</v>
      </c>
      <c r="AR2181" s="188">
        <v>0</v>
      </c>
      <c r="AS2181" s="187">
        <v>0</v>
      </c>
      <c r="AT2181" s="188">
        <v>0</v>
      </c>
      <c r="AU2181" s="187">
        <v>0</v>
      </c>
      <c r="AV2181" s="188">
        <v>0</v>
      </c>
      <c r="AW2181" s="187">
        <v>0</v>
      </c>
      <c r="AX2181" s="188">
        <v>0</v>
      </c>
      <c r="AY2181" s="187">
        <v>0</v>
      </c>
      <c r="AZ2181" s="188">
        <v>0</v>
      </c>
      <c r="BA2181" s="187">
        <v>0</v>
      </c>
      <c r="BB2181" s="188">
        <v>0</v>
      </c>
      <c r="BC2181" s="187">
        <v>0</v>
      </c>
      <c r="BD2181" s="75"/>
      <c r="BE2181" s="75"/>
      <c r="BG2181" s="74"/>
      <c r="BH2181" s="74"/>
      <c r="BI2181" s="194"/>
      <c r="BJ2181" s="74"/>
      <c r="BK2181" s="74"/>
      <c r="BL2181" s="74"/>
    </row>
    <row r="2182" spans="1:64" ht="11.25" customHeight="1" x14ac:dyDescent="0.2">
      <c r="A2182" s="184" t="s">
        <v>2747</v>
      </c>
      <c r="B2182" s="185">
        <v>0</v>
      </c>
      <c r="C2182" s="916">
        <v>65547</v>
      </c>
      <c r="D2182" s="284">
        <v>1E-4</v>
      </c>
      <c r="E2182" s="91">
        <v>0</v>
      </c>
      <c r="F2182" s="186">
        <v>0</v>
      </c>
      <c r="G2182" s="186">
        <v>0</v>
      </c>
      <c r="H2182" s="186">
        <v>0</v>
      </c>
      <c r="I2182" s="187">
        <v>0</v>
      </c>
      <c r="J2182" s="186">
        <v>0</v>
      </c>
      <c r="K2182" s="186">
        <v>0</v>
      </c>
      <c r="L2182" s="186">
        <v>0</v>
      </c>
      <c r="M2182" s="186">
        <v>0</v>
      </c>
      <c r="N2182" s="188">
        <v>0</v>
      </c>
      <c r="O2182" s="189">
        <v>0</v>
      </c>
      <c r="P2182" s="186">
        <v>0</v>
      </c>
      <c r="Q2182" s="189">
        <v>0</v>
      </c>
      <c r="R2182" s="189">
        <v>0</v>
      </c>
      <c r="S2182" s="189">
        <v>1E-4</v>
      </c>
      <c r="T2182" s="188">
        <v>0</v>
      </c>
      <c r="U2182" s="187">
        <v>0</v>
      </c>
      <c r="V2182" s="189">
        <v>0</v>
      </c>
      <c r="W2182" s="189">
        <v>0</v>
      </c>
      <c r="X2182" s="188">
        <v>0</v>
      </c>
      <c r="Y2182" s="188">
        <v>0</v>
      </c>
      <c r="Z2182" s="186">
        <v>0</v>
      </c>
      <c r="AA2182" s="186">
        <v>0</v>
      </c>
      <c r="AB2182" s="186">
        <v>0</v>
      </c>
      <c r="AC2182" s="186">
        <v>0</v>
      </c>
      <c r="AD2182" s="188">
        <v>0</v>
      </c>
      <c r="AE2182" s="189">
        <v>0</v>
      </c>
      <c r="AF2182" s="189">
        <v>0</v>
      </c>
      <c r="AG2182" s="189">
        <v>0</v>
      </c>
      <c r="AH2182" s="191">
        <v>0</v>
      </c>
      <c r="AI2182" s="186">
        <v>0</v>
      </c>
      <c r="AJ2182" s="192">
        <v>7506425621149</v>
      </c>
      <c r="AK2182" s="192" t="s">
        <v>262</v>
      </c>
      <c r="AL2182" s="90" t="s">
        <v>279</v>
      </c>
      <c r="AM2182" s="75">
        <v>65547</v>
      </c>
      <c r="AN2182" s="76" t="s">
        <v>615</v>
      </c>
      <c r="AO2182" s="188">
        <v>0</v>
      </c>
      <c r="AP2182" s="188">
        <v>0</v>
      </c>
      <c r="AQ2182" s="187">
        <v>0</v>
      </c>
      <c r="AR2182" s="188">
        <v>0</v>
      </c>
      <c r="AS2182" s="187">
        <v>0</v>
      </c>
      <c r="AT2182" s="188">
        <v>0</v>
      </c>
      <c r="AU2182" s="187">
        <v>0</v>
      </c>
      <c r="AV2182" s="188">
        <v>0</v>
      </c>
      <c r="AW2182" s="187">
        <v>0</v>
      </c>
      <c r="AX2182" s="188">
        <v>0</v>
      </c>
      <c r="AY2182" s="187">
        <v>0</v>
      </c>
      <c r="AZ2182" s="188">
        <v>0</v>
      </c>
      <c r="BA2182" s="187">
        <v>0</v>
      </c>
      <c r="BB2182" s="188">
        <v>0</v>
      </c>
      <c r="BC2182" s="187">
        <v>0</v>
      </c>
      <c r="BD2182" s="75"/>
      <c r="BE2182" s="75"/>
      <c r="BG2182" s="74"/>
      <c r="BH2182" s="74"/>
      <c r="BI2182" s="194"/>
      <c r="BJ2182" s="74"/>
      <c r="BK2182" s="74"/>
      <c r="BL2182" s="74"/>
    </row>
    <row r="2183" spans="1:64" ht="11.25" customHeight="1" x14ac:dyDescent="0.2">
      <c r="A2183" s="184" t="s">
        <v>2748</v>
      </c>
      <c r="B2183" s="185">
        <v>0</v>
      </c>
      <c r="C2183" s="916">
        <v>65812</v>
      </c>
      <c r="D2183" s="284">
        <v>1E-4</v>
      </c>
      <c r="E2183" s="91">
        <v>0</v>
      </c>
      <c r="F2183" s="186">
        <v>0</v>
      </c>
      <c r="G2183" s="186">
        <v>0</v>
      </c>
      <c r="H2183" s="186">
        <v>0</v>
      </c>
      <c r="I2183" s="187">
        <v>0</v>
      </c>
      <c r="J2183" s="186">
        <v>0</v>
      </c>
      <c r="K2183" s="186">
        <v>0</v>
      </c>
      <c r="L2183" s="186">
        <v>0</v>
      </c>
      <c r="M2183" s="186">
        <v>0</v>
      </c>
      <c r="N2183" s="188">
        <v>0</v>
      </c>
      <c r="O2183" s="189">
        <v>0</v>
      </c>
      <c r="P2183" s="186">
        <v>0</v>
      </c>
      <c r="Q2183" s="189">
        <v>0</v>
      </c>
      <c r="R2183" s="189">
        <v>0</v>
      </c>
      <c r="S2183" s="189">
        <v>1E-4</v>
      </c>
      <c r="T2183" s="188">
        <v>0</v>
      </c>
      <c r="U2183" s="187">
        <v>0</v>
      </c>
      <c r="V2183" s="189">
        <v>0</v>
      </c>
      <c r="W2183" s="189">
        <v>0</v>
      </c>
      <c r="X2183" s="188">
        <v>0</v>
      </c>
      <c r="Y2183" s="188">
        <v>0</v>
      </c>
      <c r="Z2183" s="186">
        <v>0</v>
      </c>
      <c r="AA2183" s="186">
        <v>0</v>
      </c>
      <c r="AB2183" s="186">
        <v>0</v>
      </c>
      <c r="AC2183" s="186">
        <v>0</v>
      </c>
      <c r="AD2183" s="188">
        <v>0</v>
      </c>
      <c r="AE2183" s="189">
        <v>0</v>
      </c>
      <c r="AF2183" s="189">
        <v>0</v>
      </c>
      <c r="AG2183" s="189">
        <v>0</v>
      </c>
      <c r="AH2183" s="191">
        <v>0</v>
      </c>
      <c r="AI2183" s="186">
        <v>0</v>
      </c>
      <c r="AJ2183" s="192">
        <v>7506425621149</v>
      </c>
      <c r="AK2183" s="192" t="s">
        <v>262</v>
      </c>
      <c r="AL2183" s="90" t="s">
        <v>279</v>
      </c>
      <c r="AM2183" s="75">
        <v>65812</v>
      </c>
      <c r="AN2183" s="76" t="s">
        <v>615</v>
      </c>
      <c r="AO2183" s="188">
        <v>0</v>
      </c>
      <c r="AP2183" s="188">
        <v>0</v>
      </c>
      <c r="AQ2183" s="187">
        <v>0</v>
      </c>
      <c r="AR2183" s="188">
        <v>0</v>
      </c>
      <c r="AS2183" s="187">
        <v>0</v>
      </c>
      <c r="AT2183" s="188">
        <v>0</v>
      </c>
      <c r="AU2183" s="187">
        <v>0</v>
      </c>
      <c r="AV2183" s="188">
        <v>0</v>
      </c>
      <c r="AW2183" s="187">
        <v>0</v>
      </c>
      <c r="AX2183" s="188">
        <v>0</v>
      </c>
      <c r="AY2183" s="187">
        <v>0</v>
      </c>
      <c r="AZ2183" s="188">
        <v>0</v>
      </c>
      <c r="BA2183" s="187">
        <v>0</v>
      </c>
      <c r="BB2183" s="188">
        <v>0</v>
      </c>
      <c r="BC2183" s="187">
        <v>0</v>
      </c>
      <c r="BD2183" s="75"/>
      <c r="BE2183" s="75"/>
      <c r="BG2183" s="74"/>
      <c r="BH2183" s="74"/>
      <c r="BI2183" s="194"/>
      <c r="BJ2183" s="74"/>
      <c r="BK2183" s="74"/>
      <c r="BL2183" s="74"/>
    </row>
    <row r="2184" spans="1:64" ht="11.25" customHeight="1" x14ac:dyDescent="0.2">
      <c r="A2184" s="184" t="s">
        <v>2749</v>
      </c>
      <c r="B2184" s="185">
        <v>0</v>
      </c>
      <c r="C2184" s="916">
        <v>65316</v>
      </c>
      <c r="D2184" s="284">
        <v>1E-4</v>
      </c>
      <c r="E2184" s="91">
        <v>0</v>
      </c>
      <c r="F2184" s="186">
        <v>0</v>
      </c>
      <c r="G2184" s="186">
        <v>0</v>
      </c>
      <c r="H2184" s="186">
        <v>0</v>
      </c>
      <c r="I2184" s="187">
        <v>0</v>
      </c>
      <c r="J2184" s="186">
        <v>0</v>
      </c>
      <c r="K2184" s="186">
        <v>0</v>
      </c>
      <c r="L2184" s="186">
        <v>0</v>
      </c>
      <c r="M2184" s="186">
        <v>0</v>
      </c>
      <c r="N2184" s="188">
        <v>0</v>
      </c>
      <c r="O2184" s="189">
        <v>0</v>
      </c>
      <c r="P2184" s="186">
        <v>0</v>
      </c>
      <c r="Q2184" s="189">
        <v>0</v>
      </c>
      <c r="R2184" s="189">
        <v>0</v>
      </c>
      <c r="S2184" s="189">
        <v>1E-4</v>
      </c>
      <c r="T2184" s="188">
        <v>0</v>
      </c>
      <c r="U2184" s="187">
        <v>0</v>
      </c>
      <c r="V2184" s="189">
        <v>0</v>
      </c>
      <c r="W2184" s="189">
        <v>0</v>
      </c>
      <c r="X2184" s="188">
        <v>0</v>
      </c>
      <c r="Y2184" s="188">
        <v>0</v>
      </c>
      <c r="Z2184" s="186">
        <v>0</v>
      </c>
      <c r="AA2184" s="186">
        <v>0</v>
      </c>
      <c r="AB2184" s="186">
        <v>0</v>
      </c>
      <c r="AC2184" s="186">
        <v>0</v>
      </c>
      <c r="AD2184" s="188">
        <v>0</v>
      </c>
      <c r="AE2184" s="189">
        <v>0</v>
      </c>
      <c r="AF2184" s="189">
        <v>0</v>
      </c>
      <c r="AG2184" s="189">
        <v>0</v>
      </c>
      <c r="AH2184" s="191">
        <v>0</v>
      </c>
      <c r="AI2184" s="186">
        <v>0</v>
      </c>
      <c r="AJ2184" s="192">
        <v>7501943445796</v>
      </c>
      <c r="AK2184" s="192">
        <v>65074</v>
      </c>
      <c r="AL2184" s="90" t="s">
        <v>279</v>
      </c>
      <c r="AM2184" s="75">
        <v>65316</v>
      </c>
      <c r="AN2184" s="76" t="s">
        <v>615</v>
      </c>
      <c r="AO2184" s="188">
        <v>0</v>
      </c>
      <c r="AP2184" s="188">
        <v>0</v>
      </c>
      <c r="AQ2184" s="187">
        <v>0</v>
      </c>
      <c r="AR2184" s="188">
        <v>0</v>
      </c>
      <c r="AS2184" s="187">
        <v>0</v>
      </c>
      <c r="AT2184" s="188">
        <v>0</v>
      </c>
      <c r="AU2184" s="187">
        <v>0</v>
      </c>
      <c r="AV2184" s="188">
        <v>0</v>
      </c>
      <c r="AW2184" s="187">
        <v>0</v>
      </c>
      <c r="AX2184" s="188">
        <v>0</v>
      </c>
      <c r="AY2184" s="187">
        <v>0</v>
      </c>
      <c r="AZ2184" s="188">
        <v>0</v>
      </c>
      <c r="BA2184" s="187">
        <v>0</v>
      </c>
      <c r="BB2184" s="188">
        <v>0</v>
      </c>
      <c r="BC2184" s="187">
        <v>0</v>
      </c>
      <c r="BD2184" s="75"/>
      <c r="BE2184" s="75"/>
      <c r="BG2184" s="74"/>
      <c r="BH2184" s="74"/>
      <c r="BI2184" s="194"/>
      <c r="BJ2184" s="74"/>
      <c r="BK2184" s="74"/>
      <c r="BL2184" s="74"/>
    </row>
    <row r="2185" spans="1:64" ht="11.25" customHeight="1" x14ac:dyDescent="0.2">
      <c r="A2185" s="184" t="s">
        <v>2750</v>
      </c>
      <c r="B2185" s="185">
        <v>0</v>
      </c>
      <c r="C2185" s="916">
        <v>65369</v>
      </c>
      <c r="D2185" s="284">
        <v>1E-4</v>
      </c>
      <c r="E2185" s="91">
        <v>0</v>
      </c>
      <c r="F2185" s="186">
        <v>0</v>
      </c>
      <c r="G2185" s="186">
        <v>0</v>
      </c>
      <c r="H2185" s="186">
        <v>0</v>
      </c>
      <c r="I2185" s="187">
        <v>0</v>
      </c>
      <c r="J2185" s="186">
        <v>0</v>
      </c>
      <c r="K2185" s="186">
        <v>0</v>
      </c>
      <c r="L2185" s="186">
        <v>0</v>
      </c>
      <c r="M2185" s="186">
        <v>0</v>
      </c>
      <c r="N2185" s="188">
        <v>0</v>
      </c>
      <c r="O2185" s="189">
        <v>0</v>
      </c>
      <c r="P2185" s="186">
        <v>0</v>
      </c>
      <c r="Q2185" s="189">
        <v>0</v>
      </c>
      <c r="R2185" s="189">
        <v>0</v>
      </c>
      <c r="S2185" s="189">
        <v>1E-4</v>
      </c>
      <c r="T2185" s="188">
        <v>0</v>
      </c>
      <c r="U2185" s="187">
        <v>0</v>
      </c>
      <c r="V2185" s="189">
        <v>0</v>
      </c>
      <c r="W2185" s="189">
        <v>0</v>
      </c>
      <c r="X2185" s="188">
        <v>0</v>
      </c>
      <c r="Y2185" s="188">
        <v>0</v>
      </c>
      <c r="Z2185" s="186">
        <v>0</v>
      </c>
      <c r="AA2185" s="186">
        <v>0</v>
      </c>
      <c r="AB2185" s="186">
        <v>0</v>
      </c>
      <c r="AC2185" s="186">
        <v>0</v>
      </c>
      <c r="AD2185" s="188">
        <v>0</v>
      </c>
      <c r="AE2185" s="189">
        <v>0</v>
      </c>
      <c r="AF2185" s="189">
        <v>0</v>
      </c>
      <c r="AG2185" s="189">
        <v>0</v>
      </c>
      <c r="AH2185" s="191">
        <v>0</v>
      </c>
      <c r="AI2185" s="186">
        <v>0</v>
      </c>
      <c r="AJ2185" s="192">
        <v>7501943445796</v>
      </c>
      <c r="AK2185" s="192">
        <v>65074</v>
      </c>
      <c r="AL2185" s="90" t="s">
        <v>279</v>
      </c>
      <c r="AM2185" s="75">
        <v>65369</v>
      </c>
      <c r="AN2185" s="76" t="s">
        <v>615</v>
      </c>
      <c r="AO2185" s="188">
        <v>0</v>
      </c>
      <c r="AP2185" s="188">
        <v>0</v>
      </c>
      <c r="AQ2185" s="187">
        <v>0</v>
      </c>
      <c r="AR2185" s="188">
        <v>0</v>
      </c>
      <c r="AS2185" s="187">
        <v>0</v>
      </c>
      <c r="AT2185" s="188">
        <v>0</v>
      </c>
      <c r="AU2185" s="187">
        <v>0</v>
      </c>
      <c r="AV2185" s="188">
        <v>0</v>
      </c>
      <c r="AW2185" s="187">
        <v>0</v>
      </c>
      <c r="AX2185" s="188">
        <v>0</v>
      </c>
      <c r="AY2185" s="187">
        <v>0</v>
      </c>
      <c r="AZ2185" s="188">
        <v>0</v>
      </c>
      <c r="BA2185" s="187">
        <v>0</v>
      </c>
      <c r="BB2185" s="188">
        <v>0</v>
      </c>
      <c r="BC2185" s="187">
        <v>0</v>
      </c>
      <c r="BD2185" s="75"/>
      <c r="BE2185" s="75"/>
      <c r="BG2185" s="74"/>
      <c r="BH2185" s="74"/>
      <c r="BI2185" s="194"/>
      <c r="BJ2185" s="74"/>
      <c r="BK2185" s="74"/>
      <c r="BL2185" s="74"/>
    </row>
    <row r="2186" spans="1:64" ht="11.25" customHeight="1" x14ac:dyDescent="0.2">
      <c r="A2186" s="184" t="s">
        <v>2751</v>
      </c>
      <c r="B2186" s="185">
        <v>0</v>
      </c>
      <c r="C2186" s="916">
        <v>65457</v>
      </c>
      <c r="D2186" s="284">
        <v>1E-4</v>
      </c>
      <c r="E2186" s="91">
        <v>0</v>
      </c>
      <c r="F2186" s="186">
        <v>0</v>
      </c>
      <c r="G2186" s="186">
        <v>0</v>
      </c>
      <c r="H2186" s="186">
        <v>0</v>
      </c>
      <c r="I2186" s="187">
        <v>0</v>
      </c>
      <c r="J2186" s="186">
        <v>0</v>
      </c>
      <c r="K2186" s="186">
        <v>0</v>
      </c>
      <c r="L2186" s="186">
        <v>0</v>
      </c>
      <c r="M2186" s="186">
        <v>0</v>
      </c>
      <c r="N2186" s="188">
        <v>0</v>
      </c>
      <c r="O2186" s="189">
        <v>0</v>
      </c>
      <c r="P2186" s="186">
        <v>0</v>
      </c>
      <c r="Q2186" s="189">
        <v>0</v>
      </c>
      <c r="R2186" s="189">
        <v>0</v>
      </c>
      <c r="S2186" s="189">
        <v>1E-4</v>
      </c>
      <c r="T2186" s="188">
        <v>0</v>
      </c>
      <c r="U2186" s="187">
        <v>0</v>
      </c>
      <c r="V2186" s="189">
        <v>0</v>
      </c>
      <c r="W2186" s="189">
        <v>0</v>
      </c>
      <c r="X2186" s="188">
        <v>0</v>
      </c>
      <c r="Y2186" s="188">
        <v>0</v>
      </c>
      <c r="Z2186" s="186">
        <v>0</v>
      </c>
      <c r="AA2186" s="186">
        <v>0</v>
      </c>
      <c r="AB2186" s="186">
        <v>0</v>
      </c>
      <c r="AC2186" s="186">
        <v>0</v>
      </c>
      <c r="AD2186" s="188">
        <v>0</v>
      </c>
      <c r="AE2186" s="189">
        <v>0</v>
      </c>
      <c r="AF2186" s="189">
        <v>0</v>
      </c>
      <c r="AG2186" s="189">
        <v>0</v>
      </c>
      <c r="AH2186" s="191">
        <v>0</v>
      </c>
      <c r="AI2186" s="186">
        <v>0</v>
      </c>
      <c r="AJ2186" s="192">
        <v>7501943445796</v>
      </c>
      <c r="AK2186" s="192">
        <v>65074</v>
      </c>
      <c r="AL2186" s="90" t="s">
        <v>279</v>
      </c>
      <c r="AM2186" s="75">
        <v>65457</v>
      </c>
      <c r="AN2186" s="76" t="s">
        <v>615</v>
      </c>
      <c r="AO2186" s="188">
        <v>0</v>
      </c>
      <c r="AP2186" s="188">
        <v>0</v>
      </c>
      <c r="AQ2186" s="187">
        <v>0</v>
      </c>
      <c r="AR2186" s="188">
        <v>0</v>
      </c>
      <c r="AS2186" s="187">
        <v>0</v>
      </c>
      <c r="AT2186" s="188">
        <v>0</v>
      </c>
      <c r="AU2186" s="187">
        <v>0</v>
      </c>
      <c r="AV2186" s="188">
        <v>0</v>
      </c>
      <c r="AW2186" s="187">
        <v>0</v>
      </c>
      <c r="AX2186" s="188">
        <v>0</v>
      </c>
      <c r="AY2186" s="187">
        <v>0</v>
      </c>
      <c r="AZ2186" s="188">
        <v>0</v>
      </c>
      <c r="BA2186" s="187">
        <v>0</v>
      </c>
      <c r="BB2186" s="188">
        <v>0</v>
      </c>
      <c r="BC2186" s="187">
        <v>0</v>
      </c>
      <c r="BD2186" s="75"/>
      <c r="BE2186" s="75"/>
      <c r="BG2186" s="74"/>
      <c r="BH2186" s="74"/>
      <c r="BI2186" s="194"/>
      <c r="BJ2186" s="74"/>
      <c r="BK2186" s="74"/>
      <c r="BL2186" s="74"/>
    </row>
    <row r="2187" spans="1:64" ht="11.25" customHeight="1" x14ac:dyDescent="0.2">
      <c r="A2187" s="184" t="s">
        <v>2752</v>
      </c>
      <c r="B2187" s="185">
        <v>0</v>
      </c>
      <c r="C2187" s="916">
        <v>65072</v>
      </c>
      <c r="D2187" s="284">
        <v>1E-4</v>
      </c>
      <c r="E2187" s="91">
        <v>0</v>
      </c>
      <c r="F2187" s="186">
        <v>0</v>
      </c>
      <c r="G2187" s="186">
        <v>0</v>
      </c>
      <c r="H2187" s="186">
        <v>0</v>
      </c>
      <c r="I2187" s="187">
        <v>0</v>
      </c>
      <c r="J2187" s="186">
        <v>0</v>
      </c>
      <c r="K2187" s="186">
        <v>0</v>
      </c>
      <c r="L2187" s="186">
        <v>0</v>
      </c>
      <c r="M2187" s="186">
        <v>0</v>
      </c>
      <c r="N2187" s="188">
        <v>0</v>
      </c>
      <c r="O2187" s="189">
        <v>0</v>
      </c>
      <c r="P2187" s="186">
        <v>0</v>
      </c>
      <c r="Q2187" s="189">
        <v>0</v>
      </c>
      <c r="R2187" s="189">
        <v>0</v>
      </c>
      <c r="S2187" s="189">
        <v>1E-4</v>
      </c>
      <c r="T2187" s="188">
        <v>0</v>
      </c>
      <c r="U2187" s="187">
        <v>0</v>
      </c>
      <c r="V2187" s="189">
        <v>0</v>
      </c>
      <c r="W2187" s="189">
        <v>0</v>
      </c>
      <c r="X2187" s="188">
        <v>0</v>
      </c>
      <c r="Y2187" s="188">
        <v>0</v>
      </c>
      <c r="Z2187" s="186">
        <v>0</v>
      </c>
      <c r="AA2187" s="186">
        <v>0</v>
      </c>
      <c r="AB2187" s="186">
        <v>0</v>
      </c>
      <c r="AC2187" s="186">
        <v>0</v>
      </c>
      <c r="AD2187" s="188">
        <v>0</v>
      </c>
      <c r="AE2187" s="189">
        <v>0</v>
      </c>
      <c r="AF2187" s="189">
        <v>0</v>
      </c>
      <c r="AG2187" s="189">
        <v>0</v>
      </c>
      <c r="AH2187" s="191">
        <v>0</v>
      </c>
      <c r="AI2187" s="186">
        <v>0</v>
      </c>
      <c r="AJ2187" s="192">
        <v>7501943445772</v>
      </c>
      <c r="AK2187" s="192" t="s">
        <v>262</v>
      </c>
      <c r="AL2187" s="90" t="s">
        <v>278</v>
      </c>
      <c r="AM2187" s="75">
        <v>65072</v>
      </c>
      <c r="AN2187" s="76" t="s">
        <v>615</v>
      </c>
      <c r="AO2187" s="188">
        <v>0</v>
      </c>
      <c r="AP2187" s="188">
        <v>0</v>
      </c>
      <c r="AQ2187" s="187">
        <v>0</v>
      </c>
      <c r="AR2187" s="188">
        <v>0</v>
      </c>
      <c r="AS2187" s="187">
        <v>0</v>
      </c>
      <c r="AT2187" s="188">
        <v>0</v>
      </c>
      <c r="AU2187" s="187">
        <v>0</v>
      </c>
      <c r="AV2187" s="188">
        <v>0</v>
      </c>
      <c r="AW2187" s="187">
        <v>0</v>
      </c>
      <c r="AX2187" s="188">
        <v>0</v>
      </c>
      <c r="AY2187" s="187">
        <v>0</v>
      </c>
      <c r="AZ2187" s="188">
        <v>0</v>
      </c>
      <c r="BA2187" s="187">
        <v>0</v>
      </c>
      <c r="BB2187" s="188">
        <v>0</v>
      </c>
      <c r="BC2187" s="187">
        <v>0</v>
      </c>
      <c r="BD2187" s="75"/>
      <c r="BE2187" s="75"/>
      <c r="BG2187" s="74"/>
      <c r="BH2187" s="74"/>
      <c r="BI2187" s="194"/>
      <c r="BJ2187" s="74"/>
      <c r="BK2187" s="74"/>
      <c r="BL2187" s="74"/>
    </row>
    <row r="2188" spans="1:64" ht="11.25" customHeight="1" x14ac:dyDescent="0.2">
      <c r="A2188" s="184" t="s">
        <v>2753</v>
      </c>
      <c r="B2188" s="185">
        <v>0</v>
      </c>
      <c r="C2188" s="916">
        <v>65317</v>
      </c>
      <c r="D2188" s="284">
        <v>1E-4</v>
      </c>
      <c r="E2188" s="91">
        <v>0</v>
      </c>
      <c r="F2188" s="186">
        <v>0</v>
      </c>
      <c r="G2188" s="186">
        <v>0</v>
      </c>
      <c r="H2188" s="186">
        <v>0</v>
      </c>
      <c r="I2188" s="187">
        <v>0</v>
      </c>
      <c r="J2188" s="186">
        <v>0</v>
      </c>
      <c r="K2188" s="186">
        <v>0</v>
      </c>
      <c r="L2188" s="186">
        <v>0</v>
      </c>
      <c r="M2188" s="186">
        <v>0</v>
      </c>
      <c r="N2188" s="188">
        <v>0</v>
      </c>
      <c r="O2188" s="189">
        <v>0</v>
      </c>
      <c r="P2188" s="186">
        <v>0</v>
      </c>
      <c r="Q2188" s="189">
        <v>0</v>
      </c>
      <c r="R2188" s="189">
        <v>0</v>
      </c>
      <c r="S2188" s="189">
        <v>1E-4</v>
      </c>
      <c r="T2188" s="188">
        <v>0</v>
      </c>
      <c r="U2188" s="187">
        <v>0</v>
      </c>
      <c r="V2188" s="189">
        <v>0</v>
      </c>
      <c r="W2188" s="189">
        <v>0</v>
      </c>
      <c r="X2188" s="188">
        <v>0</v>
      </c>
      <c r="Y2188" s="188">
        <v>0</v>
      </c>
      <c r="Z2188" s="186">
        <v>0</v>
      </c>
      <c r="AA2188" s="186">
        <v>0</v>
      </c>
      <c r="AB2188" s="186">
        <v>0</v>
      </c>
      <c r="AC2188" s="186">
        <v>0</v>
      </c>
      <c r="AD2188" s="188">
        <v>0</v>
      </c>
      <c r="AE2188" s="189">
        <v>0</v>
      </c>
      <c r="AF2188" s="189">
        <v>0</v>
      </c>
      <c r="AG2188" s="189">
        <v>0</v>
      </c>
      <c r="AH2188" s="191">
        <v>0</v>
      </c>
      <c r="AI2188" s="186">
        <v>0</v>
      </c>
      <c r="AJ2188" s="192">
        <v>7501943445772</v>
      </c>
      <c r="AK2188" s="192">
        <v>65072</v>
      </c>
      <c r="AL2188" s="90" t="s">
        <v>279</v>
      </c>
      <c r="AM2188" s="75">
        <v>65317</v>
      </c>
      <c r="AN2188" s="76" t="s">
        <v>615</v>
      </c>
      <c r="AO2188" s="188">
        <v>0</v>
      </c>
      <c r="AP2188" s="188">
        <v>0</v>
      </c>
      <c r="AQ2188" s="187">
        <v>0</v>
      </c>
      <c r="AR2188" s="188">
        <v>0</v>
      </c>
      <c r="AS2188" s="187">
        <v>0</v>
      </c>
      <c r="AT2188" s="188">
        <v>0</v>
      </c>
      <c r="AU2188" s="187">
        <v>0</v>
      </c>
      <c r="AV2188" s="188">
        <v>0</v>
      </c>
      <c r="AW2188" s="187">
        <v>0</v>
      </c>
      <c r="AX2188" s="188">
        <v>0</v>
      </c>
      <c r="AY2188" s="187">
        <v>0</v>
      </c>
      <c r="AZ2188" s="188">
        <v>0</v>
      </c>
      <c r="BA2188" s="187">
        <v>0</v>
      </c>
      <c r="BB2188" s="188">
        <v>0</v>
      </c>
      <c r="BC2188" s="187">
        <v>0</v>
      </c>
      <c r="BD2188" s="75"/>
      <c r="BE2188" s="75"/>
      <c r="BG2188" s="74"/>
      <c r="BH2188" s="74"/>
      <c r="BI2188" s="194"/>
      <c r="BJ2188" s="74"/>
      <c r="BK2188" s="74"/>
      <c r="BL2188" s="74"/>
    </row>
    <row r="2189" spans="1:64" ht="11.25" customHeight="1" x14ac:dyDescent="0.2">
      <c r="A2189" s="184" t="s">
        <v>2754</v>
      </c>
      <c r="B2189" s="185">
        <v>0</v>
      </c>
      <c r="C2189" s="916">
        <v>65370</v>
      </c>
      <c r="D2189" s="284">
        <v>1E-4</v>
      </c>
      <c r="E2189" s="91">
        <v>0</v>
      </c>
      <c r="F2189" s="186">
        <v>0</v>
      </c>
      <c r="G2189" s="186">
        <v>0</v>
      </c>
      <c r="H2189" s="186">
        <v>0</v>
      </c>
      <c r="I2189" s="187">
        <v>0</v>
      </c>
      <c r="J2189" s="186">
        <v>0</v>
      </c>
      <c r="K2189" s="186">
        <v>0</v>
      </c>
      <c r="L2189" s="186">
        <v>0</v>
      </c>
      <c r="M2189" s="186">
        <v>0</v>
      </c>
      <c r="N2189" s="188">
        <v>0</v>
      </c>
      <c r="O2189" s="189">
        <v>0</v>
      </c>
      <c r="P2189" s="186">
        <v>0</v>
      </c>
      <c r="Q2189" s="189">
        <v>0</v>
      </c>
      <c r="R2189" s="189">
        <v>0</v>
      </c>
      <c r="S2189" s="189">
        <v>1E-4</v>
      </c>
      <c r="T2189" s="188">
        <v>0</v>
      </c>
      <c r="U2189" s="187">
        <v>0</v>
      </c>
      <c r="V2189" s="189">
        <v>0</v>
      </c>
      <c r="W2189" s="189">
        <v>0</v>
      </c>
      <c r="X2189" s="188">
        <v>0</v>
      </c>
      <c r="Y2189" s="188">
        <v>0</v>
      </c>
      <c r="Z2189" s="186">
        <v>0</v>
      </c>
      <c r="AA2189" s="186">
        <v>0</v>
      </c>
      <c r="AB2189" s="186">
        <v>0</v>
      </c>
      <c r="AC2189" s="186">
        <v>0</v>
      </c>
      <c r="AD2189" s="188">
        <v>0</v>
      </c>
      <c r="AE2189" s="189">
        <v>0</v>
      </c>
      <c r="AF2189" s="189">
        <v>0</v>
      </c>
      <c r="AG2189" s="189">
        <v>0</v>
      </c>
      <c r="AH2189" s="191">
        <v>0</v>
      </c>
      <c r="AI2189" s="186">
        <v>0</v>
      </c>
      <c r="AJ2189" s="192">
        <v>7501943445772</v>
      </c>
      <c r="AK2189" s="192">
        <v>65072</v>
      </c>
      <c r="AL2189" s="90" t="s">
        <v>279</v>
      </c>
      <c r="AM2189" s="75">
        <v>65370</v>
      </c>
      <c r="AN2189" s="76" t="s">
        <v>615</v>
      </c>
      <c r="AO2189" s="188">
        <v>0</v>
      </c>
      <c r="AP2189" s="188">
        <v>0</v>
      </c>
      <c r="AQ2189" s="187">
        <v>0</v>
      </c>
      <c r="AR2189" s="188">
        <v>0</v>
      </c>
      <c r="AS2189" s="187">
        <v>0</v>
      </c>
      <c r="AT2189" s="188">
        <v>0</v>
      </c>
      <c r="AU2189" s="187">
        <v>0</v>
      </c>
      <c r="AV2189" s="188">
        <v>0</v>
      </c>
      <c r="AW2189" s="187">
        <v>0</v>
      </c>
      <c r="AX2189" s="188">
        <v>0</v>
      </c>
      <c r="AY2189" s="187">
        <v>0</v>
      </c>
      <c r="AZ2189" s="188">
        <v>0</v>
      </c>
      <c r="BA2189" s="187">
        <v>0</v>
      </c>
      <c r="BB2189" s="188">
        <v>0</v>
      </c>
      <c r="BC2189" s="187">
        <v>0</v>
      </c>
      <c r="BD2189" s="75"/>
      <c r="BE2189" s="75"/>
      <c r="BG2189" s="74"/>
      <c r="BH2189" s="74"/>
      <c r="BI2189" s="194"/>
      <c r="BJ2189" s="74"/>
      <c r="BK2189" s="74"/>
      <c r="BL2189" s="74"/>
    </row>
    <row r="2190" spans="1:64" ht="11.25" customHeight="1" x14ac:dyDescent="0.2">
      <c r="A2190" s="184" t="s">
        <v>2755</v>
      </c>
      <c r="B2190" s="185">
        <v>0</v>
      </c>
      <c r="C2190" s="916">
        <v>65458</v>
      </c>
      <c r="D2190" s="284">
        <v>1E-4</v>
      </c>
      <c r="E2190" s="91">
        <v>0</v>
      </c>
      <c r="F2190" s="186">
        <v>0</v>
      </c>
      <c r="G2190" s="186">
        <v>0</v>
      </c>
      <c r="H2190" s="186">
        <v>0</v>
      </c>
      <c r="I2190" s="187">
        <v>0</v>
      </c>
      <c r="J2190" s="186">
        <v>0</v>
      </c>
      <c r="K2190" s="186">
        <v>0</v>
      </c>
      <c r="L2190" s="186">
        <v>0</v>
      </c>
      <c r="M2190" s="186">
        <v>0</v>
      </c>
      <c r="N2190" s="188">
        <v>0</v>
      </c>
      <c r="O2190" s="189">
        <v>0</v>
      </c>
      <c r="P2190" s="186">
        <v>0</v>
      </c>
      <c r="Q2190" s="189">
        <v>0</v>
      </c>
      <c r="R2190" s="189">
        <v>0</v>
      </c>
      <c r="S2190" s="189">
        <v>1E-4</v>
      </c>
      <c r="T2190" s="188">
        <v>0</v>
      </c>
      <c r="U2190" s="187">
        <v>0</v>
      </c>
      <c r="V2190" s="189">
        <v>0</v>
      </c>
      <c r="W2190" s="189">
        <v>0</v>
      </c>
      <c r="X2190" s="188">
        <v>0</v>
      </c>
      <c r="Y2190" s="188">
        <v>0</v>
      </c>
      <c r="Z2190" s="186">
        <v>0</v>
      </c>
      <c r="AA2190" s="186">
        <v>0</v>
      </c>
      <c r="AB2190" s="186">
        <v>0</v>
      </c>
      <c r="AC2190" s="186">
        <v>0</v>
      </c>
      <c r="AD2190" s="188">
        <v>0</v>
      </c>
      <c r="AE2190" s="189">
        <v>0</v>
      </c>
      <c r="AF2190" s="189">
        <v>0</v>
      </c>
      <c r="AG2190" s="189">
        <v>0</v>
      </c>
      <c r="AH2190" s="191">
        <v>0</v>
      </c>
      <c r="AI2190" s="186">
        <v>0</v>
      </c>
      <c r="AJ2190" s="192">
        <v>7501943445772</v>
      </c>
      <c r="AK2190" s="192">
        <v>65074</v>
      </c>
      <c r="AL2190" s="90" t="s">
        <v>279</v>
      </c>
      <c r="AM2190" s="75">
        <v>65458</v>
      </c>
      <c r="AN2190" s="76" t="s">
        <v>615</v>
      </c>
      <c r="AO2190" s="188">
        <v>0</v>
      </c>
      <c r="AP2190" s="188">
        <v>0</v>
      </c>
      <c r="AQ2190" s="187">
        <v>0</v>
      </c>
      <c r="AR2190" s="188">
        <v>0</v>
      </c>
      <c r="AS2190" s="187">
        <v>0</v>
      </c>
      <c r="AT2190" s="188">
        <v>0</v>
      </c>
      <c r="AU2190" s="187">
        <v>0</v>
      </c>
      <c r="AV2190" s="188">
        <v>0</v>
      </c>
      <c r="AW2190" s="187">
        <v>0</v>
      </c>
      <c r="AX2190" s="188">
        <v>0</v>
      </c>
      <c r="AY2190" s="187">
        <v>0</v>
      </c>
      <c r="AZ2190" s="188">
        <v>0</v>
      </c>
      <c r="BA2190" s="187">
        <v>0</v>
      </c>
      <c r="BB2190" s="188">
        <v>0</v>
      </c>
      <c r="BC2190" s="187">
        <v>0</v>
      </c>
      <c r="BD2190" s="75"/>
      <c r="BE2190" s="75"/>
      <c r="BG2190" s="74"/>
      <c r="BH2190" s="74"/>
      <c r="BI2190" s="194"/>
      <c r="BJ2190" s="74"/>
      <c r="BK2190" s="74"/>
      <c r="BL2190" s="74"/>
    </row>
    <row r="2191" spans="1:64" ht="11.25" customHeight="1" x14ac:dyDescent="0.2">
      <c r="A2191" s="184" t="s">
        <v>2756</v>
      </c>
      <c r="B2191" s="185">
        <v>0</v>
      </c>
      <c r="C2191" s="916">
        <v>65103</v>
      </c>
      <c r="D2191" s="284">
        <v>1E-4</v>
      </c>
      <c r="E2191" s="91">
        <v>0</v>
      </c>
      <c r="F2191" s="186">
        <v>0</v>
      </c>
      <c r="G2191" s="186">
        <v>0</v>
      </c>
      <c r="H2191" s="186">
        <v>0</v>
      </c>
      <c r="I2191" s="187">
        <v>0</v>
      </c>
      <c r="J2191" s="186">
        <v>0</v>
      </c>
      <c r="K2191" s="186">
        <v>0</v>
      </c>
      <c r="L2191" s="186">
        <v>0</v>
      </c>
      <c r="M2191" s="186">
        <v>0</v>
      </c>
      <c r="N2191" s="188">
        <v>0</v>
      </c>
      <c r="O2191" s="189">
        <v>0</v>
      </c>
      <c r="P2191" s="186">
        <v>0</v>
      </c>
      <c r="Q2191" s="189">
        <v>0</v>
      </c>
      <c r="R2191" s="189">
        <v>0</v>
      </c>
      <c r="S2191" s="189">
        <v>1E-4</v>
      </c>
      <c r="T2191" s="188">
        <v>0</v>
      </c>
      <c r="U2191" s="187">
        <v>0</v>
      </c>
      <c r="V2191" s="189">
        <v>0</v>
      </c>
      <c r="W2191" s="189">
        <v>0</v>
      </c>
      <c r="X2191" s="188">
        <v>0</v>
      </c>
      <c r="Y2191" s="188">
        <v>0</v>
      </c>
      <c r="Z2191" s="186">
        <v>0</v>
      </c>
      <c r="AA2191" s="186">
        <v>0</v>
      </c>
      <c r="AB2191" s="186">
        <v>0</v>
      </c>
      <c r="AC2191" s="186">
        <v>0</v>
      </c>
      <c r="AD2191" s="188">
        <v>0</v>
      </c>
      <c r="AE2191" s="189">
        <v>0</v>
      </c>
      <c r="AF2191" s="189">
        <v>0</v>
      </c>
      <c r="AG2191" s="189">
        <v>0</v>
      </c>
      <c r="AH2191" s="191">
        <v>0</v>
      </c>
      <c r="AI2191" s="186">
        <v>0</v>
      </c>
      <c r="AJ2191" s="192">
        <v>7501943445833</v>
      </c>
      <c r="AK2191" s="192" t="s">
        <v>262</v>
      </c>
      <c r="AL2191" s="90" t="s">
        <v>278</v>
      </c>
      <c r="AM2191" s="75">
        <v>65103</v>
      </c>
      <c r="AN2191" s="76" t="s">
        <v>615</v>
      </c>
      <c r="AO2191" s="188">
        <v>0</v>
      </c>
      <c r="AP2191" s="188">
        <v>0</v>
      </c>
      <c r="AQ2191" s="187">
        <v>0</v>
      </c>
      <c r="AR2191" s="188">
        <v>0</v>
      </c>
      <c r="AS2191" s="187">
        <v>0</v>
      </c>
      <c r="AT2191" s="188">
        <v>0</v>
      </c>
      <c r="AU2191" s="187">
        <v>0</v>
      </c>
      <c r="AV2191" s="188">
        <v>0</v>
      </c>
      <c r="AW2191" s="187">
        <v>0</v>
      </c>
      <c r="AX2191" s="188">
        <v>0</v>
      </c>
      <c r="AY2191" s="187">
        <v>0</v>
      </c>
      <c r="AZ2191" s="188">
        <v>0</v>
      </c>
      <c r="BA2191" s="187">
        <v>0</v>
      </c>
      <c r="BB2191" s="188">
        <v>0</v>
      </c>
      <c r="BC2191" s="187">
        <v>0</v>
      </c>
      <c r="BD2191" s="75"/>
      <c r="BE2191" s="75"/>
      <c r="BG2191" s="74"/>
      <c r="BH2191" s="74"/>
      <c r="BI2191" s="194"/>
      <c r="BJ2191" s="74"/>
      <c r="BK2191" s="74"/>
      <c r="BL2191" s="74"/>
    </row>
    <row r="2192" spans="1:64" ht="11.25" customHeight="1" x14ac:dyDescent="0.2">
      <c r="A2192" s="184" t="s">
        <v>2757</v>
      </c>
      <c r="B2192" s="185">
        <v>0</v>
      </c>
      <c r="C2192" s="916">
        <v>65337</v>
      </c>
      <c r="D2192" s="284">
        <v>1E-4</v>
      </c>
      <c r="E2192" s="91">
        <v>0</v>
      </c>
      <c r="F2192" s="186">
        <v>0</v>
      </c>
      <c r="G2192" s="186">
        <v>0</v>
      </c>
      <c r="H2192" s="186">
        <v>0</v>
      </c>
      <c r="I2192" s="187">
        <v>0</v>
      </c>
      <c r="J2192" s="186">
        <v>0</v>
      </c>
      <c r="K2192" s="186">
        <v>0</v>
      </c>
      <c r="L2192" s="186">
        <v>0</v>
      </c>
      <c r="M2192" s="186">
        <v>0</v>
      </c>
      <c r="N2192" s="188">
        <v>0</v>
      </c>
      <c r="O2192" s="189">
        <v>0</v>
      </c>
      <c r="P2192" s="186">
        <v>0</v>
      </c>
      <c r="Q2192" s="189">
        <v>0</v>
      </c>
      <c r="R2192" s="189">
        <v>0</v>
      </c>
      <c r="S2192" s="189">
        <v>1E-4</v>
      </c>
      <c r="T2192" s="188">
        <v>0</v>
      </c>
      <c r="U2192" s="187">
        <v>0</v>
      </c>
      <c r="V2192" s="189">
        <v>0</v>
      </c>
      <c r="W2192" s="189">
        <v>0</v>
      </c>
      <c r="X2192" s="188">
        <v>0</v>
      </c>
      <c r="Y2192" s="188">
        <v>0</v>
      </c>
      <c r="Z2192" s="186">
        <v>0</v>
      </c>
      <c r="AA2192" s="186">
        <v>0</v>
      </c>
      <c r="AB2192" s="186">
        <v>0</v>
      </c>
      <c r="AC2192" s="186">
        <v>0</v>
      </c>
      <c r="AD2192" s="188">
        <v>0</v>
      </c>
      <c r="AE2192" s="189">
        <v>0</v>
      </c>
      <c r="AF2192" s="189">
        <v>0</v>
      </c>
      <c r="AG2192" s="189">
        <v>0</v>
      </c>
      <c r="AH2192" s="191">
        <v>0</v>
      </c>
      <c r="AI2192" s="186">
        <v>0</v>
      </c>
      <c r="AJ2192" s="192">
        <v>7501943445833</v>
      </c>
      <c r="AK2192" s="192">
        <v>65103</v>
      </c>
      <c r="AL2192" s="90" t="s">
        <v>279</v>
      </c>
      <c r="AM2192" s="75">
        <v>65337</v>
      </c>
      <c r="AN2192" s="76" t="s">
        <v>615</v>
      </c>
      <c r="AO2192" s="188">
        <v>0</v>
      </c>
      <c r="AP2192" s="188">
        <v>0</v>
      </c>
      <c r="AQ2192" s="187">
        <v>0</v>
      </c>
      <c r="AR2192" s="188">
        <v>0</v>
      </c>
      <c r="AS2192" s="187">
        <v>0</v>
      </c>
      <c r="AT2192" s="188">
        <v>0</v>
      </c>
      <c r="AU2192" s="187">
        <v>0</v>
      </c>
      <c r="AV2192" s="188">
        <v>0</v>
      </c>
      <c r="AW2192" s="187">
        <v>0</v>
      </c>
      <c r="AX2192" s="188">
        <v>0</v>
      </c>
      <c r="AY2192" s="187">
        <v>0</v>
      </c>
      <c r="AZ2192" s="188">
        <v>0</v>
      </c>
      <c r="BA2192" s="187">
        <v>0</v>
      </c>
      <c r="BB2192" s="188">
        <v>0</v>
      </c>
      <c r="BC2192" s="187">
        <v>0</v>
      </c>
      <c r="BD2192" s="75"/>
      <c r="BE2192" s="75"/>
      <c r="BG2192" s="74"/>
      <c r="BH2192" s="74"/>
      <c r="BI2192" s="194"/>
      <c r="BJ2192" s="74"/>
      <c r="BK2192" s="74"/>
      <c r="BL2192" s="74"/>
    </row>
    <row r="2193" spans="1:64" ht="11.25" customHeight="1" x14ac:dyDescent="0.2">
      <c r="A2193" s="184" t="s">
        <v>2758</v>
      </c>
      <c r="B2193" s="185">
        <v>0</v>
      </c>
      <c r="C2193" s="916">
        <v>65411</v>
      </c>
      <c r="D2193" s="284">
        <v>1E-4</v>
      </c>
      <c r="E2193" s="91">
        <v>0</v>
      </c>
      <c r="F2193" s="186">
        <v>0</v>
      </c>
      <c r="G2193" s="186">
        <v>0</v>
      </c>
      <c r="H2193" s="186">
        <v>0</v>
      </c>
      <c r="I2193" s="187">
        <v>0</v>
      </c>
      <c r="J2193" s="186">
        <v>0</v>
      </c>
      <c r="K2193" s="186">
        <v>0</v>
      </c>
      <c r="L2193" s="186">
        <v>0</v>
      </c>
      <c r="M2193" s="186">
        <v>0</v>
      </c>
      <c r="N2193" s="188">
        <v>0</v>
      </c>
      <c r="O2193" s="189">
        <v>0</v>
      </c>
      <c r="P2193" s="186">
        <v>0</v>
      </c>
      <c r="Q2193" s="189">
        <v>0</v>
      </c>
      <c r="R2193" s="189">
        <v>0</v>
      </c>
      <c r="S2193" s="189">
        <v>1E-4</v>
      </c>
      <c r="T2193" s="188">
        <v>0</v>
      </c>
      <c r="U2193" s="187">
        <v>0</v>
      </c>
      <c r="V2193" s="189">
        <v>0</v>
      </c>
      <c r="W2193" s="189">
        <v>0</v>
      </c>
      <c r="X2193" s="188">
        <v>0</v>
      </c>
      <c r="Y2193" s="188">
        <v>0</v>
      </c>
      <c r="Z2193" s="186">
        <v>0</v>
      </c>
      <c r="AA2193" s="186">
        <v>0</v>
      </c>
      <c r="AB2193" s="186">
        <v>0</v>
      </c>
      <c r="AC2193" s="186">
        <v>0</v>
      </c>
      <c r="AD2193" s="188">
        <v>0</v>
      </c>
      <c r="AE2193" s="189">
        <v>0</v>
      </c>
      <c r="AF2193" s="189">
        <v>0</v>
      </c>
      <c r="AG2193" s="189">
        <v>0</v>
      </c>
      <c r="AH2193" s="191">
        <v>0</v>
      </c>
      <c r="AI2193" s="186">
        <v>0</v>
      </c>
      <c r="AJ2193" s="192">
        <v>7501943445833</v>
      </c>
      <c r="AK2193" s="192">
        <v>65103</v>
      </c>
      <c r="AL2193" s="90" t="s">
        <v>279</v>
      </c>
      <c r="AM2193" s="75">
        <v>65411</v>
      </c>
      <c r="AN2193" s="76" t="s">
        <v>615</v>
      </c>
      <c r="AO2193" s="188">
        <v>0</v>
      </c>
      <c r="AP2193" s="188">
        <v>0</v>
      </c>
      <c r="AQ2193" s="187">
        <v>0</v>
      </c>
      <c r="AR2193" s="188">
        <v>0</v>
      </c>
      <c r="AS2193" s="187">
        <v>0</v>
      </c>
      <c r="AT2193" s="188">
        <v>0</v>
      </c>
      <c r="AU2193" s="187">
        <v>0</v>
      </c>
      <c r="AV2193" s="188">
        <v>0</v>
      </c>
      <c r="AW2193" s="187">
        <v>0</v>
      </c>
      <c r="AX2193" s="188">
        <v>0</v>
      </c>
      <c r="AY2193" s="187">
        <v>0</v>
      </c>
      <c r="AZ2193" s="188">
        <v>0</v>
      </c>
      <c r="BA2193" s="187">
        <v>0</v>
      </c>
      <c r="BB2193" s="188">
        <v>0</v>
      </c>
      <c r="BC2193" s="187">
        <v>0</v>
      </c>
      <c r="BD2193" s="75"/>
      <c r="BE2193" s="75"/>
      <c r="BG2193" s="74"/>
      <c r="BH2193" s="74"/>
      <c r="BI2193" s="194"/>
      <c r="BJ2193" s="74"/>
      <c r="BK2193" s="74"/>
      <c r="BL2193" s="74"/>
    </row>
    <row r="2194" spans="1:64" ht="11.25" customHeight="1" x14ac:dyDescent="0.2">
      <c r="A2194" s="184" t="s">
        <v>2759</v>
      </c>
      <c r="B2194" s="185">
        <v>0</v>
      </c>
      <c r="C2194" s="916">
        <v>65441</v>
      </c>
      <c r="D2194" s="284">
        <v>1E-4</v>
      </c>
      <c r="E2194" s="91">
        <v>0</v>
      </c>
      <c r="F2194" s="186">
        <v>0</v>
      </c>
      <c r="G2194" s="186">
        <v>0</v>
      </c>
      <c r="H2194" s="186">
        <v>0</v>
      </c>
      <c r="I2194" s="187">
        <v>0</v>
      </c>
      <c r="J2194" s="186">
        <v>0</v>
      </c>
      <c r="K2194" s="186">
        <v>0</v>
      </c>
      <c r="L2194" s="186">
        <v>0</v>
      </c>
      <c r="M2194" s="186">
        <v>0</v>
      </c>
      <c r="N2194" s="188">
        <v>0</v>
      </c>
      <c r="O2194" s="189">
        <v>0</v>
      </c>
      <c r="P2194" s="186">
        <v>0</v>
      </c>
      <c r="Q2194" s="189">
        <v>0</v>
      </c>
      <c r="R2194" s="189">
        <v>0</v>
      </c>
      <c r="S2194" s="189">
        <v>1E-4</v>
      </c>
      <c r="T2194" s="188">
        <v>0</v>
      </c>
      <c r="U2194" s="187">
        <v>0</v>
      </c>
      <c r="V2194" s="189">
        <v>0</v>
      </c>
      <c r="W2194" s="189">
        <v>0</v>
      </c>
      <c r="X2194" s="188">
        <v>0</v>
      </c>
      <c r="Y2194" s="188">
        <v>0</v>
      </c>
      <c r="Z2194" s="186">
        <v>0</v>
      </c>
      <c r="AA2194" s="186">
        <v>0</v>
      </c>
      <c r="AB2194" s="186">
        <v>0</v>
      </c>
      <c r="AC2194" s="186">
        <v>0</v>
      </c>
      <c r="AD2194" s="188">
        <v>0</v>
      </c>
      <c r="AE2194" s="189">
        <v>0</v>
      </c>
      <c r="AF2194" s="189">
        <v>0</v>
      </c>
      <c r="AG2194" s="189">
        <v>0</v>
      </c>
      <c r="AH2194" s="191">
        <v>0</v>
      </c>
      <c r="AI2194" s="186">
        <v>0</v>
      </c>
      <c r="AJ2194" s="192">
        <v>7501943445833</v>
      </c>
      <c r="AK2194" s="192">
        <v>65103</v>
      </c>
      <c r="AL2194" s="90" t="s">
        <v>279</v>
      </c>
      <c r="AM2194" s="75">
        <v>65441</v>
      </c>
      <c r="AN2194" s="76" t="s">
        <v>615</v>
      </c>
      <c r="AO2194" s="188">
        <v>0</v>
      </c>
      <c r="AP2194" s="188">
        <v>0</v>
      </c>
      <c r="AQ2194" s="187">
        <v>0</v>
      </c>
      <c r="AR2194" s="188">
        <v>0</v>
      </c>
      <c r="AS2194" s="187">
        <v>0</v>
      </c>
      <c r="AT2194" s="188">
        <v>0</v>
      </c>
      <c r="AU2194" s="187">
        <v>0</v>
      </c>
      <c r="AV2194" s="188">
        <v>0</v>
      </c>
      <c r="AW2194" s="187">
        <v>0</v>
      </c>
      <c r="AX2194" s="188">
        <v>0</v>
      </c>
      <c r="AY2194" s="187">
        <v>0</v>
      </c>
      <c r="AZ2194" s="188">
        <v>0</v>
      </c>
      <c r="BA2194" s="187">
        <v>0</v>
      </c>
      <c r="BB2194" s="188">
        <v>0</v>
      </c>
      <c r="BC2194" s="187">
        <v>0</v>
      </c>
      <c r="BD2194" s="75"/>
      <c r="BE2194" s="75"/>
      <c r="BG2194" s="74"/>
      <c r="BH2194" s="74"/>
      <c r="BI2194" s="194"/>
      <c r="BJ2194" s="74"/>
      <c r="BK2194" s="74"/>
      <c r="BL2194" s="74"/>
    </row>
    <row r="2195" spans="1:64" ht="11.25" customHeight="1" x14ac:dyDescent="0.2">
      <c r="A2195" s="184" t="s">
        <v>2760</v>
      </c>
      <c r="B2195" s="185">
        <v>0</v>
      </c>
      <c r="C2195" s="916">
        <v>65431</v>
      </c>
      <c r="D2195" s="284">
        <v>1E-4</v>
      </c>
      <c r="E2195" s="91">
        <v>0</v>
      </c>
      <c r="F2195" s="186">
        <v>0</v>
      </c>
      <c r="G2195" s="186">
        <v>0</v>
      </c>
      <c r="H2195" s="186">
        <v>0</v>
      </c>
      <c r="I2195" s="187">
        <v>0</v>
      </c>
      <c r="J2195" s="186">
        <v>0</v>
      </c>
      <c r="K2195" s="186">
        <v>0</v>
      </c>
      <c r="L2195" s="186">
        <v>0</v>
      </c>
      <c r="M2195" s="186">
        <v>0</v>
      </c>
      <c r="N2195" s="188">
        <v>0</v>
      </c>
      <c r="O2195" s="189">
        <v>0</v>
      </c>
      <c r="P2195" s="186">
        <v>0</v>
      </c>
      <c r="Q2195" s="189">
        <v>0</v>
      </c>
      <c r="R2195" s="189">
        <v>0</v>
      </c>
      <c r="S2195" s="189">
        <v>1E-4</v>
      </c>
      <c r="T2195" s="188">
        <v>0</v>
      </c>
      <c r="U2195" s="187">
        <v>0</v>
      </c>
      <c r="V2195" s="189">
        <v>0</v>
      </c>
      <c r="W2195" s="189">
        <v>0</v>
      </c>
      <c r="X2195" s="188">
        <v>0</v>
      </c>
      <c r="Y2195" s="188">
        <v>0</v>
      </c>
      <c r="Z2195" s="186">
        <v>0</v>
      </c>
      <c r="AA2195" s="186">
        <v>0</v>
      </c>
      <c r="AB2195" s="186">
        <v>0</v>
      </c>
      <c r="AC2195" s="186">
        <v>0</v>
      </c>
      <c r="AD2195" s="188">
        <v>0</v>
      </c>
      <c r="AE2195" s="189">
        <v>0</v>
      </c>
      <c r="AF2195" s="189">
        <v>0</v>
      </c>
      <c r="AG2195" s="189">
        <v>0</v>
      </c>
      <c r="AH2195" s="191">
        <v>0</v>
      </c>
      <c r="AI2195" s="186">
        <v>0</v>
      </c>
      <c r="AJ2195" s="192">
        <v>7506425616435</v>
      </c>
      <c r="AK2195" s="192" t="s">
        <v>262</v>
      </c>
      <c r="AL2195" s="90" t="s">
        <v>278</v>
      </c>
      <c r="AM2195" s="75">
        <v>65431</v>
      </c>
      <c r="AN2195" s="76" t="s">
        <v>615</v>
      </c>
      <c r="AO2195" s="188">
        <v>0</v>
      </c>
      <c r="AP2195" s="188">
        <v>0</v>
      </c>
      <c r="AQ2195" s="187">
        <v>0</v>
      </c>
      <c r="AR2195" s="188">
        <v>0</v>
      </c>
      <c r="AS2195" s="187">
        <v>0</v>
      </c>
      <c r="AT2195" s="188">
        <v>0</v>
      </c>
      <c r="AU2195" s="187">
        <v>0</v>
      </c>
      <c r="AV2195" s="188">
        <v>0</v>
      </c>
      <c r="AW2195" s="187">
        <v>0</v>
      </c>
      <c r="AX2195" s="188">
        <v>0</v>
      </c>
      <c r="AY2195" s="187">
        <v>0</v>
      </c>
      <c r="AZ2195" s="188">
        <v>0</v>
      </c>
      <c r="BA2195" s="187">
        <v>0</v>
      </c>
      <c r="BB2195" s="188">
        <v>0</v>
      </c>
      <c r="BC2195" s="187">
        <v>0</v>
      </c>
      <c r="BD2195" s="75"/>
      <c r="BE2195" s="75"/>
      <c r="BG2195" s="74"/>
      <c r="BH2195" s="74"/>
      <c r="BI2195" s="194"/>
      <c r="BJ2195" s="74"/>
      <c r="BK2195" s="74"/>
      <c r="BL2195" s="74"/>
    </row>
    <row r="2196" spans="1:64" ht="11.25" customHeight="1" x14ac:dyDescent="0.2">
      <c r="A2196" s="184" t="s">
        <v>2761</v>
      </c>
      <c r="B2196" s="185">
        <v>0</v>
      </c>
      <c r="C2196" s="916">
        <v>66191</v>
      </c>
      <c r="D2196" s="284">
        <v>1E-4</v>
      </c>
      <c r="E2196" s="91">
        <v>0</v>
      </c>
      <c r="F2196" s="186">
        <v>0</v>
      </c>
      <c r="G2196" s="186">
        <v>0</v>
      </c>
      <c r="H2196" s="186">
        <v>0</v>
      </c>
      <c r="I2196" s="187">
        <v>0</v>
      </c>
      <c r="J2196" s="186">
        <v>0</v>
      </c>
      <c r="K2196" s="186">
        <v>0</v>
      </c>
      <c r="L2196" s="186">
        <v>0</v>
      </c>
      <c r="M2196" s="186">
        <v>0</v>
      </c>
      <c r="N2196" s="188">
        <v>0</v>
      </c>
      <c r="O2196" s="189">
        <v>0</v>
      </c>
      <c r="P2196" s="186">
        <v>0</v>
      </c>
      <c r="Q2196" s="189">
        <v>0</v>
      </c>
      <c r="R2196" s="189">
        <v>0</v>
      </c>
      <c r="S2196" s="189">
        <v>1E-4</v>
      </c>
      <c r="T2196" s="188">
        <v>0</v>
      </c>
      <c r="U2196" s="187">
        <v>0</v>
      </c>
      <c r="V2196" s="189">
        <v>0</v>
      </c>
      <c r="W2196" s="189">
        <v>0</v>
      </c>
      <c r="X2196" s="188">
        <v>0</v>
      </c>
      <c r="Y2196" s="188">
        <v>0</v>
      </c>
      <c r="Z2196" s="186">
        <v>0</v>
      </c>
      <c r="AA2196" s="186">
        <v>0</v>
      </c>
      <c r="AB2196" s="186">
        <v>0</v>
      </c>
      <c r="AC2196" s="186">
        <v>0</v>
      </c>
      <c r="AD2196" s="188">
        <v>0</v>
      </c>
      <c r="AE2196" s="189">
        <v>0</v>
      </c>
      <c r="AF2196" s="189">
        <v>0</v>
      </c>
      <c r="AG2196" s="189">
        <v>0</v>
      </c>
      <c r="AH2196" s="191">
        <v>0</v>
      </c>
      <c r="AI2196" s="186">
        <v>0</v>
      </c>
      <c r="AJ2196" s="192">
        <v>7506425621910</v>
      </c>
      <c r="AK2196" s="192" t="s">
        <v>262</v>
      </c>
      <c r="AL2196" s="90" t="s">
        <v>278</v>
      </c>
      <c r="AM2196" s="75">
        <v>66191</v>
      </c>
      <c r="AN2196" s="76" t="s">
        <v>615</v>
      </c>
      <c r="AO2196" s="188">
        <v>0</v>
      </c>
      <c r="AP2196" s="188">
        <v>0</v>
      </c>
      <c r="AQ2196" s="187">
        <v>0</v>
      </c>
      <c r="AR2196" s="188">
        <v>0</v>
      </c>
      <c r="AS2196" s="187">
        <v>0</v>
      </c>
      <c r="AT2196" s="188">
        <v>0</v>
      </c>
      <c r="AU2196" s="187">
        <v>0</v>
      </c>
      <c r="AV2196" s="188">
        <v>0</v>
      </c>
      <c r="AW2196" s="187">
        <v>0</v>
      </c>
      <c r="AX2196" s="188">
        <v>0</v>
      </c>
      <c r="AY2196" s="187">
        <v>0</v>
      </c>
      <c r="AZ2196" s="188">
        <v>0</v>
      </c>
      <c r="BA2196" s="187">
        <v>0</v>
      </c>
      <c r="BB2196" s="188">
        <v>0</v>
      </c>
      <c r="BC2196" s="187">
        <v>0</v>
      </c>
      <c r="BD2196" s="75"/>
      <c r="BE2196" s="75"/>
      <c r="BG2196" s="74"/>
      <c r="BH2196" s="74"/>
      <c r="BI2196" s="194"/>
      <c r="BJ2196" s="74"/>
      <c r="BK2196" s="74"/>
      <c r="BL2196" s="74"/>
    </row>
    <row r="2197" spans="1:64" ht="11.25" customHeight="1" x14ac:dyDescent="0.2">
      <c r="A2197" s="184" t="s">
        <v>2762</v>
      </c>
      <c r="B2197" s="185">
        <v>0</v>
      </c>
      <c r="C2197" s="916">
        <v>65585</v>
      </c>
      <c r="D2197" s="284">
        <v>1E-4</v>
      </c>
      <c r="E2197" s="91">
        <v>0</v>
      </c>
      <c r="F2197" s="186">
        <v>0</v>
      </c>
      <c r="G2197" s="186">
        <v>0</v>
      </c>
      <c r="H2197" s="186">
        <v>0</v>
      </c>
      <c r="I2197" s="187">
        <v>0</v>
      </c>
      <c r="J2197" s="186">
        <v>0</v>
      </c>
      <c r="K2197" s="186">
        <v>0</v>
      </c>
      <c r="L2197" s="186">
        <v>0</v>
      </c>
      <c r="M2197" s="186">
        <v>0</v>
      </c>
      <c r="N2197" s="188">
        <v>0</v>
      </c>
      <c r="O2197" s="189">
        <v>0</v>
      </c>
      <c r="P2197" s="186">
        <v>0</v>
      </c>
      <c r="Q2197" s="189">
        <v>0</v>
      </c>
      <c r="R2197" s="189">
        <v>0</v>
      </c>
      <c r="S2197" s="189">
        <v>1E-4</v>
      </c>
      <c r="T2197" s="188">
        <v>0</v>
      </c>
      <c r="U2197" s="187">
        <v>0</v>
      </c>
      <c r="V2197" s="189">
        <v>0</v>
      </c>
      <c r="W2197" s="189">
        <v>0</v>
      </c>
      <c r="X2197" s="188">
        <v>0</v>
      </c>
      <c r="Y2197" s="188">
        <v>0</v>
      </c>
      <c r="Z2197" s="186">
        <v>0</v>
      </c>
      <c r="AA2197" s="186">
        <v>0</v>
      </c>
      <c r="AB2197" s="186">
        <v>0</v>
      </c>
      <c r="AC2197" s="186">
        <v>0</v>
      </c>
      <c r="AD2197" s="188">
        <v>0</v>
      </c>
      <c r="AE2197" s="189">
        <v>0</v>
      </c>
      <c r="AF2197" s="189">
        <v>0</v>
      </c>
      <c r="AG2197" s="189">
        <v>0</v>
      </c>
      <c r="AH2197" s="191">
        <v>0</v>
      </c>
      <c r="AI2197" s="186">
        <v>0</v>
      </c>
      <c r="AJ2197" s="192">
        <v>7506425623013</v>
      </c>
      <c r="AK2197" s="192" t="s">
        <v>262</v>
      </c>
      <c r="AL2197" s="90" t="s">
        <v>278</v>
      </c>
      <c r="AM2197" s="75">
        <v>65585</v>
      </c>
      <c r="AN2197" s="76" t="s">
        <v>615</v>
      </c>
      <c r="AO2197" s="188">
        <v>0</v>
      </c>
      <c r="AP2197" s="188">
        <v>0</v>
      </c>
      <c r="AQ2197" s="187">
        <v>0</v>
      </c>
      <c r="AR2197" s="188">
        <v>0</v>
      </c>
      <c r="AS2197" s="187">
        <v>0</v>
      </c>
      <c r="AT2197" s="188">
        <v>0</v>
      </c>
      <c r="AU2197" s="187">
        <v>0</v>
      </c>
      <c r="AV2197" s="188">
        <v>0</v>
      </c>
      <c r="AW2197" s="187">
        <v>0</v>
      </c>
      <c r="AX2197" s="188">
        <v>0</v>
      </c>
      <c r="AY2197" s="187">
        <v>0</v>
      </c>
      <c r="AZ2197" s="188">
        <v>0</v>
      </c>
      <c r="BA2197" s="187">
        <v>0</v>
      </c>
      <c r="BB2197" s="188">
        <v>0</v>
      </c>
      <c r="BC2197" s="187">
        <v>0</v>
      </c>
      <c r="BD2197" s="75"/>
      <c r="BE2197" s="75"/>
      <c r="BG2197" s="74"/>
      <c r="BH2197" s="74"/>
      <c r="BI2197" s="194"/>
      <c r="BJ2197" s="74"/>
      <c r="BK2197" s="74"/>
      <c r="BL2197" s="74"/>
    </row>
    <row r="2198" spans="1:64" ht="11.25" customHeight="1" x14ac:dyDescent="0.2">
      <c r="A2198" s="184" t="s">
        <v>2763</v>
      </c>
      <c r="B2198" s="185">
        <v>0</v>
      </c>
      <c r="C2198" s="916">
        <v>65104</v>
      </c>
      <c r="D2198" s="284">
        <v>1E-4</v>
      </c>
      <c r="E2198" s="91">
        <v>0</v>
      </c>
      <c r="F2198" s="186">
        <v>0</v>
      </c>
      <c r="G2198" s="186">
        <v>0</v>
      </c>
      <c r="H2198" s="186">
        <v>0</v>
      </c>
      <c r="I2198" s="187">
        <v>0</v>
      </c>
      <c r="J2198" s="186">
        <v>0</v>
      </c>
      <c r="K2198" s="186">
        <v>0</v>
      </c>
      <c r="L2198" s="186">
        <v>0</v>
      </c>
      <c r="M2198" s="186">
        <v>0</v>
      </c>
      <c r="N2198" s="188">
        <v>0</v>
      </c>
      <c r="O2198" s="189">
        <v>0</v>
      </c>
      <c r="P2198" s="186">
        <v>0</v>
      </c>
      <c r="Q2198" s="189">
        <v>0</v>
      </c>
      <c r="R2198" s="189">
        <v>0</v>
      </c>
      <c r="S2198" s="189">
        <v>1E-4</v>
      </c>
      <c r="T2198" s="188">
        <v>0</v>
      </c>
      <c r="U2198" s="187">
        <v>0</v>
      </c>
      <c r="V2198" s="189">
        <v>0</v>
      </c>
      <c r="W2198" s="189">
        <v>0</v>
      </c>
      <c r="X2198" s="188">
        <v>0</v>
      </c>
      <c r="Y2198" s="188">
        <v>0</v>
      </c>
      <c r="Z2198" s="186">
        <v>0</v>
      </c>
      <c r="AA2198" s="186">
        <v>0</v>
      </c>
      <c r="AB2198" s="186">
        <v>0</v>
      </c>
      <c r="AC2198" s="186">
        <v>0</v>
      </c>
      <c r="AD2198" s="188">
        <v>0</v>
      </c>
      <c r="AE2198" s="189">
        <v>0</v>
      </c>
      <c r="AF2198" s="189">
        <v>0</v>
      </c>
      <c r="AG2198" s="189">
        <v>0</v>
      </c>
      <c r="AH2198" s="191">
        <v>0</v>
      </c>
      <c r="AI2198" s="186">
        <v>0</v>
      </c>
      <c r="AJ2198" s="192">
        <v>7501943445826</v>
      </c>
      <c r="AK2198" s="192" t="s">
        <v>262</v>
      </c>
      <c r="AL2198" s="90" t="s">
        <v>278</v>
      </c>
      <c r="AM2198" s="75">
        <v>65104</v>
      </c>
      <c r="AN2198" s="76" t="s">
        <v>615</v>
      </c>
      <c r="AO2198" s="188">
        <v>0</v>
      </c>
      <c r="AP2198" s="188">
        <v>0</v>
      </c>
      <c r="AQ2198" s="187">
        <v>0</v>
      </c>
      <c r="AR2198" s="188">
        <v>0</v>
      </c>
      <c r="AS2198" s="187">
        <v>0</v>
      </c>
      <c r="AT2198" s="188">
        <v>0</v>
      </c>
      <c r="AU2198" s="187">
        <v>0</v>
      </c>
      <c r="AV2198" s="188">
        <v>0</v>
      </c>
      <c r="AW2198" s="187">
        <v>0</v>
      </c>
      <c r="AX2198" s="188">
        <v>0</v>
      </c>
      <c r="AY2198" s="187">
        <v>0</v>
      </c>
      <c r="AZ2198" s="188">
        <v>0</v>
      </c>
      <c r="BA2198" s="187">
        <v>0</v>
      </c>
      <c r="BB2198" s="188">
        <v>0</v>
      </c>
      <c r="BC2198" s="187">
        <v>0</v>
      </c>
      <c r="BD2198" s="75"/>
      <c r="BE2198" s="75"/>
      <c r="BG2198" s="74"/>
      <c r="BH2198" s="74"/>
      <c r="BI2198" s="194"/>
      <c r="BJ2198" s="74"/>
      <c r="BK2198" s="74"/>
      <c r="BL2198" s="74"/>
    </row>
    <row r="2199" spans="1:64" ht="11.25" customHeight="1" x14ac:dyDescent="0.2">
      <c r="A2199" s="184" t="s">
        <v>2764</v>
      </c>
      <c r="B2199" s="185">
        <v>0</v>
      </c>
      <c r="C2199" s="916">
        <v>65338</v>
      </c>
      <c r="D2199" s="284">
        <v>1E-4</v>
      </c>
      <c r="E2199" s="91">
        <v>0</v>
      </c>
      <c r="F2199" s="186">
        <v>0</v>
      </c>
      <c r="G2199" s="186">
        <v>0</v>
      </c>
      <c r="H2199" s="186">
        <v>0</v>
      </c>
      <c r="I2199" s="187">
        <v>0</v>
      </c>
      <c r="J2199" s="186">
        <v>0</v>
      </c>
      <c r="K2199" s="186">
        <v>0</v>
      </c>
      <c r="L2199" s="186">
        <v>0</v>
      </c>
      <c r="M2199" s="186">
        <v>0</v>
      </c>
      <c r="N2199" s="188">
        <v>0</v>
      </c>
      <c r="O2199" s="189">
        <v>0</v>
      </c>
      <c r="P2199" s="186">
        <v>0</v>
      </c>
      <c r="Q2199" s="189">
        <v>0</v>
      </c>
      <c r="R2199" s="189">
        <v>0</v>
      </c>
      <c r="S2199" s="189">
        <v>1E-4</v>
      </c>
      <c r="T2199" s="188">
        <v>0</v>
      </c>
      <c r="U2199" s="187">
        <v>0</v>
      </c>
      <c r="V2199" s="189">
        <v>0</v>
      </c>
      <c r="W2199" s="189">
        <v>0</v>
      </c>
      <c r="X2199" s="188">
        <v>0</v>
      </c>
      <c r="Y2199" s="188">
        <v>0</v>
      </c>
      <c r="Z2199" s="186">
        <v>0</v>
      </c>
      <c r="AA2199" s="186">
        <v>0</v>
      </c>
      <c r="AB2199" s="186">
        <v>0</v>
      </c>
      <c r="AC2199" s="186">
        <v>0</v>
      </c>
      <c r="AD2199" s="188">
        <v>0</v>
      </c>
      <c r="AE2199" s="189">
        <v>0</v>
      </c>
      <c r="AF2199" s="189">
        <v>0</v>
      </c>
      <c r="AG2199" s="189">
        <v>0</v>
      </c>
      <c r="AH2199" s="191">
        <v>0</v>
      </c>
      <c r="AI2199" s="186">
        <v>0</v>
      </c>
      <c r="AJ2199" s="192">
        <v>7501943445826</v>
      </c>
      <c r="AK2199" s="192">
        <v>65104</v>
      </c>
      <c r="AL2199" s="90" t="s">
        <v>279</v>
      </c>
      <c r="AM2199" s="75">
        <v>65338</v>
      </c>
      <c r="AN2199" s="76" t="s">
        <v>615</v>
      </c>
      <c r="AO2199" s="188">
        <v>0</v>
      </c>
      <c r="AP2199" s="188">
        <v>0</v>
      </c>
      <c r="AQ2199" s="187">
        <v>0</v>
      </c>
      <c r="AR2199" s="188">
        <v>0</v>
      </c>
      <c r="AS2199" s="187">
        <v>0</v>
      </c>
      <c r="AT2199" s="188">
        <v>0</v>
      </c>
      <c r="AU2199" s="187">
        <v>0</v>
      </c>
      <c r="AV2199" s="188">
        <v>0</v>
      </c>
      <c r="AW2199" s="187">
        <v>0</v>
      </c>
      <c r="AX2199" s="188">
        <v>0</v>
      </c>
      <c r="AY2199" s="187">
        <v>0</v>
      </c>
      <c r="AZ2199" s="188">
        <v>0</v>
      </c>
      <c r="BA2199" s="187">
        <v>0</v>
      </c>
      <c r="BB2199" s="188">
        <v>0</v>
      </c>
      <c r="BC2199" s="187">
        <v>0</v>
      </c>
      <c r="BD2199" s="75"/>
      <c r="BE2199" s="75"/>
      <c r="BG2199" s="74"/>
      <c r="BH2199" s="74"/>
      <c r="BI2199" s="194"/>
      <c r="BJ2199" s="74"/>
      <c r="BK2199" s="74"/>
      <c r="BL2199" s="74"/>
    </row>
    <row r="2200" spans="1:64" ht="11.25" customHeight="1" x14ac:dyDescent="0.2">
      <c r="A2200" s="184" t="s">
        <v>2765</v>
      </c>
      <c r="B2200" s="185">
        <v>0</v>
      </c>
      <c r="C2200" s="916">
        <v>65412</v>
      </c>
      <c r="D2200" s="284">
        <v>1E-4</v>
      </c>
      <c r="E2200" s="91">
        <v>0</v>
      </c>
      <c r="F2200" s="186">
        <v>0</v>
      </c>
      <c r="G2200" s="186">
        <v>0</v>
      </c>
      <c r="H2200" s="186">
        <v>0</v>
      </c>
      <c r="I2200" s="187">
        <v>0</v>
      </c>
      <c r="J2200" s="186">
        <v>0</v>
      </c>
      <c r="K2200" s="186">
        <v>0</v>
      </c>
      <c r="L2200" s="186">
        <v>0</v>
      </c>
      <c r="M2200" s="186">
        <v>0</v>
      </c>
      <c r="N2200" s="188">
        <v>0</v>
      </c>
      <c r="O2200" s="189">
        <v>0</v>
      </c>
      <c r="P2200" s="186">
        <v>0</v>
      </c>
      <c r="Q2200" s="189">
        <v>0</v>
      </c>
      <c r="R2200" s="189">
        <v>0</v>
      </c>
      <c r="S2200" s="189">
        <v>1E-4</v>
      </c>
      <c r="T2200" s="188">
        <v>0</v>
      </c>
      <c r="U2200" s="187">
        <v>0</v>
      </c>
      <c r="V2200" s="189">
        <v>0</v>
      </c>
      <c r="W2200" s="189">
        <v>0</v>
      </c>
      <c r="X2200" s="188">
        <v>0</v>
      </c>
      <c r="Y2200" s="188">
        <v>0</v>
      </c>
      <c r="Z2200" s="186">
        <v>0</v>
      </c>
      <c r="AA2200" s="186">
        <v>0</v>
      </c>
      <c r="AB2200" s="186">
        <v>0</v>
      </c>
      <c r="AC2200" s="186">
        <v>0</v>
      </c>
      <c r="AD2200" s="188">
        <v>0</v>
      </c>
      <c r="AE2200" s="189">
        <v>0</v>
      </c>
      <c r="AF2200" s="189">
        <v>0</v>
      </c>
      <c r="AG2200" s="189">
        <v>0</v>
      </c>
      <c r="AH2200" s="191">
        <v>0</v>
      </c>
      <c r="AI2200" s="186">
        <v>0</v>
      </c>
      <c r="AJ2200" s="192">
        <v>7501943445826</v>
      </c>
      <c r="AK2200" s="192">
        <v>65104</v>
      </c>
      <c r="AL2200" s="90" t="s">
        <v>279</v>
      </c>
      <c r="AM2200" s="75">
        <v>65412</v>
      </c>
      <c r="AN2200" s="76" t="s">
        <v>615</v>
      </c>
      <c r="AO2200" s="188">
        <v>0</v>
      </c>
      <c r="AP2200" s="188">
        <v>0</v>
      </c>
      <c r="AQ2200" s="187">
        <v>0</v>
      </c>
      <c r="AR2200" s="188">
        <v>0</v>
      </c>
      <c r="AS2200" s="187">
        <v>0</v>
      </c>
      <c r="AT2200" s="188">
        <v>0</v>
      </c>
      <c r="AU2200" s="187">
        <v>0</v>
      </c>
      <c r="AV2200" s="188">
        <v>0</v>
      </c>
      <c r="AW2200" s="187">
        <v>0</v>
      </c>
      <c r="AX2200" s="188">
        <v>0</v>
      </c>
      <c r="AY2200" s="187">
        <v>0</v>
      </c>
      <c r="AZ2200" s="188">
        <v>0</v>
      </c>
      <c r="BA2200" s="187">
        <v>0</v>
      </c>
      <c r="BB2200" s="188">
        <v>0</v>
      </c>
      <c r="BC2200" s="187">
        <v>0</v>
      </c>
      <c r="BD2200" s="75"/>
      <c r="BE2200" s="75"/>
      <c r="BG2200" s="74"/>
      <c r="BH2200" s="74"/>
      <c r="BI2200" s="194"/>
      <c r="BJ2200" s="74"/>
      <c r="BK2200" s="74"/>
      <c r="BL2200" s="74"/>
    </row>
    <row r="2201" spans="1:64" ht="11.25" customHeight="1" x14ac:dyDescent="0.2">
      <c r="A2201" s="184" t="s">
        <v>2766</v>
      </c>
      <c r="B2201" s="185">
        <v>0</v>
      </c>
      <c r="C2201" s="916">
        <v>65442</v>
      </c>
      <c r="D2201" s="284">
        <v>1E-4</v>
      </c>
      <c r="E2201" s="91">
        <v>0</v>
      </c>
      <c r="F2201" s="186">
        <v>0</v>
      </c>
      <c r="G2201" s="186">
        <v>0</v>
      </c>
      <c r="H2201" s="186">
        <v>0</v>
      </c>
      <c r="I2201" s="187">
        <v>0</v>
      </c>
      <c r="J2201" s="186">
        <v>0</v>
      </c>
      <c r="K2201" s="186">
        <v>0</v>
      </c>
      <c r="L2201" s="186">
        <v>0</v>
      </c>
      <c r="M2201" s="186">
        <v>0</v>
      </c>
      <c r="N2201" s="188">
        <v>0</v>
      </c>
      <c r="O2201" s="189">
        <v>0</v>
      </c>
      <c r="P2201" s="186">
        <v>0</v>
      </c>
      <c r="Q2201" s="189">
        <v>0</v>
      </c>
      <c r="R2201" s="189">
        <v>0</v>
      </c>
      <c r="S2201" s="189">
        <v>1E-4</v>
      </c>
      <c r="T2201" s="188">
        <v>0</v>
      </c>
      <c r="U2201" s="187">
        <v>0</v>
      </c>
      <c r="V2201" s="189">
        <v>0</v>
      </c>
      <c r="W2201" s="189">
        <v>0</v>
      </c>
      <c r="X2201" s="188">
        <v>0</v>
      </c>
      <c r="Y2201" s="188">
        <v>0</v>
      </c>
      <c r="Z2201" s="186">
        <v>0</v>
      </c>
      <c r="AA2201" s="186">
        <v>0</v>
      </c>
      <c r="AB2201" s="186">
        <v>0</v>
      </c>
      <c r="AC2201" s="186">
        <v>0</v>
      </c>
      <c r="AD2201" s="188">
        <v>0</v>
      </c>
      <c r="AE2201" s="189">
        <v>0</v>
      </c>
      <c r="AF2201" s="189">
        <v>0</v>
      </c>
      <c r="AG2201" s="189">
        <v>0</v>
      </c>
      <c r="AH2201" s="191">
        <v>0</v>
      </c>
      <c r="AI2201" s="186">
        <v>0</v>
      </c>
      <c r="AJ2201" s="192">
        <v>7501943445826</v>
      </c>
      <c r="AK2201" s="192">
        <v>65104</v>
      </c>
      <c r="AL2201" s="90" t="s">
        <v>279</v>
      </c>
      <c r="AM2201" s="75">
        <v>65442</v>
      </c>
      <c r="AN2201" s="76" t="s">
        <v>615</v>
      </c>
      <c r="AO2201" s="188">
        <v>0</v>
      </c>
      <c r="AP2201" s="188">
        <v>0</v>
      </c>
      <c r="AQ2201" s="187">
        <v>0</v>
      </c>
      <c r="AR2201" s="188">
        <v>0</v>
      </c>
      <c r="AS2201" s="187">
        <v>0</v>
      </c>
      <c r="AT2201" s="188">
        <v>0</v>
      </c>
      <c r="AU2201" s="187">
        <v>0</v>
      </c>
      <c r="AV2201" s="188">
        <v>0</v>
      </c>
      <c r="AW2201" s="187">
        <v>0</v>
      </c>
      <c r="AX2201" s="188">
        <v>0</v>
      </c>
      <c r="AY2201" s="187">
        <v>0</v>
      </c>
      <c r="AZ2201" s="188">
        <v>0</v>
      </c>
      <c r="BA2201" s="187">
        <v>0</v>
      </c>
      <c r="BB2201" s="188">
        <v>0</v>
      </c>
      <c r="BC2201" s="187">
        <v>0</v>
      </c>
      <c r="BD2201" s="75"/>
      <c r="BE2201" s="75"/>
      <c r="BG2201" s="74"/>
      <c r="BH2201" s="74"/>
      <c r="BI2201" s="194"/>
      <c r="BJ2201" s="74"/>
      <c r="BK2201" s="74"/>
      <c r="BL2201" s="74"/>
    </row>
    <row r="2202" spans="1:64" ht="11.25" customHeight="1" x14ac:dyDescent="0.2">
      <c r="A2202" s="184" t="s">
        <v>2767</v>
      </c>
      <c r="B2202" s="185">
        <v>0</v>
      </c>
      <c r="C2202" s="916">
        <v>65432</v>
      </c>
      <c r="D2202" s="284">
        <v>1E-4</v>
      </c>
      <c r="E2202" s="91">
        <v>0</v>
      </c>
      <c r="F2202" s="186">
        <v>0</v>
      </c>
      <c r="G2202" s="186">
        <v>0</v>
      </c>
      <c r="H2202" s="186">
        <v>0</v>
      </c>
      <c r="I2202" s="187">
        <v>0</v>
      </c>
      <c r="J2202" s="186">
        <v>0</v>
      </c>
      <c r="K2202" s="186">
        <v>0</v>
      </c>
      <c r="L2202" s="186">
        <v>0</v>
      </c>
      <c r="M2202" s="186">
        <v>0</v>
      </c>
      <c r="N2202" s="188">
        <v>0</v>
      </c>
      <c r="O2202" s="189">
        <v>0</v>
      </c>
      <c r="P2202" s="186">
        <v>0</v>
      </c>
      <c r="Q2202" s="189">
        <v>0</v>
      </c>
      <c r="R2202" s="189">
        <v>0</v>
      </c>
      <c r="S2202" s="189">
        <v>1E-4</v>
      </c>
      <c r="T2202" s="188">
        <v>0</v>
      </c>
      <c r="U2202" s="187">
        <v>0</v>
      </c>
      <c r="V2202" s="189">
        <v>0</v>
      </c>
      <c r="W2202" s="189">
        <v>0</v>
      </c>
      <c r="X2202" s="188">
        <v>0</v>
      </c>
      <c r="Y2202" s="188">
        <v>0</v>
      </c>
      <c r="Z2202" s="186">
        <v>0</v>
      </c>
      <c r="AA2202" s="186">
        <v>0</v>
      </c>
      <c r="AB2202" s="186">
        <v>0</v>
      </c>
      <c r="AC2202" s="186">
        <v>0</v>
      </c>
      <c r="AD2202" s="188">
        <v>0</v>
      </c>
      <c r="AE2202" s="189">
        <v>0</v>
      </c>
      <c r="AF2202" s="189">
        <v>0</v>
      </c>
      <c r="AG2202" s="189">
        <v>0</v>
      </c>
      <c r="AH2202" s="191">
        <v>0</v>
      </c>
      <c r="AI2202" s="186">
        <v>0</v>
      </c>
      <c r="AJ2202" s="192">
        <v>7506425616442</v>
      </c>
      <c r="AK2202" s="192" t="s">
        <v>262</v>
      </c>
      <c r="AL2202" s="90" t="s">
        <v>278</v>
      </c>
      <c r="AM2202" s="75">
        <v>65432</v>
      </c>
      <c r="AN2202" s="76" t="s">
        <v>615</v>
      </c>
      <c r="AO2202" s="188">
        <v>0</v>
      </c>
      <c r="AP2202" s="188">
        <v>0</v>
      </c>
      <c r="AQ2202" s="187">
        <v>0</v>
      </c>
      <c r="AR2202" s="188">
        <v>0</v>
      </c>
      <c r="AS2202" s="187">
        <v>0</v>
      </c>
      <c r="AT2202" s="188">
        <v>0</v>
      </c>
      <c r="AU2202" s="187">
        <v>0</v>
      </c>
      <c r="AV2202" s="188">
        <v>0</v>
      </c>
      <c r="AW2202" s="187">
        <v>0</v>
      </c>
      <c r="AX2202" s="188">
        <v>0</v>
      </c>
      <c r="AY2202" s="187">
        <v>0</v>
      </c>
      <c r="AZ2202" s="188">
        <v>0</v>
      </c>
      <c r="BA2202" s="187">
        <v>0</v>
      </c>
      <c r="BB2202" s="188">
        <v>0</v>
      </c>
      <c r="BC2202" s="187">
        <v>0</v>
      </c>
      <c r="BD2202" s="75"/>
      <c r="BE2202" s="75"/>
      <c r="BG2202" s="74"/>
      <c r="BH2202" s="74"/>
      <c r="BI2202" s="194"/>
      <c r="BJ2202" s="74"/>
      <c r="BK2202" s="74"/>
      <c r="BL2202" s="74"/>
    </row>
    <row r="2203" spans="1:64" ht="11.25" customHeight="1" x14ac:dyDescent="0.3">
      <c r="A2203" s="149" t="s">
        <v>46</v>
      </c>
      <c r="B2203" s="169">
        <v>0</v>
      </c>
      <c r="C2203" s="871"/>
      <c r="D2203" s="379">
        <v>180883.08430000048</v>
      </c>
      <c r="E2203" s="220">
        <v>26.841817649756823</v>
      </c>
      <c r="F2203" s="221">
        <v>255800</v>
      </c>
      <c r="G2203" s="221">
        <v>253000</v>
      </c>
      <c r="H2203" s="221">
        <v>45924.6</v>
      </c>
      <c r="I2203" s="222">
        <v>18.15201581027668</v>
      </c>
      <c r="J2203" s="221">
        <v>191762.70299999995</v>
      </c>
      <c r="K2203" s="221">
        <v>202165.61336520279</v>
      </c>
      <c r="L2203" s="221">
        <v>29022.959999999999</v>
      </c>
      <c r="M2203" s="221">
        <v>14.356031926938718</v>
      </c>
      <c r="N2203" s="221">
        <v>96.74499999999999</v>
      </c>
      <c r="O2203" s="221">
        <v>13062.18</v>
      </c>
      <c r="P2203" s="221">
        <v>14202.605000000001</v>
      </c>
      <c r="Q2203" s="224">
        <v>22.541174234491269</v>
      </c>
      <c r="R2203" s="224">
        <v>31.714655263385609</v>
      </c>
      <c r="S2203" s="224">
        <v>202722.933934</v>
      </c>
      <c r="T2203" s="221">
        <v>196212.63399999999</v>
      </c>
      <c r="U2203" s="221">
        <v>2782.36028233465</v>
      </c>
      <c r="V2203" s="221">
        <v>8063.7999999999993</v>
      </c>
      <c r="W2203" s="221">
        <v>1043.6799999999998</v>
      </c>
      <c r="X2203" s="221">
        <v>187105.15400000001</v>
      </c>
      <c r="Y2203" s="221">
        <v>12034.88</v>
      </c>
      <c r="Z2203" s="221">
        <v>19489.2</v>
      </c>
      <c r="AA2203" s="221">
        <v>38</v>
      </c>
      <c r="AB2203" s="221">
        <v>0</v>
      </c>
      <c r="AC2203" s="221">
        <v>0</v>
      </c>
      <c r="AD2203" s="221">
        <v>4758.1600000000008</v>
      </c>
      <c r="AE2203" s="221">
        <v>46.4</v>
      </c>
      <c r="AF2203" s="221">
        <v>46.4</v>
      </c>
      <c r="AG2203" s="221">
        <v>0</v>
      </c>
      <c r="AH2203" s="221">
        <v>3</v>
      </c>
      <c r="AI2203" s="186">
        <v>164835.098</v>
      </c>
      <c r="AJ2203" s="192">
        <v>0</v>
      </c>
      <c r="AK2203" s="192">
        <v>0</v>
      </c>
      <c r="AM2203" s="75">
        <v>0</v>
      </c>
      <c r="AO2203" s="223">
        <v>0</v>
      </c>
      <c r="AP2203" s="223">
        <v>0</v>
      </c>
      <c r="AQ2203" s="222">
        <v>0</v>
      </c>
      <c r="AR2203" s="223">
        <v>0</v>
      </c>
      <c r="AS2203" s="222">
        <v>0</v>
      </c>
      <c r="AT2203" s="223">
        <v>0</v>
      </c>
      <c r="AU2203" s="222">
        <v>0</v>
      </c>
      <c r="AV2203" s="223">
        <v>0</v>
      </c>
      <c r="AW2203" s="222">
        <v>0</v>
      </c>
      <c r="AX2203" s="223">
        <v>0</v>
      </c>
      <c r="AY2203" s="222">
        <v>0</v>
      </c>
      <c r="AZ2203" s="223">
        <v>0</v>
      </c>
      <c r="BA2203" s="222">
        <v>0</v>
      </c>
      <c r="BB2203" s="223">
        <v>0</v>
      </c>
      <c r="BC2203" s="222">
        <v>0</v>
      </c>
      <c r="BD2203" s="75"/>
      <c r="BE2203" s="75"/>
      <c r="BG2203" s="74"/>
      <c r="BH2203" s="74"/>
      <c r="BI2203" s="194"/>
      <c r="BJ2203" s="74"/>
      <c r="BK2203" s="74"/>
      <c r="BL2203" s="74"/>
    </row>
    <row r="2204" spans="1:64" ht="11.25" customHeight="1" x14ac:dyDescent="0.3">
      <c r="A2204" s="184" t="s">
        <v>2768</v>
      </c>
      <c r="B2204" s="185">
        <v>0</v>
      </c>
      <c r="C2204" s="828">
        <v>65174</v>
      </c>
      <c r="D2204" s="284">
        <v>1E-4</v>
      </c>
      <c r="E2204" s="91">
        <v>0</v>
      </c>
      <c r="F2204" s="186">
        <v>0</v>
      </c>
      <c r="G2204" s="186">
        <v>0</v>
      </c>
      <c r="H2204" s="186">
        <v>0</v>
      </c>
      <c r="I2204" s="187">
        <v>0</v>
      </c>
      <c r="J2204" s="186">
        <v>0</v>
      </c>
      <c r="K2204" s="186">
        <v>0</v>
      </c>
      <c r="L2204" s="186">
        <v>0</v>
      </c>
      <c r="M2204" s="186">
        <v>0</v>
      </c>
      <c r="N2204" s="188">
        <v>0</v>
      </c>
      <c r="O2204" s="189">
        <v>0</v>
      </c>
      <c r="P2204" s="186">
        <v>0</v>
      </c>
      <c r="Q2204" s="189">
        <v>0</v>
      </c>
      <c r="R2204" s="189">
        <v>0</v>
      </c>
      <c r="S2204" s="189">
        <v>1E-4</v>
      </c>
      <c r="T2204" s="188">
        <v>0</v>
      </c>
      <c r="U2204" s="187">
        <v>0</v>
      </c>
      <c r="V2204" s="189">
        <v>0</v>
      </c>
      <c r="W2204" s="189">
        <v>0</v>
      </c>
      <c r="X2204" s="188">
        <v>0</v>
      </c>
      <c r="Y2204" s="188">
        <v>0</v>
      </c>
      <c r="Z2204" s="186">
        <v>0</v>
      </c>
      <c r="AA2204" s="186">
        <v>0</v>
      </c>
      <c r="AB2204" s="186">
        <v>0</v>
      </c>
      <c r="AC2204" s="186">
        <v>0</v>
      </c>
      <c r="AD2204" s="188">
        <v>0</v>
      </c>
      <c r="AE2204" s="189">
        <v>0</v>
      </c>
      <c r="AF2204" s="189">
        <v>0</v>
      </c>
      <c r="AG2204" s="189">
        <v>0</v>
      </c>
      <c r="AH2204" s="191">
        <v>0</v>
      </c>
      <c r="AI2204" s="186">
        <v>0</v>
      </c>
      <c r="AJ2204" s="192">
        <v>7501943447387</v>
      </c>
      <c r="AK2204" s="192">
        <v>65122</v>
      </c>
      <c r="AL2204" s="90" t="s">
        <v>279</v>
      </c>
      <c r="AM2204" s="75">
        <v>65174</v>
      </c>
      <c r="AN2204" s="73" t="s">
        <v>614</v>
      </c>
      <c r="AO2204" s="188">
        <v>0</v>
      </c>
      <c r="AP2204" s="188">
        <v>0</v>
      </c>
      <c r="AQ2204" s="187">
        <v>0</v>
      </c>
      <c r="AR2204" s="188">
        <v>0</v>
      </c>
      <c r="AS2204" s="187">
        <v>0</v>
      </c>
      <c r="AT2204" s="188">
        <v>0</v>
      </c>
      <c r="AU2204" s="187">
        <v>0</v>
      </c>
      <c r="AV2204" s="188">
        <v>0</v>
      </c>
      <c r="AW2204" s="187">
        <v>0</v>
      </c>
      <c r="AX2204" s="188">
        <v>0</v>
      </c>
      <c r="AY2204" s="187">
        <v>0</v>
      </c>
      <c r="AZ2204" s="188">
        <v>0</v>
      </c>
      <c r="BA2204" s="187">
        <v>0</v>
      </c>
      <c r="BB2204" s="188">
        <v>0</v>
      </c>
      <c r="BC2204" s="187">
        <v>0</v>
      </c>
      <c r="BD2204" s="75"/>
      <c r="BE2204" s="75"/>
      <c r="BG2204" s="74"/>
      <c r="BH2204" s="74"/>
      <c r="BI2204" s="194"/>
      <c r="BJ2204" s="74"/>
      <c r="BK2204" s="74"/>
      <c r="BL2204" s="74"/>
    </row>
    <row r="2205" spans="1:64" ht="11.25" customHeight="1" x14ac:dyDescent="0.3">
      <c r="A2205" s="149" t="s">
        <v>58</v>
      </c>
      <c r="B2205" s="169">
        <v>0</v>
      </c>
      <c r="C2205" s="871"/>
      <c r="D2205" s="379">
        <v>1E-4</v>
      </c>
      <c r="E2205" s="220">
        <v>0</v>
      </c>
      <c r="F2205" s="221">
        <v>0</v>
      </c>
      <c r="G2205" s="221">
        <v>0</v>
      </c>
      <c r="H2205" s="221">
        <v>0</v>
      </c>
      <c r="I2205" s="222">
        <v>0</v>
      </c>
      <c r="J2205" s="223">
        <v>0</v>
      </c>
      <c r="K2205" s="221">
        <v>0</v>
      </c>
      <c r="L2205" s="221">
        <v>0</v>
      </c>
      <c r="M2205" s="221">
        <v>0</v>
      </c>
      <c r="N2205" s="223">
        <v>0</v>
      </c>
      <c r="O2205" s="224">
        <v>0</v>
      </c>
      <c r="P2205" s="221">
        <v>0</v>
      </c>
      <c r="Q2205" s="224">
        <v>0</v>
      </c>
      <c r="R2205" s="224">
        <v>0</v>
      </c>
      <c r="S2205" s="224">
        <v>1E-4</v>
      </c>
      <c r="T2205" s="223">
        <v>0</v>
      </c>
      <c r="U2205" s="222">
        <v>0</v>
      </c>
      <c r="V2205" s="224">
        <v>0</v>
      </c>
      <c r="W2205" s="224">
        <v>0</v>
      </c>
      <c r="X2205" s="223">
        <v>0</v>
      </c>
      <c r="Y2205" s="223">
        <v>0</v>
      </c>
      <c r="Z2205" s="221">
        <v>0</v>
      </c>
      <c r="AA2205" s="221">
        <v>0</v>
      </c>
      <c r="AB2205" s="221">
        <v>0</v>
      </c>
      <c r="AC2205" s="221">
        <v>0</v>
      </c>
      <c r="AD2205" s="223">
        <v>0</v>
      </c>
      <c r="AE2205" s="224">
        <v>0</v>
      </c>
      <c r="AF2205" s="224">
        <v>0</v>
      </c>
      <c r="AG2205" s="224">
        <v>0</v>
      </c>
      <c r="AH2205" s="224">
        <v>0</v>
      </c>
      <c r="AI2205" s="186">
        <v>0</v>
      </c>
      <c r="AJ2205" s="192">
        <v>0</v>
      </c>
      <c r="AK2205" s="192">
        <v>0</v>
      </c>
      <c r="AM2205" s="75">
        <v>0</v>
      </c>
      <c r="AO2205" s="223">
        <v>0</v>
      </c>
      <c r="AP2205" s="223">
        <v>0</v>
      </c>
      <c r="AQ2205" s="222">
        <v>0</v>
      </c>
      <c r="AR2205" s="223">
        <v>0</v>
      </c>
      <c r="AS2205" s="222">
        <v>0</v>
      </c>
      <c r="AT2205" s="223">
        <v>0</v>
      </c>
      <c r="AU2205" s="222">
        <v>0</v>
      </c>
      <c r="AV2205" s="223">
        <v>0</v>
      </c>
      <c r="AW2205" s="222">
        <v>0</v>
      </c>
      <c r="AX2205" s="223">
        <v>0</v>
      </c>
      <c r="AY2205" s="222">
        <v>0</v>
      </c>
      <c r="AZ2205" s="223">
        <v>0</v>
      </c>
      <c r="BA2205" s="222">
        <v>0</v>
      </c>
      <c r="BB2205" s="223">
        <v>0</v>
      </c>
      <c r="BC2205" s="222">
        <v>0</v>
      </c>
      <c r="BD2205" s="75"/>
      <c r="BE2205" s="75"/>
      <c r="BG2205" s="74"/>
      <c r="BH2205" s="74"/>
      <c r="BI2205" s="194"/>
      <c r="BJ2205" s="74"/>
      <c r="BK2205" s="74"/>
      <c r="BL2205" s="74"/>
    </row>
    <row r="2206" spans="1:64" ht="11.25" customHeight="1" x14ac:dyDescent="0.3">
      <c r="A2206" s="184" t="s">
        <v>2769</v>
      </c>
      <c r="B2206" s="185">
        <v>0</v>
      </c>
      <c r="C2206" s="831">
        <v>65055</v>
      </c>
      <c r="D2206" s="284">
        <v>1E-4</v>
      </c>
      <c r="E2206" s="91">
        <v>0</v>
      </c>
      <c r="F2206" s="186">
        <v>0</v>
      </c>
      <c r="G2206" s="186">
        <v>0</v>
      </c>
      <c r="H2206" s="186">
        <v>0</v>
      </c>
      <c r="I2206" s="187">
        <v>0</v>
      </c>
      <c r="J2206" s="186">
        <v>0</v>
      </c>
      <c r="K2206" s="186">
        <v>0</v>
      </c>
      <c r="L2206" s="186">
        <v>0</v>
      </c>
      <c r="M2206" s="186">
        <v>0</v>
      </c>
      <c r="N2206" s="188">
        <v>0</v>
      </c>
      <c r="O2206" s="189">
        <v>0</v>
      </c>
      <c r="P2206" s="186">
        <v>0</v>
      </c>
      <c r="Q2206" s="189">
        <v>0</v>
      </c>
      <c r="R2206" s="189">
        <v>0</v>
      </c>
      <c r="S2206" s="189">
        <v>1E-4</v>
      </c>
      <c r="T2206" s="188">
        <v>0</v>
      </c>
      <c r="U2206" s="187">
        <v>0</v>
      </c>
      <c r="V2206" s="189">
        <v>0</v>
      </c>
      <c r="W2206" s="189">
        <v>0</v>
      </c>
      <c r="X2206" s="188">
        <v>0</v>
      </c>
      <c r="Y2206" s="188">
        <v>0</v>
      </c>
      <c r="Z2206" s="186">
        <v>0</v>
      </c>
      <c r="AA2206" s="186">
        <v>0</v>
      </c>
      <c r="AB2206" s="186">
        <v>0</v>
      </c>
      <c r="AC2206" s="186">
        <v>0</v>
      </c>
      <c r="AD2206" s="188">
        <v>0</v>
      </c>
      <c r="AE2206" s="189">
        <v>0</v>
      </c>
      <c r="AF2206" s="189">
        <v>0</v>
      </c>
      <c r="AG2206" s="189">
        <v>0</v>
      </c>
      <c r="AH2206" s="191">
        <v>0</v>
      </c>
      <c r="AI2206" s="186">
        <v>0</v>
      </c>
      <c r="AJ2206" s="192">
        <v>7501943435766</v>
      </c>
      <c r="AK2206" s="192">
        <v>93188</v>
      </c>
      <c r="AL2206" s="90" t="s">
        <v>278</v>
      </c>
      <c r="AM2206" s="75">
        <v>65055</v>
      </c>
      <c r="AN2206" s="73" t="s">
        <v>614</v>
      </c>
      <c r="AO2206" s="188">
        <v>0</v>
      </c>
      <c r="AP2206" s="188">
        <v>0</v>
      </c>
      <c r="AQ2206" s="187">
        <v>0</v>
      </c>
      <c r="AR2206" s="188">
        <v>0</v>
      </c>
      <c r="AS2206" s="187">
        <v>0</v>
      </c>
      <c r="AT2206" s="188">
        <v>0</v>
      </c>
      <c r="AU2206" s="187">
        <v>0</v>
      </c>
      <c r="AV2206" s="188">
        <v>0</v>
      </c>
      <c r="AW2206" s="187">
        <v>0</v>
      </c>
      <c r="AX2206" s="188">
        <v>0</v>
      </c>
      <c r="AY2206" s="187">
        <v>0</v>
      </c>
      <c r="AZ2206" s="188">
        <v>0</v>
      </c>
      <c r="BA2206" s="187">
        <v>0</v>
      </c>
      <c r="BB2206" s="188">
        <v>0</v>
      </c>
      <c r="BC2206" s="187">
        <v>0</v>
      </c>
      <c r="BD2206" s="75"/>
      <c r="BE2206" s="75"/>
      <c r="BG2206" s="74"/>
      <c r="BH2206" s="74"/>
      <c r="BI2206" s="194"/>
      <c r="BJ2206" s="74"/>
      <c r="BK2206" s="74"/>
      <c r="BL2206" s="74"/>
    </row>
    <row r="2207" spans="1:64" ht="11.25" customHeight="1" x14ac:dyDescent="0.3">
      <c r="A2207" s="184" t="s">
        <v>2770</v>
      </c>
      <c r="B2207" s="185">
        <v>0</v>
      </c>
      <c r="C2207" s="828">
        <v>65111</v>
      </c>
      <c r="D2207" s="284">
        <v>1E-4</v>
      </c>
      <c r="E2207" s="91">
        <v>0</v>
      </c>
      <c r="F2207" s="186">
        <v>0</v>
      </c>
      <c r="G2207" s="186">
        <v>0</v>
      </c>
      <c r="H2207" s="186">
        <v>0</v>
      </c>
      <c r="I2207" s="187">
        <v>0</v>
      </c>
      <c r="J2207" s="186">
        <v>0</v>
      </c>
      <c r="K2207" s="186">
        <v>0</v>
      </c>
      <c r="L2207" s="186">
        <v>0</v>
      </c>
      <c r="M2207" s="186">
        <v>0</v>
      </c>
      <c r="N2207" s="188">
        <v>0</v>
      </c>
      <c r="O2207" s="189">
        <v>0</v>
      </c>
      <c r="P2207" s="186">
        <v>0</v>
      </c>
      <c r="Q2207" s="189">
        <v>0</v>
      </c>
      <c r="R2207" s="189">
        <v>0</v>
      </c>
      <c r="S2207" s="189">
        <v>1E-4</v>
      </c>
      <c r="T2207" s="188">
        <v>0</v>
      </c>
      <c r="U2207" s="187">
        <v>0</v>
      </c>
      <c r="V2207" s="189">
        <v>0</v>
      </c>
      <c r="W2207" s="189">
        <v>0</v>
      </c>
      <c r="X2207" s="188">
        <v>0</v>
      </c>
      <c r="Y2207" s="188">
        <v>0</v>
      </c>
      <c r="Z2207" s="186">
        <v>0</v>
      </c>
      <c r="AA2207" s="186">
        <v>0</v>
      </c>
      <c r="AB2207" s="186">
        <v>0</v>
      </c>
      <c r="AC2207" s="186">
        <v>0</v>
      </c>
      <c r="AD2207" s="188">
        <v>0</v>
      </c>
      <c r="AE2207" s="189">
        <v>0</v>
      </c>
      <c r="AF2207" s="189">
        <v>0</v>
      </c>
      <c r="AG2207" s="189">
        <v>0</v>
      </c>
      <c r="AH2207" s="191">
        <v>0</v>
      </c>
      <c r="AI2207" s="186">
        <v>0</v>
      </c>
      <c r="AJ2207" s="192">
        <v>7501943441927</v>
      </c>
      <c r="AK2207" s="192">
        <v>93932</v>
      </c>
      <c r="AL2207" s="90" t="s">
        <v>278</v>
      </c>
      <c r="AM2207" s="75">
        <v>65111</v>
      </c>
      <c r="AN2207" s="73" t="s">
        <v>614</v>
      </c>
      <c r="AO2207" s="188">
        <v>0</v>
      </c>
      <c r="AP2207" s="188">
        <v>0</v>
      </c>
      <c r="AQ2207" s="187">
        <v>0</v>
      </c>
      <c r="AR2207" s="188">
        <v>0</v>
      </c>
      <c r="AS2207" s="187">
        <v>0</v>
      </c>
      <c r="AT2207" s="188">
        <v>0</v>
      </c>
      <c r="AU2207" s="187">
        <v>0</v>
      </c>
      <c r="AV2207" s="188">
        <v>0</v>
      </c>
      <c r="AW2207" s="187">
        <v>0</v>
      </c>
      <c r="AX2207" s="188">
        <v>0</v>
      </c>
      <c r="AY2207" s="187">
        <v>0</v>
      </c>
      <c r="AZ2207" s="188">
        <v>0</v>
      </c>
      <c r="BA2207" s="187">
        <v>0</v>
      </c>
      <c r="BB2207" s="188">
        <v>0</v>
      </c>
      <c r="BC2207" s="187">
        <v>0</v>
      </c>
      <c r="BD2207" s="75"/>
      <c r="BE2207" s="75"/>
      <c r="BG2207" s="74"/>
      <c r="BH2207" s="74"/>
      <c r="BI2207" s="194"/>
      <c r="BJ2207" s="74"/>
      <c r="BK2207" s="74"/>
      <c r="BL2207" s="74"/>
    </row>
    <row r="2208" spans="1:64" ht="11.25" customHeight="1" x14ac:dyDescent="0.3">
      <c r="A2208" s="184" t="s">
        <v>2771</v>
      </c>
      <c r="B2208" s="185">
        <v>0</v>
      </c>
      <c r="C2208" s="828">
        <v>65056</v>
      </c>
      <c r="D2208" s="284">
        <v>1E-4</v>
      </c>
      <c r="E2208" s="91">
        <v>0</v>
      </c>
      <c r="F2208" s="186">
        <v>0</v>
      </c>
      <c r="G2208" s="186">
        <v>0</v>
      </c>
      <c r="H2208" s="186">
        <v>0</v>
      </c>
      <c r="I2208" s="186">
        <v>0</v>
      </c>
      <c r="J2208" s="188">
        <v>0</v>
      </c>
      <c r="K2208" s="186">
        <v>0</v>
      </c>
      <c r="L2208" s="186">
        <v>0</v>
      </c>
      <c r="M2208" s="187">
        <v>0</v>
      </c>
      <c r="N2208" s="188">
        <v>0</v>
      </c>
      <c r="O2208" s="189">
        <v>0</v>
      </c>
      <c r="P2208" s="186">
        <v>0</v>
      </c>
      <c r="Q2208" s="189">
        <v>0</v>
      </c>
      <c r="R2208" s="189">
        <v>0</v>
      </c>
      <c r="S2208" s="189">
        <v>1E-4</v>
      </c>
      <c r="T2208" s="188">
        <v>0</v>
      </c>
      <c r="U2208" s="187">
        <v>0</v>
      </c>
      <c r="V2208" s="189">
        <v>0</v>
      </c>
      <c r="W2208" s="189">
        <v>0</v>
      </c>
      <c r="X2208" s="188">
        <v>0</v>
      </c>
      <c r="Y2208" s="188">
        <v>0</v>
      </c>
      <c r="Z2208" s="186">
        <v>0</v>
      </c>
      <c r="AA2208" s="186">
        <v>0</v>
      </c>
      <c r="AB2208" s="186">
        <v>0</v>
      </c>
      <c r="AC2208" s="186">
        <v>0</v>
      </c>
      <c r="AD2208" s="188">
        <v>0</v>
      </c>
      <c r="AE2208" s="189">
        <v>0</v>
      </c>
      <c r="AF2208" s="189">
        <v>0</v>
      </c>
      <c r="AG2208" s="189">
        <v>0</v>
      </c>
      <c r="AH2208" s="191">
        <v>0</v>
      </c>
      <c r="AI2208" s="186">
        <v>0</v>
      </c>
      <c r="AJ2208" s="192">
        <v>7501943441705</v>
      </c>
      <c r="AK2208" s="192">
        <v>65042</v>
      </c>
      <c r="AL2208" s="90" t="s">
        <v>278</v>
      </c>
      <c r="AM2208" s="75">
        <v>65056</v>
      </c>
      <c r="AN2208" s="73" t="s">
        <v>614</v>
      </c>
      <c r="AO2208" s="188">
        <v>0</v>
      </c>
      <c r="AP2208" s="188">
        <v>0</v>
      </c>
      <c r="AQ2208" s="187">
        <v>0</v>
      </c>
      <c r="AR2208" s="188">
        <v>0</v>
      </c>
      <c r="AS2208" s="187">
        <v>0</v>
      </c>
      <c r="AT2208" s="188">
        <v>0</v>
      </c>
      <c r="AU2208" s="187">
        <v>0</v>
      </c>
      <c r="AV2208" s="188">
        <v>0</v>
      </c>
      <c r="AW2208" s="187">
        <v>0</v>
      </c>
      <c r="AX2208" s="188">
        <v>0</v>
      </c>
      <c r="AY2208" s="187">
        <v>0</v>
      </c>
      <c r="AZ2208" s="188">
        <v>0</v>
      </c>
      <c r="BA2208" s="187">
        <v>0</v>
      </c>
      <c r="BB2208" s="188">
        <v>0</v>
      </c>
      <c r="BC2208" s="187">
        <v>0</v>
      </c>
      <c r="BD2208" s="75"/>
      <c r="BE2208" s="75"/>
      <c r="BG2208" s="74"/>
      <c r="BH2208" s="74"/>
      <c r="BI2208" s="194"/>
      <c r="BJ2208" s="74"/>
      <c r="BK2208" s="74"/>
      <c r="BL2208" s="74"/>
    </row>
    <row r="2209" spans="1:64" ht="11.25" customHeight="1" x14ac:dyDescent="0.3">
      <c r="A2209" s="184" t="s">
        <v>2772</v>
      </c>
      <c r="B2209" s="185" t="s">
        <v>44</v>
      </c>
      <c r="C2209" s="828">
        <v>65106</v>
      </c>
      <c r="D2209" s="284">
        <v>1E-4</v>
      </c>
      <c r="E2209" s="91">
        <v>0</v>
      </c>
      <c r="F2209" s="186">
        <v>0</v>
      </c>
      <c r="G2209" s="186">
        <v>0</v>
      </c>
      <c r="H2209" s="186">
        <v>0</v>
      </c>
      <c r="I2209" s="187">
        <v>0</v>
      </c>
      <c r="J2209" s="186">
        <v>0</v>
      </c>
      <c r="K2209" s="186">
        <v>0</v>
      </c>
      <c r="L2209" s="186">
        <v>0</v>
      </c>
      <c r="M2209" s="186">
        <v>0</v>
      </c>
      <c r="N2209" s="188">
        <v>0</v>
      </c>
      <c r="O2209" s="189">
        <v>0</v>
      </c>
      <c r="P2209" s="186">
        <v>0</v>
      </c>
      <c r="Q2209" s="189">
        <v>0</v>
      </c>
      <c r="R2209" s="189">
        <v>0</v>
      </c>
      <c r="S2209" s="189">
        <v>1E-4</v>
      </c>
      <c r="T2209" s="188">
        <v>0</v>
      </c>
      <c r="U2209" s="187">
        <v>0</v>
      </c>
      <c r="V2209" s="189">
        <v>0</v>
      </c>
      <c r="W2209" s="189">
        <v>0</v>
      </c>
      <c r="X2209" s="188">
        <v>0</v>
      </c>
      <c r="Y2209" s="188">
        <v>0</v>
      </c>
      <c r="Z2209" s="186">
        <v>0</v>
      </c>
      <c r="AA2209" s="186">
        <v>0</v>
      </c>
      <c r="AB2209" s="186">
        <v>1E-4</v>
      </c>
      <c r="AC2209" s="186">
        <v>7.8125000000000002E-5</v>
      </c>
      <c r="AD2209" s="188">
        <v>0</v>
      </c>
      <c r="AE2209" s="189">
        <v>0</v>
      </c>
      <c r="AF2209" s="189">
        <v>0</v>
      </c>
      <c r="AG2209" s="189">
        <v>0</v>
      </c>
      <c r="AH2209" s="191">
        <v>0</v>
      </c>
      <c r="AI2209" s="186">
        <v>0</v>
      </c>
      <c r="AJ2209" s="192">
        <v>7501943435964</v>
      </c>
      <c r="AK2209" s="192">
        <v>93159</v>
      </c>
      <c r="AL2209" s="90" t="s">
        <v>278</v>
      </c>
      <c r="AM2209" s="75">
        <v>65106</v>
      </c>
      <c r="AN2209" s="73" t="s">
        <v>614</v>
      </c>
      <c r="AO2209" s="188">
        <v>0</v>
      </c>
      <c r="AP2209" s="188">
        <v>0</v>
      </c>
      <c r="AQ2209" s="187">
        <v>0</v>
      </c>
      <c r="AR2209" s="188">
        <v>0</v>
      </c>
      <c r="AS2209" s="187">
        <v>0</v>
      </c>
      <c r="AT2209" s="188">
        <v>0</v>
      </c>
      <c r="AU2209" s="187">
        <v>0</v>
      </c>
      <c r="AV2209" s="188">
        <v>0</v>
      </c>
      <c r="AW2209" s="187">
        <v>0</v>
      </c>
      <c r="AX2209" s="188">
        <v>0</v>
      </c>
      <c r="AY2209" s="187">
        <v>0</v>
      </c>
      <c r="AZ2209" s="188">
        <v>0</v>
      </c>
      <c r="BA2209" s="187">
        <v>0</v>
      </c>
      <c r="BB2209" s="188">
        <v>0</v>
      </c>
      <c r="BC2209" s="187">
        <v>0</v>
      </c>
      <c r="BD2209" s="75"/>
      <c r="BE2209" s="75"/>
      <c r="BG2209" s="74"/>
      <c r="BH2209" s="74"/>
      <c r="BI2209" s="194"/>
      <c r="BJ2209" s="74"/>
      <c r="BK2209" s="74"/>
      <c r="BL2209" s="74"/>
    </row>
    <row r="2210" spans="1:64" ht="11.25" customHeight="1" x14ac:dyDescent="0.3">
      <c r="A2210" s="184" t="s">
        <v>2773</v>
      </c>
      <c r="B2210" s="185">
        <v>0</v>
      </c>
      <c r="C2210" s="828">
        <v>65054</v>
      </c>
      <c r="D2210" s="284">
        <v>1E-4</v>
      </c>
      <c r="E2210" s="91">
        <v>0</v>
      </c>
      <c r="F2210" s="186">
        <v>0</v>
      </c>
      <c r="G2210" s="186">
        <v>0</v>
      </c>
      <c r="H2210" s="186">
        <v>0</v>
      </c>
      <c r="I2210" s="186">
        <v>0</v>
      </c>
      <c r="J2210" s="188">
        <v>0</v>
      </c>
      <c r="K2210" s="186">
        <v>0</v>
      </c>
      <c r="L2210" s="186">
        <v>0</v>
      </c>
      <c r="M2210" s="187">
        <v>0</v>
      </c>
      <c r="N2210" s="188">
        <v>0</v>
      </c>
      <c r="O2210" s="189">
        <v>0</v>
      </c>
      <c r="P2210" s="186">
        <v>0</v>
      </c>
      <c r="Q2210" s="189">
        <v>0</v>
      </c>
      <c r="R2210" s="189">
        <v>0</v>
      </c>
      <c r="S2210" s="189">
        <v>1E-4</v>
      </c>
      <c r="T2210" s="188">
        <v>0</v>
      </c>
      <c r="U2210" s="187">
        <v>0</v>
      </c>
      <c r="V2210" s="189">
        <v>0</v>
      </c>
      <c r="W2210" s="189">
        <v>0</v>
      </c>
      <c r="X2210" s="188">
        <v>0</v>
      </c>
      <c r="Y2210" s="188">
        <v>0</v>
      </c>
      <c r="Z2210" s="186">
        <v>0</v>
      </c>
      <c r="AA2210" s="186">
        <v>0</v>
      </c>
      <c r="AB2210" s="186">
        <v>1E-4</v>
      </c>
      <c r="AC2210" s="186">
        <v>7.8125000000000002E-5</v>
      </c>
      <c r="AD2210" s="188">
        <v>0</v>
      </c>
      <c r="AE2210" s="189">
        <v>0</v>
      </c>
      <c r="AF2210" s="189">
        <v>0</v>
      </c>
      <c r="AG2210" s="189">
        <v>0</v>
      </c>
      <c r="AH2210" s="191">
        <v>0</v>
      </c>
      <c r="AI2210" s="186">
        <v>0</v>
      </c>
      <c r="AJ2210" s="192">
        <v>7501943435964</v>
      </c>
      <c r="AK2210" s="192">
        <v>93159</v>
      </c>
      <c r="AL2210" s="90" t="s">
        <v>278</v>
      </c>
      <c r="AM2210" s="75">
        <v>65054</v>
      </c>
      <c r="AN2210" s="73" t="s">
        <v>614</v>
      </c>
      <c r="AO2210" s="188">
        <v>0</v>
      </c>
      <c r="AP2210" s="188">
        <v>0</v>
      </c>
      <c r="AQ2210" s="187">
        <v>0</v>
      </c>
      <c r="AR2210" s="188">
        <v>0</v>
      </c>
      <c r="AS2210" s="187">
        <v>0</v>
      </c>
      <c r="AT2210" s="188">
        <v>0</v>
      </c>
      <c r="AU2210" s="187">
        <v>0</v>
      </c>
      <c r="AV2210" s="188">
        <v>0</v>
      </c>
      <c r="AW2210" s="187">
        <v>0</v>
      </c>
      <c r="AX2210" s="188">
        <v>0</v>
      </c>
      <c r="AY2210" s="187">
        <v>0</v>
      </c>
      <c r="AZ2210" s="188">
        <v>0</v>
      </c>
      <c r="BA2210" s="187">
        <v>0</v>
      </c>
      <c r="BB2210" s="188">
        <v>0</v>
      </c>
      <c r="BC2210" s="187">
        <v>0</v>
      </c>
      <c r="BD2210" s="75"/>
      <c r="BE2210" s="75"/>
      <c r="BG2210" s="74"/>
      <c r="BH2210" s="74"/>
      <c r="BI2210" s="194"/>
      <c r="BJ2210" s="74"/>
      <c r="BK2210" s="74"/>
      <c r="BL2210" s="74"/>
    </row>
    <row r="2211" spans="1:64" ht="11.25" customHeight="1" x14ac:dyDescent="0.3">
      <c r="A2211" s="184" t="s">
        <v>2774</v>
      </c>
      <c r="B2211" s="185">
        <v>0</v>
      </c>
      <c r="C2211" s="828">
        <v>65808</v>
      </c>
      <c r="D2211" s="284">
        <v>1E-4</v>
      </c>
      <c r="E2211" s="91">
        <v>0</v>
      </c>
      <c r="F2211" s="186">
        <v>0</v>
      </c>
      <c r="G2211" s="186">
        <v>0</v>
      </c>
      <c r="H2211" s="186">
        <v>0</v>
      </c>
      <c r="I2211" s="186">
        <v>0</v>
      </c>
      <c r="J2211" s="188">
        <v>0</v>
      </c>
      <c r="K2211" s="186">
        <v>0</v>
      </c>
      <c r="L2211" s="186">
        <v>0</v>
      </c>
      <c r="M2211" s="187">
        <v>0</v>
      </c>
      <c r="N2211" s="188">
        <v>0</v>
      </c>
      <c r="O2211" s="189">
        <v>0</v>
      </c>
      <c r="P2211" s="186">
        <v>0</v>
      </c>
      <c r="Q2211" s="189">
        <v>0</v>
      </c>
      <c r="R2211" s="189">
        <v>0</v>
      </c>
      <c r="S2211" s="189">
        <v>1E-4</v>
      </c>
      <c r="T2211" s="188">
        <v>0</v>
      </c>
      <c r="U2211" s="187">
        <v>0</v>
      </c>
      <c r="V2211" s="189">
        <v>0</v>
      </c>
      <c r="W2211" s="189">
        <v>0</v>
      </c>
      <c r="X2211" s="188">
        <v>0</v>
      </c>
      <c r="Y2211" s="188">
        <v>0</v>
      </c>
      <c r="Z2211" s="186">
        <v>0</v>
      </c>
      <c r="AA2211" s="186">
        <v>0</v>
      </c>
      <c r="AB2211" s="186">
        <v>0</v>
      </c>
      <c r="AC2211" s="186">
        <v>0</v>
      </c>
      <c r="AD2211" s="188">
        <v>0</v>
      </c>
      <c r="AE2211" s="189">
        <v>0</v>
      </c>
      <c r="AF2211" s="189">
        <v>0</v>
      </c>
      <c r="AG2211" s="189">
        <v>0</v>
      </c>
      <c r="AH2211" s="191">
        <v>0</v>
      </c>
      <c r="AI2211" s="186">
        <v>0</v>
      </c>
      <c r="AJ2211" s="192">
        <v>7506425622979</v>
      </c>
      <c r="AK2211" s="192" t="s">
        <v>262</v>
      </c>
      <c r="AL2211" s="90" t="s">
        <v>279</v>
      </c>
      <c r="AM2211" s="75">
        <v>65808</v>
      </c>
      <c r="AN2211" s="73" t="s">
        <v>614</v>
      </c>
      <c r="AO2211" s="188">
        <v>0</v>
      </c>
      <c r="AP2211" s="188">
        <v>0</v>
      </c>
      <c r="AQ2211" s="187">
        <v>0</v>
      </c>
      <c r="AR2211" s="188">
        <v>0</v>
      </c>
      <c r="AS2211" s="187">
        <v>0</v>
      </c>
      <c r="AT2211" s="188">
        <v>0</v>
      </c>
      <c r="AU2211" s="187">
        <v>0</v>
      </c>
      <c r="AV2211" s="188">
        <v>0</v>
      </c>
      <c r="AW2211" s="187">
        <v>0</v>
      </c>
      <c r="AX2211" s="188">
        <v>0</v>
      </c>
      <c r="AY2211" s="187">
        <v>0</v>
      </c>
      <c r="AZ2211" s="188">
        <v>0</v>
      </c>
      <c r="BA2211" s="187">
        <v>0</v>
      </c>
      <c r="BB2211" s="188">
        <v>0</v>
      </c>
      <c r="BC2211" s="187">
        <v>0</v>
      </c>
      <c r="BD2211" s="75"/>
      <c r="BE2211" s="75"/>
      <c r="BG2211" s="74"/>
      <c r="BH2211" s="74"/>
      <c r="BI2211" s="194"/>
      <c r="BJ2211" s="74"/>
      <c r="BK2211" s="74"/>
      <c r="BL2211" s="74"/>
    </row>
    <row r="2212" spans="1:64" ht="11.25" customHeight="1" x14ac:dyDescent="0.3">
      <c r="A2212" s="184" t="s">
        <v>2775</v>
      </c>
      <c r="B2212" s="185">
        <v>0</v>
      </c>
      <c r="C2212" s="916">
        <v>65371</v>
      </c>
      <c r="D2212" s="284">
        <v>1E-4</v>
      </c>
      <c r="E2212" s="91">
        <v>0</v>
      </c>
      <c r="F2212" s="186">
        <v>0</v>
      </c>
      <c r="G2212" s="186">
        <v>0</v>
      </c>
      <c r="H2212" s="186">
        <v>0</v>
      </c>
      <c r="I2212" s="187">
        <v>0</v>
      </c>
      <c r="J2212" s="186">
        <v>0</v>
      </c>
      <c r="K2212" s="186">
        <v>0</v>
      </c>
      <c r="L2212" s="186">
        <v>0</v>
      </c>
      <c r="M2212" s="186">
        <v>0</v>
      </c>
      <c r="N2212" s="188">
        <v>0</v>
      </c>
      <c r="O2212" s="189">
        <v>0</v>
      </c>
      <c r="P2212" s="186">
        <v>0</v>
      </c>
      <c r="Q2212" s="189">
        <v>0</v>
      </c>
      <c r="R2212" s="189">
        <v>0</v>
      </c>
      <c r="S2212" s="189">
        <v>1E-4</v>
      </c>
      <c r="T2212" s="188">
        <v>0</v>
      </c>
      <c r="U2212" s="187">
        <v>0</v>
      </c>
      <c r="V2212" s="189">
        <v>0</v>
      </c>
      <c r="W2212" s="189">
        <v>0</v>
      </c>
      <c r="X2212" s="188">
        <v>0</v>
      </c>
      <c r="Y2212" s="188">
        <v>0</v>
      </c>
      <c r="Z2212" s="186">
        <v>0</v>
      </c>
      <c r="AA2212" s="186">
        <v>0</v>
      </c>
      <c r="AB2212" s="186">
        <v>0</v>
      </c>
      <c r="AC2212" s="186">
        <v>0</v>
      </c>
      <c r="AD2212" s="188">
        <v>0</v>
      </c>
      <c r="AE2212" s="189">
        <v>0</v>
      </c>
      <c r="AF2212" s="189">
        <v>0</v>
      </c>
      <c r="AG2212" s="189">
        <v>0</v>
      </c>
      <c r="AH2212" s="191">
        <v>0</v>
      </c>
      <c r="AI2212" s="186">
        <v>0</v>
      </c>
      <c r="AJ2212" s="192">
        <v>7501943493674</v>
      </c>
      <c r="AK2212" s="192">
        <v>65243</v>
      </c>
      <c r="AL2212" s="90" t="s">
        <v>279</v>
      </c>
      <c r="AM2212" s="75">
        <v>65371</v>
      </c>
      <c r="AN2212" s="73" t="s">
        <v>614</v>
      </c>
      <c r="AO2212" s="188">
        <v>0</v>
      </c>
      <c r="AP2212" s="188">
        <v>0</v>
      </c>
      <c r="AQ2212" s="187">
        <v>0</v>
      </c>
      <c r="AR2212" s="188">
        <v>0</v>
      </c>
      <c r="AS2212" s="187">
        <v>0</v>
      </c>
      <c r="AT2212" s="188">
        <v>0</v>
      </c>
      <c r="AU2212" s="187">
        <v>0</v>
      </c>
      <c r="AV2212" s="188">
        <v>0</v>
      </c>
      <c r="AW2212" s="187">
        <v>0</v>
      </c>
      <c r="AX2212" s="188">
        <v>0</v>
      </c>
      <c r="AY2212" s="187">
        <v>0</v>
      </c>
      <c r="AZ2212" s="188">
        <v>0</v>
      </c>
      <c r="BA2212" s="187">
        <v>0</v>
      </c>
      <c r="BB2212" s="188">
        <v>0</v>
      </c>
      <c r="BC2212" s="187">
        <v>0</v>
      </c>
      <c r="BD2212" s="75"/>
      <c r="BE2212" s="75"/>
      <c r="BG2212" s="74"/>
      <c r="BH2212" s="74"/>
      <c r="BI2212" s="194"/>
      <c r="BJ2212" s="74"/>
      <c r="BK2212" s="74"/>
      <c r="BL2212" s="74"/>
    </row>
    <row r="2213" spans="1:64" ht="11.25" customHeight="1" x14ac:dyDescent="0.3">
      <c r="A2213" s="184" t="s">
        <v>503</v>
      </c>
      <c r="B2213" s="185">
        <v>0</v>
      </c>
      <c r="C2213" s="916">
        <v>65422</v>
      </c>
      <c r="D2213" s="284">
        <v>1E-4</v>
      </c>
      <c r="E2213" s="91">
        <v>0</v>
      </c>
      <c r="F2213" s="186">
        <v>0</v>
      </c>
      <c r="G2213" s="186">
        <v>0</v>
      </c>
      <c r="H2213" s="186">
        <v>0</v>
      </c>
      <c r="I2213" s="187">
        <v>0</v>
      </c>
      <c r="J2213" s="186">
        <v>0</v>
      </c>
      <c r="K2213" s="186">
        <v>0</v>
      </c>
      <c r="L2213" s="186">
        <v>0</v>
      </c>
      <c r="M2213" s="186">
        <v>0</v>
      </c>
      <c r="N2213" s="188">
        <v>0</v>
      </c>
      <c r="O2213" s="189">
        <v>0</v>
      </c>
      <c r="P2213" s="186">
        <v>0</v>
      </c>
      <c r="Q2213" s="189">
        <v>0</v>
      </c>
      <c r="R2213" s="189">
        <v>0</v>
      </c>
      <c r="S2213" s="189">
        <v>1E-4</v>
      </c>
      <c r="T2213" s="188">
        <v>0</v>
      </c>
      <c r="U2213" s="187">
        <v>0</v>
      </c>
      <c r="V2213" s="189">
        <v>0</v>
      </c>
      <c r="W2213" s="189">
        <v>0</v>
      </c>
      <c r="X2213" s="188">
        <v>0</v>
      </c>
      <c r="Y2213" s="188">
        <v>0</v>
      </c>
      <c r="Z2213" s="186">
        <v>0</v>
      </c>
      <c r="AA2213" s="186">
        <v>0</v>
      </c>
      <c r="AB2213" s="186">
        <v>0</v>
      </c>
      <c r="AC2213" s="186">
        <v>0</v>
      </c>
      <c r="AD2213" s="188">
        <v>0</v>
      </c>
      <c r="AE2213" s="189">
        <v>0</v>
      </c>
      <c r="AF2213" s="189">
        <v>0</v>
      </c>
      <c r="AG2213" s="189">
        <v>0</v>
      </c>
      <c r="AH2213" s="191">
        <v>0</v>
      </c>
      <c r="AI2213" s="186">
        <v>0</v>
      </c>
      <c r="AJ2213" s="192">
        <v>7501943416864</v>
      </c>
      <c r="AK2213" s="192">
        <v>65200</v>
      </c>
      <c r="AL2213" s="90" t="s">
        <v>279</v>
      </c>
      <c r="AM2213" s="75">
        <v>65422</v>
      </c>
      <c r="AN2213" s="73" t="s">
        <v>614</v>
      </c>
      <c r="AO2213" s="188">
        <v>0</v>
      </c>
      <c r="AP2213" s="188">
        <v>0</v>
      </c>
      <c r="AQ2213" s="187">
        <v>0</v>
      </c>
      <c r="AR2213" s="188">
        <v>0</v>
      </c>
      <c r="AS2213" s="187">
        <v>0</v>
      </c>
      <c r="AT2213" s="188">
        <v>0</v>
      </c>
      <c r="AU2213" s="187">
        <v>0</v>
      </c>
      <c r="AV2213" s="188">
        <v>0</v>
      </c>
      <c r="AW2213" s="187">
        <v>0</v>
      </c>
      <c r="AX2213" s="188">
        <v>0</v>
      </c>
      <c r="AY2213" s="187">
        <v>0</v>
      </c>
      <c r="AZ2213" s="188">
        <v>0</v>
      </c>
      <c r="BA2213" s="187">
        <v>0</v>
      </c>
      <c r="BB2213" s="188">
        <v>0</v>
      </c>
      <c r="BC2213" s="187">
        <v>0</v>
      </c>
      <c r="BD2213" s="75"/>
      <c r="BE2213" s="75"/>
      <c r="BG2213" s="74"/>
      <c r="BH2213" s="74"/>
      <c r="BI2213" s="194"/>
      <c r="BJ2213" s="74"/>
      <c r="BK2213" s="74"/>
      <c r="BL2213" s="74"/>
    </row>
    <row r="2214" spans="1:64" ht="11.25" customHeight="1" x14ac:dyDescent="0.3">
      <c r="A2214" s="184" t="s">
        <v>2776</v>
      </c>
      <c r="B2214" s="185">
        <v>0</v>
      </c>
      <c r="C2214" s="916">
        <v>93937</v>
      </c>
      <c r="D2214" s="284">
        <v>1E-4</v>
      </c>
      <c r="E2214" s="91">
        <v>0</v>
      </c>
      <c r="F2214" s="186">
        <v>0</v>
      </c>
      <c r="G2214" s="186">
        <v>0</v>
      </c>
      <c r="H2214" s="186">
        <v>0</v>
      </c>
      <c r="I2214" s="187">
        <v>0</v>
      </c>
      <c r="J2214" s="186">
        <v>0</v>
      </c>
      <c r="K2214" s="186">
        <v>0</v>
      </c>
      <c r="L2214" s="186">
        <v>0</v>
      </c>
      <c r="M2214" s="186">
        <v>0</v>
      </c>
      <c r="N2214" s="188">
        <v>0</v>
      </c>
      <c r="O2214" s="189">
        <v>0</v>
      </c>
      <c r="P2214" s="186">
        <v>0</v>
      </c>
      <c r="Q2214" s="189">
        <v>0</v>
      </c>
      <c r="R2214" s="189">
        <v>0</v>
      </c>
      <c r="S2214" s="189">
        <v>1E-4</v>
      </c>
      <c r="T2214" s="188">
        <v>0</v>
      </c>
      <c r="U2214" s="187">
        <v>0</v>
      </c>
      <c r="V2214" s="189">
        <v>0</v>
      </c>
      <c r="W2214" s="189">
        <v>0</v>
      </c>
      <c r="X2214" s="188">
        <v>0</v>
      </c>
      <c r="Y2214" s="188">
        <v>0</v>
      </c>
      <c r="Z2214" s="186">
        <v>0</v>
      </c>
      <c r="AA2214" s="186">
        <v>0</v>
      </c>
      <c r="AB2214" s="186">
        <v>0</v>
      </c>
      <c r="AC2214" s="186">
        <v>0</v>
      </c>
      <c r="AD2214" s="188">
        <v>0</v>
      </c>
      <c r="AE2214" s="189">
        <v>0</v>
      </c>
      <c r="AF2214" s="189">
        <v>0</v>
      </c>
      <c r="AG2214" s="189">
        <v>0</v>
      </c>
      <c r="AH2214" s="191">
        <v>0</v>
      </c>
      <c r="AI2214" s="186">
        <v>0</v>
      </c>
      <c r="AJ2214" s="192">
        <v>7501943442061</v>
      </c>
      <c r="AK2214" s="192" t="s">
        <v>262</v>
      </c>
      <c r="AL2214" s="90" t="s">
        <v>278</v>
      </c>
      <c r="AM2214" s="75">
        <v>93937</v>
      </c>
      <c r="AN2214" s="73" t="s">
        <v>614</v>
      </c>
      <c r="AO2214" s="188">
        <v>0</v>
      </c>
      <c r="AP2214" s="188">
        <v>0</v>
      </c>
      <c r="AQ2214" s="187">
        <v>0</v>
      </c>
      <c r="AR2214" s="188">
        <v>0</v>
      </c>
      <c r="AS2214" s="187">
        <v>0</v>
      </c>
      <c r="AT2214" s="188">
        <v>0</v>
      </c>
      <c r="AU2214" s="187">
        <v>0</v>
      </c>
      <c r="AV2214" s="188">
        <v>0</v>
      </c>
      <c r="AW2214" s="187">
        <v>0</v>
      </c>
      <c r="AX2214" s="188">
        <v>0</v>
      </c>
      <c r="AY2214" s="187">
        <v>0</v>
      </c>
      <c r="AZ2214" s="188">
        <v>0</v>
      </c>
      <c r="BA2214" s="187">
        <v>0</v>
      </c>
      <c r="BB2214" s="188">
        <v>0</v>
      </c>
      <c r="BC2214" s="187">
        <v>0</v>
      </c>
      <c r="BD2214" s="75"/>
      <c r="BE2214" s="75"/>
      <c r="BG2214" s="74"/>
      <c r="BH2214" s="74"/>
      <c r="BI2214" s="194"/>
      <c r="BJ2214" s="74"/>
      <c r="BK2214" s="74"/>
      <c r="BL2214" s="74"/>
    </row>
    <row r="2215" spans="1:64" ht="11.25" customHeight="1" x14ac:dyDescent="0.3">
      <c r="A2215" s="184" t="s">
        <v>2777</v>
      </c>
      <c r="B2215" s="185">
        <v>0</v>
      </c>
      <c r="C2215" s="916">
        <v>65329</v>
      </c>
      <c r="D2215" s="284">
        <v>1E-4</v>
      </c>
      <c r="E2215" s="91">
        <v>0</v>
      </c>
      <c r="F2215" s="186">
        <v>0</v>
      </c>
      <c r="G2215" s="186">
        <v>0</v>
      </c>
      <c r="H2215" s="186">
        <v>0</v>
      </c>
      <c r="I2215" s="187">
        <v>0</v>
      </c>
      <c r="J2215" s="186">
        <v>0</v>
      </c>
      <c r="K2215" s="186">
        <v>0</v>
      </c>
      <c r="L2215" s="186">
        <v>0</v>
      </c>
      <c r="M2215" s="186">
        <v>0</v>
      </c>
      <c r="N2215" s="188">
        <v>0</v>
      </c>
      <c r="O2215" s="189">
        <v>0</v>
      </c>
      <c r="P2215" s="186">
        <v>0</v>
      </c>
      <c r="Q2215" s="189">
        <v>0</v>
      </c>
      <c r="R2215" s="189">
        <v>0</v>
      </c>
      <c r="S2215" s="189">
        <v>1E-4</v>
      </c>
      <c r="T2215" s="188">
        <v>0</v>
      </c>
      <c r="U2215" s="187">
        <v>0</v>
      </c>
      <c r="V2215" s="189">
        <v>0</v>
      </c>
      <c r="W2215" s="189">
        <v>0</v>
      </c>
      <c r="X2215" s="188">
        <v>0</v>
      </c>
      <c r="Y2215" s="188">
        <v>0</v>
      </c>
      <c r="Z2215" s="186">
        <v>0</v>
      </c>
      <c r="AA2215" s="186">
        <v>0</v>
      </c>
      <c r="AB2215" s="186">
        <v>0</v>
      </c>
      <c r="AC2215" s="186">
        <v>0</v>
      </c>
      <c r="AD2215" s="188">
        <v>0</v>
      </c>
      <c r="AE2215" s="189">
        <v>0</v>
      </c>
      <c r="AF2215" s="189">
        <v>0</v>
      </c>
      <c r="AG2215" s="189">
        <v>0</v>
      </c>
      <c r="AH2215" s="191">
        <v>0</v>
      </c>
      <c r="AI2215" s="186">
        <v>0</v>
      </c>
      <c r="AJ2215" s="192">
        <v>7501943442061</v>
      </c>
      <c r="AK2215" s="192">
        <v>93937</v>
      </c>
      <c r="AL2215" s="90" t="s">
        <v>279</v>
      </c>
      <c r="AM2215" s="75">
        <v>65329</v>
      </c>
      <c r="AN2215" s="73" t="s">
        <v>614</v>
      </c>
      <c r="AO2215" s="188">
        <v>0</v>
      </c>
      <c r="AP2215" s="188">
        <v>0</v>
      </c>
      <c r="AQ2215" s="187">
        <v>0</v>
      </c>
      <c r="AR2215" s="188">
        <v>0</v>
      </c>
      <c r="AS2215" s="187">
        <v>0</v>
      </c>
      <c r="AT2215" s="188">
        <v>0</v>
      </c>
      <c r="AU2215" s="187">
        <v>0</v>
      </c>
      <c r="AV2215" s="188">
        <v>0</v>
      </c>
      <c r="AW2215" s="187">
        <v>0</v>
      </c>
      <c r="AX2215" s="188">
        <v>0</v>
      </c>
      <c r="AY2215" s="187">
        <v>0</v>
      </c>
      <c r="AZ2215" s="188">
        <v>0</v>
      </c>
      <c r="BA2215" s="187">
        <v>0</v>
      </c>
      <c r="BB2215" s="188">
        <v>0</v>
      </c>
      <c r="BC2215" s="187">
        <v>0</v>
      </c>
      <c r="BD2215" s="75"/>
      <c r="BE2215" s="75"/>
      <c r="BG2215" s="74"/>
      <c r="BH2215" s="74"/>
      <c r="BI2215" s="194"/>
      <c r="BJ2215" s="74"/>
      <c r="BK2215" s="74"/>
      <c r="BL2215" s="74"/>
    </row>
    <row r="2216" spans="1:64" ht="11.25" customHeight="1" x14ac:dyDescent="0.3">
      <c r="A2216" s="184" t="s">
        <v>2778</v>
      </c>
      <c r="B2216" s="185">
        <v>0</v>
      </c>
      <c r="C2216" s="916">
        <v>65433</v>
      </c>
      <c r="D2216" s="284">
        <v>1E-4</v>
      </c>
      <c r="E2216" s="91">
        <v>0</v>
      </c>
      <c r="F2216" s="186">
        <v>0</v>
      </c>
      <c r="G2216" s="186">
        <v>0</v>
      </c>
      <c r="H2216" s="186">
        <v>0</v>
      </c>
      <c r="I2216" s="187">
        <v>0</v>
      </c>
      <c r="J2216" s="186">
        <v>0</v>
      </c>
      <c r="K2216" s="186">
        <v>0</v>
      </c>
      <c r="L2216" s="186">
        <v>0</v>
      </c>
      <c r="M2216" s="186">
        <v>0</v>
      </c>
      <c r="N2216" s="188">
        <v>0</v>
      </c>
      <c r="O2216" s="189">
        <v>0</v>
      </c>
      <c r="P2216" s="186">
        <v>0</v>
      </c>
      <c r="Q2216" s="189">
        <v>0</v>
      </c>
      <c r="R2216" s="189">
        <v>0</v>
      </c>
      <c r="S2216" s="189">
        <v>1E-4</v>
      </c>
      <c r="T2216" s="188">
        <v>0</v>
      </c>
      <c r="U2216" s="187">
        <v>0</v>
      </c>
      <c r="V2216" s="189">
        <v>0</v>
      </c>
      <c r="W2216" s="189">
        <v>0</v>
      </c>
      <c r="X2216" s="188">
        <v>0</v>
      </c>
      <c r="Y2216" s="188">
        <v>0</v>
      </c>
      <c r="Z2216" s="186">
        <v>0</v>
      </c>
      <c r="AA2216" s="186">
        <v>0</v>
      </c>
      <c r="AB2216" s="186">
        <v>0</v>
      </c>
      <c r="AC2216" s="186">
        <v>0</v>
      </c>
      <c r="AD2216" s="188">
        <v>0</v>
      </c>
      <c r="AE2216" s="189">
        <v>0</v>
      </c>
      <c r="AF2216" s="189">
        <v>0</v>
      </c>
      <c r="AG2216" s="189">
        <v>0</v>
      </c>
      <c r="AH2216" s="191">
        <v>0</v>
      </c>
      <c r="AI2216" s="186">
        <v>0</v>
      </c>
      <c r="AJ2216" s="192">
        <v>7501943442061</v>
      </c>
      <c r="AK2216" s="192">
        <v>93937</v>
      </c>
      <c r="AL2216" s="90" t="s">
        <v>279</v>
      </c>
      <c r="AM2216" s="75">
        <v>65433</v>
      </c>
      <c r="AN2216" s="73" t="s">
        <v>614</v>
      </c>
      <c r="AO2216" s="188">
        <v>0</v>
      </c>
      <c r="AP2216" s="188">
        <v>0</v>
      </c>
      <c r="AQ2216" s="187">
        <v>0</v>
      </c>
      <c r="AR2216" s="188">
        <v>0</v>
      </c>
      <c r="AS2216" s="187">
        <v>0</v>
      </c>
      <c r="AT2216" s="188">
        <v>0</v>
      </c>
      <c r="AU2216" s="187">
        <v>0</v>
      </c>
      <c r="AV2216" s="188">
        <v>0</v>
      </c>
      <c r="AW2216" s="187">
        <v>0</v>
      </c>
      <c r="AX2216" s="188">
        <v>0</v>
      </c>
      <c r="AY2216" s="187">
        <v>0</v>
      </c>
      <c r="AZ2216" s="188">
        <v>0</v>
      </c>
      <c r="BA2216" s="187">
        <v>0</v>
      </c>
      <c r="BB2216" s="188">
        <v>0</v>
      </c>
      <c r="BC2216" s="187">
        <v>0</v>
      </c>
      <c r="BD2216" s="75"/>
      <c r="BE2216" s="75"/>
      <c r="BG2216" s="74"/>
      <c r="BH2216" s="74"/>
      <c r="BI2216" s="194"/>
      <c r="BJ2216" s="74"/>
      <c r="BK2216" s="74"/>
      <c r="BL2216" s="74"/>
    </row>
    <row r="2217" spans="1:64" ht="11.25" customHeight="1" x14ac:dyDescent="0.3">
      <c r="A2217" s="184" t="s">
        <v>2779</v>
      </c>
      <c r="B2217" s="185">
        <v>0</v>
      </c>
      <c r="C2217" s="916">
        <v>65404</v>
      </c>
      <c r="D2217" s="284">
        <v>1E-4</v>
      </c>
      <c r="E2217" s="91">
        <v>0</v>
      </c>
      <c r="F2217" s="186">
        <v>0</v>
      </c>
      <c r="G2217" s="186">
        <v>0</v>
      </c>
      <c r="H2217" s="186">
        <v>0</v>
      </c>
      <c r="I2217" s="187">
        <v>0</v>
      </c>
      <c r="J2217" s="186">
        <v>0</v>
      </c>
      <c r="K2217" s="186">
        <v>0</v>
      </c>
      <c r="L2217" s="186">
        <v>0</v>
      </c>
      <c r="M2217" s="186">
        <v>0</v>
      </c>
      <c r="N2217" s="188">
        <v>0</v>
      </c>
      <c r="O2217" s="189">
        <v>0</v>
      </c>
      <c r="P2217" s="186">
        <v>0</v>
      </c>
      <c r="Q2217" s="189">
        <v>0</v>
      </c>
      <c r="R2217" s="189">
        <v>0</v>
      </c>
      <c r="S2217" s="189">
        <v>1E-4</v>
      </c>
      <c r="T2217" s="188">
        <v>0</v>
      </c>
      <c r="U2217" s="187">
        <v>0</v>
      </c>
      <c r="V2217" s="189">
        <v>0</v>
      </c>
      <c r="W2217" s="189">
        <v>0</v>
      </c>
      <c r="X2217" s="188">
        <v>0</v>
      </c>
      <c r="Y2217" s="188">
        <v>0</v>
      </c>
      <c r="Z2217" s="186">
        <v>0</v>
      </c>
      <c r="AA2217" s="186">
        <v>0</v>
      </c>
      <c r="AB2217" s="186">
        <v>0</v>
      </c>
      <c r="AC2217" s="186">
        <v>0</v>
      </c>
      <c r="AD2217" s="188">
        <v>0</v>
      </c>
      <c r="AE2217" s="189">
        <v>0</v>
      </c>
      <c r="AF2217" s="189">
        <v>0</v>
      </c>
      <c r="AG2217" s="189">
        <v>0</v>
      </c>
      <c r="AH2217" s="191">
        <v>0</v>
      </c>
      <c r="AI2217" s="186">
        <v>0</v>
      </c>
      <c r="AJ2217" s="192">
        <v>7501943442061</v>
      </c>
      <c r="AK2217" s="192">
        <v>93937</v>
      </c>
      <c r="AL2217" s="90" t="s">
        <v>279</v>
      </c>
      <c r="AM2217" s="75">
        <v>65404</v>
      </c>
      <c r="AN2217" s="73" t="s">
        <v>614</v>
      </c>
      <c r="AO2217" s="188">
        <v>0</v>
      </c>
      <c r="AP2217" s="188">
        <v>0</v>
      </c>
      <c r="AQ2217" s="187">
        <v>0</v>
      </c>
      <c r="AR2217" s="188">
        <v>0</v>
      </c>
      <c r="AS2217" s="187">
        <v>0</v>
      </c>
      <c r="AT2217" s="188">
        <v>0</v>
      </c>
      <c r="AU2217" s="187">
        <v>0</v>
      </c>
      <c r="AV2217" s="188">
        <v>0</v>
      </c>
      <c r="AW2217" s="187">
        <v>0</v>
      </c>
      <c r="AX2217" s="188">
        <v>0</v>
      </c>
      <c r="AY2217" s="187">
        <v>0</v>
      </c>
      <c r="AZ2217" s="188">
        <v>0</v>
      </c>
      <c r="BA2217" s="187">
        <v>0</v>
      </c>
      <c r="BB2217" s="188">
        <v>0</v>
      </c>
      <c r="BC2217" s="187">
        <v>0</v>
      </c>
      <c r="BD2217" s="75"/>
      <c r="BE2217" s="75"/>
      <c r="BG2217" s="74"/>
      <c r="BH2217" s="74"/>
      <c r="BI2217" s="194"/>
      <c r="BJ2217" s="74"/>
      <c r="BK2217" s="74"/>
      <c r="BL2217" s="74"/>
    </row>
    <row r="2218" spans="1:64" ht="11.25" customHeight="1" x14ac:dyDescent="0.3">
      <c r="A2218" s="184" t="s">
        <v>2780</v>
      </c>
      <c r="B2218" s="185">
        <v>0</v>
      </c>
      <c r="C2218" s="916">
        <v>65413</v>
      </c>
      <c r="D2218" s="284">
        <v>1E-4</v>
      </c>
      <c r="E2218" s="91">
        <v>0</v>
      </c>
      <c r="F2218" s="186">
        <v>0</v>
      </c>
      <c r="G2218" s="186">
        <v>0</v>
      </c>
      <c r="H2218" s="186">
        <v>0</v>
      </c>
      <c r="I2218" s="187">
        <v>0</v>
      </c>
      <c r="J2218" s="186">
        <v>0</v>
      </c>
      <c r="K2218" s="186">
        <v>0</v>
      </c>
      <c r="L2218" s="186">
        <v>0</v>
      </c>
      <c r="M2218" s="186">
        <v>0</v>
      </c>
      <c r="N2218" s="188">
        <v>0</v>
      </c>
      <c r="O2218" s="189">
        <v>0</v>
      </c>
      <c r="P2218" s="186">
        <v>0</v>
      </c>
      <c r="Q2218" s="189">
        <v>0</v>
      </c>
      <c r="R2218" s="189">
        <v>0</v>
      </c>
      <c r="S2218" s="189">
        <v>1E-4</v>
      </c>
      <c r="T2218" s="188">
        <v>0</v>
      </c>
      <c r="U2218" s="187">
        <v>0</v>
      </c>
      <c r="V2218" s="189">
        <v>0</v>
      </c>
      <c r="W2218" s="189">
        <v>0</v>
      </c>
      <c r="X2218" s="188">
        <v>0</v>
      </c>
      <c r="Y2218" s="188">
        <v>0</v>
      </c>
      <c r="Z2218" s="186">
        <v>0</v>
      </c>
      <c r="AA2218" s="186">
        <v>0</v>
      </c>
      <c r="AB2218" s="186">
        <v>0</v>
      </c>
      <c r="AC2218" s="186">
        <v>0</v>
      </c>
      <c r="AD2218" s="188">
        <v>0</v>
      </c>
      <c r="AE2218" s="189">
        <v>0</v>
      </c>
      <c r="AF2218" s="189">
        <v>0</v>
      </c>
      <c r="AG2218" s="189">
        <v>0</v>
      </c>
      <c r="AH2218" s="191">
        <v>0</v>
      </c>
      <c r="AI2218" s="186">
        <v>0</v>
      </c>
      <c r="AJ2218" s="192">
        <v>7506425612734</v>
      </c>
      <c r="AK2218" s="192" t="s">
        <v>262</v>
      </c>
      <c r="AL2218" s="90" t="s">
        <v>279</v>
      </c>
      <c r="AM2218" s="75">
        <v>65413</v>
      </c>
      <c r="AN2218" s="73" t="s">
        <v>614</v>
      </c>
      <c r="AO2218" s="188">
        <v>0</v>
      </c>
      <c r="AP2218" s="188">
        <v>0</v>
      </c>
      <c r="AQ2218" s="187">
        <v>0</v>
      </c>
      <c r="AR2218" s="188">
        <v>0</v>
      </c>
      <c r="AS2218" s="187">
        <v>0</v>
      </c>
      <c r="AT2218" s="188">
        <v>0</v>
      </c>
      <c r="AU2218" s="187">
        <v>0</v>
      </c>
      <c r="AV2218" s="188">
        <v>0</v>
      </c>
      <c r="AW2218" s="187">
        <v>0</v>
      </c>
      <c r="AX2218" s="188">
        <v>0</v>
      </c>
      <c r="AY2218" s="187">
        <v>0</v>
      </c>
      <c r="AZ2218" s="188">
        <v>0</v>
      </c>
      <c r="BA2218" s="187">
        <v>0</v>
      </c>
      <c r="BB2218" s="188">
        <v>0</v>
      </c>
      <c r="BC2218" s="187">
        <v>0</v>
      </c>
      <c r="BD2218" s="75"/>
      <c r="BE2218" s="75"/>
      <c r="BG2218" s="74"/>
      <c r="BH2218" s="74"/>
      <c r="BI2218" s="194"/>
      <c r="BJ2218" s="74"/>
      <c r="BK2218" s="74"/>
      <c r="BL2218" s="74"/>
    </row>
    <row r="2219" spans="1:64" ht="11.25" customHeight="1" x14ac:dyDescent="0.3">
      <c r="A2219" s="184" t="s">
        <v>2781</v>
      </c>
      <c r="B2219" s="185">
        <v>0</v>
      </c>
      <c r="C2219" s="916">
        <v>65423</v>
      </c>
      <c r="D2219" s="284">
        <v>1E-4</v>
      </c>
      <c r="E2219" s="91">
        <v>0</v>
      </c>
      <c r="F2219" s="186">
        <v>0</v>
      </c>
      <c r="G2219" s="186">
        <v>0</v>
      </c>
      <c r="H2219" s="186">
        <v>0</v>
      </c>
      <c r="I2219" s="187">
        <v>0</v>
      </c>
      <c r="J2219" s="186">
        <v>0</v>
      </c>
      <c r="K2219" s="186">
        <v>0</v>
      </c>
      <c r="L2219" s="186">
        <v>0</v>
      </c>
      <c r="M2219" s="186">
        <v>0</v>
      </c>
      <c r="N2219" s="188">
        <v>0</v>
      </c>
      <c r="O2219" s="189">
        <v>0</v>
      </c>
      <c r="P2219" s="186">
        <v>0</v>
      </c>
      <c r="Q2219" s="189">
        <v>0</v>
      </c>
      <c r="R2219" s="189">
        <v>0</v>
      </c>
      <c r="S2219" s="189">
        <v>1E-4</v>
      </c>
      <c r="T2219" s="188">
        <v>0</v>
      </c>
      <c r="U2219" s="187">
        <v>0</v>
      </c>
      <c r="V2219" s="189">
        <v>0</v>
      </c>
      <c r="W2219" s="189">
        <v>0</v>
      </c>
      <c r="X2219" s="188">
        <v>0</v>
      </c>
      <c r="Y2219" s="188">
        <v>0</v>
      </c>
      <c r="Z2219" s="186">
        <v>0</v>
      </c>
      <c r="AA2219" s="186">
        <v>0</v>
      </c>
      <c r="AB2219" s="186">
        <v>0</v>
      </c>
      <c r="AC2219" s="186">
        <v>0</v>
      </c>
      <c r="AD2219" s="188">
        <v>0</v>
      </c>
      <c r="AE2219" s="189">
        <v>0</v>
      </c>
      <c r="AF2219" s="189">
        <v>0</v>
      </c>
      <c r="AG2219" s="189">
        <v>0</v>
      </c>
      <c r="AH2219" s="191">
        <v>0</v>
      </c>
      <c r="AI2219" s="186">
        <v>0</v>
      </c>
      <c r="AJ2219" s="192">
        <v>7506425616350</v>
      </c>
      <c r="AK2219" s="192" t="s">
        <v>262</v>
      </c>
      <c r="AL2219" s="90" t="s">
        <v>279</v>
      </c>
      <c r="AM2219" s="75">
        <v>65423</v>
      </c>
      <c r="AN2219" s="73" t="s">
        <v>614</v>
      </c>
      <c r="AO2219" s="188">
        <v>0</v>
      </c>
      <c r="AP2219" s="188">
        <v>0</v>
      </c>
      <c r="AQ2219" s="187">
        <v>0</v>
      </c>
      <c r="AR2219" s="188">
        <v>0</v>
      </c>
      <c r="AS2219" s="187">
        <v>0</v>
      </c>
      <c r="AT2219" s="188">
        <v>0</v>
      </c>
      <c r="AU2219" s="187">
        <v>0</v>
      </c>
      <c r="AV2219" s="188">
        <v>0</v>
      </c>
      <c r="AW2219" s="187">
        <v>0</v>
      </c>
      <c r="AX2219" s="188">
        <v>0</v>
      </c>
      <c r="AY2219" s="187">
        <v>0</v>
      </c>
      <c r="AZ2219" s="188">
        <v>0</v>
      </c>
      <c r="BA2219" s="187">
        <v>0</v>
      </c>
      <c r="BB2219" s="188">
        <v>0</v>
      </c>
      <c r="BC2219" s="187">
        <v>0</v>
      </c>
      <c r="BD2219" s="75"/>
      <c r="BE2219" s="75"/>
      <c r="BG2219" s="74"/>
      <c r="BH2219" s="74"/>
      <c r="BI2219" s="194"/>
      <c r="BJ2219" s="74"/>
      <c r="BK2219" s="74"/>
      <c r="BL2219" s="74"/>
    </row>
    <row r="2220" spans="1:64" ht="11.25" customHeight="1" x14ac:dyDescent="0.3">
      <c r="A2220" s="184" t="s">
        <v>2782</v>
      </c>
      <c r="B2220" s="185">
        <v>0</v>
      </c>
      <c r="C2220" s="916">
        <v>65268</v>
      </c>
      <c r="D2220" s="284">
        <v>1E-4</v>
      </c>
      <c r="E2220" s="91">
        <v>0</v>
      </c>
      <c r="F2220" s="186">
        <v>0</v>
      </c>
      <c r="G2220" s="186">
        <v>0</v>
      </c>
      <c r="H2220" s="186">
        <v>0</v>
      </c>
      <c r="I2220" s="187">
        <v>0</v>
      </c>
      <c r="J2220" s="186">
        <v>0</v>
      </c>
      <c r="K2220" s="186">
        <v>0</v>
      </c>
      <c r="L2220" s="186">
        <v>0</v>
      </c>
      <c r="M2220" s="186">
        <v>0</v>
      </c>
      <c r="N2220" s="188">
        <v>0</v>
      </c>
      <c r="O2220" s="189">
        <v>0</v>
      </c>
      <c r="P2220" s="186">
        <v>0</v>
      </c>
      <c r="Q2220" s="189">
        <v>0</v>
      </c>
      <c r="R2220" s="189">
        <v>0</v>
      </c>
      <c r="S2220" s="189">
        <v>1E-4</v>
      </c>
      <c r="T2220" s="188">
        <v>0</v>
      </c>
      <c r="U2220" s="187">
        <v>0</v>
      </c>
      <c r="V2220" s="189">
        <v>0</v>
      </c>
      <c r="W2220" s="189">
        <v>0</v>
      </c>
      <c r="X2220" s="188">
        <v>0</v>
      </c>
      <c r="Y2220" s="188">
        <v>0</v>
      </c>
      <c r="Z2220" s="186">
        <v>0</v>
      </c>
      <c r="AA2220" s="186">
        <v>0</v>
      </c>
      <c r="AB2220" s="186">
        <v>0</v>
      </c>
      <c r="AC2220" s="186">
        <v>0</v>
      </c>
      <c r="AD2220" s="188">
        <v>0</v>
      </c>
      <c r="AE2220" s="189">
        <v>0</v>
      </c>
      <c r="AF2220" s="189">
        <v>0</v>
      </c>
      <c r="AG2220" s="189">
        <v>0</v>
      </c>
      <c r="AH2220" s="191">
        <v>0</v>
      </c>
      <c r="AI2220" s="186">
        <v>0</v>
      </c>
      <c r="AJ2220" s="192">
        <v>7501943498228</v>
      </c>
      <c r="AK2220" s="192" t="s">
        <v>262</v>
      </c>
      <c r="AL2220" s="90" t="s">
        <v>278</v>
      </c>
      <c r="AM2220" s="75">
        <v>65268</v>
      </c>
      <c r="AN2220" s="73" t="s">
        <v>614</v>
      </c>
      <c r="AO2220" s="188">
        <v>0</v>
      </c>
      <c r="AP2220" s="188">
        <v>0</v>
      </c>
      <c r="AQ2220" s="187">
        <v>0</v>
      </c>
      <c r="AR2220" s="188">
        <v>0</v>
      </c>
      <c r="AS2220" s="187">
        <v>0</v>
      </c>
      <c r="AT2220" s="188">
        <v>0</v>
      </c>
      <c r="AU2220" s="187">
        <v>0</v>
      </c>
      <c r="AV2220" s="188">
        <v>0</v>
      </c>
      <c r="AW2220" s="187">
        <v>0</v>
      </c>
      <c r="AX2220" s="188">
        <v>0</v>
      </c>
      <c r="AY2220" s="187">
        <v>0</v>
      </c>
      <c r="AZ2220" s="188">
        <v>0</v>
      </c>
      <c r="BA2220" s="187">
        <v>0</v>
      </c>
      <c r="BB2220" s="188">
        <v>0</v>
      </c>
      <c r="BC2220" s="187">
        <v>0</v>
      </c>
      <c r="BD2220" s="75"/>
      <c r="BE2220" s="75"/>
      <c r="BG2220" s="74"/>
      <c r="BH2220" s="74"/>
      <c r="BI2220" s="194"/>
      <c r="BJ2220" s="74"/>
      <c r="BK2220" s="74"/>
      <c r="BL2220" s="74"/>
    </row>
    <row r="2221" spans="1:64" ht="11.25" customHeight="1" x14ac:dyDescent="0.3">
      <c r="A2221" s="184" t="s">
        <v>2783</v>
      </c>
      <c r="B2221" s="185">
        <v>0</v>
      </c>
      <c r="C2221" s="916">
        <v>65345</v>
      </c>
      <c r="D2221" s="284">
        <v>1E-4</v>
      </c>
      <c r="E2221" s="91">
        <v>0</v>
      </c>
      <c r="F2221" s="186">
        <v>0</v>
      </c>
      <c r="G2221" s="186">
        <v>0</v>
      </c>
      <c r="H2221" s="186">
        <v>0</v>
      </c>
      <c r="I2221" s="187">
        <v>0</v>
      </c>
      <c r="J2221" s="186">
        <v>0</v>
      </c>
      <c r="K2221" s="186">
        <v>0</v>
      </c>
      <c r="L2221" s="186">
        <v>0</v>
      </c>
      <c r="M2221" s="186">
        <v>0</v>
      </c>
      <c r="N2221" s="188">
        <v>0</v>
      </c>
      <c r="O2221" s="189">
        <v>0</v>
      </c>
      <c r="P2221" s="186">
        <v>0</v>
      </c>
      <c r="Q2221" s="189">
        <v>0</v>
      </c>
      <c r="R2221" s="189">
        <v>0</v>
      </c>
      <c r="S2221" s="189">
        <v>1E-4</v>
      </c>
      <c r="T2221" s="188">
        <v>0</v>
      </c>
      <c r="U2221" s="187">
        <v>0</v>
      </c>
      <c r="V2221" s="189">
        <v>0</v>
      </c>
      <c r="W2221" s="189">
        <v>0</v>
      </c>
      <c r="X2221" s="188">
        <v>0</v>
      </c>
      <c r="Y2221" s="188">
        <v>0</v>
      </c>
      <c r="Z2221" s="186">
        <v>0</v>
      </c>
      <c r="AA2221" s="186">
        <v>0</v>
      </c>
      <c r="AB2221" s="186">
        <v>0</v>
      </c>
      <c r="AC2221" s="186">
        <v>0</v>
      </c>
      <c r="AD2221" s="188">
        <v>0</v>
      </c>
      <c r="AE2221" s="189">
        <v>0</v>
      </c>
      <c r="AF2221" s="189">
        <v>0</v>
      </c>
      <c r="AG2221" s="189">
        <v>0</v>
      </c>
      <c r="AH2221" s="191">
        <v>0</v>
      </c>
      <c r="AI2221" s="186">
        <v>0</v>
      </c>
      <c r="AJ2221" s="192">
        <v>7501943498228</v>
      </c>
      <c r="AK2221" s="192">
        <v>65268</v>
      </c>
      <c r="AL2221" s="90" t="s">
        <v>279</v>
      </c>
      <c r="AM2221" s="75">
        <v>65345</v>
      </c>
      <c r="AN2221" s="73" t="s">
        <v>614</v>
      </c>
      <c r="AO2221" s="188">
        <v>0</v>
      </c>
      <c r="AP2221" s="188">
        <v>0</v>
      </c>
      <c r="AQ2221" s="187">
        <v>0</v>
      </c>
      <c r="AR2221" s="188">
        <v>0</v>
      </c>
      <c r="AS2221" s="187">
        <v>0</v>
      </c>
      <c r="AT2221" s="188">
        <v>0</v>
      </c>
      <c r="AU2221" s="187">
        <v>0</v>
      </c>
      <c r="AV2221" s="188">
        <v>0</v>
      </c>
      <c r="AW2221" s="187">
        <v>0</v>
      </c>
      <c r="AX2221" s="188">
        <v>0</v>
      </c>
      <c r="AY2221" s="187">
        <v>0</v>
      </c>
      <c r="AZ2221" s="188">
        <v>0</v>
      </c>
      <c r="BA2221" s="187">
        <v>0</v>
      </c>
      <c r="BB2221" s="188">
        <v>0</v>
      </c>
      <c r="BC2221" s="187">
        <v>0</v>
      </c>
      <c r="BD2221" s="75"/>
      <c r="BE2221" s="75"/>
      <c r="BG2221" s="74"/>
      <c r="BH2221" s="74"/>
      <c r="BI2221" s="194"/>
      <c r="BJ2221" s="74"/>
      <c r="BK2221" s="74"/>
      <c r="BL2221" s="74"/>
    </row>
    <row r="2222" spans="1:64" ht="11.25" customHeight="1" x14ac:dyDescent="0.3">
      <c r="A2222" s="184" t="s">
        <v>2784</v>
      </c>
      <c r="B2222" s="185">
        <v>0</v>
      </c>
      <c r="C2222" s="916">
        <v>65319</v>
      </c>
      <c r="D2222" s="284">
        <v>1E-4</v>
      </c>
      <c r="E2222" s="91">
        <v>0</v>
      </c>
      <c r="F2222" s="186">
        <v>0</v>
      </c>
      <c r="G2222" s="186">
        <v>0</v>
      </c>
      <c r="H2222" s="186">
        <v>0</v>
      </c>
      <c r="I2222" s="187">
        <v>0</v>
      </c>
      <c r="J2222" s="186">
        <v>0</v>
      </c>
      <c r="K2222" s="186">
        <v>0</v>
      </c>
      <c r="L2222" s="186">
        <v>0</v>
      </c>
      <c r="M2222" s="186">
        <v>0</v>
      </c>
      <c r="N2222" s="188">
        <v>0</v>
      </c>
      <c r="O2222" s="189">
        <v>0</v>
      </c>
      <c r="P2222" s="186">
        <v>0</v>
      </c>
      <c r="Q2222" s="189">
        <v>0</v>
      </c>
      <c r="R2222" s="189">
        <v>0</v>
      </c>
      <c r="S2222" s="189">
        <v>1E-4</v>
      </c>
      <c r="T2222" s="188">
        <v>0</v>
      </c>
      <c r="U2222" s="187">
        <v>0</v>
      </c>
      <c r="V2222" s="189">
        <v>0</v>
      </c>
      <c r="W2222" s="189">
        <v>0</v>
      </c>
      <c r="X2222" s="188">
        <v>0</v>
      </c>
      <c r="Y2222" s="188">
        <v>0</v>
      </c>
      <c r="Z2222" s="186">
        <v>0</v>
      </c>
      <c r="AA2222" s="186">
        <v>0</v>
      </c>
      <c r="AB2222" s="186">
        <v>0</v>
      </c>
      <c r="AC2222" s="186">
        <v>0</v>
      </c>
      <c r="AD2222" s="188">
        <v>0</v>
      </c>
      <c r="AE2222" s="189">
        <v>0</v>
      </c>
      <c r="AF2222" s="189">
        <v>0</v>
      </c>
      <c r="AG2222" s="189">
        <v>0</v>
      </c>
      <c r="AH2222" s="191">
        <v>0</v>
      </c>
      <c r="AI2222" s="186">
        <v>0</v>
      </c>
      <c r="AJ2222" s="192">
        <v>7501943498228</v>
      </c>
      <c r="AK2222" s="192">
        <v>65268</v>
      </c>
      <c r="AL2222" s="90" t="s">
        <v>279</v>
      </c>
      <c r="AM2222" s="75">
        <v>65319</v>
      </c>
      <c r="AN2222" s="73" t="s">
        <v>614</v>
      </c>
      <c r="AO2222" s="188">
        <v>0</v>
      </c>
      <c r="AP2222" s="188">
        <v>0</v>
      </c>
      <c r="AQ2222" s="187">
        <v>0</v>
      </c>
      <c r="AR2222" s="188">
        <v>0</v>
      </c>
      <c r="AS2222" s="187">
        <v>0</v>
      </c>
      <c r="AT2222" s="188">
        <v>0</v>
      </c>
      <c r="AU2222" s="187">
        <v>0</v>
      </c>
      <c r="AV2222" s="188">
        <v>0</v>
      </c>
      <c r="AW2222" s="187">
        <v>0</v>
      </c>
      <c r="AX2222" s="188">
        <v>0</v>
      </c>
      <c r="AY2222" s="187">
        <v>0</v>
      </c>
      <c r="AZ2222" s="188">
        <v>0</v>
      </c>
      <c r="BA2222" s="187">
        <v>0</v>
      </c>
      <c r="BB2222" s="188">
        <v>0</v>
      </c>
      <c r="BC2222" s="187">
        <v>0</v>
      </c>
      <c r="BD2222" s="75"/>
      <c r="BE2222" s="75"/>
      <c r="BG2222" s="74"/>
      <c r="BH2222" s="74"/>
      <c r="BI2222" s="194"/>
      <c r="BJ2222" s="74"/>
      <c r="BK2222" s="74"/>
      <c r="BL2222" s="74"/>
    </row>
    <row r="2223" spans="1:64" ht="11.25" customHeight="1" x14ac:dyDescent="0.3">
      <c r="A2223" s="184" t="s">
        <v>2785</v>
      </c>
      <c r="B2223" s="185">
        <v>0</v>
      </c>
      <c r="C2223" s="916">
        <v>65372</v>
      </c>
      <c r="D2223" s="284">
        <v>1E-4</v>
      </c>
      <c r="E2223" s="91">
        <v>0</v>
      </c>
      <c r="F2223" s="186">
        <v>0</v>
      </c>
      <c r="G2223" s="186">
        <v>0</v>
      </c>
      <c r="H2223" s="186">
        <v>0</v>
      </c>
      <c r="I2223" s="187">
        <v>0</v>
      </c>
      <c r="J2223" s="186">
        <v>0</v>
      </c>
      <c r="K2223" s="186">
        <v>0</v>
      </c>
      <c r="L2223" s="186">
        <v>0</v>
      </c>
      <c r="M2223" s="186">
        <v>0</v>
      </c>
      <c r="N2223" s="188">
        <v>0</v>
      </c>
      <c r="O2223" s="189">
        <v>0</v>
      </c>
      <c r="P2223" s="186">
        <v>0</v>
      </c>
      <c r="Q2223" s="189">
        <v>0</v>
      </c>
      <c r="R2223" s="189">
        <v>0</v>
      </c>
      <c r="S2223" s="189">
        <v>1E-4</v>
      </c>
      <c r="T2223" s="188">
        <v>0</v>
      </c>
      <c r="U2223" s="187">
        <v>0</v>
      </c>
      <c r="V2223" s="189">
        <v>0</v>
      </c>
      <c r="W2223" s="189">
        <v>0</v>
      </c>
      <c r="X2223" s="188">
        <v>0</v>
      </c>
      <c r="Y2223" s="188">
        <v>0</v>
      </c>
      <c r="Z2223" s="186">
        <v>0</v>
      </c>
      <c r="AA2223" s="186">
        <v>0</v>
      </c>
      <c r="AB2223" s="186">
        <v>0</v>
      </c>
      <c r="AC2223" s="186">
        <v>0</v>
      </c>
      <c r="AD2223" s="188">
        <v>0</v>
      </c>
      <c r="AE2223" s="189">
        <v>0</v>
      </c>
      <c r="AF2223" s="189">
        <v>0</v>
      </c>
      <c r="AG2223" s="189">
        <v>0</v>
      </c>
      <c r="AH2223" s="191">
        <v>0</v>
      </c>
      <c r="AI2223" s="186">
        <v>0</v>
      </c>
      <c r="AJ2223" s="192">
        <v>7501943498228</v>
      </c>
      <c r="AK2223" s="192">
        <v>65268</v>
      </c>
      <c r="AL2223" s="90" t="s">
        <v>279</v>
      </c>
      <c r="AM2223" s="75">
        <v>65372</v>
      </c>
      <c r="AN2223" s="73" t="s">
        <v>614</v>
      </c>
      <c r="AO2223" s="188">
        <v>0</v>
      </c>
      <c r="AP2223" s="188">
        <v>0</v>
      </c>
      <c r="AQ2223" s="187">
        <v>0</v>
      </c>
      <c r="AR2223" s="188">
        <v>0</v>
      </c>
      <c r="AS2223" s="187">
        <v>0</v>
      </c>
      <c r="AT2223" s="188">
        <v>0</v>
      </c>
      <c r="AU2223" s="187">
        <v>0</v>
      </c>
      <c r="AV2223" s="188">
        <v>0</v>
      </c>
      <c r="AW2223" s="187">
        <v>0</v>
      </c>
      <c r="AX2223" s="188">
        <v>0</v>
      </c>
      <c r="AY2223" s="187">
        <v>0</v>
      </c>
      <c r="AZ2223" s="188">
        <v>0</v>
      </c>
      <c r="BA2223" s="187">
        <v>0</v>
      </c>
      <c r="BB2223" s="188">
        <v>0</v>
      </c>
      <c r="BC2223" s="187">
        <v>0</v>
      </c>
      <c r="BD2223" s="75"/>
      <c r="BE2223" s="75"/>
      <c r="BG2223" s="74"/>
      <c r="BH2223" s="74"/>
      <c r="BI2223" s="194"/>
      <c r="BJ2223" s="74"/>
      <c r="BK2223" s="74"/>
      <c r="BL2223" s="74"/>
    </row>
    <row r="2224" spans="1:64" ht="11.25" customHeight="1" x14ac:dyDescent="0.3">
      <c r="A2224" s="184" t="s">
        <v>2786</v>
      </c>
      <c r="B2224" s="185">
        <v>0</v>
      </c>
      <c r="C2224" s="916">
        <v>65308</v>
      </c>
      <c r="D2224" s="284">
        <v>1E-4</v>
      </c>
      <c r="E2224" s="91">
        <v>0</v>
      </c>
      <c r="F2224" s="186">
        <v>0</v>
      </c>
      <c r="G2224" s="186">
        <v>0</v>
      </c>
      <c r="H2224" s="186">
        <v>0</v>
      </c>
      <c r="I2224" s="187">
        <v>0</v>
      </c>
      <c r="J2224" s="186">
        <v>0</v>
      </c>
      <c r="K2224" s="186">
        <v>0</v>
      </c>
      <c r="L2224" s="186">
        <v>0</v>
      </c>
      <c r="M2224" s="186">
        <v>0</v>
      </c>
      <c r="N2224" s="188">
        <v>0</v>
      </c>
      <c r="O2224" s="189">
        <v>0</v>
      </c>
      <c r="P2224" s="186">
        <v>0</v>
      </c>
      <c r="Q2224" s="189">
        <v>0</v>
      </c>
      <c r="R2224" s="189">
        <v>0</v>
      </c>
      <c r="S2224" s="189">
        <v>1E-4</v>
      </c>
      <c r="T2224" s="188">
        <v>0</v>
      </c>
      <c r="U2224" s="187">
        <v>0</v>
      </c>
      <c r="V2224" s="189">
        <v>0</v>
      </c>
      <c r="W2224" s="189">
        <v>0</v>
      </c>
      <c r="X2224" s="188">
        <v>0</v>
      </c>
      <c r="Y2224" s="188">
        <v>0</v>
      </c>
      <c r="Z2224" s="186">
        <v>0</v>
      </c>
      <c r="AA2224" s="186">
        <v>0</v>
      </c>
      <c r="AB2224" s="186">
        <v>0</v>
      </c>
      <c r="AC2224" s="186">
        <v>0</v>
      </c>
      <c r="AD2224" s="188">
        <v>0</v>
      </c>
      <c r="AE2224" s="189">
        <v>0</v>
      </c>
      <c r="AF2224" s="189">
        <v>0</v>
      </c>
      <c r="AG2224" s="189">
        <v>0</v>
      </c>
      <c r="AH2224" s="191">
        <v>0</v>
      </c>
      <c r="AI2224" s="186">
        <v>0</v>
      </c>
      <c r="AJ2224" s="192">
        <v>7501943416864</v>
      </c>
      <c r="AK2224" s="192">
        <v>65200</v>
      </c>
      <c r="AL2224" s="90" t="s">
        <v>279</v>
      </c>
      <c r="AM2224" s="75">
        <v>65308</v>
      </c>
      <c r="AN2224" s="73" t="s">
        <v>614</v>
      </c>
      <c r="AO2224" s="188">
        <v>0</v>
      </c>
      <c r="AP2224" s="188">
        <v>0</v>
      </c>
      <c r="AQ2224" s="187">
        <v>0</v>
      </c>
      <c r="AR2224" s="188">
        <v>0</v>
      </c>
      <c r="AS2224" s="187">
        <v>0</v>
      </c>
      <c r="AT2224" s="188">
        <v>0</v>
      </c>
      <c r="AU2224" s="187">
        <v>0</v>
      </c>
      <c r="AV2224" s="188">
        <v>0</v>
      </c>
      <c r="AW2224" s="187">
        <v>0</v>
      </c>
      <c r="AX2224" s="188">
        <v>0</v>
      </c>
      <c r="AY2224" s="187">
        <v>0</v>
      </c>
      <c r="AZ2224" s="188">
        <v>0</v>
      </c>
      <c r="BA2224" s="187">
        <v>0</v>
      </c>
      <c r="BB2224" s="188">
        <v>0</v>
      </c>
      <c r="BC2224" s="187">
        <v>0</v>
      </c>
      <c r="BD2224" s="75"/>
      <c r="BE2224" s="75"/>
      <c r="BG2224" s="74"/>
      <c r="BH2224" s="74"/>
      <c r="BI2224" s="194"/>
      <c r="BJ2224" s="74"/>
      <c r="BK2224" s="74"/>
      <c r="BL2224" s="74"/>
    </row>
    <row r="2225" spans="1:64" ht="11.25" customHeight="1" x14ac:dyDescent="0.3">
      <c r="A2225" s="184" t="s">
        <v>2787</v>
      </c>
      <c r="B2225" s="185">
        <v>0</v>
      </c>
      <c r="C2225" s="916">
        <v>65361</v>
      </c>
      <c r="D2225" s="284">
        <v>1E-4</v>
      </c>
      <c r="E2225" s="91">
        <v>0</v>
      </c>
      <c r="F2225" s="186">
        <v>0</v>
      </c>
      <c r="G2225" s="186">
        <v>0</v>
      </c>
      <c r="H2225" s="186">
        <v>0</v>
      </c>
      <c r="I2225" s="187">
        <v>0</v>
      </c>
      <c r="J2225" s="186">
        <v>0</v>
      </c>
      <c r="K2225" s="186">
        <v>0</v>
      </c>
      <c r="L2225" s="186">
        <v>0</v>
      </c>
      <c r="M2225" s="186">
        <v>0</v>
      </c>
      <c r="N2225" s="188">
        <v>0</v>
      </c>
      <c r="O2225" s="189">
        <v>0</v>
      </c>
      <c r="P2225" s="186">
        <v>0</v>
      </c>
      <c r="Q2225" s="189">
        <v>0</v>
      </c>
      <c r="R2225" s="189">
        <v>0</v>
      </c>
      <c r="S2225" s="189">
        <v>1E-4</v>
      </c>
      <c r="T2225" s="188">
        <v>0</v>
      </c>
      <c r="U2225" s="187">
        <v>0</v>
      </c>
      <c r="V2225" s="189">
        <v>0</v>
      </c>
      <c r="W2225" s="189">
        <v>0</v>
      </c>
      <c r="X2225" s="188">
        <v>0</v>
      </c>
      <c r="Y2225" s="188">
        <v>0</v>
      </c>
      <c r="Z2225" s="186">
        <v>0</v>
      </c>
      <c r="AA2225" s="186">
        <v>0</v>
      </c>
      <c r="AB2225" s="186">
        <v>0</v>
      </c>
      <c r="AC2225" s="186">
        <v>0</v>
      </c>
      <c r="AD2225" s="188">
        <v>0</v>
      </c>
      <c r="AE2225" s="189">
        <v>0</v>
      </c>
      <c r="AF2225" s="189">
        <v>0</v>
      </c>
      <c r="AG2225" s="189">
        <v>0</v>
      </c>
      <c r="AH2225" s="191">
        <v>0</v>
      </c>
      <c r="AI2225" s="186">
        <v>0</v>
      </c>
      <c r="AJ2225" s="192">
        <v>7501943416864</v>
      </c>
      <c r="AK2225" s="192">
        <v>65200</v>
      </c>
      <c r="AL2225" s="90" t="s">
        <v>279</v>
      </c>
      <c r="AM2225" s="75">
        <v>65361</v>
      </c>
      <c r="AN2225" s="73" t="s">
        <v>614</v>
      </c>
      <c r="AO2225" s="188">
        <v>0</v>
      </c>
      <c r="AP2225" s="188">
        <v>0</v>
      </c>
      <c r="AQ2225" s="187">
        <v>0</v>
      </c>
      <c r="AR2225" s="188">
        <v>0</v>
      </c>
      <c r="AS2225" s="187">
        <v>0</v>
      </c>
      <c r="AT2225" s="188">
        <v>0</v>
      </c>
      <c r="AU2225" s="187">
        <v>0</v>
      </c>
      <c r="AV2225" s="188">
        <v>0</v>
      </c>
      <c r="AW2225" s="187">
        <v>0</v>
      </c>
      <c r="AX2225" s="188">
        <v>0</v>
      </c>
      <c r="AY2225" s="187">
        <v>0</v>
      </c>
      <c r="AZ2225" s="188">
        <v>0</v>
      </c>
      <c r="BA2225" s="187">
        <v>0</v>
      </c>
      <c r="BB2225" s="188">
        <v>0</v>
      </c>
      <c r="BC2225" s="187">
        <v>0</v>
      </c>
      <c r="BD2225" s="75"/>
      <c r="BE2225" s="75"/>
      <c r="BG2225" s="74"/>
      <c r="BH2225" s="74"/>
      <c r="BI2225" s="194"/>
      <c r="BJ2225" s="74"/>
      <c r="BK2225" s="74"/>
      <c r="BL2225" s="74"/>
    </row>
    <row r="2226" spans="1:64" ht="11.25" customHeight="1" x14ac:dyDescent="0.3">
      <c r="A2226" s="184" t="s">
        <v>2788</v>
      </c>
      <c r="B2226" s="185">
        <v>0</v>
      </c>
      <c r="C2226" s="916">
        <v>65450</v>
      </c>
      <c r="D2226" s="284">
        <v>1E-4</v>
      </c>
      <c r="E2226" s="91">
        <v>0</v>
      </c>
      <c r="F2226" s="186">
        <v>0</v>
      </c>
      <c r="G2226" s="186">
        <v>0</v>
      </c>
      <c r="H2226" s="186">
        <v>0</v>
      </c>
      <c r="I2226" s="187">
        <v>0</v>
      </c>
      <c r="J2226" s="186">
        <v>0</v>
      </c>
      <c r="K2226" s="186">
        <v>0</v>
      </c>
      <c r="L2226" s="186">
        <v>0</v>
      </c>
      <c r="M2226" s="186">
        <v>0</v>
      </c>
      <c r="N2226" s="188">
        <v>0</v>
      </c>
      <c r="O2226" s="189">
        <v>0</v>
      </c>
      <c r="P2226" s="186">
        <v>0</v>
      </c>
      <c r="Q2226" s="189">
        <v>0</v>
      </c>
      <c r="R2226" s="189">
        <v>0</v>
      </c>
      <c r="S2226" s="189">
        <v>1E-4</v>
      </c>
      <c r="T2226" s="188">
        <v>0</v>
      </c>
      <c r="U2226" s="187">
        <v>0</v>
      </c>
      <c r="V2226" s="189">
        <v>0</v>
      </c>
      <c r="W2226" s="189">
        <v>0</v>
      </c>
      <c r="X2226" s="188">
        <v>0</v>
      </c>
      <c r="Y2226" s="188">
        <v>0</v>
      </c>
      <c r="Z2226" s="186">
        <v>0</v>
      </c>
      <c r="AA2226" s="186">
        <v>0</v>
      </c>
      <c r="AB2226" s="186">
        <v>0</v>
      </c>
      <c r="AC2226" s="186">
        <v>0</v>
      </c>
      <c r="AD2226" s="188">
        <v>0</v>
      </c>
      <c r="AE2226" s="189">
        <v>0</v>
      </c>
      <c r="AF2226" s="189">
        <v>0</v>
      </c>
      <c r="AG2226" s="189">
        <v>0</v>
      </c>
      <c r="AH2226" s="191">
        <v>0</v>
      </c>
      <c r="AI2226" s="186">
        <v>0</v>
      </c>
      <c r="AJ2226" s="192">
        <v>7501943416864</v>
      </c>
      <c r="AK2226" s="192">
        <v>65200</v>
      </c>
      <c r="AL2226" s="90" t="s">
        <v>279</v>
      </c>
      <c r="AM2226" s="75">
        <v>65450</v>
      </c>
      <c r="AN2226" s="73" t="s">
        <v>614</v>
      </c>
      <c r="AO2226" s="188">
        <v>0</v>
      </c>
      <c r="AP2226" s="188">
        <v>0</v>
      </c>
      <c r="AQ2226" s="187">
        <v>0</v>
      </c>
      <c r="AR2226" s="188">
        <v>0</v>
      </c>
      <c r="AS2226" s="187">
        <v>0</v>
      </c>
      <c r="AT2226" s="188">
        <v>0</v>
      </c>
      <c r="AU2226" s="187">
        <v>0</v>
      </c>
      <c r="AV2226" s="188">
        <v>0</v>
      </c>
      <c r="AW2226" s="187">
        <v>0</v>
      </c>
      <c r="AX2226" s="188">
        <v>0</v>
      </c>
      <c r="AY2226" s="187">
        <v>0</v>
      </c>
      <c r="AZ2226" s="188">
        <v>0</v>
      </c>
      <c r="BA2226" s="187">
        <v>0</v>
      </c>
      <c r="BB2226" s="188">
        <v>0</v>
      </c>
      <c r="BC2226" s="187">
        <v>0</v>
      </c>
      <c r="BD2226" s="75"/>
      <c r="BE2226" s="75"/>
      <c r="BG2226" s="74"/>
      <c r="BH2226" s="74"/>
      <c r="BI2226" s="194"/>
      <c r="BJ2226" s="74"/>
      <c r="BK2226" s="74"/>
      <c r="BL2226" s="74"/>
    </row>
    <row r="2227" spans="1:64" ht="11.25" customHeight="1" x14ac:dyDescent="0.3">
      <c r="A2227" s="184" t="s">
        <v>2789</v>
      </c>
      <c r="B2227" s="185">
        <v>0</v>
      </c>
      <c r="C2227" s="916">
        <v>65607</v>
      </c>
      <c r="D2227" s="284">
        <v>1E-4</v>
      </c>
      <c r="E2227" s="91">
        <v>0</v>
      </c>
      <c r="F2227" s="186">
        <v>0</v>
      </c>
      <c r="G2227" s="186">
        <v>0</v>
      </c>
      <c r="H2227" s="186">
        <v>0</v>
      </c>
      <c r="I2227" s="187">
        <v>0</v>
      </c>
      <c r="J2227" s="186">
        <v>0</v>
      </c>
      <c r="K2227" s="186">
        <v>0</v>
      </c>
      <c r="L2227" s="186">
        <v>0</v>
      </c>
      <c r="M2227" s="186">
        <v>0</v>
      </c>
      <c r="N2227" s="188">
        <v>0</v>
      </c>
      <c r="O2227" s="189">
        <v>0</v>
      </c>
      <c r="P2227" s="186">
        <v>0</v>
      </c>
      <c r="Q2227" s="189">
        <v>0</v>
      </c>
      <c r="R2227" s="189">
        <v>0</v>
      </c>
      <c r="S2227" s="189">
        <v>1E-4</v>
      </c>
      <c r="T2227" s="188">
        <v>0</v>
      </c>
      <c r="U2227" s="187">
        <v>0</v>
      </c>
      <c r="V2227" s="189">
        <v>0</v>
      </c>
      <c r="W2227" s="189">
        <v>0</v>
      </c>
      <c r="X2227" s="188">
        <v>0</v>
      </c>
      <c r="Y2227" s="188">
        <v>0</v>
      </c>
      <c r="Z2227" s="186">
        <v>0</v>
      </c>
      <c r="AA2227" s="186">
        <v>0</v>
      </c>
      <c r="AB2227" s="186">
        <v>0</v>
      </c>
      <c r="AC2227" s="186">
        <v>0</v>
      </c>
      <c r="AD2227" s="188">
        <v>0</v>
      </c>
      <c r="AE2227" s="189">
        <v>0</v>
      </c>
      <c r="AF2227" s="189">
        <v>0</v>
      </c>
      <c r="AG2227" s="189">
        <v>0</v>
      </c>
      <c r="AH2227" s="191">
        <v>0</v>
      </c>
      <c r="AI2227" s="186">
        <v>0</v>
      </c>
      <c r="AJ2227" s="192">
        <v>7506425624188</v>
      </c>
      <c r="AK2227" s="192" t="s">
        <v>505</v>
      </c>
      <c r="AL2227" s="90" t="s">
        <v>279</v>
      </c>
      <c r="AM2227" s="75">
        <v>65607</v>
      </c>
      <c r="AN2227" s="73" t="s">
        <v>614</v>
      </c>
      <c r="AO2227" s="188">
        <v>0</v>
      </c>
      <c r="AP2227" s="188">
        <v>0</v>
      </c>
      <c r="AQ2227" s="187">
        <v>0</v>
      </c>
      <c r="AR2227" s="188">
        <v>0</v>
      </c>
      <c r="AS2227" s="187">
        <v>0</v>
      </c>
      <c r="AT2227" s="188">
        <v>0</v>
      </c>
      <c r="AU2227" s="187">
        <v>0</v>
      </c>
      <c r="AV2227" s="188">
        <v>0</v>
      </c>
      <c r="AW2227" s="187">
        <v>0</v>
      </c>
      <c r="AX2227" s="188">
        <v>0</v>
      </c>
      <c r="AY2227" s="187">
        <v>0</v>
      </c>
      <c r="AZ2227" s="188">
        <v>0</v>
      </c>
      <c r="BA2227" s="187">
        <v>0</v>
      </c>
      <c r="BB2227" s="188">
        <v>0</v>
      </c>
      <c r="BC2227" s="187">
        <v>0</v>
      </c>
      <c r="BD2227" s="75"/>
      <c r="BE2227" s="75"/>
      <c r="BG2227" s="74"/>
      <c r="BH2227" s="74"/>
      <c r="BI2227" s="194"/>
      <c r="BJ2227" s="74"/>
      <c r="BK2227" s="74"/>
      <c r="BL2227" s="74"/>
    </row>
    <row r="2228" spans="1:64" ht="11.25" customHeight="1" x14ac:dyDescent="0.3">
      <c r="A2228" s="184" t="s">
        <v>2790</v>
      </c>
      <c r="B2228" s="185">
        <v>0</v>
      </c>
      <c r="C2228" s="916">
        <v>65714</v>
      </c>
      <c r="D2228" s="284">
        <v>1E-4</v>
      </c>
      <c r="E2228" s="91">
        <v>0</v>
      </c>
      <c r="F2228" s="186">
        <v>0</v>
      </c>
      <c r="G2228" s="186">
        <v>0</v>
      </c>
      <c r="H2228" s="186">
        <v>0</v>
      </c>
      <c r="I2228" s="187">
        <v>0</v>
      </c>
      <c r="J2228" s="186">
        <v>0</v>
      </c>
      <c r="K2228" s="186">
        <v>0</v>
      </c>
      <c r="L2228" s="186">
        <v>0</v>
      </c>
      <c r="M2228" s="186">
        <v>0</v>
      </c>
      <c r="N2228" s="188">
        <v>0</v>
      </c>
      <c r="O2228" s="189">
        <v>0</v>
      </c>
      <c r="P2228" s="186">
        <v>0</v>
      </c>
      <c r="Q2228" s="189">
        <v>0</v>
      </c>
      <c r="R2228" s="189">
        <v>0</v>
      </c>
      <c r="S2228" s="189">
        <v>1E-4</v>
      </c>
      <c r="T2228" s="188">
        <v>0</v>
      </c>
      <c r="U2228" s="187">
        <v>0</v>
      </c>
      <c r="V2228" s="189">
        <v>0</v>
      </c>
      <c r="W2228" s="189">
        <v>0</v>
      </c>
      <c r="X2228" s="188">
        <v>0</v>
      </c>
      <c r="Y2228" s="188">
        <v>0</v>
      </c>
      <c r="Z2228" s="186">
        <v>0</v>
      </c>
      <c r="AA2228" s="186">
        <v>0</v>
      </c>
      <c r="AB2228" s="186">
        <v>0</v>
      </c>
      <c r="AC2228" s="186">
        <v>0</v>
      </c>
      <c r="AD2228" s="188">
        <v>0</v>
      </c>
      <c r="AE2228" s="189">
        <v>0</v>
      </c>
      <c r="AF2228" s="189">
        <v>0</v>
      </c>
      <c r="AG2228" s="189">
        <v>0</v>
      </c>
      <c r="AH2228" s="191">
        <v>0</v>
      </c>
      <c r="AI2228" s="186">
        <v>0</v>
      </c>
      <c r="AJ2228" s="192">
        <v>7501943416864</v>
      </c>
      <c r="AK2228" s="192">
        <v>65200</v>
      </c>
      <c r="AL2228" s="90" t="s">
        <v>279</v>
      </c>
      <c r="AM2228" s="75">
        <v>65714</v>
      </c>
      <c r="AN2228" s="73" t="s">
        <v>614</v>
      </c>
      <c r="AO2228" s="188">
        <v>0</v>
      </c>
      <c r="AP2228" s="188">
        <v>0</v>
      </c>
      <c r="AQ2228" s="187">
        <v>0</v>
      </c>
      <c r="AR2228" s="188">
        <v>0</v>
      </c>
      <c r="AS2228" s="187">
        <v>0</v>
      </c>
      <c r="AT2228" s="188">
        <v>0</v>
      </c>
      <c r="AU2228" s="187">
        <v>0</v>
      </c>
      <c r="AV2228" s="188">
        <v>0</v>
      </c>
      <c r="AW2228" s="187">
        <v>0</v>
      </c>
      <c r="AX2228" s="188">
        <v>0</v>
      </c>
      <c r="AY2228" s="187">
        <v>0</v>
      </c>
      <c r="AZ2228" s="188">
        <v>0</v>
      </c>
      <c r="BA2228" s="187">
        <v>0</v>
      </c>
      <c r="BB2228" s="188">
        <v>0</v>
      </c>
      <c r="BC2228" s="187">
        <v>0</v>
      </c>
      <c r="BD2228" s="75"/>
      <c r="BE2228" s="75"/>
      <c r="BG2228" s="74"/>
      <c r="BH2228" s="74"/>
      <c r="BI2228" s="194"/>
      <c r="BJ2228" s="74"/>
      <c r="BK2228" s="74"/>
      <c r="BL2228" s="74"/>
    </row>
    <row r="2229" spans="1:64" ht="11.25" customHeight="1" x14ac:dyDescent="0.3">
      <c r="A2229" s="184" t="s">
        <v>2791</v>
      </c>
      <c r="B2229" s="185">
        <v>0</v>
      </c>
      <c r="C2229" s="916">
        <v>65037</v>
      </c>
      <c r="D2229" s="284">
        <v>1E-4</v>
      </c>
      <c r="E2229" s="91">
        <v>0</v>
      </c>
      <c r="F2229" s="186">
        <v>0</v>
      </c>
      <c r="G2229" s="186">
        <v>0</v>
      </c>
      <c r="H2229" s="186">
        <v>0</v>
      </c>
      <c r="I2229" s="187">
        <v>0</v>
      </c>
      <c r="J2229" s="186">
        <v>0</v>
      </c>
      <c r="K2229" s="186">
        <v>0</v>
      </c>
      <c r="L2229" s="186">
        <v>0</v>
      </c>
      <c r="M2229" s="186">
        <v>0</v>
      </c>
      <c r="N2229" s="188">
        <v>0</v>
      </c>
      <c r="O2229" s="189">
        <v>0</v>
      </c>
      <c r="P2229" s="186">
        <v>0</v>
      </c>
      <c r="Q2229" s="189">
        <v>0</v>
      </c>
      <c r="R2229" s="189">
        <v>0</v>
      </c>
      <c r="S2229" s="189">
        <v>1E-4</v>
      </c>
      <c r="T2229" s="188">
        <v>0</v>
      </c>
      <c r="U2229" s="187">
        <v>0</v>
      </c>
      <c r="V2229" s="189">
        <v>0</v>
      </c>
      <c r="W2229" s="189">
        <v>0</v>
      </c>
      <c r="X2229" s="188">
        <v>0</v>
      </c>
      <c r="Y2229" s="188">
        <v>0</v>
      </c>
      <c r="Z2229" s="186">
        <v>0</v>
      </c>
      <c r="AA2229" s="186">
        <v>0</v>
      </c>
      <c r="AB2229" s="186">
        <v>0</v>
      </c>
      <c r="AC2229" s="186">
        <v>0</v>
      </c>
      <c r="AD2229" s="188">
        <v>0</v>
      </c>
      <c r="AE2229" s="189">
        <v>0</v>
      </c>
      <c r="AF2229" s="189">
        <v>0</v>
      </c>
      <c r="AG2229" s="189">
        <v>0</v>
      </c>
      <c r="AH2229" s="191">
        <v>0</v>
      </c>
      <c r="AI2229" s="186">
        <v>0</v>
      </c>
      <c r="AJ2229" s="192">
        <v>7501943442085</v>
      </c>
      <c r="AK2229" s="192" t="s">
        <v>262</v>
      </c>
      <c r="AL2229" s="90" t="s">
        <v>278</v>
      </c>
      <c r="AM2229" s="75">
        <v>65037</v>
      </c>
      <c r="AN2229" s="73" t="s">
        <v>614</v>
      </c>
      <c r="AO2229" s="188">
        <v>0</v>
      </c>
      <c r="AP2229" s="188">
        <v>0</v>
      </c>
      <c r="AQ2229" s="187">
        <v>0</v>
      </c>
      <c r="AR2229" s="188">
        <v>0</v>
      </c>
      <c r="AS2229" s="187">
        <v>0</v>
      </c>
      <c r="AT2229" s="188">
        <v>0</v>
      </c>
      <c r="AU2229" s="187">
        <v>0</v>
      </c>
      <c r="AV2229" s="188">
        <v>0</v>
      </c>
      <c r="AW2229" s="187">
        <v>0</v>
      </c>
      <c r="AX2229" s="188">
        <v>0</v>
      </c>
      <c r="AY2229" s="187">
        <v>0</v>
      </c>
      <c r="AZ2229" s="188">
        <v>0</v>
      </c>
      <c r="BA2229" s="187">
        <v>0</v>
      </c>
      <c r="BB2229" s="188">
        <v>0</v>
      </c>
      <c r="BC2229" s="187">
        <v>0</v>
      </c>
      <c r="BD2229" s="75"/>
      <c r="BE2229" s="75"/>
      <c r="BG2229" s="74"/>
      <c r="BH2229" s="74"/>
      <c r="BI2229" s="194"/>
      <c r="BJ2229" s="74"/>
      <c r="BK2229" s="74"/>
      <c r="BL2229" s="74"/>
    </row>
    <row r="2230" spans="1:64" ht="11.25" customHeight="1" x14ac:dyDescent="0.3">
      <c r="A2230" s="184" t="s">
        <v>2792</v>
      </c>
      <c r="B2230" s="185">
        <v>0</v>
      </c>
      <c r="C2230" s="916">
        <v>65330</v>
      </c>
      <c r="D2230" s="284">
        <v>1E-4</v>
      </c>
      <c r="E2230" s="91">
        <v>0</v>
      </c>
      <c r="F2230" s="186">
        <v>0</v>
      </c>
      <c r="G2230" s="186">
        <v>0</v>
      </c>
      <c r="H2230" s="186">
        <v>0</v>
      </c>
      <c r="I2230" s="187">
        <v>0</v>
      </c>
      <c r="J2230" s="186">
        <v>0</v>
      </c>
      <c r="K2230" s="186">
        <v>0</v>
      </c>
      <c r="L2230" s="186">
        <v>0</v>
      </c>
      <c r="M2230" s="186">
        <v>0</v>
      </c>
      <c r="N2230" s="188">
        <v>0</v>
      </c>
      <c r="O2230" s="189">
        <v>0</v>
      </c>
      <c r="P2230" s="186">
        <v>0</v>
      </c>
      <c r="Q2230" s="189">
        <v>0</v>
      </c>
      <c r="R2230" s="189">
        <v>0</v>
      </c>
      <c r="S2230" s="189">
        <v>1E-4</v>
      </c>
      <c r="T2230" s="188">
        <v>0</v>
      </c>
      <c r="U2230" s="187">
        <v>0</v>
      </c>
      <c r="V2230" s="189">
        <v>0</v>
      </c>
      <c r="W2230" s="189">
        <v>0</v>
      </c>
      <c r="X2230" s="188">
        <v>0</v>
      </c>
      <c r="Y2230" s="188">
        <v>0</v>
      </c>
      <c r="Z2230" s="186">
        <v>0</v>
      </c>
      <c r="AA2230" s="186">
        <v>0</v>
      </c>
      <c r="AB2230" s="186">
        <v>0</v>
      </c>
      <c r="AC2230" s="186">
        <v>0</v>
      </c>
      <c r="AD2230" s="188">
        <v>0</v>
      </c>
      <c r="AE2230" s="189">
        <v>0</v>
      </c>
      <c r="AF2230" s="189">
        <v>0</v>
      </c>
      <c r="AG2230" s="189">
        <v>0</v>
      </c>
      <c r="AH2230" s="191">
        <v>0</v>
      </c>
      <c r="AI2230" s="186">
        <v>0</v>
      </c>
      <c r="AJ2230" s="192">
        <v>7501943442085</v>
      </c>
      <c r="AK2230" s="192">
        <v>65037</v>
      </c>
      <c r="AL2230" s="90" t="s">
        <v>279</v>
      </c>
      <c r="AM2230" s="75">
        <v>65330</v>
      </c>
      <c r="AN2230" s="73" t="s">
        <v>614</v>
      </c>
      <c r="AO2230" s="188">
        <v>0</v>
      </c>
      <c r="AP2230" s="188">
        <v>0</v>
      </c>
      <c r="AQ2230" s="187">
        <v>0</v>
      </c>
      <c r="AR2230" s="188">
        <v>0</v>
      </c>
      <c r="AS2230" s="187">
        <v>0</v>
      </c>
      <c r="AT2230" s="188">
        <v>0</v>
      </c>
      <c r="AU2230" s="187">
        <v>0</v>
      </c>
      <c r="AV2230" s="188">
        <v>0</v>
      </c>
      <c r="AW2230" s="187">
        <v>0</v>
      </c>
      <c r="AX2230" s="188">
        <v>0</v>
      </c>
      <c r="AY2230" s="187">
        <v>0</v>
      </c>
      <c r="AZ2230" s="188">
        <v>0</v>
      </c>
      <c r="BA2230" s="187">
        <v>0</v>
      </c>
      <c r="BB2230" s="188">
        <v>0</v>
      </c>
      <c r="BC2230" s="187">
        <v>0</v>
      </c>
      <c r="BD2230" s="75"/>
      <c r="BE2230" s="75"/>
      <c r="BG2230" s="74"/>
      <c r="BH2230" s="74"/>
      <c r="BI2230" s="194"/>
      <c r="BJ2230" s="74"/>
      <c r="BK2230" s="74"/>
      <c r="BL2230" s="74"/>
    </row>
    <row r="2231" spans="1:64" ht="11.25" customHeight="1" x14ac:dyDescent="0.3">
      <c r="A2231" s="184" t="s">
        <v>2793</v>
      </c>
      <c r="B2231" s="185">
        <v>0</v>
      </c>
      <c r="C2231" s="916">
        <v>65405</v>
      </c>
      <c r="D2231" s="284">
        <v>1E-4</v>
      </c>
      <c r="E2231" s="91">
        <v>0</v>
      </c>
      <c r="F2231" s="186">
        <v>0</v>
      </c>
      <c r="G2231" s="186">
        <v>0</v>
      </c>
      <c r="H2231" s="186">
        <v>0</v>
      </c>
      <c r="I2231" s="187">
        <v>0</v>
      </c>
      <c r="J2231" s="186">
        <v>0</v>
      </c>
      <c r="K2231" s="186">
        <v>0</v>
      </c>
      <c r="L2231" s="186">
        <v>0</v>
      </c>
      <c r="M2231" s="186">
        <v>0</v>
      </c>
      <c r="N2231" s="188">
        <v>0</v>
      </c>
      <c r="O2231" s="189">
        <v>0</v>
      </c>
      <c r="P2231" s="186">
        <v>0</v>
      </c>
      <c r="Q2231" s="189">
        <v>0</v>
      </c>
      <c r="R2231" s="189">
        <v>0</v>
      </c>
      <c r="S2231" s="189">
        <v>1E-4</v>
      </c>
      <c r="T2231" s="188">
        <v>0</v>
      </c>
      <c r="U2231" s="187">
        <v>0</v>
      </c>
      <c r="V2231" s="189">
        <v>0</v>
      </c>
      <c r="W2231" s="189">
        <v>0</v>
      </c>
      <c r="X2231" s="188">
        <v>0</v>
      </c>
      <c r="Y2231" s="188">
        <v>0</v>
      </c>
      <c r="Z2231" s="186">
        <v>0</v>
      </c>
      <c r="AA2231" s="186">
        <v>0</v>
      </c>
      <c r="AB2231" s="186">
        <v>0</v>
      </c>
      <c r="AC2231" s="186">
        <v>0</v>
      </c>
      <c r="AD2231" s="188">
        <v>0</v>
      </c>
      <c r="AE2231" s="189">
        <v>0</v>
      </c>
      <c r="AF2231" s="189">
        <v>0</v>
      </c>
      <c r="AG2231" s="189">
        <v>0</v>
      </c>
      <c r="AH2231" s="191">
        <v>0</v>
      </c>
      <c r="AI2231" s="186">
        <v>0</v>
      </c>
      <c r="AJ2231" s="192">
        <v>7501943442085</v>
      </c>
      <c r="AK2231" s="192">
        <v>65037</v>
      </c>
      <c r="AL2231" s="90" t="s">
        <v>279</v>
      </c>
      <c r="AM2231" s="75">
        <v>65405</v>
      </c>
      <c r="AN2231" s="73" t="s">
        <v>614</v>
      </c>
      <c r="AO2231" s="188">
        <v>0</v>
      </c>
      <c r="AP2231" s="188">
        <v>0</v>
      </c>
      <c r="AQ2231" s="187">
        <v>0</v>
      </c>
      <c r="AR2231" s="188">
        <v>0</v>
      </c>
      <c r="AS2231" s="187">
        <v>0</v>
      </c>
      <c r="AT2231" s="188">
        <v>0</v>
      </c>
      <c r="AU2231" s="187">
        <v>0</v>
      </c>
      <c r="AV2231" s="188">
        <v>0</v>
      </c>
      <c r="AW2231" s="187">
        <v>0</v>
      </c>
      <c r="AX2231" s="188">
        <v>0</v>
      </c>
      <c r="AY2231" s="187">
        <v>0</v>
      </c>
      <c r="AZ2231" s="188">
        <v>0</v>
      </c>
      <c r="BA2231" s="187">
        <v>0</v>
      </c>
      <c r="BB2231" s="188">
        <v>0</v>
      </c>
      <c r="BC2231" s="187">
        <v>0</v>
      </c>
      <c r="BD2231" s="75"/>
      <c r="BE2231" s="75"/>
      <c r="BG2231" s="74"/>
      <c r="BH2231" s="74"/>
      <c r="BI2231" s="194"/>
      <c r="BJ2231" s="74"/>
      <c r="BK2231" s="74"/>
      <c r="BL2231" s="74"/>
    </row>
    <row r="2232" spans="1:64" ht="11.25" customHeight="1" x14ac:dyDescent="0.3">
      <c r="A2232" s="184" t="s">
        <v>2794</v>
      </c>
      <c r="B2232" s="185">
        <v>0</v>
      </c>
      <c r="C2232" s="916">
        <v>65434</v>
      </c>
      <c r="D2232" s="284">
        <v>1E-4</v>
      </c>
      <c r="E2232" s="91">
        <v>0</v>
      </c>
      <c r="F2232" s="186">
        <v>0</v>
      </c>
      <c r="G2232" s="186">
        <v>0</v>
      </c>
      <c r="H2232" s="186">
        <v>0</v>
      </c>
      <c r="I2232" s="187">
        <v>0</v>
      </c>
      <c r="J2232" s="186">
        <v>0</v>
      </c>
      <c r="K2232" s="186">
        <v>0</v>
      </c>
      <c r="L2232" s="186">
        <v>0</v>
      </c>
      <c r="M2232" s="186">
        <v>0</v>
      </c>
      <c r="N2232" s="188">
        <v>0</v>
      </c>
      <c r="O2232" s="189">
        <v>0</v>
      </c>
      <c r="P2232" s="186">
        <v>0</v>
      </c>
      <c r="Q2232" s="189">
        <v>0</v>
      </c>
      <c r="R2232" s="189">
        <v>0</v>
      </c>
      <c r="S2232" s="189">
        <v>1E-4</v>
      </c>
      <c r="T2232" s="188">
        <v>0</v>
      </c>
      <c r="U2232" s="187">
        <v>0</v>
      </c>
      <c r="V2232" s="189">
        <v>0</v>
      </c>
      <c r="W2232" s="189">
        <v>0</v>
      </c>
      <c r="X2232" s="188">
        <v>0</v>
      </c>
      <c r="Y2232" s="188">
        <v>0</v>
      </c>
      <c r="Z2232" s="186">
        <v>0</v>
      </c>
      <c r="AA2232" s="186">
        <v>0</v>
      </c>
      <c r="AB2232" s="186">
        <v>0</v>
      </c>
      <c r="AC2232" s="186">
        <v>0</v>
      </c>
      <c r="AD2232" s="188">
        <v>0</v>
      </c>
      <c r="AE2232" s="189">
        <v>0</v>
      </c>
      <c r="AF2232" s="189">
        <v>0</v>
      </c>
      <c r="AG2232" s="189">
        <v>0</v>
      </c>
      <c r="AH2232" s="191">
        <v>0</v>
      </c>
      <c r="AI2232" s="186">
        <v>0</v>
      </c>
      <c r="AJ2232" s="192">
        <v>7501943442085</v>
      </c>
      <c r="AK2232" s="192">
        <v>65037</v>
      </c>
      <c r="AL2232" s="90" t="s">
        <v>279</v>
      </c>
      <c r="AM2232" s="75">
        <v>65434</v>
      </c>
      <c r="AN2232" s="73" t="s">
        <v>614</v>
      </c>
      <c r="AO2232" s="188">
        <v>0</v>
      </c>
      <c r="AP2232" s="188">
        <v>0</v>
      </c>
      <c r="AQ2232" s="187">
        <v>0</v>
      </c>
      <c r="AR2232" s="188">
        <v>0</v>
      </c>
      <c r="AS2232" s="187">
        <v>0</v>
      </c>
      <c r="AT2232" s="188">
        <v>0</v>
      </c>
      <c r="AU2232" s="187">
        <v>0</v>
      </c>
      <c r="AV2232" s="188">
        <v>0</v>
      </c>
      <c r="AW2232" s="187">
        <v>0</v>
      </c>
      <c r="AX2232" s="188">
        <v>0</v>
      </c>
      <c r="AY2232" s="187">
        <v>0</v>
      </c>
      <c r="AZ2232" s="188">
        <v>0</v>
      </c>
      <c r="BA2232" s="187">
        <v>0</v>
      </c>
      <c r="BB2232" s="188">
        <v>0</v>
      </c>
      <c r="BC2232" s="187">
        <v>0</v>
      </c>
      <c r="BD2232" s="75"/>
      <c r="BE2232" s="75"/>
      <c r="BG2232" s="74"/>
      <c r="BH2232" s="74"/>
      <c r="BI2232" s="194"/>
      <c r="BJ2232" s="74"/>
      <c r="BK2232" s="74"/>
      <c r="BL2232" s="74"/>
    </row>
    <row r="2233" spans="1:64" ht="11.25" customHeight="1" x14ac:dyDescent="0.3">
      <c r="A2233" s="184" t="s">
        <v>2795</v>
      </c>
      <c r="B2233" s="185">
        <v>0</v>
      </c>
      <c r="C2233" s="916">
        <v>65414</v>
      </c>
      <c r="D2233" s="284">
        <v>1E-4</v>
      </c>
      <c r="E2233" s="91">
        <v>0</v>
      </c>
      <c r="F2233" s="186">
        <v>0</v>
      </c>
      <c r="G2233" s="186">
        <v>0</v>
      </c>
      <c r="H2233" s="186">
        <v>0</v>
      </c>
      <c r="I2233" s="187">
        <v>0</v>
      </c>
      <c r="J2233" s="186">
        <v>0</v>
      </c>
      <c r="K2233" s="186">
        <v>0</v>
      </c>
      <c r="L2233" s="186">
        <v>0</v>
      </c>
      <c r="M2233" s="186">
        <v>0</v>
      </c>
      <c r="N2233" s="188">
        <v>0</v>
      </c>
      <c r="O2233" s="189">
        <v>0</v>
      </c>
      <c r="P2233" s="186">
        <v>0</v>
      </c>
      <c r="Q2233" s="189">
        <v>0</v>
      </c>
      <c r="R2233" s="189">
        <v>0</v>
      </c>
      <c r="S2233" s="189">
        <v>1E-4</v>
      </c>
      <c r="T2233" s="188">
        <v>0</v>
      </c>
      <c r="U2233" s="187">
        <v>0</v>
      </c>
      <c r="V2233" s="189">
        <v>0</v>
      </c>
      <c r="W2233" s="189">
        <v>0</v>
      </c>
      <c r="X2233" s="188">
        <v>0</v>
      </c>
      <c r="Y2233" s="188">
        <v>0</v>
      </c>
      <c r="Z2233" s="186">
        <v>0</v>
      </c>
      <c r="AA2233" s="186">
        <v>0</v>
      </c>
      <c r="AB2233" s="186">
        <v>0</v>
      </c>
      <c r="AC2233" s="186">
        <v>0</v>
      </c>
      <c r="AD2233" s="188">
        <v>0</v>
      </c>
      <c r="AE2233" s="189">
        <v>0</v>
      </c>
      <c r="AF2233" s="189">
        <v>0</v>
      </c>
      <c r="AG2233" s="189">
        <v>0</v>
      </c>
      <c r="AH2233" s="191">
        <v>0</v>
      </c>
      <c r="AI2233" s="186">
        <v>0</v>
      </c>
      <c r="AJ2233" s="192">
        <v>7506425612758</v>
      </c>
      <c r="AK2233" s="192" t="s">
        <v>262</v>
      </c>
      <c r="AL2233" s="90" t="s">
        <v>279</v>
      </c>
      <c r="AM2233" s="75">
        <v>65414</v>
      </c>
      <c r="AN2233" s="73" t="s">
        <v>614</v>
      </c>
      <c r="AO2233" s="188">
        <v>0</v>
      </c>
      <c r="AP2233" s="188">
        <v>0</v>
      </c>
      <c r="AQ2233" s="187">
        <v>0</v>
      </c>
      <c r="AR2233" s="188">
        <v>0</v>
      </c>
      <c r="AS2233" s="187">
        <v>0</v>
      </c>
      <c r="AT2233" s="188">
        <v>0</v>
      </c>
      <c r="AU2233" s="187">
        <v>0</v>
      </c>
      <c r="AV2233" s="188">
        <v>0</v>
      </c>
      <c r="AW2233" s="187">
        <v>0</v>
      </c>
      <c r="AX2233" s="188">
        <v>0</v>
      </c>
      <c r="AY2233" s="187">
        <v>0</v>
      </c>
      <c r="AZ2233" s="188">
        <v>0</v>
      </c>
      <c r="BA2233" s="187">
        <v>0</v>
      </c>
      <c r="BB2233" s="188">
        <v>0</v>
      </c>
      <c r="BC2233" s="187">
        <v>0</v>
      </c>
      <c r="BD2233" s="75"/>
      <c r="BE2233" s="75"/>
      <c r="BG2233" s="74"/>
      <c r="BH2233" s="74"/>
      <c r="BI2233" s="194"/>
      <c r="BJ2233" s="74"/>
      <c r="BK2233" s="74"/>
      <c r="BL2233" s="74"/>
    </row>
    <row r="2234" spans="1:64" ht="11.25" customHeight="1" x14ac:dyDescent="0.3">
      <c r="A2234" s="184" t="s">
        <v>2796</v>
      </c>
      <c r="B2234" s="185">
        <v>0</v>
      </c>
      <c r="C2234" s="916">
        <v>65424</v>
      </c>
      <c r="D2234" s="284">
        <v>1E-4</v>
      </c>
      <c r="E2234" s="91">
        <v>0</v>
      </c>
      <c r="F2234" s="186">
        <v>0</v>
      </c>
      <c r="G2234" s="186">
        <v>0</v>
      </c>
      <c r="H2234" s="186">
        <v>0</v>
      </c>
      <c r="I2234" s="187">
        <v>0</v>
      </c>
      <c r="J2234" s="186">
        <v>0</v>
      </c>
      <c r="K2234" s="186">
        <v>0</v>
      </c>
      <c r="L2234" s="186">
        <v>0</v>
      </c>
      <c r="M2234" s="186">
        <v>0</v>
      </c>
      <c r="N2234" s="188">
        <v>0</v>
      </c>
      <c r="O2234" s="189">
        <v>0</v>
      </c>
      <c r="P2234" s="186">
        <v>0</v>
      </c>
      <c r="Q2234" s="189">
        <v>0</v>
      </c>
      <c r="R2234" s="189">
        <v>0</v>
      </c>
      <c r="S2234" s="189">
        <v>1E-4</v>
      </c>
      <c r="T2234" s="188">
        <v>0</v>
      </c>
      <c r="U2234" s="187">
        <v>0</v>
      </c>
      <c r="V2234" s="189">
        <v>0</v>
      </c>
      <c r="W2234" s="189">
        <v>0</v>
      </c>
      <c r="X2234" s="188">
        <v>0</v>
      </c>
      <c r="Y2234" s="188">
        <v>0</v>
      </c>
      <c r="Z2234" s="186">
        <v>0</v>
      </c>
      <c r="AA2234" s="186">
        <v>0</v>
      </c>
      <c r="AB2234" s="186">
        <v>0</v>
      </c>
      <c r="AC2234" s="186">
        <v>0</v>
      </c>
      <c r="AD2234" s="188">
        <v>0</v>
      </c>
      <c r="AE2234" s="189">
        <v>0</v>
      </c>
      <c r="AF2234" s="189">
        <v>0</v>
      </c>
      <c r="AG2234" s="189">
        <v>0</v>
      </c>
      <c r="AH2234" s="191">
        <v>0</v>
      </c>
      <c r="AI2234" s="186">
        <v>0</v>
      </c>
      <c r="AJ2234" s="192">
        <v>7506425616367</v>
      </c>
      <c r="AK2234" s="192" t="s">
        <v>262</v>
      </c>
      <c r="AL2234" s="90" t="s">
        <v>279</v>
      </c>
      <c r="AM2234" s="75">
        <v>65424</v>
      </c>
      <c r="AN2234" s="73" t="s">
        <v>614</v>
      </c>
      <c r="AO2234" s="188">
        <v>0</v>
      </c>
      <c r="AP2234" s="188">
        <v>0</v>
      </c>
      <c r="AQ2234" s="187">
        <v>0</v>
      </c>
      <c r="AR2234" s="188">
        <v>0</v>
      </c>
      <c r="AS2234" s="187">
        <v>0</v>
      </c>
      <c r="AT2234" s="188">
        <v>0</v>
      </c>
      <c r="AU2234" s="187">
        <v>0</v>
      </c>
      <c r="AV2234" s="188">
        <v>0</v>
      </c>
      <c r="AW2234" s="187">
        <v>0</v>
      </c>
      <c r="AX2234" s="188">
        <v>0</v>
      </c>
      <c r="AY2234" s="187">
        <v>0</v>
      </c>
      <c r="AZ2234" s="188">
        <v>0</v>
      </c>
      <c r="BA2234" s="187">
        <v>0</v>
      </c>
      <c r="BB2234" s="188">
        <v>0</v>
      </c>
      <c r="BC2234" s="187">
        <v>0</v>
      </c>
      <c r="BD2234" s="75"/>
      <c r="BE2234" s="75"/>
      <c r="BG2234" s="74"/>
      <c r="BH2234" s="74"/>
      <c r="BI2234" s="194"/>
      <c r="BJ2234" s="74"/>
      <c r="BK2234" s="74"/>
      <c r="BL2234" s="74"/>
    </row>
    <row r="2235" spans="1:64" ht="11.25" customHeight="1" x14ac:dyDescent="0.3">
      <c r="A2235" s="184" t="s">
        <v>2797</v>
      </c>
      <c r="B2235" s="185">
        <v>0</v>
      </c>
      <c r="C2235" s="916">
        <v>65237</v>
      </c>
      <c r="D2235" s="284">
        <v>1E-4</v>
      </c>
      <c r="E2235" s="91">
        <v>0</v>
      </c>
      <c r="F2235" s="186">
        <v>0</v>
      </c>
      <c r="G2235" s="186">
        <v>0</v>
      </c>
      <c r="H2235" s="186">
        <v>0</v>
      </c>
      <c r="I2235" s="186">
        <v>0</v>
      </c>
      <c r="J2235" s="188">
        <v>0</v>
      </c>
      <c r="K2235" s="186">
        <v>0</v>
      </c>
      <c r="L2235" s="186">
        <v>0</v>
      </c>
      <c r="M2235" s="187">
        <v>0</v>
      </c>
      <c r="N2235" s="188">
        <v>0</v>
      </c>
      <c r="O2235" s="189">
        <v>0</v>
      </c>
      <c r="P2235" s="186">
        <v>0</v>
      </c>
      <c r="Q2235" s="189">
        <v>0</v>
      </c>
      <c r="R2235" s="189">
        <v>0</v>
      </c>
      <c r="S2235" s="189">
        <v>1E-4</v>
      </c>
      <c r="T2235" s="188">
        <v>0</v>
      </c>
      <c r="U2235" s="187">
        <v>0</v>
      </c>
      <c r="V2235" s="189">
        <v>0</v>
      </c>
      <c r="W2235" s="189">
        <v>0</v>
      </c>
      <c r="X2235" s="188">
        <v>0</v>
      </c>
      <c r="Y2235" s="188">
        <v>0</v>
      </c>
      <c r="Z2235" s="186">
        <v>0</v>
      </c>
      <c r="AA2235" s="186">
        <v>0</v>
      </c>
      <c r="AB2235" s="186">
        <v>0</v>
      </c>
      <c r="AC2235" s="186">
        <v>0</v>
      </c>
      <c r="AD2235" s="188">
        <v>0</v>
      </c>
      <c r="AE2235" s="189">
        <v>0</v>
      </c>
      <c r="AF2235" s="189">
        <v>0</v>
      </c>
      <c r="AG2235" s="189">
        <v>0</v>
      </c>
      <c r="AH2235" s="191">
        <v>0</v>
      </c>
      <c r="AI2235" s="186">
        <v>0</v>
      </c>
      <c r="AJ2235" s="192">
        <v>7501943441705</v>
      </c>
      <c r="AK2235" s="192">
        <v>65042</v>
      </c>
      <c r="AL2235" s="90" t="s">
        <v>278</v>
      </c>
      <c r="AM2235" s="75">
        <v>65237</v>
      </c>
      <c r="AN2235" s="73" t="s">
        <v>614</v>
      </c>
      <c r="AO2235" s="188">
        <v>0</v>
      </c>
      <c r="AP2235" s="188">
        <v>0</v>
      </c>
      <c r="AQ2235" s="187">
        <v>0</v>
      </c>
      <c r="AR2235" s="188">
        <v>0</v>
      </c>
      <c r="AS2235" s="187">
        <v>0</v>
      </c>
      <c r="AT2235" s="188">
        <v>0</v>
      </c>
      <c r="AU2235" s="187">
        <v>0</v>
      </c>
      <c r="AV2235" s="188">
        <v>0</v>
      </c>
      <c r="AW2235" s="187">
        <v>0</v>
      </c>
      <c r="AX2235" s="188">
        <v>0</v>
      </c>
      <c r="AY2235" s="187">
        <v>0</v>
      </c>
      <c r="AZ2235" s="188">
        <v>0</v>
      </c>
      <c r="BA2235" s="187">
        <v>0</v>
      </c>
      <c r="BB2235" s="188">
        <v>0</v>
      </c>
      <c r="BC2235" s="187">
        <v>0</v>
      </c>
      <c r="BD2235" s="75"/>
      <c r="BE2235" s="75"/>
      <c r="BG2235" s="74"/>
      <c r="BH2235" s="74"/>
      <c r="BI2235" s="194"/>
      <c r="BJ2235" s="74"/>
      <c r="BK2235" s="74"/>
      <c r="BL2235" s="74"/>
    </row>
    <row r="2236" spans="1:64" ht="11.25" customHeight="1" x14ac:dyDescent="0.3">
      <c r="A2236" s="184" t="s">
        <v>2798</v>
      </c>
      <c r="B2236" s="185">
        <v>0</v>
      </c>
      <c r="C2236" s="916">
        <v>65309</v>
      </c>
      <c r="D2236" s="284">
        <v>1E-4</v>
      </c>
      <c r="E2236" s="91">
        <v>0</v>
      </c>
      <c r="F2236" s="186">
        <v>0</v>
      </c>
      <c r="G2236" s="186">
        <v>0</v>
      </c>
      <c r="H2236" s="186">
        <v>0</v>
      </c>
      <c r="I2236" s="186">
        <v>0</v>
      </c>
      <c r="J2236" s="188">
        <v>0</v>
      </c>
      <c r="K2236" s="186">
        <v>0</v>
      </c>
      <c r="L2236" s="186">
        <v>0</v>
      </c>
      <c r="M2236" s="187">
        <v>0</v>
      </c>
      <c r="N2236" s="188">
        <v>0</v>
      </c>
      <c r="O2236" s="189">
        <v>0</v>
      </c>
      <c r="P2236" s="186">
        <v>0</v>
      </c>
      <c r="Q2236" s="189">
        <v>0</v>
      </c>
      <c r="R2236" s="189">
        <v>0</v>
      </c>
      <c r="S2236" s="189">
        <v>1E-4</v>
      </c>
      <c r="T2236" s="188">
        <v>0</v>
      </c>
      <c r="U2236" s="187">
        <v>0</v>
      </c>
      <c r="V2236" s="189">
        <v>0</v>
      </c>
      <c r="W2236" s="189">
        <v>0</v>
      </c>
      <c r="X2236" s="188">
        <v>0</v>
      </c>
      <c r="Y2236" s="188">
        <v>0</v>
      </c>
      <c r="Z2236" s="186">
        <v>0</v>
      </c>
      <c r="AA2236" s="186">
        <v>0</v>
      </c>
      <c r="AB2236" s="186">
        <v>0</v>
      </c>
      <c r="AC2236" s="186">
        <v>0</v>
      </c>
      <c r="AD2236" s="188">
        <v>0</v>
      </c>
      <c r="AE2236" s="189">
        <v>0</v>
      </c>
      <c r="AF2236" s="189">
        <v>0</v>
      </c>
      <c r="AG2236" s="189">
        <v>0</v>
      </c>
      <c r="AH2236" s="191">
        <v>0</v>
      </c>
      <c r="AI2236" s="186">
        <v>0</v>
      </c>
      <c r="AJ2236" s="192">
        <v>7501943441705</v>
      </c>
      <c r="AK2236" s="192">
        <v>65042</v>
      </c>
      <c r="AL2236" s="90" t="s">
        <v>279</v>
      </c>
      <c r="AM2236" s="75">
        <v>65309</v>
      </c>
      <c r="AN2236" s="73" t="s">
        <v>614</v>
      </c>
      <c r="AO2236" s="188">
        <v>0</v>
      </c>
      <c r="AP2236" s="188">
        <v>0</v>
      </c>
      <c r="AQ2236" s="187">
        <v>0</v>
      </c>
      <c r="AR2236" s="188">
        <v>0</v>
      </c>
      <c r="AS2236" s="187">
        <v>0</v>
      </c>
      <c r="AT2236" s="188">
        <v>0</v>
      </c>
      <c r="AU2236" s="187">
        <v>0</v>
      </c>
      <c r="AV2236" s="188">
        <v>0</v>
      </c>
      <c r="AW2236" s="187">
        <v>0</v>
      </c>
      <c r="AX2236" s="188">
        <v>0</v>
      </c>
      <c r="AY2236" s="187">
        <v>0</v>
      </c>
      <c r="AZ2236" s="188">
        <v>0</v>
      </c>
      <c r="BA2236" s="187">
        <v>0</v>
      </c>
      <c r="BB2236" s="188">
        <v>0</v>
      </c>
      <c r="BC2236" s="187">
        <v>0</v>
      </c>
      <c r="BD2236" s="75"/>
      <c r="BE2236" s="75"/>
      <c r="BG2236" s="74"/>
      <c r="BH2236" s="74"/>
      <c r="BI2236" s="194"/>
      <c r="BJ2236" s="74"/>
      <c r="BK2236" s="74"/>
      <c r="BL2236" s="74"/>
    </row>
    <row r="2237" spans="1:64" ht="11.25" customHeight="1" x14ac:dyDescent="0.3">
      <c r="A2237" s="184" t="s">
        <v>2799</v>
      </c>
      <c r="B2237" s="185">
        <v>0</v>
      </c>
      <c r="C2237" s="916">
        <v>65362</v>
      </c>
      <c r="D2237" s="284">
        <v>1E-4</v>
      </c>
      <c r="E2237" s="91">
        <v>0</v>
      </c>
      <c r="F2237" s="186">
        <v>0</v>
      </c>
      <c r="G2237" s="186">
        <v>0</v>
      </c>
      <c r="H2237" s="186">
        <v>0</v>
      </c>
      <c r="I2237" s="186">
        <v>0</v>
      </c>
      <c r="J2237" s="188">
        <v>0</v>
      </c>
      <c r="K2237" s="186">
        <v>0</v>
      </c>
      <c r="L2237" s="186">
        <v>0</v>
      </c>
      <c r="M2237" s="187">
        <v>0</v>
      </c>
      <c r="N2237" s="188">
        <v>0</v>
      </c>
      <c r="O2237" s="189">
        <v>0</v>
      </c>
      <c r="P2237" s="186">
        <v>0</v>
      </c>
      <c r="Q2237" s="189">
        <v>0</v>
      </c>
      <c r="R2237" s="189">
        <v>0</v>
      </c>
      <c r="S2237" s="189">
        <v>1E-4</v>
      </c>
      <c r="T2237" s="188">
        <v>0</v>
      </c>
      <c r="U2237" s="187">
        <v>0</v>
      </c>
      <c r="V2237" s="189">
        <v>0</v>
      </c>
      <c r="W2237" s="189">
        <v>0</v>
      </c>
      <c r="X2237" s="188">
        <v>0</v>
      </c>
      <c r="Y2237" s="188">
        <v>0</v>
      </c>
      <c r="Z2237" s="186">
        <v>0</v>
      </c>
      <c r="AA2237" s="186">
        <v>0</v>
      </c>
      <c r="AB2237" s="186">
        <v>0</v>
      </c>
      <c r="AC2237" s="186">
        <v>0</v>
      </c>
      <c r="AD2237" s="188">
        <v>0</v>
      </c>
      <c r="AE2237" s="189">
        <v>0</v>
      </c>
      <c r="AF2237" s="189">
        <v>0</v>
      </c>
      <c r="AG2237" s="189">
        <v>0</v>
      </c>
      <c r="AH2237" s="191">
        <v>0</v>
      </c>
      <c r="AI2237" s="186">
        <v>0</v>
      </c>
      <c r="AJ2237" s="192">
        <v>7501943441705</v>
      </c>
      <c r="AK2237" s="192">
        <v>65042</v>
      </c>
      <c r="AL2237" s="90" t="s">
        <v>279</v>
      </c>
      <c r="AM2237" s="75">
        <v>65362</v>
      </c>
      <c r="AN2237" s="73" t="s">
        <v>614</v>
      </c>
      <c r="AO2237" s="188">
        <v>0</v>
      </c>
      <c r="AP2237" s="188">
        <v>0</v>
      </c>
      <c r="AQ2237" s="187">
        <v>0</v>
      </c>
      <c r="AR2237" s="188">
        <v>0</v>
      </c>
      <c r="AS2237" s="187">
        <v>0</v>
      </c>
      <c r="AT2237" s="188">
        <v>0</v>
      </c>
      <c r="AU2237" s="187">
        <v>0</v>
      </c>
      <c r="AV2237" s="188">
        <v>0</v>
      </c>
      <c r="AW2237" s="187">
        <v>0</v>
      </c>
      <c r="AX2237" s="188">
        <v>0</v>
      </c>
      <c r="AY2237" s="187">
        <v>0</v>
      </c>
      <c r="AZ2237" s="188">
        <v>0</v>
      </c>
      <c r="BA2237" s="187">
        <v>0</v>
      </c>
      <c r="BB2237" s="188">
        <v>0</v>
      </c>
      <c r="BC2237" s="187">
        <v>0</v>
      </c>
      <c r="BD2237" s="75"/>
      <c r="BE2237" s="75"/>
      <c r="BG2237" s="74"/>
      <c r="BH2237" s="74"/>
      <c r="BI2237" s="194"/>
      <c r="BJ2237" s="74"/>
      <c r="BK2237" s="74"/>
      <c r="BL2237" s="74"/>
    </row>
    <row r="2238" spans="1:64" ht="11.25" customHeight="1" x14ac:dyDescent="0.3">
      <c r="A2238" s="184" t="s">
        <v>2800</v>
      </c>
      <c r="B2238" s="185">
        <v>0</v>
      </c>
      <c r="C2238" s="916">
        <v>65451</v>
      </c>
      <c r="D2238" s="284">
        <v>1E-4</v>
      </c>
      <c r="E2238" s="91">
        <v>0</v>
      </c>
      <c r="F2238" s="186">
        <v>0</v>
      </c>
      <c r="G2238" s="186">
        <v>0</v>
      </c>
      <c r="H2238" s="186">
        <v>0</v>
      </c>
      <c r="I2238" s="186">
        <v>0</v>
      </c>
      <c r="J2238" s="188">
        <v>0</v>
      </c>
      <c r="K2238" s="186">
        <v>0</v>
      </c>
      <c r="L2238" s="186">
        <v>0</v>
      </c>
      <c r="M2238" s="187">
        <v>0</v>
      </c>
      <c r="N2238" s="188">
        <v>0</v>
      </c>
      <c r="O2238" s="189">
        <v>0</v>
      </c>
      <c r="P2238" s="186">
        <v>0</v>
      </c>
      <c r="Q2238" s="189">
        <v>0</v>
      </c>
      <c r="R2238" s="189">
        <v>0</v>
      </c>
      <c r="S2238" s="189">
        <v>1E-4</v>
      </c>
      <c r="T2238" s="188">
        <v>0</v>
      </c>
      <c r="U2238" s="187">
        <v>0</v>
      </c>
      <c r="V2238" s="189">
        <v>0</v>
      </c>
      <c r="W2238" s="189">
        <v>0</v>
      </c>
      <c r="X2238" s="188">
        <v>0</v>
      </c>
      <c r="Y2238" s="188">
        <v>0</v>
      </c>
      <c r="Z2238" s="186">
        <v>0</v>
      </c>
      <c r="AA2238" s="186">
        <v>0</v>
      </c>
      <c r="AB2238" s="186">
        <v>0</v>
      </c>
      <c r="AC2238" s="186">
        <v>0</v>
      </c>
      <c r="AD2238" s="188">
        <v>0</v>
      </c>
      <c r="AE2238" s="189">
        <v>0</v>
      </c>
      <c r="AF2238" s="189">
        <v>0</v>
      </c>
      <c r="AG2238" s="189">
        <v>0</v>
      </c>
      <c r="AH2238" s="191">
        <v>0</v>
      </c>
      <c r="AI2238" s="186">
        <v>0</v>
      </c>
      <c r="AJ2238" s="192">
        <v>7501943441705</v>
      </c>
      <c r="AK2238" s="192">
        <v>65042</v>
      </c>
      <c r="AL2238" s="90" t="s">
        <v>279</v>
      </c>
      <c r="AM2238" s="75">
        <v>65451</v>
      </c>
      <c r="AN2238" s="73" t="s">
        <v>614</v>
      </c>
      <c r="AO2238" s="188">
        <v>0</v>
      </c>
      <c r="AP2238" s="188">
        <v>0</v>
      </c>
      <c r="AQ2238" s="187">
        <v>0</v>
      </c>
      <c r="AR2238" s="188">
        <v>0</v>
      </c>
      <c r="AS2238" s="187">
        <v>0</v>
      </c>
      <c r="AT2238" s="188">
        <v>0</v>
      </c>
      <c r="AU2238" s="187">
        <v>0</v>
      </c>
      <c r="AV2238" s="188">
        <v>0</v>
      </c>
      <c r="AW2238" s="187">
        <v>0</v>
      </c>
      <c r="AX2238" s="188">
        <v>0</v>
      </c>
      <c r="AY2238" s="187">
        <v>0</v>
      </c>
      <c r="AZ2238" s="188">
        <v>0</v>
      </c>
      <c r="BA2238" s="187">
        <v>0</v>
      </c>
      <c r="BB2238" s="188">
        <v>0</v>
      </c>
      <c r="BC2238" s="187">
        <v>0</v>
      </c>
      <c r="BD2238" s="75"/>
      <c r="BE2238" s="75"/>
      <c r="BG2238" s="74"/>
      <c r="BH2238" s="74"/>
      <c r="BI2238" s="194"/>
      <c r="BJ2238" s="74"/>
      <c r="BK2238" s="74"/>
      <c r="BL2238" s="74"/>
    </row>
    <row r="2239" spans="1:64" ht="11.25" customHeight="1" x14ac:dyDescent="0.3">
      <c r="A2239" s="184" t="s">
        <v>2801</v>
      </c>
      <c r="B2239" s="185">
        <v>0</v>
      </c>
      <c r="C2239" s="916">
        <v>10179</v>
      </c>
      <c r="D2239" s="284">
        <v>0</v>
      </c>
      <c r="E2239" s="91">
        <v>0</v>
      </c>
      <c r="F2239" s="186">
        <v>0</v>
      </c>
      <c r="G2239" s="186">
        <v>0</v>
      </c>
      <c r="H2239" s="186">
        <v>0</v>
      </c>
      <c r="I2239" s="186">
        <v>0</v>
      </c>
      <c r="J2239" s="188">
        <v>0</v>
      </c>
      <c r="K2239" s="186">
        <v>0</v>
      </c>
      <c r="L2239" s="186">
        <v>0</v>
      </c>
      <c r="M2239" s="187">
        <v>0</v>
      </c>
      <c r="N2239" s="188">
        <v>0</v>
      </c>
      <c r="O2239" s="189">
        <v>0</v>
      </c>
      <c r="P2239" s="186">
        <v>0</v>
      </c>
      <c r="Q2239" s="189">
        <v>0</v>
      </c>
      <c r="R2239" s="189">
        <v>0</v>
      </c>
      <c r="S2239" s="189">
        <v>0</v>
      </c>
      <c r="T2239" s="188">
        <v>0</v>
      </c>
      <c r="U2239" s="187">
        <v>0</v>
      </c>
      <c r="V2239" s="189">
        <v>0</v>
      </c>
      <c r="W2239" s="189">
        <v>0</v>
      </c>
      <c r="X2239" s="188">
        <v>0</v>
      </c>
      <c r="Y2239" s="188">
        <v>0</v>
      </c>
      <c r="Z2239" s="186">
        <v>0</v>
      </c>
      <c r="AA2239" s="186">
        <v>0</v>
      </c>
      <c r="AB2239" s="186">
        <v>0</v>
      </c>
      <c r="AC2239" s="186">
        <v>0</v>
      </c>
      <c r="AD2239" s="188">
        <v>0</v>
      </c>
      <c r="AE2239" s="189">
        <v>0</v>
      </c>
      <c r="AF2239" s="189">
        <v>0</v>
      </c>
      <c r="AG2239" s="189">
        <v>0</v>
      </c>
      <c r="AH2239" s="191">
        <v>0</v>
      </c>
      <c r="AI2239" s="186">
        <v>0</v>
      </c>
      <c r="AJ2239" s="192">
        <v>7506425624201</v>
      </c>
      <c r="AK2239" s="192" t="s">
        <v>505</v>
      </c>
      <c r="AL2239" s="90" t="s">
        <v>279</v>
      </c>
      <c r="AM2239" s="75">
        <v>10179</v>
      </c>
      <c r="AN2239" s="73" t="s">
        <v>614</v>
      </c>
      <c r="AO2239" s="188">
        <v>0</v>
      </c>
      <c r="AP2239" s="188">
        <v>0</v>
      </c>
      <c r="AQ2239" s="187">
        <v>0</v>
      </c>
      <c r="AR2239" s="188">
        <v>0</v>
      </c>
      <c r="AS2239" s="187">
        <v>0</v>
      </c>
      <c r="AT2239" s="188">
        <v>0</v>
      </c>
      <c r="AU2239" s="187">
        <v>0</v>
      </c>
      <c r="AV2239" s="188">
        <v>0</v>
      </c>
      <c r="AW2239" s="187">
        <v>0</v>
      </c>
      <c r="AX2239" s="188">
        <v>0</v>
      </c>
      <c r="AY2239" s="187">
        <v>0</v>
      </c>
      <c r="AZ2239" s="188">
        <v>0</v>
      </c>
      <c r="BA2239" s="187">
        <v>0</v>
      </c>
      <c r="BB2239" s="188">
        <v>0</v>
      </c>
      <c r="BC2239" s="187">
        <v>0</v>
      </c>
      <c r="BD2239" s="75"/>
      <c r="BE2239" s="75"/>
      <c r="BG2239" s="74"/>
      <c r="BH2239" s="74"/>
      <c r="BI2239" s="194"/>
      <c r="BJ2239" s="74"/>
      <c r="BK2239" s="74"/>
      <c r="BL2239" s="74"/>
    </row>
    <row r="2240" spans="1:64" ht="11.25" customHeight="1" x14ac:dyDescent="0.3">
      <c r="A2240" s="184" t="s">
        <v>2802</v>
      </c>
      <c r="B2240" s="185">
        <v>0</v>
      </c>
      <c r="C2240" s="916">
        <v>65608</v>
      </c>
      <c r="D2240" s="284">
        <v>1E-4</v>
      </c>
      <c r="E2240" s="91">
        <v>0</v>
      </c>
      <c r="F2240" s="186">
        <v>0</v>
      </c>
      <c r="G2240" s="186">
        <v>0</v>
      </c>
      <c r="H2240" s="186">
        <v>0</v>
      </c>
      <c r="I2240" s="186">
        <v>0</v>
      </c>
      <c r="J2240" s="188">
        <v>0</v>
      </c>
      <c r="K2240" s="186">
        <v>0</v>
      </c>
      <c r="L2240" s="186">
        <v>0</v>
      </c>
      <c r="M2240" s="187">
        <v>0</v>
      </c>
      <c r="N2240" s="188">
        <v>0</v>
      </c>
      <c r="O2240" s="189">
        <v>0</v>
      </c>
      <c r="P2240" s="186">
        <v>0</v>
      </c>
      <c r="Q2240" s="189">
        <v>0</v>
      </c>
      <c r="R2240" s="189">
        <v>0</v>
      </c>
      <c r="S2240" s="189">
        <v>1E-4</v>
      </c>
      <c r="T2240" s="188">
        <v>0</v>
      </c>
      <c r="U2240" s="187">
        <v>0</v>
      </c>
      <c r="V2240" s="189">
        <v>0</v>
      </c>
      <c r="W2240" s="189">
        <v>0</v>
      </c>
      <c r="X2240" s="188">
        <v>0</v>
      </c>
      <c r="Y2240" s="188">
        <v>0</v>
      </c>
      <c r="Z2240" s="186">
        <v>0</v>
      </c>
      <c r="AA2240" s="186">
        <v>0</v>
      </c>
      <c r="AB2240" s="186">
        <v>0</v>
      </c>
      <c r="AC2240" s="186">
        <v>0</v>
      </c>
      <c r="AD2240" s="188">
        <v>0</v>
      </c>
      <c r="AE2240" s="189">
        <v>0</v>
      </c>
      <c r="AF2240" s="189">
        <v>0</v>
      </c>
      <c r="AG2240" s="189">
        <v>0</v>
      </c>
      <c r="AH2240" s="191">
        <v>0</v>
      </c>
      <c r="AI2240" s="186">
        <v>0</v>
      </c>
      <c r="AJ2240" s="192">
        <v>7506425624201</v>
      </c>
      <c r="AK2240" s="192" t="s">
        <v>505</v>
      </c>
      <c r="AL2240" s="90" t="s">
        <v>279</v>
      </c>
      <c r="AM2240" s="75">
        <v>65608</v>
      </c>
      <c r="AN2240" s="73" t="s">
        <v>614</v>
      </c>
      <c r="AO2240" s="188">
        <v>0</v>
      </c>
      <c r="AP2240" s="188">
        <v>0</v>
      </c>
      <c r="AQ2240" s="187">
        <v>0</v>
      </c>
      <c r="AR2240" s="188">
        <v>0</v>
      </c>
      <c r="AS2240" s="187">
        <v>0</v>
      </c>
      <c r="AT2240" s="188">
        <v>0</v>
      </c>
      <c r="AU2240" s="187">
        <v>0</v>
      </c>
      <c r="AV2240" s="188">
        <v>0</v>
      </c>
      <c r="AW2240" s="187">
        <v>0</v>
      </c>
      <c r="AX2240" s="188">
        <v>0</v>
      </c>
      <c r="AY2240" s="187">
        <v>0</v>
      </c>
      <c r="AZ2240" s="188">
        <v>0</v>
      </c>
      <c r="BA2240" s="187">
        <v>0</v>
      </c>
      <c r="BB2240" s="188">
        <v>0</v>
      </c>
      <c r="BC2240" s="187">
        <v>0</v>
      </c>
      <c r="BD2240" s="75"/>
      <c r="BE2240" s="75"/>
      <c r="BG2240" s="74"/>
      <c r="BH2240" s="74"/>
      <c r="BI2240" s="194"/>
      <c r="BJ2240" s="74"/>
      <c r="BK2240" s="74"/>
      <c r="BL2240" s="74"/>
    </row>
    <row r="2241" spans="1:64" ht="11.25" customHeight="1" x14ac:dyDescent="0.3">
      <c r="A2241" s="184" t="s">
        <v>2803</v>
      </c>
      <c r="B2241" s="185">
        <v>0</v>
      </c>
      <c r="C2241" s="916">
        <v>65715</v>
      </c>
      <c r="D2241" s="284">
        <v>1E-4</v>
      </c>
      <c r="E2241" s="91">
        <v>0</v>
      </c>
      <c r="F2241" s="186">
        <v>0</v>
      </c>
      <c r="G2241" s="186">
        <v>0</v>
      </c>
      <c r="H2241" s="186">
        <v>0</v>
      </c>
      <c r="I2241" s="186">
        <v>0</v>
      </c>
      <c r="J2241" s="188">
        <v>0</v>
      </c>
      <c r="K2241" s="186">
        <v>0</v>
      </c>
      <c r="L2241" s="186">
        <v>0</v>
      </c>
      <c r="M2241" s="187">
        <v>0</v>
      </c>
      <c r="N2241" s="188">
        <v>0</v>
      </c>
      <c r="O2241" s="189">
        <v>0</v>
      </c>
      <c r="P2241" s="186">
        <v>0</v>
      </c>
      <c r="Q2241" s="189">
        <v>0</v>
      </c>
      <c r="R2241" s="189">
        <v>0</v>
      </c>
      <c r="S2241" s="189">
        <v>1E-4</v>
      </c>
      <c r="T2241" s="188">
        <v>0</v>
      </c>
      <c r="U2241" s="187">
        <v>0</v>
      </c>
      <c r="V2241" s="189">
        <v>0</v>
      </c>
      <c r="W2241" s="189">
        <v>0</v>
      </c>
      <c r="X2241" s="188">
        <v>0</v>
      </c>
      <c r="Y2241" s="188">
        <v>0</v>
      </c>
      <c r="Z2241" s="186">
        <v>0</v>
      </c>
      <c r="AA2241" s="186">
        <v>0</v>
      </c>
      <c r="AB2241" s="186">
        <v>0</v>
      </c>
      <c r="AC2241" s="186">
        <v>0</v>
      </c>
      <c r="AD2241" s="188">
        <v>0</v>
      </c>
      <c r="AE2241" s="189">
        <v>0</v>
      </c>
      <c r="AF2241" s="189">
        <v>0</v>
      </c>
      <c r="AG2241" s="189">
        <v>0</v>
      </c>
      <c r="AH2241" s="191">
        <v>0</v>
      </c>
      <c r="AI2241" s="186">
        <v>0</v>
      </c>
      <c r="AJ2241" s="192">
        <v>7501943441705</v>
      </c>
      <c r="AK2241" s="192">
        <v>65201</v>
      </c>
      <c r="AL2241" s="90" t="s">
        <v>279</v>
      </c>
      <c r="AM2241" s="75">
        <v>65715</v>
      </c>
      <c r="AN2241" s="73" t="s">
        <v>614</v>
      </c>
      <c r="AO2241" s="188">
        <v>0</v>
      </c>
      <c r="AP2241" s="188">
        <v>0</v>
      </c>
      <c r="AQ2241" s="187">
        <v>0</v>
      </c>
      <c r="AR2241" s="188">
        <v>0</v>
      </c>
      <c r="AS2241" s="187">
        <v>0</v>
      </c>
      <c r="AT2241" s="188">
        <v>0</v>
      </c>
      <c r="AU2241" s="187">
        <v>0</v>
      </c>
      <c r="AV2241" s="188">
        <v>0</v>
      </c>
      <c r="AW2241" s="187">
        <v>0</v>
      </c>
      <c r="AX2241" s="188">
        <v>0</v>
      </c>
      <c r="AY2241" s="187">
        <v>0</v>
      </c>
      <c r="AZ2241" s="188">
        <v>0</v>
      </c>
      <c r="BA2241" s="187">
        <v>0</v>
      </c>
      <c r="BB2241" s="188">
        <v>0</v>
      </c>
      <c r="BC2241" s="187">
        <v>0</v>
      </c>
      <c r="BD2241" s="75"/>
      <c r="BE2241" s="75"/>
      <c r="BG2241" s="74"/>
      <c r="BH2241" s="74"/>
      <c r="BI2241" s="194"/>
      <c r="BJ2241" s="74"/>
      <c r="BK2241" s="74"/>
      <c r="BL2241" s="74"/>
    </row>
    <row r="2242" spans="1:64" ht="11.25" customHeight="1" x14ac:dyDescent="0.3">
      <c r="A2242" s="184" t="s">
        <v>2804</v>
      </c>
      <c r="B2242" s="185">
        <v>0</v>
      </c>
      <c r="C2242" s="916">
        <v>65269</v>
      </c>
      <c r="D2242" s="284">
        <v>1E-4</v>
      </c>
      <c r="E2242" s="91">
        <v>0</v>
      </c>
      <c r="F2242" s="186">
        <v>0</v>
      </c>
      <c r="G2242" s="186">
        <v>0</v>
      </c>
      <c r="H2242" s="186">
        <v>0</v>
      </c>
      <c r="I2242" s="187">
        <v>0</v>
      </c>
      <c r="J2242" s="186">
        <v>0</v>
      </c>
      <c r="K2242" s="186">
        <v>0</v>
      </c>
      <c r="L2242" s="186">
        <v>0</v>
      </c>
      <c r="M2242" s="186">
        <v>0</v>
      </c>
      <c r="N2242" s="188">
        <v>0</v>
      </c>
      <c r="O2242" s="189">
        <v>0</v>
      </c>
      <c r="P2242" s="186">
        <v>0</v>
      </c>
      <c r="Q2242" s="189">
        <v>0</v>
      </c>
      <c r="R2242" s="189">
        <v>0</v>
      </c>
      <c r="S2242" s="189">
        <v>1E-4</v>
      </c>
      <c r="T2242" s="188">
        <v>0</v>
      </c>
      <c r="U2242" s="187">
        <v>0</v>
      </c>
      <c r="V2242" s="189">
        <v>0</v>
      </c>
      <c r="W2242" s="189">
        <v>0</v>
      </c>
      <c r="X2242" s="188">
        <v>0</v>
      </c>
      <c r="Y2242" s="188">
        <v>0</v>
      </c>
      <c r="Z2242" s="186">
        <v>0</v>
      </c>
      <c r="AA2242" s="186">
        <v>0</v>
      </c>
      <c r="AB2242" s="186">
        <v>0</v>
      </c>
      <c r="AC2242" s="186">
        <v>0</v>
      </c>
      <c r="AD2242" s="188">
        <v>0</v>
      </c>
      <c r="AE2242" s="189">
        <v>0</v>
      </c>
      <c r="AF2242" s="189">
        <v>0</v>
      </c>
      <c r="AG2242" s="189">
        <v>0</v>
      </c>
      <c r="AH2242" s="191">
        <v>0</v>
      </c>
      <c r="AI2242" s="186">
        <v>0</v>
      </c>
      <c r="AJ2242" s="192">
        <v>7501943498235</v>
      </c>
      <c r="AK2242" s="192" t="s">
        <v>262</v>
      </c>
      <c r="AL2242" s="90" t="s">
        <v>278</v>
      </c>
      <c r="AM2242" s="75">
        <v>65269</v>
      </c>
      <c r="AN2242" s="73" t="s">
        <v>614</v>
      </c>
      <c r="AO2242" s="188">
        <v>0</v>
      </c>
      <c r="AP2242" s="188">
        <v>0</v>
      </c>
      <c r="AQ2242" s="187">
        <v>0</v>
      </c>
      <c r="AR2242" s="188">
        <v>0</v>
      </c>
      <c r="AS2242" s="187">
        <v>0</v>
      </c>
      <c r="AT2242" s="188">
        <v>0</v>
      </c>
      <c r="AU2242" s="187">
        <v>0</v>
      </c>
      <c r="AV2242" s="188">
        <v>0</v>
      </c>
      <c r="AW2242" s="187">
        <v>0</v>
      </c>
      <c r="AX2242" s="188">
        <v>0</v>
      </c>
      <c r="AY2242" s="187">
        <v>0</v>
      </c>
      <c r="AZ2242" s="188">
        <v>0</v>
      </c>
      <c r="BA2242" s="187">
        <v>0</v>
      </c>
      <c r="BB2242" s="188">
        <v>0</v>
      </c>
      <c r="BC2242" s="187">
        <v>0</v>
      </c>
      <c r="BD2242" s="75"/>
      <c r="BE2242" s="75"/>
      <c r="BG2242" s="74"/>
      <c r="BH2242" s="74"/>
      <c r="BI2242" s="194"/>
      <c r="BJ2242" s="74"/>
      <c r="BK2242" s="74"/>
      <c r="BL2242" s="74"/>
    </row>
    <row r="2243" spans="1:64" ht="11.25" customHeight="1" x14ac:dyDescent="0.3">
      <c r="A2243" s="184" t="s">
        <v>2805</v>
      </c>
      <c r="B2243" s="185">
        <v>0</v>
      </c>
      <c r="C2243" s="916">
        <v>65346</v>
      </c>
      <c r="D2243" s="284">
        <v>1E-4</v>
      </c>
      <c r="E2243" s="91">
        <v>0</v>
      </c>
      <c r="F2243" s="186">
        <v>0</v>
      </c>
      <c r="G2243" s="186">
        <v>0</v>
      </c>
      <c r="H2243" s="186">
        <v>0</v>
      </c>
      <c r="I2243" s="187">
        <v>0</v>
      </c>
      <c r="J2243" s="186">
        <v>0</v>
      </c>
      <c r="K2243" s="186">
        <v>0</v>
      </c>
      <c r="L2243" s="186">
        <v>0</v>
      </c>
      <c r="M2243" s="186">
        <v>0</v>
      </c>
      <c r="N2243" s="188">
        <v>0</v>
      </c>
      <c r="O2243" s="189">
        <v>0</v>
      </c>
      <c r="P2243" s="186">
        <v>0</v>
      </c>
      <c r="Q2243" s="189">
        <v>0</v>
      </c>
      <c r="R2243" s="189">
        <v>0</v>
      </c>
      <c r="S2243" s="189">
        <v>1E-4</v>
      </c>
      <c r="T2243" s="188">
        <v>0</v>
      </c>
      <c r="U2243" s="187">
        <v>0</v>
      </c>
      <c r="V2243" s="189">
        <v>0</v>
      </c>
      <c r="W2243" s="189">
        <v>0</v>
      </c>
      <c r="X2243" s="188">
        <v>0</v>
      </c>
      <c r="Y2243" s="188">
        <v>0</v>
      </c>
      <c r="Z2243" s="186">
        <v>0</v>
      </c>
      <c r="AA2243" s="186">
        <v>0</v>
      </c>
      <c r="AB2243" s="186">
        <v>0</v>
      </c>
      <c r="AC2243" s="186">
        <v>0</v>
      </c>
      <c r="AD2243" s="188">
        <v>0</v>
      </c>
      <c r="AE2243" s="189">
        <v>0</v>
      </c>
      <c r="AF2243" s="189">
        <v>0</v>
      </c>
      <c r="AG2243" s="189">
        <v>0</v>
      </c>
      <c r="AH2243" s="191">
        <v>0</v>
      </c>
      <c r="AI2243" s="186">
        <v>0</v>
      </c>
      <c r="AJ2243" s="192">
        <v>7501943498235</v>
      </c>
      <c r="AK2243" s="192">
        <v>65269</v>
      </c>
      <c r="AL2243" s="90" t="s">
        <v>279</v>
      </c>
      <c r="AM2243" s="75">
        <v>65346</v>
      </c>
      <c r="AN2243" s="73" t="s">
        <v>614</v>
      </c>
      <c r="AO2243" s="188">
        <v>0</v>
      </c>
      <c r="AP2243" s="188">
        <v>0</v>
      </c>
      <c r="AQ2243" s="187">
        <v>0</v>
      </c>
      <c r="AR2243" s="188">
        <v>0</v>
      </c>
      <c r="AS2243" s="187">
        <v>0</v>
      </c>
      <c r="AT2243" s="188">
        <v>0</v>
      </c>
      <c r="AU2243" s="187">
        <v>0</v>
      </c>
      <c r="AV2243" s="188">
        <v>0</v>
      </c>
      <c r="AW2243" s="187">
        <v>0</v>
      </c>
      <c r="AX2243" s="188">
        <v>0</v>
      </c>
      <c r="AY2243" s="187">
        <v>0</v>
      </c>
      <c r="AZ2243" s="188">
        <v>0</v>
      </c>
      <c r="BA2243" s="187">
        <v>0</v>
      </c>
      <c r="BB2243" s="188">
        <v>0</v>
      </c>
      <c r="BC2243" s="187">
        <v>0</v>
      </c>
      <c r="BD2243" s="75"/>
      <c r="BE2243" s="75"/>
      <c r="BG2243" s="74"/>
      <c r="BH2243" s="74"/>
      <c r="BI2243" s="194"/>
      <c r="BJ2243" s="74"/>
      <c r="BK2243" s="74"/>
      <c r="BL2243" s="74"/>
    </row>
    <row r="2244" spans="1:64" ht="11.25" customHeight="1" x14ac:dyDescent="0.3">
      <c r="A2244" s="184" t="s">
        <v>2806</v>
      </c>
      <c r="B2244" s="185">
        <v>0</v>
      </c>
      <c r="C2244" s="916">
        <v>65320</v>
      </c>
      <c r="D2244" s="284">
        <v>1E-4</v>
      </c>
      <c r="E2244" s="91">
        <v>0</v>
      </c>
      <c r="F2244" s="186">
        <v>0</v>
      </c>
      <c r="G2244" s="186">
        <v>0</v>
      </c>
      <c r="H2244" s="186">
        <v>0</v>
      </c>
      <c r="I2244" s="187">
        <v>0</v>
      </c>
      <c r="J2244" s="186">
        <v>0</v>
      </c>
      <c r="K2244" s="186">
        <v>0</v>
      </c>
      <c r="L2244" s="186">
        <v>0</v>
      </c>
      <c r="M2244" s="186">
        <v>0</v>
      </c>
      <c r="N2244" s="188">
        <v>0</v>
      </c>
      <c r="O2244" s="189">
        <v>0</v>
      </c>
      <c r="P2244" s="186">
        <v>0</v>
      </c>
      <c r="Q2244" s="189">
        <v>0</v>
      </c>
      <c r="R2244" s="189">
        <v>0</v>
      </c>
      <c r="S2244" s="189">
        <v>1E-4</v>
      </c>
      <c r="T2244" s="188">
        <v>0</v>
      </c>
      <c r="U2244" s="187">
        <v>0</v>
      </c>
      <c r="V2244" s="189">
        <v>0</v>
      </c>
      <c r="W2244" s="189">
        <v>0</v>
      </c>
      <c r="X2244" s="188">
        <v>0</v>
      </c>
      <c r="Y2244" s="188">
        <v>0</v>
      </c>
      <c r="Z2244" s="186">
        <v>0</v>
      </c>
      <c r="AA2244" s="186">
        <v>0</v>
      </c>
      <c r="AB2244" s="186">
        <v>0</v>
      </c>
      <c r="AC2244" s="186">
        <v>0</v>
      </c>
      <c r="AD2244" s="188">
        <v>0</v>
      </c>
      <c r="AE2244" s="189">
        <v>0</v>
      </c>
      <c r="AF2244" s="189">
        <v>0</v>
      </c>
      <c r="AG2244" s="189">
        <v>0</v>
      </c>
      <c r="AH2244" s="191">
        <v>0</v>
      </c>
      <c r="AI2244" s="186">
        <v>0</v>
      </c>
      <c r="AJ2244" s="192">
        <v>7501943498235</v>
      </c>
      <c r="AK2244" s="192">
        <v>65269</v>
      </c>
      <c r="AL2244" s="90" t="s">
        <v>279</v>
      </c>
      <c r="AM2244" s="75">
        <v>65320</v>
      </c>
      <c r="AN2244" s="73" t="s">
        <v>614</v>
      </c>
      <c r="AO2244" s="188">
        <v>0</v>
      </c>
      <c r="AP2244" s="188">
        <v>0</v>
      </c>
      <c r="AQ2244" s="187">
        <v>0</v>
      </c>
      <c r="AR2244" s="188">
        <v>0</v>
      </c>
      <c r="AS2244" s="187">
        <v>0</v>
      </c>
      <c r="AT2244" s="188">
        <v>0</v>
      </c>
      <c r="AU2244" s="187">
        <v>0</v>
      </c>
      <c r="AV2244" s="188">
        <v>0</v>
      </c>
      <c r="AW2244" s="187">
        <v>0</v>
      </c>
      <c r="AX2244" s="188">
        <v>0</v>
      </c>
      <c r="AY2244" s="187">
        <v>0</v>
      </c>
      <c r="AZ2244" s="188">
        <v>0</v>
      </c>
      <c r="BA2244" s="187">
        <v>0</v>
      </c>
      <c r="BB2244" s="188">
        <v>0</v>
      </c>
      <c r="BC2244" s="187">
        <v>0</v>
      </c>
      <c r="BD2244" s="75"/>
      <c r="BE2244" s="75"/>
      <c r="BG2244" s="74"/>
      <c r="BH2244" s="74"/>
      <c r="BI2244" s="194"/>
      <c r="BJ2244" s="74"/>
      <c r="BK2244" s="74"/>
      <c r="BL2244" s="74"/>
    </row>
    <row r="2245" spans="1:64" ht="11.25" customHeight="1" x14ac:dyDescent="0.3">
      <c r="A2245" s="184" t="s">
        <v>2807</v>
      </c>
      <c r="B2245" s="185">
        <v>0</v>
      </c>
      <c r="C2245" s="916">
        <v>65373</v>
      </c>
      <c r="D2245" s="284">
        <v>1E-4</v>
      </c>
      <c r="E2245" s="91">
        <v>0</v>
      </c>
      <c r="F2245" s="186">
        <v>0</v>
      </c>
      <c r="G2245" s="186">
        <v>0</v>
      </c>
      <c r="H2245" s="186">
        <v>0</v>
      </c>
      <c r="I2245" s="187">
        <v>0</v>
      </c>
      <c r="J2245" s="186">
        <v>0</v>
      </c>
      <c r="K2245" s="186">
        <v>0</v>
      </c>
      <c r="L2245" s="186">
        <v>0</v>
      </c>
      <c r="M2245" s="186">
        <v>0</v>
      </c>
      <c r="N2245" s="188">
        <v>0</v>
      </c>
      <c r="O2245" s="189">
        <v>0</v>
      </c>
      <c r="P2245" s="186">
        <v>0</v>
      </c>
      <c r="Q2245" s="189">
        <v>0</v>
      </c>
      <c r="R2245" s="189">
        <v>0</v>
      </c>
      <c r="S2245" s="189">
        <v>1E-4</v>
      </c>
      <c r="T2245" s="188">
        <v>0</v>
      </c>
      <c r="U2245" s="187">
        <v>0</v>
      </c>
      <c r="V2245" s="189">
        <v>0</v>
      </c>
      <c r="W2245" s="189">
        <v>0</v>
      </c>
      <c r="X2245" s="188">
        <v>0</v>
      </c>
      <c r="Y2245" s="188">
        <v>0</v>
      </c>
      <c r="Z2245" s="186">
        <v>0</v>
      </c>
      <c r="AA2245" s="186">
        <v>0</v>
      </c>
      <c r="AB2245" s="186">
        <v>0</v>
      </c>
      <c r="AC2245" s="186">
        <v>0</v>
      </c>
      <c r="AD2245" s="188">
        <v>0</v>
      </c>
      <c r="AE2245" s="189">
        <v>0</v>
      </c>
      <c r="AF2245" s="189">
        <v>0</v>
      </c>
      <c r="AG2245" s="189">
        <v>0</v>
      </c>
      <c r="AH2245" s="191">
        <v>0</v>
      </c>
      <c r="AI2245" s="186">
        <v>0</v>
      </c>
      <c r="AJ2245" s="192">
        <v>7501943498235</v>
      </c>
      <c r="AK2245" s="192">
        <v>65269</v>
      </c>
      <c r="AL2245" s="90" t="s">
        <v>279</v>
      </c>
      <c r="AM2245" s="75">
        <v>65373</v>
      </c>
      <c r="AN2245" s="73" t="s">
        <v>614</v>
      </c>
      <c r="AO2245" s="188">
        <v>0</v>
      </c>
      <c r="AP2245" s="188">
        <v>0</v>
      </c>
      <c r="AQ2245" s="187">
        <v>0</v>
      </c>
      <c r="AR2245" s="188">
        <v>0</v>
      </c>
      <c r="AS2245" s="187">
        <v>0</v>
      </c>
      <c r="AT2245" s="188">
        <v>0</v>
      </c>
      <c r="AU2245" s="187">
        <v>0</v>
      </c>
      <c r="AV2245" s="188">
        <v>0</v>
      </c>
      <c r="AW2245" s="187">
        <v>0</v>
      </c>
      <c r="AX2245" s="188">
        <v>0</v>
      </c>
      <c r="AY2245" s="187">
        <v>0</v>
      </c>
      <c r="AZ2245" s="188">
        <v>0</v>
      </c>
      <c r="BA2245" s="187">
        <v>0</v>
      </c>
      <c r="BB2245" s="188">
        <v>0</v>
      </c>
      <c r="BC2245" s="187">
        <v>0</v>
      </c>
      <c r="BD2245" s="75"/>
      <c r="BE2245" s="75"/>
      <c r="BG2245" s="74"/>
      <c r="BH2245" s="74"/>
      <c r="BI2245" s="194"/>
      <c r="BJ2245" s="74"/>
      <c r="BK2245" s="74"/>
      <c r="BL2245" s="74"/>
    </row>
    <row r="2246" spans="1:64" ht="11.25" customHeight="1" x14ac:dyDescent="0.3">
      <c r="A2246" s="184" t="s">
        <v>2808</v>
      </c>
      <c r="B2246" s="185">
        <v>0</v>
      </c>
      <c r="C2246" s="916">
        <v>65310</v>
      </c>
      <c r="D2246" s="284">
        <v>1E-4</v>
      </c>
      <c r="E2246" s="91">
        <v>0</v>
      </c>
      <c r="F2246" s="186">
        <v>0</v>
      </c>
      <c r="G2246" s="186">
        <v>0</v>
      </c>
      <c r="H2246" s="186">
        <v>0</v>
      </c>
      <c r="I2246" s="187">
        <v>0</v>
      </c>
      <c r="J2246" s="186">
        <v>0</v>
      </c>
      <c r="K2246" s="186">
        <v>0</v>
      </c>
      <c r="L2246" s="186">
        <v>0</v>
      </c>
      <c r="M2246" s="186">
        <v>0</v>
      </c>
      <c r="N2246" s="188">
        <v>0</v>
      </c>
      <c r="O2246" s="189">
        <v>0</v>
      </c>
      <c r="P2246" s="186">
        <v>0</v>
      </c>
      <c r="Q2246" s="189">
        <v>0</v>
      </c>
      <c r="R2246" s="189">
        <v>0</v>
      </c>
      <c r="S2246" s="189">
        <v>1E-4</v>
      </c>
      <c r="T2246" s="188">
        <v>0</v>
      </c>
      <c r="U2246" s="187">
        <v>0</v>
      </c>
      <c r="V2246" s="189">
        <v>0</v>
      </c>
      <c r="W2246" s="189">
        <v>0</v>
      </c>
      <c r="X2246" s="188">
        <v>0</v>
      </c>
      <c r="Y2246" s="188">
        <v>0</v>
      </c>
      <c r="Z2246" s="186">
        <v>0</v>
      </c>
      <c r="AA2246" s="186">
        <v>0</v>
      </c>
      <c r="AB2246" s="186">
        <v>0</v>
      </c>
      <c r="AC2246" s="186">
        <v>0</v>
      </c>
      <c r="AD2246" s="188">
        <v>0</v>
      </c>
      <c r="AE2246" s="189">
        <v>0</v>
      </c>
      <c r="AF2246" s="189">
        <v>0</v>
      </c>
      <c r="AG2246" s="189">
        <v>0</v>
      </c>
      <c r="AH2246" s="191">
        <v>0</v>
      </c>
      <c r="AI2246" s="186">
        <v>0</v>
      </c>
      <c r="AJ2246" s="192">
        <v>7501943441729</v>
      </c>
      <c r="AK2246" s="192">
        <v>93991</v>
      </c>
      <c r="AL2246" s="90" t="s">
        <v>279</v>
      </c>
      <c r="AM2246" s="75">
        <v>65310</v>
      </c>
      <c r="AN2246" s="73" t="s">
        <v>615</v>
      </c>
      <c r="AO2246" s="188">
        <v>0</v>
      </c>
      <c r="AP2246" s="188">
        <v>0</v>
      </c>
      <c r="AQ2246" s="187">
        <v>0</v>
      </c>
      <c r="AR2246" s="188">
        <v>0</v>
      </c>
      <c r="AS2246" s="187">
        <v>0</v>
      </c>
      <c r="AT2246" s="188">
        <v>0</v>
      </c>
      <c r="AU2246" s="187">
        <v>0</v>
      </c>
      <c r="AV2246" s="188">
        <v>0</v>
      </c>
      <c r="AW2246" s="187">
        <v>0</v>
      </c>
      <c r="AX2246" s="188">
        <v>0</v>
      </c>
      <c r="AY2246" s="187">
        <v>0</v>
      </c>
      <c r="AZ2246" s="188">
        <v>0</v>
      </c>
      <c r="BA2246" s="187">
        <v>0</v>
      </c>
      <c r="BB2246" s="188">
        <v>0</v>
      </c>
      <c r="BC2246" s="187">
        <v>0</v>
      </c>
      <c r="BD2246" s="75"/>
      <c r="BE2246" s="75"/>
      <c r="BG2246" s="74"/>
      <c r="BH2246" s="74"/>
      <c r="BI2246" s="194"/>
      <c r="BJ2246" s="74"/>
      <c r="BK2246" s="74"/>
      <c r="BL2246" s="74"/>
    </row>
    <row r="2247" spans="1:64" ht="11.25" customHeight="1" x14ac:dyDescent="0.3">
      <c r="A2247" s="184" t="s">
        <v>2809</v>
      </c>
      <c r="B2247" s="185">
        <v>0</v>
      </c>
      <c r="C2247" s="916">
        <v>65363</v>
      </c>
      <c r="D2247" s="284">
        <v>1E-4</v>
      </c>
      <c r="E2247" s="91">
        <v>0</v>
      </c>
      <c r="F2247" s="186">
        <v>0</v>
      </c>
      <c r="G2247" s="186">
        <v>0</v>
      </c>
      <c r="H2247" s="186">
        <v>0</v>
      </c>
      <c r="I2247" s="187">
        <v>0</v>
      </c>
      <c r="J2247" s="186">
        <v>0</v>
      </c>
      <c r="K2247" s="186">
        <v>0</v>
      </c>
      <c r="L2247" s="186">
        <v>0</v>
      </c>
      <c r="M2247" s="186">
        <v>0</v>
      </c>
      <c r="N2247" s="188">
        <v>0</v>
      </c>
      <c r="O2247" s="189">
        <v>0</v>
      </c>
      <c r="P2247" s="186">
        <v>0</v>
      </c>
      <c r="Q2247" s="189">
        <v>0</v>
      </c>
      <c r="R2247" s="189">
        <v>0</v>
      </c>
      <c r="S2247" s="189">
        <v>1E-4</v>
      </c>
      <c r="T2247" s="188">
        <v>0</v>
      </c>
      <c r="U2247" s="187">
        <v>0</v>
      </c>
      <c r="V2247" s="189">
        <v>0</v>
      </c>
      <c r="W2247" s="189">
        <v>0</v>
      </c>
      <c r="X2247" s="188">
        <v>0</v>
      </c>
      <c r="Y2247" s="188">
        <v>0</v>
      </c>
      <c r="Z2247" s="186">
        <v>0</v>
      </c>
      <c r="AA2247" s="186">
        <v>0</v>
      </c>
      <c r="AB2247" s="186">
        <v>0</v>
      </c>
      <c r="AC2247" s="186">
        <v>0</v>
      </c>
      <c r="AD2247" s="188">
        <v>0</v>
      </c>
      <c r="AE2247" s="189">
        <v>0</v>
      </c>
      <c r="AF2247" s="189">
        <v>0</v>
      </c>
      <c r="AG2247" s="189">
        <v>0</v>
      </c>
      <c r="AH2247" s="191">
        <v>0</v>
      </c>
      <c r="AI2247" s="186">
        <v>0</v>
      </c>
      <c r="AJ2247" s="192">
        <v>7501943441729</v>
      </c>
      <c r="AK2247" s="192">
        <v>93991</v>
      </c>
      <c r="AL2247" s="90" t="s">
        <v>279</v>
      </c>
      <c r="AM2247" s="75">
        <v>65363</v>
      </c>
      <c r="AN2247" s="73" t="s">
        <v>615</v>
      </c>
      <c r="AO2247" s="188">
        <v>0</v>
      </c>
      <c r="AP2247" s="188">
        <v>0</v>
      </c>
      <c r="AQ2247" s="187">
        <v>0</v>
      </c>
      <c r="AR2247" s="188">
        <v>0</v>
      </c>
      <c r="AS2247" s="187">
        <v>0</v>
      </c>
      <c r="AT2247" s="188">
        <v>0</v>
      </c>
      <c r="AU2247" s="187">
        <v>0</v>
      </c>
      <c r="AV2247" s="188">
        <v>0</v>
      </c>
      <c r="AW2247" s="187">
        <v>0</v>
      </c>
      <c r="AX2247" s="188">
        <v>0</v>
      </c>
      <c r="AY2247" s="187">
        <v>0</v>
      </c>
      <c r="AZ2247" s="188">
        <v>0</v>
      </c>
      <c r="BA2247" s="187">
        <v>0</v>
      </c>
      <c r="BB2247" s="188">
        <v>0</v>
      </c>
      <c r="BC2247" s="187">
        <v>0</v>
      </c>
      <c r="BD2247" s="75"/>
      <c r="BE2247" s="75"/>
      <c r="BG2247" s="74"/>
      <c r="BH2247" s="74"/>
      <c r="BI2247" s="194"/>
      <c r="BJ2247" s="74"/>
      <c r="BK2247" s="74"/>
      <c r="BL2247" s="74"/>
    </row>
    <row r="2248" spans="1:64" ht="11.25" customHeight="1" x14ac:dyDescent="0.3">
      <c r="A2248" s="184" t="s">
        <v>2662</v>
      </c>
      <c r="B2248" s="185">
        <v>0</v>
      </c>
      <c r="C2248" s="916">
        <v>93992</v>
      </c>
      <c r="D2248" s="284">
        <v>1E-4</v>
      </c>
      <c r="E2248" s="91">
        <v>0</v>
      </c>
      <c r="F2248" s="186">
        <v>0</v>
      </c>
      <c r="G2248" s="186">
        <v>0</v>
      </c>
      <c r="H2248" s="186">
        <v>0</v>
      </c>
      <c r="I2248" s="187">
        <v>0</v>
      </c>
      <c r="J2248" s="186">
        <v>0</v>
      </c>
      <c r="K2248" s="186">
        <v>0</v>
      </c>
      <c r="L2248" s="186">
        <v>0</v>
      </c>
      <c r="M2248" s="186">
        <v>0</v>
      </c>
      <c r="N2248" s="188">
        <v>0</v>
      </c>
      <c r="O2248" s="189">
        <v>0</v>
      </c>
      <c r="P2248" s="186">
        <v>0</v>
      </c>
      <c r="Q2248" s="189">
        <v>0</v>
      </c>
      <c r="R2248" s="189">
        <v>0</v>
      </c>
      <c r="S2248" s="189">
        <v>1E-4</v>
      </c>
      <c r="T2248" s="188">
        <v>0</v>
      </c>
      <c r="U2248" s="187">
        <v>0</v>
      </c>
      <c r="V2248" s="189">
        <v>0</v>
      </c>
      <c r="W2248" s="189">
        <v>0</v>
      </c>
      <c r="X2248" s="188">
        <v>0</v>
      </c>
      <c r="Y2248" s="188">
        <v>0</v>
      </c>
      <c r="Z2248" s="186">
        <v>0</v>
      </c>
      <c r="AA2248" s="186">
        <v>0</v>
      </c>
      <c r="AB2248" s="186">
        <v>0</v>
      </c>
      <c r="AC2248" s="186">
        <v>0</v>
      </c>
      <c r="AD2248" s="188">
        <v>0</v>
      </c>
      <c r="AE2248" s="189">
        <v>0</v>
      </c>
      <c r="AF2248" s="189">
        <v>0</v>
      </c>
      <c r="AG2248" s="189">
        <v>0</v>
      </c>
      <c r="AH2248" s="191">
        <v>0</v>
      </c>
      <c r="AI2248" s="186">
        <v>0</v>
      </c>
      <c r="AJ2248" s="192">
        <v>7501943441743</v>
      </c>
      <c r="AK2248" s="192" t="s">
        <v>262</v>
      </c>
      <c r="AL2248" s="90" t="s">
        <v>278</v>
      </c>
      <c r="AM2248" s="75">
        <v>93992</v>
      </c>
      <c r="AN2248" s="73" t="s">
        <v>615</v>
      </c>
      <c r="AO2248" s="188">
        <v>0</v>
      </c>
      <c r="AP2248" s="188">
        <v>0</v>
      </c>
      <c r="AQ2248" s="187">
        <v>0</v>
      </c>
      <c r="AR2248" s="188">
        <v>0</v>
      </c>
      <c r="AS2248" s="187">
        <v>0</v>
      </c>
      <c r="AT2248" s="188">
        <v>0</v>
      </c>
      <c r="AU2248" s="187">
        <v>0</v>
      </c>
      <c r="AV2248" s="188">
        <v>0</v>
      </c>
      <c r="AW2248" s="187">
        <v>0</v>
      </c>
      <c r="AX2248" s="188">
        <v>0</v>
      </c>
      <c r="AY2248" s="187">
        <v>0</v>
      </c>
      <c r="AZ2248" s="188">
        <v>0</v>
      </c>
      <c r="BA2248" s="187">
        <v>0</v>
      </c>
      <c r="BB2248" s="188">
        <v>0</v>
      </c>
      <c r="BC2248" s="187">
        <v>0</v>
      </c>
      <c r="BD2248" s="75"/>
      <c r="BE2248" s="75"/>
      <c r="BG2248" s="74"/>
      <c r="BH2248" s="74"/>
      <c r="BI2248" s="194"/>
      <c r="BJ2248" s="74"/>
      <c r="BK2248" s="74"/>
      <c r="BL2248" s="74"/>
    </row>
    <row r="2249" spans="1:64" ht="11.25" customHeight="1" x14ac:dyDescent="0.3">
      <c r="A2249" s="184" t="s">
        <v>2810</v>
      </c>
      <c r="B2249" s="185">
        <v>0</v>
      </c>
      <c r="C2249" s="916">
        <v>65311</v>
      </c>
      <c r="D2249" s="284">
        <v>1E-4</v>
      </c>
      <c r="E2249" s="91">
        <v>0</v>
      </c>
      <c r="F2249" s="186">
        <v>0</v>
      </c>
      <c r="G2249" s="186">
        <v>0</v>
      </c>
      <c r="H2249" s="186">
        <v>0</v>
      </c>
      <c r="I2249" s="187">
        <v>0</v>
      </c>
      <c r="J2249" s="186">
        <v>0</v>
      </c>
      <c r="K2249" s="186">
        <v>0</v>
      </c>
      <c r="L2249" s="186">
        <v>0</v>
      </c>
      <c r="M2249" s="186">
        <v>0</v>
      </c>
      <c r="N2249" s="188">
        <v>0</v>
      </c>
      <c r="O2249" s="189">
        <v>0</v>
      </c>
      <c r="P2249" s="186">
        <v>0</v>
      </c>
      <c r="Q2249" s="189">
        <v>0</v>
      </c>
      <c r="R2249" s="189">
        <v>0</v>
      </c>
      <c r="S2249" s="189">
        <v>1E-4</v>
      </c>
      <c r="T2249" s="188">
        <v>0</v>
      </c>
      <c r="U2249" s="187">
        <v>0</v>
      </c>
      <c r="V2249" s="189">
        <v>0</v>
      </c>
      <c r="W2249" s="189">
        <v>0</v>
      </c>
      <c r="X2249" s="188">
        <v>0</v>
      </c>
      <c r="Y2249" s="188">
        <v>0</v>
      </c>
      <c r="Z2249" s="186">
        <v>0</v>
      </c>
      <c r="AA2249" s="186">
        <v>0</v>
      </c>
      <c r="AB2249" s="186">
        <v>0</v>
      </c>
      <c r="AC2249" s="186">
        <v>0</v>
      </c>
      <c r="AD2249" s="188">
        <v>0</v>
      </c>
      <c r="AE2249" s="189">
        <v>0</v>
      </c>
      <c r="AF2249" s="189">
        <v>0</v>
      </c>
      <c r="AG2249" s="189">
        <v>0</v>
      </c>
      <c r="AH2249" s="191">
        <v>0</v>
      </c>
      <c r="AI2249" s="186">
        <v>0</v>
      </c>
      <c r="AJ2249" s="192">
        <v>7501943441743</v>
      </c>
      <c r="AK2249" s="192">
        <v>93992</v>
      </c>
      <c r="AL2249" s="90" t="s">
        <v>279</v>
      </c>
      <c r="AM2249" s="75">
        <v>65311</v>
      </c>
      <c r="AN2249" s="73" t="s">
        <v>615</v>
      </c>
      <c r="AO2249" s="188">
        <v>0</v>
      </c>
      <c r="AP2249" s="188">
        <v>0</v>
      </c>
      <c r="AQ2249" s="187">
        <v>0</v>
      </c>
      <c r="AR2249" s="188">
        <v>0</v>
      </c>
      <c r="AS2249" s="187">
        <v>0</v>
      </c>
      <c r="AT2249" s="188">
        <v>0</v>
      </c>
      <c r="AU2249" s="187">
        <v>0</v>
      </c>
      <c r="AV2249" s="188">
        <v>0</v>
      </c>
      <c r="AW2249" s="187">
        <v>0</v>
      </c>
      <c r="AX2249" s="188">
        <v>0</v>
      </c>
      <c r="AY2249" s="187">
        <v>0</v>
      </c>
      <c r="AZ2249" s="188">
        <v>0</v>
      </c>
      <c r="BA2249" s="187">
        <v>0</v>
      </c>
      <c r="BB2249" s="188">
        <v>0</v>
      </c>
      <c r="BC2249" s="187">
        <v>0</v>
      </c>
      <c r="BD2249" s="75"/>
      <c r="BE2249" s="75"/>
      <c r="BG2249" s="74"/>
      <c r="BH2249" s="74"/>
      <c r="BI2249" s="194"/>
      <c r="BJ2249" s="74"/>
      <c r="BK2249" s="74"/>
      <c r="BL2249" s="74"/>
    </row>
    <row r="2250" spans="1:64" ht="11.25" customHeight="1" x14ac:dyDescent="0.3">
      <c r="A2250" s="184" t="s">
        <v>2811</v>
      </c>
      <c r="B2250" s="185">
        <v>0</v>
      </c>
      <c r="C2250" s="916">
        <v>65364</v>
      </c>
      <c r="D2250" s="284">
        <v>1E-4</v>
      </c>
      <c r="E2250" s="91">
        <v>0</v>
      </c>
      <c r="F2250" s="186">
        <v>0</v>
      </c>
      <c r="G2250" s="186">
        <v>0</v>
      </c>
      <c r="H2250" s="186">
        <v>0</v>
      </c>
      <c r="I2250" s="187">
        <v>0</v>
      </c>
      <c r="J2250" s="186">
        <v>0</v>
      </c>
      <c r="K2250" s="186">
        <v>0</v>
      </c>
      <c r="L2250" s="186">
        <v>0</v>
      </c>
      <c r="M2250" s="186">
        <v>0</v>
      </c>
      <c r="N2250" s="188">
        <v>0</v>
      </c>
      <c r="O2250" s="189">
        <v>0</v>
      </c>
      <c r="P2250" s="186">
        <v>0</v>
      </c>
      <c r="Q2250" s="189">
        <v>0</v>
      </c>
      <c r="R2250" s="189">
        <v>0</v>
      </c>
      <c r="S2250" s="189">
        <v>1E-4</v>
      </c>
      <c r="T2250" s="188">
        <v>0</v>
      </c>
      <c r="U2250" s="187">
        <v>0</v>
      </c>
      <c r="V2250" s="189">
        <v>0</v>
      </c>
      <c r="W2250" s="189">
        <v>0</v>
      </c>
      <c r="X2250" s="188">
        <v>0</v>
      </c>
      <c r="Y2250" s="188">
        <v>0</v>
      </c>
      <c r="Z2250" s="186">
        <v>0</v>
      </c>
      <c r="AA2250" s="186">
        <v>0</v>
      </c>
      <c r="AB2250" s="186">
        <v>0</v>
      </c>
      <c r="AC2250" s="186">
        <v>0</v>
      </c>
      <c r="AD2250" s="188">
        <v>0</v>
      </c>
      <c r="AE2250" s="189">
        <v>0</v>
      </c>
      <c r="AF2250" s="189">
        <v>0</v>
      </c>
      <c r="AG2250" s="189">
        <v>0</v>
      </c>
      <c r="AH2250" s="191">
        <v>0</v>
      </c>
      <c r="AI2250" s="186">
        <v>0</v>
      </c>
      <c r="AJ2250" s="192">
        <v>7501943441743</v>
      </c>
      <c r="AK2250" s="192">
        <v>93992</v>
      </c>
      <c r="AL2250" s="90" t="s">
        <v>279</v>
      </c>
      <c r="AM2250" s="75">
        <v>65364</v>
      </c>
      <c r="AN2250" s="73" t="s">
        <v>615</v>
      </c>
      <c r="AO2250" s="188">
        <v>0</v>
      </c>
      <c r="AP2250" s="188">
        <v>0</v>
      </c>
      <c r="AQ2250" s="187">
        <v>0</v>
      </c>
      <c r="AR2250" s="188">
        <v>0</v>
      </c>
      <c r="AS2250" s="187">
        <v>0</v>
      </c>
      <c r="AT2250" s="188">
        <v>0</v>
      </c>
      <c r="AU2250" s="187">
        <v>0</v>
      </c>
      <c r="AV2250" s="188">
        <v>0</v>
      </c>
      <c r="AW2250" s="187">
        <v>0</v>
      </c>
      <c r="AX2250" s="188">
        <v>0</v>
      </c>
      <c r="AY2250" s="187">
        <v>0</v>
      </c>
      <c r="AZ2250" s="188">
        <v>0</v>
      </c>
      <c r="BA2250" s="187">
        <v>0</v>
      </c>
      <c r="BB2250" s="188">
        <v>0</v>
      </c>
      <c r="BC2250" s="187">
        <v>0</v>
      </c>
      <c r="BD2250" s="75"/>
      <c r="BE2250" s="75"/>
      <c r="BG2250" s="74"/>
      <c r="BH2250" s="74"/>
      <c r="BI2250" s="194"/>
      <c r="BJ2250" s="74"/>
      <c r="BK2250" s="74"/>
      <c r="BL2250" s="74"/>
    </row>
    <row r="2251" spans="1:64" ht="11.25" customHeight="1" x14ac:dyDescent="0.3">
      <c r="A2251" s="184" t="s">
        <v>2812</v>
      </c>
      <c r="B2251" s="185">
        <v>0</v>
      </c>
      <c r="C2251" s="916">
        <v>65090</v>
      </c>
      <c r="D2251" s="284">
        <v>1E-4</v>
      </c>
      <c r="E2251" s="91">
        <v>0</v>
      </c>
      <c r="F2251" s="186">
        <v>0</v>
      </c>
      <c r="G2251" s="186">
        <v>0</v>
      </c>
      <c r="H2251" s="186">
        <v>0</v>
      </c>
      <c r="I2251" s="187">
        <v>0</v>
      </c>
      <c r="J2251" s="186">
        <v>0</v>
      </c>
      <c r="K2251" s="186">
        <v>0</v>
      </c>
      <c r="L2251" s="186">
        <v>0</v>
      </c>
      <c r="M2251" s="186">
        <v>0</v>
      </c>
      <c r="N2251" s="188">
        <v>0</v>
      </c>
      <c r="O2251" s="189">
        <v>0</v>
      </c>
      <c r="P2251" s="186">
        <v>0</v>
      </c>
      <c r="Q2251" s="189">
        <v>0</v>
      </c>
      <c r="R2251" s="189">
        <v>0</v>
      </c>
      <c r="S2251" s="189">
        <v>1E-4</v>
      </c>
      <c r="T2251" s="188">
        <v>0</v>
      </c>
      <c r="U2251" s="187">
        <v>0</v>
      </c>
      <c r="V2251" s="189">
        <v>0</v>
      </c>
      <c r="W2251" s="189">
        <v>0</v>
      </c>
      <c r="X2251" s="188">
        <v>0</v>
      </c>
      <c r="Y2251" s="188">
        <v>0</v>
      </c>
      <c r="Z2251" s="186">
        <v>0</v>
      </c>
      <c r="AA2251" s="186">
        <v>0</v>
      </c>
      <c r="AB2251" s="186">
        <v>0</v>
      </c>
      <c r="AC2251" s="186">
        <v>0</v>
      </c>
      <c r="AD2251" s="188">
        <v>0</v>
      </c>
      <c r="AE2251" s="189">
        <v>0</v>
      </c>
      <c r="AF2251" s="189">
        <v>0</v>
      </c>
      <c r="AG2251" s="189">
        <v>0</v>
      </c>
      <c r="AH2251" s="191">
        <v>0</v>
      </c>
      <c r="AI2251" s="186">
        <v>0</v>
      </c>
      <c r="AJ2251" s="192">
        <v>7501943442702</v>
      </c>
      <c r="AK2251" s="192" t="s">
        <v>262</v>
      </c>
      <c r="AL2251" s="90" t="s">
        <v>278</v>
      </c>
      <c r="AM2251" s="75">
        <v>65090</v>
      </c>
      <c r="AN2251" s="73" t="s">
        <v>615</v>
      </c>
      <c r="AO2251" s="188">
        <v>0</v>
      </c>
      <c r="AP2251" s="188">
        <v>0</v>
      </c>
      <c r="AQ2251" s="187">
        <v>0</v>
      </c>
      <c r="AR2251" s="188">
        <v>0</v>
      </c>
      <c r="AS2251" s="187">
        <v>0</v>
      </c>
      <c r="AT2251" s="188">
        <v>0</v>
      </c>
      <c r="AU2251" s="187">
        <v>0</v>
      </c>
      <c r="AV2251" s="188">
        <v>0</v>
      </c>
      <c r="AW2251" s="187">
        <v>0</v>
      </c>
      <c r="AX2251" s="188">
        <v>0</v>
      </c>
      <c r="AY2251" s="187">
        <v>0</v>
      </c>
      <c r="AZ2251" s="188">
        <v>0</v>
      </c>
      <c r="BA2251" s="187">
        <v>0</v>
      </c>
      <c r="BB2251" s="188">
        <v>0</v>
      </c>
      <c r="BC2251" s="187">
        <v>0</v>
      </c>
      <c r="BD2251" s="75"/>
      <c r="BE2251" s="75"/>
      <c r="BG2251" s="74"/>
      <c r="BH2251" s="74"/>
      <c r="BI2251" s="194"/>
      <c r="BJ2251" s="74"/>
      <c r="BK2251" s="74"/>
      <c r="BL2251" s="74"/>
    </row>
    <row r="2252" spans="1:64" ht="11.25" customHeight="1" x14ac:dyDescent="0.3">
      <c r="A2252" s="184" t="s">
        <v>2813</v>
      </c>
      <c r="B2252" s="185">
        <v>0</v>
      </c>
      <c r="C2252" s="916">
        <v>65331</v>
      </c>
      <c r="D2252" s="284">
        <v>1E-4</v>
      </c>
      <c r="E2252" s="91">
        <v>0</v>
      </c>
      <c r="F2252" s="186">
        <v>0</v>
      </c>
      <c r="G2252" s="186">
        <v>0</v>
      </c>
      <c r="H2252" s="186">
        <v>0</v>
      </c>
      <c r="I2252" s="187">
        <v>0</v>
      </c>
      <c r="J2252" s="186">
        <v>0</v>
      </c>
      <c r="K2252" s="186">
        <v>0</v>
      </c>
      <c r="L2252" s="186">
        <v>0</v>
      </c>
      <c r="M2252" s="186">
        <v>0</v>
      </c>
      <c r="N2252" s="188">
        <v>0</v>
      </c>
      <c r="O2252" s="189">
        <v>0</v>
      </c>
      <c r="P2252" s="186">
        <v>0</v>
      </c>
      <c r="Q2252" s="189">
        <v>0</v>
      </c>
      <c r="R2252" s="189">
        <v>0</v>
      </c>
      <c r="S2252" s="189">
        <v>1E-4</v>
      </c>
      <c r="T2252" s="188">
        <v>0</v>
      </c>
      <c r="U2252" s="187">
        <v>0</v>
      </c>
      <c r="V2252" s="189">
        <v>0</v>
      </c>
      <c r="W2252" s="189">
        <v>0</v>
      </c>
      <c r="X2252" s="188">
        <v>0</v>
      </c>
      <c r="Y2252" s="188">
        <v>0</v>
      </c>
      <c r="Z2252" s="186">
        <v>0</v>
      </c>
      <c r="AA2252" s="186">
        <v>0</v>
      </c>
      <c r="AB2252" s="186">
        <v>0</v>
      </c>
      <c r="AC2252" s="186">
        <v>0</v>
      </c>
      <c r="AD2252" s="188">
        <v>0</v>
      </c>
      <c r="AE2252" s="189">
        <v>0</v>
      </c>
      <c r="AF2252" s="189">
        <v>0</v>
      </c>
      <c r="AG2252" s="189">
        <v>0</v>
      </c>
      <c r="AH2252" s="191">
        <v>0</v>
      </c>
      <c r="AI2252" s="186">
        <v>0</v>
      </c>
      <c r="AJ2252" s="192">
        <v>7501943442702</v>
      </c>
      <c r="AK2252" s="192">
        <v>65090</v>
      </c>
      <c r="AL2252" s="90" t="s">
        <v>279</v>
      </c>
      <c r="AM2252" s="75">
        <v>65331</v>
      </c>
      <c r="AN2252" s="73" t="s">
        <v>615</v>
      </c>
      <c r="AO2252" s="188">
        <v>0</v>
      </c>
      <c r="AP2252" s="188">
        <v>0</v>
      </c>
      <c r="AQ2252" s="187">
        <v>0</v>
      </c>
      <c r="AR2252" s="188">
        <v>0</v>
      </c>
      <c r="AS2252" s="187">
        <v>0</v>
      </c>
      <c r="AT2252" s="188">
        <v>0</v>
      </c>
      <c r="AU2252" s="187">
        <v>0</v>
      </c>
      <c r="AV2252" s="188">
        <v>0</v>
      </c>
      <c r="AW2252" s="187">
        <v>0</v>
      </c>
      <c r="AX2252" s="188">
        <v>0</v>
      </c>
      <c r="AY2252" s="187">
        <v>0</v>
      </c>
      <c r="AZ2252" s="188">
        <v>0</v>
      </c>
      <c r="BA2252" s="187">
        <v>0</v>
      </c>
      <c r="BB2252" s="188">
        <v>0</v>
      </c>
      <c r="BC2252" s="187">
        <v>0</v>
      </c>
      <c r="BD2252" s="75"/>
      <c r="BE2252" s="75"/>
      <c r="BG2252" s="74"/>
      <c r="BH2252" s="74"/>
      <c r="BI2252" s="194"/>
      <c r="BJ2252" s="74"/>
      <c r="BK2252" s="74"/>
      <c r="BL2252" s="74"/>
    </row>
    <row r="2253" spans="1:64" ht="11.25" customHeight="1" x14ac:dyDescent="0.3">
      <c r="A2253" s="184" t="s">
        <v>2814</v>
      </c>
      <c r="B2253" s="185">
        <v>0</v>
      </c>
      <c r="C2253" s="916">
        <v>65435</v>
      </c>
      <c r="D2253" s="284">
        <v>1E-4</v>
      </c>
      <c r="E2253" s="91">
        <v>0</v>
      </c>
      <c r="F2253" s="186">
        <v>0</v>
      </c>
      <c r="G2253" s="186">
        <v>0</v>
      </c>
      <c r="H2253" s="186">
        <v>0</v>
      </c>
      <c r="I2253" s="187">
        <v>0</v>
      </c>
      <c r="J2253" s="186">
        <v>0</v>
      </c>
      <c r="K2253" s="186">
        <v>0</v>
      </c>
      <c r="L2253" s="186">
        <v>0</v>
      </c>
      <c r="M2253" s="186">
        <v>0</v>
      </c>
      <c r="N2253" s="188">
        <v>0</v>
      </c>
      <c r="O2253" s="189">
        <v>0</v>
      </c>
      <c r="P2253" s="186">
        <v>0</v>
      </c>
      <c r="Q2253" s="189">
        <v>0</v>
      </c>
      <c r="R2253" s="189">
        <v>0</v>
      </c>
      <c r="S2253" s="189">
        <v>1E-4</v>
      </c>
      <c r="T2253" s="188">
        <v>0</v>
      </c>
      <c r="U2253" s="187">
        <v>0</v>
      </c>
      <c r="V2253" s="189">
        <v>0</v>
      </c>
      <c r="W2253" s="189">
        <v>0</v>
      </c>
      <c r="X2253" s="188">
        <v>0</v>
      </c>
      <c r="Y2253" s="188">
        <v>0</v>
      </c>
      <c r="Z2253" s="186">
        <v>0</v>
      </c>
      <c r="AA2253" s="186">
        <v>0</v>
      </c>
      <c r="AB2253" s="186">
        <v>0</v>
      </c>
      <c r="AC2253" s="186">
        <v>0</v>
      </c>
      <c r="AD2253" s="188">
        <v>0</v>
      </c>
      <c r="AE2253" s="189">
        <v>0</v>
      </c>
      <c r="AF2253" s="189">
        <v>0</v>
      </c>
      <c r="AG2253" s="189">
        <v>0</v>
      </c>
      <c r="AH2253" s="191">
        <v>0</v>
      </c>
      <c r="AI2253" s="186">
        <v>0</v>
      </c>
      <c r="AJ2253" s="192">
        <v>7501943442702</v>
      </c>
      <c r="AK2253" s="192">
        <v>65090</v>
      </c>
      <c r="AL2253" s="90" t="s">
        <v>279</v>
      </c>
      <c r="AM2253" s="75">
        <v>65435</v>
      </c>
      <c r="AN2253" s="73" t="s">
        <v>615</v>
      </c>
      <c r="AO2253" s="188">
        <v>0</v>
      </c>
      <c r="AP2253" s="188">
        <v>0</v>
      </c>
      <c r="AQ2253" s="187">
        <v>0</v>
      </c>
      <c r="AR2253" s="188">
        <v>0</v>
      </c>
      <c r="AS2253" s="187">
        <v>0</v>
      </c>
      <c r="AT2253" s="188">
        <v>0</v>
      </c>
      <c r="AU2253" s="187">
        <v>0</v>
      </c>
      <c r="AV2253" s="188">
        <v>0</v>
      </c>
      <c r="AW2253" s="187">
        <v>0</v>
      </c>
      <c r="AX2253" s="188">
        <v>0</v>
      </c>
      <c r="AY2253" s="187">
        <v>0</v>
      </c>
      <c r="AZ2253" s="188">
        <v>0</v>
      </c>
      <c r="BA2253" s="187">
        <v>0</v>
      </c>
      <c r="BB2253" s="188">
        <v>0</v>
      </c>
      <c r="BC2253" s="187">
        <v>0</v>
      </c>
      <c r="BD2253" s="75"/>
      <c r="BE2253" s="75"/>
      <c r="BG2253" s="74"/>
      <c r="BH2253" s="74"/>
      <c r="BI2253" s="194"/>
      <c r="BJ2253" s="74"/>
      <c r="BK2253" s="74"/>
      <c r="BL2253" s="74"/>
    </row>
    <row r="2254" spans="1:64" ht="11.25" customHeight="1" x14ac:dyDescent="0.3">
      <c r="A2254" s="184" t="s">
        <v>2815</v>
      </c>
      <c r="B2254" s="185">
        <v>0</v>
      </c>
      <c r="C2254" s="916">
        <v>65406</v>
      </c>
      <c r="D2254" s="284">
        <v>1E-4</v>
      </c>
      <c r="E2254" s="91">
        <v>0</v>
      </c>
      <c r="F2254" s="186">
        <v>0</v>
      </c>
      <c r="G2254" s="186">
        <v>0</v>
      </c>
      <c r="H2254" s="186">
        <v>0</v>
      </c>
      <c r="I2254" s="187">
        <v>0</v>
      </c>
      <c r="J2254" s="186">
        <v>0</v>
      </c>
      <c r="K2254" s="186">
        <v>0</v>
      </c>
      <c r="L2254" s="186">
        <v>0</v>
      </c>
      <c r="M2254" s="186">
        <v>0</v>
      </c>
      <c r="N2254" s="188">
        <v>0</v>
      </c>
      <c r="O2254" s="189">
        <v>0</v>
      </c>
      <c r="P2254" s="186">
        <v>0</v>
      </c>
      <c r="Q2254" s="189">
        <v>0</v>
      </c>
      <c r="R2254" s="189">
        <v>0</v>
      </c>
      <c r="S2254" s="189">
        <v>1E-4</v>
      </c>
      <c r="T2254" s="188">
        <v>0</v>
      </c>
      <c r="U2254" s="187">
        <v>0</v>
      </c>
      <c r="V2254" s="189">
        <v>0</v>
      </c>
      <c r="W2254" s="189">
        <v>0</v>
      </c>
      <c r="X2254" s="188">
        <v>0</v>
      </c>
      <c r="Y2254" s="188">
        <v>0</v>
      </c>
      <c r="Z2254" s="186">
        <v>0</v>
      </c>
      <c r="AA2254" s="186">
        <v>0</v>
      </c>
      <c r="AB2254" s="186">
        <v>0</v>
      </c>
      <c r="AC2254" s="186">
        <v>0</v>
      </c>
      <c r="AD2254" s="188">
        <v>0</v>
      </c>
      <c r="AE2254" s="189">
        <v>0</v>
      </c>
      <c r="AF2254" s="189">
        <v>0</v>
      </c>
      <c r="AG2254" s="189">
        <v>0</v>
      </c>
      <c r="AH2254" s="191">
        <v>0</v>
      </c>
      <c r="AI2254" s="186">
        <v>0</v>
      </c>
      <c r="AJ2254" s="192">
        <v>7501943442702</v>
      </c>
      <c r="AK2254" s="192">
        <v>65090</v>
      </c>
      <c r="AL2254" s="90" t="s">
        <v>279</v>
      </c>
      <c r="AM2254" s="75">
        <v>65406</v>
      </c>
      <c r="AN2254" s="73" t="s">
        <v>615</v>
      </c>
      <c r="AO2254" s="188">
        <v>0</v>
      </c>
      <c r="AP2254" s="188">
        <v>0</v>
      </c>
      <c r="AQ2254" s="187">
        <v>0</v>
      </c>
      <c r="AR2254" s="188">
        <v>0</v>
      </c>
      <c r="AS2254" s="187">
        <v>0</v>
      </c>
      <c r="AT2254" s="188">
        <v>0</v>
      </c>
      <c r="AU2254" s="187">
        <v>0</v>
      </c>
      <c r="AV2254" s="188">
        <v>0</v>
      </c>
      <c r="AW2254" s="187">
        <v>0</v>
      </c>
      <c r="AX2254" s="188">
        <v>0</v>
      </c>
      <c r="AY2254" s="187">
        <v>0</v>
      </c>
      <c r="AZ2254" s="188">
        <v>0</v>
      </c>
      <c r="BA2254" s="187">
        <v>0</v>
      </c>
      <c r="BB2254" s="188">
        <v>0</v>
      </c>
      <c r="BC2254" s="187">
        <v>0</v>
      </c>
      <c r="BD2254" s="75"/>
      <c r="BE2254" s="75"/>
      <c r="BG2254" s="74"/>
      <c r="BH2254" s="74"/>
      <c r="BI2254" s="194"/>
      <c r="BJ2254" s="74"/>
      <c r="BK2254" s="74"/>
      <c r="BL2254" s="74"/>
    </row>
    <row r="2255" spans="1:64" ht="11.25" customHeight="1" x14ac:dyDescent="0.3">
      <c r="A2255" s="184" t="s">
        <v>2816</v>
      </c>
      <c r="B2255" s="185">
        <v>0</v>
      </c>
      <c r="C2255" s="916">
        <v>65425</v>
      </c>
      <c r="D2255" s="284">
        <v>1E-4</v>
      </c>
      <c r="E2255" s="91">
        <v>0</v>
      </c>
      <c r="F2255" s="186">
        <v>0</v>
      </c>
      <c r="G2255" s="186">
        <v>0</v>
      </c>
      <c r="H2255" s="186">
        <v>0</v>
      </c>
      <c r="I2255" s="187">
        <v>0</v>
      </c>
      <c r="J2255" s="186">
        <v>0</v>
      </c>
      <c r="K2255" s="186">
        <v>0</v>
      </c>
      <c r="L2255" s="186">
        <v>0</v>
      </c>
      <c r="M2255" s="186">
        <v>0</v>
      </c>
      <c r="N2255" s="188">
        <v>0</v>
      </c>
      <c r="O2255" s="189">
        <v>0</v>
      </c>
      <c r="P2255" s="186">
        <v>0</v>
      </c>
      <c r="Q2255" s="189">
        <v>0</v>
      </c>
      <c r="R2255" s="189">
        <v>0</v>
      </c>
      <c r="S2255" s="189">
        <v>1E-4</v>
      </c>
      <c r="T2255" s="188">
        <v>0</v>
      </c>
      <c r="U2255" s="187">
        <v>0</v>
      </c>
      <c r="V2255" s="189">
        <v>0</v>
      </c>
      <c r="W2255" s="189">
        <v>0</v>
      </c>
      <c r="X2255" s="188">
        <v>0</v>
      </c>
      <c r="Y2255" s="188">
        <v>0</v>
      </c>
      <c r="Z2255" s="186">
        <v>0</v>
      </c>
      <c r="AA2255" s="186">
        <v>0</v>
      </c>
      <c r="AB2255" s="186">
        <v>0</v>
      </c>
      <c r="AC2255" s="186">
        <v>0</v>
      </c>
      <c r="AD2255" s="188">
        <v>0</v>
      </c>
      <c r="AE2255" s="189">
        <v>0</v>
      </c>
      <c r="AF2255" s="189">
        <v>0</v>
      </c>
      <c r="AG2255" s="189">
        <v>0</v>
      </c>
      <c r="AH2255" s="191">
        <v>0</v>
      </c>
      <c r="AI2255" s="186">
        <v>0</v>
      </c>
      <c r="AJ2255" s="192">
        <v>7506425616374</v>
      </c>
      <c r="AK2255" s="192" t="s">
        <v>262</v>
      </c>
      <c r="AL2255" s="90" t="s">
        <v>278</v>
      </c>
      <c r="AM2255" s="75">
        <v>65425</v>
      </c>
      <c r="AN2255" s="73" t="s">
        <v>615</v>
      </c>
      <c r="AO2255" s="188">
        <v>0</v>
      </c>
      <c r="AP2255" s="188">
        <v>0</v>
      </c>
      <c r="AQ2255" s="187">
        <v>0</v>
      </c>
      <c r="AR2255" s="188">
        <v>0</v>
      </c>
      <c r="AS2255" s="187">
        <v>0</v>
      </c>
      <c r="AT2255" s="188">
        <v>0</v>
      </c>
      <c r="AU2255" s="187">
        <v>0</v>
      </c>
      <c r="AV2255" s="188">
        <v>0</v>
      </c>
      <c r="AW2255" s="187">
        <v>0</v>
      </c>
      <c r="AX2255" s="188">
        <v>0</v>
      </c>
      <c r="AY2255" s="187">
        <v>0</v>
      </c>
      <c r="AZ2255" s="188">
        <v>0</v>
      </c>
      <c r="BA2255" s="187">
        <v>0</v>
      </c>
      <c r="BB2255" s="188">
        <v>0</v>
      </c>
      <c r="BC2255" s="187">
        <v>0</v>
      </c>
      <c r="BD2255" s="75"/>
      <c r="BE2255" s="75"/>
      <c r="BG2255" s="74"/>
      <c r="BH2255" s="74"/>
      <c r="BI2255" s="194"/>
      <c r="BJ2255" s="74"/>
      <c r="BK2255" s="74"/>
      <c r="BL2255" s="74"/>
    </row>
    <row r="2256" spans="1:64" ht="11.25" customHeight="1" x14ac:dyDescent="0.3">
      <c r="A2256" s="184" t="s">
        <v>2817</v>
      </c>
      <c r="B2256" s="185">
        <v>0</v>
      </c>
      <c r="C2256" s="916">
        <v>65092</v>
      </c>
      <c r="D2256" s="284">
        <v>1E-4</v>
      </c>
      <c r="E2256" s="91">
        <v>0</v>
      </c>
      <c r="F2256" s="186">
        <v>0</v>
      </c>
      <c r="G2256" s="186">
        <v>0</v>
      </c>
      <c r="H2256" s="186">
        <v>0</v>
      </c>
      <c r="I2256" s="187">
        <v>0</v>
      </c>
      <c r="J2256" s="186">
        <v>0</v>
      </c>
      <c r="K2256" s="186">
        <v>0</v>
      </c>
      <c r="L2256" s="186">
        <v>0</v>
      </c>
      <c r="M2256" s="186">
        <v>0</v>
      </c>
      <c r="N2256" s="188">
        <v>0</v>
      </c>
      <c r="O2256" s="189">
        <v>0</v>
      </c>
      <c r="P2256" s="186">
        <v>0</v>
      </c>
      <c r="Q2256" s="189">
        <v>0</v>
      </c>
      <c r="R2256" s="189">
        <v>0</v>
      </c>
      <c r="S2256" s="189">
        <v>1E-4</v>
      </c>
      <c r="T2256" s="188">
        <v>0</v>
      </c>
      <c r="U2256" s="187">
        <v>0</v>
      </c>
      <c r="V2256" s="189">
        <v>0</v>
      </c>
      <c r="W2256" s="189">
        <v>0</v>
      </c>
      <c r="X2256" s="188">
        <v>0</v>
      </c>
      <c r="Y2256" s="188">
        <v>0</v>
      </c>
      <c r="Z2256" s="186">
        <v>0</v>
      </c>
      <c r="AA2256" s="186">
        <v>0</v>
      </c>
      <c r="AB2256" s="186">
        <v>0</v>
      </c>
      <c r="AC2256" s="186">
        <v>0</v>
      </c>
      <c r="AD2256" s="188">
        <v>0</v>
      </c>
      <c r="AE2256" s="189">
        <v>0</v>
      </c>
      <c r="AF2256" s="189">
        <v>0</v>
      </c>
      <c r="AG2256" s="189">
        <v>0</v>
      </c>
      <c r="AH2256" s="191">
        <v>0</v>
      </c>
      <c r="AI2256" s="186">
        <v>0</v>
      </c>
      <c r="AJ2256" s="192">
        <v>7501943442726</v>
      </c>
      <c r="AK2256" s="192" t="s">
        <v>262</v>
      </c>
      <c r="AL2256" s="90" t="s">
        <v>278</v>
      </c>
      <c r="AM2256" s="75">
        <v>65092</v>
      </c>
      <c r="AN2256" s="73" t="s">
        <v>615</v>
      </c>
      <c r="AO2256" s="188">
        <v>0</v>
      </c>
      <c r="AP2256" s="188">
        <v>0</v>
      </c>
      <c r="AQ2256" s="187">
        <v>0</v>
      </c>
      <c r="AR2256" s="188">
        <v>0</v>
      </c>
      <c r="AS2256" s="187">
        <v>0</v>
      </c>
      <c r="AT2256" s="188">
        <v>0</v>
      </c>
      <c r="AU2256" s="187">
        <v>0</v>
      </c>
      <c r="AV2256" s="188">
        <v>0</v>
      </c>
      <c r="AW2256" s="187">
        <v>0</v>
      </c>
      <c r="AX2256" s="188">
        <v>0</v>
      </c>
      <c r="AY2256" s="187">
        <v>0</v>
      </c>
      <c r="AZ2256" s="188">
        <v>0</v>
      </c>
      <c r="BA2256" s="187">
        <v>0</v>
      </c>
      <c r="BB2256" s="188">
        <v>0</v>
      </c>
      <c r="BC2256" s="187">
        <v>0</v>
      </c>
      <c r="BD2256" s="75"/>
      <c r="BE2256" s="75"/>
      <c r="BG2256" s="74"/>
      <c r="BH2256" s="74"/>
      <c r="BI2256" s="194"/>
      <c r="BJ2256" s="74"/>
      <c r="BK2256" s="74"/>
      <c r="BL2256" s="74"/>
    </row>
    <row r="2257" spans="1:64" ht="11.25" customHeight="1" x14ac:dyDescent="0.3">
      <c r="A2257" s="184" t="s">
        <v>2818</v>
      </c>
      <c r="B2257" s="185">
        <v>0</v>
      </c>
      <c r="C2257" s="916">
        <v>65332</v>
      </c>
      <c r="D2257" s="284">
        <v>1E-4</v>
      </c>
      <c r="E2257" s="91">
        <v>0</v>
      </c>
      <c r="F2257" s="186">
        <v>0</v>
      </c>
      <c r="G2257" s="186">
        <v>0</v>
      </c>
      <c r="H2257" s="186">
        <v>0</v>
      </c>
      <c r="I2257" s="187">
        <v>0</v>
      </c>
      <c r="J2257" s="186">
        <v>0</v>
      </c>
      <c r="K2257" s="186">
        <v>0</v>
      </c>
      <c r="L2257" s="186">
        <v>0</v>
      </c>
      <c r="M2257" s="186">
        <v>0</v>
      </c>
      <c r="N2257" s="188">
        <v>0</v>
      </c>
      <c r="O2257" s="189">
        <v>0</v>
      </c>
      <c r="P2257" s="186">
        <v>0</v>
      </c>
      <c r="Q2257" s="189">
        <v>0</v>
      </c>
      <c r="R2257" s="189">
        <v>0</v>
      </c>
      <c r="S2257" s="189">
        <v>1E-4</v>
      </c>
      <c r="T2257" s="188">
        <v>0</v>
      </c>
      <c r="U2257" s="187">
        <v>0</v>
      </c>
      <c r="V2257" s="189">
        <v>0</v>
      </c>
      <c r="W2257" s="189">
        <v>0</v>
      </c>
      <c r="X2257" s="188">
        <v>0</v>
      </c>
      <c r="Y2257" s="188">
        <v>0</v>
      </c>
      <c r="Z2257" s="186">
        <v>0</v>
      </c>
      <c r="AA2257" s="186">
        <v>0</v>
      </c>
      <c r="AB2257" s="186">
        <v>0</v>
      </c>
      <c r="AC2257" s="186">
        <v>0</v>
      </c>
      <c r="AD2257" s="188">
        <v>0</v>
      </c>
      <c r="AE2257" s="189">
        <v>0</v>
      </c>
      <c r="AF2257" s="189">
        <v>0</v>
      </c>
      <c r="AG2257" s="189">
        <v>0</v>
      </c>
      <c r="AH2257" s="191">
        <v>0</v>
      </c>
      <c r="AI2257" s="186">
        <v>0</v>
      </c>
      <c r="AJ2257" s="192">
        <v>7501943442726</v>
      </c>
      <c r="AK2257" s="192">
        <v>65092</v>
      </c>
      <c r="AL2257" s="90" t="s">
        <v>279</v>
      </c>
      <c r="AM2257" s="75">
        <v>65332</v>
      </c>
      <c r="AN2257" s="73" t="s">
        <v>615</v>
      </c>
      <c r="AO2257" s="188">
        <v>0</v>
      </c>
      <c r="AP2257" s="188">
        <v>0</v>
      </c>
      <c r="AQ2257" s="187">
        <v>0</v>
      </c>
      <c r="AR2257" s="188">
        <v>0</v>
      </c>
      <c r="AS2257" s="187">
        <v>0</v>
      </c>
      <c r="AT2257" s="188">
        <v>0</v>
      </c>
      <c r="AU2257" s="187">
        <v>0</v>
      </c>
      <c r="AV2257" s="188">
        <v>0</v>
      </c>
      <c r="AW2257" s="187">
        <v>0</v>
      </c>
      <c r="AX2257" s="188">
        <v>0</v>
      </c>
      <c r="AY2257" s="187">
        <v>0</v>
      </c>
      <c r="AZ2257" s="188">
        <v>0</v>
      </c>
      <c r="BA2257" s="187">
        <v>0</v>
      </c>
      <c r="BB2257" s="188">
        <v>0</v>
      </c>
      <c r="BC2257" s="187">
        <v>0</v>
      </c>
      <c r="BD2257" s="75"/>
      <c r="BE2257" s="75"/>
      <c r="BG2257" s="74"/>
      <c r="BH2257" s="74"/>
      <c r="BI2257" s="194"/>
      <c r="BJ2257" s="74"/>
      <c r="BK2257" s="74"/>
      <c r="BL2257" s="74"/>
    </row>
    <row r="2258" spans="1:64" ht="11.25" customHeight="1" x14ac:dyDescent="0.3">
      <c r="A2258" s="184" t="s">
        <v>2819</v>
      </c>
      <c r="B2258" s="185">
        <v>0</v>
      </c>
      <c r="C2258" s="916">
        <v>65436</v>
      </c>
      <c r="D2258" s="284">
        <v>1E-4</v>
      </c>
      <c r="E2258" s="91">
        <v>0</v>
      </c>
      <c r="F2258" s="186">
        <v>0</v>
      </c>
      <c r="G2258" s="186">
        <v>0</v>
      </c>
      <c r="H2258" s="186">
        <v>0</v>
      </c>
      <c r="I2258" s="187">
        <v>0</v>
      </c>
      <c r="J2258" s="186">
        <v>0</v>
      </c>
      <c r="K2258" s="186">
        <v>0</v>
      </c>
      <c r="L2258" s="186">
        <v>0</v>
      </c>
      <c r="M2258" s="186">
        <v>0</v>
      </c>
      <c r="N2258" s="188">
        <v>0</v>
      </c>
      <c r="O2258" s="189">
        <v>0</v>
      </c>
      <c r="P2258" s="186">
        <v>0</v>
      </c>
      <c r="Q2258" s="189">
        <v>0</v>
      </c>
      <c r="R2258" s="189">
        <v>0</v>
      </c>
      <c r="S2258" s="189">
        <v>1E-4</v>
      </c>
      <c r="T2258" s="188">
        <v>0</v>
      </c>
      <c r="U2258" s="187">
        <v>0</v>
      </c>
      <c r="V2258" s="189">
        <v>0</v>
      </c>
      <c r="W2258" s="189">
        <v>0</v>
      </c>
      <c r="X2258" s="188">
        <v>0</v>
      </c>
      <c r="Y2258" s="188">
        <v>0</v>
      </c>
      <c r="Z2258" s="186">
        <v>0</v>
      </c>
      <c r="AA2258" s="186">
        <v>0</v>
      </c>
      <c r="AB2258" s="186">
        <v>0</v>
      </c>
      <c r="AC2258" s="186">
        <v>0</v>
      </c>
      <c r="AD2258" s="188">
        <v>0</v>
      </c>
      <c r="AE2258" s="189">
        <v>0</v>
      </c>
      <c r="AF2258" s="189">
        <v>0</v>
      </c>
      <c r="AG2258" s="189">
        <v>0</v>
      </c>
      <c r="AH2258" s="191">
        <v>0</v>
      </c>
      <c r="AI2258" s="186">
        <v>0</v>
      </c>
      <c r="AJ2258" s="192">
        <v>7501943442726</v>
      </c>
      <c r="AK2258" s="192">
        <v>65092</v>
      </c>
      <c r="AL2258" s="90" t="s">
        <v>279</v>
      </c>
      <c r="AM2258" s="75">
        <v>65436</v>
      </c>
      <c r="AN2258" s="73" t="s">
        <v>615</v>
      </c>
      <c r="AO2258" s="188">
        <v>0</v>
      </c>
      <c r="AP2258" s="188">
        <v>0</v>
      </c>
      <c r="AQ2258" s="187">
        <v>0</v>
      </c>
      <c r="AR2258" s="188">
        <v>0</v>
      </c>
      <c r="AS2258" s="187">
        <v>0</v>
      </c>
      <c r="AT2258" s="188">
        <v>0</v>
      </c>
      <c r="AU2258" s="187">
        <v>0</v>
      </c>
      <c r="AV2258" s="188">
        <v>0</v>
      </c>
      <c r="AW2258" s="187">
        <v>0</v>
      </c>
      <c r="AX2258" s="188">
        <v>0</v>
      </c>
      <c r="AY2258" s="187">
        <v>0</v>
      </c>
      <c r="AZ2258" s="188">
        <v>0</v>
      </c>
      <c r="BA2258" s="187">
        <v>0</v>
      </c>
      <c r="BB2258" s="188">
        <v>0</v>
      </c>
      <c r="BC2258" s="187">
        <v>0</v>
      </c>
      <c r="BD2258" s="75"/>
      <c r="BE2258" s="75"/>
      <c r="BG2258" s="74"/>
      <c r="BH2258" s="74"/>
      <c r="BI2258" s="194"/>
      <c r="BJ2258" s="74"/>
      <c r="BK2258" s="74"/>
      <c r="BL2258" s="74"/>
    </row>
    <row r="2259" spans="1:64" ht="11.25" customHeight="1" x14ac:dyDescent="0.3">
      <c r="A2259" s="184" t="s">
        <v>2820</v>
      </c>
      <c r="B2259" s="185">
        <v>0</v>
      </c>
      <c r="C2259" s="916">
        <v>65418</v>
      </c>
      <c r="D2259" s="284">
        <v>1E-4</v>
      </c>
      <c r="E2259" s="91">
        <v>0</v>
      </c>
      <c r="F2259" s="186">
        <v>0</v>
      </c>
      <c r="G2259" s="186">
        <v>0</v>
      </c>
      <c r="H2259" s="186">
        <v>0</v>
      </c>
      <c r="I2259" s="187">
        <v>0</v>
      </c>
      <c r="J2259" s="186">
        <v>0</v>
      </c>
      <c r="K2259" s="186">
        <v>0</v>
      </c>
      <c r="L2259" s="186">
        <v>0</v>
      </c>
      <c r="M2259" s="186">
        <v>0</v>
      </c>
      <c r="N2259" s="188">
        <v>0</v>
      </c>
      <c r="O2259" s="189">
        <v>0</v>
      </c>
      <c r="P2259" s="186">
        <v>0</v>
      </c>
      <c r="Q2259" s="189">
        <v>0</v>
      </c>
      <c r="R2259" s="189">
        <v>0</v>
      </c>
      <c r="S2259" s="189">
        <v>1E-4</v>
      </c>
      <c r="T2259" s="188">
        <v>0</v>
      </c>
      <c r="U2259" s="187">
        <v>0</v>
      </c>
      <c r="V2259" s="189">
        <v>0</v>
      </c>
      <c r="W2259" s="189">
        <v>0</v>
      </c>
      <c r="X2259" s="188">
        <v>0</v>
      </c>
      <c r="Y2259" s="188">
        <v>0</v>
      </c>
      <c r="Z2259" s="186">
        <v>0</v>
      </c>
      <c r="AA2259" s="186">
        <v>0</v>
      </c>
      <c r="AB2259" s="186">
        <v>0</v>
      </c>
      <c r="AC2259" s="186">
        <v>0</v>
      </c>
      <c r="AD2259" s="188">
        <v>0</v>
      </c>
      <c r="AE2259" s="189">
        <v>0</v>
      </c>
      <c r="AF2259" s="189">
        <v>0</v>
      </c>
      <c r="AG2259" s="189">
        <v>0</v>
      </c>
      <c r="AH2259" s="191">
        <v>0</v>
      </c>
      <c r="AI2259" s="186">
        <v>0</v>
      </c>
      <c r="AJ2259" s="192">
        <v>7501943442726</v>
      </c>
      <c r="AK2259" s="192">
        <v>65092</v>
      </c>
      <c r="AL2259" s="90" t="s">
        <v>279</v>
      </c>
      <c r="AM2259" s="75">
        <v>65418</v>
      </c>
      <c r="AN2259" s="73" t="s">
        <v>615</v>
      </c>
      <c r="AO2259" s="188">
        <v>0</v>
      </c>
      <c r="AP2259" s="188">
        <v>0</v>
      </c>
      <c r="AQ2259" s="187">
        <v>0</v>
      </c>
      <c r="AR2259" s="188">
        <v>0</v>
      </c>
      <c r="AS2259" s="187">
        <v>0</v>
      </c>
      <c r="AT2259" s="188">
        <v>0</v>
      </c>
      <c r="AU2259" s="187">
        <v>0</v>
      </c>
      <c r="AV2259" s="188">
        <v>0</v>
      </c>
      <c r="AW2259" s="187">
        <v>0</v>
      </c>
      <c r="AX2259" s="188">
        <v>0</v>
      </c>
      <c r="AY2259" s="187">
        <v>0</v>
      </c>
      <c r="AZ2259" s="188">
        <v>0</v>
      </c>
      <c r="BA2259" s="187">
        <v>0</v>
      </c>
      <c r="BB2259" s="188">
        <v>0</v>
      </c>
      <c r="BC2259" s="187">
        <v>0</v>
      </c>
      <c r="BD2259" s="75"/>
      <c r="BE2259" s="75"/>
      <c r="BG2259" s="74"/>
      <c r="BH2259" s="74"/>
      <c r="BI2259" s="194"/>
      <c r="BJ2259" s="74"/>
      <c r="BK2259" s="74"/>
      <c r="BL2259" s="74"/>
    </row>
    <row r="2260" spans="1:64" ht="11.25" customHeight="1" x14ac:dyDescent="0.3">
      <c r="A2260" s="184" t="s">
        <v>2821</v>
      </c>
      <c r="B2260" s="185">
        <v>0</v>
      </c>
      <c r="C2260" s="916">
        <v>65426</v>
      </c>
      <c r="D2260" s="284">
        <v>1E-4</v>
      </c>
      <c r="E2260" s="91">
        <v>0</v>
      </c>
      <c r="F2260" s="186">
        <v>0</v>
      </c>
      <c r="G2260" s="186">
        <v>0</v>
      </c>
      <c r="H2260" s="186">
        <v>0</v>
      </c>
      <c r="I2260" s="187">
        <v>0</v>
      </c>
      <c r="J2260" s="186">
        <v>0</v>
      </c>
      <c r="K2260" s="186">
        <v>0</v>
      </c>
      <c r="L2260" s="186">
        <v>0</v>
      </c>
      <c r="M2260" s="186">
        <v>0</v>
      </c>
      <c r="N2260" s="188">
        <v>0</v>
      </c>
      <c r="O2260" s="189">
        <v>0</v>
      </c>
      <c r="P2260" s="186">
        <v>0</v>
      </c>
      <c r="Q2260" s="189">
        <v>0</v>
      </c>
      <c r="R2260" s="189">
        <v>0</v>
      </c>
      <c r="S2260" s="189">
        <v>1E-4</v>
      </c>
      <c r="T2260" s="188">
        <v>0</v>
      </c>
      <c r="U2260" s="187">
        <v>0</v>
      </c>
      <c r="V2260" s="189">
        <v>0</v>
      </c>
      <c r="W2260" s="189">
        <v>0</v>
      </c>
      <c r="X2260" s="188">
        <v>0</v>
      </c>
      <c r="Y2260" s="188">
        <v>0</v>
      </c>
      <c r="Z2260" s="186">
        <v>0</v>
      </c>
      <c r="AA2260" s="186">
        <v>0</v>
      </c>
      <c r="AB2260" s="186">
        <v>0</v>
      </c>
      <c r="AC2260" s="186">
        <v>0</v>
      </c>
      <c r="AD2260" s="188">
        <v>0</v>
      </c>
      <c r="AE2260" s="189">
        <v>0</v>
      </c>
      <c r="AF2260" s="189">
        <v>0</v>
      </c>
      <c r="AG2260" s="189">
        <v>0</v>
      </c>
      <c r="AH2260" s="191">
        <v>0</v>
      </c>
      <c r="AI2260" s="186">
        <v>0</v>
      </c>
      <c r="AJ2260" s="192">
        <v>7506425616381</v>
      </c>
      <c r="AK2260" s="192" t="s">
        <v>262</v>
      </c>
      <c r="AL2260" s="90" t="s">
        <v>278</v>
      </c>
      <c r="AM2260" s="75">
        <v>65426</v>
      </c>
      <c r="AN2260" s="73" t="s">
        <v>615</v>
      </c>
      <c r="AO2260" s="188">
        <v>0</v>
      </c>
      <c r="AP2260" s="188">
        <v>0</v>
      </c>
      <c r="AQ2260" s="187">
        <v>0</v>
      </c>
      <c r="AR2260" s="188">
        <v>0</v>
      </c>
      <c r="AS2260" s="187">
        <v>0</v>
      </c>
      <c r="AT2260" s="188">
        <v>0</v>
      </c>
      <c r="AU2260" s="187">
        <v>0</v>
      </c>
      <c r="AV2260" s="188">
        <v>0</v>
      </c>
      <c r="AW2260" s="187">
        <v>0</v>
      </c>
      <c r="AX2260" s="188">
        <v>0</v>
      </c>
      <c r="AY2260" s="187">
        <v>0</v>
      </c>
      <c r="AZ2260" s="188">
        <v>0</v>
      </c>
      <c r="BA2260" s="187">
        <v>0</v>
      </c>
      <c r="BB2260" s="188">
        <v>0</v>
      </c>
      <c r="BC2260" s="187">
        <v>0</v>
      </c>
      <c r="BD2260" s="75"/>
      <c r="BE2260" s="75"/>
      <c r="BG2260" s="74"/>
      <c r="BH2260" s="74"/>
      <c r="BI2260" s="194"/>
      <c r="BJ2260" s="74"/>
      <c r="BK2260" s="74"/>
      <c r="BL2260" s="74"/>
    </row>
    <row r="2261" spans="1:64" ht="11.25" customHeight="1" x14ac:dyDescent="0.3">
      <c r="A2261" s="184" t="s">
        <v>2822</v>
      </c>
      <c r="B2261" s="185">
        <v>0</v>
      </c>
      <c r="C2261" s="916">
        <v>65244</v>
      </c>
      <c r="D2261" s="284">
        <v>1E-4</v>
      </c>
      <c r="E2261" s="91">
        <v>0</v>
      </c>
      <c r="F2261" s="186">
        <v>0</v>
      </c>
      <c r="G2261" s="186">
        <v>0</v>
      </c>
      <c r="H2261" s="186">
        <v>0</v>
      </c>
      <c r="I2261" s="187">
        <v>0</v>
      </c>
      <c r="J2261" s="186">
        <v>0</v>
      </c>
      <c r="K2261" s="186">
        <v>0</v>
      </c>
      <c r="L2261" s="186">
        <v>0</v>
      </c>
      <c r="M2261" s="186">
        <v>0</v>
      </c>
      <c r="N2261" s="188">
        <v>0</v>
      </c>
      <c r="O2261" s="189">
        <v>0</v>
      </c>
      <c r="P2261" s="186">
        <v>0</v>
      </c>
      <c r="Q2261" s="189">
        <v>0</v>
      </c>
      <c r="R2261" s="189">
        <v>0</v>
      </c>
      <c r="S2261" s="189">
        <v>1E-4</v>
      </c>
      <c r="T2261" s="188">
        <v>0</v>
      </c>
      <c r="U2261" s="187">
        <v>0</v>
      </c>
      <c r="V2261" s="189">
        <v>0</v>
      </c>
      <c r="W2261" s="189">
        <v>0</v>
      </c>
      <c r="X2261" s="188">
        <v>0</v>
      </c>
      <c r="Y2261" s="188">
        <v>0</v>
      </c>
      <c r="Z2261" s="186">
        <v>0</v>
      </c>
      <c r="AA2261" s="186">
        <v>0</v>
      </c>
      <c r="AB2261" s="186">
        <v>0</v>
      </c>
      <c r="AC2261" s="186">
        <v>0</v>
      </c>
      <c r="AD2261" s="188">
        <v>0</v>
      </c>
      <c r="AE2261" s="189">
        <v>0</v>
      </c>
      <c r="AF2261" s="189">
        <v>0</v>
      </c>
      <c r="AG2261" s="189">
        <v>0</v>
      </c>
      <c r="AH2261" s="191">
        <v>0</v>
      </c>
      <c r="AI2261" s="186">
        <v>0</v>
      </c>
      <c r="AJ2261" s="192">
        <v>7501943495197</v>
      </c>
      <c r="AK2261" s="192" t="s">
        <v>262</v>
      </c>
      <c r="AL2261" s="90" t="s">
        <v>278</v>
      </c>
      <c r="AM2261" s="75">
        <v>65244</v>
      </c>
      <c r="AN2261" s="73" t="s">
        <v>615</v>
      </c>
      <c r="AO2261" s="188">
        <v>0</v>
      </c>
      <c r="AP2261" s="188">
        <v>0</v>
      </c>
      <c r="AQ2261" s="187">
        <v>0</v>
      </c>
      <c r="AR2261" s="188">
        <v>0</v>
      </c>
      <c r="AS2261" s="187">
        <v>0</v>
      </c>
      <c r="AT2261" s="188">
        <v>0</v>
      </c>
      <c r="AU2261" s="187">
        <v>0</v>
      </c>
      <c r="AV2261" s="188">
        <v>0</v>
      </c>
      <c r="AW2261" s="187">
        <v>0</v>
      </c>
      <c r="AX2261" s="188">
        <v>0</v>
      </c>
      <c r="AY2261" s="187">
        <v>0</v>
      </c>
      <c r="AZ2261" s="188">
        <v>0</v>
      </c>
      <c r="BA2261" s="187">
        <v>0</v>
      </c>
      <c r="BB2261" s="188">
        <v>0</v>
      </c>
      <c r="BC2261" s="187">
        <v>0</v>
      </c>
      <c r="BD2261" s="75"/>
      <c r="BE2261" s="75"/>
      <c r="BG2261" s="74"/>
      <c r="BH2261" s="74"/>
      <c r="BI2261" s="194"/>
      <c r="BJ2261" s="74"/>
      <c r="BK2261" s="74"/>
      <c r="BL2261" s="74"/>
    </row>
    <row r="2262" spans="1:64" ht="11.25" customHeight="1" x14ac:dyDescent="0.3">
      <c r="A2262" s="184" t="s">
        <v>2823</v>
      </c>
      <c r="B2262" s="185">
        <v>0</v>
      </c>
      <c r="C2262" s="916">
        <v>65254</v>
      </c>
      <c r="D2262" s="284">
        <v>1E-4</v>
      </c>
      <c r="E2262" s="91">
        <v>0</v>
      </c>
      <c r="F2262" s="186">
        <v>0</v>
      </c>
      <c r="G2262" s="186">
        <v>0</v>
      </c>
      <c r="H2262" s="186">
        <v>0</v>
      </c>
      <c r="I2262" s="187">
        <v>0</v>
      </c>
      <c r="J2262" s="186">
        <v>0</v>
      </c>
      <c r="K2262" s="186">
        <v>0</v>
      </c>
      <c r="L2262" s="186">
        <v>0</v>
      </c>
      <c r="M2262" s="186">
        <v>0</v>
      </c>
      <c r="N2262" s="188">
        <v>0</v>
      </c>
      <c r="O2262" s="189">
        <v>0</v>
      </c>
      <c r="P2262" s="186">
        <v>0</v>
      </c>
      <c r="Q2262" s="189">
        <v>0</v>
      </c>
      <c r="R2262" s="189">
        <v>0</v>
      </c>
      <c r="S2262" s="189">
        <v>1E-4</v>
      </c>
      <c r="T2262" s="188">
        <v>0</v>
      </c>
      <c r="U2262" s="187">
        <v>0</v>
      </c>
      <c r="V2262" s="189">
        <v>0</v>
      </c>
      <c r="W2262" s="189">
        <v>0</v>
      </c>
      <c r="X2262" s="188">
        <v>0</v>
      </c>
      <c r="Y2262" s="188">
        <v>0</v>
      </c>
      <c r="Z2262" s="186">
        <v>0</v>
      </c>
      <c r="AA2262" s="186">
        <v>0</v>
      </c>
      <c r="AB2262" s="186">
        <v>0</v>
      </c>
      <c r="AC2262" s="186">
        <v>0</v>
      </c>
      <c r="AD2262" s="188">
        <v>0</v>
      </c>
      <c r="AE2262" s="189">
        <v>0</v>
      </c>
      <c r="AF2262" s="189">
        <v>0</v>
      </c>
      <c r="AG2262" s="189">
        <v>0</v>
      </c>
      <c r="AH2262" s="191">
        <v>0</v>
      </c>
      <c r="AI2262" s="186">
        <v>0</v>
      </c>
      <c r="AJ2262" s="192">
        <v>7501943495197</v>
      </c>
      <c r="AK2262" s="192">
        <v>65244</v>
      </c>
      <c r="AL2262" s="90" t="s">
        <v>279</v>
      </c>
      <c r="AM2262" s="75">
        <v>65254</v>
      </c>
      <c r="AN2262" s="73" t="s">
        <v>615</v>
      </c>
      <c r="AO2262" s="188">
        <v>0</v>
      </c>
      <c r="AP2262" s="188">
        <v>0</v>
      </c>
      <c r="AQ2262" s="187">
        <v>0</v>
      </c>
      <c r="AR2262" s="188">
        <v>0</v>
      </c>
      <c r="AS2262" s="187">
        <v>0</v>
      </c>
      <c r="AT2262" s="188">
        <v>0</v>
      </c>
      <c r="AU2262" s="187">
        <v>0</v>
      </c>
      <c r="AV2262" s="188">
        <v>0</v>
      </c>
      <c r="AW2262" s="187">
        <v>0</v>
      </c>
      <c r="AX2262" s="188">
        <v>0</v>
      </c>
      <c r="AY2262" s="187">
        <v>0</v>
      </c>
      <c r="AZ2262" s="188">
        <v>0</v>
      </c>
      <c r="BA2262" s="187">
        <v>0</v>
      </c>
      <c r="BB2262" s="188">
        <v>0</v>
      </c>
      <c r="BC2262" s="187">
        <v>0</v>
      </c>
      <c r="BD2262" s="75"/>
      <c r="BE2262" s="75"/>
      <c r="BG2262" s="74"/>
      <c r="BH2262" s="74"/>
      <c r="BI2262" s="194"/>
      <c r="BJ2262" s="74"/>
      <c r="BK2262" s="74"/>
      <c r="BL2262" s="74"/>
    </row>
    <row r="2263" spans="1:64" ht="11.25" customHeight="1" x14ac:dyDescent="0.3">
      <c r="A2263" s="184" t="s">
        <v>2824</v>
      </c>
      <c r="B2263" s="185">
        <v>0</v>
      </c>
      <c r="C2263" s="916">
        <v>65321</v>
      </c>
      <c r="D2263" s="284">
        <v>1E-4</v>
      </c>
      <c r="E2263" s="91">
        <v>0</v>
      </c>
      <c r="F2263" s="186">
        <v>0</v>
      </c>
      <c r="G2263" s="186">
        <v>0</v>
      </c>
      <c r="H2263" s="186">
        <v>0</v>
      </c>
      <c r="I2263" s="187">
        <v>0</v>
      </c>
      <c r="J2263" s="186">
        <v>0</v>
      </c>
      <c r="K2263" s="186">
        <v>0</v>
      </c>
      <c r="L2263" s="186">
        <v>0</v>
      </c>
      <c r="M2263" s="186">
        <v>0</v>
      </c>
      <c r="N2263" s="188">
        <v>0</v>
      </c>
      <c r="O2263" s="189">
        <v>0</v>
      </c>
      <c r="P2263" s="186">
        <v>0</v>
      </c>
      <c r="Q2263" s="189">
        <v>0</v>
      </c>
      <c r="R2263" s="189">
        <v>0</v>
      </c>
      <c r="S2263" s="189">
        <v>1E-4</v>
      </c>
      <c r="T2263" s="188">
        <v>0</v>
      </c>
      <c r="U2263" s="187">
        <v>0</v>
      </c>
      <c r="V2263" s="189">
        <v>0</v>
      </c>
      <c r="W2263" s="189">
        <v>0</v>
      </c>
      <c r="X2263" s="188">
        <v>0</v>
      </c>
      <c r="Y2263" s="188">
        <v>0</v>
      </c>
      <c r="Z2263" s="186">
        <v>0</v>
      </c>
      <c r="AA2263" s="186">
        <v>0</v>
      </c>
      <c r="AB2263" s="186">
        <v>0</v>
      </c>
      <c r="AC2263" s="186">
        <v>0</v>
      </c>
      <c r="AD2263" s="188">
        <v>0</v>
      </c>
      <c r="AE2263" s="189">
        <v>0</v>
      </c>
      <c r="AF2263" s="189">
        <v>0</v>
      </c>
      <c r="AG2263" s="189">
        <v>0</v>
      </c>
      <c r="AH2263" s="191">
        <v>0</v>
      </c>
      <c r="AI2263" s="186">
        <v>0</v>
      </c>
      <c r="AJ2263" s="192">
        <v>7501943495197</v>
      </c>
      <c r="AK2263" s="192">
        <v>65244</v>
      </c>
      <c r="AL2263" s="90" t="s">
        <v>279</v>
      </c>
      <c r="AM2263" s="75">
        <v>65321</v>
      </c>
      <c r="AN2263" s="73" t="s">
        <v>615</v>
      </c>
      <c r="AO2263" s="188">
        <v>0</v>
      </c>
      <c r="AP2263" s="188">
        <v>0</v>
      </c>
      <c r="AQ2263" s="187">
        <v>0</v>
      </c>
      <c r="AR2263" s="188">
        <v>0</v>
      </c>
      <c r="AS2263" s="187">
        <v>0</v>
      </c>
      <c r="AT2263" s="188">
        <v>0</v>
      </c>
      <c r="AU2263" s="187">
        <v>0</v>
      </c>
      <c r="AV2263" s="188">
        <v>0</v>
      </c>
      <c r="AW2263" s="187">
        <v>0</v>
      </c>
      <c r="AX2263" s="188">
        <v>0</v>
      </c>
      <c r="AY2263" s="187">
        <v>0</v>
      </c>
      <c r="AZ2263" s="188">
        <v>0</v>
      </c>
      <c r="BA2263" s="187">
        <v>0</v>
      </c>
      <c r="BB2263" s="188">
        <v>0</v>
      </c>
      <c r="BC2263" s="187">
        <v>0</v>
      </c>
      <c r="BD2263" s="75"/>
      <c r="BE2263" s="75"/>
      <c r="BG2263" s="74"/>
      <c r="BH2263" s="74"/>
      <c r="BI2263" s="194"/>
      <c r="BJ2263" s="74"/>
      <c r="BK2263" s="74"/>
      <c r="BL2263" s="74"/>
    </row>
    <row r="2264" spans="1:64" ht="11.25" customHeight="1" x14ac:dyDescent="0.3">
      <c r="A2264" s="184" t="s">
        <v>2825</v>
      </c>
      <c r="B2264" s="185">
        <v>0</v>
      </c>
      <c r="C2264" s="916">
        <v>65374</v>
      </c>
      <c r="D2264" s="284">
        <v>1E-4</v>
      </c>
      <c r="E2264" s="91">
        <v>0</v>
      </c>
      <c r="F2264" s="186">
        <v>0</v>
      </c>
      <c r="G2264" s="186">
        <v>0</v>
      </c>
      <c r="H2264" s="186">
        <v>0</v>
      </c>
      <c r="I2264" s="187">
        <v>0</v>
      </c>
      <c r="J2264" s="186">
        <v>0</v>
      </c>
      <c r="K2264" s="186">
        <v>0</v>
      </c>
      <c r="L2264" s="186">
        <v>0</v>
      </c>
      <c r="M2264" s="186">
        <v>0</v>
      </c>
      <c r="N2264" s="188">
        <v>0</v>
      </c>
      <c r="O2264" s="189">
        <v>0</v>
      </c>
      <c r="P2264" s="186">
        <v>0</v>
      </c>
      <c r="Q2264" s="189">
        <v>0</v>
      </c>
      <c r="R2264" s="189">
        <v>0</v>
      </c>
      <c r="S2264" s="189">
        <v>1E-4</v>
      </c>
      <c r="T2264" s="188">
        <v>0</v>
      </c>
      <c r="U2264" s="187">
        <v>0</v>
      </c>
      <c r="V2264" s="189">
        <v>0</v>
      </c>
      <c r="W2264" s="189">
        <v>0</v>
      </c>
      <c r="X2264" s="188">
        <v>0</v>
      </c>
      <c r="Y2264" s="188">
        <v>0</v>
      </c>
      <c r="Z2264" s="186">
        <v>0</v>
      </c>
      <c r="AA2264" s="186">
        <v>0</v>
      </c>
      <c r="AB2264" s="186">
        <v>0</v>
      </c>
      <c r="AC2264" s="186">
        <v>0</v>
      </c>
      <c r="AD2264" s="188">
        <v>0</v>
      </c>
      <c r="AE2264" s="189">
        <v>0</v>
      </c>
      <c r="AF2264" s="189">
        <v>0</v>
      </c>
      <c r="AG2264" s="189">
        <v>0</v>
      </c>
      <c r="AH2264" s="191">
        <v>0</v>
      </c>
      <c r="AI2264" s="186">
        <v>0</v>
      </c>
      <c r="AJ2264" s="192">
        <v>7501943495197</v>
      </c>
      <c r="AK2264" s="192">
        <v>65244</v>
      </c>
      <c r="AL2264" s="90" t="s">
        <v>279</v>
      </c>
      <c r="AM2264" s="75">
        <v>65374</v>
      </c>
      <c r="AN2264" s="73" t="s">
        <v>615</v>
      </c>
      <c r="AO2264" s="188">
        <v>0</v>
      </c>
      <c r="AP2264" s="188">
        <v>0</v>
      </c>
      <c r="AQ2264" s="187">
        <v>0</v>
      </c>
      <c r="AR2264" s="188">
        <v>0</v>
      </c>
      <c r="AS2264" s="187">
        <v>0</v>
      </c>
      <c r="AT2264" s="188">
        <v>0</v>
      </c>
      <c r="AU2264" s="187">
        <v>0</v>
      </c>
      <c r="AV2264" s="188">
        <v>0</v>
      </c>
      <c r="AW2264" s="187">
        <v>0</v>
      </c>
      <c r="AX2264" s="188">
        <v>0</v>
      </c>
      <c r="AY2264" s="187">
        <v>0</v>
      </c>
      <c r="AZ2264" s="188">
        <v>0</v>
      </c>
      <c r="BA2264" s="187">
        <v>0</v>
      </c>
      <c r="BB2264" s="188">
        <v>0</v>
      </c>
      <c r="BC2264" s="187">
        <v>0</v>
      </c>
      <c r="BD2264" s="75"/>
      <c r="BE2264" s="75"/>
      <c r="BG2264" s="74"/>
      <c r="BH2264" s="74"/>
      <c r="BI2264" s="194"/>
      <c r="BJ2264" s="74"/>
      <c r="BK2264" s="74"/>
      <c r="BL2264" s="74"/>
    </row>
    <row r="2265" spans="1:64" ht="11.25" customHeight="1" x14ac:dyDescent="0.2">
      <c r="A2265" s="184" t="s">
        <v>2826</v>
      </c>
      <c r="B2265" s="185">
        <v>0</v>
      </c>
      <c r="C2265" s="916">
        <v>65809</v>
      </c>
      <c r="D2265" s="284">
        <v>1E-4</v>
      </c>
      <c r="E2265" s="91">
        <v>0</v>
      </c>
      <c r="F2265" s="186">
        <v>0</v>
      </c>
      <c r="G2265" s="186">
        <v>0</v>
      </c>
      <c r="H2265" s="186">
        <v>0</v>
      </c>
      <c r="I2265" s="186">
        <v>0</v>
      </c>
      <c r="J2265" s="188">
        <v>0</v>
      </c>
      <c r="K2265" s="186">
        <v>0</v>
      </c>
      <c r="L2265" s="186">
        <v>0</v>
      </c>
      <c r="M2265" s="187">
        <v>0</v>
      </c>
      <c r="N2265" s="188">
        <v>0</v>
      </c>
      <c r="O2265" s="189">
        <v>0</v>
      </c>
      <c r="P2265" s="186">
        <v>0</v>
      </c>
      <c r="Q2265" s="189">
        <v>0</v>
      </c>
      <c r="R2265" s="189">
        <v>0</v>
      </c>
      <c r="S2265" s="189">
        <v>1E-4</v>
      </c>
      <c r="T2265" s="188">
        <v>0</v>
      </c>
      <c r="U2265" s="187">
        <v>0</v>
      </c>
      <c r="V2265" s="189">
        <v>0</v>
      </c>
      <c r="W2265" s="189">
        <v>0</v>
      </c>
      <c r="X2265" s="188">
        <v>0</v>
      </c>
      <c r="Y2265" s="188">
        <v>0</v>
      </c>
      <c r="Z2265" s="186">
        <v>0</v>
      </c>
      <c r="AA2265" s="186">
        <v>0</v>
      </c>
      <c r="AB2265" s="186">
        <v>0</v>
      </c>
      <c r="AC2265" s="186">
        <v>0</v>
      </c>
      <c r="AD2265" s="188">
        <v>0</v>
      </c>
      <c r="AE2265" s="189">
        <v>0</v>
      </c>
      <c r="AF2265" s="189">
        <v>0</v>
      </c>
      <c r="AG2265" s="189">
        <v>0</v>
      </c>
      <c r="AH2265" s="191">
        <v>0</v>
      </c>
      <c r="AI2265" s="186">
        <v>0</v>
      </c>
      <c r="AJ2265" s="192">
        <v>7506425621071</v>
      </c>
      <c r="AK2265" s="192" t="s">
        <v>262</v>
      </c>
      <c r="AL2265" s="90" t="s">
        <v>278</v>
      </c>
      <c r="AM2265" s="75">
        <v>65809</v>
      </c>
      <c r="AN2265" s="76" t="s">
        <v>615</v>
      </c>
      <c r="AO2265" s="188">
        <v>0</v>
      </c>
      <c r="AP2265" s="188">
        <v>0</v>
      </c>
      <c r="AQ2265" s="187">
        <v>0</v>
      </c>
      <c r="AR2265" s="188">
        <v>0</v>
      </c>
      <c r="AS2265" s="187">
        <v>0</v>
      </c>
      <c r="AT2265" s="188">
        <v>0</v>
      </c>
      <c r="AU2265" s="187">
        <v>0</v>
      </c>
      <c r="AV2265" s="188">
        <v>0</v>
      </c>
      <c r="AW2265" s="187">
        <v>0</v>
      </c>
      <c r="AX2265" s="188">
        <v>0</v>
      </c>
      <c r="AY2265" s="187">
        <v>0</v>
      </c>
      <c r="AZ2265" s="188">
        <v>0</v>
      </c>
      <c r="BA2265" s="187">
        <v>0</v>
      </c>
      <c r="BB2265" s="188">
        <v>0</v>
      </c>
      <c r="BC2265" s="187">
        <v>0</v>
      </c>
      <c r="BD2265" s="75"/>
      <c r="BE2265" s="75"/>
      <c r="BG2265" s="74"/>
      <c r="BH2265" s="74"/>
      <c r="BI2265" s="194"/>
      <c r="BJ2265" s="74"/>
      <c r="BK2265" s="74"/>
      <c r="BL2265" s="74"/>
    </row>
    <row r="2266" spans="1:64" ht="11.25" customHeight="1" x14ac:dyDescent="0.2">
      <c r="A2266" s="184" t="s">
        <v>2827</v>
      </c>
      <c r="B2266" s="185">
        <v>0</v>
      </c>
      <c r="C2266" s="916">
        <v>65245</v>
      </c>
      <c r="D2266" s="284">
        <v>1E-4</v>
      </c>
      <c r="E2266" s="91">
        <v>0</v>
      </c>
      <c r="F2266" s="186">
        <v>0</v>
      </c>
      <c r="G2266" s="186">
        <v>0</v>
      </c>
      <c r="H2266" s="186">
        <v>0</v>
      </c>
      <c r="I2266" s="187">
        <v>0</v>
      </c>
      <c r="J2266" s="186">
        <v>0</v>
      </c>
      <c r="K2266" s="186">
        <v>0</v>
      </c>
      <c r="L2266" s="186">
        <v>0</v>
      </c>
      <c r="M2266" s="186">
        <v>0</v>
      </c>
      <c r="N2266" s="188">
        <v>0</v>
      </c>
      <c r="O2266" s="189">
        <v>0</v>
      </c>
      <c r="P2266" s="186">
        <v>0</v>
      </c>
      <c r="Q2266" s="189">
        <v>0</v>
      </c>
      <c r="R2266" s="189">
        <v>0</v>
      </c>
      <c r="S2266" s="189">
        <v>1E-4</v>
      </c>
      <c r="T2266" s="188">
        <v>0</v>
      </c>
      <c r="U2266" s="187">
        <v>0</v>
      </c>
      <c r="V2266" s="189">
        <v>0</v>
      </c>
      <c r="W2266" s="189">
        <v>0</v>
      </c>
      <c r="X2266" s="188">
        <v>0</v>
      </c>
      <c r="Y2266" s="188">
        <v>0</v>
      </c>
      <c r="Z2266" s="186">
        <v>0</v>
      </c>
      <c r="AA2266" s="186">
        <v>0</v>
      </c>
      <c r="AB2266" s="186">
        <v>0</v>
      </c>
      <c r="AC2266" s="186">
        <v>0</v>
      </c>
      <c r="AD2266" s="188">
        <v>0</v>
      </c>
      <c r="AE2266" s="189">
        <v>0</v>
      </c>
      <c r="AF2266" s="189">
        <v>0</v>
      </c>
      <c r="AG2266" s="189">
        <v>0</v>
      </c>
      <c r="AH2266" s="191">
        <v>0</v>
      </c>
      <c r="AI2266" s="186">
        <v>0</v>
      </c>
      <c r="AJ2266" s="192">
        <v>7501943495203</v>
      </c>
      <c r="AK2266" s="192" t="s">
        <v>262</v>
      </c>
      <c r="AL2266" s="90" t="s">
        <v>278</v>
      </c>
      <c r="AM2266" s="75">
        <v>65245</v>
      </c>
      <c r="AN2266" s="76" t="s">
        <v>615</v>
      </c>
      <c r="AO2266" s="188">
        <v>0</v>
      </c>
      <c r="AP2266" s="188">
        <v>0</v>
      </c>
      <c r="AQ2266" s="187">
        <v>0</v>
      </c>
      <c r="AR2266" s="188">
        <v>0</v>
      </c>
      <c r="AS2266" s="187">
        <v>0</v>
      </c>
      <c r="AT2266" s="188">
        <v>0</v>
      </c>
      <c r="AU2266" s="187">
        <v>0</v>
      </c>
      <c r="AV2266" s="188">
        <v>0</v>
      </c>
      <c r="AW2266" s="187">
        <v>0</v>
      </c>
      <c r="AX2266" s="188">
        <v>0</v>
      </c>
      <c r="AY2266" s="187">
        <v>0</v>
      </c>
      <c r="AZ2266" s="188">
        <v>0</v>
      </c>
      <c r="BA2266" s="187">
        <v>0</v>
      </c>
      <c r="BB2266" s="188">
        <v>0</v>
      </c>
      <c r="BC2266" s="187">
        <v>0</v>
      </c>
      <c r="BD2266" s="75"/>
      <c r="BE2266" s="75"/>
      <c r="BG2266" s="74"/>
      <c r="BH2266" s="74"/>
      <c r="BI2266" s="194"/>
      <c r="BJ2266" s="74"/>
      <c r="BK2266" s="74"/>
      <c r="BL2266" s="74"/>
    </row>
    <row r="2267" spans="1:64" ht="11.25" customHeight="1" x14ac:dyDescent="0.2">
      <c r="A2267" s="184" t="s">
        <v>2828</v>
      </c>
      <c r="B2267" s="185">
        <v>0</v>
      </c>
      <c r="C2267" s="916">
        <v>65348</v>
      </c>
      <c r="D2267" s="284">
        <v>1E-4</v>
      </c>
      <c r="E2267" s="91">
        <v>0</v>
      </c>
      <c r="F2267" s="186">
        <v>0</v>
      </c>
      <c r="G2267" s="186">
        <v>0</v>
      </c>
      <c r="H2267" s="186">
        <v>0</v>
      </c>
      <c r="I2267" s="187">
        <v>0</v>
      </c>
      <c r="J2267" s="186">
        <v>0</v>
      </c>
      <c r="K2267" s="186">
        <v>0</v>
      </c>
      <c r="L2267" s="186">
        <v>0</v>
      </c>
      <c r="M2267" s="186">
        <v>0</v>
      </c>
      <c r="N2267" s="188">
        <v>0</v>
      </c>
      <c r="O2267" s="189">
        <v>0</v>
      </c>
      <c r="P2267" s="186">
        <v>0</v>
      </c>
      <c r="Q2267" s="189">
        <v>0</v>
      </c>
      <c r="R2267" s="189">
        <v>0</v>
      </c>
      <c r="S2267" s="189">
        <v>1E-4</v>
      </c>
      <c r="T2267" s="188">
        <v>0</v>
      </c>
      <c r="U2267" s="187">
        <v>0</v>
      </c>
      <c r="V2267" s="189">
        <v>0</v>
      </c>
      <c r="W2267" s="189">
        <v>0</v>
      </c>
      <c r="X2267" s="188">
        <v>0</v>
      </c>
      <c r="Y2267" s="188">
        <v>0</v>
      </c>
      <c r="Z2267" s="186">
        <v>0</v>
      </c>
      <c r="AA2267" s="186">
        <v>0</v>
      </c>
      <c r="AB2267" s="186">
        <v>0</v>
      </c>
      <c r="AC2267" s="186">
        <v>0</v>
      </c>
      <c r="AD2267" s="188">
        <v>0</v>
      </c>
      <c r="AE2267" s="189">
        <v>0</v>
      </c>
      <c r="AF2267" s="189">
        <v>0</v>
      </c>
      <c r="AG2267" s="189">
        <v>0</v>
      </c>
      <c r="AH2267" s="191">
        <v>0</v>
      </c>
      <c r="AI2267" s="186">
        <v>0</v>
      </c>
      <c r="AJ2267" s="192">
        <v>7501943495203</v>
      </c>
      <c r="AK2267" s="192">
        <v>65245</v>
      </c>
      <c r="AL2267" s="90" t="s">
        <v>279</v>
      </c>
      <c r="AM2267" s="75">
        <v>65348</v>
      </c>
      <c r="AN2267" s="76" t="s">
        <v>615</v>
      </c>
      <c r="AO2267" s="188">
        <v>0</v>
      </c>
      <c r="AP2267" s="188">
        <v>0</v>
      </c>
      <c r="AQ2267" s="187">
        <v>0</v>
      </c>
      <c r="AR2267" s="188">
        <v>0</v>
      </c>
      <c r="AS2267" s="187">
        <v>0</v>
      </c>
      <c r="AT2267" s="188">
        <v>0</v>
      </c>
      <c r="AU2267" s="187">
        <v>0</v>
      </c>
      <c r="AV2267" s="188">
        <v>0</v>
      </c>
      <c r="AW2267" s="187">
        <v>0</v>
      </c>
      <c r="AX2267" s="188">
        <v>0</v>
      </c>
      <c r="AY2267" s="187">
        <v>0</v>
      </c>
      <c r="AZ2267" s="188">
        <v>0</v>
      </c>
      <c r="BA2267" s="187">
        <v>0</v>
      </c>
      <c r="BB2267" s="188">
        <v>0</v>
      </c>
      <c r="BC2267" s="187">
        <v>0</v>
      </c>
      <c r="BD2267" s="75"/>
      <c r="BE2267" s="75"/>
      <c r="BG2267" s="74"/>
      <c r="BH2267" s="74"/>
      <c r="BI2267" s="194"/>
      <c r="BJ2267" s="74"/>
      <c r="BK2267" s="74"/>
      <c r="BL2267" s="74"/>
    </row>
    <row r="2268" spans="1:64" ht="11.25" customHeight="1" x14ac:dyDescent="0.2">
      <c r="A2268" s="184" t="s">
        <v>2829</v>
      </c>
      <c r="B2268" s="185">
        <v>0</v>
      </c>
      <c r="C2268" s="916">
        <v>65322</v>
      </c>
      <c r="D2268" s="284">
        <v>1E-4</v>
      </c>
      <c r="E2268" s="91">
        <v>0</v>
      </c>
      <c r="F2268" s="186">
        <v>0</v>
      </c>
      <c r="G2268" s="186">
        <v>0</v>
      </c>
      <c r="H2268" s="186">
        <v>0</v>
      </c>
      <c r="I2268" s="187">
        <v>0</v>
      </c>
      <c r="J2268" s="186">
        <v>0</v>
      </c>
      <c r="K2268" s="186">
        <v>0</v>
      </c>
      <c r="L2268" s="186">
        <v>0</v>
      </c>
      <c r="M2268" s="186">
        <v>0</v>
      </c>
      <c r="N2268" s="188">
        <v>0</v>
      </c>
      <c r="O2268" s="189">
        <v>0</v>
      </c>
      <c r="P2268" s="186">
        <v>0</v>
      </c>
      <c r="Q2268" s="189">
        <v>0</v>
      </c>
      <c r="R2268" s="189">
        <v>0</v>
      </c>
      <c r="S2268" s="189">
        <v>1E-4</v>
      </c>
      <c r="T2268" s="188">
        <v>0</v>
      </c>
      <c r="U2268" s="187">
        <v>0</v>
      </c>
      <c r="V2268" s="189">
        <v>0</v>
      </c>
      <c r="W2268" s="189">
        <v>0</v>
      </c>
      <c r="X2268" s="188">
        <v>0</v>
      </c>
      <c r="Y2268" s="188">
        <v>0</v>
      </c>
      <c r="Z2268" s="186">
        <v>0</v>
      </c>
      <c r="AA2268" s="186">
        <v>0</v>
      </c>
      <c r="AB2268" s="186">
        <v>0</v>
      </c>
      <c r="AC2268" s="186">
        <v>0</v>
      </c>
      <c r="AD2268" s="188">
        <v>0</v>
      </c>
      <c r="AE2268" s="189">
        <v>0</v>
      </c>
      <c r="AF2268" s="189">
        <v>0</v>
      </c>
      <c r="AG2268" s="189">
        <v>0</v>
      </c>
      <c r="AH2268" s="191">
        <v>0</v>
      </c>
      <c r="AI2268" s="186">
        <v>0</v>
      </c>
      <c r="AJ2268" s="192">
        <v>7501943495203</v>
      </c>
      <c r="AK2268" s="192">
        <v>65245</v>
      </c>
      <c r="AL2268" s="90" t="s">
        <v>279</v>
      </c>
      <c r="AM2268" s="75">
        <v>65322</v>
      </c>
      <c r="AN2268" s="76" t="s">
        <v>615</v>
      </c>
      <c r="AO2268" s="188">
        <v>0</v>
      </c>
      <c r="AP2268" s="188">
        <v>0</v>
      </c>
      <c r="AQ2268" s="187">
        <v>0</v>
      </c>
      <c r="AR2268" s="188">
        <v>0</v>
      </c>
      <c r="AS2268" s="187">
        <v>0</v>
      </c>
      <c r="AT2268" s="188">
        <v>0</v>
      </c>
      <c r="AU2268" s="187">
        <v>0</v>
      </c>
      <c r="AV2268" s="188">
        <v>0</v>
      </c>
      <c r="AW2268" s="187">
        <v>0</v>
      </c>
      <c r="AX2268" s="188">
        <v>0</v>
      </c>
      <c r="AY2268" s="187">
        <v>0</v>
      </c>
      <c r="AZ2268" s="188">
        <v>0</v>
      </c>
      <c r="BA2268" s="187">
        <v>0</v>
      </c>
      <c r="BB2268" s="188">
        <v>0</v>
      </c>
      <c r="BC2268" s="187">
        <v>0</v>
      </c>
      <c r="BD2268" s="75"/>
      <c r="BE2268" s="75"/>
      <c r="BG2268" s="74"/>
      <c r="BH2268" s="74"/>
      <c r="BI2268" s="194"/>
      <c r="BJ2268" s="74"/>
      <c r="BK2268" s="74"/>
      <c r="BL2268" s="74"/>
    </row>
    <row r="2269" spans="1:64" ht="11.25" customHeight="1" x14ac:dyDescent="0.2">
      <c r="A2269" s="184" t="s">
        <v>2830</v>
      </c>
      <c r="B2269" s="185">
        <v>0</v>
      </c>
      <c r="C2269" s="916">
        <v>65375</v>
      </c>
      <c r="D2269" s="284">
        <v>1E-4</v>
      </c>
      <c r="E2269" s="91">
        <v>0</v>
      </c>
      <c r="F2269" s="186">
        <v>0</v>
      </c>
      <c r="G2269" s="186">
        <v>0</v>
      </c>
      <c r="H2269" s="186">
        <v>0</v>
      </c>
      <c r="I2269" s="187">
        <v>0</v>
      </c>
      <c r="J2269" s="186">
        <v>0</v>
      </c>
      <c r="K2269" s="186">
        <v>0</v>
      </c>
      <c r="L2269" s="186">
        <v>0</v>
      </c>
      <c r="M2269" s="186">
        <v>0</v>
      </c>
      <c r="N2269" s="188">
        <v>0</v>
      </c>
      <c r="O2269" s="189">
        <v>0</v>
      </c>
      <c r="P2269" s="186">
        <v>0</v>
      </c>
      <c r="Q2269" s="189">
        <v>0</v>
      </c>
      <c r="R2269" s="189">
        <v>0</v>
      </c>
      <c r="S2269" s="189">
        <v>1E-4</v>
      </c>
      <c r="T2269" s="188">
        <v>0</v>
      </c>
      <c r="U2269" s="187">
        <v>0</v>
      </c>
      <c r="V2269" s="189">
        <v>0</v>
      </c>
      <c r="W2269" s="189">
        <v>0</v>
      </c>
      <c r="X2269" s="188">
        <v>0</v>
      </c>
      <c r="Y2269" s="188">
        <v>0</v>
      </c>
      <c r="Z2269" s="186">
        <v>0</v>
      </c>
      <c r="AA2269" s="186">
        <v>0</v>
      </c>
      <c r="AB2269" s="186">
        <v>0</v>
      </c>
      <c r="AC2269" s="186">
        <v>0</v>
      </c>
      <c r="AD2269" s="188">
        <v>0</v>
      </c>
      <c r="AE2269" s="189">
        <v>0</v>
      </c>
      <c r="AF2269" s="189">
        <v>0</v>
      </c>
      <c r="AG2269" s="189">
        <v>0</v>
      </c>
      <c r="AH2269" s="191">
        <v>0</v>
      </c>
      <c r="AI2269" s="186">
        <v>0</v>
      </c>
      <c r="AJ2269" s="192">
        <v>7501943495203</v>
      </c>
      <c r="AK2269" s="192">
        <v>65245</v>
      </c>
      <c r="AL2269" s="90" t="s">
        <v>279</v>
      </c>
      <c r="AM2269" s="75">
        <v>65375</v>
      </c>
      <c r="AN2269" s="76" t="s">
        <v>615</v>
      </c>
      <c r="AO2269" s="188">
        <v>0</v>
      </c>
      <c r="AP2269" s="188">
        <v>0</v>
      </c>
      <c r="AQ2269" s="187">
        <v>0</v>
      </c>
      <c r="AR2269" s="188">
        <v>0</v>
      </c>
      <c r="AS2269" s="187">
        <v>0</v>
      </c>
      <c r="AT2269" s="188">
        <v>0</v>
      </c>
      <c r="AU2269" s="187">
        <v>0</v>
      </c>
      <c r="AV2269" s="188">
        <v>0</v>
      </c>
      <c r="AW2269" s="187">
        <v>0</v>
      </c>
      <c r="AX2269" s="188">
        <v>0</v>
      </c>
      <c r="AY2269" s="187">
        <v>0</v>
      </c>
      <c r="AZ2269" s="188">
        <v>0</v>
      </c>
      <c r="BA2269" s="187">
        <v>0</v>
      </c>
      <c r="BB2269" s="188">
        <v>0</v>
      </c>
      <c r="BC2269" s="187">
        <v>0</v>
      </c>
      <c r="BD2269" s="75"/>
      <c r="BE2269" s="75"/>
      <c r="BG2269" s="74"/>
      <c r="BH2269" s="74"/>
      <c r="BI2269" s="194"/>
      <c r="BJ2269" s="74"/>
      <c r="BK2269" s="74"/>
      <c r="BL2269" s="74"/>
    </row>
    <row r="2270" spans="1:64" ht="11.25" customHeight="1" x14ac:dyDescent="0.2">
      <c r="A2270" s="184" t="s">
        <v>2831</v>
      </c>
      <c r="B2270" s="185">
        <v>0</v>
      </c>
      <c r="C2270" s="916">
        <v>65312</v>
      </c>
      <c r="D2270" s="284">
        <v>1E-4</v>
      </c>
      <c r="E2270" s="91">
        <v>0</v>
      </c>
      <c r="F2270" s="186">
        <v>0</v>
      </c>
      <c r="G2270" s="186">
        <v>0</v>
      </c>
      <c r="H2270" s="186">
        <v>0</v>
      </c>
      <c r="I2270" s="187">
        <v>0</v>
      </c>
      <c r="J2270" s="186">
        <v>0</v>
      </c>
      <c r="K2270" s="186">
        <v>0</v>
      </c>
      <c r="L2270" s="186">
        <v>0</v>
      </c>
      <c r="M2270" s="186">
        <v>0</v>
      </c>
      <c r="N2270" s="188">
        <v>0</v>
      </c>
      <c r="O2270" s="189">
        <v>0</v>
      </c>
      <c r="P2270" s="186">
        <v>0</v>
      </c>
      <c r="Q2270" s="189">
        <v>0</v>
      </c>
      <c r="R2270" s="189">
        <v>0</v>
      </c>
      <c r="S2270" s="189">
        <v>1E-4</v>
      </c>
      <c r="T2270" s="188">
        <v>0</v>
      </c>
      <c r="U2270" s="187">
        <v>0</v>
      </c>
      <c r="V2270" s="189">
        <v>0</v>
      </c>
      <c r="W2270" s="189">
        <v>0</v>
      </c>
      <c r="X2270" s="188">
        <v>0</v>
      </c>
      <c r="Y2270" s="188">
        <v>0</v>
      </c>
      <c r="Z2270" s="186">
        <v>0</v>
      </c>
      <c r="AA2270" s="186">
        <v>0</v>
      </c>
      <c r="AB2270" s="186">
        <v>0</v>
      </c>
      <c r="AC2270" s="186">
        <v>0</v>
      </c>
      <c r="AD2270" s="188">
        <v>0</v>
      </c>
      <c r="AE2270" s="189">
        <v>0</v>
      </c>
      <c r="AF2270" s="189">
        <v>0</v>
      </c>
      <c r="AG2270" s="189">
        <v>0</v>
      </c>
      <c r="AH2270" s="191">
        <v>0</v>
      </c>
      <c r="AI2270" s="186">
        <v>0</v>
      </c>
      <c r="AJ2270" s="192">
        <v>7501943441767</v>
      </c>
      <c r="AK2270" s="192">
        <v>93993</v>
      </c>
      <c r="AL2270" s="90" t="s">
        <v>279</v>
      </c>
      <c r="AM2270" s="75">
        <v>65312</v>
      </c>
      <c r="AN2270" s="76" t="s">
        <v>615</v>
      </c>
      <c r="AO2270" s="188">
        <v>0</v>
      </c>
      <c r="AP2270" s="188">
        <v>0</v>
      </c>
      <c r="AQ2270" s="187">
        <v>0</v>
      </c>
      <c r="AR2270" s="188">
        <v>0</v>
      </c>
      <c r="AS2270" s="187">
        <v>0</v>
      </c>
      <c r="AT2270" s="188">
        <v>0</v>
      </c>
      <c r="AU2270" s="187">
        <v>0</v>
      </c>
      <c r="AV2270" s="188">
        <v>0</v>
      </c>
      <c r="AW2270" s="187">
        <v>0</v>
      </c>
      <c r="AX2270" s="188">
        <v>0</v>
      </c>
      <c r="AY2270" s="187">
        <v>0</v>
      </c>
      <c r="AZ2270" s="188">
        <v>0</v>
      </c>
      <c r="BA2270" s="187">
        <v>0</v>
      </c>
      <c r="BB2270" s="188">
        <v>0</v>
      </c>
      <c r="BC2270" s="187">
        <v>0</v>
      </c>
      <c r="BD2270" s="75"/>
      <c r="BE2270" s="75"/>
      <c r="BG2270" s="74"/>
      <c r="BH2270" s="74"/>
      <c r="BI2270" s="194"/>
      <c r="BJ2270" s="74"/>
      <c r="BK2270" s="74"/>
      <c r="BL2270" s="74"/>
    </row>
    <row r="2271" spans="1:64" ht="11.25" customHeight="1" x14ac:dyDescent="0.2">
      <c r="A2271" s="184" t="s">
        <v>2832</v>
      </c>
      <c r="B2271" s="185">
        <v>0</v>
      </c>
      <c r="C2271" s="916">
        <v>65365</v>
      </c>
      <c r="D2271" s="284">
        <v>1E-4</v>
      </c>
      <c r="E2271" s="91">
        <v>0</v>
      </c>
      <c r="F2271" s="186">
        <v>0</v>
      </c>
      <c r="G2271" s="186">
        <v>0</v>
      </c>
      <c r="H2271" s="186">
        <v>0</v>
      </c>
      <c r="I2271" s="187">
        <v>0</v>
      </c>
      <c r="J2271" s="186">
        <v>0</v>
      </c>
      <c r="K2271" s="186">
        <v>0</v>
      </c>
      <c r="L2271" s="186">
        <v>0</v>
      </c>
      <c r="M2271" s="186">
        <v>0</v>
      </c>
      <c r="N2271" s="188">
        <v>0</v>
      </c>
      <c r="O2271" s="189">
        <v>0</v>
      </c>
      <c r="P2271" s="186">
        <v>0</v>
      </c>
      <c r="Q2271" s="189">
        <v>0</v>
      </c>
      <c r="R2271" s="189">
        <v>0</v>
      </c>
      <c r="S2271" s="189">
        <v>1E-4</v>
      </c>
      <c r="T2271" s="188">
        <v>0</v>
      </c>
      <c r="U2271" s="187">
        <v>0</v>
      </c>
      <c r="V2271" s="189">
        <v>0</v>
      </c>
      <c r="W2271" s="189">
        <v>0</v>
      </c>
      <c r="X2271" s="188">
        <v>0</v>
      </c>
      <c r="Y2271" s="188">
        <v>0</v>
      </c>
      <c r="Z2271" s="186">
        <v>0</v>
      </c>
      <c r="AA2271" s="186">
        <v>0</v>
      </c>
      <c r="AB2271" s="186">
        <v>0</v>
      </c>
      <c r="AC2271" s="186">
        <v>0</v>
      </c>
      <c r="AD2271" s="188">
        <v>0</v>
      </c>
      <c r="AE2271" s="189">
        <v>0</v>
      </c>
      <c r="AF2271" s="189">
        <v>0</v>
      </c>
      <c r="AG2271" s="189">
        <v>0</v>
      </c>
      <c r="AH2271" s="191">
        <v>0</v>
      </c>
      <c r="AI2271" s="186">
        <v>0</v>
      </c>
      <c r="AJ2271" s="192">
        <v>7501943441767</v>
      </c>
      <c r="AK2271" s="192">
        <v>93993</v>
      </c>
      <c r="AL2271" s="90" t="s">
        <v>279</v>
      </c>
      <c r="AM2271" s="75">
        <v>65365</v>
      </c>
      <c r="AN2271" s="76" t="s">
        <v>615</v>
      </c>
      <c r="AO2271" s="188">
        <v>0</v>
      </c>
      <c r="AP2271" s="188">
        <v>0</v>
      </c>
      <c r="AQ2271" s="187">
        <v>0</v>
      </c>
      <c r="AR2271" s="188">
        <v>0</v>
      </c>
      <c r="AS2271" s="187">
        <v>0</v>
      </c>
      <c r="AT2271" s="188">
        <v>0</v>
      </c>
      <c r="AU2271" s="187">
        <v>0</v>
      </c>
      <c r="AV2271" s="188">
        <v>0</v>
      </c>
      <c r="AW2271" s="187">
        <v>0</v>
      </c>
      <c r="AX2271" s="188">
        <v>0</v>
      </c>
      <c r="AY2271" s="187">
        <v>0</v>
      </c>
      <c r="AZ2271" s="188">
        <v>0</v>
      </c>
      <c r="BA2271" s="187">
        <v>0</v>
      </c>
      <c r="BB2271" s="188">
        <v>0</v>
      </c>
      <c r="BC2271" s="187">
        <v>0</v>
      </c>
      <c r="BD2271" s="75"/>
      <c r="BE2271" s="75"/>
      <c r="BG2271" s="74"/>
      <c r="BH2271" s="74"/>
      <c r="BI2271" s="194"/>
      <c r="BJ2271" s="74"/>
      <c r="BK2271" s="74"/>
      <c r="BL2271" s="74"/>
    </row>
    <row r="2272" spans="1:64" ht="11.25" customHeight="1" x14ac:dyDescent="0.2">
      <c r="A2272" s="184" t="s">
        <v>2833</v>
      </c>
      <c r="B2272" s="185">
        <v>0</v>
      </c>
      <c r="C2272" s="916">
        <v>65453</v>
      </c>
      <c r="D2272" s="284">
        <v>1E-4</v>
      </c>
      <c r="E2272" s="91">
        <v>0</v>
      </c>
      <c r="F2272" s="186">
        <v>0</v>
      </c>
      <c r="G2272" s="186">
        <v>0</v>
      </c>
      <c r="H2272" s="186">
        <v>0</v>
      </c>
      <c r="I2272" s="187">
        <v>0</v>
      </c>
      <c r="J2272" s="186">
        <v>0</v>
      </c>
      <c r="K2272" s="186">
        <v>0</v>
      </c>
      <c r="L2272" s="186">
        <v>0</v>
      </c>
      <c r="M2272" s="186">
        <v>0</v>
      </c>
      <c r="N2272" s="188">
        <v>0</v>
      </c>
      <c r="O2272" s="189">
        <v>0</v>
      </c>
      <c r="P2272" s="186">
        <v>0</v>
      </c>
      <c r="Q2272" s="189">
        <v>0</v>
      </c>
      <c r="R2272" s="189">
        <v>0</v>
      </c>
      <c r="S2272" s="189">
        <v>1E-4</v>
      </c>
      <c r="T2272" s="188">
        <v>0</v>
      </c>
      <c r="U2272" s="187">
        <v>0</v>
      </c>
      <c r="V2272" s="189">
        <v>0</v>
      </c>
      <c r="W2272" s="189">
        <v>0</v>
      </c>
      <c r="X2272" s="188">
        <v>0</v>
      </c>
      <c r="Y2272" s="188">
        <v>0</v>
      </c>
      <c r="Z2272" s="186">
        <v>0</v>
      </c>
      <c r="AA2272" s="186">
        <v>0</v>
      </c>
      <c r="AB2272" s="186">
        <v>0</v>
      </c>
      <c r="AC2272" s="186">
        <v>0</v>
      </c>
      <c r="AD2272" s="188">
        <v>0</v>
      </c>
      <c r="AE2272" s="189">
        <v>0</v>
      </c>
      <c r="AF2272" s="189">
        <v>0</v>
      </c>
      <c r="AG2272" s="189">
        <v>0</v>
      </c>
      <c r="AH2272" s="191">
        <v>0</v>
      </c>
      <c r="AI2272" s="186">
        <v>0</v>
      </c>
      <c r="AJ2272" s="192">
        <v>7501943441767</v>
      </c>
      <c r="AK2272" s="192">
        <v>93993</v>
      </c>
      <c r="AL2272" s="90" t="s">
        <v>279</v>
      </c>
      <c r="AM2272" s="75">
        <v>65453</v>
      </c>
      <c r="AN2272" s="76" t="s">
        <v>615</v>
      </c>
      <c r="AO2272" s="188">
        <v>0</v>
      </c>
      <c r="AP2272" s="188">
        <v>0</v>
      </c>
      <c r="AQ2272" s="187">
        <v>0</v>
      </c>
      <c r="AR2272" s="188">
        <v>0</v>
      </c>
      <c r="AS2272" s="187">
        <v>0</v>
      </c>
      <c r="AT2272" s="188">
        <v>0</v>
      </c>
      <c r="AU2272" s="187">
        <v>0</v>
      </c>
      <c r="AV2272" s="188">
        <v>0</v>
      </c>
      <c r="AW2272" s="187">
        <v>0</v>
      </c>
      <c r="AX2272" s="188">
        <v>0</v>
      </c>
      <c r="AY2272" s="187">
        <v>0</v>
      </c>
      <c r="AZ2272" s="188">
        <v>0</v>
      </c>
      <c r="BA2272" s="187">
        <v>0</v>
      </c>
      <c r="BB2272" s="188">
        <v>0</v>
      </c>
      <c r="BC2272" s="187">
        <v>0</v>
      </c>
      <c r="BD2272" s="75"/>
      <c r="BE2272" s="75"/>
      <c r="BG2272" s="74"/>
      <c r="BH2272" s="74"/>
      <c r="BI2272" s="194"/>
      <c r="BJ2272" s="74"/>
      <c r="BK2272" s="74"/>
      <c r="BL2272" s="74"/>
    </row>
    <row r="2273" spans="1:64" ht="11.25" customHeight="1" x14ac:dyDescent="0.2">
      <c r="A2273" s="184" t="s">
        <v>2666</v>
      </c>
      <c r="B2273" s="185">
        <v>0</v>
      </c>
      <c r="C2273" s="916">
        <v>93994</v>
      </c>
      <c r="D2273" s="284">
        <v>1E-4</v>
      </c>
      <c r="E2273" s="91">
        <v>0</v>
      </c>
      <c r="F2273" s="186">
        <v>0</v>
      </c>
      <c r="G2273" s="186">
        <v>0</v>
      </c>
      <c r="H2273" s="186">
        <v>0</v>
      </c>
      <c r="I2273" s="187">
        <v>0</v>
      </c>
      <c r="J2273" s="186">
        <v>0</v>
      </c>
      <c r="K2273" s="186">
        <v>0</v>
      </c>
      <c r="L2273" s="186">
        <v>0</v>
      </c>
      <c r="M2273" s="186">
        <v>0</v>
      </c>
      <c r="N2273" s="188">
        <v>0</v>
      </c>
      <c r="O2273" s="189">
        <v>0</v>
      </c>
      <c r="P2273" s="186">
        <v>0</v>
      </c>
      <c r="Q2273" s="189">
        <v>0</v>
      </c>
      <c r="R2273" s="189">
        <v>0</v>
      </c>
      <c r="S2273" s="189">
        <v>1E-4</v>
      </c>
      <c r="T2273" s="188">
        <v>0</v>
      </c>
      <c r="U2273" s="187">
        <v>0</v>
      </c>
      <c r="V2273" s="189">
        <v>0</v>
      </c>
      <c r="W2273" s="189">
        <v>0</v>
      </c>
      <c r="X2273" s="188">
        <v>0</v>
      </c>
      <c r="Y2273" s="188">
        <v>0</v>
      </c>
      <c r="Z2273" s="186">
        <v>0</v>
      </c>
      <c r="AA2273" s="186">
        <v>0</v>
      </c>
      <c r="AB2273" s="186">
        <v>0</v>
      </c>
      <c r="AC2273" s="186">
        <v>0</v>
      </c>
      <c r="AD2273" s="188">
        <v>0</v>
      </c>
      <c r="AE2273" s="189">
        <v>0</v>
      </c>
      <c r="AF2273" s="189">
        <v>0</v>
      </c>
      <c r="AG2273" s="189">
        <v>0</v>
      </c>
      <c r="AH2273" s="191">
        <v>0</v>
      </c>
      <c r="AI2273" s="186">
        <v>0</v>
      </c>
      <c r="AJ2273" s="192">
        <v>7501943441781</v>
      </c>
      <c r="AK2273" s="192" t="s">
        <v>262</v>
      </c>
      <c r="AL2273" s="90" t="s">
        <v>278</v>
      </c>
      <c r="AM2273" s="75">
        <v>93994</v>
      </c>
      <c r="AN2273" s="76" t="s">
        <v>615</v>
      </c>
      <c r="AO2273" s="188">
        <v>0</v>
      </c>
      <c r="AP2273" s="188">
        <v>0</v>
      </c>
      <c r="AQ2273" s="187">
        <v>0</v>
      </c>
      <c r="AR2273" s="188">
        <v>0</v>
      </c>
      <c r="AS2273" s="187">
        <v>0</v>
      </c>
      <c r="AT2273" s="188">
        <v>0</v>
      </c>
      <c r="AU2273" s="187">
        <v>0</v>
      </c>
      <c r="AV2273" s="188">
        <v>0</v>
      </c>
      <c r="AW2273" s="187">
        <v>0</v>
      </c>
      <c r="AX2273" s="188">
        <v>0</v>
      </c>
      <c r="AY2273" s="187">
        <v>0</v>
      </c>
      <c r="AZ2273" s="188">
        <v>0</v>
      </c>
      <c r="BA2273" s="187">
        <v>0</v>
      </c>
      <c r="BB2273" s="188">
        <v>0</v>
      </c>
      <c r="BC2273" s="187">
        <v>0</v>
      </c>
      <c r="BD2273" s="75"/>
      <c r="BE2273" s="75"/>
      <c r="BG2273" s="74"/>
      <c r="BH2273" s="74"/>
      <c r="BI2273" s="194"/>
      <c r="BJ2273" s="74"/>
      <c r="BK2273" s="74"/>
      <c r="BL2273" s="74"/>
    </row>
    <row r="2274" spans="1:64" s="77" customFormat="1" ht="11.25" customHeight="1" x14ac:dyDescent="0.2">
      <c r="A2274" s="149" t="s">
        <v>45</v>
      </c>
      <c r="B2274" s="169">
        <v>0</v>
      </c>
      <c r="C2274" s="871"/>
      <c r="D2274" s="379">
        <v>6.7000000000000046E-3</v>
      </c>
      <c r="E2274" s="220">
        <v>0</v>
      </c>
      <c r="F2274" s="221">
        <v>0</v>
      </c>
      <c r="G2274" s="221">
        <v>0</v>
      </c>
      <c r="H2274" s="221">
        <v>0</v>
      </c>
      <c r="I2274" s="222">
        <v>0</v>
      </c>
      <c r="J2274" s="223">
        <v>0</v>
      </c>
      <c r="K2274" s="221">
        <v>0</v>
      </c>
      <c r="L2274" s="221">
        <v>0</v>
      </c>
      <c r="M2274" s="221">
        <v>0</v>
      </c>
      <c r="N2274" s="223">
        <v>0</v>
      </c>
      <c r="O2274" s="224">
        <v>0</v>
      </c>
      <c r="P2274" s="221">
        <v>0</v>
      </c>
      <c r="Q2274" s="224">
        <v>0</v>
      </c>
      <c r="R2274" s="224">
        <v>0</v>
      </c>
      <c r="S2274" s="224">
        <v>5.0000000000000001E-4</v>
      </c>
      <c r="T2274" s="223">
        <v>0</v>
      </c>
      <c r="U2274" s="222">
        <v>0</v>
      </c>
      <c r="V2274" s="224">
        <v>0</v>
      </c>
      <c r="W2274" s="224">
        <v>0</v>
      </c>
      <c r="X2274" s="223">
        <v>0</v>
      </c>
      <c r="Y2274" s="223">
        <v>0</v>
      </c>
      <c r="Z2274" s="221">
        <v>0</v>
      </c>
      <c r="AA2274" s="221">
        <v>0</v>
      </c>
      <c r="AB2274" s="221">
        <v>2.0000000000000001E-4</v>
      </c>
      <c r="AC2274" s="221">
        <v>1.5625E-4</v>
      </c>
      <c r="AD2274" s="223">
        <v>0</v>
      </c>
      <c r="AE2274" s="224">
        <v>0</v>
      </c>
      <c r="AF2274" s="224">
        <v>0</v>
      </c>
      <c r="AG2274" s="224">
        <v>0</v>
      </c>
      <c r="AH2274" s="224">
        <v>0</v>
      </c>
      <c r="AI2274" s="186">
        <v>0</v>
      </c>
      <c r="AJ2274" s="192">
        <v>0</v>
      </c>
      <c r="AK2274" s="192">
        <v>0</v>
      </c>
      <c r="AL2274" s="90"/>
      <c r="AM2274" s="75">
        <v>0</v>
      </c>
      <c r="AN2274" s="76"/>
      <c r="AO2274" s="223">
        <v>0</v>
      </c>
      <c r="AP2274" s="223">
        <v>0</v>
      </c>
      <c r="AQ2274" s="222">
        <v>0</v>
      </c>
      <c r="AR2274" s="223">
        <v>0</v>
      </c>
      <c r="AS2274" s="222">
        <v>0</v>
      </c>
      <c r="AT2274" s="223">
        <v>0</v>
      </c>
      <c r="AU2274" s="222">
        <v>0</v>
      </c>
      <c r="AV2274" s="223">
        <v>0</v>
      </c>
      <c r="AW2274" s="222">
        <v>0</v>
      </c>
      <c r="AX2274" s="223">
        <v>0</v>
      </c>
      <c r="AY2274" s="222">
        <v>0</v>
      </c>
      <c r="AZ2274" s="223">
        <v>0</v>
      </c>
      <c r="BA2274" s="222">
        <v>0</v>
      </c>
      <c r="BB2274" s="223">
        <v>0</v>
      </c>
      <c r="BC2274" s="222">
        <v>0</v>
      </c>
      <c r="BD2274" s="75"/>
      <c r="BE2274" s="75"/>
      <c r="BF2274" s="55"/>
      <c r="BG2274" s="74"/>
      <c r="BH2274" s="74"/>
      <c r="BI2274" s="194"/>
      <c r="BJ2274" s="74"/>
      <c r="BK2274" s="74"/>
      <c r="BL2274" s="74"/>
    </row>
    <row r="2275" spans="1:64" ht="11.25" customHeight="1" x14ac:dyDescent="0.3">
      <c r="A2275" s="149" t="s">
        <v>57</v>
      </c>
      <c r="B2275" s="169">
        <v>0</v>
      </c>
      <c r="C2275" s="871"/>
      <c r="D2275" s="379">
        <v>180883.09110000049</v>
      </c>
      <c r="E2275" s="220">
        <v>26.841818658830508</v>
      </c>
      <c r="F2275" s="221">
        <v>255800</v>
      </c>
      <c r="G2275" s="221">
        <v>253000</v>
      </c>
      <c r="H2275" s="221">
        <v>45924.6</v>
      </c>
      <c r="I2275" s="222">
        <v>18.15201581027668</v>
      </c>
      <c r="J2275" s="223">
        <v>191762.70299999995</v>
      </c>
      <c r="K2275" s="221">
        <v>202165.61336520279</v>
      </c>
      <c r="L2275" s="221">
        <v>29022.959999999999</v>
      </c>
      <c r="M2275" s="221">
        <v>14.356031926938718</v>
      </c>
      <c r="N2275" s="223">
        <v>96.74499999999999</v>
      </c>
      <c r="O2275" s="224">
        <v>13062.18</v>
      </c>
      <c r="P2275" s="221">
        <v>14202.605000000001</v>
      </c>
      <c r="Q2275" s="224">
        <v>22.541174234491269</v>
      </c>
      <c r="R2275" s="224">
        <v>31.714655357251623</v>
      </c>
      <c r="S2275" s="224">
        <v>202722.934534</v>
      </c>
      <c r="T2275" s="223">
        <v>196212.63399999999</v>
      </c>
      <c r="U2275" s="222">
        <v>29.116618410107804</v>
      </c>
      <c r="V2275" s="224">
        <v>8063.7999999999993</v>
      </c>
      <c r="W2275" s="224">
        <v>1043.6799999999998</v>
      </c>
      <c r="X2275" s="224">
        <v>187105.15400000001</v>
      </c>
      <c r="Y2275" s="223">
        <v>12034.88</v>
      </c>
      <c r="Z2275" s="221">
        <v>19489.2</v>
      </c>
      <c r="AA2275" s="221">
        <v>38</v>
      </c>
      <c r="AB2275" s="221">
        <v>2.0000000000000001E-4</v>
      </c>
      <c r="AC2275" s="221">
        <v>1.5625E-4</v>
      </c>
      <c r="AD2275" s="223">
        <v>4758.1600000000008</v>
      </c>
      <c r="AE2275" s="224">
        <v>46.4</v>
      </c>
      <c r="AF2275" s="224">
        <v>46.4</v>
      </c>
      <c r="AG2275" s="224">
        <v>0</v>
      </c>
      <c r="AH2275" s="224">
        <v>0</v>
      </c>
      <c r="AI2275" s="186">
        <v>164835.098</v>
      </c>
      <c r="AJ2275" s="192">
        <v>0</v>
      </c>
      <c r="AK2275" s="192">
        <v>0</v>
      </c>
      <c r="AM2275" s="75">
        <v>0</v>
      </c>
      <c r="AO2275" s="223">
        <v>0</v>
      </c>
      <c r="AP2275" s="223">
        <v>0</v>
      </c>
      <c r="AQ2275" s="222">
        <v>0</v>
      </c>
      <c r="AR2275" s="223">
        <v>0</v>
      </c>
      <c r="AS2275" s="222">
        <v>0</v>
      </c>
      <c r="AT2275" s="223">
        <v>0</v>
      </c>
      <c r="AU2275" s="222">
        <v>0</v>
      </c>
      <c r="AV2275" s="223">
        <v>0</v>
      </c>
      <c r="AW2275" s="222">
        <v>0</v>
      </c>
      <c r="AX2275" s="223">
        <v>0</v>
      </c>
      <c r="AY2275" s="222">
        <v>0</v>
      </c>
      <c r="AZ2275" s="223">
        <v>0</v>
      </c>
      <c r="BA2275" s="222">
        <v>0</v>
      </c>
      <c r="BB2275" s="223">
        <v>0</v>
      </c>
      <c r="BC2275" s="222">
        <v>0</v>
      </c>
      <c r="BD2275" s="75"/>
      <c r="BE2275" s="75"/>
      <c r="BG2275" s="74"/>
      <c r="BH2275" s="74"/>
      <c r="BI2275" s="194"/>
      <c r="BJ2275" s="74"/>
      <c r="BK2275" s="74"/>
      <c r="BL2275" s="74"/>
    </row>
    <row r="2276" spans="1:64" ht="11.25" customHeight="1" x14ac:dyDescent="0.3">
      <c r="A2276" s="184" t="s">
        <v>2834</v>
      </c>
      <c r="B2276" s="185">
        <v>0</v>
      </c>
      <c r="C2276" s="828">
        <v>65510</v>
      </c>
      <c r="D2276" s="284">
        <v>33</v>
      </c>
      <c r="E2276" s="91">
        <v>0</v>
      </c>
      <c r="F2276" s="186">
        <v>0</v>
      </c>
      <c r="G2276" s="186">
        <v>0</v>
      </c>
      <c r="H2276" s="186">
        <v>0</v>
      </c>
      <c r="I2276" s="187">
        <v>0</v>
      </c>
      <c r="J2276" s="186">
        <v>0</v>
      </c>
      <c r="K2276" s="186">
        <v>0</v>
      </c>
      <c r="L2276" s="186">
        <v>0</v>
      </c>
      <c r="M2276" s="186">
        <v>0</v>
      </c>
      <c r="N2276" s="188">
        <v>0</v>
      </c>
      <c r="O2276" s="189">
        <v>0</v>
      </c>
      <c r="P2276" s="186">
        <v>0</v>
      </c>
      <c r="Q2276" s="189">
        <v>0</v>
      </c>
      <c r="R2276" s="189">
        <v>0</v>
      </c>
      <c r="S2276" s="189">
        <v>33</v>
      </c>
      <c r="T2276" s="188">
        <v>33</v>
      </c>
      <c r="U2276" s="187">
        <v>0</v>
      </c>
      <c r="V2276" s="189">
        <v>0</v>
      </c>
      <c r="W2276" s="189">
        <v>0</v>
      </c>
      <c r="X2276" s="188">
        <v>33</v>
      </c>
      <c r="Y2276" s="188">
        <v>0</v>
      </c>
      <c r="Z2276" s="186">
        <v>0</v>
      </c>
      <c r="AA2276" s="186">
        <v>0</v>
      </c>
      <c r="AB2276" s="186">
        <v>0</v>
      </c>
      <c r="AC2276" s="186">
        <v>0</v>
      </c>
      <c r="AD2276" s="188">
        <v>0</v>
      </c>
      <c r="AE2276" s="189">
        <v>0</v>
      </c>
      <c r="AF2276" s="189">
        <v>0</v>
      </c>
      <c r="AG2276" s="189">
        <v>0</v>
      </c>
      <c r="AH2276" s="191">
        <v>0</v>
      </c>
      <c r="AI2276" s="186">
        <v>0</v>
      </c>
      <c r="AJ2276" s="192">
        <v>7501943498839</v>
      </c>
      <c r="AK2276" s="192" t="s">
        <v>262</v>
      </c>
      <c r="AL2276" s="90" t="s">
        <v>279</v>
      </c>
      <c r="AM2276" s="75">
        <v>65510</v>
      </c>
      <c r="AO2276" s="188">
        <v>0</v>
      </c>
      <c r="AP2276" s="188">
        <v>0</v>
      </c>
      <c r="AQ2276" s="187">
        <v>0</v>
      </c>
      <c r="AR2276" s="188">
        <v>0</v>
      </c>
      <c r="AS2276" s="187">
        <v>0</v>
      </c>
      <c r="AT2276" s="188">
        <v>0</v>
      </c>
      <c r="AU2276" s="187">
        <v>0</v>
      </c>
      <c r="AV2276" s="188">
        <v>0</v>
      </c>
      <c r="AW2276" s="187">
        <v>0</v>
      </c>
      <c r="AX2276" s="188">
        <v>0</v>
      </c>
      <c r="AY2276" s="187">
        <v>0</v>
      </c>
      <c r="AZ2276" s="188">
        <v>0</v>
      </c>
      <c r="BA2276" s="187">
        <v>0</v>
      </c>
      <c r="BB2276" s="188">
        <v>0</v>
      </c>
      <c r="BC2276" s="187">
        <v>0</v>
      </c>
      <c r="BD2276" s="75"/>
      <c r="BE2276" s="75"/>
      <c r="BG2276" s="74"/>
      <c r="BH2276" s="74"/>
      <c r="BI2276" s="194"/>
      <c r="BJ2276" s="74"/>
      <c r="BK2276" s="74"/>
      <c r="BL2276" s="74"/>
    </row>
    <row r="2277" spans="1:64" ht="11.25" customHeight="1" x14ac:dyDescent="0.3">
      <c r="A2277" s="184" t="s">
        <v>4861</v>
      </c>
      <c r="B2277" s="185">
        <v>0</v>
      </c>
      <c r="C2277" s="828">
        <v>64430</v>
      </c>
      <c r="D2277" s="284">
        <v>4000.183</v>
      </c>
      <c r="E2277" s="91">
        <v>0</v>
      </c>
      <c r="F2277" s="186">
        <v>0</v>
      </c>
      <c r="G2277" s="186">
        <v>0</v>
      </c>
      <c r="H2277" s="186">
        <v>0</v>
      </c>
      <c r="I2277" s="187">
        <v>0</v>
      </c>
      <c r="J2277" s="186">
        <v>0</v>
      </c>
      <c r="K2277" s="186">
        <v>0</v>
      </c>
      <c r="L2277" s="186">
        <v>0</v>
      </c>
      <c r="M2277" s="186">
        <v>0</v>
      </c>
      <c r="N2277" s="188">
        <v>0</v>
      </c>
      <c r="O2277" s="189">
        <v>0</v>
      </c>
      <c r="P2277" s="186">
        <v>0</v>
      </c>
      <c r="Q2277" s="189">
        <v>0</v>
      </c>
      <c r="R2277" s="189">
        <v>0</v>
      </c>
      <c r="S2277" s="189">
        <v>4000.183</v>
      </c>
      <c r="T2277" s="188">
        <v>4000.183</v>
      </c>
      <c r="U2277" s="187">
        <v>0</v>
      </c>
      <c r="V2277" s="189">
        <v>0</v>
      </c>
      <c r="W2277" s="189">
        <v>0</v>
      </c>
      <c r="X2277" s="188">
        <v>4000.183</v>
      </c>
      <c r="Y2277" s="188">
        <v>4000.183</v>
      </c>
      <c r="Z2277" s="186">
        <v>0</v>
      </c>
      <c r="AA2277" s="186">
        <v>0</v>
      </c>
      <c r="AB2277" s="186">
        <v>0</v>
      </c>
      <c r="AC2277" s="186">
        <v>0</v>
      </c>
      <c r="AD2277" s="188">
        <v>0</v>
      </c>
      <c r="AE2277" s="189">
        <v>0</v>
      </c>
      <c r="AF2277" s="189">
        <v>0</v>
      </c>
      <c r="AG2277" s="189">
        <v>0</v>
      </c>
      <c r="AH2277" s="191">
        <v>0</v>
      </c>
      <c r="AI2277" s="186">
        <v>0</v>
      </c>
      <c r="AJ2277" s="192">
        <v>7501943498839</v>
      </c>
      <c r="AK2277" s="192" t="s">
        <v>262</v>
      </c>
      <c r="AL2277" s="90" t="s">
        <v>279</v>
      </c>
      <c r="AM2277" s="75">
        <v>64430</v>
      </c>
      <c r="AO2277" s="188">
        <v>0</v>
      </c>
      <c r="AP2277" s="188">
        <v>0</v>
      </c>
      <c r="AQ2277" s="187">
        <v>0</v>
      </c>
      <c r="AR2277" s="188">
        <v>0</v>
      </c>
      <c r="AS2277" s="187">
        <v>0</v>
      </c>
      <c r="AT2277" s="188">
        <v>0</v>
      </c>
      <c r="AU2277" s="187">
        <v>0</v>
      </c>
      <c r="AV2277" s="188">
        <v>0</v>
      </c>
      <c r="AW2277" s="187">
        <v>0</v>
      </c>
      <c r="AX2277" s="188">
        <v>0</v>
      </c>
      <c r="AY2277" s="187">
        <v>0</v>
      </c>
      <c r="AZ2277" s="188">
        <v>0</v>
      </c>
      <c r="BA2277" s="187">
        <v>0</v>
      </c>
      <c r="BB2277" s="188">
        <v>0</v>
      </c>
      <c r="BC2277" s="187">
        <v>0</v>
      </c>
      <c r="BD2277" s="75"/>
      <c r="BE2277" s="75"/>
      <c r="BG2277" s="74"/>
      <c r="BH2277" s="74"/>
      <c r="BI2277" s="194"/>
      <c r="BJ2277" s="74"/>
      <c r="BK2277" s="74"/>
      <c r="BL2277" s="74"/>
    </row>
    <row r="2278" spans="1:64" ht="11.25" customHeight="1" x14ac:dyDescent="0.3">
      <c r="A2278" s="184" t="s">
        <v>4862</v>
      </c>
      <c r="B2278" s="185">
        <v>0</v>
      </c>
      <c r="C2278" s="828">
        <v>64431</v>
      </c>
      <c r="D2278" s="284">
        <v>1E-4</v>
      </c>
      <c r="E2278" s="91">
        <v>0</v>
      </c>
      <c r="F2278" s="186">
        <v>0</v>
      </c>
      <c r="G2278" s="186">
        <v>3000</v>
      </c>
      <c r="H2278" s="186">
        <v>0</v>
      </c>
      <c r="I2278" s="187">
        <v>0</v>
      </c>
      <c r="J2278" s="186">
        <v>0</v>
      </c>
      <c r="K2278" s="186">
        <v>0</v>
      </c>
      <c r="L2278" s="186">
        <v>0</v>
      </c>
      <c r="M2278" s="186">
        <v>0</v>
      </c>
      <c r="N2278" s="188">
        <v>0</v>
      </c>
      <c r="O2278" s="189">
        <v>0</v>
      </c>
      <c r="P2278" s="186">
        <v>0</v>
      </c>
      <c r="Q2278" s="189">
        <v>0</v>
      </c>
      <c r="R2278" s="189">
        <v>0</v>
      </c>
      <c r="S2278" s="189">
        <v>1E-4</v>
      </c>
      <c r="T2278" s="188">
        <v>0</v>
      </c>
      <c r="U2278" s="187">
        <v>0</v>
      </c>
      <c r="V2278" s="189">
        <v>0</v>
      </c>
      <c r="W2278" s="189">
        <v>0</v>
      </c>
      <c r="X2278" s="188">
        <v>0</v>
      </c>
      <c r="Y2278" s="188">
        <v>0</v>
      </c>
      <c r="Z2278" s="186">
        <v>0</v>
      </c>
      <c r="AA2278" s="186">
        <v>0</v>
      </c>
      <c r="AB2278" s="186">
        <v>0</v>
      </c>
      <c r="AC2278" s="186">
        <v>0</v>
      </c>
      <c r="AD2278" s="188">
        <v>0</v>
      </c>
      <c r="AE2278" s="189">
        <v>0</v>
      </c>
      <c r="AF2278" s="189">
        <v>0</v>
      </c>
      <c r="AG2278" s="189">
        <v>0</v>
      </c>
      <c r="AH2278" s="191">
        <v>0</v>
      </c>
      <c r="AI2278" s="186">
        <v>0</v>
      </c>
      <c r="AJ2278" s="192">
        <v>7501943498839</v>
      </c>
      <c r="AK2278" s="192" t="s">
        <v>262</v>
      </c>
      <c r="AL2278" s="90" t="s">
        <v>279</v>
      </c>
      <c r="AM2278" s="75">
        <v>64431</v>
      </c>
      <c r="AO2278" s="188">
        <v>0</v>
      </c>
      <c r="AP2278" s="188">
        <v>0</v>
      </c>
      <c r="AQ2278" s="187">
        <v>0</v>
      </c>
      <c r="AR2278" s="188">
        <v>0</v>
      </c>
      <c r="AS2278" s="187">
        <v>0</v>
      </c>
      <c r="AT2278" s="188">
        <v>0</v>
      </c>
      <c r="AU2278" s="187">
        <v>0</v>
      </c>
      <c r="AV2278" s="188">
        <v>0</v>
      </c>
      <c r="AW2278" s="187">
        <v>0</v>
      </c>
      <c r="AX2278" s="188">
        <v>0</v>
      </c>
      <c r="AY2278" s="187">
        <v>0</v>
      </c>
      <c r="AZ2278" s="188">
        <v>0</v>
      </c>
      <c r="BA2278" s="187">
        <v>0</v>
      </c>
      <c r="BB2278" s="188">
        <v>0</v>
      </c>
      <c r="BC2278" s="187">
        <v>0</v>
      </c>
      <c r="BD2278" s="75"/>
      <c r="BE2278" s="75"/>
      <c r="BG2278" s="74"/>
      <c r="BH2278" s="74"/>
      <c r="BI2278" s="194"/>
      <c r="BJ2278" s="74"/>
      <c r="BK2278" s="74"/>
      <c r="BL2278" s="74"/>
    </row>
    <row r="2279" spans="1:64" ht="11.25" customHeight="1" x14ac:dyDescent="0.3">
      <c r="A2279" s="184" t="s">
        <v>4863</v>
      </c>
      <c r="B2279" s="185">
        <v>0</v>
      </c>
      <c r="C2279" s="828">
        <v>64433</v>
      </c>
      <c r="D2279" s="284">
        <v>7887.2640000000001</v>
      </c>
      <c r="E2279" s="91">
        <v>0</v>
      </c>
      <c r="F2279" s="186">
        <v>0</v>
      </c>
      <c r="G2279" s="186">
        <v>0</v>
      </c>
      <c r="H2279" s="186">
        <v>0</v>
      </c>
      <c r="I2279" s="187">
        <v>0</v>
      </c>
      <c r="J2279" s="186">
        <v>0</v>
      </c>
      <c r="K2279" s="186">
        <v>0</v>
      </c>
      <c r="L2279" s="186">
        <v>0</v>
      </c>
      <c r="M2279" s="186">
        <v>0</v>
      </c>
      <c r="N2279" s="188">
        <v>0</v>
      </c>
      <c r="O2279" s="189">
        <v>0</v>
      </c>
      <c r="P2279" s="186">
        <v>0</v>
      </c>
      <c r="Q2279" s="189">
        <v>0</v>
      </c>
      <c r="R2279" s="189">
        <v>0</v>
      </c>
      <c r="S2279" s="189">
        <v>7887.2640000000001</v>
      </c>
      <c r="T2279" s="188">
        <v>7887.2640000000001</v>
      </c>
      <c r="U2279" s="187">
        <v>0</v>
      </c>
      <c r="V2279" s="189">
        <v>0</v>
      </c>
      <c r="W2279" s="189">
        <v>0</v>
      </c>
      <c r="X2279" s="188">
        <v>7887.2640000000001</v>
      </c>
      <c r="Y2279" s="188">
        <v>7887.2640000000001</v>
      </c>
      <c r="Z2279" s="186">
        <v>0</v>
      </c>
      <c r="AA2279" s="186">
        <v>0</v>
      </c>
      <c r="AB2279" s="186">
        <v>43.747001290321251</v>
      </c>
      <c r="AC2279" s="186">
        <v>41.000001209298269</v>
      </c>
      <c r="AD2279" s="188">
        <v>0</v>
      </c>
      <c r="AE2279" s="189">
        <v>0</v>
      </c>
      <c r="AF2279" s="189">
        <v>0</v>
      </c>
      <c r="AG2279" s="189">
        <v>0</v>
      </c>
      <c r="AH2279" s="191">
        <v>0</v>
      </c>
      <c r="AI2279" s="186">
        <v>0</v>
      </c>
      <c r="AJ2279" s="192">
        <v>7501943498839</v>
      </c>
      <c r="AK2279" s="192" t="s">
        <v>262</v>
      </c>
      <c r="AL2279" s="90" t="s">
        <v>279</v>
      </c>
      <c r="AM2279" s="75">
        <v>64433</v>
      </c>
      <c r="AO2279" s="188">
        <v>0</v>
      </c>
      <c r="AP2279" s="188">
        <v>0</v>
      </c>
      <c r="AQ2279" s="187">
        <v>0</v>
      </c>
      <c r="AR2279" s="188">
        <v>0</v>
      </c>
      <c r="AS2279" s="187">
        <v>0</v>
      </c>
      <c r="AT2279" s="188">
        <v>0</v>
      </c>
      <c r="AU2279" s="187">
        <v>0</v>
      </c>
      <c r="AV2279" s="188">
        <v>0</v>
      </c>
      <c r="AW2279" s="187">
        <v>0</v>
      </c>
      <c r="AX2279" s="188">
        <v>0</v>
      </c>
      <c r="AY2279" s="187">
        <v>0</v>
      </c>
      <c r="AZ2279" s="188">
        <v>0</v>
      </c>
      <c r="BA2279" s="187">
        <v>0</v>
      </c>
      <c r="BB2279" s="188">
        <v>0</v>
      </c>
      <c r="BC2279" s="187">
        <v>0</v>
      </c>
      <c r="BD2279" s="75"/>
      <c r="BE2279" s="75"/>
      <c r="BG2279" s="74"/>
      <c r="BH2279" s="74"/>
      <c r="BI2279" s="194"/>
      <c r="BJ2279" s="74"/>
      <c r="BK2279" s="74"/>
      <c r="BL2279" s="74"/>
    </row>
    <row r="2280" spans="1:64" ht="11.25" customHeight="1" x14ac:dyDescent="0.3">
      <c r="A2280" s="184" t="s">
        <v>4864</v>
      </c>
      <c r="B2280" s="185">
        <v>0</v>
      </c>
      <c r="C2280" s="828">
        <v>64435</v>
      </c>
      <c r="D2280" s="284">
        <v>6066.2520000000004</v>
      </c>
      <c r="E2280" s="91">
        <v>0</v>
      </c>
      <c r="F2280" s="186">
        <v>0</v>
      </c>
      <c r="G2280" s="186">
        <v>0</v>
      </c>
      <c r="H2280" s="186">
        <v>0</v>
      </c>
      <c r="I2280" s="187">
        <v>0</v>
      </c>
      <c r="J2280" s="186">
        <v>0</v>
      </c>
      <c r="K2280" s="186">
        <v>0</v>
      </c>
      <c r="L2280" s="186">
        <v>0</v>
      </c>
      <c r="M2280" s="186">
        <v>0</v>
      </c>
      <c r="N2280" s="188">
        <v>0</v>
      </c>
      <c r="O2280" s="189">
        <v>0</v>
      </c>
      <c r="P2280" s="186">
        <v>0</v>
      </c>
      <c r="Q2280" s="189">
        <v>0</v>
      </c>
      <c r="R2280" s="189">
        <v>0</v>
      </c>
      <c r="S2280" s="189">
        <v>6066.2520000000004</v>
      </c>
      <c r="T2280" s="188">
        <v>6066.2520000000004</v>
      </c>
      <c r="U2280" s="187">
        <v>0</v>
      </c>
      <c r="V2280" s="189">
        <v>0</v>
      </c>
      <c r="W2280" s="189">
        <v>0</v>
      </c>
      <c r="X2280" s="188">
        <v>6066.2520000000004</v>
      </c>
      <c r="Y2280" s="188">
        <v>6066.2520000000004</v>
      </c>
      <c r="Z2280" s="186">
        <v>0</v>
      </c>
      <c r="AA2280" s="186">
        <v>0</v>
      </c>
      <c r="AB2280" s="186">
        <v>0</v>
      </c>
      <c r="AC2280" s="186">
        <v>0</v>
      </c>
      <c r="AD2280" s="188">
        <v>0</v>
      </c>
      <c r="AE2280" s="189">
        <v>0</v>
      </c>
      <c r="AF2280" s="189">
        <v>0</v>
      </c>
      <c r="AG2280" s="189">
        <v>0</v>
      </c>
      <c r="AH2280" s="191">
        <v>0</v>
      </c>
      <c r="AI2280" s="186">
        <v>0</v>
      </c>
      <c r="AJ2280" s="192">
        <v>7501943498839</v>
      </c>
      <c r="AK2280" s="192" t="s">
        <v>262</v>
      </c>
      <c r="AL2280" s="90" t="s">
        <v>279</v>
      </c>
      <c r="AM2280" s="75">
        <v>64435</v>
      </c>
      <c r="AO2280" s="188">
        <v>0</v>
      </c>
      <c r="AP2280" s="188">
        <v>0</v>
      </c>
      <c r="AQ2280" s="187">
        <v>0</v>
      </c>
      <c r="AR2280" s="188">
        <v>0</v>
      </c>
      <c r="AS2280" s="187">
        <v>0</v>
      </c>
      <c r="AT2280" s="188">
        <v>0</v>
      </c>
      <c r="AU2280" s="187">
        <v>0</v>
      </c>
      <c r="AV2280" s="188">
        <v>0</v>
      </c>
      <c r="AW2280" s="187">
        <v>0</v>
      </c>
      <c r="AX2280" s="188">
        <v>0</v>
      </c>
      <c r="AY2280" s="187">
        <v>0</v>
      </c>
      <c r="AZ2280" s="188">
        <v>0</v>
      </c>
      <c r="BA2280" s="187">
        <v>0</v>
      </c>
      <c r="BB2280" s="188">
        <v>0</v>
      </c>
      <c r="BC2280" s="187">
        <v>0</v>
      </c>
      <c r="BD2280" s="75"/>
      <c r="BE2280" s="75"/>
      <c r="BG2280" s="74"/>
      <c r="BH2280" s="74"/>
      <c r="BI2280" s="194"/>
      <c r="BJ2280" s="74"/>
      <c r="BK2280" s="74"/>
      <c r="BL2280" s="74"/>
    </row>
    <row r="2281" spans="1:64" ht="11.25" customHeight="1" x14ac:dyDescent="0.3">
      <c r="A2281" s="184" t="s">
        <v>4865</v>
      </c>
      <c r="B2281" s="185">
        <v>0</v>
      </c>
      <c r="C2281" s="828">
        <v>64434</v>
      </c>
      <c r="D2281" s="284">
        <v>4033.26</v>
      </c>
      <c r="E2281" s="91">
        <v>0</v>
      </c>
      <c r="F2281" s="186">
        <v>0</v>
      </c>
      <c r="G2281" s="186">
        <v>0</v>
      </c>
      <c r="H2281" s="186">
        <v>0</v>
      </c>
      <c r="I2281" s="187">
        <v>0</v>
      </c>
      <c r="J2281" s="186">
        <v>0</v>
      </c>
      <c r="K2281" s="186">
        <v>0</v>
      </c>
      <c r="L2281" s="186">
        <v>0</v>
      </c>
      <c r="M2281" s="186">
        <v>0</v>
      </c>
      <c r="N2281" s="188">
        <v>0</v>
      </c>
      <c r="O2281" s="189">
        <v>0</v>
      </c>
      <c r="P2281" s="186">
        <v>0</v>
      </c>
      <c r="Q2281" s="189">
        <v>0</v>
      </c>
      <c r="R2281" s="189">
        <v>0</v>
      </c>
      <c r="S2281" s="189">
        <v>4033.26</v>
      </c>
      <c r="T2281" s="188">
        <v>4033.26</v>
      </c>
      <c r="U2281" s="187">
        <v>0</v>
      </c>
      <c r="V2281" s="189">
        <v>0</v>
      </c>
      <c r="W2281" s="189">
        <v>0</v>
      </c>
      <c r="X2281" s="188">
        <v>4033.26</v>
      </c>
      <c r="Y2281" s="188">
        <v>4033.26</v>
      </c>
      <c r="Z2281" s="186">
        <v>0</v>
      </c>
      <c r="AA2281" s="186">
        <v>0</v>
      </c>
      <c r="AB2281" s="186">
        <v>12.804000377655001</v>
      </c>
      <c r="AC2281" s="186">
        <v>12.000000353940957</v>
      </c>
      <c r="AD2281" s="188">
        <v>0</v>
      </c>
      <c r="AE2281" s="189">
        <v>0</v>
      </c>
      <c r="AF2281" s="189">
        <v>0</v>
      </c>
      <c r="AG2281" s="189">
        <v>0</v>
      </c>
      <c r="AH2281" s="191">
        <v>0</v>
      </c>
      <c r="AI2281" s="186">
        <v>0</v>
      </c>
      <c r="AJ2281" s="192">
        <v>7501943498839</v>
      </c>
      <c r="AK2281" s="192" t="s">
        <v>262</v>
      </c>
      <c r="AL2281" s="90" t="s">
        <v>279</v>
      </c>
      <c r="AM2281" s="75">
        <v>64434</v>
      </c>
      <c r="AO2281" s="188">
        <v>0</v>
      </c>
      <c r="AP2281" s="188">
        <v>0</v>
      </c>
      <c r="AQ2281" s="187">
        <v>0</v>
      </c>
      <c r="AR2281" s="188">
        <v>0</v>
      </c>
      <c r="AS2281" s="187">
        <v>0</v>
      </c>
      <c r="AT2281" s="188">
        <v>0</v>
      </c>
      <c r="AU2281" s="187">
        <v>0</v>
      </c>
      <c r="AV2281" s="188">
        <v>0</v>
      </c>
      <c r="AW2281" s="187">
        <v>0</v>
      </c>
      <c r="AX2281" s="188">
        <v>0</v>
      </c>
      <c r="AY2281" s="187">
        <v>0</v>
      </c>
      <c r="AZ2281" s="188">
        <v>0</v>
      </c>
      <c r="BA2281" s="187">
        <v>0</v>
      </c>
      <c r="BB2281" s="188">
        <v>0</v>
      </c>
      <c r="BC2281" s="187">
        <v>0</v>
      </c>
      <c r="BD2281" s="75"/>
      <c r="BE2281" s="75"/>
      <c r="BG2281" s="74"/>
      <c r="BH2281" s="74"/>
      <c r="BI2281" s="194"/>
      <c r="BJ2281" s="74"/>
      <c r="BK2281" s="74"/>
      <c r="BL2281" s="74"/>
    </row>
    <row r="2282" spans="1:64" ht="11.25" customHeight="1" x14ac:dyDescent="0.3">
      <c r="A2282" s="184" t="s">
        <v>4866</v>
      </c>
      <c r="B2282" s="185">
        <v>0</v>
      </c>
      <c r="C2282" s="828">
        <v>64436</v>
      </c>
      <c r="D2282" s="284">
        <v>3109.9140000000002</v>
      </c>
      <c r="E2282" s="91">
        <v>0</v>
      </c>
      <c r="F2282" s="186">
        <v>0</v>
      </c>
      <c r="G2282" s="186">
        <v>0</v>
      </c>
      <c r="H2282" s="186">
        <v>0</v>
      </c>
      <c r="I2282" s="187">
        <v>0</v>
      </c>
      <c r="J2282" s="186">
        <v>0</v>
      </c>
      <c r="K2282" s="186">
        <v>0</v>
      </c>
      <c r="L2282" s="186">
        <v>0</v>
      </c>
      <c r="M2282" s="186">
        <v>0</v>
      </c>
      <c r="N2282" s="188">
        <v>0</v>
      </c>
      <c r="O2282" s="189">
        <v>0</v>
      </c>
      <c r="P2282" s="186">
        <v>0</v>
      </c>
      <c r="Q2282" s="189">
        <v>0</v>
      </c>
      <c r="R2282" s="189">
        <v>0</v>
      </c>
      <c r="S2282" s="189">
        <v>3109.9140000000002</v>
      </c>
      <c r="T2282" s="188">
        <v>3109.9140000000002</v>
      </c>
      <c r="U2282" s="187">
        <v>0</v>
      </c>
      <c r="V2282" s="189">
        <v>0</v>
      </c>
      <c r="W2282" s="189">
        <v>0</v>
      </c>
      <c r="X2282" s="188">
        <v>3109.9140000000002</v>
      </c>
      <c r="Y2282" s="188">
        <v>3109.9140000000002</v>
      </c>
      <c r="Z2282" s="186">
        <v>0</v>
      </c>
      <c r="AA2282" s="186">
        <v>0</v>
      </c>
      <c r="AB2282" s="186">
        <v>0</v>
      </c>
      <c r="AC2282" s="186">
        <v>0</v>
      </c>
      <c r="AD2282" s="188">
        <v>0</v>
      </c>
      <c r="AE2282" s="189">
        <v>0</v>
      </c>
      <c r="AF2282" s="189">
        <v>0</v>
      </c>
      <c r="AG2282" s="189">
        <v>0</v>
      </c>
      <c r="AH2282" s="191">
        <v>0</v>
      </c>
      <c r="AI2282" s="186">
        <v>0</v>
      </c>
      <c r="AJ2282" s="192">
        <v>7501943498839</v>
      </c>
      <c r="AK2282" s="192" t="s">
        <v>262</v>
      </c>
      <c r="AL2282" s="90" t="s">
        <v>279</v>
      </c>
      <c r="AM2282" s="75">
        <v>64436</v>
      </c>
      <c r="AO2282" s="188">
        <v>0</v>
      </c>
      <c r="AP2282" s="188">
        <v>0</v>
      </c>
      <c r="AQ2282" s="187">
        <v>0</v>
      </c>
      <c r="AR2282" s="188">
        <v>0</v>
      </c>
      <c r="AS2282" s="187">
        <v>0</v>
      </c>
      <c r="AT2282" s="188">
        <v>0</v>
      </c>
      <c r="AU2282" s="187">
        <v>0</v>
      </c>
      <c r="AV2282" s="188">
        <v>0</v>
      </c>
      <c r="AW2282" s="187">
        <v>0</v>
      </c>
      <c r="AX2282" s="188">
        <v>0</v>
      </c>
      <c r="AY2282" s="187">
        <v>0</v>
      </c>
      <c r="AZ2282" s="188">
        <v>0</v>
      </c>
      <c r="BA2282" s="187">
        <v>0</v>
      </c>
      <c r="BB2282" s="188">
        <v>0</v>
      </c>
      <c r="BC2282" s="187">
        <v>0</v>
      </c>
      <c r="BD2282" s="75"/>
      <c r="BE2282" s="75"/>
      <c r="BG2282" s="74"/>
      <c r="BH2282" s="74"/>
      <c r="BI2282" s="194"/>
      <c r="BJ2282" s="74"/>
      <c r="BK2282" s="74"/>
      <c r="BL2282" s="74"/>
    </row>
    <row r="2283" spans="1:64" ht="11.25" customHeight="1" x14ac:dyDescent="0.3">
      <c r="A2283" s="184" t="s">
        <v>4867</v>
      </c>
      <c r="B2283" s="185">
        <v>0</v>
      </c>
      <c r="C2283" s="828">
        <v>64432</v>
      </c>
      <c r="D2283" s="284">
        <v>7957.6859999999997</v>
      </c>
      <c r="E2283" s="91">
        <v>0</v>
      </c>
      <c r="F2283" s="186">
        <v>0</v>
      </c>
      <c r="G2283" s="186">
        <v>0</v>
      </c>
      <c r="H2283" s="186">
        <v>0</v>
      </c>
      <c r="I2283" s="187">
        <v>0</v>
      </c>
      <c r="J2283" s="186">
        <v>0</v>
      </c>
      <c r="K2283" s="186">
        <v>0</v>
      </c>
      <c r="L2283" s="186">
        <v>0</v>
      </c>
      <c r="M2283" s="186">
        <v>0</v>
      </c>
      <c r="N2283" s="188">
        <v>0</v>
      </c>
      <c r="O2283" s="189">
        <v>0</v>
      </c>
      <c r="P2283" s="186">
        <v>0</v>
      </c>
      <c r="Q2283" s="189">
        <v>0</v>
      </c>
      <c r="R2283" s="189">
        <v>0</v>
      </c>
      <c r="S2283" s="189">
        <v>7957.6859999999997</v>
      </c>
      <c r="T2283" s="188">
        <v>7957.6859999999997</v>
      </c>
      <c r="U2283" s="187">
        <v>0</v>
      </c>
      <c r="V2283" s="189">
        <v>0</v>
      </c>
      <c r="W2283" s="189">
        <v>0</v>
      </c>
      <c r="X2283" s="188">
        <v>7957.6859999999997</v>
      </c>
      <c r="Y2283" s="188">
        <v>7957.6859999999997</v>
      </c>
      <c r="Z2283" s="186">
        <v>0</v>
      </c>
      <c r="AA2283" s="186">
        <v>0</v>
      </c>
      <c r="AB2283" s="186">
        <v>0</v>
      </c>
      <c r="AC2283" s="186">
        <v>0</v>
      </c>
      <c r="AD2283" s="188">
        <v>0</v>
      </c>
      <c r="AE2283" s="189">
        <v>0</v>
      </c>
      <c r="AF2283" s="189">
        <v>0</v>
      </c>
      <c r="AG2283" s="189">
        <v>0</v>
      </c>
      <c r="AH2283" s="191">
        <v>0</v>
      </c>
      <c r="AI2283" s="186">
        <v>0</v>
      </c>
      <c r="AJ2283" s="192">
        <v>7501943498839</v>
      </c>
      <c r="AK2283" s="192" t="s">
        <v>262</v>
      </c>
      <c r="AL2283" s="90" t="s">
        <v>279</v>
      </c>
      <c r="AM2283" s="75">
        <v>64432</v>
      </c>
      <c r="AO2283" s="188">
        <v>0</v>
      </c>
      <c r="AP2283" s="188">
        <v>0</v>
      </c>
      <c r="AQ2283" s="187">
        <v>0</v>
      </c>
      <c r="AR2283" s="188">
        <v>0</v>
      </c>
      <c r="AS2283" s="187">
        <v>0</v>
      </c>
      <c r="AT2283" s="188">
        <v>0</v>
      </c>
      <c r="AU2283" s="187">
        <v>0</v>
      </c>
      <c r="AV2283" s="188">
        <v>0</v>
      </c>
      <c r="AW2283" s="187">
        <v>0</v>
      </c>
      <c r="AX2283" s="188">
        <v>0</v>
      </c>
      <c r="AY2283" s="187">
        <v>0</v>
      </c>
      <c r="AZ2283" s="188">
        <v>0</v>
      </c>
      <c r="BA2283" s="187">
        <v>0</v>
      </c>
      <c r="BB2283" s="188">
        <v>0</v>
      </c>
      <c r="BC2283" s="187">
        <v>0</v>
      </c>
      <c r="BD2283" s="75"/>
      <c r="BE2283" s="75"/>
      <c r="BG2283" s="74"/>
      <c r="BH2283" s="74"/>
      <c r="BI2283" s="194"/>
      <c r="BJ2283" s="74"/>
      <c r="BK2283" s="74"/>
      <c r="BL2283" s="74"/>
    </row>
    <row r="2284" spans="1:64" ht="11.25" customHeight="1" x14ac:dyDescent="0.3">
      <c r="A2284" s="184" t="s">
        <v>2835</v>
      </c>
      <c r="B2284" s="185">
        <v>0</v>
      </c>
      <c r="C2284" s="828">
        <v>65511</v>
      </c>
      <c r="D2284" s="284">
        <v>1E-4</v>
      </c>
      <c r="E2284" s="91">
        <v>0</v>
      </c>
      <c r="F2284" s="186">
        <v>0</v>
      </c>
      <c r="G2284" s="186">
        <v>0</v>
      </c>
      <c r="H2284" s="186">
        <v>0</v>
      </c>
      <c r="I2284" s="187">
        <v>0</v>
      </c>
      <c r="J2284" s="186">
        <v>0</v>
      </c>
      <c r="K2284" s="186">
        <v>0</v>
      </c>
      <c r="L2284" s="186">
        <v>0</v>
      </c>
      <c r="M2284" s="186">
        <v>0</v>
      </c>
      <c r="N2284" s="188">
        <v>0</v>
      </c>
      <c r="O2284" s="189">
        <v>0</v>
      </c>
      <c r="P2284" s="186">
        <v>0</v>
      </c>
      <c r="Q2284" s="189">
        <v>0</v>
      </c>
      <c r="R2284" s="189">
        <v>0</v>
      </c>
      <c r="S2284" s="189">
        <v>1E-4</v>
      </c>
      <c r="T2284" s="188">
        <v>0</v>
      </c>
      <c r="U2284" s="187">
        <v>0</v>
      </c>
      <c r="V2284" s="189">
        <v>0</v>
      </c>
      <c r="W2284" s="189">
        <v>0</v>
      </c>
      <c r="X2284" s="188">
        <v>0</v>
      </c>
      <c r="Y2284" s="188">
        <v>0</v>
      </c>
      <c r="Z2284" s="186">
        <v>0</v>
      </c>
      <c r="AA2284" s="186">
        <v>0</v>
      </c>
      <c r="AB2284" s="186">
        <v>0</v>
      </c>
      <c r="AC2284" s="186">
        <v>0</v>
      </c>
      <c r="AD2284" s="188">
        <v>0</v>
      </c>
      <c r="AE2284" s="189">
        <v>0</v>
      </c>
      <c r="AF2284" s="189">
        <v>0</v>
      </c>
      <c r="AG2284" s="189">
        <v>0</v>
      </c>
      <c r="AH2284" s="191">
        <v>0</v>
      </c>
      <c r="AI2284" s="186">
        <v>0</v>
      </c>
      <c r="AJ2284" s="192">
        <v>7501943498846</v>
      </c>
      <c r="AK2284" s="192" t="s">
        <v>262</v>
      </c>
      <c r="AL2284" s="90" t="s">
        <v>279</v>
      </c>
      <c r="AM2284" s="75">
        <v>65511</v>
      </c>
      <c r="AO2284" s="188">
        <v>0</v>
      </c>
      <c r="AP2284" s="188">
        <v>0</v>
      </c>
      <c r="AQ2284" s="187">
        <v>0</v>
      </c>
      <c r="AR2284" s="188">
        <v>0</v>
      </c>
      <c r="AS2284" s="187">
        <v>0</v>
      </c>
      <c r="AT2284" s="188">
        <v>0</v>
      </c>
      <c r="AU2284" s="187">
        <v>0</v>
      </c>
      <c r="AV2284" s="188">
        <v>0</v>
      </c>
      <c r="AW2284" s="187">
        <v>0</v>
      </c>
      <c r="AX2284" s="188">
        <v>0</v>
      </c>
      <c r="AY2284" s="187">
        <v>0</v>
      </c>
      <c r="AZ2284" s="188">
        <v>0</v>
      </c>
      <c r="BA2284" s="187">
        <v>0</v>
      </c>
      <c r="BB2284" s="188">
        <v>0</v>
      </c>
      <c r="BC2284" s="187">
        <v>0</v>
      </c>
      <c r="BD2284" s="75"/>
      <c r="BE2284" s="75"/>
      <c r="BG2284" s="74"/>
      <c r="BH2284" s="74"/>
      <c r="BI2284" s="194"/>
      <c r="BJ2284" s="74"/>
      <c r="BK2284" s="74"/>
      <c r="BL2284" s="74"/>
    </row>
    <row r="2285" spans="1:64" ht="11.25" customHeight="1" x14ac:dyDescent="0.3">
      <c r="A2285" s="184" t="s">
        <v>2836</v>
      </c>
      <c r="B2285" s="185">
        <v>0</v>
      </c>
      <c r="C2285" s="828">
        <v>65512</v>
      </c>
      <c r="D2285" s="284">
        <v>1E-4</v>
      </c>
      <c r="E2285" s="91">
        <v>0</v>
      </c>
      <c r="F2285" s="186">
        <v>0</v>
      </c>
      <c r="G2285" s="186">
        <v>0</v>
      </c>
      <c r="H2285" s="186">
        <v>0</v>
      </c>
      <c r="I2285" s="187">
        <v>0</v>
      </c>
      <c r="J2285" s="186">
        <v>0</v>
      </c>
      <c r="K2285" s="186">
        <v>0</v>
      </c>
      <c r="L2285" s="186">
        <v>0</v>
      </c>
      <c r="M2285" s="186">
        <v>0</v>
      </c>
      <c r="N2285" s="188">
        <v>0</v>
      </c>
      <c r="O2285" s="189">
        <v>0</v>
      </c>
      <c r="P2285" s="186">
        <v>0</v>
      </c>
      <c r="Q2285" s="189">
        <v>0</v>
      </c>
      <c r="R2285" s="189">
        <v>0</v>
      </c>
      <c r="S2285" s="189">
        <v>1E-4</v>
      </c>
      <c r="T2285" s="188">
        <v>0</v>
      </c>
      <c r="U2285" s="187">
        <v>0</v>
      </c>
      <c r="V2285" s="189">
        <v>0</v>
      </c>
      <c r="W2285" s="189">
        <v>0</v>
      </c>
      <c r="X2285" s="188">
        <v>0</v>
      </c>
      <c r="Y2285" s="188">
        <v>0</v>
      </c>
      <c r="Z2285" s="186">
        <v>0</v>
      </c>
      <c r="AA2285" s="186">
        <v>0</v>
      </c>
      <c r="AB2285" s="186">
        <v>0</v>
      </c>
      <c r="AC2285" s="186">
        <v>0</v>
      </c>
      <c r="AD2285" s="188">
        <v>0</v>
      </c>
      <c r="AE2285" s="189">
        <v>0</v>
      </c>
      <c r="AF2285" s="189">
        <v>0</v>
      </c>
      <c r="AG2285" s="189">
        <v>0</v>
      </c>
      <c r="AH2285" s="191">
        <v>0</v>
      </c>
      <c r="AI2285" s="186">
        <v>0</v>
      </c>
      <c r="AJ2285" s="192">
        <v>7501943498853</v>
      </c>
      <c r="AK2285" s="192" t="s">
        <v>262</v>
      </c>
      <c r="AL2285" s="90" t="s">
        <v>279</v>
      </c>
      <c r="AM2285" s="75">
        <v>65512</v>
      </c>
      <c r="AO2285" s="188">
        <v>0</v>
      </c>
      <c r="AP2285" s="188">
        <v>0</v>
      </c>
      <c r="AQ2285" s="187">
        <v>0</v>
      </c>
      <c r="AR2285" s="188">
        <v>0</v>
      </c>
      <c r="AS2285" s="187">
        <v>0</v>
      </c>
      <c r="AT2285" s="188">
        <v>0</v>
      </c>
      <c r="AU2285" s="187">
        <v>0</v>
      </c>
      <c r="AV2285" s="188">
        <v>0</v>
      </c>
      <c r="AW2285" s="187">
        <v>0</v>
      </c>
      <c r="AX2285" s="188">
        <v>0</v>
      </c>
      <c r="AY2285" s="187">
        <v>0</v>
      </c>
      <c r="AZ2285" s="188">
        <v>0</v>
      </c>
      <c r="BA2285" s="187">
        <v>0</v>
      </c>
      <c r="BB2285" s="188">
        <v>0</v>
      </c>
      <c r="BC2285" s="187">
        <v>0</v>
      </c>
      <c r="BD2285" s="75"/>
      <c r="BE2285" s="75"/>
      <c r="BG2285" s="74"/>
      <c r="BH2285" s="74"/>
      <c r="BI2285" s="194"/>
      <c r="BJ2285" s="74"/>
      <c r="BK2285" s="74"/>
      <c r="BL2285" s="74"/>
    </row>
    <row r="2286" spans="1:64" ht="11.25" customHeight="1" x14ac:dyDescent="0.3">
      <c r="A2286" s="184" t="s">
        <v>2837</v>
      </c>
      <c r="B2286" s="185">
        <v>0</v>
      </c>
      <c r="C2286" s="828">
        <v>65513</v>
      </c>
      <c r="D2286" s="284">
        <v>1E-4</v>
      </c>
      <c r="E2286" s="91">
        <v>0</v>
      </c>
      <c r="F2286" s="186">
        <v>0</v>
      </c>
      <c r="G2286" s="186">
        <v>0</v>
      </c>
      <c r="H2286" s="186">
        <v>0</v>
      </c>
      <c r="I2286" s="187">
        <v>0</v>
      </c>
      <c r="J2286" s="186">
        <v>0</v>
      </c>
      <c r="K2286" s="186">
        <v>0</v>
      </c>
      <c r="L2286" s="186">
        <v>0</v>
      </c>
      <c r="M2286" s="186">
        <v>0</v>
      </c>
      <c r="N2286" s="188">
        <v>0</v>
      </c>
      <c r="O2286" s="189">
        <v>0</v>
      </c>
      <c r="P2286" s="186">
        <v>0</v>
      </c>
      <c r="Q2286" s="189">
        <v>0</v>
      </c>
      <c r="R2286" s="189">
        <v>0</v>
      </c>
      <c r="S2286" s="189">
        <v>1E-4</v>
      </c>
      <c r="T2286" s="188">
        <v>0</v>
      </c>
      <c r="U2286" s="187">
        <v>0</v>
      </c>
      <c r="V2286" s="189">
        <v>0</v>
      </c>
      <c r="W2286" s="189">
        <v>0</v>
      </c>
      <c r="X2286" s="188">
        <v>0</v>
      </c>
      <c r="Y2286" s="188">
        <v>0</v>
      </c>
      <c r="Z2286" s="186">
        <v>0</v>
      </c>
      <c r="AA2286" s="186">
        <v>0</v>
      </c>
      <c r="AB2286" s="186">
        <v>0</v>
      </c>
      <c r="AC2286" s="186">
        <v>0</v>
      </c>
      <c r="AD2286" s="188">
        <v>0</v>
      </c>
      <c r="AE2286" s="189">
        <v>0</v>
      </c>
      <c r="AF2286" s="189">
        <v>0</v>
      </c>
      <c r="AG2286" s="189">
        <v>0</v>
      </c>
      <c r="AH2286" s="191">
        <v>0</v>
      </c>
      <c r="AI2286" s="186">
        <v>0</v>
      </c>
      <c r="AJ2286" s="192">
        <v>7501943498860</v>
      </c>
      <c r="AK2286" s="192" t="s">
        <v>262</v>
      </c>
      <c r="AL2286" s="90" t="s">
        <v>279</v>
      </c>
      <c r="AM2286" s="75">
        <v>65513</v>
      </c>
      <c r="AO2286" s="188">
        <v>0</v>
      </c>
      <c r="AP2286" s="188">
        <v>0</v>
      </c>
      <c r="AQ2286" s="187">
        <v>0</v>
      </c>
      <c r="AR2286" s="188">
        <v>0</v>
      </c>
      <c r="AS2286" s="187">
        <v>0</v>
      </c>
      <c r="AT2286" s="188">
        <v>0</v>
      </c>
      <c r="AU2286" s="187">
        <v>0</v>
      </c>
      <c r="AV2286" s="188">
        <v>0</v>
      </c>
      <c r="AW2286" s="187">
        <v>0</v>
      </c>
      <c r="AX2286" s="188">
        <v>0</v>
      </c>
      <c r="AY2286" s="187">
        <v>0</v>
      </c>
      <c r="AZ2286" s="188">
        <v>0</v>
      </c>
      <c r="BA2286" s="187">
        <v>0</v>
      </c>
      <c r="BB2286" s="188">
        <v>0</v>
      </c>
      <c r="BC2286" s="187">
        <v>0</v>
      </c>
      <c r="BD2286" s="75"/>
      <c r="BE2286" s="75"/>
      <c r="BG2286" s="74"/>
      <c r="BH2286" s="74"/>
      <c r="BI2286" s="194"/>
      <c r="BJ2286" s="74"/>
      <c r="BK2286" s="74"/>
      <c r="BL2286" s="74"/>
    </row>
    <row r="2287" spans="1:64" s="77" customFormat="1" ht="11.25" customHeight="1" x14ac:dyDescent="0.2">
      <c r="A2287" s="184" t="s">
        <v>2838</v>
      </c>
      <c r="B2287" s="185">
        <v>0</v>
      </c>
      <c r="C2287" s="829">
        <v>65514</v>
      </c>
      <c r="D2287" s="284">
        <v>1E-4</v>
      </c>
      <c r="E2287" s="91">
        <v>0</v>
      </c>
      <c r="F2287" s="186">
        <v>0</v>
      </c>
      <c r="G2287" s="186">
        <v>0</v>
      </c>
      <c r="H2287" s="186">
        <v>0</v>
      </c>
      <c r="I2287" s="187">
        <v>0</v>
      </c>
      <c r="J2287" s="186">
        <v>0</v>
      </c>
      <c r="K2287" s="186">
        <v>0</v>
      </c>
      <c r="L2287" s="186">
        <v>0</v>
      </c>
      <c r="M2287" s="186">
        <v>0</v>
      </c>
      <c r="N2287" s="188">
        <v>0</v>
      </c>
      <c r="O2287" s="189">
        <v>0</v>
      </c>
      <c r="P2287" s="186">
        <v>0</v>
      </c>
      <c r="Q2287" s="189">
        <v>0</v>
      </c>
      <c r="R2287" s="189">
        <v>0</v>
      </c>
      <c r="S2287" s="189">
        <v>1E-4</v>
      </c>
      <c r="T2287" s="188">
        <v>0</v>
      </c>
      <c r="U2287" s="187">
        <v>0</v>
      </c>
      <c r="V2287" s="189">
        <v>0</v>
      </c>
      <c r="W2287" s="189">
        <v>0</v>
      </c>
      <c r="X2287" s="188">
        <v>0</v>
      </c>
      <c r="Y2287" s="188">
        <v>0</v>
      </c>
      <c r="Z2287" s="186">
        <v>0</v>
      </c>
      <c r="AA2287" s="186">
        <v>0</v>
      </c>
      <c r="AB2287" s="186">
        <v>0</v>
      </c>
      <c r="AC2287" s="186">
        <v>0</v>
      </c>
      <c r="AD2287" s="188">
        <v>0</v>
      </c>
      <c r="AE2287" s="189">
        <v>0</v>
      </c>
      <c r="AF2287" s="189">
        <v>0</v>
      </c>
      <c r="AG2287" s="189">
        <v>0</v>
      </c>
      <c r="AH2287" s="191">
        <v>0</v>
      </c>
      <c r="AI2287" s="186">
        <v>0</v>
      </c>
      <c r="AJ2287" s="192">
        <v>7501943498877</v>
      </c>
      <c r="AK2287" s="192" t="s">
        <v>262</v>
      </c>
      <c r="AL2287" s="90"/>
      <c r="AM2287" s="75">
        <v>65514</v>
      </c>
      <c r="AN2287" s="76"/>
      <c r="AO2287" s="188">
        <v>0</v>
      </c>
      <c r="AP2287" s="188">
        <v>0</v>
      </c>
      <c r="AQ2287" s="187">
        <v>0</v>
      </c>
      <c r="AR2287" s="188">
        <v>0</v>
      </c>
      <c r="AS2287" s="187">
        <v>0</v>
      </c>
      <c r="AT2287" s="188">
        <v>0</v>
      </c>
      <c r="AU2287" s="187">
        <v>0</v>
      </c>
      <c r="AV2287" s="188">
        <v>0</v>
      </c>
      <c r="AW2287" s="187">
        <v>0</v>
      </c>
      <c r="AX2287" s="188">
        <v>0</v>
      </c>
      <c r="AY2287" s="187">
        <v>0</v>
      </c>
      <c r="AZ2287" s="188">
        <v>0</v>
      </c>
      <c r="BA2287" s="187">
        <v>0</v>
      </c>
      <c r="BB2287" s="188">
        <v>0</v>
      </c>
      <c r="BC2287" s="187">
        <v>0</v>
      </c>
      <c r="BD2287" s="75"/>
      <c r="BE2287" s="75"/>
      <c r="BF2287" s="55"/>
      <c r="BG2287" s="74"/>
      <c r="BH2287" s="74"/>
      <c r="BI2287" s="194"/>
      <c r="BJ2287" s="74"/>
      <c r="BK2287" s="74"/>
      <c r="BL2287" s="74"/>
    </row>
    <row r="2288" spans="1:64" s="77" customFormat="1" ht="11.25" customHeight="1" x14ac:dyDescent="0.2">
      <c r="A2288" s="149" t="s">
        <v>56</v>
      </c>
      <c r="B2288" s="169">
        <v>0</v>
      </c>
      <c r="C2288" s="871"/>
      <c r="D2288" s="379">
        <v>7957.6864000000005</v>
      </c>
      <c r="E2288" s="220">
        <v>0</v>
      </c>
      <c r="F2288" s="221">
        <v>0</v>
      </c>
      <c r="G2288" s="221">
        <v>0</v>
      </c>
      <c r="H2288" s="221">
        <v>0</v>
      </c>
      <c r="I2288" s="222">
        <v>0</v>
      </c>
      <c r="J2288" s="223">
        <v>0</v>
      </c>
      <c r="K2288" s="221">
        <v>0</v>
      </c>
      <c r="L2288" s="221">
        <v>0</v>
      </c>
      <c r="M2288" s="221">
        <v>0</v>
      </c>
      <c r="N2288" s="223">
        <v>0</v>
      </c>
      <c r="O2288" s="224">
        <v>0</v>
      </c>
      <c r="P2288" s="221">
        <v>0</v>
      </c>
      <c r="Q2288" s="224">
        <v>0</v>
      </c>
      <c r="R2288" s="224">
        <v>0</v>
      </c>
      <c r="S2288" s="221">
        <v>7957.6864000000005</v>
      </c>
      <c r="T2288" s="223">
        <v>7957.6859999999997</v>
      </c>
      <c r="U2288" s="222">
        <v>0</v>
      </c>
      <c r="V2288" s="224">
        <v>0</v>
      </c>
      <c r="W2288" s="224">
        <v>0</v>
      </c>
      <c r="X2288" s="223">
        <v>7957.6859999999997</v>
      </c>
      <c r="Y2288" s="223">
        <v>7957.6859999999997</v>
      </c>
      <c r="Z2288" s="221">
        <v>0</v>
      </c>
      <c r="AA2288" s="221">
        <v>0</v>
      </c>
      <c r="AB2288" s="221">
        <v>0</v>
      </c>
      <c r="AC2288" s="221">
        <v>0</v>
      </c>
      <c r="AD2288" s="223">
        <v>0</v>
      </c>
      <c r="AE2288" s="224">
        <v>0</v>
      </c>
      <c r="AF2288" s="224">
        <v>0</v>
      </c>
      <c r="AG2288" s="224">
        <v>0</v>
      </c>
      <c r="AH2288" s="224">
        <v>0</v>
      </c>
      <c r="AI2288" s="476">
        <v>0</v>
      </c>
      <c r="AJ2288" s="192">
        <v>0</v>
      </c>
      <c r="AK2288" s="192">
        <v>0</v>
      </c>
      <c r="AL2288" s="90"/>
      <c r="AM2288" s="75">
        <v>0</v>
      </c>
      <c r="AN2288" s="76" t="s">
        <v>616</v>
      </c>
      <c r="AO2288" s="223">
        <v>0</v>
      </c>
      <c r="AP2288" s="223">
        <v>0</v>
      </c>
      <c r="AQ2288" s="222">
        <v>0</v>
      </c>
      <c r="AR2288" s="223">
        <v>0</v>
      </c>
      <c r="AS2288" s="222">
        <v>0</v>
      </c>
      <c r="AT2288" s="223">
        <v>0</v>
      </c>
      <c r="AU2288" s="222">
        <v>0</v>
      </c>
      <c r="AV2288" s="223">
        <v>0</v>
      </c>
      <c r="AW2288" s="222">
        <v>0</v>
      </c>
      <c r="AX2288" s="223">
        <v>0</v>
      </c>
      <c r="AY2288" s="222">
        <v>0</v>
      </c>
      <c r="AZ2288" s="223">
        <v>0</v>
      </c>
      <c r="BA2288" s="222">
        <v>0</v>
      </c>
      <c r="BB2288" s="223">
        <v>0</v>
      </c>
      <c r="BC2288" s="222">
        <v>0</v>
      </c>
      <c r="BD2288" s="75"/>
      <c r="BE2288" s="75"/>
      <c r="BF2288" s="55"/>
      <c r="BG2288" s="74"/>
      <c r="BH2288" s="74"/>
      <c r="BI2288" s="194"/>
      <c r="BJ2288" s="74"/>
      <c r="BK2288" s="74"/>
      <c r="BL2288" s="74"/>
    </row>
    <row r="2289" spans="1:64" s="77" customFormat="1" ht="11.25" customHeight="1" x14ac:dyDescent="0.2">
      <c r="A2289" s="228" t="s">
        <v>42</v>
      </c>
      <c r="B2289" s="229">
        <v>0</v>
      </c>
      <c r="C2289" s="864"/>
      <c r="D2289" s="330">
        <v>1406641.3677000005</v>
      </c>
      <c r="E2289" s="231">
        <v>19.671124200498323</v>
      </c>
      <c r="F2289" s="232">
        <v>2353823</v>
      </c>
      <c r="G2289" s="232">
        <v>2204700</v>
      </c>
      <c r="H2289" s="232">
        <v>498146.60381374357</v>
      </c>
      <c r="I2289" s="233">
        <v>22.594756829216838</v>
      </c>
      <c r="J2289" s="232">
        <v>2091658.379</v>
      </c>
      <c r="K2289" s="232">
        <v>2145237.8929075645</v>
      </c>
      <c r="L2289" s="232">
        <v>327874.85100000002</v>
      </c>
      <c r="M2289" s="233">
        <v>15.28384577225663</v>
      </c>
      <c r="N2289" s="234">
        <v>20156.311999999998</v>
      </c>
      <c r="O2289" s="235">
        <v>128982.56200000001</v>
      </c>
      <c r="P2289" s="232">
        <v>168808.42199999999</v>
      </c>
      <c r="Q2289" s="235">
        <v>23.745907935379922</v>
      </c>
      <c r="R2289" s="235">
        <v>214.00293785397548</v>
      </c>
      <c r="S2289" s="235">
        <v>1427377.7981477436</v>
      </c>
      <c r="T2289" s="234">
        <v>1535222.4680000001</v>
      </c>
      <c r="U2289" s="233">
        <v>21.469261843765373</v>
      </c>
      <c r="V2289" s="235">
        <v>127229.60000000002</v>
      </c>
      <c r="W2289" s="235">
        <v>20806.580999999998</v>
      </c>
      <c r="X2289" s="235">
        <v>1387791.0870000001</v>
      </c>
      <c r="Y2289" s="234">
        <v>242949.05699999997</v>
      </c>
      <c r="Z2289" s="232">
        <v>220488.48800000004</v>
      </c>
      <c r="AA2289" s="232">
        <v>3018.4929999999995</v>
      </c>
      <c r="AB2289" s="232">
        <v>4732.5183732956893</v>
      </c>
      <c r="AC2289" s="232">
        <v>9280.0009219032818</v>
      </c>
      <c r="AD2289" s="234">
        <v>21881.370000000003</v>
      </c>
      <c r="AE2289" s="235">
        <v>1363.546</v>
      </c>
      <c r="AF2289" s="235">
        <v>1363.546</v>
      </c>
      <c r="AG2289" s="235">
        <v>192.52100000000002</v>
      </c>
      <c r="AH2289" s="235">
        <v>0</v>
      </c>
      <c r="AI2289" s="235">
        <v>1541344.091</v>
      </c>
      <c r="AJ2289" s="192">
        <v>0</v>
      </c>
      <c r="AK2289" s="192">
        <v>0</v>
      </c>
      <c r="AL2289" s="90"/>
      <c r="AM2289" s="75">
        <v>0</v>
      </c>
      <c r="AN2289" s="76" t="s">
        <v>617</v>
      </c>
      <c r="AO2289" s="234">
        <v>0</v>
      </c>
      <c r="AP2289" s="234">
        <v>0</v>
      </c>
      <c r="AQ2289" s="233">
        <v>0</v>
      </c>
      <c r="AR2289" s="234">
        <v>0</v>
      </c>
      <c r="AS2289" s="233">
        <v>0</v>
      </c>
      <c r="AT2289" s="234">
        <v>0</v>
      </c>
      <c r="AU2289" s="233">
        <v>0</v>
      </c>
      <c r="AV2289" s="234">
        <v>0</v>
      </c>
      <c r="AW2289" s="233">
        <v>0</v>
      </c>
      <c r="AX2289" s="234">
        <v>0</v>
      </c>
      <c r="AY2289" s="233">
        <v>0</v>
      </c>
      <c r="AZ2289" s="234">
        <v>0</v>
      </c>
      <c r="BA2289" s="233">
        <v>0</v>
      </c>
      <c r="BB2289" s="234">
        <v>0</v>
      </c>
      <c r="BC2289" s="233">
        <v>0</v>
      </c>
      <c r="BD2289" s="75"/>
      <c r="BE2289" s="75"/>
      <c r="BF2289" s="55"/>
      <c r="BG2289" s="74"/>
      <c r="BH2289" s="74"/>
      <c r="BI2289" s="194"/>
      <c r="BJ2289" s="74"/>
      <c r="BK2289" s="74"/>
      <c r="BL2289" s="74"/>
    </row>
    <row r="2290" spans="1:64" ht="11.25" customHeight="1" x14ac:dyDescent="0.3">
      <c r="A2290" s="236"/>
      <c r="B2290" s="237">
        <v>0</v>
      </c>
      <c r="C2290" s="865"/>
      <c r="D2290" s="331"/>
      <c r="E2290" s="239">
        <v>0</v>
      </c>
      <c r="F2290" s="240"/>
      <c r="G2290" s="223">
        <v>71119.354838709682</v>
      </c>
      <c r="H2290" s="222">
        <v>67932.170164154304</v>
      </c>
      <c r="I2290" s="241"/>
      <c r="J2290" s="240"/>
      <c r="K2290" s="240"/>
      <c r="L2290" s="240"/>
      <c r="M2290" s="240">
        <v>0</v>
      </c>
      <c r="N2290" s="242"/>
      <c r="O2290" s="243"/>
      <c r="P2290" s="240">
        <v>0</v>
      </c>
      <c r="Q2290" s="243">
        <v>0</v>
      </c>
      <c r="R2290" s="243">
        <v>0</v>
      </c>
      <c r="S2290" s="243"/>
      <c r="T2290" s="242"/>
      <c r="U2290" s="241">
        <v>0</v>
      </c>
      <c r="V2290" s="243"/>
      <c r="W2290" s="243"/>
      <c r="X2290" s="242">
        <v>0</v>
      </c>
      <c r="Y2290" s="242"/>
      <c r="Z2290" s="240"/>
      <c r="AA2290" s="240"/>
      <c r="AB2290" s="240"/>
      <c r="AC2290" s="240"/>
      <c r="AD2290" s="242"/>
      <c r="AE2290" s="243"/>
      <c r="AF2290" s="243"/>
      <c r="AG2290" s="243"/>
      <c r="AH2290" s="243">
        <v>0</v>
      </c>
      <c r="AI2290" s="225"/>
      <c r="AJ2290" s="192">
        <v>0</v>
      </c>
      <c r="AK2290" s="192">
        <v>0</v>
      </c>
      <c r="AM2290" s="75">
        <v>0</v>
      </c>
      <c r="AO2290" s="242">
        <v>0</v>
      </c>
      <c r="AP2290" s="242">
        <v>0</v>
      </c>
      <c r="AQ2290" s="241">
        <v>0</v>
      </c>
      <c r="AR2290" s="242">
        <v>0</v>
      </c>
      <c r="AS2290" s="241">
        <v>0</v>
      </c>
      <c r="AT2290" s="242">
        <v>0</v>
      </c>
      <c r="AU2290" s="241">
        <v>0</v>
      </c>
      <c r="AV2290" s="242">
        <v>0</v>
      </c>
      <c r="AW2290" s="241">
        <v>0</v>
      </c>
      <c r="AX2290" s="242">
        <v>0</v>
      </c>
      <c r="AY2290" s="241">
        <v>0</v>
      </c>
      <c r="AZ2290" s="242">
        <v>0</v>
      </c>
      <c r="BA2290" s="241">
        <v>0</v>
      </c>
      <c r="BB2290" s="242">
        <v>0</v>
      </c>
      <c r="BC2290" s="241">
        <v>0</v>
      </c>
      <c r="BD2290" s="75"/>
      <c r="BE2290" s="75"/>
      <c r="BG2290" s="74"/>
      <c r="BH2290" s="74"/>
      <c r="BI2290" s="194"/>
      <c r="BJ2290" s="74"/>
      <c r="BL2290" s="186"/>
    </row>
    <row r="2291" spans="1:64" ht="11.25" customHeight="1" x14ac:dyDescent="0.3">
      <c r="A2291" s="244" t="s">
        <v>2839</v>
      </c>
      <c r="B2291" s="245">
        <v>0</v>
      </c>
      <c r="C2291" s="921">
        <v>93512</v>
      </c>
      <c r="D2291" s="365">
        <v>1E-4</v>
      </c>
      <c r="E2291" s="247">
        <v>0</v>
      </c>
      <c r="F2291" s="190">
        <v>0</v>
      </c>
      <c r="G2291" s="248">
        <v>0</v>
      </c>
      <c r="H2291" s="248">
        <v>0</v>
      </c>
      <c r="I2291" s="249">
        <v>0</v>
      </c>
      <c r="J2291" s="190">
        <v>0</v>
      </c>
      <c r="K2291" s="248">
        <v>0</v>
      </c>
      <c r="L2291" s="248">
        <v>0</v>
      </c>
      <c r="M2291" s="248">
        <v>0</v>
      </c>
      <c r="N2291" s="190">
        <v>0</v>
      </c>
      <c r="O2291" s="250">
        <v>24.799999999999997</v>
      </c>
      <c r="P2291" s="250">
        <v>24.799999999999997</v>
      </c>
      <c r="Q2291" s="250">
        <v>0</v>
      </c>
      <c r="R2291" s="250">
        <v>0</v>
      </c>
      <c r="S2291" s="250">
        <v>1E-4</v>
      </c>
      <c r="T2291" s="190">
        <v>0</v>
      </c>
      <c r="U2291" s="249">
        <v>0</v>
      </c>
      <c r="V2291" s="250">
        <v>0</v>
      </c>
      <c r="W2291" s="250">
        <v>0</v>
      </c>
      <c r="X2291" s="250">
        <v>0</v>
      </c>
      <c r="Y2291" s="190">
        <v>0</v>
      </c>
      <c r="Z2291" s="248">
        <v>0</v>
      </c>
      <c r="AA2291" s="248">
        <v>0</v>
      </c>
      <c r="AB2291" s="248">
        <v>0</v>
      </c>
      <c r="AC2291" s="249">
        <v>0</v>
      </c>
      <c r="AD2291" s="250">
        <v>0</v>
      </c>
      <c r="AE2291" s="250">
        <v>0</v>
      </c>
      <c r="AF2291" s="250">
        <v>0</v>
      </c>
      <c r="AG2291" s="250">
        <v>0</v>
      </c>
      <c r="AH2291" s="251">
        <v>0</v>
      </c>
      <c r="AI2291" s="476">
        <v>0</v>
      </c>
      <c r="AJ2291" s="192">
        <v>7501943453265</v>
      </c>
      <c r="AK2291" s="192" t="s">
        <v>262</v>
      </c>
      <c r="AM2291" s="75">
        <v>93512</v>
      </c>
      <c r="AO2291" s="190">
        <v>0</v>
      </c>
      <c r="AP2291" s="190">
        <v>0</v>
      </c>
      <c r="AQ2291" s="249">
        <v>0</v>
      </c>
      <c r="AR2291" s="190">
        <v>0</v>
      </c>
      <c r="AS2291" s="249">
        <v>0</v>
      </c>
      <c r="AT2291" s="190">
        <v>0</v>
      </c>
      <c r="AU2291" s="249">
        <v>0</v>
      </c>
      <c r="AV2291" s="190">
        <v>0</v>
      </c>
      <c r="AW2291" s="249">
        <v>0</v>
      </c>
      <c r="AX2291" s="190">
        <v>0</v>
      </c>
      <c r="AY2291" s="249">
        <v>0</v>
      </c>
      <c r="AZ2291" s="190">
        <v>0</v>
      </c>
      <c r="BA2291" s="249">
        <v>0</v>
      </c>
      <c r="BB2291" s="190">
        <v>0</v>
      </c>
      <c r="BC2291" s="249">
        <v>0</v>
      </c>
      <c r="BD2291" s="75"/>
      <c r="BE2291" s="75"/>
      <c r="BG2291" s="74"/>
      <c r="BH2291" s="74"/>
      <c r="BI2291" s="194"/>
      <c r="BJ2291" s="74"/>
    </row>
    <row r="2292" spans="1:64" ht="11.25" customHeight="1" x14ac:dyDescent="0.3">
      <c r="A2292" s="184" t="s">
        <v>2840</v>
      </c>
      <c r="B2292" s="185">
        <v>0</v>
      </c>
      <c r="C2292" s="916">
        <v>70832</v>
      </c>
      <c r="D2292" s="284">
        <v>1428.3999999999999</v>
      </c>
      <c r="E2292" s="91">
        <v>28.611107401818732</v>
      </c>
      <c r="F2292" s="186">
        <v>2000</v>
      </c>
      <c r="G2292" s="186">
        <v>2000</v>
      </c>
      <c r="H2292" s="186">
        <v>0</v>
      </c>
      <c r="I2292" s="187">
        <v>0</v>
      </c>
      <c r="J2292" s="186">
        <v>0</v>
      </c>
      <c r="K2292" s="186">
        <v>1497.7400000000002</v>
      </c>
      <c r="L2292" s="186">
        <v>566.40000000000009</v>
      </c>
      <c r="M2292" s="186">
        <v>37.816977579553196</v>
      </c>
      <c r="N2292" s="188">
        <v>0</v>
      </c>
      <c r="O2292" s="189">
        <v>0</v>
      </c>
      <c r="P2292" s="186">
        <v>0</v>
      </c>
      <c r="Q2292" s="189">
        <v>0</v>
      </c>
      <c r="R2292" s="189">
        <v>0</v>
      </c>
      <c r="S2292" s="189">
        <v>861.99999999999977</v>
      </c>
      <c r="T2292" s="188">
        <v>857.19999999999982</v>
      </c>
      <c r="U2292" s="187">
        <v>17.169869269699674</v>
      </c>
      <c r="V2292" s="189">
        <v>12.8</v>
      </c>
      <c r="W2292" s="189">
        <v>0</v>
      </c>
      <c r="X2292" s="188">
        <v>844.39999999999986</v>
      </c>
      <c r="Y2292" s="188">
        <v>0</v>
      </c>
      <c r="Z2292" s="186">
        <v>76.8</v>
      </c>
      <c r="AA2292" s="186">
        <v>0</v>
      </c>
      <c r="AB2292" s="186">
        <v>0</v>
      </c>
      <c r="AC2292" s="186">
        <v>0</v>
      </c>
      <c r="AD2292" s="188">
        <v>50.799999999999955</v>
      </c>
      <c r="AE2292" s="189">
        <v>0</v>
      </c>
      <c r="AF2292" s="189">
        <v>0</v>
      </c>
      <c r="AG2292" s="189">
        <v>0</v>
      </c>
      <c r="AH2292" s="191">
        <v>0</v>
      </c>
      <c r="AI2292" s="476">
        <v>0</v>
      </c>
      <c r="AJ2292" s="192">
        <v>7501943453265</v>
      </c>
      <c r="AK2292" s="192">
        <v>93512</v>
      </c>
      <c r="AM2292" s="75">
        <v>70832</v>
      </c>
      <c r="AO2292" s="188">
        <v>1780</v>
      </c>
      <c r="AP2292" s="188">
        <v>2233.6</v>
      </c>
      <c r="AQ2292" s="187">
        <v>183.439523924502</v>
      </c>
      <c r="AR2292" s="188">
        <v>1984.8000000000002</v>
      </c>
      <c r="AS2292" s="187">
        <v>168.39747505599675</v>
      </c>
      <c r="AT2292" s="188">
        <v>1121.5999999999999</v>
      </c>
      <c r="AU2292" s="187">
        <v>85.378348793695878</v>
      </c>
      <c r="AV2292" s="188">
        <v>2545.1999999999998</v>
      </c>
      <c r="AW2292" s="187">
        <v>193.3083356055088</v>
      </c>
      <c r="AX2292" s="188">
        <v>1696.8</v>
      </c>
      <c r="AY2292" s="187">
        <v>159.09463824440832</v>
      </c>
      <c r="AZ2292" s="188">
        <v>2355.6000000000004</v>
      </c>
      <c r="BA2292" s="187">
        <v>229.42651163787309</v>
      </c>
      <c r="BB2292" s="188">
        <v>2332.8000000000002</v>
      </c>
      <c r="BC2292" s="187">
        <v>226.24250077101684</v>
      </c>
      <c r="BD2292" s="75"/>
      <c r="BE2292" s="75"/>
      <c r="BG2292" s="74"/>
      <c r="BH2292" s="74"/>
      <c r="BI2292" s="194"/>
      <c r="BJ2292" s="74"/>
    </row>
    <row r="2293" spans="1:64" ht="11.25" customHeight="1" x14ac:dyDescent="0.3">
      <c r="A2293" s="344" t="s">
        <v>2841</v>
      </c>
      <c r="B2293" s="345">
        <v>0</v>
      </c>
      <c r="C2293" s="922">
        <v>93530</v>
      </c>
      <c r="D2293" s="389">
        <v>1E-4</v>
      </c>
      <c r="E2293" s="347">
        <v>0</v>
      </c>
      <c r="F2293" s="348">
        <v>0</v>
      </c>
      <c r="G2293" s="348">
        <v>0</v>
      </c>
      <c r="H2293" s="348">
        <v>0</v>
      </c>
      <c r="I2293" s="349">
        <v>0</v>
      </c>
      <c r="J2293" s="348">
        <v>0</v>
      </c>
      <c r="K2293" s="348">
        <v>0</v>
      </c>
      <c r="L2293" s="348">
        <v>0</v>
      </c>
      <c r="M2293" s="348">
        <v>0</v>
      </c>
      <c r="N2293" s="350">
        <v>0</v>
      </c>
      <c r="O2293" s="351">
        <v>45.12</v>
      </c>
      <c r="P2293" s="348">
        <v>45.12</v>
      </c>
      <c r="Q2293" s="351">
        <v>0</v>
      </c>
      <c r="R2293" s="351">
        <v>0</v>
      </c>
      <c r="S2293" s="351">
        <v>1E-4</v>
      </c>
      <c r="T2293" s="350">
        <v>0</v>
      </c>
      <c r="U2293" s="349">
        <v>0</v>
      </c>
      <c r="V2293" s="351">
        <v>0</v>
      </c>
      <c r="W2293" s="351">
        <v>0</v>
      </c>
      <c r="X2293" s="350">
        <v>0</v>
      </c>
      <c r="Y2293" s="350">
        <v>0</v>
      </c>
      <c r="Z2293" s="348">
        <v>0</v>
      </c>
      <c r="AA2293" s="348">
        <v>0</v>
      </c>
      <c r="AB2293" s="348">
        <v>0</v>
      </c>
      <c r="AC2293" s="348">
        <v>0</v>
      </c>
      <c r="AD2293" s="350">
        <v>0</v>
      </c>
      <c r="AE2293" s="351">
        <v>0</v>
      </c>
      <c r="AF2293" s="351">
        <v>0</v>
      </c>
      <c r="AG2293" s="351">
        <v>0</v>
      </c>
      <c r="AH2293" s="352">
        <v>0</v>
      </c>
      <c r="AI2293" s="476">
        <v>0</v>
      </c>
      <c r="AJ2293" s="192">
        <v>7501943453845</v>
      </c>
      <c r="AK2293" s="192" t="s">
        <v>262</v>
      </c>
      <c r="AM2293" s="75">
        <v>93530</v>
      </c>
      <c r="AO2293" s="188">
        <v>0</v>
      </c>
      <c r="AP2293" s="188">
        <v>0</v>
      </c>
      <c r="AQ2293" s="187">
        <v>0</v>
      </c>
      <c r="AR2293" s="188">
        <v>0</v>
      </c>
      <c r="AS2293" s="187">
        <v>0</v>
      </c>
      <c r="AT2293" s="188">
        <v>0</v>
      </c>
      <c r="AU2293" s="187">
        <v>0</v>
      </c>
      <c r="AV2293" s="188">
        <v>0</v>
      </c>
      <c r="AW2293" s="187">
        <v>0</v>
      </c>
      <c r="AX2293" s="188">
        <v>0</v>
      </c>
      <c r="AY2293" s="187">
        <v>0</v>
      </c>
      <c r="AZ2293" s="188">
        <v>0</v>
      </c>
      <c r="BA2293" s="187">
        <v>0</v>
      </c>
      <c r="BB2293" s="188">
        <v>0</v>
      </c>
      <c r="BC2293" s="187">
        <v>0</v>
      </c>
      <c r="BD2293" s="75"/>
      <c r="BE2293" s="75"/>
      <c r="BG2293" s="74"/>
      <c r="BH2293" s="74"/>
      <c r="BI2293" s="194"/>
      <c r="BJ2293" s="74"/>
    </row>
    <row r="2294" spans="1:64" ht="11.25" customHeight="1" x14ac:dyDescent="0.3">
      <c r="A2294" s="333" t="s">
        <v>2842</v>
      </c>
      <c r="B2294" s="334">
        <v>0</v>
      </c>
      <c r="C2294" s="923">
        <v>70833</v>
      </c>
      <c r="D2294" s="390">
        <v>5722.56</v>
      </c>
      <c r="E2294" s="336">
        <v>35.27532029470072</v>
      </c>
      <c r="F2294" s="338">
        <v>4000</v>
      </c>
      <c r="G2294" s="338">
        <v>4000</v>
      </c>
      <c r="H2294" s="338">
        <v>0</v>
      </c>
      <c r="I2294" s="339">
        <v>0</v>
      </c>
      <c r="J2294" s="338">
        <v>0</v>
      </c>
      <c r="K2294" s="338">
        <v>4866.7679999999991</v>
      </c>
      <c r="L2294" s="338">
        <v>284.16000000000003</v>
      </c>
      <c r="M2294" s="338">
        <v>5.8387825349389999</v>
      </c>
      <c r="N2294" s="337">
        <v>0</v>
      </c>
      <c r="O2294" s="340">
        <v>0</v>
      </c>
      <c r="P2294" s="338">
        <v>3.36</v>
      </c>
      <c r="Q2294" s="340">
        <v>0</v>
      </c>
      <c r="R2294" s="340">
        <v>0</v>
      </c>
      <c r="S2294" s="340">
        <v>5438.4000000000005</v>
      </c>
      <c r="T2294" s="337">
        <v>5437.9199999999992</v>
      </c>
      <c r="U2294" s="339">
        <v>33.520726691718195</v>
      </c>
      <c r="V2294" s="340">
        <v>0</v>
      </c>
      <c r="W2294" s="340">
        <v>3.36</v>
      </c>
      <c r="X2294" s="337">
        <v>5434.5599999999995</v>
      </c>
      <c r="Y2294" s="337">
        <v>1317.6</v>
      </c>
      <c r="Z2294" s="338">
        <v>576</v>
      </c>
      <c r="AA2294" s="338">
        <v>0</v>
      </c>
      <c r="AB2294" s="338">
        <v>0</v>
      </c>
      <c r="AC2294" s="338">
        <v>0</v>
      </c>
      <c r="AD2294" s="337">
        <v>80.159999999999911</v>
      </c>
      <c r="AE2294" s="340">
        <v>0</v>
      </c>
      <c r="AF2294" s="340">
        <v>0</v>
      </c>
      <c r="AG2294" s="340">
        <v>0</v>
      </c>
      <c r="AH2294" s="341">
        <v>0</v>
      </c>
      <c r="AI2294" s="476"/>
      <c r="AJ2294" s="192">
        <v>7501943453845</v>
      </c>
      <c r="AK2294" s="192">
        <v>93530</v>
      </c>
      <c r="AM2294" s="75">
        <v>70833</v>
      </c>
      <c r="AO2294" s="188">
        <v>4643.6799999999994</v>
      </c>
      <c r="AP2294" s="188">
        <v>4616.16</v>
      </c>
      <c r="AQ2294" s="187">
        <v>106.46776152140296</v>
      </c>
      <c r="AR2294" s="188">
        <v>4049.2799999999997</v>
      </c>
      <c r="AS2294" s="187">
        <v>91.853900469831174</v>
      </c>
      <c r="AT2294" s="188">
        <v>5265.6</v>
      </c>
      <c r="AU2294" s="187">
        <v>122.55967615346589</v>
      </c>
      <c r="AV2294" s="188">
        <v>2903.04</v>
      </c>
      <c r="AW2294" s="187">
        <v>61.516997147328944</v>
      </c>
      <c r="AX2294" s="188">
        <v>3800.64</v>
      </c>
      <c r="AY2294" s="187">
        <v>88.364002103639095</v>
      </c>
      <c r="AZ2294" s="188">
        <v>6308.16</v>
      </c>
      <c r="BA2294" s="187">
        <v>150.73909988960096</v>
      </c>
      <c r="BB2294" s="188">
        <v>3979.6800000000003</v>
      </c>
      <c r="BC2294" s="187">
        <v>106.12225306592642</v>
      </c>
      <c r="BD2294" s="75"/>
      <c r="BE2294" s="75"/>
      <c r="BG2294" s="74"/>
      <c r="BH2294" s="74"/>
      <c r="BI2294" s="194"/>
      <c r="BJ2294" s="74"/>
    </row>
    <row r="2295" spans="1:64" ht="11.25" customHeight="1" x14ac:dyDescent="0.3">
      <c r="A2295" s="477" t="s">
        <v>2843</v>
      </c>
      <c r="B2295" s="345">
        <v>0</v>
      </c>
      <c r="C2295" s="924">
        <v>93544</v>
      </c>
      <c r="D2295" s="389">
        <v>1E-4</v>
      </c>
      <c r="E2295" s="347">
        <v>0</v>
      </c>
      <c r="F2295" s="350">
        <v>0</v>
      </c>
      <c r="G2295" s="348">
        <v>0</v>
      </c>
      <c r="H2295" s="348">
        <v>0</v>
      </c>
      <c r="I2295" s="349">
        <v>0</v>
      </c>
      <c r="J2295" s="348">
        <v>0</v>
      </c>
      <c r="K2295" s="348">
        <v>0</v>
      </c>
      <c r="L2295" s="348">
        <v>0</v>
      </c>
      <c r="M2295" s="349">
        <v>0</v>
      </c>
      <c r="N2295" s="350">
        <v>0</v>
      </c>
      <c r="O2295" s="351">
        <v>2.8</v>
      </c>
      <c r="P2295" s="348">
        <v>2.8</v>
      </c>
      <c r="Q2295" s="351">
        <v>0</v>
      </c>
      <c r="R2295" s="351">
        <v>0</v>
      </c>
      <c r="S2295" s="351">
        <v>1E-4</v>
      </c>
      <c r="T2295" s="350">
        <v>0</v>
      </c>
      <c r="U2295" s="349">
        <v>0</v>
      </c>
      <c r="V2295" s="351">
        <v>0</v>
      </c>
      <c r="W2295" s="351">
        <v>0</v>
      </c>
      <c r="X2295" s="351">
        <v>0</v>
      </c>
      <c r="Y2295" s="350">
        <v>0</v>
      </c>
      <c r="Z2295" s="348">
        <v>0</v>
      </c>
      <c r="AA2295" s="348">
        <v>0</v>
      </c>
      <c r="AB2295" s="348">
        <v>0</v>
      </c>
      <c r="AC2295" s="348">
        <v>0</v>
      </c>
      <c r="AD2295" s="350">
        <v>0</v>
      </c>
      <c r="AE2295" s="351">
        <v>0</v>
      </c>
      <c r="AF2295" s="351">
        <v>0</v>
      </c>
      <c r="AG2295" s="351">
        <v>0</v>
      </c>
      <c r="AH2295" s="352">
        <v>0</v>
      </c>
      <c r="AI2295" s="476">
        <v>0</v>
      </c>
      <c r="AJ2295" s="192">
        <v>7501943453746</v>
      </c>
      <c r="AK2295" s="192" t="s">
        <v>262</v>
      </c>
      <c r="AM2295" s="75">
        <v>93544</v>
      </c>
      <c r="AO2295" s="188">
        <v>0</v>
      </c>
      <c r="AP2295" s="188">
        <v>0</v>
      </c>
      <c r="AQ2295" s="187">
        <v>0</v>
      </c>
      <c r="AR2295" s="188">
        <v>0</v>
      </c>
      <c r="AS2295" s="187">
        <v>0</v>
      </c>
      <c r="AT2295" s="188">
        <v>0</v>
      </c>
      <c r="AU2295" s="187">
        <v>0</v>
      </c>
      <c r="AV2295" s="188">
        <v>0</v>
      </c>
      <c r="AW2295" s="187">
        <v>0</v>
      </c>
      <c r="AX2295" s="188">
        <v>0</v>
      </c>
      <c r="AY2295" s="187">
        <v>0</v>
      </c>
      <c r="AZ2295" s="188">
        <v>0</v>
      </c>
      <c r="BA2295" s="187">
        <v>0</v>
      </c>
      <c r="BB2295" s="188">
        <v>0</v>
      </c>
      <c r="BC2295" s="187">
        <v>0</v>
      </c>
      <c r="BD2295" s="75"/>
      <c r="BE2295" s="75"/>
      <c r="BG2295" s="74"/>
      <c r="BH2295" s="74"/>
      <c r="BI2295" s="194"/>
      <c r="BJ2295" s="74"/>
    </row>
    <row r="2296" spans="1:64" ht="11.25" customHeight="1" x14ac:dyDescent="0.3">
      <c r="A2296" s="270" t="s">
        <v>2844</v>
      </c>
      <c r="B2296" s="185">
        <v>0</v>
      </c>
      <c r="C2296" s="916">
        <v>70840</v>
      </c>
      <c r="D2296" s="284">
        <v>2.4</v>
      </c>
      <c r="E2296" s="91">
        <v>0</v>
      </c>
      <c r="F2296" s="186">
        <v>0</v>
      </c>
      <c r="G2296" s="186">
        <v>0</v>
      </c>
      <c r="H2296" s="186">
        <v>0</v>
      </c>
      <c r="I2296" s="187">
        <v>0</v>
      </c>
      <c r="J2296" s="188">
        <v>0</v>
      </c>
      <c r="K2296" s="186">
        <v>0</v>
      </c>
      <c r="L2296" s="186">
        <v>0</v>
      </c>
      <c r="M2296" s="186">
        <v>0</v>
      </c>
      <c r="N2296" s="189">
        <v>0</v>
      </c>
      <c r="O2296" s="189">
        <v>0</v>
      </c>
      <c r="P2296" s="189">
        <v>2.4</v>
      </c>
      <c r="Q2296" s="189">
        <v>0</v>
      </c>
      <c r="R2296" s="202">
        <v>0</v>
      </c>
      <c r="S2296" s="202">
        <v>2.4</v>
      </c>
      <c r="T2296" s="188">
        <v>2.4</v>
      </c>
      <c r="U2296" s="187">
        <v>0</v>
      </c>
      <c r="V2296" s="189">
        <v>0</v>
      </c>
      <c r="W2296" s="189">
        <v>2.4</v>
      </c>
      <c r="X2296" s="188">
        <v>0</v>
      </c>
      <c r="Y2296" s="188">
        <v>0</v>
      </c>
      <c r="Z2296" s="186">
        <v>0</v>
      </c>
      <c r="AA2296" s="186">
        <v>0</v>
      </c>
      <c r="AB2296" s="186">
        <v>0</v>
      </c>
      <c r="AC2296" s="187">
        <v>0</v>
      </c>
      <c r="AD2296" s="189">
        <v>0</v>
      </c>
      <c r="AE2296" s="189">
        <v>56.64</v>
      </c>
      <c r="AF2296" s="189">
        <v>56.64</v>
      </c>
      <c r="AG2296" s="189">
        <v>0</v>
      </c>
      <c r="AH2296" s="191">
        <v>0</v>
      </c>
      <c r="AI2296" s="476">
        <v>0</v>
      </c>
      <c r="AJ2296" s="192">
        <v>7501943453746</v>
      </c>
      <c r="AK2296" s="192">
        <v>93544</v>
      </c>
      <c r="AM2296" s="75">
        <v>70840</v>
      </c>
      <c r="AO2296" s="201">
        <v>0</v>
      </c>
      <c r="AP2296" s="201">
        <v>0</v>
      </c>
      <c r="AQ2296" s="200">
        <v>0</v>
      </c>
      <c r="AR2296" s="201">
        <v>0</v>
      </c>
      <c r="AS2296" s="200">
        <v>0</v>
      </c>
      <c r="AT2296" s="201">
        <v>0</v>
      </c>
      <c r="AU2296" s="200">
        <v>0</v>
      </c>
      <c r="AV2296" s="201">
        <v>-0.96</v>
      </c>
      <c r="AW2296" s="200">
        <v>0</v>
      </c>
      <c r="AX2296" s="201">
        <v>0.48</v>
      </c>
      <c r="AY2296" s="200">
        <v>0</v>
      </c>
      <c r="AZ2296" s="201">
        <v>0.48</v>
      </c>
      <c r="BA2296" s="200">
        <v>0</v>
      </c>
      <c r="BB2296" s="201">
        <v>0</v>
      </c>
      <c r="BC2296" s="200">
        <v>0</v>
      </c>
      <c r="BD2296" s="75"/>
      <c r="BE2296" s="75"/>
      <c r="BH2296" s="74"/>
      <c r="BI2296" s="194"/>
      <c r="BJ2296" s="74"/>
    </row>
    <row r="2297" spans="1:64" ht="11.25" customHeight="1" x14ac:dyDescent="0.3">
      <c r="A2297" s="478" t="s">
        <v>2845</v>
      </c>
      <c r="B2297" s="334">
        <v>0</v>
      </c>
      <c r="C2297" s="925">
        <v>70945</v>
      </c>
      <c r="D2297" s="390">
        <v>1979.2</v>
      </c>
      <c r="E2297" s="336">
        <v>46.449190330908237</v>
      </c>
      <c r="F2297" s="338">
        <v>3000</v>
      </c>
      <c r="G2297" s="338">
        <v>3000</v>
      </c>
      <c r="H2297" s="338">
        <v>1070.4000000000001</v>
      </c>
      <c r="I2297" s="339">
        <v>35.68</v>
      </c>
      <c r="J2297" s="338">
        <v>0</v>
      </c>
      <c r="K2297" s="338">
        <v>1278.3</v>
      </c>
      <c r="L2297" s="338">
        <v>322.40000000000003</v>
      </c>
      <c r="M2297" s="338">
        <v>25.220996636157402</v>
      </c>
      <c r="N2297" s="337">
        <v>0</v>
      </c>
      <c r="O2297" s="340">
        <v>0</v>
      </c>
      <c r="P2297" s="338">
        <v>4.8</v>
      </c>
      <c r="Q2297" s="340">
        <v>0</v>
      </c>
      <c r="R2297" s="340">
        <v>0</v>
      </c>
      <c r="S2297" s="340">
        <v>2727.2000000000003</v>
      </c>
      <c r="T2297" s="337">
        <v>2174</v>
      </c>
      <c r="U2297" s="339">
        <v>51.020887115700539</v>
      </c>
      <c r="V2297" s="340">
        <v>0</v>
      </c>
      <c r="W2297" s="340">
        <v>4.8</v>
      </c>
      <c r="X2297" s="337">
        <v>2169.1999999999998</v>
      </c>
      <c r="Y2297" s="337">
        <v>600.79999999999995</v>
      </c>
      <c r="Z2297" s="338">
        <v>40</v>
      </c>
      <c r="AA2297" s="338">
        <v>0</v>
      </c>
      <c r="AB2297" s="338">
        <v>94.4</v>
      </c>
      <c r="AC2297" s="338">
        <v>236</v>
      </c>
      <c r="AD2297" s="337">
        <v>45.999999999999943</v>
      </c>
      <c r="AE2297" s="340">
        <v>0</v>
      </c>
      <c r="AF2297" s="340">
        <v>0</v>
      </c>
      <c r="AG2297" s="340">
        <v>0</v>
      </c>
      <c r="AH2297" s="341">
        <v>0</v>
      </c>
      <c r="AI2297" s="476">
        <v>0</v>
      </c>
      <c r="AJ2297" s="192">
        <v>7501943453746</v>
      </c>
      <c r="AK2297" s="192">
        <v>93544</v>
      </c>
      <c r="AM2297" s="75">
        <v>70945</v>
      </c>
      <c r="AO2297" s="188">
        <v>1432.2666666666667</v>
      </c>
      <c r="AP2297" s="188">
        <v>1459.6</v>
      </c>
      <c r="AQ2297" s="187">
        <v>65.906814735745087</v>
      </c>
      <c r="AR2297" s="188">
        <v>1735.6</v>
      </c>
      <c r="AS2297" s="187">
        <v>79.137530412959663</v>
      </c>
      <c r="AT2297" s="188">
        <v>1101.6000000000001</v>
      </c>
      <c r="AU2297" s="187">
        <v>52.865947678260618</v>
      </c>
      <c r="AV2297" s="188">
        <v>1053.1999999999998</v>
      </c>
      <c r="AW2297" s="187">
        <v>47.792045610274286</v>
      </c>
      <c r="AX2297" s="188">
        <v>1000.8</v>
      </c>
      <c r="AY2297" s="187">
        <v>46.543122146861961</v>
      </c>
      <c r="AZ2297" s="188">
        <v>1852</v>
      </c>
      <c r="BA2297" s="187">
        <v>91.773351536039144</v>
      </c>
      <c r="BB2297" s="188">
        <v>1121.6000000000001</v>
      </c>
      <c r="BC2297" s="187">
        <v>59.170629927698528</v>
      </c>
      <c r="BD2297" s="75"/>
      <c r="BE2297" s="75"/>
      <c r="BH2297" s="74"/>
      <c r="BI2297" s="194"/>
      <c r="BJ2297" s="74"/>
    </row>
    <row r="2298" spans="1:64" ht="11.25" customHeight="1" x14ac:dyDescent="0.3">
      <c r="A2298" s="477" t="s">
        <v>2846</v>
      </c>
      <c r="B2298" s="345">
        <v>0</v>
      </c>
      <c r="C2298" s="924">
        <v>93547</v>
      </c>
      <c r="D2298" s="389">
        <v>1E-4</v>
      </c>
      <c r="E2298" s="347">
        <v>0</v>
      </c>
      <c r="F2298" s="350">
        <v>0</v>
      </c>
      <c r="G2298" s="348">
        <v>0</v>
      </c>
      <c r="H2298" s="348">
        <v>0</v>
      </c>
      <c r="I2298" s="349">
        <v>0</v>
      </c>
      <c r="J2298" s="348">
        <v>0</v>
      </c>
      <c r="K2298" s="348">
        <v>0</v>
      </c>
      <c r="L2298" s="348">
        <v>0</v>
      </c>
      <c r="M2298" s="349">
        <v>0</v>
      </c>
      <c r="N2298" s="350">
        <v>0</v>
      </c>
      <c r="O2298" s="351">
        <v>3.6</v>
      </c>
      <c r="P2298" s="348">
        <v>3.6</v>
      </c>
      <c r="Q2298" s="351">
        <v>0</v>
      </c>
      <c r="R2298" s="351">
        <v>0</v>
      </c>
      <c r="S2298" s="351">
        <v>1E-4</v>
      </c>
      <c r="T2298" s="350">
        <v>0</v>
      </c>
      <c r="U2298" s="349">
        <v>0</v>
      </c>
      <c r="V2298" s="351">
        <v>0</v>
      </c>
      <c r="W2298" s="351">
        <v>0</v>
      </c>
      <c r="X2298" s="351">
        <v>0</v>
      </c>
      <c r="Y2298" s="350">
        <v>0</v>
      </c>
      <c r="Z2298" s="348">
        <v>0</v>
      </c>
      <c r="AA2298" s="348">
        <v>0</v>
      </c>
      <c r="AB2298" s="348">
        <v>0</v>
      </c>
      <c r="AC2298" s="348">
        <v>0</v>
      </c>
      <c r="AD2298" s="350">
        <v>0</v>
      </c>
      <c r="AE2298" s="351">
        <v>0</v>
      </c>
      <c r="AF2298" s="351">
        <v>0</v>
      </c>
      <c r="AG2298" s="351">
        <v>0</v>
      </c>
      <c r="AH2298" s="352">
        <v>0</v>
      </c>
      <c r="AI2298" s="476">
        <v>0</v>
      </c>
      <c r="AJ2298" s="192">
        <v>7501943453760</v>
      </c>
      <c r="AK2298" s="192" t="s">
        <v>262</v>
      </c>
      <c r="AM2298" s="75">
        <v>93547</v>
      </c>
      <c r="AO2298" s="188">
        <v>0</v>
      </c>
      <c r="AP2298" s="188">
        <v>0</v>
      </c>
      <c r="AQ2298" s="187">
        <v>0</v>
      </c>
      <c r="AR2298" s="188">
        <v>0</v>
      </c>
      <c r="AS2298" s="187">
        <v>0</v>
      </c>
      <c r="AT2298" s="188">
        <v>0</v>
      </c>
      <c r="AU2298" s="187">
        <v>0</v>
      </c>
      <c r="AV2298" s="188">
        <v>0</v>
      </c>
      <c r="AW2298" s="187">
        <v>0</v>
      </c>
      <c r="AX2298" s="188">
        <v>0</v>
      </c>
      <c r="AY2298" s="187">
        <v>0</v>
      </c>
      <c r="AZ2298" s="188">
        <v>0</v>
      </c>
      <c r="BA2298" s="187">
        <v>0</v>
      </c>
      <c r="BB2298" s="188">
        <v>0</v>
      </c>
      <c r="BC2298" s="187">
        <v>0</v>
      </c>
      <c r="BD2298" s="75"/>
      <c r="BE2298" s="75"/>
      <c r="BG2298" s="74"/>
      <c r="BH2298" s="74"/>
      <c r="BI2298" s="194"/>
      <c r="BJ2298" s="74"/>
    </row>
    <row r="2299" spans="1:64" ht="11.25" customHeight="1" x14ac:dyDescent="0.3">
      <c r="A2299" s="270" t="s">
        <v>2847</v>
      </c>
      <c r="B2299" s="185">
        <v>0</v>
      </c>
      <c r="C2299" s="916">
        <v>70841</v>
      </c>
      <c r="D2299" s="284">
        <v>0.96</v>
      </c>
      <c r="E2299" s="91">
        <v>0</v>
      </c>
      <c r="F2299" s="186">
        <v>0</v>
      </c>
      <c r="G2299" s="186">
        <v>0</v>
      </c>
      <c r="H2299" s="186">
        <v>0</v>
      </c>
      <c r="I2299" s="187">
        <v>0</v>
      </c>
      <c r="J2299" s="188">
        <v>0</v>
      </c>
      <c r="K2299" s="186">
        <v>0</v>
      </c>
      <c r="L2299" s="186">
        <v>0</v>
      </c>
      <c r="M2299" s="186">
        <v>0</v>
      </c>
      <c r="N2299" s="189">
        <v>0</v>
      </c>
      <c r="O2299" s="189">
        <v>0</v>
      </c>
      <c r="P2299" s="189">
        <v>0</v>
      </c>
      <c r="Q2299" s="189">
        <v>0</v>
      </c>
      <c r="R2299" s="202">
        <v>0</v>
      </c>
      <c r="S2299" s="202">
        <v>0.96</v>
      </c>
      <c r="T2299" s="188">
        <v>0.96</v>
      </c>
      <c r="U2299" s="187">
        <v>0</v>
      </c>
      <c r="V2299" s="189">
        <v>0</v>
      </c>
      <c r="W2299" s="189">
        <v>0</v>
      </c>
      <c r="X2299" s="188">
        <v>0.96</v>
      </c>
      <c r="Y2299" s="188">
        <v>0</v>
      </c>
      <c r="Z2299" s="186">
        <v>0</v>
      </c>
      <c r="AA2299" s="186">
        <v>0</v>
      </c>
      <c r="AB2299" s="186">
        <v>0</v>
      </c>
      <c r="AC2299" s="187">
        <v>0</v>
      </c>
      <c r="AD2299" s="189">
        <v>0</v>
      </c>
      <c r="AE2299" s="189">
        <v>0</v>
      </c>
      <c r="AF2299" s="189">
        <v>0</v>
      </c>
      <c r="AG2299" s="189">
        <v>0</v>
      </c>
      <c r="AH2299" s="191">
        <v>0</v>
      </c>
      <c r="AI2299" s="476">
        <v>0</v>
      </c>
      <c r="AJ2299" s="192">
        <v>7501943453760</v>
      </c>
      <c r="AK2299" s="192">
        <v>93547</v>
      </c>
      <c r="AM2299" s="75">
        <v>70841</v>
      </c>
      <c r="AO2299" s="201">
        <v>0</v>
      </c>
      <c r="AP2299" s="201">
        <v>0</v>
      </c>
      <c r="AQ2299" s="200">
        <v>0</v>
      </c>
      <c r="AR2299" s="201">
        <v>0</v>
      </c>
      <c r="AS2299" s="200">
        <v>0</v>
      </c>
      <c r="AT2299" s="201">
        <v>0</v>
      </c>
      <c r="AU2299" s="200">
        <v>0</v>
      </c>
      <c r="AV2299" s="201">
        <v>0</v>
      </c>
      <c r="AW2299" s="200">
        <v>0</v>
      </c>
      <c r="AX2299" s="201">
        <v>1.44</v>
      </c>
      <c r="AY2299" s="200">
        <v>0</v>
      </c>
      <c r="AZ2299" s="201">
        <v>0</v>
      </c>
      <c r="BA2299" s="200">
        <v>0</v>
      </c>
      <c r="BB2299" s="201">
        <v>0</v>
      </c>
      <c r="BC2299" s="200">
        <v>0</v>
      </c>
      <c r="BD2299" s="75"/>
      <c r="BE2299" s="75"/>
      <c r="BH2299" s="74"/>
      <c r="BI2299" s="194"/>
      <c r="BJ2299" s="74"/>
    </row>
    <row r="2300" spans="1:64" ht="11.25" customHeight="1" x14ac:dyDescent="0.3">
      <c r="A2300" s="478" t="s">
        <v>2848</v>
      </c>
      <c r="B2300" s="334">
        <v>0</v>
      </c>
      <c r="C2300" s="925">
        <v>70944</v>
      </c>
      <c r="D2300" s="390">
        <v>5732.4</v>
      </c>
      <c r="E2300" s="336">
        <v>89.714536121196957</v>
      </c>
      <c r="F2300" s="338">
        <v>0</v>
      </c>
      <c r="G2300" s="338">
        <v>0</v>
      </c>
      <c r="H2300" s="338">
        <v>0</v>
      </c>
      <c r="I2300" s="339">
        <v>0</v>
      </c>
      <c r="J2300" s="338">
        <v>0</v>
      </c>
      <c r="K2300" s="338">
        <v>1916.8799999999994</v>
      </c>
      <c r="L2300" s="338">
        <v>411.20000000000005</v>
      </c>
      <c r="M2300" s="338">
        <v>21.451525395434256</v>
      </c>
      <c r="N2300" s="337">
        <v>0</v>
      </c>
      <c r="O2300" s="340">
        <v>0</v>
      </c>
      <c r="P2300" s="338">
        <v>84.4</v>
      </c>
      <c r="Q2300" s="340">
        <v>0</v>
      </c>
      <c r="R2300" s="340">
        <v>0</v>
      </c>
      <c r="S2300" s="340">
        <v>5321.2</v>
      </c>
      <c r="T2300" s="337">
        <v>5302</v>
      </c>
      <c r="U2300" s="339">
        <v>82.978590209089802</v>
      </c>
      <c r="V2300" s="340">
        <v>328</v>
      </c>
      <c r="W2300" s="340">
        <v>84.4</v>
      </c>
      <c r="X2300" s="337">
        <v>4889.6000000000004</v>
      </c>
      <c r="Y2300" s="337">
        <v>1202.4000000000001</v>
      </c>
      <c r="Z2300" s="338">
        <v>1200</v>
      </c>
      <c r="AA2300" s="338">
        <v>0</v>
      </c>
      <c r="AB2300" s="338">
        <v>0</v>
      </c>
      <c r="AC2300" s="338">
        <v>0</v>
      </c>
      <c r="AD2300" s="337">
        <v>24.399999999999977</v>
      </c>
      <c r="AE2300" s="340">
        <v>0</v>
      </c>
      <c r="AF2300" s="340">
        <v>0</v>
      </c>
      <c r="AG2300" s="340">
        <v>0</v>
      </c>
      <c r="AH2300" s="341">
        <v>0</v>
      </c>
      <c r="AI2300" s="476">
        <v>0</v>
      </c>
      <c r="AJ2300" s="192">
        <v>7501943453760</v>
      </c>
      <c r="AK2300" s="192">
        <v>93547</v>
      </c>
      <c r="AM2300" s="75">
        <v>70944</v>
      </c>
      <c r="AO2300" s="188">
        <v>1732</v>
      </c>
      <c r="AP2300" s="188">
        <v>1831.2</v>
      </c>
      <c r="AQ2300" s="187">
        <v>69.214746006601715</v>
      </c>
      <c r="AR2300" s="188">
        <v>1827.6</v>
      </c>
      <c r="AS2300" s="187">
        <v>71.183165002311611</v>
      </c>
      <c r="AT2300" s="188">
        <v>1537.2</v>
      </c>
      <c r="AU2300" s="187">
        <v>61.748752632617013</v>
      </c>
      <c r="AV2300" s="188">
        <v>1481.6</v>
      </c>
      <c r="AW2300" s="187">
        <v>56.288221833948967</v>
      </c>
      <c r="AX2300" s="188">
        <v>1326.4</v>
      </c>
      <c r="AY2300" s="187">
        <v>51.825679108241985</v>
      </c>
      <c r="AZ2300" s="188">
        <v>1928.8000000000002</v>
      </c>
      <c r="BA2300" s="187">
        <v>80.846524475480535</v>
      </c>
      <c r="BB2300" s="188">
        <v>1194.8000000000002</v>
      </c>
      <c r="BC2300" s="187">
        <v>52.488134378058682</v>
      </c>
      <c r="BD2300" s="75"/>
      <c r="BE2300" s="75"/>
      <c r="BH2300" s="74"/>
      <c r="BI2300" s="194"/>
      <c r="BJ2300" s="74"/>
    </row>
    <row r="2301" spans="1:64" ht="11.25" customHeight="1" x14ac:dyDescent="0.3">
      <c r="A2301" s="477" t="s">
        <v>2849</v>
      </c>
      <c r="B2301" s="345">
        <v>0</v>
      </c>
      <c r="C2301" s="924">
        <v>67023</v>
      </c>
      <c r="D2301" s="389">
        <v>1E-4</v>
      </c>
      <c r="E2301" s="347">
        <v>0</v>
      </c>
      <c r="F2301" s="350">
        <v>0</v>
      </c>
      <c r="G2301" s="348">
        <v>0</v>
      </c>
      <c r="H2301" s="348">
        <v>0</v>
      </c>
      <c r="I2301" s="349">
        <v>0</v>
      </c>
      <c r="J2301" s="348">
        <v>0</v>
      </c>
      <c r="K2301" s="348">
        <v>0</v>
      </c>
      <c r="L2301" s="348">
        <v>0</v>
      </c>
      <c r="M2301" s="349">
        <v>0</v>
      </c>
      <c r="N2301" s="350">
        <v>40.4</v>
      </c>
      <c r="O2301" s="351">
        <v>4</v>
      </c>
      <c r="P2301" s="348">
        <v>44.4</v>
      </c>
      <c r="Q2301" s="351">
        <v>0</v>
      </c>
      <c r="R2301" s="351">
        <v>0</v>
      </c>
      <c r="S2301" s="351">
        <v>1E-4</v>
      </c>
      <c r="T2301" s="350">
        <v>0</v>
      </c>
      <c r="U2301" s="349">
        <v>0</v>
      </c>
      <c r="V2301" s="351">
        <v>0</v>
      </c>
      <c r="W2301" s="351">
        <v>0</v>
      </c>
      <c r="X2301" s="351">
        <v>0</v>
      </c>
      <c r="Y2301" s="350">
        <v>0</v>
      </c>
      <c r="Z2301" s="348">
        <v>0</v>
      </c>
      <c r="AA2301" s="348">
        <v>0</v>
      </c>
      <c r="AB2301" s="348">
        <v>0</v>
      </c>
      <c r="AC2301" s="348">
        <v>0</v>
      </c>
      <c r="AD2301" s="350">
        <v>0</v>
      </c>
      <c r="AE2301" s="351">
        <v>2</v>
      </c>
      <c r="AF2301" s="351">
        <v>2</v>
      </c>
      <c r="AG2301" s="351">
        <v>0.8</v>
      </c>
      <c r="AH2301" s="352">
        <v>0</v>
      </c>
      <c r="AI2301" s="476">
        <v>0</v>
      </c>
      <c r="AJ2301" s="192">
        <v>7501943419001</v>
      </c>
      <c r="AK2301" s="192" t="s">
        <v>262</v>
      </c>
      <c r="AM2301" s="75">
        <v>67023</v>
      </c>
      <c r="AO2301" s="188">
        <v>0</v>
      </c>
      <c r="AP2301" s="188">
        <v>0</v>
      </c>
      <c r="AQ2301" s="187">
        <v>0</v>
      </c>
      <c r="AR2301" s="188">
        <v>0</v>
      </c>
      <c r="AS2301" s="187">
        <v>0</v>
      </c>
      <c r="AT2301" s="188">
        <v>0</v>
      </c>
      <c r="AU2301" s="187">
        <v>0</v>
      </c>
      <c r="AV2301" s="188">
        <v>0</v>
      </c>
      <c r="AW2301" s="187">
        <v>0</v>
      </c>
      <c r="AX2301" s="188">
        <v>0</v>
      </c>
      <c r="AY2301" s="187">
        <v>0</v>
      </c>
      <c r="AZ2301" s="188">
        <v>0</v>
      </c>
      <c r="BA2301" s="187">
        <v>0</v>
      </c>
      <c r="BB2301" s="188">
        <v>0</v>
      </c>
      <c r="BC2301" s="187">
        <v>0</v>
      </c>
      <c r="BD2301" s="75"/>
      <c r="BE2301" s="75"/>
      <c r="BG2301" s="74"/>
      <c r="BH2301" s="74"/>
      <c r="BI2301" s="194"/>
      <c r="BJ2301" s="74"/>
    </row>
    <row r="2302" spans="1:64" ht="11.25" customHeight="1" x14ac:dyDescent="0.3">
      <c r="A2302" s="270" t="s">
        <v>2850</v>
      </c>
      <c r="B2302" s="185">
        <v>0</v>
      </c>
      <c r="C2302" s="916">
        <v>70834</v>
      </c>
      <c r="D2302" s="284">
        <v>113.2</v>
      </c>
      <c r="E2302" s="91">
        <v>14.200144259416062</v>
      </c>
      <c r="F2302" s="186">
        <v>0</v>
      </c>
      <c r="G2302" s="186">
        <v>0</v>
      </c>
      <c r="H2302" s="186">
        <v>0</v>
      </c>
      <c r="I2302" s="187">
        <v>0</v>
      </c>
      <c r="J2302" s="188">
        <v>0</v>
      </c>
      <c r="K2302" s="186">
        <v>239.1525</v>
      </c>
      <c r="L2302" s="186">
        <v>10.399999999999999</v>
      </c>
      <c r="M2302" s="186">
        <v>4.3486896436374272</v>
      </c>
      <c r="N2302" s="189">
        <v>0</v>
      </c>
      <c r="O2302" s="189">
        <v>0</v>
      </c>
      <c r="P2302" s="189">
        <v>0</v>
      </c>
      <c r="Q2302" s="189">
        <v>0</v>
      </c>
      <c r="R2302" s="202">
        <v>0</v>
      </c>
      <c r="S2302" s="202">
        <v>102.80000000000001</v>
      </c>
      <c r="T2302" s="188">
        <v>100</v>
      </c>
      <c r="U2302" s="187">
        <v>12.544297048954117</v>
      </c>
      <c r="V2302" s="189">
        <v>4</v>
      </c>
      <c r="W2302" s="189">
        <v>0</v>
      </c>
      <c r="X2302" s="188">
        <v>96</v>
      </c>
      <c r="Y2302" s="188">
        <v>0</v>
      </c>
      <c r="Z2302" s="186">
        <v>40</v>
      </c>
      <c r="AA2302" s="186">
        <v>0</v>
      </c>
      <c r="AB2302" s="186">
        <v>0</v>
      </c>
      <c r="AC2302" s="187">
        <v>0</v>
      </c>
      <c r="AD2302" s="189">
        <v>2.8000000000000007</v>
      </c>
      <c r="AE2302" s="189">
        <v>11.6</v>
      </c>
      <c r="AF2302" s="189">
        <v>11.6</v>
      </c>
      <c r="AG2302" s="189">
        <v>0</v>
      </c>
      <c r="AH2302" s="191">
        <v>0</v>
      </c>
      <c r="AI2302" s="476">
        <v>0</v>
      </c>
      <c r="AJ2302" s="192">
        <v>7501943419001</v>
      </c>
      <c r="AK2302" s="192">
        <v>67023</v>
      </c>
      <c r="AM2302" s="75">
        <v>70834</v>
      </c>
      <c r="AO2302" s="201">
        <v>283.73333333333335</v>
      </c>
      <c r="AP2302" s="201">
        <v>232.4</v>
      </c>
      <c r="AQ2302" s="200">
        <v>87.803477380403649</v>
      </c>
      <c r="AR2302" s="201">
        <v>245.99999999999997</v>
      </c>
      <c r="AS2302" s="200">
        <v>79.74429957923536</v>
      </c>
      <c r="AT2302" s="201">
        <v>372.8</v>
      </c>
      <c r="AU2302" s="200">
        <v>153.79411060964844</v>
      </c>
      <c r="AV2302" s="201">
        <v>210.79999999999998</v>
      </c>
      <c r="AW2302" s="200">
        <v>86.577953014621315</v>
      </c>
      <c r="AX2302" s="201">
        <v>76</v>
      </c>
      <c r="AY2302" s="200">
        <v>32.900432900432904</v>
      </c>
      <c r="AZ2302" s="201">
        <v>276.8</v>
      </c>
      <c r="BA2302" s="200">
        <v>139.67312049329638</v>
      </c>
      <c r="BB2302" s="201">
        <v>234.8</v>
      </c>
      <c r="BC2302" s="200">
        <v>101.24093445210028</v>
      </c>
      <c r="BD2302" s="75"/>
      <c r="BE2302" s="75"/>
      <c r="BH2302" s="74"/>
      <c r="BI2302" s="194"/>
      <c r="BJ2302" s="74"/>
    </row>
    <row r="2303" spans="1:64" ht="11.25" customHeight="1" x14ac:dyDescent="0.3">
      <c r="A2303" s="478" t="s">
        <v>2851</v>
      </c>
      <c r="B2303" s="334">
        <v>0</v>
      </c>
      <c r="C2303" s="925">
        <v>70835</v>
      </c>
      <c r="D2303" s="390">
        <v>1E-4</v>
      </c>
      <c r="E2303" s="336">
        <v>0</v>
      </c>
      <c r="F2303" s="338">
        <v>0</v>
      </c>
      <c r="G2303" s="338">
        <v>0</v>
      </c>
      <c r="H2303" s="338">
        <v>0</v>
      </c>
      <c r="I2303" s="339">
        <v>0</v>
      </c>
      <c r="J2303" s="338">
        <v>0</v>
      </c>
      <c r="K2303" s="338">
        <v>0</v>
      </c>
      <c r="L2303" s="338">
        <v>0</v>
      </c>
      <c r="M2303" s="338">
        <v>0</v>
      </c>
      <c r="N2303" s="337">
        <v>0</v>
      </c>
      <c r="O2303" s="340">
        <v>0</v>
      </c>
      <c r="P2303" s="338">
        <v>0</v>
      </c>
      <c r="Q2303" s="340">
        <v>0</v>
      </c>
      <c r="R2303" s="340">
        <v>0</v>
      </c>
      <c r="S2303" s="340">
        <v>1E-4</v>
      </c>
      <c r="T2303" s="337">
        <v>0</v>
      </c>
      <c r="U2303" s="339">
        <v>0</v>
      </c>
      <c r="V2303" s="340">
        <v>0</v>
      </c>
      <c r="W2303" s="340">
        <v>0</v>
      </c>
      <c r="X2303" s="337">
        <v>0</v>
      </c>
      <c r="Y2303" s="337">
        <v>0</v>
      </c>
      <c r="Z2303" s="338">
        <v>0</v>
      </c>
      <c r="AA2303" s="338">
        <v>0</v>
      </c>
      <c r="AB2303" s="338">
        <v>0</v>
      </c>
      <c r="AC2303" s="338">
        <v>0</v>
      </c>
      <c r="AD2303" s="337">
        <v>0</v>
      </c>
      <c r="AE2303" s="340">
        <v>0</v>
      </c>
      <c r="AF2303" s="340">
        <v>0</v>
      </c>
      <c r="AG2303" s="340">
        <v>0</v>
      </c>
      <c r="AH2303" s="341">
        <v>0</v>
      </c>
      <c r="AI2303" s="476">
        <v>0</v>
      </c>
      <c r="AJ2303" s="192">
        <v>7501943419001</v>
      </c>
      <c r="AK2303" s="192">
        <v>67023</v>
      </c>
      <c r="AM2303" s="75">
        <v>70835</v>
      </c>
      <c r="AO2303" s="188">
        <v>0</v>
      </c>
      <c r="AP2303" s="188">
        <v>0</v>
      </c>
      <c r="AQ2303" s="187">
        <v>0</v>
      </c>
      <c r="AR2303" s="188">
        <v>0</v>
      </c>
      <c r="AS2303" s="187">
        <v>0</v>
      </c>
      <c r="AT2303" s="188">
        <v>0</v>
      </c>
      <c r="AU2303" s="187">
        <v>0</v>
      </c>
      <c r="AV2303" s="188">
        <v>0</v>
      </c>
      <c r="AW2303" s="187">
        <v>0</v>
      </c>
      <c r="AX2303" s="188">
        <v>0</v>
      </c>
      <c r="AY2303" s="187">
        <v>0</v>
      </c>
      <c r="AZ2303" s="188">
        <v>0</v>
      </c>
      <c r="BA2303" s="187">
        <v>0</v>
      </c>
      <c r="BB2303" s="188">
        <v>0</v>
      </c>
      <c r="BC2303" s="187">
        <v>0</v>
      </c>
      <c r="BD2303" s="75"/>
      <c r="BE2303" s="75"/>
      <c r="BH2303" s="74"/>
      <c r="BI2303" s="194"/>
      <c r="BJ2303" s="74"/>
    </row>
    <row r="2304" spans="1:64" ht="11.25" customHeight="1" x14ac:dyDescent="0.3">
      <c r="A2304" s="270" t="s">
        <v>2852</v>
      </c>
      <c r="B2304" s="185">
        <v>0</v>
      </c>
      <c r="C2304" s="76">
        <v>67008</v>
      </c>
      <c r="D2304" s="284">
        <v>1E-4</v>
      </c>
      <c r="E2304" s="91">
        <v>0</v>
      </c>
      <c r="F2304" s="186">
        <v>0</v>
      </c>
      <c r="G2304" s="186">
        <v>0</v>
      </c>
      <c r="H2304" s="186">
        <v>0</v>
      </c>
      <c r="I2304" s="187">
        <v>0</v>
      </c>
      <c r="J2304" s="186">
        <v>0</v>
      </c>
      <c r="K2304" s="186">
        <v>0</v>
      </c>
      <c r="L2304" s="186">
        <v>0</v>
      </c>
      <c r="M2304" s="186">
        <v>0</v>
      </c>
      <c r="N2304" s="188">
        <v>0.8</v>
      </c>
      <c r="O2304" s="189">
        <v>2</v>
      </c>
      <c r="P2304" s="186">
        <v>2.8</v>
      </c>
      <c r="Q2304" s="189">
        <v>0</v>
      </c>
      <c r="R2304" s="189">
        <v>0</v>
      </c>
      <c r="S2304" s="189">
        <v>1E-4</v>
      </c>
      <c r="T2304" s="188">
        <v>0</v>
      </c>
      <c r="U2304" s="187">
        <v>0</v>
      </c>
      <c r="V2304" s="189">
        <v>0</v>
      </c>
      <c r="W2304" s="189">
        <v>0</v>
      </c>
      <c r="X2304" s="188">
        <v>0</v>
      </c>
      <c r="Y2304" s="188">
        <v>0</v>
      </c>
      <c r="Z2304" s="186">
        <v>0</v>
      </c>
      <c r="AA2304" s="186">
        <v>0</v>
      </c>
      <c r="AB2304" s="186">
        <v>0</v>
      </c>
      <c r="AC2304" s="186">
        <v>0</v>
      </c>
      <c r="AD2304" s="188">
        <v>0</v>
      </c>
      <c r="AE2304" s="189">
        <v>0</v>
      </c>
      <c r="AF2304" s="189">
        <v>0</v>
      </c>
      <c r="AG2304" s="189">
        <v>0</v>
      </c>
      <c r="AH2304" s="191">
        <v>0</v>
      </c>
      <c r="AI2304" s="476">
        <v>0</v>
      </c>
      <c r="AJ2304" s="192">
        <v>7501943418813</v>
      </c>
      <c r="AK2304" s="192" t="s">
        <v>262</v>
      </c>
      <c r="AM2304" s="75">
        <v>67008</v>
      </c>
      <c r="AO2304" s="188">
        <v>0</v>
      </c>
      <c r="AP2304" s="188">
        <v>0</v>
      </c>
      <c r="AQ2304" s="187">
        <v>0</v>
      </c>
      <c r="AR2304" s="188">
        <v>0</v>
      </c>
      <c r="AS2304" s="187">
        <v>0</v>
      </c>
      <c r="AT2304" s="188">
        <v>0</v>
      </c>
      <c r="AU2304" s="187">
        <v>0</v>
      </c>
      <c r="AV2304" s="188">
        <v>0</v>
      </c>
      <c r="AW2304" s="187">
        <v>0</v>
      </c>
      <c r="AX2304" s="188">
        <v>0</v>
      </c>
      <c r="AY2304" s="187">
        <v>0</v>
      </c>
      <c r="AZ2304" s="188">
        <v>0</v>
      </c>
      <c r="BA2304" s="187">
        <v>0</v>
      </c>
      <c r="BB2304" s="188">
        <v>0</v>
      </c>
      <c r="BC2304" s="187">
        <v>0</v>
      </c>
      <c r="BD2304" s="75"/>
      <c r="BE2304" s="75"/>
      <c r="BF2304" s="75"/>
      <c r="BH2304" s="74"/>
      <c r="BI2304" s="194"/>
      <c r="BJ2304" s="74"/>
    </row>
    <row r="2305" spans="1:62" ht="11.25" customHeight="1" x14ac:dyDescent="0.3">
      <c r="A2305" s="270" t="s">
        <v>2853</v>
      </c>
      <c r="B2305" s="185">
        <v>0</v>
      </c>
      <c r="C2305" s="917">
        <v>70836</v>
      </c>
      <c r="D2305" s="284">
        <v>172.4</v>
      </c>
      <c r="E2305" s="91">
        <v>22.915374390784226</v>
      </c>
      <c r="F2305" s="186">
        <v>0</v>
      </c>
      <c r="G2305" s="186">
        <v>0</v>
      </c>
      <c r="H2305" s="186">
        <v>0</v>
      </c>
      <c r="I2305" s="187">
        <v>0</v>
      </c>
      <c r="J2305" s="186">
        <v>0</v>
      </c>
      <c r="K2305" s="186">
        <v>225.70000000000002</v>
      </c>
      <c r="L2305" s="186">
        <v>50</v>
      </c>
      <c r="M2305" s="187">
        <v>22.15330084182543</v>
      </c>
      <c r="N2305" s="188">
        <v>0</v>
      </c>
      <c r="O2305" s="189">
        <v>0</v>
      </c>
      <c r="P2305" s="186">
        <v>0.8</v>
      </c>
      <c r="Q2305" s="189">
        <v>0</v>
      </c>
      <c r="R2305" s="189">
        <v>0</v>
      </c>
      <c r="S2305" s="189">
        <v>122.4</v>
      </c>
      <c r="T2305" s="188">
        <v>120.8</v>
      </c>
      <c r="U2305" s="187">
        <v>16.056712450155072</v>
      </c>
      <c r="V2305" s="189">
        <v>16</v>
      </c>
      <c r="W2305" s="189">
        <v>0.8</v>
      </c>
      <c r="X2305" s="188">
        <v>104</v>
      </c>
      <c r="Y2305" s="188">
        <v>0</v>
      </c>
      <c r="Z2305" s="186">
        <v>0</v>
      </c>
      <c r="AA2305" s="186">
        <v>0</v>
      </c>
      <c r="AB2305" s="186">
        <v>0</v>
      </c>
      <c r="AC2305" s="186">
        <v>0</v>
      </c>
      <c r="AD2305" s="188">
        <v>6.3999999999999986</v>
      </c>
      <c r="AE2305" s="189">
        <v>0</v>
      </c>
      <c r="AF2305" s="189">
        <v>0</v>
      </c>
      <c r="AG2305" s="189">
        <v>0</v>
      </c>
      <c r="AH2305" s="191">
        <v>0</v>
      </c>
      <c r="AI2305" s="476">
        <v>0</v>
      </c>
      <c r="AJ2305" s="192">
        <v>7501943418813</v>
      </c>
      <c r="AK2305" s="192">
        <v>67008</v>
      </c>
      <c r="AM2305" s="75">
        <v>70836</v>
      </c>
      <c r="AO2305" s="188">
        <v>254</v>
      </c>
      <c r="AP2305" s="188">
        <v>220.00000000000003</v>
      </c>
      <c r="AQ2305" s="187">
        <v>80.052689224544167</v>
      </c>
      <c r="AR2305" s="188">
        <v>183.19999999999996</v>
      </c>
      <c r="AS2305" s="187">
        <v>63.424800758881894</v>
      </c>
      <c r="AT2305" s="188">
        <v>358.8</v>
      </c>
      <c r="AU2305" s="187">
        <v>142.07031451073249</v>
      </c>
      <c r="AV2305" s="188">
        <v>144.80000000000001</v>
      </c>
      <c r="AW2305" s="187">
        <v>59.758654274724734</v>
      </c>
      <c r="AX2305" s="188">
        <v>151.19999999999999</v>
      </c>
      <c r="AY2305" s="187">
        <v>65.476938000441706</v>
      </c>
      <c r="AZ2305" s="188">
        <v>234.00000000000003</v>
      </c>
      <c r="BA2305" s="187">
        <v>118.63599030632423</v>
      </c>
      <c r="BB2305" s="188">
        <v>135.6</v>
      </c>
      <c r="BC2305" s="187">
        <v>56.832708145602375</v>
      </c>
      <c r="BD2305" s="75"/>
      <c r="BE2305" s="75"/>
      <c r="BH2305" s="74"/>
      <c r="BI2305" s="194"/>
      <c r="BJ2305" s="74"/>
    </row>
    <row r="2306" spans="1:62" ht="11.25" customHeight="1" x14ac:dyDescent="0.3">
      <c r="A2306" s="478" t="s">
        <v>2854</v>
      </c>
      <c r="B2306" s="334">
        <v>0</v>
      </c>
      <c r="C2306" s="923">
        <v>70837</v>
      </c>
      <c r="D2306" s="390">
        <v>1E-4</v>
      </c>
      <c r="E2306" s="336">
        <v>0</v>
      </c>
      <c r="F2306" s="338">
        <v>0</v>
      </c>
      <c r="G2306" s="338">
        <v>0</v>
      </c>
      <c r="H2306" s="338">
        <v>0</v>
      </c>
      <c r="I2306" s="339">
        <v>0</v>
      </c>
      <c r="J2306" s="338">
        <v>0</v>
      </c>
      <c r="K2306" s="338">
        <v>0</v>
      </c>
      <c r="L2306" s="338">
        <v>0</v>
      </c>
      <c r="M2306" s="339">
        <v>0</v>
      </c>
      <c r="N2306" s="337">
        <v>0</v>
      </c>
      <c r="O2306" s="340">
        <v>0</v>
      </c>
      <c r="P2306" s="338">
        <v>0</v>
      </c>
      <c r="Q2306" s="340">
        <v>0</v>
      </c>
      <c r="R2306" s="340">
        <v>0</v>
      </c>
      <c r="S2306" s="340">
        <v>1E-4</v>
      </c>
      <c r="T2306" s="337">
        <v>0</v>
      </c>
      <c r="U2306" s="339">
        <v>0</v>
      </c>
      <c r="V2306" s="340">
        <v>0</v>
      </c>
      <c r="W2306" s="340">
        <v>0</v>
      </c>
      <c r="X2306" s="337">
        <v>0</v>
      </c>
      <c r="Y2306" s="337">
        <v>0</v>
      </c>
      <c r="Z2306" s="338">
        <v>0</v>
      </c>
      <c r="AA2306" s="338">
        <v>0</v>
      </c>
      <c r="AB2306" s="338">
        <v>0</v>
      </c>
      <c r="AC2306" s="338">
        <v>0</v>
      </c>
      <c r="AD2306" s="337">
        <v>0</v>
      </c>
      <c r="AE2306" s="340">
        <v>0</v>
      </c>
      <c r="AF2306" s="340">
        <v>0</v>
      </c>
      <c r="AG2306" s="340">
        <v>0</v>
      </c>
      <c r="AH2306" s="341">
        <v>0</v>
      </c>
      <c r="AI2306" s="476">
        <v>0</v>
      </c>
      <c r="AJ2306" s="192">
        <v>7501943418813</v>
      </c>
      <c r="AK2306" s="192">
        <v>67008</v>
      </c>
      <c r="AM2306" s="75">
        <v>70837</v>
      </c>
      <c r="AO2306" s="188">
        <v>0</v>
      </c>
      <c r="AP2306" s="188">
        <v>0</v>
      </c>
      <c r="AQ2306" s="187">
        <v>0</v>
      </c>
      <c r="AR2306" s="188">
        <v>0</v>
      </c>
      <c r="AS2306" s="187">
        <v>0</v>
      </c>
      <c r="AT2306" s="188">
        <v>0</v>
      </c>
      <c r="AU2306" s="187">
        <v>0</v>
      </c>
      <c r="AV2306" s="188">
        <v>0</v>
      </c>
      <c r="AW2306" s="187">
        <v>0</v>
      </c>
      <c r="AX2306" s="188">
        <v>0</v>
      </c>
      <c r="AY2306" s="187">
        <v>0</v>
      </c>
      <c r="AZ2306" s="188">
        <v>0</v>
      </c>
      <c r="BA2306" s="187">
        <v>0</v>
      </c>
      <c r="BB2306" s="188">
        <v>0</v>
      </c>
      <c r="BC2306" s="187">
        <v>0</v>
      </c>
      <c r="BD2306" s="75"/>
      <c r="BE2306" s="75"/>
      <c r="BH2306" s="74"/>
      <c r="BI2306" s="194"/>
      <c r="BJ2306" s="74"/>
    </row>
    <row r="2307" spans="1:62" ht="11.25" customHeight="1" x14ac:dyDescent="0.3">
      <c r="A2307" s="477" t="s">
        <v>2855</v>
      </c>
      <c r="B2307" s="345">
        <v>0</v>
      </c>
      <c r="C2307" s="924">
        <v>66946</v>
      </c>
      <c r="D2307" s="389">
        <v>1E-4</v>
      </c>
      <c r="E2307" s="347">
        <v>0</v>
      </c>
      <c r="F2307" s="348">
        <v>0</v>
      </c>
      <c r="G2307" s="348">
        <v>0</v>
      </c>
      <c r="H2307" s="348">
        <v>0</v>
      </c>
      <c r="I2307" s="349">
        <v>0</v>
      </c>
      <c r="J2307" s="348">
        <v>0</v>
      </c>
      <c r="K2307" s="348">
        <v>0</v>
      </c>
      <c r="L2307" s="348">
        <v>0</v>
      </c>
      <c r="M2307" s="348">
        <v>0</v>
      </c>
      <c r="N2307" s="350">
        <v>0</v>
      </c>
      <c r="O2307" s="351">
        <v>0</v>
      </c>
      <c r="P2307" s="348">
        <v>0</v>
      </c>
      <c r="Q2307" s="351">
        <v>0</v>
      </c>
      <c r="R2307" s="351">
        <v>0</v>
      </c>
      <c r="S2307" s="351">
        <v>1E-4</v>
      </c>
      <c r="T2307" s="350">
        <v>0</v>
      </c>
      <c r="U2307" s="349">
        <v>0</v>
      </c>
      <c r="V2307" s="351">
        <v>0</v>
      </c>
      <c r="W2307" s="351">
        <v>0</v>
      </c>
      <c r="X2307" s="350">
        <v>0</v>
      </c>
      <c r="Y2307" s="350">
        <v>0</v>
      </c>
      <c r="Z2307" s="348">
        <v>0</v>
      </c>
      <c r="AA2307" s="348">
        <v>0</v>
      </c>
      <c r="AB2307" s="348">
        <v>0</v>
      </c>
      <c r="AC2307" s="348">
        <v>0</v>
      </c>
      <c r="AD2307" s="350">
        <v>0</v>
      </c>
      <c r="AE2307" s="351">
        <v>0</v>
      </c>
      <c r="AF2307" s="351">
        <v>0</v>
      </c>
      <c r="AG2307" s="351">
        <v>0</v>
      </c>
      <c r="AH2307" s="352">
        <v>0</v>
      </c>
      <c r="AI2307" s="476">
        <v>0</v>
      </c>
      <c r="AJ2307" s="192">
        <v>7501943466586</v>
      </c>
      <c r="AK2307" s="192" t="s">
        <v>262</v>
      </c>
      <c r="AM2307" s="75">
        <v>66946</v>
      </c>
      <c r="AO2307" s="188">
        <v>0</v>
      </c>
      <c r="AP2307" s="188">
        <v>0</v>
      </c>
      <c r="AQ2307" s="187">
        <v>0</v>
      </c>
      <c r="AR2307" s="188">
        <v>0</v>
      </c>
      <c r="AS2307" s="187">
        <v>0</v>
      </c>
      <c r="AT2307" s="188">
        <v>0</v>
      </c>
      <c r="AU2307" s="187">
        <v>0</v>
      </c>
      <c r="AV2307" s="188">
        <v>0</v>
      </c>
      <c r="AW2307" s="187">
        <v>0</v>
      </c>
      <c r="AX2307" s="188">
        <v>0</v>
      </c>
      <c r="AY2307" s="187">
        <v>0</v>
      </c>
      <c r="AZ2307" s="188">
        <v>0</v>
      </c>
      <c r="BA2307" s="187">
        <v>0</v>
      </c>
      <c r="BB2307" s="188">
        <v>0</v>
      </c>
      <c r="BC2307" s="187">
        <v>0</v>
      </c>
      <c r="BD2307" s="75"/>
      <c r="BE2307" s="75"/>
      <c r="BH2307" s="74"/>
      <c r="BI2307" s="194"/>
      <c r="BJ2307" s="74"/>
    </row>
    <row r="2308" spans="1:62" ht="11.25" customHeight="1" x14ac:dyDescent="0.3">
      <c r="A2308" s="270" t="s">
        <v>2856</v>
      </c>
      <c r="B2308" s="185">
        <v>0</v>
      </c>
      <c r="C2308" s="917">
        <v>70838</v>
      </c>
      <c r="D2308" s="55">
        <v>655.20000000000005</v>
      </c>
      <c r="E2308" s="91">
        <v>231.72413793103451</v>
      </c>
      <c r="F2308" s="186">
        <v>0</v>
      </c>
      <c r="G2308" s="186">
        <v>0</v>
      </c>
      <c r="H2308" s="186">
        <v>0</v>
      </c>
      <c r="I2308" s="187">
        <v>0</v>
      </c>
      <c r="J2308" s="186">
        <v>0</v>
      </c>
      <c r="K2308" s="186">
        <v>84.825000000000003</v>
      </c>
      <c r="L2308" s="186">
        <v>0</v>
      </c>
      <c r="M2308" s="186">
        <v>0</v>
      </c>
      <c r="N2308" s="188">
        <v>0</v>
      </c>
      <c r="O2308" s="189">
        <v>0</v>
      </c>
      <c r="P2308" s="186">
        <v>0</v>
      </c>
      <c r="Q2308" s="189">
        <v>0</v>
      </c>
      <c r="R2308" s="189">
        <v>0</v>
      </c>
      <c r="S2308" s="189">
        <v>655.20000000000005</v>
      </c>
      <c r="T2308" s="188">
        <v>655.20000000000005</v>
      </c>
      <c r="U2308" s="187">
        <v>231.72413793103451</v>
      </c>
      <c r="V2308" s="189">
        <v>0</v>
      </c>
      <c r="W2308" s="189">
        <v>0</v>
      </c>
      <c r="X2308" s="188">
        <v>655.20000000000005</v>
      </c>
      <c r="Y2308" s="188">
        <v>0</v>
      </c>
      <c r="Z2308" s="186">
        <v>0</v>
      </c>
      <c r="AA2308" s="186">
        <v>0</v>
      </c>
      <c r="AB2308" s="186">
        <v>0</v>
      </c>
      <c r="AC2308" s="186">
        <v>0</v>
      </c>
      <c r="AD2308" s="188">
        <v>0</v>
      </c>
      <c r="AE2308" s="189">
        <v>0</v>
      </c>
      <c r="AF2308" s="189">
        <v>0</v>
      </c>
      <c r="AG2308" s="189">
        <v>0</v>
      </c>
      <c r="AH2308" s="191">
        <v>0</v>
      </c>
      <c r="AI2308" s="476">
        <v>0</v>
      </c>
      <c r="AJ2308" s="192">
        <v>7501943466586</v>
      </c>
      <c r="AK2308" s="192">
        <v>66946</v>
      </c>
      <c r="AM2308" s="75">
        <v>70838</v>
      </c>
      <c r="AO2308" s="188">
        <v>55.199999999999996</v>
      </c>
      <c r="AP2308" s="188">
        <v>0</v>
      </c>
      <c r="AQ2308" s="187">
        <v>0</v>
      </c>
      <c r="AR2308" s="188">
        <v>50.4</v>
      </c>
      <c r="AS2308" s="187">
        <v>57.662605114123899</v>
      </c>
      <c r="AT2308" s="188">
        <v>115.2</v>
      </c>
      <c r="AU2308" s="187">
        <v>146.13354982748123</v>
      </c>
      <c r="AV2308" s="188">
        <v>0</v>
      </c>
      <c r="AW2308" s="187">
        <v>0</v>
      </c>
      <c r="AX2308" s="188">
        <v>216</v>
      </c>
      <c r="AY2308" s="187">
        <v>101.17569909597638</v>
      </c>
      <c r="AZ2308" s="188">
        <v>165.6</v>
      </c>
      <c r="BA2308" s="187">
        <v>123.75571697605594</v>
      </c>
      <c r="BB2308" s="188">
        <v>28.8</v>
      </c>
      <c r="BC2308" s="187">
        <v>10.362582441899375</v>
      </c>
      <c r="BD2308" s="75"/>
      <c r="BE2308" s="75"/>
      <c r="BH2308" s="74"/>
      <c r="BI2308" s="194"/>
      <c r="BJ2308" s="74"/>
    </row>
    <row r="2309" spans="1:62" ht="11.25" customHeight="1" x14ac:dyDescent="0.3">
      <c r="A2309" s="270" t="s">
        <v>2857</v>
      </c>
      <c r="B2309" s="185">
        <v>0</v>
      </c>
      <c r="C2309" s="917">
        <v>67258</v>
      </c>
      <c r="D2309" s="55">
        <v>1E-4</v>
      </c>
      <c r="E2309" s="91">
        <v>0</v>
      </c>
      <c r="F2309" s="186">
        <v>0</v>
      </c>
      <c r="G2309" s="186">
        <v>0</v>
      </c>
      <c r="H2309" s="186">
        <v>0</v>
      </c>
      <c r="I2309" s="187">
        <v>0</v>
      </c>
      <c r="J2309" s="186">
        <v>0</v>
      </c>
      <c r="K2309" s="186">
        <v>0</v>
      </c>
      <c r="L2309" s="186">
        <v>0</v>
      </c>
      <c r="M2309" s="186">
        <v>0</v>
      </c>
      <c r="N2309" s="188">
        <v>0</v>
      </c>
      <c r="O2309" s="189">
        <v>0</v>
      </c>
      <c r="P2309" s="186">
        <v>0</v>
      </c>
      <c r="Q2309" s="189">
        <v>0</v>
      </c>
      <c r="R2309" s="189">
        <v>0</v>
      </c>
      <c r="S2309" s="189">
        <v>1E-4</v>
      </c>
      <c r="T2309" s="188">
        <v>0</v>
      </c>
      <c r="U2309" s="187">
        <v>0</v>
      </c>
      <c r="V2309" s="189">
        <v>0</v>
      </c>
      <c r="W2309" s="189">
        <v>0</v>
      </c>
      <c r="X2309" s="188">
        <v>0</v>
      </c>
      <c r="Y2309" s="188">
        <v>0</v>
      </c>
      <c r="Z2309" s="186">
        <v>0</v>
      </c>
      <c r="AA2309" s="186">
        <v>0</v>
      </c>
      <c r="AB2309" s="186">
        <v>0</v>
      </c>
      <c r="AC2309" s="186">
        <v>0</v>
      </c>
      <c r="AD2309" s="188">
        <v>0</v>
      </c>
      <c r="AE2309" s="189">
        <v>0</v>
      </c>
      <c r="AF2309" s="189">
        <v>0</v>
      </c>
      <c r="AG2309" s="189">
        <v>0</v>
      </c>
      <c r="AH2309" s="191">
        <v>0</v>
      </c>
      <c r="AI2309" s="476">
        <v>0</v>
      </c>
      <c r="AJ2309" s="192">
        <v>7501943466586</v>
      </c>
      <c r="AK2309" s="192">
        <v>66946</v>
      </c>
      <c r="AM2309" s="75">
        <v>67258</v>
      </c>
      <c r="AO2309" s="188">
        <v>0</v>
      </c>
      <c r="AP2309" s="188">
        <v>0</v>
      </c>
      <c r="AQ2309" s="187">
        <v>0</v>
      </c>
      <c r="AR2309" s="188">
        <v>0</v>
      </c>
      <c r="AS2309" s="187">
        <v>0</v>
      </c>
      <c r="AT2309" s="188">
        <v>0</v>
      </c>
      <c r="AU2309" s="187">
        <v>0</v>
      </c>
      <c r="AV2309" s="188">
        <v>0</v>
      </c>
      <c r="AW2309" s="187">
        <v>0</v>
      </c>
      <c r="AX2309" s="188">
        <v>0</v>
      </c>
      <c r="AY2309" s="187">
        <v>0</v>
      </c>
      <c r="AZ2309" s="188">
        <v>0</v>
      </c>
      <c r="BA2309" s="187">
        <v>0</v>
      </c>
      <c r="BB2309" s="188">
        <v>0</v>
      </c>
      <c r="BC2309" s="187">
        <v>0</v>
      </c>
      <c r="BD2309" s="75"/>
      <c r="BE2309" s="75"/>
      <c r="BH2309" s="74"/>
      <c r="BI2309" s="194"/>
      <c r="BJ2309" s="74"/>
    </row>
    <row r="2310" spans="1:62" ht="11.25" customHeight="1" x14ac:dyDescent="0.3">
      <c r="A2310" s="270" t="s">
        <v>2858</v>
      </c>
      <c r="B2310" s="185">
        <v>0</v>
      </c>
      <c r="C2310" s="917">
        <v>67268</v>
      </c>
      <c r="D2310" s="284">
        <v>1E-4</v>
      </c>
      <c r="E2310" s="91">
        <v>0</v>
      </c>
      <c r="F2310" s="186">
        <v>0</v>
      </c>
      <c r="G2310" s="186">
        <v>0</v>
      </c>
      <c r="H2310" s="186">
        <v>0</v>
      </c>
      <c r="I2310" s="187">
        <v>0</v>
      </c>
      <c r="J2310" s="186">
        <v>0</v>
      </c>
      <c r="K2310" s="186">
        <v>0</v>
      </c>
      <c r="L2310" s="186">
        <v>0</v>
      </c>
      <c r="M2310" s="187">
        <v>0</v>
      </c>
      <c r="N2310" s="188">
        <v>10.66</v>
      </c>
      <c r="O2310" s="189">
        <v>0</v>
      </c>
      <c r="P2310" s="186">
        <v>10.66</v>
      </c>
      <c r="Q2310" s="189">
        <v>0</v>
      </c>
      <c r="R2310" s="189">
        <v>0</v>
      </c>
      <c r="S2310" s="189">
        <v>1E-4</v>
      </c>
      <c r="T2310" s="188">
        <v>0</v>
      </c>
      <c r="U2310" s="187">
        <v>0</v>
      </c>
      <c r="V2310" s="189">
        <v>0</v>
      </c>
      <c r="W2310" s="189">
        <v>0</v>
      </c>
      <c r="X2310" s="188">
        <v>0</v>
      </c>
      <c r="Y2310" s="188">
        <v>0</v>
      </c>
      <c r="Z2310" s="186">
        <v>0</v>
      </c>
      <c r="AA2310" s="186">
        <v>0</v>
      </c>
      <c r="AB2310" s="186">
        <v>0</v>
      </c>
      <c r="AC2310" s="186">
        <v>0</v>
      </c>
      <c r="AD2310" s="188">
        <v>0</v>
      </c>
      <c r="AE2310" s="189">
        <v>28.782</v>
      </c>
      <c r="AF2310" s="189">
        <v>28.782</v>
      </c>
      <c r="AG2310" s="189">
        <v>10.66</v>
      </c>
      <c r="AH2310" s="191">
        <v>0</v>
      </c>
      <c r="AI2310" s="476">
        <v>0</v>
      </c>
      <c r="AJ2310" s="192">
        <v>7501943419544</v>
      </c>
      <c r="AK2310" s="192" t="s">
        <v>262</v>
      </c>
      <c r="AM2310" s="75">
        <v>67268</v>
      </c>
      <c r="AO2310" s="188">
        <v>0</v>
      </c>
      <c r="AP2310" s="188">
        <v>0</v>
      </c>
      <c r="AQ2310" s="187">
        <v>0</v>
      </c>
      <c r="AR2310" s="188">
        <v>0</v>
      </c>
      <c r="AS2310" s="187">
        <v>0</v>
      </c>
      <c r="AT2310" s="188">
        <v>0</v>
      </c>
      <c r="AU2310" s="187">
        <v>0</v>
      </c>
      <c r="AV2310" s="188">
        <v>0</v>
      </c>
      <c r="AW2310" s="187">
        <v>0</v>
      </c>
      <c r="AX2310" s="188">
        <v>0</v>
      </c>
      <c r="AY2310" s="187">
        <v>0</v>
      </c>
      <c r="AZ2310" s="188">
        <v>0</v>
      </c>
      <c r="BA2310" s="187">
        <v>0</v>
      </c>
      <c r="BB2310" s="188">
        <v>0</v>
      </c>
      <c r="BC2310" s="187">
        <v>0</v>
      </c>
      <c r="BD2310" s="75"/>
      <c r="BE2310" s="75"/>
      <c r="BH2310" s="74"/>
      <c r="BI2310" s="194"/>
      <c r="BJ2310" s="74"/>
    </row>
    <row r="2311" spans="1:62" ht="11.25" customHeight="1" x14ac:dyDescent="0.3">
      <c r="A2311" s="478" t="s">
        <v>2859</v>
      </c>
      <c r="B2311" s="334">
        <v>0</v>
      </c>
      <c r="C2311" s="923">
        <v>70850</v>
      </c>
      <c r="D2311" s="335">
        <v>16</v>
      </c>
      <c r="E2311" s="336">
        <v>0</v>
      </c>
      <c r="F2311" s="338">
        <v>0</v>
      </c>
      <c r="G2311" s="338">
        <v>0</v>
      </c>
      <c r="H2311" s="338">
        <v>0</v>
      </c>
      <c r="I2311" s="339">
        <v>0</v>
      </c>
      <c r="J2311" s="338">
        <v>0</v>
      </c>
      <c r="K2311" s="338">
        <v>0</v>
      </c>
      <c r="L2311" s="338">
        <v>0</v>
      </c>
      <c r="M2311" s="339">
        <v>0</v>
      </c>
      <c r="N2311" s="337">
        <v>28.8</v>
      </c>
      <c r="O2311" s="340">
        <v>0</v>
      </c>
      <c r="P2311" s="338">
        <v>28.8</v>
      </c>
      <c r="Q2311" s="340">
        <v>0</v>
      </c>
      <c r="R2311" s="340">
        <v>0</v>
      </c>
      <c r="S2311" s="340">
        <v>16</v>
      </c>
      <c r="T2311" s="337">
        <v>16.64</v>
      </c>
      <c r="U2311" s="339">
        <v>0</v>
      </c>
      <c r="V2311" s="340">
        <v>0</v>
      </c>
      <c r="W2311" s="340">
        <v>0</v>
      </c>
      <c r="X2311" s="337">
        <v>16.64</v>
      </c>
      <c r="Y2311" s="337">
        <v>0</v>
      </c>
      <c r="Z2311" s="338">
        <v>0</v>
      </c>
      <c r="AA2311" s="338">
        <v>0</v>
      </c>
      <c r="AB2311" s="338">
        <v>0</v>
      </c>
      <c r="AC2311" s="338">
        <v>0</v>
      </c>
      <c r="AD2311" s="337">
        <v>0.64</v>
      </c>
      <c r="AE2311" s="340">
        <v>0</v>
      </c>
      <c r="AF2311" s="340">
        <v>0</v>
      </c>
      <c r="AG2311" s="340">
        <v>0</v>
      </c>
      <c r="AH2311" s="341">
        <v>0</v>
      </c>
      <c r="AI2311" s="476">
        <v>0</v>
      </c>
      <c r="AJ2311" s="192">
        <v>7501943419544</v>
      </c>
      <c r="AK2311" s="192">
        <v>67268</v>
      </c>
      <c r="AM2311" s="75">
        <v>70850</v>
      </c>
      <c r="AO2311" s="188">
        <v>224.64000000000001</v>
      </c>
      <c r="AP2311" s="188">
        <v>115.2</v>
      </c>
      <c r="AQ2311" s="187">
        <v>0</v>
      </c>
      <c r="AR2311" s="188">
        <v>176.64000000000001</v>
      </c>
      <c r="AS2311" s="187">
        <v>0</v>
      </c>
      <c r="AT2311" s="188">
        <v>382.08000000000004</v>
      </c>
      <c r="AU2311" s="187">
        <v>0</v>
      </c>
      <c r="AV2311" s="188">
        <v>198.39999999999998</v>
      </c>
      <c r="AW2311" s="187">
        <v>234.78734231142457</v>
      </c>
      <c r="AX2311" s="188">
        <v>184.32</v>
      </c>
      <c r="AY2311" s="187">
        <v>245.55373486271529</v>
      </c>
      <c r="AZ2311" s="188">
        <v>432.64000000000004</v>
      </c>
      <c r="BA2311" s="187">
        <v>56.999740455138927</v>
      </c>
      <c r="BB2311" s="188">
        <v>327.68</v>
      </c>
      <c r="BC2311" s="187">
        <v>38.541338314098731</v>
      </c>
      <c r="BD2311" s="75"/>
      <c r="BE2311" s="75"/>
      <c r="BH2311" s="74"/>
      <c r="BI2311" s="194"/>
      <c r="BJ2311" s="74"/>
    </row>
    <row r="2312" spans="1:62" ht="11.25" customHeight="1" x14ac:dyDescent="0.3">
      <c r="A2312" s="270" t="s">
        <v>2860</v>
      </c>
      <c r="B2312" s="185">
        <v>0</v>
      </c>
      <c r="C2312" s="917">
        <v>67426</v>
      </c>
      <c r="D2312" s="55">
        <v>1E-4</v>
      </c>
      <c r="E2312" s="91">
        <v>0</v>
      </c>
      <c r="F2312" s="186">
        <v>0</v>
      </c>
      <c r="G2312" s="186">
        <v>0</v>
      </c>
      <c r="H2312" s="186">
        <v>0</v>
      </c>
      <c r="I2312" s="187">
        <v>0</v>
      </c>
      <c r="J2312" s="186">
        <v>0</v>
      </c>
      <c r="K2312" s="186">
        <v>0</v>
      </c>
      <c r="L2312" s="186">
        <v>0</v>
      </c>
      <c r="M2312" s="187">
        <v>0</v>
      </c>
      <c r="N2312" s="188">
        <v>0</v>
      </c>
      <c r="O2312" s="189">
        <v>20</v>
      </c>
      <c r="P2312" s="186">
        <v>20</v>
      </c>
      <c r="Q2312" s="189">
        <v>0</v>
      </c>
      <c r="R2312" s="189">
        <v>0</v>
      </c>
      <c r="S2312" s="189">
        <v>1E-4</v>
      </c>
      <c r="T2312" s="188">
        <v>0</v>
      </c>
      <c r="U2312" s="187">
        <v>0</v>
      </c>
      <c r="V2312" s="189">
        <v>0</v>
      </c>
      <c r="W2312" s="189">
        <v>0</v>
      </c>
      <c r="X2312" s="188">
        <v>0</v>
      </c>
      <c r="Y2312" s="188">
        <v>0</v>
      </c>
      <c r="Z2312" s="186">
        <v>0</v>
      </c>
      <c r="AA2312" s="186">
        <v>0</v>
      </c>
      <c r="AB2312" s="186">
        <v>0</v>
      </c>
      <c r="AC2312" s="186">
        <v>0</v>
      </c>
      <c r="AD2312" s="188">
        <v>0</v>
      </c>
      <c r="AE2312" s="189">
        <v>0</v>
      </c>
      <c r="AF2312" s="189">
        <v>0</v>
      </c>
      <c r="AG2312" s="189">
        <v>0</v>
      </c>
      <c r="AH2312" s="191">
        <v>0</v>
      </c>
      <c r="AI2312" s="476">
        <v>0</v>
      </c>
      <c r="AJ2312" s="192">
        <v>7506425624584</v>
      </c>
      <c r="AK2312" s="192" t="s">
        <v>262</v>
      </c>
      <c r="AM2312" s="75">
        <v>67426</v>
      </c>
      <c r="AO2312" s="188">
        <v>0</v>
      </c>
      <c r="AP2312" s="188">
        <v>0</v>
      </c>
      <c r="AQ2312" s="187">
        <v>0</v>
      </c>
      <c r="AR2312" s="188">
        <v>0</v>
      </c>
      <c r="AS2312" s="187">
        <v>0</v>
      </c>
      <c r="AT2312" s="188">
        <v>0</v>
      </c>
      <c r="AU2312" s="187">
        <v>0</v>
      </c>
      <c r="AV2312" s="188">
        <v>0</v>
      </c>
      <c r="AW2312" s="187">
        <v>0</v>
      </c>
      <c r="AX2312" s="188">
        <v>0</v>
      </c>
      <c r="AY2312" s="187">
        <v>0</v>
      </c>
      <c r="AZ2312" s="188">
        <v>0</v>
      </c>
      <c r="BA2312" s="187">
        <v>0</v>
      </c>
      <c r="BB2312" s="188">
        <v>0</v>
      </c>
      <c r="BC2312" s="187">
        <v>0</v>
      </c>
      <c r="BD2312" s="75"/>
      <c r="BE2312" s="75"/>
      <c r="BH2312" s="74"/>
      <c r="BI2312" s="194"/>
      <c r="BJ2312" s="74"/>
    </row>
    <row r="2313" spans="1:62" ht="11.25" customHeight="1" x14ac:dyDescent="0.3">
      <c r="A2313" s="270" t="s">
        <v>2861</v>
      </c>
      <c r="B2313" s="185">
        <v>0</v>
      </c>
      <c r="C2313" s="917">
        <v>70866</v>
      </c>
      <c r="D2313" s="55">
        <v>3.2</v>
      </c>
      <c r="E2313" s="91">
        <v>0</v>
      </c>
      <c r="F2313" s="186">
        <v>0</v>
      </c>
      <c r="G2313" s="186">
        <v>0</v>
      </c>
      <c r="H2313" s="186">
        <v>0</v>
      </c>
      <c r="I2313" s="187">
        <v>0</v>
      </c>
      <c r="J2313" s="186">
        <v>0</v>
      </c>
      <c r="K2313" s="186">
        <v>0</v>
      </c>
      <c r="L2313" s="186">
        <v>0</v>
      </c>
      <c r="M2313" s="187">
        <v>0</v>
      </c>
      <c r="N2313" s="188">
        <v>0</v>
      </c>
      <c r="O2313" s="189">
        <v>0</v>
      </c>
      <c r="P2313" s="186">
        <v>0</v>
      </c>
      <c r="Q2313" s="189">
        <v>0</v>
      </c>
      <c r="R2313" s="189">
        <v>0</v>
      </c>
      <c r="S2313" s="189">
        <v>3.2</v>
      </c>
      <c r="T2313" s="188">
        <v>3.2</v>
      </c>
      <c r="U2313" s="187">
        <v>0</v>
      </c>
      <c r="V2313" s="189">
        <v>0</v>
      </c>
      <c r="W2313" s="189">
        <v>0</v>
      </c>
      <c r="X2313" s="188">
        <v>3.2</v>
      </c>
      <c r="Y2313" s="188">
        <v>0</v>
      </c>
      <c r="Z2313" s="186">
        <v>0</v>
      </c>
      <c r="AA2313" s="186">
        <v>0</v>
      </c>
      <c r="AB2313" s="186">
        <v>0</v>
      </c>
      <c r="AC2313" s="186">
        <v>0</v>
      </c>
      <c r="AD2313" s="188">
        <v>0.8</v>
      </c>
      <c r="AE2313" s="189">
        <v>0</v>
      </c>
      <c r="AF2313" s="189">
        <v>0</v>
      </c>
      <c r="AG2313" s="189">
        <v>0</v>
      </c>
      <c r="AH2313" s="191">
        <v>0</v>
      </c>
      <c r="AI2313" s="476">
        <v>0</v>
      </c>
      <c r="AJ2313" s="192">
        <v>7506425624584</v>
      </c>
      <c r="AK2313" s="192" t="s">
        <v>262</v>
      </c>
      <c r="AM2313" s="75">
        <v>70866</v>
      </c>
      <c r="AO2313" s="188">
        <v>33.06666666666667</v>
      </c>
      <c r="AP2313" s="188">
        <v>0.79999999999999982</v>
      </c>
      <c r="AQ2313" s="187">
        <v>0</v>
      </c>
      <c r="AR2313" s="188">
        <v>13.600000000000001</v>
      </c>
      <c r="AS2313" s="187">
        <v>0</v>
      </c>
      <c r="AT2313" s="188">
        <v>84.800000000000011</v>
      </c>
      <c r="AU2313" s="187">
        <v>0</v>
      </c>
      <c r="AV2313" s="188">
        <v>337.6</v>
      </c>
      <c r="AW2313" s="187">
        <v>39.716058416486874</v>
      </c>
      <c r="AX2313" s="188">
        <v>134.4</v>
      </c>
      <c r="AY2313" s="187">
        <v>16.651840251363492</v>
      </c>
      <c r="AZ2313" s="188">
        <v>361.6</v>
      </c>
      <c r="BA2313" s="187">
        <v>0</v>
      </c>
      <c r="BB2313" s="188">
        <v>79.2</v>
      </c>
      <c r="BC2313" s="187">
        <v>0</v>
      </c>
      <c r="BD2313" s="75"/>
      <c r="BE2313" s="75"/>
      <c r="BH2313" s="74"/>
      <c r="BI2313" s="194"/>
      <c r="BJ2313" s="74"/>
    </row>
    <row r="2314" spans="1:62" ht="11.25" customHeight="1" x14ac:dyDescent="0.3">
      <c r="A2314" s="270" t="s">
        <v>2862</v>
      </c>
      <c r="B2314" s="185">
        <v>0</v>
      </c>
      <c r="C2314" s="917">
        <v>71212</v>
      </c>
      <c r="D2314" s="55">
        <v>1734.5340000000001</v>
      </c>
      <c r="E2314" s="91">
        <v>179.44015922911379</v>
      </c>
      <c r="F2314" s="186">
        <v>0</v>
      </c>
      <c r="G2314" s="186">
        <v>0</v>
      </c>
      <c r="H2314" s="186">
        <v>0</v>
      </c>
      <c r="I2314" s="187">
        <v>0</v>
      </c>
      <c r="J2314" s="186">
        <v>451.81</v>
      </c>
      <c r="K2314" s="186">
        <v>289.99093750000009</v>
      </c>
      <c r="L2314" s="186">
        <v>146.40900000000002</v>
      </c>
      <c r="M2314" s="187">
        <v>50.487439801459303</v>
      </c>
      <c r="N2314" s="188">
        <v>0</v>
      </c>
      <c r="O2314" s="189">
        <v>0</v>
      </c>
      <c r="P2314" s="186">
        <v>2.2410000000000001</v>
      </c>
      <c r="Q2314" s="189">
        <v>32.900998207211003</v>
      </c>
      <c r="R2314" s="189">
        <v>105.45085323476683</v>
      </c>
      <c r="S2314" s="189">
        <v>1588.125</v>
      </c>
      <c r="T2314" s="188">
        <v>1587.375</v>
      </c>
      <c r="U2314" s="187">
        <v>164.21633865713471</v>
      </c>
      <c r="V2314" s="189">
        <v>0</v>
      </c>
      <c r="W2314" s="189">
        <v>2.2410000000000001</v>
      </c>
      <c r="X2314" s="188">
        <v>1585.134</v>
      </c>
      <c r="Y2314" s="188">
        <v>423.54899999999998</v>
      </c>
      <c r="Z2314" s="186">
        <v>59.76</v>
      </c>
      <c r="AA2314" s="186">
        <v>0</v>
      </c>
      <c r="AB2314" s="186">
        <v>0</v>
      </c>
      <c r="AC2314" s="186">
        <v>0</v>
      </c>
      <c r="AD2314" s="188">
        <v>0.75</v>
      </c>
      <c r="AE2314" s="189">
        <v>0</v>
      </c>
      <c r="AF2314" s="189">
        <v>0</v>
      </c>
      <c r="AG2314" s="189">
        <v>0</v>
      </c>
      <c r="AH2314" s="191">
        <v>0</v>
      </c>
      <c r="AI2314" s="476">
        <v>370.62099999999998</v>
      </c>
      <c r="AJ2314" s="192">
        <v>7506425624584</v>
      </c>
      <c r="AK2314" s="192" t="s">
        <v>262</v>
      </c>
      <c r="AM2314" s="75">
        <v>71212</v>
      </c>
      <c r="AO2314" s="188">
        <v>430.51633333333331</v>
      </c>
      <c r="AP2314" s="188">
        <v>389.17799999999994</v>
      </c>
      <c r="AQ2314" s="187">
        <v>47.65372931102673</v>
      </c>
      <c r="AR2314" s="188">
        <v>595.35300000000007</v>
      </c>
      <c r="AS2314" s="187">
        <v>72.048460468848148</v>
      </c>
      <c r="AT2314" s="188">
        <v>307.01800000000003</v>
      </c>
      <c r="AU2314" s="187">
        <v>38.126615163568488</v>
      </c>
      <c r="AV2314" s="188">
        <v>0</v>
      </c>
      <c r="AW2314" s="187">
        <v>0</v>
      </c>
      <c r="AX2314" s="188">
        <v>0</v>
      </c>
      <c r="AY2314" s="187">
        <v>0</v>
      </c>
      <c r="AZ2314" s="188">
        <v>0</v>
      </c>
      <c r="BA2314" s="187">
        <v>0</v>
      </c>
      <c r="BB2314" s="188">
        <v>0</v>
      </c>
      <c r="BC2314" s="187">
        <v>0</v>
      </c>
      <c r="BD2314" s="75"/>
      <c r="BE2314" s="75"/>
      <c r="BH2314" s="74"/>
      <c r="BI2314" s="194"/>
      <c r="BJ2314" s="74"/>
    </row>
    <row r="2315" spans="1:62" ht="11.25" customHeight="1" x14ac:dyDescent="0.3">
      <c r="A2315" s="477" t="s">
        <v>2863</v>
      </c>
      <c r="B2315" s="345">
        <v>0</v>
      </c>
      <c r="C2315" s="924">
        <v>67269</v>
      </c>
      <c r="D2315" s="389">
        <v>1E-4</v>
      </c>
      <c r="E2315" s="347">
        <v>0</v>
      </c>
      <c r="F2315" s="350">
        <v>0</v>
      </c>
      <c r="G2315" s="348">
        <v>0</v>
      </c>
      <c r="H2315" s="348">
        <v>0</v>
      </c>
      <c r="I2315" s="349">
        <v>0</v>
      </c>
      <c r="J2315" s="348">
        <v>0</v>
      </c>
      <c r="K2315" s="348">
        <v>0</v>
      </c>
      <c r="L2315" s="348">
        <v>0</v>
      </c>
      <c r="M2315" s="349">
        <v>0</v>
      </c>
      <c r="N2315" s="350">
        <v>0</v>
      </c>
      <c r="O2315" s="351">
        <v>0</v>
      </c>
      <c r="P2315" s="351">
        <v>0</v>
      </c>
      <c r="Q2315" s="351">
        <v>0</v>
      </c>
      <c r="R2315" s="351">
        <v>0</v>
      </c>
      <c r="S2315" s="351">
        <v>1E-4</v>
      </c>
      <c r="T2315" s="350">
        <v>0</v>
      </c>
      <c r="U2315" s="349">
        <v>0</v>
      </c>
      <c r="V2315" s="351">
        <v>0</v>
      </c>
      <c r="W2315" s="351">
        <v>0</v>
      </c>
      <c r="X2315" s="350">
        <v>0</v>
      </c>
      <c r="Y2315" s="350">
        <v>0</v>
      </c>
      <c r="Z2315" s="348">
        <v>0</v>
      </c>
      <c r="AA2315" s="348">
        <v>0</v>
      </c>
      <c r="AB2315" s="348">
        <v>0</v>
      </c>
      <c r="AC2315" s="348">
        <v>0</v>
      </c>
      <c r="AD2315" s="350">
        <v>0</v>
      </c>
      <c r="AE2315" s="351">
        <v>0</v>
      </c>
      <c r="AF2315" s="351">
        <v>0</v>
      </c>
      <c r="AG2315" s="351">
        <v>0</v>
      </c>
      <c r="AH2315" s="352">
        <v>0</v>
      </c>
      <c r="AI2315" s="476">
        <v>0</v>
      </c>
      <c r="AJ2315" s="192">
        <v>7501943419674</v>
      </c>
      <c r="AK2315" s="192" t="s">
        <v>262</v>
      </c>
      <c r="AM2315" s="75">
        <v>67269</v>
      </c>
      <c r="AO2315" s="188">
        <v>0</v>
      </c>
      <c r="AP2315" s="188">
        <v>0</v>
      </c>
      <c r="AQ2315" s="187">
        <v>0</v>
      </c>
      <c r="AR2315" s="188">
        <v>0</v>
      </c>
      <c r="AS2315" s="187">
        <v>0</v>
      </c>
      <c r="AT2315" s="188">
        <v>0</v>
      </c>
      <c r="AU2315" s="187">
        <v>0</v>
      </c>
      <c r="AV2315" s="188">
        <v>0</v>
      </c>
      <c r="AW2315" s="187">
        <v>0</v>
      </c>
      <c r="AX2315" s="188">
        <v>0</v>
      </c>
      <c r="AY2315" s="187">
        <v>0</v>
      </c>
      <c r="AZ2315" s="188">
        <v>0</v>
      </c>
      <c r="BA2315" s="187">
        <v>0</v>
      </c>
      <c r="BB2315" s="188">
        <v>0</v>
      </c>
      <c r="BC2315" s="187">
        <v>0</v>
      </c>
      <c r="BD2315" s="75"/>
      <c r="BE2315" s="75"/>
      <c r="BH2315" s="74"/>
      <c r="BI2315" s="194"/>
      <c r="BJ2315" s="74"/>
    </row>
    <row r="2316" spans="1:62" ht="11.25" customHeight="1" x14ac:dyDescent="0.3">
      <c r="A2316" s="270" t="s">
        <v>2864</v>
      </c>
      <c r="B2316" s="185">
        <v>0</v>
      </c>
      <c r="C2316" s="917">
        <v>70851</v>
      </c>
      <c r="D2316" s="284">
        <v>812.8</v>
      </c>
      <c r="E2316" s="91">
        <v>0</v>
      </c>
      <c r="F2316" s="186">
        <v>0</v>
      </c>
      <c r="G2316" s="186">
        <v>0</v>
      </c>
      <c r="H2316" s="186">
        <v>0</v>
      </c>
      <c r="I2316" s="187">
        <v>0</v>
      </c>
      <c r="J2316" s="186">
        <v>0</v>
      </c>
      <c r="K2316" s="186">
        <v>0</v>
      </c>
      <c r="L2316" s="186">
        <v>18.559999999999999</v>
      </c>
      <c r="M2316" s="187">
        <v>0</v>
      </c>
      <c r="N2316" s="188">
        <v>0</v>
      </c>
      <c r="O2316" s="189">
        <v>0</v>
      </c>
      <c r="P2316" s="186">
        <v>0</v>
      </c>
      <c r="Q2316" s="189">
        <v>0</v>
      </c>
      <c r="R2316" s="189">
        <v>0</v>
      </c>
      <c r="S2316" s="189">
        <v>794.24</v>
      </c>
      <c r="T2316" s="188">
        <v>795.51999999999987</v>
      </c>
      <c r="U2316" s="187">
        <v>0</v>
      </c>
      <c r="V2316" s="189">
        <v>0</v>
      </c>
      <c r="W2316" s="189">
        <v>0</v>
      </c>
      <c r="X2316" s="188">
        <v>795.51999999999987</v>
      </c>
      <c r="Y2316" s="188">
        <v>169.6</v>
      </c>
      <c r="Z2316" s="186">
        <v>0</v>
      </c>
      <c r="AA2316" s="186">
        <v>0</v>
      </c>
      <c r="AB2316" s="186">
        <v>0</v>
      </c>
      <c r="AC2316" s="186">
        <v>0</v>
      </c>
      <c r="AD2316" s="188">
        <v>7.68</v>
      </c>
      <c r="AE2316" s="189">
        <v>0</v>
      </c>
      <c r="AF2316" s="189">
        <v>0</v>
      </c>
      <c r="AG2316" s="189">
        <v>0</v>
      </c>
      <c r="AH2316" s="191">
        <v>0</v>
      </c>
      <c r="AI2316" s="476">
        <v>0</v>
      </c>
      <c r="AJ2316" s="192">
        <v>7501943419674</v>
      </c>
      <c r="AK2316" s="192">
        <v>67269</v>
      </c>
      <c r="AM2316" s="75">
        <v>70851</v>
      </c>
      <c r="AO2316" s="188">
        <v>130.56</v>
      </c>
      <c r="AP2316" s="188">
        <v>104.96000000000002</v>
      </c>
      <c r="AQ2316" s="187">
        <v>0</v>
      </c>
      <c r="AR2316" s="188">
        <v>123.52000000000001</v>
      </c>
      <c r="AS2316" s="187">
        <v>0</v>
      </c>
      <c r="AT2316" s="188">
        <v>163.19999999999999</v>
      </c>
      <c r="AU2316" s="187">
        <v>0</v>
      </c>
      <c r="AV2316" s="188">
        <v>83.200000000000017</v>
      </c>
      <c r="AW2316" s="187">
        <v>34.770253045531483</v>
      </c>
      <c r="AX2316" s="188">
        <v>110.72</v>
      </c>
      <c r="AY2316" s="187">
        <v>43.044362284865656</v>
      </c>
      <c r="AZ2316" s="188">
        <v>208</v>
      </c>
      <c r="BA2316" s="187">
        <v>38.265611173558469</v>
      </c>
      <c r="BB2316" s="188">
        <v>150.4</v>
      </c>
      <c r="BC2316" s="187">
        <v>24.867190354704679</v>
      </c>
      <c r="BD2316" s="75"/>
      <c r="BE2316" s="75"/>
      <c r="BH2316" s="74"/>
      <c r="BI2316" s="194"/>
      <c r="BJ2316" s="74"/>
    </row>
    <row r="2317" spans="1:62" ht="11.25" customHeight="1" x14ac:dyDescent="0.3">
      <c r="A2317" s="477" t="s">
        <v>2865</v>
      </c>
      <c r="B2317" s="345">
        <v>0</v>
      </c>
      <c r="C2317" s="924">
        <v>67427</v>
      </c>
      <c r="D2317" s="389">
        <v>1E-4</v>
      </c>
      <c r="E2317" s="347">
        <v>0</v>
      </c>
      <c r="F2317" s="350">
        <v>0</v>
      </c>
      <c r="G2317" s="348">
        <v>0</v>
      </c>
      <c r="H2317" s="348">
        <v>0</v>
      </c>
      <c r="I2317" s="349">
        <v>0</v>
      </c>
      <c r="J2317" s="348">
        <v>0</v>
      </c>
      <c r="K2317" s="348">
        <v>0</v>
      </c>
      <c r="L2317" s="348">
        <v>0</v>
      </c>
      <c r="M2317" s="349">
        <v>0</v>
      </c>
      <c r="N2317" s="350">
        <v>0</v>
      </c>
      <c r="O2317" s="351">
        <v>25.599999999999998</v>
      </c>
      <c r="P2317" s="351">
        <v>25.599999999999998</v>
      </c>
      <c r="Q2317" s="351">
        <v>0</v>
      </c>
      <c r="R2317" s="351">
        <v>0</v>
      </c>
      <c r="S2317" s="351">
        <v>1E-4</v>
      </c>
      <c r="T2317" s="350">
        <v>0</v>
      </c>
      <c r="U2317" s="349">
        <v>0</v>
      </c>
      <c r="V2317" s="351">
        <v>0</v>
      </c>
      <c r="W2317" s="351">
        <v>0</v>
      </c>
      <c r="X2317" s="350">
        <v>0</v>
      </c>
      <c r="Y2317" s="350">
        <v>0</v>
      </c>
      <c r="Z2317" s="348">
        <v>0</v>
      </c>
      <c r="AA2317" s="348">
        <v>0</v>
      </c>
      <c r="AB2317" s="348">
        <v>0</v>
      </c>
      <c r="AC2317" s="348">
        <v>0</v>
      </c>
      <c r="AD2317" s="350">
        <v>0</v>
      </c>
      <c r="AE2317" s="351">
        <v>0</v>
      </c>
      <c r="AF2317" s="351">
        <v>0</v>
      </c>
      <c r="AG2317" s="351">
        <v>0</v>
      </c>
      <c r="AH2317" s="352">
        <v>0</v>
      </c>
      <c r="AI2317" s="476">
        <v>0</v>
      </c>
      <c r="AJ2317" s="192">
        <v>7506425624607</v>
      </c>
      <c r="AK2317" s="192" t="s">
        <v>262</v>
      </c>
      <c r="AM2317" s="75">
        <v>67427</v>
      </c>
      <c r="AO2317" s="188">
        <v>0</v>
      </c>
      <c r="AP2317" s="188">
        <v>0</v>
      </c>
      <c r="AQ2317" s="187">
        <v>0</v>
      </c>
      <c r="AR2317" s="188">
        <v>0</v>
      </c>
      <c r="AS2317" s="187">
        <v>0</v>
      </c>
      <c r="AT2317" s="188">
        <v>0</v>
      </c>
      <c r="AU2317" s="187">
        <v>0</v>
      </c>
      <c r="AV2317" s="188">
        <v>0</v>
      </c>
      <c r="AW2317" s="187">
        <v>0</v>
      </c>
      <c r="AX2317" s="188">
        <v>0</v>
      </c>
      <c r="AY2317" s="187">
        <v>0</v>
      </c>
      <c r="AZ2317" s="188">
        <v>0</v>
      </c>
      <c r="BA2317" s="187">
        <v>0</v>
      </c>
      <c r="BB2317" s="188">
        <v>0</v>
      </c>
      <c r="BC2317" s="187">
        <v>0</v>
      </c>
      <c r="BD2317" s="75"/>
      <c r="BE2317" s="75"/>
      <c r="BH2317" s="74"/>
      <c r="BI2317" s="194"/>
      <c r="BJ2317" s="74"/>
    </row>
    <row r="2318" spans="1:62" ht="11.25" customHeight="1" x14ac:dyDescent="0.3">
      <c r="A2318" s="270" t="s">
        <v>2866</v>
      </c>
      <c r="B2318" s="185">
        <v>0</v>
      </c>
      <c r="C2318" s="917">
        <v>70867</v>
      </c>
      <c r="D2318" s="284">
        <v>23.2</v>
      </c>
      <c r="E2318" s="91">
        <v>0</v>
      </c>
      <c r="F2318" s="186">
        <v>0</v>
      </c>
      <c r="G2318" s="186">
        <v>0</v>
      </c>
      <c r="H2318" s="186">
        <v>0</v>
      </c>
      <c r="I2318" s="187">
        <v>0</v>
      </c>
      <c r="J2318" s="186">
        <v>0</v>
      </c>
      <c r="K2318" s="186">
        <v>0</v>
      </c>
      <c r="L2318" s="186">
        <v>14.4</v>
      </c>
      <c r="M2318" s="187">
        <v>0</v>
      </c>
      <c r="N2318" s="188">
        <v>0</v>
      </c>
      <c r="O2318" s="189">
        <v>0</v>
      </c>
      <c r="P2318" s="186">
        <v>1.6</v>
      </c>
      <c r="Q2318" s="189">
        <v>0</v>
      </c>
      <c r="R2318" s="189">
        <v>0</v>
      </c>
      <c r="S2318" s="189">
        <v>8.7999999999999989</v>
      </c>
      <c r="T2318" s="188">
        <v>8.8000000000000007</v>
      </c>
      <c r="U2318" s="187">
        <v>0</v>
      </c>
      <c r="V2318" s="189">
        <v>0</v>
      </c>
      <c r="W2318" s="189">
        <v>1.6</v>
      </c>
      <c r="X2318" s="188">
        <v>7.2000000000000011</v>
      </c>
      <c r="Y2318" s="188">
        <v>0</v>
      </c>
      <c r="Z2318" s="186">
        <v>0</v>
      </c>
      <c r="AA2318" s="186">
        <v>0</v>
      </c>
      <c r="AB2318" s="186">
        <v>0</v>
      </c>
      <c r="AC2318" s="186">
        <v>0</v>
      </c>
      <c r="AD2318" s="188">
        <v>6.4</v>
      </c>
      <c r="AE2318" s="189">
        <v>0</v>
      </c>
      <c r="AF2318" s="189">
        <v>0</v>
      </c>
      <c r="AG2318" s="189">
        <v>0</v>
      </c>
      <c r="AH2318" s="191">
        <v>0</v>
      </c>
      <c r="AI2318" s="476">
        <v>0</v>
      </c>
      <c r="AJ2318" s="192">
        <v>7506425624607</v>
      </c>
      <c r="AK2318" s="192" t="s">
        <v>262</v>
      </c>
      <c r="AM2318" s="75">
        <v>70867</v>
      </c>
      <c r="AO2318" s="188">
        <v>109.86666666666667</v>
      </c>
      <c r="AP2318" s="188">
        <v>31.200000000000003</v>
      </c>
      <c r="AQ2318" s="187">
        <v>0</v>
      </c>
      <c r="AR2318" s="188">
        <v>68</v>
      </c>
      <c r="AS2318" s="187">
        <v>0</v>
      </c>
      <c r="AT2318" s="188">
        <v>230.4</v>
      </c>
      <c r="AU2318" s="187">
        <v>0</v>
      </c>
      <c r="AV2318" s="188">
        <v>157.6</v>
      </c>
      <c r="AW2318" s="187">
        <v>89.04508189774505</v>
      </c>
      <c r="AX2318" s="188">
        <v>130.39999999999998</v>
      </c>
      <c r="AY2318" s="187">
        <v>55.125533183119067</v>
      </c>
      <c r="AZ2318" s="188">
        <v>326.39999999999998</v>
      </c>
      <c r="BA2318" s="187">
        <v>0</v>
      </c>
      <c r="BB2318" s="188">
        <v>102.4</v>
      </c>
      <c r="BC2318" s="187">
        <v>0</v>
      </c>
      <c r="BD2318" s="75"/>
      <c r="BE2318" s="75"/>
      <c r="BH2318" s="74"/>
      <c r="BI2318" s="194"/>
      <c r="BJ2318" s="74"/>
    </row>
    <row r="2319" spans="1:62" ht="11.25" customHeight="1" x14ac:dyDescent="0.3">
      <c r="A2319" s="270" t="s">
        <v>2867</v>
      </c>
      <c r="B2319" s="185">
        <v>0</v>
      </c>
      <c r="C2319" s="917">
        <v>71213</v>
      </c>
      <c r="D2319" s="284">
        <v>1139.922</v>
      </c>
      <c r="E2319" s="91">
        <v>49.172013170949135</v>
      </c>
      <c r="F2319" s="186">
        <v>0</v>
      </c>
      <c r="G2319" s="186">
        <v>0</v>
      </c>
      <c r="H2319" s="186">
        <v>0</v>
      </c>
      <c r="I2319" s="187">
        <v>0</v>
      </c>
      <c r="J2319" s="186">
        <v>644.81600000000003</v>
      </c>
      <c r="K2319" s="186">
        <v>695.47</v>
      </c>
      <c r="L2319" s="186">
        <v>132.971</v>
      </c>
      <c r="M2319" s="187">
        <v>21.190130415402532</v>
      </c>
      <c r="N2319" s="188">
        <v>0</v>
      </c>
      <c r="O2319" s="189">
        <v>0</v>
      </c>
      <c r="P2319" s="186">
        <v>2.988</v>
      </c>
      <c r="Q2319" s="189">
        <v>21.084929654351008</v>
      </c>
      <c r="R2319" s="189">
        <v>46.848294707327355</v>
      </c>
      <c r="S2319" s="189">
        <v>1006.951</v>
      </c>
      <c r="T2319" s="188">
        <v>1007.7030000000002</v>
      </c>
      <c r="U2319" s="187">
        <v>43.848174615727501</v>
      </c>
      <c r="V2319" s="189">
        <v>44.82</v>
      </c>
      <c r="W2319" s="189">
        <v>2.988</v>
      </c>
      <c r="X2319" s="188">
        <v>959.8950000000001</v>
      </c>
      <c r="Y2319" s="188">
        <v>0</v>
      </c>
      <c r="Z2319" s="186">
        <v>0</v>
      </c>
      <c r="AA2319" s="186">
        <v>0</v>
      </c>
      <c r="AB2319" s="186">
        <v>0</v>
      </c>
      <c r="AC2319" s="186">
        <v>0</v>
      </c>
      <c r="AD2319" s="188">
        <v>3.7299999999999898</v>
      </c>
      <c r="AE2319" s="189">
        <v>0</v>
      </c>
      <c r="AF2319" s="189">
        <v>0</v>
      </c>
      <c r="AG2319" s="189">
        <v>0</v>
      </c>
      <c r="AH2319" s="191">
        <v>0</v>
      </c>
      <c r="AI2319" s="476">
        <v>546.303</v>
      </c>
      <c r="AJ2319" s="192">
        <v>7506425624607</v>
      </c>
      <c r="AK2319" s="192" t="s">
        <v>262</v>
      </c>
      <c r="AM2319" s="75">
        <v>71213</v>
      </c>
      <c r="AO2319" s="188">
        <v>411.34966666666668</v>
      </c>
      <c r="AP2319" s="188">
        <v>469.11699999999996</v>
      </c>
      <c r="AQ2319" s="187">
        <v>92.291189746673624</v>
      </c>
      <c r="AR2319" s="188">
        <v>345.12099999999998</v>
      </c>
      <c r="AS2319" s="187">
        <v>73.064447667220833</v>
      </c>
      <c r="AT2319" s="188">
        <v>419.81100000000004</v>
      </c>
      <c r="AU2319" s="187">
        <v>121.04335296701987</v>
      </c>
      <c r="AV2319" s="188">
        <v>0</v>
      </c>
      <c r="AW2319" s="187">
        <v>0</v>
      </c>
      <c r="AX2319" s="188">
        <v>0</v>
      </c>
      <c r="AY2319" s="187">
        <v>0</v>
      </c>
      <c r="AZ2319" s="188">
        <v>0</v>
      </c>
      <c r="BA2319" s="187">
        <v>0</v>
      </c>
      <c r="BB2319" s="188">
        <v>0</v>
      </c>
      <c r="BC2319" s="187">
        <v>0</v>
      </c>
      <c r="BD2319" s="75"/>
      <c r="BE2319" s="75"/>
      <c r="BH2319" s="74"/>
      <c r="BI2319" s="194"/>
      <c r="BJ2319" s="74"/>
    </row>
    <row r="2320" spans="1:62" ht="11.25" customHeight="1" x14ac:dyDescent="0.3">
      <c r="A2320" s="477" t="s">
        <v>2868</v>
      </c>
      <c r="B2320" s="345">
        <v>0</v>
      </c>
      <c r="C2320" s="926">
        <v>66999</v>
      </c>
      <c r="D2320" s="389">
        <v>1E-4</v>
      </c>
      <c r="E2320" s="347">
        <v>0</v>
      </c>
      <c r="F2320" s="350">
        <v>0</v>
      </c>
      <c r="G2320" s="348">
        <v>0</v>
      </c>
      <c r="H2320" s="348">
        <v>0</v>
      </c>
      <c r="I2320" s="349">
        <v>0</v>
      </c>
      <c r="J2320" s="348">
        <v>0</v>
      </c>
      <c r="K2320" s="348">
        <v>0</v>
      </c>
      <c r="L2320" s="348">
        <v>0</v>
      </c>
      <c r="M2320" s="349">
        <v>0</v>
      </c>
      <c r="N2320" s="350">
        <v>0</v>
      </c>
      <c r="O2320" s="351">
        <v>0</v>
      </c>
      <c r="P2320" s="351">
        <v>0</v>
      </c>
      <c r="Q2320" s="351">
        <v>0</v>
      </c>
      <c r="R2320" s="351">
        <v>0</v>
      </c>
      <c r="S2320" s="351">
        <v>1E-4</v>
      </c>
      <c r="T2320" s="350">
        <v>0</v>
      </c>
      <c r="U2320" s="349">
        <v>0</v>
      </c>
      <c r="V2320" s="351">
        <v>0</v>
      </c>
      <c r="W2320" s="351">
        <v>0</v>
      </c>
      <c r="X2320" s="351">
        <v>0</v>
      </c>
      <c r="Y2320" s="350">
        <v>0</v>
      </c>
      <c r="Z2320" s="348">
        <v>0</v>
      </c>
      <c r="AA2320" s="348">
        <v>0</v>
      </c>
      <c r="AB2320" s="348">
        <v>0</v>
      </c>
      <c r="AC2320" s="348">
        <v>0</v>
      </c>
      <c r="AD2320" s="350">
        <v>0</v>
      </c>
      <c r="AE2320" s="351">
        <v>0</v>
      </c>
      <c r="AF2320" s="351">
        <v>0</v>
      </c>
      <c r="AG2320" s="351">
        <v>0</v>
      </c>
      <c r="AH2320" s="352">
        <v>0</v>
      </c>
      <c r="AI2320" s="476">
        <v>0</v>
      </c>
      <c r="AJ2320" s="192">
        <v>7501943474871</v>
      </c>
      <c r="AK2320" s="192" t="s">
        <v>262</v>
      </c>
      <c r="AM2320" s="75">
        <v>66999</v>
      </c>
      <c r="AO2320" s="350">
        <v>0</v>
      </c>
      <c r="AP2320" s="350">
        <v>0</v>
      </c>
      <c r="AQ2320" s="349">
        <v>0</v>
      </c>
      <c r="AR2320" s="350">
        <v>0</v>
      </c>
      <c r="AS2320" s="349">
        <v>0</v>
      </c>
      <c r="AT2320" s="350">
        <v>0</v>
      </c>
      <c r="AU2320" s="349">
        <v>0</v>
      </c>
      <c r="AV2320" s="350">
        <v>0</v>
      </c>
      <c r="AW2320" s="349">
        <v>0</v>
      </c>
      <c r="AX2320" s="350">
        <v>0</v>
      </c>
      <c r="AY2320" s="349">
        <v>0</v>
      </c>
      <c r="AZ2320" s="350">
        <v>0</v>
      </c>
      <c r="BA2320" s="349">
        <v>0</v>
      </c>
      <c r="BB2320" s="350">
        <v>0</v>
      </c>
      <c r="BC2320" s="349">
        <v>0</v>
      </c>
      <c r="BD2320" s="75"/>
      <c r="BE2320" s="75"/>
      <c r="BF2320" s="75"/>
      <c r="BH2320" s="74"/>
      <c r="BI2320" s="194"/>
      <c r="BJ2320" s="74"/>
    </row>
    <row r="2321" spans="1:62" ht="11.25" customHeight="1" x14ac:dyDescent="0.3">
      <c r="A2321" s="270" t="s">
        <v>2869</v>
      </c>
      <c r="B2321" s="185">
        <v>0</v>
      </c>
      <c r="C2321" s="917">
        <v>70848</v>
      </c>
      <c r="D2321" s="284">
        <v>20.48</v>
      </c>
      <c r="E2321" s="91">
        <v>0</v>
      </c>
      <c r="F2321" s="186">
        <v>0</v>
      </c>
      <c r="G2321" s="186">
        <v>0</v>
      </c>
      <c r="H2321" s="186">
        <v>0</v>
      </c>
      <c r="I2321" s="187">
        <v>0</v>
      </c>
      <c r="J2321" s="186">
        <v>0</v>
      </c>
      <c r="K2321" s="186">
        <v>0</v>
      </c>
      <c r="L2321" s="186">
        <v>0</v>
      </c>
      <c r="M2321" s="187">
        <v>0</v>
      </c>
      <c r="N2321" s="188">
        <v>0</v>
      </c>
      <c r="O2321" s="189">
        <v>0</v>
      </c>
      <c r="P2321" s="186">
        <v>0</v>
      </c>
      <c r="Q2321" s="189">
        <v>0</v>
      </c>
      <c r="R2321" s="189">
        <v>0</v>
      </c>
      <c r="S2321" s="189">
        <v>20.48</v>
      </c>
      <c r="T2321" s="188">
        <v>20.48</v>
      </c>
      <c r="U2321" s="187">
        <v>0</v>
      </c>
      <c r="V2321" s="189">
        <v>0</v>
      </c>
      <c r="W2321" s="189">
        <v>0</v>
      </c>
      <c r="X2321" s="188">
        <v>20.48</v>
      </c>
      <c r="Y2321" s="188">
        <v>0</v>
      </c>
      <c r="Z2321" s="186">
        <v>0</v>
      </c>
      <c r="AA2321" s="186">
        <v>0</v>
      </c>
      <c r="AB2321" s="186">
        <v>0</v>
      </c>
      <c r="AC2321" s="186">
        <v>0</v>
      </c>
      <c r="AD2321" s="188">
        <v>0</v>
      </c>
      <c r="AE2321" s="189">
        <v>0</v>
      </c>
      <c r="AF2321" s="189">
        <v>0</v>
      </c>
      <c r="AG2321" s="189">
        <v>0</v>
      </c>
      <c r="AH2321" s="191">
        <v>0</v>
      </c>
      <c r="AI2321" s="476">
        <v>0</v>
      </c>
      <c r="AJ2321" s="192">
        <v>7501943474871</v>
      </c>
      <c r="AK2321" s="192">
        <v>66999</v>
      </c>
      <c r="AM2321" s="75">
        <v>70848</v>
      </c>
      <c r="AO2321" s="188">
        <v>0</v>
      </c>
      <c r="AP2321" s="188">
        <v>0</v>
      </c>
      <c r="AQ2321" s="187">
        <v>0</v>
      </c>
      <c r="AR2321" s="188">
        <v>0</v>
      </c>
      <c r="AS2321" s="187">
        <v>0</v>
      </c>
      <c r="AT2321" s="188">
        <v>0</v>
      </c>
      <c r="AU2321" s="187">
        <v>0</v>
      </c>
      <c r="AV2321" s="188">
        <v>0</v>
      </c>
      <c r="AW2321" s="187">
        <v>0</v>
      </c>
      <c r="AX2321" s="188">
        <v>0</v>
      </c>
      <c r="AY2321" s="187">
        <v>0</v>
      </c>
      <c r="AZ2321" s="188">
        <v>0</v>
      </c>
      <c r="BA2321" s="187">
        <v>0</v>
      </c>
      <c r="BB2321" s="188">
        <v>0</v>
      </c>
      <c r="BC2321" s="187">
        <v>0</v>
      </c>
      <c r="BD2321" s="75"/>
      <c r="BE2321" s="75"/>
      <c r="BH2321" s="74"/>
      <c r="BI2321" s="194"/>
      <c r="BJ2321" s="74"/>
    </row>
    <row r="2322" spans="1:62" ht="11.25" customHeight="1" x14ac:dyDescent="0.3">
      <c r="A2322" s="270" t="s">
        <v>2870</v>
      </c>
      <c r="B2322" s="185">
        <v>0</v>
      </c>
      <c r="C2322" s="917">
        <v>70956</v>
      </c>
      <c r="D2322" s="284">
        <v>905.60000000000014</v>
      </c>
      <c r="E2322" s="91">
        <v>0</v>
      </c>
      <c r="F2322" s="186">
        <v>0</v>
      </c>
      <c r="G2322" s="186">
        <v>0</v>
      </c>
      <c r="H2322" s="186">
        <v>0</v>
      </c>
      <c r="I2322" s="187">
        <v>0</v>
      </c>
      <c r="J2322" s="186">
        <v>0</v>
      </c>
      <c r="K2322" s="186">
        <v>0</v>
      </c>
      <c r="L2322" s="186">
        <v>6.4</v>
      </c>
      <c r="M2322" s="187">
        <v>0</v>
      </c>
      <c r="N2322" s="188">
        <v>0</v>
      </c>
      <c r="O2322" s="189">
        <v>0</v>
      </c>
      <c r="P2322" s="186">
        <v>1.92</v>
      </c>
      <c r="Q2322" s="189">
        <v>0</v>
      </c>
      <c r="R2322" s="189">
        <v>0</v>
      </c>
      <c r="S2322" s="189">
        <v>899.20000000000016</v>
      </c>
      <c r="T2322" s="188">
        <v>899.2</v>
      </c>
      <c r="U2322" s="187">
        <v>0</v>
      </c>
      <c r="V2322" s="189">
        <v>0</v>
      </c>
      <c r="W2322" s="189">
        <v>1.92</v>
      </c>
      <c r="X2322" s="188">
        <v>897.28000000000009</v>
      </c>
      <c r="Y2322" s="188">
        <v>28.8</v>
      </c>
      <c r="Z2322" s="186">
        <v>0</v>
      </c>
      <c r="AA2322" s="186">
        <v>0</v>
      </c>
      <c r="AB2322" s="186">
        <v>0</v>
      </c>
      <c r="AC2322" s="186">
        <v>0</v>
      </c>
      <c r="AD2322" s="188">
        <v>0</v>
      </c>
      <c r="AE2322" s="189">
        <v>0</v>
      </c>
      <c r="AF2322" s="189">
        <v>0</v>
      </c>
      <c r="AG2322" s="189">
        <v>0</v>
      </c>
      <c r="AH2322" s="191">
        <v>0</v>
      </c>
      <c r="AI2322" s="476">
        <v>0</v>
      </c>
      <c r="AJ2322" s="192">
        <v>7501943474871</v>
      </c>
      <c r="AK2322" s="192">
        <v>66999</v>
      </c>
      <c r="AM2322" s="75">
        <v>70956</v>
      </c>
      <c r="AO2322" s="188">
        <v>41.173333333333339</v>
      </c>
      <c r="AP2322" s="188">
        <v>29.439999999999998</v>
      </c>
      <c r="AQ2322" s="187">
        <v>0</v>
      </c>
      <c r="AR2322" s="188">
        <v>52.480000000000004</v>
      </c>
      <c r="AS2322" s="187">
        <v>0</v>
      </c>
      <c r="AT2322" s="188">
        <v>41.6</v>
      </c>
      <c r="AU2322" s="187">
        <v>0</v>
      </c>
      <c r="AV2322" s="188">
        <v>49.920000000000009</v>
      </c>
      <c r="AW2322" s="187">
        <v>0</v>
      </c>
      <c r="AX2322" s="188">
        <v>20.480000000000004</v>
      </c>
      <c r="AY2322" s="187">
        <v>0</v>
      </c>
      <c r="AZ2322" s="188">
        <v>142.72</v>
      </c>
      <c r="BA2322" s="187">
        <v>0</v>
      </c>
      <c r="BB2322" s="188">
        <v>83.839999999999989</v>
      </c>
      <c r="BC2322" s="187">
        <v>0</v>
      </c>
      <c r="BD2322" s="75"/>
      <c r="BE2322" s="75"/>
      <c r="BH2322" s="74"/>
      <c r="BI2322" s="194"/>
      <c r="BJ2322" s="74"/>
    </row>
    <row r="2323" spans="1:62" ht="11.25" customHeight="1" x14ac:dyDescent="0.3">
      <c r="A2323" s="477" t="s">
        <v>2871</v>
      </c>
      <c r="B2323" s="345">
        <v>0</v>
      </c>
      <c r="C2323" s="927">
        <v>67422</v>
      </c>
      <c r="D2323" s="389">
        <v>1E-4</v>
      </c>
      <c r="E2323" s="347">
        <v>0</v>
      </c>
      <c r="F2323" s="350">
        <v>0</v>
      </c>
      <c r="G2323" s="348">
        <v>0</v>
      </c>
      <c r="H2323" s="348">
        <v>0</v>
      </c>
      <c r="I2323" s="349">
        <v>0</v>
      </c>
      <c r="J2323" s="348">
        <v>0</v>
      </c>
      <c r="K2323" s="348">
        <v>0</v>
      </c>
      <c r="L2323" s="348">
        <v>0</v>
      </c>
      <c r="M2323" s="349">
        <v>0</v>
      </c>
      <c r="N2323" s="350">
        <v>0</v>
      </c>
      <c r="O2323" s="351">
        <v>29.6</v>
      </c>
      <c r="P2323" s="351">
        <v>29.6</v>
      </c>
      <c r="Q2323" s="351">
        <v>0</v>
      </c>
      <c r="R2323" s="351">
        <v>0</v>
      </c>
      <c r="S2323" s="351">
        <v>1E-4</v>
      </c>
      <c r="T2323" s="350">
        <v>0</v>
      </c>
      <c r="U2323" s="349">
        <v>0</v>
      </c>
      <c r="V2323" s="351">
        <v>0</v>
      </c>
      <c r="W2323" s="351">
        <v>0</v>
      </c>
      <c r="X2323" s="350">
        <v>0</v>
      </c>
      <c r="Y2323" s="350">
        <v>0</v>
      </c>
      <c r="Z2323" s="348">
        <v>0</v>
      </c>
      <c r="AA2323" s="348">
        <v>0</v>
      </c>
      <c r="AB2323" s="348">
        <v>0</v>
      </c>
      <c r="AC2323" s="348">
        <v>0</v>
      </c>
      <c r="AD2323" s="350">
        <v>0</v>
      </c>
      <c r="AE2323" s="351">
        <v>20</v>
      </c>
      <c r="AF2323" s="351">
        <v>20</v>
      </c>
      <c r="AG2323" s="351">
        <v>0</v>
      </c>
      <c r="AH2323" s="352">
        <v>0</v>
      </c>
      <c r="AI2323" s="476">
        <v>0</v>
      </c>
      <c r="AJ2323" s="192">
        <v>7506425624508</v>
      </c>
      <c r="AK2323" s="192" t="s">
        <v>262</v>
      </c>
      <c r="AM2323" s="75">
        <v>67422</v>
      </c>
      <c r="AO2323" s="188">
        <v>0</v>
      </c>
      <c r="AP2323" s="188">
        <v>0</v>
      </c>
      <c r="AQ2323" s="187">
        <v>0</v>
      </c>
      <c r="AR2323" s="188">
        <v>0</v>
      </c>
      <c r="AS2323" s="187">
        <v>0</v>
      </c>
      <c r="AT2323" s="188">
        <v>0</v>
      </c>
      <c r="AU2323" s="187">
        <v>0</v>
      </c>
      <c r="AV2323" s="188">
        <v>0</v>
      </c>
      <c r="AW2323" s="187">
        <v>0</v>
      </c>
      <c r="AX2323" s="188">
        <v>0</v>
      </c>
      <c r="AY2323" s="187">
        <v>0</v>
      </c>
      <c r="AZ2323" s="188">
        <v>0</v>
      </c>
      <c r="BA2323" s="187">
        <v>0</v>
      </c>
      <c r="BB2323" s="188">
        <v>0</v>
      </c>
      <c r="BC2323" s="187">
        <v>0</v>
      </c>
      <c r="BD2323" s="75"/>
      <c r="BE2323" s="75"/>
      <c r="BH2323" s="74"/>
      <c r="BI2323" s="194"/>
      <c r="BJ2323" s="74"/>
    </row>
    <row r="2324" spans="1:62" ht="11.25" customHeight="1" x14ac:dyDescent="0.3">
      <c r="A2324" s="270" t="s">
        <v>2872</v>
      </c>
      <c r="B2324" s="185">
        <v>0</v>
      </c>
      <c r="C2324" s="917">
        <v>70862</v>
      </c>
      <c r="D2324" s="284">
        <v>1E-4</v>
      </c>
      <c r="E2324" s="91">
        <v>0</v>
      </c>
      <c r="F2324" s="186">
        <v>0</v>
      </c>
      <c r="G2324" s="186">
        <v>0</v>
      </c>
      <c r="H2324" s="186">
        <v>0</v>
      </c>
      <c r="I2324" s="187">
        <v>0</v>
      </c>
      <c r="J2324" s="186">
        <v>0</v>
      </c>
      <c r="K2324" s="186">
        <v>0</v>
      </c>
      <c r="L2324" s="186">
        <v>0</v>
      </c>
      <c r="M2324" s="187">
        <v>0</v>
      </c>
      <c r="N2324" s="188">
        <v>0</v>
      </c>
      <c r="O2324" s="189">
        <v>0</v>
      </c>
      <c r="P2324" s="186">
        <v>0</v>
      </c>
      <c r="Q2324" s="189">
        <v>0</v>
      </c>
      <c r="R2324" s="189">
        <v>0</v>
      </c>
      <c r="S2324" s="189">
        <v>1E-4</v>
      </c>
      <c r="T2324" s="188">
        <v>0</v>
      </c>
      <c r="U2324" s="187">
        <v>0</v>
      </c>
      <c r="V2324" s="189">
        <v>0</v>
      </c>
      <c r="W2324" s="189">
        <v>0</v>
      </c>
      <c r="X2324" s="188">
        <v>0</v>
      </c>
      <c r="Y2324" s="188">
        <v>0</v>
      </c>
      <c r="Z2324" s="186">
        <v>0</v>
      </c>
      <c r="AA2324" s="186">
        <v>0</v>
      </c>
      <c r="AB2324" s="186">
        <v>0</v>
      </c>
      <c r="AC2324" s="186">
        <v>0</v>
      </c>
      <c r="AD2324" s="188">
        <v>0</v>
      </c>
      <c r="AE2324" s="189">
        <v>0</v>
      </c>
      <c r="AF2324" s="189">
        <v>0</v>
      </c>
      <c r="AG2324" s="189">
        <v>0</v>
      </c>
      <c r="AH2324" s="191">
        <v>0</v>
      </c>
      <c r="AI2324" s="476">
        <v>0</v>
      </c>
      <c r="AJ2324" s="192">
        <v>7506425624508</v>
      </c>
      <c r="AK2324" s="192" t="s">
        <v>262</v>
      </c>
      <c r="AM2324" s="75">
        <v>70862</v>
      </c>
      <c r="AO2324" s="188">
        <v>0</v>
      </c>
      <c r="AP2324" s="188">
        <v>0</v>
      </c>
      <c r="AQ2324" s="187">
        <v>0</v>
      </c>
      <c r="AR2324" s="188">
        <v>0</v>
      </c>
      <c r="AS2324" s="187">
        <v>0</v>
      </c>
      <c r="AT2324" s="188">
        <v>0</v>
      </c>
      <c r="AU2324" s="187">
        <v>0</v>
      </c>
      <c r="AV2324" s="188">
        <v>0</v>
      </c>
      <c r="AW2324" s="187">
        <v>0</v>
      </c>
      <c r="AX2324" s="188">
        <v>0</v>
      </c>
      <c r="AY2324" s="187">
        <v>0</v>
      </c>
      <c r="AZ2324" s="188">
        <v>0</v>
      </c>
      <c r="BA2324" s="187">
        <v>0</v>
      </c>
      <c r="BB2324" s="188">
        <v>0</v>
      </c>
      <c r="BC2324" s="187">
        <v>0</v>
      </c>
      <c r="BD2324" s="75"/>
      <c r="BE2324" s="75"/>
      <c r="BH2324" s="74"/>
      <c r="BI2324" s="194"/>
      <c r="BJ2324" s="74"/>
    </row>
    <row r="2325" spans="1:62" ht="11.25" customHeight="1" x14ac:dyDescent="0.3">
      <c r="A2325" s="270" t="s">
        <v>2873</v>
      </c>
      <c r="B2325" s="185">
        <v>0</v>
      </c>
      <c r="C2325" s="917">
        <v>70958</v>
      </c>
      <c r="D2325" s="284">
        <v>19.2</v>
      </c>
      <c r="E2325" s="91">
        <v>0</v>
      </c>
      <c r="F2325" s="186">
        <v>0</v>
      </c>
      <c r="G2325" s="186">
        <v>0</v>
      </c>
      <c r="H2325" s="186">
        <v>0</v>
      </c>
      <c r="I2325" s="187">
        <v>0</v>
      </c>
      <c r="J2325" s="186">
        <v>0</v>
      </c>
      <c r="K2325" s="186">
        <v>0</v>
      </c>
      <c r="L2325" s="186">
        <v>0</v>
      </c>
      <c r="M2325" s="187">
        <v>0</v>
      </c>
      <c r="N2325" s="188">
        <v>0</v>
      </c>
      <c r="O2325" s="189">
        <v>0</v>
      </c>
      <c r="P2325" s="186">
        <v>0</v>
      </c>
      <c r="Q2325" s="189">
        <v>0</v>
      </c>
      <c r="R2325" s="189">
        <v>0</v>
      </c>
      <c r="S2325" s="189">
        <v>19.2</v>
      </c>
      <c r="T2325" s="188">
        <v>19.2</v>
      </c>
      <c r="U2325" s="187">
        <v>0</v>
      </c>
      <c r="V2325" s="189">
        <v>0</v>
      </c>
      <c r="W2325" s="189">
        <v>0</v>
      </c>
      <c r="X2325" s="188">
        <v>19.2</v>
      </c>
      <c r="Y2325" s="188">
        <v>0</v>
      </c>
      <c r="Z2325" s="186">
        <v>0</v>
      </c>
      <c r="AA2325" s="186">
        <v>0</v>
      </c>
      <c r="AB2325" s="186">
        <v>0</v>
      </c>
      <c r="AC2325" s="186">
        <v>0</v>
      </c>
      <c r="AD2325" s="188">
        <v>0</v>
      </c>
      <c r="AE2325" s="189">
        <v>0</v>
      </c>
      <c r="AF2325" s="189">
        <v>0</v>
      </c>
      <c r="AG2325" s="189">
        <v>0</v>
      </c>
      <c r="AH2325" s="191">
        <v>0</v>
      </c>
      <c r="AI2325" s="476">
        <v>0</v>
      </c>
      <c r="AJ2325" s="192">
        <v>7506425624508</v>
      </c>
      <c r="AK2325" s="192" t="s">
        <v>262</v>
      </c>
      <c r="AM2325" s="75">
        <v>70958</v>
      </c>
      <c r="AO2325" s="188">
        <v>743.46666666666658</v>
      </c>
      <c r="AP2325" s="188">
        <v>-26.4</v>
      </c>
      <c r="AQ2325" s="187">
        <v>-0.40739703387182269</v>
      </c>
      <c r="AR2325" s="188">
        <v>2282.3999999999996</v>
      </c>
      <c r="AS2325" s="187">
        <v>0</v>
      </c>
      <c r="AT2325" s="188">
        <v>-25.6</v>
      </c>
      <c r="AU2325" s="187">
        <v>-0.40943714228228584</v>
      </c>
      <c r="AV2325" s="188">
        <v>51.20000000000001</v>
      </c>
      <c r="AW2325" s="187">
        <v>0</v>
      </c>
      <c r="AX2325" s="188">
        <v>1593.6000000000001</v>
      </c>
      <c r="AY2325" s="187">
        <v>24.731236361621704</v>
      </c>
      <c r="AZ2325" s="188">
        <v>8401.6</v>
      </c>
      <c r="BA2325" s="187">
        <v>127.00134520206979</v>
      </c>
      <c r="BB2325" s="188">
        <v>6659.2</v>
      </c>
      <c r="BC2325" s="187">
        <v>105.0513527775302</v>
      </c>
      <c r="BD2325" s="75"/>
      <c r="BE2325" s="75"/>
      <c r="BH2325" s="74"/>
      <c r="BI2325" s="194"/>
      <c r="BJ2325" s="74"/>
    </row>
    <row r="2326" spans="1:62" ht="11.25" customHeight="1" x14ac:dyDescent="0.3">
      <c r="A2326" s="270" t="s">
        <v>4904</v>
      </c>
      <c r="B2326" s="185">
        <v>0</v>
      </c>
      <c r="C2326" s="917">
        <v>71210</v>
      </c>
      <c r="D2326" s="284">
        <v>2759.2000000000003</v>
      </c>
      <c r="E2326" s="91">
        <v>12.313706764014807</v>
      </c>
      <c r="F2326" s="186">
        <v>8600</v>
      </c>
      <c r="G2326" s="186">
        <v>8600</v>
      </c>
      <c r="H2326" s="186">
        <v>3289.6000000000004</v>
      </c>
      <c r="I2326" s="187">
        <v>38.251162790697677</v>
      </c>
      <c r="J2326" s="186">
        <v>9023.4509999999991</v>
      </c>
      <c r="K2326" s="186">
        <v>6722.2650000000003</v>
      </c>
      <c r="L2326" s="186">
        <v>1090.3999999999999</v>
      </c>
      <c r="M2326" s="187">
        <v>16.22072322349684</v>
      </c>
      <c r="N2326" s="188">
        <v>0</v>
      </c>
      <c r="O2326" s="189">
        <v>0</v>
      </c>
      <c r="P2326" s="186">
        <v>20</v>
      </c>
      <c r="Q2326" s="189">
        <v>12.305713191106152</v>
      </c>
      <c r="R2326" s="189">
        <v>16.485045466529389</v>
      </c>
      <c r="S2326" s="189">
        <v>4958.4000000000015</v>
      </c>
      <c r="T2326" s="188">
        <v>5323.2000000000007</v>
      </c>
      <c r="U2326" s="187">
        <v>23.84196398089037</v>
      </c>
      <c r="V2326" s="189">
        <v>208</v>
      </c>
      <c r="W2326" s="189">
        <v>20</v>
      </c>
      <c r="X2326" s="188">
        <v>5095.2000000000007</v>
      </c>
      <c r="Y2326" s="188">
        <v>1579.2</v>
      </c>
      <c r="Z2326" s="186">
        <v>1964.8000000000002</v>
      </c>
      <c r="AA2326" s="186">
        <v>0</v>
      </c>
      <c r="AB2326" s="186">
        <v>6.4</v>
      </c>
      <c r="AC2326" s="186">
        <v>12.8</v>
      </c>
      <c r="AD2326" s="188">
        <v>36</v>
      </c>
      <c r="AE2326" s="189">
        <v>0</v>
      </c>
      <c r="AF2326" s="189">
        <v>0</v>
      </c>
      <c r="AG2326" s="189">
        <v>0</v>
      </c>
      <c r="AH2326" s="191">
        <v>0</v>
      </c>
      <c r="AI2326" s="476">
        <v>8150.4749999999995</v>
      </c>
      <c r="AJ2326" s="192">
        <v>7506425624508</v>
      </c>
      <c r="AK2326" s="192" t="s">
        <v>262</v>
      </c>
      <c r="AM2326" s="75">
        <v>71210</v>
      </c>
      <c r="AO2326" s="188">
        <v>6460</v>
      </c>
      <c r="AP2326" s="188">
        <v>7518.4</v>
      </c>
      <c r="AQ2326" s="187">
        <v>0</v>
      </c>
      <c r="AR2326" s="188">
        <v>5676.8</v>
      </c>
      <c r="AS2326" s="187">
        <v>87.438737202758276</v>
      </c>
      <c r="AT2326" s="188">
        <v>6184.7999999999993</v>
      </c>
      <c r="AU2326" s="187">
        <v>0</v>
      </c>
      <c r="AV2326" s="188">
        <v>6600</v>
      </c>
      <c r="AW2326" s="187">
        <v>100.31335765070979</v>
      </c>
      <c r="AX2326" s="188">
        <v>5470.4</v>
      </c>
      <c r="AY2326" s="187">
        <v>0</v>
      </c>
      <c r="AZ2326" s="188">
        <v>0</v>
      </c>
      <c r="BA2326" s="187">
        <v>0</v>
      </c>
      <c r="BB2326" s="188">
        <v>0</v>
      </c>
      <c r="BC2326" s="187">
        <v>0</v>
      </c>
      <c r="BD2326" s="75"/>
      <c r="BE2326" s="75"/>
      <c r="BH2326" s="74"/>
      <c r="BI2326" s="194"/>
      <c r="BJ2326" s="74"/>
    </row>
    <row r="2327" spans="1:62" ht="11.25" customHeight="1" x14ac:dyDescent="0.3">
      <c r="A2327" s="477" t="s">
        <v>2874</v>
      </c>
      <c r="B2327" s="345">
        <v>0</v>
      </c>
      <c r="C2327" s="924">
        <v>66997</v>
      </c>
      <c r="D2327" s="389">
        <v>1E-4</v>
      </c>
      <c r="E2327" s="347">
        <v>0</v>
      </c>
      <c r="F2327" s="350">
        <v>0</v>
      </c>
      <c r="G2327" s="348">
        <v>0</v>
      </c>
      <c r="H2327" s="348">
        <v>0</v>
      </c>
      <c r="I2327" s="349">
        <v>0</v>
      </c>
      <c r="J2327" s="348">
        <v>0</v>
      </c>
      <c r="K2327" s="348">
        <v>0</v>
      </c>
      <c r="L2327" s="348">
        <v>0</v>
      </c>
      <c r="M2327" s="349">
        <v>0</v>
      </c>
      <c r="N2327" s="350">
        <v>0</v>
      </c>
      <c r="O2327" s="351">
        <v>1.0660000000000001</v>
      </c>
      <c r="P2327" s="351">
        <v>1.0660000000000001</v>
      </c>
      <c r="Q2327" s="351">
        <v>0</v>
      </c>
      <c r="R2327" s="351">
        <v>0</v>
      </c>
      <c r="S2327" s="351">
        <v>1E-4</v>
      </c>
      <c r="T2327" s="350">
        <v>0</v>
      </c>
      <c r="U2327" s="349">
        <v>0</v>
      </c>
      <c r="V2327" s="351">
        <v>0</v>
      </c>
      <c r="W2327" s="351">
        <v>0</v>
      </c>
      <c r="X2327" s="350">
        <v>0</v>
      </c>
      <c r="Y2327" s="350">
        <v>0</v>
      </c>
      <c r="Z2327" s="348">
        <v>0</v>
      </c>
      <c r="AA2327" s="348">
        <v>0</v>
      </c>
      <c r="AB2327" s="348">
        <v>0</v>
      </c>
      <c r="AC2327" s="348">
        <v>0</v>
      </c>
      <c r="AD2327" s="350">
        <v>0</v>
      </c>
      <c r="AE2327" s="351">
        <v>0</v>
      </c>
      <c r="AF2327" s="351">
        <v>0</v>
      </c>
      <c r="AG2327" s="351">
        <v>0</v>
      </c>
      <c r="AH2327" s="352">
        <v>0</v>
      </c>
      <c r="AI2327" s="476">
        <v>0</v>
      </c>
      <c r="AJ2327" s="192">
        <v>7501943474833</v>
      </c>
      <c r="AK2327" s="192" t="s">
        <v>262</v>
      </c>
      <c r="AM2327" s="75">
        <v>66997</v>
      </c>
      <c r="AO2327" s="188">
        <v>0</v>
      </c>
      <c r="AP2327" s="188">
        <v>0</v>
      </c>
      <c r="AQ2327" s="187">
        <v>0</v>
      </c>
      <c r="AR2327" s="188">
        <v>0</v>
      </c>
      <c r="AS2327" s="187">
        <v>0</v>
      </c>
      <c r="AT2327" s="188">
        <v>0</v>
      </c>
      <c r="AU2327" s="187">
        <v>0</v>
      </c>
      <c r="AV2327" s="188">
        <v>0</v>
      </c>
      <c r="AW2327" s="187">
        <v>0</v>
      </c>
      <c r="AX2327" s="188">
        <v>0</v>
      </c>
      <c r="AY2327" s="187">
        <v>0</v>
      </c>
      <c r="AZ2327" s="188">
        <v>0</v>
      </c>
      <c r="BA2327" s="187">
        <v>0</v>
      </c>
      <c r="BB2327" s="188">
        <v>0</v>
      </c>
      <c r="BC2327" s="187">
        <v>0</v>
      </c>
      <c r="BD2327" s="75"/>
      <c r="BE2327" s="75"/>
      <c r="BH2327" s="74"/>
      <c r="BI2327" s="194"/>
      <c r="BJ2327" s="74"/>
    </row>
    <row r="2328" spans="1:62" ht="11.25" customHeight="1" x14ac:dyDescent="0.3">
      <c r="A2328" s="270" t="s">
        <v>2875</v>
      </c>
      <c r="B2328" s="185">
        <v>0</v>
      </c>
      <c r="C2328" s="917">
        <v>70849</v>
      </c>
      <c r="D2328" s="284">
        <v>53.76</v>
      </c>
      <c r="E2328" s="91">
        <v>0</v>
      </c>
      <c r="F2328" s="186">
        <v>0</v>
      </c>
      <c r="G2328" s="186">
        <v>0</v>
      </c>
      <c r="H2328" s="186">
        <v>0</v>
      </c>
      <c r="I2328" s="186">
        <v>0</v>
      </c>
      <c r="J2328" s="188">
        <v>0</v>
      </c>
      <c r="K2328" s="186">
        <v>0</v>
      </c>
      <c r="L2328" s="186">
        <v>0</v>
      </c>
      <c r="M2328" s="187">
        <v>0</v>
      </c>
      <c r="N2328" s="186">
        <v>0</v>
      </c>
      <c r="O2328" s="189">
        <v>0</v>
      </c>
      <c r="P2328" s="186">
        <v>0</v>
      </c>
      <c r="Q2328" s="189">
        <v>0</v>
      </c>
      <c r="R2328" s="187">
        <v>0</v>
      </c>
      <c r="S2328" s="189">
        <v>53.76</v>
      </c>
      <c r="T2328" s="188">
        <v>53.76</v>
      </c>
      <c r="U2328" s="186">
        <v>0</v>
      </c>
      <c r="V2328" s="189">
        <v>0</v>
      </c>
      <c r="W2328" s="186">
        <v>0</v>
      </c>
      <c r="X2328" s="189">
        <v>53.76</v>
      </c>
      <c r="Y2328" s="186">
        <v>5.12</v>
      </c>
      <c r="Z2328" s="186">
        <v>0</v>
      </c>
      <c r="AA2328" s="186">
        <v>0</v>
      </c>
      <c r="AB2328" s="186">
        <v>0</v>
      </c>
      <c r="AC2328" s="186">
        <v>0</v>
      </c>
      <c r="AD2328" s="188">
        <v>0</v>
      </c>
      <c r="AE2328" s="189">
        <v>0</v>
      </c>
      <c r="AF2328" s="189">
        <v>0</v>
      </c>
      <c r="AG2328" s="186">
        <v>0</v>
      </c>
      <c r="AH2328" s="191">
        <v>0</v>
      </c>
      <c r="AI2328" s="476">
        <v>0</v>
      </c>
      <c r="AJ2328" s="192">
        <v>7501943474833</v>
      </c>
      <c r="AK2328" s="192">
        <v>66997</v>
      </c>
      <c r="AM2328" s="75">
        <v>70849</v>
      </c>
      <c r="AO2328" s="188">
        <v>0</v>
      </c>
      <c r="AP2328" s="188">
        <v>0</v>
      </c>
      <c r="AQ2328" s="187">
        <v>0</v>
      </c>
      <c r="AR2328" s="188">
        <v>-0.64</v>
      </c>
      <c r="AS2328" s="187">
        <v>0</v>
      </c>
      <c r="AT2328" s="188">
        <v>0.64</v>
      </c>
      <c r="AU2328" s="187">
        <v>0</v>
      </c>
      <c r="AV2328" s="188">
        <v>0</v>
      </c>
      <c r="AW2328" s="187">
        <v>0</v>
      </c>
      <c r="AX2328" s="188">
        <v>-10.88</v>
      </c>
      <c r="AY2328" s="187">
        <v>0</v>
      </c>
      <c r="AZ2328" s="188">
        <v>1.28</v>
      </c>
      <c r="BA2328" s="187">
        <v>0</v>
      </c>
      <c r="BB2328" s="188">
        <v>10.88</v>
      </c>
      <c r="BC2328" s="187">
        <v>0</v>
      </c>
      <c r="BD2328" s="75"/>
      <c r="BE2328" s="75"/>
      <c r="BH2328" s="74"/>
      <c r="BI2328" s="194"/>
      <c r="BJ2328" s="74"/>
    </row>
    <row r="2329" spans="1:62" ht="11.25" customHeight="1" x14ac:dyDescent="0.3">
      <c r="A2329" s="270" t="s">
        <v>2876</v>
      </c>
      <c r="B2329" s="185">
        <v>0</v>
      </c>
      <c r="C2329" s="917">
        <v>70957</v>
      </c>
      <c r="D2329" s="284">
        <v>1095.68</v>
      </c>
      <c r="E2329" s="91">
        <v>0</v>
      </c>
      <c r="F2329" s="186">
        <v>0</v>
      </c>
      <c r="G2329" s="186">
        <v>0</v>
      </c>
      <c r="H2329" s="186">
        <v>0</v>
      </c>
      <c r="I2329" s="186">
        <v>0</v>
      </c>
      <c r="J2329" s="188">
        <v>0</v>
      </c>
      <c r="K2329" s="186">
        <v>0</v>
      </c>
      <c r="L2329" s="186">
        <v>7.6800000000000006</v>
      </c>
      <c r="M2329" s="187">
        <v>0</v>
      </c>
      <c r="N2329" s="186">
        <v>0</v>
      </c>
      <c r="O2329" s="189">
        <v>0</v>
      </c>
      <c r="P2329" s="186">
        <v>2.56</v>
      </c>
      <c r="Q2329" s="189">
        <v>0</v>
      </c>
      <c r="R2329" s="187">
        <v>0</v>
      </c>
      <c r="S2329" s="189">
        <v>1088</v>
      </c>
      <c r="T2329" s="188">
        <v>1088</v>
      </c>
      <c r="U2329" s="186">
        <v>0</v>
      </c>
      <c r="V2329" s="189">
        <v>0</v>
      </c>
      <c r="W2329" s="186">
        <v>2.56</v>
      </c>
      <c r="X2329" s="189">
        <v>1085.44</v>
      </c>
      <c r="Y2329" s="186">
        <v>219.52</v>
      </c>
      <c r="Z2329" s="186">
        <v>0</v>
      </c>
      <c r="AA2329" s="186">
        <v>0</v>
      </c>
      <c r="AB2329" s="186">
        <v>0</v>
      </c>
      <c r="AC2329" s="186">
        <v>0</v>
      </c>
      <c r="AD2329" s="188">
        <v>0</v>
      </c>
      <c r="AE2329" s="189">
        <v>0</v>
      </c>
      <c r="AF2329" s="189">
        <v>0</v>
      </c>
      <c r="AG2329" s="186">
        <v>0</v>
      </c>
      <c r="AH2329" s="191">
        <v>0</v>
      </c>
      <c r="AI2329" s="476">
        <v>0</v>
      </c>
      <c r="AJ2329" s="192">
        <v>7501943474833</v>
      </c>
      <c r="AK2329" s="192">
        <v>66997</v>
      </c>
      <c r="AM2329" s="75">
        <v>70957</v>
      </c>
      <c r="AO2329" s="188">
        <v>34.773333333333333</v>
      </c>
      <c r="AP2329" s="188">
        <v>30.72</v>
      </c>
      <c r="AQ2329" s="187">
        <v>0</v>
      </c>
      <c r="AR2329" s="188">
        <v>37.119999999999997</v>
      </c>
      <c r="AS2329" s="187">
        <v>0</v>
      </c>
      <c r="AT2329" s="188">
        <v>36.480000000000004</v>
      </c>
      <c r="AU2329" s="187">
        <v>0</v>
      </c>
      <c r="AV2329" s="188">
        <v>41.6</v>
      </c>
      <c r="AW2329" s="187">
        <v>0</v>
      </c>
      <c r="AX2329" s="188">
        <v>-42.239999999999995</v>
      </c>
      <c r="AY2329" s="187">
        <v>0</v>
      </c>
      <c r="AZ2329" s="188">
        <v>139.52000000000001</v>
      </c>
      <c r="BA2329" s="187">
        <v>0</v>
      </c>
      <c r="BB2329" s="188">
        <v>266.88</v>
      </c>
      <c r="BC2329" s="187">
        <v>0</v>
      </c>
      <c r="BD2329" s="75"/>
      <c r="BE2329" s="75"/>
      <c r="BH2329" s="74"/>
      <c r="BI2329" s="194"/>
      <c r="BJ2329" s="74"/>
    </row>
    <row r="2330" spans="1:62" ht="11.25" customHeight="1" x14ac:dyDescent="0.3">
      <c r="A2330" s="477" t="s">
        <v>2877</v>
      </c>
      <c r="B2330" s="345">
        <v>0</v>
      </c>
      <c r="C2330" s="927">
        <v>67423</v>
      </c>
      <c r="D2330" s="389">
        <v>1E-4</v>
      </c>
      <c r="E2330" s="347">
        <v>0</v>
      </c>
      <c r="F2330" s="348">
        <v>0</v>
      </c>
      <c r="G2330" s="348">
        <v>0</v>
      </c>
      <c r="H2330" s="348">
        <v>0</v>
      </c>
      <c r="I2330" s="348">
        <v>0</v>
      </c>
      <c r="J2330" s="350">
        <v>0</v>
      </c>
      <c r="K2330" s="348">
        <v>0</v>
      </c>
      <c r="L2330" s="348">
        <v>0</v>
      </c>
      <c r="M2330" s="349">
        <v>0</v>
      </c>
      <c r="N2330" s="348">
        <v>0</v>
      </c>
      <c r="O2330" s="351">
        <v>41.6</v>
      </c>
      <c r="P2330" s="348">
        <v>41.6</v>
      </c>
      <c r="Q2330" s="351">
        <v>0</v>
      </c>
      <c r="R2330" s="349">
        <v>0</v>
      </c>
      <c r="S2330" s="351">
        <v>1E-4</v>
      </c>
      <c r="T2330" s="350">
        <v>0</v>
      </c>
      <c r="U2330" s="348">
        <v>0</v>
      </c>
      <c r="V2330" s="351">
        <v>0</v>
      </c>
      <c r="W2330" s="348">
        <v>0</v>
      </c>
      <c r="X2330" s="351">
        <v>0</v>
      </c>
      <c r="Y2330" s="348">
        <v>0</v>
      </c>
      <c r="Z2330" s="348">
        <v>0</v>
      </c>
      <c r="AA2330" s="348">
        <v>0</v>
      </c>
      <c r="AB2330" s="348">
        <v>0</v>
      </c>
      <c r="AC2330" s="348">
        <v>0</v>
      </c>
      <c r="AD2330" s="350">
        <v>0</v>
      </c>
      <c r="AE2330" s="351">
        <v>0</v>
      </c>
      <c r="AF2330" s="351">
        <v>0</v>
      </c>
      <c r="AG2330" s="348">
        <v>0</v>
      </c>
      <c r="AH2330" s="352">
        <v>0</v>
      </c>
      <c r="AI2330" s="476">
        <v>0</v>
      </c>
      <c r="AJ2330" s="192">
        <v>7506425624522</v>
      </c>
      <c r="AK2330" s="192" t="s">
        <v>262</v>
      </c>
      <c r="AM2330" s="75">
        <v>67423</v>
      </c>
      <c r="AO2330" s="188">
        <v>0</v>
      </c>
      <c r="AP2330" s="188">
        <v>0</v>
      </c>
      <c r="AQ2330" s="187">
        <v>0</v>
      </c>
      <c r="AR2330" s="188">
        <v>0</v>
      </c>
      <c r="AS2330" s="187">
        <v>0</v>
      </c>
      <c r="AT2330" s="188">
        <v>0</v>
      </c>
      <c r="AU2330" s="187">
        <v>0</v>
      </c>
      <c r="AV2330" s="188">
        <v>0</v>
      </c>
      <c r="AW2330" s="187">
        <v>0</v>
      </c>
      <c r="AX2330" s="188">
        <v>0</v>
      </c>
      <c r="AY2330" s="187">
        <v>0</v>
      </c>
      <c r="AZ2330" s="188">
        <v>0</v>
      </c>
      <c r="BA2330" s="187">
        <v>0</v>
      </c>
      <c r="BB2330" s="188">
        <v>0</v>
      </c>
      <c r="BC2330" s="187">
        <v>0</v>
      </c>
      <c r="BD2330" s="75"/>
      <c r="BE2330" s="75"/>
      <c r="BH2330" s="74"/>
      <c r="BI2330" s="194"/>
      <c r="BJ2330" s="74"/>
    </row>
    <row r="2331" spans="1:62" ht="11.25" customHeight="1" x14ac:dyDescent="0.3">
      <c r="A2331" s="270" t="s">
        <v>2878</v>
      </c>
      <c r="B2331" s="185">
        <v>0</v>
      </c>
      <c r="C2331" s="917">
        <v>70863</v>
      </c>
      <c r="D2331" s="284">
        <v>1E-4</v>
      </c>
      <c r="E2331" s="91">
        <v>0</v>
      </c>
      <c r="F2331" s="186">
        <v>0</v>
      </c>
      <c r="G2331" s="186">
        <v>0</v>
      </c>
      <c r="H2331" s="186">
        <v>0</v>
      </c>
      <c r="I2331" s="186">
        <v>0</v>
      </c>
      <c r="J2331" s="188">
        <v>0</v>
      </c>
      <c r="K2331" s="186">
        <v>0</v>
      </c>
      <c r="L2331" s="186">
        <v>0</v>
      </c>
      <c r="M2331" s="187">
        <v>0</v>
      </c>
      <c r="N2331" s="186">
        <v>0</v>
      </c>
      <c r="O2331" s="189">
        <v>0</v>
      </c>
      <c r="P2331" s="186">
        <v>0</v>
      </c>
      <c r="Q2331" s="189">
        <v>0</v>
      </c>
      <c r="R2331" s="187">
        <v>0</v>
      </c>
      <c r="S2331" s="189">
        <v>1E-4</v>
      </c>
      <c r="T2331" s="188">
        <v>0</v>
      </c>
      <c r="U2331" s="186">
        <v>0</v>
      </c>
      <c r="V2331" s="189">
        <v>0</v>
      </c>
      <c r="W2331" s="186">
        <v>0</v>
      </c>
      <c r="X2331" s="189">
        <v>0</v>
      </c>
      <c r="Y2331" s="186">
        <v>0</v>
      </c>
      <c r="Z2331" s="186">
        <v>0</v>
      </c>
      <c r="AA2331" s="186">
        <v>0</v>
      </c>
      <c r="AB2331" s="186">
        <v>0</v>
      </c>
      <c r="AC2331" s="186">
        <v>0</v>
      </c>
      <c r="AD2331" s="188">
        <v>0</v>
      </c>
      <c r="AE2331" s="189">
        <v>0</v>
      </c>
      <c r="AF2331" s="189">
        <v>0</v>
      </c>
      <c r="AG2331" s="186">
        <v>0</v>
      </c>
      <c r="AH2331" s="191">
        <v>0</v>
      </c>
      <c r="AI2331" s="476">
        <v>0</v>
      </c>
      <c r="AJ2331" s="192">
        <v>7506425624522</v>
      </c>
      <c r="AK2331" s="192" t="s">
        <v>262</v>
      </c>
      <c r="AM2331" s="75">
        <v>70863</v>
      </c>
      <c r="AO2331" s="188">
        <v>0</v>
      </c>
      <c r="AP2331" s="188">
        <v>0</v>
      </c>
      <c r="AQ2331" s="187">
        <v>0</v>
      </c>
      <c r="AR2331" s="188">
        <v>0</v>
      </c>
      <c r="AS2331" s="187">
        <v>0</v>
      </c>
      <c r="AT2331" s="188">
        <v>0</v>
      </c>
      <c r="AU2331" s="187">
        <v>0</v>
      </c>
      <c r="AV2331" s="188">
        <v>0</v>
      </c>
      <c r="AW2331" s="187">
        <v>0</v>
      </c>
      <c r="AX2331" s="188">
        <v>0</v>
      </c>
      <c r="AY2331" s="187">
        <v>0</v>
      </c>
      <c r="AZ2331" s="188">
        <v>0</v>
      </c>
      <c r="BA2331" s="187">
        <v>0</v>
      </c>
      <c r="BB2331" s="188">
        <v>0</v>
      </c>
      <c r="BC2331" s="187">
        <v>0</v>
      </c>
      <c r="BD2331" s="75"/>
      <c r="BE2331" s="75"/>
      <c r="BH2331" s="74"/>
      <c r="BI2331" s="194"/>
      <c r="BJ2331" s="74"/>
    </row>
    <row r="2332" spans="1:62" ht="11.25" customHeight="1" x14ac:dyDescent="0.3">
      <c r="A2332" s="270" t="s">
        <v>2879</v>
      </c>
      <c r="B2332" s="185">
        <v>0</v>
      </c>
      <c r="C2332" s="917">
        <v>70959</v>
      </c>
      <c r="D2332" s="284">
        <v>1E-4</v>
      </c>
      <c r="E2332" s="91">
        <v>0</v>
      </c>
      <c r="F2332" s="186">
        <v>0</v>
      </c>
      <c r="G2332" s="186">
        <v>0</v>
      </c>
      <c r="H2332" s="186">
        <v>0</v>
      </c>
      <c r="I2332" s="186">
        <v>0</v>
      </c>
      <c r="J2332" s="188">
        <v>0</v>
      </c>
      <c r="K2332" s="186">
        <v>0</v>
      </c>
      <c r="L2332" s="186">
        <v>0</v>
      </c>
      <c r="M2332" s="187">
        <v>0</v>
      </c>
      <c r="N2332" s="186">
        <v>0</v>
      </c>
      <c r="O2332" s="189">
        <v>0</v>
      </c>
      <c r="P2332" s="186">
        <v>0</v>
      </c>
      <c r="Q2332" s="189">
        <v>0</v>
      </c>
      <c r="R2332" s="187">
        <v>0</v>
      </c>
      <c r="S2332" s="189">
        <v>1E-4</v>
      </c>
      <c r="T2332" s="188">
        <v>0</v>
      </c>
      <c r="U2332" s="186">
        <v>0</v>
      </c>
      <c r="V2332" s="189">
        <v>0</v>
      </c>
      <c r="W2332" s="186">
        <v>0</v>
      </c>
      <c r="X2332" s="189">
        <v>0</v>
      </c>
      <c r="Y2332" s="186">
        <v>0</v>
      </c>
      <c r="Z2332" s="186">
        <v>0</v>
      </c>
      <c r="AA2332" s="186">
        <v>0</v>
      </c>
      <c r="AB2332" s="186">
        <v>0</v>
      </c>
      <c r="AC2332" s="186">
        <v>0</v>
      </c>
      <c r="AD2332" s="188">
        <v>0</v>
      </c>
      <c r="AE2332" s="189">
        <v>0</v>
      </c>
      <c r="AF2332" s="189">
        <v>0</v>
      </c>
      <c r="AG2332" s="186">
        <v>0</v>
      </c>
      <c r="AH2332" s="191">
        <v>0</v>
      </c>
      <c r="AI2332" s="476">
        <v>0</v>
      </c>
      <c r="AJ2332" s="192">
        <v>7506425624522</v>
      </c>
      <c r="AK2332" s="192" t="s">
        <v>262</v>
      </c>
      <c r="AM2332" s="75">
        <v>70959</v>
      </c>
      <c r="AO2332" s="188">
        <v>2.1333333333333329</v>
      </c>
      <c r="AP2332" s="188">
        <v>16</v>
      </c>
      <c r="AQ2332" s="187">
        <v>0.20881706567910116</v>
      </c>
      <c r="AR2332" s="188">
        <v>4</v>
      </c>
      <c r="AS2332" s="187">
        <v>0</v>
      </c>
      <c r="AT2332" s="188">
        <v>-13.600000000000001</v>
      </c>
      <c r="AU2332" s="187">
        <v>0</v>
      </c>
      <c r="AV2332" s="188">
        <v>631.20000000000005</v>
      </c>
      <c r="AW2332" s="187">
        <v>0</v>
      </c>
      <c r="AX2332" s="188">
        <v>6453.6</v>
      </c>
      <c r="AY2332" s="187">
        <v>83.565492071857335</v>
      </c>
      <c r="AZ2332" s="188">
        <v>9386.4000000000015</v>
      </c>
      <c r="BA2332" s="187">
        <v>118.8014600337961</v>
      </c>
      <c r="BB2332" s="188">
        <v>8333.5999999999985</v>
      </c>
      <c r="BC2332" s="187">
        <v>110.50494458442761</v>
      </c>
      <c r="BD2332" s="75"/>
      <c r="BE2332" s="75"/>
      <c r="BH2332" s="74"/>
      <c r="BI2332" s="194"/>
      <c r="BJ2332" s="74"/>
    </row>
    <row r="2333" spans="1:62" ht="11.25" customHeight="1" x14ac:dyDescent="0.3">
      <c r="A2333" s="270" t="s">
        <v>4905</v>
      </c>
      <c r="B2333" s="185">
        <v>0</v>
      </c>
      <c r="C2333" s="917">
        <v>71211</v>
      </c>
      <c r="D2333" s="284">
        <v>4333.5999999999995</v>
      </c>
      <c r="E2333" s="91">
        <v>16.155279966200258</v>
      </c>
      <c r="F2333" s="186">
        <v>18000</v>
      </c>
      <c r="G2333" s="186">
        <v>18000</v>
      </c>
      <c r="H2333" s="186">
        <v>0</v>
      </c>
      <c r="I2333" s="186">
        <v>0</v>
      </c>
      <c r="J2333" s="188">
        <v>11495.668</v>
      </c>
      <c r="K2333" s="186">
        <v>8047.4000000000005</v>
      </c>
      <c r="L2333" s="186">
        <v>964.00000000000011</v>
      </c>
      <c r="M2333" s="187">
        <v>11.979024281134281</v>
      </c>
      <c r="N2333" s="186">
        <v>0</v>
      </c>
      <c r="O2333" s="189">
        <v>0</v>
      </c>
      <c r="P2333" s="186">
        <v>28.8</v>
      </c>
      <c r="Q2333" s="189">
        <v>8.636296733691335</v>
      </c>
      <c r="R2333" s="187">
        <v>8.7935733704209262</v>
      </c>
      <c r="S2333" s="189">
        <v>3369.5999999999995</v>
      </c>
      <c r="T2333" s="188">
        <v>3361.6000000000004</v>
      </c>
      <c r="U2333" s="186">
        <v>12.5317493848945</v>
      </c>
      <c r="V2333" s="189">
        <v>0</v>
      </c>
      <c r="W2333" s="186">
        <v>28.8</v>
      </c>
      <c r="X2333" s="189">
        <v>3332.8</v>
      </c>
      <c r="Y2333" s="186">
        <v>1285.5999999999999</v>
      </c>
      <c r="Z2333" s="186">
        <v>0</v>
      </c>
      <c r="AA2333" s="186">
        <v>0</v>
      </c>
      <c r="AB2333" s="186">
        <v>0</v>
      </c>
      <c r="AC2333" s="186">
        <v>0</v>
      </c>
      <c r="AD2333" s="188">
        <v>256.80000000000007</v>
      </c>
      <c r="AE2333" s="189">
        <v>0</v>
      </c>
      <c r="AF2333" s="189">
        <v>0</v>
      </c>
      <c r="AG2333" s="186">
        <v>0</v>
      </c>
      <c r="AH2333" s="191">
        <v>0</v>
      </c>
      <c r="AI2333" s="476">
        <v>10317.921</v>
      </c>
      <c r="AJ2333" s="192">
        <v>7506425624522</v>
      </c>
      <c r="AK2333" s="192" t="s">
        <v>262</v>
      </c>
      <c r="AM2333" s="75">
        <v>71211</v>
      </c>
      <c r="AO2333" s="188">
        <v>9408.2666666666664</v>
      </c>
      <c r="AP2333" s="188">
        <v>10249.599999999999</v>
      </c>
      <c r="AQ2333" s="187">
        <v>0</v>
      </c>
      <c r="AR2333" s="188">
        <v>9786.4</v>
      </c>
      <c r="AS2333" s="187">
        <v>127.52352299760028</v>
      </c>
      <c r="AT2333" s="188">
        <v>8188.7999999999993</v>
      </c>
      <c r="AU2333" s="187">
        <v>110.02291741039308</v>
      </c>
      <c r="AV2333" s="188">
        <v>7334.4</v>
      </c>
      <c r="AW2333" s="187">
        <v>94.027984555841996</v>
      </c>
      <c r="AX2333" s="188">
        <v>2210.4</v>
      </c>
      <c r="AY2333" s="187">
        <v>0</v>
      </c>
      <c r="AZ2333" s="188">
        <v>0</v>
      </c>
      <c r="BA2333" s="187">
        <v>0</v>
      </c>
      <c r="BB2333" s="188">
        <v>0</v>
      </c>
      <c r="BC2333" s="187">
        <v>0</v>
      </c>
      <c r="BD2333" s="75"/>
      <c r="BE2333" s="75"/>
      <c r="BH2333" s="74"/>
      <c r="BI2333" s="194"/>
      <c r="BJ2333" s="74"/>
    </row>
    <row r="2334" spans="1:62" ht="11.25" customHeight="1" x14ac:dyDescent="0.3">
      <c r="A2334" s="477" t="s">
        <v>2880</v>
      </c>
      <c r="B2334" s="345">
        <v>0</v>
      </c>
      <c r="C2334" s="927">
        <v>67204</v>
      </c>
      <c r="D2334" s="389">
        <v>1E-4</v>
      </c>
      <c r="E2334" s="347">
        <v>0</v>
      </c>
      <c r="F2334" s="348">
        <v>0</v>
      </c>
      <c r="G2334" s="348">
        <v>0</v>
      </c>
      <c r="H2334" s="348">
        <v>0</v>
      </c>
      <c r="I2334" s="349">
        <v>0</v>
      </c>
      <c r="J2334" s="348">
        <v>0</v>
      </c>
      <c r="K2334" s="348">
        <v>0</v>
      </c>
      <c r="L2334" s="348">
        <v>0</v>
      </c>
      <c r="M2334" s="348">
        <v>0</v>
      </c>
      <c r="N2334" s="350">
        <v>1.0660000000000001</v>
      </c>
      <c r="O2334" s="351">
        <v>19.721</v>
      </c>
      <c r="P2334" s="348">
        <v>20.786999999999999</v>
      </c>
      <c r="Q2334" s="351">
        <v>0</v>
      </c>
      <c r="R2334" s="351">
        <v>0</v>
      </c>
      <c r="S2334" s="351">
        <v>1E-4</v>
      </c>
      <c r="T2334" s="350">
        <v>0</v>
      </c>
      <c r="U2334" s="349">
        <v>0</v>
      </c>
      <c r="V2334" s="351">
        <v>0</v>
      </c>
      <c r="W2334" s="351">
        <v>0</v>
      </c>
      <c r="X2334" s="350">
        <v>0</v>
      </c>
      <c r="Y2334" s="350">
        <v>0</v>
      </c>
      <c r="Z2334" s="348">
        <v>0</v>
      </c>
      <c r="AA2334" s="348">
        <v>0</v>
      </c>
      <c r="AB2334" s="348">
        <v>0</v>
      </c>
      <c r="AC2334" s="348">
        <v>0</v>
      </c>
      <c r="AD2334" s="350">
        <v>0</v>
      </c>
      <c r="AE2334" s="351">
        <v>0</v>
      </c>
      <c r="AF2334" s="351">
        <v>0</v>
      </c>
      <c r="AG2334" s="351"/>
      <c r="AH2334" s="352">
        <v>0</v>
      </c>
      <c r="AI2334" s="476">
        <v>0</v>
      </c>
      <c r="AJ2334" s="192">
        <v>7501943419469</v>
      </c>
      <c r="AK2334" s="192" t="s">
        <v>262</v>
      </c>
      <c r="AM2334" s="75">
        <v>67204</v>
      </c>
      <c r="AO2334" s="188">
        <v>0</v>
      </c>
      <c r="AP2334" s="188">
        <v>0</v>
      </c>
      <c r="AQ2334" s="187">
        <v>0</v>
      </c>
      <c r="AR2334" s="188">
        <v>0</v>
      </c>
      <c r="AS2334" s="187">
        <v>0</v>
      </c>
      <c r="AT2334" s="188">
        <v>0</v>
      </c>
      <c r="AU2334" s="187">
        <v>0</v>
      </c>
      <c r="AV2334" s="188">
        <v>0</v>
      </c>
      <c r="AW2334" s="187">
        <v>0</v>
      </c>
      <c r="AX2334" s="188">
        <v>0</v>
      </c>
      <c r="AY2334" s="187">
        <v>0</v>
      </c>
      <c r="AZ2334" s="188">
        <v>0</v>
      </c>
      <c r="BA2334" s="187">
        <v>0</v>
      </c>
      <c r="BB2334" s="188">
        <v>0</v>
      </c>
      <c r="BC2334" s="187">
        <v>0</v>
      </c>
      <c r="BD2334" s="75"/>
      <c r="BE2334" s="75"/>
      <c r="BF2334" s="75"/>
      <c r="BH2334" s="74"/>
      <c r="BI2334" s="194"/>
      <c r="BJ2334" s="74"/>
    </row>
    <row r="2335" spans="1:62" ht="11.25" customHeight="1" x14ac:dyDescent="0.3">
      <c r="A2335" s="270" t="s">
        <v>2881</v>
      </c>
      <c r="B2335" s="185">
        <v>0</v>
      </c>
      <c r="C2335" s="917">
        <v>70852</v>
      </c>
      <c r="D2335" s="284">
        <v>39.68</v>
      </c>
      <c r="E2335" s="91">
        <v>0</v>
      </c>
      <c r="F2335" s="186">
        <v>0</v>
      </c>
      <c r="G2335" s="186">
        <v>0</v>
      </c>
      <c r="H2335" s="186">
        <v>0</v>
      </c>
      <c r="I2335" s="187">
        <v>0</v>
      </c>
      <c r="J2335" s="186">
        <v>0</v>
      </c>
      <c r="K2335" s="186">
        <v>0</v>
      </c>
      <c r="L2335" s="186">
        <v>0</v>
      </c>
      <c r="M2335" s="186">
        <v>0</v>
      </c>
      <c r="N2335" s="188">
        <v>0</v>
      </c>
      <c r="O2335" s="189">
        <v>0</v>
      </c>
      <c r="P2335" s="186">
        <v>0</v>
      </c>
      <c r="Q2335" s="189">
        <v>0</v>
      </c>
      <c r="R2335" s="189">
        <v>0</v>
      </c>
      <c r="S2335" s="189">
        <v>39.68</v>
      </c>
      <c r="T2335" s="188">
        <v>39.68</v>
      </c>
      <c r="U2335" s="187">
        <v>0</v>
      </c>
      <c r="V2335" s="189">
        <v>0</v>
      </c>
      <c r="W2335" s="189">
        <v>0</v>
      </c>
      <c r="X2335" s="188">
        <v>39.68</v>
      </c>
      <c r="Y2335" s="188">
        <v>0</v>
      </c>
      <c r="Z2335" s="186">
        <v>0</v>
      </c>
      <c r="AA2335" s="186">
        <v>0</v>
      </c>
      <c r="AB2335" s="186">
        <v>0</v>
      </c>
      <c r="AC2335" s="186">
        <v>0</v>
      </c>
      <c r="AD2335" s="188">
        <v>0</v>
      </c>
      <c r="AE2335" s="189">
        <v>0</v>
      </c>
      <c r="AF2335" s="189">
        <v>0</v>
      </c>
      <c r="AG2335" s="189"/>
      <c r="AH2335" s="191">
        <v>0</v>
      </c>
      <c r="AI2335" s="476">
        <v>0</v>
      </c>
      <c r="AJ2335" s="192">
        <v>7501943419469</v>
      </c>
      <c r="AK2335" s="192">
        <v>67204</v>
      </c>
      <c r="AM2335" s="75">
        <v>70852</v>
      </c>
      <c r="AO2335" s="188">
        <v>0</v>
      </c>
      <c r="AP2335" s="188">
        <v>0</v>
      </c>
      <c r="AQ2335" s="187">
        <v>0</v>
      </c>
      <c r="AR2335" s="188">
        <v>0</v>
      </c>
      <c r="AS2335" s="187">
        <v>0</v>
      </c>
      <c r="AT2335" s="188">
        <v>0</v>
      </c>
      <c r="AU2335" s="187">
        <v>0</v>
      </c>
      <c r="AV2335" s="188">
        <v>0</v>
      </c>
      <c r="AW2335" s="187">
        <v>0</v>
      </c>
      <c r="AX2335" s="188">
        <v>0</v>
      </c>
      <c r="AY2335" s="187">
        <v>0</v>
      </c>
      <c r="AZ2335" s="188">
        <v>0</v>
      </c>
      <c r="BA2335" s="187">
        <v>0</v>
      </c>
      <c r="BB2335" s="188">
        <v>0</v>
      </c>
      <c r="BC2335" s="187">
        <v>0</v>
      </c>
      <c r="BD2335" s="75"/>
      <c r="BE2335" s="75"/>
      <c r="BF2335" s="75"/>
      <c r="BH2335" s="74"/>
      <c r="BI2335" s="194"/>
      <c r="BJ2335" s="74"/>
    </row>
    <row r="2336" spans="1:62" ht="11.25" customHeight="1" x14ac:dyDescent="0.3">
      <c r="A2336" s="270" t="s">
        <v>2882</v>
      </c>
      <c r="B2336" s="185">
        <v>0</v>
      </c>
      <c r="C2336" s="917">
        <v>70947</v>
      </c>
      <c r="D2336" s="284">
        <v>1332.48</v>
      </c>
      <c r="E2336" s="91">
        <v>0</v>
      </c>
      <c r="F2336" s="186">
        <v>0</v>
      </c>
      <c r="G2336" s="186">
        <v>0</v>
      </c>
      <c r="H2336" s="186">
        <v>0</v>
      </c>
      <c r="I2336" s="187">
        <v>0</v>
      </c>
      <c r="J2336" s="186">
        <v>0</v>
      </c>
      <c r="K2336" s="186">
        <v>0</v>
      </c>
      <c r="L2336" s="186">
        <v>1.92</v>
      </c>
      <c r="M2336" s="186">
        <v>0</v>
      </c>
      <c r="N2336" s="188">
        <v>0</v>
      </c>
      <c r="O2336" s="189">
        <v>0</v>
      </c>
      <c r="P2336" s="186">
        <v>0.64</v>
      </c>
      <c r="Q2336" s="189">
        <v>0</v>
      </c>
      <c r="R2336" s="189">
        <v>0</v>
      </c>
      <c r="S2336" s="189">
        <v>1330.56</v>
      </c>
      <c r="T2336" s="188">
        <v>1329.28</v>
      </c>
      <c r="U2336" s="187">
        <v>0</v>
      </c>
      <c r="V2336" s="189">
        <v>12.8</v>
      </c>
      <c r="W2336" s="189">
        <v>0.64</v>
      </c>
      <c r="X2336" s="188">
        <v>1315.84</v>
      </c>
      <c r="Y2336" s="188">
        <v>0</v>
      </c>
      <c r="Z2336" s="186">
        <v>0</v>
      </c>
      <c r="AA2336" s="186">
        <v>0</v>
      </c>
      <c r="AB2336" s="186">
        <v>0</v>
      </c>
      <c r="AC2336" s="186">
        <v>0</v>
      </c>
      <c r="AD2336" s="188">
        <v>0</v>
      </c>
      <c r="AE2336" s="189">
        <v>0</v>
      </c>
      <c r="AF2336" s="189">
        <v>0</v>
      </c>
      <c r="AG2336" s="189"/>
      <c r="AH2336" s="191">
        <v>0</v>
      </c>
      <c r="AI2336" s="476">
        <v>0</v>
      </c>
      <c r="AJ2336" s="192">
        <v>7501943419469</v>
      </c>
      <c r="AK2336" s="192">
        <v>67204</v>
      </c>
      <c r="AM2336" s="75">
        <v>70947</v>
      </c>
      <c r="AO2336" s="188">
        <v>23.253333333333334</v>
      </c>
      <c r="AP2336" s="188">
        <v>7.68</v>
      </c>
      <c r="AQ2336" s="187">
        <v>0</v>
      </c>
      <c r="AR2336" s="188">
        <v>19.84</v>
      </c>
      <c r="AS2336" s="187">
        <v>0</v>
      </c>
      <c r="AT2336" s="188">
        <v>42.24</v>
      </c>
      <c r="AU2336" s="187">
        <v>0</v>
      </c>
      <c r="AV2336" s="188">
        <v>-20.48</v>
      </c>
      <c r="AW2336" s="187">
        <v>0</v>
      </c>
      <c r="AX2336" s="188">
        <v>33.92</v>
      </c>
      <c r="AY2336" s="187">
        <v>0</v>
      </c>
      <c r="AZ2336" s="188">
        <v>30.72</v>
      </c>
      <c r="BA2336" s="187">
        <v>0</v>
      </c>
      <c r="BB2336" s="188">
        <v>124.8</v>
      </c>
      <c r="BC2336" s="187">
        <v>0</v>
      </c>
      <c r="BD2336" s="75"/>
      <c r="BE2336" s="75"/>
      <c r="BF2336" s="75"/>
      <c r="BH2336" s="74"/>
      <c r="BI2336" s="194"/>
      <c r="BJ2336" s="74"/>
    </row>
    <row r="2337" spans="1:62" ht="11.25" customHeight="1" x14ac:dyDescent="0.3">
      <c r="A2337" s="477" t="s">
        <v>2883</v>
      </c>
      <c r="B2337" s="345">
        <v>0</v>
      </c>
      <c r="C2337" s="927">
        <v>67424</v>
      </c>
      <c r="D2337" s="389">
        <v>1E-4</v>
      </c>
      <c r="E2337" s="347">
        <v>0</v>
      </c>
      <c r="F2337" s="348">
        <v>0</v>
      </c>
      <c r="G2337" s="348">
        <v>0</v>
      </c>
      <c r="H2337" s="348">
        <v>0</v>
      </c>
      <c r="I2337" s="349">
        <v>0</v>
      </c>
      <c r="J2337" s="348">
        <v>0</v>
      </c>
      <c r="K2337" s="348">
        <v>0</v>
      </c>
      <c r="L2337" s="348">
        <v>0</v>
      </c>
      <c r="M2337" s="348">
        <v>0</v>
      </c>
      <c r="N2337" s="350">
        <v>0</v>
      </c>
      <c r="O2337" s="351">
        <v>40.799999999999997</v>
      </c>
      <c r="P2337" s="348">
        <v>40.799999999999997</v>
      </c>
      <c r="Q2337" s="351">
        <v>0</v>
      </c>
      <c r="R2337" s="351">
        <v>0</v>
      </c>
      <c r="S2337" s="351">
        <v>1E-4</v>
      </c>
      <c r="T2337" s="350">
        <v>0</v>
      </c>
      <c r="U2337" s="349">
        <v>0</v>
      </c>
      <c r="V2337" s="351">
        <v>0</v>
      </c>
      <c r="W2337" s="351">
        <v>0</v>
      </c>
      <c r="X2337" s="350">
        <v>0</v>
      </c>
      <c r="Y2337" s="350">
        <v>0</v>
      </c>
      <c r="Z2337" s="348">
        <v>0</v>
      </c>
      <c r="AA2337" s="348">
        <v>0</v>
      </c>
      <c r="AB2337" s="348">
        <v>0</v>
      </c>
      <c r="AC2337" s="348">
        <v>0</v>
      </c>
      <c r="AD2337" s="350">
        <v>0</v>
      </c>
      <c r="AE2337" s="351">
        <v>0</v>
      </c>
      <c r="AF2337" s="351">
        <v>0</v>
      </c>
      <c r="AG2337" s="351"/>
      <c r="AH2337" s="352">
        <v>0</v>
      </c>
      <c r="AI2337" s="476">
        <v>0</v>
      </c>
      <c r="AJ2337" s="192">
        <v>7506425624546</v>
      </c>
      <c r="AK2337" s="192" t="s">
        <v>262</v>
      </c>
      <c r="AM2337" s="75">
        <v>67424</v>
      </c>
      <c r="AO2337" s="188">
        <v>0</v>
      </c>
      <c r="AP2337" s="188">
        <v>0</v>
      </c>
      <c r="AQ2337" s="187">
        <v>0</v>
      </c>
      <c r="AR2337" s="188">
        <v>0</v>
      </c>
      <c r="AS2337" s="187">
        <v>0</v>
      </c>
      <c r="AT2337" s="188">
        <v>0</v>
      </c>
      <c r="AU2337" s="187">
        <v>0</v>
      </c>
      <c r="AV2337" s="188">
        <v>0</v>
      </c>
      <c r="AW2337" s="187">
        <v>0</v>
      </c>
      <c r="AX2337" s="188">
        <v>0</v>
      </c>
      <c r="AY2337" s="187">
        <v>0</v>
      </c>
      <c r="AZ2337" s="188">
        <v>0</v>
      </c>
      <c r="BA2337" s="187">
        <v>0</v>
      </c>
      <c r="BB2337" s="188">
        <v>0</v>
      </c>
      <c r="BC2337" s="187">
        <v>0</v>
      </c>
      <c r="BD2337" s="75"/>
      <c r="BE2337" s="75"/>
      <c r="BF2337" s="75"/>
      <c r="BH2337" s="74"/>
      <c r="BI2337" s="194"/>
      <c r="BJ2337" s="74"/>
    </row>
    <row r="2338" spans="1:62" ht="11.25" customHeight="1" x14ac:dyDescent="0.3">
      <c r="A2338" s="270" t="s">
        <v>2884</v>
      </c>
      <c r="B2338" s="185">
        <v>0</v>
      </c>
      <c r="C2338" s="917">
        <v>70864</v>
      </c>
      <c r="D2338" s="284">
        <v>1E-4</v>
      </c>
      <c r="E2338" s="91">
        <v>0</v>
      </c>
      <c r="F2338" s="186">
        <v>0</v>
      </c>
      <c r="G2338" s="186">
        <v>0</v>
      </c>
      <c r="H2338" s="186">
        <v>0</v>
      </c>
      <c r="I2338" s="187">
        <v>0</v>
      </c>
      <c r="J2338" s="186">
        <v>0</v>
      </c>
      <c r="K2338" s="186">
        <v>0</v>
      </c>
      <c r="L2338" s="186">
        <v>0</v>
      </c>
      <c r="M2338" s="186">
        <v>0</v>
      </c>
      <c r="N2338" s="188">
        <v>0</v>
      </c>
      <c r="O2338" s="189">
        <v>0</v>
      </c>
      <c r="P2338" s="186">
        <v>0</v>
      </c>
      <c r="Q2338" s="189">
        <v>0</v>
      </c>
      <c r="R2338" s="189">
        <v>0</v>
      </c>
      <c r="S2338" s="189">
        <v>1E-4</v>
      </c>
      <c r="T2338" s="188">
        <v>0</v>
      </c>
      <c r="U2338" s="187">
        <v>0</v>
      </c>
      <c r="V2338" s="189">
        <v>0</v>
      </c>
      <c r="W2338" s="189">
        <v>0</v>
      </c>
      <c r="X2338" s="188">
        <v>0</v>
      </c>
      <c r="Y2338" s="188">
        <v>0</v>
      </c>
      <c r="Z2338" s="186">
        <v>0</v>
      </c>
      <c r="AA2338" s="186">
        <v>0</v>
      </c>
      <c r="AB2338" s="186">
        <v>0</v>
      </c>
      <c r="AC2338" s="186">
        <v>0</v>
      </c>
      <c r="AD2338" s="188">
        <v>0</v>
      </c>
      <c r="AE2338" s="189">
        <v>0</v>
      </c>
      <c r="AF2338" s="189">
        <v>0</v>
      </c>
      <c r="AG2338" s="189"/>
      <c r="AH2338" s="191">
        <v>0</v>
      </c>
      <c r="AI2338" s="476">
        <v>0</v>
      </c>
      <c r="AJ2338" s="192">
        <v>7506425624546</v>
      </c>
      <c r="AK2338" s="192" t="s">
        <v>262</v>
      </c>
      <c r="AM2338" s="75">
        <v>70864</v>
      </c>
      <c r="AO2338" s="188">
        <v>0</v>
      </c>
      <c r="AP2338" s="188">
        <v>0</v>
      </c>
      <c r="AQ2338" s="187">
        <v>0</v>
      </c>
      <c r="AR2338" s="188">
        <v>0</v>
      </c>
      <c r="AS2338" s="187">
        <v>0</v>
      </c>
      <c r="AT2338" s="188">
        <v>0</v>
      </c>
      <c r="AU2338" s="187">
        <v>0</v>
      </c>
      <c r="AV2338" s="188">
        <v>0</v>
      </c>
      <c r="AW2338" s="187">
        <v>0</v>
      </c>
      <c r="AX2338" s="188">
        <v>0</v>
      </c>
      <c r="AY2338" s="187">
        <v>0</v>
      </c>
      <c r="AZ2338" s="188">
        <v>0</v>
      </c>
      <c r="BA2338" s="187">
        <v>0</v>
      </c>
      <c r="BB2338" s="188">
        <v>0</v>
      </c>
      <c r="BC2338" s="187">
        <v>0</v>
      </c>
      <c r="BD2338" s="75"/>
      <c r="BE2338" s="75"/>
      <c r="BF2338" s="75"/>
      <c r="BH2338" s="74"/>
      <c r="BI2338" s="194"/>
      <c r="BJ2338" s="74"/>
    </row>
    <row r="2339" spans="1:62" ht="11.25" customHeight="1" x14ac:dyDescent="0.3">
      <c r="A2339" s="270" t="s">
        <v>2885</v>
      </c>
      <c r="B2339" s="185">
        <v>0</v>
      </c>
      <c r="C2339" s="917">
        <v>70962</v>
      </c>
      <c r="D2339" s="284">
        <v>58.4</v>
      </c>
      <c r="E2339" s="91">
        <v>0</v>
      </c>
      <c r="F2339" s="186">
        <v>0</v>
      </c>
      <c r="G2339" s="186">
        <v>0</v>
      </c>
      <c r="H2339" s="186">
        <v>0</v>
      </c>
      <c r="I2339" s="187">
        <v>0</v>
      </c>
      <c r="J2339" s="186">
        <v>0</v>
      </c>
      <c r="K2339" s="186">
        <v>0</v>
      </c>
      <c r="L2339" s="186">
        <v>-4.8</v>
      </c>
      <c r="M2339" s="186">
        <v>0</v>
      </c>
      <c r="N2339" s="188">
        <v>0</v>
      </c>
      <c r="O2339" s="189">
        <v>0</v>
      </c>
      <c r="P2339" s="186">
        <v>0</v>
      </c>
      <c r="Q2339" s="189">
        <v>0</v>
      </c>
      <c r="R2339" s="189">
        <v>0</v>
      </c>
      <c r="S2339" s="189">
        <v>63.199999999999996</v>
      </c>
      <c r="T2339" s="188">
        <v>63.2</v>
      </c>
      <c r="U2339" s="187">
        <v>0</v>
      </c>
      <c r="V2339" s="189">
        <v>4</v>
      </c>
      <c r="W2339" s="189">
        <v>0</v>
      </c>
      <c r="X2339" s="188">
        <v>59.2</v>
      </c>
      <c r="Y2339" s="188">
        <v>6.4</v>
      </c>
      <c r="Z2339" s="186">
        <v>0</v>
      </c>
      <c r="AA2339" s="186">
        <v>0</v>
      </c>
      <c r="AB2339" s="186">
        <v>0</v>
      </c>
      <c r="AC2339" s="186">
        <v>0</v>
      </c>
      <c r="AD2339" s="188">
        <v>4.8</v>
      </c>
      <c r="AE2339" s="189">
        <v>0</v>
      </c>
      <c r="AF2339" s="189">
        <v>0</v>
      </c>
      <c r="AG2339" s="189"/>
      <c r="AH2339" s="191">
        <v>0</v>
      </c>
      <c r="AI2339" s="476">
        <v>0</v>
      </c>
      <c r="AJ2339" s="192">
        <v>7506425624546</v>
      </c>
      <c r="AK2339" s="192" t="s">
        <v>262</v>
      </c>
      <c r="AM2339" s="75">
        <v>70962</v>
      </c>
      <c r="AO2339" s="188">
        <v>-2.6666666666666665</v>
      </c>
      <c r="AP2339" s="188">
        <v>-68</v>
      </c>
      <c r="AQ2339" s="187">
        <v>0</v>
      </c>
      <c r="AR2339" s="188">
        <v>14.4</v>
      </c>
      <c r="AS2339" s="187">
        <v>0</v>
      </c>
      <c r="AT2339" s="188">
        <v>45.6</v>
      </c>
      <c r="AU2339" s="187">
        <v>1.3201404212521763</v>
      </c>
      <c r="AV2339" s="188">
        <v>2338.4</v>
      </c>
      <c r="AW2339" s="187">
        <v>65.869513350379108</v>
      </c>
      <c r="AX2339" s="188">
        <v>3378.4000000000005</v>
      </c>
      <c r="AY2339" s="187">
        <v>96.431734672295107</v>
      </c>
      <c r="AZ2339" s="188">
        <v>4440.8</v>
      </c>
      <c r="BA2339" s="187">
        <v>122.41601265840232</v>
      </c>
      <c r="BB2339" s="188">
        <v>3318.4</v>
      </c>
      <c r="BC2339" s="187">
        <v>97.259420394348524</v>
      </c>
      <c r="BD2339" s="75"/>
      <c r="BE2339" s="75"/>
      <c r="BF2339" s="75"/>
      <c r="BH2339" s="74"/>
      <c r="BI2339" s="194"/>
      <c r="BJ2339" s="74"/>
    </row>
    <row r="2340" spans="1:62" ht="11.25" customHeight="1" x14ac:dyDescent="0.3">
      <c r="A2340" s="270" t="s">
        <v>4906</v>
      </c>
      <c r="B2340" s="185">
        <v>0</v>
      </c>
      <c r="C2340" s="917">
        <v>71214</v>
      </c>
      <c r="D2340" s="284">
        <v>6159.2</v>
      </c>
      <c r="E2340" s="91">
        <v>54.625436055105546</v>
      </c>
      <c r="F2340" s="186">
        <v>0</v>
      </c>
      <c r="G2340" s="186">
        <v>0</v>
      </c>
      <c r="H2340" s="186">
        <v>0</v>
      </c>
      <c r="I2340" s="187">
        <v>0</v>
      </c>
      <c r="J2340" s="186">
        <v>4475.2919999999995</v>
      </c>
      <c r="K2340" s="186">
        <v>3382.6</v>
      </c>
      <c r="L2340" s="186">
        <v>394.40000000000009</v>
      </c>
      <c r="M2340" s="186">
        <v>11.659670076272691</v>
      </c>
      <c r="N2340" s="188">
        <v>3.2</v>
      </c>
      <c r="O2340" s="189">
        <v>0</v>
      </c>
      <c r="P2340" s="186">
        <v>43.2</v>
      </c>
      <c r="Q2340" s="189">
        <v>9.7781329128914969</v>
      </c>
      <c r="R2340" s="189">
        <v>38.644182323745582</v>
      </c>
      <c r="S2340" s="189">
        <v>5764.7999999999993</v>
      </c>
      <c r="T2340" s="188">
        <v>5764.0000000000009</v>
      </c>
      <c r="U2340" s="187">
        <v>51.12043989830309</v>
      </c>
      <c r="V2340" s="189">
        <v>0</v>
      </c>
      <c r="W2340" s="189">
        <v>40</v>
      </c>
      <c r="X2340" s="188">
        <v>5724.0000000000009</v>
      </c>
      <c r="Y2340" s="188">
        <v>1921.6</v>
      </c>
      <c r="Z2340" s="186">
        <v>592</v>
      </c>
      <c r="AA2340" s="186">
        <v>3.2</v>
      </c>
      <c r="AB2340" s="186">
        <v>0</v>
      </c>
      <c r="AC2340" s="186">
        <v>0</v>
      </c>
      <c r="AD2340" s="188">
        <v>35.999999999999943</v>
      </c>
      <c r="AE2340" s="189">
        <v>0</v>
      </c>
      <c r="AF2340" s="189">
        <v>0</v>
      </c>
      <c r="AG2340" s="189"/>
      <c r="AH2340" s="191">
        <v>0</v>
      </c>
      <c r="AI2340" s="476">
        <v>4097.0479999999998</v>
      </c>
      <c r="AJ2340" s="192">
        <v>7506425624546</v>
      </c>
      <c r="AK2340" s="192" t="s">
        <v>262</v>
      </c>
      <c r="AM2340" s="75">
        <v>71214</v>
      </c>
      <c r="AO2340" s="188">
        <v>3313.0666666666671</v>
      </c>
      <c r="AP2340" s="188">
        <v>2795.2000000000003</v>
      </c>
      <c r="AQ2340" s="187">
        <v>77.077092810448875</v>
      </c>
      <c r="AR2340" s="188">
        <v>3720.8</v>
      </c>
      <c r="AS2340" s="187">
        <v>103.1397070685959</v>
      </c>
      <c r="AT2340" s="188">
        <v>3423.2000000000003</v>
      </c>
      <c r="AU2340" s="187">
        <v>0</v>
      </c>
      <c r="AV2340" s="188">
        <v>1182.3999999999999</v>
      </c>
      <c r="AW2340" s="187">
        <v>0</v>
      </c>
      <c r="AX2340" s="188">
        <v>0</v>
      </c>
      <c r="AY2340" s="187">
        <v>0</v>
      </c>
      <c r="AZ2340" s="188">
        <v>0</v>
      </c>
      <c r="BA2340" s="187">
        <v>0</v>
      </c>
      <c r="BB2340" s="188">
        <v>0</v>
      </c>
      <c r="BC2340" s="187">
        <v>0</v>
      </c>
      <c r="BD2340" s="75"/>
      <c r="BE2340" s="75"/>
      <c r="BF2340" s="75"/>
      <c r="BH2340" s="74"/>
      <c r="BI2340" s="194"/>
      <c r="BJ2340" s="74"/>
    </row>
    <row r="2341" spans="1:62" ht="11.25" customHeight="1" x14ac:dyDescent="0.3">
      <c r="A2341" s="477" t="s">
        <v>2886</v>
      </c>
      <c r="B2341" s="345">
        <v>0</v>
      </c>
      <c r="C2341" s="924">
        <v>67205</v>
      </c>
      <c r="D2341" s="389">
        <v>1E-4</v>
      </c>
      <c r="E2341" s="347">
        <v>0</v>
      </c>
      <c r="F2341" s="348">
        <v>0</v>
      </c>
      <c r="G2341" s="348">
        <v>0</v>
      </c>
      <c r="H2341" s="348">
        <v>0</v>
      </c>
      <c r="I2341" s="349">
        <v>0</v>
      </c>
      <c r="J2341" s="348">
        <v>0</v>
      </c>
      <c r="K2341" s="348">
        <v>0</v>
      </c>
      <c r="L2341" s="348">
        <v>0</v>
      </c>
      <c r="M2341" s="348">
        <v>0</v>
      </c>
      <c r="N2341" s="350">
        <v>0</v>
      </c>
      <c r="O2341" s="351">
        <v>17.588999999999999</v>
      </c>
      <c r="P2341" s="348">
        <v>17.588999999999999</v>
      </c>
      <c r="Q2341" s="351">
        <v>0</v>
      </c>
      <c r="R2341" s="351">
        <v>0</v>
      </c>
      <c r="S2341" s="351">
        <v>1E-4</v>
      </c>
      <c r="T2341" s="350">
        <v>0</v>
      </c>
      <c r="U2341" s="349">
        <v>0</v>
      </c>
      <c r="V2341" s="351">
        <v>0</v>
      </c>
      <c r="W2341" s="351">
        <v>0</v>
      </c>
      <c r="X2341" s="350">
        <v>0</v>
      </c>
      <c r="Y2341" s="350">
        <v>0</v>
      </c>
      <c r="Z2341" s="348">
        <v>0</v>
      </c>
      <c r="AA2341" s="348">
        <v>0</v>
      </c>
      <c r="AB2341" s="348">
        <v>0</v>
      </c>
      <c r="AC2341" s="348">
        <v>0</v>
      </c>
      <c r="AD2341" s="350">
        <v>0</v>
      </c>
      <c r="AE2341" s="351">
        <v>0</v>
      </c>
      <c r="AF2341" s="351">
        <v>0</v>
      </c>
      <c r="AG2341" s="351"/>
      <c r="AH2341" s="352">
        <v>0</v>
      </c>
      <c r="AI2341" s="476">
        <v>0</v>
      </c>
      <c r="AJ2341" s="192">
        <v>7501943419483</v>
      </c>
      <c r="AK2341" s="192" t="s">
        <v>262</v>
      </c>
      <c r="AM2341" s="75">
        <v>67205</v>
      </c>
      <c r="AO2341" s="188">
        <v>0</v>
      </c>
      <c r="AP2341" s="188">
        <v>0</v>
      </c>
      <c r="AQ2341" s="187">
        <v>0</v>
      </c>
      <c r="AR2341" s="188">
        <v>0</v>
      </c>
      <c r="AS2341" s="187">
        <v>0</v>
      </c>
      <c r="AT2341" s="188">
        <v>0</v>
      </c>
      <c r="AU2341" s="187">
        <v>0</v>
      </c>
      <c r="AV2341" s="188">
        <v>0</v>
      </c>
      <c r="AW2341" s="187">
        <v>0</v>
      </c>
      <c r="AX2341" s="188">
        <v>0</v>
      </c>
      <c r="AY2341" s="187">
        <v>0</v>
      </c>
      <c r="AZ2341" s="188">
        <v>0</v>
      </c>
      <c r="BA2341" s="187">
        <v>0</v>
      </c>
      <c r="BB2341" s="188">
        <v>0</v>
      </c>
      <c r="BC2341" s="187">
        <v>0</v>
      </c>
      <c r="BD2341" s="75"/>
      <c r="BE2341" s="75"/>
      <c r="BF2341" s="75"/>
      <c r="BH2341" s="74"/>
      <c r="BI2341" s="194"/>
      <c r="BJ2341" s="74"/>
    </row>
    <row r="2342" spans="1:62" ht="11.25" customHeight="1" x14ac:dyDescent="0.3">
      <c r="A2342" s="270" t="s">
        <v>2887</v>
      </c>
      <c r="B2342" s="185">
        <v>0</v>
      </c>
      <c r="C2342" s="917">
        <v>70883</v>
      </c>
      <c r="D2342" s="284">
        <v>223.36</v>
      </c>
      <c r="E2342" s="91">
        <v>0</v>
      </c>
      <c r="F2342" s="186">
        <v>0</v>
      </c>
      <c r="G2342" s="186">
        <v>0</v>
      </c>
      <c r="H2342" s="186">
        <v>0</v>
      </c>
      <c r="I2342" s="187">
        <v>0</v>
      </c>
      <c r="J2342" s="186">
        <v>0</v>
      </c>
      <c r="K2342" s="186">
        <v>0</v>
      </c>
      <c r="L2342" s="186">
        <v>0</v>
      </c>
      <c r="M2342" s="186">
        <v>0</v>
      </c>
      <c r="N2342" s="188">
        <v>0</v>
      </c>
      <c r="O2342" s="189">
        <v>0</v>
      </c>
      <c r="P2342" s="186">
        <v>0</v>
      </c>
      <c r="Q2342" s="189">
        <v>0</v>
      </c>
      <c r="R2342" s="189">
        <v>0</v>
      </c>
      <c r="S2342" s="189">
        <v>223.36</v>
      </c>
      <c r="T2342" s="188">
        <v>222.72</v>
      </c>
      <c r="U2342" s="187">
        <v>0</v>
      </c>
      <c r="V2342" s="189">
        <v>0</v>
      </c>
      <c r="W2342" s="189">
        <v>0</v>
      </c>
      <c r="X2342" s="188">
        <v>222.72</v>
      </c>
      <c r="Y2342" s="188">
        <v>0</v>
      </c>
      <c r="Z2342" s="186">
        <v>0</v>
      </c>
      <c r="AA2342" s="186">
        <v>0</v>
      </c>
      <c r="AB2342" s="186">
        <v>0</v>
      </c>
      <c r="AC2342" s="186">
        <v>0</v>
      </c>
      <c r="AD2342" s="188">
        <v>0</v>
      </c>
      <c r="AE2342" s="189">
        <v>0</v>
      </c>
      <c r="AF2342" s="189">
        <v>0</v>
      </c>
      <c r="AG2342" s="189">
        <v>0</v>
      </c>
      <c r="AH2342" s="191">
        <v>0</v>
      </c>
      <c r="AI2342" s="476">
        <v>0</v>
      </c>
      <c r="AJ2342" s="192">
        <v>7501943419483</v>
      </c>
      <c r="AK2342" s="192">
        <v>67205</v>
      </c>
      <c r="AM2342" s="75">
        <v>70883</v>
      </c>
      <c r="AO2342" s="188">
        <v>0.42666666666666669</v>
      </c>
      <c r="AP2342" s="188">
        <v>0</v>
      </c>
      <c r="AQ2342" s="187">
        <v>0</v>
      </c>
      <c r="AR2342" s="188">
        <v>-0.6399999999999999</v>
      </c>
      <c r="AS2342" s="187">
        <v>0</v>
      </c>
      <c r="AT2342" s="188">
        <v>1.92</v>
      </c>
      <c r="AU2342" s="187">
        <v>0</v>
      </c>
      <c r="AV2342" s="188">
        <v>1.28</v>
      </c>
      <c r="AW2342" s="187">
        <v>0</v>
      </c>
      <c r="AX2342" s="188">
        <v>0.64</v>
      </c>
      <c r="AY2342" s="187">
        <v>0</v>
      </c>
      <c r="AZ2342" s="188">
        <v>1.28</v>
      </c>
      <c r="BA2342" s="187">
        <v>0</v>
      </c>
      <c r="BB2342" s="188">
        <v>4.4800000000000004</v>
      </c>
      <c r="BC2342" s="187">
        <v>0</v>
      </c>
      <c r="BD2342" s="75"/>
      <c r="BE2342" s="75"/>
      <c r="BF2342" s="75"/>
      <c r="BH2342" s="74"/>
      <c r="BI2342" s="194"/>
      <c r="BJ2342" s="74"/>
    </row>
    <row r="2343" spans="1:62" ht="11.25" customHeight="1" x14ac:dyDescent="0.3">
      <c r="A2343" s="270" t="s">
        <v>2888</v>
      </c>
      <c r="B2343" s="185">
        <v>0</v>
      </c>
      <c r="C2343" s="917">
        <v>70948</v>
      </c>
      <c r="D2343" s="284">
        <v>307.83999999999997</v>
      </c>
      <c r="E2343" s="91">
        <v>0</v>
      </c>
      <c r="F2343" s="186">
        <v>0</v>
      </c>
      <c r="G2343" s="186">
        <v>0</v>
      </c>
      <c r="H2343" s="186">
        <v>0</v>
      </c>
      <c r="I2343" s="187">
        <v>0</v>
      </c>
      <c r="J2343" s="186">
        <v>0</v>
      </c>
      <c r="K2343" s="186">
        <v>0</v>
      </c>
      <c r="L2343" s="186">
        <v>1.92</v>
      </c>
      <c r="M2343" s="186">
        <v>0</v>
      </c>
      <c r="N2343" s="188">
        <v>0</v>
      </c>
      <c r="O2343" s="189">
        <v>0</v>
      </c>
      <c r="P2343" s="186">
        <v>0</v>
      </c>
      <c r="Q2343" s="189">
        <v>0</v>
      </c>
      <c r="R2343" s="189">
        <v>0</v>
      </c>
      <c r="S2343" s="189">
        <v>305.91999999999996</v>
      </c>
      <c r="T2343" s="188">
        <v>304.64</v>
      </c>
      <c r="U2343" s="187">
        <v>0</v>
      </c>
      <c r="V2343" s="189">
        <v>0</v>
      </c>
      <c r="W2343" s="189">
        <v>0</v>
      </c>
      <c r="X2343" s="188">
        <v>304.64</v>
      </c>
      <c r="Y2343" s="188">
        <v>0</v>
      </c>
      <c r="Z2343" s="186">
        <v>0</v>
      </c>
      <c r="AA2343" s="186">
        <v>0</v>
      </c>
      <c r="AB2343" s="186">
        <v>0</v>
      </c>
      <c r="AC2343" s="186">
        <v>0</v>
      </c>
      <c r="AD2343" s="188">
        <v>0</v>
      </c>
      <c r="AE2343" s="189">
        <v>0</v>
      </c>
      <c r="AF2343" s="189">
        <v>0</v>
      </c>
      <c r="AG2343" s="189">
        <v>0</v>
      </c>
      <c r="AH2343" s="191">
        <v>0</v>
      </c>
      <c r="AI2343" s="476">
        <v>0</v>
      </c>
      <c r="AJ2343" s="192">
        <v>7501943419483</v>
      </c>
      <c r="AK2343" s="192">
        <v>67205</v>
      </c>
      <c r="AM2343" s="75">
        <v>70948</v>
      </c>
      <c r="AO2343" s="188">
        <v>53.333333333333336</v>
      </c>
      <c r="AP2343" s="188">
        <v>48.64</v>
      </c>
      <c r="AQ2343" s="187">
        <v>0</v>
      </c>
      <c r="AR2343" s="188">
        <v>53.120000000000005</v>
      </c>
      <c r="AS2343" s="187">
        <v>0</v>
      </c>
      <c r="AT2343" s="188">
        <v>58.24</v>
      </c>
      <c r="AU2343" s="187">
        <v>0</v>
      </c>
      <c r="AV2343" s="188">
        <v>16.64</v>
      </c>
      <c r="AW2343" s="187">
        <v>0</v>
      </c>
      <c r="AX2343" s="188">
        <v>11.52</v>
      </c>
      <c r="AY2343" s="187">
        <v>0</v>
      </c>
      <c r="AZ2343" s="188">
        <v>86.4</v>
      </c>
      <c r="BA2343" s="187">
        <v>0</v>
      </c>
      <c r="BB2343" s="188">
        <v>21.120000000000005</v>
      </c>
      <c r="BC2343" s="187">
        <v>0</v>
      </c>
      <c r="BD2343" s="75"/>
      <c r="BE2343" s="75"/>
      <c r="BF2343" s="75"/>
      <c r="BH2343" s="74"/>
      <c r="BI2343" s="194"/>
      <c r="BJ2343" s="74"/>
    </row>
    <row r="2344" spans="1:62" ht="11.25" customHeight="1" x14ac:dyDescent="0.3">
      <c r="A2344" s="477" t="s">
        <v>2889</v>
      </c>
      <c r="B2344" s="345">
        <v>0</v>
      </c>
      <c r="C2344" s="924">
        <v>67425</v>
      </c>
      <c r="D2344" s="389">
        <v>1E-4</v>
      </c>
      <c r="E2344" s="347">
        <v>0</v>
      </c>
      <c r="F2344" s="348">
        <v>0</v>
      </c>
      <c r="G2344" s="348">
        <v>0</v>
      </c>
      <c r="H2344" s="348">
        <v>0</v>
      </c>
      <c r="I2344" s="349">
        <v>0</v>
      </c>
      <c r="J2344" s="348">
        <v>0</v>
      </c>
      <c r="K2344" s="348">
        <v>0</v>
      </c>
      <c r="L2344" s="348">
        <v>0</v>
      </c>
      <c r="M2344" s="348">
        <v>0</v>
      </c>
      <c r="N2344" s="350">
        <v>0</v>
      </c>
      <c r="O2344" s="351">
        <v>36.799999999999997</v>
      </c>
      <c r="P2344" s="348">
        <v>36.799999999999997</v>
      </c>
      <c r="Q2344" s="351">
        <v>0</v>
      </c>
      <c r="R2344" s="351">
        <v>0</v>
      </c>
      <c r="S2344" s="351">
        <v>1E-4</v>
      </c>
      <c r="T2344" s="350">
        <v>0</v>
      </c>
      <c r="U2344" s="349">
        <v>0</v>
      </c>
      <c r="V2344" s="351">
        <v>0</v>
      </c>
      <c r="W2344" s="351">
        <v>0</v>
      </c>
      <c r="X2344" s="350">
        <v>0</v>
      </c>
      <c r="Y2344" s="350">
        <v>0</v>
      </c>
      <c r="Z2344" s="348">
        <v>0</v>
      </c>
      <c r="AA2344" s="348">
        <v>0</v>
      </c>
      <c r="AB2344" s="348">
        <v>0</v>
      </c>
      <c r="AC2344" s="348">
        <v>0</v>
      </c>
      <c r="AD2344" s="350">
        <v>0</v>
      </c>
      <c r="AE2344" s="351">
        <v>0</v>
      </c>
      <c r="AF2344" s="351">
        <v>0</v>
      </c>
      <c r="AG2344" s="351">
        <v>0</v>
      </c>
      <c r="AH2344" s="352">
        <v>0</v>
      </c>
      <c r="AI2344" s="476">
        <v>0</v>
      </c>
      <c r="AJ2344" s="192">
        <v>7506425624560</v>
      </c>
      <c r="AK2344" s="192" t="s">
        <v>262</v>
      </c>
      <c r="AM2344" s="75">
        <v>67425</v>
      </c>
      <c r="AO2344" s="188">
        <v>0</v>
      </c>
      <c r="AP2344" s="188">
        <v>0</v>
      </c>
      <c r="AQ2344" s="187">
        <v>0</v>
      </c>
      <c r="AR2344" s="188">
        <v>0</v>
      </c>
      <c r="AS2344" s="187">
        <v>0</v>
      </c>
      <c r="AT2344" s="188">
        <v>0</v>
      </c>
      <c r="AU2344" s="187">
        <v>0</v>
      </c>
      <c r="AV2344" s="188">
        <v>0</v>
      </c>
      <c r="AW2344" s="187">
        <v>0</v>
      </c>
      <c r="AX2344" s="188">
        <v>0</v>
      </c>
      <c r="AY2344" s="187">
        <v>0</v>
      </c>
      <c r="AZ2344" s="188">
        <v>0</v>
      </c>
      <c r="BA2344" s="187">
        <v>0</v>
      </c>
      <c r="BB2344" s="188">
        <v>0</v>
      </c>
      <c r="BC2344" s="187">
        <v>0</v>
      </c>
      <c r="BD2344" s="75"/>
      <c r="BE2344" s="75"/>
      <c r="BF2344" s="75"/>
      <c r="BH2344" s="74"/>
      <c r="BI2344" s="194"/>
      <c r="BJ2344" s="74"/>
    </row>
    <row r="2345" spans="1:62" ht="11.25" customHeight="1" x14ac:dyDescent="0.3">
      <c r="A2345" s="270" t="s">
        <v>2890</v>
      </c>
      <c r="B2345" s="185">
        <v>0</v>
      </c>
      <c r="C2345" s="917">
        <v>70865</v>
      </c>
      <c r="D2345" s="284">
        <v>1E-4</v>
      </c>
      <c r="E2345" s="91">
        <v>0</v>
      </c>
      <c r="F2345" s="186">
        <v>0</v>
      </c>
      <c r="G2345" s="186">
        <v>0</v>
      </c>
      <c r="H2345" s="186">
        <v>0</v>
      </c>
      <c r="I2345" s="187">
        <v>0</v>
      </c>
      <c r="J2345" s="186">
        <v>0</v>
      </c>
      <c r="K2345" s="186">
        <v>0</v>
      </c>
      <c r="L2345" s="186">
        <v>0</v>
      </c>
      <c r="M2345" s="186">
        <v>0</v>
      </c>
      <c r="N2345" s="188">
        <v>0</v>
      </c>
      <c r="O2345" s="189">
        <v>0</v>
      </c>
      <c r="P2345" s="186">
        <v>0</v>
      </c>
      <c r="Q2345" s="189">
        <v>0</v>
      </c>
      <c r="R2345" s="189">
        <v>0</v>
      </c>
      <c r="S2345" s="189">
        <v>1E-4</v>
      </c>
      <c r="T2345" s="188">
        <v>0</v>
      </c>
      <c r="U2345" s="187">
        <v>0</v>
      </c>
      <c r="V2345" s="189">
        <v>0</v>
      </c>
      <c r="W2345" s="189">
        <v>0</v>
      </c>
      <c r="X2345" s="188">
        <v>0</v>
      </c>
      <c r="Y2345" s="188">
        <v>0</v>
      </c>
      <c r="Z2345" s="186">
        <v>0</v>
      </c>
      <c r="AA2345" s="186">
        <v>0</v>
      </c>
      <c r="AB2345" s="186">
        <v>0</v>
      </c>
      <c r="AC2345" s="186">
        <v>0</v>
      </c>
      <c r="AD2345" s="188">
        <v>0</v>
      </c>
      <c r="AE2345" s="189">
        <v>0</v>
      </c>
      <c r="AF2345" s="189">
        <v>0</v>
      </c>
      <c r="AG2345" s="189">
        <v>0</v>
      </c>
      <c r="AH2345" s="191">
        <v>0</v>
      </c>
      <c r="AI2345" s="476">
        <v>0</v>
      </c>
      <c r="AJ2345" s="192">
        <v>7506425624560</v>
      </c>
      <c r="AK2345" s="192" t="s">
        <v>262</v>
      </c>
      <c r="AM2345" s="75">
        <v>70865</v>
      </c>
      <c r="AO2345" s="188">
        <v>0</v>
      </c>
      <c r="AP2345" s="188">
        <v>0</v>
      </c>
      <c r="AQ2345" s="187">
        <v>0</v>
      </c>
      <c r="AR2345" s="188">
        <v>0</v>
      </c>
      <c r="AS2345" s="187">
        <v>0</v>
      </c>
      <c r="AT2345" s="188">
        <v>0</v>
      </c>
      <c r="AU2345" s="187">
        <v>0</v>
      </c>
      <c r="AV2345" s="188">
        <v>0</v>
      </c>
      <c r="AW2345" s="187">
        <v>0</v>
      </c>
      <c r="AX2345" s="188">
        <v>0</v>
      </c>
      <c r="AY2345" s="187">
        <v>0</v>
      </c>
      <c r="AZ2345" s="188">
        <v>0</v>
      </c>
      <c r="BA2345" s="187">
        <v>0</v>
      </c>
      <c r="BB2345" s="188">
        <v>0</v>
      </c>
      <c r="BC2345" s="187">
        <v>0</v>
      </c>
      <c r="BD2345" s="75"/>
      <c r="BE2345" s="75"/>
      <c r="BF2345" s="75"/>
      <c r="BH2345" s="74"/>
      <c r="BI2345" s="194"/>
      <c r="BJ2345" s="74"/>
    </row>
    <row r="2346" spans="1:62" ht="11.25" customHeight="1" x14ac:dyDescent="0.3">
      <c r="A2346" s="478" t="s">
        <v>2891</v>
      </c>
      <c r="B2346" s="334">
        <v>0</v>
      </c>
      <c r="C2346" s="923">
        <v>70963</v>
      </c>
      <c r="D2346" s="390">
        <v>32.799999999999997</v>
      </c>
      <c r="E2346" s="336">
        <v>0</v>
      </c>
      <c r="F2346" s="338">
        <v>0</v>
      </c>
      <c r="G2346" s="338">
        <v>0</v>
      </c>
      <c r="H2346" s="338">
        <v>0</v>
      </c>
      <c r="I2346" s="339">
        <v>0</v>
      </c>
      <c r="J2346" s="338">
        <v>0</v>
      </c>
      <c r="K2346" s="338">
        <v>0</v>
      </c>
      <c r="L2346" s="338">
        <v>0.8</v>
      </c>
      <c r="M2346" s="338">
        <v>0</v>
      </c>
      <c r="N2346" s="337">
        <v>0</v>
      </c>
      <c r="O2346" s="340">
        <v>0</v>
      </c>
      <c r="P2346" s="338">
        <v>0</v>
      </c>
      <c r="Q2346" s="340">
        <v>0</v>
      </c>
      <c r="R2346" s="340">
        <v>0</v>
      </c>
      <c r="S2346" s="340">
        <v>31.999999999999996</v>
      </c>
      <c r="T2346" s="337">
        <v>30.4</v>
      </c>
      <c r="U2346" s="339">
        <v>0</v>
      </c>
      <c r="V2346" s="340">
        <v>0</v>
      </c>
      <c r="W2346" s="340">
        <v>0</v>
      </c>
      <c r="X2346" s="337">
        <v>30.4</v>
      </c>
      <c r="Y2346" s="337">
        <v>0</v>
      </c>
      <c r="Z2346" s="338">
        <v>0</v>
      </c>
      <c r="AA2346" s="338">
        <v>0</v>
      </c>
      <c r="AB2346" s="338">
        <v>0</v>
      </c>
      <c r="AC2346" s="338">
        <v>0</v>
      </c>
      <c r="AD2346" s="337">
        <v>3.2</v>
      </c>
      <c r="AE2346" s="340">
        <v>0</v>
      </c>
      <c r="AF2346" s="340">
        <v>0</v>
      </c>
      <c r="AG2346" s="340">
        <v>0</v>
      </c>
      <c r="AH2346" s="341">
        <v>0</v>
      </c>
      <c r="AI2346" s="476">
        <v>0</v>
      </c>
      <c r="AJ2346" s="192">
        <v>7506425624560</v>
      </c>
      <c r="AK2346" s="192" t="s">
        <v>262</v>
      </c>
      <c r="AM2346" s="75">
        <v>70963</v>
      </c>
      <c r="AO2346" s="188">
        <v>-13.866666666666665</v>
      </c>
      <c r="AP2346" s="188">
        <v>-32.799999999999997</v>
      </c>
      <c r="AQ2346" s="187">
        <v>-1.0247668655380899</v>
      </c>
      <c r="AR2346" s="188">
        <v>4.8</v>
      </c>
      <c r="AS2346" s="187">
        <v>0</v>
      </c>
      <c r="AT2346" s="188">
        <v>-13.599999999999998</v>
      </c>
      <c r="AU2346" s="187">
        <v>-0.44094040917324639</v>
      </c>
      <c r="AV2346" s="188">
        <v>1.6000000000000005</v>
      </c>
      <c r="AW2346" s="187">
        <v>0</v>
      </c>
      <c r="AX2346" s="188">
        <v>1793.6</v>
      </c>
      <c r="AY2346" s="187">
        <v>58.797246206584333</v>
      </c>
      <c r="AZ2346" s="188">
        <v>3634.3999999999996</v>
      </c>
      <c r="BA2346" s="187">
        <v>116.76171922186268</v>
      </c>
      <c r="BB2346" s="188">
        <v>3445.6000000000004</v>
      </c>
      <c r="BC2346" s="187">
        <v>113.30051204886628</v>
      </c>
      <c r="BD2346" s="75"/>
      <c r="BE2346" s="75"/>
      <c r="BF2346" s="75"/>
      <c r="BH2346" s="74"/>
      <c r="BI2346" s="194"/>
      <c r="BJ2346" s="74"/>
    </row>
    <row r="2347" spans="1:62" ht="11.25" customHeight="1" x14ac:dyDescent="0.3">
      <c r="A2347" s="478" t="s">
        <v>4907</v>
      </c>
      <c r="B2347" s="334">
        <v>0</v>
      </c>
      <c r="C2347" s="923">
        <v>71215</v>
      </c>
      <c r="D2347" s="390">
        <v>4244</v>
      </c>
      <c r="E2347" s="336">
        <v>32.610825451914266</v>
      </c>
      <c r="F2347" s="338">
        <v>6500</v>
      </c>
      <c r="G2347" s="338">
        <v>6500</v>
      </c>
      <c r="H2347" s="338">
        <v>0</v>
      </c>
      <c r="I2347" s="339">
        <v>0</v>
      </c>
      <c r="J2347" s="338">
        <v>3607.3289999999997</v>
      </c>
      <c r="K2347" s="338">
        <v>3904.2250000000004</v>
      </c>
      <c r="L2347" s="338">
        <v>455.20000000000005</v>
      </c>
      <c r="M2347" s="338">
        <v>11.659164110674974</v>
      </c>
      <c r="N2347" s="337">
        <v>0</v>
      </c>
      <c r="O2347" s="340">
        <v>0</v>
      </c>
      <c r="P2347" s="338">
        <v>10.4</v>
      </c>
      <c r="Q2347" s="340">
        <v>12.907056717033575</v>
      </c>
      <c r="R2347" s="340">
        <v>31.509185882407735</v>
      </c>
      <c r="S2347" s="340">
        <v>3788.8</v>
      </c>
      <c r="T2347" s="337">
        <v>3791.2000000000003</v>
      </c>
      <c r="U2347" s="339">
        <v>29.131517778816537</v>
      </c>
      <c r="V2347" s="340">
        <v>0</v>
      </c>
      <c r="W2347" s="340">
        <v>10.4</v>
      </c>
      <c r="X2347" s="337">
        <v>3780.8</v>
      </c>
      <c r="Y2347" s="337">
        <v>1345.6</v>
      </c>
      <c r="Z2347" s="338">
        <v>200.8</v>
      </c>
      <c r="AA2347" s="338">
        <v>0</v>
      </c>
      <c r="AB2347" s="338">
        <v>0</v>
      </c>
      <c r="AC2347" s="338">
        <v>0</v>
      </c>
      <c r="AD2347" s="337">
        <v>36.799999999999955</v>
      </c>
      <c r="AE2347" s="340">
        <v>0</v>
      </c>
      <c r="AF2347" s="340">
        <v>0</v>
      </c>
      <c r="AG2347" s="340">
        <v>0</v>
      </c>
      <c r="AH2347" s="341">
        <v>0</v>
      </c>
      <c r="AI2347" s="476">
        <v>3145.7739999999999</v>
      </c>
      <c r="AJ2347" s="192">
        <v>7506425624560</v>
      </c>
      <c r="AK2347" s="192" t="s">
        <v>262</v>
      </c>
      <c r="AM2347" s="75">
        <v>71215</v>
      </c>
      <c r="AO2347" s="188">
        <v>2799.4666666666672</v>
      </c>
      <c r="AP2347" s="188">
        <v>3045.6000000000008</v>
      </c>
      <c r="AQ2347" s="187">
        <v>0</v>
      </c>
      <c r="AR2347" s="188">
        <v>3209.6000000000004</v>
      </c>
      <c r="AS2347" s="187">
        <v>101.59386132007448</v>
      </c>
      <c r="AT2347" s="188">
        <v>2143.1999999999998</v>
      </c>
      <c r="AU2347" s="187">
        <v>0</v>
      </c>
      <c r="AV2347" s="188">
        <v>3757.6</v>
      </c>
      <c r="AW2347" s="187">
        <v>120.30907162289498</v>
      </c>
      <c r="AX2347" s="188">
        <v>706.39999999999986</v>
      </c>
      <c r="AY2347" s="187">
        <v>0</v>
      </c>
      <c r="AZ2347" s="188">
        <v>0</v>
      </c>
      <c r="BA2347" s="187">
        <v>0</v>
      </c>
      <c r="BB2347" s="188">
        <v>0</v>
      </c>
      <c r="BC2347" s="187">
        <v>0</v>
      </c>
      <c r="BD2347" s="75"/>
      <c r="BE2347" s="75"/>
      <c r="BF2347" s="75"/>
      <c r="BH2347" s="74"/>
      <c r="BI2347" s="194"/>
      <c r="BJ2347" s="74"/>
    </row>
    <row r="2348" spans="1:62" ht="11.25" customHeight="1" x14ac:dyDescent="0.3">
      <c r="A2348" s="270" t="s">
        <v>2892</v>
      </c>
      <c r="B2348" s="185">
        <v>0</v>
      </c>
      <c r="C2348" s="916">
        <v>67179</v>
      </c>
      <c r="D2348" s="284">
        <v>132.71699999999998</v>
      </c>
      <c r="E2348" s="91">
        <v>0</v>
      </c>
      <c r="F2348" s="186">
        <v>0</v>
      </c>
      <c r="G2348" s="186">
        <v>0</v>
      </c>
      <c r="H2348" s="186">
        <v>0</v>
      </c>
      <c r="I2348" s="187">
        <v>0</v>
      </c>
      <c r="J2348" s="186">
        <v>0</v>
      </c>
      <c r="K2348" s="186">
        <v>0</v>
      </c>
      <c r="L2348" s="186">
        <v>0</v>
      </c>
      <c r="M2348" s="186">
        <v>0</v>
      </c>
      <c r="N2348" s="188">
        <v>11.726000000000001</v>
      </c>
      <c r="O2348" s="189">
        <v>0</v>
      </c>
      <c r="P2348" s="186">
        <v>21.32</v>
      </c>
      <c r="Q2348" s="189">
        <v>0</v>
      </c>
      <c r="R2348" s="189">
        <v>0</v>
      </c>
      <c r="S2348" s="189">
        <v>132.71699999999998</v>
      </c>
      <c r="T2348" s="188">
        <v>132.71699999999998</v>
      </c>
      <c r="U2348" s="187">
        <v>0</v>
      </c>
      <c r="V2348" s="189">
        <v>21.853000000000002</v>
      </c>
      <c r="W2348" s="189">
        <v>9.5939999999999994</v>
      </c>
      <c r="X2348" s="188">
        <v>101.26999999999998</v>
      </c>
      <c r="Y2348" s="188">
        <v>0</v>
      </c>
      <c r="Z2348" s="186">
        <v>0</v>
      </c>
      <c r="AA2348" s="186">
        <v>0</v>
      </c>
      <c r="AB2348" s="186">
        <v>0</v>
      </c>
      <c r="AC2348" s="186">
        <v>0</v>
      </c>
      <c r="AD2348" s="188">
        <v>0</v>
      </c>
      <c r="AE2348" s="189">
        <v>0</v>
      </c>
      <c r="AF2348" s="189">
        <v>0</v>
      </c>
      <c r="AG2348" s="189">
        <v>0</v>
      </c>
      <c r="AH2348" s="191">
        <v>0</v>
      </c>
      <c r="AI2348" s="476">
        <v>0</v>
      </c>
      <c r="AJ2348" s="192">
        <v>7506425607273</v>
      </c>
      <c r="AK2348" s="192">
        <v>67306</v>
      </c>
      <c r="AM2348" s="75">
        <v>67179</v>
      </c>
      <c r="AO2348" s="188">
        <v>14.389000000000001</v>
      </c>
      <c r="AP2348" s="188">
        <v>1.0620000000000001</v>
      </c>
      <c r="AQ2348" s="187">
        <v>0</v>
      </c>
      <c r="AR2348" s="188">
        <v>7.9950000000000001</v>
      </c>
      <c r="AS2348" s="187">
        <v>0</v>
      </c>
      <c r="AT2348" s="188">
        <v>34.11</v>
      </c>
      <c r="AU2348" s="187">
        <v>0</v>
      </c>
      <c r="AV2348" s="188">
        <v>26.65</v>
      </c>
      <c r="AW2348" s="187">
        <v>0</v>
      </c>
      <c r="AX2348" s="188">
        <v>0</v>
      </c>
      <c r="AY2348" s="187">
        <v>0</v>
      </c>
      <c r="AZ2348" s="188">
        <v>42.64</v>
      </c>
      <c r="BA2348" s="187">
        <v>0</v>
      </c>
      <c r="BB2348" s="188">
        <v>21.32</v>
      </c>
      <c r="BC2348" s="187">
        <v>0</v>
      </c>
      <c r="BD2348" s="75"/>
      <c r="BE2348" s="75"/>
      <c r="BH2348" s="74"/>
      <c r="BI2348" s="194"/>
      <c r="BJ2348" s="74"/>
    </row>
    <row r="2349" spans="1:62" ht="11.25" customHeight="1" x14ac:dyDescent="0.3">
      <c r="A2349" s="478" t="s">
        <v>2893</v>
      </c>
      <c r="B2349" s="334">
        <v>0</v>
      </c>
      <c r="C2349" s="928">
        <v>67180</v>
      </c>
      <c r="D2349" s="390">
        <v>1E-4</v>
      </c>
      <c r="E2349" s="336">
        <v>0</v>
      </c>
      <c r="F2349" s="338">
        <v>0</v>
      </c>
      <c r="G2349" s="338">
        <v>0</v>
      </c>
      <c r="H2349" s="338">
        <v>0</v>
      </c>
      <c r="I2349" s="338">
        <v>0</v>
      </c>
      <c r="J2349" s="337">
        <v>0</v>
      </c>
      <c r="K2349" s="338">
        <v>0</v>
      </c>
      <c r="L2349" s="338">
        <v>0</v>
      </c>
      <c r="M2349" s="339">
        <v>0</v>
      </c>
      <c r="N2349" s="338">
        <v>0</v>
      </c>
      <c r="O2349" s="340">
        <v>0</v>
      </c>
      <c r="P2349" s="338">
        <v>0</v>
      </c>
      <c r="Q2349" s="340">
        <v>0</v>
      </c>
      <c r="R2349" s="339">
        <v>0</v>
      </c>
      <c r="S2349" s="340">
        <v>1E-4</v>
      </c>
      <c r="T2349" s="337">
        <v>0</v>
      </c>
      <c r="U2349" s="338">
        <v>0</v>
      </c>
      <c r="V2349" s="340">
        <v>0</v>
      </c>
      <c r="W2349" s="338">
        <v>0</v>
      </c>
      <c r="X2349" s="340">
        <v>0</v>
      </c>
      <c r="Y2349" s="338">
        <v>0</v>
      </c>
      <c r="Z2349" s="338">
        <v>0</v>
      </c>
      <c r="AA2349" s="338">
        <v>0</v>
      </c>
      <c r="AB2349" s="338">
        <v>0</v>
      </c>
      <c r="AC2349" s="338">
        <v>0</v>
      </c>
      <c r="AD2349" s="337">
        <v>0</v>
      </c>
      <c r="AE2349" s="340">
        <v>0</v>
      </c>
      <c r="AF2349" s="340">
        <v>0</v>
      </c>
      <c r="AG2349" s="338">
        <v>0</v>
      </c>
      <c r="AH2349" s="341">
        <v>0</v>
      </c>
      <c r="AI2349" s="476">
        <v>0</v>
      </c>
      <c r="AJ2349" s="192">
        <v>7506425607297</v>
      </c>
      <c r="AK2349" s="192">
        <v>67307</v>
      </c>
      <c r="AM2349" s="75">
        <v>67180</v>
      </c>
      <c r="AO2349" s="188">
        <v>0</v>
      </c>
      <c r="AP2349" s="188">
        <v>0</v>
      </c>
      <c r="AQ2349" s="187">
        <v>0</v>
      </c>
      <c r="AR2349" s="188">
        <v>0</v>
      </c>
      <c r="AS2349" s="187">
        <v>0</v>
      </c>
      <c r="AT2349" s="188">
        <v>0</v>
      </c>
      <c r="AU2349" s="187">
        <v>0</v>
      </c>
      <c r="AV2349" s="188">
        <v>0</v>
      </c>
      <c r="AW2349" s="187">
        <v>0</v>
      </c>
      <c r="AX2349" s="188">
        <v>0</v>
      </c>
      <c r="AY2349" s="187">
        <v>0</v>
      </c>
      <c r="AZ2349" s="188">
        <v>0</v>
      </c>
      <c r="BA2349" s="187">
        <v>0</v>
      </c>
      <c r="BB2349" s="188">
        <v>0</v>
      </c>
      <c r="BC2349" s="187">
        <v>0</v>
      </c>
      <c r="BD2349" s="75"/>
      <c r="BE2349" s="75"/>
      <c r="BH2349" s="74"/>
      <c r="BI2349" s="194"/>
      <c r="BJ2349" s="74"/>
    </row>
    <row r="2350" spans="1:62" ht="11.25" customHeight="1" x14ac:dyDescent="0.3">
      <c r="A2350" s="477" t="s">
        <v>2894</v>
      </c>
      <c r="B2350" s="345">
        <v>0</v>
      </c>
      <c r="C2350" s="924">
        <v>67251</v>
      </c>
      <c r="D2350" s="389">
        <v>1E-4</v>
      </c>
      <c r="E2350" s="347">
        <v>0</v>
      </c>
      <c r="F2350" s="348">
        <v>0</v>
      </c>
      <c r="G2350" s="348">
        <v>0</v>
      </c>
      <c r="H2350" s="348">
        <v>0</v>
      </c>
      <c r="I2350" s="349">
        <v>0</v>
      </c>
      <c r="J2350" s="348">
        <v>0</v>
      </c>
      <c r="K2350" s="348">
        <v>0</v>
      </c>
      <c r="L2350" s="348">
        <v>0</v>
      </c>
      <c r="M2350" s="348">
        <v>0</v>
      </c>
      <c r="N2350" s="350">
        <v>0</v>
      </c>
      <c r="O2350" s="351">
        <v>0</v>
      </c>
      <c r="P2350" s="348">
        <v>0</v>
      </c>
      <c r="Q2350" s="351">
        <v>0</v>
      </c>
      <c r="R2350" s="351">
        <v>0</v>
      </c>
      <c r="S2350" s="351">
        <v>1E-4</v>
      </c>
      <c r="T2350" s="350">
        <v>0</v>
      </c>
      <c r="U2350" s="349">
        <v>0</v>
      </c>
      <c r="V2350" s="351">
        <v>0</v>
      </c>
      <c r="W2350" s="351">
        <v>0</v>
      </c>
      <c r="X2350" s="350">
        <v>0</v>
      </c>
      <c r="Y2350" s="350">
        <v>0</v>
      </c>
      <c r="Z2350" s="348">
        <v>0</v>
      </c>
      <c r="AA2350" s="348">
        <v>0</v>
      </c>
      <c r="AB2350" s="348">
        <v>0</v>
      </c>
      <c r="AC2350" s="348">
        <v>0</v>
      </c>
      <c r="AD2350" s="350">
        <v>0</v>
      </c>
      <c r="AE2350" s="351">
        <v>0</v>
      </c>
      <c r="AF2350" s="351">
        <v>0</v>
      </c>
      <c r="AG2350" s="351">
        <v>0</v>
      </c>
      <c r="AH2350" s="352">
        <v>0</v>
      </c>
      <c r="AI2350" s="476">
        <v>0</v>
      </c>
      <c r="AJ2350" s="192">
        <v>7506425604043</v>
      </c>
      <c r="AK2350" s="192">
        <v>67250</v>
      </c>
      <c r="AM2350" s="75">
        <v>67251</v>
      </c>
      <c r="AO2350" s="188">
        <v>0</v>
      </c>
      <c r="AP2350" s="188">
        <v>0</v>
      </c>
      <c r="AQ2350" s="187">
        <v>0</v>
      </c>
      <c r="AR2350" s="188">
        <v>0</v>
      </c>
      <c r="AS2350" s="187">
        <v>0</v>
      </c>
      <c r="AT2350" s="188">
        <v>0</v>
      </c>
      <c r="AU2350" s="187">
        <v>0</v>
      </c>
      <c r="AV2350" s="188">
        <v>0</v>
      </c>
      <c r="AW2350" s="187">
        <v>0</v>
      </c>
      <c r="AX2350" s="188">
        <v>0</v>
      </c>
      <c r="AY2350" s="187">
        <v>0</v>
      </c>
      <c r="AZ2350" s="188">
        <v>0</v>
      </c>
      <c r="BA2350" s="187">
        <v>0</v>
      </c>
      <c r="BB2350" s="188">
        <v>0</v>
      </c>
      <c r="BC2350" s="187">
        <v>0</v>
      </c>
      <c r="BD2350" s="75"/>
      <c r="BE2350" s="75"/>
      <c r="BF2350" s="75"/>
      <c r="BH2350" s="74"/>
      <c r="BI2350" s="194"/>
      <c r="BJ2350" s="74"/>
    </row>
    <row r="2351" spans="1:62" ht="11.25" customHeight="1" x14ac:dyDescent="0.3">
      <c r="A2351" s="270" t="s">
        <v>2894</v>
      </c>
      <c r="B2351" s="185">
        <v>0</v>
      </c>
      <c r="C2351" s="917">
        <v>70854</v>
      </c>
      <c r="D2351" s="284">
        <v>49.368000000000002</v>
      </c>
      <c r="E2351" s="91">
        <v>0</v>
      </c>
      <c r="F2351" s="186">
        <v>0</v>
      </c>
      <c r="G2351" s="186">
        <v>0</v>
      </c>
      <c r="H2351" s="186">
        <v>0</v>
      </c>
      <c r="I2351" s="187">
        <v>0</v>
      </c>
      <c r="J2351" s="186">
        <v>0</v>
      </c>
      <c r="K2351" s="186">
        <v>0</v>
      </c>
      <c r="L2351" s="186">
        <v>0</v>
      </c>
      <c r="M2351" s="186">
        <v>0</v>
      </c>
      <c r="N2351" s="188">
        <v>0</v>
      </c>
      <c r="O2351" s="189">
        <v>0</v>
      </c>
      <c r="P2351" s="186">
        <v>0</v>
      </c>
      <c r="Q2351" s="189">
        <v>0</v>
      </c>
      <c r="R2351" s="189">
        <v>0</v>
      </c>
      <c r="S2351" s="189">
        <v>49.368000000000002</v>
      </c>
      <c r="T2351" s="188">
        <v>49.368000000000002</v>
      </c>
      <c r="U2351" s="187">
        <v>0</v>
      </c>
      <c r="V2351" s="189">
        <v>0</v>
      </c>
      <c r="W2351" s="189">
        <v>0</v>
      </c>
      <c r="X2351" s="188">
        <v>49.368000000000002</v>
      </c>
      <c r="Y2351" s="188">
        <v>0</v>
      </c>
      <c r="Z2351" s="186">
        <v>0</v>
      </c>
      <c r="AA2351" s="186">
        <v>0</v>
      </c>
      <c r="AB2351" s="186">
        <v>0</v>
      </c>
      <c r="AC2351" s="186">
        <v>0</v>
      </c>
      <c r="AD2351" s="188">
        <v>0</v>
      </c>
      <c r="AE2351" s="189">
        <v>0</v>
      </c>
      <c r="AF2351" s="189">
        <v>0</v>
      </c>
      <c r="AG2351" s="189">
        <v>0</v>
      </c>
      <c r="AH2351" s="191">
        <v>0</v>
      </c>
      <c r="AI2351" s="476">
        <v>0</v>
      </c>
      <c r="AJ2351" s="192">
        <v>7506425604043</v>
      </c>
      <c r="AK2351" s="192">
        <v>67251</v>
      </c>
      <c r="AM2351" s="75">
        <v>70854</v>
      </c>
      <c r="AO2351" s="188">
        <v>0</v>
      </c>
      <c r="AP2351" s="188">
        <v>0</v>
      </c>
      <c r="AQ2351" s="187">
        <v>0</v>
      </c>
      <c r="AR2351" s="188">
        <v>0</v>
      </c>
      <c r="AS2351" s="187">
        <v>0</v>
      </c>
      <c r="AT2351" s="188">
        <v>0</v>
      </c>
      <c r="AU2351" s="187">
        <v>0</v>
      </c>
      <c r="AV2351" s="188">
        <v>0</v>
      </c>
      <c r="AW2351" s="187">
        <v>0</v>
      </c>
      <c r="AX2351" s="188">
        <v>0</v>
      </c>
      <c r="AY2351" s="187">
        <v>0</v>
      </c>
      <c r="AZ2351" s="188">
        <v>0</v>
      </c>
      <c r="BA2351" s="187">
        <v>0</v>
      </c>
      <c r="BB2351" s="188">
        <v>0</v>
      </c>
      <c r="BC2351" s="187">
        <v>0</v>
      </c>
      <c r="BD2351" s="75"/>
      <c r="BE2351" s="75"/>
      <c r="BF2351" s="75"/>
      <c r="BH2351" s="74"/>
      <c r="BI2351" s="194"/>
      <c r="BJ2351" s="74"/>
    </row>
    <row r="2352" spans="1:62" ht="11.25" customHeight="1" x14ac:dyDescent="0.3">
      <c r="A2352" s="478" t="s">
        <v>2895</v>
      </c>
      <c r="B2352" s="334">
        <v>0</v>
      </c>
      <c r="C2352" s="923">
        <v>70960</v>
      </c>
      <c r="D2352" s="390">
        <v>213.74100000000001</v>
      </c>
      <c r="E2352" s="336">
        <v>73.66272824919443</v>
      </c>
      <c r="F2352" s="338">
        <v>0</v>
      </c>
      <c r="G2352" s="338">
        <v>0</v>
      </c>
      <c r="H2352" s="338">
        <v>0</v>
      </c>
      <c r="I2352" s="339">
        <v>0</v>
      </c>
      <c r="J2352" s="338">
        <v>0</v>
      </c>
      <c r="K2352" s="338">
        <v>87.04849999999999</v>
      </c>
      <c r="L2352" s="338">
        <v>0</v>
      </c>
      <c r="M2352" s="338">
        <v>0</v>
      </c>
      <c r="N2352" s="337">
        <v>0</v>
      </c>
      <c r="O2352" s="340">
        <v>0</v>
      </c>
      <c r="P2352" s="338">
        <v>0</v>
      </c>
      <c r="Q2352" s="340">
        <v>0</v>
      </c>
      <c r="R2352" s="340">
        <v>0</v>
      </c>
      <c r="S2352" s="340">
        <v>213.74100000000001</v>
      </c>
      <c r="T2352" s="337">
        <v>213.74100000000001</v>
      </c>
      <c r="U2352" s="339">
        <v>73.66272824919443</v>
      </c>
      <c r="V2352" s="340">
        <v>0</v>
      </c>
      <c r="W2352" s="340">
        <v>0</v>
      </c>
      <c r="X2352" s="337">
        <v>213.74100000000001</v>
      </c>
      <c r="Y2352" s="337">
        <v>0</v>
      </c>
      <c r="Z2352" s="338">
        <v>0</v>
      </c>
      <c r="AA2352" s="338">
        <v>0</v>
      </c>
      <c r="AB2352" s="338">
        <v>0</v>
      </c>
      <c r="AC2352" s="338">
        <v>0</v>
      </c>
      <c r="AD2352" s="337">
        <v>0</v>
      </c>
      <c r="AE2352" s="340">
        <v>0</v>
      </c>
      <c r="AF2352" s="340">
        <v>0</v>
      </c>
      <c r="AG2352" s="340">
        <v>0</v>
      </c>
      <c r="AH2352" s="341">
        <v>0</v>
      </c>
      <c r="AI2352" s="476">
        <v>0</v>
      </c>
      <c r="AJ2352" s="192">
        <v>7506425604043</v>
      </c>
      <c r="AK2352" s="192">
        <v>67251</v>
      </c>
      <c r="AM2352" s="75">
        <v>70960</v>
      </c>
      <c r="AO2352" s="188">
        <v>86.270666666666671</v>
      </c>
      <c r="AP2352" s="188">
        <v>-13.46</v>
      </c>
      <c r="AQ2352" s="187">
        <v>-13.459999999999999</v>
      </c>
      <c r="AR2352" s="188">
        <v>15.334</v>
      </c>
      <c r="AS2352" s="187">
        <v>15.334</v>
      </c>
      <c r="AT2352" s="188">
        <v>256.93799999999999</v>
      </c>
      <c r="AU2352" s="187">
        <v>256.93799999999999</v>
      </c>
      <c r="AV2352" s="188">
        <v>0</v>
      </c>
      <c r="AW2352" s="187">
        <v>0</v>
      </c>
      <c r="AX2352" s="188">
        <v>31.415999999999997</v>
      </c>
      <c r="AY2352" s="187">
        <v>16.437582080649634</v>
      </c>
      <c r="AZ2352" s="188">
        <v>209.44</v>
      </c>
      <c r="BA2352" s="187">
        <v>120.05388208993722</v>
      </c>
      <c r="BB2352" s="188">
        <v>17.765000000000001</v>
      </c>
      <c r="BC2352" s="187">
        <v>8.7502401205774731</v>
      </c>
      <c r="BD2352" s="75"/>
      <c r="BE2352" s="75"/>
      <c r="BF2352" s="75"/>
      <c r="BH2352" s="74"/>
      <c r="BI2352" s="194"/>
      <c r="BJ2352" s="74"/>
    </row>
    <row r="2353" spans="1:62" ht="11.25" customHeight="1" x14ac:dyDescent="0.3">
      <c r="A2353" s="478" t="s">
        <v>5059</v>
      </c>
      <c r="B2353" s="334">
        <v>0</v>
      </c>
      <c r="C2353" s="923">
        <v>71361</v>
      </c>
      <c r="D2353" s="390">
        <v>2106</v>
      </c>
      <c r="E2353" s="336">
        <v>0</v>
      </c>
      <c r="F2353" s="338">
        <v>2000</v>
      </c>
      <c r="G2353" s="338">
        <v>2000</v>
      </c>
      <c r="H2353" s="338">
        <v>0</v>
      </c>
      <c r="I2353" s="339">
        <v>0</v>
      </c>
      <c r="J2353" s="338">
        <v>0</v>
      </c>
      <c r="K2353" s="338">
        <v>0</v>
      </c>
      <c r="L2353" s="338">
        <v>2106</v>
      </c>
      <c r="M2353" s="338">
        <v>0</v>
      </c>
      <c r="N2353" s="337">
        <v>0</v>
      </c>
      <c r="O2353" s="340">
        <v>0</v>
      </c>
      <c r="P2353" s="338">
        <v>0</v>
      </c>
      <c r="Q2353" s="340">
        <v>0</v>
      </c>
      <c r="R2353" s="340">
        <v>0</v>
      </c>
      <c r="S2353" s="340">
        <v>0</v>
      </c>
      <c r="T2353" s="337">
        <v>0</v>
      </c>
      <c r="U2353" s="339">
        <v>0</v>
      </c>
      <c r="V2353" s="340">
        <v>0</v>
      </c>
      <c r="W2353" s="340">
        <v>0</v>
      </c>
      <c r="X2353" s="337">
        <v>0</v>
      </c>
      <c r="Y2353" s="337">
        <v>0</v>
      </c>
      <c r="Z2353" s="338">
        <v>0</v>
      </c>
      <c r="AA2353" s="338">
        <v>0</v>
      </c>
      <c r="AB2353" s="338">
        <v>0</v>
      </c>
      <c r="AC2353" s="338">
        <v>0</v>
      </c>
      <c r="AD2353" s="337">
        <v>0</v>
      </c>
      <c r="AE2353" s="340">
        <v>0</v>
      </c>
      <c r="AF2353" s="340">
        <v>0</v>
      </c>
      <c r="AG2353" s="340">
        <v>0</v>
      </c>
      <c r="AH2353" s="341">
        <v>0</v>
      </c>
      <c r="AI2353" s="476">
        <v>900</v>
      </c>
      <c r="AJ2353" s="192">
        <v>7506425604043</v>
      </c>
      <c r="AK2353" s="192">
        <v>67251</v>
      </c>
      <c r="AM2353" s="75">
        <v>71361</v>
      </c>
      <c r="AO2353" s="188">
        <v>10.799999999999999</v>
      </c>
      <c r="AP2353" s="188">
        <v>32.4</v>
      </c>
      <c r="AQ2353" s="187">
        <v>0</v>
      </c>
      <c r="AR2353" s="188">
        <v>0</v>
      </c>
      <c r="AS2353" s="187">
        <v>0</v>
      </c>
      <c r="AT2353" s="188">
        <v>0</v>
      </c>
      <c r="AU2353" s="187">
        <v>0</v>
      </c>
      <c r="AV2353" s="188">
        <v>0</v>
      </c>
      <c r="AW2353" s="187">
        <v>0</v>
      </c>
      <c r="AX2353" s="188">
        <v>0</v>
      </c>
      <c r="AY2353" s="187">
        <v>0</v>
      </c>
      <c r="AZ2353" s="188">
        <v>0</v>
      </c>
      <c r="BA2353" s="187">
        <v>0</v>
      </c>
      <c r="BB2353" s="188">
        <v>0</v>
      </c>
      <c r="BC2353" s="187">
        <v>0</v>
      </c>
      <c r="BD2353" s="75"/>
      <c r="BE2353" s="75"/>
      <c r="BF2353" s="75"/>
      <c r="BH2353" s="74"/>
      <c r="BI2353" s="194"/>
      <c r="BJ2353" s="74"/>
    </row>
    <row r="2354" spans="1:62" ht="11.25" customHeight="1" x14ac:dyDescent="0.3">
      <c r="A2354" s="344" t="s">
        <v>2896</v>
      </c>
      <c r="B2354" s="345">
        <v>0</v>
      </c>
      <c r="C2354" s="927">
        <v>67297</v>
      </c>
      <c r="D2354" s="389">
        <v>1E-4</v>
      </c>
      <c r="E2354" s="479">
        <v>0</v>
      </c>
      <c r="F2354" s="348">
        <v>0</v>
      </c>
      <c r="G2354" s="348">
        <v>0</v>
      </c>
      <c r="H2354" s="348">
        <v>0</v>
      </c>
      <c r="I2354" s="349">
        <v>0</v>
      </c>
      <c r="J2354" s="348">
        <v>0</v>
      </c>
      <c r="K2354" s="348">
        <v>0</v>
      </c>
      <c r="L2354" s="348">
        <v>0</v>
      </c>
      <c r="M2354" s="348">
        <v>0</v>
      </c>
      <c r="N2354" s="351">
        <v>0</v>
      </c>
      <c r="O2354" s="349">
        <v>0</v>
      </c>
      <c r="P2354" s="348">
        <v>0</v>
      </c>
      <c r="Q2354" s="351">
        <v>0</v>
      </c>
      <c r="R2354" s="351">
        <v>0</v>
      </c>
      <c r="S2354" s="351">
        <v>1E-4</v>
      </c>
      <c r="T2354" s="350">
        <v>0</v>
      </c>
      <c r="U2354" s="349">
        <v>0</v>
      </c>
      <c r="V2354" s="351">
        <v>0</v>
      </c>
      <c r="W2354" s="351">
        <v>0</v>
      </c>
      <c r="X2354" s="350">
        <v>0</v>
      </c>
      <c r="Y2354" s="350">
        <v>0</v>
      </c>
      <c r="Z2354" s="348">
        <v>0</v>
      </c>
      <c r="AA2354" s="348">
        <v>0</v>
      </c>
      <c r="AB2354" s="348">
        <v>0</v>
      </c>
      <c r="AC2354" s="348">
        <v>0</v>
      </c>
      <c r="AD2354" s="350">
        <v>0</v>
      </c>
      <c r="AE2354" s="351">
        <v>0</v>
      </c>
      <c r="AF2354" s="349">
        <v>0</v>
      </c>
      <c r="AG2354" s="351">
        <v>0</v>
      </c>
      <c r="AH2354" s="352">
        <v>0</v>
      </c>
      <c r="AI2354" s="476">
        <v>0</v>
      </c>
      <c r="AJ2354" s="192">
        <v>7506425604050</v>
      </c>
      <c r="AK2354" s="192">
        <v>67252</v>
      </c>
      <c r="AM2354" s="75">
        <v>67297</v>
      </c>
      <c r="AO2354" s="201">
        <v>0</v>
      </c>
      <c r="AP2354" s="201">
        <v>0</v>
      </c>
      <c r="AQ2354" s="200">
        <v>0</v>
      </c>
      <c r="AR2354" s="201">
        <v>0</v>
      </c>
      <c r="AS2354" s="200">
        <v>0</v>
      </c>
      <c r="AT2354" s="201">
        <v>0</v>
      </c>
      <c r="AU2354" s="200">
        <v>0</v>
      </c>
      <c r="AV2354" s="201">
        <v>0</v>
      </c>
      <c r="AW2354" s="200">
        <v>0</v>
      </c>
      <c r="AX2354" s="201">
        <v>0</v>
      </c>
      <c r="AY2354" s="200">
        <v>0</v>
      </c>
      <c r="AZ2354" s="201">
        <v>0</v>
      </c>
      <c r="BA2354" s="200">
        <v>0</v>
      </c>
      <c r="BB2354" s="201">
        <v>0</v>
      </c>
      <c r="BC2354" s="200">
        <v>0</v>
      </c>
      <c r="BD2354" s="75"/>
      <c r="BE2354" s="75"/>
      <c r="BH2354" s="74"/>
      <c r="BI2354" s="194"/>
      <c r="BJ2354" s="74"/>
    </row>
    <row r="2355" spans="1:62" ht="11.25" customHeight="1" x14ac:dyDescent="0.3">
      <c r="A2355" s="333" t="s">
        <v>2897</v>
      </c>
      <c r="B2355" s="334">
        <v>0</v>
      </c>
      <c r="C2355" s="928">
        <v>70961</v>
      </c>
      <c r="D2355" s="390">
        <v>698.81900000000007</v>
      </c>
      <c r="E2355" s="480">
        <v>405.4611211573237</v>
      </c>
      <c r="F2355" s="338">
        <v>0</v>
      </c>
      <c r="G2355" s="338">
        <v>0</v>
      </c>
      <c r="H2355" s="338">
        <v>0</v>
      </c>
      <c r="I2355" s="339">
        <v>0</v>
      </c>
      <c r="J2355" s="337">
        <v>0</v>
      </c>
      <c r="K2355" s="338">
        <v>51.705500000000001</v>
      </c>
      <c r="L2355" s="338">
        <v>0</v>
      </c>
      <c r="M2355" s="339">
        <v>0</v>
      </c>
      <c r="N2355" s="340">
        <v>0</v>
      </c>
      <c r="O2355" s="340">
        <v>0</v>
      </c>
      <c r="P2355" s="340">
        <v>0</v>
      </c>
      <c r="Q2355" s="340">
        <v>0</v>
      </c>
      <c r="R2355" s="481">
        <v>0</v>
      </c>
      <c r="S2355" s="481">
        <v>698.81900000000007</v>
      </c>
      <c r="T2355" s="337">
        <v>696.0139999999999</v>
      </c>
      <c r="U2355" s="339">
        <v>403.83363471971063</v>
      </c>
      <c r="V2355" s="340">
        <v>3.3660000000000001</v>
      </c>
      <c r="W2355" s="340">
        <v>0</v>
      </c>
      <c r="X2355" s="340">
        <v>692.64799999999991</v>
      </c>
      <c r="Y2355" s="337">
        <v>0</v>
      </c>
      <c r="Z2355" s="338">
        <v>67.319999999999993</v>
      </c>
      <c r="AA2355" s="338">
        <v>0</v>
      </c>
      <c r="AB2355" s="338">
        <v>0</v>
      </c>
      <c r="AC2355" s="339">
        <v>0</v>
      </c>
      <c r="AD2355" s="340">
        <v>0</v>
      </c>
      <c r="AE2355" s="340">
        <v>0</v>
      </c>
      <c r="AF2355" s="340">
        <v>0</v>
      </c>
      <c r="AG2355" s="340">
        <v>0</v>
      </c>
      <c r="AH2355" s="341">
        <v>0</v>
      </c>
      <c r="AI2355" s="476">
        <v>0</v>
      </c>
      <c r="AJ2355" s="192">
        <v>7506425604050</v>
      </c>
      <c r="AK2355" s="192">
        <v>67252</v>
      </c>
      <c r="AM2355" s="75">
        <v>70961</v>
      </c>
      <c r="AO2355" s="201">
        <v>52.29666666666666</v>
      </c>
      <c r="AP2355" s="201">
        <v>-0.19</v>
      </c>
      <c r="AQ2355" s="200">
        <v>-9.5000000000000001E-2</v>
      </c>
      <c r="AR2355" s="201">
        <v>31.416</v>
      </c>
      <c r="AS2355" s="200">
        <v>15.708</v>
      </c>
      <c r="AT2355" s="201">
        <v>125.664</v>
      </c>
      <c r="AU2355" s="200">
        <v>62.832000000000001</v>
      </c>
      <c r="AV2355" s="201">
        <v>0</v>
      </c>
      <c r="AW2355" s="200">
        <v>0</v>
      </c>
      <c r="AX2355" s="201">
        <v>41.887999999999998</v>
      </c>
      <c r="AY2355" s="200">
        <v>10.958416722259283</v>
      </c>
      <c r="AZ2355" s="201">
        <v>104.72</v>
      </c>
      <c r="BA2355" s="200">
        <v>30.013470522484305</v>
      </c>
      <c r="BB2355" s="201">
        <v>0</v>
      </c>
      <c r="BC2355" s="200">
        <v>0</v>
      </c>
      <c r="BD2355" s="75"/>
      <c r="BE2355" s="75"/>
      <c r="BH2355" s="74"/>
      <c r="BI2355" s="194"/>
      <c r="BJ2355" s="74"/>
    </row>
    <row r="2356" spans="1:62" ht="11.25" customHeight="1" x14ac:dyDescent="0.3">
      <c r="A2356" s="333" t="s">
        <v>5060</v>
      </c>
      <c r="B2356" s="334">
        <v>0</v>
      </c>
      <c r="C2356" s="928">
        <v>71364</v>
      </c>
      <c r="D2356" s="390">
        <v>1933.2</v>
      </c>
      <c r="E2356" s="480">
        <v>0</v>
      </c>
      <c r="F2356" s="338">
        <v>2000</v>
      </c>
      <c r="G2356" s="338">
        <v>2000</v>
      </c>
      <c r="H2356" s="338">
        <v>0</v>
      </c>
      <c r="I2356" s="339">
        <v>0</v>
      </c>
      <c r="J2356" s="337">
        <v>0</v>
      </c>
      <c r="K2356" s="338">
        <v>0</v>
      </c>
      <c r="L2356" s="338">
        <v>1933.2</v>
      </c>
      <c r="M2356" s="339">
        <v>0</v>
      </c>
      <c r="N2356" s="340">
        <v>0</v>
      </c>
      <c r="O2356" s="340">
        <v>0</v>
      </c>
      <c r="P2356" s="340">
        <v>0</v>
      </c>
      <c r="Q2356" s="340">
        <v>0</v>
      </c>
      <c r="R2356" s="481">
        <v>0</v>
      </c>
      <c r="S2356" s="481">
        <v>0</v>
      </c>
      <c r="T2356" s="337">
        <v>0</v>
      </c>
      <c r="U2356" s="339">
        <v>0</v>
      </c>
      <c r="V2356" s="340">
        <v>0</v>
      </c>
      <c r="W2356" s="340">
        <v>0</v>
      </c>
      <c r="X2356" s="340">
        <v>0</v>
      </c>
      <c r="Y2356" s="337">
        <v>0</v>
      </c>
      <c r="Z2356" s="338">
        <v>0</v>
      </c>
      <c r="AA2356" s="338">
        <v>0</v>
      </c>
      <c r="AB2356" s="338">
        <v>0</v>
      </c>
      <c r="AC2356" s="339">
        <v>0</v>
      </c>
      <c r="AD2356" s="340">
        <v>0</v>
      </c>
      <c r="AE2356" s="340">
        <v>0</v>
      </c>
      <c r="AF2356" s="340">
        <v>0</v>
      </c>
      <c r="AG2356" s="340">
        <v>0</v>
      </c>
      <c r="AH2356" s="341">
        <v>0</v>
      </c>
      <c r="AI2356" s="476">
        <v>900</v>
      </c>
      <c r="AJ2356" s="192">
        <v>7506425604050</v>
      </c>
      <c r="AK2356" s="192">
        <v>67252</v>
      </c>
      <c r="AM2356" s="75">
        <v>71364</v>
      </c>
      <c r="AO2356" s="201">
        <v>10.799999999999999</v>
      </c>
      <c r="AP2356" s="201">
        <v>32.4</v>
      </c>
      <c r="AQ2356" s="200">
        <v>0</v>
      </c>
      <c r="AR2356" s="201">
        <v>0</v>
      </c>
      <c r="AS2356" s="200">
        <v>0</v>
      </c>
      <c r="AT2356" s="201">
        <v>0</v>
      </c>
      <c r="AU2356" s="200">
        <v>0</v>
      </c>
      <c r="AV2356" s="201">
        <v>0</v>
      </c>
      <c r="AW2356" s="200">
        <v>0</v>
      </c>
      <c r="AX2356" s="201">
        <v>0</v>
      </c>
      <c r="AY2356" s="200">
        <v>0</v>
      </c>
      <c r="AZ2356" s="201">
        <v>0</v>
      </c>
      <c r="BA2356" s="200">
        <v>0</v>
      </c>
      <c r="BB2356" s="201">
        <v>0</v>
      </c>
      <c r="BC2356" s="200">
        <v>0</v>
      </c>
      <c r="BD2356" s="75"/>
      <c r="BE2356" s="75"/>
      <c r="BH2356" s="74"/>
      <c r="BI2356" s="194"/>
      <c r="BJ2356" s="74"/>
    </row>
    <row r="2357" spans="1:62" ht="11.25" customHeight="1" x14ac:dyDescent="0.3">
      <c r="A2357" s="344" t="s">
        <v>2898</v>
      </c>
      <c r="B2357" s="345">
        <v>0</v>
      </c>
      <c r="C2357" s="927">
        <v>70924</v>
      </c>
      <c r="D2357" s="389">
        <v>5.2270000000000003</v>
      </c>
      <c r="E2357" s="479">
        <v>0</v>
      </c>
      <c r="F2357" s="348">
        <v>0</v>
      </c>
      <c r="G2357" s="348">
        <v>0</v>
      </c>
      <c r="H2357" s="348">
        <v>0</v>
      </c>
      <c r="I2357" s="349">
        <v>0</v>
      </c>
      <c r="J2357" s="348">
        <v>0</v>
      </c>
      <c r="K2357" s="348">
        <v>0</v>
      </c>
      <c r="L2357" s="348">
        <v>0</v>
      </c>
      <c r="M2357" s="348">
        <v>0</v>
      </c>
      <c r="N2357" s="351">
        <v>0</v>
      </c>
      <c r="O2357" s="349">
        <v>0</v>
      </c>
      <c r="P2357" s="348">
        <v>0</v>
      </c>
      <c r="Q2357" s="351">
        <v>0</v>
      </c>
      <c r="R2357" s="351">
        <v>0</v>
      </c>
      <c r="S2357" s="351">
        <v>5.2270000000000003</v>
      </c>
      <c r="T2357" s="350">
        <v>5.2270000000000003</v>
      </c>
      <c r="U2357" s="349">
        <v>0</v>
      </c>
      <c r="V2357" s="351">
        <v>0</v>
      </c>
      <c r="W2357" s="351">
        <v>0</v>
      </c>
      <c r="X2357" s="350">
        <v>5.2270000000000003</v>
      </c>
      <c r="Y2357" s="350">
        <v>0</v>
      </c>
      <c r="Z2357" s="348">
        <v>0</v>
      </c>
      <c r="AA2357" s="348">
        <v>0</v>
      </c>
      <c r="AB2357" s="348">
        <v>0</v>
      </c>
      <c r="AC2357" s="348">
        <v>0</v>
      </c>
      <c r="AD2357" s="350">
        <v>0</v>
      </c>
      <c r="AE2357" s="351">
        <v>0</v>
      </c>
      <c r="AF2357" s="349">
        <v>0</v>
      </c>
      <c r="AG2357" s="351">
        <v>0</v>
      </c>
      <c r="AH2357" s="352">
        <v>0</v>
      </c>
      <c r="AI2357" s="476">
        <v>0</v>
      </c>
      <c r="AJ2357" s="192">
        <v>7506425623181</v>
      </c>
      <c r="AK2357" s="192" t="s">
        <v>505</v>
      </c>
      <c r="AM2357" s="75">
        <v>70924</v>
      </c>
      <c r="AO2357" s="201">
        <v>0</v>
      </c>
      <c r="AP2357" s="201">
        <v>0</v>
      </c>
      <c r="AQ2357" s="200">
        <v>0</v>
      </c>
      <c r="AR2357" s="201">
        <v>0</v>
      </c>
      <c r="AS2357" s="200">
        <v>0</v>
      </c>
      <c r="AT2357" s="201">
        <v>0</v>
      </c>
      <c r="AU2357" s="200">
        <v>0</v>
      </c>
      <c r="AV2357" s="201">
        <v>0</v>
      </c>
      <c r="AW2357" s="200">
        <v>0</v>
      </c>
      <c r="AX2357" s="201">
        <v>0</v>
      </c>
      <c r="AY2357" s="200">
        <v>0</v>
      </c>
      <c r="AZ2357" s="201">
        <v>0</v>
      </c>
      <c r="BA2357" s="200">
        <v>0</v>
      </c>
      <c r="BB2357" s="201">
        <v>0</v>
      </c>
      <c r="BC2357" s="200">
        <v>0</v>
      </c>
      <c r="BD2357" s="75"/>
      <c r="BE2357" s="75"/>
      <c r="BH2357" s="74"/>
      <c r="BI2357" s="194"/>
      <c r="BJ2357" s="74"/>
    </row>
    <row r="2358" spans="1:62" ht="11.25" customHeight="1" x14ac:dyDescent="0.3">
      <c r="A2358" s="344" t="s">
        <v>2898</v>
      </c>
      <c r="B2358" s="345">
        <v>0</v>
      </c>
      <c r="C2358" s="927">
        <v>71111</v>
      </c>
      <c r="D2358" s="389">
        <v>140.81100000000001</v>
      </c>
      <c r="E2358" s="479">
        <v>0</v>
      </c>
      <c r="F2358" s="348">
        <v>0</v>
      </c>
      <c r="G2358" s="348">
        <v>0</v>
      </c>
      <c r="H2358" s="348">
        <v>0</v>
      </c>
      <c r="I2358" s="349">
        <v>0</v>
      </c>
      <c r="J2358" s="348">
        <v>0</v>
      </c>
      <c r="K2358" s="348">
        <v>0</v>
      </c>
      <c r="L2358" s="348">
        <v>0</v>
      </c>
      <c r="M2358" s="348">
        <v>0</v>
      </c>
      <c r="N2358" s="351">
        <v>0</v>
      </c>
      <c r="O2358" s="349">
        <v>0</v>
      </c>
      <c r="P2358" s="348">
        <v>0</v>
      </c>
      <c r="Q2358" s="351">
        <v>0</v>
      </c>
      <c r="R2358" s="351">
        <v>0</v>
      </c>
      <c r="S2358" s="351">
        <v>140.81100000000001</v>
      </c>
      <c r="T2358" s="350">
        <v>140.81100000000001</v>
      </c>
      <c r="U2358" s="349">
        <v>0</v>
      </c>
      <c r="V2358" s="351">
        <v>0</v>
      </c>
      <c r="W2358" s="351">
        <v>0</v>
      </c>
      <c r="X2358" s="350">
        <v>140.81100000000001</v>
      </c>
      <c r="Y2358" s="350">
        <v>0</v>
      </c>
      <c r="Z2358" s="348">
        <v>0</v>
      </c>
      <c r="AA2358" s="348">
        <v>0</v>
      </c>
      <c r="AB2358" s="348">
        <v>0</v>
      </c>
      <c r="AC2358" s="348">
        <v>0</v>
      </c>
      <c r="AD2358" s="350">
        <v>0</v>
      </c>
      <c r="AE2358" s="351">
        <v>0</v>
      </c>
      <c r="AF2358" s="349">
        <v>0</v>
      </c>
      <c r="AG2358" s="351">
        <v>0</v>
      </c>
      <c r="AH2358" s="352">
        <v>0</v>
      </c>
      <c r="AI2358" s="476">
        <v>0</v>
      </c>
      <c r="AJ2358" s="192">
        <v>7506425623181</v>
      </c>
      <c r="AK2358" s="192" t="s">
        <v>505</v>
      </c>
      <c r="AM2358" s="75">
        <v>71111</v>
      </c>
      <c r="AO2358" s="201">
        <v>0</v>
      </c>
      <c r="AP2358" s="201">
        <v>0</v>
      </c>
      <c r="AQ2358" s="200">
        <v>0</v>
      </c>
      <c r="AR2358" s="201">
        <v>0</v>
      </c>
      <c r="AS2358" s="200">
        <v>0</v>
      </c>
      <c r="AT2358" s="201">
        <v>0</v>
      </c>
      <c r="AU2358" s="200">
        <v>0</v>
      </c>
      <c r="AV2358" s="201">
        <v>0</v>
      </c>
      <c r="AW2358" s="200">
        <v>0</v>
      </c>
      <c r="AX2358" s="201">
        <v>0</v>
      </c>
      <c r="AY2358" s="200">
        <v>0</v>
      </c>
      <c r="AZ2358" s="201">
        <v>0</v>
      </c>
      <c r="BA2358" s="200">
        <v>0</v>
      </c>
      <c r="BB2358" s="201">
        <v>0</v>
      </c>
      <c r="BC2358" s="200">
        <v>0</v>
      </c>
      <c r="BD2358" s="75"/>
      <c r="BE2358" s="75"/>
      <c r="BH2358" s="74"/>
      <c r="BI2358" s="194"/>
      <c r="BJ2358" s="74"/>
    </row>
    <row r="2359" spans="1:62" s="77" customFormat="1" ht="11.25" customHeight="1" x14ac:dyDescent="0.3">
      <c r="A2359" s="333" t="s">
        <v>2899</v>
      </c>
      <c r="B2359" s="334">
        <v>0</v>
      </c>
      <c r="C2359" s="923">
        <v>70925</v>
      </c>
      <c r="D2359" s="390">
        <v>10.454000000000001</v>
      </c>
      <c r="E2359" s="336">
        <v>0</v>
      </c>
      <c r="F2359" s="337">
        <v>0</v>
      </c>
      <c r="G2359" s="338">
        <v>0</v>
      </c>
      <c r="H2359" s="338">
        <v>0</v>
      </c>
      <c r="I2359" s="339">
        <v>0</v>
      </c>
      <c r="J2359" s="338">
        <v>0</v>
      </c>
      <c r="K2359" s="338">
        <v>0</v>
      </c>
      <c r="L2359" s="338">
        <v>0</v>
      </c>
      <c r="M2359" s="339">
        <v>0</v>
      </c>
      <c r="N2359" s="340">
        <v>0</v>
      </c>
      <c r="O2359" s="340">
        <v>0</v>
      </c>
      <c r="P2359" s="338">
        <v>0</v>
      </c>
      <c r="Q2359" s="340">
        <v>0</v>
      </c>
      <c r="R2359" s="453">
        <v>0</v>
      </c>
      <c r="S2359" s="453">
        <v>10.454000000000001</v>
      </c>
      <c r="T2359" s="337">
        <v>10.454000000000001</v>
      </c>
      <c r="U2359" s="339">
        <v>0</v>
      </c>
      <c r="V2359" s="340">
        <v>0</v>
      </c>
      <c r="W2359" s="340">
        <v>0</v>
      </c>
      <c r="X2359" s="337">
        <v>10.454000000000001</v>
      </c>
      <c r="Y2359" s="337">
        <v>0</v>
      </c>
      <c r="Z2359" s="338">
        <v>0</v>
      </c>
      <c r="AA2359" s="338">
        <v>0</v>
      </c>
      <c r="AB2359" s="338">
        <v>0</v>
      </c>
      <c r="AC2359" s="339">
        <v>0</v>
      </c>
      <c r="AD2359" s="337">
        <v>0</v>
      </c>
      <c r="AE2359" s="340">
        <v>0</v>
      </c>
      <c r="AF2359" s="339">
        <v>0</v>
      </c>
      <c r="AG2359" s="340">
        <v>0</v>
      </c>
      <c r="AH2359" s="341">
        <v>0</v>
      </c>
      <c r="AI2359" s="476">
        <v>0</v>
      </c>
      <c r="AJ2359" s="192">
        <v>0</v>
      </c>
      <c r="AK2359" s="192">
        <v>67418</v>
      </c>
      <c r="AL2359" s="90"/>
      <c r="AM2359" s="75">
        <v>70925</v>
      </c>
      <c r="AN2359" s="73"/>
      <c r="AO2359" s="188">
        <v>0</v>
      </c>
      <c r="AP2359" s="188">
        <v>0</v>
      </c>
      <c r="AQ2359" s="187">
        <v>0</v>
      </c>
      <c r="AR2359" s="188">
        <v>0</v>
      </c>
      <c r="AS2359" s="187">
        <v>0</v>
      </c>
      <c r="AT2359" s="188">
        <v>0</v>
      </c>
      <c r="AU2359" s="187">
        <v>0</v>
      </c>
      <c r="AV2359" s="188">
        <v>0</v>
      </c>
      <c r="AW2359" s="187">
        <v>0</v>
      </c>
      <c r="AX2359" s="188">
        <v>0</v>
      </c>
      <c r="AY2359" s="187">
        <v>0</v>
      </c>
      <c r="AZ2359" s="188">
        <v>0</v>
      </c>
      <c r="BA2359" s="187">
        <v>0</v>
      </c>
      <c r="BB2359" s="188">
        <v>0</v>
      </c>
      <c r="BC2359" s="187">
        <v>0</v>
      </c>
      <c r="BD2359" s="75"/>
      <c r="BE2359" s="75"/>
      <c r="BF2359" s="55"/>
      <c r="BH2359" s="74"/>
      <c r="BI2359" s="194"/>
      <c r="BJ2359" s="74"/>
    </row>
    <row r="2360" spans="1:62" s="77" customFormat="1" ht="11.25" customHeight="1" x14ac:dyDescent="0.3">
      <c r="A2360" s="333" t="s">
        <v>2900</v>
      </c>
      <c r="B2360" s="334">
        <v>0</v>
      </c>
      <c r="C2360" s="923">
        <v>71112</v>
      </c>
      <c r="D2360" s="390">
        <v>103.598</v>
      </c>
      <c r="E2360" s="336">
        <v>0</v>
      </c>
      <c r="F2360" s="337">
        <v>0</v>
      </c>
      <c r="G2360" s="338">
        <v>0</v>
      </c>
      <c r="H2360" s="338">
        <v>0</v>
      </c>
      <c r="I2360" s="339">
        <v>0</v>
      </c>
      <c r="J2360" s="338">
        <v>0</v>
      </c>
      <c r="K2360" s="338">
        <v>0</v>
      </c>
      <c r="L2360" s="338">
        <v>0</v>
      </c>
      <c r="M2360" s="339">
        <v>0</v>
      </c>
      <c r="N2360" s="340">
        <v>0</v>
      </c>
      <c r="O2360" s="340">
        <v>0</v>
      </c>
      <c r="P2360" s="338">
        <v>0</v>
      </c>
      <c r="Q2360" s="340">
        <v>0</v>
      </c>
      <c r="R2360" s="453">
        <v>0</v>
      </c>
      <c r="S2360" s="453">
        <v>103.598</v>
      </c>
      <c r="T2360" s="337">
        <v>103.598</v>
      </c>
      <c r="U2360" s="339">
        <v>0</v>
      </c>
      <c r="V2360" s="340">
        <v>0</v>
      </c>
      <c r="W2360" s="340">
        <v>0</v>
      </c>
      <c r="X2360" s="337">
        <v>103.598</v>
      </c>
      <c r="Y2360" s="337">
        <v>0</v>
      </c>
      <c r="Z2360" s="338">
        <v>0</v>
      </c>
      <c r="AA2360" s="338">
        <v>0</v>
      </c>
      <c r="AB2360" s="338">
        <v>0</v>
      </c>
      <c r="AC2360" s="339">
        <v>0</v>
      </c>
      <c r="AD2360" s="337">
        <v>0</v>
      </c>
      <c r="AE2360" s="340">
        <v>0</v>
      </c>
      <c r="AF2360" s="339">
        <v>0</v>
      </c>
      <c r="AG2360" s="340">
        <v>0</v>
      </c>
      <c r="AH2360" s="341">
        <v>0</v>
      </c>
      <c r="AI2360" s="476">
        <v>0</v>
      </c>
      <c r="AJ2360" s="192">
        <v>0</v>
      </c>
      <c r="AK2360" s="192">
        <v>67418</v>
      </c>
      <c r="AL2360" s="90"/>
      <c r="AM2360" s="75">
        <v>71112</v>
      </c>
      <c r="AN2360" s="73"/>
      <c r="AO2360" s="188">
        <v>0</v>
      </c>
      <c r="AP2360" s="188">
        <v>0</v>
      </c>
      <c r="AQ2360" s="187">
        <v>0</v>
      </c>
      <c r="AR2360" s="188">
        <v>0</v>
      </c>
      <c r="AS2360" s="187">
        <v>0</v>
      </c>
      <c r="AT2360" s="188">
        <v>0</v>
      </c>
      <c r="AU2360" s="187">
        <v>0</v>
      </c>
      <c r="AV2360" s="188">
        <v>0</v>
      </c>
      <c r="AW2360" s="187">
        <v>0</v>
      </c>
      <c r="AX2360" s="188">
        <v>0</v>
      </c>
      <c r="AY2360" s="187">
        <v>0</v>
      </c>
      <c r="AZ2360" s="188">
        <v>0</v>
      </c>
      <c r="BA2360" s="187">
        <v>0</v>
      </c>
      <c r="BB2360" s="188">
        <v>0</v>
      </c>
      <c r="BC2360" s="187">
        <v>0</v>
      </c>
      <c r="BD2360" s="75"/>
      <c r="BE2360" s="75"/>
      <c r="BF2360" s="55"/>
      <c r="BH2360" s="74"/>
      <c r="BI2360" s="194"/>
      <c r="BJ2360" s="74"/>
    </row>
    <row r="2361" spans="1:62" s="77" customFormat="1" ht="11.25" customHeight="1" x14ac:dyDescent="0.3">
      <c r="A2361" s="344" t="s">
        <v>2901</v>
      </c>
      <c r="B2361" s="449">
        <v>0</v>
      </c>
      <c r="C2361" s="929">
        <v>67442</v>
      </c>
      <c r="D2361" s="450">
        <v>315.84000000000003</v>
      </c>
      <c r="E2361" s="451">
        <v>0</v>
      </c>
      <c r="F2361" s="452">
        <v>0</v>
      </c>
      <c r="G2361" s="452">
        <v>0</v>
      </c>
      <c r="H2361" s="452">
        <v>0</v>
      </c>
      <c r="I2361" s="395">
        <v>0</v>
      </c>
      <c r="J2361" s="452">
        <v>0</v>
      </c>
      <c r="K2361" s="452">
        <v>0</v>
      </c>
      <c r="L2361" s="452">
        <v>0</v>
      </c>
      <c r="M2361" s="452">
        <v>0</v>
      </c>
      <c r="N2361" s="453">
        <v>0</v>
      </c>
      <c r="O2361" s="395">
        <v>3.84</v>
      </c>
      <c r="P2361" s="452">
        <v>3.84</v>
      </c>
      <c r="Q2361" s="453">
        <v>0</v>
      </c>
      <c r="R2361" s="453">
        <v>0</v>
      </c>
      <c r="S2361" s="453">
        <v>315.84000000000003</v>
      </c>
      <c r="T2361" s="394">
        <v>315.84000000000003</v>
      </c>
      <c r="U2361" s="395">
        <v>0</v>
      </c>
      <c r="V2361" s="453">
        <v>15.36</v>
      </c>
      <c r="W2361" s="453">
        <v>0</v>
      </c>
      <c r="X2361" s="394">
        <v>300.48</v>
      </c>
      <c r="Y2361" s="394">
        <v>0</v>
      </c>
      <c r="Z2361" s="452">
        <v>0</v>
      </c>
      <c r="AA2361" s="452">
        <v>0</v>
      </c>
      <c r="AB2361" s="452">
        <v>0</v>
      </c>
      <c r="AC2361" s="452">
        <v>0</v>
      </c>
      <c r="AD2361" s="394">
        <v>0</v>
      </c>
      <c r="AE2361" s="453">
        <v>0</v>
      </c>
      <c r="AF2361" s="395">
        <v>0</v>
      </c>
      <c r="AG2361" s="453">
        <v>0</v>
      </c>
      <c r="AH2361" s="454">
        <v>0</v>
      </c>
      <c r="AI2361" s="476">
        <v>0</v>
      </c>
      <c r="AJ2361" s="192">
        <v>7506425627387</v>
      </c>
      <c r="AK2361" s="192" t="s">
        <v>262</v>
      </c>
      <c r="AL2361" s="90"/>
      <c r="AM2361" s="75">
        <v>67442</v>
      </c>
      <c r="AN2361" s="73"/>
      <c r="AO2361" s="188">
        <v>43.199999999999996</v>
      </c>
      <c r="AP2361" s="188">
        <v>-3.3600000000000003</v>
      </c>
      <c r="AQ2361" s="187">
        <v>0</v>
      </c>
      <c r="AR2361" s="188">
        <v>62.879999999999995</v>
      </c>
      <c r="AS2361" s="187">
        <v>0</v>
      </c>
      <c r="AT2361" s="188">
        <v>70.08</v>
      </c>
      <c r="AU2361" s="187">
        <v>0</v>
      </c>
      <c r="AV2361" s="188">
        <v>77.759999999999991</v>
      </c>
      <c r="AW2361" s="187">
        <v>0</v>
      </c>
      <c r="AX2361" s="188">
        <v>162.24</v>
      </c>
      <c r="AY2361" s="187">
        <v>0</v>
      </c>
      <c r="AZ2361" s="188">
        <v>1007.52</v>
      </c>
      <c r="BA2361" s="187">
        <v>0</v>
      </c>
      <c r="BB2361" s="188">
        <v>616.79999999999995</v>
      </c>
      <c r="BC2361" s="187">
        <v>88.03178735356579</v>
      </c>
      <c r="BD2361" s="75"/>
      <c r="BE2361" s="75"/>
      <c r="BF2361" s="55"/>
      <c r="BH2361" s="74"/>
      <c r="BI2361" s="194"/>
      <c r="BJ2361" s="74"/>
    </row>
    <row r="2362" spans="1:62" s="77" customFormat="1" ht="11.25" customHeight="1" x14ac:dyDescent="0.3">
      <c r="A2362" s="344" t="s">
        <v>2902</v>
      </c>
      <c r="B2362" s="449">
        <v>0</v>
      </c>
      <c r="C2362" s="929">
        <v>71208</v>
      </c>
      <c r="D2362" s="450">
        <v>2078.8000000000002</v>
      </c>
      <c r="E2362" s="451">
        <v>93.897646686842236</v>
      </c>
      <c r="F2362" s="452">
        <v>0</v>
      </c>
      <c r="G2362" s="452">
        <v>0</v>
      </c>
      <c r="H2362" s="452">
        <v>0</v>
      </c>
      <c r="I2362" s="395">
        <v>0</v>
      </c>
      <c r="J2362" s="452">
        <v>0</v>
      </c>
      <c r="K2362" s="452">
        <v>664.17</v>
      </c>
      <c r="L2362" s="452">
        <v>163.99999999999997</v>
      </c>
      <c r="M2362" s="452">
        <v>24.692473312555517</v>
      </c>
      <c r="N2362" s="453">
        <v>0</v>
      </c>
      <c r="O2362" s="395">
        <v>0</v>
      </c>
      <c r="P2362" s="452">
        <v>0.8</v>
      </c>
      <c r="Q2362" s="453">
        <v>0</v>
      </c>
      <c r="R2362" s="453">
        <v>0</v>
      </c>
      <c r="S2362" s="453">
        <v>1914.8000000000002</v>
      </c>
      <c r="T2362" s="394">
        <v>1912.8</v>
      </c>
      <c r="U2362" s="395">
        <v>86.399566376078411</v>
      </c>
      <c r="V2362" s="453">
        <v>0</v>
      </c>
      <c r="W2362" s="453">
        <v>0.8</v>
      </c>
      <c r="X2362" s="394">
        <v>1912</v>
      </c>
      <c r="Y2362" s="394">
        <v>507.2</v>
      </c>
      <c r="Z2362" s="452">
        <v>112</v>
      </c>
      <c r="AA2362" s="452">
        <v>0</v>
      </c>
      <c r="AB2362" s="452">
        <v>0</v>
      </c>
      <c r="AC2362" s="452">
        <v>0</v>
      </c>
      <c r="AD2362" s="394">
        <v>32.400000000000006</v>
      </c>
      <c r="AE2362" s="453">
        <v>0</v>
      </c>
      <c r="AF2362" s="395">
        <v>0</v>
      </c>
      <c r="AG2362" s="453">
        <v>0</v>
      </c>
      <c r="AH2362" s="454">
        <v>0</v>
      </c>
      <c r="AI2362" s="476">
        <v>0</v>
      </c>
      <c r="AJ2362" s="192">
        <v>7506425627387</v>
      </c>
      <c r="AK2362" s="192" t="s">
        <v>262</v>
      </c>
      <c r="AL2362" s="90"/>
      <c r="AM2362" s="75">
        <v>71208</v>
      </c>
      <c r="AN2362" s="73"/>
      <c r="AO2362" s="188">
        <v>554.26666666666665</v>
      </c>
      <c r="AP2362" s="188">
        <v>535.59999999999991</v>
      </c>
      <c r="AQ2362" s="187">
        <v>67.556999641781388</v>
      </c>
      <c r="AR2362" s="188">
        <v>723.99999999999989</v>
      </c>
      <c r="AS2362" s="187">
        <v>83.477555030041529</v>
      </c>
      <c r="AT2362" s="188">
        <v>403.20000000000005</v>
      </c>
      <c r="AU2362" s="187">
        <v>55.330804657009395</v>
      </c>
      <c r="AV2362" s="188">
        <v>604.80000000000007</v>
      </c>
      <c r="AW2362" s="187">
        <v>81.177176435532743</v>
      </c>
      <c r="AX2362" s="188">
        <v>195.60000000000002</v>
      </c>
      <c r="AY2362" s="187">
        <v>26.671648283319456</v>
      </c>
      <c r="AZ2362" s="188">
        <v>0</v>
      </c>
      <c r="BA2362" s="187">
        <v>0</v>
      </c>
      <c r="BB2362" s="188">
        <v>0</v>
      </c>
      <c r="BC2362" s="187">
        <v>0</v>
      </c>
      <c r="BD2362" s="75"/>
      <c r="BE2362" s="75"/>
      <c r="BF2362" s="55"/>
      <c r="BH2362" s="74"/>
      <c r="BI2362" s="194"/>
      <c r="BJ2362" s="74"/>
    </row>
    <row r="2363" spans="1:62" s="77" customFormat="1" ht="11.25" customHeight="1" x14ac:dyDescent="0.3">
      <c r="A2363" s="344" t="s">
        <v>2903</v>
      </c>
      <c r="B2363" s="185">
        <v>0</v>
      </c>
      <c r="C2363" s="927">
        <v>67443</v>
      </c>
      <c r="D2363" s="284">
        <v>344.15999999999997</v>
      </c>
      <c r="E2363" s="91">
        <v>0</v>
      </c>
      <c r="F2363" s="188">
        <v>0</v>
      </c>
      <c r="G2363" s="186">
        <v>0</v>
      </c>
      <c r="H2363" s="186">
        <v>0</v>
      </c>
      <c r="I2363" s="187">
        <v>0</v>
      </c>
      <c r="J2363" s="188">
        <v>0</v>
      </c>
      <c r="K2363" s="186">
        <v>0</v>
      </c>
      <c r="L2363" s="186">
        <v>0</v>
      </c>
      <c r="M2363" s="186">
        <v>0</v>
      </c>
      <c r="N2363" s="189">
        <v>0</v>
      </c>
      <c r="O2363" s="189">
        <v>14.399999999999999</v>
      </c>
      <c r="P2363" s="189">
        <v>14.399999999999999</v>
      </c>
      <c r="Q2363" s="189">
        <v>0</v>
      </c>
      <c r="R2363" s="340">
        <v>0</v>
      </c>
      <c r="S2363" s="340">
        <v>344.15999999999997</v>
      </c>
      <c r="T2363" s="188">
        <v>332.64</v>
      </c>
      <c r="U2363" s="187">
        <v>0</v>
      </c>
      <c r="V2363" s="189">
        <v>0</v>
      </c>
      <c r="W2363" s="189">
        <v>0</v>
      </c>
      <c r="X2363" s="188">
        <v>332.64</v>
      </c>
      <c r="Y2363" s="188">
        <v>12</v>
      </c>
      <c r="Z2363" s="186">
        <v>30.72</v>
      </c>
      <c r="AA2363" s="186">
        <v>0</v>
      </c>
      <c r="AB2363" s="186">
        <v>0</v>
      </c>
      <c r="AC2363" s="187">
        <v>0</v>
      </c>
      <c r="AD2363" s="188">
        <v>0</v>
      </c>
      <c r="AE2363" s="189">
        <v>0</v>
      </c>
      <c r="AF2363" s="189">
        <v>0</v>
      </c>
      <c r="AG2363" s="189">
        <v>0</v>
      </c>
      <c r="AH2363" s="191">
        <v>0</v>
      </c>
      <c r="AI2363" s="476">
        <v>0</v>
      </c>
      <c r="AJ2363" s="192">
        <v>7506425627400</v>
      </c>
      <c r="AK2363" s="192" t="s">
        <v>262</v>
      </c>
      <c r="AL2363" s="90"/>
      <c r="AM2363" s="75">
        <v>67443</v>
      </c>
      <c r="AN2363" s="73"/>
      <c r="AO2363" s="188">
        <v>12.959999999999999</v>
      </c>
      <c r="AP2363" s="188">
        <v>3.84</v>
      </c>
      <c r="AQ2363" s="187">
        <v>0</v>
      </c>
      <c r="AR2363" s="188">
        <v>-11.52</v>
      </c>
      <c r="AS2363" s="187">
        <v>0</v>
      </c>
      <c r="AT2363" s="188">
        <v>46.559999999999995</v>
      </c>
      <c r="AU2363" s="187">
        <v>0</v>
      </c>
      <c r="AV2363" s="188">
        <v>-3.36</v>
      </c>
      <c r="AW2363" s="187">
        <v>0</v>
      </c>
      <c r="AX2363" s="188">
        <v>78.72</v>
      </c>
      <c r="AY2363" s="187">
        <v>0</v>
      </c>
      <c r="AZ2363" s="188">
        <v>52.8</v>
      </c>
      <c r="BA2363" s="187">
        <v>0</v>
      </c>
      <c r="BB2363" s="188">
        <v>1061.28</v>
      </c>
      <c r="BC2363" s="187">
        <v>50.766486503552002</v>
      </c>
      <c r="BD2363" s="75"/>
      <c r="BE2363" s="75"/>
      <c r="BF2363" s="55"/>
      <c r="BH2363" s="74"/>
      <c r="BI2363" s="194"/>
      <c r="BJ2363" s="74"/>
    </row>
    <row r="2364" spans="1:62" s="77" customFormat="1" ht="11.25" customHeight="1" x14ac:dyDescent="0.3">
      <c r="A2364" s="344" t="s">
        <v>2904</v>
      </c>
      <c r="B2364" s="185">
        <v>0</v>
      </c>
      <c r="C2364" s="927">
        <v>71209</v>
      </c>
      <c r="D2364" s="284">
        <v>5348.0000000000009</v>
      </c>
      <c r="E2364" s="91">
        <v>74.288525538995813</v>
      </c>
      <c r="F2364" s="188">
        <v>0</v>
      </c>
      <c r="G2364" s="186">
        <v>0</v>
      </c>
      <c r="H2364" s="186">
        <v>0</v>
      </c>
      <c r="I2364" s="187">
        <v>0</v>
      </c>
      <c r="J2364" s="188">
        <v>0</v>
      </c>
      <c r="K2364" s="186">
        <v>2159.6875</v>
      </c>
      <c r="L2364" s="186">
        <v>350.40000000000003</v>
      </c>
      <c r="M2364" s="186">
        <v>16.224569526841272</v>
      </c>
      <c r="N2364" s="189">
        <v>0</v>
      </c>
      <c r="O2364" s="189">
        <v>0</v>
      </c>
      <c r="P2364" s="189">
        <v>0.8</v>
      </c>
      <c r="Q2364" s="189">
        <v>0</v>
      </c>
      <c r="R2364" s="340">
        <v>0</v>
      </c>
      <c r="S2364" s="340">
        <v>4997.6000000000013</v>
      </c>
      <c r="T2364" s="188">
        <v>5006.4000000000005</v>
      </c>
      <c r="U2364" s="187">
        <v>69.543394588337435</v>
      </c>
      <c r="V2364" s="189">
        <v>136</v>
      </c>
      <c r="W2364" s="189">
        <v>0.8</v>
      </c>
      <c r="X2364" s="188">
        <v>4869.6000000000004</v>
      </c>
      <c r="Y2364" s="188">
        <v>1740.4</v>
      </c>
      <c r="Z2364" s="186">
        <v>1136</v>
      </c>
      <c r="AA2364" s="186">
        <v>0</v>
      </c>
      <c r="AB2364" s="186">
        <v>0</v>
      </c>
      <c r="AC2364" s="187">
        <v>0</v>
      </c>
      <c r="AD2364" s="188">
        <v>168.00000000000006</v>
      </c>
      <c r="AE2364" s="189">
        <v>0</v>
      </c>
      <c r="AF2364" s="189">
        <v>0</v>
      </c>
      <c r="AG2364" s="189">
        <v>0</v>
      </c>
      <c r="AH2364" s="191">
        <v>0</v>
      </c>
      <c r="AI2364" s="476">
        <v>0</v>
      </c>
      <c r="AJ2364" s="192">
        <v>7506425627400</v>
      </c>
      <c r="AK2364" s="192" t="s">
        <v>262</v>
      </c>
      <c r="AL2364" s="90"/>
      <c r="AM2364" s="75">
        <v>71209</v>
      </c>
      <c r="AN2364" s="73"/>
      <c r="AO2364" s="188">
        <v>1938.6666666666663</v>
      </c>
      <c r="AP2364" s="188">
        <v>2088.4</v>
      </c>
      <c r="AQ2364" s="187">
        <v>85.330256366673325</v>
      </c>
      <c r="AR2364" s="188">
        <v>2171.1999999999994</v>
      </c>
      <c r="AS2364" s="187">
        <v>85.449835609817896</v>
      </c>
      <c r="AT2364" s="188">
        <v>1556.3999999999996</v>
      </c>
      <c r="AU2364" s="187">
        <v>68.336769783591436</v>
      </c>
      <c r="AV2364" s="188">
        <v>1510.8000000000002</v>
      </c>
      <c r="AW2364" s="187">
        <v>80.968318492535843</v>
      </c>
      <c r="AX2364" s="188">
        <v>1452</v>
      </c>
      <c r="AY2364" s="187">
        <v>81.245313846394879</v>
      </c>
      <c r="AZ2364" s="188">
        <v>2439.6000000000004</v>
      </c>
      <c r="BA2364" s="187">
        <v>132.45291992559703</v>
      </c>
      <c r="BB2364" s="188">
        <v>471.6</v>
      </c>
      <c r="BC2364" s="187">
        <v>0</v>
      </c>
      <c r="BD2364" s="75"/>
      <c r="BE2364" s="75"/>
      <c r="BF2364" s="55"/>
      <c r="BH2364" s="74"/>
      <c r="BI2364" s="194"/>
      <c r="BJ2364" s="74"/>
    </row>
    <row r="2365" spans="1:62" ht="11.25" customHeight="1" x14ac:dyDescent="0.3">
      <c r="A2365" s="477" t="s">
        <v>2905</v>
      </c>
      <c r="B2365" s="345">
        <v>0</v>
      </c>
      <c r="C2365" s="924">
        <v>67139</v>
      </c>
      <c r="D2365" s="389">
        <v>1E-4</v>
      </c>
      <c r="E2365" s="347">
        <v>0</v>
      </c>
      <c r="F2365" s="348">
        <v>0</v>
      </c>
      <c r="G2365" s="348">
        <v>0</v>
      </c>
      <c r="H2365" s="348">
        <v>0</v>
      </c>
      <c r="I2365" s="349">
        <v>0</v>
      </c>
      <c r="J2365" s="348">
        <v>0</v>
      </c>
      <c r="K2365" s="348">
        <v>0</v>
      </c>
      <c r="L2365" s="348">
        <v>0</v>
      </c>
      <c r="M2365" s="348">
        <v>0</v>
      </c>
      <c r="N2365" s="350">
        <v>0</v>
      </c>
      <c r="O2365" s="351">
        <v>6.72</v>
      </c>
      <c r="P2365" s="348">
        <v>6.72</v>
      </c>
      <c r="Q2365" s="351">
        <v>0</v>
      </c>
      <c r="R2365" s="351">
        <v>0</v>
      </c>
      <c r="S2365" s="351">
        <v>1E-4</v>
      </c>
      <c r="T2365" s="350">
        <v>0</v>
      </c>
      <c r="U2365" s="349">
        <v>0</v>
      </c>
      <c r="V2365" s="351">
        <v>0</v>
      </c>
      <c r="W2365" s="351">
        <v>0</v>
      </c>
      <c r="X2365" s="350">
        <v>0</v>
      </c>
      <c r="Y2365" s="350">
        <v>0</v>
      </c>
      <c r="Z2365" s="348">
        <v>0</v>
      </c>
      <c r="AA2365" s="348">
        <v>0</v>
      </c>
      <c r="AB2365" s="348">
        <v>0</v>
      </c>
      <c r="AC2365" s="348">
        <v>0</v>
      </c>
      <c r="AD2365" s="350">
        <v>0</v>
      </c>
      <c r="AE2365" s="351">
        <v>0</v>
      </c>
      <c r="AF2365" s="351">
        <v>0</v>
      </c>
      <c r="AG2365" s="351">
        <v>0</v>
      </c>
      <c r="AH2365" s="352">
        <v>0</v>
      </c>
      <c r="AI2365" s="476">
        <v>0</v>
      </c>
      <c r="AJ2365" s="192">
        <v>7506425614295</v>
      </c>
      <c r="AK2365" s="192" t="s">
        <v>262</v>
      </c>
      <c r="AM2365" s="75">
        <v>67139</v>
      </c>
      <c r="AO2365" s="188">
        <v>0</v>
      </c>
      <c r="AP2365" s="188">
        <v>0</v>
      </c>
      <c r="AQ2365" s="187">
        <v>0</v>
      </c>
      <c r="AR2365" s="188">
        <v>0</v>
      </c>
      <c r="AS2365" s="187">
        <v>0</v>
      </c>
      <c r="AT2365" s="188">
        <v>0</v>
      </c>
      <c r="AU2365" s="187">
        <v>0</v>
      </c>
      <c r="AV2365" s="188">
        <v>-0.32</v>
      </c>
      <c r="AW2365" s="187">
        <v>0</v>
      </c>
      <c r="AX2365" s="188">
        <v>0</v>
      </c>
      <c r="AY2365" s="187">
        <v>0</v>
      </c>
      <c r="AZ2365" s="188">
        <v>0</v>
      </c>
      <c r="BA2365" s="187">
        <v>0</v>
      </c>
      <c r="BB2365" s="188">
        <v>0</v>
      </c>
      <c r="BC2365" s="187">
        <v>0</v>
      </c>
      <c r="BD2365" s="75"/>
      <c r="BE2365" s="75"/>
      <c r="BF2365" s="75"/>
      <c r="BH2365" s="74"/>
      <c r="BI2365" s="194"/>
      <c r="BJ2365" s="74"/>
    </row>
    <row r="2366" spans="1:62" ht="11.25" customHeight="1" x14ac:dyDescent="0.3">
      <c r="A2366" s="270" t="s">
        <v>2906</v>
      </c>
      <c r="B2366" s="185">
        <v>0</v>
      </c>
      <c r="C2366" s="917">
        <v>70868</v>
      </c>
      <c r="D2366" s="284">
        <v>1E-4</v>
      </c>
      <c r="E2366" s="91">
        <v>0</v>
      </c>
      <c r="F2366" s="186">
        <v>0</v>
      </c>
      <c r="G2366" s="186">
        <v>0</v>
      </c>
      <c r="H2366" s="186">
        <v>0</v>
      </c>
      <c r="I2366" s="187">
        <v>0</v>
      </c>
      <c r="J2366" s="186">
        <v>0</v>
      </c>
      <c r="K2366" s="186">
        <v>0</v>
      </c>
      <c r="L2366" s="186">
        <v>0</v>
      </c>
      <c r="M2366" s="186">
        <v>0</v>
      </c>
      <c r="N2366" s="188">
        <v>0</v>
      </c>
      <c r="O2366" s="189">
        <v>0</v>
      </c>
      <c r="P2366" s="186">
        <v>0</v>
      </c>
      <c r="Q2366" s="189">
        <v>0</v>
      </c>
      <c r="R2366" s="189">
        <v>0</v>
      </c>
      <c r="S2366" s="189">
        <v>1E-4</v>
      </c>
      <c r="T2366" s="188">
        <v>0</v>
      </c>
      <c r="U2366" s="187">
        <v>0</v>
      </c>
      <c r="V2366" s="189">
        <v>0</v>
      </c>
      <c r="W2366" s="189">
        <v>0</v>
      </c>
      <c r="X2366" s="188">
        <v>0</v>
      </c>
      <c r="Y2366" s="188">
        <v>0</v>
      </c>
      <c r="Z2366" s="186">
        <v>0</v>
      </c>
      <c r="AA2366" s="186">
        <v>0</v>
      </c>
      <c r="AB2366" s="186">
        <v>0</v>
      </c>
      <c r="AC2366" s="186">
        <v>0</v>
      </c>
      <c r="AD2366" s="188">
        <v>0</v>
      </c>
      <c r="AE2366" s="189">
        <v>0</v>
      </c>
      <c r="AF2366" s="189">
        <v>0</v>
      </c>
      <c r="AG2366" s="189">
        <v>0</v>
      </c>
      <c r="AH2366" s="191">
        <v>0</v>
      </c>
      <c r="AI2366" s="476">
        <v>0</v>
      </c>
      <c r="AJ2366" s="192">
        <v>7506425614295</v>
      </c>
      <c r="AK2366" s="192" t="s">
        <v>262</v>
      </c>
      <c r="AM2366" s="75">
        <v>70868</v>
      </c>
      <c r="AO2366" s="188">
        <v>0</v>
      </c>
      <c r="AP2366" s="188">
        <v>0</v>
      </c>
      <c r="AQ2366" s="187">
        <v>0</v>
      </c>
      <c r="AR2366" s="188">
        <v>0</v>
      </c>
      <c r="AS2366" s="187">
        <v>0</v>
      </c>
      <c r="AT2366" s="188">
        <v>0</v>
      </c>
      <c r="AU2366" s="187">
        <v>0</v>
      </c>
      <c r="AV2366" s="188">
        <v>0</v>
      </c>
      <c r="AW2366" s="187">
        <v>0</v>
      </c>
      <c r="AX2366" s="188">
        <v>0</v>
      </c>
      <c r="AY2366" s="187">
        <v>0</v>
      </c>
      <c r="AZ2366" s="188">
        <v>0</v>
      </c>
      <c r="BA2366" s="187">
        <v>0</v>
      </c>
      <c r="BB2366" s="188">
        <v>0</v>
      </c>
      <c r="BC2366" s="187">
        <v>0</v>
      </c>
      <c r="BD2366" s="75"/>
      <c r="BE2366" s="75"/>
      <c r="BF2366" s="75"/>
      <c r="BH2366" s="74"/>
      <c r="BI2366" s="194"/>
      <c r="BJ2366" s="74"/>
    </row>
    <row r="2367" spans="1:62" ht="11.25" customHeight="1" x14ac:dyDescent="0.3">
      <c r="A2367" s="478" t="s">
        <v>2907</v>
      </c>
      <c r="B2367" s="334">
        <v>0</v>
      </c>
      <c r="C2367" s="923">
        <v>70964</v>
      </c>
      <c r="D2367" s="390">
        <v>36.479999999999997</v>
      </c>
      <c r="E2367" s="336">
        <v>0</v>
      </c>
      <c r="F2367" s="338">
        <v>0</v>
      </c>
      <c r="G2367" s="338">
        <v>0</v>
      </c>
      <c r="H2367" s="338">
        <v>0</v>
      </c>
      <c r="I2367" s="339">
        <v>0</v>
      </c>
      <c r="J2367" s="338">
        <v>0</v>
      </c>
      <c r="K2367" s="338">
        <v>0</v>
      </c>
      <c r="L2367" s="338">
        <v>-12.159999999999998</v>
      </c>
      <c r="M2367" s="338">
        <v>0</v>
      </c>
      <c r="N2367" s="337">
        <v>0</v>
      </c>
      <c r="O2367" s="340">
        <v>0</v>
      </c>
      <c r="P2367" s="338">
        <v>7.04</v>
      </c>
      <c r="Q2367" s="340">
        <v>0</v>
      </c>
      <c r="R2367" s="340">
        <v>0</v>
      </c>
      <c r="S2367" s="340">
        <v>48.639999999999993</v>
      </c>
      <c r="T2367" s="337">
        <v>30.08</v>
      </c>
      <c r="U2367" s="339">
        <v>0</v>
      </c>
      <c r="V2367" s="340">
        <v>0</v>
      </c>
      <c r="W2367" s="340">
        <v>7.04</v>
      </c>
      <c r="X2367" s="337">
        <v>23.04</v>
      </c>
      <c r="Y2367" s="337">
        <v>0</v>
      </c>
      <c r="Z2367" s="338">
        <v>0</v>
      </c>
      <c r="AA2367" s="338">
        <v>0</v>
      </c>
      <c r="AB2367" s="338">
        <v>0</v>
      </c>
      <c r="AC2367" s="338">
        <v>0</v>
      </c>
      <c r="AD2367" s="337">
        <v>26.879999999999995</v>
      </c>
      <c r="AE2367" s="340">
        <v>0</v>
      </c>
      <c r="AF2367" s="340">
        <v>0</v>
      </c>
      <c r="AG2367" s="340">
        <v>0</v>
      </c>
      <c r="AH2367" s="341">
        <v>0</v>
      </c>
      <c r="AI2367" s="476">
        <v>0</v>
      </c>
      <c r="AJ2367" s="192">
        <v>7506425614295</v>
      </c>
      <c r="AK2367" s="192" t="s">
        <v>262</v>
      </c>
      <c r="AM2367" s="75">
        <v>70964</v>
      </c>
      <c r="AO2367" s="188">
        <v>376.96</v>
      </c>
      <c r="AP2367" s="188">
        <v>291.52</v>
      </c>
      <c r="AQ2367" s="187">
        <v>0</v>
      </c>
      <c r="AR2367" s="188">
        <v>373.76000000000005</v>
      </c>
      <c r="AS2367" s="187">
        <v>0</v>
      </c>
      <c r="AT2367" s="188">
        <v>465.59999999999997</v>
      </c>
      <c r="AU2367" s="187">
        <v>0</v>
      </c>
      <c r="AV2367" s="188">
        <v>585.92000000000007</v>
      </c>
      <c r="AW2367" s="187">
        <v>174.9929067423281</v>
      </c>
      <c r="AX2367" s="188">
        <v>373.12</v>
      </c>
      <c r="AY2367" s="187">
        <v>109.77120212293363</v>
      </c>
      <c r="AZ2367" s="188">
        <v>835.84</v>
      </c>
      <c r="BA2367" s="187">
        <v>224.84592684652404</v>
      </c>
      <c r="BB2367" s="188">
        <v>248.96000000000004</v>
      </c>
      <c r="BC2367" s="187">
        <v>51.668067532090191</v>
      </c>
      <c r="BD2367" s="75"/>
      <c r="BE2367" s="75"/>
      <c r="BF2367" s="75"/>
      <c r="BH2367" s="74"/>
      <c r="BI2367" s="194"/>
      <c r="BJ2367" s="74"/>
    </row>
    <row r="2368" spans="1:62" ht="11.25" customHeight="1" x14ac:dyDescent="0.3">
      <c r="A2368" s="478" t="s">
        <v>2908</v>
      </c>
      <c r="B2368" s="334">
        <v>0</v>
      </c>
      <c r="C2368" s="923">
        <v>71234</v>
      </c>
      <c r="D2368" s="390">
        <v>581.20000000000005</v>
      </c>
      <c r="E2368" s="336">
        <v>37.582040974684496</v>
      </c>
      <c r="F2368" s="338">
        <v>0</v>
      </c>
      <c r="G2368" s="338">
        <v>0</v>
      </c>
      <c r="H2368" s="338">
        <v>0</v>
      </c>
      <c r="I2368" s="339">
        <v>0</v>
      </c>
      <c r="J2368" s="338">
        <v>541.86900000000003</v>
      </c>
      <c r="K2368" s="338">
        <v>463.94500000000005</v>
      </c>
      <c r="L2368" s="338">
        <v>254.8</v>
      </c>
      <c r="M2368" s="338">
        <v>54.920303053163622</v>
      </c>
      <c r="N2368" s="337">
        <v>0</v>
      </c>
      <c r="O2368" s="340">
        <v>0</v>
      </c>
      <c r="P2368" s="338">
        <v>2</v>
      </c>
      <c r="Q2368" s="340">
        <v>47.391528210692989</v>
      </c>
      <c r="R2368" s="340">
        <v>18.070788327067984</v>
      </c>
      <c r="S2368" s="340">
        <v>326.40000000000003</v>
      </c>
      <c r="T2368" s="337">
        <v>326.40000000000003</v>
      </c>
      <c r="U2368" s="339">
        <v>21.105950058735409</v>
      </c>
      <c r="V2368" s="340">
        <v>0</v>
      </c>
      <c r="W2368" s="340">
        <v>2</v>
      </c>
      <c r="X2368" s="337">
        <v>324.40000000000003</v>
      </c>
      <c r="Y2368" s="337">
        <v>0</v>
      </c>
      <c r="Z2368" s="338">
        <v>40</v>
      </c>
      <c r="AA2368" s="338">
        <v>0</v>
      </c>
      <c r="AB2368" s="338">
        <v>0</v>
      </c>
      <c r="AC2368" s="338">
        <v>0</v>
      </c>
      <c r="AD2368" s="337">
        <v>17.199999999999989</v>
      </c>
      <c r="AE2368" s="340">
        <v>0</v>
      </c>
      <c r="AF2368" s="340">
        <v>0</v>
      </c>
      <c r="AG2368" s="340">
        <v>0</v>
      </c>
      <c r="AH2368" s="341">
        <v>0</v>
      </c>
      <c r="AI2368" s="476">
        <v>449.65199999999999</v>
      </c>
      <c r="AJ2368" s="192">
        <v>7506425614295</v>
      </c>
      <c r="AK2368" s="192" t="s">
        <v>262</v>
      </c>
      <c r="AM2368" s="75">
        <v>71234</v>
      </c>
      <c r="AO2368" s="188">
        <v>87.86666666666666</v>
      </c>
      <c r="AP2368" s="188">
        <v>263.59999999999997</v>
      </c>
      <c r="AQ2368" s="187">
        <v>52.911645981745878</v>
      </c>
      <c r="AR2368" s="188">
        <v>0</v>
      </c>
      <c r="AS2368" s="187">
        <v>0</v>
      </c>
      <c r="AT2368" s="188">
        <v>0</v>
      </c>
      <c r="AU2368" s="187">
        <v>0</v>
      </c>
      <c r="AV2368" s="188">
        <v>0</v>
      </c>
      <c r="AW2368" s="187">
        <v>0</v>
      </c>
      <c r="AX2368" s="188">
        <v>0</v>
      </c>
      <c r="AY2368" s="187">
        <v>0</v>
      </c>
      <c r="AZ2368" s="188">
        <v>0</v>
      </c>
      <c r="BA2368" s="187">
        <v>0</v>
      </c>
      <c r="BB2368" s="188">
        <v>0</v>
      </c>
      <c r="BC2368" s="187">
        <v>0</v>
      </c>
      <c r="BD2368" s="75"/>
      <c r="BE2368" s="75"/>
      <c r="BF2368" s="75"/>
      <c r="BH2368" s="74"/>
      <c r="BI2368" s="194"/>
      <c r="BJ2368" s="74"/>
    </row>
    <row r="2369" spans="1:62" ht="11.25" customHeight="1" x14ac:dyDescent="0.3">
      <c r="A2369" s="478" t="s">
        <v>2909</v>
      </c>
      <c r="B2369" s="334">
        <v>0</v>
      </c>
      <c r="C2369" s="923">
        <v>71188</v>
      </c>
      <c r="D2369" s="390">
        <v>440</v>
      </c>
      <c r="E2369" s="336">
        <v>214.28571428571431</v>
      </c>
      <c r="F2369" s="338">
        <v>0</v>
      </c>
      <c r="G2369" s="338">
        <v>0</v>
      </c>
      <c r="H2369" s="338">
        <v>0</v>
      </c>
      <c r="I2369" s="339">
        <v>0</v>
      </c>
      <c r="J2369" s="338">
        <v>0</v>
      </c>
      <c r="K2369" s="338">
        <v>61.599999999999994</v>
      </c>
      <c r="L2369" s="338">
        <v>0</v>
      </c>
      <c r="M2369" s="338">
        <v>0</v>
      </c>
      <c r="N2369" s="337">
        <v>0</v>
      </c>
      <c r="O2369" s="340">
        <v>0</v>
      </c>
      <c r="P2369" s="338">
        <v>0</v>
      </c>
      <c r="Q2369" s="340">
        <v>0</v>
      </c>
      <c r="R2369" s="340">
        <v>0</v>
      </c>
      <c r="S2369" s="340">
        <v>440</v>
      </c>
      <c r="T2369" s="337">
        <v>440</v>
      </c>
      <c r="U2369" s="339">
        <v>214.28571428571431</v>
      </c>
      <c r="V2369" s="340">
        <v>0</v>
      </c>
      <c r="W2369" s="340">
        <v>0</v>
      </c>
      <c r="X2369" s="337">
        <v>440</v>
      </c>
      <c r="Y2369" s="337">
        <v>0</v>
      </c>
      <c r="Z2369" s="338">
        <v>0</v>
      </c>
      <c r="AA2369" s="338">
        <v>0</v>
      </c>
      <c r="AB2369" s="338">
        <v>0</v>
      </c>
      <c r="AC2369" s="338">
        <v>0</v>
      </c>
      <c r="AD2369" s="337">
        <v>0</v>
      </c>
      <c r="AE2369" s="340">
        <v>0</v>
      </c>
      <c r="AF2369" s="340">
        <v>0</v>
      </c>
      <c r="AG2369" s="340">
        <v>0</v>
      </c>
      <c r="AH2369" s="341">
        <v>0</v>
      </c>
      <c r="AI2369" s="476">
        <v>0</v>
      </c>
      <c r="AJ2369" s="192">
        <v>7506425614295</v>
      </c>
      <c r="AK2369" s="192" t="s">
        <v>262</v>
      </c>
      <c r="AM2369" s="75">
        <v>71188</v>
      </c>
      <c r="AO2369" s="188">
        <v>-2.9333333333333336</v>
      </c>
      <c r="AP2369" s="188">
        <v>0</v>
      </c>
      <c r="AQ2369" s="187">
        <v>0</v>
      </c>
      <c r="AR2369" s="188">
        <v>-8.8000000000000007</v>
      </c>
      <c r="AS2369" s="187">
        <v>0</v>
      </c>
      <c r="AT2369" s="188">
        <v>0</v>
      </c>
      <c r="AU2369" s="187">
        <v>0</v>
      </c>
      <c r="AV2369" s="188">
        <v>184.8</v>
      </c>
      <c r="AW2369" s="187">
        <v>51.510902862367217</v>
      </c>
      <c r="AX2369" s="188">
        <v>105.6</v>
      </c>
      <c r="AY2369" s="187">
        <v>31.572810309000943</v>
      </c>
      <c r="AZ2369" s="188">
        <v>114.4</v>
      </c>
      <c r="BA2369" s="187">
        <v>37.471830616843981</v>
      </c>
      <c r="BB2369" s="188">
        <v>26.4</v>
      </c>
      <c r="BC2369" s="187">
        <v>7.4305287778187452</v>
      </c>
      <c r="BD2369" s="75"/>
      <c r="BE2369" s="75"/>
      <c r="BF2369" s="75"/>
      <c r="BH2369" s="74"/>
      <c r="BI2369" s="194"/>
      <c r="BJ2369" s="74"/>
    </row>
    <row r="2370" spans="1:62" s="77" customFormat="1" ht="11.25" customHeight="1" x14ac:dyDescent="0.3">
      <c r="A2370" s="344" t="s">
        <v>2910</v>
      </c>
      <c r="B2370" s="345">
        <v>0</v>
      </c>
      <c r="C2370" s="916">
        <v>67140</v>
      </c>
      <c r="D2370" s="389">
        <v>1E-4</v>
      </c>
      <c r="E2370" s="347">
        <v>0</v>
      </c>
      <c r="F2370" s="350">
        <v>0</v>
      </c>
      <c r="G2370" s="348">
        <v>0</v>
      </c>
      <c r="H2370" s="348">
        <v>0</v>
      </c>
      <c r="I2370" s="349">
        <v>0</v>
      </c>
      <c r="J2370" s="350">
        <v>0</v>
      </c>
      <c r="K2370" s="348">
        <v>0</v>
      </c>
      <c r="L2370" s="348">
        <v>0</v>
      </c>
      <c r="M2370" s="348">
        <v>0</v>
      </c>
      <c r="N2370" s="351">
        <v>118.39999999999999</v>
      </c>
      <c r="O2370" s="351">
        <v>9.2799999999999994</v>
      </c>
      <c r="P2370" s="351">
        <v>127.67999999999999</v>
      </c>
      <c r="Q2370" s="351">
        <v>0</v>
      </c>
      <c r="R2370" s="453">
        <v>0</v>
      </c>
      <c r="S2370" s="453">
        <v>1E-4</v>
      </c>
      <c r="T2370" s="350">
        <v>0</v>
      </c>
      <c r="U2370" s="349">
        <v>0</v>
      </c>
      <c r="V2370" s="351">
        <v>0</v>
      </c>
      <c r="W2370" s="351">
        <v>0</v>
      </c>
      <c r="X2370" s="350">
        <v>0</v>
      </c>
      <c r="Y2370" s="350">
        <v>0</v>
      </c>
      <c r="Z2370" s="348">
        <v>0</v>
      </c>
      <c r="AA2370" s="348">
        <v>0</v>
      </c>
      <c r="AB2370" s="348">
        <v>0</v>
      </c>
      <c r="AC2370" s="349">
        <v>0</v>
      </c>
      <c r="AD2370" s="350">
        <v>0</v>
      </c>
      <c r="AE2370" s="351">
        <v>108.15499999999999</v>
      </c>
      <c r="AF2370" s="351">
        <v>108.15499999999999</v>
      </c>
      <c r="AG2370" s="351">
        <v>40.319000000000003</v>
      </c>
      <c r="AH2370" s="352">
        <v>0</v>
      </c>
      <c r="AI2370" s="476">
        <v>0</v>
      </c>
      <c r="AJ2370" s="192">
        <v>7506425614301</v>
      </c>
      <c r="AK2370" s="192" t="s">
        <v>262</v>
      </c>
      <c r="AL2370" s="90"/>
      <c r="AM2370" s="75">
        <v>67140</v>
      </c>
      <c r="AN2370" s="73"/>
      <c r="AO2370" s="188">
        <v>0</v>
      </c>
      <c r="AP2370" s="188">
        <v>0</v>
      </c>
      <c r="AQ2370" s="187">
        <v>0</v>
      </c>
      <c r="AR2370" s="188">
        <v>0</v>
      </c>
      <c r="AS2370" s="187">
        <v>0</v>
      </c>
      <c r="AT2370" s="188">
        <v>0</v>
      </c>
      <c r="AU2370" s="187">
        <v>0</v>
      </c>
      <c r="AV2370" s="188">
        <v>0</v>
      </c>
      <c r="AW2370" s="187">
        <v>0</v>
      </c>
      <c r="AX2370" s="188">
        <v>0</v>
      </c>
      <c r="AY2370" s="187">
        <v>0</v>
      </c>
      <c r="AZ2370" s="188">
        <v>0</v>
      </c>
      <c r="BA2370" s="187">
        <v>0</v>
      </c>
      <c r="BB2370" s="188">
        <v>0</v>
      </c>
      <c r="BC2370" s="187">
        <v>0</v>
      </c>
      <c r="BD2370" s="75"/>
      <c r="BE2370" s="75"/>
      <c r="BF2370" s="55"/>
      <c r="BH2370" s="74"/>
      <c r="BI2370" s="194"/>
      <c r="BJ2370" s="74"/>
    </row>
    <row r="2371" spans="1:62" s="77" customFormat="1" ht="11.25" customHeight="1" x14ac:dyDescent="0.3">
      <c r="A2371" s="184" t="s">
        <v>2911</v>
      </c>
      <c r="B2371" s="185">
        <v>0</v>
      </c>
      <c r="C2371" s="916">
        <v>70870</v>
      </c>
      <c r="D2371" s="284">
        <v>61.12</v>
      </c>
      <c r="E2371" s="91">
        <v>0</v>
      </c>
      <c r="F2371" s="188">
        <v>0</v>
      </c>
      <c r="G2371" s="186">
        <v>0</v>
      </c>
      <c r="H2371" s="186">
        <v>0</v>
      </c>
      <c r="I2371" s="187">
        <v>0</v>
      </c>
      <c r="J2371" s="188">
        <v>0</v>
      </c>
      <c r="K2371" s="186">
        <v>0</v>
      </c>
      <c r="L2371" s="186">
        <v>2.56</v>
      </c>
      <c r="M2371" s="187">
        <v>0</v>
      </c>
      <c r="N2371" s="189">
        <v>0</v>
      </c>
      <c r="O2371" s="189">
        <v>0</v>
      </c>
      <c r="P2371" s="189">
        <v>0</v>
      </c>
      <c r="Q2371" s="189">
        <v>0</v>
      </c>
      <c r="R2371" s="453">
        <v>0</v>
      </c>
      <c r="S2371" s="453">
        <v>58.559999999999995</v>
      </c>
      <c r="T2371" s="188">
        <v>58.56</v>
      </c>
      <c r="U2371" s="187">
        <v>0</v>
      </c>
      <c r="V2371" s="189">
        <v>0</v>
      </c>
      <c r="W2371" s="189">
        <v>0</v>
      </c>
      <c r="X2371" s="189">
        <v>58.56</v>
      </c>
      <c r="Y2371" s="188">
        <v>0</v>
      </c>
      <c r="Z2371" s="186">
        <v>0</v>
      </c>
      <c r="AA2371" s="186">
        <v>0</v>
      </c>
      <c r="AB2371" s="186">
        <v>0</v>
      </c>
      <c r="AC2371" s="187">
        <v>0</v>
      </c>
      <c r="AD2371" s="189">
        <v>0</v>
      </c>
      <c r="AE2371" s="189">
        <v>0</v>
      </c>
      <c r="AF2371" s="189">
        <v>0</v>
      </c>
      <c r="AG2371" s="189">
        <v>0</v>
      </c>
      <c r="AH2371" s="191">
        <v>0</v>
      </c>
      <c r="AI2371" s="476">
        <v>0</v>
      </c>
      <c r="AJ2371" s="192">
        <v>7506425614301</v>
      </c>
      <c r="AK2371" s="192" t="s">
        <v>262</v>
      </c>
      <c r="AL2371" s="90"/>
      <c r="AM2371" s="75">
        <v>70870</v>
      </c>
      <c r="AN2371" s="73"/>
      <c r="AO2371" s="188">
        <v>1.3866666666666667</v>
      </c>
      <c r="AP2371" s="188">
        <v>-1.28</v>
      </c>
      <c r="AQ2371" s="187">
        <v>0</v>
      </c>
      <c r="AR2371" s="188">
        <v>1.6</v>
      </c>
      <c r="AS2371" s="187">
        <v>0</v>
      </c>
      <c r="AT2371" s="188">
        <v>3.8400000000000003</v>
      </c>
      <c r="AU2371" s="187">
        <v>0</v>
      </c>
      <c r="AV2371" s="188">
        <v>0</v>
      </c>
      <c r="AW2371" s="187">
        <v>0</v>
      </c>
      <c r="AX2371" s="188">
        <v>0</v>
      </c>
      <c r="AY2371" s="187">
        <v>0</v>
      </c>
      <c r="AZ2371" s="188">
        <v>-0.32</v>
      </c>
      <c r="BA2371" s="187">
        <v>0</v>
      </c>
      <c r="BB2371" s="188">
        <v>0.64</v>
      </c>
      <c r="BC2371" s="187">
        <v>0</v>
      </c>
      <c r="BD2371" s="75"/>
      <c r="BE2371" s="75"/>
      <c r="BF2371" s="55"/>
      <c r="BH2371" s="74"/>
      <c r="BI2371" s="194"/>
      <c r="BJ2371" s="74"/>
    </row>
    <row r="2372" spans="1:62" s="77" customFormat="1" ht="11.25" customHeight="1" x14ac:dyDescent="0.3">
      <c r="A2372" s="184" t="s">
        <v>2912</v>
      </c>
      <c r="B2372" s="185">
        <v>0</v>
      </c>
      <c r="C2372" s="916">
        <v>70965</v>
      </c>
      <c r="D2372" s="284">
        <v>58.88</v>
      </c>
      <c r="E2372" s="91">
        <v>0</v>
      </c>
      <c r="F2372" s="188">
        <v>0</v>
      </c>
      <c r="G2372" s="186">
        <v>0</v>
      </c>
      <c r="H2372" s="186">
        <v>0</v>
      </c>
      <c r="I2372" s="187">
        <v>0</v>
      </c>
      <c r="J2372" s="188">
        <v>0</v>
      </c>
      <c r="K2372" s="186">
        <v>0</v>
      </c>
      <c r="L2372" s="186">
        <v>-0.64</v>
      </c>
      <c r="M2372" s="187">
        <v>0</v>
      </c>
      <c r="N2372" s="189">
        <v>0</v>
      </c>
      <c r="O2372" s="189">
        <v>0</v>
      </c>
      <c r="P2372" s="189">
        <v>5.44</v>
      </c>
      <c r="Q2372" s="189">
        <v>0</v>
      </c>
      <c r="R2372" s="453">
        <v>0</v>
      </c>
      <c r="S2372" s="453">
        <v>59.52</v>
      </c>
      <c r="T2372" s="188">
        <v>59.52</v>
      </c>
      <c r="U2372" s="187">
        <v>0</v>
      </c>
      <c r="V2372" s="189">
        <v>1.92</v>
      </c>
      <c r="W2372" s="189">
        <v>5.44</v>
      </c>
      <c r="X2372" s="189">
        <v>52.160000000000004</v>
      </c>
      <c r="Y2372" s="188">
        <v>0</v>
      </c>
      <c r="Z2372" s="186">
        <v>0</v>
      </c>
      <c r="AA2372" s="186">
        <v>0</v>
      </c>
      <c r="AB2372" s="186">
        <v>0</v>
      </c>
      <c r="AC2372" s="187">
        <v>0</v>
      </c>
      <c r="AD2372" s="189">
        <v>3.8400000000000003</v>
      </c>
      <c r="AE2372" s="189">
        <v>0</v>
      </c>
      <c r="AF2372" s="189">
        <v>0</v>
      </c>
      <c r="AG2372" s="189">
        <v>0</v>
      </c>
      <c r="AH2372" s="191">
        <v>0</v>
      </c>
      <c r="AI2372" s="476">
        <v>0</v>
      </c>
      <c r="AJ2372" s="192">
        <v>7506425614301</v>
      </c>
      <c r="AK2372" s="192" t="s">
        <v>262</v>
      </c>
      <c r="AL2372" s="90"/>
      <c r="AM2372" s="75">
        <v>70965</v>
      </c>
      <c r="AN2372" s="73"/>
      <c r="AO2372" s="188">
        <v>18.346666666666668</v>
      </c>
      <c r="AP2372" s="188">
        <v>-1.92</v>
      </c>
      <c r="AQ2372" s="187">
        <v>0</v>
      </c>
      <c r="AR2372" s="188">
        <v>9.2800000000000011</v>
      </c>
      <c r="AS2372" s="187">
        <v>0</v>
      </c>
      <c r="AT2372" s="188">
        <v>47.680000000000007</v>
      </c>
      <c r="AU2372" s="187">
        <v>0</v>
      </c>
      <c r="AV2372" s="188">
        <v>872.95999999999992</v>
      </c>
      <c r="AW2372" s="187">
        <v>126.29063221990913</v>
      </c>
      <c r="AX2372" s="188">
        <v>977.6</v>
      </c>
      <c r="AY2372" s="187">
        <v>148.03553095026817</v>
      </c>
      <c r="AZ2372" s="188">
        <v>1499.52</v>
      </c>
      <c r="BA2372" s="187">
        <v>171.45973808573672</v>
      </c>
      <c r="BB2372" s="188">
        <v>740.48</v>
      </c>
      <c r="BC2372" s="187">
        <v>59.292854557625716</v>
      </c>
      <c r="BD2372" s="75"/>
      <c r="BE2372" s="75"/>
      <c r="BF2372" s="55"/>
      <c r="BH2372" s="74"/>
      <c r="BI2372" s="194"/>
      <c r="BJ2372" s="74"/>
    </row>
    <row r="2373" spans="1:62" s="77" customFormat="1" ht="11.25" customHeight="1" x14ac:dyDescent="0.3">
      <c r="A2373" s="184" t="s">
        <v>2913</v>
      </c>
      <c r="B2373" s="185">
        <v>0</v>
      </c>
      <c r="C2373" s="916">
        <v>71235</v>
      </c>
      <c r="D2373" s="284">
        <v>255.59999999999997</v>
      </c>
      <c r="E2373" s="91">
        <v>7.1621716287215405</v>
      </c>
      <c r="F2373" s="188">
        <v>3500</v>
      </c>
      <c r="G2373" s="186">
        <v>3500</v>
      </c>
      <c r="H2373" s="186">
        <v>0</v>
      </c>
      <c r="I2373" s="187">
        <v>0</v>
      </c>
      <c r="J2373" s="188">
        <v>1376.7810000000002</v>
      </c>
      <c r="K2373" s="186">
        <v>1070.625</v>
      </c>
      <c r="L2373" s="186">
        <v>59.2</v>
      </c>
      <c r="M2373" s="187">
        <v>5.5294804436660829</v>
      </c>
      <c r="N2373" s="189">
        <v>101.44</v>
      </c>
      <c r="O2373" s="189">
        <v>0</v>
      </c>
      <c r="P2373" s="189">
        <v>108.64</v>
      </c>
      <c r="Q2373" s="189">
        <v>12.190755101937054</v>
      </c>
      <c r="R2373" s="453">
        <v>4.2795477276342417</v>
      </c>
      <c r="S2373" s="453">
        <v>196.39999999999998</v>
      </c>
      <c r="T2373" s="188">
        <v>191.60000000000002</v>
      </c>
      <c r="U2373" s="187">
        <v>5.3688266199649739</v>
      </c>
      <c r="V2373" s="189">
        <v>-2.4</v>
      </c>
      <c r="W2373" s="189">
        <v>7.2</v>
      </c>
      <c r="X2373" s="189">
        <v>186.80000000000004</v>
      </c>
      <c r="Y2373" s="188">
        <v>0</v>
      </c>
      <c r="Z2373" s="186">
        <v>186.8</v>
      </c>
      <c r="AA2373" s="186">
        <v>3.84</v>
      </c>
      <c r="AB2373" s="186">
        <v>0</v>
      </c>
      <c r="AC2373" s="187">
        <v>0</v>
      </c>
      <c r="AD2373" s="189">
        <v>11.200000000000003</v>
      </c>
      <c r="AE2373" s="189">
        <v>19.2</v>
      </c>
      <c r="AF2373" s="189">
        <v>19.2</v>
      </c>
      <c r="AG2373" s="189">
        <v>2</v>
      </c>
      <c r="AH2373" s="191">
        <v>0</v>
      </c>
      <c r="AI2373" s="476">
        <v>1246.2849999999999</v>
      </c>
      <c r="AJ2373" s="192">
        <v>7506425614301</v>
      </c>
      <c r="AK2373" s="192" t="s">
        <v>262</v>
      </c>
      <c r="AL2373" s="90"/>
      <c r="AM2373" s="75">
        <v>71235</v>
      </c>
      <c r="AN2373" s="73"/>
      <c r="AO2373" s="188">
        <v>1325.2</v>
      </c>
      <c r="AP2373" s="188">
        <v>1691.6</v>
      </c>
      <c r="AQ2373" s="187">
        <v>125.99227481748399</v>
      </c>
      <c r="AR2373" s="188">
        <v>1035.5999999999999</v>
      </c>
      <c r="AS2373" s="187">
        <v>73.490642290898322</v>
      </c>
      <c r="AT2373" s="188">
        <v>1248.4000000000001</v>
      </c>
      <c r="AU2373" s="187">
        <v>103.77432990162055</v>
      </c>
      <c r="AV2373" s="188">
        <v>0</v>
      </c>
      <c r="AW2373" s="187">
        <v>0</v>
      </c>
      <c r="AX2373" s="188">
        <v>0</v>
      </c>
      <c r="AY2373" s="187">
        <v>0</v>
      </c>
      <c r="AZ2373" s="188">
        <v>0</v>
      </c>
      <c r="BA2373" s="187">
        <v>0</v>
      </c>
      <c r="BB2373" s="188">
        <v>0</v>
      </c>
      <c r="BC2373" s="187">
        <v>0</v>
      </c>
      <c r="BD2373" s="75"/>
      <c r="BE2373" s="75"/>
      <c r="BF2373" s="55"/>
      <c r="BH2373" s="74"/>
      <c r="BI2373" s="194"/>
      <c r="BJ2373" s="74"/>
    </row>
    <row r="2374" spans="1:62" s="77" customFormat="1" ht="11.25" customHeight="1" x14ac:dyDescent="0.3">
      <c r="A2374" s="184" t="s">
        <v>2914</v>
      </c>
      <c r="B2374" s="185">
        <v>0</v>
      </c>
      <c r="C2374" s="916">
        <v>71189</v>
      </c>
      <c r="D2374" s="284">
        <v>450.56</v>
      </c>
      <c r="E2374" s="91">
        <v>208.9795918367347</v>
      </c>
      <c r="F2374" s="188">
        <v>0</v>
      </c>
      <c r="G2374" s="186">
        <v>0</v>
      </c>
      <c r="H2374" s="186">
        <v>0</v>
      </c>
      <c r="I2374" s="187">
        <v>0</v>
      </c>
      <c r="J2374" s="188">
        <v>0</v>
      </c>
      <c r="K2374" s="186">
        <v>64.680000000000007</v>
      </c>
      <c r="L2374" s="186">
        <v>0</v>
      </c>
      <c r="M2374" s="187">
        <v>0</v>
      </c>
      <c r="N2374" s="189">
        <v>0</v>
      </c>
      <c r="O2374" s="189">
        <v>0</v>
      </c>
      <c r="P2374" s="189">
        <v>0</v>
      </c>
      <c r="Q2374" s="189">
        <v>0</v>
      </c>
      <c r="R2374" s="453">
        <v>0</v>
      </c>
      <c r="S2374" s="453">
        <v>450.56</v>
      </c>
      <c r="T2374" s="188">
        <v>450.56</v>
      </c>
      <c r="U2374" s="187">
        <v>208.9795918367347</v>
      </c>
      <c r="V2374" s="189">
        <v>0</v>
      </c>
      <c r="W2374" s="189">
        <v>0</v>
      </c>
      <c r="X2374" s="189">
        <v>450.56</v>
      </c>
      <c r="Y2374" s="188">
        <v>0</v>
      </c>
      <c r="Z2374" s="186">
        <v>7.04</v>
      </c>
      <c r="AA2374" s="186">
        <v>0</v>
      </c>
      <c r="AB2374" s="186">
        <v>0</v>
      </c>
      <c r="AC2374" s="187">
        <v>0</v>
      </c>
      <c r="AD2374" s="189">
        <v>0</v>
      </c>
      <c r="AE2374" s="189">
        <v>0</v>
      </c>
      <c r="AF2374" s="189">
        <v>0</v>
      </c>
      <c r="AG2374" s="189">
        <v>0</v>
      </c>
      <c r="AH2374" s="191">
        <v>0</v>
      </c>
      <c r="AI2374" s="476">
        <v>0</v>
      </c>
      <c r="AJ2374" s="192">
        <v>7506425614301</v>
      </c>
      <c r="AK2374" s="192" t="s">
        <v>262</v>
      </c>
      <c r="AL2374" s="90"/>
      <c r="AM2374" s="75">
        <v>71189</v>
      </c>
      <c r="AN2374" s="73"/>
      <c r="AO2374" s="188">
        <v>0</v>
      </c>
      <c r="AP2374" s="188">
        <v>0</v>
      </c>
      <c r="AQ2374" s="187">
        <v>0</v>
      </c>
      <c r="AR2374" s="188">
        <v>0</v>
      </c>
      <c r="AS2374" s="187">
        <v>0</v>
      </c>
      <c r="AT2374" s="188">
        <v>0</v>
      </c>
      <c r="AU2374" s="187">
        <v>0</v>
      </c>
      <c r="AV2374" s="188">
        <v>190.08</v>
      </c>
      <c r="AW2374" s="187">
        <v>52.982642944149141</v>
      </c>
      <c r="AX2374" s="188">
        <v>84.48</v>
      </c>
      <c r="AY2374" s="187">
        <v>25.258248247200754</v>
      </c>
      <c r="AZ2374" s="188">
        <v>126.72</v>
      </c>
      <c r="BA2374" s="187">
        <v>41.507258529427183</v>
      </c>
      <c r="BB2374" s="188">
        <v>14.08</v>
      </c>
      <c r="BC2374" s="187">
        <v>3.962948681503331</v>
      </c>
      <c r="BD2374" s="75"/>
      <c r="BE2374" s="75"/>
      <c r="BF2374" s="55"/>
      <c r="BH2374" s="74"/>
      <c r="BI2374" s="194"/>
      <c r="BJ2374" s="74"/>
    </row>
    <row r="2375" spans="1:62" s="77" customFormat="1" ht="11.25" customHeight="1" x14ac:dyDescent="0.3">
      <c r="A2375" s="344" t="s">
        <v>2915</v>
      </c>
      <c r="B2375" s="345">
        <v>0</v>
      </c>
      <c r="C2375" s="919">
        <v>70856</v>
      </c>
      <c r="D2375" s="389">
        <v>1E-4</v>
      </c>
      <c r="E2375" s="347">
        <v>0</v>
      </c>
      <c r="F2375" s="350">
        <v>0</v>
      </c>
      <c r="G2375" s="348">
        <v>0</v>
      </c>
      <c r="H2375" s="348">
        <v>0</v>
      </c>
      <c r="I2375" s="349">
        <v>0</v>
      </c>
      <c r="J2375" s="350">
        <v>0</v>
      </c>
      <c r="K2375" s="348">
        <v>0</v>
      </c>
      <c r="L2375" s="348">
        <v>0</v>
      </c>
      <c r="M2375" s="348">
        <v>0</v>
      </c>
      <c r="N2375" s="351">
        <v>0</v>
      </c>
      <c r="O2375" s="351">
        <v>0</v>
      </c>
      <c r="P2375" s="351">
        <v>0</v>
      </c>
      <c r="Q2375" s="351">
        <v>0</v>
      </c>
      <c r="R2375" s="453">
        <v>0</v>
      </c>
      <c r="S2375" s="453">
        <v>1E-4</v>
      </c>
      <c r="T2375" s="350">
        <v>0</v>
      </c>
      <c r="U2375" s="349">
        <v>0</v>
      </c>
      <c r="V2375" s="351">
        <v>0</v>
      </c>
      <c r="W2375" s="351">
        <v>0</v>
      </c>
      <c r="X2375" s="350">
        <v>0</v>
      </c>
      <c r="Y2375" s="350">
        <v>0</v>
      </c>
      <c r="Z2375" s="348">
        <v>0</v>
      </c>
      <c r="AA2375" s="348">
        <v>0</v>
      </c>
      <c r="AB2375" s="348">
        <v>0</v>
      </c>
      <c r="AC2375" s="349">
        <v>0</v>
      </c>
      <c r="AD2375" s="350">
        <v>0</v>
      </c>
      <c r="AE2375" s="351">
        <v>0</v>
      </c>
      <c r="AF2375" s="351">
        <v>0</v>
      </c>
      <c r="AG2375" s="351">
        <v>0</v>
      </c>
      <c r="AH2375" s="352">
        <v>0</v>
      </c>
      <c r="AI2375" s="476">
        <v>0</v>
      </c>
      <c r="AJ2375" s="192">
        <v>7506425615131</v>
      </c>
      <c r="AK2375" s="192" t="s">
        <v>475</v>
      </c>
      <c r="AL2375" s="90"/>
      <c r="AM2375" s="75">
        <v>70856</v>
      </c>
      <c r="AN2375" s="73"/>
      <c r="AO2375" s="188">
        <v>0</v>
      </c>
      <c r="AP2375" s="188">
        <v>0</v>
      </c>
      <c r="AQ2375" s="187">
        <v>0</v>
      </c>
      <c r="AR2375" s="188">
        <v>0</v>
      </c>
      <c r="AS2375" s="187">
        <v>0</v>
      </c>
      <c r="AT2375" s="188">
        <v>0</v>
      </c>
      <c r="AU2375" s="187">
        <v>0</v>
      </c>
      <c r="AV2375" s="188">
        <v>0</v>
      </c>
      <c r="AW2375" s="187">
        <v>0</v>
      </c>
      <c r="AX2375" s="188">
        <v>0</v>
      </c>
      <c r="AY2375" s="187">
        <v>0</v>
      </c>
      <c r="AZ2375" s="188">
        <v>0</v>
      </c>
      <c r="BA2375" s="187">
        <v>0</v>
      </c>
      <c r="BB2375" s="188">
        <v>0</v>
      </c>
      <c r="BC2375" s="187">
        <v>0</v>
      </c>
      <c r="BD2375" s="75"/>
      <c r="BE2375" s="75"/>
      <c r="BF2375" s="55"/>
      <c r="BH2375" s="74"/>
      <c r="BI2375" s="194"/>
      <c r="BJ2375" s="74"/>
    </row>
    <row r="2376" spans="1:62" s="77" customFormat="1" ht="11.25" customHeight="1" x14ac:dyDescent="0.3">
      <c r="A2376" s="184" t="s">
        <v>2916</v>
      </c>
      <c r="B2376" s="185">
        <v>0</v>
      </c>
      <c r="C2376" s="916">
        <v>70969</v>
      </c>
      <c r="D2376" s="284">
        <v>0.64</v>
      </c>
      <c r="E2376" s="91">
        <v>1.4309136980175885</v>
      </c>
      <c r="F2376" s="188">
        <v>0</v>
      </c>
      <c r="G2376" s="186">
        <v>0</v>
      </c>
      <c r="H2376" s="186">
        <v>0</v>
      </c>
      <c r="I2376" s="187">
        <v>0</v>
      </c>
      <c r="J2376" s="188">
        <v>9.8829999999999991</v>
      </c>
      <c r="K2376" s="186">
        <v>13.417999999999999</v>
      </c>
      <c r="L2376" s="186">
        <v>0.64</v>
      </c>
      <c r="M2376" s="187">
        <v>4.769712326725295</v>
      </c>
      <c r="N2376" s="189">
        <v>0</v>
      </c>
      <c r="O2376" s="189">
        <v>0</v>
      </c>
      <c r="P2376" s="189">
        <v>0</v>
      </c>
      <c r="Q2376" s="189">
        <v>6.4757664676717601</v>
      </c>
      <c r="R2376" s="453">
        <v>0</v>
      </c>
      <c r="S2376" s="453">
        <v>0</v>
      </c>
      <c r="T2376" s="188">
        <v>0</v>
      </c>
      <c r="U2376" s="187">
        <v>0</v>
      </c>
      <c r="V2376" s="189">
        <v>0</v>
      </c>
      <c r="W2376" s="189">
        <v>0</v>
      </c>
      <c r="X2376" s="189">
        <v>0</v>
      </c>
      <c r="Y2376" s="188">
        <v>0</v>
      </c>
      <c r="Z2376" s="186">
        <v>0</v>
      </c>
      <c r="AA2376" s="186">
        <v>0</v>
      </c>
      <c r="AB2376" s="186">
        <v>0</v>
      </c>
      <c r="AC2376" s="187">
        <v>0</v>
      </c>
      <c r="AD2376" s="189">
        <v>0</v>
      </c>
      <c r="AE2376" s="189">
        <v>0</v>
      </c>
      <c r="AF2376" s="189">
        <v>0</v>
      </c>
      <c r="AG2376" s="189">
        <v>0</v>
      </c>
      <c r="AH2376" s="191">
        <v>0</v>
      </c>
      <c r="AI2376" s="476">
        <v>4.1050000000000004</v>
      </c>
      <c r="AJ2376" s="192">
        <v>7506425615131</v>
      </c>
      <c r="AK2376" s="192" t="s">
        <v>475</v>
      </c>
      <c r="AL2376" s="90"/>
      <c r="AM2376" s="75">
        <v>70969</v>
      </c>
      <c r="AN2376" s="73"/>
      <c r="AO2376" s="188">
        <v>-0.21333333333333335</v>
      </c>
      <c r="AP2376" s="188">
        <v>-0.64</v>
      </c>
      <c r="AQ2376" s="187">
        <v>-4.1912246234446631</v>
      </c>
      <c r="AR2376" s="188">
        <v>0</v>
      </c>
      <c r="AS2376" s="187">
        <v>0</v>
      </c>
      <c r="AT2376" s="188">
        <v>0</v>
      </c>
      <c r="AU2376" s="187">
        <v>0</v>
      </c>
      <c r="AV2376" s="188">
        <v>-1.28</v>
      </c>
      <c r="AW2376" s="187">
        <v>-13.567945728217087</v>
      </c>
      <c r="AX2376" s="188">
        <v>8.9600000000000009</v>
      </c>
      <c r="AY2376" s="187">
        <v>85.122553676610309</v>
      </c>
      <c r="AZ2376" s="188">
        <v>35.840000000000003</v>
      </c>
      <c r="BA2376" s="187">
        <v>429.22155688622763</v>
      </c>
      <c r="BB2376" s="188">
        <v>0</v>
      </c>
      <c r="BC2376" s="187">
        <v>0</v>
      </c>
      <c r="BD2376" s="75"/>
      <c r="BE2376" s="75"/>
      <c r="BF2376" s="55"/>
      <c r="BH2376" s="74"/>
      <c r="BI2376" s="194"/>
      <c r="BJ2376" s="74"/>
    </row>
    <row r="2377" spans="1:62" s="77" customFormat="1" ht="11.25" customHeight="1" x14ac:dyDescent="0.3">
      <c r="A2377" s="184" t="s">
        <v>2917</v>
      </c>
      <c r="B2377" s="185">
        <v>0</v>
      </c>
      <c r="C2377" s="916">
        <v>67143</v>
      </c>
      <c r="D2377" s="284">
        <v>1E-4</v>
      </c>
      <c r="E2377" s="91">
        <v>0</v>
      </c>
      <c r="F2377" s="188">
        <v>0</v>
      </c>
      <c r="G2377" s="186">
        <v>0</v>
      </c>
      <c r="H2377" s="186">
        <v>0</v>
      </c>
      <c r="I2377" s="187">
        <v>0</v>
      </c>
      <c r="J2377" s="188">
        <v>0</v>
      </c>
      <c r="K2377" s="186">
        <v>0</v>
      </c>
      <c r="L2377" s="186">
        <v>0</v>
      </c>
      <c r="M2377" s="187">
        <v>0</v>
      </c>
      <c r="N2377" s="189">
        <v>0.53300000000000003</v>
      </c>
      <c r="O2377" s="189">
        <v>0</v>
      </c>
      <c r="P2377" s="189">
        <v>0.53300000000000003</v>
      </c>
      <c r="Q2377" s="189">
        <v>0</v>
      </c>
      <c r="R2377" s="453">
        <v>0</v>
      </c>
      <c r="S2377" s="453">
        <v>1E-4</v>
      </c>
      <c r="T2377" s="188">
        <v>0</v>
      </c>
      <c r="U2377" s="187">
        <v>0</v>
      </c>
      <c r="V2377" s="189">
        <v>0</v>
      </c>
      <c r="W2377" s="189">
        <v>0</v>
      </c>
      <c r="X2377" s="189">
        <v>0</v>
      </c>
      <c r="Y2377" s="188">
        <v>0</v>
      </c>
      <c r="Z2377" s="186">
        <v>0</v>
      </c>
      <c r="AA2377" s="186">
        <v>0</v>
      </c>
      <c r="AB2377" s="186">
        <v>0</v>
      </c>
      <c r="AC2377" s="187">
        <v>0</v>
      </c>
      <c r="AD2377" s="189">
        <v>0</v>
      </c>
      <c r="AE2377" s="189">
        <v>0</v>
      </c>
      <c r="AF2377" s="189">
        <v>0</v>
      </c>
      <c r="AG2377" s="189">
        <v>0</v>
      </c>
      <c r="AH2377" s="191">
        <v>0</v>
      </c>
      <c r="AI2377" s="476">
        <v>0</v>
      </c>
      <c r="AJ2377" s="192">
        <v>7506425615131</v>
      </c>
      <c r="AK2377" s="192" t="s">
        <v>475</v>
      </c>
      <c r="AL2377" s="90"/>
      <c r="AM2377" s="75">
        <v>67143</v>
      </c>
      <c r="AN2377" s="73"/>
      <c r="AO2377" s="188">
        <v>0</v>
      </c>
      <c r="AP2377" s="188">
        <v>0</v>
      </c>
      <c r="AQ2377" s="187">
        <v>0</v>
      </c>
      <c r="AR2377" s="188">
        <v>0</v>
      </c>
      <c r="AS2377" s="187">
        <v>0</v>
      </c>
      <c r="AT2377" s="188">
        <v>0</v>
      </c>
      <c r="AU2377" s="187">
        <v>0</v>
      </c>
      <c r="AV2377" s="188">
        <v>0</v>
      </c>
      <c r="AW2377" s="187">
        <v>0</v>
      </c>
      <c r="AX2377" s="188">
        <v>0</v>
      </c>
      <c r="AY2377" s="187">
        <v>0</v>
      </c>
      <c r="AZ2377" s="188">
        <v>0</v>
      </c>
      <c r="BA2377" s="187">
        <v>0</v>
      </c>
      <c r="BB2377" s="188">
        <v>0</v>
      </c>
      <c r="BC2377" s="187">
        <v>0</v>
      </c>
      <c r="BD2377" s="75"/>
      <c r="BE2377" s="75"/>
      <c r="BF2377" s="55"/>
      <c r="BH2377" s="74"/>
      <c r="BI2377" s="194"/>
      <c r="BJ2377" s="74"/>
    </row>
    <row r="2378" spans="1:62" s="77" customFormat="1" ht="11.25" customHeight="1" x14ac:dyDescent="0.3">
      <c r="A2378" s="344" t="s">
        <v>2918</v>
      </c>
      <c r="B2378" s="345">
        <v>0</v>
      </c>
      <c r="C2378" s="919">
        <v>70857</v>
      </c>
      <c r="D2378" s="389">
        <v>1E-4</v>
      </c>
      <c r="E2378" s="347">
        <v>0</v>
      </c>
      <c r="F2378" s="350">
        <v>0</v>
      </c>
      <c r="G2378" s="348">
        <v>0</v>
      </c>
      <c r="H2378" s="348">
        <v>0</v>
      </c>
      <c r="I2378" s="349">
        <v>0</v>
      </c>
      <c r="J2378" s="350">
        <v>0</v>
      </c>
      <c r="K2378" s="348">
        <v>0</v>
      </c>
      <c r="L2378" s="348">
        <v>0</v>
      </c>
      <c r="M2378" s="348">
        <v>0</v>
      </c>
      <c r="N2378" s="351">
        <v>0</v>
      </c>
      <c r="O2378" s="351">
        <v>0</v>
      </c>
      <c r="P2378" s="351">
        <v>0</v>
      </c>
      <c r="Q2378" s="351">
        <v>0</v>
      </c>
      <c r="R2378" s="453">
        <v>0</v>
      </c>
      <c r="S2378" s="453">
        <v>1E-4</v>
      </c>
      <c r="T2378" s="350">
        <v>0</v>
      </c>
      <c r="U2378" s="349">
        <v>0</v>
      </c>
      <c r="V2378" s="351">
        <v>0</v>
      </c>
      <c r="W2378" s="351">
        <v>0</v>
      </c>
      <c r="X2378" s="350">
        <v>0</v>
      </c>
      <c r="Y2378" s="350">
        <v>0</v>
      </c>
      <c r="Z2378" s="348">
        <v>0</v>
      </c>
      <c r="AA2378" s="348">
        <v>0</v>
      </c>
      <c r="AB2378" s="348">
        <v>0</v>
      </c>
      <c r="AC2378" s="349">
        <v>0</v>
      </c>
      <c r="AD2378" s="350">
        <v>0</v>
      </c>
      <c r="AE2378" s="351">
        <v>0</v>
      </c>
      <c r="AF2378" s="351">
        <v>0</v>
      </c>
      <c r="AG2378" s="351">
        <v>0</v>
      </c>
      <c r="AH2378" s="352">
        <v>0</v>
      </c>
      <c r="AI2378" s="476">
        <v>0</v>
      </c>
      <c r="AJ2378" s="192">
        <v>7506425615155</v>
      </c>
      <c r="AK2378" s="192" t="s">
        <v>475</v>
      </c>
      <c r="AL2378" s="90"/>
      <c r="AM2378" s="75">
        <v>70857</v>
      </c>
      <c r="AN2378" s="73"/>
      <c r="AO2378" s="188">
        <v>0</v>
      </c>
      <c r="AP2378" s="188">
        <v>0</v>
      </c>
      <c r="AQ2378" s="187">
        <v>0</v>
      </c>
      <c r="AR2378" s="188">
        <v>0</v>
      </c>
      <c r="AS2378" s="187">
        <v>0</v>
      </c>
      <c r="AT2378" s="188">
        <v>0</v>
      </c>
      <c r="AU2378" s="187">
        <v>0</v>
      </c>
      <c r="AV2378" s="188">
        <v>0</v>
      </c>
      <c r="AW2378" s="187">
        <v>0</v>
      </c>
      <c r="AX2378" s="188">
        <v>0</v>
      </c>
      <c r="AY2378" s="187">
        <v>0</v>
      </c>
      <c r="AZ2378" s="188">
        <v>0</v>
      </c>
      <c r="BA2378" s="187">
        <v>0</v>
      </c>
      <c r="BB2378" s="188">
        <v>0</v>
      </c>
      <c r="BC2378" s="187">
        <v>0</v>
      </c>
      <c r="BD2378" s="75"/>
      <c r="BE2378" s="75"/>
      <c r="BF2378" s="55"/>
      <c r="BH2378" s="74"/>
      <c r="BI2378" s="194"/>
      <c r="BJ2378" s="74"/>
    </row>
    <row r="2379" spans="1:62" s="77" customFormat="1" ht="11.25" customHeight="1" x14ac:dyDescent="0.3">
      <c r="A2379" s="184" t="s">
        <v>2919</v>
      </c>
      <c r="B2379" s="185">
        <v>0</v>
      </c>
      <c r="C2379" s="916">
        <v>70970</v>
      </c>
      <c r="D2379" s="284">
        <v>58.24</v>
      </c>
      <c r="E2379" s="91">
        <v>166.76529540899114</v>
      </c>
      <c r="F2379" s="188">
        <v>0</v>
      </c>
      <c r="G2379" s="186">
        <v>0</v>
      </c>
      <c r="H2379" s="186">
        <v>0</v>
      </c>
      <c r="I2379" s="187">
        <v>0</v>
      </c>
      <c r="J2379" s="188">
        <v>5.93</v>
      </c>
      <c r="K2379" s="186">
        <v>10.477</v>
      </c>
      <c r="L2379" s="186">
        <v>0</v>
      </c>
      <c r="M2379" s="187">
        <v>0</v>
      </c>
      <c r="N2379" s="189">
        <v>0</v>
      </c>
      <c r="O2379" s="189">
        <v>0</v>
      </c>
      <c r="P2379" s="189">
        <v>0</v>
      </c>
      <c r="Q2379" s="189">
        <v>0</v>
      </c>
      <c r="R2379" s="453">
        <v>294.63743676222595</v>
      </c>
      <c r="S2379" s="453">
        <v>58.24</v>
      </c>
      <c r="T2379" s="188">
        <v>58.24</v>
      </c>
      <c r="U2379" s="187">
        <v>166.76529540899114</v>
      </c>
      <c r="V2379" s="189">
        <v>0</v>
      </c>
      <c r="W2379" s="189">
        <v>0</v>
      </c>
      <c r="X2379" s="189">
        <v>58.24</v>
      </c>
      <c r="Y2379" s="188">
        <v>0</v>
      </c>
      <c r="Z2379" s="186">
        <v>0</v>
      </c>
      <c r="AA2379" s="186">
        <v>0</v>
      </c>
      <c r="AB2379" s="186">
        <v>0</v>
      </c>
      <c r="AC2379" s="187">
        <v>0</v>
      </c>
      <c r="AD2379" s="189">
        <v>0</v>
      </c>
      <c r="AE2379" s="189">
        <v>0</v>
      </c>
      <c r="AF2379" s="189">
        <v>0</v>
      </c>
      <c r="AG2379" s="189">
        <v>0</v>
      </c>
      <c r="AH2379" s="191">
        <v>0</v>
      </c>
      <c r="AI2379" s="476">
        <v>4.1050000000000004</v>
      </c>
      <c r="AJ2379" s="192">
        <v>7506425615155</v>
      </c>
      <c r="AK2379" s="192" t="s">
        <v>475</v>
      </c>
      <c r="AL2379" s="90"/>
      <c r="AM2379" s="75">
        <v>70970</v>
      </c>
      <c r="AN2379" s="73"/>
      <c r="AO2379" s="188">
        <v>0</v>
      </c>
      <c r="AP2379" s="188">
        <v>0</v>
      </c>
      <c r="AQ2379" s="187">
        <v>0</v>
      </c>
      <c r="AR2379" s="188">
        <v>0</v>
      </c>
      <c r="AS2379" s="187">
        <v>0</v>
      </c>
      <c r="AT2379" s="188">
        <v>0</v>
      </c>
      <c r="AU2379" s="187">
        <v>0</v>
      </c>
      <c r="AV2379" s="188">
        <v>0</v>
      </c>
      <c r="AW2379" s="187">
        <v>0</v>
      </c>
      <c r="AX2379" s="188">
        <v>0</v>
      </c>
      <c r="AY2379" s="187">
        <v>0</v>
      </c>
      <c r="AZ2379" s="188">
        <v>0</v>
      </c>
      <c r="BA2379" s="187">
        <v>0</v>
      </c>
      <c r="BB2379" s="188">
        <v>0</v>
      </c>
      <c r="BC2379" s="187">
        <v>0</v>
      </c>
      <c r="BD2379" s="75"/>
      <c r="BE2379" s="75"/>
      <c r="BF2379" s="55"/>
      <c r="BH2379" s="74"/>
      <c r="BI2379" s="194"/>
      <c r="BJ2379" s="74"/>
    </row>
    <row r="2380" spans="1:62" s="77" customFormat="1" ht="11.25" customHeight="1" x14ac:dyDescent="0.3">
      <c r="A2380" s="184" t="s">
        <v>506</v>
      </c>
      <c r="B2380" s="185">
        <v>0</v>
      </c>
      <c r="C2380" s="916">
        <v>67144</v>
      </c>
      <c r="D2380" s="284">
        <v>1E-4</v>
      </c>
      <c r="E2380" s="91">
        <v>0</v>
      </c>
      <c r="F2380" s="188">
        <v>0</v>
      </c>
      <c r="G2380" s="186">
        <v>0</v>
      </c>
      <c r="H2380" s="186">
        <v>0</v>
      </c>
      <c r="I2380" s="187">
        <v>0</v>
      </c>
      <c r="J2380" s="188">
        <v>0</v>
      </c>
      <c r="K2380" s="186">
        <v>0</v>
      </c>
      <c r="L2380" s="186">
        <v>0</v>
      </c>
      <c r="M2380" s="187">
        <v>0</v>
      </c>
      <c r="N2380" s="189">
        <v>0</v>
      </c>
      <c r="O2380" s="189">
        <v>0</v>
      </c>
      <c r="P2380" s="189">
        <v>0</v>
      </c>
      <c r="Q2380" s="189">
        <v>0</v>
      </c>
      <c r="R2380" s="453">
        <v>0</v>
      </c>
      <c r="S2380" s="453">
        <v>1E-4</v>
      </c>
      <c r="T2380" s="188">
        <v>0</v>
      </c>
      <c r="U2380" s="187">
        <v>0</v>
      </c>
      <c r="V2380" s="189">
        <v>0</v>
      </c>
      <c r="W2380" s="189">
        <v>0</v>
      </c>
      <c r="X2380" s="189">
        <v>0</v>
      </c>
      <c r="Y2380" s="188">
        <v>0</v>
      </c>
      <c r="Z2380" s="186">
        <v>0</v>
      </c>
      <c r="AA2380" s="186">
        <v>0</v>
      </c>
      <c r="AB2380" s="186">
        <v>0</v>
      </c>
      <c r="AC2380" s="187">
        <v>0</v>
      </c>
      <c r="AD2380" s="189">
        <v>0</v>
      </c>
      <c r="AE2380" s="189">
        <v>0</v>
      </c>
      <c r="AF2380" s="189">
        <v>0</v>
      </c>
      <c r="AG2380" s="189">
        <v>0</v>
      </c>
      <c r="AH2380" s="191">
        <v>0</v>
      </c>
      <c r="AI2380" s="476">
        <v>0</v>
      </c>
      <c r="AJ2380" s="192">
        <v>7506425615155</v>
      </c>
      <c r="AK2380" s="192" t="s">
        <v>475</v>
      </c>
      <c r="AL2380" s="90"/>
      <c r="AM2380" s="75">
        <v>67144</v>
      </c>
      <c r="AN2380" s="73"/>
      <c r="AO2380" s="188">
        <v>0</v>
      </c>
      <c r="AP2380" s="188">
        <v>0</v>
      </c>
      <c r="AQ2380" s="187">
        <v>0</v>
      </c>
      <c r="AR2380" s="188">
        <v>0</v>
      </c>
      <c r="AS2380" s="187">
        <v>0</v>
      </c>
      <c r="AT2380" s="188">
        <v>0</v>
      </c>
      <c r="AU2380" s="187">
        <v>0</v>
      </c>
      <c r="AV2380" s="188">
        <v>0</v>
      </c>
      <c r="AW2380" s="187">
        <v>0</v>
      </c>
      <c r="AX2380" s="188">
        <v>0</v>
      </c>
      <c r="AY2380" s="187">
        <v>0</v>
      </c>
      <c r="AZ2380" s="188">
        <v>0</v>
      </c>
      <c r="BA2380" s="187">
        <v>0</v>
      </c>
      <c r="BB2380" s="188">
        <v>0</v>
      </c>
      <c r="BC2380" s="187">
        <v>0</v>
      </c>
      <c r="BD2380" s="75"/>
      <c r="BE2380" s="75"/>
      <c r="BF2380" s="55"/>
      <c r="BH2380" s="74"/>
      <c r="BI2380" s="194"/>
      <c r="BJ2380" s="74"/>
    </row>
    <row r="2381" spans="1:62" s="77" customFormat="1" ht="11.25" customHeight="1" x14ac:dyDescent="0.3">
      <c r="A2381" s="344" t="s">
        <v>2920</v>
      </c>
      <c r="B2381" s="345">
        <v>0</v>
      </c>
      <c r="C2381" s="924">
        <v>70858</v>
      </c>
      <c r="D2381" s="389">
        <v>6.4</v>
      </c>
      <c r="E2381" s="347">
        <v>0</v>
      </c>
      <c r="F2381" s="348">
        <v>0</v>
      </c>
      <c r="G2381" s="348">
        <v>0</v>
      </c>
      <c r="H2381" s="348">
        <v>0</v>
      </c>
      <c r="I2381" s="349">
        <v>0</v>
      </c>
      <c r="J2381" s="348">
        <v>0</v>
      </c>
      <c r="K2381" s="348">
        <v>0</v>
      </c>
      <c r="L2381" s="348">
        <v>0</v>
      </c>
      <c r="M2381" s="348">
        <v>0</v>
      </c>
      <c r="N2381" s="350">
        <v>0</v>
      </c>
      <c r="O2381" s="351">
        <v>0</v>
      </c>
      <c r="P2381" s="348">
        <v>0</v>
      </c>
      <c r="Q2381" s="351">
        <v>0</v>
      </c>
      <c r="R2381" s="351">
        <v>0</v>
      </c>
      <c r="S2381" s="351">
        <v>6.4</v>
      </c>
      <c r="T2381" s="350">
        <v>6.4</v>
      </c>
      <c r="U2381" s="349">
        <v>0</v>
      </c>
      <c r="V2381" s="351">
        <v>0</v>
      </c>
      <c r="W2381" s="351">
        <v>0</v>
      </c>
      <c r="X2381" s="350">
        <v>6.4</v>
      </c>
      <c r="Y2381" s="350">
        <v>0</v>
      </c>
      <c r="Z2381" s="348">
        <v>0</v>
      </c>
      <c r="AA2381" s="348">
        <v>0</v>
      </c>
      <c r="AB2381" s="348">
        <v>0</v>
      </c>
      <c r="AC2381" s="348">
        <v>0</v>
      </c>
      <c r="AD2381" s="350">
        <v>0</v>
      </c>
      <c r="AE2381" s="351">
        <v>0</v>
      </c>
      <c r="AF2381" s="351">
        <v>0</v>
      </c>
      <c r="AG2381" s="351">
        <v>0</v>
      </c>
      <c r="AH2381" s="352">
        <v>0</v>
      </c>
      <c r="AI2381" s="476">
        <v>0</v>
      </c>
      <c r="AJ2381" s="192">
        <v>7506425615179</v>
      </c>
      <c r="AK2381" s="192" t="s">
        <v>475</v>
      </c>
      <c r="AL2381" s="90"/>
      <c r="AM2381" s="75">
        <v>70858</v>
      </c>
      <c r="AN2381" s="73"/>
      <c r="AO2381" s="188">
        <v>0</v>
      </c>
      <c r="AP2381" s="188">
        <v>0</v>
      </c>
      <c r="AQ2381" s="187">
        <v>0</v>
      </c>
      <c r="AR2381" s="188">
        <v>0</v>
      </c>
      <c r="AS2381" s="187">
        <v>0</v>
      </c>
      <c r="AT2381" s="188">
        <v>0</v>
      </c>
      <c r="AU2381" s="187">
        <v>0</v>
      </c>
      <c r="AV2381" s="188">
        <v>0</v>
      </c>
      <c r="AW2381" s="187">
        <v>0</v>
      </c>
      <c r="AX2381" s="188">
        <v>0</v>
      </c>
      <c r="AY2381" s="187">
        <v>0</v>
      </c>
      <c r="AZ2381" s="188">
        <v>0</v>
      </c>
      <c r="BA2381" s="187">
        <v>0</v>
      </c>
      <c r="BB2381" s="188">
        <v>0</v>
      </c>
      <c r="BC2381" s="187">
        <v>0</v>
      </c>
      <c r="BD2381" s="75"/>
      <c r="BE2381" s="75"/>
      <c r="BF2381" s="55"/>
      <c r="BH2381" s="74"/>
      <c r="BI2381" s="194"/>
      <c r="BJ2381" s="74"/>
    </row>
    <row r="2382" spans="1:62" s="77" customFormat="1" ht="11.25" customHeight="1" x14ac:dyDescent="0.3">
      <c r="A2382" s="333" t="s">
        <v>507</v>
      </c>
      <c r="B2382" s="334">
        <v>0</v>
      </c>
      <c r="C2382" s="923">
        <v>67145</v>
      </c>
      <c r="D2382" s="390">
        <v>2.1320000000000001</v>
      </c>
      <c r="E2382" s="336">
        <v>0</v>
      </c>
      <c r="F2382" s="338">
        <v>0</v>
      </c>
      <c r="G2382" s="338">
        <v>0</v>
      </c>
      <c r="H2382" s="338">
        <v>0</v>
      </c>
      <c r="I2382" s="339">
        <v>0</v>
      </c>
      <c r="J2382" s="338">
        <v>0</v>
      </c>
      <c r="K2382" s="338">
        <v>0</v>
      </c>
      <c r="L2382" s="338">
        <v>0</v>
      </c>
      <c r="M2382" s="338">
        <v>0</v>
      </c>
      <c r="N2382" s="337">
        <v>0</v>
      </c>
      <c r="O2382" s="340">
        <v>0</v>
      </c>
      <c r="P2382" s="338">
        <v>0</v>
      </c>
      <c r="Q2382" s="340">
        <v>0</v>
      </c>
      <c r="R2382" s="340">
        <v>0</v>
      </c>
      <c r="S2382" s="340">
        <v>2.1320000000000001</v>
      </c>
      <c r="T2382" s="337">
        <v>2.1320000000000001</v>
      </c>
      <c r="U2382" s="339">
        <v>0</v>
      </c>
      <c r="V2382" s="340">
        <v>0</v>
      </c>
      <c r="W2382" s="340">
        <v>0</v>
      </c>
      <c r="X2382" s="337">
        <v>2.1320000000000001</v>
      </c>
      <c r="Y2382" s="337">
        <v>0</v>
      </c>
      <c r="Z2382" s="338">
        <v>0</v>
      </c>
      <c r="AA2382" s="338">
        <v>0</v>
      </c>
      <c r="AB2382" s="338">
        <v>0</v>
      </c>
      <c r="AC2382" s="338">
        <v>0</v>
      </c>
      <c r="AD2382" s="337">
        <v>0</v>
      </c>
      <c r="AE2382" s="340">
        <v>0</v>
      </c>
      <c r="AF2382" s="340">
        <v>0</v>
      </c>
      <c r="AG2382" s="340">
        <v>0</v>
      </c>
      <c r="AH2382" s="341">
        <v>0</v>
      </c>
      <c r="AI2382" s="476">
        <v>0</v>
      </c>
      <c r="AJ2382" s="192">
        <v>7506425615179</v>
      </c>
      <c r="AK2382" s="192" t="s">
        <v>475</v>
      </c>
      <c r="AL2382" s="90"/>
      <c r="AM2382" s="75">
        <v>67145</v>
      </c>
      <c r="AN2382" s="73"/>
      <c r="AO2382" s="188">
        <v>0</v>
      </c>
      <c r="AP2382" s="188">
        <v>0</v>
      </c>
      <c r="AQ2382" s="187">
        <v>0</v>
      </c>
      <c r="AR2382" s="188">
        <v>0</v>
      </c>
      <c r="AS2382" s="187">
        <v>0</v>
      </c>
      <c r="AT2382" s="188">
        <v>0</v>
      </c>
      <c r="AU2382" s="187">
        <v>0</v>
      </c>
      <c r="AV2382" s="188">
        <v>0</v>
      </c>
      <c r="AW2382" s="187">
        <v>0</v>
      </c>
      <c r="AX2382" s="188">
        <v>0</v>
      </c>
      <c r="AY2382" s="187">
        <v>0</v>
      </c>
      <c r="AZ2382" s="188">
        <v>0</v>
      </c>
      <c r="BA2382" s="187">
        <v>0</v>
      </c>
      <c r="BB2382" s="188">
        <v>0</v>
      </c>
      <c r="BC2382" s="187">
        <v>0</v>
      </c>
      <c r="BD2382" s="75"/>
      <c r="BE2382" s="75"/>
      <c r="BF2382" s="55"/>
      <c r="BH2382" s="74"/>
      <c r="BI2382" s="194"/>
      <c r="BJ2382" s="74"/>
    </row>
    <row r="2383" spans="1:62" s="77" customFormat="1" ht="11.25" customHeight="1" x14ac:dyDescent="0.3">
      <c r="A2383" s="344" t="s">
        <v>2921</v>
      </c>
      <c r="B2383" s="345">
        <v>0</v>
      </c>
      <c r="C2383" s="924">
        <v>70859</v>
      </c>
      <c r="D2383" s="389">
        <v>1E-4</v>
      </c>
      <c r="E2383" s="347">
        <v>0</v>
      </c>
      <c r="F2383" s="348">
        <v>0</v>
      </c>
      <c r="G2383" s="348">
        <v>0</v>
      </c>
      <c r="H2383" s="348">
        <v>0</v>
      </c>
      <c r="I2383" s="349">
        <v>0</v>
      </c>
      <c r="J2383" s="348">
        <v>0</v>
      </c>
      <c r="K2383" s="348">
        <v>0</v>
      </c>
      <c r="L2383" s="348">
        <v>0</v>
      </c>
      <c r="M2383" s="348">
        <v>0</v>
      </c>
      <c r="N2383" s="350">
        <v>0</v>
      </c>
      <c r="O2383" s="351">
        <v>0</v>
      </c>
      <c r="P2383" s="348">
        <v>0</v>
      </c>
      <c r="Q2383" s="351">
        <v>0</v>
      </c>
      <c r="R2383" s="351">
        <v>0</v>
      </c>
      <c r="S2383" s="351">
        <v>1E-4</v>
      </c>
      <c r="T2383" s="350">
        <v>0</v>
      </c>
      <c r="U2383" s="349">
        <v>0</v>
      </c>
      <c r="V2383" s="351">
        <v>0</v>
      </c>
      <c r="W2383" s="351">
        <v>0</v>
      </c>
      <c r="X2383" s="350">
        <v>0</v>
      </c>
      <c r="Y2383" s="350">
        <v>0</v>
      </c>
      <c r="Z2383" s="348">
        <v>0</v>
      </c>
      <c r="AA2383" s="348">
        <v>0</v>
      </c>
      <c r="AB2383" s="348">
        <v>0</v>
      </c>
      <c r="AC2383" s="348">
        <v>0</v>
      </c>
      <c r="AD2383" s="350">
        <v>0</v>
      </c>
      <c r="AE2383" s="351">
        <v>0</v>
      </c>
      <c r="AF2383" s="351">
        <v>0</v>
      </c>
      <c r="AG2383" s="351">
        <v>0</v>
      </c>
      <c r="AH2383" s="352">
        <v>0</v>
      </c>
      <c r="AI2383" s="476">
        <v>0</v>
      </c>
      <c r="AJ2383" s="192">
        <v>7506425615193</v>
      </c>
      <c r="AK2383" s="192" t="s">
        <v>475</v>
      </c>
      <c r="AL2383" s="90"/>
      <c r="AM2383" s="75">
        <v>70859</v>
      </c>
      <c r="AN2383" s="73"/>
      <c r="AO2383" s="188">
        <v>0</v>
      </c>
      <c r="AP2383" s="188">
        <v>0</v>
      </c>
      <c r="AQ2383" s="187">
        <v>0</v>
      </c>
      <c r="AR2383" s="188">
        <v>0</v>
      </c>
      <c r="AS2383" s="187">
        <v>0</v>
      </c>
      <c r="AT2383" s="188">
        <v>0</v>
      </c>
      <c r="AU2383" s="187">
        <v>0</v>
      </c>
      <c r="AV2383" s="188">
        <v>0</v>
      </c>
      <c r="AW2383" s="187">
        <v>0</v>
      </c>
      <c r="AX2383" s="188">
        <v>0</v>
      </c>
      <c r="AY2383" s="187">
        <v>0</v>
      </c>
      <c r="AZ2383" s="188">
        <v>0</v>
      </c>
      <c r="BA2383" s="187">
        <v>0</v>
      </c>
      <c r="BB2383" s="188">
        <v>0</v>
      </c>
      <c r="BC2383" s="187">
        <v>0</v>
      </c>
      <c r="BD2383" s="75"/>
      <c r="BE2383" s="75"/>
      <c r="BF2383" s="55"/>
      <c r="BH2383" s="74"/>
      <c r="BI2383" s="194"/>
      <c r="BJ2383" s="74"/>
    </row>
    <row r="2384" spans="1:62" s="77" customFormat="1" ht="11.25" customHeight="1" x14ac:dyDescent="0.3">
      <c r="A2384" s="333" t="s">
        <v>508</v>
      </c>
      <c r="B2384" s="334">
        <v>0</v>
      </c>
      <c r="C2384" s="923">
        <v>67146</v>
      </c>
      <c r="D2384" s="390">
        <v>1E-4</v>
      </c>
      <c r="E2384" s="336">
        <v>0</v>
      </c>
      <c r="F2384" s="338">
        <v>0</v>
      </c>
      <c r="G2384" s="338">
        <v>0</v>
      </c>
      <c r="H2384" s="338">
        <v>0</v>
      </c>
      <c r="I2384" s="339">
        <v>0</v>
      </c>
      <c r="J2384" s="338">
        <v>0</v>
      </c>
      <c r="K2384" s="338">
        <v>0</v>
      </c>
      <c r="L2384" s="338">
        <v>0</v>
      </c>
      <c r="M2384" s="338">
        <v>0</v>
      </c>
      <c r="N2384" s="337">
        <v>0</v>
      </c>
      <c r="O2384" s="340">
        <v>0</v>
      </c>
      <c r="P2384" s="338">
        <v>0</v>
      </c>
      <c r="Q2384" s="340">
        <v>0</v>
      </c>
      <c r="R2384" s="340">
        <v>0</v>
      </c>
      <c r="S2384" s="340">
        <v>1E-4</v>
      </c>
      <c r="T2384" s="337">
        <v>0</v>
      </c>
      <c r="U2384" s="339">
        <v>0</v>
      </c>
      <c r="V2384" s="340">
        <v>0</v>
      </c>
      <c r="W2384" s="340">
        <v>0</v>
      </c>
      <c r="X2384" s="337">
        <v>0</v>
      </c>
      <c r="Y2384" s="337">
        <v>0</v>
      </c>
      <c r="Z2384" s="338">
        <v>0</v>
      </c>
      <c r="AA2384" s="338">
        <v>0</v>
      </c>
      <c r="AB2384" s="338">
        <v>0</v>
      </c>
      <c r="AC2384" s="338">
        <v>0</v>
      </c>
      <c r="AD2384" s="337">
        <v>0</v>
      </c>
      <c r="AE2384" s="340">
        <v>0</v>
      </c>
      <c r="AF2384" s="340">
        <v>0</v>
      </c>
      <c r="AG2384" s="340">
        <v>0</v>
      </c>
      <c r="AH2384" s="341">
        <v>0</v>
      </c>
      <c r="AI2384" s="476">
        <v>0</v>
      </c>
      <c r="AJ2384" s="192">
        <v>7506425615193</v>
      </c>
      <c r="AK2384" s="192" t="s">
        <v>475</v>
      </c>
      <c r="AL2384" s="90"/>
      <c r="AM2384" s="75">
        <v>67146</v>
      </c>
      <c r="AN2384" s="73"/>
      <c r="AO2384" s="188">
        <v>0</v>
      </c>
      <c r="AP2384" s="188">
        <v>0</v>
      </c>
      <c r="AQ2384" s="187">
        <v>0</v>
      </c>
      <c r="AR2384" s="188">
        <v>0</v>
      </c>
      <c r="AS2384" s="187">
        <v>0</v>
      </c>
      <c r="AT2384" s="188">
        <v>0</v>
      </c>
      <c r="AU2384" s="187">
        <v>0</v>
      </c>
      <c r="AV2384" s="188">
        <v>0</v>
      </c>
      <c r="AW2384" s="187">
        <v>0</v>
      </c>
      <c r="AX2384" s="188">
        <v>0</v>
      </c>
      <c r="AY2384" s="187">
        <v>0</v>
      </c>
      <c r="AZ2384" s="188">
        <v>0</v>
      </c>
      <c r="BA2384" s="187">
        <v>0</v>
      </c>
      <c r="BB2384" s="188">
        <v>0</v>
      </c>
      <c r="BC2384" s="187">
        <v>0</v>
      </c>
      <c r="BD2384" s="75"/>
      <c r="BE2384" s="75"/>
      <c r="BF2384" s="55"/>
      <c r="BH2384" s="74"/>
      <c r="BI2384" s="194"/>
      <c r="BJ2384" s="74"/>
    </row>
    <row r="2385" spans="1:62" s="77" customFormat="1" ht="11.25" customHeight="1" x14ac:dyDescent="0.3">
      <c r="A2385" s="344" t="s">
        <v>2922</v>
      </c>
      <c r="B2385" s="345">
        <v>0</v>
      </c>
      <c r="C2385" s="924">
        <v>70860</v>
      </c>
      <c r="D2385" s="389">
        <v>3.2</v>
      </c>
      <c r="E2385" s="347">
        <v>16.042780748663102</v>
      </c>
      <c r="F2385" s="348">
        <v>0</v>
      </c>
      <c r="G2385" s="348">
        <v>0</v>
      </c>
      <c r="H2385" s="348">
        <v>0</v>
      </c>
      <c r="I2385" s="349">
        <v>0</v>
      </c>
      <c r="J2385" s="348">
        <v>5.93</v>
      </c>
      <c r="K2385" s="348">
        <v>5.984</v>
      </c>
      <c r="L2385" s="348">
        <v>0</v>
      </c>
      <c r="M2385" s="348">
        <v>0</v>
      </c>
      <c r="N2385" s="350">
        <v>0</v>
      </c>
      <c r="O2385" s="351">
        <v>0</v>
      </c>
      <c r="P2385" s="348">
        <v>0</v>
      </c>
      <c r="Q2385" s="351">
        <v>0</v>
      </c>
      <c r="R2385" s="351">
        <v>16.188870151770661</v>
      </c>
      <c r="S2385" s="351">
        <v>3.2</v>
      </c>
      <c r="T2385" s="350">
        <v>3.2</v>
      </c>
      <c r="U2385" s="349">
        <v>16.042780748663102</v>
      </c>
      <c r="V2385" s="351">
        <v>0</v>
      </c>
      <c r="W2385" s="351">
        <v>0</v>
      </c>
      <c r="X2385" s="350">
        <v>3.2</v>
      </c>
      <c r="Y2385" s="350">
        <v>0</v>
      </c>
      <c r="Z2385" s="348">
        <v>0</v>
      </c>
      <c r="AA2385" s="348">
        <v>0</v>
      </c>
      <c r="AB2385" s="348">
        <v>0</v>
      </c>
      <c r="AC2385" s="348">
        <v>0</v>
      </c>
      <c r="AD2385" s="350">
        <v>0</v>
      </c>
      <c r="AE2385" s="351">
        <v>0</v>
      </c>
      <c r="AF2385" s="351">
        <v>0</v>
      </c>
      <c r="AG2385" s="351">
        <v>0</v>
      </c>
      <c r="AH2385" s="352">
        <v>0</v>
      </c>
      <c r="AI2385" s="476">
        <v>4.1050000000000004</v>
      </c>
      <c r="AJ2385" s="192">
        <v>7506425615216</v>
      </c>
      <c r="AK2385" s="192" t="s">
        <v>475</v>
      </c>
      <c r="AL2385" s="90"/>
      <c r="AM2385" s="75">
        <v>70860</v>
      </c>
      <c r="AN2385" s="73"/>
      <c r="AO2385" s="188">
        <v>-0.64</v>
      </c>
      <c r="AP2385" s="188">
        <v>0</v>
      </c>
      <c r="AQ2385" s="187">
        <v>0</v>
      </c>
      <c r="AR2385" s="188">
        <v>-1.92</v>
      </c>
      <c r="AS2385" s="187">
        <v>-8.1806561567959104</v>
      </c>
      <c r="AT2385" s="188">
        <v>0</v>
      </c>
      <c r="AU2385" s="187">
        <v>0</v>
      </c>
      <c r="AV2385" s="188">
        <v>7.68</v>
      </c>
      <c r="AW2385" s="187">
        <v>182.55288804373663</v>
      </c>
      <c r="AX2385" s="188">
        <v>0.64</v>
      </c>
      <c r="AY2385" s="187">
        <v>13.634426927993184</v>
      </c>
      <c r="AZ2385" s="188">
        <v>9.6</v>
      </c>
      <c r="BA2385" s="187">
        <v>257.78732545649837</v>
      </c>
      <c r="BB2385" s="188">
        <v>1.28</v>
      </c>
      <c r="BC2385" s="187">
        <v>88.581314878892741</v>
      </c>
      <c r="BD2385" s="75"/>
      <c r="BE2385" s="75"/>
      <c r="BF2385" s="55"/>
      <c r="BH2385" s="74"/>
      <c r="BI2385" s="194"/>
      <c r="BJ2385" s="74"/>
    </row>
    <row r="2386" spans="1:62" s="77" customFormat="1" ht="11.25" customHeight="1" x14ac:dyDescent="0.3">
      <c r="A2386" s="333" t="s">
        <v>509</v>
      </c>
      <c r="B2386" s="334">
        <v>0</v>
      </c>
      <c r="C2386" s="923">
        <v>67147</v>
      </c>
      <c r="D2386" s="390">
        <v>5.33</v>
      </c>
      <c r="E2386" s="336">
        <v>0</v>
      </c>
      <c r="F2386" s="338">
        <v>0</v>
      </c>
      <c r="G2386" s="338">
        <v>0</v>
      </c>
      <c r="H2386" s="338">
        <v>0</v>
      </c>
      <c r="I2386" s="339">
        <v>0</v>
      </c>
      <c r="J2386" s="338">
        <v>0</v>
      </c>
      <c r="K2386" s="338">
        <v>0</v>
      </c>
      <c r="L2386" s="338">
        <v>0</v>
      </c>
      <c r="M2386" s="338">
        <v>0</v>
      </c>
      <c r="N2386" s="337">
        <v>0</v>
      </c>
      <c r="O2386" s="340">
        <v>0</v>
      </c>
      <c r="P2386" s="338">
        <v>0</v>
      </c>
      <c r="Q2386" s="340">
        <v>0</v>
      </c>
      <c r="R2386" s="340">
        <v>0</v>
      </c>
      <c r="S2386" s="340">
        <v>5.33</v>
      </c>
      <c r="T2386" s="337">
        <v>5.33</v>
      </c>
      <c r="U2386" s="339">
        <v>0</v>
      </c>
      <c r="V2386" s="340">
        <v>5.33</v>
      </c>
      <c r="W2386" s="340">
        <v>0</v>
      </c>
      <c r="X2386" s="337">
        <v>0</v>
      </c>
      <c r="Y2386" s="337">
        <v>0</v>
      </c>
      <c r="Z2386" s="338">
        <v>0</v>
      </c>
      <c r="AA2386" s="338">
        <v>0</v>
      </c>
      <c r="AB2386" s="338">
        <v>0</v>
      </c>
      <c r="AC2386" s="338">
        <v>0</v>
      </c>
      <c r="AD2386" s="337">
        <v>0</v>
      </c>
      <c r="AE2386" s="340">
        <v>0</v>
      </c>
      <c r="AF2386" s="340">
        <v>0</v>
      </c>
      <c r="AG2386" s="340">
        <v>0</v>
      </c>
      <c r="AH2386" s="341">
        <v>0</v>
      </c>
      <c r="AI2386" s="476">
        <v>0</v>
      </c>
      <c r="AJ2386" s="192">
        <v>7506425615216</v>
      </c>
      <c r="AK2386" s="192" t="s">
        <v>475</v>
      </c>
      <c r="AL2386" s="90"/>
      <c r="AM2386" s="75">
        <v>67147</v>
      </c>
      <c r="AN2386" s="73"/>
      <c r="AO2386" s="188">
        <v>0</v>
      </c>
      <c r="AP2386" s="188">
        <v>0</v>
      </c>
      <c r="AQ2386" s="187">
        <v>0</v>
      </c>
      <c r="AR2386" s="188">
        <v>0</v>
      </c>
      <c r="AS2386" s="187">
        <v>0</v>
      </c>
      <c r="AT2386" s="188">
        <v>0</v>
      </c>
      <c r="AU2386" s="187">
        <v>0</v>
      </c>
      <c r="AV2386" s="188">
        <v>0</v>
      </c>
      <c r="AW2386" s="187">
        <v>0</v>
      </c>
      <c r="AX2386" s="188">
        <v>0</v>
      </c>
      <c r="AY2386" s="187">
        <v>0</v>
      </c>
      <c r="AZ2386" s="188">
        <v>0</v>
      </c>
      <c r="BA2386" s="187">
        <v>0</v>
      </c>
      <c r="BB2386" s="188">
        <v>0</v>
      </c>
      <c r="BC2386" s="187">
        <v>0</v>
      </c>
      <c r="BD2386" s="75"/>
      <c r="BE2386" s="75"/>
      <c r="BF2386" s="55"/>
      <c r="BH2386" s="74"/>
      <c r="BI2386" s="194"/>
      <c r="BJ2386" s="74"/>
    </row>
    <row r="2387" spans="1:62" s="77" customFormat="1" ht="11.25" customHeight="1" x14ac:dyDescent="0.3">
      <c r="A2387" s="344" t="s">
        <v>2923</v>
      </c>
      <c r="B2387" s="345">
        <v>0</v>
      </c>
      <c r="C2387" s="924">
        <v>70861</v>
      </c>
      <c r="D2387" s="389">
        <v>92.8</v>
      </c>
      <c r="E2387" s="347">
        <v>467.11409395973152</v>
      </c>
      <c r="F2387" s="348">
        <v>0</v>
      </c>
      <c r="G2387" s="348">
        <v>0</v>
      </c>
      <c r="H2387" s="348">
        <v>0</v>
      </c>
      <c r="I2387" s="349">
        <v>0</v>
      </c>
      <c r="J2387" s="348">
        <v>5.93</v>
      </c>
      <c r="K2387" s="348">
        <v>5.96</v>
      </c>
      <c r="L2387" s="348">
        <v>0</v>
      </c>
      <c r="M2387" s="348">
        <v>0</v>
      </c>
      <c r="N2387" s="350">
        <v>0</v>
      </c>
      <c r="O2387" s="351">
        <v>0</v>
      </c>
      <c r="P2387" s="348">
        <v>0</v>
      </c>
      <c r="Q2387" s="351">
        <v>0</v>
      </c>
      <c r="R2387" s="351">
        <v>469.47723440134911</v>
      </c>
      <c r="S2387" s="351">
        <v>92.8</v>
      </c>
      <c r="T2387" s="350">
        <v>92.8</v>
      </c>
      <c r="U2387" s="349">
        <v>467.11409395973152</v>
      </c>
      <c r="V2387" s="351">
        <v>0</v>
      </c>
      <c r="W2387" s="351">
        <v>0</v>
      </c>
      <c r="X2387" s="350">
        <v>92.8</v>
      </c>
      <c r="Y2387" s="350">
        <v>0</v>
      </c>
      <c r="Z2387" s="348">
        <v>0</v>
      </c>
      <c r="AA2387" s="348">
        <v>0</v>
      </c>
      <c r="AB2387" s="348">
        <v>0</v>
      </c>
      <c r="AC2387" s="348">
        <v>0</v>
      </c>
      <c r="AD2387" s="350">
        <v>0</v>
      </c>
      <c r="AE2387" s="351">
        <v>0</v>
      </c>
      <c r="AF2387" s="351">
        <v>0</v>
      </c>
      <c r="AG2387" s="351">
        <v>0</v>
      </c>
      <c r="AH2387" s="352">
        <v>0</v>
      </c>
      <c r="AI2387" s="476">
        <v>4.1050000000000004</v>
      </c>
      <c r="AJ2387" s="192">
        <v>7506425615230</v>
      </c>
      <c r="AK2387" s="192" t="s">
        <v>475</v>
      </c>
      <c r="AL2387" s="90"/>
      <c r="AM2387" s="75">
        <v>70861</v>
      </c>
      <c r="AN2387" s="73"/>
      <c r="AO2387" s="188">
        <v>0.21333333333333335</v>
      </c>
      <c r="AP2387" s="188">
        <v>0</v>
      </c>
      <c r="AQ2387" s="187">
        <v>0</v>
      </c>
      <c r="AR2387" s="188">
        <v>0.64</v>
      </c>
      <c r="AS2387" s="187">
        <v>2.7377336698464307</v>
      </c>
      <c r="AT2387" s="188">
        <v>0</v>
      </c>
      <c r="AU2387" s="187">
        <v>0</v>
      </c>
      <c r="AV2387" s="188">
        <v>0</v>
      </c>
      <c r="AW2387" s="187">
        <v>0</v>
      </c>
      <c r="AX2387" s="188">
        <v>0</v>
      </c>
      <c r="AY2387" s="187">
        <v>0</v>
      </c>
      <c r="AZ2387" s="188">
        <v>0</v>
      </c>
      <c r="BA2387" s="187">
        <v>0</v>
      </c>
      <c r="BB2387" s="188">
        <v>0</v>
      </c>
      <c r="BC2387" s="187">
        <v>0</v>
      </c>
      <c r="BD2387" s="75"/>
      <c r="BE2387" s="75"/>
      <c r="BF2387" s="55"/>
      <c r="BH2387" s="74"/>
      <c r="BI2387" s="194"/>
      <c r="BJ2387" s="74"/>
    </row>
    <row r="2388" spans="1:62" s="77" customFormat="1" ht="11.25" customHeight="1" x14ac:dyDescent="0.3">
      <c r="A2388" s="333" t="s">
        <v>510</v>
      </c>
      <c r="B2388" s="334">
        <v>0</v>
      </c>
      <c r="C2388" s="923">
        <v>67148</v>
      </c>
      <c r="D2388" s="390">
        <v>2.665</v>
      </c>
      <c r="E2388" s="336">
        <v>0</v>
      </c>
      <c r="F2388" s="338">
        <v>0</v>
      </c>
      <c r="G2388" s="338">
        <v>0</v>
      </c>
      <c r="H2388" s="338">
        <v>0</v>
      </c>
      <c r="I2388" s="339">
        <v>0</v>
      </c>
      <c r="J2388" s="338">
        <v>0</v>
      </c>
      <c r="K2388" s="338">
        <v>0</v>
      </c>
      <c r="L2388" s="338">
        <v>0</v>
      </c>
      <c r="M2388" s="338">
        <v>0</v>
      </c>
      <c r="N2388" s="337">
        <v>0</v>
      </c>
      <c r="O2388" s="340">
        <v>0</v>
      </c>
      <c r="P2388" s="338">
        <v>0</v>
      </c>
      <c r="Q2388" s="340">
        <v>0</v>
      </c>
      <c r="R2388" s="340">
        <v>0</v>
      </c>
      <c r="S2388" s="340">
        <v>2.665</v>
      </c>
      <c r="T2388" s="337">
        <v>2.665</v>
      </c>
      <c r="U2388" s="339">
        <v>0</v>
      </c>
      <c r="V2388" s="340">
        <v>0</v>
      </c>
      <c r="W2388" s="340">
        <v>0</v>
      </c>
      <c r="X2388" s="337">
        <v>2.665</v>
      </c>
      <c r="Y2388" s="337">
        <v>0</v>
      </c>
      <c r="Z2388" s="338">
        <v>0</v>
      </c>
      <c r="AA2388" s="338">
        <v>0</v>
      </c>
      <c r="AB2388" s="338">
        <v>0</v>
      </c>
      <c r="AC2388" s="338">
        <v>0</v>
      </c>
      <c r="AD2388" s="337">
        <v>0</v>
      </c>
      <c r="AE2388" s="340">
        <v>0</v>
      </c>
      <c r="AF2388" s="340">
        <v>0</v>
      </c>
      <c r="AG2388" s="340">
        <v>0</v>
      </c>
      <c r="AH2388" s="341">
        <v>0</v>
      </c>
      <c r="AI2388" s="476">
        <v>0</v>
      </c>
      <c r="AJ2388" s="192">
        <v>7506425615230</v>
      </c>
      <c r="AK2388" s="192" t="s">
        <v>475</v>
      </c>
      <c r="AL2388" s="90"/>
      <c r="AM2388" s="75">
        <v>67148</v>
      </c>
      <c r="AN2388" s="73"/>
      <c r="AO2388" s="188">
        <v>0</v>
      </c>
      <c r="AP2388" s="188">
        <v>0</v>
      </c>
      <c r="AQ2388" s="187">
        <v>0</v>
      </c>
      <c r="AR2388" s="188">
        <v>0</v>
      </c>
      <c r="AS2388" s="187">
        <v>0</v>
      </c>
      <c r="AT2388" s="188">
        <v>0</v>
      </c>
      <c r="AU2388" s="187">
        <v>0</v>
      </c>
      <c r="AV2388" s="188">
        <v>0</v>
      </c>
      <c r="AW2388" s="187">
        <v>0</v>
      </c>
      <c r="AX2388" s="188">
        <v>0</v>
      </c>
      <c r="AY2388" s="187">
        <v>0</v>
      </c>
      <c r="AZ2388" s="188">
        <v>0</v>
      </c>
      <c r="BA2388" s="187">
        <v>0</v>
      </c>
      <c r="BB2388" s="188">
        <v>0</v>
      </c>
      <c r="BC2388" s="187">
        <v>0</v>
      </c>
      <c r="BD2388" s="75"/>
      <c r="BE2388" s="75"/>
      <c r="BF2388" s="55"/>
      <c r="BH2388" s="74"/>
      <c r="BI2388" s="194"/>
      <c r="BJ2388" s="74"/>
    </row>
    <row r="2389" spans="1:62" s="77" customFormat="1" ht="11.25" customHeight="1" x14ac:dyDescent="0.3">
      <c r="A2389" s="344" t="s">
        <v>2924</v>
      </c>
      <c r="B2389" s="345">
        <v>0</v>
      </c>
      <c r="C2389" s="924">
        <v>70951</v>
      </c>
      <c r="D2389" s="389">
        <v>46.4</v>
      </c>
      <c r="E2389" s="347">
        <v>284.08163265306121</v>
      </c>
      <c r="F2389" s="348">
        <v>0</v>
      </c>
      <c r="G2389" s="348">
        <v>0</v>
      </c>
      <c r="H2389" s="348">
        <v>0</v>
      </c>
      <c r="I2389" s="349">
        <v>0</v>
      </c>
      <c r="J2389" s="348">
        <v>7.1470000000000002</v>
      </c>
      <c r="K2389" s="348">
        <v>4.9000000000000004</v>
      </c>
      <c r="L2389" s="348">
        <v>0</v>
      </c>
      <c r="M2389" s="348">
        <v>0</v>
      </c>
      <c r="N2389" s="350">
        <v>0</v>
      </c>
      <c r="O2389" s="351">
        <v>0</v>
      </c>
      <c r="P2389" s="348">
        <v>0</v>
      </c>
      <c r="Q2389" s="351">
        <v>0</v>
      </c>
      <c r="R2389" s="351">
        <v>194.76703511963061</v>
      </c>
      <c r="S2389" s="351">
        <v>46.4</v>
      </c>
      <c r="T2389" s="350">
        <v>46.4</v>
      </c>
      <c r="U2389" s="349">
        <v>284.08163265306121</v>
      </c>
      <c r="V2389" s="351">
        <v>0</v>
      </c>
      <c r="W2389" s="351">
        <v>0</v>
      </c>
      <c r="X2389" s="350">
        <v>46.4</v>
      </c>
      <c r="Y2389" s="350">
        <v>0</v>
      </c>
      <c r="Z2389" s="348">
        <v>0</v>
      </c>
      <c r="AA2389" s="348">
        <v>0</v>
      </c>
      <c r="AB2389" s="348">
        <v>0</v>
      </c>
      <c r="AC2389" s="348">
        <v>0</v>
      </c>
      <c r="AD2389" s="350">
        <v>0</v>
      </c>
      <c r="AE2389" s="351">
        <v>0</v>
      </c>
      <c r="AF2389" s="351">
        <v>0</v>
      </c>
      <c r="AG2389" s="351">
        <v>0</v>
      </c>
      <c r="AH2389" s="352">
        <v>0</v>
      </c>
      <c r="AI2389" s="476">
        <v>3.444</v>
      </c>
      <c r="AJ2389" s="192">
        <v>7506425615254</v>
      </c>
      <c r="AK2389" s="192" t="s">
        <v>475</v>
      </c>
      <c r="AL2389" s="90"/>
      <c r="AM2389" s="75">
        <v>70951</v>
      </c>
      <c r="AN2389" s="73"/>
      <c r="AO2389" s="188">
        <v>5.333333333333333</v>
      </c>
      <c r="AP2389" s="188">
        <v>6</v>
      </c>
      <c r="AQ2389" s="187">
        <v>632.24446786090618</v>
      </c>
      <c r="AR2389" s="188">
        <v>8</v>
      </c>
      <c r="AS2389" s="187">
        <v>322.45062474808549</v>
      </c>
      <c r="AT2389" s="188">
        <v>2</v>
      </c>
      <c r="AU2389" s="187">
        <v>261.09660574412533</v>
      </c>
      <c r="AV2389" s="188">
        <v>5.6</v>
      </c>
      <c r="AW2389" s="187">
        <v>773.48066298342542</v>
      </c>
      <c r="AX2389" s="188">
        <v>0.4</v>
      </c>
      <c r="AY2389" s="187">
        <v>61.443932411674353</v>
      </c>
      <c r="AZ2389" s="188">
        <v>10.4</v>
      </c>
      <c r="BA2389" s="187">
        <v>1750.8417508417508</v>
      </c>
      <c r="BB2389" s="188">
        <v>0</v>
      </c>
      <c r="BC2389" s="187">
        <v>0</v>
      </c>
      <c r="BD2389" s="75"/>
      <c r="BE2389" s="75"/>
      <c r="BF2389" s="55"/>
      <c r="BH2389" s="74"/>
      <c r="BI2389" s="194"/>
      <c r="BJ2389" s="74"/>
    </row>
    <row r="2390" spans="1:62" s="77" customFormat="1" ht="11.25" customHeight="1" x14ac:dyDescent="0.3">
      <c r="A2390" s="333" t="s">
        <v>511</v>
      </c>
      <c r="B2390" s="334">
        <v>0</v>
      </c>
      <c r="C2390" s="923">
        <v>67149</v>
      </c>
      <c r="D2390" s="390">
        <v>1E-4</v>
      </c>
      <c r="E2390" s="336">
        <v>0</v>
      </c>
      <c r="F2390" s="338">
        <v>0</v>
      </c>
      <c r="G2390" s="338">
        <v>0</v>
      </c>
      <c r="H2390" s="338">
        <v>0</v>
      </c>
      <c r="I2390" s="339">
        <v>0</v>
      </c>
      <c r="J2390" s="338">
        <v>0</v>
      </c>
      <c r="K2390" s="338">
        <v>0</v>
      </c>
      <c r="L2390" s="338">
        <v>0</v>
      </c>
      <c r="M2390" s="338">
        <v>0</v>
      </c>
      <c r="N2390" s="337">
        <v>0</v>
      </c>
      <c r="O2390" s="340">
        <v>0</v>
      </c>
      <c r="P2390" s="338">
        <v>0</v>
      </c>
      <c r="Q2390" s="340">
        <v>0</v>
      </c>
      <c r="R2390" s="340">
        <v>0</v>
      </c>
      <c r="S2390" s="340">
        <v>1E-4</v>
      </c>
      <c r="T2390" s="337">
        <v>0</v>
      </c>
      <c r="U2390" s="339">
        <v>0</v>
      </c>
      <c r="V2390" s="340">
        <v>0</v>
      </c>
      <c r="W2390" s="340">
        <v>0</v>
      </c>
      <c r="X2390" s="337">
        <v>0</v>
      </c>
      <c r="Y2390" s="337">
        <v>0</v>
      </c>
      <c r="Z2390" s="338">
        <v>0</v>
      </c>
      <c r="AA2390" s="338">
        <v>0</v>
      </c>
      <c r="AB2390" s="338">
        <v>0</v>
      </c>
      <c r="AC2390" s="338">
        <v>0</v>
      </c>
      <c r="AD2390" s="337">
        <v>0</v>
      </c>
      <c r="AE2390" s="340">
        <v>0</v>
      </c>
      <c r="AF2390" s="340">
        <v>0</v>
      </c>
      <c r="AG2390" s="340">
        <v>0</v>
      </c>
      <c r="AH2390" s="341">
        <v>0</v>
      </c>
      <c r="AI2390" s="476">
        <v>0</v>
      </c>
      <c r="AJ2390" s="192">
        <v>7506425615254</v>
      </c>
      <c r="AK2390" s="192" t="s">
        <v>475</v>
      </c>
      <c r="AL2390" s="90"/>
      <c r="AM2390" s="75">
        <v>67149</v>
      </c>
      <c r="AN2390" s="73"/>
      <c r="AO2390" s="188">
        <v>0</v>
      </c>
      <c r="AP2390" s="188">
        <v>0</v>
      </c>
      <c r="AQ2390" s="187">
        <v>0</v>
      </c>
      <c r="AR2390" s="188">
        <v>0</v>
      </c>
      <c r="AS2390" s="187">
        <v>0</v>
      </c>
      <c r="AT2390" s="188">
        <v>0</v>
      </c>
      <c r="AU2390" s="187">
        <v>0</v>
      </c>
      <c r="AV2390" s="188">
        <v>0</v>
      </c>
      <c r="AW2390" s="187">
        <v>0</v>
      </c>
      <c r="AX2390" s="188">
        <v>0</v>
      </c>
      <c r="AY2390" s="187">
        <v>0</v>
      </c>
      <c r="AZ2390" s="188">
        <v>0</v>
      </c>
      <c r="BA2390" s="187">
        <v>0</v>
      </c>
      <c r="BB2390" s="188">
        <v>0</v>
      </c>
      <c r="BC2390" s="187">
        <v>0</v>
      </c>
      <c r="BD2390" s="75"/>
      <c r="BE2390" s="75"/>
      <c r="BF2390" s="55"/>
      <c r="BH2390" s="74"/>
      <c r="BI2390" s="194"/>
      <c r="BJ2390" s="74"/>
    </row>
    <row r="2391" spans="1:62" s="77" customFormat="1" ht="11.25" customHeight="1" x14ac:dyDescent="0.3">
      <c r="A2391" s="344" t="s">
        <v>2925</v>
      </c>
      <c r="B2391" s="345">
        <v>0</v>
      </c>
      <c r="C2391" s="924">
        <v>70952</v>
      </c>
      <c r="D2391" s="389">
        <v>1E-4</v>
      </c>
      <c r="E2391" s="347">
        <v>8.0000000000000004E-4</v>
      </c>
      <c r="F2391" s="348">
        <v>0</v>
      </c>
      <c r="G2391" s="348">
        <v>0</v>
      </c>
      <c r="H2391" s="348">
        <v>0</v>
      </c>
      <c r="I2391" s="349">
        <v>0</v>
      </c>
      <c r="J2391" s="348">
        <v>2.859</v>
      </c>
      <c r="K2391" s="348">
        <v>3.75</v>
      </c>
      <c r="L2391" s="348">
        <v>0</v>
      </c>
      <c r="M2391" s="348">
        <v>0</v>
      </c>
      <c r="N2391" s="350">
        <v>0</v>
      </c>
      <c r="O2391" s="351">
        <v>0</v>
      </c>
      <c r="P2391" s="348">
        <v>0</v>
      </c>
      <c r="Q2391" s="351">
        <v>0</v>
      </c>
      <c r="R2391" s="351">
        <v>1.0493179433368313E-3</v>
      </c>
      <c r="S2391" s="351">
        <v>1E-4</v>
      </c>
      <c r="T2391" s="350">
        <v>0</v>
      </c>
      <c r="U2391" s="349">
        <v>0</v>
      </c>
      <c r="V2391" s="351">
        <v>0</v>
      </c>
      <c r="W2391" s="351">
        <v>0</v>
      </c>
      <c r="X2391" s="350">
        <v>0</v>
      </c>
      <c r="Y2391" s="350">
        <v>0</v>
      </c>
      <c r="Z2391" s="348">
        <v>0</v>
      </c>
      <c r="AA2391" s="348">
        <v>0</v>
      </c>
      <c r="AB2391" s="348">
        <v>0</v>
      </c>
      <c r="AC2391" s="348">
        <v>0</v>
      </c>
      <c r="AD2391" s="350">
        <v>0</v>
      </c>
      <c r="AE2391" s="351">
        <v>0</v>
      </c>
      <c r="AF2391" s="351">
        <v>0</v>
      </c>
      <c r="AG2391" s="351">
        <v>0</v>
      </c>
      <c r="AH2391" s="352">
        <v>0</v>
      </c>
      <c r="AI2391" s="476">
        <v>1.3779999999999999</v>
      </c>
      <c r="AJ2391" s="192">
        <v>7506425615278</v>
      </c>
      <c r="AK2391" s="192" t="s">
        <v>475</v>
      </c>
      <c r="AL2391" s="90"/>
      <c r="AM2391" s="75">
        <v>70952</v>
      </c>
      <c r="AN2391" s="73"/>
      <c r="AO2391" s="188">
        <v>1.4666666666666668</v>
      </c>
      <c r="AP2391" s="188">
        <v>0</v>
      </c>
      <c r="AQ2391" s="187">
        <v>0</v>
      </c>
      <c r="AR2391" s="188">
        <v>0.4</v>
      </c>
      <c r="AS2391" s="187">
        <v>4.6805523051720108</v>
      </c>
      <c r="AT2391" s="188">
        <v>4</v>
      </c>
      <c r="AU2391" s="187">
        <v>151.57256536566882</v>
      </c>
      <c r="AV2391" s="188">
        <v>7.6</v>
      </c>
      <c r="AW2391" s="187">
        <v>304.73135525260619</v>
      </c>
      <c r="AX2391" s="188">
        <v>0</v>
      </c>
      <c r="AY2391" s="187">
        <v>0</v>
      </c>
      <c r="AZ2391" s="188">
        <v>12</v>
      </c>
      <c r="BA2391" s="187">
        <v>586.22374206155348</v>
      </c>
      <c r="BB2391" s="188">
        <v>5.2</v>
      </c>
      <c r="BC2391" s="187">
        <v>196.52305366591082</v>
      </c>
      <c r="BD2391" s="75"/>
      <c r="BE2391" s="75"/>
      <c r="BF2391" s="55"/>
      <c r="BH2391" s="74"/>
      <c r="BI2391" s="194"/>
      <c r="BJ2391" s="74"/>
    </row>
    <row r="2392" spans="1:62" s="77" customFormat="1" ht="11.25" customHeight="1" x14ac:dyDescent="0.3">
      <c r="A2392" s="333" t="s">
        <v>512</v>
      </c>
      <c r="B2392" s="334">
        <v>0</v>
      </c>
      <c r="C2392" s="923">
        <v>67150</v>
      </c>
      <c r="D2392" s="390">
        <v>1E-4</v>
      </c>
      <c r="E2392" s="336">
        <v>0</v>
      </c>
      <c r="F2392" s="338">
        <v>0</v>
      </c>
      <c r="G2392" s="338">
        <v>0</v>
      </c>
      <c r="H2392" s="338">
        <v>0</v>
      </c>
      <c r="I2392" s="339">
        <v>0</v>
      </c>
      <c r="J2392" s="338">
        <v>0</v>
      </c>
      <c r="K2392" s="338">
        <v>0</v>
      </c>
      <c r="L2392" s="338">
        <v>0</v>
      </c>
      <c r="M2392" s="338">
        <v>0</v>
      </c>
      <c r="N2392" s="337">
        <v>0</v>
      </c>
      <c r="O2392" s="340">
        <v>0</v>
      </c>
      <c r="P2392" s="338">
        <v>0</v>
      </c>
      <c r="Q2392" s="340">
        <v>0</v>
      </c>
      <c r="R2392" s="340">
        <v>0</v>
      </c>
      <c r="S2392" s="340">
        <v>1E-4</v>
      </c>
      <c r="T2392" s="337">
        <v>0</v>
      </c>
      <c r="U2392" s="339">
        <v>0</v>
      </c>
      <c r="V2392" s="340">
        <v>0</v>
      </c>
      <c r="W2392" s="340">
        <v>0</v>
      </c>
      <c r="X2392" s="337">
        <v>0</v>
      </c>
      <c r="Y2392" s="337">
        <v>0</v>
      </c>
      <c r="Z2392" s="338">
        <v>0</v>
      </c>
      <c r="AA2392" s="338">
        <v>0</v>
      </c>
      <c r="AB2392" s="338">
        <v>0</v>
      </c>
      <c r="AC2392" s="338">
        <v>0</v>
      </c>
      <c r="AD2392" s="337">
        <v>0</v>
      </c>
      <c r="AE2392" s="340">
        <v>0</v>
      </c>
      <c r="AF2392" s="340">
        <v>0</v>
      </c>
      <c r="AG2392" s="340">
        <v>0</v>
      </c>
      <c r="AH2392" s="341">
        <v>0</v>
      </c>
      <c r="AI2392" s="476">
        <v>0</v>
      </c>
      <c r="AJ2392" s="192">
        <v>7506425615278</v>
      </c>
      <c r="AK2392" s="192" t="s">
        <v>475</v>
      </c>
      <c r="AL2392" s="90"/>
      <c r="AM2392" s="75">
        <v>67150</v>
      </c>
      <c r="AN2392" s="73"/>
      <c r="AO2392" s="188">
        <v>0</v>
      </c>
      <c r="AP2392" s="188">
        <v>0</v>
      </c>
      <c r="AQ2392" s="187">
        <v>0</v>
      </c>
      <c r="AR2392" s="188">
        <v>0</v>
      </c>
      <c r="AS2392" s="187">
        <v>0</v>
      </c>
      <c r="AT2392" s="188">
        <v>0</v>
      </c>
      <c r="AU2392" s="187">
        <v>0</v>
      </c>
      <c r="AV2392" s="188">
        <v>0</v>
      </c>
      <c r="AW2392" s="187">
        <v>0</v>
      </c>
      <c r="AX2392" s="188">
        <v>0</v>
      </c>
      <c r="AY2392" s="187">
        <v>0</v>
      </c>
      <c r="AZ2392" s="188">
        <v>0</v>
      </c>
      <c r="BA2392" s="187">
        <v>0</v>
      </c>
      <c r="BB2392" s="188">
        <v>0</v>
      </c>
      <c r="BC2392" s="187">
        <v>0</v>
      </c>
      <c r="BD2392" s="75"/>
      <c r="BE2392" s="75"/>
      <c r="BF2392" s="55"/>
      <c r="BH2392" s="74"/>
      <c r="BI2392" s="194"/>
      <c r="BJ2392" s="74"/>
    </row>
    <row r="2393" spans="1:62" s="77" customFormat="1" ht="11.25" customHeight="1" x14ac:dyDescent="0.3">
      <c r="A2393" s="344" t="s">
        <v>2926</v>
      </c>
      <c r="B2393" s="345">
        <v>0</v>
      </c>
      <c r="C2393" s="924">
        <v>70878</v>
      </c>
      <c r="D2393" s="389">
        <v>215.04</v>
      </c>
      <c r="E2393" s="347">
        <v>75.718309859154928</v>
      </c>
      <c r="F2393" s="348">
        <v>0</v>
      </c>
      <c r="G2393" s="348">
        <v>0</v>
      </c>
      <c r="H2393" s="348">
        <v>0</v>
      </c>
      <c r="I2393" s="349">
        <v>0</v>
      </c>
      <c r="J2393" s="348">
        <v>225.70400000000001</v>
      </c>
      <c r="K2393" s="348">
        <v>85.2</v>
      </c>
      <c r="L2393" s="348">
        <v>-0.96</v>
      </c>
      <c r="M2393" s="348">
        <v>-1.1267605633802815</v>
      </c>
      <c r="N2393" s="350">
        <v>0</v>
      </c>
      <c r="O2393" s="351">
        <v>0</v>
      </c>
      <c r="P2393" s="348">
        <v>0</v>
      </c>
      <c r="Q2393" s="351">
        <v>-0.42533583808882425</v>
      </c>
      <c r="R2393" s="351">
        <v>28.71016907099564</v>
      </c>
      <c r="S2393" s="351">
        <v>216</v>
      </c>
      <c r="T2393" s="350">
        <v>216</v>
      </c>
      <c r="U2393" s="349">
        <v>76.056338028169009</v>
      </c>
      <c r="V2393" s="351">
        <v>0</v>
      </c>
      <c r="W2393" s="351">
        <v>0</v>
      </c>
      <c r="X2393" s="350">
        <v>216</v>
      </c>
      <c r="Y2393" s="350">
        <v>0</v>
      </c>
      <c r="Z2393" s="348">
        <v>0</v>
      </c>
      <c r="AA2393" s="348">
        <v>0</v>
      </c>
      <c r="AB2393" s="348">
        <v>0</v>
      </c>
      <c r="AC2393" s="348">
        <v>0</v>
      </c>
      <c r="AD2393" s="350">
        <v>0.96</v>
      </c>
      <c r="AE2393" s="351">
        <v>0</v>
      </c>
      <c r="AF2393" s="351">
        <v>0</v>
      </c>
      <c r="AG2393" s="351">
        <v>0</v>
      </c>
      <c r="AH2393" s="352">
        <v>0</v>
      </c>
      <c r="AI2393" s="476">
        <v>108.756</v>
      </c>
      <c r="AJ2393" s="192">
        <v>7506425615292</v>
      </c>
      <c r="AK2393" s="192" t="s">
        <v>475</v>
      </c>
      <c r="AL2393" s="90"/>
      <c r="AM2393" s="75">
        <v>70878</v>
      </c>
      <c r="AN2393" s="73"/>
      <c r="AO2393" s="188">
        <v>111.68</v>
      </c>
      <c r="AP2393" s="188">
        <v>91.2</v>
      </c>
      <c r="AQ2393" s="187">
        <v>85.79088471849866</v>
      </c>
      <c r="AR2393" s="188">
        <v>220.8</v>
      </c>
      <c r="AS2393" s="187">
        <v>105.7380110909979</v>
      </c>
      <c r="AT2393" s="188">
        <v>23.04</v>
      </c>
      <c r="AU2393" s="187">
        <v>24.372183553007382</v>
      </c>
      <c r="AV2393" s="188">
        <v>-0.96</v>
      </c>
      <c r="AW2393" s="187">
        <v>-0.94720328363804995</v>
      </c>
      <c r="AX2393" s="188">
        <v>148.80000000000001</v>
      </c>
      <c r="AY2393" s="187">
        <v>177.16605745990546</v>
      </c>
      <c r="AZ2393" s="188">
        <v>222.72</v>
      </c>
      <c r="BA2393" s="187">
        <v>290.51445267661484</v>
      </c>
      <c r="BB2393" s="188">
        <v>175.68</v>
      </c>
      <c r="BC2393" s="187">
        <v>157.52804354258765</v>
      </c>
      <c r="BD2393" s="75"/>
      <c r="BE2393" s="75"/>
      <c r="BF2393" s="55"/>
      <c r="BH2393" s="74"/>
      <c r="BI2393" s="194"/>
      <c r="BJ2393" s="74"/>
    </row>
    <row r="2394" spans="1:62" s="77" customFormat="1" ht="11.25" customHeight="1" x14ac:dyDescent="0.3">
      <c r="A2394" s="333" t="s">
        <v>2927</v>
      </c>
      <c r="B2394" s="334">
        <v>0</v>
      </c>
      <c r="C2394" s="923">
        <v>67151</v>
      </c>
      <c r="D2394" s="390">
        <v>1E-4</v>
      </c>
      <c r="E2394" s="336">
        <v>0</v>
      </c>
      <c r="F2394" s="338">
        <v>0</v>
      </c>
      <c r="G2394" s="338">
        <v>0</v>
      </c>
      <c r="H2394" s="338">
        <v>0</v>
      </c>
      <c r="I2394" s="339">
        <v>0</v>
      </c>
      <c r="J2394" s="338">
        <v>0</v>
      </c>
      <c r="K2394" s="338">
        <v>0</v>
      </c>
      <c r="L2394" s="338">
        <v>0</v>
      </c>
      <c r="M2394" s="338">
        <v>0</v>
      </c>
      <c r="N2394" s="337">
        <v>0</v>
      </c>
      <c r="O2394" s="340">
        <v>0</v>
      </c>
      <c r="P2394" s="338">
        <v>0</v>
      </c>
      <c r="Q2394" s="340">
        <v>0</v>
      </c>
      <c r="R2394" s="340">
        <v>0</v>
      </c>
      <c r="S2394" s="340">
        <v>1E-4</v>
      </c>
      <c r="T2394" s="337">
        <v>0</v>
      </c>
      <c r="U2394" s="339">
        <v>0</v>
      </c>
      <c r="V2394" s="340">
        <v>0</v>
      </c>
      <c r="W2394" s="340">
        <v>0</v>
      </c>
      <c r="X2394" s="337">
        <v>0</v>
      </c>
      <c r="Y2394" s="337">
        <v>0</v>
      </c>
      <c r="Z2394" s="338">
        <v>0</v>
      </c>
      <c r="AA2394" s="338">
        <v>0</v>
      </c>
      <c r="AB2394" s="338">
        <v>0</v>
      </c>
      <c r="AC2394" s="338">
        <v>0</v>
      </c>
      <c r="AD2394" s="337">
        <v>0</v>
      </c>
      <c r="AE2394" s="340">
        <v>0</v>
      </c>
      <c r="AF2394" s="340">
        <v>0</v>
      </c>
      <c r="AG2394" s="340">
        <v>0</v>
      </c>
      <c r="AH2394" s="341">
        <v>0</v>
      </c>
      <c r="AI2394" s="476">
        <v>0</v>
      </c>
      <c r="AJ2394" s="192">
        <v>7506425615292</v>
      </c>
      <c r="AK2394" s="192" t="s">
        <v>475</v>
      </c>
      <c r="AL2394" s="90"/>
      <c r="AM2394" s="75">
        <v>67151</v>
      </c>
      <c r="AN2394" s="73"/>
      <c r="AO2394" s="188">
        <v>0</v>
      </c>
      <c r="AP2394" s="188">
        <v>0</v>
      </c>
      <c r="AQ2394" s="187">
        <v>0</v>
      </c>
      <c r="AR2394" s="188">
        <v>0</v>
      </c>
      <c r="AS2394" s="187">
        <v>0</v>
      </c>
      <c r="AT2394" s="188">
        <v>0</v>
      </c>
      <c r="AU2394" s="187">
        <v>0</v>
      </c>
      <c r="AV2394" s="188">
        <v>0</v>
      </c>
      <c r="AW2394" s="187">
        <v>0</v>
      </c>
      <c r="AX2394" s="188">
        <v>0</v>
      </c>
      <c r="AY2394" s="187">
        <v>0</v>
      </c>
      <c r="AZ2394" s="188">
        <v>0</v>
      </c>
      <c r="BA2394" s="187">
        <v>0</v>
      </c>
      <c r="BB2394" s="188">
        <v>0</v>
      </c>
      <c r="BC2394" s="187">
        <v>0</v>
      </c>
      <c r="BD2394" s="75"/>
      <c r="BE2394" s="75"/>
      <c r="BF2394" s="55"/>
      <c r="BH2394" s="74"/>
      <c r="BI2394" s="194"/>
      <c r="BJ2394" s="74"/>
    </row>
    <row r="2395" spans="1:62" s="77" customFormat="1" ht="11.25" customHeight="1" x14ac:dyDescent="0.3">
      <c r="A2395" s="344" t="s">
        <v>2928</v>
      </c>
      <c r="B2395" s="449">
        <v>0</v>
      </c>
      <c r="C2395" s="929">
        <v>70966</v>
      </c>
      <c r="D2395" s="450">
        <v>6.4</v>
      </c>
      <c r="E2395" s="451">
        <v>46.343229543808839</v>
      </c>
      <c r="F2395" s="452">
        <v>0</v>
      </c>
      <c r="G2395" s="452">
        <v>0</v>
      </c>
      <c r="H2395" s="452">
        <v>0</v>
      </c>
      <c r="I2395" s="395">
        <v>0</v>
      </c>
      <c r="J2395" s="452">
        <v>2.0470000000000002</v>
      </c>
      <c r="K2395" s="452">
        <v>4.1429999999999998</v>
      </c>
      <c r="L2395" s="452">
        <v>0</v>
      </c>
      <c r="M2395" s="452">
        <v>0</v>
      </c>
      <c r="N2395" s="453">
        <v>0</v>
      </c>
      <c r="O2395" s="395">
        <v>0</v>
      </c>
      <c r="P2395" s="452">
        <v>0</v>
      </c>
      <c r="Q2395" s="453">
        <v>0</v>
      </c>
      <c r="R2395" s="453">
        <v>93.795798729848556</v>
      </c>
      <c r="S2395" s="453">
        <v>6.4</v>
      </c>
      <c r="T2395" s="394">
        <v>5.12</v>
      </c>
      <c r="U2395" s="395">
        <v>37.07458363504707</v>
      </c>
      <c r="V2395" s="453">
        <v>0</v>
      </c>
      <c r="W2395" s="453">
        <v>0</v>
      </c>
      <c r="X2395" s="394">
        <v>5.12</v>
      </c>
      <c r="Y2395" s="394">
        <v>0</v>
      </c>
      <c r="Z2395" s="452">
        <v>0</v>
      </c>
      <c r="AA2395" s="452">
        <v>0</v>
      </c>
      <c r="AB2395" s="452">
        <v>0</v>
      </c>
      <c r="AC2395" s="452">
        <v>0</v>
      </c>
      <c r="AD2395" s="394">
        <v>0</v>
      </c>
      <c r="AE2395" s="453">
        <v>0</v>
      </c>
      <c r="AF2395" s="395">
        <v>0</v>
      </c>
      <c r="AG2395" s="453">
        <v>0</v>
      </c>
      <c r="AH2395" s="454">
        <v>0</v>
      </c>
      <c r="AI2395" s="476">
        <v>0.98599999999999999</v>
      </c>
      <c r="AJ2395" s="192">
        <v>7506425615315</v>
      </c>
      <c r="AK2395" s="192" t="s">
        <v>475</v>
      </c>
      <c r="AL2395" s="90"/>
      <c r="AM2395" s="75">
        <v>70966</v>
      </c>
      <c r="AN2395" s="73"/>
      <c r="AO2395" s="188">
        <v>0.85333333333333339</v>
      </c>
      <c r="AP2395" s="188">
        <v>0</v>
      </c>
      <c r="AQ2395" s="187">
        <v>0</v>
      </c>
      <c r="AR2395" s="188">
        <v>0</v>
      </c>
      <c r="AS2395" s="187">
        <v>0</v>
      </c>
      <c r="AT2395" s="188">
        <v>2.56</v>
      </c>
      <c r="AU2395" s="187">
        <v>76.555023923444978</v>
      </c>
      <c r="AV2395" s="188">
        <v>6.4</v>
      </c>
      <c r="AW2395" s="187">
        <v>219.70477171301067</v>
      </c>
      <c r="AX2395" s="188">
        <v>7.68</v>
      </c>
      <c r="AY2395" s="187">
        <v>236.23500461396492</v>
      </c>
      <c r="AZ2395" s="188">
        <v>1.92</v>
      </c>
      <c r="BA2395" s="187">
        <v>74.476338246702866</v>
      </c>
      <c r="BB2395" s="188">
        <v>0</v>
      </c>
      <c r="BC2395" s="187">
        <v>0</v>
      </c>
      <c r="BD2395" s="75"/>
      <c r="BE2395" s="75"/>
      <c r="BF2395" s="55"/>
      <c r="BH2395" s="74"/>
      <c r="BI2395" s="194"/>
      <c r="BJ2395" s="74"/>
    </row>
    <row r="2396" spans="1:62" s="77" customFormat="1" ht="11.25" customHeight="1" x14ac:dyDescent="0.3">
      <c r="A2396" s="344" t="s">
        <v>2929</v>
      </c>
      <c r="B2396" s="449">
        <v>0</v>
      </c>
      <c r="C2396" s="929">
        <v>70967</v>
      </c>
      <c r="D2396" s="450">
        <v>13.44</v>
      </c>
      <c r="E2396" s="451">
        <v>97.816593886462883</v>
      </c>
      <c r="F2396" s="452">
        <v>0</v>
      </c>
      <c r="G2396" s="452">
        <v>0</v>
      </c>
      <c r="H2396" s="452">
        <v>0</v>
      </c>
      <c r="I2396" s="395">
        <v>0</v>
      </c>
      <c r="J2396" s="452">
        <v>6.3959999999999999</v>
      </c>
      <c r="K2396" s="452">
        <v>4.1219999999999999</v>
      </c>
      <c r="L2396" s="452">
        <v>0</v>
      </c>
      <c r="M2396" s="452">
        <v>0</v>
      </c>
      <c r="N2396" s="453">
        <v>0</v>
      </c>
      <c r="O2396" s="395">
        <v>0</v>
      </c>
      <c r="P2396" s="452">
        <v>0</v>
      </c>
      <c r="Q2396" s="453">
        <v>0</v>
      </c>
      <c r="R2396" s="453">
        <v>63.039399624765473</v>
      </c>
      <c r="S2396" s="453">
        <v>13.44</v>
      </c>
      <c r="T2396" s="394">
        <v>13.44</v>
      </c>
      <c r="U2396" s="395">
        <v>97.816593886462883</v>
      </c>
      <c r="V2396" s="453">
        <v>0</v>
      </c>
      <c r="W2396" s="453">
        <v>0</v>
      </c>
      <c r="X2396" s="394">
        <v>13.44</v>
      </c>
      <c r="Y2396" s="394">
        <v>0</v>
      </c>
      <c r="Z2396" s="452">
        <v>0</v>
      </c>
      <c r="AA2396" s="452">
        <v>0</v>
      </c>
      <c r="AB2396" s="452">
        <v>0</v>
      </c>
      <c r="AC2396" s="452">
        <v>0</v>
      </c>
      <c r="AD2396" s="394">
        <v>0</v>
      </c>
      <c r="AE2396" s="453">
        <v>0</v>
      </c>
      <c r="AF2396" s="395">
        <v>0</v>
      </c>
      <c r="AG2396" s="453">
        <v>0</v>
      </c>
      <c r="AH2396" s="454">
        <v>0</v>
      </c>
      <c r="AI2396" s="476">
        <v>3.0819999999999999</v>
      </c>
      <c r="AJ2396" s="192">
        <v>7506425615315</v>
      </c>
      <c r="AK2396" s="192" t="s">
        <v>475</v>
      </c>
      <c r="AL2396" s="90"/>
      <c r="AM2396" s="75">
        <v>70967</v>
      </c>
      <c r="AN2396" s="73"/>
      <c r="AO2396" s="188">
        <v>2.7733333333333334</v>
      </c>
      <c r="AP2396" s="188">
        <v>5.7600000000000007</v>
      </c>
      <c r="AQ2396" s="187">
        <v>122.81449893390193</v>
      </c>
      <c r="AR2396" s="188">
        <v>1.28</v>
      </c>
      <c r="AS2396" s="187">
        <v>7.9188319722840879</v>
      </c>
      <c r="AT2396" s="188">
        <v>1.28</v>
      </c>
      <c r="AU2396" s="187">
        <v>38.484666265784725</v>
      </c>
      <c r="AV2396" s="188">
        <v>3.84</v>
      </c>
      <c r="AW2396" s="187">
        <v>132.50517598343686</v>
      </c>
      <c r="AX2396" s="188">
        <v>0</v>
      </c>
      <c r="AY2396" s="187">
        <v>0</v>
      </c>
      <c r="AZ2396" s="188">
        <v>0.64</v>
      </c>
      <c r="BA2396" s="187">
        <v>24.960998439937597</v>
      </c>
      <c r="BB2396" s="188">
        <v>0</v>
      </c>
      <c r="BC2396" s="187">
        <v>0</v>
      </c>
      <c r="BD2396" s="75"/>
      <c r="BE2396" s="75"/>
      <c r="BF2396" s="55"/>
      <c r="BH2396" s="74"/>
      <c r="BI2396" s="194"/>
      <c r="BJ2396" s="74"/>
    </row>
    <row r="2397" spans="1:62" ht="11.25" customHeight="1" x14ac:dyDescent="0.3">
      <c r="A2397" s="149" t="s">
        <v>1</v>
      </c>
      <c r="B2397" s="169">
        <v>0</v>
      </c>
      <c r="C2397" s="930"/>
      <c r="D2397" s="221">
        <v>56938.922299999962</v>
      </c>
      <c r="E2397" s="220">
        <v>45.055251407784397</v>
      </c>
      <c r="F2397" s="221">
        <v>49600</v>
      </c>
      <c r="G2397" s="221">
        <v>49600</v>
      </c>
      <c r="H2397" s="221">
        <v>4360</v>
      </c>
      <c r="I2397" s="222">
        <v>8.7903225806451619</v>
      </c>
      <c r="J2397" s="221">
        <v>31888.841999999997</v>
      </c>
      <c r="K2397" s="221">
        <v>37912.731937499986</v>
      </c>
      <c r="L2397" s="221">
        <v>9731.86</v>
      </c>
      <c r="M2397" s="221">
        <v>25.669107718333766</v>
      </c>
      <c r="N2397" s="221">
        <v>317.02499999999998</v>
      </c>
      <c r="O2397" s="221">
        <v>349.33599999999996</v>
      </c>
      <c r="P2397" s="221">
        <v>906.14399999999989</v>
      </c>
      <c r="Q2397" s="221">
        <v>33.359643476548953</v>
      </c>
      <c r="R2397" s="221">
        <v>48.512638652729976</v>
      </c>
      <c r="S2397" s="221">
        <v>51567.062299999961</v>
      </c>
      <c r="T2397" s="221">
        <v>51308.334999999999</v>
      </c>
      <c r="U2397" s="221">
        <v>40.599818882413679</v>
      </c>
      <c r="V2397" s="221">
        <v>811.84899999999993</v>
      </c>
      <c r="W2397" s="221">
        <v>239.78299999999999</v>
      </c>
      <c r="X2397" s="221">
        <v>50256.703000000016</v>
      </c>
      <c r="Y2397" s="223">
        <v>12365.389000000001</v>
      </c>
      <c r="Z2397" s="221">
        <v>6330.0400000000009</v>
      </c>
      <c r="AA2397" s="221">
        <v>7.04</v>
      </c>
      <c r="AB2397" s="222">
        <v>100.80000000000001</v>
      </c>
      <c r="AC2397" s="221">
        <v>248.8</v>
      </c>
      <c r="AD2397" s="223">
        <v>864.64</v>
      </c>
      <c r="AE2397" s="224">
        <v>246.37699999999995</v>
      </c>
      <c r="AF2397" s="224">
        <v>246.37699999999995</v>
      </c>
      <c r="AG2397" s="224">
        <v>53.779000000000003</v>
      </c>
      <c r="AH2397" s="224">
        <v>0</v>
      </c>
      <c r="AI2397" s="224">
        <v>30258.144999999997</v>
      </c>
      <c r="AJ2397" s="192">
        <v>0</v>
      </c>
      <c r="AK2397" s="192">
        <v>0</v>
      </c>
      <c r="AM2397" s="75">
        <v>0</v>
      </c>
      <c r="AO2397" s="223">
        <v>0</v>
      </c>
      <c r="AP2397" s="223">
        <v>0</v>
      </c>
      <c r="AQ2397" s="222">
        <v>0</v>
      </c>
      <c r="AR2397" s="223">
        <v>0</v>
      </c>
      <c r="AS2397" s="222">
        <v>0</v>
      </c>
      <c r="AT2397" s="223">
        <v>0</v>
      </c>
      <c r="AU2397" s="222">
        <v>0</v>
      </c>
      <c r="AV2397" s="223">
        <v>0</v>
      </c>
      <c r="AW2397" s="222">
        <v>0</v>
      </c>
      <c r="AX2397" s="223">
        <v>0</v>
      </c>
      <c r="AY2397" s="222">
        <v>0</v>
      </c>
      <c r="AZ2397" s="223">
        <v>0</v>
      </c>
      <c r="BA2397" s="222">
        <v>0</v>
      </c>
      <c r="BB2397" s="223">
        <v>0</v>
      </c>
      <c r="BC2397" s="222">
        <v>0</v>
      </c>
      <c r="BD2397" s="75"/>
      <c r="BE2397" s="75"/>
      <c r="BH2397" s="74"/>
      <c r="BI2397" s="194"/>
      <c r="BJ2397" s="74"/>
    </row>
    <row r="2398" spans="1:62" ht="11.25" customHeight="1" x14ac:dyDescent="0.3">
      <c r="A2398" s="195" t="s">
        <v>2930</v>
      </c>
      <c r="B2398" s="196">
        <v>0</v>
      </c>
      <c r="C2398" s="916">
        <v>66965</v>
      </c>
      <c r="D2398" s="197">
        <v>1E-4</v>
      </c>
      <c r="E2398" s="198">
        <v>0</v>
      </c>
      <c r="F2398" s="199">
        <v>0</v>
      </c>
      <c r="G2398" s="199">
        <v>0</v>
      </c>
      <c r="H2398" s="199">
        <v>0</v>
      </c>
      <c r="I2398" s="200">
        <v>0</v>
      </c>
      <c r="J2398" s="199">
        <v>0</v>
      </c>
      <c r="K2398" s="199">
        <v>0</v>
      </c>
      <c r="L2398" s="199">
        <v>0</v>
      </c>
      <c r="M2398" s="199">
        <v>0</v>
      </c>
      <c r="N2398" s="201">
        <v>0</v>
      </c>
      <c r="O2398" s="202">
        <v>22.661000000000001</v>
      </c>
      <c r="P2398" s="199">
        <v>22.661000000000001</v>
      </c>
      <c r="Q2398" s="202">
        <v>0</v>
      </c>
      <c r="R2398" s="202">
        <v>0</v>
      </c>
      <c r="S2398" s="202">
        <v>1E-4</v>
      </c>
      <c r="T2398" s="201">
        <v>0</v>
      </c>
      <c r="U2398" s="200">
        <v>0</v>
      </c>
      <c r="V2398" s="202">
        <v>0</v>
      </c>
      <c r="W2398" s="202">
        <v>0</v>
      </c>
      <c r="X2398" s="201">
        <v>0</v>
      </c>
      <c r="Y2398" s="201">
        <v>0</v>
      </c>
      <c r="Z2398" s="199">
        <v>0</v>
      </c>
      <c r="AA2398" s="199">
        <v>0</v>
      </c>
      <c r="AB2398" s="199">
        <v>0</v>
      </c>
      <c r="AC2398" s="199">
        <v>0</v>
      </c>
      <c r="AD2398" s="201">
        <v>0</v>
      </c>
      <c r="AE2398" s="202">
        <v>0</v>
      </c>
      <c r="AF2398" s="202">
        <v>0</v>
      </c>
      <c r="AG2398" s="202">
        <v>0</v>
      </c>
      <c r="AH2398" s="203">
        <v>0</v>
      </c>
      <c r="AI2398" s="476">
        <v>0</v>
      </c>
      <c r="AJ2398" s="192">
        <v>7501943495708</v>
      </c>
      <c r="AK2398" s="192" t="s">
        <v>262</v>
      </c>
      <c r="AM2398" s="75">
        <v>66965</v>
      </c>
      <c r="AO2398" s="201">
        <v>0</v>
      </c>
      <c r="AP2398" s="201">
        <v>0</v>
      </c>
      <c r="AQ2398" s="200">
        <v>0</v>
      </c>
      <c r="AR2398" s="201">
        <v>0</v>
      </c>
      <c r="AS2398" s="200">
        <v>0</v>
      </c>
      <c r="AT2398" s="201">
        <v>0</v>
      </c>
      <c r="AU2398" s="200">
        <v>0</v>
      </c>
      <c r="AV2398" s="201">
        <v>0</v>
      </c>
      <c r="AW2398" s="200">
        <v>0</v>
      </c>
      <c r="AX2398" s="201">
        <v>0</v>
      </c>
      <c r="AY2398" s="200">
        <v>0</v>
      </c>
      <c r="AZ2398" s="201">
        <v>0</v>
      </c>
      <c r="BA2398" s="200">
        <v>0</v>
      </c>
      <c r="BB2398" s="201">
        <v>0</v>
      </c>
      <c r="BC2398" s="200">
        <v>0</v>
      </c>
      <c r="BD2398" s="75"/>
      <c r="BE2398" s="75"/>
      <c r="BF2398" s="75"/>
      <c r="BH2398" s="74"/>
      <c r="BI2398" s="194"/>
      <c r="BJ2398" s="74"/>
    </row>
    <row r="2399" spans="1:62" ht="11.25" customHeight="1" x14ac:dyDescent="0.3">
      <c r="A2399" s="184" t="s">
        <v>2931</v>
      </c>
      <c r="B2399" s="185">
        <v>0</v>
      </c>
      <c r="C2399" s="916">
        <v>70875</v>
      </c>
      <c r="D2399" s="55">
        <v>1850.2040000000002</v>
      </c>
      <c r="E2399" s="91">
        <v>41.217549109959229</v>
      </c>
      <c r="F2399" s="186">
        <v>0</v>
      </c>
      <c r="G2399" s="186">
        <v>0</v>
      </c>
      <c r="H2399" s="186">
        <v>0</v>
      </c>
      <c r="I2399" s="187">
        <v>0</v>
      </c>
      <c r="J2399" s="186">
        <v>0</v>
      </c>
      <c r="K2399" s="186">
        <v>1346.6623124999999</v>
      </c>
      <c r="L2399" s="186">
        <v>278.58800000000002</v>
      </c>
      <c r="M2399" s="186">
        <v>20.687294610838087</v>
      </c>
      <c r="N2399" s="188">
        <v>0</v>
      </c>
      <c r="O2399" s="189">
        <v>0</v>
      </c>
      <c r="P2399" s="186">
        <v>6.665</v>
      </c>
      <c r="Q2399" s="189">
        <v>0</v>
      </c>
      <c r="R2399" s="189">
        <v>0</v>
      </c>
      <c r="S2399" s="189">
        <v>1571.6160000000002</v>
      </c>
      <c r="T2399" s="188">
        <v>1571.607</v>
      </c>
      <c r="U2399" s="187">
        <v>35.011160231010038</v>
      </c>
      <c r="V2399" s="189">
        <v>0</v>
      </c>
      <c r="W2399" s="189">
        <v>6.665</v>
      </c>
      <c r="X2399" s="188">
        <v>1564.942</v>
      </c>
      <c r="Y2399" s="188">
        <v>501.20800000000003</v>
      </c>
      <c r="Z2399" s="186">
        <v>0</v>
      </c>
      <c r="AA2399" s="186">
        <v>0</v>
      </c>
      <c r="AB2399" s="186">
        <v>0</v>
      </c>
      <c r="AC2399" s="186">
        <v>0</v>
      </c>
      <c r="AD2399" s="188">
        <v>35.999999999999943</v>
      </c>
      <c r="AE2399" s="189">
        <v>0</v>
      </c>
      <c r="AF2399" s="189">
        <v>0</v>
      </c>
      <c r="AG2399" s="189">
        <v>0</v>
      </c>
      <c r="AH2399" s="191">
        <v>0</v>
      </c>
      <c r="AI2399" s="476">
        <v>0</v>
      </c>
      <c r="AJ2399" s="192">
        <v>7501943495708</v>
      </c>
      <c r="AK2399" s="192">
        <v>66965</v>
      </c>
      <c r="AM2399" s="75">
        <v>70875</v>
      </c>
      <c r="AO2399" s="188">
        <v>1320.1200000000001</v>
      </c>
      <c r="AP2399" s="188">
        <v>2186.143</v>
      </c>
      <c r="AQ2399" s="187">
        <v>133.18162018915916</v>
      </c>
      <c r="AR2399" s="188">
        <v>713.15700000000004</v>
      </c>
      <c r="AS2399" s="187">
        <v>45.408163265306115</v>
      </c>
      <c r="AT2399" s="188">
        <v>1061.06</v>
      </c>
      <c r="AU2399" s="187">
        <v>69.318023692227086</v>
      </c>
      <c r="AV2399" s="188">
        <v>994.42200000000014</v>
      </c>
      <c r="AW2399" s="187">
        <v>64.054432180069881</v>
      </c>
      <c r="AX2399" s="188">
        <v>521.20299999999997</v>
      </c>
      <c r="AY2399" s="187">
        <v>35.24938185438274</v>
      </c>
      <c r="AZ2399" s="188">
        <v>1682.2360000000001</v>
      </c>
      <c r="BA2399" s="187">
        <v>132.2084356324838</v>
      </c>
      <c r="BB2399" s="188">
        <v>1123.7190000000001</v>
      </c>
      <c r="BC2399" s="187">
        <v>72.380696574325995</v>
      </c>
      <c r="BD2399" s="75"/>
      <c r="BE2399" s="75"/>
      <c r="BF2399" s="75"/>
      <c r="BH2399" s="74"/>
      <c r="BI2399" s="194"/>
      <c r="BJ2399" s="74"/>
    </row>
    <row r="2400" spans="1:62" ht="11.25" customHeight="1" x14ac:dyDescent="0.3">
      <c r="A2400" s="184" t="s">
        <v>4949</v>
      </c>
      <c r="B2400" s="185">
        <v>0</v>
      </c>
      <c r="C2400" s="916">
        <v>71244</v>
      </c>
      <c r="D2400" s="55">
        <v>1E-4</v>
      </c>
      <c r="E2400" s="91">
        <v>2.0492909111898796E-6</v>
      </c>
      <c r="F2400" s="186">
        <v>0</v>
      </c>
      <c r="G2400" s="186">
        <v>0</v>
      </c>
      <c r="H2400" s="186">
        <v>0</v>
      </c>
      <c r="I2400" s="187">
        <v>0</v>
      </c>
      <c r="J2400" s="186">
        <v>1463.921</v>
      </c>
      <c r="K2400" s="186">
        <v>0</v>
      </c>
      <c r="L2400" s="186">
        <v>0</v>
      </c>
      <c r="M2400" s="186">
        <v>0</v>
      </c>
      <c r="N2400" s="188">
        <v>0</v>
      </c>
      <c r="O2400" s="189">
        <v>0</v>
      </c>
      <c r="P2400" s="186">
        <v>0</v>
      </c>
      <c r="Q2400" s="189">
        <v>0</v>
      </c>
      <c r="R2400" s="189">
        <v>2.0492909111898796E-6</v>
      </c>
      <c r="S2400" s="189">
        <v>1E-4</v>
      </c>
      <c r="T2400" s="188">
        <v>0</v>
      </c>
      <c r="U2400" s="187">
        <v>0</v>
      </c>
      <c r="V2400" s="189">
        <v>0</v>
      </c>
      <c r="W2400" s="189">
        <v>0</v>
      </c>
      <c r="X2400" s="188">
        <v>0</v>
      </c>
      <c r="Y2400" s="188">
        <v>0</v>
      </c>
      <c r="Z2400" s="186">
        <v>0</v>
      </c>
      <c r="AA2400" s="186">
        <v>0</v>
      </c>
      <c r="AB2400" s="186">
        <v>0</v>
      </c>
      <c r="AC2400" s="186">
        <v>0</v>
      </c>
      <c r="AD2400" s="188">
        <v>0</v>
      </c>
      <c r="AE2400" s="189">
        <v>0</v>
      </c>
      <c r="AF2400" s="189">
        <v>0</v>
      </c>
      <c r="AG2400" s="189">
        <v>0</v>
      </c>
      <c r="AH2400" s="191">
        <v>0</v>
      </c>
      <c r="AI2400" s="476">
        <v>1222.9110000000001</v>
      </c>
      <c r="AJ2400" s="192">
        <v>7501943495708</v>
      </c>
      <c r="AK2400" s="192">
        <v>66965</v>
      </c>
      <c r="AM2400" s="75">
        <v>71244</v>
      </c>
      <c r="AO2400" s="188">
        <v>0</v>
      </c>
      <c r="AP2400" s="188">
        <v>0</v>
      </c>
      <c r="AQ2400" s="187">
        <v>0</v>
      </c>
      <c r="AR2400" s="188">
        <v>0</v>
      </c>
      <c r="AS2400" s="187">
        <v>0</v>
      </c>
      <c r="AT2400" s="188">
        <v>0</v>
      </c>
      <c r="AU2400" s="187">
        <v>0</v>
      </c>
      <c r="AV2400" s="188">
        <v>0</v>
      </c>
      <c r="AW2400" s="187">
        <v>0</v>
      </c>
      <c r="AX2400" s="188">
        <v>0</v>
      </c>
      <c r="AY2400" s="187">
        <v>0</v>
      </c>
      <c r="AZ2400" s="188">
        <v>0</v>
      </c>
      <c r="BA2400" s="187">
        <v>0</v>
      </c>
      <c r="BB2400" s="188">
        <v>0</v>
      </c>
      <c r="BC2400" s="187">
        <v>0</v>
      </c>
      <c r="BD2400" s="75"/>
      <c r="BE2400" s="75"/>
      <c r="BF2400" s="75"/>
      <c r="BH2400" s="74"/>
      <c r="BI2400" s="194"/>
      <c r="BJ2400" s="74"/>
    </row>
    <row r="2401" spans="1:62" ht="11.25" customHeight="1" x14ac:dyDescent="0.3">
      <c r="A2401" s="184" t="s">
        <v>2932</v>
      </c>
      <c r="B2401" s="185">
        <v>0</v>
      </c>
      <c r="C2401" s="931">
        <v>67301</v>
      </c>
      <c r="D2401" s="55">
        <v>1E-4</v>
      </c>
      <c r="E2401" s="91">
        <v>0</v>
      </c>
      <c r="F2401" s="186">
        <v>0</v>
      </c>
      <c r="G2401" s="186">
        <v>0</v>
      </c>
      <c r="H2401" s="186">
        <v>0</v>
      </c>
      <c r="I2401" s="187">
        <v>0</v>
      </c>
      <c r="J2401" s="186">
        <v>0</v>
      </c>
      <c r="K2401" s="186">
        <v>0</v>
      </c>
      <c r="L2401" s="186">
        <v>0</v>
      </c>
      <c r="M2401" s="186">
        <v>0</v>
      </c>
      <c r="N2401" s="188">
        <v>0</v>
      </c>
      <c r="O2401" s="189">
        <v>0</v>
      </c>
      <c r="P2401" s="186">
        <v>0</v>
      </c>
      <c r="Q2401" s="189">
        <v>0</v>
      </c>
      <c r="R2401" s="189">
        <v>0</v>
      </c>
      <c r="S2401" s="189">
        <v>1E-4</v>
      </c>
      <c r="T2401" s="188">
        <v>0</v>
      </c>
      <c r="U2401" s="187">
        <v>0</v>
      </c>
      <c r="V2401" s="189">
        <v>0</v>
      </c>
      <c r="W2401" s="189">
        <v>0</v>
      </c>
      <c r="X2401" s="188">
        <v>0</v>
      </c>
      <c r="Y2401" s="188">
        <v>0</v>
      </c>
      <c r="Z2401" s="186">
        <v>0</v>
      </c>
      <c r="AA2401" s="186">
        <v>0</v>
      </c>
      <c r="AB2401" s="186">
        <v>0</v>
      </c>
      <c r="AC2401" s="186">
        <v>0</v>
      </c>
      <c r="AD2401" s="188">
        <v>0</v>
      </c>
      <c r="AE2401" s="189">
        <v>0</v>
      </c>
      <c r="AF2401" s="189">
        <v>0</v>
      </c>
      <c r="AG2401" s="189">
        <v>0</v>
      </c>
      <c r="AH2401" s="191">
        <v>0</v>
      </c>
      <c r="AI2401" s="476">
        <v>0</v>
      </c>
      <c r="AJ2401" s="192">
        <v>7501943495708</v>
      </c>
      <c r="AK2401" s="192">
        <v>66965</v>
      </c>
      <c r="AM2401" s="75">
        <v>67301</v>
      </c>
      <c r="AO2401" s="188">
        <v>0</v>
      </c>
      <c r="AP2401" s="188">
        <v>0</v>
      </c>
      <c r="AQ2401" s="187">
        <v>0</v>
      </c>
      <c r="AR2401" s="188">
        <v>0</v>
      </c>
      <c r="AS2401" s="187">
        <v>0</v>
      </c>
      <c r="AT2401" s="188">
        <v>0</v>
      </c>
      <c r="AU2401" s="187">
        <v>0</v>
      </c>
      <c r="AV2401" s="188">
        <v>0</v>
      </c>
      <c r="AW2401" s="187">
        <v>0</v>
      </c>
      <c r="AX2401" s="188">
        <v>0</v>
      </c>
      <c r="AY2401" s="187">
        <v>0</v>
      </c>
      <c r="AZ2401" s="188">
        <v>0</v>
      </c>
      <c r="BA2401" s="187">
        <v>0</v>
      </c>
      <c r="BB2401" s="188">
        <v>0</v>
      </c>
      <c r="BC2401" s="187">
        <v>0</v>
      </c>
      <c r="BD2401" s="75"/>
      <c r="BE2401" s="75"/>
      <c r="BF2401" s="75"/>
      <c r="BH2401" s="74"/>
      <c r="BI2401" s="194"/>
      <c r="BJ2401" s="74"/>
    </row>
    <row r="2402" spans="1:62" ht="11.25" customHeight="1" x14ac:dyDescent="0.3">
      <c r="A2402" s="195" t="s">
        <v>2933</v>
      </c>
      <c r="B2402" s="196">
        <v>0</v>
      </c>
      <c r="C2402" s="932">
        <v>66967</v>
      </c>
      <c r="D2402" s="197">
        <v>1E-4</v>
      </c>
      <c r="E2402" s="198">
        <v>0</v>
      </c>
      <c r="F2402" s="199">
        <v>0</v>
      </c>
      <c r="G2402" s="199">
        <v>0</v>
      </c>
      <c r="H2402" s="199">
        <v>0</v>
      </c>
      <c r="I2402" s="200">
        <v>0</v>
      </c>
      <c r="J2402" s="199">
        <v>0</v>
      </c>
      <c r="K2402" s="199">
        <v>0</v>
      </c>
      <c r="L2402" s="199">
        <v>0</v>
      </c>
      <c r="M2402" s="199">
        <v>0</v>
      </c>
      <c r="N2402" s="201">
        <v>148.31299999999999</v>
      </c>
      <c r="O2402" s="202">
        <v>0</v>
      </c>
      <c r="P2402" s="199">
        <v>148.31299999999999</v>
      </c>
      <c r="Q2402" s="202">
        <v>0</v>
      </c>
      <c r="R2402" s="202">
        <v>0</v>
      </c>
      <c r="S2402" s="202">
        <v>1E-4</v>
      </c>
      <c r="T2402" s="201">
        <v>0</v>
      </c>
      <c r="U2402" s="200">
        <v>0</v>
      </c>
      <c r="V2402" s="202">
        <v>0</v>
      </c>
      <c r="W2402" s="202">
        <v>0</v>
      </c>
      <c r="X2402" s="201">
        <v>0</v>
      </c>
      <c r="Y2402" s="201">
        <v>0</v>
      </c>
      <c r="Z2402" s="199">
        <v>0</v>
      </c>
      <c r="AA2402" s="199">
        <v>0</v>
      </c>
      <c r="AB2402" s="199">
        <v>0</v>
      </c>
      <c r="AC2402" s="199">
        <v>0</v>
      </c>
      <c r="AD2402" s="201">
        <v>0</v>
      </c>
      <c r="AE2402" s="202">
        <v>213.39000000000001</v>
      </c>
      <c r="AF2402" s="202">
        <v>213.39000000000001</v>
      </c>
      <c r="AG2402" s="202">
        <v>5.3339999999999996</v>
      </c>
      <c r="AH2402" s="203">
        <v>0</v>
      </c>
      <c r="AI2402" s="476">
        <v>0</v>
      </c>
      <c r="AJ2402" s="192">
        <v>7501943495746</v>
      </c>
      <c r="AK2402" s="192" t="s">
        <v>262</v>
      </c>
      <c r="AM2402" s="75">
        <v>66967</v>
      </c>
      <c r="AO2402" s="201">
        <v>0</v>
      </c>
      <c r="AP2402" s="201">
        <v>0</v>
      </c>
      <c r="AQ2402" s="200">
        <v>0</v>
      </c>
      <c r="AR2402" s="201">
        <v>0</v>
      </c>
      <c r="AS2402" s="200">
        <v>0</v>
      </c>
      <c r="AT2402" s="201">
        <v>0</v>
      </c>
      <c r="AU2402" s="200">
        <v>0</v>
      </c>
      <c r="AV2402" s="201">
        <v>0</v>
      </c>
      <c r="AW2402" s="200">
        <v>0</v>
      </c>
      <c r="AX2402" s="201">
        <v>0</v>
      </c>
      <c r="AY2402" s="200">
        <v>0</v>
      </c>
      <c r="AZ2402" s="201">
        <v>0</v>
      </c>
      <c r="BA2402" s="200">
        <v>0</v>
      </c>
      <c r="BB2402" s="201">
        <v>0</v>
      </c>
      <c r="BC2402" s="200">
        <v>0</v>
      </c>
      <c r="BD2402" s="75"/>
      <c r="BE2402" s="75"/>
      <c r="BH2402" s="74"/>
      <c r="BI2402" s="194"/>
      <c r="BJ2402" s="74"/>
    </row>
    <row r="2403" spans="1:62" ht="11.25" customHeight="1" x14ac:dyDescent="0.3">
      <c r="A2403" s="184" t="s">
        <v>2934</v>
      </c>
      <c r="B2403" s="185">
        <v>0</v>
      </c>
      <c r="C2403" s="916">
        <v>70874</v>
      </c>
      <c r="D2403" s="55">
        <v>156.84900000000002</v>
      </c>
      <c r="E2403" s="91">
        <v>7.8680942501032813</v>
      </c>
      <c r="F2403" s="186">
        <v>0</v>
      </c>
      <c r="G2403" s="186">
        <v>0</v>
      </c>
      <c r="H2403" s="186">
        <v>0</v>
      </c>
      <c r="I2403" s="187">
        <v>0</v>
      </c>
      <c r="J2403" s="186">
        <v>0</v>
      </c>
      <c r="K2403" s="186">
        <v>598.04443749999996</v>
      </c>
      <c r="L2403" s="186">
        <v>71.492999999999995</v>
      </c>
      <c r="M2403" s="186">
        <v>11.954462832036624</v>
      </c>
      <c r="N2403" s="188">
        <v>0</v>
      </c>
      <c r="O2403" s="189">
        <v>0</v>
      </c>
      <c r="P2403" s="186">
        <v>6.4020000000000001</v>
      </c>
      <c r="Q2403" s="189">
        <v>0</v>
      </c>
      <c r="R2403" s="189">
        <v>0</v>
      </c>
      <c r="S2403" s="189">
        <v>85.356000000000023</v>
      </c>
      <c r="T2403" s="188">
        <v>72.555999999999997</v>
      </c>
      <c r="U2403" s="187">
        <v>3.6396626463062791</v>
      </c>
      <c r="V2403" s="189">
        <v>0</v>
      </c>
      <c r="W2403" s="189">
        <v>6.4020000000000001</v>
      </c>
      <c r="X2403" s="188">
        <v>66.153999999999996</v>
      </c>
      <c r="Y2403" s="188">
        <v>0</v>
      </c>
      <c r="Z2403" s="186">
        <v>0</v>
      </c>
      <c r="AA2403" s="186">
        <v>0</v>
      </c>
      <c r="AB2403" s="186">
        <v>0</v>
      </c>
      <c r="AC2403" s="186">
        <v>0</v>
      </c>
      <c r="AD2403" s="188">
        <v>12.800000000000011</v>
      </c>
      <c r="AE2403" s="189">
        <v>0</v>
      </c>
      <c r="AF2403" s="189">
        <v>0</v>
      </c>
      <c r="AG2403" s="189">
        <v>0</v>
      </c>
      <c r="AH2403" s="191">
        <v>0</v>
      </c>
      <c r="AI2403" s="476">
        <v>0</v>
      </c>
      <c r="AJ2403" s="192">
        <v>7501943495746</v>
      </c>
      <c r="AK2403" s="192">
        <v>66967</v>
      </c>
      <c r="AM2403" s="75">
        <v>70874</v>
      </c>
      <c r="AO2403" s="210">
        <v>670.07033333333345</v>
      </c>
      <c r="AP2403" s="210">
        <v>642.32799999999997</v>
      </c>
      <c r="AQ2403" s="209">
        <v>119.87376758230582</v>
      </c>
      <c r="AR2403" s="210">
        <v>781.04100000000005</v>
      </c>
      <c r="AS2403" s="209">
        <v>151.1211595279695</v>
      </c>
      <c r="AT2403" s="210">
        <v>586.84199999999998</v>
      </c>
      <c r="AU2403" s="209">
        <v>117.84117880938325</v>
      </c>
      <c r="AV2403" s="210">
        <v>487.60300000000001</v>
      </c>
      <c r="AW2403" s="209">
        <v>88.517807836210395</v>
      </c>
      <c r="AX2403" s="210">
        <v>291.28100000000001</v>
      </c>
      <c r="AY2403" s="209">
        <v>55.98682983929406</v>
      </c>
      <c r="AZ2403" s="210">
        <v>727.70699999999988</v>
      </c>
      <c r="BA2403" s="209">
        <v>158.22262711827551</v>
      </c>
      <c r="BB2403" s="210">
        <v>422.52</v>
      </c>
      <c r="BC2403" s="209">
        <v>79.436282896344778</v>
      </c>
      <c r="BD2403" s="75"/>
      <c r="BE2403" s="75"/>
      <c r="BH2403" s="74"/>
      <c r="BI2403" s="194"/>
      <c r="BJ2403" s="74"/>
    </row>
    <row r="2404" spans="1:62" ht="11.25" customHeight="1" x14ac:dyDescent="0.3">
      <c r="A2404" s="184" t="s">
        <v>2935</v>
      </c>
      <c r="B2404" s="185">
        <v>0</v>
      </c>
      <c r="C2404" s="916">
        <v>67300</v>
      </c>
      <c r="D2404" s="55">
        <v>1E-4</v>
      </c>
      <c r="E2404" s="91">
        <v>0</v>
      </c>
      <c r="F2404" s="186">
        <v>0</v>
      </c>
      <c r="G2404" s="186">
        <v>0</v>
      </c>
      <c r="H2404" s="186">
        <v>0</v>
      </c>
      <c r="I2404" s="187">
        <v>0</v>
      </c>
      <c r="J2404" s="186">
        <v>0</v>
      </c>
      <c r="K2404" s="186">
        <v>0</v>
      </c>
      <c r="L2404" s="186">
        <v>0</v>
      </c>
      <c r="M2404" s="186">
        <v>0</v>
      </c>
      <c r="N2404" s="188">
        <v>0</v>
      </c>
      <c r="O2404" s="189">
        <v>0</v>
      </c>
      <c r="P2404" s="186">
        <v>0</v>
      </c>
      <c r="Q2404" s="189">
        <v>0</v>
      </c>
      <c r="R2404" s="189">
        <v>0</v>
      </c>
      <c r="S2404" s="189">
        <v>1E-4</v>
      </c>
      <c r="T2404" s="188">
        <v>0</v>
      </c>
      <c r="U2404" s="187">
        <v>0</v>
      </c>
      <c r="V2404" s="189">
        <v>0</v>
      </c>
      <c r="W2404" s="189">
        <v>0</v>
      </c>
      <c r="X2404" s="188">
        <v>0</v>
      </c>
      <c r="Y2404" s="188">
        <v>0</v>
      </c>
      <c r="Z2404" s="186">
        <v>0</v>
      </c>
      <c r="AA2404" s="186">
        <v>0</v>
      </c>
      <c r="AB2404" s="186">
        <v>0</v>
      </c>
      <c r="AC2404" s="186">
        <v>0</v>
      </c>
      <c r="AD2404" s="188">
        <v>0</v>
      </c>
      <c r="AE2404" s="189">
        <v>0</v>
      </c>
      <c r="AF2404" s="189">
        <v>0</v>
      </c>
      <c r="AG2404" s="189">
        <v>0</v>
      </c>
      <c r="AH2404" s="191">
        <v>0</v>
      </c>
      <c r="AI2404" s="476">
        <v>0</v>
      </c>
      <c r="AJ2404" s="192">
        <v>7501943495746</v>
      </c>
      <c r="AK2404" s="192">
        <v>66967</v>
      </c>
      <c r="AM2404" s="75">
        <v>67300</v>
      </c>
      <c r="AO2404" s="210">
        <v>0</v>
      </c>
      <c r="AP2404" s="210">
        <v>0</v>
      </c>
      <c r="AQ2404" s="209">
        <v>0</v>
      </c>
      <c r="AR2404" s="210">
        <v>0</v>
      </c>
      <c r="AS2404" s="209">
        <v>0</v>
      </c>
      <c r="AT2404" s="210">
        <v>0</v>
      </c>
      <c r="AU2404" s="209">
        <v>0</v>
      </c>
      <c r="AV2404" s="210">
        <v>0</v>
      </c>
      <c r="AW2404" s="209">
        <v>0</v>
      </c>
      <c r="AX2404" s="210">
        <v>0</v>
      </c>
      <c r="AY2404" s="209">
        <v>0</v>
      </c>
      <c r="AZ2404" s="210">
        <v>0</v>
      </c>
      <c r="BA2404" s="209">
        <v>0</v>
      </c>
      <c r="BB2404" s="210">
        <v>0</v>
      </c>
      <c r="BC2404" s="209">
        <v>0</v>
      </c>
      <c r="BD2404" s="75"/>
      <c r="BE2404" s="75"/>
      <c r="BH2404" s="74"/>
      <c r="BI2404" s="194"/>
      <c r="BJ2404" s="74"/>
    </row>
    <row r="2405" spans="1:62" ht="11.25" customHeight="1" x14ac:dyDescent="0.3">
      <c r="A2405" s="227" t="s">
        <v>2936</v>
      </c>
      <c r="B2405" s="261">
        <v>0</v>
      </c>
      <c r="C2405" s="919">
        <v>93537</v>
      </c>
      <c r="D2405" s="262">
        <v>1E-4</v>
      </c>
      <c r="E2405" s="263">
        <v>0</v>
      </c>
      <c r="F2405" s="264">
        <v>0</v>
      </c>
      <c r="G2405" s="264">
        <v>0</v>
      </c>
      <c r="H2405" s="264">
        <v>0</v>
      </c>
      <c r="I2405" s="266">
        <v>0</v>
      </c>
      <c r="J2405" s="264">
        <v>0</v>
      </c>
      <c r="K2405" s="264">
        <v>0</v>
      </c>
      <c r="L2405" s="264">
        <v>0</v>
      </c>
      <c r="M2405" s="264">
        <v>0</v>
      </c>
      <c r="N2405" s="267">
        <v>937.92000000000007</v>
      </c>
      <c r="O2405" s="268">
        <v>47.04</v>
      </c>
      <c r="P2405" s="264">
        <v>984.96</v>
      </c>
      <c r="Q2405" s="268">
        <v>0</v>
      </c>
      <c r="R2405" s="268">
        <v>0</v>
      </c>
      <c r="S2405" s="268">
        <v>1E-4</v>
      </c>
      <c r="T2405" s="267">
        <v>0</v>
      </c>
      <c r="U2405" s="266">
        <v>0</v>
      </c>
      <c r="V2405" s="268">
        <v>0</v>
      </c>
      <c r="W2405" s="268">
        <v>0</v>
      </c>
      <c r="X2405" s="267">
        <v>0</v>
      </c>
      <c r="Y2405" s="267">
        <v>0</v>
      </c>
      <c r="Z2405" s="264">
        <v>0</v>
      </c>
      <c r="AA2405" s="264">
        <v>0</v>
      </c>
      <c r="AB2405" s="264">
        <v>0</v>
      </c>
      <c r="AC2405" s="264">
        <v>0</v>
      </c>
      <c r="AD2405" s="267">
        <v>0</v>
      </c>
      <c r="AE2405" s="268">
        <v>0</v>
      </c>
      <c r="AF2405" s="268">
        <v>0</v>
      </c>
      <c r="AG2405" s="268">
        <v>0</v>
      </c>
      <c r="AH2405" s="269">
        <v>0</v>
      </c>
      <c r="AI2405" s="476">
        <v>0</v>
      </c>
      <c r="AJ2405" s="192">
        <v>7501943474734</v>
      </c>
      <c r="AK2405" s="192" t="s">
        <v>262</v>
      </c>
      <c r="AM2405" s="75">
        <v>93537</v>
      </c>
      <c r="AO2405" s="188">
        <v>0</v>
      </c>
      <c r="AP2405" s="188">
        <v>0</v>
      </c>
      <c r="AQ2405" s="187">
        <v>0</v>
      </c>
      <c r="AR2405" s="188">
        <v>0</v>
      </c>
      <c r="AS2405" s="187">
        <v>0</v>
      </c>
      <c r="AT2405" s="188">
        <v>0</v>
      </c>
      <c r="AU2405" s="187">
        <v>0</v>
      </c>
      <c r="AV2405" s="188">
        <v>0</v>
      </c>
      <c r="AW2405" s="187">
        <v>0</v>
      </c>
      <c r="AX2405" s="188">
        <v>0</v>
      </c>
      <c r="AY2405" s="187">
        <v>0</v>
      </c>
      <c r="AZ2405" s="188">
        <v>0</v>
      </c>
      <c r="BA2405" s="187">
        <v>0</v>
      </c>
      <c r="BB2405" s="188">
        <v>0</v>
      </c>
      <c r="BC2405" s="187">
        <v>0</v>
      </c>
      <c r="BD2405" s="75"/>
      <c r="BE2405" s="75"/>
      <c r="BH2405" s="74"/>
      <c r="BI2405" s="194"/>
      <c r="BJ2405" s="74"/>
    </row>
    <row r="2406" spans="1:62" ht="11.25" customHeight="1" x14ac:dyDescent="0.3">
      <c r="A2406" s="184" t="s">
        <v>2937</v>
      </c>
      <c r="B2406" s="185">
        <v>0</v>
      </c>
      <c r="C2406" s="916">
        <v>70872</v>
      </c>
      <c r="D2406" s="55">
        <v>2194.56</v>
      </c>
      <c r="E2406" s="91">
        <v>8.4152111567809307</v>
      </c>
      <c r="F2406" s="186">
        <v>0</v>
      </c>
      <c r="G2406" s="186">
        <v>0</v>
      </c>
      <c r="H2406" s="186">
        <v>466.56</v>
      </c>
      <c r="I2406" s="187">
        <v>0</v>
      </c>
      <c r="J2406" s="186">
        <v>0</v>
      </c>
      <c r="K2406" s="186">
        <v>7823.5470000000014</v>
      </c>
      <c r="L2406" s="186">
        <v>555.84</v>
      </c>
      <c r="M2406" s="225">
        <v>7.1047058322778645</v>
      </c>
      <c r="N2406" s="188">
        <v>51.84</v>
      </c>
      <c r="O2406" s="189">
        <v>0</v>
      </c>
      <c r="P2406" s="186">
        <v>64.320000000000007</v>
      </c>
      <c r="Q2406" s="189">
        <v>0</v>
      </c>
      <c r="R2406" s="189">
        <v>0</v>
      </c>
      <c r="S2406" s="189">
        <v>2105.2799999999997</v>
      </c>
      <c r="T2406" s="188">
        <v>2102.3999999999996</v>
      </c>
      <c r="U2406" s="187">
        <v>8.0618164625329118</v>
      </c>
      <c r="V2406" s="189">
        <v>207.36</v>
      </c>
      <c r="W2406" s="189">
        <v>12.48</v>
      </c>
      <c r="X2406" s="188">
        <v>1882.5599999999995</v>
      </c>
      <c r="Y2406" s="188">
        <v>0</v>
      </c>
      <c r="Z2406" s="186">
        <v>1036.8</v>
      </c>
      <c r="AA2406" s="186">
        <v>51.84</v>
      </c>
      <c r="AB2406" s="186">
        <v>0</v>
      </c>
      <c r="AC2406" s="186">
        <v>0</v>
      </c>
      <c r="AD2406" s="188">
        <v>103.67999999999995</v>
      </c>
      <c r="AE2406" s="189">
        <v>0</v>
      </c>
      <c r="AF2406" s="189">
        <v>0</v>
      </c>
      <c r="AG2406" s="189">
        <v>0</v>
      </c>
      <c r="AH2406" s="191">
        <v>0</v>
      </c>
      <c r="AI2406" s="476">
        <v>0</v>
      </c>
      <c r="AJ2406" s="192">
        <v>7501943474734</v>
      </c>
      <c r="AK2406" s="192">
        <v>93537</v>
      </c>
      <c r="AM2406" s="75">
        <v>70872</v>
      </c>
      <c r="AO2406" s="188">
        <v>6921.28</v>
      </c>
      <c r="AP2406" s="188">
        <v>9557.76</v>
      </c>
      <c r="AQ2406" s="187">
        <v>103.39586823716651</v>
      </c>
      <c r="AR2406" s="188">
        <v>5557.44</v>
      </c>
      <c r="AS2406" s="187">
        <v>62.459848813502937</v>
      </c>
      <c r="AT2406" s="188">
        <v>5648.64</v>
      </c>
      <c r="AU2406" s="187">
        <v>64.436887352830354</v>
      </c>
      <c r="AV2406" s="188">
        <v>6497.2800000000016</v>
      </c>
      <c r="AW2406" s="187">
        <v>72.1320982997009</v>
      </c>
      <c r="AX2406" s="188">
        <v>4206.72</v>
      </c>
      <c r="AY2406" s="187">
        <v>50.066172200059036</v>
      </c>
      <c r="AZ2406" s="188">
        <v>7047.3600000000006</v>
      </c>
      <c r="BA2406" s="187">
        <v>93.145036741308871</v>
      </c>
      <c r="BB2406" s="188">
        <v>6036.48</v>
      </c>
      <c r="BC2406" s="187">
        <v>73.540741693700113</v>
      </c>
      <c r="BD2406" s="75"/>
      <c r="BE2406" s="75"/>
      <c r="BH2406" s="74"/>
      <c r="BI2406" s="194"/>
      <c r="BJ2406" s="74"/>
    </row>
    <row r="2407" spans="1:62" ht="11.25" customHeight="1" x14ac:dyDescent="0.3">
      <c r="A2407" s="184" t="s">
        <v>5000</v>
      </c>
      <c r="B2407" s="185">
        <v>0</v>
      </c>
      <c r="C2407" s="916">
        <v>71246</v>
      </c>
      <c r="D2407" s="55">
        <v>1E-4</v>
      </c>
      <c r="E2407" s="91">
        <v>3.4844330629955298E-7</v>
      </c>
      <c r="F2407" s="186">
        <v>0</v>
      </c>
      <c r="G2407" s="186">
        <v>9402</v>
      </c>
      <c r="H2407" s="186">
        <v>0</v>
      </c>
      <c r="I2407" s="187">
        <v>0</v>
      </c>
      <c r="J2407" s="186">
        <v>8609.7219999999998</v>
      </c>
      <c r="K2407" s="186">
        <v>0</v>
      </c>
      <c r="L2407" s="186">
        <v>0</v>
      </c>
      <c r="M2407" s="225">
        <v>0</v>
      </c>
      <c r="N2407" s="188">
        <v>0</v>
      </c>
      <c r="O2407" s="189">
        <v>0</v>
      </c>
      <c r="P2407" s="186">
        <v>0</v>
      </c>
      <c r="Q2407" s="189">
        <v>0</v>
      </c>
      <c r="R2407" s="189">
        <v>3.4844330629955298E-7</v>
      </c>
      <c r="S2407" s="189">
        <v>1E-4</v>
      </c>
      <c r="T2407" s="188">
        <v>0</v>
      </c>
      <c r="U2407" s="187">
        <v>0</v>
      </c>
      <c r="V2407" s="189">
        <v>0</v>
      </c>
      <c r="W2407" s="189">
        <v>0</v>
      </c>
      <c r="X2407" s="188">
        <v>0</v>
      </c>
      <c r="Y2407" s="188">
        <v>0</v>
      </c>
      <c r="Z2407" s="186">
        <v>0</v>
      </c>
      <c r="AA2407" s="186">
        <v>0</v>
      </c>
      <c r="AB2407" s="186">
        <v>0</v>
      </c>
      <c r="AC2407" s="186">
        <v>0</v>
      </c>
      <c r="AD2407" s="188">
        <v>0</v>
      </c>
      <c r="AE2407" s="189">
        <v>0</v>
      </c>
      <c r="AF2407" s="189">
        <v>0</v>
      </c>
      <c r="AG2407" s="189">
        <v>0</v>
      </c>
      <c r="AH2407" s="191">
        <v>0</v>
      </c>
      <c r="AI2407" s="476">
        <v>7542.08</v>
      </c>
      <c r="AJ2407" s="192">
        <v>7501943474734</v>
      </c>
      <c r="AK2407" s="192">
        <v>93537</v>
      </c>
      <c r="AM2407" s="75">
        <v>71246</v>
      </c>
      <c r="AO2407" s="188">
        <v>0</v>
      </c>
      <c r="AP2407" s="188">
        <v>0</v>
      </c>
      <c r="AQ2407" s="187">
        <v>0</v>
      </c>
      <c r="AR2407" s="188">
        <v>0</v>
      </c>
      <c r="AS2407" s="187">
        <v>0</v>
      </c>
      <c r="AT2407" s="188">
        <v>0</v>
      </c>
      <c r="AU2407" s="187">
        <v>0</v>
      </c>
      <c r="AV2407" s="188">
        <v>0</v>
      </c>
      <c r="AW2407" s="187">
        <v>0</v>
      </c>
      <c r="AX2407" s="188">
        <v>0</v>
      </c>
      <c r="AY2407" s="187">
        <v>0</v>
      </c>
      <c r="AZ2407" s="188">
        <v>0</v>
      </c>
      <c r="BA2407" s="187">
        <v>0</v>
      </c>
      <c r="BB2407" s="188">
        <v>0</v>
      </c>
      <c r="BC2407" s="187">
        <v>0</v>
      </c>
      <c r="BD2407" s="75"/>
      <c r="BE2407" s="75"/>
      <c r="BH2407" s="74"/>
      <c r="BI2407" s="194"/>
      <c r="BJ2407" s="74"/>
    </row>
    <row r="2408" spans="1:62" ht="11.25" customHeight="1" x14ac:dyDescent="0.3">
      <c r="A2408" s="184" t="s">
        <v>2938</v>
      </c>
      <c r="B2408" s="185">
        <v>0</v>
      </c>
      <c r="C2408" s="916">
        <v>67298</v>
      </c>
      <c r="D2408" s="55">
        <v>1E-4</v>
      </c>
      <c r="E2408" s="91">
        <v>0</v>
      </c>
      <c r="F2408" s="186">
        <v>0</v>
      </c>
      <c r="G2408" s="186">
        <v>0</v>
      </c>
      <c r="H2408" s="186">
        <v>0</v>
      </c>
      <c r="I2408" s="187">
        <v>0</v>
      </c>
      <c r="J2408" s="186">
        <v>0</v>
      </c>
      <c r="K2408" s="186">
        <v>0</v>
      </c>
      <c r="L2408" s="186">
        <v>0</v>
      </c>
      <c r="M2408" s="186">
        <v>0</v>
      </c>
      <c r="N2408" s="188">
        <v>0</v>
      </c>
      <c r="O2408" s="189">
        <v>0</v>
      </c>
      <c r="P2408" s="186">
        <v>0</v>
      </c>
      <c r="Q2408" s="189">
        <v>0</v>
      </c>
      <c r="R2408" s="189">
        <v>0</v>
      </c>
      <c r="S2408" s="189">
        <v>1E-4</v>
      </c>
      <c r="T2408" s="188">
        <v>0</v>
      </c>
      <c r="U2408" s="187">
        <v>0</v>
      </c>
      <c r="V2408" s="189">
        <v>0</v>
      </c>
      <c r="W2408" s="189">
        <v>0</v>
      </c>
      <c r="X2408" s="188">
        <v>0</v>
      </c>
      <c r="Y2408" s="188">
        <v>0</v>
      </c>
      <c r="Z2408" s="186">
        <v>0</v>
      </c>
      <c r="AA2408" s="186">
        <v>0</v>
      </c>
      <c r="AB2408" s="186">
        <v>0</v>
      </c>
      <c r="AC2408" s="186">
        <v>0</v>
      </c>
      <c r="AD2408" s="188">
        <v>0</v>
      </c>
      <c r="AE2408" s="189">
        <v>0</v>
      </c>
      <c r="AF2408" s="189">
        <v>0</v>
      </c>
      <c r="AG2408" s="189">
        <v>0</v>
      </c>
      <c r="AH2408" s="191">
        <v>0</v>
      </c>
      <c r="AI2408" s="476">
        <v>0</v>
      </c>
      <c r="AJ2408" s="192">
        <v>7501943474734</v>
      </c>
      <c r="AK2408" s="192">
        <v>93537</v>
      </c>
      <c r="AM2408" s="75">
        <v>67298</v>
      </c>
      <c r="AO2408" s="188">
        <v>0</v>
      </c>
      <c r="AP2408" s="188">
        <v>0</v>
      </c>
      <c r="AQ2408" s="187">
        <v>0</v>
      </c>
      <c r="AR2408" s="188">
        <v>0</v>
      </c>
      <c r="AS2408" s="187">
        <v>0</v>
      </c>
      <c r="AT2408" s="188">
        <v>0</v>
      </c>
      <c r="AU2408" s="187">
        <v>0</v>
      </c>
      <c r="AV2408" s="188">
        <v>0</v>
      </c>
      <c r="AW2408" s="187">
        <v>0</v>
      </c>
      <c r="AX2408" s="188">
        <v>0</v>
      </c>
      <c r="AY2408" s="187">
        <v>0</v>
      </c>
      <c r="AZ2408" s="188">
        <v>0</v>
      </c>
      <c r="BA2408" s="187">
        <v>0</v>
      </c>
      <c r="BB2408" s="188">
        <v>0</v>
      </c>
      <c r="BC2408" s="187">
        <v>0</v>
      </c>
      <c r="BD2408" s="75"/>
      <c r="BE2408" s="75"/>
      <c r="BH2408" s="74"/>
      <c r="BI2408" s="194"/>
      <c r="BJ2408" s="74"/>
    </row>
    <row r="2409" spans="1:62" ht="11.25" customHeight="1" x14ac:dyDescent="0.3">
      <c r="A2409" s="184" t="s">
        <v>2939</v>
      </c>
      <c r="B2409" s="185">
        <v>0</v>
      </c>
      <c r="C2409" s="916">
        <v>70873</v>
      </c>
      <c r="D2409" s="55">
        <v>1E-4</v>
      </c>
      <c r="E2409" s="91">
        <v>0</v>
      </c>
      <c r="F2409" s="186">
        <v>0</v>
      </c>
      <c r="G2409" s="186">
        <v>0</v>
      </c>
      <c r="H2409" s="186">
        <v>0</v>
      </c>
      <c r="I2409" s="187">
        <v>0</v>
      </c>
      <c r="J2409" s="188">
        <v>0</v>
      </c>
      <c r="K2409" s="186">
        <v>0</v>
      </c>
      <c r="L2409" s="186">
        <v>0</v>
      </c>
      <c r="M2409" s="187">
        <v>0</v>
      </c>
      <c r="N2409" s="189">
        <v>0</v>
      </c>
      <c r="O2409" s="189">
        <v>0</v>
      </c>
      <c r="P2409" s="189">
        <v>0</v>
      </c>
      <c r="Q2409" s="189">
        <v>0</v>
      </c>
      <c r="R2409" s="258">
        <v>0</v>
      </c>
      <c r="S2409" s="258">
        <v>1E-4</v>
      </c>
      <c r="T2409" s="188">
        <v>0</v>
      </c>
      <c r="U2409" s="187">
        <v>0</v>
      </c>
      <c r="V2409" s="189">
        <v>0</v>
      </c>
      <c r="W2409" s="189">
        <v>0</v>
      </c>
      <c r="X2409" s="188">
        <v>0</v>
      </c>
      <c r="Y2409" s="188">
        <v>0</v>
      </c>
      <c r="Z2409" s="186">
        <v>0</v>
      </c>
      <c r="AA2409" s="186">
        <v>0</v>
      </c>
      <c r="AB2409" s="186">
        <v>0</v>
      </c>
      <c r="AC2409" s="186">
        <v>0</v>
      </c>
      <c r="AD2409" s="189">
        <v>0</v>
      </c>
      <c r="AE2409" s="189">
        <v>0</v>
      </c>
      <c r="AF2409" s="189">
        <v>0</v>
      </c>
      <c r="AG2409" s="189">
        <v>0</v>
      </c>
      <c r="AH2409" s="191">
        <v>0</v>
      </c>
      <c r="AI2409" s="476">
        <v>0</v>
      </c>
      <c r="AJ2409" s="192">
        <v>7501943474734</v>
      </c>
      <c r="AK2409" s="192">
        <v>93537</v>
      </c>
      <c r="AM2409" s="75">
        <v>70873</v>
      </c>
      <c r="AO2409" s="188">
        <v>0</v>
      </c>
      <c r="AP2409" s="188">
        <v>0</v>
      </c>
      <c r="AQ2409" s="187">
        <v>0</v>
      </c>
      <c r="AR2409" s="188">
        <v>0</v>
      </c>
      <c r="AS2409" s="187">
        <v>0</v>
      </c>
      <c r="AT2409" s="188">
        <v>0</v>
      </c>
      <c r="AU2409" s="187">
        <v>0</v>
      </c>
      <c r="AV2409" s="188">
        <v>0</v>
      </c>
      <c r="AW2409" s="187">
        <v>0</v>
      </c>
      <c r="AX2409" s="188">
        <v>0</v>
      </c>
      <c r="AY2409" s="187">
        <v>0</v>
      </c>
      <c r="AZ2409" s="188">
        <v>0</v>
      </c>
      <c r="BA2409" s="187">
        <v>0</v>
      </c>
      <c r="BB2409" s="188">
        <v>0</v>
      </c>
      <c r="BC2409" s="187">
        <v>0</v>
      </c>
      <c r="BD2409" s="75"/>
      <c r="BE2409" s="75"/>
      <c r="BH2409" s="74"/>
      <c r="BI2409" s="194"/>
      <c r="BJ2409" s="74"/>
    </row>
    <row r="2410" spans="1:62" ht="11.25" customHeight="1" x14ac:dyDescent="0.3">
      <c r="A2410" s="252" t="s">
        <v>2940</v>
      </c>
      <c r="B2410" s="253">
        <v>0</v>
      </c>
      <c r="C2410" s="913">
        <v>67299</v>
      </c>
      <c r="D2410" s="289">
        <v>1E-4</v>
      </c>
      <c r="E2410" s="255">
        <v>0</v>
      </c>
      <c r="F2410" s="259">
        <v>0</v>
      </c>
      <c r="G2410" s="338">
        <v>0</v>
      </c>
      <c r="H2410" s="256">
        <v>0</v>
      </c>
      <c r="I2410" s="257">
        <v>0</v>
      </c>
      <c r="J2410" s="256">
        <v>0</v>
      </c>
      <c r="K2410" s="256">
        <v>0</v>
      </c>
      <c r="L2410" s="256">
        <v>0</v>
      </c>
      <c r="M2410" s="256">
        <v>0</v>
      </c>
      <c r="N2410" s="259">
        <v>0</v>
      </c>
      <c r="O2410" s="258">
        <v>0</v>
      </c>
      <c r="P2410" s="256">
        <v>0</v>
      </c>
      <c r="Q2410" s="258">
        <v>0</v>
      </c>
      <c r="R2410" s="258">
        <v>0</v>
      </c>
      <c r="S2410" s="258">
        <v>1E-4</v>
      </c>
      <c r="T2410" s="259">
        <v>0</v>
      </c>
      <c r="U2410" s="257">
        <v>0</v>
      </c>
      <c r="V2410" s="258">
        <v>0</v>
      </c>
      <c r="W2410" s="258">
        <v>0</v>
      </c>
      <c r="X2410" s="258">
        <v>0</v>
      </c>
      <c r="Y2410" s="259">
        <v>0</v>
      </c>
      <c r="Z2410" s="256">
        <v>0</v>
      </c>
      <c r="AA2410" s="256">
        <v>0</v>
      </c>
      <c r="AB2410" s="256">
        <v>0</v>
      </c>
      <c r="AC2410" s="257">
        <v>0</v>
      </c>
      <c r="AD2410" s="259">
        <v>0</v>
      </c>
      <c r="AE2410" s="258">
        <v>0</v>
      </c>
      <c r="AF2410" s="258">
        <v>0</v>
      </c>
      <c r="AG2410" s="258">
        <v>0</v>
      </c>
      <c r="AH2410" s="260">
        <v>0</v>
      </c>
      <c r="AI2410" s="476">
        <v>0</v>
      </c>
      <c r="AJ2410" s="192">
        <v>7501943474734</v>
      </c>
      <c r="AK2410" s="192">
        <v>93537</v>
      </c>
      <c r="AM2410" s="75">
        <v>67299</v>
      </c>
      <c r="AO2410" s="188">
        <v>0</v>
      </c>
      <c r="AP2410" s="188">
        <v>0</v>
      </c>
      <c r="AQ2410" s="187">
        <v>0</v>
      </c>
      <c r="AR2410" s="188">
        <v>0</v>
      </c>
      <c r="AS2410" s="187">
        <v>0</v>
      </c>
      <c r="AT2410" s="188">
        <v>0</v>
      </c>
      <c r="AU2410" s="187">
        <v>0</v>
      </c>
      <c r="AV2410" s="188">
        <v>0</v>
      </c>
      <c r="AW2410" s="187">
        <v>0</v>
      </c>
      <c r="AX2410" s="188">
        <v>0</v>
      </c>
      <c r="AY2410" s="187">
        <v>0</v>
      </c>
      <c r="AZ2410" s="188">
        <v>0</v>
      </c>
      <c r="BA2410" s="187">
        <v>0</v>
      </c>
      <c r="BB2410" s="188">
        <v>0</v>
      </c>
      <c r="BC2410" s="187">
        <v>0</v>
      </c>
      <c r="BD2410" s="75"/>
      <c r="BE2410" s="75"/>
      <c r="BH2410" s="74"/>
      <c r="BI2410" s="194"/>
      <c r="BJ2410" s="74"/>
    </row>
    <row r="2411" spans="1:62" ht="11.25" customHeight="1" x14ac:dyDescent="0.3">
      <c r="A2411" s="195" t="s">
        <v>2941</v>
      </c>
      <c r="B2411" s="196">
        <v>0</v>
      </c>
      <c r="C2411" s="932">
        <v>66992</v>
      </c>
      <c r="D2411" s="197">
        <v>1E-4</v>
      </c>
      <c r="E2411" s="198">
        <v>0</v>
      </c>
      <c r="F2411" s="199">
        <v>0</v>
      </c>
      <c r="G2411" s="199">
        <v>0</v>
      </c>
      <c r="H2411" s="199">
        <v>0</v>
      </c>
      <c r="I2411" s="200">
        <v>0</v>
      </c>
      <c r="J2411" s="199">
        <v>0</v>
      </c>
      <c r="K2411" s="199">
        <v>0</v>
      </c>
      <c r="L2411" s="199">
        <v>0</v>
      </c>
      <c r="M2411" s="199">
        <v>0</v>
      </c>
      <c r="N2411" s="201">
        <v>0</v>
      </c>
      <c r="O2411" s="202">
        <v>33.6</v>
      </c>
      <c r="P2411" s="199">
        <v>33.6</v>
      </c>
      <c r="Q2411" s="202">
        <v>0</v>
      </c>
      <c r="R2411" s="202">
        <v>0</v>
      </c>
      <c r="S2411" s="202">
        <v>1E-4</v>
      </c>
      <c r="T2411" s="201">
        <v>0</v>
      </c>
      <c r="U2411" s="200">
        <v>0</v>
      </c>
      <c r="V2411" s="202">
        <v>0</v>
      </c>
      <c r="W2411" s="202">
        <v>0</v>
      </c>
      <c r="X2411" s="201">
        <v>0</v>
      </c>
      <c r="Y2411" s="201">
        <v>0</v>
      </c>
      <c r="Z2411" s="199">
        <v>0</v>
      </c>
      <c r="AA2411" s="199">
        <v>0</v>
      </c>
      <c r="AB2411" s="199">
        <v>0</v>
      </c>
      <c r="AC2411" s="199">
        <v>0</v>
      </c>
      <c r="AD2411" s="201">
        <v>0</v>
      </c>
      <c r="AE2411" s="202">
        <v>0</v>
      </c>
      <c r="AF2411" s="202">
        <v>0</v>
      </c>
      <c r="AG2411" s="202">
        <v>0</v>
      </c>
      <c r="AH2411" s="203">
        <v>0</v>
      </c>
      <c r="AI2411" s="476">
        <v>0</v>
      </c>
      <c r="AJ2411" s="192">
        <v>7501943497115</v>
      </c>
      <c r="AK2411" s="192" t="s">
        <v>262</v>
      </c>
      <c r="AM2411" s="75">
        <v>66992</v>
      </c>
      <c r="AO2411" s="201">
        <v>0</v>
      </c>
      <c r="AP2411" s="201">
        <v>0</v>
      </c>
      <c r="AQ2411" s="200">
        <v>0</v>
      </c>
      <c r="AR2411" s="201">
        <v>0</v>
      </c>
      <c r="AS2411" s="200">
        <v>0</v>
      </c>
      <c r="AT2411" s="201">
        <v>0</v>
      </c>
      <c r="AU2411" s="200">
        <v>0</v>
      </c>
      <c r="AV2411" s="201">
        <v>0</v>
      </c>
      <c r="AW2411" s="200">
        <v>0</v>
      </c>
      <c r="AX2411" s="201">
        <v>0</v>
      </c>
      <c r="AY2411" s="200">
        <v>0</v>
      </c>
      <c r="AZ2411" s="201">
        <v>0</v>
      </c>
      <c r="BA2411" s="200">
        <v>0</v>
      </c>
      <c r="BB2411" s="201">
        <v>0</v>
      </c>
      <c r="BC2411" s="200">
        <v>0</v>
      </c>
      <c r="BD2411" s="75"/>
      <c r="BE2411" s="75"/>
      <c r="BH2411" s="74"/>
      <c r="BI2411" s="194"/>
      <c r="BJ2411" s="74"/>
    </row>
    <row r="2412" spans="1:62" ht="11.25" customHeight="1" x14ac:dyDescent="0.3">
      <c r="A2412" s="184" t="s">
        <v>2942</v>
      </c>
      <c r="B2412" s="185">
        <v>0</v>
      </c>
      <c r="C2412" s="916">
        <v>70879</v>
      </c>
      <c r="D2412" s="55">
        <v>17680.8</v>
      </c>
      <c r="E2412" s="91">
        <v>119.65566714490674</v>
      </c>
      <c r="F2412" s="186">
        <v>0</v>
      </c>
      <c r="G2412" s="186">
        <v>0</v>
      </c>
      <c r="H2412" s="186">
        <v>0</v>
      </c>
      <c r="I2412" s="187">
        <v>0</v>
      </c>
      <c r="J2412" s="186">
        <v>0</v>
      </c>
      <c r="K2412" s="186">
        <v>4432.92</v>
      </c>
      <c r="L2412" s="186">
        <v>722.4</v>
      </c>
      <c r="M2412" s="186">
        <v>16.29625619230665</v>
      </c>
      <c r="N2412" s="188">
        <v>0</v>
      </c>
      <c r="O2412" s="189">
        <v>0</v>
      </c>
      <c r="P2412" s="186">
        <v>33.6</v>
      </c>
      <c r="Q2412" s="189">
        <v>0</v>
      </c>
      <c r="R2412" s="189">
        <v>0</v>
      </c>
      <c r="S2412" s="189">
        <v>16958.399999999998</v>
      </c>
      <c r="T2412" s="188">
        <v>16919.999999999996</v>
      </c>
      <c r="U2412" s="187">
        <v>114.50691643431415</v>
      </c>
      <c r="V2412" s="189">
        <v>0</v>
      </c>
      <c r="W2412" s="189">
        <v>33.6</v>
      </c>
      <c r="X2412" s="188">
        <v>16886.399999999998</v>
      </c>
      <c r="Y2412" s="188">
        <v>7908</v>
      </c>
      <c r="Z2412" s="186">
        <v>0</v>
      </c>
      <c r="AA2412" s="186">
        <v>0</v>
      </c>
      <c r="AB2412" s="186">
        <v>0</v>
      </c>
      <c r="AC2412" s="186">
        <v>0</v>
      </c>
      <c r="AD2412" s="188">
        <v>151.20000000000005</v>
      </c>
      <c r="AE2412" s="189">
        <v>0</v>
      </c>
      <c r="AF2412" s="189">
        <v>0</v>
      </c>
      <c r="AG2412" s="189">
        <v>0</v>
      </c>
      <c r="AH2412" s="191">
        <v>0</v>
      </c>
      <c r="AI2412" s="476">
        <v>0</v>
      </c>
      <c r="AJ2412" s="192">
        <v>7501943497115</v>
      </c>
      <c r="AK2412" s="192">
        <v>66992</v>
      </c>
      <c r="AM2412" s="75">
        <v>70879</v>
      </c>
      <c r="AO2412" s="210">
        <v>3044</v>
      </c>
      <c r="AP2412" s="210">
        <v>3813.5999999999995</v>
      </c>
      <c r="AQ2412" s="209">
        <v>64.334295412436362</v>
      </c>
      <c r="AR2412" s="210">
        <v>2661.6</v>
      </c>
      <c r="AS2412" s="209">
        <v>47.398623025124159</v>
      </c>
      <c r="AT2412" s="210">
        <v>2656.8</v>
      </c>
      <c r="AU2412" s="209">
        <v>49.432626277586309</v>
      </c>
      <c r="AV2412" s="210">
        <v>2714.4</v>
      </c>
      <c r="AW2412" s="209">
        <v>50.043334386042737</v>
      </c>
      <c r="AX2412" s="210">
        <v>1557.6</v>
      </c>
      <c r="AY2412" s="209">
        <v>27.891335528683705</v>
      </c>
      <c r="AZ2412" s="210">
        <v>3525.6</v>
      </c>
      <c r="BA2412" s="209">
        <v>77.883450517853376</v>
      </c>
      <c r="BB2412" s="210">
        <v>2539.1999999999998</v>
      </c>
      <c r="BC2412" s="209">
        <v>53.277727991936153</v>
      </c>
      <c r="BD2412" s="75"/>
      <c r="BE2412" s="75"/>
      <c r="BH2412" s="74"/>
      <c r="BI2412" s="194"/>
      <c r="BJ2412" s="74"/>
    </row>
    <row r="2413" spans="1:62" ht="11.25" customHeight="1" x14ac:dyDescent="0.3">
      <c r="A2413" s="184" t="s">
        <v>4950</v>
      </c>
      <c r="B2413" s="185">
        <v>0</v>
      </c>
      <c r="C2413" s="916">
        <v>71243</v>
      </c>
      <c r="D2413" s="55">
        <v>1E-4</v>
      </c>
      <c r="E2413" s="91">
        <v>7.1258602694810334E-7</v>
      </c>
      <c r="F2413" s="186">
        <v>0</v>
      </c>
      <c r="G2413" s="186">
        <v>0</v>
      </c>
      <c r="H2413" s="186">
        <v>0</v>
      </c>
      <c r="I2413" s="187">
        <v>0</v>
      </c>
      <c r="J2413" s="186">
        <v>4210.018</v>
      </c>
      <c r="K2413" s="186">
        <v>0</v>
      </c>
      <c r="L2413" s="186">
        <v>0</v>
      </c>
      <c r="M2413" s="186">
        <v>0</v>
      </c>
      <c r="N2413" s="188">
        <v>0</v>
      </c>
      <c r="O2413" s="189">
        <v>0</v>
      </c>
      <c r="P2413" s="186">
        <v>0</v>
      </c>
      <c r="Q2413" s="189">
        <v>0</v>
      </c>
      <c r="R2413" s="189">
        <v>7.1258602694810334E-7</v>
      </c>
      <c r="S2413" s="189">
        <v>1E-4</v>
      </c>
      <c r="T2413" s="188">
        <v>0</v>
      </c>
      <c r="U2413" s="187">
        <v>0</v>
      </c>
      <c r="V2413" s="189">
        <v>0</v>
      </c>
      <c r="W2413" s="189">
        <v>0</v>
      </c>
      <c r="X2413" s="188">
        <v>0</v>
      </c>
      <c r="Y2413" s="188">
        <v>0</v>
      </c>
      <c r="Z2413" s="186">
        <v>0</v>
      </c>
      <c r="AA2413" s="186">
        <v>0</v>
      </c>
      <c r="AB2413" s="186">
        <v>0</v>
      </c>
      <c r="AC2413" s="186">
        <v>0</v>
      </c>
      <c r="AD2413" s="188">
        <v>0</v>
      </c>
      <c r="AE2413" s="189">
        <v>0</v>
      </c>
      <c r="AF2413" s="189">
        <v>0</v>
      </c>
      <c r="AG2413" s="189">
        <v>0</v>
      </c>
      <c r="AH2413" s="191">
        <v>0</v>
      </c>
      <c r="AI2413" s="476">
        <v>3469.357</v>
      </c>
      <c r="AJ2413" s="192">
        <v>7501943497115</v>
      </c>
      <c r="AK2413" s="192">
        <v>66992</v>
      </c>
      <c r="AM2413" s="75">
        <v>71243</v>
      </c>
      <c r="AO2413" s="210">
        <v>0</v>
      </c>
      <c r="AP2413" s="210">
        <v>0</v>
      </c>
      <c r="AQ2413" s="209">
        <v>0</v>
      </c>
      <c r="AR2413" s="210">
        <v>0</v>
      </c>
      <c r="AS2413" s="209">
        <v>0</v>
      </c>
      <c r="AT2413" s="210">
        <v>0</v>
      </c>
      <c r="AU2413" s="209">
        <v>0</v>
      </c>
      <c r="AV2413" s="210">
        <v>0</v>
      </c>
      <c r="AW2413" s="209">
        <v>0</v>
      </c>
      <c r="AX2413" s="210">
        <v>0</v>
      </c>
      <c r="AY2413" s="209">
        <v>0</v>
      </c>
      <c r="AZ2413" s="210">
        <v>0</v>
      </c>
      <c r="BA2413" s="209">
        <v>0</v>
      </c>
      <c r="BB2413" s="210">
        <v>0</v>
      </c>
      <c r="BC2413" s="209">
        <v>0</v>
      </c>
      <c r="BD2413" s="75"/>
      <c r="BE2413" s="75"/>
      <c r="BH2413" s="74"/>
      <c r="BI2413" s="194"/>
      <c r="BJ2413" s="74"/>
    </row>
    <row r="2414" spans="1:62" ht="11.25" customHeight="1" x14ac:dyDescent="0.3">
      <c r="A2414" s="184" t="s">
        <v>2943</v>
      </c>
      <c r="B2414" s="185">
        <v>0</v>
      </c>
      <c r="C2414" s="916">
        <v>71140</v>
      </c>
      <c r="D2414" s="55">
        <v>3995.1659999999997</v>
      </c>
      <c r="E2414" s="91">
        <v>0</v>
      </c>
      <c r="F2414" s="186">
        <v>4000</v>
      </c>
      <c r="G2414" s="186">
        <v>0</v>
      </c>
      <c r="H2414" s="186">
        <v>0</v>
      </c>
      <c r="I2414" s="187">
        <v>0</v>
      </c>
      <c r="J2414" s="186">
        <v>0</v>
      </c>
      <c r="K2414" s="186">
        <v>0</v>
      </c>
      <c r="L2414" s="186">
        <v>133.35399999999998</v>
      </c>
      <c r="M2414" s="186">
        <v>0</v>
      </c>
      <c r="N2414" s="188">
        <v>0</v>
      </c>
      <c r="O2414" s="189">
        <v>16.001999999999999</v>
      </c>
      <c r="P2414" s="186">
        <v>18.668999999999997</v>
      </c>
      <c r="Q2414" s="189">
        <v>0</v>
      </c>
      <c r="R2414" s="189">
        <v>0</v>
      </c>
      <c r="S2414" s="189">
        <v>3861.8119999999999</v>
      </c>
      <c r="T2414" s="188">
        <v>3859.1490000000003</v>
      </c>
      <c r="U2414" s="187">
        <v>0</v>
      </c>
      <c r="V2414" s="189">
        <v>0</v>
      </c>
      <c r="W2414" s="189">
        <v>2.6669999999999998</v>
      </c>
      <c r="X2414" s="188">
        <v>3856.4820000000004</v>
      </c>
      <c r="Y2414" s="188">
        <v>2229.6120000000001</v>
      </c>
      <c r="Z2414" s="186">
        <v>133.35</v>
      </c>
      <c r="AA2414" s="186">
        <v>0</v>
      </c>
      <c r="AB2414" s="186">
        <v>0</v>
      </c>
      <c r="AC2414" s="186">
        <v>0</v>
      </c>
      <c r="AD2414" s="188">
        <v>58.670000000000016</v>
      </c>
      <c r="AE2414" s="189">
        <v>0</v>
      </c>
      <c r="AF2414" s="189">
        <v>0</v>
      </c>
      <c r="AG2414" s="189">
        <v>0</v>
      </c>
      <c r="AH2414" s="191">
        <v>0</v>
      </c>
      <c r="AI2414" s="476">
        <v>0</v>
      </c>
      <c r="AJ2414" s="192">
        <v>7501943497115</v>
      </c>
      <c r="AK2414" s="192">
        <v>66992</v>
      </c>
      <c r="AM2414" s="75">
        <v>71140</v>
      </c>
      <c r="AO2414" s="210">
        <v>1586.8630000000001</v>
      </c>
      <c r="AP2414" s="210">
        <v>2392.2950000000001</v>
      </c>
      <c r="AQ2414" s="209">
        <v>149.5184375</v>
      </c>
      <c r="AR2414" s="210">
        <v>1573.5300000000002</v>
      </c>
      <c r="AS2414" s="209">
        <v>98.345625000000013</v>
      </c>
      <c r="AT2414" s="210">
        <v>794.7639999999999</v>
      </c>
      <c r="AU2414" s="209">
        <v>49.672749999999994</v>
      </c>
      <c r="AV2414" s="210">
        <v>5518.0060000000003</v>
      </c>
      <c r="AW2414" s="209">
        <v>0</v>
      </c>
      <c r="AX2414" s="210">
        <v>2608.3340000000003</v>
      </c>
      <c r="AY2414" s="209">
        <v>0</v>
      </c>
      <c r="AZ2414" s="210">
        <v>792.09799999999996</v>
      </c>
      <c r="BA2414" s="209">
        <v>0</v>
      </c>
      <c r="BB2414" s="210">
        <v>2018.9189999999999</v>
      </c>
      <c r="BC2414" s="209">
        <v>0</v>
      </c>
      <c r="BD2414" s="75"/>
      <c r="BE2414" s="75"/>
      <c r="BH2414" s="74"/>
      <c r="BI2414" s="194"/>
      <c r="BJ2414" s="74"/>
    </row>
    <row r="2415" spans="1:62" ht="11.25" customHeight="1" x14ac:dyDescent="0.3">
      <c r="A2415" s="184" t="s">
        <v>4951</v>
      </c>
      <c r="B2415" s="185">
        <v>0</v>
      </c>
      <c r="C2415" s="916">
        <v>71247</v>
      </c>
      <c r="D2415" s="55">
        <v>1E-4</v>
      </c>
      <c r="E2415" s="91">
        <v>1.9279276384493038E-6</v>
      </c>
      <c r="F2415" s="186">
        <v>0</v>
      </c>
      <c r="G2415" s="186">
        <v>0</v>
      </c>
      <c r="H2415" s="186">
        <v>0</v>
      </c>
      <c r="I2415" s="187">
        <v>0</v>
      </c>
      <c r="J2415" s="186">
        <v>1556.0749999999998</v>
      </c>
      <c r="K2415" s="186">
        <v>0</v>
      </c>
      <c r="L2415" s="186">
        <v>0</v>
      </c>
      <c r="M2415" s="186">
        <v>0</v>
      </c>
      <c r="N2415" s="188">
        <v>0</v>
      </c>
      <c r="O2415" s="189">
        <v>0</v>
      </c>
      <c r="P2415" s="186">
        <v>0</v>
      </c>
      <c r="Q2415" s="189">
        <v>0</v>
      </c>
      <c r="R2415" s="189">
        <v>1.9279276384493038E-6</v>
      </c>
      <c r="S2415" s="189">
        <v>1E-4</v>
      </c>
      <c r="T2415" s="188">
        <v>0</v>
      </c>
      <c r="U2415" s="187">
        <v>0</v>
      </c>
      <c r="V2415" s="189">
        <v>0</v>
      </c>
      <c r="W2415" s="189">
        <v>0</v>
      </c>
      <c r="X2415" s="188">
        <v>0</v>
      </c>
      <c r="Y2415" s="188">
        <v>0</v>
      </c>
      <c r="Z2415" s="186">
        <v>0</v>
      </c>
      <c r="AA2415" s="186">
        <v>0</v>
      </c>
      <c r="AB2415" s="186">
        <v>0</v>
      </c>
      <c r="AC2415" s="186">
        <v>0</v>
      </c>
      <c r="AD2415" s="188">
        <v>0</v>
      </c>
      <c r="AE2415" s="189">
        <v>0</v>
      </c>
      <c r="AF2415" s="189">
        <v>0</v>
      </c>
      <c r="AG2415" s="189">
        <v>0</v>
      </c>
      <c r="AH2415" s="191">
        <v>0</v>
      </c>
      <c r="AI2415" s="476">
        <v>1345.7850000000001</v>
      </c>
      <c r="AJ2415" s="192">
        <v>7501943497115</v>
      </c>
      <c r="AK2415" s="192">
        <v>66992</v>
      </c>
      <c r="AM2415" s="75">
        <v>71247</v>
      </c>
      <c r="AO2415" s="210">
        <v>0</v>
      </c>
      <c r="AP2415" s="210">
        <v>0</v>
      </c>
      <c r="AQ2415" s="209">
        <v>0</v>
      </c>
      <c r="AR2415" s="210">
        <v>0</v>
      </c>
      <c r="AS2415" s="209">
        <v>0</v>
      </c>
      <c r="AT2415" s="210">
        <v>0</v>
      </c>
      <c r="AU2415" s="209">
        <v>0</v>
      </c>
      <c r="AV2415" s="210">
        <v>0</v>
      </c>
      <c r="AW2415" s="209">
        <v>0</v>
      </c>
      <c r="AX2415" s="210">
        <v>0</v>
      </c>
      <c r="AY2415" s="209">
        <v>0</v>
      </c>
      <c r="AZ2415" s="210">
        <v>0</v>
      </c>
      <c r="BA2415" s="209">
        <v>0</v>
      </c>
      <c r="BB2415" s="210">
        <v>0</v>
      </c>
      <c r="BC2415" s="209">
        <v>0</v>
      </c>
      <c r="BD2415" s="75"/>
      <c r="BE2415" s="75"/>
      <c r="BH2415" s="74"/>
      <c r="BI2415" s="194"/>
      <c r="BJ2415" s="74"/>
    </row>
    <row r="2416" spans="1:62" ht="11.25" customHeight="1" x14ac:dyDescent="0.3">
      <c r="A2416" s="333" t="s">
        <v>2944</v>
      </c>
      <c r="B2416" s="334">
        <v>0</v>
      </c>
      <c r="C2416" s="928">
        <v>67305</v>
      </c>
      <c r="D2416" s="335">
        <v>1E-4</v>
      </c>
      <c r="E2416" s="336">
        <v>0</v>
      </c>
      <c r="F2416" s="338">
        <v>0</v>
      </c>
      <c r="G2416" s="338">
        <v>0</v>
      </c>
      <c r="H2416" s="338">
        <v>0</v>
      </c>
      <c r="I2416" s="339">
        <v>0</v>
      </c>
      <c r="J2416" s="338">
        <v>0</v>
      </c>
      <c r="K2416" s="338">
        <v>0</v>
      </c>
      <c r="L2416" s="338">
        <v>0</v>
      </c>
      <c r="M2416" s="338">
        <v>0</v>
      </c>
      <c r="N2416" s="337">
        <v>0</v>
      </c>
      <c r="O2416" s="340">
        <v>0</v>
      </c>
      <c r="P2416" s="338">
        <v>0</v>
      </c>
      <c r="Q2416" s="340">
        <v>0</v>
      </c>
      <c r="R2416" s="340">
        <v>0</v>
      </c>
      <c r="S2416" s="340">
        <v>1E-4</v>
      </c>
      <c r="T2416" s="337">
        <v>0</v>
      </c>
      <c r="U2416" s="339">
        <v>0</v>
      </c>
      <c r="V2416" s="340">
        <v>0</v>
      </c>
      <c r="W2416" s="340">
        <v>0</v>
      </c>
      <c r="X2416" s="337">
        <v>0</v>
      </c>
      <c r="Y2416" s="337">
        <v>0</v>
      </c>
      <c r="Z2416" s="338">
        <v>0</v>
      </c>
      <c r="AA2416" s="338">
        <v>0</v>
      </c>
      <c r="AB2416" s="338">
        <v>0</v>
      </c>
      <c r="AC2416" s="338">
        <v>0</v>
      </c>
      <c r="AD2416" s="337">
        <v>0</v>
      </c>
      <c r="AE2416" s="340">
        <v>0</v>
      </c>
      <c r="AF2416" s="340">
        <v>0</v>
      </c>
      <c r="AG2416" s="340">
        <v>0</v>
      </c>
      <c r="AH2416" s="341">
        <v>0</v>
      </c>
      <c r="AI2416" s="476">
        <v>0</v>
      </c>
      <c r="AJ2416" s="192">
        <v>7501943497115</v>
      </c>
      <c r="AK2416" s="192">
        <v>66992</v>
      </c>
      <c r="AM2416" s="75">
        <v>67305</v>
      </c>
      <c r="AO2416" s="210">
        <v>0</v>
      </c>
      <c r="AP2416" s="210">
        <v>0</v>
      </c>
      <c r="AQ2416" s="209">
        <v>0</v>
      </c>
      <c r="AR2416" s="210">
        <v>0</v>
      </c>
      <c r="AS2416" s="209">
        <v>0</v>
      </c>
      <c r="AT2416" s="210">
        <v>0</v>
      </c>
      <c r="AU2416" s="209">
        <v>0</v>
      </c>
      <c r="AV2416" s="210">
        <v>0</v>
      </c>
      <c r="AW2416" s="209">
        <v>0</v>
      </c>
      <c r="AX2416" s="210">
        <v>0</v>
      </c>
      <c r="AY2416" s="209">
        <v>0</v>
      </c>
      <c r="AZ2416" s="210">
        <v>0</v>
      </c>
      <c r="BA2416" s="209">
        <v>0</v>
      </c>
      <c r="BB2416" s="210">
        <v>0</v>
      </c>
      <c r="BC2416" s="209">
        <v>0</v>
      </c>
      <c r="BD2416" s="75"/>
      <c r="BE2416" s="75"/>
      <c r="BH2416" s="74"/>
      <c r="BI2416" s="194"/>
      <c r="BJ2416" s="74"/>
    </row>
    <row r="2417" spans="1:62" s="77" customFormat="1" ht="11.25" customHeight="1" x14ac:dyDescent="0.2">
      <c r="A2417" s="344" t="s">
        <v>2945</v>
      </c>
      <c r="B2417" s="345">
        <v>0</v>
      </c>
      <c r="C2417" s="927">
        <v>66968</v>
      </c>
      <c r="D2417" s="346">
        <v>1E-4</v>
      </c>
      <c r="E2417" s="347">
        <v>0</v>
      </c>
      <c r="F2417" s="348">
        <v>0</v>
      </c>
      <c r="G2417" s="348">
        <v>0</v>
      </c>
      <c r="H2417" s="348">
        <v>0</v>
      </c>
      <c r="I2417" s="349">
        <v>0</v>
      </c>
      <c r="J2417" s="348">
        <v>0</v>
      </c>
      <c r="K2417" s="348">
        <v>0</v>
      </c>
      <c r="L2417" s="348">
        <v>0</v>
      </c>
      <c r="M2417" s="349">
        <v>0</v>
      </c>
      <c r="N2417" s="351">
        <v>0</v>
      </c>
      <c r="O2417" s="349">
        <v>20.8</v>
      </c>
      <c r="P2417" s="349">
        <v>20.8</v>
      </c>
      <c r="Q2417" s="349">
        <v>0</v>
      </c>
      <c r="R2417" s="351">
        <v>0</v>
      </c>
      <c r="S2417" s="351">
        <v>1E-4</v>
      </c>
      <c r="T2417" s="350">
        <v>0</v>
      </c>
      <c r="U2417" s="349">
        <v>0</v>
      </c>
      <c r="V2417" s="351">
        <v>0</v>
      </c>
      <c r="W2417" s="349">
        <v>0</v>
      </c>
      <c r="X2417" s="348">
        <v>0</v>
      </c>
      <c r="Y2417" s="350">
        <v>0</v>
      </c>
      <c r="Z2417" s="348">
        <v>0</v>
      </c>
      <c r="AA2417" s="348">
        <v>0</v>
      </c>
      <c r="AB2417" s="348">
        <v>0</v>
      </c>
      <c r="AC2417" s="348">
        <v>0</v>
      </c>
      <c r="AD2417" s="350">
        <v>0</v>
      </c>
      <c r="AE2417" s="351">
        <v>0</v>
      </c>
      <c r="AF2417" s="351">
        <v>0</v>
      </c>
      <c r="AG2417" s="351">
        <v>0</v>
      </c>
      <c r="AH2417" s="352">
        <v>0</v>
      </c>
      <c r="AI2417" s="476">
        <v>0</v>
      </c>
      <c r="AJ2417" s="192">
        <v>7501943495760</v>
      </c>
      <c r="AK2417" s="192" t="s">
        <v>262</v>
      </c>
      <c r="AL2417" s="90"/>
      <c r="AM2417" s="75">
        <v>66968</v>
      </c>
      <c r="AN2417" s="76"/>
      <c r="AO2417" s="201">
        <v>0</v>
      </c>
      <c r="AP2417" s="201">
        <v>0</v>
      </c>
      <c r="AQ2417" s="200">
        <v>0</v>
      </c>
      <c r="AR2417" s="201">
        <v>0</v>
      </c>
      <c r="AS2417" s="200">
        <v>0</v>
      </c>
      <c r="AT2417" s="201">
        <v>0</v>
      </c>
      <c r="AU2417" s="200">
        <v>0</v>
      </c>
      <c r="AV2417" s="201">
        <v>0</v>
      </c>
      <c r="AW2417" s="200">
        <v>0</v>
      </c>
      <c r="AX2417" s="201">
        <v>0</v>
      </c>
      <c r="AY2417" s="200">
        <v>0</v>
      </c>
      <c r="AZ2417" s="201">
        <v>0</v>
      </c>
      <c r="BA2417" s="200">
        <v>0</v>
      </c>
      <c r="BB2417" s="201">
        <v>0</v>
      </c>
      <c r="BC2417" s="200">
        <v>0</v>
      </c>
      <c r="BD2417" s="75"/>
      <c r="BE2417" s="75"/>
      <c r="BF2417" s="55"/>
      <c r="BH2417" s="74"/>
      <c r="BI2417" s="194"/>
      <c r="BJ2417" s="74"/>
    </row>
    <row r="2418" spans="1:62" ht="11.25" customHeight="1" x14ac:dyDescent="0.3">
      <c r="A2418" s="184" t="s">
        <v>2946</v>
      </c>
      <c r="B2418" s="185">
        <v>0</v>
      </c>
      <c r="C2418" s="916">
        <v>70876</v>
      </c>
      <c r="D2418" s="55">
        <v>1E-4</v>
      </c>
      <c r="E2418" s="91">
        <v>0</v>
      </c>
      <c r="F2418" s="186">
        <v>0</v>
      </c>
      <c r="G2418" s="186">
        <v>0</v>
      </c>
      <c r="H2418" s="186">
        <v>0</v>
      </c>
      <c r="I2418" s="187">
        <v>0</v>
      </c>
      <c r="J2418" s="186">
        <v>0</v>
      </c>
      <c r="K2418" s="186">
        <v>0</v>
      </c>
      <c r="L2418" s="186">
        <v>0</v>
      </c>
      <c r="M2418" s="186">
        <v>0</v>
      </c>
      <c r="N2418" s="188">
        <v>0</v>
      </c>
      <c r="O2418" s="189">
        <v>0</v>
      </c>
      <c r="P2418" s="186">
        <v>0</v>
      </c>
      <c r="Q2418" s="189">
        <v>0</v>
      </c>
      <c r="R2418" s="189">
        <v>0</v>
      </c>
      <c r="S2418" s="189">
        <v>1E-4</v>
      </c>
      <c r="T2418" s="188">
        <v>0</v>
      </c>
      <c r="U2418" s="187">
        <v>0</v>
      </c>
      <c r="V2418" s="189">
        <v>0</v>
      </c>
      <c r="W2418" s="189">
        <v>0</v>
      </c>
      <c r="X2418" s="188">
        <v>0</v>
      </c>
      <c r="Y2418" s="188">
        <v>0</v>
      </c>
      <c r="Z2418" s="186">
        <v>0</v>
      </c>
      <c r="AA2418" s="186">
        <v>0</v>
      </c>
      <c r="AB2418" s="186">
        <v>0</v>
      </c>
      <c r="AC2418" s="186">
        <v>0</v>
      </c>
      <c r="AD2418" s="188">
        <v>0</v>
      </c>
      <c r="AE2418" s="189">
        <v>0</v>
      </c>
      <c r="AF2418" s="189">
        <v>0</v>
      </c>
      <c r="AG2418" s="189">
        <v>0</v>
      </c>
      <c r="AH2418" s="191">
        <v>0</v>
      </c>
      <c r="AI2418" s="476">
        <v>0</v>
      </c>
      <c r="AJ2418" s="192">
        <v>7501943495760</v>
      </c>
      <c r="AK2418" s="192">
        <v>66968</v>
      </c>
      <c r="AM2418" s="75">
        <v>70876</v>
      </c>
      <c r="AO2418" s="210">
        <v>0</v>
      </c>
      <c r="AP2418" s="210">
        <v>0</v>
      </c>
      <c r="AQ2418" s="209">
        <v>0</v>
      </c>
      <c r="AR2418" s="210">
        <v>0</v>
      </c>
      <c r="AS2418" s="209">
        <v>0</v>
      </c>
      <c r="AT2418" s="210">
        <v>0</v>
      </c>
      <c r="AU2418" s="209">
        <v>0</v>
      </c>
      <c r="AV2418" s="210">
        <v>0</v>
      </c>
      <c r="AW2418" s="209">
        <v>0</v>
      </c>
      <c r="AX2418" s="210">
        <v>-14.4</v>
      </c>
      <c r="AY2418" s="209">
        <v>0</v>
      </c>
      <c r="AZ2418" s="210">
        <v>0</v>
      </c>
      <c r="BA2418" s="209">
        <v>0</v>
      </c>
      <c r="BB2418" s="210">
        <v>0</v>
      </c>
      <c r="BC2418" s="209">
        <v>0</v>
      </c>
      <c r="BD2418" s="75"/>
      <c r="BE2418" s="75"/>
      <c r="BH2418" s="74"/>
      <c r="BI2418" s="194"/>
      <c r="BJ2418" s="74"/>
    </row>
    <row r="2419" spans="1:62" ht="11.25" customHeight="1" x14ac:dyDescent="0.3">
      <c r="A2419" s="184" t="s">
        <v>2947</v>
      </c>
      <c r="B2419" s="185">
        <v>0</v>
      </c>
      <c r="C2419" s="916">
        <v>71135</v>
      </c>
      <c r="D2419" s="55">
        <v>3828.8</v>
      </c>
      <c r="E2419" s="91">
        <v>66.437619295505826</v>
      </c>
      <c r="F2419" s="186">
        <v>0</v>
      </c>
      <c r="G2419" s="186">
        <v>0</v>
      </c>
      <c r="H2419" s="186">
        <v>0</v>
      </c>
      <c r="I2419" s="187">
        <v>0</v>
      </c>
      <c r="J2419" s="186">
        <v>0</v>
      </c>
      <c r="K2419" s="186">
        <v>1728.8999999999999</v>
      </c>
      <c r="L2419" s="186">
        <v>320</v>
      </c>
      <c r="M2419" s="186">
        <v>18.508878477644746</v>
      </c>
      <c r="N2419" s="188">
        <v>0</v>
      </c>
      <c r="O2419" s="189">
        <v>0</v>
      </c>
      <c r="P2419" s="186">
        <v>11.2</v>
      </c>
      <c r="Q2419" s="189">
        <v>0</v>
      </c>
      <c r="R2419" s="189">
        <v>0</v>
      </c>
      <c r="S2419" s="189">
        <v>3508.8</v>
      </c>
      <c r="T2419" s="188">
        <v>3511.9999999999995</v>
      </c>
      <c r="U2419" s="187">
        <v>60.940482387645325</v>
      </c>
      <c r="V2419" s="189">
        <v>0</v>
      </c>
      <c r="W2419" s="189">
        <v>11.2</v>
      </c>
      <c r="X2419" s="188">
        <v>3500.7999999999997</v>
      </c>
      <c r="Y2419" s="188">
        <v>1195.2</v>
      </c>
      <c r="Z2419" s="186">
        <v>0</v>
      </c>
      <c r="AA2419" s="186">
        <v>0</v>
      </c>
      <c r="AB2419" s="186">
        <v>0</v>
      </c>
      <c r="AC2419" s="186">
        <v>0</v>
      </c>
      <c r="AD2419" s="188">
        <v>201.60000000000002</v>
      </c>
      <c r="AE2419" s="189">
        <v>0</v>
      </c>
      <c r="AF2419" s="189">
        <v>0</v>
      </c>
      <c r="AG2419" s="189">
        <v>0</v>
      </c>
      <c r="AH2419" s="191">
        <v>0</v>
      </c>
      <c r="AI2419" s="476">
        <v>0</v>
      </c>
      <c r="AJ2419" s="192">
        <v>7501943495760</v>
      </c>
      <c r="AK2419" s="192">
        <v>66968</v>
      </c>
      <c r="AM2419" s="75">
        <v>71135</v>
      </c>
      <c r="AO2419" s="210">
        <v>1850.6666666666667</v>
      </c>
      <c r="AP2419" s="210">
        <v>1990.3999999999999</v>
      </c>
      <c r="AQ2419" s="209">
        <v>0</v>
      </c>
      <c r="AR2419" s="210">
        <v>2089.6</v>
      </c>
      <c r="AS2419" s="209">
        <v>0</v>
      </c>
      <c r="AT2419" s="210">
        <v>1472</v>
      </c>
      <c r="AU2419" s="209">
        <v>39.517680269214196</v>
      </c>
      <c r="AV2419" s="210">
        <v>1699.2</v>
      </c>
      <c r="AW2419" s="209">
        <v>48.190051216109623</v>
      </c>
      <c r="AX2419" s="210">
        <v>1358.4</v>
      </c>
      <c r="AY2419" s="209">
        <v>41.715251033131132</v>
      </c>
      <c r="AZ2419" s="210">
        <v>2407.9999999999995</v>
      </c>
      <c r="BA2419" s="209">
        <v>84.064827667103259</v>
      </c>
      <c r="BB2419" s="210">
        <v>1723.1999999999998</v>
      </c>
      <c r="BC2419" s="209">
        <v>0</v>
      </c>
      <c r="BD2419" s="75"/>
      <c r="BE2419" s="75"/>
      <c r="BH2419" s="74"/>
      <c r="BI2419" s="194"/>
      <c r="BJ2419" s="74"/>
    </row>
    <row r="2420" spans="1:62" ht="11.25" customHeight="1" x14ac:dyDescent="0.3">
      <c r="A2420" s="184" t="s">
        <v>4952</v>
      </c>
      <c r="B2420" s="185">
        <v>0</v>
      </c>
      <c r="C2420" s="916">
        <v>71245</v>
      </c>
      <c r="D2420" s="55">
        <v>1E-4</v>
      </c>
      <c r="E2420" s="91">
        <v>1.0721607040236047E-6</v>
      </c>
      <c r="F2420" s="186">
        <v>0</v>
      </c>
      <c r="G2420" s="186">
        <v>0</v>
      </c>
      <c r="H2420" s="186">
        <v>0</v>
      </c>
      <c r="I2420" s="187">
        <v>0</v>
      </c>
      <c r="J2420" s="186">
        <v>2798.0880000000002</v>
      </c>
      <c r="K2420" s="186">
        <v>0</v>
      </c>
      <c r="L2420" s="186">
        <v>0</v>
      </c>
      <c r="M2420" s="186">
        <v>0</v>
      </c>
      <c r="N2420" s="188">
        <v>0</v>
      </c>
      <c r="O2420" s="189">
        <v>0</v>
      </c>
      <c r="P2420" s="186">
        <v>0</v>
      </c>
      <c r="Q2420" s="189">
        <v>0</v>
      </c>
      <c r="R2420" s="189">
        <v>1.0721607040236047E-6</v>
      </c>
      <c r="S2420" s="189">
        <v>1E-4</v>
      </c>
      <c r="T2420" s="188">
        <v>0</v>
      </c>
      <c r="U2420" s="187">
        <v>0</v>
      </c>
      <c r="V2420" s="189">
        <v>0</v>
      </c>
      <c r="W2420" s="189">
        <v>0</v>
      </c>
      <c r="X2420" s="188">
        <v>0</v>
      </c>
      <c r="Y2420" s="188">
        <v>0</v>
      </c>
      <c r="Z2420" s="186">
        <v>0</v>
      </c>
      <c r="AA2420" s="186">
        <v>0</v>
      </c>
      <c r="AB2420" s="186">
        <v>0</v>
      </c>
      <c r="AC2420" s="186">
        <v>0</v>
      </c>
      <c r="AD2420" s="188">
        <v>0</v>
      </c>
      <c r="AE2420" s="189">
        <v>0</v>
      </c>
      <c r="AF2420" s="189">
        <v>0</v>
      </c>
      <c r="AG2420" s="189">
        <v>0</v>
      </c>
      <c r="AH2420" s="191">
        <v>0</v>
      </c>
      <c r="AI2420" s="476">
        <v>2377.2350000000001</v>
      </c>
      <c r="AJ2420" s="192">
        <v>7501943495760</v>
      </c>
      <c r="AK2420" s="192">
        <v>66968</v>
      </c>
      <c r="AM2420" s="75">
        <v>71245</v>
      </c>
      <c r="AO2420" s="210">
        <v>0</v>
      </c>
      <c r="AP2420" s="210">
        <v>0</v>
      </c>
      <c r="AQ2420" s="209">
        <v>0</v>
      </c>
      <c r="AR2420" s="210">
        <v>0</v>
      </c>
      <c r="AS2420" s="209">
        <v>0</v>
      </c>
      <c r="AT2420" s="210">
        <v>0</v>
      </c>
      <c r="AU2420" s="209">
        <v>0</v>
      </c>
      <c r="AV2420" s="210">
        <v>0</v>
      </c>
      <c r="AW2420" s="209">
        <v>0</v>
      </c>
      <c r="AX2420" s="210">
        <v>0</v>
      </c>
      <c r="AY2420" s="209">
        <v>0</v>
      </c>
      <c r="AZ2420" s="210">
        <v>0</v>
      </c>
      <c r="BA2420" s="209">
        <v>0</v>
      </c>
      <c r="BB2420" s="210">
        <v>0</v>
      </c>
      <c r="BC2420" s="209">
        <v>0</v>
      </c>
      <c r="BD2420" s="75"/>
      <c r="BE2420" s="75"/>
      <c r="BH2420" s="74"/>
      <c r="BI2420" s="194"/>
      <c r="BJ2420" s="74"/>
    </row>
    <row r="2421" spans="1:62" ht="11.25" customHeight="1" x14ac:dyDescent="0.3">
      <c r="A2421" s="333" t="s">
        <v>2948</v>
      </c>
      <c r="B2421" s="334">
        <v>0</v>
      </c>
      <c r="C2421" s="928">
        <v>70877</v>
      </c>
      <c r="D2421" s="390">
        <v>1E-4</v>
      </c>
      <c r="E2421" s="336">
        <v>0</v>
      </c>
      <c r="F2421" s="337">
        <v>0</v>
      </c>
      <c r="G2421" s="338">
        <v>0</v>
      </c>
      <c r="H2421" s="338">
        <v>0</v>
      </c>
      <c r="I2421" s="339">
        <v>0</v>
      </c>
      <c r="J2421" s="338">
        <v>0</v>
      </c>
      <c r="K2421" s="338">
        <v>0</v>
      </c>
      <c r="L2421" s="338">
        <v>0</v>
      </c>
      <c r="M2421" s="339">
        <v>0</v>
      </c>
      <c r="N2421" s="340">
        <v>0</v>
      </c>
      <c r="O2421" s="340">
        <v>0</v>
      </c>
      <c r="P2421" s="340">
        <v>0</v>
      </c>
      <c r="Q2421" s="340">
        <v>0</v>
      </c>
      <c r="R2421" s="340">
        <v>0</v>
      </c>
      <c r="S2421" s="340">
        <v>1E-4</v>
      </c>
      <c r="T2421" s="337">
        <v>0</v>
      </c>
      <c r="U2421" s="339">
        <v>0</v>
      </c>
      <c r="V2421" s="340">
        <v>0</v>
      </c>
      <c r="W2421" s="340">
        <v>0</v>
      </c>
      <c r="X2421" s="337">
        <v>0</v>
      </c>
      <c r="Y2421" s="337">
        <v>0</v>
      </c>
      <c r="Z2421" s="338">
        <v>0</v>
      </c>
      <c r="AA2421" s="338">
        <v>0</v>
      </c>
      <c r="AB2421" s="338">
        <v>0</v>
      </c>
      <c r="AC2421" s="339">
        <v>0</v>
      </c>
      <c r="AD2421" s="337">
        <v>0</v>
      </c>
      <c r="AE2421" s="340">
        <v>0</v>
      </c>
      <c r="AF2421" s="340">
        <v>0</v>
      </c>
      <c r="AG2421" s="340">
        <v>0</v>
      </c>
      <c r="AH2421" s="341">
        <v>0</v>
      </c>
      <c r="AI2421" s="476">
        <v>0</v>
      </c>
      <c r="AJ2421" s="192">
        <v>7501943495760</v>
      </c>
      <c r="AK2421" s="192">
        <v>66968</v>
      </c>
      <c r="AM2421" s="75">
        <v>70877</v>
      </c>
      <c r="AO2421" s="210">
        <v>0</v>
      </c>
      <c r="AP2421" s="210">
        <v>0</v>
      </c>
      <c r="AQ2421" s="209">
        <v>0</v>
      </c>
      <c r="AR2421" s="210">
        <v>0</v>
      </c>
      <c r="AS2421" s="209">
        <v>0</v>
      </c>
      <c r="AT2421" s="210">
        <v>0</v>
      </c>
      <c r="AU2421" s="209">
        <v>0</v>
      </c>
      <c r="AV2421" s="210">
        <v>0</v>
      </c>
      <c r="AW2421" s="209">
        <v>0</v>
      </c>
      <c r="AX2421" s="210">
        <v>0</v>
      </c>
      <c r="AY2421" s="209">
        <v>0</v>
      </c>
      <c r="AZ2421" s="210">
        <v>0</v>
      </c>
      <c r="BA2421" s="209">
        <v>0</v>
      </c>
      <c r="BB2421" s="210">
        <v>0</v>
      </c>
      <c r="BC2421" s="209">
        <v>0</v>
      </c>
      <c r="BD2421" s="75"/>
      <c r="BE2421" s="75"/>
      <c r="BH2421" s="74"/>
      <c r="BI2421" s="194"/>
      <c r="BJ2421" s="74"/>
    </row>
    <row r="2422" spans="1:62" ht="11.25" customHeight="1" x14ac:dyDescent="0.3">
      <c r="A2422" s="333" t="s">
        <v>2949</v>
      </c>
      <c r="B2422" s="334">
        <v>0</v>
      </c>
      <c r="C2422" s="928">
        <v>70946</v>
      </c>
      <c r="D2422" s="390">
        <v>848.00000000000011</v>
      </c>
      <c r="E2422" s="336">
        <v>90.244767648102183</v>
      </c>
      <c r="F2422" s="337">
        <v>0</v>
      </c>
      <c r="G2422" s="338">
        <v>0</v>
      </c>
      <c r="H2422" s="338">
        <v>0</v>
      </c>
      <c r="I2422" s="339">
        <v>0</v>
      </c>
      <c r="J2422" s="338">
        <v>0</v>
      </c>
      <c r="K2422" s="338">
        <v>281.89999999999998</v>
      </c>
      <c r="L2422" s="338">
        <v>86.4</v>
      </c>
      <c r="M2422" s="339">
        <v>30.649166371053571</v>
      </c>
      <c r="N2422" s="340">
        <v>0</v>
      </c>
      <c r="O2422" s="340">
        <v>0</v>
      </c>
      <c r="P2422" s="340">
        <v>1.6</v>
      </c>
      <c r="Q2422" s="340">
        <v>0</v>
      </c>
      <c r="R2422" s="340">
        <v>0</v>
      </c>
      <c r="S2422" s="340">
        <v>761.60000000000014</v>
      </c>
      <c r="T2422" s="337">
        <v>758.40000000000009</v>
      </c>
      <c r="U2422" s="339">
        <v>80.709471443774405</v>
      </c>
      <c r="V2422" s="340">
        <v>8</v>
      </c>
      <c r="W2422" s="340">
        <v>1.6</v>
      </c>
      <c r="X2422" s="337">
        <v>748.80000000000007</v>
      </c>
      <c r="Y2422" s="337">
        <v>424</v>
      </c>
      <c r="Z2422" s="338">
        <v>88</v>
      </c>
      <c r="AA2422" s="338">
        <v>0</v>
      </c>
      <c r="AB2422" s="338">
        <v>0</v>
      </c>
      <c r="AC2422" s="339">
        <v>0</v>
      </c>
      <c r="AD2422" s="337">
        <v>16</v>
      </c>
      <c r="AE2422" s="340">
        <v>0</v>
      </c>
      <c r="AF2422" s="340">
        <v>0</v>
      </c>
      <c r="AG2422" s="340">
        <v>0</v>
      </c>
      <c r="AH2422" s="341">
        <v>0</v>
      </c>
      <c r="AI2422" s="476">
        <v>0</v>
      </c>
      <c r="AJ2422" s="192">
        <v>7501943495760</v>
      </c>
      <c r="AK2422" s="192">
        <v>66968</v>
      </c>
      <c r="AM2422" s="75">
        <v>70946</v>
      </c>
      <c r="AO2422" s="210">
        <v>341.86666666666673</v>
      </c>
      <c r="AP2422" s="210">
        <v>304</v>
      </c>
      <c r="AQ2422" s="209">
        <v>99.368162310048277</v>
      </c>
      <c r="AR2422" s="210">
        <v>625.6</v>
      </c>
      <c r="AS2422" s="209">
        <v>200.3189220690229</v>
      </c>
      <c r="AT2422" s="210">
        <v>96.000000000000014</v>
      </c>
      <c r="AU2422" s="209">
        <v>33.683028665660856</v>
      </c>
      <c r="AV2422" s="210">
        <v>145.6</v>
      </c>
      <c r="AW2422" s="209">
        <v>64.443598573034592</v>
      </c>
      <c r="AX2422" s="210">
        <v>166.39999999999998</v>
      </c>
      <c r="AY2422" s="209">
        <v>72.309156407660254</v>
      </c>
      <c r="AZ2422" s="210">
        <v>323.19999999999993</v>
      </c>
      <c r="BA2422" s="209">
        <v>154.185967741166</v>
      </c>
      <c r="BB2422" s="210">
        <v>216</v>
      </c>
      <c r="BC2422" s="209">
        <v>76.472358428776261</v>
      </c>
      <c r="BD2422" s="75"/>
      <c r="BE2422" s="75"/>
      <c r="BH2422" s="74"/>
      <c r="BI2422" s="194"/>
      <c r="BJ2422" s="74"/>
    </row>
    <row r="2423" spans="1:62" ht="11.25" customHeight="1" x14ac:dyDescent="0.3">
      <c r="A2423" s="482" t="s">
        <v>55</v>
      </c>
      <c r="B2423" s="169">
        <v>0</v>
      </c>
      <c r="C2423" s="930"/>
      <c r="D2423" s="221">
        <v>30554.38080000001</v>
      </c>
      <c r="E2423" s="220">
        <v>56.540396507858908</v>
      </c>
      <c r="F2423" s="221">
        <v>4000</v>
      </c>
      <c r="G2423" s="221">
        <v>9402</v>
      </c>
      <c r="H2423" s="221">
        <v>466.56</v>
      </c>
      <c r="I2423" s="222">
        <v>4.9623484365028716</v>
      </c>
      <c r="J2423" s="221">
        <v>18637.824000000001</v>
      </c>
      <c r="K2423" s="221">
        <v>16211.973750000001</v>
      </c>
      <c r="L2423" s="221">
        <v>2168.0750000000003</v>
      </c>
      <c r="M2423" s="221">
        <v>13.373294537933731</v>
      </c>
      <c r="N2423" s="221">
        <v>1138.0730000000001</v>
      </c>
      <c r="O2423" s="221">
        <v>140.10299999999998</v>
      </c>
      <c r="P2423" s="221">
        <v>1352.7899999999997</v>
      </c>
      <c r="Q2423" s="221">
        <v>18.890966026935331</v>
      </c>
      <c r="R2423" s="221">
        <v>46.442437378955844</v>
      </c>
      <c r="S2423" s="221">
        <v>28852.86580000001</v>
      </c>
      <c r="T2423" s="221">
        <v>28796.111999999997</v>
      </c>
      <c r="U2423" s="221">
        <v>53.286748012406562</v>
      </c>
      <c r="V2423" s="221">
        <v>215.36</v>
      </c>
      <c r="W2423" s="221">
        <v>74.614000000000004</v>
      </c>
      <c r="X2423" s="221">
        <v>28506.137999999995</v>
      </c>
      <c r="Y2423" s="221">
        <v>12258.02</v>
      </c>
      <c r="Z2423" s="221">
        <v>1258.1499999999999</v>
      </c>
      <c r="AA2423" s="221">
        <v>51.84</v>
      </c>
      <c r="AB2423" s="221">
        <v>0</v>
      </c>
      <c r="AC2423" s="221">
        <v>0</v>
      </c>
      <c r="AD2423" s="221">
        <v>579.95000000000005</v>
      </c>
      <c r="AE2423" s="221">
        <v>213.39000000000001</v>
      </c>
      <c r="AF2423" s="221">
        <v>213.39000000000001</v>
      </c>
      <c r="AG2423" s="221">
        <v>5.3339999999999996</v>
      </c>
      <c r="AH2423" s="221">
        <v>0</v>
      </c>
      <c r="AI2423" s="483"/>
      <c r="AJ2423" s="192">
        <v>0</v>
      </c>
      <c r="AK2423" s="192">
        <v>0</v>
      </c>
      <c r="AM2423" s="75">
        <v>0</v>
      </c>
      <c r="AO2423" s="223">
        <v>0</v>
      </c>
      <c r="AP2423" s="223">
        <v>0</v>
      </c>
      <c r="AQ2423" s="222">
        <v>0</v>
      </c>
      <c r="AR2423" s="223">
        <v>0</v>
      </c>
      <c r="AS2423" s="222">
        <v>0</v>
      </c>
      <c r="AT2423" s="223">
        <v>0</v>
      </c>
      <c r="AU2423" s="222">
        <v>0</v>
      </c>
      <c r="AV2423" s="223">
        <v>0</v>
      </c>
      <c r="AW2423" s="222">
        <v>0</v>
      </c>
      <c r="AX2423" s="223">
        <v>0</v>
      </c>
      <c r="AY2423" s="222">
        <v>0</v>
      </c>
      <c r="AZ2423" s="223">
        <v>0</v>
      </c>
      <c r="BA2423" s="222">
        <v>0</v>
      </c>
      <c r="BB2423" s="223">
        <v>0</v>
      </c>
      <c r="BC2423" s="222">
        <v>0</v>
      </c>
      <c r="BD2423" s="75"/>
      <c r="BE2423" s="75"/>
      <c r="BH2423" s="74"/>
      <c r="BI2423" s="194"/>
      <c r="BJ2423" s="74"/>
    </row>
    <row r="2424" spans="1:62" ht="11.25" customHeight="1" x14ac:dyDescent="0.3">
      <c r="A2424" s="244" t="s">
        <v>2950</v>
      </c>
      <c r="B2424" s="245">
        <v>0</v>
      </c>
      <c r="C2424" s="921">
        <v>67014</v>
      </c>
      <c r="D2424" s="365">
        <v>1E-4</v>
      </c>
      <c r="E2424" s="247">
        <v>0</v>
      </c>
      <c r="F2424" s="248">
        <v>0</v>
      </c>
      <c r="G2424" s="248">
        <v>0</v>
      </c>
      <c r="H2424" s="248">
        <v>0</v>
      </c>
      <c r="I2424" s="249">
        <v>0</v>
      </c>
      <c r="J2424" s="248">
        <v>0</v>
      </c>
      <c r="K2424" s="248">
        <v>0</v>
      </c>
      <c r="L2424" s="248">
        <v>0</v>
      </c>
      <c r="M2424" s="248">
        <v>0</v>
      </c>
      <c r="N2424" s="190">
        <v>0</v>
      </c>
      <c r="O2424" s="250">
        <v>826.15000000000009</v>
      </c>
      <c r="P2424" s="248">
        <v>826.15000000000009</v>
      </c>
      <c r="Q2424" s="250">
        <v>0</v>
      </c>
      <c r="R2424" s="250">
        <v>0</v>
      </c>
      <c r="S2424" s="250">
        <v>1E-4</v>
      </c>
      <c r="T2424" s="190">
        <v>0</v>
      </c>
      <c r="U2424" s="249">
        <v>0</v>
      </c>
      <c r="V2424" s="250">
        <v>0</v>
      </c>
      <c r="W2424" s="250">
        <v>0</v>
      </c>
      <c r="X2424" s="190">
        <v>0</v>
      </c>
      <c r="Y2424" s="190">
        <v>0</v>
      </c>
      <c r="Z2424" s="248">
        <v>0</v>
      </c>
      <c r="AA2424" s="248">
        <v>0</v>
      </c>
      <c r="AB2424" s="248">
        <v>0</v>
      </c>
      <c r="AC2424" s="248">
        <v>0</v>
      </c>
      <c r="AD2424" s="190">
        <v>0</v>
      </c>
      <c r="AE2424" s="250">
        <v>0</v>
      </c>
      <c r="AF2424" s="250">
        <v>0</v>
      </c>
      <c r="AG2424" s="250">
        <v>0</v>
      </c>
      <c r="AH2424" s="251">
        <v>0</v>
      </c>
      <c r="AI2424" s="476">
        <v>0</v>
      </c>
      <c r="AJ2424" s="192">
        <v>7501943474895</v>
      </c>
      <c r="AK2424" s="192" t="s">
        <v>262</v>
      </c>
      <c r="AM2424" s="75">
        <v>67014</v>
      </c>
      <c r="AO2424" s="188">
        <v>0</v>
      </c>
      <c r="AP2424" s="188">
        <v>0</v>
      </c>
      <c r="AQ2424" s="187">
        <v>0</v>
      </c>
      <c r="AR2424" s="188">
        <v>0</v>
      </c>
      <c r="AS2424" s="187">
        <v>0</v>
      </c>
      <c r="AT2424" s="188">
        <v>0</v>
      </c>
      <c r="AU2424" s="187">
        <v>0</v>
      </c>
      <c r="AV2424" s="188">
        <v>0</v>
      </c>
      <c r="AW2424" s="187">
        <v>0</v>
      </c>
      <c r="AX2424" s="188">
        <v>0</v>
      </c>
      <c r="AY2424" s="187">
        <v>0</v>
      </c>
      <c r="AZ2424" s="188">
        <v>0</v>
      </c>
      <c r="BA2424" s="187">
        <v>0</v>
      </c>
      <c r="BB2424" s="188">
        <v>0</v>
      </c>
      <c r="BC2424" s="187">
        <v>0</v>
      </c>
      <c r="BD2424" s="75"/>
      <c r="BE2424" s="75"/>
      <c r="BH2424" s="74"/>
      <c r="BI2424" s="194"/>
      <c r="BJ2424" s="74"/>
    </row>
    <row r="2425" spans="1:62" ht="11.25" customHeight="1" x14ac:dyDescent="0.3">
      <c r="A2425" s="252" t="s">
        <v>2951</v>
      </c>
      <c r="B2425" s="253">
        <v>0</v>
      </c>
      <c r="C2425" s="933">
        <v>67122</v>
      </c>
      <c r="D2425" s="289">
        <v>5543.7330000000011</v>
      </c>
      <c r="E2425" s="255">
        <v>11.066854868156451</v>
      </c>
      <c r="F2425" s="256">
        <v>18400</v>
      </c>
      <c r="G2425" s="256">
        <v>18400</v>
      </c>
      <c r="H2425" s="256">
        <v>5950.4120000000003</v>
      </c>
      <c r="I2425" s="257">
        <v>32.339195652173913</v>
      </c>
      <c r="J2425" s="256">
        <v>18031.719000000001</v>
      </c>
      <c r="K2425" s="256">
        <v>15027.936299999999</v>
      </c>
      <c r="L2425" s="256">
        <v>1466.8290000000002</v>
      </c>
      <c r="M2425" s="257">
        <v>9.7606815115392802</v>
      </c>
      <c r="N2425" s="259">
        <v>0</v>
      </c>
      <c r="O2425" s="258">
        <v>0</v>
      </c>
      <c r="P2425" s="256">
        <v>186.017</v>
      </c>
      <c r="Q2425" s="258">
        <v>9.1663251850808027</v>
      </c>
      <c r="R2425" s="258">
        <v>16.68279546725412</v>
      </c>
      <c r="S2425" s="258">
        <v>10027.316000000001</v>
      </c>
      <c r="T2425" s="259">
        <v>11001.652999999998</v>
      </c>
      <c r="U2425" s="257">
        <v>21.962402781811097</v>
      </c>
      <c r="V2425" s="258">
        <v>2124.0050000000001</v>
      </c>
      <c r="W2425" s="258">
        <v>186.017</v>
      </c>
      <c r="X2425" s="259">
        <v>8691.6309999999976</v>
      </c>
      <c r="Y2425" s="259">
        <v>1483.8720000000001</v>
      </c>
      <c r="Z2425" s="256">
        <v>4722.38</v>
      </c>
      <c r="AA2425" s="256">
        <v>0</v>
      </c>
      <c r="AB2425" s="256">
        <v>143.91</v>
      </c>
      <c r="AC2425" s="256">
        <v>270</v>
      </c>
      <c r="AD2425" s="259">
        <v>75.139999999999873</v>
      </c>
      <c r="AE2425" s="258">
        <v>0</v>
      </c>
      <c r="AF2425" s="258">
        <v>0</v>
      </c>
      <c r="AG2425" s="258">
        <v>0</v>
      </c>
      <c r="AH2425" s="260">
        <v>0</v>
      </c>
      <c r="AI2425" s="476">
        <v>18571.425999999999</v>
      </c>
      <c r="AJ2425" s="192">
        <v>7501943474895</v>
      </c>
      <c r="AK2425" s="192">
        <v>67014</v>
      </c>
      <c r="AM2425" s="75">
        <v>67122</v>
      </c>
      <c r="AO2425" s="188">
        <v>14924.906333333334</v>
      </c>
      <c r="AP2425" s="188">
        <v>12477.024000000001</v>
      </c>
      <c r="AQ2425" s="187">
        <v>86.353358064337542</v>
      </c>
      <c r="AR2425" s="188">
        <v>19589.36</v>
      </c>
      <c r="AS2425" s="187">
        <v>129.8594906225988</v>
      </c>
      <c r="AT2425" s="188">
        <v>12708.335000000001</v>
      </c>
      <c r="AU2425" s="187">
        <v>86.236459322578483</v>
      </c>
      <c r="AV2425" s="188">
        <v>11043.762000000002</v>
      </c>
      <c r="AW2425" s="187">
        <v>76.369346271499595</v>
      </c>
      <c r="AX2425" s="188">
        <v>14491.735000000001</v>
      </c>
      <c r="AY2425" s="187">
        <v>92.459688988552784</v>
      </c>
      <c r="AZ2425" s="188">
        <v>20109.551000000003</v>
      </c>
      <c r="BA2425" s="187">
        <v>155.72337212204431</v>
      </c>
      <c r="BB2425" s="188">
        <v>15946.296000000002</v>
      </c>
      <c r="BC2425" s="187">
        <v>106.64362896731213</v>
      </c>
      <c r="BD2425" s="75"/>
      <c r="BE2425" s="75"/>
      <c r="BH2425" s="74"/>
      <c r="BI2425" s="194"/>
      <c r="BJ2425" s="74"/>
    </row>
    <row r="2426" spans="1:62" ht="11.25" customHeight="1" x14ac:dyDescent="0.3">
      <c r="A2426" s="227" t="s">
        <v>2952</v>
      </c>
      <c r="B2426" s="261">
        <v>0</v>
      </c>
      <c r="C2426" s="919">
        <v>67056</v>
      </c>
      <c r="D2426" s="262">
        <v>1E-4</v>
      </c>
      <c r="E2426" s="263">
        <v>0</v>
      </c>
      <c r="F2426" s="264">
        <v>0</v>
      </c>
      <c r="G2426" s="264">
        <v>0</v>
      </c>
      <c r="H2426" s="264">
        <v>0</v>
      </c>
      <c r="I2426" s="266">
        <v>0</v>
      </c>
      <c r="J2426" s="264">
        <v>0</v>
      </c>
      <c r="K2426" s="264">
        <v>0</v>
      </c>
      <c r="L2426" s="264">
        <v>0</v>
      </c>
      <c r="M2426" s="264">
        <v>0</v>
      </c>
      <c r="N2426" s="267">
        <v>0</v>
      </c>
      <c r="O2426" s="268">
        <v>0</v>
      </c>
      <c r="P2426" s="264">
        <v>0</v>
      </c>
      <c r="Q2426" s="268">
        <v>0</v>
      </c>
      <c r="R2426" s="268">
        <v>0</v>
      </c>
      <c r="S2426" s="268">
        <v>1E-4</v>
      </c>
      <c r="T2426" s="267">
        <v>0</v>
      </c>
      <c r="U2426" s="266">
        <v>0</v>
      </c>
      <c r="V2426" s="268">
        <v>0</v>
      </c>
      <c r="W2426" s="268">
        <v>0</v>
      </c>
      <c r="X2426" s="267">
        <v>0</v>
      </c>
      <c r="Y2426" s="267">
        <v>0</v>
      </c>
      <c r="Z2426" s="264">
        <v>0</v>
      </c>
      <c r="AA2426" s="264">
        <v>0</v>
      </c>
      <c r="AB2426" s="264">
        <v>0</v>
      </c>
      <c r="AC2426" s="264">
        <v>0</v>
      </c>
      <c r="AD2426" s="267">
        <v>0</v>
      </c>
      <c r="AE2426" s="268">
        <v>0</v>
      </c>
      <c r="AF2426" s="268">
        <v>0</v>
      </c>
      <c r="AG2426" s="268">
        <v>0</v>
      </c>
      <c r="AH2426" s="269">
        <v>0</v>
      </c>
      <c r="AI2426" s="476">
        <v>0</v>
      </c>
      <c r="AJ2426" s="192">
        <v>7501943495548</v>
      </c>
      <c r="AK2426" s="192" t="s">
        <v>262</v>
      </c>
      <c r="AM2426" s="75">
        <v>67056</v>
      </c>
      <c r="AO2426" s="188">
        <v>0</v>
      </c>
      <c r="AP2426" s="188">
        <v>0</v>
      </c>
      <c r="AQ2426" s="187">
        <v>0</v>
      </c>
      <c r="AR2426" s="188">
        <v>0</v>
      </c>
      <c r="AS2426" s="187">
        <v>0</v>
      </c>
      <c r="AT2426" s="188">
        <v>0</v>
      </c>
      <c r="AU2426" s="187">
        <v>0</v>
      </c>
      <c r="AV2426" s="188">
        <v>0</v>
      </c>
      <c r="AW2426" s="187">
        <v>0</v>
      </c>
      <c r="AX2426" s="188">
        <v>0</v>
      </c>
      <c r="AY2426" s="187">
        <v>0</v>
      </c>
      <c r="AZ2426" s="188">
        <v>0</v>
      </c>
      <c r="BA2426" s="187">
        <v>0</v>
      </c>
      <c r="BB2426" s="188">
        <v>0</v>
      </c>
      <c r="BC2426" s="187">
        <v>0</v>
      </c>
      <c r="BD2426" s="75"/>
      <c r="BE2426" s="75"/>
      <c r="BH2426" s="74"/>
      <c r="BI2426" s="194"/>
      <c r="BJ2426" s="74"/>
    </row>
    <row r="2427" spans="1:62" ht="11.25" customHeight="1" x14ac:dyDescent="0.3">
      <c r="A2427" s="252" t="s">
        <v>2952</v>
      </c>
      <c r="B2427" s="253">
        <v>0</v>
      </c>
      <c r="C2427" s="913">
        <v>67124</v>
      </c>
      <c r="D2427" s="254">
        <v>2266.75</v>
      </c>
      <c r="E2427" s="255">
        <v>46.58385093167702</v>
      </c>
      <c r="F2427" s="256">
        <v>2200</v>
      </c>
      <c r="G2427" s="256">
        <v>2200</v>
      </c>
      <c r="H2427" s="256">
        <v>0</v>
      </c>
      <c r="I2427" s="257">
        <v>0</v>
      </c>
      <c r="J2427" s="256">
        <v>1137.5840000000001</v>
      </c>
      <c r="K2427" s="256">
        <v>1459.787</v>
      </c>
      <c r="L2427" s="256">
        <v>0</v>
      </c>
      <c r="M2427" s="256">
        <v>0</v>
      </c>
      <c r="N2427" s="259">
        <v>0</v>
      </c>
      <c r="O2427" s="258">
        <v>0</v>
      </c>
      <c r="P2427" s="256">
        <v>0</v>
      </c>
      <c r="Q2427" s="258">
        <v>0</v>
      </c>
      <c r="R2427" s="258">
        <v>59.77800320679615</v>
      </c>
      <c r="S2427" s="258">
        <v>2266.75</v>
      </c>
      <c r="T2427" s="259">
        <v>2266.7500000000005</v>
      </c>
      <c r="U2427" s="257">
        <v>46.583850931677027</v>
      </c>
      <c r="V2427" s="258">
        <v>81.602999999999994</v>
      </c>
      <c r="W2427" s="258">
        <v>0</v>
      </c>
      <c r="X2427" s="259">
        <v>2185.1470000000004</v>
      </c>
      <c r="Y2427" s="259">
        <v>0</v>
      </c>
      <c r="Z2427" s="256">
        <v>0</v>
      </c>
      <c r="AA2427" s="256">
        <v>0</v>
      </c>
      <c r="AB2427" s="256">
        <v>0</v>
      </c>
      <c r="AC2427" s="256">
        <v>0</v>
      </c>
      <c r="AD2427" s="259">
        <v>0</v>
      </c>
      <c r="AE2427" s="258">
        <v>0</v>
      </c>
      <c r="AF2427" s="258">
        <v>0</v>
      </c>
      <c r="AG2427" s="258">
        <v>0</v>
      </c>
      <c r="AH2427" s="260">
        <v>1</v>
      </c>
      <c r="AI2427" s="476">
        <v>1061.144</v>
      </c>
      <c r="AJ2427" s="192">
        <v>7501943495548</v>
      </c>
      <c r="AK2427" s="192">
        <v>67056</v>
      </c>
      <c r="AM2427" s="75">
        <v>67124</v>
      </c>
      <c r="AO2427" s="188">
        <v>1532.3230000000001</v>
      </c>
      <c r="AP2427" s="188">
        <v>1405.385</v>
      </c>
      <c r="AQ2427" s="187">
        <v>93.858086714471085</v>
      </c>
      <c r="AR2427" s="188">
        <v>888.56600000000003</v>
      </c>
      <c r="AS2427" s="187">
        <v>55.157717006371996</v>
      </c>
      <c r="AT2427" s="188">
        <v>2303.018</v>
      </c>
      <c r="AU2427" s="187">
        <v>151.07820318711512</v>
      </c>
      <c r="AV2427" s="188">
        <v>1178.71</v>
      </c>
      <c r="AW2427" s="187">
        <v>68.555040442303351</v>
      </c>
      <c r="AX2427" s="188">
        <v>1505.1220000000001</v>
      </c>
      <c r="AY2427" s="187">
        <v>78.712936010785683</v>
      </c>
      <c r="AZ2427" s="188">
        <v>2303.0149999999999</v>
      </c>
      <c r="BA2427" s="187">
        <v>158.51574340852744</v>
      </c>
      <c r="BB2427" s="188">
        <v>1704.6039999999998</v>
      </c>
      <c r="BC2427" s="187">
        <v>94.085582022774545</v>
      </c>
      <c r="BD2427" s="75"/>
      <c r="BE2427" s="75"/>
      <c r="BH2427" s="74"/>
      <c r="BI2427" s="194"/>
      <c r="BJ2427" s="74"/>
    </row>
    <row r="2428" spans="1:62" ht="11.25" customHeight="1" x14ac:dyDescent="0.3">
      <c r="A2428" s="252" t="s">
        <v>2953</v>
      </c>
      <c r="B2428" s="253">
        <v>0</v>
      </c>
      <c r="C2428" s="913">
        <v>70968</v>
      </c>
      <c r="D2428" s="254">
        <v>5558.0709999999999</v>
      </c>
      <c r="E2428" s="255">
        <v>23.820304285714286</v>
      </c>
      <c r="F2428" s="256">
        <v>8400</v>
      </c>
      <c r="G2428" s="256">
        <v>8400</v>
      </c>
      <c r="H2428" s="256">
        <v>0</v>
      </c>
      <c r="I2428" s="257">
        <v>0</v>
      </c>
      <c r="J2428" s="256">
        <v>6000</v>
      </c>
      <c r="K2428" s="256">
        <v>7000</v>
      </c>
      <c r="L2428" s="256">
        <v>1396.318</v>
      </c>
      <c r="M2428" s="256">
        <v>19.947399999999998</v>
      </c>
      <c r="N2428" s="259">
        <v>0</v>
      </c>
      <c r="O2428" s="258">
        <v>0</v>
      </c>
      <c r="P2428" s="256">
        <v>0</v>
      </c>
      <c r="Q2428" s="258">
        <v>23.271966666666664</v>
      </c>
      <c r="R2428" s="258">
        <v>20.808764999999998</v>
      </c>
      <c r="S2428" s="258">
        <v>4161.7529999999997</v>
      </c>
      <c r="T2428" s="259">
        <v>4161.7529999999997</v>
      </c>
      <c r="U2428" s="257">
        <v>17.836084285714286</v>
      </c>
      <c r="V2428" s="258">
        <v>0</v>
      </c>
      <c r="W2428" s="258">
        <v>0</v>
      </c>
      <c r="X2428" s="259">
        <v>4161.7529999999997</v>
      </c>
      <c r="Y2428" s="259">
        <v>0</v>
      </c>
      <c r="Z2428" s="256">
        <v>0</v>
      </c>
      <c r="AA2428" s="256">
        <v>0</v>
      </c>
      <c r="AB2428" s="256">
        <v>0</v>
      </c>
      <c r="AC2428" s="256">
        <v>0</v>
      </c>
      <c r="AD2428" s="259">
        <v>0</v>
      </c>
      <c r="AE2428" s="258">
        <v>0</v>
      </c>
      <c r="AF2428" s="258">
        <v>0</v>
      </c>
      <c r="AG2428" s="258">
        <v>0</v>
      </c>
      <c r="AH2428" s="260">
        <v>0</v>
      </c>
      <c r="AI2428" s="476">
        <v>7800</v>
      </c>
      <c r="AJ2428" s="192">
        <v>7501943495548</v>
      </c>
      <c r="AK2428" s="192">
        <v>67056</v>
      </c>
      <c r="AM2428" s="75">
        <v>70968</v>
      </c>
      <c r="AO2428" s="188">
        <v>6446.6373333333331</v>
      </c>
      <c r="AP2428" s="188">
        <v>7162.9290000000001</v>
      </c>
      <c r="AQ2428" s="187">
        <v>89.536612500000004</v>
      </c>
      <c r="AR2428" s="188">
        <v>5893.5529999999999</v>
      </c>
      <c r="AS2428" s="187">
        <v>73.669412499999993</v>
      </c>
      <c r="AT2428" s="188">
        <v>6283.43</v>
      </c>
      <c r="AU2428" s="187">
        <v>78.542874999999995</v>
      </c>
      <c r="AV2428" s="188">
        <v>5993.277</v>
      </c>
      <c r="AW2428" s="187">
        <v>74.915962500000006</v>
      </c>
      <c r="AX2428" s="188">
        <v>4887.1090000000004</v>
      </c>
      <c r="AY2428" s="187">
        <v>61.088862500000005</v>
      </c>
      <c r="AZ2428" s="188">
        <v>9076.0669999999991</v>
      </c>
      <c r="BA2428" s="187">
        <v>113.45083749999998</v>
      </c>
      <c r="BB2428" s="188">
        <v>5576.2040000000006</v>
      </c>
      <c r="BC2428" s="187">
        <v>69.702550000000002</v>
      </c>
      <c r="BD2428" s="75"/>
      <c r="BE2428" s="75"/>
      <c r="BH2428" s="74"/>
      <c r="BI2428" s="194"/>
      <c r="BJ2428" s="74"/>
    </row>
    <row r="2429" spans="1:62" ht="11.25" customHeight="1" x14ac:dyDescent="0.3">
      <c r="A2429" s="184" t="s">
        <v>2954</v>
      </c>
      <c r="B2429" s="185">
        <v>0</v>
      </c>
      <c r="C2429" s="456">
        <v>67015</v>
      </c>
      <c r="D2429" s="284">
        <v>1E-4</v>
      </c>
      <c r="E2429" s="91">
        <v>0</v>
      </c>
      <c r="F2429" s="186">
        <v>0</v>
      </c>
      <c r="G2429" s="186">
        <v>0</v>
      </c>
      <c r="H2429" s="186">
        <v>0</v>
      </c>
      <c r="I2429" s="187">
        <v>0</v>
      </c>
      <c r="J2429" s="188">
        <v>0</v>
      </c>
      <c r="K2429" s="186">
        <v>0</v>
      </c>
      <c r="L2429" s="186">
        <v>0</v>
      </c>
      <c r="M2429" s="187">
        <v>0</v>
      </c>
      <c r="N2429" s="189">
        <v>0</v>
      </c>
      <c r="O2429" s="189">
        <v>268.60199999999998</v>
      </c>
      <c r="P2429" s="186">
        <v>268.60199999999998</v>
      </c>
      <c r="Q2429" s="189">
        <v>0</v>
      </c>
      <c r="R2429" s="351">
        <v>0</v>
      </c>
      <c r="S2429" s="351">
        <v>1E-4</v>
      </c>
      <c r="T2429" s="188">
        <v>0</v>
      </c>
      <c r="U2429" s="187">
        <v>0</v>
      </c>
      <c r="V2429" s="189">
        <v>0</v>
      </c>
      <c r="W2429" s="189">
        <v>0</v>
      </c>
      <c r="X2429" s="189">
        <v>0</v>
      </c>
      <c r="Y2429" s="188">
        <v>0</v>
      </c>
      <c r="Z2429" s="186">
        <v>0</v>
      </c>
      <c r="AA2429" s="186">
        <v>0</v>
      </c>
      <c r="AB2429" s="186">
        <v>0</v>
      </c>
      <c r="AC2429" s="187">
        <v>0</v>
      </c>
      <c r="AD2429" s="188">
        <v>0</v>
      </c>
      <c r="AE2429" s="189">
        <v>0</v>
      </c>
      <c r="AF2429" s="189">
        <v>0</v>
      </c>
      <c r="AG2429" s="189">
        <v>0</v>
      </c>
      <c r="AH2429" s="191">
        <v>0</v>
      </c>
      <c r="AI2429" s="476">
        <v>0</v>
      </c>
      <c r="AJ2429" s="192">
        <v>7501943474994</v>
      </c>
      <c r="AK2429" s="192" t="s">
        <v>262</v>
      </c>
      <c r="AM2429" s="75">
        <v>67015</v>
      </c>
      <c r="AO2429" s="350">
        <v>0</v>
      </c>
      <c r="AP2429" s="350">
        <v>0</v>
      </c>
      <c r="AQ2429" s="349">
        <v>0</v>
      </c>
      <c r="AR2429" s="350">
        <v>0</v>
      </c>
      <c r="AS2429" s="349">
        <v>0</v>
      </c>
      <c r="AT2429" s="350">
        <v>0</v>
      </c>
      <c r="AU2429" s="349">
        <v>0</v>
      </c>
      <c r="AV2429" s="350">
        <v>0</v>
      </c>
      <c r="AW2429" s="349">
        <v>0</v>
      </c>
      <c r="AX2429" s="350">
        <v>0</v>
      </c>
      <c r="AY2429" s="349">
        <v>0</v>
      </c>
      <c r="AZ2429" s="350">
        <v>0</v>
      </c>
      <c r="BA2429" s="349">
        <v>0</v>
      </c>
      <c r="BB2429" s="350">
        <v>0</v>
      </c>
      <c r="BC2429" s="349">
        <v>0</v>
      </c>
      <c r="BD2429" s="75"/>
      <c r="BE2429" s="75"/>
      <c r="BF2429" s="75"/>
      <c r="BH2429" s="74"/>
      <c r="BI2429" s="194"/>
      <c r="BJ2429" s="74"/>
    </row>
    <row r="2430" spans="1:62" ht="11.25" customHeight="1" x14ac:dyDescent="0.3">
      <c r="A2430" s="184" t="s">
        <v>2955</v>
      </c>
      <c r="B2430" s="185">
        <v>0</v>
      </c>
      <c r="C2430" s="916">
        <v>67125</v>
      </c>
      <c r="D2430" s="284">
        <v>4445.817</v>
      </c>
      <c r="E2430" s="91">
        <v>79.556079916799092</v>
      </c>
      <c r="F2430" s="186">
        <v>3000</v>
      </c>
      <c r="G2430" s="186">
        <v>3000</v>
      </c>
      <c r="H2430" s="186">
        <v>0</v>
      </c>
      <c r="I2430" s="187">
        <v>0</v>
      </c>
      <c r="J2430" s="186">
        <v>2170.1310000000003</v>
      </c>
      <c r="K2430" s="186">
        <v>1676.4841875000002</v>
      </c>
      <c r="L2430" s="186">
        <v>403.96500000000003</v>
      </c>
      <c r="M2430" s="187">
        <v>24.095962432094218</v>
      </c>
      <c r="N2430" s="188">
        <v>0</v>
      </c>
      <c r="O2430" s="189">
        <v>0</v>
      </c>
      <c r="P2430" s="186">
        <v>52.866</v>
      </c>
      <c r="Q2430" s="189">
        <v>21.050849004046295</v>
      </c>
      <c r="R2430" s="189">
        <v>55.874765163946314</v>
      </c>
      <c r="S2430" s="189">
        <v>4041.8519999999999</v>
      </c>
      <c r="T2430" s="188">
        <v>4040.7779999999998</v>
      </c>
      <c r="U2430" s="187">
        <v>72.308072395702197</v>
      </c>
      <c r="V2430" s="189">
        <v>0</v>
      </c>
      <c r="W2430" s="189">
        <v>52.866</v>
      </c>
      <c r="X2430" s="188">
        <v>3987.9119999999998</v>
      </c>
      <c r="Y2430" s="188">
        <v>1382.5260000000001</v>
      </c>
      <c r="Z2430" s="186">
        <v>243.50400000000002</v>
      </c>
      <c r="AA2430" s="186">
        <v>0</v>
      </c>
      <c r="AB2430" s="186">
        <v>0</v>
      </c>
      <c r="AC2430" s="186">
        <v>0</v>
      </c>
      <c r="AD2430" s="188">
        <v>5.8799999999999955</v>
      </c>
      <c r="AE2430" s="189">
        <v>0</v>
      </c>
      <c r="AF2430" s="189">
        <v>0</v>
      </c>
      <c r="AG2430" s="189">
        <v>0</v>
      </c>
      <c r="AH2430" s="191">
        <v>0</v>
      </c>
      <c r="AI2430" s="476">
        <v>2350.962</v>
      </c>
      <c r="AJ2430" s="192">
        <v>7501943474994</v>
      </c>
      <c r="AK2430" s="192">
        <v>67015</v>
      </c>
      <c r="AM2430" s="75">
        <v>67125</v>
      </c>
      <c r="AO2430" s="188">
        <v>1767.2789999999998</v>
      </c>
      <c r="AP2430" s="188">
        <v>1733.3660000000002</v>
      </c>
      <c r="AQ2430" s="187">
        <v>56.257915177212347</v>
      </c>
      <c r="AR2430" s="188">
        <v>1671.4290000000001</v>
      </c>
      <c r="AS2430" s="187">
        <v>54.775574463371555</v>
      </c>
      <c r="AT2430" s="188">
        <v>1897.0419999999999</v>
      </c>
      <c r="AU2430" s="187">
        <v>62.476621186318148</v>
      </c>
      <c r="AV2430" s="188">
        <v>1486.1280000000002</v>
      </c>
      <c r="AW2430" s="187">
        <v>52.479365838310386</v>
      </c>
      <c r="AX2430" s="188">
        <v>1550.7369999999999</v>
      </c>
      <c r="AY2430" s="187">
        <v>61.307595326548949</v>
      </c>
      <c r="AZ2430" s="188">
        <v>4389.7380000000003</v>
      </c>
      <c r="BA2430" s="187">
        <v>179.10133905621424</v>
      </c>
      <c r="BB2430" s="188">
        <v>1466.36</v>
      </c>
      <c r="BC2430" s="187">
        <v>52.560852208716433</v>
      </c>
      <c r="BD2430" s="75"/>
      <c r="BE2430" s="75"/>
      <c r="BF2430" s="75"/>
      <c r="BH2430" s="74"/>
      <c r="BI2430" s="194"/>
      <c r="BJ2430" s="74"/>
    </row>
    <row r="2431" spans="1:62" ht="11.25" customHeight="1" x14ac:dyDescent="0.3">
      <c r="A2431" s="184" t="s">
        <v>2956</v>
      </c>
      <c r="B2431" s="185">
        <v>0</v>
      </c>
      <c r="C2431" s="916">
        <v>67127</v>
      </c>
      <c r="D2431" s="284">
        <v>170.346</v>
      </c>
      <c r="E2431" s="91">
        <v>0</v>
      </c>
      <c r="F2431" s="186">
        <v>0</v>
      </c>
      <c r="G2431" s="186">
        <v>0</v>
      </c>
      <c r="H2431" s="186">
        <v>0</v>
      </c>
      <c r="I2431" s="187">
        <v>0</v>
      </c>
      <c r="J2431" s="186">
        <v>0</v>
      </c>
      <c r="K2431" s="186">
        <v>0</v>
      </c>
      <c r="L2431" s="186">
        <v>0</v>
      </c>
      <c r="M2431" s="187">
        <v>0</v>
      </c>
      <c r="N2431" s="188">
        <v>0</v>
      </c>
      <c r="O2431" s="189">
        <v>0</v>
      </c>
      <c r="P2431" s="186">
        <v>0</v>
      </c>
      <c r="Q2431" s="189">
        <v>0</v>
      </c>
      <c r="R2431" s="189">
        <v>0</v>
      </c>
      <c r="S2431" s="189">
        <v>170.346</v>
      </c>
      <c r="T2431" s="188">
        <v>170.346</v>
      </c>
      <c r="U2431" s="187">
        <v>0</v>
      </c>
      <c r="V2431" s="189">
        <v>0</v>
      </c>
      <c r="W2431" s="189">
        <v>0</v>
      </c>
      <c r="X2431" s="188">
        <v>170.346</v>
      </c>
      <c r="Y2431" s="188">
        <v>0</v>
      </c>
      <c r="Z2431" s="186">
        <v>0</v>
      </c>
      <c r="AA2431" s="186">
        <v>0</v>
      </c>
      <c r="AB2431" s="186">
        <v>0</v>
      </c>
      <c r="AC2431" s="186">
        <v>0</v>
      </c>
      <c r="AD2431" s="188">
        <v>0</v>
      </c>
      <c r="AE2431" s="189">
        <v>0</v>
      </c>
      <c r="AF2431" s="189">
        <v>0</v>
      </c>
      <c r="AG2431" s="189">
        <v>0</v>
      </c>
      <c r="AH2431" s="191">
        <v>0</v>
      </c>
      <c r="AI2431" s="476">
        <v>0</v>
      </c>
      <c r="AJ2431" s="192">
        <v>7501943474994</v>
      </c>
      <c r="AK2431" s="192">
        <v>67015</v>
      </c>
      <c r="AM2431" s="75">
        <v>67127</v>
      </c>
      <c r="AO2431" s="188">
        <v>-2.0000000000000759E-3</v>
      </c>
      <c r="AP2431" s="188">
        <v>0</v>
      </c>
      <c r="AQ2431" s="187">
        <v>0</v>
      </c>
      <c r="AR2431" s="188">
        <v>-10.95</v>
      </c>
      <c r="AS2431" s="187">
        <v>0</v>
      </c>
      <c r="AT2431" s="188">
        <v>10.943999999999999</v>
      </c>
      <c r="AU2431" s="187">
        <v>0</v>
      </c>
      <c r="AV2431" s="188">
        <v>0</v>
      </c>
      <c r="AW2431" s="187">
        <v>0</v>
      </c>
      <c r="AX2431" s="188">
        <v>12.014999999999999</v>
      </c>
      <c r="AY2431" s="187">
        <v>0</v>
      </c>
      <c r="AZ2431" s="188">
        <v>0.26700000000000002</v>
      </c>
      <c r="BA2431" s="187">
        <v>0</v>
      </c>
      <c r="BB2431" s="188">
        <v>0.26700000000000002</v>
      </c>
      <c r="BC2431" s="187">
        <v>0</v>
      </c>
      <c r="BD2431" s="75"/>
      <c r="BE2431" s="75"/>
      <c r="BF2431" s="75"/>
      <c r="BH2431" s="74"/>
      <c r="BI2431" s="194"/>
      <c r="BJ2431" s="74"/>
    </row>
    <row r="2432" spans="1:62" ht="11.25" customHeight="1" x14ac:dyDescent="0.3">
      <c r="A2432" s="184" t="s">
        <v>2957</v>
      </c>
      <c r="B2432" s="185">
        <v>0</v>
      </c>
      <c r="C2432" s="916">
        <v>67126</v>
      </c>
      <c r="D2432" s="284">
        <v>1E-4</v>
      </c>
      <c r="E2432" s="91">
        <v>0</v>
      </c>
      <c r="F2432" s="186">
        <v>0</v>
      </c>
      <c r="G2432" s="186">
        <v>0</v>
      </c>
      <c r="H2432" s="186">
        <v>0</v>
      </c>
      <c r="I2432" s="187">
        <v>0</v>
      </c>
      <c r="J2432" s="186">
        <v>0</v>
      </c>
      <c r="K2432" s="186">
        <v>0</v>
      </c>
      <c r="L2432" s="186">
        <v>0</v>
      </c>
      <c r="M2432" s="187">
        <v>0</v>
      </c>
      <c r="N2432" s="188">
        <v>0</v>
      </c>
      <c r="O2432" s="189">
        <v>0</v>
      </c>
      <c r="P2432" s="186">
        <v>0</v>
      </c>
      <c r="Q2432" s="189">
        <v>0</v>
      </c>
      <c r="R2432" s="189">
        <v>0</v>
      </c>
      <c r="S2432" s="189">
        <v>1E-4</v>
      </c>
      <c r="T2432" s="188">
        <v>0</v>
      </c>
      <c r="U2432" s="187">
        <v>0</v>
      </c>
      <c r="V2432" s="189">
        <v>0</v>
      </c>
      <c r="W2432" s="189">
        <v>0</v>
      </c>
      <c r="X2432" s="188">
        <v>0</v>
      </c>
      <c r="Y2432" s="188">
        <v>0</v>
      </c>
      <c r="Z2432" s="186">
        <v>0</v>
      </c>
      <c r="AA2432" s="186">
        <v>0</v>
      </c>
      <c r="AB2432" s="186">
        <v>0</v>
      </c>
      <c r="AC2432" s="186">
        <v>0</v>
      </c>
      <c r="AD2432" s="188">
        <v>0</v>
      </c>
      <c r="AE2432" s="189">
        <v>0</v>
      </c>
      <c r="AF2432" s="189">
        <v>0</v>
      </c>
      <c r="AG2432" s="189">
        <v>0</v>
      </c>
      <c r="AH2432" s="191">
        <v>0</v>
      </c>
      <c r="AI2432" s="476">
        <v>0</v>
      </c>
      <c r="AJ2432" s="192">
        <v>7501943474994</v>
      </c>
      <c r="AK2432" s="192">
        <v>67015</v>
      </c>
      <c r="AM2432" s="75">
        <v>67126</v>
      </c>
      <c r="AO2432" s="188">
        <v>0</v>
      </c>
      <c r="AP2432" s="188">
        <v>0</v>
      </c>
      <c r="AQ2432" s="187">
        <v>0</v>
      </c>
      <c r="AR2432" s="188">
        <v>0</v>
      </c>
      <c r="AS2432" s="187">
        <v>0</v>
      </c>
      <c r="AT2432" s="188">
        <v>0</v>
      </c>
      <c r="AU2432" s="187">
        <v>0</v>
      </c>
      <c r="AV2432" s="188">
        <v>0</v>
      </c>
      <c r="AW2432" s="187">
        <v>0</v>
      </c>
      <c r="AX2432" s="188">
        <v>0</v>
      </c>
      <c r="AY2432" s="187">
        <v>0</v>
      </c>
      <c r="AZ2432" s="188">
        <v>0</v>
      </c>
      <c r="BA2432" s="187">
        <v>0</v>
      </c>
      <c r="BB2432" s="188">
        <v>0</v>
      </c>
      <c r="BC2432" s="187">
        <v>0</v>
      </c>
      <c r="BD2432" s="75"/>
      <c r="BE2432" s="75"/>
      <c r="BF2432" s="75"/>
      <c r="BH2432" s="74"/>
      <c r="BI2432" s="194"/>
      <c r="BJ2432" s="74"/>
    </row>
    <row r="2433" spans="1:62" ht="11.25" customHeight="1" x14ac:dyDescent="0.3">
      <c r="A2433" s="252" t="s">
        <v>2958</v>
      </c>
      <c r="B2433" s="253">
        <v>0</v>
      </c>
      <c r="C2433" s="913">
        <v>67170</v>
      </c>
      <c r="D2433" s="289">
        <v>102.72</v>
      </c>
      <c r="E2433" s="255">
        <v>0</v>
      </c>
      <c r="F2433" s="256">
        <v>0</v>
      </c>
      <c r="G2433" s="256">
        <v>0</v>
      </c>
      <c r="H2433" s="256">
        <v>0</v>
      </c>
      <c r="I2433" s="257">
        <v>0</v>
      </c>
      <c r="J2433" s="256">
        <v>0</v>
      </c>
      <c r="K2433" s="256">
        <v>0</v>
      </c>
      <c r="L2433" s="256">
        <v>0</v>
      </c>
      <c r="M2433" s="257">
        <v>0</v>
      </c>
      <c r="N2433" s="259">
        <v>0</v>
      </c>
      <c r="O2433" s="258">
        <v>0</v>
      </c>
      <c r="P2433" s="256">
        <v>0</v>
      </c>
      <c r="Q2433" s="258">
        <v>0</v>
      </c>
      <c r="R2433" s="258">
        <v>0</v>
      </c>
      <c r="S2433" s="258">
        <v>102.72</v>
      </c>
      <c r="T2433" s="259">
        <v>101.76</v>
      </c>
      <c r="U2433" s="257">
        <v>0</v>
      </c>
      <c r="V2433" s="258">
        <v>0</v>
      </c>
      <c r="W2433" s="258">
        <v>0</v>
      </c>
      <c r="X2433" s="259">
        <v>101.76</v>
      </c>
      <c r="Y2433" s="259">
        <v>0</v>
      </c>
      <c r="Z2433" s="256">
        <v>0</v>
      </c>
      <c r="AA2433" s="256">
        <v>0</v>
      </c>
      <c r="AB2433" s="256">
        <v>0</v>
      </c>
      <c r="AC2433" s="256">
        <v>0</v>
      </c>
      <c r="AD2433" s="259">
        <v>0</v>
      </c>
      <c r="AE2433" s="258">
        <v>0</v>
      </c>
      <c r="AF2433" s="258">
        <v>0</v>
      </c>
      <c r="AG2433" s="258">
        <v>0</v>
      </c>
      <c r="AH2433" s="260">
        <v>0</v>
      </c>
      <c r="AI2433" s="476">
        <v>0</v>
      </c>
      <c r="AJ2433" s="192">
        <v>7501943474994</v>
      </c>
      <c r="AK2433" s="192">
        <v>67015</v>
      </c>
      <c r="AM2433" s="75">
        <v>67170</v>
      </c>
      <c r="AO2433" s="188">
        <v>0</v>
      </c>
      <c r="AP2433" s="188">
        <v>0</v>
      </c>
      <c r="AQ2433" s="187">
        <v>0</v>
      </c>
      <c r="AR2433" s="188">
        <v>0</v>
      </c>
      <c r="AS2433" s="187">
        <v>0</v>
      </c>
      <c r="AT2433" s="188">
        <v>0</v>
      </c>
      <c r="AU2433" s="187">
        <v>0</v>
      </c>
      <c r="AV2433" s="188">
        <v>0</v>
      </c>
      <c r="AW2433" s="187">
        <v>0</v>
      </c>
      <c r="AX2433" s="188">
        <v>0</v>
      </c>
      <c r="AY2433" s="187">
        <v>0</v>
      </c>
      <c r="AZ2433" s="188">
        <v>0</v>
      </c>
      <c r="BA2433" s="187">
        <v>0</v>
      </c>
      <c r="BB2433" s="188">
        <v>0</v>
      </c>
      <c r="BC2433" s="187">
        <v>0</v>
      </c>
      <c r="BD2433" s="75"/>
      <c r="BE2433" s="75"/>
      <c r="BF2433" s="75"/>
      <c r="BH2433" s="74"/>
      <c r="BI2433" s="194"/>
      <c r="BJ2433" s="74"/>
    </row>
    <row r="2434" spans="1:62" ht="11.25" customHeight="1" x14ac:dyDescent="0.3">
      <c r="A2434" s="184" t="s">
        <v>2959</v>
      </c>
      <c r="B2434" s="185">
        <v>0</v>
      </c>
      <c r="C2434" s="456">
        <v>67028</v>
      </c>
      <c r="D2434" s="284">
        <v>1E-4</v>
      </c>
      <c r="E2434" s="91">
        <v>0</v>
      </c>
      <c r="F2434" s="186">
        <v>0</v>
      </c>
      <c r="G2434" s="186">
        <v>0</v>
      </c>
      <c r="H2434" s="186">
        <v>0</v>
      </c>
      <c r="I2434" s="187">
        <v>0</v>
      </c>
      <c r="J2434" s="186">
        <v>0</v>
      </c>
      <c r="K2434" s="186">
        <v>0</v>
      </c>
      <c r="L2434" s="186">
        <v>0</v>
      </c>
      <c r="M2434" s="187">
        <v>0</v>
      </c>
      <c r="N2434" s="188">
        <v>0</v>
      </c>
      <c r="O2434" s="189">
        <v>419.19000000000005</v>
      </c>
      <c r="P2434" s="186">
        <v>419.19000000000005</v>
      </c>
      <c r="Q2434" s="189">
        <v>0</v>
      </c>
      <c r="R2434" s="189">
        <v>0</v>
      </c>
      <c r="S2434" s="189">
        <v>1E-4</v>
      </c>
      <c r="T2434" s="188">
        <v>0</v>
      </c>
      <c r="U2434" s="187">
        <v>0</v>
      </c>
      <c r="V2434" s="189">
        <v>0</v>
      </c>
      <c r="W2434" s="189">
        <v>0</v>
      </c>
      <c r="X2434" s="188">
        <v>0</v>
      </c>
      <c r="Y2434" s="188">
        <v>0</v>
      </c>
      <c r="Z2434" s="186">
        <v>0</v>
      </c>
      <c r="AA2434" s="186">
        <v>0</v>
      </c>
      <c r="AB2434" s="186">
        <v>0</v>
      </c>
      <c r="AC2434" s="186">
        <v>0</v>
      </c>
      <c r="AD2434" s="188">
        <v>0</v>
      </c>
      <c r="AE2434" s="189">
        <v>0</v>
      </c>
      <c r="AF2434" s="189">
        <v>0</v>
      </c>
      <c r="AG2434" s="189">
        <v>0</v>
      </c>
      <c r="AH2434" s="191">
        <v>0</v>
      </c>
      <c r="AI2434" s="476">
        <v>0</v>
      </c>
      <c r="AJ2434" s="192">
        <v>7501943475014</v>
      </c>
      <c r="AK2434" s="192" t="s">
        <v>262</v>
      </c>
      <c r="AM2434" s="75">
        <v>67028</v>
      </c>
      <c r="AO2434" s="188">
        <v>0</v>
      </c>
      <c r="AP2434" s="188">
        <v>0</v>
      </c>
      <c r="AQ2434" s="187">
        <v>0</v>
      </c>
      <c r="AR2434" s="188">
        <v>0</v>
      </c>
      <c r="AS2434" s="187">
        <v>0</v>
      </c>
      <c r="AT2434" s="188">
        <v>0</v>
      </c>
      <c r="AU2434" s="187">
        <v>0</v>
      </c>
      <c r="AV2434" s="188">
        <v>0</v>
      </c>
      <c r="AW2434" s="187">
        <v>0</v>
      </c>
      <c r="AX2434" s="188">
        <v>0</v>
      </c>
      <c r="AY2434" s="187">
        <v>0</v>
      </c>
      <c r="AZ2434" s="188">
        <v>0</v>
      </c>
      <c r="BA2434" s="187">
        <v>0</v>
      </c>
      <c r="BB2434" s="188">
        <v>0</v>
      </c>
      <c r="BC2434" s="187">
        <v>0</v>
      </c>
      <c r="BD2434" s="75"/>
      <c r="BE2434" s="75"/>
      <c r="BF2434" s="75"/>
      <c r="BH2434" s="74"/>
      <c r="BI2434" s="194"/>
      <c r="BJ2434" s="74"/>
    </row>
    <row r="2435" spans="1:62" ht="11.25" customHeight="1" x14ac:dyDescent="0.3">
      <c r="A2435" s="184" t="s">
        <v>2960</v>
      </c>
      <c r="B2435" s="185">
        <v>0</v>
      </c>
      <c r="C2435" s="917">
        <v>67129</v>
      </c>
      <c r="D2435" s="284">
        <v>9536.1720000000005</v>
      </c>
      <c r="E2435" s="91">
        <v>98.039916220100437</v>
      </c>
      <c r="F2435" s="186">
        <v>0</v>
      </c>
      <c r="G2435" s="186">
        <v>0</v>
      </c>
      <c r="H2435" s="186">
        <v>0</v>
      </c>
      <c r="I2435" s="187">
        <v>0</v>
      </c>
      <c r="J2435" s="186">
        <v>3817.279</v>
      </c>
      <c r="K2435" s="186">
        <v>2918.0477812500003</v>
      </c>
      <c r="L2435" s="186">
        <v>501.69800000000004</v>
      </c>
      <c r="M2435" s="187">
        <v>17.192933002114458</v>
      </c>
      <c r="N2435" s="188">
        <v>0</v>
      </c>
      <c r="O2435" s="189">
        <v>0</v>
      </c>
      <c r="P2435" s="186">
        <v>128.96099999999998</v>
      </c>
      <c r="Q2435" s="189">
        <v>16.52116599284464</v>
      </c>
      <c r="R2435" s="189">
        <v>71.00194143524746</v>
      </c>
      <c r="S2435" s="189">
        <v>9034.4740000000002</v>
      </c>
      <c r="T2435" s="188">
        <v>9032.0759999999991</v>
      </c>
      <c r="U2435" s="187">
        <v>92.857382850642779</v>
      </c>
      <c r="V2435" s="189">
        <v>53.4</v>
      </c>
      <c r="W2435" s="189">
        <v>128.96099999999998</v>
      </c>
      <c r="X2435" s="188">
        <v>8849.7150000000001</v>
      </c>
      <c r="Y2435" s="188">
        <v>3306.261</v>
      </c>
      <c r="Z2435" s="186">
        <v>1950.4350000000002</v>
      </c>
      <c r="AA2435" s="186">
        <v>0</v>
      </c>
      <c r="AB2435" s="186">
        <v>0</v>
      </c>
      <c r="AC2435" s="186">
        <v>0</v>
      </c>
      <c r="AD2435" s="188">
        <v>25.359999999999957</v>
      </c>
      <c r="AE2435" s="189">
        <v>0</v>
      </c>
      <c r="AF2435" s="189">
        <v>0</v>
      </c>
      <c r="AG2435" s="189">
        <v>0</v>
      </c>
      <c r="AH2435" s="191">
        <v>0</v>
      </c>
      <c r="AI2435" s="476">
        <v>4056.0460000000003</v>
      </c>
      <c r="AJ2435" s="192">
        <v>7501943475014</v>
      </c>
      <c r="AK2435" s="192">
        <v>67028</v>
      </c>
      <c r="AM2435" s="75">
        <v>67129</v>
      </c>
      <c r="AO2435" s="188">
        <v>2798.7043333333336</v>
      </c>
      <c r="AP2435" s="188">
        <v>2254.5670000000005</v>
      </c>
      <c r="AQ2435" s="187">
        <v>53.697337029435865</v>
      </c>
      <c r="AR2435" s="188">
        <v>3654.4410000000003</v>
      </c>
      <c r="AS2435" s="187">
        <v>87.63679006039591</v>
      </c>
      <c r="AT2435" s="188">
        <v>2487.1050000000005</v>
      </c>
      <c r="AU2435" s="187">
        <v>59.485973909553572</v>
      </c>
      <c r="AV2435" s="188">
        <v>2305.8249999999998</v>
      </c>
      <c r="AW2435" s="187">
        <v>59.529157301601309</v>
      </c>
      <c r="AX2435" s="188">
        <v>2228.6200000000003</v>
      </c>
      <c r="AY2435" s="187">
        <v>63.530461479694026</v>
      </c>
      <c r="AZ2435" s="188">
        <v>5327.2059999999992</v>
      </c>
      <c r="BA2435" s="187">
        <v>156.53469620308582</v>
      </c>
      <c r="BB2435" s="188">
        <v>2244.4009999999998</v>
      </c>
      <c r="BC2435" s="187">
        <v>58.77592461265624</v>
      </c>
      <c r="BD2435" s="75"/>
      <c r="BE2435" s="75"/>
      <c r="BF2435" s="75"/>
      <c r="BH2435" s="74"/>
      <c r="BI2435" s="194"/>
      <c r="BJ2435" s="74"/>
    </row>
    <row r="2436" spans="1:62" ht="11.25" customHeight="1" x14ac:dyDescent="0.3">
      <c r="A2436" s="184" t="s">
        <v>2961</v>
      </c>
      <c r="B2436" s="185">
        <v>0</v>
      </c>
      <c r="C2436" s="832">
        <v>67131</v>
      </c>
      <c r="D2436" s="284">
        <v>1E-4</v>
      </c>
      <c r="E2436" s="91">
        <v>0</v>
      </c>
      <c r="F2436" s="186">
        <v>0</v>
      </c>
      <c r="G2436" s="186">
        <v>0</v>
      </c>
      <c r="H2436" s="186">
        <v>0</v>
      </c>
      <c r="I2436" s="187">
        <v>0</v>
      </c>
      <c r="J2436" s="186">
        <v>0</v>
      </c>
      <c r="K2436" s="186">
        <v>0</v>
      </c>
      <c r="L2436" s="186">
        <v>0</v>
      </c>
      <c r="M2436" s="187">
        <v>0</v>
      </c>
      <c r="N2436" s="188">
        <v>0</v>
      </c>
      <c r="O2436" s="189">
        <v>0</v>
      </c>
      <c r="P2436" s="186">
        <v>0</v>
      </c>
      <c r="Q2436" s="189">
        <v>0</v>
      </c>
      <c r="R2436" s="189">
        <v>0</v>
      </c>
      <c r="S2436" s="189">
        <v>1E-4</v>
      </c>
      <c r="T2436" s="188">
        <v>0</v>
      </c>
      <c r="U2436" s="187">
        <v>0</v>
      </c>
      <c r="V2436" s="189">
        <v>0</v>
      </c>
      <c r="W2436" s="189">
        <v>0</v>
      </c>
      <c r="X2436" s="188">
        <v>0</v>
      </c>
      <c r="Y2436" s="188">
        <v>0</v>
      </c>
      <c r="Z2436" s="186">
        <v>0</v>
      </c>
      <c r="AA2436" s="186">
        <v>0</v>
      </c>
      <c r="AB2436" s="186">
        <v>0</v>
      </c>
      <c r="AC2436" s="186">
        <v>0</v>
      </c>
      <c r="AD2436" s="188">
        <v>0</v>
      </c>
      <c r="AE2436" s="189">
        <v>0</v>
      </c>
      <c r="AF2436" s="189">
        <v>0</v>
      </c>
      <c r="AG2436" s="189">
        <v>0</v>
      </c>
      <c r="AH2436" s="191">
        <v>0</v>
      </c>
      <c r="AI2436" s="476">
        <v>0</v>
      </c>
      <c r="AJ2436" s="192">
        <v>7501943475014</v>
      </c>
      <c r="AK2436" s="192">
        <v>67028</v>
      </c>
      <c r="AM2436" s="75">
        <v>67131</v>
      </c>
      <c r="AO2436" s="188">
        <v>0</v>
      </c>
      <c r="AP2436" s="188">
        <v>0</v>
      </c>
      <c r="AQ2436" s="187">
        <v>0</v>
      </c>
      <c r="AR2436" s="188">
        <v>0</v>
      </c>
      <c r="AS2436" s="187">
        <v>0</v>
      </c>
      <c r="AT2436" s="188">
        <v>0</v>
      </c>
      <c r="AU2436" s="187">
        <v>0</v>
      </c>
      <c r="AV2436" s="188">
        <v>0</v>
      </c>
      <c r="AW2436" s="187">
        <v>0</v>
      </c>
      <c r="AX2436" s="188">
        <v>0</v>
      </c>
      <c r="AY2436" s="187">
        <v>0</v>
      </c>
      <c r="AZ2436" s="188">
        <v>0</v>
      </c>
      <c r="BA2436" s="187">
        <v>0</v>
      </c>
      <c r="BB2436" s="188">
        <v>0</v>
      </c>
      <c r="BC2436" s="187">
        <v>0</v>
      </c>
      <c r="BD2436" s="75"/>
      <c r="BE2436" s="75"/>
      <c r="BF2436" s="75"/>
      <c r="BH2436" s="74"/>
      <c r="BI2436" s="194"/>
      <c r="BJ2436" s="74"/>
    </row>
    <row r="2437" spans="1:62" ht="11.25" customHeight="1" x14ac:dyDescent="0.3">
      <c r="A2437" s="184" t="s">
        <v>2962</v>
      </c>
      <c r="B2437" s="185">
        <v>0</v>
      </c>
      <c r="C2437" s="828">
        <v>67130</v>
      </c>
      <c r="D2437" s="284">
        <v>1E-4</v>
      </c>
      <c r="E2437" s="91">
        <v>0</v>
      </c>
      <c r="F2437" s="186">
        <v>0</v>
      </c>
      <c r="G2437" s="186">
        <v>0</v>
      </c>
      <c r="H2437" s="186">
        <v>0</v>
      </c>
      <c r="I2437" s="187">
        <v>0</v>
      </c>
      <c r="J2437" s="186">
        <v>0</v>
      </c>
      <c r="K2437" s="186">
        <v>0</v>
      </c>
      <c r="L2437" s="186">
        <v>0</v>
      </c>
      <c r="M2437" s="187">
        <v>0</v>
      </c>
      <c r="N2437" s="188">
        <v>0</v>
      </c>
      <c r="O2437" s="189">
        <v>0</v>
      </c>
      <c r="P2437" s="186">
        <v>0</v>
      </c>
      <c r="Q2437" s="189">
        <v>0</v>
      </c>
      <c r="R2437" s="189">
        <v>0</v>
      </c>
      <c r="S2437" s="189">
        <v>1E-4</v>
      </c>
      <c r="T2437" s="188">
        <v>0</v>
      </c>
      <c r="U2437" s="187">
        <v>0</v>
      </c>
      <c r="V2437" s="189">
        <v>0</v>
      </c>
      <c r="W2437" s="189">
        <v>0</v>
      </c>
      <c r="X2437" s="188">
        <v>0</v>
      </c>
      <c r="Y2437" s="188">
        <v>0</v>
      </c>
      <c r="Z2437" s="186">
        <v>0</v>
      </c>
      <c r="AA2437" s="186">
        <v>0</v>
      </c>
      <c r="AB2437" s="186">
        <v>0</v>
      </c>
      <c r="AC2437" s="186">
        <v>0</v>
      </c>
      <c r="AD2437" s="188">
        <v>0</v>
      </c>
      <c r="AE2437" s="189">
        <v>0</v>
      </c>
      <c r="AF2437" s="189">
        <v>0</v>
      </c>
      <c r="AG2437" s="189">
        <v>0</v>
      </c>
      <c r="AH2437" s="189">
        <v>0</v>
      </c>
      <c r="AI2437" s="476">
        <v>0</v>
      </c>
      <c r="AJ2437" s="192">
        <v>7501943475014</v>
      </c>
      <c r="AK2437" s="192">
        <v>67028</v>
      </c>
      <c r="AM2437" s="75">
        <v>67130</v>
      </c>
      <c r="AO2437" s="188">
        <v>0</v>
      </c>
      <c r="AP2437" s="188">
        <v>0</v>
      </c>
      <c r="AQ2437" s="187">
        <v>0</v>
      </c>
      <c r="AR2437" s="188">
        <v>0</v>
      </c>
      <c r="AS2437" s="187">
        <v>0</v>
      </c>
      <c r="AT2437" s="188">
        <v>0</v>
      </c>
      <c r="AU2437" s="187">
        <v>0</v>
      </c>
      <c r="AV2437" s="188">
        <v>0</v>
      </c>
      <c r="AW2437" s="187">
        <v>0</v>
      </c>
      <c r="AX2437" s="188">
        <v>0</v>
      </c>
      <c r="AY2437" s="187">
        <v>0</v>
      </c>
      <c r="AZ2437" s="188">
        <v>0</v>
      </c>
      <c r="BA2437" s="187">
        <v>0</v>
      </c>
      <c r="BB2437" s="188">
        <v>0</v>
      </c>
      <c r="BC2437" s="187">
        <v>0</v>
      </c>
      <c r="BD2437" s="75"/>
      <c r="BE2437" s="75"/>
      <c r="BF2437" s="75"/>
      <c r="BH2437" s="74"/>
      <c r="BI2437" s="194"/>
      <c r="BJ2437" s="74"/>
    </row>
    <row r="2438" spans="1:62" ht="11.25" customHeight="1" x14ac:dyDescent="0.3">
      <c r="A2438" s="252" t="s">
        <v>2963</v>
      </c>
      <c r="B2438" s="253">
        <v>0</v>
      </c>
      <c r="C2438" s="934">
        <v>67171</v>
      </c>
      <c r="D2438" s="289">
        <v>167.36</v>
      </c>
      <c r="E2438" s="255">
        <v>0</v>
      </c>
      <c r="F2438" s="256">
        <v>0</v>
      </c>
      <c r="G2438" s="256">
        <v>0</v>
      </c>
      <c r="H2438" s="256">
        <v>0</v>
      </c>
      <c r="I2438" s="257">
        <v>0</v>
      </c>
      <c r="J2438" s="256">
        <v>0</v>
      </c>
      <c r="K2438" s="256">
        <v>0</v>
      </c>
      <c r="L2438" s="256">
        <v>0</v>
      </c>
      <c r="M2438" s="257">
        <v>0</v>
      </c>
      <c r="N2438" s="259">
        <v>0</v>
      </c>
      <c r="O2438" s="258">
        <v>0</v>
      </c>
      <c r="P2438" s="256">
        <v>0</v>
      </c>
      <c r="Q2438" s="258">
        <v>0</v>
      </c>
      <c r="R2438" s="258">
        <v>0</v>
      </c>
      <c r="S2438" s="258">
        <v>167.36</v>
      </c>
      <c r="T2438" s="259">
        <v>167.04</v>
      </c>
      <c r="U2438" s="257">
        <v>0</v>
      </c>
      <c r="V2438" s="258">
        <v>0</v>
      </c>
      <c r="W2438" s="258">
        <v>0</v>
      </c>
      <c r="X2438" s="259">
        <v>167.04</v>
      </c>
      <c r="Y2438" s="259">
        <v>0</v>
      </c>
      <c r="Z2438" s="256">
        <v>0</v>
      </c>
      <c r="AA2438" s="256">
        <v>0</v>
      </c>
      <c r="AB2438" s="256">
        <v>0</v>
      </c>
      <c r="AC2438" s="256">
        <v>0</v>
      </c>
      <c r="AD2438" s="259">
        <v>0</v>
      </c>
      <c r="AE2438" s="258">
        <v>0</v>
      </c>
      <c r="AF2438" s="258">
        <v>0</v>
      </c>
      <c r="AG2438" s="258">
        <v>0</v>
      </c>
      <c r="AH2438" s="258">
        <v>0</v>
      </c>
      <c r="AI2438" s="476">
        <v>0</v>
      </c>
      <c r="AJ2438" s="192">
        <v>7501943475014</v>
      </c>
      <c r="AK2438" s="192">
        <v>67028</v>
      </c>
      <c r="AM2438" s="75">
        <v>67171</v>
      </c>
      <c r="AO2438" s="188">
        <v>0</v>
      </c>
      <c r="AP2438" s="188">
        <v>0</v>
      </c>
      <c r="AQ2438" s="187">
        <v>0</v>
      </c>
      <c r="AR2438" s="188">
        <v>0</v>
      </c>
      <c r="AS2438" s="187">
        <v>0</v>
      </c>
      <c r="AT2438" s="188">
        <v>0</v>
      </c>
      <c r="AU2438" s="187">
        <v>0</v>
      </c>
      <c r="AV2438" s="188">
        <v>0</v>
      </c>
      <c r="AW2438" s="187">
        <v>0</v>
      </c>
      <c r="AX2438" s="188">
        <v>0</v>
      </c>
      <c r="AY2438" s="187">
        <v>0</v>
      </c>
      <c r="AZ2438" s="188">
        <v>0</v>
      </c>
      <c r="BA2438" s="187">
        <v>0</v>
      </c>
      <c r="BB2438" s="188">
        <v>0</v>
      </c>
      <c r="BC2438" s="187">
        <v>0</v>
      </c>
      <c r="BD2438" s="75"/>
      <c r="BE2438" s="75"/>
      <c r="BF2438" s="75"/>
      <c r="BH2438" s="74"/>
      <c r="BI2438" s="194"/>
      <c r="BJ2438" s="74"/>
    </row>
    <row r="2439" spans="1:62" ht="11.25" customHeight="1" x14ac:dyDescent="0.3">
      <c r="A2439" s="184" t="s">
        <v>2964</v>
      </c>
      <c r="B2439" s="185">
        <v>0</v>
      </c>
      <c r="C2439" s="456">
        <v>66955</v>
      </c>
      <c r="D2439" s="284">
        <v>1E-4</v>
      </c>
      <c r="E2439" s="91">
        <v>0</v>
      </c>
      <c r="F2439" s="186">
        <v>0</v>
      </c>
      <c r="G2439" s="186">
        <v>0</v>
      </c>
      <c r="H2439" s="186">
        <v>0</v>
      </c>
      <c r="I2439" s="187">
        <v>0</v>
      </c>
      <c r="J2439" s="186">
        <v>0</v>
      </c>
      <c r="K2439" s="186">
        <v>0</v>
      </c>
      <c r="L2439" s="186">
        <v>0</v>
      </c>
      <c r="M2439" s="187">
        <v>0</v>
      </c>
      <c r="N2439" s="188">
        <v>0</v>
      </c>
      <c r="O2439" s="189">
        <v>302.74399999999997</v>
      </c>
      <c r="P2439" s="186">
        <v>302.74399999999997</v>
      </c>
      <c r="Q2439" s="189">
        <v>0</v>
      </c>
      <c r="R2439" s="189">
        <v>0</v>
      </c>
      <c r="S2439" s="189">
        <v>1E-4</v>
      </c>
      <c r="T2439" s="188">
        <v>0</v>
      </c>
      <c r="U2439" s="187">
        <v>0</v>
      </c>
      <c r="V2439" s="189">
        <v>0</v>
      </c>
      <c r="W2439" s="189">
        <v>0</v>
      </c>
      <c r="X2439" s="188">
        <v>0</v>
      </c>
      <c r="Y2439" s="188">
        <v>0</v>
      </c>
      <c r="Z2439" s="186">
        <v>0</v>
      </c>
      <c r="AA2439" s="186">
        <v>0</v>
      </c>
      <c r="AB2439" s="186">
        <v>0</v>
      </c>
      <c r="AC2439" s="186">
        <v>0</v>
      </c>
      <c r="AD2439" s="188">
        <v>0</v>
      </c>
      <c r="AE2439" s="189">
        <v>0</v>
      </c>
      <c r="AF2439" s="189">
        <v>0</v>
      </c>
      <c r="AG2439" s="189">
        <v>0</v>
      </c>
      <c r="AH2439" s="191">
        <v>0</v>
      </c>
      <c r="AI2439" s="476">
        <v>0</v>
      </c>
      <c r="AJ2439" s="192">
        <v>7501943466548</v>
      </c>
      <c r="AK2439" s="192" t="s">
        <v>262</v>
      </c>
      <c r="AM2439" s="75">
        <v>66955</v>
      </c>
      <c r="AO2439" s="188">
        <v>0</v>
      </c>
      <c r="AP2439" s="188">
        <v>0</v>
      </c>
      <c r="AQ2439" s="187">
        <v>0</v>
      </c>
      <c r="AR2439" s="188">
        <v>0</v>
      </c>
      <c r="AS2439" s="187">
        <v>0</v>
      </c>
      <c r="AT2439" s="188">
        <v>0</v>
      </c>
      <c r="AU2439" s="187">
        <v>0</v>
      </c>
      <c r="AV2439" s="188">
        <v>0</v>
      </c>
      <c r="AW2439" s="187">
        <v>0</v>
      </c>
      <c r="AX2439" s="188">
        <v>0</v>
      </c>
      <c r="AY2439" s="187">
        <v>0</v>
      </c>
      <c r="AZ2439" s="188">
        <v>0</v>
      </c>
      <c r="BA2439" s="187">
        <v>0</v>
      </c>
      <c r="BB2439" s="188">
        <v>0</v>
      </c>
      <c r="BC2439" s="187">
        <v>0</v>
      </c>
      <c r="BD2439" s="75"/>
      <c r="BE2439" s="75"/>
      <c r="BF2439" s="75"/>
      <c r="BH2439" s="74"/>
      <c r="BI2439" s="194"/>
      <c r="BJ2439" s="74"/>
    </row>
    <row r="2440" spans="1:62" ht="11.25" customHeight="1" x14ac:dyDescent="0.3">
      <c r="A2440" s="184" t="s">
        <v>2965</v>
      </c>
      <c r="B2440" s="185">
        <v>0</v>
      </c>
      <c r="C2440" s="917">
        <v>67133</v>
      </c>
      <c r="D2440" s="284">
        <v>1933.1909999999998</v>
      </c>
      <c r="E2440" s="91">
        <v>137.61605053491053</v>
      </c>
      <c r="F2440" s="186">
        <v>3200</v>
      </c>
      <c r="G2440" s="186">
        <v>3200</v>
      </c>
      <c r="H2440" s="186">
        <v>1396.46</v>
      </c>
      <c r="I2440" s="187">
        <v>43.639375000000001</v>
      </c>
      <c r="J2440" s="186">
        <v>0</v>
      </c>
      <c r="K2440" s="186">
        <v>421.43143750000007</v>
      </c>
      <c r="L2440" s="186">
        <v>356.548</v>
      </c>
      <c r="M2440" s="187">
        <v>84.604034790356593</v>
      </c>
      <c r="N2440" s="188">
        <v>0</v>
      </c>
      <c r="O2440" s="189">
        <v>0</v>
      </c>
      <c r="P2440" s="186">
        <v>28.249000000000002</v>
      </c>
      <c r="Q2440" s="189">
        <v>0</v>
      </c>
      <c r="R2440" s="189">
        <v>0</v>
      </c>
      <c r="S2440" s="189">
        <v>2973.1030000000001</v>
      </c>
      <c r="T2440" s="188">
        <v>2404.8959999999997</v>
      </c>
      <c r="U2440" s="187">
        <v>171.19482217080679</v>
      </c>
      <c r="V2440" s="189">
        <v>0.53300000000000003</v>
      </c>
      <c r="W2440" s="189">
        <v>28.249000000000002</v>
      </c>
      <c r="X2440" s="188">
        <v>2376.114</v>
      </c>
      <c r="Y2440" s="188">
        <v>967.928</v>
      </c>
      <c r="Z2440" s="186">
        <v>242.51499999999999</v>
      </c>
      <c r="AA2440" s="186">
        <v>0</v>
      </c>
      <c r="AB2440" s="186">
        <v>120.45800000000001</v>
      </c>
      <c r="AC2440" s="186">
        <v>226</v>
      </c>
      <c r="AD2440" s="188">
        <v>67.71999999999997</v>
      </c>
      <c r="AE2440" s="189">
        <v>0</v>
      </c>
      <c r="AF2440" s="189">
        <v>0</v>
      </c>
      <c r="AG2440" s="189">
        <v>0</v>
      </c>
      <c r="AH2440" s="191">
        <v>0</v>
      </c>
      <c r="AI2440" s="476">
        <v>0</v>
      </c>
      <c r="AJ2440" s="192">
        <v>7501943466548</v>
      </c>
      <c r="AK2440" s="192">
        <v>66955</v>
      </c>
      <c r="AM2440" s="75">
        <v>67133</v>
      </c>
      <c r="AO2440" s="188">
        <v>940.03066666666655</v>
      </c>
      <c r="AP2440" s="188">
        <v>2126.1390000000001</v>
      </c>
      <c r="AQ2440" s="187">
        <v>67.156387715290691</v>
      </c>
      <c r="AR2440" s="188">
        <v>364.03899999999999</v>
      </c>
      <c r="AS2440" s="187">
        <v>0</v>
      </c>
      <c r="AT2440" s="188">
        <v>329.91399999999999</v>
      </c>
      <c r="AU2440" s="187">
        <v>0</v>
      </c>
      <c r="AV2440" s="188">
        <v>394.41399999999999</v>
      </c>
      <c r="AW2440" s="187">
        <v>0</v>
      </c>
      <c r="AX2440" s="188">
        <v>1317.0419999999999</v>
      </c>
      <c r="AY2440" s="187">
        <v>48.561024549635746</v>
      </c>
      <c r="AZ2440" s="188">
        <v>4417.5</v>
      </c>
      <c r="BA2440" s="187">
        <v>195.1996139753644</v>
      </c>
      <c r="BB2440" s="188">
        <v>1537.702</v>
      </c>
      <c r="BC2440" s="187">
        <v>56.048466168669322</v>
      </c>
      <c r="BD2440" s="75"/>
      <c r="BE2440" s="75"/>
      <c r="BF2440" s="75"/>
      <c r="BH2440" s="74"/>
      <c r="BI2440" s="194"/>
      <c r="BJ2440" s="74"/>
    </row>
    <row r="2441" spans="1:62" ht="11.25" customHeight="1" x14ac:dyDescent="0.3">
      <c r="A2441" s="184" t="s">
        <v>2966</v>
      </c>
      <c r="B2441" s="185">
        <v>0</v>
      </c>
      <c r="C2441" s="832">
        <v>67134</v>
      </c>
      <c r="D2441" s="284">
        <v>104.32000000000001</v>
      </c>
      <c r="E2441" s="91">
        <v>1.884756215070341</v>
      </c>
      <c r="F2441" s="186">
        <v>0</v>
      </c>
      <c r="G2441" s="186">
        <v>0</v>
      </c>
      <c r="H2441" s="186">
        <v>0</v>
      </c>
      <c r="I2441" s="187">
        <v>0</v>
      </c>
      <c r="J2441" s="186">
        <v>3173.9229999999998</v>
      </c>
      <c r="K2441" s="186">
        <v>1660.4800000000002</v>
      </c>
      <c r="L2441" s="186">
        <v>-12.16</v>
      </c>
      <c r="M2441" s="187">
        <v>-0.73231836577375198</v>
      </c>
      <c r="N2441" s="188">
        <v>0</v>
      </c>
      <c r="O2441" s="189">
        <v>0</v>
      </c>
      <c r="P2441" s="186">
        <v>0</v>
      </c>
      <c r="Q2441" s="189">
        <v>-0.3831220858224979</v>
      </c>
      <c r="R2441" s="189">
        <v>1.1009718887320203</v>
      </c>
      <c r="S2441" s="189">
        <v>116.48</v>
      </c>
      <c r="T2441" s="188">
        <v>96.64</v>
      </c>
      <c r="U2441" s="187">
        <v>1.7460011562921562</v>
      </c>
      <c r="V2441" s="189">
        <v>3.84</v>
      </c>
      <c r="W2441" s="189">
        <v>0</v>
      </c>
      <c r="X2441" s="188">
        <v>92.8</v>
      </c>
      <c r="Y2441" s="188">
        <v>0</v>
      </c>
      <c r="Z2441" s="186">
        <v>0</v>
      </c>
      <c r="AA2441" s="186">
        <v>0</v>
      </c>
      <c r="AB2441" s="186">
        <v>0</v>
      </c>
      <c r="AC2441" s="186">
        <v>0</v>
      </c>
      <c r="AD2441" s="188">
        <v>19.84</v>
      </c>
      <c r="AE2441" s="189">
        <v>0</v>
      </c>
      <c r="AF2441" s="189">
        <v>0</v>
      </c>
      <c r="AG2441" s="189">
        <v>0</v>
      </c>
      <c r="AH2441" s="191">
        <v>0</v>
      </c>
      <c r="AI2441" s="476">
        <v>3122.5200000000004</v>
      </c>
      <c r="AJ2441" s="192">
        <v>7501943466548</v>
      </c>
      <c r="AK2441" s="192">
        <v>66955</v>
      </c>
      <c r="AM2441" s="75">
        <v>67134</v>
      </c>
      <c r="AO2441" s="188">
        <v>1388.1599999999999</v>
      </c>
      <c r="AP2441" s="188">
        <v>373.12</v>
      </c>
      <c r="AQ2441" s="187">
        <v>0</v>
      </c>
      <c r="AR2441" s="188">
        <v>1927.04</v>
      </c>
      <c r="AS2441" s="187">
        <v>90.175940042433751</v>
      </c>
      <c r="AT2441" s="188">
        <v>1864.32</v>
      </c>
      <c r="AU2441" s="187">
        <v>87.779921152883645</v>
      </c>
      <c r="AV2441" s="188">
        <v>1646.7199999999998</v>
      </c>
      <c r="AW2441" s="187">
        <v>84.403462821820469</v>
      </c>
      <c r="AX2441" s="188">
        <v>720</v>
      </c>
      <c r="AY2441" s="187">
        <v>0</v>
      </c>
      <c r="AZ2441" s="188">
        <v>122.24</v>
      </c>
      <c r="BA2441" s="187">
        <v>0</v>
      </c>
      <c r="BB2441" s="188">
        <v>499.84000000000003</v>
      </c>
      <c r="BC2441" s="187">
        <v>0</v>
      </c>
      <c r="BD2441" s="75"/>
      <c r="BE2441" s="75"/>
      <c r="BF2441" s="75"/>
      <c r="BH2441" s="74"/>
      <c r="BI2441" s="194"/>
      <c r="BJ2441" s="74"/>
    </row>
    <row r="2442" spans="1:62" ht="11.25" customHeight="1" x14ac:dyDescent="0.3">
      <c r="A2442" s="184" t="s">
        <v>2967</v>
      </c>
      <c r="B2442" s="185">
        <v>0</v>
      </c>
      <c r="C2442" s="828">
        <v>67168</v>
      </c>
      <c r="D2442" s="284">
        <v>292.48</v>
      </c>
      <c r="E2442" s="91">
        <v>14.270101483216244</v>
      </c>
      <c r="F2442" s="186">
        <v>0</v>
      </c>
      <c r="G2442" s="186">
        <v>0</v>
      </c>
      <c r="H2442" s="186">
        <v>0</v>
      </c>
      <c r="I2442" s="187">
        <v>0</v>
      </c>
      <c r="J2442" s="186">
        <v>0</v>
      </c>
      <c r="K2442" s="186">
        <v>614.87999999999977</v>
      </c>
      <c r="L2442" s="186">
        <v>-1.92</v>
      </c>
      <c r="M2442" s="187">
        <v>-0.31225604996096806</v>
      </c>
      <c r="N2442" s="188">
        <v>0</v>
      </c>
      <c r="O2442" s="189">
        <v>0</v>
      </c>
      <c r="P2442" s="186">
        <v>0</v>
      </c>
      <c r="Q2442" s="189">
        <v>0</v>
      </c>
      <c r="R2442" s="189">
        <v>0</v>
      </c>
      <c r="S2442" s="189">
        <v>294.40000000000003</v>
      </c>
      <c r="T2442" s="188">
        <v>263.04000000000002</v>
      </c>
      <c r="U2442" s="187">
        <v>12.83372365339579</v>
      </c>
      <c r="V2442" s="189">
        <v>0</v>
      </c>
      <c r="W2442" s="189">
        <v>0</v>
      </c>
      <c r="X2442" s="188">
        <v>263.04000000000002</v>
      </c>
      <c r="Y2442" s="188">
        <v>0</v>
      </c>
      <c r="Z2442" s="186">
        <v>64.64</v>
      </c>
      <c r="AA2442" s="186">
        <v>0</v>
      </c>
      <c r="AB2442" s="186">
        <v>0</v>
      </c>
      <c r="AC2442" s="186">
        <v>0</v>
      </c>
      <c r="AD2442" s="188">
        <v>1.92</v>
      </c>
      <c r="AE2442" s="189">
        <v>0</v>
      </c>
      <c r="AF2442" s="189">
        <v>0</v>
      </c>
      <c r="AG2442" s="189">
        <v>0</v>
      </c>
      <c r="AH2442" s="189">
        <v>0</v>
      </c>
      <c r="AI2442" s="476">
        <v>0</v>
      </c>
      <c r="AJ2442" s="192">
        <v>7501943466548</v>
      </c>
      <c r="AK2442" s="192">
        <v>66955</v>
      </c>
      <c r="AM2442" s="75">
        <v>67168</v>
      </c>
      <c r="AO2442" s="188">
        <v>545.70666666666659</v>
      </c>
      <c r="AP2442" s="188">
        <v>-208</v>
      </c>
      <c r="AQ2442" s="187">
        <v>0</v>
      </c>
      <c r="AR2442" s="188">
        <v>1329.9199999999998</v>
      </c>
      <c r="AS2442" s="187">
        <v>144.96178446700995</v>
      </c>
      <c r="AT2442" s="188">
        <v>515.20000000000005</v>
      </c>
      <c r="AU2442" s="187">
        <v>52.445612617078829</v>
      </c>
      <c r="AV2442" s="188">
        <v>614.40000000000009</v>
      </c>
      <c r="AW2442" s="187">
        <v>60.986988648320285</v>
      </c>
      <c r="AX2442" s="188">
        <v>0</v>
      </c>
      <c r="AY2442" s="187">
        <v>0</v>
      </c>
      <c r="AZ2442" s="188">
        <v>0</v>
      </c>
      <c r="BA2442" s="187">
        <v>0</v>
      </c>
      <c r="BB2442" s="188">
        <v>0</v>
      </c>
      <c r="BC2442" s="187">
        <v>0</v>
      </c>
      <c r="BD2442" s="75"/>
      <c r="BE2442" s="75"/>
      <c r="BF2442" s="75"/>
      <c r="BH2442" s="74"/>
      <c r="BI2442" s="194"/>
      <c r="BJ2442" s="74"/>
    </row>
    <row r="2443" spans="1:62" ht="11.25" customHeight="1" x14ac:dyDescent="0.3">
      <c r="A2443" s="252" t="s">
        <v>2968</v>
      </c>
      <c r="B2443" s="253">
        <v>0</v>
      </c>
      <c r="C2443" s="934">
        <v>70994</v>
      </c>
      <c r="D2443" s="289">
        <v>1E-4</v>
      </c>
      <c r="E2443" s="255">
        <v>0</v>
      </c>
      <c r="F2443" s="256">
        <v>0</v>
      </c>
      <c r="G2443" s="256">
        <v>0</v>
      </c>
      <c r="H2443" s="256">
        <v>0</v>
      </c>
      <c r="I2443" s="257">
        <v>0</v>
      </c>
      <c r="J2443" s="256">
        <v>0</v>
      </c>
      <c r="K2443" s="256">
        <v>0</v>
      </c>
      <c r="L2443" s="256">
        <v>0</v>
      </c>
      <c r="M2443" s="257">
        <v>0</v>
      </c>
      <c r="N2443" s="259">
        <v>0</v>
      </c>
      <c r="O2443" s="258">
        <v>0</v>
      </c>
      <c r="P2443" s="256">
        <v>0</v>
      </c>
      <c r="Q2443" s="258">
        <v>0</v>
      </c>
      <c r="R2443" s="258">
        <v>0</v>
      </c>
      <c r="S2443" s="258">
        <v>1E-4</v>
      </c>
      <c r="T2443" s="259">
        <v>0</v>
      </c>
      <c r="U2443" s="257">
        <v>0</v>
      </c>
      <c r="V2443" s="258">
        <v>0</v>
      </c>
      <c r="W2443" s="258">
        <v>0</v>
      </c>
      <c r="X2443" s="259">
        <v>0</v>
      </c>
      <c r="Y2443" s="259">
        <v>0</v>
      </c>
      <c r="Z2443" s="256">
        <v>0</v>
      </c>
      <c r="AA2443" s="256">
        <v>0</v>
      </c>
      <c r="AB2443" s="256">
        <v>0</v>
      </c>
      <c r="AC2443" s="256">
        <v>0</v>
      </c>
      <c r="AD2443" s="259">
        <v>0</v>
      </c>
      <c r="AE2443" s="258">
        <v>0</v>
      </c>
      <c r="AF2443" s="258">
        <v>0</v>
      </c>
      <c r="AG2443" s="258">
        <v>0</v>
      </c>
      <c r="AH2443" s="258">
        <v>0</v>
      </c>
      <c r="AI2443" s="476">
        <v>0</v>
      </c>
      <c r="AJ2443" s="192">
        <v>7501943466548</v>
      </c>
      <c r="AK2443" s="192">
        <v>66955</v>
      </c>
      <c r="AM2443" s="75">
        <v>70994</v>
      </c>
      <c r="AO2443" s="188">
        <v>0</v>
      </c>
      <c r="AP2443" s="188">
        <v>0</v>
      </c>
      <c r="AQ2443" s="187">
        <v>0</v>
      </c>
      <c r="AR2443" s="188">
        <v>0</v>
      </c>
      <c r="AS2443" s="187">
        <v>0</v>
      </c>
      <c r="AT2443" s="188">
        <v>0</v>
      </c>
      <c r="AU2443" s="187">
        <v>0</v>
      </c>
      <c r="AV2443" s="188">
        <v>0</v>
      </c>
      <c r="AW2443" s="187">
        <v>0</v>
      </c>
      <c r="AX2443" s="188">
        <v>0</v>
      </c>
      <c r="AY2443" s="187">
        <v>0</v>
      </c>
      <c r="AZ2443" s="188">
        <v>0</v>
      </c>
      <c r="BA2443" s="187">
        <v>0</v>
      </c>
      <c r="BB2443" s="188">
        <v>0</v>
      </c>
      <c r="BC2443" s="187">
        <v>0</v>
      </c>
      <c r="BD2443" s="75"/>
      <c r="BE2443" s="75"/>
      <c r="BF2443" s="75"/>
      <c r="BH2443" s="74"/>
      <c r="BI2443" s="194"/>
      <c r="BJ2443" s="74"/>
    </row>
    <row r="2444" spans="1:62" ht="11.25" customHeight="1" x14ac:dyDescent="0.3">
      <c r="A2444" s="184" t="s">
        <v>2969</v>
      </c>
      <c r="B2444" s="185">
        <v>0</v>
      </c>
      <c r="C2444" s="456">
        <v>66956</v>
      </c>
      <c r="D2444" s="284">
        <v>1E-4</v>
      </c>
      <c r="E2444" s="91">
        <v>0</v>
      </c>
      <c r="F2444" s="186">
        <v>0</v>
      </c>
      <c r="G2444" s="186">
        <v>0</v>
      </c>
      <c r="H2444" s="186">
        <v>0</v>
      </c>
      <c r="I2444" s="187">
        <v>0</v>
      </c>
      <c r="J2444" s="186">
        <v>0</v>
      </c>
      <c r="K2444" s="186">
        <v>0</v>
      </c>
      <c r="L2444" s="186">
        <v>0</v>
      </c>
      <c r="M2444" s="186">
        <v>0</v>
      </c>
      <c r="N2444" s="188">
        <v>48.503</v>
      </c>
      <c r="O2444" s="189">
        <v>260.63699999999994</v>
      </c>
      <c r="P2444" s="186">
        <v>309.13999999999993</v>
      </c>
      <c r="Q2444" s="189">
        <v>0</v>
      </c>
      <c r="R2444" s="189">
        <v>0</v>
      </c>
      <c r="S2444" s="189">
        <v>1E-4</v>
      </c>
      <c r="T2444" s="188">
        <v>0</v>
      </c>
      <c r="U2444" s="187">
        <v>0</v>
      </c>
      <c r="V2444" s="189">
        <v>0</v>
      </c>
      <c r="W2444" s="189">
        <v>0</v>
      </c>
      <c r="X2444" s="188">
        <v>0</v>
      </c>
      <c r="Y2444" s="188">
        <v>0</v>
      </c>
      <c r="Z2444" s="186">
        <v>0</v>
      </c>
      <c r="AA2444" s="186">
        <v>0</v>
      </c>
      <c r="AB2444" s="186">
        <v>0</v>
      </c>
      <c r="AC2444" s="186">
        <v>0</v>
      </c>
      <c r="AD2444" s="188">
        <v>0</v>
      </c>
      <c r="AE2444" s="189">
        <v>2.1320000000000001</v>
      </c>
      <c r="AF2444" s="189">
        <v>2.1320000000000001</v>
      </c>
      <c r="AG2444" s="189">
        <v>0</v>
      </c>
      <c r="AH2444" s="191">
        <v>0</v>
      </c>
      <c r="AI2444" s="476">
        <v>0</v>
      </c>
      <c r="AJ2444" s="192">
        <v>7501943466562</v>
      </c>
      <c r="AK2444" s="192" t="s">
        <v>262</v>
      </c>
      <c r="AM2444" s="75">
        <v>66956</v>
      </c>
      <c r="AO2444" s="188">
        <v>0</v>
      </c>
      <c r="AP2444" s="188">
        <v>0</v>
      </c>
      <c r="AQ2444" s="187">
        <v>0</v>
      </c>
      <c r="AR2444" s="188">
        <v>0</v>
      </c>
      <c r="AS2444" s="187">
        <v>0</v>
      </c>
      <c r="AT2444" s="188">
        <v>0</v>
      </c>
      <c r="AU2444" s="187">
        <v>0</v>
      </c>
      <c r="AV2444" s="188">
        <v>0</v>
      </c>
      <c r="AW2444" s="187">
        <v>0</v>
      </c>
      <c r="AX2444" s="188">
        <v>0</v>
      </c>
      <c r="AY2444" s="187">
        <v>0</v>
      </c>
      <c r="AZ2444" s="188">
        <v>0</v>
      </c>
      <c r="BA2444" s="187">
        <v>0</v>
      </c>
      <c r="BB2444" s="188">
        <v>0</v>
      </c>
      <c r="BC2444" s="187">
        <v>0</v>
      </c>
      <c r="BD2444" s="75"/>
      <c r="BE2444" s="75"/>
      <c r="BF2444" s="75"/>
      <c r="BH2444" s="74"/>
      <c r="BI2444" s="194"/>
      <c r="BJ2444" s="74"/>
    </row>
    <row r="2445" spans="1:62" ht="11.25" customHeight="1" x14ac:dyDescent="0.3">
      <c r="A2445" s="184" t="s">
        <v>2970</v>
      </c>
      <c r="B2445" s="185">
        <v>0</v>
      </c>
      <c r="C2445" s="917">
        <v>67136</v>
      </c>
      <c r="D2445" s="284">
        <v>1551.0300000000002</v>
      </c>
      <c r="E2445" s="91">
        <v>0</v>
      </c>
      <c r="F2445" s="186">
        <v>4400</v>
      </c>
      <c r="G2445" s="186">
        <v>4400</v>
      </c>
      <c r="H2445" s="186">
        <v>3319.5239999999999</v>
      </c>
      <c r="I2445" s="187">
        <v>75.443727272727273</v>
      </c>
      <c r="J2445" s="186">
        <v>0</v>
      </c>
      <c r="K2445" s="186">
        <v>0</v>
      </c>
      <c r="L2445" s="186">
        <v>622.00199999999995</v>
      </c>
      <c r="M2445" s="187">
        <v>0</v>
      </c>
      <c r="N2445" s="188">
        <v>0</v>
      </c>
      <c r="O2445" s="189">
        <v>0</v>
      </c>
      <c r="P2445" s="186">
        <v>90.076999999999998</v>
      </c>
      <c r="Q2445" s="189">
        <v>0</v>
      </c>
      <c r="R2445" s="189">
        <v>0</v>
      </c>
      <c r="S2445" s="189">
        <v>4248.5519999999997</v>
      </c>
      <c r="T2445" s="188">
        <v>5201.5469999999987</v>
      </c>
      <c r="U2445" s="187">
        <v>0</v>
      </c>
      <c r="V2445" s="189">
        <v>219.06299999999999</v>
      </c>
      <c r="W2445" s="189">
        <v>90.076999999999998</v>
      </c>
      <c r="X2445" s="188">
        <v>4892.4069999999983</v>
      </c>
      <c r="Y2445" s="188">
        <v>2175.7060000000001</v>
      </c>
      <c r="Z2445" s="186">
        <v>1433.77</v>
      </c>
      <c r="AA2445" s="186">
        <v>0</v>
      </c>
      <c r="AB2445" s="186">
        <v>0</v>
      </c>
      <c r="AC2445" s="186">
        <v>0</v>
      </c>
      <c r="AD2445" s="188">
        <v>51.710000000000036</v>
      </c>
      <c r="AE2445" s="189">
        <v>0</v>
      </c>
      <c r="AF2445" s="189">
        <v>0</v>
      </c>
      <c r="AG2445" s="189">
        <v>0</v>
      </c>
      <c r="AH2445" s="191">
        <v>0</v>
      </c>
      <c r="AI2445" s="476">
        <v>0</v>
      </c>
      <c r="AJ2445" s="192">
        <v>7501943466562</v>
      </c>
      <c r="AK2445" s="192">
        <v>66956</v>
      </c>
      <c r="AM2445" s="75">
        <v>67136</v>
      </c>
      <c r="AO2445" s="188">
        <v>1342.3443333333332</v>
      </c>
      <c r="AP2445" s="188">
        <v>2460.5540000000001</v>
      </c>
      <c r="AQ2445" s="187">
        <v>58.713523189841311</v>
      </c>
      <c r="AR2445" s="188">
        <v>988.18200000000002</v>
      </c>
      <c r="AS2445" s="187">
        <v>0</v>
      </c>
      <c r="AT2445" s="188">
        <v>578.29700000000003</v>
      </c>
      <c r="AU2445" s="187">
        <v>0</v>
      </c>
      <c r="AV2445" s="188">
        <v>455.17600000000004</v>
      </c>
      <c r="AW2445" s="187">
        <v>0</v>
      </c>
      <c r="AX2445" s="188">
        <v>1283.9929999999999</v>
      </c>
      <c r="AY2445" s="187">
        <v>36.426718065310851</v>
      </c>
      <c r="AZ2445" s="188">
        <v>5538.9360000000006</v>
      </c>
      <c r="BA2445" s="187">
        <v>189.31737293219052</v>
      </c>
      <c r="BB2445" s="188">
        <v>1425.7779999999998</v>
      </c>
      <c r="BC2445" s="187">
        <v>39.483160828378239</v>
      </c>
      <c r="BD2445" s="75"/>
      <c r="BE2445" s="75"/>
      <c r="BF2445" s="75"/>
      <c r="BH2445" s="74"/>
      <c r="BI2445" s="194"/>
      <c r="BJ2445" s="74"/>
    </row>
    <row r="2446" spans="1:62" ht="11.25" customHeight="1" x14ac:dyDescent="0.3">
      <c r="A2446" s="184" t="s">
        <v>2971</v>
      </c>
      <c r="B2446" s="185">
        <v>0</v>
      </c>
      <c r="C2446" s="917">
        <v>67137</v>
      </c>
      <c r="D2446" s="284">
        <v>36.480000000000004</v>
      </c>
      <c r="E2446" s="91">
        <v>0.51252079305849041</v>
      </c>
      <c r="F2446" s="186">
        <v>0</v>
      </c>
      <c r="G2446" s="186">
        <v>0</v>
      </c>
      <c r="H2446" s="186">
        <v>0</v>
      </c>
      <c r="I2446" s="187">
        <v>0</v>
      </c>
      <c r="J2446" s="186">
        <v>4181.9430000000002</v>
      </c>
      <c r="K2446" s="186">
        <v>2135.328</v>
      </c>
      <c r="L2446" s="186">
        <v>-4.4800000000000004</v>
      </c>
      <c r="M2446" s="187">
        <v>-0.20980383341575626</v>
      </c>
      <c r="N2446" s="188">
        <v>0</v>
      </c>
      <c r="O2446" s="189">
        <v>0</v>
      </c>
      <c r="P2446" s="186">
        <v>3.2</v>
      </c>
      <c r="Q2446" s="189">
        <v>-3.0607782076417595E-2</v>
      </c>
      <c r="R2446" s="189">
        <v>0.29383470793360889</v>
      </c>
      <c r="S2446" s="189">
        <v>40.960000000000008</v>
      </c>
      <c r="T2446" s="188">
        <v>47.360000000000007</v>
      </c>
      <c r="U2446" s="187">
        <v>0.66537787168996998</v>
      </c>
      <c r="V2446" s="189">
        <v>0</v>
      </c>
      <c r="W2446" s="189">
        <v>3.2</v>
      </c>
      <c r="X2446" s="188">
        <v>44.160000000000004</v>
      </c>
      <c r="Y2446" s="188">
        <v>0</v>
      </c>
      <c r="Z2446" s="186">
        <v>0</v>
      </c>
      <c r="AA2446" s="186">
        <v>0</v>
      </c>
      <c r="AB2446" s="186">
        <v>0</v>
      </c>
      <c r="AC2446" s="186">
        <v>0</v>
      </c>
      <c r="AD2446" s="188">
        <v>12.16</v>
      </c>
      <c r="AE2446" s="189">
        <v>0</v>
      </c>
      <c r="AF2446" s="189">
        <v>0</v>
      </c>
      <c r="AG2446" s="189">
        <v>0</v>
      </c>
      <c r="AH2446" s="191">
        <v>0</v>
      </c>
      <c r="AI2446" s="476">
        <v>4174.2179999999998</v>
      </c>
      <c r="AJ2446" s="192">
        <v>7501943466562</v>
      </c>
      <c r="AK2446" s="192">
        <v>66956</v>
      </c>
      <c r="AM2446" s="75">
        <v>67137</v>
      </c>
      <c r="AO2446" s="188">
        <v>2252.16</v>
      </c>
      <c r="AP2446" s="188">
        <v>1120.6400000000001</v>
      </c>
      <c r="AQ2446" s="187">
        <v>0</v>
      </c>
      <c r="AR2446" s="188">
        <v>3963.52</v>
      </c>
      <c r="AS2446" s="187">
        <v>133.96493303477121</v>
      </c>
      <c r="AT2446" s="188">
        <v>1672.32</v>
      </c>
      <c r="AU2446" s="187">
        <v>56.468795817246288</v>
      </c>
      <c r="AV2446" s="188">
        <v>1911.6800000000003</v>
      </c>
      <c r="AW2446" s="187">
        <v>70.414924569382293</v>
      </c>
      <c r="AX2446" s="188">
        <v>1082.24</v>
      </c>
      <c r="AY2446" s="187">
        <v>0</v>
      </c>
      <c r="AZ2446" s="188">
        <v>89.6</v>
      </c>
      <c r="BA2446" s="187">
        <v>0</v>
      </c>
      <c r="BB2446" s="188">
        <v>1871.36</v>
      </c>
      <c r="BC2446" s="187">
        <v>0</v>
      </c>
      <c r="BD2446" s="75"/>
      <c r="BE2446" s="75"/>
      <c r="BF2446" s="75"/>
      <c r="BH2446" s="74"/>
      <c r="BI2446" s="194"/>
      <c r="BJ2446" s="74"/>
    </row>
    <row r="2447" spans="1:62" ht="11.25" customHeight="1" x14ac:dyDescent="0.3">
      <c r="A2447" s="184" t="s">
        <v>2972</v>
      </c>
      <c r="B2447" s="185">
        <v>0</v>
      </c>
      <c r="C2447" s="917">
        <v>67169</v>
      </c>
      <c r="D2447" s="284">
        <v>367.36</v>
      </c>
      <c r="E2447" s="91">
        <v>20.864823930329422</v>
      </c>
      <c r="F2447" s="186">
        <v>0</v>
      </c>
      <c r="G2447" s="186">
        <v>0</v>
      </c>
      <c r="H2447" s="186">
        <v>0</v>
      </c>
      <c r="I2447" s="187">
        <v>0</v>
      </c>
      <c r="J2447" s="186">
        <v>0</v>
      </c>
      <c r="K2447" s="186">
        <v>528.20000000000005</v>
      </c>
      <c r="L2447" s="186">
        <v>0</v>
      </c>
      <c r="M2447" s="187">
        <v>0</v>
      </c>
      <c r="N2447" s="188">
        <v>0</v>
      </c>
      <c r="O2447" s="189">
        <v>0</v>
      </c>
      <c r="P2447" s="186">
        <v>0</v>
      </c>
      <c r="Q2447" s="189">
        <v>0</v>
      </c>
      <c r="R2447" s="189">
        <v>0</v>
      </c>
      <c r="S2447" s="189">
        <v>367.36</v>
      </c>
      <c r="T2447" s="188">
        <v>351.36</v>
      </c>
      <c r="U2447" s="187">
        <v>19.956077243468382</v>
      </c>
      <c r="V2447" s="189">
        <v>-0.64</v>
      </c>
      <c r="W2447" s="189">
        <v>0</v>
      </c>
      <c r="X2447" s="188">
        <v>352</v>
      </c>
      <c r="Y2447" s="188">
        <v>0</v>
      </c>
      <c r="Z2447" s="186">
        <v>0</v>
      </c>
      <c r="AA2447" s="186">
        <v>0</v>
      </c>
      <c r="AB2447" s="186">
        <v>0</v>
      </c>
      <c r="AC2447" s="186">
        <v>0</v>
      </c>
      <c r="AD2447" s="188">
        <v>0</v>
      </c>
      <c r="AE2447" s="189">
        <v>0</v>
      </c>
      <c r="AF2447" s="189">
        <v>0</v>
      </c>
      <c r="AG2447" s="189">
        <v>0</v>
      </c>
      <c r="AH2447" s="191">
        <v>0</v>
      </c>
      <c r="AI2447" s="476">
        <v>0</v>
      </c>
      <c r="AJ2447" s="192">
        <v>7501943466562</v>
      </c>
      <c r="AK2447" s="192">
        <v>66956</v>
      </c>
      <c r="AM2447" s="75">
        <v>67169</v>
      </c>
      <c r="AO2447" s="188">
        <v>259.83999999999997</v>
      </c>
      <c r="AP2447" s="188">
        <v>-56.32</v>
      </c>
      <c r="AQ2447" s="187">
        <v>0</v>
      </c>
      <c r="AR2447" s="188">
        <v>101.75999999999999</v>
      </c>
      <c r="AS2447" s="187">
        <v>9.7580996254408685</v>
      </c>
      <c r="AT2447" s="188">
        <v>734.07999999999993</v>
      </c>
      <c r="AU2447" s="187">
        <v>65.741019358351593</v>
      </c>
      <c r="AV2447" s="188">
        <v>854.40000000000009</v>
      </c>
      <c r="AW2447" s="187">
        <v>74.611746459784428</v>
      </c>
      <c r="AX2447" s="188">
        <v>0</v>
      </c>
      <c r="AY2447" s="187">
        <v>0</v>
      </c>
      <c r="AZ2447" s="188">
        <v>0</v>
      </c>
      <c r="BA2447" s="187">
        <v>0</v>
      </c>
      <c r="BB2447" s="188">
        <v>0</v>
      </c>
      <c r="BC2447" s="187">
        <v>0</v>
      </c>
      <c r="BD2447" s="75"/>
      <c r="BE2447" s="75"/>
      <c r="BF2447" s="75"/>
      <c r="BH2447" s="74"/>
      <c r="BI2447" s="194"/>
      <c r="BJ2447" s="74"/>
    </row>
    <row r="2448" spans="1:62" ht="11.25" customHeight="1" x14ac:dyDescent="0.3">
      <c r="A2448" s="184" t="s">
        <v>2973</v>
      </c>
      <c r="B2448" s="185">
        <v>0</v>
      </c>
      <c r="C2448" s="917">
        <v>70995</v>
      </c>
      <c r="D2448" s="284">
        <v>1E-4</v>
      </c>
      <c r="E2448" s="91">
        <v>0</v>
      </c>
      <c r="F2448" s="186">
        <v>0</v>
      </c>
      <c r="G2448" s="186">
        <v>0</v>
      </c>
      <c r="H2448" s="186">
        <v>0</v>
      </c>
      <c r="I2448" s="187">
        <v>0</v>
      </c>
      <c r="J2448" s="186">
        <v>0</v>
      </c>
      <c r="K2448" s="186">
        <v>0</v>
      </c>
      <c r="L2448" s="186">
        <v>0</v>
      </c>
      <c r="M2448" s="187">
        <v>0</v>
      </c>
      <c r="N2448" s="188">
        <v>0</v>
      </c>
      <c r="O2448" s="189">
        <v>0</v>
      </c>
      <c r="P2448" s="186">
        <v>0</v>
      </c>
      <c r="Q2448" s="189">
        <v>0</v>
      </c>
      <c r="R2448" s="189">
        <v>0</v>
      </c>
      <c r="S2448" s="189">
        <v>1E-4</v>
      </c>
      <c r="T2448" s="188">
        <v>0</v>
      </c>
      <c r="U2448" s="187">
        <v>0</v>
      </c>
      <c r="V2448" s="189">
        <v>0</v>
      </c>
      <c r="W2448" s="189">
        <v>0</v>
      </c>
      <c r="X2448" s="188">
        <v>0</v>
      </c>
      <c r="Y2448" s="188">
        <v>0</v>
      </c>
      <c r="Z2448" s="186">
        <v>0</v>
      </c>
      <c r="AA2448" s="186">
        <v>0</v>
      </c>
      <c r="AB2448" s="186">
        <v>0</v>
      </c>
      <c r="AC2448" s="186">
        <v>0</v>
      </c>
      <c r="AD2448" s="188">
        <v>0</v>
      </c>
      <c r="AE2448" s="189">
        <v>0</v>
      </c>
      <c r="AF2448" s="189">
        <v>0</v>
      </c>
      <c r="AG2448" s="189">
        <v>0</v>
      </c>
      <c r="AH2448" s="191">
        <v>0</v>
      </c>
      <c r="AI2448" s="476">
        <v>0</v>
      </c>
      <c r="AJ2448" s="192">
        <v>7501943466562</v>
      </c>
      <c r="AK2448" s="192">
        <v>66956</v>
      </c>
      <c r="AM2448" s="75">
        <v>70995</v>
      </c>
      <c r="AO2448" s="188">
        <v>0</v>
      </c>
      <c r="AP2448" s="188">
        <v>0</v>
      </c>
      <c r="AQ2448" s="187">
        <v>0</v>
      </c>
      <c r="AR2448" s="188">
        <v>0</v>
      </c>
      <c r="AS2448" s="187">
        <v>0</v>
      </c>
      <c r="AT2448" s="188">
        <v>0</v>
      </c>
      <c r="AU2448" s="187">
        <v>0</v>
      </c>
      <c r="AV2448" s="188">
        <v>0</v>
      </c>
      <c r="AW2448" s="187">
        <v>0</v>
      </c>
      <c r="AX2448" s="188">
        <v>0</v>
      </c>
      <c r="AY2448" s="187">
        <v>0</v>
      </c>
      <c r="AZ2448" s="188">
        <v>0</v>
      </c>
      <c r="BA2448" s="187">
        <v>0</v>
      </c>
      <c r="BB2448" s="188">
        <v>0</v>
      </c>
      <c r="BC2448" s="187">
        <v>0</v>
      </c>
      <c r="BD2448" s="75"/>
      <c r="BE2448" s="75"/>
      <c r="BF2448" s="75"/>
      <c r="BH2448" s="74"/>
      <c r="BI2448" s="194"/>
      <c r="BJ2448" s="74"/>
    </row>
    <row r="2449" spans="1:62" ht="11.25" customHeight="1" x14ac:dyDescent="0.3">
      <c r="A2449" s="149" t="s">
        <v>2</v>
      </c>
      <c r="B2449" s="169">
        <v>0</v>
      </c>
      <c r="C2449" s="871"/>
      <c r="D2449" s="221">
        <v>32075.831000000009</v>
      </c>
      <c r="E2449" s="220">
        <v>28.773948730094734</v>
      </c>
      <c r="F2449" s="221">
        <v>39600</v>
      </c>
      <c r="G2449" s="221">
        <v>39600</v>
      </c>
      <c r="H2449" s="221">
        <v>10666.396000000001</v>
      </c>
      <c r="I2449" s="222">
        <v>26.935343434343434</v>
      </c>
      <c r="J2449" s="221">
        <v>38512.578999999998</v>
      </c>
      <c r="K2449" s="221">
        <v>33442.574706249994</v>
      </c>
      <c r="L2449" s="221">
        <v>4728.8000000000011</v>
      </c>
      <c r="M2449" s="221">
        <v>14.140059614238517</v>
      </c>
      <c r="N2449" s="221">
        <v>48.503</v>
      </c>
      <c r="O2449" s="221">
        <v>2077.3229999999999</v>
      </c>
      <c r="P2449" s="221">
        <v>2615.1959999999999</v>
      </c>
      <c r="Q2449" s="221">
        <v>19.069083895939563</v>
      </c>
      <c r="R2449" s="224" t="e">
        <v>#REF!</v>
      </c>
      <c r="S2449" s="224" t="e">
        <v>#REF!</v>
      </c>
      <c r="T2449" s="221">
        <v>39306.998999999996</v>
      </c>
      <c r="U2449" s="221">
        <v>35.260741146811895</v>
      </c>
      <c r="V2449" s="224">
        <v>2481.8040000000005</v>
      </c>
      <c r="W2449" s="224">
        <v>489.36999999999995</v>
      </c>
      <c r="X2449" s="223">
        <v>36335.825000000004</v>
      </c>
      <c r="Y2449" s="223">
        <v>9316.2929999999997</v>
      </c>
      <c r="Z2449" s="221">
        <v>8657.2440000000006</v>
      </c>
      <c r="AA2449" s="221">
        <v>0</v>
      </c>
      <c r="AB2449" s="221">
        <v>264.36799999999999</v>
      </c>
      <c r="AC2449" s="222">
        <v>496</v>
      </c>
      <c r="AD2449" s="223">
        <v>259.72999999999985</v>
      </c>
      <c r="AE2449" s="223">
        <v>2.1320000000000001</v>
      </c>
      <c r="AF2449" s="223">
        <v>2.1320000000000001</v>
      </c>
      <c r="AG2449" s="224">
        <v>0</v>
      </c>
      <c r="AH2449" s="224">
        <v>0</v>
      </c>
      <c r="AI2449" s="223">
        <v>41136.315999999999</v>
      </c>
      <c r="AJ2449" s="192">
        <v>0</v>
      </c>
      <c r="AK2449" s="192">
        <v>0</v>
      </c>
      <c r="AM2449" s="75">
        <v>0</v>
      </c>
      <c r="AO2449" s="223">
        <v>0</v>
      </c>
      <c r="AP2449" s="223">
        <v>0</v>
      </c>
      <c r="AQ2449" s="222">
        <v>0</v>
      </c>
      <c r="AR2449" s="223">
        <v>0</v>
      </c>
      <c r="AS2449" s="222">
        <v>0</v>
      </c>
      <c r="AT2449" s="223">
        <v>0</v>
      </c>
      <c r="AU2449" s="222">
        <v>0</v>
      </c>
      <c r="AV2449" s="223">
        <v>0</v>
      </c>
      <c r="AW2449" s="222">
        <v>0</v>
      </c>
      <c r="AX2449" s="223">
        <v>0</v>
      </c>
      <c r="AY2449" s="222">
        <v>0</v>
      </c>
      <c r="AZ2449" s="223">
        <v>0</v>
      </c>
      <c r="BA2449" s="222">
        <v>0</v>
      </c>
      <c r="BB2449" s="223">
        <v>0</v>
      </c>
      <c r="BC2449" s="222">
        <v>0</v>
      </c>
      <c r="BD2449" s="75"/>
      <c r="BE2449" s="75"/>
      <c r="BF2449" s="75"/>
      <c r="BH2449" s="74"/>
      <c r="BI2449" s="194"/>
      <c r="BJ2449" s="74"/>
    </row>
    <row r="2450" spans="1:62" ht="11.25" customHeight="1" x14ac:dyDescent="0.3">
      <c r="A2450" s="270" t="s">
        <v>2974</v>
      </c>
      <c r="B2450" s="185">
        <v>0</v>
      </c>
      <c r="C2450" s="917">
        <v>67253</v>
      </c>
      <c r="D2450" s="284">
        <v>1E-4</v>
      </c>
      <c r="E2450" s="91">
        <v>0</v>
      </c>
      <c r="F2450" s="186">
        <v>0</v>
      </c>
      <c r="G2450" s="186">
        <v>0</v>
      </c>
      <c r="H2450" s="186">
        <v>0</v>
      </c>
      <c r="I2450" s="187">
        <v>0</v>
      </c>
      <c r="J2450" s="186">
        <v>0</v>
      </c>
      <c r="K2450" s="186">
        <v>0</v>
      </c>
      <c r="L2450" s="186">
        <v>0</v>
      </c>
      <c r="M2450" s="186">
        <v>0</v>
      </c>
      <c r="N2450" s="188">
        <v>0</v>
      </c>
      <c r="O2450" s="189">
        <v>0</v>
      </c>
      <c r="P2450" s="186">
        <v>0</v>
      </c>
      <c r="Q2450" s="189">
        <v>0</v>
      </c>
      <c r="R2450" s="189">
        <v>0</v>
      </c>
      <c r="S2450" s="189">
        <v>1E-4</v>
      </c>
      <c r="T2450" s="188">
        <v>0</v>
      </c>
      <c r="U2450" s="187">
        <v>0</v>
      </c>
      <c r="V2450" s="189">
        <v>0</v>
      </c>
      <c r="W2450" s="189">
        <v>0</v>
      </c>
      <c r="X2450" s="188">
        <v>0</v>
      </c>
      <c r="Y2450" s="188">
        <v>0</v>
      </c>
      <c r="Z2450" s="186">
        <v>0</v>
      </c>
      <c r="AA2450" s="186">
        <v>0</v>
      </c>
      <c r="AB2450" s="186">
        <v>0</v>
      </c>
      <c r="AC2450" s="186">
        <v>0</v>
      </c>
      <c r="AD2450" s="188">
        <v>0</v>
      </c>
      <c r="AE2450" s="189">
        <v>0</v>
      </c>
      <c r="AF2450" s="189">
        <v>0</v>
      </c>
      <c r="AG2450" s="189">
        <v>0</v>
      </c>
      <c r="AH2450" s="191">
        <v>0</v>
      </c>
      <c r="AI2450" s="476">
        <v>0</v>
      </c>
      <c r="AJ2450" s="192">
        <v>7501943419001</v>
      </c>
      <c r="AK2450" s="192">
        <v>67023</v>
      </c>
      <c r="AM2450" s="75">
        <v>67253</v>
      </c>
      <c r="AO2450" s="188">
        <v>0</v>
      </c>
      <c r="AP2450" s="188">
        <v>0</v>
      </c>
      <c r="AQ2450" s="187">
        <v>0</v>
      </c>
      <c r="AR2450" s="188">
        <v>0</v>
      </c>
      <c r="AS2450" s="187">
        <v>0</v>
      </c>
      <c r="AT2450" s="188">
        <v>0</v>
      </c>
      <c r="AU2450" s="187">
        <v>0</v>
      </c>
      <c r="AV2450" s="188">
        <v>0</v>
      </c>
      <c r="AW2450" s="187">
        <v>0</v>
      </c>
      <c r="AX2450" s="188">
        <v>0</v>
      </c>
      <c r="AY2450" s="187">
        <v>0</v>
      </c>
      <c r="AZ2450" s="188">
        <v>0</v>
      </c>
      <c r="BA2450" s="187">
        <v>0</v>
      </c>
      <c r="BB2450" s="188">
        <v>0</v>
      </c>
      <c r="BC2450" s="187">
        <v>0</v>
      </c>
      <c r="BD2450" s="75"/>
      <c r="BE2450" s="75"/>
      <c r="BH2450" s="74"/>
      <c r="BI2450" s="194"/>
      <c r="BJ2450" s="74"/>
    </row>
    <row r="2451" spans="1:62" s="77" customFormat="1" ht="11.25" customHeight="1" x14ac:dyDescent="0.3">
      <c r="A2451" s="184" t="s">
        <v>2975</v>
      </c>
      <c r="B2451" s="185">
        <v>0</v>
      </c>
      <c r="C2451" s="916">
        <v>67438</v>
      </c>
      <c r="D2451" s="284">
        <v>1E-4</v>
      </c>
      <c r="E2451" s="91">
        <v>0</v>
      </c>
      <c r="F2451" s="188">
        <v>0</v>
      </c>
      <c r="G2451" s="186">
        <v>0</v>
      </c>
      <c r="H2451" s="186">
        <v>0</v>
      </c>
      <c r="I2451" s="187">
        <v>0</v>
      </c>
      <c r="J2451" s="188">
        <v>0</v>
      </c>
      <c r="K2451" s="186">
        <v>0</v>
      </c>
      <c r="L2451" s="186">
        <v>0</v>
      </c>
      <c r="M2451" s="187">
        <v>0</v>
      </c>
      <c r="N2451" s="189">
        <v>0</v>
      </c>
      <c r="O2451" s="189">
        <v>0</v>
      </c>
      <c r="P2451" s="186">
        <v>0</v>
      </c>
      <c r="Q2451" s="189">
        <v>0</v>
      </c>
      <c r="R2451" s="453">
        <v>0</v>
      </c>
      <c r="S2451" s="453">
        <v>1E-4</v>
      </c>
      <c r="T2451" s="188">
        <v>0</v>
      </c>
      <c r="U2451" s="187">
        <v>0</v>
      </c>
      <c r="V2451" s="189">
        <v>0</v>
      </c>
      <c r="W2451" s="189">
        <v>0</v>
      </c>
      <c r="X2451" s="189">
        <v>0</v>
      </c>
      <c r="Y2451" s="188">
        <v>0</v>
      </c>
      <c r="Z2451" s="186">
        <v>0</v>
      </c>
      <c r="AA2451" s="186">
        <v>0</v>
      </c>
      <c r="AB2451" s="186">
        <v>0</v>
      </c>
      <c r="AC2451" s="187">
        <v>0</v>
      </c>
      <c r="AD2451" s="189">
        <v>0</v>
      </c>
      <c r="AE2451" s="189">
        <v>0</v>
      </c>
      <c r="AF2451" s="189">
        <v>0</v>
      </c>
      <c r="AG2451" s="189">
        <v>0</v>
      </c>
      <c r="AH2451" s="191">
        <v>0</v>
      </c>
      <c r="AI2451" s="476">
        <v>0</v>
      </c>
      <c r="AJ2451" s="192">
        <v>7506425626014</v>
      </c>
      <c r="AK2451" s="192" t="s">
        <v>262</v>
      </c>
      <c r="AL2451" s="90"/>
      <c r="AM2451" s="75">
        <v>67438</v>
      </c>
      <c r="AN2451" s="73"/>
      <c r="AO2451" s="188">
        <v>0</v>
      </c>
      <c r="AP2451" s="188">
        <v>0</v>
      </c>
      <c r="AQ2451" s="187">
        <v>0</v>
      </c>
      <c r="AR2451" s="188">
        <v>0</v>
      </c>
      <c r="AS2451" s="187">
        <v>0</v>
      </c>
      <c r="AT2451" s="188">
        <v>0</v>
      </c>
      <c r="AU2451" s="187">
        <v>0</v>
      </c>
      <c r="AV2451" s="188">
        <v>0</v>
      </c>
      <c r="AW2451" s="187">
        <v>0</v>
      </c>
      <c r="AX2451" s="188">
        <v>0</v>
      </c>
      <c r="AY2451" s="187">
        <v>0</v>
      </c>
      <c r="AZ2451" s="188">
        <v>0</v>
      </c>
      <c r="BA2451" s="187">
        <v>0</v>
      </c>
      <c r="BB2451" s="188">
        <v>0</v>
      </c>
      <c r="BC2451" s="187">
        <v>0</v>
      </c>
      <c r="BD2451" s="75"/>
      <c r="BE2451" s="75"/>
      <c r="BF2451" s="55"/>
      <c r="BH2451" s="74"/>
      <c r="BI2451" s="194"/>
      <c r="BJ2451" s="74"/>
    </row>
    <row r="2452" spans="1:62" s="77" customFormat="1" ht="11.25" customHeight="1" x14ac:dyDescent="0.3">
      <c r="A2452" s="184" t="s">
        <v>2976</v>
      </c>
      <c r="B2452" s="185">
        <v>0</v>
      </c>
      <c r="C2452" s="916">
        <v>67448</v>
      </c>
      <c r="D2452" s="284">
        <v>1E-4</v>
      </c>
      <c r="E2452" s="91">
        <v>0</v>
      </c>
      <c r="F2452" s="188">
        <v>0</v>
      </c>
      <c r="G2452" s="186">
        <v>0</v>
      </c>
      <c r="H2452" s="186">
        <v>0</v>
      </c>
      <c r="I2452" s="187">
        <v>0</v>
      </c>
      <c r="J2452" s="188">
        <v>0</v>
      </c>
      <c r="K2452" s="186">
        <v>0</v>
      </c>
      <c r="L2452" s="186">
        <v>0</v>
      </c>
      <c r="M2452" s="187">
        <v>0</v>
      </c>
      <c r="N2452" s="189">
        <v>0</v>
      </c>
      <c r="O2452" s="189">
        <v>0</v>
      </c>
      <c r="P2452" s="186">
        <v>0</v>
      </c>
      <c r="Q2452" s="189">
        <v>0</v>
      </c>
      <c r="R2452" s="453">
        <v>0</v>
      </c>
      <c r="S2452" s="453">
        <v>1E-4</v>
      </c>
      <c r="T2452" s="188">
        <v>0</v>
      </c>
      <c r="U2452" s="187">
        <v>0</v>
      </c>
      <c r="V2452" s="189">
        <v>0</v>
      </c>
      <c r="W2452" s="189">
        <v>0</v>
      </c>
      <c r="X2452" s="189">
        <v>0</v>
      </c>
      <c r="Y2452" s="188">
        <v>0</v>
      </c>
      <c r="Z2452" s="186">
        <v>0</v>
      </c>
      <c r="AA2452" s="186">
        <v>0</v>
      </c>
      <c r="AB2452" s="186">
        <v>0</v>
      </c>
      <c r="AC2452" s="187">
        <v>0</v>
      </c>
      <c r="AD2452" s="189">
        <v>0</v>
      </c>
      <c r="AE2452" s="189">
        <v>0</v>
      </c>
      <c r="AF2452" s="189">
        <v>0</v>
      </c>
      <c r="AG2452" s="189">
        <v>0</v>
      </c>
      <c r="AH2452" s="191">
        <v>0</v>
      </c>
      <c r="AI2452" s="476">
        <v>0</v>
      </c>
      <c r="AJ2452" s="192">
        <v>7506425629480</v>
      </c>
      <c r="AK2452" s="192" t="s">
        <v>262</v>
      </c>
      <c r="AL2452" s="90"/>
      <c r="AM2452" s="75">
        <v>67448</v>
      </c>
      <c r="AN2452" s="73"/>
      <c r="AO2452" s="188">
        <v>0</v>
      </c>
      <c r="AP2452" s="188">
        <v>0</v>
      </c>
      <c r="AQ2452" s="187">
        <v>0</v>
      </c>
      <c r="AR2452" s="188">
        <v>0</v>
      </c>
      <c r="AS2452" s="187">
        <v>0</v>
      </c>
      <c r="AT2452" s="188">
        <v>0</v>
      </c>
      <c r="AU2452" s="187">
        <v>0</v>
      </c>
      <c r="AV2452" s="188">
        <v>0</v>
      </c>
      <c r="AW2452" s="187">
        <v>0</v>
      </c>
      <c r="AX2452" s="188">
        <v>0</v>
      </c>
      <c r="AY2452" s="187">
        <v>0</v>
      </c>
      <c r="AZ2452" s="188">
        <v>0</v>
      </c>
      <c r="BA2452" s="187">
        <v>0</v>
      </c>
      <c r="BB2452" s="188">
        <v>0</v>
      </c>
      <c r="BC2452" s="187">
        <v>0</v>
      </c>
      <c r="BD2452" s="75"/>
      <c r="BE2452" s="75"/>
      <c r="BF2452" s="55"/>
      <c r="BH2452" s="74"/>
      <c r="BI2452" s="194"/>
      <c r="BJ2452" s="74"/>
    </row>
    <row r="2453" spans="1:62" s="77" customFormat="1" ht="11.25" customHeight="1" x14ac:dyDescent="0.3">
      <c r="A2453" s="184" t="s">
        <v>2977</v>
      </c>
      <c r="B2453" s="185">
        <v>0</v>
      </c>
      <c r="C2453" s="916">
        <v>67454</v>
      </c>
      <c r="D2453" s="284">
        <v>1E-4</v>
      </c>
      <c r="E2453" s="91">
        <v>0</v>
      </c>
      <c r="F2453" s="188">
        <v>0</v>
      </c>
      <c r="G2453" s="186">
        <v>0</v>
      </c>
      <c r="H2453" s="186">
        <v>0</v>
      </c>
      <c r="I2453" s="187">
        <v>0</v>
      </c>
      <c r="J2453" s="188">
        <v>0</v>
      </c>
      <c r="K2453" s="186">
        <v>0</v>
      </c>
      <c r="L2453" s="186">
        <v>0</v>
      </c>
      <c r="M2453" s="187">
        <v>0</v>
      </c>
      <c r="N2453" s="189">
        <v>0</v>
      </c>
      <c r="O2453" s="189">
        <v>0</v>
      </c>
      <c r="P2453" s="186">
        <v>0</v>
      </c>
      <c r="Q2453" s="189">
        <v>0</v>
      </c>
      <c r="R2453" s="453">
        <v>0</v>
      </c>
      <c r="S2453" s="453">
        <v>1E-4</v>
      </c>
      <c r="T2453" s="188">
        <v>0</v>
      </c>
      <c r="U2453" s="187">
        <v>0</v>
      </c>
      <c r="V2453" s="189">
        <v>0</v>
      </c>
      <c r="W2453" s="189">
        <v>0</v>
      </c>
      <c r="X2453" s="189">
        <v>0</v>
      </c>
      <c r="Y2453" s="188">
        <v>0</v>
      </c>
      <c r="Z2453" s="186">
        <v>0</v>
      </c>
      <c r="AA2453" s="186">
        <v>0</v>
      </c>
      <c r="AB2453" s="186">
        <v>0</v>
      </c>
      <c r="AC2453" s="187">
        <v>0</v>
      </c>
      <c r="AD2453" s="189">
        <v>0</v>
      </c>
      <c r="AE2453" s="189">
        <v>0</v>
      </c>
      <c r="AF2453" s="189">
        <v>0</v>
      </c>
      <c r="AG2453" s="189">
        <v>0</v>
      </c>
      <c r="AH2453" s="191">
        <v>0</v>
      </c>
      <c r="AI2453" s="476">
        <v>0</v>
      </c>
      <c r="AJ2453" s="192">
        <v>7506425633098</v>
      </c>
      <c r="AK2453" s="192" t="s">
        <v>262</v>
      </c>
      <c r="AL2453" s="90"/>
      <c r="AM2453" s="75">
        <v>67454</v>
      </c>
      <c r="AN2453" s="73"/>
      <c r="AO2453" s="188">
        <v>0</v>
      </c>
      <c r="AP2453" s="188">
        <v>0</v>
      </c>
      <c r="AQ2453" s="187">
        <v>0</v>
      </c>
      <c r="AR2453" s="188">
        <v>0</v>
      </c>
      <c r="AS2453" s="187">
        <v>0</v>
      </c>
      <c r="AT2453" s="188">
        <v>0</v>
      </c>
      <c r="AU2453" s="187">
        <v>0</v>
      </c>
      <c r="AV2453" s="188">
        <v>0</v>
      </c>
      <c r="AW2453" s="187">
        <v>0</v>
      </c>
      <c r="AX2453" s="188">
        <v>0</v>
      </c>
      <c r="AY2453" s="187">
        <v>0</v>
      </c>
      <c r="AZ2453" s="188">
        <v>0</v>
      </c>
      <c r="BA2453" s="187">
        <v>0</v>
      </c>
      <c r="BB2453" s="188">
        <v>0</v>
      </c>
      <c r="BC2453" s="187">
        <v>0</v>
      </c>
      <c r="BD2453" s="75"/>
      <c r="BE2453" s="75"/>
      <c r="BF2453" s="55"/>
      <c r="BH2453" s="74"/>
      <c r="BI2453" s="194"/>
      <c r="BJ2453" s="74"/>
    </row>
    <row r="2454" spans="1:62" s="77" customFormat="1" ht="11.25" customHeight="1" x14ac:dyDescent="0.3">
      <c r="A2454" s="184" t="s">
        <v>2978</v>
      </c>
      <c r="B2454" s="185">
        <v>0</v>
      </c>
      <c r="C2454" s="916">
        <v>70869</v>
      </c>
      <c r="D2454" s="284">
        <v>1E-4</v>
      </c>
      <c r="E2454" s="91">
        <v>0</v>
      </c>
      <c r="F2454" s="188">
        <v>0</v>
      </c>
      <c r="G2454" s="186">
        <v>0</v>
      </c>
      <c r="H2454" s="186">
        <v>0</v>
      </c>
      <c r="I2454" s="187">
        <v>0</v>
      </c>
      <c r="J2454" s="188">
        <v>0</v>
      </c>
      <c r="K2454" s="186">
        <v>0</v>
      </c>
      <c r="L2454" s="186">
        <v>0</v>
      </c>
      <c r="M2454" s="187">
        <v>0</v>
      </c>
      <c r="N2454" s="189">
        <v>0</v>
      </c>
      <c r="O2454" s="189">
        <v>0</v>
      </c>
      <c r="P2454" s="186">
        <v>0</v>
      </c>
      <c r="Q2454" s="189">
        <v>0</v>
      </c>
      <c r="R2454" s="453">
        <v>0</v>
      </c>
      <c r="S2454" s="453">
        <v>1E-4</v>
      </c>
      <c r="T2454" s="188">
        <v>0</v>
      </c>
      <c r="U2454" s="187">
        <v>0</v>
      </c>
      <c r="V2454" s="189">
        <v>0</v>
      </c>
      <c r="W2454" s="189">
        <v>0</v>
      </c>
      <c r="X2454" s="189">
        <v>0</v>
      </c>
      <c r="Y2454" s="188">
        <v>0</v>
      </c>
      <c r="Z2454" s="186">
        <v>0</v>
      </c>
      <c r="AA2454" s="186">
        <v>0</v>
      </c>
      <c r="AB2454" s="186">
        <v>0</v>
      </c>
      <c r="AC2454" s="187">
        <v>0</v>
      </c>
      <c r="AD2454" s="189">
        <v>0</v>
      </c>
      <c r="AE2454" s="189">
        <v>0</v>
      </c>
      <c r="AF2454" s="189">
        <v>0</v>
      </c>
      <c r="AG2454" s="189">
        <v>0</v>
      </c>
      <c r="AH2454" s="191">
        <v>0</v>
      </c>
      <c r="AI2454" s="476">
        <v>0</v>
      </c>
      <c r="AJ2454" s="192">
        <v>7506425614295</v>
      </c>
      <c r="AK2454" s="192">
        <v>67139</v>
      </c>
      <c r="AL2454" s="90"/>
      <c r="AM2454" s="75">
        <v>70869</v>
      </c>
      <c r="AN2454" s="73"/>
      <c r="AO2454" s="188">
        <v>0</v>
      </c>
      <c r="AP2454" s="188">
        <v>0</v>
      </c>
      <c r="AQ2454" s="187">
        <v>0</v>
      </c>
      <c r="AR2454" s="188">
        <v>0</v>
      </c>
      <c r="AS2454" s="187">
        <v>0</v>
      </c>
      <c r="AT2454" s="188">
        <v>0</v>
      </c>
      <c r="AU2454" s="187">
        <v>0</v>
      </c>
      <c r="AV2454" s="188">
        <v>0</v>
      </c>
      <c r="AW2454" s="187">
        <v>0</v>
      </c>
      <c r="AX2454" s="188">
        <v>0</v>
      </c>
      <c r="AY2454" s="187">
        <v>0</v>
      </c>
      <c r="AZ2454" s="188">
        <v>0</v>
      </c>
      <c r="BA2454" s="187">
        <v>0</v>
      </c>
      <c r="BB2454" s="188">
        <v>0</v>
      </c>
      <c r="BC2454" s="187">
        <v>0</v>
      </c>
      <c r="BD2454" s="75"/>
      <c r="BE2454" s="75"/>
      <c r="BF2454" s="55"/>
      <c r="BH2454" s="74"/>
      <c r="BI2454" s="194"/>
      <c r="BJ2454" s="74"/>
    </row>
    <row r="2455" spans="1:62" s="77" customFormat="1" ht="11.25" customHeight="1" x14ac:dyDescent="0.3">
      <c r="A2455" s="184" t="s">
        <v>2979</v>
      </c>
      <c r="B2455" s="185">
        <v>0</v>
      </c>
      <c r="C2455" s="916">
        <v>67177</v>
      </c>
      <c r="D2455" s="284">
        <v>1E-4</v>
      </c>
      <c r="E2455" s="91">
        <v>0</v>
      </c>
      <c r="F2455" s="188">
        <v>0</v>
      </c>
      <c r="G2455" s="186">
        <v>0</v>
      </c>
      <c r="H2455" s="186">
        <v>0</v>
      </c>
      <c r="I2455" s="187">
        <v>0</v>
      </c>
      <c r="J2455" s="188">
        <v>0</v>
      </c>
      <c r="K2455" s="186">
        <v>0</v>
      </c>
      <c r="L2455" s="186">
        <v>0</v>
      </c>
      <c r="M2455" s="187">
        <v>0</v>
      </c>
      <c r="N2455" s="189">
        <v>0</v>
      </c>
      <c r="O2455" s="189">
        <v>0</v>
      </c>
      <c r="P2455" s="186">
        <v>0</v>
      </c>
      <c r="Q2455" s="189">
        <v>0</v>
      </c>
      <c r="R2455" s="453">
        <v>0</v>
      </c>
      <c r="S2455" s="453">
        <v>1E-4</v>
      </c>
      <c r="T2455" s="188">
        <v>0</v>
      </c>
      <c r="U2455" s="187">
        <v>0</v>
      </c>
      <c r="V2455" s="189">
        <v>0</v>
      </c>
      <c r="W2455" s="189">
        <v>0</v>
      </c>
      <c r="X2455" s="189">
        <v>0</v>
      </c>
      <c r="Y2455" s="188">
        <v>0</v>
      </c>
      <c r="Z2455" s="186">
        <v>0</v>
      </c>
      <c r="AA2455" s="186">
        <v>0</v>
      </c>
      <c r="AB2455" s="186">
        <v>0</v>
      </c>
      <c r="AC2455" s="187">
        <v>0</v>
      </c>
      <c r="AD2455" s="189">
        <v>0</v>
      </c>
      <c r="AE2455" s="189">
        <v>0</v>
      </c>
      <c r="AF2455" s="189">
        <v>0</v>
      </c>
      <c r="AG2455" s="189">
        <v>0</v>
      </c>
      <c r="AH2455" s="191">
        <v>0</v>
      </c>
      <c r="AI2455" s="476">
        <v>0</v>
      </c>
      <c r="AJ2455" s="192">
        <v>7506425614295</v>
      </c>
      <c r="AK2455" s="192">
        <v>67139</v>
      </c>
      <c r="AL2455" s="90"/>
      <c r="AM2455" s="75">
        <v>67177</v>
      </c>
      <c r="AN2455" s="73"/>
      <c r="AO2455" s="188">
        <v>0</v>
      </c>
      <c r="AP2455" s="188">
        <v>0</v>
      </c>
      <c r="AQ2455" s="187">
        <v>0</v>
      </c>
      <c r="AR2455" s="188">
        <v>0</v>
      </c>
      <c r="AS2455" s="187">
        <v>0</v>
      </c>
      <c r="AT2455" s="188">
        <v>0</v>
      </c>
      <c r="AU2455" s="187">
        <v>0</v>
      </c>
      <c r="AV2455" s="188">
        <v>0</v>
      </c>
      <c r="AW2455" s="187">
        <v>0</v>
      </c>
      <c r="AX2455" s="188">
        <v>0</v>
      </c>
      <c r="AY2455" s="187">
        <v>0</v>
      </c>
      <c r="AZ2455" s="188">
        <v>0</v>
      </c>
      <c r="BA2455" s="187">
        <v>0</v>
      </c>
      <c r="BB2455" s="188">
        <v>0</v>
      </c>
      <c r="BC2455" s="187">
        <v>0</v>
      </c>
      <c r="BD2455" s="75"/>
      <c r="BE2455" s="75"/>
      <c r="BF2455" s="55"/>
      <c r="BH2455" s="74"/>
      <c r="BI2455" s="194"/>
      <c r="BJ2455" s="74"/>
    </row>
    <row r="2456" spans="1:62" s="77" customFormat="1" ht="11.25" customHeight="1" x14ac:dyDescent="0.3">
      <c r="A2456" s="184" t="s">
        <v>2980</v>
      </c>
      <c r="B2456" s="185">
        <v>0</v>
      </c>
      <c r="C2456" s="916">
        <v>70871</v>
      </c>
      <c r="D2456" s="284">
        <v>1E-4</v>
      </c>
      <c r="E2456" s="91">
        <v>0</v>
      </c>
      <c r="F2456" s="188">
        <v>0</v>
      </c>
      <c r="G2456" s="186">
        <v>0</v>
      </c>
      <c r="H2456" s="186">
        <v>0</v>
      </c>
      <c r="I2456" s="187">
        <v>0</v>
      </c>
      <c r="J2456" s="188">
        <v>0</v>
      </c>
      <c r="K2456" s="186">
        <v>0</v>
      </c>
      <c r="L2456" s="186">
        <v>0</v>
      </c>
      <c r="M2456" s="187">
        <v>0</v>
      </c>
      <c r="N2456" s="189">
        <v>0</v>
      </c>
      <c r="O2456" s="189">
        <v>0</v>
      </c>
      <c r="P2456" s="186">
        <v>0</v>
      </c>
      <c r="Q2456" s="189">
        <v>0</v>
      </c>
      <c r="R2456" s="453">
        <v>0</v>
      </c>
      <c r="S2456" s="453">
        <v>1E-4</v>
      </c>
      <c r="T2456" s="188">
        <v>0</v>
      </c>
      <c r="U2456" s="187">
        <v>0</v>
      </c>
      <c r="V2456" s="189">
        <v>0</v>
      </c>
      <c r="W2456" s="189">
        <v>0</v>
      </c>
      <c r="X2456" s="189">
        <v>0</v>
      </c>
      <c r="Y2456" s="188">
        <v>0</v>
      </c>
      <c r="Z2456" s="186">
        <v>0</v>
      </c>
      <c r="AA2456" s="186">
        <v>0</v>
      </c>
      <c r="AB2456" s="186">
        <v>0</v>
      </c>
      <c r="AC2456" s="186">
        <v>0</v>
      </c>
      <c r="AD2456" s="189">
        <v>0</v>
      </c>
      <c r="AE2456" s="189">
        <v>0</v>
      </c>
      <c r="AF2456" s="187">
        <v>0</v>
      </c>
      <c r="AG2456" s="189">
        <v>0</v>
      </c>
      <c r="AH2456" s="191">
        <v>0</v>
      </c>
      <c r="AI2456" s="476">
        <v>0</v>
      </c>
      <c r="AJ2456" s="192">
        <v>7506425614301</v>
      </c>
      <c r="AK2456" s="192">
        <v>67140</v>
      </c>
      <c r="AL2456" s="90"/>
      <c r="AM2456" s="75">
        <v>70871</v>
      </c>
      <c r="AN2456" s="73"/>
      <c r="AO2456" s="188">
        <v>0</v>
      </c>
      <c r="AP2456" s="188">
        <v>0</v>
      </c>
      <c r="AQ2456" s="187">
        <v>0</v>
      </c>
      <c r="AR2456" s="188">
        <v>0</v>
      </c>
      <c r="AS2456" s="187">
        <v>0</v>
      </c>
      <c r="AT2456" s="188">
        <v>0</v>
      </c>
      <c r="AU2456" s="187">
        <v>0</v>
      </c>
      <c r="AV2456" s="188">
        <v>0</v>
      </c>
      <c r="AW2456" s="187">
        <v>0</v>
      </c>
      <c r="AX2456" s="188">
        <v>0</v>
      </c>
      <c r="AY2456" s="187">
        <v>0</v>
      </c>
      <c r="AZ2456" s="188">
        <v>0</v>
      </c>
      <c r="BA2456" s="187">
        <v>0</v>
      </c>
      <c r="BB2456" s="188">
        <v>0</v>
      </c>
      <c r="BC2456" s="187">
        <v>0</v>
      </c>
      <c r="BD2456" s="75"/>
      <c r="BE2456" s="75"/>
      <c r="BF2456" s="55"/>
      <c r="BH2456" s="74"/>
      <c r="BI2456" s="194"/>
      <c r="BJ2456" s="74"/>
    </row>
    <row r="2457" spans="1:62" s="77" customFormat="1" ht="11.25" customHeight="1" x14ac:dyDescent="0.3">
      <c r="A2457" s="184" t="s">
        <v>2981</v>
      </c>
      <c r="B2457" s="185">
        <v>0</v>
      </c>
      <c r="C2457" s="916">
        <v>67178</v>
      </c>
      <c r="D2457" s="284">
        <v>1E-4</v>
      </c>
      <c r="E2457" s="91">
        <v>0</v>
      </c>
      <c r="F2457" s="188">
        <v>0</v>
      </c>
      <c r="G2457" s="186">
        <v>0</v>
      </c>
      <c r="H2457" s="186">
        <v>0</v>
      </c>
      <c r="I2457" s="187">
        <v>0</v>
      </c>
      <c r="J2457" s="188">
        <v>0</v>
      </c>
      <c r="K2457" s="186">
        <v>0</v>
      </c>
      <c r="L2457" s="186">
        <v>0</v>
      </c>
      <c r="M2457" s="187">
        <v>0</v>
      </c>
      <c r="N2457" s="189">
        <v>0</v>
      </c>
      <c r="O2457" s="189">
        <v>0</v>
      </c>
      <c r="P2457" s="186">
        <v>0</v>
      </c>
      <c r="Q2457" s="189">
        <v>0</v>
      </c>
      <c r="R2457" s="453">
        <v>0</v>
      </c>
      <c r="S2457" s="453">
        <v>1E-4</v>
      </c>
      <c r="T2457" s="188">
        <v>0</v>
      </c>
      <c r="U2457" s="187">
        <v>0</v>
      </c>
      <c r="V2457" s="189">
        <v>0</v>
      </c>
      <c r="W2457" s="189">
        <v>0</v>
      </c>
      <c r="X2457" s="189">
        <v>0</v>
      </c>
      <c r="Y2457" s="188">
        <v>0</v>
      </c>
      <c r="Z2457" s="186">
        <v>0</v>
      </c>
      <c r="AA2457" s="186">
        <v>0</v>
      </c>
      <c r="AB2457" s="186">
        <v>0</v>
      </c>
      <c r="AC2457" s="187">
        <v>0</v>
      </c>
      <c r="AD2457" s="189">
        <v>0</v>
      </c>
      <c r="AE2457" s="189">
        <v>0</v>
      </c>
      <c r="AF2457" s="189">
        <v>0</v>
      </c>
      <c r="AG2457" s="189">
        <v>0</v>
      </c>
      <c r="AH2457" s="191">
        <v>0</v>
      </c>
      <c r="AI2457" s="476">
        <v>0</v>
      </c>
      <c r="AJ2457" s="192">
        <v>7506425614301</v>
      </c>
      <c r="AK2457" s="192">
        <v>67140</v>
      </c>
      <c r="AL2457" s="90"/>
      <c r="AM2457" s="75">
        <v>67178</v>
      </c>
      <c r="AN2457" s="73"/>
      <c r="AO2457" s="188">
        <v>0</v>
      </c>
      <c r="AP2457" s="188">
        <v>0</v>
      </c>
      <c r="AQ2457" s="187">
        <v>0</v>
      </c>
      <c r="AR2457" s="188">
        <v>0</v>
      </c>
      <c r="AS2457" s="187">
        <v>0</v>
      </c>
      <c r="AT2457" s="188">
        <v>0</v>
      </c>
      <c r="AU2457" s="187">
        <v>0</v>
      </c>
      <c r="AV2457" s="188">
        <v>0</v>
      </c>
      <c r="AW2457" s="187">
        <v>0</v>
      </c>
      <c r="AX2457" s="188">
        <v>0</v>
      </c>
      <c r="AY2457" s="187">
        <v>0</v>
      </c>
      <c r="AZ2457" s="188">
        <v>0</v>
      </c>
      <c r="BA2457" s="187">
        <v>0</v>
      </c>
      <c r="BB2457" s="188">
        <v>0</v>
      </c>
      <c r="BC2457" s="187">
        <v>0</v>
      </c>
      <c r="BD2457" s="75"/>
      <c r="BE2457" s="75"/>
      <c r="BF2457" s="55"/>
      <c r="BH2457" s="74"/>
      <c r="BI2457" s="194"/>
      <c r="BJ2457" s="74"/>
    </row>
    <row r="2458" spans="1:62" s="77" customFormat="1" ht="11.25" customHeight="1" x14ac:dyDescent="0.3">
      <c r="A2458" s="184" t="s">
        <v>2982</v>
      </c>
      <c r="B2458" s="185">
        <v>0</v>
      </c>
      <c r="C2458" s="916">
        <v>67455</v>
      </c>
      <c r="D2458" s="284">
        <v>2.56</v>
      </c>
      <c r="E2458" s="91">
        <v>0</v>
      </c>
      <c r="F2458" s="188">
        <v>0</v>
      </c>
      <c r="G2458" s="186">
        <v>0</v>
      </c>
      <c r="H2458" s="186">
        <v>0</v>
      </c>
      <c r="I2458" s="187">
        <v>0</v>
      </c>
      <c r="J2458" s="188">
        <v>0</v>
      </c>
      <c r="K2458" s="186">
        <v>0</v>
      </c>
      <c r="L2458" s="186">
        <v>0</v>
      </c>
      <c r="M2458" s="187">
        <v>0</v>
      </c>
      <c r="N2458" s="189">
        <v>0</v>
      </c>
      <c r="O2458" s="189">
        <v>0</v>
      </c>
      <c r="P2458" s="186">
        <v>0</v>
      </c>
      <c r="Q2458" s="189">
        <v>0</v>
      </c>
      <c r="R2458" s="453">
        <v>0</v>
      </c>
      <c r="S2458" s="453">
        <v>2.56</v>
      </c>
      <c r="T2458" s="188">
        <v>2.56</v>
      </c>
      <c r="U2458" s="187">
        <v>0</v>
      </c>
      <c r="V2458" s="189">
        <v>0</v>
      </c>
      <c r="W2458" s="189">
        <v>0</v>
      </c>
      <c r="X2458" s="189">
        <v>2.56</v>
      </c>
      <c r="Y2458" s="188">
        <v>0</v>
      </c>
      <c r="Z2458" s="186">
        <v>0</v>
      </c>
      <c r="AA2458" s="186">
        <v>0</v>
      </c>
      <c r="AB2458" s="186">
        <v>0</v>
      </c>
      <c r="AC2458" s="187">
        <v>0</v>
      </c>
      <c r="AD2458" s="189">
        <v>0</v>
      </c>
      <c r="AE2458" s="189">
        <v>0</v>
      </c>
      <c r="AF2458" s="189">
        <v>0</v>
      </c>
      <c r="AG2458" s="189">
        <v>0</v>
      </c>
      <c r="AH2458" s="191">
        <v>0</v>
      </c>
      <c r="AI2458" s="476">
        <v>0</v>
      </c>
      <c r="AJ2458" s="192">
        <v>7506425633111</v>
      </c>
      <c r="AK2458" s="192" t="s">
        <v>262</v>
      </c>
      <c r="AL2458" s="90"/>
      <c r="AM2458" s="75">
        <v>67455</v>
      </c>
      <c r="AN2458" s="73"/>
      <c r="AO2458" s="188">
        <v>0</v>
      </c>
      <c r="AP2458" s="188">
        <v>0</v>
      </c>
      <c r="AQ2458" s="187">
        <v>0</v>
      </c>
      <c r="AR2458" s="188">
        <v>0</v>
      </c>
      <c r="AS2458" s="187">
        <v>0</v>
      </c>
      <c r="AT2458" s="188">
        <v>0</v>
      </c>
      <c r="AU2458" s="187">
        <v>0</v>
      </c>
      <c r="AV2458" s="188">
        <v>0</v>
      </c>
      <c r="AW2458" s="187">
        <v>0</v>
      </c>
      <c r="AX2458" s="188">
        <v>0</v>
      </c>
      <c r="AY2458" s="187">
        <v>0</v>
      </c>
      <c r="AZ2458" s="188">
        <v>0</v>
      </c>
      <c r="BA2458" s="187">
        <v>0</v>
      </c>
      <c r="BB2458" s="188">
        <v>0</v>
      </c>
      <c r="BC2458" s="187">
        <v>0</v>
      </c>
      <c r="BD2458" s="75"/>
      <c r="BE2458" s="75"/>
      <c r="BF2458" s="55"/>
      <c r="BH2458" s="74"/>
      <c r="BI2458" s="194"/>
      <c r="BJ2458" s="74"/>
    </row>
    <row r="2459" spans="1:62" s="77" customFormat="1" ht="11.25" customHeight="1" x14ac:dyDescent="0.3">
      <c r="A2459" s="184" t="s">
        <v>2983</v>
      </c>
      <c r="B2459" s="185">
        <v>0</v>
      </c>
      <c r="C2459" s="916">
        <v>70842</v>
      </c>
      <c r="D2459" s="284">
        <v>1E-4</v>
      </c>
      <c r="E2459" s="91">
        <v>0</v>
      </c>
      <c r="F2459" s="188">
        <v>0</v>
      </c>
      <c r="G2459" s="186">
        <v>0</v>
      </c>
      <c r="H2459" s="186">
        <v>0</v>
      </c>
      <c r="I2459" s="187">
        <v>0</v>
      </c>
      <c r="J2459" s="188">
        <v>0</v>
      </c>
      <c r="K2459" s="186">
        <v>0</v>
      </c>
      <c r="L2459" s="186">
        <v>0</v>
      </c>
      <c r="M2459" s="187">
        <v>0</v>
      </c>
      <c r="N2459" s="189">
        <v>0</v>
      </c>
      <c r="O2459" s="189">
        <v>0</v>
      </c>
      <c r="P2459" s="186">
        <v>0</v>
      </c>
      <c r="Q2459" s="189">
        <v>0</v>
      </c>
      <c r="R2459" s="453">
        <v>0</v>
      </c>
      <c r="S2459" s="453">
        <v>1E-4</v>
      </c>
      <c r="T2459" s="188">
        <v>0</v>
      </c>
      <c r="U2459" s="187">
        <v>0</v>
      </c>
      <c r="V2459" s="189">
        <v>0</v>
      </c>
      <c r="W2459" s="189">
        <v>0</v>
      </c>
      <c r="X2459" s="189">
        <v>0</v>
      </c>
      <c r="Y2459" s="188">
        <v>0</v>
      </c>
      <c r="Z2459" s="186">
        <v>0</v>
      </c>
      <c r="AA2459" s="186">
        <v>0</v>
      </c>
      <c r="AB2459" s="186">
        <v>0</v>
      </c>
      <c r="AC2459" s="186">
        <v>0</v>
      </c>
      <c r="AD2459" s="189">
        <v>0</v>
      </c>
      <c r="AE2459" s="189">
        <v>0</v>
      </c>
      <c r="AF2459" s="187">
        <v>0</v>
      </c>
      <c r="AG2459" s="189">
        <v>0</v>
      </c>
      <c r="AH2459" s="191">
        <v>0</v>
      </c>
      <c r="AI2459" s="476">
        <v>0</v>
      </c>
      <c r="AJ2459" s="192">
        <v>7506425627387</v>
      </c>
      <c r="AK2459" s="192" t="s">
        <v>262</v>
      </c>
      <c r="AL2459" s="90"/>
      <c r="AM2459" s="75">
        <v>70842</v>
      </c>
      <c r="AN2459" s="73"/>
      <c r="AO2459" s="188">
        <v>0</v>
      </c>
      <c r="AP2459" s="188">
        <v>0</v>
      </c>
      <c r="AQ2459" s="187">
        <v>0</v>
      </c>
      <c r="AR2459" s="188">
        <v>0</v>
      </c>
      <c r="AS2459" s="187">
        <v>0</v>
      </c>
      <c r="AT2459" s="188">
        <v>0</v>
      </c>
      <c r="AU2459" s="187">
        <v>0</v>
      </c>
      <c r="AV2459" s="188">
        <v>0</v>
      </c>
      <c r="AW2459" s="187">
        <v>0</v>
      </c>
      <c r="AX2459" s="188">
        <v>0</v>
      </c>
      <c r="AY2459" s="187">
        <v>0</v>
      </c>
      <c r="AZ2459" s="188">
        <v>0</v>
      </c>
      <c r="BA2459" s="187">
        <v>0</v>
      </c>
      <c r="BB2459" s="188">
        <v>0</v>
      </c>
      <c r="BC2459" s="187">
        <v>0</v>
      </c>
      <c r="BD2459" s="75"/>
      <c r="BE2459" s="75"/>
      <c r="BF2459" s="55"/>
      <c r="BH2459" s="74"/>
      <c r="BI2459" s="194"/>
      <c r="BJ2459" s="74"/>
    </row>
    <row r="2460" spans="1:62" s="77" customFormat="1" ht="11.25" customHeight="1" x14ac:dyDescent="0.3">
      <c r="A2460" s="184" t="s">
        <v>2984</v>
      </c>
      <c r="B2460" s="185">
        <v>0</v>
      </c>
      <c r="C2460" s="916">
        <v>70843</v>
      </c>
      <c r="D2460" s="284">
        <v>1E-4</v>
      </c>
      <c r="E2460" s="91">
        <v>0</v>
      </c>
      <c r="F2460" s="188">
        <v>0</v>
      </c>
      <c r="G2460" s="186">
        <v>0</v>
      </c>
      <c r="H2460" s="186">
        <v>0</v>
      </c>
      <c r="I2460" s="187">
        <v>0</v>
      </c>
      <c r="J2460" s="188">
        <v>0</v>
      </c>
      <c r="K2460" s="186">
        <v>0</v>
      </c>
      <c r="L2460" s="186">
        <v>0</v>
      </c>
      <c r="M2460" s="187">
        <v>0</v>
      </c>
      <c r="N2460" s="189">
        <v>0</v>
      </c>
      <c r="O2460" s="189">
        <v>0</v>
      </c>
      <c r="P2460" s="186">
        <v>0</v>
      </c>
      <c r="Q2460" s="189">
        <v>0</v>
      </c>
      <c r="R2460" s="453">
        <v>0</v>
      </c>
      <c r="S2460" s="453">
        <v>1E-4</v>
      </c>
      <c r="T2460" s="188">
        <v>0</v>
      </c>
      <c r="U2460" s="187">
        <v>0</v>
      </c>
      <c r="V2460" s="189">
        <v>0</v>
      </c>
      <c r="W2460" s="189">
        <v>0</v>
      </c>
      <c r="X2460" s="189">
        <v>0</v>
      </c>
      <c r="Y2460" s="188">
        <v>0</v>
      </c>
      <c r="Z2460" s="186">
        <v>0</v>
      </c>
      <c r="AA2460" s="186">
        <v>0</v>
      </c>
      <c r="AB2460" s="186">
        <v>0</v>
      </c>
      <c r="AC2460" s="186">
        <v>0</v>
      </c>
      <c r="AD2460" s="189">
        <v>0</v>
      </c>
      <c r="AE2460" s="189">
        <v>0</v>
      </c>
      <c r="AF2460" s="187">
        <v>0</v>
      </c>
      <c r="AG2460" s="189">
        <v>0</v>
      </c>
      <c r="AH2460" s="191">
        <v>0</v>
      </c>
      <c r="AI2460" s="476">
        <v>0</v>
      </c>
      <c r="AJ2460" s="192">
        <v>7506425627400</v>
      </c>
      <c r="AK2460" s="192" t="s">
        <v>262</v>
      </c>
      <c r="AL2460" s="90"/>
      <c r="AM2460" s="75">
        <v>70843</v>
      </c>
      <c r="AN2460" s="73"/>
      <c r="AO2460" s="188">
        <v>0</v>
      </c>
      <c r="AP2460" s="188">
        <v>0</v>
      </c>
      <c r="AQ2460" s="187">
        <v>0</v>
      </c>
      <c r="AR2460" s="188">
        <v>0</v>
      </c>
      <c r="AS2460" s="187">
        <v>0</v>
      </c>
      <c r="AT2460" s="188">
        <v>0</v>
      </c>
      <c r="AU2460" s="187">
        <v>0</v>
      </c>
      <c r="AV2460" s="188">
        <v>0</v>
      </c>
      <c r="AW2460" s="187">
        <v>0</v>
      </c>
      <c r="AX2460" s="188">
        <v>0</v>
      </c>
      <c r="AY2460" s="187">
        <v>0</v>
      </c>
      <c r="AZ2460" s="188">
        <v>0</v>
      </c>
      <c r="BA2460" s="187">
        <v>0</v>
      </c>
      <c r="BB2460" s="188">
        <v>0</v>
      </c>
      <c r="BC2460" s="187">
        <v>0</v>
      </c>
      <c r="BD2460" s="75"/>
      <c r="BE2460" s="75"/>
      <c r="BF2460" s="55"/>
      <c r="BH2460" s="74"/>
      <c r="BI2460" s="194"/>
      <c r="BJ2460" s="74"/>
    </row>
    <row r="2461" spans="1:62" s="77" customFormat="1" ht="11.25" customHeight="1" x14ac:dyDescent="0.3">
      <c r="A2461" s="184" t="s">
        <v>2985</v>
      </c>
      <c r="B2461" s="185">
        <v>0</v>
      </c>
      <c r="C2461" s="916">
        <v>67285</v>
      </c>
      <c r="D2461" s="284">
        <v>1E-4</v>
      </c>
      <c r="E2461" s="91">
        <v>0</v>
      </c>
      <c r="F2461" s="188">
        <v>0</v>
      </c>
      <c r="G2461" s="186">
        <v>0</v>
      </c>
      <c r="H2461" s="186">
        <v>0</v>
      </c>
      <c r="I2461" s="187">
        <v>0</v>
      </c>
      <c r="J2461" s="188">
        <v>0</v>
      </c>
      <c r="K2461" s="186">
        <v>0</v>
      </c>
      <c r="L2461" s="186">
        <v>0</v>
      </c>
      <c r="M2461" s="187">
        <v>0</v>
      </c>
      <c r="N2461" s="189">
        <v>0</v>
      </c>
      <c r="O2461" s="189">
        <v>0</v>
      </c>
      <c r="P2461" s="186">
        <v>0</v>
      </c>
      <c r="Q2461" s="189">
        <v>0</v>
      </c>
      <c r="R2461" s="453">
        <v>0</v>
      </c>
      <c r="S2461" s="453">
        <v>1E-4</v>
      </c>
      <c r="T2461" s="188">
        <v>0</v>
      </c>
      <c r="U2461" s="187">
        <v>0</v>
      </c>
      <c r="V2461" s="189">
        <v>0</v>
      </c>
      <c r="W2461" s="189">
        <v>0</v>
      </c>
      <c r="X2461" s="189">
        <v>0</v>
      </c>
      <c r="Y2461" s="188">
        <v>0</v>
      </c>
      <c r="Z2461" s="186">
        <v>0</v>
      </c>
      <c r="AA2461" s="186">
        <v>0</v>
      </c>
      <c r="AB2461" s="186">
        <v>0</v>
      </c>
      <c r="AC2461" s="187">
        <v>0</v>
      </c>
      <c r="AD2461" s="189">
        <v>0</v>
      </c>
      <c r="AE2461" s="189">
        <v>0</v>
      </c>
      <c r="AF2461" s="189">
        <v>0</v>
      </c>
      <c r="AG2461" s="189">
        <v>0</v>
      </c>
      <c r="AH2461" s="191">
        <v>0</v>
      </c>
      <c r="AI2461" s="476">
        <v>0</v>
      </c>
      <c r="AJ2461" s="192">
        <v>7501943419544</v>
      </c>
      <c r="AK2461" s="192">
        <v>67268</v>
      </c>
      <c r="AL2461" s="90"/>
      <c r="AM2461" s="75">
        <v>67285</v>
      </c>
      <c r="AN2461" s="73"/>
      <c r="AO2461" s="188">
        <v>0.17766666666666667</v>
      </c>
      <c r="AP2461" s="188">
        <v>0.53300000000000003</v>
      </c>
      <c r="AQ2461" s="187">
        <v>0</v>
      </c>
      <c r="AR2461" s="188">
        <v>0</v>
      </c>
      <c r="AS2461" s="187">
        <v>0</v>
      </c>
      <c r="AT2461" s="188">
        <v>0</v>
      </c>
      <c r="AU2461" s="187">
        <v>0</v>
      </c>
      <c r="AV2461" s="188">
        <v>0</v>
      </c>
      <c r="AW2461" s="187">
        <v>0</v>
      </c>
      <c r="AX2461" s="188">
        <v>0</v>
      </c>
      <c r="AY2461" s="187">
        <v>0</v>
      </c>
      <c r="AZ2461" s="188">
        <v>0</v>
      </c>
      <c r="BA2461" s="187">
        <v>0</v>
      </c>
      <c r="BB2461" s="188">
        <v>0</v>
      </c>
      <c r="BC2461" s="187">
        <v>0</v>
      </c>
      <c r="BD2461" s="75"/>
      <c r="BE2461" s="75"/>
      <c r="BF2461" s="55"/>
      <c r="BH2461" s="74"/>
      <c r="BI2461" s="194"/>
      <c r="BJ2461" s="74"/>
    </row>
    <row r="2462" spans="1:62" s="77" customFormat="1" ht="11.25" customHeight="1" x14ac:dyDescent="0.3">
      <c r="A2462" s="184" t="s">
        <v>2850</v>
      </c>
      <c r="B2462" s="185">
        <v>0</v>
      </c>
      <c r="C2462" s="916">
        <v>67236</v>
      </c>
      <c r="D2462" s="284">
        <v>1E-4</v>
      </c>
      <c r="E2462" s="91">
        <v>0</v>
      </c>
      <c r="F2462" s="188">
        <v>0</v>
      </c>
      <c r="G2462" s="186">
        <v>0</v>
      </c>
      <c r="H2462" s="186">
        <v>0</v>
      </c>
      <c r="I2462" s="187">
        <v>0</v>
      </c>
      <c r="J2462" s="188">
        <v>0</v>
      </c>
      <c r="K2462" s="186">
        <v>0</v>
      </c>
      <c r="L2462" s="186">
        <v>0</v>
      </c>
      <c r="M2462" s="187">
        <v>0</v>
      </c>
      <c r="N2462" s="189">
        <v>0</v>
      </c>
      <c r="O2462" s="189">
        <v>0</v>
      </c>
      <c r="P2462" s="186">
        <v>0</v>
      </c>
      <c r="Q2462" s="189">
        <v>0</v>
      </c>
      <c r="R2462" s="453">
        <v>0</v>
      </c>
      <c r="S2462" s="453">
        <v>1E-4</v>
      </c>
      <c r="T2462" s="188">
        <v>0</v>
      </c>
      <c r="U2462" s="187">
        <v>0</v>
      </c>
      <c r="V2462" s="189">
        <v>0</v>
      </c>
      <c r="W2462" s="189">
        <v>0</v>
      </c>
      <c r="X2462" s="189">
        <v>0</v>
      </c>
      <c r="Y2462" s="188">
        <v>0</v>
      </c>
      <c r="Z2462" s="186">
        <v>0</v>
      </c>
      <c r="AA2462" s="186">
        <v>0</v>
      </c>
      <c r="AB2462" s="186">
        <v>0</v>
      </c>
      <c r="AC2462" s="187">
        <v>0</v>
      </c>
      <c r="AD2462" s="189">
        <v>0</v>
      </c>
      <c r="AE2462" s="189">
        <v>0</v>
      </c>
      <c r="AF2462" s="189">
        <v>0</v>
      </c>
      <c r="AG2462" s="189">
        <v>0</v>
      </c>
      <c r="AH2462" s="191">
        <v>0</v>
      </c>
      <c r="AI2462" s="476">
        <v>0</v>
      </c>
      <c r="AJ2462" s="192">
        <v>7501943419001</v>
      </c>
      <c r="AK2462" s="192">
        <v>67023</v>
      </c>
      <c r="AL2462" s="90"/>
      <c r="AM2462" s="75">
        <v>67236</v>
      </c>
      <c r="AN2462" s="73"/>
      <c r="AO2462" s="188">
        <v>0</v>
      </c>
      <c r="AP2462" s="188">
        <v>0</v>
      </c>
      <c r="AQ2462" s="187">
        <v>0</v>
      </c>
      <c r="AR2462" s="188">
        <v>0</v>
      </c>
      <c r="AS2462" s="187">
        <v>0</v>
      </c>
      <c r="AT2462" s="188">
        <v>0</v>
      </c>
      <c r="AU2462" s="187">
        <v>0</v>
      </c>
      <c r="AV2462" s="188">
        <v>0</v>
      </c>
      <c r="AW2462" s="187">
        <v>0</v>
      </c>
      <c r="AX2462" s="188">
        <v>0</v>
      </c>
      <c r="AY2462" s="187">
        <v>0</v>
      </c>
      <c r="AZ2462" s="188">
        <v>0</v>
      </c>
      <c r="BA2462" s="187">
        <v>0</v>
      </c>
      <c r="BB2462" s="188">
        <v>0</v>
      </c>
      <c r="BC2462" s="187">
        <v>0</v>
      </c>
      <c r="BD2462" s="75"/>
      <c r="BE2462" s="75"/>
      <c r="BF2462" s="55"/>
      <c r="BH2462" s="74"/>
      <c r="BI2462" s="194"/>
      <c r="BJ2462" s="74"/>
    </row>
    <row r="2463" spans="1:62" s="77" customFormat="1" ht="11.25" customHeight="1" x14ac:dyDescent="0.3">
      <c r="A2463" s="184" t="s">
        <v>2986</v>
      </c>
      <c r="B2463" s="185">
        <v>0</v>
      </c>
      <c r="C2463" s="916">
        <v>67421</v>
      </c>
      <c r="D2463" s="284">
        <v>1E-4</v>
      </c>
      <c r="E2463" s="91">
        <v>0</v>
      </c>
      <c r="F2463" s="188">
        <v>0</v>
      </c>
      <c r="G2463" s="186">
        <v>0</v>
      </c>
      <c r="H2463" s="186">
        <v>0</v>
      </c>
      <c r="I2463" s="187">
        <v>0</v>
      </c>
      <c r="J2463" s="188">
        <v>0</v>
      </c>
      <c r="K2463" s="186">
        <v>0</v>
      </c>
      <c r="L2463" s="186">
        <v>0</v>
      </c>
      <c r="M2463" s="187">
        <v>0</v>
      </c>
      <c r="N2463" s="189">
        <v>0</v>
      </c>
      <c r="O2463" s="189">
        <v>0</v>
      </c>
      <c r="P2463" s="186">
        <v>0</v>
      </c>
      <c r="Q2463" s="189">
        <v>0</v>
      </c>
      <c r="R2463" s="453">
        <v>0</v>
      </c>
      <c r="S2463" s="453">
        <v>1E-4</v>
      </c>
      <c r="T2463" s="188">
        <v>0</v>
      </c>
      <c r="U2463" s="187">
        <v>0</v>
      </c>
      <c r="V2463" s="189">
        <v>0</v>
      </c>
      <c r="W2463" s="189">
        <v>0</v>
      </c>
      <c r="X2463" s="189">
        <v>0</v>
      </c>
      <c r="Y2463" s="188">
        <v>0</v>
      </c>
      <c r="Z2463" s="186">
        <v>0</v>
      </c>
      <c r="AA2463" s="186">
        <v>0</v>
      </c>
      <c r="AB2463" s="186">
        <v>0</v>
      </c>
      <c r="AC2463" s="187">
        <v>0</v>
      </c>
      <c r="AD2463" s="189">
        <v>0</v>
      </c>
      <c r="AE2463" s="189">
        <v>0</v>
      </c>
      <c r="AF2463" s="189">
        <v>0</v>
      </c>
      <c r="AG2463" s="189">
        <v>0</v>
      </c>
      <c r="AH2463" s="191">
        <v>0</v>
      </c>
      <c r="AI2463" s="476">
        <v>0</v>
      </c>
      <c r="AJ2463" s="192">
        <v>7501943453760</v>
      </c>
      <c r="AK2463" s="192">
        <v>93547</v>
      </c>
      <c r="AL2463" s="90"/>
      <c r="AM2463" s="75">
        <v>67421</v>
      </c>
      <c r="AN2463" s="73"/>
      <c r="AO2463" s="188">
        <v>0</v>
      </c>
      <c r="AP2463" s="188">
        <v>0</v>
      </c>
      <c r="AQ2463" s="187">
        <v>0</v>
      </c>
      <c r="AR2463" s="188">
        <v>0</v>
      </c>
      <c r="AS2463" s="187">
        <v>0</v>
      </c>
      <c r="AT2463" s="188">
        <v>0</v>
      </c>
      <c r="AU2463" s="187">
        <v>0</v>
      </c>
      <c r="AV2463" s="188">
        <v>0</v>
      </c>
      <c r="AW2463" s="187">
        <v>0</v>
      </c>
      <c r="AX2463" s="188">
        <v>0</v>
      </c>
      <c r="AY2463" s="187">
        <v>0</v>
      </c>
      <c r="AZ2463" s="188">
        <v>0</v>
      </c>
      <c r="BA2463" s="187">
        <v>0</v>
      </c>
      <c r="BB2463" s="188">
        <v>0</v>
      </c>
      <c r="BC2463" s="187">
        <v>0</v>
      </c>
      <c r="BD2463" s="75"/>
      <c r="BE2463" s="75"/>
      <c r="BF2463" s="55"/>
      <c r="BH2463" s="74"/>
      <c r="BI2463" s="194"/>
      <c r="BJ2463" s="74"/>
    </row>
    <row r="2464" spans="1:62" s="77" customFormat="1" ht="11.25" customHeight="1" x14ac:dyDescent="0.3">
      <c r="A2464" s="184" t="s">
        <v>2987</v>
      </c>
      <c r="B2464" s="185">
        <v>0</v>
      </c>
      <c r="C2464" s="916">
        <v>67284</v>
      </c>
      <c r="D2464" s="284">
        <v>1E-4</v>
      </c>
      <c r="E2464" s="91">
        <v>0</v>
      </c>
      <c r="F2464" s="188">
        <v>0</v>
      </c>
      <c r="G2464" s="186">
        <v>0</v>
      </c>
      <c r="H2464" s="186">
        <v>0</v>
      </c>
      <c r="I2464" s="187">
        <v>0</v>
      </c>
      <c r="J2464" s="188">
        <v>0</v>
      </c>
      <c r="K2464" s="186">
        <v>0</v>
      </c>
      <c r="L2464" s="186">
        <v>0</v>
      </c>
      <c r="M2464" s="187">
        <v>0</v>
      </c>
      <c r="N2464" s="189">
        <v>0</v>
      </c>
      <c r="O2464" s="189">
        <v>0</v>
      </c>
      <c r="P2464" s="186">
        <v>0</v>
      </c>
      <c r="Q2464" s="189">
        <v>0</v>
      </c>
      <c r="R2464" s="453">
        <v>0</v>
      </c>
      <c r="S2464" s="453">
        <v>1E-4</v>
      </c>
      <c r="T2464" s="188">
        <v>0</v>
      </c>
      <c r="U2464" s="187">
        <v>0</v>
      </c>
      <c r="V2464" s="189">
        <v>0</v>
      </c>
      <c r="W2464" s="189">
        <v>0</v>
      </c>
      <c r="X2464" s="189">
        <v>0</v>
      </c>
      <c r="Y2464" s="188">
        <v>0</v>
      </c>
      <c r="Z2464" s="186">
        <v>0</v>
      </c>
      <c r="AA2464" s="186">
        <v>0</v>
      </c>
      <c r="AB2464" s="186">
        <v>0</v>
      </c>
      <c r="AC2464" s="187">
        <v>0</v>
      </c>
      <c r="AD2464" s="189">
        <v>0</v>
      </c>
      <c r="AE2464" s="189">
        <v>0</v>
      </c>
      <c r="AF2464" s="189">
        <v>0</v>
      </c>
      <c r="AG2464" s="189">
        <v>0</v>
      </c>
      <c r="AH2464" s="191">
        <v>0</v>
      </c>
      <c r="AI2464" s="476">
        <v>0</v>
      </c>
      <c r="AJ2464" s="192">
        <v>7501943474871</v>
      </c>
      <c r="AK2464" s="192">
        <v>66999</v>
      </c>
      <c r="AL2464" s="90"/>
      <c r="AM2464" s="75">
        <v>67284</v>
      </c>
      <c r="AN2464" s="73"/>
      <c r="AO2464" s="188">
        <v>0</v>
      </c>
      <c r="AP2464" s="188">
        <v>0</v>
      </c>
      <c r="AQ2464" s="187">
        <v>0</v>
      </c>
      <c r="AR2464" s="188">
        <v>0</v>
      </c>
      <c r="AS2464" s="187">
        <v>0</v>
      </c>
      <c r="AT2464" s="188">
        <v>0</v>
      </c>
      <c r="AU2464" s="187">
        <v>0</v>
      </c>
      <c r="AV2464" s="188">
        <v>0</v>
      </c>
      <c r="AW2464" s="187">
        <v>0</v>
      </c>
      <c r="AX2464" s="188">
        <v>0</v>
      </c>
      <c r="AY2464" s="187">
        <v>0</v>
      </c>
      <c r="AZ2464" s="188">
        <v>0</v>
      </c>
      <c r="BA2464" s="187">
        <v>0</v>
      </c>
      <c r="BB2464" s="188">
        <v>0</v>
      </c>
      <c r="BC2464" s="187">
        <v>0</v>
      </c>
      <c r="BD2464" s="75"/>
      <c r="BE2464" s="75"/>
      <c r="BF2464" s="55"/>
      <c r="BH2464" s="74"/>
      <c r="BI2464" s="194"/>
      <c r="BJ2464" s="74"/>
    </row>
    <row r="2465" spans="1:62" s="77" customFormat="1" ht="11.25" customHeight="1" x14ac:dyDescent="0.3">
      <c r="A2465" s="184" t="s">
        <v>2988</v>
      </c>
      <c r="B2465" s="185">
        <v>0</v>
      </c>
      <c r="C2465" s="916">
        <v>67294</v>
      </c>
      <c r="D2465" s="284">
        <v>13.44</v>
      </c>
      <c r="E2465" s="91">
        <v>0</v>
      </c>
      <c r="F2465" s="188">
        <v>0</v>
      </c>
      <c r="G2465" s="186">
        <v>0</v>
      </c>
      <c r="H2465" s="186">
        <v>0</v>
      </c>
      <c r="I2465" s="187">
        <v>0</v>
      </c>
      <c r="J2465" s="188">
        <v>0</v>
      </c>
      <c r="K2465" s="186">
        <v>0</v>
      </c>
      <c r="L2465" s="186">
        <v>0</v>
      </c>
      <c r="M2465" s="187">
        <v>0</v>
      </c>
      <c r="N2465" s="189">
        <v>0</v>
      </c>
      <c r="O2465" s="189">
        <v>0</v>
      </c>
      <c r="P2465" s="186">
        <v>0</v>
      </c>
      <c r="Q2465" s="189">
        <v>0</v>
      </c>
      <c r="R2465" s="453">
        <v>0</v>
      </c>
      <c r="S2465" s="453">
        <v>13.44</v>
      </c>
      <c r="T2465" s="188">
        <v>13.44</v>
      </c>
      <c r="U2465" s="187">
        <v>0</v>
      </c>
      <c r="V2465" s="189">
        <v>0</v>
      </c>
      <c r="W2465" s="189">
        <v>0</v>
      </c>
      <c r="X2465" s="189">
        <v>13.44</v>
      </c>
      <c r="Y2465" s="188">
        <v>0</v>
      </c>
      <c r="Z2465" s="186">
        <v>0</v>
      </c>
      <c r="AA2465" s="186">
        <v>0</v>
      </c>
      <c r="AB2465" s="186">
        <v>0</v>
      </c>
      <c r="AC2465" s="187">
        <v>0</v>
      </c>
      <c r="AD2465" s="189">
        <v>0</v>
      </c>
      <c r="AE2465" s="189">
        <v>0</v>
      </c>
      <c r="AF2465" s="189">
        <v>0</v>
      </c>
      <c r="AG2465" s="189">
        <v>0</v>
      </c>
      <c r="AH2465" s="191">
        <v>0</v>
      </c>
      <c r="AI2465" s="476">
        <v>0</v>
      </c>
      <c r="AJ2465" s="192">
        <v>7501943419483</v>
      </c>
      <c r="AK2465" s="192">
        <v>67205</v>
      </c>
      <c r="AL2465" s="90"/>
      <c r="AM2465" s="75">
        <v>67294</v>
      </c>
      <c r="AN2465" s="73"/>
      <c r="AO2465" s="188">
        <v>0</v>
      </c>
      <c r="AP2465" s="188">
        <v>0</v>
      </c>
      <c r="AQ2465" s="187">
        <v>0</v>
      </c>
      <c r="AR2465" s="188">
        <v>0</v>
      </c>
      <c r="AS2465" s="187">
        <v>0</v>
      </c>
      <c r="AT2465" s="188">
        <v>0</v>
      </c>
      <c r="AU2465" s="187">
        <v>0</v>
      </c>
      <c r="AV2465" s="188">
        <v>0</v>
      </c>
      <c r="AW2465" s="187">
        <v>0</v>
      </c>
      <c r="AX2465" s="188">
        <v>0</v>
      </c>
      <c r="AY2465" s="187">
        <v>0</v>
      </c>
      <c r="AZ2465" s="188">
        <v>0</v>
      </c>
      <c r="BA2465" s="187">
        <v>0</v>
      </c>
      <c r="BB2465" s="188">
        <v>0</v>
      </c>
      <c r="BC2465" s="187">
        <v>0</v>
      </c>
      <c r="BD2465" s="75"/>
      <c r="BE2465" s="75"/>
      <c r="BF2465" s="55"/>
      <c r="BH2465" s="74"/>
      <c r="BI2465" s="194"/>
      <c r="BJ2465" s="74"/>
    </row>
    <row r="2466" spans="1:62" s="77" customFormat="1" ht="11.25" customHeight="1" x14ac:dyDescent="0.3">
      <c r="A2466" s="184" t="s">
        <v>2989</v>
      </c>
      <c r="B2466" s="185">
        <v>0</v>
      </c>
      <c r="C2466" s="916">
        <v>67288</v>
      </c>
      <c r="D2466" s="284">
        <v>8.9600000000000009</v>
      </c>
      <c r="E2466" s="91">
        <v>0</v>
      </c>
      <c r="F2466" s="188">
        <v>0</v>
      </c>
      <c r="G2466" s="186">
        <v>0</v>
      </c>
      <c r="H2466" s="186">
        <v>0</v>
      </c>
      <c r="I2466" s="187">
        <v>0</v>
      </c>
      <c r="J2466" s="188">
        <v>0</v>
      </c>
      <c r="K2466" s="186">
        <v>0</v>
      </c>
      <c r="L2466" s="186">
        <v>0</v>
      </c>
      <c r="M2466" s="187">
        <v>0</v>
      </c>
      <c r="N2466" s="189">
        <v>0</v>
      </c>
      <c r="O2466" s="189">
        <v>0</v>
      </c>
      <c r="P2466" s="186">
        <v>0</v>
      </c>
      <c r="Q2466" s="189">
        <v>0</v>
      </c>
      <c r="R2466" s="453">
        <v>0</v>
      </c>
      <c r="S2466" s="453">
        <v>8.9600000000000009</v>
      </c>
      <c r="T2466" s="188">
        <v>7.04</v>
      </c>
      <c r="U2466" s="187">
        <v>0</v>
      </c>
      <c r="V2466" s="189">
        <v>0</v>
      </c>
      <c r="W2466" s="189">
        <v>0</v>
      </c>
      <c r="X2466" s="189">
        <v>7.04</v>
      </c>
      <c r="Y2466" s="188">
        <v>0</v>
      </c>
      <c r="Z2466" s="186">
        <v>0</v>
      </c>
      <c r="AA2466" s="186">
        <v>0</v>
      </c>
      <c r="AB2466" s="186">
        <v>0</v>
      </c>
      <c r="AC2466" s="187">
        <v>0</v>
      </c>
      <c r="AD2466" s="189">
        <v>0</v>
      </c>
      <c r="AE2466" s="189">
        <v>0</v>
      </c>
      <c r="AF2466" s="189">
        <v>0</v>
      </c>
      <c r="AG2466" s="189">
        <v>0</v>
      </c>
      <c r="AH2466" s="191">
        <v>0</v>
      </c>
      <c r="AI2466" s="476">
        <v>0</v>
      </c>
      <c r="AJ2466" s="192">
        <v>7501943474833</v>
      </c>
      <c r="AK2466" s="192">
        <v>66997</v>
      </c>
      <c r="AL2466" s="90"/>
      <c r="AM2466" s="75">
        <v>67288</v>
      </c>
      <c r="AN2466" s="73"/>
      <c r="AO2466" s="188">
        <v>0</v>
      </c>
      <c r="AP2466" s="188">
        <v>0</v>
      </c>
      <c r="AQ2466" s="187">
        <v>0</v>
      </c>
      <c r="AR2466" s="188">
        <v>0</v>
      </c>
      <c r="AS2466" s="187">
        <v>0</v>
      </c>
      <c r="AT2466" s="188">
        <v>0</v>
      </c>
      <c r="AU2466" s="187">
        <v>0</v>
      </c>
      <c r="AV2466" s="188">
        <v>0</v>
      </c>
      <c r="AW2466" s="187">
        <v>0</v>
      </c>
      <c r="AX2466" s="188">
        <v>0</v>
      </c>
      <c r="AY2466" s="187">
        <v>0</v>
      </c>
      <c r="AZ2466" s="188">
        <v>0</v>
      </c>
      <c r="BA2466" s="187">
        <v>0</v>
      </c>
      <c r="BB2466" s="188">
        <v>0</v>
      </c>
      <c r="BC2466" s="187">
        <v>0</v>
      </c>
      <c r="BD2466" s="75"/>
      <c r="BE2466" s="75"/>
      <c r="BF2466" s="55"/>
      <c r="BH2466" s="74"/>
      <c r="BI2466" s="194"/>
      <c r="BJ2466" s="74"/>
    </row>
    <row r="2467" spans="1:62" s="77" customFormat="1" ht="11.25" customHeight="1" x14ac:dyDescent="0.3">
      <c r="A2467" s="184" t="s">
        <v>2990</v>
      </c>
      <c r="B2467" s="185">
        <v>0</v>
      </c>
      <c r="C2467" s="916">
        <v>67420</v>
      </c>
      <c r="D2467" s="284">
        <v>1E-4</v>
      </c>
      <c r="E2467" s="91">
        <v>0</v>
      </c>
      <c r="F2467" s="188">
        <v>0</v>
      </c>
      <c r="G2467" s="186">
        <v>0</v>
      </c>
      <c r="H2467" s="186">
        <v>0</v>
      </c>
      <c r="I2467" s="187">
        <v>0</v>
      </c>
      <c r="J2467" s="188">
        <v>0</v>
      </c>
      <c r="K2467" s="186">
        <v>0</v>
      </c>
      <c r="L2467" s="186">
        <v>0</v>
      </c>
      <c r="M2467" s="187">
        <v>0</v>
      </c>
      <c r="N2467" s="189">
        <v>0</v>
      </c>
      <c r="O2467" s="189">
        <v>0</v>
      </c>
      <c r="P2467" s="186">
        <v>0</v>
      </c>
      <c r="Q2467" s="189">
        <v>0</v>
      </c>
      <c r="R2467" s="453">
        <v>0</v>
      </c>
      <c r="S2467" s="453">
        <v>1E-4</v>
      </c>
      <c r="T2467" s="188">
        <v>0</v>
      </c>
      <c r="U2467" s="187">
        <v>0</v>
      </c>
      <c r="V2467" s="189">
        <v>0</v>
      </c>
      <c r="W2467" s="189">
        <v>0</v>
      </c>
      <c r="X2467" s="189">
        <v>0</v>
      </c>
      <c r="Y2467" s="188">
        <v>0</v>
      </c>
      <c r="Z2467" s="186">
        <v>0</v>
      </c>
      <c r="AA2467" s="186">
        <v>0</v>
      </c>
      <c r="AB2467" s="186">
        <v>0</v>
      </c>
      <c r="AC2467" s="187">
        <v>0</v>
      </c>
      <c r="AD2467" s="189">
        <v>0</v>
      </c>
      <c r="AE2467" s="189">
        <v>0</v>
      </c>
      <c r="AF2467" s="189">
        <v>0</v>
      </c>
      <c r="AG2467" s="189">
        <v>0</v>
      </c>
      <c r="AH2467" s="191">
        <v>0</v>
      </c>
      <c r="AI2467" s="476">
        <v>0</v>
      </c>
      <c r="AJ2467" s="192">
        <v>7501943453746</v>
      </c>
      <c r="AK2467" s="192">
        <v>93544</v>
      </c>
      <c r="AL2467" s="90"/>
      <c r="AM2467" s="75">
        <v>67420</v>
      </c>
      <c r="AN2467" s="73"/>
      <c r="AO2467" s="188">
        <v>-0.16</v>
      </c>
      <c r="AP2467" s="188">
        <v>0</v>
      </c>
      <c r="AQ2467" s="187">
        <v>0</v>
      </c>
      <c r="AR2467" s="188">
        <v>-0.96</v>
      </c>
      <c r="AS2467" s="187">
        <v>0</v>
      </c>
      <c r="AT2467" s="188">
        <v>0.48</v>
      </c>
      <c r="AU2467" s="187">
        <v>0</v>
      </c>
      <c r="AV2467" s="188">
        <v>0</v>
      </c>
      <c r="AW2467" s="187">
        <v>0</v>
      </c>
      <c r="AX2467" s="188">
        <v>0</v>
      </c>
      <c r="AY2467" s="187">
        <v>0</v>
      </c>
      <c r="AZ2467" s="188">
        <v>0.96</v>
      </c>
      <c r="BA2467" s="187">
        <v>0</v>
      </c>
      <c r="BB2467" s="188">
        <v>0</v>
      </c>
      <c r="BC2467" s="187">
        <v>0</v>
      </c>
      <c r="BD2467" s="75"/>
      <c r="BE2467" s="75"/>
      <c r="BF2467" s="55"/>
      <c r="BH2467" s="74"/>
      <c r="BI2467" s="194"/>
      <c r="BJ2467" s="74"/>
    </row>
    <row r="2468" spans="1:62" s="77" customFormat="1" ht="11.25" customHeight="1" x14ac:dyDescent="0.3">
      <c r="A2468" s="184" t="s">
        <v>2991</v>
      </c>
      <c r="B2468" s="185">
        <v>0</v>
      </c>
      <c r="C2468" s="916">
        <v>67235</v>
      </c>
      <c r="D2468" s="284">
        <v>1E-4</v>
      </c>
      <c r="E2468" s="91">
        <v>0</v>
      </c>
      <c r="F2468" s="188">
        <v>0</v>
      </c>
      <c r="G2468" s="186">
        <v>0</v>
      </c>
      <c r="H2468" s="186">
        <v>0</v>
      </c>
      <c r="I2468" s="187">
        <v>0</v>
      </c>
      <c r="J2468" s="188">
        <v>0</v>
      </c>
      <c r="K2468" s="186">
        <v>0</v>
      </c>
      <c r="L2468" s="186">
        <v>0</v>
      </c>
      <c r="M2468" s="187">
        <v>0</v>
      </c>
      <c r="N2468" s="189">
        <v>0</v>
      </c>
      <c r="O2468" s="189">
        <v>0</v>
      </c>
      <c r="P2468" s="186">
        <v>0</v>
      </c>
      <c r="Q2468" s="189">
        <v>0</v>
      </c>
      <c r="R2468" s="453">
        <v>0</v>
      </c>
      <c r="S2468" s="453">
        <v>1E-4</v>
      </c>
      <c r="T2468" s="188">
        <v>0</v>
      </c>
      <c r="U2468" s="187">
        <v>0</v>
      </c>
      <c r="V2468" s="189">
        <v>0</v>
      </c>
      <c r="W2468" s="189">
        <v>0</v>
      </c>
      <c r="X2468" s="189">
        <v>0</v>
      </c>
      <c r="Y2468" s="188">
        <v>0</v>
      </c>
      <c r="Z2468" s="186">
        <v>0</v>
      </c>
      <c r="AA2468" s="186">
        <v>0</v>
      </c>
      <c r="AB2468" s="186">
        <v>0</v>
      </c>
      <c r="AC2468" s="187">
        <v>0</v>
      </c>
      <c r="AD2468" s="189">
        <v>0</v>
      </c>
      <c r="AE2468" s="189">
        <v>0</v>
      </c>
      <c r="AF2468" s="189">
        <v>0</v>
      </c>
      <c r="AG2468" s="189">
        <v>0</v>
      </c>
      <c r="AH2468" s="191">
        <v>0</v>
      </c>
      <c r="AI2468" s="476"/>
      <c r="AJ2468" s="192">
        <v>7501943453845</v>
      </c>
      <c r="AK2468" s="192">
        <v>93530</v>
      </c>
      <c r="AL2468" s="90"/>
      <c r="AM2468" s="75">
        <v>67235</v>
      </c>
      <c r="AN2468" s="73"/>
      <c r="AO2468" s="188">
        <v>0</v>
      </c>
      <c r="AP2468" s="188">
        <v>0</v>
      </c>
      <c r="AQ2468" s="187">
        <v>0</v>
      </c>
      <c r="AR2468" s="188">
        <v>0</v>
      </c>
      <c r="AS2468" s="187">
        <v>0</v>
      </c>
      <c r="AT2468" s="188">
        <v>0</v>
      </c>
      <c r="AU2468" s="187">
        <v>0</v>
      </c>
      <c r="AV2468" s="188">
        <v>0</v>
      </c>
      <c r="AW2468" s="187">
        <v>0</v>
      </c>
      <c r="AX2468" s="188">
        <v>0</v>
      </c>
      <c r="AY2468" s="187">
        <v>0</v>
      </c>
      <c r="AZ2468" s="188">
        <v>0</v>
      </c>
      <c r="BA2468" s="187">
        <v>0</v>
      </c>
      <c r="BB2468" s="188">
        <v>0</v>
      </c>
      <c r="BC2468" s="187">
        <v>0</v>
      </c>
      <c r="BD2468" s="75"/>
      <c r="BE2468" s="75"/>
      <c r="BF2468" s="55"/>
      <c r="BH2468" s="74"/>
      <c r="BI2468" s="194"/>
      <c r="BJ2468" s="74"/>
    </row>
    <row r="2469" spans="1:62" s="77" customFormat="1" ht="11.25" customHeight="1" x14ac:dyDescent="0.3">
      <c r="A2469" s="184" t="s">
        <v>2992</v>
      </c>
      <c r="B2469" s="185">
        <v>0</v>
      </c>
      <c r="C2469" s="916">
        <v>67234</v>
      </c>
      <c r="D2469" s="284">
        <v>1E-4</v>
      </c>
      <c r="E2469" s="91">
        <v>0</v>
      </c>
      <c r="F2469" s="188">
        <v>0</v>
      </c>
      <c r="G2469" s="186">
        <v>0</v>
      </c>
      <c r="H2469" s="186">
        <v>0</v>
      </c>
      <c r="I2469" s="187">
        <v>0</v>
      </c>
      <c r="J2469" s="188">
        <v>0</v>
      </c>
      <c r="K2469" s="186">
        <v>0</v>
      </c>
      <c r="L2469" s="186">
        <v>0</v>
      </c>
      <c r="M2469" s="187">
        <v>0</v>
      </c>
      <c r="N2469" s="189">
        <v>0</v>
      </c>
      <c r="O2469" s="189">
        <v>0</v>
      </c>
      <c r="P2469" s="186">
        <v>0</v>
      </c>
      <c r="Q2469" s="189">
        <v>0</v>
      </c>
      <c r="R2469" s="453">
        <v>0</v>
      </c>
      <c r="S2469" s="453">
        <v>1E-4</v>
      </c>
      <c r="T2469" s="188">
        <v>0</v>
      </c>
      <c r="U2469" s="187">
        <v>0</v>
      </c>
      <c r="V2469" s="189">
        <v>0</v>
      </c>
      <c r="W2469" s="189">
        <v>0</v>
      </c>
      <c r="X2469" s="189">
        <v>0</v>
      </c>
      <c r="Y2469" s="188">
        <v>0</v>
      </c>
      <c r="Z2469" s="186">
        <v>0</v>
      </c>
      <c r="AA2469" s="186">
        <v>0</v>
      </c>
      <c r="AB2469" s="186">
        <v>0</v>
      </c>
      <c r="AC2469" s="187">
        <v>0</v>
      </c>
      <c r="AD2469" s="189">
        <v>0</v>
      </c>
      <c r="AE2469" s="189">
        <v>0</v>
      </c>
      <c r="AF2469" s="189">
        <v>0</v>
      </c>
      <c r="AG2469" s="189">
        <v>0</v>
      </c>
      <c r="AH2469" s="191">
        <v>0</v>
      </c>
      <c r="AI2469" s="476">
        <v>0</v>
      </c>
      <c r="AJ2469" s="192">
        <v>7501943453265</v>
      </c>
      <c r="AK2469" s="192">
        <v>93512</v>
      </c>
      <c r="AL2469" s="90"/>
      <c r="AM2469" s="75">
        <v>67234</v>
      </c>
      <c r="AN2469" s="73"/>
      <c r="AO2469" s="188">
        <v>-1.7333333333333332</v>
      </c>
      <c r="AP2469" s="188">
        <v>-0.4</v>
      </c>
      <c r="AQ2469" s="187">
        <v>0</v>
      </c>
      <c r="AR2469" s="188">
        <v>1.6</v>
      </c>
      <c r="AS2469" s="187">
        <v>0</v>
      </c>
      <c r="AT2469" s="188">
        <v>-6.3999999999999995</v>
      </c>
      <c r="AU2469" s="187">
        <v>0</v>
      </c>
      <c r="AV2469" s="188">
        <v>6.8</v>
      </c>
      <c r="AW2469" s="187">
        <v>0</v>
      </c>
      <c r="AX2469" s="188">
        <v>0</v>
      </c>
      <c r="AY2469" s="187">
        <v>0</v>
      </c>
      <c r="AZ2469" s="188">
        <v>0</v>
      </c>
      <c r="BA2469" s="187">
        <v>0</v>
      </c>
      <c r="BB2469" s="188">
        <v>0</v>
      </c>
      <c r="BC2469" s="187">
        <v>0</v>
      </c>
      <c r="BD2469" s="75"/>
      <c r="BE2469" s="75"/>
      <c r="BF2469" s="55"/>
      <c r="BH2469" s="74"/>
      <c r="BI2469" s="194"/>
      <c r="BJ2469" s="74"/>
    </row>
    <row r="2470" spans="1:62" s="77" customFormat="1" ht="11.25" customHeight="1" x14ac:dyDescent="0.3">
      <c r="A2470" s="184" t="s">
        <v>2993</v>
      </c>
      <c r="B2470" s="185">
        <v>0</v>
      </c>
      <c r="C2470" s="916">
        <v>67290</v>
      </c>
      <c r="D2470" s="284">
        <v>7.04</v>
      </c>
      <c r="E2470" s="91">
        <v>0</v>
      </c>
      <c r="F2470" s="188">
        <v>0</v>
      </c>
      <c r="G2470" s="186">
        <v>0</v>
      </c>
      <c r="H2470" s="186">
        <v>0</v>
      </c>
      <c r="I2470" s="187">
        <v>0</v>
      </c>
      <c r="J2470" s="188">
        <v>0</v>
      </c>
      <c r="K2470" s="186">
        <v>0</v>
      </c>
      <c r="L2470" s="186">
        <v>0</v>
      </c>
      <c r="M2470" s="187">
        <v>0</v>
      </c>
      <c r="N2470" s="189">
        <v>0</v>
      </c>
      <c r="O2470" s="189">
        <v>0</v>
      </c>
      <c r="P2470" s="186">
        <v>0</v>
      </c>
      <c r="Q2470" s="189">
        <v>0</v>
      </c>
      <c r="R2470" s="453">
        <v>0</v>
      </c>
      <c r="S2470" s="453">
        <v>7.04</v>
      </c>
      <c r="T2470" s="188">
        <v>7.04</v>
      </c>
      <c r="U2470" s="187">
        <v>0</v>
      </c>
      <c r="V2470" s="189">
        <v>0</v>
      </c>
      <c r="W2470" s="189">
        <v>0</v>
      </c>
      <c r="X2470" s="189">
        <v>7.04</v>
      </c>
      <c r="Y2470" s="188">
        <v>0</v>
      </c>
      <c r="Z2470" s="186">
        <v>0</v>
      </c>
      <c r="AA2470" s="186">
        <v>0</v>
      </c>
      <c r="AB2470" s="186">
        <v>0</v>
      </c>
      <c r="AC2470" s="187">
        <v>0</v>
      </c>
      <c r="AD2470" s="189">
        <v>0</v>
      </c>
      <c r="AE2470" s="189">
        <v>0</v>
      </c>
      <c r="AF2470" s="189">
        <v>0</v>
      </c>
      <c r="AG2470" s="189">
        <v>0</v>
      </c>
      <c r="AH2470" s="191">
        <v>0</v>
      </c>
      <c r="AI2470" s="476">
        <v>0</v>
      </c>
      <c r="AJ2470" s="192">
        <v>7501943419674</v>
      </c>
      <c r="AK2470" s="192">
        <v>67269</v>
      </c>
      <c r="AL2470" s="90"/>
      <c r="AM2470" s="75">
        <v>67290</v>
      </c>
      <c r="AN2470" s="73"/>
      <c r="AO2470" s="188">
        <v>0</v>
      </c>
      <c r="AP2470" s="188">
        <v>0</v>
      </c>
      <c r="AQ2470" s="187">
        <v>0</v>
      </c>
      <c r="AR2470" s="188">
        <v>0</v>
      </c>
      <c r="AS2470" s="187">
        <v>0</v>
      </c>
      <c r="AT2470" s="188">
        <v>0</v>
      </c>
      <c r="AU2470" s="187">
        <v>0</v>
      </c>
      <c r="AV2470" s="188">
        <v>0</v>
      </c>
      <c r="AW2470" s="187">
        <v>0</v>
      </c>
      <c r="AX2470" s="188">
        <v>0</v>
      </c>
      <c r="AY2470" s="187">
        <v>0</v>
      </c>
      <c r="AZ2470" s="188">
        <v>0</v>
      </c>
      <c r="BA2470" s="187">
        <v>0</v>
      </c>
      <c r="BB2470" s="188">
        <v>0</v>
      </c>
      <c r="BC2470" s="187">
        <v>0</v>
      </c>
      <c r="BD2470" s="75"/>
      <c r="BE2470" s="75"/>
      <c r="BF2470" s="55"/>
      <c r="BH2470" s="74"/>
      <c r="BI2470" s="194"/>
      <c r="BJ2470" s="74"/>
    </row>
    <row r="2471" spans="1:62" s="77" customFormat="1" ht="11.25" customHeight="1" x14ac:dyDescent="0.3">
      <c r="A2471" s="184" t="s">
        <v>2894</v>
      </c>
      <c r="B2471" s="185">
        <v>0</v>
      </c>
      <c r="C2471" s="916">
        <v>67296</v>
      </c>
      <c r="D2471" s="284">
        <v>1E-4</v>
      </c>
      <c r="E2471" s="91">
        <v>0</v>
      </c>
      <c r="F2471" s="188">
        <v>0</v>
      </c>
      <c r="G2471" s="186">
        <v>0</v>
      </c>
      <c r="H2471" s="186">
        <v>0</v>
      </c>
      <c r="I2471" s="187">
        <v>0</v>
      </c>
      <c r="J2471" s="188">
        <v>0</v>
      </c>
      <c r="K2471" s="186">
        <v>0</v>
      </c>
      <c r="L2471" s="186">
        <v>0</v>
      </c>
      <c r="M2471" s="187">
        <v>0</v>
      </c>
      <c r="N2471" s="189">
        <v>0</v>
      </c>
      <c r="O2471" s="189">
        <v>0</v>
      </c>
      <c r="P2471" s="186">
        <v>0</v>
      </c>
      <c r="Q2471" s="189">
        <v>0</v>
      </c>
      <c r="R2471" s="453">
        <v>0</v>
      </c>
      <c r="S2471" s="453">
        <v>1E-4</v>
      </c>
      <c r="T2471" s="188">
        <v>0</v>
      </c>
      <c r="U2471" s="187">
        <v>0</v>
      </c>
      <c r="V2471" s="189">
        <v>0</v>
      </c>
      <c r="W2471" s="189">
        <v>0</v>
      </c>
      <c r="X2471" s="189">
        <v>0</v>
      </c>
      <c r="Y2471" s="188">
        <v>0</v>
      </c>
      <c r="Z2471" s="186">
        <v>0</v>
      </c>
      <c r="AA2471" s="186">
        <v>0</v>
      </c>
      <c r="AB2471" s="186">
        <v>0</v>
      </c>
      <c r="AC2471" s="187">
        <v>0</v>
      </c>
      <c r="AD2471" s="189">
        <v>0</v>
      </c>
      <c r="AE2471" s="189">
        <v>0</v>
      </c>
      <c r="AF2471" s="189">
        <v>0</v>
      </c>
      <c r="AG2471" s="189">
        <v>0</v>
      </c>
      <c r="AH2471" s="191">
        <v>0</v>
      </c>
      <c r="AI2471" s="476">
        <v>0</v>
      </c>
      <c r="AJ2471" s="192">
        <v>7506425604043</v>
      </c>
      <c r="AK2471" s="192">
        <v>67251</v>
      </c>
      <c r="AL2471" s="90"/>
      <c r="AM2471" s="75">
        <v>67296</v>
      </c>
      <c r="AN2471" s="73"/>
      <c r="AO2471" s="188">
        <v>0</v>
      </c>
      <c r="AP2471" s="188">
        <v>0</v>
      </c>
      <c r="AQ2471" s="187">
        <v>0</v>
      </c>
      <c r="AR2471" s="188">
        <v>0</v>
      </c>
      <c r="AS2471" s="187">
        <v>0</v>
      </c>
      <c r="AT2471" s="188">
        <v>0</v>
      </c>
      <c r="AU2471" s="187">
        <v>0</v>
      </c>
      <c r="AV2471" s="188">
        <v>0</v>
      </c>
      <c r="AW2471" s="187">
        <v>0</v>
      </c>
      <c r="AX2471" s="188">
        <v>-6.36</v>
      </c>
      <c r="AY2471" s="187">
        <v>0</v>
      </c>
      <c r="AZ2471" s="188">
        <v>0</v>
      </c>
      <c r="BA2471" s="187">
        <v>0</v>
      </c>
      <c r="BB2471" s="188">
        <v>0</v>
      </c>
      <c r="BC2471" s="187">
        <v>0</v>
      </c>
      <c r="BD2471" s="75"/>
      <c r="BE2471" s="75"/>
      <c r="BF2471" s="55"/>
      <c r="BH2471" s="74"/>
      <c r="BI2471" s="194"/>
      <c r="BJ2471" s="74"/>
    </row>
    <row r="2472" spans="1:62" s="77" customFormat="1" ht="11.25" customHeight="1" x14ac:dyDescent="0.3">
      <c r="A2472" s="184" t="s">
        <v>2994</v>
      </c>
      <c r="B2472" s="185">
        <v>0</v>
      </c>
      <c r="C2472" s="916">
        <v>67494</v>
      </c>
      <c r="D2472" s="284">
        <v>1E-4</v>
      </c>
      <c r="E2472" s="91">
        <v>0</v>
      </c>
      <c r="F2472" s="188">
        <v>0</v>
      </c>
      <c r="G2472" s="186">
        <v>0</v>
      </c>
      <c r="H2472" s="186">
        <v>0</v>
      </c>
      <c r="I2472" s="187">
        <v>0</v>
      </c>
      <c r="J2472" s="188">
        <v>0</v>
      </c>
      <c r="K2472" s="186">
        <v>0</v>
      </c>
      <c r="L2472" s="186">
        <v>0</v>
      </c>
      <c r="M2472" s="187">
        <v>0</v>
      </c>
      <c r="N2472" s="189">
        <v>0</v>
      </c>
      <c r="O2472" s="189">
        <v>0</v>
      </c>
      <c r="P2472" s="186">
        <v>0</v>
      </c>
      <c r="Q2472" s="189">
        <v>0</v>
      </c>
      <c r="R2472" s="453">
        <v>0</v>
      </c>
      <c r="S2472" s="453">
        <v>1E-4</v>
      </c>
      <c r="T2472" s="188">
        <v>0</v>
      </c>
      <c r="U2472" s="187">
        <v>0</v>
      </c>
      <c r="V2472" s="189">
        <v>0</v>
      </c>
      <c r="W2472" s="189">
        <v>0</v>
      </c>
      <c r="X2472" s="189">
        <v>0</v>
      </c>
      <c r="Y2472" s="188">
        <v>0</v>
      </c>
      <c r="Z2472" s="186">
        <v>0</v>
      </c>
      <c r="AA2472" s="186">
        <v>0</v>
      </c>
      <c r="AB2472" s="186">
        <v>0</v>
      </c>
      <c r="AC2472" s="187">
        <v>0</v>
      </c>
      <c r="AD2472" s="189">
        <v>0</v>
      </c>
      <c r="AE2472" s="189">
        <v>0</v>
      </c>
      <c r="AF2472" s="189">
        <v>0</v>
      </c>
      <c r="AG2472" s="189">
        <v>0</v>
      </c>
      <c r="AH2472" s="191">
        <v>0</v>
      </c>
      <c r="AI2472" s="476">
        <v>0</v>
      </c>
      <c r="AJ2472" s="192">
        <v>7506425623167</v>
      </c>
      <c r="AK2472" s="192" t="s">
        <v>505</v>
      </c>
      <c r="AL2472" s="90"/>
      <c r="AM2472" s="75">
        <v>67494</v>
      </c>
      <c r="AN2472" s="73"/>
      <c r="AO2472" s="188">
        <v>0</v>
      </c>
      <c r="AP2472" s="188">
        <v>0</v>
      </c>
      <c r="AQ2472" s="187">
        <v>0</v>
      </c>
      <c r="AR2472" s="188">
        <v>0</v>
      </c>
      <c r="AS2472" s="187">
        <v>0</v>
      </c>
      <c r="AT2472" s="188">
        <v>0</v>
      </c>
      <c r="AU2472" s="187">
        <v>0</v>
      </c>
      <c r="AV2472" s="188">
        <v>0</v>
      </c>
      <c r="AW2472" s="187">
        <v>0</v>
      </c>
      <c r="AX2472" s="188">
        <v>0</v>
      </c>
      <c r="AY2472" s="187">
        <v>0</v>
      </c>
      <c r="AZ2472" s="188">
        <v>0</v>
      </c>
      <c r="BA2472" s="187">
        <v>0</v>
      </c>
      <c r="BB2472" s="188">
        <v>0</v>
      </c>
      <c r="BC2472" s="187">
        <v>0</v>
      </c>
      <c r="BD2472" s="75"/>
      <c r="BE2472" s="75"/>
      <c r="BF2472" s="55"/>
      <c r="BH2472" s="74"/>
      <c r="BI2472" s="194"/>
      <c r="BJ2472" s="74"/>
    </row>
    <row r="2473" spans="1:62" s="77" customFormat="1" ht="11.25" customHeight="1" x14ac:dyDescent="0.3">
      <c r="A2473" s="184" t="s">
        <v>2995</v>
      </c>
      <c r="B2473" s="185">
        <v>0</v>
      </c>
      <c r="C2473" s="916">
        <v>67493</v>
      </c>
      <c r="D2473" s="284">
        <v>1E-4</v>
      </c>
      <c r="E2473" s="91">
        <v>0</v>
      </c>
      <c r="F2473" s="188">
        <v>0</v>
      </c>
      <c r="G2473" s="186">
        <v>0</v>
      </c>
      <c r="H2473" s="186">
        <v>0</v>
      </c>
      <c r="I2473" s="187">
        <v>0</v>
      </c>
      <c r="J2473" s="188">
        <v>0</v>
      </c>
      <c r="K2473" s="186">
        <v>0</v>
      </c>
      <c r="L2473" s="186">
        <v>0</v>
      </c>
      <c r="M2473" s="187">
        <v>0</v>
      </c>
      <c r="N2473" s="189">
        <v>0</v>
      </c>
      <c r="O2473" s="189">
        <v>0</v>
      </c>
      <c r="P2473" s="186">
        <v>0</v>
      </c>
      <c r="Q2473" s="189">
        <v>0</v>
      </c>
      <c r="R2473" s="453">
        <v>0</v>
      </c>
      <c r="S2473" s="453">
        <v>1E-4</v>
      </c>
      <c r="T2473" s="188">
        <v>0.187</v>
      </c>
      <c r="U2473" s="187">
        <v>0</v>
      </c>
      <c r="V2473" s="189">
        <v>0</v>
      </c>
      <c r="W2473" s="189">
        <v>0</v>
      </c>
      <c r="X2473" s="189">
        <v>0.187</v>
      </c>
      <c r="Y2473" s="188">
        <v>0</v>
      </c>
      <c r="Z2473" s="186">
        <v>0</v>
      </c>
      <c r="AA2473" s="186">
        <v>0</v>
      </c>
      <c r="AB2473" s="186">
        <v>0</v>
      </c>
      <c r="AC2473" s="187">
        <v>0</v>
      </c>
      <c r="AD2473" s="189">
        <v>0</v>
      </c>
      <c r="AE2473" s="189">
        <v>0</v>
      </c>
      <c r="AF2473" s="189">
        <v>0</v>
      </c>
      <c r="AG2473" s="189">
        <v>0</v>
      </c>
      <c r="AH2473" s="191">
        <v>0</v>
      </c>
      <c r="AI2473" s="476">
        <v>0</v>
      </c>
      <c r="AJ2473" s="192">
        <v>7506425623167</v>
      </c>
      <c r="AK2473" s="192" t="s">
        <v>505</v>
      </c>
      <c r="AL2473" s="90"/>
      <c r="AM2473" s="75">
        <v>67493</v>
      </c>
      <c r="AN2473" s="73"/>
      <c r="AO2473" s="188">
        <v>0</v>
      </c>
      <c r="AP2473" s="188">
        <v>0</v>
      </c>
      <c r="AQ2473" s="187">
        <v>0</v>
      </c>
      <c r="AR2473" s="188">
        <v>0</v>
      </c>
      <c r="AS2473" s="187">
        <v>0</v>
      </c>
      <c r="AT2473" s="188">
        <v>0</v>
      </c>
      <c r="AU2473" s="187">
        <v>0</v>
      </c>
      <c r="AV2473" s="188">
        <v>0</v>
      </c>
      <c r="AW2473" s="187">
        <v>0</v>
      </c>
      <c r="AX2473" s="188">
        <v>0</v>
      </c>
      <c r="AY2473" s="187">
        <v>0</v>
      </c>
      <c r="AZ2473" s="188">
        <v>0</v>
      </c>
      <c r="BA2473" s="187">
        <v>0</v>
      </c>
      <c r="BB2473" s="188">
        <v>0</v>
      </c>
      <c r="BC2473" s="187">
        <v>0</v>
      </c>
      <c r="BD2473" s="75"/>
      <c r="BE2473" s="75"/>
      <c r="BF2473" s="55"/>
      <c r="BH2473" s="74"/>
      <c r="BI2473" s="194"/>
      <c r="BJ2473" s="74"/>
    </row>
    <row r="2474" spans="1:62" s="77" customFormat="1" ht="11.25" customHeight="1" x14ac:dyDescent="0.3">
      <c r="A2474" s="184" t="s">
        <v>2996</v>
      </c>
      <c r="B2474" s="185">
        <v>0</v>
      </c>
      <c r="C2474" s="916">
        <v>67417</v>
      </c>
      <c r="D2474" s="284">
        <v>1E-4</v>
      </c>
      <c r="E2474" s="91">
        <v>0</v>
      </c>
      <c r="F2474" s="188">
        <v>0</v>
      </c>
      <c r="G2474" s="186">
        <v>0</v>
      </c>
      <c r="H2474" s="186">
        <v>0</v>
      </c>
      <c r="I2474" s="187">
        <v>0</v>
      </c>
      <c r="J2474" s="188">
        <v>0</v>
      </c>
      <c r="K2474" s="186">
        <v>0</v>
      </c>
      <c r="L2474" s="186">
        <v>0</v>
      </c>
      <c r="M2474" s="187">
        <v>0</v>
      </c>
      <c r="N2474" s="189">
        <v>0</v>
      </c>
      <c r="O2474" s="189">
        <v>0</v>
      </c>
      <c r="P2474" s="186">
        <v>0</v>
      </c>
      <c r="Q2474" s="189">
        <v>0</v>
      </c>
      <c r="R2474" s="453">
        <v>0</v>
      </c>
      <c r="S2474" s="453">
        <v>1E-4</v>
      </c>
      <c r="T2474" s="188">
        <v>0</v>
      </c>
      <c r="U2474" s="187">
        <v>0</v>
      </c>
      <c r="V2474" s="189">
        <v>0</v>
      </c>
      <c r="W2474" s="189">
        <v>0</v>
      </c>
      <c r="X2474" s="189">
        <v>0</v>
      </c>
      <c r="Y2474" s="188">
        <v>0</v>
      </c>
      <c r="Z2474" s="186">
        <v>0</v>
      </c>
      <c r="AA2474" s="186">
        <v>0</v>
      </c>
      <c r="AB2474" s="186">
        <v>0</v>
      </c>
      <c r="AC2474" s="187">
        <v>0</v>
      </c>
      <c r="AD2474" s="189">
        <v>0</v>
      </c>
      <c r="AE2474" s="189">
        <v>0</v>
      </c>
      <c r="AF2474" s="189">
        <v>0</v>
      </c>
      <c r="AG2474" s="189">
        <v>0</v>
      </c>
      <c r="AH2474" s="191">
        <v>0</v>
      </c>
      <c r="AI2474" s="476">
        <v>0</v>
      </c>
      <c r="AJ2474" s="192">
        <v>7506425623167</v>
      </c>
      <c r="AK2474" s="192" t="s">
        <v>505</v>
      </c>
      <c r="AL2474" s="90"/>
      <c r="AM2474" s="75">
        <v>67417</v>
      </c>
      <c r="AN2474" s="73"/>
      <c r="AO2474" s="188">
        <v>0</v>
      </c>
      <c r="AP2474" s="188">
        <v>0</v>
      </c>
      <c r="AQ2474" s="187">
        <v>0</v>
      </c>
      <c r="AR2474" s="188">
        <v>0</v>
      </c>
      <c r="AS2474" s="187">
        <v>0</v>
      </c>
      <c r="AT2474" s="188">
        <v>0</v>
      </c>
      <c r="AU2474" s="187">
        <v>0</v>
      </c>
      <c r="AV2474" s="188">
        <v>0</v>
      </c>
      <c r="AW2474" s="187">
        <v>0</v>
      </c>
      <c r="AX2474" s="188">
        <v>0</v>
      </c>
      <c r="AY2474" s="187">
        <v>0</v>
      </c>
      <c r="AZ2474" s="188">
        <v>0</v>
      </c>
      <c r="BA2474" s="187">
        <v>0</v>
      </c>
      <c r="BB2474" s="188">
        <v>0</v>
      </c>
      <c r="BC2474" s="187">
        <v>0</v>
      </c>
      <c r="BD2474" s="75"/>
      <c r="BE2474" s="75"/>
      <c r="BF2474" s="55"/>
      <c r="BH2474" s="74"/>
      <c r="BI2474" s="194"/>
      <c r="BJ2474" s="74"/>
    </row>
    <row r="2475" spans="1:62" s="77" customFormat="1" ht="11.25" customHeight="1" x14ac:dyDescent="0.3">
      <c r="A2475" s="184" t="s">
        <v>2997</v>
      </c>
      <c r="B2475" s="185">
        <v>0</v>
      </c>
      <c r="C2475" s="916">
        <v>67444</v>
      </c>
      <c r="D2475" s="284">
        <v>1E-4</v>
      </c>
      <c r="E2475" s="91">
        <v>0</v>
      </c>
      <c r="F2475" s="188">
        <v>0</v>
      </c>
      <c r="G2475" s="186">
        <v>0</v>
      </c>
      <c r="H2475" s="186">
        <v>0</v>
      </c>
      <c r="I2475" s="187">
        <v>0</v>
      </c>
      <c r="J2475" s="188">
        <v>0</v>
      </c>
      <c r="K2475" s="186">
        <v>0</v>
      </c>
      <c r="L2475" s="186">
        <v>0</v>
      </c>
      <c r="M2475" s="187">
        <v>0</v>
      </c>
      <c r="N2475" s="189">
        <v>0</v>
      </c>
      <c r="O2475" s="189">
        <v>0</v>
      </c>
      <c r="P2475" s="186">
        <v>0</v>
      </c>
      <c r="Q2475" s="189">
        <v>0</v>
      </c>
      <c r="R2475" s="453">
        <v>0</v>
      </c>
      <c r="S2475" s="453">
        <v>1E-4</v>
      </c>
      <c r="T2475" s="188">
        <v>0</v>
      </c>
      <c r="U2475" s="187">
        <v>0</v>
      </c>
      <c r="V2475" s="189">
        <v>0</v>
      </c>
      <c r="W2475" s="189">
        <v>0</v>
      </c>
      <c r="X2475" s="189">
        <v>0</v>
      </c>
      <c r="Y2475" s="188">
        <v>0</v>
      </c>
      <c r="Z2475" s="186">
        <v>0</v>
      </c>
      <c r="AA2475" s="186">
        <v>0</v>
      </c>
      <c r="AB2475" s="186">
        <v>0</v>
      </c>
      <c r="AC2475" s="187">
        <v>0</v>
      </c>
      <c r="AD2475" s="189">
        <v>0</v>
      </c>
      <c r="AE2475" s="189">
        <v>0</v>
      </c>
      <c r="AF2475" s="189">
        <v>0</v>
      </c>
      <c r="AG2475" s="189">
        <v>0</v>
      </c>
      <c r="AH2475" s="191">
        <v>0</v>
      </c>
      <c r="AI2475" s="476">
        <v>0</v>
      </c>
      <c r="AJ2475" s="192">
        <v>0</v>
      </c>
      <c r="AK2475" s="192">
        <v>67417</v>
      </c>
      <c r="AL2475" s="90"/>
      <c r="AM2475" s="75">
        <v>67444</v>
      </c>
      <c r="AN2475" s="73"/>
      <c r="AO2475" s="188">
        <v>0</v>
      </c>
      <c r="AP2475" s="188">
        <v>0</v>
      </c>
      <c r="AQ2475" s="187">
        <v>0</v>
      </c>
      <c r="AR2475" s="188">
        <v>0</v>
      </c>
      <c r="AS2475" s="187">
        <v>0</v>
      </c>
      <c r="AT2475" s="188">
        <v>0</v>
      </c>
      <c r="AU2475" s="187">
        <v>0</v>
      </c>
      <c r="AV2475" s="188">
        <v>0</v>
      </c>
      <c r="AW2475" s="187">
        <v>0</v>
      </c>
      <c r="AX2475" s="188">
        <v>0</v>
      </c>
      <c r="AY2475" s="187">
        <v>0</v>
      </c>
      <c r="AZ2475" s="188">
        <v>0</v>
      </c>
      <c r="BA2475" s="187">
        <v>0</v>
      </c>
      <c r="BB2475" s="188">
        <v>0</v>
      </c>
      <c r="BC2475" s="187">
        <v>0</v>
      </c>
      <c r="BD2475" s="75"/>
      <c r="BE2475" s="75"/>
      <c r="BF2475" s="55"/>
      <c r="BH2475" s="74"/>
      <c r="BI2475" s="194"/>
      <c r="BJ2475" s="74"/>
    </row>
    <row r="2476" spans="1:62" s="77" customFormat="1" ht="11.25" customHeight="1" x14ac:dyDescent="0.3">
      <c r="A2476" s="184" t="s">
        <v>2998</v>
      </c>
      <c r="B2476" s="185">
        <v>0</v>
      </c>
      <c r="C2476" s="916">
        <v>67418</v>
      </c>
      <c r="D2476" s="284">
        <v>1E-4</v>
      </c>
      <c r="E2476" s="91">
        <v>0</v>
      </c>
      <c r="F2476" s="188">
        <v>0</v>
      </c>
      <c r="G2476" s="186">
        <v>0</v>
      </c>
      <c r="H2476" s="186">
        <v>0</v>
      </c>
      <c r="I2476" s="187">
        <v>0</v>
      </c>
      <c r="J2476" s="188">
        <v>0</v>
      </c>
      <c r="K2476" s="186">
        <v>0</v>
      </c>
      <c r="L2476" s="186">
        <v>0</v>
      </c>
      <c r="M2476" s="187">
        <v>0</v>
      </c>
      <c r="N2476" s="189">
        <v>0</v>
      </c>
      <c r="O2476" s="189">
        <v>0</v>
      </c>
      <c r="P2476" s="186">
        <v>0</v>
      </c>
      <c r="Q2476" s="189">
        <v>0</v>
      </c>
      <c r="R2476" s="453">
        <v>0</v>
      </c>
      <c r="S2476" s="453">
        <v>1E-4</v>
      </c>
      <c r="T2476" s="188">
        <v>0</v>
      </c>
      <c r="U2476" s="187">
        <v>0</v>
      </c>
      <c r="V2476" s="189">
        <v>0</v>
      </c>
      <c r="W2476" s="189">
        <v>0</v>
      </c>
      <c r="X2476" s="189">
        <v>0</v>
      </c>
      <c r="Y2476" s="188">
        <v>0</v>
      </c>
      <c r="Z2476" s="186">
        <v>0</v>
      </c>
      <c r="AA2476" s="186">
        <v>0</v>
      </c>
      <c r="AB2476" s="186">
        <v>0</v>
      </c>
      <c r="AC2476" s="187">
        <v>0</v>
      </c>
      <c r="AD2476" s="189">
        <v>0</v>
      </c>
      <c r="AE2476" s="189">
        <v>0</v>
      </c>
      <c r="AF2476" s="189">
        <v>0</v>
      </c>
      <c r="AG2476" s="189">
        <v>0</v>
      </c>
      <c r="AH2476" s="191">
        <v>0</v>
      </c>
      <c r="AI2476" s="476">
        <v>0</v>
      </c>
      <c r="AJ2476" s="192">
        <v>7506425623181</v>
      </c>
      <c r="AK2476" s="192" t="s">
        <v>505</v>
      </c>
      <c r="AL2476" s="90"/>
      <c r="AM2476" s="75">
        <v>67418</v>
      </c>
      <c r="AN2476" s="73"/>
      <c r="AO2476" s="188">
        <v>0</v>
      </c>
      <c r="AP2476" s="188">
        <v>0</v>
      </c>
      <c r="AQ2476" s="187">
        <v>0</v>
      </c>
      <c r="AR2476" s="188">
        <v>0</v>
      </c>
      <c r="AS2476" s="187">
        <v>0</v>
      </c>
      <c r="AT2476" s="188">
        <v>0</v>
      </c>
      <c r="AU2476" s="187">
        <v>0</v>
      </c>
      <c r="AV2476" s="188">
        <v>0</v>
      </c>
      <c r="AW2476" s="187">
        <v>0</v>
      </c>
      <c r="AX2476" s="188">
        <v>0</v>
      </c>
      <c r="AY2476" s="187">
        <v>0</v>
      </c>
      <c r="AZ2476" s="188">
        <v>0</v>
      </c>
      <c r="BA2476" s="187">
        <v>0</v>
      </c>
      <c r="BB2476" s="188">
        <v>0</v>
      </c>
      <c r="BC2476" s="187">
        <v>0</v>
      </c>
      <c r="BD2476" s="75"/>
      <c r="BE2476" s="75"/>
      <c r="BF2476" s="55"/>
      <c r="BH2476" s="74"/>
      <c r="BI2476" s="194"/>
      <c r="BJ2476" s="74"/>
    </row>
    <row r="2477" spans="1:62" s="77" customFormat="1" ht="11.25" customHeight="1" x14ac:dyDescent="0.3">
      <c r="A2477" s="184" t="s">
        <v>2999</v>
      </c>
      <c r="B2477" s="185">
        <v>0</v>
      </c>
      <c r="C2477" s="916">
        <v>67445</v>
      </c>
      <c r="D2477" s="284">
        <v>1E-4</v>
      </c>
      <c r="E2477" s="91">
        <v>0</v>
      </c>
      <c r="F2477" s="188">
        <v>0</v>
      </c>
      <c r="G2477" s="186">
        <v>0</v>
      </c>
      <c r="H2477" s="186">
        <v>0</v>
      </c>
      <c r="I2477" s="187">
        <v>0</v>
      </c>
      <c r="J2477" s="188">
        <v>0</v>
      </c>
      <c r="K2477" s="186">
        <v>0</v>
      </c>
      <c r="L2477" s="186">
        <v>0</v>
      </c>
      <c r="M2477" s="187">
        <v>0</v>
      </c>
      <c r="N2477" s="189">
        <v>0</v>
      </c>
      <c r="O2477" s="189">
        <v>0</v>
      </c>
      <c r="P2477" s="186">
        <v>0</v>
      </c>
      <c r="Q2477" s="189">
        <v>0</v>
      </c>
      <c r="R2477" s="453">
        <v>0</v>
      </c>
      <c r="S2477" s="453">
        <v>1E-4</v>
      </c>
      <c r="T2477" s="188">
        <v>0</v>
      </c>
      <c r="U2477" s="187">
        <v>0</v>
      </c>
      <c r="V2477" s="189">
        <v>0</v>
      </c>
      <c r="W2477" s="189">
        <v>0</v>
      </c>
      <c r="X2477" s="189">
        <v>0</v>
      </c>
      <c r="Y2477" s="188">
        <v>0</v>
      </c>
      <c r="Z2477" s="186">
        <v>0</v>
      </c>
      <c r="AA2477" s="186">
        <v>0</v>
      </c>
      <c r="AB2477" s="186">
        <v>0</v>
      </c>
      <c r="AC2477" s="187">
        <v>0</v>
      </c>
      <c r="AD2477" s="189">
        <v>0</v>
      </c>
      <c r="AE2477" s="189">
        <v>0</v>
      </c>
      <c r="AF2477" s="189">
        <v>0</v>
      </c>
      <c r="AG2477" s="189">
        <v>0</v>
      </c>
      <c r="AH2477" s="191">
        <v>0</v>
      </c>
      <c r="AI2477" s="476">
        <v>0</v>
      </c>
      <c r="AJ2477" s="192">
        <v>0</v>
      </c>
      <c r="AK2477" s="192">
        <v>67418</v>
      </c>
      <c r="AL2477" s="90"/>
      <c r="AM2477" s="75">
        <v>67445</v>
      </c>
      <c r="AN2477" s="73"/>
      <c r="AO2477" s="188">
        <v>0</v>
      </c>
      <c r="AP2477" s="188">
        <v>0</v>
      </c>
      <c r="AQ2477" s="187">
        <v>0</v>
      </c>
      <c r="AR2477" s="188">
        <v>0</v>
      </c>
      <c r="AS2477" s="187">
        <v>0</v>
      </c>
      <c r="AT2477" s="188">
        <v>0</v>
      </c>
      <c r="AU2477" s="187">
        <v>0</v>
      </c>
      <c r="AV2477" s="188">
        <v>0</v>
      </c>
      <c r="AW2477" s="187">
        <v>0</v>
      </c>
      <c r="AX2477" s="188">
        <v>0</v>
      </c>
      <c r="AY2477" s="187">
        <v>0</v>
      </c>
      <c r="AZ2477" s="188">
        <v>0</v>
      </c>
      <c r="BA2477" s="187">
        <v>0</v>
      </c>
      <c r="BB2477" s="188">
        <v>0</v>
      </c>
      <c r="BC2477" s="187">
        <v>0</v>
      </c>
      <c r="BD2477" s="75"/>
      <c r="BE2477" s="75"/>
      <c r="BF2477" s="55"/>
      <c r="BH2477" s="74"/>
      <c r="BI2477" s="194"/>
      <c r="BJ2477" s="74"/>
    </row>
    <row r="2478" spans="1:62" s="77" customFormat="1" ht="11.25" customHeight="1" x14ac:dyDescent="0.3">
      <c r="A2478" s="184" t="s">
        <v>3000</v>
      </c>
      <c r="B2478" s="185">
        <v>0</v>
      </c>
      <c r="C2478" s="916">
        <v>67250</v>
      </c>
      <c r="D2478" s="284">
        <v>1E-4</v>
      </c>
      <c r="E2478" s="91">
        <v>0</v>
      </c>
      <c r="F2478" s="188">
        <v>0</v>
      </c>
      <c r="G2478" s="186">
        <v>0</v>
      </c>
      <c r="H2478" s="186">
        <v>0</v>
      </c>
      <c r="I2478" s="187">
        <v>0</v>
      </c>
      <c r="J2478" s="188">
        <v>0</v>
      </c>
      <c r="K2478" s="186">
        <v>0</v>
      </c>
      <c r="L2478" s="186">
        <v>0</v>
      </c>
      <c r="M2478" s="187">
        <v>0</v>
      </c>
      <c r="N2478" s="189">
        <v>0</v>
      </c>
      <c r="O2478" s="189">
        <v>0</v>
      </c>
      <c r="P2478" s="186">
        <v>0</v>
      </c>
      <c r="Q2478" s="189">
        <v>0</v>
      </c>
      <c r="R2478" s="453">
        <v>0</v>
      </c>
      <c r="S2478" s="453">
        <v>1E-4</v>
      </c>
      <c r="T2478" s="188">
        <v>0</v>
      </c>
      <c r="U2478" s="187">
        <v>0</v>
      </c>
      <c r="V2478" s="189">
        <v>0</v>
      </c>
      <c r="W2478" s="189">
        <v>0</v>
      </c>
      <c r="X2478" s="189">
        <v>0</v>
      </c>
      <c r="Y2478" s="188">
        <v>0</v>
      </c>
      <c r="Z2478" s="186">
        <v>0</v>
      </c>
      <c r="AA2478" s="186">
        <v>0</v>
      </c>
      <c r="AB2478" s="186">
        <v>0</v>
      </c>
      <c r="AC2478" s="187">
        <v>0</v>
      </c>
      <c r="AD2478" s="189">
        <v>0</v>
      </c>
      <c r="AE2478" s="189">
        <v>0</v>
      </c>
      <c r="AF2478" s="189">
        <v>0</v>
      </c>
      <c r="AG2478" s="189">
        <v>0</v>
      </c>
      <c r="AH2478" s="191">
        <v>0</v>
      </c>
      <c r="AI2478" s="476">
        <v>0</v>
      </c>
      <c r="AJ2478" s="192">
        <v>7506425604036</v>
      </c>
      <c r="AK2478" s="192" t="s">
        <v>262</v>
      </c>
      <c r="AL2478" s="90"/>
      <c r="AM2478" s="75">
        <v>67250</v>
      </c>
      <c r="AN2478" s="73"/>
      <c r="AO2478" s="188">
        <v>0</v>
      </c>
      <c r="AP2478" s="188">
        <v>0</v>
      </c>
      <c r="AQ2478" s="187">
        <v>0</v>
      </c>
      <c r="AR2478" s="188">
        <v>0</v>
      </c>
      <c r="AS2478" s="187">
        <v>0</v>
      </c>
      <c r="AT2478" s="188">
        <v>0</v>
      </c>
      <c r="AU2478" s="187">
        <v>0</v>
      </c>
      <c r="AV2478" s="188">
        <v>0</v>
      </c>
      <c r="AW2478" s="187">
        <v>0</v>
      </c>
      <c r="AX2478" s="188">
        <v>0</v>
      </c>
      <c r="AY2478" s="187">
        <v>0</v>
      </c>
      <c r="AZ2478" s="188">
        <v>0</v>
      </c>
      <c r="BA2478" s="187">
        <v>0</v>
      </c>
      <c r="BB2478" s="188">
        <v>0</v>
      </c>
      <c r="BC2478" s="187">
        <v>0</v>
      </c>
      <c r="BD2478" s="75"/>
      <c r="BE2478" s="75"/>
      <c r="BF2478" s="55"/>
      <c r="BH2478" s="74"/>
      <c r="BI2478" s="194"/>
      <c r="BJ2478" s="74"/>
    </row>
    <row r="2479" spans="1:62" s="77" customFormat="1" ht="11.25" customHeight="1" x14ac:dyDescent="0.3">
      <c r="A2479" s="184" t="s">
        <v>3000</v>
      </c>
      <c r="B2479" s="185">
        <v>0</v>
      </c>
      <c r="C2479" s="916">
        <v>67295</v>
      </c>
      <c r="D2479" s="284">
        <v>1E-4</v>
      </c>
      <c r="E2479" s="91">
        <v>0</v>
      </c>
      <c r="F2479" s="188">
        <v>0</v>
      </c>
      <c r="G2479" s="186">
        <v>0</v>
      </c>
      <c r="H2479" s="186"/>
      <c r="I2479" s="187">
        <v>0</v>
      </c>
      <c r="J2479" s="188">
        <v>0</v>
      </c>
      <c r="K2479" s="186">
        <v>0</v>
      </c>
      <c r="L2479" s="186">
        <v>0</v>
      </c>
      <c r="M2479" s="187">
        <v>0</v>
      </c>
      <c r="N2479" s="189">
        <v>0</v>
      </c>
      <c r="O2479" s="189">
        <v>0</v>
      </c>
      <c r="P2479" s="186">
        <v>0</v>
      </c>
      <c r="Q2479" s="189">
        <v>0</v>
      </c>
      <c r="R2479" s="453">
        <v>0</v>
      </c>
      <c r="S2479" s="453">
        <v>1E-4</v>
      </c>
      <c r="T2479" s="188">
        <v>0</v>
      </c>
      <c r="U2479" s="187">
        <v>0</v>
      </c>
      <c r="V2479" s="189">
        <v>0</v>
      </c>
      <c r="W2479" s="189">
        <v>0</v>
      </c>
      <c r="X2479" s="189">
        <v>0</v>
      </c>
      <c r="Y2479" s="188">
        <v>0</v>
      </c>
      <c r="Z2479" s="186">
        <v>0</v>
      </c>
      <c r="AA2479" s="186">
        <v>0</v>
      </c>
      <c r="AB2479" s="186">
        <v>0</v>
      </c>
      <c r="AC2479" s="187">
        <v>0</v>
      </c>
      <c r="AD2479" s="189">
        <v>0</v>
      </c>
      <c r="AE2479" s="189">
        <v>0</v>
      </c>
      <c r="AF2479" s="189">
        <v>0</v>
      </c>
      <c r="AG2479" s="189">
        <v>0</v>
      </c>
      <c r="AH2479" s="191">
        <v>0</v>
      </c>
      <c r="AI2479" s="476">
        <v>0</v>
      </c>
      <c r="AJ2479" s="192">
        <v>7506425604036</v>
      </c>
      <c r="AK2479" s="192">
        <v>67250</v>
      </c>
      <c r="AL2479" s="90"/>
      <c r="AM2479" s="75">
        <v>67295</v>
      </c>
      <c r="AN2479" s="73"/>
      <c r="AO2479" s="188">
        <v>0</v>
      </c>
      <c r="AP2479" s="188">
        <v>0</v>
      </c>
      <c r="AQ2479" s="187">
        <v>0</v>
      </c>
      <c r="AR2479" s="188">
        <v>0</v>
      </c>
      <c r="AS2479" s="187">
        <v>0</v>
      </c>
      <c r="AT2479" s="188">
        <v>0</v>
      </c>
      <c r="AU2479" s="187">
        <v>0</v>
      </c>
      <c r="AV2479" s="188">
        <v>0</v>
      </c>
      <c r="AW2479" s="187">
        <v>0</v>
      </c>
      <c r="AX2479" s="188">
        <v>0</v>
      </c>
      <c r="AY2479" s="187">
        <v>0</v>
      </c>
      <c r="AZ2479" s="188">
        <v>0</v>
      </c>
      <c r="BA2479" s="187">
        <v>0</v>
      </c>
      <c r="BB2479" s="188">
        <v>0</v>
      </c>
      <c r="BC2479" s="187">
        <v>0</v>
      </c>
      <c r="BD2479" s="75"/>
      <c r="BE2479" s="75"/>
      <c r="BF2479" s="55"/>
      <c r="BH2479" s="74"/>
      <c r="BI2479" s="194"/>
      <c r="BJ2479" s="74"/>
    </row>
    <row r="2480" spans="1:62" s="77" customFormat="1" ht="11.25" customHeight="1" x14ac:dyDescent="0.3">
      <c r="A2480" s="184" t="s">
        <v>3001</v>
      </c>
      <c r="B2480" s="185">
        <v>0</v>
      </c>
      <c r="C2480" s="916">
        <v>67185</v>
      </c>
      <c r="D2480" s="284">
        <v>1E-4</v>
      </c>
      <c r="E2480" s="91">
        <v>0</v>
      </c>
      <c r="F2480" s="188">
        <v>0</v>
      </c>
      <c r="G2480" s="186">
        <v>0</v>
      </c>
      <c r="H2480" s="186"/>
      <c r="I2480" s="187">
        <v>0</v>
      </c>
      <c r="J2480" s="188">
        <v>0</v>
      </c>
      <c r="K2480" s="186">
        <v>0</v>
      </c>
      <c r="L2480" s="186">
        <v>0</v>
      </c>
      <c r="M2480" s="187">
        <v>0</v>
      </c>
      <c r="N2480" s="189">
        <v>0</v>
      </c>
      <c r="O2480" s="189">
        <v>0</v>
      </c>
      <c r="P2480" s="186">
        <v>0</v>
      </c>
      <c r="Q2480" s="189">
        <v>0</v>
      </c>
      <c r="R2480" s="453">
        <v>0</v>
      </c>
      <c r="S2480" s="453">
        <v>1E-4</v>
      </c>
      <c r="T2480" s="188">
        <v>0</v>
      </c>
      <c r="U2480" s="187">
        <v>0</v>
      </c>
      <c r="V2480" s="189">
        <v>0</v>
      </c>
      <c r="W2480" s="189">
        <v>0</v>
      </c>
      <c r="X2480" s="189">
        <v>0</v>
      </c>
      <c r="Y2480" s="188">
        <v>0</v>
      </c>
      <c r="Z2480" s="186">
        <v>0</v>
      </c>
      <c r="AA2480" s="186">
        <v>0</v>
      </c>
      <c r="AB2480" s="186">
        <v>0</v>
      </c>
      <c r="AC2480" s="187">
        <v>0</v>
      </c>
      <c r="AD2480" s="189">
        <v>0</v>
      </c>
      <c r="AE2480" s="189">
        <v>0</v>
      </c>
      <c r="AF2480" s="189">
        <v>0</v>
      </c>
      <c r="AG2480" s="189">
        <v>0</v>
      </c>
      <c r="AH2480" s="191">
        <v>0</v>
      </c>
      <c r="AI2480" s="476">
        <v>0</v>
      </c>
      <c r="AJ2480" s="192">
        <v>7506425604036</v>
      </c>
      <c r="AK2480" s="192">
        <v>67250</v>
      </c>
      <c r="AL2480" s="90"/>
      <c r="AM2480" s="75">
        <v>67185</v>
      </c>
      <c r="AN2480" s="73"/>
      <c r="AO2480" s="188">
        <v>0</v>
      </c>
      <c r="AP2480" s="188">
        <v>0</v>
      </c>
      <c r="AQ2480" s="187">
        <v>0</v>
      </c>
      <c r="AR2480" s="188">
        <v>0</v>
      </c>
      <c r="AS2480" s="187">
        <v>0</v>
      </c>
      <c r="AT2480" s="188">
        <v>0</v>
      </c>
      <c r="AU2480" s="187">
        <v>0</v>
      </c>
      <c r="AV2480" s="188">
        <v>0</v>
      </c>
      <c r="AW2480" s="187">
        <v>0</v>
      </c>
      <c r="AX2480" s="188">
        <v>0</v>
      </c>
      <c r="AY2480" s="187">
        <v>0</v>
      </c>
      <c r="AZ2480" s="188">
        <v>0</v>
      </c>
      <c r="BA2480" s="187">
        <v>0</v>
      </c>
      <c r="BB2480" s="188">
        <v>0</v>
      </c>
      <c r="BC2480" s="187">
        <v>0</v>
      </c>
      <c r="BD2480" s="75"/>
      <c r="BE2480" s="75"/>
      <c r="BF2480" s="55"/>
      <c r="BH2480" s="74"/>
      <c r="BI2480" s="194"/>
      <c r="BJ2480" s="74"/>
    </row>
    <row r="2481" spans="1:62" s="77" customFormat="1" ht="11.25" customHeight="1" x14ac:dyDescent="0.3">
      <c r="A2481" s="184" t="s">
        <v>3002</v>
      </c>
      <c r="B2481" s="185">
        <v>0</v>
      </c>
      <c r="C2481" s="916">
        <v>67292</v>
      </c>
      <c r="D2481" s="284">
        <v>1E-4</v>
      </c>
      <c r="E2481" s="91">
        <v>0</v>
      </c>
      <c r="F2481" s="188">
        <v>0</v>
      </c>
      <c r="G2481" s="186">
        <v>0</v>
      </c>
      <c r="H2481" s="186">
        <v>0</v>
      </c>
      <c r="I2481" s="187">
        <v>0</v>
      </c>
      <c r="J2481" s="188">
        <v>0</v>
      </c>
      <c r="K2481" s="186">
        <v>0</v>
      </c>
      <c r="L2481" s="186">
        <v>0</v>
      </c>
      <c r="M2481" s="187">
        <v>0</v>
      </c>
      <c r="N2481" s="189">
        <v>0</v>
      </c>
      <c r="O2481" s="189">
        <v>0</v>
      </c>
      <c r="P2481" s="186">
        <v>0</v>
      </c>
      <c r="Q2481" s="189">
        <v>0</v>
      </c>
      <c r="R2481" s="453">
        <v>0</v>
      </c>
      <c r="S2481" s="453">
        <v>1E-4</v>
      </c>
      <c r="T2481" s="188">
        <v>0</v>
      </c>
      <c r="U2481" s="187">
        <v>0</v>
      </c>
      <c r="V2481" s="189">
        <v>0</v>
      </c>
      <c r="W2481" s="189">
        <v>0</v>
      </c>
      <c r="X2481" s="189">
        <v>0</v>
      </c>
      <c r="Y2481" s="188">
        <v>0</v>
      </c>
      <c r="Z2481" s="186">
        <v>0</v>
      </c>
      <c r="AA2481" s="186">
        <v>0</v>
      </c>
      <c r="AB2481" s="186">
        <v>0</v>
      </c>
      <c r="AC2481" s="187">
        <v>0</v>
      </c>
      <c r="AD2481" s="189">
        <v>0</v>
      </c>
      <c r="AE2481" s="189">
        <v>0</v>
      </c>
      <c r="AF2481" s="189">
        <v>0</v>
      </c>
      <c r="AG2481" s="189"/>
      <c r="AH2481" s="191">
        <v>0</v>
      </c>
      <c r="AI2481" s="476">
        <v>0</v>
      </c>
      <c r="AJ2481" s="192">
        <v>7501943419469</v>
      </c>
      <c r="AK2481" s="192">
        <v>67204</v>
      </c>
      <c r="AL2481" s="90"/>
      <c r="AM2481" s="75">
        <v>67292</v>
      </c>
      <c r="AN2481" s="73"/>
      <c r="AO2481" s="188">
        <v>0</v>
      </c>
      <c r="AP2481" s="188">
        <v>0</v>
      </c>
      <c r="AQ2481" s="187">
        <v>0</v>
      </c>
      <c r="AR2481" s="188">
        <v>0</v>
      </c>
      <c r="AS2481" s="187">
        <v>0</v>
      </c>
      <c r="AT2481" s="188">
        <v>0</v>
      </c>
      <c r="AU2481" s="187">
        <v>0</v>
      </c>
      <c r="AV2481" s="188">
        <v>0</v>
      </c>
      <c r="AW2481" s="187">
        <v>0</v>
      </c>
      <c r="AX2481" s="188">
        <v>0</v>
      </c>
      <c r="AY2481" s="187">
        <v>0</v>
      </c>
      <c r="AZ2481" s="188">
        <v>0</v>
      </c>
      <c r="BA2481" s="187">
        <v>0</v>
      </c>
      <c r="BB2481" s="188">
        <v>0</v>
      </c>
      <c r="BC2481" s="187">
        <v>0</v>
      </c>
      <c r="BD2481" s="75"/>
      <c r="BE2481" s="75"/>
      <c r="BF2481" s="55"/>
      <c r="BH2481" s="74"/>
      <c r="BI2481" s="194"/>
      <c r="BJ2481" s="74"/>
    </row>
    <row r="2482" spans="1:62" s="77" customFormat="1" ht="11.25" customHeight="1" x14ac:dyDescent="0.3">
      <c r="A2482" s="184" t="s">
        <v>2853</v>
      </c>
      <c r="B2482" s="185">
        <v>0</v>
      </c>
      <c r="C2482" s="916">
        <v>67255</v>
      </c>
      <c r="D2482" s="284">
        <v>1E-4</v>
      </c>
      <c r="E2482" s="91">
        <v>0</v>
      </c>
      <c r="F2482" s="188">
        <v>0</v>
      </c>
      <c r="G2482" s="186">
        <v>0</v>
      </c>
      <c r="H2482" s="186">
        <v>0</v>
      </c>
      <c r="I2482" s="187">
        <v>0</v>
      </c>
      <c r="J2482" s="188">
        <v>0</v>
      </c>
      <c r="K2482" s="186">
        <v>0</v>
      </c>
      <c r="L2482" s="186">
        <v>0</v>
      </c>
      <c r="M2482" s="187">
        <v>0</v>
      </c>
      <c r="N2482" s="189">
        <v>0</v>
      </c>
      <c r="O2482" s="189">
        <v>0</v>
      </c>
      <c r="P2482" s="186">
        <v>0</v>
      </c>
      <c r="Q2482" s="189">
        <v>0</v>
      </c>
      <c r="R2482" s="453">
        <v>0</v>
      </c>
      <c r="S2482" s="453">
        <v>1E-4</v>
      </c>
      <c r="T2482" s="188">
        <v>0</v>
      </c>
      <c r="U2482" s="187">
        <v>0</v>
      </c>
      <c r="V2482" s="189">
        <v>0</v>
      </c>
      <c r="W2482" s="189">
        <v>0</v>
      </c>
      <c r="X2482" s="189">
        <v>0</v>
      </c>
      <c r="Y2482" s="188">
        <v>0</v>
      </c>
      <c r="Z2482" s="186">
        <v>0</v>
      </c>
      <c r="AA2482" s="186">
        <v>0</v>
      </c>
      <c r="AB2482" s="186">
        <v>0</v>
      </c>
      <c r="AC2482" s="187">
        <v>0</v>
      </c>
      <c r="AD2482" s="189">
        <v>0</v>
      </c>
      <c r="AE2482" s="189">
        <v>0</v>
      </c>
      <c r="AF2482" s="189">
        <v>0</v>
      </c>
      <c r="AG2482" s="189">
        <v>0</v>
      </c>
      <c r="AH2482" s="191">
        <v>0</v>
      </c>
      <c r="AI2482" s="476">
        <v>0</v>
      </c>
      <c r="AJ2482" s="192">
        <v>7501943418813</v>
      </c>
      <c r="AK2482" s="192">
        <v>67008</v>
      </c>
      <c r="AL2482" s="90"/>
      <c r="AM2482" s="75">
        <v>67255</v>
      </c>
      <c r="AN2482" s="73"/>
      <c r="AO2482" s="188">
        <v>0</v>
      </c>
      <c r="AP2482" s="188">
        <v>0</v>
      </c>
      <c r="AQ2482" s="187">
        <v>0</v>
      </c>
      <c r="AR2482" s="188">
        <v>0</v>
      </c>
      <c r="AS2482" s="187">
        <v>0</v>
      </c>
      <c r="AT2482" s="188">
        <v>0</v>
      </c>
      <c r="AU2482" s="187">
        <v>0</v>
      </c>
      <c r="AV2482" s="188">
        <v>0</v>
      </c>
      <c r="AW2482" s="187">
        <v>0</v>
      </c>
      <c r="AX2482" s="188">
        <v>0</v>
      </c>
      <c r="AY2482" s="187">
        <v>0</v>
      </c>
      <c r="AZ2482" s="188">
        <v>0</v>
      </c>
      <c r="BA2482" s="187">
        <v>0</v>
      </c>
      <c r="BB2482" s="188">
        <v>0</v>
      </c>
      <c r="BC2482" s="187">
        <v>0</v>
      </c>
      <c r="BD2482" s="75"/>
      <c r="BE2482" s="75"/>
      <c r="BF2482" s="55"/>
      <c r="BH2482" s="74"/>
      <c r="BI2482" s="194"/>
      <c r="BJ2482" s="74"/>
    </row>
    <row r="2483" spans="1:62" s="77" customFormat="1" ht="11.25" customHeight="1" x14ac:dyDescent="0.3">
      <c r="A2483" s="184" t="s">
        <v>3003</v>
      </c>
      <c r="B2483" s="185">
        <v>0</v>
      </c>
      <c r="C2483" s="916">
        <v>67286</v>
      </c>
      <c r="D2483" s="284">
        <v>1E-4</v>
      </c>
      <c r="E2483" s="91">
        <v>0</v>
      </c>
      <c r="F2483" s="188">
        <v>0</v>
      </c>
      <c r="G2483" s="186">
        <v>0</v>
      </c>
      <c r="H2483" s="186">
        <v>0</v>
      </c>
      <c r="I2483" s="187">
        <v>0</v>
      </c>
      <c r="J2483" s="188">
        <v>0</v>
      </c>
      <c r="K2483" s="186">
        <v>0</v>
      </c>
      <c r="L2483" s="186">
        <v>0</v>
      </c>
      <c r="M2483" s="187">
        <v>0</v>
      </c>
      <c r="N2483" s="189">
        <v>0</v>
      </c>
      <c r="O2483" s="189">
        <v>0</v>
      </c>
      <c r="P2483" s="186">
        <v>0</v>
      </c>
      <c r="Q2483" s="189">
        <v>0</v>
      </c>
      <c r="R2483" s="453">
        <v>0</v>
      </c>
      <c r="S2483" s="453">
        <v>1E-4</v>
      </c>
      <c r="T2483" s="188">
        <v>0</v>
      </c>
      <c r="U2483" s="187">
        <v>0</v>
      </c>
      <c r="V2483" s="189">
        <v>0</v>
      </c>
      <c r="W2483" s="189">
        <v>0</v>
      </c>
      <c r="X2483" s="189">
        <v>0</v>
      </c>
      <c r="Y2483" s="188">
        <v>0</v>
      </c>
      <c r="Z2483" s="186">
        <v>0</v>
      </c>
      <c r="AA2483" s="186">
        <v>0</v>
      </c>
      <c r="AB2483" s="186">
        <v>0</v>
      </c>
      <c r="AC2483" s="187">
        <v>0</v>
      </c>
      <c r="AD2483" s="189">
        <v>0</v>
      </c>
      <c r="AE2483" s="189">
        <v>0</v>
      </c>
      <c r="AF2483" s="189">
        <v>0</v>
      </c>
      <c r="AG2483" s="189">
        <v>0</v>
      </c>
      <c r="AH2483" s="191">
        <v>0</v>
      </c>
      <c r="AI2483" s="476">
        <v>0</v>
      </c>
      <c r="AJ2483" s="192">
        <v>7501943419544</v>
      </c>
      <c r="AK2483" s="192">
        <v>67268</v>
      </c>
      <c r="AL2483" s="90"/>
      <c r="AM2483" s="75">
        <v>67286</v>
      </c>
      <c r="AN2483" s="73"/>
      <c r="AO2483" s="188">
        <v>0</v>
      </c>
      <c r="AP2483" s="188">
        <v>0</v>
      </c>
      <c r="AQ2483" s="187">
        <v>0</v>
      </c>
      <c r="AR2483" s="188">
        <v>0</v>
      </c>
      <c r="AS2483" s="187">
        <v>0</v>
      </c>
      <c r="AT2483" s="188">
        <v>0</v>
      </c>
      <c r="AU2483" s="187">
        <v>0</v>
      </c>
      <c r="AV2483" s="188">
        <v>0</v>
      </c>
      <c r="AW2483" s="187">
        <v>0</v>
      </c>
      <c r="AX2483" s="188">
        <v>0</v>
      </c>
      <c r="AY2483" s="187">
        <v>0</v>
      </c>
      <c r="AZ2483" s="188">
        <v>0</v>
      </c>
      <c r="BA2483" s="187">
        <v>0</v>
      </c>
      <c r="BB2483" s="188">
        <v>0</v>
      </c>
      <c r="BC2483" s="187">
        <v>0</v>
      </c>
      <c r="BD2483" s="75"/>
      <c r="BE2483" s="75"/>
      <c r="BF2483" s="55"/>
      <c r="BH2483" s="74"/>
      <c r="BI2483" s="194"/>
      <c r="BJ2483" s="74"/>
    </row>
    <row r="2484" spans="1:62" s="77" customFormat="1" ht="11.25" customHeight="1" x14ac:dyDescent="0.3">
      <c r="A2484" s="184" t="s">
        <v>3004</v>
      </c>
      <c r="B2484" s="185">
        <v>0</v>
      </c>
      <c r="C2484" s="916">
        <v>67289</v>
      </c>
      <c r="D2484" s="284">
        <v>1E-4</v>
      </c>
      <c r="E2484" s="91">
        <v>0</v>
      </c>
      <c r="F2484" s="188">
        <v>0</v>
      </c>
      <c r="G2484" s="186">
        <v>0</v>
      </c>
      <c r="H2484" s="186">
        <v>0</v>
      </c>
      <c r="I2484" s="187">
        <v>0</v>
      </c>
      <c r="J2484" s="188">
        <v>0</v>
      </c>
      <c r="K2484" s="186">
        <v>0</v>
      </c>
      <c r="L2484" s="186">
        <v>0</v>
      </c>
      <c r="M2484" s="187">
        <v>0</v>
      </c>
      <c r="N2484" s="189">
        <v>0</v>
      </c>
      <c r="O2484" s="189">
        <v>0</v>
      </c>
      <c r="P2484" s="186">
        <v>0</v>
      </c>
      <c r="Q2484" s="189">
        <v>0</v>
      </c>
      <c r="R2484" s="453">
        <v>0</v>
      </c>
      <c r="S2484" s="453">
        <v>1E-4</v>
      </c>
      <c r="T2484" s="188">
        <v>0</v>
      </c>
      <c r="U2484" s="187">
        <v>0</v>
      </c>
      <c r="V2484" s="189">
        <v>0</v>
      </c>
      <c r="W2484" s="189">
        <v>0</v>
      </c>
      <c r="X2484" s="189">
        <v>0</v>
      </c>
      <c r="Y2484" s="188">
        <v>0</v>
      </c>
      <c r="Z2484" s="186">
        <v>0</v>
      </c>
      <c r="AA2484" s="186">
        <v>0</v>
      </c>
      <c r="AB2484" s="186">
        <v>0</v>
      </c>
      <c r="AC2484" s="186">
        <v>0</v>
      </c>
      <c r="AD2484" s="189">
        <v>0</v>
      </c>
      <c r="AE2484" s="189">
        <v>0</v>
      </c>
      <c r="AF2484" s="187">
        <v>0</v>
      </c>
      <c r="AG2484" s="189">
        <v>0</v>
      </c>
      <c r="AH2484" s="191">
        <v>0</v>
      </c>
      <c r="AI2484" s="476">
        <v>0</v>
      </c>
      <c r="AJ2484" s="192">
        <v>7501943419674</v>
      </c>
      <c r="AK2484" s="192">
        <v>67269</v>
      </c>
      <c r="AL2484" s="90"/>
      <c r="AM2484" s="75">
        <v>67289</v>
      </c>
      <c r="AN2484" s="73"/>
      <c r="AO2484" s="188">
        <v>0</v>
      </c>
      <c r="AP2484" s="188">
        <v>0</v>
      </c>
      <c r="AQ2484" s="187">
        <v>0</v>
      </c>
      <c r="AR2484" s="188">
        <v>0</v>
      </c>
      <c r="AS2484" s="187">
        <v>0</v>
      </c>
      <c r="AT2484" s="188">
        <v>0</v>
      </c>
      <c r="AU2484" s="187">
        <v>0</v>
      </c>
      <c r="AV2484" s="188">
        <v>0</v>
      </c>
      <c r="AW2484" s="187">
        <v>0</v>
      </c>
      <c r="AX2484" s="188">
        <v>0</v>
      </c>
      <c r="AY2484" s="187">
        <v>0</v>
      </c>
      <c r="AZ2484" s="188">
        <v>0</v>
      </c>
      <c r="BA2484" s="187">
        <v>0</v>
      </c>
      <c r="BB2484" s="188">
        <v>0</v>
      </c>
      <c r="BC2484" s="187">
        <v>0</v>
      </c>
      <c r="BD2484" s="75"/>
      <c r="BE2484" s="75"/>
      <c r="BF2484" s="55"/>
      <c r="BH2484" s="74"/>
      <c r="BI2484" s="194"/>
      <c r="BJ2484" s="74"/>
    </row>
    <row r="2485" spans="1:62" s="77" customFormat="1" ht="11.25" customHeight="1" x14ac:dyDescent="0.3">
      <c r="A2485" s="184" t="s">
        <v>3005</v>
      </c>
      <c r="B2485" s="185">
        <v>0</v>
      </c>
      <c r="C2485" s="916">
        <v>67400</v>
      </c>
      <c r="D2485" s="284">
        <v>1E-4</v>
      </c>
      <c r="E2485" s="91">
        <v>0</v>
      </c>
      <c r="F2485" s="188">
        <v>0</v>
      </c>
      <c r="G2485" s="186">
        <v>0</v>
      </c>
      <c r="H2485" s="186">
        <v>0</v>
      </c>
      <c r="I2485" s="187">
        <v>0</v>
      </c>
      <c r="J2485" s="188">
        <v>0</v>
      </c>
      <c r="K2485" s="186">
        <v>0</v>
      </c>
      <c r="L2485" s="186">
        <v>0</v>
      </c>
      <c r="M2485" s="187">
        <v>0</v>
      </c>
      <c r="N2485" s="189">
        <v>0</v>
      </c>
      <c r="O2485" s="189">
        <v>0</v>
      </c>
      <c r="P2485" s="186">
        <v>0</v>
      </c>
      <c r="Q2485" s="189">
        <v>0</v>
      </c>
      <c r="R2485" s="453">
        <v>0</v>
      </c>
      <c r="S2485" s="453">
        <v>1E-4</v>
      </c>
      <c r="T2485" s="188">
        <v>0</v>
      </c>
      <c r="U2485" s="187">
        <v>0</v>
      </c>
      <c r="V2485" s="189">
        <v>0</v>
      </c>
      <c r="W2485" s="189">
        <v>0</v>
      </c>
      <c r="X2485" s="189">
        <v>0</v>
      </c>
      <c r="Y2485" s="188">
        <v>0</v>
      </c>
      <c r="Z2485" s="186">
        <v>0</v>
      </c>
      <c r="AA2485" s="186">
        <v>0</v>
      </c>
      <c r="AB2485" s="186">
        <v>0</v>
      </c>
      <c r="AC2485" s="187">
        <v>0</v>
      </c>
      <c r="AD2485" s="189">
        <v>0</v>
      </c>
      <c r="AE2485" s="189">
        <v>0</v>
      </c>
      <c r="AF2485" s="189">
        <v>0</v>
      </c>
      <c r="AG2485" s="189">
        <v>0</v>
      </c>
      <c r="AH2485" s="191">
        <v>0</v>
      </c>
      <c r="AI2485" s="476">
        <v>0</v>
      </c>
      <c r="AJ2485" s="192">
        <v>7501943497573</v>
      </c>
      <c r="AK2485" s="192" t="s">
        <v>262</v>
      </c>
      <c r="AL2485" s="90"/>
      <c r="AM2485" s="75">
        <v>67400</v>
      </c>
      <c r="AN2485" s="73"/>
      <c r="AO2485" s="188">
        <v>0</v>
      </c>
      <c r="AP2485" s="188">
        <v>0</v>
      </c>
      <c r="AQ2485" s="187">
        <v>0</v>
      </c>
      <c r="AR2485" s="188">
        <v>0</v>
      </c>
      <c r="AS2485" s="187">
        <v>0</v>
      </c>
      <c r="AT2485" s="188">
        <v>0</v>
      </c>
      <c r="AU2485" s="187">
        <v>0</v>
      </c>
      <c r="AV2485" s="188">
        <v>0</v>
      </c>
      <c r="AW2485" s="187">
        <v>0</v>
      </c>
      <c r="AX2485" s="188">
        <v>0</v>
      </c>
      <c r="AY2485" s="187">
        <v>0</v>
      </c>
      <c r="AZ2485" s="188">
        <v>0</v>
      </c>
      <c r="BA2485" s="187">
        <v>0</v>
      </c>
      <c r="BB2485" s="188">
        <v>0</v>
      </c>
      <c r="BC2485" s="187">
        <v>0</v>
      </c>
      <c r="BD2485" s="75"/>
      <c r="BE2485" s="75"/>
      <c r="BF2485" s="55"/>
      <c r="BH2485" s="74"/>
      <c r="BI2485" s="194"/>
      <c r="BJ2485" s="74"/>
    </row>
    <row r="2486" spans="1:62" ht="11.25" customHeight="1" x14ac:dyDescent="0.3">
      <c r="A2486" s="184" t="s">
        <v>3006</v>
      </c>
      <c r="B2486" s="185">
        <v>0</v>
      </c>
      <c r="C2486" s="916">
        <v>93686</v>
      </c>
      <c r="D2486" s="284">
        <v>1E-4</v>
      </c>
      <c r="E2486" s="91">
        <v>0</v>
      </c>
      <c r="F2486" s="188">
        <v>0</v>
      </c>
      <c r="G2486" s="186">
        <v>0</v>
      </c>
      <c r="H2486" s="186">
        <v>0</v>
      </c>
      <c r="I2486" s="187">
        <v>0</v>
      </c>
      <c r="J2486" s="188">
        <v>0</v>
      </c>
      <c r="K2486" s="186">
        <v>0</v>
      </c>
      <c r="L2486" s="186">
        <v>0</v>
      </c>
      <c r="M2486" s="187">
        <v>0</v>
      </c>
      <c r="N2486" s="189">
        <v>0</v>
      </c>
      <c r="O2486" s="189">
        <v>0</v>
      </c>
      <c r="P2486" s="189">
        <v>0</v>
      </c>
      <c r="Q2486" s="189">
        <v>0</v>
      </c>
      <c r="R2486" s="349">
        <v>0</v>
      </c>
      <c r="S2486" s="351">
        <v>1E-4</v>
      </c>
      <c r="T2486" s="188">
        <v>0</v>
      </c>
      <c r="U2486" s="187">
        <v>0</v>
      </c>
      <c r="V2486" s="189">
        <v>0</v>
      </c>
      <c r="W2486" s="189">
        <v>0</v>
      </c>
      <c r="X2486" s="189">
        <v>0</v>
      </c>
      <c r="Y2486" s="186">
        <v>0</v>
      </c>
      <c r="Z2486" s="186">
        <v>0</v>
      </c>
      <c r="AA2486" s="186">
        <v>0</v>
      </c>
      <c r="AB2486" s="187">
        <v>0</v>
      </c>
      <c r="AC2486" s="189">
        <v>0</v>
      </c>
      <c r="AD2486" s="189">
        <v>0</v>
      </c>
      <c r="AE2486" s="189">
        <v>0</v>
      </c>
      <c r="AF2486" s="189">
        <v>0</v>
      </c>
      <c r="AG2486" s="189">
        <v>0</v>
      </c>
      <c r="AH2486" s="484">
        <v>0</v>
      </c>
      <c r="AI2486" s="476">
        <v>0</v>
      </c>
      <c r="AJ2486" s="192">
        <v>7501943475076</v>
      </c>
      <c r="AK2486" s="192" t="s">
        <v>262</v>
      </c>
      <c r="AM2486" s="75">
        <v>93686</v>
      </c>
      <c r="AO2486" s="348">
        <v>0</v>
      </c>
      <c r="AP2486" s="348">
        <v>0</v>
      </c>
      <c r="AQ2486" s="349">
        <v>0</v>
      </c>
      <c r="AR2486" s="348">
        <v>0</v>
      </c>
      <c r="AS2486" s="349">
        <v>0</v>
      </c>
      <c r="AT2486" s="348">
        <v>0</v>
      </c>
      <c r="AU2486" s="349">
        <v>0</v>
      </c>
      <c r="AV2486" s="348">
        <v>0</v>
      </c>
      <c r="AW2486" s="349">
        <v>0</v>
      </c>
      <c r="AX2486" s="348">
        <v>0</v>
      </c>
      <c r="AY2486" s="349">
        <v>0</v>
      </c>
      <c r="AZ2486" s="348">
        <v>0</v>
      </c>
      <c r="BA2486" s="349">
        <v>0</v>
      </c>
      <c r="BB2486" s="348">
        <v>0</v>
      </c>
      <c r="BC2486" s="349">
        <v>0</v>
      </c>
      <c r="BD2486" s="75"/>
      <c r="BE2486" s="75"/>
      <c r="BF2486" s="75"/>
      <c r="BH2486" s="74"/>
      <c r="BI2486" s="194"/>
      <c r="BJ2486" s="74"/>
    </row>
    <row r="2487" spans="1:62" ht="11.25" customHeight="1" x14ac:dyDescent="0.3">
      <c r="A2487" s="184" t="s">
        <v>3007</v>
      </c>
      <c r="B2487" s="185">
        <v>0</v>
      </c>
      <c r="C2487" s="916">
        <v>67123</v>
      </c>
      <c r="D2487" s="284">
        <v>5.8630000000000004</v>
      </c>
      <c r="E2487" s="91">
        <v>0</v>
      </c>
      <c r="F2487" s="188">
        <v>0</v>
      </c>
      <c r="G2487" s="186">
        <v>0</v>
      </c>
      <c r="H2487" s="186">
        <v>0</v>
      </c>
      <c r="I2487" s="187">
        <v>0</v>
      </c>
      <c r="J2487" s="188">
        <v>0</v>
      </c>
      <c r="K2487" s="186">
        <v>0</v>
      </c>
      <c r="L2487" s="186">
        <v>0</v>
      </c>
      <c r="M2487" s="187">
        <v>0</v>
      </c>
      <c r="N2487" s="189">
        <v>0</v>
      </c>
      <c r="O2487" s="189">
        <v>0</v>
      </c>
      <c r="P2487" s="189">
        <v>0</v>
      </c>
      <c r="Q2487" s="189">
        <v>0</v>
      </c>
      <c r="R2487" s="349">
        <v>0</v>
      </c>
      <c r="S2487" s="351">
        <v>5.8630000000000004</v>
      </c>
      <c r="T2487" s="188">
        <v>5.8630000000000004</v>
      </c>
      <c r="U2487" s="187">
        <v>0</v>
      </c>
      <c r="V2487" s="189">
        <v>0</v>
      </c>
      <c r="W2487" s="189">
        <v>0</v>
      </c>
      <c r="X2487" s="189">
        <v>5.8630000000000004</v>
      </c>
      <c r="Y2487" s="186">
        <v>0</v>
      </c>
      <c r="Z2487" s="186">
        <v>0</v>
      </c>
      <c r="AA2487" s="186">
        <v>0</v>
      </c>
      <c r="AB2487" s="187">
        <v>0</v>
      </c>
      <c r="AC2487" s="189">
        <v>0</v>
      </c>
      <c r="AD2487" s="189">
        <v>0</v>
      </c>
      <c r="AE2487" s="189">
        <v>0</v>
      </c>
      <c r="AF2487" s="189">
        <v>0</v>
      </c>
      <c r="AG2487" s="189">
        <v>0</v>
      </c>
      <c r="AH2487" s="484">
        <v>0</v>
      </c>
      <c r="AI2487" s="476">
        <v>0</v>
      </c>
      <c r="AJ2487" s="192">
        <v>7501943475076</v>
      </c>
      <c r="AK2487" s="192">
        <v>93686</v>
      </c>
      <c r="AM2487" s="75">
        <v>67123</v>
      </c>
      <c r="AO2487" s="348">
        <v>0</v>
      </c>
      <c r="AP2487" s="348">
        <v>0</v>
      </c>
      <c r="AQ2487" s="349">
        <v>0</v>
      </c>
      <c r="AR2487" s="348">
        <v>0</v>
      </c>
      <c r="AS2487" s="349">
        <v>0</v>
      </c>
      <c r="AT2487" s="348">
        <v>0</v>
      </c>
      <c r="AU2487" s="349">
        <v>0</v>
      </c>
      <c r="AV2487" s="348">
        <v>0</v>
      </c>
      <c r="AW2487" s="349">
        <v>0</v>
      </c>
      <c r="AX2487" s="348">
        <v>0</v>
      </c>
      <c r="AY2487" s="349">
        <v>0</v>
      </c>
      <c r="AZ2487" s="348">
        <v>0</v>
      </c>
      <c r="BA2487" s="349">
        <v>0</v>
      </c>
      <c r="BB2487" s="348">
        <v>0</v>
      </c>
      <c r="BC2487" s="349">
        <v>0</v>
      </c>
      <c r="BD2487" s="75"/>
      <c r="BE2487" s="75"/>
      <c r="BF2487" s="75"/>
      <c r="BH2487" s="74"/>
      <c r="BI2487" s="194"/>
      <c r="BJ2487" s="74"/>
    </row>
    <row r="2488" spans="1:62" ht="11.25" customHeight="1" x14ac:dyDescent="0.3">
      <c r="A2488" s="184" t="s">
        <v>3008</v>
      </c>
      <c r="B2488" s="185">
        <v>0</v>
      </c>
      <c r="C2488" s="916">
        <v>67293</v>
      </c>
      <c r="D2488" s="284">
        <v>1E-4</v>
      </c>
      <c r="E2488" s="91">
        <v>0</v>
      </c>
      <c r="F2488" s="188">
        <v>0</v>
      </c>
      <c r="G2488" s="186">
        <v>0</v>
      </c>
      <c r="H2488" s="186">
        <v>0</v>
      </c>
      <c r="I2488" s="187">
        <v>0</v>
      </c>
      <c r="J2488" s="188">
        <v>0</v>
      </c>
      <c r="K2488" s="186">
        <v>0</v>
      </c>
      <c r="L2488" s="186">
        <v>0</v>
      </c>
      <c r="M2488" s="187">
        <v>0</v>
      </c>
      <c r="N2488" s="189">
        <v>0</v>
      </c>
      <c r="O2488" s="189">
        <v>0</v>
      </c>
      <c r="P2488" s="189">
        <v>0</v>
      </c>
      <c r="Q2488" s="189">
        <v>0</v>
      </c>
      <c r="R2488" s="349">
        <v>0</v>
      </c>
      <c r="S2488" s="351">
        <v>1E-4</v>
      </c>
      <c r="T2488" s="188">
        <v>0</v>
      </c>
      <c r="U2488" s="187">
        <v>0</v>
      </c>
      <c r="V2488" s="189">
        <v>0</v>
      </c>
      <c r="W2488" s="189">
        <v>0</v>
      </c>
      <c r="X2488" s="189">
        <v>0</v>
      </c>
      <c r="Y2488" s="186">
        <v>0</v>
      </c>
      <c r="Z2488" s="186">
        <v>0</v>
      </c>
      <c r="AA2488" s="186">
        <v>0</v>
      </c>
      <c r="AB2488" s="187">
        <v>0</v>
      </c>
      <c r="AC2488" s="189">
        <v>0</v>
      </c>
      <c r="AD2488" s="189">
        <v>0</v>
      </c>
      <c r="AE2488" s="189">
        <v>0</v>
      </c>
      <c r="AF2488" s="189">
        <v>0</v>
      </c>
      <c r="AG2488" s="189"/>
      <c r="AH2488" s="484">
        <v>0</v>
      </c>
      <c r="AI2488" s="476">
        <v>0</v>
      </c>
      <c r="AJ2488" s="192">
        <v>7501943419483</v>
      </c>
      <c r="AK2488" s="192">
        <v>67205</v>
      </c>
      <c r="AM2488" s="75">
        <v>67293</v>
      </c>
      <c r="AO2488" s="348">
        <v>0</v>
      </c>
      <c r="AP2488" s="348">
        <v>0</v>
      </c>
      <c r="AQ2488" s="349">
        <v>0</v>
      </c>
      <c r="AR2488" s="348">
        <v>0</v>
      </c>
      <c r="AS2488" s="349">
        <v>0</v>
      </c>
      <c r="AT2488" s="348">
        <v>0</v>
      </c>
      <c r="AU2488" s="349">
        <v>0</v>
      </c>
      <c r="AV2488" s="348">
        <v>0</v>
      </c>
      <c r="AW2488" s="349">
        <v>0</v>
      </c>
      <c r="AX2488" s="348">
        <v>0</v>
      </c>
      <c r="AY2488" s="349">
        <v>0</v>
      </c>
      <c r="AZ2488" s="348">
        <v>0</v>
      </c>
      <c r="BA2488" s="349">
        <v>0</v>
      </c>
      <c r="BB2488" s="348">
        <v>0</v>
      </c>
      <c r="BC2488" s="349">
        <v>0</v>
      </c>
      <c r="BD2488" s="75"/>
      <c r="BE2488" s="75"/>
      <c r="BF2488" s="75"/>
      <c r="BH2488" s="74"/>
      <c r="BI2488" s="194"/>
      <c r="BJ2488" s="74"/>
    </row>
    <row r="2489" spans="1:62" ht="11.25" customHeight="1" x14ac:dyDescent="0.3">
      <c r="A2489" s="184" t="s">
        <v>3009</v>
      </c>
      <c r="B2489" s="185">
        <v>0</v>
      </c>
      <c r="C2489" s="917">
        <v>67291</v>
      </c>
      <c r="D2489" s="485">
        <v>1E-4</v>
      </c>
      <c r="E2489" s="486">
        <v>0</v>
      </c>
      <c r="F2489" s="188">
        <v>0</v>
      </c>
      <c r="G2489" s="186">
        <v>0</v>
      </c>
      <c r="H2489" s="186">
        <v>0</v>
      </c>
      <c r="I2489" s="187">
        <v>0</v>
      </c>
      <c r="J2489" s="188">
        <v>0</v>
      </c>
      <c r="K2489" s="186">
        <v>0</v>
      </c>
      <c r="L2489" s="186">
        <v>0</v>
      </c>
      <c r="M2489" s="187">
        <v>0</v>
      </c>
      <c r="N2489" s="189">
        <v>0</v>
      </c>
      <c r="O2489" s="189">
        <v>0</v>
      </c>
      <c r="P2489" s="189">
        <v>0</v>
      </c>
      <c r="Q2489" s="189">
        <v>0</v>
      </c>
      <c r="R2489" s="349">
        <v>0</v>
      </c>
      <c r="S2489" s="351">
        <v>1E-4</v>
      </c>
      <c r="T2489" s="188">
        <v>0</v>
      </c>
      <c r="U2489" s="187">
        <v>0</v>
      </c>
      <c r="V2489" s="189">
        <v>0</v>
      </c>
      <c r="W2489" s="189">
        <v>0</v>
      </c>
      <c r="X2489" s="189">
        <v>0</v>
      </c>
      <c r="Y2489" s="188">
        <v>0</v>
      </c>
      <c r="Z2489" s="186">
        <v>0</v>
      </c>
      <c r="AA2489" s="186">
        <v>0</v>
      </c>
      <c r="AB2489" s="186">
        <v>0</v>
      </c>
      <c r="AC2489" s="187">
        <v>0</v>
      </c>
      <c r="AD2489" s="189">
        <v>0</v>
      </c>
      <c r="AE2489" s="189">
        <v>0</v>
      </c>
      <c r="AF2489" s="189">
        <v>0</v>
      </c>
      <c r="AG2489" s="189"/>
      <c r="AH2489" s="191">
        <v>0</v>
      </c>
      <c r="AI2489" s="476">
        <v>0</v>
      </c>
      <c r="AJ2489" s="192">
        <v>7501943419469</v>
      </c>
      <c r="AK2489" s="192">
        <v>67204</v>
      </c>
      <c r="AM2489" s="75">
        <v>67291</v>
      </c>
      <c r="AO2489" s="348">
        <v>0</v>
      </c>
      <c r="AP2489" s="348">
        <v>0</v>
      </c>
      <c r="AQ2489" s="349">
        <v>0</v>
      </c>
      <c r="AR2489" s="348">
        <v>0</v>
      </c>
      <c r="AS2489" s="349">
        <v>0</v>
      </c>
      <c r="AT2489" s="348">
        <v>0</v>
      </c>
      <c r="AU2489" s="349">
        <v>0</v>
      </c>
      <c r="AV2489" s="348">
        <v>0</v>
      </c>
      <c r="AW2489" s="349">
        <v>0</v>
      </c>
      <c r="AX2489" s="348">
        <v>0</v>
      </c>
      <c r="AY2489" s="349">
        <v>0</v>
      </c>
      <c r="AZ2489" s="348">
        <v>0</v>
      </c>
      <c r="BA2489" s="349">
        <v>0</v>
      </c>
      <c r="BB2489" s="348">
        <v>0</v>
      </c>
      <c r="BC2489" s="349">
        <v>0</v>
      </c>
      <c r="BD2489" s="75"/>
      <c r="BE2489" s="75"/>
      <c r="BF2489" s="75"/>
      <c r="BH2489" s="74"/>
      <c r="BI2489" s="194"/>
      <c r="BJ2489" s="74"/>
    </row>
    <row r="2490" spans="1:62" ht="11.25" customHeight="1" x14ac:dyDescent="0.3">
      <c r="A2490" s="184" t="s">
        <v>3010</v>
      </c>
      <c r="B2490" s="185">
        <v>0</v>
      </c>
      <c r="C2490" s="916">
        <v>67181</v>
      </c>
      <c r="D2490" s="284">
        <v>1E-4</v>
      </c>
      <c r="E2490" s="91">
        <v>0</v>
      </c>
      <c r="F2490" s="188">
        <v>0</v>
      </c>
      <c r="G2490" s="186">
        <v>0</v>
      </c>
      <c r="H2490" s="186">
        <v>0</v>
      </c>
      <c r="I2490" s="187">
        <v>0</v>
      </c>
      <c r="J2490" s="188">
        <v>0</v>
      </c>
      <c r="K2490" s="186">
        <v>0</v>
      </c>
      <c r="L2490" s="186">
        <v>0</v>
      </c>
      <c r="M2490" s="187">
        <v>0</v>
      </c>
      <c r="N2490" s="189">
        <v>0</v>
      </c>
      <c r="O2490" s="189">
        <v>0</v>
      </c>
      <c r="P2490" s="189">
        <v>0</v>
      </c>
      <c r="Q2490" s="189">
        <v>0</v>
      </c>
      <c r="R2490" s="349">
        <v>0</v>
      </c>
      <c r="S2490" s="351">
        <v>1E-4</v>
      </c>
      <c r="T2490" s="188">
        <v>0</v>
      </c>
      <c r="U2490" s="187">
        <v>0</v>
      </c>
      <c r="V2490" s="189">
        <v>0</v>
      </c>
      <c r="W2490" s="189">
        <v>0</v>
      </c>
      <c r="X2490" s="189">
        <v>0</v>
      </c>
      <c r="Y2490" s="186">
        <v>0</v>
      </c>
      <c r="Z2490" s="186">
        <v>0</v>
      </c>
      <c r="AA2490" s="186">
        <v>0</v>
      </c>
      <c r="AB2490" s="187">
        <v>0</v>
      </c>
      <c r="AC2490" s="189">
        <v>0</v>
      </c>
      <c r="AD2490" s="189">
        <v>0</v>
      </c>
      <c r="AE2490" s="189">
        <v>0</v>
      </c>
      <c r="AF2490" s="189">
        <v>0</v>
      </c>
      <c r="AG2490" s="189">
        <v>0</v>
      </c>
      <c r="AH2490" s="484">
        <v>0</v>
      </c>
      <c r="AI2490" s="476">
        <v>0</v>
      </c>
      <c r="AJ2490" s="192">
        <v>7506425604043</v>
      </c>
      <c r="AK2490" s="192">
        <v>67251</v>
      </c>
      <c r="AM2490" s="75">
        <v>67181</v>
      </c>
      <c r="AO2490" s="348">
        <v>0</v>
      </c>
      <c r="AP2490" s="348">
        <v>0</v>
      </c>
      <c r="AQ2490" s="349">
        <v>0</v>
      </c>
      <c r="AR2490" s="348">
        <v>0</v>
      </c>
      <c r="AS2490" s="349">
        <v>0</v>
      </c>
      <c r="AT2490" s="348">
        <v>0</v>
      </c>
      <c r="AU2490" s="349">
        <v>0</v>
      </c>
      <c r="AV2490" s="348">
        <v>0</v>
      </c>
      <c r="AW2490" s="349">
        <v>0</v>
      </c>
      <c r="AX2490" s="348">
        <v>0</v>
      </c>
      <c r="AY2490" s="349">
        <v>0</v>
      </c>
      <c r="AZ2490" s="348">
        <v>0</v>
      </c>
      <c r="BA2490" s="349">
        <v>0</v>
      </c>
      <c r="BB2490" s="348">
        <v>0</v>
      </c>
      <c r="BC2490" s="349">
        <v>0</v>
      </c>
      <c r="BD2490" s="75"/>
      <c r="BE2490" s="75"/>
      <c r="BF2490" s="75"/>
      <c r="BH2490" s="74"/>
      <c r="BI2490" s="194"/>
      <c r="BJ2490" s="74"/>
    </row>
    <row r="2491" spans="1:62" ht="11.25" customHeight="1" x14ac:dyDescent="0.3">
      <c r="A2491" s="184" t="s">
        <v>3011</v>
      </c>
      <c r="B2491" s="185">
        <v>0</v>
      </c>
      <c r="C2491" s="916">
        <v>67182</v>
      </c>
      <c r="D2491" s="284">
        <v>1E-4</v>
      </c>
      <c r="E2491" s="91">
        <v>0</v>
      </c>
      <c r="F2491" s="188">
        <v>0</v>
      </c>
      <c r="G2491" s="186">
        <v>0</v>
      </c>
      <c r="H2491" s="186">
        <v>0</v>
      </c>
      <c r="I2491" s="187">
        <v>0</v>
      </c>
      <c r="J2491" s="188">
        <v>0</v>
      </c>
      <c r="K2491" s="186">
        <v>0</v>
      </c>
      <c r="L2491" s="186">
        <v>0</v>
      </c>
      <c r="M2491" s="187">
        <v>0</v>
      </c>
      <c r="N2491" s="189">
        <v>0</v>
      </c>
      <c r="O2491" s="189">
        <v>0</v>
      </c>
      <c r="P2491" s="189">
        <v>0</v>
      </c>
      <c r="Q2491" s="189">
        <v>0</v>
      </c>
      <c r="R2491" s="349">
        <v>0</v>
      </c>
      <c r="S2491" s="351">
        <v>1E-4</v>
      </c>
      <c r="T2491" s="188">
        <v>0</v>
      </c>
      <c r="U2491" s="187">
        <v>0</v>
      </c>
      <c r="V2491" s="189">
        <v>0</v>
      </c>
      <c r="W2491" s="189">
        <v>0</v>
      </c>
      <c r="X2491" s="189">
        <v>0</v>
      </c>
      <c r="Y2491" s="186">
        <v>0</v>
      </c>
      <c r="Z2491" s="186">
        <v>0</v>
      </c>
      <c r="AA2491" s="186">
        <v>0</v>
      </c>
      <c r="AB2491" s="187">
        <v>0</v>
      </c>
      <c r="AC2491" s="189">
        <v>0</v>
      </c>
      <c r="AD2491" s="189">
        <v>0</v>
      </c>
      <c r="AE2491" s="189">
        <v>0</v>
      </c>
      <c r="AF2491" s="189">
        <v>0</v>
      </c>
      <c r="AG2491" s="189">
        <v>0</v>
      </c>
      <c r="AH2491" s="484">
        <v>0</v>
      </c>
      <c r="AI2491" s="476">
        <v>0</v>
      </c>
      <c r="AJ2491" s="192">
        <v>7506425604050</v>
      </c>
      <c r="AK2491" s="192">
        <v>67252</v>
      </c>
      <c r="AM2491" s="75">
        <v>67182</v>
      </c>
      <c r="AO2491" s="348">
        <v>0</v>
      </c>
      <c r="AP2491" s="348">
        <v>0</v>
      </c>
      <c r="AQ2491" s="349">
        <v>0</v>
      </c>
      <c r="AR2491" s="348">
        <v>0</v>
      </c>
      <c r="AS2491" s="349">
        <v>0</v>
      </c>
      <c r="AT2491" s="348">
        <v>0</v>
      </c>
      <c r="AU2491" s="349">
        <v>0</v>
      </c>
      <c r="AV2491" s="348">
        <v>0</v>
      </c>
      <c r="AW2491" s="349">
        <v>0</v>
      </c>
      <c r="AX2491" s="348">
        <v>0</v>
      </c>
      <c r="AY2491" s="349">
        <v>0</v>
      </c>
      <c r="AZ2491" s="348">
        <v>0</v>
      </c>
      <c r="BA2491" s="349">
        <v>0</v>
      </c>
      <c r="BB2491" s="348">
        <v>0</v>
      </c>
      <c r="BC2491" s="349">
        <v>0</v>
      </c>
      <c r="BD2491" s="75"/>
      <c r="BE2491" s="75"/>
      <c r="BF2491" s="75"/>
      <c r="BH2491" s="74"/>
      <c r="BI2491" s="194"/>
      <c r="BJ2491" s="74"/>
    </row>
    <row r="2492" spans="1:62" ht="11.25" customHeight="1" x14ac:dyDescent="0.3">
      <c r="A2492" s="184" t="s">
        <v>2947</v>
      </c>
      <c r="B2492" s="185">
        <v>0</v>
      </c>
      <c r="C2492" s="916">
        <v>67302</v>
      </c>
      <c r="D2492" s="55">
        <v>1E-4</v>
      </c>
      <c r="E2492" s="91">
        <v>0</v>
      </c>
      <c r="F2492" s="186">
        <v>0</v>
      </c>
      <c r="G2492" s="186">
        <v>0</v>
      </c>
      <c r="H2492" s="186">
        <v>0</v>
      </c>
      <c r="I2492" s="187">
        <v>0</v>
      </c>
      <c r="J2492" s="186">
        <v>0</v>
      </c>
      <c r="K2492" s="186">
        <v>0</v>
      </c>
      <c r="L2492" s="186">
        <v>0</v>
      </c>
      <c r="M2492" s="186">
        <v>0</v>
      </c>
      <c r="N2492" s="188">
        <v>0</v>
      </c>
      <c r="O2492" s="189">
        <v>0</v>
      </c>
      <c r="P2492" s="186">
        <v>0</v>
      </c>
      <c r="Q2492" s="189">
        <v>0</v>
      </c>
      <c r="R2492" s="189">
        <v>0</v>
      </c>
      <c r="S2492" s="189">
        <v>1E-4</v>
      </c>
      <c r="T2492" s="188">
        <v>0</v>
      </c>
      <c r="U2492" s="187">
        <v>0</v>
      </c>
      <c r="V2492" s="189">
        <v>0</v>
      </c>
      <c r="W2492" s="189">
        <v>0</v>
      </c>
      <c r="X2492" s="188">
        <v>0</v>
      </c>
      <c r="Y2492" s="188">
        <v>0</v>
      </c>
      <c r="Z2492" s="186">
        <v>0</v>
      </c>
      <c r="AA2492" s="186">
        <v>0</v>
      </c>
      <c r="AB2492" s="186">
        <v>0</v>
      </c>
      <c r="AC2492" s="186">
        <v>0</v>
      </c>
      <c r="AD2492" s="188">
        <v>0</v>
      </c>
      <c r="AE2492" s="189">
        <v>0</v>
      </c>
      <c r="AF2492" s="189">
        <v>0</v>
      </c>
      <c r="AG2492" s="189">
        <v>0</v>
      </c>
      <c r="AH2492" s="191">
        <v>1</v>
      </c>
      <c r="AI2492" s="476">
        <v>0</v>
      </c>
      <c r="AJ2492" s="192">
        <v>7501943495760</v>
      </c>
      <c r="AK2492" s="192">
        <v>66968</v>
      </c>
      <c r="AM2492" s="75">
        <v>67302</v>
      </c>
      <c r="AO2492" s="210">
        <v>0</v>
      </c>
      <c r="AP2492" s="210">
        <v>0</v>
      </c>
      <c r="AQ2492" s="209">
        <v>0</v>
      </c>
      <c r="AR2492" s="210">
        <v>0</v>
      </c>
      <c r="AS2492" s="209">
        <v>0</v>
      </c>
      <c r="AT2492" s="210">
        <v>0</v>
      </c>
      <c r="AU2492" s="209">
        <v>0</v>
      </c>
      <c r="AV2492" s="210">
        <v>0</v>
      </c>
      <c r="AW2492" s="209">
        <v>0</v>
      </c>
      <c r="AX2492" s="210">
        <v>0</v>
      </c>
      <c r="AY2492" s="209">
        <v>0</v>
      </c>
      <c r="AZ2492" s="210">
        <v>0</v>
      </c>
      <c r="BA2492" s="209">
        <v>0</v>
      </c>
      <c r="BB2492" s="210">
        <v>0</v>
      </c>
      <c r="BC2492" s="209">
        <v>0</v>
      </c>
      <c r="BD2492" s="75"/>
      <c r="BE2492" s="75"/>
      <c r="BH2492" s="74"/>
      <c r="BI2492" s="194"/>
      <c r="BJ2492" s="74"/>
    </row>
    <row r="2493" spans="1:62" ht="11.25" customHeight="1" x14ac:dyDescent="0.3">
      <c r="A2493" s="270" t="s">
        <v>3012</v>
      </c>
      <c r="B2493" s="185">
        <v>0</v>
      </c>
      <c r="C2493" s="917">
        <v>67287</v>
      </c>
      <c r="D2493" s="284">
        <v>1E-4</v>
      </c>
      <c r="E2493" s="91">
        <v>0</v>
      </c>
      <c r="F2493" s="186">
        <v>0</v>
      </c>
      <c r="G2493" s="186">
        <v>0</v>
      </c>
      <c r="H2493" s="186">
        <v>0</v>
      </c>
      <c r="I2493" s="186">
        <v>0</v>
      </c>
      <c r="J2493" s="188">
        <v>0</v>
      </c>
      <c r="K2493" s="186">
        <v>0</v>
      </c>
      <c r="L2493" s="186">
        <v>0</v>
      </c>
      <c r="M2493" s="187">
        <v>0</v>
      </c>
      <c r="N2493" s="186">
        <v>0</v>
      </c>
      <c r="O2493" s="189">
        <v>0</v>
      </c>
      <c r="P2493" s="186">
        <v>0</v>
      </c>
      <c r="Q2493" s="189">
        <v>0</v>
      </c>
      <c r="R2493" s="187">
        <v>0</v>
      </c>
      <c r="S2493" s="189">
        <v>1E-4</v>
      </c>
      <c r="T2493" s="188">
        <v>0</v>
      </c>
      <c r="U2493" s="186">
        <v>0</v>
      </c>
      <c r="V2493" s="189">
        <v>0</v>
      </c>
      <c r="W2493" s="186">
        <v>0</v>
      </c>
      <c r="X2493" s="189">
        <v>0</v>
      </c>
      <c r="Y2493" s="186">
        <v>0</v>
      </c>
      <c r="Z2493" s="186">
        <v>0</v>
      </c>
      <c r="AA2493" s="186">
        <v>0</v>
      </c>
      <c r="AB2493" s="186">
        <v>0</v>
      </c>
      <c r="AC2493" s="186">
        <v>0</v>
      </c>
      <c r="AD2493" s="188">
        <v>0</v>
      </c>
      <c r="AE2493" s="189">
        <v>0</v>
      </c>
      <c r="AF2493" s="189">
        <v>0</v>
      </c>
      <c r="AG2493" s="186">
        <v>0</v>
      </c>
      <c r="AH2493" s="191">
        <v>0</v>
      </c>
      <c r="AI2493" s="476">
        <v>0</v>
      </c>
      <c r="AJ2493" s="192">
        <v>7501943474833</v>
      </c>
      <c r="AK2493" s="192">
        <v>66997</v>
      </c>
      <c r="AM2493" s="75">
        <v>67287</v>
      </c>
      <c r="AO2493" s="188">
        <v>0</v>
      </c>
      <c r="AP2493" s="188">
        <v>0</v>
      </c>
      <c r="AQ2493" s="187">
        <v>0</v>
      </c>
      <c r="AR2493" s="188">
        <v>0</v>
      </c>
      <c r="AS2493" s="187">
        <v>0</v>
      </c>
      <c r="AT2493" s="188">
        <v>0</v>
      </c>
      <c r="AU2493" s="187">
        <v>0</v>
      </c>
      <c r="AV2493" s="188">
        <v>0</v>
      </c>
      <c r="AW2493" s="187">
        <v>0</v>
      </c>
      <c r="AX2493" s="188">
        <v>0</v>
      </c>
      <c r="AY2493" s="187">
        <v>0</v>
      </c>
      <c r="AZ2493" s="188">
        <v>0</v>
      </c>
      <c r="BA2493" s="187">
        <v>0</v>
      </c>
      <c r="BB2493" s="188">
        <v>0</v>
      </c>
      <c r="BC2493" s="187">
        <v>0</v>
      </c>
      <c r="BD2493" s="75"/>
      <c r="BE2493" s="75"/>
      <c r="BH2493" s="74"/>
      <c r="BI2493" s="194"/>
      <c r="BJ2493" s="74"/>
    </row>
    <row r="2494" spans="1:62" ht="11.25" customHeight="1" x14ac:dyDescent="0.3">
      <c r="A2494" s="270" t="s">
        <v>3013</v>
      </c>
      <c r="B2494" s="185">
        <v>0</v>
      </c>
      <c r="C2494" s="917">
        <v>67283</v>
      </c>
      <c r="D2494" s="284">
        <v>1E-4</v>
      </c>
      <c r="E2494" s="91">
        <v>0</v>
      </c>
      <c r="F2494" s="186">
        <v>0</v>
      </c>
      <c r="G2494" s="186">
        <v>0</v>
      </c>
      <c r="H2494" s="186">
        <v>0</v>
      </c>
      <c r="I2494" s="187">
        <v>0</v>
      </c>
      <c r="J2494" s="186">
        <v>0</v>
      </c>
      <c r="K2494" s="186">
        <v>0</v>
      </c>
      <c r="L2494" s="186">
        <v>0</v>
      </c>
      <c r="M2494" s="187">
        <v>0</v>
      </c>
      <c r="N2494" s="188">
        <v>0</v>
      </c>
      <c r="O2494" s="189">
        <v>0</v>
      </c>
      <c r="P2494" s="186">
        <v>0</v>
      </c>
      <c r="Q2494" s="189">
        <v>0</v>
      </c>
      <c r="R2494" s="189">
        <v>0</v>
      </c>
      <c r="S2494" s="189">
        <v>1E-4</v>
      </c>
      <c r="T2494" s="188">
        <v>0</v>
      </c>
      <c r="U2494" s="187">
        <v>0</v>
      </c>
      <c r="V2494" s="189">
        <v>0</v>
      </c>
      <c r="W2494" s="189">
        <v>0</v>
      </c>
      <c r="X2494" s="188">
        <v>0</v>
      </c>
      <c r="Y2494" s="188">
        <v>0</v>
      </c>
      <c r="Z2494" s="186">
        <v>0</v>
      </c>
      <c r="AA2494" s="186">
        <v>0</v>
      </c>
      <c r="AB2494" s="186">
        <v>0</v>
      </c>
      <c r="AC2494" s="186">
        <v>0</v>
      </c>
      <c r="AD2494" s="188">
        <v>0</v>
      </c>
      <c r="AE2494" s="189">
        <v>0</v>
      </c>
      <c r="AF2494" s="189">
        <v>0</v>
      </c>
      <c r="AG2494" s="189">
        <v>0</v>
      </c>
      <c r="AH2494" s="191">
        <v>0</v>
      </c>
      <c r="AI2494" s="476">
        <v>0</v>
      </c>
      <c r="AJ2494" s="192">
        <v>7501943474871</v>
      </c>
      <c r="AK2494" s="192">
        <v>66999</v>
      </c>
      <c r="AM2494" s="75">
        <v>67283</v>
      </c>
      <c r="AO2494" s="188">
        <v>0</v>
      </c>
      <c r="AP2494" s="188">
        <v>0</v>
      </c>
      <c r="AQ2494" s="187">
        <v>0</v>
      </c>
      <c r="AR2494" s="188">
        <v>0</v>
      </c>
      <c r="AS2494" s="187">
        <v>0</v>
      </c>
      <c r="AT2494" s="188">
        <v>0</v>
      </c>
      <c r="AU2494" s="187">
        <v>0</v>
      </c>
      <c r="AV2494" s="188">
        <v>0</v>
      </c>
      <c r="AW2494" s="187">
        <v>0</v>
      </c>
      <c r="AX2494" s="188">
        <v>0</v>
      </c>
      <c r="AY2494" s="187">
        <v>0</v>
      </c>
      <c r="AZ2494" s="188">
        <v>0</v>
      </c>
      <c r="BA2494" s="187">
        <v>0</v>
      </c>
      <c r="BB2494" s="188">
        <v>0</v>
      </c>
      <c r="BC2494" s="187">
        <v>0</v>
      </c>
      <c r="BD2494" s="75"/>
      <c r="BE2494" s="75"/>
      <c r="BH2494" s="74"/>
      <c r="BI2494" s="194"/>
      <c r="BJ2494" s="74"/>
    </row>
    <row r="2495" spans="1:62" ht="11.25" customHeight="1" x14ac:dyDescent="0.3">
      <c r="A2495" s="184" t="s">
        <v>3014</v>
      </c>
      <c r="B2495" s="185">
        <v>0</v>
      </c>
      <c r="C2495" s="76">
        <v>67259</v>
      </c>
      <c r="D2495" s="284">
        <v>1E-4</v>
      </c>
      <c r="E2495" s="91">
        <v>0</v>
      </c>
      <c r="F2495" s="186">
        <v>0</v>
      </c>
      <c r="G2495" s="186">
        <v>0</v>
      </c>
      <c r="H2495" s="186">
        <v>0</v>
      </c>
      <c r="I2495" s="187">
        <v>0</v>
      </c>
      <c r="J2495" s="186">
        <v>0</v>
      </c>
      <c r="K2495" s="186">
        <v>0</v>
      </c>
      <c r="L2495" s="186">
        <v>0</v>
      </c>
      <c r="M2495" s="187">
        <v>0</v>
      </c>
      <c r="N2495" s="189">
        <v>0</v>
      </c>
      <c r="O2495" s="189">
        <v>0</v>
      </c>
      <c r="P2495" s="189">
        <v>0</v>
      </c>
      <c r="Q2495" s="189">
        <v>0</v>
      </c>
      <c r="R2495" s="351">
        <v>0</v>
      </c>
      <c r="S2495" s="351">
        <v>1E-4</v>
      </c>
      <c r="T2495" s="188">
        <v>0</v>
      </c>
      <c r="U2495" s="187">
        <v>0</v>
      </c>
      <c r="V2495" s="189">
        <v>0</v>
      </c>
      <c r="W2495" s="189">
        <v>0</v>
      </c>
      <c r="X2495" s="189">
        <v>0</v>
      </c>
      <c r="Y2495" s="188">
        <v>0</v>
      </c>
      <c r="Z2495" s="186">
        <v>0</v>
      </c>
      <c r="AA2495" s="186">
        <v>0</v>
      </c>
      <c r="AB2495" s="186">
        <v>0</v>
      </c>
      <c r="AC2495" s="187">
        <v>0</v>
      </c>
      <c r="AD2495" s="189">
        <v>0</v>
      </c>
      <c r="AE2495" s="189">
        <v>0</v>
      </c>
      <c r="AF2495" s="189">
        <v>0</v>
      </c>
      <c r="AG2495" s="189">
        <v>0</v>
      </c>
      <c r="AH2495" s="191">
        <v>0</v>
      </c>
      <c r="AI2495" s="476">
        <v>0</v>
      </c>
      <c r="AJ2495" s="192">
        <v>7501943466586</v>
      </c>
      <c r="AK2495" s="192">
        <v>66946</v>
      </c>
      <c r="AM2495" s="75">
        <v>67259</v>
      </c>
      <c r="AO2495" s="188">
        <v>0</v>
      </c>
      <c r="AP2495" s="188">
        <v>0</v>
      </c>
      <c r="AQ2495" s="187">
        <v>0</v>
      </c>
      <c r="AR2495" s="188">
        <v>0</v>
      </c>
      <c r="AS2495" s="187">
        <v>0</v>
      </c>
      <c r="AT2495" s="188">
        <v>0</v>
      </c>
      <c r="AU2495" s="187">
        <v>0</v>
      </c>
      <c r="AV2495" s="188">
        <v>0</v>
      </c>
      <c r="AW2495" s="187">
        <v>0</v>
      </c>
      <c r="AX2495" s="188">
        <v>0</v>
      </c>
      <c r="AY2495" s="187">
        <v>0</v>
      </c>
      <c r="AZ2495" s="188">
        <v>0</v>
      </c>
      <c r="BA2495" s="187">
        <v>0</v>
      </c>
      <c r="BB2495" s="188">
        <v>0</v>
      </c>
      <c r="BC2495" s="187">
        <v>0</v>
      </c>
      <c r="BD2495" s="75"/>
      <c r="BE2495" s="75"/>
      <c r="BG2495" s="74"/>
      <c r="BH2495" s="74"/>
      <c r="BI2495" s="194"/>
      <c r="BJ2495" s="74"/>
    </row>
    <row r="2496" spans="1:62" ht="11.25" customHeight="1" x14ac:dyDescent="0.3">
      <c r="A2496" s="184" t="s">
        <v>3015</v>
      </c>
      <c r="B2496" s="185">
        <v>0</v>
      </c>
      <c r="C2496" s="76">
        <v>67256</v>
      </c>
      <c r="D2496" s="284">
        <v>1E-4</v>
      </c>
      <c r="E2496" s="91">
        <v>0</v>
      </c>
      <c r="F2496" s="186">
        <v>0</v>
      </c>
      <c r="G2496" s="186">
        <v>0</v>
      </c>
      <c r="H2496" s="186">
        <v>0</v>
      </c>
      <c r="I2496" s="187">
        <v>0</v>
      </c>
      <c r="J2496" s="186">
        <v>0</v>
      </c>
      <c r="K2496" s="186">
        <v>0</v>
      </c>
      <c r="L2496" s="186">
        <v>0</v>
      </c>
      <c r="M2496" s="187">
        <v>0</v>
      </c>
      <c r="N2496" s="189">
        <v>0</v>
      </c>
      <c r="O2496" s="189">
        <v>0</v>
      </c>
      <c r="P2496" s="189">
        <v>0</v>
      </c>
      <c r="Q2496" s="189">
        <v>0</v>
      </c>
      <c r="R2496" s="351">
        <v>0</v>
      </c>
      <c r="S2496" s="351">
        <v>1E-4</v>
      </c>
      <c r="T2496" s="188">
        <v>0</v>
      </c>
      <c r="U2496" s="187">
        <v>0</v>
      </c>
      <c r="V2496" s="189">
        <v>0</v>
      </c>
      <c r="W2496" s="189">
        <v>0</v>
      </c>
      <c r="X2496" s="189">
        <v>0</v>
      </c>
      <c r="Y2496" s="188">
        <v>0</v>
      </c>
      <c r="Z2496" s="186">
        <v>0</v>
      </c>
      <c r="AA2496" s="186">
        <v>0</v>
      </c>
      <c r="AB2496" s="186">
        <v>0</v>
      </c>
      <c r="AC2496" s="187">
        <v>0</v>
      </c>
      <c r="AD2496" s="189">
        <v>0</v>
      </c>
      <c r="AE2496" s="189">
        <v>0</v>
      </c>
      <c r="AF2496" s="189">
        <v>0</v>
      </c>
      <c r="AG2496" s="189">
        <v>0</v>
      </c>
      <c r="AH2496" s="191">
        <v>0</v>
      </c>
      <c r="AI2496" s="476">
        <v>0</v>
      </c>
      <c r="AJ2496" s="192">
        <v>7501943418813</v>
      </c>
      <c r="AK2496" s="192">
        <v>67008</v>
      </c>
      <c r="AM2496" s="75">
        <v>67256</v>
      </c>
      <c r="AO2496" s="188">
        <v>0</v>
      </c>
      <c r="AP2496" s="188">
        <v>0</v>
      </c>
      <c r="AQ2496" s="187">
        <v>0</v>
      </c>
      <c r="AR2496" s="188">
        <v>0</v>
      </c>
      <c r="AS2496" s="187">
        <v>0</v>
      </c>
      <c r="AT2496" s="188">
        <v>0</v>
      </c>
      <c r="AU2496" s="187">
        <v>0</v>
      </c>
      <c r="AV2496" s="188">
        <v>0</v>
      </c>
      <c r="AW2496" s="187">
        <v>0</v>
      </c>
      <c r="AX2496" s="188">
        <v>0</v>
      </c>
      <c r="AY2496" s="187">
        <v>0</v>
      </c>
      <c r="AZ2496" s="188">
        <v>0</v>
      </c>
      <c r="BA2496" s="187">
        <v>0</v>
      </c>
      <c r="BB2496" s="188">
        <v>0</v>
      </c>
      <c r="BC2496" s="187">
        <v>0</v>
      </c>
      <c r="BD2496" s="75"/>
      <c r="BE2496" s="75"/>
      <c r="BG2496" s="74"/>
      <c r="BH2496" s="74"/>
      <c r="BI2496" s="194"/>
      <c r="BJ2496" s="74"/>
    </row>
    <row r="2497" spans="1:62" ht="11.25" customHeight="1" x14ac:dyDescent="0.3">
      <c r="A2497" s="184" t="s">
        <v>3016</v>
      </c>
      <c r="B2497" s="185">
        <v>0</v>
      </c>
      <c r="C2497" s="76">
        <v>67257</v>
      </c>
      <c r="D2497" s="284">
        <v>1E-4</v>
      </c>
      <c r="E2497" s="91">
        <v>0</v>
      </c>
      <c r="F2497" s="186">
        <v>0</v>
      </c>
      <c r="G2497" s="186">
        <v>0</v>
      </c>
      <c r="H2497" s="186">
        <v>0</v>
      </c>
      <c r="I2497" s="187">
        <v>0</v>
      </c>
      <c r="J2497" s="186">
        <v>0</v>
      </c>
      <c r="K2497" s="186">
        <v>0</v>
      </c>
      <c r="L2497" s="186">
        <v>0</v>
      </c>
      <c r="M2497" s="187">
        <v>0</v>
      </c>
      <c r="N2497" s="189">
        <v>0</v>
      </c>
      <c r="O2497" s="189">
        <v>0</v>
      </c>
      <c r="P2497" s="189">
        <v>0</v>
      </c>
      <c r="Q2497" s="189">
        <v>0</v>
      </c>
      <c r="R2497" s="351">
        <v>0</v>
      </c>
      <c r="S2497" s="351">
        <v>1E-4</v>
      </c>
      <c r="T2497" s="188">
        <v>0.4</v>
      </c>
      <c r="U2497" s="187">
        <v>0</v>
      </c>
      <c r="V2497" s="189">
        <v>0</v>
      </c>
      <c r="W2497" s="189">
        <v>0</v>
      </c>
      <c r="X2497" s="189">
        <v>0.4</v>
      </c>
      <c r="Y2497" s="188">
        <v>0</v>
      </c>
      <c r="Z2497" s="186">
        <v>0</v>
      </c>
      <c r="AA2497" s="186">
        <v>0</v>
      </c>
      <c r="AB2497" s="186">
        <v>0</v>
      </c>
      <c r="AC2497" s="187">
        <v>0</v>
      </c>
      <c r="AD2497" s="189">
        <v>0</v>
      </c>
      <c r="AE2497" s="189">
        <v>0</v>
      </c>
      <c r="AF2497" s="189">
        <v>0</v>
      </c>
      <c r="AG2497" s="189">
        <v>0</v>
      </c>
      <c r="AH2497" s="191">
        <v>0</v>
      </c>
      <c r="AI2497" s="476">
        <v>0</v>
      </c>
      <c r="AJ2497" s="192">
        <v>7501943418813</v>
      </c>
      <c r="AK2497" s="192">
        <v>67008</v>
      </c>
      <c r="AM2497" s="75">
        <v>67257</v>
      </c>
      <c r="AO2497" s="188">
        <v>0</v>
      </c>
      <c r="AP2497" s="188">
        <v>0</v>
      </c>
      <c r="AQ2497" s="187">
        <v>0</v>
      </c>
      <c r="AR2497" s="188">
        <v>0</v>
      </c>
      <c r="AS2497" s="187">
        <v>0</v>
      </c>
      <c r="AT2497" s="188">
        <v>0</v>
      </c>
      <c r="AU2497" s="187">
        <v>0</v>
      </c>
      <c r="AV2497" s="188">
        <v>0</v>
      </c>
      <c r="AW2497" s="187">
        <v>0</v>
      </c>
      <c r="AX2497" s="188">
        <v>0</v>
      </c>
      <c r="AY2497" s="187">
        <v>0</v>
      </c>
      <c r="AZ2497" s="188">
        <v>0</v>
      </c>
      <c r="BA2497" s="187">
        <v>0</v>
      </c>
      <c r="BB2497" s="188">
        <v>0</v>
      </c>
      <c r="BC2497" s="187">
        <v>0</v>
      </c>
      <c r="BD2497" s="75"/>
      <c r="BE2497" s="75"/>
      <c r="BG2497" s="74"/>
      <c r="BH2497" s="74"/>
      <c r="BI2497" s="194"/>
      <c r="BJ2497" s="74"/>
    </row>
    <row r="2498" spans="1:62" ht="11.25" customHeight="1" x14ac:dyDescent="0.3">
      <c r="A2498" s="184" t="s">
        <v>3017</v>
      </c>
      <c r="B2498" s="185">
        <v>0</v>
      </c>
      <c r="C2498" s="76">
        <v>67254</v>
      </c>
      <c r="D2498" s="284">
        <v>1E-4</v>
      </c>
      <c r="E2498" s="91">
        <v>0</v>
      </c>
      <c r="F2498" s="186">
        <v>0</v>
      </c>
      <c r="G2498" s="186">
        <v>0</v>
      </c>
      <c r="H2498" s="186">
        <v>0</v>
      </c>
      <c r="I2498" s="187">
        <v>0</v>
      </c>
      <c r="J2498" s="186">
        <v>0</v>
      </c>
      <c r="K2498" s="186">
        <v>0</v>
      </c>
      <c r="L2498" s="186">
        <v>0</v>
      </c>
      <c r="M2498" s="187">
        <v>0</v>
      </c>
      <c r="N2498" s="189">
        <v>0</v>
      </c>
      <c r="O2498" s="189">
        <v>0</v>
      </c>
      <c r="P2498" s="189">
        <v>0</v>
      </c>
      <c r="Q2498" s="189">
        <v>0</v>
      </c>
      <c r="R2498" s="351">
        <v>0</v>
      </c>
      <c r="S2498" s="351">
        <v>1E-4</v>
      </c>
      <c r="T2498" s="188">
        <v>0</v>
      </c>
      <c r="U2498" s="187">
        <v>0</v>
      </c>
      <c r="V2498" s="189">
        <v>0</v>
      </c>
      <c r="W2498" s="189">
        <v>0</v>
      </c>
      <c r="X2498" s="189">
        <v>0</v>
      </c>
      <c r="Y2498" s="188">
        <v>0</v>
      </c>
      <c r="Z2498" s="186">
        <v>0</v>
      </c>
      <c r="AA2498" s="186">
        <v>0</v>
      </c>
      <c r="AB2498" s="186">
        <v>0</v>
      </c>
      <c r="AC2498" s="187">
        <v>0</v>
      </c>
      <c r="AD2498" s="189">
        <v>0</v>
      </c>
      <c r="AE2498" s="189">
        <v>0</v>
      </c>
      <c r="AF2498" s="189">
        <v>0</v>
      </c>
      <c r="AG2498" s="189">
        <v>0</v>
      </c>
      <c r="AH2498" s="191">
        <v>0</v>
      </c>
      <c r="AI2498" s="476">
        <v>0</v>
      </c>
      <c r="AJ2498" s="192">
        <v>7501943419001</v>
      </c>
      <c r="AK2498" s="192">
        <v>67023</v>
      </c>
      <c r="AM2498" s="75">
        <v>67254</v>
      </c>
      <c r="AO2498" s="188">
        <v>0</v>
      </c>
      <c r="AP2498" s="188">
        <v>0</v>
      </c>
      <c r="AQ2498" s="187">
        <v>0</v>
      </c>
      <c r="AR2498" s="188">
        <v>0</v>
      </c>
      <c r="AS2498" s="187">
        <v>0</v>
      </c>
      <c r="AT2498" s="188">
        <v>0</v>
      </c>
      <c r="AU2498" s="187">
        <v>0</v>
      </c>
      <c r="AV2498" s="188">
        <v>0</v>
      </c>
      <c r="AW2498" s="187">
        <v>0</v>
      </c>
      <c r="AX2498" s="188">
        <v>0</v>
      </c>
      <c r="AY2498" s="187">
        <v>0</v>
      </c>
      <c r="AZ2498" s="188">
        <v>0</v>
      </c>
      <c r="BA2498" s="187">
        <v>0</v>
      </c>
      <c r="BB2498" s="188">
        <v>0</v>
      </c>
      <c r="BC2498" s="187">
        <v>0</v>
      </c>
      <c r="BD2498" s="75"/>
      <c r="BE2498" s="75"/>
      <c r="BG2498" s="74"/>
      <c r="BH2498" s="74"/>
      <c r="BI2498" s="194"/>
      <c r="BJ2498" s="74"/>
    </row>
    <row r="2499" spans="1:62" ht="11.25" customHeight="1" x14ac:dyDescent="0.3">
      <c r="A2499" s="184" t="s">
        <v>3018</v>
      </c>
      <c r="B2499" s="185">
        <v>0</v>
      </c>
      <c r="C2499" s="76">
        <v>67260</v>
      </c>
      <c r="D2499" s="284">
        <v>1E-4</v>
      </c>
      <c r="E2499" s="91">
        <v>0</v>
      </c>
      <c r="F2499" s="186">
        <v>0</v>
      </c>
      <c r="G2499" s="186">
        <v>0</v>
      </c>
      <c r="H2499" s="186">
        <v>0</v>
      </c>
      <c r="I2499" s="187">
        <v>0</v>
      </c>
      <c r="J2499" s="186">
        <v>0</v>
      </c>
      <c r="K2499" s="186">
        <v>0</v>
      </c>
      <c r="L2499" s="186">
        <v>0</v>
      </c>
      <c r="M2499" s="187">
        <v>0</v>
      </c>
      <c r="N2499" s="189">
        <v>0</v>
      </c>
      <c r="O2499" s="189">
        <v>0</v>
      </c>
      <c r="P2499" s="189">
        <v>0</v>
      </c>
      <c r="Q2499" s="189">
        <v>0</v>
      </c>
      <c r="R2499" s="351">
        <v>0</v>
      </c>
      <c r="S2499" s="351">
        <v>1E-4</v>
      </c>
      <c r="T2499" s="188">
        <v>0</v>
      </c>
      <c r="U2499" s="187">
        <v>0</v>
      </c>
      <c r="V2499" s="189">
        <v>0</v>
      </c>
      <c r="W2499" s="189">
        <v>0</v>
      </c>
      <c r="X2499" s="189">
        <v>0</v>
      </c>
      <c r="Y2499" s="188">
        <v>0</v>
      </c>
      <c r="Z2499" s="186">
        <v>0</v>
      </c>
      <c r="AA2499" s="186">
        <v>0</v>
      </c>
      <c r="AB2499" s="186">
        <v>0</v>
      </c>
      <c r="AC2499" s="187">
        <v>0</v>
      </c>
      <c r="AD2499" s="189">
        <v>0</v>
      </c>
      <c r="AE2499" s="189">
        <v>0</v>
      </c>
      <c r="AF2499" s="189">
        <v>0</v>
      </c>
      <c r="AG2499" s="189">
        <v>0</v>
      </c>
      <c r="AH2499" s="191">
        <v>0</v>
      </c>
      <c r="AI2499" s="476">
        <v>0</v>
      </c>
      <c r="AJ2499" s="192">
        <v>7501943453746</v>
      </c>
      <c r="AK2499" s="192">
        <v>93544</v>
      </c>
      <c r="AM2499" s="75">
        <v>67260</v>
      </c>
      <c r="AO2499" s="188">
        <v>0</v>
      </c>
      <c r="AP2499" s="188">
        <v>0</v>
      </c>
      <c r="AQ2499" s="187">
        <v>0</v>
      </c>
      <c r="AR2499" s="188">
        <v>0</v>
      </c>
      <c r="AS2499" s="187">
        <v>0</v>
      </c>
      <c r="AT2499" s="188">
        <v>0</v>
      </c>
      <c r="AU2499" s="187">
        <v>0</v>
      </c>
      <c r="AV2499" s="188">
        <v>0</v>
      </c>
      <c r="AW2499" s="187">
        <v>0</v>
      </c>
      <c r="AX2499" s="188">
        <v>0</v>
      </c>
      <c r="AY2499" s="187">
        <v>0</v>
      </c>
      <c r="AZ2499" s="188">
        <v>0</v>
      </c>
      <c r="BA2499" s="187">
        <v>0</v>
      </c>
      <c r="BB2499" s="188">
        <v>0</v>
      </c>
      <c r="BC2499" s="187">
        <v>0</v>
      </c>
      <c r="BD2499" s="75"/>
      <c r="BE2499" s="75"/>
      <c r="BG2499" s="74"/>
      <c r="BH2499" s="74"/>
      <c r="BI2499" s="194"/>
      <c r="BJ2499" s="74"/>
    </row>
    <row r="2500" spans="1:62" ht="11.25" customHeight="1" x14ac:dyDescent="0.3">
      <c r="A2500" s="184" t="s">
        <v>3019</v>
      </c>
      <c r="B2500" s="185">
        <v>0</v>
      </c>
      <c r="C2500" s="456">
        <v>67429</v>
      </c>
      <c r="D2500" s="284">
        <v>1E-4</v>
      </c>
      <c r="E2500" s="91">
        <v>0</v>
      </c>
      <c r="F2500" s="188">
        <v>0</v>
      </c>
      <c r="G2500" s="186">
        <v>0</v>
      </c>
      <c r="H2500" s="186">
        <v>0</v>
      </c>
      <c r="I2500" s="187">
        <v>0</v>
      </c>
      <c r="J2500" s="186">
        <v>0</v>
      </c>
      <c r="K2500" s="186">
        <v>0</v>
      </c>
      <c r="L2500" s="186">
        <v>0</v>
      </c>
      <c r="M2500" s="187">
        <v>0</v>
      </c>
      <c r="N2500" s="189">
        <v>0</v>
      </c>
      <c r="O2500" s="189">
        <v>0</v>
      </c>
      <c r="P2500" s="189">
        <v>0</v>
      </c>
      <c r="Q2500" s="189">
        <v>0</v>
      </c>
      <c r="R2500" s="189">
        <v>0</v>
      </c>
      <c r="S2500" s="189">
        <v>1E-4</v>
      </c>
      <c r="T2500" s="188">
        <v>0</v>
      </c>
      <c r="U2500" s="187">
        <v>0</v>
      </c>
      <c r="V2500" s="189">
        <v>0</v>
      </c>
      <c r="W2500" s="189">
        <v>0</v>
      </c>
      <c r="X2500" s="189">
        <v>0</v>
      </c>
      <c r="Y2500" s="188">
        <v>0</v>
      </c>
      <c r="Z2500" s="186">
        <v>0</v>
      </c>
      <c r="AA2500" s="186">
        <v>0</v>
      </c>
      <c r="AB2500" s="186">
        <v>0</v>
      </c>
      <c r="AC2500" s="187">
        <v>0</v>
      </c>
      <c r="AD2500" s="189">
        <v>0</v>
      </c>
      <c r="AE2500" s="189">
        <v>0</v>
      </c>
      <c r="AF2500" s="189">
        <v>0</v>
      </c>
      <c r="AG2500" s="189">
        <v>0</v>
      </c>
      <c r="AH2500" s="191">
        <v>0</v>
      </c>
      <c r="AI2500" s="476">
        <v>0</v>
      </c>
      <c r="AJ2500" s="192">
        <v>7506425624706</v>
      </c>
      <c r="AK2500" s="192" t="s">
        <v>505</v>
      </c>
      <c r="AM2500" s="75">
        <v>67429</v>
      </c>
      <c r="AO2500" s="188">
        <v>0</v>
      </c>
      <c r="AP2500" s="188">
        <v>0</v>
      </c>
      <c r="AQ2500" s="187">
        <v>0</v>
      </c>
      <c r="AR2500" s="188">
        <v>0</v>
      </c>
      <c r="AS2500" s="187">
        <v>0</v>
      </c>
      <c r="AT2500" s="188">
        <v>0</v>
      </c>
      <c r="AU2500" s="187">
        <v>0</v>
      </c>
      <c r="AV2500" s="188">
        <v>0</v>
      </c>
      <c r="AW2500" s="187">
        <v>0</v>
      </c>
      <c r="AX2500" s="188">
        <v>0</v>
      </c>
      <c r="AY2500" s="187">
        <v>0</v>
      </c>
      <c r="AZ2500" s="188">
        <v>0</v>
      </c>
      <c r="BA2500" s="187">
        <v>0</v>
      </c>
      <c r="BB2500" s="188">
        <v>0</v>
      </c>
      <c r="BC2500" s="187">
        <v>0</v>
      </c>
      <c r="BD2500" s="75"/>
      <c r="BE2500" s="75"/>
      <c r="BG2500" s="74"/>
      <c r="BH2500" s="74"/>
      <c r="BI2500" s="194"/>
      <c r="BJ2500" s="74"/>
    </row>
    <row r="2501" spans="1:62" ht="11.25" customHeight="1" x14ac:dyDescent="0.3">
      <c r="A2501" s="184" t="s">
        <v>3020</v>
      </c>
      <c r="B2501" s="185">
        <v>0</v>
      </c>
      <c r="C2501" s="456">
        <v>70845</v>
      </c>
      <c r="D2501" s="284">
        <v>1E-4</v>
      </c>
      <c r="E2501" s="91">
        <v>0</v>
      </c>
      <c r="F2501" s="188">
        <v>0</v>
      </c>
      <c r="G2501" s="186">
        <v>0</v>
      </c>
      <c r="H2501" s="186">
        <v>0</v>
      </c>
      <c r="I2501" s="187">
        <v>0</v>
      </c>
      <c r="J2501" s="186">
        <v>0</v>
      </c>
      <c r="K2501" s="186">
        <v>0</v>
      </c>
      <c r="L2501" s="186">
        <v>0</v>
      </c>
      <c r="M2501" s="187">
        <v>0</v>
      </c>
      <c r="N2501" s="189">
        <v>0</v>
      </c>
      <c r="O2501" s="189">
        <v>0</v>
      </c>
      <c r="P2501" s="189">
        <v>0</v>
      </c>
      <c r="Q2501" s="189">
        <v>0</v>
      </c>
      <c r="R2501" s="351">
        <v>0</v>
      </c>
      <c r="S2501" s="351">
        <v>1E-4</v>
      </c>
      <c r="T2501" s="188">
        <v>0</v>
      </c>
      <c r="U2501" s="187">
        <v>0</v>
      </c>
      <c r="V2501" s="189">
        <v>0</v>
      </c>
      <c r="W2501" s="189">
        <v>0</v>
      </c>
      <c r="X2501" s="189">
        <v>0</v>
      </c>
      <c r="Y2501" s="188">
        <v>0</v>
      </c>
      <c r="Z2501" s="186">
        <v>0</v>
      </c>
      <c r="AA2501" s="186">
        <v>0</v>
      </c>
      <c r="AB2501" s="186">
        <v>0</v>
      </c>
      <c r="AC2501" s="187">
        <v>0</v>
      </c>
      <c r="AD2501" s="189">
        <v>0</v>
      </c>
      <c r="AE2501" s="189">
        <v>0</v>
      </c>
      <c r="AF2501" s="189">
        <v>0</v>
      </c>
      <c r="AG2501" s="189">
        <v>0</v>
      </c>
      <c r="AH2501" s="191">
        <v>0</v>
      </c>
      <c r="AI2501" s="476">
        <v>0</v>
      </c>
      <c r="AJ2501" s="192">
        <v>7506425624706</v>
      </c>
      <c r="AK2501" s="192" t="s">
        <v>505</v>
      </c>
      <c r="AM2501" s="75">
        <v>70845</v>
      </c>
      <c r="AO2501" s="188">
        <v>0</v>
      </c>
      <c r="AP2501" s="188">
        <v>0</v>
      </c>
      <c r="AQ2501" s="187">
        <v>0</v>
      </c>
      <c r="AR2501" s="188">
        <v>0</v>
      </c>
      <c r="AS2501" s="187">
        <v>0</v>
      </c>
      <c r="AT2501" s="188">
        <v>0</v>
      </c>
      <c r="AU2501" s="187">
        <v>0</v>
      </c>
      <c r="AV2501" s="188">
        <v>0</v>
      </c>
      <c r="AW2501" s="187">
        <v>0</v>
      </c>
      <c r="AX2501" s="188">
        <v>0</v>
      </c>
      <c r="AY2501" s="187">
        <v>0</v>
      </c>
      <c r="AZ2501" s="188">
        <v>0</v>
      </c>
      <c r="BA2501" s="187">
        <v>0</v>
      </c>
      <c r="BB2501" s="188">
        <v>0</v>
      </c>
      <c r="BC2501" s="187">
        <v>0</v>
      </c>
      <c r="BD2501" s="75"/>
      <c r="BE2501" s="75"/>
      <c r="BG2501" s="74"/>
      <c r="BH2501" s="74"/>
      <c r="BI2501" s="194"/>
      <c r="BJ2501" s="74"/>
    </row>
    <row r="2502" spans="1:62" ht="11.25" customHeight="1" x14ac:dyDescent="0.3">
      <c r="A2502" s="184" t="s">
        <v>3021</v>
      </c>
      <c r="B2502" s="185">
        <v>0</v>
      </c>
      <c r="C2502" s="917">
        <v>67428</v>
      </c>
      <c r="D2502" s="284">
        <v>1E-4</v>
      </c>
      <c r="E2502" s="91">
        <v>0</v>
      </c>
      <c r="F2502" s="186">
        <v>0</v>
      </c>
      <c r="G2502" s="186">
        <v>0</v>
      </c>
      <c r="H2502" s="186">
        <v>0</v>
      </c>
      <c r="I2502" s="187">
        <v>0</v>
      </c>
      <c r="J2502" s="186">
        <v>0</v>
      </c>
      <c r="K2502" s="186">
        <v>0</v>
      </c>
      <c r="L2502" s="186">
        <v>0</v>
      </c>
      <c r="M2502" s="186">
        <v>0</v>
      </c>
      <c r="N2502" s="188">
        <v>0</v>
      </c>
      <c r="O2502" s="189">
        <v>0</v>
      </c>
      <c r="P2502" s="186">
        <v>0</v>
      </c>
      <c r="Q2502" s="189">
        <v>0</v>
      </c>
      <c r="R2502" s="189">
        <v>0</v>
      </c>
      <c r="S2502" s="189">
        <v>1E-4</v>
      </c>
      <c r="T2502" s="188">
        <v>0</v>
      </c>
      <c r="U2502" s="187">
        <v>0</v>
      </c>
      <c r="V2502" s="189">
        <v>0</v>
      </c>
      <c r="W2502" s="189">
        <v>0</v>
      </c>
      <c r="X2502" s="188">
        <v>0</v>
      </c>
      <c r="Y2502" s="188">
        <v>0</v>
      </c>
      <c r="Z2502" s="186">
        <v>0</v>
      </c>
      <c r="AA2502" s="186">
        <v>0</v>
      </c>
      <c r="AB2502" s="186">
        <v>0</v>
      </c>
      <c r="AC2502" s="186">
        <v>0</v>
      </c>
      <c r="AD2502" s="188">
        <v>0</v>
      </c>
      <c r="AE2502" s="189">
        <v>0</v>
      </c>
      <c r="AF2502" s="189">
        <v>0</v>
      </c>
      <c r="AG2502" s="189">
        <v>0</v>
      </c>
      <c r="AH2502" s="191">
        <v>0</v>
      </c>
      <c r="AI2502" s="476">
        <v>0</v>
      </c>
      <c r="AJ2502" s="192">
        <v>7506425624683</v>
      </c>
      <c r="AK2502" s="192" t="s">
        <v>262</v>
      </c>
      <c r="AM2502" s="75">
        <v>67428</v>
      </c>
      <c r="AO2502" s="188">
        <v>0</v>
      </c>
      <c r="AP2502" s="188">
        <v>0</v>
      </c>
      <c r="AQ2502" s="187">
        <v>0</v>
      </c>
      <c r="AR2502" s="188">
        <v>0</v>
      </c>
      <c r="AS2502" s="187">
        <v>0</v>
      </c>
      <c r="AT2502" s="188">
        <v>0</v>
      </c>
      <c r="AU2502" s="187">
        <v>0</v>
      </c>
      <c r="AV2502" s="188">
        <v>0.6</v>
      </c>
      <c r="AW2502" s="187">
        <v>0</v>
      </c>
      <c r="AX2502" s="188">
        <v>0</v>
      </c>
      <c r="AY2502" s="187">
        <v>0</v>
      </c>
      <c r="AZ2502" s="188">
        <v>15</v>
      </c>
      <c r="BA2502" s="187">
        <v>0</v>
      </c>
      <c r="BB2502" s="188">
        <v>1.8</v>
      </c>
      <c r="BC2502" s="187">
        <v>0</v>
      </c>
      <c r="BD2502" s="75"/>
      <c r="BE2502" s="75"/>
      <c r="BG2502" s="74"/>
      <c r="BH2502" s="74"/>
      <c r="BI2502" s="194"/>
      <c r="BJ2502" s="74"/>
    </row>
    <row r="2503" spans="1:62" ht="11.25" customHeight="1" x14ac:dyDescent="0.3">
      <c r="A2503" s="184" t="s">
        <v>3022</v>
      </c>
      <c r="B2503" s="185">
        <v>0</v>
      </c>
      <c r="C2503" s="917">
        <v>70844</v>
      </c>
      <c r="D2503" s="284">
        <v>1E-4</v>
      </c>
      <c r="E2503" s="91">
        <v>0</v>
      </c>
      <c r="F2503" s="186">
        <v>0</v>
      </c>
      <c r="G2503" s="186">
        <v>0</v>
      </c>
      <c r="H2503" s="186">
        <v>0</v>
      </c>
      <c r="I2503" s="187">
        <v>0</v>
      </c>
      <c r="J2503" s="186">
        <v>0</v>
      </c>
      <c r="K2503" s="186">
        <v>0</v>
      </c>
      <c r="L2503" s="186">
        <v>0</v>
      </c>
      <c r="M2503" s="186">
        <v>0</v>
      </c>
      <c r="N2503" s="188">
        <v>0</v>
      </c>
      <c r="O2503" s="189">
        <v>0</v>
      </c>
      <c r="P2503" s="186">
        <v>0</v>
      </c>
      <c r="Q2503" s="189">
        <v>0</v>
      </c>
      <c r="R2503" s="189">
        <v>0</v>
      </c>
      <c r="S2503" s="189">
        <v>1E-4</v>
      </c>
      <c r="T2503" s="188">
        <v>0</v>
      </c>
      <c r="U2503" s="187">
        <v>0</v>
      </c>
      <c r="V2503" s="189">
        <v>0</v>
      </c>
      <c r="W2503" s="189">
        <v>0</v>
      </c>
      <c r="X2503" s="188">
        <v>0</v>
      </c>
      <c r="Y2503" s="188">
        <v>0</v>
      </c>
      <c r="Z2503" s="186">
        <v>0</v>
      </c>
      <c r="AA2503" s="186">
        <v>0</v>
      </c>
      <c r="AB2503" s="186">
        <v>0</v>
      </c>
      <c r="AC2503" s="186">
        <v>0</v>
      </c>
      <c r="AD2503" s="188">
        <v>0</v>
      </c>
      <c r="AE2503" s="189">
        <v>0</v>
      </c>
      <c r="AF2503" s="189">
        <v>0</v>
      </c>
      <c r="AG2503" s="189">
        <v>0</v>
      </c>
      <c r="AH2503" s="191">
        <v>0</v>
      </c>
      <c r="AI2503" s="476">
        <v>0</v>
      </c>
      <c r="AJ2503" s="192">
        <v>7506425624683</v>
      </c>
      <c r="AK2503" s="192" t="s">
        <v>262</v>
      </c>
      <c r="AM2503" s="75">
        <v>70844</v>
      </c>
      <c r="AO2503" s="188">
        <v>0</v>
      </c>
      <c r="AP2503" s="188">
        <v>0</v>
      </c>
      <c r="AQ2503" s="187">
        <v>0</v>
      </c>
      <c r="AR2503" s="188">
        <v>0</v>
      </c>
      <c r="AS2503" s="187">
        <v>0</v>
      </c>
      <c r="AT2503" s="188">
        <v>0</v>
      </c>
      <c r="AU2503" s="187">
        <v>0</v>
      </c>
      <c r="AV2503" s="188">
        <v>0</v>
      </c>
      <c r="AW2503" s="187">
        <v>0</v>
      </c>
      <c r="AX2503" s="188">
        <v>0</v>
      </c>
      <c r="AY2503" s="187">
        <v>0</v>
      </c>
      <c r="AZ2503" s="188">
        <v>0</v>
      </c>
      <c r="BA2503" s="187">
        <v>0</v>
      </c>
      <c r="BB2503" s="188">
        <v>0</v>
      </c>
      <c r="BC2503" s="187">
        <v>0</v>
      </c>
      <c r="BD2503" s="75"/>
      <c r="BE2503" s="75"/>
      <c r="BG2503" s="74"/>
      <c r="BH2503" s="74"/>
      <c r="BI2503" s="194"/>
      <c r="BJ2503" s="74"/>
    </row>
    <row r="2504" spans="1:62" ht="11.25" customHeight="1" x14ac:dyDescent="0.3">
      <c r="A2504" s="184" t="s">
        <v>3023</v>
      </c>
      <c r="B2504" s="185">
        <v>0</v>
      </c>
      <c r="C2504" s="76">
        <v>67262</v>
      </c>
      <c r="D2504" s="284">
        <v>1E-4</v>
      </c>
      <c r="E2504" s="91">
        <v>0</v>
      </c>
      <c r="F2504" s="186">
        <v>0</v>
      </c>
      <c r="G2504" s="186">
        <v>0</v>
      </c>
      <c r="H2504" s="186">
        <v>0</v>
      </c>
      <c r="I2504" s="187">
        <v>0</v>
      </c>
      <c r="J2504" s="186">
        <v>0</v>
      </c>
      <c r="K2504" s="186">
        <v>0</v>
      </c>
      <c r="L2504" s="186">
        <v>0</v>
      </c>
      <c r="M2504" s="187">
        <v>0</v>
      </c>
      <c r="N2504" s="189">
        <v>0</v>
      </c>
      <c r="O2504" s="189">
        <v>0</v>
      </c>
      <c r="P2504" s="189">
        <v>0</v>
      </c>
      <c r="Q2504" s="189">
        <v>0</v>
      </c>
      <c r="R2504" s="351">
        <v>0</v>
      </c>
      <c r="S2504" s="351">
        <v>1E-4</v>
      </c>
      <c r="T2504" s="188">
        <v>0</v>
      </c>
      <c r="U2504" s="187">
        <v>0</v>
      </c>
      <c r="V2504" s="189">
        <v>0</v>
      </c>
      <c r="W2504" s="189">
        <v>0</v>
      </c>
      <c r="X2504" s="189">
        <v>0</v>
      </c>
      <c r="Y2504" s="188">
        <v>0</v>
      </c>
      <c r="Z2504" s="186">
        <v>0</v>
      </c>
      <c r="AA2504" s="186">
        <v>0</v>
      </c>
      <c r="AB2504" s="186">
        <v>0</v>
      </c>
      <c r="AC2504" s="187">
        <v>0</v>
      </c>
      <c r="AD2504" s="189">
        <v>0</v>
      </c>
      <c r="AE2504" s="189">
        <v>0</v>
      </c>
      <c r="AF2504" s="189">
        <v>0</v>
      </c>
      <c r="AG2504" s="189">
        <v>0</v>
      </c>
      <c r="AH2504" s="191">
        <v>0</v>
      </c>
      <c r="AI2504" s="476">
        <v>0</v>
      </c>
      <c r="AJ2504" s="192">
        <v>7501943453760</v>
      </c>
      <c r="AK2504" s="192">
        <v>93547</v>
      </c>
      <c r="AM2504" s="75">
        <v>67262</v>
      </c>
      <c r="AO2504" s="188">
        <v>0</v>
      </c>
      <c r="AP2504" s="188">
        <v>0</v>
      </c>
      <c r="AQ2504" s="187">
        <v>0</v>
      </c>
      <c r="AR2504" s="188">
        <v>0</v>
      </c>
      <c r="AS2504" s="187">
        <v>0</v>
      </c>
      <c r="AT2504" s="188">
        <v>0</v>
      </c>
      <c r="AU2504" s="187">
        <v>0</v>
      </c>
      <c r="AV2504" s="188">
        <v>0</v>
      </c>
      <c r="AW2504" s="187">
        <v>0</v>
      </c>
      <c r="AX2504" s="188">
        <v>0</v>
      </c>
      <c r="AY2504" s="187">
        <v>0</v>
      </c>
      <c r="AZ2504" s="188">
        <v>0</v>
      </c>
      <c r="BA2504" s="187">
        <v>0</v>
      </c>
      <c r="BB2504" s="188">
        <v>0</v>
      </c>
      <c r="BC2504" s="187">
        <v>0</v>
      </c>
      <c r="BD2504" s="75"/>
      <c r="BE2504" s="75"/>
      <c r="BG2504" s="74"/>
      <c r="BH2504" s="74"/>
      <c r="BI2504" s="194"/>
      <c r="BJ2504" s="74"/>
    </row>
    <row r="2505" spans="1:62" ht="11.25" customHeight="1" x14ac:dyDescent="0.3">
      <c r="A2505" s="184" t="s">
        <v>3024</v>
      </c>
      <c r="B2505" s="185">
        <v>0</v>
      </c>
      <c r="C2505" s="76">
        <v>67249</v>
      </c>
      <c r="D2505" s="284">
        <v>1E-4</v>
      </c>
      <c r="E2505" s="91">
        <v>0</v>
      </c>
      <c r="F2505" s="186">
        <v>0</v>
      </c>
      <c r="G2505" s="186">
        <v>0</v>
      </c>
      <c r="H2505" s="186">
        <v>0</v>
      </c>
      <c r="I2505" s="187">
        <v>0</v>
      </c>
      <c r="J2505" s="188">
        <v>0</v>
      </c>
      <c r="K2505" s="186">
        <v>0</v>
      </c>
      <c r="L2505" s="186">
        <v>0</v>
      </c>
      <c r="M2505" s="187">
        <v>0</v>
      </c>
      <c r="N2505" s="188">
        <v>0</v>
      </c>
      <c r="O2505" s="189">
        <v>0</v>
      </c>
      <c r="P2505" s="186">
        <v>0</v>
      </c>
      <c r="Q2505" s="189">
        <v>0</v>
      </c>
      <c r="R2505" s="189">
        <v>0</v>
      </c>
      <c r="S2505" s="189">
        <v>1E-4</v>
      </c>
      <c r="T2505" s="188">
        <v>0</v>
      </c>
      <c r="U2505" s="187">
        <v>0</v>
      </c>
      <c r="V2505" s="189">
        <v>0</v>
      </c>
      <c r="W2505" s="189">
        <v>0</v>
      </c>
      <c r="X2505" s="188">
        <v>0</v>
      </c>
      <c r="Y2505" s="188">
        <v>0</v>
      </c>
      <c r="Z2505" s="186">
        <v>0</v>
      </c>
      <c r="AA2505" s="186">
        <v>0</v>
      </c>
      <c r="AB2505" s="186">
        <v>0</v>
      </c>
      <c r="AC2505" s="186">
        <v>0</v>
      </c>
      <c r="AD2505" s="188">
        <v>0</v>
      </c>
      <c r="AE2505" s="189">
        <v>0</v>
      </c>
      <c r="AF2505" s="189">
        <v>0</v>
      </c>
      <c r="AG2505" s="189">
        <v>0</v>
      </c>
      <c r="AH2505" s="191">
        <v>0</v>
      </c>
      <c r="AI2505" s="476">
        <v>0</v>
      </c>
      <c r="AJ2505" s="192">
        <v>7501943453760</v>
      </c>
      <c r="AK2505" s="192">
        <v>93547</v>
      </c>
      <c r="AM2505" s="75">
        <v>67249</v>
      </c>
      <c r="AO2505" s="188">
        <v>0</v>
      </c>
      <c r="AP2505" s="188">
        <v>0</v>
      </c>
      <c r="AQ2505" s="187">
        <v>0</v>
      </c>
      <c r="AR2505" s="188">
        <v>0</v>
      </c>
      <c r="AS2505" s="187">
        <v>0</v>
      </c>
      <c r="AT2505" s="188">
        <v>0</v>
      </c>
      <c r="AU2505" s="187">
        <v>0</v>
      </c>
      <c r="AV2505" s="188">
        <v>0</v>
      </c>
      <c r="AW2505" s="187">
        <v>0</v>
      </c>
      <c r="AX2505" s="188">
        <v>0</v>
      </c>
      <c r="AY2505" s="187">
        <v>0</v>
      </c>
      <c r="AZ2505" s="188">
        <v>0</v>
      </c>
      <c r="BA2505" s="187">
        <v>0</v>
      </c>
      <c r="BB2505" s="188">
        <v>0</v>
      </c>
      <c r="BC2505" s="187">
        <v>0</v>
      </c>
      <c r="BD2505" s="75"/>
      <c r="BE2505" s="75"/>
      <c r="BG2505" s="74"/>
      <c r="BH2505" s="74"/>
      <c r="BI2505" s="194"/>
      <c r="BJ2505" s="74"/>
    </row>
    <row r="2506" spans="1:62" ht="11.25" customHeight="1" x14ac:dyDescent="0.3">
      <c r="A2506" s="184" t="s">
        <v>3025</v>
      </c>
      <c r="B2506" s="185">
        <v>0</v>
      </c>
      <c r="C2506" s="917">
        <v>67261</v>
      </c>
      <c r="D2506" s="284">
        <v>1E-4</v>
      </c>
      <c r="E2506" s="91">
        <v>0</v>
      </c>
      <c r="F2506" s="186">
        <v>0</v>
      </c>
      <c r="G2506" s="186">
        <v>0</v>
      </c>
      <c r="H2506" s="186">
        <v>0</v>
      </c>
      <c r="I2506" s="187">
        <v>0</v>
      </c>
      <c r="J2506" s="186">
        <v>0</v>
      </c>
      <c r="K2506" s="186">
        <v>0</v>
      </c>
      <c r="L2506" s="186">
        <v>0</v>
      </c>
      <c r="M2506" s="186">
        <v>0</v>
      </c>
      <c r="N2506" s="188">
        <v>0</v>
      </c>
      <c r="O2506" s="189">
        <v>0</v>
      </c>
      <c r="P2506" s="186">
        <v>0</v>
      </c>
      <c r="Q2506" s="189">
        <v>0</v>
      </c>
      <c r="R2506" s="189">
        <v>0</v>
      </c>
      <c r="S2506" s="189">
        <v>1E-4</v>
      </c>
      <c r="T2506" s="188">
        <v>0</v>
      </c>
      <c r="U2506" s="187">
        <v>0</v>
      </c>
      <c r="V2506" s="189">
        <v>0</v>
      </c>
      <c r="W2506" s="189">
        <v>0</v>
      </c>
      <c r="X2506" s="188">
        <v>0</v>
      </c>
      <c r="Y2506" s="188">
        <v>0</v>
      </c>
      <c r="Z2506" s="186">
        <v>0</v>
      </c>
      <c r="AA2506" s="186">
        <v>0</v>
      </c>
      <c r="AB2506" s="186">
        <v>0</v>
      </c>
      <c r="AC2506" s="186">
        <v>0</v>
      </c>
      <c r="AD2506" s="188">
        <v>0</v>
      </c>
      <c r="AE2506" s="189">
        <v>0</v>
      </c>
      <c r="AF2506" s="189">
        <v>0</v>
      </c>
      <c r="AG2506" s="189">
        <v>0</v>
      </c>
      <c r="AH2506" s="191">
        <v>0</v>
      </c>
      <c r="AI2506" s="476">
        <v>0</v>
      </c>
      <c r="AJ2506" s="192">
        <v>7501943453746</v>
      </c>
      <c r="AK2506" s="192">
        <v>93544</v>
      </c>
      <c r="AM2506" s="75">
        <v>67261</v>
      </c>
      <c r="AO2506" s="188">
        <v>0</v>
      </c>
      <c r="AP2506" s="188">
        <v>0</v>
      </c>
      <c r="AQ2506" s="187">
        <v>0</v>
      </c>
      <c r="AR2506" s="188">
        <v>0</v>
      </c>
      <c r="AS2506" s="187">
        <v>0</v>
      </c>
      <c r="AT2506" s="188">
        <v>0</v>
      </c>
      <c r="AU2506" s="187">
        <v>0</v>
      </c>
      <c r="AV2506" s="188">
        <v>0</v>
      </c>
      <c r="AW2506" s="187">
        <v>0</v>
      </c>
      <c r="AX2506" s="188">
        <v>0</v>
      </c>
      <c r="AY2506" s="187">
        <v>0</v>
      </c>
      <c r="AZ2506" s="188">
        <v>0</v>
      </c>
      <c r="BA2506" s="187">
        <v>0</v>
      </c>
      <c r="BB2506" s="188">
        <v>0</v>
      </c>
      <c r="BC2506" s="187">
        <v>0</v>
      </c>
      <c r="BD2506" s="75"/>
      <c r="BE2506" s="75"/>
      <c r="BG2506" s="74"/>
      <c r="BH2506" s="74"/>
      <c r="BI2506" s="194"/>
      <c r="BJ2506" s="74"/>
    </row>
    <row r="2507" spans="1:62" ht="11.25" customHeight="1" x14ac:dyDescent="0.3">
      <c r="A2507" s="184" t="s">
        <v>3026</v>
      </c>
      <c r="B2507" s="185">
        <v>0</v>
      </c>
      <c r="C2507" s="917">
        <v>67024</v>
      </c>
      <c r="D2507" s="284">
        <v>1E-4</v>
      </c>
      <c r="E2507" s="91">
        <v>0</v>
      </c>
      <c r="F2507" s="186">
        <v>0</v>
      </c>
      <c r="G2507" s="186">
        <v>0</v>
      </c>
      <c r="H2507" s="186">
        <v>0</v>
      </c>
      <c r="I2507" s="187">
        <v>0</v>
      </c>
      <c r="J2507" s="186">
        <v>0</v>
      </c>
      <c r="K2507" s="186">
        <v>0</v>
      </c>
      <c r="L2507" s="186">
        <v>0</v>
      </c>
      <c r="M2507" s="187">
        <v>0</v>
      </c>
      <c r="N2507" s="188">
        <v>0</v>
      </c>
      <c r="O2507" s="189">
        <v>0</v>
      </c>
      <c r="P2507" s="186">
        <v>0</v>
      </c>
      <c r="Q2507" s="189">
        <v>0</v>
      </c>
      <c r="R2507" s="312">
        <v>0</v>
      </c>
      <c r="S2507" s="312">
        <v>1E-4</v>
      </c>
      <c r="T2507" s="188">
        <v>0</v>
      </c>
      <c r="U2507" s="187">
        <v>0</v>
      </c>
      <c r="V2507" s="189">
        <v>0</v>
      </c>
      <c r="W2507" s="189">
        <v>0</v>
      </c>
      <c r="X2507" s="188">
        <v>0</v>
      </c>
      <c r="Y2507" s="188">
        <v>0</v>
      </c>
      <c r="Z2507" s="186">
        <v>0</v>
      </c>
      <c r="AA2507" s="186">
        <v>0</v>
      </c>
      <c r="AB2507" s="186">
        <v>0</v>
      </c>
      <c r="AC2507" s="310">
        <v>0</v>
      </c>
      <c r="AD2507" s="188">
        <v>0</v>
      </c>
      <c r="AE2507" s="312">
        <v>0</v>
      </c>
      <c r="AF2507" s="312">
        <v>0</v>
      </c>
      <c r="AG2507" s="312">
        <v>0</v>
      </c>
      <c r="AH2507" s="393">
        <v>0</v>
      </c>
      <c r="AI2507" s="476">
        <v>0</v>
      </c>
      <c r="AJ2507" s="192">
        <v>7501943419025</v>
      </c>
      <c r="AK2507" s="192" t="s">
        <v>262</v>
      </c>
      <c r="AM2507" s="75">
        <v>67024</v>
      </c>
      <c r="AO2507" s="188">
        <v>0</v>
      </c>
      <c r="AP2507" s="188">
        <v>0</v>
      </c>
      <c r="AQ2507" s="187">
        <v>0</v>
      </c>
      <c r="AR2507" s="188">
        <v>0</v>
      </c>
      <c r="AS2507" s="187">
        <v>0</v>
      </c>
      <c r="AT2507" s="188">
        <v>0</v>
      </c>
      <c r="AU2507" s="187">
        <v>0</v>
      </c>
      <c r="AV2507" s="188">
        <v>0</v>
      </c>
      <c r="AW2507" s="187">
        <v>0</v>
      </c>
      <c r="AX2507" s="188">
        <v>0</v>
      </c>
      <c r="AY2507" s="187">
        <v>0</v>
      </c>
      <c r="AZ2507" s="188">
        <v>0</v>
      </c>
      <c r="BA2507" s="187">
        <v>0</v>
      </c>
      <c r="BB2507" s="188">
        <v>0</v>
      </c>
      <c r="BC2507" s="187">
        <v>0</v>
      </c>
      <c r="BD2507" s="75"/>
      <c r="BE2507" s="75"/>
      <c r="BF2507" s="75"/>
      <c r="BH2507" s="74"/>
      <c r="BI2507" s="194"/>
      <c r="BJ2507" s="74"/>
    </row>
    <row r="2508" spans="1:62" ht="11.25" customHeight="1" x14ac:dyDescent="0.3">
      <c r="A2508" s="184" t="s">
        <v>3027</v>
      </c>
      <c r="B2508" s="185">
        <v>0</v>
      </c>
      <c r="C2508" s="917">
        <v>67270</v>
      </c>
      <c r="D2508" s="284">
        <v>1E-4</v>
      </c>
      <c r="E2508" s="91">
        <v>0</v>
      </c>
      <c r="F2508" s="186">
        <v>0</v>
      </c>
      <c r="G2508" s="186">
        <v>0</v>
      </c>
      <c r="H2508" s="186">
        <v>0</v>
      </c>
      <c r="I2508" s="187">
        <v>0</v>
      </c>
      <c r="J2508" s="186">
        <v>0</v>
      </c>
      <c r="K2508" s="186">
        <v>0</v>
      </c>
      <c r="L2508" s="186">
        <v>0</v>
      </c>
      <c r="M2508" s="187">
        <v>0</v>
      </c>
      <c r="N2508" s="188">
        <v>0</v>
      </c>
      <c r="O2508" s="189">
        <v>0</v>
      </c>
      <c r="P2508" s="186">
        <v>0</v>
      </c>
      <c r="Q2508" s="189">
        <v>0</v>
      </c>
      <c r="R2508" s="312">
        <v>0</v>
      </c>
      <c r="S2508" s="312">
        <v>1E-4</v>
      </c>
      <c r="T2508" s="188">
        <v>0</v>
      </c>
      <c r="U2508" s="187">
        <v>0</v>
      </c>
      <c r="V2508" s="189">
        <v>0</v>
      </c>
      <c r="W2508" s="189">
        <v>0</v>
      </c>
      <c r="X2508" s="188">
        <v>0</v>
      </c>
      <c r="Y2508" s="188">
        <v>0</v>
      </c>
      <c r="Z2508" s="186">
        <v>0</v>
      </c>
      <c r="AA2508" s="186">
        <v>0</v>
      </c>
      <c r="AB2508" s="186">
        <v>0</v>
      </c>
      <c r="AC2508" s="310">
        <v>0</v>
      </c>
      <c r="AD2508" s="188">
        <v>0</v>
      </c>
      <c r="AE2508" s="312">
        <v>0</v>
      </c>
      <c r="AF2508" s="312">
        <v>0</v>
      </c>
      <c r="AG2508" s="312">
        <v>0</v>
      </c>
      <c r="AH2508" s="393">
        <v>0</v>
      </c>
      <c r="AI2508" s="476">
        <v>0</v>
      </c>
      <c r="AJ2508" s="192">
        <v>7501943419025</v>
      </c>
      <c r="AK2508" s="192">
        <v>67024</v>
      </c>
      <c r="AM2508" s="75">
        <v>67270</v>
      </c>
      <c r="AO2508" s="188">
        <v>0</v>
      </c>
      <c r="AP2508" s="188">
        <v>0</v>
      </c>
      <c r="AQ2508" s="187">
        <v>0</v>
      </c>
      <c r="AR2508" s="188">
        <v>0</v>
      </c>
      <c r="AS2508" s="187">
        <v>0</v>
      </c>
      <c r="AT2508" s="188">
        <v>0</v>
      </c>
      <c r="AU2508" s="187">
        <v>0</v>
      </c>
      <c r="AV2508" s="188">
        <v>0</v>
      </c>
      <c r="AW2508" s="187">
        <v>0</v>
      </c>
      <c r="AX2508" s="188">
        <v>0</v>
      </c>
      <c r="AY2508" s="187">
        <v>0</v>
      </c>
      <c r="AZ2508" s="188">
        <v>0</v>
      </c>
      <c r="BA2508" s="187">
        <v>0</v>
      </c>
      <c r="BB2508" s="188">
        <v>0</v>
      </c>
      <c r="BC2508" s="187">
        <v>0</v>
      </c>
      <c r="BD2508" s="75"/>
      <c r="BE2508" s="75"/>
      <c r="BF2508" s="75"/>
      <c r="BH2508" s="74"/>
      <c r="BI2508" s="194"/>
      <c r="BJ2508" s="74"/>
    </row>
    <row r="2509" spans="1:62" ht="11.25" customHeight="1" x14ac:dyDescent="0.3">
      <c r="A2509" s="184" t="s">
        <v>3028</v>
      </c>
      <c r="B2509" s="185">
        <v>0</v>
      </c>
      <c r="C2509" s="917">
        <v>67009</v>
      </c>
      <c r="D2509" s="284">
        <v>1E-4</v>
      </c>
      <c r="E2509" s="91">
        <v>0</v>
      </c>
      <c r="F2509" s="186">
        <v>0</v>
      </c>
      <c r="G2509" s="186">
        <v>0</v>
      </c>
      <c r="H2509" s="186">
        <v>0</v>
      </c>
      <c r="I2509" s="187">
        <v>0</v>
      </c>
      <c r="J2509" s="186">
        <v>0</v>
      </c>
      <c r="K2509" s="186">
        <v>0</v>
      </c>
      <c r="L2509" s="186">
        <v>0</v>
      </c>
      <c r="M2509" s="187">
        <v>0</v>
      </c>
      <c r="N2509" s="188">
        <v>0</v>
      </c>
      <c r="O2509" s="189">
        <v>0</v>
      </c>
      <c r="P2509" s="186">
        <v>0</v>
      </c>
      <c r="Q2509" s="189">
        <v>0</v>
      </c>
      <c r="R2509" s="312">
        <v>0</v>
      </c>
      <c r="S2509" s="312">
        <v>1E-4</v>
      </c>
      <c r="T2509" s="188">
        <v>0</v>
      </c>
      <c r="U2509" s="187">
        <v>0</v>
      </c>
      <c r="V2509" s="189">
        <v>0</v>
      </c>
      <c r="W2509" s="189">
        <v>0</v>
      </c>
      <c r="X2509" s="188">
        <v>0</v>
      </c>
      <c r="Y2509" s="188">
        <v>0</v>
      </c>
      <c r="Z2509" s="186">
        <v>0</v>
      </c>
      <c r="AA2509" s="186">
        <v>0</v>
      </c>
      <c r="AB2509" s="186">
        <v>0</v>
      </c>
      <c r="AC2509" s="310">
        <v>0</v>
      </c>
      <c r="AD2509" s="188">
        <v>0</v>
      </c>
      <c r="AE2509" s="312">
        <v>0</v>
      </c>
      <c r="AF2509" s="312">
        <v>0</v>
      </c>
      <c r="AG2509" s="312">
        <v>0</v>
      </c>
      <c r="AH2509" s="393">
        <v>0</v>
      </c>
      <c r="AI2509" s="476">
        <v>0</v>
      </c>
      <c r="AJ2509" s="192">
        <v>7501943418837</v>
      </c>
      <c r="AK2509" s="192" t="s">
        <v>262</v>
      </c>
      <c r="AM2509" s="75">
        <v>67009</v>
      </c>
      <c r="AO2509" s="188">
        <v>0</v>
      </c>
      <c r="AP2509" s="188">
        <v>0</v>
      </c>
      <c r="AQ2509" s="187">
        <v>0</v>
      </c>
      <c r="AR2509" s="188">
        <v>0</v>
      </c>
      <c r="AS2509" s="187">
        <v>0</v>
      </c>
      <c r="AT2509" s="188">
        <v>0</v>
      </c>
      <c r="AU2509" s="187">
        <v>0</v>
      </c>
      <c r="AV2509" s="188">
        <v>0</v>
      </c>
      <c r="AW2509" s="187">
        <v>0</v>
      </c>
      <c r="AX2509" s="188">
        <v>0</v>
      </c>
      <c r="AY2509" s="187">
        <v>0</v>
      </c>
      <c r="AZ2509" s="188">
        <v>0</v>
      </c>
      <c r="BA2509" s="187">
        <v>0</v>
      </c>
      <c r="BB2509" s="188">
        <v>0</v>
      </c>
      <c r="BC2509" s="187">
        <v>0</v>
      </c>
      <c r="BD2509" s="75"/>
      <c r="BE2509" s="75"/>
      <c r="BF2509" s="75"/>
      <c r="BH2509" s="74"/>
      <c r="BI2509" s="194"/>
      <c r="BJ2509" s="74"/>
    </row>
    <row r="2510" spans="1:62" ht="11.25" customHeight="1" x14ac:dyDescent="0.3">
      <c r="A2510" s="184" t="s">
        <v>3029</v>
      </c>
      <c r="B2510" s="185">
        <v>0</v>
      </c>
      <c r="C2510" s="917">
        <v>67271</v>
      </c>
      <c r="D2510" s="284">
        <v>1E-4</v>
      </c>
      <c r="E2510" s="91">
        <v>0</v>
      </c>
      <c r="F2510" s="186">
        <v>0</v>
      </c>
      <c r="G2510" s="186">
        <v>0</v>
      </c>
      <c r="H2510" s="186">
        <v>0</v>
      </c>
      <c r="I2510" s="187">
        <v>0</v>
      </c>
      <c r="J2510" s="186">
        <v>0</v>
      </c>
      <c r="K2510" s="186">
        <v>0</v>
      </c>
      <c r="L2510" s="186">
        <v>0</v>
      </c>
      <c r="M2510" s="187">
        <v>0</v>
      </c>
      <c r="N2510" s="188">
        <v>0</v>
      </c>
      <c r="O2510" s="189">
        <v>0</v>
      </c>
      <c r="P2510" s="186">
        <v>0</v>
      </c>
      <c r="Q2510" s="189">
        <v>0</v>
      </c>
      <c r="R2510" s="312">
        <v>0</v>
      </c>
      <c r="S2510" s="312">
        <v>1E-4</v>
      </c>
      <c r="T2510" s="188">
        <v>0</v>
      </c>
      <c r="U2510" s="187">
        <v>0</v>
      </c>
      <c r="V2510" s="189">
        <v>0</v>
      </c>
      <c r="W2510" s="189">
        <v>0</v>
      </c>
      <c r="X2510" s="188">
        <v>0</v>
      </c>
      <c r="Y2510" s="188">
        <v>0</v>
      </c>
      <c r="Z2510" s="186">
        <v>0</v>
      </c>
      <c r="AA2510" s="186">
        <v>0</v>
      </c>
      <c r="AB2510" s="186">
        <v>0</v>
      </c>
      <c r="AC2510" s="310">
        <v>0</v>
      </c>
      <c r="AD2510" s="188">
        <v>0</v>
      </c>
      <c r="AE2510" s="312">
        <v>0</v>
      </c>
      <c r="AF2510" s="312">
        <v>0</v>
      </c>
      <c r="AG2510" s="312">
        <v>0</v>
      </c>
      <c r="AH2510" s="393">
        <v>0</v>
      </c>
      <c r="AI2510" s="476">
        <v>0</v>
      </c>
      <c r="AJ2510" s="192">
        <v>7501943418837</v>
      </c>
      <c r="AK2510" s="192">
        <v>67009</v>
      </c>
      <c r="AM2510" s="75">
        <v>67271</v>
      </c>
      <c r="AO2510" s="188">
        <v>0</v>
      </c>
      <c r="AP2510" s="188">
        <v>0</v>
      </c>
      <c r="AQ2510" s="187">
        <v>0</v>
      </c>
      <c r="AR2510" s="188">
        <v>0</v>
      </c>
      <c r="AS2510" s="187">
        <v>0</v>
      </c>
      <c r="AT2510" s="188">
        <v>0</v>
      </c>
      <c r="AU2510" s="187">
        <v>0</v>
      </c>
      <c r="AV2510" s="188">
        <v>0</v>
      </c>
      <c r="AW2510" s="187">
        <v>0</v>
      </c>
      <c r="AX2510" s="188">
        <v>0</v>
      </c>
      <c r="AY2510" s="187">
        <v>0</v>
      </c>
      <c r="AZ2510" s="188">
        <v>0</v>
      </c>
      <c r="BA2510" s="187">
        <v>0</v>
      </c>
      <c r="BB2510" s="188">
        <v>0</v>
      </c>
      <c r="BC2510" s="187">
        <v>0</v>
      </c>
      <c r="BD2510" s="75"/>
      <c r="BE2510" s="75"/>
      <c r="BF2510" s="75"/>
      <c r="BH2510" s="74"/>
      <c r="BI2510" s="194"/>
      <c r="BJ2510" s="74"/>
    </row>
    <row r="2511" spans="1:62" ht="11.25" customHeight="1" x14ac:dyDescent="0.3">
      <c r="A2511" s="184" t="s">
        <v>3030</v>
      </c>
      <c r="B2511" s="185">
        <v>0</v>
      </c>
      <c r="C2511" s="917">
        <v>67063</v>
      </c>
      <c r="D2511" s="284">
        <v>1E-4</v>
      </c>
      <c r="E2511" s="91">
        <v>0</v>
      </c>
      <c r="F2511" s="186">
        <v>0</v>
      </c>
      <c r="G2511" s="186">
        <v>0</v>
      </c>
      <c r="H2511" s="186">
        <v>0</v>
      </c>
      <c r="I2511" s="187">
        <v>0</v>
      </c>
      <c r="J2511" s="186">
        <v>0</v>
      </c>
      <c r="K2511" s="186">
        <v>0</v>
      </c>
      <c r="L2511" s="186">
        <v>0</v>
      </c>
      <c r="M2511" s="187">
        <v>0</v>
      </c>
      <c r="N2511" s="188">
        <v>0</v>
      </c>
      <c r="O2511" s="189">
        <v>0</v>
      </c>
      <c r="P2511" s="186">
        <v>0</v>
      </c>
      <c r="Q2511" s="189">
        <v>0</v>
      </c>
      <c r="R2511" s="312">
        <v>0</v>
      </c>
      <c r="S2511" s="312">
        <v>1E-4</v>
      </c>
      <c r="T2511" s="188">
        <v>0</v>
      </c>
      <c r="U2511" s="187">
        <v>0</v>
      </c>
      <c r="V2511" s="189">
        <v>0</v>
      </c>
      <c r="W2511" s="189">
        <v>0</v>
      </c>
      <c r="X2511" s="188">
        <v>0</v>
      </c>
      <c r="Y2511" s="188">
        <v>0</v>
      </c>
      <c r="Z2511" s="186">
        <v>0</v>
      </c>
      <c r="AA2511" s="186">
        <v>0</v>
      </c>
      <c r="AB2511" s="186">
        <v>0</v>
      </c>
      <c r="AC2511" s="310">
        <v>0</v>
      </c>
      <c r="AD2511" s="188">
        <v>0</v>
      </c>
      <c r="AE2511" s="312">
        <v>0</v>
      </c>
      <c r="AF2511" s="312">
        <v>0</v>
      </c>
      <c r="AG2511" s="312">
        <v>0</v>
      </c>
      <c r="AH2511" s="393">
        <v>0</v>
      </c>
      <c r="AI2511" s="476">
        <v>0</v>
      </c>
      <c r="AJ2511" s="192">
        <v>7501943492660</v>
      </c>
      <c r="AK2511" s="192" t="s">
        <v>262</v>
      </c>
      <c r="AM2511" s="75">
        <v>67063</v>
      </c>
      <c r="AO2511" s="188">
        <v>0</v>
      </c>
      <c r="AP2511" s="188">
        <v>0</v>
      </c>
      <c r="AQ2511" s="187">
        <v>0</v>
      </c>
      <c r="AR2511" s="188">
        <v>0</v>
      </c>
      <c r="AS2511" s="187">
        <v>0</v>
      </c>
      <c r="AT2511" s="188">
        <v>0</v>
      </c>
      <c r="AU2511" s="187">
        <v>0</v>
      </c>
      <c r="AV2511" s="188">
        <v>0</v>
      </c>
      <c r="AW2511" s="187">
        <v>0</v>
      </c>
      <c r="AX2511" s="188">
        <v>0</v>
      </c>
      <c r="AY2511" s="187">
        <v>0</v>
      </c>
      <c r="AZ2511" s="188">
        <v>0</v>
      </c>
      <c r="BA2511" s="187">
        <v>0</v>
      </c>
      <c r="BB2511" s="188">
        <v>0</v>
      </c>
      <c r="BC2511" s="187">
        <v>0</v>
      </c>
      <c r="BD2511" s="75"/>
      <c r="BE2511" s="75"/>
      <c r="BF2511" s="75"/>
      <c r="BH2511" s="74"/>
      <c r="BI2511" s="194"/>
      <c r="BJ2511" s="74"/>
    </row>
    <row r="2512" spans="1:62" ht="11.25" customHeight="1" x14ac:dyDescent="0.3">
      <c r="A2512" s="184" t="s">
        <v>3031</v>
      </c>
      <c r="B2512" s="185">
        <v>0</v>
      </c>
      <c r="C2512" s="917">
        <v>67078</v>
      </c>
      <c r="D2512" s="284">
        <v>1E-4</v>
      </c>
      <c r="E2512" s="91">
        <v>0</v>
      </c>
      <c r="F2512" s="186">
        <v>0</v>
      </c>
      <c r="G2512" s="186">
        <v>0</v>
      </c>
      <c r="H2512" s="186">
        <v>0</v>
      </c>
      <c r="I2512" s="187">
        <v>0</v>
      </c>
      <c r="J2512" s="186">
        <v>0</v>
      </c>
      <c r="K2512" s="186">
        <v>0</v>
      </c>
      <c r="L2512" s="186">
        <v>0</v>
      </c>
      <c r="M2512" s="187">
        <v>0</v>
      </c>
      <c r="N2512" s="188">
        <v>0</v>
      </c>
      <c r="O2512" s="189">
        <v>0</v>
      </c>
      <c r="P2512" s="186">
        <v>0</v>
      </c>
      <c r="Q2512" s="189">
        <v>0</v>
      </c>
      <c r="R2512" s="312">
        <v>0</v>
      </c>
      <c r="S2512" s="312">
        <v>1E-4</v>
      </c>
      <c r="T2512" s="188">
        <v>0</v>
      </c>
      <c r="U2512" s="187">
        <v>0</v>
      </c>
      <c r="V2512" s="189">
        <v>0</v>
      </c>
      <c r="W2512" s="189">
        <v>0</v>
      </c>
      <c r="X2512" s="188">
        <v>0</v>
      </c>
      <c r="Y2512" s="188">
        <v>0</v>
      </c>
      <c r="Z2512" s="186">
        <v>0</v>
      </c>
      <c r="AA2512" s="186">
        <v>0</v>
      </c>
      <c r="AB2512" s="186">
        <v>0</v>
      </c>
      <c r="AC2512" s="310">
        <v>0</v>
      </c>
      <c r="AD2512" s="188">
        <v>0</v>
      </c>
      <c r="AE2512" s="312">
        <v>0</v>
      </c>
      <c r="AF2512" s="312">
        <v>0</v>
      </c>
      <c r="AG2512" s="312">
        <v>0</v>
      </c>
      <c r="AH2512" s="393">
        <v>0</v>
      </c>
      <c r="AI2512" s="476">
        <v>0</v>
      </c>
      <c r="AJ2512" s="192">
        <v>7501943491151</v>
      </c>
      <c r="AK2512" s="192" t="s">
        <v>262</v>
      </c>
      <c r="AM2512" s="75">
        <v>67078</v>
      </c>
      <c r="AO2512" s="188">
        <v>0</v>
      </c>
      <c r="AP2512" s="188">
        <v>0</v>
      </c>
      <c r="AQ2512" s="187">
        <v>0</v>
      </c>
      <c r="AR2512" s="188">
        <v>0</v>
      </c>
      <c r="AS2512" s="187">
        <v>0</v>
      </c>
      <c r="AT2512" s="188">
        <v>0</v>
      </c>
      <c r="AU2512" s="187">
        <v>0</v>
      </c>
      <c r="AV2512" s="188">
        <v>0</v>
      </c>
      <c r="AW2512" s="187">
        <v>0</v>
      </c>
      <c r="AX2512" s="188">
        <v>0</v>
      </c>
      <c r="AY2512" s="187">
        <v>0</v>
      </c>
      <c r="AZ2512" s="188">
        <v>0</v>
      </c>
      <c r="BA2512" s="187">
        <v>0</v>
      </c>
      <c r="BB2512" s="188">
        <v>0</v>
      </c>
      <c r="BC2512" s="187">
        <v>0</v>
      </c>
      <c r="BD2512" s="75"/>
      <c r="BE2512" s="75"/>
      <c r="BF2512" s="75"/>
      <c r="BH2512" s="74"/>
      <c r="BI2512" s="194"/>
      <c r="BJ2512" s="74"/>
    </row>
    <row r="2513" spans="1:62" ht="11.25" customHeight="1" x14ac:dyDescent="0.3">
      <c r="A2513" s="184" t="s">
        <v>3032</v>
      </c>
      <c r="B2513" s="185">
        <v>0</v>
      </c>
      <c r="C2513" s="917">
        <v>67121</v>
      </c>
      <c r="D2513" s="284">
        <v>1E-4</v>
      </c>
      <c r="E2513" s="91">
        <v>0</v>
      </c>
      <c r="F2513" s="186">
        <v>0</v>
      </c>
      <c r="G2513" s="186">
        <v>0</v>
      </c>
      <c r="H2513" s="186">
        <v>0</v>
      </c>
      <c r="I2513" s="187">
        <v>0</v>
      </c>
      <c r="J2513" s="186">
        <v>0</v>
      </c>
      <c r="K2513" s="186">
        <v>0</v>
      </c>
      <c r="L2513" s="186">
        <v>0</v>
      </c>
      <c r="M2513" s="187">
        <v>0</v>
      </c>
      <c r="N2513" s="188">
        <v>0</v>
      </c>
      <c r="O2513" s="189">
        <v>0</v>
      </c>
      <c r="P2513" s="186">
        <v>0</v>
      </c>
      <c r="Q2513" s="189">
        <v>0</v>
      </c>
      <c r="R2513" s="312">
        <v>0</v>
      </c>
      <c r="S2513" s="312">
        <v>1E-4</v>
      </c>
      <c r="T2513" s="188">
        <v>0</v>
      </c>
      <c r="U2513" s="187">
        <v>0</v>
      </c>
      <c r="V2513" s="189">
        <v>0</v>
      </c>
      <c r="W2513" s="189">
        <v>0</v>
      </c>
      <c r="X2513" s="188">
        <v>0</v>
      </c>
      <c r="Y2513" s="188">
        <v>0</v>
      </c>
      <c r="Z2513" s="186">
        <v>0</v>
      </c>
      <c r="AA2513" s="186">
        <v>0</v>
      </c>
      <c r="AB2513" s="186">
        <v>0</v>
      </c>
      <c r="AC2513" s="310">
        <v>0</v>
      </c>
      <c r="AD2513" s="188">
        <v>0</v>
      </c>
      <c r="AE2513" s="312">
        <v>0</v>
      </c>
      <c r="AF2513" s="312">
        <v>0</v>
      </c>
      <c r="AG2513" s="312">
        <v>0</v>
      </c>
      <c r="AH2513" s="393">
        <v>0</v>
      </c>
      <c r="AI2513" s="476">
        <v>0</v>
      </c>
      <c r="AJ2513" s="192">
        <v>7501943474734</v>
      </c>
      <c r="AK2513" s="192">
        <v>93537</v>
      </c>
      <c r="AM2513" s="75">
        <v>67121</v>
      </c>
      <c r="AO2513" s="188">
        <v>0</v>
      </c>
      <c r="AP2513" s="188">
        <v>0</v>
      </c>
      <c r="AQ2513" s="187">
        <v>0</v>
      </c>
      <c r="AR2513" s="188">
        <v>0</v>
      </c>
      <c r="AS2513" s="187">
        <v>0</v>
      </c>
      <c r="AT2513" s="188">
        <v>0</v>
      </c>
      <c r="AU2513" s="187">
        <v>0</v>
      </c>
      <c r="AV2513" s="188">
        <v>0</v>
      </c>
      <c r="AW2513" s="187">
        <v>0</v>
      </c>
      <c r="AX2513" s="188">
        <v>0</v>
      </c>
      <c r="AY2513" s="187">
        <v>0</v>
      </c>
      <c r="AZ2513" s="188">
        <v>0</v>
      </c>
      <c r="BA2513" s="187">
        <v>0</v>
      </c>
      <c r="BB2513" s="188">
        <v>0</v>
      </c>
      <c r="BC2513" s="187">
        <v>0</v>
      </c>
      <c r="BD2513" s="75"/>
      <c r="BE2513" s="75"/>
      <c r="BF2513" s="75"/>
      <c r="BH2513" s="74"/>
      <c r="BI2513" s="194"/>
      <c r="BJ2513" s="74"/>
    </row>
    <row r="2514" spans="1:62" ht="11.25" customHeight="1" x14ac:dyDescent="0.3">
      <c r="A2514" s="184" t="s">
        <v>2938</v>
      </c>
      <c r="B2514" s="185">
        <v>0</v>
      </c>
      <c r="C2514" s="917">
        <v>67316</v>
      </c>
      <c r="D2514" s="284">
        <v>1E-4</v>
      </c>
      <c r="E2514" s="91">
        <v>0</v>
      </c>
      <c r="F2514" s="186">
        <v>0</v>
      </c>
      <c r="G2514" s="186">
        <v>0</v>
      </c>
      <c r="H2514" s="186">
        <v>0</v>
      </c>
      <c r="I2514" s="187">
        <v>0</v>
      </c>
      <c r="J2514" s="186">
        <v>0</v>
      </c>
      <c r="K2514" s="186">
        <v>0</v>
      </c>
      <c r="L2514" s="186">
        <v>0</v>
      </c>
      <c r="M2514" s="187">
        <v>0</v>
      </c>
      <c r="N2514" s="188">
        <v>0</v>
      </c>
      <c r="O2514" s="189">
        <v>0</v>
      </c>
      <c r="P2514" s="186">
        <v>0</v>
      </c>
      <c r="Q2514" s="189">
        <v>0</v>
      </c>
      <c r="R2514" s="312">
        <v>0</v>
      </c>
      <c r="S2514" s="312">
        <v>1E-4</v>
      </c>
      <c r="T2514" s="188">
        <v>0</v>
      </c>
      <c r="U2514" s="187">
        <v>0</v>
      </c>
      <c r="V2514" s="189">
        <v>0</v>
      </c>
      <c r="W2514" s="189">
        <v>0</v>
      </c>
      <c r="X2514" s="188">
        <v>0</v>
      </c>
      <c r="Y2514" s="188">
        <v>0</v>
      </c>
      <c r="Z2514" s="186">
        <v>0</v>
      </c>
      <c r="AA2514" s="186">
        <v>0</v>
      </c>
      <c r="AB2514" s="186">
        <v>0</v>
      </c>
      <c r="AC2514" s="310">
        <v>0</v>
      </c>
      <c r="AD2514" s="188">
        <v>0</v>
      </c>
      <c r="AE2514" s="312">
        <v>0</v>
      </c>
      <c r="AF2514" s="312">
        <v>0</v>
      </c>
      <c r="AG2514" s="312">
        <v>0</v>
      </c>
      <c r="AH2514" s="393">
        <v>0</v>
      </c>
      <c r="AI2514" s="476">
        <v>0</v>
      </c>
      <c r="AJ2514" s="192">
        <v>7506425613151</v>
      </c>
      <c r="AK2514" s="192">
        <v>67316</v>
      </c>
      <c r="AM2514" s="75">
        <v>67316</v>
      </c>
      <c r="AO2514" s="188">
        <v>0</v>
      </c>
      <c r="AP2514" s="188">
        <v>0</v>
      </c>
      <c r="AQ2514" s="187">
        <v>0</v>
      </c>
      <c r="AR2514" s="188">
        <v>0</v>
      </c>
      <c r="AS2514" s="187">
        <v>0</v>
      </c>
      <c r="AT2514" s="188">
        <v>0</v>
      </c>
      <c r="AU2514" s="187">
        <v>0</v>
      </c>
      <c r="AV2514" s="188">
        <v>0</v>
      </c>
      <c r="AW2514" s="187">
        <v>0</v>
      </c>
      <c r="AX2514" s="188">
        <v>0</v>
      </c>
      <c r="AY2514" s="187">
        <v>0</v>
      </c>
      <c r="AZ2514" s="188">
        <v>0</v>
      </c>
      <c r="BA2514" s="187">
        <v>0</v>
      </c>
      <c r="BB2514" s="188">
        <v>0</v>
      </c>
      <c r="BC2514" s="187">
        <v>0</v>
      </c>
      <c r="BD2514" s="75"/>
      <c r="BE2514" s="75"/>
      <c r="BF2514" s="75"/>
      <c r="BH2514" s="74"/>
      <c r="BI2514" s="194"/>
      <c r="BJ2514" s="74"/>
    </row>
    <row r="2515" spans="1:62" ht="11.25" customHeight="1" x14ac:dyDescent="0.3">
      <c r="A2515" s="184" t="s">
        <v>3033</v>
      </c>
      <c r="B2515" s="185">
        <v>0</v>
      </c>
      <c r="C2515" s="917">
        <v>67061</v>
      </c>
      <c r="D2515" s="284">
        <v>1E-4</v>
      </c>
      <c r="E2515" s="91">
        <v>0</v>
      </c>
      <c r="F2515" s="186">
        <v>0</v>
      </c>
      <c r="G2515" s="186">
        <v>0</v>
      </c>
      <c r="H2515" s="186">
        <v>0</v>
      </c>
      <c r="I2515" s="187">
        <v>0</v>
      </c>
      <c r="J2515" s="186">
        <v>0</v>
      </c>
      <c r="K2515" s="186">
        <v>0</v>
      </c>
      <c r="L2515" s="186"/>
      <c r="M2515" s="187">
        <v>0</v>
      </c>
      <c r="N2515" s="188">
        <v>0</v>
      </c>
      <c r="O2515" s="189">
        <v>0</v>
      </c>
      <c r="P2515" s="186">
        <v>0</v>
      </c>
      <c r="Q2515" s="189">
        <v>0</v>
      </c>
      <c r="R2515" s="312">
        <v>0</v>
      </c>
      <c r="S2515" s="312">
        <v>1E-4</v>
      </c>
      <c r="T2515" s="188">
        <v>0</v>
      </c>
      <c r="U2515" s="187">
        <v>0</v>
      </c>
      <c r="V2515" s="189">
        <v>0</v>
      </c>
      <c r="W2515" s="189">
        <v>0</v>
      </c>
      <c r="X2515" s="188">
        <v>0</v>
      </c>
      <c r="Y2515" s="188">
        <v>0</v>
      </c>
      <c r="Z2515" s="186">
        <v>0</v>
      </c>
      <c r="AA2515" s="186">
        <v>0</v>
      </c>
      <c r="AB2515" s="186">
        <v>0</v>
      </c>
      <c r="AC2515" s="310">
        <v>0</v>
      </c>
      <c r="AD2515" s="188">
        <v>0</v>
      </c>
      <c r="AE2515" s="312">
        <v>0</v>
      </c>
      <c r="AF2515" s="312">
        <v>0</v>
      </c>
      <c r="AG2515" s="312">
        <v>0</v>
      </c>
      <c r="AH2515" s="393">
        <v>0</v>
      </c>
      <c r="AI2515" s="476">
        <v>0</v>
      </c>
      <c r="AJ2515" s="192">
        <v>7501943495760</v>
      </c>
      <c r="AK2515" s="192">
        <v>66968</v>
      </c>
      <c r="AM2515" s="75">
        <v>67061</v>
      </c>
      <c r="AO2515" s="188">
        <v>0</v>
      </c>
      <c r="AP2515" s="188">
        <v>0</v>
      </c>
      <c r="AQ2515" s="187">
        <v>0</v>
      </c>
      <c r="AR2515" s="188">
        <v>0</v>
      </c>
      <c r="AS2515" s="187">
        <v>0</v>
      </c>
      <c r="AT2515" s="188">
        <v>0</v>
      </c>
      <c r="AU2515" s="187">
        <v>0</v>
      </c>
      <c r="AV2515" s="188">
        <v>0</v>
      </c>
      <c r="AW2515" s="187">
        <v>0</v>
      </c>
      <c r="AX2515" s="188">
        <v>0</v>
      </c>
      <c r="AY2515" s="187">
        <v>0</v>
      </c>
      <c r="AZ2515" s="188">
        <v>0</v>
      </c>
      <c r="BA2515" s="187">
        <v>0</v>
      </c>
      <c r="BB2515" s="188">
        <v>0</v>
      </c>
      <c r="BC2515" s="187">
        <v>0</v>
      </c>
      <c r="BD2515" s="75"/>
      <c r="BE2515" s="75"/>
      <c r="BF2515" s="75"/>
      <c r="BH2515" s="74"/>
      <c r="BI2515" s="194"/>
      <c r="BJ2515" s="74"/>
    </row>
    <row r="2516" spans="1:62" ht="11.25" customHeight="1" x14ac:dyDescent="0.3">
      <c r="A2516" s="184" t="s">
        <v>3034</v>
      </c>
      <c r="B2516" s="185">
        <v>0</v>
      </c>
      <c r="C2516" s="917">
        <v>67222</v>
      </c>
      <c r="D2516" s="284">
        <v>1E-4</v>
      </c>
      <c r="E2516" s="91">
        <v>0</v>
      </c>
      <c r="F2516" s="186">
        <v>0</v>
      </c>
      <c r="G2516" s="186">
        <v>0</v>
      </c>
      <c r="H2516" s="186">
        <v>0</v>
      </c>
      <c r="I2516" s="187">
        <v>0</v>
      </c>
      <c r="J2516" s="186">
        <v>0</v>
      </c>
      <c r="K2516" s="186">
        <v>0</v>
      </c>
      <c r="L2516" s="186">
        <v>0</v>
      </c>
      <c r="M2516" s="187">
        <v>0</v>
      </c>
      <c r="N2516" s="188">
        <v>0</v>
      </c>
      <c r="O2516" s="189">
        <v>0</v>
      </c>
      <c r="P2516" s="186">
        <v>0</v>
      </c>
      <c r="Q2516" s="189">
        <v>0</v>
      </c>
      <c r="R2516" s="312">
        <v>0</v>
      </c>
      <c r="S2516" s="312">
        <v>1E-4</v>
      </c>
      <c r="T2516" s="188">
        <v>0</v>
      </c>
      <c r="U2516" s="187">
        <v>0</v>
      </c>
      <c r="V2516" s="189">
        <v>0</v>
      </c>
      <c r="W2516" s="189">
        <v>0</v>
      </c>
      <c r="X2516" s="188">
        <v>0</v>
      </c>
      <c r="Y2516" s="188">
        <v>0</v>
      </c>
      <c r="Z2516" s="186">
        <v>0</v>
      </c>
      <c r="AA2516" s="186">
        <v>0</v>
      </c>
      <c r="AB2516" s="186">
        <v>0</v>
      </c>
      <c r="AC2516" s="310">
        <v>0</v>
      </c>
      <c r="AD2516" s="188">
        <v>0</v>
      </c>
      <c r="AE2516" s="312">
        <v>0</v>
      </c>
      <c r="AF2516" s="312">
        <v>0</v>
      </c>
      <c r="AG2516" s="312">
        <v>0</v>
      </c>
      <c r="AH2516" s="393">
        <v>0</v>
      </c>
      <c r="AI2516" s="476">
        <v>0</v>
      </c>
      <c r="AJ2516" s="192">
        <v>7501943419384</v>
      </c>
      <c r="AK2516" s="192" t="s">
        <v>262</v>
      </c>
      <c r="AM2516" s="75">
        <v>67222</v>
      </c>
      <c r="AO2516" s="188">
        <v>0</v>
      </c>
      <c r="AP2516" s="188">
        <v>0</v>
      </c>
      <c r="AQ2516" s="187">
        <v>0</v>
      </c>
      <c r="AR2516" s="188">
        <v>0</v>
      </c>
      <c r="AS2516" s="187">
        <v>0</v>
      </c>
      <c r="AT2516" s="188">
        <v>0</v>
      </c>
      <c r="AU2516" s="187">
        <v>0</v>
      </c>
      <c r="AV2516" s="188">
        <v>0</v>
      </c>
      <c r="AW2516" s="187">
        <v>0</v>
      </c>
      <c r="AX2516" s="188">
        <v>0</v>
      </c>
      <c r="AY2516" s="187">
        <v>0</v>
      </c>
      <c r="AZ2516" s="188">
        <v>0</v>
      </c>
      <c r="BA2516" s="187">
        <v>0</v>
      </c>
      <c r="BB2516" s="188">
        <v>0</v>
      </c>
      <c r="BC2516" s="187">
        <v>0</v>
      </c>
      <c r="BD2516" s="75"/>
      <c r="BE2516" s="75"/>
      <c r="BF2516" s="75"/>
      <c r="BH2516" s="74"/>
      <c r="BI2516" s="194"/>
      <c r="BJ2516" s="74"/>
    </row>
    <row r="2517" spans="1:62" ht="11.25" customHeight="1" x14ac:dyDescent="0.3">
      <c r="A2517" s="184" t="s">
        <v>3035</v>
      </c>
      <c r="B2517" s="185">
        <v>0</v>
      </c>
      <c r="C2517" s="917">
        <v>67226</v>
      </c>
      <c r="D2517" s="284">
        <v>1E-4</v>
      </c>
      <c r="E2517" s="91">
        <v>0</v>
      </c>
      <c r="F2517" s="186">
        <v>0</v>
      </c>
      <c r="G2517" s="186">
        <v>0</v>
      </c>
      <c r="H2517" s="186">
        <v>0</v>
      </c>
      <c r="I2517" s="187">
        <v>0</v>
      </c>
      <c r="J2517" s="186">
        <v>0</v>
      </c>
      <c r="K2517" s="186">
        <v>0</v>
      </c>
      <c r="L2517" s="186">
        <v>0</v>
      </c>
      <c r="M2517" s="187">
        <v>0</v>
      </c>
      <c r="N2517" s="188">
        <v>0</v>
      </c>
      <c r="O2517" s="189">
        <v>0</v>
      </c>
      <c r="P2517" s="186">
        <v>0</v>
      </c>
      <c r="Q2517" s="189">
        <v>0</v>
      </c>
      <c r="R2517" s="312">
        <v>0</v>
      </c>
      <c r="S2517" s="312">
        <v>1E-4</v>
      </c>
      <c r="T2517" s="188">
        <v>0</v>
      </c>
      <c r="U2517" s="187">
        <v>0</v>
      </c>
      <c r="V2517" s="189">
        <v>0</v>
      </c>
      <c r="W2517" s="189">
        <v>0</v>
      </c>
      <c r="X2517" s="188">
        <v>0</v>
      </c>
      <c r="Y2517" s="188">
        <v>0</v>
      </c>
      <c r="Z2517" s="186">
        <v>0</v>
      </c>
      <c r="AA2517" s="186">
        <v>0</v>
      </c>
      <c r="AB2517" s="186">
        <v>0</v>
      </c>
      <c r="AC2517" s="310">
        <v>0</v>
      </c>
      <c r="AD2517" s="188">
        <v>0</v>
      </c>
      <c r="AE2517" s="312">
        <v>0</v>
      </c>
      <c r="AF2517" s="312">
        <v>0</v>
      </c>
      <c r="AG2517" s="312">
        <v>0</v>
      </c>
      <c r="AH2517" s="393">
        <v>0</v>
      </c>
      <c r="AI2517" s="476">
        <v>0</v>
      </c>
      <c r="AJ2517" s="192">
        <v>7506425602254</v>
      </c>
      <c r="AK2517" s="192" t="s">
        <v>262</v>
      </c>
      <c r="AM2517" s="75">
        <v>67226</v>
      </c>
      <c r="AO2517" s="188">
        <v>0</v>
      </c>
      <c r="AP2517" s="188">
        <v>0</v>
      </c>
      <c r="AQ2517" s="187">
        <v>0</v>
      </c>
      <c r="AR2517" s="188">
        <v>0</v>
      </c>
      <c r="AS2517" s="187">
        <v>0</v>
      </c>
      <c r="AT2517" s="188">
        <v>0</v>
      </c>
      <c r="AU2517" s="187">
        <v>0</v>
      </c>
      <c r="AV2517" s="188">
        <v>0</v>
      </c>
      <c r="AW2517" s="187">
        <v>0</v>
      </c>
      <c r="AX2517" s="188">
        <v>0</v>
      </c>
      <c r="AY2517" s="187">
        <v>0</v>
      </c>
      <c r="AZ2517" s="188">
        <v>0</v>
      </c>
      <c r="BA2517" s="187">
        <v>0</v>
      </c>
      <c r="BB2517" s="188">
        <v>0</v>
      </c>
      <c r="BC2517" s="187">
        <v>0</v>
      </c>
      <c r="BD2517" s="75"/>
      <c r="BE2517" s="75"/>
      <c r="BF2517" s="75"/>
      <c r="BH2517" s="74"/>
      <c r="BI2517" s="194"/>
      <c r="BJ2517" s="74"/>
    </row>
    <row r="2518" spans="1:62" ht="11.25" customHeight="1" x14ac:dyDescent="0.3">
      <c r="A2518" s="184" t="s">
        <v>3036</v>
      </c>
      <c r="B2518" s="185">
        <v>0</v>
      </c>
      <c r="C2518" s="917">
        <v>66919</v>
      </c>
      <c r="D2518" s="284">
        <v>1E-4</v>
      </c>
      <c r="E2518" s="91">
        <v>0</v>
      </c>
      <c r="F2518" s="186">
        <v>0</v>
      </c>
      <c r="G2518" s="186">
        <v>0</v>
      </c>
      <c r="H2518" s="186">
        <v>0</v>
      </c>
      <c r="I2518" s="187">
        <v>0</v>
      </c>
      <c r="J2518" s="186">
        <v>0</v>
      </c>
      <c r="K2518" s="186">
        <v>0</v>
      </c>
      <c r="L2518" s="186">
        <v>0</v>
      </c>
      <c r="M2518" s="187">
        <v>0</v>
      </c>
      <c r="N2518" s="188">
        <v>0</v>
      </c>
      <c r="O2518" s="189">
        <v>0</v>
      </c>
      <c r="P2518" s="186">
        <v>0</v>
      </c>
      <c r="Q2518" s="189">
        <v>0</v>
      </c>
      <c r="R2518" s="312">
        <v>0</v>
      </c>
      <c r="S2518" s="312">
        <v>1E-4</v>
      </c>
      <c r="T2518" s="188">
        <v>0</v>
      </c>
      <c r="U2518" s="187">
        <v>0</v>
      </c>
      <c r="V2518" s="189">
        <v>0</v>
      </c>
      <c r="W2518" s="189">
        <v>0</v>
      </c>
      <c r="X2518" s="188">
        <v>0</v>
      </c>
      <c r="Y2518" s="188">
        <v>0</v>
      </c>
      <c r="Z2518" s="186">
        <v>0</v>
      </c>
      <c r="AA2518" s="186">
        <v>0</v>
      </c>
      <c r="AB2518" s="186">
        <v>0</v>
      </c>
      <c r="AC2518" s="310">
        <v>0</v>
      </c>
      <c r="AD2518" s="188">
        <v>0</v>
      </c>
      <c r="AE2518" s="312">
        <v>0</v>
      </c>
      <c r="AF2518" s="312">
        <v>0</v>
      </c>
      <c r="AG2518" s="312">
        <v>0</v>
      </c>
      <c r="AH2518" s="393">
        <v>0</v>
      </c>
      <c r="AI2518" s="476">
        <v>0</v>
      </c>
      <c r="AJ2518" s="192">
        <v>7501943493438</v>
      </c>
      <c r="AK2518" s="192" t="s">
        <v>262</v>
      </c>
      <c r="AM2518" s="75">
        <v>66919</v>
      </c>
      <c r="AO2518" s="188">
        <v>0</v>
      </c>
      <c r="AP2518" s="188">
        <v>0</v>
      </c>
      <c r="AQ2518" s="187">
        <v>0</v>
      </c>
      <c r="AR2518" s="188">
        <v>0</v>
      </c>
      <c r="AS2518" s="187">
        <v>0</v>
      </c>
      <c r="AT2518" s="188">
        <v>0</v>
      </c>
      <c r="AU2518" s="187">
        <v>0</v>
      </c>
      <c r="AV2518" s="188">
        <v>0</v>
      </c>
      <c r="AW2518" s="187">
        <v>0</v>
      </c>
      <c r="AX2518" s="188">
        <v>0</v>
      </c>
      <c r="AY2518" s="187">
        <v>0</v>
      </c>
      <c r="AZ2518" s="188">
        <v>0</v>
      </c>
      <c r="BA2518" s="187">
        <v>0</v>
      </c>
      <c r="BB2518" s="188">
        <v>0</v>
      </c>
      <c r="BC2518" s="187">
        <v>0</v>
      </c>
      <c r="BD2518" s="75"/>
      <c r="BE2518" s="75"/>
      <c r="BF2518" s="75"/>
      <c r="BH2518" s="74"/>
      <c r="BI2518" s="194"/>
      <c r="BJ2518" s="74"/>
    </row>
    <row r="2519" spans="1:62" ht="11.25" customHeight="1" x14ac:dyDescent="0.3">
      <c r="A2519" s="184" t="s">
        <v>3037</v>
      </c>
      <c r="B2519" s="185">
        <v>0</v>
      </c>
      <c r="C2519" s="917">
        <v>67093</v>
      </c>
      <c r="D2519" s="284">
        <v>6.9290000000000003</v>
      </c>
      <c r="E2519" s="91">
        <v>0</v>
      </c>
      <c r="F2519" s="186">
        <v>0</v>
      </c>
      <c r="G2519" s="186">
        <v>0</v>
      </c>
      <c r="H2519" s="186">
        <v>0</v>
      </c>
      <c r="I2519" s="187">
        <v>0</v>
      </c>
      <c r="J2519" s="186">
        <v>0</v>
      </c>
      <c r="K2519" s="186">
        <v>0</v>
      </c>
      <c r="L2519" s="186">
        <v>0</v>
      </c>
      <c r="M2519" s="187">
        <v>0</v>
      </c>
      <c r="N2519" s="188">
        <v>0</v>
      </c>
      <c r="O2519" s="189">
        <v>0</v>
      </c>
      <c r="P2519" s="186">
        <v>0</v>
      </c>
      <c r="Q2519" s="189">
        <v>0</v>
      </c>
      <c r="R2519" s="312">
        <v>0</v>
      </c>
      <c r="S2519" s="312">
        <v>6.9290000000000003</v>
      </c>
      <c r="T2519" s="188">
        <v>6.9290000000000003</v>
      </c>
      <c r="U2519" s="187">
        <v>0</v>
      </c>
      <c r="V2519" s="189">
        <v>0</v>
      </c>
      <c r="W2519" s="189">
        <v>0</v>
      </c>
      <c r="X2519" s="188">
        <v>6.9290000000000003</v>
      </c>
      <c r="Y2519" s="188">
        <v>0</v>
      </c>
      <c r="Z2519" s="186">
        <v>0</v>
      </c>
      <c r="AA2519" s="186">
        <v>0</v>
      </c>
      <c r="AB2519" s="186">
        <v>0</v>
      </c>
      <c r="AC2519" s="310">
        <v>0</v>
      </c>
      <c r="AD2519" s="188">
        <v>0</v>
      </c>
      <c r="AE2519" s="312">
        <v>0</v>
      </c>
      <c r="AF2519" s="312">
        <v>0</v>
      </c>
      <c r="AG2519" s="312">
        <v>0</v>
      </c>
      <c r="AH2519" s="393">
        <v>0</v>
      </c>
      <c r="AI2519" s="476">
        <v>0</v>
      </c>
      <c r="AJ2519" s="192">
        <v>7501943466562</v>
      </c>
      <c r="AK2519" s="192">
        <v>66956</v>
      </c>
      <c r="AM2519" s="75">
        <v>67093</v>
      </c>
      <c r="AO2519" s="188">
        <v>0</v>
      </c>
      <c r="AP2519" s="188">
        <v>0</v>
      </c>
      <c r="AQ2519" s="187">
        <v>0</v>
      </c>
      <c r="AR2519" s="188">
        <v>0</v>
      </c>
      <c r="AS2519" s="187">
        <v>0</v>
      </c>
      <c r="AT2519" s="188">
        <v>0</v>
      </c>
      <c r="AU2519" s="187">
        <v>0</v>
      </c>
      <c r="AV2519" s="188">
        <v>0</v>
      </c>
      <c r="AW2519" s="187">
        <v>0</v>
      </c>
      <c r="AX2519" s="188">
        <v>0</v>
      </c>
      <c r="AY2519" s="187">
        <v>0</v>
      </c>
      <c r="AZ2519" s="188">
        <v>0</v>
      </c>
      <c r="BA2519" s="187">
        <v>0</v>
      </c>
      <c r="BB2519" s="188">
        <v>0</v>
      </c>
      <c r="BC2519" s="187">
        <v>0</v>
      </c>
      <c r="BD2519" s="75"/>
      <c r="BE2519" s="75"/>
      <c r="BF2519" s="75"/>
      <c r="BH2519" s="74"/>
      <c r="BI2519" s="194"/>
      <c r="BJ2519" s="74"/>
    </row>
    <row r="2520" spans="1:62" ht="11.25" customHeight="1" x14ac:dyDescent="0.3">
      <c r="A2520" s="184" t="s">
        <v>3038</v>
      </c>
      <c r="B2520" s="185">
        <v>0</v>
      </c>
      <c r="C2520" s="917">
        <v>67138</v>
      </c>
      <c r="D2520" s="284">
        <v>353.92</v>
      </c>
      <c r="E2520" s="91">
        <v>0</v>
      </c>
      <c r="F2520" s="186">
        <v>0</v>
      </c>
      <c r="G2520" s="186">
        <v>0</v>
      </c>
      <c r="H2520" s="186">
        <v>0</v>
      </c>
      <c r="I2520" s="187">
        <v>0</v>
      </c>
      <c r="J2520" s="186">
        <v>0</v>
      </c>
      <c r="K2520" s="186">
        <v>0</v>
      </c>
      <c r="L2520" s="186">
        <v>0</v>
      </c>
      <c r="M2520" s="187">
        <v>0</v>
      </c>
      <c r="N2520" s="188">
        <v>0</v>
      </c>
      <c r="O2520" s="189">
        <v>0</v>
      </c>
      <c r="P2520" s="186">
        <v>0</v>
      </c>
      <c r="Q2520" s="189">
        <v>0</v>
      </c>
      <c r="R2520" s="312">
        <v>0</v>
      </c>
      <c r="S2520" s="312">
        <v>353.92</v>
      </c>
      <c r="T2520" s="188">
        <v>351.36</v>
      </c>
      <c r="U2520" s="187">
        <v>0</v>
      </c>
      <c r="V2520" s="189">
        <v>252.8</v>
      </c>
      <c r="W2520" s="189">
        <v>0</v>
      </c>
      <c r="X2520" s="188">
        <v>98.56</v>
      </c>
      <c r="Y2520" s="188">
        <v>0</v>
      </c>
      <c r="Z2520" s="186">
        <v>0</v>
      </c>
      <c r="AA2520" s="186">
        <v>0</v>
      </c>
      <c r="AB2520" s="186">
        <v>0</v>
      </c>
      <c r="AC2520" s="310">
        <v>0</v>
      </c>
      <c r="AD2520" s="188">
        <v>0</v>
      </c>
      <c r="AE2520" s="312">
        <v>0</v>
      </c>
      <c r="AF2520" s="312">
        <v>0</v>
      </c>
      <c r="AG2520" s="312">
        <v>0</v>
      </c>
      <c r="AH2520" s="393">
        <v>0</v>
      </c>
      <c r="AI2520" s="476">
        <v>0</v>
      </c>
      <c r="AJ2520" s="192">
        <v>7501943466562</v>
      </c>
      <c r="AK2520" s="192">
        <v>66956</v>
      </c>
      <c r="AM2520" s="75">
        <v>67138</v>
      </c>
      <c r="AO2520" s="188">
        <v>0</v>
      </c>
      <c r="AP2520" s="188">
        <v>0</v>
      </c>
      <c r="AQ2520" s="187">
        <v>0</v>
      </c>
      <c r="AR2520" s="188">
        <v>0</v>
      </c>
      <c r="AS2520" s="187">
        <v>0</v>
      </c>
      <c r="AT2520" s="188">
        <v>0</v>
      </c>
      <c r="AU2520" s="187">
        <v>0</v>
      </c>
      <c r="AV2520" s="188">
        <v>0</v>
      </c>
      <c r="AW2520" s="187">
        <v>0</v>
      </c>
      <c r="AX2520" s="188">
        <v>0</v>
      </c>
      <c r="AY2520" s="187">
        <v>0</v>
      </c>
      <c r="AZ2520" s="188">
        <v>0</v>
      </c>
      <c r="BA2520" s="187">
        <v>0</v>
      </c>
      <c r="BB2520" s="188">
        <v>0</v>
      </c>
      <c r="BC2520" s="187">
        <v>0</v>
      </c>
      <c r="BD2520" s="75"/>
      <c r="BE2520" s="75"/>
      <c r="BF2520" s="75"/>
      <c r="BH2520" s="74"/>
      <c r="BI2520" s="194"/>
      <c r="BJ2520" s="74"/>
    </row>
    <row r="2521" spans="1:62" ht="11.25" customHeight="1" x14ac:dyDescent="0.3">
      <c r="A2521" s="184" t="s">
        <v>3039</v>
      </c>
      <c r="B2521" s="185">
        <v>0</v>
      </c>
      <c r="C2521" s="917">
        <v>67303</v>
      </c>
      <c r="D2521" s="284">
        <v>1E-4</v>
      </c>
      <c r="E2521" s="91">
        <v>0</v>
      </c>
      <c r="F2521" s="186">
        <v>0</v>
      </c>
      <c r="G2521" s="186">
        <v>0</v>
      </c>
      <c r="H2521" s="186">
        <v>0</v>
      </c>
      <c r="I2521" s="187">
        <v>0</v>
      </c>
      <c r="J2521" s="186">
        <v>0</v>
      </c>
      <c r="K2521" s="186">
        <v>0</v>
      </c>
      <c r="L2521" s="186">
        <v>0</v>
      </c>
      <c r="M2521" s="187">
        <v>0</v>
      </c>
      <c r="N2521" s="188">
        <v>0</v>
      </c>
      <c r="O2521" s="189">
        <v>0</v>
      </c>
      <c r="P2521" s="186">
        <v>0</v>
      </c>
      <c r="Q2521" s="189">
        <v>0</v>
      </c>
      <c r="R2521" s="312">
        <v>0</v>
      </c>
      <c r="S2521" s="312">
        <v>1E-4</v>
      </c>
      <c r="T2521" s="188">
        <v>0</v>
      </c>
      <c r="U2521" s="187">
        <v>0</v>
      </c>
      <c r="V2521" s="189">
        <v>0</v>
      </c>
      <c r="W2521" s="189">
        <v>0</v>
      </c>
      <c r="X2521" s="188">
        <v>0</v>
      </c>
      <c r="Y2521" s="188">
        <v>0</v>
      </c>
      <c r="Z2521" s="186">
        <v>0</v>
      </c>
      <c r="AA2521" s="186">
        <v>0</v>
      </c>
      <c r="AB2521" s="186">
        <v>0</v>
      </c>
      <c r="AC2521" s="310">
        <v>0</v>
      </c>
      <c r="AD2521" s="188">
        <v>0</v>
      </c>
      <c r="AE2521" s="312">
        <v>0</v>
      </c>
      <c r="AF2521" s="312">
        <v>0</v>
      </c>
      <c r="AG2521" s="312">
        <v>0</v>
      </c>
      <c r="AH2521" s="393">
        <v>0</v>
      </c>
      <c r="AI2521" s="476">
        <v>0</v>
      </c>
      <c r="AJ2521" s="192">
        <v>7501943495760</v>
      </c>
      <c r="AK2521" s="192">
        <v>66968</v>
      </c>
      <c r="AM2521" s="75">
        <v>67303</v>
      </c>
      <c r="AO2521" s="188">
        <v>0</v>
      </c>
      <c r="AP2521" s="188">
        <v>0</v>
      </c>
      <c r="AQ2521" s="187">
        <v>0</v>
      </c>
      <c r="AR2521" s="188">
        <v>0</v>
      </c>
      <c r="AS2521" s="187">
        <v>0</v>
      </c>
      <c r="AT2521" s="188">
        <v>0</v>
      </c>
      <c r="AU2521" s="187">
        <v>0</v>
      </c>
      <c r="AV2521" s="188">
        <v>0</v>
      </c>
      <c r="AW2521" s="187">
        <v>0</v>
      </c>
      <c r="AX2521" s="188">
        <v>0</v>
      </c>
      <c r="AY2521" s="187">
        <v>0</v>
      </c>
      <c r="AZ2521" s="188">
        <v>0</v>
      </c>
      <c r="BA2521" s="187">
        <v>0</v>
      </c>
      <c r="BB2521" s="188">
        <v>0</v>
      </c>
      <c r="BC2521" s="187">
        <v>0</v>
      </c>
      <c r="BD2521" s="75"/>
      <c r="BE2521" s="75"/>
      <c r="BF2521" s="75"/>
      <c r="BH2521" s="74"/>
      <c r="BI2521" s="194"/>
      <c r="BJ2521" s="74"/>
    </row>
    <row r="2522" spans="1:62" ht="11.25" customHeight="1" x14ac:dyDescent="0.3">
      <c r="A2522" s="184" t="s">
        <v>3040</v>
      </c>
      <c r="B2522" s="185">
        <v>0</v>
      </c>
      <c r="C2522" s="917">
        <v>67094</v>
      </c>
      <c r="D2522" s="284">
        <v>209.28</v>
      </c>
      <c r="E2522" s="91">
        <v>0</v>
      </c>
      <c r="F2522" s="186">
        <v>0</v>
      </c>
      <c r="G2522" s="186">
        <v>0</v>
      </c>
      <c r="H2522" s="186">
        <v>0</v>
      </c>
      <c r="I2522" s="187">
        <v>0</v>
      </c>
      <c r="J2522" s="186">
        <v>0</v>
      </c>
      <c r="K2522" s="186">
        <v>0</v>
      </c>
      <c r="L2522" s="186">
        <v>0</v>
      </c>
      <c r="M2522" s="187">
        <v>0</v>
      </c>
      <c r="N2522" s="188">
        <v>0</v>
      </c>
      <c r="O2522" s="189">
        <v>0</v>
      </c>
      <c r="P2522" s="186">
        <v>0</v>
      </c>
      <c r="Q2522" s="189">
        <v>0</v>
      </c>
      <c r="R2522" s="312">
        <v>0</v>
      </c>
      <c r="S2522" s="312">
        <v>209.28</v>
      </c>
      <c r="T2522" s="188">
        <v>209.28</v>
      </c>
      <c r="U2522" s="187">
        <v>0</v>
      </c>
      <c r="V2522" s="189">
        <v>0</v>
      </c>
      <c r="W2522" s="189">
        <v>0</v>
      </c>
      <c r="X2522" s="188">
        <v>209.28</v>
      </c>
      <c r="Y2522" s="188">
        <v>0</v>
      </c>
      <c r="Z2522" s="186">
        <v>0</v>
      </c>
      <c r="AA2522" s="186">
        <v>0</v>
      </c>
      <c r="AB2522" s="186">
        <v>0</v>
      </c>
      <c r="AC2522" s="310">
        <v>0</v>
      </c>
      <c r="AD2522" s="188">
        <v>0</v>
      </c>
      <c r="AE2522" s="312">
        <v>0</v>
      </c>
      <c r="AF2522" s="312">
        <v>0</v>
      </c>
      <c r="AG2522" s="312">
        <v>0</v>
      </c>
      <c r="AH2522" s="393">
        <v>0</v>
      </c>
      <c r="AI2522" s="476">
        <v>0</v>
      </c>
      <c r="AJ2522" s="192">
        <v>7501943466562</v>
      </c>
      <c r="AK2522" s="192">
        <v>66956</v>
      </c>
      <c r="AM2522" s="75">
        <v>67094</v>
      </c>
      <c r="AO2522" s="188">
        <v>0</v>
      </c>
      <c r="AP2522" s="188">
        <v>0</v>
      </c>
      <c r="AQ2522" s="187">
        <v>0</v>
      </c>
      <c r="AR2522" s="188">
        <v>0</v>
      </c>
      <c r="AS2522" s="187">
        <v>0</v>
      </c>
      <c r="AT2522" s="188">
        <v>0</v>
      </c>
      <c r="AU2522" s="187">
        <v>0</v>
      </c>
      <c r="AV2522" s="188">
        <v>0</v>
      </c>
      <c r="AW2522" s="187">
        <v>0</v>
      </c>
      <c r="AX2522" s="188">
        <v>0</v>
      </c>
      <c r="AY2522" s="187">
        <v>0</v>
      </c>
      <c r="AZ2522" s="188">
        <v>0</v>
      </c>
      <c r="BA2522" s="187">
        <v>0</v>
      </c>
      <c r="BB2522" s="188">
        <v>0</v>
      </c>
      <c r="BC2522" s="187">
        <v>0</v>
      </c>
      <c r="BD2522" s="75"/>
      <c r="BE2522" s="75"/>
      <c r="BF2522" s="75"/>
      <c r="BH2522" s="74"/>
      <c r="BI2522" s="194"/>
      <c r="BJ2522" s="74"/>
    </row>
    <row r="2523" spans="1:62" ht="11.25" customHeight="1" x14ac:dyDescent="0.3">
      <c r="A2523" s="184" t="s">
        <v>3041</v>
      </c>
      <c r="B2523" s="185">
        <v>0</v>
      </c>
      <c r="C2523" s="917">
        <v>67106</v>
      </c>
      <c r="D2523" s="284">
        <v>1E-4</v>
      </c>
      <c r="E2523" s="91">
        <v>0</v>
      </c>
      <c r="F2523" s="186">
        <v>0</v>
      </c>
      <c r="G2523" s="186">
        <v>0</v>
      </c>
      <c r="H2523" s="186">
        <v>0</v>
      </c>
      <c r="I2523" s="187">
        <v>0</v>
      </c>
      <c r="J2523" s="186">
        <v>0</v>
      </c>
      <c r="K2523" s="186">
        <v>0</v>
      </c>
      <c r="L2523" s="186">
        <v>0</v>
      </c>
      <c r="M2523" s="187">
        <v>0</v>
      </c>
      <c r="N2523" s="188">
        <v>0</v>
      </c>
      <c r="O2523" s="189">
        <v>0</v>
      </c>
      <c r="P2523" s="186">
        <v>0</v>
      </c>
      <c r="Q2523" s="189">
        <v>0</v>
      </c>
      <c r="R2523" s="312">
        <v>0</v>
      </c>
      <c r="S2523" s="312">
        <v>1E-4</v>
      </c>
      <c r="T2523" s="188">
        <v>0</v>
      </c>
      <c r="U2523" s="187">
        <v>0</v>
      </c>
      <c r="V2523" s="189">
        <v>0</v>
      </c>
      <c r="W2523" s="189">
        <v>0</v>
      </c>
      <c r="X2523" s="188">
        <v>0</v>
      </c>
      <c r="Y2523" s="188">
        <v>0</v>
      </c>
      <c r="Z2523" s="186">
        <v>0</v>
      </c>
      <c r="AA2523" s="186">
        <v>0</v>
      </c>
      <c r="AB2523" s="186">
        <v>0</v>
      </c>
      <c r="AC2523" s="310">
        <v>0</v>
      </c>
      <c r="AD2523" s="188">
        <v>0</v>
      </c>
      <c r="AE2523" s="312">
        <v>0</v>
      </c>
      <c r="AF2523" s="312">
        <v>0</v>
      </c>
      <c r="AG2523" s="312">
        <v>0</v>
      </c>
      <c r="AH2523" s="393">
        <v>0</v>
      </c>
      <c r="AI2523" s="476">
        <v>0</v>
      </c>
      <c r="AJ2523" s="192">
        <v>7501943466562</v>
      </c>
      <c r="AK2523" s="192">
        <v>66956</v>
      </c>
      <c r="AM2523" s="75">
        <v>67106</v>
      </c>
      <c r="AO2523" s="188">
        <v>0</v>
      </c>
      <c r="AP2523" s="188">
        <v>0</v>
      </c>
      <c r="AQ2523" s="187">
        <v>0</v>
      </c>
      <c r="AR2523" s="188">
        <v>0</v>
      </c>
      <c r="AS2523" s="187">
        <v>0</v>
      </c>
      <c r="AT2523" s="188">
        <v>0</v>
      </c>
      <c r="AU2523" s="187">
        <v>0</v>
      </c>
      <c r="AV2523" s="188">
        <v>0</v>
      </c>
      <c r="AW2523" s="187">
        <v>0</v>
      </c>
      <c r="AX2523" s="188">
        <v>0</v>
      </c>
      <c r="AY2523" s="187">
        <v>0</v>
      </c>
      <c r="AZ2523" s="188">
        <v>0</v>
      </c>
      <c r="BA2523" s="187">
        <v>0</v>
      </c>
      <c r="BB2523" s="188">
        <v>0</v>
      </c>
      <c r="BC2523" s="187">
        <v>0</v>
      </c>
      <c r="BD2523" s="75"/>
      <c r="BE2523" s="75"/>
      <c r="BF2523" s="75"/>
      <c r="BH2523" s="74"/>
      <c r="BI2523" s="194"/>
      <c r="BJ2523" s="74"/>
    </row>
    <row r="2524" spans="1:62" ht="11.25" customHeight="1" x14ac:dyDescent="0.3">
      <c r="A2524" s="184" t="s">
        <v>3042</v>
      </c>
      <c r="B2524" s="185">
        <v>0</v>
      </c>
      <c r="C2524" s="917">
        <v>67091</v>
      </c>
      <c r="D2524" s="284">
        <v>1E-4</v>
      </c>
      <c r="E2524" s="91">
        <v>0</v>
      </c>
      <c r="F2524" s="186">
        <v>0</v>
      </c>
      <c r="G2524" s="186">
        <v>0</v>
      </c>
      <c r="H2524" s="186">
        <v>0</v>
      </c>
      <c r="I2524" s="187">
        <v>0</v>
      </c>
      <c r="J2524" s="186">
        <v>0</v>
      </c>
      <c r="K2524" s="186">
        <v>0</v>
      </c>
      <c r="L2524" s="186">
        <v>0</v>
      </c>
      <c r="M2524" s="187">
        <v>0</v>
      </c>
      <c r="N2524" s="188">
        <v>0</v>
      </c>
      <c r="O2524" s="189">
        <v>0</v>
      </c>
      <c r="P2524" s="186">
        <v>0</v>
      </c>
      <c r="Q2524" s="189">
        <v>0</v>
      </c>
      <c r="R2524" s="312">
        <v>0</v>
      </c>
      <c r="S2524" s="312">
        <v>1E-4</v>
      </c>
      <c r="T2524" s="188">
        <v>0</v>
      </c>
      <c r="U2524" s="187">
        <v>0</v>
      </c>
      <c r="V2524" s="189">
        <v>0</v>
      </c>
      <c r="W2524" s="189">
        <v>0</v>
      </c>
      <c r="X2524" s="188">
        <v>0</v>
      </c>
      <c r="Y2524" s="188">
        <v>0</v>
      </c>
      <c r="Z2524" s="186">
        <v>0</v>
      </c>
      <c r="AA2524" s="186">
        <v>0</v>
      </c>
      <c r="AB2524" s="186">
        <v>0</v>
      </c>
      <c r="AC2524" s="310">
        <v>0</v>
      </c>
      <c r="AD2524" s="188">
        <v>0</v>
      </c>
      <c r="AE2524" s="312">
        <v>0</v>
      </c>
      <c r="AF2524" s="312">
        <v>0</v>
      </c>
      <c r="AG2524" s="312">
        <v>0</v>
      </c>
      <c r="AH2524" s="393">
        <v>0</v>
      </c>
      <c r="AI2524" s="476">
        <v>0</v>
      </c>
      <c r="AJ2524" s="192">
        <v>7501943466548</v>
      </c>
      <c r="AK2524" s="192">
        <v>66955</v>
      </c>
      <c r="AM2524" s="75">
        <v>67091</v>
      </c>
      <c r="AO2524" s="188">
        <v>0</v>
      </c>
      <c r="AP2524" s="188">
        <v>0</v>
      </c>
      <c r="AQ2524" s="187">
        <v>0</v>
      </c>
      <c r="AR2524" s="188">
        <v>0</v>
      </c>
      <c r="AS2524" s="187">
        <v>0</v>
      </c>
      <c r="AT2524" s="188">
        <v>0</v>
      </c>
      <c r="AU2524" s="187">
        <v>0</v>
      </c>
      <c r="AV2524" s="188">
        <v>0</v>
      </c>
      <c r="AW2524" s="187">
        <v>0</v>
      </c>
      <c r="AX2524" s="188">
        <v>0</v>
      </c>
      <c r="AY2524" s="187">
        <v>0</v>
      </c>
      <c r="AZ2524" s="188">
        <v>0</v>
      </c>
      <c r="BA2524" s="187">
        <v>0</v>
      </c>
      <c r="BB2524" s="188">
        <v>0</v>
      </c>
      <c r="BC2524" s="187">
        <v>0</v>
      </c>
      <c r="BD2524" s="75"/>
      <c r="BE2524" s="75"/>
      <c r="BF2524" s="75"/>
      <c r="BH2524" s="74"/>
      <c r="BI2524" s="194"/>
      <c r="BJ2524" s="74"/>
    </row>
    <row r="2525" spans="1:62" ht="11.25" customHeight="1" x14ac:dyDescent="0.3">
      <c r="A2525" s="184" t="s">
        <v>3043</v>
      </c>
      <c r="B2525" s="185">
        <v>0</v>
      </c>
      <c r="C2525" s="917">
        <v>67092</v>
      </c>
      <c r="D2525" s="284">
        <v>1E-4</v>
      </c>
      <c r="E2525" s="91">
        <v>0</v>
      </c>
      <c r="F2525" s="186">
        <v>0</v>
      </c>
      <c r="G2525" s="186">
        <v>0</v>
      </c>
      <c r="H2525" s="186">
        <v>0</v>
      </c>
      <c r="I2525" s="187">
        <v>0</v>
      </c>
      <c r="J2525" s="186">
        <v>0</v>
      </c>
      <c r="K2525" s="186">
        <v>0</v>
      </c>
      <c r="L2525" s="186">
        <v>0</v>
      </c>
      <c r="M2525" s="187">
        <v>0</v>
      </c>
      <c r="N2525" s="188">
        <v>0</v>
      </c>
      <c r="O2525" s="189">
        <v>0</v>
      </c>
      <c r="P2525" s="186">
        <v>0</v>
      </c>
      <c r="Q2525" s="189">
        <v>0</v>
      </c>
      <c r="R2525" s="312">
        <v>0</v>
      </c>
      <c r="S2525" s="312">
        <v>1E-4</v>
      </c>
      <c r="T2525" s="188">
        <v>0</v>
      </c>
      <c r="U2525" s="187">
        <v>0</v>
      </c>
      <c r="V2525" s="189">
        <v>0</v>
      </c>
      <c r="W2525" s="189">
        <v>0</v>
      </c>
      <c r="X2525" s="188">
        <v>0</v>
      </c>
      <c r="Y2525" s="188">
        <v>0</v>
      </c>
      <c r="Z2525" s="186">
        <v>0</v>
      </c>
      <c r="AA2525" s="186">
        <v>0</v>
      </c>
      <c r="AB2525" s="186">
        <v>0</v>
      </c>
      <c r="AC2525" s="310">
        <v>0</v>
      </c>
      <c r="AD2525" s="188">
        <v>0</v>
      </c>
      <c r="AE2525" s="312">
        <v>0</v>
      </c>
      <c r="AF2525" s="312">
        <v>0</v>
      </c>
      <c r="AG2525" s="312">
        <v>0</v>
      </c>
      <c r="AH2525" s="393">
        <v>0</v>
      </c>
      <c r="AI2525" s="476">
        <v>0</v>
      </c>
      <c r="AJ2525" s="192">
        <v>7501943466548</v>
      </c>
      <c r="AK2525" s="192">
        <v>66955</v>
      </c>
      <c r="AM2525" s="75">
        <v>67092</v>
      </c>
      <c r="AO2525" s="188">
        <v>0</v>
      </c>
      <c r="AP2525" s="188">
        <v>0</v>
      </c>
      <c r="AQ2525" s="187">
        <v>0</v>
      </c>
      <c r="AR2525" s="188">
        <v>0</v>
      </c>
      <c r="AS2525" s="187">
        <v>0</v>
      </c>
      <c r="AT2525" s="188">
        <v>0</v>
      </c>
      <c r="AU2525" s="187">
        <v>0</v>
      </c>
      <c r="AV2525" s="188">
        <v>0</v>
      </c>
      <c r="AW2525" s="187">
        <v>0</v>
      </c>
      <c r="AX2525" s="188">
        <v>0</v>
      </c>
      <c r="AY2525" s="187">
        <v>0</v>
      </c>
      <c r="AZ2525" s="188">
        <v>0</v>
      </c>
      <c r="BA2525" s="187">
        <v>0</v>
      </c>
      <c r="BB2525" s="188">
        <v>0</v>
      </c>
      <c r="BC2525" s="187">
        <v>0</v>
      </c>
      <c r="BD2525" s="75"/>
      <c r="BE2525" s="75"/>
      <c r="BF2525" s="75"/>
      <c r="BH2525" s="74"/>
      <c r="BI2525" s="194"/>
      <c r="BJ2525" s="74"/>
    </row>
    <row r="2526" spans="1:62" ht="11.25" customHeight="1" x14ac:dyDescent="0.3">
      <c r="A2526" s="184" t="s">
        <v>2896</v>
      </c>
      <c r="B2526" s="185">
        <v>0</v>
      </c>
      <c r="C2526" s="916">
        <v>67252</v>
      </c>
      <c r="D2526" s="284">
        <v>1E-4</v>
      </c>
      <c r="E2526" s="487">
        <v>0</v>
      </c>
      <c r="F2526" s="186">
        <v>0</v>
      </c>
      <c r="G2526" s="186">
        <v>0</v>
      </c>
      <c r="H2526" s="186">
        <v>0</v>
      </c>
      <c r="I2526" s="187">
        <v>0</v>
      </c>
      <c r="J2526" s="186">
        <v>0</v>
      </c>
      <c r="K2526" s="186">
        <v>0</v>
      </c>
      <c r="L2526" s="186">
        <v>0</v>
      </c>
      <c r="M2526" s="186">
        <v>0</v>
      </c>
      <c r="N2526" s="189">
        <v>0</v>
      </c>
      <c r="O2526" s="187">
        <v>0</v>
      </c>
      <c r="P2526" s="186">
        <v>0</v>
      </c>
      <c r="Q2526" s="189">
        <v>0</v>
      </c>
      <c r="R2526" s="189">
        <v>0</v>
      </c>
      <c r="S2526" s="189">
        <v>1E-4</v>
      </c>
      <c r="T2526" s="188">
        <v>0</v>
      </c>
      <c r="U2526" s="187">
        <v>0</v>
      </c>
      <c r="V2526" s="189">
        <v>0</v>
      </c>
      <c r="W2526" s="189">
        <v>0</v>
      </c>
      <c r="X2526" s="188">
        <v>0</v>
      </c>
      <c r="Y2526" s="188">
        <v>0</v>
      </c>
      <c r="Z2526" s="186">
        <v>0</v>
      </c>
      <c r="AA2526" s="186">
        <v>0</v>
      </c>
      <c r="AB2526" s="186">
        <v>0</v>
      </c>
      <c r="AC2526" s="186">
        <v>0</v>
      </c>
      <c r="AD2526" s="188">
        <v>0</v>
      </c>
      <c r="AE2526" s="189">
        <v>0</v>
      </c>
      <c r="AF2526" s="187">
        <v>0</v>
      </c>
      <c r="AG2526" s="189">
        <v>0</v>
      </c>
      <c r="AH2526" s="191">
        <v>0</v>
      </c>
      <c r="AI2526" s="476">
        <v>0</v>
      </c>
      <c r="AJ2526" s="192">
        <v>7506425604050</v>
      </c>
      <c r="AK2526" s="192">
        <v>67250</v>
      </c>
      <c r="AM2526" s="75">
        <v>67252</v>
      </c>
      <c r="AO2526" s="201">
        <v>0</v>
      </c>
      <c r="AP2526" s="201">
        <v>0</v>
      </c>
      <c r="AQ2526" s="200">
        <v>0</v>
      </c>
      <c r="AR2526" s="201">
        <v>0</v>
      </c>
      <c r="AS2526" s="200">
        <v>0</v>
      </c>
      <c r="AT2526" s="201">
        <v>0</v>
      </c>
      <c r="AU2526" s="200">
        <v>0</v>
      </c>
      <c r="AV2526" s="201">
        <v>0</v>
      </c>
      <c r="AW2526" s="200">
        <v>0</v>
      </c>
      <c r="AX2526" s="201">
        <v>0</v>
      </c>
      <c r="AY2526" s="200">
        <v>0</v>
      </c>
      <c r="AZ2526" s="201">
        <v>0</v>
      </c>
      <c r="BA2526" s="200">
        <v>0</v>
      </c>
      <c r="BB2526" s="201">
        <v>0</v>
      </c>
      <c r="BC2526" s="200">
        <v>0</v>
      </c>
      <c r="BD2526" s="75"/>
      <c r="BE2526" s="75"/>
      <c r="BH2526" s="74"/>
      <c r="BI2526" s="194"/>
      <c r="BJ2526" s="74"/>
    </row>
    <row r="2527" spans="1:62" ht="11.25" customHeight="1" x14ac:dyDescent="0.3">
      <c r="A2527" s="184" t="s">
        <v>3044</v>
      </c>
      <c r="B2527" s="185">
        <v>0</v>
      </c>
      <c r="C2527" s="917">
        <v>67105</v>
      </c>
      <c r="D2527" s="284">
        <v>22.4</v>
      </c>
      <c r="E2527" s="91">
        <v>0</v>
      </c>
      <c r="F2527" s="186">
        <v>0</v>
      </c>
      <c r="G2527" s="186">
        <v>0</v>
      </c>
      <c r="H2527" s="186">
        <v>0</v>
      </c>
      <c r="I2527" s="187">
        <v>0</v>
      </c>
      <c r="J2527" s="186">
        <v>0</v>
      </c>
      <c r="K2527" s="186">
        <v>0</v>
      </c>
      <c r="L2527" s="186">
        <v>0</v>
      </c>
      <c r="M2527" s="187">
        <v>0</v>
      </c>
      <c r="N2527" s="188">
        <v>0</v>
      </c>
      <c r="O2527" s="189">
        <v>0</v>
      </c>
      <c r="P2527" s="186">
        <v>0</v>
      </c>
      <c r="Q2527" s="189">
        <v>0</v>
      </c>
      <c r="R2527" s="312">
        <v>0</v>
      </c>
      <c r="S2527" s="312">
        <v>22.4</v>
      </c>
      <c r="T2527" s="188">
        <v>22.4</v>
      </c>
      <c r="U2527" s="187">
        <v>0</v>
      </c>
      <c r="V2527" s="189">
        <v>0</v>
      </c>
      <c r="W2527" s="189">
        <v>0</v>
      </c>
      <c r="X2527" s="188">
        <v>22.4</v>
      </c>
      <c r="Y2527" s="188">
        <v>0</v>
      </c>
      <c r="Z2527" s="186">
        <v>0</v>
      </c>
      <c r="AA2527" s="186">
        <v>0</v>
      </c>
      <c r="AB2527" s="186">
        <v>0</v>
      </c>
      <c r="AC2527" s="310">
        <v>0</v>
      </c>
      <c r="AD2527" s="188">
        <v>0</v>
      </c>
      <c r="AE2527" s="312">
        <v>0</v>
      </c>
      <c r="AF2527" s="312">
        <v>0</v>
      </c>
      <c r="AG2527" s="312">
        <v>0</v>
      </c>
      <c r="AH2527" s="393">
        <v>0</v>
      </c>
      <c r="AI2527" s="476">
        <v>0</v>
      </c>
      <c r="AJ2527" s="192">
        <v>7501943466548</v>
      </c>
      <c r="AK2527" s="192">
        <v>66955</v>
      </c>
      <c r="AM2527" s="75">
        <v>67105</v>
      </c>
      <c r="AO2527" s="188">
        <v>0</v>
      </c>
      <c r="AP2527" s="188">
        <v>0</v>
      </c>
      <c r="AQ2527" s="187">
        <v>0</v>
      </c>
      <c r="AR2527" s="188">
        <v>0</v>
      </c>
      <c r="AS2527" s="187">
        <v>0</v>
      </c>
      <c r="AT2527" s="188">
        <v>0</v>
      </c>
      <c r="AU2527" s="187">
        <v>0</v>
      </c>
      <c r="AV2527" s="188">
        <v>0</v>
      </c>
      <c r="AW2527" s="187">
        <v>0</v>
      </c>
      <c r="AX2527" s="188">
        <v>0</v>
      </c>
      <c r="AY2527" s="187">
        <v>0</v>
      </c>
      <c r="AZ2527" s="188">
        <v>0</v>
      </c>
      <c r="BA2527" s="187">
        <v>0</v>
      </c>
      <c r="BB2527" s="188">
        <v>0</v>
      </c>
      <c r="BC2527" s="187">
        <v>0</v>
      </c>
      <c r="BD2527" s="75"/>
      <c r="BE2527" s="75"/>
      <c r="BF2527" s="75"/>
      <c r="BH2527" s="74"/>
      <c r="BI2527" s="194"/>
      <c r="BJ2527" s="74"/>
    </row>
    <row r="2528" spans="1:62" ht="11.25" customHeight="1" x14ac:dyDescent="0.3">
      <c r="A2528" s="184" t="s">
        <v>3045</v>
      </c>
      <c r="B2528" s="185">
        <v>0</v>
      </c>
      <c r="C2528" s="917">
        <v>67135</v>
      </c>
      <c r="D2528" s="284">
        <v>17.920000000000002</v>
      </c>
      <c r="E2528" s="91">
        <v>0</v>
      </c>
      <c r="F2528" s="186">
        <v>0</v>
      </c>
      <c r="G2528" s="186">
        <v>0</v>
      </c>
      <c r="H2528" s="186">
        <v>0</v>
      </c>
      <c r="I2528" s="187">
        <v>0</v>
      </c>
      <c r="J2528" s="186">
        <v>0</v>
      </c>
      <c r="K2528" s="186">
        <v>0</v>
      </c>
      <c r="L2528" s="186">
        <v>0</v>
      </c>
      <c r="M2528" s="187">
        <v>0</v>
      </c>
      <c r="N2528" s="188">
        <v>0</v>
      </c>
      <c r="O2528" s="189">
        <v>0</v>
      </c>
      <c r="P2528" s="186">
        <v>0</v>
      </c>
      <c r="Q2528" s="189">
        <v>0</v>
      </c>
      <c r="R2528" s="312">
        <v>0</v>
      </c>
      <c r="S2528" s="312">
        <v>17.920000000000002</v>
      </c>
      <c r="T2528" s="188">
        <v>17.28</v>
      </c>
      <c r="U2528" s="187">
        <v>0</v>
      </c>
      <c r="V2528" s="189">
        <v>0</v>
      </c>
      <c r="W2528" s="189">
        <v>0</v>
      </c>
      <c r="X2528" s="188">
        <v>17.28</v>
      </c>
      <c r="Y2528" s="188">
        <v>0</v>
      </c>
      <c r="Z2528" s="186">
        <v>0</v>
      </c>
      <c r="AA2528" s="186">
        <v>0</v>
      </c>
      <c r="AB2528" s="186">
        <v>0</v>
      </c>
      <c r="AC2528" s="310">
        <v>0</v>
      </c>
      <c r="AD2528" s="188">
        <v>0</v>
      </c>
      <c r="AE2528" s="312">
        <v>0</v>
      </c>
      <c r="AF2528" s="312">
        <v>0</v>
      </c>
      <c r="AG2528" s="312">
        <v>0</v>
      </c>
      <c r="AH2528" s="393">
        <v>0</v>
      </c>
      <c r="AI2528" s="476">
        <v>0</v>
      </c>
      <c r="AJ2528" s="192">
        <v>7501943466548</v>
      </c>
      <c r="AK2528" s="192">
        <v>66955</v>
      </c>
      <c r="AM2528" s="75">
        <v>67135</v>
      </c>
      <c r="AO2528" s="188">
        <v>0</v>
      </c>
      <c r="AP2528" s="188">
        <v>0</v>
      </c>
      <c r="AQ2528" s="187">
        <v>0</v>
      </c>
      <c r="AR2528" s="188">
        <v>0</v>
      </c>
      <c r="AS2528" s="187">
        <v>0</v>
      </c>
      <c r="AT2528" s="188">
        <v>0</v>
      </c>
      <c r="AU2528" s="187">
        <v>0</v>
      </c>
      <c r="AV2528" s="188">
        <v>0</v>
      </c>
      <c r="AW2528" s="187">
        <v>0</v>
      </c>
      <c r="AX2528" s="188">
        <v>0</v>
      </c>
      <c r="AY2528" s="187">
        <v>0</v>
      </c>
      <c r="AZ2528" s="188">
        <v>0</v>
      </c>
      <c r="BA2528" s="187">
        <v>0</v>
      </c>
      <c r="BB2528" s="188">
        <v>0</v>
      </c>
      <c r="BC2528" s="187">
        <v>0</v>
      </c>
      <c r="BD2528" s="75"/>
      <c r="BE2528" s="75"/>
      <c r="BF2528" s="75"/>
      <c r="BH2528" s="74"/>
      <c r="BI2528" s="194"/>
      <c r="BJ2528" s="74"/>
    </row>
    <row r="2529" spans="1:62" ht="11.25" customHeight="1" x14ac:dyDescent="0.3">
      <c r="A2529" s="184" t="s">
        <v>3046</v>
      </c>
      <c r="B2529" s="185">
        <v>0</v>
      </c>
      <c r="C2529" s="917">
        <v>67128</v>
      </c>
      <c r="D2529" s="284">
        <v>1E-4</v>
      </c>
      <c r="E2529" s="91">
        <v>0</v>
      </c>
      <c r="F2529" s="186">
        <v>0</v>
      </c>
      <c r="G2529" s="186">
        <v>0</v>
      </c>
      <c r="H2529" s="186">
        <v>0</v>
      </c>
      <c r="I2529" s="187">
        <v>0</v>
      </c>
      <c r="J2529" s="186">
        <v>0</v>
      </c>
      <c r="K2529" s="186">
        <v>0</v>
      </c>
      <c r="L2529" s="186">
        <v>0</v>
      </c>
      <c r="M2529" s="187">
        <v>0</v>
      </c>
      <c r="N2529" s="188">
        <v>0</v>
      </c>
      <c r="O2529" s="189">
        <v>0</v>
      </c>
      <c r="P2529" s="186">
        <v>0</v>
      </c>
      <c r="Q2529" s="189">
        <v>0</v>
      </c>
      <c r="R2529" s="312">
        <v>0</v>
      </c>
      <c r="S2529" s="312">
        <v>1E-4</v>
      </c>
      <c r="T2529" s="188">
        <v>0</v>
      </c>
      <c r="U2529" s="187">
        <v>0</v>
      </c>
      <c r="V2529" s="189">
        <v>0</v>
      </c>
      <c r="W2529" s="189">
        <v>0</v>
      </c>
      <c r="X2529" s="188">
        <v>0</v>
      </c>
      <c r="Y2529" s="188">
        <v>0</v>
      </c>
      <c r="Z2529" s="186">
        <v>0</v>
      </c>
      <c r="AA2529" s="186">
        <v>0</v>
      </c>
      <c r="AB2529" s="186">
        <v>0</v>
      </c>
      <c r="AC2529" s="310">
        <v>0</v>
      </c>
      <c r="AD2529" s="188">
        <v>0</v>
      </c>
      <c r="AE2529" s="312">
        <v>0</v>
      </c>
      <c r="AF2529" s="312">
        <v>0</v>
      </c>
      <c r="AG2529" s="312">
        <v>0</v>
      </c>
      <c r="AH2529" s="393">
        <v>0</v>
      </c>
      <c r="AI2529" s="476">
        <v>0</v>
      </c>
      <c r="AJ2529" s="192">
        <v>7501943474994</v>
      </c>
      <c r="AK2529" s="192">
        <v>67015</v>
      </c>
      <c r="AM2529" s="75">
        <v>67128</v>
      </c>
      <c r="AO2529" s="188">
        <v>0</v>
      </c>
      <c r="AP2529" s="188">
        <v>0</v>
      </c>
      <c r="AQ2529" s="187">
        <v>0</v>
      </c>
      <c r="AR2529" s="188">
        <v>0</v>
      </c>
      <c r="AS2529" s="187">
        <v>0</v>
      </c>
      <c r="AT2529" s="188">
        <v>0</v>
      </c>
      <c r="AU2529" s="187">
        <v>0</v>
      </c>
      <c r="AV2529" s="188">
        <v>0</v>
      </c>
      <c r="AW2529" s="187">
        <v>0</v>
      </c>
      <c r="AX2529" s="188">
        <v>0</v>
      </c>
      <c r="AY2529" s="187">
        <v>0</v>
      </c>
      <c r="AZ2529" s="188">
        <v>0</v>
      </c>
      <c r="BA2529" s="187">
        <v>0</v>
      </c>
      <c r="BB2529" s="188">
        <v>0</v>
      </c>
      <c r="BC2529" s="187">
        <v>0</v>
      </c>
      <c r="BD2529" s="75"/>
      <c r="BE2529" s="75"/>
      <c r="BF2529" s="75"/>
      <c r="BH2529" s="74"/>
      <c r="BI2529" s="194"/>
      <c r="BJ2529" s="74"/>
    </row>
    <row r="2530" spans="1:62" ht="11.25" customHeight="1" x14ac:dyDescent="0.3">
      <c r="A2530" s="184" t="s">
        <v>3047</v>
      </c>
      <c r="B2530" s="185">
        <v>0</v>
      </c>
      <c r="C2530" s="917">
        <v>67132</v>
      </c>
      <c r="D2530" s="284">
        <v>72.64</v>
      </c>
      <c r="E2530" s="91">
        <v>0</v>
      </c>
      <c r="F2530" s="186">
        <v>0</v>
      </c>
      <c r="G2530" s="186">
        <v>0</v>
      </c>
      <c r="H2530" s="186">
        <v>0</v>
      </c>
      <c r="I2530" s="187">
        <v>0</v>
      </c>
      <c r="J2530" s="186">
        <v>0</v>
      </c>
      <c r="K2530" s="186">
        <v>0</v>
      </c>
      <c r="L2530" s="186">
        <v>0</v>
      </c>
      <c r="M2530" s="187">
        <v>0</v>
      </c>
      <c r="N2530" s="188">
        <v>0</v>
      </c>
      <c r="O2530" s="189">
        <v>0</v>
      </c>
      <c r="P2530" s="186">
        <v>0</v>
      </c>
      <c r="Q2530" s="189">
        <v>0</v>
      </c>
      <c r="R2530" s="312">
        <v>0</v>
      </c>
      <c r="S2530" s="312">
        <v>72.64</v>
      </c>
      <c r="T2530" s="188">
        <v>72.64</v>
      </c>
      <c r="U2530" s="187">
        <v>0</v>
      </c>
      <c r="V2530" s="189">
        <v>0</v>
      </c>
      <c r="W2530" s="189">
        <v>0</v>
      </c>
      <c r="X2530" s="188">
        <v>72.64</v>
      </c>
      <c r="Y2530" s="188">
        <v>0</v>
      </c>
      <c r="Z2530" s="186">
        <v>0</v>
      </c>
      <c r="AA2530" s="186">
        <v>0</v>
      </c>
      <c r="AB2530" s="186">
        <v>0</v>
      </c>
      <c r="AC2530" s="310">
        <v>0</v>
      </c>
      <c r="AD2530" s="188">
        <v>0</v>
      </c>
      <c r="AE2530" s="312">
        <v>0</v>
      </c>
      <c r="AF2530" s="312">
        <v>0</v>
      </c>
      <c r="AG2530" s="312">
        <v>0</v>
      </c>
      <c r="AH2530" s="393">
        <v>0</v>
      </c>
      <c r="AI2530" s="476">
        <v>0</v>
      </c>
      <c r="AJ2530" s="192">
        <v>7501943475014</v>
      </c>
      <c r="AK2530" s="192">
        <v>67028</v>
      </c>
      <c r="AM2530" s="75">
        <v>67132</v>
      </c>
      <c r="AO2530" s="188">
        <v>0</v>
      </c>
      <c r="AP2530" s="188">
        <v>0</v>
      </c>
      <c r="AQ2530" s="187">
        <v>0</v>
      </c>
      <c r="AR2530" s="188">
        <v>0</v>
      </c>
      <c r="AS2530" s="187">
        <v>0</v>
      </c>
      <c r="AT2530" s="188">
        <v>0</v>
      </c>
      <c r="AU2530" s="187">
        <v>0</v>
      </c>
      <c r="AV2530" s="188">
        <v>0</v>
      </c>
      <c r="AW2530" s="187">
        <v>0</v>
      </c>
      <c r="AX2530" s="188">
        <v>0</v>
      </c>
      <c r="AY2530" s="187">
        <v>0</v>
      </c>
      <c r="AZ2530" s="188">
        <v>0</v>
      </c>
      <c r="BA2530" s="187">
        <v>0</v>
      </c>
      <c r="BB2530" s="188">
        <v>0</v>
      </c>
      <c r="BC2530" s="187">
        <v>0</v>
      </c>
      <c r="BD2530" s="75"/>
      <c r="BE2530" s="75"/>
      <c r="BF2530" s="75"/>
      <c r="BH2530" s="74"/>
      <c r="BI2530" s="194"/>
      <c r="BJ2530" s="74"/>
    </row>
    <row r="2531" spans="1:62" ht="11.25" customHeight="1" x14ac:dyDescent="0.3">
      <c r="A2531" s="184" t="s">
        <v>3048</v>
      </c>
      <c r="B2531" s="185">
        <v>0</v>
      </c>
      <c r="C2531" s="917">
        <v>67104</v>
      </c>
      <c r="D2531" s="284">
        <v>12.16</v>
      </c>
      <c r="E2531" s="91">
        <v>0</v>
      </c>
      <c r="F2531" s="186">
        <v>0</v>
      </c>
      <c r="G2531" s="186">
        <v>0</v>
      </c>
      <c r="H2531" s="186">
        <v>0</v>
      </c>
      <c r="I2531" s="187">
        <v>0</v>
      </c>
      <c r="J2531" s="186">
        <v>0</v>
      </c>
      <c r="K2531" s="186">
        <v>0</v>
      </c>
      <c r="L2531" s="186">
        <v>0</v>
      </c>
      <c r="M2531" s="187">
        <v>0</v>
      </c>
      <c r="N2531" s="188">
        <v>0</v>
      </c>
      <c r="O2531" s="189">
        <v>0</v>
      </c>
      <c r="P2531" s="186">
        <v>0</v>
      </c>
      <c r="Q2531" s="189">
        <v>0</v>
      </c>
      <c r="R2531" s="312">
        <v>0</v>
      </c>
      <c r="S2531" s="312">
        <v>12.16</v>
      </c>
      <c r="T2531" s="188">
        <v>12.16</v>
      </c>
      <c r="U2531" s="187">
        <v>0</v>
      </c>
      <c r="V2531" s="189">
        <v>0</v>
      </c>
      <c r="W2531" s="189">
        <v>0</v>
      </c>
      <c r="X2531" s="188">
        <v>12.16</v>
      </c>
      <c r="Y2531" s="188">
        <v>0</v>
      </c>
      <c r="Z2531" s="186">
        <v>0</v>
      </c>
      <c r="AA2531" s="186">
        <v>0</v>
      </c>
      <c r="AB2531" s="186">
        <v>0</v>
      </c>
      <c r="AC2531" s="310">
        <v>0</v>
      </c>
      <c r="AD2531" s="188">
        <v>0</v>
      </c>
      <c r="AE2531" s="312">
        <v>0</v>
      </c>
      <c r="AF2531" s="312">
        <v>0</v>
      </c>
      <c r="AG2531" s="312">
        <v>0</v>
      </c>
      <c r="AH2531" s="393">
        <v>0</v>
      </c>
      <c r="AI2531" s="476">
        <v>0</v>
      </c>
      <c r="AJ2531" s="192">
        <v>7501943475014</v>
      </c>
      <c r="AK2531" s="192">
        <v>67028</v>
      </c>
      <c r="AM2531" s="75">
        <v>67104</v>
      </c>
      <c r="AO2531" s="188">
        <v>0</v>
      </c>
      <c r="AP2531" s="188">
        <v>0</v>
      </c>
      <c r="AQ2531" s="187">
        <v>0</v>
      </c>
      <c r="AR2531" s="188">
        <v>0</v>
      </c>
      <c r="AS2531" s="187">
        <v>0</v>
      </c>
      <c r="AT2531" s="188">
        <v>0</v>
      </c>
      <c r="AU2531" s="187">
        <v>0</v>
      </c>
      <c r="AV2531" s="188">
        <v>0</v>
      </c>
      <c r="AW2531" s="187">
        <v>0</v>
      </c>
      <c r="AX2531" s="188">
        <v>0</v>
      </c>
      <c r="AY2531" s="187">
        <v>0</v>
      </c>
      <c r="AZ2531" s="188">
        <v>0</v>
      </c>
      <c r="BA2531" s="187">
        <v>0</v>
      </c>
      <c r="BB2531" s="188">
        <v>0</v>
      </c>
      <c r="BC2531" s="187">
        <v>0</v>
      </c>
      <c r="BD2531" s="75"/>
      <c r="BE2531" s="75"/>
      <c r="BF2531" s="75"/>
      <c r="BH2531" s="74"/>
      <c r="BI2531" s="194"/>
      <c r="BJ2531" s="74"/>
    </row>
    <row r="2532" spans="1:62" ht="11.25" customHeight="1" x14ac:dyDescent="0.3">
      <c r="A2532" s="184" t="s">
        <v>3049</v>
      </c>
      <c r="B2532" s="185">
        <v>0</v>
      </c>
      <c r="C2532" s="917">
        <v>67070</v>
      </c>
      <c r="D2532" s="284">
        <v>1E-4</v>
      </c>
      <c r="E2532" s="91">
        <v>0</v>
      </c>
      <c r="F2532" s="186">
        <v>0</v>
      </c>
      <c r="G2532" s="186">
        <v>0</v>
      </c>
      <c r="H2532" s="186">
        <v>0</v>
      </c>
      <c r="I2532" s="187">
        <v>0</v>
      </c>
      <c r="J2532" s="186">
        <v>0</v>
      </c>
      <c r="K2532" s="186">
        <v>0</v>
      </c>
      <c r="L2532" s="186">
        <v>0</v>
      </c>
      <c r="M2532" s="187">
        <v>0</v>
      </c>
      <c r="N2532" s="188">
        <v>0</v>
      </c>
      <c r="O2532" s="189">
        <v>0</v>
      </c>
      <c r="P2532" s="186">
        <v>0</v>
      </c>
      <c r="Q2532" s="189">
        <v>0</v>
      </c>
      <c r="R2532" s="312">
        <v>0</v>
      </c>
      <c r="S2532" s="312">
        <v>1E-4</v>
      </c>
      <c r="T2532" s="188">
        <v>0</v>
      </c>
      <c r="U2532" s="187">
        <v>0</v>
      </c>
      <c r="V2532" s="189">
        <v>0</v>
      </c>
      <c r="W2532" s="189">
        <v>0</v>
      </c>
      <c r="X2532" s="188">
        <v>0</v>
      </c>
      <c r="Y2532" s="188">
        <v>0</v>
      </c>
      <c r="Z2532" s="186">
        <v>0</v>
      </c>
      <c r="AA2532" s="186">
        <v>0</v>
      </c>
      <c r="AB2532" s="186">
        <v>0</v>
      </c>
      <c r="AC2532" s="310">
        <v>0</v>
      </c>
      <c r="AD2532" s="188">
        <v>0</v>
      </c>
      <c r="AE2532" s="312">
        <v>0</v>
      </c>
      <c r="AF2532" s="312">
        <v>0</v>
      </c>
      <c r="AG2532" s="312">
        <v>0</v>
      </c>
      <c r="AH2532" s="393">
        <v>0</v>
      </c>
      <c r="AI2532" s="476">
        <v>0</v>
      </c>
      <c r="AJ2532" s="192">
        <v>7501943475014</v>
      </c>
      <c r="AK2532" s="192">
        <v>67028</v>
      </c>
      <c r="AM2532" s="75">
        <v>67070</v>
      </c>
      <c r="AO2532" s="188">
        <v>0</v>
      </c>
      <c r="AP2532" s="188">
        <v>0</v>
      </c>
      <c r="AQ2532" s="187">
        <v>0</v>
      </c>
      <c r="AR2532" s="188">
        <v>0</v>
      </c>
      <c r="AS2532" s="187">
        <v>0</v>
      </c>
      <c r="AT2532" s="188">
        <v>0</v>
      </c>
      <c r="AU2532" s="187">
        <v>0</v>
      </c>
      <c r="AV2532" s="188">
        <v>0</v>
      </c>
      <c r="AW2532" s="187">
        <v>0</v>
      </c>
      <c r="AX2532" s="188">
        <v>0</v>
      </c>
      <c r="AY2532" s="187">
        <v>0</v>
      </c>
      <c r="AZ2532" s="188">
        <v>0</v>
      </c>
      <c r="BA2532" s="187">
        <v>0</v>
      </c>
      <c r="BB2532" s="188">
        <v>0</v>
      </c>
      <c r="BC2532" s="187">
        <v>0</v>
      </c>
      <c r="BD2532" s="75"/>
      <c r="BE2532" s="75"/>
      <c r="BF2532" s="75"/>
      <c r="BH2532" s="74"/>
      <c r="BI2532" s="194"/>
      <c r="BJ2532" s="74"/>
    </row>
    <row r="2533" spans="1:62" ht="11.25" customHeight="1" x14ac:dyDescent="0.3">
      <c r="A2533" s="184" t="s">
        <v>3050</v>
      </c>
      <c r="B2533" s="185">
        <v>0</v>
      </c>
      <c r="C2533" s="917">
        <v>67089</v>
      </c>
      <c r="D2533" s="284">
        <v>9.6120000000000001</v>
      </c>
      <c r="E2533" s="91">
        <v>0</v>
      </c>
      <c r="F2533" s="186">
        <v>0</v>
      </c>
      <c r="G2533" s="186">
        <v>0</v>
      </c>
      <c r="H2533" s="186">
        <v>0</v>
      </c>
      <c r="I2533" s="187">
        <v>0</v>
      </c>
      <c r="J2533" s="186">
        <v>0</v>
      </c>
      <c r="K2533" s="186">
        <v>0</v>
      </c>
      <c r="L2533" s="186">
        <v>0</v>
      </c>
      <c r="M2533" s="187">
        <v>0</v>
      </c>
      <c r="N2533" s="188">
        <v>0</v>
      </c>
      <c r="O2533" s="189">
        <v>0</v>
      </c>
      <c r="P2533" s="186">
        <v>0</v>
      </c>
      <c r="Q2533" s="189">
        <v>0</v>
      </c>
      <c r="R2533" s="312">
        <v>0</v>
      </c>
      <c r="S2533" s="312">
        <v>9.6120000000000001</v>
      </c>
      <c r="T2533" s="188">
        <v>9.6120000000000001</v>
      </c>
      <c r="U2533" s="187">
        <v>0</v>
      </c>
      <c r="V2533" s="189">
        <v>0</v>
      </c>
      <c r="W2533" s="189">
        <v>0</v>
      </c>
      <c r="X2533" s="188">
        <v>9.6120000000000001</v>
      </c>
      <c r="Y2533" s="188">
        <v>0</v>
      </c>
      <c r="Z2533" s="186">
        <v>0</v>
      </c>
      <c r="AA2533" s="186">
        <v>0</v>
      </c>
      <c r="AB2533" s="186">
        <v>0</v>
      </c>
      <c r="AC2533" s="310">
        <v>0</v>
      </c>
      <c r="AD2533" s="188">
        <v>0</v>
      </c>
      <c r="AE2533" s="312">
        <v>0</v>
      </c>
      <c r="AF2533" s="312">
        <v>0</v>
      </c>
      <c r="AG2533" s="312">
        <v>0</v>
      </c>
      <c r="AH2533" s="393">
        <v>0</v>
      </c>
      <c r="AI2533" s="476">
        <v>0</v>
      </c>
      <c r="AJ2533" s="192">
        <v>7501943475014</v>
      </c>
      <c r="AK2533" s="192">
        <v>67028</v>
      </c>
      <c r="AM2533" s="75">
        <v>67089</v>
      </c>
      <c r="AO2533" s="188">
        <v>0</v>
      </c>
      <c r="AP2533" s="188">
        <v>0</v>
      </c>
      <c r="AQ2533" s="187">
        <v>0</v>
      </c>
      <c r="AR2533" s="188">
        <v>0</v>
      </c>
      <c r="AS2533" s="187">
        <v>0</v>
      </c>
      <c r="AT2533" s="188">
        <v>0</v>
      </c>
      <c r="AU2533" s="187">
        <v>0</v>
      </c>
      <c r="AV2533" s="188">
        <v>0</v>
      </c>
      <c r="AW2533" s="187">
        <v>0</v>
      </c>
      <c r="AX2533" s="188">
        <v>0</v>
      </c>
      <c r="AY2533" s="187">
        <v>0</v>
      </c>
      <c r="AZ2533" s="188">
        <v>0</v>
      </c>
      <c r="BA2533" s="187">
        <v>0</v>
      </c>
      <c r="BB2533" s="188">
        <v>0</v>
      </c>
      <c r="BC2533" s="187">
        <v>0</v>
      </c>
      <c r="BD2533" s="75"/>
      <c r="BE2533" s="75"/>
      <c r="BF2533" s="75"/>
      <c r="BH2533" s="74"/>
      <c r="BI2533" s="194"/>
      <c r="BJ2533" s="74"/>
    </row>
    <row r="2534" spans="1:62" ht="11.25" customHeight="1" x14ac:dyDescent="0.3">
      <c r="A2534" s="184" t="s">
        <v>3051</v>
      </c>
      <c r="B2534" s="185">
        <v>0</v>
      </c>
      <c r="C2534" s="917">
        <v>67079</v>
      </c>
      <c r="D2534" s="284">
        <v>1E-4</v>
      </c>
      <c r="E2534" s="91">
        <v>0</v>
      </c>
      <c r="F2534" s="186">
        <v>0</v>
      </c>
      <c r="G2534" s="186">
        <v>0</v>
      </c>
      <c r="H2534" s="186">
        <v>0</v>
      </c>
      <c r="I2534" s="187">
        <v>0</v>
      </c>
      <c r="J2534" s="186">
        <v>0</v>
      </c>
      <c r="K2534" s="186">
        <v>0</v>
      </c>
      <c r="L2534" s="186">
        <v>0</v>
      </c>
      <c r="M2534" s="187">
        <v>0</v>
      </c>
      <c r="N2534" s="188">
        <v>0</v>
      </c>
      <c r="O2534" s="189">
        <v>0</v>
      </c>
      <c r="P2534" s="186">
        <v>0</v>
      </c>
      <c r="Q2534" s="189">
        <v>0</v>
      </c>
      <c r="R2534" s="312">
        <v>0</v>
      </c>
      <c r="S2534" s="312">
        <v>1E-4</v>
      </c>
      <c r="T2534" s="188">
        <v>0</v>
      </c>
      <c r="U2534" s="187">
        <v>0</v>
      </c>
      <c r="V2534" s="189">
        <v>0</v>
      </c>
      <c r="W2534" s="189">
        <v>0</v>
      </c>
      <c r="X2534" s="188">
        <v>0</v>
      </c>
      <c r="Y2534" s="188">
        <v>0</v>
      </c>
      <c r="Z2534" s="186">
        <v>0</v>
      </c>
      <c r="AA2534" s="186">
        <v>0</v>
      </c>
      <c r="AB2534" s="186">
        <v>0</v>
      </c>
      <c r="AC2534" s="310">
        <v>0</v>
      </c>
      <c r="AD2534" s="188">
        <v>0</v>
      </c>
      <c r="AE2534" s="312">
        <v>0</v>
      </c>
      <c r="AF2534" s="312">
        <v>0</v>
      </c>
      <c r="AG2534" s="312">
        <v>0</v>
      </c>
      <c r="AH2534" s="393">
        <v>0</v>
      </c>
      <c r="AI2534" s="476">
        <v>0</v>
      </c>
      <c r="AJ2534" s="192">
        <v>7501943495548</v>
      </c>
      <c r="AK2534" s="192">
        <v>67056</v>
      </c>
      <c r="AM2534" s="75">
        <v>67079</v>
      </c>
      <c r="AO2534" s="188">
        <v>0</v>
      </c>
      <c r="AP2534" s="188">
        <v>0</v>
      </c>
      <c r="AQ2534" s="187">
        <v>0</v>
      </c>
      <c r="AR2534" s="188">
        <v>0</v>
      </c>
      <c r="AS2534" s="187">
        <v>0</v>
      </c>
      <c r="AT2534" s="188">
        <v>0</v>
      </c>
      <c r="AU2534" s="187">
        <v>0</v>
      </c>
      <c r="AV2534" s="188">
        <v>0</v>
      </c>
      <c r="AW2534" s="187">
        <v>0</v>
      </c>
      <c r="AX2534" s="188">
        <v>0</v>
      </c>
      <c r="AY2534" s="187">
        <v>0</v>
      </c>
      <c r="AZ2534" s="188">
        <v>0</v>
      </c>
      <c r="BA2534" s="187">
        <v>0</v>
      </c>
      <c r="BB2534" s="188">
        <v>0</v>
      </c>
      <c r="BC2534" s="187">
        <v>0</v>
      </c>
      <c r="BD2534" s="75"/>
      <c r="BE2534" s="75"/>
      <c r="BF2534" s="75"/>
      <c r="BH2534" s="74"/>
      <c r="BI2534" s="194"/>
      <c r="BJ2534" s="74"/>
    </row>
    <row r="2535" spans="1:62" ht="11.25" customHeight="1" x14ac:dyDescent="0.3">
      <c r="A2535" s="184" t="s">
        <v>3052</v>
      </c>
      <c r="B2535" s="185">
        <v>0</v>
      </c>
      <c r="C2535" s="917">
        <v>67073</v>
      </c>
      <c r="D2535" s="284">
        <v>1E-4</v>
      </c>
      <c r="E2535" s="91">
        <v>0</v>
      </c>
      <c r="F2535" s="186">
        <v>0</v>
      </c>
      <c r="G2535" s="186">
        <v>0</v>
      </c>
      <c r="H2535" s="186">
        <v>0</v>
      </c>
      <c r="I2535" s="187">
        <v>0</v>
      </c>
      <c r="J2535" s="186">
        <v>0</v>
      </c>
      <c r="K2535" s="186">
        <v>0</v>
      </c>
      <c r="L2535" s="186">
        <v>0</v>
      </c>
      <c r="M2535" s="187">
        <v>0</v>
      </c>
      <c r="N2535" s="188">
        <v>0</v>
      </c>
      <c r="O2535" s="189">
        <v>0</v>
      </c>
      <c r="P2535" s="186">
        <v>0</v>
      </c>
      <c r="Q2535" s="189">
        <v>0</v>
      </c>
      <c r="R2535" s="312">
        <v>0</v>
      </c>
      <c r="S2535" s="312">
        <v>1E-4</v>
      </c>
      <c r="T2535" s="188">
        <v>0</v>
      </c>
      <c r="U2535" s="187">
        <v>0</v>
      </c>
      <c r="V2535" s="189">
        <v>0</v>
      </c>
      <c r="W2535" s="189">
        <v>0</v>
      </c>
      <c r="X2535" s="188">
        <v>0</v>
      </c>
      <c r="Y2535" s="188">
        <v>0</v>
      </c>
      <c r="Z2535" s="186">
        <v>0</v>
      </c>
      <c r="AA2535" s="186">
        <v>0</v>
      </c>
      <c r="AB2535" s="186">
        <v>0</v>
      </c>
      <c r="AC2535" s="310">
        <v>0</v>
      </c>
      <c r="AD2535" s="188">
        <v>0</v>
      </c>
      <c r="AE2535" s="312">
        <v>0</v>
      </c>
      <c r="AF2535" s="312">
        <v>0</v>
      </c>
      <c r="AG2535" s="312">
        <v>0</v>
      </c>
      <c r="AH2535" s="393">
        <v>0</v>
      </c>
      <c r="AI2535" s="476">
        <v>0</v>
      </c>
      <c r="AJ2535" s="192">
        <v>7501943475076</v>
      </c>
      <c r="AK2535" s="192">
        <v>93686</v>
      </c>
      <c r="AM2535" s="75">
        <v>67073</v>
      </c>
      <c r="AO2535" s="188">
        <v>0</v>
      </c>
      <c r="AP2535" s="188">
        <v>0</v>
      </c>
      <c r="AQ2535" s="187">
        <v>0</v>
      </c>
      <c r="AR2535" s="188">
        <v>0</v>
      </c>
      <c r="AS2535" s="187">
        <v>0</v>
      </c>
      <c r="AT2535" s="188">
        <v>0</v>
      </c>
      <c r="AU2535" s="187">
        <v>0</v>
      </c>
      <c r="AV2535" s="188">
        <v>0</v>
      </c>
      <c r="AW2535" s="187">
        <v>0</v>
      </c>
      <c r="AX2535" s="188">
        <v>0</v>
      </c>
      <c r="AY2535" s="187">
        <v>0</v>
      </c>
      <c r="AZ2535" s="188">
        <v>0</v>
      </c>
      <c r="BA2535" s="187">
        <v>0</v>
      </c>
      <c r="BB2535" s="188">
        <v>0</v>
      </c>
      <c r="BC2535" s="187">
        <v>0</v>
      </c>
      <c r="BD2535" s="75"/>
      <c r="BE2535" s="75"/>
      <c r="BF2535" s="75"/>
      <c r="BH2535" s="74"/>
      <c r="BI2535" s="194"/>
      <c r="BJ2535" s="74"/>
    </row>
    <row r="2536" spans="1:62" ht="11.25" customHeight="1" x14ac:dyDescent="0.3">
      <c r="A2536" s="184" t="s">
        <v>3053</v>
      </c>
      <c r="B2536" s="185">
        <v>0</v>
      </c>
      <c r="C2536" s="917">
        <v>67069</v>
      </c>
      <c r="D2536" s="284">
        <v>1E-4</v>
      </c>
      <c r="E2536" s="91">
        <v>0</v>
      </c>
      <c r="F2536" s="186">
        <v>0</v>
      </c>
      <c r="G2536" s="186">
        <v>0</v>
      </c>
      <c r="H2536" s="186">
        <v>0</v>
      </c>
      <c r="I2536" s="187">
        <v>0</v>
      </c>
      <c r="J2536" s="186">
        <v>0</v>
      </c>
      <c r="K2536" s="186">
        <v>0</v>
      </c>
      <c r="L2536" s="186">
        <v>0</v>
      </c>
      <c r="M2536" s="187">
        <v>0</v>
      </c>
      <c r="N2536" s="188">
        <v>0</v>
      </c>
      <c r="O2536" s="189">
        <v>0</v>
      </c>
      <c r="P2536" s="186">
        <v>0</v>
      </c>
      <c r="Q2536" s="189">
        <v>0</v>
      </c>
      <c r="R2536" s="312">
        <v>0</v>
      </c>
      <c r="S2536" s="312">
        <v>1E-4</v>
      </c>
      <c r="T2536" s="188">
        <v>0</v>
      </c>
      <c r="U2536" s="187">
        <v>0</v>
      </c>
      <c r="V2536" s="189">
        <v>0</v>
      </c>
      <c r="W2536" s="189">
        <v>0</v>
      </c>
      <c r="X2536" s="188">
        <v>0</v>
      </c>
      <c r="Y2536" s="188">
        <v>0</v>
      </c>
      <c r="Z2536" s="186">
        <v>0</v>
      </c>
      <c r="AA2536" s="186">
        <v>0</v>
      </c>
      <c r="AB2536" s="186">
        <v>0</v>
      </c>
      <c r="AC2536" s="310">
        <v>0</v>
      </c>
      <c r="AD2536" s="188">
        <v>0</v>
      </c>
      <c r="AE2536" s="312">
        <v>0</v>
      </c>
      <c r="AF2536" s="312">
        <v>0</v>
      </c>
      <c r="AG2536" s="312">
        <v>0</v>
      </c>
      <c r="AH2536" s="393">
        <v>0</v>
      </c>
      <c r="AI2536" s="476">
        <v>0</v>
      </c>
      <c r="AJ2536" s="192">
        <v>7501943474994</v>
      </c>
      <c r="AK2536" s="192">
        <v>67015</v>
      </c>
      <c r="AM2536" s="75">
        <v>67069</v>
      </c>
      <c r="AO2536" s="188">
        <v>0</v>
      </c>
      <c r="AP2536" s="188">
        <v>0</v>
      </c>
      <c r="AQ2536" s="187">
        <v>0</v>
      </c>
      <c r="AR2536" s="188">
        <v>0</v>
      </c>
      <c r="AS2536" s="187">
        <v>0</v>
      </c>
      <c r="AT2536" s="188">
        <v>0</v>
      </c>
      <c r="AU2536" s="187">
        <v>0</v>
      </c>
      <c r="AV2536" s="188">
        <v>0</v>
      </c>
      <c r="AW2536" s="187">
        <v>0</v>
      </c>
      <c r="AX2536" s="188">
        <v>0</v>
      </c>
      <c r="AY2536" s="187">
        <v>0</v>
      </c>
      <c r="AZ2536" s="188">
        <v>0</v>
      </c>
      <c r="BA2536" s="187">
        <v>0</v>
      </c>
      <c r="BB2536" s="188">
        <v>0</v>
      </c>
      <c r="BC2536" s="187">
        <v>0</v>
      </c>
      <c r="BD2536" s="75"/>
      <c r="BE2536" s="75"/>
      <c r="BF2536" s="75"/>
      <c r="BH2536" s="74"/>
      <c r="BI2536" s="194"/>
      <c r="BJ2536" s="74"/>
    </row>
    <row r="2537" spans="1:62" ht="11.25" customHeight="1" x14ac:dyDescent="0.3">
      <c r="A2537" s="270" t="s">
        <v>3054</v>
      </c>
      <c r="B2537" s="185">
        <v>0</v>
      </c>
      <c r="C2537" s="916">
        <v>67103</v>
      </c>
      <c r="D2537" s="284">
        <v>1E-4</v>
      </c>
      <c r="E2537" s="91">
        <v>0</v>
      </c>
      <c r="F2537" s="186">
        <v>0</v>
      </c>
      <c r="G2537" s="186">
        <v>0</v>
      </c>
      <c r="H2537" s="186">
        <v>0</v>
      </c>
      <c r="I2537" s="187">
        <v>0</v>
      </c>
      <c r="J2537" s="188">
        <v>0</v>
      </c>
      <c r="K2537" s="186">
        <v>0</v>
      </c>
      <c r="L2537" s="186">
        <v>0</v>
      </c>
      <c r="M2537" s="187">
        <v>0</v>
      </c>
      <c r="N2537" s="189">
        <v>0</v>
      </c>
      <c r="O2537" s="189">
        <v>0</v>
      </c>
      <c r="P2537" s="189">
        <v>0</v>
      </c>
      <c r="Q2537" s="189">
        <v>0</v>
      </c>
      <c r="R2537" s="187">
        <v>0</v>
      </c>
      <c r="S2537" s="189">
        <v>1E-4</v>
      </c>
      <c r="T2537" s="188">
        <v>0</v>
      </c>
      <c r="U2537" s="187">
        <v>0</v>
      </c>
      <c r="V2537" s="189">
        <v>0</v>
      </c>
      <c r="W2537" s="189">
        <v>0</v>
      </c>
      <c r="X2537" s="189">
        <v>0</v>
      </c>
      <c r="Y2537" s="186">
        <v>0</v>
      </c>
      <c r="Z2537" s="186">
        <v>0</v>
      </c>
      <c r="AA2537" s="186">
        <v>0</v>
      </c>
      <c r="AB2537" s="186">
        <v>0</v>
      </c>
      <c r="AC2537" s="187">
        <v>0</v>
      </c>
      <c r="AD2537" s="189">
        <v>0</v>
      </c>
      <c r="AE2537" s="189">
        <v>0</v>
      </c>
      <c r="AF2537" s="189">
        <v>0</v>
      </c>
      <c r="AG2537" s="189">
        <v>0</v>
      </c>
      <c r="AH2537" s="191">
        <v>0</v>
      </c>
      <c r="AI2537" s="476">
        <v>0</v>
      </c>
      <c r="AJ2537" s="192">
        <v>7501943474994</v>
      </c>
      <c r="AK2537" s="192">
        <v>67015</v>
      </c>
      <c r="AM2537" s="75">
        <v>67103</v>
      </c>
      <c r="AO2537" s="188">
        <v>0</v>
      </c>
      <c r="AP2537" s="188">
        <v>0</v>
      </c>
      <c r="AQ2537" s="187">
        <v>0</v>
      </c>
      <c r="AR2537" s="188">
        <v>0</v>
      </c>
      <c r="AS2537" s="187">
        <v>0</v>
      </c>
      <c r="AT2537" s="188">
        <v>0</v>
      </c>
      <c r="AU2537" s="187">
        <v>0</v>
      </c>
      <c r="AV2537" s="188">
        <v>0</v>
      </c>
      <c r="AW2537" s="187">
        <v>0</v>
      </c>
      <c r="AX2537" s="188">
        <v>0</v>
      </c>
      <c r="AY2537" s="187">
        <v>0</v>
      </c>
      <c r="AZ2537" s="188">
        <v>0</v>
      </c>
      <c r="BA2537" s="187">
        <v>0</v>
      </c>
      <c r="BB2537" s="188">
        <v>0</v>
      </c>
      <c r="BC2537" s="187">
        <v>0</v>
      </c>
      <c r="BD2537" s="75"/>
      <c r="BE2537" s="75"/>
      <c r="BH2537" s="74"/>
      <c r="BI2537" s="194"/>
      <c r="BJ2537" s="74"/>
    </row>
    <row r="2538" spans="1:62" ht="11.25" customHeight="1" x14ac:dyDescent="0.3">
      <c r="A2538" s="270" t="s">
        <v>3055</v>
      </c>
      <c r="B2538" s="185">
        <v>0</v>
      </c>
      <c r="C2538" s="916">
        <v>67088</v>
      </c>
      <c r="D2538" s="284">
        <v>1E-4</v>
      </c>
      <c r="E2538" s="91">
        <v>0</v>
      </c>
      <c r="F2538" s="186">
        <v>0</v>
      </c>
      <c r="G2538" s="186">
        <v>0</v>
      </c>
      <c r="H2538" s="186">
        <v>0</v>
      </c>
      <c r="I2538" s="187">
        <v>0</v>
      </c>
      <c r="J2538" s="188">
        <v>0</v>
      </c>
      <c r="K2538" s="186">
        <v>0</v>
      </c>
      <c r="L2538" s="186">
        <v>0</v>
      </c>
      <c r="M2538" s="187">
        <v>0</v>
      </c>
      <c r="N2538" s="189">
        <v>0</v>
      </c>
      <c r="O2538" s="189">
        <v>0</v>
      </c>
      <c r="P2538" s="189">
        <v>0</v>
      </c>
      <c r="Q2538" s="189">
        <v>0</v>
      </c>
      <c r="R2538" s="187">
        <v>0</v>
      </c>
      <c r="S2538" s="189">
        <v>1E-4</v>
      </c>
      <c r="T2538" s="188">
        <v>0</v>
      </c>
      <c r="U2538" s="187">
        <v>0</v>
      </c>
      <c r="V2538" s="189">
        <v>0</v>
      </c>
      <c r="W2538" s="189">
        <v>0</v>
      </c>
      <c r="X2538" s="189">
        <v>0</v>
      </c>
      <c r="Y2538" s="186">
        <v>0</v>
      </c>
      <c r="Z2538" s="186">
        <v>0</v>
      </c>
      <c r="AA2538" s="186">
        <v>0</v>
      </c>
      <c r="AB2538" s="186">
        <v>0</v>
      </c>
      <c r="AC2538" s="187">
        <v>0</v>
      </c>
      <c r="AD2538" s="189">
        <v>0</v>
      </c>
      <c r="AE2538" s="189">
        <v>0</v>
      </c>
      <c r="AF2538" s="189">
        <v>0</v>
      </c>
      <c r="AG2538" s="189">
        <v>0</v>
      </c>
      <c r="AH2538" s="191">
        <v>0</v>
      </c>
      <c r="AI2538" s="476">
        <v>0</v>
      </c>
      <c r="AJ2538" s="192">
        <v>7501943474994</v>
      </c>
      <c r="AK2538" s="192">
        <v>67015</v>
      </c>
      <c r="AM2538" s="75">
        <v>67088</v>
      </c>
      <c r="AO2538" s="188">
        <v>0</v>
      </c>
      <c r="AP2538" s="188">
        <v>0</v>
      </c>
      <c r="AQ2538" s="187">
        <v>0</v>
      </c>
      <c r="AR2538" s="188">
        <v>0</v>
      </c>
      <c r="AS2538" s="187">
        <v>0</v>
      </c>
      <c r="AT2538" s="188">
        <v>0</v>
      </c>
      <c r="AU2538" s="187">
        <v>0</v>
      </c>
      <c r="AV2538" s="188">
        <v>0</v>
      </c>
      <c r="AW2538" s="187">
        <v>0</v>
      </c>
      <c r="AX2538" s="188">
        <v>0</v>
      </c>
      <c r="AY2538" s="187">
        <v>0</v>
      </c>
      <c r="AZ2538" s="188">
        <v>0</v>
      </c>
      <c r="BA2538" s="187">
        <v>0</v>
      </c>
      <c r="BB2538" s="188">
        <v>0</v>
      </c>
      <c r="BC2538" s="187">
        <v>0</v>
      </c>
      <c r="BD2538" s="75"/>
      <c r="BE2538" s="75"/>
      <c r="BH2538" s="74"/>
      <c r="BI2538" s="194"/>
      <c r="BJ2538" s="74"/>
    </row>
    <row r="2539" spans="1:62" ht="11.25" customHeight="1" x14ac:dyDescent="0.3">
      <c r="A2539" s="270" t="s">
        <v>3056</v>
      </c>
      <c r="B2539" s="185">
        <v>0</v>
      </c>
      <c r="C2539" s="916">
        <v>93549</v>
      </c>
      <c r="D2539" s="284">
        <v>1E-4</v>
      </c>
      <c r="E2539" s="91">
        <v>0</v>
      </c>
      <c r="F2539" s="186">
        <v>0</v>
      </c>
      <c r="G2539" s="186">
        <v>0</v>
      </c>
      <c r="H2539" s="186">
        <v>0</v>
      </c>
      <c r="I2539" s="187">
        <v>0</v>
      </c>
      <c r="J2539" s="188">
        <v>0</v>
      </c>
      <c r="K2539" s="186">
        <v>0</v>
      </c>
      <c r="L2539" s="186">
        <v>0</v>
      </c>
      <c r="M2539" s="187">
        <v>0</v>
      </c>
      <c r="N2539" s="189">
        <v>0</v>
      </c>
      <c r="O2539" s="189">
        <v>0</v>
      </c>
      <c r="P2539" s="189">
        <v>0</v>
      </c>
      <c r="Q2539" s="189">
        <v>0</v>
      </c>
      <c r="R2539" s="187">
        <v>0</v>
      </c>
      <c r="S2539" s="189">
        <v>1E-4</v>
      </c>
      <c r="T2539" s="188">
        <v>0</v>
      </c>
      <c r="U2539" s="187">
        <v>0</v>
      </c>
      <c r="V2539" s="189">
        <v>0</v>
      </c>
      <c r="W2539" s="189">
        <v>0</v>
      </c>
      <c r="X2539" s="189">
        <v>0</v>
      </c>
      <c r="Y2539" s="186">
        <v>0</v>
      </c>
      <c r="Z2539" s="186">
        <v>0</v>
      </c>
      <c r="AA2539" s="186">
        <v>0</v>
      </c>
      <c r="AB2539" s="186">
        <v>0</v>
      </c>
      <c r="AC2539" s="187">
        <v>0</v>
      </c>
      <c r="AD2539" s="189">
        <v>0</v>
      </c>
      <c r="AE2539" s="189">
        <v>0</v>
      </c>
      <c r="AF2539" s="189">
        <v>0</v>
      </c>
      <c r="AG2539" s="189">
        <v>0</v>
      </c>
      <c r="AH2539" s="191">
        <v>0</v>
      </c>
      <c r="AI2539" s="476">
        <v>0</v>
      </c>
      <c r="AJ2539" s="192">
        <v>7501943474901</v>
      </c>
      <c r="AK2539" s="192" t="s">
        <v>262</v>
      </c>
      <c r="AM2539" s="75">
        <v>93549</v>
      </c>
      <c r="AO2539" s="188">
        <v>0</v>
      </c>
      <c r="AP2539" s="188">
        <v>0</v>
      </c>
      <c r="AQ2539" s="187">
        <v>0</v>
      </c>
      <c r="AR2539" s="188">
        <v>0</v>
      </c>
      <c r="AS2539" s="187">
        <v>0</v>
      </c>
      <c r="AT2539" s="188">
        <v>0</v>
      </c>
      <c r="AU2539" s="187">
        <v>0</v>
      </c>
      <c r="AV2539" s="188">
        <v>0</v>
      </c>
      <c r="AW2539" s="187">
        <v>0</v>
      </c>
      <c r="AX2539" s="188">
        <v>0</v>
      </c>
      <c r="AY2539" s="187">
        <v>0</v>
      </c>
      <c r="AZ2539" s="188">
        <v>0</v>
      </c>
      <c r="BA2539" s="187">
        <v>0</v>
      </c>
      <c r="BB2539" s="188">
        <v>0</v>
      </c>
      <c r="BC2539" s="187">
        <v>0</v>
      </c>
      <c r="BD2539" s="75"/>
      <c r="BE2539" s="75"/>
      <c r="BH2539" s="74"/>
      <c r="BI2539" s="194"/>
      <c r="BJ2539" s="74"/>
    </row>
    <row r="2540" spans="1:62" ht="11.25" customHeight="1" x14ac:dyDescent="0.3">
      <c r="A2540" s="270" t="s">
        <v>3057</v>
      </c>
      <c r="B2540" s="185">
        <v>0</v>
      </c>
      <c r="C2540" s="916">
        <v>67071</v>
      </c>
      <c r="D2540" s="284">
        <v>1E-4</v>
      </c>
      <c r="E2540" s="91">
        <v>0</v>
      </c>
      <c r="F2540" s="186">
        <v>0</v>
      </c>
      <c r="G2540" s="186">
        <v>0</v>
      </c>
      <c r="H2540" s="186">
        <v>0</v>
      </c>
      <c r="I2540" s="187">
        <v>0</v>
      </c>
      <c r="J2540" s="188">
        <v>0</v>
      </c>
      <c r="K2540" s="186">
        <v>0</v>
      </c>
      <c r="L2540" s="186">
        <v>0</v>
      </c>
      <c r="M2540" s="187">
        <v>0</v>
      </c>
      <c r="N2540" s="189">
        <v>0</v>
      </c>
      <c r="O2540" s="189">
        <v>0</v>
      </c>
      <c r="P2540" s="189">
        <v>0</v>
      </c>
      <c r="Q2540" s="189">
        <v>0</v>
      </c>
      <c r="R2540" s="187">
        <v>0</v>
      </c>
      <c r="S2540" s="189">
        <v>1E-4</v>
      </c>
      <c r="T2540" s="188">
        <v>0</v>
      </c>
      <c r="U2540" s="187">
        <v>0</v>
      </c>
      <c r="V2540" s="189">
        <v>0</v>
      </c>
      <c r="W2540" s="189">
        <v>0</v>
      </c>
      <c r="X2540" s="189">
        <v>0</v>
      </c>
      <c r="Y2540" s="186">
        <v>0</v>
      </c>
      <c r="Z2540" s="186">
        <v>0</v>
      </c>
      <c r="AA2540" s="186">
        <v>0</v>
      </c>
      <c r="AB2540" s="186">
        <v>0</v>
      </c>
      <c r="AC2540" s="187">
        <v>0</v>
      </c>
      <c r="AD2540" s="189">
        <v>0</v>
      </c>
      <c r="AE2540" s="189">
        <v>0</v>
      </c>
      <c r="AF2540" s="189">
        <v>0</v>
      </c>
      <c r="AG2540" s="189">
        <v>0</v>
      </c>
      <c r="AH2540" s="191">
        <v>0</v>
      </c>
      <c r="AI2540" s="476">
        <v>0</v>
      </c>
      <c r="AJ2540" s="192">
        <v>7501943474895</v>
      </c>
      <c r="AK2540" s="192">
        <v>67014</v>
      </c>
      <c r="AM2540" s="75">
        <v>67071</v>
      </c>
      <c r="AO2540" s="188">
        <v>0</v>
      </c>
      <c r="AP2540" s="188">
        <v>0</v>
      </c>
      <c r="AQ2540" s="187">
        <v>0</v>
      </c>
      <c r="AR2540" s="188">
        <v>0</v>
      </c>
      <c r="AS2540" s="187">
        <v>0</v>
      </c>
      <c r="AT2540" s="188">
        <v>0</v>
      </c>
      <c r="AU2540" s="187">
        <v>0</v>
      </c>
      <c r="AV2540" s="188">
        <v>0</v>
      </c>
      <c r="AW2540" s="187">
        <v>0</v>
      </c>
      <c r="AX2540" s="188">
        <v>0</v>
      </c>
      <c r="AY2540" s="187">
        <v>0</v>
      </c>
      <c r="AZ2540" s="188">
        <v>0</v>
      </c>
      <c r="BA2540" s="187">
        <v>0</v>
      </c>
      <c r="BB2540" s="188">
        <v>0</v>
      </c>
      <c r="BC2540" s="187">
        <v>0</v>
      </c>
      <c r="BD2540" s="75"/>
      <c r="BE2540" s="75"/>
      <c r="BH2540" s="74"/>
      <c r="BI2540" s="194"/>
      <c r="BJ2540" s="74"/>
    </row>
    <row r="2541" spans="1:62" ht="11.25" customHeight="1" x14ac:dyDescent="0.3">
      <c r="A2541" s="270" t="s">
        <v>3058</v>
      </c>
      <c r="B2541" s="185">
        <v>0</v>
      </c>
      <c r="C2541" s="916">
        <v>67072</v>
      </c>
      <c r="D2541" s="284">
        <v>1E-4</v>
      </c>
      <c r="E2541" s="91">
        <v>0</v>
      </c>
      <c r="F2541" s="186">
        <v>0</v>
      </c>
      <c r="G2541" s="186">
        <v>0</v>
      </c>
      <c r="H2541" s="186">
        <v>0</v>
      </c>
      <c r="I2541" s="187">
        <v>0</v>
      </c>
      <c r="J2541" s="188">
        <v>0</v>
      </c>
      <c r="K2541" s="186">
        <v>0</v>
      </c>
      <c r="L2541" s="186">
        <v>0</v>
      </c>
      <c r="M2541" s="187">
        <v>0</v>
      </c>
      <c r="N2541" s="189">
        <v>0</v>
      </c>
      <c r="O2541" s="189">
        <v>0</v>
      </c>
      <c r="P2541" s="189">
        <v>0</v>
      </c>
      <c r="Q2541" s="189">
        <v>0</v>
      </c>
      <c r="R2541" s="187">
        <v>0</v>
      </c>
      <c r="S2541" s="189">
        <v>1E-4</v>
      </c>
      <c r="T2541" s="188">
        <v>0</v>
      </c>
      <c r="U2541" s="187">
        <v>0</v>
      </c>
      <c r="V2541" s="189">
        <v>0</v>
      </c>
      <c r="W2541" s="189">
        <v>0</v>
      </c>
      <c r="X2541" s="189">
        <v>0</v>
      </c>
      <c r="Y2541" s="186">
        <v>0</v>
      </c>
      <c r="Z2541" s="186">
        <v>0</v>
      </c>
      <c r="AA2541" s="186">
        <v>0</v>
      </c>
      <c r="AB2541" s="186">
        <v>0</v>
      </c>
      <c r="AC2541" s="187">
        <v>0</v>
      </c>
      <c r="AD2541" s="189">
        <v>0</v>
      </c>
      <c r="AE2541" s="189">
        <v>0</v>
      </c>
      <c r="AF2541" s="189">
        <v>0</v>
      </c>
      <c r="AG2541" s="189">
        <v>0</v>
      </c>
      <c r="AH2541" s="191">
        <v>0</v>
      </c>
      <c r="AI2541" s="476">
        <v>0</v>
      </c>
      <c r="AJ2541" s="192">
        <v>7501943474895</v>
      </c>
      <c r="AK2541" s="192">
        <v>67014</v>
      </c>
      <c r="AM2541" s="75">
        <v>67072</v>
      </c>
      <c r="AO2541" s="188">
        <v>0</v>
      </c>
      <c r="AP2541" s="188">
        <v>0</v>
      </c>
      <c r="AQ2541" s="187">
        <v>0</v>
      </c>
      <c r="AR2541" s="188">
        <v>0</v>
      </c>
      <c r="AS2541" s="187">
        <v>0</v>
      </c>
      <c r="AT2541" s="188">
        <v>0</v>
      </c>
      <c r="AU2541" s="187">
        <v>0</v>
      </c>
      <c r="AV2541" s="188">
        <v>0</v>
      </c>
      <c r="AW2541" s="187">
        <v>0</v>
      </c>
      <c r="AX2541" s="188">
        <v>0</v>
      </c>
      <c r="AY2541" s="187">
        <v>0</v>
      </c>
      <c r="AZ2541" s="188">
        <v>0</v>
      </c>
      <c r="BA2541" s="187">
        <v>0</v>
      </c>
      <c r="BB2541" s="188">
        <v>0</v>
      </c>
      <c r="BC2541" s="187">
        <v>0</v>
      </c>
      <c r="BD2541" s="75"/>
      <c r="BE2541" s="75"/>
      <c r="BH2541" s="74"/>
      <c r="BI2541" s="194"/>
      <c r="BJ2541" s="74"/>
    </row>
    <row r="2542" spans="1:62" ht="11.25" customHeight="1" x14ac:dyDescent="0.3">
      <c r="A2542" s="270" t="s">
        <v>3059</v>
      </c>
      <c r="B2542" s="185">
        <v>0</v>
      </c>
      <c r="C2542" s="916">
        <v>67025</v>
      </c>
      <c r="D2542" s="284">
        <v>1E-4</v>
      </c>
      <c r="E2542" s="91">
        <v>0</v>
      </c>
      <c r="F2542" s="186">
        <v>0</v>
      </c>
      <c r="G2542" s="186">
        <v>0</v>
      </c>
      <c r="H2542" s="186">
        <v>0</v>
      </c>
      <c r="I2542" s="187">
        <v>0</v>
      </c>
      <c r="J2542" s="188">
        <v>0</v>
      </c>
      <c r="K2542" s="186">
        <v>0</v>
      </c>
      <c r="L2542" s="186">
        <v>0</v>
      </c>
      <c r="M2542" s="187">
        <v>0</v>
      </c>
      <c r="N2542" s="189">
        <v>0</v>
      </c>
      <c r="O2542" s="189">
        <v>0</v>
      </c>
      <c r="P2542" s="189">
        <v>0</v>
      </c>
      <c r="Q2542" s="189">
        <v>0</v>
      </c>
      <c r="R2542" s="187">
        <v>0</v>
      </c>
      <c r="S2542" s="189">
        <v>1E-4</v>
      </c>
      <c r="T2542" s="188">
        <v>0</v>
      </c>
      <c r="U2542" s="187">
        <v>0</v>
      </c>
      <c r="V2542" s="189">
        <v>0</v>
      </c>
      <c r="W2542" s="189">
        <v>0</v>
      </c>
      <c r="X2542" s="189">
        <v>0</v>
      </c>
      <c r="Y2542" s="186">
        <v>0</v>
      </c>
      <c r="Z2542" s="186">
        <v>0</v>
      </c>
      <c r="AA2542" s="186">
        <v>0</v>
      </c>
      <c r="AB2542" s="186">
        <v>0</v>
      </c>
      <c r="AC2542" s="187">
        <v>0</v>
      </c>
      <c r="AD2542" s="189">
        <v>0</v>
      </c>
      <c r="AE2542" s="189">
        <v>0</v>
      </c>
      <c r="AF2542" s="189">
        <v>0</v>
      </c>
      <c r="AG2542" s="189">
        <v>0</v>
      </c>
      <c r="AH2542" s="191">
        <v>0</v>
      </c>
      <c r="AI2542" s="476">
        <v>0</v>
      </c>
      <c r="AJ2542" s="192">
        <v>7501943475090</v>
      </c>
      <c r="AK2542" s="192" t="s">
        <v>262</v>
      </c>
      <c r="AM2542" s="75">
        <v>67025</v>
      </c>
      <c r="AO2542" s="188">
        <v>0</v>
      </c>
      <c r="AP2542" s="188">
        <v>0</v>
      </c>
      <c r="AQ2542" s="187">
        <v>0</v>
      </c>
      <c r="AR2542" s="188">
        <v>0</v>
      </c>
      <c r="AS2542" s="187">
        <v>0</v>
      </c>
      <c r="AT2542" s="188">
        <v>0</v>
      </c>
      <c r="AU2542" s="187">
        <v>0</v>
      </c>
      <c r="AV2542" s="188">
        <v>0</v>
      </c>
      <c r="AW2542" s="187">
        <v>0</v>
      </c>
      <c r="AX2542" s="188">
        <v>0</v>
      </c>
      <c r="AY2542" s="187">
        <v>0</v>
      </c>
      <c r="AZ2542" s="188">
        <v>0</v>
      </c>
      <c r="BA2542" s="187">
        <v>0</v>
      </c>
      <c r="BB2542" s="188">
        <v>0</v>
      </c>
      <c r="BC2542" s="187">
        <v>0</v>
      </c>
      <c r="BD2542" s="75"/>
      <c r="BE2542" s="75"/>
      <c r="BH2542" s="74"/>
      <c r="BI2542" s="194"/>
      <c r="BJ2542" s="74"/>
    </row>
    <row r="2543" spans="1:62" ht="11.25" customHeight="1" x14ac:dyDescent="0.3">
      <c r="A2543" s="270" t="s">
        <v>3060</v>
      </c>
      <c r="B2543" s="185">
        <v>0</v>
      </c>
      <c r="C2543" s="916">
        <v>66962</v>
      </c>
      <c r="D2543" s="284">
        <v>1E-4</v>
      </c>
      <c r="E2543" s="91">
        <v>0</v>
      </c>
      <c r="F2543" s="186">
        <v>0</v>
      </c>
      <c r="G2543" s="186">
        <v>0</v>
      </c>
      <c r="H2543" s="186">
        <v>0</v>
      </c>
      <c r="I2543" s="187">
        <v>0</v>
      </c>
      <c r="J2543" s="188">
        <v>0</v>
      </c>
      <c r="K2543" s="186">
        <v>0</v>
      </c>
      <c r="L2543" s="186">
        <v>0</v>
      </c>
      <c r="M2543" s="187">
        <v>0</v>
      </c>
      <c r="N2543" s="189">
        <v>0</v>
      </c>
      <c r="O2543" s="189">
        <v>0</v>
      </c>
      <c r="P2543" s="189">
        <v>0</v>
      </c>
      <c r="Q2543" s="189">
        <v>0</v>
      </c>
      <c r="R2543" s="187">
        <v>0</v>
      </c>
      <c r="S2543" s="189">
        <v>1E-4</v>
      </c>
      <c r="T2543" s="188">
        <v>0</v>
      </c>
      <c r="U2543" s="187">
        <v>0</v>
      </c>
      <c r="V2543" s="189">
        <v>0</v>
      </c>
      <c r="W2543" s="189">
        <v>0</v>
      </c>
      <c r="X2543" s="189">
        <v>0</v>
      </c>
      <c r="Y2543" s="186">
        <v>0</v>
      </c>
      <c r="Z2543" s="186">
        <v>0</v>
      </c>
      <c r="AA2543" s="186">
        <v>0</v>
      </c>
      <c r="AB2543" s="186">
        <v>0</v>
      </c>
      <c r="AC2543" s="187">
        <v>0</v>
      </c>
      <c r="AD2543" s="189">
        <v>0</v>
      </c>
      <c r="AE2543" s="189">
        <v>0</v>
      </c>
      <c r="AF2543" s="189">
        <v>0</v>
      </c>
      <c r="AG2543" s="189">
        <v>0</v>
      </c>
      <c r="AH2543" s="191">
        <v>0</v>
      </c>
      <c r="AI2543" s="476">
        <v>0</v>
      </c>
      <c r="AJ2543" s="192">
        <v>7501943466593</v>
      </c>
      <c r="AK2543" s="192">
        <v>66959</v>
      </c>
      <c r="AM2543" s="75">
        <v>66962</v>
      </c>
      <c r="AO2543" s="188">
        <v>0</v>
      </c>
      <c r="AP2543" s="188">
        <v>0</v>
      </c>
      <c r="AQ2543" s="187">
        <v>0</v>
      </c>
      <c r="AR2543" s="188">
        <v>0</v>
      </c>
      <c r="AS2543" s="187">
        <v>0</v>
      </c>
      <c r="AT2543" s="188">
        <v>0</v>
      </c>
      <c r="AU2543" s="187">
        <v>0</v>
      </c>
      <c r="AV2543" s="188">
        <v>0</v>
      </c>
      <c r="AW2543" s="187">
        <v>0</v>
      </c>
      <c r="AX2543" s="188">
        <v>0</v>
      </c>
      <c r="AY2543" s="187">
        <v>0</v>
      </c>
      <c r="AZ2543" s="188">
        <v>0</v>
      </c>
      <c r="BA2543" s="187">
        <v>0</v>
      </c>
      <c r="BB2543" s="188">
        <v>0</v>
      </c>
      <c r="BC2543" s="187">
        <v>0</v>
      </c>
      <c r="BD2543" s="75"/>
      <c r="BE2543" s="75"/>
      <c r="BH2543" s="74"/>
      <c r="BI2543" s="194"/>
      <c r="BJ2543" s="74"/>
    </row>
    <row r="2544" spans="1:62" ht="11.25" customHeight="1" x14ac:dyDescent="0.3">
      <c r="A2544" s="270" t="s">
        <v>3061</v>
      </c>
      <c r="B2544" s="185">
        <v>0</v>
      </c>
      <c r="C2544" s="916">
        <v>67266</v>
      </c>
      <c r="D2544" s="284">
        <v>1E-4</v>
      </c>
      <c r="E2544" s="91">
        <v>0</v>
      </c>
      <c r="F2544" s="186">
        <v>0</v>
      </c>
      <c r="G2544" s="186">
        <v>0</v>
      </c>
      <c r="H2544" s="186">
        <v>0</v>
      </c>
      <c r="I2544" s="187">
        <v>0</v>
      </c>
      <c r="J2544" s="188">
        <v>0</v>
      </c>
      <c r="K2544" s="186">
        <v>0</v>
      </c>
      <c r="L2544" s="186">
        <v>0</v>
      </c>
      <c r="M2544" s="187">
        <v>0</v>
      </c>
      <c r="N2544" s="189">
        <v>0</v>
      </c>
      <c r="O2544" s="189">
        <v>0</v>
      </c>
      <c r="P2544" s="189">
        <v>0</v>
      </c>
      <c r="Q2544" s="189">
        <v>0</v>
      </c>
      <c r="R2544" s="187">
        <v>0</v>
      </c>
      <c r="S2544" s="189">
        <v>1E-4</v>
      </c>
      <c r="T2544" s="188">
        <v>0</v>
      </c>
      <c r="U2544" s="187">
        <v>0</v>
      </c>
      <c r="V2544" s="189">
        <v>0</v>
      </c>
      <c r="W2544" s="189">
        <v>0</v>
      </c>
      <c r="X2544" s="189">
        <v>0</v>
      </c>
      <c r="Y2544" s="186">
        <v>0</v>
      </c>
      <c r="Z2544" s="186">
        <v>0</v>
      </c>
      <c r="AA2544" s="186">
        <v>0</v>
      </c>
      <c r="AB2544" s="186">
        <v>0</v>
      </c>
      <c r="AC2544" s="187">
        <v>0</v>
      </c>
      <c r="AD2544" s="189">
        <v>0</v>
      </c>
      <c r="AE2544" s="189">
        <v>0</v>
      </c>
      <c r="AF2544" s="189">
        <v>0</v>
      </c>
      <c r="AG2544" s="189">
        <v>0</v>
      </c>
      <c r="AH2544" s="191">
        <v>0</v>
      </c>
      <c r="AI2544" s="476">
        <v>0</v>
      </c>
      <c r="AJ2544" s="192">
        <v>7501943489653</v>
      </c>
      <c r="AK2544" s="192" t="s">
        <v>262</v>
      </c>
      <c r="AM2544" s="75">
        <v>67266</v>
      </c>
      <c r="AO2544" s="188">
        <v>0</v>
      </c>
      <c r="AP2544" s="188">
        <v>0</v>
      </c>
      <c r="AQ2544" s="187">
        <v>0</v>
      </c>
      <c r="AR2544" s="188">
        <v>0</v>
      </c>
      <c r="AS2544" s="187">
        <v>0</v>
      </c>
      <c r="AT2544" s="188">
        <v>0</v>
      </c>
      <c r="AU2544" s="187">
        <v>0</v>
      </c>
      <c r="AV2544" s="188">
        <v>0</v>
      </c>
      <c r="AW2544" s="187">
        <v>0</v>
      </c>
      <c r="AX2544" s="188">
        <v>0</v>
      </c>
      <c r="AY2544" s="187">
        <v>0</v>
      </c>
      <c r="AZ2544" s="188">
        <v>0</v>
      </c>
      <c r="BA2544" s="187">
        <v>0</v>
      </c>
      <c r="BB2544" s="188">
        <v>0</v>
      </c>
      <c r="BC2544" s="187">
        <v>0</v>
      </c>
      <c r="BD2544" s="75"/>
      <c r="BE2544" s="75"/>
      <c r="BH2544" s="74"/>
      <c r="BI2544" s="194"/>
      <c r="BJ2544" s="74"/>
    </row>
    <row r="2545" spans="1:62" ht="11.25" customHeight="1" x14ac:dyDescent="0.3">
      <c r="A2545" s="270" t="s">
        <v>3062</v>
      </c>
      <c r="B2545" s="185">
        <v>0</v>
      </c>
      <c r="C2545" s="916">
        <v>67267</v>
      </c>
      <c r="D2545" s="284">
        <v>1E-4</v>
      </c>
      <c r="E2545" s="91">
        <v>0</v>
      </c>
      <c r="F2545" s="186">
        <v>0</v>
      </c>
      <c r="G2545" s="186">
        <v>0</v>
      </c>
      <c r="H2545" s="186">
        <v>0</v>
      </c>
      <c r="I2545" s="187">
        <v>0</v>
      </c>
      <c r="J2545" s="188">
        <v>0</v>
      </c>
      <c r="K2545" s="186">
        <v>0</v>
      </c>
      <c r="L2545" s="186">
        <v>0</v>
      </c>
      <c r="M2545" s="187">
        <v>0</v>
      </c>
      <c r="N2545" s="189">
        <v>0</v>
      </c>
      <c r="O2545" s="189">
        <v>0</v>
      </c>
      <c r="P2545" s="189">
        <v>0</v>
      </c>
      <c r="Q2545" s="189">
        <v>0</v>
      </c>
      <c r="R2545" s="187">
        <v>0</v>
      </c>
      <c r="S2545" s="189">
        <v>1E-4</v>
      </c>
      <c r="T2545" s="188">
        <v>0</v>
      </c>
      <c r="U2545" s="187">
        <v>0</v>
      </c>
      <c r="V2545" s="189">
        <v>0</v>
      </c>
      <c r="W2545" s="189">
        <v>0</v>
      </c>
      <c r="X2545" s="189">
        <v>0</v>
      </c>
      <c r="Y2545" s="186">
        <v>0</v>
      </c>
      <c r="Z2545" s="186">
        <v>0</v>
      </c>
      <c r="AA2545" s="186">
        <v>0</v>
      </c>
      <c r="AB2545" s="186">
        <v>0</v>
      </c>
      <c r="AC2545" s="187">
        <v>0</v>
      </c>
      <c r="AD2545" s="189">
        <v>0</v>
      </c>
      <c r="AE2545" s="189">
        <v>0</v>
      </c>
      <c r="AF2545" s="189">
        <v>0</v>
      </c>
      <c r="AG2545" s="189">
        <v>0</v>
      </c>
      <c r="AH2545" s="191">
        <v>0</v>
      </c>
      <c r="AI2545" s="476">
        <v>0</v>
      </c>
      <c r="AJ2545" s="192">
        <v>7501943449367</v>
      </c>
      <c r="AK2545" s="192" t="s">
        <v>262</v>
      </c>
      <c r="AM2545" s="75">
        <v>67267</v>
      </c>
      <c r="AO2545" s="188">
        <v>0</v>
      </c>
      <c r="AP2545" s="188">
        <v>0</v>
      </c>
      <c r="AQ2545" s="187">
        <v>0</v>
      </c>
      <c r="AR2545" s="188">
        <v>0</v>
      </c>
      <c r="AS2545" s="187">
        <v>0</v>
      </c>
      <c r="AT2545" s="188">
        <v>0</v>
      </c>
      <c r="AU2545" s="187">
        <v>0</v>
      </c>
      <c r="AV2545" s="188">
        <v>0</v>
      </c>
      <c r="AW2545" s="187">
        <v>0</v>
      </c>
      <c r="AX2545" s="188">
        <v>0</v>
      </c>
      <c r="AY2545" s="187">
        <v>0</v>
      </c>
      <c r="AZ2545" s="188">
        <v>0</v>
      </c>
      <c r="BA2545" s="187">
        <v>0</v>
      </c>
      <c r="BB2545" s="188">
        <v>0</v>
      </c>
      <c r="BC2545" s="187">
        <v>0</v>
      </c>
      <c r="BD2545" s="75"/>
      <c r="BE2545" s="75"/>
      <c r="BH2545" s="74"/>
      <c r="BI2545" s="194"/>
      <c r="BJ2545" s="74"/>
    </row>
    <row r="2546" spans="1:62" ht="11.25" customHeight="1" x14ac:dyDescent="0.3">
      <c r="A2546" s="270" t="s">
        <v>3063</v>
      </c>
      <c r="B2546" s="185">
        <v>0</v>
      </c>
      <c r="C2546" s="916">
        <v>67223</v>
      </c>
      <c r="D2546" s="284">
        <v>1E-4</v>
      </c>
      <c r="E2546" s="91">
        <v>0</v>
      </c>
      <c r="F2546" s="186">
        <v>0</v>
      </c>
      <c r="G2546" s="186">
        <v>0</v>
      </c>
      <c r="H2546" s="186">
        <v>0</v>
      </c>
      <c r="I2546" s="187">
        <v>0</v>
      </c>
      <c r="J2546" s="188">
        <v>0</v>
      </c>
      <c r="K2546" s="186">
        <v>0</v>
      </c>
      <c r="L2546" s="186">
        <v>0</v>
      </c>
      <c r="M2546" s="187">
        <v>0</v>
      </c>
      <c r="N2546" s="189">
        <v>0</v>
      </c>
      <c r="O2546" s="189">
        <v>0</v>
      </c>
      <c r="P2546" s="189">
        <v>0</v>
      </c>
      <c r="Q2546" s="189">
        <v>0</v>
      </c>
      <c r="R2546" s="187">
        <v>0</v>
      </c>
      <c r="S2546" s="189">
        <v>1E-4</v>
      </c>
      <c r="T2546" s="188">
        <v>0</v>
      </c>
      <c r="U2546" s="187">
        <v>0</v>
      </c>
      <c r="V2546" s="189">
        <v>0</v>
      </c>
      <c r="W2546" s="189">
        <v>0</v>
      </c>
      <c r="X2546" s="189">
        <v>0</v>
      </c>
      <c r="Y2546" s="186">
        <v>0</v>
      </c>
      <c r="Z2546" s="186">
        <v>0</v>
      </c>
      <c r="AA2546" s="186">
        <v>0</v>
      </c>
      <c r="AB2546" s="186">
        <v>0</v>
      </c>
      <c r="AC2546" s="187">
        <v>0</v>
      </c>
      <c r="AD2546" s="189">
        <v>0</v>
      </c>
      <c r="AE2546" s="189">
        <v>0</v>
      </c>
      <c r="AF2546" s="189">
        <v>0</v>
      </c>
      <c r="AG2546" s="189">
        <v>0</v>
      </c>
      <c r="AH2546" s="191">
        <v>0</v>
      </c>
      <c r="AI2546" s="476">
        <v>0</v>
      </c>
      <c r="AJ2546" s="192">
        <v>7501943497184</v>
      </c>
      <c r="AK2546" s="192" t="s">
        <v>262</v>
      </c>
      <c r="AM2546" s="75">
        <v>67223</v>
      </c>
      <c r="AO2546" s="188">
        <v>0</v>
      </c>
      <c r="AP2546" s="188">
        <v>0</v>
      </c>
      <c r="AQ2546" s="187">
        <v>0</v>
      </c>
      <c r="AR2546" s="188">
        <v>0</v>
      </c>
      <c r="AS2546" s="187">
        <v>0</v>
      </c>
      <c r="AT2546" s="188">
        <v>0</v>
      </c>
      <c r="AU2546" s="187">
        <v>0</v>
      </c>
      <c r="AV2546" s="188">
        <v>0</v>
      </c>
      <c r="AW2546" s="187">
        <v>0</v>
      </c>
      <c r="AX2546" s="188">
        <v>0</v>
      </c>
      <c r="AY2546" s="187">
        <v>0</v>
      </c>
      <c r="AZ2546" s="188">
        <v>0</v>
      </c>
      <c r="BA2546" s="187">
        <v>0</v>
      </c>
      <c r="BB2546" s="188">
        <v>0</v>
      </c>
      <c r="BC2546" s="187">
        <v>0</v>
      </c>
      <c r="BD2546" s="75"/>
      <c r="BE2546" s="75"/>
      <c r="BH2546" s="74"/>
      <c r="BI2546" s="194"/>
      <c r="BJ2546" s="74"/>
    </row>
    <row r="2547" spans="1:62" ht="11.25" customHeight="1" x14ac:dyDescent="0.3">
      <c r="A2547" s="270" t="s">
        <v>3064</v>
      </c>
      <c r="B2547" s="185">
        <v>0</v>
      </c>
      <c r="C2547" s="916">
        <v>67281</v>
      </c>
      <c r="D2547" s="284">
        <v>1E-4</v>
      </c>
      <c r="E2547" s="91">
        <v>0</v>
      </c>
      <c r="F2547" s="186">
        <v>0</v>
      </c>
      <c r="G2547" s="186">
        <v>0</v>
      </c>
      <c r="H2547" s="186">
        <v>0</v>
      </c>
      <c r="I2547" s="187">
        <v>0</v>
      </c>
      <c r="J2547" s="188">
        <v>0</v>
      </c>
      <c r="K2547" s="186">
        <v>0</v>
      </c>
      <c r="L2547" s="186">
        <v>0</v>
      </c>
      <c r="M2547" s="187">
        <v>0</v>
      </c>
      <c r="N2547" s="189">
        <v>0</v>
      </c>
      <c r="O2547" s="189">
        <v>0</v>
      </c>
      <c r="P2547" s="189">
        <v>0</v>
      </c>
      <c r="Q2547" s="189">
        <v>0</v>
      </c>
      <c r="R2547" s="187">
        <v>0</v>
      </c>
      <c r="S2547" s="189">
        <v>1E-4</v>
      </c>
      <c r="T2547" s="188">
        <v>0</v>
      </c>
      <c r="U2547" s="187">
        <v>0</v>
      </c>
      <c r="V2547" s="189">
        <v>0</v>
      </c>
      <c r="W2547" s="189">
        <v>0</v>
      </c>
      <c r="X2547" s="189">
        <v>0</v>
      </c>
      <c r="Y2547" s="186">
        <v>0</v>
      </c>
      <c r="Z2547" s="186">
        <v>0</v>
      </c>
      <c r="AA2547" s="186">
        <v>0</v>
      </c>
      <c r="AB2547" s="186">
        <v>0</v>
      </c>
      <c r="AC2547" s="187">
        <v>0</v>
      </c>
      <c r="AD2547" s="189">
        <v>0</v>
      </c>
      <c r="AE2547" s="189">
        <v>0</v>
      </c>
      <c r="AF2547" s="189">
        <v>0</v>
      </c>
      <c r="AG2547" s="189">
        <v>0</v>
      </c>
      <c r="AH2547" s="191">
        <v>0</v>
      </c>
      <c r="AI2547" s="476">
        <v>0</v>
      </c>
      <c r="AJ2547" s="192">
        <v>7501943496880</v>
      </c>
      <c r="AK2547" s="192" t="s">
        <v>262</v>
      </c>
      <c r="AM2547" s="75">
        <v>67281</v>
      </c>
      <c r="AO2547" s="188">
        <v>0</v>
      </c>
      <c r="AP2547" s="188">
        <v>0</v>
      </c>
      <c r="AQ2547" s="187">
        <v>0</v>
      </c>
      <c r="AR2547" s="188">
        <v>0</v>
      </c>
      <c r="AS2547" s="187">
        <v>0</v>
      </c>
      <c r="AT2547" s="188">
        <v>0</v>
      </c>
      <c r="AU2547" s="187">
        <v>0</v>
      </c>
      <c r="AV2547" s="188">
        <v>0</v>
      </c>
      <c r="AW2547" s="187">
        <v>0</v>
      </c>
      <c r="AX2547" s="188">
        <v>0</v>
      </c>
      <c r="AY2547" s="187">
        <v>0</v>
      </c>
      <c r="AZ2547" s="188">
        <v>0</v>
      </c>
      <c r="BA2547" s="187">
        <v>0</v>
      </c>
      <c r="BB2547" s="188">
        <v>0</v>
      </c>
      <c r="BC2547" s="187">
        <v>0</v>
      </c>
      <c r="BD2547" s="75"/>
      <c r="BE2547" s="75"/>
      <c r="BH2547" s="74"/>
      <c r="BI2547" s="194"/>
      <c r="BJ2547" s="74"/>
    </row>
    <row r="2548" spans="1:62" ht="11.25" customHeight="1" x14ac:dyDescent="0.3">
      <c r="A2548" s="270" t="s">
        <v>3065</v>
      </c>
      <c r="B2548" s="185">
        <v>0</v>
      </c>
      <c r="C2548" s="916">
        <v>67282</v>
      </c>
      <c r="D2548" s="284">
        <v>1E-4</v>
      </c>
      <c r="E2548" s="91">
        <v>0</v>
      </c>
      <c r="F2548" s="186">
        <v>0</v>
      </c>
      <c r="G2548" s="186">
        <v>0</v>
      </c>
      <c r="H2548" s="186">
        <v>0</v>
      </c>
      <c r="I2548" s="187">
        <v>0</v>
      </c>
      <c r="J2548" s="188">
        <v>0</v>
      </c>
      <c r="K2548" s="186">
        <v>0</v>
      </c>
      <c r="L2548" s="186">
        <v>0</v>
      </c>
      <c r="M2548" s="187">
        <v>0</v>
      </c>
      <c r="N2548" s="189">
        <v>0</v>
      </c>
      <c r="O2548" s="189">
        <v>0</v>
      </c>
      <c r="P2548" s="189">
        <v>0</v>
      </c>
      <c r="Q2548" s="189">
        <v>0</v>
      </c>
      <c r="R2548" s="187">
        <v>0</v>
      </c>
      <c r="S2548" s="189">
        <v>1E-4</v>
      </c>
      <c r="T2548" s="188">
        <v>0</v>
      </c>
      <c r="U2548" s="187">
        <v>0</v>
      </c>
      <c r="V2548" s="189">
        <v>0</v>
      </c>
      <c r="W2548" s="189">
        <v>0</v>
      </c>
      <c r="X2548" s="189">
        <v>0</v>
      </c>
      <c r="Y2548" s="186">
        <v>0</v>
      </c>
      <c r="Z2548" s="186">
        <v>0</v>
      </c>
      <c r="AA2548" s="186">
        <v>0</v>
      </c>
      <c r="AB2548" s="186">
        <v>0</v>
      </c>
      <c r="AC2548" s="187">
        <v>0</v>
      </c>
      <c r="AD2548" s="189">
        <v>0</v>
      </c>
      <c r="AE2548" s="189">
        <v>0</v>
      </c>
      <c r="AF2548" s="189">
        <v>0</v>
      </c>
      <c r="AG2548" s="189">
        <v>0</v>
      </c>
      <c r="AH2548" s="191">
        <v>0</v>
      </c>
      <c r="AI2548" s="476">
        <v>0</v>
      </c>
      <c r="AJ2548" s="192">
        <v>7501943496897</v>
      </c>
      <c r="AK2548" s="192" t="s">
        <v>262</v>
      </c>
      <c r="AM2548" s="75">
        <v>67282</v>
      </c>
      <c r="AO2548" s="188">
        <v>0</v>
      </c>
      <c r="AP2548" s="188">
        <v>0</v>
      </c>
      <c r="AQ2548" s="187">
        <v>0</v>
      </c>
      <c r="AR2548" s="188">
        <v>0</v>
      </c>
      <c r="AS2548" s="187">
        <v>0</v>
      </c>
      <c r="AT2548" s="188">
        <v>0</v>
      </c>
      <c r="AU2548" s="187">
        <v>0</v>
      </c>
      <c r="AV2548" s="188">
        <v>0</v>
      </c>
      <c r="AW2548" s="187">
        <v>0</v>
      </c>
      <c r="AX2548" s="188">
        <v>0</v>
      </c>
      <c r="AY2548" s="187">
        <v>0</v>
      </c>
      <c r="AZ2548" s="188">
        <v>0</v>
      </c>
      <c r="BA2548" s="187">
        <v>0</v>
      </c>
      <c r="BB2548" s="188">
        <v>0</v>
      </c>
      <c r="BC2548" s="187">
        <v>0</v>
      </c>
      <c r="BD2548" s="75"/>
      <c r="BE2548" s="75"/>
      <c r="BH2548" s="74"/>
      <c r="BI2548" s="194"/>
      <c r="BJ2548" s="74"/>
    </row>
    <row r="2549" spans="1:62" ht="11.25" customHeight="1" x14ac:dyDescent="0.3">
      <c r="A2549" s="270" t="s">
        <v>3066</v>
      </c>
      <c r="B2549" s="185">
        <v>0</v>
      </c>
      <c r="C2549" s="456">
        <v>67278</v>
      </c>
      <c r="D2549" s="284">
        <v>1E-4</v>
      </c>
      <c r="E2549" s="91">
        <v>0</v>
      </c>
      <c r="F2549" s="186">
        <v>0</v>
      </c>
      <c r="G2549" s="186">
        <v>0</v>
      </c>
      <c r="H2549" s="186">
        <v>0</v>
      </c>
      <c r="I2549" s="187">
        <v>0</v>
      </c>
      <c r="J2549" s="188">
        <v>0</v>
      </c>
      <c r="K2549" s="186">
        <v>0</v>
      </c>
      <c r="L2549" s="186">
        <v>0</v>
      </c>
      <c r="M2549" s="187">
        <v>0</v>
      </c>
      <c r="N2549" s="189">
        <v>0</v>
      </c>
      <c r="O2549" s="189">
        <v>0</v>
      </c>
      <c r="P2549" s="189">
        <v>0</v>
      </c>
      <c r="Q2549" s="189">
        <v>0</v>
      </c>
      <c r="R2549" s="187">
        <v>0</v>
      </c>
      <c r="S2549" s="189">
        <v>1E-4</v>
      </c>
      <c r="T2549" s="188">
        <v>0</v>
      </c>
      <c r="U2549" s="187">
        <v>0</v>
      </c>
      <c r="V2549" s="189">
        <v>0</v>
      </c>
      <c r="W2549" s="189">
        <v>0</v>
      </c>
      <c r="X2549" s="189">
        <v>0</v>
      </c>
      <c r="Y2549" s="186">
        <v>0</v>
      </c>
      <c r="Z2549" s="186">
        <v>0</v>
      </c>
      <c r="AA2549" s="186">
        <v>0</v>
      </c>
      <c r="AB2549" s="186">
        <v>0</v>
      </c>
      <c r="AC2549" s="187">
        <v>0</v>
      </c>
      <c r="AD2549" s="189">
        <v>0</v>
      </c>
      <c r="AE2549" s="189">
        <v>0</v>
      </c>
      <c r="AF2549" s="189">
        <v>0</v>
      </c>
      <c r="AG2549" s="189">
        <v>0</v>
      </c>
      <c r="AH2549" s="191">
        <v>0</v>
      </c>
      <c r="AI2549" s="476">
        <v>0</v>
      </c>
      <c r="AJ2549" s="192">
        <v>7501943449343</v>
      </c>
      <c r="AK2549" s="192" t="s">
        <v>262</v>
      </c>
      <c r="AM2549" s="75">
        <v>67278</v>
      </c>
      <c r="AO2549" s="188">
        <v>0</v>
      </c>
      <c r="AP2549" s="188">
        <v>0</v>
      </c>
      <c r="AQ2549" s="187">
        <v>0</v>
      </c>
      <c r="AR2549" s="188">
        <v>0</v>
      </c>
      <c r="AS2549" s="187">
        <v>0</v>
      </c>
      <c r="AT2549" s="188">
        <v>0</v>
      </c>
      <c r="AU2549" s="187">
        <v>0</v>
      </c>
      <c r="AV2549" s="188">
        <v>0</v>
      </c>
      <c r="AW2549" s="187">
        <v>0</v>
      </c>
      <c r="AX2549" s="188">
        <v>0</v>
      </c>
      <c r="AY2549" s="187">
        <v>0</v>
      </c>
      <c r="AZ2549" s="188">
        <v>0</v>
      </c>
      <c r="BA2549" s="187">
        <v>0</v>
      </c>
      <c r="BB2549" s="188">
        <v>0</v>
      </c>
      <c r="BC2549" s="187">
        <v>0</v>
      </c>
      <c r="BD2549" s="75"/>
      <c r="BE2549" s="75"/>
      <c r="BH2549" s="74"/>
      <c r="BI2549" s="194"/>
      <c r="BJ2549" s="74"/>
    </row>
    <row r="2550" spans="1:62" ht="11.25" customHeight="1" x14ac:dyDescent="0.3">
      <c r="A2550" s="270" t="s">
        <v>3067</v>
      </c>
      <c r="B2550" s="185">
        <v>0</v>
      </c>
      <c r="C2550" s="916">
        <v>67065</v>
      </c>
      <c r="D2550" s="284">
        <v>1E-4</v>
      </c>
      <c r="E2550" s="91">
        <v>0</v>
      </c>
      <c r="F2550" s="186">
        <v>0</v>
      </c>
      <c r="G2550" s="186">
        <v>0</v>
      </c>
      <c r="H2550" s="186">
        <v>0</v>
      </c>
      <c r="I2550" s="187">
        <v>0</v>
      </c>
      <c r="J2550" s="188">
        <v>0</v>
      </c>
      <c r="K2550" s="186">
        <v>0</v>
      </c>
      <c r="L2550" s="186">
        <v>0</v>
      </c>
      <c r="M2550" s="187">
        <v>0</v>
      </c>
      <c r="N2550" s="189">
        <v>0</v>
      </c>
      <c r="O2550" s="189">
        <v>0</v>
      </c>
      <c r="P2550" s="189">
        <v>0</v>
      </c>
      <c r="Q2550" s="189">
        <v>0</v>
      </c>
      <c r="R2550" s="187">
        <v>0</v>
      </c>
      <c r="S2550" s="189">
        <v>1E-4</v>
      </c>
      <c r="T2550" s="188">
        <v>0</v>
      </c>
      <c r="U2550" s="187">
        <v>0</v>
      </c>
      <c r="V2550" s="189">
        <v>0</v>
      </c>
      <c r="W2550" s="189">
        <v>0</v>
      </c>
      <c r="X2550" s="189">
        <v>0</v>
      </c>
      <c r="Y2550" s="186">
        <v>0</v>
      </c>
      <c r="Z2550" s="186">
        <v>0</v>
      </c>
      <c r="AA2550" s="186">
        <v>0</v>
      </c>
      <c r="AB2550" s="186">
        <v>0</v>
      </c>
      <c r="AC2550" s="187">
        <v>0</v>
      </c>
      <c r="AD2550" s="189">
        <v>0</v>
      </c>
      <c r="AE2550" s="189">
        <v>0</v>
      </c>
      <c r="AF2550" s="189">
        <v>0</v>
      </c>
      <c r="AG2550" s="189">
        <v>0</v>
      </c>
      <c r="AH2550" s="191">
        <v>0</v>
      </c>
      <c r="AI2550" s="476">
        <v>0</v>
      </c>
      <c r="AJ2550" s="192">
        <v>7501943449381</v>
      </c>
      <c r="AK2550" s="192">
        <v>67241</v>
      </c>
      <c r="AM2550" s="75">
        <v>67065</v>
      </c>
      <c r="AO2550" s="188">
        <v>0</v>
      </c>
      <c r="AP2550" s="188">
        <v>0</v>
      </c>
      <c r="AQ2550" s="187">
        <v>0</v>
      </c>
      <c r="AR2550" s="188">
        <v>0</v>
      </c>
      <c r="AS2550" s="187">
        <v>0</v>
      </c>
      <c r="AT2550" s="188">
        <v>0</v>
      </c>
      <c r="AU2550" s="187">
        <v>0</v>
      </c>
      <c r="AV2550" s="188">
        <v>0</v>
      </c>
      <c r="AW2550" s="187">
        <v>0</v>
      </c>
      <c r="AX2550" s="188">
        <v>0</v>
      </c>
      <c r="AY2550" s="187">
        <v>0</v>
      </c>
      <c r="AZ2550" s="188">
        <v>0</v>
      </c>
      <c r="BA2550" s="187">
        <v>0</v>
      </c>
      <c r="BB2550" s="188">
        <v>0</v>
      </c>
      <c r="BC2550" s="187">
        <v>0</v>
      </c>
      <c r="BD2550" s="75"/>
      <c r="BE2550" s="75"/>
      <c r="BH2550" s="74"/>
      <c r="BI2550" s="194"/>
      <c r="BJ2550" s="74"/>
    </row>
    <row r="2551" spans="1:62" ht="11.25" customHeight="1" x14ac:dyDescent="0.3">
      <c r="A2551" s="270" t="s">
        <v>3068</v>
      </c>
      <c r="B2551" s="185">
        <v>0</v>
      </c>
      <c r="C2551" s="916">
        <v>67066</v>
      </c>
      <c r="D2551" s="284">
        <v>1E-4</v>
      </c>
      <c r="E2551" s="91">
        <v>0</v>
      </c>
      <c r="F2551" s="186">
        <v>0</v>
      </c>
      <c r="G2551" s="186">
        <v>0</v>
      </c>
      <c r="H2551" s="186">
        <v>0</v>
      </c>
      <c r="I2551" s="187">
        <v>0</v>
      </c>
      <c r="J2551" s="188">
        <v>0</v>
      </c>
      <c r="K2551" s="186">
        <v>0</v>
      </c>
      <c r="L2551" s="186">
        <v>0</v>
      </c>
      <c r="M2551" s="187">
        <v>0</v>
      </c>
      <c r="N2551" s="189">
        <v>0</v>
      </c>
      <c r="O2551" s="189">
        <v>0</v>
      </c>
      <c r="P2551" s="189">
        <v>0</v>
      </c>
      <c r="Q2551" s="189">
        <v>0</v>
      </c>
      <c r="R2551" s="187">
        <v>0</v>
      </c>
      <c r="S2551" s="189">
        <v>1E-4</v>
      </c>
      <c r="T2551" s="188">
        <v>0</v>
      </c>
      <c r="U2551" s="187">
        <v>0</v>
      </c>
      <c r="V2551" s="189">
        <v>0</v>
      </c>
      <c r="W2551" s="189">
        <v>0</v>
      </c>
      <c r="X2551" s="189">
        <v>0</v>
      </c>
      <c r="Y2551" s="186">
        <v>0</v>
      </c>
      <c r="Z2551" s="186">
        <v>0</v>
      </c>
      <c r="AA2551" s="186">
        <v>0</v>
      </c>
      <c r="AB2551" s="186">
        <v>0</v>
      </c>
      <c r="AC2551" s="187">
        <v>0</v>
      </c>
      <c r="AD2551" s="189">
        <v>0</v>
      </c>
      <c r="AE2551" s="189">
        <v>0</v>
      </c>
      <c r="AF2551" s="189">
        <v>0</v>
      </c>
      <c r="AG2551" s="189">
        <v>0</v>
      </c>
      <c r="AH2551" s="191">
        <v>0</v>
      </c>
      <c r="AI2551" s="476">
        <v>0</v>
      </c>
      <c r="AJ2551" s="192">
        <v>7501943449398</v>
      </c>
      <c r="AK2551" s="192">
        <v>67242</v>
      </c>
      <c r="AM2551" s="75">
        <v>67066</v>
      </c>
      <c r="AO2551" s="188">
        <v>0</v>
      </c>
      <c r="AP2551" s="188">
        <v>0</v>
      </c>
      <c r="AQ2551" s="187">
        <v>0</v>
      </c>
      <c r="AR2551" s="188">
        <v>0</v>
      </c>
      <c r="AS2551" s="187">
        <v>0</v>
      </c>
      <c r="AT2551" s="188">
        <v>0</v>
      </c>
      <c r="AU2551" s="187">
        <v>0</v>
      </c>
      <c r="AV2551" s="188">
        <v>0</v>
      </c>
      <c r="AW2551" s="187">
        <v>0</v>
      </c>
      <c r="AX2551" s="188">
        <v>0</v>
      </c>
      <c r="AY2551" s="187">
        <v>0</v>
      </c>
      <c r="AZ2551" s="188">
        <v>0</v>
      </c>
      <c r="BA2551" s="187">
        <v>0</v>
      </c>
      <c r="BB2551" s="188">
        <v>0</v>
      </c>
      <c r="BC2551" s="187">
        <v>0</v>
      </c>
      <c r="BD2551" s="75"/>
      <c r="BE2551" s="75"/>
      <c r="BH2551" s="74"/>
      <c r="BI2551" s="194"/>
      <c r="BJ2551" s="74"/>
    </row>
    <row r="2552" spans="1:62" ht="11.25" customHeight="1" x14ac:dyDescent="0.3">
      <c r="A2552" s="270" t="s">
        <v>3069</v>
      </c>
      <c r="B2552" s="185">
        <v>0</v>
      </c>
      <c r="C2552" s="916">
        <v>67306</v>
      </c>
      <c r="D2552" s="284">
        <v>1E-4</v>
      </c>
      <c r="E2552" s="91">
        <v>0</v>
      </c>
      <c r="F2552" s="186">
        <v>0</v>
      </c>
      <c r="G2552" s="186">
        <v>0</v>
      </c>
      <c r="H2552" s="186">
        <v>0</v>
      </c>
      <c r="I2552" s="187">
        <v>0</v>
      </c>
      <c r="J2552" s="188">
        <v>0</v>
      </c>
      <c r="K2552" s="186">
        <v>0</v>
      </c>
      <c r="L2552" s="186">
        <v>0</v>
      </c>
      <c r="M2552" s="187">
        <v>0</v>
      </c>
      <c r="N2552" s="189">
        <v>0</v>
      </c>
      <c r="O2552" s="189">
        <v>0</v>
      </c>
      <c r="P2552" s="189">
        <v>0</v>
      </c>
      <c r="Q2552" s="189">
        <v>0</v>
      </c>
      <c r="R2552" s="187">
        <v>0</v>
      </c>
      <c r="S2552" s="189">
        <v>1E-4</v>
      </c>
      <c r="T2552" s="188">
        <v>0</v>
      </c>
      <c r="U2552" s="187">
        <v>0</v>
      </c>
      <c r="V2552" s="189">
        <v>0</v>
      </c>
      <c r="W2552" s="189">
        <v>0</v>
      </c>
      <c r="X2552" s="189">
        <v>0</v>
      </c>
      <c r="Y2552" s="186">
        <v>0</v>
      </c>
      <c r="Z2552" s="186">
        <v>0</v>
      </c>
      <c r="AA2552" s="186">
        <v>0</v>
      </c>
      <c r="AB2552" s="186">
        <v>0</v>
      </c>
      <c r="AC2552" s="187">
        <v>0</v>
      </c>
      <c r="AD2552" s="189">
        <v>0</v>
      </c>
      <c r="AE2552" s="189">
        <v>0</v>
      </c>
      <c r="AF2552" s="189">
        <v>0</v>
      </c>
      <c r="AG2552" s="189">
        <v>0</v>
      </c>
      <c r="AH2552" s="191">
        <v>0</v>
      </c>
      <c r="AI2552" s="476">
        <v>0</v>
      </c>
      <c r="AJ2552" s="192">
        <v>7506425607273</v>
      </c>
      <c r="AK2552" s="192" t="s">
        <v>262</v>
      </c>
      <c r="AM2552" s="75">
        <v>67306</v>
      </c>
      <c r="AO2552" s="188">
        <v>0</v>
      </c>
      <c r="AP2552" s="188">
        <v>0</v>
      </c>
      <c r="AQ2552" s="187">
        <v>0</v>
      </c>
      <c r="AR2552" s="188">
        <v>0</v>
      </c>
      <c r="AS2552" s="187">
        <v>0</v>
      </c>
      <c r="AT2552" s="188">
        <v>0</v>
      </c>
      <c r="AU2552" s="187">
        <v>0</v>
      </c>
      <c r="AV2552" s="188">
        <v>0</v>
      </c>
      <c r="AW2552" s="187">
        <v>0</v>
      </c>
      <c r="AX2552" s="188">
        <v>0</v>
      </c>
      <c r="AY2552" s="187">
        <v>0</v>
      </c>
      <c r="AZ2552" s="188">
        <v>0</v>
      </c>
      <c r="BA2552" s="187">
        <v>0</v>
      </c>
      <c r="BB2552" s="188">
        <v>0</v>
      </c>
      <c r="BC2552" s="187">
        <v>0</v>
      </c>
      <c r="BD2552" s="75"/>
      <c r="BE2552" s="75"/>
      <c r="BH2552" s="74"/>
      <c r="BI2552" s="194"/>
      <c r="BJ2552" s="74"/>
    </row>
    <row r="2553" spans="1:62" ht="11.25" customHeight="1" x14ac:dyDescent="0.3">
      <c r="A2553" s="270" t="s">
        <v>3070</v>
      </c>
      <c r="B2553" s="185">
        <v>0</v>
      </c>
      <c r="C2553" s="916">
        <v>67307</v>
      </c>
      <c r="D2553" s="284">
        <v>1E-4</v>
      </c>
      <c r="E2553" s="91">
        <v>0</v>
      </c>
      <c r="F2553" s="186">
        <v>0</v>
      </c>
      <c r="G2553" s="186">
        <v>0</v>
      </c>
      <c r="H2553" s="186">
        <v>0</v>
      </c>
      <c r="I2553" s="187">
        <v>0</v>
      </c>
      <c r="J2553" s="188">
        <v>0</v>
      </c>
      <c r="K2553" s="186">
        <v>0</v>
      </c>
      <c r="L2553" s="186">
        <v>0</v>
      </c>
      <c r="M2553" s="187">
        <v>0</v>
      </c>
      <c r="N2553" s="189">
        <v>0</v>
      </c>
      <c r="O2553" s="189">
        <v>0</v>
      </c>
      <c r="P2553" s="189">
        <v>0</v>
      </c>
      <c r="Q2553" s="189">
        <v>0</v>
      </c>
      <c r="R2553" s="187">
        <v>0</v>
      </c>
      <c r="S2553" s="189">
        <v>1E-4</v>
      </c>
      <c r="T2553" s="188">
        <v>0</v>
      </c>
      <c r="U2553" s="187">
        <v>0</v>
      </c>
      <c r="V2553" s="189">
        <v>0</v>
      </c>
      <c r="W2553" s="189">
        <v>0</v>
      </c>
      <c r="X2553" s="189">
        <v>0</v>
      </c>
      <c r="Y2553" s="186">
        <v>0</v>
      </c>
      <c r="Z2553" s="186">
        <v>0</v>
      </c>
      <c r="AA2553" s="186">
        <v>0</v>
      </c>
      <c r="AB2553" s="186">
        <v>0</v>
      </c>
      <c r="AC2553" s="187">
        <v>0</v>
      </c>
      <c r="AD2553" s="189">
        <v>0</v>
      </c>
      <c r="AE2553" s="189">
        <v>0</v>
      </c>
      <c r="AF2553" s="189">
        <v>0</v>
      </c>
      <c r="AG2553" s="189">
        <v>0</v>
      </c>
      <c r="AH2553" s="191">
        <v>0</v>
      </c>
      <c r="AI2553" s="476">
        <v>0</v>
      </c>
      <c r="AJ2553" s="192">
        <v>7506425607297</v>
      </c>
      <c r="AK2553" s="192" t="s">
        <v>262</v>
      </c>
      <c r="AM2553" s="75">
        <v>67307</v>
      </c>
      <c r="AO2553" s="188">
        <v>0</v>
      </c>
      <c r="AP2553" s="188">
        <v>0</v>
      </c>
      <c r="AQ2553" s="187">
        <v>0</v>
      </c>
      <c r="AR2553" s="188">
        <v>0</v>
      </c>
      <c r="AS2553" s="187">
        <v>0</v>
      </c>
      <c r="AT2553" s="188">
        <v>0</v>
      </c>
      <c r="AU2553" s="187">
        <v>0</v>
      </c>
      <c r="AV2553" s="188">
        <v>0</v>
      </c>
      <c r="AW2553" s="187">
        <v>0</v>
      </c>
      <c r="AX2553" s="188">
        <v>0</v>
      </c>
      <c r="AY2553" s="187">
        <v>0</v>
      </c>
      <c r="AZ2553" s="188">
        <v>0</v>
      </c>
      <c r="BA2553" s="187">
        <v>0</v>
      </c>
      <c r="BB2553" s="188">
        <v>0</v>
      </c>
      <c r="BC2553" s="187">
        <v>0</v>
      </c>
      <c r="BD2553" s="75"/>
      <c r="BE2553" s="75"/>
      <c r="BH2553" s="74"/>
      <c r="BI2553" s="194"/>
      <c r="BJ2553" s="74"/>
    </row>
    <row r="2554" spans="1:62" ht="11.25" customHeight="1" x14ac:dyDescent="0.3">
      <c r="A2554" s="270" t="s">
        <v>3071</v>
      </c>
      <c r="B2554" s="185">
        <v>0</v>
      </c>
      <c r="C2554" s="916">
        <v>67308</v>
      </c>
      <c r="D2554" s="284">
        <v>1E-4</v>
      </c>
      <c r="E2554" s="91">
        <v>0</v>
      </c>
      <c r="F2554" s="186">
        <v>0</v>
      </c>
      <c r="G2554" s="186">
        <v>0</v>
      </c>
      <c r="H2554" s="186">
        <v>0</v>
      </c>
      <c r="I2554" s="186">
        <v>0</v>
      </c>
      <c r="J2554" s="188">
        <v>0</v>
      </c>
      <c r="K2554" s="186">
        <v>0</v>
      </c>
      <c r="L2554" s="186">
        <v>0</v>
      </c>
      <c r="M2554" s="187">
        <v>0</v>
      </c>
      <c r="N2554" s="186">
        <v>0</v>
      </c>
      <c r="O2554" s="189">
        <v>0</v>
      </c>
      <c r="P2554" s="186">
        <v>0</v>
      </c>
      <c r="Q2554" s="189">
        <v>0</v>
      </c>
      <c r="R2554" s="187">
        <v>0</v>
      </c>
      <c r="S2554" s="189">
        <v>1E-4</v>
      </c>
      <c r="T2554" s="188">
        <v>0</v>
      </c>
      <c r="U2554" s="186">
        <v>0</v>
      </c>
      <c r="V2554" s="189">
        <v>0</v>
      </c>
      <c r="W2554" s="186">
        <v>0</v>
      </c>
      <c r="X2554" s="189">
        <v>0</v>
      </c>
      <c r="Y2554" s="186">
        <v>0</v>
      </c>
      <c r="Z2554" s="186">
        <v>0</v>
      </c>
      <c r="AA2554" s="186">
        <v>0</v>
      </c>
      <c r="AB2554" s="186">
        <v>0</v>
      </c>
      <c r="AC2554" s="186">
        <v>0</v>
      </c>
      <c r="AD2554" s="188">
        <v>0</v>
      </c>
      <c r="AE2554" s="189">
        <v>0</v>
      </c>
      <c r="AF2554" s="189">
        <v>0</v>
      </c>
      <c r="AG2554" s="186">
        <v>0</v>
      </c>
      <c r="AH2554" s="191">
        <v>0</v>
      </c>
      <c r="AI2554" s="476">
        <v>0</v>
      </c>
      <c r="AJ2554" s="192">
        <v>7506425607310</v>
      </c>
      <c r="AK2554" s="192" t="s">
        <v>262</v>
      </c>
      <c r="AM2554" s="75">
        <v>67308</v>
      </c>
      <c r="AO2554" s="188">
        <v>0</v>
      </c>
      <c r="AP2554" s="188">
        <v>0</v>
      </c>
      <c r="AQ2554" s="187">
        <v>0</v>
      </c>
      <c r="AR2554" s="188">
        <v>0</v>
      </c>
      <c r="AS2554" s="187">
        <v>0</v>
      </c>
      <c r="AT2554" s="188">
        <v>0</v>
      </c>
      <c r="AU2554" s="187">
        <v>0</v>
      </c>
      <c r="AV2554" s="188">
        <v>0</v>
      </c>
      <c r="AW2554" s="187">
        <v>0</v>
      </c>
      <c r="AX2554" s="188">
        <v>0</v>
      </c>
      <c r="AY2554" s="187">
        <v>0</v>
      </c>
      <c r="AZ2554" s="188">
        <v>0</v>
      </c>
      <c r="BA2554" s="187">
        <v>0</v>
      </c>
      <c r="BB2554" s="188">
        <v>0</v>
      </c>
      <c r="BC2554" s="187">
        <v>0</v>
      </c>
      <c r="BD2554" s="75"/>
      <c r="BE2554" s="75"/>
      <c r="BH2554" s="74"/>
      <c r="BI2554" s="194"/>
      <c r="BJ2554" s="74"/>
    </row>
    <row r="2555" spans="1:62" ht="11.25" customHeight="1" x14ac:dyDescent="0.3">
      <c r="A2555" s="270" t="s">
        <v>3072</v>
      </c>
      <c r="B2555" s="185">
        <v>0</v>
      </c>
      <c r="C2555" s="916">
        <v>67309</v>
      </c>
      <c r="D2555" s="284">
        <v>1E-4</v>
      </c>
      <c r="E2555" s="91">
        <v>0</v>
      </c>
      <c r="F2555" s="186">
        <v>0</v>
      </c>
      <c r="G2555" s="186">
        <v>0</v>
      </c>
      <c r="H2555" s="186">
        <v>0</v>
      </c>
      <c r="I2555" s="187">
        <v>0</v>
      </c>
      <c r="J2555" s="188">
        <v>0</v>
      </c>
      <c r="K2555" s="186">
        <v>0</v>
      </c>
      <c r="L2555" s="186">
        <v>0</v>
      </c>
      <c r="M2555" s="187">
        <v>0</v>
      </c>
      <c r="N2555" s="189">
        <v>0</v>
      </c>
      <c r="O2555" s="189">
        <v>0</v>
      </c>
      <c r="P2555" s="189">
        <v>0</v>
      </c>
      <c r="Q2555" s="189">
        <v>0</v>
      </c>
      <c r="R2555" s="187">
        <v>0</v>
      </c>
      <c r="S2555" s="189">
        <v>1E-4</v>
      </c>
      <c r="T2555" s="188">
        <v>0</v>
      </c>
      <c r="U2555" s="187">
        <v>0</v>
      </c>
      <c r="V2555" s="189">
        <v>0</v>
      </c>
      <c r="W2555" s="189">
        <v>0</v>
      </c>
      <c r="X2555" s="189">
        <v>0</v>
      </c>
      <c r="Y2555" s="186">
        <v>0</v>
      </c>
      <c r="Z2555" s="186">
        <v>0</v>
      </c>
      <c r="AA2555" s="186">
        <v>0</v>
      </c>
      <c r="AB2555" s="186">
        <v>0</v>
      </c>
      <c r="AC2555" s="187">
        <v>0</v>
      </c>
      <c r="AD2555" s="189">
        <v>0</v>
      </c>
      <c r="AE2555" s="189">
        <v>0</v>
      </c>
      <c r="AF2555" s="189">
        <v>0</v>
      </c>
      <c r="AG2555" s="189">
        <v>0</v>
      </c>
      <c r="AH2555" s="191">
        <v>0</v>
      </c>
      <c r="AI2555" s="476">
        <v>0</v>
      </c>
      <c r="AJ2555" s="192">
        <v>7506425607334</v>
      </c>
      <c r="AK2555" s="192" t="s">
        <v>262</v>
      </c>
      <c r="AM2555" s="75">
        <v>67309</v>
      </c>
      <c r="AO2555" s="188">
        <v>0</v>
      </c>
      <c r="AP2555" s="188">
        <v>0</v>
      </c>
      <c r="AQ2555" s="187">
        <v>0</v>
      </c>
      <c r="AR2555" s="188">
        <v>0</v>
      </c>
      <c r="AS2555" s="187">
        <v>0</v>
      </c>
      <c r="AT2555" s="188">
        <v>0</v>
      </c>
      <c r="AU2555" s="187">
        <v>0</v>
      </c>
      <c r="AV2555" s="188">
        <v>0</v>
      </c>
      <c r="AW2555" s="187">
        <v>0</v>
      </c>
      <c r="AX2555" s="188">
        <v>0</v>
      </c>
      <c r="AY2555" s="187">
        <v>0</v>
      </c>
      <c r="AZ2555" s="188">
        <v>0</v>
      </c>
      <c r="BA2555" s="187">
        <v>0</v>
      </c>
      <c r="BB2555" s="188">
        <v>0</v>
      </c>
      <c r="BC2555" s="187">
        <v>0</v>
      </c>
      <c r="BD2555" s="75"/>
      <c r="BE2555" s="75"/>
      <c r="BH2555" s="74"/>
      <c r="BI2555" s="194"/>
      <c r="BJ2555" s="74"/>
    </row>
    <row r="2556" spans="1:62" ht="11.25" customHeight="1" x14ac:dyDescent="0.3">
      <c r="A2556" s="184" t="s">
        <v>3073</v>
      </c>
      <c r="B2556" s="185">
        <v>0</v>
      </c>
      <c r="C2556" s="916">
        <v>66959</v>
      </c>
      <c r="D2556" s="284">
        <v>1E-4</v>
      </c>
      <c r="E2556" s="91">
        <v>0</v>
      </c>
      <c r="F2556" s="188">
        <v>0</v>
      </c>
      <c r="G2556" s="186">
        <v>0</v>
      </c>
      <c r="H2556" s="186">
        <v>0</v>
      </c>
      <c r="I2556" s="187">
        <v>0</v>
      </c>
      <c r="J2556" s="186">
        <v>0</v>
      </c>
      <c r="K2556" s="186">
        <v>0</v>
      </c>
      <c r="L2556" s="186">
        <v>0</v>
      </c>
      <c r="M2556" s="187">
        <v>0</v>
      </c>
      <c r="N2556" s="189">
        <v>0</v>
      </c>
      <c r="O2556" s="187">
        <v>0</v>
      </c>
      <c r="P2556" s="186">
        <v>0</v>
      </c>
      <c r="Q2556" s="189">
        <v>0</v>
      </c>
      <c r="R2556" s="202">
        <v>0</v>
      </c>
      <c r="S2556" s="202">
        <v>1E-4</v>
      </c>
      <c r="T2556" s="188">
        <v>0</v>
      </c>
      <c r="U2556" s="187">
        <v>0</v>
      </c>
      <c r="V2556" s="189">
        <v>0</v>
      </c>
      <c r="W2556" s="189">
        <v>0</v>
      </c>
      <c r="X2556" s="188">
        <v>0</v>
      </c>
      <c r="Y2556" s="188">
        <v>0</v>
      </c>
      <c r="Z2556" s="186">
        <v>0</v>
      </c>
      <c r="AA2556" s="186">
        <v>0</v>
      </c>
      <c r="AB2556" s="186">
        <v>0</v>
      </c>
      <c r="AC2556" s="186">
        <v>0</v>
      </c>
      <c r="AD2556" s="188">
        <v>0</v>
      </c>
      <c r="AE2556" s="189">
        <v>0</v>
      </c>
      <c r="AF2556" s="189">
        <v>0</v>
      </c>
      <c r="AG2556" s="189">
        <v>0</v>
      </c>
      <c r="AH2556" s="191">
        <v>0</v>
      </c>
      <c r="AI2556" s="476">
        <v>0</v>
      </c>
      <c r="AJ2556" s="192">
        <v>7501943466593</v>
      </c>
      <c r="AK2556" s="192" t="s">
        <v>262</v>
      </c>
      <c r="AM2556" s="75">
        <v>66959</v>
      </c>
      <c r="AO2556" s="201">
        <v>0</v>
      </c>
      <c r="AP2556" s="201">
        <v>0</v>
      </c>
      <c r="AQ2556" s="200">
        <v>0</v>
      </c>
      <c r="AR2556" s="201">
        <v>0</v>
      </c>
      <c r="AS2556" s="200">
        <v>0</v>
      </c>
      <c r="AT2556" s="201">
        <v>0</v>
      </c>
      <c r="AU2556" s="200">
        <v>0</v>
      </c>
      <c r="AV2556" s="201">
        <v>0</v>
      </c>
      <c r="AW2556" s="200">
        <v>0</v>
      </c>
      <c r="AX2556" s="201">
        <v>0</v>
      </c>
      <c r="AY2556" s="200">
        <v>0</v>
      </c>
      <c r="AZ2556" s="201">
        <v>0</v>
      </c>
      <c r="BA2556" s="200">
        <v>0</v>
      </c>
      <c r="BB2556" s="201">
        <v>0</v>
      </c>
      <c r="BC2556" s="200">
        <v>0</v>
      </c>
      <c r="BD2556" s="75"/>
      <c r="BE2556" s="75"/>
      <c r="BH2556" s="74"/>
      <c r="BI2556" s="194"/>
      <c r="BJ2556" s="74"/>
    </row>
    <row r="2557" spans="1:62" ht="11.25" customHeight="1" x14ac:dyDescent="0.3">
      <c r="A2557" s="270" t="s">
        <v>3074</v>
      </c>
      <c r="B2557" s="185">
        <v>0</v>
      </c>
      <c r="C2557" s="916">
        <v>67241</v>
      </c>
      <c r="D2557" s="284">
        <v>1E-4</v>
      </c>
      <c r="E2557" s="91">
        <v>0</v>
      </c>
      <c r="F2557" s="186">
        <v>0</v>
      </c>
      <c r="G2557" s="186">
        <v>0</v>
      </c>
      <c r="H2557" s="186">
        <v>0</v>
      </c>
      <c r="I2557" s="187">
        <v>0</v>
      </c>
      <c r="J2557" s="186">
        <v>0</v>
      </c>
      <c r="K2557" s="186">
        <v>0</v>
      </c>
      <c r="L2557" s="186">
        <v>0</v>
      </c>
      <c r="M2557" s="186">
        <v>0</v>
      </c>
      <c r="N2557" s="188">
        <v>0</v>
      </c>
      <c r="O2557" s="189">
        <v>0</v>
      </c>
      <c r="P2557" s="186">
        <v>0</v>
      </c>
      <c r="Q2557" s="189">
        <v>0</v>
      </c>
      <c r="R2557" s="189">
        <v>0</v>
      </c>
      <c r="S2557" s="189">
        <v>1E-4</v>
      </c>
      <c r="T2557" s="188">
        <v>0</v>
      </c>
      <c r="U2557" s="187">
        <v>0</v>
      </c>
      <c r="V2557" s="189">
        <v>0</v>
      </c>
      <c r="W2557" s="189">
        <v>0</v>
      </c>
      <c r="X2557" s="188">
        <v>0</v>
      </c>
      <c r="Y2557" s="188">
        <v>0</v>
      </c>
      <c r="Z2557" s="186">
        <v>0</v>
      </c>
      <c r="AA2557" s="186">
        <v>0</v>
      </c>
      <c r="AB2557" s="186">
        <v>0</v>
      </c>
      <c r="AC2557" s="186">
        <v>0</v>
      </c>
      <c r="AD2557" s="188">
        <v>0</v>
      </c>
      <c r="AE2557" s="189">
        <v>0</v>
      </c>
      <c r="AF2557" s="189">
        <v>0</v>
      </c>
      <c r="AG2557" s="189">
        <v>0</v>
      </c>
      <c r="AH2557" s="191">
        <v>0</v>
      </c>
      <c r="AI2557" s="476">
        <v>0</v>
      </c>
      <c r="AJ2557" s="192">
        <v>7501943449381</v>
      </c>
      <c r="AK2557" s="192" t="s">
        <v>262</v>
      </c>
      <c r="AM2557" s="75">
        <v>67241</v>
      </c>
      <c r="AO2557" s="188">
        <v>0</v>
      </c>
      <c r="AP2557" s="188">
        <v>0</v>
      </c>
      <c r="AQ2557" s="187">
        <v>0</v>
      </c>
      <c r="AR2557" s="188">
        <v>0</v>
      </c>
      <c r="AS2557" s="187">
        <v>0</v>
      </c>
      <c r="AT2557" s="188">
        <v>0</v>
      </c>
      <c r="AU2557" s="187">
        <v>0</v>
      </c>
      <c r="AV2557" s="188">
        <v>0</v>
      </c>
      <c r="AW2557" s="187">
        <v>0</v>
      </c>
      <c r="AX2557" s="188">
        <v>0</v>
      </c>
      <c r="AY2557" s="187">
        <v>0</v>
      </c>
      <c r="AZ2557" s="188">
        <v>0</v>
      </c>
      <c r="BA2557" s="187">
        <v>0</v>
      </c>
      <c r="BB2557" s="188">
        <v>0</v>
      </c>
      <c r="BC2557" s="187">
        <v>0</v>
      </c>
      <c r="BD2557" s="75"/>
      <c r="BE2557" s="75"/>
      <c r="BH2557" s="74"/>
      <c r="BI2557" s="194"/>
      <c r="BJ2557" s="74"/>
    </row>
    <row r="2558" spans="1:62" ht="11.25" customHeight="1" x14ac:dyDescent="0.3">
      <c r="A2558" s="270" t="s">
        <v>3075</v>
      </c>
      <c r="B2558" s="185">
        <v>0</v>
      </c>
      <c r="C2558" s="916">
        <v>67242</v>
      </c>
      <c r="D2558" s="284">
        <v>1E-4</v>
      </c>
      <c r="E2558" s="91">
        <v>0</v>
      </c>
      <c r="F2558" s="186">
        <v>0</v>
      </c>
      <c r="G2558" s="186">
        <v>0</v>
      </c>
      <c r="H2558" s="186">
        <v>0</v>
      </c>
      <c r="I2558" s="186">
        <v>0</v>
      </c>
      <c r="J2558" s="188">
        <v>0</v>
      </c>
      <c r="K2558" s="186">
        <v>0</v>
      </c>
      <c r="L2558" s="186">
        <v>0</v>
      </c>
      <c r="M2558" s="187">
        <v>0</v>
      </c>
      <c r="N2558" s="186">
        <v>0</v>
      </c>
      <c r="O2558" s="189">
        <v>0</v>
      </c>
      <c r="P2558" s="186">
        <v>0</v>
      </c>
      <c r="Q2558" s="189">
        <v>0</v>
      </c>
      <c r="R2558" s="187">
        <v>0</v>
      </c>
      <c r="S2558" s="189">
        <v>1E-4</v>
      </c>
      <c r="T2558" s="188">
        <v>0</v>
      </c>
      <c r="U2558" s="186">
        <v>0</v>
      </c>
      <c r="V2558" s="189">
        <v>0</v>
      </c>
      <c r="W2558" s="186">
        <v>0</v>
      </c>
      <c r="X2558" s="189">
        <v>0</v>
      </c>
      <c r="Y2558" s="186">
        <v>0</v>
      </c>
      <c r="Z2558" s="186">
        <v>0</v>
      </c>
      <c r="AA2558" s="186">
        <v>0</v>
      </c>
      <c r="AB2558" s="186">
        <v>0</v>
      </c>
      <c r="AC2558" s="186">
        <v>0</v>
      </c>
      <c r="AD2558" s="188">
        <v>0</v>
      </c>
      <c r="AE2558" s="189">
        <v>0</v>
      </c>
      <c r="AF2558" s="189">
        <v>0</v>
      </c>
      <c r="AG2558" s="186">
        <v>0</v>
      </c>
      <c r="AH2558" s="191">
        <v>0</v>
      </c>
      <c r="AI2558" s="476">
        <v>0</v>
      </c>
      <c r="AJ2558" s="192">
        <v>7501943449398</v>
      </c>
      <c r="AK2558" s="192" t="s">
        <v>262</v>
      </c>
      <c r="AM2558" s="75">
        <v>67242</v>
      </c>
      <c r="AO2558" s="188">
        <v>0</v>
      </c>
      <c r="AP2558" s="188">
        <v>0</v>
      </c>
      <c r="AQ2558" s="187">
        <v>0</v>
      </c>
      <c r="AR2558" s="188">
        <v>0</v>
      </c>
      <c r="AS2558" s="187">
        <v>0</v>
      </c>
      <c r="AT2558" s="188">
        <v>0</v>
      </c>
      <c r="AU2558" s="187">
        <v>0</v>
      </c>
      <c r="AV2558" s="188">
        <v>0</v>
      </c>
      <c r="AW2558" s="187">
        <v>0</v>
      </c>
      <c r="AX2558" s="188">
        <v>0</v>
      </c>
      <c r="AY2558" s="187">
        <v>0</v>
      </c>
      <c r="AZ2558" s="188">
        <v>0</v>
      </c>
      <c r="BA2558" s="187">
        <v>0</v>
      </c>
      <c r="BB2558" s="188">
        <v>0</v>
      </c>
      <c r="BC2558" s="187">
        <v>0</v>
      </c>
      <c r="BD2558" s="75"/>
      <c r="BE2558" s="75"/>
      <c r="BH2558" s="74"/>
      <c r="BI2558" s="194"/>
      <c r="BJ2558" s="74"/>
    </row>
    <row r="2559" spans="1:62" ht="11.25" customHeight="1" x14ac:dyDescent="0.3">
      <c r="A2559" s="270" t="s">
        <v>3076</v>
      </c>
      <c r="B2559" s="185" t="s">
        <v>44</v>
      </c>
      <c r="C2559" s="916">
        <v>67213</v>
      </c>
      <c r="D2559" s="284">
        <v>1E-4</v>
      </c>
      <c r="E2559" s="91">
        <v>0</v>
      </c>
      <c r="F2559" s="186">
        <v>0</v>
      </c>
      <c r="G2559" s="186">
        <v>0</v>
      </c>
      <c r="H2559" s="186">
        <v>0</v>
      </c>
      <c r="I2559" s="187">
        <v>0</v>
      </c>
      <c r="J2559" s="186">
        <v>0</v>
      </c>
      <c r="K2559" s="186">
        <v>0</v>
      </c>
      <c r="L2559" s="186">
        <v>0</v>
      </c>
      <c r="M2559" s="187">
        <v>0</v>
      </c>
      <c r="N2559" s="188">
        <v>0</v>
      </c>
      <c r="O2559" s="189">
        <v>0</v>
      </c>
      <c r="P2559" s="186">
        <v>0</v>
      </c>
      <c r="Q2559" s="189">
        <v>0</v>
      </c>
      <c r="R2559" s="189">
        <v>0</v>
      </c>
      <c r="S2559" s="189">
        <v>1E-4</v>
      </c>
      <c r="T2559" s="188">
        <v>0</v>
      </c>
      <c r="U2559" s="187">
        <v>0</v>
      </c>
      <c r="V2559" s="189">
        <v>0</v>
      </c>
      <c r="W2559" s="189">
        <v>0</v>
      </c>
      <c r="X2559" s="188">
        <v>0</v>
      </c>
      <c r="Y2559" s="188">
        <v>0</v>
      </c>
      <c r="Z2559" s="186">
        <v>0</v>
      </c>
      <c r="AA2559" s="186">
        <v>0</v>
      </c>
      <c r="AB2559" s="186">
        <v>0</v>
      </c>
      <c r="AC2559" s="186">
        <v>0</v>
      </c>
      <c r="AD2559" s="188">
        <v>0</v>
      </c>
      <c r="AE2559" s="189">
        <v>0</v>
      </c>
      <c r="AF2559" s="189">
        <v>0</v>
      </c>
      <c r="AG2559" s="189">
        <v>0</v>
      </c>
      <c r="AH2559" s="191">
        <v>0</v>
      </c>
      <c r="AI2559" s="476">
        <v>0</v>
      </c>
      <c r="AJ2559" s="192">
        <v>7501943418813</v>
      </c>
      <c r="AK2559" s="192">
        <v>67008</v>
      </c>
      <c r="AM2559" s="75">
        <v>67213</v>
      </c>
      <c r="AO2559" s="188">
        <v>0</v>
      </c>
      <c r="AP2559" s="188">
        <v>0</v>
      </c>
      <c r="AQ2559" s="187">
        <v>0</v>
      </c>
      <c r="AR2559" s="188">
        <v>0</v>
      </c>
      <c r="AS2559" s="187">
        <v>0</v>
      </c>
      <c r="AT2559" s="188">
        <v>0</v>
      </c>
      <c r="AU2559" s="187">
        <v>0</v>
      </c>
      <c r="AV2559" s="188">
        <v>0</v>
      </c>
      <c r="AW2559" s="187">
        <v>0</v>
      </c>
      <c r="AX2559" s="188">
        <v>0</v>
      </c>
      <c r="AY2559" s="187">
        <v>0</v>
      </c>
      <c r="AZ2559" s="188">
        <v>0</v>
      </c>
      <c r="BA2559" s="187">
        <v>0</v>
      </c>
      <c r="BB2559" s="188">
        <v>0</v>
      </c>
      <c r="BC2559" s="187">
        <v>0</v>
      </c>
      <c r="BD2559" s="75"/>
      <c r="BE2559" s="75"/>
      <c r="BH2559" s="74"/>
      <c r="BI2559" s="194"/>
      <c r="BJ2559" s="74"/>
    </row>
    <row r="2560" spans="1:62" ht="11.25" customHeight="1" x14ac:dyDescent="0.3">
      <c r="A2560" s="270" t="s">
        <v>3077</v>
      </c>
      <c r="B2560" s="185">
        <v>0</v>
      </c>
      <c r="C2560" s="916">
        <v>67101</v>
      </c>
      <c r="D2560" s="284">
        <v>1E-4</v>
      </c>
      <c r="E2560" s="91">
        <v>0</v>
      </c>
      <c r="F2560" s="186">
        <v>0</v>
      </c>
      <c r="G2560" s="186">
        <v>0</v>
      </c>
      <c r="H2560" s="186">
        <v>0</v>
      </c>
      <c r="I2560" s="187">
        <v>0</v>
      </c>
      <c r="J2560" s="186">
        <v>0</v>
      </c>
      <c r="K2560" s="186">
        <v>0</v>
      </c>
      <c r="L2560" s="186">
        <v>0</v>
      </c>
      <c r="M2560" s="187">
        <v>0</v>
      </c>
      <c r="N2560" s="188">
        <v>0</v>
      </c>
      <c r="O2560" s="189">
        <v>0</v>
      </c>
      <c r="P2560" s="186">
        <v>0</v>
      </c>
      <c r="Q2560" s="189">
        <v>0</v>
      </c>
      <c r="R2560" s="189">
        <v>0</v>
      </c>
      <c r="S2560" s="189">
        <v>1E-4</v>
      </c>
      <c r="T2560" s="188">
        <v>0</v>
      </c>
      <c r="U2560" s="187">
        <v>0</v>
      </c>
      <c r="V2560" s="189">
        <v>0</v>
      </c>
      <c r="W2560" s="189">
        <v>0</v>
      </c>
      <c r="X2560" s="188">
        <v>0</v>
      </c>
      <c r="Y2560" s="188">
        <v>0</v>
      </c>
      <c r="Z2560" s="186">
        <v>0</v>
      </c>
      <c r="AA2560" s="186">
        <v>0</v>
      </c>
      <c r="AB2560" s="186">
        <v>0</v>
      </c>
      <c r="AC2560" s="186">
        <v>0</v>
      </c>
      <c r="AD2560" s="188">
        <v>0</v>
      </c>
      <c r="AE2560" s="189">
        <v>0</v>
      </c>
      <c r="AF2560" s="189">
        <v>0</v>
      </c>
      <c r="AG2560" s="189">
        <v>0</v>
      </c>
      <c r="AH2560" s="191">
        <v>0</v>
      </c>
      <c r="AI2560" s="476">
        <v>0</v>
      </c>
      <c r="AJ2560" s="192">
        <v>7501943418813</v>
      </c>
      <c r="AK2560" s="192">
        <v>67008</v>
      </c>
      <c r="AM2560" s="75">
        <v>67101</v>
      </c>
      <c r="AO2560" s="188">
        <v>0</v>
      </c>
      <c r="AP2560" s="188">
        <v>0</v>
      </c>
      <c r="AQ2560" s="187">
        <v>0</v>
      </c>
      <c r="AR2560" s="188">
        <v>0</v>
      </c>
      <c r="AS2560" s="187">
        <v>0</v>
      </c>
      <c r="AT2560" s="188">
        <v>0</v>
      </c>
      <c r="AU2560" s="187">
        <v>0</v>
      </c>
      <c r="AV2560" s="188">
        <v>0</v>
      </c>
      <c r="AW2560" s="187">
        <v>0</v>
      </c>
      <c r="AX2560" s="188">
        <v>0</v>
      </c>
      <c r="AY2560" s="187">
        <v>0</v>
      </c>
      <c r="AZ2560" s="188">
        <v>0</v>
      </c>
      <c r="BA2560" s="187">
        <v>0</v>
      </c>
      <c r="BB2560" s="188">
        <v>0</v>
      </c>
      <c r="BC2560" s="187">
        <v>0</v>
      </c>
      <c r="BD2560" s="75"/>
      <c r="BE2560" s="75"/>
      <c r="BH2560" s="74"/>
      <c r="BI2560" s="194"/>
      <c r="BJ2560" s="74"/>
    </row>
    <row r="2561" spans="1:64" ht="11.25" customHeight="1" x14ac:dyDescent="0.3">
      <c r="A2561" s="270" t="s">
        <v>3078</v>
      </c>
      <c r="B2561" s="185">
        <v>0</v>
      </c>
      <c r="C2561" s="916">
        <v>66943</v>
      </c>
      <c r="D2561" s="284">
        <v>1E-4</v>
      </c>
      <c r="E2561" s="91">
        <v>0</v>
      </c>
      <c r="F2561" s="186">
        <v>0</v>
      </c>
      <c r="G2561" s="186">
        <v>0</v>
      </c>
      <c r="H2561" s="186">
        <v>0</v>
      </c>
      <c r="I2561" s="187">
        <v>0</v>
      </c>
      <c r="J2561" s="186">
        <v>0</v>
      </c>
      <c r="K2561" s="186">
        <v>0</v>
      </c>
      <c r="L2561" s="186">
        <v>0</v>
      </c>
      <c r="M2561" s="187">
        <v>0</v>
      </c>
      <c r="N2561" s="188">
        <v>0</v>
      </c>
      <c r="O2561" s="189">
        <v>0</v>
      </c>
      <c r="P2561" s="186">
        <v>0</v>
      </c>
      <c r="Q2561" s="189">
        <v>0</v>
      </c>
      <c r="R2561" s="189">
        <v>0</v>
      </c>
      <c r="S2561" s="189">
        <v>1E-4</v>
      </c>
      <c r="T2561" s="188">
        <v>0</v>
      </c>
      <c r="U2561" s="187">
        <v>0</v>
      </c>
      <c r="V2561" s="189">
        <v>0</v>
      </c>
      <c r="W2561" s="189">
        <v>0</v>
      </c>
      <c r="X2561" s="188">
        <v>0</v>
      </c>
      <c r="Y2561" s="188">
        <v>0</v>
      </c>
      <c r="Z2561" s="186">
        <v>0</v>
      </c>
      <c r="AA2561" s="186">
        <v>0</v>
      </c>
      <c r="AB2561" s="186">
        <v>0</v>
      </c>
      <c r="AC2561" s="186">
        <v>0</v>
      </c>
      <c r="AD2561" s="188">
        <v>0</v>
      </c>
      <c r="AE2561" s="189">
        <v>0</v>
      </c>
      <c r="AF2561" s="189">
        <v>0</v>
      </c>
      <c r="AG2561" s="189">
        <v>0</v>
      </c>
      <c r="AH2561" s="191">
        <v>0</v>
      </c>
      <c r="AI2561" s="476">
        <v>0</v>
      </c>
      <c r="AJ2561" s="192">
        <v>7501943418813</v>
      </c>
      <c r="AK2561" s="192">
        <v>67008</v>
      </c>
      <c r="AM2561" s="75">
        <v>66943</v>
      </c>
      <c r="AO2561" s="188">
        <v>0</v>
      </c>
      <c r="AP2561" s="188">
        <v>0</v>
      </c>
      <c r="AQ2561" s="187">
        <v>0</v>
      </c>
      <c r="AR2561" s="188">
        <v>0</v>
      </c>
      <c r="AS2561" s="187">
        <v>0</v>
      </c>
      <c r="AT2561" s="188">
        <v>0</v>
      </c>
      <c r="AU2561" s="187">
        <v>0</v>
      </c>
      <c r="AV2561" s="188">
        <v>0</v>
      </c>
      <c r="AW2561" s="187">
        <v>0</v>
      </c>
      <c r="AX2561" s="188">
        <v>0</v>
      </c>
      <c r="AY2561" s="187">
        <v>0</v>
      </c>
      <c r="AZ2561" s="188">
        <v>0</v>
      </c>
      <c r="BA2561" s="187">
        <v>0</v>
      </c>
      <c r="BB2561" s="188">
        <v>0</v>
      </c>
      <c r="BC2561" s="187">
        <v>0</v>
      </c>
      <c r="BD2561" s="75"/>
      <c r="BE2561" s="75"/>
      <c r="BH2561" s="74"/>
      <c r="BI2561" s="194"/>
      <c r="BJ2561" s="74"/>
    </row>
    <row r="2562" spans="1:64" ht="11.25" customHeight="1" x14ac:dyDescent="0.3">
      <c r="A2562" s="270" t="s">
        <v>3079</v>
      </c>
      <c r="B2562" s="185">
        <v>0</v>
      </c>
      <c r="C2562" s="916">
        <v>67083</v>
      </c>
      <c r="D2562" s="284">
        <v>1E-4</v>
      </c>
      <c r="E2562" s="91">
        <v>0</v>
      </c>
      <c r="F2562" s="186">
        <v>0</v>
      </c>
      <c r="G2562" s="186">
        <v>0</v>
      </c>
      <c r="H2562" s="186">
        <v>0</v>
      </c>
      <c r="I2562" s="187">
        <v>0</v>
      </c>
      <c r="J2562" s="186">
        <v>0</v>
      </c>
      <c r="K2562" s="186">
        <v>0</v>
      </c>
      <c r="L2562" s="186">
        <v>0</v>
      </c>
      <c r="M2562" s="187">
        <v>0</v>
      </c>
      <c r="N2562" s="188">
        <v>0</v>
      </c>
      <c r="O2562" s="189">
        <v>0</v>
      </c>
      <c r="P2562" s="186">
        <v>0</v>
      </c>
      <c r="Q2562" s="189">
        <v>0</v>
      </c>
      <c r="R2562" s="189">
        <v>0</v>
      </c>
      <c r="S2562" s="189">
        <v>1E-4</v>
      </c>
      <c r="T2562" s="188">
        <v>0</v>
      </c>
      <c r="U2562" s="187">
        <v>0</v>
      </c>
      <c r="V2562" s="189">
        <v>0</v>
      </c>
      <c r="W2562" s="189">
        <v>0</v>
      </c>
      <c r="X2562" s="188">
        <v>0</v>
      </c>
      <c r="Y2562" s="188">
        <v>0</v>
      </c>
      <c r="Z2562" s="186">
        <v>0</v>
      </c>
      <c r="AA2562" s="186">
        <v>0</v>
      </c>
      <c r="AB2562" s="186">
        <v>0</v>
      </c>
      <c r="AC2562" s="186">
        <v>0</v>
      </c>
      <c r="AD2562" s="188">
        <v>0</v>
      </c>
      <c r="AE2562" s="189">
        <v>0</v>
      </c>
      <c r="AF2562" s="189">
        <v>0</v>
      </c>
      <c r="AG2562" s="189">
        <v>0</v>
      </c>
      <c r="AH2562" s="191">
        <v>0</v>
      </c>
      <c r="AI2562" s="476">
        <v>0</v>
      </c>
      <c r="AJ2562" s="192">
        <v>7501943418813</v>
      </c>
      <c r="AK2562" s="192">
        <v>67008</v>
      </c>
      <c r="AM2562" s="75">
        <v>67083</v>
      </c>
      <c r="AO2562" s="188">
        <v>0</v>
      </c>
      <c r="AP2562" s="188">
        <v>0</v>
      </c>
      <c r="AQ2562" s="187">
        <v>0</v>
      </c>
      <c r="AR2562" s="188">
        <v>0</v>
      </c>
      <c r="AS2562" s="187">
        <v>0</v>
      </c>
      <c r="AT2562" s="188">
        <v>0</v>
      </c>
      <c r="AU2562" s="187">
        <v>0</v>
      </c>
      <c r="AV2562" s="188">
        <v>0</v>
      </c>
      <c r="AW2562" s="187">
        <v>0</v>
      </c>
      <c r="AX2562" s="188">
        <v>0</v>
      </c>
      <c r="AY2562" s="187">
        <v>0</v>
      </c>
      <c r="AZ2562" s="188">
        <v>0</v>
      </c>
      <c r="BA2562" s="187">
        <v>0</v>
      </c>
      <c r="BB2562" s="188">
        <v>0</v>
      </c>
      <c r="BC2562" s="187">
        <v>0</v>
      </c>
      <c r="BD2562" s="75"/>
      <c r="BE2562" s="75"/>
      <c r="BH2562" s="74"/>
      <c r="BI2562" s="194"/>
      <c r="BJ2562" s="74"/>
    </row>
    <row r="2563" spans="1:64" ht="11.25" customHeight="1" x14ac:dyDescent="0.3">
      <c r="A2563" s="270" t="s">
        <v>3080</v>
      </c>
      <c r="B2563" s="185">
        <v>0</v>
      </c>
      <c r="C2563" s="916">
        <v>66941</v>
      </c>
      <c r="D2563" s="284">
        <v>1E-4</v>
      </c>
      <c r="E2563" s="91">
        <v>0</v>
      </c>
      <c r="F2563" s="186">
        <v>0</v>
      </c>
      <c r="G2563" s="186">
        <v>0</v>
      </c>
      <c r="H2563" s="186">
        <v>0</v>
      </c>
      <c r="I2563" s="187">
        <v>0</v>
      </c>
      <c r="J2563" s="186">
        <v>0</v>
      </c>
      <c r="K2563" s="186">
        <v>0</v>
      </c>
      <c r="L2563" s="186">
        <v>0</v>
      </c>
      <c r="M2563" s="186">
        <v>0</v>
      </c>
      <c r="N2563" s="188">
        <v>0</v>
      </c>
      <c r="O2563" s="189">
        <v>0</v>
      </c>
      <c r="P2563" s="186">
        <v>0</v>
      </c>
      <c r="Q2563" s="189">
        <v>0</v>
      </c>
      <c r="R2563" s="189">
        <v>0</v>
      </c>
      <c r="S2563" s="189">
        <v>1E-4</v>
      </c>
      <c r="T2563" s="188">
        <v>0</v>
      </c>
      <c r="U2563" s="187">
        <v>0</v>
      </c>
      <c r="V2563" s="189">
        <v>0</v>
      </c>
      <c r="W2563" s="189">
        <v>0</v>
      </c>
      <c r="X2563" s="188">
        <v>0</v>
      </c>
      <c r="Y2563" s="188">
        <v>0</v>
      </c>
      <c r="Z2563" s="186">
        <v>0</v>
      </c>
      <c r="AA2563" s="186">
        <v>0</v>
      </c>
      <c r="AB2563" s="186">
        <v>0</v>
      </c>
      <c r="AC2563" s="186">
        <v>0</v>
      </c>
      <c r="AD2563" s="188">
        <v>0</v>
      </c>
      <c r="AE2563" s="189">
        <v>0</v>
      </c>
      <c r="AF2563" s="189">
        <v>0</v>
      </c>
      <c r="AG2563" s="189">
        <v>0</v>
      </c>
      <c r="AH2563" s="191">
        <v>0</v>
      </c>
      <c r="AI2563" s="476">
        <v>0</v>
      </c>
      <c r="AJ2563" s="192">
        <v>7501943418684</v>
      </c>
      <c r="AK2563" s="192" t="s">
        <v>262</v>
      </c>
      <c r="AM2563" s="75">
        <v>66941</v>
      </c>
      <c r="AO2563" s="188">
        <v>0</v>
      </c>
      <c r="AP2563" s="188">
        <v>0</v>
      </c>
      <c r="AQ2563" s="187">
        <v>0</v>
      </c>
      <c r="AR2563" s="188">
        <v>0</v>
      </c>
      <c r="AS2563" s="187">
        <v>0</v>
      </c>
      <c r="AT2563" s="188">
        <v>0</v>
      </c>
      <c r="AU2563" s="187">
        <v>0</v>
      </c>
      <c r="AV2563" s="188">
        <v>0</v>
      </c>
      <c r="AW2563" s="187">
        <v>0</v>
      </c>
      <c r="AX2563" s="188">
        <v>0</v>
      </c>
      <c r="AY2563" s="187">
        <v>0</v>
      </c>
      <c r="AZ2563" s="188">
        <v>0</v>
      </c>
      <c r="BA2563" s="187">
        <v>0</v>
      </c>
      <c r="BB2563" s="188">
        <v>0</v>
      </c>
      <c r="BC2563" s="187">
        <v>0</v>
      </c>
      <c r="BD2563" s="75"/>
      <c r="BE2563" s="75"/>
      <c r="BH2563" s="74"/>
      <c r="BI2563" s="194"/>
      <c r="BJ2563" s="74"/>
    </row>
    <row r="2564" spans="1:64" ht="11.25" customHeight="1" x14ac:dyDescent="0.3">
      <c r="A2564" s="270" t="s">
        <v>3081</v>
      </c>
      <c r="B2564" s="185">
        <v>0</v>
      </c>
      <c r="C2564" s="916">
        <v>67100</v>
      </c>
      <c r="D2564" s="284">
        <v>1E-4</v>
      </c>
      <c r="E2564" s="91">
        <v>0</v>
      </c>
      <c r="F2564" s="186">
        <v>0</v>
      </c>
      <c r="G2564" s="186">
        <v>0</v>
      </c>
      <c r="H2564" s="186">
        <v>0</v>
      </c>
      <c r="I2564" s="187">
        <v>0</v>
      </c>
      <c r="J2564" s="186">
        <v>0</v>
      </c>
      <c r="K2564" s="186">
        <v>0</v>
      </c>
      <c r="L2564" s="186">
        <v>0</v>
      </c>
      <c r="M2564" s="186">
        <v>0</v>
      </c>
      <c r="N2564" s="188">
        <v>0</v>
      </c>
      <c r="O2564" s="189">
        <v>0</v>
      </c>
      <c r="P2564" s="186">
        <v>0</v>
      </c>
      <c r="Q2564" s="189">
        <v>0</v>
      </c>
      <c r="R2564" s="189">
        <v>0</v>
      </c>
      <c r="S2564" s="189">
        <v>1E-4</v>
      </c>
      <c r="T2564" s="188">
        <v>0</v>
      </c>
      <c r="U2564" s="187">
        <v>0</v>
      </c>
      <c r="V2564" s="189">
        <v>0</v>
      </c>
      <c r="W2564" s="189">
        <v>0</v>
      </c>
      <c r="X2564" s="188">
        <v>0</v>
      </c>
      <c r="Y2564" s="188">
        <v>0</v>
      </c>
      <c r="Z2564" s="186">
        <v>0</v>
      </c>
      <c r="AA2564" s="186">
        <v>0</v>
      </c>
      <c r="AB2564" s="186">
        <v>0</v>
      </c>
      <c r="AC2564" s="186">
        <v>0</v>
      </c>
      <c r="AD2564" s="188">
        <v>0</v>
      </c>
      <c r="AE2564" s="189">
        <v>0</v>
      </c>
      <c r="AF2564" s="189">
        <v>0</v>
      </c>
      <c r="AG2564" s="189">
        <v>0</v>
      </c>
      <c r="AH2564" s="191">
        <v>0</v>
      </c>
      <c r="AI2564" s="476">
        <v>0</v>
      </c>
      <c r="AJ2564" s="192">
        <v>7501943419001</v>
      </c>
      <c r="AK2564" s="192">
        <v>67023</v>
      </c>
      <c r="AM2564" s="75">
        <v>67100</v>
      </c>
      <c r="AO2564" s="188">
        <v>0</v>
      </c>
      <c r="AP2564" s="188">
        <v>0</v>
      </c>
      <c r="AQ2564" s="187">
        <v>0</v>
      </c>
      <c r="AR2564" s="188">
        <v>0</v>
      </c>
      <c r="AS2564" s="187">
        <v>0</v>
      </c>
      <c r="AT2564" s="188">
        <v>0</v>
      </c>
      <c r="AU2564" s="187">
        <v>0</v>
      </c>
      <c r="AV2564" s="188">
        <v>0</v>
      </c>
      <c r="AW2564" s="187">
        <v>0</v>
      </c>
      <c r="AX2564" s="188">
        <v>0</v>
      </c>
      <c r="AY2564" s="187">
        <v>0</v>
      </c>
      <c r="AZ2564" s="188">
        <v>0</v>
      </c>
      <c r="BA2564" s="187">
        <v>0</v>
      </c>
      <c r="BB2564" s="188">
        <v>0</v>
      </c>
      <c r="BC2564" s="187">
        <v>0</v>
      </c>
      <c r="BD2564" s="75"/>
      <c r="BE2564" s="75"/>
      <c r="BH2564" s="74"/>
      <c r="BI2564" s="194"/>
      <c r="BJ2564" s="74"/>
    </row>
    <row r="2565" spans="1:64" ht="11.25" customHeight="1" x14ac:dyDescent="0.3">
      <c r="A2565" s="270" t="s">
        <v>3082</v>
      </c>
      <c r="B2565" s="185">
        <v>0</v>
      </c>
      <c r="C2565" s="916">
        <v>67082</v>
      </c>
      <c r="D2565" s="284">
        <v>1E-4</v>
      </c>
      <c r="E2565" s="91">
        <v>0</v>
      </c>
      <c r="F2565" s="186">
        <v>0</v>
      </c>
      <c r="G2565" s="186">
        <v>0</v>
      </c>
      <c r="H2565" s="186">
        <v>0</v>
      </c>
      <c r="I2565" s="187">
        <v>0</v>
      </c>
      <c r="J2565" s="186">
        <v>0</v>
      </c>
      <c r="K2565" s="186">
        <v>0</v>
      </c>
      <c r="L2565" s="186">
        <v>0</v>
      </c>
      <c r="M2565" s="187">
        <v>0</v>
      </c>
      <c r="N2565" s="189">
        <v>0</v>
      </c>
      <c r="O2565" s="189">
        <v>0</v>
      </c>
      <c r="P2565" s="186">
        <v>0</v>
      </c>
      <c r="Q2565" s="189">
        <v>0</v>
      </c>
      <c r="R2565" s="340">
        <v>0</v>
      </c>
      <c r="S2565" s="340">
        <v>1E-4</v>
      </c>
      <c r="T2565" s="188">
        <v>0</v>
      </c>
      <c r="U2565" s="187">
        <v>0</v>
      </c>
      <c r="V2565" s="189">
        <v>0</v>
      </c>
      <c r="W2565" s="189">
        <v>0</v>
      </c>
      <c r="X2565" s="188">
        <v>0</v>
      </c>
      <c r="Y2565" s="188">
        <v>0</v>
      </c>
      <c r="Z2565" s="186">
        <v>0</v>
      </c>
      <c r="AA2565" s="186">
        <v>0</v>
      </c>
      <c r="AB2565" s="186">
        <v>0</v>
      </c>
      <c r="AC2565" s="187">
        <v>0</v>
      </c>
      <c r="AD2565" s="188">
        <v>0</v>
      </c>
      <c r="AE2565" s="189">
        <v>0</v>
      </c>
      <c r="AF2565" s="189">
        <v>0</v>
      </c>
      <c r="AG2565" s="189">
        <v>0</v>
      </c>
      <c r="AH2565" s="191">
        <v>0</v>
      </c>
      <c r="AI2565" s="476">
        <v>0</v>
      </c>
      <c r="AJ2565" s="192">
        <v>7501943419001</v>
      </c>
      <c r="AK2565" s="192">
        <v>67023</v>
      </c>
      <c r="AM2565" s="75">
        <v>67082</v>
      </c>
      <c r="AO2565" s="337">
        <v>0</v>
      </c>
      <c r="AP2565" s="337">
        <v>0</v>
      </c>
      <c r="AQ2565" s="339">
        <v>0</v>
      </c>
      <c r="AR2565" s="337">
        <v>0</v>
      </c>
      <c r="AS2565" s="339">
        <v>0</v>
      </c>
      <c r="AT2565" s="337">
        <v>0</v>
      </c>
      <c r="AU2565" s="339">
        <v>0</v>
      </c>
      <c r="AV2565" s="337">
        <v>0</v>
      </c>
      <c r="AW2565" s="339">
        <v>0</v>
      </c>
      <c r="AX2565" s="337">
        <v>0</v>
      </c>
      <c r="AY2565" s="339">
        <v>0</v>
      </c>
      <c r="AZ2565" s="337">
        <v>0</v>
      </c>
      <c r="BA2565" s="339">
        <v>0</v>
      </c>
      <c r="BB2565" s="337">
        <v>0</v>
      </c>
      <c r="BC2565" s="339">
        <v>0</v>
      </c>
      <c r="BD2565" s="75"/>
      <c r="BE2565" s="75"/>
      <c r="BH2565" s="74"/>
      <c r="BI2565" s="194"/>
      <c r="BJ2565" s="74"/>
    </row>
    <row r="2566" spans="1:64" ht="11.25" customHeight="1" x14ac:dyDescent="0.3">
      <c r="A2566" s="270" t="s">
        <v>3083</v>
      </c>
      <c r="B2566" s="185">
        <v>0</v>
      </c>
      <c r="C2566" s="916">
        <v>66994</v>
      </c>
      <c r="D2566" s="284">
        <v>1E-4</v>
      </c>
      <c r="E2566" s="91">
        <v>0</v>
      </c>
      <c r="F2566" s="188">
        <v>0</v>
      </c>
      <c r="G2566" s="186">
        <v>0</v>
      </c>
      <c r="H2566" s="186">
        <v>0</v>
      </c>
      <c r="I2566" s="187">
        <v>0</v>
      </c>
      <c r="J2566" s="188">
        <v>0</v>
      </c>
      <c r="K2566" s="186">
        <v>0</v>
      </c>
      <c r="L2566" s="186">
        <v>0</v>
      </c>
      <c r="M2566" s="186">
        <v>0</v>
      </c>
      <c r="N2566" s="188">
        <v>0</v>
      </c>
      <c r="O2566" s="189">
        <v>0</v>
      </c>
      <c r="P2566" s="189">
        <v>0</v>
      </c>
      <c r="Q2566" s="189">
        <v>0</v>
      </c>
      <c r="R2566" s="453">
        <v>0</v>
      </c>
      <c r="S2566" s="453">
        <v>1E-4</v>
      </c>
      <c r="T2566" s="188">
        <v>0</v>
      </c>
      <c r="U2566" s="187">
        <v>0</v>
      </c>
      <c r="V2566" s="189">
        <v>0</v>
      </c>
      <c r="W2566" s="189">
        <v>0</v>
      </c>
      <c r="X2566" s="189">
        <v>0</v>
      </c>
      <c r="Y2566" s="188">
        <v>0</v>
      </c>
      <c r="Z2566" s="186">
        <v>0</v>
      </c>
      <c r="AA2566" s="186">
        <v>0</v>
      </c>
      <c r="AB2566" s="186">
        <v>0</v>
      </c>
      <c r="AC2566" s="186">
        <v>0</v>
      </c>
      <c r="AD2566" s="189">
        <v>0</v>
      </c>
      <c r="AE2566" s="189">
        <v>0</v>
      </c>
      <c r="AF2566" s="189">
        <v>0</v>
      </c>
      <c r="AG2566" s="189">
        <v>0</v>
      </c>
      <c r="AH2566" s="191">
        <v>0</v>
      </c>
      <c r="AI2566" s="476">
        <v>0</v>
      </c>
      <c r="AJ2566" s="192">
        <v>7501943466661</v>
      </c>
      <c r="AK2566" s="192" t="s">
        <v>262</v>
      </c>
      <c r="AM2566" s="75">
        <v>66994</v>
      </c>
      <c r="AO2566" s="337">
        <v>0</v>
      </c>
      <c r="AP2566" s="337">
        <v>0</v>
      </c>
      <c r="AQ2566" s="339">
        <v>0</v>
      </c>
      <c r="AR2566" s="337">
        <v>0</v>
      </c>
      <c r="AS2566" s="339">
        <v>0</v>
      </c>
      <c r="AT2566" s="337">
        <v>0</v>
      </c>
      <c r="AU2566" s="339">
        <v>0</v>
      </c>
      <c r="AV2566" s="337">
        <v>0</v>
      </c>
      <c r="AW2566" s="339">
        <v>0</v>
      </c>
      <c r="AX2566" s="337">
        <v>0</v>
      </c>
      <c r="AY2566" s="339">
        <v>0</v>
      </c>
      <c r="AZ2566" s="337">
        <v>0</v>
      </c>
      <c r="BA2566" s="339">
        <v>0</v>
      </c>
      <c r="BB2566" s="337">
        <v>0</v>
      </c>
      <c r="BC2566" s="339">
        <v>0</v>
      </c>
      <c r="BD2566" s="75"/>
      <c r="BE2566" s="75"/>
      <c r="BG2566" s="74"/>
      <c r="BH2566" s="74"/>
      <c r="BI2566" s="194"/>
      <c r="BJ2566" s="74"/>
    </row>
    <row r="2567" spans="1:64" ht="11.25" customHeight="1" x14ac:dyDescent="0.3">
      <c r="A2567" s="184" t="s">
        <v>3084</v>
      </c>
      <c r="B2567" s="185" t="s">
        <v>44</v>
      </c>
      <c r="C2567" s="916">
        <v>67215</v>
      </c>
      <c r="D2567" s="284">
        <v>1E-4</v>
      </c>
      <c r="E2567" s="91">
        <v>0</v>
      </c>
      <c r="F2567" s="186">
        <v>0</v>
      </c>
      <c r="G2567" s="186">
        <v>0</v>
      </c>
      <c r="H2567" s="186">
        <v>0</v>
      </c>
      <c r="I2567" s="187">
        <v>0</v>
      </c>
      <c r="J2567" s="188">
        <v>0</v>
      </c>
      <c r="K2567" s="186">
        <v>0</v>
      </c>
      <c r="L2567" s="186">
        <v>0</v>
      </c>
      <c r="M2567" s="187">
        <v>0</v>
      </c>
      <c r="N2567" s="189">
        <v>0</v>
      </c>
      <c r="O2567" s="189">
        <v>0</v>
      </c>
      <c r="P2567" s="189">
        <v>0</v>
      </c>
      <c r="Q2567" s="189">
        <v>0</v>
      </c>
      <c r="R2567" s="340">
        <v>0</v>
      </c>
      <c r="S2567" s="340">
        <v>1E-4</v>
      </c>
      <c r="T2567" s="188">
        <v>0</v>
      </c>
      <c r="U2567" s="187">
        <v>0</v>
      </c>
      <c r="V2567" s="189">
        <v>0</v>
      </c>
      <c r="W2567" s="189">
        <v>0</v>
      </c>
      <c r="X2567" s="189">
        <v>0</v>
      </c>
      <c r="Y2567" s="188">
        <v>0</v>
      </c>
      <c r="Z2567" s="186">
        <v>0</v>
      </c>
      <c r="AA2567" s="186">
        <v>0</v>
      </c>
      <c r="AB2567" s="186">
        <v>0</v>
      </c>
      <c r="AC2567" s="186">
        <v>0</v>
      </c>
      <c r="AD2567" s="189">
        <v>0</v>
      </c>
      <c r="AE2567" s="189">
        <v>0</v>
      </c>
      <c r="AF2567" s="189">
        <v>0</v>
      </c>
      <c r="AG2567" s="189">
        <v>0</v>
      </c>
      <c r="AH2567" s="191">
        <v>0</v>
      </c>
      <c r="AI2567" s="476">
        <v>0</v>
      </c>
      <c r="AJ2567" s="192">
        <v>7501943418837</v>
      </c>
      <c r="AK2567" s="192">
        <v>67009</v>
      </c>
      <c r="AM2567" s="75">
        <v>67215</v>
      </c>
      <c r="AO2567" s="188">
        <v>0</v>
      </c>
      <c r="AP2567" s="188">
        <v>0</v>
      </c>
      <c r="AQ2567" s="187">
        <v>0</v>
      </c>
      <c r="AR2567" s="188">
        <v>0</v>
      </c>
      <c r="AS2567" s="187">
        <v>0</v>
      </c>
      <c r="AT2567" s="188">
        <v>0</v>
      </c>
      <c r="AU2567" s="187">
        <v>0</v>
      </c>
      <c r="AV2567" s="188">
        <v>0</v>
      </c>
      <c r="AW2567" s="187">
        <v>0</v>
      </c>
      <c r="AX2567" s="188">
        <v>0</v>
      </c>
      <c r="AY2567" s="187">
        <v>0</v>
      </c>
      <c r="AZ2567" s="188">
        <v>0</v>
      </c>
      <c r="BA2567" s="187">
        <v>0</v>
      </c>
      <c r="BB2567" s="188">
        <v>0</v>
      </c>
      <c r="BC2567" s="187">
        <v>0</v>
      </c>
      <c r="BD2567" s="75"/>
      <c r="BE2567" s="75"/>
      <c r="BG2567" s="74"/>
      <c r="BH2567" s="74"/>
      <c r="BI2567" s="194"/>
      <c r="BJ2567" s="74"/>
    </row>
    <row r="2568" spans="1:64" ht="11.25" customHeight="1" x14ac:dyDescent="0.3">
      <c r="A2568" s="184" t="s">
        <v>3085</v>
      </c>
      <c r="B2568" s="185">
        <v>0</v>
      </c>
      <c r="C2568" s="916">
        <v>67276</v>
      </c>
      <c r="D2568" s="284">
        <v>1E-4</v>
      </c>
      <c r="E2568" s="91">
        <v>0</v>
      </c>
      <c r="F2568" s="188">
        <v>0</v>
      </c>
      <c r="G2568" s="186">
        <v>0</v>
      </c>
      <c r="H2568" s="186">
        <v>0</v>
      </c>
      <c r="I2568" s="187">
        <v>0</v>
      </c>
      <c r="J2568" s="188">
        <v>0</v>
      </c>
      <c r="K2568" s="186">
        <v>0</v>
      </c>
      <c r="L2568" s="186">
        <v>0</v>
      </c>
      <c r="M2568" s="186">
        <v>0</v>
      </c>
      <c r="N2568" s="189">
        <v>0</v>
      </c>
      <c r="O2568" s="189">
        <v>0</v>
      </c>
      <c r="P2568" s="189">
        <v>0</v>
      </c>
      <c r="Q2568" s="189">
        <v>0</v>
      </c>
      <c r="R2568" s="189">
        <v>0</v>
      </c>
      <c r="S2568" s="189">
        <v>1E-4</v>
      </c>
      <c r="T2568" s="188">
        <v>0</v>
      </c>
      <c r="U2568" s="187">
        <v>0</v>
      </c>
      <c r="V2568" s="189">
        <v>0</v>
      </c>
      <c r="W2568" s="189">
        <v>0</v>
      </c>
      <c r="X2568" s="189">
        <v>0</v>
      </c>
      <c r="Y2568" s="188">
        <v>0</v>
      </c>
      <c r="Z2568" s="186">
        <v>0</v>
      </c>
      <c r="AA2568" s="186">
        <v>0</v>
      </c>
      <c r="AB2568" s="186">
        <v>0</v>
      </c>
      <c r="AC2568" s="187">
        <v>0</v>
      </c>
      <c r="AD2568" s="188">
        <v>0</v>
      </c>
      <c r="AE2568" s="189">
        <v>0</v>
      </c>
      <c r="AF2568" s="189">
        <v>0</v>
      </c>
      <c r="AG2568" s="189">
        <v>0</v>
      </c>
      <c r="AH2568" s="191">
        <v>0</v>
      </c>
      <c r="AI2568" s="476"/>
      <c r="AJ2568" s="192">
        <v>7501943453845</v>
      </c>
      <c r="AK2568" s="192">
        <v>93530</v>
      </c>
      <c r="AM2568" s="75">
        <v>67276</v>
      </c>
      <c r="AO2568" s="188">
        <v>0</v>
      </c>
      <c r="AP2568" s="188">
        <v>0</v>
      </c>
      <c r="AQ2568" s="187">
        <v>0</v>
      </c>
      <c r="AR2568" s="188">
        <v>0</v>
      </c>
      <c r="AS2568" s="187">
        <v>0</v>
      </c>
      <c r="AT2568" s="188">
        <v>0</v>
      </c>
      <c r="AU2568" s="187">
        <v>0</v>
      </c>
      <c r="AV2568" s="188">
        <v>0</v>
      </c>
      <c r="AW2568" s="187">
        <v>0</v>
      </c>
      <c r="AX2568" s="188">
        <v>0</v>
      </c>
      <c r="AY2568" s="187">
        <v>0</v>
      </c>
      <c r="AZ2568" s="188">
        <v>0</v>
      </c>
      <c r="BA2568" s="187">
        <v>0</v>
      </c>
      <c r="BB2568" s="188">
        <v>0</v>
      </c>
      <c r="BC2568" s="187">
        <v>0</v>
      </c>
      <c r="BD2568" s="75"/>
      <c r="BE2568" s="75"/>
      <c r="BG2568" s="74"/>
      <c r="BH2568" s="74"/>
      <c r="BI2568" s="194"/>
      <c r="BJ2568" s="74"/>
    </row>
    <row r="2569" spans="1:64" ht="11.25" customHeight="1" x14ac:dyDescent="0.3">
      <c r="A2569" s="184" t="s">
        <v>3086</v>
      </c>
      <c r="B2569" s="185">
        <v>0</v>
      </c>
      <c r="C2569" s="916">
        <v>67277</v>
      </c>
      <c r="D2569" s="284">
        <v>1E-4</v>
      </c>
      <c r="E2569" s="91">
        <v>0</v>
      </c>
      <c r="F2569" s="186">
        <v>0</v>
      </c>
      <c r="G2569" s="186">
        <v>0</v>
      </c>
      <c r="H2569" s="186">
        <v>0</v>
      </c>
      <c r="I2569" s="187">
        <v>0</v>
      </c>
      <c r="J2569" s="188">
        <v>0</v>
      </c>
      <c r="K2569" s="186">
        <v>0</v>
      </c>
      <c r="L2569" s="186">
        <v>0</v>
      </c>
      <c r="M2569" s="186">
        <v>0</v>
      </c>
      <c r="N2569" s="188">
        <v>0</v>
      </c>
      <c r="O2569" s="189">
        <v>0</v>
      </c>
      <c r="P2569" s="186">
        <v>0</v>
      </c>
      <c r="Q2569" s="189">
        <v>0</v>
      </c>
      <c r="R2569" s="340">
        <v>0</v>
      </c>
      <c r="S2569" s="340">
        <v>1E-4</v>
      </c>
      <c r="T2569" s="188">
        <v>0</v>
      </c>
      <c r="U2569" s="187">
        <v>0</v>
      </c>
      <c r="V2569" s="189">
        <v>0</v>
      </c>
      <c r="W2569" s="189">
        <v>0</v>
      </c>
      <c r="X2569" s="189">
        <v>0</v>
      </c>
      <c r="Y2569" s="188">
        <v>0</v>
      </c>
      <c r="Z2569" s="186">
        <v>0</v>
      </c>
      <c r="AA2569" s="186">
        <v>0</v>
      </c>
      <c r="AB2569" s="186">
        <v>0</v>
      </c>
      <c r="AC2569" s="186">
        <v>0</v>
      </c>
      <c r="AD2569" s="189">
        <v>0</v>
      </c>
      <c r="AE2569" s="189">
        <v>0</v>
      </c>
      <c r="AF2569" s="189">
        <v>0</v>
      </c>
      <c r="AG2569" s="189">
        <v>0</v>
      </c>
      <c r="AH2569" s="191">
        <v>0</v>
      </c>
      <c r="AI2569" s="476">
        <v>0</v>
      </c>
      <c r="AJ2569" s="192">
        <v>7501943453845</v>
      </c>
      <c r="AK2569" s="192">
        <v>93530</v>
      </c>
      <c r="AM2569" s="75">
        <v>67277</v>
      </c>
      <c r="AO2569" s="188">
        <v>0</v>
      </c>
      <c r="AP2569" s="188">
        <v>0</v>
      </c>
      <c r="AQ2569" s="187">
        <v>0</v>
      </c>
      <c r="AR2569" s="188">
        <v>0</v>
      </c>
      <c r="AS2569" s="187">
        <v>0</v>
      </c>
      <c r="AT2569" s="188">
        <v>0</v>
      </c>
      <c r="AU2569" s="187">
        <v>0</v>
      </c>
      <c r="AV2569" s="188">
        <v>0</v>
      </c>
      <c r="AW2569" s="187">
        <v>0</v>
      </c>
      <c r="AX2569" s="188">
        <v>0</v>
      </c>
      <c r="AY2569" s="187">
        <v>0</v>
      </c>
      <c r="AZ2569" s="188">
        <v>0</v>
      </c>
      <c r="BA2569" s="187">
        <v>0</v>
      </c>
      <c r="BB2569" s="188">
        <v>0</v>
      </c>
      <c r="BC2569" s="187">
        <v>0</v>
      </c>
      <c r="BD2569" s="75"/>
      <c r="BE2569" s="75"/>
      <c r="BG2569" s="74"/>
      <c r="BH2569" s="74"/>
      <c r="BI2569" s="194"/>
      <c r="BJ2569" s="74"/>
    </row>
    <row r="2570" spans="1:64" ht="11.25" customHeight="1" x14ac:dyDescent="0.3">
      <c r="A2570" s="184" t="s">
        <v>3087</v>
      </c>
      <c r="B2570" s="185">
        <v>0</v>
      </c>
      <c r="C2570" s="916">
        <v>67274</v>
      </c>
      <c r="D2570" s="284">
        <v>1E-4</v>
      </c>
      <c r="E2570" s="91">
        <v>0</v>
      </c>
      <c r="F2570" s="188">
        <v>0</v>
      </c>
      <c r="G2570" s="186">
        <v>0</v>
      </c>
      <c r="H2570" s="186">
        <v>0</v>
      </c>
      <c r="I2570" s="187">
        <v>0</v>
      </c>
      <c r="J2570" s="186">
        <v>0</v>
      </c>
      <c r="K2570" s="186">
        <v>0</v>
      </c>
      <c r="L2570" s="186">
        <v>0</v>
      </c>
      <c r="M2570" s="187">
        <v>0</v>
      </c>
      <c r="N2570" s="189">
        <v>0</v>
      </c>
      <c r="O2570" s="189">
        <v>0</v>
      </c>
      <c r="P2570" s="189">
        <v>0</v>
      </c>
      <c r="Q2570" s="189">
        <v>0</v>
      </c>
      <c r="R2570" s="189">
        <v>0</v>
      </c>
      <c r="S2570" s="189">
        <v>1E-4</v>
      </c>
      <c r="T2570" s="188">
        <v>0</v>
      </c>
      <c r="U2570" s="187">
        <v>0</v>
      </c>
      <c r="V2570" s="189">
        <v>0</v>
      </c>
      <c r="W2570" s="189">
        <v>0</v>
      </c>
      <c r="X2570" s="188">
        <v>0</v>
      </c>
      <c r="Y2570" s="188">
        <v>0</v>
      </c>
      <c r="Z2570" s="186">
        <v>0</v>
      </c>
      <c r="AA2570" s="186">
        <v>0</v>
      </c>
      <c r="AB2570" s="186">
        <v>0</v>
      </c>
      <c r="AC2570" s="186">
        <v>0</v>
      </c>
      <c r="AD2570" s="188">
        <v>0</v>
      </c>
      <c r="AE2570" s="189">
        <v>0</v>
      </c>
      <c r="AF2570" s="189">
        <v>0</v>
      </c>
      <c r="AG2570" s="189">
        <v>0</v>
      </c>
      <c r="AH2570" s="191">
        <v>0</v>
      </c>
      <c r="AI2570" s="476">
        <v>0</v>
      </c>
      <c r="AJ2570" s="192">
        <v>7501943453265</v>
      </c>
      <c r="AK2570" s="192">
        <v>93512</v>
      </c>
      <c r="AM2570" s="75">
        <v>67274</v>
      </c>
      <c r="AO2570" s="188">
        <v>0</v>
      </c>
      <c r="AP2570" s="188">
        <v>0</v>
      </c>
      <c r="AQ2570" s="187">
        <v>0</v>
      </c>
      <c r="AR2570" s="188">
        <v>0</v>
      </c>
      <c r="AS2570" s="187">
        <v>0</v>
      </c>
      <c r="AT2570" s="188">
        <v>0</v>
      </c>
      <c r="AU2570" s="187">
        <v>0</v>
      </c>
      <c r="AV2570" s="188">
        <v>0</v>
      </c>
      <c r="AW2570" s="187">
        <v>0</v>
      </c>
      <c r="AX2570" s="188">
        <v>0</v>
      </c>
      <c r="AY2570" s="187">
        <v>0</v>
      </c>
      <c r="AZ2570" s="188">
        <v>0</v>
      </c>
      <c r="BA2570" s="187">
        <v>0</v>
      </c>
      <c r="BB2570" s="188">
        <v>0</v>
      </c>
      <c r="BC2570" s="187">
        <v>0</v>
      </c>
      <c r="BD2570" s="75"/>
      <c r="BE2570" s="75"/>
      <c r="BG2570" s="74"/>
      <c r="BH2570" s="74"/>
      <c r="BI2570" s="194"/>
      <c r="BJ2570" s="74"/>
      <c r="BL2570" s="186"/>
    </row>
    <row r="2571" spans="1:64" ht="11.25" customHeight="1" x14ac:dyDescent="0.3">
      <c r="A2571" s="184" t="s">
        <v>3088</v>
      </c>
      <c r="B2571" s="185">
        <v>0</v>
      </c>
      <c r="C2571" s="916">
        <v>67275</v>
      </c>
      <c r="D2571" s="284">
        <v>1E-4</v>
      </c>
      <c r="E2571" s="91">
        <v>0</v>
      </c>
      <c r="F2571" s="186">
        <v>0</v>
      </c>
      <c r="G2571" s="186">
        <v>0</v>
      </c>
      <c r="H2571" s="186">
        <v>0</v>
      </c>
      <c r="I2571" s="187">
        <v>0</v>
      </c>
      <c r="J2571" s="186">
        <v>0</v>
      </c>
      <c r="K2571" s="186">
        <v>0</v>
      </c>
      <c r="L2571" s="186">
        <v>0</v>
      </c>
      <c r="M2571" s="186">
        <v>0</v>
      </c>
      <c r="N2571" s="188">
        <v>0</v>
      </c>
      <c r="O2571" s="189">
        <v>0</v>
      </c>
      <c r="P2571" s="186">
        <v>0</v>
      </c>
      <c r="Q2571" s="189">
        <v>0</v>
      </c>
      <c r="R2571" s="189">
        <v>0</v>
      </c>
      <c r="S2571" s="189">
        <v>1E-4</v>
      </c>
      <c r="T2571" s="188">
        <v>0</v>
      </c>
      <c r="U2571" s="187">
        <v>0</v>
      </c>
      <c r="V2571" s="189">
        <v>0</v>
      </c>
      <c r="W2571" s="189">
        <v>0</v>
      </c>
      <c r="X2571" s="188">
        <v>0</v>
      </c>
      <c r="Y2571" s="188">
        <v>0</v>
      </c>
      <c r="Z2571" s="186">
        <v>0</v>
      </c>
      <c r="AA2571" s="186">
        <v>0</v>
      </c>
      <c r="AB2571" s="186">
        <v>0</v>
      </c>
      <c r="AC2571" s="186">
        <v>0</v>
      </c>
      <c r="AD2571" s="188">
        <v>0</v>
      </c>
      <c r="AE2571" s="189">
        <v>0</v>
      </c>
      <c r="AF2571" s="189">
        <v>0</v>
      </c>
      <c r="AG2571" s="189">
        <v>0</v>
      </c>
      <c r="AH2571" s="191">
        <v>0</v>
      </c>
      <c r="AI2571" s="476">
        <v>0</v>
      </c>
      <c r="AJ2571" s="192">
        <v>7501943453265</v>
      </c>
      <c r="AK2571" s="192">
        <v>93512</v>
      </c>
      <c r="AM2571" s="75">
        <v>67275</v>
      </c>
      <c r="AO2571" s="188">
        <v>0</v>
      </c>
      <c r="AP2571" s="188">
        <v>0</v>
      </c>
      <c r="AQ2571" s="187">
        <v>0</v>
      </c>
      <c r="AR2571" s="188">
        <v>0</v>
      </c>
      <c r="AS2571" s="187">
        <v>0</v>
      </c>
      <c r="AT2571" s="188">
        <v>0</v>
      </c>
      <c r="AU2571" s="187">
        <v>0</v>
      </c>
      <c r="AV2571" s="188">
        <v>0</v>
      </c>
      <c r="AW2571" s="187">
        <v>0</v>
      </c>
      <c r="AX2571" s="188">
        <v>0</v>
      </c>
      <c r="AY2571" s="187">
        <v>0</v>
      </c>
      <c r="AZ2571" s="188">
        <v>0</v>
      </c>
      <c r="BA2571" s="187">
        <v>0</v>
      </c>
      <c r="BB2571" s="188">
        <v>0</v>
      </c>
      <c r="BC2571" s="187">
        <v>0</v>
      </c>
      <c r="BD2571" s="75"/>
      <c r="BE2571" s="75"/>
      <c r="BG2571" s="74"/>
      <c r="BH2571" s="74"/>
      <c r="BI2571" s="194"/>
      <c r="BJ2571" s="74"/>
    </row>
    <row r="2572" spans="1:64" ht="11.25" customHeight="1" x14ac:dyDescent="0.3">
      <c r="A2572" s="184" t="s">
        <v>3089</v>
      </c>
      <c r="B2572" s="185">
        <v>0</v>
      </c>
      <c r="C2572" s="916">
        <v>67265</v>
      </c>
      <c r="D2572" s="284">
        <v>1E-4</v>
      </c>
      <c r="E2572" s="91">
        <v>0</v>
      </c>
      <c r="F2572" s="186">
        <v>0</v>
      </c>
      <c r="G2572" s="186">
        <v>0</v>
      </c>
      <c r="H2572" s="186">
        <v>0</v>
      </c>
      <c r="I2572" s="187">
        <v>0</v>
      </c>
      <c r="J2572" s="186">
        <v>0</v>
      </c>
      <c r="K2572" s="186">
        <v>0</v>
      </c>
      <c r="L2572" s="186">
        <v>0</v>
      </c>
      <c r="M2572" s="186">
        <v>0</v>
      </c>
      <c r="N2572" s="188">
        <v>0</v>
      </c>
      <c r="O2572" s="189">
        <v>0</v>
      </c>
      <c r="P2572" s="186">
        <v>0</v>
      </c>
      <c r="Q2572" s="189">
        <v>0</v>
      </c>
      <c r="R2572" s="211">
        <v>0</v>
      </c>
      <c r="S2572" s="211">
        <v>1E-4</v>
      </c>
      <c r="T2572" s="188">
        <v>0</v>
      </c>
      <c r="U2572" s="187">
        <v>0</v>
      </c>
      <c r="V2572" s="189">
        <v>0</v>
      </c>
      <c r="W2572" s="189">
        <v>0</v>
      </c>
      <c r="X2572" s="188">
        <v>0</v>
      </c>
      <c r="Y2572" s="188">
        <v>0</v>
      </c>
      <c r="Z2572" s="186">
        <v>0</v>
      </c>
      <c r="AA2572" s="186">
        <v>0</v>
      </c>
      <c r="AB2572" s="186">
        <v>0</v>
      </c>
      <c r="AC2572" s="186">
        <v>0</v>
      </c>
      <c r="AD2572" s="188">
        <v>0</v>
      </c>
      <c r="AE2572" s="189">
        <v>0</v>
      </c>
      <c r="AF2572" s="189">
        <v>0</v>
      </c>
      <c r="AG2572" s="189">
        <v>0</v>
      </c>
      <c r="AH2572" s="191">
        <v>0</v>
      </c>
      <c r="AI2572" s="476">
        <v>0</v>
      </c>
      <c r="AJ2572" s="192">
        <v>7501943417922</v>
      </c>
      <c r="AK2572" s="192" t="s">
        <v>262</v>
      </c>
      <c r="AM2572" s="75">
        <v>67265</v>
      </c>
      <c r="AO2572" s="210">
        <v>0</v>
      </c>
      <c r="AP2572" s="210">
        <v>0</v>
      </c>
      <c r="AQ2572" s="209">
        <v>0</v>
      </c>
      <c r="AR2572" s="210">
        <v>0</v>
      </c>
      <c r="AS2572" s="209">
        <v>0</v>
      </c>
      <c r="AT2572" s="210">
        <v>0</v>
      </c>
      <c r="AU2572" s="209">
        <v>0</v>
      </c>
      <c r="AV2572" s="210">
        <v>0</v>
      </c>
      <c r="AW2572" s="209">
        <v>0</v>
      </c>
      <c r="AX2572" s="210">
        <v>0</v>
      </c>
      <c r="AY2572" s="209">
        <v>0</v>
      </c>
      <c r="AZ2572" s="210">
        <v>0</v>
      </c>
      <c r="BA2572" s="209">
        <v>0</v>
      </c>
      <c r="BB2572" s="210">
        <v>0</v>
      </c>
      <c r="BC2572" s="209">
        <v>0</v>
      </c>
      <c r="BD2572" s="75"/>
      <c r="BE2572" s="75"/>
      <c r="BG2572" s="74"/>
      <c r="BH2572" s="74"/>
      <c r="BI2572" s="194"/>
      <c r="BJ2572" s="74"/>
    </row>
    <row r="2573" spans="1:64" ht="11.25" customHeight="1" x14ac:dyDescent="0.3">
      <c r="A2573" s="184" t="s">
        <v>3090</v>
      </c>
      <c r="B2573" s="185">
        <v>0</v>
      </c>
      <c r="C2573" s="916">
        <v>67310</v>
      </c>
      <c r="D2573" s="284">
        <v>1E-4</v>
      </c>
      <c r="E2573" s="91">
        <v>0</v>
      </c>
      <c r="F2573" s="188">
        <v>0</v>
      </c>
      <c r="G2573" s="186">
        <v>0</v>
      </c>
      <c r="H2573" s="186">
        <v>0</v>
      </c>
      <c r="I2573" s="187">
        <v>0</v>
      </c>
      <c r="J2573" s="188">
        <v>0</v>
      </c>
      <c r="K2573" s="186">
        <v>0</v>
      </c>
      <c r="L2573" s="186">
        <v>0</v>
      </c>
      <c r="M2573" s="187">
        <v>0</v>
      </c>
      <c r="N2573" s="189">
        <v>0</v>
      </c>
      <c r="O2573" s="189">
        <v>0</v>
      </c>
      <c r="P2573" s="189">
        <v>0</v>
      </c>
      <c r="Q2573" s="189">
        <v>0</v>
      </c>
      <c r="R2573" s="189">
        <v>0</v>
      </c>
      <c r="S2573" s="189">
        <v>1E-4</v>
      </c>
      <c r="T2573" s="188">
        <v>0</v>
      </c>
      <c r="U2573" s="187">
        <v>0</v>
      </c>
      <c r="V2573" s="189">
        <v>0</v>
      </c>
      <c r="W2573" s="189">
        <v>0</v>
      </c>
      <c r="X2573" s="189">
        <v>0</v>
      </c>
      <c r="Y2573" s="188">
        <v>0</v>
      </c>
      <c r="Z2573" s="186">
        <v>0</v>
      </c>
      <c r="AA2573" s="186">
        <v>0</v>
      </c>
      <c r="AB2573" s="186">
        <v>0</v>
      </c>
      <c r="AC2573" s="187">
        <v>0</v>
      </c>
      <c r="AD2573" s="189">
        <v>0</v>
      </c>
      <c r="AE2573" s="189">
        <v>0</v>
      </c>
      <c r="AF2573" s="187">
        <v>0</v>
      </c>
      <c r="AG2573" s="189">
        <v>0</v>
      </c>
      <c r="AH2573" s="191">
        <v>0</v>
      </c>
      <c r="AI2573" s="476">
        <v>0</v>
      </c>
      <c r="AJ2573" s="192">
        <v>7506425607297</v>
      </c>
      <c r="AK2573" s="192">
        <v>67307</v>
      </c>
      <c r="AM2573" s="75">
        <v>67310</v>
      </c>
      <c r="AO2573" s="201">
        <v>0</v>
      </c>
      <c r="AP2573" s="201">
        <v>0</v>
      </c>
      <c r="AQ2573" s="200">
        <v>0</v>
      </c>
      <c r="AR2573" s="201">
        <v>0</v>
      </c>
      <c r="AS2573" s="200">
        <v>0</v>
      </c>
      <c r="AT2573" s="201">
        <v>0</v>
      </c>
      <c r="AU2573" s="200">
        <v>0</v>
      </c>
      <c r="AV2573" s="201">
        <v>0</v>
      </c>
      <c r="AW2573" s="200">
        <v>0</v>
      </c>
      <c r="AX2573" s="201">
        <v>0</v>
      </c>
      <c r="AY2573" s="200">
        <v>0</v>
      </c>
      <c r="AZ2573" s="201">
        <v>0</v>
      </c>
      <c r="BA2573" s="200">
        <v>0</v>
      </c>
      <c r="BB2573" s="201">
        <v>0</v>
      </c>
      <c r="BC2573" s="200">
        <v>0</v>
      </c>
      <c r="BD2573" s="75"/>
      <c r="BE2573" s="75"/>
      <c r="BH2573" s="74"/>
      <c r="BI2573" s="194"/>
      <c r="BJ2573" s="74"/>
    </row>
    <row r="2574" spans="1:64" ht="11.25" customHeight="1" x14ac:dyDescent="0.3">
      <c r="A2574" s="270" t="s">
        <v>3091</v>
      </c>
      <c r="B2574" s="185">
        <v>0</v>
      </c>
      <c r="C2574" s="916">
        <v>67311</v>
      </c>
      <c r="D2574" s="284">
        <v>1E-4</v>
      </c>
      <c r="E2574" s="91">
        <v>0</v>
      </c>
      <c r="F2574" s="186">
        <v>0</v>
      </c>
      <c r="G2574" s="186">
        <v>0</v>
      </c>
      <c r="H2574" s="186">
        <v>0</v>
      </c>
      <c r="I2574" s="187">
        <v>0</v>
      </c>
      <c r="J2574" s="186">
        <v>0</v>
      </c>
      <c r="K2574" s="186">
        <v>0</v>
      </c>
      <c r="L2574" s="186">
        <v>0</v>
      </c>
      <c r="M2574" s="186">
        <v>0</v>
      </c>
      <c r="N2574" s="188">
        <v>0</v>
      </c>
      <c r="O2574" s="189">
        <v>0</v>
      </c>
      <c r="P2574" s="186">
        <v>0</v>
      </c>
      <c r="Q2574" s="189">
        <v>0</v>
      </c>
      <c r="R2574" s="189">
        <v>0</v>
      </c>
      <c r="S2574" s="189">
        <v>1E-4</v>
      </c>
      <c r="T2574" s="188">
        <v>0</v>
      </c>
      <c r="U2574" s="187">
        <v>0</v>
      </c>
      <c r="V2574" s="189">
        <v>0</v>
      </c>
      <c r="W2574" s="189">
        <v>0</v>
      </c>
      <c r="X2574" s="188">
        <v>0</v>
      </c>
      <c r="Y2574" s="188">
        <v>0</v>
      </c>
      <c r="Z2574" s="186">
        <v>0</v>
      </c>
      <c r="AA2574" s="186">
        <v>0</v>
      </c>
      <c r="AB2574" s="186">
        <v>0</v>
      </c>
      <c r="AC2574" s="186">
        <v>0</v>
      </c>
      <c r="AD2574" s="188">
        <v>0</v>
      </c>
      <c r="AE2574" s="189">
        <v>0</v>
      </c>
      <c r="AF2574" s="189">
        <v>0</v>
      </c>
      <c r="AG2574" s="189">
        <v>0</v>
      </c>
      <c r="AH2574" s="191">
        <v>0</v>
      </c>
      <c r="AI2574" s="476">
        <v>0</v>
      </c>
      <c r="AJ2574" s="192">
        <v>7506425607273</v>
      </c>
      <c r="AK2574" s="192">
        <v>67306</v>
      </c>
      <c r="AM2574" s="75">
        <v>67311</v>
      </c>
      <c r="AO2574" s="188">
        <v>0</v>
      </c>
      <c r="AP2574" s="188">
        <v>0</v>
      </c>
      <c r="AQ2574" s="187">
        <v>0</v>
      </c>
      <c r="AR2574" s="188">
        <v>0</v>
      </c>
      <c r="AS2574" s="187">
        <v>0</v>
      </c>
      <c r="AT2574" s="188">
        <v>0</v>
      </c>
      <c r="AU2574" s="187">
        <v>0</v>
      </c>
      <c r="AV2574" s="188">
        <v>0</v>
      </c>
      <c r="AW2574" s="187">
        <v>0</v>
      </c>
      <c r="AX2574" s="188">
        <v>0</v>
      </c>
      <c r="AY2574" s="187">
        <v>0</v>
      </c>
      <c r="AZ2574" s="188">
        <v>0</v>
      </c>
      <c r="BA2574" s="187">
        <v>0</v>
      </c>
      <c r="BB2574" s="188">
        <v>0</v>
      </c>
      <c r="BC2574" s="187">
        <v>0</v>
      </c>
      <c r="BD2574" s="75"/>
      <c r="BE2574" s="75"/>
      <c r="BH2574" s="74"/>
      <c r="BI2574" s="194"/>
      <c r="BJ2574" s="74"/>
    </row>
    <row r="2575" spans="1:64" ht="11.25" customHeight="1" x14ac:dyDescent="0.3">
      <c r="A2575" s="270" t="s">
        <v>3092</v>
      </c>
      <c r="B2575" s="185">
        <v>0</v>
      </c>
      <c r="C2575" s="916">
        <v>67312</v>
      </c>
      <c r="D2575" s="284">
        <v>1E-4</v>
      </c>
      <c r="E2575" s="91">
        <v>0</v>
      </c>
      <c r="F2575" s="186">
        <v>0</v>
      </c>
      <c r="G2575" s="186">
        <v>0</v>
      </c>
      <c r="H2575" s="186">
        <v>0</v>
      </c>
      <c r="I2575" s="187">
        <v>0</v>
      </c>
      <c r="J2575" s="186">
        <v>0</v>
      </c>
      <c r="K2575" s="186">
        <v>0</v>
      </c>
      <c r="L2575" s="186">
        <v>0</v>
      </c>
      <c r="M2575" s="186">
        <v>0</v>
      </c>
      <c r="N2575" s="188">
        <v>0</v>
      </c>
      <c r="O2575" s="189">
        <v>0</v>
      </c>
      <c r="P2575" s="186">
        <v>0</v>
      </c>
      <c r="Q2575" s="189">
        <v>0</v>
      </c>
      <c r="R2575" s="189">
        <v>0</v>
      </c>
      <c r="S2575" s="189">
        <v>1E-4</v>
      </c>
      <c r="T2575" s="188">
        <v>0</v>
      </c>
      <c r="U2575" s="187">
        <v>0</v>
      </c>
      <c r="V2575" s="189">
        <v>0</v>
      </c>
      <c r="W2575" s="189">
        <v>0</v>
      </c>
      <c r="X2575" s="188">
        <v>0</v>
      </c>
      <c r="Y2575" s="188">
        <v>0</v>
      </c>
      <c r="Z2575" s="186">
        <v>0</v>
      </c>
      <c r="AA2575" s="186">
        <v>0</v>
      </c>
      <c r="AB2575" s="186">
        <v>0</v>
      </c>
      <c r="AC2575" s="186">
        <v>0</v>
      </c>
      <c r="AD2575" s="188">
        <v>0</v>
      </c>
      <c r="AE2575" s="189">
        <v>0</v>
      </c>
      <c r="AF2575" s="189">
        <v>0</v>
      </c>
      <c r="AG2575" s="189">
        <v>0</v>
      </c>
      <c r="AH2575" s="191">
        <v>0</v>
      </c>
      <c r="AI2575" s="476">
        <v>0</v>
      </c>
      <c r="AJ2575" s="192">
        <v>7506425607334</v>
      </c>
      <c r="AK2575" s="192">
        <v>67309</v>
      </c>
      <c r="AM2575" s="75">
        <v>67312</v>
      </c>
      <c r="AO2575" s="188">
        <v>0</v>
      </c>
      <c r="AP2575" s="188">
        <v>0</v>
      </c>
      <c r="AQ2575" s="187">
        <v>0</v>
      </c>
      <c r="AR2575" s="188">
        <v>0</v>
      </c>
      <c r="AS2575" s="187">
        <v>0</v>
      </c>
      <c r="AT2575" s="188">
        <v>0</v>
      </c>
      <c r="AU2575" s="187">
        <v>0</v>
      </c>
      <c r="AV2575" s="188">
        <v>0</v>
      </c>
      <c r="AW2575" s="187">
        <v>0</v>
      </c>
      <c r="AX2575" s="188">
        <v>0</v>
      </c>
      <c r="AY2575" s="187">
        <v>0</v>
      </c>
      <c r="AZ2575" s="188">
        <v>0</v>
      </c>
      <c r="BA2575" s="187">
        <v>0</v>
      </c>
      <c r="BB2575" s="188">
        <v>0</v>
      </c>
      <c r="BC2575" s="187">
        <v>0</v>
      </c>
      <c r="BD2575" s="75"/>
      <c r="BE2575" s="75"/>
      <c r="BH2575" s="74"/>
      <c r="BI2575" s="194"/>
      <c r="BJ2575" s="74"/>
    </row>
    <row r="2576" spans="1:64" ht="11.25" customHeight="1" x14ac:dyDescent="0.3">
      <c r="A2576" s="270" t="s">
        <v>3093</v>
      </c>
      <c r="B2576" s="185">
        <v>0</v>
      </c>
      <c r="C2576" s="916">
        <v>67313</v>
      </c>
      <c r="D2576" s="284">
        <v>1E-4</v>
      </c>
      <c r="E2576" s="91">
        <v>0</v>
      </c>
      <c r="F2576" s="186">
        <v>0</v>
      </c>
      <c r="G2576" s="186">
        <v>0</v>
      </c>
      <c r="H2576" s="186">
        <v>0</v>
      </c>
      <c r="I2576" s="187">
        <v>0</v>
      </c>
      <c r="J2576" s="186">
        <v>0</v>
      </c>
      <c r="K2576" s="186">
        <v>0</v>
      </c>
      <c r="L2576" s="186">
        <v>0</v>
      </c>
      <c r="M2576" s="186">
        <v>0</v>
      </c>
      <c r="N2576" s="188">
        <v>0</v>
      </c>
      <c r="O2576" s="189">
        <v>0</v>
      </c>
      <c r="P2576" s="186">
        <v>0</v>
      </c>
      <c r="Q2576" s="189">
        <v>0</v>
      </c>
      <c r="R2576" s="189">
        <v>0</v>
      </c>
      <c r="S2576" s="189">
        <v>1E-4</v>
      </c>
      <c r="T2576" s="188">
        <v>0</v>
      </c>
      <c r="U2576" s="187">
        <v>0</v>
      </c>
      <c r="V2576" s="189">
        <v>0</v>
      </c>
      <c r="W2576" s="189">
        <v>0</v>
      </c>
      <c r="X2576" s="188">
        <v>0</v>
      </c>
      <c r="Y2576" s="188">
        <v>0</v>
      </c>
      <c r="Z2576" s="186">
        <v>0</v>
      </c>
      <c r="AA2576" s="186">
        <v>0</v>
      </c>
      <c r="AB2576" s="186">
        <v>0</v>
      </c>
      <c r="AC2576" s="186">
        <v>0</v>
      </c>
      <c r="AD2576" s="188">
        <v>0</v>
      </c>
      <c r="AE2576" s="189">
        <v>0</v>
      </c>
      <c r="AF2576" s="189">
        <v>0</v>
      </c>
      <c r="AG2576" s="189">
        <v>0</v>
      </c>
      <c r="AH2576" s="191">
        <v>0</v>
      </c>
      <c r="AI2576" s="476">
        <v>0</v>
      </c>
      <c r="AJ2576" s="192">
        <v>7506425607310</v>
      </c>
      <c r="AK2576" s="192">
        <v>67308</v>
      </c>
      <c r="AM2576" s="75">
        <v>67313</v>
      </c>
      <c r="AO2576" s="188">
        <v>0</v>
      </c>
      <c r="AP2576" s="188">
        <v>0</v>
      </c>
      <c r="AQ2576" s="187">
        <v>0</v>
      </c>
      <c r="AR2576" s="188">
        <v>0</v>
      </c>
      <c r="AS2576" s="187">
        <v>0</v>
      </c>
      <c r="AT2576" s="188">
        <v>0</v>
      </c>
      <c r="AU2576" s="187">
        <v>0</v>
      </c>
      <c r="AV2576" s="188">
        <v>0</v>
      </c>
      <c r="AW2576" s="187">
        <v>0</v>
      </c>
      <c r="AX2576" s="188">
        <v>0</v>
      </c>
      <c r="AY2576" s="187">
        <v>0</v>
      </c>
      <c r="AZ2576" s="188">
        <v>0</v>
      </c>
      <c r="BA2576" s="187">
        <v>0</v>
      </c>
      <c r="BB2576" s="188">
        <v>0</v>
      </c>
      <c r="BC2576" s="187">
        <v>0</v>
      </c>
      <c r="BD2576" s="75"/>
      <c r="BE2576" s="75"/>
      <c r="BH2576" s="74"/>
      <c r="BI2576" s="194"/>
      <c r="BJ2576" s="74"/>
    </row>
    <row r="2577" spans="1:62" ht="11.25" customHeight="1" x14ac:dyDescent="0.3">
      <c r="A2577" s="270" t="s">
        <v>3094</v>
      </c>
      <c r="B2577" s="185">
        <v>0</v>
      </c>
      <c r="C2577" s="916">
        <v>67314</v>
      </c>
      <c r="D2577" s="284">
        <v>1E-4</v>
      </c>
      <c r="E2577" s="91">
        <v>0</v>
      </c>
      <c r="F2577" s="186">
        <v>0</v>
      </c>
      <c r="G2577" s="186">
        <v>0</v>
      </c>
      <c r="H2577" s="186">
        <v>0</v>
      </c>
      <c r="I2577" s="187">
        <v>0</v>
      </c>
      <c r="J2577" s="186">
        <v>0</v>
      </c>
      <c r="K2577" s="186">
        <v>0</v>
      </c>
      <c r="L2577" s="186">
        <v>0</v>
      </c>
      <c r="M2577" s="186">
        <v>0</v>
      </c>
      <c r="N2577" s="188">
        <v>0</v>
      </c>
      <c r="O2577" s="189">
        <v>0</v>
      </c>
      <c r="P2577" s="186">
        <v>0</v>
      </c>
      <c r="Q2577" s="189">
        <v>0</v>
      </c>
      <c r="R2577" s="189">
        <v>0</v>
      </c>
      <c r="S2577" s="189">
        <v>1E-4</v>
      </c>
      <c r="T2577" s="188">
        <v>0</v>
      </c>
      <c r="U2577" s="187">
        <v>0</v>
      </c>
      <c r="V2577" s="189">
        <v>0</v>
      </c>
      <c r="W2577" s="189">
        <v>0</v>
      </c>
      <c r="X2577" s="188">
        <v>0</v>
      </c>
      <c r="Y2577" s="188">
        <v>0</v>
      </c>
      <c r="Z2577" s="186">
        <v>0</v>
      </c>
      <c r="AA2577" s="186">
        <v>0</v>
      </c>
      <c r="AB2577" s="186">
        <v>0</v>
      </c>
      <c r="AC2577" s="186">
        <v>0</v>
      </c>
      <c r="AD2577" s="188">
        <v>0</v>
      </c>
      <c r="AE2577" s="189">
        <v>0</v>
      </c>
      <c r="AF2577" s="189">
        <v>0</v>
      </c>
      <c r="AG2577" s="189">
        <v>0</v>
      </c>
      <c r="AH2577" s="191">
        <v>0</v>
      </c>
      <c r="AI2577" s="476">
        <v>0</v>
      </c>
      <c r="AJ2577" s="192">
        <v>7506425607334</v>
      </c>
      <c r="AK2577" s="192">
        <v>67309</v>
      </c>
      <c r="AM2577" s="75">
        <v>67314</v>
      </c>
      <c r="AO2577" s="188">
        <v>0</v>
      </c>
      <c r="AP2577" s="188">
        <v>0</v>
      </c>
      <c r="AQ2577" s="187">
        <v>0</v>
      </c>
      <c r="AR2577" s="188">
        <v>0</v>
      </c>
      <c r="AS2577" s="187">
        <v>0</v>
      </c>
      <c r="AT2577" s="188">
        <v>0</v>
      </c>
      <c r="AU2577" s="187">
        <v>0</v>
      </c>
      <c r="AV2577" s="188">
        <v>0</v>
      </c>
      <c r="AW2577" s="187">
        <v>0</v>
      </c>
      <c r="AX2577" s="188">
        <v>0</v>
      </c>
      <c r="AY2577" s="187">
        <v>0</v>
      </c>
      <c r="AZ2577" s="188">
        <v>0</v>
      </c>
      <c r="BA2577" s="187">
        <v>0</v>
      </c>
      <c r="BB2577" s="188">
        <v>0</v>
      </c>
      <c r="BC2577" s="187">
        <v>0</v>
      </c>
      <c r="BD2577" s="75"/>
      <c r="BE2577" s="75"/>
      <c r="BH2577" s="74"/>
      <c r="BI2577" s="194"/>
      <c r="BJ2577" s="74"/>
    </row>
    <row r="2578" spans="1:62" ht="11.25" customHeight="1" x14ac:dyDescent="0.3">
      <c r="A2578" s="270" t="s">
        <v>3095</v>
      </c>
      <c r="B2578" s="185">
        <v>0</v>
      </c>
      <c r="C2578" s="916">
        <v>67315</v>
      </c>
      <c r="D2578" s="284">
        <v>1E-4</v>
      </c>
      <c r="E2578" s="91">
        <v>0</v>
      </c>
      <c r="F2578" s="188">
        <v>0</v>
      </c>
      <c r="G2578" s="186">
        <v>0</v>
      </c>
      <c r="H2578" s="186">
        <v>0</v>
      </c>
      <c r="I2578" s="187">
        <v>0</v>
      </c>
      <c r="J2578" s="188">
        <v>0</v>
      </c>
      <c r="K2578" s="186">
        <v>0</v>
      </c>
      <c r="L2578" s="186">
        <v>0</v>
      </c>
      <c r="M2578" s="186">
        <v>0</v>
      </c>
      <c r="N2578" s="189">
        <v>0</v>
      </c>
      <c r="O2578" s="189">
        <v>0</v>
      </c>
      <c r="P2578" s="189">
        <v>0</v>
      </c>
      <c r="Q2578" s="189">
        <v>0</v>
      </c>
      <c r="R2578" s="211">
        <v>0</v>
      </c>
      <c r="S2578" s="211">
        <v>1E-4</v>
      </c>
      <c r="T2578" s="188">
        <v>0</v>
      </c>
      <c r="U2578" s="187">
        <v>0</v>
      </c>
      <c r="V2578" s="189">
        <v>0</v>
      </c>
      <c r="W2578" s="189">
        <v>0</v>
      </c>
      <c r="X2578" s="188">
        <v>0</v>
      </c>
      <c r="Y2578" s="188">
        <v>0</v>
      </c>
      <c r="Z2578" s="186">
        <v>0</v>
      </c>
      <c r="AA2578" s="186">
        <v>0</v>
      </c>
      <c r="AB2578" s="186">
        <v>0</v>
      </c>
      <c r="AC2578" s="187">
        <v>0</v>
      </c>
      <c r="AD2578" s="188">
        <v>0</v>
      </c>
      <c r="AE2578" s="189">
        <v>0</v>
      </c>
      <c r="AF2578" s="189">
        <v>0</v>
      </c>
      <c r="AG2578" s="189">
        <v>0</v>
      </c>
      <c r="AH2578" s="191">
        <v>0</v>
      </c>
      <c r="AI2578" s="476">
        <v>0</v>
      </c>
      <c r="AJ2578" s="192">
        <v>7506425607310</v>
      </c>
      <c r="AK2578" s="192">
        <v>67308</v>
      </c>
      <c r="AM2578" s="75">
        <v>67315</v>
      </c>
      <c r="AO2578" s="210">
        <v>0</v>
      </c>
      <c r="AP2578" s="210">
        <v>0</v>
      </c>
      <c r="AQ2578" s="209">
        <v>0</v>
      </c>
      <c r="AR2578" s="210">
        <v>0</v>
      </c>
      <c r="AS2578" s="209">
        <v>0</v>
      </c>
      <c r="AT2578" s="210">
        <v>0</v>
      </c>
      <c r="AU2578" s="209">
        <v>0</v>
      </c>
      <c r="AV2578" s="210">
        <v>0</v>
      </c>
      <c r="AW2578" s="209">
        <v>0</v>
      </c>
      <c r="AX2578" s="210">
        <v>0</v>
      </c>
      <c r="AY2578" s="209">
        <v>0</v>
      </c>
      <c r="AZ2578" s="210">
        <v>0</v>
      </c>
      <c r="BA2578" s="209">
        <v>0</v>
      </c>
      <c r="BB2578" s="210">
        <v>0</v>
      </c>
      <c r="BC2578" s="209">
        <v>0</v>
      </c>
      <c r="BD2578" s="75"/>
      <c r="BE2578" s="75"/>
      <c r="BH2578" s="74"/>
      <c r="BI2578" s="194"/>
      <c r="BJ2578" s="74"/>
    </row>
    <row r="2579" spans="1:62" ht="11.25" customHeight="1" x14ac:dyDescent="0.3">
      <c r="A2579" s="270" t="s">
        <v>3096</v>
      </c>
      <c r="B2579" s="185">
        <v>0</v>
      </c>
      <c r="C2579" s="916">
        <v>67225</v>
      </c>
      <c r="D2579" s="284">
        <v>1E-4</v>
      </c>
      <c r="E2579" s="91">
        <v>0</v>
      </c>
      <c r="F2579" s="186">
        <v>0</v>
      </c>
      <c r="G2579" s="186">
        <v>0</v>
      </c>
      <c r="H2579" s="186">
        <v>0</v>
      </c>
      <c r="I2579" s="187">
        <v>0</v>
      </c>
      <c r="J2579" s="186">
        <v>0</v>
      </c>
      <c r="K2579" s="186">
        <v>0</v>
      </c>
      <c r="L2579" s="186">
        <v>0</v>
      </c>
      <c r="M2579" s="187">
        <v>0</v>
      </c>
      <c r="N2579" s="188">
        <v>0</v>
      </c>
      <c r="O2579" s="189">
        <v>0</v>
      </c>
      <c r="P2579" s="186">
        <v>0</v>
      </c>
      <c r="Q2579" s="189">
        <v>0</v>
      </c>
      <c r="R2579" s="189">
        <v>0</v>
      </c>
      <c r="S2579" s="189">
        <v>1E-4</v>
      </c>
      <c r="T2579" s="188">
        <v>0</v>
      </c>
      <c r="U2579" s="187">
        <v>0</v>
      </c>
      <c r="V2579" s="189">
        <v>0</v>
      </c>
      <c r="W2579" s="189">
        <v>0</v>
      </c>
      <c r="X2579" s="189">
        <v>0</v>
      </c>
      <c r="Y2579" s="188">
        <v>0</v>
      </c>
      <c r="Z2579" s="186">
        <v>0</v>
      </c>
      <c r="AA2579" s="186">
        <v>0</v>
      </c>
      <c r="AB2579" s="186">
        <v>0</v>
      </c>
      <c r="AC2579" s="186">
        <v>0</v>
      </c>
      <c r="AD2579" s="189">
        <v>0</v>
      </c>
      <c r="AE2579" s="189">
        <v>0</v>
      </c>
      <c r="AF2579" s="189">
        <v>0</v>
      </c>
      <c r="AG2579" s="189">
        <v>0</v>
      </c>
      <c r="AH2579" s="191">
        <v>0</v>
      </c>
      <c r="AI2579" s="488">
        <v>0</v>
      </c>
      <c r="AJ2579" s="192">
        <v>7501943419674</v>
      </c>
      <c r="AK2579" s="192">
        <v>67269</v>
      </c>
      <c r="AM2579" s="75">
        <v>67225</v>
      </c>
      <c r="AO2579" s="188">
        <v>0</v>
      </c>
      <c r="AP2579" s="188">
        <v>0</v>
      </c>
      <c r="AQ2579" s="187">
        <v>0</v>
      </c>
      <c r="AR2579" s="188">
        <v>0</v>
      </c>
      <c r="AS2579" s="187">
        <v>0</v>
      </c>
      <c r="AT2579" s="188">
        <v>0</v>
      </c>
      <c r="AU2579" s="187">
        <v>0</v>
      </c>
      <c r="AV2579" s="188">
        <v>0</v>
      </c>
      <c r="AW2579" s="187">
        <v>0</v>
      </c>
      <c r="AX2579" s="188">
        <v>0</v>
      </c>
      <c r="AY2579" s="187">
        <v>0</v>
      </c>
      <c r="AZ2579" s="188">
        <v>0</v>
      </c>
      <c r="BA2579" s="187">
        <v>0</v>
      </c>
      <c r="BB2579" s="188">
        <v>0</v>
      </c>
      <c r="BC2579" s="187">
        <v>0</v>
      </c>
      <c r="BD2579" s="75"/>
      <c r="BE2579" s="75"/>
      <c r="BH2579" s="74"/>
      <c r="BI2579" s="194"/>
      <c r="BJ2579" s="74"/>
    </row>
    <row r="2580" spans="1:62" ht="11.25" customHeight="1" x14ac:dyDescent="0.3">
      <c r="A2580" s="270" t="s">
        <v>3097</v>
      </c>
      <c r="B2580" s="185">
        <v>0</v>
      </c>
      <c r="C2580" s="916">
        <v>67224</v>
      </c>
      <c r="D2580" s="284">
        <v>1E-4</v>
      </c>
      <c r="E2580" s="91">
        <v>0</v>
      </c>
      <c r="F2580" s="186">
        <v>0</v>
      </c>
      <c r="G2580" s="186">
        <v>0</v>
      </c>
      <c r="H2580" s="186">
        <v>0</v>
      </c>
      <c r="I2580" s="187">
        <v>0</v>
      </c>
      <c r="J2580" s="186">
        <v>0</v>
      </c>
      <c r="K2580" s="186">
        <v>0</v>
      </c>
      <c r="L2580" s="186">
        <v>0</v>
      </c>
      <c r="M2580" s="187">
        <v>0</v>
      </c>
      <c r="N2580" s="188">
        <v>0</v>
      </c>
      <c r="O2580" s="189">
        <v>0</v>
      </c>
      <c r="P2580" s="186">
        <v>0</v>
      </c>
      <c r="Q2580" s="189">
        <v>0</v>
      </c>
      <c r="R2580" s="189">
        <v>0</v>
      </c>
      <c r="S2580" s="189">
        <v>1E-4</v>
      </c>
      <c r="T2580" s="188">
        <v>0</v>
      </c>
      <c r="U2580" s="187">
        <v>0</v>
      </c>
      <c r="V2580" s="189">
        <v>0</v>
      </c>
      <c r="W2580" s="189">
        <v>0</v>
      </c>
      <c r="X2580" s="188">
        <v>0</v>
      </c>
      <c r="Y2580" s="188">
        <v>0</v>
      </c>
      <c r="Z2580" s="186">
        <v>0</v>
      </c>
      <c r="AA2580" s="186">
        <v>0</v>
      </c>
      <c r="AB2580" s="186">
        <v>0</v>
      </c>
      <c r="AC2580" s="186">
        <v>0</v>
      </c>
      <c r="AD2580" s="188">
        <v>0</v>
      </c>
      <c r="AE2580" s="189">
        <v>0</v>
      </c>
      <c r="AF2580" s="189">
        <v>0</v>
      </c>
      <c r="AG2580" s="189">
        <v>0</v>
      </c>
      <c r="AH2580" s="191">
        <v>0</v>
      </c>
      <c r="AI2580" s="476">
        <v>0</v>
      </c>
      <c r="AJ2580" s="192">
        <v>7501943419544</v>
      </c>
      <c r="AK2580" s="192">
        <v>67268</v>
      </c>
      <c r="AM2580" s="75">
        <v>67224</v>
      </c>
      <c r="AO2580" s="188">
        <v>0</v>
      </c>
      <c r="AP2580" s="188">
        <v>0</v>
      </c>
      <c r="AQ2580" s="187">
        <v>0</v>
      </c>
      <c r="AR2580" s="188">
        <v>0</v>
      </c>
      <c r="AS2580" s="187">
        <v>0</v>
      </c>
      <c r="AT2580" s="188">
        <v>0</v>
      </c>
      <c r="AU2580" s="187">
        <v>0</v>
      </c>
      <c r="AV2580" s="188">
        <v>0</v>
      </c>
      <c r="AW2580" s="187">
        <v>0</v>
      </c>
      <c r="AX2580" s="188">
        <v>0</v>
      </c>
      <c r="AY2580" s="187">
        <v>0</v>
      </c>
      <c r="AZ2580" s="188">
        <v>0</v>
      </c>
      <c r="BA2580" s="187">
        <v>0</v>
      </c>
      <c r="BB2580" s="188">
        <v>0</v>
      </c>
      <c r="BC2580" s="187">
        <v>0</v>
      </c>
      <c r="BD2580" s="75"/>
      <c r="BE2580" s="75"/>
      <c r="BH2580" s="74"/>
      <c r="BI2580" s="194"/>
      <c r="BJ2580" s="74"/>
    </row>
    <row r="2581" spans="1:62" ht="11.25" customHeight="1" x14ac:dyDescent="0.3">
      <c r="A2581" s="270" t="s">
        <v>3098</v>
      </c>
      <c r="B2581" s="185" t="s">
        <v>44</v>
      </c>
      <c r="C2581" s="916">
        <v>67038</v>
      </c>
      <c r="D2581" s="284">
        <v>1E-4</v>
      </c>
      <c r="E2581" s="91">
        <v>0</v>
      </c>
      <c r="F2581" s="186">
        <v>0</v>
      </c>
      <c r="G2581" s="186">
        <v>0</v>
      </c>
      <c r="H2581" s="186">
        <v>0</v>
      </c>
      <c r="I2581" s="187">
        <v>0</v>
      </c>
      <c r="J2581" s="186">
        <v>0</v>
      </c>
      <c r="K2581" s="186">
        <v>0</v>
      </c>
      <c r="L2581" s="186">
        <v>0</v>
      </c>
      <c r="M2581" s="186">
        <v>0</v>
      </c>
      <c r="N2581" s="188">
        <v>0</v>
      </c>
      <c r="O2581" s="189">
        <v>0</v>
      </c>
      <c r="P2581" s="186">
        <v>0</v>
      </c>
      <c r="Q2581" s="189">
        <v>0</v>
      </c>
      <c r="R2581" s="189">
        <v>0</v>
      </c>
      <c r="S2581" s="189">
        <v>1E-4</v>
      </c>
      <c r="T2581" s="188">
        <v>0</v>
      </c>
      <c r="U2581" s="187">
        <v>0</v>
      </c>
      <c r="V2581" s="189">
        <v>0</v>
      </c>
      <c r="W2581" s="189">
        <v>0</v>
      </c>
      <c r="X2581" s="188">
        <v>0</v>
      </c>
      <c r="Y2581" s="188">
        <v>0</v>
      </c>
      <c r="Z2581" s="186">
        <v>0</v>
      </c>
      <c r="AA2581" s="186">
        <v>0</v>
      </c>
      <c r="AB2581" s="186">
        <v>0</v>
      </c>
      <c r="AC2581" s="186">
        <v>0</v>
      </c>
      <c r="AD2581" s="188">
        <v>0</v>
      </c>
      <c r="AE2581" s="189">
        <v>0</v>
      </c>
      <c r="AF2581" s="189">
        <v>0</v>
      </c>
      <c r="AG2581" s="189">
        <v>0</v>
      </c>
      <c r="AH2581" s="191">
        <v>0</v>
      </c>
      <c r="AI2581" s="476">
        <v>0</v>
      </c>
      <c r="AJ2581" s="192">
        <v>7501943419179</v>
      </c>
      <c r="AK2581" s="192">
        <v>67039</v>
      </c>
      <c r="AM2581" s="75">
        <v>67038</v>
      </c>
      <c r="AO2581" s="188">
        <v>0</v>
      </c>
      <c r="AP2581" s="188">
        <v>0</v>
      </c>
      <c r="AQ2581" s="187">
        <v>0</v>
      </c>
      <c r="AR2581" s="188">
        <v>0</v>
      </c>
      <c r="AS2581" s="187">
        <v>0</v>
      </c>
      <c r="AT2581" s="188">
        <v>0</v>
      </c>
      <c r="AU2581" s="187">
        <v>0</v>
      </c>
      <c r="AV2581" s="188">
        <v>0</v>
      </c>
      <c r="AW2581" s="187">
        <v>0</v>
      </c>
      <c r="AX2581" s="188">
        <v>0</v>
      </c>
      <c r="AY2581" s="187">
        <v>0</v>
      </c>
      <c r="AZ2581" s="188">
        <v>0</v>
      </c>
      <c r="BA2581" s="187">
        <v>0</v>
      </c>
      <c r="BB2581" s="188">
        <v>0</v>
      </c>
      <c r="BC2581" s="187">
        <v>0</v>
      </c>
      <c r="BD2581" s="75"/>
      <c r="BE2581" s="75"/>
      <c r="BH2581" s="74"/>
      <c r="BI2581" s="194"/>
      <c r="BJ2581" s="74"/>
    </row>
    <row r="2582" spans="1:62" ht="11.25" customHeight="1" x14ac:dyDescent="0.3">
      <c r="A2582" s="270" t="s">
        <v>3099</v>
      </c>
      <c r="B2582" s="185">
        <v>0</v>
      </c>
      <c r="C2582" s="916">
        <v>66947</v>
      </c>
      <c r="D2582" s="284">
        <v>1E-4</v>
      </c>
      <c r="E2582" s="91">
        <v>0</v>
      </c>
      <c r="F2582" s="186">
        <v>0</v>
      </c>
      <c r="G2582" s="186">
        <v>0</v>
      </c>
      <c r="H2582" s="186">
        <v>0</v>
      </c>
      <c r="I2582" s="187">
        <v>0</v>
      </c>
      <c r="J2582" s="186">
        <v>0</v>
      </c>
      <c r="K2582" s="186">
        <v>0</v>
      </c>
      <c r="L2582" s="186">
        <v>0</v>
      </c>
      <c r="M2582" s="186">
        <v>0</v>
      </c>
      <c r="N2582" s="188">
        <v>0</v>
      </c>
      <c r="O2582" s="189">
        <v>0</v>
      </c>
      <c r="P2582" s="189">
        <v>0</v>
      </c>
      <c r="Q2582" s="189">
        <v>0</v>
      </c>
      <c r="R2582" s="189">
        <v>0</v>
      </c>
      <c r="S2582" s="189">
        <v>1E-4</v>
      </c>
      <c r="T2582" s="188">
        <v>0</v>
      </c>
      <c r="U2582" s="187">
        <v>0</v>
      </c>
      <c r="V2582" s="189">
        <v>0</v>
      </c>
      <c r="W2582" s="189">
        <v>0</v>
      </c>
      <c r="X2582" s="189">
        <v>0</v>
      </c>
      <c r="Y2582" s="188">
        <v>0</v>
      </c>
      <c r="Z2582" s="186">
        <v>0</v>
      </c>
      <c r="AA2582" s="186">
        <v>0</v>
      </c>
      <c r="AB2582" s="186">
        <v>0</v>
      </c>
      <c r="AC2582" s="186">
        <v>0</v>
      </c>
      <c r="AD2582" s="188">
        <v>0</v>
      </c>
      <c r="AE2582" s="189">
        <v>0</v>
      </c>
      <c r="AF2582" s="189">
        <v>0</v>
      </c>
      <c r="AG2582" s="189">
        <v>0</v>
      </c>
      <c r="AH2582" s="191">
        <v>0</v>
      </c>
      <c r="AI2582" s="476">
        <v>0</v>
      </c>
      <c r="AJ2582" s="192">
        <v>7501943466586</v>
      </c>
      <c r="AK2582" s="192">
        <v>66946</v>
      </c>
      <c r="AM2582" s="75">
        <v>66947</v>
      </c>
      <c r="AO2582" s="188">
        <v>0</v>
      </c>
      <c r="AP2582" s="188">
        <v>0</v>
      </c>
      <c r="AQ2582" s="187">
        <v>0</v>
      </c>
      <c r="AR2582" s="188">
        <v>0</v>
      </c>
      <c r="AS2582" s="187">
        <v>0</v>
      </c>
      <c r="AT2582" s="188">
        <v>0</v>
      </c>
      <c r="AU2582" s="187">
        <v>0</v>
      </c>
      <c r="AV2582" s="188">
        <v>0</v>
      </c>
      <c r="AW2582" s="187">
        <v>0</v>
      </c>
      <c r="AX2582" s="188">
        <v>0</v>
      </c>
      <c r="AY2582" s="187">
        <v>0</v>
      </c>
      <c r="AZ2582" s="188">
        <v>0</v>
      </c>
      <c r="BA2582" s="187">
        <v>0</v>
      </c>
      <c r="BB2582" s="188">
        <v>0</v>
      </c>
      <c r="BC2582" s="187">
        <v>0</v>
      </c>
      <c r="BD2582" s="75"/>
      <c r="BE2582" s="75"/>
      <c r="BH2582" s="74"/>
      <c r="BI2582" s="194"/>
      <c r="BJ2582" s="74"/>
    </row>
    <row r="2583" spans="1:62" s="77" customFormat="1" ht="11.25" customHeight="1" x14ac:dyDescent="0.3">
      <c r="A2583" s="184" t="s">
        <v>3100</v>
      </c>
      <c r="B2583" s="185" t="s">
        <v>44</v>
      </c>
      <c r="C2583" s="916">
        <v>67240</v>
      </c>
      <c r="D2583" s="284">
        <v>1E-4</v>
      </c>
      <c r="E2583" s="91">
        <v>0</v>
      </c>
      <c r="F2583" s="186">
        <v>0</v>
      </c>
      <c r="G2583" s="186">
        <v>0</v>
      </c>
      <c r="H2583" s="186">
        <v>0</v>
      </c>
      <c r="I2583" s="187">
        <v>0</v>
      </c>
      <c r="J2583" s="186">
        <v>0</v>
      </c>
      <c r="K2583" s="186">
        <v>0</v>
      </c>
      <c r="L2583" s="186">
        <v>0</v>
      </c>
      <c r="M2583" s="186">
        <v>0</v>
      </c>
      <c r="N2583" s="188">
        <v>0</v>
      </c>
      <c r="O2583" s="189">
        <v>0</v>
      </c>
      <c r="P2583" s="189">
        <v>0</v>
      </c>
      <c r="Q2583" s="189">
        <v>0</v>
      </c>
      <c r="R2583" s="340">
        <v>0</v>
      </c>
      <c r="S2583" s="340">
        <v>1E-4</v>
      </c>
      <c r="T2583" s="188">
        <v>0</v>
      </c>
      <c r="U2583" s="187">
        <v>0</v>
      </c>
      <c r="V2583" s="189">
        <v>0</v>
      </c>
      <c r="W2583" s="189">
        <v>0</v>
      </c>
      <c r="X2583" s="189">
        <v>0</v>
      </c>
      <c r="Y2583" s="188">
        <v>0</v>
      </c>
      <c r="Z2583" s="186">
        <v>0</v>
      </c>
      <c r="AA2583" s="186">
        <v>0</v>
      </c>
      <c r="AB2583" s="186">
        <v>0</v>
      </c>
      <c r="AC2583" s="187">
        <v>0</v>
      </c>
      <c r="AD2583" s="188">
        <v>0</v>
      </c>
      <c r="AE2583" s="189">
        <v>0</v>
      </c>
      <c r="AF2583" s="187">
        <v>0</v>
      </c>
      <c r="AG2583" s="189">
        <v>0</v>
      </c>
      <c r="AH2583" s="191">
        <v>0</v>
      </c>
      <c r="AI2583" s="476">
        <v>0</v>
      </c>
      <c r="AJ2583" s="192">
        <v>7501943419483</v>
      </c>
      <c r="AK2583" s="192">
        <v>67205</v>
      </c>
      <c r="AL2583" s="90"/>
      <c r="AM2583" s="75">
        <v>67240</v>
      </c>
      <c r="AN2583" s="73"/>
      <c r="AO2583" s="337">
        <v>0</v>
      </c>
      <c r="AP2583" s="337">
        <v>0</v>
      </c>
      <c r="AQ2583" s="339">
        <v>0</v>
      </c>
      <c r="AR2583" s="337">
        <v>0</v>
      </c>
      <c r="AS2583" s="339">
        <v>0</v>
      </c>
      <c r="AT2583" s="337">
        <v>0</v>
      </c>
      <c r="AU2583" s="339">
        <v>0</v>
      </c>
      <c r="AV2583" s="337">
        <v>0</v>
      </c>
      <c r="AW2583" s="339">
        <v>0</v>
      </c>
      <c r="AX2583" s="337">
        <v>0</v>
      </c>
      <c r="AY2583" s="339">
        <v>0</v>
      </c>
      <c r="AZ2583" s="337">
        <v>0</v>
      </c>
      <c r="BA2583" s="339">
        <v>0</v>
      </c>
      <c r="BB2583" s="337">
        <v>0</v>
      </c>
      <c r="BC2583" s="339">
        <v>0</v>
      </c>
      <c r="BD2583" s="75"/>
      <c r="BE2583" s="75"/>
      <c r="BF2583" s="55"/>
      <c r="BH2583" s="74"/>
      <c r="BI2583" s="194"/>
      <c r="BJ2583" s="74"/>
    </row>
    <row r="2584" spans="1:62" ht="11.25" customHeight="1" x14ac:dyDescent="0.3">
      <c r="A2584" s="184" t="s">
        <v>3101</v>
      </c>
      <c r="B2584" s="185">
        <v>0</v>
      </c>
      <c r="C2584" s="916">
        <v>66948</v>
      </c>
      <c r="D2584" s="284">
        <v>1E-4</v>
      </c>
      <c r="E2584" s="91">
        <v>0</v>
      </c>
      <c r="F2584" s="188">
        <v>0</v>
      </c>
      <c r="G2584" s="186">
        <v>0</v>
      </c>
      <c r="H2584" s="186">
        <v>0</v>
      </c>
      <c r="I2584" s="187">
        <v>0</v>
      </c>
      <c r="J2584" s="188">
        <v>0</v>
      </c>
      <c r="K2584" s="186">
        <v>0</v>
      </c>
      <c r="L2584" s="186">
        <v>0</v>
      </c>
      <c r="M2584" s="187">
        <v>0</v>
      </c>
      <c r="N2584" s="189">
        <v>0</v>
      </c>
      <c r="O2584" s="187">
        <v>0</v>
      </c>
      <c r="P2584" s="189">
        <v>0</v>
      </c>
      <c r="Q2584" s="189">
        <v>0</v>
      </c>
      <c r="R2584" s="453">
        <v>0</v>
      </c>
      <c r="S2584" s="453">
        <v>1E-4</v>
      </c>
      <c r="T2584" s="188">
        <v>0</v>
      </c>
      <c r="U2584" s="187">
        <v>0</v>
      </c>
      <c r="V2584" s="189">
        <v>0</v>
      </c>
      <c r="W2584" s="189">
        <v>0</v>
      </c>
      <c r="X2584" s="188">
        <v>0</v>
      </c>
      <c r="Y2584" s="188">
        <v>0</v>
      </c>
      <c r="Z2584" s="186">
        <v>0</v>
      </c>
      <c r="AA2584" s="186">
        <v>0</v>
      </c>
      <c r="AB2584" s="186">
        <v>0</v>
      </c>
      <c r="AC2584" s="186">
        <v>0</v>
      </c>
      <c r="AD2584" s="189">
        <v>0</v>
      </c>
      <c r="AE2584" s="189">
        <v>0</v>
      </c>
      <c r="AF2584" s="189">
        <v>0</v>
      </c>
      <c r="AG2584" s="189">
        <v>0</v>
      </c>
      <c r="AH2584" s="191">
        <v>0</v>
      </c>
      <c r="AI2584" s="476">
        <v>0</v>
      </c>
      <c r="AJ2584" s="192">
        <v>7501943493391</v>
      </c>
      <c r="AK2584" s="192" t="s">
        <v>262</v>
      </c>
      <c r="AM2584" s="75">
        <v>66948</v>
      </c>
      <c r="AO2584" s="394">
        <v>0</v>
      </c>
      <c r="AP2584" s="394">
        <v>0</v>
      </c>
      <c r="AQ2584" s="395">
        <v>0</v>
      </c>
      <c r="AR2584" s="394">
        <v>0</v>
      </c>
      <c r="AS2584" s="395">
        <v>0</v>
      </c>
      <c r="AT2584" s="394">
        <v>0</v>
      </c>
      <c r="AU2584" s="395">
        <v>0</v>
      </c>
      <c r="AV2584" s="394">
        <v>0</v>
      </c>
      <c r="AW2584" s="395">
        <v>0</v>
      </c>
      <c r="AX2584" s="394">
        <v>0</v>
      </c>
      <c r="AY2584" s="395">
        <v>0</v>
      </c>
      <c r="AZ2584" s="394">
        <v>0</v>
      </c>
      <c r="BA2584" s="395">
        <v>0</v>
      </c>
      <c r="BB2584" s="394">
        <v>0</v>
      </c>
      <c r="BC2584" s="395">
        <v>0</v>
      </c>
      <c r="BD2584" s="75"/>
      <c r="BE2584" s="75"/>
      <c r="BF2584" s="75"/>
      <c r="BH2584" s="74"/>
      <c r="BI2584" s="194"/>
      <c r="BJ2584" s="74"/>
    </row>
    <row r="2585" spans="1:62" s="76" customFormat="1" ht="11.25" customHeight="1" x14ac:dyDescent="0.3">
      <c r="A2585" s="270" t="s">
        <v>3102</v>
      </c>
      <c r="B2585" s="185">
        <v>0</v>
      </c>
      <c r="C2585" s="916">
        <v>66966</v>
      </c>
      <c r="D2585" s="284">
        <v>1E-4</v>
      </c>
      <c r="E2585" s="91">
        <v>0</v>
      </c>
      <c r="F2585" s="188">
        <v>0</v>
      </c>
      <c r="G2585" s="186">
        <v>0</v>
      </c>
      <c r="H2585" s="186">
        <v>0</v>
      </c>
      <c r="I2585" s="187">
        <v>0</v>
      </c>
      <c r="J2585" s="188">
        <v>0</v>
      </c>
      <c r="K2585" s="186">
        <v>0</v>
      </c>
      <c r="L2585" s="186">
        <v>0</v>
      </c>
      <c r="M2585" s="187">
        <v>0</v>
      </c>
      <c r="N2585" s="189">
        <v>0</v>
      </c>
      <c r="O2585" s="189">
        <v>0</v>
      </c>
      <c r="P2585" s="186">
        <v>0</v>
      </c>
      <c r="Q2585" s="189">
        <v>0</v>
      </c>
      <c r="R2585" s="189">
        <v>0</v>
      </c>
      <c r="S2585" s="189">
        <v>1E-4</v>
      </c>
      <c r="T2585" s="188">
        <v>0</v>
      </c>
      <c r="U2585" s="187">
        <v>0</v>
      </c>
      <c r="V2585" s="189">
        <v>0</v>
      </c>
      <c r="W2585" s="189">
        <v>0</v>
      </c>
      <c r="X2585" s="189">
        <v>0</v>
      </c>
      <c r="Y2585" s="188">
        <v>0</v>
      </c>
      <c r="Z2585" s="186">
        <v>0</v>
      </c>
      <c r="AA2585" s="186">
        <v>0</v>
      </c>
      <c r="AB2585" s="186">
        <v>0</v>
      </c>
      <c r="AC2585" s="187">
        <v>0</v>
      </c>
      <c r="AD2585" s="189">
        <v>0</v>
      </c>
      <c r="AE2585" s="189">
        <v>0</v>
      </c>
      <c r="AF2585" s="189">
        <v>0</v>
      </c>
      <c r="AG2585" s="189">
        <v>0</v>
      </c>
      <c r="AH2585" s="191">
        <v>0</v>
      </c>
      <c r="AI2585" s="476">
        <v>0</v>
      </c>
      <c r="AJ2585" s="192">
        <v>7501943493414</v>
      </c>
      <c r="AK2585" s="192" t="s">
        <v>262</v>
      </c>
      <c r="AL2585" s="90"/>
      <c r="AM2585" s="75">
        <v>66966</v>
      </c>
      <c r="AN2585" s="287"/>
      <c r="AO2585" s="188">
        <v>0</v>
      </c>
      <c r="AP2585" s="188">
        <v>0</v>
      </c>
      <c r="AQ2585" s="187">
        <v>0</v>
      </c>
      <c r="AR2585" s="188">
        <v>0</v>
      </c>
      <c r="AS2585" s="187">
        <v>0</v>
      </c>
      <c r="AT2585" s="188">
        <v>0</v>
      </c>
      <c r="AU2585" s="187">
        <v>0</v>
      </c>
      <c r="AV2585" s="188">
        <v>0</v>
      </c>
      <c r="AW2585" s="187">
        <v>0</v>
      </c>
      <c r="AX2585" s="188">
        <v>0</v>
      </c>
      <c r="AY2585" s="187">
        <v>0</v>
      </c>
      <c r="AZ2585" s="188">
        <v>0</v>
      </c>
      <c r="BA2585" s="187">
        <v>0</v>
      </c>
      <c r="BB2585" s="188">
        <v>0</v>
      </c>
      <c r="BC2585" s="187">
        <v>0</v>
      </c>
      <c r="BD2585" s="75"/>
      <c r="BE2585" s="75"/>
      <c r="BH2585" s="74"/>
      <c r="BI2585" s="194"/>
      <c r="BJ2585" s="74"/>
    </row>
    <row r="2586" spans="1:62" ht="11.25" customHeight="1" x14ac:dyDescent="0.3">
      <c r="A2586" s="184" t="s">
        <v>3103</v>
      </c>
      <c r="B2586" s="185" t="s">
        <v>44</v>
      </c>
      <c r="C2586" s="916">
        <v>67239</v>
      </c>
      <c r="D2586" s="284">
        <v>1E-4</v>
      </c>
      <c r="E2586" s="486">
        <v>0</v>
      </c>
      <c r="F2586" s="186">
        <v>0</v>
      </c>
      <c r="G2586" s="186">
        <v>0</v>
      </c>
      <c r="H2586" s="186">
        <v>0</v>
      </c>
      <c r="I2586" s="187">
        <v>0</v>
      </c>
      <c r="J2586" s="186">
        <v>0</v>
      </c>
      <c r="K2586" s="186">
        <v>0</v>
      </c>
      <c r="L2586" s="186">
        <v>0</v>
      </c>
      <c r="M2586" s="187">
        <v>0</v>
      </c>
      <c r="N2586" s="189">
        <v>0</v>
      </c>
      <c r="O2586" s="189">
        <v>0</v>
      </c>
      <c r="P2586" s="189">
        <v>0</v>
      </c>
      <c r="Q2586" s="189">
        <v>0</v>
      </c>
      <c r="R2586" s="339">
        <v>0</v>
      </c>
      <c r="S2586" s="340">
        <v>1E-4</v>
      </c>
      <c r="T2586" s="188">
        <v>0</v>
      </c>
      <c r="U2586" s="187">
        <v>0</v>
      </c>
      <c r="V2586" s="189">
        <v>0</v>
      </c>
      <c r="W2586" s="189">
        <v>0</v>
      </c>
      <c r="X2586" s="189">
        <v>0</v>
      </c>
      <c r="Y2586" s="186">
        <v>0</v>
      </c>
      <c r="Z2586" s="186">
        <v>0</v>
      </c>
      <c r="AA2586" s="186">
        <v>0</v>
      </c>
      <c r="AB2586" s="186">
        <v>0</v>
      </c>
      <c r="AC2586" s="187">
        <v>0</v>
      </c>
      <c r="AD2586" s="186">
        <v>0</v>
      </c>
      <c r="AE2586" s="189">
        <v>0</v>
      </c>
      <c r="AF2586" s="189">
        <v>0</v>
      </c>
      <c r="AG2586" s="189"/>
      <c r="AH2586" s="484">
        <v>0</v>
      </c>
      <c r="AI2586" s="476">
        <v>0</v>
      </c>
      <c r="AJ2586" s="192">
        <v>7501943419469</v>
      </c>
      <c r="AK2586" s="192">
        <v>67204</v>
      </c>
      <c r="AM2586" s="75">
        <v>67239</v>
      </c>
      <c r="AO2586" s="338">
        <v>0</v>
      </c>
      <c r="AP2586" s="338">
        <v>0</v>
      </c>
      <c r="AQ2586" s="339">
        <v>0</v>
      </c>
      <c r="AR2586" s="338">
        <v>0</v>
      </c>
      <c r="AS2586" s="339">
        <v>0</v>
      </c>
      <c r="AT2586" s="338">
        <v>0</v>
      </c>
      <c r="AU2586" s="339">
        <v>0</v>
      </c>
      <c r="AV2586" s="338">
        <v>0</v>
      </c>
      <c r="AW2586" s="339">
        <v>0</v>
      </c>
      <c r="AX2586" s="338">
        <v>0</v>
      </c>
      <c r="AY2586" s="339">
        <v>0</v>
      </c>
      <c r="AZ2586" s="338">
        <v>0</v>
      </c>
      <c r="BA2586" s="339">
        <v>0</v>
      </c>
      <c r="BB2586" s="338">
        <v>0</v>
      </c>
      <c r="BC2586" s="339">
        <v>0</v>
      </c>
      <c r="BD2586" s="75"/>
      <c r="BE2586" s="75"/>
      <c r="BF2586" s="75"/>
      <c r="BH2586" s="74"/>
      <c r="BI2586" s="194"/>
      <c r="BJ2586" s="74"/>
    </row>
    <row r="2587" spans="1:62" ht="11.25" customHeight="1" x14ac:dyDescent="0.3">
      <c r="A2587" s="270" t="s">
        <v>3104</v>
      </c>
      <c r="B2587" s="185">
        <v>0</v>
      </c>
      <c r="C2587" s="916">
        <v>66950</v>
      </c>
      <c r="D2587" s="284">
        <v>1E-4</v>
      </c>
      <c r="E2587" s="91">
        <v>0</v>
      </c>
      <c r="F2587" s="188">
        <v>0</v>
      </c>
      <c r="G2587" s="186">
        <v>0</v>
      </c>
      <c r="H2587" s="186">
        <v>0</v>
      </c>
      <c r="I2587" s="186">
        <v>0</v>
      </c>
      <c r="J2587" s="188">
        <v>0</v>
      </c>
      <c r="K2587" s="186">
        <v>0</v>
      </c>
      <c r="L2587" s="186">
        <v>0</v>
      </c>
      <c r="M2587" s="187">
        <v>0</v>
      </c>
      <c r="N2587" s="186">
        <v>0</v>
      </c>
      <c r="O2587" s="189">
        <v>0</v>
      </c>
      <c r="P2587" s="189">
        <v>0</v>
      </c>
      <c r="Q2587" s="189">
        <v>0</v>
      </c>
      <c r="R2587" s="187">
        <v>0</v>
      </c>
      <c r="S2587" s="189">
        <v>1E-4</v>
      </c>
      <c r="T2587" s="188">
        <v>0</v>
      </c>
      <c r="U2587" s="186">
        <v>0</v>
      </c>
      <c r="V2587" s="189">
        <v>0</v>
      </c>
      <c r="W2587" s="189">
        <v>0</v>
      </c>
      <c r="X2587" s="189">
        <v>0</v>
      </c>
      <c r="Y2587" s="188">
        <v>0</v>
      </c>
      <c r="Z2587" s="186">
        <v>0</v>
      </c>
      <c r="AA2587" s="186">
        <v>0</v>
      </c>
      <c r="AB2587" s="186">
        <v>0</v>
      </c>
      <c r="AC2587" s="187">
        <v>0</v>
      </c>
      <c r="AD2587" s="189">
        <v>0</v>
      </c>
      <c r="AE2587" s="189">
        <v>0</v>
      </c>
      <c r="AF2587" s="189">
        <v>0</v>
      </c>
      <c r="AG2587" s="189">
        <v>0</v>
      </c>
      <c r="AH2587" s="191">
        <v>0</v>
      </c>
      <c r="AI2587" s="476">
        <v>0</v>
      </c>
      <c r="AJ2587" s="192">
        <v>7501943474833</v>
      </c>
      <c r="AK2587" s="192">
        <v>66997</v>
      </c>
      <c r="AM2587" s="75">
        <v>66950</v>
      </c>
      <c r="AO2587" s="188">
        <v>0</v>
      </c>
      <c r="AP2587" s="188">
        <v>0</v>
      </c>
      <c r="AQ2587" s="187">
        <v>0</v>
      </c>
      <c r="AR2587" s="188">
        <v>0</v>
      </c>
      <c r="AS2587" s="187">
        <v>0</v>
      </c>
      <c r="AT2587" s="188">
        <v>0</v>
      </c>
      <c r="AU2587" s="187">
        <v>0</v>
      </c>
      <c r="AV2587" s="188">
        <v>0</v>
      </c>
      <c r="AW2587" s="187">
        <v>0</v>
      </c>
      <c r="AX2587" s="188">
        <v>0</v>
      </c>
      <c r="AY2587" s="187">
        <v>0</v>
      </c>
      <c r="AZ2587" s="188">
        <v>0</v>
      </c>
      <c r="BA2587" s="187">
        <v>0</v>
      </c>
      <c r="BB2587" s="188">
        <v>0</v>
      </c>
      <c r="BC2587" s="187">
        <v>0</v>
      </c>
      <c r="BD2587" s="75"/>
      <c r="BE2587" s="75"/>
      <c r="BH2587" s="74"/>
      <c r="BI2587" s="194"/>
      <c r="BJ2587" s="74"/>
    </row>
    <row r="2588" spans="1:62" ht="11.25" customHeight="1" x14ac:dyDescent="0.3">
      <c r="A2588" s="270" t="s">
        <v>3105</v>
      </c>
      <c r="B2588" s="185">
        <v>0</v>
      </c>
      <c r="C2588" s="916">
        <v>67001</v>
      </c>
      <c r="D2588" s="284">
        <v>1E-4</v>
      </c>
      <c r="E2588" s="91">
        <v>0</v>
      </c>
      <c r="F2588" s="186">
        <v>0</v>
      </c>
      <c r="G2588" s="186">
        <v>0</v>
      </c>
      <c r="H2588" s="186">
        <v>0</v>
      </c>
      <c r="I2588" s="186">
        <v>0</v>
      </c>
      <c r="J2588" s="188">
        <v>0</v>
      </c>
      <c r="K2588" s="186">
        <v>0</v>
      </c>
      <c r="L2588" s="186">
        <v>0</v>
      </c>
      <c r="M2588" s="187">
        <v>0</v>
      </c>
      <c r="N2588" s="186">
        <v>0</v>
      </c>
      <c r="O2588" s="189">
        <v>0</v>
      </c>
      <c r="P2588" s="186">
        <v>0</v>
      </c>
      <c r="Q2588" s="189">
        <v>0</v>
      </c>
      <c r="R2588" s="187">
        <v>0</v>
      </c>
      <c r="S2588" s="189">
        <v>1E-4</v>
      </c>
      <c r="T2588" s="188">
        <v>0</v>
      </c>
      <c r="U2588" s="186">
        <v>0</v>
      </c>
      <c r="V2588" s="189">
        <v>0</v>
      </c>
      <c r="W2588" s="186">
        <v>0</v>
      </c>
      <c r="X2588" s="189">
        <v>0</v>
      </c>
      <c r="Y2588" s="186">
        <v>0</v>
      </c>
      <c r="Z2588" s="186">
        <v>0</v>
      </c>
      <c r="AA2588" s="186">
        <v>0</v>
      </c>
      <c r="AB2588" s="186">
        <v>0</v>
      </c>
      <c r="AC2588" s="187">
        <v>0</v>
      </c>
      <c r="AD2588" s="188">
        <v>0</v>
      </c>
      <c r="AE2588" s="189">
        <v>0</v>
      </c>
      <c r="AF2588" s="189">
        <v>0</v>
      </c>
      <c r="AG2588" s="186">
        <v>0</v>
      </c>
      <c r="AH2588" s="191">
        <v>0</v>
      </c>
      <c r="AI2588" s="476">
        <v>0</v>
      </c>
      <c r="AJ2588" s="192">
        <v>7501943474833</v>
      </c>
      <c r="AK2588" s="192">
        <v>66997</v>
      </c>
      <c r="AM2588" s="75">
        <v>67001</v>
      </c>
      <c r="AO2588" s="188">
        <v>0</v>
      </c>
      <c r="AP2588" s="188">
        <v>0</v>
      </c>
      <c r="AQ2588" s="187">
        <v>0</v>
      </c>
      <c r="AR2588" s="188">
        <v>0</v>
      </c>
      <c r="AS2588" s="187">
        <v>0</v>
      </c>
      <c r="AT2588" s="188">
        <v>0</v>
      </c>
      <c r="AU2588" s="187">
        <v>0</v>
      </c>
      <c r="AV2588" s="188">
        <v>0</v>
      </c>
      <c r="AW2588" s="187">
        <v>0</v>
      </c>
      <c r="AX2588" s="188">
        <v>0</v>
      </c>
      <c r="AY2588" s="187">
        <v>0</v>
      </c>
      <c r="AZ2588" s="188">
        <v>0</v>
      </c>
      <c r="BA2588" s="187">
        <v>0</v>
      </c>
      <c r="BB2588" s="188">
        <v>0</v>
      </c>
      <c r="BC2588" s="187">
        <v>0</v>
      </c>
      <c r="BD2588" s="75"/>
      <c r="BE2588" s="75"/>
      <c r="BH2588" s="74"/>
      <c r="BI2588" s="194"/>
      <c r="BJ2588" s="74"/>
    </row>
    <row r="2589" spans="1:62" ht="11.25" customHeight="1" x14ac:dyDescent="0.3">
      <c r="A2589" s="270" t="s">
        <v>3106</v>
      </c>
      <c r="B2589" s="185">
        <v>0</v>
      </c>
      <c r="C2589" s="916">
        <v>66961</v>
      </c>
      <c r="D2589" s="284">
        <v>1E-4</v>
      </c>
      <c r="E2589" s="91">
        <v>0</v>
      </c>
      <c r="F2589" s="188">
        <v>0</v>
      </c>
      <c r="G2589" s="186">
        <v>0</v>
      </c>
      <c r="H2589" s="186">
        <v>0</v>
      </c>
      <c r="I2589" s="187">
        <v>0</v>
      </c>
      <c r="J2589" s="188">
        <v>0</v>
      </c>
      <c r="K2589" s="186">
        <v>0</v>
      </c>
      <c r="L2589" s="186">
        <v>0</v>
      </c>
      <c r="M2589" s="187">
        <v>0</v>
      </c>
      <c r="N2589" s="189">
        <v>0</v>
      </c>
      <c r="O2589" s="189">
        <v>0</v>
      </c>
      <c r="P2589" s="189">
        <v>0</v>
      </c>
      <c r="Q2589" s="189">
        <v>0</v>
      </c>
      <c r="R2589" s="338">
        <v>0</v>
      </c>
      <c r="S2589" s="338">
        <v>1E-4</v>
      </c>
      <c r="T2589" s="186">
        <v>0</v>
      </c>
      <c r="U2589" s="187">
        <v>0</v>
      </c>
      <c r="V2589" s="189">
        <v>0</v>
      </c>
      <c r="W2589" s="189">
        <v>0</v>
      </c>
      <c r="X2589" s="189">
        <v>0</v>
      </c>
      <c r="Y2589" s="186">
        <v>0</v>
      </c>
      <c r="Z2589" s="186">
        <v>0</v>
      </c>
      <c r="AA2589" s="186">
        <v>0</v>
      </c>
      <c r="AB2589" s="186">
        <v>0</v>
      </c>
      <c r="AC2589" s="187">
        <v>0</v>
      </c>
      <c r="AD2589" s="189">
        <v>0</v>
      </c>
      <c r="AE2589" s="189">
        <v>0</v>
      </c>
      <c r="AF2589" s="189">
        <v>0</v>
      </c>
      <c r="AG2589" s="186">
        <v>0</v>
      </c>
      <c r="AH2589" s="191">
        <v>0</v>
      </c>
      <c r="AI2589" s="476">
        <v>0</v>
      </c>
      <c r="AJ2589" s="192">
        <v>7501943466753</v>
      </c>
      <c r="AK2589" s="192" t="s">
        <v>262</v>
      </c>
      <c r="AM2589" s="75">
        <v>66961</v>
      </c>
      <c r="AO2589" s="338">
        <v>0</v>
      </c>
      <c r="AP2589" s="338">
        <v>0</v>
      </c>
      <c r="AQ2589" s="339">
        <v>0</v>
      </c>
      <c r="AR2589" s="338">
        <v>0</v>
      </c>
      <c r="AS2589" s="339">
        <v>0</v>
      </c>
      <c r="AT2589" s="338">
        <v>0</v>
      </c>
      <c r="AU2589" s="339">
        <v>0</v>
      </c>
      <c r="AV2589" s="338">
        <v>0</v>
      </c>
      <c r="AW2589" s="339">
        <v>0</v>
      </c>
      <c r="AX2589" s="338">
        <v>0</v>
      </c>
      <c r="AY2589" s="339">
        <v>0</v>
      </c>
      <c r="AZ2589" s="338">
        <v>0</v>
      </c>
      <c r="BA2589" s="339">
        <v>0</v>
      </c>
      <c r="BB2589" s="338">
        <v>0</v>
      </c>
      <c r="BC2589" s="339">
        <v>0</v>
      </c>
      <c r="BD2589" s="75"/>
      <c r="BE2589" s="75"/>
      <c r="BH2589" s="74"/>
      <c r="BI2589" s="194"/>
      <c r="BJ2589" s="74"/>
    </row>
    <row r="2590" spans="1:62" ht="11.25" customHeight="1" x14ac:dyDescent="0.3">
      <c r="A2590" s="270" t="s">
        <v>3107</v>
      </c>
      <c r="B2590" s="185">
        <v>0</v>
      </c>
      <c r="C2590" s="916">
        <v>67000</v>
      </c>
      <c r="D2590" s="284">
        <v>1E-4</v>
      </c>
      <c r="E2590" s="91">
        <v>0</v>
      </c>
      <c r="F2590" s="186">
        <v>0</v>
      </c>
      <c r="G2590" s="186">
        <v>0</v>
      </c>
      <c r="H2590" s="186">
        <v>0</v>
      </c>
      <c r="I2590" s="187">
        <v>0</v>
      </c>
      <c r="J2590" s="186">
        <v>0</v>
      </c>
      <c r="K2590" s="186">
        <v>0</v>
      </c>
      <c r="L2590" s="186">
        <v>0</v>
      </c>
      <c r="M2590" s="187">
        <v>0</v>
      </c>
      <c r="N2590" s="188">
        <v>0</v>
      </c>
      <c r="O2590" s="189">
        <v>0</v>
      </c>
      <c r="P2590" s="186">
        <v>0</v>
      </c>
      <c r="Q2590" s="189">
        <v>0</v>
      </c>
      <c r="R2590" s="189">
        <v>0</v>
      </c>
      <c r="S2590" s="189">
        <v>1E-4</v>
      </c>
      <c r="T2590" s="188">
        <v>0</v>
      </c>
      <c r="U2590" s="187">
        <v>0</v>
      </c>
      <c r="V2590" s="189">
        <v>0</v>
      </c>
      <c r="W2590" s="189">
        <v>0</v>
      </c>
      <c r="X2590" s="189">
        <v>0</v>
      </c>
      <c r="Y2590" s="188">
        <v>0</v>
      </c>
      <c r="Z2590" s="186">
        <v>0</v>
      </c>
      <c r="AA2590" s="186">
        <v>0</v>
      </c>
      <c r="AB2590" s="186">
        <v>0</v>
      </c>
      <c r="AC2590" s="187">
        <v>0</v>
      </c>
      <c r="AD2590" s="188">
        <v>0</v>
      </c>
      <c r="AE2590" s="189">
        <v>0</v>
      </c>
      <c r="AF2590" s="189">
        <v>0</v>
      </c>
      <c r="AG2590" s="189">
        <v>0</v>
      </c>
      <c r="AH2590" s="191">
        <v>0</v>
      </c>
      <c r="AI2590" s="476">
        <v>0</v>
      </c>
      <c r="AJ2590" s="192">
        <v>7501943474871</v>
      </c>
      <c r="AK2590" s="192">
        <v>66999</v>
      </c>
      <c r="AM2590" s="75">
        <v>67000</v>
      </c>
      <c r="AO2590" s="188">
        <v>0</v>
      </c>
      <c r="AP2590" s="188">
        <v>0</v>
      </c>
      <c r="AQ2590" s="187">
        <v>0</v>
      </c>
      <c r="AR2590" s="188">
        <v>0</v>
      </c>
      <c r="AS2590" s="187">
        <v>0</v>
      </c>
      <c r="AT2590" s="188">
        <v>0</v>
      </c>
      <c r="AU2590" s="187">
        <v>0</v>
      </c>
      <c r="AV2590" s="188">
        <v>0</v>
      </c>
      <c r="AW2590" s="187">
        <v>0</v>
      </c>
      <c r="AX2590" s="188">
        <v>0</v>
      </c>
      <c r="AY2590" s="187">
        <v>0</v>
      </c>
      <c r="AZ2590" s="188">
        <v>0</v>
      </c>
      <c r="BA2590" s="187">
        <v>0</v>
      </c>
      <c r="BB2590" s="188">
        <v>0</v>
      </c>
      <c r="BC2590" s="187">
        <v>0</v>
      </c>
      <c r="BD2590" s="75"/>
      <c r="BE2590" s="75"/>
      <c r="BH2590" s="74"/>
      <c r="BI2590" s="194"/>
      <c r="BJ2590" s="74"/>
    </row>
    <row r="2591" spans="1:62" ht="11.25" customHeight="1" x14ac:dyDescent="0.3">
      <c r="A2591" s="270" t="s">
        <v>3108</v>
      </c>
      <c r="B2591" s="185">
        <v>0</v>
      </c>
      <c r="C2591" s="916">
        <v>66949</v>
      </c>
      <c r="D2591" s="284">
        <v>1E-4</v>
      </c>
      <c r="E2591" s="91">
        <v>0</v>
      </c>
      <c r="F2591" s="188">
        <v>0</v>
      </c>
      <c r="G2591" s="186">
        <v>0</v>
      </c>
      <c r="H2591" s="186">
        <v>0</v>
      </c>
      <c r="I2591" s="187">
        <v>0</v>
      </c>
      <c r="J2591" s="188">
        <v>0</v>
      </c>
      <c r="K2591" s="186">
        <v>0</v>
      </c>
      <c r="L2591" s="186">
        <v>0</v>
      </c>
      <c r="M2591" s="187">
        <v>0</v>
      </c>
      <c r="N2591" s="188">
        <v>0</v>
      </c>
      <c r="O2591" s="189">
        <v>0</v>
      </c>
      <c r="P2591" s="189">
        <v>0</v>
      </c>
      <c r="Q2591" s="189">
        <v>0</v>
      </c>
      <c r="R2591" s="189">
        <v>0</v>
      </c>
      <c r="S2591" s="189">
        <v>1E-4</v>
      </c>
      <c r="T2591" s="188">
        <v>0</v>
      </c>
      <c r="U2591" s="187">
        <v>0</v>
      </c>
      <c r="V2591" s="189">
        <v>0</v>
      </c>
      <c r="W2591" s="189">
        <v>0</v>
      </c>
      <c r="X2591" s="188">
        <v>0</v>
      </c>
      <c r="Y2591" s="188">
        <v>0</v>
      </c>
      <c r="Z2591" s="186">
        <v>0</v>
      </c>
      <c r="AA2591" s="186">
        <v>0</v>
      </c>
      <c r="AB2591" s="186">
        <v>0</v>
      </c>
      <c r="AC2591" s="187">
        <v>0</v>
      </c>
      <c r="AD2591" s="188">
        <v>0</v>
      </c>
      <c r="AE2591" s="189">
        <v>0</v>
      </c>
      <c r="AF2591" s="189">
        <v>0</v>
      </c>
      <c r="AG2591" s="189">
        <v>0</v>
      </c>
      <c r="AH2591" s="191">
        <v>0</v>
      </c>
      <c r="AI2591" s="476">
        <v>0</v>
      </c>
      <c r="AJ2591" s="192">
        <v>7501943474871</v>
      </c>
      <c r="AK2591" s="192">
        <v>66999</v>
      </c>
      <c r="AM2591" s="75">
        <v>66949</v>
      </c>
      <c r="AO2591" s="188">
        <v>0</v>
      </c>
      <c r="AP2591" s="188">
        <v>0</v>
      </c>
      <c r="AQ2591" s="187">
        <v>0</v>
      </c>
      <c r="AR2591" s="188">
        <v>0</v>
      </c>
      <c r="AS2591" s="187">
        <v>0</v>
      </c>
      <c r="AT2591" s="188">
        <v>0</v>
      </c>
      <c r="AU2591" s="187">
        <v>0</v>
      </c>
      <c r="AV2591" s="188">
        <v>0</v>
      </c>
      <c r="AW2591" s="187">
        <v>0</v>
      </c>
      <c r="AX2591" s="188">
        <v>0</v>
      </c>
      <c r="AY2591" s="187">
        <v>0</v>
      </c>
      <c r="AZ2591" s="188">
        <v>0</v>
      </c>
      <c r="BA2591" s="187">
        <v>0</v>
      </c>
      <c r="BB2591" s="188">
        <v>0</v>
      </c>
      <c r="BC2591" s="187">
        <v>0</v>
      </c>
      <c r="BD2591" s="75"/>
      <c r="BE2591" s="75"/>
      <c r="BH2591" s="74"/>
      <c r="BI2591" s="194"/>
      <c r="BJ2591" s="74"/>
    </row>
    <row r="2592" spans="1:62" ht="11.25" customHeight="1" x14ac:dyDescent="0.3">
      <c r="A2592" s="184" t="s">
        <v>3109</v>
      </c>
      <c r="B2592" s="185">
        <v>0</v>
      </c>
      <c r="C2592" s="916">
        <v>93871</v>
      </c>
      <c r="D2592" s="284">
        <v>1E-4</v>
      </c>
      <c r="E2592" s="91">
        <v>0</v>
      </c>
      <c r="F2592" s="186">
        <v>0</v>
      </c>
      <c r="G2592" s="186">
        <v>0</v>
      </c>
      <c r="H2592" s="186">
        <v>0</v>
      </c>
      <c r="I2592" s="187">
        <v>0</v>
      </c>
      <c r="J2592" s="186">
        <v>0</v>
      </c>
      <c r="K2592" s="186">
        <v>0</v>
      </c>
      <c r="L2592" s="186">
        <v>0</v>
      </c>
      <c r="M2592" s="187">
        <v>0</v>
      </c>
      <c r="N2592" s="189">
        <v>0</v>
      </c>
      <c r="O2592" s="189">
        <v>0</v>
      </c>
      <c r="P2592" s="186">
        <v>0</v>
      </c>
      <c r="Q2592" s="189">
        <v>0</v>
      </c>
      <c r="R2592" s="268">
        <v>0</v>
      </c>
      <c r="S2592" s="268">
        <v>1E-4</v>
      </c>
      <c r="T2592" s="188">
        <v>0</v>
      </c>
      <c r="U2592" s="187">
        <v>0</v>
      </c>
      <c r="V2592" s="189">
        <v>0</v>
      </c>
      <c r="W2592" s="189">
        <v>0</v>
      </c>
      <c r="X2592" s="189">
        <v>0</v>
      </c>
      <c r="Y2592" s="188">
        <v>0</v>
      </c>
      <c r="Z2592" s="186">
        <v>0</v>
      </c>
      <c r="AA2592" s="186">
        <v>0</v>
      </c>
      <c r="AB2592" s="186">
        <v>0</v>
      </c>
      <c r="AC2592" s="186">
        <v>0</v>
      </c>
      <c r="AD2592" s="189">
        <v>0</v>
      </c>
      <c r="AE2592" s="189">
        <v>0</v>
      </c>
      <c r="AF2592" s="189">
        <v>0</v>
      </c>
      <c r="AG2592" s="189">
        <v>0</v>
      </c>
      <c r="AH2592" s="191">
        <v>0</v>
      </c>
      <c r="AI2592" s="476">
        <v>0</v>
      </c>
      <c r="AJ2592" s="192">
        <v>7501943475212</v>
      </c>
      <c r="AK2592" s="192" t="s">
        <v>262</v>
      </c>
      <c r="AM2592" s="75">
        <v>93871</v>
      </c>
      <c r="AO2592" s="267">
        <v>0</v>
      </c>
      <c r="AP2592" s="267">
        <v>0</v>
      </c>
      <c r="AQ2592" s="266">
        <v>0</v>
      </c>
      <c r="AR2592" s="267">
        <v>0</v>
      </c>
      <c r="AS2592" s="266">
        <v>0</v>
      </c>
      <c r="AT2592" s="267">
        <v>0</v>
      </c>
      <c r="AU2592" s="266">
        <v>0</v>
      </c>
      <c r="AV2592" s="267">
        <v>0</v>
      </c>
      <c r="AW2592" s="266">
        <v>0</v>
      </c>
      <c r="AX2592" s="267">
        <v>0</v>
      </c>
      <c r="AY2592" s="266">
        <v>0</v>
      </c>
      <c r="AZ2592" s="267">
        <v>0</v>
      </c>
      <c r="BA2592" s="266">
        <v>0</v>
      </c>
      <c r="BB2592" s="267">
        <v>0</v>
      </c>
      <c r="BC2592" s="266">
        <v>0</v>
      </c>
      <c r="BD2592" s="75"/>
      <c r="BE2592" s="75"/>
      <c r="BH2592" s="74"/>
      <c r="BI2592" s="194"/>
      <c r="BJ2592" s="74"/>
    </row>
    <row r="2593" spans="1:62" ht="11.25" customHeight="1" x14ac:dyDescent="0.3">
      <c r="A2593" s="184" t="s">
        <v>3110</v>
      </c>
      <c r="B2593" s="185" t="s">
        <v>44</v>
      </c>
      <c r="C2593" s="916">
        <v>67042</v>
      </c>
      <c r="D2593" s="284">
        <v>1E-4</v>
      </c>
      <c r="E2593" s="91">
        <v>0</v>
      </c>
      <c r="F2593" s="186">
        <v>0</v>
      </c>
      <c r="G2593" s="186">
        <v>0</v>
      </c>
      <c r="H2593" s="186">
        <v>0</v>
      </c>
      <c r="I2593" s="187">
        <v>0</v>
      </c>
      <c r="J2593" s="186">
        <v>0</v>
      </c>
      <c r="K2593" s="186">
        <v>0</v>
      </c>
      <c r="L2593" s="186">
        <v>0</v>
      </c>
      <c r="M2593" s="186">
        <v>0</v>
      </c>
      <c r="N2593" s="188">
        <v>0</v>
      </c>
      <c r="O2593" s="189">
        <v>0</v>
      </c>
      <c r="P2593" s="186">
        <v>0</v>
      </c>
      <c r="Q2593" s="189">
        <v>0</v>
      </c>
      <c r="R2593" s="189">
        <v>0</v>
      </c>
      <c r="S2593" s="189">
        <v>1E-4</v>
      </c>
      <c r="T2593" s="188">
        <v>0</v>
      </c>
      <c r="U2593" s="187">
        <v>0</v>
      </c>
      <c r="V2593" s="189">
        <v>0</v>
      </c>
      <c r="W2593" s="189">
        <v>0</v>
      </c>
      <c r="X2593" s="188">
        <v>0</v>
      </c>
      <c r="Y2593" s="188">
        <v>0</v>
      </c>
      <c r="Z2593" s="186">
        <v>0</v>
      </c>
      <c r="AA2593" s="186">
        <v>0</v>
      </c>
      <c r="AB2593" s="186">
        <v>0</v>
      </c>
      <c r="AC2593" s="186">
        <v>0</v>
      </c>
      <c r="AD2593" s="188">
        <v>0</v>
      </c>
      <c r="AE2593" s="189">
        <v>0</v>
      </c>
      <c r="AF2593" s="189">
        <v>0</v>
      </c>
      <c r="AG2593" s="189">
        <v>0</v>
      </c>
      <c r="AH2593" s="191">
        <v>0</v>
      </c>
      <c r="AI2593" s="476">
        <v>0</v>
      </c>
      <c r="AJ2593" s="192">
        <v>7501943466548</v>
      </c>
      <c r="AK2593" s="192">
        <v>66955</v>
      </c>
      <c r="AM2593" s="75">
        <v>67042</v>
      </c>
      <c r="AO2593" s="188">
        <v>0</v>
      </c>
      <c r="AP2593" s="188">
        <v>0</v>
      </c>
      <c r="AQ2593" s="187">
        <v>0</v>
      </c>
      <c r="AR2593" s="188">
        <v>0</v>
      </c>
      <c r="AS2593" s="187">
        <v>0</v>
      </c>
      <c r="AT2593" s="188">
        <v>0</v>
      </c>
      <c r="AU2593" s="187">
        <v>0</v>
      </c>
      <c r="AV2593" s="188">
        <v>0</v>
      </c>
      <c r="AW2593" s="187">
        <v>0</v>
      </c>
      <c r="AX2593" s="188">
        <v>0</v>
      </c>
      <c r="AY2593" s="187">
        <v>0</v>
      </c>
      <c r="AZ2593" s="188">
        <v>0</v>
      </c>
      <c r="BA2593" s="187">
        <v>0</v>
      </c>
      <c r="BB2593" s="188">
        <v>0</v>
      </c>
      <c r="BC2593" s="187">
        <v>0</v>
      </c>
      <c r="BD2593" s="75"/>
      <c r="BE2593" s="75"/>
      <c r="BF2593" s="75"/>
      <c r="BH2593" s="74"/>
      <c r="BI2593" s="194"/>
      <c r="BJ2593" s="74"/>
    </row>
    <row r="2594" spans="1:62" ht="11.25" customHeight="1" x14ac:dyDescent="0.3">
      <c r="A2594" s="184" t="s">
        <v>3111</v>
      </c>
      <c r="B2594" s="185">
        <v>0</v>
      </c>
      <c r="C2594" s="916">
        <v>67052</v>
      </c>
      <c r="D2594" s="284">
        <v>1E-4</v>
      </c>
      <c r="E2594" s="91">
        <v>0</v>
      </c>
      <c r="F2594" s="186">
        <v>0</v>
      </c>
      <c r="G2594" s="186">
        <v>0</v>
      </c>
      <c r="H2594" s="186">
        <v>0</v>
      </c>
      <c r="I2594" s="187">
        <v>0</v>
      </c>
      <c r="J2594" s="186">
        <v>0</v>
      </c>
      <c r="K2594" s="186">
        <v>0</v>
      </c>
      <c r="L2594" s="186">
        <v>0</v>
      </c>
      <c r="M2594" s="186">
        <v>0</v>
      </c>
      <c r="N2594" s="188">
        <v>0</v>
      </c>
      <c r="O2594" s="189">
        <v>0</v>
      </c>
      <c r="P2594" s="186">
        <v>0</v>
      </c>
      <c r="Q2594" s="189">
        <v>0</v>
      </c>
      <c r="R2594" s="258">
        <v>0</v>
      </c>
      <c r="S2594" s="258">
        <v>1E-4</v>
      </c>
      <c r="T2594" s="188">
        <v>0</v>
      </c>
      <c r="U2594" s="187">
        <v>0</v>
      </c>
      <c r="V2594" s="189">
        <v>0</v>
      </c>
      <c r="W2594" s="189">
        <v>0</v>
      </c>
      <c r="X2594" s="188">
        <v>0</v>
      </c>
      <c r="Y2594" s="188">
        <v>0</v>
      </c>
      <c r="Z2594" s="186">
        <v>0</v>
      </c>
      <c r="AA2594" s="186">
        <v>0</v>
      </c>
      <c r="AB2594" s="186">
        <v>0</v>
      </c>
      <c r="AC2594" s="187">
        <v>0</v>
      </c>
      <c r="AD2594" s="188">
        <v>0</v>
      </c>
      <c r="AE2594" s="189">
        <v>0</v>
      </c>
      <c r="AF2594" s="189">
        <v>0</v>
      </c>
      <c r="AG2594" s="189">
        <v>0</v>
      </c>
      <c r="AH2594" s="191">
        <v>0</v>
      </c>
      <c r="AI2594" s="476">
        <v>0</v>
      </c>
      <c r="AJ2594" s="192">
        <v>7501943466548</v>
      </c>
      <c r="AK2594" s="192">
        <v>66955</v>
      </c>
      <c r="AM2594" s="75">
        <v>67052</v>
      </c>
      <c r="AO2594" s="259">
        <v>0</v>
      </c>
      <c r="AP2594" s="259">
        <v>0</v>
      </c>
      <c r="AQ2594" s="257">
        <v>0</v>
      </c>
      <c r="AR2594" s="259">
        <v>0</v>
      </c>
      <c r="AS2594" s="257">
        <v>0</v>
      </c>
      <c r="AT2594" s="259">
        <v>0</v>
      </c>
      <c r="AU2594" s="257">
        <v>0</v>
      </c>
      <c r="AV2594" s="259">
        <v>0</v>
      </c>
      <c r="AW2594" s="257">
        <v>0</v>
      </c>
      <c r="AX2594" s="259">
        <v>0</v>
      </c>
      <c r="AY2594" s="257">
        <v>0</v>
      </c>
      <c r="AZ2594" s="259">
        <v>0</v>
      </c>
      <c r="BA2594" s="257">
        <v>0</v>
      </c>
      <c r="BB2594" s="259">
        <v>0</v>
      </c>
      <c r="BC2594" s="257">
        <v>0</v>
      </c>
      <c r="BD2594" s="75"/>
      <c r="BE2594" s="75"/>
      <c r="BH2594" s="74"/>
      <c r="BI2594" s="194"/>
      <c r="BJ2594" s="74"/>
    </row>
    <row r="2595" spans="1:62" ht="11.25" customHeight="1" x14ac:dyDescent="0.3">
      <c r="A2595" s="184" t="s">
        <v>3112</v>
      </c>
      <c r="B2595" s="185">
        <v>0</v>
      </c>
      <c r="C2595" s="916">
        <v>67053</v>
      </c>
      <c r="D2595" s="284">
        <v>1E-4</v>
      </c>
      <c r="E2595" s="91">
        <v>0</v>
      </c>
      <c r="F2595" s="188">
        <v>0</v>
      </c>
      <c r="G2595" s="186">
        <v>0</v>
      </c>
      <c r="H2595" s="186">
        <v>0</v>
      </c>
      <c r="I2595" s="187">
        <v>0</v>
      </c>
      <c r="J2595" s="188">
        <v>0</v>
      </c>
      <c r="K2595" s="186">
        <v>0</v>
      </c>
      <c r="L2595" s="186">
        <v>0</v>
      </c>
      <c r="M2595" s="187">
        <v>0</v>
      </c>
      <c r="N2595" s="189">
        <v>0</v>
      </c>
      <c r="O2595" s="189">
        <v>0</v>
      </c>
      <c r="P2595" s="189">
        <v>0</v>
      </c>
      <c r="Q2595" s="189">
        <v>0</v>
      </c>
      <c r="R2595" s="258">
        <v>0</v>
      </c>
      <c r="S2595" s="258">
        <v>1E-4</v>
      </c>
      <c r="T2595" s="188">
        <v>0</v>
      </c>
      <c r="U2595" s="187">
        <v>0</v>
      </c>
      <c r="V2595" s="189">
        <v>0</v>
      </c>
      <c r="W2595" s="189">
        <v>0</v>
      </c>
      <c r="X2595" s="188">
        <v>0</v>
      </c>
      <c r="Y2595" s="186">
        <v>0</v>
      </c>
      <c r="Z2595" s="186">
        <v>0</v>
      </c>
      <c r="AA2595" s="186">
        <v>0</v>
      </c>
      <c r="AB2595" s="186">
        <v>0</v>
      </c>
      <c r="AC2595" s="186">
        <v>0</v>
      </c>
      <c r="AD2595" s="189">
        <v>0</v>
      </c>
      <c r="AE2595" s="189">
        <v>0</v>
      </c>
      <c r="AF2595" s="189">
        <v>0</v>
      </c>
      <c r="AG2595" s="189">
        <v>0</v>
      </c>
      <c r="AH2595" s="191">
        <v>0</v>
      </c>
      <c r="AI2595" s="476">
        <v>0</v>
      </c>
      <c r="AJ2595" s="192">
        <v>7501943466562</v>
      </c>
      <c r="AK2595" s="192">
        <v>66956</v>
      </c>
      <c r="AM2595" s="75">
        <v>67053</v>
      </c>
      <c r="AO2595" s="259">
        <v>0</v>
      </c>
      <c r="AP2595" s="259">
        <v>0</v>
      </c>
      <c r="AQ2595" s="257">
        <v>0</v>
      </c>
      <c r="AR2595" s="259">
        <v>0</v>
      </c>
      <c r="AS2595" s="257">
        <v>0</v>
      </c>
      <c r="AT2595" s="259">
        <v>0</v>
      </c>
      <c r="AU2595" s="257">
        <v>0</v>
      </c>
      <c r="AV2595" s="259">
        <v>0</v>
      </c>
      <c r="AW2595" s="257">
        <v>0</v>
      </c>
      <c r="AX2595" s="259">
        <v>0</v>
      </c>
      <c r="AY2595" s="257">
        <v>0</v>
      </c>
      <c r="AZ2595" s="259">
        <v>0</v>
      </c>
      <c r="BA2595" s="257">
        <v>0</v>
      </c>
      <c r="BB2595" s="259">
        <v>0</v>
      </c>
      <c r="BC2595" s="257">
        <v>0</v>
      </c>
      <c r="BD2595" s="75"/>
      <c r="BE2595" s="75"/>
      <c r="BF2595" s="75"/>
      <c r="BH2595" s="74"/>
      <c r="BI2595" s="194"/>
      <c r="BJ2595" s="74"/>
    </row>
    <row r="2596" spans="1:62" ht="11.25" customHeight="1" x14ac:dyDescent="0.3">
      <c r="A2596" s="184" t="s">
        <v>3113</v>
      </c>
      <c r="B2596" s="185">
        <v>0</v>
      </c>
      <c r="C2596" s="916">
        <v>93585</v>
      </c>
      <c r="D2596" s="284">
        <v>1E-4</v>
      </c>
      <c r="E2596" s="91">
        <v>0</v>
      </c>
      <c r="F2596" s="188">
        <v>0</v>
      </c>
      <c r="G2596" s="186">
        <v>0</v>
      </c>
      <c r="H2596" s="186">
        <v>0</v>
      </c>
      <c r="I2596" s="187">
        <v>0</v>
      </c>
      <c r="J2596" s="188">
        <v>0</v>
      </c>
      <c r="K2596" s="186">
        <v>0</v>
      </c>
      <c r="L2596" s="186">
        <v>0</v>
      </c>
      <c r="M2596" s="187">
        <v>0</v>
      </c>
      <c r="N2596" s="189">
        <v>0</v>
      </c>
      <c r="O2596" s="189">
        <v>0</v>
      </c>
      <c r="P2596" s="189">
        <v>0</v>
      </c>
      <c r="Q2596" s="189">
        <v>0</v>
      </c>
      <c r="R2596" s="202">
        <v>0</v>
      </c>
      <c r="S2596" s="202">
        <v>1E-4</v>
      </c>
      <c r="T2596" s="188">
        <v>0</v>
      </c>
      <c r="U2596" s="187">
        <v>0</v>
      </c>
      <c r="V2596" s="189">
        <v>0</v>
      </c>
      <c r="W2596" s="189">
        <v>0</v>
      </c>
      <c r="X2596" s="189">
        <v>0</v>
      </c>
      <c r="Y2596" s="188">
        <v>0</v>
      </c>
      <c r="Z2596" s="186">
        <v>0</v>
      </c>
      <c r="AA2596" s="186">
        <v>0</v>
      </c>
      <c r="AB2596" s="186">
        <v>0</v>
      </c>
      <c r="AC2596" s="187">
        <v>0</v>
      </c>
      <c r="AD2596" s="188">
        <v>0</v>
      </c>
      <c r="AE2596" s="189">
        <v>0</v>
      </c>
      <c r="AF2596" s="189">
        <v>0</v>
      </c>
      <c r="AG2596" s="189">
        <v>0</v>
      </c>
      <c r="AH2596" s="191">
        <v>0</v>
      </c>
      <c r="AI2596" s="476">
        <v>0</v>
      </c>
      <c r="AJ2596" s="192">
        <v>7501943474932</v>
      </c>
      <c r="AK2596" s="192" t="s">
        <v>262</v>
      </c>
      <c r="AM2596" s="75">
        <v>93585</v>
      </c>
      <c r="AO2596" s="201">
        <v>0</v>
      </c>
      <c r="AP2596" s="201">
        <v>0</v>
      </c>
      <c r="AQ2596" s="200">
        <v>0</v>
      </c>
      <c r="AR2596" s="201">
        <v>0</v>
      </c>
      <c r="AS2596" s="200">
        <v>0</v>
      </c>
      <c r="AT2596" s="201">
        <v>0</v>
      </c>
      <c r="AU2596" s="200">
        <v>0</v>
      </c>
      <c r="AV2596" s="201">
        <v>0</v>
      </c>
      <c r="AW2596" s="200">
        <v>0</v>
      </c>
      <c r="AX2596" s="201">
        <v>0</v>
      </c>
      <c r="AY2596" s="200">
        <v>0</v>
      </c>
      <c r="AZ2596" s="201">
        <v>0</v>
      </c>
      <c r="BA2596" s="200">
        <v>0</v>
      </c>
      <c r="BB2596" s="201">
        <v>0</v>
      </c>
      <c r="BC2596" s="200">
        <v>0</v>
      </c>
      <c r="BD2596" s="75"/>
      <c r="BE2596" s="75"/>
      <c r="BF2596" s="75"/>
      <c r="BH2596" s="74"/>
      <c r="BI2596" s="194"/>
      <c r="BJ2596" s="74"/>
    </row>
    <row r="2597" spans="1:62" ht="11.25" customHeight="1" x14ac:dyDescent="0.3">
      <c r="A2597" s="184" t="s">
        <v>3114</v>
      </c>
      <c r="B2597" s="185">
        <v>0</v>
      </c>
      <c r="C2597" s="916">
        <v>93958</v>
      </c>
      <c r="D2597" s="284">
        <v>1E-4</v>
      </c>
      <c r="E2597" s="91">
        <v>0</v>
      </c>
      <c r="F2597" s="186">
        <v>0</v>
      </c>
      <c r="G2597" s="186">
        <v>0</v>
      </c>
      <c r="H2597" s="186">
        <v>0</v>
      </c>
      <c r="I2597" s="187">
        <v>0</v>
      </c>
      <c r="J2597" s="186">
        <v>0</v>
      </c>
      <c r="K2597" s="186">
        <v>0</v>
      </c>
      <c r="L2597" s="186">
        <v>0</v>
      </c>
      <c r="M2597" s="186">
        <v>0</v>
      </c>
      <c r="N2597" s="188">
        <v>0</v>
      </c>
      <c r="O2597" s="189">
        <v>0</v>
      </c>
      <c r="P2597" s="186">
        <v>0</v>
      </c>
      <c r="Q2597" s="189">
        <v>0</v>
      </c>
      <c r="R2597" s="189">
        <v>0</v>
      </c>
      <c r="S2597" s="189">
        <v>1E-4</v>
      </c>
      <c r="T2597" s="188">
        <v>0</v>
      </c>
      <c r="U2597" s="187">
        <v>0</v>
      </c>
      <c r="V2597" s="189">
        <v>0</v>
      </c>
      <c r="W2597" s="189">
        <v>0</v>
      </c>
      <c r="X2597" s="188">
        <v>0</v>
      </c>
      <c r="Y2597" s="188">
        <v>0</v>
      </c>
      <c r="Z2597" s="186">
        <v>0</v>
      </c>
      <c r="AA2597" s="186">
        <v>0</v>
      </c>
      <c r="AB2597" s="186">
        <v>0</v>
      </c>
      <c r="AC2597" s="186">
        <v>0</v>
      </c>
      <c r="AD2597" s="188">
        <v>0</v>
      </c>
      <c r="AE2597" s="189">
        <v>0</v>
      </c>
      <c r="AF2597" s="189">
        <v>0</v>
      </c>
      <c r="AG2597" s="189">
        <v>0</v>
      </c>
      <c r="AH2597" s="191">
        <v>0</v>
      </c>
      <c r="AI2597" s="476">
        <v>0</v>
      </c>
      <c r="AJ2597" s="192">
        <v>7501943474956</v>
      </c>
      <c r="AK2597" s="192" t="s">
        <v>262</v>
      </c>
      <c r="AM2597" s="75">
        <v>93958</v>
      </c>
      <c r="AO2597" s="188">
        <v>0</v>
      </c>
      <c r="AP2597" s="188">
        <v>0</v>
      </c>
      <c r="AQ2597" s="187">
        <v>0</v>
      </c>
      <c r="AR2597" s="188">
        <v>0</v>
      </c>
      <c r="AS2597" s="187">
        <v>0</v>
      </c>
      <c r="AT2597" s="188">
        <v>0</v>
      </c>
      <c r="AU2597" s="187">
        <v>0</v>
      </c>
      <c r="AV2597" s="188">
        <v>0</v>
      </c>
      <c r="AW2597" s="187">
        <v>0</v>
      </c>
      <c r="AX2597" s="188">
        <v>0</v>
      </c>
      <c r="AY2597" s="187">
        <v>0</v>
      </c>
      <c r="AZ2597" s="188">
        <v>0</v>
      </c>
      <c r="BA2597" s="187">
        <v>0</v>
      </c>
      <c r="BB2597" s="188">
        <v>0</v>
      </c>
      <c r="BC2597" s="187">
        <v>0</v>
      </c>
      <c r="BD2597" s="75"/>
      <c r="BE2597" s="75"/>
      <c r="BF2597" s="75"/>
      <c r="BH2597" s="74"/>
      <c r="BI2597" s="194"/>
      <c r="BJ2597" s="74"/>
    </row>
    <row r="2598" spans="1:62" ht="11.25" customHeight="1" x14ac:dyDescent="0.3">
      <c r="A2598" s="489" t="s">
        <v>3115</v>
      </c>
      <c r="B2598" s="185">
        <v>0</v>
      </c>
      <c r="C2598" s="832">
        <v>67044</v>
      </c>
      <c r="D2598" s="284">
        <v>1E-4</v>
      </c>
      <c r="E2598" s="91">
        <v>0</v>
      </c>
      <c r="F2598" s="186">
        <v>0</v>
      </c>
      <c r="G2598" s="186">
        <v>0</v>
      </c>
      <c r="H2598" s="186">
        <v>0</v>
      </c>
      <c r="I2598" s="187">
        <v>0</v>
      </c>
      <c r="J2598" s="186">
        <v>0</v>
      </c>
      <c r="K2598" s="186">
        <v>0</v>
      </c>
      <c r="L2598" s="186">
        <v>0</v>
      </c>
      <c r="M2598" s="187">
        <v>0</v>
      </c>
      <c r="N2598" s="188">
        <v>0</v>
      </c>
      <c r="O2598" s="189">
        <v>0</v>
      </c>
      <c r="P2598" s="186">
        <v>0</v>
      </c>
      <c r="Q2598" s="189">
        <v>0</v>
      </c>
      <c r="R2598" s="189">
        <v>0</v>
      </c>
      <c r="S2598" s="189">
        <v>1E-4</v>
      </c>
      <c r="T2598" s="188">
        <v>0</v>
      </c>
      <c r="U2598" s="187">
        <v>0</v>
      </c>
      <c r="V2598" s="189">
        <v>0</v>
      </c>
      <c r="W2598" s="189">
        <v>0</v>
      </c>
      <c r="X2598" s="188">
        <v>0</v>
      </c>
      <c r="Y2598" s="188">
        <v>0</v>
      </c>
      <c r="Z2598" s="186">
        <v>0</v>
      </c>
      <c r="AA2598" s="186">
        <v>0</v>
      </c>
      <c r="AB2598" s="186">
        <v>0</v>
      </c>
      <c r="AC2598" s="187">
        <v>0</v>
      </c>
      <c r="AD2598" s="188">
        <v>0</v>
      </c>
      <c r="AE2598" s="189">
        <v>0</v>
      </c>
      <c r="AF2598" s="189">
        <v>0</v>
      </c>
      <c r="AG2598" s="189">
        <v>0</v>
      </c>
      <c r="AH2598" s="191">
        <v>0</v>
      </c>
      <c r="AI2598" s="476">
        <v>0</v>
      </c>
      <c r="AJ2598" s="192">
        <v>7501943474871</v>
      </c>
      <c r="AK2598" s="192">
        <v>66999</v>
      </c>
      <c r="AM2598" s="75">
        <v>67044</v>
      </c>
      <c r="AO2598" s="188">
        <v>0</v>
      </c>
      <c r="AP2598" s="188">
        <v>0</v>
      </c>
      <c r="AQ2598" s="187">
        <v>0</v>
      </c>
      <c r="AR2598" s="188">
        <v>0</v>
      </c>
      <c r="AS2598" s="187">
        <v>0</v>
      </c>
      <c r="AT2598" s="188">
        <v>0</v>
      </c>
      <c r="AU2598" s="187">
        <v>0</v>
      </c>
      <c r="AV2598" s="188">
        <v>0</v>
      </c>
      <c r="AW2598" s="187">
        <v>0</v>
      </c>
      <c r="AX2598" s="188">
        <v>0</v>
      </c>
      <c r="AY2598" s="187">
        <v>0</v>
      </c>
      <c r="AZ2598" s="188">
        <v>0</v>
      </c>
      <c r="BA2598" s="187">
        <v>0</v>
      </c>
      <c r="BB2598" s="188">
        <v>0</v>
      </c>
      <c r="BC2598" s="187">
        <v>0</v>
      </c>
      <c r="BD2598" s="75"/>
      <c r="BE2598" s="75"/>
      <c r="BF2598" s="75"/>
      <c r="BH2598" s="74"/>
      <c r="BI2598" s="194"/>
      <c r="BJ2598" s="74"/>
    </row>
    <row r="2599" spans="1:62" ht="11.25" customHeight="1" x14ac:dyDescent="0.3">
      <c r="A2599" s="184" t="s">
        <v>3116</v>
      </c>
      <c r="B2599" s="185">
        <v>0</v>
      </c>
      <c r="C2599" s="832">
        <v>67026</v>
      </c>
      <c r="D2599" s="284">
        <v>1E-4</v>
      </c>
      <c r="E2599" s="91">
        <v>0</v>
      </c>
      <c r="F2599" s="188">
        <v>0</v>
      </c>
      <c r="G2599" s="186">
        <v>0</v>
      </c>
      <c r="H2599" s="186">
        <v>0</v>
      </c>
      <c r="I2599" s="187">
        <v>0</v>
      </c>
      <c r="J2599" s="188">
        <v>0</v>
      </c>
      <c r="K2599" s="186">
        <v>0</v>
      </c>
      <c r="L2599" s="186">
        <v>0</v>
      </c>
      <c r="M2599" s="186">
        <v>0</v>
      </c>
      <c r="N2599" s="189">
        <v>0</v>
      </c>
      <c r="O2599" s="189">
        <v>0</v>
      </c>
      <c r="P2599" s="189">
        <v>0</v>
      </c>
      <c r="Q2599" s="189">
        <v>0</v>
      </c>
      <c r="R2599" s="202">
        <v>0</v>
      </c>
      <c r="S2599" s="202">
        <v>1E-4</v>
      </c>
      <c r="T2599" s="188">
        <v>0</v>
      </c>
      <c r="U2599" s="187">
        <v>0</v>
      </c>
      <c r="V2599" s="189">
        <v>0</v>
      </c>
      <c r="W2599" s="189">
        <v>0</v>
      </c>
      <c r="X2599" s="189">
        <v>0</v>
      </c>
      <c r="Y2599" s="188">
        <v>0</v>
      </c>
      <c r="Z2599" s="186">
        <v>0</v>
      </c>
      <c r="AA2599" s="186">
        <v>0</v>
      </c>
      <c r="AB2599" s="186">
        <v>0</v>
      </c>
      <c r="AC2599" s="186">
        <v>0</v>
      </c>
      <c r="AD2599" s="189">
        <v>0</v>
      </c>
      <c r="AE2599" s="189">
        <v>0</v>
      </c>
      <c r="AF2599" s="189">
        <v>0</v>
      </c>
      <c r="AG2599" s="189">
        <v>0</v>
      </c>
      <c r="AH2599" s="191">
        <v>0</v>
      </c>
      <c r="AI2599" s="476">
        <v>0</v>
      </c>
      <c r="AJ2599" s="192">
        <v>7501943475137</v>
      </c>
      <c r="AK2599" s="192" t="s">
        <v>262</v>
      </c>
      <c r="AM2599" s="75">
        <v>67026</v>
      </c>
      <c r="AO2599" s="201">
        <v>0</v>
      </c>
      <c r="AP2599" s="201">
        <v>0</v>
      </c>
      <c r="AQ2599" s="200">
        <v>0</v>
      </c>
      <c r="AR2599" s="201">
        <v>0</v>
      </c>
      <c r="AS2599" s="200">
        <v>0</v>
      </c>
      <c r="AT2599" s="201">
        <v>0</v>
      </c>
      <c r="AU2599" s="200">
        <v>0</v>
      </c>
      <c r="AV2599" s="201">
        <v>0</v>
      </c>
      <c r="AW2599" s="200">
        <v>0</v>
      </c>
      <c r="AX2599" s="201">
        <v>0</v>
      </c>
      <c r="AY2599" s="200">
        <v>0</v>
      </c>
      <c r="AZ2599" s="201">
        <v>0</v>
      </c>
      <c r="BA2599" s="200">
        <v>0</v>
      </c>
      <c r="BB2599" s="201">
        <v>0</v>
      </c>
      <c r="BC2599" s="200">
        <v>0</v>
      </c>
      <c r="BD2599" s="75"/>
      <c r="BE2599" s="75"/>
      <c r="BF2599" s="75"/>
      <c r="BH2599" s="74"/>
      <c r="BI2599" s="194"/>
      <c r="BJ2599" s="74"/>
    </row>
    <row r="2600" spans="1:62" ht="11.25" customHeight="1" x14ac:dyDescent="0.3">
      <c r="A2600" s="184" t="s">
        <v>3117</v>
      </c>
      <c r="B2600" s="185">
        <v>0</v>
      </c>
      <c r="C2600" s="832">
        <v>67064</v>
      </c>
      <c r="D2600" s="284">
        <v>1E-4</v>
      </c>
      <c r="E2600" s="91">
        <v>0</v>
      </c>
      <c r="F2600" s="186">
        <v>0</v>
      </c>
      <c r="G2600" s="186">
        <v>0</v>
      </c>
      <c r="H2600" s="186">
        <v>0</v>
      </c>
      <c r="I2600" s="187">
        <v>0</v>
      </c>
      <c r="J2600" s="186">
        <v>0</v>
      </c>
      <c r="K2600" s="186">
        <v>0</v>
      </c>
      <c r="L2600" s="186">
        <v>0</v>
      </c>
      <c r="M2600" s="187">
        <v>0</v>
      </c>
      <c r="N2600" s="188">
        <v>0</v>
      </c>
      <c r="O2600" s="189">
        <v>0</v>
      </c>
      <c r="P2600" s="189">
        <v>0</v>
      </c>
      <c r="Q2600" s="189">
        <v>0</v>
      </c>
      <c r="R2600" s="211">
        <v>0</v>
      </c>
      <c r="S2600" s="211">
        <v>1E-4</v>
      </c>
      <c r="T2600" s="188">
        <v>0</v>
      </c>
      <c r="U2600" s="187">
        <v>0</v>
      </c>
      <c r="V2600" s="189">
        <v>0</v>
      </c>
      <c r="W2600" s="189">
        <v>0</v>
      </c>
      <c r="X2600" s="188">
        <v>0</v>
      </c>
      <c r="Y2600" s="188">
        <v>0</v>
      </c>
      <c r="Z2600" s="186">
        <v>0</v>
      </c>
      <c r="AA2600" s="186">
        <v>0</v>
      </c>
      <c r="AB2600" s="186">
        <v>0</v>
      </c>
      <c r="AC2600" s="186">
        <v>0</v>
      </c>
      <c r="AD2600" s="189">
        <v>0</v>
      </c>
      <c r="AE2600" s="189">
        <v>0</v>
      </c>
      <c r="AF2600" s="189">
        <v>0</v>
      </c>
      <c r="AG2600" s="189">
        <v>0</v>
      </c>
      <c r="AH2600" s="191">
        <v>0</v>
      </c>
      <c r="AI2600" s="476">
        <v>0</v>
      </c>
      <c r="AJ2600" s="192">
        <v>7501943475137</v>
      </c>
      <c r="AK2600" s="192">
        <v>67026</v>
      </c>
      <c r="AM2600" s="75">
        <v>67064</v>
      </c>
      <c r="AO2600" s="210">
        <v>0</v>
      </c>
      <c r="AP2600" s="210">
        <v>0</v>
      </c>
      <c r="AQ2600" s="209">
        <v>0</v>
      </c>
      <c r="AR2600" s="210">
        <v>0</v>
      </c>
      <c r="AS2600" s="209">
        <v>0</v>
      </c>
      <c r="AT2600" s="210">
        <v>0</v>
      </c>
      <c r="AU2600" s="209">
        <v>0</v>
      </c>
      <c r="AV2600" s="210">
        <v>0</v>
      </c>
      <c r="AW2600" s="209">
        <v>0</v>
      </c>
      <c r="AX2600" s="210">
        <v>0</v>
      </c>
      <c r="AY2600" s="209">
        <v>0</v>
      </c>
      <c r="AZ2600" s="210">
        <v>0</v>
      </c>
      <c r="BA2600" s="209">
        <v>0</v>
      </c>
      <c r="BB2600" s="210">
        <v>0</v>
      </c>
      <c r="BC2600" s="209">
        <v>0</v>
      </c>
      <c r="BD2600" s="75"/>
      <c r="BE2600" s="75"/>
      <c r="BF2600" s="75"/>
      <c r="BH2600" s="74"/>
      <c r="BI2600" s="194"/>
      <c r="BJ2600" s="74"/>
    </row>
    <row r="2601" spans="1:62" ht="11.25" customHeight="1" x14ac:dyDescent="0.3">
      <c r="A2601" s="184" t="s">
        <v>3118</v>
      </c>
      <c r="B2601" s="185">
        <v>0</v>
      </c>
      <c r="C2601" s="832">
        <v>67027</v>
      </c>
      <c r="D2601" s="284">
        <v>1E-4</v>
      </c>
      <c r="E2601" s="91">
        <v>0</v>
      </c>
      <c r="F2601" s="188">
        <v>0</v>
      </c>
      <c r="G2601" s="186">
        <v>0</v>
      </c>
      <c r="H2601" s="186">
        <v>0</v>
      </c>
      <c r="I2601" s="187">
        <v>0</v>
      </c>
      <c r="J2601" s="188">
        <v>0</v>
      </c>
      <c r="K2601" s="186">
        <v>0</v>
      </c>
      <c r="L2601" s="186">
        <v>0</v>
      </c>
      <c r="M2601" s="187">
        <v>0</v>
      </c>
      <c r="N2601" s="189">
        <v>0</v>
      </c>
      <c r="O2601" s="189">
        <v>0</v>
      </c>
      <c r="P2601" s="186">
        <v>0</v>
      </c>
      <c r="Q2601" s="189">
        <v>0</v>
      </c>
      <c r="R2601" s="189">
        <v>0</v>
      </c>
      <c r="S2601" s="189">
        <v>1E-4</v>
      </c>
      <c r="T2601" s="188">
        <v>0</v>
      </c>
      <c r="U2601" s="187">
        <v>0</v>
      </c>
      <c r="V2601" s="189">
        <v>0</v>
      </c>
      <c r="W2601" s="189">
        <v>0</v>
      </c>
      <c r="X2601" s="189">
        <v>0</v>
      </c>
      <c r="Y2601" s="188">
        <v>0</v>
      </c>
      <c r="Z2601" s="186">
        <v>0</v>
      </c>
      <c r="AA2601" s="186">
        <v>0</v>
      </c>
      <c r="AB2601" s="186">
        <v>0</v>
      </c>
      <c r="AC2601" s="187">
        <v>0</v>
      </c>
      <c r="AD2601" s="188">
        <v>0</v>
      </c>
      <c r="AE2601" s="189">
        <v>0</v>
      </c>
      <c r="AF2601" s="189">
        <v>0</v>
      </c>
      <c r="AG2601" s="189">
        <v>0</v>
      </c>
      <c r="AH2601" s="191">
        <v>0</v>
      </c>
      <c r="AI2601" s="476">
        <v>0</v>
      </c>
      <c r="AJ2601" s="192">
        <v>7501943475151</v>
      </c>
      <c r="AK2601" s="192" t="s">
        <v>262</v>
      </c>
      <c r="AM2601" s="75">
        <v>67027</v>
      </c>
      <c r="AO2601" s="188">
        <v>0</v>
      </c>
      <c r="AP2601" s="188">
        <v>0</v>
      </c>
      <c r="AQ2601" s="187">
        <v>0</v>
      </c>
      <c r="AR2601" s="188">
        <v>0</v>
      </c>
      <c r="AS2601" s="187">
        <v>0</v>
      </c>
      <c r="AT2601" s="188">
        <v>0</v>
      </c>
      <c r="AU2601" s="187">
        <v>0</v>
      </c>
      <c r="AV2601" s="188">
        <v>0</v>
      </c>
      <c r="AW2601" s="187">
        <v>0</v>
      </c>
      <c r="AX2601" s="188">
        <v>0</v>
      </c>
      <c r="AY2601" s="187">
        <v>0</v>
      </c>
      <c r="AZ2601" s="188">
        <v>0</v>
      </c>
      <c r="BA2601" s="187">
        <v>0</v>
      </c>
      <c r="BB2601" s="188">
        <v>0</v>
      </c>
      <c r="BC2601" s="187">
        <v>0</v>
      </c>
      <c r="BD2601" s="75"/>
      <c r="BE2601" s="75"/>
      <c r="BF2601" s="75"/>
      <c r="BH2601" s="74"/>
      <c r="BI2601" s="194"/>
      <c r="BJ2601" s="74"/>
    </row>
    <row r="2602" spans="1:62" ht="11.25" customHeight="1" x14ac:dyDescent="0.3">
      <c r="A2602" s="184" t="s">
        <v>3119</v>
      </c>
      <c r="B2602" s="185">
        <v>0</v>
      </c>
      <c r="C2602" s="832">
        <v>67030</v>
      </c>
      <c r="D2602" s="284">
        <v>1E-4</v>
      </c>
      <c r="E2602" s="91">
        <v>0</v>
      </c>
      <c r="F2602" s="186">
        <v>0</v>
      </c>
      <c r="G2602" s="186">
        <v>0</v>
      </c>
      <c r="H2602" s="186">
        <v>0</v>
      </c>
      <c r="I2602" s="187">
        <v>0</v>
      </c>
      <c r="J2602" s="186">
        <v>0</v>
      </c>
      <c r="K2602" s="186">
        <v>0</v>
      </c>
      <c r="L2602" s="186">
        <v>0</v>
      </c>
      <c r="M2602" s="186">
        <v>0</v>
      </c>
      <c r="N2602" s="188">
        <v>0</v>
      </c>
      <c r="O2602" s="189">
        <v>0</v>
      </c>
      <c r="P2602" s="186">
        <v>0</v>
      </c>
      <c r="Q2602" s="189">
        <v>0</v>
      </c>
      <c r="R2602" s="189">
        <v>0</v>
      </c>
      <c r="S2602" s="189">
        <v>1E-4</v>
      </c>
      <c r="T2602" s="188">
        <v>0</v>
      </c>
      <c r="U2602" s="187">
        <v>0</v>
      </c>
      <c r="V2602" s="189">
        <v>0</v>
      </c>
      <c r="W2602" s="189">
        <v>0</v>
      </c>
      <c r="X2602" s="188">
        <v>0</v>
      </c>
      <c r="Y2602" s="188">
        <v>0</v>
      </c>
      <c r="Z2602" s="186">
        <v>0</v>
      </c>
      <c r="AA2602" s="186">
        <v>0</v>
      </c>
      <c r="AB2602" s="186">
        <v>0</v>
      </c>
      <c r="AC2602" s="186">
        <v>0</v>
      </c>
      <c r="AD2602" s="188">
        <v>0</v>
      </c>
      <c r="AE2602" s="189">
        <v>0</v>
      </c>
      <c r="AF2602" s="189">
        <v>0</v>
      </c>
      <c r="AG2602" s="189">
        <v>0</v>
      </c>
      <c r="AH2602" s="191">
        <v>0</v>
      </c>
      <c r="AI2602" s="476">
        <v>0</v>
      </c>
      <c r="AJ2602" s="192">
        <v>7501943475151</v>
      </c>
      <c r="AK2602" s="192">
        <v>67027</v>
      </c>
      <c r="AM2602" s="75">
        <v>67030</v>
      </c>
      <c r="AO2602" s="188">
        <v>0</v>
      </c>
      <c r="AP2602" s="188">
        <v>0</v>
      </c>
      <c r="AQ2602" s="187">
        <v>0</v>
      </c>
      <c r="AR2602" s="188">
        <v>0</v>
      </c>
      <c r="AS2602" s="187">
        <v>0</v>
      </c>
      <c r="AT2602" s="188">
        <v>0</v>
      </c>
      <c r="AU2602" s="187">
        <v>0</v>
      </c>
      <c r="AV2602" s="188">
        <v>0</v>
      </c>
      <c r="AW2602" s="187">
        <v>0</v>
      </c>
      <c r="AX2602" s="188">
        <v>0</v>
      </c>
      <c r="AY2602" s="187">
        <v>0</v>
      </c>
      <c r="AZ2602" s="188">
        <v>0</v>
      </c>
      <c r="BA2602" s="187">
        <v>0</v>
      </c>
      <c r="BB2602" s="188">
        <v>0</v>
      </c>
      <c r="BC2602" s="187">
        <v>0</v>
      </c>
      <c r="BD2602" s="75"/>
      <c r="BE2602" s="75"/>
      <c r="BF2602" s="75"/>
      <c r="BH2602" s="74"/>
      <c r="BI2602" s="194"/>
      <c r="BJ2602" s="74"/>
    </row>
    <row r="2603" spans="1:62" ht="11.25" customHeight="1" x14ac:dyDescent="0.3">
      <c r="A2603" s="184" t="s">
        <v>3120</v>
      </c>
      <c r="B2603" s="185">
        <v>0</v>
      </c>
      <c r="C2603" s="832">
        <v>67055</v>
      </c>
      <c r="D2603" s="284">
        <v>1E-4</v>
      </c>
      <c r="E2603" s="91">
        <v>0</v>
      </c>
      <c r="F2603" s="186">
        <v>0</v>
      </c>
      <c r="G2603" s="186">
        <v>0</v>
      </c>
      <c r="H2603" s="186">
        <v>0</v>
      </c>
      <c r="I2603" s="187">
        <v>0</v>
      </c>
      <c r="J2603" s="186">
        <v>0</v>
      </c>
      <c r="K2603" s="186">
        <v>0</v>
      </c>
      <c r="L2603" s="186">
        <v>0</v>
      </c>
      <c r="M2603" s="186">
        <v>0</v>
      </c>
      <c r="N2603" s="188">
        <v>0</v>
      </c>
      <c r="O2603" s="189">
        <v>0</v>
      </c>
      <c r="P2603" s="189">
        <v>0</v>
      </c>
      <c r="Q2603" s="189">
        <v>0</v>
      </c>
      <c r="R2603" s="211">
        <v>0</v>
      </c>
      <c r="S2603" s="211">
        <v>1E-4</v>
      </c>
      <c r="T2603" s="188">
        <v>0</v>
      </c>
      <c r="U2603" s="187">
        <v>0</v>
      </c>
      <c r="V2603" s="189">
        <v>0</v>
      </c>
      <c r="W2603" s="189">
        <v>0</v>
      </c>
      <c r="X2603" s="188">
        <v>0</v>
      </c>
      <c r="Y2603" s="188">
        <v>0</v>
      </c>
      <c r="Z2603" s="186">
        <v>0</v>
      </c>
      <c r="AA2603" s="186">
        <v>0</v>
      </c>
      <c r="AB2603" s="186">
        <v>0</v>
      </c>
      <c r="AC2603" s="186">
        <v>0</v>
      </c>
      <c r="AD2603" s="188">
        <v>0</v>
      </c>
      <c r="AE2603" s="189">
        <v>0</v>
      </c>
      <c r="AF2603" s="189">
        <v>0</v>
      </c>
      <c r="AG2603" s="189">
        <v>0</v>
      </c>
      <c r="AH2603" s="191">
        <v>0</v>
      </c>
      <c r="AI2603" s="476">
        <v>0</v>
      </c>
      <c r="AJ2603" s="192">
        <v>7501943499249</v>
      </c>
      <c r="AK2603" s="192" t="s">
        <v>262</v>
      </c>
      <c r="AM2603" s="75">
        <v>67055</v>
      </c>
      <c r="AO2603" s="210">
        <v>0</v>
      </c>
      <c r="AP2603" s="210">
        <v>0</v>
      </c>
      <c r="AQ2603" s="209">
        <v>0</v>
      </c>
      <c r="AR2603" s="210">
        <v>0</v>
      </c>
      <c r="AS2603" s="209">
        <v>0</v>
      </c>
      <c r="AT2603" s="210">
        <v>0</v>
      </c>
      <c r="AU2603" s="209">
        <v>0</v>
      </c>
      <c r="AV2603" s="210">
        <v>0</v>
      </c>
      <c r="AW2603" s="209">
        <v>0</v>
      </c>
      <c r="AX2603" s="210">
        <v>0</v>
      </c>
      <c r="AY2603" s="209">
        <v>0</v>
      </c>
      <c r="AZ2603" s="210">
        <v>0</v>
      </c>
      <c r="BA2603" s="209">
        <v>0</v>
      </c>
      <c r="BB2603" s="210">
        <v>0</v>
      </c>
      <c r="BC2603" s="209">
        <v>0</v>
      </c>
      <c r="BD2603" s="75"/>
      <c r="BE2603" s="75"/>
      <c r="BF2603" s="75"/>
      <c r="BH2603" s="74"/>
      <c r="BI2603" s="194"/>
      <c r="BJ2603" s="74"/>
    </row>
    <row r="2604" spans="1:62" ht="11.25" customHeight="1" x14ac:dyDescent="0.3">
      <c r="A2604" s="184" t="s">
        <v>3121</v>
      </c>
      <c r="B2604" s="185">
        <v>0</v>
      </c>
      <c r="C2604" s="832">
        <v>67059</v>
      </c>
      <c r="D2604" s="284">
        <v>1E-4</v>
      </c>
      <c r="E2604" s="91">
        <v>0</v>
      </c>
      <c r="F2604" s="188">
        <v>0</v>
      </c>
      <c r="G2604" s="186">
        <v>0</v>
      </c>
      <c r="H2604" s="186">
        <v>0</v>
      </c>
      <c r="I2604" s="187">
        <v>0</v>
      </c>
      <c r="J2604" s="188">
        <v>0</v>
      </c>
      <c r="K2604" s="186">
        <v>0</v>
      </c>
      <c r="L2604" s="186">
        <v>0</v>
      </c>
      <c r="M2604" s="187">
        <v>0</v>
      </c>
      <c r="N2604" s="189">
        <v>0</v>
      </c>
      <c r="O2604" s="189">
        <v>0</v>
      </c>
      <c r="P2604" s="186">
        <v>0</v>
      </c>
      <c r="Q2604" s="189">
        <v>0</v>
      </c>
      <c r="R2604" s="340">
        <v>0</v>
      </c>
      <c r="S2604" s="340">
        <v>1E-4</v>
      </c>
      <c r="T2604" s="188">
        <v>0</v>
      </c>
      <c r="U2604" s="187">
        <v>0</v>
      </c>
      <c r="V2604" s="189">
        <v>0</v>
      </c>
      <c r="W2604" s="189">
        <v>0</v>
      </c>
      <c r="X2604" s="189">
        <v>0</v>
      </c>
      <c r="Y2604" s="188">
        <v>0</v>
      </c>
      <c r="Z2604" s="186">
        <v>0</v>
      </c>
      <c r="AA2604" s="186">
        <v>0</v>
      </c>
      <c r="AB2604" s="186">
        <v>0</v>
      </c>
      <c r="AC2604" s="187">
        <v>0</v>
      </c>
      <c r="AD2604" s="189">
        <v>0</v>
      </c>
      <c r="AE2604" s="189">
        <v>0</v>
      </c>
      <c r="AF2604" s="189">
        <v>0</v>
      </c>
      <c r="AG2604" s="189">
        <v>0</v>
      </c>
      <c r="AH2604" s="191">
        <v>0</v>
      </c>
      <c r="AI2604" s="476">
        <v>0</v>
      </c>
      <c r="AJ2604" s="192">
        <v>7501943474994</v>
      </c>
      <c r="AK2604" s="192">
        <v>67015</v>
      </c>
      <c r="AM2604" s="75">
        <v>67059</v>
      </c>
      <c r="AO2604" s="337">
        <v>0</v>
      </c>
      <c r="AP2604" s="337">
        <v>0</v>
      </c>
      <c r="AQ2604" s="339">
        <v>0</v>
      </c>
      <c r="AR2604" s="337">
        <v>0</v>
      </c>
      <c r="AS2604" s="339">
        <v>0</v>
      </c>
      <c r="AT2604" s="337">
        <v>0</v>
      </c>
      <c r="AU2604" s="339">
        <v>0</v>
      </c>
      <c r="AV2604" s="337">
        <v>0</v>
      </c>
      <c r="AW2604" s="339">
        <v>0</v>
      </c>
      <c r="AX2604" s="337">
        <v>0</v>
      </c>
      <c r="AY2604" s="339">
        <v>0</v>
      </c>
      <c r="AZ2604" s="337">
        <v>0</v>
      </c>
      <c r="BA2604" s="339">
        <v>0</v>
      </c>
      <c r="BB2604" s="337">
        <v>0</v>
      </c>
      <c r="BC2604" s="339">
        <v>0</v>
      </c>
      <c r="BD2604" s="75"/>
      <c r="BE2604" s="75"/>
      <c r="BF2604" s="75"/>
      <c r="BH2604" s="74"/>
      <c r="BI2604" s="194"/>
      <c r="BJ2604" s="74"/>
    </row>
    <row r="2605" spans="1:62" ht="11.25" customHeight="1" x14ac:dyDescent="0.3">
      <c r="A2605" s="184" t="s">
        <v>3122</v>
      </c>
      <c r="B2605" s="185" t="s">
        <v>44</v>
      </c>
      <c r="C2605" s="456">
        <v>93518</v>
      </c>
      <c r="D2605" s="284">
        <v>1E-4</v>
      </c>
      <c r="E2605" s="91">
        <v>0</v>
      </c>
      <c r="F2605" s="186">
        <v>0</v>
      </c>
      <c r="G2605" s="186">
        <v>0</v>
      </c>
      <c r="H2605" s="186">
        <v>0</v>
      </c>
      <c r="I2605" s="187">
        <v>0</v>
      </c>
      <c r="J2605" s="186">
        <v>0</v>
      </c>
      <c r="K2605" s="186">
        <v>0</v>
      </c>
      <c r="L2605" s="186">
        <v>0</v>
      </c>
      <c r="M2605" s="186">
        <v>0</v>
      </c>
      <c r="N2605" s="188">
        <v>0</v>
      </c>
      <c r="O2605" s="189">
        <v>0</v>
      </c>
      <c r="P2605" s="186">
        <v>0</v>
      </c>
      <c r="Q2605" s="189">
        <v>0</v>
      </c>
      <c r="R2605" s="189">
        <v>0</v>
      </c>
      <c r="S2605" s="189">
        <v>1E-4</v>
      </c>
      <c r="T2605" s="188">
        <v>0</v>
      </c>
      <c r="U2605" s="187">
        <v>0</v>
      </c>
      <c r="V2605" s="189">
        <v>0</v>
      </c>
      <c r="W2605" s="189">
        <v>0</v>
      </c>
      <c r="X2605" s="188">
        <v>0</v>
      </c>
      <c r="Y2605" s="188">
        <v>0</v>
      </c>
      <c r="Z2605" s="186">
        <v>0</v>
      </c>
      <c r="AA2605" s="186">
        <v>0</v>
      </c>
      <c r="AB2605" s="186">
        <v>0</v>
      </c>
      <c r="AC2605" s="186">
        <v>0</v>
      </c>
      <c r="AD2605" s="188">
        <v>0</v>
      </c>
      <c r="AE2605" s="189">
        <v>0</v>
      </c>
      <c r="AF2605" s="189">
        <v>0</v>
      </c>
      <c r="AG2605" s="189">
        <v>0</v>
      </c>
      <c r="AH2605" s="191">
        <v>0</v>
      </c>
      <c r="AI2605" s="476">
        <v>0</v>
      </c>
      <c r="AJ2605" s="192">
        <v>7501943453265</v>
      </c>
      <c r="AK2605" s="192">
        <v>93512</v>
      </c>
      <c r="AM2605" s="75">
        <v>93518</v>
      </c>
      <c r="AO2605" s="188">
        <v>0</v>
      </c>
      <c r="AP2605" s="188">
        <v>0</v>
      </c>
      <c r="AQ2605" s="187">
        <v>0</v>
      </c>
      <c r="AR2605" s="188">
        <v>0</v>
      </c>
      <c r="AS2605" s="187">
        <v>0</v>
      </c>
      <c r="AT2605" s="188">
        <v>0</v>
      </c>
      <c r="AU2605" s="187">
        <v>0</v>
      </c>
      <c r="AV2605" s="188">
        <v>0</v>
      </c>
      <c r="AW2605" s="187">
        <v>0</v>
      </c>
      <c r="AX2605" s="188">
        <v>0</v>
      </c>
      <c r="AY2605" s="187">
        <v>0</v>
      </c>
      <c r="AZ2605" s="188">
        <v>0</v>
      </c>
      <c r="BA2605" s="187">
        <v>0</v>
      </c>
      <c r="BB2605" s="188">
        <v>0</v>
      </c>
      <c r="BC2605" s="187">
        <v>0</v>
      </c>
      <c r="BD2605" s="75"/>
      <c r="BE2605" s="75"/>
      <c r="BH2605" s="74"/>
      <c r="BI2605" s="194"/>
      <c r="BJ2605" s="74"/>
    </row>
    <row r="2606" spans="1:62" ht="11.25" customHeight="1" x14ac:dyDescent="0.3">
      <c r="A2606" s="184" t="s">
        <v>3123</v>
      </c>
      <c r="B2606" s="185" t="s">
        <v>44</v>
      </c>
      <c r="C2606" s="456">
        <v>93531</v>
      </c>
      <c r="D2606" s="284">
        <v>1E-4</v>
      </c>
      <c r="E2606" s="91">
        <v>0</v>
      </c>
      <c r="F2606" s="188">
        <v>0</v>
      </c>
      <c r="G2606" s="186">
        <v>0</v>
      </c>
      <c r="H2606" s="186">
        <v>0</v>
      </c>
      <c r="I2606" s="187">
        <v>0</v>
      </c>
      <c r="J2606" s="186">
        <v>0</v>
      </c>
      <c r="K2606" s="186">
        <v>0</v>
      </c>
      <c r="L2606" s="186">
        <v>0</v>
      </c>
      <c r="M2606" s="186">
        <v>0</v>
      </c>
      <c r="N2606" s="188">
        <v>0</v>
      </c>
      <c r="O2606" s="189">
        <v>0</v>
      </c>
      <c r="P2606" s="186">
        <v>0</v>
      </c>
      <c r="Q2606" s="189">
        <v>0</v>
      </c>
      <c r="R2606" s="211">
        <v>0</v>
      </c>
      <c r="S2606" s="211">
        <v>1E-4</v>
      </c>
      <c r="T2606" s="188">
        <v>0</v>
      </c>
      <c r="U2606" s="187">
        <v>0</v>
      </c>
      <c r="V2606" s="189">
        <v>0</v>
      </c>
      <c r="W2606" s="189">
        <v>0</v>
      </c>
      <c r="X2606" s="188">
        <v>0</v>
      </c>
      <c r="Y2606" s="188">
        <v>0</v>
      </c>
      <c r="Z2606" s="186">
        <v>0</v>
      </c>
      <c r="AA2606" s="186">
        <v>0</v>
      </c>
      <c r="AB2606" s="186">
        <v>0</v>
      </c>
      <c r="AC2606" s="186">
        <v>0</v>
      </c>
      <c r="AD2606" s="188">
        <v>0</v>
      </c>
      <c r="AE2606" s="189">
        <v>0</v>
      </c>
      <c r="AF2606" s="189">
        <v>0</v>
      </c>
      <c r="AG2606" s="189">
        <v>0</v>
      </c>
      <c r="AH2606" s="191">
        <v>0</v>
      </c>
      <c r="AI2606" s="476">
        <v>0</v>
      </c>
      <c r="AJ2606" s="192">
        <v>7501943453845</v>
      </c>
      <c r="AK2606" s="192">
        <v>93530</v>
      </c>
      <c r="AM2606" s="75">
        <v>93531</v>
      </c>
      <c r="AO2606" s="210">
        <v>0</v>
      </c>
      <c r="AP2606" s="210">
        <v>0</v>
      </c>
      <c r="AQ2606" s="209">
        <v>0</v>
      </c>
      <c r="AR2606" s="210">
        <v>0</v>
      </c>
      <c r="AS2606" s="209">
        <v>0</v>
      </c>
      <c r="AT2606" s="210">
        <v>0</v>
      </c>
      <c r="AU2606" s="209">
        <v>0</v>
      </c>
      <c r="AV2606" s="210">
        <v>0</v>
      </c>
      <c r="AW2606" s="209">
        <v>0</v>
      </c>
      <c r="AX2606" s="210">
        <v>0</v>
      </c>
      <c r="AY2606" s="209">
        <v>0</v>
      </c>
      <c r="AZ2606" s="210">
        <v>0</v>
      </c>
      <c r="BA2606" s="209">
        <v>0</v>
      </c>
      <c r="BB2606" s="210">
        <v>0</v>
      </c>
      <c r="BC2606" s="209">
        <v>0</v>
      </c>
      <c r="BD2606" s="75"/>
      <c r="BE2606" s="75"/>
      <c r="BF2606" s="75"/>
      <c r="BH2606" s="74"/>
      <c r="BI2606" s="194"/>
      <c r="BJ2606" s="74"/>
    </row>
    <row r="2607" spans="1:62" ht="11.25" customHeight="1" x14ac:dyDescent="0.3">
      <c r="A2607" s="270" t="s">
        <v>3124</v>
      </c>
      <c r="B2607" s="185" t="s">
        <v>44</v>
      </c>
      <c r="C2607" s="456">
        <v>67010</v>
      </c>
      <c r="D2607" s="284">
        <v>1E-4</v>
      </c>
      <c r="E2607" s="91">
        <v>0</v>
      </c>
      <c r="F2607" s="186">
        <v>0</v>
      </c>
      <c r="G2607" s="186">
        <v>0</v>
      </c>
      <c r="H2607" s="186">
        <v>0</v>
      </c>
      <c r="I2607" s="187">
        <v>0</v>
      </c>
      <c r="J2607" s="188">
        <v>0</v>
      </c>
      <c r="K2607" s="186">
        <v>0</v>
      </c>
      <c r="L2607" s="186">
        <v>0</v>
      </c>
      <c r="M2607" s="187">
        <v>0</v>
      </c>
      <c r="N2607" s="189">
        <v>0</v>
      </c>
      <c r="O2607" s="189">
        <v>0</v>
      </c>
      <c r="P2607" s="189">
        <v>0</v>
      </c>
      <c r="Q2607" s="189">
        <v>0</v>
      </c>
      <c r="R2607" s="189">
        <v>0</v>
      </c>
      <c r="S2607" s="189">
        <v>1E-4</v>
      </c>
      <c r="T2607" s="188">
        <v>0</v>
      </c>
      <c r="U2607" s="187">
        <v>0</v>
      </c>
      <c r="V2607" s="189">
        <v>0</v>
      </c>
      <c r="W2607" s="189">
        <v>0</v>
      </c>
      <c r="X2607" s="189">
        <v>0</v>
      </c>
      <c r="Y2607" s="188">
        <v>0</v>
      </c>
      <c r="Z2607" s="186">
        <v>0</v>
      </c>
      <c r="AA2607" s="186">
        <v>0</v>
      </c>
      <c r="AB2607" s="186">
        <v>0</v>
      </c>
      <c r="AC2607" s="187">
        <v>0</v>
      </c>
      <c r="AD2607" s="189">
        <v>0</v>
      </c>
      <c r="AE2607" s="189">
        <v>0</v>
      </c>
      <c r="AF2607" s="189">
        <v>0</v>
      </c>
      <c r="AG2607" s="189">
        <v>0</v>
      </c>
      <c r="AH2607" s="191">
        <v>0</v>
      </c>
      <c r="AI2607" s="476">
        <v>0</v>
      </c>
      <c r="AJ2607" s="192">
        <v>7501943419025</v>
      </c>
      <c r="AK2607" s="192">
        <v>67024</v>
      </c>
      <c r="AM2607" s="75">
        <v>67010</v>
      </c>
      <c r="AO2607" s="188">
        <v>0</v>
      </c>
      <c r="AP2607" s="188">
        <v>0</v>
      </c>
      <c r="AQ2607" s="187">
        <v>0</v>
      </c>
      <c r="AR2607" s="188">
        <v>0</v>
      </c>
      <c r="AS2607" s="187">
        <v>0</v>
      </c>
      <c r="AT2607" s="188">
        <v>0</v>
      </c>
      <c r="AU2607" s="187">
        <v>0</v>
      </c>
      <c r="AV2607" s="188">
        <v>0</v>
      </c>
      <c r="AW2607" s="187">
        <v>0</v>
      </c>
      <c r="AX2607" s="188">
        <v>0</v>
      </c>
      <c r="AY2607" s="187">
        <v>0</v>
      </c>
      <c r="AZ2607" s="188">
        <v>0</v>
      </c>
      <c r="BA2607" s="187">
        <v>0</v>
      </c>
      <c r="BB2607" s="188">
        <v>0</v>
      </c>
      <c r="BC2607" s="187">
        <v>0</v>
      </c>
      <c r="BD2607" s="75"/>
      <c r="BE2607" s="75"/>
      <c r="BF2607" s="75"/>
      <c r="BH2607" s="74"/>
      <c r="BI2607" s="194"/>
      <c r="BJ2607" s="74"/>
    </row>
    <row r="2608" spans="1:62" ht="11.25" customHeight="1" x14ac:dyDescent="0.3">
      <c r="A2608" s="270" t="s">
        <v>3125</v>
      </c>
      <c r="B2608" s="185">
        <v>0</v>
      </c>
      <c r="C2608" s="456">
        <v>66944</v>
      </c>
      <c r="D2608" s="284">
        <v>1E-4</v>
      </c>
      <c r="E2608" s="91">
        <v>0</v>
      </c>
      <c r="F2608" s="186">
        <v>0</v>
      </c>
      <c r="G2608" s="186">
        <v>0</v>
      </c>
      <c r="H2608" s="186">
        <v>0</v>
      </c>
      <c r="I2608" s="187">
        <v>0</v>
      </c>
      <c r="J2608" s="186">
        <v>0</v>
      </c>
      <c r="K2608" s="186">
        <v>0</v>
      </c>
      <c r="L2608" s="186">
        <v>0</v>
      </c>
      <c r="M2608" s="186">
        <v>0</v>
      </c>
      <c r="N2608" s="188">
        <v>0</v>
      </c>
      <c r="O2608" s="189">
        <v>0</v>
      </c>
      <c r="P2608" s="186">
        <v>0</v>
      </c>
      <c r="Q2608" s="189">
        <v>0</v>
      </c>
      <c r="R2608" s="189">
        <v>0</v>
      </c>
      <c r="S2608" s="189">
        <v>1E-4</v>
      </c>
      <c r="T2608" s="188">
        <v>0</v>
      </c>
      <c r="U2608" s="187">
        <v>0</v>
      </c>
      <c r="V2608" s="189">
        <v>0</v>
      </c>
      <c r="W2608" s="189">
        <v>0</v>
      </c>
      <c r="X2608" s="188">
        <v>0</v>
      </c>
      <c r="Y2608" s="188">
        <v>0</v>
      </c>
      <c r="Z2608" s="186">
        <v>0</v>
      </c>
      <c r="AA2608" s="186">
        <v>0</v>
      </c>
      <c r="AB2608" s="186">
        <v>0</v>
      </c>
      <c r="AC2608" s="186">
        <v>0</v>
      </c>
      <c r="AD2608" s="188">
        <v>0</v>
      </c>
      <c r="AE2608" s="189">
        <v>0</v>
      </c>
      <c r="AF2608" s="189">
        <v>0</v>
      </c>
      <c r="AG2608" s="189">
        <v>0</v>
      </c>
      <c r="AH2608" s="191">
        <v>0</v>
      </c>
      <c r="AI2608" s="476">
        <v>0</v>
      </c>
      <c r="AJ2608" s="192">
        <v>7501943418837</v>
      </c>
      <c r="AK2608" s="192">
        <v>67009</v>
      </c>
      <c r="AM2608" s="75">
        <v>66944</v>
      </c>
      <c r="AO2608" s="188">
        <v>0</v>
      </c>
      <c r="AP2608" s="188">
        <v>0</v>
      </c>
      <c r="AQ2608" s="187">
        <v>0</v>
      </c>
      <c r="AR2608" s="188">
        <v>0</v>
      </c>
      <c r="AS2608" s="187">
        <v>0</v>
      </c>
      <c r="AT2608" s="188">
        <v>0</v>
      </c>
      <c r="AU2608" s="187">
        <v>0</v>
      </c>
      <c r="AV2608" s="188">
        <v>0</v>
      </c>
      <c r="AW2608" s="187">
        <v>0</v>
      </c>
      <c r="AX2608" s="188">
        <v>0</v>
      </c>
      <c r="AY2608" s="187">
        <v>0</v>
      </c>
      <c r="AZ2608" s="188">
        <v>0</v>
      </c>
      <c r="BA2608" s="187">
        <v>0</v>
      </c>
      <c r="BB2608" s="188">
        <v>0</v>
      </c>
      <c r="BC2608" s="187">
        <v>0</v>
      </c>
      <c r="BD2608" s="75"/>
      <c r="BE2608" s="75"/>
      <c r="BF2608" s="75"/>
      <c r="BH2608" s="74"/>
      <c r="BI2608" s="194"/>
      <c r="BJ2608" s="74"/>
    </row>
    <row r="2609" spans="1:62" ht="11.25" customHeight="1" x14ac:dyDescent="0.3">
      <c r="A2609" s="270" t="s">
        <v>3126</v>
      </c>
      <c r="B2609" s="185" t="s">
        <v>44</v>
      </c>
      <c r="C2609" s="456">
        <v>67011</v>
      </c>
      <c r="D2609" s="284">
        <v>1E-4</v>
      </c>
      <c r="E2609" s="91">
        <v>0</v>
      </c>
      <c r="F2609" s="186">
        <v>0</v>
      </c>
      <c r="G2609" s="186">
        <v>0</v>
      </c>
      <c r="H2609" s="186">
        <v>0</v>
      </c>
      <c r="I2609" s="187">
        <v>0</v>
      </c>
      <c r="J2609" s="186">
        <v>0</v>
      </c>
      <c r="K2609" s="186">
        <v>0</v>
      </c>
      <c r="L2609" s="186">
        <v>0</v>
      </c>
      <c r="M2609" s="186">
        <v>0</v>
      </c>
      <c r="N2609" s="188">
        <v>0</v>
      </c>
      <c r="O2609" s="189">
        <v>0</v>
      </c>
      <c r="P2609" s="186">
        <v>0</v>
      </c>
      <c r="Q2609" s="189">
        <v>0</v>
      </c>
      <c r="R2609" s="189">
        <v>0</v>
      </c>
      <c r="S2609" s="189">
        <v>1E-4</v>
      </c>
      <c r="T2609" s="188">
        <v>0</v>
      </c>
      <c r="U2609" s="187">
        <v>0</v>
      </c>
      <c r="V2609" s="189">
        <v>0</v>
      </c>
      <c r="W2609" s="189">
        <v>0</v>
      </c>
      <c r="X2609" s="188">
        <v>0</v>
      </c>
      <c r="Y2609" s="188">
        <v>0</v>
      </c>
      <c r="Z2609" s="186">
        <v>0</v>
      </c>
      <c r="AA2609" s="186">
        <v>0</v>
      </c>
      <c r="AB2609" s="186">
        <v>0</v>
      </c>
      <c r="AC2609" s="186">
        <v>0</v>
      </c>
      <c r="AD2609" s="188">
        <v>0</v>
      </c>
      <c r="AE2609" s="189">
        <v>0</v>
      </c>
      <c r="AF2609" s="189">
        <v>0</v>
      </c>
      <c r="AG2609" s="189">
        <v>0</v>
      </c>
      <c r="AH2609" s="191">
        <v>0</v>
      </c>
      <c r="AI2609" s="476">
        <v>0</v>
      </c>
      <c r="AJ2609" s="192">
        <v>7501943418837</v>
      </c>
      <c r="AK2609" s="192">
        <v>67009</v>
      </c>
      <c r="AM2609" s="75">
        <v>67011</v>
      </c>
      <c r="AO2609" s="188">
        <v>0</v>
      </c>
      <c r="AP2609" s="188">
        <v>0</v>
      </c>
      <c r="AQ2609" s="187">
        <v>0</v>
      </c>
      <c r="AR2609" s="188">
        <v>0</v>
      </c>
      <c r="AS2609" s="187">
        <v>0</v>
      </c>
      <c r="AT2609" s="188">
        <v>0</v>
      </c>
      <c r="AU2609" s="187">
        <v>0</v>
      </c>
      <c r="AV2609" s="188">
        <v>0</v>
      </c>
      <c r="AW2609" s="187">
        <v>0</v>
      </c>
      <c r="AX2609" s="188">
        <v>0</v>
      </c>
      <c r="AY2609" s="187">
        <v>0</v>
      </c>
      <c r="AZ2609" s="188">
        <v>0</v>
      </c>
      <c r="BA2609" s="187">
        <v>0</v>
      </c>
      <c r="BB2609" s="188">
        <v>0</v>
      </c>
      <c r="BC2609" s="187">
        <v>0</v>
      </c>
      <c r="BD2609" s="75"/>
      <c r="BE2609" s="75"/>
      <c r="BF2609" s="75"/>
      <c r="BH2609" s="74"/>
      <c r="BI2609" s="194"/>
      <c r="BJ2609" s="74"/>
    </row>
    <row r="2610" spans="1:62" ht="11.25" customHeight="1" x14ac:dyDescent="0.3">
      <c r="A2610" s="270" t="s">
        <v>3127</v>
      </c>
      <c r="B2610" s="185">
        <v>0</v>
      </c>
      <c r="C2610" s="456">
        <v>66995</v>
      </c>
      <c r="D2610" s="284">
        <v>1E-4</v>
      </c>
      <c r="E2610" s="91">
        <v>0</v>
      </c>
      <c r="F2610" s="186">
        <v>0</v>
      </c>
      <c r="G2610" s="186">
        <v>0</v>
      </c>
      <c r="H2610" s="186">
        <v>0</v>
      </c>
      <c r="I2610" s="187">
        <v>0</v>
      </c>
      <c r="J2610" s="188">
        <v>0</v>
      </c>
      <c r="K2610" s="186">
        <v>0</v>
      </c>
      <c r="L2610" s="186">
        <v>0</v>
      </c>
      <c r="M2610" s="186">
        <v>0</v>
      </c>
      <c r="N2610" s="188">
        <v>0</v>
      </c>
      <c r="O2610" s="189">
        <v>0</v>
      </c>
      <c r="P2610" s="186">
        <v>0</v>
      </c>
      <c r="Q2610" s="189">
        <v>0</v>
      </c>
      <c r="R2610" s="211">
        <v>0</v>
      </c>
      <c r="S2610" s="211">
        <v>1E-4</v>
      </c>
      <c r="T2610" s="188">
        <v>0</v>
      </c>
      <c r="U2610" s="187">
        <v>0</v>
      </c>
      <c r="V2610" s="189">
        <v>0</v>
      </c>
      <c r="W2610" s="189">
        <v>0</v>
      </c>
      <c r="X2610" s="189">
        <v>0</v>
      </c>
      <c r="Y2610" s="188">
        <v>0</v>
      </c>
      <c r="Z2610" s="186">
        <v>0</v>
      </c>
      <c r="AA2610" s="186">
        <v>0</v>
      </c>
      <c r="AB2610" s="186">
        <v>0</v>
      </c>
      <c r="AC2610" s="187">
        <v>0</v>
      </c>
      <c r="AD2610" s="189">
        <v>0</v>
      </c>
      <c r="AE2610" s="189">
        <v>0</v>
      </c>
      <c r="AF2610" s="189">
        <v>0</v>
      </c>
      <c r="AG2610" s="189">
        <v>0</v>
      </c>
      <c r="AH2610" s="191">
        <v>0</v>
      </c>
      <c r="AI2610" s="476">
        <v>0</v>
      </c>
      <c r="AJ2610" s="192">
        <v>7501943466678</v>
      </c>
      <c r="AK2610" s="192" t="s">
        <v>262</v>
      </c>
      <c r="AM2610" s="75">
        <v>66995</v>
      </c>
      <c r="AO2610" s="210">
        <v>0</v>
      </c>
      <c r="AP2610" s="210">
        <v>0</v>
      </c>
      <c r="AQ2610" s="209">
        <v>0</v>
      </c>
      <c r="AR2610" s="210">
        <v>0</v>
      </c>
      <c r="AS2610" s="209">
        <v>0</v>
      </c>
      <c r="AT2610" s="210">
        <v>0</v>
      </c>
      <c r="AU2610" s="209">
        <v>0</v>
      </c>
      <c r="AV2610" s="210">
        <v>0</v>
      </c>
      <c r="AW2610" s="209">
        <v>0</v>
      </c>
      <c r="AX2610" s="210">
        <v>0</v>
      </c>
      <c r="AY2610" s="209">
        <v>0</v>
      </c>
      <c r="AZ2610" s="210">
        <v>0</v>
      </c>
      <c r="BA2610" s="209">
        <v>0</v>
      </c>
      <c r="BB2610" s="210">
        <v>0</v>
      </c>
      <c r="BC2610" s="209">
        <v>0</v>
      </c>
      <c r="BD2610" s="75"/>
      <c r="BE2610" s="75"/>
      <c r="BF2610" s="75"/>
      <c r="BH2610" s="74"/>
      <c r="BI2610" s="194"/>
      <c r="BJ2610" s="74"/>
    </row>
    <row r="2611" spans="1:62" ht="11.25" customHeight="1" x14ac:dyDescent="0.3">
      <c r="A2611" s="270" t="s">
        <v>3128</v>
      </c>
      <c r="B2611" s="185" t="s">
        <v>44</v>
      </c>
      <c r="C2611" s="456">
        <v>67006</v>
      </c>
      <c r="D2611" s="284">
        <v>1E-4</v>
      </c>
      <c r="E2611" s="91">
        <v>0</v>
      </c>
      <c r="F2611" s="188">
        <v>0</v>
      </c>
      <c r="G2611" s="186">
        <v>0</v>
      </c>
      <c r="H2611" s="186">
        <v>0</v>
      </c>
      <c r="I2611" s="187">
        <v>0</v>
      </c>
      <c r="J2611" s="186">
        <v>0</v>
      </c>
      <c r="K2611" s="186">
        <v>0</v>
      </c>
      <c r="L2611" s="186">
        <v>0</v>
      </c>
      <c r="M2611" s="187">
        <v>0</v>
      </c>
      <c r="N2611" s="189">
        <v>0</v>
      </c>
      <c r="O2611" s="189">
        <v>0</v>
      </c>
      <c r="P2611" s="189">
        <v>0</v>
      </c>
      <c r="Q2611" s="189">
        <v>0</v>
      </c>
      <c r="R2611" s="189">
        <v>0</v>
      </c>
      <c r="S2611" s="189">
        <v>1E-4</v>
      </c>
      <c r="T2611" s="188">
        <v>0</v>
      </c>
      <c r="U2611" s="187">
        <v>0</v>
      </c>
      <c r="V2611" s="189">
        <v>0</v>
      </c>
      <c r="W2611" s="189">
        <v>0</v>
      </c>
      <c r="X2611" s="188">
        <v>0</v>
      </c>
      <c r="Y2611" s="188">
        <v>0</v>
      </c>
      <c r="Z2611" s="186">
        <v>0</v>
      </c>
      <c r="AA2611" s="186">
        <v>0</v>
      </c>
      <c r="AB2611" s="186">
        <v>0</v>
      </c>
      <c r="AC2611" s="186">
        <v>0</v>
      </c>
      <c r="AD2611" s="188">
        <v>0</v>
      </c>
      <c r="AE2611" s="189">
        <v>0</v>
      </c>
      <c r="AF2611" s="189">
        <v>0</v>
      </c>
      <c r="AG2611" s="189">
        <v>0</v>
      </c>
      <c r="AH2611" s="191">
        <v>0</v>
      </c>
      <c r="AI2611" s="476">
        <v>0</v>
      </c>
      <c r="AJ2611" s="192">
        <v>7501943419001</v>
      </c>
      <c r="AK2611" s="192">
        <v>67023</v>
      </c>
      <c r="AM2611" s="75">
        <v>67006</v>
      </c>
      <c r="AO2611" s="188">
        <v>0</v>
      </c>
      <c r="AP2611" s="188">
        <v>0</v>
      </c>
      <c r="AQ2611" s="187">
        <v>0</v>
      </c>
      <c r="AR2611" s="188">
        <v>0</v>
      </c>
      <c r="AS2611" s="187">
        <v>0</v>
      </c>
      <c r="AT2611" s="188">
        <v>0</v>
      </c>
      <c r="AU2611" s="187">
        <v>0</v>
      </c>
      <c r="AV2611" s="188">
        <v>0</v>
      </c>
      <c r="AW2611" s="187">
        <v>0</v>
      </c>
      <c r="AX2611" s="188">
        <v>0</v>
      </c>
      <c r="AY2611" s="187">
        <v>0</v>
      </c>
      <c r="AZ2611" s="188">
        <v>0</v>
      </c>
      <c r="BA2611" s="187">
        <v>0</v>
      </c>
      <c r="BB2611" s="188">
        <v>0</v>
      </c>
      <c r="BC2611" s="187">
        <v>0</v>
      </c>
      <c r="BD2611" s="75"/>
      <c r="BE2611" s="75"/>
      <c r="BF2611" s="75"/>
      <c r="BH2611" s="74"/>
      <c r="BI2611" s="194"/>
      <c r="BJ2611" s="74"/>
    </row>
    <row r="2612" spans="1:62" ht="11.25" customHeight="1" x14ac:dyDescent="0.3">
      <c r="A2612" s="270" t="s">
        <v>3129</v>
      </c>
      <c r="B2612" s="185" t="s">
        <v>44</v>
      </c>
      <c r="C2612" s="456">
        <v>67007</v>
      </c>
      <c r="D2612" s="284">
        <v>1E-4</v>
      </c>
      <c r="E2612" s="91">
        <v>0</v>
      </c>
      <c r="F2612" s="186">
        <v>0</v>
      </c>
      <c r="G2612" s="186">
        <v>0</v>
      </c>
      <c r="H2612" s="186">
        <v>0</v>
      </c>
      <c r="I2612" s="187">
        <v>0</v>
      </c>
      <c r="J2612" s="186">
        <v>0</v>
      </c>
      <c r="K2612" s="186">
        <v>0</v>
      </c>
      <c r="L2612" s="186">
        <v>0</v>
      </c>
      <c r="M2612" s="187">
        <v>0</v>
      </c>
      <c r="N2612" s="188">
        <v>0</v>
      </c>
      <c r="O2612" s="189">
        <v>0</v>
      </c>
      <c r="P2612" s="186">
        <v>0</v>
      </c>
      <c r="Q2612" s="189">
        <v>0</v>
      </c>
      <c r="R2612" s="189">
        <v>0</v>
      </c>
      <c r="S2612" s="189">
        <v>1E-4</v>
      </c>
      <c r="T2612" s="188">
        <v>0</v>
      </c>
      <c r="U2612" s="187">
        <v>0</v>
      </c>
      <c r="V2612" s="189">
        <v>0</v>
      </c>
      <c r="W2612" s="189">
        <v>0</v>
      </c>
      <c r="X2612" s="189">
        <v>0</v>
      </c>
      <c r="Y2612" s="188">
        <v>0</v>
      </c>
      <c r="Z2612" s="186">
        <v>0</v>
      </c>
      <c r="AA2612" s="186">
        <v>0</v>
      </c>
      <c r="AB2612" s="186">
        <v>0</v>
      </c>
      <c r="AC2612" s="186">
        <v>0</v>
      </c>
      <c r="AD2612" s="188">
        <v>0</v>
      </c>
      <c r="AE2612" s="189">
        <v>0</v>
      </c>
      <c r="AF2612" s="189">
        <v>0</v>
      </c>
      <c r="AG2612" s="189">
        <v>0</v>
      </c>
      <c r="AH2612" s="191">
        <v>0</v>
      </c>
      <c r="AI2612" s="476">
        <v>0</v>
      </c>
      <c r="AJ2612" s="192">
        <v>7501943418813</v>
      </c>
      <c r="AK2612" s="192">
        <v>67008</v>
      </c>
      <c r="AM2612" s="75">
        <v>67007</v>
      </c>
      <c r="AO2612" s="188">
        <v>0</v>
      </c>
      <c r="AP2612" s="188">
        <v>0</v>
      </c>
      <c r="AQ2612" s="187">
        <v>0</v>
      </c>
      <c r="AR2612" s="188">
        <v>0</v>
      </c>
      <c r="AS2612" s="187">
        <v>0</v>
      </c>
      <c r="AT2612" s="188">
        <v>0</v>
      </c>
      <c r="AU2612" s="187">
        <v>0</v>
      </c>
      <c r="AV2612" s="188">
        <v>0</v>
      </c>
      <c r="AW2612" s="187">
        <v>0</v>
      </c>
      <c r="AX2612" s="188">
        <v>0</v>
      </c>
      <c r="AY2612" s="187">
        <v>0</v>
      </c>
      <c r="AZ2612" s="188">
        <v>0</v>
      </c>
      <c r="BA2612" s="187">
        <v>0</v>
      </c>
      <c r="BB2612" s="188">
        <v>0</v>
      </c>
      <c r="BC2612" s="187">
        <v>0</v>
      </c>
      <c r="BD2612" s="75"/>
      <c r="BE2612" s="75"/>
      <c r="BF2612" s="75"/>
      <c r="BH2612" s="74"/>
      <c r="BI2612" s="194"/>
      <c r="BJ2612" s="74"/>
    </row>
    <row r="2613" spans="1:62" ht="11.25" customHeight="1" x14ac:dyDescent="0.3">
      <c r="A2613" s="270" t="s">
        <v>3130</v>
      </c>
      <c r="B2613" s="185">
        <v>0</v>
      </c>
      <c r="C2613" s="456">
        <v>67039</v>
      </c>
      <c r="D2613" s="284">
        <v>1E-4</v>
      </c>
      <c r="E2613" s="91">
        <v>0</v>
      </c>
      <c r="F2613" s="188">
        <v>0</v>
      </c>
      <c r="G2613" s="186">
        <v>0</v>
      </c>
      <c r="H2613" s="186">
        <v>0</v>
      </c>
      <c r="I2613" s="187">
        <v>0</v>
      </c>
      <c r="J2613" s="188">
        <v>0</v>
      </c>
      <c r="K2613" s="186">
        <v>0</v>
      </c>
      <c r="L2613" s="186">
        <v>0</v>
      </c>
      <c r="M2613" s="186">
        <v>0</v>
      </c>
      <c r="N2613" s="189">
        <v>0</v>
      </c>
      <c r="O2613" s="189">
        <v>0</v>
      </c>
      <c r="P2613" s="189">
        <v>0</v>
      </c>
      <c r="Q2613" s="189">
        <v>0</v>
      </c>
      <c r="R2613" s="351">
        <v>0</v>
      </c>
      <c r="S2613" s="351">
        <v>1E-4</v>
      </c>
      <c r="T2613" s="188">
        <v>0</v>
      </c>
      <c r="U2613" s="187">
        <v>0</v>
      </c>
      <c r="V2613" s="189">
        <v>0</v>
      </c>
      <c r="W2613" s="189">
        <v>0</v>
      </c>
      <c r="X2613" s="188">
        <v>0</v>
      </c>
      <c r="Y2613" s="188">
        <v>0</v>
      </c>
      <c r="Z2613" s="186">
        <v>0</v>
      </c>
      <c r="AA2613" s="186">
        <v>0</v>
      </c>
      <c r="AB2613" s="186">
        <v>0</v>
      </c>
      <c r="AC2613" s="187">
        <v>0</v>
      </c>
      <c r="AD2613" s="189">
        <v>0</v>
      </c>
      <c r="AE2613" s="189">
        <v>0</v>
      </c>
      <c r="AF2613" s="189">
        <v>0</v>
      </c>
      <c r="AG2613" s="189">
        <v>0</v>
      </c>
      <c r="AH2613" s="191">
        <v>0</v>
      </c>
      <c r="AI2613" s="476">
        <v>0</v>
      </c>
      <c r="AJ2613" s="192">
        <v>7501943419179</v>
      </c>
      <c r="AK2613" s="192" t="s">
        <v>262</v>
      </c>
      <c r="AM2613" s="75">
        <v>67039</v>
      </c>
      <c r="AO2613" s="350">
        <v>0</v>
      </c>
      <c r="AP2613" s="350">
        <v>0</v>
      </c>
      <c r="AQ2613" s="349">
        <v>0</v>
      </c>
      <c r="AR2613" s="350">
        <v>0</v>
      </c>
      <c r="AS2613" s="349">
        <v>0</v>
      </c>
      <c r="AT2613" s="350">
        <v>0</v>
      </c>
      <c r="AU2613" s="349">
        <v>0</v>
      </c>
      <c r="AV2613" s="350">
        <v>0</v>
      </c>
      <c r="AW2613" s="349">
        <v>0</v>
      </c>
      <c r="AX2613" s="350">
        <v>0</v>
      </c>
      <c r="AY2613" s="349">
        <v>0</v>
      </c>
      <c r="AZ2613" s="350">
        <v>0</v>
      </c>
      <c r="BA2613" s="349">
        <v>0</v>
      </c>
      <c r="BB2613" s="350">
        <v>0</v>
      </c>
      <c r="BC2613" s="349">
        <v>0</v>
      </c>
      <c r="BD2613" s="75"/>
      <c r="BE2613" s="75"/>
      <c r="BF2613" s="75"/>
      <c r="BH2613" s="74"/>
      <c r="BI2613" s="194"/>
      <c r="BJ2613" s="74"/>
    </row>
    <row r="2614" spans="1:62" ht="11.25" customHeight="1" x14ac:dyDescent="0.3">
      <c r="A2614" s="270" t="s">
        <v>3131</v>
      </c>
      <c r="B2614" s="185" t="s">
        <v>44</v>
      </c>
      <c r="C2614" s="456">
        <v>67216</v>
      </c>
      <c r="D2614" s="284">
        <v>1E-4</v>
      </c>
      <c r="E2614" s="91">
        <v>0</v>
      </c>
      <c r="F2614" s="186">
        <v>0</v>
      </c>
      <c r="G2614" s="186">
        <v>0</v>
      </c>
      <c r="H2614" s="186">
        <v>0</v>
      </c>
      <c r="I2614" s="187">
        <v>0</v>
      </c>
      <c r="J2614" s="186">
        <v>0</v>
      </c>
      <c r="K2614" s="186">
        <v>0</v>
      </c>
      <c r="L2614" s="186">
        <v>0</v>
      </c>
      <c r="M2614" s="186">
        <v>0</v>
      </c>
      <c r="N2614" s="188">
        <v>0</v>
      </c>
      <c r="O2614" s="189">
        <v>0</v>
      </c>
      <c r="P2614" s="186">
        <v>0</v>
      </c>
      <c r="Q2614" s="189">
        <v>0</v>
      </c>
      <c r="R2614" s="189">
        <v>0</v>
      </c>
      <c r="S2614" s="189">
        <v>1E-4</v>
      </c>
      <c r="T2614" s="188">
        <v>0</v>
      </c>
      <c r="U2614" s="187">
        <v>0</v>
      </c>
      <c r="V2614" s="189">
        <v>0</v>
      </c>
      <c r="W2614" s="189">
        <v>0</v>
      </c>
      <c r="X2614" s="188">
        <v>0</v>
      </c>
      <c r="Y2614" s="188">
        <v>0</v>
      </c>
      <c r="Z2614" s="186">
        <v>0</v>
      </c>
      <c r="AA2614" s="186">
        <v>0</v>
      </c>
      <c r="AB2614" s="186">
        <v>0</v>
      </c>
      <c r="AC2614" s="186">
        <v>0</v>
      </c>
      <c r="AD2614" s="188">
        <v>0</v>
      </c>
      <c r="AE2614" s="189">
        <v>0</v>
      </c>
      <c r="AF2614" s="189">
        <v>0</v>
      </c>
      <c r="AG2614" s="188">
        <v>0</v>
      </c>
      <c r="AH2614" s="191">
        <v>0</v>
      </c>
      <c r="AI2614" s="476">
        <v>0</v>
      </c>
      <c r="AJ2614" s="192">
        <v>7501943474871</v>
      </c>
      <c r="AK2614" s="192">
        <v>66999</v>
      </c>
      <c r="AM2614" s="75">
        <v>67216</v>
      </c>
      <c r="AO2614" s="188">
        <v>0</v>
      </c>
      <c r="AP2614" s="188">
        <v>0</v>
      </c>
      <c r="AQ2614" s="187">
        <v>0</v>
      </c>
      <c r="AR2614" s="188">
        <v>0</v>
      </c>
      <c r="AS2614" s="187">
        <v>0</v>
      </c>
      <c r="AT2614" s="188">
        <v>0</v>
      </c>
      <c r="AU2614" s="187">
        <v>0</v>
      </c>
      <c r="AV2614" s="188">
        <v>0</v>
      </c>
      <c r="AW2614" s="187">
        <v>0</v>
      </c>
      <c r="AX2614" s="188">
        <v>0</v>
      </c>
      <c r="AY2614" s="187">
        <v>0</v>
      </c>
      <c r="AZ2614" s="188">
        <v>0</v>
      </c>
      <c r="BA2614" s="187">
        <v>0</v>
      </c>
      <c r="BB2614" s="188">
        <v>0</v>
      </c>
      <c r="BC2614" s="187">
        <v>0</v>
      </c>
      <c r="BD2614" s="75"/>
      <c r="BE2614" s="75"/>
      <c r="BF2614" s="75"/>
      <c r="BH2614" s="74"/>
      <c r="BI2614" s="194"/>
      <c r="BJ2614" s="74"/>
    </row>
    <row r="2615" spans="1:62" ht="11.25" customHeight="1" x14ac:dyDescent="0.3">
      <c r="A2615" s="270" t="s">
        <v>3132</v>
      </c>
      <c r="B2615" s="185" t="s">
        <v>44</v>
      </c>
      <c r="C2615" s="456">
        <v>67237</v>
      </c>
      <c r="D2615" s="284">
        <v>1E-4</v>
      </c>
      <c r="E2615" s="91">
        <v>0</v>
      </c>
      <c r="F2615" s="186">
        <v>0</v>
      </c>
      <c r="G2615" s="186">
        <v>0</v>
      </c>
      <c r="H2615" s="186">
        <v>0</v>
      </c>
      <c r="I2615" s="187">
        <v>0</v>
      </c>
      <c r="J2615" s="186">
        <v>0</v>
      </c>
      <c r="K2615" s="186">
        <v>0</v>
      </c>
      <c r="L2615" s="186">
        <v>0</v>
      </c>
      <c r="M2615" s="187">
        <v>0</v>
      </c>
      <c r="N2615" s="188">
        <v>0</v>
      </c>
      <c r="O2615" s="189">
        <v>0</v>
      </c>
      <c r="P2615" s="186">
        <v>0</v>
      </c>
      <c r="Q2615" s="189">
        <v>0</v>
      </c>
      <c r="R2615" s="189">
        <v>0</v>
      </c>
      <c r="S2615" s="189">
        <v>1E-4</v>
      </c>
      <c r="T2615" s="188">
        <v>0</v>
      </c>
      <c r="U2615" s="187">
        <v>0</v>
      </c>
      <c r="V2615" s="189">
        <v>0</v>
      </c>
      <c r="W2615" s="189">
        <v>0</v>
      </c>
      <c r="X2615" s="188">
        <v>0</v>
      </c>
      <c r="Y2615" s="188">
        <v>0</v>
      </c>
      <c r="Z2615" s="186">
        <v>0</v>
      </c>
      <c r="AA2615" s="186">
        <v>0</v>
      </c>
      <c r="AB2615" s="186">
        <v>0</v>
      </c>
      <c r="AC2615" s="186">
        <v>0</v>
      </c>
      <c r="AD2615" s="188">
        <v>0</v>
      </c>
      <c r="AE2615" s="189">
        <v>0</v>
      </c>
      <c r="AF2615" s="189">
        <v>0</v>
      </c>
      <c r="AG2615" s="188">
        <v>0</v>
      </c>
      <c r="AH2615" s="191">
        <v>0</v>
      </c>
      <c r="AI2615" s="476">
        <v>0</v>
      </c>
      <c r="AJ2615" s="192">
        <v>7501943474871</v>
      </c>
      <c r="AK2615" s="192">
        <v>66999</v>
      </c>
      <c r="AM2615" s="75">
        <v>67237</v>
      </c>
      <c r="AO2615" s="188">
        <v>0</v>
      </c>
      <c r="AP2615" s="188">
        <v>0</v>
      </c>
      <c r="AQ2615" s="187">
        <v>0</v>
      </c>
      <c r="AR2615" s="188">
        <v>0</v>
      </c>
      <c r="AS2615" s="187">
        <v>0</v>
      </c>
      <c r="AT2615" s="188">
        <v>0</v>
      </c>
      <c r="AU2615" s="187">
        <v>0</v>
      </c>
      <c r="AV2615" s="188">
        <v>0</v>
      </c>
      <c r="AW2615" s="187">
        <v>0</v>
      </c>
      <c r="AX2615" s="188">
        <v>0</v>
      </c>
      <c r="AY2615" s="187">
        <v>0</v>
      </c>
      <c r="AZ2615" s="188">
        <v>0</v>
      </c>
      <c r="BA2615" s="187">
        <v>0</v>
      </c>
      <c r="BB2615" s="188">
        <v>0</v>
      </c>
      <c r="BC2615" s="187">
        <v>0</v>
      </c>
      <c r="BD2615" s="75"/>
      <c r="BE2615" s="75"/>
      <c r="BF2615" s="75"/>
      <c r="BH2615" s="74"/>
      <c r="BI2615" s="194"/>
      <c r="BJ2615" s="74"/>
    </row>
    <row r="2616" spans="1:62" ht="11.25" customHeight="1" x14ac:dyDescent="0.3">
      <c r="A2616" s="489" t="s">
        <v>3133</v>
      </c>
      <c r="B2616" s="185">
        <v>0</v>
      </c>
      <c r="C2616" s="456">
        <v>66960</v>
      </c>
      <c r="D2616" s="284">
        <v>1E-4</v>
      </c>
      <c r="E2616" s="91">
        <v>0</v>
      </c>
      <c r="F2616" s="186">
        <v>0</v>
      </c>
      <c r="G2616" s="186">
        <v>0</v>
      </c>
      <c r="H2616" s="186">
        <v>0</v>
      </c>
      <c r="I2616" s="187">
        <v>0</v>
      </c>
      <c r="J2616" s="186">
        <v>0</v>
      </c>
      <c r="K2616" s="186">
        <v>0</v>
      </c>
      <c r="L2616" s="186">
        <v>0</v>
      </c>
      <c r="M2616" s="186">
        <v>0</v>
      </c>
      <c r="N2616" s="188">
        <v>0</v>
      </c>
      <c r="O2616" s="189">
        <v>0</v>
      </c>
      <c r="P2616" s="186">
        <v>0</v>
      </c>
      <c r="Q2616" s="189">
        <v>0</v>
      </c>
      <c r="R2616" s="189">
        <v>0</v>
      </c>
      <c r="S2616" s="189">
        <v>1E-4</v>
      </c>
      <c r="T2616" s="188">
        <v>0</v>
      </c>
      <c r="U2616" s="187">
        <v>0</v>
      </c>
      <c r="V2616" s="189">
        <v>0</v>
      </c>
      <c r="W2616" s="189">
        <v>0</v>
      </c>
      <c r="X2616" s="189">
        <v>0</v>
      </c>
      <c r="Y2616" s="188">
        <v>0</v>
      </c>
      <c r="Z2616" s="186">
        <v>0</v>
      </c>
      <c r="AA2616" s="186">
        <v>0</v>
      </c>
      <c r="AB2616" s="186">
        <v>0</v>
      </c>
      <c r="AC2616" s="186">
        <v>0</v>
      </c>
      <c r="AD2616" s="188">
        <v>0</v>
      </c>
      <c r="AE2616" s="189">
        <v>0</v>
      </c>
      <c r="AF2616" s="189">
        <v>0</v>
      </c>
      <c r="AG2616" s="188">
        <v>0</v>
      </c>
      <c r="AH2616" s="191">
        <v>0</v>
      </c>
      <c r="AI2616" s="476">
        <v>0</v>
      </c>
      <c r="AJ2616" s="192">
        <v>7501943466685</v>
      </c>
      <c r="AK2616" s="192" t="s">
        <v>262</v>
      </c>
      <c r="AM2616" s="75">
        <v>66960</v>
      </c>
      <c r="AO2616" s="188">
        <v>0</v>
      </c>
      <c r="AP2616" s="188">
        <v>0</v>
      </c>
      <c r="AQ2616" s="187">
        <v>0</v>
      </c>
      <c r="AR2616" s="188">
        <v>0</v>
      </c>
      <c r="AS2616" s="187">
        <v>0</v>
      </c>
      <c r="AT2616" s="188">
        <v>0</v>
      </c>
      <c r="AU2616" s="187">
        <v>0</v>
      </c>
      <c r="AV2616" s="188">
        <v>0</v>
      </c>
      <c r="AW2616" s="187">
        <v>0</v>
      </c>
      <c r="AX2616" s="188">
        <v>0</v>
      </c>
      <c r="AY2616" s="187">
        <v>0</v>
      </c>
      <c r="AZ2616" s="188">
        <v>0</v>
      </c>
      <c r="BA2616" s="187">
        <v>0</v>
      </c>
      <c r="BB2616" s="188">
        <v>0</v>
      </c>
      <c r="BC2616" s="187">
        <v>0</v>
      </c>
      <c r="BD2616" s="75"/>
      <c r="BE2616" s="75"/>
      <c r="BF2616" s="75"/>
      <c r="BH2616" s="74"/>
      <c r="BI2616" s="194"/>
      <c r="BJ2616" s="74"/>
    </row>
    <row r="2617" spans="1:62" ht="11.25" customHeight="1" x14ac:dyDescent="0.3">
      <c r="A2617" s="270" t="s">
        <v>3134</v>
      </c>
      <c r="B2617" s="185" t="s">
        <v>44</v>
      </c>
      <c r="C2617" s="456">
        <v>67217</v>
      </c>
      <c r="D2617" s="284">
        <v>1E-4</v>
      </c>
      <c r="E2617" s="91">
        <v>0</v>
      </c>
      <c r="F2617" s="186">
        <v>0</v>
      </c>
      <c r="G2617" s="186">
        <v>0</v>
      </c>
      <c r="H2617" s="186">
        <v>0</v>
      </c>
      <c r="I2617" s="187">
        <v>0</v>
      </c>
      <c r="J2617" s="186">
        <v>0</v>
      </c>
      <c r="K2617" s="186">
        <v>0</v>
      </c>
      <c r="L2617" s="186">
        <v>0</v>
      </c>
      <c r="M2617" s="186">
        <v>0</v>
      </c>
      <c r="N2617" s="188">
        <v>0</v>
      </c>
      <c r="O2617" s="189">
        <v>0</v>
      </c>
      <c r="P2617" s="186">
        <v>0</v>
      </c>
      <c r="Q2617" s="189">
        <v>0</v>
      </c>
      <c r="R2617" s="189">
        <v>0</v>
      </c>
      <c r="S2617" s="189">
        <v>1E-4</v>
      </c>
      <c r="T2617" s="188">
        <v>0</v>
      </c>
      <c r="U2617" s="187">
        <v>0</v>
      </c>
      <c r="V2617" s="189">
        <v>0</v>
      </c>
      <c r="W2617" s="189">
        <v>0</v>
      </c>
      <c r="X2617" s="188">
        <v>0</v>
      </c>
      <c r="Y2617" s="188">
        <v>0</v>
      </c>
      <c r="Z2617" s="186">
        <v>0</v>
      </c>
      <c r="AA2617" s="186">
        <v>0</v>
      </c>
      <c r="AB2617" s="186">
        <v>0</v>
      </c>
      <c r="AC2617" s="186">
        <v>0</v>
      </c>
      <c r="AD2617" s="188">
        <v>0</v>
      </c>
      <c r="AE2617" s="189">
        <v>0</v>
      </c>
      <c r="AF2617" s="189">
        <v>0</v>
      </c>
      <c r="AG2617" s="188">
        <v>0</v>
      </c>
      <c r="AH2617" s="191">
        <v>0</v>
      </c>
      <c r="AI2617" s="476">
        <v>0</v>
      </c>
      <c r="AJ2617" s="192">
        <v>7501943474833</v>
      </c>
      <c r="AK2617" s="192">
        <v>66997</v>
      </c>
      <c r="AM2617" s="75">
        <v>67217</v>
      </c>
      <c r="AO2617" s="188">
        <v>0</v>
      </c>
      <c r="AP2617" s="188">
        <v>0</v>
      </c>
      <c r="AQ2617" s="187">
        <v>0</v>
      </c>
      <c r="AR2617" s="188">
        <v>0</v>
      </c>
      <c r="AS2617" s="187">
        <v>0</v>
      </c>
      <c r="AT2617" s="188">
        <v>0</v>
      </c>
      <c r="AU2617" s="187">
        <v>0</v>
      </c>
      <c r="AV2617" s="188">
        <v>0</v>
      </c>
      <c r="AW2617" s="187">
        <v>0</v>
      </c>
      <c r="AX2617" s="188">
        <v>0</v>
      </c>
      <c r="AY2617" s="187">
        <v>0</v>
      </c>
      <c r="AZ2617" s="188">
        <v>0</v>
      </c>
      <c r="BA2617" s="187">
        <v>0</v>
      </c>
      <c r="BB2617" s="188">
        <v>0</v>
      </c>
      <c r="BC2617" s="187">
        <v>0</v>
      </c>
      <c r="BD2617" s="75"/>
      <c r="BE2617" s="75"/>
      <c r="BF2617" s="75"/>
      <c r="BH2617" s="74"/>
      <c r="BI2617" s="194"/>
      <c r="BJ2617" s="74"/>
    </row>
    <row r="2618" spans="1:62" ht="11.25" customHeight="1" x14ac:dyDescent="0.3">
      <c r="A2618" s="270" t="s">
        <v>3135</v>
      </c>
      <c r="B2618" s="185" t="s">
        <v>44</v>
      </c>
      <c r="C2618" s="456">
        <v>67238</v>
      </c>
      <c r="D2618" s="284">
        <v>1E-4</v>
      </c>
      <c r="E2618" s="91">
        <v>0</v>
      </c>
      <c r="F2618" s="188">
        <v>0</v>
      </c>
      <c r="G2618" s="186">
        <v>0</v>
      </c>
      <c r="H2618" s="186">
        <v>0</v>
      </c>
      <c r="I2618" s="187">
        <v>0</v>
      </c>
      <c r="J2618" s="188">
        <v>0</v>
      </c>
      <c r="K2618" s="186">
        <v>0</v>
      </c>
      <c r="L2618" s="186">
        <v>0</v>
      </c>
      <c r="M2618" s="187">
        <v>0</v>
      </c>
      <c r="N2618" s="189">
        <v>0</v>
      </c>
      <c r="O2618" s="189">
        <v>0</v>
      </c>
      <c r="P2618" s="189">
        <v>0</v>
      </c>
      <c r="Q2618" s="189">
        <v>0</v>
      </c>
      <c r="R2618" s="187">
        <v>0</v>
      </c>
      <c r="S2618" s="189">
        <v>1E-4</v>
      </c>
      <c r="T2618" s="188">
        <v>0</v>
      </c>
      <c r="U2618" s="186">
        <v>0</v>
      </c>
      <c r="V2618" s="189">
        <v>0</v>
      </c>
      <c r="W2618" s="186">
        <v>0</v>
      </c>
      <c r="X2618" s="189">
        <v>0</v>
      </c>
      <c r="Y2618" s="186">
        <v>0</v>
      </c>
      <c r="Z2618" s="186">
        <v>0</v>
      </c>
      <c r="AA2618" s="186">
        <v>0</v>
      </c>
      <c r="AB2618" s="186">
        <v>0</v>
      </c>
      <c r="AC2618" s="187">
        <v>0</v>
      </c>
      <c r="AD2618" s="188">
        <v>0</v>
      </c>
      <c r="AE2618" s="189">
        <v>0</v>
      </c>
      <c r="AF2618" s="189">
        <v>0</v>
      </c>
      <c r="AG2618" s="186">
        <v>0</v>
      </c>
      <c r="AH2618" s="191">
        <v>0</v>
      </c>
      <c r="AI2618" s="476">
        <v>0</v>
      </c>
      <c r="AJ2618" s="192">
        <v>7501943474833</v>
      </c>
      <c r="AK2618" s="192">
        <v>66997</v>
      </c>
      <c r="AM2618" s="75">
        <v>67238</v>
      </c>
      <c r="AO2618" s="188">
        <v>0</v>
      </c>
      <c r="AP2618" s="188">
        <v>0</v>
      </c>
      <c r="AQ2618" s="187">
        <v>0</v>
      </c>
      <c r="AR2618" s="188">
        <v>0</v>
      </c>
      <c r="AS2618" s="187">
        <v>0</v>
      </c>
      <c r="AT2618" s="188">
        <v>0</v>
      </c>
      <c r="AU2618" s="187">
        <v>0</v>
      </c>
      <c r="AV2618" s="188">
        <v>0</v>
      </c>
      <c r="AW2618" s="187">
        <v>0</v>
      </c>
      <c r="AX2618" s="188">
        <v>0</v>
      </c>
      <c r="AY2618" s="187">
        <v>0</v>
      </c>
      <c r="AZ2618" s="188">
        <v>0</v>
      </c>
      <c r="BA2618" s="187">
        <v>0</v>
      </c>
      <c r="BB2618" s="188">
        <v>0</v>
      </c>
      <c r="BC2618" s="187">
        <v>0</v>
      </c>
      <c r="BD2618" s="75"/>
      <c r="BE2618" s="75"/>
      <c r="BF2618" s="75"/>
      <c r="BH2618" s="74"/>
      <c r="BI2618" s="194"/>
      <c r="BJ2618" s="74"/>
    </row>
    <row r="2619" spans="1:62" ht="11.25" customHeight="1" x14ac:dyDescent="0.3">
      <c r="A2619" s="184" t="s">
        <v>3136</v>
      </c>
      <c r="B2619" s="185">
        <v>0</v>
      </c>
      <c r="C2619" s="456">
        <v>66916</v>
      </c>
      <c r="D2619" s="284">
        <v>1E-4</v>
      </c>
      <c r="E2619" s="91">
        <v>0</v>
      </c>
      <c r="F2619" s="186">
        <v>0</v>
      </c>
      <c r="G2619" s="186">
        <v>0</v>
      </c>
      <c r="H2619" s="186">
        <v>0</v>
      </c>
      <c r="I2619" s="187">
        <v>0</v>
      </c>
      <c r="J2619" s="188">
        <v>0</v>
      </c>
      <c r="K2619" s="186">
        <v>0</v>
      </c>
      <c r="L2619" s="186">
        <v>0</v>
      </c>
      <c r="M2619" s="187">
        <v>0</v>
      </c>
      <c r="N2619" s="189">
        <v>0</v>
      </c>
      <c r="O2619" s="189">
        <v>0</v>
      </c>
      <c r="P2619" s="189">
        <v>0</v>
      </c>
      <c r="Q2619" s="189">
        <v>0</v>
      </c>
      <c r="R2619" s="249">
        <v>0</v>
      </c>
      <c r="S2619" s="250">
        <v>1E-4</v>
      </c>
      <c r="T2619" s="188">
        <v>0</v>
      </c>
      <c r="U2619" s="187">
        <v>0</v>
      </c>
      <c r="V2619" s="189">
        <v>0</v>
      </c>
      <c r="W2619" s="189">
        <v>0</v>
      </c>
      <c r="X2619" s="189">
        <v>0</v>
      </c>
      <c r="Y2619" s="188">
        <v>0</v>
      </c>
      <c r="Z2619" s="186">
        <v>0</v>
      </c>
      <c r="AA2619" s="186">
        <v>0</v>
      </c>
      <c r="AB2619" s="187">
        <v>0</v>
      </c>
      <c r="AC2619" s="187">
        <v>0</v>
      </c>
      <c r="AD2619" s="189">
        <v>0</v>
      </c>
      <c r="AE2619" s="189">
        <v>0</v>
      </c>
      <c r="AF2619" s="189">
        <v>0</v>
      </c>
      <c r="AG2619" s="189"/>
      <c r="AH2619" s="191">
        <v>0</v>
      </c>
      <c r="AI2619" s="490">
        <v>0</v>
      </c>
      <c r="AJ2619" s="192">
        <v>7501943475762</v>
      </c>
      <c r="AK2619" s="192" t="s">
        <v>262</v>
      </c>
      <c r="AM2619" s="75">
        <v>66916</v>
      </c>
      <c r="AN2619" s="287"/>
      <c r="AO2619" s="491">
        <v>0</v>
      </c>
      <c r="AP2619" s="491">
        <v>0</v>
      </c>
      <c r="AQ2619" s="492">
        <v>0</v>
      </c>
      <c r="AR2619" s="491">
        <v>0</v>
      </c>
      <c r="AS2619" s="492">
        <v>0</v>
      </c>
      <c r="AT2619" s="491">
        <v>0</v>
      </c>
      <c r="AU2619" s="492">
        <v>0</v>
      </c>
      <c r="AV2619" s="491">
        <v>0</v>
      </c>
      <c r="AW2619" s="492">
        <v>0</v>
      </c>
      <c r="AX2619" s="491">
        <v>0</v>
      </c>
      <c r="AY2619" s="492">
        <v>0</v>
      </c>
      <c r="AZ2619" s="491">
        <v>0</v>
      </c>
      <c r="BA2619" s="492">
        <v>0</v>
      </c>
      <c r="BB2619" s="491">
        <v>0</v>
      </c>
      <c r="BC2619" s="492">
        <v>0</v>
      </c>
      <c r="BD2619" s="75"/>
      <c r="BE2619" s="75"/>
      <c r="BF2619" s="75"/>
      <c r="BH2619" s="74"/>
      <c r="BI2619" s="194"/>
      <c r="BJ2619" s="74"/>
    </row>
    <row r="2620" spans="1:62" ht="11.25" customHeight="1" x14ac:dyDescent="0.3">
      <c r="A2620" s="270" t="s">
        <v>3137</v>
      </c>
      <c r="B2620" s="185">
        <v>0</v>
      </c>
      <c r="C2620" s="456">
        <v>66917</v>
      </c>
      <c r="D2620" s="284">
        <v>1E-4</v>
      </c>
      <c r="E2620" s="486">
        <v>0</v>
      </c>
      <c r="F2620" s="186">
        <v>0</v>
      </c>
      <c r="G2620" s="186">
        <v>0</v>
      </c>
      <c r="H2620" s="186">
        <v>0</v>
      </c>
      <c r="I2620" s="187">
        <v>0</v>
      </c>
      <c r="J2620" s="186">
        <v>0</v>
      </c>
      <c r="K2620" s="186">
        <v>0</v>
      </c>
      <c r="L2620" s="186">
        <v>0</v>
      </c>
      <c r="M2620" s="186">
        <v>0</v>
      </c>
      <c r="N2620" s="188">
        <v>0</v>
      </c>
      <c r="O2620" s="189">
        <v>0</v>
      </c>
      <c r="P2620" s="186">
        <v>0</v>
      </c>
      <c r="Q2620" s="189">
        <v>0</v>
      </c>
      <c r="R2620" s="189">
        <v>0</v>
      </c>
      <c r="S2620" s="189">
        <v>1E-4</v>
      </c>
      <c r="T2620" s="188">
        <v>0</v>
      </c>
      <c r="U2620" s="187">
        <v>0</v>
      </c>
      <c r="V2620" s="189">
        <v>0</v>
      </c>
      <c r="W2620" s="189">
        <v>0</v>
      </c>
      <c r="X2620" s="188">
        <v>0</v>
      </c>
      <c r="Y2620" s="188">
        <v>0</v>
      </c>
      <c r="Z2620" s="186">
        <v>0</v>
      </c>
      <c r="AA2620" s="186">
        <v>0</v>
      </c>
      <c r="AB2620" s="187">
        <v>0</v>
      </c>
      <c r="AC2620" s="186">
        <v>0</v>
      </c>
      <c r="AD2620" s="188">
        <v>0</v>
      </c>
      <c r="AE2620" s="189">
        <v>0</v>
      </c>
      <c r="AF2620" s="189">
        <v>0</v>
      </c>
      <c r="AG2620" s="189">
        <v>0</v>
      </c>
      <c r="AH2620" s="191">
        <v>0</v>
      </c>
      <c r="AI2620" s="488">
        <v>0</v>
      </c>
      <c r="AJ2620" s="192">
        <v>7501943475809</v>
      </c>
      <c r="AK2620" s="192">
        <v>66916</v>
      </c>
      <c r="AM2620" s="75">
        <v>66917</v>
      </c>
      <c r="AN2620" s="287"/>
      <c r="AO2620" s="188">
        <v>0</v>
      </c>
      <c r="AP2620" s="188">
        <v>0</v>
      </c>
      <c r="AQ2620" s="187">
        <v>0</v>
      </c>
      <c r="AR2620" s="188">
        <v>0</v>
      </c>
      <c r="AS2620" s="187">
        <v>0</v>
      </c>
      <c r="AT2620" s="188">
        <v>0</v>
      </c>
      <c r="AU2620" s="187">
        <v>0</v>
      </c>
      <c r="AV2620" s="188">
        <v>0</v>
      </c>
      <c r="AW2620" s="187">
        <v>0</v>
      </c>
      <c r="AX2620" s="188">
        <v>0</v>
      </c>
      <c r="AY2620" s="187">
        <v>0</v>
      </c>
      <c r="AZ2620" s="188">
        <v>0</v>
      </c>
      <c r="BA2620" s="187">
        <v>0</v>
      </c>
      <c r="BB2620" s="188">
        <v>0</v>
      </c>
      <c r="BC2620" s="187">
        <v>0</v>
      </c>
      <c r="BD2620" s="75"/>
      <c r="BE2620" s="75"/>
      <c r="BF2620" s="493"/>
      <c r="BH2620" s="74"/>
      <c r="BI2620" s="194"/>
      <c r="BJ2620" s="74"/>
    </row>
    <row r="2621" spans="1:62" ht="11.25" customHeight="1" x14ac:dyDescent="0.3">
      <c r="A2621" s="270" t="s">
        <v>3138</v>
      </c>
      <c r="B2621" s="185">
        <v>0</v>
      </c>
      <c r="C2621" s="456">
        <v>66918</v>
      </c>
      <c r="D2621" s="284">
        <v>1E-4</v>
      </c>
      <c r="E2621" s="486">
        <v>0</v>
      </c>
      <c r="F2621" s="188">
        <v>0</v>
      </c>
      <c r="G2621" s="186">
        <v>0</v>
      </c>
      <c r="H2621" s="186">
        <v>0</v>
      </c>
      <c r="I2621" s="186">
        <v>0</v>
      </c>
      <c r="J2621" s="188">
        <v>0</v>
      </c>
      <c r="K2621" s="186">
        <v>0</v>
      </c>
      <c r="L2621" s="186">
        <v>0</v>
      </c>
      <c r="M2621" s="187">
        <v>0</v>
      </c>
      <c r="N2621" s="186">
        <v>0</v>
      </c>
      <c r="O2621" s="189">
        <v>0</v>
      </c>
      <c r="P2621" s="189">
        <v>0</v>
      </c>
      <c r="Q2621" s="189">
        <v>0</v>
      </c>
      <c r="R2621" s="257">
        <v>0</v>
      </c>
      <c r="S2621" s="258">
        <v>1E-4</v>
      </c>
      <c r="T2621" s="188">
        <v>0</v>
      </c>
      <c r="U2621" s="186">
        <v>0</v>
      </c>
      <c r="V2621" s="189">
        <v>0</v>
      </c>
      <c r="W2621" s="186">
        <v>0</v>
      </c>
      <c r="X2621" s="189">
        <v>0</v>
      </c>
      <c r="Y2621" s="186">
        <v>0</v>
      </c>
      <c r="Z2621" s="186">
        <v>0</v>
      </c>
      <c r="AA2621" s="186">
        <v>0</v>
      </c>
      <c r="AB2621" s="187">
        <v>0</v>
      </c>
      <c r="AC2621" s="186">
        <v>0</v>
      </c>
      <c r="AD2621" s="188">
        <v>0</v>
      </c>
      <c r="AE2621" s="189">
        <v>0</v>
      </c>
      <c r="AF2621" s="189">
        <v>0</v>
      </c>
      <c r="AG2621" s="189">
        <v>0</v>
      </c>
      <c r="AH2621" s="191">
        <v>0</v>
      </c>
      <c r="AI2621" s="488">
        <v>0</v>
      </c>
      <c r="AJ2621" s="192">
        <v>7501943475816</v>
      </c>
      <c r="AK2621" s="192">
        <v>66916</v>
      </c>
      <c r="AM2621" s="75">
        <v>66918</v>
      </c>
      <c r="AO2621" s="259">
        <v>0</v>
      </c>
      <c r="AP2621" s="259">
        <v>0</v>
      </c>
      <c r="AQ2621" s="257">
        <v>0</v>
      </c>
      <c r="AR2621" s="259">
        <v>0</v>
      </c>
      <c r="AS2621" s="257">
        <v>0</v>
      </c>
      <c r="AT2621" s="259">
        <v>0</v>
      </c>
      <c r="AU2621" s="257">
        <v>0</v>
      </c>
      <c r="AV2621" s="259">
        <v>0</v>
      </c>
      <c r="AW2621" s="257">
        <v>0</v>
      </c>
      <c r="AX2621" s="259">
        <v>0</v>
      </c>
      <c r="AY2621" s="257">
        <v>0</v>
      </c>
      <c r="AZ2621" s="259">
        <v>0</v>
      </c>
      <c r="BA2621" s="257">
        <v>0</v>
      </c>
      <c r="BB2621" s="259">
        <v>0</v>
      </c>
      <c r="BC2621" s="257">
        <v>0</v>
      </c>
      <c r="BD2621" s="75"/>
      <c r="BE2621" s="75"/>
      <c r="BF2621" s="75"/>
      <c r="BH2621" s="74"/>
      <c r="BI2621" s="194"/>
      <c r="BJ2621" s="74"/>
    </row>
    <row r="2622" spans="1:62" ht="11.25" customHeight="1" x14ac:dyDescent="0.3">
      <c r="A2622" s="270" t="s">
        <v>3139</v>
      </c>
      <c r="B2622" s="185" t="s">
        <v>44</v>
      </c>
      <c r="C2622" s="456">
        <v>67218</v>
      </c>
      <c r="D2622" s="284">
        <v>1E-4</v>
      </c>
      <c r="E2622" s="486">
        <v>0</v>
      </c>
      <c r="F2622" s="186">
        <v>0</v>
      </c>
      <c r="G2622" s="186">
        <v>0</v>
      </c>
      <c r="H2622" s="186">
        <v>0</v>
      </c>
      <c r="I2622" s="187">
        <v>0</v>
      </c>
      <c r="J2622" s="186">
        <v>0</v>
      </c>
      <c r="K2622" s="186">
        <v>0</v>
      </c>
      <c r="L2622" s="186">
        <v>0</v>
      </c>
      <c r="M2622" s="186">
        <v>0</v>
      </c>
      <c r="N2622" s="189">
        <v>0</v>
      </c>
      <c r="O2622" s="189">
        <v>0</v>
      </c>
      <c r="P2622" s="186">
        <v>0</v>
      </c>
      <c r="Q2622" s="189">
        <v>0</v>
      </c>
      <c r="R2622" s="189">
        <v>0</v>
      </c>
      <c r="S2622" s="189">
        <v>1E-4</v>
      </c>
      <c r="T2622" s="188">
        <v>0</v>
      </c>
      <c r="U2622" s="187">
        <v>0</v>
      </c>
      <c r="V2622" s="189">
        <v>0</v>
      </c>
      <c r="W2622" s="189">
        <v>0</v>
      </c>
      <c r="X2622" s="189">
        <v>0</v>
      </c>
      <c r="Y2622" s="188">
        <v>0</v>
      </c>
      <c r="Z2622" s="186">
        <v>0</v>
      </c>
      <c r="AA2622" s="186">
        <v>0</v>
      </c>
      <c r="AB2622" s="187">
        <v>0</v>
      </c>
      <c r="AC2622" s="189">
        <v>0</v>
      </c>
      <c r="AD2622" s="189">
        <v>0</v>
      </c>
      <c r="AE2622" s="189">
        <v>0</v>
      </c>
      <c r="AF2622" s="189">
        <v>0</v>
      </c>
      <c r="AG2622" s="189">
        <v>0</v>
      </c>
      <c r="AH2622" s="191">
        <v>0</v>
      </c>
      <c r="AI2622" s="476">
        <v>0</v>
      </c>
      <c r="AJ2622" s="192">
        <v>7501943419469</v>
      </c>
      <c r="AK2622" s="192">
        <v>67204</v>
      </c>
      <c r="AM2622" s="75">
        <v>67218</v>
      </c>
      <c r="AO2622" s="188">
        <v>0</v>
      </c>
      <c r="AP2622" s="188">
        <v>0</v>
      </c>
      <c r="AQ2622" s="187">
        <v>0</v>
      </c>
      <c r="AR2622" s="188">
        <v>0</v>
      </c>
      <c r="AS2622" s="187">
        <v>0</v>
      </c>
      <c r="AT2622" s="188">
        <v>0</v>
      </c>
      <c r="AU2622" s="187">
        <v>0</v>
      </c>
      <c r="AV2622" s="188">
        <v>0</v>
      </c>
      <c r="AW2622" s="187">
        <v>0</v>
      </c>
      <c r="AX2622" s="188">
        <v>0</v>
      </c>
      <c r="AY2622" s="187">
        <v>0</v>
      </c>
      <c r="AZ2622" s="188">
        <v>0</v>
      </c>
      <c r="BA2622" s="187">
        <v>0</v>
      </c>
      <c r="BB2622" s="188">
        <v>0</v>
      </c>
      <c r="BC2622" s="187">
        <v>0</v>
      </c>
      <c r="BD2622" s="75"/>
      <c r="BE2622" s="75"/>
      <c r="BF2622" s="75"/>
      <c r="BH2622" s="74"/>
      <c r="BI2622" s="194"/>
      <c r="BJ2622" s="74"/>
    </row>
    <row r="2623" spans="1:62" ht="11.25" customHeight="1" x14ac:dyDescent="0.3">
      <c r="A2623" s="270" t="s">
        <v>3140</v>
      </c>
      <c r="B2623" s="185" t="s">
        <v>44</v>
      </c>
      <c r="C2623" s="456">
        <v>67219</v>
      </c>
      <c r="D2623" s="284">
        <v>1E-4</v>
      </c>
      <c r="E2623" s="91">
        <v>0</v>
      </c>
      <c r="F2623" s="188">
        <v>0</v>
      </c>
      <c r="G2623" s="186">
        <v>0</v>
      </c>
      <c r="H2623" s="186">
        <v>0</v>
      </c>
      <c r="I2623" s="187">
        <v>0</v>
      </c>
      <c r="J2623" s="186">
        <v>0</v>
      </c>
      <c r="K2623" s="186">
        <v>0</v>
      </c>
      <c r="L2623" s="186">
        <v>0</v>
      </c>
      <c r="M2623" s="186">
        <v>0</v>
      </c>
      <c r="N2623" s="189">
        <v>0</v>
      </c>
      <c r="O2623" s="189">
        <v>0</v>
      </c>
      <c r="P2623" s="189">
        <v>0</v>
      </c>
      <c r="Q2623" s="189">
        <v>0</v>
      </c>
      <c r="R2623" s="189">
        <v>0</v>
      </c>
      <c r="S2623" s="189">
        <v>1E-4</v>
      </c>
      <c r="T2623" s="188">
        <v>0</v>
      </c>
      <c r="U2623" s="187">
        <v>0</v>
      </c>
      <c r="V2623" s="189">
        <v>0</v>
      </c>
      <c r="W2623" s="189">
        <v>0</v>
      </c>
      <c r="X2623" s="188">
        <v>0</v>
      </c>
      <c r="Y2623" s="188">
        <v>0</v>
      </c>
      <c r="Z2623" s="186">
        <v>0</v>
      </c>
      <c r="AA2623" s="186">
        <v>0</v>
      </c>
      <c r="AB2623" s="187">
        <v>0</v>
      </c>
      <c r="AC2623" s="186">
        <v>0</v>
      </c>
      <c r="AD2623" s="189">
        <v>0</v>
      </c>
      <c r="AE2623" s="189">
        <v>0</v>
      </c>
      <c r="AF2623" s="189">
        <v>0</v>
      </c>
      <c r="AG2623" s="189">
        <v>0</v>
      </c>
      <c r="AH2623" s="191">
        <v>0</v>
      </c>
      <c r="AI2623" s="476">
        <v>0</v>
      </c>
      <c r="AJ2623" s="192">
        <v>7501943419483</v>
      </c>
      <c r="AK2623" s="192">
        <v>67205</v>
      </c>
      <c r="AM2623" s="75">
        <v>67219</v>
      </c>
      <c r="AO2623" s="188">
        <v>0</v>
      </c>
      <c r="AP2623" s="188">
        <v>0</v>
      </c>
      <c r="AQ2623" s="187">
        <v>0</v>
      </c>
      <c r="AR2623" s="188">
        <v>0</v>
      </c>
      <c r="AS2623" s="187">
        <v>0</v>
      </c>
      <c r="AT2623" s="188">
        <v>0</v>
      </c>
      <c r="AU2623" s="187">
        <v>0</v>
      </c>
      <c r="AV2623" s="188">
        <v>0</v>
      </c>
      <c r="AW2623" s="187">
        <v>0</v>
      </c>
      <c r="AX2623" s="188">
        <v>0</v>
      </c>
      <c r="AY2623" s="187">
        <v>0</v>
      </c>
      <c r="AZ2623" s="188">
        <v>0</v>
      </c>
      <c r="BA2623" s="187">
        <v>0</v>
      </c>
      <c r="BB2623" s="188">
        <v>0</v>
      </c>
      <c r="BC2623" s="187">
        <v>0</v>
      </c>
      <c r="BD2623" s="75"/>
      <c r="BE2623" s="75"/>
      <c r="BF2623" s="75"/>
      <c r="BH2623" s="74"/>
      <c r="BI2623" s="194"/>
      <c r="BJ2623" s="74"/>
    </row>
    <row r="2624" spans="1:62" ht="11.25" customHeight="1" x14ac:dyDescent="0.3">
      <c r="A2624" s="184" t="s">
        <v>3141</v>
      </c>
      <c r="B2624" s="185">
        <v>0</v>
      </c>
      <c r="C2624" s="456">
        <v>93520</v>
      </c>
      <c r="D2624" s="284">
        <v>1E-4</v>
      </c>
      <c r="E2624" s="91">
        <v>0</v>
      </c>
      <c r="F2624" s="186">
        <v>0</v>
      </c>
      <c r="G2624" s="186">
        <v>0</v>
      </c>
      <c r="H2624" s="186">
        <v>0</v>
      </c>
      <c r="I2624" s="187">
        <v>0</v>
      </c>
      <c r="J2624" s="188">
        <v>0</v>
      </c>
      <c r="K2624" s="186">
        <v>0</v>
      </c>
      <c r="L2624" s="186">
        <v>0</v>
      </c>
      <c r="M2624" s="187">
        <v>0</v>
      </c>
      <c r="N2624" s="188">
        <v>0</v>
      </c>
      <c r="O2624" s="189">
        <v>0</v>
      </c>
      <c r="P2624" s="186">
        <v>0</v>
      </c>
      <c r="Q2624" s="189">
        <v>0</v>
      </c>
      <c r="R2624" s="202">
        <v>0</v>
      </c>
      <c r="S2624" s="202">
        <v>1E-4</v>
      </c>
      <c r="T2624" s="188">
        <v>0</v>
      </c>
      <c r="U2624" s="187">
        <v>0</v>
      </c>
      <c r="V2624" s="189">
        <v>0</v>
      </c>
      <c r="W2624" s="189">
        <v>0</v>
      </c>
      <c r="X2624" s="189">
        <v>0</v>
      </c>
      <c r="Y2624" s="188">
        <v>0</v>
      </c>
      <c r="Z2624" s="186">
        <v>0</v>
      </c>
      <c r="AA2624" s="186">
        <v>0</v>
      </c>
      <c r="AB2624" s="186">
        <v>0</v>
      </c>
      <c r="AC2624" s="187">
        <v>0</v>
      </c>
      <c r="AD2624" s="188">
        <v>0</v>
      </c>
      <c r="AE2624" s="189">
        <v>0</v>
      </c>
      <c r="AF2624" s="189">
        <v>0</v>
      </c>
      <c r="AG2624" s="189">
        <v>0</v>
      </c>
      <c r="AH2624" s="191">
        <v>0</v>
      </c>
      <c r="AI2624" s="476">
        <v>0</v>
      </c>
      <c r="AJ2624" s="192">
        <v>7501017366422</v>
      </c>
      <c r="AK2624" s="192" t="s">
        <v>262</v>
      </c>
      <c r="AM2624" s="75">
        <v>93520</v>
      </c>
      <c r="AO2624" s="201">
        <v>0</v>
      </c>
      <c r="AP2624" s="201">
        <v>0</v>
      </c>
      <c r="AQ2624" s="200">
        <v>0</v>
      </c>
      <c r="AR2624" s="201">
        <v>0</v>
      </c>
      <c r="AS2624" s="200">
        <v>0</v>
      </c>
      <c r="AT2624" s="201">
        <v>0</v>
      </c>
      <c r="AU2624" s="200">
        <v>0</v>
      </c>
      <c r="AV2624" s="201">
        <v>0</v>
      </c>
      <c r="AW2624" s="200">
        <v>0</v>
      </c>
      <c r="AX2624" s="201">
        <v>0</v>
      </c>
      <c r="AY2624" s="200">
        <v>0</v>
      </c>
      <c r="AZ2624" s="201">
        <v>0</v>
      </c>
      <c r="BA2624" s="200">
        <v>0</v>
      </c>
      <c r="BB2624" s="201">
        <v>0</v>
      </c>
      <c r="BC2624" s="200">
        <v>0</v>
      </c>
      <c r="BD2624" s="75"/>
      <c r="BE2624" s="75"/>
      <c r="BF2624" s="75"/>
      <c r="BH2624" s="74"/>
      <c r="BI2624" s="194"/>
      <c r="BJ2624" s="74"/>
    </row>
    <row r="2625" spans="1:62" ht="11.25" customHeight="1" x14ac:dyDescent="0.3">
      <c r="A2625" s="184" t="s">
        <v>3142</v>
      </c>
      <c r="B2625" s="185">
        <v>0</v>
      </c>
      <c r="C2625" s="456">
        <v>93526</v>
      </c>
      <c r="D2625" s="284">
        <v>1E-4</v>
      </c>
      <c r="E2625" s="91">
        <v>0</v>
      </c>
      <c r="F2625" s="188">
        <v>0</v>
      </c>
      <c r="G2625" s="186">
        <v>0</v>
      </c>
      <c r="H2625" s="186">
        <v>0</v>
      </c>
      <c r="I2625" s="187">
        <v>0</v>
      </c>
      <c r="J2625" s="186">
        <v>0</v>
      </c>
      <c r="K2625" s="186">
        <v>0</v>
      </c>
      <c r="L2625" s="186">
        <v>0</v>
      </c>
      <c r="M2625" s="186">
        <v>0</v>
      </c>
      <c r="N2625" s="189">
        <v>0</v>
      </c>
      <c r="O2625" s="189">
        <v>0</v>
      </c>
      <c r="P2625" s="189">
        <v>0</v>
      </c>
      <c r="Q2625" s="189">
        <v>0</v>
      </c>
      <c r="R2625" s="375">
        <v>0</v>
      </c>
      <c r="S2625" s="375">
        <v>1E-4</v>
      </c>
      <c r="T2625" s="188">
        <v>0</v>
      </c>
      <c r="U2625" s="187">
        <v>0</v>
      </c>
      <c r="V2625" s="189">
        <v>0</v>
      </c>
      <c r="W2625" s="189">
        <v>0</v>
      </c>
      <c r="X2625" s="188">
        <v>0</v>
      </c>
      <c r="Y2625" s="188">
        <v>0</v>
      </c>
      <c r="Z2625" s="186">
        <v>0</v>
      </c>
      <c r="AA2625" s="186">
        <v>0</v>
      </c>
      <c r="AB2625" s="186">
        <v>0</v>
      </c>
      <c r="AC2625" s="187">
        <v>0</v>
      </c>
      <c r="AD2625" s="189">
        <v>0</v>
      </c>
      <c r="AE2625" s="189">
        <v>0</v>
      </c>
      <c r="AF2625" s="189">
        <v>0</v>
      </c>
      <c r="AG2625" s="189">
        <v>0</v>
      </c>
      <c r="AH2625" s="191">
        <v>0</v>
      </c>
      <c r="AI2625" s="476">
        <v>0</v>
      </c>
      <c r="AJ2625" s="192">
        <v>7501943453562</v>
      </c>
      <c r="AK2625" s="192" t="s">
        <v>262</v>
      </c>
      <c r="AM2625" s="75">
        <v>93526</v>
      </c>
      <c r="AO2625" s="374">
        <v>0</v>
      </c>
      <c r="AP2625" s="374">
        <v>0</v>
      </c>
      <c r="AQ2625" s="373">
        <v>0</v>
      </c>
      <c r="AR2625" s="374">
        <v>0</v>
      </c>
      <c r="AS2625" s="373">
        <v>0</v>
      </c>
      <c r="AT2625" s="374">
        <v>0</v>
      </c>
      <c r="AU2625" s="373">
        <v>0</v>
      </c>
      <c r="AV2625" s="374">
        <v>0</v>
      </c>
      <c r="AW2625" s="373">
        <v>0</v>
      </c>
      <c r="AX2625" s="374">
        <v>0</v>
      </c>
      <c r="AY2625" s="373">
        <v>0</v>
      </c>
      <c r="AZ2625" s="374">
        <v>0</v>
      </c>
      <c r="BA2625" s="373">
        <v>0</v>
      </c>
      <c r="BB2625" s="374">
        <v>0</v>
      </c>
      <c r="BC2625" s="373">
        <v>0</v>
      </c>
      <c r="BD2625" s="75"/>
      <c r="BE2625" s="75"/>
      <c r="BF2625" s="75"/>
      <c r="BH2625" s="74"/>
      <c r="BI2625" s="194"/>
      <c r="BJ2625" s="74"/>
    </row>
    <row r="2626" spans="1:62" ht="11.25" customHeight="1" x14ac:dyDescent="0.3">
      <c r="A2626" s="184" t="s">
        <v>3143</v>
      </c>
      <c r="B2626" s="185">
        <v>0</v>
      </c>
      <c r="C2626" s="456">
        <v>93560</v>
      </c>
      <c r="D2626" s="284">
        <v>1E-4</v>
      </c>
      <c r="E2626" s="91">
        <v>0</v>
      </c>
      <c r="F2626" s="188">
        <v>0</v>
      </c>
      <c r="G2626" s="186">
        <v>0</v>
      </c>
      <c r="H2626" s="186">
        <v>0</v>
      </c>
      <c r="I2626" s="187">
        <v>0</v>
      </c>
      <c r="J2626" s="188">
        <v>0</v>
      </c>
      <c r="K2626" s="186">
        <v>0</v>
      </c>
      <c r="L2626" s="186">
        <v>0</v>
      </c>
      <c r="M2626" s="187">
        <v>0</v>
      </c>
      <c r="N2626" s="189">
        <v>0</v>
      </c>
      <c r="O2626" s="189">
        <v>0</v>
      </c>
      <c r="P2626" s="189">
        <v>0</v>
      </c>
      <c r="Q2626" s="189">
        <v>0</v>
      </c>
      <c r="R2626" s="211">
        <v>0</v>
      </c>
      <c r="S2626" s="211">
        <v>1E-4</v>
      </c>
      <c r="T2626" s="188">
        <v>0</v>
      </c>
      <c r="U2626" s="187">
        <v>0</v>
      </c>
      <c r="V2626" s="189">
        <v>0</v>
      </c>
      <c r="W2626" s="189">
        <v>0</v>
      </c>
      <c r="X2626" s="189">
        <v>0</v>
      </c>
      <c r="Y2626" s="188">
        <v>0</v>
      </c>
      <c r="Z2626" s="186">
        <v>0</v>
      </c>
      <c r="AA2626" s="186">
        <v>0</v>
      </c>
      <c r="AB2626" s="186">
        <v>0</v>
      </c>
      <c r="AC2626" s="187">
        <v>0</v>
      </c>
      <c r="AD2626" s="189">
        <v>0</v>
      </c>
      <c r="AE2626" s="189">
        <v>0</v>
      </c>
      <c r="AF2626" s="189">
        <v>0</v>
      </c>
      <c r="AG2626" s="189">
        <v>0</v>
      </c>
      <c r="AH2626" s="191">
        <v>0</v>
      </c>
      <c r="AI2626" s="476">
        <v>0</v>
      </c>
      <c r="AJ2626" s="192">
        <v>7501017374878</v>
      </c>
      <c r="AK2626" s="192" t="s">
        <v>262</v>
      </c>
      <c r="AM2626" s="75">
        <v>93560</v>
      </c>
      <c r="AO2626" s="210">
        <v>0</v>
      </c>
      <c r="AP2626" s="210">
        <v>0</v>
      </c>
      <c r="AQ2626" s="209">
        <v>0</v>
      </c>
      <c r="AR2626" s="210">
        <v>0</v>
      </c>
      <c r="AS2626" s="209">
        <v>0</v>
      </c>
      <c r="AT2626" s="210">
        <v>0</v>
      </c>
      <c r="AU2626" s="209">
        <v>0</v>
      </c>
      <c r="AV2626" s="210">
        <v>0</v>
      </c>
      <c r="AW2626" s="209">
        <v>0</v>
      </c>
      <c r="AX2626" s="210">
        <v>0</v>
      </c>
      <c r="AY2626" s="209">
        <v>0</v>
      </c>
      <c r="AZ2626" s="210">
        <v>0</v>
      </c>
      <c r="BA2626" s="209">
        <v>0</v>
      </c>
      <c r="BB2626" s="210">
        <v>0</v>
      </c>
      <c r="BC2626" s="209">
        <v>0</v>
      </c>
      <c r="BD2626" s="75"/>
      <c r="BE2626" s="75"/>
      <c r="BH2626" s="74"/>
      <c r="BI2626" s="194"/>
      <c r="BJ2626" s="74"/>
    </row>
    <row r="2627" spans="1:62" ht="11.25" customHeight="1" x14ac:dyDescent="0.3">
      <c r="A2627" s="184" t="s">
        <v>3144</v>
      </c>
      <c r="B2627" s="185">
        <v>0</v>
      </c>
      <c r="C2627" s="456">
        <v>93562</v>
      </c>
      <c r="D2627" s="284">
        <v>1E-4</v>
      </c>
      <c r="E2627" s="91">
        <v>0</v>
      </c>
      <c r="F2627" s="188">
        <v>0</v>
      </c>
      <c r="G2627" s="186">
        <v>0</v>
      </c>
      <c r="H2627" s="186">
        <v>0</v>
      </c>
      <c r="I2627" s="187">
        <v>0</v>
      </c>
      <c r="J2627" s="188">
        <v>0</v>
      </c>
      <c r="K2627" s="186">
        <v>0</v>
      </c>
      <c r="L2627" s="186">
        <v>0</v>
      </c>
      <c r="M2627" s="186">
        <v>0</v>
      </c>
      <c r="N2627" s="188">
        <v>0</v>
      </c>
      <c r="O2627" s="189">
        <v>0</v>
      </c>
      <c r="P2627" s="189">
        <v>0</v>
      </c>
      <c r="Q2627" s="189">
        <v>0</v>
      </c>
      <c r="R2627" s="202">
        <v>0</v>
      </c>
      <c r="S2627" s="202">
        <v>1E-4</v>
      </c>
      <c r="T2627" s="188">
        <v>0</v>
      </c>
      <c r="U2627" s="187">
        <v>0</v>
      </c>
      <c r="V2627" s="189">
        <v>0</v>
      </c>
      <c r="W2627" s="189">
        <v>0</v>
      </c>
      <c r="X2627" s="189">
        <v>0</v>
      </c>
      <c r="Y2627" s="188">
        <v>0</v>
      </c>
      <c r="Z2627" s="186">
        <v>0</v>
      </c>
      <c r="AA2627" s="186">
        <v>0</v>
      </c>
      <c r="AB2627" s="186">
        <v>0</v>
      </c>
      <c r="AC2627" s="187">
        <v>0</v>
      </c>
      <c r="AD2627" s="189">
        <v>0</v>
      </c>
      <c r="AE2627" s="189">
        <v>0</v>
      </c>
      <c r="AF2627" s="189">
        <v>0</v>
      </c>
      <c r="AG2627" s="189">
        <v>0</v>
      </c>
      <c r="AH2627" s="191">
        <v>0</v>
      </c>
      <c r="AI2627" s="476">
        <v>0</v>
      </c>
      <c r="AJ2627" s="192">
        <v>7501017374892</v>
      </c>
      <c r="AK2627" s="192" t="s">
        <v>262</v>
      </c>
      <c r="AM2627" s="75">
        <v>93562</v>
      </c>
      <c r="AO2627" s="201">
        <v>0</v>
      </c>
      <c r="AP2627" s="201">
        <v>0</v>
      </c>
      <c r="AQ2627" s="200">
        <v>0</v>
      </c>
      <c r="AR2627" s="201">
        <v>0</v>
      </c>
      <c r="AS2627" s="200">
        <v>0</v>
      </c>
      <c r="AT2627" s="201">
        <v>0</v>
      </c>
      <c r="AU2627" s="200">
        <v>0</v>
      </c>
      <c r="AV2627" s="201">
        <v>0</v>
      </c>
      <c r="AW2627" s="200">
        <v>0</v>
      </c>
      <c r="AX2627" s="201">
        <v>0</v>
      </c>
      <c r="AY2627" s="200">
        <v>0</v>
      </c>
      <c r="AZ2627" s="201">
        <v>0</v>
      </c>
      <c r="BA2627" s="200">
        <v>0</v>
      </c>
      <c r="BB2627" s="201">
        <v>0</v>
      </c>
      <c r="BC2627" s="200">
        <v>0</v>
      </c>
      <c r="BD2627" s="75"/>
      <c r="BE2627" s="75"/>
      <c r="BH2627" s="74"/>
      <c r="BI2627" s="194"/>
      <c r="BJ2627" s="74"/>
    </row>
    <row r="2628" spans="1:62" ht="11.25" customHeight="1" x14ac:dyDescent="0.3">
      <c r="A2628" s="184" t="s">
        <v>3145</v>
      </c>
      <c r="B2628" s="185" t="s">
        <v>44</v>
      </c>
      <c r="C2628" s="456">
        <v>67057</v>
      </c>
      <c r="D2628" s="284">
        <v>1E-4</v>
      </c>
      <c r="E2628" s="91">
        <v>0</v>
      </c>
      <c r="F2628" s="186">
        <v>0</v>
      </c>
      <c r="G2628" s="186">
        <v>0</v>
      </c>
      <c r="H2628" s="186">
        <v>0</v>
      </c>
      <c r="I2628" s="187">
        <v>0</v>
      </c>
      <c r="J2628" s="186">
        <v>0</v>
      </c>
      <c r="K2628" s="186">
        <v>0</v>
      </c>
      <c r="L2628" s="186">
        <v>0</v>
      </c>
      <c r="M2628" s="187">
        <v>0</v>
      </c>
      <c r="N2628" s="188">
        <v>0</v>
      </c>
      <c r="O2628" s="189">
        <v>0</v>
      </c>
      <c r="P2628" s="186">
        <v>0</v>
      </c>
      <c r="Q2628" s="189">
        <v>0</v>
      </c>
      <c r="R2628" s="189">
        <v>0</v>
      </c>
      <c r="S2628" s="189">
        <v>1E-4</v>
      </c>
      <c r="T2628" s="188">
        <v>0</v>
      </c>
      <c r="U2628" s="187">
        <v>0</v>
      </c>
      <c r="V2628" s="189">
        <v>0</v>
      </c>
      <c r="W2628" s="189">
        <v>0</v>
      </c>
      <c r="X2628" s="188">
        <v>0</v>
      </c>
      <c r="Y2628" s="188">
        <v>0</v>
      </c>
      <c r="Z2628" s="186">
        <v>0</v>
      </c>
      <c r="AA2628" s="186">
        <v>0</v>
      </c>
      <c r="AB2628" s="186">
        <v>0</v>
      </c>
      <c r="AC2628" s="186">
        <v>0</v>
      </c>
      <c r="AD2628" s="188">
        <v>0</v>
      </c>
      <c r="AE2628" s="189">
        <v>0</v>
      </c>
      <c r="AF2628" s="189">
        <v>0</v>
      </c>
      <c r="AG2628" s="189">
        <v>0</v>
      </c>
      <c r="AH2628" s="191">
        <v>0</v>
      </c>
      <c r="AI2628" s="476">
        <v>0</v>
      </c>
      <c r="AJ2628" s="192">
        <v>7501943474895</v>
      </c>
      <c r="AK2628" s="192">
        <v>67014</v>
      </c>
      <c r="AM2628" s="75">
        <v>67057</v>
      </c>
      <c r="AO2628" s="188">
        <v>0</v>
      </c>
      <c r="AP2628" s="188">
        <v>0</v>
      </c>
      <c r="AQ2628" s="187">
        <v>0</v>
      </c>
      <c r="AR2628" s="188">
        <v>0</v>
      </c>
      <c r="AS2628" s="187">
        <v>0</v>
      </c>
      <c r="AT2628" s="188">
        <v>0</v>
      </c>
      <c r="AU2628" s="187">
        <v>0</v>
      </c>
      <c r="AV2628" s="188">
        <v>0</v>
      </c>
      <c r="AW2628" s="187">
        <v>0</v>
      </c>
      <c r="AX2628" s="188">
        <v>0</v>
      </c>
      <c r="AY2628" s="187">
        <v>0</v>
      </c>
      <c r="AZ2628" s="188">
        <v>0</v>
      </c>
      <c r="BA2628" s="187">
        <v>0</v>
      </c>
      <c r="BB2628" s="188">
        <v>0</v>
      </c>
      <c r="BC2628" s="187">
        <v>0</v>
      </c>
      <c r="BD2628" s="75"/>
      <c r="BE2628" s="75"/>
      <c r="BH2628" s="74"/>
      <c r="BI2628" s="194"/>
      <c r="BJ2628" s="74"/>
    </row>
    <row r="2629" spans="1:62" ht="11.25" customHeight="1" x14ac:dyDescent="0.3">
      <c r="A2629" s="184" t="s">
        <v>3146</v>
      </c>
      <c r="B2629" s="185" t="s">
        <v>44</v>
      </c>
      <c r="C2629" s="456">
        <v>67058</v>
      </c>
      <c r="D2629" s="284">
        <v>1E-4</v>
      </c>
      <c r="E2629" s="91">
        <v>0</v>
      </c>
      <c r="F2629" s="186">
        <v>0</v>
      </c>
      <c r="G2629" s="186">
        <v>0</v>
      </c>
      <c r="H2629" s="186">
        <v>0</v>
      </c>
      <c r="I2629" s="187">
        <v>0</v>
      </c>
      <c r="J2629" s="186">
        <v>0</v>
      </c>
      <c r="K2629" s="186">
        <v>0</v>
      </c>
      <c r="L2629" s="186">
        <v>0</v>
      </c>
      <c r="M2629" s="186">
        <v>0</v>
      </c>
      <c r="N2629" s="188">
        <v>0</v>
      </c>
      <c r="O2629" s="189">
        <v>0</v>
      </c>
      <c r="P2629" s="189">
        <v>0</v>
      </c>
      <c r="Q2629" s="189">
        <v>0</v>
      </c>
      <c r="R2629" s="189">
        <v>0</v>
      </c>
      <c r="S2629" s="189">
        <v>1E-4</v>
      </c>
      <c r="T2629" s="188">
        <v>0</v>
      </c>
      <c r="U2629" s="187">
        <v>0</v>
      </c>
      <c r="V2629" s="189">
        <v>0</v>
      </c>
      <c r="W2629" s="189">
        <v>0</v>
      </c>
      <c r="X2629" s="188">
        <v>0</v>
      </c>
      <c r="Y2629" s="188">
        <v>0</v>
      </c>
      <c r="Z2629" s="186">
        <v>0</v>
      </c>
      <c r="AA2629" s="186">
        <v>0</v>
      </c>
      <c r="AB2629" s="186">
        <v>0</v>
      </c>
      <c r="AC2629" s="187">
        <v>0</v>
      </c>
      <c r="AD2629" s="189">
        <v>0</v>
      </c>
      <c r="AE2629" s="189">
        <v>0</v>
      </c>
      <c r="AF2629" s="189">
        <v>0</v>
      </c>
      <c r="AG2629" s="189">
        <v>0</v>
      </c>
      <c r="AH2629" s="191">
        <v>0</v>
      </c>
      <c r="AI2629" s="476">
        <v>0</v>
      </c>
      <c r="AJ2629" s="192">
        <v>7501943475076</v>
      </c>
      <c r="AK2629" s="192">
        <v>93686</v>
      </c>
      <c r="AM2629" s="75">
        <v>67058</v>
      </c>
      <c r="AO2629" s="188">
        <v>0</v>
      </c>
      <c r="AP2629" s="188">
        <v>0</v>
      </c>
      <c r="AQ2629" s="187">
        <v>0</v>
      </c>
      <c r="AR2629" s="188">
        <v>0</v>
      </c>
      <c r="AS2629" s="187">
        <v>0</v>
      </c>
      <c r="AT2629" s="188">
        <v>0</v>
      </c>
      <c r="AU2629" s="187">
        <v>0</v>
      </c>
      <c r="AV2629" s="188">
        <v>0</v>
      </c>
      <c r="AW2629" s="187">
        <v>0</v>
      </c>
      <c r="AX2629" s="188">
        <v>0</v>
      </c>
      <c r="AY2629" s="187">
        <v>0</v>
      </c>
      <c r="AZ2629" s="188">
        <v>0</v>
      </c>
      <c r="BA2629" s="187">
        <v>0</v>
      </c>
      <c r="BB2629" s="188">
        <v>0</v>
      </c>
      <c r="BC2629" s="187">
        <v>0</v>
      </c>
      <c r="BD2629" s="75"/>
      <c r="BE2629" s="75"/>
      <c r="BF2629" s="75"/>
      <c r="BH2629" s="74"/>
      <c r="BI2629" s="194"/>
      <c r="BJ2629" s="74"/>
    </row>
    <row r="2630" spans="1:62" ht="11.25" customHeight="1" x14ac:dyDescent="0.3">
      <c r="A2630" s="184" t="s">
        <v>3147</v>
      </c>
      <c r="B2630" s="185">
        <v>0</v>
      </c>
      <c r="C2630" s="456">
        <v>67022</v>
      </c>
      <c r="D2630" s="284">
        <v>1E-4</v>
      </c>
      <c r="E2630" s="91">
        <v>0</v>
      </c>
      <c r="F2630" s="188">
        <v>0</v>
      </c>
      <c r="G2630" s="186">
        <v>0</v>
      </c>
      <c r="H2630" s="186">
        <v>0</v>
      </c>
      <c r="I2630" s="187">
        <v>0</v>
      </c>
      <c r="J2630" s="188">
        <v>0</v>
      </c>
      <c r="K2630" s="186">
        <v>0</v>
      </c>
      <c r="L2630" s="186">
        <v>0</v>
      </c>
      <c r="M2630" s="187">
        <v>0</v>
      </c>
      <c r="N2630" s="189">
        <v>0</v>
      </c>
      <c r="O2630" s="189">
        <v>0</v>
      </c>
      <c r="P2630" s="186">
        <v>0</v>
      </c>
      <c r="Q2630" s="189">
        <v>0</v>
      </c>
      <c r="R2630" s="351">
        <v>0</v>
      </c>
      <c r="S2630" s="351">
        <v>1E-4</v>
      </c>
      <c r="T2630" s="188">
        <v>0</v>
      </c>
      <c r="U2630" s="187">
        <v>0</v>
      </c>
      <c r="V2630" s="189">
        <v>0</v>
      </c>
      <c r="W2630" s="189">
        <v>0</v>
      </c>
      <c r="X2630" s="189">
        <v>0</v>
      </c>
      <c r="Y2630" s="188">
        <v>0</v>
      </c>
      <c r="Z2630" s="186">
        <v>0</v>
      </c>
      <c r="AA2630" s="186">
        <v>0</v>
      </c>
      <c r="AB2630" s="186">
        <v>0</v>
      </c>
      <c r="AC2630" s="186">
        <v>0</v>
      </c>
      <c r="AD2630" s="188">
        <v>0</v>
      </c>
      <c r="AE2630" s="189">
        <v>0</v>
      </c>
      <c r="AF2630" s="189">
        <v>0</v>
      </c>
      <c r="AG2630" s="189">
        <v>0</v>
      </c>
      <c r="AH2630" s="191">
        <v>0</v>
      </c>
      <c r="AI2630" s="476">
        <v>0</v>
      </c>
      <c r="AJ2630" s="192">
        <v>7501943499096</v>
      </c>
      <c r="AK2630" s="192" t="s">
        <v>262</v>
      </c>
      <c r="AM2630" s="75">
        <v>67022</v>
      </c>
      <c r="AO2630" s="350">
        <v>0</v>
      </c>
      <c r="AP2630" s="350">
        <v>0</v>
      </c>
      <c r="AQ2630" s="349">
        <v>0</v>
      </c>
      <c r="AR2630" s="350">
        <v>0</v>
      </c>
      <c r="AS2630" s="349">
        <v>0</v>
      </c>
      <c r="AT2630" s="350">
        <v>0</v>
      </c>
      <c r="AU2630" s="349">
        <v>0</v>
      </c>
      <c r="AV2630" s="350">
        <v>0</v>
      </c>
      <c r="AW2630" s="349">
        <v>0</v>
      </c>
      <c r="AX2630" s="350">
        <v>0</v>
      </c>
      <c r="AY2630" s="349">
        <v>0</v>
      </c>
      <c r="AZ2630" s="350">
        <v>0</v>
      </c>
      <c r="BA2630" s="349">
        <v>0</v>
      </c>
      <c r="BB2630" s="350">
        <v>0</v>
      </c>
      <c r="BC2630" s="349">
        <v>0</v>
      </c>
      <c r="BD2630" s="75"/>
      <c r="BE2630" s="75"/>
      <c r="BF2630" s="75"/>
      <c r="BH2630" s="74"/>
      <c r="BI2630" s="194"/>
      <c r="BJ2630" s="74"/>
    </row>
    <row r="2631" spans="1:62" ht="11.25" customHeight="1" x14ac:dyDescent="0.3">
      <c r="A2631" s="184" t="s">
        <v>3148</v>
      </c>
      <c r="B2631" s="185">
        <v>0</v>
      </c>
      <c r="C2631" s="456">
        <v>67031</v>
      </c>
      <c r="D2631" s="284">
        <v>1E-4</v>
      </c>
      <c r="E2631" s="91">
        <v>0</v>
      </c>
      <c r="F2631" s="188">
        <v>0</v>
      </c>
      <c r="G2631" s="186">
        <v>0</v>
      </c>
      <c r="H2631" s="186">
        <v>0</v>
      </c>
      <c r="I2631" s="187">
        <v>0</v>
      </c>
      <c r="J2631" s="186">
        <v>0</v>
      </c>
      <c r="K2631" s="186">
        <v>0</v>
      </c>
      <c r="L2631" s="186">
        <v>0</v>
      </c>
      <c r="M2631" s="186">
        <v>0</v>
      </c>
      <c r="N2631" s="188">
        <v>0</v>
      </c>
      <c r="O2631" s="189">
        <v>0</v>
      </c>
      <c r="P2631" s="189">
        <v>0</v>
      </c>
      <c r="Q2631" s="189">
        <v>0</v>
      </c>
      <c r="R2631" s="189">
        <v>0</v>
      </c>
      <c r="S2631" s="189">
        <v>1E-4</v>
      </c>
      <c r="T2631" s="188">
        <v>0</v>
      </c>
      <c r="U2631" s="187">
        <v>0</v>
      </c>
      <c r="V2631" s="189">
        <v>0</v>
      </c>
      <c r="W2631" s="189">
        <v>0</v>
      </c>
      <c r="X2631" s="188">
        <v>0</v>
      </c>
      <c r="Y2631" s="188">
        <v>0</v>
      </c>
      <c r="Z2631" s="186">
        <v>0</v>
      </c>
      <c r="AA2631" s="186">
        <v>0</v>
      </c>
      <c r="AB2631" s="186">
        <v>0</v>
      </c>
      <c r="AC2631" s="186">
        <v>0</v>
      </c>
      <c r="AD2631" s="189">
        <v>0</v>
      </c>
      <c r="AE2631" s="189">
        <v>0</v>
      </c>
      <c r="AF2631" s="189">
        <v>0</v>
      </c>
      <c r="AG2631" s="189">
        <v>0</v>
      </c>
      <c r="AH2631" s="191">
        <v>0</v>
      </c>
      <c r="AI2631" s="476">
        <v>0</v>
      </c>
      <c r="AJ2631" s="192">
        <v>7501943499096</v>
      </c>
      <c r="AK2631" s="192">
        <v>67022</v>
      </c>
      <c r="AM2631" s="75">
        <v>67031</v>
      </c>
      <c r="AO2631" s="188">
        <v>0</v>
      </c>
      <c r="AP2631" s="188">
        <v>0</v>
      </c>
      <c r="AQ2631" s="187">
        <v>0</v>
      </c>
      <c r="AR2631" s="188">
        <v>0</v>
      </c>
      <c r="AS2631" s="187">
        <v>0</v>
      </c>
      <c r="AT2631" s="188">
        <v>0</v>
      </c>
      <c r="AU2631" s="187">
        <v>0</v>
      </c>
      <c r="AV2631" s="188">
        <v>0</v>
      </c>
      <c r="AW2631" s="187">
        <v>0</v>
      </c>
      <c r="AX2631" s="188">
        <v>0</v>
      </c>
      <c r="AY2631" s="187">
        <v>0</v>
      </c>
      <c r="AZ2631" s="188">
        <v>0</v>
      </c>
      <c r="BA2631" s="187">
        <v>0</v>
      </c>
      <c r="BB2631" s="188">
        <v>0</v>
      </c>
      <c r="BC2631" s="187">
        <v>0</v>
      </c>
      <c r="BD2631" s="75"/>
      <c r="BE2631" s="75"/>
      <c r="BF2631" s="75"/>
      <c r="BH2631" s="74"/>
      <c r="BI2631" s="194"/>
      <c r="BJ2631" s="74"/>
    </row>
    <row r="2632" spans="1:62" ht="11.25" customHeight="1" x14ac:dyDescent="0.3">
      <c r="A2632" s="184" t="s">
        <v>3149</v>
      </c>
      <c r="B2632" s="185" t="s">
        <v>44</v>
      </c>
      <c r="C2632" s="456">
        <v>66957</v>
      </c>
      <c r="D2632" s="284">
        <v>1E-4</v>
      </c>
      <c r="E2632" s="91">
        <v>0</v>
      </c>
      <c r="F2632" s="186">
        <v>0</v>
      </c>
      <c r="G2632" s="186">
        <v>0</v>
      </c>
      <c r="H2632" s="186">
        <v>0</v>
      </c>
      <c r="I2632" s="187">
        <v>0</v>
      </c>
      <c r="J2632" s="186">
        <v>0</v>
      </c>
      <c r="K2632" s="186">
        <v>0</v>
      </c>
      <c r="L2632" s="186">
        <v>0</v>
      </c>
      <c r="M2632" s="187">
        <v>0</v>
      </c>
      <c r="N2632" s="188">
        <v>0</v>
      </c>
      <c r="O2632" s="189">
        <v>0</v>
      </c>
      <c r="P2632" s="186">
        <v>0</v>
      </c>
      <c r="Q2632" s="189">
        <v>0</v>
      </c>
      <c r="R2632" s="189">
        <v>0</v>
      </c>
      <c r="S2632" s="189">
        <v>1E-4</v>
      </c>
      <c r="T2632" s="188">
        <v>0</v>
      </c>
      <c r="U2632" s="187">
        <v>0</v>
      </c>
      <c r="V2632" s="189">
        <v>0</v>
      </c>
      <c r="W2632" s="189">
        <v>0</v>
      </c>
      <c r="X2632" s="188">
        <v>0</v>
      </c>
      <c r="Y2632" s="188">
        <v>0</v>
      </c>
      <c r="Z2632" s="186">
        <v>0</v>
      </c>
      <c r="AA2632" s="186">
        <v>0</v>
      </c>
      <c r="AB2632" s="186">
        <v>0</v>
      </c>
      <c r="AC2632" s="186">
        <v>0</v>
      </c>
      <c r="AD2632" s="188">
        <v>0</v>
      </c>
      <c r="AE2632" s="189">
        <v>0</v>
      </c>
      <c r="AF2632" s="189">
        <v>0</v>
      </c>
      <c r="AG2632" s="189">
        <v>0</v>
      </c>
      <c r="AH2632" s="191">
        <v>0</v>
      </c>
      <c r="AI2632" s="476">
        <v>0</v>
      </c>
      <c r="AJ2632" s="192">
        <v>7501943474994</v>
      </c>
      <c r="AK2632" s="192">
        <v>67015</v>
      </c>
      <c r="AM2632" s="75">
        <v>66957</v>
      </c>
      <c r="AO2632" s="188">
        <v>0</v>
      </c>
      <c r="AP2632" s="188">
        <v>0</v>
      </c>
      <c r="AQ2632" s="187">
        <v>0</v>
      </c>
      <c r="AR2632" s="188">
        <v>0</v>
      </c>
      <c r="AS2632" s="187">
        <v>0</v>
      </c>
      <c r="AT2632" s="188">
        <v>0</v>
      </c>
      <c r="AU2632" s="187">
        <v>0</v>
      </c>
      <c r="AV2632" s="188">
        <v>0</v>
      </c>
      <c r="AW2632" s="187">
        <v>0</v>
      </c>
      <c r="AX2632" s="188">
        <v>0</v>
      </c>
      <c r="AY2632" s="187">
        <v>0</v>
      </c>
      <c r="AZ2632" s="188">
        <v>0</v>
      </c>
      <c r="BA2632" s="187">
        <v>0</v>
      </c>
      <c r="BB2632" s="188">
        <v>0</v>
      </c>
      <c r="BC2632" s="187">
        <v>0</v>
      </c>
      <c r="BD2632" s="75"/>
      <c r="BE2632" s="75"/>
      <c r="BF2632" s="75"/>
      <c r="BH2632" s="74"/>
      <c r="BI2632" s="194"/>
      <c r="BJ2632" s="74"/>
    </row>
    <row r="2633" spans="1:62" ht="11.25" customHeight="1" x14ac:dyDescent="0.3">
      <c r="A2633" s="184" t="s">
        <v>3150</v>
      </c>
      <c r="B2633" s="185" t="s">
        <v>44</v>
      </c>
      <c r="C2633" s="456">
        <v>66958</v>
      </c>
      <c r="D2633" s="284">
        <v>1E-4</v>
      </c>
      <c r="E2633" s="91">
        <v>0</v>
      </c>
      <c r="F2633" s="186">
        <v>0</v>
      </c>
      <c r="G2633" s="186">
        <v>0</v>
      </c>
      <c r="H2633" s="186">
        <v>0</v>
      </c>
      <c r="I2633" s="187">
        <v>0</v>
      </c>
      <c r="J2633" s="186">
        <v>0</v>
      </c>
      <c r="K2633" s="186">
        <v>0</v>
      </c>
      <c r="L2633" s="186">
        <v>0</v>
      </c>
      <c r="M2633" s="187">
        <v>0</v>
      </c>
      <c r="N2633" s="188">
        <v>0</v>
      </c>
      <c r="O2633" s="189">
        <v>0</v>
      </c>
      <c r="P2633" s="186">
        <v>0</v>
      </c>
      <c r="Q2633" s="189">
        <v>0</v>
      </c>
      <c r="R2633" s="189">
        <v>0</v>
      </c>
      <c r="S2633" s="189">
        <v>1E-4</v>
      </c>
      <c r="T2633" s="188">
        <v>0</v>
      </c>
      <c r="U2633" s="187">
        <v>0</v>
      </c>
      <c r="V2633" s="189">
        <v>0</v>
      </c>
      <c r="W2633" s="189">
        <v>0</v>
      </c>
      <c r="X2633" s="188">
        <v>0</v>
      </c>
      <c r="Y2633" s="188">
        <v>0</v>
      </c>
      <c r="Z2633" s="186">
        <v>0</v>
      </c>
      <c r="AA2633" s="186">
        <v>0</v>
      </c>
      <c r="AB2633" s="186">
        <v>0</v>
      </c>
      <c r="AC2633" s="186">
        <v>0</v>
      </c>
      <c r="AD2633" s="188">
        <v>0</v>
      </c>
      <c r="AE2633" s="189">
        <v>0</v>
      </c>
      <c r="AF2633" s="189">
        <v>0</v>
      </c>
      <c r="AG2633" s="189">
        <v>0</v>
      </c>
      <c r="AH2633" s="191">
        <v>0</v>
      </c>
      <c r="AI2633" s="476">
        <v>0</v>
      </c>
      <c r="AJ2633" s="192">
        <v>7501943475014</v>
      </c>
      <c r="AK2633" s="192">
        <v>67028</v>
      </c>
      <c r="AM2633" s="75">
        <v>66958</v>
      </c>
      <c r="AO2633" s="188">
        <v>0</v>
      </c>
      <c r="AP2633" s="188">
        <v>0</v>
      </c>
      <c r="AQ2633" s="187">
        <v>0</v>
      </c>
      <c r="AR2633" s="188">
        <v>0</v>
      </c>
      <c r="AS2633" s="187">
        <v>0</v>
      </c>
      <c r="AT2633" s="188">
        <v>0</v>
      </c>
      <c r="AU2633" s="187">
        <v>0</v>
      </c>
      <c r="AV2633" s="188">
        <v>0</v>
      </c>
      <c r="AW2633" s="187">
        <v>0</v>
      </c>
      <c r="AX2633" s="188">
        <v>0</v>
      </c>
      <c r="AY2633" s="187">
        <v>0</v>
      </c>
      <c r="AZ2633" s="188">
        <v>0</v>
      </c>
      <c r="BA2633" s="187">
        <v>0</v>
      </c>
      <c r="BB2633" s="188">
        <v>0</v>
      </c>
      <c r="BC2633" s="187">
        <v>0</v>
      </c>
      <c r="BD2633" s="75"/>
      <c r="BE2633" s="75"/>
      <c r="BF2633" s="75"/>
      <c r="BH2633" s="74"/>
      <c r="BI2633" s="194"/>
      <c r="BJ2633" s="74"/>
    </row>
    <row r="2634" spans="1:62" ht="11.25" customHeight="1" x14ac:dyDescent="0.3">
      <c r="A2634" s="184" t="s">
        <v>3151</v>
      </c>
      <c r="B2634" s="185" t="s">
        <v>44</v>
      </c>
      <c r="C2634" s="456">
        <v>67050</v>
      </c>
      <c r="D2634" s="284">
        <v>1E-4</v>
      </c>
      <c r="E2634" s="91">
        <v>0</v>
      </c>
      <c r="F2634" s="186">
        <v>0</v>
      </c>
      <c r="G2634" s="186">
        <v>0</v>
      </c>
      <c r="H2634" s="186">
        <v>0</v>
      </c>
      <c r="I2634" s="187">
        <v>0</v>
      </c>
      <c r="J2634" s="186">
        <v>0</v>
      </c>
      <c r="K2634" s="186">
        <v>0</v>
      </c>
      <c r="L2634" s="186">
        <v>0</v>
      </c>
      <c r="M2634" s="187">
        <v>0</v>
      </c>
      <c r="N2634" s="188">
        <v>0</v>
      </c>
      <c r="O2634" s="189">
        <v>0</v>
      </c>
      <c r="P2634" s="186">
        <v>0</v>
      </c>
      <c r="Q2634" s="189">
        <v>0</v>
      </c>
      <c r="R2634" s="189">
        <v>0</v>
      </c>
      <c r="S2634" s="189">
        <v>1E-4</v>
      </c>
      <c r="T2634" s="188">
        <v>0</v>
      </c>
      <c r="U2634" s="187">
        <v>0</v>
      </c>
      <c r="V2634" s="189">
        <v>0</v>
      </c>
      <c r="W2634" s="189">
        <v>0</v>
      </c>
      <c r="X2634" s="188">
        <v>0</v>
      </c>
      <c r="Y2634" s="188">
        <v>0</v>
      </c>
      <c r="Z2634" s="186">
        <v>0</v>
      </c>
      <c r="AA2634" s="186">
        <v>0</v>
      </c>
      <c r="AB2634" s="186">
        <v>0</v>
      </c>
      <c r="AC2634" s="186">
        <v>0</v>
      </c>
      <c r="AD2634" s="188">
        <v>0</v>
      </c>
      <c r="AE2634" s="189">
        <v>0</v>
      </c>
      <c r="AF2634" s="189">
        <v>0</v>
      </c>
      <c r="AG2634" s="189">
        <v>0</v>
      </c>
      <c r="AH2634" s="191">
        <v>0</v>
      </c>
      <c r="AI2634" s="476">
        <v>0</v>
      </c>
      <c r="AJ2634" s="192">
        <v>7501943466548</v>
      </c>
      <c r="AK2634" s="192">
        <v>66955</v>
      </c>
      <c r="AM2634" s="75">
        <v>67050</v>
      </c>
      <c r="AO2634" s="188">
        <v>0</v>
      </c>
      <c r="AP2634" s="188">
        <v>0</v>
      </c>
      <c r="AQ2634" s="187">
        <v>0</v>
      </c>
      <c r="AR2634" s="188">
        <v>0</v>
      </c>
      <c r="AS2634" s="187">
        <v>0</v>
      </c>
      <c r="AT2634" s="188">
        <v>0</v>
      </c>
      <c r="AU2634" s="187">
        <v>0</v>
      </c>
      <c r="AV2634" s="188">
        <v>0</v>
      </c>
      <c r="AW2634" s="187">
        <v>0</v>
      </c>
      <c r="AX2634" s="188">
        <v>0</v>
      </c>
      <c r="AY2634" s="187">
        <v>0</v>
      </c>
      <c r="AZ2634" s="188">
        <v>0</v>
      </c>
      <c r="BA2634" s="187">
        <v>0</v>
      </c>
      <c r="BB2634" s="188">
        <v>0</v>
      </c>
      <c r="BC2634" s="187">
        <v>0</v>
      </c>
      <c r="BD2634" s="75"/>
      <c r="BE2634" s="75"/>
      <c r="BF2634" s="75"/>
      <c r="BH2634" s="74"/>
      <c r="BI2634" s="194"/>
      <c r="BJ2634" s="74"/>
    </row>
    <row r="2635" spans="1:62" ht="11.25" customHeight="1" x14ac:dyDescent="0.3">
      <c r="A2635" s="184" t="s">
        <v>3152</v>
      </c>
      <c r="B2635" s="185" t="s">
        <v>44</v>
      </c>
      <c r="C2635" s="76">
        <v>67051</v>
      </c>
      <c r="D2635" s="284">
        <v>1E-4</v>
      </c>
      <c r="E2635" s="91">
        <v>0</v>
      </c>
      <c r="F2635" s="186">
        <v>0</v>
      </c>
      <c r="G2635" s="186">
        <v>0</v>
      </c>
      <c r="H2635" s="186">
        <v>0</v>
      </c>
      <c r="I2635" s="187">
        <v>0</v>
      </c>
      <c r="J2635" s="186">
        <v>0</v>
      </c>
      <c r="K2635" s="186">
        <v>0</v>
      </c>
      <c r="L2635" s="186">
        <v>0</v>
      </c>
      <c r="M2635" s="187">
        <v>0</v>
      </c>
      <c r="N2635" s="188">
        <v>0</v>
      </c>
      <c r="O2635" s="189">
        <v>0</v>
      </c>
      <c r="P2635" s="186">
        <v>0</v>
      </c>
      <c r="Q2635" s="189">
        <v>0</v>
      </c>
      <c r="R2635" s="189">
        <v>0</v>
      </c>
      <c r="S2635" s="189">
        <v>1E-4</v>
      </c>
      <c r="T2635" s="188">
        <v>0</v>
      </c>
      <c r="U2635" s="187">
        <v>0</v>
      </c>
      <c r="V2635" s="189">
        <v>0</v>
      </c>
      <c r="W2635" s="189">
        <v>0</v>
      </c>
      <c r="X2635" s="188">
        <v>0</v>
      </c>
      <c r="Y2635" s="188">
        <v>0</v>
      </c>
      <c r="Z2635" s="186">
        <v>0</v>
      </c>
      <c r="AA2635" s="186">
        <v>0</v>
      </c>
      <c r="AB2635" s="186">
        <v>0</v>
      </c>
      <c r="AC2635" s="186">
        <v>0</v>
      </c>
      <c r="AD2635" s="188">
        <v>0</v>
      </c>
      <c r="AE2635" s="189">
        <v>0</v>
      </c>
      <c r="AF2635" s="189">
        <v>0</v>
      </c>
      <c r="AG2635" s="189">
        <v>0</v>
      </c>
      <c r="AH2635" s="191">
        <v>0</v>
      </c>
      <c r="AI2635" s="476">
        <v>0</v>
      </c>
      <c r="AJ2635" s="192">
        <v>7501943466562</v>
      </c>
      <c r="AK2635" s="192">
        <v>66956</v>
      </c>
      <c r="AM2635" s="75">
        <v>67051</v>
      </c>
      <c r="AO2635" s="188">
        <v>0</v>
      </c>
      <c r="AP2635" s="188">
        <v>0</v>
      </c>
      <c r="AQ2635" s="187">
        <v>0</v>
      </c>
      <c r="AR2635" s="188">
        <v>0</v>
      </c>
      <c r="AS2635" s="187">
        <v>0</v>
      </c>
      <c r="AT2635" s="188">
        <v>0</v>
      </c>
      <c r="AU2635" s="187">
        <v>0</v>
      </c>
      <c r="AV2635" s="188">
        <v>0</v>
      </c>
      <c r="AW2635" s="187">
        <v>0</v>
      </c>
      <c r="AX2635" s="188">
        <v>0</v>
      </c>
      <c r="AY2635" s="187">
        <v>0</v>
      </c>
      <c r="AZ2635" s="188">
        <v>0</v>
      </c>
      <c r="BA2635" s="187">
        <v>0</v>
      </c>
      <c r="BB2635" s="188">
        <v>0</v>
      </c>
      <c r="BC2635" s="187">
        <v>0</v>
      </c>
      <c r="BD2635" s="75"/>
      <c r="BE2635" s="75"/>
      <c r="BF2635" s="75"/>
      <c r="BH2635" s="74"/>
      <c r="BI2635" s="194"/>
      <c r="BJ2635" s="74"/>
    </row>
    <row r="2636" spans="1:62" ht="11.25" customHeight="1" x14ac:dyDescent="0.3">
      <c r="A2636" s="184" t="s">
        <v>3153</v>
      </c>
      <c r="B2636" s="185">
        <v>0</v>
      </c>
      <c r="C2636" s="76">
        <v>66996</v>
      </c>
      <c r="D2636" s="284">
        <v>1E-4</v>
      </c>
      <c r="E2636" s="91">
        <v>0</v>
      </c>
      <c r="F2636" s="186">
        <v>0</v>
      </c>
      <c r="G2636" s="186">
        <v>0</v>
      </c>
      <c r="H2636" s="186">
        <v>0</v>
      </c>
      <c r="I2636" s="187">
        <v>0</v>
      </c>
      <c r="J2636" s="186">
        <v>0</v>
      </c>
      <c r="K2636" s="186">
        <v>0</v>
      </c>
      <c r="L2636" s="186">
        <v>0</v>
      </c>
      <c r="M2636" s="186">
        <v>0</v>
      </c>
      <c r="N2636" s="188">
        <v>0</v>
      </c>
      <c r="O2636" s="189">
        <v>0</v>
      </c>
      <c r="P2636" s="186">
        <v>0</v>
      </c>
      <c r="Q2636" s="189">
        <v>0</v>
      </c>
      <c r="R2636" s="189">
        <v>0</v>
      </c>
      <c r="S2636" s="189">
        <v>1E-4</v>
      </c>
      <c r="T2636" s="188">
        <v>0</v>
      </c>
      <c r="U2636" s="187">
        <v>0</v>
      </c>
      <c r="V2636" s="189">
        <v>0</v>
      </c>
      <c r="W2636" s="189">
        <v>0</v>
      </c>
      <c r="X2636" s="188">
        <v>0</v>
      </c>
      <c r="Y2636" s="188">
        <v>0</v>
      </c>
      <c r="Z2636" s="186">
        <v>0</v>
      </c>
      <c r="AA2636" s="186">
        <v>0</v>
      </c>
      <c r="AB2636" s="186">
        <v>0</v>
      </c>
      <c r="AC2636" s="186">
        <v>0</v>
      </c>
      <c r="AD2636" s="188">
        <v>0</v>
      </c>
      <c r="AE2636" s="189">
        <v>0</v>
      </c>
      <c r="AF2636" s="189">
        <v>0</v>
      </c>
      <c r="AG2636" s="189">
        <v>0</v>
      </c>
      <c r="AH2636" s="191">
        <v>0</v>
      </c>
      <c r="AI2636" s="476">
        <v>0</v>
      </c>
      <c r="AJ2636" s="192">
        <v>7501943475212</v>
      </c>
      <c r="AK2636" s="192">
        <v>93871</v>
      </c>
      <c r="AM2636" s="75">
        <v>66996</v>
      </c>
      <c r="AO2636" s="188">
        <v>0</v>
      </c>
      <c r="AP2636" s="188">
        <v>0</v>
      </c>
      <c r="AQ2636" s="187">
        <v>0</v>
      </c>
      <c r="AR2636" s="188">
        <v>0</v>
      </c>
      <c r="AS2636" s="187">
        <v>0</v>
      </c>
      <c r="AT2636" s="188">
        <v>0</v>
      </c>
      <c r="AU2636" s="187">
        <v>0</v>
      </c>
      <c r="AV2636" s="188">
        <v>0</v>
      </c>
      <c r="AW2636" s="187">
        <v>0</v>
      </c>
      <c r="AX2636" s="188">
        <v>0</v>
      </c>
      <c r="AY2636" s="187">
        <v>0</v>
      </c>
      <c r="AZ2636" s="188">
        <v>0</v>
      </c>
      <c r="BA2636" s="187">
        <v>0</v>
      </c>
      <c r="BB2636" s="188">
        <v>0</v>
      </c>
      <c r="BC2636" s="187">
        <v>0</v>
      </c>
      <c r="BD2636" s="75"/>
      <c r="BE2636" s="75"/>
      <c r="BH2636" s="74"/>
      <c r="BI2636" s="194"/>
      <c r="BJ2636" s="74"/>
    </row>
    <row r="2637" spans="1:62" ht="11.25" customHeight="1" x14ac:dyDescent="0.3">
      <c r="A2637" s="184" t="s">
        <v>3154</v>
      </c>
      <c r="B2637" s="185" t="s">
        <v>44</v>
      </c>
      <c r="C2637" s="76">
        <v>67048</v>
      </c>
      <c r="D2637" s="284">
        <v>1E-4</v>
      </c>
      <c r="E2637" s="91">
        <v>0</v>
      </c>
      <c r="F2637" s="186">
        <v>0</v>
      </c>
      <c r="G2637" s="186">
        <v>0</v>
      </c>
      <c r="H2637" s="186">
        <v>0</v>
      </c>
      <c r="I2637" s="187">
        <v>0</v>
      </c>
      <c r="J2637" s="186">
        <v>0</v>
      </c>
      <c r="K2637" s="186">
        <v>0</v>
      </c>
      <c r="L2637" s="186">
        <v>0</v>
      </c>
      <c r="M2637" s="186">
        <v>0</v>
      </c>
      <c r="N2637" s="188">
        <v>0</v>
      </c>
      <c r="O2637" s="189">
        <v>0</v>
      </c>
      <c r="P2637" s="186">
        <v>0</v>
      </c>
      <c r="Q2637" s="189">
        <v>0</v>
      </c>
      <c r="R2637" s="189">
        <v>0</v>
      </c>
      <c r="S2637" s="189">
        <v>1E-4</v>
      </c>
      <c r="T2637" s="188">
        <v>0</v>
      </c>
      <c r="U2637" s="187">
        <v>0</v>
      </c>
      <c r="V2637" s="189">
        <v>0</v>
      </c>
      <c r="W2637" s="189">
        <v>0</v>
      </c>
      <c r="X2637" s="188">
        <v>0</v>
      </c>
      <c r="Y2637" s="188">
        <v>0</v>
      </c>
      <c r="Z2637" s="186">
        <v>0</v>
      </c>
      <c r="AA2637" s="186">
        <v>0</v>
      </c>
      <c r="AB2637" s="186">
        <v>0</v>
      </c>
      <c r="AC2637" s="186">
        <v>0</v>
      </c>
      <c r="AD2637" s="188">
        <v>0</v>
      </c>
      <c r="AE2637" s="189">
        <v>0</v>
      </c>
      <c r="AF2637" s="189">
        <v>0</v>
      </c>
      <c r="AG2637" s="189">
        <v>0</v>
      </c>
      <c r="AH2637" s="191">
        <v>0</v>
      </c>
      <c r="AI2637" s="476">
        <v>0</v>
      </c>
      <c r="AJ2637" s="192">
        <v>7501943466562</v>
      </c>
      <c r="AK2637" s="192">
        <v>66956</v>
      </c>
      <c r="AM2637" s="75">
        <v>67048</v>
      </c>
      <c r="AO2637" s="188">
        <v>0</v>
      </c>
      <c r="AP2637" s="188">
        <v>0</v>
      </c>
      <c r="AQ2637" s="187">
        <v>0</v>
      </c>
      <c r="AR2637" s="188">
        <v>0</v>
      </c>
      <c r="AS2637" s="187">
        <v>0</v>
      </c>
      <c r="AT2637" s="188">
        <v>0</v>
      </c>
      <c r="AU2637" s="187">
        <v>0</v>
      </c>
      <c r="AV2637" s="188">
        <v>0</v>
      </c>
      <c r="AW2637" s="187">
        <v>0</v>
      </c>
      <c r="AX2637" s="188">
        <v>0</v>
      </c>
      <c r="AY2637" s="187">
        <v>0</v>
      </c>
      <c r="AZ2637" s="188">
        <v>0</v>
      </c>
      <c r="BA2637" s="187">
        <v>0</v>
      </c>
      <c r="BB2637" s="188">
        <v>0</v>
      </c>
      <c r="BC2637" s="187">
        <v>0</v>
      </c>
      <c r="BD2637" s="75"/>
      <c r="BE2637" s="75"/>
      <c r="BF2637" s="75"/>
      <c r="BH2637" s="74"/>
      <c r="BI2637" s="194"/>
      <c r="BJ2637" s="74"/>
    </row>
    <row r="2638" spans="1:62" ht="11.25" customHeight="1" x14ac:dyDescent="0.3">
      <c r="A2638" s="270" t="s">
        <v>3155</v>
      </c>
      <c r="B2638" s="185">
        <v>0</v>
      </c>
      <c r="C2638" s="54">
        <v>67210</v>
      </c>
      <c r="D2638" s="284">
        <v>1E-4</v>
      </c>
      <c r="E2638" s="91">
        <v>0</v>
      </c>
      <c r="F2638" s="186">
        <v>0</v>
      </c>
      <c r="G2638" s="186">
        <v>0</v>
      </c>
      <c r="H2638" s="186">
        <v>0</v>
      </c>
      <c r="I2638" s="187">
        <v>0</v>
      </c>
      <c r="J2638" s="186">
        <v>0</v>
      </c>
      <c r="K2638" s="186">
        <v>0</v>
      </c>
      <c r="L2638" s="186">
        <v>0</v>
      </c>
      <c r="M2638" s="187">
        <v>0</v>
      </c>
      <c r="N2638" s="188">
        <v>0</v>
      </c>
      <c r="O2638" s="189">
        <v>0</v>
      </c>
      <c r="P2638" s="186">
        <v>0</v>
      </c>
      <c r="Q2638" s="189">
        <v>0</v>
      </c>
      <c r="R2638" s="189">
        <v>0</v>
      </c>
      <c r="S2638" s="189">
        <v>1E-4</v>
      </c>
      <c r="T2638" s="188">
        <v>0</v>
      </c>
      <c r="U2638" s="187">
        <v>0</v>
      </c>
      <c r="V2638" s="189">
        <v>0</v>
      </c>
      <c r="W2638" s="189">
        <v>0</v>
      </c>
      <c r="X2638" s="188">
        <v>0</v>
      </c>
      <c r="Y2638" s="188">
        <v>0</v>
      </c>
      <c r="Z2638" s="186">
        <v>0</v>
      </c>
      <c r="AA2638" s="186">
        <v>0</v>
      </c>
      <c r="AB2638" s="186">
        <v>0</v>
      </c>
      <c r="AC2638" s="186">
        <v>0</v>
      </c>
      <c r="AD2638" s="188">
        <v>0</v>
      </c>
      <c r="AE2638" s="189">
        <v>0</v>
      </c>
      <c r="AF2638" s="189">
        <v>0</v>
      </c>
      <c r="AG2638" s="189">
        <v>0</v>
      </c>
      <c r="AH2638" s="191">
        <v>0</v>
      </c>
      <c r="AI2638" s="476">
        <v>0</v>
      </c>
      <c r="AJ2638" s="192">
        <v>7501943419001</v>
      </c>
      <c r="AK2638" s="192">
        <v>67023</v>
      </c>
      <c r="AM2638" s="75">
        <v>67210</v>
      </c>
      <c r="AO2638" s="188">
        <v>0</v>
      </c>
      <c r="AP2638" s="188">
        <v>0</v>
      </c>
      <c r="AQ2638" s="187">
        <v>0</v>
      </c>
      <c r="AR2638" s="188">
        <v>0</v>
      </c>
      <c r="AS2638" s="187">
        <v>0</v>
      </c>
      <c r="AT2638" s="188">
        <v>0</v>
      </c>
      <c r="AU2638" s="187">
        <v>0</v>
      </c>
      <c r="AV2638" s="188">
        <v>0</v>
      </c>
      <c r="AW2638" s="187">
        <v>0</v>
      </c>
      <c r="AX2638" s="188">
        <v>0</v>
      </c>
      <c r="AY2638" s="187">
        <v>0</v>
      </c>
      <c r="AZ2638" s="188">
        <v>0</v>
      </c>
      <c r="BA2638" s="187">
        <v>0</v>
      </c>
      <c r="BB2638" s="188">
        <v>0</v>
      </c>
      <c r="BC2638" s="187">
        <v>0</v>
      </c>
      <c r="BD2638" s="75"/>
      <c r="BE2638" s="75"/>
      <c r="BF2638" s="75"/>
      <c r="BH2638" s="74"/>
      <c r="BI2638" s="194"/>
      <c r="BJ2638" s="74"/>
    </row>
    <row r="2639" spans="1:62" ht="11.25" customHeight="1" x14ac:dyDescent="0.3">
      <c r="A2639" s="270" t="s">
        <v>3156</v>
      </c>
      <c r="B2639" s="185">
        <v>0</v>
      </c>
      <c r="C2639" s="54">
        <v>67211</v>
      </c>
      <c r="D2639" s="284">
        <v>1E-4</v>
      </c>
      <c r="E2639" s="91">
        <v>0</v>
      </c>
      <c r="F2639" s="186">
        <v>0</v>
      </c>
      <c r="G2639" s="186">
        <v>0</v>
      </c>
      <c r="H2639" s="186">
        <v>0</v>
      </c>
      <c r="I2639" s="187">
        <v>0</v>
      </c>
      <c r="J2639" s="186">
        <v>0</v>
      </c>
      <c r="K2639" s="186">
        <v>0</v>
      </c>
      <c r="L2639" s="186">
        <v>0</v>
      </c>
      <c r="M2639" s="187">
        <v>0</v>
      </c>
      <c r="N2639" s="188">
        <v>0</v>
      </c>
      <c r="O2639" s="189">
        <v>0</v>
      </c>
      <c r="P2639" s="186">
        <v>0</v>
      </c>
      <c r="Q2639" s="189">
        <v>0</v>
      </c>
      <c r="R2639" s="189">
        <v>0</v>
      </c>
      <c r="S2639" s="189">
        <v>1E-4</v>
      </c>
      <c r="T2639" s="188">
        <v>0</v>
      </c>
      <c r="U2639" s="187">
        <v>0</v>
      </c>
      <c r="V2639" s="189">
        <v>0</v>
      </c>
      <c r="W2639" s="189">
        <v>0</v>
      </c>
      <c r="X2639" s="188">
        <v>0</v>
      </c>
      <c r="Y2639" s="188">
        <v>0</v>
      </c>
      <c r="Z2639" s="186">
        <v>0</v>
      </c>
      <c r="AA2639" s="186">
        <v>0</v>
      </c>
      <c r="AB2639" s="186">
        <v>0</v>
      </c>
      <c r="AC2639" s="186">
        <v>0</v>
      </c>
      <c r="AD2639" s="188">
        <v>0</v>
      </c>
      <c r="AE2639" s="189">
        <v>0</v>
      </c>
      <c r="AF2639" s="189">
        <v>0</v>
      </c>
      <c r="AG2639" s="189">
        <v>0</v>
      </c>
      <c r="AH2639" s="191">
        <v>0</v>
      </c>
      <c r="AI2639" s="476">
        <v>0</v>
      </c>
      <c r="AJ2639" s="192">
        <v>7501943418813</v>
      </c>
      <c r="AK2639" s="192">
        <v>67008</v>
      </c>
      <c r="AM2639" s="75">
        <v>67211</v>
      </c>
      <c r="AO2639" s="188">
        <v>0</v>
      </c>
      <c r="AP2639" s="188">
        <v>0</v>
      </c>
      <c r="AQ2639" s="187">
        <v>0</v>
      </c>
      <c r="AR2639" s="188">
        <v>0</v>
      </c>
      <c r="AS2639" s="187">
        <v>0</v>
      </c>
      <c r="AT2639" s="188">
        <v>0</v>
      </c>
      <c r="AU2639" s="187">
        <v>0</v>
      </c>
      <c r="AV2639" s="188">
        <v>0</v>
      </c>
      <c r="AW2639" s="187">
        <v>0</v>
      </c>
      <c r="AX2639" s="188">
        <v>0</v>
      </c>
      <c r="AY2639" s="187">
        <v>0</v>
      </c>
      <c r="AZ2639" s="188">
        <v>0</v>
      </c>
      <c r="BA2639" s="187">
        <v>0</v>
      </c>
      <c r="BB2639" s="188">
        <v>0</v>
      </c>
      <c r="BC2639" s="187">
        <v>0</v>
      </c>
      <c r="BD2639" s="75"/>
      <c r="BE2639" s="75"/>
      <c r="BF2639" s="75"/>
      <c r="BH2639" s="74"/>
      <c r="BI2639" s="194"/>
      <c r="BJ2639" s="74"/>
    </row>
    <row r="2640" spans="1:62" ht="11.25" customHeight="1" x14ac:dyDescent="0.3">
      <c r="A2640" s="489" t="s">
        <v>3157</v>
      </c>
      <c r="B2640" s="185">
        <v>0</v>
      </c>
      <c r="C2640" s="54">
        <v>67200</v>
      </c>
      <c r="D2640" s="284">
        <v>1E-4</v>
      </c>
      <c r="E2640" s="91">
        <v>0</v>
      </c>
      <c r="F2640" s="188">
        <v>0</v>
      </c>
      <c r="G2640" s="186">
        <v>0</v>
      </c>
      <c r="H2640" s="186">
        <v>0</v>
      </c>
      <c r="I2640" s="187">
        <v>0</v>
      </c>
      <c r="J2640" s="188">
        <v>0</v>
      </c>
      <c r="K2640" s="186">
        <v>0</v>
      </c>
      <c r="L2640" s="186">
        <v>0</v>
      </c>
      <c r="M2640" s="187">
        <v>0</v>
      </c>
      <c r="N2640" s="189">
        <v>0</v>
      </c>
      <c r="O2640" s="189">
        <v>0</v>
      </c>
      <c r="P2640" s="186">
        <v>0</v>
      </c>
      <c r="Q2640" s="189">
        <v>0</v>
      </c>
      <c r="R2640" s="187">
        <v>0</v>
      </c>
      <c r="S2640" s="189">
        <v>1E-4</v>
      </c>
      <c r="T2640" s="188">
        <v>0</v>
      </c>
      <c r="U2640" s="186">
        <v>0</v>
      </c>
      <c r="V2640" s="189">
        <v>0</v>
      </c>
      <c r="W2640" s="186">
        <v>0</v>
      </c>
      <c r="X2640" s="189">
        <v>0</v>
      </c>
      <c r="Y2640" s="188">
        <v>0</v>
      </c>
      <c r="Z2640" s="186">
        <v>0</v>
      </c>
      <c r="AA2640" s="186">
        <v>0</v>
      </c>
      <c r="AB2640" s="186">
        <v>0</v>
      </c>
      <c r="AC2640" s="186">
        <v>0</v>
      </c>
      <c r="AD2640" s="189">
        <v>0</v>
      </c>
      <c r="AE2640" s="189">
        <v>0</v>
      </c>
      <c r="AF2640" s="189">
        <v>0</v>
      </c>
      <c r="AG2640" s="186">
        <v>0</v>
      </c>
      <c r="AH2640" s="191">
        <v>0</v>
      </c>
      <c r="AI2640" s="476">
        <v>0</v>
      </c>
      <c r="AJ2640" s="192">
        <v>7501943474833</v>
      </c>
      <c r="AK2640" s="192">
        <v>66997</v>
      </c>
      <c r="AM2640" s="75">
        <v>67200</v>
      </c>
      <c r="AO2640" s="188">
        <v>0</v>
      </c>
      <c r="AP2640" s="188">
        <v>0</v>
      </c>
      <c r="AQ2640" s="187">
        <v>0</v>
      </c>
      <c r="AR2640" s="188">
        <v>0</v>
      </c>
      <c r="AS2640" s="187">
        <v>0</v>
      </c>
      <c r="AT2640" s="188">
        <v>0</v>
      </c>
      <c r="AU2640" s="187">
        <v>0</v>
      </c>
      <c r="AV2640" s="188">
        <v>0</v>
      </c>
      <c r="AW2640" s="187">
        <v>0</v>
      </c>
      <c r="AX2640" s="188">
        <v>0</v>
      </c>
      <c r="AY2640" s="187">
        <v>0</v>
      </c>
      <c r="AZ2640" s="188">
        <v>0</v>
      </c>
      <c r="BA2640" s="187">
        <v>0</v>
      </c>
      <c r="BB2640" s="188">
        <v>0</v>
      </c>
      <c r="BC2640" s="187">
        <v>0</v>
      </c>
      <c r="BD2640" s="75"/>
      <c r="BE2640" s="75"/>
      <c r="BF2640" s="75"/>
      <c r="BH2640" s="74"/>
      <c r="BI2640" s="194"/>
      <c r="BJ2640" s="74"/>
    </row>
    <row r="2641" spans="1:62" ht="11.25" customHeight="1" x14ac:dyDescent="0.3">
      <c r="A2641" s="184" t="s">
        <v>3158</v>
      </c>
      <c r="B2641" s="185" t="s">
        <v>44</v>
      </c>
      <c r="C2641" s="916">
        <v>66993</v>
      </c>
      <c r="D2641" s="284">
        <v>1E-4</v>
      </c>
      <c r="E2641" s="91">
        <v>0</v>
      </c>
      <c r="F2641" s="186">
        <v>0</v>
      </c>
      <c r="G2641" s="186">
        <v>0</v>
      </c>
      <c r="H2641" s="186">
        <v>0</v>
      </c>
      <c r="I2641" s="187">
        <v>0</v>
      </c>
      <c r="J2641" s="186">
        <v>0</v>
      </c>
      <c r="K2641" s="186">
        <v>0</v>
      </c>
      <c r="L2641" s="186">
        <v>0</v>
      </c>
      <c r="M2641" s="186">
        <v>0</v>
      </c>
      <c r="N2641" s="188">
        <v>0</v>
      </c>
      <c r="O2641" s="189">
        <v>0</v>
      </c>
      <c r="P2641" s="189">
        <v>0</v>
      </c>
      <c r="Q2641" s="189">
        <v>0</v>
      </c>
      <c r="R2641" s="351">
        <v>0</v>
      </c>
      <c r="S2641" s="351">
        <v>1E-4</v>
      </c>
      <c r="T2641" s="188">
        <v>0</v>
      </c>
      <c r="U2641" s="187">
        <v>0</v>
      </c>
      <c r="V2641" s="189">
        <v>0</v>
      </c>
      <c r="W2641" s="189">
        <v>0</v>
      </c>
      <c r="X2641" s="188">
        <v>0</v>
      </c>
      <c r="Y2641" s="188">
        <v>0</v>
      </c>
      <c r="Z2641" s="186">
        <v>0</v>
      </c>
      <c r="AA2641" s="186">
        <v>0</v>
      </c>
      <c r="AB2641" s="186">
        <v>0</v>
      </c>
      <c r="AC2641" s="187">
        <v>0</v>
      </c>
      <c r="AD2641" s="188">
        <v>0</v>
      </c>
      <c r="AE2641" s="351">
        <v>0</v>
      </c>
      <c r="AF2641" s="351">
        <v>0</v>
      </c>
      <c r="AG2641" s="351">
        <v>0</v>
      </c>
      <c r="AH2641" s="352">
        <v>0</v>
      </c>
      <c r="AI2641" s="476">
        <v>0</v>
      </c>
      <c r="AJ2641" s="192">
        <v>7501943453746</v>
      </c>
      <c r="AK2641" s="192">
        <v>93544</v>
      </c>
      <c r="AM2641" s="75">
        <v>66993</v>
      </c>
      <c r="AO2641" s="188">
        <v>0</v>
      </c>
      <c r="AP2641" s="188">
        <v>0</v>
      </c>
      <c r="AQ2641" s="187">
        <v>0</v>
      </c>
      <c r="AR2641" s="188">
        <v>0</v>
      </c>
      <c r="AS2641" s="187">
        <v>0</v>
      </c>
      <c r="AT2641" s="188">
        <v>0</v>
      </c>
      <c r="AU2641" s="187">
        <v>0</v>
      </c>
      <c r="AV2641" s="188">
        <v>0</v>
      </c>
      <c r="AW2641" s="187">
        <v>0</v>
      </c>
      <c r="AX2641" s="188">
        <v>0</v>
      </c>
      <c r="AY2641" s="187">
        <v>0</v>
      </c>
      <c r="AZ2641" s="188">
        <v>0</v>
      </c>
      <c r="BA2641" s="187">
        <v>0</v>
      </c>
      <c r="BB2641" s="188">
        <v>0</v>
      </c>
      <c r="BC2641" s="187">
        <v>0</v>
      </c>
      <c r="BD2641" s="75"/>
      <c r="BE2641" s="75"/>
      <c r="BH2641" s="74"/>
      <c r="BI2641" s="194"/>
      <c r="BJ2641" s="74"/>
    </row>
    <row r="2642" spans="1:62" ht="11.25" customHeight="1" x14ac:dyDescent="0.3">
      <c r="A2642" s="184" t="s">
        <v>3159</v>
      </c>
      <c r="B2642" s="185">
        <v>0</v>
      </c>
      <c r="C2642" s="917">
        <v>67084</v>
      </c>
      <c r="D2642" s="284">
        <v>1E-4</v>
      </c>
      <c r="E2642" s="91">
        <v>0</v>
      </c>
      <c r="F2642" s="186">
        <v>0</v>
      </c>
      <c r="G2642" s="186">
        <v>0</v>
      </c>
      <c r="H2642" s="186">
        <v>0</v>
      </c>
      <c r="I2642" s="187">
        <v>0</v>
      </c>
      <c r="J2642" s="186">
        <v>0</v>
      </c>
      <c r="K2642" s="186">
        <v>0</v>
      </c>
      <c r="L2642" s="186">
        <v>0</v>
      </c>
      <c r="M2642" s="186">
        <v>0</v>
      </c>
      <c r="N2642" s="188">
        <v>0</v>
      </c>
      <c r="O2642" s="189">
        <v>0</v>
      </c>
      <c r="P2642" s="186">
        <v>0</v>
      </c>
      <c r="Q2642" s="189">
        <v>0</v>
      </c>
      <c r="R2642" s="189">
        <v>0</v>
      </c>
      <c r="S2642" s="189">
        <v>1E-4</v>
      </c>
      <c r="T2642" s="188">
        <v>0</v>
      </c>
      <c r="U2642" s="187">
        <v>0</v>
      </c>
      <c r="V2642" s="189">
        <v>0</v>
      </c>
      <c r="W2642" s="189">
        <v>0</v>
      </c>
      <c r="X2642" s="188">
        <v>0</v>
      </c>
      <c r="Y2642" s="188">
        <v>0</v>
      </c>
      <c r="Z2642" s="186">
        <v>0</v>
      </c>
      <c r="AA2642" s="186">
        <v>0</v>
      </c>
      <c r="AB2642" s="186">
        <v>0</v>
      </c>
      <c r="AC2642" s="186">
        <v>0</v>
      </c>
      <c r="AD2642" s="188">
        <v>0</v>
      </c>
      <c r="AE2642" s="189">
        <v>0</v>
      </c>
      <c r="AF2642" s="189">
        <v>0</v>
      </c>
      <c r="AG2642" s="189">
        <v>0</v>
      </c>
      <c r="AH2642" s="191">
        <v>0</v>
      </c>
      <c r="AI2642" s="476">
        <v>0</v>
      </c>
      <c r="AJ2642" s="192">
        <v>7501943453746</v>
      </c>
      <c r="AK2642" s="192">
        <v>93544</v>
      </c>
      <c r="AM2642" s="75">
        <v>67084</v>
      </c>
      <c r="AO2642" s="188">
        <v>0</v>
      </c>
      <c r="AP2642" s="188">
        <v>0</v>
      </c>
      <c r="AQ2642" s="187">
        <v>0</v>
      </c>
      <c r="AR2642" s="188">
        <v>0</v>
      </c>
      <c r="AS2642" s="187">
        <v>0</v>
      </c>
      <c r="AT2642" s="188">
        <v>0</v>
      </c>
      <c r="AU2642" s="187">
        <v>0</v>
      </c>
      <c r="AV2642" s="188">
        <v>0</v>
      </c>
      <c r="AW2642" s="187">
        <v>0</v>
      </c>
      <c r="AX2642" s="188">
        <v>0</v>
      </c>
      <c r="AY2642" s="187">
        <v>0</v>
      </c>
      <c r="AZ2642" s="188">
        <v>0</v>
      </c>
      <c r="BA2642" s="187">
        <v>0</v>
      </c>
      <c r="BB2642" s="188">
        <v>0</v>
      </c>
      <c r="BC2642" s="187">
        <v>0</v>
      </c>
      <c r="BD2642" s="75"/>
      <c r="BE2642" s="75"/>
      <c r="BH2642" s="74"/>
      <c r="BI2642" s="194"/>
      <c r="BJ2642" s="74"/>
    </row>
    <row r="2643" spans="1:62" ht="11.25" customHeight="1" x14ac:dyDescent="0.3">
      <c r="A2643" s="184" t="s">
        <v>3160</v>
      </c>
      <c r="B2643" s="185">
        <v>0</v>
      </c>
      <c r="C2643" s="456">
        <v>67212</v>
      </c>
      <c r="D2643" s="284">
        <v>1E-4</v>
      </c>
      <c r="E2643" s="91">
        <v>0</v>
      </c>
      <c r="F2643" s="188">
        <v>0</v>
      </c>
      <c r="G2643" s="186">
        <v>0</v>
      </c>
      <c r="H2643" s="186">
        <v>0</v>
      </c>
      <c r="I2643" s="187">
        <v>0</v>
      </c>
      <c r="J2643" s="188">
        <v>0</v>
      </c>
      <c r="K2643" s="186">
        <v>0</v>
      </c>
      <c r="L2643" s="186">
        <v>0</v>
      </c>
      <c r="M2643" s="186">
        <v>0</v>
      </c>
      <c r="N2643" s="189">
        <v>0</v>
      </c>
      <c r="O2643" s="189">
        <v>0</v>
      </c>
      <c r="P2643" s="189">
        <v>0</v>
      </c>
      <c r="Q2643" s="189">
        <v>0</v>
      </c>
      <c r="R2643" s="211">
        <v>0</v>
      </c>
      <c r="S2643" s="211">
        <v>1E-4</v>
      </c>
      <c r="T2643" s="188">
        <v>0</v>
      </c>
      <c r="U2643" s="187">
        <v>0</v>
      </c>
      <c r="V2643" s="189">
        <v>0</v>
      </c>
      <c r="W2643" s="189">
        <v>0</v>
      </c>
      <c r="X2643" s="188">
        <v>0</v>
      </c>
      <c r="Y2643" s="188">
        <v>0</v>
      </c>
      <c r="Z2643" s="186">
        <v>0</v>
      </c>
      <c r="AA2643" s="186">
        <v>0</v>
      </c>
      <c r="AB2643" s="186">
        <v>0</v>
      </c>
      <c r="AC2643" s="187">
        <v>0</v>
      </c>
      <c r="AD2643" s="188">
        <v>0</v>
      </c>
      <c r="AE2643" s="211">
        <v>0</v>
      </c>
      <c r="AF2643" s="211">
        <v>0</v>
      </c>
      <c r="AG2643" s="211">
        <v>0</v>
      </c>
      <c r="AH2643" s="212">
        <v>0</v>
      </c>
      <c r="AI2643" s="476">
        <v>0</v>
      </c>
      <c r="AJ2643" s="192">
        <v>7501943453760</v>
      </c>
      <c r="AK2643" s="192">
        <v>93547</v>
      </c>
      <c r="AM2643" s="75">
        <v>67212</v>
      </c>
      <c r="AO2643" s="210">
        <v>0</v>
      </c>
      <c r="AP2643" s="210">
        <v>0</v>
      </c>
      <c r="AQ2643" s="209">
        <v>0</v>
      </c>
      <c r="AR2643" s="210">
        <v>0</v>
      </c>
      <c r="AS2643" s="209">
        <v>0</v>
      </c>
      <c r="AT2643" s="210">
        <v>0</v>
      </c>
      <c r="AU2643" s="209">
        <v>0</v>
      </c>
      <c r="AV2643" s="210">
        <v>0</v>
      </c>
      <c r="AW2643" s="209">
        <v>0</v>
      </c>
      <c r="AX2643" s="210">
        <v>0</v>
      </c>
      <c r="AY2643" s="209">
        <v>0</v>
      </c>
      <c r="AZ2643" s="210">
        <v>0</v>
      </c>
      <c r="BA2643" s="209">
        <v>0</v>
      </c>
      <c r="BB2643" s="210">
        <v>0</v>
      </c>
      <c r="BC2643" s="209">
        <v>0</v>
      </c>
      <c r="BD2643" s="75"/>
      <c r="BE2643" s="75"/>
      <c r="BF2643" s="75"/>
      <c r="BH2643" s="74"/>
      <c r="BI2643" s="194"/>
      <c r="BJ2643" s="74"/>
    </row>
    <row r="2644" spans="1:62" ht="11.25" customHeight="1" x14ac:dyDescent="0.3">
      <c r="A2644" s="184" t="s">
        <v>3161</v>
      </c>
      <c r="B2644" s="185" t="s">
        <v>44</v>
      </c>
      <c r="C2644" s="76">
        <v>67214</v>
      </c>
      <c r="D2644" s="284">
        <v>1E-4</v>
      </c>
      <c r="E2644" s="91">
        <v>0</v>
      </c>
      <c r="F2644" s="186">
        <v>0</v>
      </c>
      <c r="G2644" s="186">
        <v>0</v>
      </c>
      <c r="H2644" s="186">
        <v>0</v>
      </c>
      <c r="I2644" s="187">
        <v>0</v>
      </c>
      <c r="J2644" s="186">
        <v>0</v>
      </c>
      <c r="K2644" s="186">
        <v>0</v>
      </c>
      <c r="L2644" s="186">
        <v>0</v>
      </c>
      <c r="M2644" s="187">
        <v>0</v>
      </c>
      <c r="N2644" s="188">
        <v>0</v>
      </c>
      <c r="O2644" s="189">
        <v>0</v>
      </c>
      <c r="P2644" s="186">
        <v>0</v>
      </c>
      <c r="Q2644" s="189">
        <v>0</v>
      </c>
      <c r="R2644" s="189">
        <v>0</v>
      </c>
      <c r="S2644" s="189">
        <v>1E-4</v>
      </c>
      <c r="T2644" s="188">
        <v>0</v>
      </c>
      <c r="U2644" s="187">
        <v>0</v>
      </c>
      <c r="V2644" s="189">
        <v>0</v>
      </c>
      <c r="W2644" s="189">
        <v>0</v>
      </c>
      <c r="X2644" s="189">
        <v>0</v>
      </c>
      <c r="Y2644" s="188">
        <v>0</v>
      </c>
      <c r="Z2644" s="186">
        <v>0</v>
      </c>
      <c r="AA2644" s="186">
        <v>0</v>
      </c>
      <c r="AB2644" s="186">
        <v>0</v>
      </c>
      <c r="AC2644" s="186">
        <v>0</v>
      </c>
      <c r="AD2644" s="189">
        <v>0</v>
      </c>
      <c r="AE2644" s="189">
        <v>0</v>
      </c>
      <c r="AF2644" s="189">
        <v>0</v>
      </c>
      <c r="AG2644" s="189">
        <v>0</v>
      </c>
      <c r="AH2644" s="191">
        <v>0</v>
      </c>
      <c r="AI2644" s="476">
        <v>0</v>
      </c>
      <c r="AJ2644" s="192">
        <v>7501943453760</v>
      </c>
      <c r="AK2644" s="192">
        <v>93547</v>
      </c>
      <c r="AM2644" s="75">
        <v>67214</v>
      </c>
      <c r="AO2644" s="188">
        <v>0</v>
      </c>
      <c r="AP2644" s="188">
        <v>0</v>
      </c>
      <c r="AQ2644" s="187">
        <v>0</v>
      </c>
      <c r="AR2644" s="188">
        <v>0</v>
      </c>
      <c r="AS2644" s="187">
        <v>0</v>
      </c>
      <c r="AT2644" s="188">
        <v>0</v>
      </c>
      <c r="AU2644" s="187">
        <v>0</v>
      </c>
      <c r="AV2644" s="188">
        <v>0</v>
      </c>
      <c r="AW2644" s="187">
        <v>0</v>
      </c>
      <c r="AX2644" s="188">
        <v>0</v>
      </c>
      <c r="AY2644" s="187">
        <v>0</v>
      </c>
      <c r="AZ2644" s="188">
        <v>0</v>
      </c>
      <c r="BA2644" s="187">
        <v>0</v>
      </c>
      <c r="BB2644" s="188">
        <v>0</v>
      </c>
      <c r="BC2644" s="187">
        <v>0</v>
      </c>
      <c r="BD2644" s="75"/>
      <c r="BE2644" s="75"/>
      <c r="BH2644" s="74"/>
      <c r="BI2644" s="194"/>
      <c r="BJ2644" s="74"/>
    </row>
    <row r="2645" spans="1:62" ht="11.25" customHeight="1" x14ac:dyDescent="0.3">
      <c r="A2645" s="184" t="s">
        <v>3162</v>
      </c>
      <c r="B2645" s="185">
        <v>0</v>
      </c>
      <c r="C2645" s="76">
        <v>67085</v>
      </c>
      <c r="D2645" s="284">
        <v>1E-4</v>
      </c>
      <c r="E2645" s="91">
        <v>0</v>
      </c>
      <c r="F2645" s="186">
        <v>0</v>
      </c>
      <c r="G2645" s="186">
        <v>0</v>
      </c>
      <c r="H2645" s="186">
        <v>0</v>
      </c>
      <c r="I2645" s="187">
        <v>0</v>
      </c>
      <c r="J2645" s="186">
        <v>0</v>
      </c>
      <c r="K2645" s="186">
        <v>0</v>
      </c>
      <c r="L2645" s="186">
        <v>0</v>
      </c>
      <c r="M2645" s="187">
        <v>0</v>
      </c>
      <c r="N2645" s="188">
        <v>0</v>
      </c>
      <c r="O2645" s="189">
        <v>0</v>
      </c>
      <c r="P2645" s="186">
        <v>0</v>
      </c>
      <c r="Q2645" s="189">
        <v>0</v>
      </c>
      <c r="R2645" s="189">
        <v>0</v>
      </c>
      <c r="S2645" s="189">
        <v>1E-4</v>
      </c>
      <c r="T2645" s="188">
        <v>0</v>
      </c>
      <c r="U2645" s="187">
        <v>0</v>
      </c>
      <c r="V2645" s="189">
        <v>0</v>
      </c>
      <c r="W2645" s="189">
        <v>0</v>
      </c>
      <c r="X2645" s="188">
        <v>0</v>
      </c>
      <c r="Y2645" s="188">
        <v>0</v>
      </c>
      <c r="Z2645" s="186">
        <v>0</v>
      </c>
      <c r="AA2645" s="186">
        <v>0</v>
      </c>
      <c r="AB2645" s="186">
        <v>0</v>
      </c>
      <c r="AC2645" s="186">
        <v>0</v>
      </c>
      <c r="AD2645" s="188">
        <v>0</v>
      </c>
      <c r="AE2645" s="189">
        <v>0</v>
      </c>
      <c r="AF2645" s="189">
        <v>0</v>
      </c>
      <c r="AG2645" s="189">
        <v>0</v>
      </c>
      <c r="AH2645" s="191">
        <v>0</v>
      </c>
      <c r="AI2645" s="476">
        <v>0</v>
      </c>
      <c r="AJ2645" s="192">
        <v>7501943453760</v>
      </c>
      <c r="AK2645" s="192">
        <v>93547</v>
      </c>
      <c r="AM2645" s="75">
        <v>67085</v>
      </c>
      <c r="AO2645" s="188">
        <v>0</v>
      </c>
      <c r="AP2645" s="188">
        <v>0</v>
      </c>
      <c r="AQ2645" s="187">
        <v>0</v>
      </c>
      <c r="AR2645" s="188">
        <v>0</v>
      </c>
      <c r="AS2645" s="187">
        <v>0</v>
      </c>
      <c r="AT2645" s="188">
        <v>0</v>
      </c>
      <c r="AU2645" s="187">
        <v>0</v>
      </c>
      <c r="AV2645" s="188">
        <v>0</v>
      </c>
      <c r="AW2645" s="187">
        <v>0</v>
      </c>
      <c r="AX2645" s="188">
        <v>0</v>
      </c>
      <c r="AY2645" s="187">
        <v>0</v>
      </c>
      <c r="AZ2645" s="188">
        <v>0</v>
      </c>
      <c r="BA2645" s="187">
        <v>0</v>
      </c>
      <c r="BB2645" s="188">
        <v>0</v>
      </c>
      <c r="BC2645" s="187">
        <v>0</v>
      </c>
      <c r="BD2645" s="75"/>
      <c r="BE2645" s="75"/>
      <c r="BH2645" s="74"/>
      <c r="BI2645" s="194"/>
      <c r="BJ2645" s="74"/>
    </row>
    <row r="2646" spans="1:62" ht="11.25" customHeight="1" x14ac:dyDescent="0.3">
      <c r="A2646" s="184" t="s">
        <v>3163</v>
      </c>
      <c r="B2646" s="185" t="s">
        <v>44</v>
      </c>
      <c r="C2646" s="456">
        <v>66945</v>
      </c>
      <c r="D2646" s="284">
        <v>1E-4</v>
      </c>
      <c r="E2646" s="91">
        <v>0</v>
      </c>
      <c r="F2646" s="186">
        <v>0</v>
      </c>
      <c r="G2646" s="186">
        <v>0</v>
      </c>
      <c r="H2646" s="186">
        <v>0</v>
      </c>
      <c r="I2646" s="187">
        <v>0</v>
      </c>
      <c r="J2646" s="186">
        <v>0</v>
      </c>
      <c r="K2646" s="186">
        <v>0</v>
      </c>
      <c r="L2646" s="186">
        <v>0</v>
      </c>
      <c r="M2646" s="187">
        <v>0</v>
      </c>
      <c r="N2646" s="188">
        <v>0</v>
      </c>
      <c r="O2646" s="189">
        <v>0</v>
      </c>
      <c r="P2646" s="186">
        <v>0</v>
      </c>
      <c r="Q2646" s="189">
        <v>0</v>
      </c>
      <c r="R2646" s="189">
        <v>0</v>
      </c>
      <c r="S2646" s="189">
        <v>1E-4</v>
      </c>
      <c r="T2646" s="188">
        <v>0</v>
      </c>
      <c r="U2646" s="187">
        <v>0</v>
      </c>
      <c r="V2646" s="189">
        <v>0</v>
      </c>
      <c r="W2646" s="189">
        <v>0</v>
      </c>
      <c r="X2646" s="188">
        <v>0</v>
      </c>
      <c r="Y2646" s="188">
        <v>0</v>
      </c>
      <c r="Z2646" s="186">
        <v>0</v>
      </c>
      <c r="AA2646" s="186">
        <v>0</v>
      </c>
      <c r="AB2646" s="186">
        <v>0</v>
      </c>
      <c r="AC2646" s="186">
        <v>0</v>
      </c>
      <c r="AD2646" s="188">
        <v>0</v>
      </c>
      <c r="AE2646" s="189">
        <v>0</v>
      </c>
      <c r="AF2646" s="189">
        <v>0</v>
      </c>
      <c r="AG2646" s="189">
        <v>0</v>
      </c>
      <c r="AH2646" s="191">
        <v>0</v>
      </c>
      <c r="AI2646" s="476">
        <v>0</v>
      </c>
      <c r="AJ2646" s="192">
        <v>7501943453760</v>
      </c>
      <c r="AK2646" s="192">
        <v>93547</v>
      </c>
      <c r="AM2646" s="75">
        <v>66945</v>
      </c>
      <c r="AO2646" s="188">
        <v>0</v>
      </c>
      <c r="AP2646" s="188">
        <v>0</v>
      </c>
      <c r="AQ2646" s="187">
        <v>0</v>
      </c>
      <c r="AR2646" s="188">
        <v>0</v>
      </c>
      <c r="AS2646" s="187">
        <v>0</v>
      </c>
      <c r="AT2646" s="188">
        <v>0</v>
      </c>
      <c r="AU2646" s="187">
        <v>0</v>
      </c>
      <c r="AV2646" s="188">
        <v>0</v>
      </c>
      <c r="AW2646" s="187">
        <v>0</v>
      </c>
      <c r="AX2646" s="188">
        <v>0</v>
      </c>
      <c r="AY2646" s="187">
        <v>0</v>
      </c>
      <c r="AZ2646" s="188">
        <v>0</v>
      </c>
      <c r="BA2646" s="187">
        <v>0</v>
      </c>
      <c r="BB2646" s="188">
        <v>0</v>
      </c>
      <c r="BC2646" s="187">
        <v>0</v>
      </c>
      <c r="BD2646" s="75"/>
      <c r="BE2646" s="75"/>
      <c r="BH2646" s="74"/>
      <c r="BI2646" s="194"/>
      <c r="BJ2646" s="74"/>
    </row>
    <row r="2647" spans="1:62" ht="11.25" customHeight="1" x14ac:dyDescent="0.3">
      <c r="A2647" s="184" t="s">
        <v>3164</v>
      </c>
      <c r="B2647" s="185">
        <v>0</v>
      </c>
      <c r="C2647" s="76">
        <v>67273</v>
      </c>
      <c r="D2647" s="284">
        <v>1E-4</v>
      </c>
      <c r="E2647" s="91">
        <v>0</v>
      </c>
      <c r="F2647" s="186">
        <v>0</v>
      </c>
      <c r="G2647" s="186">
        <v>0</v>
      </c>
      <c r="H2647" s="186">
        <v>0</v>
      </c>
      <c r="I2647" s="187">
        <v>0</v>
      </c>
      <c r="J2647" s="186">
        <v>0</v>
      </c>
      <c r="K2647" s="186">
        <v>0</v>
      </c>
      <c r="L2647" s="225">
        <v>0</v>
      </c>
      <c r="M2647" s="186">
        <v>0</v>
      </c>
      <c r="N2647" s="188">
        <v>0</v>
      </c>
      <c r="O2647" s="189">
        <v>0</v>
      </c>
      <c r="P2647" s="186">
        <v>0</v>
      </c>
      <c r="Q2647" s="189">
        <v>0</v>
      </c>
      <c r="R2647" s="189">
        <v>0</v>
      </c>
      <c r="S2647" s="189">
        <v>1E-4</v>
      </c>
      <c r="T2647" s="188">
        <v>0</v>
      </c>
      <c r="U2647" s="187">
        <v>0</v>
      </c>
      <c r="V2647" s="189">
        <v>0</v>
      </c>
      <c r="W2647" s="189">
        <v>0</v>
      </c>
      <c r="X2647" s="188">
        <v>0</v>
      </c>
      <c r="Y2647" s="188">
        <v>0</v>
      </c>
      <c r="Z2647" s="186">
        <v>0</v>
      </c>
      <c r="AA2647" s="186">
        <v>0</v>
      </c>
      <c r="AB2647" s="186">
        <v>0</v>
      </c>
      <c r="AC2647" s="186">
        <v>0</v>
      </c>
      <c r="AD2647" s="188">
        <v>0</v>
      </c>
      <c r="AE2647" s="189">
        <v>0</v>
      </c>
      <c r="AF2647" s="189">
        <v>0</v>
      </c>
      <c r="AG2647" s="189">
        <v>0</v>
      </c>
      <c r="AH2647" s="191">
        <v>0</v>
      </c>
      <c r="AI2647" s="476">
        <v>0</v>
      </c>
      <c r="AJ2647" s="192">
        <v>7501943490826</v>
      </c>
      <c r="AK2647" s="192" t="s">
        <v>262</v>
      </c>
      <c r="AM2647" s="75">
        <v>67273</v>
      </c>
      <c r="AO2647" s="188">
        <v>0</v>
      </c>
      <c r="AP2647" s="188">
        <v>0</v>
      </c>
      <c r="AQ2647" s="187">
        <v>0</v>
      </c>
      <c r="AR2647" s="188">
        <v>0</v>
      </c>
      <c r="AS2647" s="187">
        <v>0</v>
      </c>
      <c r="AT2647" s="188">
        <v>0</v>
      </c>
      <c r="AU2647" s="187">
        <v>0</v>
      </c>
      <c r="AV2647" s="188">
        <v>0</v>
      </c>
      <c r="AW2647" s="187">
        <v>0</v>
      </c>
      <c r="AX2647" s="188">
        <v>0</v>
      </c>
      <c r="AY2647" s="187">
        <v>0</v>
      </c>
      <c r="AZ2647" s="188">
        <v>0</v>
      </c>
      <c r="BA2647" s="187">
        <v>0</v>
      </c>
      <c r="BB2647" s="188">
        <v>0</v>
      </c>
      <c r="BC2647" s="187">
        <v>0</v>
      </c>
      <c r="BD2647" s="75"/>
      <c r="BE2647" s="75"/>
      <c r="BH2647" s="74"/>
      <c r="BI2647" s="194"/>
      <c r="BJ2647" s="74"/>
    </row>
    <row r="2648" spans="1:62" ht="11.25" customHeight="1" x14ac:dyDescent="0.3">
      <c r="A2648" s="333" t="s">
        <v>3165</v>
      </c>
      <c r="B2648" s="334">
        <v>0</v>
      </c>
      <c r="C2648" s="935">
        <v>67272</v>
      </c>
      <c r="D2648" s="284">
        <v>1E-4</v>
      </c>
      <c r="E2648" s="336">
        <v>0</v>
      </c>
      <c r="F2648" s="338">
        <v>0</v>
      </c>
      <c r="G2648" s="338">
        <v>0</v>
      </c>
      <c r="H2648" s="338">
        <v>0</v>
      </c>
      <c r="I2648" s="339">
        <v>0</v>
      </c>
      <c r="J2648" s="338">
        <v>0</v>
      </c>
      <c r="K2648" s="338">
        <v>0</v>
      </c>
      <c r="L2648" s="338">
        <v>0</v>
      </c>
      <c r="M2648" s="338">
        <v>0</v>
      </c>
      <c r="N2648" s="337">
        <v>0</v>
      </c>
      <c r="O2648" s="340">
        <v>0</v>
      </c>
      <c r="P2648" s="338">
        <v>0</v>
      </c>
      <c r="Q2648" s="340">
        <v>0</v>
      </c>
      <c r="R2648" s="340">
        <v>0</v>
      </c>
      <c r="S2648" s="340">
        <v>1E-4</v>
      </c>
      <c r="T2648" s="337">
        <v>0</v>
      </c>
      <c r="U2648" s="339">
        <v>0</v>
      </c>
      <c r="V2648" s="340">
        <v>0</v>
      </c>
      <c r="W2648" s="340">
        <v>0</v>
      </c>
      <c r="X2648" s="337">
        <v>0</v>
      </c>
      <c r="Y2648" s="337">
        <v>0</v>
      </c>
      <c r="Z2648" s="338">
        <v>0</v>
      </c>
      <c r="AA2648" s="338">
        <v>0</v>
      </c>
      <c r="AB2648" s="338">
        <v>0</v>
      </c>
      <c r="AC2648" s="338">
        <v>0</v>
      </c>
      <c r="AD2648" s="337">
        <v>0</v>
      </c>
      <c r="AE2648" s="340">
        <v>0</v>
      </c>
      <c r="AF2648" s="340">
        <v>0</v>
      </c>
      <c r="AG2648" s="340">
        <v>0</v>
      </c>
      <c r="AH2648" s="341">
        <v>0</v>
      </c>
      <c r="AI2648" s="476">
        <v>0</v>
      </c>
      <c r="AJ2648" s="192">
        <v>7501943490802</v>
      </c>
      <c r="AK2648" s="192" t="s">
        <v>262</v>
      </c>
      <c r="AM2648" s="75">
        <v>67272</v>
      </c>
      <c r="AO2648" s="337">
        <v>0</v>
      </c>
      <c r="AP2648" s="337">
        <v>0</v>
      </c>
      <c r="AQ2648" s="339">
        <v>0</v>
      </c>
      <c r="AR2648" s="337">
        <v>0</v>
      </c>
      <c r="AS2648" s="339">
        <v>0</v>
      </c>
      <c r="AT2648" s="337">
        <v>0</v>
      </c>
      <c r="AU2648" s="339">
        <v>0</v>
      </c>
      <c r="AV2648" s="337">
        <v>0</v>
      </c>
      <c r="AW2648" s="339">
        <v>0</v>
      </c>
      <c r="AX2648" s="337">
        <v>0</v>
      </c>
      <c r="AY2648" s="339">
        <v>0</v>
      </c>
      <c r="AZ2648" s="337">
        <v>0</v>
      </c>
      <c r="BA2648" s="339">
        <v>0</v>
      </c>
      <c r="BB2648" s="337">
        <v>0</v>
      </c>
      <c r="BC2648" s="339">
        <v>0</v>
      </c>
      <c r="BD2648" s="75"/>
      <c r="BE2648" s="75"/>
      <c r="BH2648" s="74"/>
      <c r="BI2648" s="194"/>
      <c r="BJ2648" s="74"/>
    </row>
    <row r="2649" spans="1:62" s="77" customFormat="1" ht="11.25" customHeight="1" x14ac:dyDescent="0.2">
      <c r="A2649" s="149" t="s">
        <v>53</v>
      </c>
      <c r="B2649" s="169">
        <v>0</v>
      </c>
      <c r="C2649" s="871"/>
      <c r="D2649" s="379">
        <v>742.74259999999697</v>
      </c>
      <c r="E2649" s="220">
        <v>0</v>
      </c>
      <c r="F2649" s="379">
        <v>0</v>
      </c>
      <c r="G2649" s="219">
        <v>0</v>
      </c>
      <c r="H2649" s="219">
        <v>0</v>
      </c>
      <c r="I2649" s="222">
        <v>0</v>
      </c>
      <c r="J2649" s="379">
        <v>0</v>
      </c>
      <c r="K2649" s="219">
        <v>0</v>
      </c>
      <c r="L2649" s="219">
        <v>0</v>
      </c>
      <c r="M2649" s="221">
        <v>0</v>
      </c>
      <c r="N2649" s="379">
        <v>0</v>
      </c>
      <c r="O2649" s="379">
        <v>0</v>
      </c>
      <c r="P2649" s="379">
        <v>0</v>
      </c>
      <c r="Q2649" s="224">
        <v>0</v>
      </c>
      <c r="R2649" s="224">
        <v>0</v>
      </c>
      <c r="S2649" s="224">
        <v>742.74259999999697</v>
      </c>
      <c r="T2649" s="379">
        <v>738.19099999999992</v>
      </c>
      <c r="U2649" s="379">
        <v>0</v>
      </c>
      <c r="V2649" s="379">
        <v>252.8</v>
      </c>
      <c r="W2649" s="379">
        <v>0</v>
      </c>
      <c r="X2649" s="379">
        <v>448.86099999999999</v>
      </c>
      <c r="Y2649" s="379">
        <v>0</v>
      </c>
      <c r="Z2649" s="379">
        <v>0</v>
      </c>
      <c r="AA2649" s="379">
        <v>0</v>
      </c>
      <c r="AB2649" s="379">
        <v>0</v>
      </c>
      <c r="AC2649" s="379">
        <v>0</v>
      </c>
      <c r="AD2649" s="379">
        <v>0</v>
      </c>
      <c r="AE2649" s="379">
        <v>0</v>
      </c>
      <c r="AF2649" s="379">
        <v>0</v>
      </c>
      <c r="AG2649" s="379">
        <v>0</v>
      </c>
      <c r="AH2649" s="379">
        <v>0</v>
      </c>
      <c r="AI2649" s="483">
        <v>0</v>
      </c>
      <c r="AJ2649" s="192">
        <v>0</v>
      </c>
      <c r="AK2649" s="192">
        <v>0</v>
      </c>
      <c r="AL2649" s="90"/>
      <c r="AM2649" s="75">
        <v>0</v>
      </c>
      <c r="AN2649" s="76"/>
      <c r="AO2649" s="223">
        <v>0</v>
      </c>
      <c r="AP2649" s="223">
        <v>0</v>
      </c>
      <c r="AQ2649" s="222">
        <v>0</v>
      </c>
      <c r="AR2649" s="223">
        <v>0</v>
      </c>
      <c r="AS2649" s="222">
        <v>0</v>
      </c>
      <c r="AT2649" s="223">
        <v>0</v>
      </c>
      <c r="AU2649" s="222">
        <v>0</v>
      </c>
      <c r="AV2649" s="223">
        <v>0</v>
      </c>
      <c r="AW2649" s="222">
        <v>0</v>
      </c>
      <c r="AX2649" s="223">
        <v>0</v>
      </c>
      <c r="AY2649" s="222">
        <v>0</v>
      </c>
      <c r="AZ2649" s="223">
        <v>0</v>
      </c>
      <c r="BA2649" s="222">
        <v>0</v>
      </c>
      <c r="BB2649" s="223">
        <v>0</v>
      </c>
      <c r="BC2649" s="222">
        <v>0</v>
      </c>
      <c r="BD2649" s="75"/>
      <c r="BE2649" s="75"/>
      <c r="BF2649" s="56"/>
      <c r="BH2649" s="74"/>
      <c r="BI2649" s="194"/>
      <c r="BJ2649" s="74"/>
    </row>
    <row r="2650" spans="1:62" s="77" customFormat="1" ht="11.25" customHeight="1" x14ac:dyDescent="0.2">
      <c r="A2650" s="228" t="s">
        <v>52</v>
      </c>
      <c r="B2650" s="229">
        <v>0</v>
      </c>
      <c r="C2650" s="864"/>
      <c r="D2650" s="232">
        <v>120311.87669999998</v>
      </c>
      <c r="E2650" s="231">
        <v>41.218092931176763</v>
      </c>
      <c r="F2650" s="232">
        <v>93200</v>
      </c>
      <c r="G2650" s="232">
        <v>98602</v>
      </c>
      <c r="H2650" s="232">
        <v>15492.956000000002</v>
      </c>
      <c r="I2650" s="233">
        <v>15.712618405306184</v>
      </c>
      <c r="J2650" s="234">
        <v>89039.244999999995</v>
      </c>
      <c r="K2650" s="232">
        <v>87567.28039374997</v>
      </c>
      <c r="L2650" s="232">
        <v>16628.735000000001</v>
      </c>
      <c r="M2650" s="233">
        <v>18.989667059691921</v>
      </c>
      <c r="N2650" s="235">
        <v>1503.6009999999999</v>
      </c>
      <c r="O2650" s="235">
        <v>2566.7619999999997</v>
      </c>
      <c r="P2650" s="235">
        <v>4902.9299999999994</v>
      </c>
      <c r="Q2650" s="235">
        <v>24.182218750844083</v>
      </c>
      <c r="R2650" s="235" t="e">
        <v>#REF!</v>
      </c>
      <c r="S2650" s="235" t="e">
        <v>#REF!</v>
      </c>
      <c r="T2650" s="234">
        <v>120149.637</v>
      </c>
      <c r="U2650" s="233">
        <v>41.162510629452726</v>
      </c>
      <c r="V2650" s="235">
        <v>3979.4130000000005</v>
      </c>
      <c r="W2650" s="235">
        <v>832.56699999999989</v>
      </c>
      <c r="X2650" s="235">
        <v>124534.40700000004</v>
      </c>
      <c r="Y2650" s="234">
        <v>37459.701999999997</v>
      </c>
      <c r="Z2650" s="232">
        <v>16936.634000000002</v>
      </c>
      <c r="AA2650" s="232">
        <v>58.88</v>
      </c>
      <c r="AB2650" s="232">
        <v>365.16800000000001</v>
      </c>
      <c r="AC2650" s="233">
        <v>744.8</v>
      </c>
      <c r="AD2650" s="235">
        <v>1752.32</v>
      </c>
      <c r="AE2650" s="235">
        <v>461.89899999999994</v>
      </c>
      <c r="AF2650" s="235">
        <v>461.89899999999994</v>
      </c>
      <c r="AG2650" s="235">
        <v>59.113</v>
      </c>
      <c r="AH2650" s="235">
        <v>0</v>
      </c>
      <c r="AI2650" s="483">
        <v>75894.460999999996</v>
      </c>
      <c r="AJ2650" s="192">
        <v>0</v>
      </c>
      <c r="AK2650" s="192">
        <v>0</v>
      </c>
      <c r="AL2650" s="226"/>
      <c r="AM2650" s="75">
        <v>0</v>
      </c>
      <c r="AN2650" s="76"/>
      <c r="AO2650" s="234">
        <v>0</v>
      </c>
      <c r="AP2650" s="234">
        <v>0</v>
      </c>
      <c r="AQ2650" s="233">
        <v>0</v>
      </c>
      <c r="AR2650" s="234">
        <v>0</v>
      </c>
      <c r="AS2650" s="233">
        <v>0</v>
      </c>
      <c r="AT2650" s="234">
        <v>0</v>
      </c>
      <c r="AU2650" s="233">
        <v>0</v>
      </c>
      <c r="AV2650" s="234">
        <v>0</v>
      </c>
      <c r="AW2650" s="233">
        <v>0</v>
      </c>
      <c r="AX2650" s="234">
        <v>0</v>
      </c>
      <c r="AY2650" s="233">
        <v>0</v>
      </c>
      <c r="AZ2650" s="234">
        <v>0</v>
      </c>
      <c r="BA2650" s="233">
        <v>0</v>
      </c>
      <c r="BB2650" s="234">
        <v>0</v>
      </c>
      <c r="BC2650" s="233">
        <v>0</v>
      </c>
      <c r="BD2650" s="75"/>
      <c r="BE2650" s="75"/>
      <c r="BF2650" s="56"/>
      <c r="BH2650" s="74"/>
      <c r="BI2650" s="194"/>
      <c r="BJ2650" s="74"/>
    </row>
    <row r="2651" spans="1:62" ht="11.25" customHeight="1" x14ac:dyDescent="0.3">
      <c r="A2651" s="445"/>
      <c r="B2651" s="494">
        <v>0</v>
      </c>
      <c r="C2651" s="876"/>
      <c r="D2651" s="495"/>
      <c r="E2651" s="496">
        <v>0</v>
      </c>
      <c r="F2651" s="497"/>
      <c r="G2651" s="497">
        <v>3180.7096774193546</v>
      </c>
      <c r="H2651" s="497">
        <v>2112.7718532660579</v>
      </c>
      <c r="I2651" s="364"/>
      <c r="J2651" s="497"/>
      <c r="K2651" s="497"/>
      <c r="L2651" s="497"/>
      <c r="M2651" s="497">
        <v>0</v>
      </c>
      <c r="N2651" s="441"/>
      <c r="O2651" s="498"/>
      <c r="P2651" s="497">
        <v>0</v>
      </c>
      <c r="Q2651" s="498">
        <v>0</v>
      </c>
      <c r="R2651" s="498">
        <v>0</v>
      </c>
      <c r="S2651" s="498"/>
      <c r="T2651" s="441"/>
      <c r="U2651" s="364">
        <v>0</v>
      </c>
      <c r="V2651" s="498"/>
      <c r="W2651" s="498"/>
      <c r="X2651" s="441">
        <v>0</v>
      </c>
      <c r="Y2651" s="441"/>
      <c r="Z2651" s="497"/>
      <c r="AA2651" s="497"/>
      <c r="AB2651" s="497"/>
      <c r="AC2651" s="497"/>
      <c r="AD2651" s="441"/>
      <c r="AE2651" s="498"/>
      <c r="AF2651" s="498"/>
      <c r="AG2651" s="498"/>
      <c r="AH2651" s="498">
        <v>0</v>
      </c>
      <c r="AI2651" s="225"/>
      <c r="AJ2651" s="192">
        <v>0</v>
      </c>
      <c r="AK2651" s="192">
        <v>0</v>
      </c>
      <c r="AM2651" s="75">
        <v>0</v>
      </c>
      <c r="AO2651" s="441">
        <v>0</v>
      </c>
      <c r="AP2651" s="441">
        <v>0</v>
      </c>
      <c r="AQ2651" s="364">
        <v>0</v>
      </c>
      <c r="AR2651" s="441">
        <v>0</v>
      </c>
      <c r="AS2651" s="364">
        <v>0</v>
      </c>
      <c r="AT2651" s="441">
        <v>0</v>
      </c>
      <c r="AU2651" s="364">
        <v>0</v>
      </c>
      <c r="AV2651" s="441">
        <v>0</v>
      </c>
      <c r="AW2651" s="364">
        <v>0</v>
      </c>
      <c r="AX2651" s="441">
        <v>0</v>
      </c>
      <c r="AY2651" s="364">
        <v>0</v>
      </c>
      <c r="AZ2651" s="441">
        <v>0</v>
      </c>
      <c r="BA2651" s="364">
        <v>0</v>
      </c>
      <c r="BB2651" s="441">
        <v>0</v>
      </c>
      <c r="BC2651" s="364">
        <v>0</v>
      </c>
      <c r="BD2651" s="75"/>
      <c r="BE2651" s="75"/>
      <c r="BH2651" s="74"/>
      <c r="BI2651" s="194"/>
      <c r="BJ2651" s="74"/>
    </row>
    <row r="2652" spans="1:62" ht="11.25" customHeight="1" x14ac:dyDescent="0.3">
      <c r="A2652" s="184" t="s">
        <v>3166</v>
      </c>
      <c r="B2652" s="185">
        <v>0</v>
      </c>
      <c r="C2652" s="828">
        <v>67402</v>
      </c>
      <c r="D2652" s="284">
        <v>2876.1600000000003</v>
      </c>
      <c r="E2652" s="91">
        <v>69.438080177689798</v>
      </c>
      <c r="F2652" s="186">
        <v>0</v>
      </c>
      <c r="G2652" s="186">
        <v>0</v>
      </c>
      <c r="H2652" s="186">
        <v>0</v>
      </c>
      <c r="I2652" s="187">
        <v>0</v>
      </c>
      <c r="J2652" s="186">
        <v>1189.0239999999999</v>
      </c>
      <c r="K2652" s="186">
        <v>1242.615</v>
      </c>
      <c r="L2652" s="186">
        <v>291.20000000000005</v>
      </c>
      <c r="M2652" s="186">
        <v>23.434450734942043</v>
      </c>
      <c r="N2652" s="188">
        <v>0</v>
      </c>
      <c r="O2652" s="189">
        <v>0</v>
      </c>
      <c r="P2652" s="186">
        <v>0</v>
      </c>
      <c r="Q2652" s="189">
        <v>24.490674704631704</v>
      </c>
      <c r="R2652" s="189">
        <v>65.220550636488412</v>
      </c>
      <c r="S2652" s="189">
        <v>2584.96</v>
      </c>
      <c r="T2652" s="188">
        <v>2592.6400000000003</v>
      </c>
      <c r="U2652" s="187">
        <v>62.593160391593543</v>
      </c>
      <c r="V2652" s="189">
        <v>51.2</v>
      </c>
      <c r="W2652" s="189">
        <v>0</v>
      </c>
      <c r="X2652" s="188">
        <v>2541.4400000000005</v>
      </c>
      <c r="Y2652" s="188">
        <v>820.48</v>
      </c>
      <c r="Z2652" s="186">
        <v>563.20000000000005</v>
      </c>
      <c r="AA2652" s="186">
        <v>0</v>
      </c>
      <c r="AB2652" s="186">
        <v>0</v>
      </c>
      <c r="AC2652" s="186">
        <v>0</v>
      </c>
      <c r="AD2652" s="188">
        <v>28.800000000000011</v>
      </c>
      <c r="AE2652" s="189">
        <v>0</v>
      </c>
      <c r="AF2652" s="189">
        <v>0</v>
      </c>
      <c r="AG2652" s="189">
        <v>0</v>
      </c>
      <c r="AH2652" s="191">
        <v>0</v>
      </c>
      <c r="AI2652" s="476">
        <v>1070.1220000000001</v>
      </c>
      <c r="AJ2652" s="192">
        <v>7501943497597</v>
      </c>
      <c r="AK2652" s="192" t="s">
        <v>262</v>
      </c>
      <c r="AM2652" s="75">
        <v>67402</v>
      </c>
      <c r="AO2652" s="188">
        <v>712.10666666666668</v>
      </c>
      <c r="AP2652" s="188">
        <v>966.4</v>
      </c>
      <c r="AQ2652" s="187">
        <v>261.18918918918916</v>
      </c>
      <c r="AR2652" s="188">
        <v>677.12</v>
      </c>
      <c r="AS2652" s="187">
        <v>178.18947368421053</v>
      </c>
      <c r="AT2652" s="188">
        <v>492.80000000000007</v>
      </c>
      <c r="AU2652" s="187">
        <v>104.85106382978724</v>
      </c>
      <c r="AV2652" s="188">
        <v>1068.8000000000002</v>
      </c>
      <c r="AW2652" s="187">
        <v>274.0512820512821</v>
      </c>
      <c r="AX2652" s="188">
        <v>485.76000000000005</v>
      </c>
      <c r="AY2652" s="187">
        <v>86.742857142857162</v>
      </c>
      <c r="AZ2652" s="188">
        <v>554.2399999999999</v>
      </c>
      <c r="BA2652" s="187">
        <v>68.424691358024674</v>
      </c>
      <c r="BB2652" s="188">
        <v>536.32000000000005</v>
      </c>
      <c r="BC2652" s="187">
        <v>135.77721518987343</v>
      </c>
      <c r="BD2652" s="75"/>
      <c r="BE2652" s="75"/>
      <c r="BF2652" s="75"/>
      <c r="BH2652" s="74"/>
      <c r="BI2652" s="194"/>
      <c r="BJ2652" s="74"/>
    </row>
    <row r="2653" spans="1:62" ht="11.25" customHeight="1" x14ac:dyDescent="0.3">
      <c r="A2653" s="184" t="s">
        <v>3167</v>
      </c>
      <c r="B2653" s="185">
        <v>0</v>
      </c>
      <c r="C2653" s="828">
        <v>67403</v>
      </c>
      <c r="D2653" s="284">
        <v>3298.5599999999995</v>
      </c>
      <c r="E2653" s="91">
        <v>63.383667417140906</v>
      </c>
      <c r="F2653" s="186">
        <v>0</v>
      </c>
      <c r="G2653" s="186">
        <v>0</v>
      </c>
      <c r="H2653" s="186">
        <v>0</v>
      </c>
      <c r="I2653" s="187">
        <v>0</v>
      </c>
      <c r="J2653" s="186">
        <v>1493.903</v>
      </c>
      <c r="K2653" s="186">
        <v>1561.2349999999999</v>
      </c>
      <c r="L2653" s="186">
        <v>387.20000000000005</v>
      </c>
      <c r="M2653" s="186">
        <v>24.800878791469579</v>
      </c>
      <c r="N2653" s="188">
        <v>0</v>
      </c>
      <c r="O2653" s="189">
        <v>0</v>
      </c>
      <c r="P2653" s="186">
        <v>0</v>
      </c>
      <c r="Q2653" s="189">
        <v>25.918684144820652</v>
      </c>
      <c r="R2653" s="189">
        <v>58.464840086672289</v>
      </c>
      <c r="S2653" s="189">
        <v>2911.3599999999997</v>
      </c>
      <c r="T2653" s="188">
        <v>2892.7999999999997</v>
      </c>
      <c r="U2653" s="187">
        <v>55.586763043359902</v>
      </c>
      <c r="V2653" s="189">
        <v>115.2</v>
      </c>
      <c r="W2653" s="189">
        <v>0</v>
      </c>
      <c r="X2653" s="188">
        <v>2777.6</v>
      </c>
      <c r="Y2653" s="188">
        <v>912.64</v>
      </c>
      <c r="Z2653" s="186">
        <v>0</v>
      </c>
      <c r="AA2653" s="186">
        <v>0</v>
      </c>
      <c r="AB2653" s="186">
        <v>0</v>
      </c>
      <c r="AC2653" s="186">
        <v>0</v>
      </c>
      <c r="AD2653" s="188">
        <v>0</v>
      </c>
      <c r="AE2653" s="189">
        <v>0</v>
      </c>
      <c r="AF2653" s="189">
        <v>0</v>
      </c>
      <c r="AG2653" s="189">
        <v>0</v>
      </c>
      <c r="AH2653" s="191">
        <v>0</v>
      </c>
      <c r="AI2653" s="476">
        <v>1344.5119999999999</v>
      </c>
      <c r="AJ2653" s="192">
        <v>7501943497603</v>
      </c>
      <c r="AK2653" s="192" t="s">
        <v>262</v>
      </c>
      <c r="AM2653" s="75">
        <v>67403</v>
      </c>
      <c r="AO2653" s="188">
        <v>826.2399999999999</v>
      </c>
      <c r="AP2653" s="188">
        <v>1144.32</v>
      </c>
      <c r="AQ2653" s="187">
        <v>233.53469387755101</v>
      </c>
      <c r="AR2653" s="188">
        <v>761.59999999999991</v>
      </c>
      <c r="AS2653" s="187">
        <v>152.32</v>
      </c>
      <c r="AT2653" s="188">
        <v>572.79999999999995</v>
      </c>
      <c r="AU2653" s="187">
        <v>88.123076923076908</v>
      </c>
      <c r="AV2653" s="188">
        <v>1192.96</v>
      </c>
      <c r="AW2653" s="187">
        <v>243.46122448979594</v>
      </c>
      <c r="AX2653" s="188">
        <v>624</v>
      </c>
      <c r="AY2653" s="187">
        <v>85.479452054794521</v>
      </c>
      <c r="AZ2653" s="188">
        <v>598.4</v>
      </c>
      <c r="BA2653" s="187">
        <v>57.53846153846154</v>
      </c>
      <c r="BB2653" s="188">
        <v>589.43999999999994</v>
      </c>
      <c r="BC2653" s="187">
        <v>113.35384615384613</v>
      </c>
      <c r="BD2653" s="75"/>
      <c r="BE2653" s="75"/>
      <c r="BF2653" s="75"/>
      <c r="BH2653" s="74"/>
      <c r="BI2653" s="194"/>
      <c r="BJ2653" s="74"/>
    </row>
    <row r="2654" spans="1:62" ht="11.25" customHeight="1" x14ac:dyDescent="0.3">
      <c r="A2654" s="184" t="s">
        <v>3168</v>
      </c>
      <c r="B2654" s="185">
        <v>0</v>
      </c>
      <c r="C2654" s="828">
        <v>67404</v>
      </c>
      <c r="D2654" s="284">
        <v>2523.5199999999995</v>
      </c>
      <c r="E2654" s="91">
        <v>51.653294888476019</v>
      </c>
      <c r="F2654" s="186">
        <v>0</v>
      </c>
      <c r="G2654" s="186">
        <v>0</v>
      </c>
      <c r="H2654" s="186">
        <v>0</v>
      </c>
      <c r="I2654" s="187">
        <v>0</v>
      </c>
      <c r="J2654" s="186">
        <v>1402.4390000000001</v>
      </c>
      <c r="K2654" s="186">
        <v>1465.6489999999999</v>
      </c>
      <c r="L2654" s="186">
        <v>347.52000000000004</v>
      </c>
      <c r="M2654" s="186">
        <v>23.710997653599193</v>
      </c>
      <c r="N2654" s="188">
        <v>0</v>
      </c>
      <c r="O2654" s="189">
        <v>0</v>
      </c>
      <c r="P2654" s="186">
        <v>28.799999999999997</v>
      </c>
      <c r="Q2654" s="189">
        <v>26.833252640578309</v>
      </c>
      <c r="R2654" s="189">
        <v>46.547479070390928</v>
      </c>
      <c r="S2654" s="189">
        <v>2175.9999999999995</v>
      </c>
      <c r="T2654" s="188">
        <v>2175.3599999999997</v>
      </c>
      <c r="U2654" s="187">
        <v>44.526895593692622</v>
      </c>
      <c r="V2654" s="189">
        <v>0</v>
      </c>
      <c r="W2654" s="189">
        <v>28.799999999999997</v>
      </c>
      <c r="X2654" s="188">
        <v>2146.5599999999995</v>
      </c>
      <c r="Y2654" s="188">
        <v>1246.72</v>
      </c>
      <c r="Z2654" s="186">
        <v>128</v>
      </c>
      <c r="AA2654" s="186">
        <v>0</v>
      </c>
      <c r="AB2654" s="186">
        <v>0</v>
      </c>
      <c r="AC2654" s="186">
        <v>0</v>
      </c>
      <c r="AD2654" s="188">
        <v>0</v>
      </c>
      <c r="AE2654" s="189">
        <v>0</v>
      </c>
      <c r="AF2654" s="189">
        <v>0</v>
      </c>
      <c r="AG2654" s="189">
        <v>0</v>
      </c>
      <c r="AH2654" s="191">
        <v>0</v>
      </c>
      <c r="AI2654" s="476">
        <v>1262.1949999999999</v>
      </c>
      <c r="AJ2654" s="192">
        <v>7501943497610</v>
      </c>
      <c r="AK2654" s="192" t="s">
        <v>262</v>
      </c>
      <c r="AM2654" s="75">
        <v>67404</v>
      </c>
      <c r="AO2654" s="188">
        <v>1041.7066666666667</v>
      </c>
      <c r="AP2654" s="188">
        <v>1323.5200000000002</v>
      </c>
      <c r="AQ2654" s="187">
        <v>330.88000000000005</v>
      </c>
      <c r="AR2654" s="188">
        <v>1091.2</v>
      </c>
      <c r="AS2654" s="187">
        <v>279.79487179487182</v>
      </c>
      <c r="AT2654" s="188">
        <v>710.4</v>
      </c>
      <c r="AU2654" s="187">
        <v>165.2093023255814</v>
      </c>
      <c r="AV2654" s="188">
        <v>1605.76</v>
      </c>
      <c r="AW2654" s="187">
        <v>349.07826086956521</v>
      </c>
      <c r="AX2654" s="188">
        <v>748.80000000000007</v>
      </c>
      <c r="AY2654" s="187">
        <v>65.113043478260877</v>
      </c>
      <c r="AZ2654" s="188">
        <v>944</v>
      </c>
      <c r="BA2654" s="187">
        <v>165.61403508771932</v>
      </c>
      <c r="BB2654" s="188">
        <v>606.72</v>
      </c>
      <c r="BC2654" s="187">
        <v>186.68307692307692</v>
      </c>
      <c r="BD2654" s="75"/>
      <c r="BE2654" s="75"/>
      <c r="BF2654" s="75"/>
      <c r="BH2654" s="74"/>
      <c r="BI2654" s="194"/>
      <c r="BJ2654" s="74"/>
    </row>
    <row r="2655" spans="1:62" ht="11.25" customHeight="1" x14ac:dyDescent="0.3">
      <c r="A2655" s="184" t="s">
        <v>3169</v>
      </c>
      <c r="B2655" s="185">
        <v>0</v>
      </c>
      <c r="C2655" s="828">
        <v>67405</v>
      </c>
      <c r="D2655" s="284">
        <v>1918.0800000000002</v>
      </c>
      <c r="E2655" s="91">
        <v>60.199736780986299</v>
      </c>
      <c r="F2655" s="186">
        <v>0</v>
      </c>
      <c r="G2655" s="186">
        <v>0</v>
      </c>
      <c r="H2655" s="186">
        <v>0</v>
      </c>
      <c r="I2655" s="187">
        <v>0</v>
      </c>
      <c r="J2655" s="186">
        <v>914.63400000000001</v>
      </c>
      <c r="K2655" s="186">
        <v>955.85799999999995</v>
      </c>
      <c r="L2655" s="186">
        <v>345.59999999999997</v>
      </c>
      <c r="M2655" s="186">
        <v>36.155998066658434</v>
      </c>
      <c r="N2655" s="188">
        <v>0</v>
      </c>
      <c r="O2655" s="189">
        <v>0</v>
      </c>
      <c r="P2655" s="186">
        <v>0</v>
      </c>
      <c r="Q2655" s="189">
        <v>37.785606045696966</v>
      </c>
      <c r="R2655" s="189">
        <v>51.577352252376372</v>
      </c>
      <c r="S2655" s="189">
        <v>1572.4800000000002</v>
      </c>
      <c r="T2655" s="188">
        <v>1572.4799999999998</v>
      </c>
      <c r="U2655" s="187">
        <v>49.352937360988761</v>
      </c>
      <c r="V2655" s="189">
        <v>51.2</v>
      </c>
      <c r="W2655" s="189">
        <v>0</v>
      </c>
      <c r="X2655" s="188">
        <v>1521.2799999999997</v>
      </c>
      <c r="Y2655" s="188">
        <v>540.16</v>
      </c>
      <c r="Z2655" s="186">
        <v>0</v>
      </c>
      <c r="AA2655" s="186">
        <v>0</v>
      </c>
      <c r="AB2655" s="186">
        <v>0</v>
      </c>
      <c r="AC2655" s="186">
        <v>0</v>
      </c>
      <c r="AD2655" s="188">
        <v>19.199999999999989</v>
      </c>
      <c r="AE2655" s="189">
        <v>0</v>
      </c>
      <c r="AF2655" s="189">
        <v>0</v>
      </c>
      <c r="AG2655" s="189">
        <v>0</v>
      </c>
      <c r="AH2655" s="191">
        <v>0</v>
      </c>
      <c r="AI2655" s="476">
        <v>823.17100000000005</v>
      </c>
      <c r="AJ2655" s="192">
        <v>7501943497627</v>
      </c>
      <c r="AK2655" s="192" t="s">
        <v>262</v>
      </c>
      <c r="AM2655" s="75">
        <v>67405</v>
      </c>
      <c r="AO2655" s="188">
        <v>747.52</v>
      </c>
      <c r="AP2655" s="188">
        <v>969.59999999999991</v>
      </c>
      <c r="AQ2655" s="187">
        <v>323.2</v>
      </c>
      <c r="AR2655" s="188">
        <v>691.2</v>
      </c>
      <c r="AS2655" s="187">
        <v>238.34482758620692</v>
      </c>
      <c r="AT2655" s="188">
        <v>581.76</v>
      </c>
      <c r="AU2655" s="187">
        <v>187.66451612903225</v>
      </c>
      <c r="AV2655" s="188">
        <v>993.91999999999985</v>
      </c>
      <c r="AW2655" s="187">
        <v>331.30666666666662</v>
      </c>
      <c r="AX2655" s="188">
        <v>495.35999999999996</v>
      </c>
      <c r="AY2655" s="187">
        <v>82.559999999999988</v>
      </c>
      <c r="AZ2655" s="188">
        <v>561.92000000000007</v>
      </c>
      <c r="BA2655" s="187">
        <v>98.582456140350899</v>
      </c>
      <c r="BB2655" s="188">
        <v>364.79999999999995</v>
      </c>
      <c r="BC2655" s="187">
        <v>155.23404255319147</v>
      </c>
      <c r="BD2655" s="75"/>
      <c r="BE2655" s="75"/>
      <c r="BF2655" s="75"/>
      <c r="BH2655" s="74"/>
      <c r="BI2655" s="194"/>
      <c r="BJ2655" s="74"/>
    </row>
    <row r="2656" spans="1:62" ht="11.25" customHeight="1" x14ac:dyDescent="0.3">
      <c r="A2656" s="149" t="s">
        <v>54</v>
      </c>
      <c r="B2656" s="169">
        <v>0</v>
      </c>
      <c r="C2656" s="871"/>
      <c r="D2656" s="221">
        <v>10616.319999999998</v>
      </c>
      <c r="E2656" s="220">
        <v>60.950782884308182</v>
      </c>
      <c r="F2656" s="221">
        <v>0</v>
      </c>
      <c r="G2656" s="221">
        <v>0</v>
      </c>
      <c r="H2656" s="221">
        <v>0</v>
      </c>
      <c r="I2656" s="222">
        <v>0</v>
      </c>
      <c r="J2656" s="221">
        <v>5000</v>
      </c>
      <c r="K2656" s="221">
        <v>5225.357</v>
      </c>
      <c r="L2656" s="221">
        <v>1371.52</v>
      </c>
      <c r="M2656" s="221">
        <v>26.247393240308746</v>
      </c>
      <c r="N2656" s="221">
        <v>0</v>
      </c>
      <c r="O2656" s="221">
        <v>0</v>
      </c>
      <c r="P2656" s="221">
        <v>28.799999999999997</v>
      </c>
      <c r="Q2656" s="224">
        <v>28.006399999999999</v>
      </c>
      <c r="R2656" s="224">
        <v>55.468799999999987</v>
      </c>
      <c r="S2656" s="224">
        <v>9244.7999999999975</v>
      </c>
      <c r="T2656" s="221">
        <v>9233.2800000000007</v>
      </c>
      <c r="U2656" s="222">
        <v>53.010425890518107</v>
      </c>
      <c r="V2656" s="224">
        <v>217.60000000000002</v>
      </c>
      <c r="W2656" s="224">
        <v>28.799999999999997</v>
      </c>
      <c r="X2656" s="223">
        <v>8986.880000000001</v>
      </c>
      <c r="Y2656" s="223">
        <v>3520</v>
      </c>
      <c r="Z2656" s="221">
        <v>691.2</v>
      </c>
      <c r="AA2656" s="221">
        <v>0</v>
      </c>
      <c r="AB2656" s="221">
        <v>0</v>
      </c>
      <c r="AC2656" s="222">
        <v>0</v>
      </c>
      <c r="AD2656" s="223">
        <v>48</v>
      </c>
      <c r="AE2656" s="223">
        <v>0</v>
      </c>
      <c r="AF2656" s="223">
        <v>0</v>
      </c>
      <c r="AG2656" s="224">
        <v>0</v>
      </c>
      <c r="AH2656" s="224">
        <v>0</v>
      </c>
      <c r="AI2656" s="483">
        <v>4500</v>
      </c>
      <c r="AJ2656" s="192">
        <v>0</v>
      </c>
      <c r="AK2656" s="192">
        <v>0</v>
      </c>
      <c r="AM2656" s="75">
        <v>0</v>
      </c>
      <c r="AO2656" s="223">
        <v>0</v>
      </c>
      <c r="AP2656" s="223">
        <v>0</v>
      </c>
      <c r="AQ2656" s="222">
        <v>0</v>
      </c>
      <c r="AR2656" s="223">
        <v>0</v>
      </c>
      <c r="AS2656" s="222">
        <v>0</v>
      </c>
      <c r="AT2656" s="223">
        <v>0</v>
      </c>
      <c r="AU2656" s="222">
        <v>0</v>
      </c>
      <c r="AV2656" s="223">
        <v>0</v>
      </c>
      <c r="AW2656" s="222">
        <v>0</v>
      </c>
      <c r="AX2656" s="223">
        <v>0</v>
      </c>
      <c r="AY2656" s="222">
        <v>0</v>
      </c>
      <c r="AZ2656" s="223">
        <v>0</v>
      </c>
      <c r="BA2656" s="222">
        <v>0</v>
      </c>
      <c r="BB2656" s="223">
        <v>0</v>
      </c>
      <c r="BC2656" s="222">
        <v>0</v>
      </c>
      <c r="BD2656" s="75"/>
      <c r="BE2656" s="75"/>
      <c r="BF2656" s="75"/>
      <c r="BH2656" s="74"/>
      <c r="BI2656" s="194"/>
      <c r="BJ2656" s="74"/>
    </row>
    <row r="2657" spans="1:62" ht="11.25" customHeight="1" x14ac:dyDescent="0.3">
      <c r="A2657" s="244" t="s">
        <v>3170</v>
      </c>
      <c r="B2657" s="245">
        <v>0</v>
      </c>
      <c r="C2657" s="858">
        <v>67401</v>
      </c>
      <c r="D2657" s="365">
        <v>1E-4</v>
      </c>
      <c r="E2657" s="247">
        <v>0</v>
      </c>
      <c r="F2657" s="248">
        <v>0</v>
      </c>
      <c r="G2657" s="248">
        <v>0</v>
      </c>
      <c r="H2657" s="248">
        <v>0</v>
      </c>
      <c r="I2657" s="249">
        <v>0</v>
      </c>
      <c r="J2657" s="248">
        <v>0</v>
      </c>
      <c r="K2657" s="248">
        <v>0</v>
      </c>
      <c r="L2657" s="248">
        <v>0</v>
      </c>
      <c r="M2657" s="248">
        <v>0</v>
      </c>
      <c r="N2657" s="190">
        <v>0</v>
      </c>
      <c r="O2657" s="250">
        <v>0</v>
      </c>
      <c r="P2657" s="248">
        <v>0</v>
      </c>
      <c r="Q2657" s="250">
        <v>0</v>
      </c>
      <c r="R2657" s="250">
        <v>0</v>
      </c>
      <c r="S2657" s="250">
        <v>1E-4</v>
      </c>
      <c r="T2657" s="190">
        <v>0</v>
      </c>
      <c r="U2657" s="249">
        <v>0</v>
      </c>
      <c r="V2657" s="250">
        <v>0</v>
      </c>
      <c r="W2657" s="250">
        <v>0</v>
      </c>
      <c r="X2657" s="190">
        <v>0</v>
      </c>
      <c r="Y2657" s="190">
        <v>0</v>
      </c>
      <c r="Z2657" s="248">
        <v>0</v>
      </c>
      <c r="AA2657" s="248">
        <v>0</v>
      </c>
      <c r="AB2657" s="248">
        <v>0</v>
      </c>
      <c r="AC2657" s="248">
        <v>0</v>
      </c>
      <c r="AD2657" s="190">
        <v>0</v>
      </c>
      <c r="AE2657" s="250">
        <v>0</v>
      </c>
      <c r="AF2657" s="250">
        <v>0</v>
      </c>
      <c r="AG2657" s="250">
        <v>0</v>
      </c>
      <c r="AH2657" s="251">
        <v>0</v>
      </c>
      <c r="AI2657" s="321">
        <v>0</v>
      </c>
      <c r="AJ2657" s="192">
        <v>0</v>
      </c>
      <c r="AK2657" s="192" t="s">
        <v>530</v>
      </c>
      <c r="AM2657" s="75">
        <v>67401</v>
      </c>
      <c r="AO2657" s="188">
        <v>0</v>
      </c>
      <c r="AP2657" s="188">
        <v>0</v>
      </c>
      <c r="AQ2657" s="187">
        <v>0</v>
      </c>
      <c r="AR2657" s="188">
        <v>0</v>
      </c>
      <c r="AS2657" s="187">
        <v>0</v>
      </c>
      <c r="AT2657" s="188">
        <v>0</v>
      </c>
      <c r="AU2657" s="187">
        <v>0</v>
      </c>
      <c r="AV2657" s="188">
        <v>0</v>
      </c>
      <c r="AW2657" s="187">
        <v>0</v>
      </c>
      <c r="AX2657" s="188">
        <v>0</v>
      </c>
      <c r="AY2657" s="187">
        <v>0</v>
      </c>
      <c r="AZ2657" s="188">
        <v>0</v>
      </c>
      <c r="BA2657" s="187">
        <v>0</v>
      </c>
      <c r="BB2657" s="188">
        <v>0</v>
      </c>
      <c r="BC2657" s="187">
        <v>0</v>
      </c>
      <c r="BD2657" s="75"/>
      <c r="BE2657" s="75"/>
      <c r="BH2657" s="74"/>
      <c r="BI2657" s="194"/>
      <c r="BJ2657" s="74"/>
    </row>
    <row r="2658" spans="1:62" ht="11.25" customHeight="1" x14ac:dyDescent="0.3">
      <c r="A2658" s="184" t="s">
        <v>3172</v>
      </c>
      <c r="B2658" s="185">
        <v>0</v>
      </c>
      <c r="C2658" s="828">
        <v>71523</v>
      </c>
      <c r="D2658" s="284">
        <v>1E-4</v>
      </c>
      <c r="E2658" s="91">
        <v>0</v>
      </c>
      <c r="F2658" s="186">
        <v>0</v>
      </c>
      <c r="G2658" s="186">
        <v>0</v>
      </c>
      <c r="H2658" s="186">
        <v>0</v>
      </c>
      <c r="I2658" s="187">
        <v>0</v>
      </c>
      <c r="J2658" s="186">
        <v>0</v>
      </c>
      <c r="K2658" s="186">
        <v>0</v>
      </c>
      <c r="L2658" s="186">
        <v>0</v>
      </c>
      <c r="M2658" s="186">
        <v>0</v>
      </c>
      <c r="N2658" s="188">
        <v>0</v>
      </c>
      <c r="O2658" s="189">
        <v>0</v>
      </c>
      <c r="P2658" s="186">
        <v>0</v>
      </c>
      <c r="Q2658" s="189">
        <v>0</v>
      </c>
      <c r="R2658" s="189">
        <v>0</v>
      </c>
      <c r="S2658" s="189">
        <v>1E-4</v>
      </c>
      <c r="T2658" s="188">
        <v>0</v>
      </c>
      <c r="U2658" s="187">
        <v>0</v>
      </c>
      <c r="V2658" s="189">
        <v>0</v>
      </c>
      <c r="W2658" s="189">
        <v>0</v>
      </c>
      <c r="X2658" s="188">
        <v>0</v>
      </c>
      <c r="Y2658" s="188">
        <v>0</v>
      </c>
      <c r="Z2658" s="186">
        <v>0</v>
      </c>
      <c r="AA2658" s="186">
        <v>0</v>
      </c>
      <c r="AB2658" s="186">
        <v>0</v>
      </c>
      <c r="AC2658" s="186">
        <v>0</v>
      </c>
      <c r="AD2658" s="188">
        <v>0</v>
      </c>
      <c r="AE2658" s="189">
        <v>0</v>
      </c>
      <c r="AF2658" s="189">
        <v>0</v>
      </c>
      <c r="AG2658" s="189">
        <v>0</v>
      </c>
      <c r="AH2658" s="191">
        <v>0</v>
      </c>
      <c r="AI2658" s="321">
        <v>0</v>
      </c>
      <c r="AJ2658" s="192">
        <v>0</v>
      </c>
      <c r="AK2658" s="192" t="s">
        <v>579</v>
      </c>
      <c r="AM2658" s="75">
        <v>71523</v>
      </c>
      <c r="AO2658" s="188">
        <v>0</v>
      </c>
      <c r="AP2658" s="188">
        <v>0</v>
      </c>
      <c r="AQ2658" s="187">
        <v>0</v>
      </c>
      <c r="AR2658" s="188">
        <v>0</v>
      </c>
      <c r="AS2658" s="187">
        <v>0</v>
      </c>
      <c r="AT2658" s="188">
        <v>0</v>
      </c>
      <c r="AU2658" s="187">
        <v>0</v>
      </c>
      <c r="AV2658" s="188">
        <v>0</v>
      </c>
      <c r="AW2658" s="187">
        <v>0</v>
      </c>
      <c r="AX2658" s="188">
        <v>0</v>
      </c>
      <c r="AY2658" s="187">
        <v>0</v>
      </c>
      <c r="AZ2658" s="188">
        <v>0</v>
      </c>
      <c r="BA2658" s="187">
        <v>0</v>
      </c>
      <c r="BB2658" s="188">
        <v>0</v>
      </c>
      <c r="BC2658" s="187">
        <v>0</v>
      </c>
      <c r="BD2658" s="75"/>
      <c r="BE2658" s="75"/>
      <c r="BH2658" s="74"/>
      <c r="BI2658" s="194"/>
      <c r="BJ2658" s="74"/>
    </row>
    <row r="2659" spans="1:62" ht="11.25" customHeight="1" x14ac:dyDescent="0.3">
      <c r="A2659" s="184" t="s">
        <v>3175</v>
      </c>
      <c r="B2659" s="185">
        <v>0</v>
      </c>
      <c r="C2659" s="828">
        <v>71525</v>
      </c>
      <c r="D2659" s="284">
        <v>1E-4</v>
      </c>
      <c r="E2659" s="91">
        <v>0</v>
      </c>
      <c r="F2659" s="186">
        <v>0</v>
      </c>
      <c r="G2659" s="186">
        <v>0</v>
      </c>
      <c r="H2659" s="186">
        <v>0</v>
      </c>
      <c r="I2659" s="187">
        <v>0</v>
      </c>
      <c r="J2659" s="186">
        <v>0</v>
      </c>
      <c r="K2659" s="186">
        <v>0</v>
      </c>
      <c r="L2659" s="186">
        <v>0</v>
      </c>
      <c r="M2659" s="186">
        <v>0</v>
      </c>
      <c r="N2659" s="188">
        <v>0</v>
      </c>
      <c r="O2659" s="189">
        <v>0</v>
      </c>
      <c r="P2659" s="186">
        <v>0</v>
      </c>
      <c r="Q2659" s="189">
        <v>0</v>
      </c>
      <c r="R2659" s="189">
        <v>0</v>
      </c>
      <c r="S2659" s="189"/>
      <c r="T2659" s="188">
        <v>0</v>
      </c>
      <c r="U2659" s="187">
        <v>0</v>
      </c>
      <c r="V2659" s="189">
        <v>0</v>
      </c>
      <c r="W2659" s="189">
        <v>0</v>
      </c>
      <c r="X2659" s="188">
        <v>0</v>
      </c>
      <c r="Y2659" s="188">
        <v>0</v>
      </c>
      <c r="Z2659" s="186">
        <v>0</v>
      </c>
      <c r="AA2659" s="186">
        <v>0</v>
      </c>
      <c r="AB2659" s="186">
        <v>0</v>
      </c>
      <c r="AC2659" s="186">
        <v>0</v>
      </c>
      <c r="AD2659" s="188">
        <v>0</v>
      </c>
      <c r="AE2659" s="189">
        <v>0</v>
      </c>
      <c r="AF2659" s="189">
        <v>0</v>
      </c>
      <c r="AG2659" s="189">
        <v>0</v>
      </c>
      <c r="AH2659" s="191">
        <v>0</v>
      </c>
      <c r="AI2659" s="321">
        <v>0</v>
      </c>
      <c r="AJ2659" s="192">
        <v>0</v>
      </c>
      <c r="AK2659" s="192" t="s">
        <v>578</v>
      </c>
      <c r="AM2659" s="75">
        <v>71525</v>
      </c>
      <c r="AO2659" s="188">
        <v>0</v>
      </c>
      <c r="AP2659" s="188">
        <v>0</v>
      </c>
      <c r="AQ2659" s="187">
        <v>0</v>
      </c>
      <c r="AR2659" s="188">
        <v>0</v>
      </c>
      <c r="AS2659" s="187">
        <v>0</v>
      </c>
      <c r="AT2659" s="188">
        <v>0</v>
      </c>
      <c r="AU2659" s="187">
        <v>0</v>
      </c>
      <c r="AV2659" s="188">
        <v>0</v>
      </c>
      <c r="AW2659" s="187">
        <v>0</v>
      </c>
      <c r="AX2659" s="188">
        <v>0</v>
      </c>
      <c r="AY2659" s="187">
        <v>0</v>
      </c>
      <c r="AZ2659" s="188">
        <v>0</v>
      </c>
      <c r="BA2659" s="187">
        <v>0</v>
      </c>
      <c r="BB2659" s="188">
        <v>0</v>
      </c>
      <c r="BC2659" s="187">
        <v>0</v>
      </c>
      <c r="BD2659" s="75"/>
      <c r="BE2659" s="75"/>
      <c r="BH2659" s="74"/>
      <c r="BI2659" s="194"/>
      <c r="BJ2659" s="74"/>
    </row>
    <row r="2660" spans="1:62" ht="11.25" customHeight="1" x14ac:dyDescent="0.3">
      <c r="A2660" s="184" t="s">
        <v>3178</v>
      </c>
      <c r="B2660" s="185">
        <v>0</v>
      </c>
      <c r="C2660" s="828">
        <v>71524</v>
      </c>
      <c r="D2660" s="284">
        <v>1E-4</v>
      </c>
      <c r="E2660" s="91">
        <v>0</v>
      </c>
      <c r="F2660" s="186">
        <v>0</v>
      </c>
      <c r="G2660" s="186">
        <v>0</v>
      </c>
      <c r="H2660" s="186">
        <v>0</v>
      </c>
      <c r="I2660" s="187">
        <v>0</v>
      </c>
      <c r="J2660" s="186">
        <v>0</v>
      </c>
      <c r="K2660" s="186">
        <v>0</v>
      </c>
      <c r="L2660" s="186">
        <v>0</v>
      </c>
      <c r="M2660" s="186">
        <v>0</v>
      </c>
      <c r="N2660" s="188">
        <v>0</v>
      </c>
      <c r="O2660" s="189">
        <v>0</v>
      </c>
      <c r="P2660" s="186">
        <v>0</v>
      </c>
      <c r="Q2660" s="189">
        <v>0</v>
      </c>
      <c r="R2660" s="189">
        <v>0</v>
      </c>
      <c r="S2660" s="189">
        <v>1E-4</v>
      </c>
      <c r="T2660" s="188">
        <v>0</v>
      </c>
      <c r="U2660" s="187">
        <v>0</v>
      </c>
      <c r="V2660" s="189">
        <v>0</v>
      </c>
      <c r="W2660" s="189">
        <v>0</v>
      </c>
      <c r="X2660" s="188">
        <v>0</v>
      </c>
      <c r="Y2660" s="188">
        <v>0</v>
      </c>
      <c r="Z2660" s="186">
        <v>0</v>
      </c>
      <c r="AA2660" s="186">
        <v>0</v>
      </c>
      <c r="AB2660" s="186">
        <v>0</v>
      </c>
      <c r="AC2660" s="186">
        <v>0</v>
      </c>
      <c r="AD2660" s="188">
        <v>0</v>
      </c>
      <c r="AE2660" s="189">
        <v>0</v>
      </c>
      <c r="AF2660" s="189">
        <v>0</v>
      </c>
      <c r="AG2660" s="189">
        <v>0</v>
      </c>
      <c r="AH2660" s="191">
        <v>0</v>
      </c>
      <c r="AI2660" s="321">
        <v>0</v>
      </c>
      <c r="AJ2660" s="192">
        <v>0</v>
      </c>
      <c r="AK2660" s="192" t="s">
        <v>578</v>
      </c>
      <c r="AM2660" s="75">
        <v>71524</v>
      </c>
      <c r="AO2660" s="188">
        <v>0</v>
      </c>
      <c r="AP2660" s="188">
        <v>0</v>
      </c>
      <c r="AQ2660" s="187">
        <v>0</v>
      </c>
      <c r="AR2660" s="188">
        <v>0</v>
      </c>
      <c r="AS2660" s="187">
        <v>0</v>
      </c>
      <c r="AT2660" s="188">
        <v>0</v>
      </c>
      <c r="AU2660" s="187">
        <v>0</v>
      </c>
      <c r="AV2660" s="188">
        <v>0</v>
      </c>
      <c r="AW2660" s="187">
        <v>0</v>
      </c>
      <c r="AX2660" s="188">
        <v>0</v>
      </c>
      <c r="AY2660" s="187">
        <v>0</v>
      </c>
      <c r="AZ2660" s="188">
        <v>0</v>
      </c>
      <c r="BA2660" s="187">
        <v>0</v>
      </c>
      <c r="BB2660" s="188">
        <v>0</v>
      </c>
      <c r="BC2660" s="187">
        <v>0</v>
      </c>
      <c r="BD2660" s="75"/>
      <c r="BE2660" s="75"/>
      <c r="BH2660" s="74"/>
      <c r="BI2660" s="194"/>
      <c r="BJ2660" s="74"/>
    </row>
    <row r="2661" spans="1:62" ht="11.25" customHeight="1" x14ac:dyDescent="0.3">
      <c r="A2661" s="184" t="s">
        <v>3181</v>
      </c>
      <c r="B2661" s="185">
        <v>0</v>
      </c>
      <c r="C2661" s="828">
        <v>67411</v>
      </c>
      <c r="D2661" s="284">
        <v>1E-4</v>
      </c>
      <c r="E2661" s="91">
        <v>0</v>
      </c>
      <c r="F2661" s="186">
        <v>0</v>
      </c>
      <c r="G2661" s="186">
        <v>0</v>
      </c>
      <c r="H2661" s="186">
        <v>0</v>
      </c>
      <c r="I2661" s="187">
        <v>0</v>
      </c>
      <c r="J2661" s="186">
        <v>0</v>
      </c>
      <c r="K2661" s="186">
        <v>0</v>
      </c>
      <c r="L2661" s="186">
        <v>0</v>
      </c>
      <c r="M2661" s="186">
        <v>0</v>
      </c>
      <c r="N2661" s="188">
        <v>0</v>
      </c>
      <c r="O2661" s="189">
        <v>0</v>
      </c>
      <c r="P2661" s="186">
        <v>0</v>
      </c>
      <c r="Q2661" s="189">
        <v>0</v>
      </c>
      <c r="R2661" s="189">
        <v>0</v>
      </c>
      <c r="S2661" s="189">
        <v>1E-4</v>
      </c>
      <c r="T2661" s="188">
        <v>0</v>
      </c>
      <c r="U2661" s="187">
        <v>0</v>
      </c>
      <c r="V2661" s="189">
        <v>0</v>
      </c>
      <c r="W2661" s="189">
        <v>0</v>
      </c>
      <c r="X2661" s="188">
        <v>0</v>
      </c>
      <c r="Y2661" s="188">
        <v>0</v>
      </c>
      <c r="Z2661" s="186">
        <v>0</v>
      </c>
      <c r="AA2661" s="186">
        <v>0</v>
      </c>
      <c r="AB2661" s="186">
        <v>0</v>
      </c>
      <c r="AC2661" s="186">
        <v>0</v>
      </c>
      <c r="AD2661" s="188">
        <v>0</v>
      </c>
      <c r="AE2661" s="189">
        <v>0</v>
      </c>
      <c r="AF2661" s="189">
        <v>0</v>
      </c>
      <c r="AG2661" s="189">
        <v>0</v>
      </c>
      <c r="AH2661" s="191">
        <v>0</v>
      </c>
      <c r="AI2661" s="321">
        <v>0</v>
      </c>
      <c r="AJ2661" s="192">
        <v>7506425616664</v>
      </c>
      <c r="AK2661" s="192" t="s">
        <v>262</v>
      </c>
      <c r="AM2661" s="75">
        <v>67411</v>
      </c>
      <c r="AO2661" s="188">
        <v>0</v>
      </c>
      <c r="AP2661" s="188">
        <v>0</v>
      </c>
      <c r="AQ2661" s="187">
        <v>0</v>
      </c>
      <c r="AR2661" s="188">
        <v>0</v>
      </c>
      <c r="AS2661" s="187">
        <v>0</v>
      </c>
      <c r="AT2661" s="188">
        <v>0</v>
      </c>
      <c r="AU2661" s="187">
        <v>0</v>
      </c>
      <c r="AV2661" s="188">
        <v>0</v>
      </c>
      <c r="AW2661" s="187">
        <v>0</v>
      </c>
      <c r="AX2661" s="188">
        <v>0</v>
      </c>
      <c r="AY2661" s="187">
        <v>0</v>
      </c>
      <c r="AZ2661" s="188">
        <v>0</v>
      </c>
      <c r="BA2661" s="187">
        <v>0</v>
      </c>
      <c r="BB2661" s="188">
        <v>0</v>
      </c>
      <c r="BC2661" s="187">
        <v>0</v>
      </c>
      <c r="BD2661" s="75"/>
      <c r="BE2661" s="75"/>
      <c r="BH2661" s="74"/>
      <c r="BI2661" s="194"/>
      <c r="BJ2661" s="74"/>
    </row>
    <row r="2662" spans="1:62" ht="11.25" customHeight="1" x14ac:dyDescent="0.3">
      <c r="A2662" s="306" t="s">
        <v>3184</v>
      </c>
      <c r="B2662" s="307">
        <v>0</v>
      </c>
      <c r="C2662" s="829">
        <v>70926</v>
      </c>
      <c r="D2662" s="392">
        <v>1E-4</v>
      </c>
      <c r="E2662" s="309">
        <v>0</v>
      </c>
      <c r="F2662" s="310">
        <v>0</v>
      </c>
      <c r="G2662" s="310">
        <v>0</v>
      </c>
      <c r="H2662" s="310">
        <v>0</v>
      </c>
      <c r="I2662" s="218">
        <v>0</v>
      </c>
      <c r="J2662" s="310">
        <v>0</v>
      </c>
      <c r="K2662" s="310">
        <v>0</v>
      </c>
      <c r="L2662" s="310">
        <v>0</v>
      </c>
      <c r="M2662" s="310">
        <v>0</v>
      </c>
      <c r="N2662" s="311">
        <v>0</v>
      </c>
      <c r="O2662" s="312">
        <v>0</v>
      </c>
      <c r="P2662" s="310">
        <v>0</v>
      </c>
      <c r="Q2662" s="312">
        <v>0</v>
      </c>
      <c r="R2662" s="312">
        <v>0</v>
      </c>
      <c r="S2662" s="312">
        <v>1E-4</v>
      </c>
      <c r="T2662" s="311">
        <v>0</v>
      </c>
      <c r="U2662" s="218">
        <v>0</v>
      </c>
      <c r="V2662" s="312">
        <v>0</v>
      </c>
      <c r="W2662" s="312">
        <v>0</v>
      </c>
      <c r="X2662" s="311">
        <v>0</v>
      </c>
      <c r="Y2662" s="311">
        <v>0</v>
      </c>
      <c r="Z2662" s="310">
        <v>0</v>
      </c>
      <c r="AA2662" s="310">
        <v>0</v>
      </c>
      <c r="AB2662" s="310">
        <v>0</v>
      </c>
      <c r="AC2662" s="310">
        <v>0</v>
      </c>
      <c r="AD2662" s="311">
        <v>0</v>
      </c>
      <c r="AE2662" s="312">
        <v>0</v>
      </c>
      <c r="AF2662" s="312">
        <v>0</v>
      </c>
      <c r="AG2662" s="312">
        <v>0</v>
      </c>
      <c r="AH2662" s="393">
        <v>0</v>
      </c>
      <c r="AI2662" s="321">
        <v>0</v>
      </c>
      <c r="AJ2662" s="192">
        <v>7506425616664</v>
      </c>
      <c r="AK2662" s="192" t="s">
        <v>262</v>
      </c>
      <c r="AM2662" s="75">
        <v>70926</v>
      </c>
      <c r="AO2662" s="188">
        <v>0</v>
      </c>
      <c r="AP2662" s="188">
        <v>0</v>
      </c>
      <c r="AQ2662" s="187">
        <v>0</v>
      </c>
      <c r="AR2662" s="188">
        <v>0</v>
      </c>
      <c r="AS2662" s="187">
        <v>0</v>
      </c>
      <c r="AT2662" s="188">
        <v>0</v>
      </c>
      <c r="AU2662" s="187">
        <v>0</v>
      </c>
      <c r="AV2662" s="188">
        <v>0</v>
      </c>
      <c r="AW2662" s="187">
        <v>0</v>
      </c>
      <c r="AX2662" s="188">
        <v>0</v>
      </c>
      <c r="AY2662" s="187">
        <v>0</v>
      </c>
      <c r="AZ2662" s="188">
        <v>0</v>
      </c>
      <c r="BA2662" s="187">
        <v>0</v>
      </c>
      <c r="BB2662" s="188">
        <v>0</v>
      </c>
      <c r="BC2662" s="187">
        <v>0</v>
      </c>
      <c r="BD2662" s="75"/>
      <c r="BE2662" s="75"/>
      <c r="BH2662" s="74"/>
      <c r="BI2662" s="194"/>
      <c r="BJ2662" s="74"/>
    </row>
    <row r="2663" spans="1:62" ht="11.25" customHeight="1" x14ac:dyDescent="0.3">
      <c r="A2663" s="149" t="s">
        <v>3185</v>
      </c>
      <c r="B2663" s="169">
        <v>0</v>
      </c>
      <c r="C2663" s="871"/>
      <c r="D2663" s="379">
        <v>5.0000000000000001E-4</v>
      </c>
      <c r="E2663" s="220">
        <v>0</v>
      </c>
      <c r="F2663" s="221">
        <v>0</v>
      </c>
      <c r="G2663" s="221">
        <v>0</v>
      </c>
      <c r="H2663" s="221">
        <v>0</v>
      </c>
      <c r="I2663" s="222">
        <v>0</v>
      </c>
      <c r="J2663" s="221">
        <v>0</v>
      </c>
      <c r="K2663" s="221">
        <v>0</v>
      </c>
      <c r="L2663" s="221">
        <v>0</v>
      </c>
      <c r="M2663" s="221">
        <v>0</v>
      </c>
      <c r="N2663" s="221">
        <v>0</v>
      </c>
      <c r="O2663" s="221">
        <v>0</v>
      </c>
      <c r="P2663" s="221">
        <v>0</v>
      </c>
      <c r="Q2663" s="224">
        <v>0</v>
      </c>
      <c r="R2663" s="224">
        <v>0</v>
      </c>
      <c r="S2663" s="224">
        <v>5.0000000000000001E-4</v>
      </c>
      <c r="T2663" s="221">
        <v>0</v>
      </c>
      <c r="U2663" s="222">
        <v>0</v>
      </c>
      <c r="V2663" s="221">
        <v>0</v>
      </c>
      <c r="W2663" s="221">
        <v>0</v>
      </c>
      <c r="X2663" s="221">
        <v>0</v>
      </c>
      <c r="Y2663" s="221">
        <v>0</v>
      </c>
      <c r="Z2663" s="221">
        <v>0</v>
      </c>
      <c r="AA2663" s="221">
        <v>0</v>
      </c>
      <c r="AB2663" s="221">
        <v>0</v>
      </c>
      <c r="AC2663" s="221">
        <v>0</v>
      </c>
      <c r="AD2663" s="221">
        <v>0</v>
      </c>
      <c r="AE2663" s="221">
        <v>0</v>
      </c>
      <c r="AF2663" s="221">
        <v>0</v>
      </c>
      <c r="AG2663" s="221">
        <v>0</v>
      </c>
      <c r="AH2663" s="221">
        <v>0</v>
      </c>
      <c r="AI2663" s="476">
        <v>0</v>
      </c>
      <c r="AJ2663" s="192">
        <v>0</v>
      </c>
      <c r="AK2663" s="192">
        <v>0</v>
      </c>
      <c r="AM2663" s="75">
        <v>0</v>
      </c>
      <c r="AO2663" s="223">
        <v>0</v>
      </c>
      <c r="AP2663" s="223">
        <v>0</v>
      </c>
      <c r="AQ2663" s="222">
        <v>0</v>
      </c>
      <c r="AR2663" s="223">
        <v>0</v>
      </c>
      <c r="AS2663" s="222">
        <v>0</v>
      </c>
      <c r="AT2663" s="223">
        <v>0</v>
      </c>
      <c r="AU2663" s="222">
        <v>0</v>
      </c>
      <c r="AV2663" s="223">
        <v>0</v>
      </c>
      <c r="AW2663" s="222">
        <v>0</v>
      </c>
      <c r="AX2663" s="223">
        <v>0</v>
      </c>
      <c r="AY2663" s="222">
        <v>0</v>
      </c>
      <c r="AZ2663" s="223">
        <v>0</v>
      </c>
      <c r="BA2663" s="222">
        <v>0</v>
      </c>
      <c r="BB2663" s="223">
        <v>0</v>
      </c>
      <c r="BC2663" s="222">
        <v>0</v>
      </c>
      <c r="BD2663" s="75"/>
      <c r="BE2663" s="75"/>
      <c r="BH2663" s="74"/>
      <c r="BI2663" s="194"/>
      <c r="BJ2663" s="74"/>
    </row>
    <row r="2664" spans="1:62" ht="11.25" customHeight="1" x14ac:dyDescent="0.3">
      <c r="A2664" s="184" t="s">
        <v>3186</v>
      </c>
      <c r="B2664" s="185">
        <v>0</v>
      </c>
      <c r="C2664" s="828">
        <v>67155</v>
      </c>
      <c r="D2664" s="284">
        <v>879.2</v>
      </c>
      <c r="E2664" s="91">
        <v>37.120497098401991</v>
      </c>
      <c r="F2664" s="186">
        <v>2400</v>
      </c>
      <c r="G2664" s="186">
        <v>2400</v>
      </c>
      <c r="H2664" s="186">
        <v>0</v>
      </c>
      <c r="I2664" s="187">
        <v>0</v>
      </c>
      <c r="J2664" s="186">
        <v>877.9</v>
      </c>
      <c r="K2664" s="186">
        <v>710.55082937279599</v>
      </c>
      <c r="L2664" s="186">
        <v>167.2</v>
      </c>
      <c r="M2664" s="186">
        <v>23.531040016882059</v>
      </c>
      <c r="N2664" s="188">
        <v>0</v>
      </c>
      <c r="O2664" s="189">
        <v>0</v>
      </c>
      <c r="P2664" s="186">
        <v>87.2</v>
      </c>
      <c r="Q2664" s="189">
        <v>28.978243535710213</v>
      </c>
      <c r="R2664" s="189">
        <v>24.330789383756692</v>
      </c>
      <c r="S2664" s="189">
        <v>712</v>
      </c>
      <c r="T2664" s="188">
        <v>715.2</v>
      </c>
      <c r="U2664" s="187">
        <v>30.19629154319507</v>
      </c>
      <c r="V2664" s="189">
        <v>0</v>
      </c>
      <c r="W2664" s="189">
        <v>87.2</v>
      </c>
      <c r="X2664" s="188">
        <v>628</v>
      </c>
      <c r="Y2664" s="188">
        <v>32</v>
      </c>
      <c r="Z2664" s="186">
        <v>0</v>
      </c>
      <c r="AA2664" s="186">
        <v>0</v>
      </c>
      <c r="AB2664" s="186">
        <v>0</v>
      </c>
      <c r="AC2664" s="186">
        <v>0</v>
      </c>
      <c r="AD2664" s="188">
        <v>0.80000000000001137</v>
      </c>
      <c r="AE2664" s="189">
        <v>0</v>
      </c>
      <c r="AF2664" s="189">
        <v>0</v>
      </c>
      <c r="AG2664" s="189">
        <v>0</v>
      </c>
      <c r="AH2664" s="191">
        <v>0</v>
      </c>
      <c r="AI2664" s="321">
        <v>893.39</v>
      </c>
      <c r="AJ2664" s="192">
        <v>7506425605804</v>
      </c>
      <c r="AK2664" s="192">
        <v>66778</v>
      </c>
      <c r="AM2664" s="75">
        <v>67155</v>
      </c>
      <c r="AO2664" s="188">
        <v>672.80000000000007</v>
      </c>
      <c r="AP2664" s="188">
        <v>552</v>
      </c>
      <c r="AQ2664" s="187">
        <v>86.781400482014092</v>
      </c>
      <c r="AR2664" s="188">
        <v>691.99999999999989</v>
      </c>
      <c r="AS2664" s="187">
        <v>109.74493817331769</v>
      </c>
      <c r="AT2664" s="188">
        <v>774.40000000000009</v>
      </c>
      <c r="AU2664" s="187">
        <v>107.82166541589453</v>
      </c>
      <c r="AV2664" s="188">
        <v>589.6</v>
      </c>
      <c r="AW2664" s="187">
        <v>57.696278413900338</v>
      </c>
      <c r="AX2664" s="188">
        <v>497.6</v>
      </c>
      <c r="AY2664" s="187">
        <v>58.247881256730814</v>
      </c>
      <c r="AZ2664" s="188">
        <v>987.19999999999993</v>
      </c>
      <c r="BA2664" s="187">
        <v>139.42951408701347</v>
      </c>
      <c r="BB2664" s="188">
        <v>854.39999999999986</v>
      </c>
      <c r="BC2664" s="187">
        <v>66.324950337796125</v>
      </c>
      <c r="BD2664" s="75"/>
      <c r="BE2664" s="75"/>
      <c r="BH2664" s="74"/>
      <c r="BI2664" s="194"/>
      <c r="BJ2664" s="74"/>
    </row>
    <row r="2665" spans="1:62" ht="11.25" customHeight="1" x14ac:dyDescent="0.3">
      <c r="A2665" s="344" t="s">
        <v>3187</v>
      </c>
      <c r="B2665" s="345">
        <v>0</v>
      </c>
      <c r="C2665" s="873">
        <v>66779</v>
      </c>
      <c r="D2665" s="389">
        <v>1E-4</v>
      </c>
      <c r="E2665" s="347">
        <v>0</v>
      </c>
      <c r="F2665" s="348">
        <v>0</v>
      </c>
      <c r="G2665" s="348">
        <v>0</v>
      </c>
      <c r="H2665" s="348">
        <v>0</v>
      </c>
      <c r="I2665" s="349">
        <v>0</v>
      </c>
      <c r="J2665" s="348">
        <v>0</v>
      </c>
      <c r="K2665" s="348">
        <v>0</v>
      </c>
      <c r="L2665" s="348">
        <v>0</v>
      </c>
      <c r="M2665" s="348">
        <v>0</v>
      </c>
      <c r="N2665" s="350">
        <v>0</v>
      </c>
      <c r="O2665" s="351">
        <v>11.2</v>
      </c>
      <c r="P2665" s="348">
        <v>11.2</v>
      </c>
      <c r="Q2665" s="351">
        <v>0</v>
      </c>
      <c r="R2665" s="351">
        <v>0</v>
      </c>
      <c r="S2665" s="351">
        <v>1E-4</v>
      </c>
      <c r="T2665" s="350">
        <v>0</v>
      </c>
      <c r="U2665" s="349">
        <v>0</v>
      </c>
      <c r="V2665" s="351">
        <v>0</v>
      </c>
      <c r="W2665" s="351">
        <v>0</v>
      </c>
      <c r="X2665" s="350">
        <v>0</v>
      </c>
      <c r="Y2665" s="350">
        <v>0</v>
      </c>
      <c r="Z2665" s="348">
        <v>0</v>
      </c>
      <c r="AA2665" s="348">
        <v>0</v>
      </c>
      <c r="AB2665" s="348">
        <v>0</v>
      </c>
      <c r="AC2665" s="348">
        <v>0</v>
      </c>
      <c r="AD2665" s="350">
        <v>0</v>
      </c>
      <c r="AE2665" s="351">
        <v>0</v>
      </c>
      <c r="AF2665" s="351">
        <v>0</v>
      </c>
      <c r="AG2665" s="351">
        <v>0</v>
      </c>
      <c r="AH2665" s="352">
        <v>0</v>
      </c>
      <c r="AI2665" s="321">
        <v>0</v>
      </c>
      <c r="AJ2665" s="192">
        <v>7506425605828</v>
      </c>
      <c r="AK2665" s="192" t="s">
        <v>262</v>
      </c>
      <c r="AM2665" s="75">
        <v>66779</v>
      </c>
      <c r="AO2665" s="188">
        <v>0</v>
      </c>
      <c r="AP2665" s="188">
        <v>0</v>
      </c>
      <c r="AQ2665" s="187">
        <v>0</v>
      </c>
      <c r="AR2665" s="188">
        <v>0</v>
      </c>
      <c r="AS2665" s="187">
        <v>0</v>
      </c>
      <c r="AT2665" s="188">
        <v>0</v>
      </c>
      <c r="AU2665" s="187">
        <v>0</v>
      </c>
      <c r="AV2665" s="188">
        <v>0</v>
      </c>
      <c r="AW2665" s="187">
        <v>0</v>
      </c>
      <c r="AX2665" s="188">
        <v>0</v>
      </c>
      <c r="AY2665" s="187">
        <v>0</v>
      </c>
      <c r="AZ2665" s="188">
        <v>0</v>
      </c>
      <c r="BA2665" s="187">
        <v>0</v>
      </c>
      <c r="BB2665" s="188">
        <v>0</v>
      </c>
      <c r="BC2665" s="187">
        <v>0</v>
      </c>
      <c r="BD2665" s="75"/>
      <c r="BE2665" s="75"/>
      <c r="BH2665" s="74"/>
      <c r="BI2665" s="194"/>
      <c r="BJ2665" s="74"/>
    </row>
    <row r="2666" spans="1:62" ht="11.25" customHeight="1" x14ac:dyDescent="0.3">
      <c r="A2666" s="184" t="s">
        <v>3188</v>
      </c>
      <c r="B2666" s="185">
        <v>0</v>
      </c>
      <c r="C2666" s="828">
        <v>67156</v>
      </c>
      <c r="D2666" s="284">
        <v>1367.1999999999998</v>
      </c>
      <c r="E2666" s="91">
        <v>48.237904418032002</v>
      </c>
      <c r="F2666" s="186">
        <v>3000</v>
      </c>
      <c r="G2666" s="186">
        <v>3000</v>
      </c>
      <c r="H2666" s="186">
        <v>0</v>
      </c>
      <c r="I2666" s="187">
        <v>0</v>
      </c>
      <c r="J2666" s="186">
        <v>1199.1799999999998</v>
      </c>
      <c r="K2666" s="186">
        <v>850.28569327044897</v>
      </c>
      <c r="L2666" s="186">
        <v>64</v>
      </c>
      <c r="M2666" s="186">
        <v>7.5268819064610124</v>
      </c>
      <c r="N2666" s="188">
        <v>0</v>
      </c>
      <c r="O2666" s="189">
        <v>0</v>
      </c>
      <c r="P2666" s="186">
        <v>3.2</v>
      </c>
      <c r="Q2666" s="189">
        <v>5.603829283343619</v>
      </c>
      <c r="R2666" s="189">
        <v>32.602278223452693</v>
      </c>
      <c r="S2666" s="189">
        <v>1303.1999999999998</v>
      </c>
      <c r="T2666" s="188">
        <v>1304</v>
      </c>
      <c r="U2666" s="187">
        <v>46.00806565324293</v>
      </c>
      <c r="V2666" s="189">
        <v>0</v>
      </c>
      <c r="W2666" s="189">
        <v>3.2</v>
      </c>
      <c r="X2666" s="188">
        <v>1300.8</v>
      </c>
      <c r="Y2666" s="188">
        <v>161.6</v>
      </c>
      <c r="Z2666" s="186">
        <v>392</v>
      </c>
      <c r="AA2666" s="186">
        <v>0</v>
      </c>
      <c r="AB2666" s="186">
        <v>0</v>
      </c>
      <c r="AC2666" s="186">
        <v>0</v>
      </c>
      <c r="AD2666" s="188">
        <v>16</v>
      </c>
      <c r="AE2666" s="189">
        <v>0</v>
      </c>
      <c r="AF2666" s="189">
        <v>0</v>
      </c>
      <c r="AG2666" s="189">
        <v>0</v>
      </c>
      <c r="AH2666" s="191">
        <v>0</v>
      </c>
      <c r="AI2666" s="499">
        <v>1252.8</v>
      </c>
      <c r="AJ2666" s="192">
        <v>7506425605828</v>
      </c>
      <c r="AK2666" s="192">
        <v>66779</v>
      </c>
      <c r="AM2666" s="75">
        <v>67156</v>
      </c>
      <c r="AN2666" s="287"/>
      <c r="AO2666" s="188">
        <v>803.73333333333346</v>
      </c>
      <c r="AP2666" s="188">
        <v>693.6</v>
      </c>
      <c r="AQ2666" s="187">
        <v>85.14075352512917</v>
      </c>
      <c r="AR2666" s="188">
        <v>1001.6000000000001</v>
      </c>
      <c r="AS2666" s="187">
        <v>122.9044520959774</v>
      </c>
      <c r="AT2666" s="188">
        <v>715.99999999999989</v>
      </c>
      <c r="AU2666" s="187">
        <v>73.817477009361212</v>
      </c>
      <c r="AV2666" s="188">
        <v>826.39999999999986</v>
      </c>
      <c r="AW2666" s="187">
        <v>63.33003808691786</v>
      </c>
      <c r="AX2666" s="188">
        <v>791.19999999999993</v>
      </c>
      <c r="AY2666" s="187">
        <v>73.62225789192081</v>
      </c>
      <c r="AZ2666" s="188">
        <v>1311.2</v>
      </c>
      <c r="BA2666" s="187">
        <v>128.99811008717606</v>
      </c>
      <c r="BB2666" s="188">
        <v>1030.4000000000001</v>
      </c>
      <c r="BC2666" s="187">
        <v>224.92365387427941</v>
      </c>
      <c r="BD2666" s="75"/>
      <c r="BE2666" s="75"/>
      <c r="BH2666" s="74"/>
      <c r="BI2666" s="194"/>
      <c r="BJ2666" s="74"/>
    </row>
    <row r="2667" spans="1:62" ht="11.25" customHeight="1" x14ac:dyDescent="0.3">
      <c r="A2667" s="344" t="s">
        <v>3189</v>
      </c>
      <c r="B2667" s="345">
        <v>0</v>
      </c>
      <c r="C2667" s="873">
        <v>67157</v>
      </c>
      <c r="D2667" s="389">
        <v>2433.6</v>
      </c>
      <c r="E2667" s="347">
        <v>45.439791073953053</v>
      </c>
      <c r="F2667" s="348">
        <v>2200</v>
      </c>
      <c r="G2667" s="348">
        <v>2200</v>
      </c>
      <c r="H2667" s="348">
        <v>0</v>
      </c>
      <c r="I2667" s="349">
        <v>0</v>
      </c>
      <c r="J2667" s="348">
        <v>1840.25</v>
      </c>
      <c r="K2667" s="348">
        <v>1606.6975281902112</v>
      </c>
      <c r="L2667" s="348">
        <v>342.40000000000003</v>
      </c>
      <c r="M2667" s="348">
        <v>21.310793972881779</v>
      </c>
      <c r="N2667" s="350">
        <v>0</v>
      </c>
      <c r="O2667" s="351">
        <v>0</v>
      </c>
      <c r="P2667" s="348">
        <v>12.8</v>
      </c>
      <c r="Q2667" s="351">
        <v>19.301725309061272</v>
      </c>
      <c r="R2667" s="351">
        <v>34.091020241814967</v>
      </c>
      <c r="S2667" s="351">
        <v>2091.1999999999998</v>
      </c>
      <c r="T2667" s="350">
        <v>2067.1999999999998</v>
      </c>
      <c r="U2667" s="349">
        <v>38.598428709761571</v>
      </c>
      <c r="V2667" s="351">
        <v>0</v>
      </c>
      <c r="W2667" s="351">
        <v>12.8</v>
      </c>
      <c r="X2667" s="350">
        <v>2054.3999999999996</v>
      </c>
      <c r="Y2667" s="350">
        <v>476</v>
      </c>
      <c r="Z2667" s="348">
        <v>404</v>
      </c>
      <c r="AA2667" s="348">
        <v>0</v>
      </c>
      <c r="AB2667" s="348">
        <v>0</v>
      </c>
      <c r="AC2667" s="348">
        <v>0</v>
      </c>
      <c r="AD2667" s="350">
        <v>24</v>
      </c>
      <c r="AE2667" s="351">
        <v>0</v>
      </c>
      <c r="AF2667" s="351">
        <v>0</v>
      </c>
      <c r="AG2667" s="351">
        <v>0</v>
      </c>
      <c r="AH2667" s="352">
        <v>0</v>
      </c>
      <c r="AI2667" s="321">
        <v>1810.4399999999998</v>
      </c>
      <c r="AJ2667" s="192">
        <v>7506425605842</v>
      </c>
      <c r="AK2667" s="192">
        <v>66780</v>
      </c>
      <c r="AM2667" s="75">
        <v>67157</v>
      </c>
      <c r="AO2667" s="188">
        <v>1407.7333333333333</v>
      </c>
      <c r="AP2667" s="188">
        <v>1107.1999999999998</v>
      </c>
      <c r="AQ2667" s="187">
        <v>75.180924470060035</v>
      </c>
      <c r="AR2667" s="188">
        <v>1537.6</v>
      </c>
      <c r="AS2667" s="187">
        <v>103.06168821158211</v>
      </c>
      <c r="AT2667" s="188">
        <v>1578.4</v>
      </c>
      <c r="AU2667" s="187">
        <v>89.974439597873996</v>
      </c>
      <c r="AV2667" s="188">
        <v>1498.3999999999999</v>
      </c>
      <c r="AW2667" s="187">
        <v>76.59580123737183</v>
      </c>
      <c r="AX2667" s="188">
        <v>1539.2000000000003</v>
      </c>
      <c r="AY2667" s="187">
        <v>82.178542921897829</v>
      </c>
      <c r="AZ2667" s="188">
        <v>1800.8</v>
      </c>
      <c r="BA2667" s="187">
        <v>104.54037761786334</v>
      </c>
      <c r="BB2667" s="188">
        <v>1999.2</v>
      </c>
      <c r="BC2667" s="187">
        <v>76.506274685538628</v>
      </c>
      <c r="BD2667" s="75"/>
      <c r="BE2667" s="75"/>
      <c r="BH2667" s="74"/>
      <c r="BI2667" s="194"/>
      <c r="BJ2667" s="74"/>
    </row>
    <row r="2668" spans="1:62" ht="11.25" customHeight="1" x14ac:dyDescent="0.3">
      <c r="A2668" s="344" t="s">
        <v>3190</v>
      </c>
      <c r="B2668" s="345">
        <v>0</v>
      </c>
      <c r="C2668" s="873">
        <v>66786</v>
      </c>
      <c r="D2668" s="389">
        <v>1E-4</v>
      </c>
      <c r="E2668" s="347">
        <v>0</v>
      </c>
      <c r="F2668" s="348">
        <v>0</v>
      </c>
      <c r="G2668" s="348">
        <v>0</v>
      </c>
      <c r="H2668" s="348">
        <v>0</v>
      </c>
      <c r="I2668" s="349">
        <v>0</v>
      </c>
      <c r="J2668" s="348">
        <v>0</v>
      </c>
      <c r="K2668" s="348">
        <v>0</v>
      </c>
      <c r="L2668" s="348">
        <v>0</v>
      </c>
      <c r="M2668" s="348">
        <v>0</v>
      </c>
      <c r="N2668" s="350">
        <v>0</v>
      </c>
      <c r="O2668" s="351">
        <v>13.6</v>
      </c>
      <c r="P2668" s="348">
        <v>13.6</v>
      </c>
      <c r="Q2668" s="351">
        <v>0</v>
      </c>
      <c r="R2668" s="351">
        <v>0</v>
      </c>
      <c r="S2668" s="351">
        <v>1E-4</v>
      </c>
      <c r="T2668" s="350">
        <v>0</v>
      </c>
      <c r="U2668" s="349">
        <v>0</v>
      </c>
      <c r="V2668" s="351">
        <v>0</v>
      </c>
      <c r="W2668" s="351">
        <v>0</v>
      </c>
      <c r="X2668" s="350">
        <v>0</v>
      </c>
      <c r="Y2668" s="350">
        <v>0</v>
      </c>
      <c r="Z2668" s="348">
        <v>0</v>
      </c>
      <c r="AA2668" s="348">
        <v>0</v>
      </c>
      <c r="AB2668" s="348">
        <v>0</v>
      </c>
      <c r="AC2668" s="348">
        <v>0</v>
      </c>
      <c r="AD2668" s="350">
        <v>0</v>
      </c>
      <c r="AE2668" s="351">
        <v>0</v>
      </c>
      <c r="AF2668" s="351">
        <v>0</v>
      </c>
      <c r="AG2668" s="351">
        <v>0</v>
      </c>
      <c r="AH2668" s="352">
        <v>0</v>
      </c>
      <c r="AI2668" s="321">
        <v>0</v>
      </c>
      <c r="AJ2668" s="192">
        <v>7506425605965</v>
      </c>
      <c r="AK2668" s="192" t="s">
        <v>262</v>
      </c>
      <c r="AM2668" s="75">
        <v>66786</v>
      </c>
      <c r="AO2668" s="188">
        <v>0</v>
      </c>
      <c r="AP2668" s="188">
        <v>0</v>
      </c>
      <c r="AQ2668" s="187">
        <v>0</v>
      </c>
      <c r="AR2668" s="188">
        <v>0</v>
      </c>
      <c r="AS2668" s="187">
        <v>0</v>
      </c>
      <c r="AT2668" s="188">
        <v>0</v>
      </c>
      <c r="AU2668" s="187">
        <v>0</v>
      </c>
      <c r="AV2668" s="188">
        <v>0</v>
      </c>
      <c r="AW2668" s="187">
        <v>0</v>
      </c>
      <c r="AX2668" s="188">
        <v>0</v>
      </c>
      <c r="AY2668" s="187">
        <v>0</v>
      </c>
      <c r="AZ2668" s="188">
        <v>0</v>
      </c>
      <c r="BA2668" s="187">
        <v>0</v>
      </c>
      <c r="BB2668" s="188">
        <v>0</v>
      </c>
      <c r="BC2668" s="187">
        <v>0</v>
      </c>
      <c r="BD2668" s="75"/>
      <c r="BE2668" s="75"/>
      <c r="BH2668" s="74"/>
      <c r="BI2668" s="194"/>
      <c r="BJ2668" s="74"/>
    </row>
    <row r="2669" spans="1:62" ht="11.25" customHeight="1" x14ac:dyDescent="0.3">
      <c r="A2669" s="184" t="s">
        <v>3191</v>
      </c>
      <c r="B2669" s="185">
        <v>0</v>
      </c>
      <c r="C2669" s="828">
        <v>67161</v>
      </c>
      <c r="D2669" s="284">
        <v>2148</v>
      </c>
      <c r="E2669" s="91">
        <v>44.945709919309444</v>
      </c>
      <c r="F2669" s="186">
        <v>2000</v>
      </c>
      <c r="G2669" s="186">
        <v>2000</v>
      </c>
      <c r="H2669" s="186">
        <v>0</v>
      </c>
      <c r="I2669" s="187">
        <v>0</v>
      </c>
      <c r="J2669" s="186">
        <v>1813.9799999999998</v>
      </c>
      <c r="K2669" s="186">
        <v>1433.7297178237577</v>
      </c>
      <c r="L2669" s="186">
        <v>173.60000000000002</v>
      </c>
      <c r="M2669" s="186">
        <v>12.10827939477362</v>
      </c>
      <c r="N2669" s="188">
        <v>0</v>
      </c>
      <c r="O2669" s="189">
        <v>0</v>
      </c>
      <c r="P2669" s="186">
        <v>69.599999999999994</v>
      </c>
      <c r="Q2669" s="189">
        <v>13.406983538958537</v>
      </c>
      <c r="R2669" s="189">
        <v>32.653061224489797</v>
      </c>
      <c r="S2669" s="189">
        <v>1974.4</v>
      </c>
      <c r="T2669" s="188">
        <v>1972.7999999999997</v>
      </c>
      <c r="U2669" s="187">
        <v>41.279746987343415</v>
      </c>
      <c r="V2669" s="189">
        <v>0</v>
      </c>
      <c r="W2669" s="189">
        <v>69.599999999999994</v>
      </c>
      <c r="X2669" s="188">
        <v>1903.1999999999998</v>
      </c>
      <c r="Y2669" s="188">
        <v>470.4</v>
      </c>
      <c r="Z2669" s="186">
        <v>0</v>
      </c>
      <c r="AA2669" s="186">
        <v>0</v>
      </c>
      <c r="AB2669" s="186">
        <v>0</v>
      </c>
      <c r="AC2669" s="186">
        <v>0</v>
      </c>
      <c r="AD2669" s="188">
        <v>0.79999999999998295</v>
      </c>
      <c r="AE2669" s="189">
        <v>0</v>
      </c>
      <c r="AF2669" s="189">
        <v>0</v>
      </c>
      <c r="AG2669" s="189">
        <v>0</v>
      </c>
      <c r="AH2669" s="191">
        <v>0</v>
      </c>
      <c r="AI2669" s="321">
        <v>1633.51</v>
      </c>
      <c r="AJ2669" s="192">
        <v>7506425605965</v>
      </c>
      <c r="AK2669" s="192">
        <v>66786</v>
      </c>
      <c r="AM2669" s="75">
        <v>67161</v>
      </c>
      <c r="AO2669" s="188">
        <v>1238.3999999999999</v>
      </c>
      <c r="AP2669" s="188">
        <v>1097.5999999999999</v>
      </c>
      <c r="AQ2669" s="187">
        <v>76.621772841853797</v>
      </c>
      <c r="AR2669" s="188">
        <v>1106.4000000000001</v>
      </c>
      <c r="AS2669" s="187">
        <v>83.52344529682378</v>
      </c>
      <c r="AT2669" s="188">
        <v>1511.1999999999998</v>
      </c>
      <c r="AU2669" s="187">
        <v>100.12999937716913</v>
      </c>
      <c r="AV2669" s="188">
        <v>1270.3999999999999</v>
      </c>
      <c r="AW2669" s="187">
        <v>92.419142343957233</v>
      </c>
      <c r="AX2669" s="188">
        <v>1272</v>
      </c>
      <c r="AY2669" s="187">
        <v>77.963008023692907</v>
      </c>
      <c r="AZ2669" s="188">
        <v>1369.6000000000001</v>
      </c>
      <c r="BA2669" s="187">
        <v>98.063784420058994</v>
      </c>
      <c r="BB2669" s="188">
        <v>1516.8</v>
      </c>
      <c r="BC2669" s="187">
        <v>91.495359180209306</v>
      </c>
      <c r="BD2669" s="75"/>
      <c r="BE2669" s="75"/>
      <c r="BH2669" s="74"/>
      <c r="BI2669" s="194"/>
      <c r="BJ2669" s="74"/>
    </row>
    <row r="2670" spans="1:62" ht="11.25" customHeight="1" x14ac:dyDescent="0.3">
      <c r="A2670" s="344" t="s">
        <v>3192</v>
      </c>
      <c r="B2670" s="345">
        <v>0</v>
      </c>
      <c r="C2670" s="873">
        <v>66781</v>
      </c>
      <c r="D2670" s="389">
        <v>204.8</v>
      </c>
      <c r="E2670" s="347">
        <v>0</v>
      </c>
      <c r="F2670" s="348">
        <v>0</v>
      </c>
      <c r="G2670" s="348">
        <v>0</v>
      </c>
      <c r="H2670" s="348">
        <v>0</v>
      </c>
      <c r="I2670" s="349">
        <v>0</v>
      </c>
      <c r="J2670" s="348">
        <v>0</v>
      </c>
      <c r="K2670" s="348">
        <v>0</v>
      </c>
      <c r="L2670" s="348">
        <v>0</v>
      </c>
      <c r="M2670" s="348">
        <v>0</v>
      </c>
      <c r="N2670" s="350">
        <v>0</v>
      </c>
      <c r="O2670" s="351">
        <v>1.6</v>
      </c>
      <c r="P2670" s="348">
        <v>1.6</v>
      </c>
      <c r="Q2670" s="351">
        <v>0</v>
      </c>
      <c r="R2670" s="351">
        <v>0</v>
      </c>
      <c r="S2670" s="351">
        <v>204.8</v>
      </c>
      <c r="T2670" s="350">
        <v>204.8</v>
      </c>
      <c r="U2670" s="349">
        <v>0</v>
      </c>
      <c r="V2670" s="351">
        <v>0</v>
      </c>
      <c r="W2670" s="351">
        <v>0</v>
      </c>
      <c r="X2670" s="350">
        <v>204.8</v>
      </c>
      <c r="Y2670" s="350">
        <v>0</v>
      </c>
      <c r="Z2670" s="348">
        <v>0</v>
      </c>
      <c r="AA2670" s="348">
        <v>0</v>
      </c>
      <c r="AB2670" s="348">
        <v>0</v>
      </c>
      <c r="AC2670" s="348">
        <v>0</v>
      </c>
      <c r="AD2670" s="350">
        <v>0</v>
      </c>
      <c r="AE2670" s="351">
        <v>0</v>
      </c>
      <c r="AF2670" s="351">
        <v>0</v>
      </c>
      <c r="AG2670" s="351">
        <v>0</v>
      </c>
      <c r="AH2670" s="352">
        <v>0</v>
      </c>
      <c r="AI2670" s="321">
        <v>0</v>
      </c>
      <c r="AJ2670" s="192">
        <v>7506425605866</v>
      </c>
      <c r="AK2670" s="192" t="s">
        <v>262</v>
      </c>
      <c r="AM2670" s="75">
        <v>66781</v>
      </c>
      <c r="AO2670" s="188">
        <v>0</v>
      </c>
      <c r="AP2670" s="188">
        <v>0</v>
      </c>
      <c r="AQ2670" s="187">
        <v>0</v>
      </c>
      <c r="AR2670" s="188">
        <v>0</v>
      </c>
      <c r="AS2670" s="187">
        <v>0</v>
      </c>
      <c r="AT2670" s="188">
        <v>0</v>
      </c>
      <c r="AU2670" s="187">
        <v>0</v>
      </c>
      <c r="AV2670" s="188">
        <v>0</v>
      </c>
      <c r="AW2670" s="187">
        <v>0</v>
      </c>
      <c r="AX2670" s="188">
        <v>0</v>
      </c>
      <c r="AY2670" s="187">
        <v>0</v>
      </c>
      <c r="AZ2670" s="188">
        <v>0</v>
      </c>
      <c r="BA2670" s="187">
        <v>0</v>
      </c>
      <c r="BB2670" s="188">
        <v>0</v>
      </c>
      <c r="BC2670" s="187">
        <v>0</v>
      </c>
      <c r="BD2670" s="75"/>
      <c r="BE2670" s="75"/>
      <c r="BH2670" s="74"/>
      <c r="BI2670" s="194"/>
      <c r="BJ2670" s="74"/>
    </row>
    <row r="2671" spans="1:62" ht="11.25" customHeight="1" x14ac:dyDescent="0.3">
      <c r="A2671" s="184" t="s">
        <v>3193</v>
      </c>
      <c r="B2671" s="185">
        <v>0</v>
      </c>
      <c r="C2671" s="828">
        <v>67158</v>
      </c>
      <c r="D2671" s="284">
        <v>2488.0000000000005</v>
      </c>
      <c r="E2671" s="91">
        <v>44.431457152497217</v>
      </c>
      <c r="F2671" s="186">
        <v>2400</v>
      </c>
      <c r="G2671" s="186">
        <v>2400</v>
      </c>
      <c r="H2671" s="186">
        <v>0</v>
      </c>
      <c r="I2671" s="187">
        <v>0</v>
      </c>
      <c r="J2671" s="186">
        <v>1944.5599999999997</v>
      </c>
      <c r="K2671" s="186">
        <v>1679.8908877514716</v>
      </c>
      <c r="L2671" s="186">
        <v>209.6</v>
      </c>
      <c r="M2671" s="186">
        <v>12.477000829532976</v>
      </c>
      <c r="N2671" s="188">
        <v>0</v>
      </c>
      <c r="O2671" s="189">
        <v>0</v>
      </c>
      <c r="P2671" s="186">
        <v>2.4000000000000004</v>
      </c>
      <c r="Q2671" s="189">
        <v>10.902209240136587</v>
      </c>
      <c r="R2671" s="189">
        <v>35.150368206689443</v>
      </c>
      <c r="S2671" s="189">
        <v>2278.4000000000005</v>
      </c>
      <c r="T2671" s="188">
        <v>2278.4</v>
      </c>
      <c r="U2671" s="187">
        <v>40.688356903637313</v>
      </c>
      <c r="V2671" s="189">
        <v>0</v>
      </c>
      <c r="W2671" s="189">
        <v>2.4000000000000004</v>
      </c>
      <c r="X2671" s="188">
        <v>2276</v>
      </c>
      <c r="Y2671" s="188">
        <v>37.6</v>
      </c>
      <c r="Z2671" s="186">
        <v>800</v>
      </c>
      <c r="AA2671" s="186">
        <v>0</v>
      </c>
      <c r="AB2671" s="186">
        <v>0</v>
      </c>
      <c r="AC2671" s="186">
        <v>0</v>
      </c>
      <c r="AD2671" s="188">
        <v>17.599999999999994</v>
      </c>
      <c r="AE2671" s="189">
        <v>0</v>
      </c>
      <c r="AF2671" s="189">
        <v>0</v>
      </c>
      <c r="AG2671" s="189">
        <v>0</v>
      </c>
      <c r="AH2671" s="191">
        <v>0</v>
      </c>
      <c r="AI2671" s="321">
        <v>1904.99</v>
      </c>
      <c r="AJ2671" s="192">
        <v>7506425605866</v>
      </c>
      <c r="AK2671" s="192">
        <v>66781</v>
      </c>
      <c r="AM2671" s="75">
        <v>67158</v>
      </c>
      <c r="AO2671" s="188">
        <v>1497.0666666666666</v>
      </c>
      <c r="AP2671" s="188">
        <v>1379.1999999999998</v>
      </c>
      <c r="AQ2671" s="187">
        <v>85.419744025665551</v>
      </c>
      <c r="AR2671" s="188">
        <v>1524.8</v>
      </c>
      <c r="AS2671" s="187">
        <v>97.573711410134663</v>
      </c>
      <c r="AT2671" s="188">
        <v>1587.2</v>
      </c>
      <c r="AU2671" s="187">
        <v>86.733757093020216</v>
      </c>
      <c r="AV2671" s="188">
        <v>1620.0000000000002</v>
      </c>
      <c r="AW2671" s="187">
        <v>76.838066147140168</v>
      </c>
      <c r="AX2671" s="188">
        <v>1543.1999999999998</v>
      </c>
      <c r="AY2671" s="187">
        <v>77.707801144165785</v>
      </c>
      <c r="AZ2671" s="188">
        <v>2049.6</v>
      </c>
      <c r="BA2671" s="187">
        <v>114.67525462874892</v>
      </c>
      <c r="BB2671" s="188">
        <v>1866.4</v>
      </c>
      <c r="BC2671" s="187">
        <v>64.12877431715431</v>
      </c>
      <c r="BD2671" s="75"/>
      <c r="BE2671" s="75"/>
      <c r="BH2671" s="74"/>
      <c r="BI2671" s="194"/>
      <c r="BJ2671" s="74"/>
    </row>
    <row r="2672" spans="1:62" ht="11.25" customHeight="1" x14ac:dyDescent="0.3">
      <c r="A2672" s="184" t="s">
        <v>3194</v>
      </c>
      <c r="B2672" s="185">
        <v>0</v>
      </c>
      <c r="C2672" s="828">
        <v>67162</v>
      </c>
      <c r="D2672" s="284">
        <v>2141.6000000000004</v>
      </c>
      <c r="E2672" s="91">
        <v>43.002750225448835</v>
      </c>
      <c r="F2672" s="186">
        <v>2200</v>
      </c>
      <c r="G2672" s="186">
        <v>2200</v>
      </c>
      <c r="H2672" s="186">
        <v>0</v>
      </c>
      <c r="I2672" s="187">
        <v>0</v>
      </c>
      <c r="J2672" s="186">
        <v>1901.9</v>
      </c>
      <c r="K2672" s="186">
        <v>1494.0439777262973</v>
      </c>
      <c r="L2672" s="186">
        <v>225.6</v>
      </c>
      <c r="M2672" s="186">
        <v>15.099957120628279</v>
      </c>
      <c r="N2672" s="188">
        <v>0</v>
      </c>
      <c r="O2672" s="189">
        <v>0</v>
      </c>
      <c r="P2672" s="186">
        <v>8</v>
      </c>
      <c r="Q2672" s="189">
        <v>12.282454387717545</v>
      </c>
      <c r="R2672" s="189">
        <v>30.222409169777595</v>
      </c>
      <c r="S2672" s="189">
        <v>1916.0000000000005</v>
      </c>
      <c r="T2672" s="188">
        <v>1913.6</v>
      </c>
      <c r="U2672" s="187">
        <v>38.424571736747701</v>
      </c>
      <c r="V2672" s="189">
        <v>0</v>
      </c>
      <c r="W2672" s="189">
        <v>8</v>
      </c>
      <c r="X2672" s="188">
        <v>1905.6</v>
      </c>
      <c r="Y2672" s="188">
        <v>452.8</v>
      </c>
      <c r="Z2672" s="186">
        <v>528</v>
      </c>
      <c r="AA2672" s="186">
        <v>0</v>
      </c>
      <c r="AB2672" s="186">
        <v>0</v>
      </c>
      <c r="AC2672" s="186">
        <v>0</v>
      </c>
      <c r="AD2672" s="188">
        <v>28</v>
      </c>
      <c r="AE2672" s="189">
        <v>0</v>
      </c>
      <c r="AF2672" s="189">
        <v>0</v>
      </c>
      <c r="AG2672" s="189">
        <v>0</v>
      </c>
      <c r="AH2672" s="191">
        <v>0</v>
      </c>
      <c r="AI2672" s="321">
        <v>1719.75</v>
      </c>
      <c r="AJ2672" s="192">
        <v>7506425605989</v>
      </c>
      <c r="AK2672" s="192">
        <v>66787</v>
      </c>
      <c r="AM2672" s="75">
        <v>67162</v>
      </c>
      <c r="AO2672" s="188">
        <v>1434.9333333333334</v>
      </c>
      <c r="AP2672" s="188">
        <v>1354.3999999999999</v>
      </c>
      <c r="AQ2672" s="187">
        <v>92.021434526110653</v>
      </c>
      <c r="AR2672" s="188">
        <v>1243.2</v>
      </c>
      <c r="AS2672" s="187">
        <v>87.282040624903473</v>
      </c>
      <c r="AT2672" s="188">
        <v>1707.2</v>
      </c>
      <c r="AU2672" s="187">
        <v>109.13165796123501</v>
      </c>
      <c r="AV2672" s="188">
        <v>1243.2</v>
      </c>
      <c r="AW2672" s="187">
        <v>78.392746905308854</v>
      </c>
      <c r="AX2672" s="188">
        <v>1503.2000000000003</v>
      </c>
      <c r="AY2672" s="187">
        <v>77.643304633753672</v>
      </c>
      <c r="AZ2672" s="188">
        <v>1499.1999999999998</v>
      </c>
      <c r="BA2672" s="187">
        <v>98.733560322174867</v>
      </c>
      <c r="BB2672" s="188">
        <v>1453.6</v>
      </c>
      <c r="BC2672" s="187">
        <v>80.192824684119373</v>
      </c>
      <c r="BD2672" s="75"/>
      <c r="BE2672" s="75"/>
      <c r="BH2672" s="74"/>
      <c r="BI2672" s="194"/>
      <c r="BJ2672" s="74"/>
    </row>
    <row r="2673" spans="1:62" ht="11.25" customHeight="1" x14ac:dyDescent="0.3">
      <c r="A2673" s="344" t="s">
        <v>3195</v>
      </c>
      <c r="B2673" s="345">
        <v>0</v>
      </c>
      <c r="C2673" s="873">
        <v>66782</v>
      </c>
      <c r="D2673" s="389">
        <v>1E-4</v>
      </c>
      <c r="E2673" s="347">
        <v>0</v>
      </c>
      <c r="F2673" s="348">
        <v>0</v>
      </c>
      <c r="G2673" s="348">
        <v>0</v>
      </c>
      <c r="H2673" s="348">
        <v>0</v>
      </c>
      <c r="I2673" s="349">
        <v>0</v>
      </c>
      <c r="J2673" s="348">
        <v>0</v>
      </c>
      <c r="K2673" s="348">
        <v>0</v>
      </c>
      <c r="L2673" s="348">
        <v>0</v>
      </c>
      <c r="M2673" s="348">
        <v>0</v>
      </c>
      <c r="N2673" s="350">
        <v>0</v>
      </c>
      <c r="O2673" s="351">
        <v>6.4</v>
      </c>
      <c r="P2673" s="348">
        <v>6.4</v>
      </c>
      <c r="Q2673" s="351">
        <v>0</v>
      </c>
      <c r="R2673" s="351">
        <v>0</v>
      </c>
      <c r="S2673" s="351">
        <v>1E-4</v>
      </c>
      <c r="T2673" s="350">
        <v>0</v>
      </c>
      <c r="U2673" s="349">
        <v>0</v>
      </c>
      <c r="V2673" s="351">
        <v>0</v>
      </c>
      <c r="W2673" s="351">
        <v>0</v>
      </c>
      <c r="X2673" s="350">
        <v>0</v>
      </c>
      <c r="Y2673" s="350">
        <v>0</v>
      </c>
      <c r="Z2673" s="348">
        <v>0</v>
      </c>
      <c r="AA2673" s="348">
        <v>0</v>
      </c>
      <c r="AB2673" s="348">
        <v>0</v>
      </c>
      <c r="AC2673" s="348">
        <v>0</v>
      </c>
      <c r="AD2673" s="350">
        <v>0</v>
      </c>
      <c r="AE2673" s="351">
        <v>0</v>
      </c>
      <c r="AF2673" s="351">
        <v>0</v>
      </c>
      <c r="AG2673" s="351">
        <v>0</v>
      </c>
      <c r="AH2673" s="352">
        <v>0</v>
      </c>
      <c r="AI2673" s="321">
        <v>0</v>
      </c>
      <c r="AJ2673" s="192">
        <v>7506425605880</v>
      </c>
      <c r="AK2673" s="192" t="s">
        <v>262</v>
      </c>
      <c r="AM2673" s="75">
        <v>66782</v>
      </c>
      <c r="AO2673" s="188">
        <v>0</v>
      </c>
      <c r="AP2673" s="188">
        <v>0</v>
      </c>
      <c r="AQ2673" s="187">
        <v>0</v>
      </c>
      <c r="AR2673" s="188">
        <v>0</v>
      </c>
      <c r="AS2673" s="187">
        <v>0</v>
      </c>
      <c r="AT2673" s="188">
        <v>0</v>
      </c>
      <c r="AU2673" s="187">
        <v>0</v>
      </c>
      <c r="AV2673" s="188">
        <v>0</v>
      </c>
      <c r="AW2673" s="187">
        <v>0</v>
      </c>
      <c r="AX2673" s="188">
        <v>0</v>
      </c>
      <c r="AY2673" s="187">
        <v>0</v>
      </c>
      <c r="AZ2673" s="188">
        <v>0</v>
      </c>
      <c r="BA2673" s="187">
        <v>0</v>
      </c>
      <c r="BB2673" s="188">
        <v>0</v>
      </c>
      <c r="BC2673" s="187">
        <v>0</v>
      </c>
      <c r="BD2673" s="75"/>
      <c r="BE2673" s="75"/>
      <c r="BH2673" s="74"/>
      <c r="BI2673" s="194"/>
      <c r="BJ2673" s="74"/>
    </row>
    <row r="2674" spans="1:62" ht="11.25" customHeight="1" x14ac:dyDescent="0.3">
      <c r="A2674" s="184" t="s">
        <v>3196</v>
      </c>
      <c r="B2674" s="185">
        <v>0</v>
      </c>
      <c r="C2674" s="828">
        <v>67319</v>
      </c>
      <c r="D2674" s="284">
        <v>3662.4</v>
      </c>
      <c r="E2674" s="91">
        <v>38.781301114254646</v>
      </c>
      <c r="F2674" s="186">
        <v>3500</v>
      </c>
      <c r="G2674" s="186">
        <v>3500</v>
      </c>
      <c r="H2674" s="186">
        <v>0</v>
      </c>
      <c r="I2674" s="187">
        <v>0</v>
      </c>
      <c r="J2674" s="186">
        <v>3348.0299999999997</v>
      </c>
      <c r="K2674" s="186">
        <v>2833.1179419768073</v>
      </c>
      <c r="L2674" s="186">
        <v>575.20000000000005</v>
      </c>
      <c r="M2674" s="186">
        <v>20.302719893074922</v>
      </c>
      <c r="N2674" s="188">
        <v>0</v>
      </c>
      <c r="O2674" s="189">
        <v>0</v>
      </c>
      <c r="P2674" s="186">
        <v>4</v>
      </c>
      <c r="Q2674" s="189">
        <v>17.299725510225418</v>
      </c>
      <c r="R2674" s="189">
        <v>27.662834562414318</v>
      </c>
      <c r="S2674" s="189">
        <v>3087.2</v>
      </c>
      <c r="T2674" s="188">
        <v>3085.6</v>
      </c>
      <c r="U2674" s="187">
        <v>32.673542681887326</v>
      </c>
      <c r="V2674" s="189">
        <v>0</v>
      </c>
      <c r="W2674" s="189">
        <v>4</v>
      </c>
      <c r="X2674" s="188">
        <v>3081.6</v>
      </c>
      <c r="Y2674" s="188">
        <v>969.6</v>
      </c>
      <c r="Z2674" s="186">
        <v>730.40000000000009</v>
      </c>
      <c r="AA2674" s="186">
        <v>0</v>
      </c>
      <c r="AB2674" s="186">
        <v>0</v>
      </c>
      <c r="AC2674" s="186">
        <v>0</v>
      </c>
      <c r="AD2674" s="188">
        <v>29.600000000000023</v>
      </c>
      <c r="AE2674" s="189">
        <v>0</v>
      </c>
      <c r="AF2674" s="189">
        <v>0</v>
      </c>
      <c r="AG2674" s="189">
        <v>0</v>
      </c>
      <c r="AH2674" s="191">
        <v>0</v>
      </c>
      <c r="AI2674" s="321">
        <v>3219.86</v>
      </c>
      <c r="AJ2674" s="192">
        <v>7506425605880</v>
      </c>
      <c r="AK2674" s="192">
        <v>66782</v>
      </c>
      <c r="AM2674" s="75">
        <v>67319</v>
      </c>
      <c r="AO2674" s="188">
        <v>2598.9333333333338</v>
      </c>
      <c r="AP2674" s="188">
        <v>2406.3999999999996</v>
      </c>
      <c r="AQ2674" s="187">
        <v>88.482526870353453</v>
      </c>
      <c r="AR2674" s="188">
        <v>2695.2000000000003</v>
      </c>
      <c r="AS2674" s="187">
        <v>104.05820031666866</v>
      </c>
      <c r="AT2674" s="188">
        <v>2695.2000000000003</v>
      </c>
      <c r="AU2674" s="187">
        <v>87.930185677154128</v>
      </c>
      <c r="AV2674" s="188">
        <v>2886.4</v>
      </c>
      <c r="AW2674" s="187">
        <v>97.519081325927047</v>
      </c>
      <c r="AX2674" s="188">
        <v>2852.0000000000005</v>
      </c>
      <c r="AY2674" s="187">
        <v>89.205786990843606</v>
      </c>
      <c r="AZ2674" s="188">
        <v>2831.2</v>
      </c>
      <c r="BA2674" s="187">
        <v>95.705781120013199</v>
      </c>
      <c r="BB2674" s="188">
        <v>2882.4</v>
      </c>
      <c r="BC2674" s="187">
        <v>74.521520338294195</v>
      </c>
      <c r="BD2674" s="75"/>
      <c r="BE2674" s="75"/>
      <c r="BH2674" s="74"/>
      <c r="BI2674" s="194"/>
      <c r="BJ2674" s="74"/>
    </row>
    <row r="2675" spans="1:62" ht="11.25" customHeight="1" x14ac:dyDescent="0.3">
      <c r="A2675" s="184" t="s">
        <v>3197</v>
      </c>
      <c r="B2675" s="185">
        <v>0</v>
      </c>
      <c r="C2675" s="828">
        <v>67159</v>
      </c>
      <c r="D2675" s="284">
        <v>1E-4</v>
      </c>
      <c r="E2675" s="91">
        <v>0</v>
      </c>
      <c r="F2675" s="186">
        <v>0</v>
      </c>
      <c r="G2675" s="186">
        <v>0</v>
      </c>
      <c r="H2675" s="186">
        <v>0</v>
      </c>
      <c r="I2675" s="187">
        <v>0</v>
      </c>
      <c r="J2675" s="186">
        <v>0</v>
      </c>
      <c r="K2675" s="186">
        <v>0</v>
      </c>
      <c r="L2675" s="186">
        <v>0</v>
      </c>
      <c r="M2675" s="186">
        <v>0</v>
      </c>
      <c r="N2675" s="188">
        <v>0</v>
      </c>
      <c r="O2675" s="189">
        <v>0</v>
      </c>
      <c r="P2675" s="186">
        <v>0</v>
      </c>
      <c r="Q2675" s="189">
        <v>0</v>
      </c>
      <c r="R2675" s="189">
        <v>0</v>
      </c>
      <c r="S2675" s="189">
        <v>1E-4</v>
      </c>
      <c r="T2675" s="188">
        <v>0</v>
      </c>
      <c r="U2675" s="187">
        <v>0</v>
      </c>
      <c r="V2675" s="189">
        <v>0</v>
      </c>
      <c r="W2675" s="189">
        <v>0</v>
      </c>
      <c r="X2675" s="188">
        <v>0</v>
      </c>
      <c r="Y2675" s="188">
        <v>0</v>
      </c>
      <c r="Z2675" s="186">
        <v>0</v>
      </c>
      <c r="AA2675" s="186">
        <v>0</v>
      </c>
      <c r="AB2675" s="186">
        <v>0</v>
      </c>
      <c r="AC2675" s="186">
        <v>0</v>
      </c>
      <c r="AD2675" s="188">
        <v>0</v>
      </c>
      <c r="AE2675" s="189">
        <v>0</v>
      </c>
      <c r="AF2675" s="189">
        <v>0</v>
      </c>
      <c r="AG2675" s="189">
        <v>0</v>
      </c>
      <c r="AH2675" s="191">
        <v>0</v>
      </c>
      <c r="AI2675" s="321">
        <v>0</v>
      </c>
      <c r="AJ2675" s="192">
        <v>7506425605880</v>
      </c>
      <c r="AK2675" s="192">
        <v>66782</v>
      </c>
      <c r="AM2675" s="75">
        <v>67159</v>
      </c>
      <c r="AO2675" s="188">
        <v>12.799999999999999</v>
      </c>
      <c r="AP2675" s="188">
        <v>9.6</v>
      </c>
      <c r="AQ2675" s="187">
        <v>31.287683733663592</v>
      </c>
      <c r="AR2675" s="188">
        <v>14.4</v>
      </c>
      <c r="AS2675" s="187">
        <v>40.641228268232105</v>
      </c>
      <c r="AT2675" s="188">
        <v>14.4</v>
      </c>
      <c r="AU2675" s="187">
        <v>26.428322352120688</v>
      </c>
      <c r="AV2675" s="188">
        <v>-0.8</v>
      </c>
      <c r="AW2675" s="187">
        <v>0</v>
      </c>
      <c r="AX2675" s="188">
        <v>0</v>
      </c>
      <c r="AY2675" s="187">
        <v>0</v>
      </c>
      <c r="AZ2675" s="188">
        <v>81.599999999999994</v>
      </c>
      <c r="BA2675" s="187">
        <v>0</v>
      </c>
      <c r="BB2675" s="188">
        <v>163.19999999999999</v>
      </c>
      <c r="BC2675" s="187">
        <v>1541.0764872521245</v>
      </c>
      <c r="BD2675" s="75"/>
      <c r="BE2675" s="75"/>
      <c r="BH2675" s="74"/>
      <c r="BI2675" s="194"/>
      <c r="BJ2675" s="74"/>
    </row>
    <row r="2676" spans="1:62" ht="11.25" customHeight="1" x14ac:dyDescent="0.3">
      <c r="A2676" s="344" t="s">
        <v>3198</v>
      </c>
      <c r="B2676" s="345">
        <v>0</v>
      </c>
      <c r="C2676" s="873">
        <v>66788</v>
      </c>
      <c r="D2676" s="389">
        <v>1E-4</v>
      </c>
      <c r="E2676" s="347">
        <v>0</v>
      </c>
      <c r="F2676" s="348">
        <v>0</v>
      </c>
      <c r="G2676" s="348">
        <v>0</v>
      </c>
      <c r="H2676" s="348">
        <v>0</v>
      </c>
      <c r="I2676" s="349">
        <v>0</v>
      </c>
      <c r="J2676" s="348">
        <v>0</v>
      </c>
      <c r="K2676" s="348">
        <v>0</v>
      </c>
      <c r="L2676" s="348">
        <v>0</v>
      </c>
      <c r="M2676" s="348">
        <v>0</v>
      </c>
      <c r="N2676" s="350">
        <v>0</v>
      </c>
      <c r="O2676" s="351">
        <v>49.599999999999994</v>
      </c>
      <c r="P2676" s="348">
        <v>49.599999999999994</v>
      </c>
      <c r="Q2676" s="351">
        <v>0</v>
      </c>
      <c r="R2676" s="351">
        <v>0</v>
      </c>
      <c r="S2676" s="351">
        <v>1E-4</v>
      </c>
      <c r="T2676" s="350">
        <v>0</v>
      </c>
      <c r="U2676" s="349">
        <v>0</v>
      </c>
      <c r="V2676" s="351">
        <v>0</v>
      </c>
      <c r="W2676" s="351">
        <v>0</v>
      </c>
      <c r="X2676" s="350">
        <v>0</v>
      </c>
      <c r="Y2676" s="350">
        <v>0</v>
      </c>
      <c r="Z2676" s="348">
        <v>0</v>
      </c>
      <c r="AA2676" s="348">
        <v>0</v>
      </c>
      <c r="AB2676" s="348">
        <v>0</v>
      </c>
      <c r="AC2676" s="348">
        <v>0</v>
      </c>
      <c r="AD2676" s="350">
        <v>0</v>
      </c>
      <c r="AE2676" s="351">
        <v>0</v>
      </c>
      <c r="AF2676" s="351">
        <v>0</v>
      </c>
      <c r="AG2676" s="351">
        <v>0</v>
      </c>
      <c r="AH2676" s="352">
        <v>0</v>
      </c>
      <c r="AI2676" s="321">
        <v>0</v>
      </c>
      <c r="AJ2676" s="192">
        <v>7506425606009</v>
      </c>
      <c r="AK2676" s="192" t="s">
        <v>262</v>
      </c>
      <c r="AM2676" s="75">
        <v>66788</v>
      </c>
      <c r="AO2676" s="188">
        <v>0</v>
      </c>
      <c r="AP2676" s="188">
        <v>0</v>
      </c>
      <c r="AQ2676" s="187">
        <v>0</v>
      </c>
      <c r="AR2676" s="188">
        <v>0</v>
      </c>
      <c r="AS2676" s="187">
        <v>0</v>
      </c>
      <c r="AT2676" s="188">
        <v>0</v>
      </c>
      <c r="AU2676" s="187">
        <v>0</v>
      </c>
      <c r="AV2676" s="188">
        <v>0</v>
      </c>
      <c r="AW2676" s="187">
        <v>0</v>
      </c>
      <c r="AX2676" s="188">
        <v>0</v>
      </c>
      <c r="AY2676" s="187">
        <v>0</v>
      </c>
      <c r="AZ2676" s="188">
        <v>0</v>
      </c>
      <c r="BA2676" s="187">
        <v>0</v>
      </c>
      <c r="BB2676" s="188">
        <v>0</v>
      </c>
      <c r="BC2676" s="187">
        <v>0</v>
      </c>
      <c r="BD2676" s="75"/>
      <c r="BE2676" s="75"/>
      <c r="BH2676" s="74"/>
      <c r="BI2676" s="194"/>
      <c r="BJ2676" s="74"/>
    </row>
    <row r="2677" spans="1:62" ht="11.25" customHeight="1" x14ac:dyDescent="0.3">
      <c r="A2677" s="184" t="s">
        <v>3199</v>
      </c>
      <c r="B2677" s="185">
        <v>0</v>
      </c>
      <c r="C2677" s="828">
        <v>66797</v>
      </c>
      <c r="D2677" s="284">
        <v>5141.6000000000004</v>
      </c>
      <c r="E2677" s="91">
        <v>30.438189008423443</v>
      </c>
      <c r="F2677" s="186">
        <v>5000</v>
      </c>
      <c r="G2677" s="186">
        <v>6000</v>
      </c>
      <c r="H2677" s="186">
        <v>0</v>
      </c>
      <c r="I2677" s="187">
        <v>0</v>
      </c>
      <c r="J2677" s="186">
        <v>4991.5199999999995</v>
      </c>
      <c r="K2677" s="186">
        <v>5067.5813845992452</v>
      </c>
      <c r="L2677" s="186">
        <v>551.20000000000005</v>
      </c>
      <c r="M2677" s="186">
        <v>10.876983676574739</v>
      </c>
      <c r="N2677" s="188">
        <v>0</v>
      </c>
      <c r="O2677" s="189">
        <v>0</v>
      </c>
      <c r="P2677" s="186">
        <v>8.8000000000000007</v>
      </c>
      <c r="Q2677" s="189">
        <v>11.219027470590122</v>
      </c>
      <c r="R2677" s="189">
        <v>27.589191268391197</v>
      </c>
      <c r="S2677" s="189">
        <v>4590.4000000000005</v>
      </c>
      <c r="T2677" s="188">
        <v>4586.4000000000005</v>
      </c>
      <c r="U2677" s="187">
        <v>27.15141397001581</v>
      </c>
      <c r="V2677" s="189">
        <v>400</v>
      </c>
      <c r="W2677" s="189">
        <v>8.8000000000000007</v>
      </c>
      <c r="X2677" s="188">
        <v>4177.6000000000004</v>
      </c>
      <c r="Y2677" s="188">
        <v>352</v>
      </c>
      <c r="Z2677" s="186">
        <v>70.400000000000006</v>
      </c>
      <c r="AA2677" s="186">
        <v>0</v>
      </c>
      <c r="AB2677" s="186">
        <v>0</v>
      </c>
      <c r="AC2677" s="186">
        <v>0</v>
      </c>
      <c r="AD2677" s="188">
        <v>13.600000000000023</v>
      </c>
      <c r="AE2677" s="189">
        <v>0</v>
      </c>
      <c r="AF2677" s="189">
        <v>0</v>
      </c>
      <c r="AG2677" s="189">
        <v>0</v>
      </c>
      <c r="AH2677" s="191">
        <v>0</v>
      </c>
      <c r="AI2677" s="321">
        <v>4786.6699999999992</v>
      </c>
      <c r="AJ2677" s="192">
        <v>7506425606009</v>
      </c>
      <c r="AK2677" s="192">
        <v>66788</v>
      </c>
      <c r="AM2677" s="75">
        <v>66797</v>
      </c>
      <c r="AO2677" s="188">
        <v>5002.9333333333334</v>
      </c>
      <c r="AP2677" s="188">
        <v>5676</v>
      </c>
      <c r="AQ2677" s="187">
        <v>139.14315663754041</v>
      </c>
      <c r="AR2677" s="188">
        <v>4501.5999999999995</v>
      </c>
      <c r="AS2677" s="187">
        <v>117.66664758530607</v>
      </c>
      <c r="AT2677" s="188">
        <v>4831.2</v>
      </c>
      <c r="AU2677" s="187">
        <v>100.02480330235888</v>
      </c>
      <c r="AV2677" s="188">
        <v>5349.6</v>
      </c>
      <c r="AW2677" s="187">
        <v>123.97581943136035</v>
      </c>
      <c r="AX2677" s="188">
        <v>4596</v>
      </c>
      <c r="AY2677" s="187">
        <v>99.14225554671367</v>
      </c>
      <c r="AZ2677" s="188">
        <v>3342.3999999999996</v>
      </c>
      <c r="BA2677" s="187">
        <v>90.566814838499027</v>
      </c>
      <c r="BB2677" s="188">
        <v>4410.3999999999996</v>
      </c>
      <c r="BC2677" s="187">
        <v>102.83195913954475</v>
      </c>
      <c r="BD2677" s="75"/>
      <c r="BE2677" s="75"/>
      <c r="BH2677" s="74"/>
      <c r="BI2677" s="194"/>
      <c r="BJ2677" s="74"/>
    </row>
    <row r="2678" spans="1:62" ht="11.25" customHeight="1" x14ac:dyDescent="0.3">
      <c r="A2678" s="184" t="s">
        <v>3200</v>
      </c>
      <c r="B2678" s="185">
        <v>0</v>
      </c>
      <c r="C2678" s="828">
        <v>67163</v>
      </c>
      <c r="D2678" s="284">
        <v>1E-4</v>
      </c>
      <c r="E2678" s="91">
        <v>0</v>
      </c>
      <c r="F2678" s="186">
        <v>0</v>
      </c>
      <c r="G2678" s="186">
        <v>0</v>
      </c>
      <c r="H2678" s="186">
        <v>0</v>
      </c>
      <c r="I2678" s="187">
        <v>0</v>
      </c>
      <c r="J2678" s="186">
        <v>0</v>
      </c>
      <c r="K2678" s="186">
        <v>0</v>
      </c>
      <c r="L2678" s="186">
        <v>0</v>
      </c>
      <c r="M2678" s="186">
        <v>0</v>
      </c>
      <c r="N2678" s="188">
        <v>0</v>
      </c>
      <c r="O2678" s="189">
        <v>0</v>
      </c>
      <c r="P2678" s="186">
        <v>0</v>
      </c>
      <c r="Q2678" s="189">
        <v>0</v>
      </c>
      <c r="R2678" s="189">
        <v>0</v>
      </c>
      <c r="S2678" s="189">
        <v>1E-4</v>
      </c>
      <c r="T2678" s="188">
        <v>0</v>
      </c>
      <c r="U2678" s="187">
        <v>0</v>
      </c>
      <c r="V2678" s="189">
        <v>0</v>
      </c>
      <c r="W2678" s="189">
        <v>0</v>
      </c>
      <c r="X2678" s="188">
        <v>0</v>
      </c>
      <c r="Y2678" s="188">
        <v>0</v>
      </c>
      <c r="Z2678" s="186">
        <v>0</v>
      </c>
      <c r="AA2678" s="186">
        <v>0</v>
      </c>
      <c r="AB2678" s="186">
        <v>0</v>
      </c>
      <c r="AC2678" s="186">
        <v>0</v>
      </c>
      <c r="AD2678" s="188">
        <v>0</v>
      </c>
      <c r="AE2678" s="189">
        <v>0</v>
      </c>
      <c r="AF2678" s="189">
        <v>0</v>
      </c>
      <c r="AG2678" s="189">
        <v>0</v>
      </c>
      <c r="AH2678" s="191">
        <v>0</v>
      </c>
      <c r="AI2678" s="321">
        <v>0</v>
      </c>
      <c r="AJ2678" s="192">
        <v>7506425606009</v>
      </c>
      <c r="AK2678" s="192">
        <v>66788</v>
      </c>
      <c r="AM2678" s="75">
        <v>67163</v>
      </c>
      <c r="AO2678" s="188">
        <v>5.333333333333333</v>
      </c>
      <c r="AP2678" s="188">
        <v>0</v>
      </c>
      <c r="AQ2678" s="187">
        <v>0</v>
      </c>
      <c r="AR2678" s="188">
        <v>16</v>
      </c>
      <c r="AS2678" s="187">
        <v>531.38492195283959</v>
      </c>
      <c r="AT2678" s="188">
        <v>0</v>
      </c>
      <c r="AU2678" s="187">
        <v>0</v>
      </c>
      <c r="AV2678" s="188">
        <v>16.8</v>
      </c>
      <c r="AW2678" s="187">
        <v>0</v>
      </c>
      <c r="AX2678" s="188">
        <v>1.6</v>
      </c>
      <c r="AY2678" s="187">
        <v>0</v>
      </c>
      <c r="AZ2678" s="188">
        <v>10.4</v>
      </c>
      <c r="BA2678" s="187">
        <v>0</v>
      </c>
      <c r="BB2678" s="188">
        <v>0</v>
      </c>
      <c r="BC2678" s="187">
        <v>0</v>
      </c>
      <c r="BD2678" s="75"/>
      <c r="BE2678" s="75"/>
      <c r="BH2678" s="74"/>
      <c r="BI2678" s="194"/>
      <c r="BJ2678" s="74"/>
    </row>
    <row r="2679" spans="1:62" ht="11.25" customHeight="1" x14ac:dyDescent="0.3">
      <c r="A2679" s="344" t="s">
        <v>3201</v>
      </c>
      <c r="B2679" s="345">
        <v>0</v>
      </c>
      <c r="C2679" s="873">
        <v>66783</v>
      </c>
      <c r="D2679" s="389">
        <v>1E-4</v>
      </c>
      <c r="E2679" s="347">
        <v>0</v>
      </c>
      <c r="F2679" s="348">
        <v>0</v>
      </c>
      <c r="G2679" s="348">
        <v>0</v>
      </c>
      <c r="H2679" s="348">
        <v>0</v>
      </c>
      <c r="I2679" s="349">
        <v>0</v>
      </c>
      <c r="J2679" s="348">
        <v>0</v>
      </c>
      <c r="K2679" s="348">
        <v>0</v>
      </c>
      <c r="L2679" s="348">
        <v>0</v>
      </c>
      <c r="M2679" s="348">
        <v>0</v>
      </c>
      <c r="N2679" s="350">
        <v>0</v>
      </c>
      <c r="O2679" s="351">
        <v>14.4</v>
      </c>
      <c r="P2679" s="348">
        <v>14.4</v>
      </c>
      <c r="Q2679" s="351">
        <v>0</v>
      </c>
      <c r="R2679" s="351">
        <v>0</v>
      </c>
      <c r="S2679" s="351">
        <v>1E-4</v>
      </c>
      <c r="T2679" s="350">
        <v>0</v>
      </c>
      <c r="U2679" s="349">
        <v>0</v>
      </c>
      <c r="V2679" s="351">
        <v>0</v>
      </c>
      <c r="W2679" s="351">
        <v>0</v>
      </c>
      <c r="X2679" s="350">
        <v>0</v>
      </c>
      <c r="Y2679" s="350">
        <v>0</v>
      </c>
      <c r="Z2679" s="348">
        <v>0</v>
      </c>
      <c r="AA2679" s="348">
        <v>0</v>
      </c>
      <c r="AB2679" s="348">
        <v>0</v>
      </c>
      <c r="AC2679" s="348">
        <v>0</v>
      </c>
      <c r="AD2679" s="350">
        <v>0</v>
      </c>
      <c r="AE2679" s="351">
        <v>0</v>
      </c>
      <c r="AF2679" s="351">
        <v>0</v>
      </c>
      <c r="AG2679" s="351">
        <v>0</v>
      </c>
      <c r="AH2679" s="352">
        <v>0</v>
      </c>
      <c r="AI2679" s="321">
        <v>0</v>
      </c>
      <c r="AJ2679" s="192">
        <v>7506425605903</v>
      </c>
      <c r="AK2679" s="192" t="s">
        <v>262</v>
      </c>
      <c r="AM2679" s="75">
        <v>66783</v>
      </c>
      <c r="AO2679" s="188">
        <v>0</v>
      </c>
      <c r="AP2679" s="188">
        <v>0</v>
      </c>
      <c r="AQ2679" s="187">
        <v>0</v>
      </c>
      <c r="AR2679" s="188">
        <v>0</v>
      </c>
      <c r="AS2679" s="187">
        <v>0</v>
      </c>
      <c r="AT2679" s="188">
        <v>0</v>
      </c>
      <c r="AU2679" s="187">
        <v>0</v>
      </c>
      <c r="AV2679" s="188">
        <v>0</v>
      </c>
      <c r="AW2679" s="187">
        <v>0</v>
      </c>
      <c r="AX2679" s="188">
        <v>0</v>
      </c>
      <c r="AY2679" s="187">
        <v>0</v>
      </c>
      <c r="AZ2679" s="188">
        <v>0</v>
      </c>
      <c r="BA2679" s="187">
        <v>0</v>
      </c>
      <c r="BB2679" s="188">
        <v>0</v>
      </c>
      <c r="BC2679" s="187">
        <v>0</v>
      </c>
      <c r="BD2679" s="75"/>
      <c r="BE2679" s="75"/>
      <c r="BH2679" s="74"/>
      <c r="BI2679" s="194"/>
      <c r="BJ2679" s="74"/>
    </row>
    <row r="2680" spans="1:62" ht="11.25" customHeight="1" x14ac:dyDescent="0.3">
      <c r="A2680" s="184" t="s">
        <v>3202</v>
      </c>
      <c r="B2680" s="185">
        <v>0</v>
      </c>
      <c r="C2680" s="828">
        <v>67320</v>
      </c>
      <c r="D2680" s="284">
        <v>3244.8</v>
      </c>
      <c r="E2680" s="91">
        <v>34.379041737540064</v>
      </c>
      <c r="F2680" s="186">
        <v>5000</v>
      </c>
      <c r="G2680" s="186">
        <v>5000</v>
      </c>
      <c r="H2680" s="186">
        <v>0</v>
      </c>
      <c r="I2680" s="187">
        <v>0</v>
      </c>
      <c r="J2680" s="186">
        <v>3023.89</v>
      </c>
      <c r="K2680" s="186">
        <v>2831.4925338278294</v>
      </c>
      <c r="L2680" s="186">
        <v>344.8</v>
      </c>
      <c r="M2680" s="186">
        <v>12.177323297895928</v>
      </c>
      <c r="N2680" s="188">
        <v>0</v>
      </c>
      <c r="O2680" s="189">
        <v>0</v>
      </c>
      <c r="P2680" s="186">
        <v>4</v>
      </c>
      <c r="Q2680" s="189">
        <v>11.534811120774897</v>
      </c>
      <c r="R2680" s="189">
        <v>28.77088782991445</v>
      </c>
      <c r="S2680" s="189">
        <v>2900</v>
      </c>
      <c r="T2680" s="188">
        <v>2899.2000000000003</v>
      </c>
      <c r="U2680" s="187">
        <v>30.717368653068341</v>
      </c>
      <c r="V2680" s="189">
        <v>0</v>
      </c>
      <c r="W2680" s="189">
        <v>4</v>
      </c>
      <c r="X2680" s="188">
        <v>2895.2000000000003</v>
      </c>
      <c r="Y2680" s="188">
        <v>568</v>
      </c>
      <c r="Z2680" s="186">
        <v>640</v>
      </c>
      <c r="AA2680" s="186">
        <v>0</v>
      </c>
      <c r="AB2680" s="186">
        <v>0</v>
      </c>
      <c r="AC2680" s="186">
        <v>0</v>
      </c>
      <c r="AD2680" s="188">
        <v>58.399999999999977</v>
      </c>
      <c r="AE2680" s="189">
        <v>0</v>
      </c>
      <c r="AF2680" s="189">
        <v>0</v>
      </c>
      <c r="AG2680" s="189">
        <v>0</v>
      </c>
      <c r="AH2680" s="191">
        <v>0</v>
      </c>
      <c r="AI2680" s="321">
        <v>2925.82</v>
      </c>
      <c r="AJ2680" s="192">
        <v>7506425605903</v>
      </c>
      <c r="AK2680" s="192">
        <v>66783</v>
      </c>
      <c r="AM2680" s="75">
        <v>67320</v>
      </c>
      <c r="AO2680" s="188">
        <v>2710.9333333333338</v>
      </c>
      <c r="AP2680" s="188">
        <v>2228.8000000000002</v>
      </c>
      <c r="AQ2680" s="187">
        <v>80.056723608184711</v>
      </c>
      <c r="AR2680" s="188">
        <v>2938.4000000000005</v>
      </c>
      <c r="AS2680" s="187">
        <v>110.29520784137972</v>
      </c>
      <c r="AT2680" s="188">
        <v>2965.6000000000004</v>
      </c>
      <c r="AU2680" s="187">
        <v>94.043032234536795</v>
      </c>
      <c r="AV2680" s="188">
        <v>2640</v>
      </c>
      <c r="AW2680" s="187">
        <v>88.519728834564006</v>
      </c>
      <c r="AX2680" s="188">
        <v>2882.4000000000005</v>
      </c>
      <c r="AY2680" s="187">
        <v>95.651830522637184</v>
      </c>
      <c r="AZ2680" s="188">
        <v>2807.2000000000003</v>
      </c>
      <c r="BA2680" s="187">
        <v>104.24286895150361</v>
      </c>
      <c r="BB2680" s="188">
        <v>3239.2</v>
      </c>
      <c r="BC2680" s="187">
        <v>85.377856054284209</v>
      </c>
      <c r="BD2680" s="75"/>
      <c r="BE2680" s="75"/>
      <c r="BH2680" s="74"/>
      <c r="BI2680" s="194"/>
      <c r="BJ2680" s="74"/>
    </row>
    <row r="2681" spans="1:62" ht="11.25" customHeight="1" x14ac:dyDescent="0.3">
      <c r="A2681" s="184" t="s">
        <v>3203</v>
      </c>
      <c r="B2681" s="185">
        <v>0</v>
      </c>
      <c r="C2681" s="828">
        <v>67160</v>
      </c>
      <c r="D2681" s="284">
        <v>241.60000000000002</v>
      </c>
      <c r="E2681" s="91">
        <v>0</v>
      </c>
      <c r="F2681" s="186">
        <v>0</v>
      </c>
      <c r="G2681" s="186">
        <v>0</v>
      </c>
      <c r="H2681" s="186">
        <v>0</v>
      </c>
      <c r="I2681" s="187">
        <v>0</v>
      </c>
      <c r="J2681" s="186">
        <v>0</v>
      </c>
      <c r="K2681" s="186">
        <v>0</v>
      </c>
      <c r="L2681" s="186">
        <v>100</v>
      </c>
      <c r="M2681" s="186">
        <v>0</v>
      </c>
      <c r="N2681" s="188">
        <v>0</v>
      </c>
      <c r="O2681" s="189">
        <v>0</v>
      </c>
      <c r="P2681" s="186">
        <v>0</v>
      </c>
      <c r="Q2681" s="189">
        <v>0</v>
      </c>
      <c r="R2681" s="189">
        <v>0</v>
      </c>
      <c r="S2681" s="189">
        <v>141.60000000000002</v>
      </c>
      <c r="T2681" s="188">
        <v>141.6</v>
      </c>
      <c r="U2681" s="187">
        <v>0</v>
      </c>
      <c r="V2681" s="189">
        <v>0</v>
      </c>
      <c r="W2681" s="189">
        <v>0</v>
      </c>
      <c r="X2681" s="188">
        <v>141.6</v>
      </c>
      <c r="Y2681" s="188">
        <v>0</v>
      </c>
      <c r="Z2681" s="186">
        <v>0</v>
      </c>
      <c r="AA2681" s="186">
        <v>0</v>
      </c>
      <c r="AB2681" s="186">
        <v>0</v>
      </c>
      <c r="AC2681" s="186">
        <v>0</v>
      </c>
      <c r="AD2681" s="188">
        <v>0</v>
      </c>
      <c r="AE2681" s="189">
        <v>0</v>
      </c>
      <c r="AF2681" s="189">
        <v>0</v>
      </c>
      <c r="AG2681" s="189">
        <v>0</v>
      </c>
      <c r="AH2681" s="191">
        <v>0</v>
      </c>
      <c r="AI2681" s="321">
        <v>0</v>
      </c>
      <c r="AJ2681" s="192">
        <v>7506425605903</v>
      </c>
      <c r="AK2681" s="192">
        <v>66783</v>
      </c>
      <c r="AM2681" s="75">
        <v>67160</v>
      </c>
      <c r="AO2681" s="188">
        <v>10.4</v>
      </c>
      <c r="AP2681" s="188">
        <v>27.200000000000003</v>
      </c>
      <c r="AQ2681" s="187">
        <v>2995.5947136563882</v>
      </c>
      <c r="AR2681" s="188">
        <v>4</v>
      </c>
      <c r="AS2681" s="187">
        <v>457.14285714285711</v>
      </c>
      <c r="AT2681" s="188">
        <v>0</v>
      </c>
      <c r="AU2681" s="187">
        <v>0</v>
      </c>
      <c r="AV2681" s="188">
        <v>0</v>
      </c>
      <c r="AW2681" s="187">
        <v>0</v>
      </c>
      <c r="AX2681" s="188">
        <v>0.8</v>
      </c>
      <c r="AY2681" s="187">
        <v>0</v>
      </c>
      <c r="AZ2681" s="188">
        <v>-5.6</v>
      </c>
      <c r="BA2681" s="187">
        <v>0</v>
      </c>
      <c r="BB2681" s="188">
        <v>-32</v>
      </c>
      <c r="BC2681" s="187">
        <v>-17.581258378568446</v>
      </c>
      <c r="BD2681" s="75"/>
      <c r="BE2681" s="75"/>
      <c r="BH2681" s="74"/>
      <c r="BI2681" s="194"/>
      <c r="BJ2681" s="74"/>
    </row>
    <row r="2682" spans="1:62" ht="11.25" customHeight="1" x14ac:dyDescent="0.3">
      <c r="A2682" s="344" t="s">
        <v>3204</v>
      </c>
      <c r="B2682" s="345">
        <v>0</v>
      </c>
      <c r="C2682" s="873">
        <v>66789</v>
      </c>
      <c r="D2682" s="389">
        <v>1E-4</v>
      </c>
      <c r="E2682" s="347">
        <v>0</v>
      </c>
      <c r="F2682" s="348">
        <v>0</v>
      </c>
      <c r="G2682" s="348">
        <v>0</v>
      </c>
      <c r="H2682" s="348">
        <v>0</v>
      </c>
      <c r="I2682" s="349">
        <v>0</v>
      </c>
      <c r="J2682" s="348">
        <v>0</v>
      </c>
      <c r="K2682" s="348">
        <v>0</v>
      </c>
      <c r="L2682" s="348">
        <v>0</v>
      </c>
      <c r="M2682" s="348">
        <v>0</v>
      </c>
      <c r="N2682" s="350">
        <v>0</v>
      </c>
      <c r="O2682" s="351">
        <v>36.799999999999997</v>
      </c>
      <c r="P2682" s="348">
        <v>36.799999999999997</v>
      </c>
      <c r="Q2682" s="351">
        <v>0</v>
      </c>
      <c r="R2682" s="351">
        <v>0</v>
      </c>
      <c r="S2682" s="351">
        <v>1E-4</v>
      </c>
      <c r="T2682" s="350">
        <v>0</v>
      </c>
      <c r="U2682" s="349">
        <v>0</v>
      </c>
      <c r="V2682" s="351">
        <v>0</v>
      </c>
      <c r="W2682" s="351">
        <v>0</v>
      </c>
      <c r="X2682" s="350">
        <v>0</v>
      </c>
      <c r="Y2682" s="350">
        <v>0</v>
      </c>
      <c r="Z2682" s="348">
        <v>0</v>
      </c>
      <c r="AA2682" s="348">
        <v>0</v>
      </c>
      <c r="AB2682" s="348">
        <v>0</v>
      </c>
      <c r="AC2682" s="348">
        <v>0</v>
      </c>
      <c r="AD2682" s="350">
        <v>0</v>
      </c>
      <c r="AE2682" s="351">
        <v>0</v>
      </c>
      <c r="AF2682" s="351">
        <v>0</v>
      </c>
      <c r="AG2682" s="351">
        <v>0</v>
      </c>
      <c r="AH2682" s="352">
        <v>0</v>
      </c>
      <c r="AI2682" s="321">
        <v>0</v>
      </c>
      <c r="AJ2682" s="192">
        <v>7506425606023</v>
      </c>
      <c r="AK2682" s="192" t="s">
        <v>262</v>
      </c>
      <c r="AM2682" s="75">
        <v>66789</v>
      </c>
      <c r="AO2682" s="188">
        <v>0</v>
      </c>
      <c r="AP2682" s="188">
        <v>0</v>
      </c>
      <c r="AQ2682" s="187">
        <v>0</v>
      </c>
      <c r="AR2682" s="188">
        <v>0</v>
      </c>
      <c r="AS2682" s="187">
        <v>0</v>
      </c>
      <c r="AT2682" s="188">
        <v>0</v>
      </c>
      <c r="AU2682" s="187">
        <v>0</v>
      </c>
      <c r="AV2682" s="188">
        <v>0</v>
      </c>
      <c r="AW2682" s="187">
        <v>0</v>
      </c>
      <c r="AX2682" s="188">
        <v>0</v>
      </c>
      <c r="AY2682" s="187">
        <v>0</v>
      </c>
      <c r="AZ2682" s="188">
        <v>0</v>
      </c>
      <c r="BA2682" s="187">
        <v>0</v>
      </c>
      <c r="BB2682" s="188">
        <v>0</v>
      </c>
      <c r="BC2682" s="187">
        <v>0</v>
      </c>
      <c r="BD2682" s="75"/>
      <c r="BE2682" s="75"/>
      <c r="BH2682" s="74"/>
      <c r="BI2682" s="194"/>
      <c r="BJ2682" s="74"/>
    </row>
    <row r="2683" spans="1:62" ht="11.25" customHeight="1" x14ac:dyDescent="0.3">
      <c r="A2683" s="184" t="s">
        <v>3205</v>
      </c>
      <c r="B2683" s="185">
        <v>0</v>
      </c>
      <c r="C2683" s="828">
        <v>66798</v>
      </c>
      <c r="D2683" s="284">
        <v>5620.8000000000011</v>
      </c>
      <c r="E2683" s="91">
        <v>32.73601789809976</v>
      </c>
      <c r="F2683" s="186">
        <v>6000</v>
      </c>
      <c r="G2683" s="186">
        <v>6000</v>
      </c>
      <c r="H2683" s="186">
        <v>0</v>
      </c>
      <c r="I2683" s="187">
        <v>0</v>
      </c>
      <c r="J2683" s="186">
        <v>4912.6400000000003</v>
      </c>
      <c r="K2683" s="186">
        <v>5151.0235766882388</v>
      </c>
      <c r="L2683" s="186">
        <v>550.40000000000009</v>
      </c>
      <c r="M2683" s="186">
        <v>10.685254916924109</v>
      </c>
      <c r="N2683" s="188">
        <v>0</v>
      </c>
      <c r="O2683" s="189">
        <v>0</v>
      </c>
      <c r="P2683" s="186">
        <v>8</v>
      </c>
      <c r="Q2683" s="189">
        <v>11.366597186034394</v>
      </c>
      <c r="R2683" s="189">
        <v>30.963392391870769</v>
      </c>
      <c r="S2683" s="189">
        <v>5070.4000000000015</v>
      </c>
      <c r="T2683" s="188">
        <v>5058.3999999999996</v>
      </c>
      <c r="U2683" s="187">
        <v>29.460552401036825</v>
      </c>
      <c r="V2683" s="189">
        <v>0</v>
      </c>
      <c r="W2683" s="189">
        <v>8</v>
      </c>
      <c r="X2683" s="188">
        <v>5050.3999999999996</v>
      </c>
      <c r="Y2683" s="188">
        <v>1488</v>
      </c>
      <c r="Z2683" s="186">
        <v>392</v>
      </c>
      <c r="AA2683" s="186">
        <v>0</v>
      </c>
      <c r="AB2683" s="186">
        <v>0</v>
      </c>
      <c r="AC2683" s="186">
        <v>0</v>
      </c>
      <c r="AD2683" s="188">
        <v>16.799999999999955</v>
      </c>
      <c r="AE2683" s="189">
        <v>0</v>
      </c>
      <c r="AF2683" s="189">
        <v>0</v>
      </c>
      <c r="AG2683" s="189">
        <v>0</v>
      </c>
      <c r="AH2683" s="191">
        <v>0</v>
      </c>
      <c r="AI2683" s="321">
        <v>4679.8899999999994</v>
      </c>
      <c r="AJ2683" s="192">
        <v>7506425606023</v>
      </c>
      <c r="AK2683" s="192">
        <v>66789</v>
      </c>
      <c r="AM2683" s="75">
        <v>66798</v>
      </c>
      <c r="AO2683" s="188">
        <v>5108.8</v>
      </c>
      <c r="AP2683" s="188">
        <v>5063.2000000000007</v>
      </c>
      <c r="AQ2683" s="187">
        <v>126.48835918377137</v>
      </c>
      <c r="AR2683" s="188">
        <v>4931.2</v>
      </c>
      <c r="AS2683" s="187">
        <v>125.77753302897305</v>
      </c>
      <c r="AT2683" s="188">
        <v>5332</v>
      </c>
      <c r="AU2683" s="187">
        <v>106.16275594691625</v>
      </c>
      <c r="AV2683" s="188">
        <v>4832.0000000000009</v>
      </c>
      <c r="AW2683" s="187">
        <v>107.90789328820497</v>
      </c>
      <c r="AX2683" s="188">
        <v>4994.4000000000005</v>
      </c>
      <c r="AY2683" s="187">
        <v>99.460360235133038</v>
      </c>
      <c r="AZ2683" s="188">
        <v>4363.2000000000007</v>
      </c>
      <c r="BA2683" s="187">
        <v>117.13776009471538</v>
      </c>
      <c r="BB2683" s="188">
        <v>3579.2</v>
      </c>
      <c r="BC2683" s="187">
        <v>99.416008721677102</v>
      </c>
      <c r="BD2683" s="75"/>
      <c r="BE2683" s="75"/>
      <c r="BH2683" s="74"/>
      <c r="BI2683" s="194"/>
      <c r="BJ2683" s="74"/>
    </row>
    <row r="2684" spans="1:62" ht="11.25" customHeight="1" x14ac:dyDescent="0.3">
      <c r="A2684" s="184" t="s">
        <v>3206</v>
      </c>
      <c r="B2684" s="185">
        <v>0</v>
      </c>
      <c r="C2684" s="828">
        <v>67164</v>
      </c>
      <c r="D2684" s="284">
        <v>1E-4</v>
      </c>
      <c r="E2684" s="91">
        <v>0</v>
      </c>
      <c r="F2684" s="186">
        <v>0</v>
      </c>
      <c r="G2684" s="186">
        <v>0</v>
      </c>
      <c r="H2684" s="186">
        <v>0</v>
      </c>
      <c r="I2684" s="187">
        <v>0</v>
      </c>
      <c r="J2684" s="186">
        <v>0</v>
      </c>
      <c r="K2684" s="186">
        <v>0</v>
      </c>
      <c r="L2684" s="186">
        <v>0</v>
      </c>
      <c r="M2684" s="186">
        <v>0</v>
      </c>
      <c r="N2684" s="188">
        <v>0</v>
      </c>
      <c r="O2684" s="189">
        <v>0</v>
      </c>
      <c r="P2684" s="186">
        <v>0</v>
      </c>
      <c r="Q2684" s="189">
        <v>0</v>
      </c>
      <c r="R2684" s="189">
        <v>0</v>
      </c>
      <c r="S2684" s="189">
        <v>1E-4</v>
      </c>
      <c r="T2684" s="188">
        <v>0</v>
      </c>
      <c r="U2684" s="187">
        <v>0</v>
      </c>
      <c r="V2684" s="189">
        <v>0</v>
      </c>
      <c r="W2684" s="189">
        <v>0</v>
      </c>
      <c r="X2684" s="188">
        <v>0</v>
      </c>
      <c r="Y2684" s="188">
        <v>0</v>
      </c>
      <c r="Z2684" s="186">
        <v>0</v>
      </c>
      <c r="AA2684" s="186">
        <v>0</v>
      </c>
      <c r="AB2684" s="186">
        <v>0</v>
      </c>
      <c r="AC2684" s="186">
        <v>0</v>
      </c>
      <c r="AD2684" s="188">
        <v>0</v>
      </c>
      <c r="AE2684" s="189">
        <v>0</v>
      </c>
      <c r="AF2684" s="189">
        <v>0</v>
      </c>
      <c r="AG2684" s="189">
        <v>0</v>
      </c>
      <c r="AH2684" s="191">
        <v>0</v>
      </c>
      <c r="AI2684" s="321">
        <v>0</v>
      </c>
      <c r="AJ2684" s="192">
        <v>7506425606023</v>
      </c>
      <c r="AK2684" s="192">
        <v>66789</v>
      </c>
      <c r="AM2684" s="75">
        <v>67164</v>
      </c>
      <c r="AO2684" s="188">
        <v>4.8</v>
      </c>
      <c r="AP2684" s="188">
        <v>0</v>
      </c>
      <c r="AQ2684" s="187">
        <v>0</v>
      </c>
      <c r="AR2684" s="188">
        <v>8</v>
      </c>
      <c r="AS2684" s="187">
        <v>14.291073438253632</v>
      </c>
      <c r="AT2684" s="188">
        <v>6.4</v>
      </c>
      <c r="AU2684" s="187">
        <v>7.5978820903673112</v>
      </c>
      <c r="AV2684" s="188">
        <v>0</v>
      </c>
      <c r="AW2684" s="187">
        <v>0</v>
      </c>
      <c r="AX2684" s="188">
        <v>-7.2</v>
      </c>
      <c r="AY2684" s="187">
        <v>-921.89500640204858</v>
      </c>
      <c r="AZ2684" s="188">
        <v>11.2</v>
      </c>
      <c r="BA2684" s="187">
        <v>0</v>
      </c>
      <c r="BB2684" s="188">
        <v>-0.8</v>
      </c>
      <c r="BC2684" s="187">
        <v>-0.34789566608973965</v>
      </c>
      <c r="BD2684" s="75"/>
      <c r="BE2684" s="75"/>
      <c r="BH2684" s="74"/>
      <c r="BI2684" s="194"/>
      <c r="BJ2684" s="74"/>
    </row>
    <row r="2685" spans="1:62" ht="11.25" customHeight="1" x14ac:dyDescent="0.3">
      <c r="A2685" s="344" t="s">
        <v>3207</v>
      </c>
      <c r="B2685" s="345">
        <v>0</v>
      </c>
      <c r="C2685" s="849">
        <v>67327</v>
      </c>
      <c r="D2685" s="389">
        <v>11904</v>
      </c>
      <c r="E2685" s="347">
        <v>96.518918918918914</v>
      </c>
      <c r="F2685" s="348">
        <v>0</v>
      </c>
      <c r="G2685" s="348">
        <v>0</v>
      </c>
      <c r="H2685" s="348">
        <v>0</v>
      </c>
      <c r="I2685" s="349">
        <v>0</v>
      </c>
      <c r="J2685" s="348">
        <v>0</v>
      </c>
      <c r="K2685" s="348">
        <v>3700</v>
      </c>
      <c r="L2685" s="348">
        <v>480</v>
      </c>
      <c r="M2685" s="348">
        <v>12.972972972972974</v>
      </c>
      <c r="N2685" s="350">
        <v>24</v>
      </c>
      <c r="O2685" s="351">
        <v>0</v>
      </c>
      <c r="P2685" s="348">
        <v>24</v>
      </c>
      <c r="Q2685" s="351">
        <v>0</v>
      </c>
      <c r="R2685" s="351">
        <v>0</v>
      </c>
      <c r="S2685" s="351">
        <v>11424</v>
      </c>
      <c r="T2685" s="350">
        <v>5472</v>
      </c>
      <c r="U2685" s="349">
        <v>44.367567567567569</v>
      </c>
      <c r="V2685" s="351">
        <v>0</v>
      </c>
      <c r="W2685" s="351">
        <v>0</v>
      </c>
      <c r="X2685" s="350">
        <v>5472</v>
      </c>
      <c r="Y2685" s="350">
        <v>0</v>
      </c>
      <c r="Z2685" s="348">
        <v>0</v>
      </c>
      <c r="AA2685" s="348">
        <v>0</v>
      </c>
      <c r="AB2685" s="348">
        <v>0</v>
      </c>
      <c r="AC2685" s="348">
        <v>0</v>
      </c>
      <c r="AD2685" s="350">
        <v>0</v>
      </c>
      <c r="AE2685" s="351">
        <v>408</v>
      </c>
      <c r="AF2685" s="351">
        <v>408</v>
      </c>
      <c r="AG2685" s="351">
        <v>144</v>
      </c>
      <c r="AH2685" s="352">
        <v>0</v>
      </c>
      <c r="AI2685" s="321">
        <v>0</v>
      </c>
      <c r="AJ2685" s="192">
        <v>7501943497153</v>
      </c>
      <c r="AK2685" s="192" t="s">
        <v>262</v>
      </c>
      <c r="AM2685" s="75">
        <v>67327</v>
      </c>
      <c r="AO2685" s="188">
        <v>3968</v>
      </c>
      <c r="AP2685" s="188">
        <v>3024</v>
      </c>
      <c r="AQ2685" s="187">
        <v>0</v>
      </c>
      <c r="AR2685" s="188">
        <v>4872</v>
      </c>
      <c r="AS2685" s="187">
        <v>0</v>
      </c>
      <c r="AT2685" s="188">
        <v>4008</v>
      </c>
      <c r="AU2685" s="187">
        <v>0</v>
      </c>
      <c r="AV2685" s="188">
        <v>2712</v>
      </c>
      <c r="AW2685" s="187">
        <v>0</v>
      </c>
      <c r="AX2685" s="188">
        <v>3288</v>
      </c>
      <c r="AY2685" s="187">
        <v>0</v>
      </c>
      <c r="AZ2685" s="188">
        <v>3144</v>
      </c>
      <c r="BA2685" s="187">
        <v>0</v>
      </c>
      <c r="BB2685" s="188">
        <v>0</v>
      </c>
      <c r="BC2685" s="187">
        <v>0</v>
      </c>
      <c r="BD2685" s="75"/>
      <c r="BE2685" s="75"/>
      <c r="BH2685" s="74"/>
      <c r="BI2685" s="194"/>
      <c r="BJ2685" s="74"/>
    </row>
    <row r="2686" spans="1:62" ht="11.25" customHeight="1" x14ac:dyDescent="0.3">
      <c r="A2686" s="184" t="s">
        <v>3208</v>
      </c>
      <c r="B2686" s="185">
        <v>0</v>
      </c>
      <c r="C2686" s="832">
        <v>67323</v>
      </c>
      <c r="D2686" s="284">
        <v>1E-4</v>
      </c>
      <c r="E2686" s="91">
        <v>6.7858564655640406E-7</v>
      </c>
      <c r="F2686" s="188">
        <v>10000</v>
      </c>
      <c r="G2686" s="186">
        <v>10000</v>
      </c>
      <c r="H2686" s="186">
        <v>0</v>
      </c>
      <c r="I2686" s="187">
        <v>0</v>
      </c>
      <c r="J2686" s="188">
        <v>4420.96</v>
      </c>
      <c r="K2686" s="186">
        <v>0</v>
      </c>
      <c r="L2686" s="186">
        <v>0</v>
      </c>
      <c r="M2686" s="187">
        <v>0</v>
      </c>
      <c r="N2686" s="189">
        <v>0</v>
      </c>
      <c r="O2686" s="189">
        <v>0</v>
      </c>
      <c r="P2686" s="189">
        <v>0</v>
      </c>
      <c r="Q2686" s="189">
        <v>0</v>
      </c>
      <c r="R2686" s="340">
        <v>6.7858564655640406E-7</v>
      </c>
      <c r="S2686" s="340">
        <v>1E-4</v>
      </c>
      <c r="T2686" s="188">
        <v>0</v>
      </c>
      <c r="U2686" s="187">
        <v>0</v>
      </c>
      <c r="V2686" s="189">
        <v>0</v>
      </c>
      <c r="W2686" s="189">
        <v>0</v>
      </c>
      <c r="X2686" s="189">
        <v>0</v>
      </c>
      <c r="Y2686" s="188">
        <v>0</v>
      </c>
      <c r="Z2686" s="186">
        <v>0</v>
      </c>
      <c r="AA2686" s="186">
        <v>0</v>
      </c>
      <c r="AB2686" s="186">
        <v>0</v>
      </c>
      <c r="AC2686" s="187">
        <v>0</v>
      </c>
      <c r="AD2686" s="189">
        <v>0</v>
      </c>
      <c r="AE2686" s="189">
        <v>240</v>
      </c>
      <c r="AF2686" s="189">
        <v>240</v>
      </c>
      <c r="AG2686" s="189">
        <v>0</v>
      </c>
      <c r="AH2686" s="191">
        <v>0</v>
      </c>
      <c r="AI2686" s="321">
        <v>5611.75</v>
      </c>
      <c r="AJ2686" s="192">
        <v>7501943497153</v>
      </c>
      <c r="AK2686" s="192" t="s">
        <v>262</v>
      </c>
      <c r="AM2686" s="75">
        <v>67323</v>
      </c>
      <c r="AO2686" s="188">
        <v>8</v>
      </c>
      <c r="AP2686" s="188">
        <v>0</v>
      </c>
      <c r="AQ2686" s="187">
        <v>0</v>
      </c>
      <c r="AR2686" s="188">
        <v>24</v>
      </c>
      <c r="AS2686" s="187">
        <v>0.75</v>
      </c>
      <c r="AT2686" s="188">
        <v>0</v>
      </c>
      <c r="AU2686" s="187">
        <v>0</v>
      </c>
      <c r="AV2686" s="188">
        <v>120</v>
      </c>
      <c r="AW2686" s="187">
        <v>4.7077285209886233</v>
      </c>
      <c r="AX2686" s="188">
        <v>-72</v>
      </c>
      <c r="AY2686" s="187">
        <v>-1.9736842105263157</v>
      </c>
      <c r="AZ2686" s="188">
        <v>144</v>
      </c>
      <c r="BA2686" s="187">
        <v>4.8</v>
      </c>
      <c r="BB2686" s="188">
        <v>2400</v>
      </c>
      <c r="BC2686" s="187">
        <v>72.859744990892523</v>
      </c>
      <c r="BD2686" s="75"/>
      <c r="BE2686" s="75"/>
      <c r="BH2686" s="74"/>
      <c r="BI2686" s="194"/>
      <c r="BJ2686" s="74"/>
    </row>
    <row r="2687" spans="1:62" ht="11.25" customHeight="1" x14ac:dyDescent="0.3">
      <c r="A2687" s="333" t="s">
        <v>3209</v>
      </c>
      <c r="B2687" s="334">
        <v>0</v>
      </c>
      <c r="C2687" s="875">
        <v>66799</v>
      </c>
      <c r="D2687" s="390">
        <v>1E-4</v>
      </c>
      <c r="E2687" s="336">
        <v>0</v>
      </c>
      <c r="F2687" s="338">
        <v>0</v>
      </c>
      <c r="G2687" s="338">
        <v>0</v>
      </c>
      <c r="H2687" s="338">
        <v>0</v>
      </c>
      <c r="I2687" s="339">
        <v>0</v>
      </c>
      <c r="J2687" s="338">
        <v>0</v>
      </c>
      <c r="K2687" s="338">
        <v>0</v>
      </c>
      <c r="L2687" s="338">
        <v>0</v>
      </c>
      <c r="M2687" s="338">
        <v>0</v>
      </c>
      <c r="N2687" s="337">
        <v>0</v>
      </c>
      <c r="O2687" s="340">
        <v>0</v>
      </c>
      <c r="P2687" s="338">
        <v>0</v>
      </c>
      <c r="Q2687" s="340">
        <v>0</v>
      </c>
      <c r="R2687" s="340">
        <v>0</v>
      </c>
      <c r="S2687" s="340">
        <v>1E-4</v>
      </c>
      <c r="T2687" s="337">
        <v>0</v>
      </c>
      <c r="U2687" s="339">
        <v>0</v>
      </c>
      <c r="V2687" s="340">
        <v>0</v>
      </c>
      <c r="W2687" s="340">
        <v>0</v>
      </c>
      <c r="X2687" s="337">
        <v>0</v>
      </c>
      <c r="Y2687" s="337">
        <v>0</v>
      </c>
      <c r="Z2687" s="338">
        <v>0</v>
      </c>
      <c r="AA2687" s="338">
        <v>0</v>
      </c>
      <c r="AB2687" s="338">
        <v>0</v>
      </c>
      <c r="AC2687" s="338">
        <v>0</v>
      </c>
      <c r="AD2687" s="337">
        <v>0</v>
      </c>
      <c r="AE2687" s="340">
        <v>0</v>
      </c>
      <c r="AF2687" s="340">
        <v>0</v>
      </c>
      <c r="AG2687" s="340">
        <v>0</v>
      </c>
      <c r="AH2687" s="341">
        <v>0</v>
      </c>
      <c r="AI2687" s="321">
        <v>0</v>
      </c>
      <c r="AJ2687" s="192">
        <v>7501943497153</v>
      </c>
      <c r="AK2687" s="192" t="s">
        <v>262</v>
      </c>
      <c r="AM2687" s="75">
        <v>66799</v>
      </c>
      <c r="AO2687" s="188">
        <v>0</v>
      </c>
      <c r="AP2687" s="188">
        <v>0</v>
      </c>
      <c r="AQ2687" s="187">
        <v>0</v>
      </c>
      <c r="AR2687" s="188">
        <v>0</v>
      </c>
      <c r="AS2687" s="187">
        <v>0</v>
      </c>
      <c r="AT2687" s="188">
        <v>0</v>
      </c>
      <c r="AU2687" s="187">
        <v>0</v>
      </c>
      <c r="AV2687" s="188">
        <v>0</v>
      </c>
      <c r="AW2687" s="187">
        <v>0</v>
      </c>
      <c r="AX2687" s="188">
        <v>0</v>
      </c>
      <c r="AY2687" s="187">
        <v>0</v>
      </c>
      <c r="AZ2687" s="188">
        <v>0</v>
      </c>
      <c r="BA2687" s="187">
        <v>0</v>
      </c>
      <c r="BB2687" s="188">
        <v>0</v>
      </c>
      <c r="BC2687" s="187">
        <v>0</v>
      </c>
      <c r="BD2687" s="75"/>
      <c r="BE2687" s="75"/>
      <c r="BH2687" s="74"/>
      <c r="BI2687" s="194"/>
      <c r="BJ2687" s="74"/>
    </row>
    <row r="2688" spans="1:62" ht="11.25" customHeight="1" x14ac:dyDescent="0.3">
      <c r="A2688" s="344" t="s">
        <v>3210</v>
      </c>
      <c r="B2688" s="345">
        <v>0</v>
      </c>
      <c r="C2688" s="849">
        <v>94067</v>
      </c>
      <c r="D2688" s="389">
        <v>5788.8</v>
      </c>
      <c r="E2688" s="347">
        <v>62.818638505084202</v>
      </c>
      <c r="F2688" s="348">
        <v>3500</v>
      </c>
      <c r="G2688" s="348">
        <v>2000</v>
      </c>
      <c r="H2688" s="348">
        <v>0</v>
      </c>
      <c r="I2688" s="349">
        <v>0</v>
      </c>
      <c r="J2688" s="348">
        <v>2804.59</v>
      </c>
      <c r="K2688" s="348">
        <v>2764.5298295655448</v>
      </c>
      <c r="L2688" s="348">
        <v>972</v>
      </c>
      <c r="M2688" s="348">
        <v>35.159685730457575</v>
      </c>
      <c r="N2688" s="350">
        <v>0</v>
      </c>
      <c r="O2688" s="351">
        <v>0</v>
      </c>
      <c r="P2688" s="348">
        <v>0</v>
      </c>
      <c r="Q2688" s="351">
        <v>34.657472215190097</v>
      </c>
      <c r="R2688" s="351">
        <v>51.524108693249282</v>
      </c>
      <c r="S2688" s="351">
        <v>4816.8</v>
      </c>
      <c r="T2688" s="350">
        <v>4795.2000000000007</v>
      </c>
      <c r="U2688" s="349">
        <v>52.036334881077217</v>
      </c>
      <c r="V2688" s="351">
        <v>21.6</v>
      </c>
      <c r="W2688" s="351">
        <v>0</v>
      </c>
      <c r="X2688" s="350">
        <v>4773.6000000000004</v>
      </c>
      <c r="Y2688" s="350">
        <v>0</v>
      </c>
      <c r="Z2688" s="348">
        <v>0</v>
      </c>
      <c r="AA2688" s="348">
        <v>0</v>
      </c>
      <c r="AB2688" s="348">
        <v>0</v>
      </c>
      <c r="AC2688" s="348">
        <v>0</v>
      </c>
      <c r="AD2688" s="350">
        <v>0</v>
      </c>
      <c r="AE2688" s="351">
        <v>0</v>
      </c>
      <c r="AF2688" s="351">
        <v>0</v>
      </c>
      <c r="AG2688" s="351">
        <v>0</v>
      </c>
      <c r="AH2688" s="352">
        <v>0</v>
      </c>
      <c r="AI2688" s="321">
        <v>3560.01</v>
      </c>
      <c r="AJ2688" s="192">
        <v>7506425626236</v>
      </c>
      <c r="AK2688" s="192" t="s">
        <v>262</v>
      </c>
      <c r="AM2688" s="75">
        <v>94067</v>
      </c>
      <c r="AO2688" s="188">
        <v>1857.5999999999997</v>
      </c>
      <c r="AP2688" s="188">
        <v>302.39999999999998</v>
      </c>
      <c r="AQ2688" s="187">
        <v>19.702084159954339</v>
      </c>
      <c r="AR2688" s="188">
        <v>2959.2</v>
      </c>
      <c r="AS2688" s="187">
        <v>171.24563957862182</v>
      </c>
      <c r="AT2688" s="188">
        <v>2311.1999999999998</v>
      </c>
      <c r="AU2688" s="187">
        <v>151.10948965241283</v>
      </c>
      <c r="AV2688" s="188">
        <v>2592</v>
      </c>
      <c r="AW2688" s="187">
        <v>47.518104819586114</v>
      </c>
      <c r="AX2688" s="188">
        <v>2052</v>
      </c>
      <c r="AY2688" s="187">
        <v>142.84172899749748</v>
      </c>
      <c r="AZ2688" s="188">
        <v>1512</v>
      </c>
      <c r="BA2688" s="187">
        <v>90.478729420128275</v>
      </c>
      <c r="BB2688" s="188">
        <v>4104</v>
      </c>
      <c r="BC2688" s="187">
        <v>240.28426612302155</v>
      </c>
      <c r="BD2688" s="75"/>
      <c r="BE2688" s="75"/>
      <c r="BH2688" s="74"/>
      <c r="BI2688" s="194"/>
      <c r="BJ2688" s="74"/>
    </row>
    <row r="2689" spans="1:62" ht="11.25" customHeight="1" x14ac:dyDescent="0.3">
      <c r="A2689" s="184" t="s">
        <v>3211</v>
      </c>
      <c r="B2689" s="185">
        <v>0</v>
      </c>
      <c r="C2689" s="832">
        <v>94069</v>
      </c>
      <c r="D2689" s="284">
        <v>1E-4</v>
      </c>
      <c r="E2689" s="91">
        <v>0</v>
      </c>
      <c r="F2689" s="188">
        <v>0</v>
      </c>
      <c r="G2689" s="186">
        <v>0</v>
      </c>
      <c r="H2689" s="186">
        <v>0</v>
      </c>
      <c r="I2689" s="187">
        <v>0</v>
      </c>
      <c r="J2689" s="188">
        <v>0</v>
      </c>
      <c r="K2689" s="186">
        <v>0</v>
      </c>
      <c r="L2689" s="186">
        <v>0</v>
      </c>
      <c r="M2689" s="187">
        <v>0</v>
      </c>
      <c r="N2689" s="189">
        <v>0</v>
      </c>
      <c r="O2689" s="189">
        <v>0</v>
      </c>
      <c r="P2689" s="189">
        <v>0</v>
      </c>
      <c r="Q2689" s="189">
        <v>0</v>
      </c>
      <c r="R2689" s="340">
        <v>0</v>
      </c>
      <c r="S2689" s="340">
        <v>1E-4</v>
      </c>
      <c r="T2689" s="188">
        <v>0</v>
      </c>
      <c r="U2689" s="187">
        <v>0</v>
      </c>
      <c r="V2689" s="189">
        <v>0</v>
      </c>
      <c r="W2689" s="189">
        <v>0</v>
      </c>
      <c r="X2689" s="189">
        <v>0</v>
      </c>
      <c r="Y2689" s="188">
        <v>0</v>
      </c>
      <c r="Z2689" s="186">
        <v>0</v>
      </c>
      <c r="AA2689" s="186">
        <v>0</v>
      </c>
      <c r="AB2689" s="186">
        <v>0</v>
      </c>
      <c r="AC2689" s="187">
        <v>0</v>
      </c>
      <c r="AD2689" s="189">
        <v>0</v>
      </c>
      <c r="AE2689" s="189">
        <v>0</v>
      </c>
      <c r="AF2689" s="189">
        <v>0</v>
      </c>
      <c r="AG2689" s="189">
        <v>0</v>
      </c>
      <c r="AH2689" s="191">
        <v>0</v>
      </c>
      <c r="AI2689" s="321">
        <v>0</v>
      </c>
      <c r="AJ2689" s="192">
        <v>7506425626250</v>
      </c>
      <c r="AK2689" s="192" t="s">
        <v>262</v>
      </c>
      <c r="AM2689" s="75">
        <v>94069</v>
      </c>
      <c r="AO2689" s="188">
        <v>0</v>
      </c>
      <c r="AP2689" s="188">
        <v>0</v>
      </c>
      <c r="AQ2689" s="187">
        <v>0</v>
      </c>
      <c r="AR2689" s="188">
        <v>0</v>
      </c>
      <c r="AS2689" s="187">
        <v>0</v>
      </c>
      <c r="AT2689" s="188">
        <v>0</v>
      </c>
      <c r="AU2689" s="187">
        <v>0</v>
      </c>
      <c r="AV2689" s="188">
        <v>0</v>
      </c>
      <c r="AW2689" s="187">
        <v>0</v>
      </c>
      <c r="AX2689" s="188">
        <v>0</v>
      </c>
      <c r="AY2689" s="187">
        <v>0</v>
      </c>
      <c r="AZ2689" s="188">
        <v>0</v>
      </c>
      <c r="BA2689" s="187">
        <v>0</v>
      </c>
      <c r="BB2689" s="188">
        <v>0</v>
      </c>
      <c r="BC2689" s="187">
        <v>0</v>
      </c>
      <c r="BD2689" s="75"/>
      <c r="BE2689" s="75"/>
      <c r="BH2689" s="74"/>
      <c r="BI2689" s="194"/>
      <c r="BJ2689" s="74"/>
    </row>
    <row r="2690" spans="1:62" ht="11.25" customHeight="1" x14ac:dyDescent="0.3">
      <c r="A2690" s="333" t="s">
        <v>3212</v>
      </c>
      <c r="B2690" s="334">
        <v>0</v>
      </c>
      <c r="C2690" s="875">
        <v>94068</v>
      </c>
      <c r="D2690" s="390">
        <v>1E-4</v>
      </c>
      <c r="E2690" s="336">
        <v>0</v>
      </c>
      <c r="F2690" s="338">
        <v>0</v>
      </c>
      <c r="G2690" s="338">
        <v>0</v>
      </c>
      <c r="H2690" s="338">
        <v>0</v>
      </c>
      <c r="I2690" s="339">
        <v>0</v>
      </c>
      <c r="J2690" s="338">
        <v>0</v>
      </c>
      <c r="K2690" s="338">
        <v>0</v>
      </c>
      <c r="L2690" s="338">
        <v>0</v>
      </c>
      <c r="M2690" s="338">
        <v>0</v>
      </c>
      <c r="N2690" s="337">
        <v>0</v>
      </c>
      <c r="O2690" s="340">
        <v>0</v>
      </c>
      <c r="P2690" s="338">
        <v>0</v>
      </c>
      <c r="Q2690" s="340">
        <v>0</v>
      </c>
      <c r="R2690" s="340">
        <v>0</v>
      </c>
      <c r="S2690" s="340">
        <v>1E-4</v>
      </c>
      <c r="T2690" s="337">
        <v>0</v>
      </c>
      <c r="U2690" s="339">
        <v>0</v>
      </c>
      <c r="V2690" s="340">
        <v>0</v>
      </c>
      <c r="W2690" s="340">
        <v>0</v>
      </c>
      <c r="X2690" s="337">
        <v>0</v>
      </c>
      <c r="Y2690" s="337">
        <v>0</v>
      </c>
      <c r="Z2690" s="338">
        <v>0</v>
      </c>
      <c r="AA2690" s="338">
        <v>0</v>
      </c>
      <c r="AB2690" s="338">
        <v>0</v>
      </c>
      <c r="AC2690" s="338">
        <v>0</v>
      </c>
      <c r="AD2690" s="337">
        <v>0</v>
      </c>
      <c r="AE2690" s="340">
        <v>0</v>
      </c>
      <c r="AF2690" s="340">
        <v>0</v>
      </c>
      <c r="AG2690" s="340">
        <v>0</v>
      </c>
      <c r="AH2690" s="341">
        <v>0</v>
      </c>
      <c r="AI2690" s="321">
        <v>0</v>
      </c>
      <c r="AJ2690" s="192">
        <v>7506425626243</v>
      </c>
      <c r="AK2690" s="192" t="s">
        <v>262</v>
      </c>
      <c r="AM2690" s="75">
        <v>94068</v>
      </c>
      <c r="AO2690" s="188">
        <v>0</v>
      </c>
      <c r="AP2690" s="188">
        <v>0</v>
      </c>
      <c r="AQ2690" s="187">
        <v>0</v>
      </c>
      <c r="AR2690" s="188">
        <v>0</v>
      </c>
      <c r="AS2690" s="187">
        <v>0</v>
      </c>
      <c r="AT2690" s="188">
        <v>0</v>
      </c>
      <c r="AU2690" s="187">
        <v>0</v>
      </c>
      <c r="AV2690" s="188">
        <v>0</v>
      </c>
      <c r="AW2690" s="187">
        <v>0</v>
      </c>
      <c r="AX2690" s="188">
        <v>0</v>
      </c>
      <c r="AY2690" s="187">
        <v>0</v>
      </c>
      <c r="AZ2690" s="188">
        <v>0</v>
      </c>
      <c r="BA2690" s="187">
        <v>0</v>
      </c>
      <c r="BB2690" s="188">
        <v>0</v>
      </c>
      <c r="BC2690" s="187">
        <v>0</v>
      </c>
      <c r="BD2690" s="75"/>
      <c r="BE2690" s="75"/>
      <c r="BH2690" s="74"/>
      <c r="BI2690" s="194"/>
      <c r="BJ2690" s="74"/>
    </row>
    <row r="2691" spans="1:62" ht="11.25" customHeight="1" x14ac:dyDescent="0.3">
      <c r="A2691" s="344" t="s">
        <v>3213</v>
      </c>
      <c r="B2691" s="345">
        <v>0</v>
      </c>
      <c r="C2691" s="873">
        <v>94070</v>
      </c>
      <c r="D2691" s="389">
        <v>2925</v>
      </c>
      <c r="E2691" s="347">
        <v>52.322121443245649</v>
      </c>
      <c r="F2691" s="348">
        <v>3500</v>
      </c>
      <c r="G2691" s="348">
        <v>3500</v>
      </c>
      <c r="H2691" s="348">
        <v>0</v>
      </c>
      <c r="I2691" s="349">
        <v>0</v>
      </c>
      <c r="J2691" s="348">
        <v>1734.78</v>
      </c>
      <c r="K2691" s="348">
        <v>1677.1108964911398</v>
      </c>
      <c r="L2691" s="348">
        <v>351</v>
      </c>
      <c r="M2691" s="348">
        <v>20.928848577298258</v>
      </c>
      <c r="N2691" s="350">
        <v>0</v>
      </c>
      <c r="O2691" s="351">
        <v>0</v>
      </c>
      <c r="P2691" s="351">
        <v>0</v>
      </c>
      <c r="Q2691" s="351">
        <v>20.23311313250095</v>
      </c>
      <c r="R2691" s="351">
        <v>44.512848891502095</v>
      </c>
      <c r="S2691" s="351">
        <v>2574</v>
      </c>
      <c r="T2691" s="350">
        <v>2574</v>
      </c>
      <c r="U2691" s="349">
        <v>46.043466870056172</v>
      </c>
      <c r="V2691" s="351">
        <v>0</v>
      </c>
      <c r="W2691" s="351">
        <v>0</v>
      </c>
      <c r="X2691" s="350">
        <v>2574</v>
      </c>
      <c r="Y2691" s="350">
        <v>0</v>
      </c>
      <c r="Z2691" s="348">
        <v>0</v>
      </c>
      <c r="AA2691" s="348">
        <v>0</v>
      </c>
      <c r="AB2691" s="348">
        <v>0</v>
      </c>
      <c r="AC2691" s="348">
        <v>0</v>
      </c>
      <c r="AD2691" s="350">
        <v>0</v>
      </c>
      <c r="AE2691" s="351">
        <v>0</v>
      </c>
      <c r="AF2691" s="351">
        <v>0</v>
      </c>
      <c r="AG2691" s="351">
        <v>0</v>
      </c>
      <c r="AH2691" s="352">
        <v>0</v>
      </c>
      <c r="AI2691" s="321">
        <v>2202.0500000000002</v>
      </c>
      <c r="AJ2691" s="192">
        <v>7506425626434</v>
      </c>
      <c r="AK2691" s="192" t="s">
        <v>262</v>
      </c>
      <c r="AM2691" s="75">
        <v>94070</v>
      </c>
      <c r="AO2691" s="188">
        <v>1162.2</v>
      </c>
      <c r="AP2691" s="188">
        <v>351</v>
      </c>
      <c r="AQ2691" s="187">
        <v>25.711705125566155</v>
      </c>
      <c r="AR2691" s="188">
        <v>2269.8000000000002</v>
      </c>
      <c r="AS2691" s="187">
        <v>147.68152113658428</v>
      </c>
      <c r="AT2691" s="188">
        <v>865.8</v>
      </c>
      <c r="AU2691" s="187">
        <v>41.835929515784628</v>
      </c>
      <c r="AV2691" s="188">
        <v>2106</v>
      </c>
      <c r="AW2691" s="187">
        <v>86.126620855156361</v>
      </c>
      <c r="AX2691" s="188">
        <v>0</v>
      </c>
      <c r="AY2691" s="187">
        <v>0</v>
      </c>
      <c r="AZ2691" s="188">
        <v>2574</v>
      </c>
      <c r="BA2691" s="187">
        <v>193.69563597862577</v>
      </c>
      <c r="BB2691" s="188">
        <v>3978</v>
      </c>
      <c r="BC2691" s="187">
        <v>307.88925584142078</v>
      </c>
      <c r="BD2691" s="75"/>
      <c r="BE2691" s="75"/>
      <c r="BH2691" s="74"/>
      <c r="BI2691" s="194"/>
      <c r="BJ2691" s="74"/>
    </row>
    <row r="2692" spans="1:62" ht="11.25" customHeight="1" x14ac:dyDescent="0.3">
      <c r="A2692" s="184" t="s">
        <v>3214</v>
      </c>
      <c r="B2692" s="185">
        <v>0</v>
      </c>
      <c r="C2692" s="828">
        <v>94071</v>
      </c>
      <c r="D2692" s="284">
        <v>1E-4</v>
      </c>
      <c r="E2692" s="91">
        <v>0</v>
      </c>
      <c r="F2692" s="186">
        <v>0</v>
      </c>
      <c r="G2692" s="186">
        <v>0</v>
      </c>
      <c r="H2692" s="186">
        <v>0</v>
      </c>
      <c r="I2692" s="187">
        <v>0</v>
      </c>
      <c r="J2692" s="186">
        <v>0</v>
      </c>
      <c r="K2692" s="186">
        <v>0</v>
      </c>
      <c r="L2692" s="186">
        <v>0</v>
      </c>
      <c r="M2692" s="186">
        <v>0</v>
      </c>
      <c r="N2692" s="188">
        <v>0</v>
      </c>
      <c r="O2692" s="189">
        <v>0</v>
      </c>
      <c r="P2692" s="186">
        <v>0</v>
      </c>
      <c r="Q2692" s="189">
        <v>0</v>
      </c>
      <c r="R2692" s="189">
        <v>0</v>
      </c>
      <c r="S2692" s="189">
        <v>1E-4</v>
      </c>
      <c r="T2692" s="188">
        <v>0</v>
      </c>
      <c r="U2692" s="187">
        <v>0</v>
      </c>
      <c r="V2692" s="189">
        <v>0</v>
      </c>
      <c r="W2692" s="189">
        <v>0</v>
      </c>
      <c r="X2692" s="188">
        <v>0</v>
      </c>
      <c r="Y2692" s="188">
        <v>0</v>
      </c>
      <c r="Z2692" s="186">
        <v>0</v>
      </c>
      <c r="AA2692" s="186">
        <v>0</v>
      </c>
      <c r="AB2692" s="186">
        <v>0</v>
      </c>
      <c r="AC2692" s="186">
        <v>0</v>
      </c>
      <c r="AD2692" s="188">
        <v>0</v>
      </c>
      <c r="AE2692" s="189">
        <v>0</v>
      </c>
      <c r="AF2692" s="189">
        <v>0</v>
      </c>
      <c r="AG2692" s="189">
        <v>0</v>
      </c>
      <c r="AH2692" s="191">
        <v>0</v>
      </c>
      <c r="AI2692" s="321">
        <v>0</v>
      </c>
      <c r="AJ2692" s="192">
        <v>7506425626441</v>
      </c>
      <c r="AK2692" s="192" t="s">
        <v>262</v>
      </c>
      <c r="AM2692" s="75">
        <v>94071</v>
      </c>
      <c r="AO2692" s="188">
        <v>0</v>
      </c>
      <c r="AP2692" s="188">
        <v>0</v>
      </c>
      <c r="AQ2692" s="187">
        <v>0</v>
      </c>
      <c r="AR2692" s="188">
        <v>0</v>
      </c>
      <c r="AS2692" s="187">
        <v>0</v>
      </c>
      <c r="AT2692" s="188">
        <v>0</v>
      </c>
      <c r="AU2692" s="187">
        <v>0</v>
      </c>
      <c r="AV2692" s="188">
        <v>0</v>
      </c>
      <c r="AW2692" s="187">
        <v>0</v>
      </c>
      <c r="AX2692" s="188">
        <v>0</v>
      </c>
      <c r="AY2692" s="187">
        <v>0</v>
      </c>
      <c r="AZ2692" s="188">
        <v>0</v>
      </c>
      <c r="BA2692" s="187">
        <v>0</v>
      </c>
      <c r="BB2692" s="188">
        <v>0</v>
      </c>
      <c r="BC2692" s="187">
        <v>0</v>
      </c>
      <c r="BD2692" s="75"/>
      <c r="BE2692" s="75"/>
      <c r="BH2692" s="74"/>
      <c r="BI2692" s="194"/>
      <c r="BJ2692" s="74"/>
    </row>
    <row r="2693" spans="1:62" ht="11.25" customHeight="1" x14ac:dyDescent="0.3">
      <c r="A2693" s="333" t="s">
        <v>3215</v>
      </c>
      <c r="B2693" s="334">
        <v>0</v>
      </c>
      <c r="C2693" s="875">
        <v>94072</v>
      </c>
      <c r="D2693" s="390">
        <v>1E-4</v>
      </c>
      <c r="E2693" s="336">
        <v>0</v>
      </c>
      <c r="F2693" s="338">
        <v>0</v>
      </c>
      <c r="G2693" s="338">
        <v>0</v>
      </c>
      <c r="H2693" s="338">
        <v>0</v>
      </c>
      <c r="I2693" s="339">
        <v>0</v>
      </c>
      <c r="J2693" s="338">
        <v>0</v>
      </c>
      <c r="K2693" s="338">
        <v>0</v>
      </c>
      <c r="L2693" s="338">
        <v>0</v>
      </c>
      <c r="M2693" s="338">
        <v>0</v>
      </c>
      <c r="N2693" s="337">
        <v>0</v>
      </c>
      <c r="O2693" s="340">
        <v>0</v>
      </c>
      <c r="P2693" s="338">
        <v>0</v>
      </c>
      <c r="Q2693" s="340">
        <v>0</v>
      </c>
      <c r="R2693" s="340">
        <v>0</v>
      </c>
      <c r="S2693" s="340">
        <v>1E-4</v>
      </c>
      <c r="T2693" s="337">
        <v>0</v>
      </c>
      <c r="U2693" s="339">
        <v>0</v>
      </c>
      <c r="V2693" s="340">
        <v>0</v>
      </c>
      <c r="W2693" s="340">
        <v>0</v>
      </c>
      <c r="X2693" s="337">
        <v>0</v>
      </c>
      <c r="Y2693" s="337">
        <v>0</v>
      </c>
      <c r="Z2693" s="338">
        <v>0</v>
      </c>
      <c r="AA2693" s="338">
        <v>0</v>
      </c>
      <c r="AB2693" s="338">
        <v>0</v>
      </c>
      <c r="AC2693" s="338">
        <v>0</v>
      </c>
      <c r="AD2693" s="337">
        <v>0</v>
      </c>
      <c r="AE2693" s="340">
        <v>0</v>
      </c>
      <c r="AF2693" s="340">
        <v>0</v>
      </c>
      <c r="AG2693" s="340">
        <v>0</v>
      </c>
      <c r="AH2693" s="341">
        <v>0</v>
      </c>
      <c r="AI2693" s="321">
        <v>0</v>
      </c>
      <c r="AJ2693" s="192">
        <v>7506425626458</v>
      </c>
      <c r="AK2693" s="192" t="s">
        <v>262</v>
      </c>
      <c r="AM2693" s="75">
        <v>94072</v>
      </c>
      <c r="AO2693" s="188">
        <v>0</v>
      </c>
      <c r="AP2693" s="188">
        <v>0</v>
      </c>
      <c r="AQ2693" s="187">
        <v>0</v>
      </c>
      <c r="AR2693" s="188">
        <v>0</v>
      </c>
      <c r="AS2693" s="187">
        <v>0</v>
      </c>
      <c r="AT2693" s="188">
        <v>0</v>
      </c>
      <c r="AU2693" s="187">
        <v>0</v>
      </c>
      <c r="AV2693" s="188">
        <v>0</v>
      </c>
      <c r="AW2693" s="187">
        <v>0</v>
      </c>
      <c r="AX2693" s="188">
        <v>0</v>
      </c>
      <c r="AY2693" s="187">
        <v>0</v>
      </c>
      <c r="AZ2693" s="188">
        <v>0</v>
      </c>
      <c r="BA2693" s="187">
        <v>0</v>
      </c>
      <c r="BB2693" s="188">
        <v>0</v>
      </c>
      <c r="BC2693" s="187">
        <v>0</v>
      </c>
      <c r="BD2693" s="75"/>
      <c r="BE2693" s="75"/>
      <c r="BH2693" s="74"/>
      <c r="BI2693" s="194"/>
      <c r="BJ2693" s="74"/>
    </row>
    <row r="2694" spans="1:62" ht="11.25" customHeight="1" x14ac:dyDescent="0.3">
      <c r="A2694" s="184" t="s">
        <v>3216</v>
      </c>
      <c r="B2694" s="185">
        <v>0</v>
      </c>
      <c r="C2694" s="828">
        <v>66726</v>
      </c>
      <c r="D2694" s="284">
        <v>1E-4</v>
      </c>
      <c r="E2694" s="91">
        <v>0</v>
      </c>
      <c r="F2694" s="186">
        <v>0</v>
      </c>
      <c r="G2694" s="186">
        <v>0</v>
      </c>
      <c r="H2694" s="186">
        <v>0</v>
      </c>
      <c r="I2694" s="187">
        <v>0</v>
      </c>
      <c r="J2694" s="186">
        <v>0</v>
      </c>
      <c r="K2694" s="186">
        <v>0</v>
      </c>
      <c r="L2694" s="186">
        <v>0</v>
      </c>
      <c r="M2694" s="186">
        <v>0</v>
      </c>
      <c r="N2694" s="188">
        <v>0</v>
      </c>
      <c r="O2694" s="189">
        <v>0</v>
      </c>
      <c r="P2694" s="186">
        <v>0</v>
      </c>
      <c r="Q2694" s="189">
        <v>0</v>
      </c>
      <c r="R2694" s="189">
        <v>0</v>
      </c>
      <c r="S2694" s="189">
        <v>1E-4</v>
      </c>
      <c r="T2694" s="188">
        <v>0</v>
      </c>
      <c r="U2694" s="187">
        <v>0</v>
      </c>
      <c r="V2694" s="189">
        <v>0</v>
      </c>
      <c r="W2694" s="189">
        <v>0</v>
      </c>
      <c r="X2694" s="188">
        <v>0</v>
      </c>
      <c r="Y2694" s="188">
        <v>0</v>
      </c>
      <c r="Z2694" s="186">
        <v>0</v>
      </c>
      <c r="AA2694" s="186">
        <v>0</v>
      </c>
      <c r="AB2694" s="186">
        <v>0</v>
      </c>
      <c r="AC2694" s="186">
        <v>0</v>
      </c>
      <c r="AD2694" s="188">
        <v>0</v>
      </c>
      <c r="AE2694" s="189">
        <v>0</v>
      </c>
      <c r="AF2694" s="189">
        <v>0</v>
      </c>
      <c r="AG2694" s="189">
        <v>0</v>
      </c>
      <c r="AH2694" s="191">
        <v>0</v>
      </c>
      <c r="AI2694" s="321">
        <v>0</v>
      </c>
      <c r="AJ2694" s="192">
        <v>7501943488595</v>
      </c>
      <c r="AK2694" s="192" t="s">
        <v>262</v>
      </c>
      <c r="AM2694" s="75">
        <v>66726</v>
      </c>
      <c r="AO2694" s="188">
        <v>0</v>
      </c>
      <c r="AP2694" s="188">
        <v>0</v>
      </c>
      <c r="AQ2694" s="187">
        <v>0</v>
      </c>
      <c r="AR2694" s="188">
        <v>0</v>
      </c>
      <c r="AS2694" s="187">
        <v>0</v>
      </c>
      <c r="AT2694" s="188">
        <v>0</v>
      </c>
      <c r="AU2694" s="187">
        <v>0</v>
      </c>
      <c r="AV2694" s="188">
        <v>0</v>
      </c>
      <c r="AW2694" s="187">
        <v>0</v>
      </c>
      <c r="AX2694" s="188">
        <v>0</v>
      </c>
      <c r="AY2694" s="187">
        <v>0</v>
      </c>
      <c r="AZ2694" s="188">
        <v>0</v>
      </c>
      <c r="BA2694" s="187">
        <v>0</v>
      </c>
      <c r="BB2694" s="188">
        <v>0</v>
      </c>
      <c r="BC2694" s="187">
        <v>0</v>
      </c>
      <c r="BD2694" s="75"/>
      <c r="BE2694" s="75"/>
      <c r="BH2694" s="74"/>
      <c r="BI2694" s="194"/>
      <c r="BJ2694" s="74"/>
    </row>
    <row r="2695" spans="1:62" ht="11.25" customHeight="1" x14ac:dyDescent="0.3">
      <c r="A2695" s="184" t="s">
        <v>3217</v>
      </c>
      <c r="B2695" s="185">
        <v>0</v>
      </c>
      <c r="C2695" s="828">
        <v>67167</v>
      </c>
      <c r="D2695" s="284">
        <v>1786.8899999999999</v>
      </c>
      <c r="E2695" s="91">
        <v>253.35842445396403</v>
      </c>
      <c r="F2695" s="186">
        <v>0</v>
      </c>
      <c r="G2695" s="186">
        <v>0</v>
      </c>
      <c r="H2695" s="186">
        <v>0</v>
      </c>
      <c r="I2695" s="187">
        <v>0</v>
      </c>
      <c r="J2695" s="186">
        <v>272.86</v>
      </c>
      <c r="K2695" s="186">
        <v>211.58443858945174</v>
      </c>
      <c r="L2695" s="186">
        <v>0</v>
      </c>
      <c r="M2695" s="186">
        <v>0</v>
      </c>
      <c r="N2695" s="188">
        <v>0</v>
      </c>
      <c r="O2695" s="189">
        <v>0</v>
      </c>
      <c r="P2695" s="186">
        <v>0</v>
      </c>
      <c r="Q2695" s="189">
        <v>0</v>
      </c>
      <c r="R2695" s="189">
        <v>196.46228835300153</v>
      </c>
      <c r="S2695" s="189">
        <v>1786.8899999999999</v>
      </c>
      <c r="T2695" s="188">
        <v>1786.8899999999999</v>
      </c>
      <c r="U2695" s="187">
        <v>253.35842445396403</v>
      </c>
      <c r="V2695" s="189">
        <v>293.37</v>
      </c>
      <c r="W2695" s="189">
        <v>0</v>
      </c>
      <c r="X2695" s="188">
        <v>1493.52</v>
      </c>
      <c r="Y2695" s="188">
        <v>0</v>
      </c>
      <c r="Z2695" s="186">
        <v>0</v>
      </c>
      <c r="AA2695" s="186">
        <v>0</v>
      </c>
      <c r="AB2695" s="186">
        <v>0</v>
      </c>
      <c r="AC2695" s="186">
        <v>0</v>
      </c>
      <c r="AD2695" s="188">
        <v>0</v>
      </c>
      <c r="AE2695" s="189">
        <v>0</v>
      </c>
      <c r="AF2695" s="189">
        <v>0</v>
      </c>
      <c r="AG2695" s="189">
        <v>0</v>
      </c>
      <c r="AH2695" s="191">
        <v>0</v>
      </c>
      <c r="AI2695" s="321">
        <v>346.35</v>
      </c>
      <c r="AJ2695" s="192">
        <v>7501943488595</v>
      </c>
      <c r="AK2695" s="192">
        <v>66726</v>
      </c>
      <c r="AM2695" s="75">
        <v>67167</v>
      </c>
      <c r="AO2695" s="188">
        <v>133.35000000000002</v>
      </c>
      <c r="AP2695" s="188">
        <v>-53.34</v>
      </c>
      <c r="AQ2695" s="187">
        <v>-32.327272727272728</v>
      </c>
      <c r="AR2695" s="188">
        <v>106.68</v>
      </c>
      <c r="AS2695" s="187">
        <v>59.266666666666666</v>
      </c>
      <c r="AT2695" s="188">
        <v>346.71000000000004</v>
      </c>
      <c r="AU2695" s="187">
        <v>108.34687500000003</v>
      </c>
      <c r="AV2695" s="188">
        <v>106.68</v>
      </c>
      <c r="AW2695" s="187">
        <v>53.339999999999996</v>
      </c>
      <c r="AX2695" s="188">
        <v>133.35</v>
      </c>
      <c r="AY2695" s="187">
        <v>133.35</v>
      </c>
      <c r="AZ2695" s="188">
        <v>133.35</v>
      </c>
      <c r="BA2695" s="187">
        <v>66.674999999999997</v>
      </c>
      <c r="BB2695" s="188">
        <v>186.69</v>
      </c>
      <c r="BC2695" s="187">
        <v>37.412825651302605</v>
      </c>
      <c r="BD2695" s="75"/>
      <c r="BE2695" s="75"/>
      <c r="BH2695" s="74"/>
      <c r="BI2695" s="194"/>
      <c r="BJ2695" s="74"/>
    </row>
    <row r="2696" spans="1:62" ht="11.25" customHeight="1" x14ac:dyDescent="0.3">
      <c r="A2696" s="149" t="s">
        <v>51</v>
      </c>
      <c r="B2696" s="169">
        <v>0</v>
      </c>
      <c r="C2696" s="871"/>
      <c r="D2696" s="379">
        <v>51978.29159999999</v>
      </c>
      <c r="E2696" s="220">
        <v>48.711930573444199</v>
      </c>
      <c r="F2696" s="221">
        <v>50700</v>
      </c>
      <c r="G2696" s="221">
        <v>50200</v>
      </c>
      <c r="H2696" s="221">
        <v>0</v>
      </c>
      <c r="I2696" s="222">
        <v>0</v>
      </c>
      <c r="J2696" s="221">
        <v>35087.039999999994</v>
      </c>
      <c r="K2696" s="221">
        <v>32011.639235873241</v>
      </c>
      <c r="L2696" s="221">
        <v>5107</v>
      </c>
      <c r="M2696" s="221">
        <v>15.953572269041869</v>
      </c>
      <c r="N2696" s="223">
        <v>24</v>
      </c>
      <c r="O2696" s="224">
        <v>133.6</v>
      </c>
      <c r="P2696" s="221">
        <v>365.6</v>
      </c>
      <c r="Q2696" s="224">
        <v>15.597211962023588</v>
      </c>
      <c r="R2696" s="224">
        <v>40.075730184136361</v>
      </c>
      <c r="S2696" s="224">
        <v>46871.29159999999</v>
      </c>
      <c r="T2696" s="221">
        <v>40855.289999999994</v>
      </c>
      <c r="U2696" s="222">
        <v>38.287908062717655</v>
      </c>
      <c r="V2696" s="224">
        <v>0</v>
      </c>
      <c r="W2696" s="224">
        <v>3.2</v>
      </c>
      <c r="X2696" s="221">
        <v>39932.319999999992</v>
      </c>
      <c r="Y2696" s="223">
        <v>5008</v>
      </c>
      <c r="Z2696" s="221">
        <v>3956.8</v>
      </c>
      <c r="AA2696" s="221">
        <v>0</v>
      </c>
      <c r="AB2696" s="221">
        <v>0</v>
      </c>
      <c r="AC2696" s="221">
        <v>0</v>
      </c>
      <c r="AD2696" s="223">
        <v>205.59999999999997</v>
      </c>
      <c r="AE2696" s="224">
        <v>648</v>
      </c>
      <c r="AF2696" s="224">
        <v>648</v>
      </c>
      <c r="AG2696" s="224">
        <v>144</v>
      </c>
      <c r="AH2696" s="224">
        <v>0</v>
      </c>
      <c r="AI2696" s="225">
        <v>307602093114594</v>
      </c>
      <c r="AJ2696" s="192">
        <v>0</v>
      </c>
      <c r="AK2696" s="192">
        <v>0</v>
      </c>
      <c r="AM2696" s="75">
        <v>0</v>
      </c>
      <c r="AO2696" s="223">
        <v>0</v>
      </c>
      <c r="AP2696" s="223">
        <v>0</v>
      </c>
      <c r="AQ2696" s="222">
        <v>0</v>
      </c>
      <c r="AR2696" s="223">
        <v>0</v>
      </c>
      <c r="AS2696" s="222">
        <v>0</v>
      </c>
      <c r="AT2696" s="223">
        <v>0</v>
      </c>
      <c r="AU2696" s="222">
        <v>0</v>
      </c>
      <c r="AV2696" s="223">
        <v>0</v>
      </c>
      <c r="AW2696" s="222">
        <v>0</v>
      </c>
      <c r="AX2696" s="223">
        <v>0</v>
      </c>
      <c r="AY2696" s="222">
        <v>0</v>
      </c>
      <c r="AZ2696" s="223">
        <v>0</v>
      </c>
      <c r="BA2696" s="222">
        <v>0</v>
      </c>
      <c r="BB2696" s="223">
        <v>0</v>
      </c>
      <c r="BC2696" s="222">
        <v>0</v>
      </c>
      <c r="BD2696" s="75"/>
      <c r="BE2696" s="75"/>
      <c r="BH2696" s="74"/>
      <c r="BI2696" s="194"/>
      <c r="BJ2696" s="74"/>
    </row>
    <row r="2697" spans="1:62" ht="11.25" customHeight="1" x14ac:dyDescent="0.3">
      <c r="A2697" s="344" t="s">
        <v>3218</v>
      </c>
      <c r="B2697" s="345">
        <v>0</v>
      </c>
      <c r="C2697" s="936">
        <v>66812</v>
      </c>
      <c r="D2697" s="389">
        <v>1E-4</v>
      </c>
      <c r="E2697" s="347">
        <v>0</v>
      </c>
      <c r="F2697" s="348">
        <v>0</v>
      </c>
      <c r="G2697" s="348">
        <v>0</v>
      </c>
      <c r="H2697" s="348">
        <v>0</v>
      </c>
      <c r="I2697" s="349">
        <v>0</v>
      </c>
      <c r="J2697" s="348">
        <v>0</v>
      </c>
      <c r="K2697" s="348">
        <v>0</v>
      </c>
      <c r="L2697" s="348">
        <v>0</v>
      </c>
      <c r="M2697" s="348">
        <v>0</v>
      </c>
      <c r="N2697" s="350">
        <v>0</v>
      </c>
      <c r="O2697" s="351">
        <v>0</v>
      </c>
      <c r="P2697" s="348">
        <v>0</v>
      </c>
      <c r="Q2697" s="351">
        <v>0</v>
      </c>
      <c r="R2697" s="351">
        <v>0</v>
      </c>
      <c r="S2697" s="351">
        <v>1E-4</v>
      </c>
      <c r="T2697" s="350">
        <v>0</v>
      </c>
      <c r="U2697" s="349">
        <v>0</v>
      </c>
      <c r="V2697" s="351">
        <v>0</v>
      </c>
      <c r="W2697" s="351">
        <v>0</v>
      </c>
      <c r="X2697" s="350">
        <v>0</v>
      </c>
      <c r="Y2697" s="350">
        <v>0</v>
      </c>
      <c r="Z2697" s="348">
        <v>0</v>
      </c>
      <c r="AA2697" s="348">
        <v>0</v>
      </c>
      <c r="AB2697" s="348">
        <v>0</v>
      </c>
      <c r="AC2697" s="348">
        <v>0</v>
      </c>
      <c r="AD2697" s="350">
        <v>0</v>
      </c>
      <c r="AE2697" s="351">
        <v>0</v>
      </c>
      <c r="AF2697" s="351">
        <v>0</v>
      </c>
      <c r="AG2697" s="351">
        <v>0</v>
      </c>
      <c r="AH2697" s="352">
        <v>0</v>
      </c>
      <c r="AI2697" s="476">
        <v>0</v>
      </c>
      <c r="AJ2697" s="192">
        <v>7501943456136</v>
      </c>
      <c r="AK2697" s="192" t="s">
        <v>262</v>
      </c>
      <c r="AM2697" s="75">
        <v>66812</v>
      </c>
      <c r="AO2697" s="350">
        <v>0</v>
      </c>
      <c r="AP2697" s="350">
        <v>0</v>
      </c>
      <c r="AQ2697" s="349">
        <v>0</v>
      </c>
      <c r="AR2697" s="350">
        <v>0</v>
      </c>
      <c r="AS2697" s="349">
        <v>0</v>
      </c>
      <c r="AT2697" s="350">
        <v>0</v>
      </c>
      <c r="AU2697" s="349">
        <v>0</v>
      </c>
      <c r="AV2697" s="350">
        <v>0</v>
      </c>
      <c r="AW2697" s="349">
        <v>0</v>
      </c>
      <c r="AX2697" s="350">
        <v>0</v>
      </c>
      <c r="AY2697" s="349">
        <v>0</v>
      </c>
      <c r="AZ2697" s="350">
        <v>0</v>
      </c>
      <c r="BA2697" s="349">
        <v>0</v>
      </c>
      <c r="BB2697" s="350">
        <v>0</v>
      </c>
      <c r="BC2697" s="349">
        <v>0</v>
      </c>
      <c r="BD2697" s="75"/>
      <c r="BE2697" s="75"/>
      <c r="BF2697" s="346"/>
      <c r="BH2697" s="74"/>
      <c r="BI2697" s="194"/>
      <c r="BJ2697" s="74"/>
    </row>
    <row r="2698" spans="1:62" ht="11.25" customHeight="1" x14ac:dyDescent="0.3">
      <c r="A2698" s="184" t="s">
        <v>3219</v>
      </c>
      <c r="B2698" s="185">
        <v>0</v>
      </c>
      <c r="C2698" s="828">
        <v>66702</v>
      </c>
      <c r="D2698" s="284">
        <v>1E-4</v>
      </c>
      <c r="E2698" s="91">
        <v>0</v>
      </c>
      <c r="F2698" s="186">
        <v>0</v>
      </c>
      <c r="G2698" s="186">
        <v>0</v>
      </c>
      <c r="H2698" s="186">
        <v>0</v>
      </c>
      <c r="I2698" s="187">
        <v>0</v>
      </c>
      <c r="J2698" s="186">
        <v>0</v>
      </c>
      <c r="K2698" s="186">
        <v>0</v>
      </c>
      <c r="L2698" s="186">
        <v>0</v>
      </c>
      <c r="M2698" s="186">
        <v>0</v>
      </c>
      <c r="N2698" s="188">
        <v>0</v>
      </c>
      <c r="O2698" s="189">
        <v>0</v>
      </c>
      <c r="P2698" s="186">
        <v>0</v>
      </c>
      <c r="Q2698" s="189">
        <v>0</v>
      </c>
      <c r="R2698" s="189">
        <v>0</v>
      </c>
      <c r="S2698" s="189">
        <v>1E-4</v>
      </c>
      <c r="T2698" s="188">
        <v>0</v>
      </c>
      <c r="U2698" s="187">
        <v>0</v>
      </c>
      <c r="V2698" s="189">
        <v>0</v>
      </c>
      <c r="W2698" s="189">
        <v>0</v>
      </c>
      <c r="X2698" s="188">
        <v>0</v>
      </c>
      <c r="Y2698" s="188">
        <v>0</v>
      </c>
      <c r="Z2698" s="186">
        <v>0</v>
      </c>
      <c r="AA2698" s="186">
        <v>0</v>
      </c>
      <c r="AB2698" s="186">
        <v>0</v>
      </c>
      <c r="AC2698" s="186">
        <v>0</v>
      </c>
      <c r="AD2698" s="188">
        <v>0</v>
      </c>
      <c r="AE2698" s="189">
        <v>0</v>
      </c>
      <c r="AF2698" s="189">
        <v>0</v>
      </c>
      <c r="AG2698" s="189">
        <v>0</v>
      </c>
      <c r="AH2698" s="191">
        <v>0</v>
      </c>
      <c r="AI2698" s="321">
        <v>0</v>
      </c>
      <c r="AJ2698" s="192">
        <v>7501943456136</v>
      </c>
      <c r="AK2698" s="192">
        <v>66812</v>
      </c>
      <c r="AM2698" s="75">
        <v>66702</v>
      </c>
      <c r="AO2698" s="188">
        <v>0</v>
      </c>
      <c r="AP2698" s="188">
        <v>0</v>
      </c>
      <c r="AQ2698" s="187">
        <v>0</v>
      </c>
      <c r="AR2698" s="188">
        <v>0</v>
      </c>
      <c r="AS2698" s="187">
        <v>0</v>
      </c>
      <c r="AT2698" s="188">
        <v>0</v>
      </c>
      <c r="AU2698" s="187">
        <v>0</v>
      </c>
      <c r="AV2698" s="188">
        <v>0</v>
      </c>
      <c r="AW2698" s="187">
        <v>0</v>
      </c>
      <c r="AX2698" s="188">
        <v>0</v>
      </c>
      <c r="AY2698" s="187">
        <v>0</v>
      </c>
      <c r="AZ2698" s="188">
        <v>0</v>
      </c>
      <c r="BA2698" s="187">
        <v>0</v>
      </c>
      <c r="BB2698" s="188">
        <v>0</v>
      </c>
      <c r="BC2698" s="187">
        <v>0</v>
      </c>
      <c r="BD2698" s="75"/>
      <c r="BE2698" s="75"/>
      <c r="BH2698" s="74"/>
      <c r="BI2698" s="194"/>
      <c r="BJ2698" s="74"/>
    </row>
    <row r="2699" spans="1:62" ht="11.25" customHeight="1" x14ac:dyDescent="0.3">
      <c r="A2699" s="184" t="s">
        <v>3220</v>
      </c>
      <c r="B2699" s="185">
        <v>0</v>
      </c>
      <c r="C2699" s="828">
        <v>66875</v>
      </c>
      <c r="D2699" s="284">
        <v>1E-4</v>
      </c>
      <c r="E2699" s="91">
        <v>0</v>
      </c>
      <c r="F2699" s="186">
        <v>0</v>
      </c>
      <c r="G2699" s="186">
        <v>0</v>
      </c>
      <c r="H2699" s="186">
        <v>0</v>
      </c>
      <c r="I2699" s="187">
        <v>0</v>
      </c>
      <c r="J2699" s="186">
        <v>0</v>
      </c>
      <c r="K2699" s="186">
        <v>0</v>
      </c>
      <c r="L2699" s="186">
        <v>0</v>
      </c>
      <c r="M2699" s="186">
        <v>0</v>
      </c>
      <c r="N2699" s="188">
        <v>0</v>
      </c>
      <c r="O2699" s="189">
        <v>0</v>
      </c>
      <c r="P2699" s="186">
        <v>0</v>
      </c>
      <c r="Q2699" s="189">
        <v>0</v>
      </c>
      <c r="R2699" s="189">
        <v>0</v>
      </c>
      <c r="S2699" s="189">
        <v>1E-4</v>
      </c>
      <c r="T2699" s="188">
        <v>0</v>
      </c>
      <c r="U2699" s="187">
        <v>0</v>
      </c>
      <c r="V2699" s="189">
        <v>0</v>
      </c>
      <c r="W2699" s="189">
        <v>0</v>
      </c>
      <c r="X2699" s="188">
        <v>0</v>
      </c>
      <c r="Y2699" s="188">
        <v>0</v>
      </c>
      <c r="Z2699" s="186">
        <v>0</v>
      </c>
      <c r="AA2699" s="186">
        <v>0</v>
      </c>
      <c r="AB2699" s="186">
        <v>0</v>
      </c>
      <c r="AC2699" s="186">
        <v>0</v>
      </c>
      <c r="AD2699" s="188">
        <v>0</v>
      </c>
      <c r="AE2699" s="189">
        <v>0</v>
      </c>
      <c r="AF2699" s="189">
        <v>0</v>
      </c>
      <c r="AG2699" s="189">
        <v>0</v>
      </c>
      <c r="AH2699" s="191">
        <v>0</v>
      </c>
      <c r="AI2699" s="321">
        <v>0</v>
      </c>
      <c r="AJ2699" s="192">
        <v>7501943456136</v>
      </c>
      <c r="AK2699" s="192">
        <v>66812</v>
      </c>
      <c r="AM2699" s="75">
        <v>66875</v>
      </c>
      <c r="AO2699" s="188">
        <v>0</v>
      </c>
      <c r="AP2699" s="188">
        <v>0</v>
      </c>
      <c r="AQ2699" s="187">
        <v>0</v>
      </c>
      <c r="AR2699" s="188">
        <v>0</v>
      </c>
      <c r="AS2699" s="187">
        <v>0</v>
      </c>
      <c r="AT2699" s="188">
        <v>0</v>
      </c>
      <c r="AU2699" s="187">
        <v>0</v>
      </c>
      <c r="AV2699" s="188">
        <v>0</v>
      </c>
      <c r="AW2699" s="187">
        <v>0</v>
      </c>
      <c r="AX2699" s="188">
        <v>0</v>
      </c>
      <c r="AY2699" s="187">
        <v>0</v>
      </c>
      <c r="AZ2699" s="188">
        <v>0</v>
      </c>
      <c r="BA2699" s="187">
        <v>0</v>
      </c>
      <c r="BB2699" s="188">
        <v>0</v>
      </c>
      <c r="BC2699" s="187">
        <v>0</v>
      </c>
      <c r="BD2699" s="75"/>
      <c r="BE2699" s="75"/>
      <c r="BH2699" s="74"/>
      <c r="BI2699" s="194"/>
      <c r="BJ2699" s="74"/>
    </row>
    <row r="2700" spans="1:62" ht="11.25" customHeight="1" x14ac:dyDescent="0.3">
      <c r="A2700" s="184" t="s">
        <v>3221</v>
      </c>
      <c r="B2700" s="185">
        <v>0</v>
      </c>
      <c r="C2700" s="828">
        <v>66778</v>
      </c>
      <c r="D2700" s="284">
        <v>14.4</v>
      </c>
      <c r="E2700" s="91">
        <v>0</v>
      </c>
      <c r="F2700" s="186">
        <v>0</v>
      </c>
      <c r="G2700" s="186">
        <v>0</v>
      </c>
      <c r="H2700" s="186">
        <v>0</v>
      </c>
      <c r="I2700" s="187">
        <v>0</v>
      </c>
      <c r="J2700" s="186">
        <v>0</v>
      </c>
      <c r="K2700" s="186">
        <v>0</v>
      </c>
      <c r="L2700" s="186">
        <v>0</v>
      </c>
      <c r="M2700" s="186">
        <v>0</v>
      </c>
      <c r="N2700" s="188">
        <v>0</v>
      </c>
      <c r="O2700" s="189">
        <v>0</v>
      </c>
      <c r="P2700" s="186">
        <v>0</v>
      </c>
      <c r="Q2700" s="189">
        <v>0</v>
      </c>
      <c r="R2700" s="189">
        <v>0</v>
      </c>
      <c r="S2700" s="189">
        <v>14.4</v>
      </c>
      <c r="T2700" s="188">
        <v>14.4</v>
      </c>
      <c r="U2700" s="187">
        <v>0</v>
      </c>
      <c r="V2700" s="189">
        <v>0</v>
      </c>
      <c r="W2700" s="189">
        <v>0</v>
      </c>
      <c r="X2700" s="188">
        <v>14.4</v>
      </c>
      <c r="Y2700" s="188">
        <v>0</v>
      </c>
      <c r="Z2700" s="186">
        <v>0</v>
      </c>
      <c r="AA2700" s="186">
        <v>0</v>
      </c>
      <c r="AB2700" s="186">
        <v>0</v>
      </c>
      <c r="AC2700" s="186">
        <v>0</v>
      </c>
      <c r="AD2700" s="188">
        <v>0</v>
      </c>
      <c r="AE2700" s="189">
        <v>0</v>
      </c>
      <c r="AF2700" s="189">
        <v>0</v>
      </c>
      <c r="AG2700" s="189">
        <v>0</v>
      </c>
      <c r="AH2700" s="191">
        <v>0</v>
      </c>
      <c r="AI2700" s="321">
        <v>0</v>
      </c>
      <c r="AJ2700" s="192">
        <v>7506425605804</v>
      </c>
      <c r="AK2700" s="192" t="s">
        <v>262</v>
      </c>
      <c r="AM2700" s="75">
        <v>66778</v>
      </c>
      <c r="AO2700" s="188">
        <v>0</v>
      </c>
      <c r="AP2700" s="188">
        <v>0</v>
      </c>
      <c r="AQ2700" s="187">
        <v>0</v>
      </c>
      <c r="AR2700" s="188">
        <v>0</v>
      </c>
      <c r="AS2700" s="187">
        <v>0</v>
      </c>
      <c r="AT2700" s="188">
        <v>0</v>
      </c>
      <c r="AU2700" s="187">
        <v>0</v>
      </c>
      <c r="AV2700" s="188">
        <v>0</v>
      </c>
      <c r="AW2700" s="187">
        <v>0</v>
      </c>
      <c r="AX2700" s="188">
        <v>0</v>
      </c>
      <c r="AY2700" s="187">
        <v>0</v>
      </c>
      <c r="AZ2700" s="188">
        <v>0</v>
      </c>
      <c r="BA2700" s="187">
        <v>0</v>
      </c>
      <c r="BB2700" s="188">
        <v>0</v>
      </c>
      <c r="BC2700" s="187">
        <v>0</v>
      </c>
      <c r="BD2700" s="75"/>
      <c r="BE2700" s="75"/>
      <c r="BH2700" s="74"/>
      <c r="BI2700" s="194"/>
      <c r="BJ2700" s="74"/>
    </row>
    <row r="2701" spans="1:62" ht="11.25" customHeight="1" x14ac:dyDescent="0.3">
      <c r="A2701" s="184" t="s">
        <v>3222</v>
      </c>
      <c r="B2701" s="185">
        <v>0</v>
      </c>
      <c r="C2701" s="828">
        <v>66784</v>
      </c>
      <c r="D2701" s="284">
        <v>12.8</v>
      </c>
      <c r="E2701" s="91">
        <v>0</v>
      </c>
      <c r="F2701" s="186">
        <v>0</v>
      </c>
      <c r="G2701" s="186">
        <v>0</v>
      </c>
      <c r="H2701" s="186">
        <v>0</v>
      </c>
      <c r="I2701" s="187">
        <v>0</v>
      </c>
      <c r="J2701" s="186">
        <v>0</v>
      </c>
      <c r="K2701" s="186">
        <v>0</v>
      </c>
      <c r="L2701" s="186">
        <v>0</v>
      </c>
      <c r="M2701" s="186">
        <v>0</v>
      </c>
      <c r="N2701" s="188">
        <v>0</v>
      </c>
      <c r="O2701" s="189">
        <v>0</v>
      </c>
      <c r="P2701" s="186">
        <v>0</v>
      </c>
      <c r="Q2701" s="189">
        <v>0</v>
      </c>
      <c r="R2701" s="189">
        <v>0</v>
      </c>
      <c r="S2701" s="189">
        <v>12.8</v>
      </c>
      <c r="T2701" s="188">
        <v>12.8</v>
      </c>
      <c r="U2701" s="187">
        <v>0</v>
      </c>
      <c r="V2701" s="189">
        <v>0</v>
      </c>
      <c r="W2701" s="189">
        <v>0</v>
      </c>
      <c r="X2701" s="188">
        <v>12.8</v>
      </c>
      <c r="Y2701" s="188">
        <v>0</v>
      </c>
      <c r="Z2701" s="186">
        <v>0</v>
      </c>
      <c r="AA2701" s="186">
        <v>0</v>
      </c>
      <c r="AB2701" s="186">
        <v>0</v>
      </c>
      <c r="AC2701" s="186">
        <v>0</v>
      </c>
      <c r="AD2701" s="188">
        <v>0</v>
      </c>
      <c r="AE2701" s="189">
        <v>0</v>
      </c>
      <c r="AF2701" s="189">
        <v>0</v>
      </c>
      <c r="AG2701" s="189">
        <v>0</v>
      </c>
      <c r="AH2701" s="191">
        <v>0</v>
      </c>
      <c r="AI2701" s="321">
        <v>0</v>
      </c>
      <c r="AJ2701" s="192">
        <v>7506425605927</v>
      </c>
      <c r="AK2701" s="192" t="s">
        <v>262</v>
      </c>
      <c r="AM2701" s="75">
        <v>66784</v>
      </c>
      <c r="AO2701" s="188">
        <v>0</v>
      </c>
      <c r="AP2701" s="188">
        <v>0</v>
      </c>
      <c r="AQ2701" s="187">
        <v>0</v>
      </c>
      <c r="AR2701" s="188">
        <v>0</v>
      </c>
      <c r="AS2701" s="187">
        <v>0</v>
      </c>
      <c r="AT2701" s="188">
        <v>0</v>
      </c>
      <c r="AU2701" s="187">
        <v>0</v>
      </c>
      <c r="AV2701" s="188">
        <v>0</v>
      </c>
      <c r="AW2701" s="187">
        <v>0</v>
      </c>
      <c r="AX2701" s="188">
        <v>0</v>
      </c>
      <c r="AY2701" s="187">
        <v>0</v>
      </c>
      <c r="AZ2701" s="188">
        <v>0</v>
      </c>
      <c r="BA2701" s="187">
        <v>0</v>
      </c>
      <c r="BB2701" s="188">
        <v>0</v>
      </c>
      <c r="BC2701" s="187">
        <v>0</v>
      </c>
      <c r="BD2701" s="75"/>
      <c r="BE2701" s="75"/>
      <c r="BH2701" s="74"/>
      <c r="BI2701" s="194"/>
      <c r="BJ2701" s="74"/>
    </row>
    <row r="2702" spans="1:62" ht="11.25" customHeight="1" x14ac:dyDescent="0.3">
      <c r="A2702" s="184" t="s">
        <v>3223</v>
      </c>
      <c r="B2702" s="185">
        <v>0</v>
      </c>
      <c r="C2702" s="828">
        <v>66712</v>
      </c>
      <c r="D2702" s="284">
        <v>1E-4</v>
      </c>
      <c r="E2702" s="91">
        <v>3.7992717197956997E-4</v>
      </c>
      <c r="F2702" s="186">
        <v>0</v>
      </c>
      <c r="G2702" s="186">
        <v>0</v>
      </c>
      <c r="H2702" s="186">
        <v>0</v>
      </c>
      <c r="I2702" s="187">
        <v>0</v>
      </c>
      <c r="J2702" s="186">
        <v>0</v>
      </c>
      <c r="K2702" s="186">
        <v>7.8962501796563282</v>
      </c>
      <c r="L2702" s="186">
        <v>0</v>
      </c>
      <c r="M2702" s="186">
        <v>0</v>
      </c>
      <c r="N2702" s="188">
        <v>7.68</v>
      </c>
      <c r="O2702" s="189">
        <v>0</v>
      </c>
      <c r="P2702" s="186">
        <v>7.68</v>
      </c>
      <c r="Q2702" s="189">
        <v>0</v>
      </c>
      <c r="R2702" s="189">
        <v>0</v>
      </c>
      <c r="S2702" s="189">
        <v>1E-4</v>
      </c>
      <c r="T2702" s="188">
        <v>0</v>
      </c>
      <c r="U2702" s="187">
        <v>0</v>
      </c>
      <c r="V2702" s="189">
        <v>0</v>
      </c>
      <c r="W2702" s="189">
        <v>0</v>
      </c>
      <c r="X2702" s="188">
        <v>0</v>
      </c>
      <c r="Y2702" s="188">
        <v>0</v>
      </c>
      <c r="Z2702" s="186">
        <v>0</v>
      </c>
      <c r="AA2702" s="186">
        <v>0</v>
      </c>
      <c r="AB2702" s="186">
        <v>0</v>
      </c>
      <c r="AC2702" s="186">
        <v>0</v>
      </c>
      <c r="AD2702" s="188">
        <v>0</v>
      </c>
      <c r="AE2702" s="189">
        <v>0</v>
      </c>
      <c r="AF2702" s="189">
        <v>0</v>
      </c>
      <c r="AG2702" s="189">
        <v>0</v>
      </c>
      <c r="AH2702" s="191">
        <v>0</v>
      </c>
      <c r="AI2702" s="321">
        <v>0</v>
      </c>
      <c r="AJ2702" s="192">
        <v>7501943496545</v>
      </c>
      <c r="AK2702" s="192" t="s">
        <v>262</v>
      </c>
      <c r="AM2702" s="75">
        <v>66712</v>
      </c>
      <c r="AO2702" s="188">
        <v>0</v>
      </c>
      <c r="AP2702" s="188">
        <v>0</v>
      </c>
      <c r="AQ2702" s="187">
        <v>0</v>
      </c>
      <c r="AR2702" s="188">
        <v>0</v>
      </c>
      <c r="AS2702" s="187">
        <v>0</v>
      </c>
      <c r="AT2702" s="188">
        <v>0</v>
      </c>
      <c r="AU2702" s="187">
        <v>0</v>
      </c>
      <c r="AV2702" s="188">
        <v>0</v>
      </c>
      <c r="AW2702" s="187">
        <v>0</v>
      </c>
      <c r="AX2702" s="188">
        <v>0</v>
      </c>
      <c r="AY2702" s="187">
        <v>0</v>
      </c>
      <c r="AZ2702" s="188">
        <v>0</v>
      </c>
      <c r="BA2702" s="187">
        <v>0</v>
      </c>
      <c r="BB2702" s="188">
        <v>0</v>
      </c>
      <c r="BC2702" s="187">
        <v>0</v>
      </c>
      <c r="BD2702" s="75"/>
      <c r="BE2702" s="75"/>
      <c r="BH2702" s="74"/>
      <c r="BI2702" s="194"/>
      <c r="BJ2702" s="74"/>
    </row>
    <row r="2703" spans="1:62" ht="11.25" customHeight="1" x14ac:dyDescent="0.3">
      <c r="A2703" s="184" t="s">
        <v>3224</v>
      </c>
      <c r="B2703" s="185">
        <v>0</v>
      </c>
      <c r="C2703" s="828">
        <v>66813</v>
      </c>
      <c r="D2703" s="284">
        <v>1E-4</v>
      </c>
      <c r="E2703" s="91">
        <v>0</v>
      </c>
      <c r="F2703" s="186">
        <v>0</v>
      </c>
      <c r="G2703" s="186">
        <v>0</v>
      </c>
      <c r="H2703" s="186">
        <v>0</v>
      </c>
      <c r="I2703" s="187">
        <v>0</v>
      </c>
      <c r="J2703" s="186">
        <v>0</v>
      </c>
      <c r="K2703" s="186">
        <v>0</v>
      </c>
      <c r="L2703" s="186">
        <v>0</v>
      </c>
      <c r="M2703" s="186">
        <v>0</v>
      </c>
      <c r="N2703" s="188">
        <v>0</v>
      </c>
      <c r="O2703" s="189">
        <v>0</v>
      </c>
      <c r="P2703" s="186">
        <v>0</v>
      </c>
      <c r="Q2703" s="189">
        <v>0</v>
      </c>
      <c r="R2703" s="189">
        <v>0</v>
      </c>
      <c r="S2703" s="189">
        <v>1E-4</v>
      </c>
      <c r="T2703" s="188">
        <v>0</v>
      </c>
      <c r="U2703" s="187">
        <v>0</v>
      </c>
      <c r="V2703" s="189">
        <v>0</v>
      </c>
      <c r="W2703" s="189">
        <v>0</v>
      </c>
      <c r="X2703" s="188">
        <v>0</v>
      </c>
      <c r="Y2703" s="188">
        <v>0</v>
      </c>
      <c r="Z2703" s="186">
        <v>0</v>
      </c>
      <c r="AA2703" s="186">
        <v>0</v>
      </c>
      <c r="AB2703" s="186">
        <v>0</v>
      </c>
      <c r="AC2703" s="186">
        <v>0</v>
      </c>
      <c r="AD2703" s="188">
        <v>0</v>
      </c>
      <c r="AE2703" s="189">
        <v>0</v>
      </c>
      <c r="AF2703" s="189">
        <v>0</v>
      </c>
      <c r="AG2703" s="189">
        <v>0</v>
      </c>
      <c r="AH2703" s="191">
        <v>0</v>
      </c>
      <c r="AI2703" s="321">
        <v>0</v>
      </c>
      <c r="AJ2703" s="192">
        <v>7501943456150</v>
      </c>
      <c r="AK2703" s="192" t="s">
        <v>262</v>
      </c>
      <c r="AM2703" s="75">
        <v>66813</v>
      </c>
      <c r="AO2703" s="188">
        <v>0</v>
      </c>
      <c r="AP2703" s="188">
        <v>0</v>
      </c>
      <c r="AQ2703" s="187">
        <v>0</v>
      </c>
      <c r="AR2703" s="188">
        <v>0</v>
      </c>
      <c r="AS2703" s="187">
        <v>0</v>
      </c>
      <c r="AT2703" s="188">
        <v>0</v>
      </c>
      <c r="AU2703" s="187">
        <v>0</v>
      </c>
      <c r="AV2703" s="188">
        <v>0</v>
      </c>
      <c r="AW2703" s="187">
        <v>0</v>
      </c>
      <c r="AX2703" s="188">
        <v>0</v>
      </c>
      <c r="AY2703" s="187">
        <v>0</v>
      </c>
      <c r="AZ2703" s="188">
        <v>0</v>
      </c>
      <c r="BA2703" s="187">
        <v>0</v>
      </c>
      <c r="BB2703" s="188">
        <v>0</v>
      </c>
      <c r="BC2703" s="187">
        <v>0</v>
      </c>
      <c r="BD2703" s="75"/>
      <c r="BE2703" s="75"/>
      <c r="BH2703" s="74"/>
      <c r="BI2703" s="194"/>
      <c r="BJ2703" s="74"/>
    </row>
    <row r="2704" spans="1:62" ht="11.25" customHeight="1" x14ac:dyDescent="0.3">
      <c r="A2704" s="184" t="s">
        <v>3225</v>
      </c>
      <c r="B2704" s="185">
        <v>0</v>
      </c>
      <c r="C2704" s="828">
        <v>66703</v>
      </c>
      <c r="D2704" s="284">
        <v>1E-4</v>
      </c>
      <c r="E2704" s="91">
        <v>0</v>
      </c>
      <c r="F2704" s="186">
        <v>0</v>
      </c>
      <c r="G2704" s="186">
        <v>0</v>
      </c>
      <c r="H2704" s="186">
        <v>0</v>
      </c>
      <c r="I2704" s="187">
        <v>0</v>
      </c>
      <c r="J2704" s="186">
        <v>0</v>
      </c>
      <c r="K2704" s="186">
        <v>0</v>
      </c>
      <c r="L2704" s="186">
        <v>0</v>
      </c>
      <c r="M2704" s="186">
        <v>0</v>
      </c>
      <c r="N2704" s="188">
        <v>0</v>
      </c>
      <c r="O2704" s="189">
        <v>0</v>
      </c>
      <c r="P2704" s="186">
        <v>0</v>
      </c>
      <c r="Q2704" s="189">
        <v>0</v>
      </c>
      <c r="R2704" s="189">
        <v>0</v>
      </c>
      <c r="S2704" s="189">
        <v>1E-4</v>
      </c>
      <c r="T2704" s="188">
        <v>0</v>
      </c>
      <c r="U2704" s="187">
        <v>0</v>
      </c>
      <c r="V2704" s="189">
        <v>0</v>
      </c>
      <c r="W2704" s="189">
        <v>0</v>
      </c>
      <c r="X2704" s="188">
        <v>0</v>
      </c>
      <c r="Y2704" s="188">
        <v>0</v>
      </c>
      <c r="Z2704" s="186">
        <v>0</v>
      </c>
      <c r="AA2704" s="186">
        <v>0</v>
      </c>
      <c r="AB2704" s="186">
        <v>0</v>
      </c>
      <c r="AC2704" s="186">
        <v>0</v>
      </c>
      <c r="AD2704" s="188">
        <v>0</v>
      </c>
      <c r="AE2704" s="189">
        <v>0</v>
      </c>
      <c r="AF2704" s="189">
        <v>0</v>
      </c>
      <c r="AG2704" s="189">
        <v>0</v>
      </c>
      <c r="AH2704" s="191">
        <v>0</v>
      </c>
      <c r="AI2704" s="321">
        <v>0</v>
      </c>
      <c r="AJ2704" s="192">
        <v>7501943456150</v>
      </c>
      <c r="AK2704" s="192">
        <v>66813</v>
      </c>
      <c r="AM2704" s="75">
        <v>66703</v>
      </c>
      <c r="AO2704" s="188">
        <v>0</v>
      </c>
      <c r="AP2704" s="188">
        <v>0</v>
      </c>
      <c r="AQ2704" s="187">
        <v>0</v>
      </c>
      <c r="AR2704" s="188">
        <v>0</v>
      </c>
      <c r="AS2704" s="187">
        <v>0</v>
      </c>
      <c r="AT2704" s="188">
        <v>0</v>
      </c>
      <c r="AU2704" s="187">
        <v>0</v>
      </c>
      <c r="AV2704" s="188">
        <v>0</v>
      </c>
      <c r="AW2704" s="187">
        <v>0</v>
      </c>
      <c r="AX2704" s="188">
        <v>0</v>
      </c>
      <c r="AY2704" s="187">
        <v>0</v>
      </c>
      <c r="AZ2704" s="188">
        <v>0</v>
      </c>
      <c r="BA2704" s="187">
        <v>0</v>
      </c>
      <c r="BB2704" s="188">
        <v>0</v>
      </c>
      <c r="BC2704" s="187">
        <v>0</v>
      </c>
      <c r="BD2704" s="75"/>
      <c r="BE2704" s="75"/>
      <c r="BH2704" s="74"/>
      <c r="BI2704" s="194"/>
      <c r="BJ2704" s="74"/>
    </row>
    <row r="2705" spans="1:62" ht="11.25" customHeight="1" x14ac:dyDescent="0.3">
      <c r="A2705" s="184" t="s">
        <v>3226</v>
      </c>
      <c r="B2705" s="185">
        <v>0</v>
      </c>
      <c r="C2705" s="828">
        <v>66876</v>
      </c>
      <c r="D2705" s="284">
        <v>1E-4</v>
      </c>
      <c r="E2705" s="91">
        <v>0</v>
      </c>
      <c r="F2705" s="186">
        <v>0</v>
      </c>
      <c r="G2705" s="186">
        <v>0</v>
      </c>
      <c r="H2705" s="186">
        <v>0</v>
      </c>
      <c r="I2705" s="187">
        <v>0</v>
      </c>
      <c r="J2705" s="186">
        <v>0</v>
      </c>
      <c r="K2705" s="186">
        <v>0</v>
      </c>
      <c r="L2705" s="186">
        <v>0</v>
      </c>
      <c r="M2705" s="186">
        <v>0</v>
      </c>
      <c r="N2705" s="188">
        <v>0</v>
      </c>
      <c r="O2705" s="189">
        <v>0</v>
      </c>
      <c r="P2705" s="186">
        <v>0</v>
      </c>
      <c r="Q2705" s="189">
        <v>0</v>
      </c>
      <c r="R2705" s="189">
        <v>0</v>
      </c>
      <c r="S2705" s="189">
        <v>1E-4</v>
      </c>
      <c r="T2705" s="188">
        <v>0</v>
      </c>
      <c r="U2705" s="187">
        <v>0</v>
      </c>
      <c r="V2705" s="189">
        <v>0</v>
      </c>
      <c r="W2705" s="189">
        <v>0</v>
      </c>
      <c r="X2705" s="188">
        <v>0</v>
      </c>
      <c r="Y2705" s="188">
        <v>0</v>
      </c>
      <c r="Z2705" s="186">
        <v>0</v>
      </c>
      <c r="AA2705" s="186">
        <v>0</v>
      </c>
      <c r="AB2705" s="186">
        <v>0</v>
      </c>
      <c r="AC2705" s="186">
        <v>0</v>
      </c>
      <c r="AD2705" s="188">
        <v>0</v>
      </c>
      <c r="AE2705" s="189">
        <v>0</v>
      </c>
      <c r="AF2705" s="189">
        <v>0</v>
      </c>
      <c r="AG2705" s="189">
        <v>0</v>
      </c>
      <c r="AH2705" s="191">
        <v>0</v>
      </c>
      <c r="AI2705" s="321">
        <v>0</v>
      </c>
      <c r="AJ2705" s="192">
        <v>7501943456150</v>
      </c>
      <c r="AK2705" s="192">
        <v>66813</v>
      </c>
      <c r="AM2705" s="75">
        <v>66876</v>
      </c>
      <c r="AO2705" s="188">
        <v>0</v>
      </c>
      <c r="AP2705" s="188">
        <v>0</v>
      </c>
      <c r="AQ2705" s="187">
        <v>0</v>
      </c>
      <c r="AR2705" s="188">
        <v>0</v>
      </c>
      <c r="AS2705" s="187">
        <v>0</v>
      </c>
      <c r="AT2705" s="188">
        <v>0</v>
      </c>
      <c r="AU2705" s="187">
        <v>0</v>
      </c>
      <c r="AV2705" s="188">
        <v>0</v>
      </c>
      <c r="AW2705" s="187">
        <v>0</v>
      </c>
      <c r="AX2705" s="188">
        <v>0</v>
      </c>
      <c r="AY2705" s="187">
        <v>0</v>
      </c>
      <c r="AZ2705" s="188">
        <v>0</v>
      </c>
      <c r="BA2705" s="187">
        <v>0</v>
      </c>
      <c r="BB2705" s="188">
        <v>0</v>
      </c>
      <c r="BC2705" s="187">
        <v>0</v>
      </c>
      <c r="BD2705" s="75"/>
      <c r="BE2705" s="75"/>
      <c r="BH2705" s="74"/>
      <c r="BI2705" s="194"/>
      <c r="BJ2705" s="74"/>
    </row>
    <row r="2706" spans="1:62" ht="11.25" customHeight="1" x14ac:dyDescent="0.3">
      <c r="A2706" s="184" t="s">
        <v>3227</v>
      </c>
      <c r="B2706" s="185">
        <v>0</v>
      </c>
      <c r="C2706" s="828">
        <v>66785</v>
      </c>
      <c r="D2706" s="284">
        <v>15.2</v>
      </c>
      <c r="E2706" s="91">
        <v>0</v>
      </c>
      <c r="F2706" s="186">
        <v>0</v>
      </c>
      <c r="G2706" s="186">
        <v>0</v>
      </c>
      <c r="H2706" s="186">
        <v>0</v>
      </c>
      <c r="I2706" s="187">
        <v>0</v>
      </c>
      <c r="J2706" s="186">
        <v>0</v>
      </c>
      <c r="K2706" s="186">
        <v>0</v>
      </c>
      <c r="L2706" s="186">
        <v>0</v>
      </c>
      <c r="M2706" s="186">
        <v>0</v>
      </c>
      <c r="N2706" s="188">
        <v>0</v>
      </c>
      <c r="O2706" s="189">
        <v>0</v>
      </c>
      <c r="P2706" s="186">
        <v>0</v>
      </c>
      <c r="Q2706" s="189">
        <v>0</v>
      </c>
      <c r="R2706" s="189">
        <v>0</v>
      </c>
      <c r="S2706" s="189">
        <v>15.2</v>
      </c>
      <c r="T2706" s="188">
        <v>15.2</v>
      </c>
      <c r="U2706" s="187">
        <v>0</v>
      </c>
      <c r="V2706" s="189">
        <v>0</v>
      </c>
      <c r="W2706" s="189">
        <v>0</v>
      </c>
      <c r="X2706" s="188">
        <v>15.2</v>
      </c>
      <c r="Y2706" s="188">
        <v>0</v>
      </c>
      <c r="Z2706" s="186">
        <v>0</v>
      </c>
      <c r="AA2706" s="186">
        <v>0</v>
      </c>
      <c r="AB2706" s="186">
        <v>0</v>
      </c>
      <c r="AC2706" s="186">
        <v>0</v>
      </c>
      <c r="AD2706" s="188">
        <v>0</v>
      </c>
      <c r="AE2706" s="189">
        <v>0</v>
      </c>
      <c r="AF2706" s="189">
        <v>0</v>
      </c>
      <c r="AG2706" s="189">
        <v>0</v>
      </c>
      <c r="AH2706" s="191">
        <v>0</v>
      </c>
      <c r="AI2706" s="321">
        <v>0</v>
      </c>
      <c r="AJ2706" s="192">
        <v>7506425605941</v>
      </c>
      <c r="AK2706" s="192" t="s">
        <v>262</v>
      </c>
      <c r="AM2706" s="75">
        <v>66785</v>
      </c>
      <c r="AO2706" s="188">
        <v>0</v>
      </c>
      <c r="AP2706" s="188">
        <v>0</v>
      </c>
      <c r="AQ2706" s="187">
        <v>0</v>
      </c>
      <c r="AR2706" s="188">
        <v>0</v>
      </c>
      <c r="AS2706" s="187">
        <v>0</v>
      </c>
      <c r="AT2706" s="188">
        <v>0</v>
      </c>
      <c r="AU2706" s="187">
        <v>0</v>
      </c>
      <c r="AV2706" s="188">
        <v>0</v>
      </c>
      <c r="AW2706" s="187">
        <v>0</v>
      </c>
      <c r="AX2706" s="188">
        <v>0</v>
      </c>
      <c r="AY2706" s="187">
        <v>0</v>
      </c>
      <c r="AZ2706" s="188">
        <v>0</v>
      </c>
      <c r="BA2706" s="187">
        <v>0</v>
      </c>
      <c r="BB2706" s="188">
        <v>0</v>
      </c>
      <c r="BC2706" s="187">
        <v>0</v>
      </c>
      <c r="BD2706" s="75"/>
      <c r="BE2706" s="75"/>
      <c r="BH2706" s="74"/>
      <c r="BI2706" s="194"/>
      <c r="BJ2706" s="74"/>
    </row>
    <row r="2707" spans="1:62" ht="11.25" customHeight="1" x14ac:dyDescent="0.3">
      <c r="A2707" s="184" t="s">
        <v>3228</v>
      </c>
      <c r="B2707" s="185">
        <v>0</v>
      </c>
      <c r="C2707" s="828">
        <v>66713</v>
      </c>
      <c r="D2707" s="284">
        <v>171.51999999999998</v>
      </c>
      <c r="E2707" s="91">
        <v>993.37055698072925</v>
      </c>
      <c r="F2707" s="186">
        <v>0</v>
      </c>
      <c r="G2707" s="186">
        <v>0</v>
      </c>
      <c r="H2707" s="186">
        <v>0</v>
      </c>
      <c r="I2707" s="187">
        <v>0</v>
      </c>
      <c r="J2707" s="186">
        <v>0</v>
      </c>
      <c r="K2707" s="186">
        <v>5.1799401178545512</v>
      </c>
      <c r="L2707" s="186">
        <v>0</v>
      </c>
      <c r="M2707" s="186">
        <v>0</v>
      </c>
      <c r="N2707" s="188">
        <v>0</v>
      </c>
      <c r="O2707" s="189">
        <v>0</v>
      </c>
      <c r="P2707" s="186">
        <v>3.2</v>
      </c>
      <c r="Q2707" s="189">
        <v>0</v>
      </c>
      <c r="R2707" s="189">
        <v>0</v>
      </c>
      <c r="S2707" s="189">
        <v>171.51999999999998</v>
      </c>
      <c r="T2707" s="188">
        <v>171.51999999999998</v>
      </c>
      <c r="U2707" s="187">
        <v>993.37055698072925</v>
      </c>
      <c r="V2707" s="189">
        <v>0</v>
      </c>
      <c r="W2707" s="189">
        <v>3.2</v>
      </c>
      <c r="X2707" s="188">
        <v>168.32</v>
      </c>
      <c r="Y2707" s="188">
        <v>0</v>
      </c>
      <c r="Z2707" s="186">
        <v>0</v>
      </c>
      <c r="AA2707" s="186">
        <v>0</v>
      </c>
      <c r="AB2707" s="186">
        <v>0</v>
      </c>
      <c r="AC2707" s="186">
        <v>0</v>
      </c>
      <c r="AD2707" s="188">
        <v>0</v>
      </c>
      <c r="AE2707" s="189">
        <v>0</v>
      </c>
      <c r="AF2707" s="189">
        <v>0</v>
      </c>
      <c r="AG2707" s="189">
        <v>0</v>
      </c>
      <c r="AH2707" s="191">
        <v>0</v>
      </c>
      <c r="AI2707" s="321">
        <v>0</v>
      </c>
      <c r="AJ2707" s="192">
        <v>7501943496569</v>
      </c>
      <c r="AK2707" s="192" t="s">
        <v>262</v>
      </c>
      <c r="AM2707" s="75">
        <v>66713</v>
      </c>
      <c r="AO2707" s="188">
        <v>2.5599999999999996</v>
      </c>
      <c r="AP2707" s="188">
        <v>-3.2</v>
      </c>
      <c r="AQ2707" s="187">
        <v>0</v>
      </c>
      <c r="AR2707" s="188">
        <v>10.879999999999999</v>
      </c>
      <c r="AS2707" s="187">
        <v>0</v>
      </c>
      <c r="AT2707" s="188">
        <v>0</v>
      </c>
      <c r="AU2707" s="187">
        <v>0</v>
      </c>
      <c r="AV2707" s="188">
        <v>7.68</v>
      </c>
      <c r="AW2707" s="187">
        <v>0</v>
      </c>
      <c r="AX2707" s="188">
        <v>5.12</v>
      </c>
      <c r="AY2707" s="187">
        <v>0</v>
      </c>
      <c r="AZ2707" s="188">
        <v>5.76</v>
      </c>
      <c r="BA2707" s="187">
        <v>0</v>
      </c>
      <c r="BB2707" s="188">
        <v>1.28</v>
      </c>
      <c r="BC2707" s="187">
        <v>0</v>
      </c>
      <c r="BD2707" s="75"/>
      <c r="BE2707" s="75"/>
      <c r="BH2707" s="74"/>
      <c r="BI2707" s="194"/>
      <c r="BJ2707" s="74"/>
    </row>
    <row r="2708" spans="1:62" ht="11.25" customHeight="1" x14ac:dyDescent="0.3">
      <c r="A2708" s="184" t="s">
        <v>3229</v>
      </c>
      <c r="B2708" s="185">
        <v>0</v>
      </c>
      <c r="C2708" s="828">
        <v>66861</v>
      </c>
      <c r="D2708" s="284">
        <v>1E-4</v>
      </c>
      <c r="E2708" s="91">
        <v>0</v>
      </c>
      <c r="F2708" s="186">
        <v>0</v>
      </c>
      <c r="G2708" s="186">
        <v>0</v>
      </c>
      <c r="H2708" s="186">
        <v>0</v>
      </c>
      <c r="I2708" s="187">
        <v>0</v>
      </c>
      <c r="J2708" s="186">
        <v>0</v>
      </c>
      <c r="K2708" s="186">
        <v>0</v>
      </c>
      <c r="L2708" s="186">
        <v>0</v>
      </c>
      <c r="M2708" s="186">
        <v>0</v>
      </c>
      <c r="N2708" s="188">
        <v>0</v>
      </c>
      <c r="O2708" s="189">
        <v>0</v>
      </c>
      <c r="P2708" s="186">
        <v>0</v>
      </c>
      <c r="Q2708" s="189">
        <v>0</v>
      </c>
      <c r="R2708" s="189">
        <v>0</v>
      </c>
      <c r="S2708" s="189">
        <v>1E-4</v>
      </c>
      <c r="T2708" s="188">
        <v>0</v>
      </c>
      <c r="U2708" s="187">
        <v>0</v>
      </c>
      <c r="V2708" s="189">
        <v>0</v>
      </c>
      <c r="W2708" s="189">
        <v>0</v>
      </c>
      <c r="X2708" s="188">
        <v>0</v>
      </c>
      <c r="Y2708" s="188">
        <v>0</v>
      </c>
      <c r="Z2708" s="186">
        <v>0</v>
      </c>
      <c r="AA2708" s="186">
        <v>0</v>
      </c>
      <c r="AB2708" s="186">
        <v>0</v>
      </c>
      <c r="AC2708" s="186">
        <v>0</v>
      </c>
      <c r="AD2708" s="188">
        <v>0</v>
      </c>
      <c r="AE2708" s="189">
        <v>0</v>
      </c>
      <c r="AF2708" s="189">
        <v>0</v>
      </c>
      <c r="AG2708" s="189">
        <v>0</v>
      </c>
      <c r="AH2708" s="191">
        <v>0</v>
      </c>
      <c r="AI2708" s="321">
        <v>0</v>
      </c>
      <c r="AJ2708" s="192">
        <v>7501943495074</v>
      </c>
      <c r="AK2708" s="192" t="s">
        <v>262</v>
      </c>
      <c r="AM2708" s="75">
        <v>66861</v>
      </c>
      <c r="AO2708" s="188">
        <v>0</v>
      </c>
      <c r="AP2708" s="188">
        <v>0</v>
      </c>
      <c r="AQ2708" s="187">
        <v>0</v>
      </c>
      <c r="AR2708" s="188">
        <v>0</v>
      </c>
      <c r="AS2708" s="187">
        <v>0</v>
      </c>
      <c r="AT2708" s="188">
        <v>0</v>
      </c>
      <c r="AU2708" s="187">
        <v>0</v>
      </c>
      <c r="AV2708" s="188">
        <v>0</v>
      </c>
      <c r="AW2708" s="187">
        <v>0</v>
      </c>
      <c r="AX2708" s="188">
        <v>0</v>
      </c>
      <c r="AY2708" s="187">
        <v>0</v>
      </c>
      <c r="AZ2708" s="188">
        <v>0</v>
      </c>
      <c r="BA2708" s="187">
        <v>0</v>
      </c>
      <c r="BB2708" s="188">
        <v>0</v>
      </c>
      <c r="BC2708" s="187">
        <v>0</v>
      </c>
      <c r="BD2708" s="75"/>
      <c r="BE2708" s="75"/>
      <c r="BH2708" s="74"/>
      <c r="BI2708" s="194"/>
      <c r="BJ2708" s="74"/>
    </row>
    <row r="2709" spans="1:62" ht="11.25" customHeight="1" x14ac:dyDescent="0.3">
      <c r="A2709" s="184" t="s">
        <v>3230</v>
      </c>
      <c r="B2709" s="185">
        <v>0</v>
      </c>
      <c r="C2709" s="828">
        <v>66708</v>
      </c>
      <c r="D2709" s="284">
        <v>1E-4</v>
      </c>
      <c r="E2709" s="91">
        <v>0</v>
      </c>
      <c r="F2709" s="186">
        <v>0</v>
      </c>
      <c r="G2709" s="186">
        <v>0</v>
      </c>
      <c r="H2709" s="186">
        <v>0</v>
      </c>
      <c r="I2709" s="187">
        <v>0</v>
      </c>
      <c r="J2709" s="186">
        <v>0</v>
      </c>
      <c r="K2709" s="186">
        <v>0</v>
      </c>
      <c r="L2709" s="186">
        <v>0</v>
      </c>
      <c r="M2709" s="186">
        <v>0</v>
      </c>
      <c r="N2709" s="188">
        <v>0</v>
      </c>
      <c r="O2709" s="189">
        <v>0</v>
      </c>
      <c r="P2709" s="186">
        <v>0</v>
      </c>
      <c r="Q2709" s="189">
        <v>0</v>
      </c>
      <c r="R2709" s="189">
        <v>0</v>
      </c>
      <c r="S2709" s="189">
        <v>1E-4</v>
      </c>
      <c r="T2709" s="188">
        <v>0</v>
      </c>
      <c r="U2709" s="187">
        <v>0</v>
      </c>
      <c r="V2709" s="189">
        <v>0</v>
      </c>
      <c r="W2709" s="189">
        <v>0</v>
      </c>
      <c r="X2709" s="188">
        <v>0</v>
      </c>
      <c r="Y2709" s="188">
        <v>0</v>
      </c>
      <c r="Z2709" s="186">
        <v>0</v>
      </c>
      <c r="AA2709" s="186">
        <v>0</v>
      </c>
      <c r="AB2709" s="186">
        <v>0</v>
      </c>
      <c r="AC2709" s="186">
        <v>0</v>
      </c>
      <c r="AD2709" s="188">
        <v>0</v>
      </c>
      <c r="AE2709" s="189">
        <v>0</v>
      </c>
      <c r="AF2709" s="189">
        <v>0</v>
      </c>
      <c r="AG2709" s="189">
        <v>0</v>
      </c>
      <c r="AH2709" s="191">
        <v>0</v>
      </c>
      <c r="AI2709" s="321">
        <v>0</v>
      </c>
      <c r="AJ2709" s="192">
        <v>7501943495074</v>
      </c>
      <c r="AK2709" s="192">
        <v>66861</v>
      </c>
      <c r="AM2709" s="75">
        <v>66708</v>
      </c>
      <c r="AO2709" s="188">
        <v>0</v>
      </c>
      <c r="AP2709" s="188">
        <v>0</v>
      </c>
      <c r="AQ2709" s="187">
        <v>0</v>
      </c>
      <c r="AR2709" s="188">
        <v>0</v>
      </c>
      <c r="AS2709" s="187">
        <v>0</v>
      </c>
      <c r="AT2709" s="188">
        <v>0</v>
      </c>
      <c r="AU2709" s="187">
        <v>0</v>
      </c>
      <c r="AV2709" s="188">
        <v>0</v>
      </c>
      <c r="AW2709" s="187">
        <v>0</v>
      </c>
      <c r="AX2709" s="188">
        <v>0</v>
      </c>
      <c r="AY2709" s="187">
        <v>0</v>
      </c>
      <c r="AZ2709" s="188">
        <v>0</v>
      </c>
      <c r="BA2709" s="187">
        <v>0</v>
      </c>
      <c r="BB2709" s="188">
        <v>0</v>
      </c>
      <c r="BC2709" s="187">
        <v>0</v>
      </c>
      <c r="BD2709" s="75"/>
      <c r="BE2709" s="75"/>
      <c r="BH2709" s="74"/>
      <c r="BI2709" s="194"/>
      <c r="BJ2709" s="74"/>
    </row>
    <row r="2710" spans="1:62" ht="11.25" customHeight="1" x14ac:dyDescent="0.3">
      <c r="A2710" s="184" t="s">
        <v>3231</v>
      </c>
      <c r="B2710" s="185">
        <v>0</v>
      </c>
      <c r="C2710" s="828">
        <v>66814</v>
      </c>
      <c r="D2710" s="284">
        <v>1E-4</v>
      </c>
      <c r="E2710" s="91">
        <v>0</v>
      </c>
      <c r="F2710" s="186">
        <v>0</v>
      </c>
      <c r="G2710" s="186">
        <v>0</v>
      </c>
      <c r="H2710" s="186">
        <v>0</v>
      </c>
      <c r="I2710" s="187">
        <v>0</v>
      </c>
      <c r="J2710" s="186">
        <v>0</v>
      </c>
      <c r="K2710" s="186">
        <v>0</v>
      </c>
      <c r="L2710" s="186">
        <v>0</v>
      </c>
      <c r="M2710" s="186">
        <v>0</v>
      </c>
      <c r="N2710" s="188">
        <v>0</v>
      </c>
      <c r="O2710" s="189">
        <v>0</v>
      </c>
      <c r="P2710" s="186">
        <v>0</v>
      </c>
      <c r="Q2710" s="189">
        <v>0</v>
      </c>
      <c r="R2710" s="189">
        <v>0</v>
      </c>
      <c r="S2710" s="189">
        <v>1E-4</v>
      </c>
      <c r="T2710" s="188">
        <v>0</v>
      </c>
      <c r="U2710" s="187">
        <v>0</v>
      </c>
      <c r="V2710" s="189">
        <v>0</v>
      </c>
      <c r="W2710" s="189">
        <v>0</v>
      </c>
      <c r="X2710" s="188">
        <v>0</v>
      </c>
      <c r="Y2710" s="188">
        <v>0</v>
      </c>
      <c r="Z2710" s="186">
        <v>0</v>
      </c>
      <c r="AA2710" s="186">
        <v>0</v>
      </c>
      <c r="AB2710" s="186">
        <v>0</v>
      </c>
      <c r="AC2710" s="186">
        <v>0</v>
      </c>
      <c r="AD2710" s="188">
        <v>0</v>
      </c>
      <c r="AE2710" s="189">
        <v>0</v>
      </c>
      <c r="AF2710" s="189">
        <v>0</v>
      </c>
      <c r="AG2710" s="189">
        <v>0</v>
      </c>
      <c r="AH2710" s="191">
        <v>0</v>
      </c>
      <c r="AI2710" s="321">
        <v>0</v>
      </c>
      <c r="AJ2710" s="192">
        <v>7501943456174</v>
      </c>
      <c r="AK2710" s="192" t="s">
        <v>262</v>
      </c>
      <c r="AM2710" s="75">
        <v>66814</v>
      </c>
      <c r="AO2710" s="188">
        <v>0</v>
      </c>
      <c r="AP2710" s="188">
        <v>0</v>
      </c>
      <c r="AQ2710" s="187">
        <v>0</v>
      </c>
      <c r="AR2710" s="188">
        <v>0</v>
      </c>
      <c r="AS2710" s="187">
        <v>0</v>
      </c>
      <c r="AT2710" s="188">
        <v>0</v>
      </c>
      <c r="AU2710" s="187">
        <v>0</v>
      </c>
      <c r="AV2710" s="188">
        <v>0</v>
      </c>
      <c r="AW2710" s="187">
        <v>0</v>
      </c>
      <c r="AX2710" s="188">
        <v>0</v>
      </c>
      <c r="AY2710" s="187">
        <v>0</v>
      </c>
      <c r="AZ2710" s="188">
        <v>0</v>
      </c>
      <c r="BA2710" s="187">
        <v>0</v>
      </c>
      <c r="BB2710" s="188">
        <v>0</v>
      </c>
      <c r="BC2710" s="187">
        <v>0</v>
      </c>
      <c r="BD2710" s="75"/>
      <c r="BE2710" s="75"/>
      <c r="BH2710" s="74"/>
      <c r="BI2710" s="194"/>
      <c r="BJ2710" s="74"/>
    </row>
    <row r="2711" spans="1:62" ht="11.25" customHeight="1" x14ac:dyDescent="0.3">
      <c r="A2711" s="184" t="s">
        <v>3232</v>
      </c>
      <c r="B2711" s="185">
        <v>0</v>
      </c>
      <c r="C2711" s="828">
        <v>66704</v>
      </c>
      <c r="D2711" s="284">
        <v>1E-4</v>
      </c>
      <c r="E2711" s="91">
        <v>0</v>
      </c>
      <c r="F2711" s="186">
        <v>0</v>
      </c>
      <c r="G2711" s="186">
        <v>0</v>
      </c>
      <c r="H2711" s="186">
        <v>0</v>
      </c>
      <c r="I2711" s="187">
        <v>0</v>
      </c>
      <c r="J2711" s="186">
        <v>0</v>
      </c>
      <c r="K2711" s="186">
        <v>0</v>
      </c>
      <c r="L2711" s="186">
        <v>0</v>
      </c>
      <c r="M2711" s="186">
        <v>0</v>
      </c>
      <c r="N2711" s="188">
        <v>0</v>
      </c>
      <c r="O2711" s="189">
        <v>0</v>
      </c>
      <c r="P2711" s="186">
        <v>0</v>
      </c>
      <c r="Q2711" s="189">
        <v>0</v>
      </c>
      <c r="R2711" s="189">
        <v>0</v>
      </c>
      <c r="S2711" s="189">
        <v>1E-4</v>
      </c>
      <c r="T2711" s="188">
        <v>0</v>
      </c>
      <c r="U2711" s="187">
        <v>0</v>
      </c>
      <c r="V2711" s="189">
        <v>0</v>
      </c>
      <c r="W2711" s="189">
        <v>0</v>
      </c>
      <c r="X2711" s="188">
        <v>0</v>
      </c>
      <c r="Y2711" s="188">
        <v>0</v>
      </c>
      <c r="Z2711" s="186">
        <v>0</v>
      </c>
      <c r="AA2711" s="186">
        <v>0</v>
      </c>
      <c r="AB2711" s="186">
        <v>0</v>
      </c>
      <c r="AC2711" s="186">
        <v>0</v>
      </c>
      <c r="AD2711" s="188">
        <v>0</v>
      </c>
      <c r="AE2711" s="189">
        <v>0</v>
      </c>
      <c r="AF2711" s="189">
        <v>0</v>
      </c>
      <c r="AG2711" s="189">
        <v>0</v>
      </c>
      <c r="AH2711" s="191">
        <v>0</v>
      </c>
      <c r="AI2711" s="321">
        <v>0</v>
      </c>
      <c r="AJ2711" s="192">
        <v>7501943456174</v>
      </c>
      <c r="AK2711" s="192">
        <v>66814</v>
      </c>
      <c r="AM2711" s="75">
        <v>66704</v>
      </c>
      <c r="AO2711" s="188">
        <v>0</v>
      </c>
      <c r="AP2711" s="188">
        <v>0</v>
      </c>
      <c r="AQ2711" s="187">
        <v>0</v>
      </c>
      <c r="AR2711" s="188">
        <v>0</v>
      </c>
      <c r="AS2711" s="187">
        <v>0</v>
      </c>
      <c r="AT2711" s="188">
        <v>0</v>
      </c>
      <c r="AU2711" s="187">
        <v>0</v>
      </c>
      <c r="AV2711" s="188">
        <v>0</v>
      </c>
      <c r="AW2711" s="187">
        <v>0</v>
      </c>
      <c r="AX2711" s="188">
        <v>0</v>
      </c>
      <c r="AY2711" s="187">
        <v>0</v>
      </c>
      <c r="AZ2711" s="188">
        <v>0</v>
      </c>
      <c r="BA2711" s="187">
        <v>0</v>
      </c>
      <c r="BB2711" s="188">
        <v>0</v>
      </c>
      <c r="BC2711" s="187">
        <v>0</v>
      </c>
      <c r="BD2711" s="75"/>
      <c r="BE2711" s="75"/>
      <c r="BH2711" s="74"/>
      <c r="BI2711" s="194"/>
      <c r="BJ2711" s="74"/>
    </row>
    <row r="2712" spans="1:62" ht="11.25" customHeight="1" x14ac:dyDescent="0.3">
      <c r="A2712" s="184" t="s">
        <v>3233</v>
      </c>
      <c r="B2712" s="185">
        <v>0</v>
      </c>
      <c r="C2712" s="828">
        <v>66877</v>
      </c>
      <c r="D2712" s="284">
        <v>1E-4</v>
      </c>
      <c r="E2712" s="91">
        <v>0</v>
      </c>
      <c r="F2712" s="186">
        <v>0</v>
      </c>
      <c r="G2712" s="186">
        <v>0</v>
      </c>
      <c r="H2712" s="186">
        <v>0</v>
      </c>
      <c r="I2712" s="187">
        <v>0</v>
      </c>
      <c r="J2712" s="186">
        <v>0</v>
      </c>
      <c r="K2712" s="186">
        <v>0</v>
      </c>
      <c r="L2712" s="186">
        <v>0</v>
      </c>
      <c r="M2712" s="186">
        <v>0</v>
      </c>
      <c r="N2712" s="188">
        <v>0</v>
      </c>
      <c r="O2712" s="189">
        <v>0</v>
      </c>
      <c r="P2712" s="186">
        <v>0</v>
      </c>
      <c r="Q2712" s="189">
        <v>0</v>
      </c>
      <c r="R2712" s="189">
        <v>0</v>
      </c>
      <c r="S2712" s="189">
        <v>1E-4</v>
      </c>
      <c r="T2712" s="188">
        <v>0</v>
      </c>
      <c r="U2712" s="187">
        <v>0</v>
      </c>
      <c r="V2712" s="189">
        <v>0</v>
      </c>
      <c r="W2712" s="189">
        <v>0</v>
      </c>
      <c r="X2712" s="188">
        <v>0</v>
      </c>
      <c r="Y2712" s="188">
        <v>0</v>
      </c>
      <c r="Z2712" s="186">
        <v>0</v>
      </c>
      <c r="AA2712" s="186">
        <v>0</v>
      </c>
      <c r="AB2712" s="186">
        <v>0</v>
      </c>
      <c r="AC2712" s="186">
        <v>0</v>
      </c>
      <c r="AD2712" s="188">
        <v>0</v>
      </c>
      <c r="AE2712" s="189">
        <v>0</v>
      </c>
      <c r="AF2712" s="189">
        <v>0</v>
      </c>
      <c r="AG2712" s="189">
        <v>0</v>
      </c>
      <c r="AH2712" s="191">
        <v>0</v>
      </c>
      <c r="AI2712" s="321">
        <v>0</v>
      </c>
      <c r="AJ2712" s="192">
        <v>7501943456174</v>
      </c>
      <c r="AK2712" s="192">
        <v>66814</v>
      </c>
      <c r="AM2712" s="75">
        <v>66877</v>
      </c>
      <c r="AO2712" s="188">
        <v>0</v>
      </c>
      <c r="AP2712" s="188">
        <v>0</v>
      </c>
      <c r="AQ2712" s="187">
        <v>0</v>
      </c>
      <c r="AR2712" s="188">
        <v>0</v>
      </c>
      <c r="AS2712" s="187">
        <v>0</v>
      </c>
      <c r="AT2712" s="188">
        <v>0</v>
      </c>
      <c r="AU2712" s="187">
        <v>0</v>
      </c>
      <c r="AV2712" s="188">
        <v>0</v>
      </c>
      <c r="AW2712" s="187">
        <v>0</v>
      </c>
      <c r="AX2712" s="188">
        <v>0</v>
      </c>
      <c r="AY2712" s="187">
        <v>0</v>
      </c>
      <c r="AZ2712" s="188">
        <v>0</v>
      </c>
      <c r="BA2712" s="187">
        <v>0</v>
      </c>
      <c r="BB2712" s="188">
        <v>0</v>
      </c>
      <c r="BC2712" s="187">
        <v>0</v>
      </c>
      <c r="BD2712" s="75"/>
      <c r="BE2712" s="75"/>
      <c r="BH2712" s="74"/>
      <c r="BI2712" s="194"/>
      <c r="BJ2712" s="74"/>
    </row>
    <row r="2713" spans="1:62" ht="11.25" customHeight="1" x14ac:dyDescent="0.3">
      <c r="A2713" s="184" t="s">
        <v>3234</v>
      </c>
      <c r="B2713" s="185">
        <v>0</v>
      </c>
      <c r="C2713" s="828">
        <v>66780</v>
      </c>
      <c r="D2713" s="284">
        <v>160.80000000000001</v>
      </c>
      <c r="E2713" s="91">
        <v>1232.0371257516056</v>
      </c>
      <c r="F2713" s="186">
        <v>0</v>
      </c>
      <c r="G2713" s="186">
        <v>0</v>
      </c>
      <c r="H2713" s="186">
        <v>0</v>
      </c>
      <c r="I2713" s="187">
        <v>0</v>
      </c>
      <c r="J2713" s="186">
        <v>0</v>
      </c>
      <c r="K2713" s="186">
        <v>3.9154664248101398</v>
      </c>
      <c r="L2713" s="186">
        <v>0</v>
      </c>
      <c r="M2713" s="186">
        <v>0</v>
      </c>
      <c r="N2713" s="188">
        <v>0</v>
      </c>
      <c r="O2713" s="189">
        <v>6.4</v>
      </c>
      <c r="P2713" s="186">
        <v>6.4</v>
      </c>
      <c r="Q2713" s="189">
        <v>0</v>
      </c>
      <c r="R2713" s="189">
        <v>0</v>
      </c>
      <c r="S2713" s="189">
        <v>160.80000000000001</v>
      </c>
      <c r="T2713" s="188">
        <v>160.80000000000001</v>
      </c>
      <c r="U2713" s="187">
        <v>1232.0371257516056</v>
      </c>
      <c r="V2713" s="189">
        <v>0</v>
      </c>
      <c r="W2713" s="189">
        <v>0</v>
      </c>
      <c r="X2713" s="188">
        <v>160.80000000000001</v>
      </c>
      <c r="Y2713" s="188">
        <v>0</v>
      </c>
      <c r="Z2713" s="186">
        <v>0</v>
      </c>
      <c r="AA2713" s="186">
        <v>0</v>
      </c>
      <c r="AB2713" s="186">
        <v>0</v>
      </c>
      <c r="AC2713" s="186">
        <v>0</v>
      </c>
      <c r="AD2713" s="188">
        <v>0</v>
      </c>
      <c r="AE2713" s="189">
        <v>0</v>
      </c>
      <c r="AF2713" s="189">
        <v>0</v>
      </c>
      <c r="AG2713" s="189">
        <v>0</v>
      </c>
      <c r="AH2713" s="191">
        <v>0</v>
      </c>
      <c r="AI2713" s="321">
        <v>0</v>
      </c>
      <c r="AJ2713" s="192">
        <v>7506425605842</v>
      </c>
      <c r="AK2713" s="192" t="s">
        <v>262</v>
      </c>
      <c r="AM2713" s="75">
        <v>66780</v>
      </c>
      <c r="AO2713" s="188">
        <v>0</v>
      </c>
      <c r="AP2713" s="188">
        <v>0</v>
      </c>
      <c r="AQ2713" s="187">
        <v>0</v>
      </c>
      <c r="AR2713" s="188">
        <v>0</v>
      </c>
      <c r="AS2713" s="187">
        <v>0</v>
      </c>
      <c r="AT2713" s="188">
        <v>0</v>
      </c>
      <c r="AU2713" s="187">
        <v>0</v>
      </c>
      <c r="AV2713" s="188">
        <v>0</v>
      </c>
      <c r="AW2713" s="187">
        <v>0</v>
      </c>
      <c r="AX2713" s="188">
        <v>0</v>
      </c>
      <c r="AY2713" s="187">
        <v>0</v>
      </c>
      <c r="AZ2713" s="188">
        <v>0</v>
      </c>
      <c r="BA2713" s="187">
        <v>0</v>
      </c>
      <c r="BB2713" s="188">
        <v>0</v>
      </c>
      <c r="BC2713" s="187">
        <v>0</v>
      </c>
      <c r="BD2713" s="75"/>
      <c r="BE2713" s="75"/>
      <c r="BH2713" s="74"/>
      <c r="BI2713" s="194"/>
      <c r="BJ2713" s="74"/>
    </row>
    <row r="2714" spans="1:62" ht="11.25" customHeight="1" x14ac:dyDescent="0.3">
      <c r="A2714" s="184" t="s">
        <v>3235</v>
      </c>
      <c r="B2714" s="185">
        <v>0</v>
      </c>
      <c r="C2714" s="828">
        <v>66714</v>
      </c>
      <c r="D2714" s="284">
        <v>1E-4</v>
      </c>
      <c r="E2714" s="91">
        <v>0</v>
      </c>
      <c r="F2714" s="186">
        <v>0</v>
      </c>
      <c r="G2714" s="186">
        <v>0</v>
      </c>
      <c r="H2714" s="186">
        <v>0</v>
      </c>
      <c r="I2714" s="187">
        <v>0</v>
      </c>
      <c r="J2714" s="186">
        <v>0</v>
      </c>
      <c r="K2714" s="186">
        <v>0</v>
      </c>
      <c r="L2714" s="186">
        <v>0</v>
      </c>
      <c r="M2714" s="186">
        <v>0</v>
      </c>
      <c r="N2714" s="188">
        <v>0</v>
      </c>
      <c r="O2714" s="189">
        <v>0</v>
      </c>
      <c r="P2714" s="186">
        <v>0</v>
      </c>
      <c r="Q2714" s="189">
        <v>0</v>
      </c>
      <c r="R2714" s="189">
        <v>0</v>
      </c>
      <c r="S2714" s="189">
        <v>1E-4</v>
      </c>
      <c r="T2714" s="188">
        <v>0</v>
      </c>
      <c r="U2714" s="187">
        <v>0</v>
      </c>
      <c r="V2714" s="189">
        <v>0</v>
      </c>
      <c r="W2714" s="189">
        <v>0</v>
      </c>
      <c r="X2714" s="188">
        <v>0</v>
      </c>
      <c r="Y2714" s="188">
        <v>0</v>
      </c>
      <c r="Z2714" s="186">
        <v>0</v>
      </c>
      <c r="AA2714" s="186">
        <v>0</v>
      </c>
      <c r="AB2714" s="186">
        <v>0</v>
      </c>
      <c r="AC2714" s="186">
        <v>0</v>
      </c>
      <c r="AD2714" s="188">
        <v>0</v>
      </c>
      <c r="AE2714" s="189">
        <v>0</v>
      </c>
      <c r="AF2714" s="189">
        <v>0</v>
      </c>
      <c r="AG2714" s="189">
        <v>0</v>
      </c>
      <c r="AH2714" s="191">
        <v>0</v>
      </c>
      <c r="AI2714" s="321">
        <v>0</v>
      </c>
      <c r="AJ2714" s="192">
        <v>7501943496583</v>
      </c>
      <c r="AK2714" s="192" t="s">
        <v>262</v>
      </c>
      <c r="AM2714" s="75">
        <v>66714</v>
      </c>
      <c r="AO2714" s="188">
        <v>0</v>
      </c>
      <c r="AP2714" s="188">
        <v>0</v>
      </c>
      <c r="AQ2714" s="187">
        <v>0</v>
      </c>
      <c r="AR2714" s="188">
        <v>0</v>
      </c>
      <c r="AS2714" s="187">
        <v>0</v>
      </c>
      <c r="AT2714" s="188">
        <v>0</v>
      </c>
      <c r="AU2714" s="187">
        <v>0</v>
      </c>
      <c r="AV2714" s="188">
        <v>0</v>
      </c>
      <c r="AW2714" s="187">
        <v>0</v>
      </c>
      <c r="AX2714" s="188">
        <v>0</v>
      </c>
      <c r="AY2714" s="187">
        <v>0</v>
      </c>
      <c r="AZ2714" s="188">
        <v>0</v>
      </c>
      <c r="BA2714" s="187">
        <v>0</v>
      </c>
      <c r="BB2714" s="188">
        <v>0</v>
      </c>
      <c r="BC2714" s="187">
        <v>0</v>
      </c>
      <c r="BD2714" s="75"/>
      <c r="BE2714" s="75"/>
      <c r="BH2714" s="74"/>
      <c r="BI2714" s="194"/>
      <c r="BJ2714" s="74"/>
    </row>
    <row r="2715" spans="1:62" ht="11.25" customHeight="1" x14ac:dyDescent="0.3">
      <c r="A2715" s="184" t="s">
        <v>3236</v>
      </c>
      <c r="B2715" s="185">
        <v>0</v>
      </c>
      <c r="C2715" s="828">
        <v>66815</v>
      </c>
      <c r="D2715" s="284">
        <v>1E-4</v>
      </c>
      <c r="E2715" s="91">
        <v>0</v>
      </c>
      <c r="F2715" s="186">
        <v>0</v>
      </c>
      <c r="G2715" s="186">
        <v>0</v>
      </c>
      <c r="H2715" s="186">
        <v>0</v>
      </c>
      <c r="I2715" s="187">
        <v>0</v>
      </c>
      <c r="J2715" s="186">
        <v>0</v>
      </c>
      <c r="K2715" s="186">
        <v>0</v>
      </c>
      <c r="L2715" s="186">
        <v>0</v>
      </c>
      <c r="M2715" s="186">
        <v>0</v>
      </c>
      <c r="N2715" s="188">
        <v>0</v>
      </c>
      <c r="O2715" s="189">
        <v>0</v>
      </c>
      <c r="P2715" s="186">
        <v>0</v>
      </c>
      <c r="Q2715" s="189">
        <v>0</v>
      </c>
      <c r="R2715" s="189">
        <v>0</v>
      </c>
      <c r="S2715" s="189">
        <v>1E-4</v>
      </c>
      <c r="T2715" s="188">
        <v>0</v>
      </c>
      <c r="U2715" s="187">
        <v>0</v>
      </c>
      <c r="V2715" s="189">
        <v>0</v>
      </c>
      <c r="W2715" s="189">
        <v>0</v>
      </c>
      <c r="X2715" s="188">
        <v>0</v>
      </c>
      <c r="Y2715" s="188">
        <v>0</v>
      </c>
      <c r="Z2715" s="186">
        <v>0</v>
      </c>
      <c r="AA2715" s="186">
        <v>0</v>
      </c>
      <c r="AB2715" s="186">
        <v>0</v>
      </c>
      <c r="AC2715" s="186">
        <v>0</v>
      </c>
      <c r="AD2715" s="188">
        <v>0</v>
      </c>
      <c r="AE2715" s="189">
        <v>0</v>
      </c>
      <c r="AF2715" s="189">
        <v>0</v>
      </c>
      <c r="AG2715" s="189">
        <v>0</v>
      </c>
      <c r="AH2715" s="191">
        <v>0</v>
      </c>
      <c r="AI2715" s="321">
        <v>0</v>
      </c>
      <c r="AJ2715" s="192">
        <v>7501943456198</v>
      </c>
      <c r="AK2715" s="192" t="s">
        <v>262</v>
      </c>
      <c r="AM2715" s="75">
        <v>66815</v>
      </c>
      <c r="AO2715" s="188">
        <v>0</v>
      </c>
      <c r="AP2715" s="188">
        <v>0</v>
      </c>
      <c r="AQ2715" s="187">
        <v>0</v>
      </c>
      <c r="AR2715" s="188">
        <v>0</v>
      </c>
      <c r="AS2715" s="187">
        <v>0</v>
      </c>
      <c r="AT2715" s="188">
        <v>0</v>
      </c>
      <c r="AU2715" s="187">
        <v>0</v>
      </c>
      <c r="AV2715" s="188">
        <v>0</v>
      </c>
      <c r="AW2715" s="187">
        <v>0</v>
      </c>
      <c r="AX2715" s="188">
        <v>0</v>
      </c>
      <c r="AY2715" s="187">
        <v>0</v>
      </c>
      <c r="AZ2715" s="188">
        <v>0</v>
      </c>
      <c r="BA2715" s="187">
        <v>0</v>
      </c>
      <c r="BB2715" s="188">
        <v>0</v>
      </c>
      <c r="BC2715" s="187">
        <v>0</v>
      </c>
      <c r="BD2715" s="75"/>
      <c r="BE2715" s="75"/>
      <c r="BH2715" s="74"/>
      <c r="BI2715" s="194"/>
      <c r="BJ2715" s="74"/>
    </row>
    <row r="2716" spans="1:62" ht="11.25" customHeight="1" x14ac:dyDescent="0.3">
      <c r="A2716" s="184" t="s">
        <v>3237</v>
      </c>
      <c r="B2716" s="185">
        <v>0</v>
      </c>
      <c r="C2716" s="828">
        <v>66705</v>
      </c>
      <c r="D2716" s="284">
        <v>1E-4</v>
      </c>
      <c r="E2716" s="91">
        <v>0</v>
      </c>
      <c r="F2716" s="186">
        <v>0</v>
      </c>
      <c r="G2716" s="186">
        <v>0</v>
      </c>
      <c r="H2716" s="186">
        <v>0</v>
      </c>
      <c r="I2716" s="187">
        <v>0</v>
      </c>
      <c r="J2716" s="186">
        <v>0</v>
      </c>
      <c r="K2716" s="186">
        <v>0</v>
      </c>
      <c r="L2716" s="186">
        <v>0</v>
      </c>
      <c r="M2716" s="186">
        <v>0</v>
      </c>
      <c r="N2716" s="188">
        <v>0</v>
      </c>
      <c r="O2716" s="189">
        <v>0</v>
      </c>
      <c r="P2716" s="186">
        <v>0</v>
      </c>
      <c r="Q2716" s="189">
        <v>0</v>
      </c>
      <c r="R2716" s="189">
        <v>0</v>
      </c>
      <c r="S2716" s="189">
        <v>1E-4</v>
      </c>
      <c r="T2716" s="188">
        <v>0</v>
      </c>
      <c r="U2716" s="187">
        <v>0</v>
      </c>
      <c r="V2716" s="189">
        <v>0</v>
      </c>
      <c r="W2716" s="189">
        <v>0</v>
      </c>
      <c r="X2716" s="188">
        <v>0</v>
      </c>
      <c r="Y2716" s="188">
        <v>0</v>
      </c>
      <c r="Z2716" s="186">
        <v>0</v>
      </c>
      <c r="AA2716" s="186">
        <v>0</v>
      </c>
      <c r="AB2716" s="186">
        <v>0</v>
      </c>
      <c r="AC2716" s="186">
        <v>0</v>
      </c>
      <c r="AD2716" s="188">
        <v>0</v>
      </c>
      <c r="AE2716" s="189">
        <v>0</v>
      </c>
      <c r="AF2716" s="189">
        <v>0</v>
      </c>
      <c r="AG2716" s="189">
        <v>0</v>
      </c>
      <c r="AH2716" s="191">
        <v>0</v>
      </c>
      <c r="AI2716" s="321">
        <v>0</v>
      </c>
      <c r="AJ2716" s="192">
        <v>7501943456198</v>
      </c>
      <c r="AK2716" s="192">
        <v>66815</v>
      </c>
      <c r="AM2716" s="75">
        <v>66705</v>
      </c>
      <c r="AO2716" s="188">
        <v>0</v>
      </c>
      <c r="AP2716" s="188">
        <v>0</v>
      </c>
      <c r="AQ2716" s="187">
        <v>0</v>
      </c>
      <c r="AR2716" s="188">
        <v>0</v>
      </c>
      <c r="AS2716" s="187">
        <v>0</v>
      </c>
      <c r="AT2716" s="188">
        <v>0</v>
      </c>
      <c r="AU2716" s="187">
        <v>0</v>
      </c>
      <c r="AV2716" s="188">
        <v>0</v>
      </c>
      <c r="AW2716" s="187">
        <v>0</v>
      </c>
      <c r="AX2716" s="188">
        <v>0</v>
      </c>
      <c r="AY2716" s="187">
        <v>0</v>
      </c>
      <c r="AZ2716" s="188">
        <v>0</v>
      </c>
      <c r="BA2716" s="187">
        <v>0</v>
      </c>
      <c r="BB2716" s="188">
        <v>0</v>
      </c>
      <c r="BC2716" s="187">
        <v>0</v>
      </c>
      <c r="BD2716" s="75"/>
      <c r="BE2716" s="75"/>
      <c r="BH2716" s="74"/>
      <c r="BI2716" s="194"/>
      <c r="BJ2716" s="74"/>
    </row>
    <row r="2717" spans="1:62" ht="11.25" customHeight="1" x14ac:dyDescent="0.3">
      <c r="A2717" s="184" t="s">
        <v>3238</v>
      </c>
      <c r="B2717" s="185">
        <v>0</v>
      </c>
      <c r="C2717" s="828">
        <v>66878</v>
      </c>
      <c r="D2717" s="284">
        <v>1E-4</v>
      </c>
      <c r="E2717" s="91">
        <v>0</v>
      </c>
      <c r="F2717" s="186">
        <v>0</v>
      </c>
      <c r="G2717" s="186">
        <v>0</v>
      </c>
      <c r="H2717" s="186">
        <v>0</v>
      </c>
      <c r="I2717" s="187">
        <v>0</v>
      </c>
      <c r="J2717" s="186">
        <v>0</v>
      </c>
      <c r="K2717" s="186">
        <v>0</v>
      </c>
      <c r="L2717" s="186">
        <v>0</v>
      </c>
      <c r="M2717" s="186">
        <v>0</v>
      </c>
      <c r="N2717" s="188">
        <v>0</v>
      </c>
      <c r="O2717" s="189">
        <v>0</v>
      </c>
      <c r="P2717" s="186">
        <v>0</v>
      </c>
      <c r="Q2717" s="189">
        <v>0</v>
      </c>
      <c r="R2717" s="189">
        <v>0</v>
      </c>
      <c r="S2717" s="189">
        <v>1E-4</v>
      </c>
      <c r="T2717" s="188">
        <v>0</v>
      </c>
      <c r="U2717" s="187">
        <v>0</v>
      </c>
      <c r="V2717" s="189">
        <v>0</v>
      </c>
      <c r="W2717" s="189">
        <v>0</v>
      </c>
      <c r="X2717" s="188">
        <v>0</v>
      </c>
      <c r="Y2717" s="188">
        <v>0</v>
      </c>
      <c r="Z2717" s="186">
        <v>0</v>
      </c>
      <c r="AA2717" s="186">
        <v>0</v>
      </c>
      <c r="AB2717" s="186">
        <v>0</v>
      </c>
      <c r="AC2717" s="186">
        <v>0</v>
      </c>
      <c r="AD2717" s="188">
        <v>0</v>
      </c>
      <c r="AE2717" s="189">
        <v>0</v>
      </c>
      <c r="AF2717" s="189">
        <v>0</v>
      </c>
      <c r="AG2717" s="189">
        <v>0</v>
      </c>
      <c r="AH2717" s="191">
        <v>0</v>
      </c>
      <c r="AI2717" s="321">
        <v>0</v>
      </c>
      <c r="AJ2717" s="192">
        <v>7501943456198</v>
      </c>
      <c r="AK2717" s="192">
        <v>66815</v>
      </c>
      <c r="AM2717" s="75">
        <v>66878</v>
      </c>
      <c r="AO2717" s="188">
        <v>0</v>
      </c>
      <c r="AP2717" s="188">
        <v>0</v>
      </c>
      <c r="AQ2717" s="187">
        <v>0</v>
      </c>
      <c r="AR2717" s="188">
        <v>0</v>
      </c>
      <c r="AS2717" s="187">
        <v>0</v>
      </c>
      <c r="AT2717" s="188">
        <v>0</v>
      </c>
      <c r="AU2717" s="187">
        <v>0</v>
      </c>
      <c r="AV2717" s="188">
        <v>0</v>
      </c>
      <c r="AW2717" s="187">
        <v>0</v>
      </c>
      <c r="AX2717" s="188">
        <v>0</v>
      </c>
      <c r="AY2717" s="187">
        <v>0</v>
      </c>
      <c r="AZ2717" s="188">
        <v>0</v>
      </c>
      <c r="BA2717" s="187">
        <v>0</v>
      </c>
      <c r="BB2717" s="188">
        <v>0</v>
      </c>
      <c r="BC2717" s="187">
        <v>0</v>
      </c>
      <c r="BD2717" s="75"/>
      <c r="BE2717" s="75"/>
      <c r="BH2717" s="74"/>
      <c r="BI2717" s="194"/>
      <c r="BJ2717" s="74"/>
    </row>
    <row r="2718" spans="1:62" ht="11.25" customHeight="1" x14ac:dyDescent="0.3">
      <c r="A2718" s="184" t="s">
        <v>3239</v>
      </c>
      <c r="B2718" s="185">
        <v>0</v>
      </c>
      <c r="C2718" s="828">
        <v>66787</v>
      </c>
      <c r="D2718" s="284">
        <v>1E-4</v>
      </c>
      <c r="E2718" s="91">
        <v>0</v>
      </c>
      <c r="F2718" s="186">
        <v>0</v>
      </c>
      <c r="G2718" s="186">
        <v>0</v>
      </c>
      <c r="H2718" s="186">
        <v>0</v>
      </c>
      <c r="I2718" s="187">
        <v>0</v>
      </c>
      <c r="J2718" s="186">
        <v>0</v>
      </c>
      <c r="K2718" s="186">
        <v>0</v>
      </c>
      <c r="L2718" s="186">
        <v>0</v>
      </c>
      <c r="M2718" s="186">
        <v>0</v>
      </c>
      <c r="N2718" s="188">
        <v>0</v>
      </c>
      <c r="O2718" s="189">
        <v>8</v>
      </c>
      <c r="P2718" s="186">
        <v>8</v>
      </c>
      <c r="Q2718" s="189">
        <v>0</v>
      </c>
      <c r="R2718" s="189">
        <v>0</v>
      </c>
      <c r="S2718" s="189">
        <v>1E-4</v>
      </c>
      <c r="T2718" s="188">
        <v>0</v>
      </c>
      <c r="U2718" s="187">
        <v>0</v>
      </c>
      <c r="V2718" s="189">
        <v>0</v>
      </c>
      <c r="W2718" s="189">
        <v>0</v>
      </c>
      <c r="X2718" s="188">
        <v>0</v>
      </c>
      <c r="Y2718" s="188">
        <v>0</v>
      </c>
      <c r="Z2718" s="186">
        <v>0</v>
      </c>
      <c r="AA2718" s="186">
        <v>0</v>
      </c>
      <c r="AB2718" s="186">
        <v>0</v>
      </c>
      <c r="AC2718" s="186">
        <v>0</v>
      </c>
      <c r="AD2718" s="188">
        <v>0</v>
      </c>
      <c r="AE2718" s="189">
        <v>0</v>
      </c>
      <c r="AF2718" s="189">
        <v>0</v>
      </c>
      <c r="AG2718" s="189">
        <v>0</v>
      </c>
      <c r="AH2718" s="191">
        <v>0</v>
      </c>
      <c r="AI2718" s="321">
        <v>0</v>
      </c>
      <c r="AJ2718" s="192">
        <v>7506425605989</v>
      </c>
      <c r="AK2718" s="192" t="s">
        <v>262</v>
      </c>
      <c r="AM2718" s="75">
        <v>66787</v>
      </c>
      <c r="AO2718" s="188">
        <v>0</v>
      </c>
      <c r="AP2718" s="188">
        <v>0</v>
      </c>
      <c r="AQ2718" s="187">
        <v>0</v>
      </c>
      <c r="AR2718" s="188">
        <v>0</v>
      </c>
      <c r="AS2718" s="187">
        <v>0</v>
      </c>
      <c r="AT2718" s="188">
        <v>0</v>
      </c>
      <c r="AU2718" s="187">
        <v>0</v>
      </c>
      <c r="AV2718" s="188">
        <v>0</v>
      </c>
      <c r="AW2718" s="187">
        <v>0</v>
      </c>
      <c r="AX2718" s="188">
        <v>0</v>
      </c>
      <c r="AY2718" s="187">
        <v>0</v>
      </c>
      <c r="AZ2718" s="188">
        <v>0</v>
      </c>
      <c r="BA2718" s="187">
        <v>0</v>
      </c>
      <c r="BB2718" s="188">
        <v>0</v>
      </c>
      <c r="BC2718" s="187">
        <v>0</v>
      </c>
      <c r="BD2718" s="75"/>
      <c r="BE2718" s="75"/>
      <c r="BH2718" s="74"/>
      <c r="BI2718" s="194"/>
      <c r="BJ2718" s="74"/>
    </row>
    <row r="2719" spans="1:62" ht="11.25" customHeight="1" x14ac:dyDescent="0.3">
      <c r="A2719" s="184" t="s">
        <v>3240</v>
      </c>
      <c r="B2719" s="185">
        <v>0</v>
      </c>
      <c r="C2719" s="828">
        <v>66715</v>
      </c>
      <c r="D2719" s="284">
        <v>1E-4</v>
      </c>
      <c r="E2719" s="91">
        <v>0</v>
      </c>
      <c r="F2719" s="186">
        <v>0</v>
      </c>
      <c r="G2719" s="186">
        <v>0</v>
      </c>
      <c r="H2719" s="186">
        <v>0</v>
      </c>
      <c r="I2719" s="187">
        <v>0</v>
      </c>
      <c r="J2719" s="186">
        <v>0</v>
      </c>
      <c r="K2719" s="186">
        <v>0</v>
      </c>
      <c r="L2719" s="186">
        <v>0</v>
      </c>
      <c r="M2719" s="186">
        <v>0</v>
      </c>
      <c r="N2719" s="188">
        <v>0</v>
      </c>
      <c r="O2719" s="189">
        <v>0</v>
      </c>
      <c r="P2719" s="186">
        <v>0</v>
      </c>
      <c r="Q2719" s="189">
        <v>0</v>
      </c>
      <c r="R2719" s="189">
        <v>0</v>
      </c>
      <c r="S2719" s="189">
        <v>1E-4</v>
      </c>
      <c r="T2719" s="188">
        <v>0</v>
      </c>
      <c r="U2719" s="187">
        <v>0</v>
      </c>
      <c r="V2719" s="189">
        <v>0</v>
      </c>
      <c r="W2719" s="189">
        <v>0</v>
      </c>
      <c r="X2719" s="188">
        <v>0</v>
      </c>
      <c r="Y2719" s="188">
        <v>0</v>
      </c>
      <c r="Z2719" s="186">
        <v>0</v>
      </c>
      <c r="AA2719" s="186">
        <v>0</v>
      </c>
      <c r="AB2719" s="186">
        <v>0</v>
      </c>
      <c r="AC2719" s="186">
        <v>0</v>
      </c>
      <c r="AD2719" s="188">
        <v>0</v>
      </c>
      <c r="AE2719" s="189">
        <v>0</v>
      </c>
      <c r="AF2719" s="189">
        <v>0</v>
      </c>
      <c r="AG2719" s="189">
        <v>0</v>
      </c>
      <c r="AH2719" s="191">
        <v>0</v>
      </c>
      <c r="AI2719" s="321">
        <v>0</v>
      </c>
      <c r="AJ2719" s="192">
        <v>7501943497092</v>
      </c>
      <c r="AK2719" s="192" t="s">
        <v>262</v>
      </c>
      <c r="AM2719" s="75">
        <v>66715</v>
      </c>
      <c r="AO2719" s="188">
        <v>0</v>
      </c>
      <c r="AP2719" s="188">
        <v>0</v>
      </c>
      <c r="AQ2719" s="187">
        <v>0</v>
      </c>
      <c r="AR2719" s="188">
        <v>0</v>
      </c>
      <c r="AS2719" s="187">
        <v>0</v>
      </c>
      <c r="AT2719" s="188">
        <v>0</v>
      </c>
      <c r="AU2719" s="187">
        <v>0</v>
      </c>
      <c r="AV2719" s="188">
        <v>0</v>
      </c>
      <c r="AW2719" s="187">
        <v>0</v>
      </c>
      <c r="AX2719" s="188">
        <v>0</v>
      </c>
      <c r="AY2719" s="187">
        <v>0</v>
      </c>
      <c r="AZ2719" s="188">
        <v>0</v>
      </c>
      <c r="BA2719" s="187">
        <v>0</v>
      </c>
      <c r="BB2719" s="188">
        <v>0</v>
      </c>
      <c r="BC2719" s="187">
        <v>0</v>
      </c>
      <c r="BD2719" s="75"/>
      <c r="BE2719" s="75"/>
      <c r="BH2719" s="74"/>
      <c r="BI2719" s="194"/>
      <c r="BJ2719" s="74"/>
    </row>
    <row r="2720" spans="1:62" ht="11.25" customHeight="1" x14ac:dyDescent="0.3">
      <c r="A2720" s="184" t="s">
        <v>3241</v>
      </c>
      <c r="B2720" s="185">
        <v>0</v>
      </c>
      <c r="C2720" s="828">
        <v>66886</v>
      </c>
      <c r="D2720" s="284">
        <v>1E-4</v>
      </c>
      <c r="E2720" s="91">
        <v>0</v>
      </c>
      <c r="F2720" s="186">
        <v>0</v>
      </c>
      <c r="G2720" s="186">
        <v>0</v>
      </c>
      <c r="H2720" s="186">
        <v>0</v>
      </c>
      <c r="I2720" s="187">
        <v>0</v>
      </c>
      <c r="J2720" s="186">
        <v>0</v>
      </c>
      <c r="K2720" s="186">
        <v>0</v>
      </c>
      <c r="L2720" s="186">
        <v>0</v>
      </c>
      <c r="M2720" s="186">
        <v>0</v>
      </c>
      <c r="N2720" s="188">
        <v>0</v>
      </c>
      <c r="O2720" s="189">
        <v>0</v>
      </c>
      <c r="P2720" s="186">
        <v>0</v>
      </c>
      <c r="Q2720" s="189">
        <v>0</v>
      </c>
      <c r="R2720" s="189">
        <v>0</v>
      </c>
      <c r="S2720" s="189">
        <v>1E-4</v>
      </c>
      <c r="T2720" s="188">
        <v>0</v>
      </c>
      <c r="U2720" s="187">
        <v>0</v>
      </c>
      <c r="V2720" s="189">
        <v>0</v>
      </c>
      <c r="W2720" s="189">
        <v>0</v>
      </c>
      <c r="X2720" s="188">
        <v>0</v>
      </c>
      <c r="Y2720" s="188">
        <v>0</v>
      </c>
      <c r="Z2720" s="186">
        <v>0</v>
      </c>
      <c r="AA2720" s="186">
        <v>0</v>
      </c>
      <c r="AB2720" s="186">
        <v>0</v>
      </c>
      <c r="AC2720" s="186">
        <v>0</v>
      </c>
      <c r="AD2720" s="188">
        <v>0</v>
      </c>
      <c r="AE2720" s="189">
        <v>0</v>
      </c>
      <c r="AF2720" s="189">
        <v>0</v>
      </c>
      <c r="AG2720" s="189">
        <v>0</v>
      </c>
      <c r="AH2720" s="191">
        <v>0</v>
      </c>
      <c r="AI2720" s="321">
        <v>0</v>
      </c>
      <c r="AJ2720" s="192">
        <v>7501943456242</v>
      </c>
      <c r="AK2720" s="192" t="s">
        <v>262</v>
      </c>
      <c r="AM2720" s="75">
        <v>66886</v>
      </c>
      <c r="AO2720" s="188">
        <v>0</v>
      </c>
      <c r="AP2720" s="188">
        <v>0</v>
      </c>
      <c r="AQ2720" s="187">
        <v>0</v>
      </c>
      <c r="AR2720" s="188">
        <v>0</v>
      </c>
      <c r="AS2720" s="187">
        <v>0</v>
      </c>
      <c r="AT2720" s="188">
        <v>0</v>
      </c>
      <c r="AU2720" s="187">
        <v>0</v>
      </c>
      <c r="AV2720" s="188">
        <v>0</v>
      </c>
      <c r="AW2720" s="187">
        <v>0</v>
      </c>
      <c r="AX2720" s="188">
        <v>0</v>
      </c>
      <c r="AY2720" s="187">
        <v>0</v>
      </c>
      <c r="AZ2720" s="188">
        <v>0</v>
      </c>
      <c r="BA2720" s="187">
        <v>0</v>
      </c>
      <c r="BB2720" s="188">
        <v>0</v>
      </c>
      <c r="BC2720" s="187">
        <v>0</v>
      </c>
      <c r="BD2720" s="75"/>
      <c r="BE2720" s="75"/>
      <c r="BH2720" s="74"/>
      <c r="BI2720" s="194"/>
      <c r="BJ2720" s="74"/>
    </row>
    <row r="2721" spans="1:62" ht="11.25" customHeight="1" x14ac:dyDescent="0.3">
      <c r="A2721" s="184" t="s">
        <v>3242</v>
      </c>
      <c r="B2721" s="185">
        <v>0</v>
      </c>
      <c r="C2721" s="828">
        <v>66710</v>
      </c>
      <c r="D2721" s="284">
        <v>1E-4</v>
      </c>
      <c r="E2721" s="91">
        <v>0</v>
      </c>
      <c r="F2721" s="186">
        <v>0</v>
      </c>
      <c r="G2721" s="186">
        <v>0</v>
      </c>
      <c r="H2721" s="186">
        <v>0</v>
      </c>
      <c r="I2721" s="187">
        <v>0</v>
      </c>
      <c r="J2721" s="186">
        <v>0</v>
      </c>
      <c r="K2721" s="186">
        <v>0</v>
      </c>
      <c r="L2721" s="186">
        <v>0</v>
      </c>
      <c r="M2721" s="186">
        <v>0</v>
      </c>
      <c r="N2721" s="188">
        <v>0</v>
      </c>
      <c r="O2721" s="189">
        <v>0</v>
      </c>
      <c r="P2721" s="186">
        <v>0</v>
      </c>
      <c r="Q2721" s="189">
        <v>0</v>
      </c>
      <c r="R2721" s="189">
        <v>0</v>
      </c>
      <c r="S2721" s="189">
        <v>1E-4</v>
      </c>
      <c r="T2721" s="188">
        <v>0</v>
      </c>
      <c r="U2721" s="187">
        <v>0</v>
      </c>
      <c r="V2721" s="189">
        <v>0</v>
      </c>
      <c r="W2721" s="189">
        <v>0</v>
      </c>
      <c r="X2721" s="188">
        <v>0</v>
      </c>
      <c r="Y2721" s="188">
        <v>0</v>
      </c>
      <c r="Z2721" s="186">
        <v>0</v>
      </c>
      <c r="AA2721" s="186">
        <v>0</v>
      </c>
      <c r="AB2721" s="186">
        <v>0</v>
      </c>
      <c r="AC2721" s="186">
        <v>0</v>
      </c>
      <c r="AD2721" s="188">
        <v>0</v>
      </c>
      <c r="AE2721" s="189">
        <v>0</v>
      </c>
      <c r="AF2721" s="189">
        <v>0</v>
      </c>
      <c r="AG2721" s="189">
        <v>0</v>
      </c>
      <c r="AH2721" s="191">
        <v>0</v>
      </c>
      <c r="AI2721" s="321">
        <v>0</v>
      </c>
      <c r="AJ2721" s="192">
        <v>7501943456242</v>
      </c>
      <c r="AK2721" s="192">
        <v>66886</v>
      </c>
      <c r="AM2721" s="75">
        <v>66710</v>
      </c>
      <c r="AO2721" s="188">
        <v>0</v>
      </c>
      <c r="AP2721" s="188">
        <v>0</v>
      </c>
      <c r="AQ2721" s="187">
        <v>0</v>
      </c>
      <c r="AR2721" s="188">
        <v>0</v>
      </c>
      <c r="AS2721" s="187">
        <v>0</v>
      </c>
      <c r="AT2721" s="188">
        <v>0</v>
      </c>
      <c r="AU2721" s="187">
        <v>0</v>
      </c>
      <c r="AV2721" s="188">
        <v>0</v>
      </c>
      <c r="AW2721" s="187">
        <v>0</v>
      </c>
      <c r="AX2721" s="188">
        <v>0</v>
      </c>
      <c r="AY2721" s="187">
        <v>0</v>
      </c>
      <c r="AZ2721" s="188">
        <v>0</v>
      </c>
      <c r="BA2721" s="187">
        <v>0</v>
      </c>
      <c r="BB2721" s="188">
        <v>0</v>
      </c>
      <c r="BC2721" s="187">
        <v>0</v>
      </c>
      <c r="BD2721" s="75"/>
      <c r="BE2721" s="75"/>
      <c r="BH2721" s="74"/>
      <c r="BI2721" s="194"/>
      <c r="BJ2721" s="74"/>
    </row>
    <row r="2722" spans="1:62" ht="11.25" customHeight="1" x14ac:dyDescent="0.3">
      <c r="A2722" s="184" t="s">
        <v>3243</v>
      </c>
      <c r="B2722" s="185">
        <v>0</v>
      </c>
      <c r="C2722" s="828">
        <v>66887</v>
      </c>
      <c r="D2722" s="284">
        <v>1E-4</v>
      </c>
      <c r="E2722" s="91">
        <v>0</v>
      </c>
      <c r="F2722" s="186">
        <v>0</v>
      </c>
      <c r="G2722" s="186">
        <v>0</v>
      </c>
      <c r="H2722" s="186">
        <v>0</v>
      </c>
      <c r="I2722" s="187">
        <v>0</v>
      </c>
      <c r="J2722" s="186">
        <v>0</v>
      </c>
      <c r="K2722" s="186">
        <v>0</v>
      </c>
      <c r="L2722" s="186">
        <v>0</v>
      </c>
      <c r="M2722" s="186">
        <v>0</v>
      </c>
      <c r="N2722" s="188">
        <v>0</v>
      </c>
      <c r="O2722" s="189">
        <v>0</v>
      </c>
      <c r="P2722" s="186">
        <v>0</v>
      </c>
      <c r="Q2722" s="189">
        <v>0</v>
      </c>
      <c r="R2722" s="189">
        <v>0</v>
      </c>
      <c r="S2722" s="189">
        <v>1E-4</v>
      </c>
      <c r="T2722" s="188">
        <v>0</v>
      </c>
      <c r="U2722" s="187">
        <v>0</v>
      </c>
      <c r="V2722" s="189">
        <v>0</v>
      </c>
      <c r="W2722" s="189">
        <v>0</v>
      </c>
      <c r="X2722" s="188">
        <v>0</v>
      </c>
      <c r="Y2722" s="188">
        <v>0</v>
      </c>
      <c r="Z2722" s="186">
        <v>0</v>
      </c>
      <c r="AA2722" s="186">
        <v>0</v>
      </c>
      <c r="AB2722" s="186">
        <v>0</v>
      </c>
      <c r="AC2722" s="186">
        <v>0</v>
      </c>
      <c r="AD2722" s="188">
        <v>0</v>
      </c>
      <c r="AE2722" s="189">
        <v>0</v>
      </c>
      <c r="AF2722" s="189">
        <v>0</v>
      </c>
      <c r="AG2722" s="189">
        <v>0</v>
      </c>
      <c r="AH2722" s="191">
        <v>0</v>
      </c>
      <c r="AI2722" s="321">
        <v>0</v>
      </c>
      <c r="AJ2722" s="192">
        <v>7501943456280</v>
      </c>
      <c r="AK2722" s="192" t="s">
        <v>262</v>
      </c>
      <c r="AM2722" s="75">
        <v>66887</v>
      </c>
      <c r="AO2722" s="188">
        <v>0</v>
      </c>
      <c r="AP2722" s="188">
        <v>0</v>
      </c>
      <c r="AQ2722" s="187">
        <v>0</v>
      </c>
      <c r="AR2722" s="188">
        <v>0</v>
      </c>
      <c r="AS2722" s="187">
        <v>0</v>
      </c>
      <c r="AT2722" s="188">
        <v>0</v>
      </c>
      <c r="AU2722" s="187">
        <v>0</v>
      </c>
      <c r="AV2722" s="188">
        <v>0</v>
      </c>
      <c r="AW2722" s="187">
        <v>0</v>
      </c>
      <c r="AX2722" s="188">
        <v>0</v>
      </c>
      <c r="AY2722" s="187">
        <v>0</v>
      </c>
      <c r="AZ2722" s="188">
        <v>0</v>
      </c>
      <c r="BA2722" s="187">
        <v>0</v>
      </c>
      <c r="BB2722" s="188">
        <v>0</v>
      </c>
      <c r="BC2722" s="187">
        <v>0</v>
      </c>
      <c r="BD2722" s="75"/>
      <c r="BE2722" s="75"/>
      <c r="BH2722" s="74"/>
      <c r="BI2722" s="194"/>
      <c r="BJ2722" s="74"/>
    </row>
    <row r="2723" spans="1:62" ht="11.25" customHeight="1" x14ac:dyDescent="0.3">
      <c r="A2723" s="184" t="s">
        <v>3244</v>
      </c>
      <c r="B2723" s="185">
        <v>0</v>
      </c>
      <c r="C2723" s="828">
        <v>66711</v>
      </c>
      <c r="D2723" s="284">
        <v>1E-4</v>
      </c>
      <c r="E2723" s="91">
        <v>0</v>
      </c>
      <c r="F2723" s="186">
        <v>0</v>
      </c>
      <c r="G2723" s="186">
        <v>0</v>
      </c>
      <c r="H2723" s="186">
        <v>0</v>
      </c>
      <c r="I2723" s="187">
        <v>0</v>
      </c>
      <c r="J2723" s="186">
        <v>0</v>
      </c>
      <c r="K2723" s="186">
        <v>0</v>
      </c>
      <c r="L2723" s="186">
        <v>0</v>
      </c>
      <c r="M2723" s="186">
        <v>0</v>
      </c>
      <c r="N2723" s="188">
        <v>0</v>
      </c>
      <c r="O2723" s="189">
        <v>0</v>
      </c>
      <c r="P2723" s="186">
        <v>0</v>
      </c>
      <c r="Q2723" s="189">
        <v>0</v>
      </c>
      <c r="R2723" s="189">
        <v>0</v>
      </c>
      <c r="S2723" s="189">
        <v>1E-4</v>
      </c>
      <c r="T2723" s="188">
        <v>0</v>
      </c>
      <c r="U2723" s="187">
        <v>0</v>
      </c>
      <c r="V2723" s="189">
        <v>0</v>
      </c>
      <c r="W2723" s="189">
        <v>0</v>
      </c>
      <c r="X2723" s="188">
        <v>0</v>
      </c>
      <c r="Y2723" s="188">
        <v>0</v>
      </c>
      <c r="Z2723" s="186">
        <v>0</v>
      </c>
      <c r="AA2723" s="186">
        <v>0</v>
      </c>
      <c r="AB2723" s="186">
        <v>0</v>
      </c>
      <c r="AC2723" s="186">
        <v>0</v>
      </c>
      <c r="AD2723" s="188">
        <v>0</v>
      </c>
      <c r="AE2723" s="189">
        <v>0</v>
      </c>
      <c r="AF2723" s="189">
        <v>0</v>
      </c>
      <c r="AG2723" s="189">
        <v>0</v>
      </c>
      <c r="AH2723" s="191">
        <v>0</v>
      </c>
      <c r="AI2723" s="321">
        <v>0</v>
      </c>
      <c r="AJ2723" s="192">
        <v>7501943456280</v>
      </c>
      <c r="AK2723" s="192">
        <v>66887</v>
      </c>
      <c r="AM2723" s="75">
        <v>66711</v>
      </c>
      <c r="AO2723" s="188">
        <v>0</v>
      </c>
      <c r="AP2723" s="188">
        <v>0</v>
      </c>
      <c r="AQ2723" s="187">
        <v>0</v>
      </c>
      <c r="AR2723" s="188">
        <v>0</v>
      </c>
      <c r="AS2723" s="187">
        <v>0</v>
      </c>
      <c r="AT2723" s="188">
        <v>0</v>
      </c>
      <c r="AU2723" s="187">
        <v>0</v>
      </c>
      <c r="AV2723" s="188">
        <v>0</v>
      </c>
      <c r="AW2723" s="187">
        <v>0</v>
      </c>
      <c r="AX2723" s="188">
        <v>0</v>
      </c>
      <c r="AY2723" s="187">
        <v>0</v>
      </c>
      <c r="AZ2723" s="188">
        <v>0</v>
      </c>
      <c r="BA2723" s="187">
        <v>0</v>
      </c>
      <c r="BB2723" s="188">
        <v>0</v>
      </c>
      <c r="BC2723" s="187">
        <v>0</v>
      </c>
      <c r="BD2723" s="75"/>
      <c r="BE2723" s="75"/>
      <c r="BH2723" s="74"/>
      <c r="BI2723" s="194"/>
      <c r="BJ2723" s="74"/>
    </row>
    <row r="2724" spans="1:62" ht="11.25" customHeight="1" x14ac:dyDescent="0.3">
      <c r="A2724" s="184" t="s">
        <v>3245</v>
      </c>
      <c r="B2724" s="185">
        <v>0</v>
      </c>
      <c r="C2724" s="828">
        <v>66816</v>
      </c>
      <c r="D2724" s="284">
        <v>1E-4</v>
      </c>
      <c r="E2724" s="91">
        <v>0</v>
      </c>
      <c r="F2724" s="186">
        <v>0</v>
      </c>
      <c r="G2724" s="186">
        <v>0</v>
      </c>
      <c r="H2724" s="186">
        <v>0</v>
      </c>
      <c r="I2724" s="187">
        <v>0</v>
      </c>
      <c r="J2724" s="186">
        <v>0</v>
      </c>
      <c r="K2724" s="186">
        <v>0</v>
      </c>
      <c r="L2724" s="186">
        <v>0</v>
      </c>
      <c r="M2724" s="186">
        <v>0</v>
      </c>
      <c r="N2724" s="188">
        <v>0</v>
      </c>
      <c r="O2724" s="189">
        <v>0</v>
      </c>
      <c r="P2724" s="186">
        <v>0</v>
      </c>
      <c r="Q2724" s="189">
        <v>0</v>
      </c>
      <c r="R2724" s="189">
        <v>0</v>
      </c>
      <c r="S2724" s="189">
        <v>1E-4</v>
      </c>
      <c r="T2724" s="188">
        <v>0</v>
      </c>
      <c r="U2724" s="187">
        <v>0</v>
      </c>
      <c r="V2724" s="189">
        <v>0</v>
      </c>
      <c r="W2724" s="189">
        <v>0</v>
      </c>
      <c r="X2724" s="188">
        <v>0</v>
      </c>
      <c r="Y2724" s="188">
        <v>0</v>
      </c>
      <c r="Z2724" s="186">
        <v>0</v>
      </c>
      <c r="AA2724" s="186">
        <v>0</v>
      </c>
      <c r="AB2724" s="186">
        <v>0</v>
      </c>
      <c r="AC2724" s="186">
        <v>0</v>
      </c>
      <c r="AD2724" s="188">
        <v>0</v>
      </c>
      <c r="AE2724" s="189">
        <v>0</v>
      </c>
      <c r="AF2724" s="189">
        <v>0</v>
      </c>
      <c r="AG2724" s="189">
        <v>0</v>
      </c>
      <c r="AH2724" s="191">
        <v>0</v>
      </c>
      <c r="AI2724" s="321">
        <v>0</v>
      </c>
      <c r="AJ2724" s="192">
        <v>7501943456228</v>
      </c>
      <c r="AK2724" s="192" t="s">
        <v>262</v>
      </c>
      <c r="AM2724" s="75">
        <v>66816</v>
      </c>
      <c r="AO2724" s="188">
        <v>0</v>
      </c>
      <c r="AP2724" s="188">
        <v>0</v>
      </c>
      <c r="AQ2724" s="187">
        <v>0</v>
      </c>
      <c r="AR2724" s="188">
        <v>0</v>
      </c>
      <c r="AS2724" s="187">
        <v>0</v>
      </c>
      <c r="AT2724" s="188">
        <v>0</v>
      </c>
      <c r="AU2724" s="187">
        <v>0</v>
      </c>
      <c r="AV2724" s="188">
        <v>0</v>
      </c>
      <c r="AW2724" s="187">
        <v>0</v>
      </c>
      <c r="AX2724" s="188">
        <v>0</v>
      </c>
      <c r="AY2724" s="187">
        <v>0</v>
      </c>
      <c r="AZ2724" s="188">
        <v>0</v>
      </c>
      <c r="BA2724" s="187">
        <v>0</v>
      </c>
      <c r="BB2724" s="188">
        <v>0</v>
      </c>
      <c r="BC2724" s="187">
        <v>0</v>
      </c>
      <c r="BD2724" s="75"/>
      <c r="BE2724" s="75"/>
      <c r="BH2724" s="74"/>
      <c r="BI2724" s="194"/>
      <c r="BJ2724" s="74"/>
    </row>
    <row r="2725" spans="1:62" ht="11.25" customHeight="1" x14ac:dyDescent="0.3">
      <c r="A2725" s="184" t="s">
        <v>3246</v>
      </c>
      <c r="B2725" s="185">
        <v>0</v>
      </c>
      <c r="C2725" s="828">
        <v>66843</v>
      </c>
      <c r="D2725" s="284">
        <v>1E-4</v>
      </c>
      <c r="E2725" s="91">
        <v>0</v>
      </c>
      <c r="F2725" s="186">
        <v>0</v>
      </c>
      <c r="G2725" s="186">
        <v>0</v>
      </c>
      <c r="H2725" s="186">
        <v>0</v>
      </c>
      <c r="I2725" s="187">
        <v>0</v>
      </c>
      <c r="J2725" s="186">
        <v>0</v>
      </c>
      <c r="K2725" s="186">
        <v>0</v>
      </c>
      <c r="L2725" s="186">
        <v>0</v>
      </c>
      <c r="M2725" s="186">
        <v>0</v>
      </c>
      <c r="N2725" s="188">
        <v>0</v>
      </c>
      <c r="O2725" s="189">
        <v>0</v>
      </c>
      <c r="P2725" s="186">
        <v>0</v>
      </c>
      <c r="Q2725" s="189">
        <v>0</v>
      </c>
      <c r="R2725" s="189">
        <v>0</v>
      </c>
      <c r="S2725" s="189">
        <v>1E-4</v>
      </c>
      <c r="T2725" s="188">
        <v>0</v>
      </c>
      <c r="U2725" s="187">
        <v>0</v>
      </c>
      <c r="V2725" s="189">
        <v>0</v>
      </c>
      <c r="W2725" s="189">
        <v>0</v>
      </c>
      <c r="X2725" s="188">
        <v>0</v>
      </c>
      <c r="Y2725" s="188">
        <v>0</v>
      </c>
      <c r="Z2725" s="186">
        <v>0</v>
      </c>
      <c r="AA2725" s="186">
        <v>0</v>
      </c>
      <c r="AB2725" s="186">
        <v>0</v>
      </c>
      <c r="AC2725" s="186">
        <v>0</v>
      </c>
      <c r="AD2725" s="188">
        <v>0</v>
      </c>
      <c r="AE2725" s="189">
        <v>0</v>
      </c>
      <c r="AF2725" s="189">
        <v>0</v>
      </c>
      <c r="AG2725" s="189">
        <v>0</v>
      </c>
      <c r="AH2725" s="191">
        <v>0</v>
      </c>
      <c r="AI2725" s="321">
        <v>0</v>
      </c>
      <c r="AJ2725" s="192">
        <v>7501943456228</v>
      </c>
      <c r="AK2725" s="192">
        <v>66816</v>
      </c>
      <c r="AM2725" s="75">
        <v>66843</v>
      </c>
      <c r="AO2725" s="188">
        <v>0</v>
      </c>
      <c r="AP2725" s="188">
        <v>0</v>
      </c>
      <c r="AQ2725" s="187">
        <v>0</v>
      </c>
      <c r="AR2725" s="188">
        <v>0</v>
      </c>
      <c r="AS2725" s="187">
        <v>0</v>
      </c>
      <c r="AT2725" s="188">
        <v>0</v>
      </c>
      <c r="AU2725" s="187">
        <v>0</v>
      </c>
      <c r="AV2725" s="188">
        <v>0</v>
      </c>
      <c r="AW2725" s="187">
        <v>0</v>
      </c>
      <c r="AX2725" s="188">
        <v>0</v>
      </c>
      <c r="AY2725" s="187">
        <v>0</v>
      </c>
      <c r="AZ2725" s="188">
        <v>0</v>
      </c>
      <c r="BA2725" s="187">
        <v>0</v>
      </c>
      <c r="BB2725" s="188">
        <v>0</v>
      </c>
      <c r="BC2725" s="187">
        <v>0</v>
      </c>
      <c r="BD2725" s="75"/>
      <c r="BE2725" s="75"/>
      <c r="BH2725" s="74"/>
      <c r="BI2725" s="194"/>
      <c r="BJ2725" s="74"/>
    </row>
    <row r="2726" spans="1:62" ht="11.25" customHeight="1" x14ac:dyDescent="0.3">
      <c r="A2726" s="184" t="s">
        <v>3247</v>
      </c>
      <c r="B2726" s="185">
        <v>0</v>
      </c>
      <c r="C2726" s="828">
        <v>66765</v>
      </c>
      <c r="D2726" s="284">
        <v>1E-4</v>
      </c>
      <c r="E2726" s="91">
        <v>0</v>
      </c>
      <c r="F2726" s="186">
        <v>0</v>
      </c>
      <c r="G2726" s="186">
        <v>0</v>
      </c>
      <c r="H2726" s="186">
        <v>0</v>
      </c>
      <c r="I2726" s="187">
        <v>0</v>
      </c>
      <c r="J2726" s="186">
        <v>0</v>
      </c>
      <c r="K2726" s="186">
        <v>0</v>
      </c>
      <c r="L2726" s="186">
        <v>0</v>
      </c>
      <c r="M2726" s="186">
        <v>0</v>
      </c>
      <c r="N2726" s="188">
        <v>0</v>
      </c>
      <c r="O2726" s="189">
        <v>0</v>
      </c>
      <c r="P2726" s="186">
        <v>0</v>
      </c>
      <c r="Q2726" s="189">
        <v>0</v>
      </c>
      <c r="R2726" s="189">
        <v>0</v>
      </c>
      <c r="S2726" s="189">
        <v>1E-4</v>
      </c>
      <c r="T2726" s="188">
        <v>0</v>
      </c>
      <c r="U2726" s="187">
        <v>0</v>
      </c>
      <c r="V2726" s="189">
        <v>0</v>
      </c>
      <c r="W2726" s="189">
        <v>0</v>
      </c>
      <c r="X2726" s="188">
        <v>0</v>
      </c>
      <c r="Y2726" s="188">
        <v>0</v>
      </c>
      <c r="Z2726" s="186">
        <v>0</v>
      </c>
      <c r="AA2726" s="186">
        <v>0</v>
      </c>
      <c r="AB2726" s="186">
        <v>0</v>
      </c>
      <c r="AC2726" s="186">
        <v>0</v>
      </c>
      <c r="AD2726" s="188">
        <v>0</v>
      </c>
      <c r="AE2726" s="189">
        <v>0</v>
      </c>
      <c r="AF2726" s="189">
        <v>0</v>
      </c>
      <c r="AG2726" s="189">
        <v>0</v>
      </c>
      <c r="AH2726" s="191">
        <v>0</v>
      </c>
      <c r="AI2726" s="321">
        <v>0</v>
      </c>
      <c r="AJ2726" s="192">
        <v>7501943456242</v>
      </c>
      <c r="AK2726" s="192" t="s">
        <v>262</v>
      </c>
      <c r="AM2726" s="75">
        <v>66765</v>
      </c>
      <c r="AO2726" s="188">
        <v>0</v>
      </c>
      <c r="AP2726" s="188">
        <v>0</v>
      </c>
      <c r="AQ2726" s="187">
        <v>0</v>
      </c>
      <c r="AR2726" s="188">
        <v>0</v>
      </c>
      <c r="AS2726" s="187">
        <v>0</v>
      </c>
      <c r="AT2726" s="188">
        <v>0</v>
      </c>
      <c r="AU2726" s="187">
        <v>0</v>
      </c>
      <c r="AV2726" s="188">
        <v>0</v>
      </c>
      <c r="AW2726" s="187">
        <v>0</v>
      </c>
      <c r="AX2726" s="188">
        <v>0</v>
      </c>
      <c r="AY2726" s="187">
        <v>0</v>
      </c>
      <c r="AZ2726" s="188">
        <v>0</v>
      </c>
      <c r="BA2726" s="187">
        <v>0</v>
      </c>
      <c r="BB2726" s="188">
        <v>0</v>
      </c>
      <c r="BC2726" s="187">
        <v>0</v>
      </c>
      <c r="BD2726" s="75"/>
      <c r="BE2726" s="75"/>
      <c r="BH2726" s="74"/>
      <c r="BI2726" s="194"/>
      <c r="BJ2726" s="74"/>
    </row>
    <row r="2727" spans="1:62" ht="11.25" customHeight="1" x14ac:dyDescent="0.3">
      <c r="A2727" s="184" t="s">
        <v>3248</v>
      </c>
      <c r="B2727" s="185">
        <v>0</v>
      </c>
      <c r="C2727" s="828">
        <v>66836</v>
      </c>
      <c r="D2727" s="284">
        <v>1E-4</v>
      </c>
      <c r="E2727" s="91">
        <v>0</v>
      </c>
      <c r="F2727" s="186">
        <v>0</v>
      </c>
      <c r="G2727" s="186">
        <v>0</v>
      </c>
      <c r="H2727" s="186">
        <v>0</v>
      </c>
      <c r="I2727" s="187">
        <v>0</v>
      </c>
      <c r="J2727" s="186">
        <v>0</v>
      </c>
      <c r="K2727" s="186">
        <v>0</v>
      </c>
      <c r="L2727" s="186">
        <v>0</v>
      </c>
      <c r="M2727" s="186">
        <v>0</v>
      </c>
      <c r="N2727" s="188">
        <v>0</v>
      </c>
      <c r="O2727" s="189">
        <v>0</v>
      </c>
      <c r="P2727" s="186">
        <v>0</v>
      </c>
      <c r="Q2727" s="189">
        <v>0</v>
      </c>
      <c r="R2727" s="189">
        <v>0</v>
      </c>
      <c r="S2727" s="189">
        <v>1E-4</v>
      </c>
      <c r="T2727" s="188">
        <v>0</v>
      </c>
      <c r="U2727" s="187">
        <v>0</v>
      </c>
      <c r="V2727" s="189">
        <v>0</v>
      </c>
      <c r="W2727" s="189">
        <v>0</v>
      </c>
      <c r="X2727" s="188">
        <v>0</v>
      </c>
      <c r="Y2727" s="188">
        <v>0</v>
      </c>
      <c r="Z2727" s="186">
        <v>0</v>
      </c>
      <c r="AA2727" s="186">
        <v>0</v>
      </c>
      <c r="AB2727" s="186">
        <v>0</v>
      </c>
      <c r="AC2727" s="186">
        <v>0</v>
      </c>
      <c r="AD2727" s="188">
        <v>0</v>
      </c>
      <c r="AE2727" s="189">
        <v>0</v>
      </c>
      <c r="AF2727" s="189">
        <v>0</v>
      </c>
      <c r="AG2727" s="189">
        <v>0</v>
      </c>
      <c r="AH2727" s="191">
        <v>0</v>
      </c>
      <c r="AI2727" s="321">
        <v>0</v>
      </c>
      <c r="AJ2727" s="192">
        <v>7501943495036</v>
      </c>
      <c r="AK2727" s="192" t="s">
        <v>262</v>
      </c>
      <c r="AM2727" s="75">
        <v>66836</v>
      </c>
      <c r="AO2727" s="188">
        <v>0</v>
      </c>
      <c r="AP2727" s="188">
        <v>0</v>
      </c>
      <c r="AQ2727" s="187">
        <v>0</v>
      </c>
      <c r="AR2727" s="188">
        <v>0</v>
      </c>
      <c r="AS2727" s="187">
        <v>0</v>
      </c>
      <c r="AT2727" s="188">
        <v>0</v>
      </c>
      <c r="AU2727" s="187">
        <v>0</v>
      </c>
      <c r="AV2727" s="188">
        <v>0</v>
      </c>
      <c r="AW2727" s="187">
        <v>0</v>
      </c>
      <c r="AX2727" s="188">
        <v>0</v>
      </c>
      <c r="AY2727" s="187">
        <v>0</v>
      </c>
      <c r="AZ2727" s="188">
        <v>0</v>
      </c>
      <c r="BA2727" s="187">
        <v>0</v>
      </c>
      <c r="BB2727" s="188">
        <v>0</v>
      </c>
      <c r="BC2727" s="187">
        <v>0</v>
      </c>
      <c r="BD2727" s="75"/>
      <c r="BE2727" s="75"/>
      <c r="BH2727" s="74"/>
      <c r="BI2727" s="194"/>
      <c r="BJ2727" s="74"/>
    </row>
    <row r="2728" spans="1:62" ht="11.25" customHeight="1" x14ac:dyDescent="0.3">
      <c r="A2728" s="184" t="s">
        <v>3249</v>
      </c>
      <c r="B2728" s="185">
        <v>0</v>
      </c>
      <c r="C2728" s="828">
        <v>66706</v>
      </c>
      <c r="D2728" s="284">
        <v>1E-4</v>
      </c>
      <c r="E2728" s="91">
        <v>0</v>
      </c>
      <c r="F2728" s="186">
        <v>0</v>
      </c>
      <c r="G2728" s="186">
        <v>0</v>
      </c>
      <c r="H2728" s="186">
        <v>0</v>
      </c>
      <c r="I2728" s="187">
        <v>0</v>
      </c>
      <c r="J2728" s="186">
        <v>0</v>
      </c>
      <c r="K2728" s="186">
        <v>0</v>
      </c>
      <c r="L2728" s="186">
        <v>0</v>
      </c>
      <c r="M2728" s="186">
        <v>0</v>
      </c>
      <c r="N2728" s="188">
        <v>0</v>
      </c>
      <c r="O2728" s="189">
        <v>0</v>
      </c>
      <c r="P2728" s="186">
        <v>0</v>
      </c>
      <c r="Q2728" s="189">
        <v>0</v>
      </c>
      <c r="R2728" s="189">
        <v>0</v>
      </c>
      <c r="S2728" s="189">
        <v>1E-4</v>
      </c>
      <c r="T2728" s="188">
        <v>0</v>
      </c>
      <c r="U2728" s="187">
        <v>0</v>
      </c>
      <c r="V2728" s="189">
        <v>0</v>
      </c>
      <c r="W2728" s="189">
        <v>0</v>
      </c>
      <c r="X2728" s="188">
        <v>0</v>
      </c>
      <c r="Y2728" s="188">
        <v>0</v>
      </c>
      <c r="Z2728" s="186">
        <v>0</v>
      </c>
      <c r="AA2728" s="186">
        <v>0</v>
      </c>
      <c r="AB2728" s="186">
        <v>0</v>
      </c>
      <c r="AC2728" s="186">
        <v>0</v>
      </c>
      <c r="AD2728" s="188">
        <v>0</v>
      </c>
      <c r="AE2728" s="189">
        <v>0</v>
      </c>
      <c r="AF2728" s="189">
        <v>0</v>
      </c>
      <c r="AG2728" s="189">
        <v>0</v>
      </c>
      <c r="AH2728" s="191">
        <v>0</v>
      </c>
      <c r="AI2728" s="321">
        <v>0</v>
      </c>
      <c r="AJ2728" s="192">
        <v>7501943495036</v>
      </c>
      <c r="AK2728" s="192">
        <v>66836</v>
      </c>
      <c r="AM2728" s="75">
        <v>66706</v>
      </c>
      <c r="AO2728" s="188">
        <v>0</v>
      </c>
      <c r="AP2728" s="188">
        <v>0</v>
      </c>
      <c r="AQ2728" s="187">
        <v>0</v>
      </c>
      <c r="AR2728" s="188">
        <v>0</v>
      </c>
      <c r="AS2728" s="187">
        <v>0</v>
      </c>
      <c r="AT2728" s="188">
        <v>0</v>
      </c>
      <c r="AU2728" s="187">
        <v>0</v>
      </c>
      <c r="AV2728" s="188">
        <v>0</v>
      </c>
      <c r="AW2728" s="187">
        <v>0</v>
      </c>
      <c r="AX2728" s="188">
        <v>0</v>
      </c>
      <c r="AY2728" s="187">
        <v>0</v>
      </c>
      <c r="AZ2728" s="188">
        <v>0</v>
      </c>
      <c r="BA2728" s="187">
        <v>0</v>
      </c>
      <c r="BB2728" s="188">
        <v>0</v>
      </c>
      <c r="BC2728" s="187">
        <v>0</v>
      </c>
      <c r="BD2728" s="75"/>
      <c r="BE2728" s="75"/>
      <c r="BH2728" s="74"/>
      <c r="BI2728" s="194"/>
      <c r="BJ2728" s="74"/>
    </row>
    <row r="2729" spans="1:62" ht="11.25" customHeight="1" x14ac:dyDescent="0.3">
      <c r="A2729" s="184" t="s">
        <v>3250</v>
      </c>
      <c r="B2729" s="185">
        <v>0</v>
      </c>
      <c r="C2729" s="828">
        <v>66884</v>
      </c>
      <c r="D2729" s="284">
        <v>1E-4</v>
      </c>
      <c r="E2729" s="91">
        <v>0</v>
      </c>
      <c r="F2729" s="186">
        <v>0</v>
      </c>
      <c r="G2729" s="186">
        <v>0</v>
      </c>
      <c r="H2729" s="186">
        <v>0</v>
      </c>
      <c r="I2729" s="187">
        <v>0</v>
      </c>
      <c r="J2729" s="186">
        <v>0</v>
      </c>
      <c r="K2729" s="186">
        <v>0</v>
      </c>
      <c r="L2729" s="186">
        <v>0</v>
      </c>
      <c r="M2729" s="186">
        <v>0</v>
      </c>
      <c r="N2729" s="188">
        <v>0</v>
      </c>
      <c r="O2729" s="189">
        <v>0</v>
      </c>
      <c r="P2729" s="186">
        <v>0</v>
      </c>
      <c r="Q2729" s="189">
        <v>0</v>
      </c>
      <c r="R2729" s="189">
        <v>0</v>
      </c>
      <c r="S2729" s="189">
        <v>1E-4</v>
      </c>
      <c r="T2729" s="188">
        <v>0</v>
      </c>
      <c r="U2729" s="187">
        <v>0</v>
      </c>
      <c r="V2729" s="189">
        <v>0</v>
      </c>
      <c r="W2729" s="189">
        <v>0</v>
      </c>
      <c r="X2729" s="188">
        <v>0</v>
      </c>
      <c r="Y2729" s="188">
        <v>0</v>
      </c>
      <c r="Z2729" s="186">
        <v>0</v>
      </c>
      <c r="AA2729" s="186">
        <v>0</v>
      </c>
      <c r="AB2729" s="186">
        <v>0</v>
      </c>
      <c r="AC2729" s="186">
        <v>0</v>
      </c>
      <c r="AD2729" s="188">
        <v>0</v>
      </c>
      <c r="AE2729" s="189">
        <v>0</v>
      </c>
      <c r="AF2729" s="189">
        <v>0</v>
      </c>
      <c r="AG2729" s="189">
        <v>0</v>
      </c>
      <c r="AH2729" s="191">
        <v>0</v>
      </c>
      <c r="AI2729" s="321">
        <v>0</v>
      </c>
      <c r="AJ2729" s="192">
        <v>7501943495036</v>
      </c>
      <c r="AK2729" s="192">
        <v>66836</v>
      </c>
      <c r="AM2729" s="75">
        <v>66884</v>
      </c>
      <c r="AO2729" s="188">
        <v>0</v>
      </c>
      <c r="AP2729" s="188">
        <v>0</v>
      </c>
      <c r="AQ2729" s="187">
        <v>0</v>
      </c>
      <c r="AR2729" s="188">
        <v>0</v>
      </c>
      <c r="AS2729" s="187">
        <v>0</v>
      </c>
      <c r="AT2729" s="188">
        <v>0</v>
      </c>
      <c r="AU2729" s="187">
        <v>0</v>
      </c>
      <c r="AV2729" s="188">
        <v>0</v>
      </c>
      <c r="AW2729" s="187">
        <v>0</v>
      </c>
      <c r="AX2729" s="188">
        <v>0</v>
      </c>
      <c r="AY2729" s="187">
        <v>0</v>
      </c>
      <c r="AZ2729" s="188">
        <v>0</v>
      </c>
      <c r="BA2729" s="187">
        <v>0</v>
      </c>
      <c r="BB2729" s="188">
        <v>0</v>
      </c>
      <c r="BC2729" s="187">
        <v>0</v>
      </c>
      <c r="BD2729" s="75"/>
      <c r="BE2729" s="75"/>
      <c r="BH2729" s="74"/>
      <c r="BI2729" s="194"/>
      <c r="BJ2729" s="74"/>
    </row>
    <row r="2730" spans="1:62" ht="11.25" customHeight="1" x14ac:dyDescent="0.3">
      <c r="A2730" s="184" t="s">
        <v>3251</v>
      </c>
      <c r="B2730" s="185">
        <v>0</v>
      </c>
      <c r="C2730" s="828">
        <v>66716</v>
      </c>
      <c r="D2730" s="284">
        <v>1E-4</v>
      </c>
      <c r="E2730" s="91">
        <v>0</v>
      </c>
      <c r="F2730" s="186">
        <v>0</v>
      </c>
      <c r="G2730" s="186">
        <v>0</v>
      </c>
      <c r="H2730" s="186">
        <v>0</v>
      </c>
      <c r="I2730" s="187">
        <v>0</v>
      </c>
      <c r="J2730" s="186">
        <v>0</v>
      </c>
      <c r="K2730" s="186">
        <v>0</v>
      </c>
      <c r="L2730" s="186">
        <v>0</v>
      </c>
      <c r="M2730" s="186">
        <v>0</v>
      </c>
      <c r="N2730" s="188">
        <v>0</v>
      </c>
      <c r="O2730" s="189">
        <v>0</v>
      </c>
      <c r="P2730" s="186">
        <v>0</v>
      </c>
      <c r="Q2730" s="189">
        <v>0</v>
      </c>
      <c r="R2730" s="189">
        <v>0</v>
      </c>
      <c r="S2730" s="189">
        <v>1E-4</v>
      </c>
      <c r="T2730" s="188">
        <v>0</v>
      </c>
      <c r="U2730" s="187">
        <v>0</v>
      </c>
      <c r="V2730" s="189">
        <v>0</v>
      </c>
      <c r="W2730" s="189">
        <v>0</v>
      </c>
      <c r="X2730" s="188">
        <v>0</v>
      </c>
      <c r="Y2730" s="188">
        <v>0</v>
      </c>
      <c r="Z2730" s="186">
        <v>0</v>
      </c>
      <c r="AA2730" s="186">
        <v>0</v>
      </c>
      <c r="AB2730" s="186">
        <v>0</v>
      </c>
      <c r="AC2730" s="186">
        <v>0</v>
      </c>
      <c r="AD2730" s="188">
        <v>0</v>
      </c>
      <c r="AE2730" s="189">
        <v>0</v>
      </c>
      <c r="AF2730" s="189">
        <v>0</v>
      </c>
      <c r="AG2730" s="189">
        <v>0</v>
      </c>
      <c r="AH2730" s="191">
        <v>0</v>
      </c>
      <c r="AI2730" s="321">
        <v>0</v>
      </c>
      <c r="AJ2730" s="192">
        <v>7501943497139</v>
      </c>
      <c r="AK2730" s="192" t="s">
        <v>262</v>
      </c>
      <c r="AM2730" s="75">
        <v>66716</v>
      </c>
      <c r="AO2730" s="188">
        <v>0</v>
      </c>
      <c r="AP2730" s="188">
        <v>0</v>
      </c>
      <c r="AQ2730" s="187">
        <v>0</v>
      </c>
      <c r="AR2730" s="188">
        <v>0</v>
      </c>
      <c r="AS2730" s="187">
        <v>0</v>
      </c>
      <c r="AT2730" s="188">
        <v>0</v>
      </c>
      <c r="AU2730" s="187">
        <v>0</v>
      </c>
      <c r="AV2730" s="188">
        <v>0</v>
      </c>
      <c r="AW2730" s="187">
        <v>0</v>
      </c>
      <c r="AX2730" s="188">
        <v>0</v>
      </c>
      <c r="AY2730" s="187">
        <v>0</v>
      </c>
      <c r="AZ2730" s="188">
        <v>0</v>
      </c>
      <c r="BA2730" s="187">
        <v>0</v>
      </c>
      <c r="BB2730" s="188">
        <v>0</v>
      </c>
      <c r="BC2730" s="187">
        <v>0</v>
      </c>
      <c r="BD2730" s="75"/>
      <c r="BE2730" s="75"/>
      <c r="BH2730" s="74"/>
      <c r="BI2730" s="194"/>
      <c r="BJ2730" s="74"/>
    </row>
    <row r="2731" spans="1:62" ht="11.25" customHeight="1" x14ac:dyDescent="0.3">
      <c r="A2731" s="184" t="s">
        <v>3252</v>
      </c>
      <c r="B2731" s="185">
        <v>0</v>
      </c>
      <c r="C2731" s="828">
        <v>66837</v>
      </c>
      <c r="D2731" s="284">
        <v>1E-4</v>
      </c>
      <c r="E2731" s="91">
        <v>0</v>
      </c>
      <c r="F2731" s="186">
        <v>0</v>
      </c>
      <c r="G2731" s="186">
        <v>0</v>
      </c>
      <c r="H2731" s="186">
        <v>0</v>
      </c>
      <c r="I2731" s="187">
        <v>0</v>
      </c>
      <c r="J2731" s="186">
        <v>0</v>
      </c>
      <c r="K2731" s="186">
        <v>0</v>
      </c>
      <c r="L2731" s="186">
        <v>0</v>
      </c>
      <c r="M2731" s="186">
        <v>0</v>
      </c>
      <c r="N2731" s="188">
        <v>0</v>
      </c>
      <c r="O2731" s="189">
        <v>0</v>
      </c>
      <c r="P2731" s="186">
        <v>0</v>
      </c>
      <c r="Q2731" s="189">
        <v>0</v>
      </c>
      <c r="R2731" s="189">
        <v>0</v>
      </c>
      <c r="S2731" s="189">
        <v>1E-4</v>
      </c>
      <c r="T2731" s="188">
        <v>0</v>
      </c>
      <c r="U2731" s="187">
        <v>0</v>
      </c>
      <c r="V2731" s="189">
        <v>0</v>
      </c>
      <c r="W2731" s="189">
        <v>0</v>
      </c>
      <c r="X2731" s="188">
        <v>0</v>
      </c>
      <c r="Y2731" s="188">
        <v>0</v>
      </c>
      <c r="Z2731" s="186">
        <v>0</v>
      </c>
      <c r="AA2731" s="186">
        <v>0</v>
      </c>
      <c r="AB2731" s="186">
        <v>0</v>
      </c>
      <c r="AC2731" s="186">
        <v>0</v>
      </c>
      <c r="AD2731" s="188">
        <v>0</v>
      </c>
      <c r="AE2731" s="189">
        <v>0</v>
      </c>
      <c r="AF2731" s="189">
        <v>0</v>
      </c>
      <c r="AG2731" s="189">
        <v>0</v>
      </c>
      <c r="AH2731" s="191">
        <v>0</v>
      </c>
      <c r="AI2731" s="321">
        <v>0</v>
      </c>
      <c r="AJ2731" s="192">
        <v>7501943495050</v>
      </c>
      <c r="AK2731" s="192" t="s">
        <v>262</v>
      </c>
      <c r="AM2731" s="75">
        <v>66837</v>
      </c>
      <c r="AO2731" s="188">
        <v>0</v>
      </c>
      <c r="AP2731" s="188">
        <v>0</v>
      </c>
      <c r="AQ2731" s="187">
        <v>0</v>
      </c>
      <c r="AR2731" s="188">
        <v>0</v>
      </c>
      <c r="AS2731" s="187">
        <v>0</v>
      </c>
      <c r="AT2731" s="188">
        <v>0</v>
      </c>
      <c r="AU2731" s="187">
        <v>0</v>
      </c>
      <c r="AV2731" s="188">
        <v>0</v>
      </c>
      <c r="AW2731" s="187">
        <v>0</v>
      </c>
      <c r="AX2731" s="188">
        <v>0</v>
      </c>
      <c r="AY2731" s="187">
        <v>0</v>
      </c>
      <c r="AZ2731" s="188">
        <v>0</v>
      </c>
      <c r="BA2731" s="187">
        <v>0</v>
      </c>
      <c r="BB2731" s="188">
        <v>0</v>
      </c>
      <c r="BC2731" s="187">
        <v>0</v>
      </c>
      <c r="BD2731" s="75"/>
      <c r="BE2731" s="75"/>
      <c r="BH2731" s="74"/>
      <c r="BI2731" s="194"/>
      <c r="BJ2731" s="74"/>
    </row>
    <row r="2732" spans="1:62" ht="11.25" customHeight="1" x14ac:dyDescent="0.3">
      <c r="A2732" s="184" t="s">
        <v>3253</v>
      </c>
      <c r="B2732" s="185">
        <v>0</v>
      </c>
      <c r="C2732" s="828">
        <v>66707</v>
      </c>
      <c r="D2732" s="284">
        <v>1E-4</v>
      </c>
      <c r="E2732" s="91">
        <v>0</v>
      </c>
      <c r="F2732" s="186">
        <v>0</v>
      </c>
      <c r="G2732" s="186">
        <v>0</v>
      </c>
      <c r="H2732" s="186">
        <v>0</v>
      </c>
      <c r="I2732" s="187">
        <v>0</v>
      </c>
      <c r="J2732" s="186">
        <v>0</v>
      </c>
      <c r="K2732" s="186">
        <v>0</v>
      </c>
      <c r="L2732" s="186">
        <v>0</v>
      </c>
      <c r="M2732" s="186">
        <v>0</v>
      </c>
      <c r="N2732" s="188">
        <v>0</v>
      </c>
      <c r="O2732" s="189">
        <v>0</v>
      </c>
      <c r="P2732" s="186">
        <v>0</v>
      </c>
      <c r="Q2732" s="189">
        <v>0</v>
      </c>
      <c r="R2732" s="189">
        <v>0</v>
      </c>
      <c r="S2732" s="189">
        <v>1E-4</v>
      </c>
      <c r="T2732" s="188">
        <v>0</v>
      </c>
      <c r="U2732" s="187">
        <v>0</v>
      </c>
      <c r="V2732" s="189">
        <v>0</v>
      </c>
      <c r="W2732" s="189">
        <v>0</v>
      </c>
      <c r="X2732" s="188">
        <v>0</v>
      </c>
      <c r="Y2732" s="188">
        <v>0</v>
      </c>
      <c r="Z2732" s="186">
        <v>0</v>
      </c>
      <c r="AA2732" s="186">
        <v>0</v>
      </c>
      <c r="AB2732" s="186">
        <v>0</v>
      </c>
      <c r="AC2732" s="186">
        <v>0</v>
      </c>
      <c r="AD2732" s="188">
        <v>0</v>
      </c>
      <c r="AE2732" s="189">
        <v>0</v>
      </c>
      <c r="AF2732" s="189">
        <v>0</v>
      </c>
      <c r="AG2732" s="189">
        <v>0</v>
      </c>
      <c r="AH2732" s="191">
        <v>0</v>
      </c>
      <c r="AI2732" s="321">
        <v>0</v>
      </c>
      <c r="AJ2732" s="192">
        <v>7501943495050</v>
      </c>
      <c r="AK2732" s="192">
        <v>66837</v>
      </c>
      <c r="AM2732" s="75">
        <v>66707</v>
      </c>
      <c r="AO2732" s="188">
        <v>0</v>
      </c>
      <c r="AP2732" s="188">
        <v>0</v>
      </c>
      <c r="AQ2732" s="187">
        <v>0</v>
      </c>
      <c r="AR2732" s="188">
        <v>0</v>
      </c>
      <c r="AS2732" s="187">
        <v>0</v>
      </c>
      <c r="AT2732" s="188">
        <v>0</v>
      </c>
      <c r="AU2732" s="187">
        <v>0</v>
      </c>
      <c r="AV2732" s="188">
        <v>0</v>
      </c>
      <c r="AW2732" s="187">
        <v>0</v>
      </c>
      <c r="AX2732" s="188">
        <v>0</v>
      </c>
      <c r="AY2732" s="187">
        <v>0</v>
      </c>
      <c r="AZ2732" s="188">
        <v>0</v>
      </c>
      <c r="BA2732" s="187">
        <v>0</v>
      </c>
      <c r="BB2732" s="188">
        <v>0</v>
      </c>
      <c r="BC2732" s="187">
        <v>0</v>
      </c>
      <c r="BD2732" s="75"/>
      <c r="BE2732" s="75"/>
      <c r="BH2732" s="74"/>
      <c r="BI2732" s="194"/>
      <c r="BJ2732" s="74"/>
    </row>
    <row r="2733" spans="1:62" ht="11.25" customHeight="1" x14ac:dyDescent="0.3">
      <c r="A2733" s="184" t="s">
        <v>3254</v>
      </c>
      <c r="B2733" s="185">
        <v>0</v>
      </c>
      <c r="C2733" s="828">
        <v>66885</v>
      </c>
      <c r="D2733" s="284">
        <v>1E-4</v>
      </c>
      <c r="E2733" s="91">
        <v>0</v>
      </c>
      <c r="F2733" s="186">
        <v>0</v>
      </c>
      <c r="G2733" s="186">
        <v>0</v>
      </c>
      <c r="H2733" s="186">
        <v>0</v>
      </c>
      <c r="I2733" s="187">
        <v>0</v>
      </c>
      <c r="J2733" s="186">
        <v>0</v>
      </c>
      <c r="K2733" s="186">
        <v>0</v>
      </c>
      <c r="L2733" s="186">
        <v>0</v>
      </c>
      <c r="M2733" s="186">
        <v>0</v>
      </c>
      <c r="N2733" s="188">
        <v>0</v>
      </c>
      <c r="O2733" s="189">
        <v>0</v>
      </c>
      <c r="P2733" s="186">
        <v>0</v>
      </c>
      <c r="Q2733" s="189">
        <v>0</v>
      </c>
      <c r="R2733" s="189">
        <v>0</v>
      </c>
      <c r="S2733" s="189">
        <v>1E-4</v>
      </c>
      <c r="T2733" s="188">
        <v>0</v>
      </c>
      <c r="U2733" s="187">
        <v>0</v>
      </c>
      <c r="V2733" s="189">
        <v>0</v>
      </c>
      <c r="W2733" s="189">
        <v>0</v>
      </c>
      <c r="X2733" s="188">
        <v>0</v>
      </c>
      <c r="Y2733" s="188">
        <v>0</v>
      </c>
      <c r="Z2733" s="186">
        <v>0</v>
      </c>
      <c r="AA2733" s="186">
        <v>0</v>
      </c>
      <c r="AB2733" s="186">
        <v>0</v>
      </c>
      <c r="AC2733" s="186">
        <v>0</v>
      </c>
      <c r="AD2733" s="188">
        <v>0</v>
      </c>
      <c r="AE2733" s="189">
        <v>0</v>
      </c>
      <c r="AF2733" s="189">
        <v>0</v>
      </c>
      <c r="AG2733" s="189">
        <v>0</v>
      </c>
      <c r="AH2733" s="191">
        <v>0</v>
      </c>
      <c r="AI2733" s="321">
        <v>0</v>
      </c>
      <c r="AJ2733" s="192">
        <v>7501943495050</v>
      </c>
      <c r="AK2733" s="192">
        <v>66837</v>
      </c>
      <c r="AM2733" s="75">
        <v>66885</v>
      </c>
      <c r="AO2733" s="188">
        <v>0</v>
      </c>
      <c r="AP2733" s="188">
        <v>0</v>
      </c>
      <c r="AQ2733" s="187">
        <v>0</v>
      </c>
      <c r="AR2733" s="188">
        <v>0</v>
      </c>
      <c r="AS2733" s="187">
        <v>0</v>
      </c>
      <c r="AT2733" s="188">
        <v>0</v>
      </c>
      <c r="AU2733" s="187">
        <v>0</v>
      </c>
      <c r="AV2733" s="188">
        <v>0</v>
      </c>
      <c r="AW2733" s="187">
        <v>0</v>
      </c>
      <c r="AX2733" s="188">
        <v>0</v>
      </c>
      <c r="AY2733" s="187">
        <v>0</v>
      </c>
      <c r="AZ2733" s="188">
        <v>0</v>
      </c>
      <c r="BA2733" s="187">
        <v>0</v>
      </c>
      <c r="BB2733" s="188">
        <v>0</v>
      </c>
      <c r="BC2733" s="187">
        <v>0</v>
      </c>
      <c r="BD2733" s="75"/>
      <c r="BE2733" s="75"/>
      <c r="BH2733" s="74"/>
      <c r="BI2733" s="194"/>
      <c r="BJ2733" s="74"/>
    </row>
    <row r="2734" spans="1:62" ht="11.25" customHeight="1" x14ac:dyDescent="0.3">
      <c r="A2734" s="184" t="s">
        <v>3255</v>
      </c>
      <c r="B2734" s="185">
        <v>0</v>
      </c>
      <c r="C2734" s="828">
        <v>66717</v>
      </c>
      <c r="D2734" s="284">
        <v>1E-4</v>
      </c>
      <c r="E2734" s="91">
        <v>0</v>
      </c>
      <c r="F2734" s="186">
        <v>0</v>
      </c>
      <c r="G2734" s="186">
        <v>0</v>
      </c>
      <c r="H2734" s="186">
        <v>0</v>
      </c>
      <c r="I2734" s="187">
        <v>0</v>
      </c>
      <c r="J2734" s="186">
        <v>0</v>
      </c>
      <c r="K2734" s="186">
        <v>0</v>
      </c>
      <c r="L2734" s="186">
        <v>0</v>
      </c>
      <c r="M2734" s="186">
        <v>0</v>
      </c>
      <c r="N2734" s="188">
        <v>0</v>
      </c>
      <c r="O2734" s="189">
        <v>0</v>
      </c>
      <c r="P2734" s="186">
        <v>0</v>
      </c>
      <c r="Q2734" s="189">
        <v>0</v>
      </c>
      <c r="R2734" s="189">
        <v>0</v>
      </c>
      <c r="S2734" s="189">
        <v>1E-4</v>
      </c>
      <c r="T2734" s="188">
        <v>0</v>
      </c>
      <c r="U2734" s="187">
        <v>0</v>
      </c>
      <c r="V2734" s="189">
        <v>0</v>
      </c>
      <c r="W2734" s="189">
        <v>0</v>
      </c>
      <c r="X2734" s="188">
        <v>0</v>
      </c>
      <c r="Y2734" s="188">
        <v>0</v>
      </c>
      <c r="Z2734" s="186">
        <v>0</v>
      </c>
      <c r="AA2734" s="186">
        <v>0</v>
      </c>
      <c r="AB2734" s="186">
        <v>0</v>
      </c>
      <c r="AC2734" s="186">
        <v>0</v>
      </c>
      <c r="AD2734" s="188">
        <v>0</v>
      </c>
      <c r="AE2734" s="189">
        <v>0</v>
      </c>
      <c r="AF2734" s="189">
        <v>0</v>
      </c>
      <c r="AG2734" s="189">
        <v>0</v>
      </c>
      <c r="AH2734" s="191">
        <v>0</v>
      </c>
      <c r="AI2734" s="321">
        <v>0</v>
      </c>
      <c r="AJ2734" s="192">
        <v>7501943497153</v>
      </c>
      <c r="AK2734" s="192" t="s">
        <v>262</v>
      </c>
      <c r="AM2734" s="75">
        <v>66717</v>
      </c>
      <c r="AO2734" s="188">
        <v>0</v>
      </c>
      <c r="AP2734" s="188">
        <v>0</v>
      </c>
      <c r="AQ2734" s="187">
        <v>0</v>
      </c>
      <c r="AR2734" s="188">
        <v>0</v>
      </c>
      <c r="AS2734" s="187">
        <v>0</v>
      </c>
      <c r="AT2734" s="188">
        <v>0</v>
      </c>
      <c r="AU2734" s="187">
        <v>0</v>
      </c>
      <c r="AV2734" s="188">
        <v>0</v>
      </c>
      <c r="AW2734" s="187">
        <v>0</v>
      </c>
      <c r="AX2734" s="188">
        <v>0</v>
      </c>
      <c r="AY2734" s="187">
        <v>0</v>
      </c>
      <c r="AZ2734" s="188">
        <v>0</v>
      </c>
      <c r="BA2734" s="187">
        <v>0</v>
      </c>
      <c r="BB2734" s="188">
        <v>0</v>
      </c>
      <c r="BC2734" s="187">
        <v>0</v>
      </c>
      <c r="BD2734" s="75"/>
      <c r="BE2734" s="75"/>
      <c r="BH2734" s="74"/>
      <c r="BI2734" s="194"/>
      <c r="BJ2734" s="74"/>
    </row>
    <row r="2735" spans="1:62" ht="11.25" customHeight="1" x14ac:dyDescent="0.3">
      <c r="A2735" s="184" t="s">
        <v>3256</v>
      </c>
      <c r="B2735" s="185">
        <v>0</v>
      </c>
      <c r="C2735" s="828">
        <v>66896</v>
      </c>
      <c r="D2735" s="284">
        <v>1E-4</v>
      </c>
      <c r="E2735" s="91">
        <v>0</v>
      </c>
      <c r="F2735" s="186">
        <v>0</v>
      </c>
      <c r="G2735" s="186">
        <v>0</v>
      </c>
      <c r="H2735" s="186">
        <v>0</v>
      </c>
      <c r="I2735" s="187">
        <v>0</v>
      </c>
      <c r="J2735" s="186">
        <v>0</v>
      </c>
      <c r="K2735" s="186">
        <v>0</v>
      </c>
      <c r="L2735" s="186">
        <v>0</v>
      </c>
      <c r="M2735" s="186">
        <v>0</v>
      </c>
      <c r="N2735" s="188">
        <v>0</v>
      </c>
      <c r="O2735" s="189">
        <v>0</v>
      </c>
      <c r="P2735" s="186">
        <v>0</v>
      </c>
      <c r="Q2735" s="189">
        <v>0</v>
      </c>
      <c r="R2735" s="189">
        <v>0</v>
      </c>
      <c r="S2735" s="189">
        <v>1E-4</v>
      </c>
      <c r="T2735" s="188">
        <v>0</v>
      </c>
      <c r="U2735" s="187">
        <v>0</v>
      </c>
      <c r="V2735" s="189">
        <v>0</v>
      </c>
      <c r="W2735" s="189">
        <v>0</v>
      </c>
      <c r="X2735" s="188">
        <v>0</v>
      </c>
      <c r="Y2735" s="188">
        <v>0</v>
      </c>
      <c r="Z2735" s="186">
        <v>0</v>
      </c>
      <c r="AA2735" s="186">
        <v>0</v>
      </c>
      <c r="AB2735" s="186">
        <v>0</v>
      </c>
      <c r="AC2735" s="186">
        <v>0</v>
      </c>
      <c r="AD2735" s="188">
        <v>0</v>
      </c>
      <c r="AE2735" s="189">
        <v>0</v>
      </c>
      <c r="AF2735" s="189">
        <v>0</v>
      </c>
      <c r="AG2735" s="189">
        <v>0</v>
      </c>
      <c r="AH2735" s="191">
        <v>0</v>
      </c>
      <c r="AI2735" s="321">
        <v>0</v>
      </c>
      <c r="AJ2735" s="192">
        <v>7501943493643</v>
      </c>
      <c r="AK2735" s="192" t="s">
        <v>262</v>
      </c>
      <c r="AM2735" s="75">
        <v>66896</v>
      </c>
      <c r="AO2735" s="188">
        <v>0</v>
      </c>
      <c r="AP2735" s="188">
        <v>0</v>
      </c>
      <c r="AQ2735" s="187">
        <v>0</v>
      </c>
      <c r="AR2735" s="188">
        <v>0</v>
      </c>
      <c r="AS2735" s="187">
        <v>0</v>
      </c>
      <c r="AT2735" s="188">
        <v>0</v>
      </c>
      <c r="AU2735" s="187">
        <v>0</v>
      </c>
      <c r="AV2735" s="188">
        <v>0</v>
      </c>
      <c r="AW2735" s="187">
        <v>0</v>
      </c>
      <c r="AX2735" s="188">
        <v>0</v>
      </c>
      <c r="AY2735" s="187">
        <v>0</v>
      </c>
      <c r="AZ2735" s="188">
        <v>0</v>
      </c>
      <c r="BA2735" s="187">
        <v>0</v>
      </c>
      <c r="BB2735" s="188">
        <v>0</v>
      </c>
      <c r="BC2735" s="187">
        <v>0</v>
      </c>
      <c r="BD2735" s="75"/>
      <c r="BE2735" s="75"/>
      <c r="BH2735" s="74"/>
      <c r="BI2735" s="194"/>
      <c r="BJ2735" s="74"/>
    </row>
    <row r="2736" spans="1:62" ht="11.25" customHeight="1" x14ac:dyDescent="0.3">
      <c r="A2736" s="184" t="s">
        <v>3257</v>
      </c>
      <c r="B2736" s="185">
        <v>0</v>
      </c>
      <c r="C2736" s="828">
        <v>66897</v>
      </c>
      <c r="D2736" s="284">
        <v>106.64</v>
      </c>
      <c r="E2736" s="91">
        <v>0</v>
      </c>
      <c r="F2736" s="186">
        <v>0</v>
      </c>
      <c r="G2736" s="186">
        <v>0</v>
      </c>
      <c r="H2736" s="186">
        <v>0</v>
      </c>
      <c r="I2736" s="187">
        <v>0</v>
      </c>
      <c r="J2736" s="186">
        <v>0</v>
      </c>
      <c r="K2736" s="186">
        <v>0</v>
      </c>
      <c r="L2736" s="186">
        <v>0</v>
      </c>
      <c r="M2736" s="186">
        <v>0</v>
      </c>
      <c r="N2736" s="188">
        <v>0</v>
      </c>
      <c r="O2736" s="189">
        <v>0</v>
      </c>
      <c r="P2736" s="186">
        <v>0</v>
      </c>
      <c r="Q2736" s="189">
        <v>0</v>
      </c>
      <c r="R2736" s="189">
        <v>0</v>
      </c>
      <c r="S2736" s="189">
        <v>106.64</v>
      </c>
      <c r="T2736" s="188">
        <v>106.64</v>
      </c>
      <c r="U2736" s="187">
        <v>0</v>
      </c>
      <c r="V2736" s="189">
        <v>0</v>
      </c>
      <c r="W2736" s="189">
        <v>0</v>
      </c>
      <c r="X2736" s="188">
        <v>106.64</v>
      </c>
      <c r="Y2736" s="188">
        <v>0</v>
      </c>
      <c r="Z2736" s="186">
        <v>0</v>
      </c>
      <c r="AA2736" s="186">
        <v>0</v>
      </c>
      <c r="AB2736" s="186">
        <v>0</v>
      </c>
      <c r="AC2736" s="186">
        <v>0</v>
      </c>
      <c r="AD2736" s="188">
        <v>0</v>
      </c>
      <c r="AE2736" s="189">
        <v>0</v>
      </c>
      <c r="AF2736" s="189">
        <v>0</v>
      </c>
      <c r="AG2736" s="189">
        <v>0</v>
      </c>
      <c r="AH2736" s="191">
        <v>0</v>
      </c>
      <c r="AI2736" s="321">
        <v>0</v>
      </c>
      <c r="AJ2736" s="192">
        <v>7501943493650</v>
      </c>
      <c r="AK2736" s="192" t="s">
        <v>262</v>
      </c>
      <c r="AM2736" s="75">
        <v>66897</v>
      </c>
      <c r="AO2736" s="188">
        <v>0</v>
      </c>
      <c r="AP2736" s="188">
        <v>0</v>
      </c>
      <c r="AQ2736" s="187">
        <v>0</v>
      </c>
      <c r="AR2736" s="188">
        <v>0</v>
      </c>
      <c r="AS2736" s="187">
        <v>0</v>
      </c>
      <c r="AT2736" s="188">
        <v>0</v>
      </c>
      <c r="AU2736" s="187">
        <v>0</v>
      </c>
      <c r="AV2736" s="188">
        <v>0</v>
      </c>
      <c r="AW2736" s="187">
        <v>0</v>
      </c>
      <c r="AX2736" s="188">
        <v>0</v>
      </c>
      <c r="AY2736" s="187">
        <v>0</v>
      </c>
      <c r="AZ2736" s="188">
        <v>0</v>
      </c>
      <c r="BA2736" s="187">
        <v>0</v>
      </c>
      <c r="BB2736" s="188">
        <v>0</v>
      </c>
      <c r="BC2736" s="187">
        <v>0</v>
      </c>
      <c r="BD2736" s="75"/>
      <c r="BE2736" s="75"/>
      <c r="BH2736" s="74"/>
      <c r="BI2736" s="194"/>
      <c r="BJ2736" s="74"/>
    </row>
    <row r="2737" spans="1:62" ht="11.25" customHeight="1" x14ac:dyDescent="0.3">
      <c r="A2737" s="184" t="s">
        <v>3258</v>
      </c>
      <c r="B2737" s="185">
        <v>0</v>
      </c>
      <c r="C2737" s="828">
        <v>66764</v>
      </c>
      <c r="D2737" s="284">
        <v>1E-4</v>
      </c>
      <c r="E2737" s="91">
        <v>0</v>
      </c>
      <c r="F2737" s="186">
        <v>0</v>
      </c>
      <c r="G2737" s="186">
        <v>0</v>
      </c>
      <c r="H2737" s="186">
        <v>0</v>
      </c>
      <c r="I2737" s="187">
        <v>0</v>
      </c>
      <c r="J2737" s="186">
        <v>0</v>
      </c>
      <c r="K2737" s="186">
        <v>0</v>
      </c>
      <c r="L2737" s="186">
        <v>0</v>
      </c>
      <c r="M2737" s="186">
        <v>0</v>
      </c>
      <c r="N2737" s="188">
        <v>0</v>
      </c>
      <c r="O2737" s="189">
        <v>0</v>
      </c>
      <c r="P2737" s="186">
        <v>0</v>
      </c>
      <c r="Q2737" s="189">
        <v>0</v>
      </c>
      <c r="R2737" s="189">
        <v>0</v>
      </c>
      <c r="S2737" s="189">
        <v>1E-4</v>
      </c>
      <c r="T2737" s="188">
        <v>0</v>
      </c>
      <c r="U2737" s="187">
        <v>0</v>
      </c>
      <c r="V2737" s="189">
        <v>0</v>
      </c>
      <c r="W2737" s="189">
        <v>0</v>
      </c>
      <c r="X2737" s="188">
        <v>0</v>
      </c>
      <c r="Y2737" s="188">
        <v>0</v>
      </c>
      <c r="Z2737" s="186">
        <v>0</v>
      </c>
      <c r="AA2737" s="186">
        <v>0</v>
      </c>
      <c r="AB2737" s="186">
        <v>0</v>
      </c>
      <c r="AC2737" s="186">
        <v>0</v>
      </c>
      <c r="AD2737" s="188">
        <v>0</v>
      </c>
      <c r="AE2737" s="189">
        <v>0</v>
      </c>
      <c r="AF2737" s="189">
        <v>0</v>
      </c>
      <c r="AG2737" s="189">
        <v>0</v>
      </c>
      <c r="AH2737" s="191">
        <v>0</v>
      </c>
      <c r="AI2737" s="321">
        <v>0</v>
      </c>
      <c r="AJ2737" s="192">
        <v>7501943488595</v>
      </c>
      <c r="AK2737" s="192" t="s">
        <v>262</v>
      </c>
      <c r="AM2737" s="75">
        <v>66764</v>
      </c>
      <c r="AO2737" s="188">
        <v>0</v>
      </c>
      <c r="AP2737" s="188">
        <v>0</v>
      </c>
      <c r="AQ2737" s="187">
        <v>0</v>
      </c>
      <c r="AR2737" s="188">
        <v>0</v>
      </c>
      <c r="AS2737" s="187">
        <v>0</v>
      </c>
      <c r="AT2737" s="188">
        <v>0</v>
      </c>
      <c r="AU2737" s="187">
        <v>0</v>
      </c>
      <c r="AV2737" s="188">
        <v>0</v>
      </c>
      <c r="AW2737" s="187">
        <v>0</v>
      </c>
      <c r="AX2737" s="188">
        <v>0</v>
      </c>
      <c r="AY2737" s="187">
        <v>0</v>
      </c>
      <c r="AZ2737" s="188">
        <v>0</v>
      </c>
      <c r="BA2737" s="187">
        <v>0</v>
      </c>
      <c r="BB2737" s="188">
        <v>0</v>
      </c>
      <c r="BC2737" s="187">
        <v>0</v>
      </c>
      <c r="BD2737" s="75"/>
      <c r="BE2737" s="75"/>
      <c r="BH2737" s="74"/>
      <c r="BI2737" s="194"/>
      <c r="BJ2737" s="74"/>
    </row>
    <row r="2738" spans="1:62" ht="11.25" customHeight="1" x14ac:dyDescent="0.3">
      <c r="A2738" s="184" t="s">
        <v>3259</v>
      </c>
      <c r="B2738" s="185">
        <v>0</v>
      </c>
      <c r="C2738" s="828">
        <v>66804</v>
      </c>
      <c r="D2738" s="284">
        <v>1E-4</v>
      </c>
      <c r="E2738" s="91">
        <v>0</v>
      </c>
      <c r="F2738" s="186">
        <v>0</v>
      </c>
      <c r="G2738" s="186">
        <v>0</v>
      </c>
      <c r="H2738" s="186">
        <v>0</v>
      </c>
      <c r="I2738" s="187">
        <v>0</v>
      </c>
      <c r="J2738" s="186">
        <v>0</v>
      </c>
      <c r="K2738" s="186">
        <v>0</v>
      </c>
      <c r="L2738" s="186">
        <v>0</v>
      </c>
      <c r="M2738" s="186">
        <v>0</v>
      </c>
      <c r="N2738" s="188">
        <v>0</v>
      </c>
      <c r="O2738" s="189">
        <v>0</v>
      </c>
      <c r="P2738" s="186">
        <v>0</v>
      </c>
      <c r="Q2738" s="189">
        <v>0</v>
      </c>
      <c r="R2738" s="189">
        <v>0</v>
      </c>
      <c r="S2738" s="189">
        <v>1E-4</v>
      </c>
      <c r="T2738" s="188">
        <v>0</v>
      </c>
      <c r="U2738" s="187">
        <v>0</v>
      </c>
      <c r="V2738" s="189">
        <v>0</v>
      </c>
      <c r="W2738" s="189">
        <v>0</v>
      </c>
      <c r="X2738" s="188">
        <v>0</v>
      </c>
      <c r="Y2738" s="188">
        <v>0</v>
      </c>
      <c r="Z2738" s="186">
        <v>0</v>
      </c>
      <c r="AA2738" s="186">
        <v>0</v>
      </c>
      <c r="AB2738" s="186">
        <v>0</v>
      </c>
      <c r="AC2738" s="186">
        <v>0</v>
      </c>
      <c r="AD2738" s="188">
        <v>0</v>
      </c>
      <c r="AE2738" s="189">
        <v>0</v>
      </c>
      <c r="AF2738" s="189">
        <v>0</v>
      </c>
      <c r="AG2738" s="189">
        <v>0</v>
      </c>
      <c r="AH2738" s="191">
        <v>0</v>
      </c>
      <c r="AI2738" s="321">
        <v>0</v>
      </c>
      <c r="AJ2738" s="192">
        <v>7501943455221</v>
      </c>
      <c r="AK2738" s="192">
        <v>96327</v>
      </c>
      <c r="AM2738" s="75">
        <v>66804</v>
      </c>
      <c r="AO2738" s="188">
        <v>0</v>
      </c>
      <c r="AP2738" s="188">
        <v>0</v>
      </c>
      <c r="AQ2738" s="187">
        <v>0</v>
      </c>
      <c r="AR2738" s="188">
        <v>0</v>
      </c>
      <c r="AS2738" s="187">
        <v>0</v>
      </c>
      <c r="AT2738" s="188">
        <v>0</v>
      </c>
      <c r="AU2738" s="187">
        <v>0</v>
      </c>
      <c r="AV2738" s="188">
        <v>0</v>
      </c>
      <c r="AW2738" s="187">
        <v>0</v>
      </c>
      <c r="AX2738" s="188">
        <v>0</v>
      </c>
      <c r="AY2738" s="187">
        <v>0</v>
      </c>
      <c r="AZ2738" s="188">
        <v>0</v>
      </c>
      <c r="BA2738" s="187">
        <v>0</v>
      </c>
      <c r="BB2738" s="188">
        <v>0</v>
      </c>
      <c r="BC2738" s="187">
        <v>0</v>
      </c>
      <c r="BD2738" s="75"/>
      <c r="BE2738" s="75"/>
      <c r="BH2738" s="74"/>
      <c r="BI2738" s="194"/>
      <c r="BJ2738" s="74"/>
    </row>
    <row r="2739" spans="1:62" ht="11.25" customHeight="1" x14ac:dyDescent="0.3">
      <c r="A2739" s="184" t="s">
        <v>3260</v>
      </c>
      <c r="B2739" s="185">
        <v>0</v>
      </c>
      <c r="C2739" s="828">
        <v>66700</v>
      </c>
      <c r="D2739" s="284">
        <v>1E-4</v>
      </c>
      <c r="E2739" s="91">
        <v>0</v>
      </c>
      <c r="F2739" s="186">
        <v>0</v>
      </c>
      <c r="G2739" s="186">
        <v>0</v>
      </c>
      <c r="H2739" s="186">
        <v>0</v>
      </c>
      <c r="I2739" s="187">
        <v>0</v>
      </c>
      <c r="J2739" s="186">
        <v>0</v>
      </c>
      <c r="K2739" s="186">
        <v>0</v>
      </c>
      <c r="L2739" s="186">
        <v>0</v>
      </c>
      <c r="M2739" s="186">
        <v>0</v>
      </c>
      <c r="N2739" s="188">
        <v>0</v>
      </c>
      <c r="O2739" s="189">
        <v>0</v>
      </c>
      <c r="P2739" s="186">
        <v>0</v>
      </c>
      <c r="Q2739" s="189">
        <v>0</v>
      </c>
      <c r="R2739" s="189">
        <v>0</v>
      </c>
      <c r="S2739" s="189">
        <v>1E-4</v>
      </c>
      <c r="T2739" s="188">
        <v>0</v>
      </c>
      <c r="U2739" s="187">
        <v>0</v>
      </c>
      <c r="V2739" s="189">
        <v>0</v>
      </c>
      <c r="W2739" s="189">
        <v>0</v>
      </c>
      <c r="X2739" s="188">
        <v>0</v>
      </c>
      <c r="Y2739" s="188">
        <v>0</v>
      </c>
      <c r="Z2739" s="186">
        <v>0</v>
      </c>
      <c r="AA2739" s="186">
        <v>0</v>
      </c>
      <c r="AB2739" s="186">
        <v>0</v>
      </c>
      <c r="AC2739" s="186">
        <v>0</v>
      </c>
      <c r="AD2739" s="188">
        <v>0</v>
      </c>
      <c r="AE2739" s="189">
        <v>0</v>
      </c>
      <c r="AF2739" s="189">
        <v>0</v>
      </c>
      <c r="AG2739" s="189">
        <v>0</v>
      </c>
      <c r="AH2739" s="191">
        <v>0</v>
      </c>
      <c r="AI2739" s="321">
        <v>0</v>
      </c>
      <c r="AJ2739" s="192">
        <v>7501943495074</v>
      </c>
      <c r="AK2739" s="192">
        <v>66861</v>
      </c>
      <c r="AM2739" s="75">
        <v>66700</v>
      </c>
      <c r="AO2739" s="188">
        <v>0</v>
      </c>
      <c r="AP2739" s="188">
        <v>0</v>
      </c>
      <c r="AQ2739" s="187">
        <v>0</v>
      </c>
      <c r="AR2739" s="188">
        <v>0</v>
      </c>
      <c r="AS2739" s="187">
        <v>0</v>
      </c>
      <c r="AT2739" s="188">
        <v>0</v>
      </c>
      <c r="AU2739" s="187">
        <v>0</v>
      </c>
      <c r="AV2739" s="188">
        <v>0</v>
      </c>
      <c r="AW2739" s="187">
        <v>0</v>
      </c>
      <c r="AX2739" s="188">
        <v>0</v>
      </c>
      <c r="AY2739" s="187">
        <v>0</v>
      </c>
      <c r="AZ2739" s="188">
        <v>0</v>
      </c>
      <c r="BA2739" s="187">
        <v>0</v>
      </c>
      <c r="BB2739" s="188">
        <v>0</v>
      </c>
      <c r="BC2739" s="187">
        <v>0</v>
      </c>
      <c r="BD2739" s="75"/>
      <c r="BE2739" s="75"/>
      <c r="BH2739" s="74"/>
      <c r="BI2739" s="194"/>
      <c r="BJ2739" s="74"/>
    </row>
    <row r="2740" spans="1:62" ht="11.25" customHeight="1" x14ac:dyDescent="0.3">
      <c r="A2740" s="184" t="s">
        <v>3261</v>
      </c>
      <c r="B2740" s="185" t="s">
        <v>44</v>
      </c>
      <c r="C2740" s="828">
        <v>66889</v>
      </c>
      <c r="D2740" s="284">
        <v>1E-4</v>
      </c>
      <c r="E2740" s="91">
        <v>0</v>
      </c>
      <c r="F2740" s="186">
        <v>0</v>
      </c>
      <c r="G2740" s="186">
        <v>0</v>
      </c>
      <c r="H2740" s="186">
        <v>0</v>
      </c>
      <c r="I2740" s="187">
        <v>0</v>
      </c>
      <c r="J2740" s="186">
        <v>0</v>
      </c>
      <c r="K2740" s="186">
        <v>0</v>
      </c>
      <c r="L2740" s="186">
        <v>0</v>
      </c>
      <c r="M2740" s="186">
        <v>0</v>
      </c>
      <c r="N2740" s="188">
        <v>0</v>
      </c>
      <c r="O2740" s="189">
        <v>0</v>
      </c>
      <c r="P2740" s="186">
        <v>0</v>
      </c>
      <c r="Q2740" s="189">
        <v>0</v>
      </c>
      <c r="R2740" s="189">
        <v>0</v>
      </c>
      <c r="S2740" s="189">
        <v>1E-4</v>
      </c>
      <c r="T2740" s="188">
        <v>0</v>
      </c>
      <c r="U2740" s="187">
        <v>0</v>
      </c>
      <c r="V2740" s="189">
        <v>0</v>
      </c>
      <c r="W2740" s="189">
        <v>0</v>
      </c>
      <c r="X2740" s="188">
        <v>0</v>
      </c>
      <c r="Y2740" s="188">
        <v>0</v>
      </c>
      <c r="Z2740" s="186">
        <v>0</v>
      </c>
      <c r="AA2740" s="186">
        <v>0</v>
      </c>
      <c r="AB2740" s="186">
        <v>0</v>
      </c>
      <c r="AC2740" s="186">
        <v>0</v>
      </c>
      <c r="AD2740" s="188">
        <v>0</v>
      </c>
      <c r="AE2740" s="189">
        <v>0</v>
      </c>
      <c r="AF2740" s="189">
        <v>0</v>
      </c>
      <c r="AG2740" s="189">
        <v>0</v>
      </c>
      <c r="AH2740" s="191">
        <v>0</v>
      </c>
      <c r="AI2740" s="321">
        <v>0</v>
      </c>
      <c r="AJ2740" s="192">
        <v>7501943456150</v>
      </c>
      <c r="AK2740" s="192">
        <v>66813</v>
      </c>
      <c r="AM2740" s="75">
        <v>66889</v>
      </c>
      <c r="AO2740" s="188">
        <v>0</v>
      </c>
      <c r="AP2740" s="188">
        <v>0</v>
      </c>
      <c r="AQ2740" s="187">
        <v>0</v>
      </c>
      <c r="AR2740" s="188">
        <v>0</v>
      </c>
      <c r="AS2740" s="187">
        <v>0</v>
      </c>
      <c r="AT2740" s="188">
        <v>0</v>
      </c>
      <c r="AU2740" s="187">
        <v>0</v>
      </c>
      <c r="AV2740" s="188">
        <v>0</v>
      </c>
      <c r="AW2740" s="187">
        <v>0</v>
      </c>
      <c r="AX2740" s="188">
        <v>0</v>
      </c>
      <c r="AY2740" s="187">
        <v>0</v>
      </c>
      <c r="AZ2740" s="188">
        <v>0</v>
      </c>
      <c r="BA2740" s="187">
        <v>0</v>
      </c>
      <c r="BB2740" s="188">
        <v>0</v>
      </c>
      <c r="BC2740" s="187">
        <v>0</v>
      </c>
      <c r="BD2740" s="75"/>
      <c r="BE2740" s="75"/>
      <c r="BH2740" s="74"/>
      <c r="BI2740" s="194"/>
      <c r="BJ2740" s="74"/>
    </row>
    <row r="2741" spans="1:62" ht="11.25" customHeight="1" x14ac:dyDescent="0.3">
      <c r="A2741" s="184" t="s">
        <v>3262</v>
      </c>
      <c r="B2741" s="185">
        <v>0</v>
      </c>
      <c r="C2741" s="828">
        <v>96328</v>
      </c>
      <c r="D2741" s="284">
        <v>1E-4</v>
      </c>
      <c r="E2741" s="91">
        <v>0</v>
      </c>
      <c r="F2741" s="186">
        <v>0</v>
      </c>
      <c r="G2741" s="186">
        <v>0</v>
      </c>
      <c r="H2741" s="186">
        <v>0</v>
      </c>
      <c r="I2741" s="187">
        <v>0</v>
      </c>
      <c r="J2741" s="186">
        <v>0</v>
      </c>
      <c r="K2741" s="186">
        <v>0</v>
      </c>
      <c r="L2741" s="186">
        <v>0</v>
      </c>
      <c r="M2741" s="186">
        <v>0</v>
      </c>
      <c r="N2741" s="188">
        <v>0</v>
      </c>
      <c r="O2741" s="189">
        <v>0</v>
      </c>
      <c r="P2741" s="186">
        <v>0</v>
      </c>
      <c r="Q2741" s="189">
        <v>0</v>
      </c>
      <c r="R2741" s="189">
        <v>0</v>
      </c>
      <c r="S2741" s="189">
        <v>1E-4</v>
      </c>
      <c r="T2741" s="188">
        <v>0</v>
      </c>
      <c r="U2741" s="187">
        <v>0</v>
      </c>
      <c r="V2741" s="189">
        <v>0</v>
      </c>
      <c r="W2741" s="189">
        <v>0</v>
      </c>
      <c r="X2741" s="188">
        <v>0</v>
      </c>
      <c r="Y2741" s="188">
        <v>0</v>
      </c>
      <c r="Z2741" s="186">
        <v>0</v>
      </c>
      <c r="AA2741" s="186">
        <v>0</v>
      </c>
      <c r="AB2741" s="186">
        <v>0</v>
      </c>
      <c r="AC2741" s="186">
        <v>0</v>
      </c>
      <c r="AD2741" s="188">
        <v>0</v>
      </c>
      <c r="AE2741" s="189">
        <v>0</v>
      </c>
      <c r="AF2741" s="189">
        <v>0</v>
      </c>
      <c r="AG2741" s="189">
        <v>0</v>
      </c>
      <c r="AH2741" s="191">
        <v>0</v>
      </c>
      <c r="AI2741" s="321">
        <v>0</v>
      </c>
      <c r="AJ2741" s="192">
        <v>7501943455245</v>
      </c>
      <c r="AK2741" s="192" t="s">
        <v>262</v>
      </c>
      <c r="AM2741" s="75">
        <v>96328</v>
      </c>
      <c r="AO2741" s="188">
        <v>0</v>
      </c>
      <c r="AP2741" s="188">
        <v>0</v>
      </c>
      <c r="AQ2741" s="187">
        <v>0</v>
      </c>
      <c r="AR2741" s="188">
        <v>0</v>
      </c>
      <c r="AS2741" s="187">
        <v>0</v>
      </c>
      <c r="AT2741" s="188">
        <v>0</v>
      </c>
      <c r="AU2741" s="187">
        <v>0</v>
      </c>
      <c r="AV2741" s="188">
        <v>0</v>
      </c>
      <c r="AW2741" s="187">
        <v>0</v>
      </c>
      <c r="AX2741" s="188">
        <v>0</v>
      </c>
      <c r="AY2741" s="187">
        <v>0</v>
      </c>
      <c r="AZ2741" s="188">
        <v>0</v>
      </c>
      <c r="BA2741" s="187">
        <v>0</v>
      </c>
      <c r="BB2741" s="188">
        <v>0</v>
      </c>
      <c r="BC2741" s="187">
        <v>0</v>
      </c>
      <c r="BD2741" s="75"/>
      <c r="BE2741" s="75"/>
      <c r="BH2741" s="74"/>
      <c r="BI2741" s="194"/>
      <c r="BJ2741" s="74"/>
    </row>
    <row r="2742" spans="1:62" ht="11.25" customHeight="1" x14ac:dyDescent="0.3">
      <c r="A2742" s="184" t="s">
        <v>3263</v>
      </c>
      <c r="B2742" s="185" t="s">
        <v>44</v>
      </c>
      <c r="C2742" s="828">
        <v>66888</v>
      </c>
      <c r="D2742" s="284">
        <v>1E-4</v>
      </c>
      <c r="E2742" s="91">
        <v>0</v>
      </c>
      <c r="F2742" s="186">
        <v>0</v>
      </c>
      <c r="G2742" s="186">
        <v>0</v>
      </c>
      <c r="H2742" s="186">
        <v>0</v>
      </c>
      <c r="I2742" s="187">
        <v>0</v>
      </c>
      <c r="J2742" s="186">
        <v>0</v>
      </c>
      <c r="K2742" s="186">
        <v>0</v>
      </c>
      <c r="L2742" s="186">
        <v>0</v>
      </c>
      <c r="M2742" s="186">
        <v>0</v>
      </c>
      <c r="N2742" s="188">
        <v>0</v>
      </c>
      <c r="O2742" s="189">
        <v>0</v>
      </c>
      <c r="P2742" s="186">
        <v>0</v>
      </c>
      <c r="Q2742" s="189">
        <v>0</v>
      </c>
      <c r="R2742" s="189">
        <v>0</v>
      </c>
      <c r="S2742" s="189">
        <v>1E-4</v>
      </c>
      <c r="T2742" s="188">
        <v>0</v>
      </c>
      <c r="U2742" s="187">
        <v>0</v>
      </c>
      <c r="V2742" s="189">
        <v>0</v>
      </c>
      <c r="W2742" s="189">
        <v>0</v>
      </c>
      <c r="X2742" s="188">
        <v>0</v>
      </c>
      <c r="Y2742" s="188">
        <v>0</v>
      </c>
      <c r="Z2742" s="186">
        <v>0</v>
      </c>
      <c r="AA2742" s="186">
        <v>0</v>
      </c>
      <c r="AB2742" s="186">
        <v>0</v>
      </c>
      <c r="AC2742" s="186">
        <v>0</v>
      </c>
      <c r="AD2742" s="188">
        <v>0</v>
      </c>
      <c r="AE2742" s="189">
        <v>0</v>
      </c>
      <c r="AF2742" s="189">
        <v>0</v>
      </c>
      <c r="AG2742" s="189">
        <v>0</v>
      </c>
      <c r="AH2742" s="191">
        <v>0</v>
      </c>
      <c r="AI2742" s="321">
        <v>0</v>
      </c>
      <c r="AJ2742" s="192">
        <v>7501943456136</v>
      </c>
      <c r="AK2742" s="192">
        <v>66812</v>
      </c>
      <c r="AM2742" s="75">
        <v>66888</v>
      </c>
      <c r="AO2742" s="188">
        <v>0</v>
      </c>
      <c r="AP2742" s="188">
        <v>0</v>
      </c>
      <c r="AQ2742" s="187">
        <v>0</v>
      </c>
      <c r="AR2742" s="188">
        <v>0</v>
      </c>
      <c r="AS2742" s="187">
        <v>0</v>
      </c>
      <c r="AT2742" s="188">
        <v>0</v>
      </c>
      <c r="AU2742" s="187">
        <v>0</v>
      </c>
      <c r="AV2742" s="188">
        <v>0</v>
      </c>
      <c r="AW2742" s="187">
        <v>0</v>
      </c>
      <c r="AX2742" s="188">
        <v>0</v>
      </c>
      <c r="AY2742" s="187">
        <v>0</v>
      </c>
      <c r="AZ2742" s="188">
        <v>0</v>
      </c>
      <c r="BA2742" s="187">
        <v>0</v>
      </c>
      <c r="BB2742" s="188">
        <v>0</v>
      </c>
      <c r="BC2742" s="187">
        <v>0</v>
      </c>
      <c r="BD2742" s="75"/>
      <c r="BE2742" s="75"/>
      <c r="BH2742" s="74"/>
      <c r="BI2742" s="194"/>
      <c r="BJ2742" s="74"/>
    </row>
    <row r="2743" spans="1:62" ht="11.25" customHeight="1" x14ac:dyDescent="0.3">
      <c r="A2743" s="184" t="s">
        <v>3264</v>
      </c>
      <c r="B2743" s="185">
        <v>0</v>
      </c>
      <c r="C2743" s="828">
        <v>96330</v>
      </c>
      <c r="D2743" s="284">
        <v>1E-4</v>
      </c>
      <c r="E2743" s="91">
        <v>0</v>
      </c>
      <c r="F2743" s="186">
        <v>0</v>
      </c>
      <c r="G2743" s="186">
        <v>0</v>
      </c>
      <c r="H2743" s="186">
        <v>0</v>
      </c>
      <c r="I2743" s="187">
        <v>0</v>
      </c>
      <c r="J2743" s="186">
        <v>0</v>
      </c>
      <c r="K2743" s="186">
        <v>0</v>
      </c>
      <c r="L2743" s="186">
        <v>0</v>
      </c>
      <c r="M2743" s="186">
        <v>0</v>
      </c>
      <c r="N2743" s="188">
        <v>0</v>
      </c>
      <c r="O2743" s="189">
        <v>0</v>
      </c>
      <c r="P2743" s="186">
        <v>0</v>
      </c>
      <c r="Q2743" s="189">
        <v>0</v>
      </c>
      <c r="R2743" s="189">
        <v>0</v>
      </c>
      <c r="S2743" s="189">
        <v>1E-4</v>
      </c>
      <c r="T2743" s="188">
        <v>0</v>
      </c>
      <c r="U2743" s="187">
        <v>0</v>
      </c>
      <c r="V2743" s="189">
        <v>0</v>
      </c>
      <c r="W2743" s="189">
        <v>0</v>
      </c>
      <c r="X2743" s="188">
        <v>0</v>
      </c>
      <c r="Y2743" s="188">
        <v>0</v>
      </c>
      <c r="Z2743" s="186">
        <v>0</v>
      </c>
      <c r="AA2743" s="186">
        <v>0</v>
      </c>
      <c r="AB2743" s="186">
        <v>0</v>
      </c>
      <c r="AC2743" s="186">
        <v>0</v>
      </c>
      <c r="AD2743" s="188">
        <v>0</v>
      </c>
      <c r="AE2743" s="189">
        <v>0</v>
      </c>
      <c r="AF2743" s="189">
        <v>0</v>
      </c>
      <c r="AG2743" s="189">
        <v>0</v>
      </c>
      <c r="AH2743" s="191">
        <v>0</v>
      </c>
      <c r="AI2743" s="321">
        <v>0</v>
      </c>
      <c r="AJ2743" s="192">
        <v>7501943455283</v>
      </c>
      <c r="AK2743" s="192" t="s">
        <v>262</v>
      </c>
      <c r="AM2743" s="75">
        <v>96330</v>
      </c>
      <c r="AO2743" s="188">
        <v>0</v>
      </c>
      <c r="AP2743" s="188">
        <v>0</v>
      </c>
      <c r="AQ2743" s="187">
        <v>0</v>
      </c>
      <c r="AR2743" s="188">
        <v>0</v>
      </c>
      <c r="AS2743" s="187">
        <v>0</v>
      </c>
      <c r="AT2743" s="188">
        <v>0</v>
      </c>
      <c r="AU2743" s="187">
        <v>0</v>
      </c>
      <c r="AV2743" s="188">
        <v>0</v>
      </c>
      <c r="AW2743" s="187">
        <v>0</v>
      </c>
      <c r="AX2743" s="188">
        <v>0</v>
      </c>
      <c r="AY2743" s="187">
        <v>0</v>
      </c>
      <c r="AZ2743" s="188">
        <v>0</v>
      </c>
      <c r="BA2743" s="187">
        <v>0</v>
      </c>
      <c r="BB2743" s="188">
        <v>0</v>
      </c>
      <c r="BC2743" s="187">
        <v>0</v>
      </c>
      <c r="BD2743" s="75"/>
      <c r="BE2743" s="75"/>
      <c r="BH2743" s="74"/>
      <c r="BI2743" s="194"/>
      <c r="BJ2743" s="74"/>
    </row>
    <row r="2744" spans="1:62" ht="11.25" customHeight="1" x14ac:dyDescent="0.3">
      <c r="A2744" s="184" t="s">
        <v>3265</v>
      </c>
      <c r="B2744" s="185">
        <v>0</v>
      </c>
      <c r="C2744" s="828">
        <v>93905</v>
      </c>
      <c r="D2744" s="284">
        <v>1E-4</v>
      </c>
      <c r="E2744" s="91">
        <v>0</v>
      </c>
      <c r="F2744" s="186">
        <v>0</v>
      </c>
      <c r="G2744" s="186">
        <v>0</v>
      </c>
      <c r="H2744" s="186">
        <v>0</v>
      </c>
      <c r="I2744" s="187">
        <v>0</v>
      </c>
      <c r="J2744" s="186">
        <v>0</v>
      </c>
      <c r="K2744" s="186">
        <v>0</v>
      </c>
      <c r="L2744" s="186">
        <v>0</v>
      </c>
      <c r="M2744" s="186">
        <v>0</v>
      </c>
      <c r="N2744" s="188">
        <v>0</v>
      </c>
      <c r="O2744" s="189">
        <v>0</v>
      </c>
      <c r="P2744" s="186">
        <v>0</v>
      </c>
      <c r="Q2744" s="189">
        <v>0</v>
      </c>
      <c r="R2744" s="189">
        <v>0</v>
      </c>
      <c r="S2744" s="189">
        <v>1E-4</v>
      </c>
      <c r="T2744" s="188">
        <v>0</v>
      </c>
      <c r="U2744" s="187">
        <v>0</v>
      </c>
      <c r="V2744" s="189">
        <v>0</v>
      </c>
      <c r="W2744" s="189">
        <v>0</v>
      </c>
      <c r="X2744" s="188">
        <v>0</v>
      </c>
      <c r="Y2744" s="188">
        <v>0</v>
      </c>
      <c r="Z2744" s="186">
        <v>0</v>
      </c>
      <c r="AA2744" s="186">
        <v>0</v>
      </c>
      <c r="AB2744" s="186">
        <v>0</v>
      </c>
      <c r="AC2744" s="186">
        <v>0</v>
      </c>
      <c r="AD2744" s="188">
        <v>0</v>
      </c>
      <c r="AE2744" s="189">
        <v>0</v>
      </c>
      <c r="AF2744" s="189">
        <v>0</v>
      </c>
      <c r="AG2744" s="189">
        <v>0</v>
      </c>
      <c r="AH2744" s="191">
        <v>0</v>
      </c>
      <c r="AI2744" s="321">
        <v>0</v>
      </c>
      <c r="AJ2744" s="192">
        <v>7501943455283</v>
      </c>
      <c r="AK2744" s="192">
        <v>96330</v>
      </c>
      <c r="AM2744" s="75">
        <v>93905</v>
      </c>
      <c r="AO2744" s="188">
        <v>0</v>
      </c>
      <c r="AP2744" s="188">
        <v>0</v>
      </c>
      <c r="AQ2744" s="187">
        <v>0</v>
      </c>
      <c r="AR2744" s="188">
        <v>0</v>
      </c>
      <c r="AS2744" s="187">
        <v>0</v>
      </c>
      <c r="AT2744" s="188">
        <v>0</v>
      </c>
      <c r="AU2744" s="187">
        <v>0</v>
      </c>
      <c r="AV2744" s="188">
        <v>0</v>
      </c>
      <c r="AW2744" s="187">
        <v>0</v>
      </c>
      <c r="AX2744" s="188">
        <v>0</v>
      </c>
      <c r="AY2744" s="187">
        <v>0</v>
      </c>
      <c r="AZ2744" s="188">
        <v>0</v>
      </c>
      <c r="BA2744" s="187">
        <v>0</v>
      </c>
      <c r="BB2744" s="188">
        <v>0</v>
      </c>
      <c r="BC2744" s="187">
        <v>0</v>
      </c>
      <c r="BD2744" s="75"/>
      <c r="BE2744" s="75"/>
      <c r="BH2744" s="74"/>
      <c r="BI2744" s="194"/>
      <c r="BJ2744" s="74"/>
    </row>
    <row r="2745" spans="1:62" ht="11.25" customHeight="1" x14ac:dyDescent="0.3">
      <c r="A2745" s="184" t="s">
        <v>3266</v>
      </c>
      <c r="B2745" s="185" t="s">
        <v>44</v>
      </c>
      <c r="C2745" s="828">
        <v>66890</v>
      </c>
      <c r="D2745" s="284">
        <v>1E-4</v>
      </c>
      <c r="E2745" s="91">
        <v>0</v>
      </c>
      <c r="F2745" s="186">
        <v>0</v>
      </c>
      <c r="G2745" s="186">
        <v>0</v>
      </c>
      <c r="H2745" s="186">
        <v>0</v>
      </c>
      <c r="I2745" s="187">
        <v>0</v>
      </c>
      <c r="J2745" s="186">
        <v>0</v>
      </c>
      <c r="K2745" s="186">
        <v>0</v>
      </c>
      <c r="L2745" s="186">
        <v>0</v>
      </c>
      <c r="M2745" s="186">
        <v>0</v>
      </c>
      <c r="N2745" s="188">
        <v>0</v>
      </c>
      <c r="O2745" s="189">
        <v>0</v>
      </c>
      <c r="P2745" s="186">
        <v>0</v>
      </c>
      <c r="Q2745" s="189">
        <v>0</v>
      </c>
      <c r="R2745" s="189">
        <v>0</v>
      </c>
      <c r="S2745" s="189">
        <v>1E-4</v>
      </c>
      <c r="T2745" s="188">
        <v>0</v>
      </c>
      <c r="U2745" s="187">
        <v>0</v>
      </c>
      <c r="V2745" s="189">
        <v>0</v>
      </c>
      <c r="W2745" s="189">
        <v>0</v>
      </c>
      <c r="X2745" s="188">
        <v>0</v>
      </c>
      <c r="Y2745" s="188">
        <v>0</v>
      </c>
      <c r="Z2745" s="186">
        <v>0</v>
      </c>
      <c r="AA2745" s="186">
        <v>0</v>
      </c>
      <c r="AB2745" s="186">
        <v>0</v>
      </c>
      <c r="AC2745" s="186">
        <v>0</v>
      </c>
      <c r="AD2745" s="188">
        <v>0</v>
      </c>
      <c r="AE2745" s="189">
        <v>0</v>
      </c>
      <c r="AF2745" s="189">
        <v>0</v>
      </c>
      <c r="AG2745" s="189">
        <v>0</v>
      </c>
      <c r="AH2745" s="191">
        <v>0</v>
      </c>
      <c r="AI2745" s="321">
        <v>0</v>
      </c>
      <c r="AJ2745" s="192">
        <v>7501943456174</v>
      </c>
      <c r="AK2745" s="192">
        <v>66814</v>
      </c>
      <c r="AM2745" s="75">
        <v>66890</v>
      </c>
      <c r="AO2745" s="188">
        <v>0</v>
      </c>
      <c r="AP2745" s="188">
        <v>0</v>
      </c>
      <c r="AQ2745" s="187">
        <v>0</v>
      </c>
      <c r="AR2745" s="188">
        <v>0</v>
      </c>
      <c r="AS2745" s="187">
        <v>0</v>
      </c>
      <c r="AT2745" s="188">
        <v>0</v>
      </c>
      <c r="AU2745" s="187">
        <v>0</v>
      </c>
      <c r="AV2745" s="188">
        <v>0</v>
      </c>
      <c r="AW2745" s="187">
        <v>0</v>
      </c>
      <c r="AX2745" s="188">
        <v>0</v>
      </c>
      <c r="AY2745" s="187">
        <v>0</v>
      </c>
      <c r="AZ2745" s="188">
        <v>0</v>
      </c>
      <c r="BA2745" s="187">
        <v>0</v>
      </c>
      <c r="BB2745" s="188">
        <v>0</v>
      </c>
      <c r="BC2745" s="187">
        <v>0</v>
      </c>
      <c r="BD2745" s="75"/>
      <c r="BE2745" s="75"/>
      <c r="BH2745" s="74"/>
      <c r="BI2745" s="194"/>
      <c r="BJ2745" s="74"/>
    </row>
    <row r="2746" spans="1:62" ht="11.25" customHeight="1" x14ac:dyDescent="0.3">
      <c r="A2746" s="184" t="s">
        <v>3267</v>
      </c>
      <c r="B2746" s="185" t="s">
        <v>44</v>
      </c>
      <c r="C2746" s="828">
        <v>66891</v>
      </c>
      <c r="D2746" s="284">
        <v>1E-4</v>
      </c>
      <c r="E2746" s="91">
        <v>0</v>
      </c>
      <c r="F2746" s="186">
        <v>0</v>
      </c>
      <c r="G2746" s="186">
        <v>0</v>
      </c>
      <c r="H2746" s="186">
        <v>0</v>
      </c>
      <c r="I2746" s="187">
        <v>0</v>
      </c>
      <c r="J2746" s="186">
        <v>0</v>
      </c>
      <c r="K2746" s="186">
        <v>0</v>
      </c>
      <c r="L2746" s="186">
        <v>0</v>
      </c>
      <c r="M2746" s="186">
        <v>0</v>
      </c>
      <c r="N2746" s="188">
        <v>0</v>
      </c>
      <c r="O2746" s="189">
        <v>0</v>
      </c>
      <c r="P2746" s="186">
        <v>0</v>
      </c>
      <c r="Q2746" s="189">
        <v>0</v>
      </c>
      <c r="R2746" s="189">
        <v>0</v>
      </c>
      <c r="S2746" s="189">
        <v>1E-4</v>
      </c>
      <c r="T2746" s="188">
        <v>0</v>
      </c>
      <c r="U2746" s="187">
        <v>0</v>
      </c>
      <c r="V2746" s="189">
        <v>0</v>
      </c>
      <c r="W2746" s="189">
        <v>0</v>
      </c>
      <c r="X2746" s="188">
        <v>0</v>
      </c>
      <c r="Y2746" s="188">
        <v>0</v>
      </c>
      <c r="Z2746" s="186">
        <v>0</v>
      </c>
      <c r="AA2746" s="186">
        <v>0</v>
      </c>
      <c r="AB2746" s="186">
        <v>0</v>
      </c>
      <c r="AC2746" s="186">
        <v>0</v>
      </c>
      <c r="AD2746" s="188">
        <v>0</v>
      </c>
      <c r="AE2746" s="189">
        <v>0</v>
      </c>
      <c r="AF2746" s="189">
        <v>0</v>
      </c>
      <c r="AG2746" s="189">
        <v>0</v>
      </c>
      <c r="AH2746" s="191">
        <v>0</v>
      </c>
      <c r="AI2746" s="321">
        <v>0</v>
      </c>
      <c r="AJ2746" s="192">
        <v>7501943456198</v>
      </c>
      <c r="AK2746" s="192">
        <v>66815</v>
      </c>
      <c r="AM2746" s="75">
        <v>66891</v>
      </c>
      <c r="AO2746" s="188">
        <v>0</v>
      </c>
      <c r="AP2746" s="188">
        <v>0</v>
      </c>
      <c r="AQ2746" s="187">
        <v>0</v>
      </c>
      <c r="AR2746" s="188">
        <v>0</v>
      </c>
      <c r="AS2746" s="187">
        <v>0</v>
      </c>
      <c r="AT2746" s="188">
        <v>0</v>
      </c>
      <c r="AU2746" s="187">
        <v>0</v>
      </c>
      <c r="AV2746" s="188">
        <v>0</v>
      </c>
      <c r="AW2746" s="187">
        <v>0</v>
      </c>
      <c r="AX2746" s="188">
        <v>0</v>
      </c>
      <c r="AY2746" s="187">
        <v>0</v>
      </c>
      <c r="AZ2746" s="188">
        <v>0</v>
      </c>
      <c r="BA2746" s="187">
        <v>0</v>
      </c>
      <c r="BB2746" s="188">
        <v>0</v>
      </c>
      <c r="BC2746" s="187">
        <v>0</v>
      </c>
      <c r="BD2746" s="75"/>
      <c r="BE2746" s="75"/>
      <c r="BH2746" s="74"/>
      <c r="BI2746" s="194"/>
      <c r="BJ2746" s="74"/>
    </row>
    <row r="2747" spans="1:62" ht="11.25" customHeight="1" x14ac:dyDescent="0.3">
      <c r="A2747" s="184" t="s">
        <v>3268</v>
      </c>
      <c r="B2747" s="185">
        <v>0</v>
      </c>
      <c r="C2747" s="828">
        <v>66806</v>
      </c>
      <c r="D2747" s="284">
        <v>1E-4</v>
      </c>
      <c r="E2747" s="91">
        <v>0</v>
      </c>
      <c r="F2747" s="186">
        <v>0</v>
      </c>
      <c r="G2747" s="186">
        <v>0</v>
      </c>
      <c r="H2747" s="186">
        <v>0</v>
      </c>
      <c r="I2747" s="187">
        <v>0</v>
      </c>
      <c r="J2747" s="186">
        <v>0</v>
      </c>
      <c r="K2747" s="186">
        <v>0</v>
      </c>
      <c r="L2747" s="186">
        <v>0</v>
      </c>
      <c r="M2747" s="186">
        <v>0</v>
      </c>
      <c r="N2747" s="188">
        <v>0</v>
      </c>
      <c r="O2747" s="189">
        <v>0</v>
      </c>
      <c r="P2747" s="186">
        <v>0</v>
      </c>
      <c r="Q2747" s="189">
        <v>0</v>
      </c>
      <c r="R2747" s="189">
        <v>0</v>
      </c>
      <c r="S2747" s="189">
        <v>1E-4</v>
      </c>
      <c r="T2747" s="188">
        <v>0</v>
      </c>
      <c r="U2747" s="187">
        <v>0</v>
      </c>
      <c r="V2747" s="189">
        <v>0</v>
      </c>
      <c r="W2747" s="189">
        <v>0</v>
      </c>
      <c r="X2747" s="188">
        <v>0</v>
      </c>
      <c r="Y2747" s="188">
        <v>0</v>
      </c>
      <c r="Z2747" s="186">
        <v>0</v>
      </c>
      <c r="AA2747" s="186">
        <v>0</v>
      </c>
      <c r="AB2747" s="186">
        <v>0</v>
      </c>
      <c r="AC2747" s="186">
        <v>0</v>
      </c>
      <c r="AD2747" s="188">
        <v>0</v>
      </c>
      <c r="AE2747" s="189">
        <v>0</v>
      </c>
      <c r="AF2747" s="189">
        <v>0</v>
      </c>
      <c r="AG2747" s="189">
        <v>0</v>
      </c>
      <c r="AH2747" s="191">
        <v>0</v>
      </c>
      <c r="AI2747" s="321">
        <v>0</v>
      </c>
      <c r="AJ2747" s="192">
        <v>7501943455306</v>
      </c>
      <c r="AK2747" s="192">
        <v>96331</v>
      </c>
      <c r="AM2747" s="75">
        <v>66806</v>
      </c>
      <c r="AO2747" s="188">
        <v>0</v>
      </c>
      <c r="AP2747" s="188">
        <v>0</v>
      </c>
      <c r="AQ2747" s="187">
        <v>0</v>
      </c>
      <c r="AR2747" s="188">
        <v>0</v>
      </c>
      <c r="AS2747" s="187">
        <v>0</v>
      </c>
      <c r="AT2747" s="188">
        <v>0</v>
      </c>
      <c r="AU2747" s="187">
        <v>0</v>
      </c>
      <c r="AV2747" s="188">
        <v>0</v>
      </c>
      <c r="AW2747" s="187">
        <v>0</v>
      </c>
      <c r="AX2747" s="188">
        <v>0</v>
      </c>
      <c r="AY2747" s="187">
        <v>0</v>
      </c>
      <c r="AZ2747" s="188">
        <v>0</v>
      </c>
      <c r="BA2747" s="187">
        <v>0</v>
      </c>
      <c r="BB2747" s="188">
        <v>0</v>
      </c>
      <c r="BC2747" s="187">
        <v>0</v>
      </c>
      <c r="BD2747" s="75"/>
      <c r="BE2747" s="75"/>
      <c r="BH2747" s="74"/>
      <c r="BI2747" s="194"/>
      <c r="BJ2747" s="74"/>
    </row>
    <row r="2748" spans="1:62" ht="11.25" customHeight="1" x14ac:dyDescent="0.3">
      <c r="A2748" s="184" t="s">
        <v>3269</v>
      </c>
      <c r="B2748" s="185">
        <v>0</v>
      </c>
      <c r="C2748" s="828">
        <v>96334</v>
      </c>
      <c r="D2748" s="284">
        <v>1E-4</v>
      </c>
      <c r="E2748" s="91">
        <v>0</v>
      </c>
      <c r="F2748" s="186">
        <v>0</v>
      </c>
      <c r="G2748" s="186">
        <v>0</v>
      </c>
      <c r="H2748" s="186">
        <v>0</v>
      </c>
      <c r="I2748" s="187">
        <v>0</v>
      </c>
      <c r="J2748" s="186">
        <v>0</v>
      </c>
      <c r="K2748" s="186">
        <v>0</v>
      </c>
      <c r="L2748" s="186">
        <v>0</v>
      </c>
      <c r="M2748" s="186">
        <v>0</v>
      </c>
      <c r="N2748" s="188">
        <v>0</v>
      </c>
      <c r="O2748" s="189">
        <v>0</v>
      </c>
      <c r="P2748" s="186">
        <v>0</v>
      </c>
      <c r="Q2748" s="189">
        <v>0</v>
      </c>
      <c r="R2748" s="189">
        <v>0</v>
      </c>
      <c r="S2748" s="189">
        <v>1E-4</v>
      </c>
      <c r="T2748" s="188">
        <v>0</v>
      </c>
      <c r="U2748" s="187">
        <v>0</v>
      </c>
      <c r="V2748" s="189">
        <v>0</v>
      </c>
      <c r="W2748" s="189">
        <v>0</v>
      </c>
      <c r="X2748" s="188">
        <v>0</v>
      </c>
      <c r="Y2748" s="188">
        <v>0</v>
      </c>
      <c r="Z2748" s="186">
        <v>0</v>
      </c>
      <c r="AA2748" s="186">
        <v>0</v>
      </c>
      <c r="AB2748" s="186">
        <v>0</v>
      </c>
      <c r="AC2748" s="186">
        <v>0</v>
      </c>
      <c r="AD2748" s="188">
        <v>0</v>
      </c>
      <c r="AE2748" s="189">
        <v>0</v>
      </c>
      <c r="AF2748" s="189">
        <v>0</v>
      </c>
      <c r="AG2748" s="189">
        <v>0</v>
      </c>
      <c r="AH2748" s="191">
        <v>0</v>
      </c>
      <c r="AI2748" s="321">
        <v>0</v>
      </c>
      <c r="AJ2748" s="192">
        <v>7501943455368</v>
      </c>
      <c r="AK2748" s="192" t="s">
        <v>262</v>
      </c>
      <c r="AM2748" s="75">
        <v>96334</v>
      </c>
      <c r="AO2748" s="188">
        <v>0</v>
      </c>
      <c r="AP2748" s="188">
        <v>0</v>
      </c>
      <c r="AQ2748" s="187">
        <v>0</v>
      </c>
      <c r="AR2748" s="188">
        <v>0</v>
      </c>
      <c r="AS2748" s="187">
        <v>0</v>
      </c>
      <c r="AT2748" s="188">
        <v>0</v>
      </c>
      <c r="AU2748" s="187">
        <v>0</v>
      </c>
      <c r="AV2748" s="188">
        <v>0</v>
      </c>
      <c r="AW2748" s="187">
        <v>0</v>
      </c>
      <c r="AX2748" s="188">
        <v>0</v>
      </c>
      <c r="AY2748" s="187">
        <v>0</v>
      </c>
      <c r="AZ2748" s="188">
        <v>0</v>
      </c>
      <c r="BA2748" s="187">
        <v>0</v>
      </c>
      <c r="BB2748" s="188">
        <v>0</v>
      </c>
      <c r="BC2748" s="187">
        <v>0</v>
      </c>
      <c r="BD2748" s="75"/>
      <c r="BE2748" s="75"/>
      <c r="BH2748" s="74"/>
      <c r="BI2748" s="194"/>
      <c r="BJ2748" s="74"/>
    </row>
    <row r="2749" spans="1:62" ht="11.25" customHeight="1" x14ac:dyDescent="0.3">
      <c r="A2749" s="184" t="s">
        <v>3270</v>
      </c>
      <c r="B2749" s="185">
        <v>0</v>
      </c>
      <c r="C2749" s="828">
        <v>66894</v>
      </c>
      <c r="D2749" s="284">
        <v>1E-4</v>
      </c>
      <c r="E2749" s="91">
        <v>0</v>
      </c>
      <c r="F2749" s="186">
        <v>0</v>
      </c>
      <c r="G2749" s="186">
        <v>0</v>
      </c>
      <c r="H2749" s="186">
        <v>0</v>
      </c>
      <c r="I2749" s="187">
        <v>0</v>
      </c>
      <c r="J2749" s="186">
        <v>0</v>
      </c>
      <c r="K2749" s="186">
        <v>0</v>
      </c>
      <c r="L2749" s="186">
        <v>0</v>
      </c>
      <c r="M2749" s="186">
        <v>0</v>
      </c>
      <c r="N2749" s="188">
        <v>0</v>
      </c>
      <c r="O2749" s="189">
        <v>0</v>
      </c>
      <c r="P2749" s="186">
        <v>0</v>
      </c>
      <c r="Q2749" s="189">
        <v>0</v>
      </c>
      <c r="R2749" s="189">
        <v>0</v>
      </c>
      <c r="S2749" s="189">
        <v>1E-4</v>
      </c>
      <c r="T2749" s="188">
        <v>0</v>
      </c>
      <c r="U2749" s="187">
        <v>0</v>
      </c>
      <c r="V2749" s="189">
        <v>0</v>
      </c>
      <c r="W2749" s="189">
        <v>0</v>
      </c>
      <c r="X2749" s="188">
        <v>0</v>
      </c>
      <c r="Y2749" s="188">
        <v>0</v>
      </c>
      <c r="Z2749" s="186">
        <v>0</v>
      </c>
      <c r="AA2749" s="186">
        <v>0</v>
      </c>
      <c r="AB2749" s="186">
        <v>0</v>
      </c>
      <c r="AC2749" s="186">
        <v>0</v>
      </c>
      <c r="AD2749" s="188">
        <v>0</v>
      </c>
      <c r="AE2749" s="189">
        <v>0</v>
      </c>
      <c r="AF2749" s="189">
        <v>0</v>
      </c>
      <c r="AG2749" s="189">
        <v>0</v>
      </c>
      <c r="AH2749" s="191">
        <v>0</v>
      </c>
      <c r="AI2749" s="321">
        <v>0</v>
      </c>
      <c r="AJ2749" s="192">
        <v>7501943456242</v>
      </c>
      <c r="AK2749" s="192">
        <v>66886</v>
      </c>
      <c r="AM2749" s="75">
        <v>66894</v>
      </c>
      <c r="AO2749" s="188">
        <v>0</v>
      </c>
      <c r="AP2749" s="188">
        <v>0</v>
      </c>
      <c r="AQ2749" s="187">
        <v>0</v>
      </c>
      <c r="AR2749" s="188">
        <v>0</v>
      </c>
      <c r="AS2749" s="187">
        <v>0</v>
      </c>
      <c r="AT2749" s="188">
        <v>0</v>
      </c>
      <c r="AU2749" s="187">
        <v>0</v>
      </c>
      <c r="AV2749" s="188">
        <v>0</v>
      </c>
      <c r="AW2749" s="187">
        <v>0</v>
      </c>
      <c r="AX2749" s="188">
        <v>0</v>
      </c>
      <c r="AY2749" s="187">
        <v>0</v>
      </c>
      <c r="AZ2749" s="188">
        <v>0</v>
      </c>
      <c r="BA2749" s="187">
        <v>0</v>
      </c>
      <c r="BB2749" s="188">
        <v>0</v>
      </c>
      <c r="BC2749" s="187">
        <v>0</v>
      </c>
      <c r="BD2749" s="75"/>
      <c r="BE2749" s="75"/>
      <c r="BH2749" s="74"/>
      <c r="BI2749" s="194"/>
      <c r="BJ2749" s="74"/>
    </row>
    <row r="2750" spans="1:62" ht="11.25" customHeight="1" x14ac:dyDescent="0.3">
      <c r="A2750" s="184" t="s">
        <v>3271</v>
      </c>
      <c r="B2750" s="185">
        <v>0</v>
      </c>
      <c r="C2750" s="828">
        <v>66895</v>
      </c>
      <c r="D2750" s="284">
        <v>1E-4</v>
      </c>
      <c r="E2750" s="91">
        <v>0</v>
      </c>
      <c r="F2750" s="186">
        <v>0</v>
      </c>
      <c r="G2750" s="186">
        <v>0</v>
      </c>
      <c r="H2750" s="186">
        <v>0</v>
      </c>
      <c r="I2750" s="187">
        <v>0</v>
      </c>
      <c r="J2750" s="186">
        <v>0</v>
      </c>
      <c r="K2750" s="186">
        <v>0</v>
      </c>
      <c r="L2750" s="186">
        <v>0</v>
      </c>
      <c r="M2750" s="186">
        <v>0</v>
      </c>
      <c r="N2750" s="188">
        <v>0</v>
      </c>
      <c r="O2750" s="189">
        <v>0</v>
      </c>
      <c r="P2750" s="186">
        <v>0</v>
      </c>
      <c r="Q2750" s="189">
        <v>0</v>
      </c>
      <c r="R2750" s="189">
        <v>0</v>
      </c>
      <c r="S2750" s="189">
        <v>1E-4</v>
      </c>
      <c r="T2750" s="188">
        <v>0</v>
      </c>
      <c r="U2750" s="187">
        <v>0</v>
      </c>
      <c r="V2750" s="189">
        <v>0</v>
      </c>
      <c r="W2750" s="189">
        <v>0</v>
      </c>
      <c r="X2750" s="188">
        <v>0</v>
      </c>
      <c r="Y2750" s="188">
        <v>0</v>
      </c>
      <c r="Z2750" s="186">
        <v>0</v>
      </c>
      <c r="AA2750" s="186">
        <v>0</v>
      </c>
      <c r="AB2750" s="186">
        <v>0</v>
      </c>
      <c r="AC2750" s="186">
        <v>0</v>
      </c>
      <c r="AD2750" s="188">
        <v>0</v>
      </c>
      <c r="AE2750" s="189">
        <v>0</v>
      </c>
      <c r="AF2750" s="189">
        <v>0</v>
      </c>
      <c r="AG2750" s="189">
        <v>0</v>
      </c>
      <c r="AH2750" s="191">
        <v>0</v>
      </c>
      <c r="AI2750" s="321">
        <v>0</v>
      </c>
      <c r="AJ2750" s="192">
        <v>7501943456280</v>
      </c>
      <c r="AK2750" s="192">
        <v>66887</v>
      </c>
      <c r="AM2750" s="75">
        <v>66895</v>
      </c>
      <c r="AO2750" s="188">
        <v>0</v>
      </c>
      <c r="AP2750" s="188">
        <v>0</v>
      </c>
      <c r="AQ2750" s="187">
        <v>0</v>
      </c>
      <c r="AR2750" s="188">
        <v>0</v>
      </c>
      <c r="AS2750" s="187">
        <v>0</v>
      </c>
      <c r="AT2750" s="188">
        <v>0</v>
      </c>
      <c r="AU2750" s="187">
        <v>0</v>
      </c>
      <c r="AV2750" s="188">
        <v>0</v>
      </c>
      <c r="AW2750" s="187">
        <v>0</v>
      </c>
      <c r="AX2750" s="188">
        <v>0</v>
      </c>
      <c r="AY2750" s="187">
        <v>0</v>
      </c>
      <c r="AZ2750" s="188">
        <v>0</v>
      </c>
      <c r="BA2750" s="187">
        <v>0</v>
      </c>
      <c r="BB2750" s="188">
        <v>0</v>
      </c>
      <c r="BC2750" s="187">
        <v>0</v>
      </c>
      <c r="BD2750" s="75"/>
      <c r="BE2750" s="75"/>
      <c r="BH2750" s="74"/>
      <c r="BI2750" s="194"/>
      <c r="BJ2750" s="74"/>
    </row>
    <row r="2751" spans="1:62" ht="11.25" customHeight="1" x14ac:dyDescent="0.3">
      <c r="A2751" s="184" t="s">
        <v>3272</v>
      </c>
      <c r="B2751" s="185">
        <v>0</v>
      </c>
      <c r="C2751" s="828">
        <v>66720</v>
      </c>
      <c r="D2751" s="284">
        <v>1E-4</v>
      </c>
      <c r="E2751" s="91">
        <v>0</v>
      </c>
      <c r="F2751" s="186">
        <v>0</v>
      </c>
      <c r="G2751" s="186">
        <v>0</v>
      </c>
      <c r="H2751" s="186">
        <v>0</v>
      </c>
      <c r="I2751" s="187">
        <v>0</v>
      </c>
      <c r="J2751" s="186">
        <v>0</v>
      </c>
      <c r="K2751" s="186">
        <v>0</v>
      </c>
      <c r="L2751" s="186">
        <v>0</v>
      </c>
      <c r="M2751" s="186">
        <v>0</v>
      </c>
      <c r="N2751" s="188">
        <v>0</v>
      </c>
      <c r="O2751" s="189">
        <v>0</v>
      </c>
      <c r="P2751" s="186">
        <v>0</v>
      </c>
      <c r="Q2751" s="189">
        <v>0</v>
      </c>
      <c r="R2751" s="189">
        <v>0</v>
      </c>
      <c r="S2751" s="189">
        <v>1E-4</v>
      </c>
      <c r="T2751" s="188">
        <v>0</v>
      </c>
      <c r="U2751" s="187">
        <v>0</v>
      </c>
      <c r="V2751" s="189">
        <v>0</v>
      </c>
      <c r="W2751" s="189">
        <v>0</v>
      </c>
      <c r="X2751" s="188">
        <v>0</v>
      </c>
      <c r="Y2751" s="188">
        <v>0</v>
      </c>
      <c r="Z2751" s="186">
        <v>0</v>
      </c>
      <c r="AA2751" s="186">
        <v>0</v>
      </c>
      <c r="AB2751" s="186">
        <v>0</v>
      </c>
      <c r="AC2751" s="186">
        <v>0</v>
      </c>
      <c r="AD2751" s="188">
        <v>0</v>
      </c>
      <c r="AE2751" s="189">
        <v>0</v>
      </c>
      <c r="AF2751" s="189">
        <v>0</v>
      </c>
      <c r="AG2751" s="189">
        <v>0</v>
      </c>
      <c r="AH2751" s="191">
        <v>0</v>
      </c>
      <c r="AI2751" s="321">
        <v>0</v>
      </c>
      <c r="AJ2751" s="192">
        <v>7501943499133</v>
      </c>
      <c r="AK2751" s="192" t="s">
        <v>262</v>
      </c>
      <c r="AM2751" s="75">
        <v>66720</v>
      </c>
      <c r="AO2751" s="188">
        <v>0</v>
      </c>
      <c r="AP2751" s="188">
        <v>0</v>
      </c>
      <c r="AQ2751" s="187">
        <v>0</v>
      </c>
      <c r="AR2751" s="188">
        <v>0</v>
      </c>
      <c r="AS2751" s="187">
        <v>0</v>
      </c>
      <c r="AT2751" s="188">
        <v>0</v>
      </c>
      <c r="AU2751" s="187">
        <v>0</v>
      </c>
      <c r="AV2751" s="188">
        <v>0</v>
      </c>
      <c r="AW2751" s="187">
        <v>0</v>
      </c>
      <c r="AX2751" s="188">
        <v>0</v>
      </c>
      <c r="AY2751" s="187">
        <v>0</v>
      </c>
      <c r="AZ2751" s="188">
        <v>0</v>
      </c>
      <c r="BA2751" s="187">
        <v>0</v>
      </c>
      <c r="BB2751" s="188">
        <v>0</v>
      </c>
      <c r="BC2751" s="187">
        <v>0</v>
      </c>
      <c r="BD2751" s="75"/>
      <c r="BE2751" s="75"/>
      <c r="BH2751" s="74"/>
      <c r="BI2751" s="194"/>
      <c r="BJ2751" s="74"/>
    </row>
    <row r="2752" spans="1:62" ht="11.25" customHeight="1" x14ac:dyDescent="0.3">
      <c r="A2752" s="184" t="s">
        <v>3273</v>
      </c>
      <c r="B2752" s="185">
        <v>0</v>
      </c>
      <c r="C2752" s="828">
        <v>66701</v>
      </c>
      <c r="D2752" s="284">
        <v>1E-4</v>
      </c>
      <c r="E2752" s="91">
        <v>0</v>
      </c>
      <c r="F2752" s="186">
        <v>0</v>
      </c>
      <c r="G2752" s="186">
        <v>0</v>
      </c>
      <c r="H2752" s="186">
        <v>0</v>
      </c>
      <c r="I2752" s="187">
        <v>0</v>
      </c>
      <c r="J2752" s="186">
        <v>0</v>
      </c>
      <c r="K2752" s="186">
        <v>0</v>
      </c>
      <c r="L2752" s="186">
        <v>0</v>
      </c>
      <c r="M2752" s="186">
        <v>0</v>
      </c>
      <c r="N2752" s="188">
        <v>0</v>
      </c>
      <c r="O2752" s="189">
        <v>0</v>
      </c>
      <c r="P2752" s="186">
        <v>0</v>
      </c>
      <c r="Q2752" s="189">
        <v>0</v>
      </c>
      <c r="R2752" s="189">
        <v>0</v>
      </c>
      <c r="S2752" s="189">
        <v>1E-4</v>
      </c>
      <c r="T2752" s="188">
        <v>0</v>
      </c>
      <c r="U2752" s="187">
        <v>0</v>
      </c>
      <c r="V2752" s="189">
        <v>0</v>
      </c>
      <c r="W2752" s="189">
        <v>0</v>
      </c>
      <c r="X2752" s="188">
        <v>0</v>
      </c>
      <c r="Y2752" s="188">
        <v>0</v>
      </c>
      <c r="Z2752" s="186">
        <v>0</v>
      </c>
      <c r="AA2752" s="186">
        <v>0</v>
      </c>
      <c r="AB2752" s="186">
        <v>0</v>
      </c>
      <c r="AC2752" s="186">
        <v>0</v>
      </c>
      <c r="AD2752" s="188">
        <v>0</v>
      </c>
      <c r="AE2752" s="189">
        <v>0</v>
      </c>
      <c r="AF2752" s="189">
        <v>0</v>
      </c>
      <c r="AG2752" s="189">
        <v>0</v>
      </c>
      <c r="AH2752" s="191">
        <v>0</v>
      </c>
      <c r="AI2752" s="321">
        <v>0</v>
      </c>
      <c r="AJ2752" s="192">
        <v>7501943456228</v>
      </c>
      <c r="AK2752" s="192">
        <v>66816</v>
      </c>
      <c r="AM2752" s="75">
        <v>66701</v>
      </c>
      <c r="AO2752" s="188">
        <v>0</v>
      </c>
      <c r="AP2752" s="188">
        <v>0</v>
      </c>
      <c r="AQ2752" s="187">
        <v>0</v>
      </c>
      <c r="AR2752" s="188">
        <v>0</v>
      </c>
      <c r="AS2752" s="187">
        <v>0</v>
      </c>
      <c r="AT2752" s="188">
        <v>0</v>
      </c>
      <c r="AU2752" s="187">
        <v>0</v>
      </c>
      <c r="AV2752" s="188">
        <v>0</v>
      </c>
      <c r="AW2752" s="187">
        <v>0</v>
      </c>
      <c r="AX2752" s="188">
        <v>0</v>
      </c>
      <c r="AY2752" s="187">
        <v>0</v>
      </c>
      <c r="AZ2752" s="188">
        <v>0</v>
      </c>
      <c r="BA2752" s="187">
        <v>0</v>
      </c>
      <c r="BB2752" s="188">
        <v>0</v>
      </c>
      <c r="BC2752" s="187">
        <v>0</v>
      </c>
      <c r="BD2752" s="75"/>
      <c r="BE2752" s="75"/>
      <c r="BH2752" s="74"/>
      <c r="BI2752" s="194"/>
      <c r="BJ2752" s="74"/>
    </row>
    <row r="2753" spans="1:62" ht="11.25" customHeight="1" x14ac:dyDescent="0.3">
      <c r="A2753" s="184" t="s">
        <v>3274</v>
      </c>
      <c r="B2753" s="185">
        <v>0</v>
      </c>
      <c r="C2753" s="828">
        <v>66709</v>
      </c>
      <c r="D2753" s="284">
        <v>1E-4</v>
      </c>
      <c r="E2753" s="91">
        <v>0</v>
      </c>
      <c r="F2753" s="186">
        <v>0</v>
      </c>
      <c r="G2753" s="186">
        <v>0</v>
      </c>
      <c r="H2753" s="186">
        <v>0</v>
      </c>
      <c r="I2753" s="187">
        <v>0</v>
      </c>
      <c r="J2753" s="186">
        <v>0</v>
      </c>
      <c r="K2753" s="186">
        <v>0</v>
      </c>
      <c r="L2753" s="186">
        <v>0</v>
      </c>
      <c r="M2753" s="186">
        <v>0</v>
      </c>
      <c r="N2753" s="188">
        <v>0</v>
      </c>
      <c r="O2753" s="189">
        <v>0</v>
      </c>
      <c r="P2753" s="186">
        <v>0</v>
      </c>
      <c r="Q2753" s="189">
        <v>0</v>
      </c>
      <c r="R2753" s="189">
        <v>0</v>
      </c>
      <c r="S2753" s="189">
        <v>1E-4</v>
      </c>
      <c r="T2753" s="188">
        <v>0</v>
      </c>
      <c r="U2753" s="187">
        <v>0</v>
      </c>
      <c r="V2753" s="189">
        <v>0</v>
      </c>
      <c r="W2753" s="189">
        <v>0</v>
      </c>
      <c r="X2753" s="188">
        <v>0</v>
      </c>
      <c r="Y2753" s="188">
        <v>0</v>
      </c>
      <c r="Z2753" s="186">
        <v>0</v>
      </c>
      <c r="AA2753" s="186">
        <v>0</v>
      </c>
      <c r="AB2753" s="186">
        <v>0</v>
      </c>
      <c r="AC2753" s="186">
        <v>0</v>
      </c>
      <c r="AD2753" s="188">
        <v>0</v>
      </c>
      <c r="AE2753" s="189">
        <v>0</v>
      </c>
      <c r="AF2753" s="189">
        <v>0</v>
      </c>
      <c r="AG2753" s="189">
        <v>0</v>
      </c>
      <c r="AH2753" s="191">
        <v>0</v>
      </c>
      <c r="AI2753" s="321">
        <v>0</v>
      </c>
      <c r="AJ2753" s="192">
        <v>7501943456228</v>
      </c>
      <c r="AK2753" s="192">
        <v>66816</v>
      </c>
      <c r="AM2753" s="75">
        <v>66709</v>
      </c>
      <c r="AO2753" s="188">
        <v>0</v>
      </c>
      <c r="AP2753" s="188">
        <v>0</v>
      </c>
      <c r="AQ2753" s="187">
        <v>0</v>
      </c>
      <c r="AR2753" s="188">
        <v>0</v>
      </c>
      <c r="AS2753" s="187">
        <v>0</v>
      </c>
      <c r="AT2753" s="188">
        <v>0</v>
      </c>
      <c r="AU2753" s="187">
        <v>0</v>
      </c>
      <c r="AV2753" s="188">
        <v>0</v>
      </c>
      <c r="AW2753" s="187">
        <v>0</v>
      </c>
      <c r="AX2753" s="188">
        <v>0</v>
      </c>
      <c r="AY2753" s="187">
        <v>0</v>
      </c>
      <c r="AZ2753" s="188">
        <v>0</v>
      </c>
      <c r="BA2753" s="187">
        <v>0</v>
      </c>
      <c r="BB2753" s="188">
        <v>0</v>
      </c>
      <c r="BC2753" s="187">
        <v>0</v>
      </c>
      <c r="BD2753" s="75"/>
      <c r="BE2753" s="75"/>
      <c r="BH2753" s="74"/>
      <c r="BI2753" s="194"/>
      <c r="BJ2753" s="74"/>
    </row>
    <row r="2754" spans="1:62" ht="11.25" customHeight="1" x14ac:dyDescent="0.3">
      <c r="A2754" s="184" t="s">
        <v>3275</v>
      </c>
      <c r="B2754" s="185">
        <v>0</v>
      </c>
      <c r="C2754" s="828">
        <v>66721</v>
      </c>
      <c r="D2754" s="284">
        <v>1E-4</v>
      </c>
      <c r="E2754" s="91">
        <v>0</v>
      </c>
      <c r="F2754" s="186">
        <v>0</v>
      </c>
      <c r="G2754" s="186">
        <v>0</v>
      </c>
      <c r="H2754" s="186">
        <v>0</v>
      </c>
      <c r="I2754" s="187">
        <v>0</v>
      </c>
      <c r="J2754" s="186">
        <v>0</v>
      </c>
      <c r="K2754" s="186">
        <v>0</v>
      </c>
      <c r="L2754" s="186">
        <v>0</v>
      </c>
      <c r="M2754" s="186">
        <v>0</v>
      </c>
      <c r="N2754" s="188">
        <v>0</v>
      </c>
      <c r="O2754" s="189">
        <v>0</v>
      </c>
      <c r="P2754" s="186">
        <v>0</v>
      </c>
      <c r="Q2754" s="189">
        <v>0</v>
      </c>
      <c r="R2754" s="189">
        <v>0</v>
      </c>
      <c r="S2754" s="189">
        <v>1E-4</v>
      </c>
      <c r="T2754" s="188">
        <v>0</v>
      </c>
      <c r="U2754" s="187">
        <v>0</v>
      </c>
      <c r="V2754" s="189">
        <v>0</v>
      </c>
      <c r="W2754" s="189">
        <v>0</v>
      </c>
      <c r="X2754" s="188">
        <v>0</v>
      </c>
      <c r="Y2754" s="188">
        <v>0</v>
      </c>
      <c r="Z2754" s="186">
        <v>0</v>
      </c>
      <c r="AA2754" s="186">
        <v>0</v>
      </c>
      <c r="AB2754" s="186">
        <v>0</v>
      </c>
      <c r="AC2754" s="186">
        <v>0</v>
      </c>
      <c r="AD2754" s="188">
        <v>0</v>
      </c>
      <c r="AE2754" s="189">
        <v>0</v>
      </c>
      <c r="AF2754" s="189">
        <v>0</v>
      </c>
      <c r="AG2754" s="189">
        <v>0</v>
      </c>
      <c r="AH2754" s="191">
        <v>0</v>
      </c>
      <c r="AI2754" s="321">
        <v>0</v>
      </c>
      <c r="AJ2754" s="192">
        <v>7501943499140</v>
      </c>
      <c r="AK2754" s="192" t="s">
        <v>262</v>
      </c>
      <c r="AM2754" s="75">
        <v>66721</v>
      </c>
      <c r="AO2754" s="188">
        <v>0</v>
      </c>
      <c r="AP2754" s="188">
        <v>0</v>
      </c>
      <c r="AQ2754" s="187">
        <v>0</v>
      </c>
      <c r="AR2754" s="188">
        <v>0</v>
      </c>
      <c r="AS2754" s="187">
        <v>0</v>
      </c>
      <c r="AT2754" s="188">
        <v>0</v>
      </c>
      <c r="AU2754" s="187">
        <v>0</v>
      </c>
      <c r="AV2754" s="188">
        <v>0</v>
      </c>
      <c r="AW2754" s="187">
        <v>0</v>
      </c>
      <c r="AX2754" s="188">
        <v>0</v>
      </c>
      <c r="AY2754" s="187">
        <v>0</v>
      </c>
      <c r="AZ2754" s="188">
        <v>0</v>
      </c>
      <c r="BA2754" s="187">
        <v>0</v>
      </c>
      <c r="BB2754" s="188">
        <v>0</v>
      </c>
      <c r="BC2754" s="187">
        <v>0</v>
      </c>
      <c r="BD2754" s="75"/>
      <c r="BE2754" s="75"/>
      <c r="BH2754" s="74"/>
      <c r="BI2754" s="194"/>
      <c r="BJ2754" s="74"/>
    </row>
    <row r="2755" spans="1:62" ht="11.25" customHeight="1" x14ac:dyDescent="0.3">
      <c r="A2755" s="184" t="s">
        <v>3276</v>
      </c>
      <c r="B2755" s="185">
        <v>0</v>
      </c>
      <c r="C2755" s="828">
        <v>66858</v>
      </c>
      <c r="D2755" s="284">
        <v>1E-4</v>
      </c>
      <c r="E2755" s="91">
        <v>0</v>
      </c>
      <c r="F2755" s="186">
        <v>0</v>
      </c>
      <c r="G2755" s="186">
        <v>0</v>
      </c>
      <c r="H2755" s="186">
        <v>0</v>
      </c>
      <c r="I2755" s="187">
        <v>0</v>
      </c>
      <c r="J2755" s="186">
        <v>0</v>
      </c>
      <c r="K2755" s="186">
        <v>0</v>
      </c>
      <c r="L2755" s="186">
        <v>0</v>
      </c>
      <c r="M2755" s="186">
        <v>0</v>
      </c>
      <c r="N2755" s="188">
        <v>0</v>
      </c>
      <c r="O2755" s="189">
        <v>0</v>
      </c>
      <c r="P2755" s="186">
        <v>0</v>
      </c>
      <c r="Q2755" s="189">
        <v>0</v>
      </c>
      <c r="R2755" s="189">
        <v>0</v>
      </c>
      <c r="S2755" s="189">
        <v>1E-4</v>
      </c>
      <c r="T2755" s="188">
        <v>0</v>
      </c>
      <c r="U2755" s="187">
        <v>0</v>
      </c>
      <c r="V2755" s="189">
        <v>0</v>
      </c>
      <c r="W2755" s="189">
        <v>0</v>
      </c>
      <c r="X2755" s="188">
        <v>0</v>
      </c>
      <c r="Y2755" s="188">
        <v>0</v>
      </c>
      <c r="Z2755" s="186">
        <v>0</v>
      </c>
      <c r="AA2755" s="186">
        <v>0</v>
      </c>
      <c r="AB2755" s="186">
        <v>0</v>
      </c>
      <c r="AC2755" s="186">
        <v>0</v>
      </c>
      <c r="AD2755" s="188">
        <v>0</v>
      </c>
      <c r="AE2755" s="189">
        <v>0</v>
      </c>
      <c r="AF2755" s="189">
        <v>0</v>
      </c>
      <c r="AG2755" s="189">
        <v>0</v>
      </c>
      <c r="AH2755" s="191">
        <v>0</v>
      </c>
      <c r="AI2755" s="321">
        <v>0</v>
      </c>
      <c r="AJ2755" s="192">
        <v>7501943456242</v>
      </c>
      <c r="AK2755" s="192">
        <v>66816</v>
      </c>
      <c r="AM2755" s="75">
        <v>66858</v>
      </c>
      <c r="AO2755" s="188">
        <v>0</v>
      </c>
      <c r="AP2755" s="188">
        <v>0</v>
      </c>
      <c r="AQ2755" s="187">
        <v>0</v>
      </c>
      <c r="AR2755" s="188">
        <v>0</v>
      </c>
      <c r="AS2755" s="187">
        <v>0</v>
      </c>
      <c r="AT2755" s="188">
        <v>0</v>
      </c>
      <c r="AU2755" s="187">
        <v>0</v>
      </c>
      <c r="AV2755" s="188">
        <v>0</v>
      </c>
      <c r="AW2755" s="187">
        <v>0</v>
      </c>
      <c r="AX2755" s="188">
        <v>0</v>
      </c>
      <c r="AY2755" s="187">
        <v>0</v>
      </c>
      <c r="AZ2755" s="188">
        <v>0</v>
      </c>
      <c r="BA2755" s="187">
        <v>0</v>
      </c>
      <c r="BB2755" s="188">
        <v>0</v>
      </c>
      <c r="BC2755" s="187">
        <v>0</v>
      </c>
      <c r="BD2755" s="75"/>
      <c r="BE2755" s="75"/>
      <c r="BH2755" s="74"/>
      <c r="BI2755" s="194"/>
      <c r="BJ2755" s="74"/>
    </row>
    <row r="2756" spans="1:62" ht="11.25" customHeight="1" x14ac:dyDescent="0.3">
      <c r="A2756" s="184" t="s">
        <v>3277</v>
      </c>
      <c r="B2756" s="185">
        <v>0</v>
      </c>
      <c r="C2756" s="828">
        <v>66859</v>
      </c>
      <c r="D2756" s="284">
        <v>1E-4</v>
      </c>
      <c r="E2756" s="91">
        <v>0</v>
      </c>
      <c r="F2756" s="186">
        <v>0</v>
      </c>
      <c r="G2756" s="186">
        <v>0</v>
      </c>
      <c r="H2756" s="186">
        <v>0</v>
      </c>
      <c r="I2756" s="187">
        <v>0</v>
      </c>
      <c r="J2756" s="186">
        <v>0</v>
      </c>
      <c r="K2756" s="186">
        <v>0</v>
      </c>
      <c r="L2756" s="186">
        <v>0</v>
      </c>
      <c r="M2756" s="186">
        <v>0</v>
      </c>
      <c r="N2756" s="188">
        <v>0</v>
      </c>
      <c r="O2756" s="189">
        <v>0</v>
      </c>
      <c r="P2756" s="186">
        <v>0</v>
      </c>
      <c r="Q2756" s="189">
        <v>0</v>
      </c>
      <c r="R2756" s="189">
        <v>0</v>
      </c>
      <c r="S2756" s="189">
        <v>1E-4</v>
      </c>
      <c r="T2756" s="188">
        <v>0</v>
      </c>
      <c r="U2756" s="187">
        <v>0</v>
      </c>
      <c r="V2756" s="189">
        <v>0</v>
      </c>
      <c r="W2756" s="189">
        <v>0</v>
      </c>
      <c r="X2756" s="188">
        <v>0</v>
      </c>
      <c r="Y2756" s="188">
        <v>0</v>
      </c>
      <c r="Z2756" s="186">
        <v>0</v>
      </c>
      <c r="AA2756" s="186">
        <v>0</v>
      </c>
      <c r="AB2756" s="186">
        <v>0</v>
      </c>
      <c r="AC2756" s="186">
        <v>0</v>
      </c>
      <c r="AD2756" s="188">
        <v>0</v>
      </c>
      <c r="AE2756" s="189">
        <v>0</v>
      </c>
      <c r="AF2756" s="189">
        <v>0</v>
      </c>
      <c r="AG2756" s="189">
        <v>0</v>
      </c>
      <c r="AH2756" s="191">
        <v>0</v>
      </c>
      <c r="AI2756" s="321">
        <v>0</v>
      </c>
      <c r="AJ2756" s="192">
        <v>7501943456280</v>
      </c>
      <c r="AK2756" s="192">
        <v>66816</v>
      </c>
      <c r="AM2756" s="75">
        <v>66859</v>
      </c>
      <c r="AO2756" s="188">
        <v>0</v>
      </c>
      <c r="AP2756" s="188">
        <v>0</v>
      </c>
      <c r="AQ2756" s="187">
        <v>0</v>
      </c>
      <c r="AR2756" s="188">
        <v>0</v>
      </c>
      <c r="AS2756" s="187">
        <v>0</v>
      </c>
      <c r="AT2756" s="188">
        <v>0</v>
      </c>
      <c r="AU2756" s="187">
        <v>0</v>
      </c>
      <c r="AV2756" s="188">
        <v>0</v>
      </c>
      <c r="AW2756" s="187">
        <v>0</v>
      </c>
      <c r="AX2756" s="188">
        <v>0</v>
      </c>
      <c r="AY2756" s="187">
        <v>0</v>
      </c>
      <c r="AZ2756" s="188">
        <v>0</v>
      </c>
      <c r="BA2756" s="187">
        <v>0</v>
      </c>
      <c r="BB2756" s="188">
        <v>0</v>
      </c>
      <c r="BC2756" s="187">
        <v>0</v>
      </c>
      <c r="BD2756" s="75"/>
      <c r="BE2756" s="75"/>
      <c r="BH2756" s="74"/>
      <c r="BI2756" s="194"/>
      <c r="BJ2756" s="74"/>
    </row>
    <row r="2757" spans="1:62" ht="11.25" customHeight="1" x14ac:dyDescent="0.3">
      <c r="A2757" s="184" t="s">
        <v>3278</v>
      </c>
      <c r="B2757" s="185">
        <v>0</v>
      </c>
      <c r="C2757" s="828">
        <v>66722</v>
      </c>
      <c r="D2757" s="284">
        <v>1E-4</v>
      </c>
      <c r="E2757" s="91">
        <v>0</v>
      </c>
      <c r="F2757" s="186">
        <v>0</v>
      </c>
      <c r="G2757" s="186">
        <v>0</v>
      </c>
      <c r="H2757" s="186">
        <v>0</v>
      </c>
      <c r="I2757" s="187">
        <v>0</v>
      </c>
      <c r="J2757" s="186">
        <v>0</v>
      </c>
      <c r="K2757" s="186">
        <v>0</v>
      </c>
      <c r="L2757" s="186">
        <v>0</v>
      </c>
      <c r="M2757" s="186">
        <v>0</v>
      </c>
      <c r="N2757" s="188">
        <v>0</v>
      </c>
      <c r="O2757" s="189">
        <v>0</v>
      </c>
      <c r="P2757" s="186">
        <v>0</v>
      </c>
      <c r="Q2757" s="189">
        <v>0</v>
      </c>
      <c r="R2757" s="189">
        <v>0</v>
      </c>
      <c r="S2757" s="189">
        <v>1E-4</v>
      </c>
      <c r="T2757" s="188">
        <v>0</v>
      </c>
      <c r="U2757" s="187">
        <v>0</v>
      </c>
      <c r="V2757" s="189">
        <v>0</v>
      </c>
      <c r="W2757" s="189">
        <v>0</v>
      </c>
      <c r="X2757" s="188">
        <v>0</v>
      </c>
      <c r="Y2757" s="188">
        <v>0</v>
      </c>
      <c r="Z2757" s="186">
        <v>0</v>
      </c>
      <c r="AA2757" s="186">
        <v>0</v>
      </c>
      <c r="AB2757" s="186">
        <v>0</v>
      </c>
      <c r="AC2757" s="186">
        <v>0</v>
      </c>
      <c r="AD2757" s="188">
        <v>0</v>
      </c>
      <c r="AE2757" s="189">
        <v>0</v>
      </c>
      <c r="AF2757" s="189">
        <v>0</v>
      </c>
      <c r="AG2757" s="189">
        <v>0</v>
      </c>
      <c r="AH2757" s="191">
        <v>0</v>
      </c>
      <c r="AI2757" s="321">
        <v>0</v>
      </c>
      <c r="AJ2757" s="192">
        <v>7501943499157</v>
      </c>
      <c r="AK2757" s="192" t="s">
        <v>262</v>
      </c>
      <c r="AM2757" s="75">
        <v>66722</v>
      </c>
      <c r="AO2757" s="188">
        <v>0</v>
      </c>
      <c r="AP2757" s="188">
        <v>0</v>
      </c>
      <c r="AQ2757" s="187">
        <v>0</v>
      </c>
      <c r="AR2757" s="188">
        <v>0</v>
      </c>
      <c r="AS2757" s="187">
        <v>0</v>
      </c>
      <c r="AT2757" s="188">
        <v>0</v>
      </c>
      <c r="AU2757" s="187">
        <v>0</v>
      </c>
      <c r="AV2757" s="188">
        <v>0</v>
      </c>
      <c r="AW2757" s="187">
        <v>0</v>
      </c>
      <c r="AX2757" s="188">
        <v>0</v>
      </c>
      <c r="AY2757" s="187">
        <v>0</v>
      </c>
      <c r="AZ2757" s="188">
        <v>0</v>
      </c>
      <c r="BA2757" s="187">
        <v>0</v>
      </c>
      <c r="BB2757" s="188">
        <v>0</v>
      </c>
      <c r="BC2757" s="187">
        <v>0</v>
      </c>
      <c r="BD2757" s="75"/>
      <c r="BE2757" s="75"/>
      <c r="BH2757" s="74"/>
      <c r="BI2757" s="194"/>
      <c r="BJ2757" s="74"/>
    </row>
    <row r="2758" spans="1:62" ht="11.25" customHeight="1" x14ac:dyDescent="0.3">
      <c r="A2758" s="184" t="s">
        <v>3279</v>
      </c>
      <c r="B2758" s="185">
        <v>0</v>
      </c>
      <c r="C2758" s="828">
        <v>66723</v>
      </c>
      <c r="D2758" s="284">
        <v>1E-4</v>
      </c>
      <c r="E2758" s="91">
        <v>0</v>
      </c>
      <c r="F2758" s="186">
        <v>0</v>
      </c>
      <c r="G2758" s="186">
        <v>0</v>
      </c>
      <c r="H2758" s="186">
        <v>0</v>
      </c>
      <c r="I2758" s="187">
        <v>0</v>
      </c>
      <c r="J2758" s="186">
        <v>0</v>
      </c>
      <c r="K2758" s="186">
        <v>0</v>
      </c>
      <c r="L2758" s="186">
        <v>0</v>
      </c>
      <c r="M2758" s="186">
        <v>0</v>
      </c>
      <c r="N2758" s="188">
        <v>0</v>
      </c>
      <c r="O2758" s="189">
        <v>0</v>
      </c>
      <c r="P2758" s="186">
        <v>0</v>
      </c>
      <c r="Q2758" s="189">
        <v>0</v>
      </c>
      <c r="R2758" s="189">
        <v>0</v>
      </c>
      <c r="S2758" s="189">
        <v>1E-4</v>
      </c>
      <c r="T2758" s="188">
        <v>0</v>
      </c>
      <c r="U2758" s="187">
        <v>0</v>
      </c>
      <c r="V2758" s="189">
        <v>0</v>
      </c>
      <c r="W2758" s="189">
        <v>0</v>
      </c>
      <c r="X2758" s="188">
        <v>0</v>
      </c>
      <c r="Y2758" s="188">
        <v>0</v>
      </c>
      <c r="Z2758" s="186">
        <v>0</v>
      </c>
      <c r="AA2758" s="186">
        <v>0</v>
      </c>
      <c r="AB2758" s="186">
        <v>0</v>
      </c>
      <c r="AC2758" s="186">
        <v>0</v>
      </c>
      <c r="AD2758" s="188">
        <v>0</v>
      </c>
      <c r="AE2758" s="189">
        <v>0</v>
      </c>
      <c r="AF2758" s="189">
        <v>0</v>
      </c>
      <c r="AG2758" s="189">
        <v>0</v>
      </c>
      <c r="AH2758" s="191">
        <v>0</v>
      </c>
      <c r="AI2758" s="321">
        <v>0</v>
      </c>
      <c r="AJ2758" s="192">
        <v>7501943499164</v>
      </c>
      <c r="AK2758" s="192" t="s">
        <v>262</v>
      </c>
      <c r="AM2758" s="75">
        <v>66723</v>
      </c>
      <c r="AO2758" s="188">
        <v>0</v>
      </c>
      <c r="AP2758" s="188">
        <v>0</v>
      </c>
      <c r="AQ2758" s="187">
        <v>0</v>
      </c>
      <c r="AR2758" s="188">
        <v>0</v>
      </c>
      <c r="AS2758" s="187">
        <v>0</v>
      </c>
      <c r="AT2758" s="188">
        <v>0</v>
      </c>
      <c r="AU2758" s="187">
        <v>0</v>
      </c>
      <c r="AV2758" s="188">
        <v>0</v>
      </c>
      <c r="AW2758" s="187">
        <v>0</v>
      </c>
      <c r="AX2758" s="188">
        <v>0</v>
      </c>
      <c r="AY2758" s="187">
        <v>0</v>
      </c>
      <c r="AZ2758" s="188">
        <v>0</v>
      </c>
      <c r="BA2758" s="187">
        <v>0</v>
      </c>
      <c r="BB2758" s="188">
        <v>0</v>
      </c>
      <c r="BC2758" s="187">
        <v>0</v>
      </c>
      <c r="BD2758" s="75"/>
      <c r="BE2758" s="75"/>
      <c r="BH2758" s="74"/>
      <c r="BI2758" s="194"/>
      <c r="BJ2758" s="74"/>
    </row>
    <row r="2759" spans="1:62" ht="11.25" customHeight="1" x14ac:dyDescent="0.3">
      <c r="A2759" s="184" t="s">
        <v>3280</v>
      </c>
      <c r="B2759" s="185" t="s">
        <v>44</v>
      </c>
      <c r="C2759" s="828">
        <v>66892</v>
      </c>
      <c r="D2759" s="284">
        <v>1E-4</v>
      </c>
      <c r="E2759" s="91">
        <v>0</v>
      </c>
      <c r="F2759" s="186">
        <v>0</v>
      </c>
      <c r="G2759" s="186">
        <v>0</v>
      </c>
      <c r="H2759" s="186">
        <v>0</v>
      </c>
      <c r="I2759" s="187">
        <v>0</v>
      </c>
      <c r="J2759" s="186">
        <v>0</v>
      </c>
      <c r="K2759" s="186">
        <v>0</v>
      </c>
      <c r="L2759" s="186">
        <v>0</v>
      </c>
      <c r="M2759" s="186">
        <v>0</v>
      </c>
      <c r="N2759" s="188">
        <v>0</v>
      </c>
      <c r="O2759" s="189">
        <v>0</v>
      </c>
      <c r="P2759" s="186">
        <v>0</v>
      </c>
      <c r="Q2759" s="189">
        <v>0</v>
      </c>
      <c r="R2759" s="189">
        <v>0</v>
      </c>
      <c r="S2759" s="189">
        <v>1E-4</v>
      </c>
      <c r="T2759" s="188">
        <v>0</v>
      </c>
      <c r="U2759" s="187">
        <v>0</v>
      </c>
      <c r="V2759" s="189">
        <v>0</v>
      </c>
      <c r="W2759" s="189">
        <v>0</v>
      </c>
      <c r="X2759" s="188">
        <v>0</v>
      </c>
      <c r="Y2759" s="188">
        <v>0</v>
      </c>
      <c r="Z2759" s="186">
        <v>0</v>
      </c>
      <c r="AA2759" s="186">
        <v>0</v>
      </c>
      <c r="AB2759" s="186">
        <v>0</v>
      </c>
      <c r="AC2759" s="186">
        <v>0</v>
      </c>
      <c r="AD2759" s="188">
        <v>0</v>
      </c>
      <c r="AE2759" s="189">
        <v>0</v>
      </c>
      <c r="AF2759" s="189">
        <v>0</v>
      </c>
      <c r="AG2759" s="189">
        <v>0</v>
      </c>
      <c r="AH2759" s="191">
        <v>0</v>
      </c>
      <c r="AI2759" s="321">
        <v>0</v>
      </c>
      <c r="AJ2759" s="192">
        <v>7501943456198</v>
      </c>
      <c r="AK2759" s="192">
        <v>66836</v>
      </c>
      <c r="AM2759" s="75">
        <v>66892</v>
      </c>
      <c r="AO2759" s="188">
        <v>0</v>
      </c>
      <c r="AP2759" s="188">
        <v>0</v>
      </c>
      <c r="AQ2759" s="187">
        <v>0</v>
      </c>
      <c r="AR2759" s="188">
        <v>0</v>
      </c>
      <c r="AS2759" s="187">
        <v>0</v>
      </c>
      <c r="AT2759" s="188">
        <v>0</v>
      </c>
      <c r="AU2759" s="187">
        <v>0</v>
      </c>
      <c r="AV2759" s="188">
        <v>0</v>
      </c>
      <c r="AW2759" s="187">
        <v>0</v>
      </c>
      <c r="AX2759" s="188">
        <v>0</v>
      </c>
      <c r="AY2759" s="187">
        <v>0</v>
      </c>
      <c r="AZ2759" s="188">
        <v>0</v>
      </c>
      <c r="BA2759" s="187">
        <v>0</v>
      </c>
      <c r="BB2759" s="188">
        <v>0</v>
      </c>
      <c r="BC2759" s="187">
        <v>0</v>
      </c>
      <c r="BD2759" s="75"/>
      <c r="BE2759" s="75"/>
      <c r="BH2759" s="74"/>
      <c r="BI2759" s="194"/>
      <c r="BJ2759" s="74"/>
    </row>
    <row r="2760" spans="1:62" ht="11.25" customHeight="1" x14ac:dyDescent="0.3">
      <c r="A2760" s="184" t="s">
        <v>3281</v>
      </c>
      <c r="B2760" s="185" t="s">
        <v>44</v>
      </c>
      <c r="C2760" s="828">
        <v>66893</v>
      </c>
      <c r="D2760" s="284">
        <v>1E-4</v>
      </c>
      <c r="E2760" s="91">
        <v>0</v>
      </c>
      <c r="F2760" s="186">
        <v>0</v>
      </c>
      <c r="G2760" s="186">
        <v>0</v>
      </c>
      <c r="H2760" s="186">
        <v>0</v>
      </c>
      <c r="I2760" s="187">
        <v>0</v>
      </c>
      <c r="J2760" s="186">
        <v>0</v>
      </c>
      <c r="K2760" s="186">
        <v>0</v>
      </c>
      <c r="L2760" s="186">
        <v>0</v>
      </c>
      <c r="M2760" s="186">
        <v>0</v>
      </c>
      <c r="N2760" s="188">
        <v>0</v>
      </c>
      <c r="O2760" s="189">
        <v>0</v>
      </c>
      <c r="P2760" s="186">
        <v>0</v>
      </c>
      <c r="Q2760" s="189">
        <v>0</v>
      </c>
      <c r="R2760" s="189">
        <v>0</v>
      </c>
      <c r="S2760" s="189">
        <v>1E-4</v>
      </c>
      <c r="T2760" s="188">
        <v>0</v>
      </c>
      <c r="U2760" s="187">
        <v>0</v>
      </c>
      <c r="V2760" s="189">
        <v>0</v>
      </c>
      <c r="W2760" s="189">
        <v>0</v>
      </c>
      <c r="X2760" s="188">
        <v>0</v>
      </c>
      <c r="Y2760" s="188">
        <v>0</v>
      </c>
      <c r="Z2760" s="186">
        <v>0</v>
      </c>
      <c r="AA2760" s="186">
        <v>0</v>
      </c>
      <c r="AB2760" s="186">
        <v>0</v>
      </c>
      <c r="AC2760" s="186">
        <v>0</v>
      </c>
      <c r="AD2760" s="188">
        <v>0</v>
      </c>
      <c r="AE2760" s="189">
        <v>0</v>
      </c>
      <c r="AF2760" s="189">
        <v>0</v>
      </c>
      <c r="AG2760" s="189">
        <v>0</v>
      </c>
      <c r="AH2760" s="191">
        <v>0</v>
      </c>
      <c r="AI2760" s="321">
        <v>0</v>
      </c>
      <c r="AJ2760" s="192">
        <v>7501943495050</v>
      </c>
      <c r="AK2760" s="192">
        <v>66837</v>
      </c>
      <c r="AM2760" s="75">
        <v>66893</v>
      </c>
      <c r="AO2760" s="188">
        <v>0</v>
      </c>
      <c r="AP2760" s="188">
        <v>0</v>
      </c>
      <c r="AQ2760" s="187">
        <v>0</v>
      </c>
      <c r="AR2760" s="188">
        <v>0</v>
      </c>
      <c r="AS2760" s="187">
        <v>0</v>
      </c>
      <c r="AT2760" s="188">
        <v>0</v>
      </c>
      <c r="AU2760" s="187">
        <v>0</v>
      </c>
      <c r="AV2760" s="188">
        <v>0</v>
      </c>
      <c r="AW2760" s="187">
        <v>0</v>
      </c>
      <c r="AX2760" s="188">
        <v>0</v>
      </c>
      <c r="AY2760" s="187">
        <v>0</v>
      </c>
      <c r="AZ2760" s="188">
        <v>0</v>
      </c>
      <c r="BA2760" s="187">
        <v>0</v>
      </c>
      <c r="BB2760" s="188">
        <v>0</v>
      </c>
      <c r="BC2760" s="187">
        <v>0</v>
      </c>
      <c r="BD2760" s="75"/>
      <c r="BE2760" s="75"/>
      <c r="BH2760" s="74"/>
      <c r="BI2760" s="194"/>
      <c r="BJ2760" s="74"/>
    </row>
    <row r="2761" spans="1:62" ht="11.25" customHeight="1" x14ac:dyDescent="0.3">
      <c r="A2761" s="184" t="s">
        <v>3282</v>
      </c>
      <c r="B2761" s="185">
        <v>0</v>
      </c>
      <c r="C2761" s="828">
        <v>66872</v>
      </c>
      <c r="D2761" s="284">
        <v>1E-4</v>
      </c>
      <c r="E2761" s="91">
        <v>0</v>
      </c>
      <c r="F2761" s="186">
        <v>0</v>
      </c>
      <c r="G2761" s="186">
        <v>0</v>
      </c>
      <c r="H2761" s="186">
        <v>0</v>
      </c>
      <c r="I2761" s="187">
        <v>0</v>
      </c>
      <c r="J2761" s="186">
        <v>0</v>
      </c>
      <c r="K2761" s="186">
        <v>0</v>
      </c>
      <c r="L2761" s="186">
        <v>0</v>
      </c>
      <c r="M2761" s="186">
        <v>0</v>
      </c>
      <c r="N2761" s="188">
        <v>0</v>
      </c>
      <c r="O2761" s="189">
        <v>0</v>
      </c>
      <c r="P2761" s="186">
        <v>0</v>
      </c>
      <c r="Q2761" s="189">
        <v>0</v>
      </c>
      <c r="R2761" s="189">
        <v>0</v>
      </c>
      <c r="S2761" s="189">
        <v>1E-4</v>
      </c>
      <c r="T2761" s="188">
        <v>0</v>
      </c>
      <c r="U2761" s="187">
        <v>0</v>
      </c>
      <c r="V2761" s="189">
        <v>0</v>
      </c>
      <c r="W2761" s="189">
        <v>0</v>
      </c>
      <c r="X2761" s="188">
        <v>0</v>
      </c>
      <c r="Y2761" s="188">
        <v>0</v>
      </c>
      <c r="Z2761" s="186">
        <v>0</v>
      </c>
      <c r="AA2761" s="186">
        <v>0</v>
      </c>
      <c r="AB2761" s="186">
        <v>0</v>
      </c>
      <c r="AC2761" s="186">
        <v>0</v>
      </c>
      <c r="AD2761" s="188">
        <v>0</v>
      </c>
      <c r="AE2761" s="189">
        <v>0</v>
      </c>
      <c r="AF2761" s="189">
        <v>0</v>
      </c>
      <c r="AG2761" s="189">
        <v>0</v>
      </c>
      <c r="AH2761" s="191">
        <v>0</v>
      </c>
      <c r="AI2761" s="321">
        <v>0</v>
      </c>
      <c r="AJ2761" s="192">
        <v>7501943456853</v>
      </c>
      <c r="AK2761" s="192" t="s">
        <v>262</v>
      </c>
      <c r="AM2761" s="75">
        <v>66872</v>
      </c>
      <c r="AO2761" s="188">
        <v>0</v>
      </c>
      <c r="AP2761" s="188">
        <v>0</v>
      </c>
      <c r="AQ2761" s="187">
        <v>0</v>
      </c>
      <c r="AR2761" s="188">
        <v>0</v>
      </c>
      <c r="AS2761" s="187">
        <v>0</v>
      </c>
      <c r="AT2761" s="188">
        <v>0</v>
      </c>
      <c r="AU2761" s="187">
        <v>0</v>
      </c>
      <c r="AV2761" s="188">
        <v>0</v>
      </c>
      <c r="AW2761" s="187">
        <v>0</v>
      </c>
      <c r="AX2761" s="188">
        <v>0</v>
      </c>
      <c r="AY2761" s="187">
        <v>0</v>
      </c>
      <c r="AZ2761" s="188">
        <v>0</v>
      </c>
      <c r="BA2761" s="187">
        <v>0</v>
      </c>
      <c r="BB2761" s="188">
        <v>0</v>
      </c>
      <c r="BC2761" s="187">
        <v>0</v>
      </c>
      <c r="BD2761" s="75"/>
      <c r="BE2761" s="75"/>
      <c r="BH2761" s="74"/>
      <c r="BI2761" s="194"/>
      <c r="BJ2761" s="74"/>
    </row>
    <row r="2762" spans="1:62" s="77" customFormat="1" ht="11.25" customHeight="1" x14ac:dyDescent="0.2">
      <c r="A2762" s="184" t="s">
        <v>3283</v>
      </c>
      <c r="B2762" s="185">
        <v>0</v>
      </c>
      <c r="C2762" s="829">
        <v>66873</v>
      </c>
      <c r="D2762" s="284">
        <v>1E-4</v>
      </c>
      <c r="E2762" s="91">
        <v>0</v>
      </c>
      <c r="F2762" s="186">
        <v>0</v>
      </c>
      <c r="G2762" s="186">
        <v>0</v>
      </c>
      <c r="H2762" s="186">
        <v>0</v>
      </c>
      <c r="I2762" s="187">
        <v>0</v>
      </c>
      <c r="J2762" s="186">
        <v>0</v>
      </c>
      <c r="K2762" s="186">
        <v>0</v>
      </c>
      <c r="L2762" s="186">
        <v>0</v>
      </c>
      <c r="M2762" s="186">
        <v>0</v>
      </c>
      <c r="N2762" s="188">
        <v>0</v>
      </c>
      <c r="O2762" s="189">
        <v>0</v>
      </c>
      <c r="P2762" s="186">
        <v>0</v>
      </c>
      <c r="Q2762" s="189">
        <v>0</v>
      </c>
      <c r="R2762" s="189">
        <v>0</v>
      </c>
      <c r="S2762" s="189">
        <v>1E-4</v>
      </c>
      <c r="T2762" s="188">
        <v>0</v>
      </c>
      <c r="U2762" s="187">
        <v>0</v>
      </c>
      <c r="V2762" s="189">
        <v>0</v>
      </c>
      <c r="W2762" s="189">
        <v>0</v>
      </c>
      <c r="X2762" s="188">
        <v>0</v>
      </c>
      <c r="Y2762" s="188">
        <v>0</v>
      </c>
      <c r="Z2762" s="186">
        <v>0</v>
      </c>
      <c r="AA2762" s="186">
        <v>0</v>
      </c>
      <c r="AB2762" s="186">
        <v>0</v>
      </c>
      <c r="AC2762" s="186">
        <v>0</v>
      </c>
      <c r="AD2762" s="188">
        <v>0</v>
      </c>
      <c r="AE2762" s="189">
        <v>0</v>
      </c>
      <c r="AF2762" s="189">
        <v>0</v>
      </c>
      <c r="AG2762" s="189">
        <v>0</v>
      </c>
      <c r="AH2762" s="191">
        <v>0</v>
      </c>
      <c r="AI2762" s="321">
        <v>0</v>
      </c>
      <c r="AJ2762" s="192">
        <v>7501943456877</v>
      </c>
      <c r="AK2762" s="192" t="s">
        <v>262</v>
      </c>
      <c r="AL2762" s="226"/>
      <c r="AM2762" s="75">
        <v>66873</v>
      </c>
      <c r="AN2762" s="76"/>
      <c r="AO2762" s="188">
        <v>0</v>
      </c>
      <c r="AP2762" s="188">
        <v>0</v>
      </c>
      <c r="AQ2762" s="187">
        <v>0</v>
      </c>
      <c r="AR2762" s="188">
        <v>0</v>
      </c>
      <c r="AS2762" s="187">
        <v>0</v>
      </c>
      <c r="AT2762" s="188">
        <v>0</v>
      </c>
      <c r="AU2762" s="187">
        <v>0</v>
      </c>
      <c r="AV2762" s="188">
        <v>0</v>
      </c>
      <c r="AW2762" s="187">
        <v>0</v>
      </c>
      <c r="AX2762" s="188">
        <v>0</v>
      </c>
      <c r="AY2762" s="187">
        <v>0</v>
      </c>
      <c r="AZ2762" s="188">
        <v>0</v>
      </c>
      <c r="BA2762" s="187">
        <v>0</v>
      </c>
      <c r="BB2762" s="188">
        <v>0</v>
      </c>
      <c r="BC2762" s="187">
        <v>0</v>
      </c>
      <c r="BD2762" s="75"/>
      <c r="BE2762" s="75"/>
      <c r="BF2762" s="55"/>
      <c r="BH2762" s="74"/>
      <c r="BI2762" s="194"/>
      <c r="BJ2762" s="74"/>
    </row>
    <row r="2763" spans="1:62" ht="11.25" customHeight="1" x14ac:dyDescent="0.3">
      <c r="A2763" s="149" t="s">
        <v>50</v>
      </c>
      <c r="B2763" s="169">
        <v>0</v>
      </c>
      <c r="C2763" s="871"/>
      <c r="D2763" s="379">
        <v>481.36599999999879</v>
      </c>
      <c r="E2763" s="220">
        <v>0</v>
      </c>
      <c r="F2763" s="221">
        <v>0</v>
      </c>
      <c r="G2763" s="221">
        <v>0</v>
      </c>
      <c r="H2763" s="221">
        <v>0</v>
      </c>
      <c r="I2763" s="222">
        <v>0</v>
      </c>
      <c r="J2763" s="223">
        <v>0</v>
      </c>
      <c r="K2763" s="221">
        <v>0</v>
      </c>
      <c r="L2763" s="221">
        <v>0</v>
      </c>
      <c r="M2763" s="221">
        <v>0</v>
      </c>
      <c r="N2763" s="223">
        <v>0</v>
      </c>
      <c r="O2763" s="224">
        <v>0</v>
      </c>
      <c r="P2763" s="221">
        <v>0</v>
      </c>
      <c r="Q2763" s="224">
        <v>0</v>
      </c>
      <c r="R2763" s="224">
        <v>0</v>
      </c>
      <c r="S2763" s="224">
        <v>2.4999999999999996E-3</v>
      </c>
      <c r="T2763" s="379">
        <v>481.36</v>
      </c>
      <c r="U2763" s="222">
        <v>0</v>
      </c>
      <c r="V2763" s="224">
        <v>0</v>
      </c>
      <c r="W2763" s="224">
        <v>0</v>
      </c>
      <c r="X2763" s="223">
        <v>0</v>
      </c>
      <c r="Y2763" s="223">
        <v>0</v>
      </c>
      <c r="Z2763" s="221">
        <v>0</v>
      </c>
      <c r="AA2763" s="221">
        <v>0</v>
      </c>
      <c r="AB2763" s="221">
        <v>0</v>
      </c>
      <c r="AC2763" s="222">
        <v>0</v>
      </c>
      <c r="AD2763" s="223">
        <v>0</v>
      </c>
      <c r="AE2763" s="224">
        <v>0</v>
      </c>
      <c r="AF2763" s="224">
        <v>0</v>
      </c>
      <c r="AG2763" s="224">
        <v>0</v>
      </c>
      <c r="AH2763" s="224">
        <v>0</v>
      </c>
      <c r="AI2763" s="225">
        <v>0</v>
      </c>
      <c r="AJ2763" s="192">
        <v>0</v>
      </c>
      <c r="AK2763" s="192">
        <v>0</v>
      </c>
      <c r="AM2763" s="75">
        <v>0</v>
      </c>
      <c r="AO2763" s="223">
        <v>0</v>
      </c>
      <c r="AP2763" s="223">
        <v>0</v>
      </c>
      <c r="AQ2763" s="222">
        <v>0</v>
      </c>
      <c r="AR2763" s="223">
        <v>0</v>
      </c>
      <c r="AS2763" s="222">
        <v>0</v>
      </c>
      <c r="AT2763" s="223">
        <v>0</v>
      </c>
      <c r="AU2763" s="222">
        <v>0</v>
      </c>
      <c r="AV2763" s="223">
        <v>0</v>
      </c>
      <c r="AW2763" s="222">
        <v>0</v>
      </c>
      <c r="AX2763" s="223">
        <v>0</v>
      </c>
      <c r="AY2763" s="222">
        <v>0</v>
      </c>
      <c r="AZ2763" s="223">
        <v>0</v>
      </c>
      <c r="BA2763" s="222">
        <v>0</v>
      </c>
      <c r="BB2763" s="223">
        <v>0</v>
      </c>
      <c r="BC2763" s="222">
        <v>0</v>
      </c>
      <c r="BD2763" s="75"/>
      <c r="BE2763" s="75"/>
      <c r="BH2763" s="74"/>
      <c r="BI2763" s="194"/>
      <c r="BJ2763" s="74"/>
    </row>
    <row r="2764" spans="1:62" ht="11.25" customHeight="1" x14ac:dyDescent="0.3">
      <c r="A2764" s="184" t="s">
        <v>3284</v>
      </c>
      <c r="B2764" s="185">
        <v>0</v>
      </c>
      <c r="C2764" s="831">
        <v>93360</v>
      </c>
      <c r="D2764" s="284">
        <v>439.55999999999995</v>
      </c>
      <c r="E2764" s="91">
        <v>14.043252341722253</v>
      </c>
      <c r="F2764" s="186">
        <v>0</v>
      </c>
      <c r="G2764" s="186">
        <v>1193.5999999999999</v>
      </c>
      <c r="H2764" s="186">
        <v>490.6</v>
      </c>
      <c r="I2764" s="187">
        <v>41.102546916890084</v>
      </c>
      <c r="J2764" s="186">
        <v>885.18</v>
      </c>
      <c r="K2764" s="186">
        <v>939.01324843549594</v>
      </c>
      <c r="L2764" s="186">
        <v>129.79999999999998</v>
      </c>
      <c r="M2764" s="186">
        <v>13.823021157184067</v>
      </c>
      <c r="N2764" s="188">
        <v>70.84</v>
      </c>
      <c r="O2764" s="189">
        <v>5.7200000000000006</v>
      </c>
      <c r="P2764" s="186">
        <v>113.08000000000001</v>
      </c>
      <c r="Q2764" s="189">
        <v>27.43848708737206</v>
      </c>
      <c r="R2764" s="189">
        <v>27.125330441266186</v>
      </c>
      <c r="S2764" s="189">
        <v>800.36</v>
      </c>
      <c r="T2764" s="188">
        <v>796.40000000000009</v>
      </c>
      <c r="U2764" s="187">
        <v>25.443730468986271</v>
      </c>
      <c r="V2764" s="189">
        <v>140.80000000000001</v>
      </c>
      <c r="W2764" s="189">
        <v>36.520000000000003</v>
      </c>
      <c r="X2764" s="188">
        <v>619.08000000000015</v>
      </c>
      <c r="Y2764" s="188">
        <v>0</v>
      </c>
      <c r="Z2764" s="186">
        <v>0</v>
      </c>
      <c r="AA2764" s="186">
        <v>0</v>
      </c>
      <c r="AB2764" s="186">
        <v>0</v>
      </c>
      <c r="AC2764" s="186">
        <v>0</v>
      </c>
      <c r="AD2764" s="188">
        <v>26.400000000000034</v>
      </c>
      <c r="AE2764" s="189">
        <v>24.638000000000002</v>
      </c>
      <c r="AF2764" s="189">
        <v>24.638000000000002</v>
      </c>
      <c r="AG2764" s="189">
        <v>0</v>
      </c>
      <c r="AH2764" s="191">
        <v>0</v>
      </c>
      <c r="AI2764" s="186">
        <v>800.31</v>
      </c>
      <c r="AJ2764" s="192">
        <v>36000180800</v>
      </c>
      <c r="AK2764" s="192" t="s">
        <v>262</v>
      </c>
      <c r="AM2764" s="75">
        <v>93360</v>
      </c>
      <c r="AO2764" s="188">
        <v>1141.0666666666666</v>
      </c>
      <c r="AP2764" s="188">
        <v>1554.0800000000002</v>
      </c>
      <c r="AQ2764" s="187">
        <v>196.30327167908973</v>
      </c>
      <c r="AR2764" s="188">
        <v>843.91999999999985</v>
      </c>
      <c r="AS2764" s="187">
        <v>113.52684949271286</v>
      </c>
      <c r="AT2764" s="188">
        <v>1025.2</v>
      </c>
      <c r="AU2764" s="187">
        <v>103.77925751063404</v>
      </c>
      <c r="AV2764" s="188">
        <v>678.48</v>
      </c>
      <c r="AW2764" s="187">
        <v>80.590388021195253</v>
      </c>
      <c r="AX2764" s="188">
        <v>1298</v>
      </c>
      <c r="AY2764" s="187">
        <v>190.82622758012349</v>
      </c>
      <c r="AZ2764" s="188">
        <v>1167.3200000000002</v>
      </c>
      <c r="BA2764" s="187">
        <v>166.05946628010693</v>
      </c>
      <c r="BB2764" s="188">
        <v>915.64</v>
      </c>
      <c r="BC2764" s="187">
        <v>77.673493763318277</v>
      </c>
      <c r="BD2764" s="75"/>
      <c r="BE2764" s="75"/>
      <c r="BH2764" s="74"/>
      <c r="BI2764" s="194"/>
      <c r="BJ2764" s="74"/>
    </row>
    <row r="2765" spans="1:62" ht="11.25" customHeight="1" x14ac:dyDescent="0.3">
      <c r="A2765" s="184" t="s">
        <v>3285</v>
      </c>
      <c r="B2765" s="185">
        <v>0</v>
      </c>
      <c r="C2765" s="832">
        <v>66838</v>
      </c>
      <c r="D2765" s="284">
        <v>359.21799999999996</v>
      </c>
      <c r="E2765" s="91">
        <v>5.9641384378860067</v>
      </c>
      <c r="F2765" s="186">
        <v>0</v>
      </c>
      <c r="G2765" s="186">
        <v>2531.52</v>
      </c>
      <c r="H2765" s="186">
        <v>0</v>
      </c>
      <c r="I2765" s="187">
        <v>0</v>
      </c>
      <c r="J2765" s="186">
        <v>2194.6200000000003</v>
      </c>
      <c r="K2765" s="186">
        <v>1806.8896475548197</v>
      </c>
      <c r="L2765" s="186">
        <v>120.72200000000001</v>
      </c>
      <c r="M2765" s="186">
        <v>6.6812049182620266</v>
      </c>
      <c r="N2765" s="188">
        <v>368.30099999999999</v>
      </c>
      <c r="O2765" s="189">
        <v>2.93</v>
      </c>
      <c r="P2765" s="186">
        <v>463.233</v>
      </c>
      <c r="Q2765" s="189">
        <v>26.60847891662338</v>
      </c>
      <c r="R2765" s="189">
        <v>3.2601908303031948</v>
      </c>
      <c r="S2765" s="189">
        <v>238.49599999999995</v>
      </c>
      <c r="T2765" s="188">
        <v>215.06200000000001</v>
      </c>
      <c r="U2765" s="187">
        <v>3.5706995215402362</v>
      </c>
      <c r="V2765" s="189">
        <v>29.3</v>
      </c>
      <c r="W2765" s="189">
        <v>92.00200000000001</v>
      </c>
      <c r="X2765" s="188">
        <v>93.759999999999991</v>
      </c>
      <c r="Y2765" s="188">
        <v>0</v>
      </c>
      <c r="Z2765" s="186">
        <v>38.969000000000001</v>
      </c>
      <c r="AA2765" s="186">
        <v>29.3</v>
      </c>
      <c r="AB2765" s="186">
        <v>0</v>
      </c>
      <c r="AC2765" s="186">
        <v>0</v>
      </c>
      <c r="AD2765" s="188">
        <v>18.159999999999997</v>
      </c>
      <c r="AE2765" s="189">
        <v>23.728999999999999</v>
      </c>
      <c r="AF2765" s="189">
        <v>23.728999999999999</v>
      </c>
      <c r="AG2765" s="189">
        <v>2.343</v>
      </c>
      <c r="AH2765" s="191">
        <v>0</v>
      </c>
      <c r="AI2765" s="321">
        <v>1908.8600000000001</v>
      </c>
      <c r="AJ2765" s="192">
        <v>36000456103</v>
      </c>
      <c r="AK2765" s="192" t="s">
        <v>262</v>
      </c>
      <c r="AM2765" s="75">
        <v>66838</v>
      </c>
      <c r="AO2765" s="188">
        <v>1802.3630000000001</v>
      </c>
      <c r="AP2765" s="188">
        <v>1632.9189999999999</v>
      </c>
      <c r="AQ2765" s="187">
        <v>97.014041295691825</v>
      </c>
      <c r="AR2765" s="188">
        <v>2042.2190000000003</v>
      </c>
      <c r="AS2765" s="187">
        <v>128.18346723575198</v>
      </c>
      <c r="AT2765" s="188">
        <v>1731.951</v>
      </c>
      <c r="AU2765" s="187">
        <v>89.7974367602325</v>
      </c>
      <c r="AV2765" s="188">
        <v>1665.4209999999998</v>
      </c>
      <c r="AW2765" s="187">
        <v>82.441972305509637</v>
      </c>
      <c r="AX2765" s="188">
        <v>2221.8290000000002</v>
      </c>
      <c r="AY2765" s="187">
        <v>101.41633193354025</v>
      </c>
      <c r="AZ2765" s="188">
        <v>1949.64</v>
      </c>
      <c r="BA2765" s="187">
        <v>130.49388673850288</v>
      </c>
      <c r="BB2765" s="188">
        <v>1791.9960000000001</v>
      </c>
      <c r="BC2765" s="187">
        <v>87.727218654216415</v>
      </c>
      <c r="BD2765" s="75"/>
      <c r="BE2765" s="75"/>
      <c r="BH2765" s="74"/>
      <c r="BI2765" s="194"/>
      <c r="BJ2765" s="74"/>
    </row>
    <row r="2766" spans="1:62" ht="11.25" customHeight="1" x14ac:dyDescent="0.3">
      <c r="A2766" s="184" t="s">
        <v>3286</v>
      </c>
      <c r="B2766" s="185">
        <v>0</v>
      </c>
      <c r="C2766" s="832">
        <v>66839</v>
      </c>
      <c r="D2766" s="284">
        <v>1E-4</v>
      </c>
      <c r="E2766" s="91">
        <v>0</v>
      </c>
      <c r="F2766" s="186">
        <v>0</v>
      </c>
      <c r="G2766" s="186">
        <v>0</v>
      </c>
      <c r="H2766" s="186">
        <v>0</v>
      </c>
      <c r="I2766" s="187">
        <v>0</v>
      </c>
      <c r="J2766" s="186">
        <v>0</v>
      </c>
      <c r="K2766" s="186">
        <v>0</v>
      </c>
      <c r="L2766" s="186">
        <v>0</v>
      </c>
      <c r="M2766" s="186">
        <v>0</v>
      </c>
      <c r="N2766" s="188">
        <v>0</v>
      </c>
      <c r="O2766" s="189">
        <v>0</v>
      </c>
      <c r="P2766" s="186">
        <v>0</v>
      </c>
      <c r="Q2766" s="189">
        <v>0</v>
      </c>
      <c r="R2766" s="189">
        <v>0</v>
      </c>
      <c r="S2766" s="189">
        <v>1E-4</v>
      </c>
      <c r="T2766" s="188">
        <v>0</v>
      </c>
      <c r="U2766" s="187">
        <v>0</v>
      </c>
      <c r="V2766" s="189">
        <v>0</v>
      </c>
      <c r="W2766" s="189">
        <v>0</v>
      </c>
      <c r="X2766" s="188">
        <v>0</v>
      </c>
      <c r="Y2766" s="188">
        <v>0</v>
      </c>
      <c r="Z2766" s="186">
        <v>0</v>
      </c>
      <c r="AA2766" s="186">
        <v>0</v>
      </c>
      <c r="AB2766" s="186">
        <v>0</v>
      </c>
      <c r="AC2766" s="186">
        <v>0</v>
      </c>
      <c r="AD2766" s="188">
        <v>0</v>
      </c>
      <c r="AE2766" s="189">
        <v>0</v>
      </c>
      <c r="AF2766" s="189">
        <v>0</v>
      </c>
      <c r="AG2766" s="189">
        <v>0</v>
      </c>
      <c r="AH2766" s="191">
        <v>0</v>
      </c>
      <c r="AI2766" s="321">
        <v>0</v>
      </c>
      <c r="AJ2766" s="192">
        <v>36000456103</v>
      </c>
      <c r="AK2766" s="192">
        <v>66838</v>
      </c>
      <c r="AM2766" s="75">
        <v>66839</v>
      </c>
      <c r="AO2766" s="188">
        <v>0</v>
      </c>
      <c r="AP2766" s="188">
        <v>0</v>
      </c>
      <c r="AQ2766" s="187">
        <v>0</v>
      </c>
      <c r="AR2766" s="188">
        <v>0</v>
      </c>
      <c r="AS2766" s="187">
        <v>0</v>
      </c>
      <c r="AT2766" s="188">
        <v>0</v>
      </c>
      <c r="AU2766" s="187">
        <v>0</v>
      </c>
      <c r="AV2766" s="188">
        <v>0</v>
      </c>
      <c r="AW2766" s="187">
        <v>0</v>
      </c>
      <c r="AX2766" s="188">
        <v>0</v>
      </c>
      <c r="AY2766" s="187">
        <v>0</v>
      </c>
      <c r="AZ2766" s="188">
        <v>0</v>
      </c>
      <c r="BA2766" s="187">
        <v>0</v>
      </c>
      <c r="BB2766" s="188">
        <v>0</v>
      </c>
      <c r="BC2766" s="187">
        <v>0</v>
      </c>
      <c r="BD2766" s="75"/>
      <c r="BE2766" s="75"/>
      <c r="BH2766" s="74"/>
      <c r="BI2766" s="194"/>
      <c r="BJ2766" s="74"/>
    </row>
    <row r="2767" spans="1:62" ht="11.25" customHeight="1" x14ac:dyDescent="0.3">
      <c r="A2767" s="184" t="s">
        <v>3287</v>
      </c>
      <c r="B2767" s="185">
        <v>0</v>
      </c>
      <c r="C2767" s="832">
        <v>41316</v>
      </c>
      <c r="D2767" s="284">
        <v>2.3440000000000003</v>
      </c>
      <c r="E2767" s="91">
        <v>58.078522957176318</v>
      </c>
      <c r="F2767" s="186">
        <v>0</v>
      </c>
      <c r="G2767" s="186">
        <v>0</v>
      </c>
      <c r="H2767" s="186">
        <v>0</v>
      </c>
      <c r="I2767" s="187">
        <v>0</v>
      </c>
      <c r="J2767" s="186">
        <v>0</v>
      </c>
      <c r="K2767" s="186">
        <v>1.2107745930772005</v>
      </c>
      <c r="L2767" s="186">
        <v>0</v>
      </c>
      <c r="M2767" s="186">
        <v>0</v>
      </c>
      <c r="N2767" s="188">
        <v>0</v>
      </c>
      <c r="O2767" s="189">
        <v>0</v>
      </c>
      <c r="P2767" s="186">
        <v>0</v>
      </c>
      <c r="Q2767" s="189">
        <v>0</v>
      </c>
      <c r="R2767" s="189">
        <v>0</v>
      </c>
      <c r="S2767" s="189">
        <v>2.3440000000000003</v>
      </c>
      <c r="T2767" s="188">
        <v>2.0510000000000002</v>
      </c>
      <c r="U2767" s="187">
        <v>50.818707587529282</v>
      </c>
      <c r="V2767" s="189">
        <v>0</v>
      </c>
      <c r="W2767" s="189">
        <v>0</v>
      </c>
      <c r="X2767" s="188">
        <v>2.0510000000000002</v>
      </c>
      <c r="Y2767" s="188">
        <v>0</v>
      </c>
      <c r="Z2767" s="186">
        <v>0</v>
      </c>
      <c r="AA2767" s="186">
        <v>0</v>
      </c>
      <c r="AB2767" s="186">
        <v>0</v>
      </c>
      <c r="AC2767" s="186">
        <v>0</v>
      </c>
      <c r="AD2767" s="188">
        <v>0</v>
      </c>
      <c r="AE2767" s="189">
        <v>0</v>
      </c>
      <c r="AF2767" s="189">
        <v>0</v>
      </c>
      <c r="AG2767" s="189">
        <v>0</v>
      </c>
      <c r="AH2767" s="191">
        <v>0</v>
      </c>
      <c r="AI2767" s="321">
        <v>0</v>
      </c>
      <c r="AJ2767" s="192">
        <v>36000413168</v>
      </c>
      <c r="AK2767" s="192" t="s">
        <v>262</v>
      </c>
      <c r="AM2767" s="75">
        <v>41316</v>
      </c>
      <c r="AO2767" s="188">
        <v>0</v>
      </c>
      <c r="AP2767" s="188">
        <v>0</v>
      </c>
      <c r="AQ2767" s="187">
        <v>0</v>
      </c>
      <c r="AR2767" s="188">
        <v>0</v>
      </c>
      <c r="AS2767" s="187">
        <v>0</v>
      </c>
      <c r="AT2767" s="188">
        <v>0</v>
      </c>
      <c r="AU2767" s="187">
        <v>0</v>
      </c>
      <c r="AV2767" s="188">
        <v>0</v>
      </c>
      <c r="AW2767" s="187">
        <v>0</v>
      </c>
      <c r="AX2767" s="188">
        <v>0</v>
      </c>
      <c r="AY2767" s="187">
        <v>0</v>
      </c>
      <c r="AZ2767" s="188">
        <v>0</v>
      </c>
      <c r="BA2767" s="187">
        <v>0</v>
      </c>
      <c r="BB2767" s="188">
        <v>0</v>
      </c>
      <c r="BC2767" s="187">
        <v>0</v>
      </c>
      <c r="BD2767" s="75"/>
      <c r="BE2767" s="75"/>
      <c r="BH2767" s="74"/>
      <c r="BI2767" s="194"/>
      <c r="BJ2767" s="74"/>
    </row>
    <row r="2768" spans="1:62" ht="11.25" customHeight="1" x14ac:dyDescent="0.3">
      <c r="A2768" s="184" t="s">
        <v>3288</v>
      </c>
      <c r="B2768" s="185">
        <v>0</v>
      </c>
      <c r="C2768" s="832">
        <v>41315</v>
      </c>
      <c r="D2768" s="284">
        <v>1E-4</v>
      </c>
      <c r="E2768" s="91">
        <v>0</v>
      </c>
      <c r="F2768" s="186">
        <v>0</v>
      </c>
      <c r="G2768" s="186">
        <v>0</v>
      </c>
      <c r="H2768" s="186">
        <v>0</v>
      </c>
      <c r="I2768" s="187">
        <v>0</v>
      </c>
      <c r="J2768" s="186">
        <v>0</v>
      </c>
      <c r="K2768" s="186">
        <v>0</v>
      </c>
      <c r="L2768" s="186">
        <v>0</v>
      </c>
      <c r="M2768" s="186">
        <v>0</v>
      </c>
      <c r="N2768" s="188">
        <v>0</v>
      </c>
      <c r="O2768" s="189">
        <v>0</v>
      </c>
      <c r="P2768" s="186">
        <v>0</v>
      </c>
      <c r="Q2768" s="189">
        <v>0</v>
      </c>
      <c r="R2768" s="189">
        <v>0</v>
      </c>
      <c r="S2768" s="189">
        <v>1E-4</v>
      </c>
      <c r="T2768" s="188">
        <v>0</v>
      </c>
      <c r="U2768" s="187">
        <v>0</v>
      </c>
      <c r="V2768" s="189">
        <v>0</v>
      </c>
      <c r="W2768" s="189">
        <v>0</v>
      </c>
      <c r="X2768" s="188">
        <v>0</v>
      </c>
      <c r="Y2768" s="188">
        <v>0</v>
      </c>
      <c r="Z2768" s="186">
        <v>0</v>
      </c>
      <c r="AA2768" s="186">
        <v>0</v>
      </c>
      <c r="AB2768" s="186">
        <v>0</v>
      </c>
      <c r="AC2768" s="186">
        <v>0</v>
      </c>
      <c r="AD2768" s="188">
        <v>0</v>
      </c>
      <c r="AE2768" s="189">
        <v>0</v>
      </c>
      <c r="AF2768" s="189">
        <v>0</v>
      </c>
      <c r="AG2768" s="189">
        <v>0</v>
      </c>
      <c r="AH2768" s="191">
        <v>0</v>
      </c>
      <c r="AI2768" s="321">
        <v>0</v>
      </c>
      <c r="AJ2768" s="192">
        <v>36000456103</v>
      </c>
      <c r="AK2768" s="192" t="s">
        <v>262</v>
      </c>
      <c r="AM2768" s="75">
        <v>41315</v>
      </c>
      <c r="AO2768" s="188">
        <v>0</v>
      </c>
      <c r="AP2768" s="188">
        <v>0</v>
      </c>
      <c r="AQ2768" s="187">
        <v>0</v>
      </c>
      <c r="AR2768" s="188">
        <v>0</v>
      </c>
      <c r="AS2768" s="187">
        <v>0</v>
      </c>
      <c r="AT2768" s="188">
        <v>0</v>
      </c>
      <c r="AU2768" s="187">
        <v>0</v>
      </c>
      <c r="AV2768" s="188">
        <v>0</v>
      </c>
      <c r="AW2768" s="187">
        <v>0</v>
      </c>
      <c r="AX2768" s="188">
        <v>0</v>
      </c>
      <c r="AY2768" s="187">
        <v>0</v>
      </c>
      <c r="AZ2768" s="188">
        <v>0</v>
      </c>
      <c r="BA2768" s="187">
        <v>0</v>
      </c>
      <c r="BB2768" s="188">
        <v>0</v>
      </c>
      <c r="BC2768" s="187">
        <v>0</v>
      </c>
      <c r="BD2768" s="75"/>
      <c r="BE2768" s="75"/>
      <c r="BH2768" s="74"/>
      <c r="BI2768" s="194"/>
      <c r="BJ2768" s="74"/>
    </row>
    <row r="2769" spans="1:62" s="77" customFormat="1" ht="11.25" customHeight="1" x14ac:dyDescent="0.2">
      <c r="A2769" s="184" t="s">
        <v>3289</v>
      </c>
      <c r="B2769" s="185">
        <v>0</v>
      </c>
      <c r="C2769" s="850">
        <v>93361</v>
      </c>
      <c r="D2769" s="284">
        <v>1E-4</v>
      </c>
      <c r="E2769" s="91">
        <v>0</v>
      </c>
      <c r="F2769" s="186">
        <v>0</v>
      </c>
      <c r="G2769" s="186">
        <v>0</v>
      </c>
      <c r="H2769" s="186">
        <v>0</v>
      </c>
      <c r="I2769" s="187">
        <v>0</v>
      </c>
      <c r="J2769" s="186">
        <v>0</v>
      </c>
      <c r="K2769" s="186">
        <v>0</v>
      </c>
      <c r="L2769" s="186">
        <v>0</v>
      </c>
      <c r="M2769" s="186">
        <v>0</v>
      </c>
      <c r="N2769" s="188">
        <v>0</v>
      </c>
      <c r="O2769" s="189">
        <v>0</v>
      </c>
      <c r="P2769" s="186">
        <v>0</v>
      </c>
      <c r="Q2769" s="189">
        <v>0</v>
      </c>
      <c r="R2769" s="189">
        <v>0</v>
      </c>
      <c r="S2769" s="189">
        <v>1E-4</v>
      </c>
      <c r="T2769" s="188">
        <v>0</v>
      </c>
      <c r="U2769" s="187">
        <v>0</v>
      </c>
      <c r="V2769" s="189">
        <v>0</v>
      </c>
      <c r="W2769" s="189">
        <v>0</v>
      </c>
      <c r="X2769" s="188">
        <v>0</v>
      </c>
      <c r="Y2769" s="188">
        <v>0</v>
      </c>
      <c r="Z2769" s="186">
        <v>0</v>
      </c>
      <c r="AA2769" s="186">
        <v>0</v>
      </c>
      <c r="AB2769" s="186">
        <v>0</v>
      </c>
      <c r="AC2769" s="186">
        <v>0</v>
      </c>
      <c r="AD2769" s="188">
        <v>0</v>
      </c>
      <c r="AE2769" s="189">
        <v>0</v>
      </c>
      <c r="AF2769" s="189">
        <v>0</v>
      </c>
      <c r="AG2769" s="189">
        <v>0</v>
      </c>
      <c r="AH2769" s="191">
        <v>0</v>
      </c>
      <c r="AI2769" s="186">
        <v>0</v>
      </c>
      <c r="AJ2769" s="192">
        <v>36000180855</v>
      </c>
      <c r="AK2769" s="192" t="s">
        <v>262</v>
      </c>
      <c r="AL2769" s="226"/>
      <c r="AM2769" s="75">
        <v>93361</v>
      </c>
      <c r="AN2769" s="76"/>
      <c r="AO2769" s="188">
        <v>0</v>
      </c>
      <c r="AP2769" s="188">
        <v>0</v>
      </c>
      <c r="AQ2769" s="187">
        <v>0</v>
      </c>
      <c r="AR2769" s="188">
        <v>0</v>
      </c>
      <c r="AS2769" s="187">
        <v>0</v>
      </c>
      <c r="AT2769" s="188">
        <v>0</v>
      </c>
      <c r="AU2769" s="187">
        <v>0</v>
      </c>
      <c r="AV2769" s="188">
        <v>0</v>
      </c>
      <c r="AW2769" s="187">
        <v>0</v>
      </c>
      <c r="AX2769" s="188">
        <v>0</v>
      </c>
      <c r="AY2769" s="187">
        <v>0</v>
      </c>
      <c r="AZ2769" s="188">
        <v>0</v>
      </c>
      <c r="BA2769" s="187">
        <v>0</v>
      </c>
      <c r="BB2769" s="188">
        <v>0</v>
      </c>
      <c r="BC2769" s="187">
        <v>0</v>
      </c>
      <c r="BD2769" s="75"/>
      <c r="BE2769" s="75"/>
      <c r="BF2769" s="55"/>
      <c r="BH2769" s="74"/>
      <c r="BI2769" s="194"/>
      <c r="BJ2769" s="74"/>
    </row>
    <row r="2770" spans="1:62" ht="11.25" customHeight="1" x14ac:dyDescent="0.3">
      <c r="A2770" s="149" t="s">
        <v>49</v>
      </c>
      <c r="B2770" s="169">
        <v>0</v>
      </c>
      <c r="C2770" s="871"/>
      <c r="D2770" s="379">
        <v>801.12229999999988</v>
      </c>
      <c r="E2770" s="220">
        <v>8.7486984093002853</v>
      </c>
      <c r="F2770" s="221">
        <v>0</v>
      </c>
      <c r="G2770" s="221">
        <v>3725.12</v>
      </c>
      <c r="H2770" s="221">
        <v>490.6</v>
      </c>
      <c r="I2770" s="222">
        <v>13.170045528734645</v>
      </c>
      <c r="J2770" s="223">
        <v>3079.8</v>
      </c>
      <c r="K2770" s="221">
        <v>2747.1136705833928</v>
      </c>
      <c r="L2770" s="221">
        <v>250.52199999999999</v>
      </c>
      <c r="M2770" s="221">
        <v>9.1194624628254886</v>
      </c>
      <c r="N2770" s="223">
        <v>439.14099999999996</v>
      </c>
      <c r="O2770" s="224">
        <v>8.65</v>
      </c>
      <c r="P2770" s="221">
        <v>576.31299999999999</v>
      </c>
      <c r="Q2770" s="224">
        <v>26.847035521787127</v>
      </c>
      <c r="R2770" s="224">
        <v>10.142219949347359</v>
      </c>
      <c r="S2770" s="224">
        <v>1041.2003</v>
      </c>
      <c r="T2770" s="223">
        <v>1013.5130000000001</v>
      </c>
      <c r="U2770" s="222">
        <v>11.068122271599684</v>
      </c>
      <c r="V2770" s="224">
        <v>170.10000000000002</v>
      </c>
      <c r="W2770" s="224">
        <v>128.52200000000002</v>
      </c>
      <c r="X2770" s="224">
        <v>714.89100000000019</v>
      </c>
      <c r="Y2770" s="223">
        <v>0</v>
      </c>
      <c r="Z2770" s="221">
        <v>38.969000000000001</v>
      </c>
      <c r="AA2770" s="221">
        <v>29.3</v>
      </c>
      <c r="AB2770" s="221">
        <v>0</v>
      </c>
      <c r="AC2770" s="221">
        <v>0</v>
      </c>
      <c r="AD2770" s="223">
        <v>44.560000000000031</v>
      </c>
      <c r="AE2770" s="224">
        <v>48.367000000000004</v>
      </c>
      <c r="AF2770" s="224">
        <v>48.367000000000004</v>
      </c>
      <c r="AG2770" s="224">
        <v>2.343</v>
      </c>
      <c r="AH2770" s="224">
        <v>0</v>
      </c>
      <c r="AI2770" s="225">
        <v>2709.17</v>
      </c>
      <c r="AJ2770" s="192">
        <v>0</v>
      </c>
      <c r="AK2770" s="192">
        <v>0</v>
      </c>
      <c r="AM2770" s="75">
        <v>0</v>
      </c>
      <c r="AO2770" s="223">
        <v>0</v>
      </c>
      <c r="AP2770" s="223">
        <v>0</v>
      </c>
      <c r="AQ2770" s="222">
        <v>0</v>
      </c>
      <c r="AR2770" s="223">
        <v>0</v>
      </c>
      <c r="AS2770" s="222">
        <v>0</v>
      </c>
      <c r="AT2770" s="223">
        <v>0</v>
      </c>
      <c r="AU2770" s="222">
        <v>0</v>
      </c>
      <c r="AV2770" s="223">
        <v>0</v>
      </c>
      <c r="AW2770" s="222">
        <v>0</v>
      </c>
      <c r="AX2770" s="223">
        <v>0</v>
      </c>
      <c r="AY2770" s="222">
        <v>0</v>
      </c>
      <c r="AZ2770" s="223">
        <v>0</v>
      </c>
      <c r="BA2770" s="222">
        <v>0</v>
      </c>
      <c r="BB2770" s="223">
        <v>0</v>
      </c>
      <c r="BC2770" s="222">
        <v>0</v>
      </c>
      <c r="BD2770" s="75"/>
      <c r="BE2770" s="75"/>
      <c r="BH2770" s="74"/>
      <c r="BI2770" s="194"/>
      <c r="BJ2770" s="74"/>
    </row>
    <row r="2771" spans="1:62" ht="11.1" customHeight="1" x14ac:dyDescent="0.3">
      <c r="A2771" s="313" t="s">
        <v>3290</v>
      </c>
      <c r="B2771" s="314">
        <v>0</v>
      </c>
      <c r="C2771" s="912">
        <v>93370</v>
      </c>
      <c r="D2771" s="455">
        <v>4147.2</v>
      </c>
      <c r="E2771" s="316">
        <v>275.45717932411395</v>
      </c>
      <c r="F2771" s="317">
        <v>0</v>
      </c>
      <c r="G2771" s="317">
        <v>0</v>
      </c>
      <c r="H2771" s="317">
        <v>0</v>
      </c>
      <c r="I2771" s="318">
        <v>0</v>
      </c>
      <c r="J2771" s="317">
        <v>463.08</v>
      </c>
      <c r="K2771" s="317">
        <v>451.67092869126907</v>
      </c>
      <c r="L2771" s="317">
        <v>67.2</v>
      </c>
      <c r="M2771" s="317">
        <v>14.878088389419736</v>
      </c>
      <c r="N2771" s="319">
        <v>0</v>
      </c>
      <c r="O2771" s="288">
        <v>2.56</v>
      </c>
      <c r="P2771" s="317">
        <v>3.2</v>
      </c>
      <c r="Q2771" s="288">
        <v>15.202556793642568</v>
      </c>
      <c r="R2771" s="288">
        <v>264.31718061674013</v>
      </c>
      <c r="S2771" s="288">
        <v>4080</v>
      </c>
      <c r="T2771" s="319">
        <v>3999.9999999999995</v>
      </c>
      <c r="U2771" s="318">
        <v>265.68014981106671</v>
      </c>
      <c r="V2771" s="288">
        <v>0</v>
      </c>
      <c r="W2771" s="288">
        <v>0.64</v>
      </c>
      <c r="X2771" s="319">
        <v>3999.3599999999997</v>
      </c>
      <c r="Y2771" s="319">
        <v>0</v>
      </c>
      <c r="Z2771" s="317">
        <v>0</v>
      </c>
      <c r="AA2771" s="317">
        <v>0</v>
      </c>
      <c r="AB2771" s="317">
        <v>0</v>
      </c>
      <c r="AC2771" s="317">
        <v>0</v>
      </c>
      <c r="AD2771" s="319">
        <v>3.2000000000000028</v>
      </c>
      <c r="AE2771" s="288">
        <v>0</v>
      </c>
      <c r="AF2771" s="288">
        <v>0</v>
      </c>
      <c r="AG2771" s="288">
        <v>0</v>
      </c>
      <c r="AH2771" s="320">
        <v>0</v>
      </c>
      <c r="AI2771" s="321">
        <v>1090.2</v>
      </c>
      <c r="AJ2771" s="192">
        <v>36000183399</v>
      </c>
      <c r="AK2771" s="192" t="s">
        <v>262</v>
      </c>
      <c r="AM2771" s="75">
        <v>93370</v>
      </c>
      <c r="AO2771" s="337">
        <v>414.72</v>
      </c>
      <c r="AP2771" s="337">
        <v>478.08</v>
      </c>
      <c r="AQ2771" s="339">
        <v>54.484783282580551</v>
      </c>
      <c r="AR2771" s="337">
        <v>430.72</v>
      </c>
      <c r="AS2771" s="339">
        <v>49.500023559400141</v>
      </c>
      <c r="AT2771" s="337">
        <v>335.36000000000007</v>
      </c>
      <c r="AU2771" s="339">
        <v>61.265165119631128</v>
      </c>
      <c r="AV2771" s="337">
        <v>329.6</v>
      </c>
      <c r="AW2771" s="339">
        <v>80.662529122697109</v>
      </c>
      <c r="AX2771" s="337">
        <v>860.80000000000007</v>
      </c>
      <c r="AY2771" s="339">
        <v>68.796414402490996</v>
      </c>
      <c r="AZ2771" s="337">
        <v>1173.76</v>
      </c>
      <c r="BA2771" s="339">
        <v>78.041255963165497</v>
      </c>
      <c r="BB2771" s="337">
        <v>1114.8800000000001</v>
      </c>
      <c r="BC2771" s="339">
        <v>111.66543637840529</v>
      </c>
      <c r="BD2771" s="75"/>
      <c r="BE2771" s="75"/>
      <c r="BF2771" s="75"/>
      <c r="BH2771" s="74"/>
      <c r="BI2771" s="194"/>
      <c r="BJ2771" s="74"/>
    </row>
    <row r="2772" spans="1:62" ht="11.25" customHeight="1" x14ac:dyDescent="0.3">
      <c r="A2772" s="313" t="s">
        <v>3291</v>
      </c>
      <c r="B2772" s="314">
        <v>0</v>
      </c>
      <c r="C2772" s="912">
        <v>93371</v>
      </c>
      <c r="D2772" s="455">
        <v>498.95</v>
      </c>
      <c r="E2772" s="316">
        <v>11.995154368032566</v>
      </c>
      <c r="F2772" s="317">
        <v>0</v>
      </c>
      <c r="G2772" s="317">
        <v>3305.9839999999999</v>
      </c>
      <c r="H2772" s="317">
        <v>939.19999999999993</v>
      </c>
      <c r="I2772" s="318">
        <v>28.409090909090907</v>
      </c>
      <c r="J2772" s="317">
        <v>996.25</v>
      </c>
      <c r="K2772" s="317">
        <v>1247.8788968228275</v>
      </c>
      <c r="L2772" s="317">
        <v>134.41299999999998</v>
      </c>
      <c r="M2772" s="317">
        <v>10.771317660890277</v>
      </c>
      <c r="N2772" s="319">
        <v>36.394000000000005</v>
      </c>
      <c r="O2772" s="288">
        <v>9.3919999999999995</v>
      </c>
      <c r="P2772" s="317">
        <v>48.721000000000004</v>
      </c>
      <c r="Q2772" s="288">
        <v>18.382333751568382</v>
      </c>
      <c r="R2772" s="288">
        <v>39.259332496863237</v>
      </c>
      <c r="S2772" s="288">
        <v>1303.7369999999999</v>
      </c>
      <c r="T2772" s="319">
        <v>1301.3789999999999</v>
      </c>
      <c r="U2772" s="318">
        <v>31.286184981091996</v>
      </c>
      <c r="V2772" s="288">
        <v>140.88</v>
      </c>
      <c r="W2772" s="288">
        <v>2.9350000000000001</v>
      </c>
      <c r="X2772" s="319">
        <v>1157.5639999999999</v>
      </c>
      <c r="Y2772" s="319">
        <v>0</v>
      </c>
      <c r="Z2772" s="317">
        <v>469.6</v>
      </c>
      <c r="AA2772" s="317">
        <v>35.807000000000002</v>
      </c>
      <c r="AB2772" s="317">
        <v>0</v>
      </c>
      <c r="AC2772" s="317">
        <v>0</v>
      </c>
      <c r="AD2772" s="319">
        <v>29.360000000000014</v>
      </c>
      <c r="AE2772" s="288">
        <v>0</v>
      </c>
      <c r="AF2772" s="288">
        <v>0</v>
      </c>
      <c r="AG2772" s="288">
        <v>0</v>
      </c>
      <c r="AH2772" s="320">
        <v>0</v>
      </c>
      <c r="AI2772" s="321">
        <v>2395.96</v>
      </c>
      <c r="AJ2772" s="192">
        <v>36000183429</v>
      </c>
      <c r="AK2772" s="192" t="s">
        <v>262</v>
      </c>
      <c r="AM2772" s="75">
        <v>93371</v>
      </c>
      <c r="AO2772" s="337">
        <v>1050.9313333333332</v>
      </c>
      <c r="AP2772" s="337">
        <v>1130.5609999999999</v>
      </c>
      <c r="AQ2772" s="339">
        <v>45.040620025082738</v>
      </c>
      <c r="AR2772" s="337">
        <v>1127.6379999999999</v>
      </c>
      <c r="AS2772" s="339">
        <v>48.026041196402673</v>
      </c>
      <c r="AT2772" s="337">
        <v>894.59499999999991</v>
      </c>
      <c r="AU2772" s="339">
        <v>63.031207879438234</v>
      </c>
      <c r="AV2772" s="337">
        <v>1220.9670000000001</v>
      </c>
      <c r="AW2772" s="339">
        <v>100.64551707310643</v>
      </c>
      <c r="AX2772" s="337">
        <v>2144.91</v>
      </c>
      <c r="AY2772" s="339">
        <v>81.964337711826502</v>
      </c>
      <c r="AZ2772" s="337">
        <v>2252.3470000000002</v>
      </c>
      <c r="BA2772" s="339">
        <v>62.570147914487684</v>
      </c>
      <c r="BB2772" s="337">
        <v>3106.989</v>
      </c>
      <c r="BC2772" s="339">
        <v>108.11058426200782</v>
      </c>
      <c r="BD2772" s="75"/>
      <c r="BE2772" s="75"/>
      <c r="BF2772" s="75"/>
      <c r="BH2772" s="74"/>
      <c r="BI2772" s="194"/>
      <c r="BJ2772" s="74"/>
    </row>
    <row r="2773" spans="1:62" ht="11.25" customHeight="1" x14ac:dyDescent="0.3">
      <c r="A2773" s="227" t="s">
        <v>3292</v>
      </c>
      <c r="B2773" s="261">
        <v>0</v>
      </c>
      <c r="C2773" s="937">
        <v>66870</v>
      </c>
      <c r="D2773" s="407">
        <v>62.4</v>
      </c>
      <c r="E2773" s="263">
        <v>171.81431710849867</v>
      </c>
      <c r="F2773" s="267">
        <v>0</v>
      </c>
      <c r="G2773" s="264">
        <v>0</v>
      </c>
      <c r="H2773" s="264">
        <v>0</v>
      </c>
      <c r="I2773" s="266">
        <v>0</v>
      </c>
      <c r="J2773" s="267">
        <v>35.620000000000005</v>
      </c>
      <c r="K2773" s="264">
        <v>10.895483167551482</v>
      </c>
      <c r="L2773" s="264">
        <v>0</v>
      </c>
      <c r="M2773" s="266">
        <v>0</v>
      </c>
      <c r="N2773" s="268">
        <v>0</v>
      </c>
      <c r="O2773" s="268">
        <v>0</v>
      </c>
      <c r="P2773" s="268">
        <v>0</v>
      </c>
      <c r="Q2773" s="268">
        <v>0</v>
      </c>
      <c r="R2773" s="288">
        <v>52.554744525547434</v>
      </c>
      <c r="S2773" s="288">
        <v>62.4</v>
      </c>
      <c r="T2773" s="267">
        <v>62.4</v>
      </c>
      <c r="U2773" s="266">
        <v>171.81431710849867</v>
      </c>
      <c r="V2773" s="268">
        <v>0</v>
      </c>
      <c r="W2773" s="268">
        <v>0</v>
      </c>
      <c r="X2773" s="267">
        <v>62.4</v>
      </c>
      <c r="Y2773" s="267">
        <v>0</v>
      </c>
      <c r="Z2773" s="264">
        <v>0</v>
      </c>
      <c r="AA2773" s="264">
        <v>0</v>
      </c>
      <c r="AB2773" s="264">
        <v>0</v>
      </c>
      <c r="AC2773" s="264">
        <v>0</v>
      </c>
      <c r="AD2773" s="267">
        <v>0</v>
      </c>
      <c r="AE2773" s="268">
        <v>0</v>
      </c>
      <c r="AF2773" s="268">
        <v>0</v>
      </c>
      <c r="AG2773" s="268">
        <v>0</v>
      </c>
      <c r="AH2773" s="269">
        <v>0</v>
      </c>
      <c r="AI2773" s="321">
        <v>67.64</v>
      </c>
      <c r="AJ2773" s="192">
        <v>7501943418110</v>
      </c>
      <c r="AK2773" s="192" t="s">
        <v>262</v>
      </c>
      <c r="AM2773" s="75">
        <v>66870</v>
      </c>
      <c r="AO2773" s="337">
        <v>2.1999999999999997</v>
      </c>
      <c r="AP2773" s="337">
        <v>3</v>
      </c>
      <c r="AQ2773" s="339">
        <v>10.79020249613351</v>
      </c>
      <c r="AR2773" s="337">
        <v>0</v>
      </c>
      <c r="AS2773" s="339">
        <v>0</v>
      </c>
      <c r="AT2773" s="337">
        <v>3.6</v>
      </c>
      <c r="AU2773" s="339">
        <v>9.5775247419389178</v>
      </c>
      <c r="AV2773" s="337">
        <v>-1.8</v>
      </c>
      <c r="AW2773" s="339">
        <v>-11.775480832133978</v>
      </c>
      <c r="AX2773" s="337">
        <v>48.6</v>
      </c>
      <c r="AY2773" s="339">
        <v>2382.3529411764707</v>
      </c>
      <c r="AZ2773" s="337">
        <v>46.8</v>
      </c>
      <c r="BA2773" s="339">
        <v>792.95154185022022</v>
      </c>
      <c r="BB2773" s="337">
        <v>-9.6</v>
      </c>
      <c r="BC2773" s="339">
        <v>-16.311550616780508</v>
      </c>
      <c r="BD2773" s="75"/>
      <c r="BE2773" s="75"/>
      <c r="BF2773" s="75"/>
      <c r="BH2773" s="74"/>
      <c r="BI2773" s="194"/>
      <c r="BJ2773" s="74"/>
    </row>
    <row r="2774" spans="1:62" ht="11.25" customHeight="1" x14ac:dyDescent="0.3">
      <c r="A2774" s="500" t="s">
        <v>3293</v>
      </c>
      <c r="B2774" s="253">
        <v>0</v>
      </c>
      <c r="C2774" s="911">
        <v>66744</v>
      </c>
      <c r="D2774" s="289">
        <v>12.6</v>
      </c>
      <c r="E2774" s="255">
        <v>28.748359334589189</v>
      </c>
      <c r="F2774" s="256">
        <v>0</v>
      </c>
      <c r="G2774" s="256">
        <v>0</v>
      </c>
      <c r="H2774" s="256">
        <v>0</v>
      </c>
      <c r="I2774" s="257">
        <v>0</v>
      </c>
      <c r="J2774" s="256">
        <v>0.8</v>
      </c>
      <c r="K2774" s="256">
        <v>13.148576431810541</v>
      </c>
      <c r="L2774" s="256">
        <v>8.4</v>
      </c>
      <c r="M2774" s="256">
        <v>63.885242965753761</v>
      </c>
      <c r="N2774" s="259">
        <v>0</v>
      </c>
      <c r="O2774" s="258">
        <v>0</v>
      </c>
      <c r="P2774" s="256">
        <v>0</v>
      </c>
      <c r="Q2774" s="258">
        <v>1050</v>
      </c>
      <c r="R2774" s="288">
        <v>157.49999999999997</v>
      </c>
      <c r="S2774" s="288">
        <v>4.1999999999999993</v>
      </c>
      <c r="T2774" s="259">
        <v>4.2</v>
      </c>
      <c r="U2774" s="257">
        <v>9.5827864448630642</v>
      </c>
      <c r="V2774" s="258">
        <v>0</v>
      </c>
      <c r="W2774" s="258">
        <v>0</v>
      </c>
      <c r="X2774" s="258">
        <v>4.2</v>
      </c>
      <c r="Y2774" s="259">
        <v>0</v>
      </c>
      <c r="Z2774" s="256">
        <v>0</v>
      </c>
      <c r="AA2774" s="256">
        <v>0</v>
      </c>
      <c r="AB2774" s="256">
        <v>0</v>
      </c>
      <c r="AC2774" s="257">
        <v>0</v>
      </c>
      <c r="AD2774" s="258">
        <v>0</v>
      </c>
      <c r="AE2774" s="258">
        <v>0</v>
      </c>
      <c r="AF2774" s="258">
        <v>0</v>
      </c>
      <c r="AG2774" s="258">
        <v>0</v>
      </c>
      <c r="AH2774" s="260">
        <v>0</v>
      </c>
      <c r="AI2774" s="321">
        <v>2.06</v>
      </c>
      <c r="AJ2774" s="192">
        <v>7501943418110</v>
      </c>
      <c r="AK2774" s="192" t="s">
        <v>262</v>
      </c>
      <c r="AM2774" s="75">
        <v>66744</v>
      </c>
      <c r="AO2774" s="337">
        <v>12</v>
      </c>
      <c r="AP2774" s="337">
        <v>4.2</v>
      </c>
      <c r="AQ2774" s="339">
        <v>14.21993499458288</v>
      </c>
      <c r="AR2774" s="337">
        <v>18.600000000000001</v>
      </c>
      <c r="AS2774" s="339">
        <v>64.34427647282665</v>
      </c>
      <c r="AT2774" s="337">
        <v>13.2</v>
      </c>
      <c r="AU2774" s="339">
        <v>95.56907037358819</v>
      </c>
      <c r="AV2774" s="337">
        <v>0</v>
      </c>
      <c r="AW2774" s="339">
        <v>0</v>
      </c>
      <c r="AX2774" s="337">
        <v>9</v>
      </c>
      <c r="AY2774" s="339">
        <v>81.67710318540702</v>
      </c>
      <c r="AZ2774" s="337">
        <v>23.4</v>
      </c>
      <c r="BA2774" s="339">
        <v>129.58245652896224</v>
      </c>
      <c r="BB2774" s="337">
        <v>27.599999999999998</v>
      </c>
      <c r="BC2774" s="339">
        <v>36.519046799952363</v>
      </c>
      <c r="BD2774" s="75"/>
      <c r="BE2774" s="75"/>
      <c r="BF2774" s="75"/>
      <c r="BH2774" s="74"/>
      <c r="BI2774" s="194"/>
      <c r="BJ2774" s="74"/>
    </row>
    <row r="2775" spans="1:62" ht="11.25" customHeight="1" x14ac:dyDescent="0.3">
      <c r="A2775" s="227" t="s">
        <v>3294</v>
      </c>
      <c r="B2775" s="261">
        <v>0</v>
      </c>
      <c r="C2775" s="937">
        <v>66871</v>
      </c>
      <c r="D2775" s="407">
        <v>690</v>
      </c>
      <c r="E2775" s="263">
        <v>108.49124779918894</v>
      </c>
      <c r="F2775" s="267">
        <v>0</v>
      </c>
      <c r="G2775" s="264">
        <v>0</v>
      </c>
      <c r="H2775" s="264">
        <v>0</v>
      </c>
      <c r="I2775" s="266">
        <v>0</v>
      </c>
      <c r="J2775" s="267">
        <v>54.589999999999996</v>
      </c>
      <c r="K2775" s="264">
        <v>190.79880100848789</v>
      </c>
      <c r="L2775" s="264">
        <v>0</v>
      </c>
      <c r="M2775" s="266">
        <v>0</v>
      </c>
      <c r="N2775" s="268">
        <v>0</v>
      </c>
      <c r="O2775" s="268">
        <v>0</v>
      </c>
      <c r="P2775" s="268">
        <v>0</v>
      </c>
      <c r="Q2775" s="268">
        <v>0</v>
      </c>
      <c r="R2775" s="288">
        <v>379.19032789888263</v>
      </c>
      <c r="S2775" s="288">
        <v>690</v>
      </c>
      <c r="T2775" s="267">
        <v>690</v>
      </c>
      <c r="U2775" s="266">
        <v>108.49124779918894</v>
      </c>
      <c r="V2775" s="268">
        <v>0</v>
      </c>
      <c r="W2775" s="268">
        <v>0</v>
      </c>
      <c r="X2775" s="267">
        <v>690</v>
      </c>
      <c r="Y2775" s="267">
        <v>0</v>
      </c>
      <c r="Z2775" s="264">
        <v>0</v>
      </c>
      <c r="AA2775" s="264">
        <v>0</v>
      </c>
      <c r="AB2775" s="264">
        <v>0</v>
      </c>
      <c r="AC2775" s="264">
        <v>0</v>
      </c>
      <c r="AD2775" s="267">
        <v>0</v>
      </c>
      <c r="AE2775" s="268">
        <v>0</v>
      </c>
      <c r="AF2775" s="268">
        <v>0</v>
      </c>
      <c r="AG2775" s="268">
        <v>0</v>
      </c>
      <c r="AH2775" s="269">
        <v>0</v>
      </c>
      <c r="AI2775" s="321">
        <v>120.48</v>
      </c>
      <c r="AJ2775" s="192">
        <v>7501943418134</v>
      </c>
      <c r="AK2775" s="192" t="s">
        <v>262</v>
      </c>
      <c r="AM2775" s="75">
        <v>66871</v>
      </c>
      <c r="AO2775" s="337">
        <v>97</v>
      </c>
      <c r="AP2775" s="337">
        <v>85.8</v>
      </c>
      <c r="AQ2775" s="339">
        <v>133.51176397360888</v>
      </c>
      <c r="AR2775" s="337">
        <v>202.8</v>
      </c>
      <c r="AS2775" s="339">
        <v>422.99349240780913</v>
      </c>
      <c r="AT2775" s="337">
        <v>2.4</v>
      </c>
      <c r="AU2775" s="339">
        <v>5.025230846542013</v>
      </c>
      <c r="AV2775" s="337">
        <v>120.6</v>
      </c>
      <c r="AW2775" s="339">
        <v>1111.4183024606027</v>
      </c>
      <c r="AX2775" s="337">
        <v>119.4</v>
      </c>
      <c r="AY2775" s="339">
        <v>121.54527408764697</v>
      </c>
      <c r="AZ2775" s="337">
        <v>66.599999999999994</v>
      </c>
      <c r="BA2775" s="339">
        <v>349.44120887769554</v>
      </c>
      <c r="BB2775" s="337">
        <v>-72</v>
      </c>
      <c r="BC2775" s="339">
        <v>-369.59088342487559</v>
      </c>
      <c r="BD2775" s="75"/>
      <c r="BE2775" s="75"/>
      <c r="BF2775" s="75"/>
      <c r="BH2775" s="74"/>
      <c r="BI2775" s="194"/>
      <c r="BJ2775" s="74"/>
    </row>
    <row r="2776" spans="1:62" ht="11.25" customHeight="1" x14ac:dyDescent="0.3">
      <c r="A2776" s="500" t="s">
        <v>3295</v>
      </c>
      <c r="B2776" s="253">
        <v>0</v>
      </c>
      <c r="C2776" s="911">
        <v>66745</v>
      </c>
      <c r="D2776" s="289">
        <v>78.599999999999994</v>
      </c>
      <c r="E2776" s="255">
        <v>154.16012305501019</v>
      </c>
      <c r="F2776" s="256">
        <v>0</v>
      </c>
      <c r="G2776" s="256">
        <v>0</v>
      </c>
      <c r="H2776" s="256">
        <v>0</v>
      </c>
      <c r="I2776" s="257">
        <v>0</v>
      </c>
      <c r="J2776" s="256">
        <v>3.31</v>
      </c>
      <c r="K2776" s="256">
        <v>15.295784365445634</v>
      </c>
      <c r="L2776" s="256">
        <v>8.4</v>
      </c>
      <c r="M2776" s="256">
        <v>54.917092182446382</v>
      </c>
      <c r="N2776" s="259">
        <v>0</v>
      </c>
      <c r="O2776" s="258">
        <v>1.2</v>
      </c>
      <c r="P2776" s="256">
        <v>1.2</v>
      </c>
      <c r="Q2776" s="258">
        <v>290.03021148036254</v>
      </c>
      <c r="R2776" s="288">
        <v>636.25377643504521</v>
      </c>
      <c r="S2776" s="288">
        <v>70.199999999999989</v>
      </c>
      <c r="T2776" s="259">
        <v>60</v>
      </c>
      <c r="U2776" s="257">
        <v>117.67948324809939</v>
      </c>
      <c r="V2776" s="258">
        <v>0</v>
      </c>
      <c r="W2776" s="258">
        <v>0</v>
      </c>
      <c r="X2776" s="258">
        <v>60</v>
      </c>
      <c r="Y2776" s="259">
        <v>0</v>
      </c>
      <c r="Z2776" s="256">
        <v>0</v>
      </c>
      <c r="AA2776" s="256">
        <v>0</v>
      </c>
      <c r="AB2776" s="256">
        <v>0</v>
      </c>
      <c r="AC2776" s="257">
        <v>0</v>
      </c>
      <c r="AD2776" s="258">
        <v>7.7999999999999989</v>
      </c>
      <c r="AE2776" s="258">
        <v>0</v>
      </c>
      <c r="AF2776" s="258">
        <v>0</v>
      </c>
      <c r="AG2776" s="258">
        <v>0</v>
      </c>
      <c r="AH2776" s="260">
        <v>0</v>
      </c>
      <c r="AI2776" s="321">
        <v>8.5399999999999991</v>
      </c>
      <c r="AJ2776" s="192">
        <v>7501943418134</v>
      </c>
      <c r="AK2776" s="192" t="s">
        <v>262</v>
      </c>
      <c r="AM2776" s="75">
        <v>66745</v>
      </c>
      <c r="AO2776" s="337">
        <v>5.2</v>
      </c>
      <c r="AP2776" s="337">
        <v>-4.8</v>
      </c>
      <c r="AQ2776" s="339">
        <v>-4.9049161565894481</v>
      </c>
      <c r="AR2776" s="337">
        <v>6.6000000000000005</v>
      </c>
      <c r="AS2776" s="339">
        <v>6.9840530788033997</v>
      </c>
      <c r="AT2776" s="337">
        <v>13.8</v>
      </c>
      <c r="AU2776" s="339">
        <v>30.154706756402412</v>
      </c>
      <c r="AV2776" s="337">
        <v>17.399999999999999</v>
      </c>
      <c r="AW2776" s="339">
        <v>34.519700035710031</v>
      </c>
      <c r="AX2776" s="337">
        <v>-0.59999999999999432</v>
      </c>
      <c r="AY2776" s="339">
        <v>-0.49955040463582301</v>
      </c>
      <c r="AZ2776" s="337">
        <v>107.39999999999999</v>
      </c>
      <c r="BA2776" s="339">
        <v>78.257067910230234</v>
      </c>
      <c r="BB2776" s="337">
        <v>101.39999999999999</v>
      </c>
      <c r="BC2776" s="339">
        <v>123.67814409601523</v>
      </c>
      <c r="BD2776" s="75"/>
      <c r="BE2776" s="75"/>
      <c r="BF2776" s="75"/>
      <c r="BH2776" s="74"/>
      <c r="BI2776" s="194"/>
      <c r="BJ2776" s="74"/>
    </row>
    <row r="2777" spans="1:62" ht="11.25" customHeight="1" x14ac:dyDescent="0.3">
      <c r="A2777" s="313" t="s">
        <v>3296</v>
      </c>
      <c r="B2777" s="314">
        <v>0</v>
      </c>
      <c r="C2777" s="912">
        <v>67324</v>
      </c>
      <c r="D2777" s="455">
        <v>2483.7799999999997</v>
      </c>
      <c r="E2777" s="316">
        <v>245.86882088926137</v>
      </c>
      <c r="F2777" s="317">
        <v>0</v>
      </c>
      <c r="G2777" s="317">
        <v>0</v>
      </c>
      <c r="H2777" s="317">
        <v>0</v>
      </c>
      <c r="I2777" s="318">
        <v>0</v>
      </c>
      <c r="J2777" s="317">
        <v>471.36</v>
      </c>
      <c r="K2777" s="317">
        <v>303.0616071224444</v>
      </c>
      <c r="L2777" s="317">
        <v>39.969000000000001</v>
      </c>
      <c r="M2777" s="317">
        <v>13.188407591282763</v>
      </c>
      <c r="N2777" s="319">
        <v>0</v>
      </c>
      <c r="O2777" s="288">
        <v>0</v>
      </c>
      <c r="P2777" s="317">
        <v>0</v>
      </c>
      <c r="Q2777" s="288">
        <v>8.4795061099796332</v>
      </c>
      <c r="R2777" s="288">
        <v>155.53786914460284</v>
      </c>
      <c r="S2777" s="288">
        <v>2443.8109999999997</v>
      </c>
      <c r="T2777" s="319">
        <v>2443.2719999999999</v>
      </c>
      <c r="U2777" s="318">
        <v>241.85894312368552</v>
      </c>
      <c r="V2777" s="288">
        <v>0</v>
      </c>
      <c r="W2777" s="288">
        <v>0</v>
      </c>
      <c r="X2777" s="319">
        <v>2443.2719999999999</v>
      </c>
      <c r="Y2777" s="319">
        <v>0</v>
      </c>
      <c r="Z2777" s="317">
        <v>26.65</v>
      </c>
      <c r="AA2777" s="317">
        <v>0</v>
      </c>
      <c r="AB2777" s="317">
        <v>0</v>
      </c>
      <c r="AC2777" s="317">
        <v>0</v>
      </c>
      <c r="AD2777" s="319">
        <v>4.269999999999996</v>
      </c>
      <c r="AE2777" s="288">
        <v>0</v>
      </c>
      <c r="AF2777" s="288">
        <v>0</v>
      </c>
      <c r="AG2777" s="288">
        <v>0</v>
      </c>
      <c r="AH2777" s="320">
        <v>0</v>
      </c>
      <c r="AI2777" s="321">
        <v>1133.8999999999999</v>
      </c>
      <c r="AJ2777" s="192">
        <v>7501943456044</v>
      </c>
      <c r="AK2777" s="192" t="s">
        <v>262</v>
      </c>
      <c r="AM2777" s="75">
        <v>67324</v>
      </c>
      <c r="AO2777" s="337">
        <v>304.87333333333328</v>
      </c>
      <c r="AP2777" s="337">
        <v>235.048</v>
      </c>
      <c r="AQ2777" s="339">
        <v>86.794431520254051</v>
      </c>
      <c r="AR2777" s="337">
        <v>481.83800000000002</v>
      </c>
      <c r="AS2777" s="339">
        <v>175.11638979040751</v>
      </c>
      <c r="AT2777" s="337">
        <v>197.73399999999995</v>
      </c>
      <c r="AU2777" s="339">
        <v>88.708541383471712</v>
      </c>
      <c r="AV2777" s="337">
        <v>317.13499999999999</v>
      </c>
      <c r="AW2777" s="339">
        <v>85.532082453429126</v>
      </c>
      <c r="AX2777" s="337">
        <v>628.93999999999994</v>
      </c>
      <c r="AY2777" s="339">
        <v>133.39441641268405</v>
      </c>
      <c r="AZ2777" s="337">
        <v>600.69600000000003</v>
      </c>
      <c r="BA2777" s="339">
        <v>0</v>
      </c>
      <c r="BB2777" s="337">
        <v>211.06899999999999</v>
      </c>
      <c r="BC2777" s="339">
        <v>48.942060877005446</v>
      </c>
      <c r="BD2777" s="75"/>
      <c r="BE2777" s="75"/>
      <c r="BF2777" s="75"/>
      <c r="BH2777" s="74"/>
      <c r="BI2777" s="194"/>
      <c r="BJ2777" s="74"/>
    </row>
    <row r="2778" spans="1:62" ht="11.25" customHeight="1" x14ac:dyDescent="0.3">
      <c r="A2778" s="313" t="s">
        <v>3297</v>
      </c>
      <c r="B2778" s="314">
        <v>0</v>
      </c>
      <c r="C2778" s="912">
        <v>67321</v>
      </c>
      <c r="D2778" s="455">
        <v>1E-4</v>
      </c>
      <c r="E2778" s="316">
        <v>0</v>
      </c>
      <c r="F2778" s="317">
        <v>0</v>
      </c>
      <c r="G2778" s="317">
        <v>0</v>
      </c>
      <c r="H2778" s="317">
        <v>0</v>
      </c>
      <c r="I2778" s="318">
        <v>0</v>
      </c>
      <c r="J2778" s="317">
        <v>0</v>
      </c>
      <c r="K2778" s="317">
        <v>0</v>
      </c>
      <c r="L2778" s="317">
        <v>0</v>
      </c>
      <c r="M2778" s="317">
        <v>0</v>
      </c>
      <c r="N2778" s="319">
        <v>0</v>
      </c>
      <c r="O2778" s="288">
        <v>0</v>
      </c>
      <c r="P2778" s="317">
        <v>0</v>
      </c>
      <c r="Q2778" s="288">
        <v>0</v>
      </c>
      <c r="R2778" s="288">
        <v>0</v>
      </c>
      <c r="S2778" s="288">
        <v>1E-4</v>
      </c>
      <c r="T2778" s="319">
        <v>0</v>
      </c>
      <c r="U2778" s="318">
        <v>0</v>
      </c>
      <c r="V2778" s="288">
        <v>0</v>
      </c>
      <c r="W2778" s="288">
        <v>0</v>
      </c>
      <c r="X2778" s="319">
        <v>0</v>
      </c>
      <c r="Y2778" s="319">
        <v>0</v>
      </c>
      <c r="Z2778" s="317">
        <v>0</v>
      </c>
      <c r="AA2778" s="317">
        <v>0</v>
      </c>
      <c r="AB2778" s="317">
        <v>0</v>
      </c>
      <c r="AC2778" s="317">
        <v>0</v>
      </c>
      <c r="AD2778" s="319">
        <v>0</v>
      </c>
      <c r="AE2778" s="288">
        <v>0</v>
      </c>
      <c r="AF2778" s="288">
        <v>0</v>
      </c>
      <c r="AG2778" s="288">
        <v>0</v>
      </c>
      <c r="AH2778" s="320">
        <v>0</v>
      </c>
      <c r="AI2778" s="321">
        <v>0</v>
      </c>
      <c r="AJ2778" s="192">
        <v>7501943418110</v>
      </c>
      <c r="AK2778" s="192" t="s">
        <v>262</v>
      </c>
      <c r="AM2778" s="75">
        <v>67321</v>
      </c>
      <c r="AO2778" s="337">
        <v>0</v>
      </c>
      <c r="AP2778" s="337">
        <v>0</v>
      </c>
      <c r="AQ2778" s="339">
        <v>0</v>
      </c>
      <c r="AR2778" s="337">
        <v>0</v>
      </c>
      <c r="AS2778" s="339">
        <v>0</v>
      </c>
      <c r="AT2778" s="337">
        <v>0</v>
      </c>
      <c r="AU2778" s="339">
        <v>0</v>
      </c>
      <c r="AV2778" s="337">
        <v>0</v>
      </c>
      <c r="AW2778" s="339">
        <v>0</v>
      </c>
      <c r="AX2778" s="337">
        <v>0</v>
      </c>
      <c r="AY2778" s="339">
        <v>0</v>
      </c>
      <c r="AZ2778" s="337">
        <v>0</v>
      </c>
      <c r="BA2778" s="339">
        <v>0</v>
      </c>
      <c r="BB2778" s="337">
        <v>0</v>
      </c>
      <c r="BC2778" s="339">
        <v>0</v>
      </c>
      <c r="BD2778" s="75"/>
      <c r="BE2778" s="75"/>
      <c r="BF2778" s="75"/>
      <c r="BH2778" s="74"/>
      <c r="BI2778" s="194"/>
      <c r="BJ2778" s="74"/>
    </row>
    <row r="2779" spans="1:62" s="77" customFormat="1" ht="11.25" customHeight="1" x14ac:dyDescent="0.2">
      <c r="A2779" s="149" t="s">
        <v>48</v>
      </c>
      <c r="B2779" s="169">
        <v>0</v>
      </c>
      <c r="C2779" s="871"/>
      <c r="D2779" s="379">
        <v>7973.5300999999999</v>
      </c>
      <c r="E2779" s="220">
        <v>107.13510007177804</v>
      </c>
      <c r="F2779" s="221">
        <v>0</v>
      </c>
      <c r="G2779" s="221">
        <v>3305.9839999999999</v>
      </c>
      <c r="H2779" s="221">
        <v>939.19999999999993</v>
      </c>
      <c r="I2779" s="222">
        <v>28.409090909090907</v>
      </c>
      <c r="J2779" s="223">
        <v>2025.0099999999998</v>
      </c>
      <c r="K2779" s="221">
        <v>2232.7500776098364</v>
      </c>
      <c r="L2779" s="221">
        <v>258.38200000000001</v>
      </c>
      <c r="M2779" s="221">
        <v>11.572365514218165</v>
      </c>
      <c r="N2779" s="223">
        <v>36.394000000000005</v>
      </c>
      <c r="O2779" s="224">
        <v>13.151999999999999</v>
      </c>
      <c r="P2779" s="221">
        <v>53.121000000000009</v>
      </c>
      <c r="Q2779" s="224">
        <v>15.382788233144531</v>
      </c>
      <c r="R2779" s="224">
        <v>128.21193129910475</v>
      </c>
      <c r="S2779" s="224">
        <v>8654.3481000000011</v>
      </c>
      <c r="T2779" s="223">
        <v>8561.2509999999984</v>
      </c>
      <c r="U2779" s="222">
        <v>115.03192075798519</v>
      </c>
      <c r="V2779" s="224">
        <v>140.88</v>
      </c>
      <c r="W2779" s="224">
        <v>3.5750000000000002</v>
      </c>
      <c r="X2779" s="223">
        <v>8557.6759999999977</v>
      </c>
      <c r="Y2779" s="223">
        <v>0</v>
      </c>
      <c r="Z2779" s="221">
        <v>496.25</v>
      </c>
      <c r="AA2779" s="221">
        <v>35.807000000000002</v>
      </c>
      <c r="AB2779" s="221">
        <v>0</v>
      </c>
      <c r="AC2779" s="221">
        <v>0</v>
      </c>
      <c r="AD2779" s="223">
        <v>44.63000000000001</v>
      </c>
      <c r="AE2779" s="224">
        <v>0</v>
      </c>
      <c r="AF2779" s="224">
        <v>0</v>
      </c>
      <c r="AG2779" s="224">
        <v>0</v>
      </c>
      <c r="AH2779" s="224">
        <v>0</v>
      </c>
      <c r="AI2779" s="225">
        <v>4818.78</v>
      </c>
      <c r="AJ2779" s="192">
        <v>0</v>
      </c>
      <c r="AK2779" s="192">
        <v>0</v>
      </c>
      <c r="AL2779" s="226"/>
      <c r="AM2779" s="75">
        <v>0</v>
      </c>
      <c r="AN2779" s="76"/>
      <c r="AO2779" s="223">
        <v>0</v>
      </c>
      <c r="AP2779" s="223">
        <v>0</v>
      </c>
      <c r="AQ2779" s="222">
        <v>0</v>
      </c>
      <c r="AR2779" s="223">
        <v>0</v>
      </c>
      <c r="AS2779" s="222">
        <v>0</v>
      </c>
      <c r="AT2779" s="223">
        <v>0</v>
      </c>
      <c r="AU2779" s="222">
        <v>0</v>
      </c>
      <c r="AV2779" s="223">
        <v>0</v>
      </c>
      <c r="AW2779" s="222">
        <v>0</v>
      </c>
      <c r="AX2779" s="223">
        <v>0</v>
      </c>
      <c r="AY2779" s="222">
        <v>0</v>
      </c>
      <c r="AZ2779" s="223">
        <v>0</v>
      </c>
      <c r="BA2779" s="222">
        <v>0</v>
      </c>
      <c r="BB2779" s="223">
        <v>0</v>
      </c>
      <c r="BC2779" s="222">
        <v>0</v>
      </c>
      <c r="BD2779" s="75"/>
      <c r="BE2779" s="75"/>
      <c r="BF2779" s="55"/>
      <c r="BH2779" s="74"/>
      <c r="BI2779" s="194"/>
      <c r="BJ2779" s="74"/>
    </row>
    <row r="2780" spans="1:62" s="77" customFormat="1" ht="11.25" customHeight="1" x14ac:dyDescent="0.2">
      <c r="A2780" s="228" t="s">
        <v>47</v>
      </c>
      <c r="B2780" s="229">
        <v>0</v>
      </c>
      <c r="C2780" s="864"/>
      <c r="D2780" s="330">
        <v>61234.309999999983</v>
      </c>
      <c r="E2780" s="231">
        <v>49.660845107896051</v>
      </c>
      <c r="F2780" s="232">
        <v>50700</v>
      </c>
      <c r="G2780" s="232">
        <v>57231.103999999999</v>
      </c>
      <c r="H2780" s="232">
        <v>1429.8</v>
      </c>
      <c r="I2780" s="233">
        <v>2.4982918379488188</v>
      </c>
      <c r="J2780" s="234">
        <v>40191.849999999991</v>
      </c>
      <c r="K2780" s="232">
        <v>36991.502984066472</v>
      </c>
      <c r="L2780" s="232">
        <v>5615.9040000000005</v>
      </c>
      <c r="M2780" s="233">
        <v>15.181605360612046</v>
      </c>
      <c r="N2780" s="234">
        <v>499.53499999999997</v>
      </c>
      <c r="O2780" s="234">
        <v>155.40199999999999</v>
      </c>
      <c r="P2780" s="234">
        <v>995.03399999999999</v>
      </c>
      <c r="Q2780" s="235">
        <v>16.448454102013223</v>
      </c>
      <c r="R2780" s="235">
        <v>42.581920961587976</v>
      </c>
      <c r="S2780" s="235">
        <v>57048.205999999984</v>
      </c>
      <c r="T2780" s="234">
        <v>50911.41399999999</v>
      </c>
      <c r="U2780" s="232">
        <v>41.289006847271907</v>
      </c>
      <c r="V2780" s="234">
        <v>310.98</v>
      </c>
      <c r="W2780" s="234">
        <v>135.297</v>
      </c>
      <c r="X2780" s="234">
        <v>49204.886999999988</v>
      </c>
      <c r="Y2780" s="234">
        <v>5008</v>
      </c>
      <c r="Z2780" s="232">
        <v>4492.0190000000002</v>
      </c>
      <c r="AA2780" s="232">
        <v>65.106999999999999</v>
      </c>
      <c r="AB2780" s="233">
        <v>0</v>
      </c>
      <c r="AC2780" s="233">
        <v>0</v>
      </c>
      <c r="AD2780" s="232">
        <v>294.78999999999996</v>
      </c>
      <c r="AE2780" s="234">
        <v>696.36699999999996</v>
      </c>
      <c r="AF2780" s="234">
        <v>696.36699999999996</v>
      </c>
      <c r="AG2780" s="234">
        <v>146.34299999999999</v>
      </c>
      <c r="AH2780" s="235">
        <v>0</v>
      </c>
      <c r="AI2780" s="225" t="e">
        <v>#REF!</v>
      </c>
      <c r="AJ2780" s="192">
        <v>0</v>
      </c>
      <c r="AK2780" s="192">
        <v>0</v>
      </c>
      <c r="AL2780" s="226"/>
      <c r="AM2780" s="75">
        <v>0</v>
      </c>
      <c r="AN2780" s="76"/>
      <c r="AO2780" s="232">
        <v>0</v>
      </c>
      <c r="AP2780" s="232">
        <v>0</v>
      </c>
      <c r="AQ2780" s="233">
        <v>0</v>
      </c>
      <c r="AR2780" s="232">
        <v>0</v>
      </c>
      <c r="AS2780" s="233">
        <v>0</v>
      </c>
      <c r="AT2780" s="232">
        <v>0</v>
      </c>
      <c r="AU2780" s="233">
        <v>0</v>
      </c>
      <c r="AV2780" s="232">
        <v>0</v>
      </c>
      <c r="AW2780" s="233">
        <v>0</v>
      </c>
      <c r="AX2780" s="232">
        <v>0</v>
      </c>
      <c r="AY2780" s="233">
        <v>0</v>
      </c>
      <c r="AZ2780" s="232">
        <v>0</v>
      </c>
      <c r="BA2780" s="233">
        <v>0</v>
      </c>
      <c r="BB2780" s="232">
        <v>0</v>
      </c>
      <c r="BC2780" s="233">
        <v>0</v>
      </c>
      <c r="BD2780" s="75"/>
      <c r="BE2780" s="75"/>
      <c r="BF2780" s="55"/>
      <c r="BH2780" s="74"/>
      <c r="BI2780" s="194"/>
      <c r="BJ2780" s="74"/>
    </row>
    <row r="2781" spans="1:62" ht="11.25" customHeight="1" x14ac:dyDescent="0.3">
      <c r="A2781" s="236"/>
      <c r="B2781" s="237">
        <v>0</v>
      </c>
      <c r="C2781" s="865"/>
      <c r="D2781" s="331"/>
      <c r="E2781" s="239">
        <v>0</v>
      </c>
      <c r="F2781" s="240"/>
      <c r="G2781" s="223">
        <v>1846.1646451612903</v>
      </c>
      <c r="H2781" s="222">
        <v>194.98159007227599</v>
      </c>
      <c r="I2781" s="241"/>
      <c r="J2781" s="240"/>
      <c r="K2781" s="240"/>
      <c r="L2781" s="240"/>
      <c r="M2781" s="240">
        <v>0</v>
      </c>
      <c r="N2781" s="242"/>
      <c r="O2781" s="243"/>
      <c r="P2781" s="240">
        <v>0</v>
      </c>
      <c r="Q2781" s="243">
        <v>0</v>
      </c>
      <c r="R2781" s="243">
        <v>0</v>
      </c>
      <c r="S2781" s="243"/>
      <c r="T2781" s="242"/>
      <c r="U2781" s="241">
        <v>0</v>
      </c>
      <c r="V2781" s="243"/>
      <c r="W2781" s="243"/>
      <c r="X2781" s="242">
        <v>0</v>
      </c>
      <c r="Y2781" s="242"/>
      <c r="Z2781" s="240"/>
      <c r="AA2781" s="240"/>
      <c r="AB2781" s="240"/>
      <c r="AC2781" s="240"/>
      <c r="AD2781" s="242"/>
      <c r="AE2781" s="243"/>
      <c r="AF2781" s="243"/>
      <c r="AG2781" s="243"/>
      <c r="AH2781" s="243">
        <v>0</v>
      </c>
      <c r="AI2781" s="225"/>
      <c r="AJ2781" s="192">
        <v>0</v>
      </c>
      <c r="AK2781" s="192">
        <v>0</v>
      </c>
      <c r="AM2781" s="75">
        <v>0</v>
      </c>
      <c r="AO2781" s="242">
        <v>0</v>
      </c>
      <c r="AP2781" s="242">
        <v>0</v>
      </c>
      <c r="AQ2781" s="241">
        <v>0</v>
      </c>
      <c r="AR2781" s="242">
        <v>0</v>
      </c>
      <c r="AS2781" s="241">
        <v>0</v>
      </c>
      <c r="AT2781" s="242">
        <v>0</v>
      </c>
      <c r="AU2781" s="241">
        <v>0</v>
      </c>
      <c r="AV2781" s="242">
        <v>0</v>
      </c>
      <c r="AW2781" s="241">
        <v>0</v>
      </c>
      <c r="AX2781" s="242">
        <v>0</v>
      </c>
      <c r="AY2781" s="241">
        <v>0</v>
      </c>
      <c r="AZ2781" s="242">
        <v>0</v>
      </c>
      <c r="BA2781" s="241">
        <v>0</v>
      </c>
      <c r="BB2781" s="242">
        <v>0</v>
      </c>
      <c r="BC2781" s="241">
        <v>0</v>
      </c>
      <c r="BD2781" s="75"/>
      <c r="BE2781" s="75"/>
      <c r="BF2781" s="75"/>
      <c r="BH2781" s="74"/>
      <c r="BI2781" s="194"/>
      <c r="BJ2781" s="74"/>
    </row>
    <row r="2782" spans="1:62" ht="11.25" customHeight="1" x14ac:dyDescent="0.3">
      <c r="A2782" s="184" t="s">
        <v>3298</v>
      </c>
      <c r="B2782" s="185">
        <v>0</v>
      </c>
      <c r="C2782" s="828">
        <v>75051</v>
      </c>
      <c r="D2782" s="284">
        <v>1E-4</v>
      </c>
      <c r="E2782" s="91">
        <v>0</v>
      </c>
      <c r="F2782" s="186">
        <v>0</v>
      </c>
      <c r="G2782" s="186">
        <v>0</v>
      </c>
      <c r="H2782" s="186">
        <v>0</v>
      </c>
      <c r="I2782" s="187">
        <v>0</v>
      </c>
      <c r="J2782" s="188">
        <v>0</v>
      </c>
      <c r="K2782" s="186">
        <v>0</v>
      </c>
      <c r="L2782" s="186">
        <v>0</v>
      </c>
      <c r="M2782" s="187">
        <v>0</v>
      </c>
      <c r="N2782" s="189">
        <v>0</v>
      </c>
      <c r="O2782" s="188">
        <v>0</v>
      </c>
      <c r="P2782" s="189">
        <v>0</v>
      </c>
      <c r="Q2782" s="189">
        <v>0</v>
      </c>
      <c r="R2782" s="186">
        <v>0</v>
      </c>
      <c r="S2782" s="186">
        <v>1E-4</v>
      </c>
      <c r="T2782" s="188">
        <v>0</v>
      </c>
      <c r="U2782" s="187">
        <v>0</v>
      </c>
      <c r="V2782" s="189">
        <v>0</v>
      </c>
      <c r="W2782" s="189">
        <v>0</v>
      </c>
      <c r="X2782" s="188">
        <v>0</v>
      </c>
      <c r="Y2782" s="188">
        <v>0</v>
      </c>
      <c r="Z2782" s="186">
        <v>0</v>
      </c>
      <c r="AA2782" s="186">
        <v>0</v>
      </c>
      <c r="AB2782" s="186">
        <v>0</v>
      </c>
      <c r="AC2782" s="187">
        <v>0</v>
      </c>
      <c r="AD2782" s="188">
        <v>0</v>
      </c>
      <c r="AE2782" s="189">
        <v>0</v>
      </c>
      <c r="AF2782" s="189">
        <v>0</v>
      </c>
      <c r="AG2782" s="189">
        <v>0</v>
      </c>
      <c r="AH2782" s="191">
        <v>0</v>
      </c>
      <c r="AI2782" s="186">
        <v>0</v>
      </c>
      <c r="AJ2782" s="192">
        <v>7501943448247</v>
      </c>
      <c r="AK2782" s="192" t="s">
        <v>262</v>
      </c>
      <c r="AM2782" s="75">
        <v>75051</v>
      </c>
      <c r="AO2782" s="188">
        <v>0</v>
      </c>
      <c r="AP2782" s="188">
        <v>0</v>
      </c>
      <c r="AQ2782" s="187">
        <v>0</v>
      </c>
      <c r="AR2782" s="188">
        <v>0</v>
      </c>
      <c r="AS2782" s="187">
        <v>0</v>
      </c>
      <c r="AT2782" s="188">
        <v>0</v>
      </c>
      <c r="AU2782" s="187">
        <v>0</v>
      </c>
      <c r="AV2782" s="188">
        <v>0</v>
      </c>
      <c r="AW2782" s="187">
        <v>0</v>
      </c>
      <c r="AX2782" s="188">
        <v>0</v>
      </c>
      <c r="AY2782" s="187">
        <v>0</v>
      </c>
      <c r="AZ2782" s="188">
        <v>0</v>
      </c>
      <c r="BA2782" s="187">
        <v>0</v>
      </c>
      <c r="BB2782" s="188">
        <v>0</v>
      </c>
      <c r="BC2782" s="187">
        <v>0</v>
      </c>
      <c r="BD2782" s="75"/>
      <c r="BE2782" s="75"/>
      <c r="BF2782" s="75"/>
      <c r="BH2782" s="74"/>
      <c r="BI2782" s="194"/>
      <c r="BJ2782" s="74"/>
    </row>
    <row r="2783" spans="1:62" ht="11.25" customHeight="1" x14ac:dyDescent="0.3">
      <c r="A2783" s="184" t="s">
        <v>3299</v>
      </c>
      <c r="B2783" s="185">
        <v>0</v>
      </c>
      <c r="C2783" s="828">
        <v>75053</v>
      </c>
      <c r="D2783" s="284">
        <v>1E-4</v>
      </c>
      <c r="E2783" s="91">
        <v>0</v>
      </c>
      <c r="F2783" s="186">
        <v>0</v>
      </c>
      <c r="G2783" s="186">
        <v>0</v>
      </c>
      <c r="H2783" s="186">
        <v>0</v>
      </c>
      <c r="I2783" s="187">
        <v>0</v>
      </c>
      <c r="J2783" s="188">
        <v>0</v>
      </c>
      <c r="K2783" s="186">
        <v>0</v>
      </c>
      <c r="L2783" s="186">
        <v>0</v>
      </c>
      <c r="M2783" s="187">
        <v>0</v>
      </c>
      <c r="N2783" s="189">
        <v>0</v>
      </c>
      <c r="O2783" s="188">
        <v>0</v>
      </c>
      <c r="P2783" s="189">
        <v>0</v>
      </c>
      <c r="Q2783" s="189">
        <v>0</v>
      </c>
      <c r="R2783" s="186">
        <v>0</v>
      </c>
      <c r="S2783" s="186">
        <v>1E-4</v>
      </c>
      <c r="T2783" s="188">
        <v>0</v>
      </c>
      <c r="U2783" s="187">
        <v>0</v>
      </c>
      <c r="V2783" s="189">
        <v>0</v>
      </c>
      <c r="W2783" s="189">
        <v>0</v>
      </c>
      <c r="X2783" s="188">
        <v>0</v>
      </c>
      <c r="Y2783" s="188">
        <v>0</v>
      </c>
      <c r="Z2783" s="186">
        <v>0</v>
      </c>
      <c r="AA2783" s="186">
        <v>0</v>
      </c>
      <c r="AB2783" s="186">
        <v>0</v>
      </c>
      <c r="AC2783" s="187">
        <v>0</v>
      </c>
      <c r="AD2783" s="188">
        <v>0</v>
      </c>
      <c r="AE2783" s="189">
        <v>0</v>
      </c>
      <c r="AF2783" s="189">
        <v>0</v>
      </c>
      <c r="AG2783" s="189">
        <v>0</v>
      </c>
      <c r="AH2783" s="191">
        <v>0</v>
      </c>
      <c r="AI2783" s="186">
        <v>0</v>
      </c>
      <c r="AJ2783" s="192">
        <v>7501943448308</v>
      </c>
      <c r="AK2783" s="192" t="s">
        <v>262</v>
      </c>
      <c r="AM2783" s="75">
        <v>75053</v>
      </c>
      <c r="AO2783" s="188">
        <v>0</v>
      </c>
      <c r="AP2783" s="188">
        <v>0</v>
      </c>
      <c r="AQ2783" s="187">
        <v>0</v>
      </c>
      <c r="AR2783" s="188">
        <v>0</v>
      </c>
      <c r="AS2783" s="187">
        <v>0</v>
      </c>
      <c r="AT2783" s="188">
        <v>0</v>
      </c>
      <c r="AU2783" s="187">
        <v>0</v>
      </c>
      <c r="AV2783" s="188">
        <v>0</v>
      </c>
      <c r="AW2783" s="187">
        <v>0</v>
      </c>
      <c r="AX2783" s="188">
        <v>0</v>
      </c>
      <c r="AY2783" s="187">
        <v>0</v>
      </c>
      <c r="AZ2783" s="188">
        <v>0</v>
      </c>
      <c r="BA2783" s="187">
        <v>0</v>
      </c>
      <c r="BB2783" s="188">
        <v>0</v>
      </c>
      <c r="BC2783" s="187">
        <v>0</v>
      </c>
      <c r="BD2783" s="75"/>
      <c r="BE2783" s="75"/>
      <c r="BF2783" s="75"/>
      <c r="BH2783" s="74"/>
      <c r="BI2783" s="194"/>
      <c r="BJ2783" s="74"/>
    </row>
    <row r="2784" spans="1:62" ht="11.25" customHeight="1" x14ac:dyDescent="0.3">
      <c r="A2784" s="184" t="s">
        <v>3300</v>
      </c>
      <c r="B2784" s="185">
        <v>0</v>
      </c>
      <c r="C2784" s="828">
        <v>75077</v>
      </c>
      <c r="D2784" s="284">
        <v>1E-4</v>
      </c>
      <c r="E2784" s="91">
        <v>0</v>
      </c>
      <c r="F2784" s="186">
        <v>0</v>
      </c>
      <c r="G2784" s="186">
        <v>0</v>
      </c>
      <c r="H2784" s="186">
        <v>0</v>
      </c>
      <c r="I2784" s="187">
        <v>0</v>
      </c>
      <c r="J2784" s="188">
        <v>0</v>
      </c>
      <c r="K2784" s="186">
        <v>0</v>
      </c>
      <c r="L2784" s="186">
        <v>0</v>
      </c>
      <c r="M2784" s="187">
        <v>0</v>
      </c>
      <c r="N2784" s="189">
        <v>0</v>
      </c>
      <c r="O2784" s="188">
        <v>0</v>
      </c>
      <c r="P2784" s="189">
        <v>0</v>
      </c>
      <c r="Q2784" s="189">
        <v>0</v>
      </c>
      <c r="R2784" s="186">
        <v>0</v>
      </c>
      <c r="S2784" s="186">
        <v>1E-4</v>
      </c>
      <c r="T2784" s="188">
        <v>0</v>
      </c>
      <c r="U2784" s="187">
        <v>0</v>
      </c>
      <c r="V2784" s="189">
        <v>0</v>
      </c>
      <c r="W2784" s="189">
        <v>0</v>
      </c>
      <c r="X2784" s="188">
        <v>0</v>
      </c>
      <c r="Y2784" s="188">
        <v>0</v>
      </c>
      <c r="Z2784" s="186">
        <v>0</v>
      </c>
      <c r="AA2784" s="186">
        <v>0</v>
      </c>
      <c r="AB2784" s="186">
        <v>0</v>
      </c>
      <c r="AC2784" s="187">
        <v>0</v>
      </c>
      <c r="AD2784" s="188">
        <v>0</v>
      </c>
      <c r="AE2784" s="189">
        <v>0</v>
      </c>
      <c r="AF2784" s="189">
        <v>0</v>
      </c>
      <c r="AG2784" s="189">
        <v>0</v>
      </c>
      <c r="AH2784" s="191">
        <v>0</v>
      </c>
      <c r="AI2784" s="186">
        <v>0</v>
      </c>
      <c r="AJ2784" s="192">
        <v>7501943448360</v>
      </c>
      <c r="AK2784" s="192" t="s">
        <v>262</v>
      </c>
      <c r="AM2784" s="75">
        <v>75077</v>
      </c>
      <c r="AO2784" s="188">
        <v>0</v>
      </c>
      <c r="AP2784" s="188">
        <v>0</v>
      </c>
      <c r="AQ2784" s="187">
        <v>0</v>
      </c>
      <c r="AR2784" s="188">
        <v>0</v>
      </c>
      <c r="AS2784" s="187">
        <v>0</v>
      </c>
      <c r="AT2784" s="188">
        <v>0</v>
      </c>
      <c r="AU2784" s="187">
        <v>0</v>
      </c>
      <c r="AV2784" s="188">
        <v>0</v>
      </c>
      <c r="AW2784" s="187">
        <v>0</v>
      </c>
      <c r="AX2784" s="188">
        <v>0</v>
      </c>
      <c r="AY2784" s="187">
        <v>0</v>
      </c>
      <c r="AZ2784" s="188">
        <v>0</v>
      </c>
      <c r="BA2784" s="187">
        <v>0</v>
      </c>
      <c r="BB2784" s="188">
        <v>0</v>
      </c>
      <c r="BC2784" s="187">
        <v>0</v>
      </c>
      <c r="BD2784" s="75"/>
      <c r="BE2784" s="75"/>
      <c r="BF2784" s="75"/>
      <c r="BH2784" s="74"/>
      <c r="BI2784" s="194"/>
      <c r="BJ2784" s="74"/>
    </row>
    <row r="2785" spans="1:62" ht="11.25" customHeight="1" x14ac:dyDescent="0.3">
      <c r="A2785" s="184" t="s">
        <v>3301</v>
      </c>
      <c r="B2785" s="185">
        <v>0</v>
      </c>
      <c r="C2785" s="828">
        <v>75031</v>
      </c>
      <c r="D2785" s="284">
        <v>1E-4</v>
      </c>
      <c r="E2785" s="91">
        <v>0</v>
      </c>
      <c r="F2785" s="186">
        <v>0</v>
      </c>
      <c r="G2785" s="186">
        <v>0</v>
      </c>
      <c r="H2785" s="186">
        <v>0</v>
      </c>
      <c r="I2785" s="187">
        <v>0</v>
      </c>
      <c r="J2785" s="188">
        <v>0</v>
      </c>
      <c r="K2785" s="186">
        <v>0</v>
      </c>
      <c r="L2785" s="186">
        <v>0</v>
      </c>
      <c r="M2785" s="187">
        <v>0</v>
      </c>
      <c r="N2785" s="189">
        <v>0</v>
      </c>
      <c r="O2785" s="188">
        <v>0</v>
      </c>
      <c r="P2785" s="189">
        <v>0</v>
      </c>
      <c r="Q2785" s="189">
        <v>0</v>
      </c>
      <c r="R2785" s="186">
        <v>0</v>
      </c>
      <c r="S2785" s="186">
        <v>1E-4</v>
      </c>
      <c r="T2785" s="188">
        <v>0</v>
      </c>
      <c r="U2785" s="187">
        <v>0</v>
      </c>
      <c r="V2785" s="189">
        <v>0</v>
      </c>
      <c r="W2785" s="189">
        <v>0</v>
      </c>
      <c r="X2785" s="188">
        <v>0</v>
      </c>
      <c r="Y2785" s="188">
        <v>0</v>
      </c>
      <c r="Z2785" s="186">
        <v>0</v>
      </c>
      <c r="AA2785" s="186">
        <v>0</v>
      </c>
      <c r="AB2785" s="186">
        <v>0</v>
      </c>
      <c r="AC2785" s="187">
        <v>0</v>
      </c>
      <c r="AD2785" s="188">
        <v>0</v>
      </c>
      <c r="AE2785" s="189">
        <v>0</v>
      </c>
      <c r="AF2785" s="189">
        <v>0</v>
      </c>
      <c r="AG2785" s="189">
        <v>0</v>
      </c>
      <c r="AH2785" s="191">
        <v>0</v>
      </c>
      <c r="AI2785" s="186">
        <v>0</v>
      </c>
      <c r="AJ2785" s="192">
        <v>7501943415850</v>
      </c>
      <c r="AK2785" s="192" t="s">
        <v>262</v>
      </c>
      <c r="AM2785" s="75">
        <v>75031</v>
      </c>
      <c r="AO2785" s="188">
        <v>0</v>
      </c>
      <c r="AP2785" s="188">
        <v>0</v>
      </c>
      <c r="AQ2785" s="187">
        <v>0</v>
      </c>
      <c r="AR2785" s="188">
        <v>0</v>
      </c>
      <c r="AS2785" s="187">
        <v>0</v>
      </c>
      <c r="AT2785" s="188">
        <v>0</v>
      </c>
      <c r="AU2785" s="187">
        <v>0</v>
      </c>
      <c r="AV2785" s="188">
        <v>0</v>
      </c>
      <c r="AW2785" s="187">
        <v>0</v>
      </c>
      <c r="AX2785" s="188">
        <v>0</v>
      </c>
      <c r="AY2785" s="187">
        <v>0</v>
      </c>
      <c r="AZ2785" s="188">
        <v>0</v>
      </c>
      <c r="BA2785" s="187">
        <v>0</v>
      </c>
      <c r="BB2785" s="188">
        <v>0</v>
      </c>
      <c r="BC2785" s="187">
        <v>0</v>
      </c>
      <c r="BD2785" s="75"/>
      <c r="BE2785" s="75"/>
      <c r="BF2785" s="75"/>
      <c r="BH2785" s="74"/>
      <c r="BI2785" s="194"/>
      <c r="BJ2785" s="74"/>
    </row>
    <row r="2786" spans="1:62" s="77" customFormat="1" ht="11.25" customHeight="1" x14ac:dyDescent="0.2">
      <c r="A2786" s="184" t="s">
        <v>3302</v>
      </c>
      <c r="B2786" s="185">
        <v>0</v>
      </c>
      <c r="C2786" s="828">
        <v>75009</v>
      </c>
      <c r="D2786" s="284">
        <v>1E-4</v>
      </c>
      <c r="E2786" s="91">
        <v>0</v>
      </c>
      <c r="F2786" s="186">
        <v>0</v>
      </c>
      <c r="G2786" s="186">
        <v>0</v>
      </c>
      <c r="H2786" s="186">
        <v>0</v>
      </c>
      <c r="I2786" s="187">
        <v>0</v>
      </c>
      <c r="J2786" s="188">
        <v>0</v>
      </c>
      <c r="K2786" s="186">
        <v>0</v>
      </c>
      <c r="L2786" s="186">
        <v>0</v>
      </c>
      <c r="M2786" s="187">
        <v>0</v>
      </c>
      <c r="N2786" s="189">
        <v>0</v>
      </c>
      <c r="O2786" s="188">
        <v>0</v>
      </c>
      <c r="P2786" s="189">
        <v>0</v>
      </c>
      <c r="Q2786" s="189">
        <v>0</v>
      </c>
      <c r="R2786" s="186">
        <v>0</v>
      </c>
      <c r="S2786" s="186">
        <v>1E-4</v>
      </c>
      <c r="T2786" s="188">
        <v>0</v>
      </c>
      <c r="U2786" s="187">
        <v>0</v>
      </c>
      <c r="V2786" s="189">
        <v>0</v>
      </c>
      <c r="W2786" s="189">
        <v>0</v>
      </c>
      <c r="X2786" s="188">
        <v>0</v>
      </c>
      <c r="Y2786" s="188">
        <v>0</v>
      </c>
      <c r="Z2786" s="186">
        <v>0</v>
      </c>
      <c r="AA2786" s="186">
        <v>0</v>
      </c>
      <c r="AB2786" s="186">
        <v>0</v>
      </c>
      <c r="AC2786" s="187">
        <v>0</v>
      </c>
      <c r="AD2786" s="188">
        <v>0</v>
      </c>
      <c r="AE2786" s="189">
        <v>0</v>
      </c>
      <c r="AF2786" s="189">
        <v>0</v>
      </c>
      <c r="AG2786" s="189">
        <v>0</v>
      </c>
      <c r="AH2786" s="191">
        <v>0</v>
      </c>
      <c r="AI2786" s="186">
        <v>0</v>
      </c>
      <c r="AJ2786" s="192">
        <v>7501943415751</v>
      </c>
      <c r="AK2786" s="192" t="s">
        <v>262</v>
      </c>
      <c r="AL2786" s="226"/>
      <c r="AM2786" s="75">
        <v>75009</v>
      </c>
      <c r="AN2786" s="76"/>
      <c r="AO2786" s="188">
        <v>0</v>
      </c>
      <c r="AP2786" s="188">
        <v>0</v>
      </c>
      <c r="AQ2786" s="187">
        <v>0</v>
      </c>
      <c r="AR2786" s="188">
        <v>0</v>
      </c>
      <c r="AS2786" s="187">
        <v>0</v>
      </c>
      <c r="AT2786" s="188">
        <v>0</v>
      </c>
      <c r="AU2786" s="187">
        <v>0</v>
      </c>
      <c r="AV2786" s="188">
        <v>0</v>
      </c>
      <c r="AW2786" s="187">
        <v>0</v>
      </c>
      <c r="AX2786" s="188">
        <v>0</v>
      </c>
      <c r="AY2786" s="187">
        <v>0</v>
      </c>
      <c r="AZ2786" s="188">
        <v>0</v>
      </c>
      <c r="BA2786" s="187">
        <v>0</v>
      </c>
      <c r="BB2786" s="188">
        <v>0</v>
      </c>
      <c r="BC2786" s="187">
        <v>0</v>
      </c>
      <c r="BD2786" s="75"/>
      <c r="BE2786" s="75"/>
      <c r="BF2786" s="56"/>
      <c r="BH2786" s="74"/>
      <c r="BI2786" s="194"/>
      <c r="BJ2786" s="74"/>
    </row>
    <row r="2787" spans="1:62" s="77" customFormat="1" ht="11.25" customHeight="1" x14ac:dyDescent="0.2">
      <c r="A2787" s="228" t="s">
        <v>460</v>
      </c>
      <c r="B2787" s="229">
        <v>0</v>
      </c>
      <c r="C2787" s="864"/>
      <c r="D2787" s="330">
        <v>5.0000000000000001E-4</v>
      </c>
      <c r="E2787" s="231">
        <v>0</v>
      </c>
      <c r="F2787" s="232">
        <v>0</v>
      </c>
      <c r="G2787" s="232">
        <v>0</v>
      </c>
      <c r="H2787" s="232">
        <v>0</v>
      </c>
      <c r="I2787" s="233">
        <v>0</v>
      </c>
      <c r="J2787" s="232">
        <v>0</v>
      </c>
      <c r="K2787" s="232">
        <v>0</v>
      </c>
      <c r="L2787" s="232">
        <v>0</v>
      </c>
      <c r="M2787" s="232">
        <v>0</v>
      </c>
      <c r="N2787" s="234">
        <v>0</v>
      </c>
      <c r="O2787" s="235">
        <v>0</v>
      </c>
      <c r="P2787" s="232">
        <v>0</v>
      </c>
      <c r="Q2787" s="235">
        <v>0</v>
      </c>
      <c r="R2787" s="235">
        <v>0</v>
      </c>
      <c r="S2787" s="235">
        <v>5.0000000000000001E-4</v>
      </c>
      <c r="T2787" s="234">
        <v>0</v>
      </c>
      <c r="U2787" s="233">
        <v>0</v>
      </c>
      <c r="V2787" s="235">
        <v>0</v>
      </c>
      <c r="W2787" s="235">
        <v>0</v>
      </c>
      <c r="X2787" s="234">
        <v>0</v>
      </c>
      <c r="Y2787" s="234">
        <v>0</v>
      </c>
      <c r="Z2787" s="232">
        <v>0</v>
      </c>
      <c r="AA2787" s="232">
        <v>0</v>
      </c>
      <c r="AB2787" s="232">
        <v>0</v>
      </c>
      <c r="AC2787" s="232">
        <v>0</v>
      </c>
      <c r="AD2787" s="234">
        <v>0</v>
      </c>
      <c r="AE2787" s="235">
        <v>0</v>
      </c>
      <c r="AF2787" s="235">
        <v>0</v>
      </c>
      <c r="AG2787" s="235">
        <v>0</v>
      </c>
      <c r="AH2787" s="235">
        <v>0</v>
      </c>
      <c r="AI2787" s="225">
        <v>0</v>
      </c>
      <c r="AJ2787" s="192">
        <v>0</v>
      </c>
      <c r="AK2787" s="192">
        <v>0</v>
      </c>
      <c r="AL2787" s="226"/>
      <c r="AM2787" s="75">
        <v>0</v>
      </c>
      <c r="AN2787" s="76"/>
      <c r="AO2787" s="234">
        <v>0</v>
      </c>
      <c r="AP2787" s="234">
        <v>0</v>
      </c>
      <c r="AQ2787" s="233">
        <v>0</v>
      </c>
      <c r="AR2787" s="234">
        <v>0</v>
      </c>
      <c r="AS2787" s="233">
        <v>0</v>
      </c>
      <c r="AT2787" s="234">
        <v>0</v>
      </c>
      <c r="AU2787" s="233">
        <v>0</v>
      </c>
      <c r="AV2787" s="234">
        <v>0</v>
      </c>
      <c r="AW2787" s="233">
        <v>0</v>
      </c>
      <c r="AX2787" s="234">
        <v>0</v>
      </c>
      <c r="AY2787" s="233">
        <v>0</v>
      </c>
      <c r="AZ2787" s="234">
        <v>0</v>
      </c>
      <c r="BA2787" s="233">
        <v>0</v>
      </c>
      <c r="BB2787" s="234">
        <v>0</v>
      </c>
      <c r="BC2787" s="233">
        <v>0</v>
      </c>
      <c r="BD2787" s="75"/>
      <c r="BE2787" s="75"/>
      <c r="BF2787" s="56"/>
      <c r="BH2787" s="74"/>
      <c r="BI2787" s="194"/>
      <c r="BJ2787" s="74"/>
    </row>
    <row r="2788" spans="1:62" s="77" customFormat="1" ht="11.25" customHeight="1" x14ac:dyDescent="0.2">
      <c r="A2788" s="236"/>
      <c r="B2788" s="237">
        <v>0</v>
      </c>
      <c r="C2788" s="865"/>
      <c r="D2788" s="331"/>
      <c r="E2788" s="239">
        <v>0</v>
      </c>
      <c r="F2788" s="240"/>
      <c r="G2788" s="223">
        <v>0</v>
      </c>
      <c r="H2788" s="222">
        <v>0</v>
      </c>
      <c r="I2788" s="241"/>
      <c r="J2788" s="240"/>
      <c r="K2788" s="240"/>
      <c r="L2788" s="240"/>
      <c r="M2788" s="240">
        <v>0</v>
      </c>
      <c r="N2788" s="242"/>
      <c r="O2788" s="243"/>
      <c r="P2788" s="240">
        <v>0</v>
      </c>
      <c r="Q2788" s="243">
        <v>0</v>
      </c>
      <c r="R2788" s="243">
        <v>0</v>
      </c>
      <c r="S2788" s="243"/>
      <c r="T2788" s="242"/>
      <c r="U2788" s="241">
        <v>0</v>
      </c>
      <c r="V2788" s="243"/>
      <c r="W2788" s="243"/>
      <c r="X2788" s="242">
        <v>0</v>
      </c>
      <c r="Y2788" s="242"/>
      <c r="Z2788" s="240"/>
      <c r="AA2788" s="240"/>
      <c r="AB2788" s="240"/>
      <c r="AC2788" s="240"/>
      <c r="AD2788" s="242"/>
      <c r="AE2788" s="243"/>
      <c r="AF2788" s="243"/>
      <c r="AG2788" s="243"/>
      <c r="AH2788" s="243">
        <v>0</v>
      </c>
      <c r="AI2788" s="225"/>
      <c r="AJ2788" s="192">
        <v>0</v>
      </c>
      <c r="AK2788" s="192">
        <v>0</v>
      </c>
      <c r="AL2788" s="226"/>
      <c r="AM2788" s="75">
        <v>0</v>
      </c>
      <c r="AN2788" s="76"/>
      <c r="AO2788" s="242">
        <v>0</v>
      </c>
      <c r="AP2788" s="242">
        <v>0</v>
      </c>
      <c r="AQ2788" s="241">
        <v>0</v>
      </c>
      <c r="AR2788" s="242">
        <v>0</v>
      </c>
      <c r="AS2788" s="241">
        <v>0</v>
      </c>
      <c r="AT2788" s="242">
        <v>0</v>
      </c>
      <c r="AU2788" s="241">
        <v>0</v>
      </c>
      <c r="AV2788" s="242">
        <v>0</v>
      </c>
      <c r="AW2788" s="241">
        <v>0</v>
      </c>
      <c r="AX2788" s="242">
        <v>0</v>
      </c>
      <c r="AY2788" s="241">
        <v>0</v>
      </c>
      <c r="AZ2788" s="242">
        <v>0</v>
      </c>
      <c r="BA2788" s="241">
        <v>0</v>
      </c>
      <c r="BB2788" s="242">
        <v>0</v>
      </c>
      <c r="BC2788" s="241">
        <v>0</v>
      </c>
      <c r="BD2788" s="75"/>
      <c r="BE2788" s="75"/>
      <c r="BF2788" s="56"/>
      <c r="BH2788" s="74"/>
      <c r="BI2788" s="194"/>
      <c r="BJ2788" s="74"/>
    </row>
    <row r="2789" spans="1:62" s="77" customFormat="1" ht="11.25" customHeight="1" x14ac:dyDescent="0.2">
      <c r="A2789" s="184" t="s">
        <v>3303</v>
      </c>
      <c r="B2789" s="185">
        <v>0</v>
      </c>
      <c r="C2789" s="828">
        <v>76905</v>
      </c>
      <c r="D2789" s="284">
        <v>1E-4</v>
      </c>
      <c r="E2789" s="91">
        <v>0</v>
      </c>
      <c r="F2789" s="186">
        <v>0</v>
      </c>
      <c r="G2789" s="186">
        <v>0</v>
      </c>
      <c r="H2789" s="186">
        <v>0</v>
      </c>
      <c r="I2789" s="187">
        <v>0</v>
      </c>
      <c r="J2789" s="188">
        <v>0</v>
      </c>
      <c r="K2789" s="186">
        <v>0</v>
      </c>
      <c r="L2789" s="186">
        <v>0</v>
      </c>
      <c r="M2789" s="187">
        <v>0</v>
      </c>
      <c r="N2789" s="189">
        <v>0</v>
      </c>
      <c r="O2789" s="188">
        <v>0</v>
      </c>
      <c r="P2789" s="189">
        <v>0</v>
      </c>
      <c r="Q2789" s="189">
        <v>0</v>
      </c>
      <c r="R2789" s="186">
        <v>0</v>
      </c>
      <c r="S2789" s="186">
        <v>1E-4</v>
      </c>
      <c r="T2789" s="188">
        <v>0</v>
      </c>
      <c r="U2789" s="187">
        <v>0</v>
      </c>
      <c r="V2789" s="189">
        <v>0</v>
      </c>
      <c r="W2789" s="189">
        <v>0</v>
      </c>
      <c r="X2789" s="188">
        <v>0</v>
      </c>
      <c r="Y2789" s="188">
        <v>0</v>
      </c>
      <c r="Z2789" s="186">
        <v>0</v>
      </c>
      <c r="AA2789" s="186">
        <v>0</v>
      </c>
      <c r="AB2789" s="186">
        <v>0</v>
      </c>
      <c r="AC2789" s="187">
        <v>0</v>
      </c>
      <c r="AD2789" s="188">
        <v>0</v>
      </c>
      <c r="AE2789" s="189">
        <v>0</v>
      </c>
      <c r="AF2789" s="189">
        <v>0</v>
      </c>
      <c r="AG2789" s="189">
        <v>0</v>
      </c>
      <c r="AH2789" s="191">
        <v>0</v>
      </c>
      <c r="AI2789" s="321">
        <v>0</v>
      </c>
      <c r="AJ2789" s="192">
        <v>7501943419704</v>
      </c>
      <c r="AK2789" s="192" t="s">
        <v>262</v>
      </c>
      <c r="AL2789" s="226"/>
      <c r="AM2789" s="75">
        <v>76905</v>
      </c>
      <c r="AN2789" s="76"/>
      <c r="AO2789" s="188">
        <v>0</v>
      </c>
      <c r="AP2789" s="188">
        <v>0</v>
      </c>
      <c r="AQ2789" s="187">
        <v>0</v>
      </c>
      <c r="AR2789" s="188">
        <v>0</v>
      </c>
      <c r="AS2789" s="187">
        <v>0</v>
      </c>
      <c r="AT2789" s="188">
        <v>0</v>
      </c>
      <c r="AU2789" s="187">
        <v>0</v>
      </c>
      <c r="AV2789" s="188">
        <v>0</v>
      </c>
      <c r="AW2789" s="187">
        <v>0</v>
      </c>
      <c r="AX2789" s="188">
        <v>0</v>
      </c>
      <c r="AY2789" s="187">
        <v>0</v>
      </c>
      <c r="AZ2789" s="188">
        <v>0</v>
      </c>
      <c r="BA2789" s="187">
        <v>0</v>
      </c>
      <c r="BB2789" s="188">
        <v>0</v>
      </c>
      <c r="BC2789" s="187">
        <v>0</v>
      </c>
      <c r="BD2789" s="75"/>
      <c r="BE2789" s="75"/>
      <c r="BF2789" s="56"/>
      <c r="BH2789" s="74"/>
      <c r="BI2789" s="194"/>
      <c r="BJ2789" s="74"/>
    </row>
    <row r="2790" spans="1:62" s="77" customFormat="1" ht="11.25" customHeight="1" x14ac:dyDescent="0.2">
      <c r="A2790" s="184" t="s">
        <v>3304</v>
      </c>
      <c r="B2790" s="185">
        <v>0</v>
      </c>
      <c r="C2790" s="828">
        <v>76906</v>
      </c>
      <c r="D2790" s="284">
        <v>1E-4</v>
      </c>
      <c r="E2790" s="91">
        <v>0</v>
      </c>
      <c r="F2790" s="186">
        <v>0</v>
      </c>
      <c r="G2790" s="186">
        <v>0</v>
      </c>
      <c r="H2790" s="186">
        <v>0</v>
      </c>
      <c r="I2790" s="187">
        <v>0</v>
      </c>
      <c r="J2790" s="188">
        <v>0</v>
      </c>
      <c r="K2790" s="186">
        <v>0</v>
      </c>
      <c r="L2790" s="225">
        <v>0</v>
      </c>
      <c r="M2790" s="187">
        <v>0</v>
      </c>
      <c r="N2790" s="189">
        <v>0</v>
      </c>
      <c r="O2790" s="188">
        <v>0</v>
      </c>
      <c r="P2790" s="189">
        <v>0</v>
      </c>
      <c r="Q2790" s="189">
        <v>0</v>
      </c>
      <c r="R2790" s="186">
        <v>0</v>
      </c>
      <c r="S2790" s="186">
        <v>1E-4</v>
      </c>
      <c r="T2790" s="188">
        <v>0</v>
      </c>
      <c r="U2790" s="187">
        <v>0</v>
      </c>
      <c r="V2790" s="189">
        <v>0</v>
      </c>
      <c r="W2790" s="189">
        <v>0</v>
      </c>
      <c r="X2790" s="188">
        <v>0</v>
      </c>
      <c r="Y2790" s="188">
        <v>0</v>
      </c>
      <c r="Z2790" s="186">
        <v>0</v>
      </c>
      <c r="AA2790" s="186">
        <v>0</v>
      </c>
      <c r="AB2790" s="186">
        <v>0</v>
      </c>
      <c r="AC2790" s="187">
        <v>0</v>
      </c>
      <c r="AD2790" s="188">
        <v>0</v>
      </c>
      <c r="AE2790" s="189">
        <v>0</v>
      </c>
      <c r="AF2790" s="189">
        <v>0</v>
      </c>
      <c r="AG2790" s="189">
        <v>0</v>
      </c>
      <c r="AH2790" s="191">
        <v>0</v>
      </c>
      <c r="AI2790" s="321">
        <v>0</v>
      </c>
      <c r="AJ2790" s="192">
        <v>7501943419711</v>
      </c>
      <c r="AK2790" s="192" t="s">
        <v>262</v>
      </c>
      <c r="AL2790" s="226"/>
      <c r="AM2790" s="75">
        <v>76906</v>
      </c>
      <c r="AN2790" s="76"/>
      <c r="AO2790" s="188">
        <v>0</v>
      </c>
      <c r="AP2790" s="188">
        <v>0</v>
      </c>
      <c r="AQ2790" s="187">
        <v>0</v>
      </c>
      <c r="AR2790" s="188">
        <v>0</v>
      </c>
      <c r="AS2790" s="187">
        <v>0</v>
      </c>
      <c r="AT2790" s="188">
        <v>0</v>
      </c>
      <c r="AU2790" s="187">
        <v>0</v>
      </c>
      <c r="AV2790" s="188">
        <v>0</v>
      </c>
      <c r="AW2790" s="187">
        <v>0</v>
      </c>
      <c r="AX2790" s="188">
        <v>0</v>
      </c>
      <c r="AY2790" s="187">
        <v>0</v>
      </c>
      <c r="AZ2790" s="188">
        <v>0</v>
      </c>
      <c r="BA2790" s="187">
        <v>0</v>
      </c>
      <c r="BB2790" s="188">
        <v>0</v>
      </c>
      <c r="BC2790" s="187">
        <v>0</v>
      </c>
      <c r="BD2790" s="75"/>
      <c r="BE2790" s="75"/>
      <c r="BF2790" s="56"/>
      <c r="BH2790" s="74"/>
      <c r="BI2790" s="194"/>
      <c r="BJ2790" s="74"/>
    </row>
    <row r="2791" spans="1:62" s="77" customFormat="1" ht="11.25" customHeight="1" x14ac:dyDescent="0.2">
      <c r="A2791" s="184" t="s">
        <v>3305</v>
      </c>
      <c r="B2791" s="185">
        <v>0</v>
      </c>
      <c r="C2791" s="828">
        <v>76907</v>
      </c>
      <c r="D2791" s="284">
        <v>1E-4</v>
      </c>
      <c r="E2791" s="91">
        <v>0</v>
      </c>
      <c r="F2791" s="186">
        <v>0</v>
      </c>
      <c r="G2791" s="186">
        <v>0</v>
      </c>
      <c r="H2791" s="186">
        <v>0</v>
      </c>
      <c r="I2791" s="187">
        <v>0</v>
      </c>
      <c r="J2791" s="188">
        <v>0</v>
      </c>
      <c r="K2791" s="186">
        <v>0</v>
      </c>
      <c r="L2791" s="186">
        <v>0</v>
      </c>
      <c r="M2791" s="187">
        <v>0</v>
      </c>
      <c r="N2791" s="189">
        <v>0</v>
      </c>
      <c r="O2791" s="188">
        <v>0</v>
      </c>
      <c r="P2791" s="189">
        <v>0</v>
      </c>
      <c r="Q2791" s="189">
        <v>0</v>
      </c>
      <c r="R2791" s="186">
        <v>0</v>
      </c>
      <c r="S2791" s="186">
        <v>1E-4</v>
      </c>
      <c r="T2791" s="188">
        <v>0</v>
      </c>
      <c r="U2791" s="187">
        <v>0</v>
      </c>
      <c r="V2791" s="189">
        <v>0</v>
      </c>
      <c r="W2791" s="189">
        <v>0</v>
      </c>
      <c r="X2791" s="188">
        <v>0</v>
      </c>
      <c r="Y2791" s="188">
        <v>0</v>
      </c>
      <c r="Z2791" s="186">
        <v>0</v>
      </c>
      <c r="AA2791" s="186">
        <v>0</v>
      </c>
      <c r="AB2791" s="186">
        <v>0</v>
      </c>
      <c r="AC2791" s="187">
        <v>0</v>
      </c>
      <c r="AD2791" s="188">
        <v>0</v>
      </c>
      <c r="AE2791" s="189">
        <v>0</v>
      </c>
      <c r="AF2791" s="189">
        <v>0</v>
      </c>
      <c r="AG2791" s="189">
        <v>0</v>
      </c>
      <c r="AH2791" s="191">
        <v>0</v>
      </c>
      <c r="AI2791" s="321">
        <v>0</v>
      </c>
      <c r="AJ2791" s="192">
        <v>7501943419728</v>
      </c>
      <c r="AK2791" s="192" t="s">
        <v>262</v>
      </c>
      <c r="AL2791" s="226"/>
      <c r="AM2791" s="75">
        <v>76907</v>
      </c>
      <c r="AN2791" s="76"/>
      <c r="AO2791" s="188">
        <v>0</v>
      </c>
      <c r="AP2791" s="188">
        <v>0</v>
      </c>
      <c r="AQ2791" s="187">
        <v>0</v>
      </c>
      <c r="AR2791" s="188">
        <v>0</v>
      </c>
      <c r="AS2791" s="187">
        <v>0</v>
      </c>
      <c r="AT2791" s="188">
        <v>0</v>
      </c>
      <c r="AU2791" s="187">
        <v>0</v>
      </c>
      <c r="AV2791" s="188">
        <v>0</v>
      </c>
      <c r="AW2791" s="187">
        <v>0</v>
      </c>
      <c r="AX2791" s="188">
        <v>0</v>
      </c>
      <c r="AY2791" s="187">
        <v>0</v>
      </c>
      <c r="AZ2791" s="188">
        <v>0</v>
      </c>
      <c r="BA2791" s="187">
        <v>0</v>
      </c>
      <c r="BB2791" s="188">
        <v>0</v>
      </c>
      <c r="BC2791" s="187">
        <v>0</v>
      </c>
      <c r="BD2791" s="75"/>
      <c r="BE2791" s="75"/>
      <c r="BF2791" s="56"/>
      <c r="BH2791" s="74"/>
      <c r="BI2791" s="194"/>
      <c r="BJ2791" s="74"/>
    </row>
    <row r="2792" spans="1:62" s="77" customFormat="1" ht="11.25" customHeight="1" x14ac:dyDescent="0.2">
      <c r="A2792" s="184" t="s">
        <v>3306</v>
      </c>
      <c r="B2792" s="185">
        <v>0</v>
      </c>
      <c r="C2792" s="828">
        <v>76908</v>
      </c>
      <c r="D2792" s="284">
        <v>1E-4</v>
      </c>
      <c r="E2792" s="91">
        <v>0</v>
      </c>
      <c r="F2792" s="186">
        <v>0</v>
      </c>
      <c r="G2792" s="186">
        <v>0</v>
      </c>
      <c r="H2792" s="186">
        <v>0</v>
      </c>
      <c r="I2792" s="187">
        <v>0</v>
      </c>
      <c r="J2792" s="188">
        <v>0</v>
      </c>
      <c r="K2792" s="186">
        <v>0</v>
      </c>
      <c r="L2792" s="186">
        <v>0</v>
      </c>
      <c r="M2792" s="187">
        <v>0</v>
      </c>
      <c r="N2792" s="189">
        <v>0</v>
      </c>
      <c r="O2792" s="188">
        <v>0</v>
      </c>
      <c r="P2792" s="189">
        <v>0</v>
      </c>
      <c r="Q2792" s="189">
        <v>0</v>
      </c>
      <c r="R2792" s="186">
        <v>0</v>
      </c>
      <c r="S2792" s="186">
        <v>1E-4</v>
      </c>
      <c r="T2792" s="188">
        <v>0</v>
      </c>
      <c r="U2792" s="187">
        <v>0</v>
      </c>
      <c r="V2792" s="189">
        <v>0</v>
      </c>
      <c r="W2792" s="189">
        <v>0</v>
      </c>
      <c r="X2792" s="188">
        <v>0</v>
      </c>
      <c r="Y2792" s="188">
        <v>0</v>
      </c>
      <c r="Z2792" s="186">
        <v>0</v>
      </c>
      <c r="AA2792" s="186">
        <v>0</v>
      </c>
      <c r="AB2792" s="186">
        <v>0</v>
      </c>
      <c r="AC2792" s="187">
        <v>0</v>
      </c>
      <c r="AD2792" s="188">
        <v>0</v>
      </c>
      <c r="AE2792" s="189">
        <v>0</v>
      </c>
      <c r="AF2792" s="189">
        <v>0</v>
      </c>
      <c r="AG2792" s="189">
        <v>0</v>
      </c>
      <c r="AH2792" s="191">
        <v>0</v>
      </c>
      <c r="AI2792" s="321">
        <v>0</v>
      </c>
      <c r="AJ2792" s="192">
        <v>7501943419735</v>
      </c>
      <c r="AK2792" s="192" t="s">
        <v>262</v>
      </c>
      <c r="AL2792" s="226"/>
      <c r="AM2792" s="75">
        <v>76908</v>
      </c>
      <c r="AN2792" s="76"/>
      <c r="AO2792" s="188">
        <v>0</v>
      </c>
      <c r="AP2792" s="188">
        <v>0</v>
      </c>
      <c r="AQ2792" s="187">
        <v>0</v>
      </c>
      <c r="AR2792" s="188">
        <v>0</v>
      </c>
      <c r="AS2792" s="187">
        <v>0</v>
      </c>
      <c r="AT2792" s="188">
        <v>0</v>
      </c>
      <c r="AU2792" s="187">
        <v>0</v>
      </c>
      <c r="AV2792" s="188">
        <v>0</v>
      </c>
      <c r="AW2792" s="187">
        <v>0</v>
      </c>
      <c r="AX2792" s="188">
        <v>0</v>
      </c>
      <c r="AY2792" s="187">
        <v>0</v>
      </c>
      <c r="AZ2792" s="188">
        <v>0</v>
      </c>
      <c r="BA2792" s="187">
        <v>0</v>
      </c>
      <c r="BB2792" s="188">
        <v>0</v>
      </c>
      <c r="BC2792" s="187">
        <v>0</v>
      </c>
      <c r="BD2792" s="75"/>
      <c r="BE2792" s="75"/>
      <c r="BF2792" s="56"/>
      <c r="BH2792" s="74"/>
      <c r="BI2792" s="194"/>
      <c r="BJ2792" s="74"/>
    </row>
    <row r="2793" spans="1:62" s="77" customFormat="1" ht="11.25" customHeight="1" x14ac:dyDescent="0.2">
      <c r="A2793" s="184" t="s">
        <v>3307</v>
      </c>
      <c r="B2793" s="185">
        <v>0</v>
      </c>
      <c r="C2793" s="828">
        <v>76909</v>
      </c>
      <c r="D2793" s="284">
        <v>1E-4</v>
      </c>
      <c r="E2793" s="91">
        <v>0</v>
      </c>
      <c r="F2793" s="186">
        <v>0</v>
      </c>
      <c r="G2793" s="186">
        <v>0</v>
      </c>
      <c r="H2793" s="186">
        <v>0</v>
      </c>
      <c r="I2793" s="187">
        <v>0</v>
      </c>
      <c r="J2793" s="188">
        <v>0</v>
      </c>
      <c r="K2793" s="186">
        <v>0</v>
      </c>
      <c r="L2793" s="186">
        <v>0</v>
      </c>
      <c r="M2793" s="187">
        <v>0</v>
      </c>
      <c r="N2793" s="189">
        <v>0</v>
      </c>
      <c r="O2793" s="188">
        <v>0</v>
      </c>
      <c r="P2793" s="189">
        <v>0</v>
      </c>
      <c r="Q2793" s="189">
        <v>0</v>
      </c>
      <c r="R2793" s="186">
        <v>0</v>
      </c>
      <c r="S2793" s="186">
        <v>1E-4</v>
      </c>
      <c r="T2793" s="188">
        <v>0</v>
      </c>
      <c r="U2793" s="187">
        <v>0</v>
      </c>
      <c r="V2793" s="189">
        <v>0</v>
      </c>
      <c r="W2793" s="189">
        <v>0</v>
      </c>
      <c r="X2793" s="188">
        <v>0</v>
      </c>
      <c r="Y2793" s="188">
        <v>0</v>
      </c>
      <c r="Z2793" s="186">
        <v>0</v>
      </c>
      <c r="AA2793" s="186">
        <v>0</v>
      </c>
      <c r="AB2793" s="186">
        <v>0</v>
      </c>
      <c r="AC2793" s="187">
        <v>0</v>
      </c>
      <c r="AD2793" s="188">
        <v>0</v>
      </c>
      <c r="AE2793" s="189">
        <v>0</v>
      </c>
      <c r="AF2793" s="189">
        <v>0</v>
      </c>
      <c r="AG2793" s="189">
        <v>0</v>
      </c>
      <c r="AH2793" s="191">
        <v>0</v>
      </c>
      <c r="AI2793" s="321">
        <v>0</v>
      </c>
      <c r="AJ2793" s="192">
        <v>7501943419742</v>
      </c>
      <c r="AK2793" s="192" t="s">
        <v>262</v>
      </c>
      <c r="AL2793" s="226"/>
      <c r="AM2793" s="75">
        <v>76909</v>
      </c>
      <c r="AN2793" s="76"/>
      <c r="AO2793" s="188">
        <v>0</v>
      </c>
      <c r="AP2793" s="188">
        <v>0</v>
      </c>
      <c r="AQ2793" s="187">
        <v>0</v>
      </c>
      <c r="AR2793" s="188">
        <v>0</v>
      </c>
      <c r="AS2793" s="187">
        <v>0</v>
      </c>
      <c r="AT2793" s="188">
        <v>0</v>
      </c>
      <c r="AU2793" s="187">
        <v>0</v>
      </c>
      <c r="AV2793" s="188">
        <v>0</v>
      </c>
      <c r="AW2793" s="187">
        <v>0</v>
      </c>
      <c r="AX2793" s="188">
        <v>0</v>
      </c>
      <c r="AY2793" s="187">
        <v>0</v>
      </c>
      <c r="AZ2793" s="188">
        <v>0</v>
      </c>
      <c r="BA2793" s="187">
        <v>0</v>
      </c>
      <c r="BB2793" s="188">
        <v>0</v>
      </c>
      <c r="BC2793" s="187">
        <v>0</v>
      </c>
      <c r="BD2793" s="75"/>
      <c r="BE2793" s="75"/>
      <c r="BF2793" s="56"/>
      <c r="BH2793" s="74"/>
      <c r="BI2793" s="194"/>
      <c r="BJ2793" s="74"/>
    </row>
    <row r="2794" spans="1:62" s="77" customFormat="1" ht="11.25" customHeight="1" x14ac:dyDescent="0.2">
      <c r="A2794" s="184" t="s">
        <v>3308</v>
      </c>
      <c r="B2794" s="185">
        <v>0</v>
      </c>
      <c r="C2794" s="828">
        <v>76910</v>
      </c>
      <c r="D2794" s="284">
        <v>1E-4</v>
      </c>
      <c r="E2794" s="91">
        <v>0</v>
      </c>
      <c r="F2794" s="186">
        <v>0</v>
      </c>
      <c r="G2794" s="186">
        <v>0</v>
      </c>
      <c r="H2794" s="186">
        <v>0</v>
      </c>
      <c r="I2794" s="187">
        <v>0</v>
      </c>
      <c r="J2794" s="188">
        <v>0</v>
      </c>
      <c r="K2794" s="186">
        <v>0</v>
      </c>
      <c r="L2794" s="186">
        <v>0</v>
      </c>
      <c r="M2794" s="187">
        <v>0</v>
      </c>
      <c r="N2794" s="189">
        <v>0</v>
      </c>
      <c r="O2794" s="188">
        <v>0</v>
      </c>
      <c r="P2794" s="189">
        <v>0</v>
      </c>
      <c r="Q2794" s="189">
        <v>0</v>
      </c>
      <c r="R2794" s="186">
        <v>0</v>
      </c>
      <c r="S2794" s="186">
        <v>1E-4</v>
      </c>
      <c r="T2794" s="188">
        <v>0</v>
      </c>
      <c r="U2794" s="187">
        <v>0</v>
      </c>
      <c r="V2794" s="189">
        <v>0</v>
      </c>
      <c r="W2794" s="189">
        <v>0</v>
      </c>
      <c r="X2794" s="188">
        <v>0</v>
      </c>
      <c r="Y2794" s="188">
        <v>0</v>
      </c>
      <c r="Z2794" s="186">
        <v>0</v>
      </c>
      <c r="AA2794" s="186">
        <v>0</v>
      </c>
      <c r="AB2794" s="186">
        <v>0</v>
      </c>
      <c r="AC2794" s="187">
        <v>0</v>
      </c>
      <c r="AD2794" s="188">
        <v>0</v>
      </c>
      <c r="AE2794" s="189">
        <v>0</v>
      </c>
      <c r="AF2794" s="189">
        <v>0</v>
      </c>
      <c r="AG2794" s="189">
        <v>0</v>
      </c>
      <c r="AH2794" s="191">
        <v>0</v>
      </c>
      <c r="AI2794" s="321">
        <v>0</v>
      </c>
      <c r="AJ2794" s="192">
        <v>7501943419759</v>
      </c>
      <c r="AK2794" s="192" t="s">
        <v>262</v>
      </c>
      <c r="AL2794" s="226"/>
      <c r="AM2794" s="75">
        <v>76910</v>
      </c>
      <c r="AN2794" s="76"/>
      <c r="AO2794" s="188">
        <v>0</v>
      </c>
      <c r="AP2794" s="188">
        <v>0</v>
      </c>
      <c r="AQ2794" s="187">
        <v>0</v>
      </c>
      <c r="AR2794" s="188">
        <v>0</v>
      </c>
      <c r="AS2794" s="187">
        <v>0</v>
      </c>
      <c r="AT2794" s="188">
        <v>0</v>
      </c>
      <c r="AU2794" s="187">
        <v>0</v>
      </c>
      <c r="AV2794" s="188">
        <v>0</v>
      </c>
      <c r="AW2794" s="187">
        <v>0</v>
      </c>
      <c r="AX2794" s="188">
        <v>0</v>
      </c>
      <c r="AY2794" s="187">
        <v>0</v>
      </c>
      <c r="AZ2794" s="188">
        <v>0</v>
      </c>
      <c r="BA2794" s="187">
        <v>0</v>
      </c>
      <c r="BB2794" s="188">
        <v>0</v>
      </c>
      <c r="BC2794" s="187">
        <v>0</v>
      </c>
      <c r="BD2794" s="75"/>
      <c r="BE2794" s="75"/>
      <c r="BF2794" s="56"/>
      <c r="BH2794" s="74"/>
      <c r="BI2794" s="194"/>
      <c r="BJ2794" s="74"/>
    </row>
    <row r="2795" spans="1:62" s="77" customFormat="1" ht="11.25" customHeight="1" x14ac:dyDescent="0.2">
      <c r="A2795" s="184" t="s">
        <v>3309</v>
      </c>
      <c r="B2795" s="185">
        <v>0</v>
      </c>
      <c r="C2795" s="828">
        <v>76961</v>
      </c>
      <c r="D2795" s="284">
        <v>1E-4</v>
      </c>
      <c r="E2795" s="91">
        <v>0</v>
      </c>
      <c r="F2795" s="186">
        <v>0</v>
      </c>
      <c r="G2795" s="186">
        <v>0</v>
      </c>
      <c r="H2795" s="186">
        <v>0</v>
      </c>
      <c r="I2795" s="187">
        <v>0</v>
      </c>
      <c r="J2795" s="188">
        <v>0</v>
      </c>
      <c r="K2795" s="186">
        <v>0</v>
      </c>
      <c r="L2795" s="186">
        <v>0</v>
      </c>
      <c r="M2795" s="187">
        <v>0</v>
      </c>
      <c r="N2795" s="189">
        <v>3.84</v>
      </c>
      <c r="O2795" s="188">
        <v>0</v>
      </c>
      <c r="P2795" s="189">
        <v>3.84</v>
      </c>
      <c r="Q2795" s="189">
        <v>0</v>
      </c>
      <c r="R2795" s="186">
        <v>0</v>
      </c>
      <c r="S2795" s="186">
        <v>1E-4</v>
      </c>
      <c r="T2795" s="188">
        <v>0</v>
      </c>
      <c r="U2795" s="187">
        <v>0</v>
      </c>
      <c r="V2795" s="189">
        <v>0</v>
      </c>
      <c r="W2795" s="189">
        <v>0</v>
      </c>
      <c r="X2795" s="188">
        <v>0</v>
      </c>
      <c r="Y2795" s="188">
        <v>0</v>
      </c>
      <c r="Z2795" s="186">
        <v>0</v>
      </c>
      <c r="AA2795" s="186">
        <v>0</v>
      </c>
      <c r="AB2795" s="186">
        <v>0</v>
      </c>
      <c r="AC2795" s="187">
        <v>0</v>
      </c>
      <c r="AD2795" s="188">
        <v>0</v>
      </c>
      <c r="AE2795" s="189">
        <v>0</v>
      </c>
      <c r="AF2795" s="189">
        <v>0</v>
      </c>
      <c r="AG2795" s="189">
        <v>0</v>
      </c>
      <c r="AH2795" s="191">
        <v>0</v>
      </c>
      <c r="AI2795" s="321">
        <v>0</v>
      </c>
      <c r="AJ2795" s="192">
        <v>7501943448889</v>
      </c>
      <c r="AK2795" s="192" t="s">
        <v>262</v>
      </c>
      <c r="AL2795" s="226"/>
      <c r="AM2795" s="75">
        <v>76961</v>
      </c>
      <c r="AN2795" s="456"/>
      <c r="AO2795" s="188">
        <v>0</v>
      </c>
      <c r="AP2795" s="188">
        <v>0</v>
      </c>
      <c r="AQ2795" s="187">
        <v>0</v>
      </c>
      <c r="AR2795" s="188">
        <v>0</v>
      </c>
      <c r="AS2795" s="187">
        <v>0</v>
      </c>
      <c r="AT2795" s="188">
        <v>0</v>
      </c>
      <c r="AU2795" s="187">
        <v>0</v>
      </c>
      <c r="AV2795" s="188">
        <v>0</v>
      </c>
      <c r="AW2795" s="187">
        <v>0</v>
      </c>
      <c r="AX2795" s="188">
        <v>0</v>
      </c>
      <c r="AY2795" s="187">
        <v>0</v>
      </c>
      <c r="AZ2795" s="188">
        <v>0</v>
      </c>
      <c r="BA2795" s="187">
        <v>0</v>
      </c>
      <c r="BB2795" s="188">
        <v>0</v>
      </c>
      <c r="BC2795" s="187">
        <v>0</v>
      </c>
      <c r="BD2795" s="75"/>
      <c r="BE2795" s="75"/>
      <c r="BF2795" s="501"/>
      <c r="BH2795" s="74"/>
      <c r="BI2795" s="194"/>
      <c r="BJ2795" s="74"/>
    </row>
    <row r="2796" spans="1:62" s="77" customFormat="1" ht="11.25" customHeight="1" x14ac:dyDescent="0.2">
      <c r="A2796" s="184" t="s">
        <v>3310</v>
      </c>
      <c r="B2796" s="185">
        <v>0</v>
      </c>
      <c r="C2796" s="828">
        <v>76990</v>
      </c>
      <c r="D2796" s="284">
        <v>1E-4</v>
      </c>
      <c r="E2796" s="91">
        <v>0</v>
      </c>
      <c r="F2796" s="186">
        <v>0</v>
      </c>
      <c r="G2796" s="186">
        <v>0</v>
      </c>
      <c r="H2796" s="186">
        <v>0</v>
      </c>
      <c r="I2796" s="187">
        <v>0</v>
      </c>
      <c r="J2796" s="188">
        <v>0</v>
      </c>
      <c r="K2796" s="186">
        <v>0</v>
      </c>
      <c r="L2796" s="186">
        <v>0</v>
      </c>
      <c r="M2796" s="187">
        <v>0</v>
      </c>
      <c r="N2796" s="189">
        <v>0</v>
      </c>
      <c r="O2796" s="188">
        <v>0</v>
      </c>
      <c r="P2796" s="189">
        <v>0</v>
      </c>
      <c r="Q2796" s="189">
        <v>0</v>
      </c>
      <c r="R2796" s="186">
        <v>0</v>
      </c>
      <c r="S2796" s="186">
        <v>1E-4</v>
      </c>
      <c r="T2796" s="188">
        <v>0</v>
      </c>
      <c r="U2796" s="187">
        <v>0</v>
      </c>
      <c r="V2796" s="189">
        <v>0</v>
      </c>
      <c r="W2796" s="189">
        <v>0</v>
      </c>
      <c r="X2796" s="188">
        <v>0</v>
      </c>
      <c r="Y2796" s="188">
        <v>0</v>
      </c>
      <c r="Z2796" s="186">
        <v>0</v>
      </c>
      <c r="AA2796" s="186">
        <v>0</v>
      </c>
      <c r="AB2796" s="186">
        <v>0</v>
      </c>
      <c r="AC2796" s="187">
        <v>0</v>
      </c>
      <c r="AD2796" s="188">
        <v>0</v>
      </c>
      <c r="AE2796" s="189">
        <v>0</v>
      </c>
      <c r="AF2796" s="189">
        <v>0</v>
      </c>
      <c r="AG2796" s="189">
        <v>0</v>
      </c>
      <c r="AH2796" s="191">
        <v>0</v>
      </c>
      <c r="AI2796" s="321">
        <v>0</v>
      </c>
      <c r="AJ2796" s="192">
        <v>7506425608942</v>
      </c>
      <c r="AK2796" s="192" t="s">
        <v>262</v>
      </c>
      <c r="AL2796" s="226"/>
      <c r="AM2796" s="75">
        <v>76990</v>
      </c>
      <c r="AN2796" s="456"/>
      <c r="AO2796" s="188">
        <v>0</v>
      </c>
      <c r="AP2796" s="188">
        <v>0</v>
      </c>
      <c r="AQ2796" s="187">
        <v>0</v>
      </c>
      <c r="AR2796" s="188">
        <v>0</v>
      </c>
      <c r="AS2796" s="187">
        <v>0</v>
      </c>
      <c r="AT2796" s="188">
        <v>0</v>
      </c>
      <c r="AU2796" s="187">
        <v>0</v>
      </c>
      <c r="AV2796" s="188">
        <v>0</v>
      </c>
      <c r="AW2796" s="187">
        <v>0</v>
      </c>
      <c r="AX2796" s="188">
        <v>0</v>
      </c>
      <c r="AY2796" s="187">
        <v>0</v>
      </c>
      <c r="AZ2796" s="188">
        <v>0</v>
      </c>
      <c r="BA2796" s="187">
        <v>0</v>
      </c>
      <c r="BB2796" s="188">
        <v>0</v>
      </c>
      <c r="BC2796" s="187">
        <v>0</v>
      </c>
      <c r="BD2796" s="75"/>
      <c r="BE2796" s="75"/>
      <c r="BF2796" s="501"/>
      <c r="BH2796" s="74"/>
      <c r="BI2796" s="194"/>
      <c r="BJ2796" s="74"/>
    </row>
    <row r="2797" spans="1:62" s="77" customFormat="1" ht="11.25" customHeight="1" x14ac:dyDescent="0.2">
      <c r="A2797" s="184" t="s">
        <v>3311</v>
      </c>
      <c r="B2797" s="185">
        <v>0</v>
      </c>
      <c r="C2797" s="828">
        <v>77042</v>
      </c>
      <c r="D2797" s="284">
        <v>1E-4</v>
      </c>
      <c r="E2797" s="91">
        <v>0</v>
      </c>
      <c r="F2797" s="186">
        <v>0</v>
      </c>
      <c r="G2797" s="186">
        <v>0</v>
      </c>
      <c r="H2797" s="186">
        <v>0</v>
      </c>
      <c r="I2797" s="187">
        <v>0</v>
      </c>
      <c r="J2797" s="188">
        <v>0</v>
      </c>
      <c r="K2797" s="186">
        <v>0</v>
      </c>
      <c r="L2797" s="186">
        <v>0</v>
      </c>
      <c r="M2797" s="187">
        <v>0</v>
      </c>
      <c r="N2797" s="189">
        <v>0</v>
      </c>
      <c r="O2797" s="188">
        <v>0</v>
      </c>
      <c r="P2797" s="189">
        <v>0</v>
      </c>
      <c r="Q2797" s="189">
        <v>0</v>
      </c>
      <c r="R2797" s="186">
        <v>0</v>
      </c>
      <c r="S2797" s="186">
        <v>1E-4</v>
      </c>
      <c r="T2797" s="188">
        <v>0</v>
      </c>
      <c r="U2797" s="187">
        <v>0</v>
      </c>
      <c r="V2797" s="189">
        <v>0</v>
      </c>
      <c r="W2797" s="189">
        <v>0</v>
      </c>
      <c r="X2797" s="188">
        <v>0</v>
      </c>
      <c r="Y2797" s="188">
        <v>0</v>
      </c>
      <c r="Z2797" s="186">
        <v>0</v>
      </c>
      <c r="AA2797" s="186">
        <v>0</v>
      </c>
      <c r="AB2797" s="186">
        <v>0</v>
      </c>
      <c r="AC2797" s="187">
        <v>0</v>
      </c>
      <c r="AD2797" s="188">
        <v>0</v>
      </c>
      <c r="AE2797" s="189">
        <v>0</v>
      </c>
      <c r="AF2797" s="189">
        <v>0</v>
      </c>
      <c r="AG2797" s="189">
        <v>0</v>
      </c>
      <c r="AH2797" s="191">
        <v>0</v>
      </c>
      <c r="AI2797" s="321">
        <v>0</v>
      </c>
      <c r="AJ2797" s="192">
        <v>7506425628698</v>
      </c>
      <c r="AK2797" s="192" t="s">
        <v>505</v>
      </c>
      <c r="AL2797" s="226"/>
      <c r="AM2797" s="75">
        <v>77042</v>
      </c>
      <c r="AN2797" s="456"/>
      <c r="AO2797" s="188">
        <v>0</v>
      </c>
      <c r="AP2797" s="188">
        <v>0</v>
      </c>
      <c r="AQ2797" s="187">
        <v>0</v>
      </c>
      <c r="AR2797" s="188">
        <v>0</v>
      </c>
      <c r="AS2797" s="187">
        <v>0</v>
      </c>
      <c r="AT2797" s="188">
        <v>0</v>
      </c>
      <c r="AU2797" s="187">
        <v>0</v>
      </c>
      <c r="AV2797" s="188">
        <v>0</v>
      </c>
      <c r="AW2797" s="187">
        <v>0</v>
      </c>
      <c r="AX2797" s="188">
        <v>0</v>
      </c>
      <c r="AY2797" s="187">
        <v>0</v>
      </c>
      <c r="AZ2797" s="188">
        <v>0</v>
      </c>
      <c r="BA2797" s="187">
        <v>0</v>
      </c>
      <c r="BB2797" s="188">
        <v>0</v>
      </c>
      <c r="BC2797" s="187">
        <v>0</v>
      </c>
      <c r="BD2797" s="75"/>
      <c r="BE2797" s="75"/>
      <c r="BF2797" s="501"/>
      <c r="BH2797" s="74"/>
      <c r="BI2797" s="194"/>
      <c r="BJ2797" s="74"/>
    </row>
    <row r="2798" spans="1:62" s="77" customFormat="1" ht="11.25" customHeight="1" x14ac:dyDescent="0.2">
      <c r="A2798" s="184" t="s">
        <v>3312</v>
      </c>
      <c r="B2798" s="185">
        <v>0</v>
      </c>
      <c r="C2798" s="828">
        <v>77035</v>
      </c>
      <c r="D2798" s="284">
        <v>1E-4</v>
      </c>
      <c r="E2798" s="91">
        <v>0</v>
      </c>
      <c r="F2798" s="186">
        <v>0</v>
      </c>
      <c r="G2798" s="186">
        <v>0</v>
      </c>
      <c r="H2798" s="186">
        <v>0</v>
      </c>
      <c r="I2798" s="187">
        <v>0</v>
      </c>
      <c r="J2798" s="188">
        <v>0</v>
      </c>
      <c r="K2798" s="186">
        <v>0</v>
      </c>
      <c r="L2798" s="186">
        <v>0</v>
      </c>
      <c r="M2798" s="187">
        <v>0</v>
      </c>
      <c r="N2798" s="189">
        <v>6.2640000000000002</v>
      </c>
      <c r="O2798" s="188">
        <v>0</v>
      </c>
      <c r="P2798" s="189">
        <v>6.2640000000000002</v>
      </c>
      <c r="Q2798" s="189">
        <v>0</v>
      </c>
      <c r="R2798" s="186">
        <v>0</v>
      </c>
      <c r="S2798" s="186">
        <v>1E-4</v>
      </c>
      <c r="T2798" s="188">
        <v>0</v>
      </c>
      <c r="U2798" s="187">
        <v>0</v>
      </c>
      <c r="V2798" s="189">
        <v>0</v>
      </c>
      <c r="W2798" s="189">
        <v>0</v>
      </c>
      <c r="X2798" s="188">
        <v>0</v>
      </c>
      <c r="Y2798" s="188">
        <v>0</v>
      </c>
      <c r="Z2798" s="186">
        <v>0</v>
      </c>
      <c r="AA2798" s="186">
        <v>0</v>
      </c>
      <c r="AB2798" s="186">
        <v>0</v>
      </c>
      <c r="AC2798" s="187">
        <v>0</v>
      </c>
      <c r="AD2798" s="188">
        <v>0</v>
      </c>
      <c r="AE2798" s="189">
        <v>0</v>
      </c>
      <c r="AF2798" s="189">
        <v>0</v>
      </c>
      <c r="AG2798" s="189">
        <v>0</v>
      </c>
      <c r="AH2798" s="191">
        <v>0</v>
      </c>
      <c r="AI2798" s="321">
        <v>0</v>
      </c>
      <c r="AJ2798" s="192">
        <v>7506425633494</v>
      </c>
      <c r="AK2798" s="192" t="s">
        <v>262</v>
      </c>
      <c r="AL2798" s="226"/>
      <c r="AM2798" s="75">
        <v>77035</v>
      </c>
      <c r="AN2798" s="456"/>
      <c r="AO2798" s="188">
        <v>0</v>
      </c>
      <c r="AP2798" s="188">
        <v>0</v>
      </c>
      <c r="AQ2798" s="187">
        <v>0</v>
      </c>
      <c r="AR2798" s="188">
        <v>0</v>
      </c>
      <c r="AS2798" s="187">
        <v>0</v>
      </c>
      <c r="AT2798" s="188">
        <v>0</v>
      </c>
      <c r="AU2798" s="187">
        <v>0</v>
      </c>
      <c r="AV2798" s="188">
        <v>0</v>
      </c>
      <c r="AW2798" s="187">
        <v>0</v>
      </c>
      <c r="AX2798" s="188">
        <v>-14.96</v>
      </c>
      <c r="AY2798" s="187">
        <v>0</v>
      </c>
      <c r="AZ2798" s="188">
        <v>0</v>
      </c>
      <c r="BA2798" s="187">
        <v>0</v>
      </c>
      <c r="BB2798" s="188">
        <v>0</v>
      </c>
      <c r="BC2798" s="187">
        <v>0</v>
      </c>
      <c r="BD2798" s="75"/>
      <c r="BE2798" s="75"/>
      <c r="BF2798" s="501"/>
      <c r="BH2798" s="74"/>
      <c r="BI2798" s="194"/>
      <c r="BJ2798" s="74"/>
    </row>
    <row r="2799" spans="1:62" s="77" customFormat="1" ht="11.25" customHeight="1" x14ac:dyDescent="0.2">
      <c r="A2799" s="184" t="s">
        <v>3313</v>
      </c>
      <c r="B2799" s="185">
        <v>0</v>
      </c>
      <c r="C2799" s="828">
        <v>78235</v>
      </c>
      <c r="D2799" s="284">
        <v>10.440000000000001</v>
      </c>
      <c r="E2799" s="91">
        <v>0</v>
      </c>
      <c r="F2799" s="186">
        <v>0</v>
      </c>
      <c r="G2799" s="186">
        <v>0</v>
      </c>
      <c r="H2799" s="186">
        <v>0</v>
      </c>
      <c r="I2799" s="187">
        <v>0</v>
      </c>
      <c r="J2799" s="188">
        <v>0</v>
      </c>
      <c r="K2799" s="186">
        <v>0</v>
      </c>
      <c r="L2799" s="186">
        <v>0</v>
      </c>
      <c r="M2799" s="187">
        <v>0</v>
      </c>
      <c r="N2799" s="189">
        <v>0</v>
      </c>
      <c r="O2799" s="188">
        <v>0</v>
      </c>
      <c r="P2799" s="189">
        <v>0</v>
      </c>
      <c r="Q2799" s="189">
        <v>0</v>
      </c>
      <c r="R2799" s="186">
        <v>0</v>
      </c>
      <c r="S2799" s="186">
        <v>10.440000000000001</v>
      </c>
      <c r="T2799" s="188">
        <v>10.440000000000001</v>
      </c>
      <c r="U2799" s="187">
        <v>0</v>
      </c>
      <c r="V2799" s="189">
        <v>0</v>
      </c>
      <c r="W2799" s="189">
        <v>0</v>
      </c>
      <c r="X2799" s="188">
        <v>10.440000000000001</v>
      </c>
      <c r="Y2799" s="188">
        <v>0</v>
      </c>
      <c r="Z2799" s="186">
        <v>0</v>
      </c>
      <c r="AA2799" s="186">
        <v>0</v>
      </c>
      <c r="AB2799" s="186">
        <v>0</v>
      </c>
      <c r="AC2799" s="187">
        <v>0</v>
      </c>
      <c r="AD2799" s="188">
        <v>0</v>
      </c>
      <c r="AE2799" s="189">
        <v>0</v>
      </c>
      <c r="AF2799" s="189">
        <v>0</v>
      </c>
      <c r="AG2799" s="189">
        <v>0</v>
      </c>
      <c r="AH2799" s="191">
        <v>0</v>
      </c>
      <c r="AI2799" s="321">
        <v>0</v>
      </c>
      <c r="AJ2799" s="192">
        <v>7506425628650</v>
      </c>
      <c r="AK2799" s="192" t="s">
        <v>505</v>
      </c>
      <c r="AL2799" s="226"/>
      <c r="AM2799" s="75">
        <v>78235</v>
      </c>
      <c r="AN2799" s="456"/>
      <c r="AO2799" s="188">
        <v>0</v>
      </c>
      <c r="AP2799" s="188">
        <v>0</v>
      </c>
      <c r="AQ2799" s="187">
        <v>0</v>
      </c>
      <c r="AR2799" s="188">
        <v>0</v>
      </c>
      <c r="AS2799" s="187">
        <v>0</v>
      </c>
      <c r="AT2799" s="188">
        <v>0</v>
      </c>
      <c r="AU2799" s="187">
        <v>0</v>
      </c>
      <c r="AV2799" s="188">
        <v>0</v>
      </c>
      <c r="AW2799" s="187">
        <v>0</v>
      </c>
      <c r="AX2799" s="188">
        <v>0</v>
      </c>
      <c r="AY2799" s="187">
        <v>0</v>
      </c>
      <c r="AZ2799" s="188">
        <v>0</v>
      </c>
      <c r="BA2799" s="187">
        <v>0</v>
      </c>
      <c r="BB2799" s="188">
        <v>0</v>
      </c>
      <c r="BC2799" s="187">
        <v>0</v>
      </c>
      <c r="BD2799" s="75"/>
      <c r="BE2799" s="75"/>
      <c r="BF2799" s="501"/>
      <c r="BH2799" s="74"/>
      <c r="BI2799" s="194"/>
      <c r="BJ2799" s="74"/>
    </row>
    <row r="2800" spans="1:62" s="77" customFormat="1" ht="11.25" customHeight="1" x14ac:dyDescent="0.2">
      <c r="A2800" s="184" t="s">
        <v>3314</v>
      </c>
      <c r="B2800" s="185">
        <v>0</v>
      </c>
      <c r="C2800" s="828">
        <v>78240</v>
      </c>
      <c r="D2800" s="284">
        <v>1E-4</v>
      </c>
      <c r="E2800" s="91">
        <v>0</v>
      </c>
      <c r="F2800" s="186">
        <v>0</v>
      </c>
      <c r="G2800" s="186">
        <v>0</v>
      </c>
      <c r="H2800" s="186">
        <v>0</v>
      </c>
      <c r="I2800" s="187">
        <v>0</v>
      </c>
      <c r="J2800" s="188">
        <v>0</v>
      </c>
      <c r="K2800" s="186">
        <v>0</v>
      </c>
      <c r="L2800" s="186">
        <v>0</v>
      </c>
      <c r="M2800" s="187">
        <v>0</v>
      </c>
      <c r="N2800" s="189">
        <v>0</v>
      </c>
      <c r="O2800" s="188">
        <v>0</v>
      </c>
      <c r="P2800" s="189">
        <v>0</v>
      </c>
      <c r="Q2800" s="189">
        <v>0</v>
      </c>
      <c r="R2800" s="186">
        <v>0</v>
      </c>
      <c r="S2800" s="186">
        <v>1E-4</v>
      </c>
      <c r="T2800" s="188">
        <v>0</v>
      </c>
      <c r="U2800" s="187">
        <v>0</v>
      </c>
      <c r="V2800" s="189">
        <v>0</v>
      </c>
      <c r="W2800" s="189">
        <v>0</v>
      </c>
      <c r="X2800" s="188">
        <v>0</v>
      </c>
      <c r="Y2800" s="188">
        <v>0</v>
      </c>
      <c r="Z2800" s="186">
        <v>0</v>
      </c>
      <c r="AA2800" s="186">
        <v>0</v>
      </c>
      <c r="AB2800" s="186">
        <v>0</v>
      </c>
      <c r="AC2800" s="187">
        <v>0</v>
      </c>
      <c r="AD2800" s="188">
        <v>0</v>
      </c>
      <c r="AE2800" s="189">
        <v>0</v>
      </c>
      <c r="AF2800" s="189">
        <v>0</v>
      </c>
      <c r="AG2800" s="189">
        <v>0</v>
      </c>
      <c r="AH2800" s="191">
        <v>0</v>
      </c>
      <c r="AI2800" s="321">
        <v>0</v>
      </c>
      <c r="AJ2800" s="192">
        <v>7506425628704</v>
      </c>
      <c r="AK2800" s="192" t="s">
        <v>505</v>
      </c>
      <c r="AL2800" s="226"/>
      <c r="AM2800" s="75">
        <v>78240</v>
      </c>
      <c r="AN2800" s="456"/>
      <c r="AO2800" s="188">
        <v>0</v>
      </c>
      <c r="AP2800" s="188">
        <v>0</v>
      </c>
      <c r="AQ2800" s="187">
        <v>0</v>
      </c>
      <c r="AR2800" s="188">
        <v>0</v>
      </c>
      <c r="AS2800" s="187">
        <v>0</v>
      </c>
      <c r="AT2800" s="188">
        <v>0</v>
      </c>
      <c r="AU2800" s="187">
        <v>0</v>
      </c>
      <c r="AV2800" s="188">
        <v>0</v>
      </c>
      <c r="AW2800" s="187">
        <v>0</v>
      </c>
      <c r="AX2800" s="188">
        <v>0</v>
      </c>
      <c r="AY2800" s="187">
        <v>0</v>
      </c>
      <c r="AZ2800" s="188">
        <v>0</v>
      </c>
      <c r="BA2800" s="187">
        <v>0</v>
      </c>
      <c r="BB2800" s="188">
        <v>0</v>
      </c>
      <c r="BC2800" s="187">
        <v>0</v>
      </c>
      <c r="BD2800" s="75"/>
      <c r="BE2800" s="75"/>
      <c r="BF2800" s="501"/>
      <c r="BH2800" s="74"/>
      <c r="BI2800" s="194"/>
      <c r="BJ2800" s="74"/>
    </row>
    <row r="2801" spans="1:62" s="77" customFormat="1" ht="11.25" customHeight="1" x14ac:dyDescent="0.2">
      <c r="A2801" s="184" t="s">
        <v>3315</v>
      </c>
      <c r="B2801" s="185">
        <v>0</v>
      </c>
      <c r="C2801" s="828">
        <v>78238</v>
      </c>
      <c r="D2801" s="284">
        <v>0.69599999999999995</v>
      </c>
      <c r="E2801" s="91">
        <v>0</v>
      </c>
      <c r="F2801" s="186">
        <v>0</v>
      </c>
      <c r="G2801" s="186">
        <v>0</v>
      </c>
      <c r="H2801" s="186">
        <v>0</v>
      </c>
      <c r="I2801" s="187">
        <v>0</v>
      </c>
      <c r="J2801" s="188">
        <v>0</v>
      </c>
      <c r="K2801" s="186">
        <v>0</v>
      </c>
      <c r="L2801" s="186">
        <v>0</v>
      </c>
      <c r="M2801" s="187">
        <v>0</v>
      </c>
      <c r="N2801" s="189">
        <v>0</v>
      </c>
      <c r="O2801" s="188">
        <v>0</v>
      </c>
      <c r="P2801" s="189">
        <v>0</v>
      </c>
      <c r="Q2801" s="189">
        <v>0</v>
      </c>
      <c r="R2801" s="186">
        <v>0</v>
      </c>
      <c r="S2801" s="186">
        <v>0.69599999999999995</v>
      </c>
      <c r="T2801" s="188">
        <v>0.69599999999999995</v>
      </c>
      <c r="U2801" s="187">
        <v>0</v>
      </c>
      <c r="V2801" s="189">
        <v>0</v>
      </c>
      <c r="W2801" s="189">
        <v>0</v>
      </c>
      <c r="X2801" s="188">
        <v>0.69599999999999995</v>
      </c>
      <c r="Y2801" s="188">
        <v>0</v>
      </c>
      <c r="Z2801" s="186">
        <v>0</v>
      </c>
      <c r="AA2801" s="186">
        <v>0</v>
      </c>
      <c r="AB2801" s="186">
        <v>0</v>
      </c>
      <c r="AC2801" s="187">
        <v>0</v>
      </c>
      <c r="AD2801" s="188">
        <v>0</v>
      </c>
      <c r="AE2801" s="189">
        <v>0</v>
      </c>
      <c r="AF2801" s="189">
        <v>0</v>
      </c>
      <c r="AG2801" s="189">
        <v>0</v>
      </c>
      <c r="AH2801" s="191">
        <v>0</v>
      </c>
      <c r="AI2801" s="321">
        <v>0</v>
      </c>
      <c r="AJ2801" s="192">
        <v>7506425628681</v>
      </c>
      <c r="AK2801" s="192" t="s">
        <v>505</v>
      </c>
      <c r="AL2801" s="226"/>
      <c r="AM2801" s="75">
        <v>78238</v>
      </c>
      <c r="AN2801" s="456"/>
      <c r="AO2801" s="188">
        <v>0</v>
      </c>
      <c r="AP2801" s="188">
        <v>0</v>
      </c>
      <c r="AQ2801" s="187">
        <v>0</v>
      </c>
      <c r="AR2801" s="188">
        <v>0</v>
      </c>
      <c r="AS2801" s="187">
        <v>0</v>
      </c>
      <c r="AT2801" s="188">
        <v>0</v>
      </c>
      <c r="AU2801" s="187">
        <v>0</v>
      </c>
      <c r="AV2801" s="188">
        <v>0</v>
      </c>
      <c r="AW2801" s="187">
        <v>0</v>
      </c>
      <c r="AX2801" s="188">
        <v>0</v>
      </c>
      <c r="AY2801" s="187">
        <v>0</v>
      </c>
      <c r="AZ2801" s="188">
        <v>0</v>
      </c>
      <c r="BA2801" s="187">
        <v>0</v>
      </c>
      <c r="BB2801" s="188">
        <v>0</v>
      </c>
      <c r="BC2801" s="187">
        <v>0</v>
      </c>
      <c r="BD2801" s="75"/>
      <c r="BE2801" s="75"/>
      <c r="BF2801" s="501"/>
      <c r="BH2801" s="74"/>
      <c r="BI2801" s="194"/>
      <c r="BJ2801" s="74"/>
    </row>
    <row r="2802" spans="1:62" s="77" customFormat="1" ht="11.25" customHeight="1" x14ac:dyDescent="0.2">
      <c r="A2802" s="184" t="s">
        <v>3316</v>
      </c>
      <c r="B2802" s="185">
        <v>0</v>
      </c>
      <c r="C2802" s="828">
        <v>78237</v>
      </c>
      <c r="D2802" s="284">
        <v>257.86799999999994</v>
      </c>
      <c r="E2802" s="91">
        <v>0</v>
      </c>
      <c r="F2802" s="186">
        <v>0</v>
      </c>
      <c r="G2802" s="186">
        <v>0</v>
      </c>
      <c r="H2802" s="186">
        <v>0</v>
      </c>
      <c r="I2802" s="187">
        <v>0</v>
      </c>
      <c r="J2802" s="188">
        <v>0</v>
      </c>
      <c r="K2802" s="186">
        <v>0</v>
      </c>
      <c r="L2802" s="186">
        <v>0</v>
      </c>
      <c r="M2802" s="187">
        <v>0</v>
      </c>
      <c r="N2802" s="189">
        <v>0</v>
      </c>
      <c r="O2802" s="188">
        <v>0</v>
      </c>
      <c r="P2802" s="189">
        <v>2.4359999999999999</v>
      </c>
      <c r="Q2802" s="189">
        <v>0</v>
      </c>
      <c r="R2802" s="186">
        <v>0</v>
      </c>
      <c r="S2802" s="186">
        <v>257.86799999999994</v>
      </c>
      <c r="T2802" s="188">
        <v>251.256</v>
      </c>
      <c r="U2802" s="187">
        <v>0</v>
      </c>
      <c r="V2802" s="189">
        <v>0</v>
      </c>
      <c r="W2802" s="189">
        <v>2.4359999999999999</v>
      </c>
      <c r="X2802" s="188">
        <v>248.82</v>
      </c>
      <c r="Y2802" s="188">
        <v>0</v>
      </c>
      <c r="Z2802" s="186">
        <v>0</v>
      </c>
      <c r="AA2802" s="186">
        <v>0</v>
      </c>
      <c r="AB2802" s="186">
        <v>0</v>
      </c>
      <c r="AC2802" s="187">
        <v>0</v>
      </c>
      <c r="AD2802" s="188">
        <v>0</v>
      </c>
      <c r="AE2802" s="189">
        <v>0</v>
      </c>
      <c r="AF2802" s="189">
        <v>0</v>
      </c>
      <c r="AG2802" s="189">
        <v>0</v>
      </c>
      <c r="AH2802" s="191">
        <v>0</v>
      </c>
      <c r="AI2802" s="321">
        <v>0</v>
      </c>
      <c r="AJ2802" s="192">
        <v>7506425628674</v>
      </c>
      <c r="AK2802" s="192" t="s">
        <v>505</v>
      </c>
      <c r="AL2802" s="226"/>
      <c r="AM2802" s="75">
        <v>78237</v>
      </c>
      <c r="AN2802" s="456"/>
      <c r="AO2802" s="188">
        <v>11.483333333333334</v>
      </c>
      <c r="AP2802" s="188">
        <v>13.918000000000001</v>
      </c>
      <c r="AQ2802" s="187">
        <v>0</v>
      </c>
      <c r="AR2802" s="188">
        <v>10.44</v>
      </c>
      <c r="AS2802" s="187">
        <v>0</v>
      </c>
      <c r="AT2802" s="188">
        <v>10.092000000000001</v>
      </c>
      <c r="AU2802" s="187">
        <v>0</v>
      </c>
      <c r="AV2802" s="188">
        <v>8.3520000000000003</v>
      </c>
      <c r="AW2802" s="187">
        <v>0</v>
      </c>
      <c r="AX2802" s="188">
        <v>14.616</v>
      </c>
      <c r="AY2802" s="187">
        <v>0</v>
      </c>
      <c r="AZ2802" s="188">
        <v>11.484000000000002</v>
      </c>
      <c r="BA2802" s="187">
        <v>0</v>
      </c>
      <c r="BB2802" s="188">
        <v>13.568000000000001</v>
      </c>
      <c r="BC2802" s="187">
        <v>0</v>
      </c>
      <c r="BD2802" s="75"/>
      <c r="BE2802" s="75"/>
      <c r="BF2802" s="501"/>
      <c r="BH2802" s="74"/>
      <c r="BI2802" s="194"/>
      <c r="BJ2802" s="74"/>
    </row>
    <row r="2803" spans="1:62" s="77" customFormat="1" ht="11.25" customHeight="1" x14ac:dyDescent="0.2">
      <c r="A2803" s="184" t="s">
        <v>3317</v>
      </c>
      <c r="B2803" s="185">
        <v>0</v>
      </c>
      <c r="C2803" s="828">
        <v>78509</v>
      </c>
      <c r="D2803" s="284">
        <v>998.73000000000013</v>
      </c>
      <c r="E2803" s="91">
        <v>38.584974423928237</v>
      </c>
      <c r="F2803" s="186">
        <v>800</v>
      </c>
      <c r="G2803" s="186">
        <v>700</v>
      </c>
      <c r="H2803" s="186">
        <v>76.545000000000002</v>
      </c>
      <c r="I2803" s="187">
        <v>10.935</v>
      </c>
      <c r="J2803" s="188">
        <v>801.51700000000005</v>
      </c>
      <c r="K2803" s="186">
        <v>776.51729584714485</v>
      </c>
      <c r="L2803" s="186">
        <v>153.07999999999998</v>
      </c>
      <c r="M2803" s="187">
        <v>19.713662634261958</v>
      </c>
      <c r="N2803" s="189">
        <v>63.99</v>
      </c>
      <c r="O2803" s="188">
        <v>19.844999999999999</v>
      </c>
      <c r="P2803" s="189">
        <v>94.365000000000009</v>
      </c>
      <c r="Q2803" s="189">
        <v>30.872083811073246</v>
      </c>
      <c r="R2803" s="186">
        <v>34.516859904406274</v>
      </c>
      <c r="S2803" s="186">
        <v>922.19500000000016</v>
      </c>
      <c r="T2803" s="188">
        <v>921.78</v>
      </c>
      <c r="U2803" s="187">
        <v>35.612085072530682</v>
      </c>
      <c r="V2803" s="189">
        <v>378.67500000000001</v>
      </c>
      <c r="W2803" s="189">
        <v>10.53</v>
      </c>
      <c r="X2803" s="188">
        <v>532.57500000000005</v>
      </c>
      <c r="Y2803" s="188">
        <v>0</v>
      </c>
      <c r="Z2803" s="186">
        <v>0</v>
      </c>
      <c r="AA2803" s="186">
        <v>0</v>
      </c>
      <c r="AB2803" s="186">
        <v>0</v>
      </c>
      <c r="AC2803" s="187">
        <v>0</v>
      </c>
      <c r="AD2803" s="188">
        <v>22.690000000000026</v>
      </c>
      <c r="AE2803" s="189">
        <v>0</v>
      </c>
      <c r="AF2803" s="189">
        <v>0</v>
      </c>
      <c r="AG2803" s="189">
        <v>0</v>
      </c>
      <c r="AH2803" s="191">
        <v>0</v>
      </c>
      <c r="AI2803" s="321">
        <v>846.05399999999997</v>
      </c>
      <c r="AJ2803" s="192">
        <v>7506425608942</v>
      </c>
      <c r="AK2803" s="192" t="s">
        <v>262</v>
      </c>
      <c r="AL2803" s="226"/>
      <c r="AM2803" s="75">
        <v>78509</v>
      </c>
      <c r="AN2803" s="456"/>
      <c r="AO2803" s="188">
        <v>815.24000000000012</v>
      </c>
      <c r="AP2803" s="188">
        <v>654.86000000000013</v>
      </c>
      <c r="AQ2803" s="187">
        <v>81.23171120480599</v>
      </c>
      <c r="AR2803" s="188">
        <v>828.18500000000006</v>
      </c>
      <c r="AS2803" s="187">
        <v>90.717151679590259</v>
      </c>
      <c r="AT2803" s="188">
        <v>962.67499999999995</v>
      </c>
      <c r="AU2803" s="187">
        <v>120.33151712646824</v>
      </c>
      <c r="AV2803" s="188">
        <v>943.62</v>
      </c>
      <c r="AW2803" s="187">
        <v>92.922811495556829</v>
      </c>
      <c r="AX2803" s="188">
        <v>1001.5350000000001</v>
      </c>
      <c r="AY2803" s="187">
        <v>107.22131461691799</v>
      </c>
      <c r="AZ2803" s="188">
        <v>843.57</v>
      </c>
      <c r="BA2803" s="187">
        <v>77.883121307552329</v>
      </c>
      <c r="BB2803" s="188">
        <v>1267.6400000000001</v>
      </c>
      <c r="BC2803" s="187">
        <v>155.42651436754832</v>
      </c>
      <c r="BD2803" s="75"/>
      <c r="BE2803" s="75"/>
      <c r="BF2803" s="501"/>
      <c r="BH2803" s="74"/>
      <c r="BI2803" s="194"/>
      <c r="BJ2803" s="74"/>
    </row>
    <row r="2804" spans="1:62" s="77" customFormat="1" ht="11.25" customHeight="1" x14ac:dyDescent="0.2">
      <c r="A2804" s="184" t="s">
        <v>3318</v>
      </c>
      <c r="B2804" s="185">
        <v>0</v>
      </c>
      <c r="C2804" s="828">
        <v>78510</v>
      </c>
      <c r="D2804" s="284">
        <v>944.86500000000001</v>
      </c>
      <c r="E2804" s="91">
        <v>44.54214472357544</v>
      </c>
      <c r="F2804" s="186">
        <v>600</v>
      </c>
      <c r="G2804" s="186">
        <v>500</v>
      </c>
      <c r="H2804" s="186">
        <v>110.56500000000001</v>
      </c>
      <c r="I2804" s="187">
        <v>22.113000000000003</v>
      </c>
      <c r="J2804" s="188">
        <v>759.71399999999994</v>
      </c>
      <c r="K2804" s="186">
        <v>636.38493781366901</v>
      </c>
      <c r="L2804" s="186">
        <v>147.01000000000002</v>
      </c>
      <c r="M2804" s="187">
        <v>23.100798159217899</v>
      </c>
      <c r="N2804" s="189">
        <v>0</v>
      </c>
      <c r="O2804" s="188">
        <v>14.174999999999999</v>
      </c>
      <c r="P2804" s="189">
        <v>69.66</v>
      </c>
      <c r="Q2804" s="189">
        <v>28.519943031193325</v>
      </c>
      <c r="R2804" s="186">
        <v>35.872183479572584</v>
      </c>
      <c r="S2804" s="186">
        <v>908.42000000000007</v>
      </c>
      <c r="T2804" s="188">
        <v>903.15</v>
      </c>
      <c r="U2804" s="187">
        <v>42.575646263854793</v>
      </c>
      <c r="V2804" s="189">
        <v>153.9</v>
      </c>
      <c r="W2804" s="189">
        <v>55.484999999999999</v>
      </c>
      <c r="X2804" s="188">
        <v>693.76499999999999</v>
      </c>
      <c r="Y2804" s="188">
        <v>0</v>
      </c>
      <c r="Z2804" s="186">
        <v>0</v>
      </c>
      <c r="AA2804" s="186">
        <v>0</v>
      </c>
      <c r="AB2804" s="186">
        <v>0</v>
      </c>
      <c r="AC2804" s="187">
        <v>0</v>
      </c>
      <c r="AD2804" s="188">
        <v>19.849999999999994</v>
      </c>
      <c r="AE2804" s="189">
        <v>2.4300000000000002</v>
      </c>
      <c r="AF2804" s="189">
        <v>2.4300000000000002</v>
      </c>
      <c r="AG2804" s="189">
        <v>0</v>
      </c>
      <c r="AH2804" s="191">
        <v>0</v>
      </c>
      <c r="AI2804" s="321">
        <v>746.11</v>
      </c>
      <c r="AJ2804" s="192">
        <v>7506425628698</v>
      </c>
      <c r="AK2804" s="192" t="s">
        <v>505</v>
      </c>
      <c r="AL2804" s="226"/>
      <c r="AM2804" s="75">
        <v>78510</v>
      </c>
      <c r="AN2804" s="456"/>
      <c r="AO2804" s="188">
        <v>706.97166666666669</v>
      </c>
      <c r="AP2804" s="188">
        <v>432.92499999999995</v>
      </c>
      <c r="AQ2804" s="187">
        <v>65.64671701969894</v>
      </c>
      <c r="AR2804" s="188">
        <v>743.56</v>
      </c>
      <c r="AS2804" s="187">
        <v>97.187476309605032</v>
      </c>
      <c r="AT2804" s="188">
        <v>944.43</v>
      </c>
      <c r="AU2804" s="187">
        <v>142.35606576749848</v>
      </c>
      <c r="AV2804" s="188">
        <v>719.65499999999997</v>
      </c>
      <c r="AW2804" s="187">
        <v>95.595199351766354</v>
      </c>
      <c r="AX2804" s="188">
        <v>824.94500000000005</v>
      </c>
      <c r="AY2804" s="187">
        <v>108.25254312019067</v>
      </c>
      <c r="AZ2804" s="188">
        <v>638.22499999999991</v>
      </c>
      <c r="BA2804" s="187">
        <v>73.112461852873523</v>
      </c>
      <c r="BB2804" s="188">
        <v>997.1099999999999</v>
      </c>
      <c r="BC2804" s="187">
        <v>154.51882845188285</v>
      </c>
      <c r="BD2804" s="75"/>
      <c r="BE2804" s="75"/>
      <c r="BF2804" s="501"/>
      <c r="BH2804" s="74"/>
      <c r="BI2804" s="194"/>
      <c r="BJ2804" s="74"/>
    </row>
    <row r="2805" spans="1:62" s="77" customFormat="1" ht="11.25" customHeight="1" x14ac:dyDescent="0.2">
      <c r="A2805" s="184" t="s">
        <v>3319</v>
      </c>
      <c r="B2805" s="185">
        <v>0</v>
      </c>
      <c r="C2805" s="828">
        <v>78512</v>
      </c>
      <c r="D2805" s="284">
        <v>270.94500000000005</v>
      </c>
      <c r="E2805" s="91">
        <v>39.312621052895352</v>
      </c>
      <c r="F2805" s="186">
        <v>200</v>
      </c>
      <c r="G2805" s="186">
        <v>300</v>
      </c>
      <c r="H2805" s="186">
        <v>56.7</v>
      </c>
      <c r="I2805" s="187">
        <v>18.899999999999999</v>
      </c>
      <c r="J2805" s="188">
        <v>367.06</v>
      </c>
      <c r="K2805" s="186">
        <v>206.76184345641215</v>
      </c>
      <c r="L2805" s="186">
        <v>29.954999999999998</v>
      </c>
      <c r="M2805" s="187">
        <v>14.487682784814629</v>
      </c>
      <c r="N2805" s="189">
        <v>0</v>
      </c>
      <c r="O2805" s="188">
        <v>61.56</v>
      </c>
      <c r="P2805" s="189">
        <v>61.56</v>
      </c>
      <c r="Q2805" s="189">
        <v>24.93189124393832</v>
      </c>
      <c r="R2805" s="186">
        <v>24.330354710401572</v>
      </c>
      <c r="S2805" s="186">
        <v>297.69000000000005</v>
      </c>
      <c r="T2805" s="188">
        <v>296.45999999999998</v>
      </c>
      <c r="U2805" s="187">
        <v>43.014706443526741</v>
      </c>
      <c r="V2805" s="189">
        <v>20.25</v>
      </c>
      <c r="W2805" s="189">
        <v>0</v>
      </c>
      <c r="X2805" s="188">
        <v>276.20999999999998</v>
      </c>
      <c r="Y2805" s="188">
        <v>0</v>
      </c>
      <c r="Z2805" s="186">
        <v>0</v>
      </c>
      <c r="AA2805" s="186">
        <v>0</v>
      </c>
      <c r="AB2805" s="186">
        <v>0</v>
      </c>
      <c r="AC2805" s="187">
        <v>0</v>
      </c>
      <c r="AD2805" s="188">
        <v>7.710000000000008</v>
      </c>
      <c r="AE2805" s="189">
        <v>0</v>
      </c>
      <c r="AF2805" s="189">
        <v>0</v>
      </c>
      <c r="AG2805" s="189">
        <v>0</v>
      </c>
      <c r="AH2805" s="191">
        <v>0</v>
      </c>
      <c r="AI2805" s="321">
        <v>306.71199999999999</v>
      </c>
      <c r="AJ2805" s="192">
        <v>7506425633494</v>
      </c>
      <c r="AK2805" s="192" t="s">
        <v>262</v>
      </c>
      <c r="AL2805" s="226"/>
      <c r="AM2805" s="75">
        <v>78512</v>
      </c>
      <c r="AN2805" s="456"/>
      <c r="AO2805" s="188">
        <v>266.60833333333335</v>
      </c>
      <c r="AP2805" s="188">
        <v>243.39500000000004</v>
      </c>
      <c r="AQ2805" s="187">
        <v>114.19703851062233</v>
      </c>
      <c r="AR2805" s="188">
        <v>309.40500000000003</v>
      </c>
      <c r="AS2805" s="187">
        <v>128.5769496089562</v>
      </c>
      <c r="AT2805" s="188">
        <v>247.02500000000001</v>
      </c>
      <c r="AU2805" s="187">
        <v>107.22315785818459</v>
      </c>
      <c r="AV2805" s="188">
        <v>375.42</v>
      </c>
      <c r="AW2805" s="187">
        <v>133.12860374896275</v>
      </c>
      <c r="AX2805" s="188">
        <v>258.36500000000001</v>
      </c>
      <c r="AY2805" s="187">
        <v>106.32610815949431</v>
      </c>
      <c r="AZ2805" s="188">
        <v>266.88</v>
      </c>
      <c r="BA2805" s="187">
        <v>88.140295254136532</v>
      </c>
      <c r="BB2805" s="188">
        <v>231.63499999999999</v>
      </c>
      <c r="BC2805" s="187">
        <v>91.79843855268895</v>
      </c>
      <c r="BD2805" s="75"/>
      <c r="BE2805" s="75"/>
      <c r="BF2805" s="501"/>
      <c r="BH2805" s="74"/>
      <c r="BI2805" s="194"/>
      <c r="BJ2805" s="74"/>
    </row>
    <row r="2806" spans="1:62" s="77" customFormat="1" ht="11.25" customHeight="1" x14ac:dyDescent="0.2">
      <c r="A2806" s="184" t="s">
        <v>3320</v>
      </c>
      <c r="B2806" s="185">
        <v>0</v>
      </c>
      <c r="C2806" s="828">
        <v>78513</v>
      </c>
      <c r="D2806" s="284">
        <v>172.125</v>
      </c>
      <c r="E2806" s="91">
        <v>32.488137518482354</v>
      </c>
      <c r="F2806" s="186">
        <v>300</v>
      </c>
      <c r="G2806" s="186">
        <v>350</v>
      </c>
      <c r="H2806" s="186">
        <v>0</v>
      </c>
      <c r="I2806" s="187">
        <v>0</v>
      </c>
      <c r="J2806" s="188">
        <v>141.63999999999999</v>
      </c>
      <c r="K2806" s="186">
        <v>158.94262935394084</v>
      </c>
      <c r="L2806" s="186">
        <v>22.259999999999998</v>
      </c>
      <c r="M2806" s="187">
        <v>14.005053326776414</v>
      </c>
      <c r="N2806" s="189">
        <v>0</v>
      </c>
      <c r="O2806" s="188">
        <v>0.81</v>
      </c>
      <c r="P2806" s="189">
        <v>2.0250000000000004</v>
      </c>
      <c r="Q2806" s="189">
        <v>17.145580344535443</v>
      </c>
      <c r="R2806" s="186">
        <v>31.742092629200798</v>
      </c>
      <c r="S2806" s="186">
        <v>149.86500000000001</v>
      </c>
      <c r="T2806" s="188">
        <v>149.85</v>
      </c>
      <c r="U2806" s="187">
        <v>28.283790310208165</v>
      </c>
      <c r="V2806" s="189">
        <v>0</v>
      </c>
      <c r="W2806" s="189">
        <v>1.2150000000000001</v>
      </c>
      <c r="X2806" s="188">
        <v>148.63499999999999</v>
      </c>
      <c r="Y2806" s="188">
        <v>0</v>
      </c>
      <c r="Z2806" s="186">
        <v>0</v>
      </c>
      <c r="AA2806" s="186">
        <v>0</v>
      </c>
      <c r="AB2806" s="186">
        <v>0</v>
      </c>
      <c r="AC2806" s="187">
        <v>0</v>
      </c>
      <c r="AD2806" s="188">
        <v>12.570000000000007</v>
      </c>
      <c r="AE2806" s="189">
        <v>0</v>
      </c>
      <c r="AF2806" s="189">
        <v>0</v>
      </c>
      <c r="AG2806" s="189">
        <v>0</v>
      </c>
      <c r="AH2806" s="191">
        <v>0</v>
      </c>
      <c r="AI2806" s="321">
        <v>161.44099999999997</v>
      </c>
      <c r="AJ2806" s="192">
        <v>7506425628650</v>
      </c>
      <c r="AK2806" s="192" t="s">
        <v>505</v>
      </c>
      <c r="AL2806" s="226"/>
      <c r="AM2806" s="75">
        <v>78513</v>
      </c>
      <c r="AN2806" s="456"/>
      <c r="AO2806" s="188">
        <v>156.17833333333334</v>
      </c>
      <c r="AP2806" s="188">
        <v>152.69</v>
      </c>
      <c r="AQ2806" s="187">
        <v>94.396429145492519</v>
      </c>
      <c r="AR2806" s="188">
        <v>103.24000000000001</v>
      </c>
      <c r="AS2806" s="187">
        <v>54.435398827350582</v>
      </c>
      <c r="AT2806" s="188">
        <v>212.60500000000002</v>
      </c>
      <c r="AU2806" s="187">
        <v>134.28051715099571</v>
      </c>
      <c r="AV2806" s="188">
        <v>187.10500000000002</v>
      </c>
      <c r="AW2806" s="187">
        <v>81.970121790940155</v>
      </c>
      <c r="AX2806" s="188">
        <v>102.435</v>
      </c>
      <c r="AY2806" s="187">
        <v>45.485022601529259</v>
      </c>
      <c r="AZ2806" s="188">
        <v>242.97499999999999</v>
      </c>
      <c r="BA2806" s="187">
        <v>98.787994600660269</v>
      </c>
      <c r="BB2806" s="188">
        <v>309.01499999999999</v>
      </c>
      <c r="BC2806" s="187">
        <v>177.80021749262079</v>
      </c>
      <c r="BD2806" s="75"/>
      <c r="BE2806" s="75"/>
      <c r="BF2806" s="501"/>
      <c r="BH2806" s="74"/>
      <c r="BI2806" s="194"/>
      <c r="BJ2806" s="74"/>
    </row>
    <row r="2807" spans="1:62" s="77" customFormat="1" ht="11.25" customHeight="1" x14ac:dyDescent="0.2">
      <c r="A2807" s="195" t="s">
        <v>3321</v>
      </c>
      <c r="B2807" s="196">
        <v>0</v>
      </c>
      <c r="C2807" s="938">
        <v>76945</v>
      </c>
      <c r="D2807" s="378">
        <v>1E-4</v>
      </c>
      <c r="E2807" s="198">
        <v>0</v>
      </c>
      <c r="F2807" s="199">
        <v>0</v>
      </c>
      <c r="G2807" s="199">
        <v>0</v>
      </c>
      <c r="H2807" s="199">
        <v>0</v>
      </c>
      <c r="I2807" s="200">
        <v>0</v>
      </c>
      <c r="J2807" s="201">
        <v>0</v>
      </c>
      <c r="K2807" s="199">
        <v>0</v>
      </c>
      <c r="L2807" s="199">
        <v>0</v>
      </c>
      <c r="M2807" s="200">
        <v>0</v>
      </c>
      <c r="N2807" s="202">
        <v>0</v>
      </c>
      <c r="O2807" s="201">
        <v>0</v>
      </c>
      <c r="P2807" s="202">
        <v>0</v>
      </c>
      <c r="Q2807" s="202">
        <v>0</v>
      </c>
      <c r="R2807" s="199">
        <v>0</v>
      </c>
      <c r="S2807" s="199">
        <v>1E-4</v>
      </c>
      <c r="T2807" s="201">
        <v>0</v>
      </c>
      <c r="U2807" s="200">
        <v>0</v>
      </c>
      <c r="V2807" s="202">
        <v>0</v>
      </c>
      <c r="W2807" s="202">
        <v>0</v>
      </c>
      <c r="X2807" s="201">
        <v>0</v>
      </c>
      <c r="Y2807" s="201">
        <v>0</v>
      </c>
      <c r="Z2807" s="199">
        <v>0</v>
      </c>
      <c r="AA2807" s="199">
        <v>0</v>
      </c>
      <c r="AB2807" s="199">
        <v>0</v>
      </c>
      <c r="AC2807" s="200">
        <v>0</v>
      </c>
      <c r="AD2807" s="201">
        <v>0</v>
      </c>
      <c r="AE2807" s="202">
        <v>0</v>
      </c>
      <c r="AF2807" s="202">
        <v>0</v>
      </c>
      <c r="AG2807" s="202">
        <v>0</v>
      </c>
      <c r="AH2807" s="203">
        <v>0</v>
      </c>
      <c r="AI2807" s="321">
        <v>0</v>
      </c>
      <c r="AJ2807" s="192">
        <v>7501943495579</v>
      </c>
      <c r="AK2807" s="192" t="s">
        <v>262</v>
      </c>
      <c r="AL2807" s="226"/>
      <c r="AM2807" s="75">
        <v>76945</v>
      </c>
      <c r="AN2807" s="456"/>
      <c r="AO2807" s="201">
        <v>0</v>
      </c>
      <c r="AP2807" s="201">
        <v>0</v>
      </c>
      <c r="AQ2807" s="200">
        <v>0</v>
      </c>
      <c r="AR2807" s="201">
        <v>0</v>
      </c>
      <c r="AS2807" s="200">
        <v>0</v>
      </c>
      <c r="AT2807" s="201">
        <v>0</v>
      </c>
      <c r="AU2807" s="200">
        <v>0</v>
      </c>
      <c r="AV2807" s="201">
        <v>0</v>
      </c>
      <c r="AW2807" s="200">
        <v>0</v>
      </c>
      <c r="AX2807" s="201">
        <v>0</v>
      </c>
      <c r="AY2807" s="200">
        <v>0</v>
      </c>
      <c r="AZ2807" s="201">
        <v>0</v>
      </c>
      <c r="BA2807" s="200">
        <v>0</v>
      </c>
      <c r="BB2807" s="201">
        <v>0</v>
      </c>
      <c r="BC2807" s="200">
        <v>0</v>
      </c>
      <c r="BD2807" s="75"/>
      <c r="BE2807" s="75"/>
      <c r="BF2807" s="56"/>
      <c r="BH2807" s="74"/>
      <c r="BI2807" s="194"/>
      <c r="BJ2807" s="74"/>
    </row>
    <row r="2808" spans="1:62" s="77" customFormat="1" ht="11.25" customHeight="1" x14ac:dyDescent="0.2">
      <c r="A2808" s="184" t="s">
        <v>3322</v>
      </c>
      <c r="B2808" s="185">
        <v>0</v>
      </c>
      <c r="C2808" s="828">
        <v>76946</v>
      </c>
      <c r="D2808" s="284">
        <v>1E-4</v>
      </c>
      <c r="E2808" s="91">
        <v>0</v>
      </c>
      <c r="F2808" s="186">
        <v>0</v>
      </c>
      <c r="G2808" s="186">
        <v>0</v>
      </c>
      <c r="H2808" s="186">
        <v>0</v>
      </c>
      <c r="I2808" s="187">
        <v>0</v>
      </c>
      <c r="J2808" s="188">
        <v>0</v>
      </c>
      <c r="K2808" s="186">
        <v>0</v>
      </c>
      <c r="L2808" s="186">
        <v>0</v>
      </c>
      <c r="M2808" s="187">
        <v>0</v>
      </c>
      <c r="N2808" s="189">
        <v>0</v>
      </c>
      <c r="O2808" s="188">
        <v>0</v>
      </c>
      <c r="P2808" s="189">
        <v>0</v>
      </c>
      <c r="Q2808" s="189">
        <v>0</v>
      </c>
      <c r="R2808" s="186">
        <v>0</v>
      </c>
      <c r="S2808" s="186">
        <v>1E-4</v>
      </c>
      <c r="T2808" s="188">
        <v>0</v>
      </c>
      <c r="U2808" s="187">
        <v>0</v>
      </c>
      <c r="V2808" s="189">
        <v>0</v>
      </c>
      <c r="W2808" s="189">
        <v>0</v>
      </c>
      <c r="X2808" s="188">
        <v>0</v>
      </c>
      <c r="Y2808" s="188">
        <v>0</v>
      </c>
      <c r="Z2808" s="186">
        <v>0</v>
      </c>
      <c r="AA2808" s="186">
        <v>0</v>
      </c>
      <c r="AB2808" s="186">
        <v>0</v>
      </c>
      <c r="AC2808" s="187">
        <v>0</v>
      </c>
      <c r="AD2808" s="188">
        <v>0</v>
      </c>
      <c r="AE2808" s="189">
        <v>0</v>
      </c>
      <c r="AF2808" s="189">
        <v>0</v>
      </c>
      <c r="AG2808" s="189">
        <v>0</v>
      </c>
      <c r="AH2808" s="191">
        <v>0</v>
      </c>
      <c r="AI2808" s="321">
        <v>0</v>
      </c>
      <c r="AJ2808" s="192">
        <v>7501943495586</v>
      </c>
      <c r="AK2808" s="192" t="s">
        <v>262</v>
      </c>
      <c r="AL2808" s="226"/>
      <c r="AM2808" s="75">
        <v>76946</v>
      </c>
      <c r="AN2808" s="456"/>
      <c r="AO2808" s="188">
        <v>0</v>
      </c>
      <c r="AP2808" s="188">
        <v>0</v>
      </c>
      <c r="AQ2808" s="187">
        <v>0</v>
      </c>
      <c r="AR2808" s="188">
        <v>0</v>
      </c>
      <c r="AS2808" s="187">
        <v>0</v>
      </c>
      <c r="AT2808" s="188">
        <v>0</v>
      </c>
      <c r="AU2808" s="187">
        <v>0</v>
      </c>
      <c r="AV2808" s="188">
        <v>0</v>
      </c>
      <c r="AW2808" s="187">
        <v>0</v>
      </c>
      <c r="AX2808" s="188">
        <v>0</v>
      </c>
      <c r="AY2808" s="187">
        <v>0</v>
      </c>
      <c r="AZ2808" s="188">
        <v>0</v>
      </c>
      <c r="BA2808" s="187">
        <v>0</v>
      </c>
      <c r="BB2808" s="188">
        <v>0</v>
      </c>
      <c r="BC2808" s="187">
        <v>0</v>
      </c>
      <c r="BD2808" s="75"/>
      <c r="BE2808" s="75"/>
      <c r="BF2808" s="56"/>
      <c r="BH2808" s="74"/>
      <c r="BI2808" s="194"/>
      <c r="BJ2808" s="74"/>
    </row>
    <row r="2809" spans="1:62" s="77" customFormat="1" ht="11.25" customHeight="1" x14ac:dyDescent="0.2">
      <c r="A2809" s="184" t="s">
        <v>3323</v>
      </c>
      <c r="B2809" s="185">
        <v>0</v>
      </c>
      <c r="C2809" s="828">
        <v>76974</v>
      </c>
      <c r="D2809" s="284">
        <v>1E-4</v>
      </c>
      <c r="E2809" s="91">
        <v>0</v>
      </c>
      <c r="F2809" s="186">
        <v>0</v>
      </c>
      <c r="G2809" s="186">
        <v>0</v>
      </c>
      <c r="H2809" s="186">
        <v>0</v>
      </c>
      <c r="I2809" s="187">
        <v>0</v>
      </c>
      <c r="J2809" s="188">
        <v>0</v>
      </c>
      <c r="K2809" s="186">
        <v>0</v>
      </c>
      <c r="L2809" s="186">
        <v>0</v>
      </c>
      <c r="M2809" s="187">
        <v>0</v>
      </c>
      <c r="N2809" s="189">
        <v>0</v>
      </c>
      <c r="O2809" s="188">
        <v>0</v>
      </c>
      <c r="P2809" s="189">
        <v>0</v>
      </c>
      <c r="Q2809" s="189">
        <v>0</v>
      </c>
      <c r="R2809" s="186">
        <v>0</v>
      </c>
      <c r="S2809" s="186">
        <v>1E-4</v>
      </c>
      <c r="T2809" s="188">
        <v>0</v>
      </c>
      <c r="U2809" s="187">
        <v>0</v>
      </c>
      <c r="V2809" s="189">
        <v>0</v>
      </c>
      <c r="W2809" s="189">
        <v>0</v>
      </c>
      <c r="X2809" s="188">
        <v>0</v>
      </c>
      <c r="Y2809" s="188">
        <v>0</v>
      </c>
      <c r="Z2809" s="186">
        <v>0</v>
      </c>
      <c r="AA2809" s="186">
        <v>0</v>
      </c>
      <c r="AB2809" s="186">
        <v>0</v>
      </c>
      <c r="AC2809" s="187">
        <v>0</v>
      </c>
      <c r="AD2809" s="188">
        <v>0</v>
      </c>
      <c r="AE2809" s="189">
        <v>0</v>
      </c>
      <c r="AF2809" s="189">
        <v>0</v>
      </c>
      <c r="AG2809" s="189">
        <v>0</v>
      </c>
      <c r="AH2809" s="191">
        <v>0</v>
      </c>
      <c r="AI2809" s="321">
        <v>0</v>
      </c>
      <c r="AJ2809" s="192">
        <v>7501943489585</v>
      </c>
      <c r="AK2809" s="192" t="s">
        <v>262</v>
      </c>
      <c r="AL2809" s="226"/>
      <c r="AM2809" s="75">
        <v>76974</v>
      </c>
      <c r="AN2809" s="456"/>
      <c r="AO2809" s="188">
        <v>0</v>
      </c>
      <c r="AP2809" s="188">
        <v>0</v>
      </c>
      <c r="AQ2809" s="187">
        <v>0</v>
      </c>
      <c r="AR2809" s="188">
        <v>0</v>
      </c>
      <c r="AS2809" s="187">
        <v>0</v>
      </c>
      <c r="AT2809" s="188">
        <v>0</v>
      </c>
      <c r="AU2809" s="187">
        <v>0</v>
      </c>
      <c r="AV2809" s="188">
        <v>0</v>
      </c>
      <c r="AW2809" s="187">
        <v>0</v>
      </c>
      <c r="AX2809" s="188">
        <v>0</v>
      </c>
      <c r="AY2809" s="187">
        <v>0</v>
      </c>
      <c r="AZ2809" s="188">
        <v>0</v>
      </c>
      <c r="BA2809" s="187">
        <v>0</v>
      </c>
      <c r="BB2809" s="188">
        <v>0</v>
      </c>
      <c r="BC2809" s="187">
        <v>0</v>
      </c>
      <c r="BD2809" s="75"/>
      <c r="BE2809" s="75"/>
      <c r="BF2809" s="56"/>
      <c r="BH2809" s="74"/>
      <c r="BI2809" s="194"/>
      <c r="BJ2809" s="74"/>
    </row>
    <row r="2810" spans="1:62" s="77" customFormat="1" ht="11.25" customHeight="1" x14ac:dyDescent="0.2">
      <c r="A2810" s="184" t="s">
        <v>3324</v>
      </c>
      <c r="B2810" s="185">
        <v>0</v>
      </c>
      <c r="C2810" s="828">
        <v>76963</v>
      </c>
      <c r="D2810" s="284">
        <v>1E-4</v>
      </c>
      <c r="E2810" s="91">
        <v>0</v>
      </c>
      <c r="F2810" s="186">
        <v>0</v>
      </c>
      <c r="G2810" s="186">
        <v>0</v>
      </c>
      <c r="H2810" s="186">
        <v>0</v>
      </c>
      <c r="I2810" s="187">
        <v>0</v>
      </c>
      <c r="J2810" s="188">
        <v>0</v>
      </c>
      <c r="K2810" s="186">
        <v>0</v>
      </c>
      <c r="L2810" s="186">
        <v>0</v>
      </c>
      <c r="M2810" s="187">
        <v>0</v>
      </c>
      <c r="N2810" s="189">
        <v>0</v>
      </c>
      <c r="O2810" s="188">
        <v>0</v>
      </c>
      <c r="P2810" s="189">
        <v>0</v>
      </c>
      <c r="Q2810" s="189">
        <v>0</v>
      </c>
      <c r="R2810" s="186">
        <v>0</v>
      </c>
      <c r="S2810" s="186">
        <v>1E-4</v>
      </c>
      <c r="T2810" s="188">
        <v>0</v>
      </c>
      <c r="U2810" s="187">
        <v>0</v>
      </c>
      <c r="V2810" s="189">
        <v>0</v>
      </c>
      <c r="W2810" s="189">
        <v>0</v>
      </c>
      <c r="X2810" s="188">
        <v>0</v>
      </c>
      <c r="Y2810" s="188">
        <v>0</v>
      </c>
      <c r="Z2810" s="186">
        <v>0</v>
      </c>
      <c r="AA2810" s="186">
        <v>0</v>
      </c>
      <c r="AB2810" s="186">
        <v>0</v>
      </c>
      <c r="AC2810" s="187">
        <v>0</v>
      </c>
      <c r="AD2810" s="188">
        <v>0</v>
      </c>
      <c r="AE2810" s="189">
        <v>0</v>
      </c>
      <c r="AF2810" s="189">
        <v>0</v>
      </c>
      <c r="AG2810" s="189">
        <v>0</v>
      </c>
      <c r="AH2810" s="191">
        <v>0</v>
      </c>
      <c r="AI2810" s="321">
        <v>0</v>
      </c>
      <c r="AJ2810" s="192">
        <v>7501943492936</v>
      </c>
      <c r="AK2810" s="192" t="s">
        <v>262</v>
      </c>
      <c r="AL2810" s="226"/>
      <c r="AM2810" s="75">
        <v>76963</v>
      </c>
      <c r="AN2810" s="456"/>
      <c r="AO2810" s="188">
        <v>0</v>
      </c>
      <c r="AP2810" s="188">
        <v>0</v>
      </c>
      <c r="AQ2810" s="187">
        <v>0</v>
      </c>
      <c r="AR2810" s="188">
        <v>0</v>
      </c>
      <c r="AS2810" s="187">
        <v>0</v>
      </c>
      <c r="AT2810" s="188">
        <v>0</v>
      </c>
      <c r="AU2810" s="187">
        <v>0</v>
      </c>
      <c r="AV2810" s="188">
        <v>0</v>
      </c>
      <c r="AW2810" s="187">
        <v>0</v>
      </c>
      <c r="AX2810" s="188">
        <v>0</v>
      </c>
      <c r="AY2810" s="187">
        <v>0</v>
      </c>
      <c r="AZ2810" s="188">
        <v>0</v>
      </c>
      <c r="BA2810" s="187">
        <v>0</v>
      </c>
      <c r="BB2810" s="188">
        <v>0</v>
      </c>
      <c r="BC2810" s="187">
        <v>0</v>
      </c>
      <c r="BD2810" s="75"/>
      <c r="BE2810" s="75"/>
      <c r="BF2810" s="56"/>
      <c r="BH2810" s="74"/>
      <c r="BI2810" s="194"/>
      <c r="BJ2810" s="74"/>
    </row>
    <row r="2811" spans="1:62" s="77" customFormat="1" ht="11.25" customHeight="1" x14ac:dyDescent="0.2">
      <c r="A2811" s="184" t="s">
        <v>3325</v>
      </c>
      <c r="B2811" s="185">
        <v>0</v>
      </c>
      <c r="C2811" s="828">
        <v>76954</v>
      </c>
      <c r="D2811" s="284">
        <v>1E-4</v>
      </c>
      <c r="E2811" s="91">
        <v>0</v>
      </c>
      <c r="F2811" s="186">
        <v>0</v>
      </c>
      <c r="G2811" s="186">
        <v>0</v>
      </c>
      <c r="H2811" s="186">
        <v>0</v>
      </c>
      <c r="I2811" s="187">
        <v>0</v>
      </c>
      <c r="J2811" s="188">
        <v>0</v>
      </c>
      <c r="K2811" s="186">
        <v>0</v>
      </c>
      <c r="L2811" s="186">
        <v>0</v>
      </c>
      <c r="M2811" s="187">
        <v>0</v>
      </c>
      <c r="N2811" s="189">
        <v>0</v>
      </c>
      <c r="O2811" s="188">
        <v>0</v>
      </c>
      <c r="P2811" s="189">
        <v>0</v>
      </c>
      <c r="Q2811" s="189">
        <v>0</v>
      </c>
      <c r="R2811" s="186">
        <v>0</v>
      </c>
      <c r="S2811" s="186">
        <v>1E-4</v>
      </c>
      <c r="T2811" s="188">
        <v>0</v>
      </c>
      <c r="U2811" s="187">
        <v>0</v>
      </c>
      <c r="V2811" s="189">
        <v>0</v>
      </c>
      <c r="W2811" s="189">
        <v>0</v>
      </c>
      <c r="X2811" s="188">
        <v>0</v>
      </c>
      <c r="Y2811" s="188">
        <v>0</v>
      </c>
      <c r="Z2811" s="186">
        <v>0</v>
      </c>
      <c r="AA2811" s="186">
        <v>0</v>
      </c>
      <c r="AB2811" s="186">
        <v>0</v>
      </c>
      <c r="AC2811" s="187">
        <v>0</v>
      </c>
      <c r="AD2811" s="188">
        <v>0</v>
      </c>
      <c r="AE2811" s="189">
        <v>0</v>
      </c>
      <c r="AF2811" s="189">
        <v>0</v>
      </c>
      <c r="AG2811" s="189">
        <v>0</v>
      </c>
      <c r="AH2811" s="191">
        <v>0</v>
      </c>
      <c r="AI2811" s="321">
        <v>0</v>
      </c>
      <c r="AJ2811" s="192">
        <v>7501943495630</v>
      </c>
      <c r="AK2811" s="192" t="s">
        <v>262</v>
      </c>
      <c r="AL2811" s="226"/>
      <c r="AM2811" s="75">
        <v>76954</v>
      </c>
      <c r="AN2811" s="456"/>
      <c r="AO2811" s="188">
        <v>0</v>
      </c>
      <c r="AP2811" s="188">
        <v>0</v>
      </c>
      <c r="AQ2811" s="187">
        <v>0</v>
      </c>
      <c r="AR2811" s="188">
        <v>0</v>
      </c>
      <c r="AS2811" s="187">
        <v>0</v>
      </c>
      <c r="AT2811" s="188">
        <v>0</v>
      </c>
      <c r="AU2811" s="187">
        <v>0</v>
      </c>
      <c r="AV2811" s="188">
        <v>0</v>
      </c>
      <c r="AW2811" s="187">
        <v>0</v>
      </c>
      <c r="AX2811" s="188">
        <v>0</v>
      </c>
      <c r="AY2811" s="187">
        <v>0</v>
      </c>
      <c r="AZ2811" s="188">
        <v>0</v>
      </c>
      <c r="BA2811" s="187">
        <v>0</v>
      </c>
      <c r="BB2811" s="188">
        <v>0</v>
      </c>
      <c r="BC2811" s="187">
        <v>0</v>
      </c>
      <c r="BD2811" s="75"/>
      <c r="BE2811" s="75"/>
      <c r="BF2811" s="56"/>
      <c r="BH2811" s="74"/>
      <c r="BI2811" s="194"/>
      <c r="BJ2811" s="74"/>
    </row>
    <row r="2812" spans="1:62" s="77" customFormat="1" ht="11.25" customHeight="1" x14ac:dyDescent="0.2">
      <c r="A2812" s="184" t="s">
        <v>3326</v>
      </c>
      <c r="B2812" s="185">
        <v>0</v>
      </c>
      <c r="C2812" s="828">
        <v>76956</v>
      </c>
      <c r="D2812" s="284">
        <v>1E-4</v>
      </c>
      <c r="E2812" s="91">
        <v>0</v>
      </c>
      <c r="F2812" s="186">
        <v>0</v>
      </c>
      <c r="G2812" s="186">
        <v>0</v>
      </c>
      <c r="H2812" s="186">
        <v>0</v>
      </c>
      <c r="I2812" s="187">
        <v>0</v>
      </c>
      <c r="J2812" s="188">
        <v>0</v>
      </c>
      <c r="K2812" s="186">
        <v>0</v>
      </c>
      <c r="L2812" s="186">
        <v>0</v>
      </c>
      <c r="M2812" s="187">
        <v>0</v>
      </c>
      <c r="N2812" s="189">
        <v>0</v>
      </c>
      <c r="O2812" s="188">
        <v>0</v>
      </c>
      <c r="P2812" s="189">
        <v>0</v>
      </c>
      <c r="Q2812" s="189">
        <v>0</v>
      </c>
      <c r="R2812" s="186">
        <v>0</v>
      </c>
      <c r="S2812" s="186">
        <v>1E-4</v>
      </c>
      <c r="T2812" s="188">
        <v>0</v>
      </c>
      <c r="U2812" s="187">
        <v>0</v>
      </c>
      <c r="V2812" s="189">
        <v>0</v>
      </c>
      <c r="W2812" s="189">
        <v>0</v>
      </c>
      <c r="X2812" s="188">
        <v>0</v>
      </c>
      <c r="Y2812" s="188">
        <v>0</v>
      </c>
      <c r="Z2812" s="186">
        <v>0</v>
      </c>
      <c r="AA2812" s="186">
        <v>0</v>
      </c>
      <c r="AB2812" s="186">
        <v>0</v>
      </c>
      <c r="AC2812" s="187">
        <v>0</v>
      </c>
      <c r="AD2812" s="188">
        <v>0</v>
      </c>
      <c r="AE2812" s="189">
        <v>0</v>
      </c>
      <c r="AF2812" s="189">
        <v>0</v>
      </c>
      <c r="AG2812" s="189">
        <v>0</v>
      </c>
      <c r="AH2812" s="191">
        <v>0</v>
      </c>
      <c r="AI2812" s="321">
        <v>0</v>
      </c>
      <c r="AJ2812" s="192">
        <v>7501943495654</v>
      </c>
      <c r="AK2812" s="192" t="s">
        <v>262</v>
      </c>
      <c r="AL2812" s="226"/>
      <c r="AM2812" s="75">
        <v>76956</v>
      </c>
      <c r="AN2812" s="456"/>
      <c r="AO2812" s="188">
        <v>0</v>
      </c>
      <c r="AP2812" s="188">
        <v>0</v>
      </c>
      <c r="AQ2812" s="187">
        <v>0</v>
      </c>
      <c r="AR2812" s="188">
        <v>0</v>
      </c>
      <c r="AS2812" s="187">
        <v>0</v>
      </c>
      <c r="AT2812" s="188">
        <v>0</v>
      </c>
      <c r="AU2812" s="187">
        <v>0</v>
      </c>
      <c r="AV2812" s="188">
        <v>0</v>
      </c>
      <c r="AW2812" s="187">
        <v>0</v>
      </c>
      <c r="AX2812" s="188">
        <v>0</v>
      </c>
      <c r="AY2812" s="187">
        <v>0</v>
      </c>
      <c r="AZ2812" s="188">
        <v>0</v>
      </c>
      <c r="BA2812" s="187">
        <v>0</v>
      </c>
      <c r="BB2812" s="188">
        <v>0</v>
      </c>
      <c r="BC2812" s="187">
        <v>0</v>
      </c>
      <c r="BD2812" s="75"/>
      <c r="BE2812" s="75"/>
      <c r="BF2812" s="56"/>
      <c r="BH2812" s="74"/>
      <c r="BI2812" s="194"/>
      <c r="BJ2812" s="74"/>
    </row>
    <row r="2813" spans="1:62" s="77" customFormat="1" ht="11.25" customHeight="1" x14ac:dyDescent="0.2">
      <c r="A2813" s="184" t="s">
        <v>3327</v>
      </c>
      <c r="B2813" s="185">
        <v>0</v>
      </c>
      <c r="C2813" s="828">
        <v>76952</v>
      </c>
      <c r="D2813" s="284">
        <v>1E-4</v>
      </c>
      <c r="E2813" s="91">
        <v>0</v>
      </c>
      <c r="F2813" s="186">
        <v>0</v>
      </c>
      <c r="G2813" s="186">
        <v>0</v>
      </c>
      <c r="H2813" s="186">
        <v>0</v>
      </c>
      <c r="I2813" s="187">
        <v>0</v>
      </c>
      <c r="J2813" s="188">
        <v>0</v>
      </c>
      <c r="K2813" s="186">
        <v>0</v>
      </c>
      <c r="L2813" s="186">
        <v>0</v>
      </c>
      <c r="M2813" s="187">
        <v>0</v>
      </c>
      <c r="N2813" s="189">
        <v>0</v>
      </c>
      <c r="O2813" s="188">
        <v>0</v>
      </c>
      <c r="P2813" s="189">
        <v>0</v>
      </c>
      <c r="Q2813" s="189">
        <v>0</v>
      </c>
      <c r="R2813" s="186">
        <v>0</v>
      </c>
      <c r="S2813" s="186">
        <v>1E-4</v>
      </c>
      <c r="T2813" s="188">
        <v>0</v>
      </c>
      <c r="U2813" s="187">
        <v>0</v>
      </c>
      <c r="V2813" s="189">
        <v>0</v>
      </c>
      <c r="W2813" s="189">
        <v>0</v>
      </c>
      <c r="X2813" s="188">
        <v>0</v>
      </c>
      <c r="Y2813" s="188">
        <v>0</v>
      </c>
      <c r="Z2813" s="186">
        <v>0</v>
      </c>
      <c r="AA2813" s="186">
        <v>0</v>
      </c>
      <c r="AB2813" s="186">
        <v>0</v>
      </c>
      <c r="AC2813" s="187">
        <v>0</v>
      </c>
      <c r="AD2813" s="188">
        <v>0</v>
      </c>
      <c r="AE2813" s="189">
        <v>0</v>
      </c>
      <c r="AF2813" s="189">
        <v>0</v>
      </c>
      <c r="AG2813" s="189">
        <v>0</v>
      </c>
      <c r="AH2813" s="191">
        <v>0</v>
      </c>
      <c r="AI2813" s="321">
        <v>0</v>
      </c>
      <c r="AJ2813" s="192">
        <v>7501943448865</v>
      </c>
      <c r="AK2813" s="192" t="s">
        <v>262</v>
      </c>
      <c r="AL2813" s="226"/>
      <c r="AM2813" s="75">
        <v>76952</v>
      </c>
      <c r="AN2813" s="76"/>
      <c r="AO2813" s="188">
        <v>0</v>
      </c>
      <c r="AP2813" s="188">
        <v>0</v>
      </c>
      <c r="AQ2813" s="187">
        <v>0</v>
      </c>
      <c r="AR2813" s="188">
        <v>0</v>
      </c>
      <c r="AS2813" s="187">
        <v>0</v>
      </c>
      <c r="AT2813" s="188">
        <v>0</v>
      </c>
      <c r="AU2813" s="187">
        <v>0</v>
      </c>
      <c r="AV2813" s="188">
        <v>0</v>
      </c>
      <c r="AW2813" s="187">
        <v>0</v>
      </c>
      <c r="AX2813" s="188">
        <v>0</v>
      </c>
      <c r="AY2813" s="187">
        <v>0</v>
      </c>
      <c r="AZ2813" s="188">
        <v>0</v>
      </c>
      <c r="BA2813" s="187">
        <v>0</v>
      </c>
      <c r="BB2813" s="188">
        <v>0</v>
      </c>
      <c r="BC2813" s="187">
        <v>0</v>
      </c>
      <c r="BD2813" s="75"/>
      <c r="BE2813" s="75"/>
      <c r="BF2813" s="56"/>
      <c r="BH2813" s="74"/>
      <c r="BI2813" s="194"/>
      <c r="BJ2813" s="74"/>
    </row>
    <row r="2814" spans="1:62" s="77" customFormat="1" ht="11.25" customHeight="1" x14ac:dyDescent="0.2">
      <c r="A2814" s="184" t="s">
        <v>3328</v>
      </c>
      <c r="B2814" s="185">
        <v>0</v>
      </c>
      <c r="C2814" s="828">
        <v>77027</v>
      </c>
      <c r="D2814" s="284">
        <v>1E-4</v>
      </c>
      <c r="E2814" s="91">
        <v>0</v>
      </c>
      <c r="F2814" s="186">
        <v>0</v>
      </c>
      <c r="G2814" s="186">
        <v>0</v>
      </c>
      <c r="H2814" s="186">
        <v>0</v>
      </c>
      <c r="I2814" s="187">
        <v>0</v>
      </c>
      <c r="J2814" s="188">
        <v>0</v>
      </c>
      <c r="K2814" s="186">
        <v>0</v>
      </c>
      <c r="L2814" s="186">
        <v>0</v>
      </c>
      <c r="M2814" s="187">
        <v>0</v>
      </c>
      <c r="N2814" s="189">
        <v>0</v>
      </c>
      <c r="O2814" s="188">
        <v>0</v>
      </c>
      <c r="P2814" s="189">
        <v>0</v>
      </c>
      <c r="Q2814" s="189">
        <v>0</v>
      </c>
      <c r="R2814" s="186">
        <v>0</v>
      </c>
      <c r="S2814" s="186">
        <v>1E-4</v>
      </c>
      <c r="T2814" s="188">
        <v>0</v>
      </c>
      <c r="U2814" s="187">
        <v>0</v>
      </c>
      <c r="V2814" s="189">
        <v>0</v>
      </c>
      <c r="W2814" s="189">
        <v>0</v>
      </c>
      <c r="X2814" s="188">
        <v>0</v>
      </c>
      <c r="Y2814" s="188">
        <v>0</v>
      </c>
      <c r="Z2814" s="186">
        <v>0</v>
      </c>
      <c r="AA2814" s="186">
        <v>0</v>
      </c>
      <c r="AB2814" s="186">
        <v>0</v>
      </c>
      <c r="AC2814" s="187">
        <v>0</v>
      </c>
      <c r="AD2814" s="188">
        <v>0</v>
      </c>
      <c r="AE2814" s="189">
        <v>0</v>
      </c>
      <c r="AF2814" s="189">
        <v>0</v>
      </c>
      <c r="AG2814" s="189">
        <v>0</v>
      </c>
      <c r="AH2814" s="191">
        <v>0</v>
      </c>
      <c r="AI2814" s="321">
        <v>0</v>
      </c>
      <c r="AJ2814" s="192">
        <v>7501943448865</v>
      </c>
      <c r="AK2814" s="192" t="s">
        <v>262</v>
      </c>
      <c r="AL2814" s="226"/>
      <c r="AM2814" s="75">
        <v>77027</v>
      </c>
      <c r="AN2814" s="76"/>
      <c r="AO2814" s="188">
        <v>0</v>
      </c>
      <c r="AP2814" s="188">
        <v>0</v>
      </c>
      <c r="AQ2814" s="187">
        <v>0</v>
      </c>
      <c r="AR2814" s="188">
        <v>0</v>
      </c>
      <c r="AS2814" s="187">
        <v>0</v>
      </c>
      <c r="AT2814" s="188">
        <v>0</v>
      </c>
      <c r="AU2814" s="187">
        <v>0</v>
      </c>
      <c r="AV2814" s="188">
        <v>0</v>
      </c>
      <c r="AW2814" s="187">
        <v>0</v>
      </c>
      <c r="AX2814" s="188">
        <v>0</v>
      </c>
      <c r="AY2814" s="187">
        <v>0</v>
      </c>
      <c r="AZ2814" s="188">
        <v>0</v>
      </c>
      <c r="BA2814" s="187">
        <v>0</v>
      </c>
      <c r="BB2814" s="188">
        <v>0</v>
      </c>
      <c r="BC2814" s="187">
        <v>0</v>
      </c>
      <c r="BD2814" s="75"/>
      <c r="BE2814" s="75"/>
      <c r="BF2814" s="56"/>
      <c r="BH2814" s="74"/>
      <c r="BI2814" s="194"/>
      <c r="BJ2814" s="74"/>
    </row>
    <row r="2815" spans="1:62" s="77" customFormat="1" ht="11.25" customHeight="1" x14ac:dyDescent="0.2">
      <c r="A2815" s="184" t="s">
        <v>3329</v>
      </c>
      <c r="B2815" s="185">
        <v>0</v>
      </c>
      <c r="C2815" s="828">
        <v>77048</v>
      </c>
      <c r="D2815" s="284">
        <v>1E-4</v>
      </c>
      <c r="E2815" s="91">
        <v>0</v>
      </c>
      <c r="F2815" s="186">
        <v>0</v>
      </c>
      <c r="G2815" s="186">
        <v>0</v>
      </c>
      <c r="H2815" s="186">
        <v>0</v>
      </c>
      <c r="I2815" s="187">
        <v>0</v>
      </c>
      <c r="J2815" s="188">
        <v>0</v>
      </c>
      <c r="K2815" s="186">
        <v>0</v>
      </c>
      <c r="L2815" s="186">
        <v>0</v>
      </c>
      <c r="M2815" s="187">
        <v>0</v>
      </c>
      <c r="N2815" s="189">
        <v>0</v>
      </c>
      <c r="O2815" s="188">
        <v>0</v>
      </c>
      <c r="P2815" s="189">
        <v>0</v>
      </c>
      <c r="Q2815" s="189">
        <v>0</v>
      </c>
      <c r="R2815" s="186">
        <v>0</v>
      </c>
      <c r="S2815" s="186">
        <v>1E-4</v>
      </c>
      <c r="T2815" s="188">
        <v>0.34799999999999998</v>
      </c>
      <c r="U2815" s="187">
        <v>0</v>
      </c>
      <c r="V2815" s="189">
        <v>0</v>
      </c>
      <c r="W2815" s="189">
        <v>0</v>
      </c>
      <c r="X2815" s="188">
        <v>0.34799999999999998</v>
      </c>
      <c r="Y2815" s="188">
        <v>0</v>
      </c>
      <c r="Z2815" s="186">
        <v>0</v>
      </c>
      <c r="AA2815" s="186">
        <v>0</v>
      </c>
      <c r="AB2815" s="186">
        <v>0</v>
      </c>
      <c r="AC2815" s="187">
        <v>0</v>
      </c>
      <c r="AD2815" s="188">
        <v>0</v>
      </c>
      <c r="AE2815" s="189">
        <v>0</v>
      </c>
      <c r="AF2815" s="189">
        <v>0</v>
      </c>
      <c r="AG2815" s="189">
        <v>0</v>
      </c>
      <c r="AH2815" s="191">
        <v>0</v>
      </c>
      <c r="AI2815" s="321">
        <v>0</v>
      </c>
      <c r="AJ2815" s="192">
        <v>7501943448865</v>
      </c>
      <c r="AK2815" s="192" t="s">
        <v>262</v>
      </c>
      <c r="AL2815" s="226"/>
      <c r="AM2815" s="75">
        <v>77048</v>
      </c>
      <c r="AN2815" s="76"/>
      <c r="AO2815" s="188">
        <v>0</v>
      </c>
      <c r="AP2815" s="188">
        <v>0</v>
      </c>
      <c r="AQ2815" s="187">
        <v>0</v>
      </c>
      <c r="AR2815" s="188">
        <v>0</v>
      </c>
      <c r="AS2815" s="187">
        <v>0</v>
      </c>
      <c r="AT2815" s="188">
        <v>0</v>
      </c>
      <c r="AU2815" s="187">
        <v>0</v>
      </c>
      <c r="AV2815" s="188">
        <v>0</v>
      </c>
      <c r="AW2815" s="187">
        <v>0</v>
      </c>
      <c r="AX2815" s="188">
        <v>0</v>
      </c>
      <c r="AY2815" s="187">
        <v>0</v>
      </c>
      <c r="AZ2815" s="188">
        <v>0</v>
      </c>
      <c r="BA2815" s="187">
        <v>0</v>
      </c>
      <c r="BB2815" s="188">
        <v>0</v>
      </c>
      <c r="BC2815" s="187">
        <v>0</v>
      </c>
      <c r="BD2815" s="75"/>
      <c r="BE2815" s="75"/>
      <c r="BF2815" s="56"/>
      <c r="BH2815" s="74"/>
      <c r="BI2815" s="194"/>
      <c r="BJ2815" s="74"/>
    </row>
    <row r="2816" spans="1:62" s="77" customFormat="1" ht="11.25" customHeight="1" x14ac:dyDescent="0.2">
      <c r="A2816" s="184" t="s">
        <v>3330</v>
      </c>
      <c r="B2816" s="185">
        <v>0</v>
      </c>
      <c r="C2816" s="828">
        <v>76941</v>
      </c>
      <c r="D2816" s="284">
        <v>124.34399999999999</v>
      </c>
      <c r="E2816" s="91">
        <v>0</v>
      </c>
      <c r="F2816" s="186">
        <v>0</v>
      </c>
      <c r="G2816" s="186">
        <v>0</v>
      </c>
      <c r="H2816" s="186">
        <v>0</v>
      </c>
      <c r="I2816" s="187">
        <v>0</v>
      </c>
      <c r="J2816" s="188">
        <v>0</v>
      </c>
      <c r="K2816" s="186">
        <v>0</v>
      </c>
      <c r="L2816" s="186">
        <v>0</v>
      </c>
      <c r="M2816" s="187">
        <v>0</v>
      </c>
      <c r="N2816" s="189">
        <v>0</v>
      </c>
      <c r="O2816" s="188">
        <v>0</v>
      </c>
      <c r="P2816" s="189">
        <v>0</v>
      </c>
      <c r="Q2816" s="189">
        <v>0</v>
      </c>
      <c r="R2816" s="186">
        <v>0</v>
      </c>
      <c r="S2816" s="186">
        <v>124.34399999999999</v>
      </c>
      <c r="T2816" s="188">
        <v>124.34399999999999</v>
      </c>
      <c r="U2816" s="187">
        <v>0</v>
      </c>
      <c r="V2816" s="189">
        <v>123.94799999999999</v>
      </c>
      <c r="W2816" s="189">
        <v>0</v>
      </c>
      <c r="X2816" s="188">
        <v>0.3960000000000008</v>
      </c>
      <c r="Y2816" s="188">
        <v>0</v>
      </c>
      <c r="Z2816" s="186">
        <v>0</v>
      </c>
      <c r="AA2816" s="186">
        <v>0</v>
      </c>
      <c r="AB2816" s="186">
        <v>0</v>
      </c>
      <c r="AC2816" s="187">
        <v>0</v>
      </c>
      <c r="AD2816" s="188">
        <v>0</v>
      </c>
      <c r="AE2816" s="189">
        <v>0</v>
      </c>
      <c r="AF2816" s="189">
        <v>0</v>
      </c>
      <c r="AG2816" s="189">
        <v>0</v>
      </c>
      <c r="AH2816" s="191">
        <v>0</v>
      </c>
      <c r="AI2816" s="321">
        <v>0</v>
      </c>
      <c r="AJ2816" s="192">
        <v>7501943477995</v>
      </c>
      <c r="AK2816" s="192" t="s">
        <v>262</v>
      </c>
      <c r="AL2816" s="226"/>
      <c r="AM2816" s="75">
        <v>76941</v>
      </c>
      <c r="AN2816" s="456"/>
      <c r="AO2816" s="188">
        <v>0</v>
      </c>
      <c r="AP2816" s="188">
        <v>0</v>
      </c>
      <c r="AQ2816" s="187">
        <v>0</v>
      </c>
      <c r="AR2816" s="188">
        <v>0</v>
      </c>
      <c r="AS2816" s="187">
        <v>0</v>
      </c>
      <c r="AT2816" s="188">
        <v>0</v>
      </c>
      <c r="AU2816" s="187">
        <v>0</v>
      </c>
      <c r="AV2816" s="188">
        <v>0</v>
      </c>
      <c r="AW2816" s="187">
        <v>0</v>
      </c>
      <c r="AX2816" s="188">
        <v>0</v>
      </c>
      <c r="AY2816" s="187">
        <v>0</v>
      </c>
      <c r="AZ2816" s="188">
        <v>0</v>
      </c>
      <c r="BA2816" s="187">
        <v>0</v>
      </c>
      <c r="BB2816" s="188">
        <v>0</v>
      </c>
      <c r="BC2816" s="187">
        <v>0</v>
      </c>
      <c r="BD2816" s="75"/>
      <c r="BE2816" s="75"/>
      <c r="BF2816" s="56"/>
      <c r="BH2816" s="74"/>
      <c r="BI2816" s="194"/>
      <c r="BJ2816" s="74"/>
    </row>
    <row r="2817" spans="1:62" s="77" customFormat="1" ht="11.25" customHeight="1" x14ac:dyDescent="0.2">
      <c r="A2817" s="184" t="s">
        <v>3331</v>
      </c>
      <c r="B2817" s="185">
        <v>0</v>
      </c>
      <c r="C2817" s="828">
        <v>76942</v>
      </c>
      <c r="D2817" s="284">
        <v>1E-4</v>
      </c>
      <c r="E2817" s="91">
        <v>0</v>
      </c>
      <c r="F2817" s="186">
        <v>0</v>
      </c>
      <c r="G2817" s="186">
        <v>0</v>
      </c>
      <c r="H2817" s="186">
        <v>0</v>
      </c>
      <c r="I2817" s="187">
        <v>0</v>
      </c>
      <c r="J2817" s="188">
        <v>0</v>
      </c>
      <c r="K2817" s="186">
        <v>0</v>
      </c>
      <c r="L2817" s="186">
        <v>0</v>
      </c>
      <c r="M2817" s="187">
        <v>0</v>
      </c>
      <c r="N2817" s="189">
        <v>0</v>
      </c>
      <c r="O2817" s="188">
        <v>0</v>
      </c>
      <c r="P2817" s="189">
        <v>0</v>
      </c>
      <c r="Q2817" s="189">
        <v>0</v>
      </c>
      <c r="R2817" s="186">
        <v>0</v>
      </c>
      <c r="S2817" s="186">
        <v>1E-4</v>
      </c>
      <c r="T2817" s="188">
        <v>0</v>
      </c>
      <c r="U2817" s="187">
        <v>0</v>
      </c>
      <c r="V2817" s="189">
        <v>0</v>
      </c>
      <c r="W2817" s="189">
        <v>0</v>
      </c>
      <c r="X2817" s="188">
        <v>0</v>
      </c>
      <c r="Y2817" s="188">
        <v>0</v>
      </c>
      <c r="Z2817" s="186">
        <v>0</v>
      </c>
      <c r="AA2817" s="186">
        <v>0</v>
      </c>
      <c r="AB2817" s="186">
        <v>0</v>
      </c>
      <c r="AC2817" s="187">
        <v>0</v>
      </c>
      <c r="AD2817" s="188">
        <v>0</v>
      </c>
      <c r="AE2817" s="189">
        <v>0</v>
      </c>
      <c r="AF2817" s="189">
        <v>0</v>
      </c>
      <c r="AG2817" s="189">
        <v>0</v>
      </c>
      <c r="AH2817" s="191">
        <v>0</v>
      </c>
      <c r="AI2817" s="321">
        <v>0</v>
      </c>
      <c r="AJ2817" s="192">
        <v>7501943478008</v>
      </c>
      <c r="AK2817" s="192" t="s">
        <v>262</v>
      </c>
      <c r="AL2817" s="226"/>
      <c r="AM2817" s="75">
        <v>76942</v>
      </c>
      <c r="AN2817" s="76"/>
      <c r="AO2817" s="188">
        <v>0</v>
      </c>
      <c r="AP2817" s="188">
        <v>0</v>
      </c>
      <c r="AQ2817" s="187">
        <v>0</v>
      </c>
      <c r="AR2817" s="188">
        <v>0</v>
      </c>
      <c r="AS2817" s="187">
        <v>0</v>
      </c>
      <c r="AT2817" s="188">
        <v>0</v>
      </c>
      <c r="AU2817" s="187">
        <v>0</v>
      </c>
      <c r="AV2817" s="188">
        <v>0</v>
      </c>
      <c r="AW2817" s="187">
        <v>0</v>
      </c>
      <c r="AX2817" s="188">
        <v>0</v>
      </c>
      <c r="AY2817" s="187">
        <v>0</v>
      </c>
      <c r="AZ2817" s="188">
        <v>0</v>
      </c>
      <c r="BA2817" s="187">
        <v>0</v>
      </c>
      <c r="BB2817" s="188">
        <v>0</v>
      </c>
      <c r="BC2817" s="187">
        <v>0</v>
      </c>
      <c r="BD2817" s="75"/>
      <c r="BE2817" s="75"/>
      <c r="BF2817" s="56"/>
      <c r="BH2817" s="74"/>
      <c r="BI2817" s="194"/>
      <c r="BJ2817" s="74"/>
    </row>
    <row r="2818" spans="1:62" s="77" customFormat="1" ht="11.25" customHeight="1" x14ac:dyDescent="0.2">
      <c r="A2818" s="184" t="s">
        <v>3332</v>
      </c>
      <c r="B2818" s="185">
        <v>0</v>
      </c>
      <c r="C2818" s="828">
        <v>76981</v>
      </c>
      <c r="D2818" s="284">
        <v>0.76800000000000002</v>
      </c>
      <c r="E2818" s="91">
        <v>0</v>
      </c>
      <c r="F2818" s="186">
        <v>0</v>
      </c>
      <c r="G2818" s="186">
        <v>0</v>
      </c>
      <c r="H2818" s="186">
        <v>0</v>
      </c>
      <c r="I2818" s="187">
        <v>0</v>
      </c>
      <c r="J2818" s="188">
        <v>0</v>
      </c>
      <c r="K2818" s="186">
        <v>0</v>
      </c>
      <c r="L2818" s="186">
        <v>0</v>
      </c>
      <c r="M2818" s="187">
        <v>0</v>
      </c>
      <c r="N2818" s="189">
        <v>0</v>
      </c>
      <c r="O2818" s="188">
        <v>0</v>
      </c>
      <c r="P2818" s="189">
        <v>0</v>
      </c>
      <c r="Q2818" s="189">
        <v>0</v>
      </c>
      <c r="R2818" s="186">
        <v>0</v>
      </c>
      <c r="S2818" s="186">
        <v>0.76800000000000002</v>
      </c>
      <c r="T2818" s="188">
        <v>0.76800000000000002</v>
      </c>
      <c r="U2818" s="187">
        <v>0</v>
      </c>
      <c r="V2818" s="189">
        <v>0</v>
      </c>
      <c r="W2818" s="189">
        <v>0</v>
      </c>
      <c r="X2818" s="188">
        <v>0.76800000000000002</v>
      </c>
      <c r="Y2818" s="188">
        <v>0</v>
      </c>
      <c r="Z2818" s="186">
        <v>0</v>
      </c>
      <c r="AA2818" s="186">
        <v>0</v>
      </c>
      <c r="AB2818" s="186">
        <v>0</v>
      </c>
      <c r="AC2818" s="187">
        <v>0</v>
      </c>
      <c r="AD2818" s="188">
        <v>0</v>
      </c>
      <c r="AE2818" s="189">
        <v>0</v>
      </c>
      <c r="AF2818" s="189">
        <v>0</v>
      </c>
      <c r="AG2818" s="189">
        <v>0</v>
      </c>
      <c r="AH2818" s="191">
        <v>0</v>
      </c>
      <c r="AI2818" s="321">
        <v>0</v>
      </c>
      <c r="AJ2818" s="192">
        <v>7506425605378</v>
      </c>
      <c r="AK2818" s="192" t="s">
        <v>262</v>
      </c>
      <c r="AL2818" s="226"/>
      <c r="AM2818" s="75">
        <v>76981</v>
      </c>
      <c r="AN2818" s="76"/>
      <c r="AO2818" s="188">
        <v>0</v>
      </c>
      <c r="AP2818" s="188">
        <v>0</v>
      </c>
      <c r="AQ2818" s="187">
        <v>0</v>
      </c>
      <c r="AR2818" s="188">
        <v>0</v>
      </c>
      <c r="AS2818" s="187">
        <v>0</v>
      </c>
      <c r="AT2818" s="188">
        <v>0</v>
      </c>
      <c r="AU2818" s="187">
        <v>0</v>
      </c>
      <c r="AV2818" s="188">
        <v>0</v>
      </c>
      <c r="AW2818" s="187">
        <v>0</v>
      </c>
      <c r="AX2818" s="188">
        <v>0</v>
      </c>
      <c r="AY2818" s="187">
        <v>0</v>
      </c>
      <c r="AZ2818" s="188">
        <v>0</v>
      </c>
      <c r="BA2818" s="187">
        <v>0</v>
      </c>
      <c r="BB2818" s="188">
        <v>0</v>
      </c>
      <c r="BC2818" s="187">
        <v>0</v>
      </c>
      <c r="BD2818" s="75"/>
      <c r="BE2818" s="75"/>
      <c r="BF2818" s="56"/>
      <c r="BH2818" s="74"/>
      <c r="BI2818" s="194"/>
      <c r="BJ2818" s="74"/>
    </row>
    <row r="2819" spans="1:62" s="77" customFormat="1" ht="11.25" customHeight="1" x14ac:dyDescent="0.2">
      <c r="A2819" s="184" t="s">
        <v>3333</v>
      </c>
      <c r="B2819" s="185">
        <v>0</v>
      </c>
      <c r="C2819" s="828">
        <v>76982</v>
      </c>
      <c r="D2819" s="284">
        <v>1E-4</v>
      </c>
      <c r="E2819" s="91">
        <v>0</v>
      </c>
      <c r="F2819" s="186">
        <v>0</v>
      </c>
      <c r="G2819" s="186">
        <v>0</v>
      </c>
      <c r="H2819" s="186">
        <v>0</v>
      </c>
      <c r="I2819" s="187">
        <v>0</v>
      </c>
      <c r="J2819" s="188">
        <v>0</v>
      </c>
      <c r="K2819" s="186">
        <v>0</v>
      </c>
      <c r="L2819" s="186">
        <v>0</v>
      </c>
      <c r="M2819" s="187">
        <v>0</v>
      </c>
      <c r="N2819" s="189">
        <v>0</v>
      </c>
      <c r="O2819" s="188">
        <v>0</v>
      </c>
      <c r="P2819" s="189">
        <v>0</v>
      </c>
      <c r="Q2819" s="189">
        <v>0</v>
      </c>
      <c r="R2819" s="186">
        <v>0</v>
      </c>
      <c r="S2819" s="186">
        <v>1E-4</v>
      </c>
      <c r="T2819" s="188">
        <v>0</v>
      </c>
      <c r="U2819" s="187">
        <v>0</v>
      </c>
      <c r="V2819" s="189">
        <v>0</v>
      </c>
      <c r="W2819" s="189">
        <v>0</v>
      </c>
      <c r="X2819" s="188">
        <v>0</v>
      </c>
      <c r="Y2819" s="188">
        <v>0</v>
      </c>
      <c r="Z2819" s="186">
        <v>0</v>
      </c>
      <c r="AA2819" s="186">
        <v>0</v>
      </c>
      <c r="AB2819" s="186">
        <v>0</v>
      </c>
      <c r="AC2819" s="187">
        <v>0</v>
      </c>
      <c r="AD2819" s="188">
        <v>0</v>
      </c>
      <c r="AE2819" s="189">
        <v>0</v>
      </c>
      <c r="AF2819" s="189">
        <v>0</v>
      </c>
      <c r="AG2819" s="189">
        <v>0</v>
      </c>
      <c r="AH2819" s="191">
        <v>0</v>
      </c>
      <c r="AI2819" s="321">
        <v>0</v>
      </c>
      <c r="AJ2819" s="192">
        <v>7506425605385</v>
      </c>
      <c r="AK2819" s="192" t="s">
        <v>262</v>
      </c>
      <c r="AL2819" s="226"/>
      <c r="AM2819" s="75">
        <v>76982</v>
      </c>
      <c r="AN2819" s="76"/>
      <c r="AO2819" s="188">
        <v>0</v>
      </c>
      <c r="AP2819" s="188">
        <v>0</v>
      </c>
      <c r="AQ2819" s="187">
        <v>0</v>
      </c>
      <c r="AR2819" s="188">
        <v>0</v>
      </c>
      <c r="AS2819" s="187">
        <v>0</v>
      </c>
      <c r="AT2819" s="188">
        <v>0</v>
      </c>
      <c r="AU2819" s="187">
        <v>0</v>
      </c>
      <c r="AV2819" s="188">
        <v>0</v>
      </c>
      <c r="AW2819" s="187">
        <v>0</v>
      </c>
      <c r="AX2819" s="188">
        <v>0</v>
      </c>
      <c r="AY2819" s="187">
        <v>0</v>
      </c>
      <c r="AZ2819" s="188">
        <v>0</v>
      </c>
      <c r="BA2819" s="187">
        <v>0</v>
      </c>
      <c r="BB2819" s="188">
        <v>0</v>
      </c>
      <c r="BC2819" s="187">
        <v>0</v>
      </c>
      <c r="BD2819" s="75"/>
      <c r="BE2819" s="75"/>
      <c r="BF2819" s="56"/>
      <c r="BH2819" s="74"/>
      <c r="BI2819" s="194"/>
      <c r="BJ2819" s="74"/>
    </row>
    <row r="2820" spans="1:62" s="77" customFormat="1" ht="11.25" customHeight="1" x14ac:dyDescent="0.2">
      <c r="A2820" s="184" t="s">
        <v>3334</v>
      </c>
      <c r="B2820" s="185">
        <v>0</v>
      </c>
      <c r="C2820" s="828">
        <v>76983</v>
      </c>
      <c r="D2820" s="284">
        <v>1E-4</v>
      </c>
      <c r="E2820" s="91">
        <v>0</v>
      </c>
      <c r="F2820" s="186">
        <v>0</v>
      </c>
      <c r="G2820" s="186">
        <v>0</v>
      </c>
      <c r="H2820" s="186">
        <v>0</v>
      </c>
      <c r="I2820" s="187">
        <v>0</v>
      </c>
      <c r="J2820" s="188">
        <v>0</v>
      </c>
      <c r="K2820" s="186">
        <v>0</v>
      </c>
      <c r="L2820" s="186">
        <v>0</v>
      </c>
      <c r="M2820" s="187">
        <v>0</v>
      </c>
      <c r="N2820" s="189">
        <v>0</v>
      </c>
      <c r="O2820" s="188">
        <v>0</v>
      </c>
      <c r="P2820" s="189">
        <v>0</v>
      </c>
      <c r="Q2820" s="189">
        <v>0</v>
      </c>
      <c r="R2820" s="186">
        <v>0</v>
      </c>
      <c r="S2820" s="186">
        <v>1E-4</v>
      </c>
      <c r="T2820" s="188">
        <v>0</v>
      </c>
      <c r="U2820" s="187">
        <v>0</v>
      </c>
      <c r="V2820" s="189">
        <v>0</v>
      </c>
      <c r="W2820" s="189">
        <v>0</v>
      </c>
      <c r="X2820" s="188">
        <v>0</v>
      </c>
      <c r="Y2820" s="188">
        <v>0</v>
      </c>
      <c r="Z2820" s="186">
        <v>0</v>
      </c>
      <c r="AA2820" s="186">
        <v>0</v>
      </c>
      <c r="AB2820" s="186">
        <v>0</v>
      </c>
      <c r="AC2820" s="187">
        <v>0</v>
      </c>
      <c r="AD2820" s="188">
        <v>0</v>
      </c>
      <c r="AE2820" s="189">
        <v>0</v>
      </c>
      <c r="AF2820" s="189">
        <v>0</v>
      </c>
      <c r="AG2820" s="189">
        <v>0</v>
      </c>
      <c r="AH2820" s="191">
        <v>0</v>
      </c>
      <c r="AI2820" s="321">
        <v>0</v>
      </c>
      <c r="AJ2820" s="192">
        <v>7506425606214</v>
      </c>
      <c r="AK2820" s="192" t="s">
        <v>262</v>
      </c>
      <c r="AL2820" s="226"/>
      <c r="AM2820" s="75">
        <v>76983</v>
      </c>
      <c r="AN2820" s="76"/>
      <c r="AO2820" s="188">
        <v>0</v>
      </c>
      <c r="AP2820" s="188">
        <v>0</v>
      </c>
      <c r="AQ2820" s="187">
        <v>0</v>
      </c>
      <c r="AR2820" s="188">
        <v>0</v>
      </c>
      <c r="AS2820" s="187">
        <v>0</v>
      </c>
      <c r="AT2820" s="188">
        <v>0</v>
      </c>
      <c r="AU2820" s="187">
        <v>0</v>
      </c>
      <c r="AV2820" s="188">
        <v>0</v>
      </c>
      <c r="AW2820" s="187">
        <v>0</v>
      </c>
      <c r="AX2820" s="188">
        <v>0</v>
      </c>
      <c r="AY2820" s="187">
        <v>0</v>
      </c>
      <c r="AZ2820" s="188">
        <v>0</v>
      </c>
      <c r="BA2820" s="187">
        <v>0</v>
      </c>
      <c r="BB2820" s="188">
        <v>0</v>
      </c>
      <c r="BC2820" s="187">
        <v>0</v>
      </c>
      <c r="BD2820" s="75"/>
      <c r="BE2820" s="75"/>
      <c r="BF2820" s="56"/>
      <c r="BH2820" s="74"/>
      <c r="BI2820" s="194"/>
      <c r="BJ2820" s="74"/>
    </row>
    <row r="2821" spans="1:62" s="77" customFormat="1" ht="11.25" customHeight="1" x14ac:dyDescent="0.2">
      <c r="A2821" s="184" t="s">
        <v>3335</v>
      </c>
      <c r="B2821" s="185">
        <v>0</v>
      </c>
      <c r="C2821" s="828">
        <v>76967</v>
      </c>
      <c r="D2821" s="284">
        <v>1E-4</v>
      </c>
      <c r="E2821" s="91">
        <v>0</v>
      </c>
      <c r="F2821" s="186">
        <v>0</v>
      </c>
      <c r="G2821" s="186">
        <v>0</v>
      </c>
      <c r="H2821" s="186">
        <v>0</v>
      </c>
      <c r="I2821" s="187">
        <v>0</v>
      </c>
      <c r="J2821" s="188">
        <v>0</v>
      </c>
      <c r="K2821" s="186">
        <v>0</v>
      </c>
      <c r="L2821" s="186">
        <v>0</v>
      </c>
      <c r="M2821" s="187">
        <v>0</v>
      </c>
      <c r="N2821" s="189">
        <v>0</v>
      </c>
      <c r="O2821" s="188">
        <v>0</v>
      </c>
      <c r="P2821" s="189">
        <v>0</v>
      </c>
      <c r="Q2821" s="189">
        <v>0</v>
      </c>
      <c r="R2821" s="186">
        <v>0</v>
      </c>
      <c r="S2821" s="186">
        <v>1E-4</v>
      </c>
      <c r="T2821" s="188">
        <v>0</v>
      </c>
      <c r="U2821" s="187">
        <v>0</v>
      </c>
      <c r="V2821" s="189">
        <v>0</v>
      </c>
      <c r="W2821" s="189">
        <v>0</v>
      </c>
      <c r="X2821" s="188">
        <v>0</v>
      </c>
      <c r="Y2821" s="188">
        <v>0</v>
      </c>
      <c r="Z2821" s="186">
        <v>0</v>
      </c>
      <c r="AA2821" s="186">
        <v>0</v>
      </c>
      <c r="AB2821" s="186">
        <v>0</v>
      </c>
      <c r="AC2821" s="187">
        <v>0</v>
      </c>
      <c r="AD2821" s="188">
        <v>0</v>
      </c>
      <c r="AE2821" s="189">
        <v>0</v>
      </c>
      <c r="AF2821" s="189">
        <v>0</v>
      </c>
      <c r="AG2821" s="189">
        <v>0</v>
      </c>
      <c r="AH2821" s="191">
        <v>0</v>
      </c>
      <c r="AI2821" s="321">
        <v>0</v>
      </c>
      <c r="AJ2821" s="192">
        <v>7501943494312</v>
      </c>
      <c r="AK2821" s="192" t="s">
        <v>262</v>
      </c>
      <c r="AL2821" s="226"/>
      <c r="AM2821" s="75">
        <v>76967</v>
      </c>
      <c r="AN2821" s="76"/>
      <c r="AO2821" s="188">
        <v>0</v>
      </c>
      <c r="AP2821" s="188">
        <v>0</v>
      </c>
      <c r="AQ2821" s="187">
        <v>0</v>
      </c>
      <c r="AR2821" s="188">
        <v>0</v>
      </c>
      <c r="AS2821" s="187">
        <v>0</v>
      </c>
      <c r="AT2821" s="188">
        <v>0</v>
      </c>
      <c r="AU2821" s="187">
        <v>0</v>
      </c>
      <c r="AV2821" s="188">
        <v>0</v>
      </c>
      <c r="AW2821" s="187">
        <v>0</v>
      </c>
      <c r="AX2821" s="188">
        <v>0</v>
      </c>
      <c r="AY2821" s="187">
        <v>0</v>
      </c>
      <c r="AZ2821" s="188">
        <v>0</v>
      </c>
      <c r="BA2821" s="187">
        <v>0</v>
      </c>
      <c r="BB2821" s="188">
        <v>0</v>
      </c>
      <c r="BC2821" s="187">
        <v>0</v>
      </c>
      <c r="BD2821" s="75"/>
      <c r="BE2821" s="75"/>
      <c r="BF2821" s="56"/>
      <c r="BH2821" s="74"/>
      <c r="BI2821" s="194"/>
      <c r="BJ2821" s="74"/>
    </row>
    <row r="2822" spans="1:62" s="77" customFormat="1" ht="11.25" customHeight="1" x14ac:dyDescent="0.2">
      <c r="A2822" s="195" t="s">
        <v>3336</v>
      </c>
      <c r="B2822" s="196">
        <v>0</v>
      </c>
      <c r="C2822" s="833">
        <v>76984</v>
      </c>
      <c r="D2822" s="378">
        <v>1E-4</v>
      </c>
      <c r="E2822" s="198">
        <v>0</v>
      </c>
      <c r="F2822" s="199">
        <v>0</v>
      </c>
      <c r="G2822" s="199">
        <v>0</v>
      </c>
      <c r="H2822" s="199">
        <v>0</v>
      </c>
      <c r="I2822" s="200">
        <v>0</v>
      </c>
      <c r="J2822" s="201">
        <v>0</v>
      </c>
      <c r="K2822" s="199">
        <v>0</v>
      </c>
      <c r="L2822" s="199">
        <v>0</v>
      </c>
      <c r="M2822" s="200">
        <v>0</v>
      </c>
      <c r="N2822" s="202">
        <v>0</v>
      </c>
      <c r="O2822" s="201">
        <v>0</v>
      </c>
      <c r="P2822" s="202">
        <v>0</v>
      </c>
      <c r="Q2822" s="202">
        <v>0</v>
      </c>
      <c r="R2822" s="199">
        <v>0</v>
      </c>
      <c r="S2822" s="199">
        <v>1E-4</v>
      </c>
      <c r="T2822" s="201">
        <v>0</v>
      </c>
      <c r="U2822" s="200">
        <v>0</v>
      </c>
      <c r="V2822" s="202">
        <v>0</v>
      </c>
      <c r="W2822" s="202">
        <v>0</v>
      </c>
      <c r="X2822" s="201">
        <v>0</v>
      </c>
      <c r="Y2822" s="201">
        <v>0</v>
      </c>
      <c r="Z2822" s="199">
        <v>0</v>
      </c>
      <c r="AA2822" s="199">
        <v>0</v>
      </c>
      <c r="AB2822" s="199">
        <v>0</v>
      </c>
      <c r="AC2822" s="200">
        <v>0</v>
      </c>
      <c r="AD2822" s="201">
        <v>0</v>
      </c>
      <c r="AE2822" s="202">
        <v>0</v>
      </c>
      <c r="AF2822" s="202">
        <v>0</v>
      </c>
      <c r="AG2822" s="202">
        <v>0</v>
      </c>
      <c r="AH2822" s="203">
        <v>0</v>
      </c>
      <c r="AI2822" s="321">
        <v>0</v>
      </c>
      <c r="AJ2822" s="192">
        <v>7506425606894</v>
      </c>
      <c r="AK2822" s="192" t="s">
        <v>262</v>
      </c>
      <c r="AL2822" s="226"/>
      <c r="AM2822" s="75">
        <v>76984</v>
      </c>
      <c r="AN2822" s="76"/>
      <c r="AO2822" s="201">
        <v>0</v>
      </c>
      <c r="AP2822" s="201">
        <v>0</v>
      </c>
      <c r="AQ2822" s="200">
        <v>0</v>
      </c>
      <c r="AR2822" s="201">
        <v>0</v>
      </c>
      <c r="AS2822" s="200">
        <v>0</v>
      </c>
      <c r="AT2822" s="201">
        <v>0</v>
      </c>
      <c r="AU2822" s="200">
        <v>0</v>
      </c>
      <c r="AV2822" s="201">
        <v>0</v>
      </c>
      <c r="AW2822" s="200">
        <v>0</v>
      </c>
      <c r="AX2822" s="201">
        <v>0</v>
      </c>
      <c r="AY2822" s="200">
        <v>0</v>
      </c>
      <c r="AZ2822" s="201">
        <v>0</v>
      </c>
      <c r="BA2822" s="200">
        <v>0</v>
      </c>
      <c r="BB2822" s="201">
        <v>0</v>
      </c>
      <c r="BC2822" s="200">
        <v>0</v>
      </c>
      <c r="BD2822" s="75"/>
      <c r="BE2822" s="75"/>
      <c r="BF2822" s="56"/>
      <c r="BH2822" s="74"/>
      <c r="BI2822" s="194"/>
      <c r="BJ2822" s="74"/>
    </row>
    <row r="2823" spans="1:62" s="77" customFormat="1" ht="11.25" customHeight="1" x14ac:dyDescent="0.2">
      <c r="A2823" s="184" t="s">
        <v>3337</v>
      </c>
      <c r="B2823" s="185">
        <v>0</v>
      </c>
      <c r="C2823" s="828">
        <v>76965</v>
      </c>
      <c r="D2823" s="284">
        <v>1E-4</v>
      </c>
      <c r="E2823" s="91">
        <v>0</v>
      </c>
      <c r="F2823" s="188">
        <v>0</v>
      </c>
      <c r="G2823" s="186">
        <v>0</v>
      </c>
      <c r="H2823" s="186">
        <v>0</v>
      </c>
      <c r="I2823" s="187">
        <v>0</v>
      </c>
      <c r="J2823" s="188">
        <v>0</v>
      </c>
      <c r="K2823" s="186">
        <v>0</v>
      </c>
      <c r="L2823" s="186">
        <v>0</v>
      </c>
      <c r="M2823" s="187">
        <v>0</v>
      </c>
      <c r="N2823" s="189">
        <v>0</v>
      </c>
      <c r="O2823" s="189">
        <v>0</v>
      </c>
      <c r="P2823" s="189">
        <v>0</v>
      </c>
      <c r="Q2823" s="189">
        <v>0</v>
      </c>
      <c r="R2823" s="199">
        <v>0</v>
      </c>
      <c r="S2823" s="199">
        <v>1E-4</v>
      </c>
      <c r="T2823" s="188">
        <v>0</v>
      </c>
      <c r="U2823" s="187">
        <v>0</v>
      </c>
      <c r="V2823" s="189">
        <v>0</v>
      </c>
      <c r="W2823" s="189">
        <v>0</v>
      </c>
      <c r="X2823" s="189">
        <v>0</v>
      </c>
      <c r="Y2823" s="188">
        <v>0</v>
      </c>
      <c r="Z2823" s="186">
        <v>0</v>
      </c>
      <c r="AA2823" s="186">
        <v>0</v>
      </c>
      <c r="AB2823" s="186">
        <v>0</v>
      </c>
      <c r="AC2823" s="187">
        <v>0</v>
      </c>
      <c r="AD2823" s="189">
        <v>0</v>
      </c>
      <c r="AE2823" s="189">
        <v>0</v>
      </c>
      <c r="AF2823" s="189">
        <v>0</v>
      </c>
      <c r="AG2823" s="189">
        <v>0</v>
      </c>
      <c r="AH2823" s="191">
        <v>0</v>
      </c>
      <c r="AI2823" s="321">
        <v>0</v>
      </c>
      <c r="AJ2823" s="192">
        <v>7501943493537</v>
      </c>
      <c r="AK2823" s="192" t="s">
        <v>262</v>
      </c>
      <c r="AL2823" s="226"/>
      <c r="AM2823" s="75">
        <v>76965</v>
      </c>
      <c r="AN2823" s="76"/>
      <c r="AO2823" s="201">
        <v>0</v>
      </c>
      <c r="AP2823" s="201">
        <v>0</v>
      </c>
      <c r="AQ2823" s="200">
        <v>0</v>
      </c>
      <c r="AR2823" s="201">
        <v>0</v>
      </c>
      <c r="AS2823" s="200">
        <v>0</v>
      </c>
      <c r="AT2823" s="201">
        <v>0</v>
      </c>
      <c r="AU2823" s="200">
        <v>0</v>
      </c>
      <c r="AV2823" s="201">
        <v>0</v>
      </c>
      <c r="AW2823" s="200">
        <v>0</v>
      </c>
      <c r="AX2823" s="201">
        <v>0</v>
      </c>
      <c r="AY2823" s="200">
        <v>0</v>
      </c>
      <c r="AZ2823" s="201">
        <v>0</v>
      </c>
      <c r="BA2823" s="200">
        <v>0</v>
      </c>
      <c r="BB2823" s="201">
        <v>0</v>
      </c>
      <c r="BC2823" s="200">
        <v>0</v>
      </c>
      <c r="BD2823" s="75"/>
      <c r="BE2823" s="75"/>
      <c r="BF2823" s="56"/>
      <c r="BH2823" s="74"/>
      <c r="BI2823" s="194"/>
      <c r="BJ2823" s="74"/>
    </row>
    <row r="2824" spans="1:62" s="77" customFormat="1" ht="11.25" customHeight="1" x14ac:dyDescent="0.2">
      <c r="A2824" s="204" t="s">
        <v>3338</v>
      </c>
      <c r="B2824" s="205">
        <v>0</v>
      </c>
      <c r="C2824" s="828">
        <v>78199</v>
      </c>
      <c r="D2824" s="284">
        <v>1E-4</v>
      </c>
      <c r="E2824" s="207">
        <v>0</v>
      </c>
      <c r="F2824" s="210">
        <v>0</v>
      </c>
      <c r="G2824" s="208">
        <v>0</v>
      </c>
      <c r="H2824" s="208">
        <v>0</v>
      </c>
      <c r="I2824" s="209">
        <v>0</v>
      </c>
      <c r="J2824" s="210">
        <v>0</v>
      </c>
      <c r="K2824" s="186">
        <v>0</v>
      </c>
      <c r="L2824" s="186">
        <v>0</v>
      </c>
      <c r="M2824" s="209">
        <v>0</v>
      </c>
      <c r="N2824" s="211">
        <v>0</v>
      </c>
      <c r="O2824" s="211">
        <v>0</v>
      </c>
      <c r="P2824" s="211">
        <v>0</v>
      </c>
      <c r="Q2824" s="211">
        <v>0</v>
      </c>
      <c r="R2824" s="199">
        <v>0</v>
      </c>
      <c r="S2824" s="199">
        <v>1E-4</v>
      </c>
      <c r="T2824" s="210">
        <v>0</v>
      </c>
      <c r="U2824" s="209">
        <v>0</v>
      </c>
      <c r="V2824" s="211">
        <v>0</v>
      </c>
      <c r="W2824" s="211">
        <v>0</v>
      </c>
      <c r="X2824" s="211">
        <v>0</v>
      </c>
      <c r="Y2824" s="210">
        <v>0</v>
      </c>
      <c r="Z2824" s="186">
        <v>0</v>
      </c>
      <c r="AA2824" s="208">
        <v>0</v>
      </c>
      <c r="AB2824" s="208">
        <v>0</v>
      </c>
      <c r="AC2824" s="187">
        <v>0</v>
      </c>
      <c r="AD2824" s="211">
        <v>0</v>
      </c>
      <c r="AE2824" s="211">
        <v>0</v>
      </c>
      <c r="AF2824" s="189">
        <v>0</v>
      </c>
      <c r="AG2824" s="189">
        <v>0</v>
      </c>
      <c r="AH2824" s="191">
        <v>0</v>
      </c>
      <c r="AI2824" s="321">
        <v>0</v>
      </c>
      <c r="AJ2824" s="192">
        <v>7506425627066</v>
      </c>
      <c r="AK2824" s="192" t="s">
        <v>593</v>
      </c>
      <c r="AL2824" s="226"/>
      <c r="AM2824" s="75">
        <v>78199</v>
      </c>
      <c r="AN2824" s="76"/>
      <c r="AO2824" s="201">
        <v>0</v>
      </c>
      <c r="AP2824" s="201">
        <v>0</v>
      </c>
      <c r="AQ2824" s="200">
        <v>0</v>
      </c>
      <c r="AR2824" s="201">
        <v>0</v>
      </c>
      <c r="AS2824" s="200">
        <v>0</v>
      </c>
      <c r="AT2824" s="201">
        <v>0</v>
      </c>
      <c r="AU2824" s="200">
        <v>0</v>
      </c>
      <c r="AV2824" s="201">
        <v>0</v>
      </c>
      <c r="AW2824" s="200">
        <v>0</v>
      </c>
      <c r="AX2824" s="201">
        <v>0</v>
      </c>
      <c r="AY2824" s="200">
        <v>0</v>
      </c>
      <c r="AZ2824" s="201">
        <v>0</v>
      </c>
      <c r="BA2824" s="200">
        <v>0</v>
      </c>
      <c r="BB2824" s="201">
        <v>0</v>
      </c>
      <c r="BC2824" s="200">
        <v>0</v>
      </c>
      <c r="BD2824" s="75"/>
      <c r="BE2824" s="75"/>
      <c r="BF2824" s="56"/>
      <c r="BH2824" s="74"/>
      <c r="BI2824" s="194"/>
      <c r="BJ2824" s="74"/>
    </row>
    <row r="2825" spans="1:62" s="77" customFormat="1" ht="11.25" customHeight="1" x14ac:dyDescent="0.2">
      <c r="A2825" s="195" t="s">
        <v>3339</v>
      </c>
      <c r="B2825" s="196">
        <v>0</v>
      </c>
      <c r="C2825" s="938">
        <v>76966</v>
      </c>
      <c r="D2825" s="378">
        <v>1E-4</v>
      </c>
      <c r="E2825" s="198">
        <v>0</v>
      </c>
      <c r="F2825" s="199">
        <v>0</v>
      </c>
      <c r="G2825" s="199">
        <v>0</v>
      </c>
      <c r="H2825" s="199">
        <v>0</v>
      </c>
      <c r="I2825" s="200">
        <v>0</v>
      </c>
      <c r="J2825" s="201">
        <v>0</v>
      </c>
      <c r="K2825" s="199">
        <v>0</v>
      </c>
      <c r="L2825" s="199">
        <v>0</v>
      </c>
      <c r="M2825" s="200">
        <v>0</v>
      </c>
      <c r="N2825" s="202">
        <v>0</v>
      </c>
      <c r="O2825" s="201">
        <v>0</v>
      </c>
      <c r="P2825" s="202">
        <v>0</v>
      </c>
      <c r="Q2825" s="202">
        <v>0</v>
      </c>
      <c r="R2825" s="199">
        <v>0</v>
      </c>
      <c r="S2825" s="199">
        <v>1E-4</v>
      </c>
      <c r="T2825" s="201">
        <v>0</v>
      </c>
      <c r="U2825" s="200">
        <v>0</v>
      </c>
      <c r="V2825" s="202">
        <v>0</v>
      </c>
      <c r="W2825" s="202">
        <v>0</v>
      </c>
      <c r="X2825" s="201">
        <v>0</v>
      </c>
      <c r="Y2825" s="201">
        <v>0</v>
      </c>
      <c r="Z2825" s="199">
        <v>0</v>
      </c>
      <c r="AA2825" s="199">
        <v>0</v>
      </c>
      <c r="AB2825" s="199">
        <v>0</v>
      </c>
      <c r="AC2825" s="200">
        <v>0</v>
      </c>
      <c r="AD2825" s="201">
        <v>0</v>
      </c>
      <c r="AE2825" s="202">
        <v>0</v>
      </c>
      <c r="AF2825" s="202">
        <v>0</v>
      </c>
      <c r="AG2825" s="202">
        <v>0</v>
      </c>
      <c r="AH2825" s="203">
        <v>0</v>
      </c>
      <c r="AI2825" s="321">
        <v>0</v>
      </c>
      <c r="AJ2825" s="192">
        <v>7501943492844</v>
      </c>
      <c r="AK2825" s="192" t="s">
        <v>262</v>
      </c>
      <c r="AL2825" s="226"/>
      <c r="AM2825" s="75">
        <v>76966</v>
      </c>
      <c r="AN2825" s="76"/>
      <c r="AO2825" s="201">
        <v>0</v>
      </c>
      <c r="AP2825" s="201">
        <v>0</v>
      </c>
      <c r="AQ2825" s="200">
        <v>0</v>
      </c>
      <c r="AR2825" s="201">
        <v>0</v>
      </c>
      <c r="AS2825" s="200">
        <v>0</v>
      </c>
      <c r="AT2825" s="201">
        <v>0</v>
      </c>
      <c r="AU2825" s="200">
        <v>0</v>
      </c>
      <c r="AV2825" s="201">
        <v>0</v>
      </c>
      <c r="AW2825" s="200">
        <v>0</v>
      </c>
      <c r="AX2825" s="201">
        <v>0</v>
      </c>
      <c r="AY2825" s="200">
        <v>0</v>
      </c>
      <c r="AZ2825" s="201">
        <v>0</v>
      </c>
      <c r="BA2825" s="200">
        <v>0</v>
      </c>
      <c r="BB2825" s="201">
        <v>0</v>
      </c>
      <c r="BC2825" s="200">
        <v>0</v>
      </c>
      <c r="BD2825" s="75"/>
      <c r="BE2825" s="75"/>
      <c r="BF2825" s="56"/>
      <c r="BH2825" s="74"/>
      <c r="BI2825" s="194"/>
      <c r="BJ2825" s="74"/>
    </row>
    <row r="2826" spans="1:62" s="77" customFormat="1" ht="11.25" customHeight="1" x14ac:dyDescent="0.2">
      <c r="A2826" s="195" t="s">
        <v>3340</v>
      </c>
      <c r="B2826" s="196">
        <v>0</v>
      </c>
      <c r="C2826" s="938">
        <v>76911</v>
      </c>
      <c r="D2826" s="378">
        <v>1E-4</v>
      </c>
      <c r="E2826" s="198">
        <v>0</v>
      </c>
      <c r="F2826" s="199">
        <v>0</v>
      </c>
      <c r="G2826" s="199">
        <v>0</v>
      </c>
      <c r="H2826" s="199">
        <v>0</v>
      </c>
      <c r="I2826" s="200">
        <v>0</v>
      </c>
      <c r="J2826" s="201">
        <v>0</v>
      </c>
      <c r="K2826" s="199">
        <v>0</v>
      </c>
      <c r="L2826" s="199">
        <v>0</v>
      </c>
      <c r="M2826" s="200">
        <v>0</v>
      </c>
      <c r="N2826" s="202">
        <v>0</v>
      </c>
      <c r="O2826" s="201">
        <v>0</v>
      </c>
      <c r="P2826" s="202">
        <v>0</v>
      </c>
      <c r="Q2826" s="202">
        <v>0</v>
      </c>
      <c r="R2826" s="199">
        <v>0</v>
      </c>
      <c r="S2826" s="199">
        <v>1E-4</v>
      </c>
      <c r="T2826" s="201">
        <v>0</v>
      </c>
      <c r="U2826" s="200">
        <v>0</v>
      </c>
      <c r="V2826" s="202">
        <v>0</v>
      </c>
      <c r="W2826" s="202">
        <v>0</v>
      </c>
      <c r="X2826" s="201">
        <v>0</v>
      </c>
      <c r="Y2826" s="201">
        <v>0</v>
      </c>
      <c r="Z2826" s="199">
        <v>0</v>
      </c>
      <c r="AA2826" s="199">
        <v>0</v>
      </c>
      <c r="AB2826" s="199">
        <v>0</v>
      </c>
      <c r="AC2826" s="200">
        <v>0</v>
      </c>
      <c r="AD2826" s="201">
        <v>0</v>
      </c>
      <c r="AE2826" s="202">
        <v>0</v>
      </c>
      <c r="AF2826" s="202">
        <v>0</v>
      </c>
      <c r="AG2826" s="202">
        <v>0</v>
      </c>
      <c r="AH2826" s="203">
        <v>0</v>
      </c>
      <c r="AI2826" s="321">
        <v>0</v>
      </c>
      <c r="AJ2826" s="192">
        <v>7501943419766</v>
      </c>
      <c r="AK2826" s="192" t="s">
        <v>262</v>
      </c>
      <c r="AL2826" s="226"/>
      <c r="AM2826" s="75">
        <v>76911</v>
      </c>
      <c r="AN2826" s="76"/>
      <c r="AO2826" s="201">
        <v>0</v>
      </c>
      <c r="AP2826" s="201">
        <v>0</v>
      </c>
      <c r="AQ2826" s="200">
        <v>0</v>
      </c>
      <c r="AR2826" s="201">
        <v>0</v>
      </c>
      <c r="AS2826" s="200">
        <v>0</v>
      </c>
      <c r="AT2826" s="201">
        <v>0</v>
      </c>
      <c r="AU2826" s="200">
        <v>0</v>
      </c>
      <c r="AV2826" s="201">
        <v>0</v>
      </c>
      <c r="AW2826" s="200">
        <v>0</v>
      </c>
      <c r="AX2826" s="201">
        <v>0</v>
      </c>
      <c r="AY2826" s="200">
        <v>0</v>
      </c>
      <c r="AZ2826" s="201">
        <v>0</v>
      </c>
      <c r="BA2826" s="200">
        <v>0</v>
      </c>
      <c r="BB2826" s="201">
        <v>0</v>
      </c>
      <c r="BC2826" s="200">
        <v>0</v>
      </c>
      <c r="BD2826" s="75"/>
      <c r="BE2826" s="75"/>
      <c r="BF2826" s="56"/>
      <c r="BH2826" s="74"/>
      <c r="BI2826" s="194"/>
      <c r="BJ2826" s="74"/>
    </row>
    <row r="2827" spans="1:62" s="77" customFormat="1" ht="11.25" customHeight="1" x14ac:dyDescent="0.2">
      <c r="A2827" s="184" t="s">
        <v>3341</v>
      </c>
      <c r="B2827" s="185">
        <v>0</v>
      </c>
      <c r="C2827" s="828">
        <v>76912</v>
      </c>
      <c r="D2827" s="284">
        <v>1E-4</v>
      </c>
      <c r="E2827" s="91">
        <v>0</v>
      </c>
      <c r="F2827" s="186">
        <v>0</v>
      </c>
      <c r="G2827" s="186">
        <v>0</v>
      </c>
      <c r="H2827" s="186">
        <v>0</v>
      </c>
      <c r="I2827" s="187">
        <v>0</v>
      </c>
      <c r="J2827" s="188">
        <v>0</v>
      </c>
      <c r="K2827" s="186">
        <v>0</v>
      </c>
      <c r="L2827" s="186">
        <v>0</v>
      </c>
      <c r="M2827" s="187">
        <v>0</v>
      </c>
      <c r="N2827" s="189">
        <v>0</v>
      </c>
      <c r="O2827" s="188">
        <v>0</v>
      </c>
      <c r="P2827" s="189">
        <v>0</v>
      </c>
      <c r="Q2827" s="189">
        <v>0</v>
      </c>
      <c r="R2827" s="186">
        <v>0</v>
      </c>
      <c r="S2827" s="186">
        <v>1E-4</v>
      </c>
      <c r="T2827" s="188">
        <v>0</v>
      </c>
      <c r="U2827" s="187">
        <v>0</v>
      </c>
      <c r="V2827" s="189">
        <v>0</v>
      </c>
      <c r="W2827" s="189">
        <v>0</v>
      </c>
      <c r="X2827" s="188">
        <v>0</v>
      </c>
      <c r="Y2827" s="188">
        <v>0</v>
      </c>
      <c r="Z2827" s="186">
        <v>0</v>
      </c>
      <c r="AA2827" s="186">
        <v>0</v>
      </c>
      <c r="AB2827" s="186">
        <v>0</v>
      </c>
      <c r="AC2827" s="187">
        <v>0</v>
      </c>
      <c r="AD2827" s="188">
        <v>0</v>
      </c>
      <c r="AE2827" s="189">
        <v>0</v>
      </c>
      <c r="AF2827" s="189">
        <v>0</v>
      </c>
      <c r="AG2827" s="189">
        <v>0</v>
      </c>
      <c r="AH2827" s="191">
        <v>0</v>
      </c>
      <c r="AI2827" s="321">
        <v>0</v>
      </c>
      <c r="AJ2827" s="192">
        <v>7501943419773</v>
      </c>
      <c r="AK2827" s="192" t="s">
        <v>262</v>
      </c>
      <c r="AL2827" s="226"/>
      <c r="AM2827" s="75">
        <v>76912</v>
      </c>
      <c r="AN2827" s="76"/>
      <c r="AO2827" s="188">
        <v>0</v>
      </c>
      <c r="AP2827" s="188">
        <v>0</v>
      </c>
      <c r="AQ2827" s="187">
        <v>0</v>
      </c>
      <c r="AR2827" s="188">
        <v>0</v>
      </c>
      <c r="AS2827" s="187">
        <v>0</v>
      </c>
      <c r="AT2827" s="188">
        <v>0</v>
      </c>
      <c r="AU2827" s="187">
        <v>0</v>
      </c>
      <c r="AV2827" s="188">
        <v>0</v>
      </c>
      <c r="AW2827" s="187">
        <v>0</v>
      </c>
      <c r="AX2827" s="188">
        <v>0</v>
      </c>
      <c r="AY2827" s="187">
        <v>0</v>
      </c>
      <c r="AZ2827" s="188">
        <v>0</v>
      </c>
      <c r="BA2827" s="187">
        <v>0</v>
      </c>
      <c r="BB2827" s="188">
        <v>0</v>
      </c>
      <c r="BC2827" s="187">
        <v>0</v>
      </c>
      <c r="BD2827" s="75"/>
      <c r="BE2827" s="75"/>
      <c r="BF2827" s="56"/>
      <c r="BH2827" s="74"/>
      <c r="BI2827" s="194"/>
      <c r="BJ2827" s="74"/>
    </row>
    <row r="2828" spans="1:62" s="77" customFormat="1" ht="11.25" customHeight="1" x14ac:dyDescent="0.2">
      <c r="A2828" s="184" t="s">
        <v>3342</v>
      </c>
      <c r="B2828" s="185">
        <v>0</v>
      </c>
      <c r="C2828" s="828">
        <v>76913</v>
      </c>
      <c r="D2828" s="284">
        <v>1E-4</v>
      </c>
      <c r="E2828" s="91">
        <v>0</v>
      </c>
      <c r="F2828" s="186">
        <v>0</v>
      </c>
      <c r="G2828" s="186">
        <v>0</v>
      </c>
      <c r="H2828" s="186">
        <v>0</v>
      </c>
      <c r="I2828" s="187">
        <v>0</v>
      </c>
      <c r="J2828" s="188">
        <v>0</v>
      </c>
      <c r="K2828" s="186">
        <v>0</v>
      </c>
      <c r="L2828" s="186">
        <v>0</v>
      </c>
      <c r="M2828" s="187">
        <v>0</v>
      </c>
      <c r="N2828" s="189">
        <v>0</v>
      </c>
      <c r="O2828" s="188">
        <v>0</v>
      </c>
      <c r="P2828" s="189">
        <v>0</v>
      </c>
      <c r="Q2828" s="189">
        <v>0</v>
      </c>
      <c r="R2828" s="186">
        <v>0</v>
      </c>
      <c r="S2828" s="186">
        <v>1E-4</v>
      </c>
      <c r="T2828" s="188">
        <v>0</v>
      </c>
      <c r="U2828" s="187">
        <v>0</v>
      </c>
      <c r="V2828" s="189">
        <v>0</v>
      </c>
      <c r="W2828" s="189">
        <v>0</v>
      </c>
      <c r="X2828" s="188">
        <v>0</v>
      </c>
      <c r="Y2828" s="188">
        <v>0</v>
      </c>
      <c r="Z2828" s="186">
        <v>0</v>
      </c>
      <c r="AA2828" s="186">
        <v>0</v>
      </c>
      <c r="AB2828" s="186">
        <v>0</v>
      </c>
      <c r="AC2828" s="187">
        <v>0</v>
      </c>
      <c r="AD2828" s="188">
        <v>0</v>
      </c>
      <c r="AE2828" s="189">
        <v>0</v>
      </c>
      <c r="AF2828" s="189">
        <v>0</v>
      </c>
      <c r="AG2828" s="189">
        <v>0</v>
      </c>
      <c r="AH2828" s="191">
        <v>0</v>
      </c>
      <c r="AI2828" s="321">
        <v>0</v>
      </c>
      <c r="AJ2828" s="192">
        <v>7501943419780</v>
      </c>
      <c r="AK2828" s="192" t="s">
        <v>262</v>
      </c>
      <c r="AL2828" s="226"/>
      <c r="AM2828" s="75">
        <v>76913</v>
      </c>
      <c r="AN2828" s="76"/>
      <c r="AO2828" s="188">
        <v>0</v>
      </c>
      <c r="AP2828" s="188">
        <v>0</v>
      </c>
      <c r="AQ2828" s="187">
        <v>0</v>
      </c>
      <c r="AR2828" s="188">
        <v>0</v>
      </c>
      <c r="AS2828" s="187">
        <v>0</v>
      </c>
      <c r="AT2828" s="188">
        <v>0</v>
      </c>
      <c r="AU2828" s="187">
        <v>0</v>
      </c>
      <c r="AV2828" s="188">
        <v>0</v>
      </c>
      <c r="AW2828" s="187">
        <v>0</v>
      </c>
      <c r="AX2828" s="188">
        <v>0</v>
      </c>
      <c r="AY2828" s="187">
        <v>0</v>
      </c>
      <c r="AZ2828" s="188">
        <v>0</v>
      </c>
      <c r="BA2828" s="187">
        <v>0</v>
      </c>
      <c r="BB2828" s="188">
        <v>0</v>
      </c>
      <c r="BC2828" s="187">
        <v>0</v>
      </c>
      <c r="BD2828" s="75"/>
      <c r="BE2828" s="75"/>
      <c r="BF2828" s="56"/>
      <c r="BH2828" s="74"/>
      <c r="BI2828" s="194"/>
      <c r="BJ2828" s="74"/>
    </row>
    <row r="2829" spans="1:62" s="77" customFormat="1" ht="11.25" customHeight="1" x14ac:dyDescent="0.2">
      <c r="A2829" s="184" t="s">
        <v>3343</v>
      </c>
      <c r="B2829" s="185">
        <v>0</v>
      </c>
      <c r="C2829" s="832">
        <v>76914</v>
      </c>
      <c r="D2829" s="284">
        <v>1E-4</v>
      </c>
      <c r="E2829" s="91">
        <v>0</v>
      </c>
      <c r="F2829" s="186">
        <v>0</v>
      </c>
      <c r="G2829" s="186">
        <v>0</v>
      </c>
      <c r="H2829" s="186">
        <v>0</v>
      </c>
      <c r="I2829" s="187">
        <v>0</v>
      </c>
      <c r="J2829" s="188">
        <v>0</v>
      </c>
      <c r="K2829" s="186">
        <v>0</v>
      </c>
      <c r="L2829" s="186">
        <v>0</v>
      </c>
      <c r="M2829" s="187">
        <v>0</v>
      </c>
      <c r="N2829" s="189">
        <v>0</v>
      </c>
      <c r="O2829" s="188">
        <v>0</v>
      </c>
      <c r="P2829" s="189">
        <v>0</v>
      </c>
      <c r="Q2829" s="189">
        <v>0</v>
      </c>
      <c r="R2829" s="186">
        <v>0</v>
      </c>
      <c r="S2829" s="186">
        <v>1E-4</v>
      </c>
      <c r="T2829" s="188">
        <v>0</v>
      </c>
      <c r="U2829" s="187">
        <v>0</v>
      </c>
      <c r="V2829" s="189">
        <v>0</v>
      </c>
      <c r="W2829" s="189">
        <v>0</v>
      </c>
      <c r="X2829" s="188">
        <v>0</v>
      </c>
      <c r="Y2829" s="188">
        <v>0</v>
      </c>
      <c r="Z2829" s="186">
        <v>0</v>
      </c>
      <c r="AA2829" s="186">
        <v>0</v>
      </c>
      <c r="AB2829" s="186">
        <v>0</v>
      </c>
      <c r="AC2829" s="187">
        <v>0</v>
      </c>
      <c r="AD2829" s="188">
        <v>0</v>
      </c>
      <c r="AE2829" s="189">
        <v>0</v>
      </c>
      <c r="AF2829" s="189">
        <v>0</v>
      </c>
      <c r="AG2829" s="189">
        <v>0</v>
      </c>
      <c r="AH2829" s="191">
        <v>0</v>
      </c>
      <c r="AI2829" s="321">
        <v>0</v>
      </c>
      <c r="AJ2829" s="192">
        <v>7501943419797</v>
      </c>
      <c r="AK2829" s="192" t="s">
        <v>262</v>
      </c>
      <c r="AL2829" s="226"/>
      <c r="AM2829" s="75">
        <v>76914</v>
      </c>
      <c r="AN2829" s="76"/>
      <c r="AO2829" s="188">
        <v>0</v>
      </c>
      <c r="AP2829" s="188">
        <v>0</v>
      </c>
      <c r="AQ2829" s="187">
        <v>0</v>
      </c>
      <c r="AR2829" s="188">
        <v>0</v>
      </c>
      <c r="AS2829" s="187">
        <v>0</v>
      </c>
      <c r="AT2829" s="188">
        <v>0</v>
      </c>
      <c r="AU2829" s="187">
        <v>0</v>
      </c>
      <c r="AV2829" s="188">
        <v>0</v>
      </c>
      <c r="AW2829" s="187">
        <v>0</v>
      </c>
      <c r="AX2829" s="188">
        <v>0</v>
      </c>
      <c r="AY2829" s="187">
        <v>0</v>
      </c>
      <c r="AZ2829" s="188">
        <v>0</v>
      </c>
      <c r="BA2829" s="187">
        <v>0</v>
      </c>
      <c r="BB2829" s="188">
        <v>0</v>
      </c>
      <c r="BC2829" s="187">
        <v>0</v>
      </c>
      <c r="BD2829" s="75"/>
      <c r="BE2829" s="75"/>
      <c r="BF2829" s="56"/>
      <c r="BH2829" s="74"/>
      <c r="BI2829" s="194"/>
      <c r="BJ2829" s="74"/>
    </row>
    <row r="2830" spans="1:62" s="77" customFormat="1" ht="11.25" customHeight="1" x14ac:dyDescent="0.2">
      <c r="A2830" s="502" t="s">
        <v>3344</v>
      </c>
      <c r="B2830" s="345">
        <v>0</v>
      </c>
      <c r="C2830" s="873">
        <v>76947</v>
      </c>
      <c r="D2830" s="389">
        <v>1E-4</v>
      </c>
      <c r="E2830" s="347">
        <v>0</v>
      </c>
      <c r="F2830" s="350">
        <v>0</v>
      </c>
      <c r="G2830" s="348">
        <v>0</v>
      </c>
      <c r="H2830" s="348">
        <v>0</v>
      </c>
      <c r="I2830" s="349">
        <v>0</v>
      </c>
      <c r="J2830" s="350">
        <v>0</v>
      </c>
      <c r="K2830" s="348">
        <v>0</v>
      </c>
      <c r="L2830" s="348">
        <v>0</v>
      </c>
      <c r="M2830" s="349">
        <v>0</v>
      </c>
      <c r="N2830" s="351">
        <v>0</v>
      </c>
      <c r="O2830" s="351">
        <v>0</v>
      </c>
      <c r="P2830" s="351">
        <v>0</v>
      </c>
      <c r="Q2830" s="351">
        <v>0</v>
      </c>
      <c r="R2830" s="348">
        <v>0</v>
      </c>
      <c r="S2830" s="348">
        <v>1E-4</v>
      </c>
      <c r="T2830" s="350">
        <v>0</v>
      </c>
      <c r="U2830" s="349">
        <v>0</v>
      </c>
      <c r="V2830" s="351">
        <v>0</v>
      </c>
      <c r="W2830" s="351">
        <v>0</v>
      </c>
      <c r="X2830" s="351">
        <v>0</v>
      </c>
      <c r="Y2830" s="350">
        <v>0</v>
      </c>
      <c r="Z2830" s="348">
        <v>0</v>
      </c>
      <c r="AA2830" s="348">
        <v>0</v>
      </c>
      <c r="AB2830" s="349">
        <v>0</v>
      </c>
      <c r="AC2830" s="348">
        <v>0</v>
      </c>
      <c r="AD2830" s="351">
        <v>0</v>
      </c>
      <c r="AE2830" s="351">
        <v>0</v>
      </c>
      <c r="AF2830" s="351">
        <v>0</v>
      </c>
      <c r="AG2830" s="351">
        <v>0</v>
      </c>
      <c r="AH2830" s="352">
        <v>0</v>
      </c>
      <c r="AI2830" s="321">
        <v>0</v>
      </c>
      <c r="AJ2830" s="192">
        <v>7501943448810</v>
      </c>
      <c r="AK2830" s="192" t="s">
        <v>262</v>
      </c>
      <c r="AL2830" s="226"/>
      <c r="AM2830" s="75">
        <v>76947</v>
      </c>
      <c r="AN2830" s="76"/>
      <c r="AO2830" s="201">
        <v>0</v>
      </c>
      <c r="AP2830" s="201">
        <v>0</v>
      </c>
      <c r="AQ2830" s="200">
        <v>0</v>
      </c>
      <c r="AR2830" s="201">
        <v>0</v>
      </c>
      <c r="AS2830" s="200">
        <v>0</v>
      </c>
      <c r="AT2830" s="201">
        <v>0</v>
      </c>
      <c r="AU2830" s="200">
        <v>0</v>
      </c>
      <c r="AV2830" s="201">
        <v>0</v>
      </c>
      <c r="AW2830" s="200">
        <v>0</v>
      </c>
      <c r="AX2830" s="201">
        <v>0</v>
      </c>
      <c r="AY2830" s="200">
        <v>0</v>
      </c>
      <c r="AZ2830" s="201">
        <v>0</v>
      </c>
      <c r="BA2830" s="200">
        <v>0</v>
      </c>
      <c r="BB2830" s="201">
        <v>0</v>
      </c>
      <c r="BC2830" s="200">
        <v>0</v>
      </c>
      <c r="BD2830" s="75"/>
      <c r="BE2830" s="75"/>
      <c r="BF2830" s="56"/>
      <c r="BH2830" s="74"/>
      <c r="BI2830" s="194"/>
      <c r="BJ2830" s="74"/>
    </row>
    <row r="2831" spans="1:62" s="77" customFormat="1" ht="11.25" customHeight="1" x14ac:dyDescent="0.2">
      <c r="A2831" s="503" t="s">
        <v>3345</v>
      </c>
      <c r="B2831" s="185">
        <v>0</v>
      </c>
      <c r="C2831" s="828">
        <v>76948</v>
      </c>
      <c r="D2831" s="284">
        <v>1E-4</v>
      </c>
      <c r="E2831" s="91">
        <v>0</v>
      </c>
      <c r="F2831" s="188">
        <v>0</v>
      </c>
      <c r="G2831" s="186">
        <v>0</v>
      </c>
      <c r="H2831" s="186">
        <v>0</v>
      </c>
      <c r="I2831" s="187">
        <v>0</v>
      </c>
      <c r="J2831" s="188">
        <v>0</v>
      </c>
      <c r="K2831" s="186">
        <v>0</v>
      </c>
      <c r="L2831" s="186">
        <v>0</v>
      </c>
      <c r="M2831" s="187">
        <v>0</v>
      </c>
      <c r="N2831" s="189">
        <v>0</v>
      </c>
      <c r="O2831" s="189">
        <v>0</v>
      </c>
      <c r="P2831" s="189">
        <v>0</v>
      </c>
      <c r="Q2831" s="189">
        <v>0</v>
      </c>
      <c r="R2831" s="186">
        <v>0</v>
      </c>
      <c r="S2831" s="186">
        <v>1E-4</v>
      </c>
      <c r="T2831" s="188">
        <v>0</v>
      </c>
      <c r="U2831" s="187">
        <v>0</v>
      </c>
      <c r="V2831" s="189">
        <v>0</v>
      </c>
      <c r="W2831" s="189">
        <v>0</v>
      </c>
      <c r="X2831" s="189">
        <v>0</v>
      </c>
      <c r="Y2831" s="188">
        <v>0</v>
      </c>
      <c r="Z2831" s="186">
        <v>0</v>
      </c>
      <c r="AA2831" s="186">
        <v>0</v>
      </c>
      <c r="AB2831" s="187">
        <v>0</v>
      </c>
      <c r="AC2831" s="186">
        <v>0</v>
      </c>
      <c r="AD2831" s="189">
        <v>0</v>
      </c>
      <c r="AE2831" s="189">
        <v>0</v>
      </c>
      <c r="AF2831" s="189">
        <v>0</v>
      </c>
      <c r="AG2831" s="189">
        <v>0</v>
      </c>
      <c r="AH2831" s="191">
        <v>0</v>
      </c>
      <c r="AI2831" s="321">
        <v>0</v>
      </c>
      <c r="AJ2831" s="192">
        <v>7501943448827</v>
      </c>
      <c r="AK2831" s="192" t="s">
        <v>262</v>
      </c>
      <c r="AL2831" s="226"/>
      <c r="AM2831" s="75">
        <v>76948</v>
      </c>
      <c r="AN2831" s="76"/>
      <c r="AO2831" s="188">
        <v>0</v>
      </c>
      <c r="AP2831" s="188">
        <v>0</v>
      </c>
      <c r="AQ2831" s="187">
        <v>0</v>
      </c>
      <c r="AR2831" s="188">
        <v>0</v>
      </c>
      <c r="AS2831" s="187">
        <v>0</v>
      </c>
      <c r="AT2831" s="188">
        <v>0</v>
      </c>
      <c r="AU2831" s="187">
        <v>0</v>
      </c>
      <c r="AV2831" s="188">
        <v>0</v>
      </c>
      <c r="AW2831" s="187">
        <v>0</v>
      </c>
      <c r="AX2831" s="188">
        <v>0</v>
      </c>
      <c r="AY2831" s="187">
        <v>0</v>
      </c>
      <c r="AZ2831" s="188">
        <v>0</v>
      </c>
      <c r="BA2831" s="187">
        <v>0</v>
      </c>
      <c r="BB2831" s="188">
        <v>0</v>
      </c>
      <c r="BC2831" s="187">
        <v>0</v>
      </c>
      <c r="BD2831" s="75"/>
      <c r="BE2831" s="75"/>
      <c r="BF2831" s="56"/>
      <c r="BH2831" s="74"/>
      <c r="BI2831" s="194"/>
      <c r="BJ2831" s="74"/>
    </row>
    <row r="2832" spans="1:62" s="77" customFormat="1" ht="11.25" customHeight="1" x14ac:dyDescent="0.2">
      <c r="A2832" s="503" t="s">
        <v>3346</v>
      </c>
      <c r="B2832" s="185">
        <v>0</v>
      </c>
      <c r="C2832" s="828">
        <v>76949</v>
      </c>
      <c r="D2832" s="284">
        <v>1E-4</v>
      </c>
      <c r="E2832" s="91">
        <v>0</v>
      </c>
      <c r="F2832" s="188">
        <v>0</v>
      </c>
      <c r="G2832" s="186">
        <v>0</v>
      </c>
      <c r="H2832" s="186">
        <v>0</v>
      </c>
      <c r="I2832" s="187">
        <v>0</v>
      </c>
      <c r="J2832" s="188">
        <v>0</v>
      </c>
      <c r="K2832" s="186">
        <v>0</v>
      </c>
      <c r="L2832" s="186">
        <v>0</v>
      </c>
      <c r="M2832" s="187">
        <v>0</v>
      </c>
      <c r="N2832" s="189">
        <v>0</v>
      </c>
      <c r="O2832" s="189">
        <v>0</v>
      </c>
      <c r="P2832" s="189">
        <v>0</v>
      </c>
      <c r="Q2832" s="189">
        <v>0</v>
      </c>
      <c r="R2832" s="186">
        <v>0</v>
      </c>
      <c r="S2832" s="186">
        <v>1E-4</v>
      </c>
      <c r="T2832" s="188">
        <v>0</v>
      </c>
      <c r="U2832" s="187">
        <v>0</v>
      </c>
      <c r="V2832" s="189">
        <v>0</v>
      </c>
      <c r="W2832" s="189">
        <v>0</v>
      </c>
      <c r="X2832" s="189">
        <v>0</v>
      </c>
      <c r="Y2832" s="188">
        <v>0</v>
      </c>
      <c r="Z2832" s="186">
        <v>0</v>
      </c>
      <c r="AA2832" s="186">
        <v>0</v>
      </c>
      <c r="AB2832" s="187">
        <v>0</v>
      </c>
      <c r="AC2832" s="186">
        <v>0</v>
      </c>
      <c r="AD2832" s="189">
        <v>0</v>
      </c>
      <c r="AE2832" s="189">
        <v>0</v>
      </c>
      <c r="AF2832" s="189">
        <v>0</v>
      </c>
      <c r="AG2832" s="189">
        <v>0</v>
      </c>
      <c r="AH2832" s="191">
        <v>0</v>
      </c>
      <c r="AI2832" s="321">
        <v>0</v>
      </c>
      <c r="AJ2832" s="192">
        <v>7501943448834</v>
      </c>
      <c r="AK2832" s="192" t="s">
        <v>262</v>
      </c>
      <c r="AL2832" s="226"/>
      <c r="AM2832" s="75">
        <v>76949</v>
      </c>
      <c r="AN2832" s="76"/>
      <c r="AO2832" s="188">
        <v>0</v>
      </c>
      <c r="AP2832" s="188">
        <v>0</v>
      </c>
      <c r="AQ2832" s="187">
        <v>0</v>
      </c>
      <c r="AR2832" s="188">
        <v>0</v>
      </c>
      <c r="AS2832" s="187">
        <v>0</v>
      </c>
      <c r="AT2832" s="188">
        <v>0</v>
      </c>
      <c r="AU2832" s="187">
        <v>0</v>
      </c>
      <c r="AV2832" s="188">
        <v>0</v>
      </c>
      <c r="AW2832" s="187">
        <v>0</v>
      </c>
      <c r="AX2832" s="188">
        <v>0</v>
      </c>
      <c r="AY2832" s="187">
        <v>0</v>
      </c>
      <c r="AZ2832" s="188">
        <v>0</v>
      </c>
      <c r="BA2832" s="187">
        <v>0</v>
      </c>
      <c r="BB2832" s="188">
        <v>0</v>
      </c>
      <c r="BC2832" s="187">
        <v>0</v>
      </c>
      <c r="BD2832" s="75"/>
      <c r="BE2832" s="75"/>
      <c r="BF2832" s="56"/>
      <c r="BH2832" s="74"/>
      <c r="BI2832" s="194"/>
      <c r="BJ2832" s="74"/>
    </row>
    <row r="2833" spans="1:62" s="77" customFormat="1" ht="11.25" customHeight="1" x14ac:dyDescent="0.2">
      <c r="A2833" s="503" t="s">
        <v>3347</v>
      </c>
      <c r="B2833" s="185">
        <v>0</v>
      </c>
      <c r="C2833" s="828">
        <v>76950</v>
      </c>
      <c r="D2833" s="284">
        <v>1E-4</v>
      </c>
      <c r="E2833" s="91">
        <v>0</v>
      </c>
      <c r="F2833" s="188">
        <v>0</v>
      </c>
      <c r="G2833" s="186">
        <v>0</v>
      </c>
      <c r="H2833" s="186">
        <v>0</v>
      </c>
      <c r="I2833" s="187">
        <v>0</v>
      </c>
      <c r="J2833" s="188">
        <v>0</v>
      </c>
      <c r="K2833" s="186">
        <v>0</v>
      </c>
      <c r="L2833" s="186">
        <v>0</v>
      </c>
      <c r="M2833" s="187">
        <v>0</v>
      </c>
      <c r="N2833" s="189">
        <v>0</v>
      </c>
      <c r="O2833" s="189">
        <v>0</v>
      </c>
      <c r="P2833" s="189">
        <v>0</v>
      </c>
      <c r="Q2833" s="189">
        <v>0</v>
      </c>
      <c r="R2833" s="186">
        <v>0</v>
      </c>
      <c r="S2833" s="186">
        <v>1E-4</v>
      </c>
      <c r="T2833" s="188">
        <v>0</v>
      </c>
      <c r="U2833" s="187">
        <v>0</v>
      </c>
      <c r="V2833" s="189">
        <v>0</v>
      </c>
      <c r="W2833" s="189">
        <v>0</v>
      </c>
      <c r="X2833" s="189">
        <v>0</v>
      </c>
      <c r="Y2833" s="188">
        <v>0</v>
      </c>
      <c r="Z2833" s="186">
        <v>0</v>
      </c>
      <c r="AA2833" s="186">
        <v>0</v>
      </c>
      <c r="AB2833" s="187">
        <v>0</v>
      </c>
      <c r="AC2833" s="186">
        <v>0</v>
      </c>
      <c r="AD2833" s="189">
        <v>0</v>
      </c>
      <c r="AE2833" s="189">
        <v>0</v>
      </c>
      <c r="AF2833" s="189">
        <v>0</v>
      </c>
      <c r="AG2833" s="189">
        <v>0</v>
      </c>
      <c r="AH2833" s="191">
        <v>0</v>
      </c>
      <c r="AI2833" s="321">
        <v>0</v>
      </c>
      <c r="AJ2833" s="192">
        <v>7501943448841</v>
      </c>
      <c r="AK2833" s="192" t="s">
        <v>262</v>
      </c>
      <c r="AL2833" s="226"/>
      <c r="AM2833" s="75">
        <v>76950</v>
      </c>
      <c r="AN2833" s="76"/>
      <c r="AO2833" s="188">
        <v>0</v>
      </c>
      <c r="AP2833" s="188">
        <v>0</v>
      </c>
      <c r="AQ2833" s="187">
        <v>0</v>
      </c>
      <c r="AR2833" s="188">
        <v>0</v>
      </c>
      <c r="AS2833" s="187">
        <v>0</v>
      </c>
      <c r="AT2833" s="188">
        <v>0</v>
      </c>
      <c r="AU2833" s="187">
        <v>0</v>
      </c>
      <c r="AV2833" s="188">
        <v>0</v>
      </c>
      <c r="AW2833" s="187">
        <v>0</v>
      </c>
      <c r="AX2833" s="188">
        <v>0</v>
      </c>
      <c r="AY2833" s="187">
        <v>0</v>
      </c>
      <c r="AZ2833" s="188">
        <v>0</v>
      </c>
      <c r="BA2833" s="187">
        <v>0</v>
      </c>
      <c r="BB2833" s="188">
        <v>0</v>
      </c>
      <c r="BC2833" s="187">
        <v>0</v>
      </c>
      <c r="BD2833" s="75"/>
      <c r="BE2833" s="75"/>
      <c r="BF2833" s="56"/>
      <c r="BH2833" s="74"/>
      <c r="BI2833" s="194"/>
      <c r="BJ2833" s="74"/>
    </row>
    <row r="2834" spans="1:62" s="77" customFormat="1" ht="11.25" customHeight="1" x14ac:dyDescent="0.2">
      <c r="A2834" s="503" t="s">
        <v>3348</v>
      </c>
      <c r="B2834" s="185">
        <v>0</v>
      </c>
      <c r="C2834" s="828">
        <v>76951</v>
      </c>
      <c r="D2834" s="284">
        <v>1E-4</v>
      </c>
      <c r="E2834" s="91">
        <v>0</v>
      </c>
      <c r="F2834" s="188">
        <v>0</v>
      </c>
      <c r="G2834" s="186">
        <v>0</v>
      </c>
      <c r="H2834" s="186">
        <v>0</v>
      </c>
      <c r="I2834" s="187">
        <v>0</v>
      </c>
      <c r="J2834" s="188">
        <v>0</v>
      </c>
      <c r="K2834" s="186">
        <v>0</v>
      </c>
      <c r="L2834" s="186">
        <v>0</v>
      </c>
      <c r="M2834" s="187">
        <v>0</v>
      </c>
      <c r="N2834" s="189">
        <v>0</v>
      </c>
      <c r="O2834" s="189">
        <v>0</v>
      </c>
      <c r="P2834" s="189">
        <v>0</v>
      </c>
      <c r="Q2834" s="189">
        <v>0</v>
      </c>
      <c r="R2834" s="186">
        <v>0</v>
      </c>
      <c r="S2834" s="186">
        <v>1E-4</v>
      </c>
      <c r="T2834" s="188">
        <v>0</v>
      </c>
      <c r="U2834" s="187">
        <v>0</v>
      </c>
      <c r="V2834" s="189">
        <v>0</v>
      </c>
      <c r="W2834" s="189">
        <v>0</v>
      </c>
      <c r="X2834" s="189">
        <v>0</v>
      </c>
      <c r="Y2834" s="188">
        <v>0</v>
      </c>
      <c r="Z2834" s="186">
        <v>0</v>
      </c>
      <c r="AA2834" s="186">
        <v>0</v>
      </c>
      <c r="AB2834" s="187">
        <v>0</v>
      </c>
      <c r="AC2834" s="186">
        <v>0</v>
      </c>
      <c r="AD2834" s="189">
        <v>0</v>
      </c>
      <c r="AE2834" s="189">
        <v>0</v>
      </c>
      <c r="AF2834" s="189">
        <v>0</v>
      </c>
      <c r="AG2834" s="189">
        <v>0</v>
      </c>
      <c r="AH2834" s="191">
        <v>0</v>
      </c>
      <c r="AI2834" s="321">
        <v>0</v>
      </c>
      <c r="AJ2834" s="192">
        <v>7501943448858</v>
      </c>
      <c r="AK2834" s="192" t="s">
        <v>262</v>
      </c>
      <c r="AL2834" s="226"/>
      <c r="AM2834" s="75">
        <v>76951</v>
      </c>
      <c r="AN2834" s="76"/>
      <c r="AO2834" s="188">
        <v>0</v>
      </c>
      <c r="AP2834" s="188">
        <v>0</v>
      </c>
      <c r="AQ2834" s="187">
        <v>0</v>
      </c>
      <c r="AR2834" s="188">
        <v>0</v>
      </c>
      <c r="AS2834" s="187">
        <v>0</v>
      </c>
      <c r="AT2834" s="188">
        <v>0</v>
      </c>
      <c r="AU2834" s="187">
        <v>0</v>
      </c>
      <c r="AV2834" s="188">
        <v>0</v>
      </c>
      <c r="AW2834" s="187">
        <v>0</v>
      </c>
      <c r="AX2834" s="188">
        <v>0</v>
      </c>
      <c r="AY2834" s="187">
        <v>0</v>
      </c>
      <c r="AZ2834" s="188">
        <v>0</v>
      </c>
      <c r="BA2834" s="187">
        <v>0</v>
      </c>
      <c r="BB2834" s="188">
        <v>0</v>
      </c>
      <c r="BC2834" s="187">
        <v>0</v>
      </c>
      <c r="BD2834" s="75"/>
      <c r="BE2834" s="75"/>
      <c r="BF2834" s="56"/>
      <c r="BH2834" s="74"/>
      <c r="BI2834" s="194"/>
      <c r="BJ2834" s="74"/>
    </row>
    <row r="2835" spans="1:62" s="77" customFormat="1" ht="11.25" customHeight="1" x14ac:dyDescent="0.2">
      <c r="A2835" s="504" t="s">
        <v>3349</v>
      </c>
      <c r="B2835" s="334">
        <v>0</v>
      </c>
      <c r="C2835" s="875">
        <v>76943</v>
      </c>
      <c r="D2835" s="390">
        <v>1E-4</v>
      </c>
      <c r="E2835" s="336">
        <v>0</v>
      </c>
      <c r="F2835" s="337">
        <v>0</v>
      </c>
      <c r="G2835" s="338">
        <v>0</v>
      </c>
      <c r="H2835" s="338">
        <v>0</v>
      </c>
      <c r="I2835" s="339">
        <v>0</v>
      </c>
      <c r="J2835" s="337">
        <v>0</v>
      </c>
      <c r="K2835" s="338">
        <v>0</v>
      </c>
      <c r="L2835" s="338">
        <v>0</v>
      </c>
      <c r="M2835" s="339">
        <v>0</v>
      </c>
      <c r="N2835" s="340">
        <v>0</v>
      </c>
      <c r="O2835" s="340">
        <v>0</v>
      </c>
      <c r="P2835" s="340">
        <v>0</v>
      </c>
      <c r="Q2835" s="340">
        <v>0</v>
      </c>
      <c r="R2835" s="338">
        <v>0</v>
      </c>
      <c r="S2835" s="338">
        <v>1E-4</v>
      </c>
      <c r="T2835" s="337">
        <v>0</v>
      </c>
      <c r="U2835" s="339">
        <v>0</v>
      </c>
      <c r="V2835" s="340">
        <v>0</v>
      </c>
      <c r="W2835" s="340">
        <v>0</v>
      </c>
      <c r="X2835" s="340">
        <v>0</v>
      </c>
      <c r="Y2835" s="337">
        <v>0</v>
      </c>
      <c r="Z2835" s="338">
        <v>0</v>
      </c>
      <c r="AA2835" s="338">
        <v>0</v>
      </c>
      <c r="AB2835" s="339">
        <v>0</v>
      </c>
      <c r="AC2835" s="338">
        <v>0</v>
      </c>
      <c r="AD2835" s="340">
        <v>0</v>
      </c>
      <c r="AE2835" s="340">
        <v>0</v>
      </c>
      <c r="AF2835" s="340">
        <v>0</v>
      </c>
      <c r="AG2835" s="340">
        <v>0</v>
      </c>
      <c r="AH2835" s="341">
        <v>0</v>
      </c>
      <c r="AI2835" s="321">
        <v>0</v>
      </c>
      <c r="AJ2835" s="192">
        <v>7501943498549</v>
      </c>
      <c r="AK2835" s="192" t="s">
        <v>262</v>
      </c>
      <c r="AL2835" s="226"/>
      <c r="AM2835" s="75">
        <v>76943</v>
      </c>
      <c r="AN2835" s="76"/>
      <c r="AO2835" s="188">
        <v>0</v>
      </c>
      <c r="AP2835" s="188">
        <v>0</v>
      </c>
      <c r="AQ2835" s="187">
        <v>0</v>
      </c>
      <c r="AR2835" s="188">
        <v>0</v>
      </c>
      <c r="AS2835" s="187">
        <v>0</v>
      </c>
      <c r="AT2835" s="188">
        <v>0</v>
      </c>
      <c r="AU2835" s="187">
        <v>0</v>
      </c>
      <c r="AV2835" s="188">
        <v>0</v>
      </c>
      <c r="AW2835" s="187">
        <v>0</v>
      </c>
      <c r="AX2835" s="188">
        <v>0</v>
      </c>
      <c r="AY2835" s="187">
        <v>0</v>
      </c>
      <c r="AZ2835" s="188">
        <v>0</v>
      </c>
      <c r="BA2835" s="187">
        <v>0</v>
      </c>
      <c r="BB2835" s="188">
        <v>0</v>
      </c>
      <c r="BC2835" s="187">
        <v>0</v>
      </c>
      <c r="BD2835" s="75"/>
      <c r="BE2835" s="75"/>
      <c r="BF2835" s="56"/>
      <c r="BH2835" s="74"/>
      <c r="BI2835" s="194"/>
      <c r="BJ2835" s="74"/>
    </row>
    <row r="2836" spans="1:62" s="77" customFormat="1" ht="11.25" customHeight="1" x14ac:dyDescent="0.2">
      <c r="A2836" s="503" t="s">
        <v>3350</v>
      </c>
      <c r="B2836" s="185">
        <v>0</v>
      </c>
      <c r="C2836" s="828">
        <v>78242</v>
      </c>
      <c r="D2836" s="389">
        <v>1E-4</v>
      </c>
      <c r="E2836" s="91">
        <v>0</v>
      </c>
      <c r="F2836" s="350">
        <v>0</v>
      </c>
      <c r="G2836" s="348">
        <v>0</v>
      </c>
      <c r="H2836" s="186">
        <v>0</v>
      </c>
      <c r="I2836" s="187">
        <v>0</v>
      </c>
      <c r="J2836" s="188">
        <v>0</v>
      </c>
      <c r="K2836" s="186">
        <v>0</v>
      </c>
      <c r="L2836" s="186">
        <v>0</v>
      </c>
      <c r="M2836" s="349">
        <v>0</v>
      </c>
      <c r="N2836" s="189">
        <v>0</v>
      </c>
      <c r="O2836" s="351">
        <v>0</v>
      </c>
      <c r="P2836" s="189">
        <v>0</v>
      </c>
      <c r="Q2836" s="351">
        <v>0</v>
      </c>
      <c r="R2836" s="338">
        <v>0</v>
      </c>
      <c r="S2836" s="338">
        <v>1E-4</v>
      </c>
      <c r="T2836" s="350">
        <v>0</v>
      </c>
      <c r="U2836" s="187">
        <v>0</v>
      </c>
      <c r="V2836" s="189">
        <v>0</v>
      </c>
      <c r="W2836" s="189">
        <v>0</v>
      </c>
      <c r="X2836" s="189">
        <v>0</v>
      </c>
      <c r="Y2836" s="350">
        <v>0</v>
      </c>
      <c r="Z2836" s="348">
        <v>0</v>
      </c>
      <c r="AA2836" s="348">
        <v>0</v>
      </c>
      <c r="AB2836" s="349">
        <v>0</v>
      </c>
      <c r="AC2836" s="348">
        <v>0</v>
      </c>
      <c r="AD2836" s="351">
        <v>0</v>
      </c>
      <c r="AE2836" s="351">
        <v>0</v>
      </c>
      <c r="AF2836" s="351">
        <v>0</v>
      </c>
      <c r="AG2836" s="351">
        <v>0</v>
      </c>
      <c r="AH2836" s="352">
        <v>0</v>
      </c>
      <c r="AI2836" s="321">
        <v>0</v>
      </c>
      <c r="AJ2836" s="192">
        <v>7806425628728</v>
      </c>
      <c r="AK2836" s="192" t="s">
        <v>505</v>
      </c>
      <c r="AL2836" s="226"/>
      <c r="AM2836" s="75">
        <v>78242</v>
      </c>
      <c r="AN2836" s="76"/>
      <c r="AO2836" s="188">
        <v>0</v>
      </c>
      <c r="AP2836" s="188">
        <v>0</v>
      </c>
      <c r="AQ2836" s="187">
        <v>0</v>
      </c>
      <c r="AR2836" s="188">
        <v>0</v>
      </c>
      <c r="AS2836" s="187">
        <v>0</v>
      </c>
      <c r="AT2836" s="188">
        <v>0</v>
      </c>
      <c r="AU2836" s="187">
        <v>0</v>
      </c>
      <c r="AV2836" s="188">
        <v>0</v>
      </c>
      <c r="AW2836" s="187">
        <v>0</v>
      </c>
      <c r="AX2836" s="188">
        <v>0</v>
      </c>
      <c r="AY2836" s="187">
        <v>0</v>
      </c>
      <c r="AZ2836" s="188">
        <v>0</v>
      </c>
      <c r="BA2836" s="187">
        <v>0</v>
      </c>
      <c r="BB2836" s="188">
        <v>0</v>
      </c>
      <c r="BC2836" s="187">
        <v>0</v>
      </c>
      <c r="BD2836" s="75"/>
      <c r="BE2836" s="75"/>
      <c r="BF2836" s="56"/>
      <c r="BH2836" s="74"/>
      <c r="BI2836" s="194"/>
      <c r="BJ2836" s="74"/>
    </row>
    <row r="2837" spans="1:62" s="77" customFormat="1" ht="11.25" customHeight="1" x14ac:dyDescent="0.2">
      <c r="A2837" s="503" t="s">
        <v>3351</v>
      </c>
      <c r="B2837" s="185">
        <v>0</v>
      </c>
      <c r="C2837" s="832">
        <v>78241</v>
      </c>
      <c r="D2837" s="284">
        <v>57.024000000000001</v>
      </c>
      <c r="E2837" s="91">
        <v>0</v>
      </c>
      <c r="F2837" s="188">
        <v>0</v>
      </c>
      <c r="G2837" s="186">
        <v>0</v>
      </c>
      <c r="H2837" s="186">
        <v>0</v>
      </c>
      <c r="I2837" s="187">
        <v>0</v>
      </c>
      <c r="J2837" s="188">
        <v>0</v>
      </c>
      <c r="K2837" s="186">
        <v>0</v>
      </c>
      <c r="L2837" s="186">
        <v>0</v>
      </c>
      <c r="M2837" s="187">
        <v>0</v>
      </c>
      <c r="N2837" s="189">
        <v>0</v>
      </c>
      <c r="O2837" s="189">
        <v>0</v>
      </c>
      <c r="P2837" s="189">
        <v>0</v>
      </c>
      <c r="Q2837" s="189">
        <v>0</v>
      </c>
      <c r="R2837" s="338">
        <v>0</v>
      </c>
      <c r="S2837" s="338">
        <v>57.024000000000001</v>
      </c>
      <c r="T2837" s="188">
        <v>57.024000000000001</v>
      </c>
      <c r="U2837" s="187">
        <v>0</v>
      </c>
      <c r="V2837" s="189">
        <v>0</v>
      </c>
      <c r="W2837" s="189">
        <v>0</v>
      </c>
      <c r="X2837" s="189">
        <v>57.024000000000001</v>
      </c>
      <c r="Y2837" s="188">
        <v>0</v>
      </c>
      <c r="Z2837" s="186">
        <v>0</v>
      </c>
      <c r="AA2837" s="186">
        <v>0</v>
      </c>
      <c r="AB2837" s="187">
        <v>0</v>
      </c>
      <c r="AC2837" s="186">
        <v>0</v>
      </c>
      <c r="AD2837" s="189">
        <v>0</v>
      </c>
      <c r="AE2837" s="189">
        <v>0</v>
      </c>
      <c r="AF2837" s="189">
        <v>0</v>
      </c>
      <c r="AG2837" s="189">
        <v>0</v>
      </c>
      <c r="AH2837" s="191">
        <v>0</v>
      </c>
      <c r="AI2837" s="321">
        <v>0</v>
      </c>
      <c r="AJ2837" s="192">
        <v>7506425628711</v>
      </c>
      <c r="AK2837" s="192" t="s">
        <v>505</v>
      </c>
      <c r="AL2837" s="226"/>
      <c r="AM2837" s="75">
        <v>78241</v>
      </c>
      <c r="AN2837" s="76"/>
      <c r="AO2837" s="188">
        <v>0</v>
      </c>
      <c r="AP2837" s="188">
        <v>0</v>
      </c>
      <c r="AQ2837" s="187">
        <v>0</v>
      </c>
      <c r="AR2837" s="188">
        <v>0</v>
      </c>
      <c r="AS2837" s="187">
        <v>0</v>
      </c>
      <c r="AT2837" s="188">
        <v>0</v>
      </c>
      <c r="AU2837" s="187">
        <v>0</v>
      </c>
      <c r="AV2837" s="188">
        <v>0</v>
      </c>
      <c r="AW2837" s="187">
        <v>0</v>
      </c>
      <c r="AX2837" s="188">
        <v>-27.46</v>
      </c>
      <c r="AY2837" s="187">
        <v>0</v>
      </c>
      <c r="AZ2837" s="188">
        <v>0</v>
      </c>
      <c r="BA2837" s="187">
        <v>0</v>
      </c>
      <c r="BB2837" s="188">
        <v>0</v>
      </c>
      <c r="BC2837" s="187">
        <v>0</v>
      </c>
      <c r="BD2837" s="75"/>
      <c r="BE2837" s="75"/>
      <c r="BF2837" s="56"/>
      <c r="BH2837" s="74"/>
      <c r="BI2837" s="194"/>
      <c r="BJ2837" s="74"/>
    </row>
    <row r="2838" spans="1:62" s="77" customFormat="1" ht="11.25" customHeight="1" x14ac:dyDescent="0.2">
      <c r="A2838" s="503" t="s">
        <v>3352</v>
      </c>
      <c r="B2838" s="185">
        <v>0</v>
      </c>
      <c r="C2838" s="832">
        <v>78245</v>
      </c>
      <c r="D2838" s="284">
        <v>20.415999999999997</v>
      </c>
      <c r="E2838" s="91">
        <v>0</v>
      </c>
      <c r="F2838" s="188">
        <v>0</v>
      </c>
      <c r="G2838" s="186">
        <v>0</v>
      </c>
      <c r="H2838" s="186">
        <v>0</v>
      </c>
      <c r="I2838" s="187">
        <v>0</v>
      </c>
      <c r="J2838" s="188">
        <v>0</v>
      </c>
      <c r="K2838" s="186">
        <v>0</v>
      </c>
      <c r="L2838" s="186">
        <v>0</v>
      </c>
      <c r="M2838" s="187">
        <v>0</v>
      </c>
      <c r="N2838" s="189">
        <v>0</v>
      </c>
      <c r="O2838" s="189">
        <v>0</v>
      </c>
      <c r="P2838" s="189">
        <v>0</v>
      </c>
      <c r="Q2838" s="189">
        <v>0</v>
      </c>
      <c r="R2838" s="338">
        <v>0</v>
      </c>
      <c r="S2838" s="338">
        <v>20.415999999999997</v>
      </c>
      <c r="T2838" s="188">
        <v>20.415999999999997</v>
      </c>
      <c r="U2838" s="187">
        <v>0</v>
      </c>
      <c r="V2838" s="189">
        <v>0</v>
      </c>
      <c r="W2838" s="189">
        <v>0</v>
      </c>
      <c r="X2838" s="189">
        <v>20.415999999999997</v>
      </c>
      <c r="Y2838" s="188">
        <v>0</v>
      </c>
      <c r="Z2838" s="186">
        <v>0</v>
      </c>
      <c r="AA2838" s="186">
        <v>0</v>
      </c>
      <c r="AB2838" s="187">
        <v>0</v>
      </c>
      <c r="AC2838" s="186">
        <v>0</v>
      </c>
      <c r="AD2838" s="189">
        <v>0</v>
      </c>
      <c r="AE2838" s="189">
        <v>0</v>
      </c>
      <c r="AF2838" s="189">
        <v>0</v>
      </c>
      <c r="AG2838" s="189">
        <v>0</v>
      </c>
      <c r="AH2838" s="191">
        <v>0</v>
      </c>
      <c r="AI2838" s="321">
        <v>0</v>
      </c>
      <c r="AJ2838" s="192">
        <v>7506425628759</v>
      </c>
      <c r="AK2838" s="192" t="s">
        <v>505</v>
      </c>
      <c r="AL2838" s="226"/>
      <c r="AM2838" s="75">
        <v>78245</v>
      </c>
      <c r="AN2838" s="76"/>
      <c r="AO2838" s="188">
        <v>0.70400000000000007</v>
      </c>
      <c r="AP2838" s="188">
        <v>1.4079999999999999</v>
      </c>
      <c r="AQ2838" s="187">
        <v>0</v>
      </c>
      <c r="AR2838" s="188">
        <v>0.70399999999999996</v>
      </c>
      <c r="AS2838" s="187">
        <v>0</v>
      </c>
      <c r="AT2838" s="188">
        <v>0</v>
      </c>
      <c r="AU2838" s="187">
        <v>0</v>
      </c>
      <c r="AV2838" s="188">
        <v>0</v>
      </c>
      <c r="AW2838" s="187">
        <v>0</v>
      </c>
      <c r="AX2838" s="188">
        <v>0</v>
      </c>
      <c r="AY2838" s="187">
        <v>0</v>
      </c>
      <c r="AZ2838" s="188">
        <v>1.4079999999999999</v>
      </c>
      <c r="BA2838" s="187">
        <v>0</v>
      </c>
      <c r="BB2838" s="188">
        <v>0</v>
      </c>
      <c r="BC2838" s="187">
        <v>0</v>
      </c>
      <c r="BD2838" s="75"/>
      <c r="BE2838" s="75"/>
      <c r="BF2838" s="56"/>
      <c r="BH2838" s="74"/>
      <c r="BI2838" s="194"/>
      <c r="BJ2838" s="74"/>
    </row>
    <row r="2839" spans="1:62" s="77" customFormat="1" ht="11.25" customHeight="1" x14ac:dyDescent="0.2">
      <c r="A2839" s="503" t="s">
        <v>3353</v>
      </c>
      <c r="B2839" s="185">
        <v>0</v>
      </c>
      <c r="C2839" s="832">
        <v>78246</v>
      </c>
      <c r="D2839" s="284">
        <v>391.42399999999998</v>
      </c>
      <c r="E2839" s="91">
        <v>0</v>
      </c>
      <c r="F2839" s="188">
        <v>0</v>
      </c>
      <c r="G2839" s="186">
        <v>0</v>
      </c>
      <c r="H2839" s="186">
        <v>0</v>
      </c>
      <c r="I2839" s="187">
        <v>0</v>
      </c>
      <c r="J2839" s="188">
        <v>0</v>
      </c>
      <c r="K2839" s="186">
        <v>0</v>
      </c>
      <c r="L2839" s="186">
        <v>0</v>
      </c>
      <c r="M2839" s="187">
        <v>0</v>
      </c>
      <c r="N2839" s="189">
        <v>0</v>
      </c>
      <c r="O2839" s="189">
        <v>0</v>
      </c>
      <c r="P2839" s="189">
        <v>0</v>
      </c>
      <c r="Q2839" s="189">
        <v>0</v>
      </c>
      <c r="R2839" s="338">
        <v>0</v>
      </c>
      <c r="S2839" s="338">
        <v>391.42399999999998</v>
      </c>
      <c r="T2839" s="188">
        <v>391.42399999999998</v>
      </c>
      <c r="U2839" s="187">
        <v>0</v>
      </c>
      <c r="V2839" s="189">
        <v>0</v>
      </c>
      <c r="W2839" s="189">
        <v>0</v>
      </c>
      <c r="X2839" s="189">
        <v>391.42399999999998</v>
      </c>
      <c r="Y2839" s="188">
        <v>0</v>
      </c>
      <c r="Z2839" s="186">
        <v>0</v>
      </c>
      <c r="AA2839" s="186">
        <v>0</v>
      </c>
      <c r="AB2839" s="187">
        <v>0</v>
      </c>
      <c r="AC2839" s="186">
        <v>0</v>
      </c>
      <c r="AD2839" s="189">
        <v>0</v>
      </c>
      <c r="AE2839" s="189">
        <v>0</v>
      </c>
      <c r="AF2839" s="189">
        <v>0</v>
      </c>
      <c r="AG2839" s="189">
        <v>0</v>
      </c>
      <c r="AH2839" s="191">
        <v>0</v>
      </c>
      <c r="AI2839" s="321">
        <v>0</v>
      </c>
      <c r="AJ2839" s="192">
        <v>7506425628766</v>
      </c>
      <c r="AK2839" s="192" t="s">
        <v>505</v>
      </c>
      <c r="AL2839" s="226"/>
      <c r="AM2839" s="75">
        <v>78246</v>
      </c>
      <c r="AN2839" s="76"/>
      <c r="AO2839" s="188">
        <v>0</v>
      </c>
      <c r="AP2839" s="188">
        <v>0</v>
      </c>
      <c r="AQ2839" s="187">
        <v>0</v>
      </c>
      <c r="AR2839" s="188">
        <v>0</v>
      </c>
      <c r="AS2839" s="187">
        <v>0</v>
      </c>
      <c r="AT2839" s="188">
        <v>0</v>
      </c>
      <c r="AU2839" s="187">
        <v>0</v>
      </c>
      <c r="AV2839" s="188">
        <v>0</v>
      </c>
      <c r="AW2839" s="187">
        <v>0</v>
      </c>
      <c r="AX2839" s="188">
        <v>0</v>
      </c>
      <c r="AY2839" s="187">
        <v>0</v>
      </c>
      <c r="AZ2839" s="188">
        <v>0</v>
      </c>
      <c r="BA2839" s="187">
        <v>0</v>
      </c>
      <c r="BB2839" s="188">
        <v>0</v>
      </c>
      <c r="BC2839" s="187">
        <v>0</v>
      </c>
      <c r="BD2839" s="75"/>
      <c r="BE2839" s="75"/>
      <c r="BF2839" s="56"/>
      <c r="BH2839" s="74"/>
      <c r="BI2839" s="194"/>
      <c r="BJ2839" s="74"/>
    </row>
    <row r="2840" spans="1:62" s="77" customFormat="1" ht="11.25" customHeight="1" x14ac:dyDescent="0.2">
      <c r="A2840" s="503" t="s">
        <v>3354</v>
      </c>
      <c r="B2840" s="185">
        <v>0</v>
      </c>
      <c r="C2840" s="832">
        <v>78244</v>
      </c>
      <c r="D2840" s="284">
        <v>81.664000000000001</v>
      </c>
      <c r="E2840" s="91">
        <v>0</v>
      </c>
      <c r="F2840" s="188">
        <v>0</v>
      </c>
      <c r="G2840" s="186">
        <v>0</v>
      </c>
      <c r="H2840" s="186">
        <v>0</v>
      </c>
      <c r="I2840" s="187">
        <v>0</v>
      </c>
      <c r="J2840" s="188">
        <v>0</v>
      </c>
      <c r="K2840" s="186">
        <v>0</v>
      </c>
      <c r="L2840" s="186">
        <v>0</v>
      </c>
      <c r="M2840" s="187">
        <v>0</v>
      </c>
      <c r="N2840" s="189">
        <v>0</v>
      </c>
      <c r="O2840" s="189">
        <v>0</v>
      </c>
      <c r="P2840" s="189">
        <v>0</v>
      </c>
      <c r="Q2840" s="189">
        <v>0</v>
      </c>
      <c r="R2840" s="338">
        <v>0</v>
      </c>
      <c r="S2840" s="338">
        <v>81.664000000000001</v>
      </c>
      <c r="T2840" s="188">
        <v>81.664000000000001</v>
      </c>
      <c r="U2840" s="187">
        <v>0</v>
      </c>
      <c r="V2840" s="189">
        <v>0</v>
      </c>
      <c r="W2840" s="189">
        <v>0</v>
      </c>
      <c r="X2840" s="189">
        <v>81.664000000000001</v>
      </c>
      <c r="Y2840" s="188">
        <v>0</v>
      </c>
      <c r="Z2840" s="186">
        <v>0</v>
      </c>
      <c r="AA2840" s="186">
        <v>0</v>
      </c>
      <c r="AB2840" s="187">
        <v>0</v>
      </c>
      <c r="AC2840" s="186">
        <v>0</v>
      </c>
      <c r="AD2840" s="189">
        <v>0</v>
      </c>
      <c r="AE2840" s="189">
        <v>0</v>
      </c>
      <c r="AF2840" s="189">
        <v>0</v>
      </c>
      <c r="AG2840" s="189">
        <v>0</v>
      </c>
      <c r="AH2840" s="191">
        <v>0</v>
      </c>
      <c r="AI2840" s="321">
        <v>0</v>
      </c>
      <c r="AJ2840" s="192">
        <v>7506425628735</v>
      </c>
      <c r="AK2840" s="192" t="s">
        <v>505</v>
      </c>
      <c r="AL2840" s="226"/>
      <c r="AM2840" s="75">
        <v>78244</v>
      </c>
      <c r="AN2840" s="76"/>
      <c r="AO2840" s="188">
        <v>0</v>
      </c>
      <c r="AP2840" s="188">
        <v>0</v>
      </c>
      <c r="AQ2840" s="187">
        <v>0</v>
      </c>
      <c r="AR2840" s="188">
        <v>0</v>
      </c>
      <c r="AS2840" s="187">
        <v>0</v>
      </c>
      <c r="AT2840" s="188">
        <v>0</v>
      </c>
      <c r="AU2840" s="187">
        <v>0</v>
      </c>
      <c r="AV2840" s="188">
        <v>0</v>
      </c>
      <c r="AW2840" s="187">
        <v>0</v>
      </c>
      <c r="AX2840" s="188">
        <v>0</v>
      </c>
      <c r="AY2840" s="187">
        <v>0</v>
      </c>
      <c r="AZ2840" s="188">
        <v>0</v>
      </c>
      <c r="BA2840" s="187">
        <v>0</v>
      </c>
      <c r="BB2840" s="188">
        <v>0</v>
      </c>
      <c r="BC2840" s="187">
        <v>0</v>
      </c>
      <c r="BD2840" s="75"/>
      <c r="BE2840" s="75"/>
      <c r="BF2840" s="56"/>
      <c r="BH2840" s="74"/>
      <c r="BI2840" s="194"/>
      <c r="BJ2840" s="74"/>
    </row>
    <row r="2841" spans="1:62" s="77" customFormat="1" ht="11.25" customHeight="1" x14ac:dyDescent="0.2">
      <c r="A2841" s="504" t="s">
        <v>3355</v>
      </c>
      <c r="B2841" s="334">
        <v>0</v>
      </c>
      <c r="C2841" s="861">
        <v>78243</v>
      </c>
      <c r="D2841" s="390">
        <v>124.608</v>
      </c>
      <c r="E2841" s="336">
        <v>0</v>
      </c>
      <c r="F2841" s="337">
        <v>0</v>
      </c>
      <c r="G2841" s="338">
        <v>0</v>
      </c>
      <c r="H2841" s="338">
        <v>0</v>
      </c>
      <c r="I2841" s="339">
        <v>0</v>
      </c>
      <c r="J2841" s="337">
        <v>0</v>
      </c>
      <c r="K2841" s="338">
        <v>0</v>
      </c>
      <c r="L2841" s="338">
        <v>0</v>
      </c>
      <c r="M2841" s="339">
        <v>0</v>
      </c>
      <c r="N2841" s="340">
        <v>0</v>
      </c>
      <c r="O2841" s="340">
        <v>0</v>
      </c>
      <c r="P2841" s="340">
        <v>0</v>
      </c>
      <c r="Q2841" s="340">
        <v>0</v>
      </c>
      <c r="R2841" s="338">
        <v>0</v>
      </c>
      <c r="S2841" s="338">
        <v>124.608</v>
      </c>
      <c r="T2841" s="337">
        <v>124.608</v>
      </c>
      <c r="U2841" s="339">
        <v>0</v>
      </c>
      <c r="V2841" s="340">
        <v>0</v>
      </c>
      <c r="W2841" s="340">
        <v>0</v>
      </c>
      <c r="X2841" s="340">
        <v>124.608</v>
      </c>
      <c r="Y2841" s="337">
        <v>0</v>
      </c>
      <c r="Z2841" s="338">
        <v>0</v>
      </c>
      <c r="AA2841" s="338">
        <v>0</v>
      </c>
      <c r="AB2841" s="339">
        <v>0</v>
      </c>
      <c r="AC2841" s="338">
        <v>0</v>
      </c>
      <c r="AD2841" s="340">
        <v>0</v>
      </c>
      <c r="AE2841" s="340">
        <v>0</v>
      </c>
      <c r="AF2841" s="340">
        <v>0</v>
      </c>
      <c r="AG2841" s="340">
        <v>0</v>
      </c>
      <c r="AH2841" s="341">
        <v>0</v>
      </c>
      <c r="AI2841" s="321">
        <v>0</v>
      </c>
      <c r="AJ2841" s="192">
        <v>7506425628735</v>
      </c>
      <c r="AK2841" s="192" t="s">
        <v>505</v>
      </c>
      <c r="AL2841" s="226"/>
      <c r="AM2841" s="75">
        <v>78243</v>
      </c>
      <c r="AN2841" s="76"/>
      <c r="AO2841" s="188">
        <v>0</v>
      </c>
      <c r="AP2841" s="188">
        <v>0</v>
      </c>
      <c r="AQ2841" s="187">
        <v>0</v>
      </c>
      <c r="AR2841" s="188">
        <v>0</v>
      </c>
      <c r="AS2841" s="187">
        <v>0</v>
      </c>
      <c r="AT2841" s="188">
        <v>0</v>
      </c>
      <c r="AU2841" s="187">
        <v>0</v>
      </c>
      <c r="AV2841" s="188">
        <v>0</v>
      </c>
      <c r="AW2841" s="187">
        <v>0</v>
      </c>
      <c r="AX2841" s="188">
        <v>0</v>
      </c>
      <c r="AY2841" s="187">
        <v>0</v>
      </c>
      <c r="AZ2841" s="188">
        <v>0</v>
      </c>
      <c r="BA2841" s="187">
        <v>0</v>
      </c>
      <c r="BB2841" s="188">
        <v>0</v>
      </c>
      <c r="BC2841" s="187">
        <v>0</v>
      </c>
      <c r="BD2841" s="75"/>
      <c r="BE2841" s="75"/>
      <c r="BF2841" s="56"/>
      <c r="BH2841" s="74"/>
      <c r="BI2841" s="194"/>
      <c r="BJ2841" s="74"/>
    </row>
    <row r="2842" spans="1:62" s="77" customFormat="1" ht="11.25" customHeight="1" x14ac:dyDescent="0.2">
      <c r="A2842" s="503" t="s">
        <v>3356</v>
      </c>
      <c r="B2842" s="185">
        <v>0</v>
      </c>
      <c r="C2842" s="832">
        <v>78514</v>
      </c>
      <c r="D2842" s="284">
        <v>2299.1759999999999</v>
      </c>
      <c r="E2842" s="91">
        <v>30.221864594467121</v>
      </c>
      <c r="F2842" s="188">
        <v>2500</v>
      </c>
      <c r="G2842" s="186">
        <v>3000</v>
      </c>
      <c r="H2842" s="186">
        <v>80.388000000000005</v>
      </c>
      <c r="I2842" s="187">
        <v>2.6796000000000002</v>
      </c>
      <c r="J2842" s="188">
        <v>2622.3989999999994</v>
      </c>
      <c r="K2842" s="186">
        <v>2282.2973011608183</v>
      </c>
      <c r="L2842" s="186">
        <v>224.12599999999998</v>
      </c>
      <c r="M2842" s="187">
        <v>9.8201930084220574</v>
      </c>
      <c r="N2842" s="189">
        <v>0</v>
      </c>
      <c r="O2842" s="189">
        <v>20.591999999999999</v>
      </c>
      <c r="P2842" s="189">
        <v>24.948</v>
      </c>
      <c r="Q2842" s="189">
        <v>9.4979444394235966</v>
      </c>
      <c r="R2842" s="338">
        <v>24.658009707904867</v>
      </c>
      <c r="S2842" s="338">
        <v>2155.4380000000001</v>
      </c>
      <c r="T2842" s="188">
        <v>2156.616</v>
      </c>
      <c r="U2842" s="187">
        <v>28.347963241727172</v>
      </c>
      <c r="V2842" s="189">
        <v>133.05600000000001</v>
      </c>
      <c r="W2842" s="189">
        <v>4.3559999999999999</v>
      </c>
      <c r="X2842" s="189">
        <v>2019.204</v>
      </c>
      <c r="Y2842" s="188">
        <v>0</v>
      </c>
      <c r="Z2842" s="186">
        <v>39.6</v>
      </c>
      <c r="AA2842" s="186">
        <v>0</v>
      </c>
      <c r="AB2842" s="187">
        <v>0</v>
      </c>
      <c r="AC2842" s="186">
        <v>0</v>
      </c>
      <c r="AD2842" s="189">
        <v>39.610000000000014</v>
      </c>
      <c r="AE2842" s="189">
        <v>0</v>
      </c>
      <c r="AF2842" s="189">
        <v>0</v>
      </c>
      <c r="AG2842" s="189">
        <v>0</v>
      </c>
      <c r="AH2842" s="191">
        <v>0</v>
      </c>
      <c r="AI2842" s="321">
        <v>2251.5520000000001</v>
      </c>
      <c r="AJ2842" s="192">
        <v>7506425628759</v>
      </c>
      <c r="AK2842" s="192" t="s">
        <v>505</v>
      </c>
      <c r="AL2842" s="226"/>
      <c r="AM2842" s="75">
        <v>78514</v>
      </c>
      <c r="AN2842" s="76"/>
      <c r="AO2842" s="188">
        <v>2577.4333333333329</v>
      </c>
      <c r="AP2842" s="188">
        <v>2605.2979999999998</v>
      </c>
      <c r="AQ2842" s="187">
        <v>109.30413743307723</v>
      </c>
      <c r="AR2842" s="188">
        <v>2678.9519999999998</v>
      </c>
      <c r="AS2842" s="187">
        <v>105.42987351336888</v>
      </c>
      <c r="AT2842" s="188">
        <v>2448.0499999999997</v>
      </c>
      <c r="AU2842" s="187">
        <v>89.982154638966833</v>
      </c>
      <c r="AV2842" s="188">
        <v>2438.1619999999998</v>
      </c>
      <c r="AW2842" s="187">
        <v>84.945980315303544</v>
      </c>
      <c r="AX2842" s="188">
        <v>2462.7199999999998</v>
      </c>
      <c r="AY2842" s="187">
        <v>83.748382142801262</v>
      </c>
      <c r="AZ2842" s="188">
        <v>2569.636</v>
      </c>
      <c r="BA2842" s="187">
        <v>75.455269682153244</v>
      </c>
      <c r="BB2842" s="188">
        <v>3174.326</v>
      </c>
      <c r="BC2842" s="187">
        <v>73.834516021886643</v>
      </c>
      <c r="BD2842" s="75"/>
      <c r="BE2842" s="75"/>
      <c r="BF2842" s="56"/>
      <c r="BH2842" s="74"/>
      <c r="BI2842" s="194"/>
      <c r="BJ2842" s="74"/>
    </row>
    <row r="2843" spans="1:62" s="77" customFormat="1" ht="11.25" customHeight="1" x14ac:dyDescent="0.2">
      <c r="A2843" s="503" t="s">
        <v>3357</v>
      </c>
      <c r="B2843" s="185">
        <v>0</v>
      </c>
      <c r="C2843" s="832">
        <v>78515</v>
      </c>
      <c r="D2843" s="284">
        <v>1873.8720000000001</v>
      </c>
      <c r="E2843" s="91">
        <v>25.933825616903139</v>
      </c>
      <c r="F2843" s="188">
        <v>2500</v>
      </c>
      <c r="G2843" s="186">
        <v>3100</v>
      </c>
      <c r="H2843" s="186">
        <v>88.704000000000008</v>
      </c>
      <c r="I2843" s="187">
        <v>2.8614193548387101</v>
      </c>
      <c r="J2843" s="188">
        <v>2246.799</v>
      </c>
      <c r="K2843" s="186">
        <v>2167.6771036572195</v>
      </c>
      <c r="L2843" s="186">
        <v>230.072</v>
      </c>
      <c r="M2843" s="187">
        <v>10.613757907569886</v>
      </c>
      <c r="N2843" s="189">
        <v>0</v>
      </c>
      <c r="O2843" s="189">
        <v>18.611999999999998</v>
      </c>
      <c r="P2843" s="189">
        <v>26.531999999999996</v>
      </c>
      <c r="Q2843" s="189">
        <v>11.420870313721878</v>
      </c>
      <c r="R2843" s="338">
        <v>23.132963829875301</v>
      </c>
      <c r="S2843" s="338">
        <v>1732.5039999999999</v>
      </c>
      <c r="T2843" s="188">
        <v>1599.048</v>
      </c>
      <c r="U2843" s="187">
        <v>22.130344006985393</v>
      </c>
      <c r="V2843" s="189">
        <v>165.52799999999999</v>
      </c>
      <c r="W2843" s="189">
        <v>7.92</v>
      </c>
      <c r="X2843" s="189">
        <v>1425.6</v>
      </c>
      <c r="Y2843" s="188">
        <v>0</v>
      </c>
      <c r="Z2843" s="186">
        <v>0</v>
      </c>
      <c r="AA2843" s="186">
        <v>0</v>
      </c>
      <c r="AB2843" s="187">
        <v>0</v>
      </c>
      <c r="AC2843" s="186">
        <v>0</v>
      </c>
      <c r="AD2843" s="189">
        <v>20.199999999999989</v>
      </c>
      <c r="AE2843" s="189">
        <v>0</v>
      </c>
      <c r="AF2843" s="189">
        <v>0</v>
      </c>
      <c r="AG2843" s="189">
        <v>0</v>
      </c>
      <c r="AH2843" s="191">
        <v>0</v>
      </c>
      <c r="AI2843" s="321">
        <v>2283.8470000000002</v>
      </c>
      <c r="AJ2843" s="192">
        <v>7506425628766</v>
      </c>
      <c r="AK2843" s="192" t="s">
        <v>505</v>
      </c>
      <c r="AL2843" s="226"/>
      <c r="AM2843" s="75">
        <v>78515</v>
      </c>
      <c r="AN2843" s="76"/>
      <c r="AO2843" s="188">
        <v>2612.9246666666668</v>
      </c>
      <c r="AP2843" s="188">
        <v>2962.4680000000003</v>
      </c>
      <c r="AQ2843" s="187">
        <v>131.98876356937114</v>
      </c>
      <c r="AR2843" s="188">
        <v>2956.9180000000006</v>
      </c>
      <c r="AS2843" s="187">
        <v>123.34213479162237</v>
      </c>
      <c r="AT2843" s="188">
        <v>1919.3879999999999</v>
      </c>
      <c r="AU2843" s="187">
        <v>78.284979663887214</v>
      </c>
      <c r="AV2843" s="188">
        <v>2267.8759999999997</v>
      </c>
      <c r="AW2843" s="187">
        <v>81.046051540673901</v>
      </c>
      <c r="AX2843" s="188">
        <v>2355.77</v>
      </c>
      <c r="AY2843" s="187">
        <v>84.057520082467192</v>
      </c>
      <c r="AZ2843" s="188">
        <v>2369.2559999999999</v>
      </c>
      <c r="BA2843" s="187">
        <v>73.961798129521242</v>
      </c>
      <c r="BB2843" s="188">
        <v>3242.4459999999999</v>
      </c>
      <c r="BC2843" s="187">
        <v>81.466466035141323</v>
      </c>
      <c r="BD2843" s="75"/>
      <c r="BE2843" s="75"/>
      <c r="BF2843" s="56"/>
      <c r="BH2843" s="74"/>
      <c r="BI2843" s="194"/>
      <c r="BJ2843" s="74"/>
    </row>
    <row r="2844" spans="1:62" s="77" customFormat="1" ht="11.25" customHeight="1" x14ac:dyDescent="0.2">
      <c r="A2844" s="503" t="s">
        <v>3358</v>
      </c>
      <c r="B2844" s="185">
        <v>0</v>
      </c>
      <c r="C2844" s="832">
        <v>78517</v>
      </c>
      <c r="D2844" s="284">
        <v>1384.8119999999999</v>
      </c>
      <c r="E2844" s="91">
        <v>43.55398258493419</v>
      </c>
      <c r="F2844" s="188">
        <v>600</v>
      </c>
      <c r="G2844" s="186">
        <v>500</v>
      </c>
      <c r="H2844" s="186">
        <v>0</v>
      </c>
      <c r="I2844" s="187">
        <v>0</v>
      </c>
      <c r="J2844" s="188">
        <v>787.63300000000004</v>
      </c>
      <c r="K2844" s="186">
        <v>953.85903961789836</v>
      </c>
      <c r="L2844" s="186">
        <v>174.24200000000002</v>
      </c>
      <c r="M2844" s="187">
        <v>18.26705967684688</v>
      </c>
      <c r="N2844" s="189">
        <v>0</v>
      </c>
      <c r="O2844" s="189">
        <v>21.384</v>
      </c>
      <c r="P2844" s="189">
        <v>24.552</v>
      </c>
      <c r="Q2844" s="189">
        <v>25.239419882102453</v>
      </c>
      <c r="R2844" s="338">
        <v>46.10916505529859</v>
      </c>
      <c r="S2844" s="338">
        <v>1210.57</v>
      </c>
      <c r="T2844" s="188">
        <v>1210.9679999999998</v>
      </c>
      <c r="U2844" s="187">
        <v>38.086382254712255</v>
      </c>
      <c r="V2844" s="189">
        <v>19.8</v>
      </c>
      <c r="W2844" s="189">
        <v>3.1679999999999997</v>
      </c>
      <c r="X2844" s="189">
        <v>1188</v>
      </c>
      <c r="Y2844" s="188">
        <v>0</v>
      </c>
      <c r="Z2844" s="186">
        <v>0</v>
      </c>
      <c r="AA2844" s="186">
        <v>0</v>
      </c>
      <c r="AB2844" s="187">
        <v>0</v>
      </c>
      <c r="AC2844" s="186">
        <v>0</v>
      </c>
      <c r="AD2844" s="189">
        <v>20.590000000000003</v>
      </c>
      <c r="AE2844" s="189">
        <v>0</v>
      </c>
      <c r="AF2844" s="189">
        <v>0</v>
      </c>
      <c r="AG2844" s="189">
        <v>0</v>
      </c>
      <c r="AH2844" s="191">
        <v>0</v>
      </c>
      <c r="AI2844" s="321">
        <v>590.81499999999994</v>
      </c>
      <c r="AJ2844" s="192">
        <v>7506425628735</v>
      </c>
      <c r="AK2844" s="192" t="s">
        <v>505</v>
      </c>
      <c r="AL2844" s="226"/>
      <c r="AM2844" s="75">
        <v>78517</v>
      </c>
      <c r="AN2844" s="76"/>
      <c r="AO2844" s="188">
        <v>598.08466666666675</v>
      </c>
      <c r="AP2844" s="188">
        <v>556.38400000000001</v>
      </c>
      <c r="AQ2844" s="187">
        <v>58.391562155638354</v>
      </c>
      <c r="AR2844" s="188">
        <v>571.81600000000003</v>
      </c>
      <c r="AS2844" s="187">
        <v>55.840152027835323</v>
      </c>
      <c r="AT2844" s="188">
        <v>666.05400000000009</v>
      </c>
      <c r="AU2844" s="187">
        <v>61.55141344225634</v>
      </c>
      <c r="AV2844" s="188">
        <v>751.20999999999992</v>
      </c>
      <c r="AW2844" s="187">
        <v>70.600851108621612</v>
      </c>
      <c r="AX2844" s="188">
        <v>939.70600000000013</v>
      </c>
      <c r="AY2844" s="187">
        <v>90.695407446299242</v>
      </c>
      <c r="AZ2844" s="188">
        <v>1159.0719999999999</v>
      </c>
      <c r="BA2844" s="187">
        <v>91.194423244872098</v>
      </c>
      <c r="BB2844" s="188">
        <v>1301.2459999999999</v>
      </c>
      <c r="BC2844" s="187">
        <v>84.155009962819705</v>
      </c>
      <c r="BD2844" s="75"/>
      <c r="BE2844" s="75"/>
      <c r="BF2844" s="56"/>
      <c r="BH2844" s="74"/>
      <c r="BI2844" s="194"/>
      <c r="BJ2844" s="74"/>
    </row>
    <row r="2845" spans="1:62" s="77" customFormat="1" ht="11.25" customHeight="1" x14ac:dyDescent="0.2">
      <c r="A2845" s="504" t="s">
        <v>3359</v>
      </c>
      <c r="B2845" s="334">
        <v>0</v>
      </c>
      <c r="C2845" s="861">
        <v>78518</v>
      </c>
      <c r="D2845" s="390">
        <v>849.81600000000003</v>
      </c>
      <c r="E2845" s="336">
        <v>72.575997422835385</v>
      </c>
      <c r="F2845" s="337">
        <v>500</v>
      </c>
      <c r="G2845" s="338">
        <v>0</v>
      </c>
      <c r="H2845" s="338">
        <v>0</v>
      </c>
      <c r="I2845" s="339">
        <v>0</v>
      </c>
      <c r="J2845" s="337">
        <v>310.01</v>
      </c>
      <c r="K2845" s="338">
        <v>351.27977437866247</v>
      </c>
      <c r="L2845" s="338">
        <v>79.597999999999985</v>
      </c>
      <c r="M2845" s="339">
        <v>22.659431543074614</v>
      </c>
      <c r="N2845" s="340">
        <v>0</v>
      </c>
      <c r="O2845" s="340">
        <v>10.295999999999999</v>
      </c>
      <c r="P2845" s="340">
        <v>11.879999999999999</v>
      </c>
      <c r="Q2845" s="340">
        <v>29.508080384503721</v>
      </c>
      <c r="R2845" s="338">
        <v>74.534821457372345</v>
      </c>
      <c r="S2845" s="338">
        <v>770.21800000000007</v>
      </c>
      <c r="T2845" s="337">
        <v>768.63599999999985</v>
      </c>
      <c r="U2845" s="339">
        <v>65.643061974708033</v>
      </c>
      <c r="V2845" s="340">
        <v>75.239999999999995</v>
      </c>
      <c r="W2845" s="340">
        <v>1.5840000000000001</v>
      </c>
      <c r="X2845" s="340">
        <v>691.8119999999999</v>
      </c>
      <c r="Y2845" s="337">
        <v>0</v>
      </c>
      <c r="Z2845" s="338">
        <v>0</v>
      </c>
      <c r="AA2845" s="338">
        <v>0</v>
      </c>
      <c r="AB2845" s="339">
        <v>0</v>
      </c>
      <c r="AC2845" s="338">
        <v>0</v>
      </c>
      <c r="AD2845" s="340">
        <v>6.7300000000000182</v>
      </c>
      <c r="AE2845" s="340">
        <v>0.79200000000000004</v>
      </c>
      <c r="AF2845" s="340">
        <v>0.79200000000000004</v>
      </c>
      <c r="AG2845" s="340">
        <v>0</v>
      </c>
      <c r="AH2845" s="341">
        <v>0</v>
      </c>
      <c r="AI2845" s="321">
        <v>237.32400000000001</v>
      </c>
      <c r="AJ2845" s="192">
        <v>7506425628735</v>
      </c>
      <c r="AK2845" s="192" t="s">
        <v>505</v>
      </c>
      <c r="AL2845" s="226"/>
      <c r="AM2845" s="75">
        <v>78518</v>
      </c>
      <c r="AN2845" s="76"/>
      <c r="AO2845" s="188">
        <v>219.51533333333336</v>
      </c>
      <c r="AP2845" s="188">
        <v>165.52600000000001</v>
      </c>
      <c r="AQ2845" s="187">
        <v>45.991069964907801</v>
      </c>
      <c r="AR2845" s="188">
        <v>249.08600000000001</v>
      </c>
      <c r="AS2845" s="187">
        <v>65.275477473322297</v>
      </c>
      <c r="AT2845" s="188">
        <v>243.93400000000003</v>
      </c>
      <c r="AU2845" s="187">
        <v>54.531472502218733</v>
      </c>
      <c r="AV2845" s="188">
        <v>148.10599999999999</v>
      </c>
      <c r="AW2845" s="187">
        <v>26.635039213605801</v>
      </c>
      <c r="AX2845" s="188">
        <v>202.33799999999999</v>
      </c>
      <c r="AY2845" s="187">
        <v>48.169062367577808</v>
      </c>
      <c r="AZ2845" s="188">
        <v>341.34000000000003</v>
      </c>
      <c r="BA2845" s="187">
        <v>62.94197588459717</v>
      </c>
      <c r="BB2845" s="188">
        <v>548.45000000000005</v>
      </c>
      <c r="BC2845" s="187">
        <v>79.035235491713166</v>
      </c>
      <c r="BD2845" s="75"/>
      <c r="BE2845" s="75"/>
      <c r="BF2845" s="56"/>
      <c r="BH2845" s="74"/>
      <c r="BI2845" s="194"/>
      <c r="BJ2845" s="74"/>
    </row>
    <row r="2846" spans="1:62" s="77" customFormat="1" ht="11.25" customHeight="1" x14ac:dyDescent="0.2">
      <c r="A2846" s="505" t="s">
        <v>3362</v>
      </c>
      <c r="B2846" s="334">
        <v>0</v>
      </c>
      <c r="C2846" s="939">
        <v>81111</v>
      </c>
      <c r="D2846" s="390">
        <v>968.22</v>
      </c>
      <c r="E2846" s="336">
        <v>107.89131814787893</v>
      </c>
      <c r="F2846" s="337">
        <v>500</v>
      </c>
      <c r="G2846" s="338">
        <v>0</v>
      </c>
      <c r="H2846" s="338">
        <v>0</v>
      </c>
      <c r="I2846" s="339">
        <v>0</v>
      </c>
      <c r="J2846" s="337">
        <v>215.08</v>
      </c>
      <c r="K2846" s="338">
        <v>269.22092063225978</v>
      </c>
      <c r="L2846" s="338">
        <v>1.5840000000000001</v>
      </c>
      <c r="M2846" s="339">
        <v>0.58836437981120071</v>
      </c>
      <c r="N2846" s="340">
        <v>0</v>
      </c>
      <c r="O2846" s="340">
        <v>0</v>
      </c>
      <c r="P2846" s="340">
        <v>0</v>
      </c>
      <c r="Q2846" s="340">
        <v>0.7364701506416218</v>
      </c>
      <c r="R2846" s="338">
        <v>134.82927282871489</v>
      </c>
      <c r="S2846" s="338">
        <v>966.63600000000008</v>
      </c>
      <c r="T2846" s="337">
        <v>965.05200000000002</v>
      </c>
      <c r="U2846" s="339">
        <v>107.53829951999221</v>
      </c>
      <c r="V2846" s="340">
        <v>0</v>
      </c>
      <c r="W2846" s="340">
        <v>0</v>
      </c>
      <c r="X2846" s="340">
        <v>965.05200000000002</v>
      </c>
      <c r="Y2846" s="337">
        <v>0</v>
      </c>
      <c r="Z2846" s="338">
        <v>19.8</v>
      </c>
      <c r="AA2846" s="338">
        <v>0</v>
      </c>
      <c r="AB2846" s="339">
        <v>0</v>
      </c>
      <c r="AC2846" s="340">
        <v>0</v>
      </c>
      <c r="AD2846" s="340">
        <v>0</v>
      </c>
      <c r="AE2846" s="340">
        <v>0</v>
      </c>
      <c r="AF2846" s="340">
        <v>0</v>
      </c>
      <c r="AG2846" s="340">
        <v>0</v>
      </c>
      <c r="AH2846" s="341">
        <v>0</v>
      </c>
      <c r="AI2846" s="321">
        <v>244.79599999999999</v>
      </c>
      <c r="AJ2846" s="192">
        <v>7506425628735</v>
      </c>
      <c r="AK2846" s="192" t="s">
        <v>505</v>
      </c>
      <c r="AL2846" s="226"/>
      <c r="AM2846" s="75">
        <v>81111</v>
      </c>
      <c r="AN2846" s="76"/>
      <c r="AO2846" s="188">
        <v>318.51733333333334</v>
      </c>
      <c r="AP2846" s="188">
        <v>454.60799999999995</v>
      </c>
      <c r="AQ2846" s="187">
        <v>254.79654747225644</v>
      </c>
      <c r="AR2846" s="188">
        <v>383.33200000000011</v>
      </c>
      <c r="AS2846" s="187">
        <v>209.03355272844269</v>
      </c>
      <c r="AT2846" s="188">
        <v>117.61200000000001</v>
      </c>
      <c r="AU2846" s="187">
        <v>148.0886426592798</v>
      </c>
      <c r="AV2846" s="188">
        <v>274.02600000000001</v>
      </c>
      <c r="AW2846" s="187">
        <v>338.91877852398801</v>
      </c>
      <c r="AX2846" s="188">
        <v>191.66399999999999</v>
      </c>
      <c r="AY2846" s="187">
        <v>0</v>
      </c>
      <c r="AZ2846" s="188">
        <v>0</v>
      </c>
      <c r="BA2846" s="187">
        <v>0</v>
      </c>
      <c r="BB2846" s="188">
        <v>0</v>
      </c>
      <c r="BC2846" s="187">
        <v>0</v>
      </c>
      <c r="BD2846" s="75"/>
      <c r="BE2846" s="75"/>
      <c r="BF2846" s="56"/>
      <c r="BH2846" s="74"/>
      <c r="BI2846" s="194"/>
      <c r="BJ2846" s="74"/>
    </row>
    <row r="2847" spans="1:62" s="77" customFormat="1" ht="11.25" customHeight="1" x14ac:dyDescent="0.2">
      <c r="A2847" s="506" t="s">
        <v>3360</v>
      </c>
      <c r="B2847" s="185">
        <v>0</v>
      </c>
      <c r="C2847" s="940">
        <v>81105</v>
      </c>
      <c r="D2847" s="284">
        <v>281.15999999999997</v>
      </c>
      <c r="E2847" s="347">
        <v>13.738657997942102</v>
      </c>
      <c r="F2847" s="188">
        <v>700</v>
      </c>
      <c r="G2847" s="348">
        <v>1500</v>
      </c>
      <c r="H2847" s="186">
        <v>79.992000000000004</v>
      </c>
      <c r="I2847" s="349">
        <v>5.3327999999999998</v>
      </c>
      <c r="J2847" s="350">
        <v>486.53400000000005</v>
      </c>
      <c r="K2847" s="186">
        <v>613.94642775614898</v>
      </c>
      <c r="L2847" s="348">
        <v>71.281999999999996</v>
      </c>
      <c r="M2847" s="187">
        <v>11.610459280709785</v>
      </c>
      <c r="N2847" s="351">
        <v>8.7119999999999997</v>
      </c>
      <c r="O2847" s="351">
        <v>0</v>
      </c>
      <c r="P2847" s="189">
        <v>73.260000000000005</v>
      </c>
      <c r="Q2847" s="351">
        <v>29.708509580008798</v>
      </c>
      <c r="R2847" s="338">
        <v>17.873571014564241</v>
      </c>
      <c r="S2847" s="338">
        <v>289.87</v>
      </c>
      <c r="T2847" s="188">
        <v>289.08</v>
      </c>
      <c r="U2847" s="349">
        <v>14.12566244858836</v>
      </c>
      <c r="V2847" s="351">
        <v>99</v>
      </c>
      <c r="W2847" s="351">
        <v>64.548000000000002</v>
      </c>
      <c r="X2847" s="351">
        <v>125.53199999999998</v>
      </c>
      <c r="Y2847" s="350">
        <v>0</v>
      </c>
      <c r="Z2847" s="348">
        <v>0</v>
      </c>
      <c r="AA2847" s="186">
        <v>0</v>
      </c>
      <c r="AB2847" s="187">
        <v>0</v>
      </c>
      <c r="AC2847" s="186">
        <v>0</v>
      </c>
      <c r="AD2847" s="189">
        <v>10.690000000000012</v>
      </c>
      <c r="AE2847" s="351">
        <v>48.707999999999998</v>
      </c>
      <c r="AF2847" s="189">
        <v>48.707999999999998</v>
      </c>
      <c r="AG2847" s="351">
        <v>0</v>
      </c>
      <c r="AH2847" s="352">
        <v>0</v>
      </c>
      <c r="AI2847" s="321">
        <v>585.66599999999994</v>
      </c>
      <c r="AJ2847" s="192">
        <v>7506425628735</v>
      </c>
      <c r="AK2847" s="192" t="s">
        <v>505</v>
      </c>
      <c r="AL2847" s="226"/>
      <c r="AM2847" s="75">
        <v>81105</v>
      </c>
      <c r="AN2847" s="76"/>
      <c r="AO2847" s="188">
        <v>782.09400000000005</v>
      </c>
      <c r="AP2847" s="188">
        <v>946.02800000000002</v>
      </c>
      <c r="AQ2847" s="187">
        <v>177.42593717882355</v>
      </c>
      <c r="AR2847" s="188">
        <v>593.20799999999997</v>
      </c>
      <c r="AS2847" s="187">
        <v>102.27688870038378</v>
      </c>
      <c r="AT2847" s="188">
        <v>807.04600000000005</v>
      </c>
      <c r="AU2847" s="187">
        <v>121.09789163631891</v>
      </c>
      <c r="AV2847" s="188">
        <v>649.02600000000007</v>
      </c>
      <c r="AW2847" s="187">
        <v>131.63973129533176</v>
      </c>
      <c r="AX2847" s="188">
        <v>697.35799999999995</v>
      </c>
      <c r="AY2847" s="187">
        <v>157.79936505350429</v>
      </c>
      <c r="AZ2847" s="188">
        <v>799.9079999999999</v>
      </c>
      <c r="BA2847" s="187">
        <v>75.753813459402181</v>
      </c>
      <c r="BB2847" s="188">
        <v>794.77600000000007</v>
      </c>
      <c r="BC2847" s="187">
        <v>88.28294048386023</v>
      </c>
      <c r="BD2847" s="75"/>
      <c r="BE2847" s="75"/>
      <c r="BF2847" s="56"/>
      <c r="BH2847" s="74"/>
      <c r="BI2847" s="194"/>
      <c r="BJ2847" s="74"/>
    </row>
    <row r="2848" spans="1:62" s="77" customFormat="1" ht="11.25" customHeight="1" x14ac:dyDescent="0.2">
      <c r="A2848" s="503" t="s">
        <v>3361</v>
      </c>
      <c r="B2848" s="185">
        <v>0</v>
      </c>
      <c r="C2848" s="832">
        <v>81106</v>
      </c>
      <c r="D2848" s="284">
        <v>505.69199999999995</v>
      </c>
      <c r="E2848" s="91">
        <v>100.87212014696952</v>
      </c>
      <c r="F2848" s="188">
        <v>0</v>
      </c>
      <c r="G2848" s="186">
        <v>0</v>
      </c>
      <c r="H2848" s="186">
        <v>0</v>
      </c>
      <c r="I2848" s="187">
        <v>0</v>
      </c>
      <c r="J2848" s="188">
        <v>21.683000000000003</v>
      </c>
      <c r="K2848" s="186">
        <v>150.39596647613212</v>
      </c>
      <c r="L2848" s="186">
        <v>1.98</v>
      </c>
      <c r="M2848" s="187">
        <v>1.316524669106885</v>
      </c>
      <c r="N2848" s="189">
        <v>0</v>
      </c>
      <c r="O2848" s="189">
        <v>0</v>
      </c>
      <c r="P2848" s="189">
        <v>0</v>
      </c>
      <c r="Q2848" s="189">
        <v>9.1315777337084327</v>
      </c>
      <c r="R2848" s="338">
        <v>696.92201263662753</v>
      </c>
      <c r="S2848" s="338">
        <v>503.71199999999993</v>
      </c>
      <c r="T2848" s="188">
        <v>500.94</v>
      </c>
      <c r="U2848" s="187">
        <v>99.924222385212559</v>
      </c>
      <c r="V2848" s="189">
        <v>0</v>
      </c>
      <c r="W2848" s="189">
        <v>0</v>
      </c>
      <c r="X2848" s="189">
        <v>500.94</v>
      </c>
      <c r="Y2848" s="188">
        <v>0</v>
      </c>
      <c r="Z2848" s="186">
        <v>0</v>
      </c>
      <c r="AA2848" s="186">
        <v>0</v>
      </c>
      <c r="AB2848" s="187">
        <v>0</v>
      </c>
      <c r="AC2848" s="189">
        <v>0</v>
      </c>
      <c r="AD2848" s="189">
        <v>0</v>
      </c>
      <c r="AE2848" s="189">
        <v>0</v>
      </c>
      <c r="AF2848" s="189">
        <v>0</v>
      </c>
      <c r="AG2848" s="189">
        <v>0</v>
      </c>
      <c r="AH2848" s="191">
        <v>0</v>
      </c>
      <c r="AI2848" s="321">
        <v>36.247</v>
      </c>
      <c r="AJ2848" s="192">
        <v>7506425628735</v>
      </c>
      <c r="AK2848" s="192" t="s">
        <v>505</v>
      </c>
      <c r="AL2848" s="226"/>
      <c r="AM2848" s="75">
        <v>81106</v>
      </c>
      <c r="AN2848" s="76"/>
      <c r="AO2848" s="188">
        <v>12.673999999999999</v>
      </c>
      <c r="AP2848" s="188">
        <v>15.84</v>
      </c>
      <c r="AQ2848" s="187">
        <v>11.645089433404646</v>
      </c>
      <c r="AR2848" s="188">
        <v>10.295999999999999</v>
      </c>
      <c r="AS2848" s="187">
        <v>6.9325863879985992</v>
      </c>
      <c r="AT2848" s="188">
        <v>11.886000000000001</v>
      </c>
      <c r="AU2848" s="187">
        <v>8.4498631500373236</v>
      </c>
      <c r="AV2848" s="188">
        <v>66.524000000000001</v>
      </c>
      <c r="AW2848" s="187">
        <v>34.446262504919126</v>
      </c>
      <c r="AX2848" s="188">
        <v>39.596000000000004</v>
      </c>
      <c r="AY2848" s="187">
        <v>19.595383732208958</v>
      </c>
      <c r="AZ2848" s="188">
        <v>125.532</v>
      </c>
      <c r="BA2848" s="187">
        <v>43.19499547514426</v>
      </c>
      <c r="BB2848" s="188">
        <v>198.786</v>
      </c>
      <c r="BC2848" s="187">
        <v>159.55341161739801</v>
      </c>
      <c r="BD2848" s="75"/>
      <c r="BE2848" s="75"/>
      <c r="BF2848" s="56"/>
      <c r="BH2848" s="74"/>
      <c r="BI2848" s="194"/>
      <c r="BJ2848" s="74"/>
    </row>
    <row r="2849" spans="1:62" s="77" customFormat="1" ht="11.25" customHeight="1" x14ac:dyDescent="0.2">
      <c r="A2849" s="505" t="s">
        <v>3362</v>
      </c>
      <c r="B2849" s="334">
        <v>0</v>
      </c>
      <c r="C2849" s="939">
        <v>81107</v>
      </c>
      <c r="D2849" s="390">
        <v>801.10800000000006</v>
      </c>
      <c r="E2849" s="336">
        <v>66.726486385652152</v>
      </c>
      <c r="F2849" s="337">
        <v>0</v>
      </c>
      <c r="G2849" s="338">
        <v>0</v>
      </c>
      <c r="H2849" s="338">
        <v>0</v>
      </c>
      <c r="I2849" s="339">
        <v>0</v>
      </c>
      <c r="J2849" s="337">
        <v>117.29499999999999</v>
      </c>
      <c r="K2849" s="338">
        <v>360.17541611733577</v>
      </c>
      <c r="L2849" s="338">
        <v>86.327999999999989</v>
      </c>
      <c r="M2849" s="339">
        <v>23.968321028294884</v>
      </c>
      <c r="N2849" s="340">
        <v>0</v>
      </c>
      <c r="O2849" s="340">
        <v>0</v>
      </c>
      <c r="P2849" s="340">
        <v>0.39600000000000002</v>
      </c>
      <c r="Q2849" s="340">
        <v>73.936655441408419</v>
      </c>
      <c r="R2849" s="338">
        <v>182.8159768106058</v>
      </c>
      <c r="S2849" s="338">
        <v>714.78000000000009</v>
      </c>
      <c r="T2849" s="337">
        <v>708.83999999999992</v>
      </c>
      <c r="U2849" s="339">
        <v>59.041231156854828</v>
      </c>
      <c r="V2849" s="340">
        <v>0</v>
      </c>
      <c r="W2849" s="340">
        <v>0.39600000000000002</v>
      </c>
      <c r="X2849" s="340">
        <v>708.44399999999996</v>
      </c>
      <c r="Y2849" s="337">
        <v>0</v>
      </c>
      <c r="Z2849" s="338">
        <v>0</v>
      </c>
      <c r="AA2849" s="338">
        <v>0</v>
      </c>
      <c r="AB2849" s="339">
        <v>0</v>
      </c>
      <c r="AC2849" s="340">
        <v>0</v>
      </c>
      <c r="AD2849" s="340">
        <v>0</v>
      </c>
      <c r="AE2849" s="340">
        <v>0</v>
      </c>
      <c r="AF2849" s="340">
        <v>0</v>
      </c>
      <c r="AG2849" s="340">
        <v>0</v>
      </c>
      <c r="AH2849" s="341">
        <v>0</v>
      </c>
      <c r="AI2849" s="321">
        <v>160.64099999999996</v>
      </c>
      <c r="AJ2849" s="192">
        <v>7506425628735</v>
      </c>
      <c r="AK2849" s="192" t="s">
        <v>505</v>
      </c>
      <c r="AL2849" s="226"/>
      <c r="AM2849" s="75">
        <v>81107</v>
      </c>
      <c r="AN2849" s="76"/>
      <c r="AO2849" s="188">
        <v>271.65000000000003</v>
      </c>
      <c r="AP2849" s="188">
        <v>209.476</v>
      </c>
      <c r="AQ2849" s="187">
        <v>92.705313795865621</v>
      </c>
      <c r="AR2849" s="188">
        <v>352.83</v>
      </c>
      <c r="AS2849" s="187">
        <v>144.05928466438021</v>
      </c>
      <c r="AT2849" s="188">
        <v>252.64400000000001</v>
      </c>
      <c r="AU2849" s="187">
        <v>99.763862234542472</v>
      </c>
      <c r="AV2849" s="188">
        <v>271.25400000000002</v>
      </c>
      <c r="AW2849" s="187">
        <v>110.69468306080057</v>
      </c>
      <c r="AX2849" s="188">
        <v>127.104</v>
      </c>
      <c r="AY2849" s="187">
        <v>49.798032432347725</v>
      </c>
      <c r="AZ2849" s="188">
        <v>223.73600000000002</v>
      </c>
      <c r="BA2849" s="187">
        <v>59.299702886585372</v>
      </c>
      <c r="BB2849" s="188">
        <v>291.85000000000002</v>
      </c>
      <c r="BC2849" s="187">
        <v>265.93224354418385</v>
      </c>
      <c r="BD2849" s="75"/>
      <c r="BE2849" s="75"/>
      <c r="BF2849" s="56"/>
      <c r="BH2849" s="74"/>
      <c r="BI2849" s="194"/>
      <c r="BJ2849" s="74"/>
    </row>
    <row r="2850" spans="1:62" s="77" customFormat="1" ht="11.25" customHeight="1" x14ac:dyDescent="0.2">
      <c r="A2850" s="306" t="s">
        <v>3363</v>
      </c>
      <c r="B2850" s="307">
        <v>0</v>
      </c>
      <c r="C2850" s="829">
        <v>78476</v>
      </c>
      <c r="D2850" s="392">
        <v>1E-4</v>
      </c>
      <c r="E2850" s="309">
        <v>0</v>
      </c>
      <c r="F2850" s="310">
        <v>0</v>
      </c>
      <c r="G2850" s="310">
        <v>0</v>
      </c>
      <c r="H2850" s="310">
        <v>0</v>
      </c>
      <c r="I2850" s="218">
        <v>0</v>
      </c>
      <c r="J2850" s="311">
        <v>0</v>
      </c>
      <c r="K2850" s="310">
        <v>0</v>
      </c>
      <c r="L2850" s="310">
        <v>0</v>
      </c>
      <c r="M2850" s="218">
        <v>0</v>
      </c>
      <c r="N2850" s="312">
        <v>0</v>
      </c>
      <c r="O2850" s="311">
        <v>0</v>
      </c>
      <c r="P2850" s="312">
        <v>0</v>
      </c>
      <c r="Q2850" s="312">
        <v>0</v>
      </c>
      <c r="R2850" s="310">
        <v>0</v>
      </c>
      <c r="S2850" s="310">
        <v>1E-4</v>
      </c>
      <c r="T2850" s="311">
        <v>0</v>
      </c>
      <c r="U2850" s="218">
        <v>0</v>
      </c>
      <c r="V2850" s="312">
        <v>0</v>
      </c>
      <c r="W2850" s="312">
        <v>0</v>
      </c>
      <c r="X2850" s="311">
        <v>0</v>
      </c>
      <c r="Y2850" s="311">
        <v>0</v>
      </c>
      <c r="Z2850" s="310">
        <v>0</v>
      </c>
      <c r="AA2850" s="310">
        <v>0</v>
      </c>
      <c r="AB2850" s="310">
        <v>0</v>
      </c>
      <c r="AC2850" s="218">
        <v>0</v>
      </c>
      <c r="AD2850" s="311">
        <v>0</v>
      </c>
      <c r="AE2850" s="312">
        <v>0</v>
      </c>
      <c r="AF2850" s="312">
        <v>0</v>
      </c>
      <c r="AG2850" s="312">
        <v>0</v>
      </c>
      <c r="AH2850" s="393">
        <v>0</v>
      </c>
      <c r="AI2850" s="321">
        <v>0</v>
      </c>
      <c r="AJ2850" s="192">
        <v>7506425602438</v>
      </c>
      <c r="AK2850" s="192" t="s">
        <v>262</v>
      </c>
      <c r="AL2850" s="226"/>
      <c r="AM2850" s="75">
        <v>78476</v>
      </c>
      <c r="AN2850" s="76"/>
      <c r="AO2850" s="188">
        <v>0</v>
      </c>
      <c r="AP2850" s="188">
        <v>0</v>
      </c>
      <c r="AQ2850" s="187">
        <v>0</v>
      </c>
      <c r="AR2850" s="188">
        <v>0</v>
      </c>
      <c r="AS2850" s="187">
        <v>0</v>
      </c>
      <c r="AT2850" s="188">
        <v>0</v>
      </c>
      <c r="AU2850" s="187">
        <v>0</v>
      </c>
      <c r="AV2850" s="188">
        <v>0</v>
      </c>
      <c r="AW2850" s="187">
        <v>0</v>
      </c>
      <c r="AX2850" s="188">
        <v>0</v>
      </c>
      <c r="AY2850" s="187">
        <v>0</v>
      </c>
      <c r="AZ2850" s="188">
        <v>0</v>
      </c>
      <c r="BA2850" s="187">
        <v>0</v>
      </c>
      <c r="BB2850" s="188">
        <v>0</v>
      </c>
      <c r="BC2850" s="187">
        <v>0</v>
      </c>
      <c r="BD2850" s="75"/>
      <c r="BE2850" s="75"/>
      <c r="BF2850" s="56"/>
      <c r="BH2850" s="74"/>
      <c r="BI2850" s="194"/>
      <c r="BJ2850" s="74"/>
    </row>
    <row r="2851" spans="1:62" s="77" customFormat="1" ht="11.25" customHeight="1" x14ac:dyDescent="0.2">
      <c r="A2851" s="306" t="s">
        <v>3364</v>
      </c>
      <c r="B2851" s="307">
        <v>0</v>
      </c>
      <c r="C2851" s="829">
        <v>76979</v>
      </c>
      <c r="D2851" s="392">
        <v>1E-4</v>
      </c>
      <c r="E2851" s="309">
        <v>0</v>
      </c>
      <c r="F2851" s="310">
        <v>0</v>
      </c>
      <c r="G2851" s="310">
        <v>0</v>
      </c>
      <c r="H2851" s="310">
        <v>0</v>
      </c>
      <c r="I2851" s="218">
        <v>0</v>
      </c>
      <c r="J2851" s="311">
        <v>0</v>
      </c>
      <c r="K2851" s="310">
        <v>0</v>
      </c>
      <c r="L2851" s="310">
        <v>0</v>
      </c>
      <c r="M2851" s="218">
        <v>0</v>
      </c>
      <c r="N2851" s="312">
        <v>0</v>
      </c>
      <c r="O2851" s="311">
        <v>0</v>
      </c>
      <c r="P2851" s="312">
        <v>0</v>
      </c>
      <c r="Q2851" s="312">
        <v>0</v>
      </c>
      <c r="R2851" s="310">
        <v>0</v>
      </c>
      <c r="S2851" s="310">
        <v>1E-4</v>
      </c>
      <c r="T2851" s="311">
        <v>0</v>
      </c>
      <c r="U2851" s="218">
        <v>0</v>
      </c>
      <c r="V2851" s="312">
        <v>0</v>
      </c>
      <c r="W2851" s="312">
        <v>0</v>
      </c>
      <c r="X2851" s="311">
        <v>0</v>
      </c>
      <c r="Y2851" s="311">
        <v>0</v>
      </c>
      <c r="Z2851" s="310">
        <v>0</v>
      </c>
      <c r="AA2851" s="310">
        <v>0</v>
      </c>
      <c r="AB2851" s="310">
        <v>0</v>
      </c>
      <c r="AC2851" s="218">
        <v>0</v>
      </c>
      <c r="AD2851" s="311">
        <v>0</v>
      </c>
      <c r="AE2851" s="312">
        <v>0</v>
      </c>
      <c r="AF2851" s="312">
        <v>0</v>
      </c>
      <c r="AG2851" s="312">
        <v>0</v>
      </c>
      <c r="AH2851" s="393">
        <v>0</v>
      </c>
      <c r="AI2851" s="321">
        <v>0</v>
      </c>
      <c r="AJ2851" s="192">
        <v>7506425602438</v>
      </c>
      <c r="AK2851" s="192" t="s">
        <v>262</v>
      </c>
      <c r="AL2851" s="226"/>
      <c r="AM2851" s="75">
        <v>76979</v>
      </c>
      <c r="AN2851" s="76"/>
      <c r="AO2851" s="188">
        <v>0</v>
      </c>
      <c r="AP2851" s="188">
        <v>0</v>
      </c>
      <c r="AQ2851" s="187">
        <v>0</v>
      </c>
      <c r="AR2851" s="188">
        <v>0</v>
      </c>
      <c r="AS2851" s="187">
        <v>0</v>
      </c>
      <c r="AT2851" s="188">
        <v>0</v>
      </c>
      <c r="AU2851" s="187">
        <v>0</v>
      </c>
      <c r="AV2851" s="188">
        <v>0</v>
      </c>
      <c r="AW2851" s="187">
        <v>0</v>
      </c>
      <c r="AX2851" s="188">
        <v>0</v>
      </c>
      <c r="AY2851" s="187">
        <v>0</v>
      </c>
      <c r="AZ2851" s="188">
        <v>0</v>
      </c>
      <c r="BA2851" s="187">
        <v>0</v>
      </c>
      <c r="BB2851" s="188">
        <v>0</v>
      </c>
      <c r="BC2851" s="187">
        <v>0</v>
      </c>
      <c r="BD2851" s="75"/>
      <c r="BE2851" s="75"/>
      <c r="BF2851" s="56"/>
      <c r="BH2851" s="74"/>
      <c r="BI2851" s="194"/>
      <c r="BJ2851" s="74"/>
    </row>
    <row r="2852" spans="1:62" s="77" customFormat="1" ht="11.25" customHeight="1" x14ac:dyDescent="0.2">
      <c r="A2852" s="507" t="s">
        <v>461</v>
      </c>
      <c r="B2852" s="169">
        <v>0</v>
      </c>
      <c r="C2852" s="941"/>
      <c r="D2852" s="379">
        <v>12419.777100000003</v>
      </c>
      <c r="E2852" s="220">
        <v>41.735652591167813</v>
      </c>
      <c r="F2852" s="221">
        <v>9200</v>
      </c>
      <c r="G2852" s="221">
        <v>9950</v>
      </c>
      <c r="H2852" s="221">
        <v>492.89400000000001</v>
      </c>
      <c r="I2852" s="222">
        <v>4.9537085427135672</v>
      </c>
      <c r="J2852" s="221">
        <v>8877.3640000000014</v>
      </c>
      <c r="K2852" s="221">
        <v>8927.4586562676413</v>
      </c>
      <c r="L2852" s="221">
        <v>1221.5170000000001</v>
      </c>
      <c r="M2852" s="221">
        <v>13.682695681177059</v>
      </c>
      <c r="N2852" s="223">
        <v>82.805999999999997</v>
      </c>
      <c r="O2852" s="224">
        <v>167.274</v>
      </c>
      <c r="P2852" s="221">
        <v>401.71800000000002</v>
      </c>
      <c r="Q2852" s="224">
        <v>18.285101298088037</v>
      </c>
      <c r="R2852" s="224">
        <v>39.508870313304726</v>
      </c>
      <c r="S2852" s="224">
        <v>11691.154100000003</v>
      </c>
      <c r="T2852" s="223">
        <v>11533.408000000001</v>
      </c>
      <c r="U2852" s="222">
        <v>38.757081194331221</v>
      </c>
      <c r="V2852" s="224">
        <v>1169.3969999999999</v>
      </c>
      <c r="W2852" s="224">
        <v>151.63800000000001</v>
      </c>
      <c r="X2852" s="223">
        <v>10212.373</v>
      </c>
      <c r="Y2852" s="223">
        <v>0</v>
      </c>
      <c r="Z2852" s="221">
        <v>59.400000000000006</v>
      </c>
      <c r="AA2852" s="221">
        <v>0</v>
      </c>
      <c r="AB2852" s="221">
        <v>0</v>
      </c>
      <c r="AC2852" s="221">
        <v>0</v>
      </c>
      <c r="AD2852" s="223">
        <v>160.64000000000004</v>
      </c>
      <c r="AE2852" s="224">
        <v>51.93</v>
      </c>
      <c r="AF2852" s="224">
        <v>51.93</v>
      </c>
      <c r="AG2852" s="224">
        <v>0</v>
      </c>
      <c r="AH2852" s="224">
        <v>0</v>
      </c>
      <c r="AI2852" s="343">
        <v>8451.2049999999981</v>
      </c>
      <c r="AJ2852" s="192">
        <v>0</v>
      </c>
      <c r="AK2852" s="192">
        <v>0</v>
      </c>
      <c r="AL2852" s="226"/>
      <c r="AM2852" s="75">
        <v>0</v>
      </c>
      <c r="AN2852" s="76"/>
      <c r="AO2852" s="223">
        <v>0</v>
      </c>
      <c r="AP2852" s="223">
        <v>0</v>
      </c>
      <c r="AQ2852" s="222">
        <v>0</v>
      </c>
      <c r="AR2852" s="223">
        <v>0</v>
      </c>
      <c r="AS2852" s="222">
        <v>0</v>
      </c>
      <c r="AT2852" s="223">
        <v>0</v>
      </c>
      <c r="AU2852" s="222">
        <v>0</v>
      </c>
      <c r="AV2852" s="223">
        <v>0</v>
      </c>
      <c r="AW2852" s="222">
        <v>0</v>
      </c>
      <c r="AX2852" s="223">
        <v>0</v>
      </c>
      <c r="AY2852" s="222">
        <v>0</v>
      </c>
      <c r="AZ2852" s="223">
        <v>0</v>
      </c>
      <c r="BA2852" s="222">
        <v>0</v>
      </c>
      <c r="BB2852" s="223">
        <v>0</v>
      </c>
      <c r="BC2852" s="222">
        <v>0</v>
      </c>
      <c r="BD2852" s="75"/>
      <c r="BE2852" s="75"/>
      <c r="BF2852" s="56"/>
      <c r="BH2852" s="74"/>
      <c r="BI2852" s="194"/>
      <c r="BJ2852" s="74"/>
    </row>
    <row r="2853" spans="1:62" s="77" customFormat="1" ht="11.25" customHeight="1" x14ac:dyDescent="0.2">
      <c r="A2853" s="184" t="s">
        <v>3365</v>
      </c>
      <c r="B2853" s="185">
        <v>0</v>
      </c>
      <c r="C2853" s="828">
        <v>76917</v>
      </c>
      <c r="D2853" s="284">
        <v>1E-4</v>
      </c>
      <c r="E2853" s="91">
        <v>0</v>
      </c>
      <c r="F2853" s="186">
        <v>0</v>
      </c>
      <c r="G2853" s="186">
        <v>0</v>
      </c>
      <c r="H2853" s="186">
        <v>0</v>
      </c>
      <c r="I2853" s="187">
        <v>0</v>
      </c>
      <c r="J2853" s="188">
        <v>0</v>
      </c>
      <c r="K2853" s="186">
        <v>0</v>
      </c>
      <c r="L2853" s="186">
        <v>0</v>
      </c>
      <c r="M2853" s="187">
        <v>0</v>
      </c>
      <c r="N2853" s="189">
        <v>0</v>
      </c>
      <c r="O2853" s="188">
        <v>0</v>
      </c>
      <c r="P2853" s="189">
        <v>0</v>
      </c>
      <c r="Q2853" s="189">
        <v>0</v>
      </c>
      <c r="R2853" s="186">
        <v>0</v>
      </c>
      <c r="S2853" s="186">
        <v>1E-4</v>
      </c>
      <c r="T2853" s="188">
        <v>0</v>
      </c>
      <c r="U2853" s="187">
        <v>0</v>
      </c>
      <c r="V2853" s="189">
        <v>0</v>
      </c>
      <c r="W2853" s="189">
        <v>0</v>
      </c>
      <c r="X2853" s="188">
        <v>0</v>
      </c>
      <c r="Y2853" s="188">
        <v>0</v>
      </c>
      <c r="Z2853" s="186">
        <v>0</v>
      </c>
      <c r="AA2853" s="186">
        <v>0</v>
      </c>
      <c r="AB2853" s="186">
        <v>0</v>
      </c>
      <c r="AC2853" s="187">
        <v>0</v>
      </c>
      <c r="AD2853" s="188">
        <v>0</v>
      </c>
      <c r="AE2853" s="189">
        <v>0</v>
      </c>
      <c r="AF2853" s="189">
        <v>0</v>
      </c>
      <c r="AG2853" s="189">
        <v>0</v>
      </c>
      <c r="AH2853" s="191">
        <v>0</v>
      </c>
      <c r="AI2853" s="321">
        <v>0</v>
      </c>
      <c r="AJ2853" s="192">
        <v>7501943419827</v>
      </c>
      <c r="AK2853" s="192" t="s">
        <v>262</v>
      </c>
      <c r="AL2853" s="226"/>
      <c r="AM2853" s="75">
        <v>76917</v>
      </c>
      <c r="AN2853" s="76"/>
      <c r="AO2853" s="188">
        <v>0</v>
      </c>
      <c r="AP2853" s="188">
        <v>0</v>
      </c>
      <c r="AQ2853" s="187">
        <v>0</v>
      </c>
      <c r="AR2853" s="188">
        <v>0</v>
      </c>
      <c r="AS2853" s="187">
        <v>0</v>
      </c>
      <c r="AT2853" s="188">
        <v>0</v>
      </c>
      <c r="AU2853" s="187">
        <v>0</v>
      </c>
      <c r="AV2853" s="188">
        <v>0</v>
      </c>
      <c r="AW2853" s="187">
        <v>0</v>
      </c>
      <c r="AX2853" s="188">
        <v>0</v>
      </c>
      <c r="AY2853" s="187">
        <v>0</v>
      </c>
      <c r="AZ2853" s="188">
        <v>0</v>
      </c>
      <c r="BA2853" s="187">
        <v>0</v>
      </c>
      <c r="BB2853" s="188">
        <v>0</v>
      </c>
      <c r="BC2853" s="187">
        <v>0</v>
      </c>
      <c r="BD2853" s="75"/>
      <c r="BE2853" s="75"/>
      <c r="BF2853" s="56"/>
      <c r="BH2853" s="74"/>
      <c r="BI2853" s="194"/>
      <c r="BJ2853" s="74"/>
    </row>
    <row r="2854" spans="1:62" s="77" customFormat="1" ht="11.25" customHeight="1" x14ac:dyDescent="0.2">
      <c r="A2854" s="184" t="s">
        <v>3366</v>
      </c>
      <c r="B2854" s="185">
        <v>0</v>
      </c>
      <c r="C2854" s="828">
        <v>76918</v>
      </c>
      <c r="D2854" s="284">
        <v>1E-4</v>
      </c>
      <c r="E2854" s="91">
        <v>0</v>
      </c>
      <c r="F2854" s="186">
        <v>0</v>
      </c>
      <c r="G2854" s="186">
        <v>0</v>
      </c>
      <c r="H2854" s="186">
        <v>0</v>
      </c>
      <c r="I2854" s="187">
        <v>0</v>
      </c>
      <c r="J2854" s="188">
        <v>0</v>
      </c>
      <c r="K2854" s="186">
        <v>0</v>
      </c>
      <c r="L2854" s="186">
        <v>0</v>
      </c>
      <c r="M2854" s="187">
        <v>0</v>
      </c>
      <c r="N2854" s="189">
        <v>0</v>
      </c>
      <c r="O2854" s="188">
        <v>0</v>
      </c>
      <c r="P2854" s="189">
        <v>0</v>
      </c>
      <c r="Q2854" s="189">
        <v>0</v>
      </c>
      <c r="R2854" s="186">
        <v>0</v>
      </c>
      <c r="S2854" s="186">
        <v>1E-4</v>
      </c>
      <c r="T2854" s="188">
        <v>0</v>
      </c>
      <c r="U2854" s="187">
        <v>0</v>
      </c>
      <c r="V2854" s="189">
        <v>0</v>
      </c>
      <c r="W2854" s="189">
        <v>0</v>
      </c>
      <c r="X2854" s="188">
        <v>0</v>
      </c>
      <c r="Y2854" s="188">
        <v>0</v>
      </c>
      <c r="Z2854" s="186">
        <v>0</v>
      </c>
      <c r="AA2854" s="186">
        <v>0</v>
      </c>
      <c r="AB2854" s="186">
        <v>0</v>
      </c>
      <c r="AC2854" s="187">
        <v>0</v>
      </c>
      <c r="AD2854" s="188">
        <v>0</v>
      </c>
      <c r="AE2854" s="189">
        <v>0</v>
      </c>
      <c r="AF2854" s="189">
        <v>0</v>
      </c>
      <c r="AG2854" s="189">
        <v>0</v>
      </c>
      <c r="AH2854" s="191">
        <v>0</v>
      </c>
      <c r="AI2854" s="321">
        <v>0</v>
      </c>
      <c r="AJ2854" s="192">
        <v>7501943419834</v>
      </c>
      <c r="AK2854" s="192" t="s">
        <v>262</v>
      </c>
      <c r="AL2854" s="226"/>
      <c r="AM2854" s="75">
        <v>76918</v>
      </c>
      <c r="AN2854" s="76"/>
      <c r="AO2854" s="188">
        <v>0</v>
      </c>
      <c r="AP2854" s="188">
        <v>0</v>
      </c>
      <c r="AQ2854" s="187">
        <v>0</v>
      </c>
      <c r="AR2854" s="188">
        <v>0</v>
      </c>
      <c r="AS2854" s="187">
        <v>0</v>
      </c>
      <c r="AT2854" s="188">
        <v>0</v>
      </c>
      <c r="AU2854" s="187">
        <v>0</v>
      </c>
      <c r="AV2854" s="188">
        <v>0</v>
      </c>
      <c r="AW2854" s="187">
        <v>0</v>
      </c>
      <c r="AX2854" s="188">
        <v>0</v>
      </c>
      <c r="AY2854" s="187">
        <v>0</v>
      </c>
      <c r="AZ2854" s="188">
        <v>0</v>
      </c>
      <c r="BA2854" s="187">
        <v>0</v>
      </c>
      <c r="BB2854" s="188">
        <v>0</v>
      </c>
      <c r="BC2854" s="187">
        <v>0</v>
      </c>
      <c r="BD2854" s="75"/>
      <c r="BE2854" s="75"/>
      <c r="BF2854" s="56"/>
      <c r="BH2854" s="74"/>
      <c r="BI2854" s="194"/>
      <c r="BJ2854" s="74"/>
    </row>
    <row r="2855" spans="1:62" s="77" customFormat="1" ht="11.25" customHeight="1" x14ac:dyDescent="0.2">
      <c r="A2855" s="184" t="s">
        <v>3367</v>
      </c>
      <c r="B2855" s="185">
        <v>0</v>
      </c>
      <c r="C2855" s="828">
        <v>76919</v>
      </c>
      <c r="D2855" s="284">
        <v>1E-4</v>
      </c>
      <c r="E2855" s="91">
        <v>0</v>
      </c>
      <c r="F2855" s="186">
        <v>0</v>
      </c>
      <c r="G2855" s="186">
        <v>0</v>
      </c>
      <c r="H2855" s="186">
        <v>0</v>
      </c>
      <c r="I2855" s="187">
        <v>0</v>
      </c>
      <c r="J2855" s="188">
        <v>0</v>
      </c>
      <c r="K2855" s="186">
        <v>0</v>
      </c>
      <c r="L2855" s="186">
        <v>0</v>
      </c>
      <c r="M2855" s="187">
        <v>0</v>
      </c>
      <c r="N2855" s="189">
        <v>0</v>
      </c>
      <c r="O2855" s="188">
        <v>0</v>
      </c>
      <c r="P2855" s="189">
        <v>0</v>
      </c>
      <c r="Q2855" s="189">
        <v>0</v>
      </c>
      <c r="R2855" s="186">
        <v>0</v>
      </c>
      <c r="S2855" s="186">
        <v>1E-4</v>
      </c>
      <c r="T2855" s="188">
        <v>0</v>
      </c>
      <c r="U2855" s="187">
        <v>0</v>
      </c>
      <c r="V2855" s="189">
        <v>0</v>
      </c>
      <c r="W2855" s="189">
        <v>0</v>
      </c>
      <c r="X2855" s="188">
        <v>0</v>
      </c>
      <c r="Y2855" s="188">
        <v>0</v>
      </c>
      <c r="Z2855" s="186">
        <v>0</v>
      </c>
      <c r="AA2855" s="186">
        <v>0</v>
      </c>
      <c r="AB2855" s="186">
        <v>0</v>
      </c>
      <c r="AC2855" s="187">
        <v>0</v>
      </c>
      <c r="AD2855" s="188">
        <v>0</v>
      </c>
      <c r="AE2855" s="189">
        <v>0</v>
      </c>
      <c r="AF2855" s="189">
        <v>0</v>
      </c>
      <c r="AG2855" s="189">
        <v>0</v>
      </c>
      <c r="AH2855" s="191">
        <v>0</v>
      </c>
      <c r="AI2855" s="321">
        <v>0</v>
      </c>
      <c r="AJ2855" s="192">
        <v>7501943419841</v>
      </c>
      <c r="AK2855" s="192" t="s">
        <v>262</v>
      </c>
      <c r="AL2855" s="226"/>
      <c r="AM2855" s="75">
        <v>76919</v>
      </c>
      <c r="AN2855" s="76"/>
      <c r="AO2855" s="188">
        <v>0</v>
      </c>
      <c r="AP2855" s="188">
        <v>0</v>
      </c>
      <c r="AQ2855" s="187">
        <v>0</v>
      </c>
      <c r="AR2855" s="188">
        <v>0</v>
      </c>
      <c r="AS2855" s="187">
        <v>0</v>
      </c>
      <c r="AT2855" s="188">
        <v>0</v>
      </c>
      <c r="AU2855" s="187">
        <v>0</v>
      </c>
      <c r="AV2855" s="188">
        <v>0</v>
      </c>
      <c r="AW2855" s="187">
        <v>0</v>
      </c>
      <c r="AX2855" s="188">
        <v>0</v>
      </c>
      <c r="AY2855" s="187">
        <v>0</v>
      </c>
      <c r="AZ2855" s="188">
        <v>0</v>
      </c>
      <c r="BA2855" s="187">
        <v>0</v>
      </c>
      <c r="BB2855" s="188">
        <v>0</v>
      </c>
      <c r="BC2855" s="187">
        <v>0</v>
      </c>
      <c r="BD2855" s="75"/>
      <c r="BE2855" s="75"/>
      <c r="BF2855" s="501"/>
      <c r="BH2855" s="74"/>
      <c r="BI2855" s="194"/>
      <c r="BJ2855" s="74"/>
    </row>
    <row r="2856" spans="1:62" s="77" customFormat="1" ht="11.25" customHeight="1" x14ac:dyDescent="0.2">
      <c r="A2856" s="195" t="s">
        <v>3368</v>
      </c>
      <c r="B2856" s="196">
        <v>0</v>
      </c>
      <c r="C2856" s="938">
        <v>76920</v>
      </c>
      <c r="D2856" s="378">
        <v>1E-4</v>
      </c>
      <c r="E2856" s="198">
        <v>0</v>
      </c>
      <c r="F2856" s="201">
        <v>0</v>
      </c>
      <c r="G2856" s="199">
        <v>0</v>
      </c>
      <c r="H2856" s="199">
        <v>0</v>
      </c>
      <c r="I2856" s="200">
        <v>0</v>
      </c>
      <c r="J2856" s="201">
        <v>0</v>
      </c>
      <c r="K2856" s="199">
        <v>0</v>
      </c>
      <c r="L2856" s="199">
        <v>0</v>
      </c>
      <c r="M2856" s="200">
        <v>0</v>
      </c>
      <c r="N2856" s="202">
        <v>0</v>
      </c>
      <c r="O2856" s="202">
        <v>0</v>
      </c>
      <c r="P2856" s="202">
        <v>0</v>
      </c>
      <c r="Q2856" s="202">
        <v>0</v>
      </c>
      <c r="R2856" s="199">
        <v>0</v>
      </c>
      <c r="S2856" s="199">
        <v>1E-4</v>
      </c>
      <c r="T2856" s="201">
        <v>0</v>
      </c>
      <c r="U2856" s="200">
        <v>0</v>
      </c>
      <c r="V2856" s="202">
        <v>0</v>
      </c>
      <c r="W2856" s="202">
        <v>0</v>
      </c>
      <c r="X2856" s="201">
        <v>0</v>
      </c>
      <c r="Y2856" s="201">
        <v>0</v>
      </c>
      <c r="Z2856" s="199">
        <v>0</v>
      </c>
      <c r="AA2856" s="199">
        <v>0</v>
      </c>
      <c r="AB2856" s="199">
        <v>0</v>
      </c>
      <c r="AC2856" s="200">
        <v>0</v>
      </c>
      <c r="AD2856" s="201">
        <v>0</v>
      </c>
      <c r="AE2856" s="202">
        <v>0</v>
      </c>
      <c r="AF2856" s="202">
        <v>0</v>
      </c>
      <c r="AG2856" s="202">
        <v>0</v>
      </c>
      <c r="AH2856" s="203">
        <v>0</v>
      </c>
      <c r="AI2856" s="321">
        <v>0</v>
      </c>
      <c r="AJ2856" s="192">
        <v>7501943419858</v>
      </c>
      <c r="AK2856" s="192" t="s">
        <v>262</v>
      </c>
      <c r="AL2856" s="226"/>
      <c r="AM2856" s="75">
        <v>76920</v>
      </c>
      <c r="AN2856" s="76"/>
      <c r="AO2856" s="201">
        <v>0</v>
      </c>
      <c r="AP2856" s="201">
        <v>0</v>
      </c>
      <c r="AQ2856" s="200">
        <v>0</v>
      </c>
      <c r="AR2856" s="201">
        <v>0</v>
      </c>
      <c r="AS2856" s="200">
        <v>0</v>
      </c>
      <c r="AT2856" s="201">
        <v>0</v>
      </c>
      <c r="AU2856" s="200">
        <v>0</v>
      </c>
      <c r="AV2856" s="201">
        <v>0</v>
      </c>
      <c r="AW2856" s="200">
        <v>0</v>
      </c>
      <c r="AX2856" s="201">
        <v>0</v>
      </c>
      <c r="AY2856" s="200">
        <v>0</v>
      </c>
      <c r="AZ2856" s="201">
        <v>0</v>
      </c>
      <c r="BA2856" s="200">
        <v>0</v>
      </c>
      <c r="BB2856" s="201">
        <v>0</v>
      </c>
      <c r="BC2856" s="200">
        <v>0</v>
      </c>
      <c r="BD2856" s="75"/>
      <c r="BE2856" s="75"/>
      <c r="BF2856" s="508"/>
      <c r="BH2856" s="74"/>
      <c r="BI2856" s="194"/>
      <c r="BJ2856" s="74"/>
    </row>
    <row r="2857" spans="1:62" s="77" customFormat="1" ht="11.25" customHeight="1" x14ac:dyDescent="0.2">
      <c r="A2857" s="184" t="s">
        <v>3368</v>
      </c>
      <c r="B2857" s="185">
        <v>0</v>
      </c>
      <c r="C2857" s="832">
        <v>77040</v>
      </c>
      <c r="D2857" s="284">
        <v>7.5060000000000002</v>
      </c>
      <c r="E2857" s="91">
        <v>0</v>
      </c>
      <c r="F2857" s="186">
        <v>0</v>
      </c>
      <c r="G2857" s="186">
        <v>0</v>
      </c>
      <c r="H2857" s="186">
        <v>0</v>
      </c>
      <c r="I2857" s="187">
        <v>0</v>
      </c>
      <c r="J2857" s="188">
        <v>0</v>
      </c>
      <c r="K2857" s="186">
        <v>0</v>
      </c>
      <c r="L2857" s="186">
        <v>0</v>
      </c>
      <c r="M2857" s="187">
        <v>0</v>
      </c>
      <c r="N2857" s="189">
        <v>0</v>
      </c>
      <c r="O2857" s="188">
        <v>0</v>
      </c>
      <c r="P2857" s="189">
        <v>0</v>
      </c>
      <c r="Q2857" s="189">
        <v>0</v>
      </c>
      <c r="R2857" s="199">
        <v>0</v>
      </c>
      <c r="S2857" s="199">
        <v>7.5060000000000002</v>
      </c>
      <c r="T2857" s="188">
        <v>7.5060000000000002</v>
      </c>
      <c r="U2857" s="187">
        <v>0</v>
      </c>
      <c r="V2857" s="189">
        <v>0</v>
      </c>
      <c r="W2857" s="189">
        <v>0</v>
      </c>
      <c r="X2857" s="189">
        <v>7.5060000000000002</v>
      </c>
      <c r="Y2857" s="188">
        <v>0</v>
      </c>
      <c r="Z2857" s="186">
        <v>0</v>
      </c>
      <c r="AA2857" s="186">
        <v>0</v>
      </c>
      <c r="AB2857" s="186">
        <v>0</v>
      </c>
      <c r="AC2857" s="187">
        <v>0</v>
      </c>
      <c r="AD2857" s="189">
        <v>0</v>
      </c>
      <c r="AE2857" s="189">
        <v>0</v>
      </c>
      <c r="AF2857" s="189">
        <v>0</v>
      </c>
      <c r="AG2857" s="189">
        <v>0</v>
      </c>
      <c r="AH2857" s="191">
        <v>0</v>
      </c>
      <c r="AI2857" s="321">
        <v>0</v>
      </c>
      <c r="AJ2857" s="192">
        <v>7501943419858</v>
      </c>
      <c r="AK2857" s="192" t="s">
        <v>262</v>
      </c>
      <c r="AL2857" s="226"/>
      <c r="AM2857" s="75">
        <v>77040</v>
      </c>
      <c r="AN2857" s="76"/>
      <c r="AO2857" s="201">
        <v>0</v>
      </c>
      <c r="AP2857" s="201">
        <v>0</v>
      </c>
      <c r="AQ2857" s="200">
        <v>0</v>
      </c>
      <c r="AR2857" s="201">
        <v>0</v>
      </c>
      <c r="AS2857" s="200">
        <v>0</v>
      </c>
      <c r="AT2857" s="201">
        <v>0</v>
      </c>
      <c r="AU2857" s="200">
        <v>0</v>
      </c>
      <c r="AV2857" s="201">
        <v>0</v>
      </c>
      <c r="AW2857" s="200">
        <v>0</v>
      </c>
      <c r="AX2857" s="201">
        <v>0</v>
      </c>
      <c r="AY2857" s="200">
        <v>0</v>
      </c>
      <c r="AZ2857" s="201">
        <v>0</v>
      </c>
      <c r="BA2857" s="200">
        <v>0</v>
      </c>
      <c r="BB2857" s="201">
        <v>0</v>
      </c>
      <c r="BC2857" s="200">
        <v>0</v>
      </c>
      <c r="BD2857" s="75"/>
      <c r="BE2857" s="75"/>
      <c r="BF2857" s="508"/>
      <c r="BH2857" s="74"/>
      <c r="BI2857" s="194"/>
      <c r="BJ2857" s="74"/>
    </row>
    <row r="2858" spans="1:62" s="77" customFormat="1" ht="11.25" customHeight="1" x14ac:dyDescent="0.2">
      <c r="A2858" s="184" t="s">
        <v>3369</v>
      </c>
      <c r="B2858" s="185">
        <v>0</v>
      </c>
      <c r="C2858" s="832">
        <v>76921</v>
      </c>
      <c r="D2858" s="284">
        <v>1E-4</v>
      </c>
      <c r="E2858" s="91">
        <v>0</v>
      </c>
      <c r="F2858" s="188">
        <v>0</v>
      </c>
      <c r="G2858" s="186">
        <v>0</v>
      </c>
      <c r="H2858" s="186">
        <v>0</v>
      </c>
      <c r="I2858" s="187">
        <v>0</v>
      </c>
      <c r="J2858" s="188">
        <v>0</v>
      </c>
      <c r="K2858" s="186">
        <v>0</v>
      </c>
      <c r="L2858" s="186">
        <v>0</v>
      </c>
      <c r="M2858" s="187">
        <v>0</v>
      </c>
      <c r="N2858" s="189">
        <v>4.17</v>
      </c>
      <c r="O2858" s="189">
        <v>0.83399999999999996</v>
      </c>
      <c r="P2858" s="189">
        <v>5.0039999999999996</v>
      </c>
      <c r="Q2858" s="189">
        <v>0</v>
      </c>
      <c r="R2858" s="208">
        <v>0</v>
      </c>
      <c r="S2858" s="208">
        <v>1E-4</v>
      </c>
      <c r="T2858" s="188">
        <v>0</v>
      </c>
      <c r="U2858" s="187">
        <v>0</v>
      </c>
      <c r="V2858" s="189">
        <v>0</v>
      </c>
      <c r="W2858" s="189">
        <v>0</v>
      </c>
      <c r="X2858" s="188">
        <v>0</v>
      </c>
      <c r="Y2858" s="188">
        <v>0</v>
      </c>
      <c r="Z2858" s="186">
        <v>0</v>
      </c>
      <c r="AA2858" s="186">
        <v>0</v>
      </c>
      <c r="AB2858" s="186">
        <v>0</v>
      </c>
      <c r="AC2858" s="187">
        <v>0</v>
      </c>
      <c r="AD2858" s="188">
        <v>0</v>
      </c>
      <c r="AE2858" s="189">
        <v>0</v>
      </c>
      <c r="AF2858" s="189">
        <v>0</v>
      </c>
      <c r="AG2858" s="189">
        <v>0</v>
      </c>
      <c r="AH2858" s="191">
        <v>0</v>
      </c>
      <c r="AI2858" s="321">
        <v>0</v>
      </c>
      <c r="AJ2858" s="192">
        <v>7501943419865</v>
      </c>
      <c r="AK2858" s="192" t="s">
        <v>262</v>
      </c>
      <c r="AL2858" s="226"/>
      <c r="AM2858" s="75">
        <v>76921</v>
      </c>
      <c r="AN2858" s="76"/>
      <c r="AO2858" s="210">
        <v>0</v>
      </c>
      <c r="AP2858" s="210">
        <v>0</v>
      </c>
      <c r="AQ2858" s="209">
        <v>0</v>
      </c>
      <c r="AR2858" s="210">
        <v>0</v>
      </c>
      <c r="AS2858" s="209">
        <v>0</v>
      </c>
      <c r="AT2858" s="210">
        <v>0</v>
      </c>
      <c r="AU2858" s="209">
        <v>0</v>
      </c>
      <c r="AV2858" s="210">
        <v>0</v>
      </c>
      <c r="AW2858" s="209">
        <v>0</v>
      </c>
      <c r="AX2858" s="210">
        <v>0</v>
      </c>
      <c r="AY2858" s="209">
        <v>0</v>
      </c>
      <c r="AZ2858" s="210">
        <v>0</v>
      </c>
      <c r="BA2858" s="209">
        <v>0</v>
      </c>
      <c r="BB2858" s="210">
        <v>0</v>
      </c>
      <c r="BC2858" s="209">
        <v>0</v>
      </c>
      <c r="BD2858" s="75"/>
      <c r="BE2858" s="75"/>
      <c r="BF2858" s="56"/>
      <c r="BH2858" s="74"/>
      <c r="BI2858" s="194"/>
      <c r="BJ2858" s="74"/>
    </row>
    <row r="2859" spans="1:62" s="77" customFormat="1" ht="11.25" customHeight="1" x14ac:dyDescent="0.2">
      <c r="A2859" s="204" t="s">
        <v>3370</v>
      </c>
      <c r="B2859" s="205">
        <v>0</v>
      </c>
      <c r="C2859" s="942">
        <v>77041</v>
      </c>
      <c r="D2859" s="342">
        <v>1E-4</v>
      </c>
      <c r="E2859" s="207">
        <v>0</v>
      </c>
      <c r="F2859" s="208">
        <v>0</v>
      </c>
      <c r="G2859" s="208">
        <v>0</v>
      </c>
      <c r="H2859" s="208">
        <v>0</v>
      </c>
      <c r="I2859" s="209">
        <v>0</v>
      </c>
      <c r="J2859" s="210">
        <v>0</v>
      </c>
      <c r="K2859" s="208">
        <v>0</v>
      </c>
      <c r="L2859" s="208">
        <v>0</v>
      </c>
      <c r="M2859" s="209">
        <v>0</v>
      </c>
      <c r="N2859" s="211">
        <v>0</v>
      </c>
      <c r="O2859" s="210">
        <v>0</v>
      </c>
      <c r="P2859" s="211">
        <v>0</v>
      </c>
      <c r="Q2859" s="211">
        <v>0</v>
      </c>
      <c r="R2859" s="208">
        <v>0</v>
      </c>
      <c r="S2859" s="208">
        <v>1E-4</v>
      </c>
      <c r="T2859" s="210">
        <v>0</v>
      </c>
      <c r="U2859" s="209">
        <v>0</v>
      </c>
      <c r="V2859" s="211">
        <v>0</v>
      </c>
      <c r="W2859" s="211">
        <v>0</v>
      </c>
      <c r="X2859" s="211">
        <v>0</v>
      </c>
      <c r="Y2859" s="210">
        <v>0</v>
      </c>
      <c r="Z2859" s="208">
        <v>0</v>
      </c>
      <c r="AA2859" s="208">
        <v>0</v>
      </c>
      <c r="AB2859" s="208">
        <v>0</v>
      </c>
      <c r="AC2859" s="209">
        <v>0</v>
      </c>
      <c r="AD2859" s="211">
        <v>0</v>
      </c>
      <c r="AE2859" s="211">
        <v>0</v>
      </c>
      <c r="AF2859" s="211">
        <v>0</v>
      </c>
      <c r="AG2859" s="211">
        <v>0</v>
      </c>
      <c r="AH2859" s="212">
        <v>0</v>
      </c>
      <c r="AI2859" s="321">
        <v>0</v>
      </c>
      <c r="AJ2859" s="192">
        <v>7501943419865</v>
      </c>
      <c r="AK2859" s="192" t="s">
        <v>262</v>
      </c>
      <c r="AL2859" s="226"/>
      <c r="AM2859" s="75">
        <v>77041</v>
      </c>
      <c r="AN2859" s="76"/>
      <c r="AO2859" s="210">
        <v>0</v>
      </c>
      <c r="AP2859" s="210">
        <v>0</v>
      </c>
      <c r="AQ2859" s="209">
        <v>0</v>
      </c>
      <c r="AR2859" s="210">
        <v>0</v>
      </c>
      <c r="AS2859" s="209">
        <v>0</v>
      </c>
      <c r="AT2859" s="210">
        <v>0</v>
      </c>
      <c r="AU2859" s="209">
        <v>0</v>
      </c>
      <c r="AV2859" s="210">
        <v>0</v>
      </c>
      <c r="AW2859" s="209">
        <v>0</v>
      </c>
      <c r="AX2859" s="210">
        <v>0</v>
      </c>
      <c r="AY2859" s="209">
        <v>0</v>
      </c>
      <c r="AZ2859" s="210">
        <v>0</v>
      </c>
      <c r="BA2859" s="209">
        <v>0</v>
      </c>
      <c r="BB2859" s="210">
        <v>0</v>
      </c>
      <c r="BC2859" s="209">
        <v>0</v>
      </c>
      <c r="BD2859" s="75"/>
      <c r="BE2859" s="75"/>
      <c r="BF2859" s="56"/>
      <c r="BH2859" s="74"/>
      <c r="BI2859" s="194"/>
      <c r="BJ2859" s="74"/>
    </row>
    <row r="2860" spans="1:62" s="77" customFormat="1" ht="11.25" customHeight="1" x14ac:dyDescent="0.2">
      <c r="A2860" s="509" t="s">
        <v>3371</v>
      </c>
      <c r="B2860" s="185">
        <v>0</v>
      </c>
      <c r="C2860" s="943">
        <v>78544</v>
      </c>
      <c r="D2860" s="378">
        <v>385.30800000000005</v>
      </c>
      <c r="E2860" s="198">
        <v>196.04513017384573</v>
      </c>
      <c r="F2860" s="201">
        <v>0</v>
      </c>
      <c r="G2860" s="186">
        <v>0</v>
      </c>
      <c r="H2860" s="186">
        <v>0</v>
      </c>
      <c r="I2860" s="200">
        <v>0</v>
      </c>
      <c r="J2860" s="201">
        <v>25.889000000000003</v>
      </c>
      <c r="K2860" s="186">
        <v>58.962137900337979</v>
      </c>
      <c r="L2860" s="186">
        <v>3.8919999999999995</v>
      </c>
      <c r="M2860" s="200">
        <v>6.6008461337995179</v>
      </c>
      <c r="N2860" s="189">
        <v>0</v>
      </c>
      <c r="O2860" s="188">
        <v>1.6679999999999999</v>
      </c>
      <c r="P2860" s="202">
        <v>3.3359999999999999</v>
      </c>
      <c r="Q2860" s="189">
        <v>27.919193479856308</v>
      </c>
      <c r="R2860" s="208">
        <v>441.9823090888022</v>
      </c>
      <c r="S2860" s="208">
        <v>381.41600000000005</v>
      </c>
      <c r="T2860" s="188">
        <v>381.41600000000005</v>
      </c>
      <c r="U2860" s="187">
        <v>194.06487633370585</v>
      </c>
      <c r="V2860" s="189">
        <v>0</v>
      </c>
      <c r="W2860" s="189">
        <v>1.6679999999999999</v>
      </c>
      <c r="X2860" s="189">
        <v>379.74800000000005</v>
      </c>
      <c r="Y2860" s="188">
        <v>0</v>
      </c>
      <c r="Z2860" s="186">
        <v>0</v>
      </c>
      <c r="AA2860" s="199">
        <v>0</v>
      </c>
      <c r="AB2860" s="186">
        <v>0</v>
      </c>
      <c r="AC2860" s="187">
        <v>0</v>
      </c>
      <c r="AD2860" s="189">
        <v>2.7800000000000002</v>
      </c>
      <c r="AE2860" s="189">
        <v>0</v>
      </c>
      <c r="AF2860" s="189">
        <v>0</v>
      </c>
      <c r="AG2860" s="189">
        <v>0</v>
      </c>
      <c r="AH2860" s="191">
        <v>0</v>
      </c>
      <c r="AI2860" s="321">
        <v>23.954000000000001</v>
      </c>
      <c r="AJ2860" s="192">
        <v>7501943419865</v>
      </c>
      <c r="AK2860" s="192" t="s">
        <v>262</v>
      </c>
      <c r="AL2860" s="226"/>
      <c r="AM2860" s="75">
        <v>78544</v>
      </c>
      <c r="AN2860" s="76"/>
      <c r="AO2860" s="210">
        <v>11.209999999999999</v>
      </c>
      <c r="AP2860" s="210">
        <v>8.0619999999999994</v>
      </c>
      <c r="AQ2860" s="209">
        <v>54.147357109275305</v>
      </c>
      <c r="AR2860" s="210">
        <v>7.7780000000000005</v>
      </c>
      <c r="AS2860" s="209">
        <v>54.137955035846041</v>
      </c>
      <c r="AT2860" s="210">
        <v>17.79</v>
      </c>
      <c r="AU2860" s="209">
        <v>49.532241897761445</v>
      </c>
      <c r="AV2860" s="210">
        <v>8.8940000000000001</v>
      </c>
      <c r="AW2860" s="209">
        <v>22.392305949293789</v>
      </c>
      <c r="AX2860" s="210">
        <v>16.399999999999999</v>
      </c>
      <c r="AY2860" s="209">
        <v>63.445394405973147</v>
      </c>
      <c r="AZ2860" s="210">
        <v>13.623999999999999</v>
      </c>
      <c r="BA2860" s="209">
        <v>43.4466483831877</v>
      </c>
      <c r="BB2860" s="210">
        <v>16.68</v>
      </c>
      <c r="BC2860" s="209">
        <v>27.214436050969965</v>
      </c>
      <c r="BD2860" s="75"/>
      <c r="BE2860" s="75"/>
      <c r="BF2860" s="56"/>
      <c r="BH2860" s="74"/>
      <c r="BI2860" s="194"/>
      <c r="BJ2860" s="74"/>
    </row>
    <row r="2861" spans="1:62" s="77" customFormat="1" ht="11.25" customHeight="1" x14ac:dyDescent="0.2">
      <c r="A2861" s="204" t="s">
        <v>3372</v>
      </c>
      <c r="B2861" s="205">
        <v>0</v>
      </c>
      <c r="C2861" s="942">
        <v>78545</v>
      </c>
      <c r="D2861" s="342">
        <v>334.43399999999997</v>
      </c>
      <c r="E2861" s="207">
        <v>111.09398968555864</v>
      </c>
      <c r="F2861" s="208">
        <v>0</v>
      </c>
      <c r="G2861" s="208">
        <v>0</v>
      </c>
      <c r="H2861" s="208">
        <v>0</v>
      </c>
      <c r="I2861" s="209">
        <v>0</v>
      </c>
      <c r="J2861" s="210">
        <v>64.906999999999996</v>
      </c>
      <c r="K2861" s="208">
        <v>90.31109629240558</v>
      </c>
      <c r="L2861" s="208">
        <v>5.8339999999999996</v>
      </c>
      <c r="M2861" s="209">
        <v>6.4598927922554648</v>
      </c>
      <c r="N2861" s="211">
        <v>0</v>
      </c>
      <c r="O2861" s="211">
        <v>0</v>
      </c>
      <c r="P2861" s="211">
        <v>5.0039999999999996</v>
      </c>
      <c r="Q2861" s="211">
        <v>16.697736761828459</v>
      </c>
      <c r="R2861" s="208">
        <v>151.87884203552775</v>
      </c>
      <c r="S2861" s="208">
        <v>328.59999999999997</v>
      </c>
      <c r="T2861" s="210">
        <v>327.762</v>
      </c>
      <c r="U2861" s="209">
        <v>108.87765073921335</v>
      </c>
      <c r="V2861" s="211">
        <v>0</v>
      </c>
      <c r="W2861" s="211">
        <v>5.0039999999999996</v>
      </c>
      <c r="X2861" s="211">
        <v>322.75799999999998</v>
      </c>
      <c r="Y2861" s="210">
        <v>0</v>
      </c>
      <c r="Z2861" s="208">
        <v>0</v>
      </c>
      <c r="AA2861" s="208">
        <v>0</v>
      </c>
      <c r="AB2861" s="208">
        <v>0</v>
      </c>
      <c r="AC2861" s="209">
        <v>0</v>
      </c>
      <c r="AD2861" s="211">
        <v>13.07</v>
      </c>
      <c r="AE2861" s="211">
        <v>0</v>
      </c>
      <c r="AF2861" s="211">
        <v>0</v>
      </c>
      <c r="AG2861" s="211">
        <v>0</v>
      </c>
      <c r="AH2861" s="212">
        <v>0</v>
      </c>
      <c r="AI2861" s="321">
        <v>54.923999999999999</v>
      </c>
      <c r="AJ2861" s="192">
        <v>7501943419865</v>
      </c>
      <c r="AK2861" s="192" t="s">
        <v>262</v>
      </c>
      <c r="AL2861" s="226"/>
      <c r="AM2861" s="75">
        <v>78545</v>
      </c>
      <c r="AN2861" s="76"/>
      <c r="AO2861" s="210">
        <v>40.309999999999995</v>
      </c>
      <c r="AP2861" s="210">
        <v>55.878</v>
      </c>
      <c r="AQ2861" s="209">
        <v>115.08423610825062</v>
      </c>
      <c r="AR2861" s="210">
        <v>31.692</v>
      </c>
      <c r="AS2861" s="209">
        <v>64.947946552996143</v>
      </c>
      <c r="AT2861" s="210">
        <v>33.36</v>
      </c>
      <c r="AU2861" s="209">
        <v>48.917107790665277</v>
      </c>
      <c r="AV2861" s="210">
        <v>18.623999999999999</v>
      </c>
      <c r="AW2861" s="209">
        <v>27.254368250065852</v>
      </c>
      <c r="AX2861" s="210">
        <v>29.741999999999997</v>
      </c>
      <c r="AY2861" s="209">
        <v>49.681784014031564</v>
      </c>
      <c r="AZ2861" s="210">
        <v>39.754000000000005</v>
      </c>
      <c r="BA2861" s="209">
        <v>72.806856891688952</v>
      </c>
      <c r="BB2861" s="210">
        <v>116.764</v>
      </c>
      <c r="BC2861" s="209">
        <v>171.68399229536399</v>
      </c>
      <c r="BD2861" s="75"/>
      <c r="BE2861" s="75"/>
      <c r="BF2861" s="56"/>
      <c r="BH2861" s="74"/>
      <c r="BI2861" s="194"/>
      <c r="BJ2861" s="74"/>
    </row>
    <row r="2862" spans="1:62" s="77" customFormat="1" ht="11.25" customHeight="1" x14ac:dyDescent="0.2">
      <c r="A2862" s="184" t="s">
        <v>3373</v>
      </c>
      <c r="B2862" s="185">
        <v>0</v>
      </c>
      <c r="C2862" s="828">
        <v>76922</v>
      </c>
      <c r="D2862" s="284">
        <v>1E-4</v>
      </c>
      <c r="E2862" s="91">
        <v>0</v>
      </c>
      <c r="F2862" s="186">
        <v>0</v>
      </c>
      <c r="G2862" s="186">
        <v>0</v>
      </c>
      <c r="H2862" s="186">
        <v>0</v>
      </c>
      <c r="I2862" s="187">
        <v>0</v>
      </c>
      <c r="J2862" s="188">
        <v>0</v>
      </c>
      <c r="K2862" s="186">
        <v>0</v>
      </c>
      <c r="L2862" s="186">
        <v>0</v>
      </c>
      <c r="M2862" s="187">
        <v>0</v>
      </c>
      <c r="N2862" s="189">
        <v>0</v>
      </c>
      <c r="O2862" s="188">
        <v>0</v>
      </c>
      <c r="P2862" s="189">
        <v>0</v>
      </c>
      <c r="Q2862" s="189">
        <v>0</v>
      </c>
      <c r="R2862" s="186">
        <v>0</v>
      </c>
      <c r="S2862" s="186">
        <v>1E-4</v>
      </c>
      <c r="T2862" s="188">
        <v>0</v>
      </c>
      <c r="U2862" s="187">
        <v>0</v>
      </c>
      <c r="V2862" s="189">
        <v>0</v>
      </c>
      <c r="W2862" s="189">
        <v>0</v>
      </c>
      <c r="X2862" s="188">
        <v>0</v>
      </c>
      <c r="Y2862" s="188">
        <v>0</v>
      </c>
      <c r="Z2862" s="186">
        <v>0</v>
      </c>
      <c r="AA2862" s="186">
        <v>0</v>
      </c>
      <c r="AB2862" s="186">
        <v>0</v>
      </c>
      <c r="AC2862" s="187">
        <v>0</v>
      </c>
      <c r="AD2862" s="188">
        <v>0</v>
      </c>
      <c r="AE2862" s="189">
        <v>0</v>
      </c>
      <c r="AF2862" s="189">
        <v>0</v>
      </c>
      <c r="AG2862" s="189">
        <v>0</v>
      </c>
      <c r="AH2862" s="191">
        <v>0</v>
      </c>
      <c r="AI2862" s="321">
        <v>0</v>
      </c>
      <c r="AJ2862" s="192">
        <v>7501943496781</v>
      </c>
      <c r="AK2862" s="192" t="s">
        <v>262</v>
      </c>
      <c r="AL2862" s="226"/>
      <c r="AM2862" s="75">
        <v>76922</v>
      </c>
      <c r="AN2862" s="76"/>
      <c r="AO2862" s="188">
        <v>0</v>
      </c>
      <c r="AP2862" s="188">
        <v>0</v>
      </c>
      <c r="AQ2862" s="187">
        <v>0</v>
      </c>
      <c r="AR2862" s="188">
        <v>0</v>
      </c>
      <c r="AS2862" s="187">
        <v>0</v>
      </c>
      <c r="AT2862" s="188">
        <v>0</v>
      </c>
      <c r="AU2862" s="187">
        <v>0</v>
      </c>
      <c r="AV2862" s="188">
        <v>0</v>
      </c>
      <c r="AW2862" s="187">
        <v>0</v>
      </c>
      <c r="AX2862" s="188">
        <v>0</v>
      </c>
      <c r="AY2862" s="187">
        <v>0</v>
      </c>
      <c r="AZ2862" s="188">
        <v>0</v>
      </c>
      <c r="BA2862" s="187">
        <v>0</v>
      </c>
      <c r="BB2862" s="188">
        <v>0</v>
      </c>
      <c r="BC2862" s="187">
        <v>0</v>
      </c>
      <c r="BD2862" s="75"/>
      <c r="BE2862" s="75"/>
      <c r="BF2862" s="56"/>
      <c r="BH2862" s="74"/>
      <c r="BI2862" s="194"/>
      <c r="BJ2862" s="74"/>
    </row>
    <row r="2863" spans="1:62" s="77" customFormat="1" ht="11.25" customHeight="1" x14ac:dyDescent="0.2">
      <c r="A2863" s="184" t="s">
        <v>3374</v>
      </c>
      <c r="B2863" s="185">
        <v>0</v>
      </c>
      <c r="C2863" s="828">
        <v>76923</v>
      </c>
      <c r="D2863" s="284">
        <v>1E-4</v>
      </c>
      <c r="E2863" s="91">
        <v>0</v>
      </c>
      <c r="F2863" s="186">
        <v>0</v>
      </c>
      <c r="G2863" s="186">
        <v>0</v>
      </c>
      <c r="H2863" s="186">
        <v>0</v>
      </c>
      <c r="I2863" s="187">
        <v>0</v>
      </c>
      <c r="J2863" s="188">
        <v>0</v>
      </c>
      <c r="K2863" s="186">
        <v>0</v>
      </c>
      <c r="L2863" s="186">
        <v>0</v>
      </c>
      <c r="M2863" s="187">
        <v>0</v>
      </c>
      <c r="N2863" s="189">
        <v>0</v>
      </c>
      <c r="O2863" s="188">
        <v>0</v>
      </c>
      <c r="P2863" s="189">
        <v>0</v>
      </c>
      <c r="Q2863" s="189">
        <v>0</v>
      </c>
      <c r="R2863" s="186">
        <v>0</v>
      </c>
      <c r="S2863" s="186">
        <v>1E-4</v>
      </c>
      <c r="T2863" s="188">
        <v>0</v>
      </c>
      <c r="U2863" s="187">
        <v>0</v>
      </c>
      <c r="V2863" s="189">
        <v>0</v>
      </c>
      <c r="W2863" s="189">
        <v>0</v>
      </c>
      <c r="X2863" s="188">
        <v>0</v>
      </c>
      <c r="Y2863" s="188">
        <v>0</v>
      </c>
      <c r="Z2863" s="186">
        <v>0</v>
      </c>
      <c r="AA2863" s="186">
        <v>0</v>
      </c>
      <c r="AB2863" s="186">
        <v>0</v>
      </c>
      <c r="AC2863" s="187">
        <v>0</v>
      </c>
      <c r="AD2863" s="188">
        <v>0</v>
      </c>
      <c r="AE2863" s="189">
        <v>0</v>
      </c>
      <c r="AF2863" s="189">
        <v>0</v>
      </c>
      <c r="AG2863" s="189">
        <v>0</v>
      </c>
      <c r="AH2863" s="191">
        <v>0</v>
      </c>
      <c r="AI2863" s="321">
        <v>0</v>
      </c>
      <c r="AJ2863" s="192">
        <v>7501943496798</v>
      </c>
      <c r="AK2863" s="192" t="s">
        <v>262</v>
      </c>
      <c r="AL2863" s="226"/>
      <c r="AM2863" s="75">
        <v>76923</v>
      </c>
      <c r="AN2863" s="76"/>
      <c r="AO2863" s="188">
        <v>0</v>
      </c>
      <c r="AP2863" s="188">
        <v>0</v>
      </c>
      <c r="AQ2863" s="187">
        <v>0</v>
      </c>
      <c r="AR2863" s="188">
        <v>0</v>
      </c>
      <c r="AS2863" s="187">
        <v>0</v>
      </c>
      <c r="AT2863" s="188">
        <v>0</v>
      </c>
      <c r="AU2863" s="187">
        <v>0</v>
      </c>
      <c r="AV2863" s="188">
        <v>0</v>
      </c>
      <c r="AW2863" s="187">
        <v>0</v>
      </c>
      <c r="AX2863" s="188">
        <v>0</v>
      </c>
      <c r="AY2863" s="187">
        <v>0</v>
      </c>
      <c r="AZ2863" s="188">
        <v>0</v>
      </c>
      <c r="BA2863" s="187">
        <v>0</v>
      </c>
      <c r="BB2863" s="188">
        <v>0</v>
      </c>
      <c r="BC2863" s="187">
        <v>0</v>
      </c>
      <c r="BD2863" s="75"/>
      <c r="BE2863" s="75"/>
      <c r="BF2863" s="56"/>
      <c r="BH2863" s="74"/>
      <c r="BI2863" s="194"/>
      <c r="BJ2863" s="74"/>
    </row>
    <row r="2864" spans="1:62" s="77" customFormat="1" ht="11.25" customHeight="1" x14ac:dyDescent="0.2">
      <c r="A2864" s="333" t="s">
        <v>3375</v>
      </c>
      <c r="B2864" s="334">
        <v>0</v>
      </c>
      <c r="C2864" s="875">
        <v>76924</v>
      </c>
      <c r="D2864" s="390">
        <v>1E-4</v>
      </c>
      <c r="E2864" s="336">
        <v>0</v>
      </c>
      <c r="F2864" s="338">
        <v>0</v>
      </c>
      <c r="G2864" s="338">
        <v>0</v>
      </c>
      <c r="H2864" s="338">
        <v>0</v>
      </c>
      <c r="I2864" s="339">
        <v>0</v>
      </c>
      <c r="J2864" s="337">
        <v>0</v>
      </c>
      <c r="K2864" s="338">
        <v>0</v>
      </c>
      <c r="L2864" s="338">
        <v>0</v>
      </c>
      <c r="M2864" s="339">
        <v>0</v>
      </c>
      <c r="N2864" s="340">
        <v>0</v>
      </c>
      <c r="O2864" s="337">
        <v>0</v>
      </c>
      <c r="P2864" s="340">
        <v>0</v>
      </c>
      <c r="Q2864" s="340">
        <v>0</v>
      </c>
      <c r="R2864" s="338">
        <v>0</v>
      </c>
      <c r="S2864" s="338">
        <v>1E-4</v>
      </c>
      <c r="T2864" s="337">
        <v>0</v>
      </c>
      <c r="U2864" s="339">
        <v>0</v>
      </c>
      <c r="V2864" s="340">
        <v>0</v>
      </c>
      <c r="W2864" s="340">
        <v>0</v>
      </c>
      <c r="X2864" s="337">
        <v>0</v>
      </c>
      <c r="Y2864" s="337">
        <v>0</v>
      </c>
      <c r="Z2864" s="338">
        <v>0</v>
      </c>
      <c r="AA2864" s="338">
        <v>0</v>
      </c>
      <c r="AB2864" s="338">
        <v>0</v>
      </c>
      <c r="AC2864" s="339">
        <v>0</v>
      </c>
      <c r="AD2864" s="337">
        <v>0</v>
      </c>
      <c r="AE2864" s="340">
        <v>0</v>
      </c>
      <c r="AF2864" s="340">
        <v>0</v>
      </c>
      <c r="AG2864" s="340">
        <v>0</v>
      </c>
      <c r="AH2864" s="341">
        <v>0</v>
      </c>
      <c r="AI2864" s="321">
        <v>0</v>
      </c>
      <c r="AJ2864" s="192">
        <v>7501943496804</v>
      </c>
      <c r="AK2864" s="192" t="s">
        <v>262</v>
      </c>
      <c r="AL2864" s="226"/>
      <c r="AM2864" s="75">
        <v>76924</v>
      </c>
      <c r="AN2864" s="76"/>
      <c r="AO2864" s="188">
        <v>0</v>
      </c>
      <c r="AP2864" s="188">
        <v>0</v>
      </c>
      <c r="AQ2864" s="187">
        <v>0</v>
      </c>
      <c r="AR2864" s="188">
        <v>0</v>
      </c>
      <c r="AS2864" s="187">
        <v>0</v>
      </c>
      <c r="AT2864" s="188">
        <v>0</v>
      </c>
      <c r="AU2864" s="187">
        <v>0</v>
      </c>
      <c r="AV2864" s="188">
        <v>0</v>
      </c>
      <c r="AW2864" s="187">
        <v>0</v>
      </c>
      <c r="AX2864" s="188">
        <v>0</v>
      </c>
      <c r="AY2864" s="187">
        <v>0</v>
      </c>
      <c r="AZ2864" s="188">
        <v>0</v>
      </c>
      <c r="BA2864" s="187">
        <v>0</v>
      </c>
      <c r="BB2864" s="188">
        <v>0</v>
      </c>
      <c r="BC2864" s="187">
        <v>0</v>
      </c>
      <c r="BD2864" s="75"/>
      <c r="BE2864" s="75"/>
      <c r="BF2864" s="56"/>
      <c r="BH2864" s="74"/>
      <c r="BI2864" s="194"/>
      <c r="BJ2864" s="74"/>
    </row>
    <row r="2865" spans="1:62" s="77" customFormat="1" ht="11.25" customHeight="1" x14ac:dyDescent="0.2">
      <c r="A2865" s="184" t="s">
        <v>3376</v>
      </c>
      <c r="B2865" s="185">
        <v>0</v>
      </c>
      <c r="C2865" s="828">
        <v>76925</v>
      </c>
      <c r="D2865" s="284">
        <v>1E-4</v>
      </c>
      <c r="E2865" s="91">
        <v>0</v>
      </c>
      <c r="F2865" s="186">
        <v>0</v>
      </c>
      <c r="G2865" s="186">
        <v>0</v>
      </c>
      <c r="H2865" s="186">
        <v>0</v>
      </c>
      <c r="I2865" s="187">
        <v>0</v>
      </c>
      <c r="J2865" s="188">
        <v>0</v>
      </c>
      <c r="K2865" s="186">
        <v>0</v>
      </c>
      <c r="L2865" s="186">
        <v>0</v>
      </c>
      <c r="M2865" s="187">
        <v>0</v>
      </c>
      <c r="N2865" s="189">
        <v>0</v>
      </c>
      <c r="O2865" s="188">
        <v>0</v>
      </c>
      <c r="P2865" s="189">
        <v>0</v>
      </c>
      <c r="Q2865" s="189">
        <v>0</v>
      </c>
      <c r="R2865" s="186">
        <v>0</v>
      </c>
      <c r="S2865" s="186">
        <v>1E-4</v>
      </c>
      <c r="T2865" s="188">
        <v>0</v>
      </c>
      <c r="U2865" s="187">
        <v>0</v>
      </c>
      <c r="V2865" s="189">
        <v>0</v>
      </c>
      <c r="W2865" s="189">
        <v>0</v>
      </c>
      <c r="X2865" s="188">
        <v>0</v>
      </c>
      <c r="Y2865" s="188">
        <v>0</v>
      </c>
      <c r="Z2865" s="186">
        <v>0</v>
      </c>
      <c r="AA2865" s="186">
        <v>0</v>
      </c>
      <c r="AB2865" s="186">
        <v>0</v>
      </c>
      <c r="AC2865" s="187">
        <v>0</v>
      </c>
      <c r="AD2865" s="188">
        <v>0</v>
      </c>
      <c r="AE2865" s="189">
        <v>0</v>
      </c>
      <c r="AF2865" s="189">
        <v>0</v>
      </c>
      <c r="AG2865" s="189">
        <v>0</v>
      </c>
      <c r="AH2865" s="191">
        <v>0</v>
      </c>
      <c r="AI2865" s="321">
        <v>0</v>
      </c>
      <c r="AJ2865" s="192">
        <v>7501943497030</v>
      </c>
      <c r="AK2865" s="192" t="s">
        <v>262</v>
      </c>
      <c r="AL2865" s="226"/>
      <c r="AM2865" s="75">
        <v>76925</v>
      </c>
      <c r="AN2865" s="76"/>
      <c r="AO2865" s="188">
        <v>0</v>
      </c>
      <c r="AP2865" s="188">
        <v>0</v>
      </c>
      <c r="AQ2865" s="187">
        <v>0</v>
      </c>
      <c r="AR2865" s="188">
        <v>0</v>
      </c>
      <c r="AS2865" s="187">
        <v>0</v>
      </c>
      <c r="AT2865" s="188">
        <v>0</v>
      </c>
      <c r="AU2865" s="187">
        <v>0</v>
      </c>
      <c r="AV2865" s="188">
        <v>0</v>
      </c>
      <c r="AW2865" s="187">
        <v>0</v>
      </c>
      <c r="AX2865" s="188">
        <v>0</v>
      </c>
      <c r="AY2865" s="187">
        <v>0</v>
      </c>
      <c r="AZ2865" s="188">
        <v>0</v>
      </c>
      <c r="BA2865" s="187">
        <v>0</v>
      </c>
      <c r="BB2865" s="188">
        <v>0</v>
      </c>
      <c r="BC2865" s="187">
        <v>0</v>
      </c>
      <c r="BD2865" s="75"/>
      <c r="BE2865" s="75"/>
      <c r="BF2865" s="56"/>
      <c r="BH2865" s="74"/>
      <c r="BI2865" s="194"/>
      <c r="BJ2865" s="74"/>
    </row>
    <row r="2866" spans="1:62" s="77" customFormat="1" ht="11.25" customHeight="1" x14ac:dyDescent="0.2">
      <c r="A2866" s="333" t="s">
        <v>3377</v>
      </c>
      <c r="B2866" s="334">
        <v>0</v>
      </c>
      <c r="C2866" s="875">
        <v>77014</v>
      </c>
      <c r="D2866" s="390">
        <v>1E-4</v>
      </c>
      <c r="E2866" s="336">
        <v>0</v>
      </c>
      <c r="F2866" s="338">
        <v>0</v>
      </c>
      <c r="G2866" s="338">
        <v>0</v>
      </c>
      <c r="H2866" s="338">
        <v>0</v>
      </c>
      <c r="I2866" s="339">
        <v>0</v>
      </c>
      <c r="J2866" s="337">
        <v>0</v>
      </c>
      <c r="K2866" s="338">
        <v>0</v>
      </c>
      <c r="L2866" s="338">
        <v>0</v>
      </c>
      <c r="M2866" s="339">
        <v>0</v>
      </c>
      <c r="N2866" s="340">
        <v>0</v>
      </c>
      <c r="O2866" s="337">
        <v>0</v>
      </c>
      <c r="P2866" s="340">
        <v>0</v>
      </c>
      <c r="Q2866" s="340">
        <v>0</v>
      </c>
      <c r="R2866" s="338">
        <v>0</v>
      </c>
      <c r="S2866" s="338">
        <v>1E-4</v>
      </c>
      <c r="T2866" s="337">
        <v>0</v>
      </c>
      <c r="U2866" s="339">
        <v>0</v>
      </c>
      <c r="V2866" s="340">
        <v>0</v>
      </c>
      <c r="W2866" s="340">
        <v>0</v>
      </c>
      <c r="X2866" s="337">
        <v>0</v>
      </c>
      <c r="Y2866" s="337">
        <v>0</v>
      </c>
      <c r="Z2866" s="338">
        <v>0</v>
      </c>
      <c r="AA2866" s="338">
        <v>0</v>
      </c>
      <c r="AB2866" s="338">
        <v>0</v>
      </c>
      <c r="AC2866" s="339">
        <v>0</v>
      </c>
      <c r="AD2866" s="337">
        <v>0</v>
      </c>
      <c r="AE2866" s="340">
        <v>0</v>
      </c>
      <c r="AF2866" s="340">
        <v>0</v>
      </c>
      <c r="AG2866" s="340">
        <v>0</v>
      </c>
      <c r="AH2866" s="341">
        <v>0</v>
      </c>
      <c r="AI2866" s="321">
        <v>0</v>
      </c>
      <c r="AJ2866" s="192">
        <v>7501943497030</v>
      </c>
      <c r="AK2866" s="192" t="s">
        <v>505</v>
      </c>
      <c r="AL2866" s="226"/>
      <c r="AM2866" s="75">
        <v>77014</v>
      </c>
      <c r="AN2866" s="76"/>
      <c r="AO2866" s="188">
        <v>0</v>
      </c>
      <c r="AP2866" s="188">
        <v>0</v>
      </c>
      <c r="AQ2866" s="187">
        <v>0</v>
      </c>
      <c r="AR2866" s="188">
        <v>0</v>
      </c>
      <c r="AS2866" s="187">
        <v>0</v>
      </c>
      <c r="AT2866" s="188">
        <v>0</v>
      </c>
      <c r="AU2866" s="187">
        <v>0</v>
      </c>
      <c r="AV2866" s="188">
        <v>0</v>
      </c>
      <c r="AW2866" s="187">
        <v>0</v>
      </c>
      <c r="AX2866" s="188">
        <v>0</v>
      </c>
      <c r="AY2866" s="187">
        <v>0</v>
      </c>
      <c r="AZ2866" s="188">
        <v>0</v>
      </c>
      <c r="BA2866" s="187">
        <v>0</v>
      </c>
      <c r="BB2866" s="188">
        <v>0</v>
      </c>
      <c r="BC2866" s="187">
        <v>0</v>
      </c>
      <c r="BD2866" s="75"/>
      <c r="BE2866" s="75"/>
      <c r="BF2866" s="56"/>
      <c r="BH2866" s="74"/>
      <c r="BI2866" s="194"/>
      <c r="BJ2866" s="74"/>
    </row>
    <row r="2867" spans="1:62" s="77" customFormat="1" ht="11.25" customHeight="1" x14ac:dyDescent="0.2">
      <c r="A2867" s="344" t="s">
        <v>3378</v>
      </c>
      <c r="B2867" s="345">
        <v>0</v>
      </c>
      <c r="C2867" s="873">
        <v>76926</v>
      </c>
      <c r="D2867" s="389">
        <v>1E-4</v>
      </c>
      <c r="E2867" s="347">
        <v>0</v>
      </c>
      <c r="F2867" s="348">
        <v>0</v>
      </c>
      <c r="G2867" s="348">
        <v>0</v>
      </c>
      <c r="H2867" s="348">
        <v>0</v>
      </c>
      <c r="I2867" s="349">
        <v>0</v>
      </c>
      <c r="J2867" s="350">
        <v>0</v>
      </c>
      <c r="K2867" s="348">
        <v>0</v>
      </c>
      <c r="L2867" s="348">
        <v>0</v>
      </c>
      <c r="M2867" s="349">
        <v>0</v>
      </c>
      <c r="N2867" s="351">
        <v>0</v>
      </c>
      <c r="O2867" s="350">
        <v>1.7039999999999997</v>
      </c>
      <c r="P2867" s="351">
        <v>1.7039999999999997</v>
      </c>
      <c r="Q2867" s="351">
        <v>0</v>
      </c>
      <c r="R2867" s="348">
        <v>0</v>
      </c>
      <c r="S2867" s="348">
        <v>1E-4</v>
      </c>
      <c r="T2867" s="350">
        <v>0</v>
      </c>
      <c r="U2867" s="349">
        <v>0</v>
      </c>
      <c r="V2867" s="351">
        <v>0</v>
      </c>
      <c r="W2867" s="351">
        <v>0</v>
      </c>
      <c r="X2867" s="350">
        <v>0</v>
      </c>
      <c r="Y2867" s="350">
        <v>0</v>
      </c>
      <c r="Z2867" s="348">
        <v>0</v>
      </c>
      <c r="AA2867" s="348">
        <v>0</v>
      </c>
      <c r="AB2867" s="348">
        <v>0</v>
      </c>
      <c r="AC2867" s="349">
        <v>0</v>
      </c>
      <c r="AD2867" s="350">
        <v>0</v>
      </c>
      <c r="AE2867" s="351">
        <v>0</v>
      </c>
      <c r="AF2867" s="351">
        <v>0</v>
      </c>
      <c r="AG2867" s="351">
        <v>0</v>
      </c>
      <c r="AH2867" s="352">
        <v>0</v>
      </c>
      <c r="AI2867" s="321">
        <v>0</v>
      </c>
      <c r="AJ2867" s="192">
        <v>7501943497047</v>
      </c>
      <c r="AK2867" s="192" t="s">
        <v>262</v>
      </c>
      <c r="AL2867" s="226"/>
      <c r="AM2867" s="75">
        <v>76926</v>
      </c>
      <c r="AN2867" s="76"/>
      <c r="AO2867" s="188">
        <v>0</v>
      </c>
      <c r="AP2867" s="188">
        <v>0</v>
      </c>
      <c r="AQ2867" s="187">
        <v>0</v>
      </c>
      <c r="AR2867" s="188">
        <v>0</v>
      </c>
      <c r="AS2867" s="187">
        <v>0</v>
      </c>
      <c r="AT2867" s="188">
        <v>0</v>
      </c>
      <c r="AU2867" s="187">
        <v>0</v>
      </c>
      <c r="AV2867" s="188">
        <v>0</v>
      </c>
      <c r="AW2867" s="187">
        <v>0</v>
      </c>
      <c r="AX2867" s="188">
        <v>0</v>
      </c>
      <c r="AY2867" s="187">
        <v>0</v>
      </c>
      <c r="AZ2867" s="188">
        <v>0</v>
      </c>
      <c r="BA2867" s="187">
        <v>0</v>
      </c>
      <c r="BB2867" s="188">
        <v>0</v>
      </c>
      <c r="BC2867" s="187">
        <v>0</v>
      </c>
      <c r="BD2867" s="75"/>
      <c r="BE2867" s="75"/>
      <c r="BF2867" s="56"/>
      <c r="BH2867" s="74"/>
      <c r="BI2867" s="194"/>
      <c r="BJ2867" s="74"/>
    </row>
    <row r="2868" spans="1:62" s="77" customFormat="1" ht="11.25" customHeight="1" x14ac:dyDescent="0.2">
      <c r="A2868" s="184" t="s">
        <v>3379</v>
      </c>
      <c r="B2868" s="185">
        <v>0</v>
      </c>
      <c r="C2868" s="832">
        <v>77015</v>
      </c>
      <c r="D2868" s="284">
        <v>1E-4</v>
      </c>
      <c r="E2868" s="91">
        <v>0</v>
      </c>
      <c r="F2868" s="186">
        <v>0</v>
      </c>
      <c r="G2868" s="186">
        <v>0</v>
      </c>
      <c r="H2868" s="186">
        <v>0</v>
      </c>
      <c r="I2868" s="187">
        <v>0</v>
      </c>
      <c r="J2868" s="188">
        <v>0</v>
      </c>
      <c r="K2868" s="186">
        <v>0</v>
      </c>
      <c r="L2868" s="186">
        <v>0</v>
      </c>
      <c r="M2868" s="187">
        <v>0</v>
      </c>
      <c r="N2868" s="189">
        <v>52.256</v>
      </c>
      <c r="O2868" s="188">
        <v>0</v>
      </c>
      <c r="P2868" s="189">
        <v>52.256</v>
      </c>
      <c r="Q2868" s="189">
        <v>0</v>
      </c>
      <c r="R2868" s="338">
        <v>0</v>
      </c>
      <c r="S2868" s="338">
        <v>1E-4</v>
      </c>
      <c r="T2868" s="188">
        <v>0</v>
      </c>
      <c r="U2868" s="187">
        <v>0</v>
      </c>
      <c r="V2868" s="189">
        <v>0</v>
      </c>
      <c r="W2868" s="189">
        <v>0</v>
      </c>
      <c r="X2868" s="188">
        <v>0</v>
      </c>
      <c r="Y2868" s="188">
        <v>0</v>
      </c>
      <c r="Z2868" s="186">
        <v>0</v>
      </c>
      <c r="AA2868" s="186">
        <v>0</v>
      </c>
      <c r="AB2868" s="186">
        <v>0</v>
      </c>
      <c r="AC2868" s="187">
        <v>0</v>
      </c>
      <c r="AD2868" s="189">
        <v>0</v>
      </c>
      <c r="AE2868" s="189">
        <v>2.27</v>
      </c>
      <c r="AF2868" s="189">
        <v>2.27</v>
      </c>
      <c r="AG2868" s="189">
        <v>0</v>
      </c>
      <c r="AH2868" s="191">
        <v>0</v>
      </c>
      <c r="AI2868" s="321">
        <v>0</v>
      </c>
      <c r="AJ2868" s="192">
        <v>7501943497047</v>
      </c>
      <c r="AK2868" s="192" t="s">
        <v>505</v>
      </c>
      <c r="AL2868" s="226"/>
      <c r="AM2868" s="75">
        <v>77015</v>
      </c>
      <c r="AN2868" s="76"/>
      <c r="AO2868" s="188">
        <v>0</v>
      </c>
      <c r="AP2868" s="188">
        <v>0</v>
      </c>
      <c r="AQ2868" s="187">
        <v>0</v>
      </c>
      <c r="AR2868" s="188">
        <v>0</v>
      </c>
      <c r="AS2868" s="187">
        <v>0</v>
      </c>
      <c r="AT2868" s="188">
        <v>0</v>
      </c>
      <c r="AU2868" s="187">
        <v>0</v>
      </c>
      <c r="AV2868" s="188">
        <v>0</v>
      </c>
      <c r="AW2868" s="187">
        <v>0</v>
      </c>
      <c r="AX2868" s="188">
        <v>0</v>
      </c>
      <c r="AY2868" s="187">
        <v>0</v>
      </c>
      <c r="AZ2868" s="188">
        <v>0</v>
      </c>
      <c r="BA2868" s="187">
        <v>0</v>
      </c>
      <c r="BB2868" s="188">
        <v>0</v>
      </c>
      <c r="BC2868" s="187">
        <v>0</v>
      </c>
      <c r="BD2868" s="75"/>
      <c r="BE2868" s="75"/>
      <c r="BF2868" s="56"/>
      <c r="BH2868" s="74"/>
      <c r="BI2868" s="194"/>
      <c r="BJ2868" s="74"/>
    </row>
    <row r="2869" spans="1:62" s="77" customFormat="1" ht="11.25" customHeight="1" x14ac:dyDescent="0.2">
      <c r="A2869" s="333" t="s">
        <v>3380</v>
      </c>
      <c r="B2869" s="334">
        <v>0</v>
      </c>
      <c r="C2869" s="861">
        <v>77032</v>
      </c>
      <c r="D2869" s="390">
        <v>590.72</v>
      </c>
      <c r="E2869" s="336">
        <v>27.591595984329427</v>
      </c>
      <c r="F2869" s="337">
        <v>946</v>
      </c>
      <c r="G2869" s="338">
        <v>946</v>
      </c>
      <c r="H2869" s="338">
        <v>0</v>
      </c>
      <c r="I2869" s="339">
        <v>0</v>
      </c>
      <c r="J2869" s="337">
        <v>521.51400000000001</v>
      </c>
      <c r="K2869" s="338">
        <v>642.28252726174071</v>
      </c>
      <c r="L2869" s="338">
        <v>58.502000000000002</v>
      </c>
      <c r="M2869" s="339">
        <v>9.1084526694837944</v>
      </c>
      <c r="N2869" s="340">
        <v>0</v>
      </c>
      <c r="O2869" s="340">
        <v>0</v>
      </c>
      <c r="P2869" s="340">
        <v>2.2719999999999998</v>
      </c>
      <c r="Q2869" s="340">
        <v>11.653378432793749</v>
      </c>
      <c r="R2869" s="338">
        <v>30.61574569426708</v>
      </c>
      <c r="S2869" s="338">
        <v>532.21800000000007</v>
      </c>
      <c r="T2869" s="337">
        <v>521.42399999999998</v>
      </c>
      <c r="U2869" s="339">
        <v>24.35488953232155</v>
      </c>
      <c r="V2869" s="340">
        <v>261.27999999999997</v>
      </c>
      <c r="W2869" s="340">
        <v>2.2719999999999998</v>
      </c>
      <c r="X2869" s="340">
        <v>257.87200000000001</v>
      </c>
      <c r="Y2869" s="337">
        <v>0</v>
      </c>
      <c r="Z2869" s="338">
        <v>39.76</v>
      </c>
      <c r="AA2869" s="338">
        <v>0</v>
      </c>
      <c r="AB2869" s="338">
        <v>0</v>
      </c>
      <c r="AC2869" s="339">
        <v>0</v>
      </c>
      <c r="AD2869" s="337">
        <v>26.130000000000003</v>
      </c>
      <c r="AE2869" s="340">
        <v>0</v>
      </c>
      <c r="AF2869" s="340">
        <v>0</v>
      </c>
      <c r="AG2869" s="340">
        <v>0</v>
      </c>
      <c r="AH2869" s="341">
        <v>0</v>
      </c>
      <c r="AI2869" s="321">
        <v>523.029</v>
      </c>
      <c r="AJ2869" s="192">
        <v>7501943497047</v>
      </c>
      <c r="AK2869" s="192" t="s">
        <v>505</v>
      </c>
      <c r="AL2869" s="226"/>
      <c r="AM2869" s="75">
        <v>77032</v>
      </c>
      <c r="AN2869" s="76"/>
      <c r="AO2869" s="188">
        <v>440.95666666666671</v>
      </c>
      <c r="AP2869" s="188">
        <v>533.33600000000001</v>
      </c>
      <c r="AQ2869" s="187">
        <v>60.822560191225172</v>
      </c>
      <c r="AR2869" s="188">
        <v>422.03399999999999</v>
      </c>
      <c r="AS2869" s="187">
        <v>58.196655754523661</v>
      </c>
      <c r="AT2869" s="188">
        <v>367.50000000000006</v>
      </c>
      <c r="AU2869" s="187">
        <v>50.90845620626029</v>
      </c>
      <c r="AV2869" s="188">
        <v>427.13400000000007</v>
      </c>
      <c r="AW2869" s="187">
        <v>72.209195584956134</v>
      </c>
      <c r="AX2869" s="188">
        <v>632.16800000000001</v>
      </c>
      <c r="AY2869" s="187">
        <v>102.33064085339205</v>
      </c>
      <c r="AZ2869" s="188">
        <v>688.96799999999996</v>
      </c>
      <c r="BA2869" s="187">
        <v>91.558547699700583</v>
      </c>
      <c r="BB2869" s="188">
        <v>687.27599999999995</v>
      </c>
      <c r="BC2869" s="187">
        <v>76.093529775830135</v>
      </c>
      <c r="BD2869" s="75"/>
      <c r="BE2869" s="75"/>
      <c r="BF2869" s="56"/>
      <c r="BH2869" s="74"/>
      <c r="BI2869" s="194"/>
      <c r="BJ2869" s="74"/>
    </row>
    <row r="2870" spans="1:62" s="77" customFormat="1" ht="11.25" customHeight="1" x14ac:dyDescent="0.2">
      <c r="A2870" s="184" t="s">
        <v>3381</v>
      </c>
      <c r="B2870" s="185">
        <v>0</v>
      </c>
      <c r="C2870" s="828">
        <v>76927</v>
      </c>
      <c r="D2870" s="284">
        <v>1E-4</v>
      </c>
      <c r="E2870" s="91">
        <v>0</v>
      </c>
      <c r="F2870" s="186">
        <v>0</v>
      </c>
      <c r="G2870" s="186">
        <v>0</v>
      </c>
      <c r="H2870" s="186">
        <v>0</v>
      </c>
      <c r="I2870" s="187">
        <v>0</v>
      </c>
      <c r="J2870" s="188">
        <v>0</v>
      </c>
      <c r="K2870" s="186">
        <v>0</v>
      </c>
      <c r="L2870" s="186">
        <v>0</v>
      </c>
      <c r="M2870" s="187">
        <v>0</v>
      </c>
      <c r="N2870" s="189">
        <v>0</v>
      </c>
      <c r="O2870" s="188">
        <v>17.04</v>
      </c>
      <c r="P2870" s="189">
        <v>17.04</v>
      </c>
      <c r="Q2870" s="189">
        <v>0</v>
      </c>
      <c r="R2870" s="186">
        <v>0</v>
      </c>
      <c r="S2870" s="186">
        <v>1E-4</v>
      </c>
      <c r="T2870" s="188">
        <v>0</v>
      </c>
      <c r="U2870" s="187">
        <v>0</v>
      </c>
      <c r="V2870" s="189">
        <v>0</v>
      </c>
      <c r="W2870" s="189">
        <v>0</v>
      </c>
      <c r="X2870" s="188">
        <v>0</v>
      </c>
      <c r="Y2870" s="188">
        <v>0</v>
      </c>
      <c r="Z2870" s="186">
        <v>0</v>
      </c>
      <c r="AA2870" s="186">
        <v>0</v>
      </c>
      <c r="AB2870" s="186">
        <v>0</v>
      </c>
      <c r="AC2870" s="187">
        <v>0</v>
      </c>
      <c r="AD2870" s="188">
        <v>0</v>
      </c>
      <c r="AE2870" s="189">
        <v>0</v>
      </c>
      <c r="AF2870" s="189">
        <v>0</v>
      </c>
      <c r="AG2870" s="189">
        <v>0</v>
      </c>
      <c r="AH2870" s="191">
        <v>0</v>
      </c>
      <c r="AI2870" s="321">
        <v>0</v>
      </c>
      <c r="AJ2870" s="192">
        <v>7501943497054</v>
      </c>
      <c r="AK2870" s="192" t="s">
        <v>262</v>
      </c>
      <c r="AL2870" s="226"/>
      <c r="AM2870" s="75">
        <v>76927</v>
      </c>
      <c r="AN2870" s="76"/>
      <c r="AO2870" s="188">
        <v>0</v>
      </c>
      <c r="AP2870" s="188">
        <v>0</v>
      </c>
      <c r="AQ2870" s="187">
        <v>0</v>
      </c>
      <c r="AR2870" s="188">
        <v>0</v>
      </c>
      <c r="AS2870" s="187">
        <v>0</v>
      </c>
      <c r="AT2870" s="188">
        <v>0</v>
      </c>
      <c r="AU2870" s="187">
        <v>0</v>
      </c>
      <c r="AV2870" s="188">
        <v>0</v>
      </c>
      <c r="AW2870" s="187">
        <v>0</v>
      </c>
      <c r="AX2870" s="188">
        <v>0</v>
      </c>
      <c r="AY2870" s="187">
        <v>0</v>
      </c>
      <c r="AZ2870" s="188">
        <v>0</v>
      </c>
      <c r="BA2870" s="187">
        <v>0</v>
      </c>
      <c r="BB2870" s="188">
        <v>0</v>
      </c>
      <c r="BC2870" s="187">
        <v>0</v>
      </c>
      <c r="BD2870" s="75"/>
      <c r="BE2870" s="75"/>
      <c r="BF2870" s="56"/>
      <c r="BH2870" s="74"/>
      <c r="BI2870" s="194"/>
      <c r="BJ2870" s="74"/>
    </row>
    <row r="2871" spans="1:62" s="77" customFormat="1" ht="11.25" customHeight="1" x14ac:dyDescent="0.2">
      <c r="A2871" s="184" t="s">
        <v>3382</v>
      </c>
      <c r="B2871" s="185">
        <v>0</v>
      </c>
      <c r="C2871" s="832">
        <v>77016</v>
      </c>
      <c r="D2871" s="284">
        <v>1E-4</v>
      </c>
      <c r="E2871" s="91">
        <v>0</v>
      </c>
      <c r="F2871" s="188">
        <v>0</v>
      </c>
      <c r="G2871" s="186">
        <v>0</v>
      </c>
      <c r="H2871" s="186">
        <v>0</v>
      </c>
      <c r="I2871" s="187">
        <v>0</v>
      </c>
      <c r="J2871" s="188">
        <v>0</v>
      </c>
      <c r="K2871" s="186">
        <v>0</v>
      </c>
      <c r="L2871" s="186">
        <v>0</v>
      </c>
      <c r="M2871" s="187">
        <v>0</v>
      </c>
      <c r="N2871" s="189">
        <v>0</v>
      </c>
      <c r="O2871" s="188">
        <v>0</v>
      </c>
      <c r="P2871" s="189">
        <v>0</v>
      </c>
      <c r="Q2871" s="189">
        <v>0</v>
      </c>
      <c r="R2871" s="338">
        <v>0</v>
      </c>
      <c r="S2871" s="338">
        <v>1E-4</v>
      </c>
      <c r="T2871" s="188">
        <v>0</v>
      </c>
      <c r="U2871" s="187">
        <v>0</v>
      </c>
      <c r="V2871" s="189">
        <v>0</v>
      </c>
      <c r="W2871" s="189">
        <v>0</v>
      </c>
      <c r="X2871" s="188">
        <v>0</v>
      </c>
      <c r="Y2871" s="188">
        <v>0</v>
      </c>
      <c r="Z2871" s="186">
        <v>0</v>
      </c>
      <c r="AA2871" s="186">
        <v>0</v>
      </c>
      <c r="AB2871" s="186">
        <v>0</v>
      </c>
      <c r="AC2871" s="187">
        <v>0</v>
      </c>
      <c r="AD2871" s="189">
        <v>0</v>
      </c>
      <c r="AE2871" s="189">
        <v>0</v>
      </c>
      <c r="AF2871" s="189">
        <v>0</v>
      </c>
      <c r="AG2871" s="189">
        <v>0</v>
      </c>
      <c r="AH2871" s="191">
        <v>0</v>
      </c>
      <c r="AI2871" s="321">
        <v>0</v>
      </c>
      <c r="AJ2871" s="192">
        <v>7501943497054</v>
      </c>
      <c r="AK2871" s="192" t="s">
        <v>505</v>
      </c>
      <c r="AL2871" s="226"/>
      <c r="AM2871" s="75">
        <v>77016</v>
      </c>
      <c r="AN2871" s="76"/>
      <c r="AO2871" s="188">
        <v>0</v>
      </c>
      <c r="AP2871" s="188">
        <v>0</v>
      </c>
      <c r="AQ2871" s="187">
        <v>0</v>
      </c>
      <c r="AR2871" s="188">
        <v>0</v>
      </c>
      <c r="AS2871" s="187">
        <v>0</v>
      </c>
      <c r="AT2871" s="188">
        <v>0</v>
      </c>
      <c r="AU2871" s="187">
        <v>0</v>
      </c>
      <c r="AV2871" s="188">
        <v>0</v>
      </c>
      <c r="AW2871" s="187">
        <v>0</v>
      </c>
      <c r="AX2871" s="188">
        <v>0</v>
      </c>
      <c r="AY2871" s="187">
        <v>0</v>
      </c>
      <c r="AZ2871" s="188">
        <v>0</v>
      </c>
      <c r="BA2871" s="187">
        <v>0</v>
      </c>
      <c r="BB2871" s="188">
        <v>0</v>
      </c>
      <c r="BC2871" s="187">
        <v>0</v>
      </c>
      <c r="BD2871" s="75"/>
      <c r="BE2871" s="75"/>
      <c r="BF2871" s="56"/>
      <c r="BH2871" s="74"/>
      <c r="BI2871" s="194"/>
      <c r="BJ2871" s="74"/>
    </row>
    <row r="2872" spans="1:62" s="77" customFormat="1" ht="11.25" customHeight="1" x14ac:dyDescent="0.2">
      <c r="A2872" s="333" t="s">
        <v>3383</v>
      </c>
      <c r="B2872" s="334">
        <v>0</v>
      </c>
      <c r="C2872" s="875">
        <v>77033</v>
      </c>
      <c r="D2872" s="390">
        <v>928.11200000000008</v>
      </c>
      <c r="E2872" s="336">
        <v>33.327943299186792</v>
      </c>
      <c r="F2872" s="338">
        <v>1419</v>
      </c>
      <c r="G2872" s="338">
        <v>946</v>
      </c>
      <c r="H2872" s="338">
        <v>0</v>
      </c>
      <c r="I2872" s="339">
        <v>0</v>
      </c>
      <c r="J2872" s="337">
        <v>621.27800000000002</v>
      </c>
      <c r="K2872" s="338">
        <v>835.43589083936604</v>
      </c>
      <c r="L2872" s="338">
        <v>120.422</v>
      </c>
      <c r="M2872" s="339">
        <v>14.41427179756564</v>
      </c>
      <c r="N2872" s="340">
        <v>0</v>
      </c>
      <c r="O2872" s="340">
        <v>0</v>
      </c>
      <c r="P2872" s="340">
        <v>2.2719999999999998</v>
      </c>
      <c r="Q2872" s="340">
        <v>19.748647143468784</v>
      </c>
      <c r="R2872" s="338">
        <v>39.001381024275766</v>
      </c>
      <c r="S2872" s="338">
        <v>807.69</v>
      </c>
      <c r="T2872" s="337">
        <v>804.85600000000011</v>
      </c>
      <c r="U2872" s="339">
        <v>28.901894525671782</v>
      </c>
      <c r="V2872" s="340">
        <v>207.88800000000001</v>
      </c>
      <c r="W2872" s="340">
        <v>2.2719999999999998</v>
      </c>
      <c r="X2872" s="340">
        <v>594.69600000000003</v>
      </c>
      <c r="Y2872" s="337">
        <v>0</v>
      </c>
      <c r="Z2872" s="338">
        <v>10.792</v>
      </c>
      <c r="AA2872" s="338">
        <v>0</v>
      </c>
      <c r="AB2872" s="338">
        <v>0</v>
      </c>
      <c r="AC2872" s="339">
        <v>0</v>
      </c>
      <c r="AD2872" s="337">
        <v>32.370000000000005</v>
      </c>
      <c r="AE2872" s="340">
        <v>0</v>
      </c>
      <c r="AF2872" s="340">
        <v>0</v>
      </c>
      <c r="AG2872" s="340">
        <v>0</v>
      </c>
      <c r="AH2872" s="341">
        <v>0</v>
      </c>
      <c r="AI2872" s="321">
        <v>638.39100000000008</v>
      </c>
      <c r="AJ2872" s="192">
        <v>7501943497054</v>
      </c>
      <c r="AK2872" s="192" t="s">
        <v>505</v>
      </c>
      <c r="AL2872" s="226"/>
      <c r="AM2872" s="75">
        <v>77033</v>
      </c>
      <c r="AN2872" s="76"/>
      <c r="AO2872" s="188">
        <v>560.98266666666666</v>
      </c>
      <c r="AP2872" s="188">
        <v>584.46400000000006</v>
      </c>
      <c r="AQ2872" s="187">
        <v>51.509147953608071</v>
      </c>
      <c r="AR2872" s="188">
        <v>535.61</v>
      </c>
      <c r="AS2872" s="187">
        <v>55.821025874584294</v>
      </c>
      <c r="AT2872" s="188">
        <v>562.87399999999991</v>
      </c>
      <c r="AU2872" s="187">
        <v>58.839504675808506</v>
      </c>
      <c r="AV2872" s="188">
        <v>601.51200000000006</v>
      </c>
      <c r="AW2872" s="187">
        <v>59.071955375293392</v>
      </c>
      <c r="AX2872" s="188">
        <v>692.37</v>
      </c>
      <c r="AY2872" s="187">
        <v>71.983381972392706</v>
      </c>
      <c r="AZ2872" s="188">
        <v>828.14400000000001</v>
      </c>
      <c r="BA2872" s="187">
        <v>63.218160915679498</v>
      </c>
      <c r="BB2872" s="188">
        <v>890.62800000000004</v>
      </c>
      <c r="BC2872" s="187">
        <v>57.292687210160288</v>
      </c>
      <c r="BD2872" s="75"/>
      <c r="BE2872" s="75"/>
      <c r="BF2872" s="56"/>
      <c r="BH2872" s="74"/>
      <c r="BI2872" s="194"/>
      <c r="BJ2872" s="74"/>
    </row>
    <row r="2873" spans="1:62" s="77" customFormat="1" ht="11.25" customHeight="1" x14ac:dyDescent="0.2">
      <c r="A2873" s="184" t="s">
        <v>3384</v>
      </c>
      <c r="B2873" s="185">
        <v>0</v>
      </c>
      <c r="C2873" s="828">
        <v>76991</v>
      </c>
      <c r="D2873" s="284">
        <v>1E-4</v>
      </c>
      <c r="E2873" s="91">
        <v>0</v>
      </c>
      <c r="F2873" s="186">
        <v>0</v>
      </c>
      <c r="G2873" s="186">
        <v>0</v>
      </c>
      <c r="H2873" s="186">
        <v>0</v>
      </c>
      <c r="I2873" s="187">
        <v>0</v>
      </c>
      <c r="J2873" s="188">
        <v>0</v>
      </c>
      <c r="K2873" s="186">
        <v>0</v>
      </c>
      <c r="L2873" s="186">
        <v>0</v>
      </c>
      <c r="M2873" s="187">
        <v>0</v>
      </c>
      <c r="N2873" s="189">
        <v>0</v>
      </c>
      <c r="O2873" s="188">
        <v>0</v>
      </c>
      <c r="P2873" s="189">
        <v>0</v>
      </c>
      <c r="Q2873" s="189">
        <v>0</v>
      </c>
      <c r="R2873" s="186">
        <v>0</v>
      </c>
      <c r="S2873" s="186">
        <v>1E-4</v>
      </c>
      <c r="T2873" s="188">
        <v>0</v>
      </c>
      <c r="U2873" s="187">
        <v>0</v>
      </c>
      <c r="V2873" s="189">
        <v>0</v>
      </c>
      <c r="W2873" s="189">
        <v>0</v>
      </c>
      <c r="X2873" s="188">
        <v>0</v>
      </c>
      <c r="Y2873" s="188">
        <v>0</v>
      </c>
      <c r="Z2873" s="186">
        <v>0</v>
      </c>
      <c r="AA2873" s="186">
        <v>0</v>
      </c>
      <c r="AB2873" s="186">
        <v>0</v>
      </c>
      <c r="AC2873" s="187">
        <v>0</v>
      </c>
      <c r="AD2873" s="188">
        <v>0</v>
      </c>
      <c r="AE2873" s="189">
        <v>0</v>
      </c>
      <c r="AF2873" s="189">
        <v>0</v>
      </c>
      <c r="AG2873" s="189">
        <v>0</v>
      </c>
      <c r="AH2873" s="191">
        <v>0</v>
      </c>
      <c r="AI2873" s="321">
        <v>0</v>
      </c>
      <c r="AJ2873" s="192">
        <v>7506425608959</v>
      </c>
      <c r="AK2873" s="192" t="s">
        <v>262</v>
      </c>
      <c r="AL2873" s="226"/>
      <c r="AM2873" s="75">
        <v>76991</v>
      </c>
      <c r="AN2873" s="76"/>
      <c r="AO2873" s="188">
        <v>0</v>
      </c>
      <c r="AP2873" s="188">
        <v>0</v>
      </c>
      <c r="AQ2873" s="187">
        <v>0</v>
      </c>
      <c r="AR2873" s="188">
        <v>0</v>
      </c>
      <c r="AS2873" s="187">
        <v>0</v>
      </c>
      <c r="AT2873" s="188">
        <v>0</v>
      </c>
      <c r="AU2873" s="187">
        <v>0</v>
      </c>
      <c r="AV2873" s="188">
        <v>0</v>
      </c>
      <c r="AW2873" s="187">
        <v>0</v>
      </c>
      <c r="AX2873" s="188">
        <v>0</v>
      </c>
      <c r="AY2873" s="187">
        <v>0</v>
      </c>
      <c r="AZ2873" s="188">
        <v>0</v>
      </c>
      <c r="BA2873" s="187">
        <v>0</v>
      </c>
      <c r="BB2873" s="188">
        <v>0</v>
      </c>
      <c r="BC2873" s="187">
        <v>0</v>
      </c>
      <c r="BD2873" s="75"/>
      <c r="BE2873" s="75"/>
      <c r="BF2873" s="56"/>
      <c r="BH2873" s="74"/>
      <c r="BI2873" s="194"/>
      <c r="BJ2873" s="74"/>
    </row>
    <row r="2874" spans="1:62" s="77" customFormat="1" ht="11.25" customHeight="1" x14ac:dyDescent="0.2">
      <c r="A2874" s="184" t="s">
        <v>3385</v>
      </c>
      <c r="B2874" s="185">
        <v>0</v>
      </c>
      <c r="C2874" s="828">
        <v>77017</v>
      </c>
      <c r="D2874" s="284">
        <v>1E-4</v>
      </c>
      <c r="E2874" s="91">
        <v>0</v>
      </c>
      <c r="F2874" s="188">
        <v>0</v>
      </c>
      <c r="G2874" s="186">
        <v>0</v>
      </c>
      <c r="H2874" s="186">
        <v>0</v>
      </c>
      <c r="I2874" s="187">
        <v>0</v>
      </c>
      <c r="J2874" s="188">
        <v>0</v>
      </c>
      <c r="K2874" s="186">
        <v>0</v>
      </c>
      <c r="L2874" s="186">
        <v>0</v>
      </c>
      <c r="M2874" s="187">
        <v>0</v>
      </c>
      <c r="N2874" s="189">
        <v>0</v>
      </c>
      <c r="O2874" s="188">
        <v>0</v>
      </c>
      <c r="P2874" s="189">
        <v>0</v>
      </c>
      <c r="Q2874" s="189">
        <v>0</v>
      </c>
      <c r="R2874" s="338">
        <v>0</v>
      </c>
      <c r="S2874" s="338">
        <v>1E-4</v>
      </c>
      <c r="T2874" s="188">
        <v>0</v>
      </c>
      <c r="U2874" s="187">
        <v>0</v>
      </c>
      <c r="V2874" s="189">
        <v>0</v>
      </c>
      <c r="W2874" s="189">
        <v>0</v>
      </c>
      <c r="X2874" s="188">
        <v>0</v>
      </c>
      <c r="Y2874" s="188">
        <v>0</v>
      </c>
      <c r="Z2874" s="186">
        <v>0</v>
      </c>
      <c r="AA2874" s="186">
        <v>0</v>
      </c>
      <c r="AB2874" s="186">
        <v>0</v>
      </c>
      <c r="AC2874" s="187">
        <v>0</v>
      </c>
      <c r="AD2874" s="189">
        <v>0</v>
      </c>
      <c r="AE2874" s="189">
        <v>0</v>
      </c>
      <c r="AF2874" s="189">
        <v>0</v>
      </c>
      <c r="AG2874" s="189">
        <v>0</v>
      </c>
      <c r="AH2874" s="191">
        <v>0</v>
      </c>
      <c r="AI2874" s="321">
        <v>0</v>
      </c>
      <c r="AJ2874" s="192">
        <v>7506425608959</v>
      </c>
      <c r="AK2874" s="192" t="s">
        <v>505</v>
      </c>
      <c r="AL2874" s="226"/>
      <c r="AM2874" s="75">
        <v>77017</v>
      </c>
      <c r="AN2874" s="76"/>
      <c r="AO2874" s="188">
        <v>0</v>
      </c>
      <c r="AP2874" s="188">
        <v>0</v>
      </c>
      <c r="AQ2874" s="187">
        <v>0</v>
      </c>
      <c r="AR2874" s="188">
        <v>0</v>
      </c>
      <c r="AS2874" s="187">
        <v>0</v>
      </c>
      <c r="AT2874" s="188">
        <v>0</v>
      </c>
      <c r="AU2874" s="187">
        <v>0</v>
      </c>
      <c r="AV2874" s="188">
        <v>0</v>
      </c>
      <c r="AW2874" s="187">
        <v>0</v>
      </c>
      <c r="AX2874" s="188">
        <v>0</v>
      </c>
      <c r="AY2874" s="187">
        <v>0</v>
      </c>
      <c r="AZ2874" s="188">
        <v>0</v>
      </c>
      <c r="BA2874" s="187">
        <v>0</v>
      </c>
      <c r="BB2874" s="188">
        <v>0</v>
      </c>
      <c r="BC2874" s="187">
        <v>0</v>
      </c>
      <c r="BD2874" s="75"/>
      <c r="BE2874" s="75"/>
      <c r="BF2874" s="56"/>
      <c r="BH2874" s="74"/>
      <c r="BI2874" s="194"/>
      <c r="BJ2874" s="74"/>
    </row>
    <row r="2875" spans="1:62" s="77" customFormat="1" ht="11.25" customHeight="1" x14ac:dyDescent="0.2">
      <c r="A2875" s="333" t="s">
        <v>3386</v>
      </c>
      <c r="B2875" s="334">
        <v>0</v>
      </c>
      <c r="C2875" s="861">
        <v>77034</v>
      </c>
      <c r="D2875" s="390">
        <v>139.16</v>
      </c>
      <c r="E2875" s="336">
        <v>0</v>
      </c>
      <c r="F2875" s="338">
        <v>0</v>
      </c>
      <c r="G2875" s="338">
        <v>0</v>
      </c>
      <c r="H2875" s="338">
        <v>0</v>
      </c>
      <c r="I2875" s="339">
        <v>0</v>
      </c>
      <c r="J2875" s="337">
        <v>0</v>
      </c>
      <c r="K2875" s="338">
        <v>0</v>
      </c>
      <c r="L2875" s="338">
        <v>0</v>
      </c>
      <c r="M2875" s="339">
        <v>0</v>
      </c>
      <c r="N2875" s="340">
        <v>0</v>
      </c>
      <c r="O2875" s="340">
        <v>0</v>
      </c>
      <c r="P2875" s="340">
        <v>0</v>
      </c>
      <c r="Q2875" s="340">
        <v>0</v>
      </c>
      <c r="R2875" s="338">
        <v>0</v>
      </c>
      <c r="S2875" s="338">
        <v>139.16</v>
      </c>
      <c r="T2875" s="337">
        <v>139.16</v>
      </c>
      <c r="U2875" s="339">
        <v>0</v>
      </c>
      <c r="V2875" s="340">
        <v>0</v>
      </c>
      <c r="W2875" s="340">
        <v>0</v>
      </c>
      <c r="X2875" s="340">
        <v>139.16</v>
      </c>
      <c r="Y2875" s="337">
        <v>0</v>
      </c>
      <c r="Z2875" s="338">
        <v>0</v>
      </c>
      <c r="AA2875" s="338">
        <v>0</v>
      </c>
      <c r="AB2875" s="338">
        <v>0</v>
      </c>
      <c r="AC2875" s="339">
        <v>0</v>
      </c>
      <c r="AD2875" s="337">
        <v>0</v>
      </c>
      <c r="AE2875" s="340">
        <v>0</v>
      </c>
      <c r="AF2875" s="340">
        <v>0</v>
      </c>
      <c r="AG2875" s="340">
        <v>0</v>
      </c>
      <c r="AH2875" s="341">
        <v>0</v>
      </c>
      <c r="AI2875" s="321">
        <v>0</v>
      </c>
      <c r="AJ2875" s="192">
        <v>7506425608959</v>
      </c>
      <c r="AK2875" s="192" t="s">
        <v>505</v>
      </c>
      <c r="AL2875" s="226"/>
      <c r="AM2875" s="75">
        <v>77034</v>
      </c>
      <c r="AN2875" s="76"/>
      <c r="AO2875" s="188">
        <v>0</v>
      </c>
      <c r="AP2875" s="188">
        <v>0</v>
      </c>
      <c r="AQ2875" s="187">
        <v>0</v>
      </c>
      <c r="AR2875" s="188">
        <v>0</v>
      </c>
      <c r="AS2875" s="187">
        <v>0</v>
      </c>
      <c r="AT2875" s="188">
        <v>0</v>
      </c>
      <c r="AU2875" s="187">
        <v>0</v>
      </c>
      <c r="AV2875" s="188">
        <v>0</v>
      </c>
      <c r="AW2875" s="187">
        <v>0</v>
      </c>
      <c r="AX2875" s="188">
        <v>-0.56999999999999995</v>
      </c>
      <c r="AY2875" s="187">
        <v>0</v>
      </c>
      <c r="AZ2875" s="188">
        <v>-4.0000000000000001E-3</v>
      </c>
      <c r="BA2875" s="187">
        <v>0</v>
      </c>
      <c r="BB2875" s="188">
        <v>2.84</v>
      </c>
      <c r="BC2875" s="187">
        <v>0</v>
      </c>
      <c r="BD2875" s="75"/>
      <c r="BE2875" s="75"/>
      <c r="BF2875" s="56"/>
      <c r="BH2875" s="74"/>
      <c r="BI2875" s="194"/>
      <c r="BJ2875" s="74"/>
    </row>
    <row r="2876" spans="1:62" s="77" customFormat="1" ht="11.25" customHeight="1" x14ac:dyDescent="0.2">
      <c r="A2876" s="448" t="s">
        <v>3387</v>
      </c>
      <c r="B2876" s="449">
        <v>0</v>
      </c>
      <c r="C2876" s="944">
        <v>78312</v>
      </c>
      <c r="D2876" s="450">
        <v>593.55999999999995</v>
      </c>
      <c r="E2876" s="451">
        <v>652.60329148715687</v>
      </c>
      <c r="F2876" s="452">
        <v>0</v>
      </c>
      <c r="G2876" s="452">
        <v>0</v>
      </c>
      <c r="H2876" s="452">
        <v>0</v>
      </c>
      <c r="I2876" s="395">
        <v>0</v>
      </c>
      <c r="J2876" s="394">
        <v>72.364000000000004</v>
      </c>
      <c r="K2876" s="452">
        <v>27.285795570264042</v>
      </c>
      <c r="L2876" s="452">
        <v>19.881999999999998</v>
      </c>
      <c r="M2876" s="395">
        <v>72.865751518227043</v>
      </c>
      <c r="N2876" s="453">
        <v>0</v>
      </c>
      <c r="O2876" s="394">
        <v>4.5439999999999996</v>
      </c>
      <c r="P2876" s="453">
        <v>6.2479999999999993</v>
      </c>
      <c r="Q2876" s="453">
        <v>36.109115029572706</v>
      </c>
      <c r="R2876" s="452">
        <v>237.83013653197719</v>
      </c>
      <c r="S2876" s="452">
        <v>573.678</v>
      </c>
      <c r="T2876" s="394">
        <v>573.67999999999995</v>
      </c>
      <c r="U2876" s="395">
        <v>630.74576497801763</v>
      </c>
      <c r="V2876" s="453">
        <v>28.4</v>
      </c>
      <c r="W2876" s="453">
        <v>1.704</v>
      </c>
      <c r="X2876" s="394">
        <v>543.57600000000002</v>
      </c>
      <c r="Y2876" s="394">
        <v>0</v>
      </c>
      <c r="Z2876" s="452">
        <v>0</v>
      </c>
      <c r="AA2876" s="452">
        <v>0</v>
      </c>
      <c r="AB2876" s="452">
        <v>0</v>
      </c>
      <c r="AC2876" s="395">
        <v>0</v>
      </c>
      <c r="AD2876" s="394">
        <v>7.9500000000000028</v>
      </c>
      <c r="AE2876" s="453">
        <v>0</v>
      </c>
      <c r="AF2876" s="453">
        <v>0</v>
      </c>
      <c r="AG2876" s="453">
        <v>0</v>
      </c>
      <c r="AH2876" s="454">
        <v>0</v>
      </c>
      <c r="AI2876" s="321">
        <v>58.052</v>
      </c>
      <c r="AJ2876" s="192">
        <v>7501943449138</v>
      </c>
      <c r="AK2876" s="192" t="s">
        <v>262</v>
      </c>
      <c r="AL2876" s="226"/>
      <c r="AM2876" s="75">
        <v>78312</v>
      </c>
      <c r="AN2876" s="76"/>
      <c r="AO2876" s="188">
        <v>41.272666666666673</v>
      </c>
      <c r="AP2876" s="188">
        <v>31.810000000000002</v>
      </c>
      <c r="AQ2876" s="187">
        <v>115.88764618018872</v>
      </c>
      <c r="AR2876" s="188">
        <v>34.072000000000003</v>
      </c>
      <c r="AS2876" s="187">
        <v>109.9948347107438</v>
      </c>
      <c r="AT2876" s="188">
        <v>57.936</v>
      </c>
      <c r="AU2876" s="187">
        <v>147.93932894132064</v>
      </c>
      <c r="AV2876" s="188">
        <v>84.066000000000003</v>
      </c>
      <c r="AW2876" s="187">
        <v>247.77034395355005</v>
      </c>
      <c r="AX2876" s="188">
        <v>1.7079999999999997</v>
      </c>
      <c r="AY2876" s="187">
        <v>4.5207908737195943</v>
      </c>
      <c r="AZ2876" s="188">
        <v>72.694000000000017</v>
      </c>
      <c r="BA2876" s="187">
        <v>99.951876142941629</v>
      </c>
      <c r="BB2876" s="188">
        <v>25.552</v>
      </c>
      <c r="BC2876" s="187">
        <v>30.011745360582569</v>
      </c>
      <c r="BD2876" s="75"/>
      <c r="BE2876" s="75"/>
      <c r="BF2876" s="56"/>
      <c r="BH2876" s="74"/>
      <c r="BI2876" s="194"/>
      <c r="BJ2876" s="74"/>
    </row>
    <row r="2877" spans="1:62" s="77" customFormat="1" ht="12" customHeight="1" x14ac:dyDescent="0.2">
      <c r="A2877" s="448" t="s">
        <v>4771</v>
      </c>
      <c r="B2877" s="449">
        <v>0</v>
      </c>
      <c r="C2877" s="944">
        <v>78546</v>
      </c>
      <c r="D2877" s="450">
        <v>596.4</v>
      </c>
      <c r="E2877" s="451">
        <v>51.52630970998775</v>
      </c>
      <c r="F2877" s="452">
        <v>473</v>
      </c>
      <c r="G2877" s="452">
        <v>473</v>
      </c>
      <c r="H2877" s="452">
        <v>0</v>
      </c>
      <c r="I2877" s="395">
        <v>0</v>
      </c>
      <c r="J2877" s="394">
        <v>391.10499999999996</v>
      </c>
      <c r="K2877" s="452">
        <v>347.24008182817431</v>
      </c>
      <c r="L2877" s="452">
        <v>62.48</v>
      </c>
      <c r="M2877" s="395">
        <v>17.993314501900485</v>
      </c>
      <c r="N2877" s="453">
        <v>0</v>
      </c>
      <c r="O2877" s="394">
        <v>0</v>
      </c>
      <c r="P2877" s="453">
        <v>0</v>
      </c>
      <c r="Q2877" s="453">
        <v>15.975249613275208</v>
      </c>
      <c r="R2877" s="452">
        <v>40.954730826760077</v>
      </c>
      <c r="S2877" s="452">
        <v>533.91999999999996</v>
      </c>
      <c r="T2877" s="394">
        <v>533.92000000000007</v>
      </c>
      <c r="U2877" s="395">
        <v>46.128315359417613</v>
      </c>
      <c r="V2877" s="453">
        <v>0</v>
      </c>
      <c r="W2877" s="453">
        <v>0</v>
      </c>
      <c r="X2877" s="394">
        <v>533.92000000000007</v>
      </c>
      <c r="Y2877" s="394">
        <v>0</v>
      </c>
      <c r="Z2877" s="452">
        <v>0</v>
      </c>
      <c r="AA2877" s="452">
        <v>0</v>
      </c>
      <c r="AB2877" s="452">
        <v>0</v>
      </c>
      <c r="AC2877" s="395">
        <v>0</v>
      </c>
      <c r="AD2877" s="394">
        <v>0</v>
      </c>
      <c r="AE2877" s="453">
        <v>0</v>
      </c>
      <c r="AF2877" s="453">
        <v>0</v>
      </c>
      <c r="AG2877" s="453">
        <v>0</v>
      </c>
      <c r="AH2877" s="454">
        <v>0</v>
      </c>
      <c r="AI2877" s="321">
        <v>488.05800000000005</v>
      </c>
      <c r="AJ2877" s="192">
        <v>7501943449138</v>
      </c>
      <c r="AK2877" s="192" t="s">
        <v>262</v>
      </c>
      <c r="AL2877" s="226"/>
      <c r="AM2877" s="75">
        <v>78546</v>
      </c>
      <c r="AN2877" s="76"/>
      <c r="AO2877" s="188">
        <v>464.99666666666667</v>
      </c>
      <c r="AP2877" s="188">
        <v>574.81999999999994</v>
      </c>
      <c r="AQ2877" s="187">
        <v>100.50267071134462</v>
      </c>
      <c r="AR2877" s="188">
        <v>382.25600000000003</v>
      </c>
      <c r="AS2877" s="187">
        <v>65.300823230157661</v>
      </c>
      <c r="AT2877" s="188">
        <v>437.91399999999999</v>
      </c>
      <c r="AU2877" s="187">
        <v>74.522697298447142</v>
      </c>
      <c r="AV2877" s="188">
        <v>634.45000000000005</v>
      </c>
      <c r="AW2877" s="187">
        <v>95.507410875305226</v>
      </c>
      <c r="AX2877" s="188">
        <v>555.50599999999997</v>
      </c>
      <c r="AY2877" s="187">
        <v>85.48626617565813</v>
      </c>
      <c r="AZ2877" s="188">
        <v>365.22400000000005</v>
      </c>
      <c r="BA2877" s="187">
        <v>65.083523118101368</v>
      </c>
      <c r="BB2877" s="188">
        <v>866.19599999999991</v>
      </c>
      <c r="BC2877" s="187">
        <v>186.53102799270408</v>
      </c>
      <c r="BD2877" s="75"/>
      <c r="BE2877" s="75"/>
      <c r="BF2877" s="56"/>
      <c r="BH2877" s="74"/>
      <c r="BI2877" s="194"/>
      <c r="BJ2877" s="74"/>
    </row>
    <row r="2878" spans="1:62" s="77" customFormat="1" ht="11.25" customHeight="1" x14ac:dyDescent="0.2">
      <c r="A2878" s="448" t="s">
        <v>3388</v>
      </c>
      <c r="B2878" s="449">
        <v>0</v>
      </c>
      <c r="C2878" s="944">
        <v>78547</v>
      </c>
      <c r="D2878" s="450">
        <v>840.63999999999976</v>
      </c>
      <c r="E2878" s="451">
        <v>210.38919636030269</v>
      </c>
      <c r="F2878" s="452">
        <v>0</v>
      </c>
      <c r="G2878" s="452">
        <v>0</v>
      </c>
      <c r="H2878" s="452">
        <v>0</v>
      </c>
      <c r="I2878" s="395">
        <v>0</v>
      </c>
      <c r="J2878" s="394">
        <v>19.483000000000001</v>
      </c>
      <c r="K2878" s="452">
        <v>119.86927292982654</v>
      </c>
      <c r="L2878" s="452">
        <v>2.84</v>
      </c>
      <c r="M2878" s="395">
        <v>2.3692477067601661</v>
      </c>
      <c r="N2878" s="453">
        <v>0</v>
      </c>
      <c r="O2878" s="394">
        <v>0</v>
      </c>
      <c r="P2878" s="453">
        <v>0</v>
      </c>
      <c r="Q2878" s="453">
        <v>14.57681055278961</v>
      </c>
      <c r="R2878" s="452">
        <v>1290.0477339218801</v>
      </c>
      <c r="S2878" s="452">
        <v>837.79999999999973</v>
      </c>
      <c r="T2878" s="394">
        <v>837.23199999999986</v>
      </c>
      <c r="U2878" s="395">
        <v>209.53626718586909</v>
      </c>
      <c r="V2878" s="453">
        <v>0</v>
      </c>
      <c r="W2878" s="453">
        <v>0</v>
      </c>
      <c r="X2878" s="394">
        <v>837.23199999999986</v>
      </c>
      <c r="Y2878" s="394">
        <v>0</v>
      </c>
      <c r="Z2878" s="452">
        <v>0</v>
      </c>
      <c r="AA2878" s="452">
        <v>0</v>
      </c>
      <c r="AB2878" s="452">
        <v>0</v>
      </c>
      <c r="AC2878" s="395">
        <v>0</v>
      </c>
      <c r="AD2878" s="394">
        <v>0</v>
      </c>
      <c r="AE2878" s="453">
        <v>0</v>
      </c>
      <c r="AF2878" s="453">
        <v>0</v>
      </c>
      <c r="AG2878" s="453">
        <v>0</v>
      </c>
      <c r="AH2878" s="454">
        <v>0</v>
      </c>
      <c r="AI2878" s="321">
        <v>37.083999999999996</v>
      </c>
      <c r="AJ2878" s="192">
        <v>7501943449138</v>
      </c>
      <c r="AK2878" s="192" t="s">
        <v>262</v>
      </c>
      <c r="AL2878" s="226"/>
      <c r="AM2878" s="75">
        <v>78547</v>
      </c>
      <c r="AN2878" s="76"/>
      <c r="AO2878" s="188">
        <v>28.968</v>
      </c>
      <c r="AP2878" s="188">
        <v>10.792</v>
      </c>
      <c r="AQ2878" s="187">
        <v>7.6199083521030291</v>
      </c>
      <c r="AR2878" s="188">
        <v>48.28</v>
      </c>
      <c r="AS2878" s="187">
        <v>34.283441978043818</v>
      </c>
      <c r="AT2878" s="188">
        <v>27.832000000000001</v>
      </c>
      <c r="AU2878" s="187">
        <v>19.496749607711276</v>
      </c>
      <c r="AV2878" s="188">
        <v>5.6639999999999997</v>
      </c>
      <c r="AW2878" s="187">
        <v>3.4810184929107439</v>
      </c>
      <c r="AX2878" s="188">
        <v>38.614000000000004</v>
      </c>
      <c r="AY2878" s="187">
        <v>20.250575568619848</v>
      </c>
      <c r="AZ2878" s="188">
        <v>43.168000000000006</v>
      </c>
      <c r="BA2878" s="187">
        <v>14.157898879647366</v>
      </c>
      <c r="BB2878" s="188">
        <v>127.80000000000001</v>
      </c>
      <c r="BC2878" s="187">
        <v>25.087009522463475</v>
      </c>
      <c r="BD2878" s="75"/>
      <c r="BE2878" s="75"/>
      <c r="BF2878" s="56"/>
      <c r="BH2878" s="74"/>
      <c r="BI2878" s="194"/>
      <c r="BJ2878" s="74"/>
    </row>
    <row r="2879" spans="1:62" s="77" customFormat="1" ht="11.25" customHeight="1" x14ac:dyDescent="0.2">
      <c r="A2879" s="448" t="s">
        <v>3389</v>
      </c>
      <c r="B2879" s="449">
        <v>0</v>
      </c>
      <c r="C2879" s="944">
        <v>81108</v>
      </c>
      <c r="D2879" s="450">
        <v>699.20799999999997</v>
      </c>
      <c r="E2879" s="451">
        <v>63.043650562802924</v>
      </c>
      <c r="F2879" s="452">
        <v>473</v>
      </c>
      <c r="G2879" s="452">
        <v>473</v>
      </c>
      <c r="H2879" s="452">
        <v>0</v>
      </c>
      <c r="I2879" s="395">
        <v>0</v>
      </c>
      <c r="J2879" s="394">
        <v>246.36799999999999</v>
      </c>
      <c r="K2879" s="452">
        <v>332.72565615634608</v>
      </c>
      <c r="L2879" s="452">
        <v>84.063999999999993</v>
      </c>
      <c r="M2879" s="395">
        <v>25.265259364459336</v>
      </c>
      <c r="N2879" s="453">
        <v>0</v>
      </c>
      <c r="O2879" s="394">
        <v>0</v>
      </c>
      <c r="P2879" s="453">
        <v>1.704</v>
      </c>
      <c r="Q2879" s="453">
        <v>34.812962722431479</v>
      </c>
      <c r="R2879" s="452">
        <v>74.905507208728409</v>
      </c>
      <c r="S2879" s="452">
        <v>615.14400000000001</v>
      </c>
      <c r="T2879" s="394">
        <v>614.57599999999979</v>
      </c>
      <c r="U2879" s="395">
        <v>55.412859389888496</v>
      </c>
      <c r="V2879" s="453">
        <v>17.04</v>
      </c>
      <c r="W2879" s="453">
        <v>1.704</v>
      </c>
      <c r="X2879" s="394">
        <v>595.83199999999988</v>
      </c>
      <c r="Y2879" s="394">
        <v>0</v>
      </c>
      <c r="Z2879" s="452">
        <v>0</v>
      </c>
      <c r="AA2879" s="452">
        <v>0</v>
      </c>
      <c r="AB2879" s="452">
        <v>0</v>
      </c>
      <c r="AC2879" s="395">
        <v>0</v>
      </c>
      <c r="AD2879" s="394">
        <v>0</v>
      </c>
      <c r="AE2879" s="453">
        <v>0</v>
      </c>
      <c r="AF2879" s="453">
        <v>0</v>
      </c>
      <c r="AG2879" s="453">
        <v>0</v>
      </c>
      <c r="AH2879" s="454">
        <v>0</v>
      </c>
      <c r="AI2879" s="321">
        <v>310.73900000000003</v>
      </c>
      <c r="AJ2879" s="192">
        <v>7501943449138</v>
      </c>
      <c r="AK2879" s="192" t="s">
        <v>262</v>
      </c>
      <c r="AL2879" s="226"/>
      <c r="AM2879" s="75">
        <v>81108</v>
      </c>
      <c r="AN2879" s="76"/>
      <c r="AO2879" s="188">
        <v>271.30333333333334</v>
      </c>
      <c r="AP2879" s="188">
        <v>283.99400000000003</v>
      </c>
      <c r="AQ2879" s="187">
        <v>70.884199228743654</v>
      </c>
      <c r="AR2879" s="188">
        <v>316.35200000000003</v>
      </c>
      <c r="AS2879" s="187">
        <v>75.387958973576858</v>
      </c>
      <c r="AT2879" s="188">
        <v>213.56399999999996</v>
      </c>
      <c r="AU2879" s="187">
        <v>40.896426129868026</v>
      </c>
      <c r="AV2879" s="188">
        <v>385.09599999999995</v>
      </c>
      <c r="AW2879" s="187">
        <v>87.984134817495558</v>
      </c>
      <c r="AX2879" s="188">
        <v>457.80200000000002</v>
      </c>
      <c r="AY2879" s="187">
        <v>113.9959411845267</v>
      </c>
      <c r="AZ2879" s="188">
        <v>280.01799999999997</v>
      </c>
      <c r="BA2879" s="187">
        <v>52.643967295157623</v>
      </c>
      <c r="BB2879" s="188">
        <v>594.69200000000001</v>
      </c>
      <c r="BC2879" s="187">
        <v>448.42818039919467</v>
      </c>
      <c r="BD2879" s="75"/>
      <c r="BE2879" s="75"/>
      <c r="BF2879" s="56"/>
      <c r="BH2879" s="74"/>
      <c r="BI2879" s="194"/>
      <c r="BJ2879" s="74"/>
    </row>
    <row r="2880" spans="1:62" s="77" customFormat="1" ht="11.25" customHeight="1" x14ac:dyDescent="0.2">
      <c r="A2880" s="184" t="s">
        <v>3390</v>
      </c>
      <c r="B2880" s="185">
        <v>0</v>
      </c>
      <c r="C2880" s="828">
        <v>76936</v>
      </c>
      <c r="D2880" s="284">
        <v>1E-4</v>
      </c>
      <c r="E2880" s="91">
        <v>0</v>
      </c>
      <c r="F2880" s="186">
        <v>0</v>
      </c>
      <c r="G2880" s="186">
        <v>0</v>
      </c>
      <c r="H2880" s="186">
        <v>0</v>
      </c>
      <c r="I2880" s="187">
        <v>0</v>
      </c>
      <c r="J2880" s="188">
        <v>0</v>
      </c>
      <c r="K2880" s="186">
        <v>0</v>
      </c>
      <c r="L2880" s="186">
        <v>0</v>
      </c>
      <c r="M2880" s="187">
        <v>0</v>
      </c>
      <c r="N2880" s="189">
        <v>0</v>
      </c>
      <c r="O2880" s="188">
        <v>2.2719999999999998</v>
      </c>
      <c r="P2880" s="189">
        <v>2.2719999999999998</v>
      </c>
      <c r="Q2880" s="189">
        <v>0</v>
      </c>
      <c r="R2880" s="186">
        <v>0</v>
      </c>
      <c r="S2880" s="186">
        <v>1E-4</v>
      </c>
      <c r="T2880" s="188">
        <v>0</v>
      </c>
      <c r="U2880" s="187">
        <v>0</v>
      </c>
      <c r="V2880" s="189">
        <v>0</v>
      </c>
      <c r="W2880" s="189">
        <v>0</v>
      </c>
      <c r="X2880" s="188">
        <v>0</v>
      </c>
      <c r="Y2880" s="188">
        <v>0</v>
      </c>
      <c r="Z2880" s="186">
        <v>0</v>
      </c>
      <c r="AA2880" s="186">
        <v>0</v>
      </c>
      <c r="AB2880" s="186">
        <v>0</v>
      </c>
      <c r="AC2880" s="187">
        <v>0</v>
      </c>
      <c r="AD2880" s="188">
        <v>0</v>
      </c>
      <c r="AE2880" s="189">
        <v>0</v>
      </c>
      <c r="AF2880" s="189">
        <v>0</v>
      </c>
      <c r="AG2880" s="189">
        <v>0</v>
      </c>
      <c r="AH2880" s="191">
        <v>0</v>
      </c>
      <c r="AI2880" s="321">
        <v>0</v>
      </c>
      <c r="AJ2880" s="192">
        <v>7501943449138</v>
      </c>
      <c r="AK2880" s="192" t="s">
        <v>262</v>
      </c>
      <c r="AL2880" s="226"/>
      <c r="AM2880" s="75">
        <v>76936</v>
      </c>
      <c r="AN2880" s="76"/>
      <c r="AO2880" s="188">
        <v>0</v>
      </c>
      <c r="AP2880" s="188">
        <v>0</v>
      </c>
      <c r="AQ2880" s="187">
        <v>0</v>
      </c>
      <c r="AR2880" s="188">
        <v>0</v>
      </c>
      <c r="AS2880" s="187">
        <v>0</v>
      </c>
      <c r="AT2880" s="188">
        <v>0</v>
      </c>
      <c r="AU2880" s="187">
        <v>0</v>
      </c>
      <c r="AV2880" s="188">
        <v>0</v>
      </c>
      <c r="AW2880" s="187">
        <v>0</v>
      </c>
      <c r="AX2880" s="188">
        <v>0</v>
      </c>
      <c r="AY2880" s="187">
        <v>0</v>
      </c>
      <c r="AZ2880" s="188">
        <v>0</v>
      </c>
      <c r="BA2880" s="187">
        <v>0</v>
      </c>
      <c r="BB2880" s="188">
        <v>0</v>
      </c>
      <c r="BC2880" s="187">
        <v>0</v>
      </c>
      <c r="BD2880" s="75"/>
      <c r="BE2880" s="75"/>
      <c r="BF2880" s="56"/>
      <c r="BH2880" s="74"/>
      <c r="BI2880" s="194"/>
      <c r="BJ2880" s="74"/>
    </row>
    <row r="2881" spans="1:62" s="77" customFormat="1" ht="11.25" customHeight="1" x14ac:dyDescent="0.2">
      <c r="A2881" s="184" t="s">
        <v>3391</v>
      </c>
      <c r="B2881" s="185">
        <v>0</v>
      </c>
      <c r="C2881" s="828">
        <v>77047</v>
      </c>
      <c r="D2881" s="284">
        <v>1E-4</v>
      </c>
      <c r="E2881" s="91">
        <v>0</v>
      </c>
      <c r="F2881" s="186">
        <v>0</v>
      </c>
      <c r="G2881" s="186">
        <v>0</v>
      </c>
      <c r="H2881" s="186">
        <v>0</v>
      </c>
      <c r="I2881" s="187">
        <v>0</v>
      </c>
      <c r="J2881" s="188">
        <v>0</v>
      </c>
      <c r="K2881" s="186">
        <v>0</v>
      </c>
      <c r="L2881" s="186">
        <v>0</v>
      </c>
      <c r="M2881" s="187">
        <v>0</v>
      </c>
      <c r="N2881" s="189">
        <v>0</v>
      </c>
      <c r="O2881" s="188">
        <v>0</v>
      </c>
      <c r="P2881" s="189">
        <v>0</v>
      </c>
      <c r="Q2881" s="189">
        <v>0</v>
      </c>
      <c r="R2881" s="186">
        <v>0</v>
      </c>
      <c r="S2881" s="186">
        <v>1E-4</v>
      </c>
      <c r="T2881" s="188">
        <v>0</v>
      </c>
      <c r="U2881" s="187">
        <v>0</v>
      </c>
      <c r="V2881" s="189">
        <v>0</v>
      </c>
      <c r="W2881" s="189">
        <v>0</v>
      </c>
      <c r="X2881" s="188">
        <v>0</v>
      </c>
      <c r="Y2881" s="188">
        <v>0</v>
      </c>
      <c r="Z2881" s="186">
        <v>0</v>
      </c>
      <c r="AA2881" s="186">
        <v>0</v>
      </c>
      <c r="AB2881" s="186">
        <v>0</v>
      </c>
      <c r="AC2881" s="187">
        <v>0</v>
      </c>
      <c r="AD2881" s="188">
        <v>0</v>
      </c>
      <c r="AE2881" s="189">
        <v>0</v>
      </c>
      <c r="AF2881" s="189">
        <v>0</v>
      </c>
      <c r="AG2881" s="189">
        <v>0</v>
      </c>
      <c r="AH2881" s="191">
        <v>0</v>
      </c>
      <c r="AI2881" s="321">
        <v>0</v>
      </c>
      <c r="AJ2881" s="192">
        <v>7501943449138</v>
      </c>
      <c r="AK2881" s="192" t="s">
        <v>262</v>
      </c>
      <c r="AL2881" s="226"/>
      <c r="AM2881" s="75">
        <v>77047</v>
      </c>
      <c r="AN2881" s="76"/>
      <c r="AO2881" s="188">
        <v>0</v>
      </c>
      <c r="AP2881" s="188">
        <v>0</v>
      </c>
      <c r="AQ2881" s="187">
        <v>0</v>
      </c>
      <c r="AR2881" s="188">
        <v>0</v>
      </c>
      <c r="AS2881" s="187">
        <v>0</v>
      </c>
      <c r="AT2881" s="188">
        <v>0</v>
      </c>
      <c r="AU2881" s="187">
        <v>0</v>
      </c>
      <c r="AV2881" s="188">
        <v>0</v>
      </c>
      <c r="AW2881" s="187">
        <v>0</v>
      </c>
      <c r="AX2881" s="188">
        <v>0</v>
      </c>
      <c r="AY2881" s="187">
        <v>0</v>
      </c>
      <c r="AZ2881" s="188">
        <v>0</v>
      </c>
      <c r="BA2881" s="187">
        <v>0</v>
      </c>
      <c r="BB2881" s="188">
        <v>0</v>
      </c>
      <c r="BC2881" s="187">
        <v>10651.817657241776</v>
      </c>
      <c r="BD2881" s="75"/>
      <c r="BE2881" s="75"/>
      <c r="BF2881" s="56"/>
      <c r="BH2881" s="74"/>
      <c r="BI2881" s="194"/>
      <c r="BJ2881" s="74"/>
    </row>
    <row r="2882" spans="1:62" s="77" customFormat="1" ht="11.25" customHeight="1" x14ac:dyDescent="0.2">
      <c r="A2882" s="184" t="s">
        <v>3392</v>
      </c>
      <c r="B2882" s="185">
        <v>0</v>
      </c>
      <c r="C2882" s="828">
        <v>77038</v>
      </c>
      <c r="D2882" s="284">
        <v>588.44799999999998</v>
      </c>
      <c r="E2882" s="91">
        <v>111.8680942464581</v>
      </c>
      <c r="F2882" s="186">
        <v>0</v>
      </c>
      <c r="G2882" s="186">
        <v>0</v>
      </c>
      <c r="H2882" s="186">
        <v>0</v>
      </c>
      <c r="I2882" s="187">
        <v>0</v>
      </c>
      <c r="J2882" s="188">
        <v>159.637</v>
      </c>
      <c r="K2882" s="186">
        <v>157.80585267777485</v>
      </c>
      <c r="L2882" s="186">
        <v>55.657999999999994</v>
      </c>
      <c r="M2882" s="187">
        <v>35.269921270694915</v>
      </c>
      <c r="N2882" s="189">
        <v>1.1359999999999999</v>
      </c>
      <c r="O2882" s="188">
        <v>0</v>
      </c>
      <c r="P2882" s="189">
        <v>10.223999999999998</v>
      </c>
      <c r="Q2882" s="189">
        <v>41.269881042615431</v>
      </c>
      <c r="R2882" s="186">
        <v>100.12528423861635</v>
      </c>
      <c r="S2882" s="186">
        <v>532.79</v>
      </c>
      <c r="T2882" s="188">
        <v>532.21600000000001</v>
      </c>
      <c r="U2882" s="187">
        <v>101.17799643719232</v>
      </c>
      <c r="V2882" s="189">
        <v>28.4</v>
      </c>
      <c r="W2882" s="189">
        <v>9.0879999999999992</v>
      </c>
      <c r="X2882" s="188">
        <v>494.72800000000001</v>
      </c>
      <c r="Y2882" s="188">
        <v>0</v>
      </c>
      <c r="Z2882" s="186">
        <v>0</v>
      </c>
      <c r="AA2882" s="186">
        <v>0</v>
      </c>
      <c r="AB2882" s="186">
        <v>0</v>
      </c>
      <c r="AC2882" s="187">
        <v>0</v>
      </c>
      <c r="AD2882" s="188">
        <v>1.7100000000000009</v>
      </c>
      <c r="AE2882" s="189">
        <v>1.702</v>
      </c>
      <c r="AF2882" s="189">
        <v>1.702</v>
      </c>
      <c r="AG2882" s="189">
        <v>0</v>
      </c>
      <c r="AH2882" s="191">
        <v>0</v>
      </c>
      <c r="AI2882" s="321">
        <v>145.72499999999999</v>
      </c>
      <c r="AJ2882" s="192">
        <v>7501943449138</v>
      </c>
      <c r="AK2882" s="192" t="s">
        <v>262</v>
      </c>
      <c r="AL2882" s="226"/>
      <c r="AM2882" s="75">
        <v>77038</v>
      </c>
      <c r="AN2882" s="76"/>
      <c r="AO2882" s="188">
        <v>116.42133333333334</v>
      </c>
      <c r="AP2882" s="188">
        <v>211.29600000000002</v>
      </c>
      <c r="AQ2882" s="187">
        <v>123.27007333337225</v>
      </c>
      <c r="AR2882" s="188">
        <v>81.185999999999993</v>
      </c>
      <c r="AS2882" s="187">
        <v>49.301941446885003</v>
      </c>
      <c r="AT2882" s="188">
        <v>56.781999999999996</v>
      </c>
      <c r="AU2882" s="187">
        <v>25.674972982993982</v>
      </c>
      <c r="AV2882" s="188">
        <v>220.93600000000001</v>
      </c>
      <c r="AW2882" s="187">
        <v>125.03593702249034</v>
      </c>
      <c r="AX2882" s="188">
        <v>193.69</v>
      </c>
      <c r="AY2882" s="187">
        <v>110.65786842631474</v>
      </c>
      <c r="AZ2882" s="188">
        <v>312.38800000000003</v>
      </c>
      <c r="BA2882" s="187">
        <v>123.99793593458502</v>
      </c>
      <c r="BB2882" s="188">
        <v>184.59599999999998</v>
      </c>
      <c r="BC2882" s="187">
        <v>59.037470096841446</v>
      </c>
      <c r="BD2882" s="75"/>
      <c r="BE2882" s="75"/>
      <c r="BF2882" s="56"/>
      <c r="BH2882" s="74"/>
      <c r="BI2882" s="194"/>
      <c r="BJ2882" s="74"/>
    </row>
    <row r="2883" spans="1:62" s="77" customFormat="1" ht="11.25" customHeight="1" x14ac:dyDescent="0.2">
      <c r="A2883" s="184" t="s">
        <v>3393</v>
      </c>
      <c r="B2883" s="185">
        <v>0</v>
      </c>
      <c r="C2883" s="828">
        <v>76937</v>
      </c>
      <c r="D2883" s="284">
        <v>1E-4</v>
      </c>
      <c r="E2883" s="91">
        <v>0</v>
      </c>
      <c r="F2883" s="186">
        <v>0</v>
      </c>
      <c r="G2883" s="186">
        <v>0</v>
      </c>
      <c r="H2883" s="186">
        <v>0</v>
      </c>
      <c r="I2883" s="187">
        <v>0</v>
      </c>
      <c r="J2883" s="188">
        <v>0</v>
      </c>
      <c r="K2883" s="186">
        <v>0</v>
      </c>
      <c r="L2883" s="186">
        <v>0</v>
      </c>
      <c r="M2883" s="187">
        <v>0</v>
      </c>
      <c r="N2883" s="189">
        <v>0</v>
      </c>
      <c r="O2883" s="188">
        <v>20.448</v>
      </c>
      <c r="P2883" s="189">
        <v>20.448</v>
      </c>
      <c r="Q2883" s="189">
        <v>0</v>
      </c>
      <c r="R2883" s="186">
        <v>0</v>
      </c>
      <c r="S2883" s="186">
        <v>1E-4</v>
      </c>
      <c r="T2883" s="188">
        <v>0</v>
      </c>
      <c r="U2883" s="187">
        <v>0</v>
      </c>
      <c r="V2883" s="189">
        <v>0</v>
      </c>
      <c r="W2883" s="189">
        <v>0</v>
      </c>
      <c r="X2883" s="188">
        <v>0</v>
      </c>
      <c r="Y2883" s="188">
        <v>0</v>
      </c>
      <c r="Z2883" s="186">
        <v>0</v>
      </c>
      <c r="AA2883" s="186">
        <v>0</v>
      </c>
      <c r="AB2883" s="186">
        <v>0</v>
      </c>
      <c r="AC2883" s="187">
        <v>0</v>
      </c>
      <c r="AD2883" s="188">
        <v>0</v>
      </c>
      <c r="AE2883" s="189">
        <v>0</v>
      </c>
      <c r="AF2883" s="189">
        <v>0</v>
      </c>
      <c r="AG2883" s="189">
        <v>0</v>
      </c>
      <c r="AH2883" s="191">
        <v>0</v>
      </c>
      <c r="AI2883" s="321">
        <v>0</v>
      </c>
      <c r="AJ2883" s="192">
        <v>7501943449152</v>
      </c>
      <c r="AK2883" s="192" t="s">
        <v>262</v>
      </c>
      <c r="AL2883" s="226"/>
      <c r="AM2883" s="75">
        <v>76937</v>
      </c>
      <c r="AN2883" s="76"/>
      <c r="AO2883" s="188">
        <v>0</v>
      </c>
      <c r="AP2883" s="188">
        <v>0</v>
      </c>
      <c r="AQ2883" s="187">
        <v>0</v>
      </c>
      <c r="AR2883" s="188">
        <v>0</v>
      </c>
      <c r="AS2883" s="187">
        <v>0</v>
      </c>
      <c r="AT2883" s="188">
        <v>0</v>
      </c>
      <c r="AU2883" s="187">
        <v>0</v>
      </c>
      <c r="AV2883" s="188">
        <v>0</v>
      </c>
      <c r="AW2883" s="187">
        <v>0</v>
      </c>
      <c r="AX2883" s="188">
        <v>0</v>
      </c>
      <c r="AY2883" s="187">
        <v>0</v>
      </c>
      <c r="AZ2883" s="188">
        <v>0</v>
      </c>
      <c r="BA2883" s="187">
        <v>0</v>
      </c>
      <c r="BB2883" s="188">
        <v>0</v>
      </c>
      <c r="BC2883" s="187">
        <v>0</v>
      </c>
      <c r="BD2883" s="75"/>
      <c r="BE2883" s="75"/>
      <c r="BF2883" s="56"/>
      <c r="BH2883" s="74"/>
      <c r="BI2883" s="194"/>
      <c r="BJ2883" s="74"/>
    </row>
    <row r="2884" spans="1:62" s="77" customFormat="1" ht="11.25" customHeight="1" x14ac:dyDescent="0.2">
      <c r="A2884" s="184" t="s">
        <v>3394</v>
      </c>
      <c r="B2884" s="185">
        <v>0</v>
      </c>
      <c r="C2884" s="828">
        <v>77039</v>
      </c>
      <c r="D2884" s="284">
        <v>120.41600000000001</v>
      </c>
      <c r="E2884" s="91">
        <v>15.81521007721056</v>
      </c>
      <c r="F2884" s="186">
        <v>473</v>
      </c>
      <c r="G2884" s="186">
        <v>473</v>
      </c>
      <c r="H2884" s="186">
        <v>0</v>
      </c>
      <c r="I2884" s="187">
        <v>0</v>
      </c>
      <c r="J2884" s="188">
        <v>326.35899999999998</v>
      </c>
      <c r="K2884" s="186">
        <v>228.41808501839125</v>
      </c>
      <c r="L2884" s="186">
        <v>-73.287999999999997</v>
      </c>
      <c r="M2884" s="187">
        <v>-32.085025138924159</v>
      </c>
      <c r="N2884" s="189">
        <v>32.944000000000003</v>
      </c>
      <c r="O2884" s="188">
        <v>0</v>
      </c>
      <c r="P2884" s="189">
        <v>34.080000000000005</v>
      </c>
      <c r="Q2884" s="189">
        <v>-12.013763983833751</v>
      </c>
      <c r="R2884" s="186">
        <v>17.805913120214246</v>
      </c>
      <c r="S2884" s="186">
        <v>193.70400000000001</v>
      </c>
      <c r="T2884" s="188">
        <v>25.56</v>
      </c>
      <c r="U2884" s="187">
        <v>3.3570021390305436</v>
      </c>
      <c r="V2884" s="189">
        <v>0</v>
      </c>
      <c r="W2884" s="189">
        <v>1.1359999999999999</v>
      </c>
      <c r="X2884" s="188">
        <v>24.423999999999999</v>
      </c>
      <c r="Y2884" s="188">
        <v>0</v>
      </c>
      <c r="Z2884" s="186">
        <v>0</v>
      </c>
      <c r="AA2884" s="186">
        <v>0</v>
      </c>
      <c r="AB2884" s="186">
        <v>0</v>
      </c>
      <c r="AC2884" s="187">
        <v>0</v>
      </c>
      <c r="AD2884" s="188">
        <v>121</v>
      </c>
      <c r="AE2884" s="189">
        <v>25.552</v>
      </c>
      <c r="AF2884" s="189">
        <v>25.552</v>
      </c>
      <c r="AG2884" s="189">
        <v>0</v>
      </c>
      <c r="AH2884" s="191">
        <v>0</v>
      </c>
      <c r="AI2884" s="321">
        <v>275.06600000000003</v>
      </c>
      <c r="AJ2884" s="192">
        <v>7501943449152</v>
      </c>
      <c r="AK2884" s="192" t="s">
        <v>262</v>
      </c>
      <c r="AL2884" s="226"/>
      <c r="AM2884" s="75">
        <v>77039</v>
      </c>
      <c r="AN2884" s="76"/>
      <c r="AO2884" s="188">
        <v>247.43866666666668</v>
      </c>
      <c r="AP2884" s="188">
        <v>138.55200000000002</v>
      </c>
      <c r="AQ2884" s="187">
        <v>56.667716432378043</v>
      </c>
      <c r="AR2884" s="188">
        <v>276.03399999999999</v>
      </c>
      <c r="AS2884" s="187">
        <v>116.15979262139517</v>
      </c>
      <c r="AT2884" s="188">
        <v>327.73</v>
      </c>
      <c r="AU2884" s="187">
        <v>100.22078970545063</v>
      </c>
      <c r="AV2884" s="188">
        <v>181.744</v>
      </c>
      <c r="AW2884" s="187">
        <v>67.074354422624822</v>
      </c>
      <c r="AX2884" s="188">
        <v>230.02200000000002</v>
      </c>
      <c r="AY2884" s="187">
        <v>85.22016190282126</v>
      </c>
      <c r="AZ2884" s="188">
        <v>280.01600000000002</v>
      </c>
      <c r="BA2884" s="187">
        <v>78.452116124911058</v>
      </c>
      <c r="BB2884" s="188">
        <v>246.49600000000001</v>
      </c>
      <c r="BC2884" s="187">
        <v>56.457180026889162</v>
      </c>
      <c r="BD2884" s="75"/>
      <c r="BE2884" s="75"/>
      <c r="BF2884" s="56"/>
      <c r="BH2884" s="74"/>
      <c r="BI2884" s="194"/>
      <c r="BJ2884" s="74"/>
    </row>
    <row r="2885" spans="1:62" s="77" customFormat="1" ht="11.25" customHeight="1" x14ac:dyDescent="0.2">
      <c r="A2885" s="184" t="s">
        <v>3395</v>
      </c>
      <c r="B2885" s="185">
        <v>0</v>
      </c>
      <c r="C2885" s="832">
        <v>76938</v>
      </c>
      <c r="D2885" s="284">
        <v>1E-4</v>
      </c>
      <c r="E2885" s="91">
        <v>0</v>
      </c>
      <c r="F2885" s="188">
        <v>0</v>
      </c>
      <c r="G2885" s="186">
        <v>0</v>
      </c>
      <c r="H2885" s="186">
        <v>0</v>
      </c>
      <c r="I2885" s="187">
        <v>0</v>
      </c>
      <c r="J2885" s="188">
        <v>0</v>
      </c>
      <c r="K2885" s="186">
        <v>0</v>
      </c>
      <c r="L2885" s="186">
        <v>0</v>
      </c>
      <c r="M2885" s="187">
        <v>0</v>
      </c>
      <c r="N2885" s="189">
        <v>0</v>
      </c>
      <c r="O2885" s="189">
        <v>0</v>
      </c>
      <c r="P2885" s="189">
        <v>0</v>
      </c>
      <c r="Q2885" s="189">
        <v>0</v>
      </c>
      <c r="R2885" s="338">
        <v>0</v>
      </c>
      <c r="S2885" s="338">
        <v>1E-4</v>
      </c>
      <c r="T2885" s="188">
        <v>0</v>
      </c>
      <c r="U2885" s="187">
        <v>0</v>
      </c>
      <c r="V2885" s="189">
        <v>0</v>
      </c>
      <c r="W2885" s="189">
        <v>0</v>
      </c>
      <c r="X2885" s="189">
        <v>0</v>
      </c>
      <c r="Y2885" s="188">
        <v>0</v>
      </c>
      <c r="Z2885" s="186">
        <v>0</v>
      </c>
      <c r="AA2885" s="186">
        <v>0</v>
      </c>
      <c r="AB2885" s="186">
        <v>0</v>
      </c>
      <c r="AC2885" s="187">
        <v>0</v>
      </c>
      <c r="AD2885" s="188">
        <v>0</v>
      </c>
      <c r="AE2885" s="189">
        <v>0</v>
      </c>
      <c r="AF2885" s="189">
        <v>0</v>
      </c>
      <c r="AG2885" s="189">
        <v>0</v>
      </c>
      <c r="AH2885" s="191">
        <v>0</v>
      </c>
      <c r="AI2885" s="321">
        <v>0</v>
      </c>
      <c r="AJ2885" s="192">
        <v>7501943449169</v>
      </c>
      <c r="AK2885" s="192" t="s">
        <v>262</v>
      </c>
      <c r="AL2885" s="226"/>
      <c r="AM2885" s="75">
        <v>76938</v>
      </c>
      <c r="AN2885" s="76"/>
      <c r="AO2885" s="188">
        <v>0</v>
      </c>
      <c r="AP2885" s="188">
        <v>0</v>
      </c>
      <c r="AQ2885" s="187">
        <v>0</v>
      </c>
      <c r="AR2885" s="188">
        <v>0</v>
      </c>
      <c r="AS2885" s="187">
        <v>0</v>
      </c>
      <c r="AT2885" s="188">
        <v>0</v>
      </c>
      <c r="AU2885" s="187">
        <v>0</v>
      </c>
      <c r="AV2885" s="188">
        <v>0</v>
      </c>
      <c r="AW2885" s="187">
        <v>0</v>
      </c>
      <c r="AX2885" s="188">
        <v>0</v>
      </c>
      <c r="AY2885" s="187">
        <v>0</v>
      </c>
      <c r="AZ2885" s="188">
        <v>0</v>
      </c>
      <c r="BA2885" s="187">
        <v>0</v>
      </c>
      <c r="BB2885" s="188">
        <v>0</v>
      </c>
      <c r="BC2885" s="187">
        <v>0</v>
      </c>
      <c r="BD2885" s="75"/>
      <c r="BE2885" s="75"/>
      <c r="BF2885" s="56"/>
      <c r="BH2885" s="74"/>
      <c r="BI2885" s="194"/>
      <c r="BJ2885" s="74"/>
    </row>
    <row r="2886" spans="1:62" s="77" customFormat="1" ht="11.25" customHeight="1" x14ac:dyDescent="0.2">
      <c r="A2886" s="333" t="s">
        <v>3396</v>
      </c>
      <c r="B2886" s="334">
        <v>0</v>
      </c>
      <c r="C2886" s="875">
        <v>77049</v>
      </c>
      <c r="D2886" s="390">
        <v>5.1120000000000001</v>
      </c>
      <c r="E2886" s="336">
        <v>1433.2710280373833</v>
      </c>
      <c r="F2886" s="338">
        <v>0</v>
      </c>
      <c r="G2886" s="338">
        <v>0</v>
      </c>
      <c r="H2886" s="338">
        <v>0</v>
      </c>
      <c r="I2886" s="339">
        <v>0</v>
      </c>
      <c r="J2886" s="337">
        <v>0.107</v>
      </c>
      <c r="K2886" s="338">
        <v>0</v>
      </c>
      <c r="L2886" s="338">
        <v>0</v>
      </c>
      <c r="M2886" s="339">
        <v>0</v>
      </c>
      <c r="N2886" s="340">
        <v>0</v>
      </c>
      <c r="O2886" s="337">
        <v>0</v>
      </c>
      <c r="P2886" s="340">
        <v>0</v>
      </c>
      <c r="Q2886" s="340">
        <v>0</v>
      </c>
      <c r="R2886" s="338">
        <v>1433.2710280373833</v>
      </c>
      <c r="S2886" s="338">
        <v>5.1120000000000001</v>
      </c>
      <c r="T2886" s="337">
        <v>5.1120000000000001</v>
      </c>
      <c r="U2886" s="339">
        <v>1433.2710280373833</v>
      </c>
      <c r="V2886" s="340">
        <v>0</v>
      </c>
      <c r="W2886" s="340">
        <v>0</v>
      </c>
      <c r="X2886" s="337">
        <v>5.1120000000000001</v>
      </c>
      <c r="Y2886" s="337">
        <v>0</v>
      </c>
      <c r="Z2886" s="338">
        <v>0</v>
      </c>
      <c r="AA2886" s="338">
        <v>0</v>
      </c>
      <c r="AB2886" s="338">
        <v>0</v>
      </c>
      <c r="AC2886" s="339">
        <v>0</v>
      </c>
      <c r="AD2886" s="340">
        <v>0</v>
      </c>
      <c r="AE2886" s="340">
        <v>0</v>
      </c>
      <c r="AF2886" s="340">
        <v>0</v>
      </c>
      <c r="AG2886" s="340">
        <v>0</v>
      </c>
      <c r="AH2886" s="341">
        <v>0</v>
      </c>
      <c r="AI2886" s="321">
        <v>0.24199999999999999</v>
      </c>
      <c r="AJ2886" s="192">
        <v>7501943449169</v>
      </c>
      <c r="AK2886" s="192" t="s">
        <v>262</v>
      </c>
      <c r="AL2886" s="226"/>
      <c r="AM2886" s="75">
        <v>77049</v>
      </c>
      <c r="AN2886" s="76"/>
      <c r="AO2886" s="188">
        <v>-0.18999999999999997</v>
      </c>
      <c r="AP2886" s="188">
        <v>0</v>
      </c>
      <c r="AQ2886" s="187">
        <v>0</v>
      </c>
      <c r="AR2886" s="188">
        <v>0</v>
      </c>
      <c r="AS2886" s="187">
        <v>0</v>
      </c>
      <c r="AT2886" s="188">
        <v>-0.56999999999999995</v>
      </c>
      <c r="AU2886" s="187">
        <v>0</v>
      </c>
      <c r="AV2886" s="188">
        <v>2.2679999999999998</v>
      </c>
      <c r="AW2886" s="187">
        <v>0</v>
      </c>
      <c r="AX2886" s="188">
        <v>-1.1459999999999999</v>
      </c>
      <c r="AY2886" s="187">
        <v>0</v>
      </c>
      <c r="AZ2886" s="188">
        <v>-5.68</v>
      </c>
      <c r="BA2886" s="187">
        <v>0</v>
      </c>
      <c r="BB2886" s="188">
        <v>8.5139999999999993</v>
      </c>
      <c r="BC2886" s="187">
        <v>0</v>
      </c>
      <c r="BD2886" s="75"/>
      <c r="BE2886" s="75"/>
      <c r="BF2886" s="56"/>
      <c r="BH2886" s="74"/>
      <c r="BI2886" s="194"/>
      <c r="BJ2886" s="74"/>
    </row>
    <row r="2887" spans="1:62" s="77" customFormat="1" ht="11.25" customHeight="1" x14ac:dyDescent="0.2">
      <c r="A2887" s="333" t="s">
        <v>3397</v>
      </c>
      <c r="B2887" s="334">
        <v>0</v>
      </c>
      <c r="C2887" s="875">
        <v>78482</v>
      </c>
      <c r="D2887" s="390">
        <v>5607.72</v>
      </c>
      <c r="E2887" s="336">
        <v>0</v>
      </c>
      <c r="F2887" s="338">
        <v>0</v>
      </c>
      <c r="G2887" s="338">
        <v>0</v>
      </c>
      <c r="H2887" s="338">
        <v>0</v>
      </c>
      <c r="I2887" s="339">
        <v>0</v>
      </c>
      <c r="J2887" s="337">
        <v>0</v>
      </c>
      <c r="K2887" s="338">
        <v>0</v>
      </c>
      <c r="L2887" s="338">
        <v>0</v>
      </c>
      <c r="M2887" s="339">
        <v>0</v>
      </c>
      <c r="N2887" s="340">
        <v>0</v>
      </c>
      <c r="O2887" s="337">
        <v>0</v>
      </c>
      <c r="P2887" s="340">
        <v>0</v>
      </c>
      <c r="Q2887" s="340">
        <v>0</v>
      </c>
      <c r="R2887" s="338">
        <v>0</v>
      </c>
      <c r="S2887" s="338">
        <v>5607.72</v>
      </c>
      <c r="T2887" s="337">
        <v>5607.72</v>
      </c>
      <c r="U2887" s="339">
        <v>0</v>
      </c>
      <c r="V2887" s="340">
        <v>0</v>
      </c>
      <c r="W2887" s="340">
        <v>0</v>
      </c>
      <c r="X2887" s="337">
        <v>5607.72</v>
      </c>
      <c r="Y2887" s="337">
        <v>0</v>
      </c>
      <c r="Z2887" s="338">
        <v>0</v>
      </c>
      <c r="AA2887" s="338">
        <v>0</v>
      </c>
      <c r="AB2887" s="338">
        <v>0</v>
      </c>
      <c r="AC2887" s="339">
        <v>0</v>
      </c>
      <c r="AD2887" s="337">
        <v>0</v>
      </c>
      <c r="AE2887" s="340">
        <v>0</v>
      </c>
      <c r="AF2887" s="340">
        <v>0</v>
      </c>
      <c r="AG2887" s="340">
        <v>0</v>
      </c>
      <c r="AH2887" s="341">
        <v>0</v>
      </c>
      <c r="AI2887" s="321">
        <v>0</v>
      </c>
      <c r="AJ2887" s="192">
        <v>7506425606238</v>
      </c>
      <c r="AK2887" s="192">
        <v>0</v>
      </c>
      <c r="AL2887" s="226"/>
      <c r="AM2887" s="75">
        <v>78482</v>
      </c>
      <c r="AN2887" s="76"/>
      <c r="AO2887" s="188">
        <v>0</v>
      </c>
      <c r="AP2887" s="188">
        <v>0</v>
      </c>
      <c r="AQ2887" s="187">
        <v>0</v>
      </c>
      <c r="AR2887" s="188">
        <v>0</v>
      </c>
      <c r="AS2887" s="187">
        <v>0</v>
      </c>
      <c r="AT2887" s="188">
        <v>0</v>
      </c>
      <c r="AU2887" s="187">
        <v>0</v>
      </c>
      <c r="AV2887" s="188">
        <v>0</v>
      </c>
      <c r="AW2887" s="187">
        <v>0</v>
      </c>
      <c r="AX2887" s="188">
        <v>0</v>
      </c>
      <c r="AY2887" s="187">
        <v>0</v>
      </c>
      <c r="AZ2887" s="188">
        <v>0</v>
      </c>
      <c r="BA2887" s="187">
        <v>0</v>
      </c>
      <c r="BB2887" s="188">
        <v>0</v>
      </c>
      <c r="BC2887" s="187">
        <v>0</v>
      </c>
      <c r="BD2887" s="75"/>
      <c r="BE2887" s="75"/>
      <c r="BF2887" s="56"/>
      <c r="BH2887" s="74"/>
      <c r="BI2887" s="194"/>
      <c r="BJ2887" s="74"/>
    </row>
    <row r="2888" spans="1:62" s="77" customFormat="1" ht="11.25" customHeight="1" x14ac:dyDescent="0.2">
      <c r="A2888" s="448" t="s">
        <v>3398</v>
      </c>
      <c r="B2888" s="449">
        <v>0</v>
      </c>
      <c r="C2888" s="944">
        <v>78318</v>
      </c>
      <c r="D2888" s="450">
        <v>10.605</v>
      </c>
      <c r="E2888" s="451">
        <v>7.9848910751932536</v>
      </c>
      <c r="F2888" s="452">
        <v>0</v>
      </c>
      <c r="G2888" s="452">
        <v>0</v>
      </c>
      <c r="H2888" s="452">
        <v>0</v>
      </c>
      <c r="I2888" s="395">
        <v>0</v>
      </c>
      <c r="J2888" s="394">
        <v>39.844000000000001</v>
      </c>
      <c r="K2888" s="452">
        <v>0</v>
      </c>
      <c r="L2888" s="452">
        <v>3.5249999999999999</v>
      </c>
      <c r="M2888" s="395">
        <v>8.8470033129203891</v>
      </c>
      <c r="N2888" s="453">
        <v>5.5549999999999997</v>
      </c>
      <c r="O2888" s="394">
        <v>2.5249999999999999</v>
      </c>
      <c r="P2888" s="453">
        <v>8.08</v>
      </c>
      <c r="Q2888" s="453">
        <v>29.126091757855637</v>
      </c>
      <c r="R2888" s="452">
        <v>5.3307900813171365</v>
      </c>
      <c r="S2888" s="452">
        <v>7.08</v>
      </c>
      <c r="T2888" s="394">
        <v>6.5649999999999995</v>
      </c>
      <c r="U2888" s="395">
        <v>4.9430278084529666</v>
      </c>
      <c r="V2888" s="453">
        <v>0</v>
      </c>
      <c r="W2888" s="453">
        <v>0</v>
      </c>
      <c r="X2888" s="394">
        <v>6.5649999999999995</v>
      </c>
      <c r="Y2888" s="394">
        <v>0</v>
      </c>
      <c r="Z2888" s="452">
        <v>0</v>
      </c>
      <c r="AA2888" s="452">
        <v>0</v>
      </c>
      <c r="AB2888" s="452">
        <v>0</v>
      </c>
      <c r="AC2888" s="395">
        <v>0</v>
      </c>
      <c r="AD2888" s="394">
        <v>3.0399999999999996</v>
      </c>
      <c r="AE2888" s="453">
        <v>5.05</v>
      </c>
      <c r="AF2888" s="453">
        <v>5.05</v>
      </c>
      <c r="AG2888" s="453">
        <v>0</v>
      </c>
      <c r="AH2888" s="454">
        <v>0</v>
      </c>
      <c r="AI2888" s="321">
        <v>32.579000000000001</v>
      </c>
      <c r="AJ2888" s="192">
        <v>7501943449138</v>
      </c>
      <c r="AK2888" s="192" t="s">
        <v>262</v>
      </c>
      <c r="AL2888" s="226"/>
      <c r="AM2888" s="75">
        <v>78318</v>
      </c>
      <c r="AN2888" s="76"/>
      <c r="AO2888" s="188">
        <v>26.758333333333336</v>
      </c>
      <c r="AP2888" s="188">
        <v>19.189999999999998</v>
      </c>
      <c r="AQ2888" s="187">
        <v>53.184413280860255</v>
      </c>
      <c r="AR2888" s="188">
        <v>20.695</v>
      </c>
      <c r="AS2888" s="187">
        <v>43.43400423951141</v>
      </c>
      <c r="AT2888" s="188">
        <v>40.39</v>
      </c>
      <c r="AU2888" s="187">
        <v>57.228275500517171</v>
      </c>
      <c r="AV2888" s="188">
        <v>27.254999999999999</v>
      </c>
      <c r="AW2888" s="187">
        <v>80.161764705882348</v>
      </c>
      <c r="AX2888" s="188">
        <v>10.595000000000001</v>
      </c>
      <c r="AY2888" s="187">
        <v>33.813110359354056</v>
      </c>
      <c r="AZ2888" s="188">
        <v>89.36</v>
      </c>
      <c r="BA2888" s="187">
        <v>143.20053844428062</v>
      </c>
      <c r="BB2888" s="188">
        <v>34.339999999999996</v>
      </c>
      <c r="BC2888" s="187">
        <v>44.737424927370071</v>
      </c>
      <c r="BD2888" s="75"/>
      <c r="BE2888" s="75"/>
      <c r="BF2888" s="56"/>
      <c r="BH2888" s="74"/>
      <c r="BI2888" s="194"/>
      <c r="BJ2888" s="74"/>
    </row>
    <row r="2889" spans="1:62" s="77" customFormat="1" ht="11.25" customHeight="1" x14ac:dyDescent="0.2">
      <c r="A2889" s="448" t="s">
        <v>3399</v>
      </c>
      <c r="B2889" s="449">
        <v>0</v>
      </c>
      <c r="C2889" s="944">
        <v>78319</v>
      </c>
      <c r="D2889" s="450">
        <v>1E-4</v>
      </c>
      <c r="E2889" s="451">
        <v>0</v>
      </c>
      <c r="F2889" s="452">
        <v>0</v>
      </c>
      <c r="G2889" s="452">
        <v>0</v>
      </c>
      <c r="H2889" s="452">
        <v>0</v>
      </c>
      <c r="I2889" s="395">
        <v>0</v>
      </c>
      <c r="J2889" s="394">
        <v>0</v>
      </c>
      <c r="K2889" s="452">
        <v>0</v>
      </c>
      <c r="L2889" s="452">
        <v>0</v>
      </c>
      <c r="M2889" s="395">
        <v>0</v>
      </c>
      <c r="N2889" s="453">
        <v>0</v>
      </c>
      <c r="O2889" s="394">
        <v>0</v>
      </c>
      <c r="P2889" s="453">
        <v>0</v>
      </c>
      <c r="Q2889" s="453">
        <v>0</v>
      </c>
      <c r="R2889" s="452">
        <v>0</v>
      </c>
      <c r="S2889" s="452">
        <v>1E-4</v>
      </c>
      <c r="T2889" s="394">
        <v>0</v>
      </c>
      <c r="U2889" s="395">
        <v>0</v>
      </c>
      <c r="V2889" s="453">
        <v>0</v>
      </c>
      <c r="W2889" s="453">
        <v>0</v>
      </c>
      <c r="X2889" s="394">
        <v>0</v>
      </c>
      <c r="Y2889" s="394">
        <v>0</v>
      </c>
      <c r="Z2889" s="452">
        <v>0</v>
      </c>
      <c r="AA2889" s="452">
        <v>0</v>
      </c>
      <c r="AB2889" s="452">
        <v>0</v>
      </c>
      <c r="AC2889" s="395">
        <v>0</v>
      </c>
      <c r="AD2889" s="394">
        <v>0</v>
      </c>
      <c r="AE2889" s="453">
        <v>0</v>
      </c>
      <c r="AF2889" s="453">
        <v>0</v>
      </c>
      <c r="AG2889" s="453">
        <v>0</v>
      </c>
      <c r="AH2889" s="454">
        <v>0</v>
      </c>
      <c r="AI2889" s="321">
        <v>0</v>
      </c>
      <c r="AJ2889" s="192">
        <v>7501943449138</v>
      </c>
      <c r="AK2889" s="192" t="s">
        <v>262</v>
      </c>
      <c r="AL2889" s="226"/>
      <c r="AM2889" s="75">
        <v>78319</v>
      </c>
      <c r="AN2889" s="76"/>
      <c r="AO2889" s="188">
        <v>0</v>
      </c>
      <c r="AP2889" s="188">
        <v>0</v>
      </c>
      <c r="AQ2889" s="187">
        <v>0</v>
      </c>
      <c r="AR2889" s="188">
        <v>0</v>
      </c>
      <c r="AS2889" s="187">
        <v>0</v>
      </c>
      <c r="AT2889" s="188">
        <v>0</v>
      </c>
      <c r="AU2889" s="187">
        <v>0</v>
      </c>
      <c r="AV2889" s="188">
        <v>0</v>
      </c>
      <c r="AW2889" s="187">
        <v>0</v>
      </c>
      <c r="AX2889" s="188">
        <v>0</v>
      </c>
      <c r="AY2889" s="187">
        <v>0</v>
      </c>
      <c r="AZ2889" s="188">
        <v>0</v>
      </c>
      <c r="BA2889" s="187">
        <v>0</v>
      </c>
      <c r="BB2889" s="188">
        <v>0</v>
      </c>
      <c r="BC2889" s="187">
        <v>0</v>
      </c>
      <c r="BD2889" s="75"/>
      <c r="BE2889" s="75"/>
      <c r="BF2889" s="56"/>
      <c r="BH2889" s="74"/>
      <c r="BI2889" s="194"/>
      <c r="BJ2889" s="74"/>
    </row>
    <row r="2890" spans="1:62" s="77" customFormat="1" ht="11.25" customHeight="1" x14ac:dyDescent="0.2">
      <c r="A2890" s="184" t="s">
        <v>3400</v>
      </c>
      <c r="B2890" s="185">
        <v>0</v>
      </c>
      <c r="C2890" s="828">
        <v>76975</v>
      </c>
      <c r="D2890" s="284">
        <v>1E-4</v>
      </c>
      <c r="E2890" s="91">
        <v>0</v>
      </c>
      <c r="F2890" s="186">
        <v>0</v>
      </c>
      <c r="G2890" s="186">
        <v>0</v>
      </c>
      <c r="H2890" s="186">
        <v>0</v>
      </c>
      <c r="I2890" s="187">
        <v>0</v>
      </c>
      <c r="J2890" s="188">
        <v>0</v>
      </c>
      <c r="K2890" s="186">
        <v>0</v>
      </c>
      <c r="L2890" s="186">
        <v>0</v>
      </c>
      <c r="M2890" s="187">
        <v>0</v>
      </c>
      <c r="N2890" s="189">
        <v>0</v>
      </c>
      <c r="O2890" s="188">
        <v>4.5449999999999999</v>
      </c>
      <c r="P2890" s="189">
        <v>4.5449999999999999</v>
      </c>
      <c r="Q2890" s="189">
        <v>0</v>
      </c>
      <c r="R2890" s="186">
        <v>0</v>
      </c>
      <c r="S2890" s="186">
        <v>1E-4</v>
      </c>
      <c r="T2890" s="188">
        <v>0</v>
      </c>
      <c r="U2890" s="187">
        <v>0</v>
      </c>
      <c r="V2890" s="189">
        <v>0</v>
      </c>
      <c r="W2890" s="189">
        <v>0</v>
      </c>
      <c r="X2890" s="188">
        <v>0</v>
      </c>
      <c r="Y2890" s="188">
        <v>0</v>
      </c>
      <c r="Z2890" s="186">
        <v>0</v>
      </c>
      <c r="AA2890" s="186">
        <v>0</v>
      </c>
      <c r="AB2890" s="186">
        <v>0</v>
      </c>
      <c r="AC2890" s="187">
        <v>0</v>
      </c>
      <c r="AD2890" s="188">
        <v>0</v>
      </c>
      <c r="AE2890" s="189">
        <v>0</v>
      </c>
      <c r="AF2890" s="189">
        <v>0</v>
      </c>
      <c r="AG2890" s="189">
        <v>0</v>
      </c>
      <c r="AH2890" s="191">
        <v>0</v>
      </c>
      <c r="AI2890" s="321">
        <v>0</v>
      </c>
      <c r="AJ2890" s="192">
        <v>7501943497061</v>
      </c>
      <c r="AK2890" s="192" t="s">
        <v>262</v>
      </c>
      <c r="AL2890" s="226"/>
      <c r="AM2890" s="75">
        <v>76975</v>
      </c>
      <c r="AN2890" s="76"/>
      <c r="AO2890" s="188">
        <v>0</v>
      </c>
      <c r="AP2890" s="188">
        <v>0</v>
      </c>
      <c r="AQ2890" s="187">
        <v>0</v>
      </c>
      <c r="AR2890" s="188">
        <v>0</v>
      </c>
      <c r="AS2890" s="187">
        <v>0</v>
      </c>
      <c r="AT2890" s="188">
        <v>0</v>
      </c>
      <c r="AU2890" s="187">
        <v>0</v>
      </c>
      <c r="AV2890" s="188">
        <v>0</v>
      </c>
      <c r="AW2890" s="187">
        <v>0</v>
      </c>
      <c r="AX2890" s="188">
        <v>0</v>
      </c>
      <c r="AY2890" s="187">
        <v>0</v>
      </c>
      <c r="AZ2890" s="188">
        <v>0</v>
      </c>
      <c r="BA2890" s="187">
        <v>0</v>
      </c>
      <c r="BB2890" s="188">
        <v>0</v>
      </c>
      <c r="BC2890" s="187">
        <v>0</v>
      </c>
      <c r="BD2890" s="75"/>
      <c r="BE2890" s="75"/>
      <c r="BF2890" s="56"/>
      <c r="BH2890" s="74"/>
      <c r="BI2890" s="194"/>
      <c r="BJ2890" s="74"/>
    </row>
    <row r="2891" spans="1:62" s="77" customFormat="1" ht="11.25" customHeight="1" x14ac:dyDescent="0.2">
      <c r="A2891" s="333" t="s">
        <v>3401</v>
      </c>
      <c r="B2891" s="334">
        <v>0</v>
      </c>
      <c r="C2891" s="875">
        <v>77021</v>
      </c>
      <c r="D2891" s="390">
        <v>1E-4</v>
      </c>
      <c r="E2891" s="336">
        <v>0</v>
      </c>
      <c r="F2891" s="338">
        <v>0</v>
      </c>
      <c r="G2891" s="338">
        <v>0</v>
      </c>
      <c r="H2891" s="338">
        <v>0</v>
      </c>
      <c r="I2891" s="339">
        <v>0</v>
      </c>
      <c r="J2891" s="337">
        <v>0</v>
      </c>
      <c r="K2891" s="338">
        <v>0</v>
      </c>
      <c r="L2891" s="338">
        <v>0</v>
      </c>
      <c r="M2891" s="339">
        <v>0</v>
      </c>
      <c r="N2891" s="340">
        <v>0</v>
      </c>
      <c r="O2891" s="337">
        <v>0</v>
      </c>
      <c r="P2891" s="340">
        <v>0</v>
      </c>
      <c r="Q2891" s="340">
        <v>0</v>
      </c>
      <c r="R2891" s="338">
        <v>0</v>
      </c>
      <c r="S2891" s="338">
        <v>1E-4</v>
      </c>
      <c r="T2891" s="337">
        <v>0</v>
      </c>
      <c r="U2891" s="339">
        <v>0</v>
      </c>
      <c r="V2891" s="340">
        <v>0</v>
      </c>
      <c r="W2891" s="340">
        <v>0</v>
      </c>
      <c r="X2891" s="337">
        <v>0</v>
      </c>
      <c r="Y2891" s="337">
        <v>0</v>
      </c>
      <c r="Z2891" s="338">
        <v>0</v>
      </c>
      <c r="AA2891" s="338">
        <v>0</v>
      </c>
      <c r="AB2891" s="338">
        <v>0</v>
      </c>
      <c r="AC2891" s="339">
        <v>0</v>
      </c>
      <c r="AD2891" s="337">
        <v>0</v>
      </c>
      <c r="AE2891" s="340">
        <v>0</v>
      </c>
      <c r="AF2891" s="340">
        <v>0</v>
      </c>
      <c r="AG2891" s="340">
        <v>0</v>
      </c>
      <c r="AH2891" s="341">
        <v>0</v>
      </c>
      <c r="AI2891" s="321">
        <v>0</v>
      </c>
      <c r="AJ2891" s="192">
        <v>7501943497061</v>
      </c>
      <c r="AK2891" s="192">
        <v>0</v>
      </c>
      <c r="AL2891" s="226"/>
      <c r="AM2891" s="75">
        <v>77021</v>
      </c>
      <c r="AN2891" s="76"/>
      <c r="AO2891" s="188">
        <v>0</v>
      </c>
      <c r="AP2891" s="188">
        <v>0</v>
      </c>
      <c r="AQ2891" s="187">
        <v>0</v>
      </c>
      <c r="AR2891" s="188">
        <v>0</v>
      </c>
      <c r="AS2891" s="187">
        <v>0</v>
      </c>
      <c r="AT2891" s="188">
        <v>0</v>
      </c>
      <c r="AU2891" s="187">
        <v>0</v>
      </c>
      <c r="AV2891" s="188">
        <v>0</v>
      </c>
      <c r="AW2891" s="187">
        <v>0</v>
      </c>
      <c r="AX2891" s="188">
        <v>0</v>
      </c>
      <c r="AY2891" s="187">
        <v>0</v>
      </c>
      <c r="AZ2891" s="188">
        <v>0</v>
      </c>
      <c r="BA2891" s="187">
        <v>0</v>
      </c>
      <c r="BB2891" s="188">
        <v>0</v>
      </c>
      <c r="BC2891" s="187">
        <v>0</v>
      </c>
      <c r="BD2891" s="75"/>
      <c r="BE2891" s="75"/>
      <c r="BF2891" s="56"/>
      <c r="BH2891" s="74"/>
      <c r="BI2891" s="194"/>
      <c r="BJ2891" s="74"/>
    </row>
    <row r="2892" spans="1:62" s="77" customFormat="1" ht="11.25" customHeight="1" x14ac:dyDescent="0.2">
      <c r="A2892" s="184" t="s">
        <v>3402</v>
      </c>
      <c r="B2892" s="185">
        <v>0</v>
      </c>
      <c r="C2892" s="828">
        <v>76976</v>
      </c>
      <c r="D2892" s="284">
        <v>1E-4</v>
      </c>
      <c r="E2892" s="91">
        <v>0</v>
      </c>
      <c r="F2892" s="186">
        <v>0</v>
      </c>
      <c r="G2892" s="186">
        <v>0</v>
      </c>
      <c r="H2892" s="186">
        <v>0</v>
      </c>
      <c r="I2892" s="187">
        <v>0</v>
      </c>
      <c r="J2892" s="188">
        <v>0</v>
      </c>
      <c r="K2892" s="186">
        <v>0</v>
      </c>
      <c r="L2892" s="186">
        <v>0</v>
      </c>
      <c r="M2892" s="187">
        <v>0</v>
      </c>
      <c r="N2892" s="189">
        <v>0</v>
      </c>
      <c r="O2892" s="188">
        <v>38.380000000000003</v>
      </c>
      <c r="P2892" s="189">
        <v>38.380000000000003</v>
      </c>
      <c r="Q2892" s="189">
        <v>0</v>
      </c>
      <c r="R2892" s="186">
        <v>0</v>
      </c>
      <c r="S2892" s="186">
        <v>1E-4</v>
      </c>
      <c r="T2892" s="188">
        <v>0</v>
      </c>
      <c r="U2892" s="187">
        <v>0</v>
      </c>
      <c r="V2892" s="189">
        <v>0</v>
      </c>
      <c r="W2892" s="189">
        <v>0</v>
      </c>
      <c r="X2892" s="188">
        <v>0</v>
      </c>
      <c r="Y2892" s="188">
        <v>0</v>
      </c>
      <c r="Z2892" s="186">
        <v>0</v>
      </c>
      <c r="AA2892" s="186">
        <v>0</v>
      </c>
      <c r="AB2892" s="186">
        <v>0</v>
      </c>
      <c r="AC2892" s="187">
        <v>0</v>
      </c>
      <c r="AD2892" s="188">
        <v>0</v>
      </c>
      <c r="AE2892" s="189">
        <v>0</v>
      </c>
      <c r="AF2892" s="189">
        <v>0</v>
      </c>
      <c r="AG2892" s="189">
        <v>0</v>
      </c>
      <c r="AH2892" s="191">
        <v>0</v>
      </c>
      <c r="AI2892" s="321">
        <v>0</v>
      </c>
      <c r="AJ2892" s="192">
        <v>7501943497078</v>
      </c>
      <c r="AK2892" s="192" t="s">
        <v>262</v>
      </c>
      <c r="AL2892" s="226"/>
      <c r="AM2892" s="75">
        <v>76976</v>
      </c>
      <c r="AN2892" s="76"/>
      <c r="AO2892" s="188">
        <v>0</v>
      </c>
      <c r="AP2892" s="188">
        <v>0</v>
      </c>
      <c r="AQ2892" s="187">
        <v>0</v>
      </c>
      <c r="AR2892" s="188">
        <v>0</v>
      </c>
      <c r="AS2892" s="187">
        <v>0</v>
      </c>
      <c r="AT2892" s="188">
        <v>0</v>
      </c>
      <c r="AU2892" s="187">
        <v>0</v>
      </c>
      <c r="AV2892" s="188">
        <v>0</v>
      </c>
      <c r="AW2892" s="187">
        <v>0</v>
      </c>
      <c r="AX2892" s="188">
        <v>0</v>
      </c>
      <c r="AY2892" s="187">
        <v>0</v>
      </c>
      <c r="AZ2892" s="188">
        <v>0</v>
      </c>
      <c r="BA2892" s="187">
        <v>0</v>
      </c>
      <c r="BB2892" s="188">
        <v>0</v>
      </c>
      <c r="BC2892" s="187">
        <v>0</v>
      </c>
      <c r="BD2892" s="75"/>
      <c r="BE2892" s="75"/>
      <c r="BF2892" s="56"/>
      <c r="BH2892" s="74"/>
      <c r="BI2892" s="194"/>
      <c r="BJ2892" s="74"/>
    </row>
    <row r="2893" spans="1:62" s="77" customFormat="1" ht="11.25" customHeight="1" x14ac:dyDescent="0.2">
      <c r="A2893" s="184" t="s">
        <v>3403</v>
      </c>
      <c r="B2893" s="185">
        <v>0</v>
      </c>
      <c r="C2893" s="828">
        <v>77022</v>
      </c>
      <c r="D2893" s="284">
        <v>1E-4</v>
      </c>
      <c r="E2893" s="91">
        <v>0</v>
      </c>
      <c r="F2893" s="186">
        <v>0</v>
      </c>
      <c r="G2893" s="186">
        <v>0</v>
      </c>
      <c r="H2893" s="186">
        <v>0</v>
      </c>
      <c r="I2893" s="187">
        <v>0</v>
      </c>
      <c r="J2893" s="188">
        <v>0</v>
      </c>
      <c r="K2893" s="186">
        <v>0</v>
      </c>
      <c r="L2893" s="186">
        <v>0</v>
      </c>
      <c r="M2893" s="187">
        <v>0</v>
      </c>
      <c r="N2893" s="189">
        <v>0</v>
      </c>
      <c r="O2893" s="189">
        <v>0</v>
      </c>
      <c r="P2893" s="189">
        <v>0</v>
      </c>
      <c r="Q2893" s="189">
        <v>0</v>
      </c>
      <c r="R2893" s="338">
        <v>0</v>
      </c>
      <c r="S2893" s="338">
        <v>1E-4</v>
      </c>
      <c r="T2893" s="188">
        <v>0</v>
      </c>
      <c r="U2893" s="187">
        <v>0</v>
      </c>
      <c r="V2893" s="189">
        <v>0</v>
      </c>
      <c r="W2893" s="189">
        <v>0</v>
      </c>
      <c r="X2893" s="188">
        <v>0</v>
      </c>
      <c r="Y2893" s="188">
        <v>0</v>
      </c>
      <c r="Z2893" s="186">
        <v>0</v>
      </c>
      <c r="AA2893" s="186">
        <v>0</v>
      </c>
      <c r="AB2893" s="186">
        <v>0</v>
      </c>
      <c r="AC2893" s="187">
        <v>0</v>
      </c>
      <c r="AD2893" s="188">
        <v>0</v>
      </c>
      <c r="AE2893" s="189">
        <v>0</v>
      </c>
      <c r="AF2893" s="189">
        <v>0</v>
      </c>
      <c r="AG2893" s="189">
        <v>0</v>
      </c>
      <c r="AH2893" s="191">
        <v>0</v>
      </c>
      <c r="AI2893" s="321">
        <v>0</v>
      </c>
      <c r="AJ2893" s="192">
        <v>7501943497078</v>
      </c>
      <c r="AK2893" s="192">
        <v>0</v>
      </c>
      <c r="AL2893" s="226"/>
      <c r="AM2893" s="75">
        <v>77022</v>
      </c>
      <c r="AN2893" s="76"/>
      <c r="AO2893" s="188">
        <v>0</v>
      </c>
      <c r="AP2893" s="188">
        <v>0</v>
      </c>
      <c r="AQ2893" s="187">
        <v>0</v>
      </c>
      <c r="AR2893" s="188">
        <v>0</v>
      </c>
      <c r="AS2893" s="187">
        <v>0</v>
      </c>
      <c r="AT2893" s="188">
        <v>0</v>
      </c>
      <c r="AU2893" s="187">
        <v>0</v>
      </c>
      <c r="AV2893" s="188">
        <v>0</v>
      </c>
      <c r="AW2893" s="187">
        <v>0</v>
      </c>
      <c r="AX2893" s="188">
        <v>0</v>
      </c>
      <c r="AY2893" s="187">
        <v>0</v>
      </c>
      <c r="AZ2893" s="188">
        <v>0</v>
      </c>
      <c r="BA2893" s="187">
        <v>0</v>
      </c>
      <c r="BB2893" s="188">
        <v>0</v>
      </c>
      <c r="BC2893" s="187">
        <v>0</v>
      </c>
      <c r="BD2893" s="75"/>
      <c r="BE2893" s="75"/>
      <c r="BF2893" s="56"/>
      <c r="BH2893" s="74"/>
      <c r="BI2893" s="194"/>
      <c r="BJ2893" s="74"/>
    </row>
    <row r="2894" spans="1:62" s="77" customFormat="1" ht="11.25" customHeight="1" x14ac:dyDescent="0.2">
      <c r="A2894" s="333" t="s">
        <v>3404</v>
      </c>
      <c r="B2894" s="334">
        <v>0</v>
      </c>
      <c r="C2894" s="861">
        <v>77028</v>
      </c>
      <c r="D2894" s="390">
        <v>540.35</v>
      </c>
      <c r="E2894" s="336">
        <v>53.297546776671489</v>
      </c>
      <c r="F2894" s="337">
        <v>505</v>
      </c>
      <c r="G2894" s="338">
        <v>505</v>
      </c>
      <c r="H2894" s="338">
        <v>0</v>
      </c>
      <c r="I2894" s="339">
        <v>0</v>
      </c>
      <c r="J2894" s="337">
        <v>346.61500000000001</v>
      </c>
      <c r="K2894" s="338">
        <v>304.15095966659743</v>
      </c>
      <c r="L2894" s="338">
        <v>36.364999999999995</v>
      </c>
      <c r="M2894" s="339">
        <v>11.956233851723626</v>
      </c>
      <c r="N2894" s="340">
        <v>0</v>
      </c>
      <c r="O2894" s="337">
        <v>0</v>
      </c>
      <c r="P2894" s="340">
        <v>9.5950000000000006</v>
      </c>
      <c r="Q2894" s="340">
        <v>13.259668508287289</v>
      </c>
      <c r="R2894" s="338">
        <v>43.620587683741327</v>
      </c>
      <c r="S2894" s="338">
        <v>503.98500000000001</v>
      </c>
      <c r="T2894" s="337">
        <v>501.97</v>
      </c>
      <c r="U2894" s="339">
        <v>49.511926631786409</v>
      </c>
      <c r="V2894" s="340">
        <v>0</v>
      </c>
      <c r="W2894" s="340">
        <v>9.5950000000000006</v>
      </c>
      <c r="X2894" s="340">
        <v>492.375</v>
      </c>
      <c r="Y2894" s="337">
        <v>0</v>
      </c>
      <c r="Z2894" s="338">
        <v>0</v>
      </c>
      <c r="AA2894" s="338">
        <v>0</v>
      </c>
      <c r="AB2894" s="338">
        <v>0</v>
      </c>
      <c r="AC2894" s="339">
        <v>0</v>
      </c>
      <c r="AD2894" s="340">
        <v>10.600000000000009</v>
      </c>
      <c r="AE2894" s="340">
        <v>0</v>
      </c>
      <c r="AF2894" s="340">
        <v>0</v>
      </c>
      <c r="AG2894" s="340">
        <v>0</v>
      </c>
      <c r="AH2894" s="341">
        <v>0</v>
      </c>
      <c r="AI2894" s="321">
        <v>279.779</v>
      </c>
      <c r="AJ2894" s="192">
        <v>7501943497078</v>
      </c>
      <c r="AK2894" s="192">
        <v>0</v>
      </c>
      <c r="AL2894" s="226"/>
      <c r="AM2894" s="75">
        <v>77028</v>
      </c>
      <c r="AN2894" s="76"/>
      <c r="AO2894" s="188">
        <v>250.96833333333333</v>
      </c>
      <c r="AP2894" s="188">
        <v>268.625</v>
      </c>
      <c r="AQ2894" s="187">
        <v>101.99993924619717</v>
      </c>
      <c r="AR2894" s="188">
        <v>245.42</v>
      </c>
      <c r="AS2894" s="187">
        <v>72.992353380305559</v>
      </c>
      <c r="AT2894" s="188">
        <v>238.86</v>
      </c>
      <c r="AU2894" s="187">
        <v>56.309805299053018</v>
      </c>
      <c r="AV2894" s="188">
        <v>179.255</v>
      </c>
      <c r="AW2894" s="187">
        <v>54.778341080012339</v>
      </c>
      <c r="AX2894" s="188">
        <v>209.03500000000003</v>
      </c>
      <c r="AY2894" s="187">
        <v>61.464612308506574</v>
      </c>
      <c r="AZ2894" s="188">
        <v>238.34</v>
      </c>
      <c r="BA2894" s="187">
        <v>65.673780361792694</v>
      </c>
      <c r="BB2894" s="188">
        <v>307.55</v>
      </c>
      <c r="BC2894" s="187">
        <v>66.73060190981225</v>
      </c>
      <c r="BD2894" s="75"/>
      <c r="BE2894" s="75"/>
      <c r="BF2894" s="56"/>
      <c r="BH2894" s="74"/>
      <c r="BI2894" s="194"/>
      <c r="BJ2894" s="74"/>
    </row>
    <row r="2895" spans="1:62" s="77" customFormat="1" ht="11.25" customHeight="1" x14ac:dyDescent="0.2">
      <c r="A2895" s="184" t="s">
        <v>3405</v>
      </c>
      <c r="B2895" s="185">
        <v>0</v>
      </c>
      <c r="C2895" s="828">
        <v>76977</v>
      </c>
      <c r="D2895" s="284">
        <v>1E-4</v>
      </c>
      <c r="E2895" s="91">
        <v>0</v>
      </c>
      <c r="F2895" s="186">
        <v>0</v>
      </c>
      <c r="G2895" s="186">
        <v>0</v>
      </c>
      <c r="H2895" s="186">
        <v>0</v>
      </c>
      <c r="I2895" s="187">
        <v>0</v>
      </c>
      <c r="J2895" s="188">
        <v>0</v>
      </c>
      <c r="K2895" s="186">
        <v>0</v>
      </c>
      <c r="L2895" s="186">
        <v>0</v>
      </c>
      <c r="M2895" s="187">
        <v>0</v>
      </c>
      <c r="N2895" s="189">
        <v>4.5449999999999999</v>
      </c>
      <c r="O2895" s="188">
        <v>7.07</v>
      </c>
      <c r="P2895" s="189">
        <v>11.615</v>
      </c>
      <c r="Q2895" s="189">
        <v>0</v>
      </c>
      <c r="R2895" s="186">
        <v>0</v>
      </c>
      <c r="S2895" s="186">
        <v>1E-4</v>
      </c>
      <c r="T2895" s="188">
        <v>0</v>
      </c>
      <c r="U2895" s="187">
        <v>0</v>
      </c>
      <c r="V2895" s="189">
        <v>0</v>
      </c>
      <c r="W2895" s="189">
        <v>0</v>
      </c>
      <c r="X2895" s="188">
        <v>0</v>
      </c>
      <c r="Y2895" s="188">
        <v>0</v>
      </c>
      <c r="Z2895" s="186">
        <v>0</v>
      </c>
      <c r="AA2895" s="186">
        <v>0</v>
      </c>
      <c r="AB2895" s="186">
        <v>0</v>
      </c>
      <c r="AC2895" s="187">
        <v>0</v>
      </c>
      <c r="AD2895" s="188">
        <v>0</v>
      </c>
      <c r="AE2895" s="189">
        <v>13.634</v>
      </c>
      <c r="AF2895" s="189">
        <v>13.634</v>
      </c>
      <c r="AG2895" s="189">
        <v>0</v>
      </c>
      <c r="AH2895" s="191">
        <v>0</v>
      </c>
      <c r="AI2895" s="321">
        <v>0</v>
      </c>
      <c r="AJ2895" s="192">
        <v>7501943497085</v>
      </c>
      <c r="AK2895" s="192" t="s">
        <v>262</v>
      </c>
      <c r="AL2895" s="226"/>
      <c r="AM2895" s="75">
        <v>76977</v>
      </c>
      <c r="AN2895" s="76"/>
      <c r="AO2895" s="188">
        <v>0</v>
      </c>
      <c r="AP2895" s="188">
        <v>0</v>
      </c>
      <c r="AQ2895" s="187">
        <v>0</v>
      </c>
      <c r="AR2895" s="188">
        <v>0</v>
      </c>
      <c r="AS2895" s="187">
        <v>0</v>
      </c>
      <c r="AT2895" s="188">
        <v>0</v>
      </c>
      <c r="AU2895" s="187">
        <v>0</v>
      </c>
      <c r="AV2895" s="188">
        <v>0</v>
      </c>
      <c r="AW2895" s="187">
        <v>0</v>
      </c>
      <c r="AX2895" s="188">
        <v>0</v>
      </c>
      <c r="AY2895" s="187">
        <v>0</v>
      </c>
      <c r="AZ2895" s="188">
        <v>0</v>
      </c>
      <c r="BA2895" s="187">
        <v>0</v>
      </c>
      <c r="BB2895" s="188">
        <v>0</v>
      </c>
      <c r="BC2895" s="187">
        <v>0</v>
      </c>
      <c r="BD2895" s="75"/>
      <c r="BE2895" s="75"/>
      <c r="BF2895" s="56"/>
      <c r="BH2895" s="74"/>
      <c r="BI2895" s="194"/>
      <c r="BJ2895" s="74"/>
    </row>
    <row r="2896" spans="1:62" s="77" customFormat="1" ht="11.25" customHeight="1" x14ac:dyDescent="0.2">
      <c r="A2896" s="184" t="s">
        <v>3406</v>
      </c>
      <c r="B2896" s="185">
        <v>0</v>
      </c>
      <c r="C2896" s="832">
        <v>77023</v>
      </c>
      <c r="D2896" s="284">
        <v>1E-4</v>
      </c>
      <c r="E2896" s="91">
        <v>0</v>
      </c>
      <c r="F2896" s="186">
        <v>0</v>
      </c>
      <c r="G2896" s="186">
        <v>0</v>
      </c>
      <c r="H2896" s="186">
        <v>0</v>
      </c>
      <c r="I2896" s="187">
        <v>0</v>
      </c>
      <c r="J2896" s="188">
        <v>0</v>
      </c>
      <c r="K2896" s="186">
        <v>0</v>
      </c>
      <c r="L2896" s="186">
        <v>0</v>
      </c>
      <c r="M2896" s="187">
        <v>0</v>
      </c>
      <c r="N2896" s="189">
        <v>0</v>
      </c>
      <c r="O2896" s="188">
        <v>0</v>
      </c>
      <c r="P2896" s="189">
        <v>0</v>
      </c>
      <c r="Q2896" s="189">
        <v>0</v>
      </c>
      <c r="R2896" s="338">
        <v>0</v>
      </c>
      <c r="S2896" s="338">
        <v>1E-4</v>
      </c>
      <c r="T2896" s="188">
        <v>0</v>
      </c>
      <c r="U2896" s="187">
        <v>0</v>
      </c>
      <c r="V2896" s="189">
        <v>0</v>
      </c>
      <c r="W2896" s="189">
        <v>0</v>
      </c>
      <c r="X2896" s="188">
        <v>0</v>
      </c>
      <c r="Y2896" s="188">
        <v>0</v>
      </c>
      <c r="Z2896" s="186">
        <v>0</v>
      </c>
      <c r="AA2896" s="186">
        <v>0</v>
      </c>
      <c r="AB2896" s="186">
        <v>0</v>
      </c>
      <c r="AC2896" s="187">
        <v>0</v>
      </c>
      <c r="AD2896" s="189">
        <v>0</v>
      </c>
      <c r="AE2896" s="189">
        <v>0</v>
      </c>
      <c r="AF2896" s="189">
        <v>0</v>
      </c>
      <c r="AG2896" s="189">
        <v>0</v>
      </c>
      <c r="AH2896" s="191">
        <v>0</v>
      </c>
      <c r="AI2896" s="321">
        <v>0</v>
      </c>
      <c r="AJ2896" s="192">
        <v>7501943497085</v>
      </c>
      <c r="AK2896" s="192">
        <v>0</v>
      </c>
      <c r="AL2896" s="226"/>
      <c r="AM2896" s="75">
        <v>77023</v>
      </c>
      <c r="AN2896" s="76"/>
      <c r="AO2896" s="188">
        <v>0</v>
      </c>
      <c r="AP2896" s="188">
        <v>0</v>
      </c>
      <c r="AQ2896" s="187">
        <v>0</v>
      </c>
      <c r="AR2896" s="188">
        <v>0</v>
      </c>
      <c r="AS2896" s="187">
        <v>0</v>
      </c>
      <c r="AT2896" s="188">
        <v>0</v>
      </c>
      <c r="AU2896" s="187">
        <v>0</v>
      </c>
      <c r="AV2896" s="188">
        <v>0</v>
      </c>
      <c r="AW2896" s="187">
        <v>0</v>
      </c>
      <c r="AX2896" s="188">
        <v>0</v>
      </c>
      <c r="AY2896" s="187">
        <v>0</v>
      </c>
      <c r="AZ2896" s="188">
        <v>0</v>
      </c>
      <c r="BA2896" s="187">
        <v>0</v>
      </c>
      <c r="BB2896" s="188">
        <v>0</v>
      </c>
      <c r="BC2896" s="187">
        <v>0</v>
      </c>
      <c r="BD2896" s="75"/>
      <c r="BE2896" s="75"/>
      <c r="BF2896" s="56"/>
      <c r="BH2896" s="74"/>
      <c r="BI2896" s="194"/>
      <c r="BJ2896" s="74"/>
    </row>
    <row r="2897" spans="1:62" s="77" customFormat="1" ht="11.25" customHeight="1" x14ac:dyDescent="0.2">
      <c r="A2897" s="333" t="s">
        <v>3407</v>
      </c>
      <c r="B2897" s="334">
        <v>0</v>
      </c>
      <c r="C2897" s="875">
        <v>77029</v>
      </c>
      <c r="D2897" s="390">
        <v>385.315</v>
      </c>
      <c r="E2897" s="336">
        <v>29.157262659965287</v>
      </c>
      <c r="F2897" s="337">
        <v>505</v>
      </c>
      <c r="G2897" s="338">
        <v>1010</v>
      </c>
      <c r="H2897" s="338">
        <v>0</v>
      </c>
      <c r="I2897" s="339">
        <v>0</v>
      </c>
      <c r="J2897" s="337">
        <v>438.745</v>
      </c>
      <c r="K2897" s="338">
        <v>396.45182522129676</v>
      </c>
      <c r="L2897" s="338">
        <v>103.52000000000001</v>
      </c>
      <c r="M2897" s="339">
        <v>26.111621492022604</v>
      </c>
      <c r="N2897" s="340">
        <v>0</v>
      </c>
      <c r="O2897" s="340">
        <v>0</v>
      </c>
      <c r="P2897" s="340">
        <v>13.635</v>
      </c>
      <c r="Q2897" s="340">
        <v>26.702298601693471</v>
      </c>
      <c r="R2897" s="338">
        <v>19.26825376927372</v>
      </c>
      <c r="S2897" s="338">
        <v>281.79499999999996</v>
      </c>
      <c r="T2897" s="337">
        <v>281.28500000000003</v>
      </c>
      <c r="U2897" s="339">
        <v>21.285183881521188</v>
      </c>
      <c r="V2897" s="340">
        <v>80.8</v>
      </c>
      <c r="W2897" s="340">
        <v>13.635</v>
      </c>
      <c r="X2897" s="340">
        <v>186.85000000000002</v>
      </c>
      <c r="Y2897" s="337">
        <v>0</v>
      </c>
      <c r="Z2897" s="338">
        <v>0</v>
      </c>
      <c r="AA2897" s="338">
        <v>0</v>
      </c>
      <c r="AB2897" s="338">
        <v>0</v>
      </c>
      <c r="AC2897" s="339">
        <v>0</v>
      </c>
      <c r="AD2897" s="337">
        <v>11.61999999999999</v>
      </c>
      <c r="AE2897" s="340">
        <v>0</v>
      </c>
      <c r="AF2897" s="340">
        <v>0</v>
      </c>
      <c r="AG2897" s="340">
        <v>0</v>
      </c>
      <c r="AH2897" s="341">
        <v>0</v>
      </c>
      <c r="AI2897" s="321">
        <v>452.21100000000001</v>
      </c>
      <c r="AJ2897" s="192">
        <v>7501943497085</v>
      </c>
      <c r="AK2897" s="192">
        <v>0</v>
      </c>
      <c r="AL2897" s="226"/>
      <c r="AM2897" s="75">
        <v>77029</v>
      </c>
      <c r="AN2897" s="76"/>
      <c r="AO2897" s="188">
        <v>425.53333333333336</v>
      </c>
      <c r="AP2897" s="188">
        <v>304.50500000000005</v>
      </c>
      <c r="AQ2897" s="187">
        <v>98.700545194059274</v>
      </c>
      <c r="AR2897" s="188">
        <v>466.09999999999997</v>
      </c>
      <c r="AS2897" s="187">
        <v>109.22034343131372</v>
      </c>
      <c r="AT2897" s="188">
        <v>505.99500000000006</v>
      </c>
      <c r="AU2897" s="187">
        <v>100.49553128103277</v>
      </c>
      <c r="AV2897" s="188">
        <v>437.32499999999993</v>
      </c>
      <c r="AW2897" s="187">
        <v>88.799117948051517</v>
      </c>
      <c r="AX2897" s="188">
        <v>349.435</v>
      </c>
      <c r="AY2897" s="187">
        <v>67.09645829933082</v>
      </c>
      <c r="AZ2897" s="188">
        <v>405.48500000000001</v>
      </c>
      <c r="BA2897" s="187">
        <v>68.110506035267605</v>
      </c>
      <c r="BB2897" s="188">
        <v>494.38499999999999</v>
      </c>
      <c r="BC2897" s="187">
        <v>79.434334540523352</v>
      </c>
      <c r="BD2897" s="75"/>
      <c r="BE2897" s="75"/>
      <c r="BF2897" s="56"/>
      <c r="BH2897" s="74"/>
      <c r="BI2897" s="194"/>
      <c r="BJ2897" s="74"/>
    </row>
    <row r="2898" spans="1:62" s="77" customFormat="1" ht="11.25" customHeight="1" x14ac:dyDescent="0.2">
      <c r="A2898" s="333" t="s">
        <v>3407</v>
      </c>
      <c r="B2898" s="334">
        <v>0</v>
      </c>
      <c r="C2898" s="875">
        <v>78552</v>
      </c>
      <c r="D2898" s="390">
        <v>647.91499999999996</v>
      </c>
      <c r="E2898" s="336">
        <v>186.30074206640941</v>
      </c>
      <c r="F2898" s="337">
        <v>0</v>
      </c>
      <c r="G2898" s="338">
        <v>0</v>
      </c>
      <c r="H2898" s="338">
        <v>0</v>
      </c>
      <c r="I2898" s="339">
        <v>0</v>
      </c>
      <c r="J2898" s="337">
        <v>87.183999999999997</v>
      </c>
      <c r="K2898" s="338">
        <v>104.33372290632775</v>
      </c>
      <c r="L2898" s="338">
        <v>32.82</v>
      </c>
      <c r="M2898" s="339">
        <v>31.456751552387569</v>
      </c>
      <c r="N2898" s="340">
        <v>0</v>
      </c>
      <c r="O2898" s="340">
        <v>0</v>
      </c>
      <c r="P2898" s="340">
        <v>0</v>
      </c>
      <c r="Q2898" s="340">
        <v>37.644521930629473</v>
      </c>
      <c r="R2898" s="338">
        <v>211.65408790603777</v>
      </c>
      <c r="S2898" s="338">
        <v>615.09499999999991</v>
      </c>
      <c r="T2898" s="337">
        <v>614.58499999999992</v>
      </c>
      <c r="U2898" s="339">
        <v>257.59744070600959</v>
      </c>
      <c r="V2898" s="340">
        <v>50.5</v>
      </c>
      <c r="W2898" s="340">
        <v>0</v>
      </c>
      <c r="X2898" s="340">
        <v>564.08499999999992</v>
      </c>
      <c r="Y2898" s="337">
        <v>0</v>
      </c>
      <c r="Z2898" s="338">
        <v>0</v>
      </c>
      <c r="AA2898" s="338">
        <v>0</v>
      </c>
      <c r="AB2898" s="338">
        <v>0</v>
      </c>
      <c r="AC2898" s="339">
        <v>0</v>
      </c>
      <c r="AD2898" s="337">
        <v>0.50999999999999801</v>
      </c>
      <c r="AE2898" s="340">
        <v>0</v>
      </c>
      <c r="AF2898" s="340">
        <v>0</v>
      </c>
      <c r="AG2898" s="340">
        <v>0</v>
      </c>
      <c r="AH2898" s="341">
        <v>0</v>
      </c>
      <c r="AI2898" s="321">
        <v>99.228999999999999</v>
      </c>
      <c r="AJ2898" s="192">
        <v>7501943497085</v>
      </c>
      <c r="AK2898" s="192">
        <v>0</v>
      </c>
      <c r="AL2898" s="226"/>
      <c r="AM2898" s="75">
        <v>78552</v>
      </c>
      <c r="AN2898" s="76"/>
      <c r="AO2898" s="188">
        <v>118.49000000000001</v>
      </c>
      <c r="AP2898" s="188">
        <v>222.19</v>
      </c>
      <c r="AQ2898" s="187">
        <v>405.15000000000009</v>
      </c>
      <c r="AR2898" s="188">
        <v>20.175000000000001</v>
      </c>
      <c r="AS2898" s="187">
        <v>374.05769230769226</v>
      </c>
      <c r="AT2898" s="188">
        <v>113.105</v>
      </c>
      <c r="AU2898" s="187">
        <v>2063.6666666666665</v>
      </c>
      <c r="AV2898" s="188">
        <v>99.475000000000009</v>
      </c>
      <c r="AW2898" s="187">
        <v>2385.7777777777778</v>
      </c>
      <c r="AX2898" s="188">
        <v>159.58000000000001</v>
      </c>
      <c r="AY2898" s="187">
        <v>0</v>
      </c>
      <c r="AZ2898" s="188">
        <v>0</v>
      </c>
      <c r="BA2898" s="187">
        <v>0</v>
      </c>
      <c r="BB2898" s="188">
        <v>0</v>
      </c>
      <c r="BC2898" s="187">
        <v>0</v>
      </c>
      <c r="BD2898" s="75"/>
      <c r="BE2898" s="75"/>
      <c r="BF2898" s="56"/>
      <c r="BH2898" s="74"/>
      <c r="BI2898" s="194"/>
      <c r="BJ2898" s="74"/>
    </row>
    <row r="2899" spans="1:62" s="77" customFormat="1" ht="11.25" customHeight="1" x14ac:dyDescent="0.2">
      <c r="A2899" s="184" t="s">
        <v>3408</v>
      </c>
      <c r="B2899" s="185">
        <v>0</v>
      </c>
      <c r="C2899" s="828">
        <v>76992</v>
      </c>
      <c r="D2899" s="284">
        <v>1E-4</v>
      </c>
      <c r="E2899" s="91">
        <v>0</v>
      </c>
      <c r="F2899" s="186">
        <v>0</v>
      </c>
      <c r="G2899" s="186">
        <v>0</v>
      </c>
      <c r="H2899" s="186">
        <v>0</v>
      </c>
      <c r="I2899" s="187">
        <v>0</v>
      </c>
      <c r="J2899" s="188">
        <v>0</v>
      </c>
      <c r="K2899" s="186">
        <v>0</v>
      </c>
      <c r="L2899" s="186">
        <v>0</v>
      </c>
      <c r="M2899" s="187">
        <v>0</v>
      </c>
      <c r="N2899" s="189">
        <v>0</v>
      </c>
      <c r="O2899" s="188">
        <v>0</v>
      </c>
      <c r="P2899" s="189">
        <v>0</v>
      </c>
      <c r="Q2899" s="189">
        <v>0</v>
      </c>
      <c r="R2899" s="186">
        <v>0</v>
      </c>
      <c r="S2899" s="186">
        <v>1E-4</v>
      </c>
      <c r="T2899" s="188">
        <v>0</v>
      </c>
      <c r="U2899" s="187">
        <v>0</v>
      </c>
      <c r="V2899" s="189">
        <v>0</v>
      </c>
      <c r="W2899" s="189">
        <v>0</v>
      </c>
      <c r="X2899" s="188">
        <v>0</v>
      </c>
      <c r="Y2899" s="188">
        <v>0</v>
      </c>
      <c r="Z2899" s="186">
        <v>0</v>
      </c>
      <c r="AA2899" s="186">
        <v>0</v>
      </c>
      <c r="AB2899" s="186">
        <v>0</v>
      </c>
      <c r="AC2899" s="187">
        <v>0</v>
      </c>
      <c r="AD2899" s="188">
        <v>0</v>
      </c>
      <c r="AE2899" s="189">
        <v>0</v>
      </c>
      <c r="AF2899" s="189">
        <v>0</v>
      </c>
      <c r="AG2899" s="189">
        <v>0</v>
      </c>
      <c r="AH2899" s="191">
        <v>0</v>
      </c>
      <c r="AI2899" s="321">
        <v>0</v>
      </c>
      <c r="AJ2899" s="192">
        <v>7506425608966</v>
      </c>
      <c r="AK2899" s="192" t="s">
        <v>262</v>
      </c>
      <c r="AL2899" s="226"/>
      <c r="AM2899" s="75">
        <v>76992</v>
      </c>
      <c r="AN2899" s="76"/>
      <c r="AO2899" s="188">
        <v>0</v>
      </c>
      <c r="AP2899" s="188">
        <v>0</v>
      </c>
      <c r="AQ2899" s="187">
        <v>0</v>
      </c>
      <c r="AR2899" s="188">
        <v>0</v>
      </c>
      <c r="AS2899" s="187">
        <v>0</v>
      </c>
      <c r="AT2899" s="188">
        <v>0</v>
      </c>
      <c r="AU2899" s="187">
        <v>0</v>
      </c>
      <c r="AV2899" s="188">
        <v>0</v>
      </c>
      <c r="AW2899" s="187">
        <v>0</v>
      </c>
      <c r="AX2899" s="188">
        <v>0</v>
      </c>
      <c r="AY2899" s="187">
        <v>0</v>
      </c>
      <c r="AZ2899" s="188">
        <v>0</v>
      </c>
      <c r="BA2899" s="187">
        <v>0</v>
      </c>
      <c r="BB2899" s="188">
        <v>0</v>
      </c>
      <c r="BC2899" s="187">
        <v>0</v>
      </c>
      <c r="BD2899" s="75"/>
      <c r="BE2899" s="75"/>
      <c r="BF2899" s="56"/>
      <c r="BH2899" s="74"/>
      <c r="BI2899" s="194"/>
      <c r="BJ2899" s="74"/>
    </row>
    <row r="2900" spans="1:62" s="77" customFormat="1" ht="11.25" customHeight="1" x14ac:dyDescent="0.2">
      <c r="A2900" s="184" t="s">
        <v>3409</v>
      </c>
      <c r="B2900" s="185">
        <v>0</v>
      </c>
      <c r="C2900" s="828">
        <v>77020</v>
      </c>
      <c r="D2900" s="284">
        <v>1E-4</v>
      </c>
      <c r="E2900" s="91">
        <v>0</v>
      </c>
      <c r="F2900" s="186">
        <v>0</v>
      </c>
      <c r="G2900" s="186">
        <v>0</v>
      </c>
      <c r="H2900" s="186">
        <v>0</v>
      </c>
      <c r="I2900" s="187">
        <v>0</v>
      </c>
      <c r="J2900" s="188">
        <v>0</v>
      </c>
      <c r="K2900" s="186">
        <v>0</v>
      </c>
      <c r="L2900" s="186">
        <v>0</v>
      </c>
      <c r="M2900" s="187">
        <v>0</v>
      </c>
      <c r="N2900" s="189">
        <v>0</v>
      </c>
      <c r="O2900" s="188">
        <v>0</v>
      </c>
      <c r="P2900" s="189">
        <v>0</v>
      </c>
      <c r="Q2900" s="189">
        <v>0</v>
      </c>
      <c r="R2900" s="338">
        <v>0</v>
      </c>
      <c r="S2900" s="338">
        <v>1E-4</v>
      </c>
      <c r="T2900" s="188">
        <v>0</v>
      </c>
      <c r="U2900" s="187">
        <v>0</v>
      </c>
      <c r="V2900" s="189">
        <v>0</v>
      </c>
      <c r="W2900" s="189">
        <v>0</v>
      </c>
      <c r="X2900" s="188">
        <v>0</v>
      </c>
      <c r="Y2900" s="188">
        <v>0</v>
      </c>
      <c r="Z2900" s="186">
        <v>0</v>
      </c>
      <c r="AA2900" s="186">
        <v>0</v>
      </c>
      <c r="AB2900" s="186">
        <v>0</v>
      </c>
      <c r="AC2900" s="187">
        <v>0</v>
      </c>
      <c r="AD2900" s="188">
        <v>0</v>
      </c>
      <c r="AE2900" s="189">
        <v>0</v>
      </c>
      <c r="AF2900" s="189">
        <v>0</v>
      </c>
      <c r="AG2900" s="189">
        <v>0</v>
      </c>
      <c r="AH2900" s="191">
        <v>0</v>
      </c>
      <c r="AI2900" s="321">
        <v>0</v>
      </c>
      <c r="AJ2900" s="192">
        <v>7506425608966</v>
      </c>
      <c r="AK2900" s="192">
        <v>0</v>
      </c>
      <c r="AL2900" s="226"/>
      <c r="AM2900" s="75">
        <v>77020</v>
      </c>
      <c r="AN2900" s="76"/>
      <c r="AO2900" s="188">
        <v>0</v>
      </c>
      <c r="AP2900" s="188">
        <v>0</v>
      </c>
      <c r="AQ2900" s="187">
        <v>0</v>
      </c>
      <c r="AR2900" s="188">
        <v>0</v>
      </c>
      <c r="AS2900" s="187">
        <v>0</v>
      </c>
      <c r="AT2900" s="188">
        <v>0</v>
      </c>
      <c r="AU2900" s="187">
        <v>0</v>
      </c>
      <c r="AV2900" s="188">
        <v>0</v>
      </c>
      <c r="AW2900" s="187">
        <v>0</v>
      </c>
      <c r="AX2900" s="188">
        <v>0</v>
      </c>
      <c r="AY2900" s="187">
        <v>0</v>
      </c>
      <c r="AZ2900" s="188">
        <v>0</v>
      </c>
      <c r="BA2900" s="187">
        <v>0</v>
      </c>
      <c r="BB2900" s="188">
        <v>0</v>
      </c>
      <c r="BC2900" s="187">
        <v>0</v>
      </c>
      <c r="BD2900" s="75"/>
      <c r="BE2900" s="75"/>
      <c r="BF2900" s="56"/>
      <c r="BH2900" s="74"/>
      <c r="BI2900" s="194"/>
      <c r="BJ2900" s="74"/>
    </row>
    <row r="2901" spans="1:62" s="77" customFormat="1" ht="11.25" customHeight="1" x14ac:dyDescent="0.2">
      <c r="A2901" s="333" t="s">
        <v>3410</v>
      </c>
      <c r="B2901" s="334">
        <v>0</v>
      </c>
      <c r="C2901" s="861">
        <v>77031</v>
      </c>
      <c r="D2901" s="390">
        <v>1E-4</v>
      </c>
      <c r="E2901" s="336">
        <v>0</v>
      </c>
      <c r="F2901" s="337">
        <v>0</v>
      </c>
      <c r="G2901" s="338">
        <v>0</v>
      </c>
      <c r="H2901" s="338">
        <v>0</v>
      </c>
      <c r="I2901" s="339">
        <v>0</v>
      </c>
      <c r="J2901" s="337">
        <v>0</v>
      </c>
      <c r="K2901" s="338">
        <v>0</v>
      </c>
      <c r="L2901" s="338">
        <v>0</v>
      </c>
      <c r="M2901" s="339">
        <v>0</v>
      </c>
      <c r="N2901" s="340">
        <v>0</v>
      </c>
      <c r="O2901" s="340">
        <v>0</v>
      </c>
      <c r="P2901" s="340">
        <v>0</v>
      </c>
      <c r="Q2901" s="340">
        <v>0</v>
      </c>
      <c r="R2901" s="338">
        <v>0</v>
      </c>
      <c r="S2901" s="338">
        <v>1E-4</v>
      </c>
      <c r="T2901" s="337">
        <v>0</v>
      </c>
      <c r="U2901" s="339">
        <v>0</v>
      </c>
      <c r="V2901" s="340">
        <v>0</v>
      </c>
      <c r="W2901" s="340">
        <v>0</v>
      </c>
      <c r="X2901" s="340">
        <v>0</v>
      </c>
      <c r="Y2901" s="337">
        <v>0</v>
      </c>
      <c r="Z2901" s="338">
        <v>0</v>
      </c>
      <c r="AA2901" s="338">
        <v>0</v>
      </c>
      <c r="AB2901" s="338">
        <v>0</v>
      </c>
      <c r="AC2901" s="339">
        <v>0</v>
      </c>
      <c r="AD2901" s="340">
        <v>0</v>
      </c>
      <c r="AE2901" s="340">
        <v>0</v>
      </c>
      <c r="AF2901" s="340">
        <v>0</v>
      </c>
      <c r="AG2901" s="340">
        <v>0</v>
      </c>
      <c r="AH2901" s="341">
        <v>0</v>
      </c>
      <c r="AI2901" s="321">
        <v>0</v>
      </c>
      <c r="AJ2901" s="192">
        <v>7506425608966</v>
      </c>
      <c r="AK2901" s="192">
        <v>0</v>
      </c>
      <c r="AL2901" s="226"/>
      <c r="AM2901" s="75">
        <v>77031</v>
      </c>
      <c r="AN2901" s="76"/>
      <c r="AO2901" s="188">
        <v>0</v>
      </c>
      <c r="AP2901" s="188">
        <v>0</v>
      </c>
      <c r="AQ2901" s="187">
        <v>0</v>
      </c>
      <c r="AR2901" s="188">
        <v>0</v>
      </c>
      <c r="AS2901" s="187">
        <v>0</v>
      </c>
      <c r="AT2901" s="188">
        <v>0</v>
      </c>
      <c r="AU2901" s="187">
        <v>0</v>
      </c>
      <c r="AV2901" s="188">
        <v>0</v>
      </c>
      <c r="AW2901" s="187">
        <v>0</v>
      </c>
      <c r="AX2901" s="188">
        <v>0</v>
      </c>
      <c r="AY2901" s="187">
        <v>0</v>
      </c>
      <c r="AZ2901" s="188">
        <v>0</v>
      </c>
      <c r="BA2901" s="187">
        <v>0</v>
      </c>
      <c r="BB2901" s="188">
        <v>0</v>
      </c>
      <c r="BC2901" s="187">
        <v>0</v>
      </c>
      <c r="BD2901" s="75"/>
      <c r="BE2901" s="75"/>
      <c r="BF2901" s="56"/>
      <c r="BH2901" s="74"/>
      <c r="BI2901" s="194"/>
      <c r="BJ2901" s="74"/>
    </row>
    <row r="2902" spans="1:62" s="77" customFormat="1" ht="11.25" customHeight="1" x14ac:dyDescent="0.2">
      <c r="A2902" s="184" t="s">
        <v>3411</v>
      </c>
      <c r="B2902" s="185">
        <v>0</v>
      </c>
      <c r="C2902" s="828">
        <v>76953</v>
      </c>
      <c r="D2902" s="284">
        <v>1E-4</v>
      </c>
      <c r="E2902" s="91">
        <v>0</v>
      </c>
      <c r="F2902" s="186">
        <v>0</v>
      </c>
      <c r="G2902" s="186">
        <v>0</v>
      </c>
      <c r="H2902" s="186">
        <v>0</v>
      </c>
      <c r="I2902" s="187">
        <v>0</v>
      </c>
      <c r="J2902" s="188">
        <v>0</v>
      </c>
      <c r="K2902" s="186">
        <v>0</v>
      </c>
      <c r="L2902" s="186">
        <v>0</v>
      </c>
      <c r="M2902" s="187">
        <v>0</v>
      </c>
      <c r="N2902" s="189">
        <v>0</v>
      </c>
      <c r="O2902" s="188">
        <v>0</v>
      </c>
      <c r="P2902" s="189">
        <v>0</v>
      </c>
      <c r="Q2902" s="189">
        <v>0</v>
      </c>
      <c r="R2902" s="186">
        <v>0</v>
      </c>
      <c r="S2902" s="186">
        <v>1E-4</v>
      </c>
      <c r="T2902" s="188">
        <v>0</v>
      </c>
      <c r="U2902" s="187">
        <v>0</v>
      </c>
      <c r="V2902" s="189">
        <v>0</v>
      </c>
      <c r="W2902" s="189">
        <v>0</v>
      </c>
      <c r="X2902" s="188">
        <v>0</v>
      </c>
      <c r="Y2902" s="188">
        <v>0</v>
      </c>
      <c r="Z2902" s="186">
        <v>0</v>
      </c>
      <c r="AA2902" s="186">
        <v>0</v>
      </c>
      <c r="AB2902" s="186">
        <v>0</v>
      </c>
      <c r="AC2902" s="187">
        <v>0</v>
      </c>
      <c r="AD2902" s="188">
        <v>0</v>
      </c>
      <c r="AE2902" s="189">
        <v>0</v>
      </c>
      <c r="AF2902" s="189">
        <v>0</v>
      </c>
      <c r="AG2902" s="189">
        <v>0</v>
      </c>
      <c r="AH2902" s="191">
        <v>0</v>
      </c>
      <c r="AI2902" s="321">
        <v>0</v>
      </c>
      <c r="AJ2902" s="192">
        <v>7506425606238</v>
      </c>
      <c r="AK2902" s="192" t="s">
        <v>262</v>
      </c>
      <c r="AL2902" s="226"/>
      <c r="AM2902" s="75">
        <v>76953</v>
      </c>
      <c r="AN2902" s="76"/>
      <c r="AO2902" s="188">
        <v>0</v>
      </c>
      <c r="AP2902" s="188">
        <v>0</v>
      </c>
      <c r="AQ2902" s="187">
        <v>0</v>
      </c>
      <c r="AR2902" s="188">
        <v>0</v>
      </c>
      <c r="AS2902" s="187">
        <v>0</v>
      </c>
      <c r="AT2902" s="188">
        <v>0</v>
      </c>
      <c r="AU2902" s="187">
        <v>0</v>
      </c>
      <c r="AV2902" s="188">
        <v>0</v>
      </c>
      <c r="AW2902" s="187">
        <v>0</v>
      </c>
      <c r="AX2902" s="188">
        <v>0</v>
      </c>
      <c r="AY2902" s="187">
        <v>0</v>
      </c>
      <c r="AZ2902" s="188">
        <v>0</v>
      </c>
      <c r="BA2902" s="187">
        <v>0</v>
      </c>
      <c r="BB2902" s="188">
        <v>0</v>
      </c>
      <c r="BC2902" s="187">
        <v>0</v>
      </c>
      <c r="BD2902" s="75"/>
      <c r="BE2902" s="75"/>
      <c r="BF2902" s="56"/>
      <c r="BH2902" s="74"/>
      <c r="BI2902" s="194"/>
      <c r="BJ2902" s="74"/>
    </row>
    <row r="2903" spans="1:62" s="77" customFormat="1" ht="11.25" customHeight="1" x14ac:dyDescent="0.2">
      <c r="A2903" s="333" t="s">
        <v>3412</v>
      </c>
      <c r="B2903" s="334">
        <v>0</v>
      </c>
      <c r="C2903" s="875">
        <v>77019</v>
      </c>
      <c r="D2903" s="390">
        <v>1E-4</v>
      </c>
      <c r="E2903" s="336">
        <v>0</v>
      </c>
      <c r="F2903" s="338">
        <v>0</v>
      </c>
      <c r="G2903" s="338">
        <v>0</v>
      </c>
      <c r="H2903" s="338">
        <v>0</v>
      </c>
      <c r="I2903" s="339">
        <v>0</v>
      </c>
      <c r="J2903" s="337">
        <v>0</v>
      </c>
      <c r="K2903" s="338">
        <v>0</v>
      </c>
      <c r="L2903" s="338">
        <v>0</v>
      </c>
      <c r="M2903" s="339">
        <v>0</v>
      </c>
      <c r="N2903" s="340">
        <v>0</v>
      </c>
      <c r="O2903" s="337">
        <v>0</v>
      </c>
      <c r="P2903" s="340">
        <v>0</v>
      </c>
      <c r="Q2903" s="340">
        <v>0</v>
      </c>
      <c r="R2903" s="338">
        <v>0</v>
      </c>
      <c r="S2903" s="338">
        <v>1E-4</v>
      </c>
      <c r="T2903" s="337">
        <v>0</v>
      </c>
      <c r="U2903" s="339">
        <v>0</v>
      </c>
      <c r="V2903" s="340">
        <v>0</v>
      </c>
      <c r="W2903" s="340">
        <v>0</v>
      </c>
      <c r="X2903" s="337">
        <v>0</v>
      </c>
      <c r="Y2903" s="337">
        <v>0</v>
      </c>
      <c r="Z2903" s="338">
        <v>0</v>
      </c>
      <c r="AA2903" s="338">
        <v>0</v>
      </c>
      <c r="AB2903" s="338">
        <v>0</v>
      </c>
      <c r="AC2903" s="339">
        <v>0</v>
      </c>
      <c r="AD2903" s="337">
        <v>0</v>
      </c>
      <c r="AE2903" s="340">
        <v>0</v>
      </c>
      <c r="AF2903" s="340">
        <v>0</v>
      </c>
      <c r="AG2903" s="340">
        <v>0</v>
      </c>
      <c r="AH2903" s="341">
        <v>0</v>
      </c>
      <c r="AI2903" s="321">
        <v>0</v>
      </c>
      <c r="AJ2903" s="192">
        <v>7506425606238</v>
      </c>
      <c r="AK2903" s="192">
        <v>0</v>
      </c>
      <c r="AL2903" s="226"/>
      <c r="AM2903" s="75">
        <v>77019</v>
      </c>
      <c r="AN2903" s="76"/>
      <c r="AO2903" s="188">
        <v>0</v>
      </c>
      <c r="AP2903" s="188">
        <v>0</v>
      </c>
      <c r="AQ2903" s="187">
        <v>0</v>
      </c>
      <c r="AR2903" s="188">
        <v>0</v>
      </c>
      <c r="AS2903" s="187">
        <v>0</v>
      </c>
      <c r="AT2903" s="188">
        <v>0</v>
      </c>
      <c r="AU2903" s="187">
        <v>0</v>
      </c>
      <c r="AV2903" s="188">
        <v>0</v>
      </c>
      <c r="AW2903" s="187">
        <v>0</v>
      </c>
      <c r="AX2903" s="188">
        <v>0</v>
      </c>
      <c r="AY2903" s="187">
        <v>0</v>
      </c>
      <c r="AZ2903" s="188">
        <v>0</v>
      </c>
      <c r="BA2903" s="187">
        <v>0</v>
      </c>
      <c r="BB2903" s="188">
        <v>0</v>
      </c>
      <c r="BC2903" s="187">
        <v>0</v>
      </c>
      <c r="BD2903" s="75"/>
      <c r="BE2903" s="75"/>
      <c r="BF2903" s="56"/>
      <c r="BH2903" s="74"/>
      <c r="BI2903" s="194"/>
      <c r="BJ2903" s="74"/>
    </row>
    <row r="2904" spans="1:62" s="77" customFormat="1" ht="11.25" customHeight="1" x14ac:dyDescent="0.2">
      <c r="A2904" s="184" t="s">
        <v>3413</v>
      </c>
      <c r="B2904" s="185">
        <v>0</v>
      </c>
      <c r="C2904" s="828">
        <v>76993</v>
      </c>
      <c r="D2904" s="284">
        <v>1E-4</v>
      </c>
      <c r="E2904" s="91">
        <v>0</v>
      </c>
      <c r="F2904" s="186">
        <v>0</v>
      </c>
      <c r="G2904" s="186">
        <v>0</v>
      </c>
      <c r="H2904" s="186">
        <v>0</v>
      </c>
      <c r="I2904" s="187">
        <v>0</v>
      </c>
      <c r="J2904" s="188">
        <v>0</v>
      </c>
      <c r="K2904" s="186">
        <v>0</v>
      </c>
      <c r="L2904" s="186">
        <v>0</v>
      </c>
      <c r="M2904" s="187">
        <v>0</v>
      </c>
      <c r="N2904" s="189">
        <v>0</v>
      </c>
      <c r="O2904" s="188">
        <v>0</v>
      </c>
      <c r="P2904" s="189">
        <v>0</v>
      </c>
      <c r="Q2904" s="189">
        <v>0</v>
      </c>
      <c r="R2904" s="186">
        <v>0</v>
      </c>
      <c r="S2904" s="186">
        <v>1E-4</v>
      </c>
      <c r="T2904" s="188">
        <v>0</v>
      </c>
      <c r="U2904" s="187">
        <v>0</v>
      </c>
      <c r="V2904" s="189">
        <v>0</v>
      </c>
      <c r="W2904" s="189">
        <v>0</v>
      </c>
      <c r="X2904" s="188">
        <v>0</v>
      </c>
      <c r="Y2904" s="188">
        <v>0</v>
      </c>
      <c r="Z2904" s="186">
        <v>0</v>
      </c>
      <c r="AA2904" s="186">
        <v>0</v>
      </c>
      <c r="AB2904" s="186">
        <v>0</v>
      </c>
      <c r="AC2904" s="187">
        <v>0</v>
      </c>
      <c r="AD2904" s="188">
        <v>0</v>
      </c>
      <c r="AE2904" s="189">
        <v>0</v>
      </c>
      <c r="AF2904" s="189">
        <v>0</v>
      </c>
      <c r="AG2904" s="189">
        <v>0</v>
      </c>
      <c r="AH2904" s="191">
        <v>0</v>
      </c>
      <c r="AI2904" s="321">
        <v>0</v>
      </c>
      <c r="AJ2904" s="192">
        <v>7506425608997</v>
      </c>
      <c r="AK2904" s="192" t="s">
        <v>262</v>
      </c>
      <c r="AL2904" s="226"/>
      <c r="AM2904" s="75">
        <v>76993</v>
      </c>
      <c r="AN2904" s="76"/>
      <c r="AO2904" s="188">
        <v>0</v>
      </c>
      <c r="AP2904" s="188">
        <v>0</v>
      </c>
      <c r="AQ2904" s="187">
        <v>0</v>
      </c>
      <c r="AR2904" s="188">
        <v>0</v>
      </c>
      <c r="AS2904" s="187">
        <v>0</v>
      </c>
      <c r="AT2904" s="188">
        <v>0</v>
      </c>
      <c r="AU2904" s="187">
        <v>0</v>
      </c>
      <c r="AV2904" s="188">
        <v>0</v>
      </c>
      <c r="AW2904" s="187">
        <v>0</v>
      </c>
      <c r="AX2904" s="188">
        <v>0</v>
      </c>
      <c r="AY2904" s="187">
        <v>0</v>
      </c>
      <c r="AZ2904" s="188">
        <v>0</v>
      </c>
      <c r="BA2904" s="187">
        <v>0</v>
      </c>
      <c r="BB2904" s="188">
        <v>0</v>
      </c>
      <c r="BC2904" s="187">
        <v>0</v>
      </c>
      <c r="BD2904" s="75"/>
      <c r="BE2904" s="75"/>
      <c r="BF2904" s="56"/>
      <c r="BH2904" s="74"/>
      <c r="BI2904" s="194"/>
      <c r="BJ2904" s="74"/>
    </row>
    <row r="2905" spans="1:62" s="77" customFormat="1" ht="11.25" customHeight="1" x14ac:dyDescent="0.2">
      <c r="A2905" s="184" t="s">
        <v>3414</v>
      </c>
      <c r="B2905" s="185">
        <v>0</v>
      </c>
      <c r="C2905" s="828">
        <v>77056</v>
      </c>
      <c r="D2905" s="284">
        <v>12.007999999999999</v>
      </c>
      <c r="E2905" s="91">
        <v>0</v>
      </c>
      <c r="F2905" s="186">
        <v>0</v>
      </c>
      <c r="G2905" s="186">
        <v>0</v>
      </c>
      <c r="H2905" s="186">
        <v>0</v>
      </c>
      <c r="I2905" s="187">
        <v>0</v>
      </c>
      <c r="J2905" s="188">
        <v>0</v>
      </c>
      <c r="K2905" s="186">
        <v>0</v>
      </c>
      <c r="L2905" s="186">
        <v>0</v>
      </c>
      <c r="M2905" s="187">
        <v>0</v>
      </c>
      <c r="N2905" s="189">
        <v>0</v>
      </c>
      <c r="O2905" s="188">
        <v>0</v>
      </c>
      <c r="P2905" s="189">
        <v>0</v>
      </c>
      <c r="Q2905" s="189">
        <v>0</v>
      </c>
      <c r="R2905" s="186">
        <v>0</v>
      </c>
      <c r="S2905" s="186">
        <v>12.007999999999999</v>
      </c>
      <c r="T2905" s="188">
        <v>12.007999999999999</v>
      </c>
      <c r="U2905" s="187">
        <v>0</v>
      </c>
      <c r="V2905" s="189">
        <v>0</v>
      </c>
      <c r="W2905" s="189">
        <v>0</v>
      </c>
      <c r="X2905" s="188">
        <v>12.007999999999999</v>
      </c>
      <c r="Y2905" s="188">
        <v>0</v>
      </c>
      <c r="Z2905" s="186">
        <v>0</v>
      </c>
      <c r="AA2905" s="186">
        <v>0</v>
      </c>
      <c r="AB2905" s="186">
        <v>0</v>
      </c>
      <c r="AC2905" s="187">
        <v>0</v>
      </c>
      <c r="AD2905" s="188">
        <v>0</v>
      </c>
      <c r="AE2905" s="189">
        <v>0</v>
      </c>
      <c r="AF2905" s="189">
        <v>0</v>
      </c>
      <c r="AG2905" s="189">
        <v>0</v>
      </c>
      <c r="AH2905" s="191">
        <v>0</v>
      </c>
      <c r="AI2905" s="321">
        <v>0</v>
      </c>
      <c r="AJ2905" s="192">
        <v>7506425608997</v>
      </c>
      <c r="AK2905" s="192" t="s">
        <v>262</v>
      </c>
      <c r="AL2905" s="226"/>
      <c r="AM2905" s="75">
        <v>77056</v>
      </c>
      <c r="AN2905" s="76"/>
      <c r="AO2905" s="188">
        <v>0</v>
      </c>
      <c r="AP2905" s="188">
        <v>0</v>
      </c>
      <c r="AQ2905" s="187">
        <v>0</v>
      </c>
      <c r="AR2905" s="188">
        <v>0</v>
      </c>
      <c r="AS2905" s="187">
        <v>0</v>
      </c>
      <c r="AT2905" s="188">
        <v>0</v>
      </c>
      <c r="AU2905" s="187">
        <v>0</v>
      </c>
      <c r="AV2905" s="188">
        <v>0</v>
      </c>
      <c r="AW2905" s="187">
        <v>0</v>
      </c>
      <c r="AX2905" s="188">
        <v>0</v>
      </c>
      <c r="AY2905" s="187">
        <v>0</v>
      </c>
      <c r="AZ2905" s="188">
        <v>0</v>
      </c>
      <c r="BA2905" s="187">
        <v>0</v>
      </c>
      <c r="BB2905" s="188">
        <v>0</v>
      </c>
      <c r="BC2905" s="187">
        <v>0</v>
      </c>
      <c r="BD2905" s="75"/>
      <c r="BE2905" s="75"/>
      <c r="BF2905" s="56"/>
      <c r="BH2905" s="74"/>
      <c r="BI2905" s="194"/>
      <c r="BJ2905" s="74"/>
    </row>
    <row r="2906" spans="1:62" s="77" customFormat="1" ht="11.25" customHeight="1" x14ac:dyDescent="0.2">
      <c r="A2906" s="184" t="s">
        <v>3415</v>
      </c>
      <c r="B2906" s="185">
        <v>0</v>
      </c>
      <c r="C2906" s="828">
        <v>76929</v>
      </c>
      <c r="D2906" s="284">
        <v>1E-4</v>
      </c>
      <c r="E2906" s="91">
        <v>0</v>
      </c>
      <c r="F2906" s="186">
        <v>0</v>
      </c>
      <c r="G2906" s="186">
        <v>0</v>
      </c>
      <c r="H2906" s="186">
        <v>0</v>
      </c>
      <c r="I2906" s="187">
        <v>0</v>
      </c>
      <c r="J2906" s="188">
        <v>0</v>
      </c>
      <c r="K2906" s="186">
        <v>0</v>
      </c>
      <c r="L2906" s="186">
        <v>0</v>
      </c>
      <c r="M2906" s="187">
        <v>0</v>
      </c>
      <c r="N2906" s="189">
        <v>0</v>
      </c>
      <c r="O2906" s="188">
        <v>0</v>
      </c>
      <c r="P2906" s="189">
        <v>0</v>
      </c>
      <c r="Q2906" s="189">
        <v>0</v>
      </c>
      <c r="R2906" s="186">
        <v>0</v>
      </c>
      <c r="S2906" s="186">
        <v>1E-4</v>
      </c>
      <c r="T2906" s="188">
        <v>0</v>
      </c>
      <c r="U2906" s="187">
        <v>0</v>
      </c>
      <c r="V2906" s="189">
        <v>0</v>
      </c>
      <c r="W2906" s="189">
        <v>0</v>
      </c>
      <c r="X2906" s="188">
        <v>0</v>
      </c>
      <c r="Y2906" s="188">
        <v>0</v>
      </c>
      <c r="Z2906" s="186">
        <v>0</v>
      </c>
      <c r="AA2906" s="186">
        <v>0</v>
      </c>
      <c r="AB2906" s="186">
        <v>0</v>
      </c>
      <c r="AC2906" s="187">
        <v>0</v>
      </c>
      <c r="AD2906" s="188">
        <v>0</v>
      </c>
      <c r="AE2906" s="189">
        <v>0</v>
      </c>
      <c r="AF2906" s="189">
        <v>0</v>
      </c>
      <c r="AG2906" s="189">
        <v>0</v>
      </c>
      <c r="AH2906" s="191">
        <v>0</v>
      </c>
      <c r="AI2906" s="321">
        <v>0</v>
      </c>
      <c r="AJ2906" s="192">
        <v>7501943495920</v>
      </c>
      <c r="AK2906" s="192" t="s">
        <v>262</v>
      </c>
      <c r="AL2906" s="226"/>
      <c r="AM2906" s="75">
        <v>76929</v>
      </c>
      <c r="AN2906" s="76"/>
      <c r="AO2906" s="188">
        <v>0</v>
      </c>
      <c r="AP2906" s="188">
        <v>0</v>
      </c>
      <c r="AQ2906" s="187">
        <v>0</v>
      </c>
      <c r="AR2906" s="188">
        <v>0</v>
      </c>
      <c r="AS2906" s="187">
        <v>0</v>
      </c>
      <c r="AT2906" s="188">
        <v>0</v>
      </c>
      <c r="AU2906" s="187">
        <v>0</v>
      </c>
      <c r="AV2906" s="188">
        <v>0</v>
      </c>
      <c r="AW2906" s="187">
        <v>0</v>
      </c>
      <c r="AX2906" s="188">
        <v>0</v>
      </c>
      <c r="AY2906" s="187">
        <v>0</v>
      </c>
      <c r="AZ2906" s="188">
        <v>0</v>
      </c>
      <c r="BA2906" s="187">
        <v>0</v>
      </c>
      <c r="BB2906" s="188">
        <v>0</v>
      </c>
      <c r="BC2906" s="187">
        <v>0</v>
      </c>
      <c r="BD2906" s="75"/>
      <c r="BE2906" s="75"/>
      <c r="BF2906" s="56"/>
      <c r="BH2906" s="74"/>
      <c r="BI2906" s="194"/>
      <c r="BJ2906" s="74"/>
    </row>
    <row r="2907" spans="1:62" s="77" customFormat="1" ht="11.25" customHeight="1" x14ac:dyDescent="0.2">
      <c r="A2907" s="184" t="s">
        <v>3416</v>
      </c>
      <c r="B2907" s="185">
        <v>0</v>
      </c>
      <c r="C2907" s="828">
        <v>76968</v>
      </c>
      <c r="D2907" s="284">
        <v>1E-4</v>
      </c>
      <c r="E2907" s="91">
        <v>0</v>
      </c>
      <c r="F2907" s="186">
        <v>0</v>
      </c>
      <c r="G2907" s="186">
        <v>0</v>
      </c>
      <c r="H2907" s="186">
        <v>0</v>
      </c>
      <c r="I2907" s="187">
        <v>0</v>
      </c>
      <c r="J2907" s="188">
        <v>0</v>
      </c>
      <c r="K2907" s="186">
        <v>0</v>
      </c>
      <c r="L2907" s="186">
        <v>0</v>
      </c>
      <c r="M2907" s="187">
        <v>0</v>
      </c>
      <c r="N2907" s="189">
        <v>0</v>
      </c>
      <c r="O2907" s="188">
        <v>0</v>
      </c>
      <c r="P2907" s="189">
        <v>0</v>
      </c>
      <c r="Q2907" s="189">
        <v>0</v>
      </c>
      <c r="R2907" s="186">
        <v>0</v>
      </c>
      <c r="S2907" s="186">
        <v>1E-4</v>
      </c>
      <c r="T2907" s="188">
        <v>0</v>
      </c>
      <c r="U2907" s="187">
        <v>0</v>
      </c>
      <c r="V2907" s="189">
        <v>0</v>
      </c>
      <c r="W2907" s="189">
        <v>0</v>
      </c>
      <c r="X2907" s="188">
        <v>0</v>
      </c>
      <c r="Y2907" s="188">
        <v>0</v>
      </c>
      <c r="Z2907" s="186">
        <v>0</v>
      </c>
      <c r="AA2907" s="186">
        <v>0</v>
      </c>
      <c r="AB2907" s="186">
        <v>0</v>
      </c>
      <c r="AC2907" s="187">
        <v>0</v>
      </c>
      <c r="AD2907" s="188">
        <v>0</v>
      </c>
      <c r="AE2907" s="189">
        <v>0</v>
      </c>
      <c r="AF2907" s="189">
        <v>0</v>
      </c>
      <c r="AG2907" s="189">
        <v>0</v>
      </c>
      <c r="AH2907" s="191">
        <v>0</v>
      </c>
      <c r="AI2907" s="321">
        <v>0</v>
      </c>
      <c r="AJ2907" s="192">
        <v>7501943494527</v>
      </c>
      <c r="AK2907" s="192" t="s">
        <v>262</v>
      </c>
      <c r="AL2907" s="226"/>
      <c r="AM2907" s="75">
        <v>76968</v>
      </c>
      <c r="AN2907" s="76"/>
      <c r="AO2907" s="188">
        <v>0</v>
      </c>
      <c r="AP2907" s="188">
        <v>0</v>
      </c>
      <c r="AQ2907" s="187">
        <v>0</v>
      </c>
      <c r="AR2907" s="188">
        <v>0</v>
      </c>
      <c r="AS2907" s="187">
        <v>0</v>
      </c>
      <c r="AT2907" s="188">
        <v>0</v>
      </c>
      <c r="AU2907" s="187">
        <v>0</v>
      </c>
      <c r="AV2907" s="188">
        <v>0</v>
      </c>
      <c r="AW2907" s="187">
        <v>0</v>
      </c>
      <c r="AX2907" s="188">
        <v>0</v>
      </c>
      <c r="AY2907" s="187">
        <v>0</v>
      </c>
      <c r="AZ2907" s="188">
        <v>0</v>
      </c>
      <c r="BA2907" s="187">
        <v>0</v>
      </c>
      <c r="BB2907" s="188">
        <v>0</v>
      </c>
      <c r="BC2907" s="187">
        <v>0</v>
      </c>
      <c r="BD2907" s="75"/>
      <c r="BE2907" s="75"/>
      <c r="BF2907" s="56"/>
      <c r="BH2907" s="74"/>
      <c r="BI2907" s="194"/>
      <c r="BJ2907" s="74"/>
    </row>
    <row r="2908" spans="1:62" s="77" customFormat="1" ht="11.25" customHeight="1" x14ac:dyDescent="0.2">
      <c r="A2908" s="184" t="s">
        <v>3417</v>
      </c>
      <c r="B2908" s="185">
        <v>0</v>
      </c>
      <c r="C2908" s="828">
        <v>76969</v>
      </c>
      <c r="D2908" s="284">
        <v>1E-4</v>
      </c>
      <c r="E2908" s="91">
        <v>0</v>
      </c>
      <c r="F2908" s="186">
        <v>0</v>
      </c>
      <c r="G2908" s="186">
        <v>0</v>
      </c>
      <c r="H2908" s="186">
        <v>0</v>
      </c>
      <c r="I2908" s="187">
        <v>0</v>
      </c>
      <c r="J2908" s="188">
        <v>0</v>
      </c>
      <c r="K2908" s="186">
        <v>0</v>
      </c>
      <c r="L2908" s="186">
        <v>0</v>
      </c>
      <c r="M2908" s="187">
        <v>0</v>
      </c>
      <c r="N2908" s="189">
        <v>0</v>
      </c>
      <c r="O2908" s="188">
        <v>0</v>
      </c>
      <c r="P2908" s="189">
        <v>0</v>
      </c>
      <c r="Q2908" s="189">
        <v>0</v>
      </c>
      <c r="R2908" s="186">
        <v>0</v>
      </c>
      <c r="S2908" s="186">
        <v>1E-4</v>
      </c>
      <c r="T2908" s="188">
        <v>0</v>
      </c>
      <c r="U2908" s="187">
        <v>0</v>
      </c>
      <c r="V2908" s="189">
        <v>0</v>
      </c>
      <c r="W2908" s="189">
        <v>0</v>
      </c>
      <c r="X2908" s="188">
        <v>0</v>
      </c>
      <c r="Y2908" s="188">
        <v>0</v>
      </c>
      <c r="Z2908" s="186">
        <v>0</v>
      </c>
      <c r="AA2908" s="186">
        <v>0</v>
      </c>
      <c r="AB2908" s="186">
        <v>0</v>
      </c>
      <c r="AC2908" s="187">
        <v>0</v>
      </c>
      <c r="AD2908" s="188">
        <v>0</v>
      </c>
      <c r="AE2908" s="189">
        <v>0</v>
      </c>
      <c r="AF2908" s="189">
        <v>0</v>
      </c>
      <c r="AG2908" s="189">
        <v>0</v>
      </c>
      <c r="AH2908" s="191">
        <v>0</v>
      </c>
      <c r="AI2908" s="321">
        <v>0</v>
      </c>
      <c r="AJ2908" s="192">
        <v>7501943494534</v>
      </c>
      <c r="AK2908" s="192" t="s">
        <v>262</v>
      </c>
      <c r="AL2908" s="226"/>
      <c r="AM2908" s="75">
        <v>76969</v>
      </c>
      <c r="AN2908" s="76"/>
      <c r="AO2908" s="188">
        <v>0</v>
      </c>
      <c r="AP2908" s="188">
        <v>0</v>
      </c>
      <c r="AQ2908" s="187">
        <v>0</v>
      </c>
      <c r="AR2908" s="188">
        <v>0</v>
      </c>
      <c r="AS2908" s="187">
        <v>0</v>
      </c>
      <c r="AT2908" s="188">
        <v>0</v>
      </c>
      <c r="AU2908" s="187">
        <v>0</v>
      </c>
      <c r="AV2908" s="188">
        <v>0</v>
      </c>
      <c r="AW2908" s="187">
        <v>0</v>
      </c>
      <c r="AX2908" s="188">
        <v>0</v>
      </c>
      <c r="AY2908" s="187">
        <v>0</v>
      </c>
      <c r="AZ2908" s="188">
        <v>0</v>
      </c>
      <c r="BA2908" s="187">
        <v>0</v>
      </c>
      <c r="BB2908" s="188">
        <v>0</v>
      </c>
      <c r="BC2908" s="187">
        <v>0</v>
      </c>
      <c r="BD2908" s="75"/>
      <c r="BE2908" s="75"/>
      <c r="BF2908" s="56"/>
      <c r="BH2908" s="74"/>
      <c r="BI2908" s="194"/>
      <c r="BJ2908" s="74"/>
    </row>
    <row r="2909" spans="1:62" s="77" customFormat="1" ht="11.25" customHeight="1" x14ac:dyDescent="0.2">
      <c r="A2909" s="184" t="s">
        <v>3418</v>
      </c>
      <c r="B2909" s="185">
        <v>0</v>
      </c>
      <c r="C2909" s="828">
        <v>76970</v>
      </c>
      <c r="D2909" s="284">
        <v>1E-4</v>
      </c>
      <c r="E2909" s="91">
        <v>0</v>
      </c>
      <c r="F2909" s="186">
        <v>0</v>
      </c>
      <c r="G2909" s="186">
        <v>0</v>
      </c>
      <c r="H2909" s="186">
        <v>0</v>
      </c>
      <c r="I2909" s="187">
        <v>0</v>
      </c>
      <c r="J2909" s="188">
        <v>0</v>
      </c>
      <c r="K2909" s="186">
        <v>0</v>
      </c>
      <c r="L2909" s="186">
        <v>0</v>
      </c>
      <c r="M2909" s="187">
        <v>0</v>
      </c>
      <c r="N2909" s="189">
        <v>0</v>
      </c>
      <c r="O2909" s="188">
        <v>0</v>
      </c>
      <c r="P2909" s="189">
        <v>0</v>
      </c>
      <c r="Q2909" s="189">
        <v>0</v>
      </c>
      <c r="R2909" s="186">
        <v>0</v>
      </c>
      <c r="S2909" s="186">
        <v>1E-4</v>
      </c>
      <c r="T2909" s="188">
        <v>0</v>
      </c>
      <c r="U2909" s="187">
        <v>0</v>
      </c>
      <c r="V2909" s="189">
        <v>0</v>
      </c>
      <c r="W2909" s="189">
        <v>0</v>
      </c>
      <c r="X2909" s="188">
        <v>0</v>
      </c>
      <c r="Y2909" s="188">
        <v>0</v>
      </c>
      <c r="Z2909" s="186">
        <v>0</v>
      </c>
      <c r="AA2909" s="186">
        <v>0</v>
      </c>
      <c r="AB2909" s="186">
        <v>0</v>
      </c>
      <c r="AC2909" s="187">
        <v>0</v>
      </c>
      <c r="AD2909" s="188">
        <v>0</v>
      </c>
      <c r="AE2909" s="189">
        <v>0</v>
      </c>
      <c r="AF2909" s="189">
        <v>0</v>
      </c>
      <c r="AG2909" s="189">
        <v>0</v>
      </c>
      <c r="AH2909" s="191">
        <v>0</v>
      </c>
      <c r="AI2909" s="321">
        <v>0</v>
      </c>
      <c r="AJ2909" s="192">
        <v>7501943494541</v>
      </c>
      <c r="AK2909" s="192" t="s">
        <v>262</v>
      </c>
      <c r="AL2909" s="226"/>
      <c r="AM2909" s="75">
        <v>76970</v>
      </c>
      <c r="AN2909" s="76"/>
      <c r="AO2909" s="188">
        <v>0</v>
      </c>
      <c r="AP2909" s="188">
        <v>0</v>
      </c>
      <c r="AQ2909" s="187">
        <v>0</v>
      </c>
      <c r="AR2909" s="188">
        <v>0</v>
      </c>
      <c r="AS2909" s="187">
        <v>0</v>
      </c>
      <c r="AT2909" s="188">
        <v>0</v>
      </c>
      <c r="AU2909" s="187">
        <v>0</v>
      </c>
      <c r="AV2909" s="188">
        <v>0</v>
      </c>
      <c r="AW2909" s="187">
        <v>0</v>
      </c>
      <c r="AX2909" s="188">
        <v>0</v>
      </c>
      <c r="AY2909" s="187">
        <v>0</v>
      </c>
      <c r="AZ2909" s="188">
        <v>0</v>
      </c>
      <c r="BA2909" s="187">
        <v>0</v>
      </c>
      <c r="BB2909" s="188">
        <v>0</v>
      </c>
      <c r="BC2909" s="187">
        <v>0</v>
      </c>
      <c r="BD2909" s="75"/>
      <c r="BE2909" s="75"/>
      <c r="BF2909" s="56"/>
      <c r="BH2909" s="74"/>
      <c r="BI2909" s="194"/>
      <c r="BJ2909" s="74"/>
    </row>
    <row r="2910" spans="1:62" s="77" customFormat="1" ht="11.25" customHeight="1" x14ac:dyDescent="0.2">
      <c r="A2910" s="184" t="s">
        <v>3419</v>
      </c>
      <c r="B2910" s="185">
        <v>0</v>
      </c>
      <c r="C2910" s="828">
        <v>76960</v>
      </c>
      <c r="D2910" s="284">
        <v>1E-4</v>
      </c>
      <c r="E2910" s="91">
        <v>0</v>
      </c>
      <c r="F2910" s="186">
        <v>0</v>
      </c>
      <c r="G2910" s="186">
        <v>0</v>
      </c>
      <c r="H2910" s="186">
        <v>0</v>
      </c>
      <c r="I2910" s="187">
        <v>0</v>
      </c>
      <c r="J2910" s="188">
        <v>0</v>
      </c>
      <c r="K2910" s="186">
        <v>0</v>
      </c>
      <c r="L2910" s="186">
        <v>0</v>
      </c>
      <c r="M2910" s="187">
        <v>0</v>
      </c>
      <c r="N2910" s="189">
        <v>0</v>
      </c>
      <c r="O2910" s="188">
        <v>0</v>
      </c>
      <c r="P2910" s="189">
        <v>0</v>
      </c>
      <c r="Q2910" s="189">
        <v>0</v>
      </c>
      <c r="R2910" s="186">
        <v>0</v>
      </c>
      <c r="S2910" s="186">
        <v>1E-4</v>
      </c>
      <c r="T2910" s="188">
        <v>0</v>
      </c>
      <c r="U2910" s="187">
        <v>0</v>
      </c>
      <c r="V2910" s="189">
        <v>0</v>
      </c>
      <c r="W2910" s="189">
        <v>0</v>
      </c>
      <c r="X2910" s="188">
        <v>0</v>
      </c>
      <c r="Y2910" s="188">
        <v>0</v>
      </c>
      <c r="Z2910" s="186">
        <v>0</v>
      </c>
      <c r="AA2910" s="186">
        <v>0</v>
      </c>
      <c r="AB2910" s="186">
        <v>0</v>
      </c>
      <c r="AC2910" s="187">
        <v>0</v>
      </c>
      <c r="AD2910" s="188">
        <v>0</v>
      </c>
      <c r="AE2910" s="189">
        <v>0</v>
      </c>
      <c r="AF2910" s="189">
        <v>0</v>
      </c>
      <c r="AG2910" s="189">
        <v>0</v>
      </c>
      <c r="AH2910" s="191">
        <v>0</v>
      </c>
      <c r="AI2910" s="321">
        <v>0</v>
      </c>
      <c r="AJ2910" s="192">
        <v>7506425602414</v>
      </c>
      <c r="AK2910" s="192" t="s">
        <v>262</v>
      </c>
      <c r="AL2910" s="226"/>
      <c r="AM2910" s="75">
        <v>76960</v>
      </c>
      <c r="AN2910" s="76"/>
      <c r="AO2910" s="188">
        <v>0</v>
      </c>
      <c r="AP2910" s="188">
        <v>0</v>
      </c>
      <c r="AQ2910" s="187">
        <v>0</v>
      </c>
      <c r="AR2910" s="188">
        <v>0</v>
      </c>
      <c r="AS2910" s="187">
        <v>0</v>
      </c>
      <c r="AT2910" s="188">
        <v>0</v>
      </c>
      <c r="AU2910" s="187">
        <v>0</v>
      </c>
      <c r="AV2910" s="188">
        <v>0</v>
      </c>
      <c r="AW2910" s="187">
        <v>0</v>
      </c>
      <c r="AX2910" s="188">
        <v>0</v>
      </c>
      <c r="AY2910" s="187">
        <v>0</v>
      </c>
      <c r="AZ2910" s="188">
        <v>0</v>
      </c>
      <c r="BA2910" s="187">
        <v>0</v>
      </c>
      <c r="BB2910" s="188">
        <v>0</v>
      </c>
      <c r="BC2910" s="187">
        <v>0</v>
      </c>
      <c r="BD2910" s="75"/>
      <c r="BE2910" s="75"/>
      <c r="BF2910" s="56"/>
      <c r="BH2910" s="74"/>
      <c r="BI2910" s="194"/>
      <c r="BJ2910" s="74"/>
    </row>
    <row r="2911" spans="1:62" s="77" customFormat="1" ht="11.25" customHeight="1" x14ac:dyDescent="0.2">
      <c r="A2911" s="510" t="s">
        <v>287</v>
      </c>
      <c r="B2911" s="324">
        <v>0</v>
      </c>
      <c r="C2911" s="945"/>
      <c r="D2911" s="325">
        <v>13032.940899999987</v>
      </c>
      <c r="E2911" s="326">
        <v>107.25897272111708</v>
      </c>
      <c r="F2911" s="328">
        <v>4794</v>
      </c>
      <c r="G2911" s="328">
        <v>4826</v>
      </c>
      <c r="H2911" s="328">
        <v>0</v>
      </c>
      <c r="I2911" s="327">
        <v>0</v>
      </c>
      <c r="J2911" s="328">
        <v>3361.3990000000003</v>
      </c>
      <c r="K2911" s="328">
        <v>3645.2729042688484</v>
      </c>
      <c r="L2911" s="328">
        <v>516.51599999999996</v>
      </c>
      <c r="M2911" s="328">
        <v>14.169474098773966</v>
      </c>
      <c r="N2911" s="329">
        <v>100.60600000000001</v>
      </c>
      <c r="O2911" s="251">
        <v>101.03</v>
      </c>
      <c r="P2911" s="328">
        <v>249.71400000000003</v>
      </c>
      <c r="Q2911" s="251">
        <v>22.794973164447303</v>
      </c>
      <c r="R2911" s="251">
        <v>111.70728229525849</v>
      </c>
      <c r="S2911" s="251">
        <v>12516.424899999987</v>
      </c>
      <c r="T2911" s="329">
        <v>12328.552999999998</v>
      </c>
      <c r="U2911" s="327">
        <v>101.46197547154128</v>
      </c>
      <c r="V2911" s="251">
        <v>674.30799999999988</v>
      </c>
      <c r="W2911" s="251">
        <v>48.077999999999996</v>
      </c>
      <c r="X2911" s="329">
        <v>11606.166999999999</v>
      </c>
      <c r="Y2911" s="329">
        <v>0</v>
      </c>
      <c r="Z2911" s="328">
        <v>50.552</v>
      </c>
      <c r="AA2911" s="328">
        <v>0</v>
      </c>
      <c r="AB2911" s="328">
        <v>0</v>
      </c>
      <c r="AC2911" s="328">
        <v>0</v>
      </c>
      <c r="AD2911" s="329">
        <v>230.78000000000003</v>
      </c>
      <c r="AE2911" s="251">
        <v>48.207999999999998</v>
      </c>
      <c r="AF2911" s="251">
        <v>48.207999999999998</v>
      </c>
      <c r="AG2911" s="251">
        <v>0</v>
      </c>
      <c r="AH2911" s="251">
        <v>0</v>
      </c>
      <c r="AI2911" s="343">
        <v>10585.436</v>
      </c>
      <c r="AJ2911" s="192">
        <v>0</v>
      </c>
      <c r="AK2911" s="192">
        <v>0</v>
      </c>
      <c r="AL2911" s="226"/>
      <c r="AM2911" s="75">
        <v>0</v>
      </c>
      <c r="AN2911" s="76"/>
      <c r="AO2911" s="223">
        <v>0</v>
      </c>
      <c r="AP2911" s="223">
        <v>0</v>
      </c>
      <c r="AQ2911" s="222">
        <v>0</v>
      </c>
      <c r="AR2911" s="223">
        <v>0</v>
      </c>
      <c r="AS2911" s="222">
        <v>0</v>
      </c>
      <c r="AT2911" s="223">
        <v>0</v>
      </c>
      <c r="AU2911" s="222">
        <v>0</v>
      </c>
      <c r="AV2911" s="223">
        <v>0</v>
      </c>
      <c r="AW2911" s="222">
        <v>0</v>
      </c>
      <c r="AX2911" s="223">
        <v>0</v>
      </c>
      <c r="AY2911" s="222">
        <v>0</v>
      </c>
      <c r="AZ2911" s="223">
        <v>0</v>
      </c>
      <c r="BA2911" s="222">
        <v>0</v>
      </c>
      <c r="BB2911" s="223">
        <v>0</v>
      </c>
      <c r="BC2911" s="222">
        <v>0</v>
      </c>
      <c r="BD2911" s="75"/>
      <c r="BE2911" s="75"/>
      <c r="BF2911" s="56"/>
      <c r="BH2911" s="74"/>
      <c r="BI2911" s="194"/>
      <c r="BJ2911" s="74"/>
    </row>
    <row r="2912" spans="1:62" s="77" customFormat="1" ht="11.25" customHeight="1" x14ac:dyDescent="0.2">
      <c r="A2912" s="244" t="s">
        <v>3420</v>
      </c>
      <c r="B2912" s="245">
        <v>0</v>
      </c>
      <c r="C2912" s="831">
        <v>78000</v>
      </c>
      <c r="D2912" s="246">
        <v>1E-4</v>
      </c>
      <c r="E2912" s="247">
        <v>0</v>
      </c>
      <c r="F2912" s="248">
        <v>0</v>
      </c>
      <c r="G2912" s="248">
        <v>0</v>
      </c>
      <c r="H2912" s="248">
        <v>0</v>
      </c>
      <c r="I2912" s="249">
        <v>0</v>
      </c>
      <c r="J2912" s="248">
        <v>0</v>
      </c>
      <c r="K2912" s="248">
        <v>0</v>
      </c>
      <c r="L2912" s="248">
        <v>0</v>
      </c>
      <c r="M2912" s="249">
        <v>0</v>
      </c>
      <c r="N2912" s="249">
        <v>22.527999999999999</v>
      </c>
      <c r="O2912" s="249">
        <v>9.8559999999999999</v>
      </c>
      <c r="P2912" s="249">
        <v>32.384</v>
      </c>
      <c r="Q2912" s="249">
        <v>0</v>
      </c>
      <c r="R2912" s="248">
        <v>0</v>
      </c>
      <c r="S2912" s="248">
        <v>1E-4</v>
      </c>
      <c r="T2912" s="248">
        <v>0</v>
      </c>
      <c r="U2912" s="249">
        <v>0</v>
      </c>
      <c r="V2912" s="249">
        <v>0</v>
      </c>
      <c r="W2912" s="249">
        <v>0</v>
      </c>
      <c r="X2912" s="249">
        <v>0</v>
      </c>
      <c r="Y2912" s="248">
        <v>0</v>
      </c>
      <c r="Z2912" s="248">
        <v>0</v>
      </c>
      <c r="AA2912" s="248">
        <v>0</v>
      </c>
      <c r="AB2912" s="249">
        <v>0</v>
      </c>
      <c r="AC2912" s="248">
        <v>0</v>
      </c>
      <c r="AD2912" s="248">
        <v>0</v>
      </c>
      <c r="AE2912" s="249">
        <v>0</v>
      </c>
      <c r="AF2912" s="249">
        <v>0</v>
      </c>
      <c r="AG2912" s="249">
        <v>0</v>
      </c>
      <c r="AH2912" s="327">
        <v>0</v>
      </c>
      <c r="AI2912" s="321">
        <v>0</v>
      </c>
      <c r="AJ2912" s="192">
        <v>7501943489004</v>
      </c>
      <c r="AK2912" s="192" t="s">
        <v>262</v>
      </c>
      <c r="AL2912" s="226"/>
      <c r="AM2912" s="75">
        <v>78000</v>
      </c>
      <c r="AN2912" s="76"/>
      <c r="AO2912" s="201">
        <v>0</v>
      </c>
      <c r="AP2912" s="201">
        <v>0</v>
      </c>
      <c r="AQ2912" s="200">
        <v>0</v>
      </c>
      <c r="AR2912" s="201">
        <v>0</v>
      </c>
      <c r="AS2912" s="200">
        <v>0</v>
      </c>
      <c r="AT2912" s="201">
        <v>0</v>
      </c>
      <c r="AU2912" s="200">
        <v>0</v>
      </c>
      <c r="AV2912" s="201">
        <v>0</v>
      </c>
      <c r="AW2912" s="200">
        <v>0</v>
      </c>
      <c r="AX2912" s="201">
        <v>0</v>
      </c>
      <c r="AY2912" s="200">
        <v>0</v>
      </c>
      <c r="AZ2912" s="201">
        <v>0</v>
      </c>
      <c r="BA2912" s="200">
        <v>0</v>
      </c>
      <c r="BB2912" s="201">
        <v>0</v>
      </c>
      <c r="BC2912" s="200">
        <v>0</v>
      </c>
      <c r="BD2912" s="75"/>
      <c r="BE2912" s="75"/>
      <c r="BF2912" s="56"/>
      <c r="BH2912" s="74"/>
      <c r="BI2912" s="194"/>
      <c r="BJ2912" s="74"/>
    </row>
    <row r="2913" spans="1:62" s="77" customFormat="1" ht="11.25" customHeight="1" x14ac:dyDescent="0.2">
      <c r="A2913" s="184" t="s">
        <v>3420</v>
      </c>
      <c r="B2913" s="185">
        <v>0</v>
      </c>
      <c r="C2913" s="832">
        <v>78043</v>
      </c>
      <c r="D2913" s="55">
        <v>1E-4</v>
      </c>
      <c r="E2913" s="91">
        <v>0</v>
      </c>
      <c r="F2913" s="186">
        <v>0</v>
      </c>
      <c r="G2913" s="186">
        <v>0</v>
      </c>
      <c r="H2913" s="186">
        <v>0</v>
      </c>
      <c r="I2913" s="187">
        <v>0</v>
      </c>
      <c r="J2913" s="186">
        <v>0</v>
      </c>
      <c r="K2913" s="186">
        <v>0</v>
      </c>
      <c r="L2913" s="186">
        <v>0</v>
      </c>
      <c r="M2913" s="187">
        <v>0</v>
      </c>
      <c r="N2913" s="187">
        <v>0</v>
      </c>
      <c r="O2913" s="187">
        <v>0</v>
      </c>
      <c r="P2913" s="187">
        <v>0</v>
      </c>
      <c r="Q2913" s="187">
        <v>0</v>
      </c>
      <c r="R2913" s="186">
        <v>0</v>
      </c>
      <c r="S2913" s="186">
        <v>1E-4</v>
      </c>
      <c r="T2913" s="186">
        <v>0</v>
      </c>
      <c r="U2913" s="187">
        <v>0</v>
      </c>
      <c r="V2913" s="187">
        <v>0</v>
      </c>
      <c r="W2913" s="187">
        <v>0</v>
      </c>
      <c r="X2913" s="187">
        <v>0</v>
      </c>
      <c r="Y2913" s="186">
        <v>0</v>
      </c>
      <c r="Z2913" s="186">
        <v>0</v>
      </c>
      <c r="AA2913" s="186">
        <v>0</v>
      </c>
      <c r="AB2913" s="187">
        <v>0</v>
      </c>
      <c r="AC2913" s="186">
        <v>0</v>
      </c>
      <c r="AD2913" s="186">
        <v>0</v>
      </c>
      <c r="AE2913" s="187">
        <v>0</v>
      </c>
      <c r="AF2913" s="187">
        <v>0</v>
      </c>
      <c r="AG2913" s="187">
        <v>0</v>
      </c>
      <c r="AH2913" s="484">
        <v>0</v>
      </c>
      <c r="AI2913" s="321">
        <v>0</v>
      </c>
      <c r="AJ2913" s="192">
        <v>7501943489004</v>
      </c>
      <c r="AK2913" s="192">
        <v>78000</v>
      </c>
      <c r="AL2913" s="226"/>
      <c r="AM2913" s="75">
        <v>78043</v>
      </c>
      <c r="AN2913" s="76"/>
      <c r="AO2913" s="201">
        <v>0</v>
      </c>
      <c r="AP2913" s="201">
        <v>0</v>
      </c>
      <c r="AQ2913" s="200">
        <v>0</v>
      </c>
      <c r="AR2913" s="201">
        <v>0</v>
      </c>
      <c r="AS2913" s="200">
        <v>0</v>
      </c>
      <c r="AT2913" s="201">
        <v>0</v>
      </c>
      <c r="AU2913" s="200">
        <v>0</v>
      </c>
      <c r="AV2913" s="201">
        <v>0</v>
      </c>
      <c r="AW2913" s="200">
        <v>0</v>
      </c>
      <c r="AX2913" s="201">
        <v>0</v>
      </c>
      <c r="AY2913" s="200">
        <v>0</v>
      </c>
      <c r="AZ2913" s="201">
        <v>0</v>
      </c>
      <c r="BA2913" s="200">
        <v>0</v>
      </c>
      <c r="BB2913" s="201">
        <v>0</v>
      </c>
      <c r="BC2913" s="200">
        <v>0</v>
      </c>
      <c r="BD2913" s="75"/>
      <c r="BE2913" s="75"/>
      <c r="BF2913" s="56"/>
      <c r="BH2913" s="74"/>
      <c r="BI2913" s="194"/>
      <c r="BJ2913" s="74"/>
    </row>
    <row r="2914" spans="1:62" s="77" customFormat="1" ht="11.25" customHeight="1" x14ac:dyDescent="0.2">
      <c r="A2914" s="184" t="s">
        <v>3421</v>
      </c>
      <c r="B2914" s="185">
        <v>0</v>
      </c>
      <c r="C2914" s="832">
        <v>78151</v>
      </c>
      <c r="D2914" s="55">
        <v>1E-4</v>
      </c>
      <c r="E2914" s="91">
        <v>0</v>
      </c>
      <c r="F2914" s="186">
        <v>0</v>
      </c>
      <c r="G2914" s="186">
        <v>0</v>
      </c>
      <c r="H2914" s="186">
        <v>0</v>
      </c>
      <c r="I2914" s="187">
        <v>0</v>
      </c>
      <c r="J2914" s="186">
        <v>0</v>
      </c>
      <c r="K2914" s="186">
        <v>0</v>
      </c>
      <c r="L2914" s="186">
        <v>0</v>
      </c>
      <c r="M2914" s="187">
        <v>0</v>
      </c>
      <c r="N2914" s="187">
        <v>0</v>
      </c>
      <c r="O2914" s="187">
        <v>0</v>
      </c>
      <c r="P2914" s="187">
        <v>0</v>
      </c>
      <c r="Q2914" s="187">
        <v>0</v>
      </c>
      <c r="R2914" s="186">
        <v>0</v>
      </c>
      <c r="S2914" s="186">
        <v>1E-4</v>
      </c>
      <c r="T2914" s="186">
        <v>0</v>
      </c>
      <c r="U2914" s="187">
        <v>0</v>
      </c>
      <c r="V2914" s="187">
        <v>0</v>
      </c>
      <c r="W2914" s="187">
        <v>0</v>
      </c>
      <c r="X2914" s="187">
        <v>0</v>
      </c>
      <c r="Y2914" s="186">
        <v>0</v>
      </c>
      <c r="Z2914" s="186">
        <v>0</v>
      </c>
      <c r="AA2914" s="186">
        <v>0</v>
      </c>
      <c r="AB2914" s="187">
        <v>0</v>
      </c>
      <c r="AC2914" s="186">
        <v>0</v>
      </c>
      <c r="AD2914" s="186">
        <v>0</v>
      </c>
      <c r="AE2914" s="187">
        <v>0</v>
      </c>
      <c r="AF2914" s="187">
        <v>0</v>
      </c>
      <c r="AG2914" s="187">
        <v>0</v>
      </c>
      <c r="AH2914" s="484">
        <v>0</v>
      </c>
      <c r="AI2914" s="321">
        <v>0</v>
      </c>
      <c r="AJ2914" s="192">
        <v>7501943489004</v>
      </c>
      <c r="AK2914" s="192">
        <v>78000</v>
      </c>
      <c r="AL2914" s="226"/>
      <c r="AM2914" s="75">
        <v>78151</v>
      </c>
      <c r="AN2914" s="76"/>
      <c r="AO2914" s="201">
        <v>0</v>
      </c>
      <c r="AP2914" s="201">
        <v>0</v>
      </c>
      <c r="AQ2914" s="200">
        <v>0</v>
      </c>
      <c r="AR2914" s="201">
        <v>0</v>
      </c>
      <c r="AS2914" s="200">
        <v>0</v>
      </c>
      <c r="AT2914" s="201">
        <v>0</v>
      </c>
      <c r="AU2914" s="200">
        <v>0</v>
      </c>
      <c r="AV2914" s="201">
        <v>0</v>
      </c>
      <c r="AW2914" s="200">
        <v>0</v>
      </c>
      <c r="AX2914" s="201">
        <v>0</v>
      </c>
      <c r="AY2914" s="200">
        <v>0</v>
      </c>
      <c r="AZ2914" s="201">
        <v>0</v>
      </c>
      <c r="BA2914" s="200">
        <v>0</v>
      </c>
      <c r="BB2914" s="201">
        <v>0</v>
      </c>
      <c r="BC2914" s="200">
        <v>0</v>
      </c>
      <c r="BD2914" s="75"/>
      <c r="BE2914" s="75"/>
      <c r="BF2914" s="56"/>
      <c r="BH2914" s="74"/>
      <c r="BI2914" s="194"/>
      <c r="BJ2914" s="74"/>
    </row>
    <row r="2915" spans="1:62" s="77" customFormat="1" ht="11.25" customHeight="1" x14ac:dyDescent="0.2">
      <c r="A2915" s="184" t="s">
        <v>3422</v>
      </c>
      <c r="B2915" s="185">
        <v>0</v>
      </c>
      <c r="C2915" s="850">
        <v>78281</v>
      </c>
      <c r="D2915" s="55">
        <v>508.28800000000001</v>
      </c>
      <c r="E2915" s="91">
        <v>35.502973981384599</v>
      </c>
      <c r="F2915" s="186">
        <v>600</v>
      </c>
      <c r="G2915" s="186">
        <v>600</v>
      </c>
      <c r="H2915" s="186">
        <v>0</v>
      </c>
      <c r="I2915" s="187">
        <v>0</v>
      </c>
      <c r="J2915" s="186">
        <v>559.27300000000002</v>
      </c>
      <c r="K2915" s="186">
        <v>429.50317367765791</v>
      </c>
      <c r="L2915" s="186">
        <v>187.26400000000001</v>
      </c>
      <c r="M2915" s="187">
        <v>43.600143485910912</v>
      </c>
      <c r="N2915" s="187">
        <v>0</v>
      </c>
      <c r="O2915" s="187">
        <v>0</v>
      </c>
      <c r="P2915" s="187">
        <v>20.416</v>
      </c>
      <c r="Q2915" s="187">
        <v>37.133922073835137</v>
      </c>
      <c r="R2915" s="186">
        <v>17.220069626103889</v>
      </c>
      <c r="S2915" s="186">
        <v>321.024</v>
      </c>
      <c r="T2915" s="186">
        <v>321.024</v>
      </c>
      <c r="U2915" s="187">
        <v>22.422930935611326</v>
      </c>
      <c r="V2915" s="187">
        <v>35.200000000000003</v>
      </c>
      <c r="W2915" s="187">
        <v>20.416</v>
      </c>
      <c r="X2915" s="187">
        <v>265.40800000000002</v>
      </c>
      <c r="Y2915" s="186">
        <v>0</v>
      </c>
      <c r="Z2915" s="186">
        <v>0</v>
      </c>
      <c r="AA2915" s="186">
        <v>0</v>
      </c>
      <c r="AB2915" s="187">
        <v>0</v>
      </c>
      <c r="AC2915" s="186">
        <v>0</v>
      </c>
      <c r="AD2915" s="186">
        <v>0</v>
      </c>
      <c r="AE2915" s="187">
        <v>0</v>
      </c>
      <c r="AF2915" s="187">
        <v>0</v>
      </c>
      <c r="AG2915" s="187">
        <v>0</v>
      </c>
      <c r="AH2915" s="484">
        <v>0</v>
      </c>
      <c r="AI2915" s="321">
        <v>450.74800000000005</v>
      </c>
      <c r="AJ2915" s="192">
        <v>7501943489004</v>
      </c>
      <c r="AK2915" s="192">
        <v>78000</v>
      </c>
      <c r="AL2915" s="226"/>
      <c r="AM2915" s="75">
        <v>78281</v>
      </c>
      <c r="AN2915" s="76"/>
      <c r="AO2915" s="201">
        <v>686.40066666666655</v>
      </c>
      <c r="AP2915" s="201">
        <v>589.95000000000005</v>
      </c>
      <c r="AQ2915" s="200">
        <v>115.65402010198021</v>
      </c>
      <c r="AR2915" s="201">
        <v>629.38</v>
      </c>
      <c r="AS2915" s="200">
        <v>114.88097193777904</v>
      </c>
      <c r="AT2915" s="201">
        <v>839.87199999999996</v>
      </c>
      <c r="AU2915" s="200">
        <v>143.88268347838002</v>
      </c>
      <c r="AV2915" s="201">
        <v>587.14400000000001</v>
      </c>
      <c r="AW2915" s="200">
        <v>228.35318779874066</v>
      </c>
      <c r="AX2915" s="201">
        <v>808.20799999999997</v>
      </c>
      <c r="AY2915" s="200">
        <v>339.87737285213251</v>
      </c>
      <c r="AZ2915" s="201">
        <v>597.69799999999998</v>
      </c>
      <c r="BA2915" s="200">
        <v>578.45287291801753</v>
      </c>
      <c r="BB2915" s="201">
        <v>469.56600000000003</v>
      </c>
      <c r="BC2915" s="200">
        <v>149.59428849958425</v>
      </c>
      <c r="BD2915" s="75"/>
      <c r="BE2915" s="75"/>
      <c r="BF2915" s="56"/>
      <c r="BH2915" s="74"/>
      <c r="BI2915" s="194"/>
      <c r="BJ2915" s="74"/>
    </row>
    <row r="2916" spans="1:62" s="77" customFormat="1" ht="11.25" customHeight="1" x14ac:dyDescent="0.2">
      <c r="A2916" s="184" t="s">
        <v>3423</v>
      </c>
      <c r="B2916" s="185">
        <v>0</v>
      </c>
      <c r="C2916" s="832">
        <v>78081</v>
      </c>
      <c r="D2916" s="55">
        <v>1E-4</v>
      </c>
      <c r="E2916" s="91">
        <v>0</v>
      </c>
      <c r="F2916" s="186">
        <v>0</v>
      </c>
      <c r="G2916" s="186">
        <v>0</v>
      </c>
      <c r="H2916" s="186">
        <v>0</v>
      </c>
      <c r="I2916" s="187">
        <v>0</v>
      </c>
      <c r="J2916" s="186">
        <v>0</v>
      </c>
      <c r="K2916" s="186">
        <v>0</v>
      </c>
      <c r="L2916" s="186">
        <v>0</v>
      </c>
      <c r="M2916" s="187">
        <v>0</v>
      </c>
      <c r="N2916" s="187">
        <v>0</v>
      </c>
      <c r="O2916" s="187">
        <v>0</v>
      </c>
      <c r="P2916" s="187">
        <v>0</v>
      </c>
      <c r="Q2916" s="187">
        <v>0</v>
      </c>
      <c r="R2916" s="186">
        <v>0</v>
      </c>
      <c r="S2916" s="186">
        <v>1E-4</v>
      </c>
      <c r="T2916" s="188">
        <v>0</v>
      </c>
      <c r="U2916" s="187">
        <v>0</v>
      </c>
      <c r="V2916" s="187">
        <v>0</v>
      </c>
      <c r="W2916" s="187">
        <v>0</v>
      </c>
      <c r="X2916" s="187">
        <v>0</v>
      </c>
      <c r="Y2916" s="186">
        <v>0</v>
      </c>
      <c r="Z2916" s="186">
        <v>0</v>
      </c>
      <c r="AA2916" s="186">
        <v>0</v>
      </c>
      <c r="AB2916" s="187">
        <v>0</v>
      </c>
      <c r="AC2916" s="186">
        <v>0</v>
      </c>
      <c r="AD2916" s="188">
        <v>0</v>
      </c>
      <c r="AE2916" s="189">
        <v>0</v>
      </c>
      <c r="AF2916" s="187">
        <v>0</v>
      </c>
      <c r="AG2916" s="187">
        <v>0</v>
      </c>
      <c r="AH2916" s="484">
        <v>0</v>
      </c>
      <c r="AI2916" s="321">
        <v>0</v>
      </c>
      <c r="AJ2916" s="192">
        <v>7506425605514</v>
      </c>
      <c r="AK2916" s="192" t="s">
        <v>262</v>
      </c>
      <c r="AL2916" s="226"/>
      <c r="AM2916" s="75">
        <v>78081</v>
      </c>
      <c r="AN2916" s="76"/>
      <c r="AO2916" s="201">
        <v>0</v>
      </c>
      <c r="AP2916" s="201">
        <v>0</v>
      </c>
      <c r="AQ2916" s="200">
        <v>0</v>
      </c>
      <c r="AR2916" s="201">
        <v>0</v>
      </c>
      <c r="AS2916" s="200">
        <v>0</v>
      </c>
      <c r="AT2916" s="201">
        <v>0</v>
      </c>
      <c r="AU2916" s="200">
        <v>0</v>
      </c>
      <c r="AV2916" s="201">
        <v>0</v>
      </c>
      <c r="AW2916" s="200">
        <v>0</v>
      </c>
      <c r="AX2916" s="201">
        <v>0</v>
      </c>
      <c r="AY2916" s="200">
        <v>0</v>
      </c>
      <c r="AZ2916" s="201">
        <v>0</v>
      </c>
      <c r="BA2916" s="200">
        <v>0</v>
      </c>
      <c r="BB2916" s="201">
        <v>0</v>
      </c>
      <c r="BC2916" s="200">
        <v>0</v>
      </c>
      <c r="BD2916" s="75"/>
      <c r="BE2916" s="75"/>
      <c r="BF2916" s="56"/>
      <c r="BH2916" s="74"/>
      <c r="BI2916" s="194"/>
      <c r="BJ2916" s="74"/>
    </row>
    <row r="2917" spans="1:62" s="77" customFormat="1" ht="11.25" customHeight="1" x14ac:dyDescent="0.2">
      <c r="A2917" s="184" t="s">
        <v>3424</v>
      </c>
      <c r="B2917" s="185">
        <v>0</v>
      </c>
      <c r="C2917" s="832">
        <v>78153</v>
      </c>
      <c r="D2917" s="284">
        <v>1E-4</v>
      </c>
      <c r="E2917" s="91">
        <v>0</v>
      </c>
      <c r="F2917" s="188">
        <v>0</v>
      </c>
      <c r="G2917" s="186">
        <v>0</v>
      </c>
      <c r="H2917" s="186">
        <v>0</v>
      </c>
      <c r="I2917" s="187">
        <v>0</v>
      </c>
      <c r="J2917" s="188">
        <v>0</v>
      </c>
      <c r="K2917" s="186">
        <v>0</v>
      </c>
      <c r="L2917" s="186">
        <v>0</v>
      </c>
      <c r="M2917" s="187">
        <v>0</v>
      </c>
      <c r="N2917" s="189">
        <v>0</v>
      </c>
      <c r="O2917" s="189">
        <v>0</v>
      </c>
      <c r="P2917" s="189">
        <v>0</v>
      </c>
      <c r="Q2917" s="189">
        <v>0</v>
      </c>
      <c r="R2917" s="338">
        <v>0</v>
      </c>
      <c r="S2917" s="338">
        <v>1E-4</v>
      </c>
      <c r="T2917" s="188">
        <v>0</v>
      </c>
      <c r="U2917" s="187">
        <v>0</v>
      </c>
      <c r="V2917" s="189">
        <v>0</v>
      </c>
      <c r="W2917" s="189">
        <v>0</v>
      </c>
      <c r="X2917" s="189">
        <v>0</v>
      </c>
      <c r="Y2917" s="188">
        <v>0</v>
      </c>
      <c r="Z2917" s="186">
        <v>0</v>
      </c>
      <c r="AA2917" s="186">
        <v>0</v>
      </c>
      <c r="AB2917" s="187">
        <v>0</v>
      </c>
      <c r="AC2917" s="189">
        <v>0</v>
      </c>
      <c r="AD2917" s="189">
        <v>0</v>
      </c>
      <c r="AE2917" s="189">
        <v>0</v>
      </c>
      <c r="AF2917" s="189">
        <v>0</v>
      </c>
      <c r="AG2917" s="189">
        <v>0</v>
      </c>
      <c r="AH2917" s="191">
        <v>0</v>
      </c>
      <c r="AI2917" s="321">
        <v>0</v>
      </c>
      <c r="AJ2917" s="192">
        <v>7506425605514</v>
      </c>
      <c r="AK2917" s="192">
        <v>78081</v>
      </c>
      <c r="AL2917" s="226"/>
      <c r="AM2917" s="75">
        <v>78153</v>
      </c>
      <c r="AN2917" s="76"/>
      <c r="AO2917" s="201">
        <v>0</v>
      </c>
      <c r="AP2917" s="201">
        <v>0</v>
      </c>
      <c r="AQ2917" s="200">
        <v>0</v>
      </c>
      <c r="AR2917" s="201">
        <v>0</v>
      </c>
      <c r="AS2917" s="200">
        <v>0</v>
      </c>
      <c r="AT2917" s="201">
        <v>0</v>
      </c>
      <c r="AU2917" s="200">
        <v>0</v>
      </c>
      <c r="AV2917" s="201">
        <v>0</v>
      </c>
      <c r="AW2917" s="200">
        <v>0</v>
      </c>
      <c r="AX2917" s="201">
        <v>0</v>
      </c>
      <c r="AY2917" s="200">
        <v>0</v>
      </c>
      <c r="AZ2917" s="201">
        <v>0</v>
      </c>
      <c r="BA2917" s="200">
        <v>0</v>
      </c>
      <c r="BB2917" s="201">
        <v>0</v>
      </c>
      <c r="BC2917" s="200">
        <v>0</v>
      </c>
      <c r="BD2917" s="75"/>
      <c r="BE2917" s="75"/>
      <c r="BF2917" s="56"/>
      <c r="BH2917" s="74"/>
      <c r="BI2917" s="194"/>
      <c r="BJ2917" s="74"/>
    </row>
    <row r="2918" spans="1:62" s="77" customFormat="1" ht="11.25" customHeight="1" x14ac:dyDescent="0.2">
      <c r="A2918" s="184" t="s">
        <v>3425</v>
      </c>
      <c r="B2918" s="185">
        <v>0</v>
      </c>
      <c r="C2918" s="832">
        <v>78280</v>
      </c>
      <c r="D2918" s="55">
        <v>1E-4</v>
      </c>
      <c r="E2918" s="91">
        <v>0</v>
      </c>
      <c r="F2918" s="188">
        <v>0</v>
      </c>
      <c r="G2918" s="186">
        <v>0</v>
      </c>
      <c r="H2918" s="186">
        <v>0</v>
      </c>
      <c r="I2918" s="187">
        <v>0</v>
      </c>
      <c r="J2918" s="188">
        <v>0</v>
      </c>
      <c r="K2918" s="186">
        <v>0</v>
      </c>
      <c r="L2918" s="186">
        <v>0</v>
      </c>
      <c r="M2918" s="187">
        <v>0</v>
      </c>
      <c r="N2918" s="187">
        <v>0</v>
      </c>
      <c r="O2918" s="187">
        <v>0</v>
      </c>
      <c r="P2918" s="187">
        <v>0</v>
      </c>
      <c r="Q2918" s="187">
        <v>0</v>
      </c>
      <c r="R2918" s="338">
        <v>0</v>
      </c>
      <c r="S2918" s="338">
        <v>1E-4</v>
      </c>
      <c r="T2918" s="188">
        <v>0</v>
      </c>
      <c r="U2918" s="187">
        <v>0</v>
      </c>
      <c r="V2918" s="187">
        <v>0</v>
      </c>
      <c r="W2918" s="187">
        <v>0</v>
      </c>
      <c r="X2918" s="189">
        <v>0</v>
      </c>
      <c r="Y2918" s="188">
        <v>0</v>
      </c>
      <c r="Z2918" s="186">
        <v>0</v>
      </c>
      <c r="AA2918" s="186">
        <v>0</v>
      </c>
      <c r="AB2918" s="187">
        <v>0</v>
      </c>
      <c r="AC2918" s="186">
        <v>0</v>
      </c>
      <c r="AD2918" s="188">
        <v>0</v>
      </c>
      <c r="AE2918" s="189">
        <v>0</v>
      </c>
      <c r="AF2918" s="189">
        <v>0</v>
      </c>
      <c r="AG2918" s="189">
        <v>0</v>
      </c>
      <c r="AH2918" s="484">
        <v>0</v>
      </c>
      <c r="AI2918" s="321">
        <v>0</v>
      </c>
      <c r="AJ2918" s="192">
        <v>7506425605514</v>
      </c>
      <c r="AK2918" s="192">
        <v>78081</v>
      </c>
      <c r="AL2918" s="226"/>
      <c r="AM2918" s="75">
        <v>78280</v>
      </c>
      <c r="AN2918" s="76"/>
      <c r="AO2918" s="201">
        <v>0</v>
      </c>
      <c r="AP2918" s="201">
        <v>0</v>
      </c>
      <c r="AQ2918" s="200">
        <v>0</v>
      </c>
      <c r="AR2918" s="201">
        <v>0</v>
      </c>
      <c r="AS2918" s="200">
        <v>0</v>
      </c>
      <c r="AT2918" s="201">
        <v>0</v>
      </c>
      <c r="AU2918" s="200">
        <v>0</v>
      </c>
      <c r="AV2918" s="201">
        <v>0</v>
      </c>
      <c r="AW2918" s="200">
        <v>0</v>
      </c>
      <c r="AX2918" s="201">
        <v>0</v>
      </c>
      <c r="AY2918" s="200">
        <v>0</v>
      </c>
      <c r="AZ2918" s="201">
        <v>0</v>
      </c>
      <c r="BA2918" s="200">
        <v>0</v>
      </c>
      <c r="BB2918" s="201">
        <v>0</v>
      </c>
      <c r="BC2918" s="200">
        <v>0</v>
      </c>
      <c r="BD2918" s="75"/>
      <c r="BE2918" s="75"/>
      <c r="BF2918" s="56"/>
      <c r="BH2918" s="74"/>
      <c r="BI2918" s="194"/>
      <c r="BJ2918" s="74"/>
    </row>
    <row r="2919" spans="1:62" s="77" customFormat="1" ht="11.25" customHeight="1" x14ac:dyDescent="0.2">
      <c r="A2919" s="184" t="s">
        <v>3426</v>
      </c>
      <c r="B2919" s="334">
        <v>0</v>
      </c>
      <c r="C2919" s="835">
        <v>78562</v>
      </c>
      <c r="D2919" s="390">
        <v>1082.0480000000002</v>
      </c>
      <c r="E2919" s="336">
        <v>77.687980365728109</v>
      </c>
      <c r="F2919" s="338">
        <v>600</v>
      </c>
      <c r="G2919" s="338">
        <v>0</v>
      </c>
      <c r="H2919" s="338">
        <v>0</v>
      </c>
      <c r="I2919" s="339">
        <v>0</v>
      </c>
      <c r="J2919" s="338">
        <v>464.375</v>
      </c>
      <c r="K2919" s="338">
        <v>417.84378802464408</v>
      </c>
      <c r="L2919" s="338">
        <v>70.399999999999991</v>
      </c>
      <c r="M2919" s="339">
        <v>16.848401727548922</v>
      </c>
      <c r="N2919" s="340">
        <v>0</v>
      </c>
      <c r="O2919" s="340">
        <v>0</v>
      </c>
      <c r="P2919" s="340">
        <v>0</v>
      </c>
      <c r="Q2919" s="340">
        <v>15.160161507402419</v>
      </c>
      <c r="R2919" s="338">
        <v>65.355456258411849</v>
      </c>
      <c r="S2919" s="338">
        <v>1011.6480000000003</v>
      </c>
      <c r="T2919" s="337">
        <v>1011.6479999999999</v>
      </c>
      <c r="U2919" s="339">
        <v>72.633459847463399</v>
      </c>
      <c r="V2919" s="340">
        <v>50.688000000000002</v>
      </c>
      <c r="W2919" s="340">
        <v>0</v>
      </c>
      <c r="X2919" s="339">
        <v>960.95999999999992</v>
      </c>
      <c r="Y2919" s="338">
        <v>0</v>
      </c>
      <c r="Z2919" s="338">
        <v>0</v>
      </c>
      <c r="AA2919" s="338">
        <v>0</v>
      </c>
      <c r="AB2919" s="339">
        <v>0</v>
      </c>
      <c r="AC2919" s="340">
        <v>0</v>
      </c>
      <c r="AD2919" s="340">
        <v>0</v>
      </c>
      <c r="AE2919" s="340">
        <v>0</v>
      </c>
      <c r="AF2919" s="339">
        <v>0</v>
      </c>
      <c r="AG2919" s="339">
        <v>0</v>
      </c>
      <c r="AH2919" s="341">
        <v>0</v>
      </c>
      <c r="AI2919" s="321">
        <v>567.33899999999994</v>
      </c>
      <c r="AJ2919" s="192">
        <v>7506425605514</v>
      </c>
      <c r="AK2919" s="192">
        <v>78081</v>
      </c>
      <c r="AL2919" s="226"/>
      <c r="AM2919" s="75">
        <v>78562</v>
      </c>
      <c r="AN2919" s="76"/>
      <c r="AO2919" s="201">
        <v>586.8993333333334</v>
      </c>
      <c r="AP2919" s="201">
        <v>549.12</v>
      </c>
      <c r="AQ2919" s="200">
        <v>88.648526479775938</v>
      </c>
      <c r="AR2919" s="201">
        <v>475.19799999999998</v>
      </c>
      <c r="AS2919" s="200">
        <v>73.419133551696419</v>
      </c>
      <c r="AT2919" s="201">
        <v>736.38000000000011</v>
      </c>
      <c r="AU2919" s="200">
        <v>167.88908622902753</v>
      </c>
      <c r="AV2919" s="201">
        <v>327.36399999999998</v>
      </c>
      <c r="AW2919" s="200">
        <v>102.53034123118844</v>
      </c>
      <c r="AX2919" s="201">
        <v>518.14400000000001</v>
      </c>
      <c r="AY2919" s="200">
        <v>124.41238687742062</v>
      </c>
      <c r="AZ2919" s="201">
        <v>451.96399999999994</v>
      </c>
      <c r="BA2919" s="200">
        <v>156.85460640933982</v>
      </c>
      <c r="BB2919" s="201">
        <v>579.38800000000003</v>
      </c>
      <c r="BC2919" s="200">
        <v>215.63517672848533</v>
      </c>
      <c r="BD2919" s="75"/>
      <c r="BE2919" s="75"/>
      <c r="BF2919" s="56"/>
      <c r="BH2919" s="74"/>
      <c r="BI2919" s="194"/>
      <c r="BJ2919" s="74"/>
    </row>
    <row r="2920" spans="1:62" s="77" customFormat="1" ht="11.25" customHeight="1" x14ac:dyDescent="0.2">
      <c r="A2920" s="184" t="s">
        <v>3427</v>
      </c>
      <c r="B2920" s="185">
        <v>0</v>
      </c>
      <c r="C2920" s="850">
        <v>78100</v>
      </c>
      <c r="D2920" s="55">
        <v>1E-4</v>
      </c>
      <c r="E2920" s="91">
        <v>0</v>
      </c>
      <c r="F2920" s="186">
        <v>0</v>
      </c>
      <c r="G2920" s="186">
        <v>0</v>
      </c>
      <c r="H2920" s="186">
        <v>0</v>
      </c>
      <c r="I2920" s="187">
        <v>0</v>
      </c>
      <c r="J2920" s="186">
        <v>0</v>
      </c>
      <c r="K2920" s="186">
        <v>0</v>
      </c>
      <c r="L2920" s="186">
        <v>0</v>
      </c>
      <c r="M2920" s="187">
        <v>0</v>
      </c>
      <c r="N2920" s="187">
        <v>0</v>
      </c>
      <c r="O2920" s="187">
        <v>0</v>
      </c>
      <c r="P2920" s="187">
        <v>0</v>
      </c>
      <c r="Q2920" s="187">
        <v>0</v>
      </c>
      <c r="R2920" s="186">
        <v>0</v>
      </c>
      <c r="S2920" s="186">
        <v>1E-4</v>
      </c>
      <c r="T2920" s="188">
        <v>0</v>
      </c>
      <c r="U2920" s="187">
        <v>0</v>
      </c>
      <c r="V2920" s="187">
        <v>0</v>
      </c>
      <c r="W2920" s="187">
        <v>0</v>
      </c>
      <c r="X2920" s="187">
        <v>0</v>
      </c>
      <c r="Y2920" s="186">
        <v>0</v>
      </c>
      <c r="Z2920" s="186">
        <v>0</v>
      </c>
      <c r="AA2920" s="186">
        <v>0</v>
      </c>
      <c r="AB2920" s="187">
        <v>0</v>
      </c>
      <c r="AC2920" s="186">
        <v>0</v>
      </c>
      <c r="AD2920" s="188">
        <v>0</v>
      </c>
      <c r="AE2920" s="189">
        <v>0</v>
      </c>
      <c r="AF2920" s="187">
        <v>0</v>
      </c>
      <c r="AG2920" s="187">
        <v>0</v>
      </c>
      <c r="AH2920" s="484">
        <v>0</v>
      </c>
      <c r="AI2920" s="321">
        <v>0</v>
      </c>
      <c r="AJ2920" s="192">
        <v>7506425609499</v>
      </c>
      <c r="AK2920" s="192" t="s">
        <v>262</v>
      </c>
      <c r="AL2920" s="226"/>
      <c r="AM2920" s="75">
        <v>78100</v>
      </c>
      <c r="AN2920" s="76"/>
      <c r="AO2920" s="201">
        <v>0</v>
      </c>
      <c r="AP2920" s="201">
        <v>0</v>
      </c>
      <c r="AQ2920" s="200">
        <v>0</v>
      </c>
      <c r="AR2920" s="201">
        <v>0</v>
      </c>
      <c r="AS2920" s="200">
        <v>0</v>
      </c>
      <c r="AT2920" s="201">
        <v>0</v>
      </c>
      <c r="AU2920" s="200">
        <v>0</v>
      </c>
      <c r="AV2920" s="201">
        <v>0</v>
      </c>
      <c r="AW2920" s="200">
        <v>0</v>
      </c>
      <c r="AX2920" s="201">
        <v>0</v>
      </c>
      <c r="AY2920" s="200">
        <v>0</v>
      </c>
      <c r="AZ2920" s="201">
        <v>0</v>
      </c>
      <c r="BA2920" s="200">
        <v>0</v>
      </c>
      <c r="BB2920" s="201">
        <v>0</v>
      </c>
      <c r="BC2920" s="200">
        <v>0</v>
      </c>
      <c r="BD2920" s="75"/>
      <c r="BE2920" s="75"/>
      <c r="BF2920" s="56"/>
      <c r="BH2920" s="74"/>
      <c r="BI2920" s="194"/>
      <c r="BJ2920" s="74"/>
    </row>
    <row r="2921" spans="1:62" s="77" customFormat="1" ht="11.25" customHeight="1" x14ac:dyDescent="0.2">
      <c r="A2921" s="184" t="s">
        <v>3428</v>
      </c>
      <c r="B2921" s="185">
        <v>0</v>
      </c>
      <c r="C2921" s="850">
        <v>78101</v>
      </c>
      <c r="D2921" s="55">
        <v>1E-4</v>
      </c>
      <c r="E2921" s="91">
        <v>0</v>
      </c>
      <c r="F2921" s="186">
        <v>0</v>
      </c>
      <c r="G2921" s="186">
        <v>0</v>
      </c>
      <c r="H2921" s="186">
        <v>0</v>
      </c>
      <c r="I2921" s="187">
        <v>0</v>
      </c>
      <c r="J2921" s="186">
        <v>0</v>
      </c>
      <c r="K2921" s="186">
        <v>0</v>
      </c>
      <c r="L2921" s="186">
        <v>0</v>
      </c>
      <c r="M2921" s="187">
        <v>0</v>
      </c>
      <c r="N2921" s="187">
        <v>0</v>
      </c>
      <c r="O2921" s="187">
        <v>0</v>
      </c>
      <c r="P2921" s="187">
        <v>0</v>
      </c>
      <c r="Q2921" s="187">
        <v>0</v>
      </c>
      <c r="R2921" s="186">
        <v>0</v>
      </c>
      <c r="S2921" s="186">
        <v>1E-4</v>
      </c>
      <c r="T2921" s="188">
        <v>0</v>
      </c>
      <c r="U2921" s="187">
        <v>0</v>
      </c>
      <c r="V2921" s="187">
        <v>0</v>
      </c>
      <c r="W2921" s="187">
        <v>0</v>
      </c>
      <c r="X2921" s="187">
        <v>0</v>
      </c>
      <c r="Y2921" s="186">
        <v>0</v>
      </c>
      <c r="Z2921" s="186">
        <v>0</v>
      </c>
      <c r="AA2921" s="186">
        <v>0</v>
      </c>
      <c r="AB2921" s="187">
        <v>0</v>
      </c>
      <c r="AC2921" s="186">
        <v>0</v>
      </c>
      <c r="AD2921" s="188">
        <v>0</v>
      </c>
      <c r="AE2921" s="189">
        <v>0</v>
      </c>
      <c r="AF2921" s="187">
        <v>0</v>
      </c>
      <c r="AG2921" s="187">
        <v>0</v>
      </c>
      <c r="AH2921" s="484">
        <v>0</v>
      </c>
      <c r="AI2921" s="321">
        <v>0</v>
      </c>
      <c r="AJ2921" s="192">
        <v>7506425609505</v>
      </c>
      <c r="AK2921" s="192" t="s">
        <v>262</v>
      </c>
      <c r="AL2921" s="226"/>
      <c r="AM2921" s="75">
        <v>78101</v>
      </c>
      <c r="AN2921" s="76"/>
      <c r="AO2921" s="201">
        <v>0</v>
      </c>
      <c r="AP2921" s="201">
        <v>0</v>
      </c>
      <c r="AQ2921" s="200">
        <v>0</v>
      </c>
      <c r="AR2921" s="201">
        <v>0</v>
      </c>
      <c r="AS2921" s="200">
        <v>0</v>
      </c>
      <c r="AT2921" s="201">
        <v>0</v>
      </c>
      <c r="AU2921" s="200">
        <v>0</v>
      </c>
      <c r="AV2921" s="201">
        <v>0</v>
      </c>
      <c r="AW2921" s="200">
        <v>0</v>
      </c>
      <c r="AX2921" s="201">
        <v>0</v>
      </c>
      <c r="AY2921" s="200">
        <v>0</v>
      </c>
      <c r="AZ2921" s="201">
        <v>0</v>
      </c>
      <c r="BA2921" s="200">
        <v>0</v>
      </c>
      <c r="BB2921" s="201">
        <v>0</v>
      </c>
      <c r="BC2921" s="200">
        <v>0</v>
      </c>
      <c r="BD2921" s="75"/>
      <c r="BE2921" s="75"/>
      <c r="BF2921" s="56"/>
      <c r="BH2921" s="74"/>
      <c r="BI2921" s="194"/>
      <c r="BJ2921" s="74"/>
    </row>
    <row r="2922" spans="1:62" s="77" customFormat="1" ht="11.25" customHeight="1" x14ac:dyDescent="0.2">
      <c r="A2922" s="184" t="s">
        <v>3429</v>
      </c>
      <c r="B2922" s="345">
        <v>0</v>
      </c>
      <c r="C2922" s="828">
        <v>78004</v>
      </c>
      <c r="D2922" s="511">
        <v>1E-4</v>
      </c>
      <c r="E2922" s="347">
        <v>0</v>
      </c>
      <c r="F2922" s="348">
        <v>0</v>
      </c>
      <c r="G2922" s="348">
        <v>0</v>
      </c>
      <c r="H2922" s="348">
        <v>0</v>
      </c>
      <c r="I2922" s="349">
        <v>0</v>
      </c>
      <c r="J2922" s="348">
        <v>0</v>
      </c>
      <c r="K2922" s="348">
        <v>0</v>
      </c>
      <c r="L2922" s="348">
        <v>0</v>
      </c>
      <c r="M2922" s="349">
        <v>0</v>
      </c>
      <c r="N2922" s="349">
        <v>0</v>
      </c>
      <c r="O2922" s="349">
        <v>11.52</v>
      </c>
      <c r="P2922" s="349">
        <v>11.52</v>
      </c>
      <c r="Q2922" s="349">
        <v>0</v>
      </c>
      <c r="R2922" s="348">
        <v>0</v>
      </c>
      <c r="S2922" s="348">
        <v>1E-4</v>
      </c>
      <c r="T2922" s="350">
        <v>0</v>
      </c>
      <c r="U2922" s="349">
        <v>0</v>
      </c>
      <c r="V2922" s="349">
        <v>0</v>
      </c>
      <c r="W2922" s="349">
        <v>0</v>
      </c>
      <c r="X2922" s="349">
        <v>0</v>
      </c>
      <c r="Y2922" s="348">
        <v>0</v>
      </c>
      <c r="Z2922" s="348">
        <v>0</v>
      </c>
      <c r="AA2922" s="348">
        <v>0</v>
      </c>
      <c r="AB2922" s="349">
        <v>0</v>
      </c>
      <c r="AC2922" s="349">
        <v>0</v>
      </c>
      <c r="AD2922" s="350">
        <v>0</v>
      </c>
      <c r="AE2922" s="351">
        <v>0</v>
      </c>
      <c r="AF2922" s="349">
        <v>0</v>
      </c>
      <c r="AG2922" s="349">
        <v>0</v>
      </c>
      <c r="AH2922" s="512">
        <v>0</v>
      </c>
      <c r="AI2922" s="321">
        <v>0</v>
      </c>
      <c r="AJ2922" s="192">
        <v>7501943489042</v>
      </c>
      <c r="AK2922" s="192" t="s">
        <v>262</v>
      </c>
      <c r="AL2922" s="226"/>
      <c r="AM2922" s="75">
        <v>78004</v>
      </c>
      <c r="AN2922" s="456"/>
      <c r="AO2922" s="188">
        <v>0</v>
      </c>
      <c r="AP2922" s="188">
        <v>0</v>
      </c>
      <c r="AQ2922" s="187">
        <v>0</v>
      </c>
      <c r="AR2922" s="188">
        <v>0</v>
      </c>
      <c r="AS2922" s="187">
        <v>0</v>
      </c>
      <c r="AT2922" s="188">
        <v>0</v>
      </c>
      <c r="AU2922" s="187">
        <v>0</v>
      </c>
      <c r="AV2922" s="188">
        <v>0</v>
      </c>
      <c r="AW2922" s="187">
        <v>0</v>
      </c>
      <c r="AX2922" s="188">
        <v>0</v>
      </c>
      <c r="AY2922" s="187">
        <v>0</v>
      </c>
      <c r="AZ2922" s="188">
        <v>0</v>
      </c>
      <c r="BA2922" s="187">
        <v>0</v>
      </c>
      <c r="BB2922" s="188">
        <v>0</v>
      </c>
      <c r="BC2922" s="187">
        <v>0</v>
      </c>
      <c r="BD2922" s="75"/>
      <c r="BE2922" s="75"/>
      <c r="BF2922" s="56"/>
      <c r="BH2922" s="74"/>
      <c r="BI2922" s="194"/>
      <c r="BJ2922" s="74"/>
    </row>
    <row r="2923" spans="1:62" s="77" customFormat="1" ht="11.25" customHeight="1" x14ac:dyDescent="0.2">
      <c r="A2923" s="184" t="s">
        <v>3429</v>
      </c>
      <c r="B2923" s="334">
        <v>0</v>
      </c>
      <c r="C2923" s="829">
        <v>78047</v>
      </c>
      <c r="D2923" s="513">
        <v>1E-4</v>
      </c>
      <c r="E2923" s="336">
        <v>0</v>
      </c>
      <c r="F2923" s="338">
        <v>0</v>
      </c>
      <c r="G2923" s="338">
        <v>0</v>
      </c>
      <c r="H2923" s="338">
        <v>0</v>
      </c>
      <c r="I2923" s="339">
        <v>0</v>
      </c>
      <c r="J2923" s="338">
        <v>0</v>
      </c>
      <c r="K2923" s="338">
        <v>0</v>
      </c>
      <c r="L2923" s="338">
        <v>0</v>
      </c>
      <c r="M2923" s="339">
        <v>0</v>
      </c>
      <c r="N2923" s="339">
        <v>0</v>
      </c>
      <c r="O2923" s="339">
        <v>0</v>
      </c>
      <c r="P2923" s="339">
        <v>0</v>
      </c>
      <c r="Q2923" s="339">
        <v>0</v>
      </c>
      <c r="R2923" s="338">
        <v>0</v>
      </c>
      <c r="S2923" s="338">
        <v>1E-4</v>
      </c>
      <c r="T2923" s="337">
        <v>0</v>
      </c>
      <c r="U2923" s="339">
        <v>0</v>
      </c>
      <c r="V2923" s="339">
        <v>0</v>
      </c>
      <c r="W2923" s="339">
        <v>0</v>
      </c>
      <c r="X2923" s="339">
        <v>0</v>
      </c>
      <c r="Y2923" s="338">
        <v>0</v>
      </c>
      <c r="Z2923" s="338">
        <v>0</v>
      </c>
      <c r="AA2923" s="338">
        <v>0</v>
      </c>
      <c r="AB2923" s="339">
        <v>0</v>
      </c>
      <c r="AC2923" s="339">
        <v>0</v>
      </c>
      <c r="AD2923" s="337">
        <v>0</v>
      </c>
      <c r="AE2923" s="340">
        <v>0</v>
      </c>
      <c r="AF2923" s="339">
        <v>0</v>
      </c>
      <c r="AG2923" s="339">
        <v>0</v>
      </c>
      <c r="AH2923" s="514">
        <v>0</v>
      </c>
      <c r="AI2923" s="321">
        <v>0</v>
      </c>
      <c r="AJ2923" s="192">
        <v>7501943489042</v>
      </c>
      <c r="AK2923" s="192">
        <v>78004</v>
      </c>
      <c r="AL2923" s="226"/>
      <c r="AM2923" s="75">
        <v>78047</v>
      </c>
      <c r="AN2923" s="456"/>
      <c r="AO2923" s="188">
        <v>0</v>
      </c>
      <c r="AP2923" s="188">
        <v>0</v>
      </c>
      <c r="AQ2923" s="187">
        <v>0</v>
      </c>
      <c r="AR2923" s="188">
        <v>0</v>
      </c>
      <c r="AS2923" s="187">
        <v>0</v>
      </c>
      <c r="AT2923" s="188">
        <v>0</v>
      </c>
      <c r="AU2923" s="187">
        <v>0</v>
      </c>
      <c r="AV2923" s="188">
        <v>0</v>
      </c>
      <c r="AW2923" s="187">
        <v>0</v>
      </c>
      <c r="AX2923" s="188">
        <v>0</v>
      </c>
      <c r="AY2923" s="187">
        <v>0</v>
      </c>
      <c r="AZ2923" s="188">
        <v>0</v>
      </c>
      <c r="BA2923" s="187">
        <v>0</v>
      </c>
      <c r="BB2923" s="188">
        <v>0</v>
      </c>
      <c r="BC2923" s="187">
        <v>0</v>
      </c>
      <c r="BD2923" s="75"/>
      <c r="BE2923" s="75"/>
      <c r="BF2923" s="56"/>
      <c r="BH2923" s="74"/>
      <c r="BI2923" s="194"/>
      <c r="BJ2923" s="74"/>
    </row>
    <row r="2924" spans="1:62" s="77" customFormat="1" ht="11.25" customHeight="1" x14ac:dyDescent="0.2">
      <c r="A2924" s="184" t="s">
        <v>3430</v>
      </c>
      <c r="B2924" s="345">
        <v>0</v>
      </c>
      <c r="C2924" s="858">
        <v>78002</v>
      </c>
      <c r="D2924" s="511">
        <v>1E-4</v>
      </c>
      <c r="E2924" s="347">
        <v>0</v>
      </c>
      <c r="F2924" s="348">
        <v>0</v>
      </c>
      <c r="G2924" s="348">
        <v>0</v>
      </c>
      <c r="H2924" s="348">
        <v>0</v>
      </c>
      <c r="I2924" s="349">
        <v>0</v>
      </c>
      <c r="J2924" s="348">
        <v>0</v>
      </c>
      <c r="K2924" s="348">
        <v>0</v>
      </c>
      <c r="L2924" s="348">
        <v>0</v>
      </c>
      <c r="M2924" s="349">
        <v>0</v>
      </c>
      <c r="N2924" s="349">
        <v>0</v>
      </c>
      <c r="O2924" s="349">
        <v>0</v>
      </c>
      <c r="P2924" s="349">
        <v>0</v>
      </c>
      <c r="Q2924" s="349">
        <v>0</v>
      </c>
      <c r="R2924" s="348">
        <v>0</v>
      </c>
      <c r="S2924" s="348">
        <v>1E-4</v>
      </c>
      <c r="T2924" s="350">
        <v>0</v>
      </c>
      <c r="U2924" s="349">
        <v>0</v>
      </c>
      <c r="V2924" s="349">
        <v>0</v>
      </c>
      <c r="W2924" s="349">
        <v>0</v>
      </c>
      <c r="X2924" s="349">
        <v>0</v>
      </c>
      <c r="Y2924" s="348">
        <v>0</v>
      </c>
      <c r="Z2924" s="348">
        <v>0</v>
      </c>
      <c r="AA2924" s="348">
        <v>0</v>
      </c>
      <c r="AB2924" s="349">
        <v>0</v>
      </c>
      <c r="AC2924" s="349">
        <v>0</v>
      </c>
      <c r="AD2924" s="350">
        <v>0</v>
      </c>
      <c r="AE2924" s="351">
        <v>0</v>
      </c>
      <c r="AF2924" s="349">
        <v>0</v>
      </c>
      <c r="AG2924" s="349">
        <v>0</v>
      </c>
      <c r="AH2924" s="512">
        <v>0</v>
      </c>
      <c r="AI2924" s="321">
        <v>0</v>
      </c>
      <c r="AJ2924" s="192">
        <v>7501943489028</v>
      </c>
      <c r="AK2924" s="192" t="s">
        <v>262</v>
      </c>
      <c r="AL2924" s="226"/>
      <c r="AM2924" s="75">
        <v>78002</v>
      </c>
      <c r="AN2924" s="456"/>
      <c r="AO2924" s="188">
        <v>0</v>
      </c>
      <c r="AP2924" s="188">
        <v>0</v>
      </c>
      <c r="AQ2924" s="187">
        <v>0</v>
      </c>
      <c r="AR2924" s="188">
        <v>0</v>
      </c>
      <c r="AS2924" s="187">
        <v>0</v>
      </c>
      <c r="AT2924" s="188">
        <v>0</v>
      </c>
      <c r="AU2924" s="187">
        <v>0</v>
      </c>
      <c r="AV2924" s="188">
        <v>0</v>
      </c>
      <c r="AW2924" s="187">
        <v>0</v>
      </c>
      <c r="AX2924" s="188">
        <v>0</v>
      </c>
      <c r="AY2924" s="187">
        <v>0</v>
      </c>
      <c r="AZ2924" s="188">
        <v>0</v>
      </c>
      <c r="BA2924" s="187">
        <v>0</v>
      </c>
      <c r="BB2924" s="188">
        <v>0</v>
      </c>
      <c r="BC2924" s="187">
        <v>0</v>
      </c>
      <c r="BD2924" s="75"/>
      <c r="BE2924" s="75"/>
      <c r="BF2924" s="56"/>
      <c r="BH2924" s="74"/>
      <c r="BI2924" s="194"/>
      <c r="BJ2924" s="74"/>
    </row>
    <row r="2925" spans="1:62" s="77" customFormat="1" ht="11.25" customHeight="1" x14ac:dyDescent="0.2">
      <c r="A2925" s="184" t="s">
        <v>3430</v>
      </c>
      <c r="B2925" s="334">
        <v>0</v>
      </c>
      <c r="C2925" s="829">
        <v>78045</v>
      </c>
      <c r="D2925" s="513">
        <v>1E-4</v>
      </c>
      <c r="E2925" s="336">
        <v>0</v>
      </c>
      <c r="F2925" s="338">
        <v>0</v>
      </c>
      <c r="G2925" s="338">
        <v>0</v>
      </c>
      <c r="H2925" s="338">
        <v>0</v>
      </c>
      <c r="I2925" s="339">
        <v>0</v>
      </c>
      <c r="J2925" s="338">
        <v>0</v>
      </c>
      <c r="K2925" s="338">
        <v>0</v>
      </c>
      <c r="L2925" s="338">
        <v>0</v>
      </c>
      <c r="M2925" s="339">
        <v>0</v>
      </c>
      <c r="N2925" s="339">
        <v>0</v>
      </c>
      <c r="O2925" s="339">
        <v>0</v>
      </c>
      <c r="P2925" s="339">
        <v>0</v>
      </c>
      <c r="Q2925" s="339">
        <v>0</v>
      </c>
      <c r="R2925" s="338">
        <v>0</v>
      </c>
      <c r="S2925" s="338">
        <v>1E-4</v>
      </c>
      <c r="T2925" s="337">
        <v>0</v>
      </c>
      <c r="U2925" s="339">
        <v>0</v>
      </c>
      <c r="V2925" s="339">
        <v>0</v>
      </c>
      <c r="W2925" s="339">
        <v>0</v>
      </c>
      <c r="X2925" s="339">
        <v>0</v>
      </c>
      <c r="Y2925" s="338">
        <v>0</v>
      </c>
      <c r="Z2925" s="338">
        <v>0</v>
      </c>
      <c r="AA2925" s="338">
        <v>0</v>
      </c>
      <c r="AB2925" s="339">
        <v>0</v>
      </c>
      <c r="AC2925" s="339">
        <v>0</v>
      </c>
      <c r="AD2925" s="337">
        <v>0</v>
      </c>
      <c r="AE2925" s="340">
        <v>0</v>
      </c>
      <c r="AF2925" s="339">
        <v>0</v>
      </c>
      <c r="AG2925" s="339">
        <v>0</v>
      </c>
      <c r="AH2925" s="514">
        <v>0</v>
      </c>
      <c r="AI2925" s="321">
        <v>0</v>
      </c>
      <c r="AJ2925" s="192">
        <v>7501943489028</v>
      </c>
      <c r="AK2925" s="192">
        <v>78002</v>
      </c>
      <c r="AL2925" s="226"/>
      <c r="AM2925" s="75">
        <v>78045</v>
      </c>
      <c r="AN2925" s="456"/>
      <c r="AO2925" s="188">
        <v>0</v>
      </c>
      <c r="AP2925" s="188">
        <v>0</v>
      </c>
      <c r="AQ2925" s="187">
        <v>0</v>
      </c>
      <c r="AR2925" s="188">
        <v>0</v>
      </c>
      <c r="AS2925" s="187">
        <v>0</v>
      </c>
      <c r="AT2925" s="188">
        <v>0</v>
      </c>
      <c r="AU2925" s="187">
        <v>0</v>
      </c>
      <c r="AV2925" s="188">
        <v>0</v>
      </c>
      <c r="AW2925" s="187">
        <v>0</v>
      </c>
      <c r="AX2925" s="188">
        <v>0</v>
      </c>
      <c r="AY2925" s="187">
        <v>0</v>
      </c>
      <c r="AZ2925" s="188">
        <v>0</v>
      </c>
      <c r="BA2925" s="187">
        <v>0</v>
      </c>
      <c r="BB2925" s="188">
        <v>0</v>
      </c>
      <c r="BC2925" s="187">
        <v>0</v>
      </c>
      <c r="BD2925" s="75"/>
      <c r="BE2925" s="75"/>
      <c r="BF2925" s="56"/>
      <c r="BH2925" s="74"/>
      <c r="BI2925" s="194"/>
      <c r="BJ2925" s="74"/>
    </row>
    <row r="2926" spans="1:62" s="77" customFormat="1" ht="11.25" customHeight="1" x14ac:dyDescent="0.2">
      <c r="A2926" s="184" t="s">
        <v>3431</v>
      </c>
      <c r="B2926" s="345">
        <v>0</v>
      </c>
      <c r="C2926" s="858">
        <v>78001</v>
      </c>
      <c r="D2926" s="511">
        <v>1E-4</v>
      </c>
      <c r="E2926" s="347">
        <v>0</v>
      </c>
      <c r="F2926" s="348">
        <v>0</v>
      </c>
      <c r="G2926" s="348">
        <v>0</v>
      </c>
      <c r="H2926" s="348">
        <v>0</v>
      </c>
      <c r="I2926" s="349">
        <v>0</v>
      </c>
      <c r="J2926" s="348">
        <v>0</v>
      </c>
      <c r="K2926" s="348">
        <v>0</v>
      </c>
      <c r="L2926" s="348">
        <v>0</v>
      </c>
      <c r="M2926" s="349">
        <v>0</v>
      </c>
      <c r="N2926" s="349">
        <v>0</v>
      </c>
      <c r="O2926" s="349">
        <v>0</v>
      </c>
      <c r="P2926" s="349">
        <v>0</v>
      </c>
      <c r="Q2926" s="349">
        <v>0</v>
      </c>
      <c r="R2926" s="348">
        <v>0</v>
      </c>
      <c r="S2926" s="348">
        <v>1E-4</v>
      </c>
      <c r="T2926" s="350">
        <v>0</v>
      </c>
      <c r="U2926" s="349">
        <v>0</v>
      </c>
      <c r="V2926" s="349">
        <v>0</v>
      </c>
      <c r="W2926" s="349">
        <v>0</v>
      </c>
      <c r="X2926" s="349">
        <v>0</v>
      </c>
      <c r="Y2926" s="348">
        <v>0</v>
      </c>
      <c r="Z2926" s="348">
        <v>0</v>
      </c>
      <c r="AA2926" s="348">
        <v>0</v>
      </c>
      <c r="AB2926" s="349">
        <v>0</v>
      </c>
      <c r="AC2926" s="349">
        <v>0</v>
      </c>
      <c r="AD2926" s="350">
        <v>0</v>
      </c>
      <c r="AE2926" s="351">
        <v>0</v>
      </c>
      <c r="AF2926" s="349">
        <v>0</v>
      </c>
      <c r="AG2926" s="349">
        <v>0</v>
      </c>
      <c r="AH2926" s="512">
        <v>0</v>
      </c>
      <c r="AI2926" s="321">
        <v>0</v>
      </c>
      <c r="AJ2926" s="192">
        <v>7501943489011</v>
      </c>
      <c r="AK2926" s="192" t="s">
        <v>262</v>
      </c>
      <c r="AL2926" s="226"/>
      <c r="AM2926" s="75">
        <v>78001</v>
      </c>
      <c r="AN2926" s="456"/>
      <c r="AO2926" s="188">
        <v>0</v>
      </c>
      <c r="AP2926" s="188">
        <v>0</v>
      </c>
      <c r="AQ2926" s="187">
        <v>0</v>
      </c>
      <c r="AR2926" s="188">
        <v>0</v>
      </c>
      <c r="AS2926" s="187">
        <v>0</v>
      </c>
      <c r="AT2926" s="188">
        <v>0</v>
      </c>
      <c r="AU2926" s="187">
        <v>0</v>
      </c>
      <c r="AV2926" s="188">
        <v>0</v>
      </c>
      <c r="AW2926" s="187">
        <v>0</v>
      </c>
      <c r="AX2926" s="188">
        <v>0</v>
      </c>
      <c r="AY2926" s="187">
        <v>0</v>
      </c>
      <c r="AZ2926" s="188">
        <v>0</v>
      </c>
      <c r="BA2926" s="187">
        <v>0</v>
      </c>
      <c r="BB2926" s="188">
        <v>0</v>
      </c>
      <c r="BC2926" s="187">
        <v>0</v>
      </c>
      <c r="BD2926" s="75"/>
      <c r="BE2926" s="75"/>
      <c r="BF2926" s="56"/>
      <c r="BH2926" s="74"/>
      <c r="BI2926" s="194"/>
      <c r="BJ2926" s="74"/>
    </row>
    <row r="2927" spans="1:62" s="77" customFormat="1" ht="11.25" customHeight="1" x14ac:dyDescent="0.2">
      <c r="A2927" s="184" t="s">
        <v>3431</v>
      </c>
      <c r="B2927" s="334">
        <v>0</v>
      </c>
      <c r="C2927" s="829">
        <v>78044</v>
      </c>
      <c r="D2927" s="513">
        <v>1E-4</v>
      </c>
      <c r="E2927" s="336">
        <v>0</v>
      </c>
      <c r="F2927" s="338">
        <v>0</v>
      </c>
      <c r="G2927" s="338">
        <v>0</v>
      </c>
      <c r="H2927" s="338">
        <v>0</v>
      </c>
      <c r="I2927" s="339">
        <v>0</v>
      </c>
      <c r="J2927" s="338">
        <v>0</v>
      </c>
      <c r="K2927" s="338">
        <v>0</v>
      </c>
      <c r="L2927" s="338">
        <v>0</v>
      </c>
      <c r="M2927" s="339">
        <v>0</v>
      </c>
      <c r="N2927" s="339">
        <v>0</v>
      </c>
      <c r="O2927" s="339">
        <v>0</v>
      </c>
      <c r="P2927" s="339">
        <v>0</v>
      </c>
      <c r="Q2927" s="339">
        <v>0</v>
      </c>
      <c r="R2927" s="338">
        <v>0</v>
      </c>
      <c r="S2927" s="338">
        <v>1E-4</v>
      </c>
      <c r="T2927" s="337">
        <v>0</v>
      </c>
      <c r="U2927" s="339">
        <v>0</v>
      </c>
      <c r="V2927" s="339">
        <v>0</v>
      </c>
      <c r="W2927" s="339">
        <v>0</v>
      </c>
      <c r="X2927" s="339">
        <v>0</v>
      </c>
      <c r="Y2927" s="338">
        <v>0</v>
      </c>
      <c r="Z2927" s="338">
        <v>0</v>
      </c>
      <c r="AA2927" s="338">
        <v>0</v>
      </c>
      <c r="AB2927" s="339">
        <v>0</v>
      </c>
      <c r="AC2927" s="339">
        <v>0</v>
      </c>
      <c r="AD2927" s="337">
        <v>0</v>
      </c>
      <c r="AE2927" s="340">
        <v>0</v>
      </c>
      <c r="AF2927" s="339">
        <v>0</v>
      </c>
      <c r="AG2927" s="339">
        <v>0</v>
      </c>
      <c r="AH2927" s="514">
        <v>0</v>
      </c>
      <c r="AI2927" s="321">
        <v>0</v>
      </c>
      <c r="AJ2927" s="192">
        <v>7501943489011</v>
      </c>
      <c r="AK2927" s="192">
        <v>78001</v>
      </c>
      <c r="AL2927" s="226"/>
      <c r="AM2927" s="75">
        <v>78044</v>
      </c>
      <c r="AN2927" s="456"/>
      <c r="AO2927" s="188">
        <v>0</v>
      </c>
      <c r="AP2927" s="188">
        <v>0</v>
      </c>
      <c r="AQ2927" s="187">
        <v>0</v>
      </c>
      <c r="AR2927" s="188">
        <v>0</v>
      </c>
      <c r="AS2927" s="187">
        <v>0</v>
      </c>
      <c r="AT2927" s="188">
        <v>0</v>
      </c>
      <c r="AU2927" s="187">
        <v>0</v>
      </c>
      <c r="AV2927" s="188">
        <v>0</v>
      </c>
      <c r="AW2927" s="187">
        <v>0</v>
      </c>
      <c r="AX2927" s="188">
        <v>0</v>
      </c>
      <c r="AY2927" s="187">
        <v>0</v>
      </c>
      <c r="AZ2927" s="188">
        <v>0</v>
      </c>
      <c r="BA2927" s="187">
        <v>0</v>
      </c>
      <c r="BB2927" s="188">
        <v>0</v>
      </c>
      <c r="BC2927" s="187">
        <v>0</v>
      </c>
      <c r="BD2927" s="75"/>
      <c r="BE2927" s="75"/>
      <c r="BF2927" s="56"/>
      <c r="BH2927" s="74"/>
      <c r="BI2927" s="194"/>
      <c r="BJ2927" s="74"/>
    </row>
    <row r="2928" spans="1:62" s="77" customFormat="1" ht="11.25" customHeight="1" x14ac:dyDescent="0.2">
      <c r="A2928" s="184" t="s">
        <v>3432</v>
      </c>
      <c r="B2928" s="345">
        <v>0</v>
      </c>
      <c r="C2928" s="858">
        <v>78070</v>
      </c>
      <c r="D2928" s="511">
        <v>1E-4</v>
      </c>
      <c r="E2928" s="347">
        <v>0</v>
      </c>
      <c r="F2928" s="348">
        <v>0</v>
      </c>
      <c r="G2928" s="348">
        <v>0</v>
      </c>
      <c r="H2928" s="348">
        <v>0</v>
      </c>
      <c r="I2928" s="349">
        <v>0</v>
      </c>
      <c r="J2928" s="348">
        <v>0</v>
      </c>
      <c r="K2928" s="348">
        <v>0</v>
      </c>
      <c r="L2928" s="348">
        <v>0</v>
      </c>
      <c r="M2928" s="349">
        <v>0</v>
      </c>
      <c r="N2928" s="349">
        <v>0</v>
      </c>
      <c r="O2928" s="349">
        <v>0</v>
      </c>
      <c r="P2928" s="349">
        <v>0</v>
      </c>
      <c r="Q2928" s="349">
        <v>0</v>
      </c>
      <c r="R2928" s="348">
        <v>0</v>
      </c>
      <c r="S2928" s="348">
        <v>1E-4</v>
      </c>
      <c r="T2928" s="350">
        <v>0</v>
      </c>
      <c r="U2928" s="349">
        <v>0</v>
      </c>
      <c r="V2928" s="349">
        <v>0</v>
      </c>
      <c r="W2928" s="349">
        <v>0</v>
      </c>
      <c r="X2928" s="349">
        <v>0</v>
      </c>
      <c r="Y2928" s="348">
        <v>0</v>
      </c>
      <c r="Z2928" s="348">
        <v>0</v>
      </c>
      <c r="AA2928" s="348">
        <v>0</v>
      </c>
      <c r="AB2928" s="349">
        <v>0</v>
      </c>
      <c r="AC2928" s="349">
        <v>0</v>
      </c>
      <c r="AD2928" s="350">
        <v>0</v>
      </c>
      <c r="AE2928" s="351">
        <v>0</v>
      </c>
      <c r="AF2928" s="349">
        <v>0</v>
      </c>
      <c r="AG2928" s="349">
        <v>0</v>
      </c>
      <c r="AH2928" s="512">
        <v>0</v>
      </c>
      <c r="AI2928" s="321">
        <v>0</v>
      </c>
      <c r="AJ2928" s="192">
        <v>7506425602247</v>
      </c>
      <c r="AK2928" s="192" t="s">
        <v>262</v>
      </c>
      <c r="AL2928" s="226"/>
      <c r="AM2928" s="75">
        <v>78070</v>
      </c>
      <c r="AN2928" s="456"/>
      <c r="AO2928" s="188">
        <v>0</v>
      </c>
      <c r="AP2928" s="188">
        <v>0</v>
      </c>
      <c r="AQ2928" s="187">
        <v>0</v>
      </c>
      <c r="AR2928" s="188">
        <v>0</v>
      </c>
      <c r="AS2928" s="187">
        <v>0</v>
      </c>
      <c r="AT2928" s="188">
        <v>0</v>
      </c>
      <c r="AU2928" s="187">
        <v>0</v>
      </c>
      <c r="AV2928" s="188">
        <v>0</v>
      </c>
      <c r="AW2928" s="187">
        <v>0</v>
      </c>
      <c r="AX2928" s="188">
        <v>0</v>
      </c>
      <c r="AY2928" s="187">
        <v>0</v>
      </c>
      <c r="AZ2928" s="188">
        <v>0</v>
      </c>
      <c r="BA2928" s="187">
        <v>0</v>
      </c>
      <c r="BB2928" s="188">
        <v>0</v>
      </c>
      <c r="BC2928" s="187">
        <v>0</v>
      </c>
      <c r="BD2928" s="75"/>
      <c r="BE2928" s="75"/>
      <c r="BF2928" s="56"/>
      <c r="BH2928" s="74"/>
      <c r="BI2928" s="194"/>
      <c r="BJ2928" s="74"/>
    </row>
    <row r="2929" spans="1:62" s="77" customFormat="1" ht="11.25" customHeight="1" x14ac:dyDescent="0.2">
      <c r="A2929" s="184" t="s">
        <v>3433</v>
      </c>
      <c r="B2929" s="334">
        <v>0</v>
      </c>
      <c r="C2929" s="829">
        <v>78068</v>
      </c>
      <c r="D2929" s="513">
        <v>1E-4</v>
      </c>
      <c r="E2929" s="336">
        <v>0</v>
      </c>
      <c r="F2929" s="338">
        <v>0</v>
      </c>
      <c r="G2929" s="515">
        <v>0</v>
      </c>
      <c r="H2929" s="338">
        <v>0</v>
      </c>
      <c r="I2929" s="339">
        <v>0</v>
      </c>
      <c r="J2929" s="338">
        <v>0</v>
      </c>
      <c r="K2929" s="338">
        <v>0</v>
      </c>
      <c r="L2929" s="338">
        <v>0</v>
      </c>
      <c r="M2929" s="339">
        <v>0</v>
      </c>
      <c r="N2929" s="339">
        <v>0</v>
      </c>
      <c r="O2929" s="339">
        <v>0</v>
      </c>
      <c r="P2929" s="339">
        <v>0</v>
      </c>
      <c r="Q2929" s="339">
        <v>0</v>
      </c>
      <c r="R2929" s="338">
        <v>0</v>
      </c>
      <c r="S2929" s="338">
        <v>1E-4</v>
      </c>
      <c r="T2929" s="337">
        <v>0</v>
      </c>
      <c r="U2929" s="339">
        <v>0</v>
      </c>
      <c r="V2929" s="339">
        <v>0</v>
      </c>
      <c r="W2929" s="339">
        <v>0</v>
      </c>
      <c r="X2929" s="339">
        <v>0</v>
      </c>
      <c r="Y2929" s="338">
        <v>0</v>
      </c>
      <c r="Z2929" s="338">
        <v>0</v>
      </c>
      <c r="AA2929" s="338">
        <v>0</v>
      </c>
      <c r="AB2929" s="339">
        <v>0</v>
      </c>
      <c r="AC2929" s="339">
        <v>0</v>
      </c>
      <c r="AD2929" s="337">
        <v>0</v>
      </c>
      <c r="AE2929" s="340">
        <v>0</v>
      </c>
      <c r="AF2929" s="339">
        <v>0</v>
      </c>
      <c r="AG2929" s="339">
        <v>0</v>
      </c>
      <c r="AH2929" s="514">
        <v>0</v>
      </c>
      <c r="AI2929" s="321">
        <v>0</v>
      </c>
      <c r="AJ2929" s="192">
        <v>7506425602247</v>
      </c>
      <c r="AK2929" s="192">
        <v>78070</v>
      </c>
      <c r="AL2929" s="226"/>
      <c r="AM2929" s="75">
        <v>78068</v>
      </c>
      <c r="AN2929" s="456"/>
      <c r="AO2929" s="188">
        <v>0</v>
      </c>
      <c r="AP2929" s="188">
        <v>0</v>
      </c>
      <c r="AQ2929" s="187">
        <v>0</v>
      </c>
      <c r="AR2929" s="188">
        <v>0</v>
      </c>
      <c r="AS2929" s="187">
        <v>0</v>
      </c>
      <c r="AT2929" s="188">
        <v>0</v>
      </c>
      <c r="AU2929" s="187">
        <v>0</v>
      </c>
      <c r="AV2929" s="188">
        <v>0</v>
      </c>
      <c r="AW2929" s="187">
        <v>0</v>
      </c>
      <c r="AX2929" s="188">
        <v>0</v>
      </c>
      <c r="AY2929" s="187">
        <v>0</v>
      </c>
      <c r="AZ2929" s="188">
        <v>0</v>
      </c>
      <c r="BA2929" s="187">
        <v>0</v>
      </c>
      <c r="BB2929" s="188">
        <v>0</v>
      </c>
      <c r="BC2929" s="187">
        <v>0</v>
      </c>
      <c r="BD2929" s="75"/>
      <c r="BE2929" s="75"/>
      <c r="BF2929" s="56"/>
      <c r="BH2929" s="74"/>
      <c r="BI2929" s="194"/>
      <c r="BJ2929" s="74"/>
    </row>
    <row r="2930" spans="1:62" s="77" customFormat="1" ht="11.25" customHeight="1" x14ac:dyDescent="0.2">
      <c r="A2930" s="184" t="s">
        <v>3434</v>
      </c>
      <c r="B2930" s="185">
        <v>0</v>
      </c>
      <c r="C2930" s="829">
        <v>78069</v>
      </c>
      <c r="D2930" s="284">
        <v>1E-4</v>
      </c>
      <c r="E2930" s="91">
        <v>0</v>
      </c>
      <c r="F2930" s="186">
        <v>0</v>
      </c>
      <c r="G2930" s="186">
        <v>0</v>
      </c>
      <c r="H2930" s="186">
        <v>0</v>
      </c>
      <c r="I2930" s="187">
        <v>0</v>
      </c>
      <c r="J2930" s="186">
        <v>0</v>
      </c>
      <c r="K2930" s="186">
        <v>0</v>
      </c>
      <c r="L2930" s="186">
        <v>0</v>
      </c>
      <c r="M2930" s="187">
        <v>0</v>
      </c>
      <c r="N2930" s="187">
        <v>0</v>
      </c>
      <c r="O2930" s="187">
        <v>0</v>
      </c>
      <c r="P2930" s="187">
        <v>0</v>
      </c>
      <c r="Q2930" s="187">
        <v>0</v>
      </c>
      <c r="R2930" s="186">
        <v>0</v>
      </c>
      <c r="S2930" s="186">
        <v>1E-4</v>
      </c>
      <c r="T2930" s="188">
        <v>0</v>
      </c>
      <c r="U2930" s="187">
        <v>0</v>
      </c>
      <c r="V2930" s="187">
        <v>0</v>
      </c>
      <c r="W2930" s="187">
        <v>0</v>
      </c>
      <c r="X2930" s="187">
        <v>0</v>
      </c>
      <c r="Y2930" s="186">
        <v>0</v>
      </c>
      <c r="Z2930" s="186">
        <v>0</v>
      </c>
      <c r="AA2930" s="186">
        <v>0</v>
      </c>
      <c r="AB2930" s="187">
        <v>0</v>
      </c>
      <c r="AC2930" s="187">
        <v>0</v>
      </c>
      <c r="AD2930" s="188">
        <v>0</v>
      </c>
      <c r="AE2930" s="189">
        <v>0</v>
      </c>
      <c r="AF2930" s="187">
        <v>0</v>
      </c>
      <c r="AG2930" s="187">
        <v>0</v>
      </c>
      <c r="AH2930" s="484">
        <v>0</v>
      </c>
      <c r="AI2930" s="321">
        <v>0</v>
      </c>
      <c r="AJ2930" s="192">
        <v>7506425602834</v>
      </c>
      <c r="AK2930" s="192" t="s">
        <v>262</v>
      </c>
      <c r="AL2930" s="226"/>
      <c r="AM2930" s="75">
        <v>78069</v>
      </c>
      <c r="AN2930" s="456"/>
      <c r="AO2930" s="188">
        <v>0</v>
      </c>
      <c r="AP2930" s="188">
        <v>0</v>
      </c>
      <c r="AQ2930" s="187">
        <v>0</v>
      </c>
      <c r="AR2930" s="188">
        <v>0</v>
      </c>
      <c r="AS2930" s="187">
        <v>0</v>
      </c>
      <c r="AT2930" s="188">
        <v>0</v>
      </c>
      <c r="AU2930" s="187">
        <v>0</v>
      </c>
      <c r="AV2930" s="188">
        <v>0</v>
      </c>
      <c r="AW2930" s="187">
        <v>0</v>
      </c>
      <c r="AX2930" s="188">
        <v>0</v>
      </c>
      <c r="AY2930" s="187">
        <v>0</v>
      </c>
      <c r="AZ2930" s="188">
        <v>0</v>
      </c>
      <c r="BA2930" s="187">
        <v>0</v>
      </c>
      <c r="BB2930" s="188">
        <v>0</v>
      </c>
      <c r="BC2930" s="187">
        <v>0</v>
      </c>
      <c r="BD2930" s="75"/>
      <c r="BE2930" s="75"/>
      <c r="BF2930" s="56"/>
      <c r="BH2930" s="74"/>
      <c r="BI2930" s="194"/>
      <c r="BJ2930" s="74"/>
    </row>
    <row r="2931" spans="1:62" s="77" customFormat="1" ht="11.25" customHeight="1" x14ac:dyDescent="0.2">
      <c r="A2931" s="184" t="s">
        <v>3435</v>
      </c>
      <c r="B2931" s="185">
        <v>0</v>
      </c>
      <c r="C2931" s="831">
        <v>78005</v>
      </c>
      <c r="D2931" s="55">
        <v>1E-4</v>
      </c>
      <c r="E2931" s="91">
        <v>0</v>
      </c>
      <c r="F2931" s="186">
        <v>0</v>
      </c>
      <c r="G2931" s="186">
        <v>0</v>
      </c>
      <c r="H2931" s="186">
        <v>0</v>
      </c>
      <c r="I2931" s="187">
        <v>0</v>
      </c>
      <c r="J2931" s="186">
        <v>0</v>
      </c>
      <c r="K2931" s="186">
        <v>0</v>
      </c>
      <c r="L2931" s="186">
        <v>0</v>
      </c>
      <c r="M2931" s="187">
        <v>0</v>
      </c>
      <c r="N2931" s="187">
        <v>0</v>
      </c>
      <c r="O2931" s="187">
        <v>0</v>
      </c>
      <c r="P2931" s="187">
        <v>0</v>
      </c>
      <c r="Q2931" s="187">
        <v>0</v>
      </c>
      <c r="R2931" s="186">
        <v>0</v>
      </c>
      <c r="S2931" s="186">
        <v>1E-4</v>
      </c>
      <c r="T2931" s="188">
        <v>0</v>
      </c>
      <c r="U2931" s="187">
        <v>0</v>
      </c>
      <c r="V2931" s="187">
        <v>0</v>
      </c>
      <c r="W2931" s="187">
        <v>0</v>
      </c>
      <c r="X2931" s="187">
        <v>0</v>
      </c>
      <c r="Y2931" s="186">
        <v>0</v>
      </c>
      <c r="Z2931" s="186">
        <v>0</v>
      </c>
      <c r="AA2931" s="186">
        <v>0</v>
      </c>
      <c r="AB2931" s="187">
        <v>0</v>
      </c>
      <c r="AC2931" s="187">
        <v>0</v>
      </c>
      <c r="AD2931" s="188">
        <v>0</v>
      </c>
      <c r="AE2931" s="189">
        <v>0</v>
      </c>
      <c r="AF2931" s="187">
        <v>0</v>
      </c>
      <c r="AG2931" s="187">
        <v>0</v>
      </c>
      <c r="AH2931" s="484">
        <v>0</v>
      </c>
      <c r="AI2931" s="321">
        <v>0</v>
      </c>
      <c r="AJ2931" s="192">
        <v>7501943489059</v>
      </c>
      <c r="AK2931" s="192">
        <v>78064</v>
      </c>
      <c r="AL2931" s="226"/>
      <c r="AM2931" s="75">
        <v>78005</v>
      </c>
      <c r="AN2931" s="456"/>
      <c r="AO2931" s="188">
        <v>0</v>
      </c>
      <c r="AP2931" s="188">
        <v>0</v>
      </c>
      <c r="AQ2931" s="187">
        <v>0</v>
      </c>
      <c r="AR2931" s="188">
        <v>0</v>
      </c>
      <c r="AS2931" s="187">
        <v>0</v>
      </c>
      <c r="AT2931" s="188">
        <v>0</v>
      </c>
      <c r="AU2931" s="187">
        <v>0</v>
      </c>
      <c r="AV2931" s="188">
        <v>0</v>
      </c>
      <c r="AW2931" s="187">
        <v>0</v>
      </c>
      <c r="AX2931" s="188">
        <v>0</v>
      </c>
      <c r="AY2931" s="187">
        <v>0</v>
      </c>
      <c r="AZ2931" s="188">
        <v>0</v>
      </c>
      <c r="BA2931" s="187">
        <v>0</v>
      </c>
      <c r="BB2931" s="188">
        <v>0</v>
      </c>
      <c r="BC2931" s="187">
        <v>0</v>
      </c>
      <c r="BD2931" s="75"/>
      <c r="BE2931" s="75"/>
      <c r="BF2931" s="56"/>
      <c r="BH2931" s="74"/>
      <c r="BI2931" s="194"/>
      <c r="BJ2931" s="74"/>
    </row>
    <row r="2932" spans="1:62" s="77" customFormat="1" ht="10.199999999999999" x14ac:dyDescent="0.2">
      <c r="A2932" s="184" t="s">
        <v>3436</v>
      </c>
      <c r="B2932" s="345">
        <v>0</v>
      </c>
      <c r="C2932" s="831">
        <v>78003</v>
      </c>
      <c r="D2932" s="346">
        <v>1E-4</v>
      </c>
      <c r="E2932" s="347">
        <v>0</v>
      </c>
      <c r="F2932" s="348">
        <v>0</v>
      </c>
      <c r="G2932" s="348">
        <v>0</v>
      </c>
      <c r="H2932" s="348">
        <v>0</v>
      </c>
      <c r="I2932" s="349">
        <v>0</v>
      </c>
      <c r="J2932" s="348">
        <v>0</v>
      </c>
      <c r="K2932" s="348">
        <v>0</v>
      </c>
      <c r="L2932" s="348">
        <v>0</v>
      </c>
      <c r="M2932" s="349">
        <v>0</v>
      </c>
      <c r="N2932" s="349">
        <v>0</v>
      </c>
      <c r="O2932" s="349">
        <v>0</v>
      </c>
      <c r="P2932" s="349">
        <v>0</v>
      </c>
      <c r="Q2932" s="349">
        <v>0</v>
      </c>
      <c r="R2932" s="348">
        <v>0</v>
      </c>
      <c r="S2932" s="348">
        <v>1E-4</v>
      </c>
      <c r="T2932" s="350">
        <v>0</v>
      </c>
      <c r="U2932" s="349">
        <v>0</v>
      </c>
      <c r="V2932" s="349">
        <v>0</v>
      </c>
      <c r="W2932" s="349">
        <v>0</v>
      </c>
      <c r="X2932" s="349">
        <v>0</v>
      </c>
      <c r="Y2932" s="348">
        <v>0</v>
      </c>
      <c r="Z2932" s="348">
        <v>0</v>
      </c>
      <c r="AA2932" s="348">
        <v>0</v>
      </c>
      <c r="AB2932" s="349">
        <v>0</v>
      </c>
      <c r="AC2932" s="349">
        <v>0</v>
      </c>
      <c r="AD2932" s="350">
        <v>0</v>
      </c>
      <c r="AE2932" s="351">
        <v>0</v>
      </c>
      <c r="AF2932" s="349">
        <v>0</v>
      </c>
      <c r="AG2932" s="349">
        <v>0</v>
      </c>
      <c r="AH2932" s="512">
        <v>0</v>
      </c>
      <c r="AI2932" s="321">
        <v>0</v>
      </c>
      <c r="AJ2932" s="192">
        <v>7501943489035</v>
      </c>
      <c r="AK2932" s="192" t="s">
        <v>262</v>
      </c>
      <c r="AL2932" s="226"/>
      <c r="AM2932" s="75">
        <v>78003</v>
      </c>
      <c r="AN2932" s="456"/>
      <c r="AO2932" s="188">
        <v>0</v>
      </c>
      <c r="AP2932" s="188">
        <v>0</v>
      </c>
      <c r="AQ2932" s="187">
        <v>0</v>
      </c>
      <c r="AR2932" s="188">
        <v>0</v>
      </c>
      <c r="AS2932" s="187">
        <v>0</v>
      </c>
      <c r="AT2932" s="188">
        <v>0</v>
      </c>
      <c r="AU2932" s="187">
        <v>0</v>
      </c>
      <c r="AV2932" s="188">
        <v>0</v>
      </c>
      <c r="AW2932" s="187">
        <v>0</v>
      </c>
      <c r="AX2932" s="188">
        <v>0</v>
      </c>
      <c r="AY2932" s="187">
        <v>0</v>
      </c>
      <c r="AZ2932" s="188">
        <v>0</v>
      </c>
      <c r="BA2932" s="187">
        <v>0</v>
      </c>
      <c r="BB2932" s="188">
        <v>0</v>
      </c>
      <c r="BC2932" s="187">
        <v>0</v>
      </c>
      <c r="BD2932" s="75"/>
      <c r="BE2932" s="75"/>
      <c r="BF2932" s="56"/>
      <c r="BH2932" s="74"/>
      <c r="BI2932" s="194"/>
      <c r="BJ2932" s="74"/>
    </row>
    <row r="2933" spans="1:62" s="77" customFormat="1" ht="11.25" customHeight="1" x14ac:dyDescent="0.2">
      <c r="A2933" s="184" t="s">
        <v>3436</v>
      </c>
      <c r="B2933" s="334">
        <v>0</v>
      </c>
      <c r="C2933" s="850">
        <v>78046</v>
      </c>
      <c r="D2933" s="335">
        <v>1E-4</v>
      </c>
      <c r="E2933" s="336">
        <v>0</v>
      </c>
      <c r="F2933" s="338">
        <v>0</v>
      </c>
      <c r="G2933" s="338">
        <v>0</v>
      </c>
      <c r="H2933" s="338">
        <v>0</v>
      </c>
      <c r="I2933" s="339">
        <v>0</v>
      </c>
      <c r="J2933" s="338">
        <v>0</v>
      </c>
      <c r="K2933" s="338">
        <v>0</v>
      </c>
      <c r="L2933" s="338">
        <v>0</v>
      </c>
      <c r="M2933" s="339">
        <v>0</v>
      </c>
      <c r="N2933" s="339">
        <v>0</v>
      </c>
      <c r="O2933" s="339">
        <v>0</v>
      </c>
      <c r="P2933" s="339">
        <v>0</v>
      </c>
      <c r="Q2933" s="339">
        <v>0</v>
      </c>
      <c r="R2933" s="338">
        <v>0</v>
      </c>
      <c r="S2933" s="338">
        <v>1E-4</v>
      </c>
      <c r="T2933" s="337">
        <v>0</v>
      </c>
      <c r="U2933" s="339">
        <v>0</v>
      </c>
      <c r="V2933" s="339">
        <v>0</v>
      </c>
      <c r="W2933" s="339">
        <v>0</v>
      </c>
      <c r="X2933" s="339">
        <v>0</v>
      </c>
      <c r="Y2933" s="338">
        <v>0</v>
      </c>
      <c r="Z2933" s="338">
        <v>0</v>
      </c>
      <c r="AA2933" s="338">
        <v>0</v>
      </c>
      <c r="AB2933" s="339">
        <v>0</v>
      </c>
      <c r="AC2933" s="339">
        <v>0</v>
      </c>
      <c r="AD2933" s="337">
        <v>0</v>
      </c>
      <c r="AE2933" s="340">
        <v>0</v>
      </c>
      <c r="AF2933" s="339">
        <v>0</v>
      </c>
      <c r="AG2933" s="339">
        <v>0</v>
      </c>
      <c r="AH2933" s="514">
        <v>0</v>
      </c>
      <c r="AI2933" s="321">
        <v>0</v>
      </c>
      <c r="AJ2933" s="192">
        <v>7501943489035</v>
      </c>
      <c r="AK2933" s="192">
        <v>78003</v>
      </c>
      <c r="AL2933" s="226"/>
      <c r="AM2933" s="75">
        <v>78046</v>
      </c>
      <c r="AN2933" s="456"/>
      <c r="AO2933" s="188">
        <v>0</v>
      </c>
      <c r="AP2933" s="188">
        <v>0</v>
      </c>
      <c r="AQ2933" s="187">
        <v>0</v>
      </c>
      <c r="AR2933" s="188">
        <v>0</v>
      </c>
      <c r="AS2933" s="187">
        <v>0</v>
      </c>
      <c r="AT2933" s="188">
        <v>0</v>
      </c>
      <c r="AU2933" s="187">
        <v>0</v>
      </c>
      <c r="AV2933" s="188">
        <v>0</v>
      </c>
      <c r="AW2933" s="187">
        <v>0</v>
      </c>
      <c r="AX2933" s="188">
        <v>0</v>
      </c>
      <c r="AY2933" s="187">
        <v>0</v>
      </c>
      <c r="AZ2933" s="188">
        <v>0</v>
      </c>
      <c r="BA2933" s="187">
        <v>0</v>
      </c>
      <c r="BB2933" s="188">
        <v>0</v>
      </c>
      <c r="BC2933" s="187">
        <v>0</v>
      </c>
      <c r="BD2933" s="75"/>
      <c r="BE2933" s="75"/>
      <c r="BF2933" s="56"/>
      <c r="BH2933" s="74"/>
      <c r="BI2933" s="194"/>
      <c r="BJ2933" s="74"/>
    </row>
    <row r="2934" spans="1:62" s="77" customFormat="1" ht="11.25" customHeight="1" x14ac:dyDescent="0.2">
      <c r="A2934" s="184" t="s">
        <v>3437</v>
      </c>
      <c r="B2934" s="185">
        <v>0</v>
      </c>
      <c r="C2934" s="832">
        <v>78080</v>
      </c>
      <c r="D2934" s="55">
        <v>1E-4</v>
      </c>
      <c r="E2934" s="91">
        <v>0</v>
      </c>
      <c r="F2934" s="186">
        <v>0</v>
      </c>
      <c r="G2934" s="186">
        <v>0</v>
      </c>
      <c r="H2934" s="186">
        <v>0</v>
      </c>
      <c r="I2934" s="187">
        <v>0</v>
      </c>
      <c r="J2934" s="186">
        <v>0</v>
      </c>
      <c r="K2934" s="186">
        <v>0</v>
      </c>
      <c r="L2934" s="186">
        <v>0</v>
      </c>
      <c r="M2934" s="187">
        <v>0</v>
      </c>
      <c r="N2934" s="187">
        <v>0</v>
      </c>
      <c r="O2934" s="187">
        <v>0</v>
      </c>
      <c r="P2934" s="187">
        <v>0</v>
      </c>
      <c r="Q2934" s="187">
        <v>0</v>
      </c>
      <c r="R2934" s="186">
        <v>0</v>
      </c>
      <c r="S2934" s="186">
        <v>1E-4</v>
      </c>
      <c r="T2934" s="188">
        <v>0</v>
      </c>
      <c r="U2934" s="187">
        <v>0</v>
      </c>
      <c r="V2934" s="187">
        <v>0</v>
      </c>
      <c r="W2934" s="187">
        <v>0</v>
      </c>
      <c r="X2934" s="187">
        <v>0</v>
      </c>
      <c r="Y2934" s="186">
        <v>0</v>
      </c>
      <c r="Z2934" s="186">
        <v>0</v>
      </c>
      <c r="AA2934" s="186">
        <v>0</v>
      </c>
      <c r="AB2934" s="187">
        <v>0</v>
      </c>
      <c r="AC2934" s="187">
        <v>0</v>
      </c>
      <c r="AD2934" s="188">
        <v>0</v>
      </c>
      <c r="AE2934" s="189">
        <v>0</v>
      </c>
      <c r="AF2934" s="187">
        <v>0</v>
      </c>
      <c r="AG2934" s="187">
        <v>0</v>
      </c>
      <c r="AH2934" s="484">
        <v>0</v>
      </c>
      <c r="AI2934" s="321">
        <v>0</v>
      </c>
      <c r="AJ2934" s="192">
        <v>7506425605347</v>
      </c>
      <c r="AK2934" s="192" t="s">
        <v>262</v>
      </c>
      <c r="AL2934" s="226"/>
      <c r="AM2934" s="75">
        <v>78080</v>
      </c>
      <c r="AN2934" s="456"/>
      <c r="AO2934" s="188">
        <v>0</v>
      </c>
      <c r="AP2934" s="188">
        <v>0</v>
      </c>
      <c r="AQ2934" s="187">
        <v>0</v>
      </c>
      <c r="AR2934" s="188">
        <v>0</v>
      </c>
      <c r="AS2934" s="187">
        <v>0</v>
      </c>
      <c r="AT2934" s="188">
        <v>0</v>
      </c>
      <c r="AU2934" s="187">
        <v>0</v>
      </c>
      <c r="AV2934" s="188">
        <v>0</v>
      </c>
      <c r="AW2934" s="187">
        <v>0</v>
      </c>
      <c r="AX2934" s="188">
        <v>0</v>
      </c>
      <c r="AY2934" s="187">
        <v>0</v>
      </c>
      <c r="AZ2934" s="188">
        <v>0</v>
      </c>
      <c r="BA2934" s="187">
        <v>0</v>
      </c>
      <c r="BB2934" s="188">
        <v>0</v>
      </c>
      <c r="BC2934" s="187">
        <v>0</v>
      </c>
      <c r="BD2934" s="75"/>
      <c r="BE2934" s="75"/>
      <c r="BF2934" s="56"/>
      <c r="BH2934" s="74"/>
      <c r="BI2934" s="194"/>
      <c r="BJ2934" s="74"/>
    </row>
    <row r="2935" spans="1:62" s="77" customFormat="1" ht="11.25" customHeight="1" x14ac:dyDescent="0.2">
      <c r="A2935" s="344" t="s">
        <v>3438</v>
      </c>
      <c r="B2935" s="345">
        <v>0</v>
      </c>
      <c r="C2935" s="873">
        <v>78064</v>
      </c>
      <c r="D2935" s="346">
        <v>1E-4</v>
      </c>
      <c r="E2935" s="347">
        <v>0</v>
      </c>
      <c r="F2935" s="348">
        <v>0</v>
      </c>
      <c r="G2935" s="348">
        <v>0</v>
      </c>
      <c r="H2935" s="348">
        <v>0</v>
      </c>
      <c r="I2935" s="349">
        <v>0</v>
      </c>
      <c r="J2935" s="348">
        <v>0</v>
      </c>
      <c r="K2935" s="348">
        <v>0</v>
      </c>
      <c r="L2935" s="348">
        <v>0</v>
      </c>
      <c r="M2935" s="349">
        <v>0</v>
      </c>
      <c r="N2935" s="349">
        <v>0</v>
      </c>
      <c r="O2935" s="349">
        <v>0</v>
      </c>
      <c r="P2935" s="349">
        <v>0</v>
      </c>
      <c r="Q2935" s="349">
        <v>0</v>
      </c>
      <c r="R2935" s="348">
        <v>0</v>
      </c>
      <c r="S2935" s="348">
        <v>1E-4</v>
      </c>
      <c r="T2935" s="348">
        <v>0</v>
      </c>
      <c r="U2935" s="349">
        <v>0</v>
      </c>
      <c r="V2935" s="349">
        <v>0</v>
      </c>
      <c r="W2935" s="349">
        <v>0</v>
      </c>
      <c r="X2935" s="349">
        <v>0</v>
      </c>
      <c r="Y2935" s="348">
        <v>0</v>
      </c>
      <c r="Z2935" s="348">
        <v>0</v>
      </c>
      <c r="AA2935" s="348">
        <v>0</v>
      </c>
      <c r="AB2935" s="349">
        <v>0</v>
      </c>
      <c r="AC2935" s="348">
        <v>0</v>
      </c>
      <c r="AD2935" s="348">
        <v>0</v>
      </c>
      <c r="AE2935" s="349">
        <v>0</v>
      </c>
      <c r="AF2935" s="349">
        <v>0</v>
      </c>
      <c r="AG2935" s="349">
        <v>0</v>
      </c>
      <c r="AH2935" s="512">
        <v>0</v>
      </c>
      <c r="AI2935" s="321">
        <v>0</v>
      </c>
      <c r="AJ2935" s="192">
        <v>7501943489059</v>
      </c>
      <c r="AK2935" s="192" t="s">
        <v>262</v>
      </c>
      <c r="AL2935" s="226"/>
      <c r="AM2935" s="75">
        <v>78064</v>
      </c>
      <c r="AN2935" s="456"/>
      <c r="AO2935" s="188">
        <v>0</v>
      </c>
      <c r="AP2935" s="188">
        <v>0</v>
      </c>
      <c r="AQ2935" s="187">
        <v>0</v>
      </c>
      <c r="AR2935" s="188">
        <v>0</v>
      </c>
      <c r="AS2935" s="187">
        <v>0</v>
      </c>
      <c r="AT2935" s="188">
        <v>0</v>
      </c>
      <c r="AU2935" s="187">
        <v>0</v>
      </c>
      <c r="AV2935" s="188">
        <v>0</v>
      </c>
      <c r="AW2935" s="187">
        <v>0</v>
      </c>
      <c r="AX2935" s="188">
        <v>0</v>
      </c>
      <c r="AY2935" s="187">
        <v>0</v>
      </c>
      <c r="AZ2935" s="188">
        <v>0</v>
      </c>
      <c r="BA2935" s="187">
        <v>0</v>
      </c>
      <c r="BB2935" s="188">
        <v>0</v>
      </c>
      <c r="BC2935" s="187">
        <v>0</v>
      </c>
      <c r="BD2935" s="75"/>
      <c r="BE2935" s="75"/>
      <c r="BF2935" s="56"/>
      <c r="BH2935" s="74"/>
      <c r="BI2935" s="194"/>
      <c r="BJ2935" s="74"/>
    </row>
    <row r="2936" spans="1:62" s="77" customFormat="1" ht="11.25" customHeight="1" x14ac:dyDescent="0.2">
      <c r="A2936" s="184" t="s">
        <v>3439</v>
      </c>
      <c r="B2936" s="185">
        <v>0</v>
      </c>
      <c r="C2936" s="832">
        <v>78162</v>
      </c>
      <c r="D2936" s="55">
        <v>1E-4</v>
      </c>
      <c r="E2936" s="91">
        <v>0</v>
      </c>
      <c r="F2936" s="186">
        <v>0</v>
      </c>
      <c r="G2936" s="186">
        <v>0</v>
      </c>
      <c r="H2936" s="186">
        <v>0</v>
      </c>
      <c r="I2936" s="187">
        <v>0</v>
      </c>
      <c r="J2936" s="186">
        <v>0</v>
      </c>
      <c r="K2936" s="186">
        <v>0</v>
      </c>
      <c r="L2936" s="186">
        <v>0</v>
      </c>
      <c r="M2936" s="187">
        <v>0</v>
      </c>
      <c r="N2936" s="187">
        <v>0</v>
      </c>
      <c r="O2936" s="187">
        <v>0</v>
      </c>
      <c r="P2936" s="187">
        <v>0</v>
      </c>
      <c r="Q2936" s="187">
        <v>0</v>
      </c>
      <c r="R2936" s="186">
        <v>0</v>
      </c>
      <c r="S2936" s="186">
        <v>1E-4</v>
      </c>
      <c r="T2936" s="188">
        <v>0</v>
      </c>
      <c r="U2936" s="187">
        <v>0</v>
      </c>
      <c r="V2936" s="187">
        <v>0</v>
      </c>
      <c r="W2936" s="187">
        <v>0</v>
      </c>
      <c r="X2936" s="187">
        <v>0</v>
      </c>
      <c r="Y2936" s="186">
        <v>0</v>
      </c>
      <c r="Z2936" s="186">
        <v>0</v>
      </c>
      <c r="AA2936" s="186">
        <v>0</v>
      </c>
      <c r="AB2936" s="187">
        <v>0</v>
      </c>
      <c r="AC2936" s="187">
        <v>0</v>
      </c>
      <c r="AD2936" s="188">
        <v>0</v>
      </c>
      <c r="AE2936" s="189">
        <v>0</v>
      </c>
      <c r="AF2936" s="187">
        <v>0</v>
      </c>
      <c r="AG2936" s="187">
        <v>0</v>
      </c>
      <c r="AH2936" s="484">
        <v>0</v>
      </c>
      <c r="AI2936" s="321">
        <v>0</v>
      </c>
      <c r="AJ2936" s="192">
        <v>7501943489059</v>
      </c>
      <c r="AK2936" s="192">
        <v>78064</v>
      </c>
      <c r="AL2936" s="226"/>
      <c r="AM2936" s="75">
        <v>78162</v>
      </c>
      <c r="AN2936" s="456"/>
      <c r="AO2936" s="188">
        <v>0</v>
      </c>
      <c r="AP2936" s="188">
        <v>0</v>
      </c>
      <c r="AQ2936" s="187">
        <v>0</v>
      </c>
      <c r="AR2936" s="188">
        <v>0</v>
      </c>
      <c r="AS2936" s="187">
        <v>0</v>
      </c>
      <c r="AT2936" s="188">
        <v>0</v>
      </c>
      <c r="AU2936" s="187">
        <v>0</v>
      </c>
      <c r="AV2936" s="188">
        <v>0</v>
      </c>
      <c r="AW2936" s="187">
        <v>0</v>
      </c>
      <c r="AX2936" s="188">
        <v>0</v>
      </c>
      <c r="AY2936" s="187">
        <v>0</v>
      </c>
      <c r="AZ2936" s="188">
        <v>0</v>
      </c>
      <c r="BA2936" s="187">
        <v>0</v>
      </c>
      <c r="BB2936" s="188">
        <v>0</v>
      </c>
      <c r="BC2936" s="187">
        <v>0</v>
      </c>
      <c r="BD2936" s="75"/>
      <c r="BE2936" s="75"/>
      <c r="BF2936" s="56"/>
      <c r="BH2936" s="74"/>
      <c r="BI2936" s="194"/>
      <c r="BJ2936" s="74"/>
    </row>
    <row r="2937" spans="1:62" s="77" customFormat="1" ht="11.25" customHeight="1" x14ac:dyDescent="0.2">
      <c r="A2937" s="184" t="s">
        <v>3440</v>
      </c>
      <c r="B2937" s="185">
        <v>0</v>
      </c>
      <c r="C2937" s="832">
        <v>78282</v>
      </c>
      <c r="D2937" s="55">
        <v>1E-4</v>
      </c>
      <c r="E2937" s="91">
        <v>0</v>
      </c>
      <c r="F2937" s="186">
        <v>0</v>
      </c>
      <c r="G2937" s="186">
        <v>0</v>
      </c>
      <c r="H2937" s="186">
        <v>0</v>
      </c>
      <c r="I2937" s="187">
        <v>0</v>
      </c>
      <c r="J2937" s="186">
        <v>0</v>
      </c>
      <c r="K2937" s="186">
        <v>0</v>
      </c>
      <c r="L2937" s="186">
        <v>0</v>
      </c>
      <c r="M2937" s="187">
        <v>0</v>
      </c>
      <c r="N2937" s="187">
        <v>0</v>
      </c>
      <c r="O2937" s="187">
        <v>0</v>
      </c>
      <c r="P2937" s="187">
        <v>0</v>
      </c>
      <c r="Q2937" s="187">
        <v>0</v>
      </c>
      <c r="R2937" s="186">
        <v>0</v>
      </c>
      <c r="S2937" s="186">
        <v>1E-4</v>
      </c>
      <c r="T2937" s="188">
        <v>0</v>
      </c>
      <c r="U2937" s="187">
        <v>0</v>
      </c>
      <c r="V2937" s="187">
        <v>0</v>
      </c>
      <c r="W2937" s="187">
        <v>0</v>
      </c>
      <c r="X2937" s="187">
        <v>0</v>
      </c>
      <c r="Y2937" s="186">
        <v>0</v>
      </c>
      <c r="Z2937" s="186">
        <v>0</v>
      </c>
      <c r="AA2937" s="186">
        <v>0</v>
      </c>
      <c r="AB2937" s="187">
        <v>0</v>
      </c>
      <c r="AC2937" s="187">
        <v>0</v>
      </c>
      <c r="AD2937" s="188">
        <v>0</v>
      </c>
      <c r="AE2937" s="189">
        <v>0</v>
      </c>
      <c r="AF2937" s="187">
        <v>0</v>
      </c>
      <c r="AG2937" s="187">
        <v>0</v>
      </c>
      <c r="AH2937" s="484">
        <v>0</v>
      </c>
      <c r="AI2937" s="321">
        <v>0</v>
      </c>
      <c r="AJ2937" s="192">
        <v>7501943489059</v>
      </c>
      <c r="AK2937" s="192">
        <v>78064</v>
      </c>
      <c r="AL2937" s="226"/>
      <c r="AM2937" s="75">
        <v>78282</v>
      </c>
      <c r="AN2937" s="456"/>
      <c r="AO2937" s="188">
        <v>0</v>
      </c>
      <c r="AP2937" s="188">
        <v>0</v>
      </c>
      <c r="AQ2937" s="187">
        <v>0</v>
      </c>
      <c r="AR2937" s="188">
        <v>0</v>
      </c>
      <c r="AS2937" s="187">
        <v>0</v>
      </c>
      <c r="AT2937" s="188">
        <v>0</v>
      </c>
      <c r="AU2937" s="187">
        <v>0</v>
      </c>
      <c r="AV2937" s="188">
        <v>0</v>
      </c>
      <c r="AW2937" s="187">
        <v>0</v>
      </c>
      <c r="AX2937" s="188">
        <v>0</v>
      </c>
      <c r="AY2937" s="187">
        <v>0</v>
      </c>
      <c r="AZ2937" s="188">
        <v>0</v>
      </c>
      <c r="BA2937" s="187">
        <v>0</v>
      </c>
      <c r="BB2937" s="188">
        <v>0</v>
      </c>
      <c r="BC2937" s="187">
        <v>0</v>
      </c>
      <c r="BD2937" s="75"/>
      <c r="BE2937" s="75"/>
      <c r="BF2937" s="56"/>
      <c r="BH2937" s="74"/>
      <c r="BI2937" s="194"/>
      <c r="BJ2937" s="74"/>
    </row>
    <row r="2938" spans="1:62" s="77" customFormat="1" ht="11.25" customHeight="1" x14ac:dyDescent="0.2">
      <c r="A2938" s="306" t="s">
        <v>3441</v>
      </c>
      <c r="B2938" s="307">
        <v>0</v>
      </c>
      <c r="C2938" s="850">
        <v>78159</v>
      </c>
      <c r="D2938" s="308">
        <v>1E-4</v>
      </c>
      <c r="E2938" s="309">
        <v>0</v>
      </c>
      <c r="F2938" s="310">
        <v>0</v>
      </c>
      <c r="G2938" s="310">
        <v>0</v>
      </c>
      <c r="H2938" s="310">
        <v>0</v>
      </c>
      <c r="I2938" s="218">
        <v>0</v>
      </c>
      <c r="J2938" s="310">
        <v>0</v>
      </c>
      <c r="K2938" s="310">
        <v>0</v>
      </c>
      <c r="L2938" s="310">
        <v>0</v>
      </c>
      <c r="M2938" s="218">
        <v>0</v>
      </c>
      <c r="N2938" s="218">
        <v>0</v>
      </c>
      <c r="O2938" s="218">
        <v>0</v>
      </c>
      <c r="P2938" s="218">
        <v>0</v>
      </c>
      <c r="Q2938" s="218">
        <v>0</v>
      </c>
      <c r="R2938" s="310">
        <v>0</v>
      </c>
      <c r="S2938" s="310">
        <v>1E-4</v>
      </c>
      <c r="T2938" s="311">
        <v>0</v>
      </c>
      <c r="U2938" s="218">
        <v>0</v>
      </c>
      <c r="V2938" s="218">
        <v>0</v>
      </c>
      <c r="W2938" s="218">
        <v>0</v>
      </c>
      <c r="X2938" s="218">
        <v>0</v>
      </c>
      <c r="Y2938" s="310">
        <v>0</v>
      </c>
      <c r="Z2938" s="310">
        <v>0</v>
      </c>
      <c r="AA2938" s="310">
        <v>0</v>
      </c>
      <c r="AB2938" s="218">
        <v>0</v>
      </c>
      <c r="AC2938" s="218">
        <v>0</v>
      </c>
      <c r="AD2938" s="311">
        <v>0</v>
      </c>
      <c r="AE2938" s="312">
        <v>0</v>
      </c>
      <c r="AF2938" s="218">
        <v>0</v>
      </c>
      <c r="AG2938" s="218">
        <v>0</v>
      </c>
      <c r="AH2938" s="516">
        <v>0</v>
      </c>
      <c r="AI2938" s="321">
        <v>0</v>
      </c>
      <c r="AJ2938" s="192">
        <v>7501943489059</v>
      </c>
      <c r="AK2938" s="192">
        <v>78064</v>
      </c>
      <c r="AL2938" s="226"/>
      <c r="AM2938" s="75">
        <v>78159</v>
      </c>
      <c r="AN2938" s="456"/>
      <c r="AO2938" s="188">
        <v>0</v>
      </c>
      <c r="AP2938" s="188">
        <v>0</v>
      </c>
      <c r="AQ2938" s="187">
        <v>0</v>
      </c>
      <c r="AR2938" s="188">
        <v>0</v>
      </c>
      <c r="AS2938" s="187">
        <v>0</v>
      </c>
      <c r="AT2938" s="188">
        <v>0</v>
      </c>
      <c r="AU2938" s="187">
        <v>0</v>
      </c>
      <c r="AV2938" s="188">
        <v>0</v>
      </c>
      <c r="AW2938" s="187">
        <v>0</v>
      </c>
      <c r="AX2938" s="188">
        <v>0</v>
      </c>
      <c r="AY2938" s="187">
        <v>0</v>
      </c>
      <c r="AZ2938" s="188">
        <v>0</v>
      </c>
      <c r="BA2938" s="187">
        <v>0</v>
      </c>
      <c r="BB2938" s="188">
        <v>0</v>
      </c>
      <c r="BC2938" s="187">
        <v>0</v>
      </c>
      <c r="BD2938" s="75"/>
      <c r="BE2938" s="75"/>
      <c r="BF2938" s="56"/>
      <c r="BH2938" s="74"/>
      <c r="BI2938" s="194"/>
      <c r="BJ2938" s="74"/>
    </row>
    <row r="2939" spans="1:62" s="77" customFormat="1" ht="11.25" customHeight="1" x14ac:dyDescent="0.2">
      <c r="A2939" s="244" t="s">
        <v>3442</v>
      </c>
      <c r="B2939" s="245">
        <v>0</v>
      </c>
      <c r="C2939" s="831">
        <v>78333</v>
      </c>
      <c r="D2939" s="246">
        <v>1E-4</v>
      </c>
      <c r="E2939" s="247">
        <v>0</v>
      </c>
      <c r="F2939" s="248">
        <v>0</v>
      </c>
      <c r="G2939" s="248">
        <v>0</v>
      </c>
      <c r="H2939" s="248">
        <v>0</v>
      </c>
      <c r="I2939" s="249">
        <v>0</v>
      </c>
      <c r="J2939" s="248">
        <v>0</v>
      </c>
      <c r="K2939" s="248">
        <v>0</v>
      </c>
      <c r="L2939" s="248">
        <v>0</v>
      </c>
      <c r="M2939" s="249">
        <v>0</v>
      </c>
      <c r="N2939" s="249">
        <v>0</v>
      </c>
      <c r="O2939" s="249">
        <v>0</v>
      </c>
      <c r="P2939" s="249">
        <v>0</v>
      </c>
      <c r="Q2939" s="249">
        <v>0</v>
      </c>
      <c r="R2939" s="248">
        <v>0</v>
      </c>
      <c r="S2939" s="248">
        <v>1E-4</v>
      </c>
      <c r="T2939" s="190">
        <v>0</v>
      </c>
      <c r="U2939" s="249">
        <v>0</v>
      </c>
      <c r="V2939" s="249">
        <v>0</v>
      </c>
      <c r="W2939" s="249">
        <v>0</v>
      </c>
      <c r="X2939" s="249">
        <v>0</v>
      </c>
      <c r="Y2939" s="248">
        <v>0</v>
      </c>
      <c r="Z2939" s="248">
        <v>0</v>
      </c>
      <c r="AA2939" s="248">
        <v>0</v>
      </c>
      <c r="AB2939" s="249">
        <v>0</v>
      </c>
      <c r="AC2939" s="249">
        <v>0</v>
      </c>
      <c r="AD2939" s="190">
        <v>0</v>
      </c>
      <c r="AE2939" s="250">
        <v>0</v>
      </c>
      <c r="AF2939" s="249">
        <v>0</v>
      </c>
      <c r="AG2939" s="249">
        <v>0</v>
      </c>
      <c r="AH2939" s="327">
        <v>0</v>
      </c>
      <c r="AI2939" s="321">
        <v>0</v>
      </c>
      <c r="AJ2939" s="192">
        <v>7501943489059</v>
      </c>
      <c r="AK2939" s="192">
        <v>78064</v>
      </c>
      <c r="AL2939" s="226"/>
      <c r="AM2939" s="75">
        <v>78333</v>
      </c>
      <c r="AN2939" s="456"/>
      <c r="AO2939" s="188">
        <v>0</v>
      </c>
      <c r="AP2939" s="188">
        <v>0</v>
      </c>
      <c r="AQ2939" s="187">
        <v>0</v>
      </c>
      <c r="AR2939" s="188">
        <v>0</v>
      </c>
      <c r="AS2939" s="187">
        <v>0</v>
      </c>
      <c r="AT2939" s="188">
        <v>0</v>
      </c>
      <c r="AU2939" s="187">
        <v>0</v>
      </c>
      <c r="AV2939" s="188">
        <v>0</v>
      </c>
      <c r="AW2939" s="187">
        <v>0</v>
      </c>
      <c r="AX2939" s="188">
        <v>0</v>
      </c>
      <c r="AY2939" s="187">
        <v>0</v>
      </c>
      <c r="AZ2939" s="188">
        <v>0</v>
      </c>
      <c r="BA2939" s="187">
        <v>0</v>
      </c>
      <c r="BB2939" s="188">
        <v>0</v>
      </c>
      <c r="BC2939" s="187">
        <v>0</v>
      </c>
      <c r="BD2939" s="75"/>
      <c r="BE2939" s="75"/>
      <c r="BF2939" s="56"/>
      <c r="BH2939" s="74"/>
      <c r="BI2939" s="194"/>
      <c r="BJ2939" s="74"/>
    </row>
    <row r="2940" spans="1:62" s="77" customFormat="1" ht="11.25" customHeight="1" x14ac:dyDescent="0.2">
      <c r="A2940" s="184" t="s">
        <v>3443</v>
      </c>
      <c r="B2940" s="185">
        <v>0</v>
      </c>
      <c r="C2940" s="832">
        <v>78334</v>
      </c>
      <c r="D2940" s="284">
        <v>1E-4</v>
      </c>
      <c r="E2940" s="91">
        <v>0</v>
      </c>
      <c r="F2940" s="186">
        <v>0</v>
      </c>
      <c r="G2940" s="186">
        <v>0</v>
      </c>
      <c r="H2940" s="186">
        <v>0</v>
      </c>
      <c r="I2940" s="187">
        <v>0</v>
      </c>
      <c r="J2940" s="188">
        <v>0</v>
      </c>
      <c r="K2940" s="186">
        <v>0</v>
      </c>
      <c r="L2940" s="186">
        <v>0</v>
      </c>
      <c r="M2940" s="187">
        <v>0</v>
      </c>
      <c r="N2940" s="187">
        <v>0</v>
      </c>
      <c r="O2940" s="187">
        <v>198.45</v>
      </c>
      <c r="P2940" s="187">
        <v>198.45</v>
      </c>
      <c r="Q2940" s="187">
        <v>0</v>
      </c>
      <c r="R2940" s="338">
        <v>0</v>
      </c>
      <c r="S2940" s="338">
        <v>1E-4</v>
      </c>
      <c r="T2940" s="188">
        <v>0</v>
      </c>
      <c r="U2940" s="187">
        <v>0</v>
      </c>
      <c r="V2940" s="189">
        <v>0</v>
      </c>
      <c r="W2940" s="187">
        <v>0</v>
      </c>
      <c r="X2940" s="189">
        <v>0</v>
      </c>
      <c r="Y2940" s="188">
        <v>0</v>
      </c>
      <c r="Z2940" s="186">
        <v>0</v>
      </c>
      <c r="AA2940" s="186">
        <v>0</v>
      </c>
      <c r="AB2940" s="187">
        <v>0</v>
      </c>
      <c r="AC2940" s="187">
        <v>0</v>
      </c>
      <c r="AD2940" s="188">
        <v>0</v>
      </c>
      <c r="AE2940" s="189">
        <v>0</v>
      </c>
      <c r="AF2940" s="187">
        <v>0</v>
      </c>
      <c r="AG2940" s="187">
        <v>0</v>
      </c>
      <c r="AH2940" s="484">
        <v>0</v>
      </c>
      <c r="AI2940" s="321">
        <v>0</v>
      </c>
      <c r="AJ2940" s="192">
        <v>7501943489059</v>
      </c>
      <c r="AK2940" s="192">
        <v>78064</v>
      </c>
      <c r="AL2940" s="226"/>
      <c r="AM2940" s="75">
        <v>78334</v>
      </c>
      <c r="AN2940" s="456"/>
      <c r="AO2940" s="188">
        <v>-0.6</v>
      </c>
      <c r="AP2940" s="188">
        <v>-0.9</v>
      </c>
      <c r="AQ2940" s="187">
        <v>0</v>
      </c>
      <c r="AR2940" s="188">
        <v>-0.9</v>
      </c>
      <c r="AS2940" s="187">
        <v>0</v>
      </c>
      <c r="AT2940" s="188">
        <v>0</v>
      </c>
      <c r="AU2940" s="187">
        <v>0</v>
      </c>
      <c r="AV2940" s="188">
        <v>-2.6999999999999997</v>
      </c>
      <c r="AW2940" s="187">
        <v>0</v>
      </c>
      <c r="AX2940" s="188">
        <v>-0.45</v>
      </c>
      <c r="AY2940" s="187">
        <v>0</v>
      </c>
      <c r="AZ2940" s="188">
        <v>1.8</v>
      </c>
      <c r="BA2940" s="187">
        <v>0</v>
      </c>
      <c r="BB2940" s="188">
        <v>49.5</v>
      </c>
      <c r="BC2940" s="187">
        <v>0</v>
      </c>
      <c r="BD2940" s="75"/>
      <c r="BE2940" s="75"/>
      <c r="BF2940" s="56"/>
      <c r="BH2940" s="74"/>
      <c r="BI2940" s="194"/>
      <c r="BJ2940" s="74"/>
    </row>
    <row r="2941" spans="1:62" s="77" customFormat="1" ht="11.25" customHeight="1" x14ac:dyDescent="0.2">
      <c r="A2941" s="517" t="s">
        <v>3444</v>
      </c>
      <c r="B2941" s="334">
        <v>0</v>
      </c>
      <c r="C2941" s="939">
        <v>78579</v>
      </c>
      <c r="D2941" s="335">
        <v>2973.6</v>
      </c>
      <c r="E2941" s="336">
        <v>57.514365219024256</v>
      </c>
      <c r="F2941" s="337">
        <v>2000</v>
      </c>
      <c r="G2941" s="338">
        <v>0</v>
      </c>
      <c r="H2941" s="338">
        <v>0</v>
      </c>
      <c r="I2941" s="339">
        <v>0</v>
      </c>
      <c r="J2941" s="338">
        <v>1929.1929999999998</v>
      </c>
      <c r="K2941" s="338">
        <v>1551.055978107054</v>
      </c>
      <c r="L2941" s="338">
        <v>495.44999999999993</v>
      </c>
      <c r="M2941" s="339">
        <v>31.942754290832177</v>
      </c>
      <c r="N2941" s="340">
        <v>0</v>
      </c>
      <c r="O2941" s="340">
        <v>0</v>
      </c>
      <c r="P2941" s="340">
        <v>17.55</v>
      </c>
      <c r="Q2941" s="340">
        <v>26.591429680700685</v>
      </c>
      <c r="R2941" s="338">
        <v>38.536579803057549</v>
      </c>
      <c r="S2941" s="338">
        <v>2478.15</v>
      </c>
      <c r="T2941" s="337">
        <v>2476.3499999999995</v>
      </c>
      <c r="U2941" s="339">
        <v>47.89672394072192</v>
      </c>
      <c r="V2941" s="339">
        <v>161.1</v>
      </c>
      <c r="W2941" s="340">
        <v>17.55</v>
      </c>
      <c r="X2941" s="339">
        <v>2297.6999999999994</v>
      </c>
      <c r="Y2941" s="338">
        <v>0</v>
      </c>
      <c r="Z2941" s="338">
        <v>536.4</v>
      </c>
      <c r="AA2941" s="338">
        <v>0</v>
      </c>
      <c r="AB2941" s="339">
        <v>0</v>
      </c>
      <c r="AC2941" s="340">
        <v>0</v>
      </c>
      <c r="AD2941" s="340">
        <v>17.100000000000023</v>
      </c>
      <c r="AE2941" s="340">
        <v>21.6</v>
      </c>
      <c r="AF2941" s="340">
        <v>21.6</v>
      </c>
      <c r="AG2941" s="340">
        <v>0</v>
      </c>
      <c r="AH2941" s="341">
        <v>0</v>
      </c>
      <c r="AI2941" s="321">
        <v>1522.0070000000001</v>
      </c>
      <c r="AJ2941" s="192">
        <v>7501943489059</v>
      </c>
      <c r="AK2941" s="192">
        <v>78064</v>
      </c>
      <c r="AL2941" s="226"/>
      <c r="AM2941" s="75">
        <v>78579</v>
      </c>
      <c r="AN2941" s="456"/>
      <c r="AO2941" s="188">
        <v>1345.05</v>
      </c>
      <c r="AP2941" s="188">
        <v>1199.25</v>
      </c>
      <c r="AQ2941" s="187">
        <v>75.39242724952959</v>
      </c>
      <c r="AR2941" s="188">
        <v>1273.5</v>
      </c>
      <c r="AS2941" s="187">
        <v>67.311646315486811</v>
      </c>
      <c r="AT2941" s="188">
        <v>1562.4</v>
      </c>
      <c r="AU2941" s="187">
        <v>83.991149319749098</v>
      </c>
      <c r="AV2941" s="188">
        <v>1997.5499999999997</v>
      </c>
      <c r="AW2941" s="187">
        <v>115.46097978977667</v>
      </c>
      <c r="AX2941" s="188">
        <v>1669.95</v>
      </c>
      <c r="AY2941" s="187">
        <v>108.19725663149178</v>
      </c>
      <c r="AZ2941" s="188">
        <v>2132.5500000000002</v>
      </c>
      <c r="BA2941" s="187">
        <v>111.83046846035212</v>
      </c>
      <c r="BB2941" s="188">
        <v>1709.0999999999997</v>
      </c>
      <c r="BC2941" s="187">
        <v>78.997032122501551</v>
      </c>
      <c r="BD2941" s="75"/>
      <c r="BE2941" s="75"/>
      <c r="BF2941" s="56"/>
      <c r="BH2941" s="74"/>
      <c r="BI2941" s="194"/>
      <c r="BJ2941" s="74"/>
    </row>
    <row r="2942" spans="1:62" s="77" customFormat="1" ht="11.25" customHeight="1" x14ac:dyDescent="0.2">
      <c r="A2942" s="184" t="s">
        <v>3445</v>
      </c>
      <c r="B2942" s="185">
        <v>0</v>
      </c>
      <c r="C2942" s="832">
        <v>78084</v>
      </c>
      <c r="D2942" s="55">
        <v>1E-4</v>
      </c>
      <c r="E2942" s="91">
        <v>0</v>
      </c>
      <c r="F2942" s="186">
        <v>0</v>
      </c>
      <c r="G2942" s="186">
        <v>0</v>
      </c>
      <c r="H2942" s="186">
        <v>0</v>
      </c>
      <c r="I2942" s="187">
        <v>0</v>
      </c>
      <c r="J2942" s="186">
        <v>0</v>
      </c>
      <c r="K2942" s="186">
        <v>0</v>
      </c>
      <c r="L2942" s="186">
        <v>0</v>
      </c>
      <c r="M2942" s="187">
        <v>0</v>
      </c>
      <c r="N2942" s="187">
        <v>0</v>
      </c>
      <c r="O2942" s="187">
        <v>81</v>
      </c>
      <c r="P2942" s="187">
        <v>81</v>
      </c>
      <c r="Q2942" s="187">
        <v>0</v>
      </c>
      <c r="R2942" s="186">
        <v>0</v>
      </c>
      <c r="S2942" s="186">
        <v>1E-4</v>
      </c>
      <c r="T2942" s="186">
        <v>0</v>
      </c>
      <c r="U2942" s="187">
        <v>0</v>
      </c>
      <c r="V2942" s="187">
        <v>0</v>
      </c>
      <c r="W2942" s="187">
        <v>0</v>
      </c>
      <c r="X2942" s="187">
        <v>0</v>
      </c>
      <c r="Y2942" s="186">
        <v>0</v>
      </c>
      <c r="Z2942" s="186">
        <v>0</v>
      </c>
      <c r="AA2942" s="186">
        <v>0</v>
      </c>
      <c r="AB2942" s="187">
        <v>0</v>
      </c>
      <c r="AC2942" s="187">
        <v>0</v>
      </c>
      <c r="AD2942" s="187">
        <v>0</v>
      </c>
      <c r="AE2942" s="187">
        <v>0</v>
      </c>
      <c r="AF2942" s="187">
        <v>0</v>
      </c>
      <c r="AG2942" s="187">
        <v>0</v>
      </c>
      <c r="AH2942" s="484">
        <v>0</v>
      </c>
      <c r="AI2942" s="321">
        <v>0</v>
      </c>
      <c r="AJ2942" s="192">
        <v>7506425606900</v>
      </c>
      <c r="AK2942" s="192" t="s">
        <v>262</v>
      </c>
      <c r="AL2942" s="226"/>
      <c r="AM2942" s="75">
        <v>78084</v>
      </c>
      <c r="AN2942" s="456"/>
      <c r="AO2942" s="188">
        <v>0</v>
      </c>
      <c r="AP2942" s="188">
        <v>0</v>
      </c>
      <c r="AQ2942" s="187">
        <v>0</v>
      </c>
      <c r="AR2942" s="188">
        <v>0</v>
      </c>
      <c r="AS2942" s="187">
        <v>0</v>
      </c>
      <c r="AT2942" s="188">
        <v>0</v>
      </c>
      <c r="AU2942" s="187">
        <v>0</v>
      </c>
      <c r="AV2942" s="188">
        <v>0</v>
      </c>
      <c r="AW2942" s="187">
        <v>0</v>
      </c>
      <c r="AX2942" s="188">
        <v>0</v>
      </c>
      <c r="AY2942" s="187">
        <v>0</v>
      </c>
      <c r="AZ2942" s="188">
        <v>0</v>
      </c>
      <c r="BA2942" s="187">
        <v>0</v>
      </c>
      <c r="BB2942" s="188">
        <v>0</v>
      </c>
      <c r="BC2942" s="187">
        <v>0</v>
      </c>
      <c r="BD2942" s="75"/>
      <c r="BE2942" s="75"/>
      <c r="BF2942" s="56"/>
      <c r="BH2942" s="74"/>
      <c r="BI2942" s="194"/>
      <c r="BJ2942" s="74"/>
    </row>
    <row r="2943" spans="1:62" s="77" customFormat="1" ht="11.25" customHeight="1" x14ac:dyDescent="0.2">
      <c r="A2943" s="184" t="s">
        <v>3446</v>
      </c>
      <c r="B2943" s="185">
        <v>0</v>
      </c>
      <c r="C2943" s="832">
        <v>78092</v>
      </c>
      <c r="D2943" s="55">
        <v>1E-4</v>
      </c>
      <c r="E2943" s="91">
        <v>0</v>
      </c>
      <c r="F2943" s="186">
        <v>0</v>
      </c>
      <c r="G2943" s="186">
        <v>0</v>
      </c>
      <c r="H2943" s="186">
        <v>0</v>
      </c>
      <c r="I2943" s="187">
        <v>0</v>
      </c>
      <c r="J2943" s="186">
        <v>0</v>
      </c>
      <c r="K2943" s="186">
        <v>0</v>
      </c>
      <c r="L2943" s="186">
        <v>0</v>
      </c>
      <c r="M2943" s="187">
        <v>0</v>
      </c>
      <c r="N2943" s="187">
        <v>0</v>
      </c>
      <c r="O2943" s="187">
        <v>0</v>
      </c>
      <c r="P2943" s="187">
        <v>0</v>
      </c>
      <c r="Q2943" s="187">
        <v>0</v>
      </c>
      <c r="R2943" s="338">
        <v>0</v>
      </c>
      <c r="S2943" s="338">
        <v>1E-4</v>
      </c>
      <c r="T2943" s="186">
        <v>0</v>
      </c>
      <c r="U2943" s="187">
        <v>0</v>
      </c>
      <c r="V2943" s="187">
        <v>0</v>
      </c>
      <c r="W2943" s="187">
        <v>0</v>
      </c>
      <c r="X2943" s="187">
        <v>0</v>
      </c>
      <c r="Y2943" s="186">
        <v>0</v>
      </c>
      <c r="Z2943" s="186">
        <v>0</v>
      </c>
      <c r="AA2943" s="186">
        <v>0</v>
      </c>
      <c r="AB2943" s="187">
        <v>0</v>
      </c>
      <c r="AC2943" s="339">
        <v>0</v>
      </c>
      <c r="AD2943" s="187">
        <v>0</v>
      </c>
      <c r="AE2943" s="187">
        <v>0</v>
      </c>
      <c r="AF2943" s="187">
        <v>0</v>
      </c>
      <c r="AG2943" s="187">
        <v>0</v>
      </c>
      <c r="AH2943" s="484">
        <v>0</v>
      </c>
      <c r="AI2943" s="321">
        <v>0</v>
      </c>
      <c r="AJ2943" s="192">
        <v>7506425606900</v>
      </c>
      <c r="AK2943" s="192">
        <v>78084</v>
      </c>
      <c r="AL2943" s="226"/>
      <c r="AM2943" s="75">
        <v>78092</v>
      </c>
      <c r="AN2943" s="456"/>
      <c r="AO2943" s="188">
        <v>0</v>
      </c>
      <c r="AP2943" s="188">
        <v>0</v>
      </c>
      <c r="AQ2943" s="187">
        <v>0</v>
      </c>
      <c r="AR2943" s="188">
        <v>0</v>
      </c>
      <c r="AS2943" s="187">
        <v>0</v>
      </c>
      <c r="AT2943" s="188">
        <v>0</v>
      </c>
      <c r="AU2943" s="187">
        <v>0</v>
      </c>
      <c r="AV2943" s="188">
        <v>0</v>
      </c>
      <c r="AW2943" s="187">
        <v>0</v>
      </c>
      <c r="AX2943" s="188">
        <v>0</v>
      </c>
      <c r="AY2943" s="187">
        <v>0</v>
      </c>
      <c r="AZ2943" s="188">
        <v>0</v>
      </c>
      <c r="BA2943" s="187">
        <v>0</v>
      </c>
      <c r="BB2943" s="188">
        <v>0</v>
      </c>
      <c r="BC2943" s="187">
        <v>0</v>
      </c>
      <c r="BD2943" s="75"/>
      <c r="BE2943" s="75"/>
      <c r="BF2943" s="56"/>
      <c r="BH2943" s="74"/>
      <c r="BI2943" s="194"/>
      <c r="BJ2943" s="74"/>
    </row>
    <row r="2944" spans="1:62" s="77" customFormat="1" ht="11.25" customHeight="1" x14ac:dyDescent="0.2">
      <c r="A2944" s="184" t="s">
        <v>3447</v>
      </c>
      <c r="B2944" s="185">
        <v>0</v>
      </c>
      <c r="C2944" s="832">
        <v>78260</v>
      </c>
      <c r="D2944" s="55">
        <v>2.16</v>
      </c>
      <c r="E2944" s="91">
        <v>0</v>
      </c>
      <c r="F2944" s="186">
        <v>0</v>
      </c>
      <c r="G2944" s="186">
        <v>0</v>
      </c>
      <c r="H2944" s="186">
        <v>0</v>
      </c>
      <c r="I2944" s="187">
        <v>0</v>
      </c>
      <c r="J2944" s="186">
        <v>0</v>
      </c>
      <c r="K2944" s="186">
        <v>0</v>
      </c>
      <c r="L2944" s="186">
        <v>1.08</v>
      </c>
      <c r="M2944" s="187">
        <v>0</v>
      </c>
      <c r="N2944" s="187">
        <v>0</v>
      </c>
      <c r="O2944" s="187">
        <v>0</v>
      </c>
      <c r="P2944" s="187">
        <v>1.08</v>
      </c>
      <c r="Q2944" s="187">
        <v>0</v>
      </c>
      <c r="R2944" s="338">
        <v>0</v>
      </c>
      <c r="S2944" s="338">
        <v>1.08</v>
      </c>
      <c r="T2944" s="186">
        <v>1.08</v>
      </c>
      <c r="U2944" s="187">
        <v>0</v>
      </c>
      <c r="V2944" s="187">
        <v>0</v>
      </c>
      <c r="W2944" s="187">
        <v>1.08</v>
      </c>
      <c r="X2944" s="187">
        <v>0</v>
      </c>
      <c r="Y2944" s="186">
        <v>0</v>
      </c>
      <c r="Z2944" s="186">
        <v>0</v>
      </c>
      <c r="AA2944" s="186">
        <v>0</v>
      </c>
      <c r="AB2944" s="187">
        <v>0</v>
      </c>
      <c r="AC2944" s="339">
        <v>0</v>
      </c>
      <c r="AD2944" s="187">
        <v>0</v>
      </c>
      <c r="AE2944" s="187">
        <v>0</v>
      </c>
      <c r="AF2944" s="187">
        <v>0</v>
      </c>
      <c r="AG2944" s="187">
        <v>0</v>
      </c>
      <c r="AH2944" s="484">
        <v>0</v>
      </c>
      <c r="AI2944" s="321">
        <v>0</v>
      </c>
      <c r="AJ2944" s="192">
        <v>7506425606900</v>
      </c>
      <c r="AK2944" s="192">
        <v>78084</v>
      </c>
      <c r="AL2944" s="226"/>
      <c r="AM2944" s="75">
        <v>78260</v>
      </c>
      <c r="AN2944" s="456"/>
      <c r="AO2944" s="188">
        <v>4.32</v>
      </c>
      <c r="AP2944" s="188">
        <v>-9.7199999999999989</v>
      </c>
      <c r="AQ2944" s="187">
        <v>0</v>
      </c>
      <c r="AR2944" s="188">
        <v>9.7200000000000006</v>
      </c>
      <c r="AS2944" s="187">
        <v>0</v>
      </c>
      <c r="AT2944" s="188">
        <v>12.959999999999999</v>
      </c>
      <c r="AU2944" s="187">
        <v>0</v>
      </c>
      <c r="AV2944" s="188">
        <v>-43.2</v>
      </c>
      <c r="AW2944" s="187">
        <v>0</v>
      </c>
      <c r="AX2944" s="188">
        <v>5.4</v>
      </c>
      <c r="AY2944" s="187">
        <v>0</v>
      </c>
      <c r="AZ2944" s="188">
        <v>-6.48</v>
      </c>
      <c r="BA2944" s="187">
        <v>0</v>
      </c>
      <c r="BB2944" s="188">
        <v>1634.0400000000002</v>
      </c>
      <c r="BC2944" s="187">
        <v>0</v>
      </c>
      <c r="BD2944" s="75"/>
      <c r="BE2944" s="75"/>
      <c r="BF2944" s="56"/>
      <c r="BH2944" s="74"/>
      <c r="BI2944" s="194"/>
      <c r="BJ2944" s="74"/>
    </row>
    <row r="2945" spans="1:62" s="77" customFormat="1" ht="11.25" customHeight="1" x14ac:dyDescent="0.2">
      <c r="A2945" s="184" t="s">
        <v>3448</v>
      </c>
      <c r="B2945" s="185">
        <v>0</v>
      </c>
      <c r="C2945" s="832">
        <v>78563</v>
      </c>
      <c r="D2945" s="55">
        <v>11236.320000000002</v>
      </c>
      <c r="E2945" s="91">
        <v>42.648159488386</v>
      </c>
      <c r="F2945" s="186">
        <v>7000</v>
      </c>
      <c r="G2945" s="186">
        <v>5000</v>
      </c>
      <c r="H2945" s="186">
        <v>2916</v>
      </c>
      <c r="I2945" s="187">
        <v>58.320000000000007</v>
      </c>
      <c r="J2945" s="186">
        <v>9106.3719999999994</v>
      </c>
      <c r="K2945" s="186">
        <v>7905.4853490644628</v>
      </c>
      <c r="L2945" s="186">
        <v>1074.6000000000001</v>
      </c>
      <c r="M2945" s="187">
        <v>13.606754708960359</v>
      </c>
      <c r="N2945" s="187">
        <v>0</v>
      </c>
      <c r="O2945" s="187">
        <v>0</v>
      </c>
      <c r="P2945" s="187">
        <v>52.92</v>
      </c>
      <c r="Q2945" s="187">
        <v>12.3816597872347</v>
      </c>
      <c r="R2945" s="338">
        <v>43.08319493207614</v>
      </c>
      <c r="S2945" s="338">
        <v>13077.720000000001</v>
      </c>
      <c r="T2945" s="186">
        <v>11311.920000000002</v>
      </c>
      <c r="U2945" s="187">
        <v>42.930950474807162</v>
      </c>
      <c r="V2945" s="187">
        <v>1010.88</v>
      </c>
      <c r="W2945" s="187">
        <v>52.92</v>
      </c>
      <c r="X2945" s="187">
        <v>10248.120000000003</v>
      </c>
      <c r="Y2945" s="186">
        <v>0</v>
      </c>
      <c r="Z2945" s="186">
        <v>0</v>
      </c>
      <c r="AA2945" s="186">
        <v>0</v>
      </c>
      <c r="AB2945" s="187">
        <v>0</v>
      </c>
      <c r="AC2945" s="339">
        <v>0</v>
      </c>
      <c r="AD2945" s="187">
        <v>57.240000000000009</v>
      </c>
      <c r="AE2945" s="187">
        <v>0</v>
      </c>
      <c r="AF2945" s="187">
        <v>0</v>
      </c>
      <c r="AG2945" s="187">
        <v>0</v>
      </c>
      <c r="AH2945" s="484">
        <v>0</v>
      </c>
      <c r="AI2945" s="321">
        <v>9271.357</v>
      </c>
      <c r="AJ2945" s="192">
        <v>7506425606900</v>
      </c>
      <c r="AK2945" s="192">
        <v>78084</v>
      </c>
      <c r="AL2945" s="226"/>
      <c r="AM2945" s="75">
        <v>78563</v>
      </c>
      <c r="AN2945" s="456"/>
      <c r="AO2945" s="188">
        <v>6390.36</v>
      </c>
      <c r="AP2945" s="188">
        <v>5539.32</v>
      </c>
      <c r="AQ2945" s="187">
        <v>70.002486344096866</v>
      </c>
      <c r="AR2945" s="188">
        <v>4528.4399999999996</v>
      </c>
      <c r="AS2945" s="187">
        <v>51.011533842958578</v>
      </c>
      <c r="AT2945" s="188">
        <v>9103.32</v>
      </c>
      <c r="AU2945" s="187">
        <v>99.58923433678018</v>
      </c>
      <c r="AV2945" s="188">
        <v>10371.24</v>
      </c>
      <c r="AW2945" s="187">
        <v>77.087909508340317</v>
      </c>
      <c r="AX2945" s="188">
        <v>13465.44</v>
      </c>
      <c r="AY2945" s="187">
        <v>80.381189539974372</v>
      </c>
      <c r="AZ2945" s="188">
        <v>15951.599999999999</v>
      </c>
      <c r="BA2945" s="187">
        <v>87.2979699555991</v>
      </c>
      <c r="BB2945" s="188">
        <v>12745.08</v>
      </c>
      <c r="BC2945" s="187">
        <v>61.974389563391284</v>
      </c>
      <c r="BD2945" s="75"/>
      <c r="BE2945" s="75"/>
      <c r="BF2945" s="56"/>
      <c r="BH2945" s="74"/>
      <c r="BI2945" s="194"/>
      <c r="BJ2945" s="74"/>
    </row>
    <row r="2946" spans="1:62" s="77" customFormat="1" ht="11.25" customHeight="1" x14ac:dyDescent="0.2">
      <c r="A2946" s="333" t="s">
        <v>3449</v>
      </c>
      <c r="B2946" s="334">
        <v>0</v>
      </c>
      <c r="C2946" s="861">
        <v>78103</v>
      </c>
      <c r="D2946" s="390">
        <v>1E-4</v>
      </c>
      <c r="E2946" s="336">
        <v>0</v>
      </c>
      <c r="F2946" s="338">
        <v>0</v>
      </c>
      <c r="G2946" s="338">
        <v>0</v>
      </c>
      <c r="H2946" s="338">
        <v>0</v>
      </c>
      <c r="I2946" s="339">
        <v>0</v>
      </c>
      <c r="J2946" s="338">
        <v>0</v>
      </c>
      <c r="K2946" s="338">
        <v>0</v>
      </c>
      <c r="L2946" s="338">
        <v>0</v>
      </c>
      <c r="M2946" s="339">
        <v>0</v>
      </c>
      <c r="N2946" s="339">
        <v>0</v>
      </c>
      <c r="O2946" s="339">
        <v>0</v>
      </c>
      <c r="P2946" s="339">
        <v>0</v>
      </c>
      <c r="Q2946" s="339">
        <v>0</v>
      </c>
      <c r="R2946" s="338">
        <v>0</v>
      </c>
      <c r="S2946" s="338">
        <v>1E-4</v>
      </c>
      <c r="T2946" s="338">
        <v>0</v>
      </c>
      <c r="U2946" s="339">
        <v>0</v>
      </c>
      <c r="V2946" s="339">
        <v>0</v>
      </c>
      <c r="W2946" s="339">
        <v>0</v>
      </c>
      <c r="X2946" s="339">
        <v>0</v>
      </c>
      <c r="Y2946" s="338">
        <v>0</v>
      </c>
      <c r="Z2946" s="338">
        <v>0</v>
      </c>
      <c r="AA2946" s="338">
        <v>0</v>
      </c>
      <c r="AB2946" s="339">
        <v>0</v>
      </c>
      <c r="AC2946" s="339">
        <v>0</v>
      </c>
      <c r="AD2946" s="340">
        <v>0</v>
      </c>
      <c r="AE2946" s="340">
        <v>0</v>
      </c>
      <c r="AF2946" s="339">
        <v>0</v>
      </c>
      <c r="AG2946" s="339">
        <v>0</v>
      </c>
      <c r="AH2946" s="514">
        <v>0</v>
      </c>
      <c r="AI2946" s="321">
        <v>0</v>
      </c>
      <c r="AJ2946" s="192">
        <v>7506425606900</v>
      </c>
      <c r="AK2946" s="192">
        <v>78084</v>
      </c>
      <c r="AL2946" s="226"/>
      <c r="AM2946" s="75">
        <v>78103</v>
      </c>
      <c r="AN2946" s="456"/>
      <c r="AO2946" s="188">
        <v>0</v>
      </c>
      <c r="AP2946" s="188">
        <v>0</v>
      </c>
      <c r="AQ2946" s="187">
        <v>0</v>
      </c>
      <c r="AR2946" s="188">
        <v>0</v>
      </c>
      <c r="AS2946" s="187">
        <v>0</v>
      </c>
      <c r="AT2946" s="188">
        <v>0</v>
      </c>
      <c r="AU2946" s="187">
        <v>0</v>
      </c>
      <c r="AV2946" s="188">
        <v>0</v>
      </c>
      <c r="AW2946" s="187">
        <v>0</v>
      </c>
      <c r="AX2946" s="188">
        <v>0</v>
      </c>
      <c r="AY2946" s="187">
        <v>0</v>
      </c>
      <c r="AZ2946" s="188">
        <v>0</v>
      </c>
      <c r="BA2946" s="187">
        <v>0</v>
      </c>
      <c r="BB2946" s="188">
        <v>0</v>
      </c>
      <c r="BC2946" s="187">
        <v>0</v>
      </c>
      <c r="BD2946" s="75"/>
      <c r="BE2946" s="75"/>
      <c r="BF2946" s="56"/>
      <c r="BH2946" s="74"/>
      <c r="BI2946" s="194"/>
      <c r="BJ2946" s="74"/>
    </row>
    <row r="2947" spans="1:62" s="77" customFormat="1" ht="11.25" customHeight="1" x14ac:dyDescent="0.2">
      <c r="A2947" s="184" t="s">
        <v>3450</v>
      </c>
      <c r="B2947" s="185">
        <v>0</v>
      </c>
      <c r="C2947" s="832">
        <v>78331</v>
      </c>
      <c r="D2947" s="55">
        <v>1E-4</v>
      </c>
      <c r="E2947" s="91">
        <v>0</v>
      </c>
      <c r="F2947" s="186">
        <v>0</v>
      </c>
      <c r="G2947" s="186">
        <v>0</v>
      </c>
      <c r="H2947" s="186">
        <v>0</v>
      </c>
      <c r="I2947" s="339">
        <v>0</v>
      </c>
      <c r="J2947" s="186">
        <v>0</v>
      </c>
      <c r="K2947" s="186">
        <v>0</v>
      </c>
      <c r="L2947" s="186">
        <v>0</v>
      </c>
      <c r="M2947" s="187">
        <v>0</v>
      </c>
      <c r="N2947" s="187">
        <v>0</v>
      </c>
      <c r="O2947" s="187">
        <v>0</v>
      </c>
      <c r="P2947" s="187">
        <v>0</v>
      </c>
      <c r="Q2947" s="187">
        <v>0</v>
      </c>
      <c r="R2947" s="338">
        <v>0</v>
      </c>
      <c r="S2947" s="338">
        <v>1E-4</v>
      </c>
      <c r="T2947" s="186">
        <v>0</v>
      </c>
      <c r="U2947" s="187">
        <v>0</v>
      </c>
      <c r="V2947" s="187">
        <v>0</v>
      </c>
      <c r="W2947" s="187">
        <v>0</v>
      </c>
      <c r="X2947" s="187">
        <v>0</v>
      </c>
      <c r="Y2947" s="186">
        <v>0</v>
      </c>
      <c r="Z2947" s="186">
        <v>0</v>
      </c>
      <c r="AA2947" s="186">
        <v>0</v>
      </c>
      <c r="AB2947" s="187">
        <v>0</v>
      </c>
      <c r="AC2947" s="339">
        <v>0</v>
      </c>
      <c r="AD2947" s="187">
        <v>0</v>
      </c>
      <c r="AE2947" s="187">
        <v>0</v>
      </c>
      <c r="AF2947" s="187">
        <v>0</v>
      </c>
      <c r="AG2947" s="187">
        <v>0</v>
      </c>
      <c r="AH2947" s="484">
        <v>0</v>
      </c>
      <c r="AI2947" s="321">
        <v>0</v>
      </c>
      <c r="AJ2947" s="192">
        <v>7506425631339</v>
      </c>
      <c r="AK2947" s="192" t="s">
        <v>262</v>
      </c>
      <c r="AL2947" s="226"/>
      <c r="AM2947" s="75">
        <v>78331</v>
      </c>
      <c r="AN2947" s="456"/>
      <c r="AO2947" s="188">
        <v>0</v>
      </c>
      <c r="AP2947" s="188">
        <v>0</v>
      </c>
      <c r="AQ2947" s="187">
        <v>0</v>
      </c>
      <c r="AR2947" s="188">
        <v>0</v>
      </c>
      <c r="AS2947" s="187">
        <v>0</v>
      </c>
      <c r="AT2947" s="188">
        <v>0</v>
      </c>
      <c r="AU2947" s="187">
        <v>0</v>
      </c>
      <c r="AV2947" s="188">
        <v>0</v>
      </c>
      <c r="AW2947" s="187">
        <v>0</v>
      </c>
      <c r="AX2947" s="188">
        <v>0</v>
      </c>
      <c r="AY2947" s="187">
        <v>0</v>
      </c>
      <c r="AZ2947" s="188">
        <v>0</v>
      </c>
      <c r="BA2947" s="187">
        <v>0</v>
      </c>
      <c r="BB2947" s="188">
        <v>0</v>
      </c>
      <c r="BC2947" s="187">
        <v>0</v>
      </c>
      <c r="BD2947" s="75"/>
      <c r="BE2947" s="75"/>
      <c r="BF2947" s="56"/>
      <c r="BH2947" s="74"/>
      <c r="BI2947" s="194"/>
      <c r="BJ2947" s="74"/>
    </row>
    <row r="2948" spans="1:62" s="77" customFormat="1" ht="11.25" customHeight="1" x14ac:dyDescent="0.2">
      <c r="A2948" s="344" t="s">
        <v>3451</v>
      </c>
      <c r="B2948" s="345">
        <v>0</v>
      </c>
      <c r="C2948" s="849">
        <v>78085</v>
      </c>
      <c r="D2948" s="346">
        <v>1E-4</v>
      </c>
      <c r="E2948" s="347">
        <v>0</v>
      </c>
      <c r="F2948" s="348">
        <v>0</v>
      </c>
      <c r="G2948" s="348">
        <v>0</v>
      </c>
      <c r="H2948" s="348">
        <v>0</v>
      </c>
      <c r="I2948" s="187">
        <v>0</v>
      </c>
      <c r="J2948" s="348">
        <v>0</v>
      </c>
      <c r="K2948" s="348">
        <v>0</v>
      </c>
      <c r="L2948" s="348">
        <v>0</v>
      </c>
      <c r="M2948" s="349">
        <v>0</v>
      </c>
      <c r="N2948" s="349">
        <v>0</v>
      </c>
      <c r="O2948" s="349">
        <v>68.039999999999992</v>
      </c>
      <c r="P2948" s="349">
        <v>68.039999999999992</v>
      </c>
      <c r="Q2948" s="349">
        <v>0</v>
      </c>
      <c r="R2948" s="348">
        <v>0</v>
      </c>
      <c r="S2948" s="348">
        <v>1E-4</v>
      </c>
      <c r="T2948" s="348">
        <v>0</v>
      </c>
      <c r="U2948" s="349">
        <v>0</v>
      </c>
      <c r="V2948" s="349">
        <v>0</v>
      </c>
      <c r="W2948" s="349">
        <v>0</v>
      </c>
      <c r="X2948" s="349">
        <v>0</v>
      </c>
      <c r="Y2948" s="348">
        <v>0</v>
      </c>
      <c r="Z2948" s="348">
        <v>0</v>
      </c>
      <c r="AA2948" s="348">
        <v>0</v>
      </c>
      <c r="AB2948" s="349">
        <v>0</v>
      </c>
      <c r="AC2948" s="349">
        <v>0</v>
      </c>
      <c r="AD2948" s="349">
        <v>0</v>
      </c>
      <c r="AE2948" s="349">
        <v>0</v>
      </c>
      <c r="AF2948" s="349">
        <v>0</v>
      </c>
      <c r="AG2948" s="349">
        <v>0</v>
      </c>
      <c r="AH2948" s="512">
        <v>0</v>
      </c>
      <c r="AI2948" s="321">
        <v>0</v>
      </c>
      <c r="AJ2948" s="192">
        <v>7506425606917</v>
      </c>
      <c r="AK2948" s="192" t="s">
        <v>262</v>
      </c>
      <c r="AL2948" s="226"/>
      <c r="AM2948" s="75">
        <v>78085</v>
      </c>
      <c r="AN2948" s="456"/>
      <c r="AO2948" s="188">
        <v>0</v>
      </c>
      <c r="AP2948" s="188">
        <v>0</v>
      </c>
      <c r="AQ2948" s="187">
        <v>0</v>
      </c>
      <c r="AR2948" s="188">
        <v>0</v>
      </c>
      <c r="AS2948" s="187">
        <v>0</v>
      </c>
      <c r="AT2948" s="188">
        <v>0</v>
      </c>
      <c r="AU2948" s="187">
        <v>0</v>
      </c>
      <c r="AV2948" s="188">
        <v>0</v>
      </c>
      <c r="AW2948" s="187">
        <v>0</v>
      </c>
      <c r="AX2948" s="188">
        <v>0</v>
      </c>
      <c r="AY2948" s="187">
        <v>0</v>
      </c>
      <c r="AZ2948" s="188">
        <v>0</v>
      </c>
      <c r="BA2948" s="187">
        <v>0</v>
      </c>
      <c r="BB2948" s="188">
        <v>0</v>
      </c>
      <c r="BC2948" s="187">
        <v>0</v>
      </c>
      <c r="BD2948" s="75"/>
      <c r="BE2948" s="75"/>
      <c r="BF2948" s="56"/>
      <c r="BH2948" s="74"/>
      <c r="BI2948" s="194"/>
      <c r="BJ2948" s="74"/>
    </row>
    <row r="2949" spans="1:62" s="77" customFormat="1" ht="11.25" customHeight="1" x14ac:dyDescent="0.2">
      <c r="A2949" s="184" t="s">
        <v>3452</v>
      </c>
      <c r="B2949" s="185">
        <v>0</v>
      </c>
      <c r="C2949" s="828">
        <v>78261</v>
      </c>
      <c r="D2949" s="55">
        <v>18.36</v>
      </c>
      <c r="E2949" s="91">
        <v>0</v>
      </c>
      <c r="F2949" s="186">
        <v>0</v>
      </c>
      <c r="G2949" s="186">
        <v>0</v>
      </c>
      <c r="H2949" s="186">
        <v>0</v>
      </c>
      <c r="I2949" s="187">
        <v>0</v>
      </c>
      <c r="J2949" s="186">
        <v>0</v>
      </c>
      <c r="K2949" s="186">
        <v>0</v>
      </c>
      <c r="L2949" s="186">
        <v>0</v>
      </c>
      <c r="M2949" s="187">
        <v>0</v>
      </c>
      <c r="N2949" s="187">
        <v>14.04</v>
      </c>
      <c r="O2949" s="187">
        <v>0</v>
      </c>
      <c r="P2949" s="187">
        <v>14.04</v>
      </c>
      <c r="Q2949" s="187">
        <v>0</v>
      </c>
      <c r="R2949" s="186">
        <v>0</v>
      </c>
      <c r="S2949" s="186">
        <v>18.36</v>
      </c>
      <c r="T2949" s="186">
        <v>18.36</v>
      </c>
      <c r="U2949" s="187">
        <v>0</v>
      </c>
      <c r="V2949" s="187">
        <v>0</v>
      </c>
      <c r="W2949" s="187">
        <v>0</v>
      </c>
      <c r="X2949" s="187">
        <v>18.36</v>
      </c>
      <c r="Y2949" s="186">
        <v>0</v>
      </c>
      <c r="Z2949" s="186">
        <v>0</v>
      </c>
      <c r="AA2949" s="186">
        <v>0</v>
      </c>
      <c r="AB2949" s="187">
        <v>0</v>
      </c>
      <c r="AC2949" s="186">
        <v>0</v>
      </c>
      <c r="AD2949" s="186">
        <v>0</v>
      </c>
      <c r="AE2949" s="187">
        <v>0</v>
      </c>
      <c r="AF2949" s="187">
        <v>0</v>
      </c>
      <c r="AG2949" s="187">
        <v>0</v>
      </c>
      <c r="AH2949" s="484">
        <v>0</v>
      </c>
      <c r="AI2949" s="321">
        <v>0</v>
      </c>
      <c r="AJ2949" s="192">
        <v>7506425606917</v>
      </c>
      <c r="AK2949" s="192">
        <v>78085</v>
      </c>
      <c r="AL2949" s="226"/>
      <c r="AM2949" s="75">
        <v>78261</v>
      </c>
      <c r="AN2949" s="456"/>
      <c r="AO2949" s="188">
        <v>-9.3600000000000012</v>
      </c>
      <c r="AP2949" s="188">
        <v>-25.92</v>
      </c>
      <c r="AQ2949" s="187">
        <v>0</v>
      </c>
      <c r="AR2949" s="188">
        <v>-4.32</v>
      </c>
      <c r="AS2949" s="187">
        <v>0</v>
      </c>
      <c r="AT2949" s="188">
        <v>2.16</v>
      </c>
      <c r="AU2949" s="187">
        <v>0</v>
      </c>
      <c r="AV2949" s="188">
        <v>-1.08</v>
      </c>
      <c r="AW2949" s="187">
        <v>0</v>
      </c>
      <c r="AX2949" s="188">
        <v>1.08</v>
      </c>
      <c r="AY2949" s="187">
        <v>0.29588311521085781</v>
      </c>
      <c r="AZ2949" s="188">
        <v>5.4</v>
      </c>
      <c r="BA2949" s="187">
        <v>0</v>
      </c>
      <c r="BB2949" s="188">
        <v>-5.4</v>
      </c>
      <c r="BC2949" s="187">
        <v>0</v>
      </c>
      <c r="BD2949" s="75"/>
      <c r="BE2949" s="75"/>
      <c r="BF2949" s="56"/>
      <c r="BH2949" s="74"/>
      <c r="BI2949" s="194"/>
      <c r="BJ2949" s="74"/>
    </row>
    <row r="2950" spans="1:62" s="77" customFormat="1" ht="11.25" customHeight="1" x14ac:dyDescent="0.2">
      <c r="A2950" s="184" t="s">
        <v>3453</v>
      </c>
      <c r="B2950" s="185">
        <v>0</v>
      </c>
      <c r="C2950" s="828">
        <v>78564</v>
      </c>
      <c r="D2950" s="55">
        <v>7434.72</v>
      </c>
      <c r="E2950" s="91">
        <v>37.596847140844645</v>
      </c>
      <c r="F2950" s="186">
        <v>6500</v>
      </c>
      <c r="G2950" s="186">
        <v>3500</v>
      </c>
      <c r="H2950" s="186">
        <v>0</v>
      </c>
      <c r="I2950" s="187">
        <v>0</v>
      </c>
      <c r="J2950" s="186">
        <v>6829.7389999999996</v>
      </c>
      <c r="K2950" s="186">
        <v>5947.1050634214644</v>
      </c>
      <c r="L2950" s="186">
        <v>842.4</v>
      </c>
      <c r="M2950" s="187">
        <v>14.164875027705563</v>
      </c>
      <c r="N2950" s="187">
        <v>0</v>
      </c>
      <c r="O2950" s="187">
        <v>0</v>
      </c>
      <c r="P2950" s="187">
        <v>35.64</v>
      </c>
      <c r="Q2950" s="187">
        <v>12.856128177079681</v>
      </c>
      <c r="R2950" s="186">
        <v>28.957124130219327</v>
      </c>
      <c r="S2950" s="186">
        <v>6592.3200000000006</v>
      </c>
      <c r="T2950" s="186">
        <v>6581.5199999999995</v>
      </c>
      <c r="U2950" s="187">
        <v>33.292904343964878</v>
      </c>
      <c r="V2950" s="187">
        <v>12.96</v>
      </c>
      <c r="W2950" s="187">
        <v>35.64</v>
      </c>
      <c r="X2950" s="187">
        <v>6532.9199999999992</v>
      </c>
      <c r="Y2950" s="186">
        <v>0</v>
      </c>
      <c r="Z2950" s="186">
        <v>648</v>
      </c>
      <c r="AA2950" s="186">
        <v>0</v>
      </c>
      <c r="AB2950" s="187">
        <v>0</v>
      </c>
      <c r="AC2950" s="186">
        <v>0</v>
      </c>
      <c r="AD2950" s="186">
        <v>77.759999999999991</v>
      </c>
      <c r="AE2950" s="187">
        <v>0</v>
      </c>
      <c r="AF2950" s="187">
        <v>0</v>
      </c>
      <c r="AG2950" s="187">
        <v>0</v>
      </c>
      <c r="AH2950" s="484">
        <v>0</v>
      </c>
      <c r="AI2950" s="321">
        <v>7238.7650000000003</v>
      </c>
      <c r="AJ2950" s="192">
        <v>7506425606917</v>
      </c>
      <c r="AK2950" s="192">
        <v>78085</v>
      </c>
      <c r="AL2950" s="226"/>
      <c r="AM2950" s="75">
        <v>78564</v>
      </c>
      <c r="AN2950" s="456"/>
      <c r="AO2950" s="188">
        <v>4591.8</v>
      </c>
      <c r="AP2950" s="188">
        <v>3782.16</v>
      </c>
      <c r="AQ2950" s="187">
        <v>61.559529719176354</v>
      </c>
      <c r="AR2950" s="188">
        <v>3974.3999999999996</v>
      </c>
      <c r="AS2950" s="187">
        <v>58.366912008581082</v>
      </c>
      <c r="AT2950" s="188">
        <v>6018.84</v>
      </c>
      <c r="AU2950" s="187">
        <v>87.907229767394043</v>
      </c>
      <c r="AV2950" s="188">
        <v>9029.8799999999974</v>
      </c>
      <c r="AW2950" s="187">
        <v>99.478390708298718</v>
      </c>
      <c r="AX2950" s="188">
        <v>9891.7200000000012</v>
      </c>
      <c r="AY2950" s="187">
        <v>81.602668221160329</v>
      </c>
      <c r="AZ2950" s="188">
        <v>12277.439999999999</v>
      </c>
      <c r="BA2950" s="187">
        <v>89.08456529422331</v>
      </c>
      <c r="BB2950" s="188">
        <v>11465.279999999999</v>
      </c>
      <c r="BC2950" s="187">
        <v>75.429682180353993</v>
      </c>
      <c r="BD2950" s="75"/>
      <c r="BE2950" s="75"/>
      <c r="BF2950" s="56"/>
      <c r="BH2950" s="74"/>
      <c r="BI2950" s="194"/>
      <c r="BJ2950" s="74"/>
    </row>
    <row r="2951" spans="1:62" s="77" customFormat="1" ht="11.25" customHeight="1" x14ac:dyDescent="0.2">
      <c r="A2951" s="184" t="s">
        <v>3454</v>
      </c>
      <c r="B2951" s="185">
        <v>0</v>
      </c>
      <c r="C2951" s="828">
        <v>78093</v>
      </c>
      <c r="D2951" s="55">
        <v>1E-4</v>
      </c>
      <c r="E2951" s="91">
        <v>0</v>
      </c>
      <c r="F2951" s="186">
        <v>0</v>
      </c>
      <c r="G2951" s="186">
        <v>0</v>
      </c>
      <c r="H2951" s="186">
        <v>0</v>
      </c>
      <c r="I2951" s="187">
        <v>0</v>
      </c>
      <c r="J2951" s="186">
        <v>0</v>
      </c>
      <c r="K2951" s="186">
        <v>0</v>
      </c>
      <c r="L2951" s="186">
        <v>0</v>
      </c>
      <c r="M2951" s="187">
        <v>0</v>
      </c>
      <c r="N2951" s="187">
        <v>0</v>
      </c>
      <c r="O2951" s="187">
        <v>0</v>
      </c>
      <c r="P2951" s="187">
        <v>0</v>
      </c>
      <c r="Q2951" s="187">
        <v>0</v>
      </c>
      <c r="R2951" s="186">
        <v>0</v>
      </c>
      <c r="S2951" s="186">
        <v>1E-4</v>
      </c>
      <c r="T2951" s="186">
        <v>0</v>
      </c>
      <c r="U2951" s="187">
        <v>0</v>
      </c>
      <c r="V2951" s="187">
        <v>0</v>
      </c>
      <c r="W2951" s="187">
        <v>0</v>
      </c>
      <c r="X2951" s="187">
        <v>0</v>
      </c>
      <c r="Y2951" s="186">
        <v>0</v>
      </c>
      <c r="Z2951" s="186">
        <v>0</v>
      </c>
      <c r="AA2951" s="186">
        <v>0</v>
      </c>
      <c r="AB2951" s="187">
        <v>0</v>
      </c>
      <c r="AC2951" s="186">
        <v>0</v>
      </c>
      <c r="AD2951" s="186">
        <v>0</v>
      </c>
      <c r="AE2951" s="187">
        <v>0</v>
      </c>
      <c r="AF2951" s="187">
        <v>0</v>
      </c>
      <c r="AG2951" s="187">
        <v>0</v>
      </c>
      <c r="AH2951" s="484">
        <v>0</v>
      </c>
      <c r="AI2951" s="321">
        <v>0</v>
      </c>
      <c r="AJ2951" s="192">
        <v>7506425606917</v>
      </c>
      <c r="AK2951" s="192">
        <v>78085</v>
      </c>
      <c r="AL2951" s="226"/>
      <c r="AM2951" s="75">
        <v>78093</v>
      </c>
      <c r="AN2951" s="456"/>
      <c r="AO2951" s="188">
        <v>0</v>
      </c>
      <c r="AP2951" s="188">
        <v>0</v>
      </c>
      <c r="AQ2951" s="187">
        <v>0</v>
      </c>
      <c r="AR2951" s="188">
        <v>0</v>
      </c>
      <c r="AS2951" s="187">
        <v>0</v>
      </c>
      <c r="AT2951" s="188">
        <v>0</v>
      </c>
      <c r="AU2951" s="187">
        <v>0</v>
      </c>
      <c r="AV2951" s="188">
        <v>0</v>
      </c>
      <c r="AW2951" s="187">
        <v>0</v>
      </c>
      <c r="AX2951" s="188">
        <v>0</v>
      </c>
      <c r="AY2951" s="187">
        <v>0</v>
      </c>
      <c r="AZ2951" s="188">
        <v>0</v>
      </c>
      <c r="BA2951" s="187">
        <v>0</v>
      </c>
      <c r="BB2951" s="188">
        <v>0</v>
      </c>
      <c r="BC2951" s="187">
        <v>0</v>
      </c>
      <c r="BD2951" s="75"/>
      <c r="BE2951" s="75"/>
      <c r="BF2951" s="56"/>
      <c r="BH2951" s="74"/>
      <c r="BI2951" s="194"/>
      <c r="BJ2951" s="74"/>
    </row>
    <row r="2952" spans="1:62" s="77" customFormat="1" ht="11.25" customHeight="1" x14ac:dyDescent="0.2">
      <c r="A2952" s="333" t="s">
        <v>3455</v>
      </c>
      <c r="B2952" s="334">
        <v>0</v>
      </c>
      <c r="C2952" s="861">
        <v>78105</v>
      </c>
      <c r="D2952" s="335">
        <v>1E-4</v>
      </c>
      <c r="E2952" s="336">
        <v>0</v>
      </c>
      <c r="F2952" s="338">
        <v>0</v>
      </c>
      <c r="G2952" s="338">
        <v>0</v>
      </c>
      <c r="H2952" s="338">
        <v>0</v>
      </c>
      <c r="I2952" s="339"/>
      <c r="J2952" s="338">
        <v>0</v>
      </c>
      <c r="K2952" s="338">
        <v>0</v>
      </c>
      <c r="L2952" s="338">
        <v>0</v>
      </c>
      <c r="M2952" s="339">
        <v>0</v>
      </c>
      <c r="N2952" s="339">
        <v>0</v>
      </c>
      <c r="O2952" s="339">
        <v>0</v>
      </c>
      <c r="P2952" s="339">
        <v>0</v>
      </c>
      <c r="Q2952" s="339">
        <v>0</v>
      </c>
      <c r="R2952" s="338">
        <v>0</v>
      </c>
      <c r="S2952" s="338">
        <v>1E-4</v>
      </c>
      <c r="T2952" s="338">
        <v>0</v>
      </c>
      <c r="U2952" s="339">
        <v>0</v>
      </c>
      <c r="V2952" s="339">
        <v>0</v>
      </c>
      <c r="W2952" s="339">
        <v>0</v>
      </c>
      <c r="X2952" s="339">
        <v>0</v>
      </c>
      <c r="Y2952" s="338">
        <v>0</v>
      </c>
      <c r="Z2952" s="338">
        <v>0</v>
      </c>
      <c r="AA2952" s="338">
        <v>0</v>
      </c>
      <c r="AB2952" s="339">
        <v>0</v>
      </c>
      <c r="AC2952" s="339">
        <v>0</v>
      </c>
      <c r="AD2952" s="339">
        <v>0</v>
      </c>
      <c r="AE2952" s="339">
        <v>0</v>
      </c>
      <c r="AF2952" s="339">
        <v>0</v>
      </c>
      <c r="AG2952" s="339">
        <v>0</v>
      </c>
      <c r="AH2952" s="514">
        <v>0</v>
      </c>
      <c r="AI2952" s="321">
        <v>0</v>
      </c>
      <c r="AJ2952" s="192">
        <v>7506425606917</v>
      </c>
      <c r="AK2952" s="192">
        <v>78085</v>
      </c>
      <c r="AL2952" s="226"/>
      <c r="AM2952" s="75">
        <v>78105</v>
      </c>
      <c r="AN2952" s="456"/>
      <c r="AO2952" s="188">
        <v>0</v>
      </c>
      <c r="AP2952" s="188">
        <v>0</v>
      </c>
      <c r="AQ2952" s="187">
        <v>0</v>
      </c>
      <c r="AR2952" s="188">
        <v>0</v>
      </c>
      <c r="AS2952" s="187">
        <v>0</v>
      </c>
      <c r="AT2952" s="188">
        <v>0</v>
      </c>
      <c r="AU2952" s="187">
        <v>0</v>
      </c>
      <c r="AV2952" s="188">
        <v>0</v>
      </c>
      <c r="AW2952" s="187">
        <v>0</v>
      </c>
      <c r="AX2952" s="188">
        <v>0</v>
      </c>
      <c r="AY2952" s="187">
        <v>0</v>
      </c>
      <c r="AZ2952" s="188">
        <v>0</v>
      </c>
      <c r="BA2952" s="187">
        <v>0</v>
      </c>
      <c r="BB2952" s="188">
        <v>0</v>
      </c>
      <c r="BC2952" s="187">
        <v>0</v>
      </c>
      <c r="BD2952" s="75"/>
      <c r="BE2952" s="75"/>
      <c r="BF2952" s="56"/>
      <c r="BH2952" s="74"/>
      <c r="BI2952" s="194"/>
      <c r="BJ2952" s="74"/>
    </row>
    <row r="2953" spans="1:62" s="77" customFormat="1" ht="11.25" customHeight="1" x14ac:dyDescent="0.2">
      <c r="A2953" s="344" t="s">
        <v>3456</v>
      </c>
      <c r="B2953" s="345">
        <v>0</v>
      </c>
      <c r="C2953" s="849">
        <v>78086</v>
      </c>
      <c r="D2953" s="346">
        <v>1E-4</v>
      </c>
      <c r="E2953" s="347">
        <v>0</v>
      </c>
      <c r="F2953" s="348">
        <v>0</v>
      </c>
      <c r="G2953" s="348">
        <v>0</v>
      </c>
      <c r="H2953" s="348">
        <v>0</v>
      </c>
      <c r="I2953" s="349">
        <v>0</v>
      </c>
      <c r="J2953" s="348">
        <v>0</v>
      </c>
      <c r="K2953" s="348">
        <v>0</v>
      </c>
      <c r="L2953" s="348">
        <v>0</v>
      </c>
      <c r="M2953" s="349">
        <v>0</v>
      </c>
      <c r="N2953" s="349">
        <v>0</v>
      </c>
      <c r="O2953" s="349">
        <v>163.07999999999998</v>
      </c>
      <c r="P2953" s="349">
        <v>163.07999999999998</v>
      </c>
      <c r="Q2953" s="349">
        <v>0</v>
      </c>
      <c r="R2953" s="348">
        <v>0</v>
      </c>
      <c r="S2953" s="348">
        <v>1E-4</v>
      </c>
      <c r="T2953" s="348">
        <v>0</v>
      </c>
      <c r="U2953" s="349">
        <v>0</v>
      </c>
      <c r="V2953" s="349">
        <v>0</v>
      </c>
      <c r="W2953" s="349">
        <v>0</v>
      </c>
      <c r="X2953" s="349">
        <v>0</v>
      </c>
      <c r="Y2953" s="348">
        <v>0</v>
      </c>
      <c r="Z2953" s="348">
        <v>0</v>
      </c>
      <c r="AA2953" s="348">
        <v>0</v>
      </c>
      <c r="AB2953" s="349">
        <v>0</v>
      </c>
      <c r="AC2953" s="349">
        <v>0</v>
      </c>
      <c r="AD2953" s="349">
        <v>0</v>
      </c>
      <c r="AE2953" s="349">
        <v>0</v>
      </c>
      <c r="AF2953" s="349">
        <v>0</v>
      </c>
      <c r="AG2953" s="349">
        <v>0</v>
      </c>
      <c r="AH2953" s="512">
        <v>0</v>
      </c>
      <c r="AI2953" s="321">
        <v>0</v>
      </c>
      <c r="AJ2953" s="192">
        <v>7506425606924</v>
      </c>
      <c r="AK2953" s="192" t="s">
        <v>262</v>
      </c>
      <c r="AL2953" s="226"/>
      <c r="AM2953" s="75">
        <v>78086</v>
      </c>
      <c r="AN2953" s="456"/>
      <c r="AO2953" s="188">
        <v>0</v>
      </c>
      <c r="AP2953" s="188">
        <v>0</v>
      </c>
      <c r="AQ2953" s="187">
        <v>0</v>
      </c>
      <c r="AR2953" s="188">
        <v>0</v>
      </c>
      <c r="AS2953" s="187">
        <v>0</v>
      </c>
      <c r="AT2953" s="188">
        <v>0</v>
      </c>
      <c r="AU2953" s="187">
        <v>0</v>
      </c>
      <c r="AV2953" s="188">
        <v>0</v>
      </c>
      <c r="AW2953" s="187">
        <v>0</v>
      </c>
      <c r="AX2953" s="188">
        <v>0</v>
      </c>
      <c r="AY2953" s="187">
        <v>0</v>
      </c>
      <c r="AZ2953" s="188">
        <v>0</v>
      </c>
      <c r="BA2953" s="187">
        <v>0</v>
      </c>
      <c r="BB2953" s="188">
        <v>0</v>
      </c>
      <c r="BC2953" s="187">
        <v>0</v>
      </c>
      <c r="BD2953" s="75"/>
      <c r="BE2953" s="75"/>
      <c r="BF2953" s="56"/>
      <c r="BH2953" s="74"/>
      <c r="BI2953" s="194"/>
      <c r="BJ2953" s="74"/>
    </row>
    <row r="2954" spans="1:62" s="77" customFormat="1" ht="11.25" customHeight="1" x14ac:dyDescent="0.2">
      <c r="A2954" s="184" t="s">
        <v>3457</v>
      </c>
      <c r="B2954" s="185">
        <v>0</v>
      </c>
      <c r="C2954" s="828">
        <v>78262</v>
      </c>
      <c r="D2954" s="55">
        <v>1E-4</v>
      </c>
      <c r="E2954" s="91">
        <v>0</v>
      </c>
      <c r="F2954" s="186">
        <v>0</v>
      </c>
      <c r="G2954" s="186">
        <v>0</v>
      </c>
      <c r="H2954" s="186">
        <v>0</v>
      </c>
      <c r="I2954" s="187">
        <v>0</v>
      </c>
      <c r="J2954" s="186">
        <v>0</v>
      </c>
      <c r="K2954" s="186">
        <v>0</v>
      </c>
      <c r="L2954" s="186">
        <v>8.64</v>
      </c>
      <c r="M2954" s="187">
        <v>0</v>
      </c>
      <c r="N2954" s="187">
        <v>0</v>
      </c>
      <c r="O2954" s="187">
        <v>0</v>
      </c>
      <c r="P2954" s="187">
        <v>0</v>
      </c>
      <c r="Q2954" s="187">
        <v>0</v>
      </c>
      <c r="R2954" s="186">
        <v>0</v>
      </c>
      <c r="S2954" s="186">
        <v>-8.6399000000000008</v>
      </c>
      <c r="T2954" s="186">
        <v>0</v>
      </c>
      <c r="U2954" s="187">
        <v>0</v>
      </c>
      <c r="V2954" s="187">
        <v>0</v>
      </c>
      <c r="W2954" s="187">
        <v>0</v>
      </c>
      <c r="X2954" s="187">
        <v>0</v>
      </c>
      <c r="Y2954" s="186">
        <v>0</v>
      </c>
      <c r="Z2954" s="186">
        <v>0</v>
      </c>
      <c r="AA2954" s="186">
        <v>0</v>
      </c>
      <c r="AB2954" s="187">
        <v>0</v>
      </c>
      <c r="AC2954" s="186">
        <v>0</v>
      </c>
      <c r="AD2954" s="186">
        <v>0</v>
      </c>
      <c r="AE2954" s="187">
        <v>0</v>
      </c>
      <c r="AF2954" s="187">
        <v>0</v>
      </c>
      <c r="AG2954" s="187">
        <v>0</v>
      </c>
      <c r="AH2954" s="484">
        <v>0</v>
      </c>
      <c r="AI2954" s="321">
        <v>0</v>
      </c>
      <c r="AJ2954" s="192">
        <v>7506425606924</v>
      </c>
      <c r="AK2954" s="192">
        <v>78086</v>
      </c>
      <c r="AL2954" s="226"/>
      <c r="AM2954" s="75">
        <v>78262</v>
      </c>
      <c r="AN2954" s="456"/>
      <c r="AO2954" s="188">
        <v>-3.9599999999999995</v>
      </c>
      <c r="AP2954" s="188">
        <v>-18.36</v>
      </c>
      <c r="AQ2954" s="187">
        <v>0</v>
      </c>
      <c r="AR2954" s="188">
        <v>-6.48</v>
      </c>
      <c r="AS2954" s="187">
        <v>0</v>
      </c>
      <c r="AT2954" s="188">
        <v>12.96</v>
      </c>
      <c r="AU2954" s="187">
        <v>0</v>
      </c>
      <c r="AV2954" s="188">
        <v>25.919999999999998</v>
      </c>
      <c r="AW2954" s="187">
        <v>0</v>
      </c>
      <c r="AX2954" s="188">
        <v>0</v>
      </c>
      <c r="AY2954" s="187">
        <v>4950486.4864864871</v>
      </c>
      <c r="AZ2954" s="188">
        <v>-2.16</v>
      </c>
      <c r="BA2954" s="187">
        <v>0</v>
      </c>
      <c r="BB2954" s="188">
        <v>1.08</v>
      </c>
      <c r="BC2954" s="187">
        <v>0</v>
      </c>
      <c r="BD2954" s="75"/>
      <c r="BE2954" s="75"/>
      <c r="BF2954" s="56"/>
      <c r="BH2954" s="74"/>
      <c r="BI2954" s="194"/>
      <c r="BJ2954" s="74"/>
    </row>
    <row r="2955" spans="1:62" s="77" customFormat="1" ht="11.25" customHeight="1" x14ac:dyDescent="0.2">
      <c r="A2955" s="184" t="s">
        <v>3458</v>
      </c>
      <c r="B2955" s="185">
        <v>0</v>
      </c>
      <c r="C2955" s="828">
        <v>78565</v>
      </c>
      <c r="D2955" s="55">
        <v>5323.32</v>
      </c>
      <c r="E2955" s="91">
        <v>29.060808427660064</v>
      </c>
      <c r="F2955" s="186">
        <v>6000</v>
      </c>
      <c r="G2955" s="186">
        <v>5000</v>
      </c>
      <c r="H2955" s="186">
        <v>0</v>
      </c>
      <c r="I2955" s="187">
        <v>0</v>
      </c>
      <c r="J2955" s="186">
        <v>5944.6450000000004</v>
      </c>
      <c r="K2955" s="186">
        <v>5495.3599586719683</v>
      </c>
      <c r="L2955" s="186">
        <v>599.4</v>
      </c>
      <c r="M2955" s="187">
        <v>10.907383765718842</v>
      </c>
      <c r="N2955" s="187">
        <v>0</v>
      </c>
      <c r="O2955" s="187">
        <v>0</v>
      </c>
      <c r="P2955" s="187">
        <v>23.76</v>
      </c>
      <c r="Q2955" s="187">
        <v>10.48271175150072</v>
      </c>
      <c r="R2955" s="186">
        <v>23.839539619270788</v>
      </c>
      <c r="S2955" s="186">
        <v>4723.92</v>
      </c>
      <c r="T2955" s="186">
        <v>4656.96</v>
      </c>
      <c r="U2955" s="187">
        <v>25.423047998799813</v>
      </c>
      <c r="V2955" s="187">
        <v>25.92</v>
      </c>
      <c r="W2955" s="187">
        <v>23.76</v>
      </c>
      <c r="X2955" s="187">
        <v>4607.28</v>
      </c>
      <c r="Y2955" s="186">
        <v>0</v>
      </c>
      <c r="Z2955" s="186">
        <v>0</v>
      </c>
      <c r="AA2955" s="186">
        <v>0</v>
      </c>
      <c r="AB2955" s="187">
        <v>0</v>
      </c>
      <c r="AC2955" s="186">
        <v>0</v>
      </c>
      <c r="AD2955" s="186">
        <v>66.960000000000036</v>
      </c>
      <c r="AE2955" s="187">
        <v>0</v>
      </c>
      <c r="AF2955" s="187">
        <v>0</v>
      </c>
      <c r="AG2955" s="187">
        <v>0</v>
      </c>
      <c r="AH2955" s="484">
        <v>0</v>
      </c>
      <c r="AI2955" s="321">
        <v>6480.5370000000003</v>
      </c>
      <c r="AJ2955" s="192">
        <v>7506425606924</v>
      </c>
      <c r="AK2955" s="192">
        <v>78086</v>
      </c>
      <c r="AL2955" s="226"/>
      <c r="AM2955" s="75">
        <v>78565</v>
      </c>
      <c r="AN2955" s="456"/>
      <c r="AO2955" s="188">
        <v>4725.3599999999997</v>
      </c>
      <c r="AP2955" s="188">
        <v>3639.5999999999995</v>
      </c>
      <c r="AQ2955" s="187">
        <v>63.132668668205142</v>
      </c>
      <c r="AR2955" s="188">
        <v>2683.8</v>
      </c>
      <c r="AS2955" s="187">
        <v>43.444649985395785</v>
      </c>
      <c r="AT2955" s="188">
        <v>7852.6799999999994</v>
      </c>
      <c r="AU2955" s="187">
        <v>124.53112660705703</v>
      </c>
      <c r="AV2955" s="188">
        <v>7494.12</v>
      </c>
      <c r="AW2955" s="187">
        <v>94.050040859022488</v>
      </c>
      <c r="AX2955" s="188">
        <v>10990.08</v>
      </c>
      <c r="AY2955" s="187">
        <v>87.615918843535695</v>
      </c>
      <c r="AZ2955" s="188">
        <v>15506.64</v>
      </c>
      <c r="BA2955" s="187">
        <v>118.60097408284828</v>
      </c>
      <c r="BB2955" s="188">
        <v>8334.36</v>
      </c>
      <c r="BC2955" s="187">
        <v>58.858432640662286</v>
      </c>
      <c r="BD2955" s="75"/>
      <c r="BE2955" s="75"/>
      <c r="BF2955" s="56"/>
      <c r="BH2955" s="74"/>
      <c r="BI2955" s="194"/>
      <c r="BJ2955" s="74"/>
    </row>
    <row r="2956" spans="1:62" s="77" customFormat="1" ht="11.25" customHeight="1" x14ac:dyDescent="0.2">
      <c r="A2956" s="333" t="s">
        <v>3459</v>
      </c>
      <c r="B2956" s="334">
        <v>0</v>
      </c>
      <c r="C2956" s="861">
        <v>78107</v>
      </c>
      <c r="D2956" s="335">
        <v>1E-4</v>
      </c>
      <c r="E2956" s="336">
        <v>0</v>
      </c>
      <c r="F2956" s="338">
        <v>0</v>
      </c>
      <c r="G2956" s="338">
        <v>0</v>
      </c>
      <c r="H2956" s="338">
        <v>0</v>
      </c>
      <c r="I2956" s="339">
        <v>0</v>
      </c>
      <c r="J2956" s="338">
        <v>0</v>
      </c>
      <c r="K2956" s="338">
        <v>0</v>
      </c>
      <c r="L2956" s="338">
        <v>0</v>
      </c>
      <c r="M2956" s="339">
        <v>0</v>
      </c>
      <c r="N2956" s="339">
        <v>0</v>
      </c>
      <c r="O2956" s="339">
        <v>0</v>
      </c>
      <c r="P2956" s="339">
        <v>0</v>
      </c>
      <c r="Q2956" s="339">
        <v>0</v>
      </c>
      <c r="R2956" s="338">
        <v>0</v>
      </c>
      <c r="S2956" s="338">
        <v>1E-4</v>
      </c>
      <c r="T2956" s="338">
        <v>0</v>
      </c>
      <c r="U2956" s="339">
        <v>0</v>
      </c>
      <c r="V2956" s="339">
        <v>0</v>
      </c>
      <c r="W2956" s="339">
        <v>0</v>
      </c>
      <c r="X2956" s="339">
        <v>0</v>
      </c>
      <c r="Y2956" s="338">
        <v>0</v>
      </c>
      <c r="Z2956" s="338">
        <v>0</v>
      </c>
      <c r="AA2956" s="338">
        <v>0</v>
      </c>
      <c r="AB2956" s="339">
        <v>0</v>
      </c>
      <c r="AC2956" s="339">
        <v>0</v>
      </c>
      <c r="AD2956" s="339">
        <v>0</v>
      </c>
      <c r="AE2956" s="339">
        <v>0</v>
      </c>
      <c r="AF2956" s="339">
        <v>0</v>
      </c>
      <c r="AG2956" s="339">
        <v>0</v>
      </c>
      <c r="AH2956" s="514">
        <v>0</v>
      </c>
      <c r="AI2956" s="321">
        <v>0</v>
      </c>
      <c r="AJ2956" s="192">
        <v>7506425606924</v>
      </c>
      <c r="AK2956" s="192">
        <v>78086</v>
      </c>
      <c r="AL2956" s="226"/>
      <c r="AM2956" s="75">
        <v>78107</v>
      </c>
      <c r="AN2956" s="456"/>
      <c r="AO2956" s="188">
        <v>-9.36</v>
      </c>
      <c r="AP2956" s="188">
        <v>-28.08</v>
      </c>
      <c r="AQ2956" s="187">
        <v>0</v>
      </c>
      <c r="AR2956" s="188">
        <v>0</v>
      </c>
      <c r="AS2956" s="187">
        <v>0</v>
      </c>
      <c r="AT2956" s="188">
        <v>0</v>
      </c>
      <c r="AU2956" s="187">
        <v>0</v>
      </c>
      <c r="AV2956" s="188">
        <v>0</v>
      </c>
      <c r="AW2956" s="187">
        <v>0</v>
      </c>
      <c r="AX2956" s="188">
        <v>0</v>
      </c>
      <c r="AY2956" s="187">
        <v>0</v>
      </c>
      <c r="AZ2956" s="188">
        <v>0</v>
      </c>
      <c r="BA2956" s="187">
        <v>0</v>
      </c>
      <c r="BB2956" s="188">
        <v>0</v>
      </c>
      <c r="BC2956" s="187">
        <v>0</v>
      </c>
      <c r="BD2956" s="75"/>
      <c r="BE2956" s="75"/>
      <c r="BF2956" s="56"/>
      <c r="BH2956" s="74"/>
      <c r="BI2956" s="194"/>
      <c r="BJ2956" s="74"/>
    </row>
    <row r="2957" spans="1:62" s="77" customFormat="1" ht="11.25" customHeight="1" x14ac:dyDescent="0.2">
      <c r="A2957" s="184" t="s">
        <v>3460</v>
      </c>
      <c r="B2957" s="185">
        <v>0</v>
      </c>
      <c r="C2957" s="828">
        <v>78332</v>
      </c>
      <c r="D2957" s="55">
        <v>1E-4</v>
      </c>
      <c r="E2957" s="91">
        <v>0</v>
      </c>
      <c r="F2957" s="186">
        <v>0</v>
      </c>
      <c r="G2957" s="186">
        <v>0</v>
      </c>
      <c r="H2957" s="186">
        <v>0</v>
      </c>
      <c r="I2957" s="339">
        <v>0</v>
      </c>
      <c r="J2957" s="186">
        <v>0</v>
      </c>
      <c r="K2957" s="186">
        <v>0</v>
      </c>
      <c r="L2957" s="186">
        <v>0</v>
      </c>
      <c r="M2957" s="187">
        <v>0</v>
      </c>
      <c r="N2957" s="187">
        <v>0</v>
      </c>
      <c r="O2957" s="187">
        <v>0</v>
      </c>
      <c r="P2957" s="187">
        <v>0</v>
      </c>
      <c r="Q2957" s="187">
        <v>0</v>
      </c>
      <c r="R2957" s="186">
        <v>0</v>
      </c>
      <c r="S2957" s="186">
        <v>1E-4</v>
      </c>
      <c r="T2957" s="186">
        <v>0</v>
      </c>
      <c r="U2957" s="187">
        <v>0</v>
      </c>
      <c r="V2957" s="187">
        <v>0</v>
      </c>
      <c r="W2957" s="187">
        <v>0</v>
      </c>
      <c r="X2957" s="187">
        <v>0</v>
      </c>
      <c r="Y2957" s="186">
        <v>0</v>
      </c>
      <c r="Z2957" s="186">
        <v>0</v>
      </c>
      <c r="AA2957" s="186">
        <v>0</v>
      </c>
      <c r="AB2957" s="187">
        <v>0</v>
      </c>
      <c r="AC2957" s="186">
        <v>0</v>
      </c>
      <c r="AD2957" s="186">
        <v>0</v>
      </c>
      <c r="AE2957" s="187">
        <v>0</v>
      </c>
      <c r="AF2957" s="187">
        <v>0</v>
      </c>
      <c r="AG2957" s="187">
        <v>0</v>
      </c>
      <c r="AH2957" s="484">
        <v>0</v>
      </c>
      <c r="AI2957" s="321">
        <v>0</v>
      </c>
      <c r="AJ2957" s="192">
        <v>7506425631346</v>
      </c>
      <c r="AK2957" s="192" t="s">
        <v>262</v>
      </c>
      <c r="AL2957" s="226"/>
      <c r="AM2957" s="75">
        <v>78332</v>
      </c>
      <c r="AN2957" s="456"/>
      <c r="AO2957" s="188">
        <v>0</v>
      </c>
      <c r="AP2957" s="188">
        <v>0</v>
      </c>
      <c r="AQ2957" s="187">
        <v>0</v>
      </c>
      <c r="AR2957" s="188">
        <v>0</v>
      </c>
      <c r="AS2957" s="187">
        <v>0</v>
      </c>
      <c r="AT2957" s="188">
        <v>0</v>
      </c>
      <c r="AU2957" s="187">
        <v>0</v>
      </c>
      <c r="AV2957" s="188">
        <v>0</v>
      </c>
      <c r="AW2957" s="187">
        <v>0</v>
      </c>
      <c r="AX2957" s="188">
        <v>0</v>
      </c>
      <c r="AY2957" s="187">
        <v>0</v>
      </c>
      <c r="AZ2957" s="188">
        <v>0</v>
      </c>
      <c r="BA2957" s="187">
        <v>0</v>
      </c>
      <c r="BB2957" s="188">
        <v>0</v>
      </c>
      <c r="BC2957" s="187">
        <v>0</v>
      </c>
      <c r="BD2957" s="75"/>
      <c r="BE2957" s="75"/>
      <c r="BF2957" s="56"/>
      <c r="BH2957" s="74"/>
      <c r="BI2957" s="194"/>
      <c r="BJ2957" s="74"/>
    </row>
    <row r="2958" spans="1:62" s="77" customFormat="1" ht="11.25" customHeight="1" x14ac:dyDescent="0.2">
      <c r="A2958" s="344" t="s">
        <v>3461</v>
      </c>
      <c r="B2958" s="345">
        <v>0</v>
      </c>
      <c r="C2958" s="849">
        <v>78087</v>
      </c>
      <c r="D2958" s="346">
        <v>1E-4</v>
      </c>
      <c r="E2958" s="347">
        <v>0</v>
      </c>
      <c r="F2958" s="348">
        <v>0</v>
      </c>
      <c r="G2958" s="348">
        <v>0</v>
      </c>
      <c r="H2958" s="348">
        <v>0</v>
      </c>
      <c r="I2958" s="187">
        <v>0</v>
      </c>
      <c r="J2958" s="348">
        <v>0</v>
      </c>
      <c r="K2958" s="348">
        <v>0</v>
      </c>
      <c r="L2958" s="348">
        <v>0</v>
      </c>
      <c r="M2958" s="349">
        <v>0</v>
      </c>
      <c r="N2958" s="349">
        <v>0</v>
      </c>
      <c r="O2958" s="349">
        <v>43.2</v>
      </c>
      <c r="P2958" s="349">
        <v>43.2</v>
      </c>
      <c r="Q2958" s="349">
        <v>0</v>
      </c>
      <c r="R2958" s="348">
        <v>0</v>
      </c>
      <c r="S2958" s="348">
        <v>1E-4</v>
      </c>
      <c r="T2958" s="348">
        <v>0</v>
      </c>
      <c r="U2958" s="349">
        <v>0</v>
      </c>
      <c r="V2958" s="349">
        <v>0</v>
      </c>
      <c r="W2958" s="349">
        <v>0</v>
      </c>
      <c r="X2958" s="349">
        <v>0</v>
      </c>
      <c r="Y2958" s="348">
        <v>0</v>
      </c>
      <c r="Z2958" s="348">
        <v>0</v>
      </c>
      <c r="AA2958" s="348">
        <v>0</v>
      </c>
      <c r="AB2958" s="349">
        <v>0</v>
      </c>
      <c r="AC2958" s="349">
        <v>0</v>
      </c>
      <c r="AD2958" s="349">
        <v>0</v>
      </c>
      <c r="AE2958" s="349">
        <v>0</v>
      </c>
      <c r="AF2958" s="349">
        <v>0</v>
      </c>
      <c r="AG2958" s="349">
        <v>0</v>
      </c>
      <c r="AH2958" s="512">
        <v>0</v>
      </c>
      <c r="AI2958" s="321">
        <v>0</v>
      </c>
      <c r="AJ2958" s="192">
        <v>7506425606931</v>
      </c>
      <c r="AK2958" s="192" t="s">
        <v>262</v>
      </c>
      <c r="AL2958" s="226"/>
      <c r="AM2958" s="75">
        <v>78087</v>
      </c>
      <c r="AN2958" s="456"/>
      <c r="AO2958" s="188">
        <v>0</v>
      </c>
      <c r="AP2958" s="188">
        <v>0</v>
      </c>
      <c r="AQ2958" s="187">
        <v>0</v>
      </c>
      <c r="AR2958" s="188">
        <v>0</v>
      </c>
      <c r="AS2958" s="187">
        <v>0</v>
      </c>
      <c r="AT2958" s="188">
        <v>0</v>
      </c>
      <c r="AU2958" s="187">
        <v>0</v>
      </c>
      <c r="AV2958" s="188">
        <v>0</v>
      </c>
      <c r="AW2958" s="187">
        <v>0</v>
      </c>
      <c r="AX2958" s="188">
        <v>0</v>
      </c>
      <c r="AY2958" s="187">
        <v>0</v>
      </c>
      <c r="AZ2958" s="188">
        <v>0</v>
      </c>
      <c r="BA2958" s="187">
        <v>0</v>
      </c>
      <c r="BB2958" s="188">
        <v>0</v>
      </c>
      <c r="BC2958" s="187">
        <v>0</v>
      </c>
      <c r="BD2958" s="75"/>
      <c r="BE2958" s="75"/>
      <c r="BF2958" s="56"/>
      <c r="BH2958" s="74"/>
      <c r="BI2958" s="194"/>
      <c r="BJ2958" s="74"/>
    </row>
    <row r="2959" spans="1:62" s="77" customFormat="1" ht="11.1" customHeight="1" x14ac:dyDescent="0.2">
      <c r="A2959" s="184" t="s">
        <v>3462</v>
      </c>
      <c r="B2959" s="185">
        <v>0</v>
      </c>
      <c r="C2959" s="828">
        <v>78095</v>
      </c>
      <c r="D2959" s="55">
        <v>1E-4</v>
      </c>
      <c r="E2959" s="91">
        <v>0</v>
      </c>
      <c r="F2959" s="186">
        <v>0</v>
      </c>
      <c r="G2959" s="186">
        <v>0</v>
      </c>
      <c r="H2959" s="186">
        <v>0</v>
      </c>
      <c r="I2959" s="187">
        <v>0</v>
      </c>
      <c r="J2959" s="186">
        <v>0</v>
      </c>
      <c r="K2959" s="186">
        <v>0</v>
      </c>
      <c r="L2959" s="186">
        <v>0</v>
      </c>
      <c r="M2959" s="187">
        <v>0</v>
      </c>
      <c r="N2959" s="187">
        <v>0</v>
      </c>
      <c r="O2959" s="187">
        <v>0</v>
      </c>
      <c r="P2959" s="187">
        <v>0</v>
      </c>
      <c r="Q2959" s="187">
        <v>0</v>
      </c>
      <c r="R2959" s="186">
        <v>0</v>
      </c>
      <c r="S2959" s="186">
        <v>1E-4</v>
      </c>
      <c r="T2959" s="186">
        <v>0</v>
      </c>
      <c r="U2959" s="187">
        <v>0</v>
      </c>
      <c r="V2959" s="187">
        <v>0</v>
      </c>
      <c r="W2959" s="187">
        <v>0</v>
      </c>
      <c r="X2959" s="187">
        <v>0</v>
      </c>
      <c r="Y2959" s="186">
        <v>0</v>
      </c>
      <c r="Z2959" s="186">
        <v>0</v>
      </c>
      <c r="AA2959" s="186">
        <v>0</v>
      </c>
      <c r="AB2959" s="187">
        <v>0</v>
      </c>
      <c r="AC2959" s="186">
        <v>0</v>
      </c>
      <c r="AD2959" s="186">
        <v>0</v>
      </c>
      <c r="AE2959" s="187">
        <v>0</v>
      </c>
      <c r="AF2959" s="187">
        <v>0</v>
      </c>
      <c r="AG2959" s="187">
        <v>0</v>
      </c>
      <c r="AH2959" s="484">
        <v>0</v>
      </c>
      <c r="AI2959" s="321">
        <v>0</v>
      </c>
      <c r="AJ2959" s="192">
        <v>7506425606931</v>
      </c>
      <c r="AK2959" s="192">
        <v>78087</v>
      </c>
      <c r="AL2959" s="226"/>
      <c r="AM2959" s="75">
        <v>78095</v>
      </c>
      <c r="AN2959" s="456"/>
      <c r="AO2959" s="188">
        <v>0</v>
      </c>
      <c r="AP2959" s="188">
        <v>0</v>
      </c>
      <c r="AQ2959" s="187">
        <v>0</v>
      </c>
      <c r="AR2959" s="188">
        <v>0</v>
      </c>
      <c r="AS2959" s="187">
        <v>0</v>
      </c>
      <c r="AT2959" s="188">
        <v>0</v>
      </c>
      <c r="AU2959" s="187">
        <v>0</v>
      </c>
      <c r="AV2959" s="188">
        <v>0</v>
      </c>
      <c r="AW2959" s="187">
        <v>0</v>
      </c>
      <c r="AX2959" s="188">
        <v>0</v>
      </c>
      <c r="AY2959" s="187">
        <v>0</v>
      </c>
      <c r="AZ2959" s="188">
        <v>0</v>
      </c>
      <c r="BA2959" s="187">
        <v>0</v>
      </c>
      <c r="BB2959" s="188">
        <v>0</v>
      </c>
      <c r="BC2959" s="187">
        <v>0</v>
      </c>
      <c r="BD2959" s="75"/>
      <c r="BE2959" s="75"/>
      <c r="BF2959" s="56"/>
      <c r="BH2959" s="74"/>
      <c r="BI2959" s="194"/>
      <c r="BJ2959" s="74"/>
    </row>
    <row r="2960" spans="1:62" s="77" customFormat="1" ht="11.1" customHeight="1" x14ac:dyDescent="0.2">
      <c r="A2960" s="184" t="s">
        <v>3463</v>
      </c>
      <c r="B2960" s="185">
        <v>0</v>
      </c>
      <c r="C2960" s="828">
        <v>78263</v>
      </c>
      <c r="D2960" s="55">
        <v>1E-4</v>
      </c>
      <c r="E2960" s="91">
        <v>0</v>
      </c>
      <c r="F2960" s="186">
        <v>0</v>
      </c>
      <c r="G2960" s="186">
        <v>0</v>
      </c>
      <c r="H2960" s="186">
        <v>0</v>
      </c>
      <c r="I2960" s="187">
        <v>0</v>
      </c>
      <c r="J2960" s="186">
        <v>0</v>
      </c>
      <c r="K2960" s="186">
        <v>0</v>
      </c>
      <c r="L2960" s="186">
        <v>0</v>
      </c>
      <c r="M2960" s="187">
        <v>0</v>
      </c>
      <c r="N2960" s="187">
        <v>0</v>
      </c>
      <c r="O2960" s="187">
        <v>0</v>
      </c>
      <c r="P2960" s="187">
        <v>0</v>
      </c>
      <c r="Q2960" s="187">
        <v>0</v>
      </c>
      <c r="R2960" s="186">
        <v>0</v>
      </c>
      <c r="S2960" s="186">
        <v>1E-4</v>
      </c>
      <c r="T2960" s="186">
        <v>0</v>
      </c>
      <c r="U2960" s="187">
        <v>0</v>
      </c>
      <c r="V2960" s="187">
        <v>0</v>
      </c>
      <c r="W2960" s="187">
        <v>0</v>
      </c>
      <c r="X2960" s="187">
        <v>0</v>
      </c>
      <c r="Y2960" s="186">
        <v>0</v>
      </c>
      <c r="Z2960" s="186">
        <v>0</v>
      </c>
      <c r="AA2960" s="186">
        <v>0</v>
      </c>
      <c r="AB2960" s="187">
        <v>0</v>
      </c>
      <c r="AC2960" s="186">
        <v>0</v>
      </c>
      <c r="AD2960" s="186">
        <v>0</v>
      </c>
      <c r="AE2960" s="187">
        <v>0</v>
      </c>
      <c r="AF2960" s="187">
        <v>0</v>
      </c>
      <c r="AG2960" s="187">
        <v>0</v>
      </c>
      <c r="AH2960" s="484">
        <v>0</v>
      </c>
      <c r="AI2960" s="321">
        <v>0</v>
      </c>
      <c r="AJ2960" s="192">
        <v>7506425606931</v>
      </c>
      <c r="AK2960" s="192">
        <v>78087</v>
      </c>
      <c r="AL2960" s="226"/>
      <c r="AM2960" s="75">
        <v>78263</v>
      </c>
      <c r="AN2960" s="456"/>
      <c r="AO2960" s="188">
        <v>0</v>
      </c>
      <c r="AP2960" s="188">
        <v>0</v>
      </c>
      <c r="AQ2960" s="187">
        <v>0</v>
      </c>
      <c r="AR2960" s="188">
        <v>0</v>
      </c>
      <c r="AS2960" s="187">
        <v>0</v>
      </c>
      <c r="AT2960" s="188">
        <v>0</v>
      </c>
      <c r="AU2960" s="187">
        <v>0</v>
      </c>
      <c r="AV2960" s="188">
        <v>0</v>
      </c>
      <c r="AW2960" s="187">
        <v>0</v>
      </c>
      <c r="AX2960" s="188">
        <v>0</v>
      </c>
      <c r="AY2960" s="187">
        <v>0</v>
      </c>
      <c r="AZ2960" s="188">
        <v>0</v>
      </c>
      <c r="BA2960" s="187">
        <v>0</v>
      </c>
      <c r="BB2960" s="188">
        <v>0</v>
      </c>
      <c r="BC2960" s="187">
        <v>0</v>
      </c>
      <c r="BD2960" s="75"/>
      <c r="BE2960" s="75"/>
      <c r="BF2960" s="56"/>
      <c r="BH2960" s="74"/>
      <c r="BI2960" s="194"/>
      <c r="BJ2960" s="74"/>
    </row>
    <row r="2961" spans="1:62" s="77" customFormat="1" ht="11.25" customHeight="1" x14ac:dyDescent="0.2">
      <c r="A2961" s="184" t="s">
        <v>3464</v>
      </c>
      <c r="B2961" s="185">
        <v>0</v>
      </c>
      <c r="C2961" s="839">
        <v>78496</v>
      </c>
      <c r="D2961" s="55">
        <v>3.24</v>
      </c>
      <c r="E2961" s="91">
        <v>0</v>
      </c>
      <c r="F2961" s="186">
        <v>0</v>
      </c>
      <c r="G2961" s="186">
        <v>0</v>
      </c>
      <c r="H2961" s="186">
        <v>0</v>
      </c>
      <c r="I2961" s="187">
        <v>0</v>
      </c>
      <c r="J2961" s="188">
        <v>0</v>
      </c>
      <c r="K2961" s="186">
        <v>0</v>
      </c>
      <c r="L2961" s="186">
        <v>3.24</v>
      </c>
      <c r="M2961" s="187">
        <v>0</v>
      </c>
      <c r="N2961" s="189">
        <v>43.2</v>
      </c>
      <c r="O2961" s="187">
        <v>0</v>
      </c>
      <c r="P2961" s="189">
        <v>43.2</v>
      </c>
      <c r="Q2961" s="187">
        <v>0</v>
      </c>
      <c r="R2961" s="338">
        <v>0</v>
      </c>
      <c r="S2961" s="338">
        <v>0</v>
      </c>
      <c r="T2961" s="186">
        <v>0</v>
      </c>
      <c r="U2961" s="187">
        <v>0</v>
      </c>
      <c r="V2961" s="189">
        <v>0</v>
      </c>
      <c r="W2961" s="189">
        <v>0</v>
      </c>
      <c r="X2961" s="189">
        <v>0</v>
      </c>
      <c r="Y2961" s="188">
        <v>0</v>
      </c>
      <c r="Z2961" s="186">
        <v>0</v>
      </c>
      <c r="AA2961" s="186">
        <v>0</v>
      </c>
      <c r="AB2961" s="187">
        <v>0</v>
      </c>
      <c r="AC2961" s="189">
        <v>0</v>
      </c>
      <c r="AD2961" s="187">
        <v>10.799999999999999</v>
      </c>
      <c r="AE2961" s="187">
        <v>0</v>
      </c>
      <c r="AF2961" s="189">
        <v>0</v>
      </c>
      <c r="AG2961" s="187">
        <v>0</v>
      </c>
      <c r="AH2961" s="191">
        <v>0</v>
      </c>
      <c r="AI2961" s="321">
        <v>0</v>
      </c>
      <c r="AJ2961" s="192">
        <v>7506425606931</v>
      </c>
      <c r="AK2961" s="192">
        <v>78087</v>
      </c>
      <c r="AL2961" s="226"/>
      <c r="AM2961" s="75">
        <v>78496</v>
      </c>
      <c r="AN2961" s="456"/>
      <c r="AO2961" s="188">
        <v>3.24</v>
      </c>
      <c r="AP2961" s="188">
        <v>9.7200000000000006</v>
      </c>
      <c r="AQ2961" s="187">
        <v>0</v>
      </c>
      <c r="AR2961" s="188">
        <v>2.16</v>
      </c>
      <c r="AS2961" s="187">
        <v>0</v>
      </c>
      <c r="AT2961" s="188">
        <v>-2.16</v>
      </c>
      <c r="AU2961" s="187">
        <v>0</v>
      </c>
      <c r="AV2961" s="188">
        <v>1.08</v>
      </c>
      <c r="AW2961" s="187">
        <v>0</v>
      </c>
      <c r="AX2961" s="188">
        <v>0</v>
      </c>
      <c r="AY2961" s="187">
        <v>399293.68709972547</v>
      </c>
      <c r="AZ2961" s="188">
        <v>3.24</v>
      </c>
      <c r="BA2961" s="187">
        <v>0</v>
      </c>
      <c r="BB2961" s="188">
        <v>-4.32</v>
      </c>
      <c r="BC2961" s="187">
        <v>0</v>
      </c>
      <c r="BD2961" s="75"/>
      <c r="BE2961" s="75"/>
      <c r="BF2961" s="56"/>
      <c r="BH2961" s="74"/>
      <c r="BI2961" s="194"/>
      <c r="BJ2961" s="74"/>
    </row>
    <row r="2962" spans="1:62" s="77" customFormat="1" ht="11.25" customHeight="1" x14ac:dyDescent="0.2">
      <c r="A2962" s="517" t="s">
        <v>3465</v>
      </c>
      <c r="B2962" s="334">
        <v>0</v>
      </c>
      <c r="C2962" s="861">
        <v>78566</v>
      </c>
      <c r="D2962" s="390">
        <v>3123.36</v>
      </c>
      <c r="E2962" s="336">
        <v>32.208633880008989</v>
      </c>
      <c r="F2962" s="337">
        <v>3000</v>
      </c>
      <c r="G2962" s="338">
        <v>2000</v>
      </c>
      <c r="H2962" s="338">
        <v>0</v>
      </c>
      <c r="I2962" s="339">
        <v>0</v>
      </c>
      <c r="J2962" s="338">
        <v>2799.6790000000001</v>
      </c>
      <c r="K2962" s="338">
        <v>2909.1826852723952</v>
      </c>
      <c r="L2962" s="338">
        <v>393.12</v>
      </c>
      <c r="M2962" s="339">
        <v>13.513073688708243</v>
      </c>
      <c r="N2962" s="339">
        <v>0</v>
      </c>
      <c r="O2962" s="340">
        <v>0</v>
      </c>
      <c r="P2962" s="339">
        <v>7.56</v>
      </c>
      <c r="Q2962" s="340">
        <v>14.31164072738339</v>
      </c>
      <c r="R2962" s="338">
        <v>29.255925411448956</v>
      </c>
      <c r="S2962" s="338">
        <v>2730.2400000000002</v>
      </c>
      <c r="T2962" s="338">
        <v>2679.48</v>
      </c>
      <c r="U2962" s="339">
        <v>27.631265787103146</v>
      </c>
      <c r="V2962" s="339">
        <v>0</v>
      </c>
      <c r="W2962" s="339">
        <v>7.56</v>
      </c>
      <c r="X2962" s="339">
        <v>2671.92</v>
      </c>
      <c r="Y2962" s="338">
        <v>0</v>
      </c>
      <c r="Z2962" s="338">
        <v>0</v>
      </c>
      <c r="AA2962" s="338">
        <v>0</v>
      </c>
      <c r="AB2962" s="339">
        <v>0</v>
      </c>
      <c r="AC2962" s="339">
        <v>0</v>
      </c>
      <c r="AD2962" s="340">
        <v>44.279999999999973</v>
      </c>
      <c r="AE2962" s="340">
        <v>0</v>
      </c>
      <c r="AF2962" s="339">
        <v>0</v>
      </c>
      <c r="AG2962" s="340">
        <v>0</v>
      </c>
      <c r="AH2962" s="514">
        <v>0</v>
      </c>
      <c r="AI2962" s="321">
        <v>3046.5230000000001</v>
      </c>
      <c r="AJ2962" s="192">
        <v>7506425606931</v>
      </c>
      <c r="AK2962" s="192">
        <v>78087</v>
      </c>
      <c r="AL2962" s="226"/>
      <c r="AM2962" s="75">
        <v>78566</v>
      </c>
      <c r="AN2962" s="456"/>
      <c r="AO2962" s="188">
        <v>2435.0400000000004</v>
      </c>
      <c r="AP2962" s="188">
        <v>2234.52</v>
      </c>
      <c r="AQ2962" s="187">
        <v>74.188820107383762</v>
      </c>
      <c r="AR2962" s="188">
        <v>1593</v>
      </c>
      <c r="AS2962" s="187">
        <v>48.794663286356496</v>
      </c>
      <c r="AT2962" s="188">
        <v>3477.6000000000004</v>
      </c>
      <c r="AU2962" s="187">
        <v>104.10337009589179</v>
      </c>
      <c r="AV2962" s="188">
        <v>3196.8</v>
      </c>
      <c r="AW2962" s="187">
        <v>80.503500573590088</v>
      </c>
      <c r="AX2962" s="188">
        <v>4364.28</v>
      </c>
      <c r="AY2962" s="187">
        <v>82.849207221542301</v>
      </c>
      <c r="AZ2962" s="188">
        <v>4836.24</v>
      </c>
      <c r="BA2962" s="187">
        <v>83.541894029185485</v>
      </c>
      <c r="BB2962" s="188">
        <v>4649.3999999999996</v>
      </c>
      <c r="BC2962" s="187">
        <v>65.217748413214224</v>
      </c>
      <c r="BD2962" s="75"/>
      <c r="BE2962" s="75"/>
      <c r="BF2962" s="56"/>
      <c r="BH2962" s="74"/>
      <c r="BI2962" s="194"/>
      <c r="BJ2962" s="74"/>
    </row>
    <row r="2963" spans="1:62" s="77" customFormat="1" ht="11.25" customHeight="1" x14ac:dyDescent="0.2">
      <c r="A2963" s="184" t="s">
        <v>3466</v>
      </c>
      <c r="B2963" s="185">
        <v>0</v>
      </c>
      <c r="C2963" s="832">
        <v>78088</v>
      </c>
      <c r="D2963" s="55">
        <v>1E-4</v>
      </c>
      <c r="E2963" s="91">
        <v>0</v>
      </c>
      <c r="F2963" s="186">
        <v>0</v>
      </c>
      <c r="G2963" s="186">
        <v>0</v>
      </c>
      <c r="H2963" s="186">
        <v>0</v>
      </c>
      <c r="I2963" s="187">
        <v>0</v>
      </c>
      <c r="J2963" s="186">
        <v>0</v>
      </c>
      <c r="K2963" s="186">
        <v>0</v>
      </c>
      <c r="L2963" s="186">
        <v>0</v>
      </c>
      <c r="M2963" s="187">
        <v>0</v>
      </c>
      <c r="N2963" s="187">
        <v>0</v>
      </c>
      <c r="O2963" s="187">
        <v>0</v>
      </c>
      <c r="P2963" s="187">
        <v>0</v>
      </c>
      <c r="Q2963" s="187">
        <v>0</v>
      </c>
      <c r="R2963" s="186">
        <v>0</v>
      </c>
      <c r="S2963" s="186">
        <v>1E-4</v>
      </c>
      <c r="T2963" s="186">
        <v>0</v>
      </c>
      <c r="U2963" s="187">
        <v>0</v>
      </c>
      <c r="V2963" s="187">
        <v>0</v>
      </c>
      <c r="W2963" s="187">
        <v>0</v>
      </c>
      <c r="X2963" s="187">
        <v>0</v>
      </c>
      <c r="Y2963" s="186">
        <v>0</v>
      </c>
      <c r="Z2963" s="186">
        <v>0</v>
      </c>
      <c r="AA2963" s="186">
        <v>0</v>
      </c>
      <c r="AB2963" s="187">
        <v>0</v>
      </c>
      <c r="AC2963" s="187">
        <v>0</v>
      </c>
      <c r="AD2963" s="187">
        <v>0</v>
      </c>
      <c r="AE2963" s="187">
        <v>0</v>
      </c>
      <c r="AF2963" s="187">
        <v>0</v>
      </c>
      <c r="AG2963" s="187">
        <v>0</v>
      </c>
      <c r="AH2963" s="484">
        <v>0</v>
      </c>
      <c r="AI2963" s="321">
        <v>0</v>
      </c>
      <c r="AJ2963" s="192">
        <v>7506425606948</v>
      </c>
      <c r="AK2963" s="192">
        <v>78088</v>
      </c>
      <c r="AL2963" s="226"/>
      <c r="AM2963" s="75">
        <v>78088</v>
      </c>
      <c r="AN2963" s="456"/>
      <c r="AO2963" s="188">
        <v>0</v>
      </c>
      <c r="AP2963" s="188">
        <v>0</v>
      </c>
      <c r="AQ2963" s="187">
        <v>0</v>
      </c>
      <c r="AR2963" s="188">
        <v>0</v>
      </c>
      <c r="AS2963" s="187">
        <v>0</v>
      </c>
      <c r="AT2963" s="188">
        <v>0</v>
      </c>
      <c r="AU2963" s="187">
        <v>0</v>
      </c>
      <c r="AV2963" s="188">
        <v>0</v>
      </c>
      <c r="AW2963" s="187">
        <v>0</v>
      </c>
      <c r="AX2963" s="188">
        <v>0</v>
      </c>
      <c r="AY2963" s="187">
        <v>0</v>
      </c>
      <c r="AZ2963" s="188">
        <v>0</v>
      </c>
      <c r="BA2963" s="187">
        <v>0</v>
      </c>
      <c r="BB2963" s="188">
        <v>0</v>
      </c>
      <c r="BC2963" s="187">
        <v>0</v>
      </c>
      <c r="BD2963" s="75"/>
      <c r="BE2963" s="75"/>
      <c r="BF2963" s="56"/>
      <c r="BH2963" s="74"/>
      <c r="BI2963" s="194"/>
      <c r="BJ2963" s="74"/>
    </row>
    <row r="2964" spans="1:62" s="77" customFormat="1" ht="11.25" customHeight="1" x14ac:dyDescent="0.2">
      <c r="A2964" s="306" t="s">
        <v>3467</v>
      </c>
      <c r="B2964" s="307">
        <v>0</v>
      </c>
      <c r="C2964" s="850">
        <v>78096</v>
      </c>
      <c r="D2964" s="308">
        <v>1E-4</v>
      </c>
      <c r="E2964" s="309">
        <v>0</v>
      </c>
      <c r="F2964" s="310">
        <v>0</v>
      </c>
      <c r="G2964" s="310">
        <v>0</v>
      </c>
      <c r="H2964" s="310">
        <v>0</v>
      </c>
      <c r="I2964" s="218">
        <v>0</v>
      </c>
      <c r="J2964" s="310">
        <v>0</v>
      </c>
      <c r="K2964" s="310">
        <v>0</v>
      </c>
      <c r="L2964" s="310">
        <v>0</v>
      </c>
      <c r="M2964" s="218">
        <v>0</v>
      </c>
      <c r="N2964" s="218">
        <v>0</v>
      </c>
      <c r="O2964" s="218">
        <v>0</v>
      </c>
      <c r="P2964" s="218">
        <v>0</v>
      </c>
      <c r="Q2964" s="218">
        <v>0</v>
      </c>
      <c r="R2964" s="310">
        <v>0</v>
      </c>
      <c r="S2964" s="310">
        <v>1E-4</v>
      </c>
      <c r="T2964" s="310">
        <v>0</v>
      </c>
      <c r="U2964" s="218">
        <v>0</v>
      </c>
      <c r="V2964" s="218">
        <v>0</v>
      </c>
      <c r="W2964" s="218">
        <v>0</v>
      </c>
      <c r="X2964" s="218">
        <v>0</v>
      </c>
      <c r="Y2964" s="310">
        <v>0</v>
      </c>
      <c r="Z2964" s="310">
        <v>0</v>
      </c>
      <c r="AA2964" s="310">
        <v>0</v>
      </c>
      <c r="AB2964" s="218">
        <v>0</v>
      </c>
      <c r="AC2964" s="218">
        <v>0</v>
      </c>
      <c r="AD2964" s="218">
        <v>0</v>
      </c>
      <c r="AE2964" s="218">
        <v>0</v>
      </c>
      <c r="AF2964" s="218">
        <v>0</v>
      </c>
      <c r="AG2964" s="218">
        <v>0</v>
      </c>
      <c r="AH2964" s="516">
        <v>0</v>
      </c>
      <c r="AI2964" s="321">
        <v>0</v>
      </c>
      <c r="AJ2964" s="192">
        <v>7506425606948</v>
      </c>
      <c r="AK2964" s="192">
        <v>78088</v>
      </c>
      <c r="AL2964" s="226"/>
      <c r="AM2964" s="75">
        <v>78096</v>
      </c>
      <c r="AN2964" s="456"/>
      <c r="AO2964" s="188">
        <v>0</v>
      </c>
      <c r="AP2964" s="188">
        <v>0</v>
      </c>
      <c r="AQ2964" s="187">
        <v>0</v>
      </c>
      <c r="AR2964" s="188">
        <v>0</v>
      </c>
      <c r="AS2964" s="187">
        <v>0</v>
      </c>
      <c r="AT2964" s="188">
        <v>0</v>
      </c>
      <c r="AU2964" s="187">
        <v>0</v>
      </c>
      <c r="AV2964" s="188">
        <v>0</v>
      </c>
      <c r="AW2964" s="187">
        <v>0</v>
      </c>
      <c r="AX2964" s="188">
        <v>0</v>
      </c>
      <c r="AY2964" s="187">
        <v>0</v>
      </c>
      <c r="AZ2964" s="188">
        <v>0</v>
      </c>
      <c r="BA2964" s="187">
        <v>0</v>
      </c>
      <c r="BB2964" s="188">
        <v>0</v>
      </c>
      <c r="BC2964" s="187">
        <v>0</v>
      </c>
      <c r="BD2964" s="75"/>
      <c r="BE2964" s="75"/>
      <c r="BF2964" s="56"/>
      <c r="BH2964" s="74"/>
      <c r="BI2964" s="194"/>
      <c r="BJ2964" s="74"/>
    </row>
    <row r="2965" spans="1:62" s="77" customFormat="1" ht="10.199999999999999" x14ac:dyDescent="0.2">
      <c r="A2965" s="518" t="s">
        <v>3468</v>
      </c>
      <c r="B2965" s="245">
        <v>0</v>
      </c>
      <c r="C2965" s="832">
        <v>78555</v>
      </c>
      <c r="D2965" s="55">
        <v>12055.715999999999</v>
      </c>
      <c r="E2965" s="91">
        <v>34.89240598974439</v>
      </c>
      <c r="F2965" s="186">
        <v>11500</v>
      </c>
      <c r="G2965" s="186">
        <v>10000</v>
      </c>
      <c r="H2965" s="248">
        <v>5496.66</v>
      </c>
      <c r="I2965" s="187">
        <v>54.9666</v>
      </c>
      <c r="J2965" s="190">
        <v>8049.5020000000004</v>
      </c>
      <c r="K2965" s="248">
        <v>10365.335084840604</v>
      </c>
      <c r="L2965" s="248">
        <v>1107.1120000000001</v>
      </c>
      <c r="M2965" s="249">
        <v>10.680908923235499</v>
      </c>
      <c r="N2965" s="187">
        <v>0</v>
      </c>
      <c r="O2965" s="187">
        <v>810.64800000000002</v>
      </c>
      <c r="P2965" s="187">
        <v>958.39200000000005</v>
      </c>
      <c r="Q2965" s="187">
        <v>25.660022197646509</v>
      </c>
      <c r="R2965" s="310">
        <v>61.290489771913819</v>
      </c>
      <c r="S2965" s="310">
        <v>16445.263999999996</v>
      </c>
      <c r="T2965" s="186">
        <v>12837.204000000003</v>
      </c>
      <c r="U2965" s="249">
        <v>37.154237354394446</v>
      </c>
      <c r="V2965" s="187">
        <v>325.62</v>
      </c>
      <c r="W2965" s="187">
        <v>147.744</v>
      </c>
      <c r="X2965" s="187">
        <v>12363.840000000002</v>
      </c>
      <c r="Y2965" s="186">
        <v>0</v>
      </c>
      <c r="Z2965" s="186">
        <v>421.84799999999996</v>
      </c>
      <c r="AA2965" s="248">
        <v>0</v>
      </c>
      <c r="AB2965" s="187">
        <v>0</v>
      </c>
      <c r="AC2965" s="187">
        <v>0</v>
      </c>
      <c r="AD2965" s="187">
        <v>26.239999999999782</v>
      </c>
      <c r="AE2965" s="187">
        <v>0</v>
      </c>
      <c r="AF2965" s="187">
        <v>0</v>
      </c>
      <c r="AG2965" s="187">
        <v>0</v>
      </c>
      <c r="AH2965" s="484">
        <v>0</v>
      </c>
      <c r="AI2965" s="321">
        <v>8155.4189999999999</v>
      </c>
      <c r="AJ2965" s="192">
        <v>7506425606948</v>
      </c>
      <c r="AK2965" s="192">
        <v>78088</v>
      </c>
      <c r="AL2965" s="226"/>
      <c r="AM2965" s="75">
        <v>78555</v>
      </c>
      <c r="AN2965" s="456"/>
      <c r="AO2965" s="188">
        <v>8389.6619999999984</v>
      </c>
      <c r="AP2965" s="188">
        <v>8822.848</v>
      </c>
      <c r="AQ2965" s="187">
        <v>73.056675916145082</v>
      </c>
      <c r="AR2965" s="188">
        <v>7525.2339999999995</v>
      </c>
      <c r="AS2965" s="187">
        <v>58.317661030010534</v>
      </c>
      <c r="AT2965" s="188">
        <v>8820.9040000000005</v>
      </c>
      <c r="AU2965" s="187">
        <v>69.989538350455348</v>
      </c>
      <c r="AV2965" s="188">
        <v>5424.7420000000002</v>
      </c>
      <c r="AW2965" s="187">
        <v>59.271562107751109</v>
      </c>
      <c r="AX2965" s="188">
        <v>4822.09</v>
      </c>
      <c r="AY2965" s="187">
        <v>97.836121265832134</v>
      </c>
      <c r="AZ2965" s="188">
        <v>4035.7460000000005</v>
      </c>
      <c r="BA2965" s="187">
        <v>59.548913672987133</v>
      </c>
      <c r="BB2965" s="188">
        <v>3316.4740000000002</v>
      </c>
      <c r="BC2965" s="187">
        <v>130.43519642321982</v>
      </c>
      <c r="BD2965" s="75"/>
      <c r="BE2965" s="75"/>
      <c r="BF2965" s="56"/>
      <c r="BH2965" s="74"/>
      <c r="BI2965" s="194"/>
      <c r="BJ2965" s="74"/>
    </row>
    <row r="2966" spans="1:62" s="77" customFormat="1" ht="11.25" customHeight="1" x14ac:dyDescent="0.2">
      <c r="A2966" s="471" t="s">
        <v>3469</v>
      </c>
      <c r="B2966" s="185">
        <v>0</v>
      </c>
      <c r="C2966" s="832">
        <v>78556</v>
      </c>
      <c r="D2966" s="55">
        <v>7767.2520000000004</v>
      </c>
      <c r="E2966" s="91">
        <v>36.584038796359415</v>
      </c>
      <c r="F2966" s="186">
        <v>7500</v>
      </c>
      <c r="G2966" s="186">
        <v>5500</v>
      </c>
      <c r="H2966" s="186">
        <v>0</v>
      </c>
      <c r="I2966" s="187">
        <v>0</v>
      </c>
      <c r="J2966" s="188">
        <v>4639.7070000000003</v>
      </c>
      <c r="K2966" s="186">
        <v>6369.3776757963715</v>
      </c>
      <c r="L2966" s="186">
        <v>600.70400000000006</v>
      </c>
      <c r="M2966" s="187">
        <v>9.431125465878317</v>
      </c>
      <c r="N2966" s="187">
        <v>0.97199999999999998</v>
      </c>
      <c r="O2966" s="187">
        <v>905.904</v>
      </c>
      <c r="P2966" s="187">
        <v>1118.7719999999999</v>
      </c>
      <c r="Q2966" s="187">
        <v>37.06001262579727</v>
      </c>
      <c r="R2966" s="310">
        <v>46.338365763182892</v>
      </c>
      <c r="S2966" s="310">
        <v>7166.5480000000007</v>
      </c>
      <c r="T2966" s="186">
        <v>7154.8919999999998</v>
      </c>
      <c r="U2966" s="187">
        <v>33.699800973595501</v>
      </c>
      <c r="V2966" s="189">
        <v>379.08</v>
      </c>
      <c r="W2966" s="189">
        <v>211.89599999999999</v>
      </c>
      <c r="X2966" s="189">
        <v>6563.9160000000002</v>
      </c>
      <c r="Y2966" s="188">
        <v>0</v>
      </c>
      <c r="Z2966" s="186">
        <v>951.58799999999997</v>
      </c>
      <c r="AA2966" s="186">
        <v>0.97199999999999998</v>
      </c>
      <c r="AB2966" s="187">
        <v>0</v>
      </c>
      <c r="AC2966" s="189">
        <v>0</v>
      </c>
      <c r="AD2966" s="189">
        <v>71.919999999999959</v>
      </c>
      <c r="AE2966" s="189">
        <v>0</v>
      </c>
      <c r="AF2966" s="189">
        <v>0</v>
      </c>
      <c r="AG2966" s="189">
        <v>0</v>
      </c>
      <c r="AH2966" s="191">
        <v>0</v>
      </c>
      <c r="AI2966" s="321">
        <v>4562.42</v>
      </c>
      <c r="AJ2966" s="192">
        <v>7506425606948</v>
      </c>
      <c r="AK2966" s="192">
        <v>78088</v>
      </c>
      <c r="AL2966" s="226"/>
      <c r="AM2966" s="75">
        <v>78556</v>
      </c>
      <c r="AN2966" s="456"/>
      <c r="AO2966" s="188">
        <v>5374.1853333333338</v>
      </c>
      <c r="AP2966" s="188">
        <v>5449.0259999999998</v>
      </c>
      <c r="AQ2966" s="187">
        <v>72.688812926247678</v>
      </c>
      <c r="AR2966" s="188">
        <v>4943.5880000000006</v>
      </c>
      <c r="AS2966" s="187">
        <v>62.52469292492605</v>
      </c>
      <c r="AT2966" s="188">
        <v>5729.9419999999991</v>
      </c>
      <c r="AU2966" s="187">
        <v>73.733514344723744</v>
      </c>
      <c r="AV2966" s="188">
        <v>3083.192</v>
      </c>
      <c r="AW2966" s="187">
        <v>55.727239470141598</v>
      </c>
      <c r="AX2966" s="188">
        <v>2149.098</v>
      </c>
      <c r="AY2966" s="187">
        <v>102.59673920515738</v>
      </c>
      <c r="AZ2966" s="188">
        <v>2217.1279999999997</v>
      </c>
      <c r="BA2966" s="187">
        <v>61.946384406393982</v>
      </c>
      <c r="BB2966" s="188">
        <v>1668.924</v>
      </c>
      <c r="BC2966" s="187">
        <v>139.16386144351767</v>
      </c>
      <c r="BD2966" s="75"/>
      <c r="BE2966" s="75"/>
      <c r="BF2966" s="56"/>
      <c r="BH2966" s="74"/>
      <c r="BI2966" s="194"/>
      <c r="BJ2966" s="74"/>
    </row>
    <row r="2967" spans="1:62" s="77" customFormat="1" ht="11.25" customHeight="1" x14ac:dyDescent="0.2">
      <c r="A2967" s="471" t="s">
        <v>3470</v>
      </c>
      <c r="B2967" s="185">
        <v>0</v>
      </c>
      <c r="C2967" s="832">
        <v>78557</v>
      </c>
      <c r="D2967" s="55">
        <v>8457.3719999999994</v>
      </c>
      <c r="E2967" s="91">
        <v>31.831320116993133</v>
      </c>
      <c r="F2967" s="186">
        <v>8700</v>
      </c>
      <c r="G2967" s="186">
        <v>8500</v>
      </c>
      <c r="H2967" s="186">
        <v>0</v>
      </c>
      <c r="I2967" s="187">
        <v>0</v>
      </c>
      <c r="J2967" s="188">
        <v>5991.4549999999999</v>
      </c>
      <c r="K2967" s="186">
        <v>7970.8023125484851</v>
      </c>
      <c r="L2967" s="186">
        <v>816.48399999999992</v>
      </c>
      <c r="M2967" s="187">
        <v>10.243435578807468</v>
      </c>
      <c r="N2967" s="187">
        <v>0</v>
      </c>
      <c r="O2967" s="187">
        <v>798.98400000000004</v>
      </c>
      <c r="P2967" s="187">
        <v>883.548</v>
      </c>
      <c r="Q2967" s="187">
        <v>28.374276365256851</v>
      </c>
      <c r="R2967" s="310">
        <v>38.258927088662098</v>
      </c>
      <c r="S2967" s="310">
        <v>7640.887999999999</v>
      </c>
      <c r="T2967" s="186">
        <v>7639.9199999999992</v>
      </c>
      <c r="U2967" s="187">
        <v>28.754646146370074</v>
      </c>
      <c r="V2967" s="189">
        <v>126.36</v>
      </c>
      <c r="W2967" s="187">
        <v>84.563999999999993</v>
      </c>
      <c r="X2967" s="189">
        <v>7428.9959999999992</v>
      </c>
      <c r="Y2967" s="188">
        <v>0</v>
      </c>
      <c r="Z2967" s="186">
        <v>1225.6919999999998</v>
      </c>
      <c r="AA2967" s="186">
        <v>0</v>
      </c>
      <c r="AB2967" s="187">
        <v>0</v>
      </c>
      <c r="AC2967" s="189">
        <v>0</v>
      </c>
      <c r="AD2967" s="189">
        <v>113.72000000000014</v>
      </c>
      <c r="AE2967" s="189">
        <v>0</v>
      </c>
      <c r="AF2967" s="189">
        <v>0</v>
      </c>
      <c r="AG2967" s="189">
        <v>0</v>
      </c>
      <c r="AH2967" s="484">
        <v>0</v>
      </c>
      <c r="AI2967" s="321">
        <v>5933.9800000000005</v>
      </c>
      <c r="AJ2967" s="192">
        <v>7506425606948</v>
      </c>
      <c r="AK2967" s="192">
        <v>78088</v>
      </c>
      <c r="AL2967" s="226"/>
      <c r="AM2967" s="75">
        <v>78557</v>
      </c>
      <c r="AN2967" s="456"/>
      <c r="AO2967" s="188">
        <v>6764.7959999999994</v>
      </c>
      <c r="AP2967" s="188">
        <v>7458.1639999999989</v>
      </c>
      <c r="AQ2967" s="187">
        <v>80.296468109717566</v>
      </c>
      <c r="AR2967" s="188">
        <v>5559.8380000000006</v>
      </c>
      <c r="AS2967" s="187">
        <v>56.004840732097286</v>
      </c>
      <c r="AT2967" s="188">
        <v>7276.3859999999986</v>
      </c>
      <c r="AU2967" s="187">
        <v>75.069677699308642</v>
      </c>
      <c r="AV2967" s="188">
        <v>4303.0479999999998</v>
      </c>
      <c r="AW2967" s="187">
        <v>55.937047539590324</v>
      </c>
      <c r="AX2967" s="188">
        <v>3350.4840000000004</v>
      </c>
      <c r="AY2967" s="187">
        <v>80.390270775303748</v>
      </c>
      <c r="AZ2967" s="188">
        <v>3185.2379999999998</v>
      </c>
      <c r="BA2967" s="187">
        <v>52.069446460588424</v>
      </c>
      <c r="BB2967" s="188">
        <v>2624.3979999999997</v>
      </c>
      <c r="BC2967" s="187">
        <v>116.38835707535225</v>
      </c>
      <c r="BD2967" s="75"/>
      <c r="BE2967" s="75"/>
      <c r="BF2967" s="56"/>
      <c r="BH2967" s="74"/>
      <c r="BI2967" s="194"/>
      <c r="BJ2967" s="74"/>
    </row>
    <row r="2968" spans="1:62" s="77" customFormat="1" ht="11.25" customHeight="1" x14ac:dyDescent="0.2">
      <c r="A2968" s="306" t="s">
        <v>3471</v>
      </c>
      <c r="B2968" s="307">
        <v>0</v>
      </c>
      <c r="C2968" s="835">
        <v>78558</v>
      </c>
      <c r="D2968" s="392">
        <v>2380.4279999999999</v>
      </c>
      <c r="E2968" s="309">
        <v>23.849521603626208</v>
      </c>
      <c r="F2968" s="311">
        <v>3500</v>
      </c>
      <c r="G2968" s="310">
        <v>4000</v>
      </c>
      <c r="H2968" s="310">
        <v>477.25200000000001</v>
      </c>
      <c r="I2968" s="218">
        <v>11.9313</v>
      </c>
      <c r="J2968" s="310">
        <v>2774.45</v>
      </c>
      <c r="K2968" s="310">
        <v>2994.3091180974466</v>
      </c>
      <c r="L2968" s="310">
        <v>215.78199999999998</v>
      </c>
      <c r="M2968" s="218">
        <v>7.206403597271402</v>
      </c>
      <c r="N2968" s="312">
        <v>9.7200000000000006</v>
      </c>
      <c r="O2968" s="312">
        <v>199.26</v>
      </c>
      <c r="P2968" s="312">
        <v>234.25199999999998</v>
      </c>
      <c r="Q2968" s="312">
        <v>16.220656346302871</v>
      </c>
      <c r="R2968" s="310">
        <v>28.566721332155922</v>
      </c>
      <c r="S2968" s="310">
        <v>2641.8979999999997</v>
      </c>
      <c r="T2968" s="310">
        <v>2641.8959999999997</v>
      </c>
      <c r="U2968" s="218">
        <v>26.469170975359752</v>
      </c>
      <c r="V2968" s="312">
        <v>247.86</v>
      </c>
      <c r="W2968" s="312">
        <v>25.271999999999998</v>
      </c>
      <c r="X2968" s="218">
        <v>2368.7639999999997</v>
      </c>
      <c r="Y2968" s="310">
        <v>0</v>
      </c>
      <c r="Z2968" s="310">
        <v>442.26</v>
      </c>
      <c r="AA2968" s="310">
        <v>0</v>
      </c>
      <c r="AB2968" s="218">
        <v>0</v>
      </c>
      <c r="AC2968" s="312">
        <v>0</v>
      </c>
      <c r="AD2968" s="218">
        <v>3.8900000000000432</v>
      </c>
      <c r="AE2968" s="312">
        <v>0</v>
      </c>
      <c r="AF2968" s="312">
        <v>0</v>
      </c>
      <c r="AG2968" s="218">
        <v>0</v>
      </c>
      <c r="AH2968" s="393">
        <v>0</v>
      </c>
      <c r="AI2968" s="321">
        <v>2920.9929999999999</v>
      </c>
      <c r="AJ2968" s="192">
        <v>7506425606948</v>
      </c>
      <c r="AK2968" s="192">
        <v>78088</v>
      </c>
      <c r="AL2968" s="226"/>
      <c r="AM2968" s="75">
        <v>78558</v>
      </c>
      <c r="AN2968" s="456"/>
      <c r="AO2968" s="188">
        <v>3130.1566666666663</v>
      </c>
      <c r="AP2968" s="188">
        <v>3887.9920000000002</v>
      </c>
      <c r="AQ2968" s="187">
        <v>112.91775371042172</v>
      </c>
      <c r="AR2968" s="188">
        <v>2117.9759999999997</v>
      </c>
      <c r="AS2968" s="187">
        <v>56.99014366091825</v>
      </c>
      <c r="AT2968" s="188">
        <v>3384.502</v>
      </c>
      <c r="AU2968" s="187">
        <v>93.79709078150708</v>
      </c>
      <c r="AV2968" s="188">
        <v>2024.6760000000002</v>
      </c>
      <c r="AW2968" s="187">
        <v>64.329383565517489</v>
      </c>
      <c r="AX2968" s="188">
        <v>1406.4939999999999</v>
      </c>
      <c r="AY2968" s="187">
        <v>61.498712303730152</v>
      </c>
      <c r="AZ2968" s="188">
        <v>1689.3340000000001</v>
      </c>
      <c r="BA2968" s="187">
        <v>54.866338053373845</v>
      </c>
      <c r="BB2968" s="188">
        <v>1687.3919999999998</v>
      </c>
      <c r="BC2968" s="187">
        <v>173.47435602197584</v>
      </c>
      <c r="BD2968" s="75"/>
      <c r="BE2968" s="75"/>
      <c r="BF2968" s="56"/>
      <c r="BH2968" s="74"/>
      <c r="BI2968" s="194"/>
      <c r="BJ2968" s="74"/>
    </row>
    <row r="2969" spans="1:62" s="77" customFormat="1" ht="11.25" customHeight="1" x14ac:dyDescent="0.2">
      <c r="A2969" s="184" t="s">
        <v>3472</v>
      </c>
      <c r="B2969" s="185">
        <v>0</v>
      </c>
      <c r="C2969" s="832">
        <v>78079</v>
      </c>
      <c r="D2969" s="55">
        <v>1E-4</v>
      </c>
      <c r="E2969" s="91">
        <v>0</v>
      </c>
      <c r="F2969" s="186">
        <v>0</v>
      </c>
      <c r="G2969" s="186">
        <v>0</v>
      </c>
      <c r="H2969" s="186">
        <v>0</v>
      </c>
      <c r="I2969" s="187">
        <v>0</v>
      </c>
      <c r="J2969" s="188">
        <v>0</v>
      </c>
      <c r="K2969" s="186">
        <v>0</v>
      </c>
      <c r="L2969" s="186">
        <v>0</v>
      </c>
      <c r="M2969" s="187">
        <v>0</v>
      </c>
      <c r="N2969" s="189">
        <v>0</v>
      </c>
      <c r="O2969" s="188">
        <v>0</v>
      </c>
      <c r="P2969" s="189">
        <v>0</v>
      </c>
      <c r="Q2969" s="189">
        <v>0</v>
      </c>
      <c r="R2969" s="186">
        <v>0</v>
      </c>
      <c r="S2969" s="186">
        <v>1E-4</v>
      </c>
      <c r="T2969" s="188">
        <v>0</v>
      </c>
      <c r="U2969" s="187">
        <v>0</v>
      </c>
      <c r="V2969" s="189">
        <v>0</v>
      </c>
      <c r="W2969" s="189">
        <v>0</v>
      </c>
      <c r="X2969" s="188">
        <v>0</v>
      </c>
      <c r="Y2969" s="188">
        <v>0</v>
      </c>
      <c r="Z2969" s="186">
        <v>0</v>
      </c>
      <c r="AA2969" s="186">
        <v>0</v>
      </c>
      <c r="AB2969" s="186">
        <v>0</v>
      </c>
      <c r="AC2969" s="187">
        <v>0</v>
      </c>
      <c r="AD2969" s="188">
        <v>0</v>
      </c>
      <c r="AE2969" s="189">
        <v>0</v>
      </c>
      <c r="AF2969" s="189">
        <v>0</v>
      </c>
      <c r="AG2969" s="189">
        <v>0</v>
      </c>
      <c r="AH2969" s="191">
        <v>0</v>
      </c>
      <c r="AI2969" s="321">
        <v>0</v>
      </c>
      <c r="AJ2969" s="192">
        <v>7506425603657</v>
      </c>
      <c r="AK2969" s="192" t="s">
        <v>262</v>
      </c>
      <c r="AL2969" s="226"/>
      <c r="AM2969" s="75">
        <v>78079</v>
      </c>
      <c r="AN2969" s="456"/>
      <c r="AO2969" s="188">
        <v>0</v>
      </c>
      <c r="AP2969" s="188">
        <v>0</v>
      </c>
      <c r="AQ2969" s="187">
        <v>0</v>
      </c>
      <c r="AR2969" s="188">
        <v>0</v>
      </c>
      <c r="AS2969" s="187">
        <v>0</v>
      </c>
      <c r="AT2969" s="188">
        <v>0</v>
      </c>
      <c r="AU2969" s="187">
        <v>0</v>
      </c>
      <c r="AV2969" s="188">
        <v>0</v>
      </c>
      <c r="AW2969" s="187">
        <v>0</v>
      </c>
      <c r="AX2969" s="188">
        <v>0</v>
      </c>
      <c r="AY2969" s="187">
        <v>0</v>
      </c>
      <c r="AZ2969" s="188">
        <v>0</v>
      </c>
      <c r="BA2969" s="187">
        <v>0</v>
      </c>
      <c r="BB2969" s="188">
        <v>0</v>
      </c>
      <c r="BC2969" s="187">
        <v>0</v>
      </c>
      <c r="BD2969" s="75"/>
      <c r="BE2969" s="75"/>
      <c r="BF2969" s="56"/>
      <c r="BH2969" s="74"/>
      <c r="BI2969" s="194"/>
      <c r="BJ2969" s="74"/>
    </row>
    <row r="2970" spans="1:62" s="77" customFormat="1" ht="11.25" customHeight="1" x14ac:dyDescent="0.2">
      <c r="A2970" s="184" t="s">
        <v>3473</v>
      </c>
      <c r="B2970" s="185">
        <v>0</v>
      </c>
      <c r="C2970" s="832">
        <v>78099</v>
      </c>
      <c r="D2970" s="55">
        <v>1E-4</v>
      </c>
      <c r="E2970" s="91">
        <v>0</v>
      </c>
      <c r="F2970" s="186">
        <v>0</v>
      </c>
      <c r="G2970" s="186">
        <v>0</v>
      </c>
      <c r="H2970" s="186">
        <v>0</v>
      </c>
      <c r="I2970" s="187">
        <v>0</v>
      </c>
      <c r="J2970" s="188">
        <v>0</v>
      </c>
      <c r="K2970" s="186">
        <v>0</v>
      </c>
      <c r="L2970" s="186">
        <v>0</v>
      </c>
      <c r="M2970" s="187">
        <v>0</v>
      </c>
      <c r="N2970" s="189">
        <v>0</v>
      </c>
      <c r="O2970" s="188">
        <v>0</v>
      </c>
      <c r="P2970" s="189">
        <v>0</v>
      </c>
      <c r="Q2970" s="189">
        <v>0</v>
      </c>
      <c r="R2970" s="186">
        <v>0</v>
      </c>
      <c r="S2970" s="186">
        <v>1E-4</v>
      </c>
      <c r="T2970" s="188">
        <v>0</v>
      </c>
      <c r="U2970" s="187">
        <v>0</v>
      </c>
      <c r="V2970" s="189">
        <v>0</v>
      </c>
      <c r="W2970" s="189">
        <v>0</v>
      </c>
      <c r="X2970" s="188">
        <v>0</v>
      </c>
      <c r="Y2970" s="188">
        <v>0</v>
      </c>
      <c r="Z2970" s="186">
        <v>0</v>
      </c>
      <c r="AA2970" s="186">
        <v>0</v>
      </c>
      <c r="AB2970" s="186">
        <v>0</v>
      </c>
      <c r="AC2970" s="187">
        <v>0</v>
      </c>
      <c r="AD2970" s="188">
        <v>0</v>
      </c>
      <c r="AE2970" s="189">
        <v>0</v>
      </c>
      <c r="AF2970" s="189">
        <v>0</v>
      </c>
      <c r="AG2970" s="189">
        <v>0</v>
      </c>
      <c r="AH2970" s="191">
        <v>0</v>
      </c>
      <c r="AI2970" s="321">
        <v>0</v>
      </c>
      <c r="AJ2970" s="192">
        <v>7506425609482</v>
      </c>
      <c r="AK2970" s="192" t="s">
        <v>262</v>
      </c>
      <c r="AL2970" s="226"/>
      <c r="AM2970" s="75">
        <v>78099</v>
      </c>
      <c r="AN2970" s="456"/>
      <c r="AO2970" s="188">
        <v>0</v>
      </c>
      <c r="AP2970" s="188">
        <v>0</v>
      </c>
      <c r="AQ2970" s="187">
        <v>0</v>
      </c>
      <c r="AR2970" s="188">
        <v>0</v>
      </c>
      <c r="AS2970" s="187">
        <v>0</v>
      </c>
      <c r="AT2970" s="188">
        <v>0</v>
      </c>
      <c r="AU2970" s="187">
        <v>0</v>
      </c>
      <c r="AV2970" s="188">
        <v>0</v>
      </c>
      <c r="AW2970" s="187">
        <v>0</v>
      </c>
      <c r="AX2970" s="188">
        <v>0</v>
      </c>
      <c r="AY2970" s="187">
        <v>0</v>
      </c>
      <c r="AZ2970" s="188">
        <v>0</v>
      </c>
      <c r="BA2970" s="187">
        <v>0</v>
      </c>
      <c r="BB2970" s="188">
        <v>0</v>
      </c>
      <c r="BC2970" s="187">
        <v>0</v>
      </c>
      <c r="BD2970" s="75"/>
      <c r="BE2970" s="75"/>
      <c r="BF2970" s="56"/>
      <c r="BH2970" s="74"/>
      <c r="BI2970" s="194"/>
      <c r="BJ2970" s="74"/>
    </row>
    <row r="2971" spans="1:62" s="77" customFormat="1" ht="11.25" customHeight="1" x14ac:dyDescent="0.2">
      <c r="A2971" s="184" t="s">
        <v>3474</v>
      </c>
      <c r="B2971" s="185">
        <v>0</v>
      </c>
      <c r="C2971" s="832">
        <v>78160</v>
      </c>
      <c r="D2971" s="55">
        <v>1E-4</v>
      </c>
      <c r="E2971" s="91">
        <v>0</v>
      </c>
      <c r="F2971" s="186">
        <v>0</v>
      </c>
      <c r="G2971" s="186">
        <v>0</v>
      </c>
      <c r="H2971" s="186">
        <v>0</v>
      </c>
      <c r="I2971" s="187">
        <v>0</v>
      </c>
      <c r="J2971" s="188">
        <v>0</v>
      </c>
      <c r="K2971" s="186">
        <v>0</v>
      </c>
      <c r="L2971" s="186">
        <v>0</v>
      </c>
      <c r="M2971" s="187">
        <v>0</v>
      </c>
      <c r="N2971" s="189">
        <v>0</v>
      </c>
      <c r="O2971" s="188">
        <v>0</v>
      </c>
      <c r="P2971" s="189">
        <v>0</v>
      </c>
      <c r="Q2971" s="189">
        <v>0</v>
      </c>
      <c r="R2971" s="186">
        <v>0</v>
      </c>
      <c r="S2971" s="186">
        <v>1E-4</v>
      </c>
      <c r="T2971" s="188">
        <v>0</v>
      </c>
      <c r="U2971" s="187">
        <v>0</v>
      </c>
      <c r="V2971" s="189">
        <v>0</v>
      </c>
      <c r="W2971" s="189">
        <v>0</v>
      </c>
      <c r="X2971" s="188">
        <v>0</v>
      </c>
      <c r="Y2971" s="188">
        <v>0</v>
      </c>
      <c r="Z2971" s="186">
        <v>0</v>
      </c>
      <c r="AA2971" s="186">
        <v>0</v>
      </c>
      <c r="AB2971" s="186">
        <v>0</v>
      </c>
      <c r="AC2971" s="187">
        <v>0</v>
      </c>
      <c r="AD2971" s="188">
        <v>0</v>
      </c>
      <c r="AE2971" s="189">
        <v>0</v>
      </c>
      <c r="AF2971" s="189">
        <v>0</v>
      </c>
      <c r="AG2971" s="189">
        <v>0</v>
      </c>
      <c r="AH2971" s="191">
        <v>0</v>
      </c>
      <c r="AI2971" s="321">
        <v>0</v>
      </c>
      <c r="AJ2971" s="192">
        <v>7506425620999</v>
      </c>
      <c r="AK2971" s="192" t="s">
        <v>262</v>
      </c>
      <c r="AL2971" s="226"/>
      <c r="AM2971" s="75">
        <v>78160</v>
      </c>
      <c r="AN2971" s="456"/>
      <c r="AO2971" s="188">
        <v>0</v>
      </c>
      <c r="AP2971" s="188">
        <v>0</v>
      </c>
      <c r="AQ2971" s="187">
        <v>0</v>
      </c>
      <c r="AR2971" s="188">
        <v>0</v>
      </c>
      <c r="AS2971" s="187">
        <v>0</v>
      </c>
      <c r="AT2971" s="188">
        <v>0</v>
      </c>
      <c r="AU2971" s="187">
        <v>0</v>
      </c>
      <c r="AV2971" s="188">
        <v>0</v>
      </c>
      <c r="AW2971" s="187">
        <v>0</v>
      </c>
      <c r="AX2971" s="188">
        <v>0</v>
      </c>
      <c r="AY2971" s="187">
        <v>0</v>
      </c>
      <c r="AZ2971" s="188">
        <v>0</v>
      </c>
      <c r="BA2971" s="187">
        <v>0</v>
      </c>
      <c r="BB2971" s="188">
        <v>0</v>
      </c>
      <c r="BC2971" s="187">
        <v>0</v>
      </c>
      <c r="BD2971" s="75"/>
      <c r="BE2971" s="75"/>
      <c r="BF2971" s="56"/>
      <c r="BH2971" s="74"/>
      <c r="BI2971" s="194"/>
      <c r="BJ2971" s="74"/>
    </row>
    <row r="2972" spans="1:62" s="77" customFormat="1" ht="11.25" customHeight="1" x14ac:dyDescent="0.2">
      <c r="A2972" s="184" t="s">
        <v>3475</v>
      </c>
      <c r="B2972" s="185">
        <v>0</v>
      </c>
      <c r="C2972" s="832">
        <v>78155</v>
      </c>
      <c r="D2972" s="55">
        <v>1E-4</v>
      </c>
      <c r="E2972" s="91">
        <v>0</v>
      </c>
      <c r="F2972" s="186">
        <v>0</v>
      </c>
      <c r="G2972" s="186">
        <v>0</v>
      </c>
      <c r="H2972" s="186">
        <v>0</v>
      </c>
      <c r="I2972" s="187">
        <v>0</v>
      </c>
      <c r="J2972" s="188">
        <v>0</v>
      </c>
      <c r="K2972" s="186">
        <v>0</v>
      </c>
      <c r="L2972" s="186">
        <v>0</v>
      </c>
      <c r="M2972" s="187">
        <v>0</v>
      </c>
      <c r="N2972" s="189">
        <v>0</v>
      </c>
      <c r="O2972" s="188">
        <v>0</v>
      </c>
      <c r="P2972" s="189">
        <v>0</v>
      </c>
      <c r="Q2972" s="189">
        <v>0</v>
      </c>
      <c r="R2972" s="186">
        <v>0</v>
      </c>
      <c r="S2972" s="186">
        <v>1E-4</v>
      </c>
      <c r="T2972" s="188">
        <v>0</v>
      </c>
      <c r="U2972" s="187">
        <v>0</v>
      </c>
      <c r="V2972" s="189">
        <v>0</v>
      </c>
      <c r="W2972" s="189">
        <v>0</v>
      </c>
      <c r="X2972" s="188">
        <v>0</v>
      </c>
      <c r="Y2972" s="188">
        <v>0</v>
      </c>
      <c r="Z2972" s="186">
        <v>0</v>
      </c>
      <c r="AA2972" s="186">
        <v>0</v>
      </c>
      <c r="AB2972" s="186">
        <v>0</v>
      </c>
      <c r="AC2972" s="187">
        <v>0</v>
      </c>
      <c r="AD2972" s="188">
        <v>0</v>
      </c>
      <c r="AE2972" s="189">
        <v>0</v>
      </c>
      <c r="AF2972" s="189">
        <v>0</v>
      </c>
      <c r="AG2972" s="189">
        <v>0</v>
      </c>
      <c r="AH2972" s="191">
        <v>0</v>
      </c>
      <c r="AI2972" s="321">
        <v>0</v>
      </c>
      <c r="AJ2972" s="192">
        <v>7506425609833</v>
      </c>
      <c r="AK2972" s="192" t="s">
        <v>262</v>
      </c>
      <c r="AL2972" s="226"/>
      <c r="AM2972" s="75">
        <v>78155</v>
      </c>
      <c r="AN2972" s="456"/>
      <c r="AO2972" s="188">
        <v>0</v>
      </c>
      <c r="AP2972" s="188">
        <v>0</v>
      </c>
      <c r="AQ2972" s="187">
        <v>0</v>
      </c>
      <c r="AR2972" s="188">
        <v>0</v>
      </c>
      <c r="AS2972" s="187">
        <v>0</v>
      </c>
      <c r="AT2972" s="188">
        <v>0</v>
      </c>
      <c r="AU2972" s="187">
        <v>0</v>
      </c>
      <c r="AV2972" s="188">
        <v>0</v>
      </c>
      <c r="AW2972" s="187">
        <v>0</v>
      </c>
      <c r="AX2972" s="188">
        <v>0</v>
      </c>
      <c r="AY2972" s="187">
        <v>0</v>
      </c>
      <c r="AZ2972" s="188">
        <v>0</v>
      </c>
      <c r="BA2972" s="187">
        <v>0</v>
      </c>
      <c r="BB2972" s="188">
        <v>0</v>
      </c>
      <c r="BC2972" s="187">
        <v>0</v>
      </c>
      <c r="BD2972" s="75"/>
      <c r="BE2972" s="75"/>
      <c r="BF2972" s="56"/>
      <c r="BH2972" s="74"/>
      <c r="BI2972" s="194"/>
      <c r="BJ2972" s="74"/>
    </row>
    <row r="2973" spans="1:62" s="77" customFormat="1" ht="11.25" customHeight="1" x14ac:dyDescent="0.2">
      <c r="A2973" s="184" t="s">
        <v>3476</v>
      </c>
      <c r="B2973" s="185">
        <v>0</v>
      </c>
      <c r="C2973" s="832">
        <v>78156</v>
      </c>
      <c r="D2973" s="55">
        <v>1E-4</v>
      </c>
      <c r="E2973" s="91">
        <v>0</v>
      </c>
      <c r="F2973" s="186">
        <v>0</v>
      </c>
      <c r="G2973" s="186">
        <v>0</v>
      </c>
      <c r="H2973" s="186">
        <v>0</v>
      </c>
      <c r="I2973" s="187">
        <v>0</v>
      </c>
      <c r="J2973" s="188">
        <v>0</v>
      </c>
      <c r="K2973" s="186">
        <v>0</v>
      </c>
      <c r="L2973" s="186">
        <v>0</v>
      </c>
      <c r="M2973" s="187">
        <v>0</v>
      </c>
      <c r="N2973" s="189">
        <v>0</v>
      </c>
      <c r="O2973" s="188">
        <v>0</v>
      </c>
      <c r="P2973" s="189">
        <v>0</v>
      </c>
      <c r="Q2973" s="189">
        <v>0</v>
      </c>
      <c r="R2973" s="186">
        <v>0</v>
      </c>
      <c r="S2973" s="186">
        <v>1E-4</v>
      </c>
      <c r="T2973" s="188">
        <v>0</v>
      </c>
      <c r="U2973" s="187">
        <v>0</v>
      </c>
      <c r="V2973" s="189">
        <v>0</v>
      </c>
      <c r="W2973" s="189">
        <v>0</v>
      </c>
      <c r="X2973" s="188">
        <v>0</v>
      </c>
      <c r="Y2973" s="188">
        <v>0</v>
      </c>
      <c r="Z2973" s="186">
        <v>0</v>
      </c>
      <c r="AA2973" s="186">
        <v>0</v>
      </c>
      <c r="AB2973" s="186">
        <v>0</v>
      </c>
      <c r="AC2973" s="187">
        <v>0</v>
      </c>
      <c r="AD2973" s="188">
        <v>0</v>
      </c>
      <c r="AE2973" s="189">
        <v>0</v>
      </c>
      <c r="AF2973" s="189">
        <v>0</v>
      </c>
      <c r="AG2973" s="189">
        <v>0</v>
      </c>
      <c r="AH2973" s="191">
        <v>0</v>
      </c>
      <c r="AI2973" s="321">
        <v>0</v>
      </c>
      <c r="AJ2973" s="192">
        <v>7506425614882</v>
      </c>
      <c r="AK2973" s="192" t="s">
        <v>262</v>
      </c>
      <c r="AL2973" s="226"/>
      <c r="AM2973" s="75">
        <v>78156</v>
      </c>
      <c r="AN2973" s="456"/>
      <c r="AO2973" s="188">
        <v>0</v>
      </c>
      <c r="AP2973" s="188">
        <v>0</v>
      </c>
      <c r="AQ2973" s="187">
        <v>0</v>
      </c>
      <c r="AR2973" s="188">
        <v>0</v>
      </c>
      <c r="AS2973" s="187">
        <v>0</v>
      </c>
      <c r="AT2973" s="188">
        <v>0</v>
      </c>
      <c r="AU2973" s="187">
        <v>0</v>
      </c>
      <c r="AV2973" s="188">
        <v>0</v>
      </c>
      <c r="AW2973" s="187">
        <v>0</v>
      </c>
      <c r="AX2973" s="188">
        <v>0</v>
      </c>
      <c r="AY2973" s="187">
        <v>0</v>
      </c>
      <c r="AZ2973" s="188">
        <v>0</v>
      </c>
      <c r="BA2973" s="187">
        <v>0</v>
      </c>
      <c r="BB2973" s="188">
        <v>0</v>
      </c>
      <c r="BC2973" s="187">
        <v>0</v>
      </c>
      <c r="BD2973" s="75"/>
      <c r="BE2973" s="75"/>
      <c r="BF2973" s="56"/>
      <c r="BH2973" s="74"/>
      <c r="BI2973" s="194"/>
      <c r="BJ2973" s="74"/>
    </row>
    <row r="2974" spans="1:62" s="77" customFormat="1" ht="11.25" customHeight="1" x14ac:dyDescent="0.2">
      <c r="A2974" s="184" t="s">
        <v>3477</v>
      </c>
      <c r="B2974" s="185">
        <v>0</v>
      </c>
      <c r="C2974" s="832">
        <v>78083</v>
      </c>
      <c r="D2974" s="55">
        <v>1E-4</v>
      </c>
      <c r="E2974" s="91">
        <v>0</v>
      </c>
      <c r="F2974" s="186">
        <v>0</v>
      </c>
      <c r="G2974" s="186">
        <v>0</v>
      </c>
      <c r="H2974" s="186">
        <v>0</v>
      </c>
      <c r="I2974" s="187">
        <v>0</v>
      </c>
      <c r="J2974" s="188">
        <v>0</v>
      </c>
      <c r="K2974" s="186">
        <v>0</v>
      </c>
      <c r="L2974" s="186">
        <v>0</v>
      </c>
      <c r="M2974" s="187">
        <v>0</v>
      </c>
      <c r="N2974" s="189">
        <v>0</v>
      </c>
      <c r="O2974" s="188">
        <v>0</v>
      </c>
      <c r="P2974" s="189">
        <v>0</v>
      </c>
      <c r="Q2974" s="189">
        <v>0</v>
      </c>
      <c r="R2974" s="186">
        <v>0</v>
      </c>
      <c r="S2974" s="186">
        <v>1E-4</v>
      </c>
      <c r="T2974" s="188">
        <v>0</v>
      </c>
      <c r="U2974" s="187">
        <v>0</v>
      </c>
      <c r="V2974" s="189">
        <v>0</v>
      </c>
      <c r="W2974" s="189">
        <v>0</v>
      </c>
      <c r="X2974" s="188">
        <v>0</v>
      </c>
      <c r="Y2974" s="188">
        <v>0</v>
      </c>
      <c r="Z2974" s="186">
        <v>0</v>
      </c>
      <c r="AA2974" s="186">
        <v>0</v>
      </c>
      <c r="AB2974" s="186">
        <v>0</v>
      </c>
      <c r="AC2974" s="187">
        <v>0</v>
      </c>
      <c r="AD2974" s="188">
        <v>0</v>
      </c>
      <c r="AE2974" s="189">
        <v>0</v>
      </c>
      <c r="AF2974" s="189">
        <v>0</v>
      </c>
      <c r="AG2974" s="189">
        <v>0</v>
      </c>
      <c r="AH2974" s="191">
        <v>0</v>
      </c>
      <c r="AI2974" s="321">
        <v>0</v>
      </c>
      <c r="AJ2974" s="192">
        <v>7506425606207</v>
      </c>
      <c r="AK2974" s="192" t="s">
        <v>262</v>
      </c>
      <c r="AL2974" s="226"/>
      <c r="AM2974" s="75">
        <v>78083</v>
      </c>
      <c r="AN2974" s="456"/>
      <c r="AO2974" s="188">
        <v>0</v>
      </c>
      <c r="AP2974" s="188">
        <v>0</v>
      </c>
      <c r="AQ2974" s="187">
        <v>0</v>
      </c>
      <c r="AR2974" s="188">
        <v>0</v>
      </c>
      <c r="AS2974" s="187">
        <v>0</v>
      </c>
      <c r="AT2974" s="188">
        <v>0</v>
      </c>
      <c r="AU2974" s="187">
        <v>0</v>
      </c>
      <c r="AV2974" s="188">
        <v>0</v>
      </c>
      <c r="AW2974" s="187">
        <v>0</v>
      </c>
      <c r="AX2974" s="188">
        <v>0</v>
      </c>
      <c r="AY2974" s="187">
        <v>0</v>
      </c>
      <c r="AZ2974" s="188">
        <v>0</v>
      </c>
      <c r="BA2974" s="187">
        <v>0</v>
      </c>
      <c r="BB2974" s="188">
        <v>0</v>
      </c>
      <c r="BC2974" s="187">
        <v>0</v>
      </c>
      <c r="BD2974" s="75"/>
      <c r="BE2974" s="75"/>
      <c r="BF2974" s="56"/>
      <c r="BH2974" s="74"/>
      <c r="BI2974" s="194"/>
      <c r="BJ2974" s="74"/>
    </row>
    <row r="2975" spans="1:62" s="77" customFormat="1" ht="11.25" customHeight="1" x14ac:dyDescent="0.2">
      <c r="A2975" s="184" t="s">
        <v>3478</v>
      </c>
      <c r="B2975" s="185">
        <v>0</v>
      </c>
      <c r="C2975" s="832">
        <v>78221</v>
      </c>
      <c r="D2975" s="55">
        <v>1E-4</v>
      </c>
      <c r="E2975" s="91">
        <v>0</v>
      </c>
      <c r="F2975" s="186">
        <v>0</v>
      </c>
      <c r="G2975" s="186">
        <v>0</v>
      </c>
      <c r="H2975" s="186">
        <v>0</v>
      </c>
      <c r="I2975" s="187">
        <v>0</v>
      </c>
      <c r="J2975" s="188">
        <v>0</v>
      </c>
      <c r="K2975" s="186">
        <v>0</v>
      </c>
      <c r="L2975" s="186">
        <v>0</v>
      </c>
      <c r="M2975" s="187">
        <v>0</v>
      </c>
      <c r="N2975" s="189">
        <v>0</v>
      </c>
      <c r="O2975" s="188">
        <v>0</v>
      </c>
      <c r="P2975" s="189">
        <v>0</v>
      </c>
      <c r="Q2975" s="189">
        <v>0</v>
      </c>
      <c r="R2975" s="186">
        <v>0</v>
      </c>
      <c r="S2975" s="186">
        <v>1E-4</v>
      </c>
      <c r="T2975" s="188">
        <v>0</v>
      </c>
      <c r="U2975" s="187">
        <v>0</v>
      </c>
      <c r="V2975" s="189">
        <v>0</v>
      </c>
      <c r="W2975" s="189">
        <v>0</v>
      </c>
      <c r="X2975" s="188">
        <v>0</v>
      </c>
      <c r="Y2975" s="188">
        <v>0</v>
      </c>
      <c r="Z2975" s="186">
        <v>0</v>
      </c>
      <c r="AA2975" s="186">
        <v>0</v>
      </c>
      <c r="AB2975" s="186">
        <v>0</v>
      </c>
      <c r="AC2975" s="187">
        <v>0</v>
      </c>
      <c r="AD2975" s="188">
        <v>0</v>
      </c>
      <c r="AE2975" s="189">
        <v>0</v>
      </c>
      <c r="AF2975" s="189">
        <v>0</v>
      </c>
      <c r="AG2975" s="189">
        <v>0</v>
      </c>
      <c r="AH2975" s="191">
        <v>0</v>
      </c>
      <c r="AI2975" s="321">
        <v>0</v>
      </c>
      <c r="AJ2975" s="192">
        <v>7506425606900</v>
      </c>
      <c r="AK2975" s="192">
        <v>78084</v>
      </c>
      <c r="AL2975" s="226"/>
      <c r="AM2975" s="75">
        <v>78221</v>
      </c>
      <c r="AN2975" s="456"/>
      <c r="AO2975" s="188">
        <v>0</v>
      </c>
      <c r="AP2975" s="188">
        <v>0</v>
      </c>
      <c r="AQ2975" s="187">
        <v>0</v>
      </c>
      <c r="AR2975" s="188">
        <v>0</v>
      </c>
      <c r="AS2975" s="187">
        <v>0</v>
      </c>
      <c r="AT2975" s="188">
        <v>0</v>
      </c>
      <c r="AU2975" s="187">
        <v>0</v>
      </c>
      <c r="AV2975" s="188">
        <v>0</v>
      </c>
      <c r="AW2975" s="187">
        <v>0</v>
      </c>
      <c r="AX2975" s="188">
        <v>0</v>
      </c>
      <c r="AY2975" s="187">
        <v>0</v>
      </c>
      <c r="AZ2975" s="188">
        <v>0</v>
      </c>
      <c r="BA2975" s="187">
        <v>0</v>
      </c>
      <c r="BB2975" s="188">
        <v>0</v>
      </c>
      <c r="BC2975" s="187">
        <v>0</v>
      </c>
      <c r="BD2975" s="75"/>
      <c r="BE2975" s="75"/>
      <c r="BF2975" s="56"/>
      <c r="BH2975" s="74"/>
      <c r="BI2975" s="194"/>
      <c r="BJ2975" s="74"/>
    </row>
    <row r="2976" spans="1:62" s="77" customFormat="1" ht="11.25" customHeight="1" x14ac:dyDescent="0.2">
      <c r="A2976" s="184" t="s">
        <v>3479</v>
      </c>
      <c r="B2976" s="185">
        <v>0</v>
      </c>
      <c r="C2976" s="832">
        <v>76994</v>
      </c>
      <c r="D2976" s="55">
        <v>1E-4</v>
      </c>
      <c r="E2976" s="91">
        <v>0</v>
      </c>
      <c r="F2976" s="186">
        <v>0</v>
      </c>
      <c r="G2976" s="186">
        <v>0</v>
      </c>
      <c r="H2976" s="186">
        <v>0</v>
      </c>
      <c r="I2976" s="187">
        <v>0</v>
      </c>
      <c r="J2976" s="188">
        <v>0</v>
      </c>
      <c r="K2976" s="186">
        <v>0</v>
      </c>
      <c r="L2976" s="186">
        <v>0</v>
      </c>
      <c r="M2976" s="187">
        <v>0</v>
      </c>
      <c r="N2976" s="189">
        <v>0</v>
      </c>
      <c r="O2976" s="188">
        <v>0</v>
      </c>
      <c r="P2976" s="189">
        <v>0</v>
      </c>
      <c r="Q2976" s="189">
        <v>0</v>
      </c>
      <c r="R2976" s="186">
        <v>0</v>
      </c>
      <c r="S2976" s="186">
        <v>1E-4</v>
      </c>
      <c r="T2976" s="188">
        <v>0</v>
      </c>
      <c r="U2976" s="187">
        <v>0</v>
      </c>
      <c r="V2976" s="189">
        <v>0</v>
      </c>
      <c r="W2976" s="189">
        <v>0</v>
      </c>
      <c r="X2976" s="188">
        <v>0</v>
      </c>
      <c r="Y2976" s="188">
        <v>0</v>
      </c>
      <c r="Z2976" s="186">
        <v>0</v>
      </c>
      <c r="AA2976" s="186">
        <v>0</v>
      </c>
      <c r="AB2976" s="186">
        <v>0</v>
      </c>
      <c r="AC2976" s="187">
        <v>0</v>
      </c>
      <c r="AD2976" s="188">
        <v>0</v>
      </c>
      <c r="AE2976" s="189">
        <v>0</v>
      </c>
      <c r="AF2976" s="189">
        <v>0</v>
      </c>
      <c r="AG2976" s="189">
        <v>0</v>
      </c>
      <c r="AH2976" s="191">
        <v>0</v>
      </c>
      <c r="AI2976" s="321">
        <v>0</v>
      </c>
      <c r="AJ2976" s="192">
        <v>7506425612635</v>
      </c>
      <c r="AK2976" s="192" t="s">
        <v>262</v>
      </c>
      <c r="AL2976" s="226"/>
      <c r="AM2976" s="75">
        <v>76994</v>
      </c>
      <c r="AN2976" s="456"/>
      <c r="AO2976" s="188">
        <v>0</v>
      </c>
      <c r="AP2976" s="188">
        <v>0</v>
      </c>
      <c r="AQ2976" s="187">
        <v>0</v>
      </c>
      <c r="AR2976" s="188">
        <v>0</v>
      </c>
      <c r="AS2976" s="187">
        <v>0</v>
      </c>
      <c r="AT2976" s="188">
        <v>0</v>
      </c>
      <c r="AU2976" s="187">
        <v>0</v>
      </c>
      <c r="AV2976" s="188">
        <v>0</v>
      </c>
      <c r="AW2976" s="187">
        <v>0</v>
      </c>
      <c r="AX2976" s="188">
        <v>0</v>
      </c>
      <c r="AY2976" s="187">
        <v>0</v>
      </c>
      <c r="AZ2976" s="188">
        <v>0</v>
      </c>
      <c r="BA2976" s="187">
        <v>0</v>
      </c>
      <c r="BB2976" s="188">
        <v>0</v>
      </c>
      <c r="BC2976" s="187">
        <v>0</v>
      </c>
      <c r="BD2976" s="75"/>
      <c r="BE2976" s="75"/>
      <c r="BF2976" s="56"/>
      <c r="BH2976" s="74"/>
      <c r="BI2976" s="194"/>
      <c r="BJ2976" s="74"/>
    </row>
    <row r="2977" spans="1:62" s="77" customFormat="1" ht="11.25" customHeight="1" x14ac:dyDescent="0.2">
      <c r="A2977" s="184" t="s">
        <v>3480</v>
      </c>
      <c r="B2977" s="185">
        <v>0</v>
      </c>
      <c r="C2977" s="850">
        <v>78157</v>
      </c>
      <c r="D2977" s="55">
        <v>1E-4</v>
      </c>
      <c r="E2977" s="91">
        <v>0</v>
      </c>
      <c r="F2977" s="186">
        <v>0</v>
      </c>
      <c r="G2977" s="186">
        <v>0</v>
      </c>
      <c r="H2977" s="186">
        <v>0</v>
      </c>
      <c r="I2977" s="187">
        <v>0</v>
      </c>
      <c r="J2977" s="188">
        <v>0</v>
      </c>
      <c r="K2977" s="186">
        <v>0</v>
      </c>
      <c r="L2977" s="186">
        <v>0</v>
      </c>
      <c r="M2977" s="187">
        <v>0</v>
      </c>
      <c r="N2977" s="189">
        <v>0</v>
      </c>
      <c r="O2977" s="188">
        <v>0</v>
      </c>
      <c r="P2977" s="189">
        <v>0</v>
      </c>
      <c r="Q2977" s="189">
        <v>0</v>
      </c>
      <c r="R2977" s="186">
        <v>0</v>
      </c>
      <c r="S2977" s="186">
        <v>1E-4</v>
      </c>
      <c r="T2977" s="188">
        <v>0</v>
      </c>
      <c r="U2977" s="187">
        <v>0</v>
      </c>
      <c r="V2977" s="189">
        <v>0</v>
      </c>
      <c r="W2977" s="189">
        <v>0</v>
      </c>
      <c r="X2977" s="188">
        <v>0</v>
      </c>
      <c r="Y2977" s="188">
        <v>0</v>
      </c>
      <c r="Z2977" s="186">
        <v>0</v>
      </c>
      <c r="AA2977" s="186">
        <v>0</v>
      </c>
      <c r="AB2977" s="186">
        <v>0</v>
      </c>
      <c r="AC2977" s="187">
        <v>0</v>
      </c>
      <c r="AD2977" s="188">
        <v>0</v>
      </c>
      <c r="AE2977" s="189">
        <v>0</v>
      </c>
      <c r="AF2977" s="189">
        <v>0</v>
      </c>
      <c r="AG2977" s="189">
        <v>0</v>
      </c>
      <c r="AH2977" s="191">
        <v>0</v>
      </c>
      <c r="AI2977" s="321">
        <v>0</v>
      </c>
      <c r="AJ2977" s="192">
        <v>7506425615094</v>
      </c>
      <c r="AK2977" s="192" t="s">
        <v>262</v>
      </c>
      <c r="AL2977" s="226"/>
      <c r="AM2977" s="75">
        <v>78157</v>
      </c>
      <c r="AN2977" s="456"/>
      <c r="AO2977" s="188">
        <v>0</v>
      </c>
      <c r="AP2977" s="188">
        <v>0</v>
      </c>
      <c r="AQ2977" s="187">
        <v>0</v>
      </c>
      <c r="AR2977" s="188">
        <v>0</v>
      </c>
      <c r="AS2977" s="187">
        <v>0</v>
      </c>
      <c r="AT2977" s="188">
        <v>0</v>
      </c>
      <c r="AU2977" s="187">
        <v>0</v>
      </c>
      <c r="AV2977" s="188">
        <v>0</v>
      </c>
      <c r="AW2977" s="187">
        <v>0</v>
      </c>
      <c r="AX2977" s="188">
        <v>0</v>
      </c>
      <c r="AY2977" s="187">
        <v>0</v>
      </c>
      <c r="AZ2977" s="188">
        <v>0</v>
      </c>
      <c r="BA2977" s="187">
        <v>0</v>
      </c>
      <c r="BB2977" s="188">
        <v>0</v>
      </c>
      <c r="BC2977" s="187">
        <v>0</v>
      </c>
      <c r="BD2977" s="75"/>
      <c r="BE2977" s="75"/>
      <c r="BF2977" s="56"/>
      <c r="BH2977" s="74"/>
      <c r="BI2977" s="194"/>
      <c r="BJ2977" s="74"/>
    </row>
    <row r="2978" spans="1:62" s="77" customFormat="1" ht="11.25" customHeight="1" x14ac:dyDescent="0.2">
      <c r="A2978" s="510" t="s">
        <v>288</v>
      </c>
      <c r="B2978" s="324">
        <v>0</v>
      </c>
      <c r="C2978" s="946"/>
      <c r="D2978" s="325">
        <v>62366.189199999986</v>
      </c>
      <c r="E2978" s="326">
        <v>35.736277418370186</v>
      </c>
      <c r="F2978" s="328">
        <v>56900</v>
      </c>
      <c r="G2978" s="328">
        <v>44100</v>
      </c>
      <c r="H2978" s="328">
        <v>8889.9120000000003</v>
      </c>
      <c r="I2978" s="327">
        <v>20.158530612244899</v>
      </c>
      <c r="J2978" s="328">
        <v>49088.39</v>
      </c>
      <c r="K2978" s="328">
        <v>52355.36018752255</v>
      </c>
      <c r="L2978" s="328">
        <v>6415.6760000000004</v>
      </c>
      <c r="M2978" s="328">
        <v>12.254095811815271</v>
      </c>
      <c r="N2978" s="329">
        <v>90.46</v>
      </c>
      <c r="O2978" s="251">
        <v>3289.942</v>
      </c>
      <c r="P2978" s="328">
        <v>4008.8039999999996</v>
      </c>
      <c r="Q2978" s="251">
        <v>21.236141580524436</v>
      </c>
      <c r="R2978" s="251">
        <v>39.626737727597089</v>
      </c>
      <c r="S2978" s="251">
        <v>64840.425199999991</v>
      </c>
      <c r="T2978" s="329">
        <v>59332.254000000001</v>
      </c>
      <c r="U2978" s="327">
        <v>33.99781060859182</v>
      </c>
      <c r="V2978" s="251">
        <v>2375.6680000000001</v>
      </c>
      <c r="W2978" s="251">
        <v>628.40200000000004</v>
      </c>
      <c r="X2978" s="329">
        <v>56328.184000000001</v>
      </c>
      <c r="Y2978" s="329">
        <v>0</v>
      </c>
      <c r="Z2978" s="328">
        <v>0</v>
      </c>
      <c r="AA2978" s="328">
        <v>0</v>
      </c>
      <c r="AB2978" s="328">
        <v>0</v>
      </c>
      <c r="AC2978" s="328">
        <v>0</v>
      </c>
      <c r="AD2978" s="329">
        <v>0</v>
      </c>
      <c r="AE2978" s="251">
        <v>0</v>
      </c>
      <c r="AF2978" s="251">
        <v>0</v>
      </c>
      <c r="AG2978" s="251">
        <v>0</v>
      </c>
      <c r="AH2978" s="251">
        <v>0</v>
      </c>
      <c r="AI2978" s="343">
        <v>0</v>
      </c>
      <c r="AJ2978" s="192">
        <v>0</v>
      </c>
      <c r="AK2978" s="192">
        <v>0</v>
      </c>
      <c r="AL2978" s="226"/>
      <c r="AM2978" s="75">
        <v>0</v>
      </c>
      <c r="AN2978" s="76"/>
      <c r="AO2978" s="223">
        <v>0</v>
      </c>
      <c r="AP2978" s="223">
        <v>0</v>
      </c>
      <c r="AQ2978" s="222">
        <v>0</v>
      </c>
      <c r="AR2978" s="223">
        <v>0</v>
      </c>
      <c r="AS2978" s="222">
        <v>0</v>
      </c>
      <c r="AT2978" s="223">
        <v>0</v>
      </c>
      <c r="AU2978" s="222">
        <v>0</v>
      </c>
      <c r="AV2978" s="223">
        <v>0</v>
      </c>
      <c r="AW2978" s="222">
        <v>0</v>
      </c>
      <c r="AX2978" s="223">
        <v>0</v>
      </c>
      <c r="AY2978" s="222">
        <v>0</v>
      </c>
      <c r="AZ2978" s="223">
        <v>0</v>
      </c>
      <c r="BA2978" s="222">
        <v>0</v>
      </c>
      <c r="BB2978" s="223">
        <v>0</v>
      </c>
      <c r="BC2978" s="222">
        <v>0</v>
      </c>
      <c r="BD2978" s="75"/>
      <c r="BE2978" s="75"/>
      <c r="BF2978" s="56"/>
      <c r="BH2978" s="74"/>
      <c r="BI2978" s="194"/>
      <c r="BJ2978" s="74"/>
    </row>
    <row r="2979" spans="1:62" s="77" customFormat="1" ht="11.25" customHeight="1" x14ac:dyDescent="0.2">
      <c r="A2979" s="244" t="s">
        <v>3481</v>
      </c>
      <c r="B2979" s="245">
        <v>0</v>
      </c>
      <c r="C2979" s="831">
        <v>78006</v>
      </c>
      <c r="D2979" s="246">
        <v>1E-4</v>
      </c>
      <c r="E2979" s="246">
        <v>0</v>
      </c>
      <c r="F2979" s="190">
        <v>0</v>
      </c>
      <c r="G2979" s="248">
        <v>0</v>
      </c>
      <c r="H2979" s="248">
        <v>0</v>
      </c>
      <c r="I2979" s="248">
        <v>0</v>
      </c>
      <c r="J2979" s="190">
        <v>0</v>
      </c>
      <c r="K2979" s="248">
        <v>0</v>
      </c>
      <c r="L2979" s="248">
        <v>0</v>
      </c>
      <c r="M2979" s="248">
        <v>0</v>
      </c>
      <c r="N2979" s="190">
        <v>0</v>
      </c>
      <c r="O2979" s="190">
        <v>16.632000000000001</v>
      </c>
      <c r="P2979" s="250">
        <v>16.632000000000001</v>
      </c>
      <c r="Q2979" s="248">
        <v>0</v>
      </c>
      <c r="R2979" s="248">
        <v>0</v>
      </c>
      <c r="S2979" s="248">
        <v>1E-4</v>
      </c>
      <c r="T2979" s="190">
        <v>0</v>
      </c>
      <c r="U2979" s="248">
        <v>0</v>
      </c>
      <c r="V2979" s="250">
        <v>0</v>
      </c>
      <c r="W2979" s="249">
        <v>0</v>
      </c>
      <c r="X2979" s="249">
        <v>0</v>
      </c>
      <c r="Y2979" s="248">
        <v>0</v>
      </c>
      <c r="Z2979" s="248">
        <v>0</v>
      </c>
      <c r="AA2979" s="248">
        <v>0</v>
      </c>
      <c r="AB2979" s="249">
        <v>0</v>
      </c>
      <c r="AC2979" s="250">
        <v>0</v>
      </c>
      <c r="AD2979" s="248">
        <v>0</v>
      </c>
      <c r="AE2979" s="250">
        <v>0</v>
      </c>
      <c r="AF2979" s="249">
        <v>0</v>
      </c>
      <c r="AG2979" s="249">
        <v>0</v>
      </c>
      <c r="AH2979" s="327">
        <v>0</v>
      </c>
      <c r="AI2979" s="519">
        <v>0</v>
      </c>
      <c r="AJ2979" s="192">
        <v>7501943489066</v>
      </c>
      <c r="AK2979" s="192" t="s">
        <v>262</v>
      </c>
      <c r="AL2979" s="408"/>
      <c r="AM2979" s="75">
        <v>78006</v>
      </c>
      <c r="AN2979" s="414"/>
      <c r="AO2979" s="201">
        <v>0</v>
      </c>
      <c r="AP2979" s="201">
        <v>0</v>
      </c>
      <c r="AQ2979" s="200">
        <v>0</v>
      </c>
      <c r="AR2979" s="201">
        <v>0</v>
      </c>
      <c r="AS2979" s="200">
        <v>0</v>
      </c>
      <c r="AT2979" s="201">
        <v>0</v>
      </c>
      <c r="AU2979" s="200">
        <v>0</v>
      </c>
      <c r="AV2979" s="201">
        <v>0</v>
      </c>
      <c r="AW2979" s="200">
        <v>0</v>
      </c>
      <c r="AX2979" s="201">
        <v>0</v>
      </c>
      <c r="AY2979" s="200">
        <v>0</v>
      </c>
      <c r="AZ2979" s="201">
        <v>0</v>
      </c>
      <c r="BA2979" s="200">
        <v>0</v>
      </c>
      <c r="BB2979" s="201">
        <v>0</v>
      </c>
      <c r="BC2979" s="200">
        <v>0</v>
      </c>
      <c r="BD2979" s="75"/>
      <c r="BE2979" s="75"/>
      <c r="BF2979" s="501"/>
      <c r="BH2979" s="74"/>
      <c r="BI2979" s="194"/>
      <c r="BJ2979" s="74"/>
    </row>
    <row r="2980" spans="1:62" s="77" customFormat="1" ht="11.25" customHeight="1" x14ac:dyDescent="0.2">
      <c r="A2980" s="184" t="s">
        <v>3481</v>
      </c>
      <c r="B2980" s="185">
        <v>0</v>
      </c>
      <c r="C2980" s="832">
        <v>78049</v>
      </c>
      <c r="D2980" s="55">
        <v>1E-4</v>
      </c>
      <c r="E2980" s="55">
        <v>0</v>
      </c>
      <c r="F2980" s="188">
        <v>0</v>
      </c>
      <c r="G2980" s="186">
        <v>0</v>
      </c>
      <c r="H2980" s="186">
        <v>0</v>
      </c>
      <c r="I2980" s="186">
        <v>0</v>
      </c>
      <c r="J2980" s="188">
        <v>0</v>
      </c>
      <c r="K2980" s="186">
        <v>0</v>
      </c>
      <c r="L2980" s="186">
        <v>0</v>
      </c>
      <c r="M2980" s="186">
        <v>0</v>
      </c>
      <c r="N2980" s="188">
        <v>0</v>
      </c>
      <c r="O2980" s="188">
        <v>0</v>
      </c>
      <c r="P2980" s="189">
        <v>0</v>
      </c>
      <c r="Q2980" s="186">
        <v>0</v>
      </c>
      <c r="R2980" s="186">
        <v>0</v>
      </c>
      <c r="S2980" s="186">
        <v>1E-4</v>
      </c>
      <c r="T2980" s="188">
        <v>0</v>
      </c>
      <c r="U2980" s="186">
        <v>0</v>
      </c>
      <c r="V2980" s="189">
        <v>0</v>
      </c>
      <c r="W2980" s="187">
        <v>0</v>
      </c>
      <c r="X2980" s="187">
        <v>0</v>
      </c>
      <c r="Y2980" s="186">
        <v>0</v>
      </c>
      <c r="Z2980" s="186">
        <v>0</v>
      </c>
      <c r="AA2980" s="186">
        <v>0</v>
      </c>
      <c r="AB2980" s="187">
        <v>0</v>
      </c>
      <c r="AC2980" s="187">
        <v>0</v>
      </c>
      <c r="AD2980" s="187">
        <v>0</v>
      </c>
      <c r="AE2980" s="187">
        <v>0</v>
      </c>
      <c r="AF2980" s="187">
        <v>0</v>
      </c>
      <c r="AG2980" s="187">
        <v>0</v>
      </c>
      <c r="AH2980" s="484">
        <v>0</v>
      </c>
      <c r="AI2980" s="321">
        <v>0</v>
      </c>
      <c r="AJ2980" s="192">
        <v>7501943489066</v>
      </c>
      <c r="AK2980" s="192">
        <v>78006</v>
      </c>
      <c r="AL2980" s="408"/>
      <c r="AM2980" s="75">
        <v>78049</v>
      </c>
      <c r="AN2980" s="414"/>
      <c r="AO2980" s="201">
        <v>0</v>
      </c>
      <c r="AP2980" s="201">
        <v>0</v>
      </c>
      <c r="AQ2980" s="200">
        <v>0</v>
      </c>
      <c r="AR2980" s="201">
        <v>0</v>
      </c>
      <c r="AS2980" s="200">
        <v>0</v>
      </c>
      <c r="AT2980" s="201">
        <v>0</v>
      </c>
      <c r="AU2980" s="200">
        <v>0</v>
      </c>
      <c r="AV2980" s="201">
        <v>0</v>
      </c>
      <c r="AW2980" s="200">
        <v>0</v>
      </c>
      <c r="AX2980" s="201">
        <v>0</v>
      </c>
      <c r="AY2980" s="200">
        <v>0</v>
      </c>
      <c r="AZ2980" s="201">
        <v>0</v>
      </c>
      <c r="BA2980" s="200">
        <v>0</v>
      </c>
      <c r="BB2980" s="201">
        <v>0</v>
      </c>
      <c r="BC2980" s="200">
        <v>0</v>
      </c>
      <c r="BD2980" s="75"/>
      <c r="BE2980" s="75"/>
      <c r="BF2980" s="501"/>
      <c r="BH2980" s="74"/>
      <c r="BI2980" s="194"/>
      <c r="BJ2980" s="74"/>
    </row>
    <row r="2981" spans="1:62" s="77" customFormat="1" ht="11.25" customHeight="1" x14ac:dyDescent="0.2">
      <c r="A2981" s="184" t="s">
        <v>3482</v>
      </c>
      <c r="B2981" s="185">
        <v>0</v>
      </c>
      <c r="C2981" s="832">
        <v>78264</v>
      </c>
      <c r="D2981" s="55">
        <v>1E-4</v>
      </c>
      <c r="E2981" s="55">
        <v>0</v>
      </c>
      <c r="F2981" s="188">
        <v>0</v>
      </c>
      <c r="G2981" s="186">
        <v>0</v>
      </c>
      <c r="H2981" s="186">
        <v>0</v>
      </c>
      <c r="I2981" s="186">
        <v>0</v>
      </c>
      <c r="J2981" s="188">
        <v>0</v>
      </c>
      <c r="K2981" s="186">
        <v>0</v>
      </c>
      <c r="L2981" s="186">
        <v>0</v>
      </c>
      <c r="M2981" s="186">
        <v>0</v>
      </c>
      <c r="N2981" s="188">
        <v>0</v>
      </c>
      <c r="O2981" s="188">
        <v>0</v>
      </c>
      <c r="P2981" s="189">
        <v>0</v>
      </c>
      <c r="Q2981" s="186">
        <v>0</v>
      </c>
      <c r="R2981" s="186">
        <v>0</v>
      </c>
      <c r="S2981" s="186">
        <v>1E-4</v>
      </c>
      <c r="T2981" s="188">
        <v>0</v>
      </c>
      <c r="U2981" s="186">
        <v>0</v>
      </c>
      <c r="V2981" s="189">
        <v>0</v>
      </c>
      <c r="W2981" s="187">
        <v>0</v>
      </c>
      <c r="X2981" s="187">
        <v>0</v>
      </c>
      <c r="Y2981" s="186">
        <v>0</v>
      </c>
      <c r="Z2981" s="186">
        <v>0</v>
      </c>
      <c r="AA2981" s="186">
        <v>0</v>
      </c>
      <c r="AB2981" s="187">
        <v>0</v>
      </c>
      <c r="AC2981" s="187">
        <v>0</v>
      </c>
      <c r="AD2981" s="187">
        <v>0</v>
      </c>
      <c r="AE2981" s="187">
        <v>0</v>
      </c>
      <c r="AF2981" s="187">
        <v>0</v>
      </c>
      <c r="AG2981" s="187">
        <v>0</v>
      </c>
      <c r="AH2981" s="484">
        <v>0</v>
      </c>
      <c r="AI2981" s="321">
        <v>0</v>
      </c>
      <c r="AJ2981" s="192">
        <v>7501943489066</v>
      </c>
      <c r="AK2981" s="192">
        <v>78006</v>
      </c>
      <c r="AL2981" s="408"/>
      <c r="AM2981" s="75">
        <v>78264</v>
      </c>
      <c r="AN2981" s="414"/>
      <c r="AO2981" s="201">
        <v>4.6666666666666705E-3</v>
      </c>
      <c r="AP2981" s="201">
        <v>2E-3</v>
      </c>
      <c r="AQ2981" s="200">
        <v>0</v>
      </c>
      <c r="AR2981" s="201">
        <v>-0.78200000000000003</v>
      </c>
      <c r="AS2981" s="200">
        <v>0</v>
      </c>
      <c r="AT2981" s="201">
        <v>0.79400000000000004</v>
      </c>
      <c r="AU2981" s="200">
        <v>0</v>
      </c>
      <c r="AV2981" s="201">
        <v>46.731999999999999</v>
      </c>
      <c r="AW2981" s="200">
        <v>0</v>
      </c>
      <c r="AX2981" s="201">
        <v>0.79600000000000004</v>
      </c>
      <c r="AY2981" s="200">
        <v>2372.359878097257</v>
      </c>
      <c r="AZ2981" s="201">
        <v>4.0000000000000001E-3</v>
      </c>
      <c r="BA2981" s="200">
        <v>0</v>
      </c>
      <c r="BB2981" s="201">
        <v>0</v>
      </c>
      <c r="BC2981" s="200">
        <v>0</v>
      </c>
      <c r="BD2981" s="75"/>
      <c r="BE2981" s="75"/>
      <c r="BF2981" s="501"/>
      <c r="BH2981" s="74"/>
      <c r="BI2981" s="194"/>
      <c r="BJ2981" s="74"/>
    </row>
    <row r="2982" spans="1:62" s="77" customFormat="1" ht="11.25" customHeight="1" x14ac:dyDescent="0.2">
      <c r="A2982" s="184" t="s">
        <v>3481</v>
      </c>
      <c r="B2982" s="185">
        <v>0</v>
      </c>
      <c r="C2982" s="832">
        <v>78567</v>
      </c>
      <c r="D2982" s="55">
        <v>2981.880000000001</v>
      </c>
      <c r="E2982" s="55">
        <v>35.491754921886582</v>
      </c>
      <c r="F2982" s="188">
        <v>2500</v>
      </c>
      <c r="G2982" s="186">
        <v>2500</v>
      </c>
      <c r="H2982" s="186">
        <v>0</v>
      </c>
      <c r="I2982" s="186">
        <v>0</v>
      </c>
      <c r="J2982" s="188">
        <v>2881.7110000000002</v>
      </c>
      <c r="K2982" s="186">
        <v>2520.4839883765585</v>
      </c>
      <c r="L2982" s="186">
        <v>706.45799999999997</v>
      </c>
      <c r="M2982" s="186">
        <v>28.028664465154129</v>
      </c>
      <c r="N2982" s="188">
        <v>0</v>
      </c>
      <c r="O2982" s="188">
        <v>0</v>
      </c>
      <c r="P2982" s="189">
        <v>26.928000000000001</v>
      </c>
      <c r="Q2982" s="186">
        <v>25.449672087173209</v>
      </c>
      <c r="R2982" s="186">
        <v>23.688239382783362</v>
      </c>
      <c r="S2982" s="186">
        <v>2275.4220000000009</v>
      </c>
      <c r="T2982" s="188">
        <v>2256.4079999999999</v>
      </c>
      <c r="U2982" s="186">
        <v>26.856841905034482</v>
      </c>
      <c r="V2982" s="189">
        <v>114.84</v>
      </c>
      <c r="W2982" s="187">
        <v>26.928000000000001</v>
      </c>
      <c r="X2982" s="187">
        <v>2114.64</v>
      </c>
      <c r="Y2982" s="186">
        <v>0</v>
      </c>
      <c r="Z2982" s="186">
        <v>0</v>
      </c>
      <c r="AA2982" s="186">
        <v>0</v>
      </c>
      <c r="AB2982" s="187">
        <v>0</v>
      </c>
      <c r="AC2982" s="187">
        <v>0</v>
      </c>
      <c r="AD2982" s="187">
        <v>33.270000000000095</v>
      </c>
      <c r="AE2982" s="187">
        <v>0</v>
      </c>
      <c r="AF2982" s="187">
        <v>0</v>
      </c>
      <c r="AG2982" s="187">
        <v>0</v>
      </c>
      <c r="AH2982" s="484">
        <v>0</v>
      </c>
      <c r="AI2982" s="321">
        <v>2435.0309999999999</v>
      </c>
      <c r="AJ2982" s="192">
        <v>7501943489066</v>
      </c>
      <c r="AK2982" s="192">
        <v>78006</v>
      </c>
      <c r="AL2982" s="408"/>
      <c r="AM2982" s="75">
        <v>78567</v>
      </c>
      <c r="AN2982" s="414"/>
      <c r="AO2982" s="201">
        <v>2368.6173333333331</v>
      </c>
      <c r="AP2982" s="201">
        <v>2455.212</v>
      </c>
      <c r="AQ2982" s="200">
        <v>97.627325952210924</v>
      </c>
      <c r="AR2982" s="201">
        <v>2052.0740000000001</v>
      </c>
      <c r="AS2982" s="200">
        <v>70.214955196844286</v>
      </c>
      <c r="AT2982" s="201">
        <v>2598.5659999999998</v>
      </c>
      <c r="AU2982" s="200">
        <v>91.900998255218866</v>
      </c>
      <c r="AV2982" s="201">
        <v>2423.5160000000001</v>
      </c>
      <c r="AW2982" s="200">
        <v>86.047943051037336</v>
      </c>
      <c r="AX2982" s="201">
        <v>2863.8760000000002</v>
      </c>
      <c r="AY2982" s="200">
        <v>113.60082484038547</v>
      </c>
      <c r="AZ2982" s="201">
        <v>2208.884</v>
      </c>
      <c r="BA2982" s="200">
        <v>83.175139426149045</v>
      </c>
      <c r="BB2982" s="201">
        <v>2986.6519999999996</v>
      </c>
      <c r="BC2982" s="200">
        <v>119.07741132942076</v>
      </c>
      <c r="BD2982" s="75"/>
      <c r="BE2982" s="75"/>
      <c r="BF2982" s="501"/>
      <c r="BH2982" s="74"/>
      <c r="BI2982" s="194"/>
      <c r="BJ2982" s="74"/>
    </row>
    <row r="2983" spans="1:62" s="77" customFormat="1" ht="11.25" customHeight="1" x14ac:dyDescent="0.2">
      <c r="A2983" s="333" t="s">
        <v>3483</v>
      </c>
      <c r="B2983" s="334">
        <v>0</v>
      </c>
      <c r="C2983" s="850">
        <v>78113</v>
      </c>
      <c r="D2983" s="335">
        <v>1E-4</v>
      </c>
      <c r="E2983" s="335">
        <v>0</v>
      </c>
      <c r="F2983" s="337">
        <v>0</v>
      </c>
      <c r="G2983" s="338">
        <v>0</v>
      </c>
      <c r="H2983" s="338">
        <v>0</v>
      </c>
      <c r="I2983" s="338">
        <v>0</v>
      </c>
      <c r="J2983" s="337">
        <v>0</v>
      </c>
      <c r="K2983" s="338">
        <v>0</v>
      </c>
      <c r="L2983" s="338">
        <v>0</v>
      </c>
      <c r="M2983" s="338">
        <v>0</v>
      </c>
      <c r="N2983" s="337">
        <v>0</v>
      </c>
      <c r="O2983" s="337">
        <v>0</v>
      </c>
      <c r="P2983" s="340">
        <v>0</v>
      </c>
      <c r="Q2983" s="339">
        <v>0</v>
      </c>
      <c r="R2983" s="338">
        <v>0</v>
      </c>
      <c r="S2983" s="338">
        <v>1E-4</v>
      </c>
      <c r="T2983" s="337">
        <v>0</v>
      </c>
      <c r="U2983" s="338">
        <v>0</v>
      </c>
      <c r="V2983" s="340">
        <v>0</v>
      </c>
      <c r="W2983" s="339">
        <v>0</v>
      </c>
      <c r="X2983" s="339">
        <v>0</v>
      </c>
      <c r="Y2983" s="338">
        <v>0</v>
      </c>
      <c r="Z2983" s="338">
        <v>0</v>
      </c>
      <c r="AA2983" s="338">
        <v>0</v>
      </c>
      <c r="AB2983" s="339">
        <v>0</v>
      </c>
      <c r="AC2983" s="339">
        <v>0</v>
      </c>
      <c r="AD2983" s="337">
        <v>0</v>
      </c>
      <c r="AE2983" s="340">
        <v>0</v>
      </c>
      <c r="AF2983" s="339">
        <v>0</v>
      </c>
      <c r="AG2983" s="339">
        <v>0</v>
      </c>
      <c r="AH2983" s="514">
        <v>0</v>
      </c>
      <c r="AI2983" s="321">
        <v>0</v>
      </c>
      <c r="AJ2983" s="192">
        <v>7501943489066</v>
      </c>
      <c r="AK2983" s="192">
        <v>78006</v>
      </c>
      <c r="AL2983" s="408"/>
      <c r="AM2983" s="75">
        <v>78113</v>
      </c>
      <c r="AN2983" s="414"/>
      <c r="AO2983" s="201">
        <v>0</v>
      </c>
      <c r="AP2983" s="201">
        <v>0</v>
      </c>
      <c r="AQ2983" s="200">
        <v>0</v>
      </c>
      <c r="AR2983" s="201">
        <v>0</v>
      </c>
      <c r="AS2983" s="200">
        <v>0</v>
      </c>
      <c r="AT2983" s="201">
        <v>0</v>
      </c>
      <c r="AU2983" s="200">
        <v>0</v>
      </c>
      <c r="AV2983" s="201">
        <v>0</v>
      </c>
      <c r="AW2983" s="200">
        <v>0</v>
      </c>
      <c r="AX2983" s="201">
        <v>0</v>
      </c>
      <c r="AY2983" s="200">
        <v>0</v>
      </c>
      <c r="AZ2983" s="201">
        <v>0</v>
      </c>
      <c r="BA2983" s="200">
        <v>0</v>
      </c>
      <c r="BB2983" s="201">
        <v>0</v>
      </c>
      <c r="BC2983" s="200">
        <v>0</v>
      </c>
      <c r="BD2983" s="75"/>
      <c r="BE2983" s="75"/>
      <c r="BF2983" s="501"/>
      <c r="BH2983" s="74"/>
      <c r="BI2983" s="194"/>
      <c r="BJ2983" s="74"/>
    </row>
    <row r="2984" spans="1:62" s="77" customFormat="1" ht="11.25" customHeight="1" x14ac:dyDescent="0.2">
      <c r="A2984" s="184" t="s">
        <v>3484</v>
      </c>
      <c r="B2984" s="185">
        <v>0</v>
      </c>
      <c r="C2984" s="831">
        <v>78008</v>
      </c>
      <c r="D2984" s="55">
        <v>1E-4</v>
      </c>
      <c r="E2984" s="91">
        <v>0</v>
      </c>
      <c r="F2984" s="186">
        <v>0</v>
      </c>
      <c r="G2984" s="186">
        <v>0</v>
      </c>
      <c r="H2984" s="186">
        <v>0</v>
      </c>
      <c r="I2984" s="187">
        <v>0</v>
      </c>
      <c r="J2984" s="188">
        <v>0</v>
      </c>
      <c r="K2984" s="186">
        <v>0</v>
      </c>
      <c r="L2984" s="186">
        <v>0</v>
      </c>
      <c r="M2984" s="187">
        <v>0</v>
      </c>
      <c r="N2984" s="189">
        <v>0</v>
      </c>
      <c r="O2984" s="188">
        <v>44.352000000000004</v>
      </c>
      <c r="P2984" s="189">
        <v>44.352000000000004</v>
      </c>
      <c r="Q2984" s="187">
        <v>0</v>
      </c>
      <c r="R2984" s="186">
        <v>0</v>
      </c>
      <c r="S2984" s="186">
        <v>1E-4</v>
      </c>
      <c r="T2984" s="188">
        <v>0</v>
      </c>
      <c r="U2984" s="187">
        <v>0</v>
      </c>
      <c r="V2984" s="189">
        <v>0</v>
      </c>
      <c r="W2984" s="187">
        <v>0</v>
      </c>
      <c r="X2984" s="187">
        <v>0</v>
      </c>
      <c r="Y2984" s="186">
        <v>0</v>
      </c>
      <c r="Z2984" s="186">
        <v>0</v>
      </c>
      <c r="AA2984" s="186">
        <v>0</v>
      </c>
      <c r="AB2984" s="187">
        <v>0</v>
      </c>
      <c r="AC2984" s="187">
        <v>0</v>
      </c>
      <c r="AD2984" s="188">
        <v>0</v>
      </c>
      <c r="AE2984" s="189">
        <v>0</v>
      </c>
      <c r="AF2984" s="187">
        <v>0</v>
      </c>
      <c r="AG2984" s="187">
        <v>0</v>
      </c>
      <c r="AH2984" s="484">
        <v>0</v>
      </c>
      <c r="AI2984" s="321">
        <v>0</v>
      </c>
      <c r="AJ2984" s="192">
        <v>7501943489080</v>
      </c>
      <c r="AK2984" s="192" t="s">
        <v>262</v>
      </c>
      <c r="AL2984" s="226"/>
      <c r="AM2984" s="75">
        <v>78008</v>
      </c>
      <c r="AN2984" s="456"/>
      <c r="AO2984" s="188">
        <v>0</v>
      </c>
      <c r="AP2984" s="188">
        <v>0</v>
      </c>
      <c r="AQ2984" s="187">
        <v>0</v>
      </c>
      <c r="AR2984" s="188">
        <v>0</v>
      </c>
      <c r="AS2984" s="187">
        <v>0</v>
      </c>
      <c r="AT2984" s="188">
        <v>0</v>
      </c>
      <c r="AU2984" s="187">
        <v>0</v>
      </c>
      <c r="AV2984" s="188">
        <v>0</v>
      </c>
      <c r="AW2984" s="187">
        <v>0</v>
      </c>
      <c r="AX2984" s="188">
        <v>0</v>
      </c>
      <c r="AY2984" s="187">
        <v>0</v>
      </c>
      <c r="AZ2984" s="188">
        <v>0</v>
      </c>
      <c r="BA2984" s="187">
        <v>0</v>
      </c>
      <c r="BB2984" s="188">
        <v>0</v>
      </c>
      <c r="BC2984" s="187">
        <v>0</v>
      </c>
      <c r="BD2984" s="75"/>
      <c r="BE2984" s="75"/>
      <c r="BF2984" s="56"/>
      <c r="BH2984" s="74"/>
      <c r="BI2984" s="194"/>
      <c r="BJ2984" s="74"/>
    </row>
    <row r="2985" spans="1:62" s="77" customFormat="1" ht="11.25" customHeight="1" x14ac:dyDescent="0.2">
      <c r="A2985" s="184" t="s">
        <v>3485</v>
      </c>
      <c r="B2985" s="185">
        <v>0</v>
      </c>
      <c r="C2985" s="832">
        <v>78117</v>
      </c>
      <c r="D2985" s="55">
        <v>34.055999999999997</v>
      </c>
      <c r="E2985" s="91">
        <v>0</v>
      </c>
      <c r="F2985" s="186">
        <v>0</v>
      </c>
      <c r="G2985" s="186">
        <v>0</v>
      </c>
      <c r="H2985" s="186">
        <v>0</v>
      </c>
      <c r="I2985" s="187">
        <v>0</v>
      </c>
      <c r="J2985" s="188">
        <v>0</v>
      </c>
      <c r="K2985" s="186">
        <v>0</v>
      </c>
      <c r="L2985" s="186">
        <v>0</v>
      </c>
      <c r="M2985" s="187">
        <v>0</v>
      </c>
      <c r="N2985" s="189">
        <v>0</v>
      </c>
      <c r="O2985" s="188">
        <v>0</v>
      </c>
      <c r="P2985" s="189">
        <v>0</v>
      </c>
      <c r="Q2985" s="187">
        <v>0</v>
      </c>
      <c r="R2985" s="186">
        <v>0</v>
      </c>
      <c r="S2985" s="186">
        <v>34.055999999999997</v>
      </c>
      <c r="T2985" s="188">
        <v>33.264000000000003</v>
      </c>
      <c r="U2985" s="187">
        <v>0</v>
      </c>
      <c r="V2985" s="189">
        <v>0</v>
      </c>
      <c r="W2985" s="187">
        <v>0</v>
      </c>
      <c r="X2985" s="187">
        <v>33.264000000000003</v>
      </c>
      <c r="Y2985" s="186">
        <v>0</v>
      </c>
      <c r="Z2985" s="186">
        <v>0</v>
      </c>
      <c r="AA2985" s="186">
        <v>0</v>
      </c>
      <c r="AB2985" s="187">
        <v>0</v>
      </c>
      <c r="AC2985" s="187">
        <v>0</v>
      </c>
      <c r="AD2985" s="188">
        <v>0</v>
      </c>
      <c r="AE2985" s="189">
        <v>0</v>
      </c>
      <c r="AF2985" s="187">
        <v>0</v>
      </c>
      <c r="AG2985" s="187">
        <v>0</v>
      </c>
      <c r="AH2985" s="484">
        <v>0</v>
      </c>
      <c r="AI2985" s="321">
        <v>0</v>
      </c>
      <c r="AJ2985" s="192">
        <v>7501943489080</v>
      </c>
      <c r="AK2985" s="192">
        <v>78008</v>
      </c>
      <c r="AL2985" s="226"/>
      <c r="AM2985" s="75">
        <v>78117</v>
      </c>
      <c r="AN2985" s="456"/>
      <c r="AO2985" s="188">
        <v>0</v>
      </c>
      <c r="AP2985" s="188">
        <v>0</v>
      </c>
      <c r="AQ2985" s="187">
        <v>0</v>
      </c>
      <c r="AR2985" s="188">
        <v>0</v>
      </c>
      <c r="AS2985" s="187">
        <v>0</v>
      </c>
      <c r="AT2985" s="188">
        <v>0</v>
      </c>
      <c r="AU2985" s="187">
        <v>0</v>
      </c>
      <c r="AV2985" s="188">
        <v>0</v>
      </c>
      <c r="AW2985" s="187">
        <v>0</v>
      </c>
      <c r="AX2985" s="188">
        <v>1.5840000000000001</v>
      </c>
      <c r="AY2985" s="187">
        <v>804.06091370558363</v>
      </c>
      <c r="AZ2985" s="188">
        <v>0.79200000000000004</v>
      </c>
      <c r="BA2985" s="187">
        <v>378.94736842105266</v>
      </c>
      <c r="BB2985" s="188">
        <v>0</v>
      </c>
      <c r="BC2985" s="187">
        <v>0</v>
      </c>
      <c r="BD2985" s="75"/>
      <c r="BE2985" s="75"/>
      <c r="BF2985" s="56"/>
      <c r="BH2985" s="74"/>
      <c r="BI2985" s="194"/>
      <c r="BJ2985" s="74"/>
    </row>
    <row r="2986" spans="1:62" s="77" customFormat="1" ht="11.25" customHeight="1" x14ac:dyDescent="0.2">
      <c r="A2986" s="184" t="s">
        <v>3484</v>
      </c>
      <c r="B2986" s="185">
        <v>0</v>
      </c>
      <c r="C2986" s="832">
        <v>78266</v>
      </c>
      <c r="D2986" s="55">
        <v>59.4</v>
      </c>
      <c r="E2986" s="91">
        <v>0</v>
      </c>
      <c r="F2986" s="186">
        <v>0</v>
      </c>
      <c r="G2986" s="186">
        <v>0</v>
      </c>
      <c r="H2986" s="186">
        <v>0</v>
      </c>
      <c r="I2986" s="187">
        <v>0</v>
      </c>
      <c r="J2986" s="188">
        <v>0</v>
      </c>
      <c r="K2986" s="186">
        <v>0</v>
      </c>
      <c r="L2986" s="186">
        <v>0</v>
      </c>
      <c r="M2986" s="187">
        <v>0</v>
      </c>
      <c r="N2986" s="189">
        <v>23.76</v>
      </c>
      <c r="O2986" s="188">
        <v>0</v>
      </c>
      <c r="P2986" s="189">
        <v>23.76</v>
      </c>
      <c r="Q2986" s="187">
        <v>0</v>
      </c>
      <c r="R2986" s="186">
        <v>0</v>
      </c>
      <c r="S2986" s="186">
        <v>59.4</v>
      </c>
      <c r="T2986" s="188">
        <v>59.4</v>
      </c>
      <c r="U2986" s="187">
        <v>0</v>
      </c>
      <c r="V2986" s="189">
        <v>0</v>
      </c>
      <c r="W2986" s="187">
        <v>0</v>
      </c>
      <c r="X2986" s="187">
        <v>59.4</v>
      </c>
      <c r="Y2986" s="186">
        <v>0</v>
      </c>
      <c r="Z2986" s="186">
        <v>0</v>
      </c>
      <c r="AA2986" s="186">
        <v>0</v>
      </c>
      <c r="AB2986" s="187">
        <v>0</v>
      </c>
      <c r="AC2986" s="187">
        <v>0</v>
      </c>
      <c r="AD2986" s="188">
        <v>0</v>
      </c>
      <c r="AE2986" s="189">
        <v>0</v>
      </c>
      <c r="AF2986" s="187">
        <v>0</v>
      </c>
      <c r="AG2986" s="187">
        <v>0</v>
      </c>
      <c r="AH2986" s="484">
        <v>0</v>
      </c>
      <c r="AI2986" s="321">
        <v>0</v>
      </c>
      <c r="AJ2986" s="192">
        <v>7501943489080</v>
      </c>
      <c r="AK2986" s="192">
        <v>78008</v>
      </c>
      <c r="AL2986" s="226"/>
      <c r="AM2986" s="75">
        <v>78266</v>
      </c>
      <c r="AN2986" s="456"/>
      <c r="AO2986" s="188">
        <v>0.26533333333333337</v>
      </c>
      <c r="AP2986" s="188">
        <v>0</v>
      </c>
      <c r="AQ2986" s="187">
        <v>0</v>
      </c>
      <c r="AR2986" s="188">
        <v>0.79200000000000004</v>
      </c>
      <c r="AS2986" s="187">
        <v>0</v>
      </c>
      <c r="AT2986" s="188">
        <v>4.0000000000000036E-3</v>
      </c>
      <c r="AU2986" s="187">
        <v>0</v>
      </c>
      <c r="AV2986" s="188">
        <v>0</v>
      </c>
      <c r="AW2986" s="187">
        <v>0</v>
      </c>
      <c r="AX2986" s="188">
        <v>-3.17</v>
      </c>
      <c r="AY2986" s="187">
        <v>-2.3768285459357736</v>
      </c>
      <c r="AZ2986" s="188">
        <v>2.38</v>
      </c>
      <c r="BA2986" s="187">
        <v>0</v>
      </c>
      <c r="BB2986" s="188">
        <v>-6.3360000000000003</v>
      </c>
      <c r="BC2986" s="187">
        <v>0</v>
      </c>
      <c r="BD2986" s="75"/>
      <c r="BE2986" s="75"/>
      <c r="BF2986" s="56"/>
      <c r="BH2986" s="74"/>
      <c r="BI2986" s="194"/>
      <c r="BJ2986" s="74"/>
    </row>
    <row r="2987" spans="1:62" s="77" customFormat="1" ht="11.25" customHeight="1" x14ac:dyDescent="0.2">
      <c r="A2987" s="333" t="s">
        <v>3484</v>
      </c>
      <c r="B2987" s="334">
        <v>0</v>
      </c>
      <c r="C2987" s="939">
        <v>78569</v>
      </c>
      <c r="D2987" s="335">
        <v>869.61599999999999</v>
      </c>
      <c r="E2987" s="336">
        <v>37.821333490364189</v>
      </c>
      <c r="F2987" s="338">
        <v>700</v>
      </c>
      <c r="G2987" s="338">
        <v>600</v>
      </c>
      <c r="H2987" s="338">
        <v>0</v>
      </c>
      <c r="I2987" s="339">
        <v>0</v>
      </c>
      <c r="J2987" s="337">
        <v>711.83199999999999</v>
      </c>
      <c r="K2987" s="338">
        <v>689.78213067623881</v>
      </c>
      <c r="L2987" s="338">
        <v>175.82400000000001</v>
      </c>
      <c r="M2987" s="339">
        <v>25.489787598241808</v>
      </c>
      <c r="N2987" s="340">
        <v>0</v>
      </c>
      <c r="O2987" s="337">
        <v>0</v>
      </c>
      <c r="P2987" s="340">
        <v>0</v>
      </c>
      <c r="Q2987" s="339">
        <v>24.700210161948327</v>
      </c>
      <c r="R2987" s="338">
        <v>29.239708245765851</v>
      </c>
      <c r="S2987" s="338">
        <v>693.79199999999992</v>
      </c>
      <c r="T2987" s="337">
        <v>686.66399999999999</v>
      </c>
      <c r="U2987" s="339">
        <v>31.311103955137568</v>
      </c>
      <c r="V2987" s="340">
        <v>82.367999999999995</v>
      </c>
      <c r="W2987" s="339">
        <v>0</v>
      </c>
      <c r="X2987" s="339">
        <v>604.29600000000005</v>
      </c>
      <c r="Y2987" s="338">
        <v>0</v>
      </c>
      <c r="Z2987" s="338">
        <v>308.88</v>
      </c>
      <c r="AA2987" s="338">
        <v>0</v>
      </c>
      <c r="AB2987" s="339">
        <v>0</v>
      </c>
      <c r="AC2987" s="339">
        <v>0</v>
      </c>
      <c r="AD2987" s="337">
        <v>3.9599999999999795</v>
      </c>
      <c r="AE2987" s="340">
        <v>0</v>
      </c>
      <c r="AF2987" s="339">
        <v>0</v>
      </c>
      <c r="AG2987" s="339">
        <v>0</v>
      </c>
      <c r="AH2987" s="514">
        <v>0</v>
      </c>
      <c r="AI2987" s="321">
        <v>814.37700000000007</v>
      </c>
      <c r="AJ2987" s="192">
        <v>7501943489080</v>
      </c>
      <c r="AK2987" s="192">
        <v>78008</v>
      </c>
      <c r="AL2987" s="226"/>
      <c r="AM2987" s="75">
        <v>78569</v>
      </c>
      <c r="AN2987" s="456"/>
      <c r="AO2987" s="188">
        <v>658.68533333333323</v>
      </c>
      <c r="AP2987" s="188">
        <v>580.53600000000006</v>
      </c>
      <c r="AQ2987" s="187">
        <v>76.293859677942919</v>
      </c>
      <c r="AR2987" s="188">
        <v>502.93599999999998</v>
      </c>
      <c r="AS2987" s="187">
        <v>62.30138133421201</v>
      </c>
      <c r="AT2987" s="188">
        <v>892.58399999999983</v>
      </c>
      <c r="AU2987" s="187">
        <v>110.577662812608</v>
      </c>
      <c r="AV2987" s="188">
        <v>561.53599999999994</v>
      </c>
      <c r="AW2987" s="187">
        <v>75.801295896328298</v>
      </c>
      <c r="AX2987" s="188">
        <v>909.21600000000001</v>
      </c>
      <c r="AY2987" s="187">
        <v>132.63428766487823</v>
      </c>
      <c r="AZ2987" s="188">
        <v>578.97799999999995</v>
      </c>
      <c r="BA2987" s="187">
        <v>80.300632582214178</v>
      </c>
      <c r="BB2987" s="188">
        <v>1035.1500000000001</v>
      </c>
      <c r="BC2987" s="187">
        <v>139.45433431318926</v>
      </c>
      <c r="BD2987" s="75"/>
      <c r="BE2987" s="75"/>
      <c r="BF2987" s="56"/>
      <c r="BH2987" s="74"/>
      <c r="BI2987" s="194"/>
      <c r="BJ2987" s="74"/>
    </row>
    <row r="2988" spans="1:62" s="77" customFormat="1" ht="11.25" customHeight="1" x14ac:dyDescent="0.2">
      <c r="A2988" s="184" t="s">
        <v>3486</v>
      </c>
      <c r="B2988" s="185">
        <v>0</v>
      </c>
      <c r="C2988" s="832">
        <v>78009</v>
      </c>
      <c r="D2988" s="284">
        <v>1E-4</v>
      </c>
      <c r="E2988" s="91">
        <v>0</v>
      </c>
      <c r="F2988" s="186">
        <v>0</v>
      </c>
      <c r="G2988" s="186">
        <v>0</v>
      </c>
      <c r="H2988" s="186">
        <v>0</v>
      </c>
      <c r="I2988" s="187">
        <v>0</v>
      </c>
      <c r="J2988" s="188">
        <v>0</v>
      </c>
      <c r="K2988" s="186">
        <v>0</v>
      </c>
      <c r="L2988" s="186">
        <v>0</v>
      </c>
      <c r="M2988" s="187">
        <v>0</v>
      </c>
      <c r="N2988" s="189">
        <v>0</v>
      </c>
      <c r="O2988" s="188">
        <v>12.672000000000001</v>
      </c>
      <c r="P2988" s="189">
        <v>12.672000000000001</v>
      </c>
      <c r="Q2988" s="187">
        <v>0</v>
      </c>
      <c r="R2988" s="186">
        <v>0</v>
      </c>
      <c r="S2988" s="186">
        <v>1E-4</v>
      </c>
      <c r="T2988" s="188">
        <v>0</v>
      </c>
      <c r="U2988" s="187">
        <v>0</v>
      </c>
      <c r="V2988" s="189">
        <v>0</v>
      </c>
      <c r="W2988" s="187">
        <v>0</v>
      </c>
      <c r="X2988" s="187">
        <v>0</v>
      </c>
      <c r="Y2988" s="186">
        <v>0</v>
      </c>
      <c r="Z2988" s="186">
        <v>0</v>
      </c>
      <c r="AA2988" s="186">
        <v>0</v>
      </c>
      <c r="AB2988" s="187">
        <v>0</v>
      </c>
      <c r="AC2988" s="187">
        <v>0</v>
      </c>
      <c r="AD2988" s="188">
        <v>0</v>
      </c>
      <c r="AE2988" s="189">
        <v>0</v>
      </c>
      <c r="AF2988" s="187">
        <v>0</v>
      </c>
      <c r="AG2988" s="187">
        <v>0</v>
      </c>
      <c r="AH2988" s="484">
        <v>0</v>
      </c>
      <c r="AI2988" s="321">
        <v>0</v>
      </c>
      <c r="AJ2988" s="192">
        <v>7501943489097</v>
      </c>
      <c r="AK2988" s="192" t="s">
        <v>262</v>
      </c>
      <c r="AL2988" s="226"/>
      <c r="AM2988" s="75">
        <v>78009</v>
      </c>
      <c r="AN2988" s="456"/>
      <c r="AO2988" s="188">
        <v>0</v>
      </c>
      <c r="AP2988" s="188">
        <v>0</v>
      </c>
      <c r="AQ2988" s="187">
        <v>0</v>
      </c>
      <c r="AR2988" s="188">
        <v>0</v>
      </c>
      <c r="AS2988" s="187">
        <v>0</v>
      </c>
      <c r="AT2988" s="188">
        <v>0</v>
      </c>
      <c r="AU2988" s="187">
        <v>0</v>
      </c>
      <c r="AV2988" s="188">
        <v>0</v>
      </c>
      <c r="AW2988" s="187">
        <v>0</v>
      </c>
      <c r="AX2988" s="188">
        <v>0</v>
      </c>
      <c r="AY2988" s="187">
        <v>0</v>
      </c>
      <c r="AZ2988" s="188">
        <v>0</v>
      </c>
      <c r="BA2988" s="187">
        <v>0</v>
      </c>
      <c r="BB2988" s="188">
        <v>0</v>
      </c>
      <c r="BC2988" s="187">
        <v>0</v>
      </c>
      <c r="BD2988" s="75"/>
      <c r="BE2988" s="75"/>
      <c r="BF2988" s="56"/>
      <c r="BH2988" s="74"/>
      <c r="BI2988" s="194"/>
      <c r="BJ2988" s="74"/>
    </row>
    <row r="2989" spans="1:62" s="77" customFormat="1" ht="11.25" customHeight="1" x14ac:dyDescent="0.2">
      <c r="A2989" s="184" t="s">
        <v>3487</v>
      </c>
      <c r="B2989" s="185">
        <v>0</v>
      </c>
      <c r="C2989" s="832">
        <v>78119</v>
      </c>
      <c r="D2989" s="284">
        <v>1E-4</v>
      </c>
      <c r="E2989" s="91">
        <v>0</v>
      </c>
      <c r="F2989" s="186">
        <v>0</v>
      </c>
      <c r="G2989" s="186">
        <v>0</v>
      </c>
      <c r="H2989" s="186">
        <v>0</v>
      </c>
      <c r="I2989" s="187">
        <v>0</v>
      </c>
      <c r="J2989" s="188">
        <v>0</v>
      </c>
      <c r="K2989" s="186">
        <v>0</v>
      </c>
      <c r="L2989" s="186">
        <v>0</v>
      </c>
      <c r="M2989" s="187">
        <v>0</v>
      </c>
      <c r="N2989" s="189">
        <v>0</v>
      </c>
      <c r="O2989" s="188">
        <v>0</v>
      </c>
      <c r="P2989" s="189">
        <v>0</v>
      </c>
      <c r="Q2989" s="187">
        <v>0</v>
      </c>
      <c r="R2989" s="186">
        <v>0</v>
      </c>
      <c r="S2989" s="186">
        <v>1E-4</v>
      </c>
      <c r="T2989" s="188">
        <v>0</v>
      </c>
      <c r="U2989" s="187">
        <v>0</v>
      </c>
      <c r="V2989" s="189">
        <v>0</v>
      </c>
      <c r="W2989" s="187">
        <v>0</v>
      </c>
      <c r="X2989" s="187">
        <v>0</v>
      </c>
      <c r="Y2989" s="186">
        <v>0</v>
      </c>
      <c r="Z2989" s="186">
        <v>0</v>
      </c>
      <c r="AA2989" s="186">
        <v>0</v>
      </c>
      <c r="AB2989" s="187">
        <v>0</v>
      </c>
      <c r="AC2989" s="187">
        <v>0</v>
      </c>
      <c r="AD2989" s="188">
        <v>0</v>
      </c>
      <c r="AE2989" s="189">
        <v>0</v>
      </c>
      <c r="AF2989" s="187">
        <v>0</v>
      </c>
      <c r="AG2989" s="187">
        <v>0</v>
      </c>
      <c r="AH2989" s="484">
        <v>0</v>
      </c>
      <c r="AI2989" s="321">
        <v>0</v>
      </c>
      <c r="AJ2989" s="192">
        <v>7501943489097</v>
      </c>
      <c r="AK2989" s="192">
        <v>78009</v>
      </c>
      <c r="AL2989" s="226"/>
      <c r="AM2989" s="75">
        <v>78119</v>
      </c>
      <c r="AN2989" s="456"/>
      <c r="AO2989" s="188">
        <v>0</v>
      </c>
      <c r="AP2989" s="188">
        <v>0</v>
      </c>
      <c r="AQ2989" s="187">
        <v>0</v>
      </c>
      <c r="AR2989" s="188">
        <v>0</v>
      </c>
      <c r="AS2989" s="187">
        <v>0</v>
      </c>
      <c r="AT2989" s="188">
        <v>0</v>
      </c>
      <c r="AU2989" s="187">
        <v>0</v>
      </c>
      <c r="AV2989" s="188">
        <v>0</v>
      </c>
      <c r="AW2989" s="187">
        <v>0</v>
      </c>
      <c r="AX2989" s="188">
        <v>0</v>
      </c>
      <c r="AY2989" s="187">
        <v>0</v>
      </c>
      <c r="AZ2989" s="188">
        <v>0</v>
      </c>
      <c r="BA2989" s="187">
        <v>0</v>
      </c>
      <c r="BB2989" s="188">
        <v>0</v>
      </c>
      <c r="BC2989" s="187">
        <v>0</v>
      </c>
      <c r="BD2989" s="75"/>
      <c r="BE2989" s="75"/>
      <c r="BF2989" s="56"/>
      <c r="BH2989" s="74"/>
      <c r="BI2989" s="194"/>
      <c r="BJ2989" s="74"/>
    </row>
    <row r="2990" spans="1:62" s="77" customFormat="1" ht="11.25" customHeight="1" x14ac:dyDescent="0.2">
      <c r="A2990" s="333" t="s">
        <v>3488</v>
      </c>
      <c r="B2990" s="334">
        <v>0</v>
      </c>
      <c r="C2990" s="939">
        <v>78497</v>
      </c>
      <c r="D2990" s="390">
        <v>90.288000000000011</v>
      </c>
      <c r="E2990" s="336">
        <v>5.9690467428120622</v>
      </c>
      <c r="F2990" s="338">
        <v>0</v>
      </c>
      <c r="G2990" s="338">
        <v>0</v>
      </c>
      <c r="H2990" s="338">
        <v>0</v>
      </c>
      <c r="I2990" s="339">
        <v>0</v>
      </c>
      <c r="J2990" s="337">
        <v>453.78100000000001</v>
      </c>
      <c r="K2990" s="338">
        <v>0</v>
      </c>
      <c r="L2990" s="338">
        <v>8.7119999999999997</v>
      </c>
      <c r="M2990" s="339">
        <v>1.9198688354073881</v>
      </c>
      <c r="N2990" s="340">
        <v>0</v>
      </c>
      <c r="O2990" s="337">
        <v>0</v>
      </c>
      <c r="P2990" s="340">
        <v>0</v>
      </c>
      <c r="Q2990" s="339">
        <v>1.9198688354073881</v>
      </c>
      <c r="R2990" s="338">
        <v>5.3930860921898454</v>
      </c>
      <c r="S2990" s="338">
        <v>81.576000000000008</v>
      </c>
      <c r="T2990" s="337">
        <v>81.576000000000008</v>
      </c>
      <c r="U2990" s="339">
        <v>5.3930860921898454</v>
      </c>
      <c r="V2990" s="340">
        <v>1.5840000000000001</v>
      </c>
      <c r="W2990" s="339">
        <v>0</v>
      </c>
      <c r="X2990" s="339">
        <v>79.992000000000004</v>
      </c>
      <c r="Y2990" s="338">
        <v>0</v>
      </c>
      <c r="Z2990" s="338">
        <v>23.76</v>
      </c>
      <c r="AA2990" s="338">
        <v>0</v>
      </c>
      <c r="AB2990" s="339">
        <v>0</v>
      </c>
      <c r="AC2990" s="339">
        <v>0</v>
      </c>
      <c r="AD2990" s="337">
        <v>0</v>
      </c>
      <c r="AE2990" s="340">
        <v>0</v>
      </c>
      <c r="AF2990" s="339">
        <v>0</v>
      </c>
      <c r="AG2990" s="339">
        <v>0</v>
      </c>
      <c r="AH2990" s="514">
        <v>0</v>
      </c>
      <c r="AI2990" s="321">
        <v>548.45900000000006</v>
      </c>
      <c r="AJ2990" s="192">
        <v>7501943489097</v>
      </c>
      <c r="AK2990" s="192">
        <v>78009</v>
      </c>
      <c r="AL2990" s="226"/>
      <c r="AM2990" s="75">
        <v>78497</v>
      </c>
      <c r="AN2990" s="456"/>
      <c r="AO2990" s="188">
        <v>27.196000000000002</v>
      </c>
      <c r="AP2990" s="188">
        <v>55.440000000000005</v>
      </c>
      <c r="AQ2990" s="187">
        <v>0</v>
      </c>
      <c r="AR2990" s="188">
        <v>0.79</v>
      </c>
      <c r="AS2990" s="187">
        <v>0.12209521572215457</v>
      </c>
      <c r="AT2990" s="188">
        <v>25.358000000000001</v>
      </c>
      <c r="AU2990" s="187">
        <v>3.9934612937567331</v>
      </c>
      <c r="AV2990" s="188">
        <v>-27.71</v>
      </c>
      <c r="AW2990" s="187">
        <v>-4.2142243378679458</v>
      </c>
      <c r="AX2990" s="188">
        <v>407.90000000000003</v>
      </c>
      <c r="AY2990" s="187">
        <v>56.270839454977114</v>
      </c>
      <c r="AZ2990" s="188">
        <v>491.04200000000003</v>
      </c>
      <c r="BA2990" s="187">
        <v>70.979109931599922</v>
      </c>
      <c r="BB2990" s="188">
        <v>883.88200000000006</v>
      </c>
      <c r="BC2990" s="187">
        <v>0</v>
      </c>
      <c r="BD2990" s="75"/>
      <c r="BE2990" s="75"/>
      <c r="BF2990" s="56"/>
      <c r="BH2990" s="74"/>
      <c r="BI2990" s="194"/>
      <c r="BJ2990" s="74"/>
    </row>
    <row r="2991" spans="1:62" s="77" customFormat="1" ht="11.25" customHeight="1" x14ac:dyDescent="0.2">
      <c r="A2991" s="333" t="s">
        <v>3488</v>
      </c>
      <c r="B2991" s="334">
        <v>0</v>
      </c>
      <c r="C2991" s="939">
        <v>78570</v>
      </c>
      <c r="D2991" s="390">
        <v>708.048</v>
      </c>
      <c r="E2991" s="336">
        <v>38.572937821644857</v>
      </c>
      <c r="F2991" s="338">
        <v>500</v>
      </c>
      <c r="G2991" s="338">
        <v>500</v>
      </c>
      <c r="H2991" s="338">
        <v>0</v>
      </c>
      <c r="I2991" s="339">
        <v>0</v>
      </c>
      <c r="J2991" s="337">
        <v>105.807</v>
      </c>
      <c r="K2991" s="338">
        <v>550.68245250639313</v>
      </c>
      <c r="L2991" s="338">
        <v>161.566</v>
      </c>
      <c r="M2991" s="339">
        <v>29.339231577952685</v>
      </c>
      <c r="N2991" s="340">
        <v>0</v>
      </c>
      <c r="O2991" s="337">
        <v>0</v>
      </c>
      <c r="P2991" s="340">
        <v>16.632000000000001</v>
      </c>
      <c r="Q2991" s="339">
        <v>168.41796856540682</v>
      </c>
      <c r="R2991" s="338">
        <v>154.94683716578297</v>
      </c>
      <c r="S2991" s="338">
        <v>546.48199999999997</v>
      </c>
      <c r="T2991" s="337">
        <v>546.4799999999999</v>
      </c>
      <c r="U2991" s="339">
        <v>29.771059392544686</v>
      </c>
      <c r="V2991" s="340">
        <v>39.6</v>
      </c>
      <c r="W2991" s="339">
        <v>16.632000000000001</v>
      </c>
      <c r="X2991" s="339">
        <v>490.24799999999988</v>
      </c>
      <c r="Y2991" s="338">
        <v>0</v>
      </c>
      <c r="Z2991" s="338">
        <v>0</v>
      </c>
      <c r="AA2991" s="338">
        <v>0</v>
      </c>
      <c r="AB2991" s="339">
        <v>0</v>
      </c>
      <c r="AC2991" s="339">
        <v>0</v>
      </c>
      <c r="AD2991" s="337">
        <v>3.1700000000000159</v>
      </c>
      <c r="AE2991" s="340">
        <v>0</v>
      </c>
      <c r="AF2991" s="339">
        <v>0</v>
      </c>
      <c r="AG2991" s="339">
        <v>0</v>
      </c>
      <c r="AH2991" s="514">
        <v>0</v>
      </c>
      <c r="AI2991" s="321">
        <v>122.32500000000002</v>
      </c>
      <c r="AJ2991" s="192">
        <v>7501943489097</v>
      </c>
      <c r="AK2991" s="192">
        <v>78009</v>
      </c>
      <c r="AL2991" s="226"/>
      <c r="AM2991" s="75">
        <v>78570</v>
      </c>
      <c r="AN2991" s="456"/>
      <c r="AO2991" s="188">
        <v>404.18599999999998</v>
      </c>
      <c r="AP2991" s="188">
        <v>376.202</v>
      </c>
      <c r="AQ2991" s="187">
        <v>64.235234255877529</v>
      </c>
      <c r="AR2991" s="188">
        <v>379.37200000000001</v>
      </c>
      <c r="AS2991" s="187">
        <v>0</v>
      </c>
      <c r="AT2991" s="188">
        <v>456.98399999999998</v>
      </c>
      <c r="AU2991" s="187">
        <v>0</v>
      </c>
      <c r="AV2991" s="188">
        <v>712.79599999999994</v>
      </c>
      <c r="AW2991" s="187">
        <v>0</v>
      </c>
      <c r="AX2991" s="188">
        <v>0</v>
      </c>
      <c r="AY2991" s="187">
        <v>0</v>
      </c>
      <c r="AZ2991" s="188">
        <v>0</v>
      </c>
      <c r="BA2991" s="187">
        <v>0</v>
      </c>
      <c r="BB2991" s="188">
        <v>0</v>
      </c>
      <c r="BC2991" s="187">
        <v>0</v>
      </c>
      <c r="BD2991" s="75"/>
      <c r="BE2991" s="75"/>
      <c r="BF2991" s="56"/>
      <c r="BH2991" s="74"/>
      <c r="BI2991" s="194"/>
      <c r="BJ2991" s="74"/>
    </row>
    <row r="2992" spans="1:62" s="77" customFormat="1" ht="11.25" customHeight="1" x14ac:dyDescent="0.2">
      <c r="A2992" s="344" t="s">
        <v>3489</v>
      </c>
      <c r="B2992" s="345">
        <v>0</v>
      </c>
      <c r="C2992" s="849">
        <v>78007</v>
      </c>
      <c r="D2992" s="389">
        <v>1E-4</v>
      </c>
      <c r="E2992" s="347">
        <v>0</v>
      </c>
      <c r="F2992" s="348">
        <v>0</v>
      </c>
      <c r="G2992" s="348">
        <v>0</v>
      </c>
      <c r="H2992" s="348">
        <v>0</v>
      </c>
      <c r="I2992" s="349">
        <v>0</v>
      </c>
      <c r="J2992" s="350">
        <v>0</v>
      </c>
      <c r="K2992" s="348">
        <v>0</v>
      </c>
      <c r="L2992" s="348">
        <v>0</v>
      </c>
      <c r="M2992" s="349">
        <v>0</v>
      </c>
      <c r="N2992" s="351">
        <v>0</v>
      </c>
      <c r="O2992" s="350">
        <v>13.463999999999999</v>
      </c>
      <c r="P2992" s="351">
        <v>13.463999999999999</v>
      </c>
      <c r="Q2992" s="349">
        <v>0</v>
      </c>
      <c r="R2992" s="348">
        <v>0</v>
      </c>
      <c r="S2992" s="348">
        <v>1E-4</v>
      </c>
      <c r="T2992" s="350">
        <v>0</v>
      </c>
      <c r="U2992" s="349">
        <v>0</v>
      </c>
      <c r="V2992" s="351">
        <v>0</v>
      </c>
      <c r="W2992" s="349">
        <v>0</v>
      </c>
      <c r="X2992" s="349">
        <v>0</v>
      </c>
      <c r="Y2992" s="348">
        <v>0</v>
      </c>
      <c r="Z2992" s="348">
        <v>0</v>
      </c>
      <c r="AA2992" s="348">
        <v>0</v>
      </c>
      <c r="AB2992" s="349">
        <v>0</v>
      </c>
      <c r="AC2992" s="349">
        <v>0</v>
      </c>
      <c r="AD2992" s="350">
        <v>0</v>
      </c>
      <c r="AE2992" s="351">
        <v>0</v>
      </c>
      <c r="AF2992" s="349">
        <v>0</v>
      </c>
      <c r="AG2992" s="349">
        <v>0</v>
      </c>
      <c r="AH2992" s="512">
        <v>0</v>
      </c>
      <c r="AI2992" s="321">
        <v>0</v>
      </c>
      <c r="AJ2992" s="192">
        <v>7501943489073</v>
      </c>
      <c r="AK2992" s="192" t="s">
        <v>262</v>
      </c>
      <c r="AL2992" s="226"/>
      <c r="AM2992" s="75">
        <v>78007</v>
      </c>
      <c r="AN2992" s="456"/>
      <c r="AO2992" s="188">
        <v>0</v>
      </c>
      <c r="AP2992" s="188">
        <v>0</v>
      </c>
      <c r="AQ2992" s="187">
        <v>0</v>
      </c>
      <c r="AR2992" s="188">
        <v>0</v>
      </c>
      <c r="AS2992" s="187">
        <v>0</v>
      </c>
      <c r="AT2992" s="188">
        <v>0</v>
      </c>
      <c r="AU2992" s="187">
        <v>0</v>
      </c>
      <c r="AV2992" s="188">
        <v>0</v>
      </c>
      <c r="AW2992" s="187">
        <v>0</v>
      </c>
      <c r="AX2992" s="188">
        <v>0</v>
      </c>
      <c r="AY2992" s="187">
        <v>0</v>
      </c>
      <c r="AZ2992" s="188">
        <v>0</v>
      </c>
      <c r="BA2992" s="187">
        <v>0</v>
      </c>
      <c r="BB2992" s="188">
        <v>0</v>
      </c>
      <c r="BC2992" s="187">
        <v>0</v>
      </c>
      <c r="BD2992" s="75"/>
      <c r="BE2992" s="75"/>
      <c r="BF2992" s="56"/>
      <c r="BH2992" s="74"/>
      <c r="BI2992" s="194"/>
      <c r="BJ2992" s="74"/>
    </row>
    <row r="2993" spans="1:62" s="77" customFormat="1" ht="11.1" customHeight="1" x14ac:dyDescent="0.2">
      <c r="A2993" s="184" t="s">
        <v>3490</v>
      </c>
      <c r="B2993" s="185">
        <v>0</v>
      </c>
      <c r="C2993" s="832">
        <v>78115</v>
      </c>
      <c r="D2993" s="284">
        <v>19.8</v>
      </c>
      <c r="E2993" s="91">
        <v>0</v>
      </c>
      <c r="F2993" s="186">
        <v>0</v>
      </c>
      <c r="G2993" s="186">
        <v>0</v>
      </c>
      <c r="H2993" s="186">
        <v>0</v>
      </c>
      <c r="I2993" s="187">
        <v>0</v>
      </c>
      <c r="J2993" s="188">
        <v>0</v>
      </c>
      <c r="K2993" s="186">
        <v>0</v>
      </c>
      <c r="L2993" s="186">
        <v>0</v>
      </c>
      <c r="M2993" s="187">
        <v>0</v>
      </c>
      <c r="N2993" s="189">
        <v>0</v>
      </c>
      <c r="O2993" s="188">
        <v>0</v>
      </c>
      <c r="P2993" s="189">
        <v>0</v>
      </c>
      <c r="Q2993" s="187">
        <v>0</v>
      </c>
      <c r="R2993" s="186">
        <v>0</v>
      </c>
      <c r="S2993" s="186">
        <v>19.8</v>
      </c>
      <c r="T2993" s="188">
        <v>19.8</v>
      </c>
      <c r="U2993" s="187">
        <v>0</v>
      </c>
      <c r="V2993" s="189">
        <v>0</v>
      </c>
      <c r="W2993" s="187">
        <v>0</v>
      </c>
      <c r="X2993" s="187">
        <v>19.8</v>
      </c>
      <c r="Y2993" s="186">
        <v>0</v>
      </c>
      <c r="Z2993" s="186">
        <v>0</v>
      </c>
      <c r="AA2993" s="186">
        <v>0</v>
      </c>
      <c r="AB2993" s="187">
        <v>0</v>
      </c>
      <c r="AC2993" s="187">
        <v>0</v>
      </c>
      <c r="AD2993" s="188">
        <v>0</v>
      </c>
      <c r="AE2993" s="189">
        <v>0</v>
      </c>
      <c r="AF2993" s="187">
        <v>0</v>
      </c>
      <c r="AG2993" s="187">
        <v>0</v>
      </c>
      <c r="AH2993" s="484">
        <v>0</v>
      </c>
      <c r="AI2993" s="321">
        <v>0</v>
      </c>
      <c r="AJ2993" s="192">
        <v>7501943489073</v>
      </c>
      <c r="AK2993" s="192">
        <v>78007</v>
      </c>
      <c r="AL2993" s="226"/>
      <c r="AM2993" s="75">
        <v>78115</v>
      </c>
      <c r="AN2993" s="456"/>
      <c r="AO2993" s="188">
        <v>0</v>
      </c>
      <c r="AP2993" s="188">
        <v>0</v>
      </c>
      <c r="AQ2993" s="187">
        <v>0</v>
      </c>
      <c r="AR2993" s="188">
        <v>0</v>
      </c>
      <c r="AS2993" s="187">
        <v>0</v>
      </c>
      <c r="AT2993" s="188">
        <v>0</v>
      </c>
      <c r="AU2993" s="187">
        <v>0</v>
      </c>
      <c r="AV2993" s="188">
        <v>0</v>
      </c>
      <c r="AW2993" s="187">
        <v>0</v>
      </c>
      <c r="AX2993" s="188">
        <v>0</v>
      </c>
      <c r="AY2993" s="187">
        <v>0</v>
      </c>
      <c r="AZ2993" s="188">
        <v>0</v>
      </c>
      <c r="BA2993" s="187">
        <v>0</v>
      </c>
      <c r="BB2993" s="188">
        <v>0</v>
      </c>
      <c r="BC2993" s="187">
        <v>0</v>
      </c>
      <c r="BD2993" s="75"/>
      <c r="BE2993" s="75"/>
      <c r="BF2993" s="56"/>
      <c r="BH2993" s="74"/>
      <c r="BI2993" s="194"/>
      <c r="BJ2993" s="74"/>
    </row>
    <row r="2994" spans="1:62" s="77" customFormat="1" ht="11.25" customHeight="1" x14ac:dyDescent="0.2">
      <c r="A2994" s="471" t="s">
        <v>3489</v>
      </c>
      <c r="B2994" s="185">
        <v>0</v>
      </c>
      <c r="C2994" s="839">
        <v>78265</v>
      </c>
      <c r="D2994" s="284">
        <v>42.768000000000001</v>
      </c>
      <c r="E2994" s="91">
        <v>0</v>
      </c>
      <c r="F2994" s="186">
        <v>0</v>
      </c>
      <c r="G2994" s="186">
        <v>0</v>
      </c>
      <c r="H2994" s="186">
        <v>0</v>
      </c>
      <c r="I2994" s="187">
        <v>0</v>
      </c>
      <c r="J2994" s="188">
        <v>0</v>
      </c>
      <c r="K2994" s="186">
        <v>0</v>
      </c>
      <c r="L2994" s="186">
        <v>-3.1619999999999999</v>
      </c>
      <c r="M2994" s="187">
        <v>0</v>
      </c>
      <c r="N2994" s="189">
        <v>0</v>
      </c>
      <c r="O2994" s="189">
        <v>0</v>
      </c>
      <c r="P2994" s="189">
        <v>0</v>
      </c>
      <c r="Q2994" s="187">
        <v>0</v>
      </c>
      <c r="R2994" s="338">
        <v>0</v>
      </c>
      <c r="S2994" s="338">
        <v>45.93</v>
      </c>
      <c r="T2994" s="188">
        <v>40.392000000000003</v>
      </c>
      <c r="U2994" s="187">
        <v>0</v>
      </c>
      <c r="V2994" s="189">
        <v>0</v>
      </c>
      <c r="W2994" s="187">
        <v>0</v>
      </c>
      <c r="X2994" s="187">
        <v>40.392000000000003</v>
      </c>
      <c r="Y2994" s="186">
        <v>0</v>
      </c>
      <c r="Z2994" s="186">
        <v>0</v>
      </c>
      <c r="AA2994" s="186">
        <v>0</v>
      </c>
      <c r="AB2994" s="187">
        <v>0</v>
      </c>
      <c r="AC2994" s="187">
        <v>0</v>
      </c>
      <c r="AD2994" s="188">
        <v>6.33</v>
      </c>
      <c r="AE2994" s="189">
        <v>0</v>
      </c>
      <c r="AF2994" s="189">
        <v>0</v>
      </c>
      <c r="AG2994" s="189">
        <v>0</v>
      </c>
      <c r="AH2994" s="191">
        <v>0</v>
      </c>
      <c r="AI2994" s="321">
        <v>0</v>
      </c>
      <c r="AJ2994" s="192">
        <v>7501943489073</v>
      </c>
      <c r="AK2994" s="192">
        <v>78007</v>
      </c>
      <c r="AL2994" s="226"/>
      <c r="AM2994" s="75">
        <v>78265</v>
      </c>
      <c r="AN2994" s="456"/>
      <c r="AO2994" s="188">
        <v>34.068000000000005</v>
      </c>
      <c r="AP2994" s="188">
        <v>0.79600000000000004</v>
      </c>
      <c r="AQ2994" s="187">
        <v>0</v>
      </c>
      <c r="AR2994" s="188">
        <v>6.3440000000000003</v>
      </c>
      <c r="AS2994" s="187">
        <v>0</v>
      </c>
      <c r="AT2994" s="188">
        <v>95.064000000000007</v>
      </c>
      <c r="AU2994" s="187">
        <v>0</v>
      </c>
      <c r="AV2994" s="188">
        <v>1.6020000000000001</v>
      </c>
      <c r="AW2994" s="187">
        <v>0</v>
      </c>
      <c r="AX2994" s="188">
        <v>-6.3339999999999996</v>
      </c>
      <c r="AY2994" s="187">
        <v>-0.59292237528410474</v>
      </c>
      <c r="AZ2994" s="188">
        <v>31.675999999999998</v>
      </c>
      <c r="BA2994" s="187">
        <v>0</v>
      </c>
      <c r="BB2994" s="188">
        <v>-24.545999999999999</v>
      </c>
      <c r="BC2994" s="187">
        <v>0</v>
      </c>
      <c r="BD2994" s="75"/>
      <c r="BE2994" s="75"/>
      <c r="BF2994" s="56"/>
      <c r="BH2994" s="74"/>
      <c r="BI2994" s="194"/>
      <c r="BJ2994" s="74"/>
    </row>
    <row r="2995" spans="1:62" s="77" customFormat="1" ht="11.25" customHeight="1" x14ac:dyDescent="0.2">
      <c r="A2995" s="333" t="s">
        <v>3489</v>
      </c>
      <c r="B2995" s="334">
        <v>0</v>
      </c>
      <c r="C2995" s="939">
        <v>78568</v>
      </c>
      <c r="D2995" s="390">
        <v>1648.9440000000002</v>
      </c>
      <c r="E2995" s="336">
        <v>45.135864379820568</v>
      </c>
      <c r="F2995" s="337">
        <v>1200</v>
      </c>
      <c r="G2995" s="338">
        <v>700</v>
      </c>
      <c r="H2995" s="338">
        <v>0</v>
      </c>
      <c r="I2995" s="339">
        <v>0</v>
      </c>
      <c r="J2995" s="337">
        <v>913.72499999999991</v>
      </c>
      <c r="K2995" s="338">
        <v>1095.9869868387057</v>
      </c>
      <c r="L2995" s="338">
        <v>223.33799999999999</v>
      </c>
      <c r="M2995" s="339">
        <v>20.089289621501948</v>
      </c>
      <c r="N2995" s="340">
        <v>0</v>
      </c>
      <c r="O2995" s="337">
        <v>0</v>
      </c>
      <c r="P2995" s="340">
        <v>41.975999999999999</v>
      </c>
      <c r="Q2995" s="340">
        <v>29.036526307149309</v>
      </c>
      <c r="R2995" s="338">
        <v>46.806402363949779</v>
      </c>
      <c r="S2995" s="338">
        <v>1425.6060000000002</v>
      </c>
      <c r="T2995" s="337">
        <v>1411.3440000000001</v>
      </c>
      <c r="U2995" s="339">
        <v>39.737771089438567</v>
      </c>
      <c r="V2995" s="340">
        <v>118.8</v>
      </c>
      <c r="W2995" s="340">
        <v>41.975999999999999</v>
      </c>
      <c r="X2995" s="340">
        <v>1250.5680000000002</v>
      </c>
      <c r="Y2995" s="337">
        <v>0</v>
      </c>
      <c r="Z2995" s="338">
        <v>0</v>
      </c>
      <c r="AA2995" s="338">
        <v>0</v>
      </c>
      <c r="AB2995" s="339">
        <v>0</v>
      </c>
      <c r="AC2995" s="340">
        <v>0</v>
      </c>
      <c r="AD2995" s="340">
        <v>5.5499999999999829</v>
      </c>
      <c r="AE2995" s="340">
        <v>0</v>
      </c>
      <c r="AF2995" s="339">
        <v>0</v>
      </c>
      <c r="AG2995" s="340">
        <v>0</v>
      </c>
      <c r="AH2995" s="514">
        <v>0</v>
      </c>
      <c r="AI2995" s="321">
        <v>1039.4589999999998</v>
      </c>
      <c r="AJ2995" s="192">
        <v>7501943489073</v>
      </c>
      <c r="AK2995" s="192">
        <v>78007</v>
      </c>
      <c r="AL2995" s="226"/>
      <c r="AM2995" s="75">
        <v>78568</v>
      </c>
      <c r="AN2995" s="456"/>
      <c r="AO2995" s="188">
        <v>660.26800000000003</v>
      </c>
      <c r="AP2995" s="188">
        <v>472.834</v>
      </c>
      <c r="AQ2995" s="187">
        <v>42.28186181955823</v>
      </c>
      <c r="AR2995" s="188">
        <v>625.67800000000011</v>
      </c>
      <c r="AS2995" s="187">
        <v>50.744277015569615</v>
      </c>
      <c r="AT2995" s="188">
        <v>882.29199999999992</v>
      </c>
      <c r="AU2995" s="187">
        <v>78.279472058320579</v>
      </c>
      <c r="AV2995" s="188">
        <v>769.82200000000012</v>
      </c>
      <c r="AW2995" s="187">
        <v>70.77011711475339</v>
      </c>
      <c r="AX2995" s="188">
        <v>1366.1919999999998</v>
      </c>
      <c r="AY2995" s="187">
        <v>6147.0843504203949</v>
      </c>
      <c r="AZ2995" s="188">
        <v>1040.712</v>
      </c>
      <c r="BA2995" s="187">
        <v>87.761460306808445</v>
      </c>
      <c r="BB2995" s="188">
        <v>1683.7999999999997</v>
      </c>
      <c r="BC2995" s="187">
        <v>158.15674088760105</v>
      </c>
      <c r="BD2995" s="75"/>
      <c r="BE2995" s="75"/>
      <c r="BF2995" s="56"/>
      <c r="BH2995" s="74"/>
      <c r="BI2995" s="194"/>
      <c r="BJ2995" s="74"/>
    </row>
    <row r="2996" spans="1:62" s="77" customFormat="1" ht="11.25" customHeight="1" x14ac:dyDescent="0.2">
      <c r="A2996" s="184" t="s">
        <v>3491</v>
      </c>
      <c r="B2996" s="185">
        <v>0</v>
      </c>
      <c r="C2996" s="835">
        <v>78010</v>
      </c>
      <c r="D2996" s="284">
        <v>1E-4</v>
      </c>
      <c r="E2996" s="91">
        <v>0</v>
      </c>
      <c r="F2996" s="186">
        <v>0</v>
      </c>
      <c r="G2996" s="186">
        <v>0</v>
      </c>
      <c r="H2996" s="186">
        <v>0</v>
      </c>
      <c r="I2996" s="187">
        <v>0</v>
      </c>
      <c r="J2996" s="188">
        <v>0</v>
      </c>
      <c r="K2996" s="186">
        <v>0</v>
      </c>
      <c r="L2996" s="186">
        <v>0</v>
      </c>
      <c r="M2996" s="187">
        <v>0</v>
      </c>
      <c r="N2996" s="189">
        <v>0</v>
      </c>
      <c r="O2996" s="188">
        <v>0</v>
      </c>
      <c r="P2996" s="189">
        <v>0</v>
      </c>
      <c r="Q2996" s="187">
        <v>0</v>
      </c>
      <c r="R2996" s="186">
        <v>0</v>
      </c>
      <c r="S2996" s="186">
        <v>1E-4</v>
      </c>
      <c r="T2996" s="188">
        <v>0</v>
      </c>
      <c r="U2996" s="187">
        <v>0</v>
      </c>
      <c r="V2996" s="189">
        <v>0</v>
      </c>
      <c r="W2996" s="187">
        <v>0</v>
      </c>
      <c r="X2996" s="187">
        <v>0</v>
      </c>
      <c r="Y2996" s="186">
        <v>0</v>
      </c>
      <c r="Z2996" s="186">
        <v>0</v>
      </c>
      <c r="AA2996" s="186">
        <v>0</v>
      </c>
      <c r="AB2996" s="187">
        <v>0</v>
      </c>
      <c r="AC2996" s="187">
        <v>0</v>
      </c>
      <c r="AD2996" s="188">
        <v>0</v>
      </c>
      <c r="AE2996" s="189">
        <v>0</v>
      </c>
      <c r="AF2996" s="187">
        <v>0</v>
      </c>
      <c r="AG2996" s="187">
        <v>0</v>
      </c>
      <c r="AH2996" s="484">
        <v>0</v>
      </c>
      <c r="AI2996" s="321">
        <v>0</v>
      </c>
      <c r="AJ2996" s="192">
        <v>7501943489103</v>
      </c>
      <c r="AK2996" s="192" t="s">
        <v>262</v>
      </c>
      <c r="AL2996" s="226"/>
      <c r="AM2996" s="75">
        <v>78010</v>
      </c>
      <c r="AN2996" s="456"/>
      <c r="AO2996" s="188">
        <v>0</v>
      </c>
      <c r="AP2996" s="188">
        <v>0</v>
      </c>
      <c r="AQ2996" s="187">
        <v>0</v>
      </c>
      <c r="AR2996" s="188">
        <v>0</v>
      </c>
      <c r="AS2996" s="187">
        <v>0</v>
      </c>
      <c r="AT2996" s="188">
        <v>0</v>
      </c>
      <c r="AU2996" s="187">
        <v>0</v>
      </c>
      <c r="AV2996" s="188">
        <v>0</v>
      </c>
      <c r="AW2996" s="187">
        <v>0</v>
      </c>
      <c r="AX2996" s="188">
        <v>0</v>
      </c>
      <c r="AY2996" s="187">
        <v>0</v>
      </c>
      <c r="AZ2996" s="188">
        <v>0</v>
      </c>
      <c r="BA2996" s="187">
        <v>0</v>
      </c>
      <c r="BB2996" s="188">
        <v>0</v>
      </c>
      <c r="BC2996" s="187">
        <v>0</v>
      </c>
      <c r="BD2996" s="75"/>
      <c r="BE2996" s="75"/>
      <c r="BF2996" s="56"/>
      <c r="BH2996" s="74"/>
      <c r="BI2996" s="194"/>
      <c r="BJ2996" s="74"/>
    </row>
    <row r="2997" spans="1:62" s="77" customFormat="1" ht="11.25" customHeight="1" x14ac:dyDescent="0.2">
      <c r="A2997" s="195" t="s">
        <v>3492</v>
      </c>
      <c r="B2997" s="196">
        <v>0</v>
      </c>
      <c r="C2997" s="831">
        <v>78011</v>
      </c>
      <c r="D2997" s="197">
        <v>1E-4</v>
      </c>
      <c r="E2997" s="198">
        <v>0</v>
      </c>
      <c r="F2997" s="199">
        <v>0</v>
      </c>
      <c r="G2997" s="199">
        <v>0</v>
      </c>
      <c r="H2997" s="199">
        <v>0</v>
      </c>
      <c r="I2997" s="200">
        <v>0</v>
      </c>
      <c r="J2997" s="201">
        <v>0</v>
      </c>
      <c r="K2997" s="199">
        <v>0</v>
      </c>
      <c r="L2997" s="199">
        <v>0</v>
      </c>
      <c r="M2997" s="200">
        <v>0</v>
      </c>
      <c r="N2997" s="202">
        <v>0</v>
      </c>
      <c r="O2997" s="201">
        <v>55.44</v>
      </c>
      <c r="P2997" s="202">
        <v>55.44</v>
      </c>
      <c r="Q2997" s="200">
        <v>0</v>
      </c>
      <c r="R2997" s="199">
        <v>0</v>
      </c>
      <c r="S2997" s="199">
        <v>1E-4</v>
      </c>
      <c r="T2997" s="201">
        <v>0</v>
      </c>
      <c r="U2997" s="200">
        <v>0</v>
      </c>
      <c r="V2997" s="202">
        <v>0</v>
      </c>
      <c r="W2997" s="200">
        <v>0</v>
      </c>
      <c r="X2997" s="200">
        <v>0</v>
      </c>
      <c r="Y2997" s="199">
        <v>0</v>
      </c>
      <c r="Z2997" s="199">
        <v>0</v>
      </c>
      <c r="AA2997" s="199">
        <v>0</v>
      </c>
      <c r="AB2997" s="200">
        <v>0</v>
      </c>
      <c r="AC2997" s="200">
        <v>0</v>
      </c>
      <c r="AD2997" s="201">
        <v>0</v>
      </c>
      <c r="AE2997" s="202">
        <v>0</v>
      </c>
      <c r="AF2997" s="200">
        <v>0</v>
      </c>
      <c r="AG2997" s="200">
        <v>0</v>
      </c>
      <c r="AH2997" s="520">
        <v>0</v>
      </c>
      <c r="AI2997" s="321">
        <v>0</v>
      </c>
      <c r="AJ2997" s="192">
        <v>7501943489110</v>
      </c>
      <c r="AK2997" s="192" t="s">
        <v>262</v>
      </c>
      <c r="AL2997" s="226"/>
      <c r="AM2997" s="75">
        <v>78011</v>
      </c>
      <c r="AN2997" s="456"/>
      <c r="AO2997" s="188">
        <v>0</v>
      </c>
      <c r="AP2997" s="188">
        <v>0</v>
      </c>
      <c r="AQ2997" s="187">
        <v>0</v>
      </c>
      <c r="AR2997" s="188">
        <v>0</v>
      </c>
      <c r="AS2997" s="187">
        <v>0</v>
      </c>
      <c r="AT2997" s="188">
        <v>0</v>
      </c>
      <c r="AU2997" s="187">
        <v>0</v>
      </c>
      <c r="AV2997" s="188">
        <v>0</v>
      </c>
      <c r="AW2997" s="187">
        <v>0</v>
      </c>
      <c r="AX2997" s="188">
        <v>0</v>
      </c>
      <c r="AY2997" s="187">
        <v>0</v>
      </c>
      <c r="AZ2997" s="188">
        <v>0</v>
      </c>
      <c r="BA2997" s="187">
        <v>0</v>
      </c>
      <c r="BB2997" s="188">
        <v>0</v>
      </c>
      <c r="BC2997" s="187">
        <v>0</v>
      </c>
      <c r="BD2997" s="75"/>
      <c r="BE2997" s="75"/>
      <c r="BF2997" s="56"/>
      <c r="BH2997" s="74"/>
      <c r="BI2997" s="194"/>
      <c r="BJ2997" s="74"/>
    </row>
    <row r="2998" spans="1:62" s="77" customFormat="1" ht="11.25" customHeight="1" x14ac:dyDescent="0.2">
      <c r="A2998" s="184" t="s">
        <v>3492</v>
      </c>
      <c r="B2998" s="185">
        <v>0</v>
      </c>
      <c r="C2998" s="832">
        <v>78054</v>
      </c>
      <c r="D2998" s="55">
        <v>1E-4</v>
      </c>
      <c r="E2998" s="91">
        <v>0</v>
      </c>
      <c r="F2998" s="186">
        <v>0</v>
      </c>
      <c r="G2998" s="186">
        <v>0</v>
      </c>
      <c r="H2998" s="186">
        <v>0</v>
      </c>
      <c r="I2998" s="187">
        <v>0</v>
      </c>
      <c r="J2998" s="188">
        <v>0</v>
      </c>
      <c r="K2998" s="186">
        <v>0</v>
      </c>
      <c r="L2998" s="186">
        <v>0</v>
      </c>
      <c r="M2998" s="187">
        <v>0</v>
      </c>
      <c r="N2998" s="189">
        <v>0</v>
      </c>
      <c r="O2998" s="188">
        <v>0</v>
      </c>
      <c r="P2998" s="189">
        <v>0</v>
      </c>
      <c r="Q2998" s="187">
        <v>0</v>
      </c>
      <c r="R2998" s="186">
        <v>0</v>
      </c>
      <c r="S2998" s="186">
        <v>1E-4</v>
      </c>
      <c r="T2998" s="188">
        <v>0</v>
      </c>
      <c r="U2998" s="187">
        <v>0</v>
      </c>
      <c r="V2998" s="189">
        <v>0</v>
      </c>
      <c r="W2998" s="187">
        <v>0</v>
      </c>
      <c r="X2998" s="187">
        <v>0</v>
      </c>
      <c r="Y2998" s="186">
        <v>0</v>
      </c>
      <c r="Z2998" s="186">
        <v>0</v>
      </c>
      <c r="AA2998" s="186">
        <v>0</v>
      </c>
      <c r="AB2998" s="187">
        <v>0</v>
      </c>
      <c r="AC2998" s="187">
        <v>0</v>
      </c>
      <c r="AD2998" s="188">
        <v>0</v>
      </c>
      <c r="AE2998" s="189">
        <v>0</v>
      </c>
      <c r="AF2998" s="187">
        <v>0</v>
      </c>
      <c r="AG2998" s="187">
        <v>0</v>
      </c>
      <c r="AH2998" s="484">
        <v>0</v>
      </c>
      <c r="AI2998" s="321">
        <v>0</v>
      </c>
      <c r="AJ2998" s="192">
        <v>7501943489110</v>
      </c>
      <c r="AK2998" s="192">
        <v>78011</v>
      </c>
      <c r="AL2998" s="226"/>
      <c r="AM2998" s="75">
        <v>78054</v>
      </c>
      <c r="AN2998" s="456"/>
      <c r="AO2998" s="188">
        <v>0</v>
      </c>
      <c r="AP2998" s="188">
        <v>0</v>
      </c>
      <c r="AQ2998" s="187">
        <v>0</v>
      </c>
      <c r="AR2998" s="188">
        <v>0</v>
      </c>
      <c r="AS2998" s="187">
        <v>0</v>
      </c>
      <c r="AT2998" s="188">
        <v>0</v>
      </c>
      <c r="AU2998" s="187">
        <v>0</v>
      </c>
      <c r="AV2998" s="188">
        <v>0</v>
      </c>
      <c r="AW2998" s="187">
        <v>0</v>
      </c>
      <c r="AX2998" s="188">
        <v>0</v>
      </c>
      <c r="AY2998" s="187">
        <v>0</v>
      </c>
      <c r="AZ2998" s="188">
        <v>0</v>
      </c>
      <c r="BA2998" s="187">
        <v>0</v>
      </c>
      <c r="BB2998" s="188">
        <v>0</v>
      </c>
      <c r="BC2998" s="187">
        <v>0</v>
      </c>
      <c r="BD2998" s="75"/>
      <c r="BE2998" s="75"/>
      <c r="BF2998" s="56"/>
      <c r="BH2998" s="74"/>
      <c r="BI2998" s="194"/>
      <c r="BJ2998" s="74"/>
    </row>
    <row r="2999" spans="1:62" s="77" customFormat="1" ht="11.25" customHeight="1" x14ac:dyDescent="0.2">
      <c r="A2999" s="184" t="s">
        <v>3493</v>
      </c>
      <c r="B2999" s="185">
        <v>0</v>
      </c>
      <c r="C2999" s="832">
        <v>78123</v>
      </c>
      <c r="D2999" s="55">
        <v>1E-4</v>
      </c>
      <c r="E2999" s="91">
        <v>0</v>
      </c>
      <c r="F2999" s="186">
        <v>0</v>
      </c>
      <c r="G2999" s="186">
        <v>0</v>
      </c>
      <c r="H2999" s="186">
        <v>0</v>
      </c>
      <c r="I2999" s="187">
        <v>0</v>
      </c>
      <c r="J2999" s="188">
        <v>0</v>
      </c>
      <c r="K2999" s="186">
        <v>0</v>
      </c>
      <c r="L2999" s="186">
        <v>0</v>
      </c>
      <c r="M2999" s="187">
        <v>0</v>
      </c>
      <c r="N2999" s="189">
        <v>0</v>
      </c>
      <c r="O2999" s="188">
        <v>0</v>
      </c>
      <c r="P2999" s="189">
        <v>0</v>
      </c>
      <c r="Q2999" s="187">
        <v>0</v>
      </c>
      <c r="R2999" s="186">
        <v>0</v>
      </c>
      <c r="S2999" s="186">
        <v>1E-4</v>
      </c>
      <c r="T2999" s="188">
        <v>0</v>
      </c>
      <c r="U2999" s="187">
        <v>0</v>
      </c>
      <c r="V2999" s="189">
        <v>0</v>
      </c>
      <c r="W2999" s="187">
        <v>0</v>
      </c>
      <c r="X2999" s="187">
        <v>0</v>
      </c>
      <c r="Y2999" s="186">
        <v>0</v>
      </c>
      <c r="Z2999" s="186">
        <v>0</v>
      </c>
      <c r="AA2999" s="186">
        <v>0</v>
      </c>
      <c r="AB2999" s="187">
        <v>0</v>
      </c>
      <c r="AC2999" s="187">
        <v>0</v>
      </c>
      <c r="AD2999" s="188">
        <v>0</v>
      </c>
      <c r="AE2999" s="189">
        <v>0</v>
      </c>
      <c r="AF2999" s="187">
        <v>0</v>
      </c>
      <c r="AG2999" s="187">
        <v>0</v>
      </c>
      <c r="AH2999" s="484">
        <v>0</v>
      </c>
      <c r="AI2999" s="321">
        <v>0</v>
      </c>
      <c r="AJ2999" s="192">
        <v>7501943489110</v>
      </c>
      <c r="AK2999" s="192">
        <v>78011</v>
      </c>
      <c r="AL2999" s="226"/>
      <c r="AM2999" s="75">
        <v>78123</v>
      </c>
      <c r="AN2999" s="456"/>
      <c r="AO2999" s="188">
        <v>0</v>
      </c>
      <c r="AP2999" s="188">
        <v>0</v>
      </c>
      <c r="AQ2999" s="187">
        <v>0</v>
      </c>
      <c r="AR2999" s="188">
        <v>0</v>
      </c>
      <c r="AS2999" s="187">
        <v>0</v>
      </c>
      <c r="AT2999" s="188">
        <v>0</v>
      </c>
      <c r="AU2999" s="187">
        <v>0</v>
      </c>
      <c r="AV2999" s="188">
        <v>0</v>
      </c>
      <c r="AW2999" s="187">
        <v>0</v>
      </c>
      <c r="AX2999" s="188">
        <v>0</v>
      </c>
      <c r="AY2999" s="187">
        <v>0</v>
      </c>
      <c r="AZ2999" s="188">
        <v>0</v>
      </c>
      <c r="BA2999" s="187">
        <v>0</v>
      </c>
      <c r="BB2999" s="188">
        <v>0</v>
      </c>
      <c r="BC2999" s="187">
        <v>0</v>
      </c>
      <c r="BD2999" s="75"/>
      <c r="BE2999" s="75"/>
      <c r="BF2999" s="56"/>
      <c r="BH2999" s="74"/>
      <c r="BI2999" s="194"/>
      <c r="BJ2999" s="74"/>
    </row>
    <row r="3000" spans="1:62" s="77" customFormat="1" ht="11.25" customHeight="1" x14ac:dyDescent="0.2">
      <c r="A3000" s="184" t="s">
        <v>3492</v>
      </c>
      <c r="B3000" s="185">
        <v>0</v>
      </c>
      <c r="C3000" s="832">
        <v>78269</v>
      </c>
      <c r="D3000" s="55">
        <v>1E-4</v>
      </c>
      <c r="E3000" s="91">
        <v>0</v>
      </c>
      <c r="F3000" s="186">
        <v>0</v>
      </c>
      <c r="G3000" s="186">
        <v>0</v>
      </c>
      <c r="H3000" s="186">
        <v>0</v>
      </c>
      <c r="I3000" s="187">
        <v>0</v>
      </c>
      <c r="J3000" s="188">
        <v>0</v>
      </c>
      <c r="K3000" s="186">
        <v>0</v>
      </c>
      <c r="L3000" s="186">
        <v>0</v>
      </c>
      <c r="M3000" s="187">
        <v>0</v>
      </c>
      <c r="N3000" s="189">
        <v>0</v>
      </c>
      <c r="O3000" s="188">
        <v>0</v>
      </c>
      <c r="P3000" s="189">
        <v>0</v>
      </c>
      <c r="Q3000" s="187">
        <v>0</v>
      </c>
      <c r="R3000" s="186">
        <v>0</v>
      </c>
      <c r="S3000" s="186">
        <v>1E-4</v>
      </c>
      <c r="T3000" s="188">
        <v>0</v>
      </c>
      <c r="U3000" s="187">
        <v>0</v>
      </c>
      <c r="V3000" s="189">
        <v>0</v>
      </c>
      <c r="W3000" s="187">
        <v>0</v>
      </c>
      <c r="X3000" s="187">
        <v>0</v>
      </c>
      <c r="Y3000" s="186">
        <v>0</v>
      </c>
      <c r="Z3000" s="186">
        <v>0</v>
      </c>
      <c r="AA3000" s="186">
        <v>0</v>
      </c>
      <c r="AB3000" s="187">
        <v>0</v>
      </c>
      <c r="AC3000" s="187">
        <v>0</v>
      </c>
      <c r="AD3000" s="188">
        <v>0</v>
      </c>
      <c r="AE3000" s="189">
        <v>34.319000000000003</v>
      </c>
      <c r="AF3000" s="187">
        <v>34.319000000000003</v>
      </c>
      <c r="AG3000" s="187">
        <v>0</v>
      </c>
      <c r="AH3000" s="484">
        <v>0</v>
      </c>
      <c r="AI3000" s="321">
        <v>0</v>
      </c>
      <c r="AJ3000" s="192">
        <v>7501943489103</v>
      </c>
      <c r="AK3000" s="192">
        <v>78011</v>
      </c>
      <c r="AL3000" s="226"/>
      <c r="AM3000" s="75">
        <v>78269</v>
      </c>
      <c r="AN3000" s="456"/>
      <c r="AO3000" s="188">
        <v>0</v>
      </c>
      <c r="AP3000" s="188">
        <v>0</v>
      </c>
      <c r="AQ3000" s="187">
        <v>0</v>
      </c>
      <c r="AR3000" s="188">
        <v>0</v>
      </c>
      <c r="AS3000" s="187">
        <v>0</v>
      </c>
      <c r="AT3000" s="188">
        <v>0</v>
      </c>
      <c r="AU3000" s="187">
        <v>0</v>
      </c>
      <c r="AV3000" s="188">
        <v>34.32</v>
      </c>
      <c r="AW3000" s="187">
        <v>0</v>
      </c>
      <c r="AX3000" s="188">
        <v>-13.2</v>
      </c>
      <c r="AY3000" s="187">
        <v>5705.3168353955753</v>
      </c>
      <c r="AZ3000" s="188">
        <v>0</v>
      </c>
      <c r="BA3000" s="187">
        <v>0</v>
      </c>
      <c r="BB3000" s="188">
        <v>0</v>
      </c>
      <c r="BC3000" s="187">
        <v>0</v>
      </c>
      <c r="BD3000" s="75"/>
      <c r="BE3000" s="75"/>
      <c r="BF3000" s="56"/>
      <c r="BH3000" s="74"/>
      <c r="BI3000" s="194"/>
      <c r="BJ3000" s="74"/>
    </row>
    <row r="3001" spans="1:62" s="77" customFormat="1" ht="11.25" customHeight="1" x14ac:dyDescent="0.2">
      <c r="A3001" s="184" t="s">
        <v>3492</v>
      </c>
      <c r="B3001" s="185">
        <v>0</v>
      </c>
      <c r="C3001" s="835">
        <v>78571</v>
      </c>
      <c r="D3001" s="55">
        <v>9240.8799999999992</v>
      </c>
      <c r="E3001" s="91">
        <v>21.362690293187587</v>
      </c>
      <c r="F3001" s="186">
        <v>17000</v>
      </c>
      <c r="G3001" s="186">
        <v>20000</v>
      </c>
      <c r="H3001" s="186">
        <v>5874</v>
      </c>
      <c r="I3001" s="187">
        <v>29.37</v>
      </c>
      <c r="J3001" s="188">
        <v>15669.625</v>
      </c>
      <c r="K3001" s="186">
        <v>12977.129574752369</v>
      </c>
      <c r="L3001" s="186">
        <v>1182.72</v>
      </c>
      <c r="M3001" s="187">
        <v>9.1138798698676702</v>
      </c>
      <c r="N3001" s="189">
        <v>0</v>
      </c>
      <c r="O3001" s="188">
        <v>0</v>
      </c>
      <c r="P3001" s="189">
        <v>41.36</v>
      </c>
      <c r="Q3001" s="187">
        <v>7.8118014949304788</v>
      </c>
      <c r="R3001" s="186">
        <v>26.673567491245002</v>
      </c>
      <c r="S3001" s="186">
        <v>13932.16</v>
      </c>
      <c r="T3001" s="188">
        <v>9516.32</v>
      </c>
      <c r="U3001" s="187">
        <v>21.999441275167182</v>
      </c>
      <c r="V3001" s="189">
        <v>1999.36</v>
      </c>
      <c r="W3001" s="187">
        <v>41.36</v>
      </c>
      <c r="X3001" s="187">
        <v>7475.6</v>
      </c>
      <c r="Y3001" s="186">
        <v>0</v>
      </c>
      <c r="Z3001" s="186">
        <v>1936</v>
      </c>
      <c r="AA3001" s="186">
        <v>0</v>
      </c>
      <c r="AB3001" s="187">
        <v>0</v>
      </c>
      <c r="AC3001" s="187">
        <v>0</v>
      </c>
      <c r="AD3001" s="188">
        <v>39.600000000000136</v>
      </c>
      <c r="AE3001" s="189">
        <v>0</v>
      </c>
      <c r="AF3001" s="187">
        <v>0</v>
      </c>
      <c r="AG3001" s="187">
        <v>0</v>
      </c>
      <c r="AH3001" s="484">
        <v>0</v>
      </c>
      <c r="AI3001" s="321">
        <v>17587.733</v>
      </c>
      <c r="AJ3001" s="192">
        <v>7501943489103</v>
      </c>
      <c r="AK3001" s="192">
        <v>78011</v>
      </c>
      <c r="AL3001" s="226"/>
      <c r="AM3001" s="75">
        <v>78571</v>
      </c>
      <c r="AN3001" s="456"/>
      <c r="AO3001" s="188">
        <v>11451.733333333332</v>
      </c>
      <c r="AP3001" s="188">
        <v>16519.36</v>
      </c>
      <c r="AQ3001" s="187">
        <v>119.82655811932909</v>
      </c>
      <c r="AR3001" s="188">
        <v>7212.48</v>
      </c>
      <c r="AS3001" s="187">
        <v>49.916686483444288</v>
      </c>
      <c r="AT3001" s="188">
        <v>10623.359999999999</v>
      </c>
      <c r="AU3001" s="187">
        <v>75.045161202818093</v>
      </c>
      <c r="AV3001" s="188">
        <v>12832.160000000002</v>
      </c>
      <c r="AW3001" s="187">
        <v>104.26847002952488</v>
      </c>
      <c r="AX3001" s="188">
        <v>15229.28</v>
      </c>
      <c r="AY3001" s="187">
        <v>130.06167041352742</v>
      </c>
      <c r="AZ3001" s="188">
        <v>10920.800000000001</v>
      </c>
      <c r="BA3001" s="187">
        <v>75.081189339169626</v>
      </c>
      <c r="BB3001" s="188">
        <v>14980.24</v>
      </c>
      <c r="BC3001" s="187">
        <v>116.73685052140326</v>
      </c>
      <c r="BD3001" s="75"/>
      <c r="BE3001" s="75"/>
      <c r="BF3001" s="56"/>
      <c r="BH3001" s="74"/>
      <c r="BI3001" s="194"/>
      <c r="BJ3001" s="74"/>
    </row>
    <row r="3002" spans="1:62" s="77" customFormat="1" ht="11.25" customHeight="1" x14ac:dyDescent="0.2">
      <c r="A3002" s="184" t="s">
        <v>3494</v>
      </c>
      <c r="B3002" s="185">
        <v>0</v>
      </c>
      <c r="C3002" s="832">
        <v>78013</v>
      </c>
      <c r="D3002" s="55">
        <v>1E-4</v>
      </c>
      <c r="E3002" s="91">
        <v>0</v>
      </c>
      <c r="F3002" s="186">
        <v>0</v>
      </c>
      <c r="G3002" s="186">
        <v>0</v>
      </c>
      <c r="H3002" s="186">
        <v>0</v>
      </c>
      <c r="I3002" s="187">
        <v>0</v>
      </c>
      <c r="J3002" s="188">
        <v>0</v>
      </c>
      <c r="K3002" s="186">
        <v>0</v>
      </c>
      <c r="L3002" s="186">
        <v>0</v>
      </c>
      <c r="M3002" s="187">
        <v>0</v>
      </c>
      <c r="N3002" s="189">
        <v>0</v>
      </c>
      <c r="O3002" s="188">
        <v>26.4</v>
      </c>
      <c r="P3002" s="189">
        <v>26.4</v>
      </c>
      <c r="Q3002" s="187">
        <v>0</v>
      </c>
      <c r="R3002" s="186">
        <v>0</v>
      </c>
      <c r="S3002" s="186">
        <v>1E-4</v>
      </c>
      <c r="T3002" s="188">
        <v>0</v>
      </c>
      <c r="U3002" s="187">
        <v>0</v>
      </c>
      <c r="V3002" s="189">
        <v>0</v>
      </c>
      <c r="W3002" s="187">
        <v>0</v>
      </c>
      <c r="X3002" s="187">
        <v>0</v>
      </c>
      <c r="Y3002" s="186">
        <v>0</v>
      </c>
      <c r="Z3002" s="186">
        <v>0</v>
      </c>
      <c r="AA3002" s="186">
        <v>0</v>
      </c>
      <c r="AB3002" s="187">
        <v>0</v>
      </c>
      <c r="AC3002" s="187">
        <v>0</v>
      </c>
      <c r="AD3002" s="188">
        <v>0</v>
      </c>
      <c r="AE3002" s="189">
        <v>0</v>
      </c>
      <c r="AF3002" s="187">
        <v>0</v>
      </c>
      <c r="AG3002" s="187">
        <v>0</v>
      </c>
      <c r="AH3002" s="484">
        <v>0</v>
      </c>
      <c r="AI3002" s="321">
        <v>0</v>
      </c>
      <c r="AJ3002" s="192">
        <v>7501943489134</v>
      </c>
      <c r="AK3002" s="192" t="s">
        <v>262</v>
      </c>
      <c r="AL3002" s="226"/>
      <c r="AM3002" s="75">
        <v>78013</v>
      </c>
      <c r="AN3002" s="456"/>
      <c r="AO3002" s="188">
        <v>0</v>
      </c>
      <c r="AP3002" s="188">
        <v>0</v>
      </c>
      <c r="AQ3002" s="187">
        <v>0</v>
      </c>
      <c r="AR3002" s="188">
        <v>0</v>
      </c>
      <c r="AS3002" s="187">
        <v>0</v>
      </c>
      <c r="AT3002" s="188">
        <v>0</v>
      </c>
      <c r="AU3002" s="187">
        <v>0</v>
      </c>
      <c r="AV3002" s="188">
        <v>0</v>
      </c>
      <c r="AW3002" s="187">
        <v>0</v>
      </c>
      <c r="AX3002" s="188">
        <v>0</v>
      </c>
      <c r="AY3002" s="187">
        <v>0</v>
      </c>
      <c r="AZ3002" s="188">
        <v>0</v>
      </c>
      <c r="BA3002" s="187">
        <v>0</v>
      </c>
      <c r="BB3002" s="188">
        <v>0</v>
      </c>
      <c r="BC3002" s="187">
        <v>0</v>
      </c>
      <c r="BD3002" s="75"/>
      <c r="BE3002" s="75"/>
      <c r="BF3002" s="56"/>
      <c r="BH3002" s="74"/>
      <c r="BI3002" s="194"/>
      <c r="BJ3002" s="74"/>
    </row>
    <row r="3003" spans="1:62" s="77" customFormat="1" ht="11.25" customHeight="1" x14ac:dyDescent="0.2">
      <c r="A3003" s="184" t="s">
        <v>3494</v>
      </c>
      <c r="B3003" s="185">
        <v>0</v>
      </c>
      <c r="C3003" s="832">
        <v>78056</v>
      </c>
      <c r="D3003" s="55">
        <v>1E-4</v>
      </c>
      <c r="E3003" s="91">
        <v>0</v>
      </c>
      <c r="F3003" s="186">
        <v>0</v>
      </c>
      <c r="G3003" s="186">
        <v>0</v>
      </c>
      <c r="H3003" s="186">
        <v>0</v>
      </c>
      <c r="I3003" s="187">
        <v>0</v>
      </c>
      <c r="J3003" s="188">
        <v>0</v>
      </c>
      <c r="K3003" s="186">
        <v>0</v>
      </c>
      <c r="L3003" s="186">
        <v>0</v>
      </c>
      <c r="M3003" s="187">
        <v>0</v>
      </c>
      <c r="N3003" s="189">
        <v>0</v>
      </c>
      <c r="O3003" s="188">
        <v>0</v>
      </c>
      <c r="P3003" s="189">
        <v>0</v>
      </c>
      <c r="Q3003" s="187">
        <v>0</v>
      </c>
      <c r="R3003" s="186">
        <v>0</v>
      </c>
      <c r="S3003" s="186">
        <v>1E-4</v>
      </c>
      <c r="T3003" s="188">
        <v>0</v>
      </c>
      <c r="U3003" s="187">
        <v>0</v>
      </c>
      <c r="V3003" s="189">
        <v>0</v>
      </c>
      <c r="W3003" s="187">
        <v>0</v>
      </c>
      <c r="X3003" s="187">
        <v>0</v>
      </c>
      <c r="Y3003" s="186">
        <v>0</v>
      </c>
      <c r="Z3003" s="186">
        <v>0</v>
      </c>
      <c r="AA3003" s="186">
        <v>0</v>
      </c>
      <c r="AB3003" s="187">
        <v>0</v>
      </c>
      <c r="AC3003" s="187">
        <v>0</v>
      </c>
      <c r="AD3003" s="188">
        <v>0</v>
      </c>
      <c r="AE3003" s="189">
        <v>0</v>
      </c>
      <c r="AF3003" s="187">
        <v>0</v>
      </c>
      <c r="AG3003" s="187">
        <v>0</v>
      </c>
      <c r="AH3003" s="484">
        <v>0</v>
      </c>
      <c r="AI3003" s="321">
        <v>0</v>
      </c>
      <c r="AJ3003" s="192">
        <v>7501943489134</v>
      </c>
      <c r="AK3003" s="192">
        <v>78013</v>
      </c>
      <c r="AL3003" s="226"/>
      <c r="AM3003" s="75">
        <v>78056</v>
      </c>
      <c r="AN3003" s="456"/>
      <c r="AO3003" s="188">
        <v>0</v>
      </c>
      <c r="AP3003" s="188">
        <v>0</v>
      </c>
      <c r="AQ3003" s="187">
        <v>0</v>
      </c>
      <c r="AR3003" s="188">
        <v>0</v>
      </c>
      <c r="AS3003" s="187">
        <v>0</v>
      </c>
      <c r="AT3003" s="188">
        <v>0</v>
      </c>
      <c r="AU3003" s="187">
        <v>0</v>
      </c>
      <c r="AV3003" s="188">
        <v>0</v>
      </c>
      <c r="AW3003" s="187">
        <v>0</v>
      </c>
      <c r="AX3003" s="188">
        <v>0</v>
      </c>
      <c r="AY3003" s="187">
        <v>0</v>
      </c>
      <c r="AZ3003" s="188">
        <v>0</v>
      </c>
      <c r="BA3003" s="187">
        <v>0</v>
      </c>
      <c r="BB3003" s="188">
        <v>0</v>
      </c>
      <c r="BC3003" s="187">
        <v>0</v>
      </c>
      <c r="BD3003" s="75"/>
      <c r="BE3003" s="75"/>
      <c r="BF3003" s="56"/>
      <c r="BH3003" s="74"/>
      <c r="BI3003" s="194"/>
      <c r="BJ3003" s="74"/>
    </row>
    <row r="3004" spans="1:62" s="77" customFormat="1" ht="11.25" customHeight="1" x14ac:dyDescent="0.2">
      <c r="A3004" s="184" t="s">
        <v>3495</v>
      </c>
      <c r="B3004" s="185">
        <v>0</v>
      </c>
      <c r="C3004" s="832">
        <v>78127</v>
      </c>
      <c r="D3004" s="55">
        <v>1E-4</v>
      </c>
      <c r="E3004" s="91">
        <v>0</v>
      </c>
      <c r="F3004" s="186">
        <v>0</v>
      </c>
      <c r="G3004" s="186">
        <v>0</v>
      </c>
      <c r="H3004" s="186">
        <v>0</v>
      </c>
      <c r="I3004" s="187">
        <v>0</v>
      </c>
      <c r="J3004" s="188">
        <v>0</v>
      </c>
      <c r="K3004" s="186">
        <v>0</v>
      </c>
      <c r="L3004" s="186">
        <v>0</v>
      </c>
      <c r="M3004" s="187">
        <v>0</v>
      </c>
      <c r="N3004" s="189">
        <v>0</v>
      </c>
      <c r="O3004" s="188">
        <v>0</v>
      </c>
      <c r="P3004" s="189">
        <v>0</v>
      </c>
      <c r="Q3004" s="187">
        <v>0</v>
      </c>
      <c r="R3004" s="186">
        <v>0</v>
      </c>
      <c r="S3004" s="186">
        <v>1E-4</v>
      </c>
      <c r="T3004" s="188">
        <v>0</v>
      </c>
      <c r="U3004" s="187">
        <v>0</v>
      </c>
      <c r="V3004" s="189">
        <v>0</v>
      </c>
      <c r="W3004" s="187">
        <v>0</v>
      </c>
      <c r="X3004" s="187">
        <v>0</v>
      </c>
      <c r="Y3004" s="186">
        <v>0</v>
      </c>
      <c r="Z3004" s="186">
        <v>0</v>
      </c>
      <c r="AA3004" s="186">
        <v>0</v>
      </c>
      <c r="AB3004" s="187">
        <v>0</v>
      </c>
      <c r="AC3004" s="187">
        <v>0</v>
      </c>
      <c r="AD3004" s="188">
        <v>0</v>
      </c>
      <c r="AE3004" s="189">
        <v>0</v>
      </c>
      <c r="AF3004" s="187">
        <v>0</v>
      </c>
      <c r="AG3004" s="187">
        <v>0</v>
      </c>
      <c r="AH3004" s="484">
        <v>0</v>
      </c>
      <c r="AI3004" s="321">
        <v>0</v>
      </c>
      <c r="AJ3004" s="192">
        <v>7501943489134</v>
      </c>
      <c r="AK3004" s="192">
        <v>78013</v>
      </c>
      <c r="AL3004" s="226"/>
      <c r="AM3004" s="75">
        <v>78127</v>
      </c>
      <c r="AN3004" s="456"/>
      <c r="AO3004" s="188">
        <v>0</v>
      </c>
      <c r="AP3004" s="188">
        <v>0</v>
      </c>
      <c r="AQ3004" s="187">
        <v>0</v>
      </c>
      <c r="AR3004" s="188">
        <v>0</v>
      </c>
      <c r="AS3004" s="187">
        <v>0</v>
      </c>
      <c r="AT3004" s="188">
        <v>0</v>
      </c>
      <c r="AU3004" s="187">
        <v>0</v>
      </c>
      <c r="AV3004" s="188">
        <v>0</v>
      </c>
      <c r="AW3004" s="187">
        <v>0</v>
      </c>
      <c r="AX3004" s="188">
        <v>0</v>
      </c>
      <c r="AY3004" s="187">
        <v>0</v>
      </c>
      <c r="AZ3004" s="188">
        <v>0</v>
      </c>
      <c r="BA3004" s="187">
        <v>0</v>
      </c>
      <c r="BB3004" s="188">
        <v>0</v>
      </c>
      <c r="BC3004" s="187">
        <v>0</v>
      </c>
      <c r="BD3004" s="75"/>
      <c r="BE3004" s="75"/>
      <c r="BF3004" s="56"/>
      <c r="BH3004" s="74"/>
      <c r="BI3004" s="194"/>
      <c r="BJ3004" s="74"/>
    </row>
    <row r="3005" spans="1:62" s="77" customFormat="1" ht="11.25" customHeight="1" x14ac:dyDescent="0.2">
      <c r="A3005" s="184" t="s">
        <v>3494</v>
      </c>
      <c r="B3005" s="185">
        <v>0</v>
      </c>
      <c r="C3005" s="832">
        <v>78573</v>
      </c>
      <c r="D3005" s="55">
        <v>5722.64</v>
      </c>
      <c r="E3005" s="91">
        <v>27.94610569890445</v>
      </c>
      <c r="F3005" s="186">
        <v>7000</v>
      </c>
      <c r="G3005" s="186">
        <v>7000</v>
      </c>
      <c r="H3005" s="186">
        <v>0</v>
      </c>
      <c r="I3005" s="187">
        <v>0</v>
      </c>
      <c r="J3005" s="188">
        <v>5482.6419999999998</v>
      </c>
      <c r="K3005" s="186">
        <v>6143.2244567346006</v>
      </c>
      <c r="L3005" s="186">
        <v>334.4</v>
      </c>
      <c r="M3005" s="187">
        <v>5.443395440865082</v>
      </c>
      <c r="N3005" s="189">
        <v>0</v>
      </c>
      <c r="O3005" s="188">
        <v>0</v>
      </c>
      <c r="P3005" s="189">
        <v>7.92</v>
      </c>
      <c r="Q3005" s="187">
        <v>6.2437051334010141</v>
      </c>
      <c r="R3005" s="186">
        <v>29.483449767466126</v>
      </c>
      <c r="S3005" s="186">
        <v>5388.2400000000007</v>
      </c>
      <c r="T3005" s="188">
        <v>5387.36</v>
      </c>
      <c r="U3005" s="187">
        <v>26.308789649191606</v>
      </c>
      <c r="V3005" s="189">
        <v>488.4</v>
      </c>
      <c r="W3005" s="187">
        <v>7.92</v>
      </c>
      <c r="X3005" s="187">
        <v>4891.04</v>
      </c>
      <c r="Y3005" s="186">
        <v>0</v>
      </c>
      <c r="Z3005" s="186">
        <v>462</v>
      </c>
      <c r="AA3005" s="186">
        <v>0</v>
      </c>
      <c r="AB3005" s="187">
        <v>0</v>
      </c>
      <c r="AC3005" s="187">
        <v>0</v>
      </c>
      <c r="AD3005" s="188">
        <v>66</v>
      </c>
      <c r="AE3005" s="189">
        <v>0</v>
      </c>
      <c r="AF3005" s="187">
        <v>0</v>
      </c>
      <c r="AG3005" s="187">
        <v>0</v>
      </c>
      <c r="AH3005" s="484">
        <v>0</v>
      </c>
      <c r="AI3005" s="321">
        <v>6204.1819999999998</v>
      </c>
      <c r="AJ3005" s="192">
        <v>7501943489134</v>
      </c>
      <c r="AK3005" s="192">
        <v>78013</v>
      </c>
      <c r="AL3005" s="226"/>
      <c r="AM3005" s="75">
        <v>78573</v>
      </c>
      <c r="AN3005" s="456"/>
      <c r="AO3005" s="188">
        <v>3975.5466666666666</v>
      </c>
      <c r="AP3005" s="188">
        <v>5256.24</v>
      </c>
      <c r="AQ3005" s="187">
        <v>81.44151090036172</v>
      </c>
      <c r="AR3005" s="188">
        <v>2213.2000000000003</v>
      </c>
      <c r="AS3005" s="187">
        <v>32.76971457685211</v>
      </c>
      <c r="AT3005" s="188">
        <v>4457.2</v>
      </c>
      <c r="AU3005" s="187">
        <v>67.619537998897385</v>
      </c>
      <c r="AV3005" s="188">
        <v>3585.9999999999995</v>
      </c>
      <c r="AW3005" s="187">
        <v>53.746913786562992</v>
      </c>
      <c r="AX3005" s="188">
        <v>5382.9600000000009</v>
      </c>
      <c r="AY3005" s="187">
        <v>78.414021751601084</v>
      </c>
      <c r="AZ3005" s="188">
        <v>3469.84</v>
      </c>
      <c r="BA3005" s="187">
        <v>46.795004356477634</v>
      </c>
      <c r="BB3005" s="188">
        <v>9069.2800000000007</v>
      </c>
      <c r="BC3005" s="187">
        <v>128.95096531085835</v>
      </c>
      <c r="BD3005" s="75"/>
      <c r="BE3005" s="75"/>
      <c r="BF3005" s="56"/>
      <c r="BH3005" s="74"/>
      <c r="BI3005" s="194"/>
      <c r="BJ3005" s="74"/>
    </row>
    <row r="3006" spans="1:62" s="77" customFormat="1" ht="11.25" customHeight="1" x14ac:dyDescent="0.2">
      <c r="A3006" s="184" t="s">
        <v>3494</v>
      </c>
      <c r="B3006" s="185">
        <v>0</v>
      </c>
      <c r="C3006" s="850">
        <v>78271</v>
      </c>
      <c r="D3006" s="55">
        <v>1E-4</v>
      </c>
      <c r="E3006" s="91">
        <v>0</v>
      </c>
      <c r="F3006" s="186">
        <v>0</v>
      </c>
      <c r="G3006" s="186">
        <v>0</v>
      </c>
      <c r="H3006" s="186">
        <v>0</v>
      </c>
      <c r="I3006" s="187">
        <v>0</v>
      </c>
      <c r="J3006" s="188">
        <v>0</v>
      </c>
      <c r="K3006" s="186">
        <v>0</v>
      </c>
      <c r="L3006" s="186">
        <v>0</v>
      </c>
      <c r="M3006" s="187">
        <v>0</v>
      </c>
      <c r="N3006" s="189">
        <v>0</v>
      </c>
      <c r="O3006" s="188">
        <v>0</v>
      </c>
      <c r="P3006" s="189">
        <v>0</v>
      </c>
      <c r="Q3006" s="187">
        <v>0</v>
      </c>
      <c r="R3006" s="186">
        <v>0</v>
      </c>
      <c r="S3006" s="186">
        <v>1E-4</v>
      </c>
      <c r="T3006" s="188">
        <v>0</v>
      </c>
      <c r="U3006" s="187">
        <v>0</v>
      </c>
      <c r="V3006" s="189">
        <v>0</v>
      </c>
      <c r="W3006" s="187">
        <v>0</v>
      </c>
      <c r="X3006" s="187">
        <v>0</v>
      </c>
      <c r="Y3006" s="186">
        <v>0</v>
      </c>
      <c r="Z3006" s="186">
        <v>0</v>
      </c>
      <c r="AA3006" s="186">
        <v>0</v>
      </c>
      <c r="AB3006" s="187">
        <v>0</v>
      </c>
      <c r="AC3006" s="187">
        <v>0</v>
      </c>
      <c r="AD3006" s="188">
        <v>0</v>
      </c>
      <c r="AE3006" s="189">
        <v>0</v>
      </c>
      <c r="AF3006" s="187">
        <v>0</v>
      </c>
      <c r="AG3006" s="187">
        <v>0</v>
      </c>
      <c r="AH3006" s="484">
        <v>0</v>
      </c>
      <c r="AI3006" s="321">
        <v>0</v>
      </c>
      <c r="AJ3006" s="192">
        <v>7501943489127</v>
      </c>
      <c r="AK3006" s="192">
        <v>78013</v>
      </c>
      <c r="AL3006" s="226"/>
      <c r="AM3006" s="75">
        <v>78271</v>
      </c>
      <c r="AN3006" s="456"/>
      <c r="AO3006" s="188">
        <v>0</v>
      </c>
      <c r="AP3006" s="188">
        <v>0</v>
      </c>
      <c r="AQ3006" s="187">
        <v>0</v>
      </c>
      <c r="AR3006" s="188">
        <v>0</v>
      </c>
      <c r="AS3006" s="187">
        <v>0</v>
      </c>
      <c r="AT3006" s="188">
        <v>0</v>
      </c>
      <c r="AU3006" s="187">
        <v>0</v>
      </c>
      <c r="AV3006" s="188">
        <v>0</v>
      </c>
      <c r="AW3006" s="187">
        <v>0</v>
      </c>
      <c r="AX3006" s="188">
        <v>-51.919999999999995</v>
      </c>
      <c r="AY3006" s="187">
        <v>49070.692194403542</v>
      </c>
      <c r="AZ3006" s="188">
        <v>-0.88</v>
      </c>
      <c r="BA3006" s="187">
        <v>0</v>
      </c>
      <c r="BB3006" s="188">
        <v>0</v>
      </c>
      <c r="BC3006" s="187">
        <v>0</v>
      </c>
      <c r="BD3006" s="75"/>
      <c r="BE3006" s="75"/>
      <c r="BF3006" s="56"/>
      <c r="BH3006" s="74"/>
      <c r="BI3006" s="194"/>
      <c r="BJ3006" s="74"/>
    </row>
    <row r="3007" spans="1:62" s="77" customFormat="1" ht="11.25" customHeight="1" x14ac:dyDescent="0.2">
      <c r="A3007" s="184" t="s">
        <v>3496</v>
      </c>
      <c r="B3007" s="185">
        <v>0</v>
      </c>
      <c r="C3007" s="832">
        <v>78014</v>
      </c>
      <c r="D3007" s="55">
        <v>1E-4</v>
      </c>
      <c r="E3007" s="91">
        <v>0</v>
      </c>
      <c r="F3007" s="186">
        <v>0</v>
      </c>
      <c r="G3007" s="186">
        <v>0</v>
      </c>
      <c r="H3007" s="186">
        <v>0</v>
      </c>
      <c r="I3007" s="187">
        <v>0</v>
      </c>
      <c r="J3007" s="188">
        <v>0</v>
      </c>
      <c r="K3007" s="186">
        <v>0</v>
      </c>
      <c r="L3007" s="186">
        <v>0</v>
      </c>
      <c r="M3007" s="187">
        <v>0</v>
      </c>
      <c r="N3007" s="189">
        <v>0</v>
      </c>
      <c r="O3007" s="188">
        <v>36.96</v>
      </c>
      <c r="P3007" s="189">
        <v>36.96</v>
      </c>
      <c r="Q3007" s="187">
        <v>0</v>
      </c>
      <c r="R3007" s="186">
        <v>0</v>
      </c>
      <c r="S3007" s="186">
        <v>1E-4</v>
      </c>
      <c r="T3007" s="188">
        <v>0</v>
      </c>
      <c r="U3007" s="187">
        <v>0</v>
      </c>
      <c r="V3007" s="189">
        <v>0</v>
      </c>
      <c r="W3007" s="187">
        <v>0</v>
      </c>
      <c r="X3007" s="187">
        <v>0</v>
      </c>
      <c r="Y3007" s="186">
        <v>0</v>
      </c>
      <c r="Z3007" s="186">
        <v>0</v>
      </c>
      <c r="AA3007" s="186">
        <v>0</v>
      </c>
      <c r="AB3007" s="187">
        <v>0</v>
      </c>
      <c r="AC3007" s="187">
        <v>0</v>
      </c>
      <c r="AD3007" s="188">
        <v>0</v>
      </c>
      <c r="AE3007" s="189">
        <v>0</v>
      </c>
      <c r="AF3007" s="187">
        <v>0</v>
      </c>
      <c r="AG3007" s="187">
        <v>0</v>
      </c>
      <c r="AH3007" s="484">
        <v>0</v>
      </c>
      <c r="AI3007" s="321">
        <v>0</v>
      </c>
      <c r="AJ3007" s="192">
        <v>7501943489141</v>
      </c>
      <c r="AK3007" s="192" t="s">
        <v>262</v>
      </c>
      <c r="AL3007" s="226"/>
      <c r="AM3007" s="75">
        <v>78014</v>
      </c>
      <c r="AN3007" s="456"/>
      <c r="AO3007" s="188">
        <v>0</v>
      </c>
      <c r="AP3007" s="188">
        <v>0</v>
      </c>
      <c r="AQ3007" s="187">
        <v>0</v>
      </c>
      <c r="AR3007" s="188">
        <v>0</v>
      </c>
      <c r="AS3007" s="187">
        <v>0</v>
      </c>
      <c r="AT3007" s="188">
        <v>0</v>
      </c>
      <c r="AU3007" s="187">
        <v>0</v>
      </c>
      <c r="AV3007" s="188">
        <v>0</v>
      </c>
      <c r="AW3007" s="187">
        <v>0</v>
      </c>
      <c r="AX3007" s="188">
        <v>0</v>
      </c>
      <c r="AY3007" s="187">
        <v>0</v>
      </c>
      <c r="AZ3007" s="188">
        <v>0</v>
      </c>
      <c r="BA3007" s="187">
        <v>0</v>
      </c>
      <c r="BB3007" s="188">
        <v>0</v>
      </c>
      <c r="BC3007" s="187">
        <v>0</v>
      </c>
      <c r="BD3007" s="75"/>
      <c r="BE3007" s="75"/>
      <c r="BF3007" s="56"/>
      <c r="BH3007" s="74"/>
      <c r="BI3007" s="194"/>
      <c r="BJ3007" s="74"/>
    </row>
    <row r="3008" spans="1:62" s="77" customFormat="1" ht="11.25" customHeight="1" x14ac:dyDescent="0.2">
      <c r="A3008" s="184" t="s">
        <v>3496</v>
      </c>
      <c r="B3008" s="185">
        <v>0</v>
      </c>
      <c r="C3008" s="832">
        <v>78057</v>
      </c>
      <c r="D3008" s="55">
        <v>1E-4</v>
      </c>
      <c r="E3008" s="91">
        <v>0</v>
      </c>
      <c r="F3008" s="186">
        <v>0</v>
      </c>
      <c r="G3008" s="186">
        <v>0</v>
      </c>
      <c r="H3008" s="186">
        <v>0</v>
      </c>
      <c r="I3008" s="187">
        <v>0</v>
      </c>
      <c r="J3008" s="188">
        <v>0</v>
      </c>
      <c r="K3008" s="186">
        <v>0</v>
      </c>
      <c r="L3008" s="186">
        <v>0</v>
      </c>
      <c r="M3008" s="187">
        <v>0</v>
      </c>
      <c r="N3008" s="189">
        <v>0</v>
      </c>
      <c r="O3008" s="188">
        <v>0</v>
      </c>
      <c r="P3008" s="189">
        <v>0</v>
      </c>
      <c r="Q3008" s="187">
        <v>0</v>
      </c>
      <c r="R3008" s="186">
        <v>0</v>
      </c>
      <c r="S3008" s="186">
        <v>1E-4</v>
      </c>
      <c r="T3008" s="188">
        <v>0</v>
      </c>
      <c r="U3008" s="187">
        <v>0</v>
      </c>
      <c r="V3008" s="189">
        <v>0</v>
      </c>
      <c r="W3008" s="187">
        <v>0</v>
      </c>
      <c r="X3008" s="187">
        <v>0</v>
      </c>
      <c r="Y3008" s="186">
        <v>0</v>
      </c>
      <c r="Z3008" s="186">
        <v>0</v>
      </c>
      <c r="AA3008" s="186">
        <v>0</v>
      </c>
      <c r="AB3008" s="187">
        <v>0</v>
      </c>
      <c r="AC3008" s="187">
        <v>0</v>
      </c>
      <c r="AD3008" s="188">
        <v>0</v>
      </c>
      <c r="AE3008" s="189">
        <v>0</v>
      </c>
      <c r="AF3008" s="187">
        <v>0</v>
      </c>
      <c r="AG3008" s="187">
        <v>0</v>
      </c>
      <c r="AH3008" s="484">
        <v>0</v>
      </c>
      <c r="AI3008" s="321">
        <v>0</v>
      </c>
      <c r="AJ3008" s="192">
        <v>7501943489141</v>
      </c>
      <c r="AK3008" s="192">
        <v>78014</v>
      </c>
      <c r="AL3008" s="226"/>
      <c r="AM3008" s="75">
        <v>78057</v>
      </c>
      <c r="AN3008" s="456"/>
      <c r="AO3008" s="188">
        <v>0</v>
      </c>
      <c r="AP3008" s="188">
        <v>0</v>
      </c>
      <c r="AQ3008" s="187">
        <v>0</v>
      </c>
      <c r="AR3008" s="188">
        <v>0</v>
      </c>
      <c r="AS3008" s="187">
        <v>0</v>
      </c>
      <c r="AT3008" s="188">
        <v>0</v>
      </c>
      <c r="AU3008" s="187">
        <v>0</v>
      </c>
      <c r="AV3008" s="188">
        <v>0</v>
      </c>
      <c r="AW3008" s="187">
        <v>0</v>
      </c>
      <c r="AX3008" s="188">
        <v>0</v>
      </c>
      <c r="AY3008" s="187">
        <v>0</v>
      </c>
      <c r="AZ3008" s="188">
        <v>0</v>
      </c>
      <c r="BA3008" s="187">
        <v>0</v>
      </c>
      <c r="BB3008" s="188">
        <v>0</v>
      </c>
      <c r="BC3008" s="187">
        <v>0</v>
      </c>
      <c r="BD3008" s="75"/>
      <c r="BE3008" s="75"/>
      <c r="BF3008" s="56"/>
      <c r="BH3008" s="74"/>
      <c r="BI3008" s="194"/>
      <c r="BJ3008" s="74"/>
    </row>
    <row r="3009" spans="1:62" s="77" customFormat="1" ht="11.25" customHeight="1" x14ac:dyDescent="0.2">
      <c r="A3009" s="184" t="s">
        <v>3497</v>
      </c>
      <c r="B3009" s="185">
        <v>0</v>
      </c>
      <c r="C3009" s="832">
        <v>78129</v>
      </c>
      <c r="D3009" s="55">
        <v>1E-4</v>
      </c>
      <c r="E3009" s="91">
        <v>0</v>
      </c>
      <c r="F3009" s="186">
        <v>0</v>
      </c>
      <c r="G3009" s="186">
        <v>0</v>
      </c>
      <c r="H3009" s="186">
        <v>0</v>
      </c>
      <c r="I3009" s="187">
        <v>0</v>
      </c>
      <c r="J3009" s="188">
        <v>0</v>
      </c>
      <c r="K3009" s="186">
        <v>0</v>
      </c>
      <c r="L3009" s="186">
        <v>0</v>
      </c>
      <c r="M3009" s="187">
        <v>0</v>
      </c>
      <c r="N3009" s="189">
        <v>0</v>
      </c>
      <c r="O3009" s="188">
        <v>0</v>
      </c>
      <c r="P3009" s="189">
        <v>0</v>
      </c>
      <c r="Q3009" s="187">
        <v>0</v>
      </c>
      <c r="R3009" s="186">
        <v>0</v>
      </c>
      <c r="S3009" s="186">
        <v>1E-4</v>
      </c>
      <c r="T3009" s="188">
        <v>0</v>
      </c>
      <c r="U3009" s="187">
        <v>0</v>
      </c>
      <c r="V3009" s="189">
        <v>0</v>
      </c>
      <c r="W3009" s="187">
        <v>0</v>
      </c>
      <c r="X3009" s="187">
        <v>0</v>
      </c>
      <c r="Y3009" s="186">
        <v>0</v>
      </c>
      <c r="Z3009" s="186">
        <v>0</v>
      </c>
      <c r="AA3009" s="186">
        <v>0</v>
      </c>
      <c r="AB3009" s="187">
        <v>0</v>
      </c>
      <c r="AC3009" s="187">
        <v>0</v>
      </c>
      <c r="AD3009" s="188">
        <v>0</v>
      </c>
      <c r="AE3009" s="189">
        <v>0</v>
      </c>
      <c r="AF3009" s="187">
        <v>0</v>
      </c>
      <c r="AG3009" s="187">
        <v>0</v>
      </c>
      <c r="AH3009" s="484">
        <v>0</v>
      </c>
      <c r="AI3009" s="321">
        <v>0</v>
      </c>
      <c r="AJ3009" s="192">
        <v>7501943489141</v>
      </c>
      <c r="AK3009" s="192">
        <v>78014</v>
      </c>
      <c r="AL3009" s="226"/>
      <c r="AM3009" s="75">
        <v>78129</v>
      </c>
      <c r="AN3009" s="456"/>
      <c r="AO3009" s="188">
        <v>0</v>
      </c>
      <c r="AP3009" s="188">
        <v>0</v>
      </c>
      <c r="AQ3009" s="187">
        <v>0</v>
      </c>
      <c r="AR3009" s="188">
        <v>0</v>
      </c>
      <c r="AS3009" s="187">
        <v>0</v>
      </c>
      <c r="AT3009" s="188">
        <v>0</v>
      </c>
      <c r="AU3009" s="187">
        <v>0</v>
      </c>
      <c r="AV3009" s="188">
        <v>0</v>
      </c>
      <c r="AW3009" s="187">
        <v>0</v>
      </c>
      <c r="AX3009" s="188">
        <v>0</v>
      </c>
      <c r="AY3009" s="187">
        <v>0</v>
      </c>
      <c r="AZ3009" s="188">
        <v>0</v>
      </c>
      <c r="BA3009" s="187">
        <v>0</v>
      </c>
      <c r="BB3009" s="188">
        <v>0</v>
      </c>
      <c r="BC3009" s="187">
        <v>0</v>
      </c>
      <c r="BD3009" s="75"/>
      <c r="BE3009" s="75"/>
      <c r="BF3009" s="56"/>
      <c r="BH3009" s="74"/>
      <c r="BI3009" s="194"/>
      <c r="BJ3009" s="74"/>
    </row>
    <row r="3010" spans="1:62" s="77" customFormat="1" ht="11.25" customHeight="1" x14ac:dyDescent="0.2">
      <c r="A3010" s="184" t="s">
        <v>3496</v>
      </c>
      <c r="B3010" s="185">
        <v>0</v>
      </c>
      <c r="C3010" s="832">
        <v>78272</v>
      </c>
      <c r="D3010" s="55">
        <v>41.36</v>
      </c>
      <c r="E3010" s="91">
        <v>0</v>
      </c>
      <c r="F3010" s="186">
        <v>0</v>
      </c>
      <c r="G3010" s="186">
        <v>0</v>
      </c>
      <c r="H3010" s="186">
        <v>0</v>
      </c>
      <c r="I3010" s="187">
        <v>0</v>
      </c>
      <c r="J3010" s="188">
        <v>0</v>
      </c>
      <c r="K3010" s="186">
        <v>0</v>
      </c>
      <c r="L3010" s="186">
        <v>0</v>
      </c>
      <c r="M3010" s="187">
        <v>0</v>
      </c>
      <c r="N3010" s="189">
        <v>0</v>
      </c>
      <c r="O3010" s="188">
        <v>0</v>
      </c>
      <c r="P3010" s="189">
        <v>0</v>
      </c>
      <c r="Q3010" s="187">
        <v>0</v>
      </c>
      <c r="R3010" s="186">
        <v>0</v>
      </c>
      <c r="S3010" s="186">
        <v>41.36</v>
      </c>
      <c r="T3010" s="188">
        <v>41.36</v>
      </c>
      <c r="U3010" s="187">
        <v>0</v>
      </c>
      <c r="V3010" s="189">
        <v>0</v>
      </c>
      <c r="W3010" s="187">
        <v>0</v>
      </c>
      <c r="X3010" s="187">
        <v>41.36</v>
      </c>
      <c r="Y3010" s="186">
        <v>0</v>
      </c>
      <c r="Z3010" s="186">
        <v>0</v>
      </c>
      <c r="AA3010" s="186">
        <v>0</v>
      </c>
      <c r="AB3010" s="187">
        <v>0</v>
      </c>
      <c r="AC3010" s="187">
        <v>0</v>
      </c>
      <c r="AD3010" s="188">
        <v>0</v>
      </c>
      <c r="AE3010" s="189">
        <v>0</v>
      </c>
      <c r="AF3010" s="187">
        <v>0</v>
      </c>
      <c r="AG3010" s="187">
        <v>0</v>
      </c>
      <c r="AH3010" s="484">
        <v>0</v>
      </c>
      <c r="AI3010" s="321">
        <v>0</v>
      </c>
      <c r="AJ3010" s="192">
        <v>7501943489134</v>
      </c>
      <c r="AK3010" s="192">
        <v>78014</v>
      </c>
      <c r="AL3010" s="226"/>
      <c r="AM3010" s="75">
        <v>78272</v>
      </c>
      <c r="AN3010" s="456"/>
      <c r="AO3010" s="188">
        <v>0</v>
      </c>
      <c r="AP3010" s="188">
        <v>0</v>
      </c>
      <c r="AQ3010" s="187">
        <v>0</v>
      </c>
      <c r="AR3010" s="188">
        <v>0</v>
      </c>
      <c r="AS3010" s="187">
        <v>0</v>
      </c>
      <c r="AT3010" s="188">
        <v>0</v>
      </c>
      <c r="AU3010" s="187">
        <v>0</v>
      </c>
      <c r="AV3010" s="188">
        <v>0</v>
      </c>
      <c r="AW3010" s="187">
        <v>0</v>
      </c>
      <c r="AX3010" s="188">
        <v>-26.4</v>
      </c>
      <c r="AY3010" s="187">
        <v>-1351.0747185261002</v>
      </c>
      <c r="AZ3010" s="188">
        <v>0</v>
      </c>
      <c r="BA3010" s="187">
        <v>0</v>
      </c>
      <c r="BB3010" s="188">
        <v>0</v>
      </c>
      <c r="BC3010" s="187">
        <v>0</v>
      </c>
      <c r="BD3010" s="75"/>
      <c r="BE3010" s="75"/>
      <c r="BF3010" s="56"/>
      <c r="BH3010" s="74"/>
      <c r="BI3010" s="194"/>
      <c r="BJ3010" s="74"/>
    </row>
    <row r="3011" spans="1:62" s="77" customFormat="1" ht="11.25" customHeight="1" x14ac:dyDescent="0.2">
      <c r="A3011" s="184" t="s">
        <v>3498</v>
      </c>
      <c r="B3011" s="185">
        <v>0</v>
      </c>
      <c r="C3011" s="839">
        <v>78498</v>
      </c>
      <c r="D3011" s="55">
        <v>1E-4</v>
      </c>
      <c r="E3011" s="91">
        <v>0</v>
      </c>
      <c r="F3011" s="186">
        <v>0</v>
      </c>
      <c r="G3011" s="186">
        <v>0</v>
      </c>
      <c r="H3011" s="186">
        <v>0</v>
      </c>
      <c r="I3011" s="187">
        <v>0</v>
      </c>
      <c r="J3011" s="188">
        <v>0</v>
      </c>
      <c r="K3011" s="186">
        <v>0</v>
      </c>
      <c r="L3011" s="186">
        <v>0</v>
      </c>
      <c r="M3011" s="187">
        <v>0</v>
      </c>
      <c r="N3011" s="189">
        <v>0</v>
      </c>
      <c r="O3011" s="188">
        <v>0</v>
      </c>
      <c r="P3011" s="189">
        <v>0</v>
      </c>
      <c r="Q3011" s="187">
        <v>0</v>
      </c>
      <c r="R3011" s="186">
        <v>0</v>
      </c>
      <c r="S3011" s="186">
        <v>1E-4</v>
      </c>
      <c r="T3011" s="188">
        <v>0</v>
      </c>
      <c r="U3011" s="187">
        <v>0</v>
      </c>
      <c r="V3011" s="189">
        <v>0</v>
      </c>
      <c r="W3011" s="187">
        <v>0</v>
      </c>
      <c r="X3011" s="187">
        <v>0</v>
      </c>
      <c r="Y3011" s="186">
        <v>0</v>
      </c>
      <c r="Z3011" s="186">
        <v>0</v>
      </c>
      <c r="AA3011" s="186">
        <v>0</v>
      </c>
      <c r="AB3011" s="187">
        <v>0</v>
      </c>
      <c r="AC3011" s="187">
        <v>0</v>
      </c>
      <c r="AD3011" s="188">
        <v>0</v>
      </c>
      <c r="AE3011" s="189">
        <v>0</v>
      </c>
      <c r="AF3011" s="187">
        <v>0</v>
      </c>
      <c r="AG3011" s="187">
        <v>0</v>
      </c>
      <c r="AH3011" s="484">
        <v>0</v>
      </c>
      <c r="AI3011" s="321">
        <v>0</v>
      </c>
      <c r="AJ3011" s="192">
        <v>7501943489134</v>
      </c>
      <c r="AK3011" s="192">
        <v>78014</v>
      </c>
      <c r="AL3011" s="226"/>
      <c r="AM3011" s="75">
        <v>78498</v>
      </c>
      <c r="AN3011" s="456"/>
      <c r="AO3011" s="188">
        <v>-4.3999999999999995</v>
      </c>
      <c r="AP3011" s="188">
        <v>0</v>
      </c>
      <c r="AQ3011" s="187">
        <v>0</v>
      </c>
      <c r="AR3011" s="188">
        <v>0</v>
      </c>
      <c r="AS3011" s="187">
        <v>0</v>
      </c>
      <c r="AT3011" s="188">
        <v>-13.2</v>
      </c>
      <c r="AU3011" s="187">
        <v>0</v>
      </c>
      <c r="AV3011" s="188">
        <v>0</v>
      </c>
      <c r="AW3011" s="187">
        <v>0</v>
      </c>
      <c r="AX3011" s="188">
        <v>0</v>
      </c>
      <c r="AY3011" s="187">
        <v>-32.704433680611473</v>
      </c>
      <c r="AZ3011" s="188">
        <v>7.04</v>
      </c>
      <c r="BA3011" s="187">
        <v>0</v>
      </c>
      <c r="BB3011" s="188">
        <v>0</v>
      </c>
      <c r="BC3011" s="187">
        <v>0</v>
      </c>
      <c r="BD3011" s="75"/>
      <c r="BE3011" s="75"/>
      <c r="BF3011" s="56"/>
      <c r="BH3011" s="74"/>
      <c r="BI3011" s="194"/>
      <c r="BJ3011" s="74"/>
    </row>
    <row r="3012" spans="1:62" s="77" customFormat="1" ht="11.25" customHeight="1" x14ac:dyDescent="0.2">
      <c r="A3012" s="184" t="s">
        <v>3498</v>
      </c>
      <c r="B3012" s="185">
        <v>0</v>
      </c>
      <c r="C3012" s="835">
        <v>78574</v>
      </c>
      <c r="D3012" s="55">
        <v>5404.9599999999991</v>
      </c>
      <c r="E3012" s="91">
        <v>26.575761331503681</v>
      </c>
      <c r="F3012" s="186">
        <v>7000</v>
      </c>
      <c r="G3012" s="186">
        <v>7000</v>
      </c>
      <c r="H3012" s="186">
        <v>0</v>
      </c>
      <c r="I3012" s="187">
        <v>0</v>
      </c>
      <c r="J3012" s="188">
        <v>6145.2690000000002</v>
      </c>
      <c r="K3012" s="186">
        <v>6101.3792973744112</v>
      </c>
      <c r="L3012" s="186">
        <v>372.24</v>
      </c>
      <c r="M3012" s="187">
        <v>6.1009155775675996</v>
      </c>
      <c r="N3012" s="189">
        <v>0</v>
      </c>
      <c r="O3012" s="188">
        <v>0</v>
      </c>
      <c r="P3012" s="189">
        <v>5.28</v>
      </c>
      <c r="Q3012" s="187">
        <v>6.1432624023456093</v>
      </c>
      <c r="R3012" s="186">
        <v>24.568753621688487</v>
      </c>
      <c r="S3012" s="186">
        <v>5032.7199999999993</v>
      </c>
      <c r="T3012" s="188">
        <v>5030.9599999999991</v>
      </c>
      <c r="U3012" s="187">
        <v>24.940196729857899</v>
      </c>
      <c r="V3012" s="189">
        <v>198</v>
      </c>
      <c r="W3012" s="187">
        <v>5.28</v>
      </c>
      <c r="X3012" s="187">
        <v>4827.6799999999994</v>
      </c>
      <c r="Y3012" s="186">
        <v>0</v>
      </c>
      <c r="Z3012" s="186">
        <v>0</v>
      </c>
      <c r="AA3012" s="186">
        <v>0</v>
      </c>
      <c r="AB3012" s="187">
        <v>0</v>
      </c>
      <c r="AC3012" s="187">
        <v>0</v>
      </c>
      <c r="AD3012" s="188">
        <v>51.039999999999964</v>
      </c>
      <c r="AE3012" s="189">
        <v>0</v>
      </c>
      <c r="AF3012" s="187">
        <v>0</v>
      </c>
      <c r="AG3012" s="187">
        <v>0</v>
      </c>
      <c r="AH3012" s="484">
        <v>0</v>
      </c>
      <c r="AI3012" s="321">
        <v>7043.0020000000013</v>
      </c>
      <c r="AJ3012" s="192">
        <v>7501943489134</v>
      </c>
      <c r="AK3012" s="192">
        <v>78014</v>
      </c>
      <c r="AL3012" s="226"/>
      <c r="AM3012" s="75">
        <v>78574</v>
      </c>
      <c r="AN3012" s="456"/>
      <c r="AO3012" s="188">
        <v>4527.8933333333334</v>
      </c>
      <c r="AP3012" s="188">
        <v>6057.92</v>
      </c>
      <c r="AQ3012" s="187">
        <v>94.261722419990846</v>
      </c>
      <c r="AR3012" s="188">
        <v>2801.04</v>
      </c>
      <c r="AS3012" s="187">
        <v>41.606545250370971</v>
      </c>
      <c r="AT3012" s="188">
        <v>4724.72</v>
      </c>
      <c r="AU3012" s="187">
        <v>71.509098911773194</v>
      </c>
      <c r="AV3012" s="188">
        <v>5267.68</v>
      </c>
      <c r="AW3012" s="187">
        <v>68.395946216330515</v>
      </c>
      <c r="AX3012" s="188">
        <v>4639.3600000000006</v>
      </c>
      <c r="AY3012" s="187">
        <v>65.270198215232853</v>
      </c>
      <c r="AZ3012" s="188">
        <v>3544.64</v>
      </c>
      <c r="BA3012" s="187">
        <v>41.336927828555467</v>
      </c>
      <c r="BB3012" s="188">
        <v>10265.200000000001</v>
      </c>
      <c r="BC3012" s="187">
        <v>123.93751159816388</v>
      </c>
      <c r="BD3012" s="75"/>
      <c r="BE3012" s="75"/>
      <c r="BF3012" s="56"/>
      <c r="BH3012" s="74"/>
      <c r="BI3012" s="194"/>
      <c r="BJ3012" s="74"/>
    </row>
    <row r="3013" spans="1:62" s="77" customFormat="1" ht="11.25" customHeight="1" x14ac:dyDescent="0.2">
      <c r="A3013" s="184" t="s">
        <v>3499</v>
      </c>
      <c r="B3013" s="185">
        <v>0</v>
      </c>
      <c r="C3013" s="828">
        <v>78012</v>
      </c>
      <c r="D3013" s="55">
        <v>1E-4</v>
      </c>
      <c r="E3013" s="91">
        <v>0</v>
      </c>
      <c r="F3013" s="186">
        <v>0</v>
      </c>
      <c r="G3013" s="186">
        <v>0</v>
      </c>
      <c r="H3013" s="186">
        <v>0</v>
      </c>
      <c r="I3013" s="187">
        <v>0</v>
      </c>
      <c r="J3013" s="188">
        <v>0</v>
      </c>
      <c r="K3013" s="186">
        <v>0</v>
      </c>
      <c r="L3013" s="186">
        <v>0</v>
      </c>
      <c r="M3013" s="187">
        <v>0</v>
      </c>
      <c r="N3013" s="189">
        <v>0</v>
      </c>
      <c r="O3013" s="188">
        <v>39.6</v>
      </c>
      <c r="P3013" s="189">
        <v>39.6</v>
      </c>
      <c r="Q3013" s="187">
        <v>0</v>
      </c>
      <c r="R3013" s="186">
        <v>0</v>
      </c>
      <c r="S3013" s="186">
        <v>1E-4</v>
      </c>
      <c r="T3013" s="188">
        <v>0</v>
      </c>
      <c r="U3013" s="187">
        <v>0</v>
      </c>
      <c r="V3013" s="189">
        <v>0</v>
      </c>
      <c r="W3013" s="187">
        <v>0</v>
      </c>
      <c r="X3013" s="187">
        <v>0</v>
      </c>
      <c r="Y3013" s="186">
        <v>0</v>
      </c>
      <c r="Z3013" s="186">
        <v>0</v>
      </c>
      <c r="AA3013" s="186">
        <v>0</v>
      </c>
      <c r="AB3013" s="187">
        <v>0</v>
      </c>
      <c r="AC3013" s="187">
        <v>0</v>
      </c>
      <c r="AD3013" s="188">
        <v>0</v>
      </c>
      <c r="AE3013" s="189">
        <v>0</v>
      </c>
      <c r="AF3013" s="187">
        <v>0</v>
      </c>
      <c r="AG3013" s="187">
        <v>0</v>
      </c>
      <c r="AH3013" s="484">
        <v>0</v>
      </c>
      <c r="AI3013" s="321">
        <v>0</v>
      </c>
      <c r="AJ3013" s="192">
        <v>7501943489127</v>
      </c>
      <c r="AK3013" s="192" t="s">
        <v>262</v>
      </c>
      <c r="AL3013" s="226"/>
      <c r="AM3013" s="75">
        <v>78012</v>
      </c>
      <c r="AN3013" s="456"/>
      <c r="AO3013" s="188">
        <v>0</v>
      </c>
      <c r="AP3013" s="188">
        <v>0</v>
      </c>
      <c r="AQ3013" s="187">
        <v>0</v>
      </c>
      <c r="AR3013" s="188">
        <v>0</v>
      </c>
      <c r="AS3013" s="187">
        <v>0</v>
      </c>
      <c r="AT3013" s="188">
        <v>0</v>
      </c>
      <c r="AU3013" s="187">
        <v>0</v>
      </c>
      <c r="AV3013" s="188">
        <v>0</v>
      </c>
      <c r="AW3013" s="187">
        <v>0</v>
      </c>
      <c r="AX3013" s="188">
        <v>0</v>
      </c>
      <c r="AY3013" s="187">
        <v>0</v>
      </c>
      <c r="AZ3013" s="188">
        <v>0</v>
      </c>
      <c r="BA3013" s="187">
        <v>0</v>
      </c>
      <c r="BB3013" s="188">
        <v>0</v>
      </c>
      <c r="BC3013" s="187">
        <v>0</v>
      </c>
      <c r="BD3013" s="75"/>
      <c r="BE3013" s="75"/>
      <c r="BF3013" s="56"/>
      <c r="BH3013" s="74"/>
      <c r="BI3013" s="194"/>
      <c r="BJ3013" s="74"/>
    </row>
    <row r="3014" spans="1:62" s="77" customFormat="1" ht="11.25" customHeight="1" x14ac:dyDescent="0.2">
      <c r="A3014" s="184" t="s">
        <v>3499</v>
      </c>
      <c r="B3014" s="185">
        <v>0</v>
      </c>
      <c r="C3014" s="828">
        <v>78055</v>
      </c>
      <c r="D3014" s="55">
        <v>1E-4</v>
      </c>
      <c r="E3014" s="91">
        <v>0</v>
      </c>
      <c r="F3014" s="186">
        <v>0</v>
      </c>
      <c r="G3014" s="186">
        <v>0</v>
      </c>
      <c r="H3014" s="186">
        <v>0</v>
      </c>
      <c r="I3014" s="187">
        <v>0</v>
      </c>
      <c r="J3014" s="188">
        <v>0</v>
      </c>
      <c r="K3014" s="186">
        <v>0</v>
      </c>
      <c r="L3014" s="186">
        <v>0</v>
      </c>
      <c r="M3014" s="187">
        <v>0</v>
      </c>
      <c r="N3014" s="189">
        <v>0</v>
      </c>
      <c r="O3014" s="188">
        <v>0</v>
      </c>
      <c r="P3014" s="189">
        <v>0</v>
      </c>
      <c r="Q3014" s="187">
        <v>0</v>
      </c>
      <c r="R3014" s="186">
        <v>0</v>
      </c>
      <c r="S3014" s="186">
        <v>1E-4</v>
      </c>
      <c r="T3014" s="188">
        <v>0</v>
      </c>
      <c r="U3014" s="187">
        <v>0</v>
      </c>
      <c r="V3014" s="189">
        <v>0</v>
      </c>
      <c r="W3014" s="187">
        <v>0</v>
      </c>
      <c r="X3014" s="187">
        <v>0</v>
      </c>
      <c r="Y3014" s="186">
        <v>0</v>
      </c>
      <c r="Z3014" s="186">
        <v>0</v>
      </c>
      <c r="AA3014" s="186">
        <v>0</v>
      </c>
      <c r="AB3014" s="187">
        <v>0</v>
      </c>
      <c r="AC3014" s="187">
        <v>0</v>
      </c>
      <c r="AD3014" s="188">
        <v>0</v>
      </c>
      <c r="AE3014" s="189">
        <v>0</v>
      </c>
      <c r="AF3014" s="187">
        <v>0</v>
      </c>
      <c r="AG3014" s="187">
        <v>0</v>
      </c>
      <c r="AH3014" s="484">
        <v>0</v>
      </c>
      <c r="AI3014" s="321">
        <v>0</v>
      </c>
      <c r="AJ3014" s="192">
        <v>7501943489127</v>
      </c>
      <c r="AK3014" s="192">
        <v>78012</v>
      </c>
      <c r="AL3014" s="226"/>
      <c r="AM3014" s="75">
        <v>78055</v>
      </c>
      <c r="AN3014" s="456"/>
      <c r="AO3014" s="188">
        <v>0</v>
      </c>
      <c r="AP3014" s="188">
        <v>0</v>
      </c>
      <c r="AQ3014" s="187">
        <v>0</v>
      </c>
      <c r="AR3014" s="188">
        <v>0</v>
      </c>
      <c r="AS3014" s="187">
        <v>0</v>
      </c>
      <c r="AT3014" s="188">
        <v>0</v>
      </c>
      <c r="AU3014" s="187">
        <v>0</v>
      </c>
      <c r="AV3014" s="188">
        <v>0</v>
      </c>
      <c r="AW3014" s="187">
        <v>0</v>
      </c>
      <c r="AX3014" s="188">
        <v>0</v>
      </c>
      <c r="AY3014" s="187">
        <v>0</v>
      </c>
      <c r="AZ3014" s="188">
        <v>0</v>
      </c>
      <c r="BA3014" s="187">
        <v>0</v>
      </c>
      <c r="BB3014" s="188">
        <v>0</v>
      </c>
      <c r="BC3014" s="187">
        <v>0</v>
      </c>
      <c r="BD3014" s="75"/>
      <c r="BE3014" s="75"/>
      <c r="BF3014" s="56"/>
      <c r="BH3014" s="74"/>
      <c r="BI3014" s="194"/>
      <c r="BJ3014" s="74"/>
    </row>
    <row r="3015" spans="1:62" s="77" customFormat="1" ht="11.25" customHeight="1" x14ac:dyDescent="0.2">
      <c r="A3015" s="184" t="s">
        <v>3500</v>
      </c>
      <c r="B3015" s="185">
        <v>0</v>
      </c>
      <c r="C3015" s="828">
        <v>78125</v>
      </c>
      <c r="D3015" s="55">
        <v>1E-4</v>
      </c>
      <c r="E3015" s="91">
        <v>0</v>
      </c>
      <c r="F3015" s="186">
        <v>0</v>
      </c>
      <c r="G3015" s="186">
        <v>0</v>
      </c>
      <c r="H3015" s="186">
        <v>0</v>
      </c>
      <c r="I3015" s="187">
        <v>0</v>
      </c>
      <c r="J3015" s="188">
        <v>0</v>
      </c>
      <c r="K3015" s="186">
        <v>0</v>
      </c>
      <c r="L3015" s="186">
        <v>0</v>
      </c>
      <c r="M3015" s="187">
        <v>0</v>
      </c>
      <c r="N3015" s="189">
        <v>0</v>
      </c>
      <c r="O3015" s="188">
        <v>0</v>
      </c>
      <c r="P3015" s="189">
        <v>0</v>
      </c>
      <c r="Q3015" s="187">
        <v>0</v>
      </c>
      <c r="R3015" s="186">
        <v>0</v>
      </c>
      <c r="S3015" s="186">
        <v>1E-4</v>
      </c>
      <c r="T3015" s="188">
        <v>0</v>
      </c>
      <c r="U3015" s="187">
        <v>0</v>
      </c>
      <c r="V3015" s="189">
        <v>0</v>
      </c>
      <c r="W3015" s="187">
        <v>0</v>
      </c>
      <c r="X3015" s="187">
        <v>0</v>
      </c>
      <c r="Y3015" s="186">
        <v>0</v>
      </c>
      <c r="Z3015" s="186">
        <v>0</v>
      </c>
      <c r="AA3015" s="186">
        <v>0</v>
      </c>
      <c r="AB3015" s="187">
        <v>0</v>
      </c>
      <c r="AC3015" s="187">
        <v>0</v>
      </c>
      <c r="AD3015" s="188">
        <v>0</v>
      </c>
      <c r="AE3015" s="189">
        <v>0</v>
      </c>
      <c r="AF3015" s="187">
        <v>0</v>
      </c>
      <c r="AG3015" s="187">
        <v>0</v>
      </c>
      <c r="AH3015" s="484">
        <v>0</v>
      </c>
      <c r="AI3015" s="321">
        <v>0</v>
      </c>
      <c r="AJ3015" s="192">
        <v>7501943489127</v>
      </c>
      <c r="AK3015" s="192">
        <v>78012</v>
      </c>
      <c r="AL3015" s="226"/>
      <c r="AM3015" s="75">
        <v>78125</v>
      </c>
      <c r="AN3015" s="456"/>
      <c r="AO3015" s="188">
        <v>0</v>
      </c>
      <c r="AP3015" s="188">
        <v>0</v>
      </c>
      <c r="AQ3015" s="187">
        <v>0</v>
      </c>
      <c r="AR3015" s="188">
        <v>0</v>
      </c>
      <c r="AS3015" s="187">
        <v>0</v>
      </c>
      <c r="AT3015" s="188">
        <v>0</v>
      </c>
      <c r="AU3015" s="187">
        <v>0</v>
      </c>
      <c r="AV3015" s="188">
        <v>0</v>
      </c>
      <c r="AW3015" s="187">
        <v>0</v>
      </c>
      <c r="AX3015" s="188">
        <v>0</v>
      </c>
      <c r="AY3015" s="187">
        <v>0</v>
      </c>
      <c r="AZ3015" s="188">
        <v>0</v>
      </c>
      <c r="BA3015" s="187">
        <v>0</v>
      </c>
      <c r="BB3015" s="188">
        <v>0</v>
      </c>
      <c r="BC3015" s="187">
        <v>0</v>
      </c>
      <c r="BD3015" s="75"/>
      <c r="BE3015" s="75"/>
      <c r="BF3015" s="56"/>
      <c r="BH3015" s="74"/>
      <c r="BI3015" s="194"/>
      <c r="BJ3015" s="74"/>
    </row>
    <row r="3016" spans="1:62" s="77" customFormat="1" ht="11.25" customHeight="1" x14ac:dyDescent="0.2">
      <c r="A3016" s="184" t="s">
        <v>3501</v>
      </c>
      <c r="B3016" s="185">
        <v>0</v>
      </c>
      <c r="C3016" s="828">
        <v>78270</v>
      </c>
      <c r="D3016" s="55">
        <v>57.2</v>
      </c>
      <c r="E3016" s="91">
        <v>0</v>
      </c>
      <c r="F3016" s="186">
        <v>0</v>
      </c>
      <c r="G3016" s="186">
        <v>0</v>
      </c>
      <c r="H3016" s="186">
        <v>0</v>
      </c>
      <c r="I3016" s="187">
        <v>0</v>
      </c>
      <c r="J3016" s="188">
        <v>0</v>
      </c>
      <c r="K3016" s="186">
        <v>0</v>
      </c>
      <c r="L3016" s="186">
        <v>-20.239999999999998</v>
      </c>
      <c r="M3016" s="187">
        <v>0</v>
      </c>
      <c r="N3016" s="189">
        <v>0</v>
      </c>
      <c r="O3016" s="188">
        <v>0</v>
      </c>
      <c r="P3016" s="189">
        <v>0</v>
      </c>
      <c r="Q3016" s="187">
        <v>0</v>
      </c>
      <c r="R3016" s="186">
        <v>0</v>
      </c>
      <c r="S3016" s="186">
        <v>77.44</v>
      </c>
      <c r="T3016" s="188">
        <v>57.2</v>
      </c>
      <c r="U3016" s="187">
        <v>0</v>
      </c>
      <c r="V3016" s="189">
        <v>0</v>
      </c>
      <c r="W3016" s="187">
        <v>0</v>
      </c>
      <c r="X3016" s="187">
        <v>57.2</v>
      </c>
      <c r="Y3016" s="186">
        <v>0</v>
      </c>
      <c r="Z3016" s="186">
        <v>0</v>
      </c>
      <c r="AA3016" s="186">
        <v>0</v>
      </c>
      <c r="AB3016" s="187">
        <v>0</v>
      </c>
      <c r="AC3016" s="187">
        <v>0</v>
      </c>
      <c r="AD3016" s="188">
        <v>22</v>
      </c>
      <c r="AE3016" s="189">
        <v>0</v>
      </c>
      <c r="AF3016" s="187">
        <v>0</v>
      </c>
      <c r="AG3016" s="187">
        <v>0</v>
      </c>
      <c r="AH3016" s="484">
        <v>0</v>
      </c>
      <c r="AI3016" s="321">
        <v>0</v>
      </c>
      <c r="AJ3016" s="192">
        <v>7501943489110</v>
      </c>
      <c r="AK3016" s="192">
        <v>78012</v>
      </c>
      <c r="AL3016" s="226"/>
      <c r="AM3016" s="75">
        <v>78270</v>
      </c>
      <c r="AN3016" s="456"/>
      <c r="AO3016" s="188">
        <v>7.6266666666666687</v>
      </c>
      <c r="AP3016" s="188">
        <v>-24.639999999999997</v>
      </c>
      <c r="AQ3016" s="187">
        <v>0</v>
      </c>
      <c r="AR3016" s="188">
        <v>22.880000000000003</v>
      </c>
      <c r="AS3016" s="187">
        <v>0</v>
      </c>
      <c r="AT3016" s="188">
        <v>24.64</v>
      </c>
      <c r="AU3016" s="187">
        <v>0</v>
      </c>
      <c r="AV3016" s="188">
        <v>-0.88</v>
      </c>
      <c r="AW3016" s="187">
        <v>0</v>
      </c>
      <c r="AX3016" s="188">
        <v>-39.6</v>
      </c>
      <c r="AY3016" s="187">
        <v>-7.3031469924312846</v>
      </c>
      <c r="AZ3016" s="188">
        <v>-0.88</v>
      </c>
      <c r="BA3016" s="187">
        <v>0</v>
      </c>
      <c r="BB3016" s="188">
        <v>1434.4</v>
      </c>
      <c r="BC3016" s="187">
        <v>0</v>
      </c>
      <c r="BD3016" s="75"/>
      <c r="BE3016" s="75"/>
      <c r="BF3016" s="56"/>
      <c r="BH3016" s="74"/>
      <c r="BI3016" s="194"/>
      <c r="BJ3016" s="74"/>
    </row>
    <row r="3017" spans="1:62" s="77" customFormat="1" ht="11.25" customHeight="1" x14ac:dyDescent="0.2">
      <c r="A3017" s="184" t="s">
        <v>3499</v>
      </c>
      <c r="B3017" s="185">
        <v>0</v>
      </c>
      <c r="C3017" s="828">
        <v>78572</v>
      </c>
      <c r="D3017" s="55">
        <v>8320.4</v>
      </c>
      <c r="E3017" s="91">
        <v>28.354841354801007</v>
      </c>
      <c r="F3017" s="186">
        <v>9500</v>
      </c>
      <c r="G3017" s="186">
        <v>10500</v>
      </c>
      <c r="H3017" s="186">
        <v>0</v>
      </c>
      <c r="I3017" s="187">
        <v>0</v>
      </c>
      <c r="J3017" s="188">
        <v>9212.6869999999999</v>
      </c>
      <c r="K3017" s="186">
        <v>8803.1527624024602</v>
      </c>
      <c r="L3017" s="186">
        <v>403.03999999999996</v>
      </c>
      <c r="M3017" s="187">
        <v>4.3484420903713863</v>
      </c>
      <c r="N3017" s="189">
        <v>0</v>
      </c>
      <c r="O3017" s="188">
        <v>0</v>
      </c>
      <c r="P3017" s="189">
        <v>13.200000000000001</v>
      </c>
      <c r="Q3017" s="187">
        <v>4.5181172441872812</v>
      </c>
      <c r="R3017" s="186">
        <v>25.781924426608654</v>
      </c>
      <c r="S3017" s="186">
        <v>7917.36</v>
      </c>
      <c r="T3017" s="188">
        <v>7912.9600000000009</v>
      </c>
      <c r="U3017" s="187">
        <v>27.161268974133552</v>
      </c>
      <c r="V3017" s="189">
        <v>602.79999999999995</v>
      </c>
      <c r="W3017" s="187">
        <v>13.200000000000001</v>
      </c>
      <c r="X3017" s="187">
        <v>7296.9600000000009</v>
      </c>
      <c r="Y3017" s="186">
        <v>0</v>
      </c>
      <c r="Z3017" s="186">
        <v>237.6</v>
      </c>
      <c r="AA3017" s="186">
        <v>0</v>
      </c>
      <c r="AB3017" s="187">
        <v>0</v>
      </c>
      <c r="AC3017" s="187">
        <v>0</v>
      </c>
      <c r="AD3017" s="188">
        <v>26.400000000000034</v>
      </c>
      <c r="AE3017" s="189">
        <v>0</v>
      </c>
      <c r="AF3017" s="187">
        <v>0</v>
      </c>
      <c r="AG3017" s="187">
        <v>0</v>
      </c>
      <c r="AH3017" s="484">
        <v>0</v>
      </c>
      <c r="AI3017" s="321">
        <v>10501.560000000001</v>
      </c>
      <c r="AJ3017" s="192">
        <v>7501943489110</v>
      </c>
      <c r="AK3017" s="192">
        <v>78012</v>
      </c>
      <c r="AL3017" s="226"/>
      <c r="AM3017" s="75">
        <v>78572</v>
      </c>
      <c r="AN3017" s="456"/>
      <c r="AO3017" s="188">
        <v>7102.48</v>
      </c>
      <c r="AP3017" s="188">
        <v>9915.8399999999983</v>
      </c>
      <c r="AQ3017" s="187">
        <v>106.45835362595244</v>
      </c>
      <c r="AR3017" s="188">
        <v>4027.76</v>
      </c>
      <c r="AS3017" s="187">
        <v>41.803236731169022</v>
      </c>
      <c r="AT3017" s="188">
        <v>7363.84</v>
      </c>
      <c r="AU3017" s="187">
        <v>77.744168224588179</v>
      </c>
      <c r="AV3017" s="188">
        <v>6554.24</v>
      </c>
      <c r="AW3017" s="187">
        <v>69.048340033383298</v>
      </c>
      <c r="AX3017" s="188">
        <v>8479.6799999999985</v>
      </c>
      <c r="AY3017" s="187">
        <v>103.15363586231709</v>
      </c>
      <c r="AZ3017" s="188">
        <v>4563.68</v>
      </c>
      <c r="BA3017" s="187">
        <v>40.248704319511276</v>
      </c>
      <c r="BB3017" s="188">
        <v>10943.680000000002</v>
      </c>
      <c r="BC3017" s="187">
        <v>121.11975063074235</v>
      </c>
      <c r="BD3017" s="75"/>
      <c r="BE3017" s="75"/>
      <c r="BF3017" s="56"/>
      <c r="BH3017" s="74"/>
      <c r="BI3017" s="194"/>
      <c r="BJ3017" s="74"/>
    </row>
    <row r="3018" spans="1:62" s="77" customFormat="1" ht="11.25" customHeight="1" x14ac:dyDescent="0.2">
      <c r="A3018" s="195" t="s">
        <v>3502</v>
      </c>
      <c r="B3018" s="196">
        <v>0</v>
      </c>
      <c r="C3018" s="938">
        <v>78335</v>
      </c>
      <c r="D3018" s="378">
        <v>1E-4</v>
      </c>
      <c r="E3018" s="198">
        <v>0</v>
      </c>
      <c r="F3018" s="199">
        <v>0</v>
      </c>
      <c r="G3018" s="199">
        <v>0</v>
      </c>
      <c r="H3018" s="199">
        <v>0</v>
      </c>
      <c r="I3018" s="200">
        <v>0</v>
      </c>
      <c r="J3018" s="201">
        <v>0</v>
      </c>
      <c r="K3018" s="199">
        <v>0</v>
      </c>
      <c r="L3018" s="199">
        <v>0</v>
      </c>
      <c r="M3018" s="200">
        <v>0</v>
      </c>
      <c r="N3018" s="202">
        <v>0</v>
      </c>
      <c r="O3018" s="201">
        <v>0</v>
      </c>
      <c r="P3018" s="202">
        <v>0</v>
      </c>
      <c r="Q3018" s="200">
        <v>0</v>
      </c>
      <c r="R3018" s="199">
        <v>0</v>
      </c>
      <c r="S3018" s="199">
        <v>1E-4</v>
      </c>
      <c r="T3018" s="201">
        <v>0</v>
      </c>
      <c r="U3018" s="200">
        <v>0</v>
      </c>
      <c r="V3018" s="202">
        <v>0</v>
      </c>
      <c r="W3018" s="200">
        <v>0</v>
      </c>
      <c r="X3018" s="200">
        <v>0</v>
      </c>
      <c r="Y3018" s="199">
        <v>0</v>
      </c>
      <c r="Z3018" s="199">
        <v>0</v>
      </c>
      <c r="AA3018" s="199">
        <v>0</v>
      </c>
      <c r="AB3018" s="200">
        <v>0</v>
      </c>
      <c r="AC3018" s="200">
        <v>0</v>
      </c>
      <c r="AD3018" s="201">
        <v>0</v>
      </c>
      <c r="AE3018" s="202">
        <v>0</v>
      </c>
      <c r="AF3018" s="200">
        <v>0</v>
      </c>
      <c r="AG3018" s="200">
        <v>0</v>
      </c>
      <c r="AH3018" s="520">
        <v>0</v>
      </c>
      <c r="AI3018" s="321">
        <v>0</v>
      </c>
      <c r="AJ3018" s="192">
        <v>7501943489059</v>
      </c>
      <c r="AK3018" s="192">
        <v>78064</v>
      </c>
      <c r="AL3018" s="226"/>
      <c r="AM3018" s="75">
        <v>78335</v>
      </c>
      <c r="AN3018" s="456"/>
      <c r="AO3018" s="188">
        <v>0</v>
      </c>
      <c r="AP3018" s="188">
        <v>0</v>
      </c>
      <c r="AQ3018" s="187">
        <v>0</v>
      </c>
      <c r="AR3018" s="188">
        <v>0</v>
      </c>
      <c r="AS3018" s="187">
        <v>0</v>
      </c>
      <c r="AT3018" s="188">
        <v>0</v>
      </c>
      <c r="AU3018" s="187">
        <v>0</v>
      </c>
      <c r="AV3018" s="188">
        <v>0</v>
      </c>
      <c r="AW3018" s="187">
        <v>0</v>
      </c>
      <c r="AX3018" s="188">
        <v>-23.04</v>
      </c>
      <c r="AY3018" s="187">
        <v>0</v>
      </c>
      <c r="AZ3018" s="188">
        <v>0</v>
      </c>
      <c r="BA3018" s="187">
        <v>0</v>
      </c>
      <c r="BB3018" s="188">
        <v>0</v>
      </c>
      <c r="BC3018" s="187">
        <v>0</v>
      </c>
      <c r="BD3018" s="75"/>
      <c r="BE3018" s="75"/>
      <c r="BF3018" s="56"/>
      <c r="BH3018" s="74"/>
      <c r="BI3018" s="194"/>
      <c r="BJ3018" s="74"/>
    </row>
    <row r="3019" spans="1:62" s="77" customFormat="1" ht="11.25" customHeight="1" x14ac:dyDescent="0.2">
      <c r="A3019" s="184" t="s">
        <v>3503</v>
      </c>
      <c r="B3019" s="185">
        <v>0</v>
      </c>
      <c r="C3019" s="832">
        <v>78336</v>
      </c>
      <c r="D3019" s="55">
        <v>5.76</v>
      </c>
      <c r="E3019" s="91">
        <v>10.086976825637732</v>
      </c>
      <c r="F3019" s="186">
        <v>0</v>
      </c>
      <c r="G3019" s="186">
        <v>0</v>
      </c>
      <c r="H3019" s="186">
        <v>0</v>
      </c>
      <c r="I3019" s="187">
        <v>0</v>
      </c>
      <c r="J3019" s="186">
        <v>17.131</v>
      </c>
      <c r="K3019" s="186">
        <v>0</v>
      </c>
      <c r="L3019" s="186">
        <v>-0.72</v>
      </c>
      <c r="M3019" s="187">
        <v>1437.3941976533768</v>
      </c>
      <c r="N3019" s="187">
        <v>0</v>
      </c>
      <c r="O3019" s="187">
        <v>5.04</v>
      </c>
      <c r="P3019" s="187">
        <v>5.04</v>
      </c>
      <c r="Q3019" s="187">
        <v>25.217442064094332</v>
      </c>
      <c r="R3019" s="186">
        <v>11.347848928842449</v>
      </c>
      <c r="S3019" s="186">
        <v>6.4799999999999995</v>
      </c>
      <c r="T3019" s="188">
        <v>6.4799999999999995</v>
      </c>
      <c r="U3019" s="187">
        <v>11.347848928842449</v>
      </c>
      <c r="V3019" s="187">
        <v>0</v>
      </c>
      <c r="W3019" s="187">
        <v>0</v>
      </c>
      <c r="X3019" s="187">
        <v>6.4799999999999995</v>
      </c>
      <c r="Y3019" s="186">
        <v>0</v>
      </c>
      <c r="Z3019" s="186">
        <v>0</v>
      </c>
      <c r="AA3019" s="186">
        <v>0</v>
      </c>
      <c r="AB3019" s="187">
        <v>0</v>
      </c>
      <c r="AC3019" s="187">
        <v>0</v>
      </c>
      <c r="AD3019" s="188">
        <v>0.72</v>
      </c>
      <c r="AE3019" s="189">
        <v>0</v>
      </c>
      <c r="AF3019" s="187">
        <v>0</v>
      </c>
      <c r="AG3019" s="187">
        <v>0</v>
      </c>
      <c r="AH3019" s="484">
        <v>0</v>
      </c>
      <c r="AI3019" s="321">
        <v>18.551000000000002</v>
      </c>
      <c r="AJ3019" s="192">
        <v>7501943489059</v>
      </c>
      <c r="AK3019" s="192">
        <v>78064</v>
      </c>
      <c r="AL3019" s="226"/>
      <c r="AM3019" s="75">
        <v>78336</v>
      </c>
      <c r="AN3019" s="456"/>
      <c r="AO3019" s="188">
        <v>16.079999999999998</v>
      </c>
      <c r="AP3019" s="188">
        <v>2.16</v>
      </c>
      <c r="AQ3019" s="187">
        <v>0</v>
      </c>
      <c r="AR3019" s="188">
        <v>6.48</v>
      </c>
      <c r="AS3019" s="187">
        <v>0</v>
      </c>
      <c r="AT3019" s="188">
        <v>39.599999999999994</v>
      </c>
      <c r="AU3019" s="187">
        <v>0</v>
      </c>
      <c r="AV3019" s="188">
        <v>2.88</v>
      </c>
      <c r="AW3019" s="187">
        <v>0</v>
      </c>
      <c r="AX3019" s="188">
        <v>-15.120000000000001</v>
      </c>
      <c r="AY3019" s="187">
        <v>411.93689965235859</v>
      </c>
      <c r="AZ3019" s="188">
        <v>25.2</v>
      </c>
      <c r="BA3019" s="187">
        <v>0</v>
      </c>
      <c r="BB3019" s="188">
        <v>540</v>
      </c>
      <c r="BC3019" s="187">
        <v>656.20898693831634</v>
      </c>
      <c r="BD3019" s="75"/>
      <c r="BE3019" s="75"/>
      <c r="BF3019" s="56"/>
      <c r="BH3019" s="74"/>
      <c r="BI3019" s="194"/>
      <c r="BJ3019" s="74"/>
    </row>
    <row r="3020" spans="1:62" s="77" customFormat="1" ht="11.25" customHeight="1" x14ac:dyDescent="0.2">
      <c r="A3020" s="184" t="s">
        <v>3503</v>
      </c>
      <c r="B3020" s="185">
        <v>0</v>
      </c>
      <c r="C3020" s="832">
        <v>78578</v>
      </c>
      <c r="D3020" s="55">
        <v>634.31999999999994</v>
      </c>
      <c r="E3020" s="91">
        <v>39.475085756229241</v>
      </c>
      <c r="F3020" s="186">
        <v>800</v>
      </c>
      <c r="G3020" s="186">
        <v>500</v>
      </c>
      <c r="H3020" s="186">
        <v>0</v>
      </c>
      <c r="I3020" s="187">
        <v>0</v>
      </c>
      <c r="J3020" s="186">
        <v>730.58199999999999</v>
      </c>
      <c r="K3020" s="186">
        <v>482.06608384624201</v>
      </c>
      <c r="L3020" s="186">
        <v>246.95999999999998</v>
      </c>
      <c r="M3020" s="187">
        <v>51.229490784663753</v>
      </c>
      <c r="N3020" s="187">
        <v>0</v>
      </c>
      <c r="O3020" s="187">
        <v>0</v>
      </c>
      <c r="P3020" s="187">
        <v>2.16</v>
      </c>
      <c r="Q3020" s="187">
        <v>34.098841745348224</v>
      </c>
      <c r="R3020" s="186">
        <v>15.906222710113305</v>
      </c>
      <c r="S3020" s="186">
        <v>387.35999999999996</v>
      </c>
      <c r="T3020" s="188">
        <v>387.36</v>
      </c>
      <c r="U3020" s="187">
        <v>24.509502734003856</v>
      </c>
      <c r="V3020" s="187">
        <v>0</v>
      </c>
      <c r="W3020" s="187">
        <v>2.16</v>
      </c>
      <c r="X3020" s="187">
        <v>385.2</v>
      </c>
      <c r="Y3020" s="186">
        <v>0</v>
      </c>
      <c r="Z3020" s="186">
        <v>0</v>
      </c>
      <c r="AA3020" s="186">
        <v>0</v>
      </c>
      <c r="AB3020" s="187">
        <v>0</v>
      </c>
      <c r="AC3020" s="187">
        <v>0</v>
      </c>
      <c r="AD3020" s="188">
        <v>24.480000000000018</v>
      </c>
      <c r="AE3020" s="189">
        <v>0</v>
      </c>
      <c r="AF3020" s="187">
        <v>0</v>
      </c>
      <c r="AG3020" s="187">
        <v>0</v>
      </c>
      <c r="AH3020" s="484">
        <v>0</v>
      </c>
      <c r="AI3020" s="321">
        <v>584.12599999999998</v>
      </c>
      <c r="AJ3020" s="192">
        <v>7501943489059</v>
      </c>
      <c r="AK3020" s="192">
        <v>78064</v>
      </c>
      <c r="AL3020" s="226"/>
      <c r="AM3020" s="75">
        <v>78578</v>
      </c>
      <c r="AN3020" s="456"/>
      <c r="AO3020" s="188">
        <v>481.2</v>
      </c>
      <c r="AP3020" s="188">
        <v>398.88</v>
      </c>
      <c r="AQ3020" s="187">
        <v>75.539365080560998</v>
      </c>
      <c r="AR3020" s="188">
        <v>250.56</v>
      </c>
      <c r="AS3020" s="187">
        <v>39.515252512363894</v>
      </c>
      <c r="AT3020" s="188">
        <v>794.16</v>
      </c>
      <c r="AU3020" s="187">
        <v>141.48791745859356</v>
      </c>
      <c r="AV3020" s="188">
        <v>869.7600000000001</v>
      </c>
      <c r="AW3020" s="187">
        <v>227.0666909526164</v>
      </c>
      <c r="AX3020" s="188">
        <v>1035.3599999999999</v>
      </c>
      <c r="AY3020" s="187">
        <v>140.06205211279206</v>
      </c>
      <c r="AZ3020" s="188">
        <v>1026.7199999999998</v>
      </c>
      <c r="BA3020" s="187">
        <v>101.41118808578572</v>
      </c>
      <c r="BB3020" s="188">
        <v>720</v>
      </c>
      <c r="BC3020" s="187">
        <v>412.61420571765399</v>
      </c>
      <c r="BD3020" s="75"/>
      <c r="BE3020" s="75"/>
      <c r="BF3020" s="56"/>
      <c r="BH3020" s="74"/>
      <c r="BI3020" s="194"/>
      <c r="BJ3020" s="74"/>
    </row>
    <row r="3021" spans="1:62" s="77" customFormat="1" ht="11.25" customHeight="1" x14ac:dyDescent="0.2">
      <c r="A3021" s="184" t="s">
        <v>3504</v>
      </c>
      <c r="B3021" s="185">
        <v>0</v>
      </c>
      <c r="C3021" s="832">
        <v>77043</v>
      </c>
      <c r="D3021" s="55">
        <v>1E-4</v>
      </c>
      <c r="E3021" s="91">
        <v>0</v>
      </c>
      <c r="F3021" s="186">
        <v>0</v>
      </c>
      <c r="G3021" s="186">
        <v>0</v>
      </c>
      <c r="H3021" s="186">
        <v>0</v>
      </c>
      <c r="I3021" s="187">
        <v>0</v>
      </c>
      <c r="J3021" s="186">
        <v>0</v>
      </c>
      <c r="K3021" s="186">
        <v>0</v>
      </c>
      <c r="L3021" s="186">
        <v>0</v>
      </c>
      <c r="M3021" s="187">
        <v>0</v>
      </c>
      <c r="N3021" s="187">
        <v>0</v>
      </c>
      <c r="O3021" s="187">
        <v>0</v>
      </c>
      <c r="P3021" s="187">
        <v>0</v>
      </c>
      <c r="Q3021" s="187">
        <v>0</v>
      </c>
      <c r="R3021" s="186">
        <v>0</v>
      </c>
      <c r="S3021" s="186">
        <v>1E-4</v>
      </c>
      <c r="T3021" s="188">
        <v>0</v>
      </c>
      <c r="U3021" s="187">
        <v>0</v>
      </c>
      <c r="V3021" s="187">
        <v>0</v>
      </c>
      <c r="W3021" s="187">
        <v>0</v>
      </c>
      <c r="X3021" s="187">
        <v>0</v>
      </c>
      <c r="Y3021" s="186">
        <v>0</v>
      </c>
      <c r="Z3021" s="186">
        <v>0</v>
      </c>
      <c r="AA3021" s="186">
        <v>0</v>
      </c>
      <c r="AB3021" s="187">
        <v>0</v>
      </c>
      <c r="AC3021" s="187">
        <v>0</v>
      </c>
      <c r="AD3021" s="188">
        <v>0</v>
      </c>
      <c r="AE3021" s="189">
        <v>0</v>
      </c>
      <c r="AF3021" s="187">
        <v>0</v>
      </c>
      <c r="AG3021" s="187">
        <v>0</v>
      </c>
      <c r="AH3021" s="484">
        <v>0</v>
      </c>
      <c r="AI3021" s="321">
        <v>0</v>
      </c>
      <c r="AJ3021" s="192">
        <v>7501943489059</v>
      </c>
      <c r="AK3021" s="192">
        <v>78064</v>
      </c>
      <c r="AL3021" s="226"/>
      <c r="AM3021" s="75">
        <v>77043</v>
      </c>
      <c r="AN3021" s="456"/>
      <c r="AO3021" s="188">
        <v>0</v>
      </c>
      <c r="AP3021" s="188">
        <v>0</v>
      </c>
      <c r="AQ3021" s="187">
        <v>0</v>
      </c>
      <c r="AR3021" s="188">
        <v>0</v>
      </c>
      <c r="AS3021" s="187">
        <v>0</v>
      </c>
      <c r="AT3021" s="188">
        <v>0</v>
      </c>
      <c r="AU3021" s="187">
        <v>0</v>
      </c>
      <c r="AV3021" s="188">
        <v>0</v>
      </c>
      <c r="AW3021" s="187">
        <v>0</v>
      </c>
      <c r="AX3021" s="188">
        <v>0</v>
      </c>
      <c r="AY3021" s="187">
        <v>0</v>
      </c>
      <c r="AZ3021" s="188">
        <v>0</v>
      </c>
      <c r="BA3021" s="187">
        <v>0</v>
      </c>
      <c r="BB3021" s="188">
        <v>0</v>
      </c>
      <c r="BC3021" s="187">
        <v>0</v>
      </c>
      <c r="BD3021" s="75"/>
      <c r="BE3021" s="75"/>
      <c r="BF3021" s="56"/>
      <c r="BH3021" s="74"/>
      <c r="BI3021" s="194"/>
      <c r="BJ3021" s="74"/>
    </row>
    <row r="3022" spans="1:62" s="77" customFormat="1" ht="11.25" customHeight="1" x14ac:dyDescent="0.2">
      <c r="A3022" s="195" t="s">
        <v>3505</v>
      </c>
      <c r="B3022" s="196">
        <v>0</v>
      </c>
      <c r="C3022" s="938">
        <v>78089</v>
      </c>
      <c r="D3022" s="378">
        <v>1E-4</v>
      </c>
      <c r="E3022" s="198">
        <v>0</v>
      </c>
      <c r="F3022" s="199">
        <v>0</v>
      </c>
      <c r="G3022" s="199">
        <v>0</v>
      </c>
      <c r="H3022" s="199">
        <v>0</v>
      </c>
      <c r="I3022" s="200">
        <v>0</v>
      </c>
      <c r="J3022" s="201">
        <v>0</v>
      </c>
      <c r="K3022" s="199">
        <v>0</v>
      </c>
      <c r="L3022" s="199">
        <v>0</v>
      </c>
      <c r="M3022" s="200">
        <v>0</v>
      </c>
      <c r="N3022" s="202">
        <v>0</v>
      </c>
      <c r="O3022" s="201">
        <v>0</v>
      </c>
      <c r="P3022" s="202">
        <v>0</v>
      </c>
      <c r="Q3022" s="200">
        <v>0</v>
      </c>
      <c r="R3022" s="199">
        <v>0</v>
      </c>
      <c r="S3022" s="199">
        <v>1E-4</v>
      </c>
      <c r="T3022" s="201">
        <v>0</v>
      </c>
      <c r="U3022" s="200">
        <v>0</v>
      </c>
      <c r="V3022" s="202">
        <v>0</v>
      </c>
      <c r="W3022" s="200">
        <v>0</v>
      </c>
      <c r="X3022" s="200">
        <v>0</v>
      </c>
      <c r="Y3022" s="199">
        <v>0</v>
      </c>
      <c r="Z3022" s="199">
        <v>0</v>
      </c>
      <c r="AA3022" s="199">
        <v>0</v>
      </c>
      <c r="AB3022" s="200">
        <v>0</v>
      </c>
      <c r="AC3022" s="200">
        <v>0</v>
      </c>
      <c r="AD3022" s="201">
        <v>0</v>
      </c>
      <c r="AE3022" s="202">
        <v>0</v>
      </c>
      <c r="AF3022" s="200">
        <v>0</v>
      </c>
      <c r="AG3022" s="200">
        <v>0</v>
      </c>
      <c r="AH3022" s="520">
        <v>0</v>
      </c>
      <c r="AI3022" s="321">
        <v>0</v>
      </c>
      <c r="AJ3022" s="192">
        <v>7506425607259</v>
      </c>
      <c r="AK3022" s="192" t="s">
        <v>262</v>
      </c>
      <c r="AL3022" s="226"/>
      <c r="AM3022" s="75">
        <v>78089</v>
      </c>
      <c r="AN3022" s="456"/>
      <c r="AO3022" s="188">
        <v>0</v>
      </c>
      <c r="AP3022" s="188">
        <v>0</v>
      </c>
      <c r="AQ3022" s="187">
        <v>0</v>
      </c>
      <c r="AR3022" s="188">
        <v>0</v>
      </c>
      <c r="AS3022" s="187">
        <v>0</v>
      </c>
      <c r="AT3022" s="188">
        <v>0</v>
      </c>
      <c r="AU3022" s="187">
        <v>0</v>
      </c>
      <c r="AV3022" s="188">
        <v>0</v>
      </c>
      <c r="AW3022" s="187">
        <v>0</v>
      </c>
      <c r="AX3022" s="188">
        <v>0</v>
      </c>
      <c r="AY3022" s="187">
        <v>0</v>
      </c>
      <c r="AZ3022" s="188">
        <v>0</v>
      </c>
      <c r="BA3022" s="187">
        <v>0</v>
      </c>
      <c r="BB3022" s="188">
        <v>0</v>
      </c>
      <c r="BC3022" s="187">
        <v>0</v>
      </c>
      <c r="BD3022" s="75"/>
      <c r="BE3022" s="75"/>
      <c r="BF3022" s="56"/>
      <c r="BH3022" s="74"/>
      <c r="BI3022" s="194"/>
      <c r="BJ3022" s="74"/>
    </row>
    <row r="3023" spans="1:62" s="77" customFormat="1" ht="11.25" customHeight="1" x14ac:dyDescent="0.2">
      <c r="A3023" s="184" t="s">
        <v>3506</v>
      </c>
      <c r="B3023" s="185">
        <v>0</v>
      </c>
      <c r="C3023" s="828">
        <v>78131</v>
      </c>
      <c r="D3023" s="284">
        <v>1E-4</v>
      </c>
      <c r="E3023" s="91">
        <v>0</v>
      </c>
      <c r="F3023" s="186">
        <v>0</v>
      </c>
      <c r="G3023" s="186">
        <v>0</v>
      </c>
      <c r="H3023" s="186">
        <v>0</v>
      </c>
      <c r="I3023" s="187">
        <v>0</v>
      </c>
      <c r="J3023" s="188">
        <v>0</v>
      </c>
      <c r="K3023" s="186">
        <v>0</v>
      </c>
      <c r="L3023" s="186">
        <v>0</v>
      </c>
      <c r="M3023" s="187">
        <v>0</v>
      </c>
      <c r="N3023" s="189">
        <v>0</v>
      </c>
      <c r="O3023" s="188">
        <v>0</v>
      </c>
      <c r="P3023" s="189">
        <v>0</v>
      </c>
      <c r="Q3023" s="187">
        <v>0</v>
      </c>
      <c r="R3023" s="186">
        <v>0</v>
      </c>
      <c r="S3023" s="186">
        <v>1E-4</v>
      </c>
      <c r="T3023" s="188">
        <v>0</v>
      </c>
      <c r="U3023" s="187">
        <v>0</v>
      </c>
      <c r="V3023" s="189">
        <v>0</v>
      </c>
      <c r="W3023" s="187">
        <v>0</v>
      </c>
      <c r="X3023" s="187">
        <v>0</v>
      </c>
      <c r="Y3023" s="186">
        <v>0</v>
      </c>
      <c r="Z3023" s="186">
        <v>0</v>
      </c>
      <c r="AA3023" s="186">
        <v>0</v>
      </c>
      <c r="AB3023" s="187">
        <v>0</v>
      </c>
      <c r="AC3023" s="187">
        <v>0</v>
      </c>
      <c r="AD3023" s="188">
        <v>0</v>
      </c>
      <c r="AE3023" s="189">
        <v>0</v>
      </c>
      <c r="AF3023" s="187">
        <v>0</v>
      </c>
      <c r="AG3023" s="187">
        <v>0</v>
      </c>
      <c r="AH3023" s="484">
        <v>0</v>
      </c>
      <c r="AI3023" s="321">
        <v>0</v>
      </c>
      <c r="AJ3023" s="192">
        <v>7506425607259</v>
      </c>
      <c r="AK3023" s="192">
        <v>78089</v>
      </c>
      <c r="AL3023" s="226"/>
      <c r="AM3023" s="75">
        <v>78131</v>
      </c>
      <c r="AN3023" s="76"/>
      <c r="AO3023" s="188">
        <v>0</v>
      </c>
      <c r="AP3023" s="188">
        <v>0</v>
      </c>
      <c r="AQ3023" s="187">
        <v>0</v>
      </c>
      <c r="AR3023" s="188">
        <v>0</v>
      </c>
      <c r="AS3023" s="187">
        <v>0</v>
      </c>
      <c r="AT3023" s="188">
        <v>0</v>
      </c>
      <c r="AU3023" s="187">
        <v>0</v>
      </c>
      <c r="AV3023" s="188">
        <v>0</v>
      </c>
      <c r="AW3023" s="187">
        <v>0</v>
      </c>
      <c r="AX3023" s="188">
        <v>0</v>
      </c>
      <c r="AY3023" s="187">
        <v>0</v>
      </c>
      <c r="AZ3023" s="188">
        <v>0</v>
      </c>
      <c r="BA3023" s="187">
        <v>0</v>
      </c>
      <c r="BB3023" s="188">
        <v>0</v>
      </c>
      <c r="BC3023" s="187">
        <v>0</v>
      </c>
      <c r="BD3023" s="75"/>
      <c r="BE3023" s="75"/>
      <c r="BF3023" s="56"/>
      <c r="BH3023" s="74"/>
      <c r="BI3023" s="194"/>
      <c r="BJ3023" s="74"/>
    </row>
    <row r="3024" spans="1:62" s="77" customFormat="1" ht="11.25" customHeight="1" x14ac:dyDescent="0.2">
      <c r="A3024" s="184" t="s">
        <v>3507</v>
      </c>
      <c r="B3024" s="185">
        <v>0</v>
      </c>
      <c r="C3024" s="828">
        <v>78252</v>
      </c>
      <c r="D3024" s="284">
        <v>2150.4</v>
      </c>
      <c r="E3024" s="91">
        <v>91.764750668224025</v>
      </c>
      <c r="F3024" s="186">
        <v>500</v>
      </c>
      <c r="G3024" s="186">
        <v>0</v>
      </c>
      <c r="H3024" s="186">
        <v>0</v>
      </c>
      <c r="I3024" s="187">
        <v>0</v>
      </c>
      <c r="J3024" s="188">
        <v>943.16499999999996</v>
      </c>
      <c r="K3024" s="186">
        <v>703.01504150807864</v>
      </c>
      <c r="L3024" s="186">
        <v>0</v>
      </c>
      <c r="M3024" s="187">
        <v>0</v>
      </c>
      <c r="N3024" s="189">
        <v>0</v>
      </c>
      <c r="O3024" s="188">
        <v>0</v>
      </c>
      <c r="P3024" s="189">
        <v>0</v>
      </c>
      <c r="Q3024" s="187">
        <v>0</v>
      </c>
      <c r="R3024" s="186">
        <v>68.39948471370333</v>
      </c>
      <c r="S3024" s="186">
        <v>2150.4</v>
      </c>
      <c r="T3024" s="188">
        <v>2150.4</v>
      </c>
      <c r="U3024" s="187">
        <v>91.764750668224025</v>
      </c>
      <c r="V3024" s="189">
        <v>0</v>
      </c>
      <c r="W3024" s="187">
        <v>0</v>
      </c>
      <c r="X3024" s="187">
        <v>2150.4</v>
      </c>
      <c r="Y3024" s="186">
        <v>0</v>
      </c>
      <c r="Z3024" s="186">
        <v>0</v>
      </c>
      <c r="AA3024" s="186">
        <v>0</v>
      </c>
      <c r="AB3024" s="187">
        <v>0</v>
      </c>
      <c r="AC3024" s="187">
        <v>0</v>
      </c>
      <c r="AD3024" s="188">
        <v>0</v>
      </c>
      <c r="AE3024" s="189">
        <v>0</v>
      </c>
      <c r="AF3024" s="187">
        <v>0</v>
      </c>
      <c r="AG3024" s="187">
        <v>0</v>
      </c>
      <c r="AH3024" s="484">
        <v>0</v>
      </c>
      <c r="AI3024" s="321">
        <v>283.04599999999999</v>
      </c>
      <c r="AJ3024" s="192">
        <v>7506425629428</v>
      </c>
      <c r="AK3024" s="192" t="s">
        <v>650</v>
      </c>
      <c r="AL3024" s="226"/>
      <c r="AM3024" s="75">
        <v>78252</v>
      </c>
      <c r="AN3024" s="76"/>
      <c r="AO3024" s="188">
        <v>734.71999999999991</v>
      </c>
      <c r="AP3024" s="188">
        <v>107.52</v>
      </c>
      <c r="AQ3024" s="187">
        <v>10.144458523486893</v>
      </c>
      <c r="AR3024" s="188">
        <v>1182.72</v>
      </c>
      <c r="AS3024" s="187">
        <v>125.28813559322035</v>
      </c>
      <c r="AT3024" s="188">
        <v>913.92</v>
      </c>
      <c r="AU3024" s="187">
        <v>98.909090909090907</v>
      </c>
      <c r="AV3024" s="188">
        <v>430.08</v>
      </c>
      <c r="AW3024" s="187">
        <v>45.850746268656714</v>
      </c>
      <c r="AX3024" s="188">
        <v>806.4</v>
      </c>
      <c r="AY3024" s="187">
        <v>81.948804354343224</v>
      </c>
      <c r="AZ3024" s="188">
        <v>1290.24</v>
      </c>
      <c r="BA3024" s="187">
        <v>128.08526310669106</v>
      </c>
      <c r="BB3024" s="188">
        <v>1128.96</v>
      </c>
      <c r="BC3024" s="187">
        <v>135.67860937116927</v>
      </c>
      <c r="BD3024" s="75"/>
      <c r="BE3024" s="75"/>
      <c r="BF3024" s="56"/>
      <c r="BH3024" s="74"/>
      <c r="BI3024" s="194"/>
      <c r="BJ3024" s="74"/>
    </row>
    <row r="3025" spans="1:62" s="77" customFormat="1" ht="11.25" customHeight="1" x14ac:dyDescent="0.2">
      <c r="A3025" s="184" t="s">
        <v>3508</v>
      </c>
      <c r="B3025" s="185">
        <v>0</v>
      </c>
      <c r="C3025" s="828">
        <v>78188</v>
      </c>
      <c r="D3025" s="284">
        <v>1E-4</v>
      </c>
      <c r="E3025" s="91">
        <v>0</v>
      </c>
      <c r="F3025" s="186">
        <v>0</v>
      </c>
      <c r="G3025" s="186">
        <v>0</v>
      </c>
      <c r="H3025" s="186">
        <v>0</v>
      </c>
      <c r="I3025" s="187">
        <v>0</v>
      </c>
      <c r="J3025" s="188">
        <v>0</v>
      </c>
      <c r="K3025" s="186">
        <v>0</v>
      </c>
      <c r="L3025" s="186">
        <v>0</v>
      </c>
      <c r="M3025" s="187">
        <v>0</v>
      </c>
      <c r="N3025" s="189">
        <v>0</v>
      </c>
      <c r="O3025" s="188">
        <v>0</v>
      </c>
      <c r="P3025" s="189">
        <v>0</v>
      </c>
      <c r="Q3025" s="187">
        <v>0</v>
      </c>
      <c r="R3025" s="186">
        <v>0</v>
      </c>
      <c r="S3025" s="186">
        <v>1E-4</v>
      </c>
      <c r="T3025" s="188">
        <v>0</v>
      </c>
      <c r="U3025" s="187">
        <v>0</v>
      </c>
      <c r="V3025" s="189">
        <v>0</v>
      </c>
      <c r="W3025" s="187">
        <v>0</v>
      </c>
      <c r="X3025" s="187">
        <v>0</v>
      </c>
      <c r="Y3025" s="186">
        <v>0</v>
      </c>
      <c r="Z3025" s="186">
        <v>0</v>
      </c>
      <c r="AA3025" s="186">
        <v>0</v>
      </c>
      <c r="AB3025" s="187">
        <v>0</v>
      </c>
      <c r="AC3025" s="187">
        <v>0</v>
      </c>
      <c r="AD3025" s="188">
        <v>0</v>
      </c>
      <c r="AE3025" s="189">
        <v>0</v>
      </c>
      <c r="AF3025" s="187">
        <v>0</v>
      </c>
      <c r="AG3025" s="187">
        <v>0</v>
      </c>
      <c r="AH3025" s="484">
        <v>0</v>
      </c>
      <c r="AI3025" s="321">
        <v>0</v>
      </c>
      <c r="AJ3025" s="192">
        <v>7506425626069</v>
      </c>
      <c r="AK3025" s="192" t="s">
        <v>262</v>
      </c>
      <c r="AL3025" s="226"/>
      <c r="AM3025" s="75">
        <v>78188</v>
      </c>
      <c r="AN3025" s="76"/>
      <c r="AO3025" s="188">
        <v>0</v>
      </c>
      <c r="AP3025" s="188">
        <v>0</v>
      </c>
      <c r="AQ3025" s="187">
        <v>0</v>
      </c>
      <c r="AR3025" s="188">
        <v>0</v>
      </c>
      <c r="AS3025" s="187">
        <v>0</v>
      </c>
      <c r="AT3025" s="188">
        <v>0</v>
      </c>
      <c r="AU3025" s="187">
        <v>0</v>
      </c>
      <c r="AV3025" s="188">
        <v>0</v>
      </c>
      <c r="AW3025" s="187">
        <v>0</v>
      </c>
      <c r="AX3025" s="188">
        <v>0</v>
      </c>
      <c r="AY3025" s="187">
        <v>0</v>
      </c>
      <c r="AZ3025" s="188">
        <v>0</v>
      </c>
      <c r="BA3025" s="187">
        <v>0</v>
      </c>
      <c r="BB3025" s="188">
        <v>0</v>
      </c>
      <c r="BC3025" s="187">
        <v>0</v>
      </c>
      <c r="BD3025" s="75"/>
      <c r="BE3025" s="75"/>
      <c r="BF3025" s="56"/>
      <c r="BH3025" s="74"/>
      <c r="BI3025" s="194"/>
      <c r="BJ3025" s="74"/>
    </row>
    <row r="3026" spans="1:62" s="77" customFormat="1" ht="11.25" customHeight="1" x14ac:dyDescent="0.2">
      <c r="A3026" s="184" t="s">
        <v>3509</v>
      </c>
      <c r="B3026" s="185">
        <v>0</v>
      </c>
      <c r="C3026" s="828">
        <v>77025</v>
      </c>
      <c r="D3026" s="284">
        <v>1E-4</v>
      </c>
      <c r="E3026" s="91">
        <v>0</v>
      </c>
      <c r="F3026" s="186">
        <v>0</v>
      </c>
      <c r="G3026" s="186">
        <v>0</v>
      </c>
      <c r="H3026" s="186">
        <v>0</v>
      </c>
      <c r="I3026" s="187">
        <v>0</v>
      </c>
      <c r="J3026" s="188">
        <v>0</v>
      </c>
      <c r="K3026" s="186">
        <v>0</v>
      </c>
      <c r="L3026" s="186">
        <v>0</v>
      </c>
      <c r="M3026" s="187">
        <v>0</v>
      </c>
      <c r="N3026" s="189">
        <v>0</v>
      </c>
      <c r="O3026" s="188">
        <v>0</v>
      </c>
      <c r="P3026" s="189">
        <v>0</v>
      </c>
      <c r="Q3026" s="187">
        <v>0</v>
      </c>
      <c r="R3026" s="186">
        <v>0</v>
      </c>
      <c r="S3026" s="186">
        <v>1E-4</v>
      </c>
      <c r="T3026" s="188">
        <v>0</v>
      </c>
      <c r="U3026" s="187">
        <v>0</v>
      </c>
      <c r="V3026" s="189">
        <v>0</v>
      </c>
      <c r="W3026" s="187">
        <v>0</v>
      </c>
      <c r="X3026" s="187">
        <v>0</v>
      </c>
      <c r="Y3026" s="186">
        <v>0</v>
      </c>
      <c r="Z3026" s="186">
        <v>0</v>
      </c>
      <c r="AA3026" s="186">
        <v>0</v>
      </c>
      <c r="AB3026" s="187">
        <v>0</v>
      </c>
      <c r="AC3026" s="187">
        <v>0</v>
      </c>
      <c r="AD3026" s="188">
        <v>0</v>
      </c>
      <c r="AE3026" s="189">
        <v>0</v>
      </c>
      <c r="AF3026" s="187">
        <v>0</v>
      </c>
      <c r="AG3026" s="187">
        <v>0</v>
      </c>
      <c r="AH3026" s="484">
        <v>0</v>
      </c>
      <c r="AI3026" s="321">
        <v>0</v>
      </c>
      <c r="AJ3026" s="192">
        <v>7506425630738</v>
      </c>
      <c r="AK3026" s="192" t="s">
        <v>262</v>
      </c>
      <c r="AL3026" s="226"/>
      <c r="AM3026" s="75">
        <v>77025</v>
      </c>
      <c r="AN3026" s="76"/>
      <c r="AO3026" s="188">
        <v>0</v>
      </c>
      <c r="AP3026" s="188">
        <v>0</v>
      </c>
      <c r="AQ3026" s="187">
        <v>0</v>
      </c>
      <c r="AR3026" s="188">
        <v>0</v>
      </c>
      <c r="AS3026" s="187">
        <v>0</v>
      </c>
      <c r="AT3026" s="188">
        <v>0</v>
      </c>
      <c r="AU3026" s="187">
        <v>0</v>
      </c>
      <c r="AV3026" s="188">
        <v>0</v>
      </c>
      <c r="AW3026" s="187">
        <v>0</v>
      </c>
      <c r="AX3026" s="188">
        <v>0</v>
      </c>
      <c r="AY3026" s="187">
        <v>0</v>
      </c>
      <c r="AZ3026" s="188">
        <v>0</v>
      </c>
      <c r="BA3026" s="187">
        <v>0</v>
      </c>
      <c r="BB3026" s="188">
        <v>0</v>
      </c>
      <c r="BC3026" s="187">
        <v>0</v>
      </c>
      <c r="BD3026" s="75"/>
      <c r="BE3026" s="75"/>
      <c r="BF3026" s="56"/>
      <c r="BH3026" s="74"/>
      <c r="BI3026" s="194"/>
      <c r="BJ3026" s="74"/>
    </row>
    <row r="3027" spans="1:62" s="77" customFormat="1" ht="11.25" customHeight="1" x14ac:dyDescent="0.2">
      <c r="A3027" s="184" t="s">
        <v>3510</v>
      </c>
      <c r="B3027" s="185">
        <v>0</v>
      </c>
      <c r="C3027" s="828">
        <v>78229</v>
      </c>
      <c r="D3027" s="284">
        <v>1E-4</v>
      </c>
      <c r="E3027" s="91">
        <v>0</v>
      </c>
      <c r="F3027" s="186">
        <v>0</v>
      </c>
      <c r="G3027" s="186">
        <v>0</v>
      </c>
      <c r="H3027" s="186">
        <v>0</v>
      </c>
      <c r="I3027" s="187">
        <v>0</v>
      </c>
      <c r="J3027" s="188">
        <v>0</v>
      </c>
      <c r="K3027" s="186">
        <v>0</v>
      </c>
      <c r="L3027" s="186">
        <v>0</v>
      </c>
      <c r="M3027" s="187">
        <v>0</v>
      </c>
      <c r="N3027" s="189">
        <v>0</v>
      </c>
      <c r="O3027" s="188">
        <v>0</v>
      </c>
      <c r="P3027" s="189">
        <v>0</v>
      </c>
      <c r="Q3027" s="187">
        <v>0</v>
      </c>
      <c r="R3027" s="186">
        <v>0</v>
      </c>
      <c r="S3027" s="186">
        <v>1E-4</v>
      </c>
      <c r="T3027" s="188">
        <v>0</v>
      </c>
      <c r="U3027" s="187">
        <v>0</v>
      </c>
      <c r="V3027" s="189">
        <v>0</v>
      </c>
      <c r="W3027" s="187">
        <v>0</v>
      </c>
      <c r="X3027" s="187">
        <v>0</v>
      </c>
      <c r="Y3027" s="186">
        <v>0</v>
      </c>
      <c r="Z3027" s="186">
        <v>0</v>
      </c>
      <c r="AA3027" s="186">
        <v>0</v>
      </c>
      <c r="AB3027" s="187">
        <v>0</v>
      </c>
      <c r="AC3027" s="187">
        <v>0</v>
      </c>
      <c r="AD3027" s="188">
        <v>0</v>
      </c>
      <c r="AE3027" s="189">
        <v>0</v>
      </c>
      <c r="AF3027" s="187">
        <v>0</v>
      </c>
      <c r="AG3027" s="187">
        <v>0</v>
      </c>
      <c r="AH3027" s="484">
        <v>0</v>
      </c>
      <c r="AI3027" s="321">
        <v>0</v>
      </c>
      <c r="AJ3027" s="192">
        <v>7506425628599</v>
      </c>
      <c r="AK3027" s="192" t="s">
        <v>262</v>
      </c>
      <c r="AL3027" s="226"/>
      <c r="AM3027" s="75">
        <v>78229</v>
      </c>
      <c r="AN3027" s="76"/>
      <c r="AO3027" s="188">
        <v>0</v>
      </c>
      <c r="AP3027" s="188">
        <v>0</v>
      </c>
      <c r="AQ3027" s="187">
        <v>0</v>
      </c>
      <c r="AR3027" s="188">
        <v>0</v>
      </c>
      <c r="AS3027" s="187">
        <v>0</v>
      </c>
      <c r="AT3027" s="188">
        <v>0</v>
      </c>
      <c r="AU3027" s="187">
        <v>0</v>
      </c>
      <c r="AV3027" s="188">
        <v>0</v>
      </c>
      <c r="AW3027" s="187">
        <v>0</v>
      </c>
      <c r="AX3027" s="188">
        <v>0</v>
      </c>
      <c r="AY3027" s="187">
        <v>0</v>
      </c>
      <c r="AZ3027" s="188">
        <v>0</v>
      </c>
      <c r="BA3027" s="187">
        <v>0</v>
      </c>
      <c r="BB3027" s="188">
        <v>0</v>
      </c>
      <c r="BC3027" s="187">
        <v>0</v>
      </c>
      <c r="BD3027" s="75"/>
      <c r="BE3027" s="75"/>
      <c r="BF3027" s="56"/>
      <c r="BH3027" s="74"/>
      <c r="BI3027" s="194"/>
      <c r="BJ3027" s="74"/>
    </row>
    <row r="3028" spans="1:62" s="77" customFormat="1" ht="11.25" customHeight="1" x14ac:dyDescent="0.2">
      <c r="A3028" s="184" t="s">
        <v>3511</v>
      </c>
      <c r="B3028" s="185">
        <v>0</v>
      </c>
      <c r="C3028" s="828">
        <v>78366</v>
      </c>
      <c r="D3028" s="284">
        <v>105.6</v>
      </c>
      <c r="E3028" s="91">
        <v>0</v>
      </c>
      <c r="F3028" s="186">
        <v>0</v>
      </c>
      <c r="G3028" s="186">
        <v>0</v>
      </c>
      <c r="H3028" s="186">
        <v>0</v>
      </c>
      <c r="I3028" s="187">
        <v>0</v>
      </c>
      <c r="J3028" s="188">
        <v>0</v>
      </c>
      <c r="K3028" s="186">
        <v>0</v>
      </c>
      <c r="L3028" s="186">
        <v>0</v>
      </c>
      <c r="M3028" s="187">
        <v>0</v>
      </c>
      <c r="N3028" s="189">
        <v>0</v>
      </c>
      <c r="O3028" s="188">
        <v>0</v>
      </c>
      <c r="P3028" s="189">
        <v>0</v>
      </c>
      <c r="Q3028" s="187">
        <v>0</v>
      </c>
      <c r="R3028" s="186">
        <v>0</v>
      </c>
      <c r="S3028" s="186">
        <v>105.6</v>
      </c>
      <c r="T3028" s="188">
        <v>105.6</v>
      </c>
      <c r="U3028" s="187">
        <v>0</v>
      </c>
      <c r="V3028" s="189">
        <v>0</v>
      </c>
      <c r="W3028" s="187">
        <v>0</v>
      </c>
      <c r="X3028" s="187">
        <v>105.6</v>
      </c>
      <c r="Y3028" s="186">
        <v>0</v>
      </c>
      <c r="Z3028" s="186">
        <v>0</v>
      </c>
      <c r="AA3028" s="186">
        <v>0</v>
      </c>
      <c r="AB3028" s="187">
        <v>0</v>
      </c>
      <c r="AC3028" s="187">
        <v>0</v>
      </c>
      <c r="AD3028" s="188">
        <v>0</v>
      </c>
      <c r="AE3028" s="189">
        <v>0</v>
      </c>
      <c r="AF3028" s="187">
        <v>0</v>
      </c>
      <c r="AG3028" s="187">
        <v>0</v>
      </c>
      <c r="AH3028" s="484">
        <v>0</v>
      </c>
      <c r="AI3028" s="321">
        <v>0</v>
      </c>
      <c r="AJ3028" s="192">
        <v>7506425626069</v>
      </c>
      <c r="AK3028" s="192" t="s">
        <v>262</v>
      </c>
      <c r="AL3028" s="226"/>
      <c r="AM3028" s="75">
        <v>78366</v>
      </c>
      <c r="AN3028" s="76"/>
      <c r="AO3028" s="188">
        <v>0</v>
      </c>
      <c r="AP3028" s="188">
        <v>0</v>
      </c>
      <c r="AQ3028" s="187">
        <v>0</v>
      </c>
      <c r="AR3028" s="188">
        <v>0</v>
      </c>
      <c r="AS3028" s="187">
        <v>0</v>
      </c>
      <c r="AT3028" s="188">
        <v>0</v>
      </c>
      <c r="AU3028" s="187">
        <v>0</v>
      </c>
      <c r="AV3028" s="188">
        <v>0</v>
      </c>
      <c r="AW3028" s="187">
        <v>0</v>
      </c>
      <c r="AX3028" s="188">
        <v>0</v>
      </c>
      <c r="AY3028" s="187">
        <v>0</v>
      </c>
      <c r="AZ3028" s="188">
        <v>-105.6</v>
      </c>
      <c r="BA3028" s="187">
        <v>0</v>
      </c>
      <c r="BB3028" s="188">
        <v>897.6</v>
      </c>
      <c r="BC3028" s="187">
        <v>0</v>
      </c>
      <c r="BD3028" s="75"/>
      <c r="BE3028" s="75"/>
      <c r="BF3028" s="56"/>
      <c r="BH3028" s="74"/>
      <c r="BI3028" s="194"/>
      <c r="BJ3028" s="74"/>
    </row>
    <row r="3029" spans="1:62" s="77" customFormat="1" ht="11.25" customHeight="1" x14ac:dyDescent="0.2">
      <c r="A3029" s="184" t="s">
        <v>3512</v>
      </c>
      <c r="B3029" s="185">
        <v>0</v>
      </c>
      <c r="C3029" s="828">
        <v>74589</v>
      </c>
      <c r="D3029" s="284">
        <v>24948.000000000004</v>
      </c>
      <c r="E3029" s="91">
        <v>39.312466531579879</v>
      </c>
      <c r="F3029" s="186">
        <v>28000</v>
      </c>
      <c r="G3029" s="186">
        <v>25000</v>
      </c>
      <c r="H3029" s="186">
        <v>1425.6000000000001</v>
      </c>
      <c r="I3029" s="187">
        <v>5.7024000000000008</v>
      </c>
      <c r="J3029" s="188">
        <v>21577.882000000001</v>
      </c>
      <c r="K3029" s="186">
        <v>19038.23560393431</v>
      </c>
      <c r="L3029" s="186">
        <v>4942.08</v>
      </c>
      <c r="M3029" s="187">
        <v>25.958708058947984</v>
      </c>
      <c r="N3029" s="189">
        <v>0</v>
      </c>
      <c r="O3029" s="188">
        <v>0</v>
      </c>
      <c r="P3029" s="189">
        <v>0</v>
      </c>
      <c r="Q3029" s="187">
        <v>22.903452711438497</v>
      </c>
      <c r="R3029" s="186">
        <v>29.796511075554129</v>
      </c>
      <c r="S3029" s="186">
        <v>21431.520000000004</v>
      </c>
      <c r="T3029" s="188">
        <v>20005.920000000002</v>
      </c>
      <c r="U3029" s="187">
        <v>31.52485411389549</v>
      </c>
      <c r="V3029" s="189">
        <v>142.56</v>
      </c>
      <c r="W3029" s="187">
        <v>0</v>
      </c>
      <c r="X3029" s="187">
        <v>19863.36</v>
      </c>
      <c r="Y3029" s="186">
        <v>0</v>
      </c>
      <c r="Z3029" s="186">
        <v>0</v>
      </c>
      <c r="AA3029" s="186">
        <v>0</v>
      </c>
      <c r="AB3029" s="187">
        <v>0</v>
      </c>
      <c r="AC3029" s="187">
        <v>0</v>
      </c>
      <c r="AD3029" s="188">
        <v>0</v>
      </c>
      <c r="AE3029" s="189">
        <v>0</v>
      </c>
      <c r="AF3029" s="187">
        <v>0</v>
      </c>
      <c r="AG3029" s="187">
        <v>0</v>
      </c>
      <c r="AH3029" s="484">
        <v>0</v>
      </c>
      <c r="AI3029" s="321">
        <v>33525.834999999999</v>
      </c>
      <c r="AJ3029" s="192">
        <v>7506425626069</v>
      </c>
      <c r="AK3029" s="192" t="s">
        <v>262</v>
      </c>
      <c r="AL3029" s="226"/>
      <c r="AM3029" s="75">
        <v>74589</v>
      </c>
      <c r="AN3029" s="76"/>
      <c r="AO3029" s="188">
        <v>21368.16</v>
      </c>
      <c r="AP3029" s="188">
        <v>19720.8</v>
      </c>
      <c r="AQ3029" s="187">
        <v>89.64</v>
      </c>
      <c r="AR3029" s="188">
        <v>18485.28</v>
      </c>
      <c r="AS3029" s="187">
        <v>80.370782608695649</v>
      </c>
      <c r="AT3029" s="188">
        <v>25898.400000000001</v>
      </c>
      <c r="AU3029" s="187">
        <v>117.72</v>
      </c>
      <c r="AV3029" s="188">
        <v>23094.720000000001</v>
      </c>
      <c r="AW3029" s="187">
        <v>120.22238417490891</v>
      </c>
      <c r="AX3029" s="188">
        <v>14921.28</v>
      </c>
      <c r="AY3029" s="187">
        <v>71.111239892537839</v>
      </c>
      <c r="AZ3029" s="188">
        <v>7175.52</v>
      </c>
      <c r="BA3029" s="187">
        <v>29.182709893478425</v>
      </c>
      <c r="BB3029" s="188">
        <v>17677.439999999999</v>
      </c>
      <c r="BC3029" s="187">
        <v>94.810634724156827</v>
      </c>
      <c r="BD3029" s="75"/>
      <c r="BE3029" s="75"/>
      <c r="BF3029" s="56"/>
      <c r="BH3029" s="74"/>
      <c r="BI3029" s="194"/>
      <c r="BJ3029" s="74"/>
    </row>
    <row r="3030" spans="1:62" s="77" customFormat="1" ht="11.25" customHeight="1" x14ac:dyDescent="0.2">
      <c r="A3030" s="344" t="s">
        <v>3513</v>
      </c>
      <c r="B3030" s="345">
        <v>0</v>
      </c>
      <c r="C3030" s="873">
        <v>78090</v>
      </c>
      <c r="D3030" s="389">
        <v>1E-4</v>
      </c>
      <c r="E3030" s="347">
        <v>0</v>
      </c>
      <c r="F3030" s="348">
        <v>0</v>
      </c>
      <c r="G3030" s="348">
        <v>0</v>
      </c>
      <c r="H3030" s="348">
        <v>0</v>
      </c>
      <c r="I3030" s="349">
        <v>0</v>
      </c>
      <c r="J3030" s="350">
        <v>0</v>
      </c>
      <c r="K3030" s="348">
        <v>0</v>
      </c>
      <c r="L3030" s="348">
        <v>0</v>
      </c>
      <c r="M3030" s="349">
        <v>0</v>
      </c>
      <c r="N3030" s="351">
        <v>0</v>
      </c>
      <c r="O3030" s="350">
        <v>0</v>
      </c>
      <c r="P3030" s="351">
        <v>0</v>
      </c>
      <c r="Q3030" s="349">
        <v>0</v>
      </c>
      <c r="R3030" s="348">
        <v>0</v>
      </c>
      <c r="S3030" s="348">
        <v>1E-4</v>
      </c>
      <c r="T3030" s="350">
        <v>0</v>
      </c>
      <c r="U3030" s="349">
        <v>0</v>
      </c>
      <c r="V3030" s="351">
        <v>0</v>
      </c>
      <c r="W3030" s="349">
        <v>0</v>
      </c>
      <c r="X3030" s="349">
        <v>0</v>
      </c>
      <c r="Y3030" s="348">
        <v>0</v>
      </c>
      <c r="Z3030" s="348">
        <v>0</v>
      </c>
      <c r="AA3030" s="348">
        <v>0</v>
      </c>
      <c r="AB3030" s="349">
        <v>0</v>
      </c>
      <c r="AC3030" s="349">
        <v>0</v>
      </c>
      <c r="AD3030" s="350">
        <v>0</v>
      </c>
      <c r="AE3030" s="351">
        <v>0</v>
      </c>
      <c r="AF3030" s="349">
        <v>0</v>
      </c>
      <c r="AG3030" s="349">
        <v>0</v>
      </c>
      <c r="AH3030" s="512">
        <v>0</v>
      </c>
      <c r="AI3030" s="321">
        <v>0</v>
      </c>
      <c r="AJ3030" s="192">
        <v>7506425607266</v>
      </c>
      <c r="AK3030" s="192" t="s">
        <v>262</v>
      </c>
      <c r="AL3030" s="226"/>
      <c r="AM3030" s="75">
        <v>78090</v>
      </c>
      <c r="AN3030" s="76"/>
      <c r="AO3030" s="188">
        <v>0</v>
      </c>
      <c r="AP3030" s="188">
        <v>0</v>
      </c>
      <c r="AQ3030" s="187">
        <v>0</v>
      </c>
      <c r="AR3030" s="188">
        <v>0</v>
      </c>
      <c r="AS3030" s="187">
        <v>0</v>
      </c>
      <c r="AT3030" s="188">
        <v>0</v>
      </c>
      <c r="AU3030" s="187">
        <v>0</v>
      </c>
      <c r="AV3030" s="188">
        <v>0</v>
      </c>
      <c r="AW3030" s="187">
        <v>0</v>
      </c>
      <c r="AX3030" s="188">
        <v>0</v>
      </c>
      <c r="AY3030" s="187">
        <v>0</v>
      </c>
      <c r="AZ3030" s="188">
        <v>0</v>
      </c>
      <c r="BA3030" s="187">
        <v>0</v>
      </c>
      <c r="BB3030" s="188">
        <v>0</v>
      </c>
      <c r="BC3030" s="187">
        <v>0</v>
      </c>
      <c r="BD3030" s="75"/>
      <c r="BE3030" s="75"/>
      <c r="BF3030" s="56"/>
      <c r="BH3030" s="74"/>
      <c r="BI3030" s="194"/>
      <c r="BJ3030" s="74"/>
    </row>
    <row r="3031" spans="1:62" s="77" customFormat="1" ht="11.25" customHeight="1" x14ac:dyDescent="0.2">
      <c r="A3031" s="333" t="s">
        <v>3514</v>
      </c>
      <c r="B3031" s="334">
        <v>0</v>
      </c>
      <c r="C3031" s="861">
        <v>78133</v>
      </c>
      <c r="D3031" s="390">
        <v>1E-4</v>
      </c>
      <c r="E3031" s="336">
        <v>0</v>
      </c>
      <c r="F3031" s="338">
        <v>0</v>
      </c>
      <c r="G3031" s="338">
        <v>0</v>
      </c>
      <c r="H3031" s="338">
        <v>0</v>
      </c>
      <c r="I3031" s="339">
        <v>0</v>
      </c>
      <c r="J3031" s="337">
        <v>0</v>
      </c>
      <c r="K3031" s="338">
        <v>0</v>
      </c>
      <c r="L3031" s="338">
        <v>0</v>
      </c>
      <c r="M3031" s="339">
        <v>0</v>
      </c>
      <c r="N3031" s="340">
        <v>0</v>
      </c>
      <c r="O3031" s="337">
        <v>0</v>
      </c>
      <c r="P3031" s="340">
        <v>0</v>
      </c>
      <c r="Q3031" s="339">
        <v>0</v>
      </c>
      <c r="R3031" s="338">
        <v>0</v>
      </c>
      <c r="S3031" s="338">
        <v>1E-4</v>
      </c>
      <c r="T3031" s="337">
        <v>0</v>
      </c>
      <c r="U3031" s="339">
        <v>0</v>
      </c>
      <c r="V3031" s="340">
        <v>0</v>
      </c>
      <c r="W3031" s="339">
        <v>0</v>
      </c>
      <c r="X3031" s="339">
        <v>0</v>
      </c>
      <c r="Y3031" s="338">
        <v>0</v>
      </c>
      <c r="Z3031" s="338">
        <v>0</v>
      </c>
      <c r="AA3031" s="338">
        <v>0</v>
      </c>
      <c r="AB3031" s="339">
        <v>0</v>
      </c>
      <c r="AC3031" s="339">
        <v>0</v>
      </c>
      <c r="AD3031" s="337">
        <v>0</v>
      </c>
      <c r="AE3031" s="340">
        <v>0</v>
      </c>
      <c r="AF3031" s="339">
        <v>0</v>
      </c>
      <c r="AG3031" s="339">
        <v>0</v>
      </c>
      <c r="AH3031" s="514">
        <v>0</v>
      </c>
      <c r="AI3031" s="321">
        <v>0</v>
      </c>
      <c r="AJ3031" s="192">
        <v>7506425607266</v>
      </c>
      <c r="AK3031" s="192">
        <v>78090</v>
      </c>
      <c r="AL3031" s="226"/>
      <c r="AM3031" s="75">
        <v>78133</v>
      </c>
      <c r="AN3031" s="76"/>
      <c r="AO3031" s="188">
        <v>0</v>
      </c>
      <c r="AP3031" s="188">
        <v>0</v>
      </c>
      <c r="AQ3031" s="187">
        <v>0</v>
      </c>
      <c r="AR3031" s="188">
        <v>0</v>
      </c>
      <c r="AS3031" s="187">
        <v>0</v>
      </c>
      <c r="AT3031" s="188">
        <v>0</v>
      </c>
      <c r="AU3031" s="187">
        <v>0</v>
      </c>
      <c r="AV3031" s="188">
        <v>0</v>
      </c>
      <c r="AW3031" s="187">
        <v>0</v>
      </c>
      <c r="AX3031" s="188">
        <v>0</v>
      </c>
      <c r="AY3031" s="187">
        <v>0</v>
      </c>
      <c r="AZ3031" s="188">
        <v>0</v>
      </c>
      <c r="BA3031" s="187">
        <v>0</v>
      </c>
      <c r="BB3031" s="188">
        <v>0</v>
      </c>
      <c r="BC3031" s="187">
        <v>0</v>
      </c>
      <c r="BD3031" s="75"/>
      <c r="BE3031" s="75"/>
      <c r="BF3031" s="56"/>
      <c r="BH3031" s="74"/>
      <c r="BI3031" s="194"/>
      <c r="BJ3031" s="74"/>
    </row>
    <row r="3032" spans="1:62" s="77" customFormat="1" ht="11.25" customHeight="1" x14ac:dyDescent="0.2">
      <c r="A3032" s="195" t="s">
        <v>3515</v>
      </c>
      <c r="B3032" s="334">
        <v>0</v>
      </c>
      <c r="C3032" s="861">
        <v>76999</v>
      </c>
      <c r="D3032" s="390">
        <v>1E-4</v>
      </c>
      <c r="E3032" s="336">
        <v>0</v>
      </c>
      <c r="F3032" s="338">
        <v>0</v>
      </c>
      <c r="G3032" s="338">
        <v>0</v>
      </c>
      <c r="H3032" s="338">
        <v>0</v>
      </c>
      <c r="I3032" s="339">
        <v>0</v>
      </c>
      <c r="J3032" s="337">
        <v>0</v>
      </c>
      <c r="K3032" s="338">
        <v>0</v>
      </c>
      <c r="L3032" s="338">
        <v>0</v>
      </c>
      <c r="M3032" s="339">
        <v>0</v>
      </c>
      <c r="N3032" s="340">
        <v>0</v>
      </c>
      <c r="O3032" s="337">
        <v>0</v>
      </c>
      <c r="P3032" s="340">
        <v>0</v>
      </c>
      <c r="Q3032" s="339">
        <v>0</v>
      </c>
      <c r="R3032" s="338">
        <v>0</v>
      </c>
      <c r="S3032" s="338">
        <v>1E-4</v>
      </c>
      <c r="T3032" s="337">
        <v>0</v>
      </c>
      <c r="U3032" s="339">
        <v>0</v>
      </c>
      <c r="V3032" s="340">
        <v>0</v>
      </c>
      <c r="W3032" s="339">
        <v>0</v>
      </c>
      <c r="X3032" s="339">
        <v>0</v>
      </c>
      <c r="Y3032" s="338">
        <v>0</v>
      </c>
      <c r="Z3032" s="338">
        <v>0</v>
      </c>
      <c r="AA3032" s="338">
        <v>0</v>
      </c>
      <c r="AB3032" s="339">
        <v>0</v>
      </c>
      <c r="AC3032" s="339">
        <v>0</v>
      </c>
      <c r="AD3032" s="337">
        <v>0</v>
      </c>
      <c r="AE3032" s="340">
        <v>0</v>
      </c>
      <c r="AF3032" s="339">
        <v>0</v>
      </c>
      <c r="AG3032" s="339">
        <v>0</v>
      </c>
      <c r="AH3032" s="514">
        <v>0</v>
      </c>
      <c r="AI3032" s="321">
        <v>0</v>
      </c>
      <c r="AJ3032" s="192">
        <v>7506425621156</v>
      </c>
      <c r="AK3032" s="192" t="s">
        <v>262</v>
      </c>
      <c r="AL3032" s="226"/>
      <c r="AM3032" s="75">
        <v>76999</v>
      </c>
      <c r="AN3032" s="76"/>
      <c r="AO3032" s="188">
        <v>0</v>
      </c>
      <c r="AP3032" s="188">
        <v>0</v>
      </c>
      <c r="AQ3032" s="187">
        <v>0</v>
      </c>
      <c r="AR3032" s="188">
        <v>0</v>
      </c>
      <c r="AS3032" s="187">
        <v>0</v>
      </c>
      <c r="AT3032" s="188">
        <v>0</v>
      </c>
      <c r="AU3032" s="187">
        <v>0</v>
      </c>
      <c r="AV3032" s="188">
        <v>0</v>
      </c>
      <c r="AW3032" s="187">
        <v>0</v>
      </c>
      <c r="AX3032" s="188">
        <v>0</v>
      </c>
      <c r="AY3032" s="187">
        <v>0</v>
      </c>
      <c r="AZ3032" s="188">
        <v>0</v>
      </c>
      <c r="BA3032" s="187">
        <v>0</v>
      </c>
      <c r="BB3032" s="188">
        <v>0</v>
      </c>
      <c r="BC3032" s="187">
        <v>0</v>
      </c>
      <c r="BD3032" s="75"/>
      <c r="BE3032" s="75"/>
      <c r="BF3032" s="56"/>
      <c r="BH3032" s="74"/>
      <c r="BI3032" s="194"/>
      <c r="BJ3032" s="74"/>
    </row>
    <row r="3033" spans="1:62" s="77" customFormat="1" ht="11.25" customHeight="1" x14ac:dyDescent="0.2">
      <c r="A3033" s="195" t="s">
        <v>3516</v>
      </c>
      <c r="B3033" s="334">
        <v>0</v>
      </c>
      <c r="C3033" s="861">
        <v>78196</v>
      </c>
      <c r="D3033" s="390">
        <v>3628.8</v>
      </c>
      <c r="E3033" s="336">
        <v>20.701500044996557</v>
      </c>
      <c r="F3033" s="338">
        <v>7000</v>
      </c>
      <c r="G3033" s="338">
        <v>7000</v>
      </c>
      <c r="H3033" s="338">
        <v>0</v>
      </c>
      <c r="I3033" s="339">
        <v>0</v>
      </c>
      <c r="J3033" s="337">
        <v>7311.5140000000001</v>
      </c>
      <c r="K3033" s="338">
        <v>5258.7493545576108</v>
      </c>
      <c r="L3033" s="338">
        <v>0</v>
      </c>
      <c r="M3033" s="339">
        <v>0</v>
      </c>
      <c r="N3033" s="340">
        <v>0</v>
      </c>
      <c r="O3033" s="337">
        <v>0</v>
      </c>
      <c r="P3033" s="340">
        <v>0</v>
      </c>
      <c r="Q3033" s="339">
        <v>0</v>
      </c>
      <c r="R3033" s="338">
        <v>14.889392265404949</v>
      </c>
      <c r="S3033" s="338">
        <v>3628.8</v>
      </c>
      <c r="T3033" s="337">
        <v>3628.8</v>
      </c>
      <c r="U3033" s="339">
        <v>20.701500044996557</v>
      </c>
      <c r="V3033" s="340">
        <v>0</v>
      </c>
      <c r="W3033" s="339">
        <v>0</v>
      </c>
      <c r="X3033" s="339">
        <v>3628.8</v>
      </c>
      <c r="Y3033" s="338">
        <v>0</v>
      </c>
      <c r="Z3033" s="338">
        <v>0</v>
      </c>
      <c r="AA3033" s="338">
        <v>0</v>
      </c>
      <c r="AB3033" s="339">
        <v>0</v>
      </c>
      <c r="AC3033" s="339">
        <v>0</v>
      </c>
      <c r="AD3033" s="337">
        <v>0</v>
      </c>
      <c r="AE3033" s="340">
        <v>0</v>
      </c>
      <c r="AF3033" s="339">
        <v>0</v>
      </c>
      <c r="AG3033" s="339">
        <v>0</v>
      </c>
      <c r="AH3033" s="514">
        <v>0</v>
      </c>
      <c r="AI3033" s="321">
        <v>7278.3360000000002</v>
      </c>
      <c r="AJ3033" s="192">
        <v>7506425626175</v>
      </c>
      <c r="AK3033" s="192" t="s">
        <v>262</v>
      </c>
      <c r="AL3033" s="226"/>
      <c r="AM3033" s="75">
        <v>78196</v>
      </c>
      <c r="AN3033" s="76"/>
      <c r="AO3033" s="188">
        <v>4780.8</v>
      </c>
      <c r="AP3033" s="188">
        <v>7315.2</v>
      </c>
      <c r="AQ3033" s="187">
        <v>135.46666666666667</v>
      </c>
      <c r="AR3033" s="188">
        <v>3456</v>
      </c>
      <c r="AS3033" s="187">
        <v>61.714285714285708</v>
      </c>
      <c r="AT3033" s="188">
        <v>3571.2</v>
      </c>
      <c r="AU3033" s="187">
        <v>66.133333333333326</v>
      </c>
      <c r="AV3033" s="188">
        <v>6912</v>
      </c>
      <c r="AW3033" s="187">
        <v>96</v>
      </c>
      <c r="AX3033" s="188">
        <v>8640</v>
      </c>
      <c r="AY3033" s="187">
        <v>160</v>
      </c>
      <c r="AZ3033" s="188">
        <v>1728</v>
      </c>
      <c r="BA3033" s="187">
        <v>45.473684210526315</v>
      </c>
      <c r="BB3033" s="188">
        <v>8640</v>
      </c>
      <c r="BC3033" s="187">
        <v>112.68987069359049</v>
      </c>
      <c r="BD3033" s="75"/>
      <c r="BE3033" s="75"/>
      <c r="BF3033" s="56"/>
      <c r="BH3033" s="74"/>
      <c r="BI3033" s="194"/>
      <c r="BJ3033" s="74"/>
    </row>
    <row r="3034" spans="1:62" s="77" customFormat="1" ht="11.25" customHeight="1" x14ac:dyDescent="0.2">
      <c r="A3034" s="195" t="s">
        <v>3517</v>
      </c>
      <c r="B3034" s="334">
        <v>0</v>
      </c>
      <c r="C3034" s="861">
        <v>81109</v>
      </c>
      <c r="D3034" s="390">
        <v>2704.3200000000006</v>
      </c>
      <c r="E3034" s="336">
        <v>269.91017366424921</v>
      </c>
      <c r="F3034" s="338">
        <v>0</v>
      </c>
      <c r="G3034" s="338">
        <v>0</v>
      </c>
      <c r="H3034" s="338">
        <v>0</v>
      </c>
      <c r="I3034" s="339">
        <v>0</v>
      </c>
      <c r="J3034" s="337">
        <v>300.58</v>
      </c>
      <c r="K3034" s="338">
        <v>0</v>
      </c>
      <c r="L3034" s="338">
        <v>0</v>
      </c>
      <c r="M3034" s="339">
        <v>0</v>
      </c>
      <c r="N3034" s="340">
        <v>0</v>
      </c>
      <c r="O3034" s="337">
        <v>0</v>
      </c>
      <c r="P3034" s="340">
        <v>0</v>
      </c>
      <c r="Q3034" s="339">
        <v>0</v>
      </c>
      <c r="R3034" s="338">
        <v>269.91017366424921</v>
      </c>
      <c r="S3034" s="338">
        <v>2704.3200000000006</v>
      </c>
      <c r="T3034" s="337">
        <v>2638.4400000000005</v>
      </c>
      <c r="U3034" s="339">
        <v>263.3348858872846</v>
      </c>
      <c r="V3034" s="340">
        <v>0</v>
      </c>
      <c r="W3034" s="339">
        <v>0</v>
      </c>
      <c r="X3034" s="339">
        <v>2638.4400000000005</v>
      </c>
      <c r="Y3034" s="338">
        <v>0</v>
      </c>
      <c r="Z3034" s="338">
        <v>1.08</v>
      </c>
      <c r="AA3034" s="338">
        <v>0</v>
      </c>
      <c r="AB3034" s="339">
        <v>0</v>
      </c>
      <c r="AC3034" s="339">
        <v>0</v>
      </c>
      <c r="AD3034" s="337">
        <v>0</v>
      </c>
      <c r="AE3034" s="340">
        <v>0</v>
      </c>
      <c r="AF3034" s="339">
        <v>0</v>
      </c>
      <c r="AG3034" s="339">
        <v>0</v>
      </c>
      <c r="AH3034" s="514">
        <v>0</v>
      </c>
      <c r="AI3034" s="321">
        <v>360.47300000000001</v>
      </c>
      <c r="AJ3034" s="192">
        <v>7506425626175</v>
      </c>
      <c r="AK3034" s="192" t="s">
        <v>262</v>
      </c>
      <c r="AL3034" s="226"/>
      <c r="AM3034" s="75">
        <v>81109</v>
      </c>
      <c r="AN3034" s="76"/>
      <c r="AO3034" s="188">
        <v>-3.24</v>
      </c>
      <c r="AP3034" s="188">
        <v>0</v>
      </c>
      <c r="AQ3034" s="187">
        <v>0</v>
      </c>
      <c r="AR3034" s="188">
        <v>-9.7200000000000006</v>
      </c>
      <c r="AS3034" s="187">
        <v>0</v>
      </c>
      <c r="AT3034" s="188">
        <v>0</v>
      </c>
      <c r="AU3034" s="187">
        <v>0</v>
      </c>
      <c r="AV3034" s="188">
        <v>0</v>
      </c>
      <c r="AW3034" s="187">
        <v>0</v>
      </c>
      <c r="AX3034" s="188">
        <v>827.28000000000009</v>
      </c>
      <c r="AY3034" s="187">
        <v>63.937725483891917</v>
      </c>
      <c r="AZ3034" s="188">
        <v>965.52</v>
      </c>
      <c r="BA3034" s="187">
        <v>39.880727908372471</v>
      </c>
      <c r="BB3034" s="188">
        <v>547.56000000000006</v>
      </c>
      <c r="BC3034" s="187">
        <v>23.659189453694644</v>
      </c>
      <c r="BD3034" s="75"/>
      <c r="BE3034" s="75"/>
      <c r="BF3034" s="56"/>
      <c r="BH3034" s="74"/>
      <c r="BI3034" s="194"/>
      <c r="BJ3034" s="74"/>
    </row>
    <row r="3035" spans="1:62" s="77" customFormat="1" ht="11.25" customHeight="1" x14ac:dyDescent="0.2">
      <c r="A3035" s="195" t="s">
        <v>3448</v>
      </c>
      <c r="B3035" s="334">
        <v>0</v>
      </c>
      <c r="C3035" s="861">
        <v>81087</v>
      </c>
      <c r="D3035" s="390">
        <v>1831.68</v>
      </c>
      <c r="E3035" s="336">
        <v>53.271484044056649</v>
      </c>
      <c r="F3035" s="338">
        <v>900</v>
      </c>
      <c r="G3035" s="338">
        <v>0</v>
      </c>
      <c r="H3035" s="338">
        <v>0</v>
      </c>
      <c r="I3035" s="339">
        <v>0</v>
      </c>
      <c r="J3035" s="337">
        <v>1334.4659999999999</v>
      </c>
      <c r="K3035" s="338">
        <v>1031.5162227234903</v>
      </c>
      <c r="L3035" s="338">
        <v>9.7199999999999989</v>
      </c>
      <c r="M3035" s="339">
        <v>0.94230219417553029</v>
      </c>
      <c r="N3035" s="340">
        <v>0</v>
      </c>
      <c r="O3035" s="337">
        <v>75.06</v>
      </c>
      <c r="P3035" s="340">
        <v>77.760000000000005</v>
      </c>
      <c r="Q3035" s="339">
        <v>6.5554311612285368</v>
      </c>
      <c r="R3035" s="338">
        <v>40.959305070342744</v>
      </c>
      <c r="S3035" s="338">
        <v>1821.96</v>
      </c>
      <c r="T3035" s="337">
        <v>1713.4200000000003</v>
      </c>
      <c r="U3035" s="339">
        <v>49.83208103531598</v>
      </c>
      <c r="V3035" s="340">
        <v>16.2</v>
      </c>
      <c r="W3035" s="339">
        <v>2.7</v>
      </c>
      <c r="X3035" s="339">
        <v>1694.5200000000002</v>
      </c>
      <c r="Y3035" s="338">
        <v>0</v>
      </c>
      <c r="Z3035" s="338">
        <v>0</v>
      </c>
      <c r="AA3035" s="338">
        <v>0</v>
      </c>
      <c r="AB3035" s="339">
        <v>0</v>
      </c>
      <c r="AC3035" s="339">
        <v>0</v>
      </c>
      <c r="AD3035" s="337">
        <v>28.619999999999997</v>
      </c>
      <c r="AE3035" s="340">
        <v>0</v>
      </c>
      <c r="AF3035" s="339">
        <v>0</v>
      </c>
      <c r="AG3035" s="339">
        <v>0</v>
      </c>
      <c r="AH3035" s="514">
        <v>0</v>
      </c>
      <c r="AI3035" s="321">
        <v>1456.3670000000002</v>
      </c>
      <c r="AJ3035" s="192">
        <v>7506425626175</v>
      </c>
      <c r="AK3035" s="192" t="s">
        <v>262</v>
      </c>
      <c r="AL3035" s="226"/>
      <c r="AM3035" s="75">
        <v>81087</v>
      </c>
      <c r="AN3035" s="76"/>
      <c r="AO3035" s="188">
        <v>797.93999999999994</v>
      </c>
      <c r="AP3035" s="188">
        <v>551.88</v>
      </c>
      <c r="AQ3035" s="187">
        <v>43.890253688338476</v>
      </c>
      <c r="AR3035" s="188">
        <v>751.14</v>
      </c>
      <c r="AS3035" s="187">
        <v>58.536608174738568</v>
      </c>
      <c r="AT3035" s="188">
        <v>1090.8</v>
      </c>
      <c r="AU3035" s="187">
        <v>85.090582310394964</v>
      </c>
      <c r="AV3035" s="188">
        <v>1876.5</v>
      </c>
      <c r="AW3035" s="187">
        <v>269.11945662680671</v>
      </c>
      <c r="AX3035" s="188">
        <v>605.34</v>
      </c>
      <c r="AY3035" s="187">
        <v>59.391252902895395</v>
      </c>
      <c r="AZ3035" s="188">
        <v>1040.58</v>
      </c>
      <c r="BA3035" s="187">
        <v>101.12565925848178</v>
      </c>
      <c r="BB3035" s="188">
        <v>1603.26</v>
      </c>
      <c r="BC3035" s="187">
        <v>65.908858267959303</v>
      </c>
      <c r="BD3035" s="75"/>
      <c r="BE3035" s="75"/>
      <c r="BF3035" s="56"/>
      <c r="BH3035" s="74"/>
      <c r="BI3035" s="194"/>
      <c r="BJ3035" s="74"/>
    </row>
    <row r="3036" spans="1:62" s="77" customFormat="1" ht="11.25" customHeight="1" x14ac:dyDescent="0.2">
      <c r="A3036" s="195" t="s">
        <v>3453</v>
      </c>
      <c r="B3036" s="334">
        <v>0</v>
      </c>
      <c r="C3036" s="861">
        <v>81088</v>
      </c>
      <c r="D3036" s="390">
        <v>604.79999999999995</v>
      </c>
      <c r="E3036" s="336">
        <v>23.746015293223362</v>
      </c>
      <c r="F3036" s="338">
        <v>500</v>
      </c>
      <c r="G3036" s="338">
        <v>800</v>
      </c>
      <c r="H3036" s="338">
        <v>0</v>
      </c>
      <c r="I3036" s="339">
        <v>0</v>
      </c>
      <c r="J3036" s="337">
        <v>857.66399999999999</v>
      </c>
      <c r="K3036" s="338">
        <v>764.0860909062892</v>
      </c>
      <c r="L3036" s="338">
        <v>-5.4</v>
      </c>
      <c r="M3036" s="339">
        <v>-0.70672664563164778</v>
      </c>
      <c r="N3036" s="340">
        <v>0</v>
      </c>
      <c r="O3036" s="337">
        <v>42.66</v>
      </c>
      <c r="P3036" s="340">
        <v>43.739999999999995</v>
      </c>
      <c r="Q3036" s="339">
        <v>4.4702820685023497</v>
      </c>
      <c r="R3036" s="338">
        <v>21.344022834116856</v>
      </c>
      <c r="S3036" s="338">
        <v>610.19999999999993</v>
      </c>
      <c r="T3036" s="337">
        <v>610.20000000000005</v>
      </c>
      <c r="U3036" s="339">
        <v>23.958033286912858</v>
      </c>
      <c r="V3036" s="340">
        <v>0</v>
      </c>
      <c r="W3036" s="339">
        <v>1.08</v>
      </c>
      <c r="X3036" s="339">
        <v>609.12</v>
      </c>
      <c r="Y3036" s="338">
        <v>0</v>
      </c>
      <c r="Z3036" s="338">
        <v>0</v>
      </c>
      <c r="AA3036" s="338">
        <v>0</v>
      </c>
      <c r="AB3036" s="339">
        <v>0</v>
      </c>
      <c r="AC3036" s="339">
        <v>0</v>
      </c>
      <c r="AD3036" s="337">
        <v>27.54</v>
      </c>
      <c r="AE3036" s="340">
        <v>0</v>
      </c>
      <c r="AF3036" s="339">
        <v>0</v>
      </c>
      <c r="AG3036" s="339">
        <v>0</v>
      </c>
      <c r="AH3036" s="514">
        <v>0</v>
      </c>
      <c r="AI3036" s="321">
        <v>935.75099999999998</v>
      </c>
      <c r="AJ3036" s="192">
        <v>7506425626175</v>
      </c>
      <c r="AK3036" s="192" t="s">
        <v>262</v>
      </c>
      <c r="AL3036" s="226"/>
      <c r="AM3036" s="75">
        <v>81088</v>
      </c>
      <c r="AN3036" s="76"/>
      <c r="AO3036" s="188">
        <v>492.3</v>
      </c>
      <c r="AP3036" s="188">
        <v>360.18</v>
      </c>
      <c r="AQ3036" s="187">
        <v>38.670236865668763</v>
      </c>
      <c r="AR3036" s="188">
        <v>433.08000000000004</v>
      </c>
      <c r="AS3036" s="187">
        <v>45.562620723901546</v>
      </c>
      <c r="AT3036" s="188">
        <v>683.64</v>
      </c>
      <c r="AU3036" s="187">
        <v>71.994237428073163</v>
      </c>
      <c r="AV3036" s="188">
        <v>1260.3599999999999</v>
      </c>
      <c r="AW3036" s="187">
        <v>200.35481286482772</v>
      </c>
      <c r="AX3036" s="188">
        <v>439.56</v>
      </c>
      <c r="AY3036" s="187">
        <v>49.36142114536554</v>
      </c>
      <c r="AZ3036" s="188">
        <v>410.4</v>
      </c>
      <c r="BA3036" s="187">
        <v>44.673180416949684</v>
      </c>
      <c r="BB3036" s="188">
        <v>1201.5</v>
      </c>
      <c r="BC3036" s="187">
        <v>51.680042255908042</v>
      </c>
      <c r="BD3036" s="75"/>
      <c r="BE3036" s="75"/>
      <c r="BF3036" s="56"/>
      <c r="BH3036" s="74"/>
      <c r="BI3036" s="194"/>
      <c r="BJ3036" s="74"/>
    </row>
    <row r="3037" spans="1:62" s="77" customFormat="1" ht="11.25" customHeight="1" x14ac:dyDescent="0.2">
      <c r="A3037" s="195" t="s">
        <v>3458</v>
      </c>
      <c r="B3037" s="334">
        <v>0</v>
      </c>
      <c r="C3037" s="861">
        <v>81089</v>
      </c>
      <c r="D3037" s="390">
        <v>1351.6200000000001</v>
      </c>
      <c r="E3037" s="336">
        <v>47.171647840427056</v>
      </c>
      <c r="F3037" s="338">
        <v>700</v>
      </c>
      <c r="G3037" s="338">
        <v>0</v>
      </c>
      <c r="H3037" s="338">
        <v>0</v>
      </c>
      <c r="I3037" s="339">
        <v>0</v>
      </c>
      <c r="J3037" s="337">
        <v>577.66300000000001</v>
      </c>
      <c r="K3037" s="338">
        <v>859.59685226957515</v>
      </c>
      <c r="L3037" s="338">
        <v>17.279999999999998</v>
      </c>
      <c r="M3037" s="339">
        <v>2.0102446809077983</v>
      </c>
      <c r="N3037" s="340">
        <v>0</v>
      </c>
      <c r="O3037" s="337">
        <v>18.36</v>
      </c>
      <c r="P3037" s="340">
        <v>20.52</v>
      </c>
      <c r="Q3037" s="339">
        <v>6.5436076051261711</v>
      </c>
      <c r="R3037" s="338">
        <v>69.296804538286167</v>
      </c>
      <c r="S3037" s="338">
        <v>1334.3400000000001</v>
      </c>
      <c r="T3037" s="337">
        <v>1307.8799999999999</v>
      </c>
      <c r="U3037" s="339">
        <v>45.645118285862694</v>
      </c>
      <c r="V3037" s="340">
        <v>37.799999999999997</v>
      </c>
      <c r="W3037" s="339">
        <v>2.16</v>
      </c>
      <c r="X3037" s="339">
        <v>1267.9199999999998</v>
      </c>
      <c r="Y3037" s="338">
        <v>0</v>
      </c>
      <c r="Z3037" s="338">
        <v>0</v>
      </c>
      <c r="AA3037" s="338">
        <v>0</v>
      </c>
      <c r="AB3037" s="339">
        <v>0</v>
      </c>
      <c r="AC3037" s="339">
        <v>0</v>
      </c>
      <c r="AD3037" s="337">
        <v>2.1600000000000037</v>
      </c>
      <c r="AE3037" s="340">
        <v>0</v>
      </c>
      <c r="AF3037" s="339">
        <v>0</v>
      </c>
      <c r="AG3037" s="339">
        <v>0</v>
      </c>
      <c r="AH3037" s="514">
        <v>0</v>
      </c>
      <c r="AI3037" s="321">
        <v>628.23199999999997</v>
      </c>
      <c r="AJ3037" s="192">
        <v>7506425626175</v>
      </c>
      <c r="AK3037" s="192" t="s">
        <v>262</v>
      </c>
      <c r="AL3037" s="226"/>
      <c r="AM3037" s="75">
        <v>81089</v>
      </c>
      <c r="AN3037" s="76"/>
      <c r="AO3037" s="188">
        <v>413.82</v>
      </c>
      <c r="AP3037" s="188">
        <v>291.60000000000002</v>
      </c>
      <c r="AQ3037" s="187">
        <v>27.828649575651269</v>
      </c>
      <c r="AR3037" s="188">
        <v>426.60000000000008</v>
      </c>
      <c r="AS3037" s="187">
        <v>39.894102013314878</v>
      </c>
      <c r="AT3037" s="188">
        <v>523.26</v>
      </c>
      <c r="AU3037" s="187">
        <v>48.981861378130873</v>
      </c>
      <c r="AV3037" s="188">
        <v>663.12000000000012</v>
      </c>
      <c r="AW3037" s="187">
        <v>105.63289415205519</v>
      </c>
      <c r="AX3037" s="188">
        <v>595.08000000000015</v>
      </c>
      <c r="AY3037" s="187">
        <v>65.096395347819637</v>
      </c>
      <c r="AZ3037" s="188">
        <v>613.44000000000005</v>
      </c>
      <c r="BA3037" s="187">
        <v>70.821716165901819</v>
      </c>
      <c r="BB3037" s="188">
        <v>1699.38</v>
      </c>
      <c r="BC3037" s="187">
        <v>216.84671510492831</v>
      </c>
      <c r="BD3037" s="75"/>
      <c r="BE3037" s="75"/>
      <c r="BF3037" s="56"/>
      <c r="BH3037" s="74"/>
      <c r="BI3037" s="194"/>
      <c r="BJ3037" s="74"/>
    </row>
    <row r="3038" spans="1:62" s="77" customFormat="1" ht="11.25" customHeight="1" x14ac:dyDescent="0.2">
      <c r="A3038" s="195" t="s">
        <v>3465</v>
      </c>
      <c r="B3038" s="334">
        <v>0</v>
      </c>
      <c r="C3038" s="861">
        <v>81090</v>
      </c>
      <c r="D3038" s="390">
        <v>794.88</v>
      </c>
      <c r="E3038" s="336">
        <v>41.612064894791423</v>
      </c>
      <c r="F3038" s="338">
        <v>400</v>
      </c>
      <c r="G3038" s="338">
        <v>0</v>
      </c>
      <c r="H3038" s="338">
        <v>0</v>
      </c>
      <c r="I3038" s="339">
        <v>0</v>
      </c>
      <c r="J3038" s="337">
        <v>400.76400000000001</v>
      </c>
      <c r="K3038" s="338">
        <v>573.06456817971684</v>
      </c>
      <c r="L3038" s="338">
        <v>31.319999999999997</v>
      </c>
      <c r="M3038" s="339">
        <v>5.4653527262180752</v>
      </c>
      <c r="N3038" s="340">
        <v>0</v>
      </c>
      <c r="O3038" s="337">
        <v>24.839999999999996</v>
      </c>
      <c r="P3038" s="340">
        <v>25.379999999999995</v>
      </c>
      <c r="Q3038" s="339">
        <v>14.147977363236217</v>
      </c>
      <c r="R3038" s="338">
        <v>57.157828547474317</v>
      </c>
      <c r="S3038" s="338">
        <v>763.56</v>
      </c>
      <c r="T3038" s="337">
        <v>723.6</v>
      </c>
      <c r="U3038" s="339">
        <v>37.880548205856321</v>
      </c>
      <c r="V3038" s="340">
        <v>16.2</v>
      </c>
      <c r="W3038" s="339">
        <v>0.54</v>
      </c>
      <c r="X3038" s="339">
        <v>706.86</v>
      </c>
      <c r="Y3038" s="338">
        <v>0</v>
      </c>
      <c r="Z3038" s="338">
        <v>0</v>
      </c>
      <c r="AA3038" s="338">
        <v>0</v>
      </c>
      <c r="AB3038" s="339">
        <v>0</v>
      </c>
      <c r="AC3038" s="339">
        <v>0</v>
      </c>
      <c r="AD3038" s="337">
        <v>1.620000000000001</v>
      </c>
      <c r="AE3038" s="340">
        <v>0</v>
      </c>
      <c r="AF3038" s="339">
        <v>0</v>
      </c>
      <c r="AG3038" s="339">
        <v>0</v>
      </c>
      <c r="AH3038" s="514">
        <v>0</v>
      </c>
      <c r="AI3038" s="321">
        <v>435.84699999999998</v>
      </c>
      <c r="AJ3038" s="192">
        <v>7506425626175</v>
      </c>
      <c r="AK3038" s="192" t="s">
        <v>262</v>
      </c>
      <c r="AL3038" s="226"/>
      <c r="AM3038" s="75">
        <v>81090</v>
      </c>
      <c r="AN3038" s="76"/>
      <c r="AO3038" s="188">
        <v>279.71999999999997</v>
      </c>
      <c r="AP3038" s="188">
        <v>223.01999999999998</v>
      </c>
      <c r="AQ3038" s="187">
        <v>31.925629973617188</v>
      </c>
      <c r="AR3038" s="188">
        <v>193.85999999999999</v>
      </c>
      <c r="AS3038" s="187">
        <v>27.193650606617879</v>
      </c>
      <c r="AT3038" s="188">
        <v>422.28</v>
      </c>
      <c r="AU3038" s="187">
        <v>59.293832194579466</v>
      </c>
      <c r="AV3038" s="188">
        <v>279.72000000000003</v>
      </c>
      <c r="AW3038" s="187">
        <v>66.613005396291655</v>
      </c>
      <c r="AX3038" s="188">
        <v>624.78</v>
      </c>
      <c r="AY3038" s="187">
        <v>98.934300327785792</v>
      </c>
      <c r="AZ3038" s="188">
        <v>315.36</v>
      </c>
      <c r="BA3038" s="187">
        <v>49.18431641660689</v>
      </c>
      <c r="BB3038" s="188">
        <v>892.62</v>
      </c>
      <c r="BC3038" s="187">
        <v>145.85079631181895</v>
      </c>
      <c r="BD3038" s="75"/>
      <c r="BE3038" s="75"/>
      <c r="BF3038" s="56"/>
      <c r="BH3038" s="74"/>
      <c r="BI3038" s="194"/>
      <c r="BJ3038" s="74"/>
    </row>
    <row r="3039" spans="1:62" s="77" customFormat="1" ht="11.25" customHeight="1" x14ac:dyDescent="0.2">
      <c r="A3039" s="195" t="s">
        <v>3518</v>
      </c>
      <c r="B3039" s="185">
        <v>0</v>
      </c>
      <c r="C3039" s="832">
        <v>77010</v>
      </c>
      <c r="D3039" s="284">
        <v>1E-4</v>
      </c>
      <c r="E3039" s="91">
        <v>0</v>
      </c>
      <c r="F3039" s="350">
        <v>0</v>
      </c>
      <c r="G3039" s="348">
        <v>0</v>
      </c>
      <c r="H3039" s="348">
        <v>0</v>
      </c>
      <c r="I3039" s="349">
        <v>0</v>
      </c>
      <c r="J3039" s="350">
        <v>0</v>
      </c>
      <c r="K3039" s="348">
        <v>0</v>
      </c>
      <c r="L3039" s="348">
        <v>0</v>
      </c>
      <c r="M3039" s="349">
        <v>0</v>
      </c>
      <c r="N3039" s="351">
        <v>0</v>
      </c>
      <c r="O3039" s="188">
        <v>0</v>
      </c>
      <c r="P3039" s="351">
        <v>0</v>
      </c>
      <c r="Q3039" s="351">
        <v>0</v>
      </c>
      <c r="R3039" s="338">
        <v>0</v>
      </c>
      <c r="S3039" s="338">
        <v>1E-4</v>
      </c>
      <c r="T3039" s="350">
        <v>0</v>
      </c>
      <c r="U3039" s="349">
        <v>0</v>
      </c>
      <c r="V3039" s="351">
        <v>0</v>
      </c>
      <c r="W3039" s="351">
        <v>0</v>
      </c>
      <c r="X3039" s="351">
        <v>0</v>
      </c>
      <c r="Y3039" s="186">
        <v>0</v>
      </c>
      <c r="Z3039" s="186">
        <v>0</v>
      </c>
      <c r="AA3039" s="348">
        <v>0</v>
      </c>
      <c r="AB3039" s="349">
        <v>0</v>
      </c>
      <c r="AC3039" s="187">
        <v>0</v>
      </c>
      <c r="AD3039" s="351">
        <v>0</v>
      </c>
      <c r="AE3039" s="351">
        <v>0</v>
      </c>
      <c r="AF3039" s="351">
        <v>0</v>
      </c>
      <c r="AG3039" s="351">
        <v>0</v>
      </c>
      <c r="AH3039" s="484">
        <v>0</v>
      </c>
      <c r="AI3039" s="321">
        <v>0</v>
      </c>
      <c r="AJ3039" s="192">
        <v>7506425623662</v>
      </c>
      <c r="AK3039" s="192" t="s">
        <v>262</v>
      </c>
      <c r="AL3039" s="226"/>
      <c r="AM3039" s="75">
        <v>77010</v>
      </c>
      <c r="AN3039" s="76"/>
      <c r="AO3039" s="188">
        <v>0</v>
      </c>
      <c r="AP3039" s="188">
        <v>0</v>
      </c>
      <c r="AQ3039" s="187">
        <v>0</v>
      </c>
      <c r="AR3039" s="188">
        <v>0</v>
      </c>
      <c r="AS3039" s="187">
        <v>0</v>
      </c>
      <c r="AT3039" s="188">
        <v>0</v>
      </c>
      <c r="AU3039" s="187">
        <v>0</v>
      </c>
      <c r="AV3039" s="188">
        <v>0</v>
      </c>
      <c r="AW3039" s="187">
        <v>0</v>
      </c>
      <c r="AX3039" s="188">
        <v>0</v>
      </c>
      <c r="AY3039" s="187">
        <v>0</v>
      </c>
      <c r="AZ3039" s="188">
        <v>0</v>
      </c>
      <c r="BA3039" s="187">
        <v>0</v>
      </c>
      <c r="BB3039" s="188">
        <v>0</v>
      </c>
      <c r="BC3039" s="187">
        <v>0</v>
      </c>
      <c r="BD3039" s="75"/>
      <c r="BE3039" s="75"/>
      <c r="BF3039" s="56"/>
      <c r="BH3039" s="74"/>
      <c r="BI3039" s="194"/>
      <c r="BJ3039" s="74"/>
    </row>
    <row r="3040" spans="1:62" s="77" customFormat="1" ht="11.25" customHeight="1" x14ac:dyDescent="0.2">
      <c r="A3040" s="333" t="s">
        <v>3518</v>
      </c>
      <c r="B3040" s="334">
        <v>0</v>
      </c>
      <c r="C3040" s="861">
        <v>77011</v>
      </c>
      <c r="D3040" s="390">
        <v>1E-4</v>
      </c>
      <c r="E3040" s="336">
        <v>0</v>
      </c>
      <c r="F3040" s="338">
        <v>0</v>
      </c>
      <c r="G3040" s="338">
        <v>0</v>
      </c>
      <c r="H3040" s="338">
        <v>0</v>
      </c>
      <c r="I3040" s="339">
        <v>0</v>
      </c>
      <c r="J3040" s="337">
        <v>0</v>
      </c>
      <c r="K3040" s="338">
        <v>0</v>
      </c>
      <c r="L3040" s="338">
        <v>0</v>
      </c>
      <c r="M3040" s="339">
        <v>0</v>
      </c>
      <c r="N3040" s="340">
        <v>0</v>
      </c>
      <c r="O3040" s="340">
        <v>0</v>
      </c>
      <c r="P3040" s="340">
        <v>0</v>
      </c>
      <c r="Q3040" s="339">
        <v>0</v>
      </c>
      <c r="R3040" s="338">
        <v>0</v>
      </c>
      <c r="S3040" s="338">
        <v>1E-4</v>
      </c>
      <c r="T3040" s="337">
        <v>0</v>
      </c>
      <c r="U3040" s="339">
        <v>0</v>
      </c>
      <c r="V3040" s="340">
        <v>0</v>
      </c>
      <c r="W3040" s="339">
        <v>0</v>
      </c>
      <c r="X3040" s="339">
        <v>0</v>
      </c>
      <c r="Y3040" s="337">
        <v>0</v>
      </c>
      <c r="Z3040" s="338">
        <v>0</v>
      </c>
      <c r="AA3040" s="338">
        <v>0</v>
      </c>
      <c r="AB3040" s="339">
        <v>0</v>
      </c>
      <c r="AC3040" s="340">
        <v>0</v>
      </c>
      <c r="AD3040" s="337">
        <v>0</v>
      </c>
      <c r="AE3040" s="340">
        <v>0</v>
      </c>
      <c r="AF3040" s="339">
        <v>0</v>
      </c>
      <c r="AG3040" s="339">
        <v>0</v>
      </c>
      <c r="AH3040" s="341">
        <v>0</v>
      </c>
      <c r="AI3040" s="321">
        <v>0</v>
      </c>
      <c r="AJ3040" s="192">
        <v>7506425623662</v>
      </c>
      <c r="AK3040" s="192" t="s">
        <v>262</v>
      </c>
      <c r="AL3040" s="226"/>
      <c r="AM3040" s="75">
        <v>77011</v>
      </c>
      <c r="AN3040" s="76"/>
      <c r="AO3040" s="188">
        <v>0</v>
      </c>
      <c r="AP3040" s="188">
        <v>0</v>
      </c>
      <c r="AQ3040" s="187">
        <v>0</v>
      </c>
      <c r="AR3040" s="188">
        <v>0</v>
      </c>
      <c r="AS3040" s="187">
        <v>0</v>
      </c>
      <c r="AT3040" s="188">
        <v>0</v>
      </c>
      <c r="AU3040" s="187">
        <v>0</v>
      </c>
      <c r="AV3040" s="188">
        <v>0</v>
      </c>
      <c r="AW3040" s="187">
        <v>0</v>
      </c>
      <c r="AX3040" s="188">
        <v>0</v>
      </c>
      <c r="AY3040" s="187">
        <v>0</v>
      </c>
      <c r="AZ3040" s="188">
        <v>0</v>
      </c>
      <c r="BA3040" s="187">
        <v>0</v>
      </c>
      <c r="BB3040" s="188">
        <v>0</v>
      </c>
      <c r="BC3040" s="187">
        <v>0</v>
      </c>
      <c r="BD3040" s="75"/>
      <c r="BE3040" s="75"/>
      <c r="BF3040" s="56"/>
      <c r="BH3040" s="74"/>
      <c r="BI3040" s="194"/>
      <c r="BJ3040" s="74"/>
    </row>
    <row r="3041" spans="1:62" s="77" customFormat="1" ht="11.25" customHeight="1" x14ac:dyDescent="0.2">
      <c r="A3041" s="184" t="s">
        <v>3519</v>
      </c>
      <c r="B3041" s="185">
        <v>0</v>
      </c>
      <c r="C3041" s="829">
        <v>78039</v>
      </c>
      <c r="D3041" s="284">
        <v>1E-4</v>
      </c>
      <c r="E3041" s="91">
        <v>0</v>
      </c>
      <c r="F3041" s="186">
        <v>0</v>
      </c>
      <c r="G3041" s="186">
        <v>0</v>
      </c>
      <c r="H3041" s="186">
        <v>0</v>
      </c>
      <c r="I3041" s="187">
        <v>0</v>
      </c>
      <c r="J3041" s="188">
        <v>0</v>
      </c>
      <c r="K3041" s="186">
        <v>0</v>
      </c>
      <c r="L3041" s="186">
        <v>0</v>
      </c>
      <c r="M3041" s="187">
        <v>0</v>
      </c>
      <c r="N3041" s="189">
        <v>0</v>
      </c>
      <c r="O3041" s="188">
        <v>0</v>
      </c>
      <c r="P3041" s="189">
        <v>0</v>
      </c>
      <c r="Q3041" s="187">
        <v>0</v>
      </c>
      <c r="R3041" s="186">
        <v>0</v>
      </c>
      <c r="S3041" s="186">
        <v>1E-4</v>
      </c>
      <c r="T3041" s="188">
        <v>0</v>
      </c>
      <c r="U3041" s="187">
        <v>0</v>
      </c>
      <c r="V3041" s="189">
        <v>0</v>
      </c>
      <c r="W3041" s="187">
        <v>0</v>
      </c>
      <c r="X3041" s="187">
        <v>0</v>
      </c>
      <c r="Y3041" s="186">
        <v>0</v>
      </c>
      <c r="Z3041" s="186">
        <v>0</v>
      </c>
      <c r="AA3041" s="186">
        <v>0</v>
      </c>
      <c r="AB3041" s="187">
        <v>0</v>
      </c>
      <c r="AC3041" s="187">
        <v>0</v>
      </c>
      <c r="AD3041" s="188">
        <v>0</v>
      </c>
      <c r="AE3041" s="189">
        <v>0</v>
      </c>
      <c r="AF3041" s="187">
        <v>0</v>
      </c>
      <c r="AG3041" s="187">
        <v>0</v>
      </c>
      <c r="AH3041" s="484">
        <v>0</v>
      </c>
      <c r="AI3041" s="321">
        <v>0</v>
      </c>
      <c r="AJ3041" s="192">
        <v>7501943494657</v>
      </c>
      <c r="AK3041" s="192" t="s">
        <v>262</v>
      </c>
      <c r="AL3041" s="226"/>
      <c r="AM3041" s="75">
        <v>78039</v>
      </c>
      <c r="AN3041" s="76"/>
      <c r="AO3041" s="188">
        <v>0</v>
      </c>
      <c r="AP3041" s="188">
        <v>0</v>
      </c>
      <c r="AQ3041" s="187">
        <v>0</v>
      </c>
      <c r="AR3041" s="188">
        <v>0</v>
      </c>
      <c r="AS3041" s="187">
        <v>0</v>
      </c>
      <c r="AT3041" s="188">
        <v>0</v>
      </c>
      <c r="AU3041" s="187">
        <v>0</v>
      </c>
      <c r="AV3041" s="188">
        <v>0</v>
      </c>
      <c r="AW3041" s="187">
        <v>0</v>
      </c>
      <c r="AX3041" s="188">
        <v>0</v>
      </c>
      <c r="AY3041" s="187">
        <v>0</v>
      </c>
      <c r="AZ3041" s="188">
        <v>0</v>
      </c>
      <c r="BA3041" s="187">
        <v>0</v>
      </c>
      <c r="BB3041" s="188">
        <v>0</v>
      </c>
      <c r="BC3041" s="187">
        <v>0</v>
      </c>
      <c r="BD3041" s="75"/>
      <c r="BE3041" s="75"/>
      <c r="BF3041" s="56"/>
      <c r="BH3041" s="74"/>
      <c r="BI3041" s="194"/>
      <c r="BJ3041" s="74"/>
    </row>
    <row r="3042" spans="1:62" s="77" customFormat="1" ht="11.25" customHeight="1" x14ac:dyDescent="0.2">
      <c r="A3042" s="306" t="s">
        <v>3520</v>
      </c>
      <c r="B3042" s="307">
        <v>0</v>
      </c>
      <c r="C3042" s="871">
        <v>78071</v>
      </c>
      <c r="D3042" s="392">
        <v>1E-4</v>
      </c>
      <c r="E3042" s="309">
        <v>0</v>
      </c>
      <c r="F3042" s="310">
        <v>0</v>
      </c>
      <c r="G3042" s="310">
        <v>0</v>
      </c>
      <c r="H3042" s="310">
        <v>0</v>
      </c>
      <c r="I3042" s="218">
        <v>0</v>
      </c>
      <c r="J3042" s="311">
        <v>0</v>
      </c>
      <c r="K3042" s="310">
        <v>0</v>
      </c>
      <c r="L3042" s="310">
        <v>0</v>
      </c>
      <c r="M3042" s="218">
        <v>0</v>
      </c>
      <c r="N3042" s="312">
        <v>0</v>
      </c>
      <c r="O3042" s="311">
        <v>0</v>
      </c>
      <c r="P3042" s="312">
        <v>0</v>
      </c>
      <c r="Q3042" s="218">
        <v>0</v>
      </c>
      <c r="R3042" s="310">
        <v>0</v>
      </c>
      <c r="S3042" s="310">
        <v>1E-4</v>
      </c>
      <c r="T3042" s="311">
        <v>0</v>
      </c>
      <c r="U3042" s="218">
        <v>0</v>
      </c>
      <c r="V3042" s="312">
        <v>0</v>
      </c>
      <c r="W3042" s="218">
        <v>0</v>
      </c>
      <c r="X3042" s="218">
        <v>0</v>
      </c>
      <c r="Y3042" s="310">
        <v>0</v>
      </c>
      <c r="Z3042" s="310">
        <v>0</v>
      </c>
      <c r="AA3042" s="310">
        <v>0</v>
      </c>
      <c r="AB3042" s="218">
        <v>0</v>
      </c>
      <c r="AC3042" s="218">
        <v>0</v>
      </c>
      <c r="AD3042" s="311">
        <v>0</v>
      </c>
      <c r="AE3042" s="312">
        <v>0</v>
      </c>
      <c r="AF3042" s="218">
        <v>0</v>
      </c>
      <c r="AG3042" s="218">
        <v>0</v>
      </c>
      <c r="AH3042" s="516">
        <v>0</v>
      </c>
      <c r="AI3042" s="321">
        <v>0</v>
      </c>
      <c r="AJ3042" s="192">
        <v>7501943489073</v>
      </c>
      <c r="AK3042" s="192">
        <v>78007</v>
      </c>
      <c r="AL3042" s="226"/>
      <c r="AM3042" s="75">
        <v>78071</v>
      </c>
      <c r="AN3042" s="76"/>
      <c r="AO3042" s="188">
        <v>0</v>
      </c>
      <c r="AP3042" s="188">
        <v>0</v>
      </c>
      <c r="AQ3042" s="187">
        <v>0</v>
      </c>
      <c r="AR3042" s="188">
        <v>0</v>
      </c>
      <c r="AS3042" s="187">
        <v>0</v>
      </c>
      <c r="AT3042" s="188">
        <v>0</v>
      </c>
      <c r="AU3042" s="187">
        <v>0</v>
      </c>
      <c r="AV3042" s="188">
        <v>0</v>
      </c>
      <c r="AW3042" s="187">
        <v>0</v>
      </c>
      <c r="AX3042" s="188">
        <v>0</v>
      </c>
      <c r="AY3042" s="187">
        <v>0</v>
      </c>
      <c r="AZ3042" s="188">
        <v>0</v>
      </c>
      <c r="BA3042" s="187">
        <v>0</v>
      </c>
      <c r="BB3042" s="188">
        <v>0</v>
      </c>
      <c r="BC3042" s="187">
        <v>0</v>
      </c>
      <c r="BD3042" s="75"/>
      <c r="BE3042" s="75"/>
      <c r="BF3042" s="56"/>
      <c r="BH3042" s="74"/>
      <c r="BI3042" s="194"/>
      <c r="BJ3042" s="74"/>
    </row>
    <row r="3043" spans="1:62" s="77" customFormat="1" ht="11.25" customHeight="1" x14ac:dyDescent="0.2">
      <c r="A3043" s="507" t="s">
        <v>289</v>
      </c>
      <c r="B3043" s="169">
        <v>0</v>
      </c>
      <c r="C3043" s="941"/>
      <c r="D3043" s="379">
        <v>74002.423800000004</v>
      </c>
      <c r="E3043" s="220">
        <v>32.845125740147616</v>
      </c>
      <c r="F3043" s="221">
        <v>84200</v>
      </c>
      <c r="G3043" s="221">
        <v>82100</v>
      </c>
      <c r="H3043" s="221">
        <v>7299.6</v>
      </c>
      <c r="I3043" s="222">
        <v>8.8911084043848962</v>
      </c>
      <c r="J3043" s="221">
        <v>75628.490000000005</v>
      </c>
      <c r="K3043" s="221">
        <v>67592.151467587057</v>
      </c>
      <c r="L3043" s="221">
        <v>8786.1360000000004</v>
      </c>
      <c r="M3043" s="221">
        <v>12.998751791786475</v>
      </c>
      <c r="N3043" s="223">
        <v>23.76</v>
      </c>
      <c r="O3043" s="224">
        <v>411.47999999999996</v>
      </c>
      <c r="P3043" s="221">
        <v>597.17599999999993</v>
      </c>
      <c r="Q3043" s="224">
        <v>12.407112716385054</v>
      </c>
      <c r="R3043" s="224">
        <v>28.765305693661215</v>
      </c>
      <c r="S3043" s="224">
        <v>72515.887800000011</v>
      </c>
      <c r="T3043" s="223">
        <v>66359.588000000018</v>
      </c>
      <c r="U3043" s="222">
        <v>29.452940863328742</v>
      </c>
      <c r="V3043" s="224">
        <v>3858.5119999999993</v>
      </c>
      <c r="W3043" s="224">
        <v>161.93599999999998</v>
      </c>
      <c r="X3043" s="223">
        <v>62339.140000000007</v>
      </c>
      <c r="Y3043" s="223">
        <v>0</v>
      </c>
      <c r="Z3043" s="221">
        <v>2969.3199999999997</v>
      </c>
      <c r="AA3043" s="221">
        <v>0</v>
      </c>
      <c r="AB3043" s="221">
        <v>0</v>
      </c>
      <c r="AC3043" s="221">
        <v>0</v>
      </c>
      <c r="AD3043" s="223">
        <v>342.46000000000032</v>
      </c>
      <c r="AE3043" s="224">
        <v>34.319000000000003</v>
      </c>
      <c r="AF3043" s="224">
        <v>34.319000000000003</v>
      </c>
      <c r="AG3043" s="224">
        <v>0</v>
      </c>
      <c r="AH3043" s="224">
        <v>0</v>
      </c>
      <c r="AI3043" s="343">
        <v>91802.691999999981</v>
      </c>
      <c r="AJ3043" s="192">
        <v>0</v>
      </c>
      <c r="AK3043" s="192">
        <v>0</v>
      </c>
      <c r="AL3043" s="226"/>
      <c r="AM3043" s="75">
        <v>0</v>
      </c>
      <c r="AN3043" s="456"/>
      <c r="AO3043" s="223">
        <v>0</v>
      </c>
      <c r="AP3043" s="223">
        <v>0</v>
      </c>
      <c r="AQ3043" s="222">
        <v>0</v>
      </c>
      <c r="AR3043" s="223">
        <v>0</v>
      </c>
      <c r="AS3043" s="222">
        <v>0</v>
      </c>
      <c r="AT3043" s="223">
        <v>0</v>
      </c>
      <c r="AU3043" s="222">
        <v>0</v>
      </c>
      <c r="AV3043" s="223">
        <v>0</v>
      </c>
      <c r="AW3043" s="222">
        <v>0</v>
      </c>
      <c r="AX3043" s="223">
        <v>0</v>
      </c>
      <c r="AY3043" s="222">
        <v>0</v>
      </c>
      <c r="AZ3043" s="223">
        <v>0</v>
      </c>
      <c r="BA3043" s="222">
        <v>0</v>
      </c>
      <c r="BB3043" s="223">
        <v>0</v>
      </c>
      <c r="BC3043" s="222">
        <v>0</v>
      </c>
      <c r="BD3043" s="75"/>
      <c r="BE3043" s="75"/>
      <c r="BF3043" s="56"/>
      <c r="BH3043" s="74"/>
      <c r="BI3043" s="194"/>
      <c r="BJ3043" s="74"/>
    </row>
    <row r="3044" spans="1:62" s="77" customFormat="1" ht="10.199999999999999" x14ac:dyDescent="0.2">
      <c r="A3044" s="195" t="s">
        <v>3521</v>
      </c>
      <c r="B3044" s="196">
        <v>0</v>
      </c>
      <c r="C3044" s="831">
        <v>78034</v>
      </c>
      <c r="D3044" s="378">
        <v>1E-4</v>
      </c>
      <c r="E3044" s="198">
        <v>0</v>
      </c>
      <c r="F3044" s="199">
        <v>0</v>
      </c>
      <c r="G3044" s="199">
        <v>0</v>
      </c>
      <c r="H3044" s="199">
        <v>0</v>
      </c>
      <c r="I3044" s="200">
        <v>0</v>
      </c>
      <c r="J3044" s="201">
        <v>0</v>
      </c>
      <c r="K3044" s="199">
        <v>0</v>
      </c>
      <c r="L3044" s="199">
        <v>0</v>
      </c>
      <c r="M3044" s="200">
        <v>0</v>
      </c>
      <c r="N3044" s="202">
        <v>0</v>
      </c>
      <c r="O3044" s="201">
        <v>6.4610000000000003</v>
      </c>
      <c r="P3044" s="202">
        <v>6.4610000000000003</v>
      </c>
      <c r="Q3044" s="202">
        <v>0</v>
      </c>
      <c r="R3044" s="199">
        <v>0</v>
      </c>
      <c r="S3044" s="199">
        <v>1E-4</v>
      </c>
      <c r="T3044" s="201">
        <v>0</v>
      </c>
      <c r="U3044" s="200">
        <v>0</v>
      </c>
      <c r="V3044" s="202">
        <v>0</v>
      </c>
      <c r="W3044" s="202">
        <v>0</v>
      </c>
      <c r="X3044" s="201">
        <v>0</v>
      </c>
      <c r="Y3044" s="201">
        <v>0</v>
      </c>
      <c r="Z3044" s="199">
        <v>0</v>
      </c>
      <c r="AA3044" s="199">
        <v>0</v>
      </c>
      <c r="AB3044" s="199">
        <v>0</v>
      </c>
      <c r="AC3044" s="200">
        <v>0</v>
      </c>
      <c r="AD3044" s="201">
        <v>0</v>
      </c>
      <c r="AE3044" s="202">
        <v>0</v>
      </c>
      <c r="AF3044" s="202">
        <v>0</v>
      </c>
      <c r="AG3044" s="202">
        <v>0</v>
      </c>
      <c r="AH3044" s="203">
        <v>0</v>
      </c>
      <c r="AI3044" s="321">
        <v>0</v>
      </c>
      <c r="AJ3044" s="192">
        <v>7501943490598</v>
      </c>
      <c r="AK3044" s="192" t="s">
        <v>262</v>
      </c>
      <c r="AL3044" s="226"/>
      <c r="AM3044" s="75">
        <v>78034</v>
      </c>
      <c r="AN3044" s="76"/>
      <c r="AO3044" s="201">
        <v>0</v>
      </c>
      <c r="AP3044" s="201">
        <v>0</v>
      </c>
      <c r="AQ3044" s="200">
        <v>0</v>
      </c>
      <c r="AR3044" s="201">
        <v>0</v>
      </c>
      <c r="AS3044" s="200">
        <v>0</v>
      </c>
      <c r="AT3044" s="201">
        <v>0</v>
      </c>
      <c r="AU3044" s="200">
        <v>0</v>
      </c>
      <c r="AV3044" s="201">
        <v>0</v>
      </c>
      <c r="AW3044" s="200">
        <v>0</v>
      </c>
      <c r="AX3044" s="201">
        <v>0</v>
      </c>
      <c r="AY3044" s="200">
        <v>0</v>
      </c>
      <c r="AZ3044" s="201">
        <v>0</v>
      </c>
      <c r="BA3044" s="200">
        <v>0</v>
      </c>
      <c r="BB3044" s="201">
        <v>0</v>
      </c>
      <c r="BC3044" s="200">
        <v>0</v>
      </c>
      <c r="BD3044" s="75"/>
      <c r="BE3044" s="75"/>
      <c r="BF3044" s="56"/>
      <c r="BH3044" s="74"/>
      <c r="BI3044" s="194"/>
      <c r="BJ3044" s="74"/>
    </row>
    <row r="3045" spans="1:62" s="77" customFormat="1" ht="11.25" customHeight="1" x14ac:dyDescent="0.2">
      <c r="A3045" s="184" t="s">
        <v>3522</v>
      </c>
      <c r="B3045" s="185">
        <v>0</v>
      </c>
      <c r="C3045" s="832">
        <v>78137</v>
      </c>
      <c r="D3045" s="284">
        <v>1E-4</v>
      </c>
      <c r="E3045" s="91">
        <v>0</v>
      </c>
      <c r="F3045" s="186">
        <v>0</v>
      </c>
      <c r="G3045" s="186">
        <v>0</v>
      </c>
      <c r="H3045" s="186">
        <v>0</v>
      </c>
      <c r="I3045" s="187">
        <v>0</v>
      </c>
      <c r="J3045" s="188">
        <v>0</v>
      </c>
      <c r="K3045" s="186">
        <v>0</v>
      </c>
      <c r="L3045" s="186">
        <v>0</v>
      </c>
      <c r="M3045" s="187">
        <v>0</v>
      </c>
      <c r="N3045" s="189">
        <v>0</v>
      </c>
      <c r="O3045" s="188">
        <v>0</v>
      </c>
      <c r="P3045" s="189">
        <v>0</v>
      </c>
      <c r="Q3045" s="189">
        <v>0</v>
      </c>
      <c r="R3045" s="186">
        <v>0</v>
      </c>
      <c r="S3045" s="186">
        <v>1E-4</v>
      </c>
      <c r="T3045" s="188">
        <v>0</v>
      </c>
      <c r="U3045" s="187">
        <v>0</v>
      </c>
      <c r="V3045" s="189">
        <v>0</v>
      </c>
      <c r="W3045" s="189">
        <v>0</v>
      </c>
      <c r="X3045" s="188">
        <v>0</v>
      </c>
      <c r="Y3045" s="188">
        <v>0</v>
      </c>
      <c r="Z3045" s="186">
        <v>0</v>
      </c>
      <c r="AA3045" s="186">
        <v>0</v>
      </c>
      <c r="AB3045" s="186">
        <v>0</v>
      </c>
      <c r="AC3045" s="187">
        <v>0</v>
      </c>
      <c r="AD3045" s="188">
        <v>0</v>
      </c>
      <c r="AE3045" s="189">
        <v>0</v>
      </c>
      <c r="AF3045" s="189">
        <v>0</v>
      </c>
      <c r="AG3045" s="189">
        <v>0</v>
      </c>
      <c r="AH3045" s="191">
        <v>0</v>
      </c>
      <c r="AI3045" s="321">
        <v>0</v>
      </c>
      <c r="AJ3045" s="192">
        <v>7501943490598</v>
      </c>
      <c r="AK3045" s="192">
        <v>78034</v>
      </c>
      <c r="AL3045" s="226"/>
      <c r="AM3045" s="75">
        <v>78137</v>
      </c>
      <c r="AN3045" s="76"/>
      <c r="AO3045" s="188">
        <v>0</v>
      </c>
      <c r="AP3045" s="188">
        <v>0</v>
      </c>
      <c r="AQ3045" s="187">
        <v>0</v>
      </c>
      <c r="AR3045" s="188">
        <v>0</v>
      </c>
      <c r="AS3045" s="187">
        <v>0</v>
      </c>
      <c r="AT3045" s="188">
        <v>0</v>
      </c>
      <c r="AU3045" s="187">
        <v>0</v>
      </c>
      <c r="AV3045" s="188">
        <v>0</v>
      </c>
      <c r="AW3045" s="187">
        <v>0</v>
      </c>
      <c r="AX3045" s="188">
        <v>0</v>
      </c>
      <c r="AY3045" s="187">
        <v>0</v>
      </c>
      <c r="AZ3045" s="188">
        <v>0</v>
      </c>
      <c r="BA3045" s="187">
        <v>0</v>
      </c>
      <c r="BB3045" s="188">
        <v>0</v>
      </c>
      <c r="BC3045" s="187">
        <v>0</v>
      </c>
      <c r="BD3045" s="75"/>
      <c r="BE3045" s="75"/>
      <c r="BF3045" s="56"/>
      <c r="BH3045" s="74"/>
      <c r="BI3045" s="194"/>
      <c r="BJ3045" s="74"/>
    </row>
    <row r="3046" spans="1:62" s="77" customFormat="1" ht="11.25" customHeight="1" x14ac:dyDescent="0.2">
      <c r="A3046" s="344" t="s">
        <v>3523</v>
      </c>
      <c r="B3046" s="345">
        <v>0</v>
      </c>
      <c r="C3046" s="849">
        <v>78275</v>
      </c>
      <c r="D3046" s="389">
        <v>20.376999999999999</v>
      </c>
      <c r="E3046" s="347">
        <v>0</v>
      </c>
      <c r="F3046" s="348">
        <v>0</v>
      </c>
      <c r="G3046" s="348">
        <v>0</v>
      </c>
      <c r="H3046" s="348">
        <v>0</v>
      </c>
      <c r="I3046" s="349">
        <v>0</v>
      </c>
      <c r="J3046" s="350">
        <v>0</v>
      </c>
      <c r="K3046" s="348">
        <v>0</v>
      </c>
      <c r="L3046" s="348">
        <v>0</v>
      </c>
      <c r="M3046" s="349">
        <v>0</v>
      </c>
      <c r="N3046" s="351">
        <v>0</v>
      </c>
      <c r="O3046" s="350">
        <v>0</v>
      </c>
      <c r="P3046" s="351">
        <v>0</v>
      </c>
      <c r="Q3046" s="351">
        <v>0</v>
      </c>
      <c r="R3046" s="348">
        <v>0</v>
      </c>
      <c r="S3046" s="348">
        <v>20.376999999999999</v>
      </c>
      <c r="T3046" s="350">
        <v>20.376999999999999</v>
      </c>
      <c r="U3046" s="349">
        <v>0</v>
      </c>
      <c r="V3046" s="351">
        <v>0</v>
      </c>
      <c r="W3046" s="351">
        <v>0</v>
      </c>
      <c r="X3046" s="350">
        <v>20.376999999999999</v>
      </c>
      <c r="Y3046" s="350">
        <v>0</v>
      </c>
      <c r="Z3046" s="348">
        <v>0</v>
      </c>
      <c r="AA3046" s="348">
        <v>0</v>
      </c>
      <c r="AB3046" s="348">
        <v>0</v>
      </c>
      <c r="AC3046" s="349">
        <v>0</v>
      </c>
      <c r="AD3046" s="350">
        <v>0</v>
      </c>
      <c r="AE3046" s="351">
        <v>0</v>
      </c>
      <c r="AF3046" s="351">
        <v>0</v>
      </c>
      <c r="AG3046" s="351">
        <v>0</v>
      </c>
      <c r="AH3046" s="352">
        <v>0</v>
      </c>
      <c r="AI3046" s="321">
        <v>0</v>
      </c>
      <c r="AJ3046" s="192">
        <v>7501943490598</v>
      </c>
      <c r="AK3046" s="192">
        <v>78034</v>
      </c>
      <c r="AL3046" s="226"/>
      <c r="AM3046" s="75">
        <v>78275</v>
      </c>
      <c r="AN3046" s="76"/>
      <c r="AO3046" s="188">
        <v>0</v>
      </c>
      <c r="AP3046" s="188">
        <v>0</v>
      </c>
      <c r="AQ3046" s="187">
        <v>0</v>
      </c>
      <c r="AR3046" s="188">
        <v>0</v>
      </c>
      <c r="AS3046" s="187">
        <v>0</v>
      </c>
      <c r="AT3046" s="188">
        <v>0</v>
      </c>
      <c r="AU3046" s="187">
        <v>0</v>
      </c>
      <c r="AV3046" s="188">
        <v>0</v>
      </c>
      <c r="AW3046" s="187">
        <v>0</v>
      </c>
      <c r="AX3046" s="188">
        <v>0</v>
      </c>
      <c r="AY3046" s="187">
        <v>0</v>
      </c>
      <c r="AZ3046" s="188">
        <v>0</v>
      </c>
      <c r="BA3046" s="187">
        <v>0</v>
      </c>
      <c r="BB3046" s="188">
        <v>0</v>
      </c>
      <c r="BC3046" s="187">
        <v>0</v>
      </c>
      <c r="BD3046" s="75"/>
      <c r="BE3046" s="75"/>
      <c r="BF3046" s="56"/>
      <c r="BH3046" s="74"/>
      <c r="BI3046" s="194"/>
      <c r="BJ3046" s="74"/>
    </row>
    <row r="3047" spans="1:62" s="77" customFormat="1" ht="11.25" customHeight="1" x14ac:dyDescent="0.2">
      <c r="A3047" s="184" t="s">
        <v>3521</v>
      </c>
      <c r="B3047" s="185">
        <v>0</v>
      </c>
      <c r="C3047" s="832">
        <v>78218</v>
      </c>
      <c r="D3047" s="284">
        <v>1E-4</v>
      </c>
      <c r="E3047" s="91">
        <v>0</v>
      </c>
      <c r="F3047" s="186">
        <v>0</v>
      </c>
      <c r="G3047" s="186">
        <v>0</v>
      </c>
      <c r="H3047" s="186">
        <v>0</v>
      </c>
      <c r="I3047" s="187">
        <v>0</v>
      </c>
      <c r="J3047" s="188">
        <v>0</v>
      </c>
      <c r="K3047" s="186">
        <v>0</v>
      </c>
      <c r="L3047" s="186">
        <v>0</v>
      </c>
      <c r="M3047" s="187">
        <v>0</v>
      </c>
      <c r="N3047" s="189">
        <v>0</v>
      </c>
      <c r="O3047" s="188">
        <v>0</v>
      </c>
      <c r="P3047" s="189">
        <v>0</v>
      </c>
      <c r="Q3047" s="189">
        <v>0</v>
      </c>
      <c r="R3047" s="186">
        <v>0</v>
      </c>
      <c r="S3047" s="186">
        <v>1E-4</v>
      </c>
      <c r="T3047" s="188">
        <v>0</v>
      </c>
      <c r="U3047" s="187">
        <v>0</v>
      </c>
      <c r="V3047" s="189">
        <v>0</v>
      </c>
      <c r="W3047" s="189">
        <v>0</v>
      </c>
      <c r="X3047" s="188">
        <v>0</v>
      </c>
      <c r="Y3047" s="188">
        <v>0</v>
      </c>
      <c r="Z3047" s="186">
        <v>0</v>
      </c>
      <c r="AA3047" s="186">
        <v>0</v>
      </c>
      <c r="AB3047" s="186">
        <v>0</v>
      </c>
      <c r="AC3047" s="187">
        <v>0</v>
      </c>
      <c r="AD3047" s="188">
        <v>0</v>
      </c>
      <c r="AE3047" s="189">
        <v>0</v>
      </c>
      <c r="AF3047" s="189">
        <v>0</v>
      </c>
      <c r="AG3047" s="189">
        <v>0</v>
      </c>
      <c r="AH3047" s="191">
        <v>0</v>
      </c>
      <c r="AI3047" s="321">
        <v>0</v>
      </c>
      <c r="AJ3047" s="192">
        <v>7501943490598</v>
      </c>
      <c r="AK3047" s="192">
        <v>78034</v>
      </c>
      <c r="AL3047" s="226"/>
      <c r="AM3047" s="75">
        <v>78218</v>
      </c>
      <c r="AN3047" s="76"/>
      <c r="AO3047" s="188">
        <v>0</v>
      </c>
      <c r="AP3047" s="188">
        <v>0</v>
      </c>
      <c r="AQ3047" s="187">
        <v>0</v>
      </c>
      <c r="AR3047" s="188">
        <v>0</v>
      </c>
      <c r="AS3047" s="187">
        <v>0</v>
      </c>
      <c r="AT3047" s="188">
        <v>0</v>
      </c>
      <c r="AU3047" s="187">
        <v>0</v>
      </c>
      <c r="AV3047" s="188">
        <v>0</v>
      </c>
      <c r="AW3047" s="187">
        <v>0</v>
      </c>
      <c r="AX3047" s="188">
        <v>0</v>
      </c>
      <c r="AY3047" s="187">
        <v>0</v>
      </c>
      <c r="AZ3047" s="188">
        <v>0</v>
      </c>
      <c r="BA3047" s="187">
        <v>0</v>
      </c>
      <c r="BB3047" s="188">
        <v>0</v>
      </c>
      <c r="BC3047" s="187">
        <v>0</v>
      </c>
      <c r="BD3047" s="75"/>
      <c r="BE3047" s="75"/>
      <c r="BF3047" s="56"/>
      <c r="BH3047" s="74"/>
      <c r="BI3047" s="194"/>
      <c r="BJ3047" s="74"/>
    </row>
    <row r="3048" spans="1:62" s="77" customFormat="1" ht="10.5" customHeight="1" x14ac:dyDescent="0.2">
      <c r="A3048" s="184" t="s">
        <v>3524</v>
      </c>
      <c r="B3048" s="185">
        <v>0</v>
      </c>
      <c r="C3048" s="832">
        <v>78525</v>
      </c>
      <c r="D3048" s="284">
        <v>1E-4</v>
      </c>
      <c r="E3048" s="91">
        <v>0</v>
      </c>
      <c r="F3048" s="186">
        <v>0</v>
      </c>
      <c r="G3048" s="186">
        <v>0</v>
      </c>
      <c r="H3048" s="186">
        <v>0</v>
      </c>
      <c r="I3048" s="187">
        <v>0</v>
      </c>
      <c r="J3048" s="188">
        <v>0</v>
      </c>
      <c r="K3048" s="186">
        <v>0</v>
      </c>
      <c r="L3048" s="186">
        <v>0</v>
      </c>
      <c r="M3048" s="187">
        <v>0</v>
      </c>
      <c r="N3048" s="189">
        <v>0</v>
      </c>
      <c r="O3048" s="188">
        <v>0</v>
      </c>
      <c r="P3048" s="189">
        <v>0</v>
      </c>
      <c r="Q3048" s="189">
        <v>0</v>
      </c>
      <c r="R3048" s="186">
        <v>0</v>
      </c>
      <c r="S3048" s="186">
        <v>1E-4</v>
      </c>
      <c r="T3048" s="188">
        <v>0</v>
      </c>
      <c r="U3048" s="187">
        <v>0</v>
      </c>
      <c r="V3048" s="189">
        <v>0</v>
      </c>
      <c r="W3048" s="189">
        <v>0</v>
      </c>
      <c r="X3048" s="188">
        <v>0</v>
      </c>
      <c r="Y3048" s="188">
        <v>0</v>
      </c>
      <c r="Z3048" s="186">
        <v>0</v>
      </c>
      <c r="AA3048" s="186">
        <v>0</v>
      </c>
      <c r="AB3048" s="186">
        <v>0</v>
      </c>
      <c r="AC3048" s="187">
        <v>0</v>
      </c>
      <c r="AD3048" s="188">
        <v>0</v>
      </c>
      <c r="AE3048" s="189">
        <v>0</v>
      </c>
      <c r="AF3048" s="189">
        <v>0</v>
      </c>
      <c r="AG3048" s="189">
        <v>0</v>
      </c>
      <c r="AH3048" s="191">
        <v>0</v>
      </c>
      <c r="AI3048" s="321">
        <v>0</v>
      </c>
      <c r="AJ3048" s="192">
        <v>7501943490598</v>
      </c>
      <c r="AK3048" s="192">
        <v>78034</v>
      </c>
      <c r="AL3048" s="226"/>
      <c r="AM3048" s="75">
        <v>78525</v>
      </c>
      <c r="AN3048" s="76"/>
      <c r="AO3048" s="188">
        <v>0</v>
      </c>
      <c r="AP3048" s="188">
        <v>0</v>
      </c>
      <c r="AQ3048" s="187">
        <v>0</v>
      </c>
      <c r="AR3048" s="188">
        <v>0</v>
      </c>
      <c r="AS3048" s="187">
        <v>0</v>
      </c>
      <c r="AT3048" s="188">
        <v>0</v>
      </c>
      <c r="AU3048" s="187">
        <v>0</v>
      </c>
      <c r="AV3048" s="188">
        <v>0</v>
      </c>
      <c r="AW3048" s="187">
        <v>0</v>
      </c>
      <c r="AX3048" s="188">
        <v>0</v>
      </c>
      <c r="AY3048" s="187">
        <v>3600.5417664104834</v>
      </c>
      <c r="AZ3048" s="188">
        <v>0</v>
      </c>
      <c r="BA3048" s="187">
        <v>0</v>
      </c>
      <c r="BB3048" s="188">
        <v>0</v>
      </c>
      <c r="BC3048" s="187">
        <v>0</v>
      </c>
      <c r="BD3048" s="75"/>
      <c r="BE3048" s="75"/>
      <c r="BF3048" s="56"/>
      <c r="BH3048" s="74"/>
      <c r="BI3048" s="194"/>
      <c r="BJ3048" s="74"/>
    </row>
    <row r="3049" spans="1:62" s="77" customFormat="1" ht="10.5" customHeight="1" x14ac:dyDescent="0.2">
      <c r="A3049" s="333" t="s">
        <v>3525</v>
      </c>
      <c r="B3049" s="334">
        <v>0</v>
      </c>
      <c r="C3049" s="861">
        <v>78582</v>
      </c>
      <c r="D3049" s="390">
        <v>852.35500000000002</v>
      </c>
      <c r="E3049" s="336">
        <v>136.13176752014567</v>
      </c>
      <c r="F3049" s="338">
        <v>947</v>
      </c>
      <c r="G3049" s="338">
        <v>0</v>
      </c>
      <c r="H3049" s="338">
        <v>0</v>
      </c>
      <c r="I3049" s="339">
        <v>0</v>
      </c>
      <c r="J3049" s="337">
        <v>325.40200000000004</v>
      </c>
      <c r="K3049" s="338">
        <v>187.83749352417601</v>
      </c>
      <c r="L3049" s="338">
        <v>44.733000000000004</v>
      </c>
      <c r="M3049" s="339">
        <v>23.814734300765437</v>
      </c>
      <c r="N3049" s="340">
        <v>0</v>
      </c>
      <c r="O3049" s="337">
        <v>0</v>
      </c>
      <c r="P3049" s="340">
        <v>1.4910000000000001</v>
      </c>
      <c r="Q3049" s="340">
        <v>14.205198492941037</v>
      </c>
      <c r="R3049" s="338">
        <v>74.457624722650749</v>
      </c>
      <c r="S3049" s="338">
        <v>807.62200000000007</v>
      </c>
      <c r="T3049" s="337">
        <v>806.63100000000009</v>
      </c>
      <c r="U3049" s="339">
        <v>128.82907211964809</v>
      </c>
      <c r="V3049" s="340">
        <v>19.88</v>
      </c>
      <c r="W3049" s="340">
        <v>1.4910000000000001</v>
      </c>
      <c r="X3049" s="337">
        <v>785.2600000000001</v>
      </c>
      <c r="Y3049" s="337">
        <v>0</v>
      </c>
      <c r="Z3049" s="338">
        <v>0</v>
      </c>
      <c r="AA3049" s="338">
        <v>0</v>
      </c>
      <c r="AB3049" s="338">
        <v>0</v>
      </c>
      <c r="AC3049" s="339">
        <v>0</v>
      </c>
      <c r="AD3049" s="337">
        <v>4.4699999999999989</v>
      </c>
      <c r="AE3049" s="340">
        <v>0</v>
      </c>
      <c r="AF3049" s="340">
        <v>0</v>
      </c>
      <c r="AG3049" s="340">
        <v>0</v>
      </c>
      <c r="AH3049" s="341">
        <v>0</v>
      </c>
      <c r="AI3049" s="321">
        <v>324.78699999999998</v>
      </c>
      <c r="AJ3049" s="192">
        <v>7501943490598</v>
      </c>
      <c r="AK3049" s="192">
        <v>78034</v>
      </c>
      <c r="AL3049" s="226"/>
      <c r="AM3049" s="75">
        <v>78582</v>
      </c>
      <c r="AN3049" s="76"/>
      <c r="AO3049" s="188">
        <v>197.80566666666667</v>
      </c>
      <c r="AP3049" s="188">
        <v>107.85299999999999</v>
      </c>
      <c r="AQ3049" s="187">
        <v>47.13463479868367</v>
      </c>
      <c r="AR3049" s="188">
        <v>287.75</v>
      </c>
      <c r="AS3049" s="187">
        <v>118.46195014511846</v>
      </c>
      <c r="AT3049" s="188">
        <v>197.81400000000002</v>
      </c>
      <c r="AU3049" s="187">
        <v>82.425934413933931</v>
      </c>
      <c r="AV3049" s="188">
        <v>419.96000000000004</v>
      </c>
      <c r="AW3049" s="187">
        <v>121.35678246747619</v>
      </c>
      <c r="AX3049" s="188">
        <v>285.77500000000003</v>
      </c>
      <c r="AY3049" s="187">
        <v>80.777830227345333</v>
      </c>
      <c r="AZ3049" s="188">
        <v>174.917</v>
      </c>
      <c r="BA3049" s="187">
        <v>45.414703171450455</v>
      </c>
      <c r="BB3049" s="188">
        <v>124.25200000000001</v>
      </c>
      <c r="BC3049" s="187">
        <v>34.540061656839939</v>
      </c>
      <c r="BD3049" s="75"/>
      <c r="BE3049" s="75"/>
      <c r="BF3049" s="56"/>
      <c r="BH3049" s="74"/>
      <c r="BI3049" s="194"/>
      <c r="BJ3049" s="74"/>
    </row>
    <row r="3050" spans="1:62" s="77" customFormat="1" ht="11.25" customHeight="1" x14ac:dyDescent="0.2">
      <c r="A3050" s="184" t="s">
        <v>3526</v>
      </c>
      <c r="B3050" s="185">
        <v>0</v>
      </c>
      <c r="C3050" s="832">
        <v>78015</v>
      </c>
      <c r="D3050" s="55">
        <v>1E-4</v>
      </c>
      <c r="E3050" s="91">
        <v>0</v>
      </c>
      <c r="F3050" s="186">
        <v>0</v>
      </c>
      <c r="G3050" s="186">
        <v>0</v>
      </c>
      <c r="H3050" s="186">
        <v>0</v>
      </c>
      <c r="I3050" s="187">
        <v>0</v>
      </c>
      <c r="J3050" s="188">
        <v>0</v>
      </c>
      <c r="K3050" s="186">
        <v>0</v>
      </c>
      <c r="L3050" s="186">
        <v>0</v>
      </c>
      <c r="M3050" s="187">
        <v>0</v>
      </c>
      <c r="N3050" s="189">
        <v>0</v>
      </c>
      <c r="O3050" s="188">
        <v>0</v>
      </c>
      <c r="P3050" s="189">
        <v>0</v>
      </c>
      <c r="Q3050" s="189">
        <v>0</v>
      </c>
      <c r="R3050" s="186">
        <v>0</v>
      </c>
      <c r="S3050" s="186">
        <v>1E-4</v>
      </c>
      <c r="T3050" s="188">
        <v>0</v>
      </c>
      <c r="U3050" s="187">
        <v>0</v>
      </c>
      <c r="V3050" s="189">
        <v>0</v>
      </c>
      <c r="W3050" s="189">
        <v>0</v>
      </c>
      <c r="X3050" s="188">
        <v>0</v>
      </c>
      <c r="Y3050" s="188">
        <v>0</v>
      </c>
      <c r="Z3050" s="186">
        <v>0</v>
      </c>
      <c r="AA3050" s="186">
        <v>0</v>
      </c>
      <c r="AB3050" s="186">
        <v>0</v>
      </c>
      <c r="AC3050" s="187">
        <v>0</v>
      </c>
      <c r="AD3050" s="188">
        <v>0</v>
      </c>
      <c r="AE3050" s="189">
        <v>0</v>
      </c>
      <c r="AF3050" s="189">
        <v>0</v>
      </c>
      <c r="AG3050" s="189">
        <v>0</v>
      </c>
      <c r="AH3050" s="191">
        <v>0</v>
      </c>
      <c r="AI3050" s="321">
        <v>0</v>
      </c>
      <c r="AJ3050" s="192">
        <v>7501943489158</v>
      </c>
      <c r="AK3050" s="192" t="s">
        <v>262</v>
      </c>
      <c r="AL3050" s="226"/>
      <c r="AM3050" s="75">
        <v>78015</v>
      </c>
      <c r="AN3050" s="76"/>
      <c r="AO3050" s="188">
        <v>0</v>
      </c>
      <c r="AP3050" s="188">
        <v>0</v>
      </c>
      <c r="AQ3050" s="187">
        <v>0</v>
      </c>
      <c r="AR3050" s="188">
        <v>0</v>
      </c>
      <c r="AS3050" s="187">
        <v>0</v>
      </c>
      <c r="AT3050" s="188">
        <v>0</v>
      </c>
      <c r="AU3050" s="187">
        <v>0</v>
      </c>
      <c r="AV3050" s="188">
        <v>0</v>
      </c>
      <c r="AW3050" s="187">
        <v>0</v>
      </c>
      <c r="AX3050" s="188">
        <v>0</v>
      </c>
      <c r="AY3050" s="187">
        <v>0</v>
      </c>
      <c r="AZ3050" s="188">
        <v>0</v>
      </c>
      <c r="BA3050" s="187">
        <v>0</v>
      </c>
      <c r="BB3050" s="188">
        <v>0</v>
      </c>
      <c r="BC3050" s="187">
        <v>0</v>
      </c>
      <c r="BD3050" s="75"/>
      <c r="BE3050" s="75"/>
      <c r="BF3050" s="56"/>
      <c r="BH3050" s="74"/>
      <c r="BI3050" s="194"/>
      <c r="BJ3050" s="74"/>
    </row>
    <row r="3051" spans="1:62" s="77" customFormat="1" ht="11.25" customHeight="1" x14ac:dyDescent="0.2">
      <c r="A3051" s="184" t="s">
        <v>3527</v>
      </c>
      <c r="B3051" s="185">
        <v>0</v>
      </c>
      <c r="C3051" s="832">
        <v>78139</v>
      </c>
      <c r="D3051" s="55">
        <v>1E-4</v>
      </c>
      <c r="E3051" s="91">
        <v>0</v>
      </c>
      <c r="F3051" s="186">
        <v>0</v>
      </c>
      <c r="G3051" s="186">
        <v>0</v>
      </c>
      <c r="H3051" s="186">
        <v>0</v>
      </c>
      <c r="I3051" s="187">
        <v>0</v>
      </c>
      <c r="J3051" s="188">
        <v>0</v>
      </c>
      <c r="K3051" s="186">
        <v>0</v>
      </c>
      <c r="L3051" s="186">
        <v>0</v>
      </c>
      <c r="M3051" s="187">
        <v>0</v>
      </c>
      <c r="N3051" s="189">
        <v>0</v>
      </c>
      <c r="O3051" s="188">
        <v>0</v>
      </c>
      <c r="P3051" s="189">
        <v>0</v>
      </c>
      <c r="Q3051" s="189">
        <v>0</v>
      </c>
      <c r="R3051" s="186">
        <v>0</v>
      </c>
      <c r="S3051" s="186">
        <v>1E-4</v>
      </c>
      <c r="T3051" s="188">
        <v>0</v>
      </c>
      <c r="U3051" s="187">
        <v>0</v>
      </c>
      <c r="V3051" s="189">
        <v>0</v>
      </c>
      <c r="W3051" s="189">
        <v>0</v>
      </c>
      <c r="X3051" s="188">
        <v>0</v>
      </c>
      <c r="Y3051" s="188">
        <v>0</v>
      </c>
      <c r="Z3051" s="186">
        <v>0</v>
      </c>
      <c r="AA3051" s="186">
        <v>0</v>
      </c>
      <c r="AB3051" s="186">
        <v>0</v>
      </c>
      <c r="AC3051" s="187">
        <v>0</v>
      </c>
      <c r="AD3051" s="188">
        <v>0</v>
      </c>
      <c r="AE3051" s="189">
        <v>0</v>
      </c>
      <c r="AF3051" s="189">
        <v>0</v>
      </c>
      <c r="AG3051" s="189">
        <v>0</v>
      </c>
      <c r="AH3051" s="191">
        <v>0</v>
      </c>
      <c r="AI3051" s="321">
        <v>0</v>
      </c>
      <c r="AJ3051" s="192">
        <v>7501943489158</v>
      </c>
      <c r="AK3051" s="192">
        <v>78015</v>
      </c>
      <c r="AL3051" s="226"/>
      <c r="AM3051" s="75">
        <v>78139</v>
      </c>
      <c r="AN3051" s="76"/>
      <c r="AO3051" s="188">
        <v>0</v>
      </c>
      <c r="AP3051" s="188">
        <v>0</v>
      </c>
      <c r="AQ3051" s="187">
        <v>0</v>
      </c>
      <c r="AR3051" s="188">
        <v>0</v>
      </c>
      <c r="AS3051" s="187">
        <v>0</v>
      </c>
      <c r="AT3051" s="188">
        <v>0</v>
      </c>
      <c r="AU3051" s="187">
        <v>0</v>
      </c>
      <c r="AV3051" s="188">
        <v>0</v>
      </c>
      <c r="AW3051" s="187">
        <v>0</v>
      </c>
      <c r="AX3051" s="188">
        <v>0</v>
      </c>
      <c r="AY3051" s="187">
        <v>0</v>
      </c>
      <c r="AZ3051" s="188">
        <v>0</v>
      </c>
      <c r="BA3051" s="187">
        <v>0</v>
      </c>
      <c r="BB3051" s="188">
        <v>0</v>
      </c>
      <c r="BC3051" s="187">
        <v>0</v>
      </c>
      <c r="BD3051" s="75"/>
      <c r="BE3051" s="75"/>
      <c r="BF3051" s="56"/>
      <c r="BH3051" s="74"/>
      <c r="BI3051" s="194"/>
      <c r="BJ3051" s="74"/>
    </row>
    <row r="3052" spans="1:62" s="77" customFormat="1" ht="11.25" customHeight="1" x14ac:dyDescent="0.2">
      <c r="A3052" s="184" t="s">
        <v>3528</v>
      </c>
      <c r="B3052" s="185">
        <v>0</v>
      </c>
      <c r="C3052" s="832">
        <v>78276</v>
      </c>
      <c r="D3052" s="55">
        <v>1E-4</v>
      </c>
      <c r="E3052" s="91">
        <v>0</v>
      </c>
      <c r="F3052" s="186">
        <v>0</v>
      </c>
      <c r="G3052" s="186">
        <v>0</v>
      </c>
      <c r="H3052" s="186">
        <v>0</v>
      </c>
      <c r="I3052" s="187">
        <v>0</v>
      </c>
      <c r="J3052" s="188">
        <v>0</v>
      </c>
      <c r="K3052" s="186">
        <v>0</v>
      </c>
      <c r="L3052" s="186">
        <v>0</v>
      </c>
      <c r="M3052" s="187">
        <v>0</v>
      </c>
      <c r="N3052" s="189">
        <v>0</v>
      </c>
      <c r="O3052" s="188">
        <v>0</v>
      </c>
      <c r="P3052" s="189">
        <v>0</v>
      </c>
      <c r="Q3052" s="189">
        <v>0</v>
      </c>
      <c r="R3052" s="186">
        <v>0</v>
      </c>
      <c r="S3052" s="186">
        <v>1E-4</v>
      </c>
      <c r="T3052" s="188">
        <v>0</v>
      </c>
      <c r="U3052" s="187">
        <v>0</v>
      </c>
      <c r="V3052" s="189">
        <v>0</v>
      </c>
      <c r="W3052" s="189">
        <v>0</v>
      </c>
      <c r="X3052" s="188">
        <v>0</v>
      </c>
      <c r="Y3052" s="188">
        <v>0</v>
      </c>
      <c r="Z3052" s="186">
        <v>0</v>
      </c>
      <c r="AA3052" s="186">
        <v>0</v>
      </c>
      <c r="AB3052" s="186">
        <v>0</v>
      </c>
      <c r="AC3052" s="187">
        <v>0</v>
      </c>
      <c r="AD3052" s="188">
        <v>0</v>
      </c>
      <c r="AE3052" s="189">
        <v>0</v>
      </c>
      <c r="AF3052" s="189">
        <v>0</v>
      </c>
      <c r="AG3052" s="189">
        <v>0</v>
      </c>
      <c r="AH3052" s="191">
        <v>0</v>
      </c>
      <c r="AI3052" s="321">
        <v>0</v>
      </c>
      <c r="AJ3052" s="192">
        <v>7501943489158</v>
      </c>
      <c r="AK3052" s="192">
        <v>78015</v>
      </c>
      <c r="AL3052" s="226"/>
      <c r="AM3052" s="75">
        <v>78276</v>
      </c>
      <c r="AN3052" s="76"/>
      <c r="AO3052" s="188">
        <v>0</v>
      </c>
      <c r="AP3052" s="188">
        <v>0</v>
      </c>
      <c r="AQ3052" s="187">
        <v>0</v>
      </c>
      <c r="AR3052" s="188">
        <v>0</v>
      </c>
      <c r="AS3052" s="187">
        <v>0</v>
      </c>
      <c r="AT3052" s="188">
        <v>0</v>
      </c>
      <c r="AU3052" s="187">
        <v>0</v>
      </c>
      <c r="AV3052" s="188">
        <v>0</v>
      </c>
      <c r="AW3052" s="187">
        <v>0</v>
      </c>
      <c r="AX3052" s="188">
        <v>0</v>
      </c>
      <c r="AY3052" s="187">
        <v>0</v>
      </c>
      <c r="AZ3052" s="188">
        <v>0</v>
      </c>
      <c r="BA3052" s="187">
        <v>0</v>
      </c>
      <c r="BB3052" s="188">
        <v>0</v>
      </c>
      <c r="BC3052" s="187">
        <v>0</v>
      </c>
      <c r="BD3052" s="75"/>
      <c r="BE3052" s="75"/>
      <c r="BF3052" s="56"/>
      <c r="BH3052" s="74"/>
      <c r="BI3052" s="194"/>
      <c r="BJ3052" s="74"/>
    </row>
    <row r="3053" spans="1:62" s="77" customFormat="1" ht="11.25" customHeight="1" x14ac:dyDescent="0.2">
      <c r="A3053" s="184" t="s">
        <v>3526</v>
      </c>
      <c r="B3053" s="185">
        <v>0</v>
      </c>
      <c r="C3053" s="832">
        <v>78219</v>
      </c>
      <c r="D3053" s="55">
        <v>1E-4</v>
      </c>
      <c r="E3053" s="91">
        <v>0</v>
      </c>
      <c r="F3053" s="186">
        <v>0</v>
      </c>
      <c r="G3053" s="186">
        <v>0</v>
      </c>
      <c r="H3053" s="186">
        <v>0</v>
      </c>
      <c r="I3053" s="187">
        <v>0</v>
      </c>
      <c r="J3053" s="188">
        <v>0</v>
      </c>
      <c r="K3053" s="186">
        <v>0</v>
      </c>
      <c r="L3053" s="186">
        <v>0</v>
      </c>
      <c r="M3053" s="187">
        <v>0</v>
      </c>
      <c r="N3053" s="189">
        <v>0</v>
      </c>
      <c r="O3053" s="188">
        <v>0</v>
      </c>
      <c r="P3053" s="189">
        <v>0</v>
      </c>
      <c r="Q3053" s="189">
        <v>0</v>
      </c>
      <c r="R3053" s="186">
        <v>0</v>
      </c>
      <c r="S3053" s="186">
        <v>1E-4</v>
      </c>
      <c r="T3053" s="188">
        <v>0</v>
      </c>
      <c r="U3053" s="187">
        <v>0</v>
      </c>
      <c r="V3053" s="189">
        <v>0</v>
      </c>
      <c r="W3053" s="189">
        <v>0</v>
      </c>
      <c r="X3053" s="188">
        <v>0</v>
      </c>
      <c r="Y3053" s="188">
        <v>0</v>
      </c>
      <c r="Z3053" s="186">
        <v>0</v>
      </c>
      <c r="AA3053" s="186">
        <v>0</v>
      </c>
      <c r="AB3053" s="186">
        <v>0</v>
      </c>
      <c r="AC3053" s="187">
        <v>0</v>
      </c>
      <c r="AD3053" s="188">
        <v>0</v>
      </c>
      <c r="AE3053" s="189">
        <v>0</v>
      </c>
      <c r="AF3053" s="189">
        <v>0</v>
      </c>
      <c r="AG3053" s="189">
        <v>0</v>
      </c>
      <c r="AH3053" s="191">
        <v>0</v>
      </c>
      <c r="AI3053" s="321">
        <v>0</v>
      </c>
      <c r="AJ3053" s="192">
        <v>7501943489158</v>
      </c>
      <c r="AK3053" s="192">
        <v>78015</v>
      </c>
      <c r="AL3053" s="226"/>
      <c r="AM3053" s="75">
        <v>78219</v>
      </c>
      <c r="AN3053" s="76"/>
      <c r="AO3053" s="188">
        <v>0</v>
      </c>
      <c r="AP3053" s="188">
        <v>0</v>
      </c>
      <c r="AQ3053" s="187">
        <v>0</v>
      </c>
      <c r="AR3053" s="188">
        <v>0</v>
      </c>
      <c r="AS3053" s="187">
        <v>0</v>
      </c>
      <c r="AT3053" s="188">
        <v>0</v>
      </c>
      <c r="AU3053" s="187">
        <v>0</v>
      </c>
      <c r="AV3053" s="188">
        <v>0</v>
      </c>
      <c r="AW3053" s="187">
        <v>0</v>
      </c>
      <c r="AX3053" s="188">
        <v>0</v>
      </c>
      <c r="AY3053" s="187">
        <v>0</v>
      </c>
      <c r="AZ3053" s="188">
        <v>0</v>
      </c>
      <c r="BA3053" s="187">
        <v>0</v>
      </c>
      <c r="BB3053" s="188">
        <v>0</v>
      </c>
      <c r="BC3053" s="187">
        <v>0</v>
      </c>
      <c r="BD3053" s="75"/>
      <c r="BE3053" s="75"/>
      <c r="BF3053" s="56"/>
      <c r="BH3053" s="74"/>
      <c r="BI3053" s="194"/>
      <c r="BJ3053" s="74"/>
    </row>
    <row r="3054" spans="1:62" s="77" customFormat="1" ht="11.25" customHeight="1" x14ac:dyDescent="0.2">
      <c r="A3054" s="344" t="s">
        <v>3529</v>
      </c>
      <c r="B3054" s="345">
        <v>0</v>
      </c>
      <c r="C3054" s="849">
        <v>78016</v>
      </c>
      <c r="D3054" s="389">
        <v>1E-4</v>
      </c>
      <c r="E3054" s="347">
        <v>0</v>
      </c>
      <c r="F3054" s="348">
        <v>0</v>
      </c>
      <c r="G3054" s="348">
        <v>0</v>
      </c>
      <c r="H3054" s="348">
        <v>0</v>
      </c>
      <c r="I3054" s="349">
        <v>0</v>
      </c>
      <c r="J3054" s="350">
        <v>0</v>
      </c>
      <c r="K3054" s="348">
        <v>0</v>
      </c>
      <c r="L3054" s="348">
        <v>0</v>
      </c>
      <c r="M3054" s="349">
        <v>0</v>
      </c>
      <c r="N3054" s="351">
        <v>0</v>
      </c>
      <c r="O3054" s="350">
        <v>9.94</v>
      </c>
      <c r="P3054" s="351">
        <v>9.94</v>
      </c>
      <c r="Q3054" s="351">
        <v>0</v>
      </c>
      <c r="R3054" s="348">
        <v>0</v>
      </c>
      <c r="S3054" s="348">
        <v>1E-4</v>
      </c>
      <c r="T3054" s="350">
        <v>0</v>
      </c>
      <c r="U3054" s="349">
        <v>0</v>
      </c>
      <c r="V3054" s="351">
        <v>0</v>
      </c>
      <c r="W3054" s="351">
        <v>0</v>
      </c>
      <c r="X3054" s="350">
        <v>0</v>
      </c>
      <c r="Y3054" s="350">
        <v>0</v>
      </c>
      <c r="Z3054" s="348">
        <v>0</v>
      </c>
      <c r="AA3054" s="348">
        <v>0</v>
      </c>
      <c r="AB3054" s="348">
        <v>0</v>
      </c>
      <c r="AC3054" s="349">
        <v>0</v>
      </c>
      <c r="AD3054" s="350">
        <v>0</v>
      </c>
      <c r="AE3054" s="351">
        <v>0</v>
      </c>
      <c r="AF3054" s="351">
        <v>0</v>
      </c>
      <c r="AG3054" s="351">
        <v>0</v>
      </c>
      <c r="AH3054" s="352">
        <v>0</v>
      </c>
      <c r="AI3054" s="321">
        <v>0</v>
      </c>
      <c r="AJ3054" s="192">
        <v>7501943489165</v>
      </c>
      <c r="AK3054" s="192" t="s">
        <v>262</v>
      </c>
      <c r="AL3054" s="226"/>
      <c r="AM3054" s="75">
        <v>78016</v>
      </c>
      <c r="AN3054" s="76"/>
      <c r="AO3054" s="311">
        <v>0.15866666666666665</v>
      </c>
      <c r="AP3054" s="311">
        <v>-8.9999999999999993E-3</v>
      </c>
      <c r="AQ3054" s="218">
        <v>0</v>
      </c>
      <c r="AR3054" s="311">
        <v>-6.0000000000000001E-3</v>
      </c>
      <c r="AS3054" s="218">
        <v>0</v>
      </c>
      <c r="AT3054" s="311">
        <v>0.49099999999999999</v>
      </c>
      <c r="AU3054" s="218">
        <v>0</v>
      </c>
      <c r="AV3054" s="311">
        <v>0.99399999999999999</v>
      </c>
      <c r="AW3054" s="218">
        <v>0</v>
      </c>
      <c r="AX3054" s="311">
        <v>-0.5</v>
      </c>
      <c r="AY3054" s="218">
        <v>0</v>
      </c>
      <c r="AZ3054" s="311">
        <v>0.497</v>
      </c>
      <c r="BA3054" s="218">
        <v>0</v>
      </c>
      <c r="BB3054" s="311">
        <v>0</v>
      </c>
      <c r="BC3054" s="218">
        <v>0</v>
      </c>
      <c r="BD3054" s="75"/>
      <c r="BE3054" s="75"/>
      <c r="BF3054" s="56"/>
      <c r="BH3054" s="74"/>
      <c r="BI3054" s="194"/>
      <c r="BJ3054" s="74"/>
    </row>
    <row r="3055" spans="1:62" s="77" customFormat="1" ht="11.25" customHeight="1" x14ac:dyDescent="0.2">
      <c r="A3055" s="184" t="s">
        <v>3530</v>
      </c>
      <c r="B3055" s="185">
        <v>0</v>
      </c>
      <c r="C3055" s="832">
        <v>78135</v>
      </c>
      <c r="D3055" s="284">
        <v>1E-4</v>
      </c>
      <c r="E3055" s="91">
        <v>0</v>
      </c>
      <c r="F3055" s="186">
        <v>0</v>
      </c>
      <c r="G3055" s="186">
        <v>0</v>
      </c>
      <c r="H3055" s="186">
        <v>0</v>
      </c>
      <c r="I3055" s="187">
        <v>0</v>
      </c>
      <c r="J3055" s="188">
        <v>0</v>
      </c>
      <c r="K3055" s="186">
        <v>0</v>
      </c>
      <c r="L3055" s="186">
        <v>0</v>
      </c>
      <c r="M3055" s="187">
        <v>0</v>
      </c>
      <c r="N3055" s="189">
        <v>0</v>
      </c>
      <c r="O3055" s="188">
        <v>0</v>
      </c>
      <c r="P3055" s="189">
        <v>0</v>
      </c>
      <c r="Q3055" s="189">
        <v>0</v>
      </c>
      <c r="R3055" s="186">
        <v>0</v>
      </c>
      <c r="S3055" s="186">
        <v>1E-4</v>
      </c>
      <c r="T3055" s="188">
        <v>0</v>
      </c>
      <c r="U3055" s="187">
        <v>0</v>
      </c>
      <c r="V3055" s="189">
        <v>0</v>
      </c>
      <c r="W3055" s="189">
        <v>0</v>
      </c>
      <c r="X3055" s="188">
        <v>0</v>
      </c>
      <c r="Y3055" s="188">
        <v>0</v>
      </c>
      <c r="Z3055" s="186">
        <v>0</v>
      </c>
      <c r="AA3055" s="186">
        <v>0</v>
      </c>
      <c r="AB3055" s="186">
        <v>0</v>
      </c>
      <c r="AC3055" s="187">
        <v>0</v>
      </c>
      <c r="AD3055" s="188">
        <v>0</v>
      </c>
      <c r="AE3055" s="189">
        <v>0</v>
      </c>
      <c r="AF3055" s="189">
        <v>0</v>
      </c>
      <c r="AG3055" s="189">
        <v>0</v>
      </c>
      <c r="AH3055" s="191">
        <v>0</v>
      </c>
      <c r="AI3055" s="321">
        <v>0</v>
      </c>
      <c r="AJ3055" s="192">
        <v>7501943489165</v>
      </c>
      <c r="AK3055" s="192">
        <v>78016</v>
      </c>
      <c r="AL3055" s="226"/>
      <c r="AM3055" s="75">
        <v>78135</v>
      </c>
      <c r="AN3055" s="76"/>
      <c r="AO3055" s="311">
        <v>0</v>
      </c>
      <c r="AP3055" s="311">
        <v>0</v>
      </c>
      <c r="AQ3055" s="218">
        <v>0</v>
      </c>
      <c r="AR3055" s="311">
        <v>0</v>
      </c>
      <c r="AS3055" s="218">
        <v>0</v>
      </c>
      <c r="AT3055" s="311">
        <v>0</v>
      </c>
      <c r="AU3055" s="218">
        <v>0</v>
      </c>
      <c r="AV3055" s="311">
        <v>0</v>
      </c>
      <c r="AW3055" s="218">
        <v>0</v>
      </c>
      <c r="AX3055" s="311">
        <v>0</v>
      </c>
      <c r="AY3055" s="218">
        <v>0</v>
      </c>
      <c r="AZ3055" s="311">
        <v>0</v>
      </c>
      <c r="BA3055" s="218">
        <v>0</v>
      </c>
      <c r="BB3055" s="311">
        <v>0</v>
      </c>
      <c r="BC3055" s="218">
        <v>0</v>
      </c>
      <c r="BD3055" s="75"/>
      <c r="BE3055" s="75"/>
      <c r="BF3055" s="56"/>
      <c r="BH3055" s="74"/>
      <c r="BI3055" s="194"/>
      <c r="BJ3055" s="74"/>
    </row>
    <row r="3056" spans="1:62" s="77" customFormat="1" ht="11.25" customHeight="1" x14ac:dyDescent="0.2">
      <c r="A3056" s="184" t="s">
        <v>3531</v>
      </c>
      <c r="B3056" s="185">
        <v>0</v>
      </c>
      <c r="C3056" s="832">
        <v>78274</v>
      </c>
      <c r="D3056" s="284">
        <v>1E-4</v>
      </c>
      <c r="E3056" s="91">
        <v>0</v>
      </c>
      <c r="F3056" s="186">
        <v>0</v>
      </c>
      <c r="G3056" s="186">
        <v>0</v>
      </c>
      <c r="H3056" s="186">
        <v>0</v>
      </c>
      <c r="I3056" s="187">
        <v>0</v>
      </c>
      <c r="J3056" s="188">
        <v>0</v>
      </c>
      <c r="K3056" s="186">
        <v>0</v>
      </c>
      <c r="L3056" s="186">
        <v>0</v>
      </c>
      <c r="M3056" s="187">
        <v>0</v>
      </c>
      <c r="N3056" s="189">
        <v>41.250999999999998</v>
      </c>
      <c r="O3056" s="188">
        <v>0</v>
      </c>
      <c r="P3056" s="189">
        <v>41.250999999999998</v>
      </c>
      <c r="Q3056" s="189">
        <v>0</v>
      </c>
      <c r="R3056" s="186">
        <v>0</v>
      </c>
      <c r="S3056" s="186">
        <v>1E-4</v>
      </c>
      <c r="T3056" s="188">
        <v>0</v>
      </c>
      <c r="U3056" s="187">
        <v>0</v>
      </c>
      <c r="V3056" s="189">
        <v>0</v>
      </c>
      <c r="W3056" s="189">
        <v>0</v>
      </c>
      <c r="X3056" s="188">
        <v>0</v>
      </c>
      <c r="Y3056" s="188">
        <v>0</v>
      </c>
      <c r="Z3056" s="186">
        <v>0</v>
      </c>
      <c r="AA3056" s="186">
        <v>0</v>
      </c>
      <c r="AB3056" s="186">
        <v>0</v>
      </c>
      <c r="AC3056" s="187">
        <v>0</v>
      </c>
      <c r="AD3056" s="188">
        <v>0</v>
      </c>
      <c r="AE3056" s="189">
        <v>0</v>
      </c>
      <c r="AF3056" s="189">
        <v>0</v>
      </c>
      <c r="AG3056" s="189">
        <v>0</v>
      </c>
      <c r="AH3056" s="191">
        <v>0</v>
      </c>
      <c r="AI3056" s="321">
        <v>0</v>
      </c>
      <c r="AJ3056" s="192">
        <v>7501943489165</v>
      </c>
      <c r="AK3056" s="192">
        <v>78016</v>
      </c>
      <c r="AL3056" s="226"/>
      <c r="AM3056" s="75">
        <v>78274</v>
      </c>
      <c r="AN3056" s="76"/>
      <c r="AO3056" s="311">
        <v>-0.16700000000000004</v>
      </c>
      <c r="AP3056" s="311">
        <v>0</v>
      </c>
      <c r="AQ3056" s="218">
        <v>0</v>
      </c>
      <c r="AR3056" s="311">
        <v>-1.4890000000000001</v>
      </c>
      <c r="AS3056" s="218">
        <v>0</v>
      </c>
      <c r="AT3056" s="311">
        <v>0.98799999999999999</v>
      </c>
      <c r="AU3056" s="218">
        <v>0</v>
      </c>
      <c r="AV3056" s="311">
        <v>-1.9890000000000001</v>
      </c>
      <c r="AW3056" s="218">
        <v>0</v>
      </c>
      <c r="AX3056" s="311">
        <v>-1.4949999999999999</v>
      </c>
      <c r="AY3056" s="218">
        <v>0</v>
      </c>
      <c r="AZ3056" s="311">
        <v>1.9900000000000002</v>
      </c>
      <c r="BA3056" s="218">
        <v>0</v>
      </c>
      <c r="BB3056" s="311">
        <v>0.495</v>
      </c>
      <c r="BC3056" s="218">
        <v>0</v>
      </c>
      <c r="BD3056" s="75"/>
      <c r="BE3056" s="75"/>
      <c r="BF3056" s="56"/>
      <c r="BH3056" s="74"/>
      <c r="BI3056" s="194"/>
      <c r="BJ3056" s="74"/>
    </row>
    <row r="3057" spans="1:62" s="77" customFormat="1" ht="11.25" customHeight="1" x14ac:dyDescent="0.2">
      <c r="A3057" s="184" t="s">
        <v>3529</v>
      </c>
      <c r="B3057" s="185">
        <v>0</v>
      </c>
      <c r="C3057" s="832">
        <v>78581</v>
      </c>
      <c r="D3057" s="284">
        <v>667.471</v>
      </c>
      <c r="E3057" s="91">
        <v>26.749197838003813</v>
      </c>
      <c r="F3057" s="186">
        <v>947</v>
      </c>
      <c r="G3057" s="186">
        <v>1894</v>
      </c>
      <c r="H3057" s="186">
        <v>0</v>
      </c>
      <c r="I3057" s="187">
        <v>0</v>
      </c>
      <c r="J3057" s="188">
        <v>1085.155</v>
      </c>
      <c r="K3057" s="186">
        <v>779.24504974821025</v>
      </c>
      <c r="L3057" s="186">
        <v>183.39500000000001</v>
      </c>
      <c r="M3057" s="187">
        <v>23.534958619147933</v>
      </c>
      <c r="N3057" s="189">
        <v>0.99399999999999999</v>
      </c>
      <c r="O3057" s="188">
        <v>0</v>
      </c>
      <c r="P3057" s="189">
        <v>4.4729999999999999</v>
      </c>
      <c r="Q3057" s="189">
        <v>17.312549820071791</v>
      </c>
      <c r="R3057" s="186">
        <v>13.382678050601069</v>
      </c>
      <c r="S3057" s="186">
        <v>484.07600000000002</v>
      </c>
      <c r="T3057" s="188">
        <v>483.58100000000002</v>
      </c>
      <c r="U3057" s="187">
        <v>18.617288624018393</v>
      </c>
      <c r="V3057" s="189">
        <v>167.98599999999999</v>
      </c>
      <c r="W3057" s="189">
        <v>3.4790000000000001</v>
      </c>
      <c r="X3057" s="188">
        <v>312.11600000000004</v>
      </c>
      <c r="Y3057" s="188">
        <v>0</v>
      </c>
      <c r="Z3057" s="186">
        <v>190.84800000000001</v>
      </c>
      <c r="AA3057" s="186">
        <v>0.99399999999999999</v>
      </c>
      <c r="AB3057" s="186">
        <v>0</v>
      </c>
      <c r="AC3057" s="187">
        <v>0</v>
      </c>
      <c r="AD3057" s="188">
        <v>42.739999999999981</v>
      </c>
      <c r="AE3057" s="189">
        <v>0</v>
      </c>
      <c r="AF3057" s="189">
        <v>0</v>
      </c>
      <c r="AG3057" s="189">
        <v>0</v>
      </c>
      <c r="AH3057" s="191">
        <v>0</v>
      </c>
      <c r="AI3057" s="321">
        <v>1180.944</v>
      </c>
      <c r="AJ3057" s="192">
        <v>7501943489165</v>
      </c>
      <c r="AK3057" s="192">
        <v>78016</v>
      </c>
      <c r="AL3057" s="226"/>
      <c r="AM3057" s="75">
        <v>78581</v>
      </c>
      <c r="AN3057" s="76"/>
      <c r="AO3057" s="311">
        <v>804.14766666666674</v>
      </c>
      <c r="AP3057" s="311">
        <v>769.84400000000005</v>
      </c>
      <c r="AQ3057" s="218">
        <v>81.40846142783424</v>
      </c>
      <c r="AR3057" s="311">
        <v>783.78399999999999</v>
      </c>
      <c r="AS3057" s="218">
        <v>79.25457872117974</v>
      </c>
      <c r="AT3057" s="311">
        <v>858.81499999999994</v>
      </c>
      <c r="AU3057" s="218">
        <v>88.300030090507718</v>
      </c>
      <c r="AV3057" s="311">
        <v>1066.0749999999998</v>
      </c>
      <c r="AW3057" s="218">
        <v>97.323366421213279</v>
      </c>
      <c r="AX3057" s="311">
        <v>1209.1979999999999</v>
      </c>
      <c r="AY3057" s="218">
        <v>89.261387321174652</v>
      </c>
      <c r="AZ3057" s="311">
        <v>1094.9090000000001</v>
      </c>
      <c r="BA3057" s="218">
        <v>86.415248929557606</v>
      </c>
      <c r="BB3057" s="311">
        <v>827.51400000000001</v>
      </c>
      <c r="BC3057" s="218">
        <v>65.895585282524252</v>
      </c>
      <c r="BD3057" s="75"/>
      <c r="BE3057" s="75"/>
      <c r="BF3057" s="56"/>
      <c r="BH3057" s="74"/>
      <c r="BI3057" s="194"/>
      <c r="BJ3057" s="74"/>
    </row>
    <row r="3058" spans="1:62" s="77" customFormat="1" ht="11.25" customHeight="1" x14ac:dyDescent="0.2">
      <c r="A3058" s="184" t="s">
        <v>3532</v>
      </c>
      <c r="B3058" s="185">
        <v>0</v>
      </c>
      <c r="C3058" s="832">
        <v>78198</v>
      </c>
      <c r="D3058" s="284">
        <v>1E-4</v>
      </c>
      <c r="E3058" s="91">
        <v>0</v>
      </c>
      <c r="F3058" s="186">
        <v>0</v>
      </c>
      <c r="G3058" s="186">
        <v>0</v>
      </c>
      <c r="H3058" s="186">
        <v>0</v>
      </c>
      <c r="I3058" s="187">
        <v>0</v>
      </c>
      <c r="J3058" s="188">
        <v>0</v>
      </c>
      <c r="K3058" s="186">
        <v>0</v>
      </c>
      <c r="L3058" s="186">
        <v>0</v>
      </c>
      <c r="M3058" s="187">
        <v>0</v>
      </c>
      <c r="N3058" s="189">
        <v>0</v>
      </c>
      <c r="O3058" s="188">
        <v>0</v>
      </c>
      <c r="P3058" s="189">
        <v>0</v>
      </c>
      <c r="Q3058" s="189">
        <v>0</v>
      </c>
      <c r="R3058" s="186">
        <v>0</v>
      </c>
      <c r="S3058" s="186">
        <v>1E-4</v>
      </c>
      <c r="T3058" s="188">
        <v>0</v>
      </c>
      <c r="U3058" s="187">
        <v>0</v>
      </c>
      <c r="V3058" s="189">
        <v>0</v>
      </c>
      <c r="W3058" s="189">
        <v>0</v>
      </c>
      <c r="X3058" s="188">
        <v>0</v>
      </c>
      <c r="Y3058" s="188">
        <v>0</v>
      </c>
      <c r="Z3058" s="186">
        <v>0</v>
      </c>
      <c r="AA3058" s="186">
        <v>0</v>
      </c>
      <c r="AB3058" s="186">
        <v>0</v>
      </c>
      <c r="AC3058" s="187">
        <v>0</v>
      </c>
      <c r="AD3058" s="188">
        <v>0</v>
      </c>
      <c r="AE3058" s="189">
        <v>0</v>
      </c>
      <c r="AF3058" s="189">
        <v>0</v>
      </c>
      <c r="AG3058" s="189">
        <v>0</v>
      </c>
      <c r="AH3058" s="191">
        <v>0</v>
      </c>
      <c r="AI3058" s="321">
        <v>0</v>
      </c>
      <c r="AJ3058" s="192">
        <v>7501943489165</v>
      </c>
      <c r="AK3058" s="192">
        <v>78016</v>
      </c>
      <c r="AL3058" s="226"/>
      <c r="AM3058" s="75">
        <v>78198</v>
      </c>
      <c r="AN3058" s="76"/>
      <c r="AO3058" s="311">
        <v>0</v>
      </c>
      <c r="AP3058" s="311">
        <v>0</v>
      </c>
      <c r="AQ3058" s="218">
        <v>0</v>
      </c>
      <c r="AR3058" s="311">
        <v>0</v>
      </c>
      <c r="AS3058" s="218">
        <v>0</v>
      </c>
      <c r="AT3058" s="311">
        <v>0</v>
      </c>
      <c r="AU3058" s="218">
        <v>0</v>
      </c>
      <c r="AV3058" s="311">
        <v>0</v>
      </c>
      <c r="AW3058" s="218">
        <v>0</v>
      </c>
      <c r="AX3058" s="311">
        <v>0</v>
      </c>
      <c r="AY3058" s="218">
        <v>0</v>
      </c>
      <c r="AZ3058" s="311">
        <v>0</v>
      </c>
      <c r="BA3058" s="218">
        <v>0</v>
      </c>
      <c r="BB3058" s="311">
        <v>0</v>
      </c>
      <c r="BC3058" s="218">
        <v>0</v>
      </c>
      <c r="BD3058" s="75"/>
      <c r="BE3058" s="75"/>
      <c r="BF3058" s="56"/>
      <c r="BH3058" s="74"/>
      <c r="BI3058" s="194"/>
      <c r="BJ3058" s="74"/>
    </row>
    <row r="3059" spans="1:62" s="77" customFormat="1" ht="10.5" customHeight="1" x14ac:dyDescent="0.2">
      <c r="A3059" s="448" t="s">
        <v>3533</v>
      </c>
      <c r="B3059" s="449">
        <v>0</v>
      </c>
      <c r="C3059" s="947">
        <v>78609</v>
      </c>
      <c r="D3059" s="450">
        <v>242.68799999999999</v>
      </c>
      <c r="E3059" s="451">
        <v>14.608033380290548</v>
      </c>
      <c r="F3059" s="452">
        <v>948</v>
      </c>
      <c r="G3059" s="452">
        <v>1896</v>
      </c>
      <c r="H3059" s="452">
        <v>0</v>
      </c>
      <c r="I3059" s="395">
        <v>0</v>
      </c>
      <c r="J3059" s="394">
        <v>691.36200000000008</v>
      </c>
      <c r="K3059" s="452">
        <v>498.39973735432352</v>
      </c>
      <c r="L3059" s="452">
        <v>90.377999999999986</v>
      </c>
      <c r="M3059" s="395">
        <v>18.133637164368778</v>
      </c>
      <c r="N3059" s="453">
        <v>94.8</v>
      </c>
      <c r="O3059" s="394">
        <v>0</v>
      </c>
      <c r="P3059" s="453">
        <v>111.864</v>
      </c>
      <c r="Q3059" s="453">
        <v>29.252692511303767</v>
      </c>
      <c r="R3059" s="452">
        <v>6.6091280689421747</v>
      </c>
      <c r="S3059" s="452">
        <v>152.31</v>
      </c>
      <c r="T3059" s="394">
        <v>150.416</v>
      </c>
      <c r="U3059" s="395">
        <v>11.618144164236222</v>
      </c>
      <c r="V3059" s="453">
        <v>18.96</v>
      </c>
      <c r="W3059" s="453">
        <v>17.064</v>
      </c>
      <c r="X3059" s="394">
        <v>114.392</v>
      </c>
      <c r="Y3059" s="394">
        <v>0</v>
      </c>
      <c r="Z3059" s="452">
        <v>0</v>
      </c>
      <c r="AA3059" s="452">
        <v>0</v>
      </c>
      <c r="AB3059" s="452">
        <v>0</v>
      </c>
      <c r="AC3059" s="395">
        <v>0</v>
      </c>
      <c r="AD3059" s="394">
        <v>22.750000000000028</v>
      </c>
      <c r="AE3059" s="453">
        <v>6.9520000000000008</v>
      </c>
      <c r="AF3059" s="453">
        <v>4.4240000000000004</v>
      </c>
      <c r="AG3059" s="453">
        <v>0</v>
      </c>
      <c r="AH3059" s="454">
        <v>0</v>
      </c>
      <c r="AI3059" s="321">
        <v>675.423</v>
      </c>
      <c r="AJ3059" s="192">
        <v>7501943490598</v>
      </c>
      <c r="AK3059" s="192">
        <v>78034</v>
      </c>
      <c r="AL3059" s="226"/>
      <c r="AM3059" s="75">
        <v>78609</v>
      </c>
      <c r="AN3059" s="76"/>
      <c r="AO3059" s="188">
        <v>548.79133333333323</v>
      </c>
      <c r="AP3059" s="188">
        <v>607.35399999999993</v>
      </c>
      <c r="AQ3059" s="187">
        <v>98.252703609936006</v>
      </c>
      <c r="AR3059" s="188">
        <v>539.10199999999986</v>
      </c>
      <c r="AS3059" s="187">
        <v>81.520932096385152</v>
      </c>
      <c r="AT3059" s="188">
        <v>499.91800000000001</v>
      </c>
      <c r="AU3059" s="187">
        <v>78.127568865120324</v>
      </c>
      <c r="AV3059" s="188">
        <v>1402.442</v>
      </c>
      <c r="AW3059" s="187">
        <v>2184.3870224132829</v>
      </c>
      <c r="AX3059" s="188">
        <v>129.57</v>
      </c>
      <c r="AY3059" s="187">
        <v>31.124189286572179</v>
      </c>
      <c r="AZ3059" s="188">
        <v>1766.4460000000001</v>
      </c>
      <c r="BA3059" s="187">
        <v>1308.4785185185187</v>
      </c>
      <c r="BB3059" s="188">
        <v>119.44799999999999</v>
      </c>
      <c r="BC3059" s="187">
        <v>76.067477981774061</v>
      </c>
      <c r="BD3059" s="75"/>
      <c r="BE3059" s="75"/>
      <c r="BF3059" s="56"/>
      <c r="BH3059" s="74"/>
      <c r="BI3059" s="194"/>
      <c r="BJ3059" s="74"/>
    </row>
    <row r="3060" spans="1:62" s="77" customFormat="1" ht="11.25" customHeight="1" x14ac:dyDescent="0.2">
      <c r="A3060" s="184" t="s">
        <v>3534</v>
      </c>
      <c r="B3060" s="185">
        <v>0</v>
      </c>
      <c r="C3060" s="850">
        <v>95683</v>
      </c>
      <c r="D3060" s="55">
        <v>27.334999999999997</v>
      </c>
      <c r="E3060" s="91">
        <v>20.667101883883834</v>
      </c>
      <c r="F3060" s="186">
        <v>0</v>
      </c>
      <c r="G3060" s="186">
        <v>0</v>
      </c>
      <c r="H3060" s="186">
        <v>0</v>
      </c>
      <c r="I3060" s="187">
        <v>0</v>
      </c>
      <c r="J3060" s="188">
        <v>85.630999999999986</v>
      </c>
      <c r="K3060" s="186">
        <v>39.679003113613781</v>
      </c>
      <c r="L3060" s="186">
        <v>0</v>
      </c>
      <c r="M3060" s="187">
        <v>0</v>
      </c>
      <c r="N3060" s="189">
        <v>30.317</v>
      </c>
      <c r="O3060" s="188">
        <v>0</v>
      </c>
      <c r="P3060" s="189">
        <v>30.317</v>
      </c>
      <c r="Q3060" s="189">
        <v>35.404234447805123</v>
      </c>
      <c r="R3060" s="186">
        <v>9.5765552194882702</v>
      </c>
      <c r="S3060" s="186">
        <v>27.334999999999997</v>
      </c>
      <c r="T3060" s="188">
        <v>27.334999999999997</v>
      </c>
      <c r="U3060" s="187">
        <v>20.667101883883834</v>
      </c>
      <c r="V3060" s="189">
        <v>0</v>
      </c>
      <c r="W3060" s="189">
        <v>0</v>
      </c>
      <c r="X3060" s="188">
        <v>27.334999999999997</v>
      </c>
      <c r="Y3060" s="188">
        <v>0</v>
      </c>
      <c r="Z3060" s="186">
        <v>0</v>
      </c>
      <c r="AA3060" s="186">
        <v>0</v>
      </c>
      <c r="AB3060" s="186">
        <v>0</v>
      </c>
      <c r="AC3060" s="187">
        <v>0</v>
      </c>
      <c r="AD3060" s="188">
        <v>0</v>
      </c>
      <c r="AE3060" s="189">
        <v>11.428999999999998</v>
      </c>
      <c r="AF3060" s="189">
        <v>11.428999999999998</v>
      </c>
      <c r="AG3060" s="189">
        <v>0</v>
      </c>
      <c r="AH3060" s="191">
        <v>0</v>
      </c>
      <c r="AI3060" s="321">
        <v>66.317999999999998</v>
      </c>
      <c r="AJ3060" s="192">
        <v>7501943494817</v>
      </c>
      <c r="AK3060" s="192">
        <v>78040</v>
      </c>
      <c r="AL3060" s="226"/>
      <c r="AM3060" s="75">
        <v>95683</v>
      </c>
      <c r="AN3060" s="76"/>
      <c r="AO3060" s="311">
        <v>27.666333333333331</v>
      </c>
      <c r="AP3060" s="311">
        <v>7.452</v>
      </c>
      <c r="AQ3060" s="218">
        <v>14.600599541527068</v>
      </c>
      <c r="AR3060" s="311">
        <v>22.86</v>
      </c>
      <c r="AS3060" s="218">
        <v>43.447686021096651</v>
      </c>
      <c r="AT3060" s="311">
        <v>52.686999999999998</v>
      </c>
      <c r="AU3060" s="218">
        <v>101.33869323536766</v>
      </c>
      <c r="AV3060" s="311">
        <v>199.78399999999999</v>
      </c>
      <c r="AW3060" s="218">
        <v>159.93211546774683</v>
      </c>
      <c r="AX3060" s="311">
        <v>75.045000000000002</v>
      </c>
      <c r="AY3060" s="218">
        <v>92.30286705287628</v>
      </c>
      <c r="AZ3060" s="311">
        <v>39.750999999999998</v>
      </c>
      <c r="BA3060" s="218">
        <v>44.750025329565794</v>
      </c>
      <c r="BB3060" s="311">
        <v>73.555999999999997</v>
      </c>
      <c r="BC3060" s="218">
        <v>48.461928699903147</v>
      </c>
      <c r="BD3060" s="75"/>
      <c r="BE3060" s="75"/>
      <c r="BF3060" s="56"/>
      <c r="BH3060" s="74"/>
      <c r="BI3060" s="194"/>
      <c r="BJ3060" s="74"/>
    </row>
    <row r="3061" spans="1:62" s="77" customFormat="1" ht="11.25" customHeight="1" x14ac:dyDescent="0.2">
      <c r="A3061" s="184" t="s">
        <v>3535</v>
      </c>
      <c r="B3061" s="185">
        <v>0</v>
      </c>
      <c r="C3061" s="836">
        <v>78347</v>
      </c>
      <c r="D3061" s="55">
        <v>254.96100000000004</v>
      </c>
      <c r="E3061" s="91">
        <v>129.06585896765267</v>
      </c>
      <c r="F3061" s="186">
        <v>0</v>
      </c>
      <c r="G3061" s="186">
        <v>0</v>
      </c>
      <c r="H3061" s="186">
        <v>0</v>
      </c>
      <c r="I3061" s="187">
        <v>0</v>
      </c>
      <c r="J3061" s="188">
        <v>59.262999999999998</v>
      </c>
      <c r="K3061" s="186">
        <v>0</v>
      </c>
      <c r="L3061" s="186">
        <v>6.9519999999999991</v>
      </c>
      <c r="M3061" s="187">
        <v>11.730759495806826</v>
      </c>
      <c r="N3061" s="189">
        <v>0</v>
      </c>
      <c r="O3061" s="188">
        <v>0.497</v>
      </c>
      <c r="P3061" s="189">
        <v>0.497</v>
      </c>
      <c r="Q3061" s="189">
        <v>12.569394057000149</v>
      </c>
      <c r="R3061" s="186">
        <v>125.54663111891064</v>
      </c>
      <c r="S3061" s="186">
        <v>248.00900000000004</v>
      </c>
      <c r="T3061" s="188">
        <v>238.06300000000005</v>
      </c>
      <c r="U3061" s="187">
        <v>120.51178644348079</v>
      </c>
      <c r="V3061" s="189">
        <v>0</v>
      </c>
      <c r="W3061" s="189">
        <v>0</v>
      </c>
      <c r="X3061" s="188">
        <v>238.06300000000005</v>
      </c>
      <c r="Y3061" s="188">
        <v>0</v>
      </c>
      <c r="Z3061" s="186">
        <v>0</v>
      </c>
      <c r="AA3061" s="186">
        <v>0</v>
      </c>
      <c r="AB3061" s="186">
        <v>0</v>
      </c>
      <c r="AC3061" s="187">
        <v>0</v>
      </c>
      <c r="AD3061" s="188">
        <v>1.0000000000000009</v>
      </c>
      <c r="AE3061" s="189">
        <v>0</v>
      </c>
      <c r="AF3061" s="189">
        <v>0</v>
      </c>
      <c r="AG3061" s="189">
        <v>0</v>
      </c>
      <c r="AH3061" s="191">
        <v>0</v>
      </c>
      <c r="AI3061" s="321">
        <v>60.329000000000001</v>
      </c>
      <c r="AJ3061" s="192">
        <v>7501943494817</v>
      </c>
      <c r="AK3061" s="192">
        <v>78040</v>
      </c>
      <c r="AL3061" s="226"/>
      <c r="AM3061" s="75">
        <v>78347</v>
      </c>
      <c r="AN3061" s="76"/>
      <c r="AO3061" s="311">
        <v>23.031000000000002</v>
      </c>
      <c r="AP3061" s="311">
        <v>15.414999999999999</v>
      </c>
      <c r="AQ3061" s="218">
        <v>0</v>
      </c>
      <c r="AR3061" s="311">
        <v>18.398</v>
      </c>
      <c r="AS3061" s="218">
        <v>0</v>
      </c>
      <c r="AT3061" s="311">
        <v>35.28</v>
      </c>
      <c r="AU3061" s="218">
        <v>0</v>
      </c>
      <c r="AV3061" s="311">
        <v>41.741999999999997</v>
      </c>
      <c r="AW3061" s="218">
        <v>0</v>
      </c>
      <c r="AX3061" s="311">
        <v>50.687999999999995</v>
      </c>
      <c r="AY3061" s="218">
        <v>156.82683085300576</v>
      </c>
      <c r="AZ3061" s="311">
        <v>85.475000000000009</v>
      </c>
      <c r="BA3061" s="218">
        <v>186.70409121688039</v>
      </c>
      <c r="BB3061" s="311">
        <v>25.840999999999998</v>
      </c>
      <c r="BC3061" s="218">
        <v>54.327762009881212</v>
      </c>
      <c r="BD3061" s="75"/>
      <c r="BE3061" s="75"/>
      <c r="BF3061" s="56"/>
      <c r="BH3061" s="74"/>
      <c r="BI3061" s="194"/>
      <c r="BJ3061" s="74"/>
    </row>
    <row r="3062" spans="1:62" s="77" customFormat="1" ht="11.25" customHeight="1" x14ac:dyDescent="0.2">
      <c r="A3062" s="184" t="s">
        <v>3536</v>
      </c>
      <c r="B3062" s="185">
        <v>0</v>
      </c>
      <c r="C3062" s="850">
        <v>78348</v>
      </c>
      <c r="D3062" s="55">
        <v>1E-4</v>
      </c>
      <c r="E3062" s="91">
        <v>8.4926875287106974E-5</v>
      </c>
      <c r="F3062" s="186">
        <v>0</v>
      </c>
      <c r="G3062" s="186">
        <v>0</v>
      </c>
      <c r="H3062" s="186">
        <v>0</v>
      </c>
      <c r="I3062" s="187">
        <v>0</v>
      </c>
      <c r="J3062" s="188">
        <v>18.581</v>
      </c>
      <c r="K3062" s="186">
        <v>35.324506993317343</v>
      </c>
      <c r="L3062" s="186">
        <v>1E-3</v>
      </c>
      <c r="M3062" s="187">
        <v>2.8308958429035659E-3</v>
      </c>
      <c r="N3062" s="189">
        <v>0</v>
      </c>
      <c r="O3062" s="188">
        <v>347.9</v>
      </c>
      <c r="P3062" s="189">
        <v>347.9</v>
      </c>
      <c r="Q3062" s="189">
        <v>1872.3480975189709</v>
      </c>
      <c r="R3062" s="186">
        <v>-1.4530972498789086E-3</v>
      </c>
      <c r="S3062" s="186">
        <v>-8.9999999999999998E-4</v>
      </c>
      <c r="T3062" s="188">
        <v>0</v>
      </c>
      <c r="U3062" s="187">
        <v>0</v>
      </c>
      <c r="V3062" s="189">
        <v>0</v>
      </c>
      <c r="W3062" s="189">
        <v>0</v>
      </c>
      <c r="X3062" s="188">
        <v>0</v>
      </c>
      <c r="Y3062" s="188">
        <v>0</v>
      </c>
      <c r="Z3062" s="186">
        <v>0</v>
      </c>
      <c r="AA3062" s="186">
        <v>0</v>
      </c>
      <c r="AB3062" s="186">
        <v>0</v>
      </c>
      <c r="AC3062" s="187">
        <v>0</v>
      </c>
      <c r="AD3062" s="188">
        <v>1.4900000000000002</v>
      </c>
      <c r="AE3062" s="189">
        <v>0</v>
      </c>
      <c r="AF3062" s="189">
        <v>0</v>
      </c>
      <c r="AG3062" s="189">
        <v>0</v>
      </c>
      <c r="AH3062" s="191">
        <v>0</v>
      </c>
      <c r="AI3062" s="321">
        <v>19.010999999999999</v>
      </c>
      <c r="AJ3062" s="192">
        <v>7501943494817</v>
      </c>
      <c r="AK3062" s="192">
        <v>78040</v>
      </c>
      <c r="AL3062" s="226"/>
      <c r="AM3062" s="75">
        <v>78348</v>
      </c>
      <c r="AN3062" s="76"/>
      <c r="AO3062" s="311">
        <v>6.9463333333333344</v>
      </c>
      <c r="AP3062" s="311">
        <v>4.95</v>
      </c>
      <c r="AQ3062" s="218">
        <v>12.950656689864475</v>
      </c>
      <c r="AR3062" s="311">
        <v>5.9610000000000003</v>
      </c>
      <c r="AS3062" s="218">
        <v>15.636230097316581</v>
      </c>
      <c r="AT3062" s="311">
        <v>9.9280000000000008</v>
      </c>
      <c r="AU3062" s="218">
        <v>25.816517578531307</v>
      </c>
      <c r="AV3062" s="311">
        <v>2.9859999999999989</v>
      </c>
      <c r="AW3062" s="218">
        <v>6.6733713264051824</v>
      </c>
      <c r="AX3062" s="311">
        <v>37.265000000000001</v>
      </c>
      <c r="AY3062" s="218">
        <v>135.65214225910961</v>
      </c>
      <c r="AZ3062" s="311">
        <v>51.195999999999998</v>
      </c>
      <c r="BA3062" s="218">
        <v>138.12491568865505</v>
      </c>
      <c r="BB3062" s="311">
        <v>96.422999999999988</v>
      </c>
      <c r="BC3062" s="218">
        <v>215.4270649478317</v>
      </c>
      <c r="BD3062" s="75"/>
      <c r="BE3062" s="75"/>
      <c r="BF3062" s="56"/>
      <c r="BH3062" s="74"/>
      <c r="BI3062" s="194"/>
      <c r="BJ3062" s="74"/>
    </row>
    <row r="3063" spans="1:62" s="77" customFormat="1" ht="11.25" customHeight="1" x14ac:dyDescent="0.2">
      <c r="A3063" s="184" t="s">
        <v>3537</v>
      </c>
      <c r="B3063" s="185">
        <v>0</v>
      </c>
      <c r="C3063" s="850">
        <v>81031</v>
      </c>
      <c r="D3063" s="55">
        <v>42.6</v>
      </c>
      <c r="E3063" s="91">
        <v>0</v>
      </c>
      <c r="F3063" s="186">
        <v>0</v>
      </c>
      <c r="G3063" s="186">
        <v>0</v>
      </c>
      <c r="H3063" s="186">
        <v>0</v>
      </c>
      <c r="I3063" s="187">
        <v>0</v>
      </c>
      <c r="J3063" s="188">
        <v>0</v>
      </c>
      <c r="K3063" s="186">
        <v>0</v>
      </c>
      <c r="L3063" s="186">
        <v>0</v>
      </c>
      <c r="M3063" s="187">
        <v>0</v>
      </c>
      <c r="N3063" s="189">
        <v>0</v>
      </c>
      <c r="O3063" s="188">
        <v>0</v>
      </c>
      <c r="P3063" s="189">
        <v>0</v>
      </c>
      <c r="Q3063" s="189">
        <v>0</v>
      </c>
      <c r="R3063" s="186">
        <v>0</v>
      </c>
      <c r="S3063" s="186">
        <v>42.6</v>
      </c>
      <c r="T3063" s="188">
        <v>42.6</v>
      </c>
      <c r="U3063" s="187">
        <v>0</v>
      </c>
      <c r="V3063" s="189">
        <v>0</v>
      </c>
      <c r="W3063" s="189">
        <v>0</v>
      </c>
      <c r="X3063" s="188">
        <v>42.6</v>
      </c>
      <c r="Y3063" s="188">
        <v>0</v>
      </c>
      <c r="Z3063" s="186">
        <v>0</v>
      </c>
      <c r="AA3063" s="186">
        <v>0</v>
      </c>
      <c r="AB3063" s="186">
        <v>0</v>
      </c>
      <c r="AC3063" s="187">
        <v>0</v>
      </c>
      <c r="AD3063" s="188">
        <v>0</v>
      </c>
      <c r="AE3063" s="189">
        <v>0</v>
      </c>
      <c r="AF3063" s="189">
        <v>0</v>
      </c>
      <c r="AG3063" s="189">
        <v>0</v>
      </c>
      <c r="AH3063" s="191">
        <v>0</v>
      </c>
      <c r="AI3063" s="321">
        <v>0</v>
      </c>
      <c r="AJ3063" s="192">
        <v>7501943494817</v>
      </c>
      <c r="AK3063" s="192">
        <v>78040</v>
      </c>
      <c r="AL3063" s="226"/>
      <c r="AM3063" s="75">
        <v>81031</v>
      </c>
      <c r="AN3063" s="76"/>
      <c r="AO3063" s="311">
        <v>0</v>
      </c>
      <c r="AP3063" s="311">
        <v>0</v>
      </c>
      <c r="AQ3063" s="218">
        <v>0</v>
      </c>
      <c r="AR3063" s="311">
        <v>0</v>
      </c>
      <c r="AS3063" s="218">
        <v>0</v>
      </c>
      <c r="AT3063" s="311">
        <v>0</v>
      </c>
      <c r="AU3063" s="218">
        <v>0</v>
      </c>
      <c r="AV3063" s="311">
        <v>0</v>
      </c>
      <c r="AW3063" s="218">
        <v>0</v>
      </c>
      <c r="AX3063" s="311">
        <v>0</v>
      </c>
      <c r="AY3063" s="218">
        <v>0</v>
      </c>
      <c r="AZ3063" s="311">
        <v>0</v>
      </c>
      <c r="BA3063" s="218">
        <v>0</v>
      </c>
      <c r="BB3063" s="311">
        <v>0</v>
      </c>
      <c r="BC3063" s="218">
        <v>0</v>
      </c>
      <c r="BD3063" s="75"/>
      <c r="BE3063" s="75"/>
      <c r="BF3063" s="56"/>
      <c r="BH3063" s="74"/>
      <c r="BI3063" s="194"/>
      <c r="BJ3063" s="74"/>
    </row>
    <row r="3064" spans="1:62" s="77" customFormat="1" ht="11.25" customHeight="1" x14ac:dyDescent="0.2">
      <c r="A3064" s="184" t="s">
        <v>3538</v>
      </c>
      <c r="B3064" s="185">
        <v>0</v>
      </c>
      <c r="C3064" s="850">
        <v>81032</v>
      </c>
      <c r="D3064" s="55">
        <v>2853.6320000000001</v>
      </c>
      <c r="E3064" s="91">
        <v>0</v>
      </c>
      <c r="F3064" s="186">
        <v>0</v>
      </c>
      <c r="G3064" s="186">
        <v>0</v>
      </c>
      <c r="H3064" s="186">
        <v>0</v>
      </c>
      <c r="I3064" s="187">
        <v>0</v>
      </c>
      <c r="J3064" s="188">
        <v>0</v>
      </c>
      <c r="K3064" s="186">
        <v>0</v>
      </c>
      <c r="L3064" s="186">
        <v>0</v>
      </c>
      <c r="M3064" s="187">
        <v>0</v>
      </c>
      <c r="N3064" s="189">
        <v>0</v>
      </c>
      <c r="O3064" s="188">
        <v>0</v>
      </c>
      <c r="P3064" s="189">
        <v>0</v>
      </c>
      <c r="Q3064" s="189">
        <v>0</v>
      </c>
      <c r="R3064" s="186">
        <v>0</v>
      </c>
      <c r="S3064" s="186">
        <v>2853.6320000000001</v>
      </c>
      <c r="T3064" s="188">
        <v>2853.6320000000001</v>
      </c>
      <c r="U3064" s="187">
        <v>0</v>
      </c>
      <c r="V3064" s="189">
        <v>0</v>
      </c>
      <c r="W3064" s="189">
        <v>0</v>
      </c>
      <c r="X3064" s="188">
        <v>2853.6320000000001</v>
      </c>
      <c r="Y3064" s="188">
        <v>0</v>
      </c>
      <c r="Z3064" s="186">
        <v>0</v>
      </c>
      <c r="AA3064" s="186">
        <v>0</v>
      </c>
      <c r="AB3064" s="186">
        <v>0</v>
      </c>
      <c r="AC3064" s="187">
        <v>0</v>
      </c>
      <c r="AD3064" s="188">
        <v>0</v>
      </c>
      <c r="AE3064" s="189">
        <v>0</v>
      </c>
      <c r="AF3064" s="189">
        <v>0</v>
      </c>
      <c r="AG3064" s="189">
        <v>0</v>
      </c>
      <c r="AH3064" s="191">
        <v>0</v>
      </c>
      <c r="AI3064" s="321">
        <v>0</v>
      </c>
      <c r="AJ3064" s="192">
        <v>7501943494817</v>
      </c>
      <c r="AK3064" s="192">
        <v>78040</v>
      </c>
      <c r="AL3064" s="226"/>
      <c r="AM3064" s="75">
        <v>81032</v>
      </c>
      <c r="AN3064" s="76"/>
      <c r="AO3064" s="311">
        <v>0</v>
      </c>
      <c r="AP3064" s="311">
        <v>0</v>
      </c>
      <c r="AQ3064" s="218">
        <v>0</v>
      </c>
      <c r="AR3064" s="311">
        <v>0</v>
      </c>
      <c r="AS3064" s="218">
        <v>0</v>
      </c>
      <c r="AT3064" s="311">
        <v>0</v>
      </c>
      <c r="AU3064" s="218">
        <v>0</v>
      </c>
      <c r="AV3064" s="311">
        <v>-0.56999999999999995</v>
      </c>
      <c r="AW3064" s="218">
        <v>0</v>
      </c>
      <c r="AX3064" s="311">
        <v>-0.57199999999999995</v>
      </c>
      <c r="AY3064" s="218">
        <v>-10.827181525648303</v>
      </c>
      <c r="AZ3064" s="311">
        <v>18.173999999999999</v>
      </c>
      <c r="BA3064" s="218">
        <v>401.72413793103442</v>
      </c>
      <c r="BB3064" s="311">
        <v>34.08</v>
      </c>
      <c r="BC3064" s="218">
        <v>0</v>
      </c>
      <c r="BD3064" s="75"/>
      <c r="BE3064" s="75"/>
      <c r="BF3064" s="56"/>
      <c r="BH3064" s="74"/>
      <c r="BI3064" s="194"/>
      <c r="BJ3064" s="74"/>
    </row>
    <row r="3065" spans="1:62" s="77" customFormat="1" ht="11.25" customHeight="1" x14ac:dyDescent="0.2">
      <c r="A3065" s="184" t="s">
        <v>3539</v>
      </c>
      <c r="B3065" s="185">
        <v>0</v>
      </c>
      <c r="C3065" s="831">
        <v>78040</v>
      </c>
      <c r="D3065" s="55">
        <v>1E-4</v>
      </c>
      <c r="E3065" s="91">
        <v>0</v>
      </c>
      <c r="F3065" s="186">
        <v>0</v>
      </c>
      <c r="G3065" s="186">
        <v>0</v>
      </c>
      <c r="H3065" s="186">
        <v>0</v>
      </c>
      <c r="I3065" s="187">
        <v>0</v>
      </c>
      <c r="J3065" s="188">
        <v>0</v>
      </c>
      <c r="K3065" s="186">
        <v>0</v>
      </c>
      <c r="L3065" s="186">
        <v>0</v>
      </c>
      <c r="M3065" s="187">
        <v>0</v>
      </c>
      <c r="N3065" s="189">
        <v>0</v>
      </c>
      <c r="O3065" s="188">
        <v>8.52</v>
      </c>
      <c r="P3065" s="189">
        <v>8.52</v>
      </c>
      <c r="Q3065" s="189">
        <v>0</v>
      </c>
      <c r="R3065" s="186">
        <v>0</v>
      </c>
      <c r="S3065" s="186">
        <v>1E-4</v>
      </c>
      <c r="T3065" s="188">
        <v>0</v>
      </c>
      <c r="U3065" s="187">
        <v>0</v>
      </c>
      <c r="V3065" s="189">
        <v>0</v>
      </c>
      <c r="W3065" s="189">
        <v>0</v>
      </c>
      <c r="X3065" s="188">
        <v>0</v>
      </c>
      <c r="Y3065" s="188">
        <v>0</v>
      </c>
      <c r="Z3065" s="186">
        <v>0</v>
      </c>
      <c r="AA3065" s="186">
        <v>0</v>
      </c>
      <c r="AB3065" s="186">
        <v>0</v>
      </c>
      <c r="AC3065" s="187">
        <v>0</v>
      </c>
      <c r="AD3065" s="188">
        <v>0</v>
      </c>
      <c r="AE3065" s="189">
        <v>0</v>
      </c>
      <c r="AF3065" s="189">
        <v>0</v>
      </c>
      <c r="AG3065" s="189">
        <v>0</v>
      </c>
      <c r="AH3065" s="191">
        <v>0</v>
      </c>
      <c r="AI3065" s="321">
        <v>0</v>
      </c>
      <c r="AJ3065" s="192">
        <v>7501943494817</v>
      </c>
      <c r="AK3065" s="192" t="s">
        <v>262</v>
      </c>
      <c r="AL3065" s="226"/>
      <c r="AM3065" s="75">
        <v>78040</v>
      </c>
      <c r="AN3065" s="76"/>
      <c r="AO3065" s="311">
        <v>0</v>
      </c>
      <c r="AP3065" s="311">
        <v>0</v>
      </c>
      <c r="AQ3065" s="218">
        <v>0</v>
      </c>
      <c r="AR3065" s="311">
        <v>0</v>
      </c>
      <c r="AS3065" s="218">
        <v>0</v>
      </c>
      <c r="AT3065" s="311">
        <v>0</v>
      </c>
      <c r="AU3065" s="218">
        <v>0</v>
      </c>
      <c r="AV3065" s="311">
        <v>0</v>
      </c>
      <c r="AW3065" s="218">
        <v>0</v>
      </c>
      <c r="AX3065" s="311">
        <v>0</v>
      </c>
      <c r="AY3065" s="218">
        <v>0</v>
      </c>
      <c r="AZ3065" s="311">
        <v>0</v>
      </c>
      <c r="BA3065" s="218">
        <v>0</v>
      </c>
      <c r="BB3065" s="311">
        <v>0</v>
      </c>
      <c r="BC3065" s="218">
        <v>0</v>
      </c>
      <c r="BD3065" s="75"/>
      <c r="BE3065" s="75"/>
      <c r="BF3065" s="56"/>
      <c r="BH3065" s="74"/>
      <c r="BI3065" s="194"/>
      <c r="BJ3065" s="74"/>
    </row>
    <row r="3066" spans="1:62" s="77" customFormat="1" ht="11.25" customHeight="1" x14ac:dyDescent="0.2">
      <c r="A3066" s="184" t="s">
        <v>3540</v>
      </c>
      <c r="B3066" s="185">
        <v>0</v>
      </c>
      <c r="C3066" s="832">
        <v>78143</v>
      </c>
      <c r="D3066" s="55">
        <v>1E-4</v>
      </c>
      <c r="E3066" s="91">
        <v>0</v>
      </c>
      <c r="F3066" s="186">
        <v>0</v>
      </c>
      <c r="G3066" s="186">
        <v>0</v>
      </c>
      <c r="H3066" s="186">
        <v>0</v>
      </c>
      <c r="I3066" s="187">
        <v>0</v>
      </c>
      <c r="J3066" s="188">
        <v>0</v>
      </c>
      <c r="K3066" s="186">
        <v>0</v>
      </c>
      <c r="L3066" s="186">
        <v>0</v>
      </c>
      <c r="M3066" s="187">
        <v>0</v>
      </c>
      <c r="N3066" s="189">
        <v>0</v>
      </c>
      <c r="O3066" s="188">
        <v>0</v>
      </c>
      <c r="P3066" s="189">
        <v>0</v>
      </c>
      <c r="Q3066" s="189">
        <v>0</v>
      </c>
      <c r="R3066" s="186">
        <v>0</v>
      </c>
      <c r="S3066" s="186">
        <v>1E-4</v>
      </c>
      <c r="T3066" s="188">
        <v>0</v>
      </c>
      <c r="U3066" s="187">
        <v>0</v>
      </c>
      <c r="V3066" s="189">
        <v>0</v>
      </c>
      <c r="W3066" s="189">
        <v>0</v>
      </c>
      <c r="X3066" s="188">
        <v>0</v>
      </c>
      <c r="Y3066" s="188">
        <v>0</v>
      </c>
      <c r="Z3066" s="186">
        <v>0</v>
      </c>
      <c r="AA3066" s="186">
        <v>0</v>
      </c>
      <c r="AB3066" s="186">
        <v>0</v>
      </c>
      <c r="AC3066" s="187">
        <v>0</v>
      </c>
      <c r="AD3066" s="188">
        <v>0</v>
      </c>
      <c r="AE3066" s="189">
        <v>0</v>
      </c>
      <c r="AF3066" s="189">
        <v>0</v>
      </c>
      <c r="AG3066" s="189">
        <v>0</v>
      </c>
      <c r="AH3066" s="191">
        <v>0</v>
      </c>
      <c r="AI3066" s="321">
        <v>0</v>
      </c>
      <c r="AJ3066" s="192">
        <v>7501943494817</v>
      </c>
      <c r="AK3066" s="192">
        <v>78040</v>
      </c>
      <c r="AL3066" s="226"/>
      <c r="AM3066" s="75">
        <v>78143</v>
      </c>
      <c r="AN3066" s="76"/>
      <c r="AO3066" s="311">
        <v>0</v>
      </c>
      <c r="AP3066" s="311">
        <v>0</v>
      </c>
      <c r="AQ3066" s="218">
        <v>0</v>
      </c>
      <c r="AR3066" s="311">
        <v>0</v>
      </c>
      <c r="AS3066" s="218">
        <v>0</v>
      </c>
      <c r="AT3066" s="311">
        <v>0</v>
      </c>
      <c r="AU3066" s="218">
        <v>0</v>
      </c>
      <c r="AV3066" s="311">
        <v>0</v>
      </c>
      <c r="AW3066" s="218">
        <v>0</v>
      </c>
      <c r="AX3066" s="311">
        <v>0</v>
      </c>
      <c r="AY3066" s="218">
        <v>0</v>
      </c>
      <c r="AZ3066" s="311">
        <v>0</v>
      </c>
      <c r="BA3066" s="218">
        <v>0</v>
      </c>
      <c r="BB3066" s="311">
        <v>0</v>
      </c>
      <c r="BC3066" s="218">
        <v>0</v>
      </c>
      <c r="BD3066" s="75"/>
      <c r="BE3066" s="75"/>
      <c r="BF3066" s="56"/>
      <c r="BH3066" s="74"/>
      <c r="BI3066" s="194"/>
      <c r="BJ3066" s="74"/>
    </row>
    <row r="3067" spans="1:62" s="77" customFormat="1" ht="11.1" customHeight="1" x14ac:dyDescent="0.2">
      <c r="A3067" s="184" t="s">
        <v>3541</v>
      </c>
      <c r="B3067" s="185">
        <v>0</v>
      </c>
      <c r="C3067" s="832">
        <v>78247</v>
      </c>
      <c r="D3067" s="55">
        <v>1E-4</v>
      </c>
      <c r="E3067" s="91">
        <v>0</v>
      </c>
      <c r="F3067" s="186">
        <v>0</v>
      </c>
      <c r="G3067" s="186">
        <v>0</v>
      </c>
      <c r="H3067" s="186">
        <v>0</v>
      </c>
      <c r="I3067" s="187">
        <v>0</v>
      </c>
      <c r="J3067" s="188">
        <v>0</v>
      </c>
      <c r="K3067" s="186">
        <v>0</v>
      </c>
      <c r="L3067" s="186">
        <v>0</v>
      </c>
      <c r="M3067" s="187">
        <v>0</v>
      </c>
      <c r="N3067" s="189">
        <v>0</v>
      </c>
      <c r="O3067" s="188">
        <v>0</v>
      </c>
      <c r="P3067" s="189">
        <v>0</v>
      </c>
      <c r="Q3067" s="189">
        <v>0</v>
      </c>
      <c r="R3067" s="186">
        <v>0</v>
      </c>
      <c r="S3067" s="186">
        <v>1E-4</v>
      </c>
      <c r="T3067" s="188">
        <v>0</v>
      </c>
      <c r="U3067" s="187">
        <v>0</v>
      </c>
      <c r="V3067" s="189">
        <v>0</v>
      </c>
      <c r="W3067" s="189">
        <v>0</v>
      </c>
      <c r="X3067" s="188">
        <v>0</v>
      </c>
      <c r="Y3067" s="188">
        <v>0</v>
      </c>
      <c r="Z3067" s="186">
        <v>0</v>
      </c>
      <c r="AA3067" s="186">
        <v>0</v>
      </c>
      <c r="AB3067" s="186">
        <v>0</v>
      </c>
      <c r="AC3067" s="187">
        <v>0</v>
      </c>
      <c r="AD3067" s="188">
        <v>0</v>
      </c>
      <c r="AE3067" s="189">
        <v>0</v>
      </c>
      <c r="AF3067" s="189">
        <v>0</v>
      </c>
      <c r="AG3067" s="189">
        <v>0</v>
      </c>
      <c r="AH3067" s="191">
        <v>0</v>
      </c>
      <c r="AI3067" s="321">
        <v>0</v>
      </c>
      <c r="AJ3067" s="192">
        <v>7501943494817</v>
      </c>
      <c r="AK3067" s="192">
        <v>78040</v>
      </c>
      <c r="AL3067" s="226"/>
      <c r="AM3067" s="75">
        <v>78247</v>
      </c>
      <c r="AN3067" s="76"/>
      <c r="AO3067" s="311">
        <v>0</v>
      </c>
      <c r="AP3067" s="311">
        <v>0</v>
      </c>
      <c r="AQ3067" s="218">
        <v>0</v>
      </c>
      <c r="AR3067" s="311">
        <v>0</v>
      </c>
      <c r="AS3067" s="218">
        <v>0</v>
      </c>
      <c r="AT3067" s="311">
        <v>0</v>
      </c>
      <c r="AU3067" s="218">
        <v>0</v>
      </c>
      <c r="AV3067" s="311">
        <v>0</v>
      </c>
      <c r="AW3067" s="218">
        <v>0</v>
      </c>
      <c r="AX3067" s="311">
        <v>0</v>
      </c>
      <c r="AY3067" s="218">
        <v>0</v>
      </c>
      <c r="AZ3067" s="311">
        <v>0</v>
      </c>
      <c r="BA3067" s="218">
        <v>0</v>
      </c>
      <c r="BB3067" s="311">
        <v>0</v>
      </c>
      <c r="BC3067" s="218">
        <v>0</v>
      </c>
      <c r="BD3067" s="75"/>
      <c r="BE3067" s="75"/>
      <c r="BF3067" s="56"/>
      <c r="BH3067" s="74"/>
      <c r="BI3067" s="194"/>
      <c r="BJ3067" s="74"/>
    </row>
    <row r="3068" spans="1:62" s="77" customFormat="1" ht="11.1" customHeight="1" x14ac:dyDescent="0.2">
      <c r="A3068" s="184" t="s">
        <v>3542</v>
      </c>
      <c r="B3068" s="185">
        <v>0</v>
      </c>
      <c r="C3068" s="832">
        <v>78277</v>
      </c>
      <c r="D3068" s="55">
        <v>1E-4</v>
      </c>
      <c r="E3068" s="91">
        <v>0</v>
      </c>
      <c r="F3068" s="186">
        <v>0</v>
      </c>
      <c r="G3068" s="186">
        <v>0</v>
      </c>
      <c r="H3068" s="186">
        <v>0</v>
      </c>
      <c r="I3068" s="187">
        <v>0</v>
      </c>
      <c r="J3068" s="188">
        <v>0</v>
      </c>
      <c r="K3068" s="186">
        <v>0</v>
      </c>
      <c r="L3068" s="186">
        <v>-1.1439999999999999</v>
      </c>
      <c r="M3068" s="187">
        <v>0</v>
      </c>
      <c r="N3068" s="189">
        <v>0</v>
      </c>
      <c r="O3068" s="188">
        <v>0</v>
      </c>
      <c r="P3068" s="189">
        <v>0</v>
      </c>
      <c r="Q3068" s="189">
        <v>0</v>
      </c>
      <c r="R3068" s="186">
        <v>0</v>
      </c>
      <c r="S3068" s="186">
        <v>1.1440999999999999</v>
      </c>
      <c r="T3068" s="188">
        <v>0</v>
      </c>
      <c r="U3068" s="187">
        <v>0</v>
      </c>
      <c r="V3068" s="189">
        <v>0</v>
      </c>
      <c r="W3068" s="189">
        <v>0</v>
      </c>
      <c r="X3068" s="188">
        <v>0</v>
      </c>
      <c r="Y3068" s="188">
        <v>0</v>
      </c>
      <c r="Z3068" s="186">
        <v>0</v>
      </c>
      <c r="AA3068" s="186">
        <v>0</v>
      </c>
      <c r="AB3068" s="186">
        <v>0</v>
      </c>
      <c r="AC3068" s="187">
        <v>0</v>
      </c>
      <c r="AD3068" s="188">
        <v>2.2799999999999998</v>
      </c>
      <c r="AE3068" s="189">
        <v>0</v>
      </c>
      <c r="AF3068" s="189">
        <v>0</v>
      </c>
      <c r="AG3068" s="189">
        <v>0</v>
      </c>
      <c r="AH3068" s="191">
        <v>0</v>
      </c>
      <c r="AI3068" s="321">
        <v>0</v>
      </c>
      <c r="AJ3068" s="192">
        <v>7501943494817</v>
      </c>
      <c r="AK3068" s="192">
        <v>78040</v>
      </c>
      <c r="AL3068" s="226"/>
      <c r="AM3068" s="75">
        <v>78277</v>
      </c>
      <c r="AN3068" s="76"/>
      <c r="AO3068" s="311">
        <v>0.18466666666666662</v>
      </c>
      <c r="AP3068" s="311">
        <v>0.56599999999999995</v>
      </c>
      <c r="AQ3068" s="218">
        <v>0</v>
      </c>
      <c r="AR3068" s="311">
        <v>-3.9820000000000002</v>
      </c>
      <c r="AS3068" s="218">
        <v>0</v>
      </c>
      <c r="AT3068" s="311">
        <v>3.97</v>
      </c>
      <c r="AU3068" s="218">
        <v>0</v>
      </c>
      <c r="AV3068" s="311">
        <v>-1.71</v>
      </c>
      <c r="AW3068" s="218">
        <v>0</v>
      </c>
      <c r="AX3068" s="311">
        <v>2.266</v>
      </c>
      <c r="AY3068" s="218">
        <v>3177.1179532200408</v>
      </c>
      <c r="AZ3068" s="311">
        <v>1.698</v>
      </c>
      <c r="BA3068" s="218">
        <v>0</v>
      </c>
      <c r="BB3068" s="311">
        <v>-0.58199999999999996</v>
      </c>
      <c r="BC3068" s="218">
        <v>0</v>
      </c>
      <c r="BD3068" s="75"/>
      <c r="BE3068" s="75"/>
      <c r="BF3068" s="56"/>
      <c r="BH3068" s="74"/>
      <c r="BI3068" s="194"/>
      <c r="BJ3068" s="74"/>
    </row>
    <row r="3069" spans="1:62" s="77" customFormat="1" ht="11.25" customHeight="1" x14ac:dyDescent="0.2">
      <c r="A3069" s="184" t="s">
        <v>3543</v>
      </c>
      <c r="B3069" s="185">
        <v>0</v>
      </c>
      <c r="C3069" s="850">
        <v>78583</v>
      </c>
      <c r="D3069" s="55">
        <v>948.55999999999983</v>
      </c>
      <c r="E3069" s="91">
        <v>29.171559635570119</v>
      </c>
      <c r="F3069" s="186">
        <v>947</v>
      </c>
      <c r="G3069" s="186">
        <v>2841</v>
      </c>
      <c r="H3069" s="186">
        <v>0</v>
      </c>
      <c r="I3069" s="187">
        <v>0</v>
      </c>
      <c r="J3069" s="188">
        <v>1255.1659999999999</v>
      </c>
      <c r="K3069" s="186">
        <v>975.49806577024469</v>
      </c>
      <c r="L3069" s="186">
        <v>262.99400000000003</v>
      </c>
      <c r="M3069" s="187">
        <v>26.842698021471271</v>
      </c>
      <c r="N3069" s="189">
        <v>0</v>
      </c>
      <c r="O3069" s="188">
        <v>0</v>
      </c>
      <c r="P3069" s="189">
        <v>34.08</v>
      </c>
      <c r="Q3069" s="189">
        <v>23.668104457896408</v>
      </c>
      <c r="R3069" s="186">
        <v>16.385864499197712</v>
      </c>
      <c r="S3069" s="186">
        <v>685.5659999999998</v>
      </c>
      <c r="T3069" s="188">
        <v>690.12</v>
      </c>
      <c r="U3069" s="187">
        <v>21.2236197348609</v>
      </c>
      <c r="V3069" s="189">
        <v>5.68</v>
      </c>
      <c r="W3069" s="189">
        <v>34.08</v>
      </c>
      <c r="X3069" s="188">
        <v>650.36</v>
      </c>
      <c r="Y3069" s="188">
        <v>0</v>
      </c>
      <c r="Z3069" s="186">
        <v>0</v>
      </c>
      <c r="AA3069" s="186">
        <v>0</v>
      </c>
      <c r="AB3069" s="186">
        <v>0</v>
      </c>
      <c r="AC3069" s="187">
        <v>0</v>
      </c>
      <c r="AD3069" s="188">
        <v>25.549999999999955</v>
      </c>
      <c r="AE3069" s="189">
        <v>0</v>
      </c>
      <c r="AF3069" s="189">
        <v>0</v>
      </c>
      <c r="AG3069" s="189">
        <v>0</v>
      </c>
      <c r="AH3069" s="191">
        <v>0</v>
      </c>
      <c r="AI3069" s="321">
        <v>1421.33</v>
      </c>
      <c r="AJ3069" s="192">
        <v>7501943494817</v>
      </c>
      <c r="AK3069" s="192">
        <v>78040</v>
      </c>
      <c r="AL3069" s="226"/>
      <c r="AM3069" s="75">
        <v>78583</v>
      </c>
      <c r="AN3069" s="76"/>
      <c r="AO3069" s="311">
        <v>1012.93</v>
      </c>
      <c r="AP3069" s="311">
        <v>1000.2339999999999</v>
      </c>
      <c r="AQ3069" s="218">
        <v>85.669235259978052</v>
      </c>
      <c r="AR3069" s="311">
        <v>874.72800000000007</v>
      </c>
      <c r="AS3069" s="218">
        <v>73.348215037822001</v>
      </c>
      <c r="AT3069" s="311">
        <v>1163.8280000000002</v>
      </c>
      <c r="AU3069" s="218">
        <v>100.18891622826438</v>
      </c>
      <c r="AV3069" s="311">
        <v>1000.23</v>
      </c>
      <c r="AW3069" s="218">
        <v>92.114306167614231</v>
      </c>
      <c r="AX3069" s="311">
        <v>1011.044</v>
      </c>
      <c r="AY3069" s="218">
        <v>108.92269392089879</v>
      </c>
      <c r="AZ3069" s="311">
        <v>966.16199999999992</v>
      </c>
      <c r="BA3069" s="218">
        <v>112.07258907759486</v>
      </c>
      <c r="BB3069" s="311">
        <v>1247.3300000000002</v>
      </c>
      <c r="BC3069" s="218">
        <v>153.6683248615843</v>
      </c>
      <c r="BD3069" s="75"/>
      <c r="BE3069" s="75"/>
      <c r="BF3069" s="56"/>
      <c r="BH3069" s="74"/>
      <c r="BI3069" s="194"/>
      <c r="BJ3069" s="74"/>
    </row>
    <row r="3070" spans="1:62" s="77" customFormat="1" ht="11.25" customHeight="1" x14ac:dyDescent="0.2">
      <c r="A3070" s="184" t="s">
        <v>3544</v>
      </c>
      <c r="B3070" s="185">
        <v>0</v>
      </c>
      <c r="C3070" s="832">
        <v>78488</v>
      </c>
      <c r="D3070" s="55">
        <v>2</v>
      </c>
      <c r="E3070" s="91">
        <v>0</v>
      </c>
      <c r="F3070" s="186">
        <v>0</v>
      </c>
      <c r="G3070" s="186">
        <v>0</v>
      </c>
      <c r="H3070" s="186">
        <v>0</v>
      </c>
      <c r="I3070" s="187">
        <v>0</v>
      </c>
      <c r="J3070" s="188">
        <v>0</v>
      </c>
      <c r="K3070" s="186">
        <v>0</v>
      </c>
      <c r="L3070" s="186">
        <v>-1</v>
      </c>
      <c r="M3070" s="187">
        <v>0</v>
      </c>
      <c r="N3070" s="189">
        <v>0</v>
      </c>
      <c r="O3070" s="188">
        <v>5</v>
      </c>
      <c r="P3070" s="189">
        <v>5</v>
      </c>
      <c r="Q3070" s="189">
        <v>0</v>
      </c>
      <c r="R3070" s="186">
        <v>0</v>
      </c>
      <c r="S3070" s="186">
        <v>3</v>
      </c>
      <c r="T3070" s="188">
        <v>0</v>
      </c>
      <c r="U3070" s="187">
        <v>0</v>
      </c>
      <c r="V3070" s="189">
        <v>0</v>
      </c>
      <c r="W3070" s="189">
        <v>0</v>
      </c>
      <c r="X3070" s="188">
        <v>0</v>
      </c>
      <c r="Y3070" s="188">
        <v>0</v>
      </c>
      <c r="Z3070" s="186">
        <v>0</v>
      </c>
      <c r="AA3070" s="186">
        <v>0</v>
      </c>
      <c r="AB3070" s="186">
        <v>0</v>
      </c>
      <c r="AC3070" s="187">
        <v>0</v>
      </c>
      <c r="AD3070" s="188">
        <v>1</v>
      </c>
      <c r="AE3070" s="189">
        <v>0</v>
      </c>
      <c r="AF3070" s="189">
        <v>0</v>
      </c>
      <c r="AG3070" s="189">
        <v>0</v>
      </c>
      <c r="AH3070" s="191">
        <v>0</v>
      </c>
      <c r="AI3070" s="321">
        <v>0</v>
      </c>
      <c r="AJ3070" s="192">
        <v>7501943494817</v>
      </c>
      <c r="AK3070" s="192">
        <v>78040</v>
      </c>
      <c r="AL3070" s="226"/>
      <c r="AM3070" s="75">
        <v>78488</v>
      </c>
      <c r="AN3070" s="76"/>
      <c r="AO3070" s="311">
        <v>-0.66666666666666663</v>
      </c>
      <c r="AP3070" s="311">
        <v>-5</v>
      </c>
      <c r="AQ3070" s="218">
        <v>0</v>
      </c>
      <c r="AR3070" s="311">
        <v>7</v>
      </c>
      <c r="AS3070" s="218">
        <v>0</v>
      </c>
      <c r="AT3070" s="311">
        <v>-4</v>
      </c>
      <c r="AU3070" s="218">
        <v>0</v>
      </c>
      <c r="AV3070" s="311">
        <v>32</v>
      </c>
      <c r="AW3070" s="218">
        <v>0</v>
      </c>
      <c r="AX3070" s="311">
        <v>15</v>
      </c>
      <c r="AY3070" s="218">
        <v>0</v>
      </c>
      <c r="AZ3070" s="311">
        <v>28</v>
      </c>
      <c r="BA3070" s="218">
        <v>0</v>
      </c>
      <c r="BB3070" s="311">
        <v>0</v>
      </c>
      <c r="BC3070" s="218">
        <v>0</v>
      </c>
      <c r="BD3070" s="75"/>
      <c r="BE3070" s="75"/>
      <c r="BF3070" s="56"/>
      <c r="BH3070" s="74"/>
      <c r="BI3070" s="194"/>
      <c r="BJ3070" s="74"/>
    </row>
    <row r="3071" spans="1:62" s="77" customFormat="1" ht="11.25" customHeight="1" x14ac:dyDescent="0.2">
      <c r="A3071" s="184" t="s">
        <v>3545</v>
      </c>
      <c r="B3071" s="185">
        <v>0</v>
      </c>
      <c r="C3071" s="835">
        <v>78584</v>
      </c>
      <c r="D3071" s="55">
        <v>3208</v>
      </c>
      <c r="E3071" s="91">
        <v>79.459282999419301</v>
      </c>
      <c r="F3071" s="186">
        <v>1800</v>
      </c>
      <c r="G3071" s="186">
        <v>900</v>
      </c>
      <c r="H3071" s="186">
        <v>0</v>
      </c>
      <c r="I3071" s="187">
        <v>0</v>
      </c>
      <c r="J3071" s="188">
        <v>1650.154</v>
      </c>
      <c r="K3071" s="186">
        <v>1211.9414669360126</v>
      </c>
      <c r="L3071" s="186">
        <v>315</v>
      </c>
      <c r="M3071" s="187">
        <v>25.991354252146504</v>
      </c>
      <c r="N3071" s="189">
        <v>0</v>
      </c>
      <c r="O3071" s="188">
        <v>0</v>
      </c>
      <c r="P3071" s="189">
        <v>11</v>
      </c>
      <c r="Q3071" s="189">
        <v>19.755731889266094</v>
      </c>
      <c r="R3071" s="186">
        <v>52.59509112482835</v>
      </c>
      <c r="S3071" s="186">
        <v>2893</v>
      </c>
      <c r="T3071" s="188">
        <v>2887</v>
      </c>
      <c r="U3071" s="187">
        <v>71.463847358044717</v>
      </c>
      <c r="V3071" s="189">
        <v>185</v>
      </c>
      <c r="W3071" s="189">
        <v>11</v>
      </c>
      <c r="X3071" s="188">
        <v>2691</v>
      </c>
      <c r="Y3071" s="188">
        <v>0</v>
      </c>
      <c r="Z3071" s="186">
        <v>0</v>
      </c>
      <c r="AA3071" s="186">
        <v>0</v>
      </c>
      <c r="AB3071" s="186">
        <v>0</v>
      </c>
      <c r="AC3071" s="187">
        <v>0</v>
      </c>
      <c r="AD3071" s="188">
        <v>23</v>
      </c>
      <c r="AE3071" s="189">
        <v>0</v>
      </c>
      <c r="AF3071" s="189">
        <v>0</v>
      </c>
      <c r="AG3071" s="189">
        <v>0</v>
      </c>
      <c r="AH3071" s="191">
        <v>0</v>
      </c>
      <c r="AI3071" s="321">
        <v>2037.9850000000001</v>
      </c>
      <c r="AJ3071" s="192">
        <v>7501943494817</v>
      </c>
      <c r="AK3071" s="192">
        <v>78040</v>
      </c>
      <c r="AL3071" s="226"/>
      <c r="AM3071" s="75">
        <v>78584</v>
      </c>
      <c r="AN3071" s="76"/>
      <c r="AO3071" s="311">
        <v>1165.3333333333333</v>
      </c>
      <c r="AP3071" s="311">
        <v>1251</v>
      </c>
      <c r="AQ3071" s="218">
        <v>84.230002444083993</v>
      </c>
      <c r="AR3071" s="311">
        <v>1029</v>
      </c>
      <c r="AS3071" s="218">
        <v>67.27499651856796</v>
      </c>
      <c r="AT3071" s="311">
        <v>1216</v>
      </c>
      <c r="AU3071" s="218">
        <v>81.524289679400368</v>
      </c>
      <c r="AV3071" s="311">
        <v>1341</v>
      </c>
      <c r="AW3071" s="218">
        <v>92.898109270621674</v>
      </c>
      <c r="AX3071" s="311">
        <v>1590</v>
      </c>
      <c r="AY3071" s="218">
        <v>95.968015490082706</v>
      </c>
      <c r="AZ3071" s="311">
        <v>1761</v>
      </c>
      <c r="BA3071" s="218">
        <v>110.76258878775663</v>
      </c>
      <c r="BB3071" s="311">
        <v>1161</v>
      </c>
      <c r="BC3071" s="218">
        <v>57.215173404849843</v>
      </c>
      <c r="BD3071" s="75"/>
      <c r="BE3071" s="75"/>
      <c r="BF3071" s="56"/>
      <c r="BH3071" s="74"/>
      <c r="BI3071" s="194"/>
      <c r="BJ3071" s="74"/>
    </row>
    <row r="3072" spans="1:62" s="77" customFormat="1" ht="11.25" customHeight="1" x14ac:dyDescent="0.2">
      <c r="A3072" s="184" t="s">
        <v>3546</v>
      </c>
      <c r="B3072" s="185">
        <v>0</v>
      </c>
      <c r="C3072" s="850">
        <v>78210</v>
      </c>
      <c r="D3072" s="284">
        <v>3687.96</v>
      </c>
      <c r="E3072" s="91">
        <v>0</v>
      </c>
      <c r="F3072" s="186">
        <v>0</v>
      </c>
      <c r="G3072" s="186">
        <v>0</v>
      </c>
      <c r="H3072" s="186">
        <v>0</v>
      </c>
      <c r="I3072" s="187">
        <v>0</v>
      </c>
      <c r="J3072" s="188">
        <v>0</v>
      </c>
      <c r="K3072" s="186">
        <v>0</v>
      </c>
      <c r="L3072" s="186">
        <v>0</v>
      </c>
      <c r="M3072" s="187">
        <v>0</v>
      </c>
      <c r="N3072" s="189">
        <v>0</v>
      </c>
      <c r="O3072" s="188">
        <v>0</v>
      </c>
      <c r="P3072" s="189">
        <v>0</v>
      </c>
      <c r="Q3072" s="189">
        <v>0</v>
      </c>
      <c r="R3072" s="186">
        <v>0</v>
      </c>
      <c r="S3072" s="186">
        <v>3687.96</v>
      </c>
      <c r="T3072" s="188">
        <v>3687.96</v>
      </c>
      <c r="U3072" s="187">
        <v>0</v>
      </c>
      <c r="V3072" s="189">
        <v>0</v>
      </c>
      <c r="W3072" s="189">
        <v>0</v>
      </c>
      <c r="X3072" s="188">
        <v>3687.96</v>
      </c>
      <c r="Y3072" s="188">
        <v>0</v>
      </c>
      <c r="Z3072" s="186">
        <v>0</v>
      </c>
      <c r="AA3072" s="186">
        <v>0</v>
      </c>
      <c r="AB3072" s="186">
        <v>0</v>
      </c>
      <c r="AC3072" s="187">
        <v>0</v>
      </c>
      <c r="AD3072" s="188">
        <v>0</v>
      </c>
      <c r="AE3072" s="189">
        <v>0</v>
      </c>
      <c r="AF3072" s="189">
        <v>0</v>
      </c>
      <c r="AG3072" s="189">
        <v>0</v>
      </c>
      <c r="AH3072" s="191">
        <v>0</v>
      </c>
      <c r="AI3072" s="321">
        <v>0</v>
      </c>
      <c r="AJ3072" s="192">
        <v>7506425627660</v>
      </c>
      <c r="AK3072" s="192" t="s">
        <v>262</v>
      </c>
      <c r="AL3072" s="226"/>
      <c r="AM3072" s="75">
        <v>78210</v>
      </c>
      <c r="AN3072" s="76"/>
      <c r="AO3072" s="311">
        <v>0</v>
      </c>
      <c r="AP3072" s="311">
        <v>0</v>
      </c>
      <c r="AQ3072" s="218">
        <v>0</v>
      </c>
      <c r="AR3072" s="311">
        <v>0</v>
      </c>
      <c r="AS3072" s="218">
        <v>0</v>
      </c>
      <c r="AT3072" s="311">
        <v>0</v>
      </c>
      <c r="AU3072" s="218">
        <v>0</v>
      </c>
      <c r="AV3072" s="311">
        <v>0</v>
      </c>
      <c r="AW3072" s="218">
        <v>0</v>
      </c>
      <c r="AX3072" s="311">
        <v>0</v>
      </c>
      <c r="AY3072" s="218">
        <v>0</v>
      </c>
      <c r="AZ3072" s="311">
        <v>0</v>
      </c>
      <c r="BA3072" s="218">
        <v>0</v>
      </c>
      <c r="BB3072" s="311">
        <v>0</v>
      </c>
      <c r="BC3072" s="218">
        <v>0</v>
      </c>
      <c r="BD3072" s="75"/>
      <c r="BE3072" s="75"/>
      <c r="BF3072" s="56"/>
      <c r="BH3072" s="74"/>
      <c r="BI3072" s="194"/>
      <c r="BJ3072" s="74"/>
    </row>
    <row r="3073" spans="1:62" s="77" customFormat="1" ht="11.25" customHeight="1" x14ac:dyDescent="0.2">
      <c r="A3073" s="184" t="s">
        <v>3547</v>
      </c>
      <c r="B3073" s="185">
        <v>0</v>
      </c>
      <c r="C3073" s="850">
        <v>81029</v>
      </c>
      <c r="D3073" s="284">
        <v>2100.56</v>
      </c>
      <c r="E3073" s="91">
        <v>0</v>
      </c>
      <c r="F3073" s="186">
        <v>0</v>
      </c>
      <c r="G3073" s="186">
        <v>0</v>
      </c>
      <c r="H3073" s="186">
        <v>0</v>
      </c>
      <c r="I3073" s="187">
        <v>0</v>
      </c>
      <c r="J3073" s="188">
        <v>0</v>
      </c>
      <c r="K3073" s="186">
        <v>0</v>
      </c>
      <c r="L3073" s="186">
        <v>0</v>
      </c>
      <c r="M3073" s="187">
        <v>0</v>
      </c>
      <c r="N3073" s="189">
        <v>0</v>
      </c>
      <c r="O3073" s="188">
        <v>0</v>
      </c>
      <c r="P3073" s="189">
        <v>0</v>
      </c>
      <c r="Q3073" s="189">
        <v>0</v>
      </c>
      <c r="R3073" s="186">
        <v>0</v>
      </c>
      <c r="S3073" s="186">
        <v>2100.56</v>
      </c>
      <c r="T3073" s="188">
        <v>2100.56</v>
      </c>
      <c r="U3073" s="187">
        <v>0</v>
      </c>
      <c r="V3073" s="189">
        <v>0</v>
      </c>
      <c r="W3073" s="189">
        <v>0</v>
      </c>
      <c r="X3073" s="188">
        <v>2100.56</v>
      </c>
      <c r="Y3073" s="188">
        <v>0</v>
      </c>
      <c r="Z3073" s="186">
        <v>0</v>
      </c>
      <c r="AA3073" s="186">
        <v>0</v>
      </c>
      <c r="AB3073" s="186">
        <v>0</v>
      </c>
      <c r="AC3073" s="187">
        <v>0</v>
      </c>
      <c r="AD3073" s="188">
        <v>0</v>
      </c>
      <c r="AE3073" s="189">
        <v>0</v>
      </c>
      <c r="AF3073" s="189">
        <v>0</v>
      </c>
      <c r="AG3073" s="189">
        <v>0</v>
      </c>
      <c r="AH3073" s="191">
        <v>0</v>
      </c>
      <c r="AI3073" s="321">
        <v>0</v>
      </c>
      <c r="AJ3073" s="192">
        <v>7506425627660</v>
      </c>
      <c r="AK3073" s="192" t="s">
        <v>262</v>
      </c>
      <c r="AL3073" s="226"/>
      <c r="AM3073" s="75">
        <v>81029</v>
      </c>
      <c r="AN3073" s="76"/>
      <c r="AO3073" s="311">
        <v>0</v>
      </c>
      <c r="AP3073" s="311">
        <v>0</v>
      </c>
      <c r="AQ3073" s="218">
        <v>0</v>
      </c>
      <c r="AR3073" s="311">
        <v>0</v>
      </c>
      <c r="AS3073" s="218">
        <v>0</v>
      </c>
      <c r="AT3073" s="311">
        <v>0</v>
      </c>
      <c r="AU3073" s="218">
        <v>0</v>
      </c>
      <c r="AV3073" s="311">
        <v>47.74</v>
      </c>
      <c r="AW3073" s="218">
        <v>0</v>
      </c>
      <c r="AX3073" s="311">
        <v>0</v>
      </c>
      <c r="AY3073" s="218">
        <v>0</v>
      </c>
      <c r="AZ3073" s="311">
        <v>0</v>
      </c>
      <c r="BA3073" s="218">
        <v>0</v>
      </c>
      <c r="BB3073" s="311">
        <v>0</v>
      </c>
      <c r="BC3073" s="218">
        <v>0</v>
      </c>
      <c r="BD3073" s="75"/>
      <c r="BE3073" s="75"/>
      <c r="BF3073" s="56"/>
      <c r="BH3073" s="74"/>
      <c r="BI3073" s="194"/>
      <c r="BJ3073" s="74"/>
    </row>
    <row r="3074" spans="1:62" s="77" customFormat="1" ht="11.25" customHeight="1" x14ac:dyDescent="0.2">
      <c r="A3074" s="184" t="s">
        <v>3548</v>
      </c>
      <c r="B3074" s="185">
        <v>0</v>
      </c>
      <c r="C3074" s="850">
        <v>78176</v>
      </c>
      <c r="D3074" s="284">
        <v>1E-4</v>
      </c>
      <c r="E3074" s="91">
        <v>0</v>
      </c>
      <c r="F3074" s="186">
        <v>0</v>
      </c>
      <c r="G3074" s="186">
        <v>0</v>
      </c>
      <c r="H3074" s="186">
        <v>0</v>
      </c>
      <c r="I3074" s="187">
        <v>0</v>
      </c>
      <c r="J3074" s="188">
        <v>0</v>
      </c>
      <c r="K3074" s="186">
        <v>0</v>
      </c>
      <c r="L3074" s="186">
        <v>0</v>
      </c>
      <c r="M3074" s="187">
        <v>0</v>
      </c>
      <c r="N3074" s="189">
        <v>0</v>
      </c>
      <c r="O3074" s="188">
        <v>0</v>
      </c>
      <c r="P3074" s="189">
        <v>0</v>
      </c>
      <c r="Q3074" s="189">
        <v>0</v>
      </c>
      <c r="R3074" s="186">
        <v>0</v>
      </c>
      <c r="S3074" s="186">
        <v>1E-4</v>
      </c>
      <c r="T3074" s="188">
        <v>0</v>
      </c>
      <c r="U3074" s="187">
        <v>0</v>
      </c>
      <c r="V3074" s="189">
        <v>0</v>
      </c>
      <c r="W3074" s="189">
        <v>0</v>
      </c>
      <c r="X3074" s="188">
        <v>0</v>
      </c>
      <c r="Y3074" s="188">
        <v>0</v>
      </c>
      <c r="Z3074" s="186">
        <v>0</v>
      </c>
      <c r="AA3074" s="186">
        <v>0</v>
      </c>
      <c r="AB3074" s="186">
        <v>0</v>
      </c>
      <c r="AC3074" s="187">
        <v>0</v>
      </c>
      <c r="AD3074" s="188">
        <v>0</v>
      </c>
      <c r="AE3074" s="189">
        <v>0</v>
      </c>
      <c r="AF3074" s="189">
        <v>0</v>
      </c>
      <c r="AG3074" s="189">
        <v>0</v>
      </c>
      <c r="AH3074" s="191">
        <v>0</v>
      </c>
      <c r="AI3074" s="321">
        <v>0</v>
      </c>
      <c r="AJ3074" s="192">
        <v>7506425623914</v>
      </c>
      <c r="AK3074" s="192" t="s">
        <v>262</v>
      </c>
      <c r="AL3074" s="226"/>
      <c r="AM3074" s="75">
        <v>78176</v>
      </c>
      <c r="AN3074" s="76"/>
      <c r="AO3074" s="311">
        <v>0</v>
      </c>
      <c r="AP3074" s="311">
        <v>0</v>
      </c>
      <c r="AQ3074" s="218">
        <v>0</v>
      </c>
      <c r="AR3074" s="311">
        <v>0</v>
      </c>
      <c r="AS3074" s="218">
        <v>0</v>
      </c>
      <c r="AT3074" s="311">
        <v>0</v>
      </c>
      <c r="AU3074" s="218">
        <v>0</v>
      </c>
      <c r="AV3074" s="311">
        <v>0</v>
      </c>
      <c r="AW3074" s="218">
        <v>0</v>
      </c>
      <c r="AX3074" s="311">
        <v>0</v>
      </c>
      <c r="AY3074" s="218">
        <v>0</v>
      </c>
      <c r="AZ3074" s="311">
        <v>0</v>
      </c>
      <c r="BA3074" s="218">
        <v>0</v>
      </c>
      <c r="BB3074" s="311">
        <v>0</v>
      </c>
      <c r="BC3074" s="218">
        <v>0</v>
      </c>
      <c r="BD3074" s="75"/>
      <c r="BE3074" s="75"/>
      <c r="BF3074" s="56"/>
      <c r="BH3074" s="74"/>
      <c r="BI3074" s="194"/>
      <c r="BJ3074" s="74"/>
    </row>
    <row r="3075" spans="1:62" s="77" customFormat="1" ht="11.25" customHeight="1" x14ac:dyDescent="0.2">
      <c r="A3075" s="184" t="s">
        <v>3549</v>
      </c>
      <c r="B3075" s="185">
        <v>0</v>
      </c>
      <c r="C3075" s="831">
        <v>78097</v>
      </c>
      <c r="D3075" s="284">
        <v>1E-4</v>
      </c>
      <c r="E3075" s="91">
        <v>0</v>
      </c>
      <c r="F3075" s="186">
        <v>0</v>
      </c>
      <c r="G3075" s="186">
        <v>0</v>
      </c>
      <c r="H3075" s="186">
        <v>0</v>
      </c>
      <c r="I3075" s="187">
        <v>0</v>
      </c>
      <c r="J3075" s="188">
        <v>0</v>
      </c>
      <c r="K3075" s="186">
        <v>0</v>
      </c>
      <c r="L3075" s="186">
        <v>0</v>
      </c>
      <c r="M3075" s="187">
        <v>0</v>
      </c>
      <c r="N3075" s="189">
        <v>0</v>
      </c>
      <c r="O3075" s="188">
        <v>1.01</v>
      </c>
      <c r="P3075" s="189">
        <v>1.01</v>
      </c>
      <c r="Q3075" s="189">
        <v>0</v>
      </c>
      <c r="R3075" s="186">
        <v>0</v>
      </c>
      <c r="S3075" s="186">
        <v>1E-4</v>
      </c>
      <c r="T3075" s="188">
        <v>0</v>
      </c>
      <c r="U3075" s="187">
        <v>0</v>
      </c>
      <c r="V3075" s="189">
        <v>0</v>
      </c>
      <c r="W3075" s="189">
        <v>0</v>
      </c>
      <c r="X3075" s="188">
        <v>0</v>
      </c>
      <c r="Y3075" s="188">
        <v>0</v>
      </c>
      <c r="Z3075" s="186">
        <v>0</v>
      </c>
      <c r="AA3075" s="186">
        <v>0</v>
      </c>
      <c r="AB3075" s="186">
        <v>0</v>
      </c>
      <c r="AC3075" s="187">
        <v>0</v>
      </c>
      <c r="AD3075" s="188">
        <v>0</v>
      </c>
      <c r="AE3075" s="189">
        <v>0</v>
      </c>
      <c r="AF3075" s="189">
        <v>0</v>
      </c>
      <c r="AG3075" s="189">
        <v>0</v>
      </c>
      <c r="AH3075" s="191">
        <v>0</v>
      </c>
      <c r="AI3075" s="321">
        <v>0</v>
      </c>
      <c r="AJ3075" s="192">
        <v>7506425609468</v>
      </c>
      <c r="AK3075" s="192" t="s">
        <v>262</v>
      </c>
      <c r="AL3075" s="226"/>
      <c r="AM3075" s="75">
        <v>78097</v>
      </c>
      <c r="AN3075" s="76"/>
      <c r="AO3075" s="311">
        <v>0</v>
      </c>
      <c r="AP3075" s="311">
        <v>0</v>
      </c>
      <c r="AQ3075" s="218">
        <v>0</v>
      </c>
      <c r="AR3075" s="311">
        <v>0</v>
      </c>
      <c r="AS3075" s="218">
        <v>0</v>
      </c>
      <c r="AT3075" s="311">
        <v>0</v>
      </c>
      <c r="AU3075" s="218">
        <v>0</v>
      </c>
      <c r="AV3075" s="311">
        <v>0</v>
      </c>
      <c r="AW3075" s="218">
        <v>0</v>
      </c>
      <c r="AX3075" s="311">
        <v>0</v>
      </c>
      <c r="AY3075" s="218">
        <v>0</v>
      </c>
      <c r="AZ3075" s="311">
        <v>0</v>
      </c>
      <c r="BA3075" s="218">
        <v>0</v>
      </c>
      <c r="BB3075" s="311">
        <v>0</v>
      </c>
      <c r="BC3075" s="218">
        <v>0</v>
      </c>
      <c r="BD3075" s="75"/>
      <c r="BE3075" s="75"/>
      <c r="BF3075" s="56"/>
      <c r="BH3075" s="74"/>
      <c r="BI3075" s="194"/>
      <c r="BJ3075" s="74"/>
    </row>
    <row r="3076" spans="1:62" s="77" customFormat="1" ht="11.25" customHeight="1" x14ac:dyDescent="0.2">
      <c r="A3076" s="184" t="s">
        <v>3550</v>
      </c>
      <c r="B3076" s="185">
        <v>0</v>
      </c>
      <c r="C3076" s="832">
        <v>78299</v>
      </c>
      <c r="D3076" s="284">
        <v>1E-4</v>
      </c>
      <c r="E3076" s="91">
        <v>0</v>
      </c>
      <c r="F3076" s="186">
        <v>0</v>
      </c>
      <c r="G3076" s="186">
        <v>0</v>
      </c>
      <c r="H3076" s="186">
        <v>0</v>
      </c>
      <c r="I3076" s="187">
        <v>0</v>
      </c>
      <c r="J3076" s="188">
        <v>0</v>
      </c>
      <c r="K3076" s="186">
        <v>0</v>
      </c>
      <c r="L3076" s="186">
        <v>0</v>
      </c>
      <c r="M3076" s="187">
        <v>0</v>
      </c>
      <c r="N3076" s="189">
        <v>0</v>
      </c>
      <c r="O3076" s="188">
        <v>0</v>
      </c>
      <c r="P3076" s="189">
        <v>0</v>
      </c>
      <c r="Q3076" s="189">
        <v>0</v>
      </c>
      <c r="R3076" s="186">
        <v>0</v>
      </c>
      <c r="S3076" s="186">
        <v>1E-4</v>
      </c>
      <c r="T3076" s="188">
        <v>0</v>
      </c>
      <c r="U3076" s="187">
        <v>0</v>
      </c>
      <c r="V3076" s="189">
        <v>0</v>
      </c>
      <c r="W3076" s="189">
        <v>0</v>
      </c>
      <c r="X3076" s="188">
        <v>0</v>
      </c>
      <c r="Y3076" s="188">
        <v>0</v>
      </c>
      <c r="Z3076" s="186">
        <v>0</v>
      </c>
      <c r="AA3076" s="186">
        <v>0</v>
      </c>
      <c r="AB3076" s="186">
        <v>0</v>
      </c>
      <c r="AC3076" s="187">
        <v>0</v>
      </c>
      <c r="AD3076" s="188">
        <v>0</v>
      </c>
      <c r="AE3076" s="189">
        <v>0</v>
      </c>
      <c r="AF3076" s="189">
        <v>0</v>
      </c>
      <c r="AG3076" s="189">
        <v>0</v>
      </c>
      <c r="AH3076" s="191">
        <v>0</v>
      </c>
      <c r="AI3076" s="321">
        <v>0</v>
      </c>
      <c r="AJ3076" s="192">
        <v>7506425609468</v>
      </c>
      <c r="AK3076" s="192">
        <v>0</v>
      </c>
      <c r="AL3076" s="226"/>
      <c r="AM3076" s="75">
        <v>78299</v>
      </c>
      <c r="AN3076" s="76"/>
      <c r="AO3076" s="311">
        <v>0</v>
      </c>
      <c r="AP3076" s="311">
        <v>0</v>
      </c>
      <c r="AQ3076" s="218">
        <v>0</v>
      </c>
      <c r="AR3076" s="311">
        <v>0</v>
      </c>
      <c r="AS3076" s="218">
        <v>0</v>
      </c>
      <c r="AT3076" s="311">
        <v>0</v>
      </c>
      <c r="AU3076" s="218">
        <v>0</v>
      </c>
      <c r="AV3076" s="311">
        <v>0</v>
      </c>
      <c r="AW3076" s="218">
        <v>0</v>
      </c>
      <c r="AX3076" s="311">
        <v>0</v>
      </c>
      <c r="AY3076" s="218">
        <v>0</v>
      </c>
      <c r="AZ3076" s="311">
        <v>0</v>
      </c>
      <c r="BA3076" s="218">
        <v>0</v>
      </c>
      <c r="BB3076" s="311">
        <v>0</v>
      </c>
      <c r="BC3076" s="218">
        <v>0</v>
      </c>
      <c r="BD3076" s="75"/>
      <c r="BE3076" s="75"/>
      <c r="BF3076" s="56"/>
      <c r="BH3076" s="74"/>
      <c r="BI3076" s="194"/>
      <c r="BJ3076" s="74"/>
    </row>
    <row r="3077" spans="1:62" s="77" customFormat="1" ht="10.199999999999999" x14ac:dyDescent="0.2">
      <c r="A3077" s="184" t="s">
        <v>3551</v>
      </c>
      <c r="B3077" s="185">
        <v>0</v>
      </c>
      <c r="C3077" s="861">
        <v>78283</v>
      </c>
      <c r="D3077" s="284">
        <v>558.02499999999998</v>
      </c>
      <c r="E3077" s="91">
        <v>18.12666734506924</v>
      </c>
      <c r="F3077" s="186">
        <v>926</v>
      </c>
      <c r="G3077" s="186">
        <v>1852</v>
      </c>
      <c r="H3077" s="186">
        <v>0</v>
      </c>
      <c r="I3077" s="187">
        <v>0</v>
      </c>
      <c r="J3077" s="188">
        <v>766.00699999999995</v>
      </c>
      <c r="K3077" s="186">
        <v>923.54262817945767</v>
      </c>
      <c r="L3077" s="186">
        <v>109.575</v>
      </c>
      <c r="M3077" s="187">
        <v>11.864639125104683</v>
      </c>
      <c r="N3077" s="189">
        <v>0</v>
      </c>
      <c r="O3077" s="188">
        <v>0</v>
      </c>
      <c r="P3077" s="189">
        <v>4.04</v>
      </c>
      <c r="Q3077" s="189">
        <v>14.832109889335218</v>
      </c>
      <c r="R3077" s="186">
        <v>17.563155428083554</v>
      </c>
      <c r="S3077" s="186">
        <v>448.45</v>
      </c>
      <c r="T3077" s="188">
        <v>439.85500000000002</v>
      </c>
      <c r="U3077" s="187">
        <v>14.288078966113403</v>
      </c>
      <c r="V3077" s="189">
        <v>80.8</v>
      </c>
      <c r="W3077" s="189">
        <v>4.04</v>
      </c>
      <c r="X3077" s="188">
        <v>355.01499999999999</v>
      </c>
      <c r="Y3077" s="188">
        <v>0</v>
      </c>
      <c r="Z3077" s="186">
        <v>0</v>
      </c>
      <c r="AA3077" s="186">
        <v>0</v>
      </c>
      <c r="AB3077" s="186">
        <v>0</v>
      </c>
      <c r="AC3077" s="187">
        <v>0</v>
      </c>
      <c r="AD3077" s="188">
        <v>33.340000000000018</v>
      </c>
      <c r="AE3077" s="189">
        <v>0</v>
      </c>
      <c r="AF3077" s="189">
        <v>0</v>
      </c>
      <c r="AG3077" s="189">
        <v>0</v>
      </c>
      <c r="AH3077" s="191">
        <v>0</v>
      </c>
      <c r="AI3077" s="321">
        <v>799.85900000000004</v>
      </c>
      <c r="AJ3077" s="192">
        <v>7506425609468</v>
      </c>
      <c r="AK3077" s="192">
        <v>0</v>
      </c>
      <c r="AL3077" s="226"/>
      <c r="AM3077" s="75">
        <v>78283</v>
      </c>
      <c r="AN3077" s="76"/>
      <c r="AO3077" s="311">
        <v>625.16499999999996</v>
      </c>
      <c r="AP3077" s="311">
        <v>658.5</v>
      </c>
      <c r="AQ3077" s="218">
        <v>66.848176978645142</v>
      </c>
      <c r="AR3077" s="311">
        <v>509.51</v>
      </c>
      <c r="AS3077" s="218">
        <v>41.679687052637256</v>
      </c>
      <c r="AT3077" s="311">
        <v>707.4849999999999</v>
      </c>
      <c r="AU3077" s="218">
        <v>59.012998149079579</v>
      </c>
      <c r="AV3077" s="311">
        <v>627.70499999999993</v>
      </c>
      <c r="AW3077" s="218">
        <v>45.983928829137028</v>
      </c>
      <c r="AX3077" s="311">
        <v>766.55</v>
      </c>
      <c r="AY3077" s="218">
        <v>52.166521825824852</v>
      </c>
      <c r="AZ3077" s="311">
        <v>1015.04</v>
      </c>
      <c r="BA3077" s="218">
        <v>63.337077249469608</v>
      </c>
      <c r="BB3077" s="311">
        <v>1166.54</v>
      </c>
      <c r="BC3077" s="218">
        <v>69.972024146568515</v>
      </c>
      <c r="BD3077" s="75"/>
      <c r="BE3077" s="75"/>
      <c r="BF3077" s="56"/>
      <c r="BH3077" s="74"/>
      <c r="BI3077" s="194"/>
      <c r="BJ3077" s="74"/>
    </row>
    <row r="3078" spans="1:62" s="77" customFormat="1" ht="10.199999999999999" x14ac:dyDescent="0.2">
      <c r="A3078" s="184" t="s">
        <v>5122</v>
      </c>
      <c r="B3078" s="185">
        <v>0</v>
      </c>
      <c r="C3078" s="861">
        <v>78560</v>
      </c>
      <c r="D3078" s="284">
        <v>1E-4</v>
      </c>
      <c r="E3078" s="91">
        <v>0</v>
      </c>
      <c r="F3078" s="186">
        <v>0</v>
      </c>
      <c r="G3078" s="186">
        <v>0</v>
      </c>
      <c r="H3078" s="186">
        <v>0</v>
      </c>
      <c r="I3078" s="187">
        <v>0</v>
      </c>
      <c r="J3078" s="188">
        <v>0</v>
      </c>
      <c r="K3078" s="186">
        <v>0</v>
      </c>
      <c r="L3078" s="186">
        <v>0</v>
      </c>
      <c r="M3078" s="187">
        <v>0</v>
      </c>
      <c r="N3078" s="189">
        <v>0</v>
      </c>
      <c r="O3078" s="188">
        <v>0</v>
      </c>
      <c r="P3078" s="189">
        <v>0</v>
      </c>
      <c r="Q3078" s="189">
        <v>0</v>
      </c>
      <c r="R3078" s="186">
        <v>0</v>
      </c>
      <c r="S3078" s="186">
        <v>1E-4</v>
      </c>
      <c r="T3078" s="188">
        <v>0</v>
      </c>
      <c r="U3078" s="187">
        <v>0</v>
      </c>
      <c r="V3078" s="189">
        <v>0</v>
      </c>
      <c r="W3078" s="189">
        <v>0</v>
      </c>
      <c r="X3078" s="188">
        <v>0</v>
      </c>
      <c r="Y3078" s="188">
        <v>0</v>
      </c>
      <c r="Z3078" s="186">
        <v>0</v>
      </c>
      <c r="AA3078" s="186">
        <v>0</v>
      </c>
      <c r="AB3078" s="186">
        <v>0</v>
      </c>
      <c r="AC3078" s="187">
        <v>0</v>
      </c>
      <c r="AD3078" s="188">
        <v>0</v>
      </c>
      <c r="AE3078" s="189">
        <v>0</v>
      </c>
      <c r="AF3078" s="189">
        <v>0</v>
      </c>
      <c r="AG3078" s="189">
        <v>0</v>
      </c>
      <c r="AH3078" s="191">
        <v>0</v>
      </c>
      <c r="AI3078" s="321">
        <v>0</v>
      </c>
      <c r="AJ3078" s="192">
        <v>7506425609468</v>
      </c>
      <c r="AK3078" s="192">
        <v>0</v>
      </c>
      <c r="AL3078" s="226"/>
      <c r="AM3078" s="75">
        <v>78560</v>
      </c>
      <c r="AN3078" s="76"/>
      <c r="AO3078" s="311">
        <v>0</v>
      </c>
      <c r="AP3078" s="311">
        <v>0</v>
      </c>
      <c r="AQ3078" s="218">
        <v>0</v>
      </c>
      <c r="AR3078" s="311">
        <v>0</v>
      </c>
      <c r="AS3078" s="218">
        <v>0</v>
      </c>
      <c r="AT3078" s="311">
        <v>0</v>
      </c>
      <c r="AU3078" s="218">
        <v>0</v>
      </c>
      <c r="AV3078" s="311">
        <v>0</v>
      </c>
      <c r="AW3078" s="218">
        <v>0</v>
      </c>
      <c r="AX3078" s="311">
        <v>0</v>
      </c>
      <c r="AY3078" s="218">
        <v>0</v>
      </c>
      <c r="AZ3078" s="311">
        <v>0</v>
      </c>
      <c r="BA3078" s="218">
        <v>0</v>
      </c>
      <c r="BB3078" s="311">
        <v>0</v>
      </c>
      <c r="BC3078" s="218">
        <v>0</v>
      </c>
      <c r="BD3078" s="75"/>
      <c r="BE3078" s="75"/>
      <c r="BF3078" s="56"/>
      <c r="BH3078" s="74"/>
      <c r="BI3078" s="194"/>
      <c r="BJ3078" s="74"/>
    </row>
    <row r="3079" spans="1:62" s="77" customFormat="1" ht="11.25" customHeight="1" x14ac:dyDescent="0.2">
      <c r="A3079" s="184" t="s">
        <v>3552</v>
      </c>
      <c r="B3079" s="185">
        <v>0</v>
      </c>
      <c r="C3079" s="850">
        <v>78232</v>
      </c>
      <c r="D3079" s="284">
        <v>1E-4</v>
      </c>
      <c r="E3079" s="91">
        <v>0</v>
      </c>
      <c r="F3079" s="186">
        <v>0</v>
      </c>
      <c r="G3079" s="186">
        <v>0</v>
      </c>
      <c r="H3079" s="186">
        <v>0</v>
      </c>
      <c r="I3079" s="187">
        <v>0</v>
      </c>
      <c r="J3079" s="188">
        <v>0</v>
      </c>
      <c r="K3079" s="186">
        <v>0</v>
      </c>
      <c r="L3079" s="186">
        <v>0</v>
      </c>
      <c r="M3079" s="187">
        <v>0</v>
      </c>
      <c r="N3079" s="189">
        <v>0</v>
      </c>
      <c r="O3079" s="188">
        <v>0</v>
      </c>
      <c r="P3079" s="189">
        <v>0</v>
      </c>
      <c r="Q3079" s="189">
        <v>0</v>
      </c>
      <c r="R3079" s="186">
        <v>0</v>
      </c>
      <c r="S3079" s="186">
        <v>1E-4</v>
      </c>
      <c r="T3079" s="188">
        <v>0</v>
      </c>
      <c r="U3079" s="187">
        <v>0</v>
      </c>
      <c r="V3079" s="189">
        <v>0</v>
      </c>
      <c r="W3079" s="189">
        <v>0</v>
      </c>
      <c r="X3079" s="188">
        <v>0</v>
      </c>
      <c r="Y3079" s="188">
        <v>0</v>
      </c>
      <c r="Z3079" s="186">
        <v>0</v>
      </c>
      <c r="AA3079" s="186">
        <v>0</v>
      </c>
      <c r="AB3079" s="186">
        <v>0</v>
      </c>
      <c r="AC3079" s="187">
        <v>0</v>
      </c>
      <c r="AD3079" s="188">
        <v>0</v>
      </c>
      <c r="AE3079" s="189">
        <v>0</v>
      </c>
      <c r="AF3079" s="189">
        <v>0</v>
      </c>
      <c r="AG3079" s="189">
        <v>0</v>
      </c>
      <c r="AH3079" s="191">
        <v>0</v>
      </c>
      <c r="AI3079" s="321">
        <v>0</v>
      </c>
      <c r="AJ3079" s="192">
        <v>7506425628629</v>
      </c>
      <c r="AK3079" s="192" t="s">
        <v>262</v>
      </c>
      <c r="AL3079" s="226"/>
      <c r="AM3079" s="75">
        <v>78232</v>
      </c>
      <c r="AN3079" s="76"/>
      <c r="AO3079" s="311">
        <v>0</v>
      </c>
      <c r="AP3079" s="311">
        <v>0</v>
      </c>
      <c r="AQ3079" s="218">
        <v>0</v>
      </c>
      <c r="AR3079" s="311">
        <v>0</v>
      </c>
      <c r="AS3079" s="218">
        <v>0</v>
      </c>
      <c r="AT3079" s="311">
        <v>0</v>
      </c>
      <c r="AU3079" s="218">
        <v>0</v>
      </c>
      <c r="AV3079" s="311">
        <v>0</v>
      </c>
      <c r="AW3079" s="218">
        <v>0</v>
      </c>
      <c r="AX3079" s="311">
        <v>0</v>
      </c>
      <c r="AY3079" s="218">
        <v>0</v>
      </c>
      <c r="AZ3079" s="311">
        <v>0</v>
      </c>
      <c r="BA3079" s="218">
        <v>0</v>
      </c>
      <c r="BB3079" s="311">
        <v>0</v>
      </c>
      <c r="BC3079" s="218">
        <v>0</v>
      </c>
      <c r="BD3079" s="75"/>
      <c r="BE3079" s="75"/>
      <c r="BF3079" s="56"/>
      <c r="BH3079" s="74"/>
      <c r="BI3079" s="194"/>
      <c r="BJ3079" s="74"/>
    </row>
    <row r="3080" spans="1:62" s="77" customFormat="1" ht="11.25" customHeight="1" x14ac:dyDescent="0.2">
      <c r="A3080" s="184" t="s">
        <v>3553</v>
      </c>
      <c r="B3080" s="185">
        <v>0</v>
      </c>
      <c r="C3080" s="831">
        <v>78058</v>
      </c>
      <c r="D3080" s="284">
        <v>1E-4</v>
      </c>
      <c r="E3080" s="91">
        <v>0</v>
      </c>
      <c r="F3080" s="186">
        <v>0</v>
      </c>
      <c r="G3080" s="186">
        <v>0</v>
      </c>
      <c r="H3080" s="186">
        <v>0</v>
      </c>
      <c r="I3080" s="187">
        <v>0</v>
      </c>
      <c r="J3080" s="188">
        <v>0</v>
      </c>
      <c r="K3080" s="186">
        <v>0</v>
      </c>
      <c r="L3080" s="186">
        <v>0</v>
      </c>
      <c r="M3080" s="187">
        <v>0</v>
      </c>
      <c r="N3080" s="189">
        <v>0</v>
      </c>
      <c r="O3080" s="188">
        <v>0</v>
      </c>
      <c r="P3080" s="189">
        <v>0</v>
      </c>
      <c r="Q3080" s="189">
        <v>0</v>
      </c>
      <c r="R3080" s="186">
        <v>0</v>
      </c>
      <c r="S3080" s="186">
        <v>1E-4</v>
      </c>
      <c r="T3080" s="188">
        <v>0</v>
      </c>
      <c r="U3080" s="187">
        <v>0</v>
      </c>
      <c r="V3080" s="189">
        <v>0</v>
      </c>
      <c r="W3080" s="189">
        <v>0</v>
      </c>
      <c r="X3080" s="188">
        <v>0</v>
      </c>
      <c r="Y3080" s="188">
        <v>0</v>
      </c>
      <c r="Z3080" s="186">
        <v>0</v>
      </c>
      <c r="AA3080" s="186">
        <v>0</v>
      </c>
      <c r="AB3080" s="186">
        <v>0</v>
      </c>
      <c r="AC3080" s="187">
        <v>0</v>
      </c>
      <c r="AD3080" s="188">
        <v>0</v>
      </c>
      <c r="AE3080" s="189">
        <v>0</v>
      </c>
      <c r="AF3080" s="189">
        <v>0</v>
      </c>
      <c r="AG3080" s="189">
        <v>0</v>
      </c>
      <c r="AH3080" s="191">
        <v>0</v>
      </c>
      <c r="AI3080" s="321">
        <v>0</v>
      </c>
      <c r="AJ3080" s="192">
        <v>7501943488564</v>
      </c>
      <c r="AK3080" s="192" t="s">
        <v>262</v>
      </c>
      <c r="AL3080" s="226"/>
      <c r="AM3080" s="75">
        <v>78058</v>
      </c>
      <c r="AN3080" s="76"/>
      <c r="AO3080" s="311">
        <v>0</v>
      </c>
      <c r="AP3080" s="311">
        <v>0</v>
      </c>
      <c r="AQ3080" s="218">
        <v>0</v>
      </c>
      <c r="AR3080" s="311">
        <v>0</v>
      </c>
      <c r="AS3080" s="218">
        <v>0</v>
      </c>
      <c r="AT3080" s="311">
        <v>0</v>
      </c>
      <c r="AU3080" s="218">
        <v>0</v>
      </c>
      <c r="AV3080" s="311">
        <v>0</v>
      </c>
      <c r="AW3080" s="218">
        <v>0</v>
      </c>
      <c r="AX3080" s="311">
        <v>0</v>
      </c>
      <c r="AY3080" s="218">
        <v>0</v>
      </c>
      <c r="AZ3080" s="311">
        <v>0</v>
      </c>
      <c r="BA3080" s="218">
        <v>0</v>
      </c>
      <c r="BB3080" s="311">
        <v>0</v>
      </c>
      <c r="BC3080" s="218">
        <v>0</v>
      </c>
      <c r="BD3080" s="75"/>
      <c r="BE3080" s="75"/>
      <c r="BF3080" s="56"/>
      <c r="BH3080" s="74"/>
      <c r="BI3080" s="194"/>
      <c r="BJ3080" s="74"/>
    </row>
    <row r="3081" spans="1:62" s="77" customFormat="1" ht="11.25" customHeight="1" x14ac:dyDescent="0.2">
      <c r="A3081" s="184" t="s">
        <v>3554</v>
      </c>
      <c r="B3081" s="185">
        <v>0</v>
      </c>
      <c r="C3081" s="850">
        <v>78147</v>
      </c>
      <c r="D3081" s="284">
        <v>1E-4</v>
      </c>
      <c r="E3081" s="91">
        <v>0</v>
      </c>
      <c r="F3081" s="186">
        <v>0</v>
      </c>
      <c r="G3081" s="186">
        <v>0</v>
      </c>
      <c r="H3081" s="186">
        <v>0</v>
      </c>
      <c r="I3081" s="187">
        <v>0</v>
      </c>
      <c r="J3081" s="188">
        <v>0</v>
      </c>
      <c r="K3081" s="186">
        <v>0</v>
      </c>
      <c r="L3081" s="186">
        <v>0</v>
      </c>
      <c r="M3081" s="187">
        <v>0</v>
      </c>
      <c r="N3081" s="189">
        <v>0</v>
      </c>
      <c r="O3081" s="188">
        <v>0</v>
      </c>
      <c r="P3081" s="189">
        <v>0</v>
      </c>
      <c r="Q3081" s="189">
        <v>0</v>
      </c>
      <c r="R3081" s="186">
        <v>0</v>
      </c>
      <c r="S3081" s="186">
        <v>1E-4</v>
      </c>
      <c r="T3081" s="188">
        <v>0</v>
      </c>
      <c r="U3081" s="187">
        <v>0</v>
      </c>
      <c r="V3081" s="189">
        <v>0</v>
      </c>
      <c r="W3081" s="189">
        <v>0</v>
      </c>
      <c r="X3081" s="188">
        <v>0</v>
      </c>
      <c r="Y3081" s="188">
        <v>0</v>
      </c>
      <c r="Z3081" s="186">
        <v>0</v>
      </c>
      <c r="AA3081" s="186">
        <v>0</v>
      </c>
      <c r="AB3081" s="186">
        <v>0</v>
      </c>
      <c r="AC3081" s="187">
        <v>0</v>
      </c>
      <c r="AD3081" s="188">
        <v>0</v>
      </c>
      <c r="AE3081" s="189">
        <v>0</v>
      </c>
      <c r="AF3081" s="189">
        <v>0</v>
      </c>
      <c r="AG3081" s="189">
        <v>0</v>
      </c>
      <c r="AH3081" s="191">
        <v>0</v>
      </c>
      <c r="AI3081" s="321">
        <v>0</v>
      </c>
      <c r="AJ3081" s="192">
        <v>7501943488564</v>
      </c>
      <c r="AK3081" s="192">
        <v>78058</v>
      </c>
      <c r="AL3081" s="226"/>
      <c r="AM3081" s="75">
        <v>78147</v>
      </c>
      <c r="AN3081" s="76"/>
      <c r="AO3081" s="311">
        <v>0</v>
      </c>
      <c r="AP3081" s="311">
        <v>0</v>
      </c>
      <c r="AQ3081" s="218">
        <v>0</v>
      </c>
      <c r="AR3081" s="311">
        <v>0</v>
      </c>
      <c r="AS3081" s="218">
        <v>0</v>
      </c>
      <c r="AT3081" s="311">
        <v>0</v>
      </c>
      <c r="AU3081" s="218">
        <v>0</v>
      </c>
      <c r="AV3081" s="311">
        <v>0</v>
      </c>
      <c r="AW3081" s="218">
        <v>0</v>
      </c>
      <c r="AX3081" s="311">
        <v>0</v>
      </c>
      <c r="AY3081" s="218">
        <v>0</v>
      </c>
      <c r="AZ3081" s="311">
        <v>0</v>
      </c>
      <c r="BA3081" s="218">
        <v>0</v>
      </c>
      <c r="BB3081" s="311">
        <v>0</v>
      </c>
      <c r="BC3081" s="218">
        <v>0</v>
      </c>
      <c r="BD3081" s="75"/>
      <c r="BE3081" s="75"/>
      <c r="BF3081" s="56"/>
      <c r="BH3081" s="74"/>
      <c r="BI3081" s="194"/>
      <c r="BJ3081" s="74"/>
    </row>
    <row r="3082" spans="1:62" s="77" customFormat="1" ht="11.25" customHeight="1" x14ac:dyDescent="0.2">
      <c r="A3082" s="184" t="s">
        <v>3555</v>
      </c>
      <c r="B3082" s="185">
        <v>0</v>
      </c>
      <c r="C3082" s="836">
        <v>78233</v>
      </c>
      <c r="D3082" s="284">
        <v>1E-4</v>
      </c>
      <c r="E3082" s="91">
        <v>0</v>
      </c>
      <c r="F3082" s="186">
        <v>0</v>
      </c>
      <c r="G3082" s="186">
        <v>0</v>
      </c>
      <c r="H3082" s="186">
        <v>0</v>
      </c>
      <c r="I3082" s="187">
        <v>0</v>
      </c>
      <c r="J3082" s="188">
        <v>0</v>
      </c>
      <c r="K3082" s="186">
        <v>0</v>
      </c>
      <c r="L3082" s="186">
        <v>0</v>
      </c>
      <c r="M3082" s="187">
        <v>0</v>
      </c>
      <c r="N3082" s="189">
        <v>0</v>
      </c>
      <c r="O3082" s="188">
        <v>0</v>
      </c>
      <c r="P3082" s="189">
        <v>0</v>
      </c>
      <c r="Q3082" s="189">
        <v>0</v>
      </c>
      <c r="R3082" s="186">
        <v>0</v>
      </c>
      <c r="S3082" s="186">
        <v>1E-4</v>
      </c>
      <c r="T3082" s="188">
        <v>0</v>
      </c>
      <c r="U3082" s="187">
        <v>0</v>
      </c>
      <c r="V3082" s="189">
        <v>0</v>
      </c>
      <c r="W3082" s="189">
        <v>0</v>
      </c>
      <c r="X3082" s="188">
        <v>0</v>
      </c>
      <c r="Y3082" s="188">
        <v>0</v>
      </c>
      <c r="Z3082" s="186">
        <v>0</v>
      </c>
      <c r="AA3082" s="186">
        <v>0</v>
      </c>
      <c r="AB3082" s="186">
        <v>0</v>
      </c>
      <c r="AC3082" s="187">
        <v>0</v>
      </c>
      <c r="AD3082" s="188">
        <v>0</v>
      </c>
      <c r="AE3082" s="189">
        <v>0</v>
      </c>
      <c r="AF3082" s="189">
        <v>0</v>
      </c>
      <c r="AG3082" s="189">
        <v>0</v>
      </c>
      <c r="AH3082" s="191">
        <v>0</v>
      </c>
      <c r="AI3082" s="321">
        <v>0</v>
      </c>
      <c r="AJ3082" s="192">
        <v>7506425628636</v>
      </c>
      <c r="AK3082" s="192">
        <v>0</v>
      </c>
      <c r="AL3082" s="226"/>
      <c r="AM3082" s="75">
        <v>78233</v>
      </c>
      <c r="AN3082" s="76"/>
      <c r="AO3082" s="311">
        <v>0</v>
      </c>
      <c r="AP3082" s="311">
        <v>0</v>
      </c>
      <c r="AQ3082" s="218">
        <v>0</v>
      </c>
      <c r="AR3082" s="311">
        <v>0</v>
      </c>
      <c r="AS3082" s="218">
        <v>0</v>
      </c>
      <c r="AT3082" s="311">
        <v>0</v>
      </c>
      <c r="AU3082" s="218">
        <v>0</v>
      </c>
      <c r="AV3082" s="311">
        <v>0</v>
      </c>
      <c r="AW3082" s="218">
        <v>0</v>
      </c>
      <c r="AX3082" s="311">
        <v>0</v>
      </c>
      <c r="AY3082" s="218">
        <v>0</v>
      </c>
      <c r="AZ3082" s="311">
        <v>0</v>
      </c>
      <c r="BA3082" s="218">
        <v>0</v>
      </c>
      <c r="BB3082" s="311">
        <v>0</v>
      </c>
      <c r="BC3082" s="218">
        <v>0</v>
      </c>
      <c r="BD3082" s="75"/>
      <c r="BE3082" s="75"/>
      <c r="BF3082" s="56"/>
      <c r="BH3082" s="74"/>
      <c r="BI3082" s="194"/>
      <c r="BJ3082" s="74"/>
    </row>
    <row r="3083" spans="1:62" s="77" customFormat="1" ht="11.25" customHeight="1" x14ac:dyDescent="0.2">
      <c r="A3083" s="184" t="s">
        <v>3556</v>
      </c>
      <c r="B3083" s="185">
        <v>0</v>
      </c>
      <c r="C3083" s="832">
        <v>78059</v>
      </c>
      <c r="D3083" s="284">
        <v>1E-4</v>
      </c>
      <c r="E3083" s="91">
        <v>0</v>
      </c>
      <c r="F3083" s="186">
        <v>0</v>
      </c>
      <c r="G3083" s="186">
        <v>0</v>
      </c>
      <c r="H3083" s="186">
        <v>0</v>
      </c>
      <c r="I3083" s="187">
        <v>0</v>
      </c>
      <c r="J3083" s="188">
        <v>0</v>
      </c>
      <c r="K3083" s="186">
        <v>0</v>
      </c>
      <c r="L3083" s="186">
        <v>0</v>
      </c>
      <c r="M3083" s="187">
        <v>0</v>
      </c>
      <c r="N3083" s="189">
        <v>0</v>
      </c>
      <c r="O3083" s="188">
        <v>0</v>
      </c>
      <c r="P3083" s="189">
        <v>0</v>
      </c>
      <c r="Q3083" s="189">
        <v>0</v>
      </c>
      <c r="R3083" s="186">
        <v>0</v>
      </c>
      <c r="S3083" s="186">
        <v>1E-4</v>
      </c>
      <c r="T3083" s="188">
        <v>0</v>
      </c>
      <c r="U3083" s="187">
        <v>0</v>
      </c>
      <c r="V3083" s="189">
        <v>0</v>
      </c>
      <c r="W3083" s="189">
        <v>0</v>
      </c>
      <c r="X3083" s="188">
        <v>0</v>
      </c>
      <c r="Y3083" s="188">
        <v>0</v>
      </c>
      <c r="Z3083" s="186">
        <v>0</v>
      </c>
      <c r="AA3083" s="186">
        <v>0</v>
      </c>
      <c r="AB3083" s="186">
        <v>0</v>
      </c>
      <c r="AC3083" s="187">
        <v>0</v>
      </c>
      <c r="AD3083" s="188">
        <v>0</v>
      </c>
      <c r="AE3083" s="189">
        <v>0</v>
      </c>
      <c r="AF3083" s="189">
        <v>0</v>
      </c>
      <c r="AG3083" s="189">
        <v>0</v>
      </c>
      <c r="AH3083" s="191">
        <v>0</v>
      </c>
      <c r="AI3083" s="321">
        <v>0</v>
      </c>
      <c r="AJ3083" s="192">
        <v>7501943488571</v>
      </c>
      <c r="AK3083" s="192" t="s">
        <v>262</v>
      </c>
      <c r="AL3083" s="226"/>
      <c r="AM3083" s="75">
        <v>78059</v>
      </c>
      <c r="AN3083" s="76"/>
      <c r="AO3083" s="311">
        <v>0</v>
      </c>
      <c r="AP3083" s="311">
        <v>0</v>
      </c>
      <c r="AQ3083" s="218">
        <v>0</v>
      </c>
      <c r="AR3083" s="311">
        <v>0</v>
      </c>
      <c r="AS3083" s="218">
        <v>0</v>
      </c>
      <c r="AT3083" s="311">
        <v>0</v>
      </c>
      <c r="AU3083" s="218">
        <v>0</v>
      </c>
      <c r="AV3083" s="311">
        <v>0</v>
      </c>
      <c r="AW3083" s="218">
        <v>0</v>
      </c>
      <c r="AX3083" s="311">
        <v>0</v>
      </c>
      <c r="AY3083" s="218">
        <v>0</v>
      </c>
      <c r="AZ3083" s="311">
        <v>0</v>
      </c>
      <c r="BA3083" s="218">
        <v>0</v>
      </c>
      <c r="BB3083" s="311">
        <v>0</v>
      </c>
      <c r="BC3083" s="218">
        <v>0</v>
      </c>
      <c r="BD3083" s="75"/>
      <c r="BE3083" s="75"/>
      <c r="BF3083" s="56"/>
      <c r="BH3083" s="74"/>
      <c r="BI3083" s="194"/>
      <c r="BJ3083" s="74"/>
    </row>
    <row r="3084" spans="1:62" s="77" customFormat="1" ht="11.25" customHeight="1" x14ac:dyDescent="0.2">
      <c r="A3084" s="184" t="s">
        <v>3557</v>
      </c>
      <c r="B3084" s="185">
        <v>0</v>
      </c>
      <c r="C3084" s="832">
        <v>78149</v>
      </c>
      <c r="D3084" s="284">
        <v>1E-4</v>
      </c>
      <c r="E3084" s="91">
        <v>0</v>
      </c>
      <c r="F3084" s="186">
        <v>0</v>
      </c>
      <c r="G3084" s="186">
        <v>0</v>
      </c>
      <c r="H3084" s="186">
        <v>0</v>
      </c>
      <c r="I3084" s="187">
        <v>0</v>
      </c>
      <c r="J3084" s="188">
        <v>0</v>
      </c>
      <c r="K3084" s="186">
        <v>0</v>
      </c>
      <c r="L3084" s="186">
        <v>0</v>
      </c>
      <c r="M3084" s="187">
        <v>0</v>
      </c>
      <c r="N3084" s="189">
        <v>0</v>
      </c>
      <c r="O3084" s="188">
        <v>0</v>
      </c>
      <c r="P3084" s="189">
        <v>0</v>
      </c>
      <c r="Q3084" s="189">
        <v>0</v>
      </c>
      <c r="R3084" s="186">
        <v>0</v>
      </c>
      <c r="S3084" s="186">
        <v>1E-4</v>
      </c>
      <c r="T3084" s="188">
        <v>0</v>
      </c>
      <c r="U3084" s="187">
        <v>0</v>
      </c>
      <c r="V3084" s="189">
        <v>0</v>
      </c>
      <c r="W3084" s="189">
        <v>0</v>
      </c>
      <c r="X3084" s="188">
        <v>0</v>
      </c>
      <c r="Y3084" s="188">
        <v>0</v>
      </c>
      <c r="Z3084" s="186">
        <v>0</v>
      </c>
      <c r="AA3084" s="186">
        <v>0</v>
      </c>
      <c r="AB3084" s="186">
        <v>0</v>
      </c>
      <c r="AC3084" s="187">
        <v>0</v>
      </c>
      <c r="AD3084" s="188">
        <v>0</v>
      </c>
      <c r="AE3084" s="189">
        <v>0</v>
      </c>
      <c r="AF3084" s="189">
        <v>0</v>
      </c>
      <c r="AG3084" s="189">
        <v>0</v>
      </c>
      <c r="AH3084" s="191">
        <v>0</v>
      </c>
      <c r="AI3084" s="321">
        <v>0</v>
      </c>
      <c r="AJ3084" s="192">
        <v>7501943488571</v>
      </c>
      <c r="AK3084" s="192">
        <v>78059</v>
      </c>
      <c r="AL3084" s="226"/>
      <c r="AM3084" s="75">
        <v>78149</v>
      </c>
      <c r="AN3084" s="76"/>
      <c r="AO3084" s="311">
        <v>0</v>
      </c>
      <c r="AP3084" s="311">
        <v>0</v>
      </c>
      <c r="AQ3084" s="218">
        <v>0</v>
      </c>
      <c r="AR3084" s="311">
        <v>0</v>
      </c>
      <c r="AS3084" s="218">
        <v>0</v>
      </c>
      <c r="AT3084" s="311">
        <v>0</v>
      </c>
      <c r="AU3084" s="218">
        <v>0</v>
      </c>
      <c r="AV3084" s="311">
        <v>0</v>
      </c>
      <c r="AW3084" s="218">
        <v>0</v>
      </c>
      <c r="AX3084" s="311">
        <v>0</v>
      </c>
      <c r="AY3084" s="218">
        <v>0</v>
      </c>
      <c r="AZ3084" s="311">
        <v>0</v>
      </c>
      <c r="BA3084" s="218">
        <v>0</v>
      </c>
      <c r="BB3084" s="311">
        <v>0</v>
      </c>
      <c r="BC3084" s="218">
        <v>0</v>
      </c>
      <c r="BD3084" s="75"/>
      <c r="BE3084" s="75"/>
      <c r="BF3084" s="56"/>
      <c r="BH3084" s="74"/>
      <c r="BI3084" s="194"/>
      <c r="BJ3084" s="74"/>
    </row>
    <row r="3085" spans="1:62" s="77" customFormat="1" ht="11.25" customHeight="1" x14ac:dyDescent="0.2">
      <c r="A3085" s="184" t="s">
        <v>3558</v>
      </c>
      <c r="B3085" s="185">
        <v>0</v>
      </c>
      <c r="C3085" s="832">
        <v>78298</v>
      </c>
      <c r="D3085" s="284">
        <v>1E-4</v>
      </c>
      <c r="E3085" s="91">
        <v>0</v>
      </c>
      <c r="F3085" s="186">
        <v>0</v>
      </c>
      <c r="G3085" s="186">
        <v>0</v>
      </c>
      <c r="H3085" s="186">
        <v>0</v>
      </c>
      <c r="I3085" s="187">
        <v>0</v>
      </c>
      <c r="J3085" s="188">
        <v>0</v>
      </c>
      <c r="K3085" s="186">
        <v>0</v>
      </c>
      <c r="L3085" s="186">
        <v>0</v>
      </c>
      <c r="M3085" s="187">
        <v>0</v>
      </c>
      <c r="N3085" s="189">
        <v>0</v>
      </c>
      <c r="O3085" s="188">
        <v>0</v>
      </c>
      <c r="P3085" s="189">
        <v>0</v>
      </c>
      <c r="Q3085" s="189">
        <v>0</v>
      </c>
      <c r="R3085" s="186">
        <v>0</v>
      </c>
      <c r="S3085" s="186">
        <v>1E-4</v>
      </c>
      <c r="T3085" s="188">
        <v>0</v>
      </c>
      <c r="U3085" s="187">
        <v>0</v>
      </c>
      <c r="V3085" s="189">
        <v>0</v>
      </c>
      <c r="W3085" s="189">
        <v>0</v>
      </c>
      <c r="X3085" s="188">
        <v>0</v>
      </c>
      <c r="Y3085" s="188">
        <v>0</v>
      </c>
      <c r="Z3085" s="186">
        <v>0</v>
      </c>
      <c r="AA3085" s="186">
        <v>0</v>
      </c>
      <c r="AB3085" s="186">
        <v>0</v>
      </c>
      <c r="AC3085" s="187">
        <v>0</v>
      </c>
      <c r="AD3085" s="188">
        <v>0</v>
      </c>
      <c r="AE3085" s="189">
        <v>0</v>
      </c>
      <c r="AF3085" s="189">
        <v>0</v>
      </c>
      <c r="AG3085" s="189">
        <v>0</v>
      </c>
      <c r="AH3085" s="191">
        <v>0</v>
      </c>
      <c r="AI3085" s="321">
        <v>0</v>
      </c>
      <c r="AJ3085" s="192">
        <v>7501943488571</v>
      </c>
      <c r="AK3085" s="192">
        <v>78059</v>
      </c>
      <c r="AL3085" s="226"/>
      <c r="AM3085" s="75">
        <v>78298</v>
      </c>
      <c r="AN3085" s="76"/>
      <c r="AO3085" s="311">
        <v>0</v>
      </c>
      <c r="AP3085" s="311">
        <v>0</v>
      </c>
      <c r="AQ3085" s="218">
        <v>0</v>
      </c>
      <c r="AR3085" s="311">
        <v>0</v>
      </c>
      <c r="AS3085" s="218">
        <v>0</v>
      </c>
      <c r="AT3085" s="311">
        <v>0</v>
      </c>
      <c r="AU3085" s="218">
        <v>0</v>
      </c>
      <c r="AV3085" s="311">
        <v>0</v>
      </c>
      <c r="AW3085" s="218">
        <v>0</v>
      </c>
      <c r="AX3085" s="311">
        <v>0</v>
      </c>
      <c r="AY3085" s="218">
        <v>0</v>
      </c>
      <c r="AZ3085" s="311">
        <v>0</v>
      </c>
      <c r="BA3085" s="218">
        <v>0</v>
      </c>
      <c r="BB3085" s="311">
        <v>0</v>
      </c>
      <c r="BC3085" s="218">
        <v>0</v>
      </c>
      <c r="BD3085" s="75"/>
      <c r="BE3085" s="75"/>
      <c r="BF3085" s="56"/>
      <c r="BH3085" s="74"/>
      <c r="BI3085" s="194"/>
      <c r="BJ3085" s="74"/>
    </row>
    <row r="3086" spans="1:62" s="77" customFormat="1" ht="11.25" customHeight="1" x14ac:dyDescent="0.2">
      <c r="A3086" s="184" t="s">
        <v>3558</v>
      </c>
      <c r="B3086" s="185">
        <v>0</v>
      </c>
      <c r="C3086" s="861">
        <v>78279</v>
      </c>
      <c r="D3086" s="284">
        <v>0.505</v>
      </c>
      <c r="E3086" s="91">
        <v>0</v>
      </c>
      <c r="F3086" s="186">
        <v>0</v>
      </c>
      <c r="G3086" s="186">
        <v>0</v>
      </c>
      <c r="H3086" s="186">
        <v>0</v>
      </c>
      <c r="I3086" s="187">
        <v>0</v>
      </c>
      <c r="J3086" s="188">
        <v>0</v>
      </c>
      <c r="K3086" s="186">
        <v>0</v>
      </c>
      <c r="L3086" s="186">
        <v>0</v>
      </c>
      <c r="M3086" s="187">
        <v>0</v>
      </c>
      <c r="N3086" s="189">
        <v>0</v>
      </c>
      <c r="O3086" s="188">
        <v>0</v>
      </c>
      <c r="P3086" s="189">
        <v>0</v>
      </c>
      <c r="Q3086" s="189">
        <v>0</v>
      </c>
      <c r="R3086" s="186">
        <v>0</v>
      </c>
      <c r="S3086" s="186">
        <v>0.505</v>
      </c>
      <c r="T3086" s="188">
        <v>0.505</v>
      </c>
      <c r="U3086" s="187">
        <v>0</v>
      </c>
      <c r="V3086" s="189">
        <v>0</v>
      </c>
      <c r="W3086" s="189">
        <v>0</v>
      </c>
      <c r="X3086" s="188">
        <v>0.505</v>
      </c>
      <c r="Y3086" s="188">
        <v>0</v>
      </c>
      <c r="Z3086" s="186">
        <v>0</v>
      </c>
      <c r="AA3086" s="186">
        <v>0</v>
      </c>
      <c r="AB3086" s="186">
        <v>0</v>
      </c>
      <c r="AC3086" s="187">
        <v>0</v>
      </c>
      <c r="AD3086" s="188">
        <v>0</v>
      </c>
      <c r="AE3086" s="189">
        <v>0</v>
      </c>
      <c r="AF3086" s="189">
        <v>0</v>
      </c>
      <c r="AG3086" s="189">
        <v>0</v>
      </c>
      <c r="AH3086" s="191">
        <v>0</v>
      </c>
      <c r="AI3086" s="321">
        <v>0</v>
      </c>
      <c r="AJ3086" s="192">
        <v>7501943488571</v>
      </c>
      <c r="AK3086" s="192">
        <v>0</v>
      </c>
      <c r="AL3086" s="226"/>
      <c r="AM3086" s="75">
        <v>78279</v>
      </c>
      <c r="AN3086" s="76"/>
      <c r="AO3086" s="311">
        <v>0</v>
      </c>
      <c r="AP3086" s="311">
        <v>0</v>
      </c>
      <c r="AQ3086" s="218">
        <v>0</v>
      </c>
      <c r="AR3086" s="311">
        <v>0</v>
      </c>
      <c r="AS3086" s="218">
        <v>0</v>
      </c>
      <c r="AT3086" s="311">
        <v>0</v>
      </c>
      <c r="AU3086" s="218">
        <v>0</v>
      </c>
      <c r="AV3086" s="311">
        <v>3.03</v>
      </c>
      <c r="AW3086" s="218">
        <v>0</v>
      </c>
      <c r="AX3086" s="311">
        <v>-0.51</v>
      </c>
      <c r="AY3086" s="218">
        <v>-5.666666666666667</v>
      </c>
      <c r="AZ3086" s="311">
        <v>0</v>
      </c>
      <c r="BA3086" s="218">
        <v>0</v>
      </c>
      <c r="BB3086" s="311">
        <v>0</v>
      </c>
      <c r="BC3086" s="218">
        <v>0</v>
      </c>
      <c r="BD3086" s="75"/>
      <c r="BE3086" s="75"/>
      <c r="BF3086" s="56"/>
      <c r="BH3086" s="74"/>
      <c r="BI3086" s="194"/>
      <c r="BJ3086" s="74"/>
    </row>
    <row r="3087" spans="1:62" s="77" customFormat="1" ht="11.25" customHeight="1" x14ac:dyDescent="0.2">
      <c r="A3087" s="344" t="s">
        <v>3559</v>
      </c>
      <c r="B3087" s="345">
        <v>0</v>
      </c>
      <c r="C3087" s="873">
        <v>78223</v>
      </c>
      <c r="D3087" s="389">
        <v>17.36</v>
      </c>
      <c r="E3087" s="347">
        <v>0</v>
      </c>
      <c r="F3087" s="348">
        <v>0</v>
      </c>
      <c r="G3087" s="348">
        <v>0</v>
      </c>
      <c r="H3087" s="348">
        <v>0</v>
      </c>
      <c r="I3087" s="349">
        <v>0</v>
      </c>
      <c r="J3087" s="350">
        <v>0</v>
      </c>
      <c r="K3087" s="348">
        <v>0</v>
      </c>
      <c r="L3087" s="348">
        <v>0</v>
      </c>
      <c r="M3087" s="349">
        <v>0</v>
      </c>
      <c r="N3087" s="351">
        <v>0</v>
      </c>
      <c r="O3087" s="350">
        <v>0</v>
      </c>
      <c r="P3087" s="351">
        <v>0</v>
      </c>
      <c r="Q3087" s="351">
        <v>0</v>
      </c>
      <c r="R3087" s="348">
        <v>0</v>
      </c>
      <c r="S3087" s="348">
        <v>17.36</v>
      </c>
      <c r="T3087" s="350">
        <v>17.36</v>
      </c>
      <c r="U3087" s="349">
        <v>0</v>
      </c>
      <c r="V3087" s="351">
        <v>0</v>
      </c>
      <c r="W3087" s="351">
        <v>0</v>
      </c>
      <c r="X3087" s="350">
        <v>17.36</v>
      </c>
      <c r="Y3087" s="350">
        <v>0</v>
      </c>
      <c r="Z3087" s="348">
        <v>0</v>
      </c>
      <c r="AA3087" s="348">
        <v>0</v>
      </c>
      <c r="AB3087" s="348">
        <v>0</v>
      </c>
      <c r="AC3087" s="349">
        <v>0</v>
      </c>
      <c r="AD3087" s="350">
        <v>0</v>
      </c>
      <c r="AE3087" s="351">
        <v>0</v>
      </c>
      <c r="AF3087" s="351">
        <v>0</v>
      </c>
      <c r="AG3087" s="351">
        <v>0</v>
      </c>
      <c r="AH3087" s="352">
        <v>0</v>
      </c>
      <c r="AI3087" s="321">
        <v>0</v>
      </c>
      <c r="AJ3087" s="192">
        <v>7506425627936</v>
      </c>
      <c r="AK3087" s="192" t="s">
        <v>262</v>
      </c>
      <c r="AL3087" s="226"/>
      <c r="AM3087" s="75">
        <v>78223</v>
      </c>
      <c r="AN3087" s="76"/>
      <c r="AO3087" s="311">
        <v>0</v>
      </c>
      <c r="AP3087" s="311">
        <v>0</v>
      </c>
      <c r="AQ3087" s="218">
        <v>0</v>
      </c>
      <c r="AR3087" s="311">
        <v>0</v>
      </c>
      <c r="AS3087" s="218">
        <v>0</v>
      </c>
      <c r="AT3087" s="311">
        <v>0</v>
      </c>
      <c r="AU3087" s="218">
        <v>0</v>
      </c>
      <c r="AV3087" s="311">
        <v>0</v>
      </c>
      <c r="AW3087" s="218">
        <v>0</v>
      </c>
      <c r="AX3087" s="311">
        <v>0</v>
      </c>
      <c r="AY3087" s="218">
        <v>0</v>
      </c>
      <c r="AZ3087" s="311">
        <v>0</v>
      </c>
      <c r="BA3087" s="218">
        <v>0</v>
      </c>
      <c r="BB3087" s="311">
        <v>0</v>
      </c>
      <c r="BC3087" s="218">
        <v>0</v>
      </c>
      <c r="BD3087" s="75"/>
      <c r="BE3087" s="75"/>
      <c r="BF3087" s="56"/>
      <c r="BH3087" s="74"/>
      <c r="BI3087" s="194"/>
      <c r="BJ3087" s="74"/>
    </row>
    <row r="3088" spans="1:62" s="77" customFormat="1" ht="11.25" customHeight="1" x14ac:dyDescent="0.2">
      <c r="A3088" s="344" t="s">
        <v>3560</v>
      </c>
      <c r="B3088" s="345">
        <v>0</v>
      </c>
      <c r="C3088" s="873">
        <v>78073</v>
      </c>
      <c r="D3088" s="389">
        <v>82.573999999999998</v>
      </c>
      <c r="E3088" s="347">
        <v>0</v>
      </c>
      <c r="F3088" s="348">
        <v>0</v>
      </c>
      <c r="G3088" s="348">
        <v>0</v>
      </c>
      <c r="H3088" s="348">
        <v>0</v>
      </c>
      <c r="I3088" s="349">
        <v>0</v>
      </c>
      <c r="J3088" s="350">
        <v>0</v>
      </c>
      <c r="K3088" s="348">
        <v>0</v>
      </c>
      <c r="L3088" s="348">
        <v>0</v>
      </c>
      <c r="M3088" s="349">
        <v>0</v>
      </c>
      <c r="N3088" s="351">
        <v>0</v>
      </c>
      <c r="O3088" s="350">
        <v>0</v>
      </c>
      <c r="P3088" s="351">
        <v>0</v>
      </c>
      <c r="Q3088" s="351">
        <v>0</v>
      </c>
      <c r="R3088" s="348">
        <v>0</v>
      </c>
      <c r="S3088" s="348">
        <v>82.573999999999998</v>
      </c>
      <c r="T3088" s="350">
        <v>82.573999999999998</v>
      </c>
      <c r="U3088" s="349">
        <v>0</v>
      </c>
      <c r="V3088" s="351">
        <v>0</v>
      </c>
      <c r="W3088" s="351">
        <v>0</v>
      </c>
      <c r="X3088" s="350">
        <v>82.573999999999998</v>
      </c>
      <c r="Y3088" s="350">
        <v>0</v>
      </c>
      <c r="Z3088" s="348">
        <v>0</v>
      </c>
      <c r="AA3088" s="348">
        <v>0</v>
      </c>
      <c r="AB3088" s="348">
        <v>0</v>
      </c>
      <c r="AC3088" s="349">
        <v>0</v>
      </c>
      <c r="AD3088" s="350">
        <v>0</v>
      </c>
      <c r="AE3088" s="351">
        <v>0</v>
      </c>
      <c r="AF3088" s="351">
        <v>0</v>
      </c>
      <c r="AG3088" s="351">
        <v>0</v>
      </c>
      <c r="AH3088" s="352">
        <v>0</v>
      </c>
      <c r="AI3088" s="321">
        <v>0</v>
      </c>
      <c r="AJ3088" s="192">
        <v>7506425603145</v>
      </c>
      <c r="AK3088" s="192" t="s">
        <v>262</v>
      </c>
      <c r="AL3088" s="226"/>
      <c r="AM3088" s="75">
        <v>78073</v>
      </c>
      <c r="AN3088" s="76"/>
      <c r="AO3088" s="311">
        <v>0</v>
      </c>
      <c r="AP3088" s="311">
        <v>0</v>
      </c>
      <c r="AQ3088" s="218">
        <v>0</v>
      </c>
      <c r="AR3088" s="311">
        <v>0</v>
      </c>
      <c r="AS3088" s="218">
        <v>0</v>
      </c>
      <c r="AT3088" s="311">
        <v>0</v>
      </c>
      <c r="AU3088" s="218">
        <v>0</v>
      </c>
      <c r="AV3088" s="311">
        <v>0</v>
      </c>
      <c r="AW3088" s="218">
        <v>0</v>
      </c>
      <c r="AX3088" s="311">
        <v>0</v>
      </c>
      <c r="AY3088" s="218">
        <v>0</v>
      </c>
      <c r="AZ3088" s="311">
        <v>0</v>
      </c>
      <c r="BA3088" s="218">
        <v>0</v>
      </c>
      <c r="BB3088" s="311">
        <v>0</v>
      </c>
      <c r="BC3088" s="218">
        <v>0</v>
      </c>
      <c r="BD3088" s="75"/>
      <c r="BE3088" s="75"/>
      <c r="BF3088" s="56"/>
      <c r="BH3088" s="74"/>
      <c r="BI3088" s="194"/>
      <c r="BJ3088" s="74"/>
    </row>
    <row r="3089" spans="1:62" s="77" customFormat="1" ht="11.25" customHeight="1" x14ac:dyDescent="0.2">
      <c r="A3089" s="184" t="s">
        <v>3561</v>
      </c>
      <c r="B3089" s="185">
        <v>0</v>
      </c>
      <c r="C3089" s="828">
        <v>78074</v>
      </c>
      <c r="D3089" s="284">
        <v>1E-4</v>
      </c>
      <c r="E3089" s="91">
        <v>0</v>
      </c>
      <c r="F3089" s="186">
        <v>0</v>
      </c>
      <c r="G3089" s="186">
        <v>0</v>
      </c>
      <c r="H3089" s="186">
        <v>0</v>
      </c>
      <c r="I3089" s="187">
        <v>0</v>
      </c>
      <c r="J3089" s="188">
        <v>0</v>
      </c>
      <c r="K3089" s="186">
        <v>0</v>
      </c>
      <c r="L3089" s="186">
        <v>0</v>
      </c>
      <c r="M3089" s="187">
        <v>0</v>
      </c>
      <c r="N3089" s="189">
        <v>0</v>
      </c>
      <c r="O3089" s="188">
        <v>0</v>
      </c>
      <c r="P3089" s="189">
        <v>0</v>
      </c>
      <c r="Q3089" s="189">
        <v>0</v>
      </c>
      <c r="R3089" s="186">
        <v>0</v>
      </c>
      <c r="S3089" s="186">
        <v>1E-4</v>
      </c>
      <c r="T3089" s="188">
        <v>0</v>
      </c>
      <c r="U3089" s="187">
        <v>0</v>
      </c>
      <c r="V3089" s="189">
        <v>0</v>
      </c>
      <c r="W3089" s="189">
        <v>0</v>
      </c>
      <c r="X3089" s="188">
        <v>0</v>
      </c>
      <c r="Y3089" s="188">
        <v>0</v>
      </c>
      <c r="Z3089" s="186">
        <v>0</v>
      </c>
      <c r="AA3089" s="186">
        <v>0</v>
      </c>
      <c r="AB3089" s="186">
        <v>0</v>
      </c>
      <c r="AC3089" s="187">
        <v>0</v>
      </c>
      <c r="AD3089" s="188">
        <v>0</v>
      </c>
      <c r="AE3089" s="189">
        <v>0</v>
      </c>
      <c r="AF3089" s="189">
        <v>0</v>
      </c>
      <c r="AG3089" s="189">
        <v>0</v>
      </c>
      <c r="AH3089" s="191">
        <v>0</v>
      </c>
      <c r="AI3089" s="321">
        <v>0</v>
      </c>
      <c r="AJ3089" s="192">
        <v>7506425603152</v>
      </c>
      <c r="AK3089" s="192" t="s">
        <v>262</v>
      </c>
      <c r="AL3089" s="226"/>
      <c r="AM3089" s="75">
        <v>78074</v>
      </c>
      <c r="AN3089" s="76"/>
      <c r="AO3089" s="311">
        <v>0</v>
      </c>
      <c r="AP3089" s="311">
        <v>0</v>
      </c>
      <c r="AQ3089" s="218">
        <v>0</v>
      </c>
      <c r="AR3089" s="311">
        <v>0</v>
      </c>
      <c r="AS3089" s="218">
        <v>0</v>
      </c>
      <c r="AT3089" s="311">
        <v>0</v>
      </c>
      <c r="AU3089" s="218">
        <v>0</v>
      </c>
      <c r="AV3089" s="311">
        <v>0</v>
      </c>
      <c r="AW3089" s="218">
        <v>0</v>
      </c>
      <c r="AX3089" s="311">
        <v>0</v>
      </c>
      <c r="AY3089" s="218">
        <v>0</v>
      </c>
      <c r="AZ3089" s="311">
        <v>0</v>
      </c>
      <c r="BA3089" s="218">
        <v>0</v>
      </c>
      <c r="BB3089" s="311">
        <v>0</v>
      </c>
      <c r="BC3089" s="218">
        <v>0</v>
      </c>
      <c r="BD3089" s="75"/>
      <c r="BE3089" s="75"/>
      <c r="BF3089" s="56"/>
      <c r="BH3089" s="74"/>
      <c r="BI3089" s="194"/>
      <c r="BJ3089" s="74"/>
    </row>
    <row r="3090" spans="1:62" s="77" customFormat="1" ht="11.25" customHeight="1" x14ac:dyDescent="0.2">
      <c r="A3090" s="184" t="s">
        <v>3562</v>
      </c>
      <c r="B3090" s="185">
        <v>0</v>
      </c>
      <c r="C3090" s="828">
        <v>78075</v>
      </c>
      <c r="D3090" s="284">
        <v>78.896999999999991</v>
      </c>
      <c r="E3090" s="91">
        <v>0</v>
      </c>
      <c r="F3090" s="186">
        <v>0</v>
      </c>
      <c r="G3090" s="186">
        <v>0</v>
      </c>
      <c r="H3090" s="186">
        <v>0</v>
      </c>
      <c r="I3090" s="187">
        <v>0</v>
      </c>
      <c r="J3090" s="188">
        <v>0</v>
      </c>
      <c r="K3090" s="186">
        <v>0</v>
      </c>
      <c r="L3090" s="186">
        <v>0</v>
      </c>
      <c r="M3090" s="187">
        <v>0</v>
      </c>
      <c r="N3090" s="189">
        <v>0</v>
      </c>
      <c r="O3090" s="188">
        <v>0</v>
      </c>
      <c r="P3090" s="189">
        <v>0</v>
      </c>
      <c r="Q3090" s="189">
        <v>0</v>
      </c>
      <c r="R3090" s="186">
        <v>0</v>
      </c>
      <c r="S3090" s="186">
        <v>78.896999999999991</v>
      </c>
      <c r="T3090" s="188">
        <v>78.896999999999991</v>
      </c>
      <c r="U3090" s="187">
        <v>0</v>
      </c>
      <c r="V3090" s="189">
        <v>0</v>
      </c>
      <c r="W3090" s="189">
        <v>0</v>
      </c>
      <c r="X3090" s="188">
        <v>78.896999999999991</v>
      </c>
      <c r="Y3090" s="188">
        <v>0</v>
      </c>
      <c r="Z3090" s="186">
        <v>0</v>
      </c>
      <c r="AA3090" s="186">
        <v>0</v>
      </c>
      <c r="AB3090" s="186">
        <v>0</v>
      </c>
      <c r="AC3090" s="187">
        <v>0</v>
      </c>
      <c r="AD3090" s="188">
        <v>0</v>
      </c>
      <c r="AE3090" s="189">
        <v>0</v>
      </c>
      <c r="AF3090" s="189">
        <v>0</v>
      </c>
      <c r="AG3090" s="189">
        <v>0</v>
      </c>
      <c r="AH3090" s="191">
        <v>0</v>
      </c>
      <c r="AI3090" s="321">
        <v>0</v>
      </c>
      <c r="AJ3090" s="192">
        <v>7506425603169</v>
      </c>
      <c r="AK3090" s="192" t="s">
        <v>262</v>
      </c>
      <c r="AL3090" s="226"/>
      <c r="AM3090" s="75">
        <v>78075</v>
      </c>
      <c r="AN3090" s="76"/>
      <c r="AO3090" s="311">
        <v>0</v>
      </c>
      <c r="AP3090" s="311">
        <v>0</v>
      </c>
      <c r="AQ3090" s="218">
        <v>0</v>
      </c>
      <c r="AR3090" s="311">
        <v>0</v>
      </c>
      <c r="AS3090" s="218">
        <v>0</v>
      </c>
      <c r="AT3090" s="311">
        <v>0</v>
      </c>
      <c r="AU3090" s="218">
        <v>0</v>
      </c>
      <c r="AV3090" s="311">
        <v>0</v>
      </c>
      <c r="AW3090" s="218">
        <v>0</v>
      </c>
      <c r="AX3090" s="311">
        <v>0</v>
      </c>
      <c r="AY3090" s="218">
        <v>0</v>
      </c>
      <c r="AZ3090" s="311">
        <v>0</v>
      </c>
      <c r="BA3090" s="218">
        <v>0</v>
      </c>
      <c r="BB3090" s="311">
        <v>0</v>
      </c>
      <c r="BC3090" s="218">
        <v>0</v>
      </c>
      <c r="BD3090" s="75"/>
      <c r="BE3090" s="75"/>
      <c r="BF3090" s="56"/>
      <c r="BH3090" s="74"/>
      <c r="BI3090" s="194"/>
      <c r="BJ3090" s="74"/>
    </row>
    <row r="3091" spans="1:62" s="77" customFormat="1" ht="11.25" customHeight="1" x14ac:dyDescent="0.2">
      <c r="A3091" s="184" t="s">
        <v>3563</v>
      </c>
      <c r="B3091" s="185">
        <v>0</v>
      </c>
      <c r="C3091" s="828">
        <v>78076</v>
      </c>
      <c r="D3091" s="284">
        <v>1E-4</v>
      </c>
      <c r="E3091" s="91">
        <v>0</v>
      </c>
      <c r="F3091" s="186">
        <v>0</v>
      </c>
      <c r="G3091" s="186">
        <v>0</v>
      </c>
      <c r="H3091" s="186">
        <v>0</v>
      </c>
      <c r="I3091" s="187">
        <v>0</v>
      </c>
      <c r="J3091" s="188">
        <v>0</v>
      </c>
      <c r="K3091" s="186">
        <v>0</v>
      </c>
      <c r="L3091" s="186">
        <v>0</v>
      </c>
      <c r="M3091" s="187">
        <v>0</v>
      </c>
      <c r="N3091" s="189">
        <v>0</v>
      </c>
      <c r="O3091" s="188">
        <v>0</v>
      </c>
      <c r="P3091" s="189">
        <v>0</v>
      </c>
      <c r="Q3091" s="189">
        <v>0</v>
      </c>
      <c r="R3091" s="186">
        <v>0</v>
      </c>
      <c r="S3091" s="186">
        <v>1E-4</v>
      </c>
      <c r="T3091" s="188">
        <v>0</v>
      </c>
      <c r="U3091" s="187">
        <v>0</v>
      </c>
      <c r="V3091" s="189">
        <v>0</v>
      </c>
      <c r="W3091" s="189">
        <v>0</v>
      </c>
      <c r="X3091" s="188">
        <v>0</v>
      </c>
      <c r="Y3091" s="188">
        <v>0</v>
      </c>
      <c r="Z3091" s="186">
        <v>0</v>
      </c>
      <c r="AA3091" s="186">
        <v>0</v>
      </c>
      <c r="AB3091" s="186">
        <v>0</v>
      </c>
      <c r="AC3091" s="187">
        <v>0</v>
      </c>
      <c r="AD3091" s="188">
        <v>0</v>
      </c>
      <c r="AE3091" s="189">
        <v>0</v>
      </c>
      <c r="AF3091" s="189">
        <v>0</v>
      </c>
      <c r="AG3091" s="189">
        <v>0</v>
      </c>
      <c r="AH3091" s="191">
        <v>0</v>
      </c>
      <c r="AI3091" s="321">
        <v>0</v>
      </c>
      <c r="AJ3091" s="192">
        <v>7506425603176</v>
      </c>
      <c r="AK3091" s="192" t="s">
        <v>262</v>
      </c>
      <c r="AL3091" s="226"/>
      <c r="AM3091" s="75">
        <v>78076</v>
      </c>
      <c r="AN3091" s="76"/>
      <c r="AO3091" s="311">
        <v>0</v>
      </c>
      <c r="AP3091" s="311">
        <v>0</v>
      </c>
      <c r="AQ3091" s="218">
        <v>0</v>
      </c>
      <c r="AR3091" s="311">
        <v>0</v>
      </c>
      <c r="AS3091" s="218">
        <v>0</v>
      </c>
      <c r="AT3091" s="311">
        <v>0</v>
      </c>
      <c r="AU3091" s="218">
        <v>0</v>
      </c>
      <c r="AV3091" s="311">
        <v>0</v>
      </c>
      <c r="AW3091" s="218">
        <v>0</v>
      </c>
      <c r="AX3091" s="311">
        <v>0</v>
      </c>
      <c r="AY3091" s="218">
        <v>0</v>
      </c>
      <c r="AZ3091" s="311">
        <v>0</v>
      </c>
      <c r="BA3091" s="218">
        <v>0</v>
      </c>
      <c r="BB3091" s="311">
        <v>0</v>
      </c>
      <c r="BC3091" s="218">
        <v>0</v>
      </c>
      <c r="BD3091" s="75"/>
      <c r="BE3091" s="75"/>
      <c r="BF3091" s="56"/>
      <c r="BH3091" s="74"/>
      <c r="BI3091" s="194"/>
      <c r="BJ3091" s="74"/>
    </row>
    <row r="3092" spans="1:62" s="77" customFormat="1" ht="11.25" customHeight="1" x14ac:dyDescent="0.2">
      <c r="A3092" s="507" t="s">
        <v>290</v>
      </c>
      <c r="B3092" s="169">
        <v>0</v>
      </c>
      <c r="C3092" s="941"/>
      <c r="D3092" s="379">
        <v>15645.86299999999</v>
      </c>
      <c r="E3092" s="220">
        <v>100.90919573821677</v>
      </c>
      <c r="F3092" s="221">
        <v>6515</v>
      </c>
      <c r="G3092" s="221">
        <v>9383</v>
      </c>
      <c r="H3092" s="221">
        <v>0</v>
      </c>
      <c r="I3092" s="222">
        <v>0</v>
      </c>
      <c r="J3092" s="221">
        <v>5936.7209999999995</v>
      </c>
      <c r="K3092" s="221">
        <v>4651.4679516193555</v>
      </c>
      <c r="L3092" s="221">
        <v>1010.884</v>
      </c>
      <c r="M3092" s="221">
        <v>21.732580134150385</v>
      </c>
      <c r="N3092" s="223">
        <v>167.36199999999999</v>
      </c>
      <c r="O3092" s="224">
        <v>379.32799999999997</v>
      </c>
      <c r="P3092" s="221">
        <v>617.84399999999994</v>
      </c>
      <c r="Q3092" s="224">
        <v>27.434807867844896</v>
      </c>
      <c r="R3092" s="224">
        <v>73.954859930254386</v>
      </c>
      <c r="S3092" s="224">
        <v>14634.97899999999</v>
      </c>
      <c r="T3092" s="223">
        <v>14607.466</v>
      </c>
      <c r="U3092" s="222">
        <v>94.211974490211702</v>
      </c>
      <c r="V3092" s="224">
        <v>478.30599999999998</v>
      </c>
      <c r="W3092" s="224">
        <v>71.154000000000011</v>
      </c>
      <c r="X3092" s="223">
        <v>14058.006000000001</v>
      </c>
      <c r="Y3092" s="223">
        <v>0</v>
      </c>
      <c r="Z3092" s="221">
        <v>190.84800000000001</v>
      </c>
      <c r="AA3092" s="221">
        <v>0.99399999999999999</v>
      </c>
      <c r="AB3092" s="221">
        <v>0</v>
      </c>
      <c r="AC3092" s="221">
        <v>0</v>
      </c>
      <c r="AD3092" s="223">
        <v>157.61999999999998</v>
      </c>
      <c r="AE3092" s="224">
        <v>18.381</v>
      </c>
      <c r="AF3092" s="224">
        <v>15.852999999999998</v>
      </c>
      <c r="AG3092" s="224">
        <v>0</v>
      </c>
      <c r="AH3092" s="224">
        <v>0</v>
      </c>
      <c r="AI3092" s="343"/>
      <c r="AJ3092" s="192">
        <v>0</v>
      </c>
      <c r="AK3092" s="192">
        <v>0</v>
      </c>
      <c r="AL3092" s="226"/>
      <c r="AM3092" s="75">
        <v>0</v>
      </c>
      <c r="AN3092" s="76"/>
      <c r="AO3092" s="223">
        <v>0</v>
      </c>
      <c r="AP3092" s="223">
        <v>0</v>
      </c>
      <c r="AQ3092" s="222">
        <v>0</v>
      </c>
      <c r="AR3092" s="223">
        <v>0</v>
      </c>
      <c r="AS3092" s="222">
        <v>0</v>
      </c>
      <c r="AT3092" s="223">
        <v>0</v>
      </c>
      <c r="AU3092" s="222">
        <v>0</v>
      </c>
      <c r="AV3092" s="223">
        <v>0</v>
      </c>
      <c r="AW3092" s="222">
        <v>0</v>
      </c>
      <c r="AX3092" s="223">
        <v>0</v>
      </c>
      <c r="AY3092" s="222">
        <v>0</v>
      </c>
      <c r="AZ3092" s="223">
        <v>0</v>
      </c>
      <c r="BA3092" s="222">
        <v>0</v>
      </c>
      <c r="BB3092" s="223">
        <v>0</v>
      </c>
      <c r="BC3092" s="222">
        <v>0</v>
      </c>
      <c r="BD3092" s="75"/>
      <c r="BE3092" s="75"/>
      <c r="BF3092" s="56"/>
      <c r="BH3092" s="74"/>
      <c r="BI3092" s="194"/>
      <c r="BJ3092" s="74"/>
    </row>
    <row r="3093" spans="1:62" s="77" customFormat="1" ht="11.25" customHeight="1" x14ac:dyDescent="0.2">
      <c r="A3093" s="184" t="s">
        <v>3564</v>
      </c>
      <c r="B3093" s="185">
        <v>0</v>
      </c>
      <c r="C3093" s="828">
        <v>66612</v>
      </c>
      <c r="D3093" s="284">
        <v>1E-4</v>
      </c>
      <c r="E3093" s="91">
        <v>0</v>
      </c>
      <c r="F3093" s="186">
        <v>0</v>
      </c>
      <c r="G3093" s="186">
        <v>0</v>
      </c>
      <c r="H3093" s="186">
        <v>0</v>
      </c>
      <c r="I3093" s="187">
        <v>0</v>
      </c>
      <c r="J3093" s="188">
        <v>0</v>
      </c>
      <c r="K3093" s="186">
        <v>0</v>
      </c>
      <c r="L3093" s="186">
        <v>0</v>
      </c>
      <c r="M3093" s="187">
        <v>0</v>
      </c>
      <c r="N3093" s="189">
        <v>0</v>
      </c>
      <c r="O3093" s="188">
        <v>0</v>
      </c>
      <c r="P3093" s="189">
        <v>0</v>
      </c>
      <c r="Q3093" s="189">
        <v>0</v>
      </c>
      <c r="R3093" s="186">
        <v>0</v>
      </c>
      <c r="S3093" s="186">
        <v>1E-4</v>
      </c>
      <c r="T3093" s="188">
        <v>0</v>
      </c>
      <c r="U3093" s="187">
        <v>0</v>
      </c>
      <c r="V3093" s="189">
        <v>0</v>
      </c>
      <c r="W3093" s="189">
        <v>0</v>
      </c>
      <c r="X3093" s="188">
        <v>0</v>
      </c>
      <c r="Y3093" s="188">
        <v>0</v>
      </c>
      <c r="Z3093" s="186">
        <v>0</v>
      </c>
      <c r="AA3093" s="186">
        <v>0</v>
      </c>
      <c r="AB3093" s="186">
        <v>0</v>
      </c>
      <c r="AC3093" s="187">
        <v>0</v>
      </c>
      <c r="AD3093" s="188">
        <v>0</v>
      </c>
      <c r="AE3093" s="189">
        <v>0</v>
      </c>
      <c r="AF3093" s="189">
        <v>0</v>
      </c>
      <c r="AG3093" s="189">
        <v>0</v>
      </c>
      <c r="AH3093" s="191">
        <v>0</v>
      </c>
      <c r="AI3093" s="321">
        <v>0</v>
      </c>
      <c r="AJ3093" s="192">
        <v>7506195187388</v>
      </c>
      <c r="AK3093" s="192" t="s">
        <v>262</v>
      </c>
      <c r="AL3093" s="226"/>
      <c r="AM3093" s="75">
        <v>66612</v>
      </c>
      <c r="AN3093" s="76"/>
      <c r="AO3093" s="188">
        <v>0</v>
      </c>
      <c r="AP3093" s="188">
        <v>0</v>
      </c>
      <c r="AQ3093" s="187">
        <v>0</v>
      </c>
      <c r="AR3093" s="188">
        <v>0</v>
      </c>
      <c r="AS3093" s="187">
        <v>0</v>
      </c>
      <c r="AT3093" s="188">
        <v>0</v>
      </c>
      <c r="AU3093" s="187">
        <v>0</v>
      </c>
      <c r="AV3093" s="188">
        <v>0</v>
      </c>
      <c r="AW3093" s="187">
        <v>0</v>
      </c>
      <c r="AX3093" s="188">
        <v>0</v>
      </c>
      <c r="AY3093" s="187">
        <v>0</v>
      </c>
      <c r="AZ3093" s="188">
        <v>0</v>
      </c>
      <c r="BA3093" s="187">
        <v>0</v>
      </c>
      <c r="BB3093" s="188">
        <v>0</v>
      </c>
      <c r="BC3093" s="187">
        <v>0</v>
      </c>
      <c r="BD3093" s="75"/>
      <c r="BE3093" s="75"/>
      <c r="BF3093" s="56"/>
      <c r="BH3093" s="74"/>
      <c r="BI3093" s="194"/>
      <c r="BJ3093" s="74"/>
    </row>
    <row r="3094" spans="1:62" s="77" customFormat="1" ht="11.25" customHeight="1" x14ac:dyDescent="0.2">
      <c r="A3094" s="184" t="s">
        <v>3565</v>
      </c>
      <c r="B3094" s="185">
        <v>0</v>
      </c>
      <c r="C3094" s="828" t="s">
        <v>291</v>
      </c>
      <c r="D3094" s="284">
        <v>1E-4</v>
      </c>
      <c r="E3094" s="91">
        <v>0</v>
      </c>
      <c r="F3094" s="186">
        <v>0</v>
      </c>
      <c r="G3094" s="186">
        <v>0</v>
      </c>
      <c r="H3094" s="186">
        <v>0</v>
      </c>
      <c r="I3094" s="187">
        <v>0</v>
      </c>
      <c r="J3094" s="188">
        <v>0</v>
      </c>
      <c r="K3094" s="186">
        <v>0</v>
      </c>
      <c r="L3094" s="186">
        <v>0</v>
      </c>
      <c r="M3094" s="187">
        <v>0</v>
      </c>
      <c r="N3094" s="189">
        <v>0</v>
      </c>
      <c r="O3094" s="188">
        <v>0</v>
      </c>
      <c r="P3094" s="189">
        <v>0</v>
      </c>
      <c r="Q3094" s="189">
        <v>0</v>
      </c>
      <c r="R3094" s="186">
        <v>0</v>
      </c>
      <c r="S3094" s="186">
        <v>1E-4</v>
      </c>
      <c r="T3094" s="188">
        <v>0</v>
      </c>
      <c r="U3094" s="187">
        <v>0</v>
      </c>
      <c r="V3094" s="189">
        <v>0</v>
      </c>
      <c r="W3094" s="189">
        <v>0</v>
      </c>
      <c r="X3094" s="188">
        <v>0</v>
      </c>
      <c r="Y3094" s="188">
        <v>0</v>
      </c>
      <c r="Z3094" s="186">
        <v>0</v>
      </c>
      <c r="AA3094" s="186">
        <v>0</v>
      </c>
      <c r="AB3094" s="186">
        <v>0</v>
      </c>
      <c r="AC3094" s="187">
        <v>0</v>
      </c>
      <c r="AD3094" s="188">
        <v>0</v>
      </c>
      <c r="AE3094" s="189">
        <v>0</v>
      </c>
      <c r="AF3094" s="189">
        <v>0</v>
      </c>
      <c r="AG3094" s="189">
        <v>0</v>
      </c>
      <c r="AH3094" s="191">
        <v>0</v>
      </c>
      <c r="AI3094" s="321">
        <v>0</v>
      </c>
      <c r="AJ3094" s="192">
        <v>7506339361650</v>
      </c>
      <c r="AK3094" s="192" t="s">
        <v>262</v>
      </c>
      <c r="AL3094" s="226"/>
      <c r="AM3094" s="75">
        <v>5189</v>
      </c>
      <c r="AN3094" s="456"/>
      <c r="AO3094" s="188">
        <v>0</v>
      </c>
      <c r="AP3094" s="188">
        <v>0</v>
      </c>
      <c r="AQ3094" s="187">
        <v>0</v>
      </c>
      <c r="AR3094" s="188">
        <v>0</v>
      </c>
      <c r="AS3094" s="187">
        <v>0</v>
      </c>
      <c r="AT3094" s="188">
        <v>0</v>
      </c>
      <c r="AU3094" s="187">
        <v>0</v>
      </c>
      <c r="AV3094" s="188">
        <v>0</v>
      </c>
      <c r="AW3094" s="187">
        <v>0</v>
      </c>
      <c r="AX3094" s="188">
        <v>0</v>
      </c>
      <c r="AY3094" s="187">
        <v>0</v>
      </c>
      <c r="AZ3094" s="188">
        <v>0</v>
      </c>
      <c r="BA3094" s="187">
        <v>0</v>
      </c>
      <c r="BB3094" s="188">
        <v>0</v>
      </c>
      <c r="BC3094" s="187">
        <v>0</v>
      </c>
      <c r="BD3094" s="75"/>
      <c r="BE3094" s="75"/>
      <c r="BF3094" s="56"/>
      <c r="BH3094" s="74"/>
      <c r="BI3094" s="194"/>
      <c r="BJ3094" s="74"/>
    </row>
    <row r="3095" spans="1:62" s="77" customFormat="1" ht="11.25" customHeight="1" x14ac:dyDescent="0.2">
      <c r="A3095" s="184" t="s">
        <v>3566</v>
      </c>
      <c r="B3095" s="185">
        <v>0</v>
      </c>
      <c r="C3095" s="828" t="s">
        <v>292</v>
      </c>
      <c r="D3095" s="284">
        <v>1E-4</v>
      </c>
      <c r="E3095" s="91">
        <v>0</v>
      </c>
      <c r="F3095" s="186">
        <v>0</v>
      </c>
      <c r="G3095" s="186">
        <v>0</v>
      </c>
      <c r="H3095" s="186">
        <v>0</v>
      </c>
      <c r="I3095" s="187">
        <v>0</v>
      </c>
      <c r="J3095" s="188">
        <v>0</v>
      </c>
      <c r="K3095" s="186">
        <v>0</v>
      </c>
      <c r="L3095" s="186">
        <v>0</v>
      </c>
      <c r="M3095" s="187">
        <v>0</v>
      </c>
      <c r="N3095" s="189">
        <v>0</v>
      </c>
      <c r="O3095" s="188">
        <v>0</v>
      </c>
      <c r="P3095" s="189">
        <v>0</v>
      </c>
      <c r="Q3095" s="189">
        <v>0</v>
      </c>
      <c r="R3095" s="186">
        <v>0</v>
      </c>
      <c r="S3095" s="186">
        <v>1E-4</v>
      </c>
      <c r="T3095" s="188">
        <v>0</v>
      </c>
      <c r="U3095" s="187">
        <v>0</v>
      </c>
      <c r="V3095" s="189">
        <v>0</v>
      </c>
      <c r="W3095" s="189">
        <v>0</v>
      </c>
      <c r="X3095" s="188">
        <v>0</v>
      </c>
      <c r="Y3095" s="188">
        <v>0</v>
      </c>
      <c r="Z3095" s="186">
        <v>0</v>
      </c>
      <c r="AA3095" s="186">
        <v>0</v>
      </c>
      <c r="AB3095" s="186">
        <v>0</v>
      </c>
      <c r="AC3095" s="187">
        <v>0</v>
      </c>
      <c r="AD3095" s="188">
        <v>0</v>
      </c>
      <c r="AE3095" s="189">
        <v>0</v>
      </c>
      <c r="AF3095" s="189">
        <v>0</v>
      </c>
      <c r="AG3095" s="189">
        <v>0</v>
      </c>
      <c r="AH3095" s="191">
        <v>0</v>
      </c>
      <c r="AI3095" s="321">
        <v>0</v>
      </c>
      <c r="AJ3095" s="192">
        <v>7506339361643</v>
      </c>
      <c r="AK3095" s="192" t="s">
        <v>262</v>
      </c>
      <c r="AL3095" s="226"/>
      <c r="AM3095" s="75">
        <v>5188</v>
      </c>
      <c r="AN3095" s="76"/>
      <c r="AO3095" s="188">
        <v>0</v>
      </c>
      <c r="AP3095" s="188">
        <v>0</v>
      </c>
      <c r="AQ3095" s="187">
        <v>0</v>
      </c>
      <c r="AR3095" s="188">
        <v>0</v>
      </c>
      <c r="AS3095" s="187">
        <v>0</v>
      </c>
      <c r="AT3095" s="188">
        <v>0</v>
      </c>
      <c r="AU3095" s="187">
        <v>0</v>
      </c>
      <c r="AV3095" s="188">
        <v>0</v>
      </c>
      <c r="AW3095" s="187">
        <v>0</v>
      </c>
      <c r="AX3095" s="188">
        <v>0</v>
      </c>
      <c r="AY3095" s="187">
        <v>0</v>
      </c>
      <c r="AZ3095" s="188">
        <v>0</v>
      </c>
      <c r="BA3095" s="187">
        <v>0</v>
      </c>
      <c r="BB3095" s="188">
        <v>0</v>
      </c>
      <c r="BC3095" s="187">
        <v>0</v>
      </c>
      <c r="BD3095" s="75"/>
      <c r="BE3095" s="75"/>
      <c r="BF3095" s="56"/>
      <c r="BH3095" s="74"/>
      <c r="BI3095" s="194"/>
      <c r="BJ3095" s="74"/>
    </row>
    <row r="3096" spans="1:62" s="77" customFormat="1" ht="11.25" customHeight="1" x14ac:dyDescent="0.2">
      <c r="A3096" s="184" t="s">
        <v>3420</v>
      </c>
      <c r="B3096" s="185">
        <v>0</v>
      </c>
      <c r="C3096" s="858">
        <v>89404</v>
      </c>
      <c r="D3096" s="284">
        <v>1E-4</v>
      </c>
      <c r="E3096" s="91">
        <v>0</v>
      </c>
      <c r="F3096" s="186">
        <v>0</v>
      </c>
      <c r="G3096" s="186">
        <v>0</v>
      </c>
      <c r="H3096" s="186">
        <v>0</v>
      </c>
      <c r="I3096" s="187">
        <v>0</v>
      </c>
      <c r="J3096" s="188">
        <v>0</v>
      </c>
      <c r="K3096" s="186">
        <v>0</v>
      </c>
      <c r="L3096" s="186">
        <v>0</v>
      </c>
      <c r="M3096" s="187">
        <v>0</v>
      </c>
      <c r="N3096" s="189">
        <v>0</v>
      </c>
      <c r="O3096" s="188">
        <v>0</v>
      </c>
      <c r="P3096" s="189">
        <v>0</v>
      </c>
      <c r="Q3096" s="189">
        <v>0</v>
      </c>
      <c r="R3096" s="186">
        <v>0</v>
      </c>
      <c r="S3096" s="186">
        <v>1E-4</v>
      </c>
      <c r="T3096" s="188">
        <v>0</v>
      </c>
      <c r="U3096" s="187">
        <v>0</v>
      </c>
      <c r="V3096" s="189">
        <v>0</v>
      </c>
      <c r="W3096" s="189">
        <v>0</v>
      </c>
      <c r="X3096" s="188">
        <v>0</v>
      </c>
      <c r="Y3096" s="188">
        <v>0</v>
      </c>
      <c r="Z3096" s="186">
        <v>0</v>
      </c>
      <c r="AA3096" s="186">
        <v>0</v>
      </c>
      <c r="AB3096" s="186">
        <v>0</v>
      </c>
      <c r="AC3096" s="187">
        <v>0</v>
      </c>
      <c r="AD3096" s="188">
        <v>0</v>
      </c>
      <c r="AE3096" s="189">
        <v>0</v>
      </c>
      <c r="AF3096" s="189">
        <v>0</v>
      </c>
      <c r="AG3096" s="189">
        <v>0</v>
      </c>
      <c r="AH3096" s="191">
        <v>0</v>
      </c>
      <c r="AI3096" s="321">
        <v>0</v>
      </c>
      <c r="AJ3096" s="192">
        <v>7500435108591</v>
      </c>
      <c r="AK3096" s="192" t="s">
        <v>262</v>
      </c>
      <c r="AL3096" s="226"/>
      <c r="AM3096" s="75">
        <v>89404</v>
      </c>
      <c r="AN3096" s="76"/>
      <c r="AO3096" s="188">
        <v>0</v>
      </c>
      <c r="AP3096" s="188">
        <v>0</v>
      </c>
      <c r="AQ3096" s="187">
        <v>0</v>
      </c>
      <c r="AR3096" s="188">
        <v>0</v>
      </c>
      <c r="AS3096" s="187">
        <v>0</v>
      </c>
      <c r="AT3096" s="188">
        <v>0</v>
      </c>
      <c r="AU3096" s="187">
        <v>0</v>
      </c>
      <c r="AV3096" s="188">
        <v>0</v>
      </c>
      <c r="AW3096" s="187">
        <v>0</v>
      </c>
      <c r="AX3096" s="188">
        <v>0</v>
      </c>
      <c r="AY3096" s="187">
        <v>0</v>
      </c>
      <c r="AZ3096" s="188">
        <v>0</v>
      </c>
      <c r="BA3096" s="187">
        <v>0</v>
      </c>
      <c r="BB3096" s="188">
        <v>0</v>
      </c>
      <c r="BC3096" s="187">
        <v>0</v>
      </c>
      <c r="BD3096" s="75"/>
      <c r="BE3096" s="75"/>
      <c r="BF3096" s="56"/>
      <c r="BH3096" s="74"/>
      <c r="BI3096" s="194"/>
      <c r="BJ3096" s="74"/>
    </row>
    <row r="3097" spans="1:62" s="77" customFormat="1" ht="11.25" customHeight="1" x14ac:dyDescent="0.2">
      <c r="A3097" s="184" t="s">
        <v>3567</v>
      </c>
      <c r="B3097" s="185">
        <v>0</v>
      </c>
      <c r="C3097" s="829">
        <v>78019</v>
      </c>
      <c r="D3097" s="284">
        <v>1E-4</v>
      </c>
      <c r="E3097" s="91">
        <v>0</v>
      </c>
      <c r="F3097" s="186">
        <v>0</v>
      </c>
      <c r="G3097" s="186">
        <v>0</v>
      </c>
      <c r="H3097" s="186">
        <v>0</v>
      </c>
      <c r="I3097" s="187">
        <v>0</v>
      </c>
      <c r="J3097" s="188">
        <v>0</v>
      </c>
      <c r="K3097" s="186">
        <v>0</v>
      </c>
      <c r="L3097" s="186">
        <v>0</v>
      </c>
      <c r="M3097" s="187">
        <v>0</v>
      </c>
      <c r="N3097" s="189">
        <v>0</v>
      </c>
      <c r="O3097" s="188">
        <v>0</v>
      </c>
      <c r="P3097" s="189">
        <v>0</v>
      </c>
      <c r="Q3097" s="189">
        <v>0</v>
      </c>
      <c r="R3097" s="186">
        <v>0</v>
      </c>
      <c r="S3097" s="186">
        <v>1E-4</v>
      </c>
      <c r="T3097" s="188">
        <v>0</v>
      </c>
      <c r="U3097" s="187">
        <v>0</v>
      </c>
      <c r="V3097" s="189">
        <v>0</v>
      </c>
      <c r="W3097" s="189">
        <v>0</v>
      </c>
      <c r="X3097" s="188">
        <v>0</v>
      </c>
      <c r="Y3097" s="188">
        <v>0</v>
      </c>
      <c r="Z3097" s="186">
        <v>0</v>
      </c>
      <c r="AA3097" s="186">
        <v>0</v>
      </c>
      <c r="AB3097" s="186">
        <v>0</v>
      </c>
      <c r="AC3097" s="187">
        <v>0</v>
      </c>
      <c r="AD3097" s="188">
        <v>0</v>
      </c>
      <c r="AE3097" s="189">
        <v>0</v>
      </c>
      <c r="AF3097" s="189">
        <v>0</v>
      </c>
      <c r="AG3097" s="189">
        <v>0</v>
      </c>
      <c r="AH3097" s="191">
        <v>0</v>
      </c>
      <c r="AI3097" s="321">
        <v>0</v>
      </c>
      <c r="AJ3097" s="192">
        <v>7500435019118</v>
      </c>
      <c r="AK3097" s="192">
        <v>82173</v>
      </c>
      <c r="AL3097" s="226"/>
      <c r="AM3097" s="75">
        <v>78019</v>
      </c>
      <c r="AN3097" s="76"/>
      <c r="AO3097" s="188">
        <v>0</v>
      </c>
      <c r="AP3097" s="188">
        <v>0</v>
      </c>
      <c r="AQ3097" s="187">
        <v>0</v>
      </c>
      <c r="AR3097" s="188">
        <v>0</v>
      </c>
      <c r="AS3097" s="187">
        <v>0</v>
      </c>
      <c r="AT3097" s="188">
        <v>0</v>
      </c>
      <c r="AU3097" s="187">
        <v>0</v>
      </c>
      <c r="AV3097" s="188">
        <v>0</v>
      </c>
      <c r="AW3097" s="187">
        <v>0</v>
      </c>
      <c r="AX3097" s="188">
        <v>0</v>
      </c>
      <c r="AY3097" s="187">
        <v>0</v>
      </c>
      <c r="AZ3097" s="188">
        <v>0</v>
      </c>
      <c r="BA3097" s="187">
        <v>0</v>
      </c>
      <c r="BB3097" s="188">
        <v>0</v>
      </c>
      <c r="BC3097" s="187">
        <v>0</v>
      </c>
      <c r="BD3097" s="75"/>
      <c r="BE3097" s="75"/>
      <c r="BF3097" s="56"/>
      <c r="BH3097" s="74"/>
      <c r="BI3097" s="194"/>
      <c r="BJ3097" s="74"/>
    </row>
    <row r="3098" spans="1:62" s="77" customFormat="1" ht="11.25" customHeight="1" x14ac:dyDescent="0.2">
      <c r="A3098" s="184" t="s">
        <v>3568</v>
      </c>
      <c r="B3098" s="185">
        <v>0</v>
      </c>
      <c r="C3098" s="829">
        <v>78020</v>
      </c>
      <c r="D3098" s="284">
        <v>1E-4</v>
      </c>
      <c r="E3098" s="91">
        <v>0</v>
      </c>
      <c r="F3098" s="186">
        <v>0</v>
      </c>
      <c r="G3098" s="186">
        <v>0</v>
      </c>
      <c r="H3098" s="186">
        <v>0</v>
      </c>
      <c r="I3098" s="187">
        <v>0</v>
      </c>
      <c r="J3098" s="188">
        <v>0</v>
      </c>
      <c r="K3098" s="186">
        <v>0</v>
      </c>
      <c r="L3098" s="186">
        <v>0</v>
      </c>
      <c r="M3098" s="187">
        <v>0</v>
      </c>
      <c r="N3098" s="189">
        <v>0</v>
      </c>
      <c r="O3098" s="188">
        <v>0</v>
      </c>
      <c r="P3098" s="189">
        <v>0</v>
      </c>
      <c r="Q3098" s="189">
        <v>0</v>
      </c>
      <c r="R3098" s="186">
        <v>0</v>
      </c>
      <c r="S3098" s="186">
        <v>1E-4</v>
      </c>
      <c r="T3098" s="188">
        <v>0</v>
      </c>
      <c r="U3098" s="187">
        <v>0</v>
      </c>
      <c r="V3098" s="189">
        <v>0</v>
      </c>
      <c r="W3098" s="189">
        <v>0</v>
      </c>
      <c r="X3098" s="188">
        <v>0</v>
      </c>
      <c r="Y3098" s="188">
        <v>0</v>
      </c>
      <c r="Z3098" s="186">
        <v>0</v>
      </c>
      <c r="AA3098" s="186">
        <v>0</v>
      </c>
      <c r="AB3098" s="186">
        <v>0</v>
      </c>
      <c r="AC3098" s="187">
        <v>0</v>
      </c>
      <c r="AD3098" s="188">
        <v>0</v>
      </c>
      <c r="AE3098" s="189">
        <v>0</v>
      </c>
      <c r="AF3098" s="189">
        <v>0</v>
      </c>
      <c r="AG3098" s="189">
        <v>0</v>
      </c>
      <c r="AH3098" s="191">
        <v>0</v>
      </c>
      <c r="AI3098" s="321">
        <v>0</v>
      </c>
      <c r="AJ3098" s="192">
        <v>7500435019125</v>
      </c>
      <c r="AK3098" s="192">
        <v>82174</v>
      </c>
      <c r="AL3098" s="226"/>
      <c r="AM3098" s="75">
        <v>78020</v>
      </c>
      <c r="AN3098" s="456"/>
      <c r="AO3098" s="188">
        <v>0</v>
      </c>
      <c r="AP3098" s="188">
        <v>0</v>
      </c>
      <c r="AQ3098" s="187">
        <v>0</v>
      </c>
      <c r="AR3098" s="188">
        <v>0</v>
      </c>
      <c r="AS3098" s="187">
        <v>0</v>
      </c>
      <c r="AT3098" s="188">
        <v>0</v>
      </c>
      <c r="AU3098" s="187">
        <v>0</v>
      </c>
      <c r="AV3098" s="188">
        <v>0</v>
      </c>
      <c r="AW3098" s="187">
        <v>0</v>
      </c>
      <c r="AX3098" s="188">
        <v>0</v>
      </c>
      <c r="AY3098" s="187">
        <v>0</v>
      </c>
      <c r="AZ3098" s="188">
        <v>0</v>
      </c>
      <c r="BA3098" s="187">
        <v>0</v>
      </c>
      <c r="BB3098" s="188">
        <v>0</v>
      </c>
      <c r="BC3098" s="187">
        <v>0</v>
      </c>
      <c r="BD3098" s="75"/>
      <c r="BE3098" s="75"/>
      <c r="BF3098" s="56"/>
      <c r="BH3098" s="74"/>
      <c r="BI3098" s="194"/>
      <c r="BJ3098" s="74"/>
    </row>
    <row r="3099" spans="1:62" s="77" customFormat="1" ht="11.25" customHeight="1" x14ac:dyDescent="0.2">
      <c r="A3099" s="184" t="s">
        <v>3569</v>
      </c>
      <c r="B3099" s="185">
        <v>0</v>
      </c>
      <c r="C3099" s="829">
        <v>78022</v>
      </c>
      <c r="D3099" s="284">
        <v>1E-4</v>
      </c>
      <c r="E3099" s="91">
        <v>0</v>
      </c>
      <c r="F3099" s="186">
        <v>0</v>
      </c>
      <c r="G3099" s="186">
        <v>0</v>
      </c>
      <c r="H3099" s="186">
        <v>0</v>
      </c>
      <c r="I3099" s="187">
        <v>0</v>
      </c>
      <c r="J3099" s="188">
        <v>0</v>
      </c>
      <c r="K3099" s="186">
        <v>0</v>
      </c>
      <c r="L3099" s="186">
        <v>0</v>
      </c>
      <c r="M3099" s="187">
        <v>0</v>
      </c>
      <c r="N3099" s="189">
        <v>0</v>
      </c>
      <c r="O3099" s="188">
        <v>0</v>
      </c>
      <c r="P3099" s="189">
        <v>0</v>
      </c>
      <c r="Q3099" s="189">
        <v>0</v>
      </c>
      <c r="R3099" s="186">
        <v>0</v>
      </c>
      <c r="S3099" s="186">
        <v>1E-4</v>
      </c>
      <c r="T3099" s="188">
        <v>0</v>
      </c>
      <c r="U3099" s="187">
        <v>0</v>
      </c>
      <c r="V3099" s="189">
        <v>0</v>
      </c>
      <c r="W3099" s="189">
        <v>0</v>
      </c>
      <c r="X3099" s="188">
        <v>0</v>
      </c>
      <c r="Y3099" s="188">
        <v>0</v>
      </c>
      <c r="Z3099" s="186">
        <v>0</v>
      </c>
      <c r="AA3099" s="186">
        <v>0</v>
      </c>
      <c r="AB3099" s="186">
        <v>0</v>
      </c>
      <c r="AC3099" s="187">
        <v>0</v>
      </c>
      <c r="AD3099" s="188">
        <v>0</v>
      </c>
      <c r="AE3099" s="189">
        <v>0</v>
      </c>
      <c r="AF3099" s="189">
        <v>0</v>
      </c>
      <c r="AG3099" s="189">
        <v>0</v>
      </c>
      <c r="AH3099" s="191">
        <v>0</v>
      </c>
      <c r="AI3099" s="499">
        <v>0</v>
      </c>
      <c r="AJ3099" s="192">
        <v>7500435019149</v>
      </c>
      <c r="AK3099" s="192">
        <v>82176</v>
      </c>
      <c r="AL3099" s="226"/>
      <c r="AM3099" s="75">
        <v>78022</v>
      </c>
      <c r="AN3099" s="456"/>
      <c r="AO3099" s="188">
        <v>0</v>
      </c>
      <c r="AP3099" s="188">
        <v>0</v>
      </c>
      <c r="AQ3099" s="187">
        <v>0</v>
      </c>
      <c r="AR3099" s="188">
        <v>0</v>
      </c>
      <c r="AS3099" s="187">
        <v>0</v>
      </c>
      <c r="AT3099" s="188">
        <v>0</v>
      </c>
      <c r="AU3099" s="187">
        <v>0</v>
      </c>
      <c r="AV3099" s="188">
        <v>0</v>
      </c>
      <c r="AW3099" s="187">
        <v>0</v>
      </c>
      <c r="AX3099" s="188">
        <v>0</v>
      </c>
      <c r="AY3099" s="187">
        <v>0</v>
      </c>
      <c r="AZ3099" s="188">
        <v>0</v>
      </c>
      <c r="BA3099" s="187">
        <v>0</v>
      </c>
      <c r="BB3099" s="188">
        <v>0</v>
      </c>
      <c r="BC3099" s="187">
        <v>0</v>
      </c>
      <c r="BD3099" s="75"/>
      <c r="BE3099" s="75"/>
      <c r="BF3099" s="56"/>
      <c r="BH3099" s="74"/>
      <c r="BI3099" s="194"/>
      <c r="BJ3099" s="74"/>
    </row>
    <row r="3100" spans="1:62" s="77" customFormat="1" ht="11.25" customHeight="1" x14ac:dyDescent="0.2">
      <c r="A3100" s="184" t="s">
        <v>3436</v>
      </c>
      <c r="B3100" s="185">
        <v>0</v>
      </c>
      <c r="C3100" s="828">
        <v>78023</v>
      </c>
      <c r="D3100" s="284">
        <v>1E-4</v>
      </c>
      <c r="E3100" s="91">
        <v>0</v>
      </c>
      <c r="F3100" s="186">
        <v>0</v>
      </c>
      <c r="G3100" s="186">
        <v>0</v>
      </c>
      <c r="H3100" s="186">
        <v>0</v>
      </c>
      <c r="I3100" s="187">
        <v>0</v>
      </c>
      <c r="J3100" s="188">
        <v>0</v>
      </c>
      <c r="K3100" s="186">
        <v>0</v>
      </c>
      <c r="L3100" s="186">
        <v>0</v>
      </c>
      <c r="M3100" s="187">
        <v>0</v>
      </c>
      <c r="N3100" s="189">
        <v>0</v>
      </c>
      <c r="O3100" s="188">
        <v>0</v>
      </c>
      <c r="P3100" s="189">
        <v>0</v>
      </c>
      <c r="Q3100" s="189">
        <v>0</v>
      </c>
      <c r="R3100" s="186">
        <v>0</v>
      </c>
      <c r="S3100" s="186">
        <v>1E-4</v>
      </c>
      <c r="T3100" s="188">
        <v>0</v>
      </c>
      <c r="U3100" s="187">
        <v>0</v>
      </c>
      <c r="V3100" s="189">
        <v>0</v>
      </c>
      <c r="W3100" s="189">
        <v>0</v>
      </c>
      <c r="X3100" s="188">
        <v>0</v>
      </c>
      <c r="Y3100" s="188">
        <v>0</v>
      </c>
      <c r="Z3100" s="186">
        <v>0</v>
      </c>
      <c r="AA3100" s="186">
        <v>0</v>
      </c>
      <c r="AB3100" s="186">
        <v>0</v>
      </c>
      <c r="AC3100" s="187">
        <v>0</v>
      </c>
      <c r="AD3100" s="188">
        <v>0</v>
      </c>
      <c r="AE3100" s="189">
        <v>0</v>
      </c>
      <c r="AF3100" s="189">
        <v>0</v>
      </c>
      <c r="AG3100" s="189">
        <v>0</v>
      </c>
      <c r="AH3100" s="191">
        <v>0</v>
      </c>
      <c r="AI3100" s="499">
        <v>0</v>
      </c>
      <c r="AJ3100" s="192">
        <v>7500435019156</v>
      </c>
      <c r="AK3100" s="192">
        <v>82177</v>
      </c>
      <c r="AL3100" s="226"/>
      <c r="AM3100" s="75">
        <v>78023</v>
      </c>
      <c r="AN3100" s="76"/>
      <c r="AO3100" s="188">
        <v>0</v>
      </c>
      <c r="AP3100" s="188">
        <v>0</v>
      </c>
      <c r="AQ3100" s="187">
        <v>0</v>
      </c>
      <c r="AR3100" s="188">
        <v>0</v>
      </c>
      <c r="AS3100" s="187">
        <v>0</v>
      </c>
      <c r="AT3100" s="188">
        <v>0</v>
      </c>
      <c r="AU3100" s="187">
        <v>0</v>
      </c>
      <c r="AV3100" s="188">
        <v>0</v>
      </c>
      <c r="AW3100" s="187">
        <v>0</v>
      </c>
      <c r="AX3100" s="188">
        <v>0</v>
      </c>
      <c r="AY3100" s="187">
        <v>0</v>
      </c>
      <c r="AZ3100" s="188">
        <v>0</v>
      </c>
      <c r="BA3100" s="187">
        <v>0</v>
      </c>
      <c r="BB3100" s="188">
        <v>0</v>
      </c>
      <c r="BC3100" s="187">
        <v>0</v>
      </c>
      <c r="BD3100" s="75"/>
      <c r="BE3100" s="75"/>
      <c r="BF3100" s="56"/>
      <c r="BH3100" s="74"/>
      <c r="BI3100" s="194"/>
      <c r="BJ3100" s="74"/>
    </row>
    <row r="3101" spans="1:62" s="77" customFormat="1" ht="11.25" customHeight="1" x14ac:dyDescent="0.2">
      <c r="A3101" s="184" t="s">
        <v>3489</v>
      </c>
      <c r="B3101" s="185">
        <v>0</v>
      </c>
      <c r="C3101" s="829">
        <v>78028</v>
      </c>
      <c r="D3101" s="284">
        <v>1E-4</v>
      </c>
      <c r="E3101" s="91">
        <v>0</v>
      </c>
      <c r="F3101" s="186">
        <v>0</v>
      </c>
      <c r="G3101" s="186">
        <v>0</v>
      </c>
      <c r="H3101" s="186">
        <v>0</v>
      </c>
      <c r="I3101" s="187">
        <v>0</v>
      </c>
      <c r="J3101" s="188">
        <v>0</v>
      </c>
      <c r="K3101" s="186">
        <v>0</v>
      </c>
      <c r="L3101" s="186">
        <v>0</v>
      </c>
      <c r="M3101" s="187">
        <v>0</v>
      </c>
      <c r="N3101" s="189">
        <v>0</v>
      </c>
      <c r="O3101" s="188">
        <v>0</v>
      </c>
      <c r="P3101" s="189">
        <v>0</v>
      </c>
      <c r="Q3101" s="189">
        <v>0</v>
      </c>
      <c r="R3101" s="186">
        <v>0</v>
      </c>
      <c r="S3101" s="186">
        <v>1E-4</v>
      </c>
      <c r="T3101" s="188">
        <v>0</v>
      </c>
      <c r="U3101" s="187">
        <v>0</v>
      </c>
      <c r="V3101" s="189">
        <v>0</v>
      </c>
      <c r="W3101" s="189">
        <v>0</v>
      </c>
      <c r="X3101" s="188">
        <v>0</v>
      </c>
      <c r="Y3101" s="188">
        <v>0</v>
      </c>
      <c r="Z3101" s="186">
        <v>0</v>
      </c>
      <c r="AA3101" s="186">
        <v>0</v>
      </c>
      <c r="AB3101" s="186">
        <v>0</v>
      </c>
      <c r="AC3101" s="187">
        <v>0</v>
      </c>
      <c r="AD3101" s="188">
        <v>0</v>
      </c>
      <c r="AE3101" s="189">
        <v>0</v>
      </c>
      <c r="AF3101" s="189">
        <v>0</v>
      </c>
      <c r="AG3101" s="189">
        <v>0</v>
      </c>
      <c r="AH3101" s="191">
        <v>0</v>
      </c>
      <c r="AI3101" s="499">
        <v>0</v>
      </c>
      <c r="AJ3101" s="192">
        <v>7500435108638</v>
      </c>
      <c r="AK3101" s="192">
        <v>89408</v>
      </c>
      <c r="AL3101" s="226"/>
      <c r="AM3101" s="75">
        <v>78028</v>
      </c>
      <c r="AN3101" s="76"/>
      <c r="AO3101" s="188">
        <v>0</v>
      </c>
      <c r="AP3101" s="188">
        <v>0</v>
      </c>
      <c r="AQ3101" s="187">
        <v>0</v>
      </c>
      <c r="AR3101" s="188">
        <v>0</v>
      </c>
      <c r="AS3101" s="187">
        <v>0</v>
      </c>
      <c r="AT3101" s="188">
        <v>0</v>
      </c>
      <c r="AU3101" s="187">
        <v>0</v>
      </c>
      <c r="AV3101" s="188">
        <v>0</v>
      </c>
      <c r="AW3101" s="187">
        <v>0</v>
      </c>
      <c r="AX3101" s="188">
        <v>0</v>
      </c>
      <c r="AY3101" s="187">
        <v>0</v>
      </c>
      <c r="AZ3101" s="188">
        <v>0</v>
      </c>
      <c r="BA3101" s="187">
        <v>0</v>
      </c>
      <c r="BB3101" s="188">
        <v>0</v>
      </c>
      <c r="BC3101" s="187">
        <v>0</v>
      </c>
      <c r="BD3101" s="75"/>
      <c r="BE3101" s="75"/>
      <c r="BF3101" s="56"/>
      <c r="BH3101" s="74"/>
      <c r="BI3101" s="194"/>
      <c r="BJ3101" s="74"/>
    </row>
    <row r="3102" spans="1:62" s="77" customFormat="1" ht="11.25" customHeight="1" x14ac:dyDescent="0.2">
      <c r="A3102" s="184" t="s">
        <v>3570</v>
      </c>
      <c r="B3102" s="185">
        <v>0</v>
      </c>
      <c r="C3102" s="828">
        <v>92993</v>
      </c>
      <c r="D3102" s="284">
        <v>1E-4</v>
      </c>
      <c r="E3102" s="91">
        <v>0</v>
      </c>
      <c r="F3102" s="186">
        <v>0</v>
      </c>
      <c r="G3102" s="186">
        <v>0</v>
      </c>
      <c r="H3102" s="186">
        <v>0</v>
      </c>
      <c r="I3102" s="187">
        <v>0</v>
      </c>
      <c r="J3102" s="188">
        <v>0</v>
      </c>
      <c r="K3102" s="186">
        <v>0</v>
      </c>
      <c r="L3102" s="186">
        <v>0</v>
      </c>
      <c r="M3102" s="187">
        <v>0</v>
      </c>
      <c r="N3102" s="189">
        <v>0</v>
      </c>
      <c r="O3102" s="188">
        <v>0</v>
      </c>
      <c r="P3102" s="189">
        <v>0</v>
      </c>
      <c r="Q3102" s="189">
        <v>0</v>
      </c>
      <c r="R3102" s="186">
        <v>0</v>
      </c>
      <c r="S3102" s="186">
        <v>1E-4</v>
      </c>
      <c r="T3102" s="188">
        <v>0</v>
      </c>
      <c r="U3102" s="187">
        <v>0</v>
      </c>
      <c r="V3102" s="189">
        <v>0</v>
      </c>
      <c r="W3102" s="189">
        <v>0</v>
      </c>
      <c r="X3102" s="189">
        <v>0</v>
      </c>
      <c r="Y3102" s="188">
        <v>0</v>
      </c>
      <c r="Z3102" s="186">
        <v>0</v>
      </c>
      <c r="AA3102" s="186">
        <v>0</v>
      </c>
      <c r="AB3102" s="186">
        <v>0</v>
      </c>
      <c r="AC3102" s="187">
        <v>0</v>
      </c>
      <c r="AD3102" s="188">
        <v>0</v>
      </c>
      <c r="AE3102" s="189">
        <v>0</v>
      </c>
      <c r="AF3102" s="189">
        <v>0</v>
      </c>
      <c r="AG3102" s="189">
        <v>0</v>
      </c>
      <c r="AH3102" s="191">
        <v>0</v>
      </c>
      <c r="AI3102" s="321">
        <v>0</v>
      </c>
      <c r="AJ3102" s="192">
        <v>7500435110822</v>
      </c>
      <c r="AK3102" s="192" t="s">
        <v>262</v>
      </c>
      <c r="AL3102" s="226"/>
      <c r="AM3102" s="75">
        <v>92993</v>
      </c>
      <c r="AN3102" s="76"/>
      <c r="AO3102" s="188">
        <v>0</v>
      </c>
      <c r="AP3102" s="188">
        <v>0</v>
      </c>
      <c r="AQ3102" s="187">
        <v>0</v>
      </c>
      <c r="AR3102" s="188">
        <v>0</v>
      </c>
      <c r="AS3102" s="187">
        <v>0</v>
      </c>
      <c r="AT3102" s="188">
        <v>0</v>
      </c>
      <c r="AU3102" s="187">
        <v>0</v>
      </c>
      <c r="AV3102" s="188">
        <v>0</v>
      </c>
      <c r="AW3102" s="187">
        <v>0</v>
      </c>
      <c r="AX3102" s="188">
        <v>0</v>
      </c>
      <c r="AY3102" s="187">
        <v>0</v>
      </c>
      <c r="AZ3102" s="188">
        <v>0</v>
      </c>
      <c r="BA3102" s="187">
        <v>0</v>
      </c>
      <c r="BB3102" s="188">
        <v>0</v>
      </c>
      <c r="BC3102" s="187">
        <v>0</v>
      </c>
      <c r="BD3102" s="75"/>
      <c r="BE3102" s="75"/>
      <c r="BF3102" s="56"/>
      <c r="BH3102" s="74"/>
      <c r="BI3102" s="194"/>
      <c r="BJ3102" s="74"/>
    </row>
    <row r="3103" spans="1:62" s="77" customFormat="1" ht="11.25" customHeight="1" x14ac:dyDescent="0.2">
      <c r="A3103" s="184" t="s">
        <v>3571</v>
      </c>
      <c r="B3103" s="185">
        <v>0</v>
      </c>
      <c r="C3103" s="829">
        <v>78035</v>
      </c>
      <c r="D3103" s="284">
        <v>1E-4</v>
      </c>
      <c r="E3103" s="91">
        <v>0</v>
      </c>
      <c r="F3103" s="186">
        <v>0</v>
      </c>
      <c r="G3103" s="186">
        <v>0</v>
      </c>
      <c r="H3103" s="186">
        <v>0</v>
      </c>
      <c r="I3103" s="187">
        <v>0</v>
      </c>
      <c r="J3103" s="188">
        <v>0</v>
      </c>
      <c r="K3103" s="186">
        <v>0</v>
      </c>
      <c r="L3103" s="186">
        <v>0</v>
      </c>
      <c r="M3103" s="187">
        <v>0</v>
      </c>
      <c r="N3103" s="189">
        <v>0</v>
      </c>
      <c r="O3103" s="188">
        <v>0</v>
      </c>
      <c r="P3103" s="189">
        <v>0</v>
      </c>
      <c r="Q3103" s="189">
        <v>0</v>
      </c>
      <c r="R3103" s="186">
        <v>0</v>
      </c>
      <c r="S3103" s="186">
        <v>1E-4</v>
      </c>
      <c r="T3103" s="188">
        <v>0</v>
      </c>
      <c r="U3103" s="187">
        <v>0</v>
      </c>
      <c r="V3103" s="189">
        <v>0</v>
      </c>
      <c r="W3103" s="189">
        <v>0</v>
      </c>
      <c r="X3103" s="188">
        <v>0</v>
      </c>
      <c r="Y3103" s="188">
        <v>0</v>
      </c>
      <c r="Z3103" s="186">
        <v>0</v>
      </c>
      <c r="AA3103" s="186">
        <v>0</v>
      </c>
      <c r="AB3103" s="186">
        <v>0</v>
      </c>
      <c r="AC3103" s="187">
        <v>0</v>
      </c>
      <c r="AD3103" s="188">
        <v>0</v>
      </c>
      <c r="AE3103" s="189">
        <v>0</v>
      </c>
      <c r="AF3103" s="189">
        <v>0</v>
      </c>
      <c r="AG3103" s="189">
        <v>0</v>
      </c>
      <c r="AH3103" s="191">
        <v>0</v>
      </c>
      <c r="AI3103" s="321">
        <v>0</v>
      </c>
      <c r="AJ3103" s="192">
        <v>7500435110822</v>
      </c>
      <c r="AK3103" s="192">
        <v>92993</v>
      </c>
      <c r="AL3103" s="226"/>
      <c r="AM3103" s="75">
        <v>78035</v>
      </c>
      <c r="AN3103" s="456"/>
      <c r="AO3103" s="188">
        <v>0</v>
      </c>
      <c r="AP3103" s="188">
        <v>0</v>
      </c>
      <c r="AQ3103" s="187">
        <v>0</v>
      </c>
      <c r="AR3103" s="188">
        <v>0</v>
      </c>
      <c r="AS3103" s="187">
        <v>0</v>
      </c>
      <c r="AT3103" s="188">
        <v>0</v>
      </c>
      <c r="AU3103" s="187">
        <v>0</v>
      </c>
      <c r="AV3103" s="188">
        <v>0</v>
      </c>
      <c r="AW3103" s="187">
        <v>0</v>
      </c>
      <c r="AX3103" s="188">
        <v>0</v>
      </c>
      <c r="AY3103" s="187">
        <v>0</v>
      </c>
      <c r="AZ3103" s="188">
        <v>0</v>
      </c>
      <c r="BA3103" s="187">
        <v>0</v>
      </c>
      <c r="BB3103" s="188">
        <v>0</v>
      </c>
      <c r="BC3103" s="187">
        <v>0</v>
      </c>
      <c r="BD3103" s="75"/>
      <c r="BE3103" s="75"/>
      <c r="BF3103" s="56"/>
      <c r="BH3103" s="74"/>
      <c r="BI3103" s="194"/>
      <c r="BJ3103" s="74"/>
    </row>
    <row r="3104" spans="1:62" s="77" customFormat="1" ht="11.25" customHeight="1" x14ac:dyDescent="0.2">
      <c r="A3104" s="184" t="s">
        <v>3572</v>
      </c>
      <c r="B3104" s="185">
        <v>0</v>
      </c>
      <c r="C3104" s="858">
        <v>74255</v>
      </c>
      <c r="D3104" s="284">
        <v>1E-4</v>
      </c>
      <c r="E3104" s="91">
        <v>0</v>
      </c>
      <c r="F3104" s="186">
        <v>0</v>
      </c>
      <c r="G3104" s="186">
        <v>0</v>
      </c>
      <c r="H3104" s="186">
        <v>0</v>
      </c>
      <c r="I3104" s="187">
        <v>0</v>
      </c>
      <c r="J3104" s="188">
        <v>0</v>
      </c>
      <c r="K3104" s="186">
        <v>0</v>
      </c>
      <c r="L3104" s="186">
        <v>0</v>
      </c>
      <c r="M3104" s="187">
        <v>0</v>
      </c>
      <c r="N3104" s="189">
        <v>0</v>
      </c>
      <c r="O3104" s="188">
        <v>0</v>
      </c>
      <c r="P3104" s="189">
        <v>0</v>
      </c>
      <c r="Q3104" s="189">
        <v>0</v>
      </c>
      <c r="R3104" s="186">
        <v>0</v>
      </c>
      <c r="S3104" s="186">
        <v>1E-4</v>
      </c>
      <c r="T3104" s="188">
        <v>0</v>
      </c>
      <c r="U3104" s="187">
        <v>0</v>
      </c>
      <c r="V3104" s="189">
        <v>0</v>
      </c>
      <c r="W3104" s="189">
        <v>0</v>
      </c>
      <c r="X3104" s="188">
        <v>0</v>
      </c>
      <c r="Y3104" s="188">
        <v>0</v>
      </c>
      <c r="Z3104" s="186">
        <v>0</v>
      </c>
      <c r="AA3104" s="186">
        <v>0</v>
      </c>
      <c r="AB3104" s="186">
        <v>0</v>
      </c>
      <c r="AC3104" s="187">
        <v>0</v>
      </c>
      <c r="AD3104" s="188">
        <v>0</v>
      </c>
      <c r="AE3104" s="189">
        <v>0</v>
      </c>
      <c r="AF3104" s="189">
        <v>0</v>
      </c>
      <c r="AG3104" s="189">
        <v>0</v>
      </c>
      <c r="AH3104" s="191">
        <v>0</v>
      </c>
      <c r="AI3104" s="499">
        <v>0</v>
      </c>
      <c r="AJ3104" s="192">
        <v>7506309814070</v>
      </c>
      <c r="AK3104" s="192" t="s">
        <v>262</v>
      </c>
      <c r="AL3104" s="226"/>
      <c r="AM3104" s="75">
        <v>74255</v>
      </c>
      <c r="AN3104" s="76"/>
      <c r="AO3104" s="188">
        <v>0</v>
      </c>
      <c r="AP3104" s="188">
        <v>0</v>
      </c>
      <c r="AQ3104" s="187">
        <v>0</v>
      </c>
      <c r="AR3104" s="188">
        <v>0</v>
      </c>
      <c r="AS3104" s="187">
        <v>0</v>
      </c>
      <c r="AT3104" s="188">
        <v>0</v>
      </c>
      <c r="AU3104" s="187">
        <v>0</v>
      </c>
      <c r="AV3104" s="188">
        <v>0</v>
      </c>
      <c r="AW3104" s="187">
        <v>0</v>
      </c>
      <c r="AX3104" s="188">
        <v>0</v>
      </c>
      <c r="AY3104" s="187">
        <v>0</v>
      </c>
      <c r="AZ3104" s="188">
        <v>0</v>
      </c>
      <c r="BA3104" s="187">
        <v>0</v>
      </c>
      <c r="BB3104" s="188">
        <v>0</v>
      </c>
      <c r="BC3104" s="187">
        <v>0</v>
      </c>
      <c r="BD3104" s="75"/>
      <c r="BE3104" s="75"/>
      <c r="BF3104" s="56"/>
      <c r="BH3104" s="74"/>
      <c r="BI3104" s="194"/>
      <c r="BJ3104" s="74"/>
    </row>
    <row r="3105" spans="1:62" s="77" customFormat="1" ht="11.25" customHeight="1" x14ac:dyDescent="0.2">
      <c r="A3105" s="184" t="s">
        <v>3573</v>
      </c>
      <c r="B3105" s="185">
        <v>0</v>
      </c>
      <c r="C3105" s="828">
        <v>74254</v>
      </c>
      <c r="D3105" s="284">
        <v>1E-4</v>
      </c>
      <c r="E3105" s="91">
        <v>0</v>
      </c>
      <c r="F3105" s="186">
        <v>0</v>
      </c>
      <c r="G3105" s="186">
        <v>0</v>
      </c>
      <c r="H3105" s="186">
        <v>0</v>
      </c>
      <c r="I3105" s="187">
        <v>0</v>
      </c>
      <c r="J3105" s="188">
        <v>0</v>
      </c>
      <c r="K3105" s="186">
        <v>0</v>
      </c>
      <c r="L3105" s="186">
        <v>0</v>
      </c>
      <c r="M3105" s="187">
        <v>0</v>
      </c>
      <c r="N3105" s="189">
        <v>0</v>
      </c>
      <c r="O3105" s="188">
        <v>0</v>
      </c>
      <c r="P3105" s="189">
        <v>0</v>
      </c>
      <c r="Q3105" s="189">
        <v>0</v>
      </c>
      <c r="R3105" s="186">
        <v>0</v>
      </c>
      <c r="S3105" s="186">
        <v>1E-4</v>
      </c>
      <c r="T3105" s="521">
        <v>0</v>
      </c>
      <c r="U3105" s="484">
        <v>0</v>
      </c>
      <c r="V3105" s="189">
        <v>0</v>
      </c>
      <c r="W3105" s="189">
        <v>0</v>
      </c>
      <c r="X3105" s="188">
        <v>0</v>
      </c>
      <c r="Y3105" s="188">
        <v>0</v>
      </c>
      <c r="Z3105" s="186">
        <v>0</v>
      </c>
      <c r="AA3105" s="186">
        <v>0</v>
      </c>
      <c r="AB3105" s="186">
        <v>0</v>
      </c>
      <c r="AC3105" s="187">
        <v>0</v>
      </c>
      <c r="AD3105" s="188">
        <v>0</v>
      </c>
      <c r="AE3105" s="189">
        <v>0</v>
      </c>
      <c r="AF3105" s="189">
        <v>0</v>
      </c>
      <c r="AG3105" s="189">
        <v>0</v>
      </c>
      <c r="AH3105" s="191">
        <v>0</v>
      </c>
      <c r="AI3105" s="321">
        <v>0</v>
      </c>
      <c r="AJ3105" s="192">
        <v>7506309814056</v>
      </c>
      <c r="AK3105" s="192" t="s">
        <v>262</v>
      </c>
      <c r="AL3105" s="226"/>
      <c r="AM3105" s="75">
        <v>74254</v>
      </c>
      <c r="AN3105" s="456"/>
      <c r="AO3105" s="188">
        <v>0</v>
      </c>
      <c r="AP3105" s="188">
        <v>0</v>
      </c>
      <c r="AQ3105" s="187">
        <v>0</v>
      </c>
      <c r="AR3105" s="188">
        <v>0</v>
      </c>
      <c r="AS3105" s="187">
        <v>0</v>
      </c>
      <c r="AT3105" s="188">
        <v>0</v>
      </c>
      <c r="AU3105" s="187">
        <v>0</v>
      </c>
      <c r="AV3105" s="188">
        <v>0</v>
      </c>
      <c r="AW3105" s="187">
        <v>0</v>
      </c>
      <c r="AX3105" s="188">
        <v>0</v>
      </c>
      <c r="AY3105" s="187">
        <v>0</v>
      </c>
      <c r="AZ3105" s="188">
        <v>0</v>
      </c>
      <c r="BA3105" s="187">
        <v>0</v>
      </c>
      <c r="BB3105" s="188">
        <v>0</v>
      </c>
      <c r="BC3105" s="187">
        <v>0</v>
      </c>
      <c r="BD3105" s="75"/>
      <c r="BE3105" s="75"/>
      <c r="BF3105" s="56"/>
      <c r="BH3105" s="74"/>
      <c r="BI3105" s="194"/>
      <c r="BJ3105" s="74"/>
    </row>
    <row r="3106" spans="1:62" s="77" customFormat="1" ht="11.25" customHeight="1" x14ac:dyDescent="0.2">
      <c r="A3106" s="184" t="s">
        <v>3574</v>
      </c>
      <c r="B3106" s="185">
        <v>0</v>
      </c>
      <c r="C3106" s="829">
        <v>74258</v>
      </c>
      <c r="D3106" s="284">
        <v>1E-4</v>
      </c>
      <c r="E3106" s="91">
        <v>0</v>
      </c>
      <c r="F3106" s="186">
        <v>0</v>
      </c>
      <c r="G3106" s="186">
        <v>0</v>
      </c>
      <c r="H3106" s="186">
        <v>0</v>
      </c>
      <c r="I3106" s="187">
        <v>0</v>
      </c>
      <c r="J3106" s="188">
        <v>0</v>
      </c>
      <c r="K3106" s="186">
        <v>0</v>
      </c>
      <c r="L3106" s="186">
        <v>0</v>
      </c>
      <c r="M3106" s="187">
        <v>0</v>
      </c>
      <c r="N3106" s="189">
        <v>0</v>
      </c>
      <c r="O3106" s="188">
        <v>0</v>
      </c>
      <c r="P3106" s="189">
        <v>0</v>
      </c>
      <c r="Q3106" s="189">
        <v>0</v>
      </c>
      <c r="R3106" s="186">
        <v>0</v>
      </c>
      <c r="S3106" s="186">
        <v>1E-4</v>
      </c>
      <c r="T3106" s="188">
        <v>0</v>
      </c>
      <c r="U3106" s="187">
        <v>0</v>
      </c>
      <c r="V3106" s="189">
        <v>0</v>
      </c>
      <c r="W3106" s="189">
        <v>0</v>
      </c>
      <c r="X3106" s="188">
        <v>0</v>
      </c>
      <c r="Y3106" s="188">
        <v>0</v>
      </c>
      <c r="Z3106" s="186">
        <v>0</v>
      </c>
      <c r="AA3106" s="186">
        <v>0</v>
      </c>
      <c r="AB3106" s="186">
        <v>0</v>
      </c>
      <c r="AC3106" s="187">
        <v>0</v>
      </c>
      <c r="AD3106" s="188">
        <v>0</v>
      </c>
      <c r="AE3106" s="189">
        <v>0</v>
      </c>
      <c r="AF3106" s="189">
        <v>0</v>
      </c>
      <c r="AG3106" s="189">
        <v>0</v>
      </c>
      <c r="AH3106" s="191">
        <v>0</v>
      </c>
      <c r="AI3106" s="321">
        <v>0</v>
      </c>
      <c r="AJ3106" s="192">
        <v>7506339323511</v>
      </c>
      <c r="AK3106" s="192" t="s">
        <v>262</v>
      </c>
      <c r="AL3106" s="226"/>
      <c r="AM3106" s="75">
        <v>74258</v>
      </c>
      <c r="AN3106" s="76"/>
      <c r="AO3106" s="188">
        <v>0</v>
      </c>
      <c r="AP3106" s="188">
        <v>0</v>
      </c>
      <c r="AQ3106" s="187">
        <v>0</v>
      </c>
      <c r="AR3106" s="188">
        <v>0</v>
      </c>
      <c r="AS3106" s="187">
        <v>0</v>
      </c>
      <c r="AT3106" s="188">
        <v>0</v>
      </c>
      <c r="AU3106" s="187">
        <v>0</v>
      </c>
      <c r="AV3106" s="188">
        <v>0</v>
      </c>
      <c r="AW3106" s="187">
        <v>0</v>
      </c>
      <c r="AX3106" s="188">
        <v>0</v>
      </c>
      <c r="AY3106" s="187">
        <v>0</v>
      </c>
      <c r="AZ3106" s="188">
        <v>0</v>
      </c>
      <c r="BA3106" s="187">
        <v>0</v>
      </c>
      <c r="BB3106" s="188">
        <v>0</v>
      </c>
      <c r="BC3106" s="187">
        <v>0</v>
      </c>
      <c r="BD3106" s="75"/>
      <c r="BE3106" s="75"/>
      <c r="BF3106" s="56"/>
      <c r="BH3106" s="74"/>
      <c r="BI3106" s="194"/>
      <c r="BJ3106" s="74"/>
    </row>
    <row r="3107" spans="1:62" s="77" customFormat="1" ht="11.25" customHeight="1" x14ac:dyDescent="0.2">
      <c r="A3107" s="507" t="s">
        <v>293</v>
      </c>
      <c r="B3107" s="169">
        <v>0</v>
      </c>
      <c r="C3107" s="941"/>
      <c r="D3107" s="379">
        <v>1.4000000000000004E-3</v>
      </c>
      <c r="E3107" s="220">
        <v>0</v>
      </c>
      <c r="F3107" s="221">
        <v>0</v>
      </c>
      <c r="G3107" s="221">
        <v>0</v>
      </c>
      <c r="H3107" s="221">
        <v>0</v>
      </c>
      <c r="I3107" s="222">
        <v>0</v>
      </c>
      <c r="J3107" s="221">
        <v>0</v>
      </c>
      <c r="K3107" s="221">
        <v>0</v>
      </c>
      <c r="L3107" s="221">
        <v>0</v>
      </c>
      <c r="M3107" s="221">
        <v>0</v>
      </c>
      <c r="N3107" s="223">
        <v>0</v>
      </c>
      <c r="O3107" s="224">
        <v>0</v>
      </c>
      <c r="P3107" s="221">
        <v>0</v>
      </c>
      <c r="Q3107" s="224">
        <v>0</v>
      </c>
      <c r="R3107" s="224">
        <v>0</v>
      </c>
      <c r="S3107" s="224">
        <v>1.4000000000000004E-3</v>
      </c>
      <c r="T3107" s="223">
        <v>0</v>
      </c>
      <c r="U3107" s="222">
        <v>0</v>
      </c>
      <c r="V3107" s="224">
        <v>0</v>
      </c>
      <c r="W3107" s="224">
        <v>0</v>
      </c>
      <c r="X3107" s="223">
        <v>0</v>
      </c>
      <c r="Y3107" s="223">
        <v>0</v>
      </c>
      <c r="Z3107" s="221">
        <v>0</v>
      </c>
      <c r="AA3107" s="221">
        <v>0</v>
      </c>
      <c r="AB3107" s="221">
        <v>0</v>
      </c>
      <c r="AC3107" s="221">
        <v>0</v>
      </c>
      <c r="AD3107" s="223">
        <v>0</v>
      </c>
      <c r="AE3107" s="224">
        <v>0</v>
      </c>
      <c r="AF3107" s="224">
        <v>0</v>
      </c>
      <c r="AG3107" s="224">
        <v>0</v>
      </c>
      <c r="AH3107" s="224">
        <v>0</v>
      </c>
      <c r="AI3107" s="343">
        <v>6585.9860000000008</v>
      </c>
      <c r="AJ3107" s="192">
        <v>0</v>
      </c>
      <c r="AK3107" s="192">
        <v>0</v>
      </c>
      <c r="AL3107" s="226"/>
      <c r="AM3107" s="75">
        <v>0</v>
      </c>
      <c r="AN3107" s="76"/>
      <c r="AO3107" s="223">
        <v>0</v>
      </c>
      <c r="AP3107" s="223">
        <v>0</v>
      </c>
      <c r="AQ3107" s="222">
        <v>0</v>
      </c>
      <c r="AR3107" s="223">
        <v>0</v>
      </c>
      <c r="AS3107" s="222">
        <v>0</v>
      </c>
      <c r="AT3107" s="223">
        <v>0</v>
      </c>
      <c r="AU3107" s="222">
        <v>0</v>
      </c>
      <c r="AV3107" s="223">
        <v>0</v>
      </c>
      <c r="AW3107" s="222">
        <v>0</v>
      </c>
      <c r="AX3107" s="223">
        <v>0</v>
      </c>
      <c r="AY3107" s="222">
        <v>0</v>
      </c>
      <c r="AZ3107" s="223">
        <v>0</v>
      </c>
      <c r="BA3107" s="222">
        <v>0</v>
      </c>
      <c r="BB3107" s="223">
        <v>0</v>
      </c>
      <c r="BC3107" s="222">
        <v>0</v>
      </c>
      <c r="BD3107" s="75"/>
      <c r="BE3107" s="75"/>
      <c r="BF3107" s="56"/>
      <c r="BH3107" s="74"/>
      <c r="BI3107" s="194"/>
      <c r="BJ3107" s="74"/>
    </row>
    <row r="3108" spans="1:62" s="77" customFormat="1" ht="11.25" customHeight="1" x14ac:dyDescent="0.2">
      <c r="A3108" s="507" t="s">
        <v>294</v>
      </c>
      <c r="B3108" s="169">
        <v>0</v>
      </c>
      <c r="C3108" s="941"/>
      <c r="D3108" s="379">
        <v>25452.71799999999</v>
      </c>
      <c r="E3108" s="220">
        <v>60.733145881897528</v>
      </c>
      <c r="F3108" s="221">
        <v>13994</v>
      </c>
      <c r="G3108" s="221">
        <v>14776</v>
      </c>
      <c r="H3108" s="221">
        <v>492.89400000000001</v>
      </c>
      <c r="I3108" s="222">
        <v>3.335774228478614</v>
      </c>
      <c r="J3108" s="221">
        <v>12238.763000000003</v>
      </c>
      <c r="K3108" s="221">
        <v>12572.731560536489</v>
      </c>
      <c r="L3108" s="221">
        <v>1738.0329999999999</v>
      </c>
      <c r="M3108" s="221">
        <v>13.823829703446213</v>
      </c>
      <c r="N3108" s="223">
        <v>183.41200000000001</v>
      </c>
      <c r="O3108" s="224">
        <v>268.30399999999997</v>
      </c>
      <c r="P3108" s="221">
        <v>651.43200000000002</v>
      </c>
      <c r="Q3108" s="224">
        <v>19.523745986420359</v>
      </c>
      <c r="R3108" s="224">
        <v>59.338298323122977</v>
      </c>
      <c r="S3108" s="224">
        <v>24207.578999999991</v>
      </c>
      <c r="T3108" s="223">
        <v>23861.960999999999</v>
      </c>
      <c r="U3108" s="222">
        <v>56.937414638434674</v>
      </c>
      <c r="V3108" s="224">
        <v>1843.7049999999999</v>
      </c>
      <c r="W3108" s="224">
        <v>199.71600000000001</v>
      </c>
      <c r="X3108" s="223">
        <v>21818.54</v>
      </c>
      <c r="Y3108" s="223">
        <v>0</v>
      </c>
      <c r="Z3108" s="221">
        <v>109.952</v>
      </c>
      <c r="AA3108" s="221">
        <v>0</v>
      </c>
      <c r="AB3108" s="221">
        <v>0</v>
      </c>
      <c r="AC3108" s="221">
        <v>0</v>
      </c>
      <c r="AD3108" s="223">
        <v>391.42000000000007</v>
      </c>
      <c r="AE3108" s="224">
        <v>100.13800000000001</v>
      </c>
      <c r="AF3108" s="224">
        <v>100.13800000000001</v>
      </c>
      <c r="AG3108" s="224">
        <v>0</v>
      </c>
      <c r="AH3108" s="224">
        <v>0</v>
      </c>
      <c r="AI3108" s="343">
        <v>98388.677999999971</v>
      </c>
      <c r="AJ3108" s="192">
        <v>0</v>
      </c>
      <c r="AK3108" s="192">
        <v>0</v>
      </c>
      <c r="AL3108" s="226"/>
      <c r="AM3108" s="75">
        <v>0</v>
      </c>
      <c r="AN3108" s="76"/>
      <c r="AO3108" s="223">
        <v>0</v>
      </c>
      <c r="AP3108" s="223">
        <v>0</v>
      </c>
      <c r="AQ3108" s="222">
        <v>0</v>
      </c>
      <c r="AR3108" s="223">
        <v>0</v>
      </c>
      <c r="AS3108" s="222">
        <v>0</v>
      </c>
      <c r="AT3108" s="223">
        <v>0</v>
      </c>
      <c r="AU3108" s="222">
        <v>0</v>
      </c>
      <c r="AV3108" s="223">
        <v>0</v>
      </c>
      <c r="AW3108" s="222">
        <v>0</v>
      </c>
      <c r="AX3108" s="223">
        <v>0</v>
      </c>
      <c r="AY3108" s="222">
        <v>0</v>
      </c>
      <c r="AZ3108" s="223">
        <v>0</v>
      </c>
      <c r="BA3108" s="222">
        <v>0</v>
      </c>
      <c r="BB3108" s="223">
        <v>0</v>
      </c>
      <c r="BC3108" s="222">
        <v>0</v>
      </c>
      <c r="BD3108" s="75"/>
      <c r="BE3108" s="75"/>
      <c r="BF3108" s="56"/>
      <c r="BH3108" s="74"/>
      <c r="BI3108" s="194"/>
      <c r="BJ3108" s="74"/>
    </row>
    <row r="3109" spans="1:62" s="77" customFormat="1" ht="11.25" customHeight="1" x14ac:dyDescent="0.2">
      <c r="A3109" s="507" t="s">
        <v>295</v>
      </c>
      <c r="B3109" s="169">
        <v>0</v>
      </c>
      <c r="C3109" s="941"/>
      <c r="D3109" s="379">
        <v>152014.47739999997</v>
      </c>
      <c r="E3109" s="220">
        <v>36.600896222377351</v>
      </c>
      <c r="F3109" s="221">
        <v>147615</v>
      </c>
      <c r="G3109" s="221">
        <v>135583</v>
      </c>
      <c r="H3109" s="221">
        <v>16189.512000000001</v>
      </c>
      <c r="I3109" s="222">
        <v>11.940665127633995</v>
      </c>
      <c r="J3109" s="221">
        <v>130653.60100000001</v>
      </c>
      <c r="K3109" s="221">
        <v>124598.97960672897</v>
      </c>
      <c r="L3109" s="221">
        <v>16212.696000000002</v>
      </c>
      <c r="M3109" s="221">
        <v>13.011901101575663</v>
      </c>
      <c r="N3109" s="223">
        <v>281.58199999999999</v>
      </c>
      <c r="O3109" s="224">
        <v>4080.75</v>
      </c>
      <c r="P3109" s="221">
        <v>5223.8239999999996</v>
      </c>
      <c r="Q3109" s="224">
        <v>16.407140588493995</v>
      </c>
      <c r="R3109" s="224">
        <v>34.899449897289848</v>
      </c>
      <c r="S3109" s="224">
        <v>151991.29339999997</v>
      </c>
      <c r="T3109" s="223">
        <v>140299.30800000002</v>
      </c>
      <c r="U3109" s="222">
        <v>33.780206333027579</v>
      </c>
      <c r="V3109" s="224">
        <v>6712.485999999999</v>
      </c>
      <c r="W3109" s="224">
        <v>861.49199999999996</v>
      </c>
      <c r="X3109" s="223">
        <v>132725.33000000002</v>
      </c>
      <c r="Y3109" s="223">
        <v>0</v>
      </c>
      <c r="Z3109" s="221">
        <v>3160.1679999999997</v>
      </c>
      <c r="AA3109" s="221">
        <v>0.99399999999999999</v>
      </c>
      <c r="AB3109" s="221">
        <v>0</v>
      </c>
      <c r="AC3109" s="221">
        <v>0</v>
      </c>
      <c r="AD3109" s="223">
        <v>500.08000000000027</v>
      </c>
      <c r="AE3109" s="224">
        <v>52.7</v>
      </c>
      <c r="AF3109" s="224">
        <v>50.171999999999997</v>
      </c>
      <c r="AG3109" s="224">
        <v>0</v>
      </c>
      <c r="AH3109" s="224">
        <v>0</v>
      </c>
      <c r="AI3109" s="343">
        <v>98388.677999999971</v>
      </c>
      <c r="AJ3109" s="192">
        <v>0</v>
      </c>
      <c r="AK3109" s="192">
        <v>0</v>
      </c>
      <c r="AL3109" s="226"/>
      <c r="AM3109" s="75">
        <v>0</v>
      </c>
      <c r="AN3109" s="76"/>
      <c r="AO3109" s="223">
        <v>0</v>
      </c>
      <c r="AP3109" s="223">
        <v>0</v>
      </c>
      <c r="AQ3109" s="222">
        <v>0</v>
      </c>
      <c r="AR3109" s="223">
        <v>0</v>
      </c>
      <c r="AS3109" s="222">
        <v>0</v>
      </c>
      <c r="AT3109" s="223">
        <v>0</v>
      </c>
      <c r="AU3109" s="222">
        <v>0</v>
      </c>
      <c r="AV3109" s="223">
        <v>0</v>
      </c>
      <c r="AW3109" s="222">
        <v>0</v>
      </c>
      <c r="AX3109" s="223">
        <v>0</v>
      </c>
      <c r="AY3109" s="222">
        <v>0</v>
      </c>
      <c r="AZ3109" s="223">
        <v>0</v>
      </c>
      <c r="BA3109" s="222">
        <v>0</v>
      </c>
      <c r="BB3109" s="223">
        <v>0</v>
      </c>
      <c r="BC3109" s="222">
        <v>0</v>
      </c>
      <c r="BD3109" s="75"/>
      <c r="BE3109" s="75"/>
      <c r="BF3109" s="56"/>
      <c r="BH3109" s="74"/>
      <c r="BI3109" s="194"/>
      <c r="BJ3109" s="74"/>
    </row>
    <row r="3110" spans="1:62" s="77" customFormat="1" ht="11.25" customHeight="1" x14ac:dyDescent="0.2">
      <c r="A3110" s="228" t="s">
        <v>296</v>
      </c>
      <c r="B3110" s="229">
        <v>0</v>
      </c>
      <c r="C3110" s="864"/>
      <c r="D3110" s="330">
        <v>177467.19539999997</v>
      </c>
      <c r="E3110" s="231">
        <v>38.812783019874708</v>
      </c>
      <c r="F3110" s="232">
        <v>161609</v>
      </c>
      <c r="G3110" s="232">
        <v>150359</v>
      </c>
      <c r="H3110" s="232">
        <v>16682.405999999999</v>
      </c>
      <c r="I3110" s="233">
        <v>11.095049847365306</v>
      </c>
      <c r="J3110" s="232">
        <v>142892.364</v>
      </c>
      <c r="K3110" s="232">
        <v>137171.71116726546</v>
      </c>
      <c r="L3110" s="232">
        <v>17950.729000000003</v>
      </c>
      <c r="M3110" s="232">
        <v>13.086319946910271</v>
      </c>
      <c r="N3110" s="234">
        <v>464.99400000000003</v>
      </c>
      <c r="O3110" s="235">
        <v>4349.0540000000001</v>
      </c>
      <c r="P3110" s="232">
        <v>5875.2559999999994</v>
      </c>
      <c r="Q3110" s="235">
        <v>16.674078539284295</v>
      </c>
      <c r="R3110" s="235">
        <v>36.992642741917258</v>
      </c>
      <c r="S3110" s="235">
        <v>176198.87239999996</v>
      </c>
      <c r="T3110" s="234">
        <v>164161.26900000003</v>
      </c>
      <c r="U3110" s="233">
        <v>35.902723878648089</v>
      </c>
      <c r="V3110" s="235">
        <v>8556.1909999999989</v>
      </c>
      <c r="W3110" s="235">
        <v>1061.2080000000001</v>
      </c>
      <c r="X3110" s="234">
        <v>154543.87000000002</v>
      </c>
      <c r="Y3110" s="234">
        <v>0</v>
      </c>
      <c r="Z3110" s="232">
        <v>3270.12</v>
      </c>
      <c r="AA3110" s="232">
        <v>0.99399999999999999</v>
      </c>
      <c r="AB3110" s="232">
        <v>0</v>
      </c>
      <c r="AC3110" s="232">
        <v>0</v>
      </c>
      <c r="AD3110" s="234">
        <v>891.50000000000034</v>
      </c>
      <c r="AE3110" s="235">
        <v>152.83800000000002</v>
      </c>
      <c r="AF3110" s="235">
        <v>150.31</v>
      </c>
      <c r="AG3110" s="235">
        <v>0</v>
      </c>
      <c r="AH3110" s="235">
        <v>0</v>
      </c>
      <c r="AI3110" s="343">
        <v>3419.0620000000004</v>
      </c>
      <c r="AJ3110" s="192">
        <v>0</v>
      </c>
      <c r="AK3110" s="192">
        <v>0</v>
      </c>
      <c r="AL3110" s="226"/>
      <c r="AM3110" s="75">
        <v>0</v>
      </c>
      <c r="AN3110" s="76"/>
      <c r="AO3110" s="234">
        <v>0</v>
      </c>
      <c r="AP3110" s="234">
        <v>0</v>
      </c>
      <c r="AQ3110" s="233">
        <v>0</v>
      </c>
      <c r="AR3110" s="234">
        <v>0</v>
      </c>
      <c r="AS3110" s="233">
        <v>0</v>
      </c>
      <c r="AT3110" s="234">
        <v>0</v>
      </c>
      <c r="AU3110" s="233">
        <v>0</v>
      </c>
      <c r="AV3110" s="234">
        <v>0</v>
      </c>
      <c r="AW3110" s="233">
        <v>0</v>
      </c>
      <c r="AX3110" s="234">
        <v>0</v>
      </c>
      <c r="AY3110" s="233">
        <v>0</v>
      </c>
      <c r="AZ3110" s="234">
        <v>0</v>
      </c>
      <c r="BA3110" s="233">
        <v>0</v>
      </c>
      <c r="BB3110" s="234">
        <v>0</v>
      </c>
      <c r="BC3110" s="233">
        <v>0</v>
      </c>
      <c r="BD3110" s="75"/>
      <c r="BE3110" s="75"/>
      <c r="BF3110" s="56"/>
      <c r="BH3110" s="74"/>
      <c r="BI3110" s="194"/>
      <c r="BJ3110" s="74"/>
    </row>
    <row r="3111" spans="1:62" ht="11.25" customHeight="1" x14ac:dyDescent="0.3">
      <c r="A3111" s="236"/>
      <c r="B3111" s="237">
        <v>0</v>
      </c>
      <c r="C3111" s="865"/>
      <c r="D3111" s="331"/>
      <c r="E3111" s="239">
        <v>0</v>
      </c>
      <c r="F3111" s="240"/>
      <c r="G3111" s="223">
        <v>4850.2903225806449</v>
      </c>
      <c r="H3111" s="222">
        <v>2274.9769534978859</v>
      </c>
      <c r="I3111" s="241"/>
      <c r="J3111" s="240"/>
      <c r="K3111" s="240"/>
      <c r="L3111" s="240"/>
      <c r="M3111" s="240">
        <v>0</v>
      </c>
      <c r="N3111" s="242"/>
      <c r="O3111" s="243"/>
      <c r="P3111" s="240">
        <v>0</v>
      </c>
      <c r="Q3111" s="243">
        <v>0</v>
      </c>
      <c r="R3111" s="243">
        <v>0</v>
      </c>
      <c r="S3111" s="243"/>
      <c r="T3111" s="242"/>
      <c r="U3111" s="241">
        <v>0</v>
      </c>
      <c r="V3111" s="243"/>
      <c r="W3111" s="243"/>
      <c r="X3111" s="242">
        <v>0</v>
      </c>
      <c r="Y3111" s="242"/>
      <c r="Z3111" s="240"/>
      <c r="AA3111" s="240"/>
      <c r="AB3111" s="240"/>
      <c r="AC3111" s="240"/>
      <c r="AD3111" s="242"/>
      <c r="AE3111" s="243"/>
      <c r="AF3111" s="243"/>
      <c r="AG3111" s="243"/>
      <c r="AH3111" s="243">
        <v>0</v>
      </c>
      <c r="AI3111" s="343"/>
      <c r="AJ3111" s="192">
        <v>0</v>
      </c>
      <c r="AK3111" s="192">
        <v>0</v>
      </c>
      <c r="AM3111" s="75">
        <v>0</v>
      </c>
      <c r="AO3111" s="242">
        <v>0</v>
      </c>
      <c r="AP3111" s="242">
        <v>0</v>
      </c>
      <c r="AQ3111" s="241">
        <v>0</v>
      </c>
      <c r="AR3111" s="242">
        <v>0</v>
      </c>
      <c r="AS3111" s="241">
        <v>0</v>
      </c>
      <c r="AT3111" s="242">
        <v>0</v>
      </c>
      <c r="AU3111" s="241">
        <v>0</v>
      </c>
      <c r="AV3111" s="242">
        <v>0</v>
      </c>
      <c r="AW3111" s="241">
        <v>0</v>
      </c>
      <c r="AX3111" s="242">
        <v>0</v>
      </c>
      <c r="AY3111" s="241">
        <v>0</v>
      </c>
      <c r="AZ3111" s="242">
        <v>0</v>
      </c>
      <c r="BA3111" s="241">
        <v>0</v>
      </c>
      <c r="BB3111" s="242">
        <v>0</v>
      </c>
      <c r="BC3111" s="241">
        <v>0</v>
      </c>
      <c r="BD3111" s="75"/>
      <c r="BE3111" s="75"/>
      <c r="BH3111" s="74"/>
      <c r="BI3111" s="194"/>
      <c r="BJ3111" s="74"/>
    </row>
    <row r="3112" spans="1:62" s="77" customFormat="1" ht="10.5" customHeight="1" x14ac:dyDescent="0.2">
      <c r="A3112" s="184" t="s">
        <v>3575</v>
      </c>
      <c r="B3112" s="185">
        <v>0</v>
      </c>
      <c r="C3112" s="831">
        <v>78078</v>
      </c>
      <c r="D3112" s="284">
        <v>1E-4</v>
      </c>
      <c r="E3112" s="91">
        <v>0</v>
      </c>
      <c r="F3112" s="186">
        <v>0</v>
      </c>
      <c r="G3112" s="186">
        <v>0</v>
      </c>
      <c r="H3112" s="186">
        <v>0</v>
      </c>
      <c r="I3112" s="187">
        <v>0</v>
      </c>
      <c r="J3112" s="188">
        <v>0</v>
      </c>
      <c r="K3112" s="186">
        <v>0</v>
      </c>
      <c r="L3112" s="186">
        <v>0</v>
      </c>
      <c r="M3112" s="187">
        <v>0</v>
      </c>
      <c r="N3112" s="189">
        <v>0</v>
      </c>
      <c r="O3112" s="188">
        <v>0</v>
      </c>
      <c r="P3112" s="189">
        <v>0</v>
      </c>
      <c r="Q3112" s="189">
        <v>0</v>
      </c>
      <c r="R3112" s="186">
        <v>0</v>
      </c>
      <c r="S3112" s="186">
        <v>1E-4</v>
      </c>
      <c r="T3112" s="188">
        <v>0</v>
      </c>
      <c r="U3112" s="187">
        <v>0</v>
      </c>
      <c r="V3112" s="189">
        <v>0</v>
      </c>
      <c r="W3112" s="189">
        <v>0</v>
      </c>
      <c r="X3112" s="188">
        <v>0</v>
      </c>
      <c r="Y3112" s="188">
        <v>0</v>
      </c>
      <c r="Z3112" s="186">
        <v>0</v>
      </c>
      <c r="AA3112" s="186">
        <v>0</v>
      </c>
      <c r="AB3112" s="186">
        <v>0</v>
      </c>
      <c r="AC3112" s="187">
        <v>0</v>
      </c>
      <c r="AD3112" s="188">
        <v>0</v>
      </c>
      <c r="AE3112" s="189">
        <v>0</v>
      </c>
      <c r="AF3112" s="189">
        <v>0</v>
      </c>
      <c r="AG3112" s="189">
        <v>0</v>
      </c>
      <c r="AH3112" s="191">
        <v>0</v>
      </c>
      <c r="AI3112" s="321">
        <v>0</v>
      </c>
      <c r="AJ3112" s="192">
        <v>7506425603411</v>
      </c>
      <c r="AK3112" s="192" t="s">
        <v>262</v>
      </c>
      <c r="AL3112" s="226"/>
      <c r="AM3112" s="75">
        <v>78078</v>
      </c>
      <c r="AN3112" s="76"/>
      <c r="AO3112" s="311">
        <v>0</v>
      </c>
      <c r="AP3112" s="311">
        <v>0</v>
      </c>
      <c r="AQ3112" s="218">
        <v>0</v>
      </c>
      <c r="AR3112" s="311">
        <v>0</v>
      </c>
      <c r="AS3112" s="218">
        <v>0</v>
      </c>
      <c r="AT3112" s="311">
        <v>0</v>
      </c>
      <c r="AU3112" s="218">
        <v>0</v>
      </c>
      <c r="AV3112" s="311">
        <v>0</v>
      </c>
      <c r="AW3112" s="218">
        <v>0</v>
      </c>
      <c r="AX3112" s="311">
        <v>0</v>
      </c>
      <c r="AY3112" s="218">
        <v>0</v>
      </c>
      <c r="AZ3112" s="311">
        <v>0</v>
      </c>
      <c r="BA3112" s="218">
        <v>0</v>
      </c>
      <c r="BB3112" s="311">
        <v>0</v>
      </c>
      <c r="BC3112" s="218">
        <v>0</v>
      </c>
      <c r="BD3112" s="75"/>
      <c r="BE3112" s="75"/>
      <c r="BF3112" s="56"/>
      <c r="BH3112" s="74"/>
      <c r="BI3112" s="194"/>
      <c r="BJ3112" s="74"/>
    </row>
    <row r="3113" spans="1:62" s="77" customFormat="1" ht="11.25" customHeight="1" x14ac:dyDescent="0.2">
      <c r="A3113" s="184" t="s">
        <v>3576</v>
      </c>
      <c r="B3113" s="185">
        <v>0</v>
      </c>
      <c r="C3113" s="850">
        <v>78378</v>
      </c>
      <c r="D3113" s="284">
        <v>12980.646000000001</v>
      </c>
      <c r="E3113" s="91">
        <v>355.66748801366435</v>
      </c>
      <c r="F3113" s="186">
        <v>0</v>
      </c>
      <c r="G3113" s="186">
        <v>0</v>
      </c>
      <c r="H3113" s="186">
        <v>0</v>
      </c>
      <c r="I3113" s="187">
        <v>0</v>
      </c>
      <c r="J3113" s="188">
        <v>1120.2649999999999</v>
      </c>
      <c r="K3113" s="186">
        <v>1094.8973215821147</v>
      </c>
      <c r="L3113" s="186">
        <v>114.31</v>
      </c>
      <c r="M3113" s="187">
        <v>10.440248391038468</v>
      </c>
      <c r="N3113" s="189">
        <v>0</v>
      </c>
      <c r="O3113" s="188">
        <v>0</v>
      </c>
      <c r="P3113" s="189">
        <v>17.395</v>
      </c>
      <c r="Q3113" s="189">
        <v>11.756593306048126</v>
      </c>
      <c r="R3113" s="186">
        <v>344.55247642298929</v>
      </c>
      <c r="S3113" s="186">
        <v>12866.336000000001</v>
      </c>
      <c r="T3113" s="188">
        <v>12866.336000000001</v>
      </c>
      <c r="U3113" s="187">
        <v>352.53541349635282</v>
      </c>
      <c r="V3113" s="189">
        <v>0</v>
      </c>
      <c r="W3113" s="189">
        <v>17.395</v>
      </c>
      <c r="X3113" s="188">
        <v>12848.941000000001</v>
      </c>
      <c r="Y3113" s="188">
        <v>0</v>
      </c>
      <c r="Z3113" s="186">
        <v>9.94</v>
      </c>
      <c r="AA3113" s="186">
        <v>0</v>
      </c>
      <c r="AB3113" s="186">
        <v>0</v>
      </c>
      <c r="AC3113" s="187">
        <v>0</v>
      </c>
      <c r="AD3113" s="188">
        <v>0</v>
      </c>
      <c r="AE3113" s="189">
        <v>0</v>
      </c>
      <c r="AF3113" s="189">
        <v>0</v>
      </c>
      <c r="AG3113" s="189">
        <v>0</v>
      </c>
      <c r="AH3113" s="191">
        <v>0</v>
      </c>
      <c r="AI3113" s="321">
        <v>665.51599999999996</v>
      </c>
      <c r="AJ3113" s="192">
        <v>7506425603411</v>
      </c>
      <c r="AK3113" s="192" t="s">
        <v>262</v>
      </c>
      <c r="AL3113" s="226"/>
      <c r="AM3113" s="75">
        <v>78378</v>
      </c>
      <c r="AN3113" s="76"/>
      <c r="AO3113" s="311">
        <v>524.66433333333327</v>
      </c>
      <c r="AP3113" s="311">
        <v>559.11900000000003</v>
      </c>
      <c r="AQ3113" s="218">
        <v>53.421700837175891</v>
      </c>
      <c r="AR3113" s="311">
        <v>434.36899999999997</v>
      </c>
      <c r="AS3113" s="218">
        <v>40.854487824606608</v>
      </c>
      <c r="AT3113" s="311">
        <v>580.505</v>
      </c>
      <c r="AU3113" s="218">
        <v>77.102536857484395</v>
      </c>
      <c r="AV3113" s="311">
        <v>996.48599999999999</v>
      </c>
      <c r="AW3113" s="218">
        <v>128.68178413698701</v>
      </c>
      <c r="AX3113" s="311">
        <v>1471.6280000000002</v>
      </c>
      <c r="AY3113" s="218">
        <v>161.3820072793788</v>
      </c>
      <c r="AZ3113" s="311">
        <v>446.79799999999994</v>
      </c>
      <c r="BA3113" s="218">
        <v>52.194869506401133</v>
      </c>
      <c r="BB3113" s="311">
        <v>711.71</v>
      </c>
      <c r="BC3113" s="218">
        <v>246.35213925287366</v>
      </c>
      <c r="BD3113" s="75"/>
      <c r="BE3113" s="75"/>
      <c r="BF3113" s="56"/>
      <c r="BH3113" s="74"/>
      <c r="BI3113" s="194"/>
      <c r="BJ3113" s="74"/>
    </row>
    <row r="3114" spans="1:62" s="77" customFormat="1" ht="11.25" customHeight="1" x14ac:dyDescent="0.2">
      <c r="A3114" s="184" t="s">
        <v>3577</v>
      </c>
      <c r="B3114" s="185">
        <v>0</v>
      </c>
      <c r="C3114" s="831">
        <v>78060</v>
      </c>
      <c r="D3114" s="284">
        <v>1E-4</v>
      </c>
      <c r="E3114" s="91">
        <v>0</v>
      </c>
      <c r="F3114" s="186">
        <v>0</v>
      </c>
      <c r="G3114" s="186">
        <v>0</v>
      </c>
      <c r="H3114" s="186">
        <v>0</v>
      </c>
      <c r="I3114" s="187">
        <v>0</v>
      </c>
      <c r="J3114" s="188">
        <v>0</v>
      </c>
      <c r="K3114" s="186">
        <v>0</v>
      </c>
      <c r="L3114" s="186">
        <v>0</v>
      </c>
      <c r="M3114" s="187">
        <v>0</v>
      </c>
      <c r="N3114" s="189">
        <v>0</v>
      </c>
      <c r="O3114" s="188">
        <v>0.59</v>
      </c>
      <c r="P3114" s="189">
        <v>0.59</v>
      </c>
      <c r="Q3114" s="189">
        <v>0</v>
      </c>
      <c r="R3114" s="186">
        <v>0</v>
      </c>
      <c r="S3114" s="186">
        <v>1E-4</v>
      </c>
      <c r="T3114" s="188">
        <v>0</v>
      </c>
      <c r="U3114" s="187">
        <v>0</v>
      </c>
      <c r="V3114" s="189">
        <v>0</v>
      </c>
      <c r="W3114" s="189">
        <v>0</v>
      </c>
      <c r="X3114" s="188">
        <v>0</v>
      </c>
      <c r="Y3114" s="188">
        <v>0</v>
      </c>
      <c r="Z3114" s="186">
        <v>0</v>
      </c>
      <c r="AA3114" s="186">
        <v>0</v>
      </c>
      <c r="AB3114" s="186">
        <v>0</v>
      </c>
      <c r="AC3114" s="187">
        <v>0</v>
      </c>
      <c r="AD3114" s="188">
        <v>0</v>
      </c>
      <c r="AE3114" s="189">
        <v>0</v>
      </c>
      <c r="AF3114" s="189">
        <v>0</v>
      </c>
      <c r="AG3114" s="189">
        <v>0</v>
      </c>
      <c r="AH3114" s="191">
        <v>0</v>
      </c>
      <c r="AI3114" s="321">
        <v>0</v>
      </c>
      <c r="AJ3114" s="192">
        <v>7506425600380</v>
      </c>
      <c r="AK3114" s="192" t="s">
        <v>262</v>
      </c>
      <c r="AL3114" s="226"/>
      <c r="AM3114" s="75">
        <v>78060</v>
      </c>
      <c r="AN3114" s="76"/>
      <c r="AO3114" s="311">
        <v>0</v>
      </c>
      <c r="AP3114" s="311">
        <v>0</v>
      </c>
      <c r="AQ3114" s="218">
        <v>0</v>
      </c>
      <c r="AR3114" s="311">
        <v>0</v>
      </c>
      <c r="AS3114" s="218">
        <v>0</v>
      </c>
      <c r="AT3114" s="311">
        <v>0</v>
      </c>
      <c r="AU3114" s="218">
        <v>0</v>
      </c>
      <c r="AV3114" s="311">
        <v>0</v>
      </c>
      <c r="AW3114" s="218">
        <v>0</v>
      </c>
      <c r="AX3114" s="311">
        <v>0</v>
      </c>
      <c r="AY3114" s="218">
        <v>0</v>
      </c>
      <c r="AZ3114" s="311">
        <v>0</v>
      </c>
      <c r="BA3114" s="218">
        <v>0</v>
      </c>
      <c r="BB3114" s="311">
        <v>0</v>
      </c>
      <c r="BC3114" s="218">
        <v>0</v>
      </c>
      <c r="BD3114" s="75"/>
      <c r="BE3114" s="75"/>
      <c r="BF3114" s="56"/>
      <c r="BH3114" s="74"/>
      <c r="BI3114" s="194"/>
      <c r="BJ3114" s="74"/>
    </row>
    <row r="3115" spans="1:62" s="77" customFormat="1" ht="11.25" customHeight="1" x14ac:dyDescent="0.2">
      <c r="A3115" s="184" t="s">
        <v>3578</v>
      </c>
      <c r="B3115" s="185">
        <v>0</v>
      </c>
      <c r="C3115" s="832">
        <v>78141</v>
      </c>
      <c r="D3115" s="284">
        <v>1E-4</v>
      </c>
      <c r="E3115" s="91">
        <v>0</v>
      </c>
      <c r="F3115" s="186">
        <v>0</v>
      </c>
      <c r="G3115" s="186">
        <v>0</v>
      </c>
      <c r="H3115" s="186">
        <v>0</v>
      </c>
      <c r="I3115" s="187">
        <v>0</v>
      </c>
      <c r="J3115" s="188">
        <v>0</v>
      </c>
      <c r="K3115" s="186">
        <v>0</v>
      </c>
      <c r="L3115" s="186">
        <v>0</v>
      </c>
      <c r="M3115" s="187">
        <v>0</v>
      </c>
      <c r="N3115" s="189">
        <v>0</v>
      </c>
      <c r="O3115" s="188">
        <v>0</v>
      </c>
      <c r="P3115" s="189">
        <v>0</v>
      </c>
      <c r="Q3115" s="189">
        <v>0</v>
      </c>
      <c r="R3115" s="186">
        <v>0</v>
      </c>
      <c r="S3115" s="186">
        <v>1E-4</v>
      </c>
      <c r="T3115" s="188">
        <v>0</v>
      </c>
      <c r="U3115" s="187">
        <v>0</v>
      </c>
      <c r="V3115" s="189">
        <v>0</v>
      </c>
      <c r="W3115" s="189">
        <v>0</v>
      </c>
      <c r="X3115" s="188">
        <v>0</v>
      </c>
      <c r="Y3115" s="188">
        <v>0</v>
      </c>
      <c r="Z3115" s="186">
        <v>0</v>
      </c>
      <c r="AA3115" s="186">
        <v>0</v>
      </c>
      <c r="AB3115" s="186">
        <v>0</v>
      </c>
      <c r="AC3115" s="187">
        <v>0</v>
      </c>
      <c r="AD3115" s="188">
        <v>0</v>
      </c>
      <c r="AE3115" s="189">
        <v>0</v>
      </c>
      <c r="AF3115" s="189">
        <v>0</v>
      </c>
      <c r="AG3115" s="189">
        <v>0</v>
      </c>
      <c r="AH3115" s="191">
        <v>0</v>
      </c>
      <c r="AI3115" s="321">
        <v>0</v>
      </c>
      <c r="AJ3115" s="192">
        <v>7506425600380</v>
      </c>
      <c r="AK3115" s="192">
        <v>78060</v>
      </c>
      <c r="AL3115" s="226"/>
      <c r="AM3115" s="75">
        <v>78141</v>
      </c>
      <c r="AN3115" s="76"/>
      <c r="AO3115" s="311">
        <v>0</v>
      </c>
      <c r="AP3115" s="311">
        <v>0</v>
      </c>
      <c r="AQ3115" s="218">
        <v>0</v>
      </c>
      <c r="AR3115" s="311">
        <v>0</v>
      </c>
      <c r="AS3115" s="218">
        <v>0</v>
      </c>
      <c r="AT3115" s="311">
        <v>0</v>
      </c>
      <c r="AU3115" s="218">
        <v>0</v>
      </c>
      <c r="AV3115" s="311">
        <v>0</v>
      </c>
      <c r="AW3115" s="218">
        <v>0</v>
      </c>
      <c r="AX3115" s="311">
        <v>0</v>
      </c>
      <c r="AY3115" s="218">
        <v>0</v>
      </c>
      <c r="AZ3115" s="311">
        <v>0</v>
      </c>
      <c r="BA3115" s="218">
        <v>0</v>
      </c>
      <c r="BB3115" s="311">
        <v>0</v>
      </c>
      <c r="BC3115" s="218">
        <v>0</v>
      </c>
      <c r="BD3115" s="75"/>
      <c r="BE3115" s="75"/>
      <c r="BF3115" s="56"/>
      <c r="BH3115" s="74"/>
      <c r="BI3115" s="194"/>
      <c r="BJ3115" s="74"/>
    </row>
    <row r="3116" spans="1:62" s="77" customFormat="1" ht="11.85" customHeight="1" x14ac:dyDescent="0.2">
      <c r="A3116" s="184" t="s">
        <v>3579</v>
      </c>
      <c r="B3116" s="185">
        <v>0</v>
      </c>
      <c r="C3116" s="832">
        <v>78358</v>
      </c>
      <c r="D3116" s="284">
        <v>1E-4</v>
      </c>
      <c r="E3116" s="91">
        <v>0</v>
      </c>
      <c r="F3116" s="186">
        <v>0</v>
      </c>
      <c r="G3116" s="186">
        <v>0</v>
      </c>
      <c r="H3116" s="186">
        <v>0</v>
      </c>
      <c r="I3116" s="187">
        <v>0</v>
      </c>
      <c r="J3116" s="188">
        <v>0</v>
      </c>
      <c r="K3116" s="186">
        <v>0</v>
      </c>
      <c r="L3116" s="186">
        <v>0</v>
      </c>
      <c r="M3116" s="187">
        <v>0</v>
      </c>
      <c r="N3116" s="189">
        <v>284.08499999999998</v>
      </c>
      <c r="O3116" s="188">
        <v>0</v>
      </c>
      <c r="P3116" s="189">
        <v>284.08499999999998</v>
      </c>
      <c r="Q3116" s="189">
        <v>0</v>
      </c>
      <c r="R3116" s="186">
        <v>0</v>
      </c>
      <c r="S3116" s="186">
        <v>1E-4</v>
      </c>
      <c r="T3116" s="188">
        <v>0</v>
      </c>
      <c r="U3116" s="187">
        <v>0</v>
      </c>
      <c r="V3116" s="189">
        <v>0</v>
      </c>
      <c r="W3116" s="189">
        <v>0</v>
      </c>
      <c r="X3116" s="188">
        <v>0</v>
      </c>
      <c r="Y3116" s="188">
        <v>0</v>
      </c>
      <c r="Z3116" s="186">
        <v>0</v>
      </c>
      <c r="AA3116" s="186">
        <v>0</v>
      </c>
      <c r="AB3116" s="186">
        <v>0</v>
      </c>
      <c r="AC3116" s="187">
        <v>0</v>
      </c>
      <c r="AD3116" s="188">
        <v>0</v>
      </c>
      <c r="AE3116" s="189">
        <v>105.89400000000001</v>
      </c>
      <c r="AF3116" s="189">
        <v>105.89400000000001</v>
      </c>
      <c r="AG3116" s="189">
        <v>0</v>
      </c>
      <c r="AH3116" s="191">
        <v>0</v>
      </c>
      <c r="AI3116" s="321">
        <v>0</v>
      </c>
      <c r="AJ3116" s="192">
        <v>7506425600380</v>
      </c>
      <c r="AK3116" s="192">
        <v>78060</v>
      </c>
      <c r="AL3116" s="226"/>
      <c r="AM3116" s="75">
        <v>78358</v>
      </c>
      <c r="AN3116" s="76"/>
      <c r="AO3116" s="311">
        <v>0</v>
      </c>
      <c r="AP3116" s="311">
        <v>0</v>
      </c>
      <c r="AQ3116" s="218">
        <v>0</v>
      </c>
      <c r="AR3116" s="311">
        <v>0</v>
      </c>
      <c r="AS3116" s="218">
        <v>0</v>
      </c>
      <c r="AT3116" s="311">
        <v>0</v>
      </c>
      <c r="AU3116" s="218">
        <v>0</v>
      </c>
      <c r="AV3116" s="311">
        <v>0</v>
      </c>
      <c r="AW3116" s="218">
        <v>0</v>
      </c>
      <c r="AX3116" s="311">
        <v>0</v>
      </c>
      <c r="AY3116" s="218">
        <v>485.09488249096808</v>
      </c>
      <c r="AZ3116" s="311">
        <v>0</v>
      </c>
      <c r="BA3116" s="218">
        <v>0</v>
      </c>
      <c r="BB3116" s="311">
        <v>0</v>
      </c>
      <c r="BC3116" s="218">
        <v>103.89532767889203</v>
      </c>
      <c r="BD3116" s="75"/>
      <c r="BE3116" s="75"/>
      <c r="BF3116" s="56"/>
      <c r="BH3116" s="74"/>
      <c r="BI3116" s="194"/>
      <c r="BJ3116" s="74"/>
    </row>
    <row r="3117" spans="1:62" s="77" customFormat="1" ht="11.25" customHeight="1" x14ac:dyDescent="0.2">
      <c r="A3117" s="184" t="s">
        <v>3580</v>
      </c>
      <c r="B3117" s="185">
        <v>0</v>
      </c>
      <c r="C3117" s="850">
        <v>78377</v>
      </c>
      <c r="D3117" s="284">
        <v>1E-4</v>
      </c>
      <c r="E3117" s="91">
        <v>0</v>
      </c>
      <c r="F3117" s="186">
        <v>0</v>
      </c>
      <c r="G3117" s="186">
        <v>0</v>
      </c>
      <c r="H3117" s="186">
        <v>0</v>
      </c>
      <c r="I3117" s="187">
        <v>0</v>
      </c>
      <c r="J3117" s="188">
        <v>0</v>
      </c>
      <c r="K3117" s="186">
        <v>0</v>
      </c>
      <c r="L3117" s="186">
        <v>-7.38</v>
      </c>
      <c r="M3117" s="187">
        <v>0</v>
      </c>
      <c r="N3117" s="189">
        <v>0</v>
      </c>
      <c r="O3117" s="188">
        <v>0</v>
      </c>
      <c r="P3117" s="189">
        <v>0</v>
      </c>
      <c r="Q3117" s="189">
        <v>0</v>
      </c>
      <c r="R3117" s="186">
        <v>0</v>
      </c>
      <c r="S3117" s="186">
        <v>7.3800999999999997</v>
      </c>
      <c r="T3117" s="188">
        <v>0</v>
      </c>
      <c r="U3117" s="187">
        <v>0</v>
      </c>
      <c r="V3117" s="189">
        <v>0</v>
      </c>
      <c r="W3117" s="189">
        <v>0</v>
      </c>
      <c r="X3117" s="188">
        <v>0</v>
      </c>
      <c r="Y3117" s="188">
        <v>0</v>
      </c>
      <c r="Z3117" s="186">
        <v>0</v>
      </c>
      <c r="AA3117" s="186">
        <v>0</v>
      </c>
      <c r="AB3117" s="186">
        <v>0</v>
      </c>
      <c r="AC3117" s="187">
        <v>0</v>
      </c>
      <c r="AD3117" s="188">
        <v>12.1</v>
      </c>
      <c r="AE3117" s="189">
        <v>0</v>
      </c>
      <c r="AF3117" s="189">
        <v>0</v>
      </c>
      <c r="AG3117" s="189">
        <v>0</v>
      </c>
      <c r="AH3117" s="191">
        <v>0</v>
      </c>
      <c r="AI3117" s="321">
        <v>0</v>
      </c>
      <c r="AJ3117" s="192">
        <v>7506425600380</v>
      </c>
      <c r="AK3117" s="192">
        <v>78060</v>
      </c>
      <c r="AL3117" s="226"/>
      <c r="AM3117" s="75">
        <v>78377</v>
      </c>
      <c r="AN3117" s="76"/>
      <c r="AO3117" s="311">
        <v>366.88333333333338</v>
      </c>
      <c r="AP3117" s="311">
        <v>108.87</v>
      </c>
      <c r="AQ3117" s="218">
        <v>0</v>
      </c>
      <c r="AR3117" s="311">
        <v>322.435</v>
      </c>
      <c r="AS3117" s="218">
        <v>0</v>
      </c>
      <c r="AT3117" s="311">
        <v>669.34500000000003</v>
      </c>
      <c r="AU3117" s="218">
        <v>112.39106708084962</v>
      </c>
      <c r="AV3117" s="311">
        <v>963.80500000000006</v>
      </c>
      <c r="AW3117" s="218">
        <v>136.62465978679975</v>
      </c>
      <c r="AX3117" s="311">
        <v>1041.9450000000002</v>
      </c>
      <c r="AY3117" s="218">
        <v>204.91487323910428</v>
      </c>
      <c r="AZ3117" s="311">
        <v>892.375</v>
      </c>
      <c r="BA3117" s="218">
        <v>142.31616316102557</v>
      </c>
      <c r="BB3117" s="311">
        <v>446.04499999999996</v>
      </c>
      <c r="BC3117" s="218">
        <v>0</v>
      </c>
      <c r="BD3117" s="75"/>
      <c r="BE3117" s="75"/>
      <c r="BF3117" s="56"/>
      <c r="BH3117" s="74"/>
      <c r="BI3117" s="194"/>
      <c r="BJ3117" s="74"/>
    </row>
    <row r="3118" spans="1:62" s="77" customFormat="1" ht="11.25" customHeight="1" x14ac:dyDescent="0.2">
      <c r="A3118" s="184" t="s">
        <v>3581</v>
      </c>
      <c r="B3118" s="185">
        <v>0</v>
      </c>
      <c r="C3118" s="850">
        <v>78166</v>
      </c>
      <c r="D3118" s="284">
        <v>1E-4</v>
      </c>
      <c r="E3118" s="91">
        <v>0</v>
      </c>
      <c r="F3118" s="186">
        <v>0</v>
      </c>
      <c r="G3118" s="186">
        <v>0</v>
      </c>
      <c r="H3118" s="186">
        <v>0</v>
      </c>
      <c r="I3118" s="187">
        <v>0</v>
      </c>
      <c r="J3118" s="188">
        <v>0</v>
      </c>
      <c r="K3118" s="186">
        <v>0</v>
      </c>
      <c r="L3118" s="186">
        <v>0</v>
      </c>
      <c r="M3118" s="187">
        <v>0</v>
      </c>
      <c r="N3118" s="189">
        <v>0</v>
      </c>
      <c r="O3118" s="188">
        <v>0</v>
      </c>
      <c r="P3118" s="189">
        <v>0</v>
      </c>
      <c r="Q3118" s="189">
        <v>0</v>
      </c>
      <c r="R3118" s="186">
        <v>0</v>
      </c>
      <c r="S3118" s="186">
        <v>1E-4</v>
      </c>
      <c r="T3118" s="188">
        <v>0</v>
      </c>
      <c r="U3118" s="187">
        <v>0</v>
      </c>
      <c r="V3118" s="189">
        <v>0</v>
      </c>
      <c r="W3118" s="189">
        <v>0</v>
      </c>
      <c r="X3118" s="188">
        <v>0</v>
      </c>
      <c r="Y3118" s="188">
        <v>0</v>
      </c>
      <c r="Z3118" s="186">
        <v>0</v>
      </c>
      <c r="AA3118" s="186">
        <v>0</v>
      </c>
      <c r="AB3118" s="186">
        <v>0</v>
      </c>
      <c r="AC3118" s="187">
        <v>0</v>
      </c>
      <c r="AD3118" s="188">
        <v>0</v>
      </c>
      <c r="AE3118" s="189">
        <v>0</v>
      </c>
      <c r="AF3118" s="189">
        <v>0</v>
      </c>
      <c r="AG3118" s="189">
        <v>0</v>
      </c>
      <c r="AH3118" s="191">
        <v>0</v>
      </c>
      <c r="AI3118" s="321">
        <v>0</v>
      </c>
      <c r="AJ3118" s="192">
        <v>7506425600380</v>
      </c>
      <c r="AK3118" s="192">
        <v>78060</v>
      </c>
      <c r="AL3118" s="226"/>
      <c r="AM3118" s="75">
        <v>78166</v>
      </c>
      <c r="AN3118" s="76"/>
      <c r="AO3118" s="311">
        <v>0</v>
      </c>
      <c r="AP3118" s="311">
        <v>0</v>
      </c>
      <c r="AQ3118" s="218">
        <v>0</v>
      </c>
      <c r="AR3118" s="311">
        <v>0</v>
      </c>
      <c r="AS3118" s="218">
        <v>0</v>
      </c>
      <c r="AT3118" s="311">
        <v>0</v>
      </c>
      <c r="AU3118" s="218">
        <v>0</v>
      </c>
      <c r="AV3118" s="311">
        <v>0</v>
      </c>
      <c r="AW3118" s="218">
        <v>0</v>
      </c>
      <c r="AX3118" s="311">
        <v>0</v>
      </c>
      <c r="AY3118" s="218">
        <v>0</v>
      </c>
      <c r="AZ3118" s="311">
        <v>0</v>
      </c>
      <c r="BA3118" s="218">
        <v>0</v>
      </c>
      <c r="BB3118" s="311">
        <v>0</v>
      </c>
      <c r="BC3118" s="218">
        <v>0</v>
      </c>
      <c r="BD3118" s="75"/>
      <c r="BE3118" s="75"/>
      <c r="BF3118" s="56"/>
      <c r="BH3118" s="74"/>
      <c r="BI3118" s="194"/>
      <c r="BJ3118" s="74"/>
    </row>
    <row r="3119" spans="1:62" s="77" customFormat="1" ht="11.25" customHeight="1" x14ac:dyDescent="0.2">
      <c r="A3119" s="184" t="s">
        <v>3582</v>
      </c>
      <c r="B3119" s="185">
        <v>0</v>
      </c>
      <c r="C3119" s="832">
        <v>78167</v>
      </c>
      <c r="D3119" s="284">
        <v>0.94699999999999995</v>
      </c>
      <c r="E3119" s="91">
        <v>0</v>
      </c>
      <c r="F3119" s="186">
        <v>0</v>
      </c>
      <c r="G3119" s="186">
        <v>0</v>
      </c>
      <c r="H3119" s="186">
        <v>0</v>
      </c>
      <c r="I3119" s="187">
        <v>0</v>
      </c>
      <c r="J3119" s="188">
        <v>0</v>
      </c>
      <c r="K3119" s="186">
        <v>0</v>
      </c>
      <c r="L3119" s="186">
        <v>0</v>
      </c>
      <c r="M3119" s="187">
        <v>0</v>
      </c>
      <c r="N3119" s="189">
        <v>0</v>
      </c>
      <c r="O3119" s="188">
        <v>23.675000000000001</v>
      </c>
      <c r="P3119" s="189">
        <v>23.675000000000001</v>
      </c>
      <c r="Q3119" s="189">
        <v>0</v>
      </c>
      <c r="R3119" s="186">
        <v>0</v>
      </c>
      <c r="S3119" s="186">
        <v>0.94699999999999995</v>
      </c>
      <c r="T3119" s="188">
        <v>0.94699999999999995</v>
      </c>
      <c r="U3119" s="187">
        <v>0</v>
      </c>
      <c r="V3119" s="189">
        <v>0</v>
      </c>
      <c r="W3119" s="189">
        <v>0</v>
      </c>
      <c r="X3119" s="188">
        <v>0.94699999999999995</v>
      </c>
      <c r="Y3119" s="188">
        <v>0</v>
      </c>
      <c r="Z3119" s="186">
        <v>0</v>
      </c>
      <c r="AA3119" s="186">
        <v>0</v>
      </c>
      <c r="AB3119" s="186">
        <v>0</v>
      </c>
      <c r="AC3119" s="187">
        <v>0</v>
      </c>
      <c r="AD3119" s="188">
        <v>0</v>
      </c>
      <c r="AE3119" s="189">
        <v>0</v>
      </c>
      <c r="AF3119" s="189">
        <v>0</v>
      </c>
      <c r="AG3119" s="189">
        <v>0</v>
      </c>
      <c r="AH3119" s="191">
        <v>0</v>
      </c>
      <c r="AI3119" s="321">
        <v>0</v>
      </c>
      <c r="AJ3119" s="192">
        <v>7506425623266</v>
      </c>
      <c r="AK3119" s="192" t="s">
        <v>262</v>
      </c>
      <c r="AL3119" s="226"/>
      <c r="AM3119" s="75">
        <v>78167</v>
      </c>
      <c r="AN3119" s="76"/>
      <c r="AO3119" s="311">
        <v>3.3333333333344467E-4</v>
      </c>
      <c r="AP3119" s="311">
        <v>2.8410000000000002</v>
      </c>
      <c r="AQ3119" s="218">
        <v>0</v>
      </c>
      <c r="AR3119" s="311">
        <v>0</v>
      </c>
      <c r="AS3119" s="218">
        <v>0</v>
      </c>
      <c r="AT3119" s="311">
        <v>-2.84</v>
      </c>
      <c r="AU3119" s="218">
        <v>0</v>
      </c>
      <c r="AV3119" s="311">
        <v>2.8450000000000002</v>
      </c>
      <c r="AW3119" s="218">
        <v>0</v>
      </c>
      <c r="AX3119" s="311">
        <v>0</v>
      </c>
      <c r="AY3119" s="218">
        <v>0</v>
      </c>
      <c r="AZ3119" s="311">
        <v>0</v>
      </c>
      <c r="BA3119" s="218">
        <v>0</v>
      </c>
      <c r="BB3119" s="311">
        <v>0</v>
      </c>
      <c r="BC3119" s="218">
        <v>0</v>
      </c>
      <c r="BD3119" s="75"/>
      <c r="BE3119" s="75"/>
      <c r="BF3119" s="56"/>
      <c r="BH3119" s="74"/>
      <c r="BI3119" s="194"/>
      <c r="BJ3119" s="74"/>
    </row>
    <row r="3120" spans="1:62" s="77" customFormat="1" ht="11.25" customHeight="1" x14ac:dyDescent="0.2">
      <c r="A3120" s="184" t="s">
        <v>3583</v>
      </c>
      <c r="B3120" s="185">
        <v>0</v>
      </c>
      <c r="C3120" s="850">
        <v>78360</v>
      </c>
      <c r="D3120" s="284">
        <v>1E-4</v>
      </c>
      <c r="E3120" s="91">
        <v>6.5233388964945312E-4</v>
      </c>
      <c r="F3120" s="186">
        <v>0</v>
      </c>
      <c r="G3120" s="186">
        <v>0</v>
      </c>
      <c r="H3120" s="186">
        <v>0</v>
      </c>
      <c r="I3120" s="187">
        <v>0</v>
      </c>
      <c r="J3120" s="188">
        <v>4.5789999999999997</v>
      </c>
      <c r="K3120" s="186">
        <v>4.5988719083905334</v>
      </c>
      <c r="L3120" s="186">
        <v>0</v>
      </c>
      <c r="M3120" s="187">
        <v>0</v>
      </c>
      <c r="N3120" s="189">
        <v>6.6289999999999996</v>
      </c>
      <c r="O3120" s="188">
        <v>0</v>
      </c>
      <c r="P3120" s="189">
        <v>6.6289999999999996</v>
      </c>
      <c r="Q3120" s="189">
        <v>144.76960034942127</v>
      </c>
      <c r="R3120" s="186">
        <v>6.5516488316226258E-4</v>
      </c>
      <c r="S3120" s="186">
        <v>1E-4</v>
      </c>
      <c r="T3120" s="188">
        <v>0</v>
      </c>
      <c r="U3120" s="187">
        <v>0</v>
      </c>
      <c r="V3120" s="189">
        <v>0</v>
      </c>
      <c r="W3120" s="189">
        <v>0</v>
      </c>
      <c r="X3120" s="188">
        <v>0</v>
      </c>
      <c r="Y3120" s="188">
        <v>0</v>
      </c>
      <c r="Z3120" s="186">
        <v>0</v>
      </c>
      <c r="AA3120" s="186">
        <v>0</v>
      </c>
      <c r="AB3120" s="186">
        <v>0</v>
      </c>
      <c r="AC3120" s="187">
        <v>0</v>
      </c>
      <c r="AD3120" s="188">
        <v>0</v>
      </c>
      <c r="AE3120" s="189">
        <v>0</v>
      </c>
      <c r="AF3120" s="189">
        <v>0</v>
      </c>
      <c r="AG3120" s="189">
        <v>0</v>
      </c>
      <c r="AH3120" s="191">
        <v>0</v>
      </c>
      <c r="AI3120" s="321">
        <v>2.72</v>
      </c>
      <c r="AJ3120" s="192">
        <v>7506425623266</v>
      </c>
      <c r="AK3120" s="192" t="s">
        <v>262</v>
      </c>
      <c r="AL3120" s="226"/>
      <c r="AM3120" s="75">
        <v>78360</v>
      </c>
      <c r="AN3120" s="76"/>
      <c r="AO3120" s="311">
        <v>5.3333333333333384E-3</v>
      </c>
      <c r="AP3120" s="311">
        <v>0</v>
      </c>
      <c r="AQ3120" s="218">
        <v>69.242018035583726</v>
      </c>
      <c r="AR3120" s="311">
        <v>-4.726</v>
      </c>
      <c r="AS3120" s="218">
        <v>-102.05139278773483</v>
      </c>
      <c r="AT3120" s="311">
        <v>4.742</v>
      </c>
      <c r="AU3120" s="218">
        <v>35.886792452830193</v>
      </c>
      <c r="AV3120" s="311">
        <v>5.6829999999999998</v>
      </c>
      <c r="AW3120" s="218">
        <v>146.52920962199312</v>
      </c>
      <c r="AX3120" s="311">
        <v>-3.782</v>
      </c>
      <c r="AY3120" s="218">
        <v>-54.668979473836366</v>
      </c>
      <c r="AZ3120" s="311">
        <v>17.044</v>
      </c>
      <c r="BA3120" s="218">
        <v>254.69216975493129</v>
      </c>
      <c r="BB3120" s="311">
        <v>0.94699999999999995</v>
      </c>
      <c r="BC3120" s="218">
        <v>3.4697922887805164</v>
      </c>
      <c r="BD3120" s="75"/>
      <c r="BE3120" s="75"/>
      <c r="BF3120" s="56"/>
      <c r="BH3120" s="74"/>
      <c r="BI3120" s="194"/>
      <c r="BJ3120" s="74"/>
    </row>
    <row r="3121" spans="1:62" s="77" customFormat="1" ht="11.25" customHeight="1" x14ac:dyDescent="0.2">
      <c r="A3121" s="184" t="s">
        <v>3584</v>
      </c>
      <c r="B3121" s="185">
        <v>0</v>
      </c>
      <c r="C3121" s="850">
        <v>78168</v>
      </c>
      <c r="D3121" s="284">
        <v>1E-4</v>
      </c>
      <c r="E3121" s="91">
        <v>0</v>
      </c>
      <c r="F3121" s="186">
        <v>0</v>
      </c>
      <c r="G3121" s="186">
        <v>0</v>
      </c>
      <c r="H3121" s="186">
        <v>0</v>
      </c>
      <c r="I3121" s="187">
        <v>0</v>
      </c>
      <c r="J3121" s="188">
        <v>0</v>
      </c>
      <c r="K3121" s="186">
        <v>0</v>
      </c>
      <c r="L3121" s="186">
        <v>0</v>
      </c>
      <c r="M3121" s="187">
        <v>0</v>
      </c>
      <c r="N3121" s="189">
        <v>0</v>
      </c>
      <c r="O3121" s="188">
        <v>0</v>
      </c>
      <c r="P3121" s="189">
        <v>0</v>
      </c>
      <c r="Q3121" s="189">
        <v>0</v>
      </c>
      <c r="R3121" s="186">
        <v>0</v>
      </c>
      <c r="S3121" s="186">
        <v>1E-4</v>
      </c>
      <c r="T3121" s="188">
        <v>0</v>
      </c>
      <c r="U3121" s="187">
        <v>0</v>
      </c>
      <c r="V3121" s="189">
        <v>0</v>
      </c>
      <c r="W3121" s="189">
        <v>0</v>
      </c>
      <c r="X3121" s="188">
        <v>0</v>
      </c>
      <c r="Y3121" s="188">
        <v>0</v>
      </c>
      <c r="Z3121" s="186">
        <v>0</v>
      </c>
      <c r="AA3121" s="186">
        <v>0</v>
      </c>
      <c r="AB3121" s="186">
        <v>0</v>
      </c>
      <c r="AC3121" s="187">
        <v>0</v>
      </c>
      <c r="AD3121" s="188">
        <v>0</v>
      </c>
      <c r="AE3121" s="189">
        <v>0</v>
      </c>
      <c r="AF3121" s="189">
        <v>0</v>
      </c>
      <c r="AG3121" s="189">
        <v>0</v>
      </c>
      <c r="AH3121" s="191">
        <v>0</v>
      </c>
      <c r="AI3121" s="321">
        <v>0</v>
      </c>
      <c r="AJ3121" s="192">
        <v>7506425623266</v>
      </c>
      <c r="AK3121" s="192">
        <v>78167</v>
      </c>
      <c r="AL3121" s="226"/>
      <c r="AM3121" s="75">
        <v>78168</v>
      </c>
      <c r="AN3121" s="76"/>
      <c r="AO3121" s="311">
        <v>0</v>
      </c>
      <c r="AP3121" s="311">
        <v>0</v>
      </c>
      <c r="AQ3121" s="218">
        <v>0</v>
      </c>
      <c r="AR3121" s="311">
        <v>0</v>
      </c>
      <c r="AS3121" s="218">
        <v>0</v>
      </c>
      <c r="AT3121" s="311">
        <v>0</v>
      </c>
      <c r="AU3121" s="218">
        <v>0</v>
      </c>
      <c r="AV3121" s="311">
        <v>0</v>
      </c>
      <c r="AW3121" s="218">
        <v>0</v>
      </c>
      <c r="AX3121" s="311">
        <v>0</v>
      </c>
      <c r="AY3121" s="218">
        <v>0</v>
      </c>
      <c r="AZ3121" s="311">
        <v>0</v>
      </c>
      <c r="BA3121" s="218">
        <v>0</v>
      </c>
      <c r="BB3121" s="311">
        <v>0</v>
      </c>
      <c r="BC3121" s="218">
        <v>0</v>
      </c>
      <c r="BD3121" s="75"/>
      <c r="BE3121" s="75"/>
      <c r="BF3121" s="56"/>
      <c r="BH3121" s="74"/>
      <c r="BI3121" s="194"/>
      <c r="BJ3121" s="74"/>
    </row>
    <row r="3122" spans="1:62" s="77" customFormat="1" ht="10.5" customHeight="1" x14ac:dyDescent="0.2">
      <c r="A3122" s="184" t="s">
        <v>3585</v>
      </c>
      <c r="B3122" s="185">
        <v>0</v>
      </c>
      <c r="C3122" s="832">
        <v>77009</v>
      </c>
      <c r="D3122" s="284">
        <v>1E-4</v>
      </c>
      <c r="E3122" s="91">
        <v>0</v>
      </c>
      <c r="F3122" s="186">
        <v>0</v>
      </c>
      <c r="G3122" s="186">
        <v>0</v>
      </c>
      <c r="H3122" s="186">
        <v>0</v>
      </c>
      <c r="I3122" s="187">
        <v>0</v>
      </c>
      <c r="J3122" s="188">
        <v>0</v>
      </c>
      <c r="K3122" s="186">
        <v>0</v>
      </c>
      <c r="L3122" s="186">
        <v>0</v>
      </c>
      <c r="M3122" s="187">
        <v>0</v>
      </c>
      <c r="N3122" s="189">
        <v>0</v>
      </c>
      <c r="O3122" s="188">
        <v>0</v>
      </c>
      <c r="P3122" s="189">
        <v>0</v>
      </c>
      <c r="Q3122" s="189">
        <v>0</v>
      </c>
      <c r="R3122" s="186">
        <v>0</v>
      </c>
      <c r="S3122" s="186">
        <v>1E-4</v>
      </c>
      <c r="T3122" s="188">
        <v>0</v>
      </c>
      <c r="U3122" s="187">
        <v>0</v>
      </c>
      <c r="V3122" s="189">
        <v>0</v>
      </c>
      <c r="W3122" s="189">
        <v>0</v>
      </c>
      <c r="X3122" s="188">
        <v>0</v>
      </c>
      <c r="Y3122" s="188">
        <v>0</v>
      </c>
      <c r="Z3122" s="186">
        <v>0</v>
      </c>
      <c r="AA3122" s="186">
        <v>0</v>
      </c>
      <c r="AB3122" s="186">
        <v>0</v>
      </c>
      <c r="AC3122" s="187">
        <v>0</v>
      </c>
      <c r="AD3122" s="188">
        <v>0</v>
      </c>
      <c r="AE3122" s="189">
        <v>0</v>
      </c>
      <c r="AF3122" s="189">
        <v>0</v>
      </c>
      <c r="AG3122" s="189">
        <v>0</v>
      </c>
      <c r="AH3122" s="191">
        <v>0</v>
      </c>
      <c r="AI3122" s="321">
        <v>0</v>
      </c>
      <c r="AJ3122" s="192">
        <v>7506425622672</v>
      </c>
      <c r="AK3122" s="192" t="s">
        <v>262</v>
      </c>
      <c r="AL3122" s="226"/>
      <c r="AM3122" s="75">
        <v>77009</v>
      </c>
      <c r="AN3122" s="76"/>
      <c r="AO3122" s="311">
        <v>0</v>
      </c>
      <c r="AP3122" s="311">
        <v>0</v>
      </c>
      <c r="AQ3122" s="218">
        <v>0</v>
      </c>
      <c r="AR3122" s="311">
        <v>0</v>
      </c>
      <c r="AS3122" s="218">
        <v>0</v>
      </c>
      <c r="AT3122" s="311">
        <v>0</v>
      </c>
      <c r="AU3122" s="218">
        <v>0</v>
      </c>
      <c r="AV3122" s="311">
        <v>0</v>
      </c>
      <c r="AW3122" s="218">
        <v>0</v>
      </c>
      <c r="AX3122" s="311">
        <v>0</v>
      </c>
      <c r="AY3122" s="218">
        <v>0</v>
      </c>
      <c r="AZ3122" s="311">
        <v>0</v>
      </c>
      <c r="BA3122" s="218">
        <v>0</v>
      </c>
      <c r="BB3122" s="311">
        <v>0</v>
      </c>
      <c r="BC3122" s="218">
        <v>0</v>
      </c>
      <c r="BD3122" s="75"/>
      <c r="BE3122" s="75"/>
      <c r="BF3122" s="56"/>
      <c r="BH3122" s="74"/>
      <c r="BI3122" s="194"/>
      <c r="BJ3122" s="74"/>
    </row>
    <row r="3123" spans="1:62" s="77" customFormat="1" ht="11.25" customHeight="1" x14ac:dyDescent="0.2">
      <c r="A3123" s="184" t="s">
        <v>3586</v>
      </c>
      <c r="B3123" s="185">
        <v>0</v>
      </c>
      <c r="C3123" s="850">
        <v>77037</v>
      </c>
      <c r="D3123" s="284">
        <v>3.47</v>
      </c>
      <c r="E3123" s="91">
        <v>0</v>
      </c>
      <c r="F3123" s="186">
        <v>0</v>
      </c>
      <c r="G3123" s="186">
        <v>0</v>
      </c>
      <c r="H3123" s="186">
        <v>0</v>
      </c>
      <c r="I3123" s="187">
        <v>0</v>
      </c>
      <c r="J3123" s="188">
        <v>0</v>
      </c>
      <c r="K3123" s="186">
        <v>0</v>
      </c>
      <c r="L3123" s="186">
        <v>0</v>
      </c>
      <c r="M3123" s="187">
        <v>0</v>
      </c>
      <c r="N3123" s="189">
        <v>0</v>
      </c>
      <c r="O3123" s="188">
        <v>0</v>
      </c>
      <c r="P3123" s="189">
        <v>0</v>
      </c>
      <c r="Q3123" s="189">
        <v>0</v>
      </c>
      <c r="R3123" s="186">
        <v>0</v>
      </c>
      <c r="S3123" s="186">
        <v>3.47</v>
      </c>
      <c r="T3123" s="188">
        <v>3.47</v>
      </c>
      <c r="U3123" s="187">
        <v>0</v>
      </c>
      <c r="V3123" s="189">
        <v>0</v>
      </c>
      <c r="W3123" s="189">
        <v>0</v>
      </c>
      <c r="X3123" s="188">
        <v>3.47</v>
      </c>
      <c r="Y3123" s="188">
        <v>0</v>
      </c>
      <c r="Z3123" s="186">
        <v>0</v>
      </c>
      <c r="AA3123" s="186">
        <v>0</v>
      </c>
      <c r="AB3123" s="186">
        <v>0</v>
      </c>
      <c r="AC3123" s="187">
        <v>0</v>
      </c>
      <c r="AD3123" s="188">
        <v>0</v>
      </c>
      <c r="AE3123" s="189">
        <v>0</v>
      </c>
      <c r="AF3123" s="189">
        <v>0</v>
      </c>
      <c r="AG3123" s="189">
        <v>0</v>
      </c>
      <c r="AH3123" s="191">
        <v>0</v>
      </c>
      <c r="AI3123" s="321">
        <v>0</v>
      </c>
      <c r="AJ3123" s="192">
        <v>7506425622672</v>
      </c>
      <c r="AK3123" s="192" t="s">
        <v>262</v>
      </c>
      <c r="AL3123" s="226"/>
      <c r="AM3123" s="75">
        <v>77037</v>
      </c>
      <c r="AN3123" s="76"/>
      <c r="AO3123" s="311">
        <v>0</v>
      </c>
      <c r="AP3123" s="311">
        <v>0</v>
      </c>
      <c r="AQ3123" s="218">
        <v>0</v>
      </c>
      <c r="AR3123" s="311">
        <v>0</v>
      </c>
      <c r="AS3123" s="218">
        <v>0</v>
      </c>
      <c r="AT3123" s="311">
        <v>0</v>
      </c>
      <c r="AU3123" s="218">
        <v>0</v>
      </c>
      <c r="AV3123" s="311">
        <v>0</v>
      </c>
      <c r="AW3123" s="218">
        <v>0</v>
      </c>
      <c r="AX3123" s="311">
        <v>0</v>
      </c>
      <c r="AY3123" s="218">
        <v>0</v>
      </c>
      <c r="AZ3123" s="311">
        <v>0</v>
      </c>
      <c r="BA3123" s="218">
        <v>0</v>
      </c>
      <c r="BB3123" s="311">
        <v>0</v>
      </c>
      <c r="BC3123" s="218">
        <v>0</v>
      </c>
      <c r="BD3123" s="75"/>
      <c r="BE3123" s="75"/>
      <c r="BF3123" s="56"/>
      <c r="BH3123" s="74"/>
      <c r="BI3123" s="194"/>
      <c r="BJ3123" s="74"/>
    </row>
    <row r="3124" spans="1:62" s="77" customFormat="1" ht="11.25" customHeight="1" x14ac:dyDescent="0.2">
      <c r="A3124" s="184" t="s">
        <v>3582</v>
      </c>
      <c r="B3124" s="185">
        <v>0</v>
      </c>
      <c r="C3124" s="832">
        <v>78203</v>
      </c>
      <c r="D3124" s="284">
        <v>1E-4</v>
      </c>
      <c r="E3124" s="91">
        <v>0</v>
      </c>
      <c r="F3124" s="186">
        <v>0</v>
      </c>
      <c r="G3124" s="186">
        <v>0</v>
      </c>
      <c r="H3124" s="186">
        <v>0</v>
      </c>
      <c r="I3124" s="187">
        <v>0</v>
      </c>
      <c r="J3124" s="188">
        <v>0</v>
      </c>
      <c r="K3124" s="186">
        <v>0</v>
      </c>
      <c r="L3124" s="186">
        <v>0</v>
      </c>
      <c r="M3124" s="187">
        <v>0</v>
      </c>
      <c r="N3124" s="189">
        <v>0</v>
      </c>
      <c r="O3124" s="188">
        <v>0</v>
      </c>
      <c r="P3124" s="189">
        <v>0</v>
      </c>
      <c r="Q3124" s="189">
        <v>0</v>
      </c>
      <c r="R3124" s="186">
        <v>0</v>
      </c>
      <c r="S3124" s="186">
        <v>1E-4</v>
      </c>
      <c r="T3124" s="188">
        <v>0</v>
      </c>
      <c r="U3124" s="187">
        <v>0</v>
      </c>
      <c r="V3124" s="189">
        <v>0</v>
      </c>
      <c r="W3124" s="189">
        <v>0</v>
      </c>
      <c r="X3124" s="188">
        <v>0</v>
      </c>
      <c r="Y3124" s="188">
        <v>0</v>
      </c>
      <c r="Z3124" s="186">
        <v>0</v>
      </c>
      <c r="AA3124" s="186">
        <v>0</v>
      </c>
      <c r="AB3124" s="186">
        <v>0</v>
      </c>
      <c r="AC3124" s="187">
        <v>0</v>
      </c>
      <c r="AD3124" s="188">
        <v>0</v>
      </c>
      <c r="AE3124" s="189">
        <v>0</v>
      </c>
      <c r="AF3124" s="189">
        <v>0</v>
      </c>
      <c r="AG3124" s="189">
        <v>0</v>
      </c>
      <c r="AH3124" s="191">
        <v>0</v>
      </c>
      <c r="AI3124" s="321">
        <v>0</v>
      </c>
      <c r="AJ3124" s="192">
        <v>7506425627103</v>
      </c>
      <c r="AK3124" s="192" t="s">
        <v>262</v>
      </c>
      <c r="AL3124" s="226"/>
      <c r="AM3124" s="75">
        <v>78203</v>
      </c>
      <c r="AN3124" s="76"/>
      <c r="AO3124" s="311">
        <v>0</v>
      </c>
      <c r="AP3124" s="311">
        <v>0</v>
      </c>
      <c r="AQ3124" s="218">
        <v>0</v>
      </c>
      <c r="AR3124" s="311">
        <v>0</v>
      </c>
      <c r="AS3124" s="218">
        <v>0</v>
      </c>
      <c r="AT3124" s="311">
        <v>0</v>
      </c>
      <c r="AU3124" s="218">
        <v>0</v>
      </c>
      <c r="AV3124" s="311">
        <v>0</v>
      </c>
      <c r="AW3124" s="218">
        <v>0</v>
      </c>
      <c r="AX3124" s="311">
        <v>0</v>
      </c>
      <c r="AY3124" s="218">
        <v>0</v>
      </c>
      <c r="AZ3124" s="311">
        <v>0</v>
      </c>
      <c r="BA3124" s="218">
        <v>0</v>
      </c>
      <c r="BB3124" s="311">
        <v>0</v>
      </c>
      <c r="BC3124" s="218">
        <v>0</v>
      </c>
      <c r="BD3124" s="75"/>
      <c r="BE3124" s="75"/>
      <c r="BF3124" s="56"/>
      <c r="BH3124" s="74"/>
      <c r="BI3124" s="194"/>
      <c r="BJ3124" s="74"/>
    </row>
    <row r="3125" spans="1:62" s="77" customFormat="1" ht="11.25" customHeight="1" x14ac:dyDescent="0.2">
      <c r="A3125" s="184" t="s">
        <v>3587</v>
      </c>
      <c r="B3125" s="185">
        <v>0</v>
      </c>
      <c r="C3125" s="832">
        <v>81018</v>
      </c>
      <c r="D3125" s="284">
        <v>1E-4</v>
      </c>
      <c r="E3125" s="91">
        <v>0</v>
      </c>
      <c r="F3125" s="186">
        <v>0</v>
      </c>
      <c r="G3125" s="186">
        <v>0</v>
      </c>
      <c r="H3125" s="186">
        <v>0</v>
      </c>
      <c r="I3125" s="187">
        <v>0</v>
      </c>
      <c r="J3125" s="188">
        <v>0</v>
      </c>
      <c r="K3125" s="186">
        <v>0</v>
      </c>
      <c r="L3125" s="186">
        <v>0</v>
      </c>
      <c r="M3125" s="187">
        <v>0</v>
      </c>
      <c r="N3125" s="189">
        <v>0</v>
      </c>
      <c r="O3125" s="188">
        <v>0</v>
      </c>
      <c r="P3125" s="189">
        <v>0</v>
      </c>
      <c r="Q3125" s="189">
        <v>0</v>
      </c>
      <c r="R3125" s="186">
        <v>0</v>
      </c>
      <c r="S3125" s="186">
        <v>1E-4</v>
      </c>
      <c r="T3125" s="188">
        <v>0</v>
      </c>
      <c r="U3125" s="187">
        <v>0</v>
      </c>
      <c r="V3125" s="189">
        <v>0</v>
      </c>
      <c r="W3125" s="189">
        <v>0</v>
      </c>
      <c r="X3125" s="188">
        <v>0</v>
      </c>
      <c r="Y3125" s="188">
        <v>0</v>
      </c>
      <c r="Z3125" s="186">
        <v>0</v>
      </c>
      <c r="AA3125" s="186">
        <v>0</v>
      </c>
      <c r="AB3125" s="186">
        <v>0</v>
      </c>
      <c r="AC3125" s="187">
        <v>0</v>
      </c>
      <c r="AD3125" s="188">
        <v>0</v>
      </c>
      <c r="AE3125" s="189">
        <v>0</v>
      </c>
      <c r="AF3125" s="189">
        <v>0</v>
      </c>
      <c r="AG3125" s="189">
        <v>0</v>
      </c>
      <c r="AH3125" s="191">
        <v>0</v>
      </c>
      <c r="AI3125" s="321">
        <v>0</v>
      </c>
      <c r="AJ3125" s="192">
        <v>7506425627103</v>
      </c>
      <c r="AK3125" s="192">
        <v>78203</v>
      </c>
      <c r="AL3125" s="226"/>
      <c r="AM3125" s="75">
        <v>81018</v>
      </c>
      <c r="AN3125" s="76"/>
      <c r="AO3125" s="311">
        <v>0</v>
      </c>
      <c r="AP3125" s="311">
        <v>0</v>
      </c>
      <c r="AQ3125" s="218">
        <v>0</v>
      </c>
      <c r="AR3125" s="311">
        <v>0</v>
      </c>
      <c r="AS3125" s="218">
        <v>0</v>
      </c>
      <c r="AT3125" s="311">
        <v>0</v>
      </c>
      <c r="AU3125" s="218">
        <v>0</v>
      </c>
      <c r="AV3125" s="311">
        <v>0</v>
      </c>
      <c r="AW3125" s="218">
        <v>0</v>
      </c>
      <c r="AX3125" s="311">
        <v>0</v>
      </c>
      <c r="AY3125" s="218">
        <v>0</v>
      </c>
      <c r="AZ3125" s="311">
        <v>0</v>
      </c>
      <c r="BA3125" s="218">
        <v>0</v>
      </c>
      <c r="BB3125" s="311">
        <v>0</v>
      </c>
      <c r="BC3125" s="218">
        <v>0</v>
      </c>
      <c r="BD3125" s="75"/>
      <c r="BE3125" s="75"/>
      <c r="BF3125" s="56"/>
      <c r="BH3125" s="74"/>
      <c r="BI3125" s="194"/>
      <c r="BJ3125" s="74"/>
    </row>
    <row r="3126" spans="1:62" s="77" customFormat="1" ht="11.25" customHeight="1" x14ac:dyDescent="0.2">
      <c r="A3126" s="184" t="s">
        <v>3588</v>
      </c>
      <c r="B3126" s="185">
        <v>0</v>
      </c>
      <c r="C3126" s="831">
        <v>78374</v>
      </c>
      <c r="D3126" s="284">
        <v>1E-4</v>
      </c>
      <c r="E3126" s="91">
        <v>0</v>
      </c>
      <c r="F3126" s="186">
        <v>0</v>
      </c>
      <c r="G3126" s="186">
        <v>0</v>
      </c>
      <c r="H3126" s="186">
        <v>0</v>
      </c>
      <c r="I3126" s="187">
        <v>0</v>
      </c>
      <c r="J3126" s="188">
        <v>0</v>
      </c>
      <c r="K3126" s="186">
        <v>0</v>
      </c>
      <c r="L3126" s="186">
        <v>0</v>
      </c>
      <c r="M3126" s="187">
        <v>0</v>
      </c>
      <c r="N3126" s="189">
        <v>0</v>
      </c>
      <c r="O3126" s="188">
        <v>0</v>
      </c>
      <c r="P3126" s="189">
        <v>0</v>
      </c>
      <c r="Q3126" s="189">
        <v>0</v>
      </c>
      <c r="R3126" s="186">
        <v>0</v>
      </c>
      <c r="S3126" s="186">
        <v>1E-4</v>
      </c>
      <c r="T3126" s="188">
        <v>0</v>
      </c>
      <c r="U3126" s="187">
        <v>0</v>
      </c>
      <c r="V3126" s="189">
        <v>0</v>
      </c>
      <c r="W3126" s="189">
        <v>0</v>
      </c>
      <c r="X3126" s="188">
        <v>0</v>
      </c>
      <c r="Y3126" s="188">
        <v>0</v>
      </c>
      <c r="Z3126" s="186">
        <v>0</v>
      </c>
      <c r="AA3126" s="186">
        <v>0</v>
      </c>
      <c r="AB3126" s="186">
        <v>0</v>
      </c>
      <c r="AC3126" s="187">
        <v>0</v>
      </c>
      <c r="AD3126" s="188">
        <v>0</v>
      </c>
      <c r="AE3126" s="189">
        <v>0</v>
      </c>
      <c r="AF3126" s="189">
        <v>0</v>
      </c>
      <c r="AG3126" s="189">
        <v>0</v>
      </c>
      <c r="AH3126" s="191">
        <v>0</v>
      </c>
      <c r="AI3126" s="321">
        <v>0</v>
      </c>
      <c r="AJ3126" s="192">
        <v>7506425627103</v>
      </c>
      <c r="AK3126" s="192">
        <v>78203</v>
      </c>
      <c r="AL3126" s="226"/>
      <c r="AM3126" s="75">
        <v>78374</v>
      </c>
      <c r="AN3126" s="76"/>
      <c r="AO3126" s="311">
        <v>0</v>
      </c>
      <c r="AP3126" s="311">
        <v>0</v>
      </c>
      <c r="AQ3126" s="218">
        <v>0</v>
      </c>
      <c r="AR3126" s="311">
        <v>0</v>
      </c>
      <c r="AS3126" s="218">
        <v>0</v>
      </c>
      <c r="AT3126" s="311">
        <v>0</v>
      </c>
      <c r="AU3126" s="218">
        <v>0</v>
      </c>
      <c r="AV3126" s="311">
        <v>0</v>
      </c>
      <c r="AW3126" s="218">
        <v>0</v>
      </c>
      <c r="AX3126" s="311">
        <v>0</v>
      </c>
      <c r="AY3126" s="218">
        <v>0</v>
      </c>
      <c r="AZ3126" s="311">
        <v>0</v>
      </c>
      <c r="BA3126" s="218">
        <v>0</v>
      </c>
      <c r="BB3126" s="311">
        <v>0</v>
      </c>
      <c r="BC3126" s="218">
        <v>0</v>
      </c>
      <c r="BD3126" s="75"/>
      <c r="BE3126" s="75"/>
      <c r="BF3126" s="56"/>
      <c r="BH3126" s="74"/>
      <c r="BI3126" s="194"/>
      <c r="BJ3126" s="74"/>
    </row>
    <row r="3127" spans="1:62" s="77" customFormat="1" ht="11.25" customHeight="1" x14ac:dyDescent="0.2">
      <c r="A3127" s="184" t="s">
        <v>3588</v>
      </c>
      <c r="B3127" s="185">
        <v>0</v>
      </c>
      <c r="C3127" s="850">
        <v>78380</v>
      </c>
      <c r="D3127" s="284">
        <v>2103.08</v>
      </c>
      <c r="E3127" s="91">
        <v>0</v>
      </c>
      <c r="F3127" s="186">
        <v>0</v>
      </c>
      <c r="G3127" s="186">
        <v>0</v>
      </c>
      <c r="H3127" s="186">
        <v>0</v>
      </c>
      <c r="I3127" s="187">
        <v>0</v>
      </c>
      <c r="J3127" s="188">
        <v>0</v>
      </c>
      <c r="K3127" s="186">
        <v>0</v>
      </c>
      <c r="L3127" s="186">
        <v>0</v>
      </c>
      <c r="M3127" s="187">
        <v>0</v>
      </c>
      <c r="N3127" s="189">
        <v>0</v>
      </c>
      <c r="O3127" s="188">
        <v>0</v>
      </c>
      <c r="P3127" s="189">
        <v>0</v>
      </c>
      <c r="Q3127" s="189">
        <v>0</v>
      </c>
      <c r="R3127" s="186">
        <v>0</v>
      </c>
      <c r="S3127" s="186">
        <v>2103.08</v>
      </c>
      <c r="T3127" s="188">
        <v>2103.08</v>
      </c>
      <c r="U3127" s="187">
        <v>0</v>
      </c>
      <c r="V3127" s="189">
        <v>0</v>
      </c>
      <c r="W3127" s="189">
        <v>0</v>
      </c>
      <c r="X3127" s="188">
        <v>2103.08</v>
      </c>
      <c r="Y3127" s="188">
        <v>0</v>
      </c>
      <c r="Z3127" s="186">
        <v>0</v>
      </c>
      <c r="AA3127" s="186">
        <v>0</v>
      </c>
      <c r="AB3127" s="186">
        <v>0</v>
      </c>
      <c r="AC3127" s="187">
        <v>0</v>
      </c>
      <c r="AD3127" s="188">
        <v>0</v>
      </c>
      <c r="AE3127" s="189">
        <v>0</v>
      </c>
      <c r="AF3127" s="189">
        <v>0</v>
      </c>
      <c r="AG3127" s="189">
        <v>0</v>
      </c>
      <c r="AH3127" s="191">
        <v>0</v>
      </c>
      <c r="AI3127" s="321">
        <v>0</v>
      </c>
      <c r="AJ3127" s="192">
        <v>7506425627103</v>
      </c>
      <c r="AK3127" s="192">
        <v>78203</v>
      </c>
      <c r="AL3127" s="226"/>
      <c r="AM3127" s="75">
        <v>78380</v>
      </c>
      <c r="AN3127" s="76"/>
      <c r="AO3127" s="311">
        <v>0</v>
      </c>
      <c r="AP3127" s="311">
        <v>0</v>
      </c>
      <c r="AQ3127" s="218">
        <v>0</v>
      </c>
      <c r="AR3127" s="311">
        <v>0</v>
      </c>
      <c r="AS3127" s="218">
        <v>0</v>
      </c>
      <c r="AT3127" s="311">
        <v>0</v>
      </c>
      <c r="AU3127" s="218">
        <v>0</v>
      </c>
      <c r="AV3127" s="311">
        <v>0</v>
      </c>
      <c r="AW3127" s="218">
        <v>0</v>
      </c>
      <c r="AX3127" s="311">
        <v>0</v>
      </c>
      <c r="AY3127" s="218">
        <v>0</v>
      </c>
      <c r="AZ3127" s="311">
        <v>0</v>
      </c>
      <c r="BA3127" s="218">
        <v>0</v>
      </c>
      <c r="BB3127" s="311">
        <v>0</v>
      </c>
      <c r="BC3127" s="218">
        <v>0</v>
      </c>
      <c r="BD3127" s="75"/>
      <c r="BE3127" s="75"/>
      <c r="BF3127" s="56"/>
      <c r="BH3127" s="74"/>
      <c r="BI3127" s="194"/>
      <c r="BJ3127" s="74"/>
    </row>
    <row r="3128" spans="1:62" s="77" customFormat="1" ht="11.25" customHeight="1" x14ac:dyDescent="0.2">
      <c r="A3128" s="184" t="s">
        <v>3589</v>
      </c>
      <c r="B3128" s="185">
        <v>0</v>
      </c>
      <c r="C3128" s="850">
        <v>78231</v>
      </c>
      <c r="D3128" s="284">
        <v>1E-4</v>
      </c>
      <c r="E3128" s="91">
        <v>0</v>
      </c>
      <c r="F3128" s="186">
        <v>0</v>
      </c>
      <c r="G3128" s="186">
        <v>0</v>
      </c>
      <c r="H3128" s="186">
        <v>0</v>
      </c>
      <c r="I3128" s="187">
        <v>0</v>
      </c>
      <c r="J3128" s="188">
        <v>0</v>
      </c>
      <c r="K3128" s="186">
        <v>0</v>
      </c>
      <c r="L3128" s="186">
        <v>0</v>
      </c>
      <c r="M3128" s="187">
        <v>0</v>
      </c>
      <c r="N3128" s="189">
        <v>0</v>
      </c>
      <c r="O3128" s="188">
        <v>0</v>
      </c>
      <c r="P3128" s="189">
        <v>0</v>
      </c>
      <c r="Q3128" s="189">
        <v>0</v>
      </c>
      <c r="R3128" s="186">
        <v>0</v>
      </c>
      <c r="S3128" s="186">
        <v>1E-4</v>
      </c>
      <c r="T3128" s="188">
        <v>0</v>
      </c>
      <c r="U3128" s="187">
        <v>0</v>
      </c>
      <c r="V3128" s="189">
        <v>0</v>
      </c>
      <c r="W3128" s="189">
        <v>0</v>
      </c>
      <c r="X3128" s="188">
        <v>0</v>
      </c>
      <c r="Y3128" s="188">
        <v>0</v>
      </c>
      <c r="Z3128" s="186">
        <v>0</v>
      </c>
      <c r="AA3128" s="186">
        <v>0</v>
      </c>
      <c r="AB3128" s="186">
        <v>0</v>
      </c>
      <c r="AC3128" s="187">
        <v>0</v>
      </c>
      <c r="AD3128" s="188">
        <v>0</v>
      </c>
      <c r="AE3128" s="189">
        <v>0</v>
      </c>
      <c r="AF3128" s="189">
        <v>0</v>
      </c>
      <c r="AG3128" s="189">
        <v>0</v>
      </c>
      <c r="AH3128" s="191">
        <v>0</v>
      </c>
      <c r="AI3128" s="321">
        <v>0</v>
      </c>
      <c r="AJ3128" s="192">
        <v>7506425628612</v>
      </c>
      <c r="AK3128" s="192">
        <v>0</v>
      </c>
      <c r="AL3128" s="226"/>
      <c r="AM3128" s="75">
        <v>78231</v>
      </c>
      <c r="AN3128" s="76"/>
      <c r="AO3128" s="311">
        <v>0</v>
      </c>
      <c r="AP3128" s="311">
        <v>0</v>
      </c>
      <c r="AQ3128" s="218">
        <v>0</v>
      </c>
      <c r="AR3128" s="311">
        <v>0</v>
      </c>
      <c r="AS3128" s="218">
        <v>0</v>
      </c>
      <c r="AT3128" s="311">
        <v>0</v>
      </c>
      <c r="AU3128" s="218">
        <v>0</v>
      </c>
      <c r="AV3128" s="311">
        <v>0</v>
      </c>
      <c r="AW3128" s="218">
        <v>0</v>
      </c>
      <c r="AX3128" s="311">
        <v>0</v>
      </c>
      <c r="AY3128" s="218">
        <v>0</v>
      </c>
      <c r="AZ3128" s="311">
        <v>0</v>
      </c>
      <c r="BA3128" s="218">
        <v>0</v>
      </c>
      <c r="BB3128" s="311">
        <v>0</v>
      </c>
      <c r="BC3128" s="218">
        <v>0</v>
      </c>
      <c r="BD3128" s="75"/>
      <c r="BE3128" s="75"/>
      <c r="BF3128" s="56"/>
      <c r="BH3128" s="74"/>
      <c r="BI3128" s="194"/>
      <c r="BJ3128" s="74"/>
    </row>
    <row r="3129" spans="1:62" s="77" customFormat="1" ht="11.25" customHeight="1" x14ac:dyDescent="0.2">
      <c r="A3129" s="184" t="s">
        <v>3590</v>
      </c>
      <c r="B3129" s="185">
        <v>0</v>
      </c>
      <c r="C3129" s="850">
        <v>78382</v>
      </c>
      <c r="D3129" s="284">
        <v>1538.45</v>
      </c>
      <c r="E3129" s="91">
        <v>0</v>
      </c>
      <c r="F3129" s="186">
        <v>0</v>
      </c>
      <c r="G3129" s="186">
        <v>0</v>
      </c>
      <c r="H3129" s="186">
        <v>0</v>
      </c>
      <c r="I3129" s="187">
        <v>0</v>
      </c>
      <c r="J3129" s="188">
        <v>0</v>
      </c>
      <c r="K3129" s="186">
        <v>0</v>
      </c>
      <c r="L3129" s="186">
        <v>0</v>
      </c>
      <c r="M3129" s="187">
        <v>0</v>
      </c>
      <c r="N3129" s="189">
        <v>0</v>
      </c>
      <c r="O3129" s="188">
        <v>0</v>
      </c>
      <c r="P3129" s="189">
        <v>0</v>
      </c>
      <c r="Q3129" s="189">
        <v>0</v>
      </c>
      <c r="R3129" s="186">
        <v>0</v>
      </c>
      <c r="S3129" s="186">
        <v>1538.45</v>
      </c>
      <c r="T3129" s="188">
        <v>1538.45</v>
      </c>
      <c r="U3129" s="187">
        <v>0</v>
      </c>
      <c r="V3129" s="189">
        <v>0</v>
      </c>
      <c r="W3129" s="189">
        <v>0</v>
      </c>
      <c r="X3129" s="188">
        <v>1538.45</v>
      </c>
      <c r="Y3129" s="188">
        <v>0</v>
      </c>
      <c r="Z3129" s="186">
        <v>0</v>
      </c>
      <c r="AA3129" s="186">
        <v>0</v>
      </c>
      <c r="AB3129" s="186">
        <v>0</v>
      </c>
      <c r="AC3129" s="187">
        <v>0</v>
      </c>
      <c r="AD3129" s="188">
        <v>0</v>
      </c>
      <c r="AE3129" s="189">
        <v>0</v>
      </c>
      <c r="AF3129" s="189">
        <v>0</v>
      </c>
      <c r="AG3129" s="189">
        <v>0</v>
      </c>
      <c r="AH3129" s="191">
        <v>0</v>
      </c>
      <c r="AI3129" s="321">
        <v>0</v>
      </c>
      <c r="AJ3129" s="192">
        <v>7506425628612</v>
      </c>
      <c r="AK3129" s="192">
        <v>0</v>
      </c>
      <c r="AL3129" s="226"/>
      <c r="AM3129" s="75">
        <v>78382</v>
      </c>
      <c r="AN3129" s="76"/>
      <c r="AO3129" s="311">
        <v>0</v>
      </c>
      <c r="AP3129" s="311">
        <v>0</v>
      </c>
      <c r="AQ3129" s="218">
        <v>0</v>
      </c>
      <c r="AR3129" s="311">
        <v>0</v>
      </c>
      <c r="AS3129" s="218">
        <v>0</v>
      </c>
      <c r="AT3129" s="311">
        <v>0</v>
      </c>
      <c r="AU3129" s="218">
        <v>0</v>
      </c>
      <c r="AV3129" s="311">
        <v>0</v>
      </c>
      <c r="AW3129" s="218">
        <v>0</v>
      </c>
      <c r="AX3129" s="311">
        <v>0</v>
      </c>
      <c r="AY3129" s="218">
        <v>0</v>
      </c>
      <c r="AZ3129" s="311">
        <v>0</v>
      </c>
      <c r="BA3129" s="218">
        <v>0</v>
      </c>
      <c r="BB3129" s="311">
        <v>0</v>
      </c>
      <c r="BC3129" s="218">
        <v>0</v>
      </c>
      <c r="BD3129" s="75"/>
      <c r="BE3129" s="75"/>
      <c r="BF3129" s="56"/>
      <c r="BH3129" s="74"/>
      <c r="BI3129" s="194"/>
      <c r="BJ3129" s="74"/>
    </row>
    <row r="3130" spans="1:62" s="77" customFormat="1" ht="11.25" customHeight="1" x14ac:dyDescent="0.2">
      <c r="A3130" s="184" t="s">
        <v>3591</v>
      </c>
      <c r="B3130" s="185">
        <v>0</v>
      </c>
      <c r="C3130" s="832">
        <v>78253</v>
      </c>
      <c r="D3130" s="284">
        <v>1E-4</v>
      </c>
      <c r="E3130" s="91">
        <v>0</v>
      </c>
      <c r="F3130" s="186">
        <v>0</v>
      </c>
      <c r="G3130" s="186">
        <v>0</v>
      </c>
      <c r="H3130" s="186">
        <v>0</v>
      </c>
      <c r="I3130" s="187">
        <v>0</v>
      </c>
      <c r="J3130" s="188">
        <v>0</v>
      </c>
      <c r="K3130" s="186">
        <v>0</v>
      </c>
      <c r="L3130" s="186">
        <v>0</v>
      </c>
      <c r="M3130" s="187">
        <v>0</v>
      </c>
      <c r="N3130" s="189">
        <v>1.264</v>
      </c>
      <c r="O3130" s="188">
        <v>0.94799999999999995</v>
      </c>
      <c r="P3130" s="189">
        <v>2.2119999999999997</v>
      </c>
      <c r="Q3130" s="189">
        <v>0</v>
      </c>
      <c r="R3130" s="186">
        <v>0</v>
      </c>
      <c r="S3130" s="186">
        <v>1E-4</v>
      </c>
      <c r="T3130" s="188">
        <v>0</v>
      </c>
      <c r="U3130" s="187">
        <v>0</v>
      </c>
      <c r="V3130" s="189">
        <v>0</v>
      </c>
      <c r="W3130" s="189">
        <v>0</v>
      </c>
      <c r="X3130" s="188">
        <v>0</v>
      </c>
      <c r="Y3130" s="188">
        <v>0</v>
      </c>
      <c r="Z3130" s="186">
        <v>0</v>
      </c>
      <c r="AA3130" s="186">
        <v>0</v>
      </c>
      <c r="AB3130" s="186">
        <v>0</v>
      </c>
      <c r="AC3130" s="187">
        <v>0</v>
      </c>
      <c r="AD3130" s="188">
        <v>0</v>
      </c>
      <c r="AE3130" s="189">
        <v>0</v>
      </c>
      <c r="AF3130" s="189">
        <v>0</v>
      </c>
      <c r="AG3130" s="189">
        <v>0</v>
      </c>
      <c r="AH3130" s="191">
        <v>0</v>
      </c>
      <c r="AI3130" s="321">
        <v>0</v>
      </c>
      <c r="AJ3130" s="192">
        <v>7506425629435</v>
      </c>
      <c r="AK3130" s="192" t="s">
        <v>650</v>
      </c>
      <c r="AL3130" s="226"/>
      <c r="AM3130" s="75">
        <v>78253</v>
      </c>
      <c r="AN3130" s="76"/>
      <c r="AO3130" s="311">
        <v>0</v>
      </c>
      <c r="AP3130" s="311">
        <v>0</v>
      </c>
      <c r="AQ3130" s="218">
        <v>0</v>
      </c>
      <c r="AR3130" s="311">
        <v>0</v>
      </c>
      <c r="AS3130" s="218">
        <v>0</v>
      </c>
      <c r="AT3130" s="311">
        <v>0</v>
      </c>
      <c r="AU3130" s="218">
        <v>0</v>
      </c>
      <c r="AV3130" s="311">
        <v>0</v>
      </c>
      <c r="AW3130" s="218">
        <v>0</v>
      </c>
      <c r="AX3130" s="311">
        <v>0</v>
      </c>
      <c r="AY3130" s="218">
        <v>0</v>
      </c>
      <c r="AZ3130" s="311">
        <v>0</v>
      </c>
      <c r="BA3130" s="218">
        <v>0</v>
      </c>
      <c r="BB3130" s="311">
        <v>0</v>
      </c>
      <c r="BC3130" s="218">
        <v>0</v>
      </c>
      <c r="BD3130" s="75"/>
      <c r="BE3130" s="75"/>
      <c r="BF3130" s="56"/>
      <c r="BH3130" s="74"/>
      <c r="BI3130" s="194"/>
      <c r="BJ3130" s="74"/>
    </row>
    <row r="3131" spans="1:62" s="77" customFormat="1" ht="10.5" customHeight="1" x14ac:dyDescent="0.2">
      <c r="A3131" s="184" t="s">
        <v>3592</v>
      </c>
      <c r="B3131" s="185">
        <v>0</v>
      </c>
      <c r="C3131" s="850">
        <v>78361</v>
      </c>
      <c r="D3131" s="284">
        <v>1E-4</v>
      </c>
      <c r="E3131" s="91">
        <v>0</v>
      </c>
      <c r="F3131" s="186">
        <v>0</v>
      </c>
      <c r="G3131" s="186">
        <v>0</v>
      </c>
      <c r="H3131" s="186">
        <v>0</v>
      </c>
      <c r="I3131" s="187">
        <v>0</v>
      </c>
      <c r="J3131" s="188">
        <v>0</v>
      </c>
      <c r="K3131" s="186">
        <v>0</v>
      </c>
      <c r="L3131" s="186">
        <v>0</v>
      </c>
      <c r="M3131" s="187">
        <v>0</v>
      </c>
      <c r="N3131" s="189">
        <v>0</v>
      </c>
      <c r="O3131" s="188">
        <v>0</v>
      </c>
      <c r="P3131" s="189">
        <v>0</v>
      </c>
      <c r="Q3131" s="189">
        <v>0</v>
      </c>
      <c r="R3131" s="186">
        <v>0</v>
      </c>
      <c r="S3131" s="186">
        <v>1E-4</v>
      </c>
      <c r="T3131" s="188">
        <v>0</v>
      </c>
      <c r="U3131" s="187">
        <v>0</v>
      </c>
      <c r="V3131" s="189">
        <v>0</v>
      </c>
      <c r="W3131" s="189">
        <v>0</v>
      </c>
      <c r="X3131" s="188">
        <v>0</v>
      </c>
      <c r="Y3131" s="188">
        <v>0</v>
      </c>
      <c r="Z3131" s="186">
        <v>0</v>
      </c>
      <c r="AA3131" s="186">
        <v>0</v>
      </c>
      <c r="AB3131" s="186">
        <v>0</v>
      </c>
      <c r="AC3131" s="187">
        <v>0</v>
      </c>
      <c r="AD3131" s="188">
        <v>0</v>
      </c>
      <c r="AE3131" s="189">
        <v>0</v>
      </c>
      <c r="AF3131" s="189">
        <v>0</v>
      </c>
      <c r="AG3131" s="189">
        <v>0</v>
      </c>
      <c r="AH3131" s="191">
        <v>0</v>
      </c>
      <c r="AI3131" s="321">
        <v>0</v>
      </c>
      <c r="AJ3131" s="192">
        <v>7506425629435</v>
      </c>
      <c r="AK3131" s="192" t="s">
        <v>650</v>
      </c>
      <c r="AL3131" s="226"/>
      <c r="AM3131" s="75">
        <v>78361</v>
      </c>
      <c r="AN3131" s="76"/>
      <c r="AO3131" s="311">
        <v>0</v>
      </c>
      <c r="AP3131" s="311">
        <v>0</v>
      </c>
      <c r="AQ3131" s="218">
        <v>0</v>
      </c>
      <c r="AR3131" s="311">
        <v>0</v>
      </c>
      <c r="AS3131" s="218">
        <v>0</v>
      </c>
      <c r="AT3131" s="311">
        <v>0</v>
      </c>
      <c r="AU3131" s="218">
        <v>0</v>
      </c>
      <c r="AV3131" s="311">
        <v>0</v>
      </c>
      <c r="AW3131" s="218">
        <v>0</v>
      </c>
      <c r="AX3131" s="311">
        <v>-0.32</v>
      </c>
      <c r="AY3131" s="218">
        <v>0</v>
      </c>
      <c r="AZ3131" s="311">
        <v>0</v>
      </c>
      <c r="BA3131" s="218">
        <v>0</v>
      </c>
      <c r="BB3131" s="311">
        <v>0</v>
      </c>
      <c r="BC3131" s="218">
        <v>0</v>
      </c>
      <c r="BD3131" s="75"/>
      <c r="BE3131" s="75"/>
      <c r="BF3131" s="56"/>
      <c r="BH3131" s="74"/>
      <c r="BI3131" s="194"/>
      <c r="BJ3131" s="74"/>
    </row>
    <row r="3132" spans="1:62" s="77" customFormat="1" ht="11.25" customHeight="1" x14ac:dyDescent="0.2">
      <c r="A3132" s="184" t="s">
        <v>3593</v>
      </c>
      <c r="B3132" s="185">
        <v>0</v>
      </c>
      <c r="C3132" s="831">
        <v>78254</v>
      </c>
      <c r="D3132" s="284">
        <v>1E-4</v>
      </c>
      <c r="E3132" s="91">
        <v>0</v>
      </c>
      <c r="F3132" s="186">
        <v>0</v>
      </c>
      <c r="G3132" s="186">
        <v>0</v>
      </c>
      <c r="H3132" s="186">
        <v>0</v>
      </c>
      <c r="I3132" s="187">
        <v>0</v>
      </c>
      <c r="J3132" s="188">
        <v>0</v>
      </c>
      <c r="K3132" s="186">
        <v>0</v>
      </c>
      <c r="L3132" s="186">
        <v>0</v>
      </c>
      <c r="M3132" s="187">
        <v>0</v>
      </c>
      <c r="N3132" s="189">
        <v>0</v>
      </c>
      <c r="O3132" s="188">
        <v>0</v>
      </c>
      <c r="P3132" s="189">
        <v>0</v>
      </c>
      <c r="Q3132" s="189">
        <v>0</v>
      </c>
      <c r="R3132" s="186">
        <v>0</v>
      </c>
      <c r="S3132" s="186">
        <v>1E-4</v>
      </c>
      <c r="T3132" s="188">
        <v>0</v>
      </c>
      <c r="U3132" s="187">
        <v>0</v>
      </c>
      <c r="V3132" s="189">
        <v>0</v>
      </c>
      <c r="W3132" s="189">
        <v>0</v>
      </c>
      <c r="X3132" s="188">
        <v>0</v>
      </c>
      <c r="Y3132" s="188">
        <v>0</v>
      </c>
      <c r="Z3132" s="186">
        <v>0</v>
      </c>
      <c r="AA3132" s="186">
        <v>0</v>
      </c>
      <c r="AB3132" s="186">
        <v>0</v>
      </c>
      <c r="AC3132" s="187">
        <v>0</v>
      </c>
      <c r="AD3132" s="188">
        <v>0</v>
      </c>
      <c r="AE3132" s="189">
        <v>0</v>
      </c>
      <c r="AF3132" s="189">
        <v>0</v>
      </c>
      <c r="AG3132" s="189">
        <v>0</v>
      </c>
      <c r="AH3132" s="191">
        <v>0</v>
      </c>
      <c r="AI3132" s="321">
        <v>0</v>
      </c>
      <c r="AJ3132" s="192">
        <v>7506425629442</v>
      </c>
      <c r="AK3132" s="192" t="s">
        <v>650</v>
      </c>
      <c r="AL3132" s="226"/>
      <c r="AM3132" s="75">
        <v>78254</v>
      </c>
      <c r="AN3132" s="76"/>
      <c r="AO3132" s="311">
        <v>0</v>
      </c>
      <c r="AP3132" s="311">
        <v>0</v>
      </c>
      <c r="AQ3132" s="218">
        <v>0</v>
      </c>
      <c r="AR3132" s="311">
        <v>0</v>
      </c>
      <c r="AS3132" s="218">
        <v>0</v>
      </c>
      <c r="AT3132" s="311">
        <v>0</v>
      </c>
      <c r="AU3132" s="218">
        <v>0</v>
      </c>
      <c r="AV3132" s="311">
        <v>0</v>
      </c>
      <c r="AW3132" s="218">
        <v>0</v>
      </c>
      <c r="AX3132" s="311">
        <v>0</v>
      </c>
      <c r="AY3132" s="218">
        <v>-0.49440235972380503</v>
      </c>
      <c r="AZ3132" s="311">
        <v>-2.94</v>
      </c>
      <c r="BA3132" s="218">
        <v>0</v>
      </c>
      <c r="BB3132" s="311">
        <v>52.42</v>
      </c>
      <c r="BC3132" s="218">
        <v>0</v>
      </c>
      <c r="BD3132" s="75"/>
      <c r="BE3132" s="75"/>
      <c r="BF3132" s="56"/>
      <c r="BH3132" s="74"/>
      <c r="BI3132" s="194"/>
      <c r="BJ3132" s="74"/>
    </row>
    <row r="3133" spans="1:62" s="77" customFormat="1" ht="11.25" customHeight="1" x14ac:dyDescent="0.2">
      <c r="A3133" s="184" t="s">
        <v>3594</v>
      </c>
      <c r="B3133" s="185">
        <v>0</v>
      </c>
      <c r="C3133" s="832">
        <v>78362</v>
      </c>
      <c r="D3133" s="284">
        <v>87.171999999999997</v>
      </c>
      <c r="E3133" s="91">
        <v>0</v>
      </c>
      <c r="F3133" s="186">
        <v>0</v>
      </c>
      <c r="G3133" s="186">
        <v>0</v>
      </c>
      <c r="H3133" s="186">
        <v>0</v>
      </c>
      <c r="I3133" s="187">
        <v>0</v>
      </c>
      <c r="J3133" s="188">
        <v>0</v>
      </c>
      <c r="K3133" s="186">
        <v>0</v>
      </c>
      <c r="L3133" s="186">
        <v>0</v>
      </c>
      <c r="M3133" s="187">
        <v>0</v>
      </c>
      <c r="N3133" s="189">
        <v>0</v>
      </c>
      <c r="O3133" s="188">
        <v>0</v>
      </c>
      <c r="P3133" s="189">
        <v>0</v>
      </c>
      <c r="Q3133" s="189">
        <v>0</v>
      </c>
      <c r="R3133" s="186">
        <v>0</v>
      </c>
      <c r="S3133" s="186">
        <v>87.171999999999997</v>
      </c>
      <c r="T3133" s="188">
        <v>87.171999999999997</v>
      </c>
      <c r="U3133" s="187">
        <v>0</v>
      </c>
      <c r="V3133" s="189">
        <v>0</v>
      </c>
      <c r="W3133" s="189">
        <v>0</v>
      </c>
      <c r="X3133" s="188">
        <v>87.171999999999997</v>
      </c>
      <c r="Y3133" s="188">
        <v>0</v>
      </c>
      <c r="Z3133" s="186">
        <v>0</v>
      </c>
      <c r="AA3133" s="186">
        <v>0</v>
      </c>
      <c r="AB3133" s="186">
        <v>0</v>
      </c>
      <c r="AC3133" s="187">
        <v>0</v>
      </c>
      <c r="AD3133" s="188">
        <v>0</v>
      </c>
      <c r="AE3133" s="189">
        <v>0.58799999999999997</v>
      </c>
      <c r="AF3133" s="189">
        <v>0.58799999999999997</v>
      </c>
      <c r="AG3133" s="189">
        <v>0</v>
      </c>
      <c r="AH3133" s="191">
        <v>0</v>
      </c>
      <c r="AI3133" s="321">
        <v>0</v>
      </c>
      <c r="AJ3133" s="192">
        <v>7506425629442</v>
      </c>
      <c r="AK3133" s="192" t="s">
        <v>650</v>
      </c>
      <c r="AL3133" s="226"/>
      <c r="AM3133" s="75">
        <v>78362</v>
      </c>
      <c r="AN3133" s="76"/>
      <c r="AO3133" s="311">
        <v>0.19633333333333333</v>
      </c>
      <c r="AP3133" s="311">
        <v>0</v>
      </c>
      <c r="AQ3133" s="218">
        <v>0</v>
      </c>
      <c r="AR3133" s="311">
        <v>0.58899999999999997</v>
      </c>
      <c r="AS3133" s="218">
        <v>0</v>
      </c>
      <c r="AT3133" s="311">
        <v>0</v>
      </c>
      <c r="AU3133" s="218">
        <v>0</v>
      </c>
      <c r="AV3133" s="311">
        <v>0</v>
      </c>
      <c r="AW3133" s="218">
        <v>0</v>
      </c>
      <c r="AX3133" s="311">
        <v>-0.59</v>
      </c>
      <c r="AY3133" s="218">
        <v>352.67780393915609</v>
      </c>
      <c r="AZ3133" s="311">
        <v>-1E-3</v>
      </c>
      <c r="BA3133" s="218">
        <v>0</v>
      </c>
      <c r="BB3133" s="311">
        <v>7.6559999999999997</v>
      </c>
      <c r="BC3133" s="218">
        <v>0</v>
      </c>
      <c r="BD3133" s="75"/>
      <c r="BE3133" s="75"/>
      <c r="BF3133" s="56"/>
      <c r="BH3133" s="74"/>
      <c r="BI3133" s="194"/>
      <c r="BJ3133" s="74"/>
    </row>
    <row r="3134" spans="1:62" s="77" customFormat="1" ht="10.5" customHeight="1" x14ac:dyDescent="0.2">
      <c r="A3134" s="184" t="s">
        <v>3595</v>
      </c>
      <c r="B3134" s="185">
        <v>0</v>
      </c>
      <c r="C3134" s="850">
        <v>78391</v>
      </c>
      <c r="D3134" s="284">
        <v>6063.7549999999992</v>
      </c>
      <c r="E3134" s="91">
        <v>269.57893914566631</v>
      </c>
      <c r="F3134" s="186">
        <v>0</v>
      </c>
      <c r="G3134" s="186">
        <v>0</v>
      </c>
      <c r="H3134" s="186">
        <v>0</v>
      </c>
      <c r="I3134" s="187">
        <v>0</v>
      </c>
      <c r="J3134" s="188">
        <v>657.70799999999986</v>
      </c>
      <c r="K3134" s="186">
        <v>684.50380650949444</v>
      </c>
      <c r="L3134" s="186">
        <v>318.64899999999994</v>
      </c>
      <c r="M3134" s="187">
        <v>46.551822936514249</v>
      </c>
      <c r="N3134" s="189">
        <v>0</v>
      </c>
      <c r="O3134" s="188">
        <v>0</v>
      </c>
      <c r="P3134" s="189">
        <v>0</v>
      </c>
      <c r="Q3134" s="189">
        <v>48.448399593740689</v>
      </c>
      <c r="R3134" s="186">
        <v>262.05121421664325</v>
      </c>
      <c r="S3134" s="186">
        <v>5745.1059999999989</v>
      </c>
      <c r="T3134" s="188">
        <v>5743.9279999999999</v>
      </c>
      <c r="U3134" s="187">
        <v>255.5617636255958</v>
      </c>
      <c r="V3134" s="189">
        <v>26.504999999999999</v>
      </c>
      <c r="W3134" s="189">
        <v>0</v>
      </c>
      <c r="X3134" s="188">
        <v>5717.4229999999998</v>
      </c>
      <c r="Y3134" s="188">
        <v>0</v>
      </c>
      <c r="Z3134" s="186">
        <v>11.78</v>
      </c>
      <c r="AA3134" s="186">
        <v>0</v>
      </c>
      <c r="AB3134" s="186">
        <v>0</v>
      </c>
      <c r="AC3134" s="187">
        <v>0</v>
      </c>
      <c r="AD3134" s="188">
        <v>0</v>
      </c>
      <c r="AE3134" s="189">
        <v>0</v>
      </c>
      <c r="AF3134" s="189">
        <v>0</v>
      </c>
      <c r="AG3134" s="189">
        <v>0</v>
      </c>
      <c r="AH3134" s="191">
        <v>0</v>
      </c>
      <c r="AI3134" s="321">
        <v>390.72299999999996</v>
      </c>
      <c r="AJ3134" s="192">
        <v>7506425629442</v>
      </c>
      <c r="AK3134" s="192" t="s">
        <v>650</v>
      </c>
      <c r="AL3134" s="226"/>
      <c r="AM3134" s="75">
        <v>78391</v>
      </c>
      <c r="AN3134" s="76"/>
      <c r="AO3134" s="311">
        <v>682.64633333333336</v>
      </c>
      <c r="AP3134" s="311">
        <v>632.58699999999999</v>
      </c>
      <c r="AQ3134" s="218">
        <v>123.76704864501058</v>
      </c>
      <c r="AR3134" s="311">
        <v>750.96800000000007</v>
      </c>
      <c r="AS3134" s="218">
        <v>141.03549546337393</v>
      </c>
      <c r="AT3134" s="311">
        <v>664.38400000000001</v>
      </c>
      <c r="AU3134" s="218">
        <v>159.79219779691186</v>
      </c>
      <c r="AV3134" s="311">
        <v>544.24199999999996</v>
      </c>
      <c r="AW3134" s="218">
        <v>94.832200731834817</v>
      </c>
      <c r="AX3134" s="311">
        <v>1321.7139999999999</v>
      </c>
      <c r="AY3134" s="218">
        <v>650.79999999999995</v>
      </c>
      <c r="AZ3134" s="311">
        <v>584.87699999999995</v>
      </c>
      <c r="BA3134" s="218">
        <v>103.88524374691389</v>
      </c>
      <c r="BB3134" s="311">
        <v>1031.3350000000003</v>
      </c>
      <c r="BC3134" s="218">
        <v>221.01626327906573</v>
      </c>
      <c r="BD3134" s="75"/>
      <c r="BE3134" s="75"/>
      <c r="BF3134" s="56"/>
      <c r="BH3134" s="74"/>
      <c r="BI3134" s="194"/>
      <c r="BJ3134" s="74"/>
    </row>
    <row r="3135" spans="1:62" s="77" customFormat="1" ht="11.25" customHeight="1" x14ac:dyDescent="0.2">
      <c r="A3135" s="184" t="s">
        <v>3596</v>
      </c>
      <c r="B3135" s="185">
        <v>0</v>
      </c>
      <c r="C3135" s="850">
        <v>78352</v>
      </c>
      <c r="D3135" s="284">
        <v>1E-4</v>
      </c>
      <c r="E3135" s="91">
        <v>0</v>
      </c>
      <c r="F3135" s="186">
        <v>0</v>
      </c>
      <c r="G3135" s="186">
        <v>0</v>
      </c>
      <c r="H3135" s="186">
        <v>0</v>
      </c>
      <c r="I3135" s="187">
        <v>0</v>
      </c>
      <c r="J3135" s="188">
        <v>0</v>
      </c>
      <c r="K3135" s="186">
        <v>0</v>
      </c>
      <c r="L3135" s="186">
        <v>0</v>
      </c>
      <c r="M3135" s="187">
        <v>0</v>
      </c>
      <c r="N3135" s="189">
        <v>0</v>
      </c>
      <c r="O3135" s="188">
        <v>0</v>
      </c>
      <c r="P3135" s="189">
        <v>0</v>
      </c>
      <c r="Q3135" s="189">
        <v>0</v>
      </c>
      <c r="R3135" s="186">
        <v>0</v>
      </c>
      <c r="S3135" s="186">
        <v>1E-4</v>
      </c>
      <c r="T3135" s="188">
        <v>0</v>
      </c>
      <c r="U3135" s="187">
        <v>0</v>
      </c>
      <c r="V3135" s="189">
        <v>0</v>
      </c>
      <c r="W3135" s="189">
        <v>0</v>
      </c>
      <c r="X3135" s="188">
        <v>0</v>
      </c>
      <c r="Y3135" s="188">
        <v>0</v>
      </c>
      <c r="Z3135" s="186">
        <v>0</v>
      </c>
      <c r="AA3135" s="186">
        <v>0</v>
      </c>
      <c r="AB3135" s="186">
        <v>0</v>
      </c>
      <c r="AC3135" s="187">
        <v>0</v>
      </c>
      <c r="AD3135" s="188">
        <v>0</v>
      </c>
      <c r="AE3135" s="189">
        <v>0</v>
      </c>
      <c r="AF3135" s="189">
        <v>0</v>
      </c>
      <c r="AG3135" s="189">
        <v>0</v>
      </c>
      <c r="AH3135" s="191">
        <v>0</v>
      </c>
      <c r="AI3135" s="321">
        <v>0</v>
      </c>
      <c r="AJ3135" s="192">
        <v>7506425632794</v>
      </c>
      <c r="AK3135" s="192" t="s">
        <v>505</v>
      </c>
      <c r="AL3135" s="226"/>
      <c r="AM3135" s="75">
        <v>78352</v>
      </c>
      <c r="AN3135" s="76"/>
      <c r="AO3135" s="311">
        <v>0</v>
      </c>
      <c r="AP3135" s="311">
        <v>0</v>
      </c>
      <c r="AQ3135" s="218">
        <v>0</v>
      </c>
      <c r="AR3135" s="311">
        <v>0</v>
      </c>
      <c r="AS3135" s="218">
        <v>0</v>
      </c>
      <c r="AT3135" s="311">
        <v>0</v>
      </c>
      <c r="AU3135" s="218">
        <v>0</v>
      </c>
      <c r="AV3135" s="311">
        <v>0</v>
      </c>
      <c r="AW3135" s="218">
        <v>0</v>
      </c>
      <c r="AX3135" s="311">
        <v>0</v>
      </c>
      <c r="AY3135" s="218">
        <v>0</v>
      </c>
      <c r="AZ3135" s="311">
        <v>0</v>
      </c>
      <c r="BA3135" s="218">
        <v>0</v>
      </c>
      <c r="BB3135" s="311">
        <v>0</v>
      </c>
      <c r="BC3135" s="218">
        <v>0</v>
      </c>
      <c r="BD3135" s="75"/>
      <c r="BE3135" s="75"/>
      <c r="BF3135" s="56"/>
      <c r="BH3135" s="74"/>
      <c r="BI3135" s="194"/>
      <c r="BJ3135" s="74"/>
    </row>
    <row r="3136" spans="1:62" s="77" customFormat="1" ht="11.25" customHeight="1" x14ac:dyDescent="0.2">
      <c r="A3136" s="184" t="s">
        <v>3597</v>
      </c>
      <c r="B3136" s="185">
        <v>0</v>
      </c>
      <c r="C3136" s="850">
        <v>81028</v>
      </c>
      <c r="D3136" s="284">
        <v>1E-4</v>
      </c>
      <c r="E3136" s="91">
        <v>0</v>
      </c>
      <c r="F3136" s="186">
        <v>0</v>
      </c>
      <c r="G3136" s="186">
        <v>0</v>
      </c>
      <c r="H3136" s="186">
        <v>0</v>
      </c>
      <c r="I3136" s="187">
        <v>0</v>
      </c>
      <c r="J3136" s="188">
        <v>0</v>
      </c>
      <c r="K3136" s="186">
        <v>0</v>
      </c>
      <c r="L3136" s="186">
        <v>0</v>
      </c>
      <c r="M3136" s="187">
        <v>0</v>
      </c>
      <c r="N3136" s="189">
        <v>0</v>
      </c>
      <c r="O3136" s="188">
        <v>0</v>
      </c>
      <c r="P3136" s="189">
        <v>0</v>
      </c>
      <c r="Q3136" s="189">
        <v>0</v>
      </c>
      <c r="R3136" s="186">
        <v>0</v>
      </c>
      <c r="S3136" s="186">
        <v>1E-4</v>
      </c>
      <c r="T3136" s="188">
        <v>0</v>
      </c>
      <c r="U3136" s="187">
        <v>0</v>
      </c>
      <c r="V3136" s="189">
        <v>0</v>
      </c>
      <c r="W3136" s="189">
        <v>0</v>
      </c>
      <c r="X3136" s="188">
        <v>0</v>
      </c>
      <c r="Y3136" s="188">
        <v>0</v>
      </c>
      <c r="Z3136" s="186">
        <v>0</v>
      </c>
      <c r="AA3136" s="186">
        <v>0</v>
      </c>
      <c r="AB3136" s="186">
        <v>0</v>
      </c>
      <c r="AC3136" s="187">
        <v>0</v>
      </c>
      <c r="AD3136" s="188">
        <v>0</v>
      </c>
      <c r="AE3136" s="189">
        <v>0</v>
      </c>
      <c r="AF3136" s="189">
        <v>0</v>
      </c>
      <c r="AG3136" s="189">
        <v>0</v>
      </c>
      <c r="AH3136" s="191">
        <v>0</v>
      </c>
      <c r="AI3136" s="321">
        <v>0</v>
      </c>
      <c r="AJ3136" s="192">
        <v>7506425633364</v>
      </c>
      <c r="AK3136" s="192" t="s">
        <v>262</v>
      </c>
      <c r="AL3136" s="226"/>
      <c r="AM3136" s="75">
        <v>81028</v>
      </c>
      <c r="AN3136" s="76"/>
      <c r="AO3136" s="311">
        <v>0</v>
      </c>
      <c r="AP3136" s="311">
        <v>0</v>
      </c>
      <c r="AQ3136" s="218">
        <v>0</v>
      </c>
      <c r="AR3136" s="311">
        <v>0</v>
      </c>
      <c r="AS3136" s="218">
        <v>0</v>
      </c>
      <c r="AT3136" s="311">
        <v>0</v>
      </c>
      <c r="AU3136" s="218">
        <v>0</v>
      </c>
      <c r="AV3136" s="311">
        <v>0</v>
      </c>
      <c r="AW3136" s="218">
        <v>0</v>
      </c>
      <c r="AX3136" s="311">
        <v>0</v>
      </c>
      <c r="AY3136" s="218">
        <v>0</v>
      </c>
      <c r="AZ3136" s="311">
        <v>0</v>
      </c>
      <c r="BA3136" s="218">
        <v>0</v>
      </c>
      <c r="BB3136" s="311">
        <v>0</v>
      </c>
      <c r="BC3136" s="218">
        <v>0</v>
      </c>
      <c r="BD3136" s="75"/>
      <c r="BE3136" s="75"/>
      <c r="BF3136" s="56"/>
      <c r="BH3136" s="74"/>
      <c r="BI3136" s="194"/>
      <c r="BJ3136" s="74"/>
    </row>
    <row r="3137" spans="1:62" s="77" customFormat="1" ht="11.25" customHeight="1" x14ac:dyDescent="0.2">
      <c r="A3137" s="507" t="s">
        <v>3598</v>
      </c>
      <c r="B3137" s="169">
        <v>0</v>
      </c>
      <c r="C3137" s="941"/>
      <c r="D3137" s="379">
        <v>22777.521799999995</v>
      </c>
      <c r="E3137" s="220">
        <v>383.03007511210762</v>
      </c>
      <c r="F3137" s="221">
        <v>0</v>
      </c>
      <c r="G3137" s="221">
        <v>0</v>
      </c>
      <c r="H3137" s="221">
        <v>0</v>
      </c>
      <c r="I3137" s="222">
        <v>0</v>
      </c>
      <c r="J3137" s="221">
        <v>1782.5519999999997</v>
      </c>
      <c r="K3137" s="221">
        <v>1783.9999999999995</v>
      </c>
      <c r="L3137" s="221">
        <v>425.57899999999995</v>
      </c>
      <c r="M3137" s="221">
        <v>23.855325112107625</v>
      </c>
      <c r="N3137" s="223">
        <v>291.97800000000001</v>
      </c>
      <c r="O3137" s="224">
        <v>25.213000000000001</v>
      </c>
      <c r="P3137" s="224">
        <v>334.58600000000001</v>
      </c>
      <c r="Q3137" s="224">
        <v>42.644758750375871</v>
      </c>
      <c r="R3137" s="224">
        <v>376.17880656496976</v>
      </c>
      <c r="S3137" s="224">
        <v>22351.942799999993</v>
      </c>
      <c r="T3137" s="223">
        <v>22343.382999999998</v>
      </c>
      <c r="U3137" s="222">
        <v>375.72953475336328</v>
      </c>
      <c r="V3137" s="224">
        <v>26.504999999999999</v>
      </c>
      <c r="W3137" s="224">
        <v>17.395</v>
      </c>
      <c r="X3137" s="223">
        <v>22299.482999999997</v>
      </c>
      <c r="Y3137" s="223">
        <v>0</v>
      </c>
      <c r="Z3137" s="221">
        <v>21.72</v>
      </c>
      <c r="AA3137" s="221">
        <v>0</v>
      </c>
      <c r="AB3137" s="221">
        <v>0</v>
      </c>
      <c r="AC3137" s="221">
        <v>0</v>
      </c>
      <c r="AD3137" s="223">
        <v>12.1</v>
      </c>
      <c r="AE3137" s="224">
        <v>106.482</v>
      </c>
      <c r="AF3137" s="224">
        <v>106.482</v>
      </c>
      <c r="AG3137" s="224">
        <v>0</v>
      </c>
      <c r="AH3137" s="224">
        <v>0</v>
      </c>
      <c r="AI3137" s="343"/>
      <c r="AJ3137" s="192">
        <v>0</v>
      </c>
      <c r="AK3137" s="192">
        <v>0</v>
      </c>
      <c r="AL3137" s="226"/>
      <c r="AM3137" s="75">
        <v>0</v>
      </c>
      <c r="AN3137" s="76"/>
      <c r="AO3137" s="223">
        <v>0</v>
      </c>
      <c r="AP3137" s="223">
        <v>0</v>
      </c>
      <c r="AQ3137" s="222">
        <v>0</v>
      </c>
      <c r="AR3137" s="223">
        <v>0</v>
      </c>
      <c r="AS3137" s="222">
        <v>0</v>
      </c>
      <c r="AT3137" s="223">
        <v>0</v>
      </c>
      <c r="AU3137" s="222">
        <v>0</v>
      </c>
      <c r="AV3137" s="223">
        <v>0</v>
      </c>
      <c r="AW3137" s="222">
        <v>0</v>
      </c>
      <c r="AX3137" s="223">
        <v>0</v>
      </c>
      <c r="AY3137" s="222">
        <v>0</v>
      </c>
      <c r="AZ3137" s="223">
        <v>0</v>
      </c>
      <c r="BA3137" s="222">
        <v>0</v>
      </c>
      <c r="BB3137" s="223">
        <v>0</v>
      </c>
      <c r="BC3137" s="222">
        <v>0</v>
      </c>
      <c r="BD3137" s="75"/>
      <c r="BE3137" s="75"/>
      <c r="BF3137" s="56"/>
      <c r="BH3137" s="74"/>
      <c r="BI3137" s="194"/>
      <c r="BJ3137" s="74"/>
    </row>
    <row r="3138" spans="1:62" s="77" customFormat="1" ht="11.25" customHeight="1" x14ac:dyDescent="0.2">
      <c r="A3138" s="184" t="s">
        <v>3599</v>
      </c>
      <c r="B3138" s="185">
        <v>0</v>
      </c>
      <c r="C3138" s="828">
        <v>78172</v>
      </c>
      <c r="D3138" s="284">
        <v>0.505</v>
      </c>
      <c r="E3138" s="91">
        <v>0</v>
      </c>
      <c r="F3138" s="186">
        <v>0</v>
      </c>
      <c r="G3138" s="186">
        <v>0</v>
      </c>
      <c r="H3138" s="186">
        <v>0</v>
      </c>
      <c r="I3138" s="187">
        <v>0</v>
      </c>
      <c r="J3138" s="188">
        <v>0</v>
      </c>
      <c r="K3138" s="186">
        <v>0</v>
      </c>
      <c r="L3138" s="186">
        <v>0</v>
      </c>
      <c r="M3138" s="187">
        <v>0</v>
      </c>
      <c r="N3138" s="189">
        <v>0</v>
      </c>
      <c r="O3138" s="188">
        <v>0</v>
      </c>
      <c r="P3138" s="189">
        <v>0</v>
      </c>
      <c r="Q3138" s="189">
        <v>0</v>
      </c>
      <c r="R3138" s="186">
        <v>0</v>
      </c>
      <c r="S3138" s="186">
        <v>0.505</v>
      </c>
      <c r="T3138" s="188">
        <v>0.505</v>
      </c>
      <c r="U3138" s="187">
        <v>0</v>
      </c>
      <c r="V3138" s="189">
        <v>0</v>
      </c>
      <c r="W3138" s="189">
        <v>0</v>
      </c>
      <c r="X3138" s="188">
        <v>0.505</v>
      </c>
      <c r="Y3138" s="188">
        <v>0</v>
      </c>
      <c r="Z3138" s="186">
        <v>0</v>
      </c>
      <c r="AA3138" s="186">
        <v>0</v>
      </c>
      <c r="AB3138" s="186">
        <v>0</v>
      </c>
      <c r="AC3138" s="187">
        <v>0</v>
      </c>
      <c r="AD3138" s="188">
        <v>0</v>
      </c>
      <c r="AE3138" s="189">
        <v>0</v>
      </c>
      <c r="AF3138" s="189">
        <v>0</v>
      </c>
      <c r="AG3138" s="189">
        <v>0</v>
      </c>
      <c r="AH3138" s="191">
        <v>0</v>
      </c>
      <c r="AI3138" s="321">
        <v>0</v>
      </c>
      <c r="AJ3138" s="192">
        <v>7506425623815</v>
      </c>
      <c r="AK3138" s="192" t="s">
        <v>262</v>
      </c>
      <c r="AL3138" s="226"/>
      <c r="AM3138" s="75">
        <v>78172</v>
      </c>
      <c r="AN3138" s="76"/>
      <c r="AO3138" s="311">
        <v>0</v>
      </c>
      <c r="AP3138" s="311">
        <v>0</v>
      </c>
      <c r="AQ3138" s="218">
        <v>0</v>
      </c>
      <c r="AR3138" s="311">
        <v>0</v>
      </c>
      <c r="AS3138" s="218">
        <v>0</v>
      </c>
      <c r="AT3138" s="311">
        <v>0</v>
      </c>
      <c r="AU3138" s="218">
        <v>0</v>
      </c>
      <c r="AV3138" s="311">
        <v>0</v>
      </c>
      <c r="AW3138" s="218">
        <v>0</v>
      </c>
      <c r="AX3138" s="311">
        <v>0</v>
      </c>
      <c r="AY3138" s="218">
        <v>0</v>
      </c>
      <c r="AZ3138" s="311">
        <v>0</v>
      </c>
      <c r="BA3138" s="218">
        <v>0</v>
      </c>
      <c r="BB3138" s="311">
        <v>0</v>
      </c>
      <c r="BC3138" s="218">
        <v>0</v>
      </c>
      <c r="BD3138" s="75"/>
      <c r="BE3138" s="75"/>
      <c r="BF3138" s="56"/>
      <c r="BH3138" s="74"/>
      <c r="BI3138" s="194"/>
      <c r="BJ3138" s="74"/>
    </row>
    <row r="3139" spans="1:62" s="77" customFormat="1" ht="11.25" customHeight="1" x14ac:dyDescent="0.2">
      <c r="A3139" s="184" t="s">
        <v>3600</v>
      </c>
      <c r="B3139" s="185">
        <v>0</v>
      </c>
      <c r="C3139" s="828">
        <v>78211</v>
      </c>
      <c r="D3139" s="284">
        <v>1E-4</v>
      </c>
      <c r="E3139" s="91">
        <v>0</v>
      </c>
      <c r="F3139" s="186">
        <v>0</v>
      </c>
      <c r="G3139" s="186">
        <v>0</v>
      </c>
      <c r="H3139" s="186">
        <v>0</v>
      </c>
      <c r="I3139" s="187">
        <v>0</v>
      </c>
      <c r="J3139" s="188">
        <v>0</v>
      </c>
      <c r="K3139" s="186">
        <v>0</v>
      </c>
      <c r="L3139" s="186">
        <v>0</v>
      </c>
      <c r="M3139" s="187">
        <v>0</v>
      </c>
      <c r="N3139" s="189">
        <v>0</v>
      </c>
      <c r="O3139" s="188">
        <v>0</v>
      </c>
      <c r="P3139" s="189">
        <v>0</v>
      </c>
      <c r="Q3139" s="189">
        <v>0</v>
      </c>
      <c r="R3139" s="186">
        <v>0</v>
      </c>
      <c r="S3139" s="186">
        <v>1E-4</v>
      </c>
      <c r="T3139" s="188">
        <v>0</v>
      </c>
      <c r="U3139" s="187">
        <v>0</v>
      </c>
      <c r="V3139" s="189">
        <v>0</v>
      </c>
      <c r="W3139" s="189">
        <v>0</v>
      </c>
      <c r="X3139" s="188">
        <v>0</v>
      </c>
      <c r="Y3139" s="188">
        <v>0</v>
      </c>
      <c r="Z3139" s="186">
        <v>0</v>
      </c>
      <c r="AA3139" s="186">
        <v>0</v>
      </c>
      <c r="AB3139" s="186">
        <v>0</v>
      </c>
      <c r="AC3139" s="187">
        <v>0</v>
      </c>
      <c r="AD3139" s="188">
        <v>0</v>
      </c>
      <c r="AE3139" s="189">
        <v>0</v>
      </c>
      <c r="AF3139" s="189">
        <v>0</v>
      </c>
      <c r="AG3139" s="189">
        <v>0</v>
      </c>
      <c r="AH3139" s="191">
        <v>0</v>
      </c>
      <c r="AI3139" s="321">
        <v>0</v>
      </c>
      <c r="AJ3139" s="192">
        <v>7506425627677</v>
      </c>
      <c r="AK3139" s="192" t="s">
        <v>262</v>
      </c>
      <c r="AL3139" s="226"/>
      <c r="AM3139" s="75">
        <v>78211</v>
      </c>
      <c r="AN3139" s="76"/>
      <c r="AO3139" s="311">
        <v>0</v>
      </c>
      <c r="AP3139" s="311">
        <v>0</v>
      </c>
      <c r="AQ3139" s="218">
        <v>0</v>
      </c>
      <c r="AR3139" s="311">
        <v>0</v>
      </c>
      <c r="AS3139" s="218">
        <v>0</v>
      </c>
      <c r="AT3139" s="311">
        <v>0</v>
      </c>
      <c r="AU3139" s="218">
        <v>0</v>
      </c>
      <c r="AV3139" s="311">
        <v>0</v>
      </c>
      <c r="AW3139" s="218">
        <v>0</v>
      </c>
      <c r="AX3139" s="311">
        <v>0</v>
      </c>
      <c r="AY3139" s="218">
        <v>0</v>
      </c>
      <c r="AZ3139" s="311">
        <v>0</v>
      </c>
      <c r="BA3139" s="218">
        <v>0</v>
      </c>
      <c r="BB3139" s="311">
        <v>0</v>
      </c>
      <c r="BC3139" s="218">
        <v>0</v>
      </c>
      <c r="BD3139" s="75"/>
      <c r="BE3139" s="75"/>
      <c r="BF3139" s="56"/>
      <c r="BH3139" s="74"/>
      <c r="BI3139" s="194"/>
      <c r="BJ3139" s="74"/>
    </row>
    <row r="3140" spans="1:62" s="77" customFormat="1" ht="11.25" customHeight="1" x14ac:dyDescent="0.2">
      <c r="A3140" s="507" t="s">
        <v>546</v>
      </c>
      <c r="B3140" s="169">
        <v>0</v>
      </c>
      <c r="C3140" s="941"/>
      <c r="D3140" s="379">
        <v>0.50509999999999999</v>
      </c>
      <c r="E3140" s="220">
        <v>0</v>
      </c>
      <c r="F3140" s="221">
        <v>0</v>
      </c>
      <c r="G3140" s="221">
        <v>0</v>
      </c>
      <c r="H3140" s="221">
        <v>0</v>
      </c>
      <c r="I3140" s="222">
        <v>0</v>
      </c>
      <c r="J3140" s="221">
        <v>0</v>
      </c>
      <c r="K3140" s="221">
        <v>0</v>
      </c>
      <c r="L3140" s="221">
        <v>0</v>
      </c>
      <c r="M3140" s="221">
        <v>0</v>
      </c>
      <c r="N3140" s="223">
        <v>0</v>
      </c>
      <c r="O3140" s="224">
        <v>0</v>
      </c>
      <c r="P3140" s="224">
        <v>0</v>
      </c>
      <c r="Q3140" s="224">
        <v>0</v>
      </c>
      <c r="R3140" s="224">
        <v>0</v>
      </c>
      <c r="S3140" s="224">
        <v>0.50509999999999999</v>
      </c>
      <c r="T3140" s="223">
        <v>0.505</v>
      </c>
      <c r="U3140" s="222">
        <v>0</v>
      </c>
      <c r="V3140" s="224">
        <v>0</v>
      </c>
      <c r="W3140" s="224">
        <v>0</v>
      </c>
      <c r="X3140" s="223">
        <v>0.505</v>
      </c>
      <c r="Y3140" s="223">
        <v>0</v>
      </c>
      <c r="Z3140" s="221">
        <v>0</v>
      </c>
      <c r="AA3140" s="221">
        <v>0</v>
      </c>
      <c r="AB3140" s="221">
        <v>0</v>
      </c>
      <c r="AC3140" s="221">
        <v>0</v>
      </c>
      <c r="AD3140" s="223">
        <v>0</v>
      </c>
      <c r="AE3140" s="224">
        <v>0</v>
      </c>
      <c r="AF3140" s="224">
        <v>0</v>
      </c>
      <c r="AG3140" s="224">
        <v>0</v>
      </c>
      <c r="AH3140" s="224">
        <v>0</v>
      </c>
      <c r="AI3140" s="343"/>
      <c r="AJ3140" s="192">
        <v>0</v>
      </c>
      <c r="AK3140" s="192">
        <v>0</v>
      </c>
      <c r="AL3140" s="226"/>
      <c r="AM3140" s="75">
        <v>0</v>
      </c>
      <c r="AN3140" s="76"/>
      <c r="AO3140" s="223">
        <v>0</v>
      </c>
      <c r="AP3140" s="223">
        <v>0</v>
      </c>
      <c r="AQ3140" s="222">
        <v>0</v>
      </c>
      <c r="AR3140" s="223">
        <v>0</v>
      </c>
      <c r="AS3140" s="222">
        <v>0</v>
      </c>
      <c r="AT3140" s="223">
        <v>0</v>
      </c>
      <c r="AU3140" s="222">
        <v>0</v>
      </c>
      <c r="AV3140" s="223">
        <v>0</v>
      </c>
      <c r="AW3140" s="222">
        <v>0</v>
      </c>
      <c r="AX3140" s="223">
        <v>0</v>
      </c>
      <c r="AY3140" s="222">
        <v>0</v>
      </c>
      <c r="AZ3140" s="223">
        <v>0</v>
      </c>
      <c r="BA3140" s="222">
        <v>0</v>
      </c>
      <c r="BB3140" s="223">
        <v>0</v>
      </c>
      <c r="BC3140" s="222">
        <v>0</v>
      </c>
      <c r="BD3140" s="75"/>
      <c r="BE3140" s="75"/>
      <c r="BF3140" s="56"/>
      <c r="BH3140" s="74"/>
      <c r="BI3140" s="194"/>
      <c r="BJ3140" s="74"/>
    </row>
    <row r="3141" spans="1:62" ht="11.25" customHeight="1" x14ac:dyDescent="0.3">
      <c r="A3141" s="244" t="s">
        <v>3601</v>
      </c>
      <c r="B3141" s="245">
        <v>0</v>
      </c>
      <c r="C3141" s="831">
        <v>95300</v>
      </c>
      <c r="D3141" s="365">
        <v>1E-4</v>
      </c>
      <c r="E3141" s="247">
        <v>0</v>
      </c>
      <c r="F3141" s="248">
        <v>0</v>
      </c>
      <c r="G3141" s="248">
        <v>0</v>
      </c>
      <c r="H3141" s="248">
        <v>0</v>
      </c>
      <c r="I3141" s="249">
        <v>0</v>
      </c>
      <c r="J3141" s="248">
        <v>0</v>
      </c>
      <c r="K3141" s="248">
        <v>0</v>
      </c>
      <c r="L3141" s="248">
        <v>0</v>
      </c>
      <c r="M3141" s="249">
        <v>0</v>
      </c>
      <c r="N3141" s="249">
        <v>0</v>
      </c>
      <c r="O3141" s="249">
        <v>0</v>
      </c>
      <c r="P3141" s="249">
        <v>0</v>
      </c>
      <c r="Q3141" s="249">
        <v>0</v>
      </c>
      <c r="R3141" s="248">
        <v>0</v>
      </c>
      <c r="S3141" s="248">
        <v>1E-4</v>
      </c>
      <c r="T3141" s="190">
        <v>0</v>
      </c>
      <c r="U3141" s="249">
        <v>0</v>
      </c>
      <c r="V3141" s="249">
        <v>0</v>
      </c>
      <c r="W3141" s="249">
        <v>0</v>
      </c>
      <c r="X3141" s="249">
        <v>0</v>
      </c>
      <c r="Y3141" s="248">
        <v>0</v>
      </c>
      <c r="Z3141" s="248">
        <v>0</v>
      </c>
      <c r="AA3141" s="248">
        <v>0</v>
      </c>
      <c r="AB3141" s="249">
        <v>0</v>
      </c>
      <c r="AC3141" s="249">
        <v>0</v>
      </c>
      <c r="AD3141" s="190">
        <v>0</v>
      </c>
      <c r="AE3141" s="250">
        <v>0</v>
      </c>
      <c r="AF3141" s="249">
        <v>0</v>
      </c>
      <c r="AG3141" s="249">
        <v>0</v>
      </c>
      <c r="AH3141" s="327">
        <v>0</v>
      </c>
      <c r="AI3141" s="186">
        <v>0</v>
      </c>
      <c r="AJ3141" s="192">
        <v>7501943448650</v>
      </c>
      <c r="AK3141" s="192" t="s">
        <v>262</v>
      </c>
      <c r="AM3141" s="75">
        <v>95300</v>
      </c>
      <c r="AO3141" s="190">
        <v>0</v>
      </c>
      <c r="AP3141" s="190">
        <v>0</v>
      </c>
      <c r="AQ3141" s="249">
        <v>0</v>
      </c>
      <c r="AR3141" s="190">
        <v>0</v>
      </c>
      <c r="AS3141" s="249">
        <v>0</v>
      </c>
      <c r="AT3141" s="190">
        <v>0</v>
      </c>
      <c r="AU3141" s="249">
        <v>0</v>
      </c>
      <c r="AV3141" s="190">
        <v>0</v>
      </c>
      <c r="AW3141" s="249">
        <v>0</v>
      </c>
      <c r="AX3141" s="190">
        <v>0</v>
      </c>
      <c r="AY3141" s="249">
        <v>0</v>
      </c>
      <c r="AZ3141" s="190">
        <v>0</v>
      </c>
      <c r="BA3141" s="249">
        <v>0</v>
      </c>
      <c r="BB3141" s="190">
        <v>0</v>
      </c>
      <c r="BC3141" s="249">
        <v>0</v>
      </c>
      <c r="BD3141" s="75"/>
      <c r="BE3141" s="75"/>
      <c r="BF3141" s="75"/>
      <c r="BH3141" s="74"/>
      <c r="BI3141" s="194"/>
      <c r="BJ3141" s="74"/>
    </row>
    <row r="3142" spans="1:62" ht="11.25" customHeight="1" x14ac:dyDescent="0.3">
      <c r="A3142" s="184" t="s">
        <v>3602</v>
      </c>
      <c r="B3142" s="185">
        <v>0</v>
      </c>
      <c r="C3142" s="832">
        <v>95334</v>
      </c>
      <c r="D3142" s="284">
        <v>1E-4</v>
      </c>
      <c r="E3142" s="91">
        <v>0</v>
      </c>
      <c r="F3142" s="186">
        <v>0</v>
      </c>
      <c r="G3142" s="186">
        <v>0</v>
      </c>
      <c r="H3142" s="186">
        <v>0</v>
      </c>
      <c r="I3142" s="187">
        <v>0</v>
      </c>
      <c r="J3142" s="186">
        <v>0</v>
      </c>
      <c r="K3142" s="186">
        <v>0</v>
      </c>
      <c r="L3142" s="186">
        <v>0</v>
      </c>
      <c r="M3142" s="187">
        <v>0</v>
      </c>
      <c r="N3142" s="187">
        <v>0</v>
      </c>
      <c r="O3142" s="187">
        <v>0</v>
      </c>
      <c r="P3142" s="187">
        <v>0</v>
      </c>
      <c r="Q3142" s="187">
        <v>0</v>
      </c>
      <c r="R3142" s="186">
        <v>0</v>
      </c>
      <c r="S3142" s="186">
        <v>1E-4</v>
      </c>
      <c r="T3142" s="188">
        <v>0</v>
      </c>
      <c r="U3142" s="187">
        <v>0</v>
      </c>
      <c r="V3142" s="187">
        <v>0</v>
      </c>
      <c r="W3142" s="187">
        <v>0</v>
      </c>
      <c r="X3142" s="187">
        <v>0</v>
      </c>
      <c r="Y3142" s="186">
        <v>0</v>
      </c>
      <c r="Z3142" s="186">
        <v>0</v>
      </c>
      <c r="AA3142" s="186">
        <v>0</v>
      </c>
      <c r="AB3142" s="187">
        <v>0</v>
      </c>
      <c r="AC3142" s="187">
        <v>0</v>
      </c>
      <c r="AD3142" s="188">
        <v>0</v>
      </c>
      <c r="AE3142" s="189">
        <v>0</v>
      </c>
      <c r="AF3142" s="187">
        <v>0</v>
      </c>
      <c r="AG3142" s="187">
        <v>0</v>
      </c>
      <c r="AH3142" s="484">
        <v>0</v>
      </c>
      <c r="AI3142" s="186">
        <v>0</v>
      </c>
      <c r="AJ3142" s="192">
        <v>7501943448650</v>
      </c>
      <c r="AK3142" s="192">
        <v>95300</v>
      </c>
      <c r="AM3142" s="75">
        <v>95334</v>
      </c>
      <c r="AO3142" s="188">
        <v>0</v>
      </c>
      <c r="AP3142" s="188">
        <v>0</v>
      </c>
      <c r="AQ3142" s="187">
        <v>0</v>
      </c>
      <c r="AR3142" s="188">
        <v>0</v>
      </c>
      <c r="AS3142" s="187">
        <v>0</v>
      </c>
      <c r="AT3142" s="188">
        <v>0</v>
      </c>
      <c r="AU3142" s="187">
        <v>0</v>
      </c>
      <c r="AV3142" s="188">
        <v>0</v>
      </c>
      <c r="AW3142" s="187">
        <v>0</v>
      </c>
      <c r="AX3142" s="188">
        <v>0</v>
      </c>
      <c r="AY3142" s="187">
        <v>0</v>
      </c>
      <c r="AZ3142" s="188">
        <v>0</v>
      </c>
      <c r="BA3142" s="187">
        <v>0</v>
      </c>
      <c r="BB3142" s="188">
        <v>0</v>
      </c>
      <c r="BC3142" s="187">
        <v>0</v>
      </c>
      <c r="BD3142" s="75"/>
      <c r="BE3142" s="75"/>
      <c r="BH3142" s="74"/>
      <c r="BI3142" s="194"/>
      <c r="BJ3142" s="74"/>
    </row>
    <row r="3143" spans="1:62" ht="11.25" customHeight="1" x14ac:dyDescent="0.3">
      <c r="A3143" s="184" t="s">
        <v>3603</v>
      </c>
      <c r="B3143" s="185">
        <v>0</v>
      </c>
      <c r="C3143" s="831">
        <v>95321</v>
      </c>
      <c r="D3143" s="55">
        <v>1E-4</v>
      </c>
      <c r="E3143" s="91">
        <v>0</v>
      </c>
      <c r="F3143" s="186">
        <v>0</v>
      </c>
      <c r="G3143" s="186">
        <v>0</v>
      </c>
      <c r="H3143" s="186">
        <v>0</v>
      </c>
      <c r="I3143" s="187">
        <v>0</v>
      </c>
      <c r="J3143" s="186">
        <v>0</v>
      </c>
      <c r="K3143" s="186">
        <v>0</v>
      </c>
      <c r="L3143" s="186">
        <v>0</v>
      </c>
      <c r="M3143" s="187">
        <v>0</v>
      </c>
      <c r="N3143" s="187">
        <v>0</v>
      </c>
      <c r="O3143" s="187">
        <v>0</v>
      </c>
      <c r="P3143" s="187">
        <v>0</v>
      </c>
      <c r="Q3143" s="187">
        <v>0</v>
      </c>
      <c r="R3143" s="186">
        <v>0</v>
      </c>
      <c r="S3143" s="186">
        <v>1E-4</v>
      </c>
      <c r="T3143" s="188">
        <v>0</v>
      </c>
      <c r="U3143" s="187">
        <v>0</v>
      </c>
      <c r="V3143" s="187">
        <v>0</v>
      </c>
      <c r="W3143" s="187">
        <v>0</v>
      </c>
      <c r="X3143" s="187">
        <v>0</v>
      </c>
      <c r="Y3143" s="186">
        <v>0</v>
      </c>
      <c r="Z3143" s="186">
        <v>0</v>
      </c>
      <c r="AA3143" s="186">
        <v>0</v>
      </c>
      <c r="AB3143" s="187">
        <v>0</v>
      </c>
      <c r="AC3143" s="187">
        <v>0</v>
      </c>
      <c r="AD3143" s="188">
        <v>0</v>
      </c>
      <c r="AE3143" s="189">
        <v>0</v>
      </c>
      <c r="AF3143" s="187">
        <v>0</v>
      </c>
      <c r="AG3143" s="187">
        <v>0</v>
      </c>
      <c r="AH3143" s="484">
        <v>0</v>
      </c>
      <c r="AI3143" s="186">
        <v>0</v>
      </c>
      <c r="AJ3143" s="192">
        <v>7501943494053</v>
      </c>
      <c r="AK3143" s="192" t="s">
        <v>262</v>
      </c>
      <c r="AM3143" s="75">
        <v>95321</v>
      </c>
      <c r="AO3143" s="188">
        <v>0</v>
      </c>
      <c r="AP3143" s="188">
        <v>0</v>
      </c>
      <c r="AQ3143" s="187">
        <v>0</v>
      </c>
      <c r="AR3143" s="188">
        <v>0</v>
      </c>
      <c r="AS3143" s="187">
        <v>0</v>
      </c>
      <c r="AT3143" s="188">
        <v>0</v>
      </c>
      <c r="AU3143" s="187">
        <v>0</v>
      </c>
      <c r="AV3143" s="188">
        <v>0</v>
      </c>
      <c r="AW3143" s="187">
        <v>0</v>
      </c>
      <c r="AX3143" s="188">
        <v>0</v>
      </c>
      <c r="AY3143" s="187">
        <v>0</v>
      </c>
      <c r="AZ3143" s="188">
        <v>0</v>
      </c>
      <c r="BA3143" s="187">
        <v>0</v>
      </c>
      <c r="BB3143" s="188">
        <v>0</v>
      </c>
      <c r="BC3143" s="187">
        <v>0</v>
      </c>
      <c r="BD3143" s="75"/>
      <c r="BE3143" s="75"/>
      <c r="BH3143" s="74"/>
      <c r="BI3143" s="194"/>
      <c r="BJ3143" s="74"/>
    </row>
    <row r="3144" spans="1:62" ht="11.25" customHeight="1" x14ac:dyDescent="0.3">
      <c r="A3144" s="184" t="s">
        <v>3604</v>
      </c>
      <c r="B3144" s="185">
        <v>0</v>
      </c>
      <c r="C3144" s="850">
        <v>95488</v>
      </c>
      <c r="D3144" s="55">
        <v>1E-4</v>
      </c>
      <c r="E3144" s="91">
        <v>0</v>
      </c>
      <c r="F3144" s="186">
        <v>0</v>
      </c>
      <c r="G3144" s="186">
        <v>0</v>
      </c>
      <c r="H3144" s="186">
        <v>0</v>
      </c>
      <c r="I3144" s="187">
        <v>0</v>
      </c>
      <c r="J3144" s="186">
        <v>0</v>
      </c>
      <c r="K3144" s="186">
        <v>0</v>
      </c>
      <c r="L3144" s="186">
        <v>0</v>
      </c>
      <c r="M3144" s="187">
        <v>0</v>
      </c>
      <c r="N3144" s="187">
        <v>0</v>
      </c>
      <c r="O3144" s="187">
        <v>0</v>
      </c>
      <c r="P3144" s="187">
        <v>0</v>
      </c>
      <c r="Q3144" s="187">
        <v>0</v>
      </c>
      <c r="R3144" s="186">
        <v>0</v>
      </c>
      <c r="S3144" s="186">
        <v>1E-4</v>
      </c>
      <c r="T3144" s="188">
        <v>0</v>
      </c>
      <c r="U3144" s="187">
        <v>0</v>
      </c>
      <c r="V3144" s="187">
        <v>0</v>
      </c>
      <c r="W3144" s="187">
        <v>0</v>
      </c>
      <c r="X3144" s="187">
        <v>0</v>
      </c>
      <c r="Y3144" s="186">
        <v>0</v>
      </c>
      <c r="Z3144" s="186">
        <v>0</v>
      </c>
      <c r="AA3144" s="186">
        <v>0</v>
      </c>
      <c r="AB3144" s="187">
        <v>0</v>
      </c>
      <c r="AC3144" s="187">
        <v>0</v>
      </c>
      <c r="AD3144" s="188">
        <v>0</v>
      </c>
      <c r="AE3144" s="189">
        <v>0</v>
      </c>
      <c r="AF3144" s="187">
        <v>0</v>
      </c>
      <c r="AG3144" s="187">
        <v>0</v>
      </c>
      <c r="AH3144" s="484">
        <v>0</v>
      </c>
      <c r="AI3144" s="186">
        <v>0</v>
      </c>
      <c r="AJ3144" s="192">
        <v>7501943494053</v>
      </c>
      <c r="AK3144" s="192">
        <v>95321</v>
      </c>
      <c r="AM3144" s="75">
        <v>95488</v>
      </c>
      <c r="AO3144" s="188">
        <v>0</v>
      </c>
      <c r="AP3144" s="188">
        <v>0</v>
      </c>
      <c r="AQ3144" s="187">
        <v>0</v>
      </c>
      <c r="AR3144" s="188">
        <v>0</v>
      </c>
      <c r="AS3144" s="187">
        <v>0</v>
      </c>
      <c r="AT3144" s="188">
        <v>0</v>
      </c>
      <c r="AU3144" s="187">
        <v>0</v>
      </c>
      <c r="AV3144" s="188">
        <v>0</v>
      </c>
      <c r="AW3144" s="187">
        <v>0</v>
      </c>
      <c r="AX3144" s="188">
        <v>0</v>
      </c>
      <c r="AY3144" s="187">
        <v>0</v>
      </c>
      <c r="AZ3144" s="188">
        <v>0</v>
      </c>
      <c r="BA3144" s="187">
        <v>0</v>
      </c>
      <c r="BB3144" s="188">
        <v>0</v>
      </c>
      <c r="BC3144" s="187">
        <v>0</v>
      </c>
      <c r="BD3144" s="75"/>
      <c r="BE3144" s="75"/>
      <c r="BH3144" s="74"/>
      <c r="BI3144" s="194"/>
      <c r="BJ3144" s="74"/>
    </row>
    <row r="3145" spans="1:62" ht="11.25" customHeight="1" x14ac:dyDescent="0.3">
      <c r="A3145" s="184" t="s">
        <v>3605</v>
      </c>
      <c r="B3145" s="185">
        <v>0</v>
      </c>
      <c r="C3145" s="832">
        <v>95301</v>
      </c>
      <c r="D3145" s="284">
        <v>1E-4</v>
      </c>
      <c r="E3145" s="91">
        <v>0</v>
      </c>
      <c r="F3145" s="186">
        <v>0</v>
      </c>
      <c r="G3145" s="186">
        <v>0</v>
      </c>
      <c r="H3145" s="186">
        <v>0</v>
      </c>
      <c r="I3145" s="187">
        <v>0</v>
      </c>
      <c r="J3145" s="186">
        <v>0</v>
      </c>
      <c r="K3145" s="186">
        <v>0</v>
      </c>
      <c r="L3145" s="186">
        <v>0</v>
      </c>
      <c r="M3145" s="187">
        <v>0</v>
      </c>
      <c r="N3145" s="187">
        <v>0</v>
      </c>
      <c r="O3145" s="187">
        <v>0</v>
      </c>
      <c r="P3145" s="187">
        <v>0</v>
      </c>
      <c r="Q3145" s="187">
        <v>0</v>
      </c>
      <c r="R3145" s="186">
        <v>0</v>
      </c>
      <c r="S3145" s="186">
        <v>1E-4</v>
      </c>
      <c r="T3145" s="188">
        <v>0</v>
      </c>
      <c r="U3145" s="187">
        <v>0</v>
      </c>
      <c r="V3145" s="187">
        <v>0</v>
      </c>
      <c r="W3145" s="187">
        <v>0</v>
      </c>
      <c r="X3145" s="187">
        <v>0</v>
      </c>
      <c r="Y3145" s="186">
        <v>0</v>
      </c>
      <c r="Z3145" s="186">
        <v>0</v>
      </c>
      <c r="AA3145" s="186">
        <v>0</v>
      </c>
      <c r="AB3145" s="187">
        <v>0</v>
      </c>
      <c r="AC3145" s="187">
        <v>0</v>
      </c>
      <c r="AD3145" s="188">
        <v>0</v>
      </c>
      <c r="AE3145" s="189">
        <v>0</v>
      </c>
      <c r="AF3145" s="187">
        <v>0</v>
      </c>
      <c r="AG3145" s="187">
        <v>0</v>
      </c>
      <c r="AH3145" s="484">
        <v>0</v>
      </c>
      <c r="AI3145" s="186">
        <v>0</v>
      </c>
      <c r="AJ3145" s="192">
        <v>7501943448674</v>
      </c>
      <c r="AK3145" s="192" t="s">
        <v>262</v>
      </c>
      <c r="AM3145" s="75">
        <v>95301</v>
      </c>
      <c r="AO3145" s="188">
        <v>0</v>
      </c>
      <c r="AP3145" s="188">
        <v>0</v>
      </c>
      <c r="AQ3145" s="187">
        <v>0</v>
      </c>
      <c r="AR3145" s="188">
        <v>0</v>
      </c>
      <c r="AS3145" s="187">
        <v>0</v>
      </c>
      <c r="AT3145" s="188">
        <v>0</v>
      </c>
      <c r="AU3145" s="187">
        <v>0</v>
      </c>
      <c r="AV3145" s="188">
        <v>0</v>
      </c>
      <c r="AW3145" s="187">
        <v>0</v>
      </c>
      <c r="AX3145" s="188">
        <v>0</v>
      </c>
      <c r="AY3145" s="187">
        <v>0</v>
      </c>
      <c r="AZ3145" s="188">
        <v>0</v>
      </c>
      <c r="BA3145" s="187">
        <v>0</v>
      </c>
      <c r="BB3145" s="188">
        <v>0</v>
      </c>
      <c r="BC3145" s="187">
        <v>0</v>
      </c>
      <c r="BD3145" s="75"/>
      <c r="BE3145" s="75"/>
      <c r="BF3145" s="75"/>
      <c r="BH3145" s="74"/>
      <c r="BI3145" s="194"/>
      <c r="BJ3145" s="74"/>
    </row>
    <row r="3146" spans="1:62" ht="11.25" customHeight="1" x14ac:dyDescent="0.3">
      <c r="A3146" s="184" t="s">
        <v>3606</v>
      </c>
      <c r="B3146" s="185">
        <v>0</v>
      </c>
      <c r="C3146" s="832">
        <v>95491</v>
      </c>
      <c r="D3146" s="284">
        <v>1E-4</v>
      </c>
      <c r="E3146" s="91">
        <v>0</v>
      </c>
      <c r="F3146" s="186">
        <v>0</v>
      </c>
      <c r="G3146" s="186">
        <v>0</v>
      </c>
      <c r="H3146" s="186">
        <v>0</v>
      </c>
      <c r="I3146" s="187">
        <v>0</v>
      </c>
      <c r="J3146" s="186">
        <v>0</v>
      </c>
      <c r="K3146" s="186">
        <v>0</v>
      </c>
      <c r="L3146" s="186">
        <v>0</v>
      </c>
      <c r="M3146" s="187">
        <v>0</v>
      </c>
      <c r="N3146" s="187">
        <v>0</v>
      </c>
      <c r="O3146" s="187">
        <v>0</v>
      </c>
      <c r="P3146" s="187">
        <v>0</v>
      </c>
      <c r="Q3146" s="187">
        <v>0</v>
      </c>
      <c r="R3146" s="186">
        <v>0</v>
      </c>
      <c r="S3146" s="186">
        <v>1E-4</v>
      </c>
      <c r="T3146" s="188">
        <v>0</v>
      </c>
      <c r="U3146" s="187">
        <v>0</v>
      </c>
      <c r="V3146" s="187">
        <v>0</v>
      </c>
      <c r="W3146" s="187">
        <v>0</v>
      </c>
      <c r="X3146" s="187">
        <v>0</v>
      </c>
      <c r="Y3146" s="186">
        <v>0</v>
      </c>
      <c r="Z3146" s="186">
        <v>0</v>
      </c>
      <c r="AA3146" s="186">
        <v>0</v>
      </c>
      <c r="AB3146" s="187">
        <v>0</v>
      </c>
      <c r="AC3146" s="187">
        <v>0</v>
      </c>
      <c r="AD3146" s="188">
        <v>0</v>
      </c>
      <c r="AE3146" s="189">
        <v>0</v>
      </c>
      <c r="AF3146" s="187">
        <v>0</v>
      </c>
      <c r="AG3146" s="187">
        <v>0</v>
      </c>
      <c r="AH3146" s="484">
        <v>0</v>
      </c>
      <c r="AI3146" s="186">
        <v>0</v>
      </c>
      <c r="AJ3146" s="192">
        <v>7501943448674</v>
      </c>
      <c r="AK3146" s="192">
        <v>95301</v>
      </c>
      <c r="AM3146" s="75">
        <v>95491</v>
      </c>
      <c r="AO3146" s="188">
        <v>0</v>
      </c>
      <c r="AP3146" s="188">
        <v>0</v>
      </c>
      <c r="AQ3146" s="187">
        <v>0</v>
      </c>
      <c r="AR3146" s="188">
        <v>0</v>
      </c>
      <c r="AS3146" s="187">
        <v>0</v>
      </c>
      <c r="AT3146" s="188">
        <v>0</v>
      </c>
      <c r="AU3146" s="187">
        <v>0</v>
      </c>
      <c r="AV3146" s="188">
        <v>0</v>
      </c>
      <c r="AW3146" s="187">
        <v>0</v>
      </c>
      <c r="AX3146" s="188">
        <v>0</v>
      </c>
      <c r="AY3146" s="187">
        <v>0</v>
      </c>
      <c r="AZ3146" s="188">
        <v>0</v>
      </c>
      <c r="BA3146" s="187">
        <v>0</v>
      </c>
      <c r="BB3146" s="188">
        <v>0</v>
      </c>
      <c r="BC3146" s="187">
        <v>0</v>
      </c>
      <c r="BD3146" s="75"/>
      <c r="BE3146" s="75"/>
      <c r="BF3146" s="75"/>
      <c r="BH3146" s="74"/>
      <c r="BI3146" s="194"/>
      <c r="BJ3146" s="74"/>
    </row>
    <row r="3147" spans="1:62" ht="11.25" customHeight="1" x14ac:dyDescent="0.3">
      <c r="A3147" s="184" t="s">
        <v>3607</v>
      </c>
      <c r="B3147" s="185">
        <v>0</v>
      </c>
      <c r="C3147" s="831">
        <v>95350</v>
      </c>
      <c r="D3147" s="55">
        <v>1E-4</v>
      </c>
      <c r="E3147" s="91">
        <v>0</v>
      </c>
      <c r="F3147" s="186">
        <v>0</v>
      </c>
      <c r="G3147" s="186">
        <v>0</v>
      </c>
      <c r="H3147" s="186">
        <v>0</v>
      </c>
      <c r="I3147" s="187">
        <v>0</v>
      </c>
      <c r="J3147" s="186">
        <v>0</v>
      </c>
      <c r="K3147" s="186">
        <v>0</v>
      </c>
      <c r="L3147" s="186">
        <v>0</v>
      </c>
      <c r="M3147" s="187">
        <v>0</v>
      </c>
      <c r="N3147" s="187">
        <v>0</v>
      </c>
      <c r="O3147" s="187">
        <v>0</v>
      </c>
      <c r="P3147" s="187">
        <v>0</v>
      </c>
      <c r="Q3147" s="187">
        <v>0</v>
      </c>
      <c r="R3147" s="186">
        <v>0</v>
      </c>
      <c r="S3147" s="186">
        <v>1E-4</v>
      </c>
      <c r="T3147" s="188">
        <v>0</v>
      </c>
      <c r="U3147" s="187">
        <v>0</v>
      </c>
      <c r="V3147" s="187">
        <v>0</v>
      </c>
      <c r="W3147" s="187">
        <v>0</v>
      </c>
      <c r="X3147" s="187">
        <v>0</v>
      </c>
      <c r="Y3147" s="186">
        <v>0</v>
      </c>
      <c r="Z3147" s="186">
        <v>0</v>
      </c>
      <c r="AA3147" s="186">
        <v>0</v>
      </c>
      <c r="AB3147" s="187">
        <v>0</v>
      </c>
      <c r="AC3147" s="187">
        <v>0</v>
      </c>
      <c r="AD3147" s="188">
        <v>0</v>
      </c>
      <c r="AE3147" s="189">
        <v>0</v>
      </c>
      <c r="AF3147" s="187">
        <v>0</v>
      </c>
      <c r="AG3147" s="187">
        <v>0</v>
      </c>
      <c r="AH3147" s="484">
        <v>0</v>
      </c>
      <c r="AI3147" s="186">
        <v>0</v>
      </c>
      <c r="AJ3147" s="192">
        <v>7501943448735</v>
      </c>
      <c r="AK3147" s="192" t="s">
        <v>262</v>
      </c>
      <c r="AM3147" s="75">
        <v>95350</v>
      </c>
      <c r="AO3147" s="188">
        <v>0</v>
      </c>
      <c r="AP3147" s="188">
        <v>0</v>
      </c>
      <c r="AQ3147" s="187">
        <v>0</v>
      </c>
      <c r="AR3147" s="188">
        <v>0</v>
      </c>
      <c r="AS3147" s="187">
        <v>0</v>
      </c>
      <c r="AT3147" s="188">
        <v>0</v>
      </c>
      <c r="AU3147" s="187">
        <v>0</v>
      </c>
      <c r="AV3147" s="188">
        <v>0</v>
      </c>
      <c r="AW3147" s="187">
        <v>0</v>
      </c>
      <c r="AX3147" s="188">
        <v>0</v>
      </c>
      <c r="AY3147" s="187">
        <v>0</v>
      </c>
      <c r="AZ3147" s="188">
        <v>0</v>
      </c>
      <c r="BA3147" s="187">
        <v>0</v>
      </c>
      <c r="BB3147" s="188">
        <v>0</v>
      </c>
      <c r="BC3147" s="187">
        <v>0</v>
      </c>
      <c r="BD3147" s="75"/>
      <c r="BE3147" s="75"/>
      <c r="BF3147" s="75"/>
      <c r="BH3147" s="74"/>
      <c r="BI3147" s="194"/>
      <c r="BJ3147" s="74"/>
    </row>
    <row r="3148" spans="1:62" ht="11.25" customHeight="1" x14ac:dyDescent="0.3">
      <c r="A3148" s="184" t="s">
        <v>3608</v>
      </c>
      <c r="B3148" s="185">
        <v>0</v>
      </c>
      <c r="C3148" s="832">
        <v>95373</v>
      </c>
      <c r="D3148" s="55">
        <v>1E-4</v>
      </c>
      <c r="E3148" s="91">
        <v>0</v>
      </c>
      <c r="F3148" s="186">
        <v>0</v>
      </c>
      <c r="G3148" s="186">
        <v>0</v>
      </c>
      <c r="H3148" s="186">
        <v>0</v>
      </c>
      <c r="I3148" s="187">
        <v>0</v>
      </c>
      <c r="J3148" s="186">
        <v>0</v>
      </c>
      <c r="K3148" s="186">
        <v>0</v>
      </c>
      <c r="L3148" s="186">
        <v>0</v>
      </c>
      <c r="M3148" s="187">
        <v>0</v>
      </c>
      <c r="N3148" s="187">
        <v>0</v>
      </c>
      <c r="O3148" s="187">
        <v>0</v>
      </c>
      <c r="P3148" s="187">
        <v>0</v>
      </c>
      <c r="Q3148" s="187">
        <v>0</v>
      </c>
      <c r="R3148" s="186">
        <v>0</v>
      </c>
      <c r="S3148" s="186">
        <v>1E-4</v>
      </c>
      <c r="T3148" s="188">
        <v>0</v>
      </c>
      <c r="U3148" s="187">
        <v>0</v>
      </c>
      <c r="V3148" s="187">
        <v>0</v>
      </c>
      <c r="W3148" s="187">
        <v>0</v>
      </c>
      <c r="X3148" s="187">
        <v>0</v>
      </c>
      <c r="Y3148" s="186">
        <v>0</v>
      </c>
      <c r="Z3148" s="186">
        <v>0</v>
      </c>
      <c r="AA3148" s="186">
        <v>0</v>
      </c>
      <c r="AB3148" s="187">
        <v>0</v>
      </c>
      <c r="AC3148" s="187">
        <v>0</v>
      </c>
      <c r="AD3148" s="188">
        <v>0</v>
      </c>
      <c r="AE3148" s="189">
        <v>0</v>
      </c>
      <c r="AF3148" s="187">
        <v>0</v>
      </c>
      <c r="AG3148" s="187">
        <v>0</v>
      </c>
      <c r="AH3148" s="484">
        <v>0</v>
      </c>
      <c r="AI3148" s="186">
        <v>0</v>
      </c>
      <c r="AJ3148" s="192">
        <v>7501943448735</v>
      </c>
      <c r="AK3148" s="192">
        <v>95350</v>
      </c>
      <c r="AM3148" s="75">
        <v>95373</v>
      </c>
      <c r="AO3148" s="188">
        <v>0</v>
      </c>
      <c r="AP3148" s="188">
        <v>0</v>
      </c>
      <c r="AQ3148" s="187">
        <v>0</v>
      </c>
      <c r="AR3148" s="188">
        <v>0</v>
      </c>
      <c r="AS3148" s="187">
        <v>0</v>
      </c>
      <c r="AT3148" s="188">
        <v>0</v>
      </c>
      <c r="AU3148" s="187">
        <v>0</v>
      </c>
      <c r="AV3148" s="188">
        <v>0</v>
      </c>
      <c r="AW3148" s="187">
        <v>0</v>
      </c>
      <c r="AX3148" s="188">
        <v>0</v>
      </c>
      <c r="AY3148" s="187">
        <v>0</v>
      </c>
      <c r="AZ3148" s="188">
        <v>0</v>
      </c>
      <c r="BA3148" s="187">
        <v>0</v>
      </c>
      <c r="BB3148" s="188">
        <v>0</v>
      </c>
      <c r="BC3148" s="187">
        <v>0</v>
      </c>
      <c r="BD3148" s="75"/>
      <c r="BE3148" s="75"/>
      <c r="BF3148" s="75"/>
      <c r="BH3148" s="74"/>
      <c r="BI3148" s="194"/>
      <c r="BJ3148" s="74"/>
    </row>
    <row r="3149" spans="1:62" ht="11.25" customHeight="1" x14ac:dyDescent="0.3">
      <c r="A3149" s="184" t="s">
        <v>3609</v>
      </c>
      <c r="B3149" s="185">
        <v>0</v>
      </c>
      <c r="C3149" s="850">
        <v>95494</v>
      </c>
      <c r="D3149" s="55">
        <v>1.8959999999999999</v>
      </c>
      <c r="E3149" s="91">
        <v>0</v>
      </c>
      <c r="F3149" s="186">
        <v>0</v>
      </c>
      <c r="G3149" s="186">
        <v>0</v>
      </c>
      <c r="H3149" s="186">
        <v>0</v>
      </c>
      <c r="I3149" s="187">
        <v>0</v>
      </c>
      <c r="J3149" s="186">
        <v>0</v>
      </c>
      <c r="K3149" s="186">
        <v>0</v>
      </c>
      <c r="L3149" s="186">
        <v>0</v>
      </c>
      <c r="M3149" s="187">
        <v>0</v>
      </c>
      <c r="N3149" s="187">
        <v>0</v>
      </c>
      <c r="O3149" s="187">
        <v>0</v>
      </c>
      <c r="P3149" s="187">
        <v>0</v>
      </c>
      <c r="Q3149" s="187">
        <v>0</v>
      </c>
      <c r="R3149" s="186">
        <v>0</v>
      </c>
      <c r="S3149" s="186">
        <v>1.8959999999999999</v>
      </c>
      <c r="T3149" s="188">
        <v>0</v>
      </c>
      <c r="U3149" s="187">
        <v>0</v>
      </c>
      <c r="V3149" s="187">
        <v>0</v>
      </c>
      <c r="W3149" s="187">
        <v>0</v>
      </c>
      <c r="X3149" s="187">
        <v>0</v>
      </c>
      <c r="Y3149" s="186">
        <v>0</v>
      </c>
      <c r="Z3149" s="186">
        <v>0</v>
      </c>
      <c r="AA3149" s="186">
        <v>0</v>
      </c>
      <c r="AB3149" s="187">
        <v>0</v>
      </c>
      <c r="AC3149" s="187">
        <v>0</v>
      </c>
      <c r="AD3149" s="188">
        <v>0</v>
      </c>
      <c r="AE3149" s="189">
        <v>0</v>
      </c>
      <c r="AF3149" s="187">
        <v>0</v>
      </c>
      <c r="AG3149" s="187">
        <v>0</v>
      </c>
      <c r="AH3149" s="484">
        <v>0</v>
      </c>
      <c r="AI3149" s="186">
        <v>0</v>
      </c>
      <c r="AJ3149" s="192">
        <v>7501943448735</v>
      </c>
      <c r="AK3149" s="192">
        <v>95350</v>
      </c>
      <c r="AM3149" s="75">
        <v>95494</v>
      </c>
      <c r="AO3149" s="188">
        <v>0</v>
      </c>
      <c r="AP3149" s="188">
        <v>0</v>
      </c>
      <c r="AQ3149" s="187">
        <v>0</v>
      </c>
      <c r="AR3149" s="188">
        <v>0</v>
      </c>
      <c r="AS3149" s="187">
        <v>0</v>
      </c>
      <c r="AT3149" s="188">
        <v>0</v>
      </c>
      <c r="AU3149" s="187">
        <v>0</v>
      </c>
      <c r="AV3149" s="188">
        <v>0</v>
      </c>
      <c r="AW3149" s="187">
        <v>0</v>
      </c>
      <c r="AX3149" s="188">
        <v>0</v>
      </c>
      <c r="AY3149" s="187">
        <v>0</v>
      </c>
      <c r="AZ3149" s="188">
        <v>0</v>
      </c>
      <c r="BA3149" s="187">
        <v>0</v>
      </c>
      <c r="BB3149" s="188">
        <v>0</v>
      </c>
      <c r="BC3149" s="187">
        <v>0</v>
      </c>
      <c r="BD3149" s="75"/>
      <c r="BE3149" s="75"/>
      <c r="BF3149" s="75"/>
      <c r="BH3149" s="74"/>
      <c r="BI3149" s="194"/>
      <c r="BJ3149" s="74"/>
    </row>
    <row r="3150" spans="1:62" ht="11.25" customHeight="1" x14ac:dyDescent="0.3">
      <c r="A3150" s="184" t="s">
        <v>3610</v>
      </c>
      <c r="B3150" s="185">
        <v>0</v>
      </c>
      <c r="C3150" s="832">
        <v>95351</v>
      </c>
      <c r="D3150" s="284">
        <v>1E-4</v>
      </c>
      <c r="E3150" s="91">
        <v>0</v>
      </c>
      <c r="F3150" s="186">
        <v>0</v>
      </c>
      <c r="G3150" s="186">
        <v>0</v>
      </c>
      <c r="H3150" s="186">
        <v>0</v>
      </c>
      <c r="I3150" s="187">
        <v>0</v>
      </c>
      <c r="J3150" s="186">
        <v>0</v>
      </c>
      <c r="K3150" s="186">
        <v>0</v>
      </c>
      <c r="L3150" s="186">
        <v>0</v>
      </c>
      <c r="M3150" s="187">
        <v>0</v>
      </c>
      <c r="N3150" s="187">
        <v>0</v>
      </c>
      <c r="O3150" s="187">
        <v>0</v>
      </c>
      <c r="P3150" s="187">
        <v>0</v>
      </c>
      <c r="Q3150" s="187">
        <v>0</v>
      </c>
      <c r="R3150" s="186">
        <v>0</v>
      </c>
      <c r="S3150" s="186">
        <v>1E-4</v>
      </c>
      <c r="T3150" s="188">
        <v>0</v>
      </c>
      <c r="U3150" s="187">
        <v>0</v>
      </c>
      <c r="V3150" s="187">
        <v>0</v>
      </c>
      <c r="W3150" s="187">
        <v>0</v>
      </c>
      <c r="X3150" s="187">
        <v>0</v>
      </c>
      <c r="Y3150" s="186">
        <v>0</v>
      </c>
      <c r="Z3150" s="186">
        <v>0</v>
      </c>
      <c r="AA3150" s="186">
        <v>0</v>
      </c>
      <c r="AB3150" s="187">
        <v>0</v>
      </c>
      <c r="AC3150" s="187">
        <v>0</v>
      </c>
      <c r="AD3150" s="188">
        <v>0</v>
      </c>
      <c r="AE3150" s="189">
        <v>0</v>
      </c>
      <c r="AF3150" s="187">
        <v>0</v>
      </c>
      <c r="AG3150" s="187">
        <v>0</v>
      </c>
      <c r="AH3150" s="484">
        <v>0</v>
      </c>
      <c r="AI3150" s="186">
        <v>0</v>
      </c>
      <c r="AJ3150" s="192">
        <v>7501943448759</v>
      </c>
      <c r="AK3150" s="192" t="s">
        <v>262</v>
      </c>
      <c r="AM3150" s="75">
        <v>95351</v>
      </c>
      <c r="AO3150" s="188">
        <v>0</v>
      </c>
      <c r="AP3150" s="188">
        <v>0</v>
      </c>
      <c r="AQ3150" s="187">
        <v>0</v>
      </c>
      <c r="AR3150" s="188">
        <v>0</v>
      </c>
      <c r="AS3150" s="187">
        <v>0</v>
      </c>
      <c r="AT3150" s="188">
        <v>0</v>
      </c>
      <c r="AU3150" s="187">
        <v>0</v>
      </c>
      <c r="AV3150" s="188">
        <v>0</v>
      </c>
      <c r="AW3150" s="187">
        <v>0</v>
      </c>
      <c r="AX3150" s="188">
        <v>0</v>
      </c>
      <c r="AY3150" s="187">
        <v>0</v>
      </c>
      <c r="AZ3150" s="188">
        <v>0</v>
      </c>
      <c r="BA3150" s="187">
        <v>0</v>
      </c>
      <c r="BB3150" s="188">
        <v>0</v>
      </c>
      <c r="BC3150" s="187">
        <v>0</v>
      </c>
      <c r="BD3150" s="75"/>
      <c r="BE3150" s="75"/>
      <c r="BF3150" s="75"/>
      <c r="BH3150" s="74"/>
      <c r="BI3150" s="194"/>
      <c r="BJ3150" s="74"/>
    </row>
    <row r="3151" spans="1:62" ht="11.25" customHeight="1" x14ac:dyDescent="0.3">
      <c r="A3151" s="184" t="s">
        <v>3611</v>
      </c>
      <c r="B3151" s="185">
        <v>0</v>
      </c>
      <c r="C3151" s="832">
        <v>95495</v>
      </c>
      <c r="D3151" s="284">
        <v>24.648</v>
      </c>
      <c r="E3151" s="91">
        <v>0</v>
      </c>
      <c r="F3151" s="186">
        <v>0</v>
      </c>
      <c r="G3151" s="186">
        <v>0</v>
      </c>
      <c r="H3151" s="186">
        <v>0</v>
      </c>
      <c r="I3151" s="187">
        <v>0</v>
      </c>
      <c r="J3151" s="186">
        <v>0</v>
      </c>
      <c r="K3151" s="186">
        <v>0</v>
      </c>
      <c r="L3151" s="186">
        <v>0</v>
      </c>
      <c r="M3151" s="187">
        <v>0</v>
      </c>
      <c r="N3151" s="187">
        <v>0</v>
      </c>
      <c r="O3151" s="187">
        <v>0</v>
      </c>
      <c r="P3151" s="187">
        <v>0</v>
      </c>
      <c r="Q3151" s="187">
        <v>0</v>
      </c>
      <c r="R3151" s="186">
        <v>0</v>
      </c>
      <c r="S3151" s="186">
        <v>24.648</v>
      </c>
      <c r="T3151" s="188">
        <v>24.648</v>
      </c>
      <c r="U3151" s="187">
        <v>0</v>
      </c>
      <c r="V3151" s="187">
        <v>0</v>
      </c>
      <c r="W3151" s="187">
        <v>0</v>
      </c>
      <c r="X3151" s="187">
        <v>24.648</v>
      </c>
      <c r="Y3151" s="186">
        <v>0</v>
      </c>
      <c r="Z3151" s="186">
        <v>0</v>
      </c>
      <c r="AA3151" s="186">
        <v>0</v>
      </c>
      <c r="AB3151" s="187">
        <v>0</v>
      </c>
      <c r="AC3151" s="187">
        <v>0</v>
      </c>
      <c r="AD3151" s="188">
        <v>0</v>
      </c>
      <c r="AE3151" s="189">
        <v>0</v>
      </c>
      <c r="AF3151" s="187">
        <v>0</v>
      </c>
      <c r="AG3151" s="187">
        <v>0</v>
      </c>
      <c r="AH3151" s="484">
        <v>0</v>
      </c>
      <c r="AI3151" s="186">
        <v>0</v>
      </c>
      <c r="AJ3151" s="192">
        <v>7501943448759</v>
      </c>
      <c r="AK3151" s="192">
        <v>95351</v>
      </c>
      <c r="AM3151" s="75">
        <v>95495</v>
      </c>
      <c r="AO3151" s="188">
        <v>0</v>
      </c>
      <c r="AP3151" s="188">
        <v>0</v>
      </c>
      <c r="AQ3151" s="187">
        <v>0</v>
      </c>
      <c r="AR3151" s="188">
        <v>0</v>
      </c>
      <c r="AS3151" s="187">
        <v>0</v>
      </c>
      <c r="AT3151" s="188">
        <v>0</v>
      </c>
      <c r="AU3151" s="187">
        <v>0</v>
      </c>
      <c r="AV3151" s="188">
        <v>0</v>
      </c>
      <c r="AW3151" s="187">
        <v>0</v>
      </c>
      <c r="AX3151" s="188">
        <v>0</v>
      </c>
      <c r="AY3151" s="187">
        <v>0</v>
      </c>
      <c r="AZ3151" s="188">
        <v>0</v>
      </c>
      <c r="BA3151" s="187">
        <v>0</v>
      </c>
      <c r="BB3151" s="188">
        <v>0</v>
      </c>
      <c r="BC3151" s="187">
        <v>0</v>
      </c>
      <c r="BD3151" s="75"/>
      <c r="BE3151" s="75"/>
      <c r="BF3151" s="75"/>
      <c r="BH3151" s="74"/>
      <c r="BI3151" s="194"/>
      <c r="BJ3151" s="74"/>
    </row>
    <row r="3152" spans="1:62" ht="11.25" customHeight="1" x14ac:dyDescent="0.3">
      <c r="A3152" s="184" t="s">
        <v>3612</v>
      </c>
      <c r="B3152" s="185">
        <v>0</v>
      </c>
      <c r="C3152" s="831">
        <v>95352</v>
      </c>
      <c r="D3152" s="284">
        <v>1E-4</v>
      </c>
      <c r="E3152" s="91">
        <v>0</v>
      </c>
      <c r="F3152" s="186">
        <v>0</v>
      </c>
      <c r="G3152" s="186">
        <v>0</v>
      </c>
      <c r="H3152" s="186">
        <v>0</v>
      </c>
      <c r="I3152" s="187">
        <v>0</v>
      </c>
      <c r="J3152" s="186">
        <v>0</v>
      </c>
      <c r="K3152" s="186">
        <v>0</v>
      </c>
      <c r="L3152" s="186">
        <v>0</v>
      </c>
      <c r="M3152" s="187">
        <v>0</v>
      </c>
      <c r="N3152" s="187">
        <v>0</v>
      </c>
      <c r="O3152" s="187">
        <v>0</v>
      </c>
      <c r="P3152" s="187">
        <v>0</v>
      </c>
      <c r="Q3152" s="187">
        <v>0</v>
      </c>
      <c r="R3152" s="186">
        <v>0</v>
      </c>
      <c r="S3152" s="186">
        <v>1E-4</v>
      </c>
      <c r="T3152" s="188">
        <v>0</v>
      </c>
      <c r="U3152" s="187">
        <v>0</v>
      </c>
      <c r="V3152" s="187">
        <v>0</v>
      </c>
      <c r="W3152" s="187">
        <v>0</v>
      </c>
      <c r="X3152" s="187">
        <v>0</v>
      </c>
      <c r="Y3152" s="186">
        <v>0</v>
      </c>
      <c r="Z3152" s="186">
        <v>0</v>
      </c>
      <c r="AA3152" s="186">
        <v>0</v>
      </c>
      <c r="AB3152" s="187">
        <v>0</v>
      </c>
      <c r="AC3152" s="187">
        <v>0</v>
      </c>
      <c r="AD3152" s="188">
        <v>0</v>
      </c>
      <c r="AE3152" s="189">
        <v>0</v>
      </c>
      <c r="AF3152" s="187">
        <v>0</v>
      </c>
      <c r="AG3152" s="187">
        <v>0</v>
      </c>
      <c r="AH3152" s="484">
        <v>0</v>
      </c>
      <c r="AI3152" s="186">
        <v>0</v>
      </c>
      <c r="AJ3152" s="192">
        <v>7501943448773</v>
      </c>
      <c r="AK3152" s="192" t="s">
        <v>262</v>
      </c>
      <c r="AM3152" s="75">
        <v>95352</v>
      </c>
      <c r="AO3152" s="188">
        <v>0</v>
      </c>
      <c r="AP3152" s="188">
        <v>0</v>
      </c>
      <c r="AQ3152" s="187">
        <v>0</v>
      </c>
      <c r="AR3152" s="188">
        <v>0</v>
      </c>
      <c r="AS3152" s="187">
        <v>0</v>
      </c>
      <c r="AT3152" s="188">
        <v>0</v>
      </c>
      <c r="AU3152" s="187">
        <v>0</v>
      </c>
      <c r="AV3152" s="188">
        <v>0</v>
      </c>
      <c r="AW3152" s="187">
        <v>0</v>
      </c>
      <c r="AX3152" s="188">
        <v>0</v>
      </c>
      <c r="AY3152" s="187">
        <v>0</v>
      </c>
      <c r="AZ3152" s="188">
        <v>0</v>
      </c>
      <c r="BA3152" s="187">
        <v>0</v>
      </c>
      <c r="BB3152" s="188">
        <v>0</v>
      </c>
      <c r="BC3152" s="187">
        <v>0</v>
      </c>
      <c r="BD3152" s="75"/>
      <c r="BE3152" s="75"/>
      <c r="BF3152" s="75"/>
      <c r="BH3152" s="74"/>
      <c r="BI3152" s="194"/>
      <c r="BJ3152" s="74"/>
    </row>
    <row r="3153" spans="1:62" ht="11.25" customHeight="1" x14ac:dyDescent="0.3">
      <c r="A3153" s="184" t="s">
        <v>3613</v>
      </c>
      <c r="B3153" s="185">
        <v>0</v>
      </c>
      <c r="C3153" s="832">
        <v>95372</v>
      </c>
      <c r="D3153" s="284">
        <v>1E-4</v>
      </c>
      <c r="E3153" s="91">
        <v>0</v>
      </c>
      <c r="F3153" s="186">
        <v>0</v>
      </c>
      <c r="G3153" s="186">
        <v>0</v>
      </c>
      <c r="H3153" s="186">
        <v>0</v>
      </c>
      <c r="I3153" s="187">
        <v>0</v>
      </c>
      <c r="J3153" s="186">
        <v>0</v>
      </c>
      <c r="K3153" s="186">
        <v>0</v>
      </c>
      <c r="L3153" s="186">
        <v>0</v>
      </c>
      <c r="M3153" s="187">
        <v>0</v>
      </c>
      <c r="N3153" s="187">
        <v>0</v>
      </c>
      <c r="O3153" s="187">
        <v>0</v>
      </c>
      <c r="P3153" s="187">
        <v>0</v>
      </c>
      <c r="Q3153" s="187">
        <v>0</v>
      </c>
      <c r="R3153" s="186">
        <v>0</v>
      </c>
      <c r="S3153" s="186">
        <v>1E-4</v>
      </c>
      <c r="T3153" s="188">
        <v>0</v>
      </c>
      <c r="U3153" s="187">
        <v>0</v>
      </c>
      <c r="V3153" s="187">
        <v>0</v>
      </c>
      <c r="W3153" s="187">
        <v>0</v>
      </c>
      <c r="X3153" s="187">
        <v>0</v>
      </c>
      <c r="Y3153" s="186">
        <v>0</v>
      </c>
      <c r="Z3153" s="186">
        <v>0</v>
      </c>
      <c r="AA3153" s="186">
        <v>0</v>
      </c>
      <c r="AB3153" s="187">
        <v>0</v>
      </c>
      <c r="AC3153" s="187">
        <v>0</v>
      </c>
      <c r="AD3153" s="188">
        <v>0</v>
      </c>
      <c r="AE3153" s="189">
        <v>0</v>
      </c>
      <c r="AF3153" s="187">
        <v>0</v>
      </c>
      <c r="AG3153" s="187">
        <v>0</v>
      </c>
      <c r="AH3153" s="484">
        <v>0</v>
      </c>
      <c r="AI3153" s="186">
        <v>0</v>
      </c>
      <c r="AJ3153" s="192">
        <v>7501943448773</v>
      </c>
      <c r="AK3153" s="192">
        <v>95352</v>
      </c>
      <c r="AM3153" s="75">
        <v>95372</v>
      </c>
      <c r="AO3153" s="188">
        <v>0</v>
      </c>
      <c r="AP3153" s="188">
        <v>0</v>
      </c>
      <c r="AQ3153" s="187">
        <v>0</v>
      </c>
      <c r="AR3153" s="188">
        <v>0</v>
      </c>
      <c r="AS3153" s="187">
        <v>0</v>
      </c>
      <c r="AT3153" s="188">
        <v>0</v>
      </c>
      <c r="AU3153" s="187">
        <v>0</v>
      </c>
      <c r="AV3153" s="188">
        <v>0</v>
      </c>
      <c r="AW3153" s="187">
        <v>0</v>
      </c>
      <c r="AX3153" s="188">
        <v>0</v>
      </c>
      <c r="AY3153" s="187">
        <v>0</v>
      </c>
      <c r="AZ3153" s="188">
        <v>0</v>
      </c>
      <c r="BA3153" s="187">
        <v>0</v>
      </c>
      <c r="BB3153" s="188">
        <v>0</v>
      </c>
      <c r="BC3153" s="187">
        <v>0</v>
      </c>
      <c r="BD3153" s="75"/>
      <c r="BE3153" s="75"/>
      <c r="BF3153" s="75"/>
      <c r="BH3153" s="74"/>
      <c r="BI3153" s="194"/>
      <c r="BJ3153" s="74"/>
    </row>
    <row r="3154" spans="1:62" ht="11.25" customHeight="1" x14ac:dyDescent="0.3">
      <c r="A3154" s="184" t="s">
        <v>3614</v>
      </c>
      <c r="B3154" s="185">
        <v>0</v>
      </c>
      <c r="C3154" s="832">
        <v>95496</v>
      </c>
      <c r="D3154" s="284">
        <v>1E-4</v>
      </c>
      <c r="E3154" s="91">
        <v>0</v>
      </c>
      <c r="F3154" s="186">
        <v>0</v>
      </c>
      <c r="G3154" s="186">
        <v>0</v>
      </c>
      <c r="H3154" s="186">
        <v>0</v>
      </c>
      <c r="I3154" s="187">
        <v>0</v>
      </c>
      <c r="J3154" s="186">
        <v>0</v>
      </c>
      <c r="K3154" s="186">
        <v>0</v>
      </c>
      <c r="L3154" s="186">
        <v>0</v>
      </c>
      <c r="M3154" s="187">
        <v>0</v>
      </c>
      <c r="N3154" s="187">
        <v>0</v>
      </c>
      <c r="O3154" s="187">
        <v>0</v>
      </c>
      <c r="P3154" s="187">
        <v>0</v>
      </c>
      <c r="Q3154" s="187">
        <v>0</v>
      </c>
      <c r="R3154" s="186">
        <v>0</v>
      </c>
      <c r="S3154" s="186">
        <v>1E-4</v>
      </c>
      <c r="T3154" s="188">
        <v>0</v>
      </c>
      <c r="U3154" s="187">
        <v>0</v>
      </c>
      <c r="V3154" s="187">
        <v>0</v>
      </c>
      <c r="W3154" s="187">
        <v>0</v>
      </c>
      <c r="X3154" s="187">
        <v>0</v>
      </c>
      <c r="Y3154" s="186">
        <v>0</v>
      </c>
      <c r="Z3154" s="186">
        <v>0</v>
      </c>
      <c r="AA3154" s="186">
        <v>0</v>
      </c>
      <c r="AB3154" s="187">
        <v>0</v>
      </c>
      <c r="AC3154" s="187">
        <v>0</v>
      </c>
      <c r="AD3154" s="188">
        <v>0</v>
      </c>
      <c r="AE3154" s="189">
        <v>0</v>
      </c>
      <c r="AF3154" s="187">
        <v>0</v>
      </c>
      <c r="AG3154" s="187">
        <v>0</v>
      </c>
      <c r="AH3154" s="484">
        <v>0</v>
      </c>
      <c r="AI3154" s="186">
        <v>0</v>
      </c>
      <c r="AJ3154" s="192">
        <v>7501943448773</v>
      </c>
      <c r="AK3154" s="192">
        <v>95352</v>
      </c>
      <c r="AM3154" s="75">
        <v>95496</v>
      </c>
      <c r="AO3154" s="188">
        <v>0</v>
      </c>
      <c r="AP3154" s="188">
        <v>0</v>
      </c>
      <c r="AQ3154" s="187">
        <v>0</v>
      </c>
      <c r="AR3154" s="188">
        <v>0</v>
      </c>
      <c r="AS3154" s="187">
        <v>0</v>
      </c>
      <c r="AT3154" s="188">
        <v>0</v>
      </c>
      <c r="AU3154" s="187">
        <v>0</v>
      </c>
      <c r="AV3154" s="188">
        <v>0</v>
      </c>
      <c r="AW3154" s="187">
        <v>0</v>
      </c>
      <c r="AX3154" s="188">
        <v>0</v>
      </c>
      <c r="AY3154" s="187">
        <v>0</v>
      </c>
      <c r="AZ3154" s="188">
        <v>0</v>
      </c>
      <c r="BA3154" s="187">
        <v>0</v>
      </c>
      <c r="BB3154" s="188">
        <v>0</v>
      </c>
      <c r="BC3154" s="187">
        <v>0</v>
      </c>
      <c r="BD3154" s="75"/>
      <c r="BE3154" s="75"/>
      <c r="BF3154" s="75"/>
      <c r="BH3154" s="74"/>
      <c r="BI3154" s="194"/>
      <c r="BJ3154" s="74"/>
    </row>
    <row r="3155" spans="1:62" ht="11.25" customHeight="1" x14ac:dyDescent="0.3">
      <c r="A3155" s="184" t="s">
        <v>3615</v>
      </c>
      <c r="B3155" s="185">
        <v>0</v>
      </c>
      <c r="C3155" s="831">
        <v>95400</v>
      </c>
      <c r="D3155" s="284">
        <v>1E-4</v>
      </c>
      <c r="E3155" s="91">
        <v>0</v>
      </c>
      <c r="F3155" s="186">
        <v>0</v>
      </c>
      <c r="G3155" s="186">
        <v>0</v>
      </c>
      <c r="H3155" s="186">
        <v>0</v>
      </c>
      <c r="I3155" s="187">
        <v>0</v>
      </c>
      <c r="J3155" s="186">
        <v>0</v>
      </c>
      <c r="K3155" s="186">
        <v>0</v>
      </c>
      <c r="L3155" s="186">
        <v>0</v>
      </c>
      <c r="M3155" s="187">
        <v>0</v>
      </c>
      <c r="N3155" s="187">
        <v>0</v>
      </c>
      <c r="O3155" s="187">
        <v>0</v>
      </c>
      <c r="P3155" s="187">
        <v>0</v>
      </c>
      <c r="Q3155" s="187">
        <v>0</v>
      </c>
      <c r="R3155" s="186">
        <v>0</v>
      </c>
      <c r="S3155" s="186">
        <v>1E-4</v>
      </c>
      <c r="T3155" s="188">
        <v>0</v>
      </c>
      <c r="U3155" s="187">
        <v>0</v>
      </c>
      <c r="V3155" s="187">
        <v>0</v>
      </c>
      <c r="W3155" s="187">
        <v>0</v>
      </c>
      <c r="X3155" s="187">
        <v>0</v>
      </c>
      <c r="Y3155" s="186">
        <v>0</v>
      </c>
      <c r="Z3155" s="186">
        <v>0</v>
      </c>
      <c r="AA3155" s="186">
        <v>0</v>
      </c>
      <c r="AB3155" s="187">
        <v>0</v>
      </c>
      <c r="AC3155" s="187">
        <v>0</v>
      </c>
      <c r="AD3155" s="188">
        <v>0</v>
      </c>
      <c r="AE3155" s="189">
        <v>0</v>
      </c>
      <c r="AF3155" s="187">
        <v>0</v>
      </c>
      <c r="AG3155" s="187">
        <v>0</v>
      </c>
      <c r="AH3155" s="484">
        <v>0</v>
      </c>
      <c r="AI3155" s="186">
        <v>0</v>
      </c>
      <c r="AJ3155" s="192">
        <v>7501943448896</v>
      </c>
      <c r="AK3155" s="192" t="s">
        <v>262</v>
      </c>
      <c r="AM3155" s="75">
        <v>95400</v>
      </c>
      <c r="AO3155" s="188">
        <v>0</v>
      </c>
      <c r="AP3155" s="188">
        <v>0</v>
      </c>
      <c r="AQ3155" s="187">
        <v>0</v>
      </c>
      <c r="AR3155" s="188">
        <v>0</v>
      </c>
      <c r="AS3155" s="187">
        <v>0</v>
      </c>
      <c r="AT3155" s="188">
        <v>0</v>
      </c>
      <c r="AU3155" s="187">
        <v>0</v>
      </c>
      <c r="AV3155" s="188">
        <v>0</v>
      </c>
      <c r="AW3155" s="187">
        <v>0</v>
      </c>
      <c r="AX3155" s="188">
        <v>0</v>
      </c>
      <c r="AY3155" s="187">
        <v>0</v>
      </c>
      <c r="AZ3155" s="188">
        <v>0</v>
      </c>
      <c r="BA3155" s="187">
        <v>0</v>
      </c>
      <c r="BB3155" s="188">
        <v>0</v>
      </c>
      <c r="BC3155" s="187">
        <v>0</v>
      </c>
      <c r="BD3155" s="75"/>
      <c r="BE3155" s="75"/>
      <c r="BF3155" s="75"/>
      <c r="BH3155" s="74"/>
      <c r="BI3155" s="194"/>
      <c r="BJ3155" s="74"/>
    </row>
    <row r="3156" spans="1:62" ht="11.25" customHeight="1" x14ac:dyDescent="0.3">
      <c r="A3156" s="184" t="s">
        <v>3616</v>
      </c>
      <c r="B3156" s="185">
        <v>0</v>
      </c>
      <c r="C3156" s="832">
        <v>95335</v>
      </c>
      <c r="D3156" s="284">
        <v>1E-4</v>
      </c>
      <c r="E3156" s="91">
        <v>0</v>
      </c>
      <c r="F3156" s="186">
        <v>0</v>
      </c>
      <c r="G3156" s="186">
        <v>0</v>
      </c>
      <c r="H3156" s="186">
        <v>0</v>
      </c>
      <c r="I3156" s="187">
        <v>0</v>
      </c>
      <c r="J3156" s="186">
        <v>0</v>
      </c>
      <c r="K3156" s="186">
        <v>0</v>
      </c>
      <c r="L3156" s="186">
        <v>0</v>
      </c>
      <c r="M3156" s="187">
        <v>0</v>
      </c>
      <c r="N3156" s="187">
        <v>0</v>
      </c>
      <c r="O3156" s="187">
        <v>0</v>
      </c>
      <c r="P3156" s="187">
        <v>0</v>
      </c>
      <c r="Q3156" s="187">
        <v>0</v>
      </c>
      <c r="R3156" s="186">
        <v>0</v>
      </c>
      <c r="S3156" s="186">
        <v>1E-4</v>
      </c>
      <c r="T3156" s="188">
        <v>0</v>
      </c>
      <c r="U3156" s="187">
        <v>0</v>
      </c>
      <c r="V3156" s="187">
        <v>0</v>
      </c>
      <c r="W3156" s="187">
        <v>0</v>
      </c>
      <c r="X3156" s="187">
        <v>0</v>
      </c>
      <c r="Y3156" s="186">
        <v>0</v>
      </c>
      <c r="Z3156" s="186">
        <v>0</v>
      </c>
      <c r="AA3156" s="186">
        <v>0</v>
      </c>
      <c r="AB3156" s="187">
        <v>0</v>
      </c>
      <c r="AC3156" s="187">
        <v>0</v>
      </c>
      <c r="AD3156" s="188">
        <v>0</v>
      </c>
      <c r="AE3156" s="189">
        <v>0</v>
      </c>
      <c r="AF3156" s="187">
        <v>0</v>
      </c>
      <c r="AG3156" s="187">
        <v>0</v>
      </c>
      <c r="AH3156" s="484">
        <v>0</v>
      </c>
      <c r="AI3156" s="186">
        <v>0</v>
      </c>
      <c r="AJ3156" s="192">
        <v>7501943448896</v>
      </c>
      <c r="AK3156" s="192">
        <v>95400</v>
      </c>
      <c r="AM3156" s="75">
        <v>95335</v>
      </c>
      <c r="AO3156" s="188">
        <v>0</v>
      </c>
      <c r="AP3156" s="188">
        <v>0</v>
      </c>
      <c r="AQ3156" s="187">
        <v>0</v>
      </c>
      <c r="AR3156" s="188">
        <v>0</v>
      </c>
      <c r="AS3156" s="187">
        <v>0</v>
      </c>
      <c r="AT3156" s="188">
        <v>0</v>
      </c>
      <c r="AU3156" s="187">
        <v>0</v>
      </c>
      <c r="AV3156" s="188">
        <v>0</v>
      </c>
      <c r="AW3156" s="187">
        <v>0</v>
      </c>
      <c r="AX3156" s="188">
        <v>0</v>
      </c>
      <c r="AY3156" s="187">
        <v>0</v>
      </c>
      <c r="AZ3156" s="188">
        <v>0</v>
      </c>
      <c r="BA3156" s="187">
        <v>0</v>
      </c>
      <c r="BB3156" s="188">
        <v>0</v>
      </c>
      <c r="BC3156" s="187">
        <v>0</v>
      </c>
      <c r="BD3156" s="75"/>
      <c r="BE3156" s="75"/>
      <c r="BF3156" s="75"/>
      <c r="BH3156" s="74"/>
      <c r="BI3156" s="194"/>
      <c r="BJ3156" s="74"/>
    </row>
    <row r="3157" spans="1:62" ht="11.25" customHeight="1" x14ac:dyDescent="0.3">
      <c r="A3157" s="184" t="s">
        <v>3617</v>
      </c>
      <c r="B3157" s="185">
        <v>0</v>
      </c>
      <c r="C3157" s="831">
        <v>95342</v>
      </c>
      <c r="D3157" s="55">
        <v>1E-4</v>
      </c>
      <c r="E3157" s="91">
        <v>0</v>
      </c>
      <c r="F3157" s="186">
        <v>0</v>
      </c>
      <c r="G3157" s="186">
        <v>0</v>
      </c>
      <c r="H3157" s="186">
        <v>0</v>
      </c>
      <c r="I3157" s="187">
        <v>0</v>
      </c>
      <c r="J3157" s="186">
        <v>0</v>
      </c>
      <c r="K3157" s="186">
        <v>0</v>
      </c>
      <c r="L3157" s="186">
        <v>0</v>
      </c>
      <c r="M3157" s="187">
        <v>0</v>
      </c>
      <c r="N3157" s="187">
        <v>0</v>
      </c>
      <c r="O3157" s="187">
        <v>0</v>
      </c>
      <c r="P3157" s="187">
        <v>0</v>
      </c>
      <c r="Q3157" s="187">
        <v>0</v>
      </c>
      <c r="R3157" s="186">
        <v>0</v>
      </c>
      <c r="S3157" s="186">
        <v>1E-4</v>
      </c>
      <c r="T3157" s="188">
        <v>0</v>
      </c>
      <c r="U3157" s="187">
        <v>0</v>
      </c>
      <c r="V3157" s="187">
        <v>0</v>
      </c>
      <c r="W3157" s="187">
        <v>0</v>
      </c>
      <c r="X3157" s="187">
        <v>0</v>
      </c>
      <c r="Y3157" s="186">
        <v>0</v>
      </c>
      <c r="Z3157" s="186">
        <v>0</v>
      </c>
      <c r="AA3157" s="186">
        <v>0</v>
      </c>
      <c r="AB3157" s="187">
        <v>0</v>
      </c>
      <c r="AC3157" s="187">
        <v>0</v>
      </c>
      <c r="AD3157" s="188">
        <v>0</v>
      </c>
      <c r="AE3157" s="189">
        <v>0</v>
      </c>
      <c r="AF3157" s="187">
        <v>0</v>
      </c>
      <c r="AG3157" s="187">
        <v>0</v>
      </c>
      <c r="AH3157" s="484">
        <v>0</v>
      </c>
      <c r="AI3157" s="186">
        <v>0</v>
      </c>
      <c r="AJ3157" s="192">
        <v>7501943494077</v>
      </c>
      <c r="AK3157" s="192" t="s">
        <v>262</v>
      </c>
      <c r="AM3157" s="75">
        <v>95342</v>
      </c>
      <c r="AO3157" s="188">
        <v>0</v>
      </c>
      <c r="AP3157" s="188">
        <v>0</v>
      </c>
      <c r="AQ3157" s="187">
        <v>0</v>
      </c>
      <c r="AR3157" s="188">
        <v>0</v>
      </c>
      <c r="AS3157" s="187">
        <v>0</v>
      </c>
      <c r="AT3157" s="188">
        <v>0</v>
      </c>
      <c r="AU3157" s="187">
        <v>0</v>
      </c>
      <c r="AV3157" s="188">
        <v>0</v>
      </c>
      <c r="AW3157" s="187">
        <v>0</v>
      </c>
      <c r="AX3157" s="188">
        <v>0</v>
      </c>
      <c r="AY3157" s="187">
        <v>0</v>
      </c>
      <c r="AZ3157" s="188">
        <v>0</v>
      </c>
      <c r="BA3157" s="187">
        <v>0</v>
      </c>
      <c r="BB3157" s="188">
        <v>0</v>
      </c>
      <c r="BC3157" s="187">
        <v>0</v>
      </c>
      <c r="BD3157" s="75"/>
      <c r="BE3157" s="75"/>
      <c r="BF3157" s="75"/>
      <c r="BH3157" s="74"/>
      <c r="BI3157" s="194"/>
      <c r="BJ3157" s="74"/>
    </row>
    <row r="3158" spans="1:62" ht="11.25" customHeight="1" x14ac:dyDescent="0.3">
      <c r="A3158" s="184" t="s">
        <v>3618</v>
      </c>
      <c r="B3158" s="185">
        <v>0</v>
      </c>
      <c r="C3158" s="850">
        <v>95490</v>
      </c>
      <c r="D3158" s="55">
        <v>44.872</v>
      </c>
      <c r="E3158" s="91">
        <v>0</v>
      </c>
      <c r="F3158" s="186">
        <v>0</v>
      </c>
      <c r="G3158" s="186">
        <v>0</v>
      </c>
      <c r="H3158" s="186">
        <v>0</v>
      </c>
      <c r="I3158" s="187">
        <v>0</v>
      </c>
      <c r="J3158" s="186">
        <v>0</v>
      </c>
      <c r="K3158" s="186">
        <v>0</v>
      </c>
      <c r="L3158" s="186">
        <v>0</v>
      </c>
      <c r="M3158" s="187">
        <v>0</v>
      </c>
      <c r="N3158" s="187">
        <v>0</v>
      </c>
      <c r="O3158" s="187">
        <v>0</v>
      </c>
      <c r="P3158" s="187">
        <v>0</v>
      </c>
      <c r="Q3158" s="187">
        <v>0</v>
      </c>
      <c r="R3158" s="186">
        <v>0</v>
      </c>
      <c r="S3158" s="186">
        <v>44.872</v>
      </c>
      <c r="T3158" s="188">
        <v>44.872</v>
      </c>
      <c r="U3158" s="187">
        <v>0</v>
      </c>
      <c r="V3158" s="187">
        <v>0</v>
      </c>
      <c r="W3158" s="187">
        <v>0</v>
      </c>
      <c r="X3158" s="187">
        <v>44.872</v>
      </c>
      <c r="Y3158" s="186">
        <v>0</v>
      </c>
      <c r="Z3158" s="186">
        <v>0</v>
      </c>
      <c r="AA3158" s="186">
        <v>0</v>
      </c>
      <c r="AB3158" s="187">
        <v>0</v>
      </c>
      <c r="AC3158" s="187">
        <v>0</v>
      </c>
      <c r="AD3158" s="188">
        <v>0</v>
      </c>
      <c r="AE3158" s="189">
        <v>0</v>
      </c>
      <c r="AF3158" s="187">
        <v>0</v>
      </c>
      <c r="AG3158" s="187">
        <v>0</v>
      </c>
      <c r="AH3158" s="484">
        <v>0</v>
      </c>
      <c r="AI3158" s="186">
        <v>0</v>
      </c>
      <c r="AJ3158" s="192">
        <v>7501943494077</v>
      </c>
      <c r="AK3158" s="192">
        <v>95342</v>
      </c>
      <c r="AM3158" s="75">
        <v>95490</v>
      </c>
      <c r="AO3158" s="188">
        <v>0</v>
      </c>
      <c r="AP3158" s="188">
        <v>0</v>
      </c>
      <c r="AQ3158" s="187">
        <v>0</v>
      </c>
      <c r="AR3158" s="188">
        <v>0</v>
      </c>
      <c r="AS3158" s="187">
        <v>0</v>
      </c>
      <c r="AT3158" s="188">
        <v>0</v>
      </c>
      <c r="AU3158" s="187">
        <v>0</v>
      </c>
      <c r="AV3158" s="188">
        <v>0</v>
      </c>
      <c r="AW3158" s="187">
        <v>0</v>
      </c>
      <c r="AX3158" s="188">
        <v>0</v>
      </c>
      <c r="AY3158" s="187">
        <v>0</v>
      </c>
      <c r="AZ3158" s="188">
        <v>0</v>
      </c>
      <c r="BA3158" s="187">
        <v>0</v>
      </c>
      <c r="BB3158" s="188">
        <v>0</v>
      </c>
      <c r="BC3158" s="187">
        <v>0</v>
      </c>
      <c r="BD3158" s="75"/>
      <c r="BE3158" s="75"/>
      <c r="BF3158" s="75"/>
      <c r="BH3158" s="74"/>
      <c r="BI3158" s="194"/>
      <c r="BJ3158" s="74"/>
    </row>
    <row r="3159" spans="1:62" ht="11.25" customHeight="1" x14ac:dyDescent="0.3">
      <c r="A3159" s="184" t="s">
        <v>3619</v>
      </c>
      <c r="B3159" s="185">
        <v>0</v>
      </c>
      <c r="C3159" s="832">
        <v>95401</v>
      </c>
      <c r="D3159" s="284">
        <v>1E-4</v>
      </c>
      <c r="E3159" s="91">
        <v>0</v>
      </c>
      <c r="F3159" s="186">
        <v>0</v>
      </c>
      <c r="G3159" s="186">
        <v>0</v>
      </c>
      <c r="H3159" s="186">
        <v>0</v>
      </c>
      <c r="I3159" s="187">
        <v>0</v>
      </c>
      <c r="J3159" s="186">
        <v>0</v>
      </c>
      <c r="K3159" s="186">
        <v>0</v>
      </c>
      <c r="L3159" s="186">
        <v>0</v>
      </c>
      <c r="M3159" s="187">
        <v>0</v>
      </c>
      <c r="N3159" s="187">
        <v>0</v>
      </c>
      <c r="O3159" s="187">
        <v>0</v>
      </c>
      <c r="P3159" s="187">
        <v>0</v>
      </c>
      <c r="Q3159" s="187">
        <v>0</v>
      </c>
      <c r="R3159" s="186">
        <v>0</v>
      </c>
      <c r="S3159" s="186">
        <v>1E-4</v>
      </c>
      <c r="T3159" s="188">
        <v>0</v>
      </c>
      <c r="U3159" s="187">
        <v>0</v>
      </c>
      <c r="V3159" s="187">
        <v>0</v>
      </c>
      <c r="W3159" s="187">
        <v>0</v>
      </c>
      <c r="X3159" s="187">
        <v>0</v>
      </c>
      <c r="Y3159" s="186">
        <v>0</v>
      </c>
      <c r="Z3159" s="186">
        <v>0</v>
      </c>
      <c r="AA3159" s="186">
        <v>0</v>
      </c>
      <c r="AB3159" s="187">
        <v>0</v>
      </c>
      <c r="AC3159" s="187">
        <v>0</v>
      </c>
      <c r="AD3159" s="188">
        <v>0</v>
      </c>
      <c r="AE3159" s="189">
        <v>0</v>
      </c>
      <c r="AF3159" s="187">
        <v>0</v>
      </c>
      <c r="AG3159" s="187">
        <v>0</v>
      </c>
      <c r="AH3159" s="484">
        <v>0</v>
      </c>
      <c r="AI3159" s="186">
        <v>0</v>
      </c>
      <c r="AJ3159" s="192">
        <v>7501943448919</v>
      </c>
      <c r="AK3159" s="192" t="s">
        <v>262</v>
      </c>
      <c r="AM3159" s="75">
        <v>95401</v>
      </c>
      <c r="AO3159" s="188">
        <v>0</v>
      </c>
      <c r="AP3159" s="188">
        <v>0</v>
      </c>
      <c r="AQ3159" s="187">
        <v>0</v>
      </c>
      <c r="AR3159" s="188">
        <v>0</v>
      </c>
      <c r="AS3159" s="187">
        <v>0</v>
      </c>
      <c r="AT3159" s="188">
        <v>0</v>
      </c>
      <c r="AU3159" s="187">
        <v>0</v>
      </c>
      <c r="AV3159" s="188">
        <v>0</v>
      </c>
      <c r="AW3159" s="187">
        <v>0</v>
      </c>
      <c r="AX3159" s="188">
        <v>0</v>
      </c>
      <c r="AY3159" s="187">
        <v>0</v>
      </c>
      <c r="AZ3159" s="188">
        <v>0</v>
      </c>
      <c r="BA3159" s="187">
        <v>0</v>
      </c>
      <c r="BB3159" s="188">
        <v>0</v>
      </c>
      <c r="BC3159" s="187">
        <v>0</v>
      </c>
      <c r="BD3159" s="75"/>
      <c r="BE3159" s="75"/>
      <c r="BF3159" s="75"/>
      <c r="BH3159" s="74"/>
      <c r="BI3159" s="194"/>
      <c r="BJ3159" s="74"/>
    </row>
    <row r="3160" spans="1:62" ht="11.25" customHeight="1" x14ac:dyDescent="0.3">
      <c r="A3160" s="184" t="s">
        <v>3620</v>
      </c>
      <c r="B3160" s="185">
        <v>0</v>
      </c>
      <c r="C3160" s="832">
        <v>95374</v>
      </c>
      <c r="D3160" s="284">
        <v>1E-4</v>
      </c>
      <c r="E3160" s="91">
        <v>0</v>
      </c>
      <c r="F3160" s="186">
        <v>0</v>
      </c>
      <c r="G3160" s="186">
        <v>0</v>
      </c>
      <c r="H3160" s="186">
        <v>0</v>
      </c>
      <c r="I3160" s="187">
        <v>0</v>
      </c>
      <c r="J3160" s="186">
        <v>0</v>
      </c>
      <c r="K3160" s="186">
        <v>0</v>
      </c>
      <c r="L3160" s="186">
        <v>0</v>
      </c>
      <c r="M3160" s="187">
        <v>0</v>
      </c>
      <c r="N3160" s="187">
        <v>0</v>
      </c>
      <c r="O3160" s="187">
        <v>0</v>
      </c>
      <c r="P3160" s="187">
        <v>0</v>
      </c>
      <c r="Q3160" s="187">
        <v>0</v>
      </c>
      <c r="R3160" s="186">
        <v>0</v>
      </c>
      <c r="S3160" s="186">
        <v>1E-4</v>
      </c>
      <c r="T3160" s="188">
        <v>0</v>
      </c>
      <c r="U3160" s="187">
        <v>0</v>
      </c>
      <c r="V3160" s="187">
        <v>0</v>
      </c>
      <c r="W3160" s="187">
        <v>0</v>
      </c>
      <c r="X3160" s="187">
        <v>0</v>
      </c>
      <c r="Y3160" s="186">
        <v>0</v>
      </c>
      <c r="Z3160" s="186">
        <v>0</v>
      </c>
      <c r="AA3160" s="186">
        <v>0</v>
      </c>
      <c r="AB3160" s="187">
        <v>0</v>
      </c>
      <c r="AC3160" s="187">
        <v>0</v>
      </c>
      <c r="AD3160" s="188">
        <v>0</v>
      </c>
      <c r="AE3160" s="189">
        <v>0</v>
      </c>
      <c r="AF3160" s="187">
        <v>0</v>
      </c>
      <c r="AG3160" s="187">
        <v>0</v>
      </c>
      <c r="AH3160" s="484">
        <v>0</v>
      </c>
      <c r="AI3160" s="186">
        <v>0</v>
      </c>
      <c r="AJ3160" s="192">
        <v>7501943448919</v>
      </c>
      <c r="AK3160" s="192">
        <v>95401</v>
      </c>
      <c r="AM3160" s="75">
        <v>95374</v>
      </c>
      <c r="AO3160" s="188">
        <v>0</v>
      </c>
      <c r="AP3160" s="188">
        <v>0</v>
      </c>
      <c r="AQ3160" s="187">
        <v>0</v>
      </c>
      <c r="AR3160" s="188">
        <v>0</v>
      </c>
      <c r="AS3160" s="187">
        <v>0</v>
      </c>
      <c r="AT3160" s="188">
        <v>0</v>
      </c>
      <c r="AU3160" s="187">
        <v>0</v>
      </c>
      <c r="AV3160" s="188">
        <v>0</v>
      </c>
      <c r="AW3160" s="187">
        <v>0</v>
      </c>
      <c r="AX3160" s="188">
        <v>0</v>
      </c>
      <c r="AY3160" s="187">
        <v>0</v>
      </c>
      <c r="AZ3160" s="188">
        <v>0</v>
      </c>
      <c r="BA3160" s="187">
        <v>0</v>
      </c>
      <c r="BB3160" s="188">
        <v>0</v>
      </c>
      <c r="BC3160" s="187">
        <v>0</v>
      </c>
      <c r="BD3160" s="75"/>
      <c r="BE3160" s="75"/>
      <c r="BF3160" s="75"/>
      <c r="BH3160" s="74"/>
      <c r="BI3160" s="194"/>
      <c r="BJ3160" s="74"/>
    </row>
    <row r="3161" spans="1:62" ht="11.25" customHeight="1" x14ac:dyDescent="0.3">
      <c r="A3161" s="184" t="s">
        <v>3621</v>
      </c>
      <c r="B3161" s="185">
        <v>0</v>
      </c>
      <c r="C3161" s="832">
        <v>95598</v>
      </c>
      <c r="D3161" s="284">
        <v>4.1079999999999997</v>
      </c>
      <c r="E3161" s="91">
        <v>0</v>
      </c>
      <c r="F3161" s="186">
        <v>0</v>
      </c>
      <c r="G3161" s="186">
        <v>0</v>
      </c>
      <c r="H3161" s="186">
        <v>0</v>
      </c>
      <c r="I3161" s="187">
        <v>0</v>
      </c>
      <c r="J3161" s="186">
        <v>0</v>
      </c>
      <c r="K3161" s="186">
        <v>0</v>
      </c>
      <c r="L3161" s="186">
        <v>0</v>
      </c>
      <c r="M3161" s="187">
        <v>0</v>
      </c>
      <c r="N3161" s="187">
        <v>0</v>
      </c>
      <c r="O3161" s="187">
        <v>0</v>
      </c>
      <c r="P3161" s="187">
        <v>0</v>
      </c>
      <c r="Q3161" s="187">
        <v>0</v>
      </c>
      <c r="R3161" s="186">
        <v>0</v>
      </c>
      <c r="S3161" s="186">
        <v>4.1079999999999997</v>
      </c>
      <c r="T3161" s="188">
        <v>4.1079999999999997</v>
      </c>
      <c r="U3161" s="187">
        <v>0</v>
      </c>
      <c r="V3161" s="187">
        <v>0</v>
      </c>
      <c r="W3161" s="187">
        <v>0</v>
      </c>
      <c r="X3161" s="187">
        <v>4.1079999999999997</v>
      </c>
      <c r="Y3161" s="186">
        <v>0</v>
      </c>
      <c r="Z3161" s="186">
        <v>0</v>
      </c>
      <c r="AA3161" s="186">
        <v>0</v>
      </c>
      <c r="AB3161" s="187">
        <v>0</v>
      </c>
      <c r="AC3161" s="187">
        <v>0</v>
      </c>
      <c r="AD3161" s="188">
        <v>0</v>
      </c>
      <c r="AE3161" s="189">
        <v>0</v>
      </c>
      <c r="AF3161" s="187">
        <v>0</v>
      </c>
      <c r="AG3161" s="187">
        <v>0</v>
      </c>
      <c r="AH3161" s="484">
        <v>0</v>
      </c>
      <c r="AI3161" s="186">
        <v>0</v>
      </c>
      <c r="AJ3161" s="192">
        <v>7501943448919</v>
      </c>
      <c r="AK3161" s="192">
        <v>95401</v>
      </c>
      <c r="AM3161" s="75">
        <v>95598</v>
      </c>
      <c r="AO3161" s="188">
        <v>0</v>
      </c>
      <c r="AP3161" s="188">
        <v>0</v>
      </c>
      <c r="AQ3161" s="187">
        <v>0</v>
      </c>
      <c r="AR3161" s="188">
        <v>0</v>
      </c>
      <c r="AS3161" s="187">
        <v>0</v>
      </c>
      <c r="AT3161" s="188">
        <v>0</v>
      </c>
      <c r="AU3161" s="187">
        <v>0</v>
      </c>
      <c r="AV3161" s="188">
        <v>0</v>
      </c>
      <c r="AW3161" s="187">
        <v>0</v>
      </c>
      <c r="AX3161" s="188">
        <v>0</v>
      </c>
      <c r="AY3161" s="187">
        <v>0</v>
      </c>
      <c r="AZ3161" s="188">
        <v>0</v>
      </c>
      <c r="BA3161" s="187">
        <v>0</v>
      </c>
      <c r="BB3161" s="188">
        <v>0</v>
      </c>
      <c r="BC3161" s="187">
        <v>0</v>
      </c>
      <c r="BD3161" s="75"/>
      <c r="BE3161" s="75"/>
      <c r="BF3161" s="75"/>
      <c r="BH3161" s="74"/>
      <c r="BI3161" s="194"/>
      <c r="BJ3161" s="74"/>
    </row>
    <row r="3162" spans="1:62" ht="11.25" customHeight="1" x14ac:dyDescent="0.3">
      <c r="A3162" s="184" t="s">
        <v>3622</v>
      </c>
      <c r="B3162" s="185">
        <v>0</v>
      </c>
      <c r="C3162" s="831">
        <v>95402</v>
      </c>
      <c r="D3162" s="284">
        <v>1E-4</v>
      </c>
      <c r="E3162" s="91">
        <v>0</v>
      </c>
      <c r="F3162" s="186">
        <v>0</v>
      </c>
      <c r="G3162" s="186">
        <v>0</v>
      </c>
      <c r="H3162" s="186">
        <v>0</v>
      </c>
      <c r="I3162" s="187">
        <v>0</v>
      </c>
      <c r="J3162" s="186">
        <v>0</v>
      </c>
      <c r="K3162" s="186">
        <v>0</v>
      </c>
      <c r="L3162" s="186">
        <v>0</v>
      </c>
      <c r="M3162" s="187">
        <v>0</v>
      </c>
      <c r="N3162" s="187">
        <v>0</v>
      </c>
      <c r="O3162" s="187">
        <v>0</v>
      </c>
      <c r="P3162" s="187">
        <v>0</v>
      </c>
      <c r="Q3162" s="187">
        <v>0</v>
      </c>
      <c r="R3162" s="186">
        <v>0</v>
      </c>
      <c r="S3162" s="186">
        <v>1E-4</v>
      </c>
      <c r="T3162" s="188">
        <v>0</v>
      </c>
      <c r="U3162" s="187">
        <v>0</v>
      </c>
      <c r="V3162" s="187">
        <v>0</v>
      </c>
      <c r="W3162" s="187">
        <v>0</v>
      </c>
      <c r="X3162" s="187">
        <v>0</v>
      </c>
      <c r="Y3162" s="186">
        <v>0</v>
      </c>
      <c r="Z3162" s="186">
        <v>0</v>
      </c>
      <c r="AA3162" s="186">
        <v>0</v>
      </c>
      <c r="AB3162" s="187">
        <v>0</v>
      </c>
      <c r="AC3162" s="187">
        <v>0</v>
      </c>
      <c r="AD3162" s="188">
        <v>0</v>
      </c>
      <c r="AE3162" s="189">
        <v>0</v>
      </c>
      <c r="AF3162" s="187">
        <v>0</v>
      </c>
      <c r="AG3162" s="187">
        <v>0</v>
      </c>
      <c r="AH3162" s="484">
        <v>0</v>
      </c>
      <c r="AI3162" s="186">
        <v>0</v>
      </c>
      <c r="AJ3162" s="192">
        <v>7501943449060</v>
      </c>
      <c r="AK3162" s="192" t="s">
        <v>262</v>
      </c>
      <c r="AM3162" s="75">
        <v>95402</v>
      </c>
      <c r="AO3162" s="188">
        <v>0</v>
      </c>
      <c r="AP3162" s="188">
        <v>0</v>
      </c>
      <c r="AQ3162" s="187">
        <v>0</v>
      </c>
      <c r="AR3162" s="188">
        <v>0</v>
      </c>
      <c r="AS3162" s="187">
        <v>0</v>
      </c>
      <c r="AT3162" s="188">
        <v>0</v>
      </c>
      <c r="AU3162" s="187">
        <v>0</v>
      </c>
      <c r="AV3162" s="188">
        <v>0</v>
      </c>
      <c r="AW3162" s="187">
        <v>0</v>
      </c>
      <c r="AX3162" s="188">
        <v>0</v>
      </c>
      <c r="AY3162" s="187">
        <v>0</v>
      </c>
      <c r="AZ3162" s="188">
        <v>0</v>
      </c>
      <c r="BA3162" s="187">
        <v>0</v>
      </c>
      <c r="BB3162" s="188">
        <v>0</v>
      </c>
      <c r="BC3162" s="187">
        <v>0</v>
      </c>
      <c r="BD3162" s="75"/>
      <c r="BE3162" s="75"/>
      <c r="BF3162" s="75"/>
      <c r="BH3162" s="74"/>
      <c r="BI3162" s="194"/>
      <c r="BJ3162" s="74"/>
    </row>
    <row r="3163" spans="1:62" ht="11.25" customHeight="1" x14ac:dyDescent="0.3">
      <c r="A3163" s="184" t="s">
        <v>3623</v>
      </c>
      <c r="B3163" s="185">
        <v>0</v>
      </c>
      <c r="C3163" s="831">
        <v>95450</v>
      </c>
      <c r="D3163" s="284">
        <v>1E-4</v>
      </c>
      <c r="E3163" s="91">
        <v>0</v>
      </c>
      <c r="F3163" s="186">
        <v>0</v>
      </c>
      <c r="G3163" s="186">
        <v>0</v>
      </c>
      <c r="H3163" s="186">
        <v>0</v>
      </c>
      <c r="I3163" s="187">
        <v>0</v>
      </c>
      <c r="J3163" s="186">
        <v>0</v>
      </c>
      <c r="K3163" s="186">
        <v>0</v>
      </c>
      <c r="L3163" s="186">
        <v>0</v>
      </c>
      <c r="M3163" s="187">
        <v>0</v>
      </c>
      <c r="N3163" s="187">
        <v>0</v>
      </c>
      <c r="O3163" s="187">
        <v>0</v>
      </c>
      <c r="P3163" s="187">
        <v>0</v>
      </c>
      <c r="Q3163" s="187">
        <v>0</v>
      </c>
      <c r="R3163" s="186">
        <v>0</v>
      </c>
      <c r="S3163" s="186">
        <v>1E-4</v>
      </c>
      <c r="T3163" s="188">
        <v>0</v>
      </c>
      <c r="U3163" s="187">
        <v>0</v>
      </c>
      <c r="V3163" s="187">
        <v>0</v>
      </c>
      <c r="W3163" s="187">
        <v>0</v>
      </c>
      <c r="X3163" s="187">
        <v>0</v>
      </c>
      <c r="Y3163" s="186">
        <v>0</v>
      </c>
      <c r="Z3163" s="186">
        <v>0</v>
      </c>
      <c r="AA3163" s="186">
        <v>0</v>
      </c>
      <c r="AB3163" s="187">
        <v>0</v>
      </c>
      <c r="AC3163" s="187">
        <v>0</v>
      </c>
      <c r="AD3163" s="188">
        <v>0</v>
      </c>
      <c r="AE3163" s="189">
        <v>0</v>
      </c>
      <c r="AF3163" s="187">
        <v>0</v>
      </c>
      <c r="AG3163" s="187">
        <v>0</v>
      </c>
      <c r="AH3163" s="484">
        <v>0</v>
      </c>
      <c r="AI3163" s="186">
        <v>0</v>
      </c>
      <c r="AJ3163" s="192">
        <v>7501943448933</v>
      </c>
      <c r="AK3163" s="192" t="s">
        <v>262</v>
      </c>
      <c r="AM3163" s="75">
        <v>95450</v>
      </c>
      <c r="AO3163" s="188">
        <v>0</v>
      </c>
      <c r="AP3163" s="188">
        <v>0</v>
      </c>
      <c r="AQ3163" s="187">
        <v>0</v>
      </c>
      <c r="AR3163" s="188">
        <v>0</v>
      </c>
      <c r="AS3163" s="187">
        <v>0</v>
      </c>
      <c r="AT3163" s="188">
        <v>0</v>
      </c>
      <c r="AU3163" s="187">
        <v>0</v>
      </c>
      <c r="AV3163" s="188">
        <v>0</v>
      </c>
      <c r="AW3163" s="187">
        <v>0</v>
      </c>
      <c r="AX3163" s="188">
        <v>0</v>
      </c>
      <c r="AY3163" s="187">
        <v>0</v>
      </c>
      <c r="AZ3163" s="188">
        <v>0</v>
      </c>
      <c r="BA3163" s="187">
        <v>0</v>
      </c>
      <c r="BB3163" s="188">
        <v>0</v>
      </c>
      <c r="BC3163" s="187">
        <v>0</v>
      </c>
      <c r="BD3163" s="75"/>
      <c r="BE3163" s="75"/>
      <c r="BF3163" s="75"/>
      <c r="BH3163" s="74"/>
      <c r="BI3163" s="194"/>
      <c r="BJ3163" s="74"/>
    </row>
    <row r="3164" spans="1:62" ht="11.25" customHeight="1" x14ac:dyDescent="0.3">
      <c r="A3164" s="522" t="s">
        <v>3624</v>
      </c>
      <c r="B3164" s="345">
        <v>0</v>
      </c>
      <c r="C3164" s="831">
        <v>95451</v>
      </c>
      <c r="D3164" s="346">
        <v>1E-4</v>
      </c>
      <c r="E3164" s="347">
        <v>0</v>
      </c>
      <c r="F3164" s="348">
        <v>0</v>
      </c>
      <c r="G3164" s="348">
        <v>0</v>
      </c>
      <c r="H3164" s="348">
        <v>0</v>
      </c>
      <c r="I3164" s="349">
        <v>0</v>
      </c>
      <c r="J3164" s="348">
        <v>0</v>
      </c>
      <c r="K3164" s="348">
        <v>0</v>
      </c>
      <c r="L3164" s="348">
        <v>0</v>
      </c>
      <c r="M3164" s="349">
        <v>0</v>
      </c>
      <c r="N3164" s="349">
        <v>0</v>
      </c>
      <c r="O3164" s="349">
        <v>0</v>
      </c>
      <c r="P3164" s="349">
        <v>0</v>
      </c>
      <c r="Q3164" s="349">
        <v>0</v>
      </c>
      <c r="R3164" s="348">
        <v>0</v>
      </c>
      <c r="S3164" s="348">
        <v>1E-4</v>
      </c>
      <c r="T3164" s="348">
        <v>0</v>
      </c>
      <c r="U3164" s="349">
        <v>0</v>
      </c>
      <c r="V3164" s="349">
        <v>0</v>
      </c>
      <c r="W3164" s="349">
        <v>0</v>
      </c>
      <c r="X3164" s="349">
        <v>0</v>
      </c>
      <c r="Y3164" s="348">
        <v>0</v>
      </c>
      <c r="Z3164" s="348">
        <v>0</v>
      </c>
      <c r="AA3164" s="348">
        <v>0</v>
      </c>
      <c r="AB3164" s="349">
        <v>0</v>
      </c>
      <c r="AC3164" s="348">
        <v>0</v>
      </c>
      <c r="AD3164" s="348">
        <v>0</v>
      </c>
      <c r="AE3164" s="349">
        <v>0</v>
      </c>
      <c r="AF3164" s="349">
        <v>0</v>
      </c>
      <c r="AG3164" s="349">
        <v>0</v>
      </c>
      <c r="AH3164" s="512">
        <v>0</v>
      </c>
      <c r="AI3164" s="186">
        <v>0</v>
      </c>
      <c r="AJ3164" s="192">
        <v>7501943448957</v>
      </c>
      <c r="AK3164" s="192" t="s">
        <v>262</v>
      </c>
      <c r="AM3164" s="75">
        <v>95451</v>
      </c>
      <c r="AO3164" s="201">
        <v>0</v>
      </c>
      <c r="AP3164" s="201">
        <v>0</v>
      </c>
      <c r="AQ3164" s="200">
        <v>0</v>
      </c>
      <c r="AR3164" s="201">
        <v>0</v>
      </c>
      <c r="AS3164" s="200">
        <v>0</v>
      </c>
      <c r="AT3164" s="201">
        <v>0</v>
      </c>
      <c r="AU3164" s="200">
        <v>0</v>
      </c>
      <c r="AV3164" s="201">
        <v>0</v>
      </c>
      <c r="AW3164" s="200">
        <v>0</v>
      </c>
      <c r="AX3164" s="201">
        <v>0</v>
      </c>
      <c r="AY3164" s="200">
        <v>0</v>
      </c>
      <c r="AZ3164" s="201">
        <v>0</v>
      </c>
      <c r="BA3164" s="200">
        <v>0</v>
      </c>
      <c r="BB3164" s="201">
        <v>0</v>
      </c>
      <c r="BC3164" s="200">
        <v>0</v>
      </c>
      <c r="BD3164" s="75"/>
      <c r="BE3164" s="75"/>
      <c r="BF3164" s="75"/>
      <c r="BH3164" s="74"/>
      <c r="BI3164" s="194"/>
      <c r="BJ3164" s="74"/>
    </row>
    <row r="3165" spans="1:62" ht="11.25" customHeight="1" x14ac:dyDescent="0.3">
      <c r="A3165" s="184" t="s">
        <v>3625</v>
      </c>
      <c r="B3165" s="185">
        <v>0</v>
      </c>
      <c r="C3165" s="850">
        <v>95599</v>
      </c>
      <c r="D3165" s="55">
        <v>1E-4</v>
      </c>
      <c r="E3165" s="91">
        <v>0</v>
      </c>
      <c r="F3165" s="186">
        <v>0</v>
      </c>
      <c r="G3165" s="186">
        <v>0</v>
      </c>
      <c r="H3165" s="186">
        <v>0</v>
      </c>
      <c r="I3165" s="187">
        <v>0</v>
      </c>
      <c r="J3165" s="186">
        <v>0</v>
      </c>
      <c r="K3165" s="186">
        <v>0</v>
      </c>
      <c r="L3165" s="186">
        <v>0</v>
      </c>
      <c r="M3165" s="187">
        <v>0</v>
      </c>
      <c r="N3165" s="187">
        <v>0</v>
      </c>
      <c r="O3165" s="187">
        <v>0</v>
      </c>
      <c r="P3165" s="187">
        <v>0</v>
      </c>
      <c r="Q3165" s="187">
        <v>0</v>
      </c>
      <c r="R3165" s="186">
        <v>0</v>
      </c>
      <c r="S3165" s="186">
        <v>1E-4</v>
      </c>
      <c r="T3165" s="188">
        <v>0</v>
      </c>
      <c r="U3165" s="187">
        <v>0</v>
      </c>
      <c r="V3165" s="187">
        <v>0</v>
      </c>
      <c r="W3165" s="187">
        <v>0</v>
      </c>
      <c r="X3165" s="187">
        <v>0</v>
      </c>
      <c r="Y3165" s="186">
        <v>0</v>
      </c>
      <c r="Z3165" s="186">
        <v>0</v>
      </c>
      <c r="AA3165" s="186">
        <v>0</v>
      </c>
      <c r="AB3165" s="187">
        <v>0</v>
      </c>
      <c r="AC3165" s="187">
        <v>0</v>
      </c>
      <c r="AD3165" s="188">
        <v>0</v>
      </c>
      <c r="AE3165" s="189">
        <v>0</v>
      </c>
      <c r="AF3165" s="187">
        <v>0</v>
      </c>
      <c r="AG3165" s="187">
        <v>0</v>
      </c>
      <c r="AH3165" s="484">
        <v>0</v>
      </c>
      <c r="AI3165" s="186">
        <v>0</v>
      </c>
      <c r="AJ3165" s="192">
        <v>7501943448957</v>
      </c>
      <c r="AK3165" s="192">
        <v>95451</v>
      </c>
      <c r="AM3165" s="75">
        <v>95599</v>
      </c>
      <c r="AO3165" s="201">
        <v>0</v>
      </c>
      <c r="AP3165" s="201">
        <v>0</v>
      </c>
      <c r="AQ3165" s="200">
        <v>0</v>
      </c>
      <c r="AR3165" s="201">
        <v>0</v>
      </c>
      <c r="AS3165" s="200">
        <v>0</v>
      </c>
      <c r="AT3165" s="201">
        <v>0</v>
      </c>
      <c r="AU3165" s="200">
        <v>0</v>
      </c>
      <c r="AV3165" s="201">
        <v>0</v>
      </c>
      <c r="AW3165" s="200">
        <v>0</v>
      </c>
      <c r="AX3165" s="201">
        <v>0</v>
      </c>
      <c r="AY3165" s="200">
        <v>0</v>
      </c>
      <c r="AZ3165" s="201">
        <v>0</v>
      </c>
      <c r="BA3165" s="200">
        <v>0</v>
      </c>
      <c r="BB3165" s="201">
        <v>0</v>
      </c>
      <c r="BC3165" s="200">
        <v>0</v>
      </c>
      <c r="BD3165" s="75"/>
      <c r="BE3165" s="75"/>
      <c r="BF3165" s="75"/>
      <c r="BH3165" s="74"/>
      <c r="BI3165" s="194"/>
      <c r="BJ3165" s="74"/>
    </row>
    <row r="3166" spans="1:62" ht="11.25" customHeight="1" x14ac:dyDescent="0.3">
      <c r="A3166" s="184" t="s">
        <v>3626</v>
      </c>
      <c r="B3166" s="185">
        <v>0</v>
      </c>
      <c r="C3166" s="831">
        <v>95452</v>
      </c>
      <c r="D3166" s="284">
        <v>1E-4</v>
      </c>
      <c r="E3166" s="91">
        <v>0</v>
      </c>
      <c r="F3166" s="186">
        <v>0</v>
      </c>
      <c r="G3166" s="186">
        <v>0</v>
      </c>
      <c r="H3166" s="186">
        <v>0</v>
      </c>
      <c r="I3166" s="187">
        <v>0</v>
      </c>
      <c r="J3166" s="186">
        <v>0</v>
      </c>
      <c r="K3166" s="186">
        <v>0</v>
      </c>
      <c r="L3166" s="186">
        <v>0</v>
      </c>
      <c r="M3166" s="187">
        <v>0</v>
      </c>
      <c r="N3166" s="187">
        <v>0</v>
      </c>
      <c r="O3166" s="187">
        <v>0</v>
      </c>
      <c r="P3166" s="187">
        <v>0</v>
      </c>
      <c r="Q3166" s="187">
        <v>0</v>
      </c>
      <c r="R3166" s="186">
        <v>0</v>
      </c>
      <c r="S3166" s="186">
        <v>1E-4</v>
      </c>
      <c r="T3166" s="188">
        <v>0</v>
      </c>
      <c r="U3166" s="187">
        <v>0</v>
      </c>
      <c r="V3166" s="187">
        <v>0</v>
      </c>
      <c r="W3166" s="187">
        <v>0</v>
      </c>
      <c r="X3166" s="187">
        <v>0</v>
      </c>
      <c r="Y3166" s="186">
        <v>0</v>
      </c>
      <c r="Z3166" s="186">
        <v>0</v>
      </c>
      <c r="AA3166" s="186">
        <v>0</v>
      </c>
      <c r="AB3166" s="187">
        <v>0</v>
      </c>
      <c r="AC3166" s="187">
        <v>0</v>
      </c>
      <c r="AD3166" s="188">
        <v>0</v>
      </c>
      <c r="AE3166" s="189">
        <v>0</v>
      </c>
      <c r="AF3166" s="187">
        <v>0</v>
      </c>
      <c r="AG3166" s="187">
        <v>0</v>
      </c>
      <c r="AH3166" s="484">
        <v>0</v>
      </c>
      <c r="AI3166" s="186">
        <v>0</v>
      </c>
      <c r="AJ3166" s="192">
        <v>7501943448971</v>
      </c>
      <c r="AK3166" s="192" t="s">
        <v>262</v>
      </c>
      <c r="AM3166" s="75">
        <v>95452</v>
      </c>
      <c r="AO3166" s="210">
        <v>0</v>
      </c>
      <c r="AP3166" s="210">
        <v>0</v>
      </c>
      <c r="AQ3166" s="209">
        <v>0</v>
      </c>
      <c r="AR3166" s="210">
        <v>0</v>
      </c>
      <c r="AS3166" s="209">
        <v>0</v>
      </c>
      <c r="AT3166" s="210">
        <v>0</v>
      </c>
      <c r="AU3166" s="209">
        <v>0</v>
      </c>
      <c r="AV3166" s="210">
        <v>0</v>
      </c>
      <c r="AW3166" s="209">
        <v>0</v>
      </c>
      <c r="AX3166" s="210">
        <v>0</v>
      </c>
      <c r="AY3166" s="209">
        <v>0</v>
      </c>
      <c r="AZ3166" s="210">
        <v>0</v>
      </c>
      <c r="BA3166" s="209">
        <v>0</v>
      </c>
      <c r="BB3166" s="210">
        <v>0</v>
      </c>
      <c r="BC3166" s="209">
        <v>0</v>
      </c>
      <c r="BD3166" s="75"/>
      <c r="BE3166" s="75"/>
      <c r="BF3166" s="75"/>
      <c r="BH3166" s="74"/>
      <c r="BI3166" s="194"/>
      <c r="BJ3166" s="74"/>
    </row>
    <row r="3167" spans="1:62" ht="11.25" customHeight="1" x14ac:dyDescent="0.3">
      <c r="A3167" s="333" t="s">
        <v>3627</v>
      </c>
      <c r="B3167" s="334">
        <v>0</v>
      </c>
      <c r="C3167" s="850">
        <v>95600</v>
      </c>
      <c r="D3167" s="390">
        <v>4.4240000000000004</v>
      </c>
      <c r="E3167" s="336">
        <v>0</v>
      </c>
      <c r="F3167" s="338">
        <v>0</v>
      </c>
      <c r="G3167" s="338">
        <v>0</v>
      </c>
      <c r="H3167" s="338">
        <v>0</v>
      </c>
      <c r="I3167" s="339">
        <v>0</v>
      </c>
      <c r="J3167" s="338">
        <v>0</v>
      </c>
      <c r="K3167" s="338">
        <v>0</v>
      </c>
      <c r="L3167" s="338">
        <v>0</v>
      </c>
      <c r="M3167" s="339">
        <v>0</v>
      </c>
      <c r="N3167" s="339">
        <v>0</v>
      </c>
      <c r="O3167" s="339">
        <v>0</v>
      </c>
      <c r="P3167" s="339">
        <v>0</v>
      </c>
      <c r="Q3167" s="339">
        <v>0</v>
      </c>
      <c r="R3167" s="338">
        <v>0</v>
      </c>
      <c r="S3167" s="338">
        <v>4.4240000000000004</v>
      </c>
      <c r="T3167" s="337">
        <v>4.4240000000000004</v>
      </c>
      <c r="U3167" s="339">
        <v>0</v>
      </c>
      <c r="V3167" s="339">
        <v>0</v>
      </c>
      <c r="W3167" s="339">
        <v>0</v>
      </c>
      <c r="X3167" s="339">
        <v>4.4240000000000004</v>
      </c>
      <c r="Y3167" s="338">
        <v>0</v>
      </c>
      <c r="Z3167" s="338">
        <v>0</v>
      </c>
      <c r="AA3167" s="338">
        <v>0</v>
      </c>
      <c r="AB3167" s="339">
        <v>0</v>
      </c>
      <c r="AC3167" s="339">
        <v>0</v>
      </c>
      <c r="AD3167" s="337">
        <v>0</v>
      </c>
      <c r="AE3167" s="340">
        <v>0</v>
      </c>
      <c r="AF3167" s="339">
        <v>0</v>
      </c>
      <c r="AG3167" s="339">
        <v>0</v>
      </c>
      <c r="AH3167" s="514">
        <v>0</v>
      </c>
      <c r="AI3167" s="186">
        <v>0</v>
      </c>
      <c r="AJ3167" s="192">
        <v>7501943448971</v>
      </c>
      <c r="AK3167" s="192">
        <v>95452</v>
      </c>
      <c r="AM3167" s="75">
        <v>95600</v>
      </c>
      <c r="AO3167" s="210">
        <v>0</v>
      </c>
      <c r="AP3167" s="210">
        <v>0</v>
      </c>
      <c r="AQ3167" s="209">
        <v>0</v>
      </c>
      <c r="AR3167" s="210">
        <v>0</v>
      </c>
      <c r="AS3167" s="209">
        <v>0</v>
      </c>
      <c r="AT3167" s="210">
        <v>0</v>
      </c>
      <c r="AU3167" s="209">
        <v>0</v>
      </c>
      <c r="AV3167" s="210">
        <v>0</v>
      </c>
      <c r="AW3167" s="209">
        <v>0</v>
      </c>
      <c r="AX3167" s="210">
        <v>0</v>
      </c>
      <c r="AY3167" s="209">
        <v>0</v>
      </c>
      <c r="AZ3167" s="210">
        <v>0</v>
      </c>
      <c r="BA3167" s="209">
        <v>0</v>
      </c>
      <c r="BB3167" s="210">
        <v>0</v>
      </c>
      <c r="BC3167" s="209">
        <v>0</v>
      </c>
      <c r="BD3167" s="75"/>
      <c r="BE3167" s="75"/>
      <c r="BF3167" s="75"/>
      <c r="BH3167" s="74"/>
      <c r="BI3167" s="194"/>
      <c r="BJ3167" s="74"/>
    </row>
    <row r="3168" spans="1:62" ht="11.25" customHeight="1" x14ac:dyDescent="0.3">
      <c r="A3168" s="89" t="s">
        <v>3628</v>
      </c>
      <c r="B3168" s="185">
        <v>0</v>
      </c>
      <c r="C3168" s="831">
        <v>95310</v>
      </c>
      <c r="D3168" s="55">
        <v>1E-4</v>
      </c>
      <c r="E3168" s="91">
        <v>0</v>
      </c>
      <c r="F3168" s="186">
        <v>0</v>
      </c>
      <c r="G3168" s="186">
        <v>0</v>
      </c>
      <c r="H3168" s="186">
        <v>0</v>
      </c>
      <c r="I3168" s="187">
        <v>0</v>
      </c>
      <c r="J3168" s="186">
        <v>0</v>
      </c>
      <c r="K3168" s="186">
        <v>0</v>
      </c>
      <c r="L3168" s="186">
        <v>0</v>
      </c>
      <c r="M3168" s="187">
        <v>0</v>
      </c>
      <c r="N3168" s="187">
        <v>0</v>
      </c>
      <c r="O3168" s="187">
        <v>0</v>
      </c>
      <c r="P3168" s="187">
        <v>0</v>
      </c>
      <c r="Q3168" s="187">
        <v>0</v>
      </c>
      <c r="R3168" s="186">
        <v>0</v>
      </c>
      <c r="S3168" s="186">
        <v>1E-4</v>
      </c>
      <c r="T3168" s="186">
        <v>0</v>
      </c>
      <c r="U3168" s="187">
        <v>0</v>
      </c>
      <c r="V3168" s="187">
        <v>0</v>
      </c>
      <c r="W3168" s="187">
        <v>0</v>
      </c>
      <c r="X3168" s="187">
        <v>0</v>
      </c>
      <c r="Y3168" s="186">
        <v>0</v>
      </c>
      <c r="Z3168" s="186">
        <v>0</v>
      </c>
      <c r="AA3168" s="186">
        <v>0</v>
      </c>
      <c r="AB3168" s="187">
        <v>0</v>
      </c>
      <c r="AC3168" s="186">
        <v>0</v>
      </c>
      <c r="AD3168" s="186">
        <v>0</v>
      </c>
      <c r="AE3168" s="187">
        <v>0</v>
      </c>
      <c r="AF3168" s="187">
        <v>0</v>
      </c>
      <c r="AG3168" s="187">
        <v>0</v>
      </c>
      <c r="AH3168" s="484">
        <v>0</v>
      </c>
      <c r="AI3168" s="186">
        <v>0</v>
      </c>
      <c r="AJ3168" s="192">
        <v>7501943449855</v>
      </c>
      <c r="AK3168" s="192" t="s">
        <v>262</v>
      </c>
      <c r="AM3168" s="75">
        <v>95310</v>
      </c>
      <c r="AO3168" s="201">
        <v>0</v>
      </c>
      <c r="AP3168" s="201">
        <v>0</v>
      </c>
      <c r="AQ3168" s="200">
        <v>0</v>
      </c>
      <c r="AR3168" s="201">
        <v>0</v>
      </c>
      <c r="AS3168" s="200">
        <v>0</v>
      </c>
      <c r="AT3168" s="201">
        <v>0</v>
      </c>
      <c r="AU3168" s="200">
        <v>0</v>
      </c>
      <c r="AV3168" s="201">
        <v>0</v>
      </c>
      <c r="AW3168" s="200">
        <v>0</v>
      </c>
      <c r="AX3168" s="201">
        <v>0</v>
      </c>
      <c r="AY3168" s="200">
        <v>0</v>
      </c>
      <c r="AZ3168" s="201">
        <v>0</v>
      </c>
      <c r="BA3168" s="200">
        <v>0</v>
      </c>
      <c r="BB3168" s="201">
        <v>0</v>
      </c>
      <c r="BC3168" s="200">
        <v>0</v>
      </c>
      <c r="BD3168" s="75"/>
      <c r="BE3168" s="75"/>
      <c r="BF3168" s="75"/>
      <c r="BH3168" s="74"/>
      <c r="BI3168" s="194"/>
      <c r="BJ3168" s="74"/>
    </row>
    <row r="3169" spans="1:62" ht="11.25" customHeight="1" x14ac:dyDescent="0.3">
      <c r="A3169" s="89" t="s">
        <v>3629</v>
      </c>
      <c r="B3169" s="185">
        <v>0</v>
      </c>
      <c r="C3169" s="850">
        <v>95492</v>
      </c>
      <c r="D3169" s="55">
        <v>1E-4</v>
      </c>
      <c r="E3169" s="91">
        <v>0</v>
      </c>
      <c r="F3169" s="186">
        <v>0</v>
      </c>
      <c r="G3169" s="186">
        <v>0</v>
      </c>
      <c r="H3169" s="186">
        <v>0</v>
      </c>
      <c r="I3169" s="187">
        <v>0</v>
      </c>
      <c r="J3169" s="186">
        <v>0</v>
      </c>
      <c r="K3169" s="186">
        <v>0</v>
      </c>
      <c r="L3169" s="186">
        <v>0</v>
      </c>
      <c r="M3169" s="187">
        <v>0</v>
      </c>
      <c r="N3169" s="187">
        <v>0</v>
      </c>
      <c r="O3169" s="187">
        <v>0</v>
      </c>
      <c r="P3169" s="187">
        <v>0</v>
      </c>
      <c r="Q3169" s="187">
        <v>0</v>
      </c>
      <c r="R3169" s="186">
        <v>0</v>
      </c>
      <c r="S3169" s="186">
        <v>1E-4</v>
      </c>
      <c r="T3169" s="186">
        <v>0</v>
      </c>
      <c r="U3169" s="187">
        <v>0</v>
      </c>
      <c r="V3169" s="187">
        <v>0</v>
      </c>
      <c r="W3169" s="187">
        <v>0</v>
      </c>
      <c r="X3169" s="187">
        <v>0</v>
      </c>
      <c r="Y3169" s="186">
        <v>0</v>
      </c>
      <c r="Z3169" s="186">
        <v>0</v>
      </c>
      <c r="AA3169" s="186">
        <v>0</v>
      </c>
      <c r="AB3169" s="187">
        <v>0</v>
      </c>
      <c r="AC3169" s="186">
        <v>0</v>
      </c>
      <c r="AD3169" s="186">
        <v>0</v>
      </c>
      <c r="AE3169" s="187">
        <v>0</v>
      </c>
      <c r="AF3169" s="187">
        <v>0</v>
      </c>
      <c r="AG3169" s="187">
        <v>0</v>
      </c>
      <c r="AH3169" s="484">
        <v>0</v>
      </c>
      <c r="AI3169" s="186">
        <v>0</v>
      </c>
      <c r="AJ3169" s="192">
        <v>7501943449855</v>
      </c>
      <c r="AK3169" s="192">
        <v>95310</v>
      </c>
      <c r="AM3169" s="75">
        <v>95492</v>
      </c>
      <c r="AO3169" s="201">
        <v>0</v>
      </c>
      <c r="AP3169" s="201">
        <v>0</v>
      </c>
      <c r="AQ3169" s="200">
        <v>0</v>
      </c>
      <c r="AR3169" s="201">
        <v>0</v>
      </c>
      <c r="AS3169" s="200">
        <v>0</v>
      </c>
      <c r="AT3169" s="201">
        <v>0</v>
      </c>
      <c r="AU3169" s="200">
        <v>0</v>
      </c>
      <c r="AV3169" s="201">
        <v>0</v>
      </c>
      <c r="AW3169" s="200">
        <v>0</v>
      </c>
      <c r="AX3169" s="201">
        <v>0</v>
      </c>
      <c r="AY3169" s="200">
        <v>0</v>
      </c>
      <c r="AZ3169" s="201">
        <v>0</v>
      </c>
      <c r="BA3169" s="200">
        <v>0</v>
      </c>
      <c r="BB3169" s="201">
        <v>0</v>
      </c>
      <c r="BC3169" s="200">
        <v>0</v>
      </c>
      <c r="BD3169" s="75"/>
      <c r="BE3169" s="75"/>
      <c r="BF3169" s="75"/>
      <c r="BH3169" s="74"/>
      <c r="BI3169" s="194"/>
      <c r="BJ3169" s="74"/>
    </row>
    <row r="3170" spans="1:62" ht="11.25" customHeight="1" x14ac:dyDescent="0.3">
      <c r="A3170" s="184" t="s">
        <v>3630</v>
      </c>
      <c r="B3170" s="185">
        <v>0</v>
      </c>
      <c r="C3170" s="832">
        <v>95345</v>
      </c>
      <c r="D3170" s="284">
        <v>1E-4</v>
      </c>
      <c r="E3170" s="91">
        <v>0</v>
      </c>
      <c r="F3170" s="186">
        <v>0</v>
      </c>
      <c r="G3170" s="186">
        <v>0</v>
      </c>
      <c r="H3170" s="186">
        <v>0</v>
      </c>
      <c r="I3170" s="187">
        <v>0</v>
      </c>
      <c r="J3170" s="186">
        <v>0</v>
      </c>
      <c r="K3170" s="186">
        <v>0</v>
      </c>
      <c r="L3170" s="186">
        <v>0</v>
      </c>
      <c r="M3170" s="187">
        <v>0</v>
      </c>
      <c r="N3170" s="187">
        <v>0</v>
      </c>
      <c r="O3170" s="187">
        <v>0</v>
      </c>
      <c r="P3170" s="187">
        <v>0</v>
      </c>
      <c r="Q3170" s="187">
        <v>0</v>
      </c>
      <c r="R3170" s="186">
        <v>0</v>
      </c>
      <c r="S3170" s="186">
        <v>1E-4</v>
      </c>
      <c r="T3170" s="188">
        <v>0</v>
      </c>
      <c r="U3170" s="187">
        <v>0</v>
      </c>
      <c r="V3170" s="187">
        <v>0</v>
      </c>
      <c r="W3170" s="187">
        <v>0</v>
      </c>
      <c r="X3170" s="187">
        <v>0</v>
      </c>
      <c r="Y3170" s="186">
        <v>0</v>
      </c>
      <c r="Z3170" s="186">
        <v>0</v>
      </c>
      <c r="AA3170" s="186">
        <v>0</v>
      </c>
      <c r="AB3170" s="187">
        <v>0</v>
      </c>
      <c r="AC3170" s="187">
        <v>0</v>
      </c>
      <c r="AD3170" s="188">
        <v>0</v>
      </c>
      <c r="AE3170" s="189">
        <v>0</v>
      </c>
      <c r="AF3170" s="187">
        <v>0</v>
      </c>
      <c r="AG3170" s="187">
        <v>0</v>
      </c>
      <c r="AH3170" s="484">
        <v>0</v>
      </c>
      <c r="AI3170" s="186">
        <v>0</v>
      </c>
      <c r="AJ3170" s="192">
        <v>7501943418615</v>
      </c>
      <c r="AK3170" s="192" t="s">
        <v>262</v>
      </c>
      <c r="AM3170" s="75">
        <v>95345</v>
      </c>
      <c r="AO3170" s="188">
        <v>0</v>
      </c>
      <c r="AP3170" s="188">
        <v>0</v>
      </c>
      <c r="AQ3170" s="187">
        <v>0</v>
      </c>
      <c r="AR3170" s="188">
        <v>0</v>
      </c>
      <c r="AS3170" s="187">
        <v>0</v>
      </c>
      <c r="AT3170" s="188">
        <v>0</v>
      </c>
      <c r="AU3170" s="187">
        <v>0</v>
      </c>
      <c r="AV3170" s="188">
        <v>0</v>
      </c>
      <c r="AW3170" s="187">
        <v>0</v>
      </c>
      <c r="AX3170" s="188">
        <v>0</v>
      </c>
      <c r="AY3170" s="187">
        <v>0</v>
      </c>
      <c r="AZ3170" s="188">
        <v>0</v>
      </c>
      <c r="BA3170" s="187">
        <v>0</v>
      </c>
      <c r="BB3170" s="188">
        <v>0</v>
      </c>
      <c r="BC3170" s="187">
        <v>0</v>
      </c>
      <c r="BD3170" s="75"/>
      <c r="BE3170" s="75"/>
      <c r="BF3170" s="75"/>
      <c r="BH3170" s="74"/>
      <c r="BI3170" s="194"/>
      <c r="BJ3170" s="74"/>
    </row>
    <row r="3171" spans="1:62" ht="11.25" customHeight="1" x14ac:dyDescent="0.3">
      <c r="A3171" s="184" t="s">
        <v>3631</v>
      </c>
      <c r="B3171" s="185" t="s">
        <v>44</v>
      </c>
      <c r="C3171" s="831">
        <v>95311</v>
      </c>
      <c r="D3171" s="284">
        <v>1E-4</v>
      </c>
      <c r="E3171" s="91">
        <v>0</v>
      </c>
      <c r="F3171" s="186">
        <v>0</v>
      </c>
      <c r="G3171" s="186">
        <v>0</v>
      </c>
      <c r="H3171" s="186">
        <v>0</v>
      </c>
      <c r="I3171" s="187">
        <v>0</v>
      </c>
      <c r="J3171" s="186">
        <v>0</v>
      </c>
      <c r="K3171" s="186">
        <v>0</v>
      </c>
      <c r="L3171" s="186">
        <v>0</v>
      </c>
      <c r="M3171" s="187">
        <v>0</v>
      </c>
      <c r="N3171" s="187">
        <v>0</v>
      </c>
      <c r="O3171" s="187">
        <v>0</v>
      </c>
      <c r="P3171" s="187">
        <v>0</v>
      </c>
      <c r="Q3171" s="187">
        <v>0</v>
      </c>
      <c r="R3171" s="186">
        <v>0</v>
      </c>
      <c r="S3171" s="186">
        <v>1E-4</v>
      </c>
      <c r="T3171" s="188">
        <v>0</v>
      </c>
      <c r="U3171" s="187">
        <v>0</v>
      </c>
      <c r="V3171" s="187">
        <v>0</v>
      </c>
      <c r="W3171" s="187">
        <v>0</v>
      </c>
      <c r="X3171" s="187">
        <v>0</v>
      </c>
      <c r="Y3171" s="186">
        <v>0</v>
      </c>
      <c r="Z3171" s="186">
        <v>0</v>
      </c>
      <c r="AA3171" s="186">
        <v>0</v>
      </c>
      <c r="AB3171" s="187">
        <v>0</v>
      </c>
      <c r="AC3171" s="187">
        <v>0</v>
      </c>
      <c r="AD3171" s="188">
        <v>0</v>
      </c>
      <c r="AE3171" s="189">
        <v>0</v>
      </c>
      <c r="AF3171" s="187">
        <v>0</v>
      </c>
      <c r="AG3171" s="187">
        <v>0</v>
      </c>
      <c r="AH3171" s="484">
        <v>0</v>
      </c>
      <c r="AI3171" s="186">
        <v>0</v>
      </c>
      <c r="AJ3171" s="192">
        <v>7501943449879</v>
      </c>
      <c r="AK3171" s="192" t="s">
        <v>262</v>
      </c>
      <c r="AM3171" s="75">
        <v>95311</v>
      </c>
      <c r="AO3171" s="188">
        <v>0</v>
      </c>
      <c r="AP3171" s="188">
        <v>0</v>
      </c>
      <c r="AQ3171" s="187">
        <v>0</v>
      </c>
      <c r="AR3171" s="188">
        <v>0</v>
      </c>
      <c r="AS3171" s="187">
        <v>0</v>
      </c>
      <c r="AT3171" s="188">
        <v>0</v>
      </c>
      <c r="AU3171" s="187">
        <v>0</v>
      </c>
      <c r="AV3171" s="188">
        <v>0</v>
      </c>
      <c r="AW3171" s="187">
        <v>0</v>
      </c>
      <c r="AX3171" s="188">
        <v>0</v>
      </c>
      <c r="AY3171" s="187">
        <v>0</v>
      </c>
      <c r="AZ3171" s="188">
        <v>0</v>
      </c>
      <c r="BA3171" s="187">
        <v>0</v>
      </c>
      <c r="BB3171" s="188">
        <v>0</v>
      </c>
      <c r="BC3171" s="187">
        <v>0</v>
      </c>
      <c r="BD3171" s="75"/>
      <c r="BE3171" s="75"/>
      <c r="BF3171" s="75"/>
      <c r="BH3171" s="74"/>
      <c r="BI3171" s="194"/>
      <c r="BJ3171" s="74"/>
    </row>
    <row r="3172" spans="1:62" ht="11.25" customHeight="1" x14ac:dyDescent="0.3">
      <c r="A3172" s="184" t="s">
        <v>3632</v>
      </c>
      <c r="B3172" s="185" t="s">
        <v>44</v>
      </c>
      <c r="C3172" s="832">
        <v>95336</v>
      </c>
      <c r="D3172" s="284">
        <v>1E-4</v>
      </c>
      <c r="E3172" s="91">
        <v>0</v>
      </c>
      <c r="F3172" s="186">
        <v>0</v>
      </c>
      <c r="G3172" s="186">
        <v>0</v>
      </c>
      <c r="H3172" s="186">
        <v>0</v>
      </c>
      <c r="I3172" s="187">
        <v>0</v>
      </c>
      <c r="J3172" s="186">
        <v>0</v>
      </c>
      <c r="K3172" s="186">
        <v>0</v>
      </c>
      <c r="L3172" s="186">
        <v>0</v>
      </c>
      <c r="M3172" s="187">
        <v>0</v>
      </c>
      <c r="N3172" s="187">
        <v>0</v>
      </c>
      <c r="O3172" s="187">
        <v>0</v>
      </c>
      <c r="P3172" s="187">
        <v>0</v>
      </c>
      <c r="Q3172" s="187">
        <v>0</v>
      </c>
      <c r="R3172" s="186">
        <v>0</v>
      </c>
      <c r="S3172" s="186">
        <v>1E-4</v>
      </c>
      <c r="T3172" s="188">
        <v>0</v>
      </c>
      <c r="U3172" s="187">
        <v>0</v>
      </c>
      <c r="V3172" s="187">
        <v>0</v>
      </c>
      <c r="W3172" s="187">
        <v>0</v>
      </c>
      <c r="X3172" s="187">
        <v>0</v>
      </c>
      <c r="Y3172" s="186">
        <v>0</v>
      </c>
      <c r="Z3172" s="186">
        <v>0</v>
      </c>
      <c r="AA3172" s="186">
        <v>0</v>
      </c>
      <c r="AB3172" s="187">
        <v>0</v>
      </c>
      <c r="AC3172" s="187">
        <v>0</v>
      </c>
      <c r="AD3172" s="188">
        <v>0</v>
      </c>
      <c r="AE3172" s="189">
        <v>0</v>
      </c>
      <c r="AF3172" s="187">
        <v>0</v>
      </c>
      <c r="AG3172" s="187">
        <v>0</v>
      </c>
      <c r="AH3172" s="484">
        <v>0</v>
      </c>
      <c r="AI3172" s="186">
        <v>0</v>
      </c>
      <c r="AJ3172" s="192">
        <v>7501943449879</v>
      </c>
      <c r="AK3172" s="192">
        <v>95311</v>
      </c>
      <c r="AM3172" s="75">
        <v>95336</v>
      </c>
      <c r="AO3172" s="188">
        <v>0</v>
      </c>
      <c r="AP3172" s="188">
        <v>0</v>
      </c>
      <c r="AQ3172" s="187">
        <v>0</v>
      </c>
      <c r="AR3172" s="188">
        <v>0</v>
      </c>
      <c r="AS3172" s="187">
        <v>0</v>
      </c>
      <c r="AT3172" s="188">
        <v>0</v>
      </c>
      <c r="AU3172" s="187">
        <v>0</v>
      </c>
      <c r="AV3172" s="188">
        <v>0</v>
      </c>
      <c r="AW3172" s="187">
        <v>0</v>
      </c>
      <c r="AX3172" s="188">
        <v>0</v>
      </c>
      <c r="AY3172" s="187">
        <v>0</v>
      </c>
      <c r="AZ3172" s="188">
        <v>0</v>
      </c>
      <c r="BA3172" s="187">
        <v>0</v>
      </c>
      <c r="BB3172" s="188">
        <v>0</v>
      </c>
      <c r="BC3172" s="187">
        <v>0</v>
      </c>
      <c r="BD3172" s="75"/>
      <c r="BE3172" s="75"/>
      <c r="BF3172" s="75"/>
      <c r="BH3172" s="74"/>
      <c r="BI3172" s="194"/>
      <c r="BJ3172" s="74"/>
    </row>
    <row r="3173" spans="1:62" ht="11.25" customHeight="1" x14ac:dyDescent="0.3">
      <c r="A3173" s="184" t="s">
        <v>3633</v>
      </c>
      <c r="B3173" s="185">
        <v>0</v>
      </c>
      <c r="C3173" s="831">
        <v>95322</v>
      </c>
      <c r="D3173" s="55">
        <v>1E-4</v>
      </c>
      <c r="E3173" s="91">
        <v>0</v>
      </c>
      <c r="F3173" s="186">
        <v>0</v>
      </c>
      <c r="G3173" s="186">
        <v>0</v>
      </c>
      <c r="H3173" s="186">
        <v>0</v>
      </c>
      <c r="I3173" s="187">
        <v>0</v>
      </c>
      <c r="J3173" s="186">
        <v>0</v>
      </c>
      <c r="K3173" s="186">
        <v>0</v>
      </c>
      <c r="L3173" s="186">
        <v>0</v>
      </c>
      <c r="M3173" s="187">
        <v>0</v>
      </c>
      <c r="N3173" s="187">
        <v>0</v>
      </c>
      <c r="O3173" s="187">
        <v>0</v>
      </c>
      <c r="P3173" s="187">
        <v>0</v>
      </c>
      <c r="Q3173" s="187">
        <v>0</v>
      </c>
      <c r="R3173" s="186">
        <v>0</v>
      </c>
      <c r="S3173" s="186">
        <v>1E-4</v>
      </c>
      <c r="T3173" s="188">
        <v>0</v>
      </c>
      <c r="U3173" s="187">
        <v>0</v>
      </c>
      <c r="V3173" s="187">
        <v>0</v>
      </c>
      <c r="W3173" s="187">
        <v>0</v>
      </c>
      <c r="X3173" s="187">
        <v>0</v>
      </c>
      <c r="Y3173" s="186">
        <v>0</v>
      </c>
      <c r="Z3173" s="186">
        <v>0</v>
      </c>
      <c r="AA3173" s="186">
        <v>0</v>
      </c>
      <c r="AB3173" s="187">
        <v>0</v>
      </c>
      <c r="AC3173" s="187">
        <v>0</v>
      </c>
      <c r="AD3173" s="188">
        <v>0</v>
      </c>
      <c r="AE3173" s="189">
        <v>0</v>
      </c>
      <c r="AF3173" s="187">
        <v>0</v>
      </c>
      <c r="AG3173" s="187">
        <v>0</v>
      </c>
      <c r="AH3173" s="484">
        <v>0</v>
      </c>
      <c r="AI3173" s="186">
        <v>0</v>
      </c>
      <c r="AJ3173" s="192">
        <v>7501943494060</v>
      </c>
      <c r="AK3173" s="192" t="s">
        <v>262</v>
      </c>
      <c r="AM3173" s="75">
        <v>95322</v>
      </c>
      <c r="AO3173" s="188">
        <v>0</v>
      </c>
      <c r="AP3173" s="188">
        <v>0</v>
      </c>
      <c r="AQ3173" s="187">
        <v>0</v>
      </c>
      <c r="AR3173" s="188">
        <v>0</v>
      </c>
      <c r="AS3173" s="187">
        <v>0</v>
      </c>
      <c r="AT3173" s="188">
        <v>0</v>
      </c>
      <c r="AU3173" s="187">
        <v>0</v>
      </c>
      <c r="AV3173" s="188">
        <v>0</v>
      </c>
      <c r="AW3173" s="187">
        <v>0</v>
      </c>
      <c r="AX3173" s="188">
        <v>0</v>
      </c>
      <c r="AY3173" s="187">
        <v>0</v>
      </c>
      <c r="AZ3173" s="188">
        <v>0</v>
      </c>
      <c r="BA3173" s="187">
        <v>0</v>
      </c>
      <c r="BB3173" s="188">
        <v>0</v>
      </c>
      <c r="BC3173" s="187">
        <v>0</v>
      </c>
      <c r="BD3173" s="75"/>
      <c r="BE3173" s="75"/>
      <c r="BF3173" s="75"/>
      <c r="BH3173" s="74"/>
      <c r="BI3173" s="194"/>
      <c r="BJ3173" s="74"/>
    </row>
    <row r="3174" spans="1:62" ht="11.25" customHeight="1" x14ac:dyDescent="0.3">
      <c r="A3174" s="184" t="s">
        <v>3634</v>
      </c>
      <c r="B3174" s="185">
        <v>0</v>
      </c>
      <c r="C3174" s="850">
        <v>95489</v>
      </c>
      <c r="D3174" s="55">
        <v>1E-4</v>
      </c>
      <c r="E3174" s="91">
        <v>0</v>
      </c>
      <c r="F3174" s="186">
        <v>0</v>
      </c>
      <c r="G3174" s="186">
        <v>0</v>
      </c>
      <c r="H3174" s="186">
        <v>0</v>
      </c>
      <c r="I3174" s="187">
        <v>0</v>
      </c>
      <c r="J3174" s="186">
        <v>0</v>
      </c>
      <c r="K3174" s="186">
        <v>0</v>
      </c>
      <c r="L3174" s="186">
        <v>0</v>
      </c>
      <c r="M3174" s="187">
        <v>0</v>
      </c>
      <c r="N3174" s="187">
        <v>0</v>
      </c>
      <c r="O3174" s="187">
        <v>0</v>
      </c>
      <c r="P3174" s="187">
        <v>0</v>
      </c>
      <c r="Q3174" s="187">
        <v>0</v>
      </c>
      <c r="R3174" s="186">
        <v>0</v>
      </c>
      <c r="S3174" s="186">
        <v>1E-4</v>
      </c>
      <c r="T3174" s="188">
        <v>0</v>
      </c>
      <c r="U3174" s="187">
        <v>0</v>
      </c>
      <c r="V3174" s="187">
        <v>0</v>
      </c>
      <c r="W3174" s="187">
        <v>0</v>
      </c>
      <c r="X3174" s="187">
        <v>0</v>
      </c>
      <c r="Y3174" s="186">
        <v>0</v>
      </c>
      <c r="Z3174" s="186">
        <v>0</v>
      </c>
      <c r="AA3174" s="186">
        <v>0</v>
      </c>
      <c r="AB3174" s="187">
        <v>0</v>
      </c>
      <c r="AC3174" s="187">
        <v>0</v>
      </c>
      <c r="AD3174" s="188">
        <v>0</v>
      </c>
      <c r="AE3174" s="189">
        <v>0</v>
      </c>
      <c r="AF3174" s="187">
        <v>0</v>
      </c>
      <c r="AG3174" s="187">
        <v>0</v>
      </c>
      <c r="AH3174" s="484">
        <v>0</v>
      </c>
      <c r="AI3174" s="186">
        <v>0</v>
      </c>
      <c r="AJ3174" s="192">
        <v>7501943494060</v>
      </c>
      <c r="AK3174" s="192">
        <v>95322</v>
      </c>
      <c r="AM3174" s="75">
        <v>95489</v>
      </c>
      <c r="AO3174" s="188">
        <v>0</v>
      </c>
      <c r="AP3174" s="188">
        <v>0</v>
      </c>
      <c r="AQ3174" s="187">
        <v>0</v>
      </c>
      <c r="AR3174" s="188">
        <v>0</v>
      </c>
      <c r="AS3174" s="187">
        <v>0</v>
      </c>
      <c r="AT3174" s="188">
        <v>0</v>
      </c>
      <c r="AU3174" s="187">
        <v>0</v>
      </c>
      <c r="AV3174" s="188">
        <v>0</v>
      </c>
      <c r="AW3174" s="187">
        <v>0</v>
      </c>
      <c r="AX3174" s="188">
        <v>0</v>
      </c>
      <c r="AY3174" s="187">
        <v>0</v>
      </c>
      <c r="AZ3174" s="188">
        <v>0</v>
      </c>
      <c r="BA3174" s="187">
        <v>0</v>
      </c>
      <c r="BB3174" s="188">
        <v>0</v>
      </c>
      <c r="BC3174" s="187">
        <v>0</v>
      </c>
      <c r="BD3174" s="75"/>
      <c r="BE3174" s="75"/>
      <c r="BF3174" s="75"/>
      <c r="BH3174" s="74"/>
      <c r="BI3174" s="194"/>
      <c r="BJ3174" s="74"/>
    </row>
    <row r="3175" spans="1:62" ht="11.25" customHeight="1" x14ac:dyDescent="0.3">
      <c r="A3175" s="184" t="s">
        <v>3635</v>
      </c>
      <c r="B3175" s="185">
        <v>0</v>
      </c>
      <c r="C3175" s="832">
        <v>95416</v>
      </c>
      <c r="D3175" s="284">
        <v>1E-4</v>
      </c>
      <c r="E3175" s="91">
        <v>0</v>
      </c>
      <c r="F3175" s="186">
        <v>0</v>
      </c>
      <c r="G3175" s="186">
        <v>0</v>
      </c>
      <c r="H3175" s="186">
        <v>0</v>
      </c>
      <c r="I3175" s="187">
        <v>0</v>
      </c>
      <c r="J3175" s="186">
        <v>0</v>
      </c>
      <c r="K3175" s="186">
        <v>0</v>
      </c>
      <c r="L3175" s="186">
        <v>0</v>
      </c>
      <c r="M3175" s="187">
        <v>0</v>
      </c>
      <c r="N3175" s="187">
        <v>0</v>
      </c>
      <c r="O3175" s="187">
        <v>0</v>
      </c>
      <c r="P3175" s="187">
        <v>0</v>
      </c>
      <c r="Q3175" s="187">
        <v>0</v>
      </c>
      <c r="R3175" s="186">
        <v>0</v>
      </c>
      <c r="S3175" s="186">
        <v>1E-4</v>
      </c>
      <c r="T3175" s="188">
        <v>0</v>
      </c>
      <c r="U3175" s="187">
        <v>0</v>
      </c>
      <c r="V3175" s="187">
        <v>0</v>
      </c>
      <c r="W3175" s="187">
        <v>0</v>
      </c>
      <c r="X3175" s="187">
        <v>0</v>
      </c>
      <c r="Y3175" s="186">
        <v>0</v>
      </c>
      <c r="Z3175" s="186">
        <v>0</v>
      </c>
      <c r="AA3175" s="186">
        <v>0</v>
      </c>
      <c r="AB3175" s="187">
        <v>0</v>
      </c>
      <c r="AC3175" s="187">
        <v>0</v>
      </c>
      <c r="AD3175" s="188">
        <v>0</v>
      </c>
      <c r="AE3175" s="189">
        <v>0</v>
      </c>
      <c r="AF3175" s="187">
        <v>0</v>
      </c>
      <c r="AG3175" s="187">
        <v>0</v>
      </c>
      <c r="AH3175" s="484">
        <v>0</v>
      </c>
      <c r="AI3175" s="186">
        <v>0</v>
      </c>
      <c r="AJ3175" s="192">
        <v>7501943418639</v>
      </c>
      <c r="AK3175" s="192" t="s">
        <v>262</v>
      </c>
      <c r="AM3175" s="75">
        <v>95416</v>
      </c>
      <c r="AO3175" s="188">
        <v>0</v>
      </c>
      <c r="AP3175" s="188">
        <v>0</v>
      </c>
      <c r="AQ3175" s="187">
        <v>0</v>
      </c>
      <c r="AR3175" s="188">
        <v>0</v>
      </c>
      <c r="AS3175" s="187">
        <v>0</v>
      </c>
      <c r="AT3175" s="188">
        <v>0</v>
      </c>
      <c r="AU3175" s="187">
        <v>0</v>
      </c>
      <c r="AV3175" s="188">
        <v>0</v>
      </c>
      <c r="AW3175" s="187">
        <v>0</v>
      </c>
      <c r="AX3175" s="188">
        <v>0</v>
      </c>
      <c r="AY3175" s="187">
        <v>0</v>
      </c>
      <c r="AZ3175" s="188">
        <v>0</v>
      </c>
      <c r="BA3175" s="187">
        <v>0</v>
      </c>
      <c r="BB3175" s="188">
        <v>0</v>
      </c>
      <c r="BC3175" s="187">
        <v>0</v>
      </c>
      <c r="BD3175" s="75"/>
      <c r="BE3175" s="75"/>
      <c r="BH3175" s="74"/>
      <c r="BI3175" s="194"/>
      <c r="BJ3175" s="74"/>
    </row>
    <row r="3176" spans="1:62" ht="11.25" customHeight="1" x14ac:dyDescent="0.3">
      <c r="A3176" s="184" t="s">
        <v>3636</v>
      </c>
      <c r="B3176" s="185">
        <v>0</v>
      </c>
      <c r="C3176" s="831">
        <v>95360</v>
      </c>
      <c r="D3176" s="55">
        <v>1E-4</v>
      </c>
      <c r="E3176" s="91">
        <v>0</v>
      </c>
      <c r="F3176" s="186">
        <v>0</v>
      </c>
      <c r="G3176" s="186">
        <v>0</v>
      </c>
      <c r="H3176" s="186">
        <v>0</v>
      </c>
      <c r="I3176" s="187">
        <v>0</v>
      </c>
      <c r="J3176" s="186">
        <v>0</v>
      </c>
      <c r="K3176" s="186">
        <v>0</v>
      </c>
      <c r="L3176" s="186">
        <v>0</v>
      </c>
      <c r="M3176" s="187">
        <v>0</v>
      </c>
      <c r="N3176" s="187">
        <v>0</v>
      </c>
      <c r="O3176" s="187">
        <v>0</v>
      </c>
      <c r="P3176" s="187">
        <v>0</v>
      </c>
      <c r="Q3176" s="187">
        <v>0</v>
      </c>
      <c r="R3176" s="186">
        <v>0</v>
      </c>
      <c r="S3176" s="186">
        <v>1E-4</v>
      </c>
      <c r="T3176" s="188">
        <v>0</v>
      </c>
      <c r="U3176" s="187">
        <v>0</v>
      </c>
      <c r="V3176" s="187">
        <v>0</v>
      </c>
      <c r="W3176" s="187">
        <v>0</v>
      </c>
      <c r="X3176" s="187">
        <v>0</v>
      </c>
      <c r="Y3176" s="186">
        <v>0</v>
      </c>
      <c r="Z3176" s="186">
        <v>0</v>
      </c>
      <c r="AA3176" s="186">
        <v>0</v>
      </c>
      <c r="AB3176" s="187">
        <v>0</v>
      </c>
      <c r="AC3176" s="187">
        <v>0</v>
      </c>
      <c r="AD3176" s="188">
        <v>0</v>
      </c>
      <c r="AE3176" s="189">
        <v>0</v>
      </c>
      <c r="AF3176" s="187">
        <v>0</v>
      </c>
      <c r="AG3176" s="187">
        <v>0</v>
      </c>
      <c r="AH3176" s="484">
        <v>0</v>
      </c>
      <c r="AI3176" s="186">
        <v>0</v>
      </c>
      <c r="AJ3176" s="192">
        <v>7501943449954</v>
      </c>
      <c r="AK3176" s="192" t="s">
        <v>262</v>
      </c>
      <c r="AM3176" s="75">
        <v>95360</v>
      </c>
      <c r="AO3176" s="188">
        <v>0</v>
      </c>
      <c r="AP3176" s="188">
        <v>0</v>
      </c>
      <c r="AQ3176" s="187">
        <v>0</v>
      </c>
      <c r="AR3176" s="188">
        <v>0</v>
      </c>
      <c r="AS3176" s="187">
        <v>0</v>
      </c>
      <c r="AT3176" s="188">
        <v>0</v>
      </c>
      <c r="AU3176" s="187">
        <v>0</v>
      </c>
      <c r="AV3176" s="188">
        <v>0</v>
      </c>
      <c r="AW3176" s="187">
        <v>0</v>
      </c>
      <c r="AX3176" s="188">
        <v>0</v>
      </c>
      <c r="AY3176" s="187">
        <v>0</v>
      </c>
      <c r="AZ3176" s="188">
        <v>0</v>
      </c>
      <c r="BA3176" s="187">
        <v>0</v>
      </c>
      <c r="BB3176" s="188">
        <v>0</v>
      </c>
      <c r="BC3176" s="187">
        <v>0</v>
      </c>
      <c r="BD3176" s="75"/>
      <c r="BE3176" s="75"/>
      <c r="BH3176" s="74"/>
      <c r="BI3176" s="194"/>
      <c r="BJ3176" s="74"/>
    </row>
    <row r="3177" spans="1:62" ht="11.25" customHeight="1" x14ac:dyDescent="0.3">
      <c r="A3177" s="184" t="s">
        <v>3637</v>
      </c>
      <c r="B3177" s="185">
        <v>0</v>
      </c>
      <c r="C3177" s="832">
        <v>95376</v>
      </c>
      <c r="D3177" s="55">
        <v>1E-4</v>
      </c>
      <c r="E3177" s="91">
        <v>0</v>
      </c>
      <c r="F3177" s="186">
        <v>0</v>
      </c>
      <c r="G3177" s="186">
        <v>0</v>
      </c>
      <c r="H3177" s="186">
        <v>0</v>
      </c>
      <c r="I3177" s="187">
        <v>0</v>
      </c>
      <c r="J3177" s="186">
        <v>0</v>
      </c>
      <c r="K3177" s="186">
        <v>0</v>
      </c>
      <c r="L3177" s="186">
        <v>0</v>
      </c>
      <c r="M3177" s="187">
        <v>0</v>
      </c>
      <c r="N3177" s="187">
        <v>0</v>
      </c>
      <c r="O3177" s="187">
        <v>0</v>
      </c>
      <c r="P3177" s="187">
        <v>0</v>
      </c>
      <c r="Q3177" s="187">
        <v>0</v>
      </c>
      <c r="R3177" s="186">
        <v>0</v>
      </c>
      <c r="S3177" s="186">
        <v>1E-4</v>
      </c>
      <c r="T3177" s="188">
        <v>0</v>
      </c>
      <c r="U3177" s="187">
        <v>0</v>
      </c>
      <c r="V3177" s="187">
        <v>0</v>
      </c>
      <c r="W3177" s="187">
        <v>0</v>
      </c>
      <c r="X3177" s="187">
        <v>0</v>
      </c>
      <c r="Y3177" s="186">
        <v>0</v>
      </c>
      <c r="Z3177" s="186">
        <v>0</v>
      </c>
      <c r="AA3177" s="186">
        <v>0</v>
      </c>
      <c r="AB3177" s="187">
        <v>0</v>
      </c>
      <c r="AC3177" s="187">
        <v>0</v>
      </c>
      <c r="AD3177" s="188">
        <v>0</v>
      </c>
      <c r="AE3177" s="189">
        <v>0</v>
      </c>
      <c r="AF3177" s="187">
        <v>0</v>
      </c>
      <c r="AG3177" s="187">
        <v>0</v>
      </c>
      <c r="AH3177" s="484">
        <v>0</v>
      </c>
      <c r="AI3177" s="186">
        <v>0</v>
      </c>
      <c r="AJ3177" s="192">
        <v>7501943449954</v>
      </c>
      <c r="AK3177" s="192">
        <v>95360</v>
      </c>
      <c r="AM3177" s="75">
        <v>95376</v>
      </c>
      <c r="AO3177" s="188">
        <v>0</v>
      </c>
      <c r="AP3177" s="188">
        <v>0</v>
      </c>
      <c r="AQ3177" s="187">
        <v>0</v>
      </c>
      <c r="AR3177" s="188">
        <v>0</v>
      </c>
      <c r="AS3177" s="187">
        <v>0</v>
      </c>
      <c r="AT3177" s="188">
        <v>0</v>
      </c>
      <c r="AU3177" s="187">
        <v>0</v>
      </c>
      <c r="AV3177" s="188">
        <v>0</v>
      </c>
      <c r="AW3177" s="187">
        <v>0</v>
      </c>
      <c r="AX3177" s="188">
        <v>0</v>
      </c>
      <c r="AY3177" s="187">
        <v>0</v>
      </c>
      <c r="AZ3177" s="188">
        <v>0</v>
      </c>
      <c r="BA3177" s="187">
        <v>0</v>
      </c>
      <c r="BB3177" s="188">
        <v>0</v>
      </c>
      <c r="BC3177" s="187">
        <v>0</v>
      </c>
      <c r="BD3177" s="75"/>
      <c r="BE3177" s="75"/>
      <c r="BH3177" s="74"/>
      <c r="BI3177" s="194"/>
      <c r="BJ3177" s="74"/>
    </row>
    <row r="3178" spans="1:62" ht="11.25" customHeight="1" x14ac:dyDescent="0.3">
      <c r="A3178" s="184" t="s">
        <v>3638</v>
      </c>
      <c r="B3178" s="185">
        <v>0</v>
      </c>
      <c r="C3178" s="832">
        <v>95616</v>
      </c>
      <c r="D3178" s="55">
        <v>1E-4</v>
      </c>
      <c r="E3178" s="91">
        <v>0</v>
      </c>
      <c r="F3178" s="186">
        <v>0</v>
      </c>
      <c r="G3178" s="186">
        <v>0</v>
      </c>
      <c r="H3178" s="186">
        <v>0</v>
      </c>
      <c r="I3178" s="187">
        <v>0</v>
      </c>
      <c r="J3178" s="186">
        <v>0</v>
      </c>
      <c r="K3178" s="186">
        <v>0</v>
      </c>
      <c r="L3178" s="186">
        <v>0</v>
      </c>
      <c r="M3178" s="187">
        <v>0</v>
      </c>
      <c r="N3178" s="187">
        <v>0</v>
      </c>
      <c r="O3178" s="187">
        <v>0</v>
      </c>
      <c r="P3178" s="187">
        <v>0</v>
      </c>
      <c r="Q3178" s="187">
        <v>0</v>
      </c>
      <c r="R3178" s="186">
        <v>0</v>
      </c>
      <c r="S3178" s="186">
        <v>1E-4</v>
      </c>
      <c r="T3178" s="188">
        <v>0</v>
      </c>
      <c r="U3178" s="187">
        <v>0</v>
      </c>
      <c r="V3178" s="187">
        <v>0</v>
      </c>
      <c r="W3178" s="187">
        <v>0</v>
      </c>
      <c r="X3178" s="187">
        <v>0</v>
      </c>
      <c r="Y3178" s="186">
        <v>0</v>
      </c>
      <c r="Z3178" s="186">
        <v>0</v>
      </c>
      <c r="AA3178" s="186">
        <v>0</v>
      </c>
      <c r="AB3178" s="187">
        <v>0</v>
      </c>
      <c r="AC3178" s="187">
        <v>0</v>
      </c>
      <c r="AD3178" s="188">
        <v>0</v>
      </c>
      <c r="AE3178" s="189">
        <v>0</v>
      </c>
      <c r="AF3178" s="187">
        <v>0</v>
      </c>
      <c r="AG3178" s="187">
        <v>0</v>
      </c>
      <c r="AH3178" s="484">
        <v>0</v>
      </c>
      <c r="AI3178" s="186">
        <v>0</v>
      </c>
      <c r="AJ3178" s="192">
        <v>7501943449954</v>
      </c>
      <c r="AK3178" s="192">
        <v>95360</v>
      </c>
      <c r="AM3178" s="75">
        <v>95616</v>
      </c>
      <c r="AO3178" s="188">
        <v>0</v>
      </c>
      <c r="AP3178" s="188">
        <v>0</v>
      </c>
      <c r="AQ3178" s="187">
        <v>0</v>
      </c>
      <c r="AR3178" s="188">
        <v>0</v>
      </c>
      <c r="AS3178" s="187">
        <v>0</v>
      </c>
      <c r="AT3178" s="188">
        <v>0</v>
      </c>
      <c r="AU3178" s="187">
        <v>0</v>
      </c>
      <c r="AV3178" s="188">
        <v>0</v>
      </c>
      <c r="AW3178" s="187">
        <v>0</v>
      </c>
      <c r="AX3178" s="188">
        <v>0</v>
      </c>
      <c r="AY3178" s="187">
        <v>0</v>
      </c>
      <c r="AZ3178" s="188">
        <v>0</v>
      </c>
      <c r="BA3178" s="187">
        <v>0</v>
      </c>
      <c r="BB3178" s="188">
        <v>0</v>
      </c>
      <c r="BC3178" s="187">
        <v>0</v>
      </c>
      <c r="BD3178" s="75"/>
      <c r="BE3178" s="75"/>
      <c r="BH3178" s="74"/>
      <c r="BI3178" s="194"/>
      <c r="BJ3178" s="74"/>
    </row>
    <row r="3179" spans="1:62" ht="11.25" customHeight="1" x14ac:dyDescent="0.3">
      <c r="A3179" s="184" t="s">
        <v>3638</v>
      </c>
      <c r="B3179" s="185">
        <v>0</v>
      </c>
      <c r="C3179" s="831">
        <v>95613</v>
      </c>
      <c r="D3179" s="55">
        <v>1E-4</v>
      </c>
      <c r="E3179" s="91">
        <v>0</v>
      </c>
      <c r="F3179" s="186">
        <v>0</v>
      </c>
      <c r="G3179" s="186">
        <v>0</v>
      </c>
      <c r="H3179" s="186">
        <v>0</v>
      </c>
      <c r="I3179" s="187">
        <v>0</v>
      </c>
      <c r="J3179" s="186">
        <v>0</v>
      </c>
      <c r="K3179" s="186">
        <v>0</v>
      </c>
      <c r="L3179" s="186">
        <v>0</v>
      </c>
      <c r="M3179" s="187">
        <v>0</v>
      </c>
      <c r="N3179" s="187">
        <v>0</v>
      </c>
      <c r="O3179" s="187">
        <v>0</v>
      </c>
      <c r="P3179" s="187">
        <v>0</v>
      </c>
      <c r="Q3179" s="187">
        <v>0</v>
      </c>
      <c r="R3179" s="186">
        <v>0</v>
      </c>
      <c r="S3179" s="186">
        <v>1E-4</v>
      </c>
      <c r="T3179" s="188">
        <v>0</v>
      </c>
      <c r="U3179" s="187">
        <v>0</v>
      </c>
      <c r="V3179" s="187">
        <v>0</v>
      </c>
      <c r="W3179" s="187">
        <v>0</v>
      </c>
      <c r="X3179" s="187">
        <v>0</v>
      </c>
      <c r="Y3179" s="186">
        <v>0</v>
      </c>
      <c r="Z3179" s="186">
        <v>0</v>
      </c>
      <c r="AA3179" s="186">
        <v>0</v>
      </c>
      <c r="AB3179" s="187">
        <v>0</v>
      </c>
      <c r="AC3179" s="187">
        <v>0</v>
      </c>
      <c r="AD3179" s="188">
        <v>0</v>
      </c>
      <c r="AE3179" s="189">
        <v>0</v>
      </c>
      <c r="AF3179" s="187">
        <v>0</v>
      </c>
      <c r="AG3179" s="187">
        <v>0</v>
      </c>
      <c r="AH3179" s="484">
        <v>0</v>
      </c>
      <c r="AI3179" s="186">
        <v>0</v>
      </c>
      <c r="AJ3179" s="192">
        <v>7506425614134</v>
      </c>
      <c r="AK3179" s="192" t="s">
        <v>262</v>
      </c>
      <c r="AM3179" s="75">
        <v>95613</v>
      </c>
      <c r="AO3179" s="188">
        <v>0</v>
      </c>
      <c r="AP3179" s="188">
        <v>0</v>
      </c>
      <c r="AQ3179" s="187">
        <v>0</v>
      </c>
      <c r="AR3179" s="188">
        <v>0</v>
      </c>
      <c r="AS3179" s="187">
        <v>0</v>
      </c>
      <c r="AT3179" s="188">
        <v>0</v>
      </c>
      <c r="AU3179" s="187">
        <v>0</v>
      </c>
      <c r="AV3179" s="188">
        <v>0</v>
      </c>
      <c r="AW3179" s="187">
        <v>0</v>
      </c>
      <c r="AX3179" s="188">
        <v>0</v>
      </c>
      <c r="AY3179" s="187">
        <v>0</v>
      </c>
      <c r="AZ3179" s="188">
        <v>0</v>
      </c>
      <c r="BA3179" s="187">
        <v>0</v>
      </c>
      <c r="BB3179" s="188">
        <v>0</v>
      </c>
      <c r="BC3179" s="187">
        <v>0</v>
      </c>
      <c r="BD3179" s="75"/>
      <c r="BE3179" s="75"/>
      <c r="BH3179" s="74"/>
      <c r="BI3179" s="194"/>
      <c r="BJ3179" s="74"/>
    </row>
    <row r="3180" spans="1:62" ht="11.25" customHeight="1" x14ac:dyDescent="0.3">
      <c r="A3180" s="184" t="s">
        <v>3639</v>
      </c>
      <c r="B3180" s="185">
        <v>0</v>
      </c>
      <c r="C3180" s="850">
        <v>95497</v>
      </c>
      <c r="D3180" s="55">
        <v>1E-4</v>
      </c>
      <c r="E3180" s="91">
        <v>0</v>
      </c>
      <c r="F3180" s="186">
        <v>0</v>
      </c>
      <c r="G3180" s="186">
        <v>0</v>
      </c>
      <c r="H3180" s="186">
        <v>0</v>
      </c>
      <c r="I3180" s="187">
        <v>0</v>
      </c>
      <c r="J3180" s="186">
        <v>0</v>
      </c>
      <c r="K3180" s="186">
        <v>0</v>
      </c>
      <c r="L3180" s="186">
        <v>0</v>
      </c>
      <c r="M3180" s="187">
        <v>0</v>
      </c>
      <c r="N3180" s="187">
        <v>0</v>
      </c>
      <c r="O3180" s="187">
        <v>0</v>
      </c>
      <c r="P3180" s="187">
        <v>0</v>
      </c>
      <c r="Q3180" s="187">
        <v>0</v>
      </c>
      <c r="R3180" s="186">
        <v>0</v>
      </c>
      <c r="S3180" s="186">
        <v>1E-4</v>
      </c>
      <c r="T3180" s="188">
        <v>0</v>
      </c>
      <c r="U3180" s="187">
        <v>0</v>
      </c>
      <c r="V3180" s="187">
        <v>0</v>
      </c>
      <c r="W3180" s="187">
        <v>0</v>
      </c>
      <c r="X3180" s="187">
        <v>0</v>
      </c>
      <c r="Y3180" s="186">
        <v>0</v>
      </c>
      <c r="Z3180" s="186">
        <v>0</v>
      </c>
      <c r="AA3180" s="186">
        <v>0</v>
      </c>
      <c r="AB3180" s="187">
        <v>0</v>
      </c>
      <c r="AC3180" s="187">
        <v>0</v>
      </c>
      <c r="AD3180" s="188">
        <v>0</v>
      </c>
      <c r="AE3180" s="189">
        <v>0</v>
      </c>
      <c r="AF3180" s="187">
        <v>0</v>
      </c>
      <c r="AG3180" s="187">
        <v>0</v>
      </c>
      <c r="AH3180" s="484">
        <v>0</v>
      </c>
      <c r="AI3180" s="186">
        <v>0</v>
      </c>
      <c r="AJ3180" s="192">
        <v>7501943449954</v>
      </c>
      <c r="AK3180" s="192">
        <v>95360</v>
      </c>
      <c r="AM3180" s="75">
        <v>95497</v>
      </c>
      <c r="AO3180" s="188">
        <v>0</v>
      </c>
      <c r="AP3180" s="188">
        <v>0</v>
      </c>
      <c r="AQ3180" s="187">
        <v>0</v>
      </c>
      <c r="AR3180" s="188">
        <v>0</v>
      </c>
      <c r="AS3180" s="187">
        <v>0</v>
      </c>
      <c r="AT3180" s="188">
        <v>0</v>
      </c>
      <c r="AU3180" s="187">
        <v>0</v>
      </c>
      <c r="AV3180" s="188">
        <v>0</v>
      </c>
      <c r="AW3180" s="187">
        <v>0</v>
      </c>
      <c r="AX3180" s="188">
        <v>0</v>
      </c>
      <c r="AY3180" s="187">
        <v>0</v>
      </c>
      <c r="AZ3180" s="188">
        <v>0</v>
      </c>
      <c r="BA3180" s="187">
        <v>0</v>
      </c>
      <c r="BB3180" s="188">
        <v>0</v>
      </c>
      <c r="BC3180" s="187">
        <v>0</v>
      </c>
      <c r="BD3180" s="75"/>
      <c r="BE3180" s="75"/>
      <c r="BH3180" s="74"/>
      <c r="BI3180" s="194"/>
      <c r="BJ3180" s="74"/>
    </row>
    <row r="3181" spans="1:62" ht="11.25" customHeight="1" x14ac:dyDescent="0.3">
      <c r="A3181" s="184" t="s">
        <v>3640</v>
      </c>
      <c r="B3181" s="185">
        <v>0</v>
      </c>
      <c r="C3181" s="832">
        <v>95361</v>
      </c>
      <c r="D3181" s="55">
        <v>1E-4</v>
      </c>
      <c r="E3181" s="91">
        <v>0</v>
      </c>
      <c r="F3181" s="186">
        <v>0</v>
      </c>
      <c r="G3181" s="186">
        <v>0</v>
      </c>
      <c r="H3181" s="186">
        <v>0</v>
      </c>
      <c r="I3181" s="187">
        <v>0</v>
      </c>
      <c r="J3181" s="186">
        <v>0</v>
      </c>
      <c r="K3181" s="186">
        <v>0</v>
      </c>
      <c r="L3181" s="186">
        <v>0</v>
      </c>
      <c r="M3181" s="187">
        <v>0</v>
      </c>
      <c r="N3181" s="187">
        <v>0</v>
      </c>
      <c r="O3181" s="187">
        <v>0</v>
      </c>
      <c r="P3181" s="187">
        <v>0</v>
      </c>
      <c r="Q3181" s="187">
        <v>0</v>
      </c>
      <c r="R3181" s="186">
        <v>0</v>
      </c>
      <c r="S3181" s="186">
        <v>1E-4</v>
      </c>
      <c r="T3181" s="188">
        <v>0</v>
      </c>
      <c r="U3181" s="187">
        <v>0</v>
      </c>
      <c r="V3181" s="187">
        <v>0</v>
      </c>
      <c r="W3181" s="187">
        <v>0</v>
      </c>
      <c r="X3181" s="187">
        <v>0</v>
      </c>
      <c r="Y3181" s="186">
        <v>0</v>
      </c>
      <c r="Z3181" s="186">
        <v>0</v>
      </c>
      <c r="AA3181" s="186">
        <v>0</v>
      </c>
      <c r="AB3181" s="187">
        <v>0</v>
      </c>
      <c r="AC3181" s="187">
        <v>0</v>
      </c>
      <c r="AD3181" s="188">
        <v>0</v>
      </c>
      <c r="AE3181" s="189">
        <v>0</v>
      </c>
      <c r="AF3181" s="187">
        <v>0</v>
      </c>
      <c r="AG3181" s="187">
        <v>0</v>
      </c>
      <c r="AH3181" s="484">
        <v>0</v>
      </c>
      <c r="AI3181" s="186">
        <v>0</v>
      </c>
      <c r="AJ3181" s="192">
        <v>7501943449978</v>
      </c>
      <c r="AK3181" s="192" t="s">
        <v>262</v>
      </c>
      <c r="AM3181" s="75">
        <v>95361</v>
      </c>
      <c r="AO3181" s="188">
        <v>0</v>
      </c>
      <c r="AP3181" s="188">
        <v>0</v>
      </c>
      <c r="AQ3181" s="187">
        <v>0</v>
      </c>
      <c r="AR3181" s="188">
        <v>0</v>
      </c>
      <c r="AS3181" s="187">
        <v>0</v>
      </c>
      <c r="AT3181" s="188">
        <v>0</v>
      </c>
      <c r="AU3181" s="187">
        <v>0</v>
      </c>
      <c r="AV3181" s="188">
        <v>0</v>
      </c>
      <c r="AW3181" s="187">
        <v>0</v>
      </c>
      <c r="AX3181" s="188">
        <v>0</v>
      </c>
      <c r="AY3181" s="187">
        <v>0</v>
      </c>
      <c r="AZ3181" s="188">
        <v>0</v>
      </c>
      <c r="BA3181" s="187">
        <v>0</v>
      </c>
      <c r="BB3181" s="188">
        <v>0</v>
      </c>
      <c r="BC3181" s="187">
        <v>0</v>
      </c>
      <c r="BD3181" s="75"/>
      <c r="BE3181" s="75"/>
      <c r="BH3181" s="74"/>
      <c r="BI3181" s="194"/>
      <c r="BJ3181" s="74"/>
    </row>
    <row r="3182" spans="1:62" ht="11.25" customHeight="1" x14ac:dyDescent="0.3">
      <c r="A3182" s="184" t="s">
        <v>3641</v>
      </c>
      <c r="B3182" s="185">
        <v>0</v>
      </c>
      <c r="C3182" s="832">
        <v>95377</v>
      </c>
      <c r="D3182" s="55">
        <v>1E-4</v>
      </c>
      <c r="E3182" s="91">
        <v>0</v>
      </c>
      <c r="F3182" s="186">
        <v>0</v>
      </c>
      <c r="G3182" s="186">
        <v>0</v>
      </c>
      <c r="H3182" s="186">
        <v>0</v>
      </c>
      <c r="I3182" s="187">
        <v>0</v>
      </c>
      <c r="J3182" s="186">
        <v>0</v>
      </c>
      <c r="K3182" s="186">
        <v>0</v>
      </c>
      <c r="L3182" s="186">
        <v>0</v>
      </c>
      <c r="M3182" s="187">
        <v>0</v>
      </c>
      <c r="N3182" s="187">
        <v>0</v>
      </c>
      <c r="O3182" s="187">
        <v>0</v>
      </c>
      <c r="P3182" s="187">
        <v>0</v>
      </c>
      <c r="Q3182" s="187">
        <v>0</v>
      </c>
      <c r="R3182" s="186">
        <v>0</v>
      </c>
      <c r="S3182" s="186">
        <v>1E-4</v>
      </c>
      <c r="T3182" s="188">
        <v>0</v>
      </c>
      <c r="U3182" s="187">
        <v>0</v>
      </c>
      <c r="V3182" s="187">
        <v>0</v>
      </c>
      <c r="W3182" s="187">
        <v>0</v>
      </c>
      <c r="X3182" s="187">
        <v>0</v>
      </c>
      <c r="Y3182" s="186">
        <v>0</v>
      </c>
      <c r="Z3182" s="186">
        <v>0</v>
      </c>
      <c r="AA3182" s="186">
        <v>0</v>
      </c>
      <c r="AB3182" s="187">
        <v>0</v>
      </c>
      <c r="AC3182" s="187">
        <v>0</v>
      </c>
      <c r="AD3182" s="188">
        <v>0</v>
      </c>
      <c r="AE3182" s="189">
        <v>0</v>
      </c>
      <c r="AF3182" s="187">
        <v>0</v>
      </c>
      <c r="AG3182" s="187">
        <v>0</v>
      </c>
      <c r="AH3182" s="484">
        <v>0</v>
      </c>
      <c r="AI3182" s="186">
        <v>0</v>
      </c>
      <c r="AJ3182" s="192">
        <v>7501943449978</v>
      </c>
      <c r="AK3182" s="192">
        <v>95361</v>
      </c>
      <c r="AM3182" s="75">
        <v>95377</v>
      </c>
      <c r="AO3182" s="188">
        <v>0</v>
      </c>
      <c r="AP3182" s="188">
        <v>0</v>
      </c>
      <c r="AQ3182" s="187">
        <v>0</v>
      </c>
      <c r="AR3182" s="188">
        <v>0</v>
      </c>
      <c r="AS3182" s="187">
        <v>0</v>
      </c>
      <c r="AT3182" s="188">
        <v>0</v>
      </c>
      <c r="AU3182" s="187">
        <v>0</v>
      </c>
      <c r="AV3182" s="188">
        <v>0</v>
      </c>
      <c r="AW3182" s="187">
        <v>0</v>
      </c>
      <c r="AX3182" s="188">
        <v>0</v>
      </c>
      <c r="AY3182" s="187">
        <v>0</v>
      </c>
      <c r="AZ3182" s="188">
        <v>0</v>
      </c>
      <c r="BA3182" s="187">
        <v>0</v>
      </c>
      <c r="BB3182" s="188">
        <v>0</v>
      </c>
      <c r="BC3182" s="187">
        <v>0</v>
      </c>
      <c r="BD3182" s="75"/>
      <c r="BE3182" s="75"/>
      <c r="BH3182" s="74"/>
      <c r="BI3182" s="194"/>
      <c r="BJ3182" s="74"/>
    </row>
    <row r="3183" spans="1:62" ht="11.25" customHeight="1" x14ac:dyDescent="0.3">
      <c r="A3183" s="184" t="s">
        <v>3642</v>
      </c>
      <c r="B3183" s="185">
        <v>0</v>
      </c>
      <c r="C3183" s="832">
        <v>95617</v>
      </c>
      <c r="D3183" s="55">
        <v>1E-4</v>
      </c>
      <c r="E3183" s="91">
        <v>0</v>
      </c>
      <c r="F3183" s="186">
        <v>0</v>
      </c>
      <c r="G3183" s="186">
        <v>0</v>
      </c>
      <c r="H3183" s="186">
        <v>0</v>
      </c>
      <c r="I3183" s="187">
        <v>0</v>
      </c>
      <c r="J3183" s="186">
        <v>0</v>
      </c>
      <c r="K3183" s="186">
        <v>0</v>
      </c>
      <c r="L3183" s="186">
        <v>0</v>
      </c>
      <c r="M3183" s="187">
        <v>0</v>
      </c>
      <c r="N3183" s="187">
        <v>0</v>
      </c>
      <c r="O3183" s="187">
        <v>0</v>
      </c>
      <c r="P3183" s="187">
        <v>0</v>
      </c>
      <c r="Q3183" s="187">
        <v>0</v>
      </c>
      <c r="R3183" s="186">
        <v>0</v>
      </c>
      <c r="S3183" s="186">
        <v>1E-4</v>
      </c>
      <c r="T3183" s="188">
        <v>0</v>
      </c>
      <c r="U3183" s="187">
        <v>0</v>
      </c>
      <c r="V3183" s="187">
        <v>0</v>
      </c>
      <c r="W3183" s="187">
        <v>0</v>
      </c>
      <c r="X3183" s="187">
        <v>0</v>
      </c>
      <c r="Y3183" s="186">
        <v>0</v>
      </c>
      <c r="Z3183" s="186">
        <v>0</v>
      </c>
      <c r="AA3183" s="186">
        <v>0</v>
      </c>
      <c r="AB3183" s="187">
        <v>0</v>
      </c>
      <c r="AC3183" s="187">
        <v>0</v>
      </c>
      <c r="AD3183" s="188">
        <v>0</v>
      </c>
      <c r="AE3183" s="189">
        <v>0</v>
      </c>
      <c r="AF3183" s="187">
        <v>0</v>
      </c>
      <c r="AG3183" s="187">
        <v>0</v>
      </c>
      <c r="AH3183" s="484">
        <v>0</v>
      </c>
      <c r="AI3183" s="186">
        <v>0</v>
      </c>
      <c r="AJ3183" s="192">
        <v>7501943449978</v>
      </c>
      <c r="AK3183" s="192">
        <v>95361</v>
      </c>
      <c r="AM3183" s="75">
        <v>95617</v>
      </c>
      <c r="AO3183" s="188">
        <v>0</v>
      </c>
      <c r="AP3183" s="188">
        <v>0</v>
      </c>
      <c r="AQ3183" s="187">
        <v>0</v>
      </c>
      <c r="AR3183" s="188">
        <v>0</v>
      </c>
      <c r="AS3183" s="187">
        <v>0</v>
      </c>
      <c r="AT3183" s="188">
        <v>0</v>
      </c>
      <c r="AU3183" s="187">
        <v>0</v>
      </c>
      <c r="AV3183" s="188">
        <v>0</v>
      </c>
      <c r="AW3183" s="187">
        <v>0</v>
      </c>
      <c r="AX3183" s="188">
        <v>0</v>
      </c>
      <c r="AY3183" s="187">
        <v>0</v>
      </c>
      <c r="AZ3183" s="188">
        <v>0</v>
      </c>
      <c r="BA3183" s="187">
        <v>0</v>
      </c>
      <c r="BB3183" s="188">
        <v>0</v>
      </c>
      <c r="BC3183" s="187">
        <v>0</v>
      </c>
      <c r="BD3183" s="75"/>
      <c r="BE3183" s="75"/>
      <c r="BH3183" s="74"/>
      <c r="BI3183" s="194"/>
      <c r="BJ3183" s="74"/>
    </row>
    <row r="3184" spans="1:62" ht="11.25" customHeight="1" x14ac:dyDescent="0.3">
      <c r="A3184" s="184" t="s">
        <v>3642</v>
      </c>
      <c r="B3184" s="185">
        <v>0</v>
      </c>
      <c r="C3184" s="831">
        <v>95615</v>
      </c>
      <c r="D3184" s="55">
        <v>1E-4</v>
      </c>
      <c r="E3184" s="91">
        <v>0</v>
      </c>
      <c r="F3184" s="186">
        <v>0</v>
      </c>
      <c r="G3184" s="186">
        <v>0</v>
      </c>
      <c r="H3184" s="186">
        <v>0</v>
      </c>
      <c r="I3184" s="187">
        <v>0</v>
      </c>
      <c r="J3184" s="186">
        <v>0</v>
      </c>
      <c r="K3184" s="186">
        <v>0</v>
      </c>
      <c r="L3184" s="186">
        <v>0</v>
      </c>
      <c r="M3184" s="187">
        <v>0</v>
      </c>
      <c r="N3184" s="187">
        <v>0</v>
      </c>
      <c r="O3184" s="187">
        <v>0</v>
      </c>
      <c r="P3184" s="187">
        <v>0</v>
      </c>
      <c r="Q3184" s="187">
        <v>0</v>
      </c>
      <c r="R3184" s="186">
        <v>0</v>
      </c>
      <c r="S3184" s="186">
        <v>1E-4</v>
      </c>
      <c r="T3184" s="188">
        <v>0</v>
      </c>
      <c r="U3184" s="187">
        <v>0</v>
      </c>
      <c r="V3184" s="187">
        <v>0</v>
      </c>
      <c r="W3184" s="187">
        <v>0</v>
      </c>
      <c r="X3184" s="187">
        <v>0</v>
      </c>
      <c r="Y3184" s="186">
        <v>0</v>
      </c>
      <c r="Z3184" s="186">
        <v>0</v>
      </c>
      <c r="AA3184" s="186">
        <v>0</v>
      </c>
      <c r="AB3184" s="187">
        <v>0</v>
      </c>
      <c r="AC3184" s="187">
        <v>0</v>
      </c>
      <c r="AD3184" s="188">
        <v>0</v>
      </c>
      <c r="AE3184" s="189">
        <v>0</v>
      </c>
      <c r="AF3184" s="187">
        <v>0</v>
      </c>
      <c r="AG3184" s="187">
        <v>0</v>
      </c>
      <c r="AH3184" s="484">
        <v>0</v>
      </c>
      <c r="AI3184" s="186">
        <v>0</v>
      </c>
      <c r="AJ3184" s="192">
        <v>7506425615049</v>
      </c>
      <c r="AK3184" s="192" t="s">
        <v>262</v>
      </c>
      <c r="AM3184" s="75">
        <v>95615</v>
      </c>
      <c r="AO3184" s="188">
        <v>0</v>
      </c>
      <c r="AP3184" s="188">
        <v>0</v>
      </c>
      <c r="AQ3184" s="187">
        <v>0</v>
      </c>
      <c r="AR3184" s="188">
        <v>0</v>
      </c>
      <c r="AS3184" s="187">
        <v>0</v>
      </c>
      <c r="AT3184" s="188">
        <v>0</v>
      </c>
      <c r="AU3184" s="187">
        <v>0</v>
      </c>
      <c r="AV3184" s="188">
        <v>0</v>
      </c>
      <c r="AW3184" s="187">
        <v>0</v>
      </c>
      <c r="AX3184" s="188">
        <v>0</v>
      </c>
      <c r="AY3184" s="187">
        <v>0</v>
      </c>
      <c r="AZ3184" s="188">
        <v>0</v>
      </c>
      <c r="BA3184" s="187">
        <v>0</v>
      </c>
      <c r="BB3184" s="188">
        <v>0</v>
      </c>
      <c r="BC3184" s="187">
        <v>0</v>
      </c>
      <c r="BD3184" s="75"/>
      <c r="BE3184" s="75"/>
      <c r="BH3184" s="74"/>
      <c r="BI3184" s="194"/>
      <c r="BJ3184" s="74"/>
    </row>
    <row r="3185" spans="1:62" ht="11.25" customHeight="1" x14ac:dyDescent="0.3">
      <c r="A3185" s="184" t="s">
        <v>3643</v>
      </c>
      <c r="B3185" s="185">
        <v>0</v>
      </c>
      <c r="C3185" s="850">
        <v>95498</v>
      </c>
      <c r="D3185" s="55">
        <v>1E-4</v>
      </c>
      <c r="E3185" s="91">
        <v>0</v>
      </c>
      <c r="F3185" s="186">
        <v>0</v>
      </c>
      <c r="G3185" s="186">
        <v>0</v>
      </c>
      <c r="H3185" s="186">
        <v>0</v>
      </c>
      <c r="I3185" s="187">
        <v>0</v>
      </c>
      <c r="J3185" s="186">
        <v>0</v>
      </c>
      <c r="K3185" s="186">
        <v>0</v>
      </c>
      <c r="L3185" s="186">
        <v>0</v>
      </c>
      <c r="M3185" s="187">
        <v>0</v>
      </c>
      <c r="N3185" s="187">
        <v>0</v>
      </c>
      <c r="O3185" s="187">
        <v>0</v>
      </c>
      <c r="P3185" s="187">
        <v>0</v>
      </c>
      <c r="Q3185" s="187">
        <v>0</v>
      </c>
      <c r="R3185" s="186">
        <v>0</v>
      </c>
      <c r="S3185" s="186">
        <v>1E-4</v>
      </c>
      <c r="T3185" s="188">
        <v>0</v>
      </c>
      <c r="U3185" s="187">
        <v>0</v>
      </c>
      <c r="V3185" s="187">
        <v>0</v>
      </c>
      <c r="W3185" s="187">
        <v>0</v>
      </c>
      <c r="X3185" s="187">
        <v>0</v>
      </c>
      <c r="Y3185" s="186">
        <v>0</v>
      </c>
      <c r="Z3185" s="186">
        <v>0</v>
      </c>
      <c r="AA3185" s="186">
        <v>0</v>
      </c>
      <c r="AB3185" s="187">
        <v>0</v>
      </c>
      <c r="AC3185" s="187">
        <v>0</v>
      </c>
      <c r="AD3185" s="188">
        <v>0</v>
      </c>
      <c r="AE3185" s="189">
        <v>0</v>
      </c>
      <c r="AF3185" s="187">
        <v>0</v>
      </c>
      <c r="AG3185" s="187">
        <v>0</v>
      </c>
      <c r="AH3185" s="484">
        <v>0</v>
      </c>
      <c r="AI3185" s="186">
        <v>0</v>
      </c>
      <c r="AJ3185" s="192">
        <v>7501943449978</v>
      </c>
      <c r="AK3185" s="192">
        <v>95361</v>
      </c>
      <c r="AM3185" s="75">
        <v>95498</v>
      </c>
      <c r="AO3185" s="188">
        <v>0</v>
      </c>
      <c r="AP3185" s="188">
        <v>0</v>
      </c>
      <c r="AQ3185" s="187">
        <v>0</v>
      </c>
      <c r="AR3185" s="188">
        <v>0</v>
      </c>
      <c r="AS3185" s="187">
        <v>0</v>
      </c>
      <c r="AT3185" s="188">
        <v>0</v>
      </c>
      <c r="AU3185" s="187">
        <v>0</v>
      </c>
      <c r="AV3185" s="188">
        <v>0</v>
      </c>
      <c r="AW3185" s="187">
        <v>0</v>
      </c>
      <c r="AX3185" s="188">
        <v>0</v>
      </c>
      <c r="AY3185" s="187">
        <v>0</v>
      </c>
      <c r="AZ3185" s="188">
        <v>0</v>
      </c>
      <c r="BA3185" s="187">
        <v>0</v>
      </c>
      <c r="BB3185" s="188">
        <v>0</v>
      </c>
      <c r="BC3185" s="187">
        <v>0</v>
      </c>
      <c r="BD3185" s="75"/>
      <c r="BE3185" s="75"/>
      <c r="BH3185" s="74"/>
      <c r="BI3185" s="194"/>
      <c r="BJ3185" s="74"/>
    </row>
    <row r="3186" spans="1:62" ht="11.25" customHeight="1" x14ac:dyDescent="0.3">
      <c r="A3186" s="184" t="s">
        <v>3644</v>
      </c>
      <c r="B3186" s="185">
        <v>0</v>
      </c>
      <c r="C3186" s="831">
        <v>95362</v>
      </c>
      <c r="D3186" s="284">
        <v>1E-4</v>
      </c>
      <c r="E3186" s="91">
        <v>0</v>
      </c>
      <c r="F3186" s="186">
        <v>0</v>
      </c>
      <c r="G3186" s="186">
        <v>0</v>
      </c>
      <c r="H3186" s="186">
        <v>0</v>
      </c>
      <c r="I3186" s="187">
        <v>0</v>
      </c>
      <c r="J3186" s="186">
        <v>0</v>
      </c>
      <c r="K3186" s="186">
        <v>0</v>
      </c>
      <c r="L3186" s="186">
        <v>0</v>
      </c>
      <c r="M3186" s="187">
        <v>0</v>
      </c>
      <c r="N3186" s="187">
        <v>0</v>
      </c>
      <c r="O3186" s="187">
        <v>0</v>
      </c>
      <c r="P3186" s="187">
        <v>0</v>
      </c>
      <c r="Q3186" s="187">
        <v>0</v>
      </c>
      <c r="R3186" s="186">
        <v>0</v>
      </c>
      <c r="S3186" s="186">
        <v>1E-4</v>
      </c>
      <c r="T3186" s="188">
        <v>0</v>
      </c>
      <c r="U3186" s="187">
        <v>0</v>
      </c>
      <c r="V3186" s="187">
        <v>0</v>
      </c>
      <c r="W3186" s="187">
        <v>0</v>
      </c>
      <c r="X3186" s="187">
        <v>0</v>
      </c>
      <c r="Y3186" s="186">
        <v>0</v>
      </c>
      <c r="Z3186" s="186">
        <v>0</v>
      </c>
      <c r="AA3186" s="186">
        <v>0</v>
      </c>
      <c r="AB3186" s="187">
        <v>0</v>
      </c>
      <c r="AC3186" s="187">
        <v>0</v>
      </c>
      <c r="AD3186" s="188">
        <v>0</v>
      </c>
      <c r="AE3186" s="189">
        <v>0</v>
      </c>
      <c r="AF3186" s="187">
        <v>0</v>
      </c>
      <c r="AG3186" s="187">
        <v>0</v>
      </c>
      <c r="AH3186" s="484">
        <v>0</v>
      </c>
      <c r="AI3186" s="186">
        <v>0</v>
      </c>
      <c r="AJ3186" s="192">
        <v>7501943450882</v>
      </c>
      <c r="AK3186" s="192" t="s">
        <v>262</v>
      </c>
      <c r="AM3186" s="75">
        <v>95362</v>
      </c>
      <c r="AO3186" s="188">
        <v>0</v>
      </c>
      <c r="AP3186" s="188">
        <v>0</v>
      </c>
      <c r="AQ3186" s="187">
        <v>0</v>
      </c>
      <c r="AR3186" s="188">
        <v>0</v>
      </c>
      <c r="AS3186" s="187">
        <v>0</v>
      </c>
      <c r="AT3186" s="188">
        <v>0</v>
      </c>
      <c r="AU3186" s="187">
        <v>0</v>
      </c>
      <c r="AV3186" s="188">
        <v>0</v>
      </c>
      <c r="AW3186" s="187">
        <v>0</v>
      </c>
      <c r="AX3186" s="188">
        <v>0</v>
      </c>
      <c r="AY3186" s="187">
        <v>0</v>
      </c>
      <c r="AZ3186" s="188">
        <v>0</v>
      </c>
      <c r="BA3186" s="187">
        <v>0</v>
      </c>
      <c r="BB3186" s="188">
        <v>0</v>
      </c>
      <c r="BC3186" s="187">
        <v>0</v>
      </c>
      <c r="BD3186" s="75"/>
      <c r="BE3186" s="75"/>
      <c r="BH3186" s="74"/>
      <c r="BI3186" s="194"/>
      <c r="BJ3186" s="74"/>
    </row>
    <row r="3187" spans="1:62" s="55" customFormat="1" ht="11.25" customHeight="1" x14ac:dyDescent="0.2">
      <c r="A3187" s="184" t="s">
        <v>3645</v>
      </c>
      <c r="B3187" s="185">
        <v>0</v>
      </c>
      <c r="C3187" s="832">
        <v>95375</v>
      </c>
      <c r="D3187" s="284">
        <v>1E-4</v>
      </c>
      <c r="E3187" s="91">
        <v>0</v>
      </c>
      <c r="F3187" s="186">
        <v>0</v>
      </c>
      <c r="G3187" s="186">
        <v>0</v>
      </c>
      <c r="H3187" s="186">
        <v>0</v>
      </c>
      <c r="I3187" s="187">
        <v>0</v>
      </c>
      <c r="J3187" s="186">
        <v>0</v>
      </c>
      <c r="K3187" s="186">
        <v>0</v>
      </c>
      <c r="L3187" s="186">
        <v>0</v>
      </c>
      <c r="M3187" s="187">
        <v>0</v>
      </c>
      <c r="N3187" s="187">
        <v>0</v>
      </c>
      <c r="O3187" s="187">
        <v>0</v>
      </c>
      <c r="P3187" s="187">
        <v>0</v>
      </c>
      <c r="Q3187" s="187">
        <v>0</v>
      </c>
      <c r="R3187" s="186">
        <v>0</v>
      </c>
      <c r="S3187" s="186">
        <v>1E-4</v>
      </c>
      <c r="T3187" s="188">
        <v>0</v>
      </c>
      <c r="U3187" s="187">
        <v>0</v>
      </c>
      <c r="V3187" s="187">
        <v>0</v>
      </c>
      <c r="W3187" s="187">
        <v>0</v>
      </c>
      <c r="X3187" s="187">
        <v>0</v>
      </c>
      <c r="Y3187" s="186">
        <v>0</v>
      </c>
      <c r="Z3187" s="186">
        <v>0</v>
      </c>
      <c r="AA3187" s="186">
        <v>0</v>
      </c>
      <c r="AB3187" s="187">
        <v>0</v>
      </c>
      <c r="AC3187" s="186">
        <v>0</v>
      </c>
      <c r="AD3187" s="188">
        <v>0</v>
      </c>
      <c r="AE3187" s="189">
        <v>0</v>
      </c>
      <c r="AF3187" s="187">
        <v>0</v>
      </c>
      <c r="AG3187" s="187">
        <v>0</v>
      </c>
      <c r="AH3187" s="484">
        <v>0</v>
      </c>
      <c r="AI3187" s="186">
        <v>0</v>
      </c>
      <c r="AJ3187" s="192">
        <v>7501943450882</v>
      </c>
      <c r="AK3187" s="192">
        <v>95362</v>
      </c>
      <c r="AL3187" s="90"/>
      <c r="AM3187" s="75">
        <v>95375</v>
      </c>
      <c r="AN3187" s="90"/>
      <c r="AO3187" s="188">
        <v>0</v>
      </c>
      <c r="AP3187" s="188">
        <v>0</v>
      </c>
      <c r="AQ3187" s="187">
        <v>0</v>
      </c>
      <c r="AR3187" s="188">
        <v>0</v>
      </c>
      <c r="AS3187" s="187">
        <v>0</v>
      </c>
      <c r="AT3187" s="188">
        <v>0</v>
      </c>
      <c r="AU3187" s="187">
        <v>0</v>
      </c>
      <c r="AV3187" s="188">
        <v>0</v>
      </c>
      <c r="AW3187" s="187">
        <v>0</v>
      </c>
      <c r="AX3187" s="188">
        <v>0</v>
      </c>
      <c r="AY3187" s="187">
        <v>0</v>
      </c>
      <c r="AZ3187" s="188">
        <v>0</v>
      </c>
      <c r="BA3187" s="187">
        <v>0</v>
      </c>
      <c r="BB3187" s="188">
        <v>0</v>
      </c>
      <c r="BC3187" s="187">
        <v>0</v>
      </c>
      <c r="BD3187" s="75"/>
      <c r="BE3187" s="75"/>
      <c r="BH3187" s="74"/>
      <c r="BI3187" s="194"/>
      <c r="BJ3187" s="74"/>
    </row>
    <row r="3188" spans="1:62" s="55" customFormat="1" ht="11.25" customHeight="1" x14ac:dyDescent="0.2">
      <c r="A3188" s="184" t="s">
        <v>3646</v>
      </c>
      <c r="B3188" s="185">
        <v>0</v>
      </c>
      <c r="C3188" s="850">
        <v>95618</v>
      </c>
      <c r="D3188" s="284">
        <v>1E-4</v>
      </c>
      <c r="E3188" s="91">
        <v>0</v>
      </c>
      <c r="F3188" s="186">
        <v>0</v>
      </c>
      <c r="G3188" s="186">
        <v>0</v>
      </c>
      <c r="H3188" s="186">
        <v>0</v>
      </c>
      <c r="I3188" s="187">
        <v>0</v>
      </c>
      <c r="J3188" s="186">
        <v>0</v>
      </c>
      <c r="K3188" s="186">
        <v>0</v>
      </c>
      <c r="L3188" s="186">
        <v>0</v>
      </c>
      <c r="M3188" s="187">
        <v>0</v>
      </c>
      <c r="N3188" s="187">
        <v>0</v>
      </c>
      <c r="O3188" s="187">
        <v>0</v>
      </c>
      <c r="P3188" s="187">
        <v>0</v>
      </c>
      <c r="Q3188" s="187">
        <v>0</v>
      </c>
      <c r="R3188" s="186">
        <v>0</v>
      </c>
      <c r="S3188" s="186">
        <v>1E-4</v>
      </c>
      <c r="T3188" s="188">
        <v>0</v>
      </c>
      <c r="U3188" s="187">
        <v>0</v>
      </c>
      <c r="V3188" s="187">
        <v>0</v>
      </c>
      <c r="W3188" s="187">
        <v>0</v>
      </c>
      <c r="X3188" s="187">
        <v>0</v>
      </c>
      <c r="Y3188" s="186">
        <v>0</v>
      </c>
      <c r="Z3188" s="186">
        <v>0</v>
      </c>
      <c r="AA3188" s="186">
        <v>0</v>
      </c>
      <c r="AB3188" s="187">
        <v>0</v>
      </c>
      <c r="AC3188" s="186">
        <v>0</v>
      </c>
      <c r="AD3188" s="188">
        <v>0</v>
      </c>
      <c r="AE3188" s="189">
        <v>0</v>
      </c>
      <c r="AF3188" s="187">
        <v>0</v>
      </c>
      <c r="AG3188" s="187">
        <v>0</v>
      </c>
      <c r="AH3188" s="484">
        <v>0</v>
      </c>
      <c r="AI3188" s="186">
        <v>0</v>
      </c>
      <c r="AJ3188" s="192">
        <v>7501943450882</v>
      </c>
      <c r="AK3188" s="192">
        <v>95362</v>
      </c>
      <c r="AL3188" s="90"/>
      <c r="AM3188" s="75">
        <v>95618</v>
      </c>
      <c r="AN3188" s="90"/>
      <c r="AO3188" s="188">
        <v>0</v>
      </c>
      <c r="AP3188" s="188">
        <v>0</v>
      </c>
      <c r="AQ3188" s="187">
        <v>0</v>
      </c>
      <c r="AR3188" s="188">
        <v>0</v>
      </c>
      <c r="AS3188" s="187">
        <v>0</v>
      </c>
      <c r="AT3188" s="188">
        <v>0</v>
      </c>
      <c r="AU3188" s="187">
        <v>0</v>
      </c>
      <c r="AV3188" s="188">
        <v>0</v>
      </c>
      <c r="AW3188" s="187">
        <v>0</v>
      </c>
      <c r="AX3188" s="188">
        <v>0</v>
      </c>
      <c r="AY3188" s="187">
        <v>0</v>
      </c>
      <c r="AZ3188" s="188">
        <v>0</v>
      </c>
      <c r="BA3188" s="187">
        <v>0</v>
      </c>
      <c r="BB3188" s="188">
        <v>0</v>
      </c>
      <c r="BC3188" s="187">
        <v>0</v>
      </c>
      <c r="BD3188" s="75"/>
      <c r="BE3188" s="75"/>
      <c r="BH3188" s="74"/>
      <c r="BI3188" s="194"/>
      <c r="BJ3188" s="74"/>
    </row>
    <row r="3189" spans="1:62" s="55" customFormat="1" ht="11.25" customHeight="1" x14ac:dyDescent="0.2">
      <c r="A3189" s="184" t="s">
        <v>3647</v>
      </c>
      <c r="B3189" s="185">
        <v>0</v>
      </c>
      <c r="C3189" s="832">
        <v>95499</v>
      </c>
      <c r="D3189" s="284">
        <v>1E-4</v>
      </c>
      <c r="E3189" s="91">
        <v>0</v>
      </c>
      <c r="F3189" s="186">
        <v>0</v>
      </c>
      <c r="G3189" s="186">
        <v>0</v>
      </c>
      <c r="H3189" s="186">
        <v>0</v>
      </c>
      <c r="I3189" s="187">
        <v>0</v>
      </c>
      <c r="J3189" s="186">
        <v>0</v>
      </c>
      <c r="K3189" s="186">
        <v>0</v>
      </c>
      <c r="L3189" s="186">
        <v>0</v>
      </c>
      <c r="M3189" s="187">
        <v>0</v>
      </c>
      <c r="N3189" s="187">
        <v>0</v>
      </c>
      <c r="O3189" s="187">
        <v>0</v>
      </c>
      <c r="P3189" s="187">
        <v>0</v>
      </c>
      <c r="Q3189" s="187">
        <v>0</v>
      </c>
      <c r="R3189" s="186">
        <v>0</v>
      </c>
      <c r="S3189" s="186">
        <v>1E-4</v>
      </c>
      <c r="T3189" s="188">
        <v>0</v>
      </c>
      <c r="U3189" s="187">
        <v>0</v>
      </c>
      <c r="V3189" s="187">
        <v>0</v>
      </c>
      <c r="W3189" s="187">
        <v>0</v>
      </c>
      <c r="X3189" s="187">
        <v>0</v>
      </c>
      <c r="Y3189" s="186">
        <v>0</v>
      </c>
      <c r="Z3189" s="186">
        <v>0</v>
      </c>
      <c r="AA3189" s="186">
        <v>0</v>
      </c>
      <c r="AB3189" s="187">
        <v>0</v>
      </c>
      <c r="AC3189" s="186">
        <v>0</v>
      </c>
      <c r="AD3189" s="188">
        <v>0</v>
      </c>
      <c r="AE3189" s="189">
        <v>0</v>
      </c>
      <c r="AF3189" s="187">
        <v>0</v>
      </c>
      <c r="AG3189" s="187">
        <v>0</v>
      </c>
      <c r="AH3189" s="484">
        <v>0</v>
      </c>
      <c r="AI3189" s="186">
        <v>0</v>
      </c>
      <c r="AJ3189" s="192">
        <v>7501943450882</v>
      </c>
      <c r="AK3189" s="192">
        <v>95362</v>
      </c>
      <c r="AL3189" s="90"/>
      <c r="AM3189" s="75">
        <v>95499</v>
      </c>
      <c r="AN3189" s="90"/>
      <c r="AO3189" s="188">
        <v>0</v>
      </c>
      <c r="AP3189" s="188">
        <v>0</v>
      </c>
      <c r="AQ3189" s="187">
        <v>0</v>
      </c>
      <c r="AR3189" s="188">
        <v>0</v>
      </c>
      <c r="AS3189" s="187">
        <v>0</v>
      </c>
      <c r="AT3189" s="188">
        <v>0</v>
      </c>
      <c r="AU3189" s="187">
        <v>0</v>
      </c>
      <c r="AV3189" s="188">
        <v>0</v>
      </c>
      <c r="AW3189" s="187">
        <v>0</v>
      </c>
      <c r="AX3189" s="188">
        <v>0</v>
      </c>
      <c r="AY3189" s="187">
        <v>0</v>
      </c>
      <c r="AZ3189" s="188">
        <v>0</v>
      </c>
      <c r="BA3189" s="187">
        <v>0</v>
      </c>
      <c r="BB3189" s="188">
        <v>0</v>
      </c>
      <c r="BC3189" s="187">
        <v>0</v>
      </c>
      <c r="BD3189" s="75"/>
      <c r="BE3189" s="75"/>
      <c r="BH3189" s="74"/>
      <c r="BI3189" s="194"/>
      <c r="BJ3189" s="74"/>
    </row>
    <row r="3190" spans="1:62" ht="11.25" customHeight="1" x14ac:dyDescent="0.3">
      <c r="A3190" s="184" t="s">
        <v>3648</v>
      </c>
      <c r="B3190" s="185">
        <v>0</v>
      </c>
      <c r="C3190" s="832">
        <v>95317</v>
      </c>
      <c r="D3190" s="284">
        <v>1E-4</v>
      </c>
      <c r="E3190" s="91">
        <v>0</v>
      </c>
      <c r="F3190" s="186">
        <v>0</v>
      </c>
      <c r="G3190" s="186">
        <v>0</v>
      </c>
      <c r="H3190" s="186">
        <v>0</v>
      </c>
      <c r="I3190" s="187">
        <v>0</v>
      </c>
      <c r="J3190" s="186">
        <v>0</v>
      </c>
      <c r="K3190" s="186">
        <v>0</v>
      </c>
      <c r="L3190" s="186">
        <v>0</v>
      </c>
      <c r="M3190" s="187">
        <v>0</v>
      </c>
      <c r="N3190" s="187">
        <v>0</v>
      </c>
      <c r="O3190" s="187">
        <v>0</v>
      </c>
      <c r="P3190" s="187">
        <v>0</v>
      </c>
      <c r="Q3190" s="187">
        <v>0</v>
      </c>
      <c r="R3190" s="187">
        <v>0</v>
      </c>
      <c r="S3190" s="189">
        <v>1E-4</v>
      </c>
      <c r="T3190" s="188">
        <v>0</v>
      </c>
      <c r="U3190" s="187">
        <v>0</v>
      </c>
      <c r="V3190" s="187">
        <v>0</v>
      </c>
      <c r="W3190" s="187">
        <v>0</v>
      </c>
      <c r="X3190" s="187">
        <v>0</v>
      </c>
      <c r="Y3190" s="186">
        <v>0</v>
      </c>
      <c r="Z3190" s="186">
        <v>0</v>
      </c>
      <c r="AA3190" s="186">
        <v>0</v>
      </c>
      <c r="AB3190" s="187">
        <v>0</v>
      </c>
      <c r="AC3190" s="186">
        <v>0</v>
      </c>
      <c r="AD3190" s="188">
        <v>0</v>
      </c>
      <c r="AE3190" s="189">
        <v>0</v>
      </c>
      <c r="AF3190" s="187">
        <v>0</v>
      </c>
      <c r="AG3190" s="187">
        <v>0</v>
      </c>
      <c r="AH3190" s="484">
        <v>0</v>
      </c>
      <c r="AI3190" s="186">
        <v>0</v>
      </c>
      <c r="AJ3190" s="192">
        <v>7501943450882</v>
      </c>
      <c r="AK3190" s="192">
        <v>95362</v>
      </c>
      <c r="AM3190" s="75">
        <v>95317</v>
      </c>
      <c r="AO3190" s="188">
        <v>0</v>
      </c>
      <c r="AP3190" s="188">
        <v>0</v>
      </c>
      <c r="AQ3190" s="187">
        <v>0</v>
      </c>
      <c r="AR3190" s="188">
        <v>0</v>
      </c>
      <c r="AS3190" s="187">
        <v>0</v>
      </c>
      <c r="AT3190" s="188">
        <v>0</v>
      </c>
      <c r="AU3190" s="187">
        <v>0</v>
      </c>
      <c r="AV3190" s="188">
        <v>0</v>
      </c>
      <c r="AW3190" s="187">
        <v>0</v>
      </c>
      <c r="AX3190" s="188">
        <v>0</v>
      </c>
      <c r="AY3190" s="187">
        <v>0</v>
      </c>
      <c r="AZ3190" s="188">
        <v>0</v>
      </c>
      <c r="BA3190" s="187">
        <v>0</v>
      </c>
      <c r="BB3190" s="188">
        <v>0</v>
      </c>
      <c r="BC3190" s="187">
        <v>0</v>
      </c>
      <c r="BD3190" s="75"/>
      <c r="BE3190" s="75"/>
      <c r="BH3190" s="74"/>
      <c r="BI3190" s="194"/>
      <c r="BJ3190" s="74"/>
    </row>
    <row r="3191" spans="1:62" ht="11.25" customHeight="1" x14ac:dyDescent="0.3">
      <c r="A3191" s="184" t="s">
        <v>3649</v>
      </c>
      <c r="B3191" s="185" t="s">
        <v>44</v>
      </c>
      <c r="C3191" s="831">
        <v>95312</v>
      </c>
      <c r="D3191" s="55">
        <v>1E-4</v>
      </c>
      <c r="E3191" s="91">
        <v>0</v>
      </c>
      <c r="F3191" s="186">
        <v>0</v>
      </c>
      <c r="G3191" s="186">
        <v>0</v>
      </c>
      <c r="H3191" s="186">
        <v>0</v>
      </c>
      <c r="I3191" s="187">
        <v>0</v>
      </c>
      <c r="J3191" s="186">
        <v>0</v>
      </c>
      <c r="K3191" s="186">
        <v>0</v>
      </c>
      <c r="L3191" s="186">
        <v>0</v>
      </c>
      <c r="M3191" s="187">
        <v>0</v>
      </c>
      <c r="N3191" s="187">
        <v>0</v>
      </c>
      <c r="O3191" s="187">
        <v>0</v>
      </c>
      <c r="P3191" s="187">
        <v>0</v>
      </c>
      <c r="Q3191" s="187">
        <v>0</v>
      </c>
      <c r="R3191" s="186">
        <v>0</v>
      </c>
      <c r="S3191" s="186">
        <v>1E-4</v>
      </c>
      <c r="T3191" s="188">
        <v>0</v>
      </c>
      <c r="U3191" s="187">
        <v>0</v>
      </c>
      <c r="V3191" s="187">
        <v>0</v>
      </c>
      <c r="W3191" s="187">
        <v>0</v>
      </c>
      <c r="X3191" s="187">
        <v>0</v>
      </c>
      <c r="Y3191" s="186">
        <v>0</v>
      </c>
      <c r="Z3191" s="186">
        <v>0</v>
      </c>
      <c r="AA3191" s="186">
        <v>0</v>
      </c>
      <c r="AB3191" s="187">
        <v>0</v>
      </c>
      <c r="AC3191" s="187">
        <v>0</v>
      </c>
      <c r="AD3191" s="188">
        <v>0</v>
      </c>
      <c r="AE3191" s="189">
        <v>0</v>
      </c>
      <c r="AF3191" s="187">
        <v>0</v>
      </c>
      <c r="AG3191" s="187">
        <v>0</v>
      </c>
      <c r="AH3191" s="484">
        <v>0</v>
      </c>
      <c r="AI3191" s="186">
        <v>0</v>
      </c>
      <c r="AJ3191" s="192">
        <v>7501943449893</v>
      </c>
      <c r="AK3191" s="192" t="s">
        <v>262</v>
      </c>
      <c r="AM3191" s="75">
        <v>95312</v>
      </c>
      <c r="AO3191" s="188">
        <v>0</v>
      </c>
      <c r="AP3191" s="188">
        <v>0</v>
      </c>
      <c r="AQ3191" s="187">
        <v>0</v>
      </c>
      <c r="AR3191" s="188">
        <v>0</v>
      </c>
      <c r="AS3191" s="187">
        <v>0</v>
      </c>
      <c r="AT3191" s="188">
        <v>0</v>
      </c>
      <c r="AU3191" s="187">
        <v>0</v>
      </c>
      <c r="AV3191" s="188">
        <v>0</v>
      </c>
      <c r="AW3191" s="187">
        <v>0</v>
      </c>
      <c r="AX3191" s="188">
        <v>0</v>
      </c>
      <c r="AY3191" s="187">
        <v>0</v>
      </c>
      <c r="AZ3191" s="188">
        <v>0</v>
      </c>
      <c r="BA3191" s="187">
        <v>0</v>
      </c>
      <c r="BB3191" s="188">
        <v>0</v>
      </c>
      <c r="BC3191" s="187">
        <v>0</v>
      </c>
      <c r="BD3191" s="75"/>
      <c r="BE3191" s="75"/>
      <c r="BH3191" s="74"/>
      <c r="BI3191" s="194"/>
      <c r="BJ3191" s="74"/>
    </row>
    <row r="3192" spans="1:62" ht="11.25" customHeight="1" x14ac:dyDescent="0.3">
      <c r="A3192" s="184" t="s">
        <v>3650</v>
      </c>
      <c r="B3192" s="185">
        <v>0</v>
      </c>
      <c r="C3192" s="850">
        <v>95493</v>
      </c>
      <c r="D3192" s="55">
        <v>1E-4</v>
      </c>
      <c r="E3192" s="91">
        <v>0</v>
      </c>
      <c r="F3192" s="186">
        <v>0</v>
      </c>
      <c r="G3192" s="186">
        <v>0</v>
      </c>
      <c r="H3192" s="186">
        <v>0</v>
      </c>
      <c r="I3192" s="187">
        <v>0</v>
      </c>
      <c r="J3192" s="186">
        <v>0</v>
      </c>
      <c r="K3192" s="186">
        <v>0</v>
      </c>
      <c r="L3192" s="186">
        <v>0</v>
      </c>
      <c r="M3192" s="187">
        <v>0</v>
      </c>
      <c r="N3192" s="187">
        <v>0</v>
      </c>
      <c r="O3192" s="187">
        <v>0</v>
      </c>
      <c r="P3192" s="187">
        <v>0</v>
      </c>
      <c r="Q3192" s="187">
        <v>0</v>
      </c>
      <c r="R3192" s="186">
        <v>0</v>
      </c>
      <c r="S3192" s="186">
        <v>1E-4</v>
      </c>
      <c r="T3192" s="188">
        <v>0</v>
      </c>
      <c r="U3192" s="187">
        <v>0</v>
      </c>
      <c r="V3192" s="187">
        <v>0</v>
      </c>
      <c r="W3192" s="187">
        <v>0</v>
      </c>
      <c r="X3192" s="187">
        <v>0</v>
      </c>
      <c r="Y3192" s="186">
        <v>0</v>
      </c>
      <c r="Z3192" s="186">
        <v>0</v>
      </c>
      <c r="AA3192" s="186">
        <v>0</v>
      </c>
      <c r="AB3192" s="187">
        <v>0</v>
      </c>
      <c r="AC3192" s="187">
        <v>0</v>
      </c>
      <c r="AD3192" s="188">
        <v>0</v>
      </c>
      <c r="AE3192" s="189">
        <v>0</v>
      </c>
      <c r="AF3192" s="187">
        <v>0</v>
      </c>
      <c r="AG3192" s="187">
        <v>0</v>
      </c>
      <c r="AH3192" s="484">
        <v>0</v>
      </c>
      <c r="AI3192" s="186">
        <v>0</v>
      </c>
      <c r="AJ3192" s="192">
        <v>7501943449893</v>
      </c>
      <c r="AK3192" s="192">
        <v>95312</v>
      </c>
      <c r="AM3192" s="75">
        <v>95493</v>
      </c>
      <c r="AO3192" s="188">
        <v>0</v>
      </c>
      <c r="AP3192" s="188">
        <v>0</v>
      </c>
      <c r="AQ3192" s="187">
        <v>0</v>
      </c>
      <c r="AR3192" s="188">
        <v>0</v>
      </c>
      <c r="AS3192" s="187">
        <v>0</v>
      </c>
      <c r="AT3192" s="188">
        <v>0</v>
      </c>
      <c r="AU3192" s="187">
        <v>0</v>
      </c>
      <c r="AV3192" s="188">
        <v>0</v>
      </c>
      <c r="AW3192" s="187">
        <v>0</v>
      </c>
      <c r="AX3192" s="188">
        <v>0</v>
      </c>
      <c r="AY3192" s="187">
        <v>0</v>
      </c>
      <c r="AZ3192" s="188">
        <v>0</v>
      </c>
      <c r="BA3192" s="187">
        <v>0</v>
      </c>
      <c r="BB3192" s="188">
        <v>0</v>
      </c>
      <c r="BC3192" s="187">
        <v>0</v>
      </c>
      <c r="BD3192" s="75"/>
      <c r="BE3192" s="75"/>
      <c r="BH3192" s="74"/>
      <c r="BI3192" s="194"/>
      <c r="BJ3192" s="74"/>
    </row>
    <row r="3193" spans="1:62" ht="11.25" customHeight="1" x14ac:dyDescent="0.3">
      <c r="A3193" s="184" t="s">
        <v>3651</v>
      </c>
      <c r="B3193" s="185">
        <v>0</v>
      </c>
      <c r="C3193" s="850">
        <v>95337</v>
      </c>
      <c r="D3193" s="284">
        <v>1E-4</v>
      </c>
      <c r="E3193" s="91">
        <v>0</v>
      </c>
      <c r="F3193" s="186">
        <v>0</v>
      </c>
      <c r="G3193" s="186">
        <v>0</v>
      </c>
      <c r="H3193" s="186">
        <v>0</v>
      </c>
      <c r="I3193" s="187">
        <v>0</v>
      </c>
      <c r="J3193" s="186">
        <v>0</v>
      </c>
      <c r="K3193" s="186">
        <v>0</v>
      </c>
      <c r="L3193" s="186">
        <v>0</v>
      </c>
      <c r="M3193" s="187">
        <v>0</v>
      </c>
      <c r="N3193" s="187">
        <v>0</v>
      </c>
      <c r="O3193" s="187">
        <v>0</v>
      </c>
      <c r="P3193" s="187">
        <v>0</v>
      </c>
      <c r="Q3193" s="187">
        <v>0</v>
      </c>
      <c r="R3193" s="186">
        <v>0</v>
      </c>
      <c r="S3193" s="186">
        <v>1E-4</v>
      </c>
      <c r="T3193" s="188">
        <v>0</v>
      </c>
      <c r="U3193" s="187">
        <v>0</v>
      </c>
      <c r="V3193" s="187">
        <v>0</v>
      </c>
      <c r="W3193" s="187">
        <v>0</v>
      </c>
      <c r="X3193" s="187">
        <v>0</v>
      </c>
      <c r="Y3193" s="186">
        <v>0</v>
      </c>
      <c r="Z3193" s="186">
        <v>0</v>
      </c>
      <c r="AA3193" s="186">
        <v>0</v>
      </c>
      <c r="AB3193" s="187">
        <v>0</v>
      </c>
      <c r="AC3193" s="187">
        <v>0</v>
      </c>
      <c r="AD3193" s="188">
        <v>0</v>
      </c>
      <c r="AE3193" s="189">
        <v>0</v>
      </c>
      <c r="AF3193" s="187">
        <v>0</v>
      </c>
      <c r="AG3193" s="187">
        <v>0</v>
      </c>
      <c r="AH3193" s="484">
        <v>0</v>
      </c>
      <c r="AI3193" s="186">
        <v>0</v>
      </c>
      <c r="AJ3193" s="192">
        <v>7501943449893</v>
      </c>
      <c r="AK3193" s="192">
        <v>95312</v>
      </c>
      <c r="AM3193" s="75">
        <v>95337</v>
      </c>
      <c r="AO3193" s="188">
        <v>0</v>
      </c>
      <c r="AP3193" s="188">
        <v>0</v>
      </c>
      <c r="AQ3193" s="187">
        <v>0</v>
      </c>
      <c r="AR3193" s="188">
        <v>0</v>
      </c>
      <c r="AS3193" s="187">
        <v>0</v>
      </c>
      <c r="AT3193" s="188">
        <v>0</v>
      </c>
      <c r="AU3193" s="187">
        <v>0</v>
      </c>
      <c r="AV3193" s="188">
        <v>0</v>
      </c>
      <c r="AW3193" s="187">
        <v>0</v>
      </c>
      <c r="AX3193" s="188">
        <v>0</v>
      </c>
      <c r="AY3193" s="187">
        <v>0</v>
      </c>
      <c r="AZ3193" s="188">
        <v>0</v>
      </c>
      <c r="BA3193" s="187">
        <v>0</v>
      </c>
      <c r="BB3193" s="188">
        <v>0</v>
      </c>
      <c r="BC3193" s="187">
        <v>0</v>
      </c>
      <c r="BD3193" s="75"/>
      <c r="BE3193" s="75"/>
      <c r="BF3193" s="75"/>
      <c r="BH3193" s="74"/>
      <c r="BI3193" s="194"/>
      <c r="BJ3193" s="74"/>
    </row>
    <row r="3194" spans="1:62" ht="11.25" customHeight="1" x14ac:dyDescent="0.3">
      <c r="A3194" s="184" t="s">
        <v>3652</v>
      </c>
      <c r="B3194" s="185">
        <v>0</v>
      </c>
      <c r="C3194" s="831">
        <v>95406</v>
      </c>
      <c r="D3194" s="284">
        <v>1E-4</v>
      </c>
      <c r="E3194" s="91">
        <v>0</v>
      </c>
      <c r="F3194" s="186">
        <v>0</v>
      </c>
      <c r="G3194" s="186">
        <v>0</v>
      </c>
      <c r="H3194" s="186">
        <v>0</v>
      </c>
      <c r="I3194" s="187">
        <v>0</v>
      </c>
      <c r="J3194" s="186">
        <v>0</v>
      </c>
      <c r="K3194" s="186">
        <v>0</v>
      </c>
      <c r="L3194" s="186">
        <v>0</v>
      </c>
      <c r="M3194" s="187">
        <v>0</v>
      </c>
      <c r="N3194" s="187">
        <v>0</v>
      </c>
      <c r="O3194" s="187">
        <v>0</v>
      </c>
      <c r="P3194" s="187">
        <v>0</v>
      </c>
      <c r="Q3194" s="187">
        <v>0</v>
      </c>
      <c r="R3194" s="186">
        <v>0</v>
      </c>
      <c r="S3194" s="186">
        <v>1E-4</v>
      </c>
      <c r="T3194" s="188">
        <v>0</v>
      </c>
      <c r="U3194" s="187">
        <v>0</v>
      </c>
      <c r="V3194" s="187">
        <v>0</v>
      </c>
      <c r="W3194" s="187">
        <v>0</v>
      </c>
      <c r="X3194" s="187">
        <v>0</v>
      </c>
      <c r="Y3194" s="186">
        <v>0</v>
      </c>
      <c r="Z3194" s="186">
        <v>0</v>
      </c>
      <c r="AA3194" s="186">
        <v>0</v>
      </c>
      <c r="AB3194" s="187">
        <v>0</v>
      </c>
      <c r="AC3194" s="187">
        <v>0</v>
      </c>
      <c r="AD3194" s="188">
        <v>0</v>
      </c>
      <c r="AE3194" s="189">
        <v>0</v>
      </c>
      <c r="AF3194" s="187">
        <v>0</v>
      </c>
      <c r="AG3194" s="187">
        <v>0</v>
      </c>
      <c r="AH3194" s="484">
        <v>0</v>
      </c>
      <c r="AI3194" s="186">
        <v>0</v>
      </c>
      <c r="AJ3194" s="192">
        <v>7501943449916</v>
      </c>
      <c r="AK3194" s="192" t="s">
        <v>262</v>
      </c>
      <c r="AM3194" s="75">
        <v>95406</v>
      </c>
      <c r="AO3194" s="188">
        <v>0</v>
      </c>
      <c r="AP3194" s="188">
        <v>0</v>
      </c>
      <c r="AQ3194" s="187">
        <v>0</v>
      </c>
      <c r="AR3194" s="188">
        <v>0</v>
      </c>
      <c r="AS3194" s="187">
        <v>0</v>
      </c>
      <c r="AT3194" s="188">
        <v>0</v>
      </c>
      <c r="AU3194" s="187">
        <v>0</v>
      </c>
      <c r="AV3194" s="188">
        <v>0</v>
      </c>
      <c r="AW3194" s="187">
        <v>0</v>
      </c>
      <c r="AX3194" s="188">
        <v>0</v>
      </c>
      <c r="AY3194" s="187">
        <v>0</v>
      </c>
      <c r="AZ3194" s="188">
        <v>0</v>
      </c>
      <c r="BA3194" s="187">
        <v>0</v>
      </c>
      <c r="BB3194" s="188">
        <v>0</v>
      </c>
      <c r="BC3194" s="187">
        <v>0</v>
      </c>
      <c r="BD3194" s="75"/>
      <c r="BE3194" s="75"/>
      <c r="BF3194" s="75"/>
      <c r="BH3194" s="74"/>
      <c r="BI3194" s="194"/>
      <c r="BJ3194" s="74"/>
    </row>
    <row r="3195" spans="1:62" ht="11.25" customHeight="1" x14ac:dyDescent="0.3">
      <c r="A3195" s="184" t="s">
        <v>3653</v>
      </c>
      <c r="B3195" s="185">
        <v>0</v>
      </c>
      <c r="C3195" s="850">
        <v>95338</v>
      </c>
      <c r="D3195" s="284">
        <v>1E-4</v>
      </c>
      <c r="E3195" s="91">
        <v>0</v>
      </c>
      <c r="F3195" s="186">
        <v>0</v>
      </c>
      <c r="G3195" s="186">
        <v>0</v>
      </c>
      <c r="H3195" s="186">
        <v>0</v>
      </c>
      <c r="I3195" s="187">
        <v>0</v>
      </c>
      <c r="J3195" s="186">
        <v>0</v>
      </c>
      <c r="K3195" s="186">
        <v>0</v>
      </c>
      <c r="L3195" s="186">
        <v>0</v>
      </c>
      <c r="M3195" s="187">
        <v>0</v>
      </c>
      <c r="N3195" s="187">
        <v>0</v>
      </c>
      <c r="O3195" s="187">
        <v>0</v>
      </c>
      <c r="P3195" s="187">
        <v>0</v>
      </c>
      <c r="Q3195" s="187">
        <v>0</v>
      </c>
      <c r="R3195" s="186">
        <v>0</v>
      </c>
      <c r="S3195" s="186">
        <v>1E-4</v>
      </c>
      <c r="T3195" s="188">
        <v>0</v>
      </c>
      <c r="U3195" s="187">
        <v>0</v>
      </c>
      <c r="V3195" s="187">
        <v>0</v>
      </c>
      <c r="W3195" s="187">
        <v>0</v>
      </c>
      <c r="X3195" s="187">
        <v>0</v>
      </c>
      <c r="Y3195" s="186">
        <v>0</v>
      </c>
      <c r="Z3195" s="186">
        <v>0</v>
      </c>
      <c r="AA3195" s="186">
        <v>0</v>
      </c>
      <c r="AB3195" s="187">
        <v>0</v>
      </c>
      <c r="AC3195" s="187">
        <v>0</v>
      </c>
      <c r="AD3195" s="188">
        <v>0</v>
      </c>
      <c r="AE3195" s="189">
        <v>0</v>
      </c>
      <c r="AF3195" s="187">
        <v>0</v>
      </c>
      <c r="AG3195" s="187">
        <v>0</v>
      </c>
      <c r="AH3195" s="484">
        <v>0</v>
      </c>
      <c r="AI3195" s="186">
        <v>0</v>
      </c>
      <c r="AJ3195" s="192">
        <v>7501943449916</v>
      </c>
      <c r="AK3195" s="192">
        <v>95406</v>
      </c>
      <c r="AM3195" s="75">
        <v>95338</v>
      </c>
      <c r="AO3195" s="188">
        <v>0</v>
      </c>
      <c r="AP3195" s="188">
        <v>0</v>
      </c>
      <c r="AQ3195" s="187">
        <v>0</v>
      </c>
      <c r="AR3195" s="188">
        <v>0</v>
      </c>
      <c r="AS3195" s="187">
        <v>0</v>
      </c>
      <c r="AT3195" s="188">
        <v>0</v>
      </c>
      <c r="AU3195" s="187">
        <v>0</v>
      </c>
      <c r="AV3195" s="188">
        <v>0</v>
      </c>
      <c r="AW3195" s="187">
        <v>0</v>
      </c>
      <c r="AX3195" s="188">
        <v>0</v>
      </c>
      <c r="AY3195" s="187">
        <v>0</v>
      </c>
      <c r="AZ3195" s="188">
        <v>0</v>
      </c>
      <c r="BA3195" s="187">
        <v>0</v>
      </c>
      <c r="BB3195" s="188">
        <v>0</v>
      </c>
      <c r="BC3195" s="187">
        <v>0</v>
      </c>
      <c r="BD3195" s="75"/>
      <c r="BE3195" s="75"/>
      <c r="BF3195" s="75"/>
      <c r="BH3195" s="74"/>
      <c r="BI3195" s="194"/>
      <c r="BJ3195" s="74"/>
    </row>
    <row r="3196" spans="1:62" ht="11.25" customHeight="1" x14ac:dyDescent="0.3">
      <c r="A3196" s="184" t="s">
        <v>3654</v>
      </c>
      <c r="B3196" s="185">
        <v>0</v>
      </c>
      <c r="C3196" s="832">
        <v>95407</v>
      </c>
      <c r="D3196" s="284">
        <v>1E-4</v>
      </c>
      <c r="E3196" s="91">
        <v>0</v>
      </c>
      <c r="F3196" s="186">
        <v>0</v>
      </c>
      <c r="G3196" s="186">
        <v>0</v>
      </c>
      <c r="H3196" s="186">
        <v>0</v>
      </c>
      <c r="I3196" s="187">
        <v>0</v>
      </c>
      <c r="J3196" s="186">
        <v>0</v>
      </c>
      <c r="K3196" s="186">
        <v>0</v>
      </c>
      <c r="L3196" s="186">
        <v>0</v>
      </c>
      <c r="M3196" s="187">
        <v>0</v>
      </c>
      <c r="N3196" s="187">
        <v>0</v>
      </c>
      <c r="O3196" s="187">
        <v>0</v>
      </c>
      <c r="P3196" s="187">
        <v>0</v>
      </c>
      <c r="Q3196" s="187">
        <v>0</v>
      </c>
      <c r="R3196" s="186">
        <v>0</v>
      </c>
      <c r="S3196" s="186">
        <v>1E-4</v>
      </c>
      <c r="T3196" s="188">
        <v>0</v>
      </c>
      <c r="U3196" s="187">
        <v>0</v>
      </c>
      <c r="V3196" s="187">
        <v>0</v>
      </c>
      <c r="W3196" s="187">
        <v>0</v>
      </c>
      <c r="X3196" s="187">
        <v>0</v>
      </c>
      <c r="Y3196" s="186">
        <v>0</v>
      </c>
      <c r="Z3196" s="186">
        <v>0</v>
      </c>
      <c r="AA3196" s="186">
        <v>0</v>
      </c>
      <c r="AB3196" s="187">
        <v>0</v>
      </c>
      <c r="AC3196" s="187">
        <v>0</v>
      </c>
      <c r="AD3196" s="188">
        <v>0</v>
      </c>
      <c r="AE3196" s="189">
        <v>0</v>
      </c>
      <c r="AF3196" s="187">
        <v>0</v>
      </c>
      <c r="AG3196" s="187">
        <v>0</v>
      </c>
      <c r="AH3196" s="484">
        <v>0</v>
      </c>
      <c r="AI3196" s="186">
        <v>0</v>
      </c>
      <c r="AJ3196" s="192">
        <v>7501943470408</v>
      </c>
      <c r="AK3196" s="192" t="s">
        <v>262</v>
      </c>
      <c r="AM3196" s="75">
        <v>95407</v>
      </c>
      <c r="AO3196" s="188">
        <v>0</v>
      </c>
      <c r="AP3196" s="188">
        <v>0</v>
      </c>
      <c r="AQ3196" s="187">
        <v>0</v>
      </c>
      <c r="AR3196" s="188">
        <v>0</v>
      </c>
      <c r="AS3196" s="187">
        <v>0</v>
      </c>
      <c r="AT3196" s="188">
        <v>0</v>
      </c>
      <c r="AU3196" s="187">
        <v>0</v>
      </c>
      <c r="AV3196" s="188">
        <v>0</v>
      </c>
      <c r="AW3196" s="187">
        <v>0</v>
      </c>
      <c r="AX3196" s="188">
        <v>0</v>
      </c>
      <c r="AY3196" s="187">
        <v>0</v>
      </c>
      <c r="AZ3196" s="188">
        <v>0</v>
      </c>
      <c r="BA3196" s="187">
        <v>0</v>
      </c>
      <c r="BB3196" s="188">
        <v>0</v>
      </c>
      <c r="BC3196" s="187">
        <v>0</v>
      </c>
      <c r="BD3196" s="75"/>
      <c r="BE3196" s="75"/>
      <c r="BH3196" s="74"/>
      <c r="BI3196" s="194"/>
      <c r="BJ3196" s="74"/>
    </row>
    <row r="3197" spans="1:62" ht="11.25" customHeight="1" x14ac:dyDescent="0.3">
      <c r="A3197" s="204" t="s">
        <v>3655</v>
      </c>
      <c r="B3197" s="205">
        <v>0</v>
      </c>
      <c r="C3197" s="834">
        <v>95455</v>
      </c>
      <c r="D3197" s="342">
        <v>1E-4</v>
      </c>
      <c r="E3197" s="207">
        <v>0</v>
      </c>
      <c r="F3197" s="208">
        <v>0</v>
      </c>
      <c r="G3197" s="338">
        <v>0</v>
      </c>
      <c r="H3197" s="208">
        <v>0</v>
      </c>
      <c r="I3197" s="209">
        <v>0</v>
      </c>
      <c r="J3197" s="208">
        <v>0</v>
      </c>
      <c r="K3197" s="208">
        <v>0</v>
      </c>
      <c r="L3197" s="208">
        <v>0</v>
      </c>
      <c r="M3197" s="209">
        <v>0</v>
      </c>
      <c r="N3197" s="209">
        <v>0</v>
      </c>
      <c r="O3197" s="209">
        <v>0</v>
      </c>
      <c r="P3197" s="209">
        <v>0</v>
      </c>
      <c r="Q3197" s="209">
        <v>0</v>
      </c>
      <c r="R3197" s="208">
        <v>0</v>
      </c>
      <c r="S3197" s="208">
        <v>1E-4</v>
      </c>
      <c r="T3197" s="210">
        <v>0</v>
      </c>
      <c r="U3197" s="209">
        <v>0</v>
      </c>
      <c r="V3197" s="209">
        <v>0</v>
      </c>
      <c r="W3197" s="209">
        <v>0</v>
      </c>
      <c r="X3197" s="209">
        <v>0</v>
      </c>
      <c r="Y3197" s="208">
        <v>0</v>
      </c>
      <c r="Z3197" s="208">
        <v>0</v>
      </c>
      <c r="AA3197" s="208">
        <v>0</v>
      </c>
      <c r="AB3197" s="209">
        <v>0</v>
      </c>
      <c r="AC3197" s="209">
        <v>0</v>
      </c>
      <c r="AD3197" s="210">
        <v>0</v>
      </c>
      <c r="AE3197" s="211">
        <v>0</v>
      </c>
      <c r="AF3197" s="209">
        <v>0</v>
      </c>
      <c r="AG3197" s="209">
        <v>0</v>
      </c>
      <c r="AH3197" s="523">
        <v>0</v>
      </c>
      <c r="AI3197" s="186">
        <v>0</v>
      </c>
      <c r="AJ3197" s="192">
        <v>7501943449930</v>
      </c>
      <c r="AK3197" s="192" t="s">
        <v>262</v>
      </c>
      <c r="AM3197" s="75">
        <v>95455</v>
      </c>
      <c r="AO3197" s="210">
        <v>0</v>
      </c>
      <c r="AP3197" s="210">
        <v>0</v>
      </c>
      <c r="AQ3197" s="209">
        <v>0</v>
      </c>
      <c r="AR3197" s="210">
        <v>0</v>
      </c>
      <c r="AS3197" s="209">
        <v>0</v>
      </c>
      <c r="AT3197" s="210">
        <v>0</v>
      </c>
      <c r="AU3197" s="209">
        <v>0</v>
      </c>
      <c r="AV3197" s="210">
        <v>0</v>
      </c>
      <c r="AW3197" s="209">
        <v>0</v>
      </c>
      <c r="AX3197" s="210">
        <v>0</v>
      </c>
      <c r="AY3197" s="209">
        <v>0</v>
      </c>
      <c r="AZ3197" s="210">
        <v>0</v>
      </c>
      <c r="BA3197" s="209">
        <v>0</v>
      </c>
      <c r="BB3197" s="210">
        <v>0</v>
      </c>
      <c r="BC3197" s="209">
        <v>0</v>
      </c>
      <c r="BD3197" s="75"/>
      <c r="BE3197" s="75"/>
      <c r="BH3197" s="74"/>
      <c r="BI3197" s="194"/>
      <c r="BJ3197" s="74"/>
    </row>
    <row r="3198" spans="1:62" ht="11.25" customHeight="1" x14ac:dyDescent="0.3">
      <c r="A3198" s="195" t="s">
        <v>3656</v>
      </c>
      <c r="B3198" s="196">
        <v>0</v>
      </c>
      <c r="C3198" s="833">
        <v>96130</v>
      </c>
      <c r="D3198" s="378">
        <v>1E-4</v>
      </c>
      <c r="E3198" s="198">
        <v>0</v>
      </c>
      <c r="F3198" s="199">
        <v>0</v>
      </c>
      <c r="G3198" s="186">
        <v>0</v>
      </c>
      <c r="H3198" s="199">
        <v>0</v>
      </c>
      <c r="I3198" s="200">
        <v>0</v>
      </c>
      <c r="J3198" s="199">
        <v>0</v>
      </c>
      <c r="K3198" s="199">
        <v>0</v>
      </c>
      <c r="L3198" s="199">
        <v>0</v>
      </c>
      <c r="M3198" s="200">
        <v>0</v>
      </c>
      <c r="N3198" s="200">
        <v>0</v>
      </c>
      <c r="O3198" s="200">
        <v>0</v>
      </c>
      <c r="P3198" s="200">
        <v>0</v>
      </c>
      <c r="Q3198" s="200">
        <v>0</v>
      </c>
      <c r="R3198" s="199">
        <v>0</v>
      </c>
      <c r="S3198" s="199">
        <v>1E-4</v>
      </c>
      <c r="T3198" s="201">
        <v>0</v>
      </c>
      <c r="U3198" s="200">
        <v>0</v>
      </c>
      <c r="V3198" s="200">
        <v>0</v>
      </c>
      <c r="W3198" s="200">
        <v>0</v>
      </c>
      <c r="X3198" s="200">
        <v>0</v>
      </c>
      <c r="Y3198" s="199">
        <v>0</v>
      </c>
      <c r="Z3198" s="199">
        <v>0</v>
      </c>
      <c r="AA3198" s="199">
        <v>0</v>
      </c>
      <c r="AB3198" s="200">
        <v>0</v>
      </c>
      <c r="AC3198" s="200">
        <v>0</v>
      </c>
      <c r="AD3198" s="201">
        <v>0</v>
      </c>
      <c r="AE3198" s="202">
        <v>0</v>
      </c>
      <c r="AF3198" s="200">
        <v>0</v>
      </c>
      <c r="AG3198" s="200">
        <v>0</v>
      </c>
      <c r="AH3198" s="520">
        <v>0</v>
      </c>
      <c r="AI3198" s="186">
        <v>0</v>
      </c>
      <c r="AJ3198" s="192">
        <v>7501943417465</v>
      </c>
      <c r="AK3198" s="192" t="s">
        <v>262</v>
      </c>
      <c r="AM3198" s="75">
        <v>96130</v>
      </c>
      <c r="AO3198" s="201">
        <v>0</v>
      </c>
      <c r="AP3198" s="201">
        <v>0</v>
      </c>
      <c r="AQ3198" s="200">
        <v>0</v>
      </c>
      <c r="AR3198" s="201">
        <v>0</v>
      </c>
      <c r="AS3198" s="200">
        <v>0</v>
      </c>
      <c r="AT3198" s="201">
        <v>0</v>
      </c>
      <c r="AU3198" s="200">
        <v>0</v>
      </c>
      <c r="AV3198" s="201">
        <v>0</v>
      </c>
      <c r="AW3198" s="200">
        <v>0</v>
      </c>
      <c r="AX3198" s="201">
        <v>0</v>
      </c>
      <c r="AY3198" s="200">
        <v>0</v>
      </c>
      <c r="AZ3198" s="201">
        <v>0</v>
      </c>
      <c r="BA3198" s="200">
        <v>0</v>
      </c>
      <c r="BB3198" s="201">
        <v>0</v>
      </c>
      <c r="BC3198" s="200">
        <v>0</v>
      </c>
      <c r="BD3198" s="75"/>
      <c r="BE3198" s="75"/>
      <c r="BH3198" s="74"/>
      <c r="BI3198" s="194"/>
      <c r="BJ3198" s="74"/>
    </row>
    <row r="3199" spans="1:62" s="77" customFormat="1" ht="11.25" customHeight="1" x14ac:dyDescent="0.2">
      <c r="A3199" s="204" t="s">
        <v>3657</v>
      </c>
      <c r="B3199" s="307">
        <v>0</v>
      </c>
      <c r="C3199" s="850">
        <v>96166</v>
      </c>
      <c r="D3199" s="392">
        <v>1E-4</v>
      </c>
      <c r="E3199" s="309">
        <v>0</v>
      </c>
      <c r="F3199" s="310">
        <v>0</v>
      </c>
      <c r="G3199" s="310">
        <v>0</v>
      </c>
      <c r="H3199" s="310">
        <v>0</v>
      </c>
      <c r="I3199" s="218">
        <v>0</v>
      </c>
      <c r="J3199" s="310">
        <v>0</v>
      </c>
      <c r="K3199" s="310">
        <v>0</v>
      </c>
      <c r="L3199" s="310">
        <v>0</v>
      </c>
      <c r="M3199" s="218">
        <v>0</v>
      </c>
      <c r="N3199" s="218">
        <v>0</v>
      </c>
      <c r="O3199" s="218">
        <v>0</v>
      </c>
      <c r="P3199" s="218">
        <v>0</v>
      </c>
      <c r="Q3199" s="218">
        <v>0</v>
      </c>
      <c r="R3199" s="310">
        <v>0</v>
      </c>
      <c r="S3199" s="310">
        <v>1E-4</v>
      </c>
      <c r="T3199" s="311">
        <v>0</v>
      </c>
      <c r="U3199" s="218">
        <v>0</v>
      </c>
      <c r="V3199" s="218">
        <v>0</v>
      </c>
      <c r="W3199" s="218">
        <v>0</v>
      </c>
      <c r="X3199" s="218">
        <v>0</v>
      </c>
      <c r="Y3199" s="310">
        <v>0</v>
      </c>
      <c r="Z3199" s="310">
        <v>0</v>
      </c>
      <c r="AA3199" s="310">
        <v>0</v>
      </c>
      <c r="AB3199" s="218">
        <v>0</v>
      </c>
      <c r="AC3199" s="218">
        <v>0</v>
      </c>
      <c r="AD3199" s="311">
        <v>0</v>
      </c>
      <c r="AE3199" s="312">
        <v>0</v>
      </c>
      <c r="AF3199" s="218">
        <v>0</v>
      </c>
      <c r="AG3199" s="218">
        <v>0</v>
      </c>
      <c r="AH3199" s="516">
        <v>0</v>
      </c>
      <c r="AI3199" s="186">
        <v>0</v>
      </c>
      <c r="AJ3199" s="192">
        <v>7501943417526</v>
      </c>
      <c r="AK3199" s="192" t="s">
        <v>262</v>
      </c>
      <c r="AL3199" s="226"/>
      <c r="AM3199" s="75">
        <v>96166</v>
      </c>
      <c r="AN3199" s="76"/>
      <c r="AO3199" s="210">
        <v>0</v>
      </c>
      <c r="AP3199" s="210">
        <v>0</v>
      </c>
      <c r="AQ3199" s="209">
        <v>0</v>
      </c>
      <c r="AR3199" s="210">
        <v>0</v>
      </c>
      <c r="AS3199" s="209">
        <v>0</v>
      </c>
      <c r="AT3199" s="210">
        <v>0</v>
      </c>
      <c r="AU3199" s="209">
        <v>0</v>
      </c>
      <c r="AV3199" s="210">
        <v>0</v>
      </c>
      <c r="AW3199" s="209">
        <v>0</v>
      </c>
      <c r="AX3199" s="210">
        <v>0</v>
      </c>
      <c r="AY3199" s="209">
        <v>0</v>
      </c>
      <c r="AZ3199" s="210">
        <v>0</v>
      </c>
      <c r="BA3199" s="209">
        <v>0</v>
      </c>
      <c r="BB3199" s="210">
        <v>0</v>
      </c>
      <c r="BC3199" s="209">
        <v>0</v>
      </c>
      <c r="BD3199" s="75"/>
      <c r="BE3199" s="75"/>
      <c r="BF3199" s="55"/>
      <c r="BH3199" s="74"/>
      <c r="BI3199" s="194"/>
      <c r="BJ3199" s="74"/>
    </row>
    <row r="3200" spans="1:62" ht="11.25" customHeight="1" x14ac:dyDescent="0.3">
      <c r="A3200" s="195" t="s">
        <v>3658</v>
      </c>
      <c r="B3200" s="196">
        <v>0</v>
      </c>
      <c r="C3200" s="831">
        <v>95658</v>
      </c>
      <c r="D3200" s="365">
        <v>4.97</v>
      </c>
      <c r="E3200" s="198">
        <v>0</v>
      </c>
      <c r="F3200" s="190">
        <v>0</v>
      </c>
      <c r="G3200" s="186">
        <v>0</v>
      </c>
      <c r="H3200" s="199">
        <v>0</v>
      </c>
      <c r="I3200" s="249">
        <v>0</v>
      </c>
      <c r="J3200" s="199">
        <v>0</v>
      </c>
      <c r="K3200" s="248">
        <v>0</v>
      </c>
      <c r="L3200" s="248">
        <v>0</v>
      </c>
      <c r="M3200" s="249">
        <v>0</v>
      </c>
      <c r="N3200" s="250">
        <v>0</v>
      </c>
      <c r="O3200" s="250">
        <v>0</v>
      </c>
      <c r="P3200" s="250">
        <v>0</v>
      </c>
      <c r="Q3200" s="250">
        <v>0</v>
      </c>
      <c r="R3200" s="199">
        <v>0</v>
      </c>
      <c r="S3200" s="199">
        <v>4.97</v>
      </c>
      <c r="T3200" s="190">
        <v>4.97</v>
      </c>
      <c r="U3200" s="200">
        <v>0</v>
      </c>
      <c r="V3200" s="250">
        <v>0</v>
      </c>
      <c r="W3200" s="250">
        <v>0</v>
      </c>
      <c r="X3200" s="200">
        <v>4.97</v>
      </c>
      <c r="Y3200" s="190">
        <v>0</v>
      </c>
      <c r="Z3200" s="248">
        <v>0</v>
      </c>
      <c r="AA3200" s="248">
        <v>0</v>
      </c>
      <c r="AB3200" s="249">
        <v>0</v>
      </c>
      <c r="AC3200" s="200">
        <v>0</v>
      </c>
      <c r="AD3200" s="250">
        <v>0</v>
      </c>
      <c r="AE3200" s="250">
        <v>0</v>
      </c>
      <c r="AF3200" s="200">
        <v>0</v>
      </c>
      <c r="AG3200" s="250">
        <v>0</v>
      </c>
      <c r="AH3200" s="520">
        <v>0</v>
      </c>
      <c r="AI3200" s="186">
        <v>0</v>
      </c>
      <c r="AJ3200" s="192">
        <v>7501943417465</v>
      </c>
      <c r="AK3200" s="192" t="s">
        <v>262</v>
      </c>
      <c r="AM3200" s="75">
        <v>95658</v>
      </c>
      <c r="AO3200" s="201">
        <v>0</v>
      </c>
      <c r="AP3200" s="201">
        <v>0</v>
      </c>
      <c r="AQ3200" s="200">
        <v>0</v>
      </c>
      <c r="AR3200" s="201">
        <v>0</v>
      </c>
      <c r="AS3200" s="200">
        <v>0</v>
      </c>
      <c r="AT3200" s="201">
        <v>0</v>
      </c>
      <c r="AU3200" s="200">
        <v>0</v>
      </c>
      <c r="AV3200" s="201">
        <v>0</v>
      </c>
      <c r="AW3200" s="200">
        <v>0</v>
      </c>
      <c r="AX3200" s="201">
        <v>0</v>
      </c>
      <c r="AY3200" s="200">
        <v>0</v>
      </c>
      <c r="AZ3200" s="201">
        <v>0</v>
      </c>
      <c r="BA3200" s="200">
        <v>0</v>
      </c>
      <c r="BB3200" s="201">
        <v>0</v>
      </c>
      <c r="BC3200" s="200">
        <v>0</v>
      </c>
      <c r="BD3200" s="75"/>
      <c r="BE3200" s="75"/>
      <c r="BH3200" s="74"/>
      <c r="BI3200" s="194"/>
      <c r="BJ3200" s="74"/>
    </row>
    <row r="3201" spans="1:62" ht="11.25" customHeight="1" x14ac:dyDescent="0.3">
      <c r="A3201" s="184" t="s">
        <v>3575</v>
      </c>
      <c r="B3201" s="307">
        <v>0</v>
      </c>
      <c r="C3201" s="832">
        <v>95659</v>
      </c>
      <c r="D3201" s="284">
        <v>1E-4</v>
      </c>
      <c r="E3201" s="309">
        <v>0</v>
      </c>
      <c r="F3201" s="186">
        <v>0</v>
      </c>
      <c r="G3201" s="186">
        <v>0</v>
      </c>
      <c r="H3201" s="310">
        <v>0</v>
      </c>
      <c r="I3201" s="187">
        <v>0</v>
      </c>
      <c r="J3201" s="311">
        <v>0</v>
      </c>
      <c r="K3201" s="186">
        <v>0</v>
      </c>
      <c r="L3201" s="186">
        <v>0</v>
      </c>
      <c r="M3201" s="187">
        <v>0</v>
      </c>
      <c r="N3201" s="187">
        <v>0</v>
      </c>
      <c r="O3201" s="187">
        <v>0</v>
      </c>
      <c r="P3201" s="187">
        <v>0</v>
      </c>
      <c r="Q3201" s="187">
        <v>0</v>
      </c>
      <c r="R3201" s="199">
        <v>0</v>
      </c>
      <c r="S3201" s="199">
        <v>1E-4</v>
      </c>
      <c r="T3201" s="188">
        <v>0</v>
      </c>
      <c r="U3201" s="218">
        <v>0</v>
      </c>
      <c r="V3201" s="187">
        <v>0</v>
      </c>
      <c r="W3201" s="187">
        <v>0</v>
      </c>
      <c r="X3201" s="312">
        <v>0</v>
      </c>
      <c r="Y3201" s="186">
        <v>0</v>
      </c>
      <c r="Z3201" s="186">
        <v>0</v>
      </c>
      <c r="AA3201" s="186">
        <v>0</v>
      </c>
      <c r="AB3201" s="187">
        <v>0</v>
      </c>
      <c r="AC3201" s="312">
        <v>0</v>
      </c>
      <c r="AD3201" s="188">
        <v>0</v>
      </c>
      <c r="AE3201" s="189">
        <v>0</v>
      </c>
      <c r="AF3201" s="312">
        <v>0</v>
      </c>
      <c r="AG3201" s="187">
        <v>0</v>
      </c>
      <c r="AH3201" s="393">
        <v>0</v>
      </c>
      <c r="AI3201" s="186">
        <v>0</v>
      </c>
      <c r="AJ3201" s="192">
        <v>7501943417465</v>
      </c>
      <c r="AK3201" s="192" t="s">
        <v>262</v>
      </c>
      <c r="AM3201" s="75">
        <v>95659</v>
      </c>
      <c r="AO3201" s="312">
        <v>0</v>
      </c>
      <c r="AP3201" s="188">
        <v>0</v>
      </c>
      <c r="AQ3201" s="187">
        <v>0</v>
      </c>
      <c r="AR3201" s="311">
        <v>0</v>
      </c>
      <c r="AS3201" s="218">
        <v>0</v>
      </c>
      <c r="AT3201" s="188">
        <v>0</v>
      </c>
      <c r="AU3201" s="187">
        <v>0</v>
      </c>
      <c r="AV3201" s="188">
        <v>0</v>
      </c>
      <c r="AW3201" s="187">
        <v>0</v>
      </c>
      <c r="AX3201" s="188">
        <v>0</v>
      </c>
      <c r="AY3201" s="187">
        <v>0</v>
      </c>
      <c r="AZ3201" s="188">
        <v>0</v>
      </c>
      <c r="BA3201" s="187">
        <v>0</v>
      </c>
      <c r="BB3201" s="188">
        <v>0</v>
      </c>
      <c r="BC3201" s="187">
        <v>0</v>
      </c>
      <c r="BD3201" s="75"/>
      <c r="BE3201" s="75"/>
      <c r="BH3201" s="74"/>
      <c r="BI3201" s="194"/>
      <c r="BJ3201" s="74"/>
    </row>
    <row r="3202" spans="1:62" ht="11.25" customHeight="1" x14ac:dyDescent="0.3">
      <c r="A3202" s="149" t="s">
        <v>297</v>
      </c>
      <c r="B3202" s="169">
        <v>0</v>
      </c>
      <c r="C3202" s="871"/>
      <c r="D3202" s="379">
        <v>84.923500000000132</v>
      </c>
      <c r="E3202" s="220">
        <v>0</v>
      </c>
      <c r="F3202" s="221">
        <v>0</v>
      </c>
      <c r="G3202" s="221">
        <v>0</v>
      </c>
      <c r="H3202" s="221">
        <v>0</v>
      </c>
      <c r="I3202" s="222">
        <v>0</v>
      </c>
      <c r="J3202" s="223">
        <v>0</v>
      </c>
      <c r="K3202" s="221">
        <v>0</v>
      </c>
      <c r="L3202" s="221">
        <v>0</v>
      </c>
      <c r="M3202" s="221">
        <v>0</v>
      </c>
      <c r="N3202" s="223">
        <v>0</v>
      </c>
      <c r="O3202" s="223">
        <v>0</v>
      </c>
      <c r="P3202" s="223">
        <v>0</v>
      </c>
      <c r="Q3202" s="224">
        <v>0</v>
      </c>
      <c r="R3202" s="224">
        <v>8575.6134463027611</v>
      </c>
      <c r="S3202" s="224">
        <v>749580.33959999622</v>
      </c>
      <c r="T3202" s="223">
        <v>83.022000000000006</v>
      </c>
      <c r="U3202" s="222">
        <v>0</v>
      </c>
      <c r="V3202" s="224">
        <v>0</v>
      </c>
      <c r="W3202" s="224">
        <v>0</v>
      </c>
      <c r="X3202" s="223">
        <v>83.022000000000006</v>
      </c>
      <c r="Y3202" s="223">
        <v>0</v>
      </c>
      <c r="Z3202" s="221">
        <v>0</v>
      </c>
      <c r="AA3202" s="221">
        <v>0</v>
      </c>
      <c r="AB3202" s="221">
        <v>0</v>
      </c>
      <c r="AC3202" s="221">
        <v>0</v>
      </c>
      <c r="AD3202" s="223">
        <v>0</v>
      </c>
      <c r="AE3202" s="224">
        <v>0</v>
      </c>
      <c r="AF3202" s="224">
        <v>0</v>
      </c>
      <c r="AG3202" s="224">
        <v>0</v>
      </c>
      <c r="AH3202" s="224">
        <v>0</v>
      </c>
      <c r="AI3202" s="225">
        <v>479089.72899999993</v>
      </c>
      <c r="AJ3202" s="192">
        <v>0</v>
      </c>
      <c r="AK3202" s="192">
        <v>0</v>
      </c>
      <c r="AM3202" s="75">
        <v>0</v>
      </c>
      <c r="AO3202" s="223">
        <v>0</v>
      </c>
      <c r="AP3202" s="223">
        <v>0</v>
      </c>
      <c r="AQ3202" s="222">
        <v>0</v>
      </c>
      <c r="AR3202" s="223">
        <v>0</v>
      </c>
      <c r="AS3202" s="222">
        <v>0</v>
      </c>
      <c r="AT3202" s="223">
        <v>0</v>
      </c>
      <c r="AU3202" s="222">
        <v>0</v>
      </c>
      <c r="AV3202" s="223">
        <v>0</v>
      </c>
      <c r="AW3202" s="222">
        <v>0</v>
      </c>
      <c r="AX3202" s="223">
        <v>0</v>
      </c>
      <c r="AY3202" s="222">
        <v>0</v>
      </c>
      <c r="AZ3202" s="223">
        <v>0</v>
      </c>
      <c r="BA3202" s="222">
        <v>0</v>
      </c>
      <c r="BB3202" s="223">
        <v>0</v>
      </c>
      <c r="BC3202" s="222">
        <v>0</v>
      </c>
      <c r="BD3202" s="75"/>
      <c r="BE3202" s="75"/>
      <c r="BF3202" s="75"/>
      <c r="BH3202" s="74"/>
      <c r="BI3202" s="194"/>
      <c r="BJ3202" s="74"/>
    </row>
    <row r="3203" spans="1:62" ht="11.25" customHeight="1" x14ac:dyDescent="0.3">
      <c r="A3203" s="184" t="s">
        <v>3659</v>
      </c>
      <c r="B3203" s="185">
        <v>0</v>
      </c>
      <c r="C3203" s="828">
        <v>95325</v>
      </c>
      <c r="D3203" s="284">
        <v>1E-4</v>
      </c>
      <c r="E3203" s="91">
        <v>0</v>
      </c>
      <c r="F3203" s="186">
        <v>0</v>
      </c>
      <c r="G3203" s="186">
        <v>0</v>
      </c>
      <c r="H3203" s="186">
        <v>0</v>
      </c>
      <c r="I3203" s="187">
        <v>0</v>
      </c>
      <c r="J3203" s="188">
        <v>0</v>
      </c>
      <c r="K3203" s="186">
        <v>0</v>
      </c>
      <c r="L3203" s="186">
        <v>0</v>
      </c>
      <c r="M3203" s="187">
        <v>0</v>
      </c>
      <c r="N3203" s="189">
        <v>0</v>
      </c>
      <c r="O3203" s="188">
        <v>0</v>
      </c>
      <c r="P3203" s="189">
        <v>0</v>
      </c>
      <c r="Q3203" s="189">
        <v>0</v>
      </c>
      <c r="R3203" s="186">
        <v>0</v>
      </c>
      <c r="S3203" s="186">
        <v>1E-4</v>
      </c>
      <c r="T3203" s="188">
        <v>0</v>
      </c>
      <c r="U3203" s="187">
        <v>0</v>
      </c>
      <c r="V3203" s="189">
        <v>0</v>
      </c>
      <c r="W3203" s="189">
        <v>0</v>
      </c>
      <c r="X3203" s="188">
        <v>0</v>
      </c>
      <c r="Y3203" s="188">
        <v>0</v>
      </c>
      <c r="Z3203" s="186">
        <v>0</v>
      </c>
      <c r="AA3203" s="186">
        <v>0</v>
      </c>
      <c r="AB3203" s="186">
        <v>0</v>
      </c>
      <c r="AC3203" s="187">
        <v>0</v>
      </c>
      <c r="AD3203" s="188">
        <v>0</v>
      </c>
      <c r="AE3203" s="189">
        <v>0</v>
      </c>
      <c r="AF3203" s="189">
        <v>0</v>
      </c>
      <c r="AG3203" s="189">
        <v>0</v>
      </c>
      <c r="AH3203" s="191">
        <v>0</v>
      </c>
      <c r="AI3203" s="186">
        <v>0</v>
      </c>
      <c r="AJ3203" s="192">
        <v>7501943498112</v>
      </c>
      <c r="AK3203" s="192" t="s">
        <v>262</v>
      </c>
      <c r="AM3203" s="75">
        <v>95325</v>
      </c>
      <c r="AO3203" s="188">
        <v>0</v>
      </c>
      <c r="AP3203" s="188">
        <v>0</v>
      </c>
      <c r="AQ3203" s="187">
        <v>0</v>
      </c>
      <c r="AR3203" s="188">
        <v>0</v>
      </c>
      <c r="AS3203" s="187">
        <v>0</v>
      </c>
      <c r="AT3203" s="188">
        <v>0</v>
      </c>
      <c r="AU3203" s="187">
        <v>0</v>
      </c>
      <c r="AV3203" s="188">
        <v>0</v>
      </c>
      <c r="AW3203" s="187">
        <v>0</v>
      </c>
      <c r="AX3203" s="188">
        <v>0</v>
      </c>
      <c r="AY3203" s="187">
        <v>0</v>
      </c>
      <c r="AZ3203" s="188">
        <v>0</v>
      </c>
      <c r="BA3203" s="187">
        <v>0</v>
      </c>
      <c r="BB3203" s="188">
        <v>0</v>
      </c>
      <c r="BC3203" s="187">
        <v>0</v>
      </c>
      <c r="BD3203" s="75"/>
      <c r="BE3203" s="75"/>
      <c r="BF3203" s="75"/>
      <c r="BH3203" s="74"/>
      <c r="BI3203" s="194"/>
      <c r="BJ3203" s="74"/>
    </row>
    <row r="3204" spans="1:62" ht="11.25" customHeight="1" x14ac:dyDescent="0.3">
      <c r="A3204" s="184" t="s">
        <v>3660</v>
      </c>
      <c r="B3204" s="185">
        <v>0</v>
      </c>
      <c r="C3204" s="828">
        <v>95326</v>
      </c>
      <c r="D3204" s="284">
        <v>1E-4</v>
      </c>
      <c r="E3204" s="91">
        <v>0</v>
      </c>
      <c r="F3204" s="186">
        <v>0</v>
      </c>
      <c r="G3204" s="186">
        <v>0</v>
      </c>
      <c r="H3204" s="186">
        <v>0</v>
      </c>
      <c r="I3204" s="187">
        <v>0</v>
      </c>
      <c r="J3204" s="188">
        <v>0</v>
      </c>
      <c r="K3204" s="186">
        <v>0</v>
      </c>
      <c r="L3204" s="186">
        <v>0</v>
      </c>
      <c r="M3204" s="187">
        <v>0</v>
      </c>
      <c r="N3204" s="189">
        <v>0</v>
      </c>
      <c r="O3204" s="188">
        <v>0</v>
      </c>
      <c r="P3204" s="189">
        <v>0</v>
      </c>
      <c r="Q3204" s="189">
        <v>0</v>
      </c>
      <c r="R3204" s="186">
        <v>0</v>
      </c>
      <c r="S3204" s="186">
        <v>1E-4</v>
      </c>
      <c r="T3204" s="188">
        <v>0</v>
      </c>
      <c r="U3204" s="187">
        <v>0</v>
      </c>
      <c r="V3204" s="189">
        <v>0</v>
      </c>
      <c r="W3204" s="189">
        <v>0</v>
      </c>
      <c r="X3204" s="188">
        <v>0</v>
      </c>
      <c r="Y3204" s="188">
        <v>0</v>
      </c>
      <c r="Z3204" s="186">
        <v>0</v>
      </c>
      <c r="AA3204" s="186">
        <v>0</v>
      </c>
      <c r="AB3204" s="186">
        <v>0</v>
      </c>
      <c r="AC3204" s="187">
        <v>0</v>
      </c>
      <c r="AD3204" s="188">
        <v>0</v>
      </c>
      <c r="AE3204" s="189">
        <v>0</v>
      </c>
      <c r="AF3204" s="189">
        <v>0</v>
      </c>
      <c r="AG3204" s="189">
        <v>0</v>
      </c>
      <c r="AH3204" s="191">
        <v>0</v>
      </c>
      <c r="AI3204" s="186">
        <v>0</v>
      </c>
      <c r="AJ3204" s="192">
        <v>7501943498259</v>
      </c>
      <c r="AK3204" s="192" t="s">
        <v>262</v>
      </c>
      <c r="AM3204" s="75">
        <v>95326</v>
      </c>
      <c r="AO3204" s="188">
        <v>0</v>
      </c>
      <c r="AP3204" s="188">
        <v>0</v>
      </c>
      <c r="AQ3204" s="187">
        <v>0</v>
      </c>
      <c r="AR3204" s="188">
        <v>0</v>
      </c>
      <c r="AS3204" s="187">
        <v>0</v>
      </c>
      <c r="AT3204" s="188">
        <v>0</v>
      </c>
      <c r="AU3204" s="187">
        <v>0</v>
      </c>
      <c r="AV3204" s="188">
        <v>0</v>
      </c>
      <c r="AW3204" s="187">
        <v>0</v>
      </c>
      <c r="AX3204" s="188">
        <v>0</v>
      </c>
      <c r="AY3204" s="187">
        <v>0</v>
      </c>
      <c r="AZ3204" s="188">
        <v>0</v>
      </c>
      <c r="BA3204" s="187">
        <v>0</v>
      </c>
      <c r="BB3204" s="188">
        <v>0</v>
      </c>
      <c r="BC3204" s="187">
        <v>0</v>
      </c>
      <c r="BD3204" s="75"/>
      <c r="BE3204" s="75"/>
      <c r="BF3204" s="75"/>
      <c r="BH3204" s="74"/>
      <c r="BI3204" s="194"/>
      <c r="BJ3204" s="74"/>
    </row>
    <row r="3205" spans="1:62" ht="11.25" customHeight="1" x14ac:dyDescent="0.3">
      <c r="A3205" s="184" t="s">
        <v>3661</v>
      </c>
      <c r="B3205" s="185">
        <v>0</v>
      </c>
      <c r="C3205" s="828">
        <v>95272</v>
      </c>
      <c r="D3205" s="284">
        <v>1E-4</v>
      </c>
      <c r="E3205" s="91">
        <v>0</v>
      </c>
      <c r="F3205" s="186">
        <v>0</v>
      </c>
      <c r="G3205" s="186">
        <v>0</v>
      </c>
      <c r="H3205" s="186">
        <v>0</v>
      </c>
      <c r="I3205" s="187">
        <v>0</v>
      </c>
      <c r="J3205" s="188">
        <v>0</v>
      </c>
      <c r="K3205" s="186">
        <v>0</v>
      </c>
      <c r="L3205" s="186">
        <v>0</v>
      </c>
      <c r="M3205" s="187">
        <v>0</v>
      </c>
      <c r="N3205" s="189">
        <v>0</v>
      </c>
      <c r="O3205" s="188">
        <v>0</v>
      </c>
      <c r="P3205" s="189">
        <v>0</v>
      </c>
      <c r="Q3205" s="189">
        <v>0</v>
      </c>
      <c r="R3205" s="186">
        <v>0</v>
      </c>
      <c r="S3205" s="186">
        <v>1E-4</v>
      </c>
      <c r="T3205" s="188">
        <v>0</v>
      </c>
      <c r="U3205" s="187">
        <v>0</v>
      </c>
      <c r="V3205" s="189">
        <v>0</v>
      </c>
      <c r="W3205" s="189">
        <v>0</v>
      </c>
      <c r="X3205" s="188">
        <v>0</v>
      </c>
      <c r="Y3205" s="188">
        <v>0</v>
      </c>
      <c r="Z3205" s="186">
        <v>0</v>
      </c>
      <c r="AA3205" s="186">
        <v>0</v>
      </c>
      <c r="AB3205" s="186">
        <v>0</v>
      </c>
      <c r="AC3205" s="187">
        <v>0</v>
      </c>
      <c r="AD3205" s="188">
        <v>0</v>
      </c>
      <c r="AE3205" s="189">
        <v>0</v>
      </c>
      <c r="AF3205" s="189">
        <v>0</v>
      </c>
      <c r="AG3205" s="189">
        <v>0</v>
      </c>
      <c r="AH3205" s="191">
        <v>0</v>
      </c>
      <c r="AI3205" s="186">
        <v>0</v>
      </c>
      <c r="AJ3205" s="192">
        <v>7501943492967</v>
      </c>
      <c r="AK3205" s="192" t="s">
        <v>262</v>
      </c>
      <c r="AM3205" s="75">
        <v>95272</v>
      </c>
      <c r="AO3205" s="188">
        <v>0</v>
      </c>
      <c r="AP3205" s="188">
        <v>0</v>
      </c>
      <c r="AQ3205" s="187">
        <v>0</v>
      </c>
      <c r="AR3205" s="188">
        <v>0</v>
      </c>
      <c r="AS3205" s="187">
        <v>0</v>
      </c>
      <c r="AT3205" s="188">
        <v>0</v>
      </c>
      <c r="AU3205" s="187">
        <v>0</v>
      </c>
      <c r="AV3205" s="188">
        <v>0</v>
      </c>
      <c r="AW3205" s="187">
        <v>0</v>
      </c>
      <c r="AX3205" s="188">
        <v>0</v>
      </c>
      <c r="AY3205" s="187">
        <v>0</v>
      </c>
      <c r="AZ3205" s="188">
        <v>0</v>
      </c>
      <c r="BA3205" s="187">
        <v>0</v>
      </c>
      <c r="BB3205" s="188">
        <v>0</v>
      </c>
      <c r="BC3205" s="187">
        <v>0</v>
      </c>
      <c r="BD3205" s="75"/>
      <c r="BE3205" s="75"/>
      <c r="BF3205" s="75"/>
      <c r="BH3205" s="74"/>
      <c r="BI3205" s="194"/>
      <c r="BJ3205" s="74"/>
    </row>
    <row r="3206" spans="1:62" ht="11.25" customHeight="1" x14ac:dyDescent="0.3">
      <c r="A3206" s="184" t="s">
        <v>3662</v>
      </c>
      <c r="B3206" s="185">
        <v>0</v>
      </c>
      <c r="C3206" s="828">
        <v>95273</v>
      </c>
      <c r="D3206" s="284">
        <v>1E-4</v>
      </c>
      <c r="E3206" s="91">
        <v>0</v>
      </c>
      <c r="F3206" s="186">
        <v>0</v>
      </c>
      <c r="G3206" s="186">
        <v>0</v>
      </c>
      <c r="H3206" s="186">
        <v>0</v>
      </c>
      <c r="I3206" s="187">
        <v>0</v>
      </c>
      <c r="J3206" s="188">
        <v>0</v>
      </c>
      <c r="K3206" s="186">
        <v>0</v>
      </c>
      <c r="L3206" s="186">
        <v>0</v>
      </c>
      <c r="M3206" s="187">
        <v>0</v>
      </c>
      <c r="N3206" s="189">
        <v>0</v>
      </c>
      <c r="O3206" s="188">
        <v>0</v>
      </c>
      <c r="P3206" s="189">
        <v>0</v>
      </c>
      <c r="Q3206" s="189">
        <v>0</v>
      </c>
      <c r="R3206" s="186">
        <v>0</v>
      </c>
      <c r="S3206" s="186">
        <v>1E-4</v>
      </c>
      <c r="T3206" s="188">
        <v>0</v>
      </c>
      <c r="U3206" s="187">
        <v>0</v>
      </c>
      <c r="V3206" s="189">
        <v>0</v>
      </c>
      <c r="W3206" s="189">
        <v>0</v>
      </c>
      <c r="X3206" s="188">
        <v>0</v>
      </c>
      <c r="Y3206" s="188">
        <v>0</v>
      </c>
      <c r="Z3206" s="186">
        <v>0</v>
      </c>
      <c r="AA3206" s="186">
        <v>0</v>
      </c>
      <c r="AB3206" s="186">
        <v>0</v>
      </c>
      <c r="AC3206" s="187">
        <v>0</v>
      </c>
      <c r="AD3206" s="188">
        <v>0</v>
      </c>
      <c r="AE3206" s="189">
        <v>0</v>
      </c>
      <c r="AF3206" s="189">
        <v>0</v>
      </c>
      <c r="AG3206" s="189">
        <v>0</v>
      </c>
      <c r="AH3206" s="191">
        <v>0</v>
      </c>
      <c r="AI3206" s="186">
        <v>0</v>
      </c>
      <c r="AJ3206" s="192">
        <v>7501943492974</v>
      </c>
      <c r="AK3206" s="192" t="s">
        <v>262</v>
      </c>
      <c r="AM3206" s="75">
        <v>95273</v>
      </c>
      <c r="AO3206" s="188">
        <v>0</v>
      </c>
      <c r="AP3206" s="188">
        <v>0</v>
      </c>
      <c r="AQ3206" s="187">
        <v>0</v>
      </c>
      <c r="AR3206" s="188">
        <v>0</v>
      </c>
      <c r="AS3206" s="187">
        <v>0</v>
      </c>
      <c r="AT3206" s="188">
        <v>0</v>
      </c>
      <c r="AU3206" s="187">
        <v>0</v>
      </c>
      <c r="AV3206" s="188">
        <v>0</v>
      </c>
      <c r="AW3206" s="187">
        <v>0</v>
      </c>
      <c r="AX3206" s="188">
        <v>0</v>
      </c>
      <c r="AY3206" s="187">
        <v>0</v>
      </c>
      <c r="AZ3206" s="188">
        <v>0</v>
      </c>
      <c r="BA3206" s="187">
        <v>0</v>
      </c>
      <c r="BB3206" s="188">
        <v>0</v>
      </c>
      <c r="BC3206" s="187">
        <v>0</v>
      </c>
      <c r="BD3206" s="75"/>
      <c r="BE3206" s="75"/>
      <c r="BF3206" s="75"/>
      <c r="BH3206" s="74"/>
      <c r="BI3206" s="194"/>
      <c r="BJ3206" s="74"/>
    </row>
    <row r="3207" spans="1:62" ht="11.25" customHeight="1" x14ac:dyDescent="0.3">
      <c r="A3207" s="184" t="s">
        <v>3663</v>
      </c>
      <c r="B3207" s="185">
        <v>0</v>
      </c>
      <c r="C3207" s="828">
        <v>95415</v>
      </c>
      <c r="D3207" s="284">
        <v>1E-4</v>
      </c>
      <c r="E3207" s="91">
        <v>0</v>
      </c>
      <c r="F3207" s="186">
        <v>0</v>
      </c>
      <c r="G3207" s="186">
        <v>0</v>
      </c>
      <c r="H3207" s="186">
        <v>0</v>
      </c>
      <c r="I3207" s="187">
        <v>0</v>
      </c>
      <c r="J3207" s="188">
        <v>0</v>
      </c>
      <c r="K3207" s="186">
        <v>0</v>
      </c>
      <c r="L3207" s="186">
        <v>0</v>
      </c>
      <c r="M3207" s="187">
        <v>0</v>
      </c>
      <c r="N3207" s="189">
        <v>0</v>
      </c>
      <c r="O3207" s="188">
        <v>0</v>
      </c>
      <c r="P3207" s="189">
        <v>0</v>
      </c>
      <c r="Q3207" s="189">
        <v>0</v>
      </c>
      <c r="R3207" s="186">
        <v>0</v>
      </c>
      <c r="S3207" s="186">
        <v>1E-4</v>
      </c>
      <c r="T3207" s="188">
        <v>0</v>
      </c>
      <c r="U3207" s="187">
        <v>0</v>
      </c>
      <c r="V3207" s="189">
        <v>0</v>
      </c>
      <c r="W3207" s="189">
        <v>0</v>
      </c>
      <c r="X3207" s="188">
        <v>0</v>
      </c>
      <c r="Y3207" s="188">
        <v>0</v>
      </c>
      <c r="Z3207" s="186">
        <v>0</v>
      </c>
      <c r="AA3207" s="186">
        <v>0</v>
      </c>
      <c r="AB3207" s="186">
        <v>0</v>
      </c>
      <c r="AC3207" s="187">
        <v>0</v>
      </c>
      <c r="AD3207" s="188">
        <v>0</v>
      </c>
      <c r="AE3207" s="189">
        <v>0</v>
      </c>
      <c r="AF3207" s="189">
        <v>0</v>
      </c>
      <c r="AG3207" s="189">
        <v>0</v>
      </c>
      <c r="AH3207" s="191">
        <v>0</v>
      </c>
      <c r="AI3207" s="186">
        <v>0</v>
      </c>
      <c r="AJ3207" s="192">
        <v>7501943417748</v>
      </c>
      <c r="AK3207" s="192" t="s">
        <v>262</v>
      </c>
      <c r="AM3207" s="75">
        <v>95415</v>
      </c>
      <c r="AO3207" s="188">
        <v>0</v>
      </c>
      <c r="AP3207" s="188">
        <v>0</v>
      </c>
      <c r="AQ3207" s="187">
        <v>0</v>
      </c>
      <c r="AR3207" s="188">
        <v>0</v>
      </c>
      <c r="AS3207" s="187">
        <v>0</v>
      </c>
      <c r="AT3207" s="188">
        <v>0</v>
      </c>
      <c r="AU3207" s="187">
        <v>0</v>
      </c>
      <c r="AV3207" s="188">
        <v>0</v>
      </c>
      <c r="AW3207" s="187">
        <v>0</v>
      </c>
      <c r="AX3207" s="188">
        <v>0</v>
      </c>
      <c r="AY3207" s="187">
        <v>0</v>
      </c>
      <c r="AZ3207" s="188">
        <v>0</v>
      </c>
      <c r="BA3207" s="187">
        <v>0</v>
      </c>
      <c r="BB3207" s="188">
        <v>0</v>
      </c>
      <c r="BC3207" s="187">
        <v>0</v>
      </c>
      <c r="BD3207" s="75"/>
      <c r="BE3207" s="75"/>
      <c r="BF3207" s="75"/>
      <c r="BH3207" s="74"/>
      <c r="BI3207" s="194"/>
      <c r="BJ3207" s="74"/>
    </row>
    <row r="3208" spans="1:62" ht="11.25" customHeight="1" x14ac:dyDescent="0.3">
      <c r="A3208" s="184" t="s">
        <v>3664</v>
      </c>
      <c r="B3208" s="185">
        <v>0</v>
      </c>
      <c r="C3208" s="828">
        <v>95417</v>
      </c>
      <c r="D3208" s="284">
        <v>1E-4</v>
      </c>
      <c r="E3208" s="91">
        <v>0</v>
      </c>
      <c r="F3208" s="186">
        <v>0</v>
      </c>
      <c r="G3208" s="186">
        <v>0</v>
      </c>
      <c r="H3208" s="186">
        <v>0</v>
      </c>
      <c r="I3208" s="187">
        <v>0</v>
      </c>
      <c r="J3208" s="188">
        <v>0</v>
      </c>
      <c r="K3208" s="186">
        <v>0</v>
      </c>
      <c r="L3208" s="186">
        <v>0</v>
      </c>
      <c r="M3208" s="187">
        <v>0</v>
      </c>
      <c r="N3208" s="189">
        <v>0</v>
      </c>
      <c r="O3208" s="188">
        <v>0</v>
      </c>
      <c r="P3208" s="189">
        <v>0</v>
      </c>
      <c r="Q3208" s="189">
        <v>0</v>
      </c>
      <c r="R3208" s="186">
        <v>0</v>
      </c>
      <c r="S3208" s="186">
        <v>1E-4</v>
      </c>
      <c r="T3208" s="188">
        <v>0</v>
      </c>
      <c r="U3208" s="187">
        <v>0</v>
      </c>
      <c r="V3208" s="189">
        <v>0</v>
      </c>
      <c r="W3208" s="189">
        <v>0</v>
      </c>
      <c r="X3208" s="188">
        <v>0</v>
      </c>
      <c r="Y3208" s="188">
        <v>0</v>
      </c>
      <c r="Z3208" s="186">
        <v>0</v>
      </c>
      <c r="AA3208" s="186">
        <v>0</v>
      </c>
      <c r="AB3208" s="186">
        <v>0</v>
      </c>
      <c r="AC3208" s="187">
        <v>0</v>
      </c>
      <c r="AD3208" s="188">
        <v>0</v>
      </c>
      <c r="AE3208" s="189">
        <v>0</v>
      </c>
      <c r="AF3208" s="189">
        <v>0</v>
      </c>
      <c r="AG3208" s="189">
        <v>0</v>
      </c>
      <c r="AH3208" s="191">
        <v>0</v>
      </c>
      <c r="AI3208" s="186">
        <v>0</v>
      </c>
      <c r="AJ3208" s="192">
        <v>7501943419896</v>
      </c>
      <c r="AK3208" s="192" t="s">
        <v>262</v>
      </c>
      <c r="AM3208" s="75">
        <v>95417</v>
      </c>
      <c r="AO3208" s="188">
        <v>0</v>
      </c>
      <c r="AP3208" s="188">
        <v>0</v>
      </c>
      <c r="AQ3208" s="187">
        <v>0</v>
      </c>
      <c r="AR3208" s="188">
        <v>0</v>
      </c>
      <c r="AS3208" s="187">
        <v>0</v>
      </c>
      <c r="AT3208" s="188">
        <v>0</v>
      </c>
      <c r="AU3208" s="187">
        <v>0</v>
      </c>
      <c r="AV3208" s="188">
        <v>0</v>
      </c>
      <c r="AW3208" s="187">
        <v>0</v>
      </c>
      <c r="AX3208" s="188">
        <v>0</v>
      </c>
      <c r="AY3208" s="187">
        <v>0</v>
      </c>
      <c r="AZ3208" s="188">
        <v>0</v>
      </c>
      <c r="BA3208" s="187">
        <v>0</v>
      </c>
      <c r="BB3208" s="188">
        <v>0</v>
      </c>
      <c r="BC3208" s="187">
        <v>0</v>
      </c>
      <c r="BD3208" s="75"/>
      <c r="BE3208" s="75"/>
      <c r="BF3208" s="75"/>
      <c r="BH3208" s="74"/>
      <c r="BI3208" s="194"/>
      <c r="BJ3208" s="74"/>
    </row>
    <row r="3209" spans="1:62" s="77" customFormat="1" ht="10.199999999999999" x14ac:dyDescent="0.2">
      <c r="A3209" s="184" t="s">
        <v>3665</v>
      </c>
      <c r="B3209" s="185">
        <v>0</v>
      </c>
      <c r="C3209" s="828">
        <v>96769</v>
      </c>
      <c r="D3209" s="284">
        <v>1E-4</v>
      </c>
      <c r="E3209" s="91">
        <v>0</v>
      </c>
      <c r="F3209" s="186">
        <v>0</v>
      </c>
      <c r="G3209" s="186">
        <v>0</v>
      </c>
      <c r="H3209" s="186">
        <v>0</v>
      </c>
      <c r="I3209" s="187">
        <v>0</v>
      </c>
      <c r="J3209" s="186">
        <v>0</v>
      </c>
      <c r="K3209" s="186">
        <v>0</v>
      </c>
      <c r="L3209" s="186">
        <v>0</v>
      </c>
      <c r="M3209" s="186">
        <v>0</v>
      </c>
      <c r="N3209" s="188">
        <v>0</v>
      </c>
      <c r="O3209" s="191">
        <v>0</v>
      </c>
      <c r="P3209" s="186">
        <v>0</v>
      </c>
      <c r="Q3209" s="189">
        <v>0</v>
      </c>
      <c r="R3209" s="189">
        <v>0</v>
      </c>
      <c r="S3209" s="189">
        <v>1E-4</v>
      </c>
      <c r="T3209" s="188">
        <v>0</v>
      </c>
      <c r="U3209" s="187">
        <v>0</v>
      </c>
      <c r="V3209" s="189">
        <v>0</v>
      </c>
      <c r="W3209" s="189">
        <v>0</v>
      </c>
      <c r="X3209" s="188">
        <v>0</v>
      </c>
      <c r="Y3209" s="188">
        <v>0</v>
      </c>
      <c r="Z3209" s="186">
        <v>0</v>
      </c>
      <c r="AA3209" s="186">
        <v>0</v>
      </c>
      <c r="AB3209" s="186">
        <v>0</v>
      </c>
      <c r="AC3209" s="186">
        <v>0</v>
      </c>
      <c r="AD3209" s="188">
        <v>0</v>
      </c>
      <c r="AE3209" s="189">
        <v>0</v>
      </c>
      <c r="AF3209" s="189">
        <v>0</v>
      </c>
      <c r="AG3209" s="189">
        <v>0</v>
      </c>
      <c r="AH3209" s="191">
        <v>0</v>
      </c>
      <c r="AI3209" s="186">
        <v>0</v>
      </c>
      <c r="AJ3209" s="192">
        <v>7506425622207</v>
      </c>
      <c r="AK3209" s="192" t="s">
        <v>262</v>
      </c>
      <c r="AL3209" s="226"/>
      <c r="AM3209" s="75">
        <v>96769</v>
      </c>
      <c r="AN3209" s="76"/>
      <c r="AO3209" s="188">
        <v>0</v>
      </c>
      <c r="AP3209" s="188">
        <v>0</v>
      </c>
      <c r="AQ3209" s="187">
        <v>0</v>
      </c>
      <c r="AR3209" s="188">
        <v>0</v>
      </c>
      <c r="AS3209" s="187">
        <v>0</v>
      </c>
      <c r="AT3209" s="188">
        <v>0</v>
      </c>
      <c r="AU3209" s="187">
        <v>0</v>
      </c>
      <c r="AV3209" s="188">
        <v>0</v>
      </c>
      <c r="AW3209" s="187">
        <v>0</v>
      </c>
      <c r="AX3209" s="188">
        <v>0</v>
      </c>
      <c r="AY3209" s="187">
        <v>0</v>
      </c>
      <c r="AZ3209" s="188">
        <v>0</v>
      </c>
      <c r="BA3209" s="187">
        <v>0</v>
      </c>
      <c r="BB3209" s="188">
        <v>0</v>
      </c>
      <c r="BC3209" s="187">
        <v>0</v>
      </c>
      <c r="BD3209" s="75"/>
      <c r="BE3209" s="75"/>
      <c r="BF3209" s="55"/>
      <c r="BH3209" s="74"/>
      <c r="BI3209" s="194"/>
      <c r="BJ3209" s="74"/>
    </row>
    <row r="3210" spans="1:62" ht="11.25" customHeight="1" x14ac:dyDescent="0.3">
      <c r="A3210" s="184" t="s">
        <v>3666</v>
      </c>
      <c r="B3210" s="185">
        <v>0</v>
      </c>
      <c r="C3210" s="828">
        <v>95627</v>
      </c>
      <c r="D3210" s="284">
        <v>1E-4</v>
      </c>
      <c r="E3210" s="91">
        <v>0</v>
      </c>
      <c r="F3210" s="186">
        <v>0</v>
      </c>
      <c r="G3210" s="186">
        <v>0</v>
      </c>
      <c r="H3210" s="186">
        <v>0</v>
      </c>
      <c r="I3210" s="187">
        <v>0</v>
      </c>
      <c r="J3210" s="188">
        <v>0</v>
      </c>
      <c r="K3210" s="186">
        <v>0</v>
      </c>
      <c r="L3210" s="186">
        <v>0</v>
      </c>
      <c r="M3210" s="187">
        <v>0</v>
      </c>
      <c r="N3210" s="189">
        <v>0</v>
      </c>
      <c r="O3210" s="188">
        <v>0</v>
      </c>
      <c r="P3210" s="189">
        <v>0</v>
      </c>
      <c r="Q3210" s="189">
        <v>0</v>
      </c>
      <c r="R3210" s="186">
        <v>0</v>
      </c>
      <c r="S3210" s="186">
        <v>1E-4</v>
      </c>
      <c r="T3210" s="188">
        <v>0</v>
      </c>
      <c r="U3210" s="187">
        <v>0</v>
      </c>
      <c r="V3210" s="189">
        <v>0</v>
      </c>
      <c r="W3210" s="189">
        <v>0</v>
      </c>
      <c r="X3210" s="188">
        <v>0</v>
      </c>
      <c r="Y3210" s="188">
        <v>0</v>
      </c>
      <c r="Z3210" s="186">
        <v>0</v>
      </c>
      <c r="AA3210" s="186">
        <v>0</v>
      </c>
      <c r="AB3210" s="186">
        <v>0</v>
      </c>
      <c r="AC3210" s="187">
        <v>0</v>
      </c>
      <c r="AD3210" s="188">
        <v>0</v>
      </c>
      <c r="AE3210" s="189">
        <v>0</v>
      </c>
      <c r="AF3210" s="189">
        <v>0</v>
      </c>
      <c r="AG3210" s="189">
        <v>0</v>
      </c>
      <c r="AH3210" s="191">
        <v>0</v>
      </c>
      <c r="AI3210" s="186">
        <v>0</v>
      </c>
      <c r="AJ3210" s="192">
        <v>7506425619863</v>
      </c>
      <c r="AK3210" s="192" t="s">
        <v>262</v>
      </c>
      <c r="AM3210" s="75">
        <v>95627</v>
      </c>
      <c r="AO3210" s="188">
        <v>0</v>
      </c>
      <c r="AP3210" s="188">
        <v>0</v>
      </c>
      <c r="AQ3210" s="187">
        <v>0</v>
      </c>
      <c r="AR3210" s="188">
        <v>0</v>
      </c>
      <c r="AS3210" s="187">
        <v>0</v>
      </c>
      <c r="AT3210" s="188">
        <v>0</v>
      </c>
      <c r="AU3210" s="187">
        <v>0</v>
      </c>
      <c r="AV3210" s="188">
        <v>0</v>
      </c>
      <c r="AW3210" s="187">
        <v>0</v>
      </c>
      <c r="AX3210" s="188">
        <v>0</v>
      </c>
      <c r="AY3210" s="187">
        <v>0</v>
      </c>
      <c r="AZ3210" s="188">
        <v>0</v>
      </c>
      <c r="BA3210" s="187">
        <v>0</v>
      </c>
      <c r="BB3210" s="188">
        <v>0</v>
      </c>
      <c r="BC3210" s="187">
        <v>0</v>
      </c>
      <c r="BD3210" s="75"/>
      <c r="BE3210" s="75"/>
      <c r="BF3210" s="75"/>
      <c r="BH3210" s="74"/>
      <c r="BI3210" s="194"/>
      <c r="BJ3210" s="74"/>
    </row>
    <row r="3211" spans="1:62" ht="11.25" customHeight="1" x14ac:dyDescent="0.3">
      <c r="A3211" s="184" t="s">
        <v>3667</v>
      </c>
      <c r="B3211" s="185">
        <v>0</v>
      </c>
      <c r="C3211" s="828">
        <v>95424</v>
      </c>
      <c r="D3211" s="284">
        <v>1E-4</v>
      </c>
      <c r="E3211" s="91">
        <v>0</v>
      </c>
      <c r="F3211" s="186">
        <v>0</v>
      </c>
      <c r="G3211" s="186">
        <v>0</v>
      </c>
      <c r="H3211" s="186">
        <v>0</v>
      </c>
      <c r="I3211" s="187">
        <v>0</v>
      </c>
      <c r="J3211" s="188">
        <v>0</v>
      </c>
      <c r="K3211" s="186">
        <v>0</v>
      </c>
      <c r="L3211" s="186">
        <v>0</v>
      </c>
      <c r="M3211" s="187">
        <v>0</v>
      </c>
      <c r="N3211" s="189">
        <v>0</v>
      </c>
      <c r="O3211" s="188">
        <v>0</v>
      </c>
      <c r="P3211" s="189">
        <v>0</v>
      </c>
      <c r="Q3211" s="189">
        <v>0</v>
      </c>
      <c r="R3211" s="186">
        <v>0</v>
      </c>
      <c r="S3211" s="186">
        <v>1E-4</v>
      </c>
      <c r="T3211" s="188">
        <v>0</v>
      </c>
      <c r="U3211" s="187">
        <v>0</v>
      </c>
      <c r="V3211" s="189">
        <v>0</v>
      </c>
      <c r="W3211" s="189">
        <v>0</v>
      </c>
      <c r="X3211" s="188">
        <v>0</v>
      </c>
      <c r="Y3211" s="188">
        <v>0</v>
      </c>
      <c r="Z3211" s="186">
        <v>0</v>
      </c>
      <c r="AA3211" s="186">
        <v>0</v>
      </c>
      <c r="AB3211" s="186">
        <v>0</v>
      </c>
      <c r="AC3211" s="187">
        <v>0</v>
      </c>
      <c r="AD3211" s="188">
        <v>0</v>
      </c>
      <c r="AE3211" s="189">
        <v>0</v>
      </c>
      <c r="AF3211" s="189">
        <v>0</v>
      </c>
      <c r="AG3211" s="189">
        <v>0</v>
      </c>
      <c r="AH3211" s="191">
        <v>0</v>
      </c>
      <c r="AI3211" s="186">
        <v>0</v>
      </c>
      <c r="AJ3211" s="192">
        <v>7501943470798</v>
      </c>
      <c r="AK3211" s="192" t="s">
        <v>262</v>
      </c>
      <c r="AM3211" s="75">
        <v>95424</v>
      </c>
      <c r="AO3211" s="188">
        <v>0</v>
      </c>
      <c r="AP3211" s="188">
        <v>0</v>
      </c>
      <c r="AQ3211" s="187">
        <v>0</v>
      </c>
      <c r="AR3211" s="188">
        <v>0</v>
      </c>
      <c r="AS3211" s="187">
        <v>0</v>
      </c>
      <c r="AT3211" s="188">
        <v>0</v>
      </c>
      <c r="AU3211" s="187">
        <v>0</v>
      </c>
      <c r="AV3211" s="188">
        <v>0</v>
      </c>
      <c r="AW3211" s="187">
        <v>0</v>
      </c>
      <c r="AX3211" s="188">
        <v>0</v>
      </c>
      <c r="AY3211" s="187">
        <v>0</v>
      </c>
      <c r="AZ3211" s="188">
        <v>0</v>
      </c>
      <c r="BA3211" s="187">
        <v>0</v>
      </c>
      <c r="BB3211" s="188">
        <v>0</v>
      </c>
      <c r="BC3211" s="187">
        <v>0</v>
      </c>
      <c r="BD3211" s="75"/>
      <c r="BE3211" s="75"/>
      <c r="BF3211" s="75"/>
      <c r="BH3211" s="74"/>
      <c r="BI3211" s="194"/>
      <c r="BJ3211" s="74"/>
    </row>
    <row r="3212" spans="1:62" s="77" customFormat="1" ht="11.25" customHeight="1" x14ac:dyDescent="0.2">
      <c r="A3212" s="306" t="s">
        <v>3668</v>
      </c>
      <c r="B3212" s="307">
        <v>0</v>
      </c>
      <c r="C3212" s="829">
        <v>95425</v>
      </c>
      <c r="D3212" s="392">
        <v>1E-4</v>
      </c>
      <c r="E3212" s="309">
        <v>0</v>
      </c>
      <c r="F3212" s="310">
        <v>0</v>
      </c>
      <c r="G3212" s="310">
        <v>0</v>
      </c>
      <c r="H3212" s="310">
        <v>0</v>
      </c>
      <c r="I3212" s="218">
        <v>0</v>
      </c>
      <c r="J3212" s="210">
        <v>0</v>
      </c>
      <c r="K3212" s="186">
        <v>0</v>
      </c>
      <c r="L3212" s="186">
        <v>0</v>
      </c>
      <c r="M3212" s="187">
        <v>0</v>
      </c>
      <c r="N3212" s="189">
        <v>0</v>
      </c>
      <c r="O3212" s="188">
        <v>0</v>
      </c>
      <c r="P3212" s="189">
        <v>0</v>
      </c>
      <c r="Q3212" s="189">
        <v>0</v>
      </c>
      <c r="R3212" s="186">
        <v>0</v>
      </c>
      <c r="S3212" s="186">
        <v>1E-4</v>
      </c>
      <c r="T3212" s="188">
        <v>0</v>
      </c>
      <c r="U3212" s="187">
        <v>0</v>
      </c>
      <c r="V3212" s="189">
        <v>0</v>
      </c>
      <c r="W3212" s="189">
        <v>0</v>
      </c>
      <c r="X3212" s="188">
        <v>0</v>
      </c>
      <c r="Y3212" s="188">
        <v>0</v>
      </c>
      <c r="Z3212" s="186">
        <v>0</v>
      </c>
      <c r="AA3212" s="186">
        <v>0</v>
      </c>
      <c r="AB3212" s="186">
        <v>0</v>
      </c>
      <c r="AC3212" s="187">
        <v>0</v>
      </c>
      <c r="AD3212" s="188">
        <v>0</v>
      </c>
      <c r="AE3212" s="189">
        <v>0</v>
      </c>
      <c r="AF3212" s="189">
        <v>0</v>
      </c>
      <c r="AG3212" s="189">
        <v>0</v>
      </c>
      <c r="AH3212" s="191">
        <v>0</v>
      </c>
      <c r="AI3212" s="186">
        <v>0</v>
      </c>
      <c r="AJ3212" s="192">
        <v>7501943470804</v>
      </c>
      <c r="AK3212" s="192" t="s">
        <v>262</v>
      </c>
      <c r="AL3212" s="226"/>
      <c r="AM3212" s="75">
        <v>95425</v>
      </c>
      <c r="AN3212" s="76"/>
      <c r="AO3212" s="188">
        <v>0</v>
      </c>
      <c r="AP3212" s="188">
        <v>0</v>
      </c>
      <c r="AQ3212" s="187">
        <v>0</v>
      </c>
      <c r="AR3212" s="188">
        <v>0</v>
      </c>
      <c r="AS3212" s="187">
        <v>0</v>
      </c>
      <c r="AT3212" s="188">
        <v>0</v>
      </c>
      <c r="AU3212" s="187">
        <v>0</v>
      </c>
      <c r="AV3212" s="188">
        <v>0</v>
      </c>
      <c r="AW3212" s="187">
        <v>0</v>
      </c>
      <c r="AX3212" s="188">
        <v>0</v>
      </c>
      <c r="AY3212" s="187">
        <v>0</v>
      </c>
      <c r="AZ3212" s="188">
        <v>0</v>
      </c>
      <c r="BA3212" s="187">
        <v>0</v>
      </c>
      <c r="BB3212" s="188">
        <v>0</v>
      </c>
      <c r="BC3212" s="187">
        <v>0</v>
      </c>
      <c r="BD3212" s="75"/>
      <c r="BE3212" s="75"/>
      <c r="BF3212" s="55"/>
      <c r="BH3212" s="74"/>
      <c r="BI3212" s="194"/>
      <c r="BJ3212" s="74"/>
    </row>
    <row r="3213" spans="1:62" s="77" customFormat="1" ht="11.25" customHeight="1" x14ac:dyDescent="0.2">
      <c r="A3213" s="482" t="s">
        <v>298</v>
      </c>
      <c r="B3213" s="182">
        <v>0</v>
      </c>
      <c r="C3213" s="829"/>
      <c r="D3213" s="524">
        <v>1.0000000000000002E-3</v>
      </c>
      <c r="E3213" s="525">
        <v>0</v>
      </c>
      <c r="F3213" s="526">
        <v>0</v>
      </c>
      <c r="G3213" s="526">
        <v>0</v>
      </c>
      <c r="H3213" s="526">
        <v>0</v>
      </c>
      <c r="I3213" s="516">
        <v>0</v>
      </c>
      <c r="J3213" s="223">
        <v>0</v>
      </c>
      <c r="K3213" s="221">
        <v>0</v>
      </c>
      <c r="L3213" s="221">
        <v>0</v>
      </c>
      <c r="M3213" s="221">
        <v>0</v>
      </c>
      <c r="N3213" s="223">
        <v>0</v>
      </c>
      <c r="O3213" s="224">
        <v>0</v>
      </c>
      <c r="P3213" s="221">
        <v>0</v>
      </c>
      <c r="Q3213" s="224">
        <v>0</v>
      </c>
      <c r="R3213" s="224">
        <v>0</v>
      </c>
      <c r="S3213" s="224">
        <v>1.0000000000000002E-3</v>
      </c>
      <c r="T3213" s="223">
        <v>0</v>
      </c>
      <c r="U3213" s="222">
        <v>0</v>
      </c>
      <c r="V3213" s="224">
        <v>0</v>
      </c>
      <c r="W3213" s="224">
        <v>0</v>
      </c>
      <c r="X3213" s="223">
        <v>0</v>
      </c>
      <c r="Y3213" s="223">
        <v>0</v>
      </c>
      <c r="Z3213" s="221">
        <v>0</v>
      </c>
      <c r="AA3213" s="221">
        <v>0</v>
      </c>
      <c r="AB3213" s="221">
        <v>0</v>
      </c>
      <c r="AC3213" s="221">
        <v>0</v>
      </c>
      <c r="AD3213" s="223">
        <v>0</v>
      </c>
      <c r="AE3213" s="224">
        <v>0</v>
      </c>
      <c r="AF3213" s="224">
        <v>0</v>
      </c>
      <c r="AG3213" s="224">
        <v>0</v>
      </c>
      <c r="AH3213" s="224">
        <v>0</v>
      </c>
      <c r="AI3213" s="225">
        <v>479089.72899999993</v>
      </c>
      <c r="AJ3213" s="192">
        <v>0</v>
      </c>
      <c r="AK3213" s="192">
        <v>0</v>
      </c>
      <c r="AL3213" s="226"/>
      <c r="AM3213" s="75">
        <v>0</v>
      </c>
      <c r="AN3213" s="76"/>
      <c r="AO3213" s="223">
        <v>0</v>
      </c>
      <c r="AP3213" s="223">
        <v>0</v>
      </c>
      <c r="AQ3213" s="222">
        <v>0</v>
      </c>
      <c r="AR3213" s="223">
        <v>0</v>
      </c>
      <c r="AS3213" s="222">
        <v>0</v>
      </c>
      <c r="AT3213" s="223">
        <v>0</v>
      </c>
      <c r="AU3213" s="222">
        <v>0</v>
      </c>
      <c r="AV3213" s="223">
        <v>0</v>
      </c>
      <c r="AW3213" s="222">
        <v>0</v>
      </c>
      <c r="AX3213" s="223">
        <v>0</v>
      </c>
      <c r="AY3213" s="222">
        <v>0</v>
      </c>
      <c r="AZ3213" s="223">
        <v>0</v>
      </c>
      <c r="BA3213" s="222">
        <v>0</v>
      </c>
      <c r="BB3213" s="223">
        <v>0</v>
      </c>
      <c r="BC3213" s="222">
        <v>0</v>
      </c>
      <c r="BD3213" s="75"/>
      <c r="BE3213" s="75"/>
      <c r="BF3213" s="56"/>
      <c r="BH3213" s="74"/>
      <c r="BI3213" s="194"/>
      <c r="BJ3213" s="74"/>
    </row>
    <row r="3214" spans="1:62" s="77" customFormat="1" ht="11.25" customHeight="1" x14ac:dyDescent="0.2">
      <c r="A3214" s="445" t="s">
        <v>299</v>
      </c>
      <c r="B3214" s="494">
        <v>0</v>
      </c>
      <c r="C3214" s="876"/>
      <c r="D3214" s="495">
        <v>84.924500000000137</v>
      </c>
      <c r="E3214" s="496">
        <v>0</v>
      </c>
      <c r="F3214" s="497">
        <v>0</v>
      </c>
      <c r="G3214" s="497">
        <v>0</v>
      </c>
      <c r="H3214" s="497">
        <v>0</v>
      </c>
      <c r="I3214" s="364">
        <v>0</v>
      </c>
      <c r="J3214" s="232">
        <v>0</v>
      </c>
      <c r="K3214" s="232">
        <v>0</v>
      </c>
      <c r="L3214" s="232">
        <v>0</v>
      </c>
      <c r="M3214" s="232">
        <v>0</v>
      </c>
      <c r="N3214" s="234">
        <v>0</v>
      </c>
      <c r="O3214" s="235">
        <v>0</v>
      </c>
      <c r="P3214" s="232">
        <v>0</v>
      </c>
      <c r="Q3214" s="235">
        <v>0</v>
      </c>
      <c r="R3214" s="235">
        <v>0</v>
      </c>
      <c r="S3214" s="235">
        <v>84.924500000000137</v>
      </c>
      <c r="T3214" s="234">
        <v>83.022000000000006</v>
      </c>
      <c r="U3214" s="233">
        <v>0</v>
      </c>
      <c r="V3214" s="235">
        <v>0</v>
      </c>
      <c r="W3214" s="235">
        <v>0</v>
      </c>
      <c r="X3214" s="234">
        <v>83.022000000000006</v>
      </c>
      <c r="Y3214" s="234">
        <v>0</v>
      </c>
      <c r="Z3214" s="232">
        <v>0</v>
      </c>
      <c r="AA3214" s="232">
        <v>0</v>
      </c>
      <c r="AB3214" s="232">
        <v>0</v>
      </c>
      <c r="AC3214" s="232">
        <v>0</v>
      </c>
      <c r="AD3214" s="234">
        <v>0</v>
      </c>
      <c r="AE3214" s="235">
        <v>0</v>
      </c>
      <c r="AF3214" s="235">
        <v>0</v>
      </c>
      <c r="AG3214" s="235">
        <v>0</v>
      </c>
      <c r="AH3214" s="235">
        <v>0</v>
      </c>
      <c r="AI3214" s="225">
        <v>479089.72899999993</v>
      </c>
      <c r="AJ3214" s="192">
        <v>0</v>
      </c>
      <c r="AK3214" s="192">
        <v>0</v>
      </c>
      <c r="AL3214" s="226"/>
      <c r="AM3214" s="75">
        <v>0</v>
      </c>
      <c r="AN3214" s="76"/>
      <c r="AO3214" s="234">
        <v>0</v>
      </c>
      <c r="AP3214" s="234">
        <v>0</v>
      </c>
      <c r="AQ3214" s="233">
        <v>0</v>
      </c>
      <c r="AR3214" s="234">
        <v>0</v>
      </c>
      <c r="AS3214" s="233">
        <v>0</v>
      </c>
      <c r="AT3214" s="234">
        <v>0</v>
      </c>
      <c r="AU3214" s="233">
        <v>0</v>
      </c>
      <c r="AV3214" s="234">
        <v>0</v>
      </c>
      <c r="AW3214" s="233">
        <v>0</v>
      </c>
      <c r="AX3214" s="234">
        <v>0</v>
      </c>
      <c r="AY3214" s="233">
        <v>0</v>
      </c>
      <c r="AZ3214" s="234">
        <v>0</v>
      </c>
      <c r="BA3214" s="233">
        <v>0</v>
      </c>
      <c r="BB3214" s="234">
        <v>0</v>
      </c>
      <c r="BC3214" s="233">
        <v>0</v>
      </c>
      <c r="BD3214" s="75"/>
      <c r="BE3214" s="75"/>
      <c r="BF3214" s="56"/>
      <c r="BH3214" s="74"/>
      <c r="BI3214" s="194"/>
      <c r="BJ3214" s="74"/>
    </row>
    <row r="3215" spans="1:62" ht="11.25" customHeight="1" x14ac:dyDescent="0.3">
      <c r="A3215" s="236"/>
      <c r="B3215" s="237">
        <v>0</v>
      </c>
      <c r="C3215" s="865"/>
      <c r="D3215" s="331"/>
      <c r="E3215" s="239">
        <v>0</v>
      </c>
      <c r="F3215" s="240"/>
      <c r="G3215" s="240">
        <v>0</v>
      </c>
      <c r="H3215" s="222">
        <v>0</v>
      </c>
      <c r="I3215" s="241"/>
      <c r="J3215" s="240"/>
      <c r="K3215" s="240"/>
      <c r="L3215" s="240"/>
      <c r="M3215" s="240">
        <v>0</v>
      </c>
      <c r="N3215" s="242"/>
      <c r="O3215" s="243"/>
      <c r="P3215" s="240">
        <v>0</v>
      </c>
      <c r="Q3215" s="243">
        <v>0</v>
      </c>
      <c r="R3215" s="243">
        <v>0</v>
      </c>
      <c r="S3215" s="243"/>
      <c r="T3215" s="242"/>
      <c r="U3215" s="241">
        <v>0</v>
      </c>
      <c r="V3215" s="243"/>
      <c r="W3215" s="243"/>
      <c r="X3215" s="242">
        <v>0</v>
      </c>
      <c r="Y3215" s="242"/>
      <c r="Z3215" s="240"/>
      <c r="AA3215" s="240"/>
      <c r="AB3215" s="240"/>
      <c r="AC3215" s="240"/>
      <c r="AD3215" s="242"/>
      <c r="AE3215" s="243"/>
      <c r="AF3215" s="243"/>
      <c r="AG3215" s="243"/>
      <c r="AH3215" s="243">
        <v>0</v>
      </c>
      <c r="AI3215" s="225"/>
      <c r="AJ3215" s="192">
        <v>0</v>
      </c>
      <c r="AK3215" s="192">
        <v>0</v>
      </c>
      <c r="AL3215" s="76"/>
      <c r="AM3215" s="75">
        <v>0</v>
      </c>
      <c r="AO3215" s="242">
        <v>0</v>
      </c>
      <c r="AP3215" s="242">
        <v>0</v>
      </c>
      <c r="AQ3215" s="241">
        <v>0</v>
      </c>
      <c r="AR3215" s="242">
        <v>0</v>
      </c>
      <c r="AS3215" s="241">
        <v>0</v>
      </c>
      <c r="AT3215" s="242">
        <v>0</v>
      </c>
      <c r="AU3215" s="241">
        <v>0</v>
      </c>
      <c r="AV3215" s="242">
        <v>0</v>
      </c>
      <c r="AW3215" s="241">
        <v>0</v>
      </c>
      <c r="AX3215" s="242">
        <v>0</v>
      </c>
      <c r="AY3215" s="241">
        <v>0</v>
      </c>
      <c r="AZ3215" s="242">
        <v>0</v>
      </c>
      <c r="BA3215" s="241">
        <v>0</v>
      </c>
      <c r="BB3215" s="242">
        <v>0</v>
      </c>
      <c r="BC3215" s="241">
        <v>0</v>
      </c>
      <c r="BD3215" s="75"/>
      <c r="BE3215" s="75"/>
      <c r="BF3215" s="75"/>
      <c r="BH3215" s="74"/>
      <c r="BI3215" s="194"/>
      <c r="BJ3215" s="74"/>
    </row>
    <row r="3216" spans="1:62" ht="11.25" customHeight="1" x14ac:dyDescent="0.3">
      <c r="A3216" s="184" t="s">
        <v>3669</v>
      </c>
      <c r="B3216" s="185">
        <v>0</v>
      </c>
      <c r="C3216" s="828">
        <v>95525</v>
      </c>
      <c r="D3216" s="284">
        <v>1E-4</v>
      </c>
      <c r="E3216" s="91">
        <v>0</v>
      </c>
      <c r="F3216" s="186">
        <v>0</v>
      </c>
      <c r="G3216" s="186">
        <v>0</v>
      </c>
      <c r="H3216" s="186">
        <v>0</v>
      </c>
      <c r="I3216" s="187">
        <v>0</v>
      </c>
      <c r="J3216" s="188">
        <v>0</v>
      </c>
      <c r="K3216" s="186">
        <v>0</v>
      </c>
      <c r="L3216" s="186">
        <v>0</v>
      </c>
      <c r="M3216" s="187">
        <v>0</v>
      </c>
      <c r="N3216" s="189">
        <v>0</v>
      </c>
      <c r="O3216" s="188">
        <v>0</v>
      </c>
      <c r="P3216" s="189">
        <v>0</v>
      </c>
      <c r="Q3216" s="189">
        <v>0</v>
      </c>
      <c r="R3216" s="186">
        <v>0</v>
      </c>
      <c r="S3216" s="186">
        <v>1E-4</v>
      </c>
      <c r="T3216" s="188">
        <v>0</v>
      </c>
      <c r="U3216" s="187">
        <v>0</v>
      </c>
      <c r="V3216" s="189">
        <v>0</v>
      </c>
      <c r="W3216" s="189">
        <v>0</v>
      </c>
      <c r="X3216" s="188">
        <v>0</v>
      </c>
      <c r="Y3216" s="188">
        <v>0</v>
      </c>
      <c r="Z3216" s="186">
        <v>0</v>
      </c>
      <c r="AA3216" s="186">
        <v>0</v>
      </c>
      <c r="AB3216" s="186">
        <v>0</v>
      </c>
      <c r="AC3216" s="187">
        <v>0</v>
      </c>
      <c r="AD3216" s="188">
        <v>0</v>
      </c>
      <c r="AE3216" s="189">
        <v>0</v>
      </c>
      <c r="AF3216" s="189">
        <v>0</v>
      </c>
      <c r="AG3216" s="189">
        <v>0</v>
      </c>
      <c r="AH3216" s="191">
        <v>0</v>
      </c>
      <c r="AI3216" s="186">
        <v>0</v>
      </c>
      <c r="AJ3216" s="192">
        <v>7501943452787</v>
      </c>
      <c r="AK3216" s="192" t="s">
        <v>262</v>
      </c>
      <c r="AL3216" s="76"/>
      <c r="AM3216" s="75">
        <v>95525</v>
      </c>
      <c r="AO3216" s="188">
        <v>0</v>
      </c>
      <c r="AP3216" s="188">
        <v>0</v>
      </c>
      <c r="AQ3216" s="187">
        <v>0</v>
      </c>
      <c r="AR3216" s="188">
        <v>0</v>
      </c>
      <c r="AS3216" s="187">
        <v>0</v>
      </c>
      <c r="AT3216" s="188">
        <v>0</v>
      </c>
      <c r="AU3216" s="187">
        <v>0</v>
      </c>
      <c r="AV3216" s="188">
        <v>0</v>
      </c>
      <c r="AW3216" s="187">
        <v>0</v>
      </c>
      <c r="AX3216" s="188">
        <v>0</v>
      </c>
      <c r="AY3216" s="187">
        <v>0</v>
      </c>
      <c r="AZ3216" s="188">
        <v>0</v>
      </c>
      <c r="BA3216" s="187">
        <v>0</v>
      </c>
      <c r="BB3216" s="188">
        <v>0</v>
      </c>
      <c r="BC3216" s="187">
        <v>0</v>
      </c>
      <c r="BD3216" s="75"/>
      <c r="BE3216" s="75"/>
      <c r="BF3216" s="75"/>
      <c r="BH3216" s="74"/>
      <c r="BI3216" s="194"/>
      <c r="BJ3216" s="74"/>
    </row>
    <row r="3217" spans="1:62" ht="11.25" customHeight="1" x14ac:dyDescent="0.3">
      <c r="A3217" s="184" t="s">
        <v>3670</v>
      </c>
      <c r="B3217" s="185" t="s">
        <v>44</v>
      </c>
      <c r="C3217" s="828">
        <v>95471</v>
      </c>
      <c r="D3217" s="284">
        <v>1E-4</v>
      </c>
      <c r="E3217" s="91">
        <v>0</v>
      </c>
      <c r="F3217" s="186">
        <v>0</v>
      </c>
      <c r="G3217" s="186">
        <v>0</v>
      </c>
      <c r="H3217" s="186">
        <v>0</v>
      </c>
      <c r="I3217" s="187">
        <v>0</v>
      </c>
      <c r="J3217" s="188">
        <v>0</v>
      </c>
      <c r="K3217" s="186">
        <v>0</v>
      </c>
      <c r="L3217" s="186">
        <v>0</v>
      </c>
      <c r="M3217" s="187">
        <v>0</v>
      </c>
      <c r="N3217" s="189">
        <v>0</v>
      </c>
      <c r="O3217" s="188">
        <v>0</v>
      </c>
      <c r="P3217" s="189">
        <v>0</v>
      </c>
      <c r="Q3217" s="189">
        <v>0</v>
      </c>
      <c r="R3217" s="186">
        <v>0</v>
      </c>
      <c r="S3217" s="186">
        <v>1E-4</v>
      </c>
      <c r="T3217" s="188">
        <v>0</v>
      </c>
      <c r="U3217" s="187">
        <v>0</v>
      </c>
      <c r="V3217" s="189">
        <v>0</v>
      </c>
      <c r="W3217" s="189">
        <v>0</v>
      </c>
      <c r="X3217" s="188">
        <v>0</v>
      </c>
      <c r="Y3217" s="188">
        <v>0</v>
      </c>
      <c r="Z3217" s="186">
        <v>0</v>
      </c>
      <c r="AA3217" s="186">
        <v>0</v>
      </c>
      <c r="AB3217" s="186">
        <v>0</v>
      </c>
      <c r="AC3217" s="187">
        <v>0</v>
      </c>
      <c r="AD3217" s="188">
        <v>0</v>
      </c>
      <c r="AE3217" s="189">
        <v>0</v>
      </c>
      <c r="AF3217" s="189">
        <v>0</v>
      </c>
      <c r="AG3217" s="189">
        <v>0</v>
      </c>
      <c r="AH3217" s="191">
        <v>0</v>
      </c>
      <c r="AI3217" s="186">
        <v>0</v>
      </c>
      <c r="AJ3217" s="192">
        <v>7501943452787</v>
      </c>
      <c r="AK3217" s="192">
        <v>95525</v>
      </c>
      <c r="AL3217" s="76"/>
      <c r="AM3217" s="75">
        <v>95471</v>
      </c>
      <c r="AO3217" s="188">
        <v>0</v>
      </c>
      <c r="AP3217" s="188">
        <v>0</v>
      </c>
      <c r="AQ3217" s="187">
        <v>0</v>
      </c>
      <c r="AR3217" s="188">
        <v>0</v>
      </c>
      <c r="AS3217" s="187">
        <v>0</v>
      </c>
      <c r="AT3217" s="188">
        <v>0</v>
      </c>
      <c r="AU3217" s="187">
        <v>0</v>
      </c>
      <c r="AV3217" s="188">
        <v>0</v>
      </c>
      <c r="AW3217" s="187">
        <v>0</v>
      </c>
      <c r="AX3217" s="188">
        <v>0</v>
      </c>
      <c r="AY3217" s="187">
        <v>0</v>
      </c>
      <c r="AZ3217" s="188">
        <v>0</v>
      </c>
      <c r="BA3217" s="187">
        <v>0</v>
      </c>
      <c r="BB3217" s="188">
        <v>0</v>
      </c>
      <c r="BC3217" s="187">
        <v>0</v>
      </c>
      <c r="BD3217" s="75"/>
      <c r="BE3217" s="75"/>
      <c r="BF3217" s="75"/>
      <c r="BH3217" s="74"/>
      <c r="BI3217" s="194"/>
      <c r="BJ3217" s="74"/>
    </row>
    <row r="3218" spans="1:62" ht="11.25" customHeight="1" x14ac:dyDescent="0.3">
      <c r="A3218" s="184" t="s">
        <v>3671</v>
      </c>
      <c r="B3218" s="185">
        <v>0</v>
      </c>
      <c r="C3218" s="831">
        <v>95594</v>
      </c>
      <c r="D3218" s="55">
        <v>1E-4</v>
      </c>
      <c r="E3218" s="91">
        <v>0</v>
      </c>
      <c r="F3218" s="186">
        <v>0</v>
      </c>
      <c r="G3218" s="186">
        <v>0</v>
      </c>
      <c r="H3218" s="186">
        <v>0</v>
      </c>
      <c r="I3218" s="187">
        <v>0</v>
      </c>
      <c r="J3218" s="188">
        <v>0</v>
      </c>
      <c r="K3218" s="186">
        <v>0</v>
      </c>
      <c r="L3218" s="186">
        <v>0</v>
      </c>
      <c r="M3218" s="187">
        <v>0</v>
      </c>
      <c r="N3218" s="189">
        <v>0</v>
      </c>
      <c r="O3218" s="188">
        <v>0</v>
      </c>
      <c r="P3218" s="189">
        <v>0</v>
      </c>
      <c r="Q3218" s="189">
        <v>0</v>
      </c>
      <c r="R3218" s="186">
        <v>0</v>
      </c>
      <c r="S3218" s="186">
        <v>1E-4</v>
      </c>
      <c r="T3218" s="188">
        <v>0</v>
      </c>
      <c r="U3218" s="187">
        <v>0</v>
      </c>
      <c r="V3218" s="189">
        <v>0</v>
      </c>
      <c r="W3218" s="189">
        <v>0</v>
      </c>
      <c r="X3218" s="188">
        <v>0</v>
      </c>
      <c r="Y3218" s="188">
        <v>0</v>
      </c>
      <c r="Z3218" s="186">
        <v>0</v>
      </c>
      <c r="AA3218" s="186">
        <v>0</v>
      </c>
      <c r="AB3218" s="186">
        <v>0</v>
      </c>
      <c r="AC3218" s="187">
        <v>0</v>
      </c>
      <c r="AD3218" s="188">
        <v>0</v>
      </c>
      <c r="AE3218" s="189">
        <v>0</v>
      </c>
      <c r="AF3218" s="189">
        <v>0</v>
      </c>
      <c r="AG3218" s="189">
        <v>0</v>
      </c>
      <c r="AH3218" s="191">
        <v>0</v>
      </c>
      <c r="AI3218" s="186">
        <v>0</v>
      </c>
      <c r="AJ3218" s="192">
        <v>7501943417557</v>
      </c>
      <c r="AK3218" s="192" t="s">
        <v>262</v>
      </c>
      <c r="AL3218" s="76"/>
      <c r="AM3218" s="75">
        <v>95594</v>
      </c>
      <c r="AO3218" s="188">
        <v>0</v>
      </c>
      <c r="AP3218" s="188">
        <v>0</v>
      </c>
      <c r="AQ3218" s="187">
        <v>0</v>
      </c>
      <c r="AR3218" s="188">
        <v>0</v>
      </c>
      <c r="AS3218" s="187">
        <v>0</v>
      </c>
      <c r="AT3218" s="188">
        <v>0</v>
      </c>
      <c r="AU3218" s="187">
        <v>0</v>
      </c>
      <c r="AV3218" s="188">
        <v>0</v>
      </c>
      <c r="AW3218" s="187">
        <v>0</v>
      </c>
      <c r="AX3218" s="188">
        <v>0</v>
      </c>
      <c r="AY3218" s="187">
        <v>0</v>
      </c>
      <c r="AZ3218" s="188">
        <v>0</v>
      </c>
      <c r="BA3218" s="187">
        <v>0</v>
      </c>
      <c r="BB3218" s="188">
        <v>0</v>
      </c>
      <c r="BC3218" s="187">
        <v>0</v>
      </c>
      <c r="BD3218" s="75"/>
      <c r="BE3218" s="75"/>
      <c r="BF3218" s="75"/>
      <c r="BH3218" s="74"/>
      <c r="BI3218" s="194"/>
      <c r="BJ3218" s="74"/>
    </row>
    <row r="3219" spans="1:62" ht="11.25" customHeight="1" x14ac:dyDescent="0.3">
      <c r="A3219" s="344" t="s">
        <v>3672</v>
      </c>
      <c r="B3219" s="345">
        <v>0</v>
      </c>
      <c r="C3219" s="849">
        <v>95441</v>
      </c>
      <c r="D3219" s="346">
        <v>16.431999999999999</v>
      </c>
      <c r="E3219" s="347">
        <v>3.5211428571428569</v>
      </c>
      <c r="F3219" s="348">
        <v>0</v>
      </c>
      <c r="G3219" s="348">
        <v>0</v>
      </c>
      <c r="H3219" s="348">
        <v>0</v>
      </c>
      <c r="I3219" s="349">
        <v>0</v>
      </c>
      <c r="J3219" s="350">
        <v>140</v>
      </c>
      <c r="K3219" s="348">
        <v>0</v>
      </c>
      <c r="L3219" s="348">
        <v>0</v>
      </c>
      <c r="M3219" s="349">
        <v>0</v>
      </c>
      <c r="N3219" s="351">
        <v>0</v>
      </c>
      <c r="O3219" s="350">
        <v>3.7919999999999998</v>
      </c>
      <c r="P3219" s="351">
        <v>3.7919999999999998</v>
      </c>
      <c r="Q3219" s="351">
        <v>2.7085714285714286</v>
      </c>
      <c r="R3219" s="348">
        <v>3.5211428571428569</v>
      </c>
      <c r="S3219" s="348">
        <v>16.431999999999999</v>
      </c>
      <c r="T3219" s="350">
        <v>16.431999999999999</v>
      </c>
      <c r="U3219" s="349">
        <v>3.5211428571428569</v>
      </c>
      <c r="V3219" s="351">
        <v>0</v>
      </c>
      <c r="W3219" s="351">
        <v>0</v>
      </c>
      <c r="X3219" s="350">
        <v>16.431999999999999</v>
      </c>
      <c r="Y3219" s="350">
        <v>0</v>
      </c>
      <c r="Z3219" s="348">
        <v>0</v>
      </c>
      <c r="AA3219" s="348">
        <v>0</v>
      </c>
      <c r="AB3219" s="348">
        <v>0</v>
      </c>
      <c r="AC3219" s="349">
        <v>0</v>
      </c>
      <c r="AD3219" s="350">
        <v>0</v>
      </c>
      <c r="AE3219" s="351">
        <v>0</v>
      </c>
      <c r="AF3219" s="351">
        <v>0</v>
      </c>
      <c r="AG3219" s="351">
        <v>0</v>
      </c>
      <c r="AH3219" s="352">
        <v>0</v>
      </c>
      <c r="AI3219" s="186">
        <v>139</v>
      </c>
      <c r="AJ3219" s="192">
        <v>7501943489349</v>
      </c>
      <c r="AK3219" s="192" t="s">
        <v>262</v>
      </c>
      <c r="AL3219" s="76"/>
      <c r="AM3219" s="75">
        <v>95441</v>
      </c>
      <c r="AO3219" s="188">
        <v>-1.3333333333333333E-3</v>
      </c>
      <c r="AP3219" s="188">
        <v>0</v>
      </c>
      <c r="AQ3219" s="187">
        <v>0</v>
      </c>
      <c r="AR3219" s="188">
        <v>-4.0000000000000001E-3</v>
      </c>
      <c r="AS3219" s="187">
        <v>-2.3306492023353106E-3</v>
      </c>
      <c r="AT3219" s="188">
        <v>0</v>
      </c>
      <c r="AU3219" s="187">
        <v>0</v>
      </c>
      <c r="AV3219" s="188">
        <v>0</v>
      </c>
      <c r="AW3219" s="187">
        <v>0</v>
      </c>
      <c r="AX3219" s="188">
        <v>-1.5899999999999999</v>
      </c>
      <c r="AY3219" s="187">
        <v>-1.0612593611085153</v>
      </c>
      <c r="AZ3219" s="188">
        <v>16.108000000000001</v>
      </c>
      <c r="BA3219" s="187">
        <v>11.160998863667858</v>
      </c>
      <c r="BB3219" s="188">
        <v>37.288000000000004</v>
      </c>
      <c r="BC3219" s="187">
        <v>0</v>
      </c>
      <c r="BD3219" s="75"/>
      <c r="BE3219" s="75"/>
      <c r="BF3219" s="75"/>
      <c r="BH3219" s="74"/>
      <c r="BI3219" s="194"/>
      <c r="BJ3219" s="74"/>
    </row>
    <row r="3220" spans="1:62" ht="11.25" customHeight="1" x14ac:dyDescent="0.3">
      <c r="A3220" s="333" t="s">
        <v>3673</v>
      </c>
      <c r="B3220" s="334">
        <v>0</v>
      </c>
      <c r="C3220" s="861">
        <v>95696</v>
      </c>
      <c r="D3220" s="335">
        <v>356.44799999999992</v>
      </c>
      <c r="E3220" s="336">
        <v>27.295555784576141</v>
      </c>
      <c r="F3220" s="338">
        <v>0</v>
      </c>
      <c r="G3220" s="338">
        <v>1472</v>
      </c>
      <c r="H3220" s="338">
        <v>0</v>
      </c>
      <c r="I3220" s="339">
        <v>0</v>
      </c>
      <c r="J3220" s="337">
        <v>149.29</v>
      </c>
      <c r="K3220" s="338">
        <v>391.76487499999996</v>
      </c>
      <c r="L3220" s="338">
        <v>15.478</v>
      </c>
      <c r="M3220" s="339">
        <v>3.9508391353359587</v>
      </c>
      <c r="N3220" s="340">
        <v>0</v>
      </c>
      <c r="O3220" s="337">
        <v>0</v>
      </c>
      <c r="P3220" s="340">
        <v>0.63200000000000001</v>
      </c>
      <c r="Q3220" s="340">
        <v>10.791077768102351</v>
      </c>
      <c r="R3220" s="338">
        <v>68.518320048228261</v>
      </c>
      <c r="S3220" s="338">
        <v>340.96999999999991</v>
      </c>
      <c r="T3220" s="337">
        <v>339.69999999999993</v>
      </c>
      <c r="U3220" s="339">
        <v>26.013051833705099</v>
      </c>
      <c r="V3220" s="340">
        <v>0</v>
      </c>
      <c r="W3220" s="340">
        <v>0.63200000000000001</v>
      </c>
      <c r="X3220" s="337">
        <v>339.06799999999993</v>
      </c>
      <c r="Y3220" s="337">
        <v>0</v>
      </c>
      <c r="Z3220" s="338">
        <v>1.58</v>
      </c>
      <c r="AA3220" s="338">
        <v>0</v>
      </c>
      <c r="AB3220" s="338">
        <v>0</v>
      </c>
      <c r="AC3220" s="339">
        <v>0</v>
      </c>
      <c r="AD3220" s="337">
        <v>1.2700000000000014</v>
      </c>
      <c r="AE3220" s="340">
        <v>0</v>
      </c>
      <c r="AF3220" s="340">
        <v>0</v>
      </c>
      <c r="AG3220" s="340">
        <v>0</v>
      </c>
      <c r="AH3220" s="341">
        <v>0</v>
      </c>
      <c r="AI3220" s="186">
        <v>163</v>
      </c>
      <c r="AJ3220" s="192">
        <v>7501943489349</v>
      </c>
      <c r="AK3220" s="192" t="s">
        <v>262</v>
      </c>
      <c r="AL3220" s="76"/>
      <c r="AM3220" s="75">
        <v>95696</v>
      </c>
      <c r="AO3220" s="188">
        <v>201.60533333333331</v>
      </c>
      <c r="AP3220" s="188">
        <v>188.65199999999999</v>
      </c>
      <c r="AQ3220" s="187">
        <v>42.875454545454545</v>
      </c>
      <c r="AR3220" s="188">
        <v>226.24800000000002</v>
      </c>
      <c r="AS3220" s="187">
        <v>188.54000000000002</v>
      </c>
      <c r="AT3220" s="188">
        <v>189.91599999999997</v>
      </c>
      <c r="AU3220" s="187">
        <v>135.65428571428569</v>
      </c>
      <c r="AV3220" s="188">
        <v>202.54000000000002</v>
      </c>
      <c r="AW3220" s="187">
        <v>122.6429946834922</v>
      </c>
      <c r="AX3220" s="188">
        <v>381.08600000000001</v>
      </c>
      <c r="AY3220" s="187">
        <v>274.16258992805757</v>
      </c>
      <c r="AZ3220" s="188">
        <v>33.483999999999995</v>
      </c>
      <c r="BA3220" s="187">
        <v>24.722568831724981</v>
      </c>
      <c r="BB3220" s="188">
        <v>77.415999999999997</v>
      </c>
      <c r="BC3220" s="187">
        <v>24.5620825864175</v>
      </c>
      <c r="BD3220" s="75"/>
      <c r="BE3220" s="75"/>
      <c r="BF3220" s="75"/>
      <c r="BH3220" s="74"/>
      <c r="BI3220" s="194"/>
      <c r="BJ3220" s="74"/>
    </row>
    <row r="3221" spans="1:62" ht="11.25" customHeight="1" x14ac:dyDescent="0.3">
      <c r="A3221" s="333" t="s">
        <v>3674</v>
      </c>
      <c r="B3221" s="334">
        <v>0</v>
      </c>
      <c r="C3221" s="861">
        <v>95621</v>
      </c>
      <c r="D3221" s="335">
        <v>17.68</v>
      </c>
      <c r="E3221" s="336">
        <v>29.203028217481076</v>
      </c>
      <c r="F3221" s="338">
        <v>0</v>
      </c>
      <c r="G3221" s="338">
        <v>0</v>
      </c>
      <c r="H3221" s="338">
        <v>0</v>
      </c>
      <c r="I3221" s="339">
        <v>0</v>
      </c>
      <c r="J3221" s="337">
        <v>9.25</v>
      </c>
      <c r="K3221" s="338">
        <v>18.162499999999998</v>
      </c>
      <c r="L3221" s="338">
        <v>0</v>
      </c>
      <c r="M3221" s="339">
        <v>0</v>
      </c>
      <c r="N3221" s="340">
        <v>0</v>
      </c>
      <c r="O3221" s="337">
        <v>0</v>
      </c>
      <c r="P3221" s="340">
        <v>0</v>
      </c>
      <c r="Q3221" s="340">
        <v>0</v>
      </c>
      <c r="R3221" s="338">
        <v>57.340540540540545</v>
      </c>
      <c r="S3221" s="338">
        <v>17.68</v>
      </c>
      <c r="T3221" s="337">
        <v>17.68</v>
      </c>
      <c r="U3221" s="339">
        <v>29.203028217481076</v>
      </c>
      <c r="V3221" s="340">
        <v>0</v>
      </c>
      <c r="W3221" s="340">
        <v>0</v>
      </c>
      <c r="X3221" s="337">
        <v>17.68</v>
      </c>
      <c r="Y3221" s="337">
        <v>0</v>
      </c>
      <c r="Z3221" s="338">
        <v>0</v>
      </c>
      <c r="AA3221" s="338">
        <v>0</v>
      </c>
      <c r="AB3221" s="338">
        <v>0</v>
      </c>
      <c r="AC3221" s="339">
        <v>0</v>
      </c>
      <c r="AD3221" s="337">
        <v>0</v>
      </c>
      <c r="AE3221" s="340">
        <v>0.34899999999999998</v>
      </c>
      <c r="AF3221" s="340">
        <v>0.34899999999999998</v>
      </c>
      <c r="AG3221" s="340">
        <v>0.127</v>
      </c>
      <c r="AH3221" s="341">
        <v>0</v>
      </c>
      <c r="AI3221" s="186">
        <v>37.799999999999997</v>
      </c>
      <c r="AJ3221" s="192">
        <v>7501943489349</v>
      </c>
      <c r="AK3221" s="192" t="s">
        <v>262</v>
      </c>
      <c r="AL3221" s="76"/>
      <c r="AM3221" s="75">
        <v>95621</v>
      </c>
      <c r="AO3221" s="188">
        <v>10.615333333333334</v>
      </c>
      <c r="AP3221" s="188">
        <v>3.3210000000000002</v>
      </c>
      <c r="AQ3221" s="187">
        <v>0</v>
      </c>
      <c r="AR3221" s="188">
        <v>20.260999999999999</v>
      </c>
      <c r="AS3221" s="187">
        <v>0</v>
      </c>
      <c r="AT3221" s="188">
        <v>8.2639999999999993</v>
      </c>
      <c r="AU3221" s="187">
        <v>0</v>
      </c>
      <c r="AV3221" s="188">
        <v>29.594999999999999</v>
      </c>
      <c r="AW3221" s="187">
        <v>152.14373843306598</v>
      </c>
      <c r="AX3221" s="188">
        <v>0</v>
      </c>
      <c r="AY3221" s="187">
        <v>0</v>
      </c>
      <c r="AZ3221" s="188">
        <v>0</v>
      </c>
      <c r="BA3221" s="187">
        <v>0</v>
      </c>
      <c r="BB3221" s="188">
        <v>17.152000000000001</v>
      </c>
      <c r="BC3221" s="187">
        <v>44.90287449604692</v>
      </c>
      <c r="BD3221" s="75"/>
      <c r="BE3221" s="75"/>
      <c r="BF3221" s="75"/>
      <c r="BH3221" s="74"/>
      <c r="BI3221" s="194"/>
      <c r="BJ3221" s="74"/>
    </row>
    <row r="3222" spans="1:62" ht="11.25" customHeight="1" x14ac:dyDescent="0.3">
      <c r="A3222" s="333" t="s">
        <v>4992</v>
      </c>
      <c r="B3222" s="334">
        <v>0</v>
      </c>
      <c r="C3222" s="861">
        <v>95716</v>
      </c>
      <c r="D3222" s="335">
        <v>1E-4</v>
      </c>
      <c r="E3222" s="336">
        <v>0</v>
      </c>
      <c r="F3222" s="338">
        <v>0</v>
      </c>
      <c r="G3222" s="338">
        <v>736</v>
      </c>
      <c r="H3222" s="338">
        <v>0</v>
      </c>
      <c r="I3222" s="339">
        <v>0</v>
      </c>
      <c r="J3222" s="337">
        <v>0</v>
      </c>
      <c r="K3222" s="338">
        <v>0</v>
      </c>
      <c r="L3222" s="338">
        <v>0</v>
      </c>
      <c r="M3222" s="339">
        <v>0</v>
      </c>
      <c r="N3222" s="340">
        <v>0</v>
      </c>
      <c r="O3222" s="337">
        <v>0</v>
      </c>
      <c r="P3222" s="340">
        <v>0</v>
      </c>
      <c r="Q3222" s="340">
        <v>0</v>
      </c>
      <c r="R3222" s="338">
        <v>0</v>
      </c>
      <c r="S3222" s="338">
        <v>1E-4</v>
      </c>
      <c r="T3222" s="337">
        <v>0</v>
      </c>
      <c r="U3222" s="339">
        <v>0</v>
      </c>
      <c r="V3222" s="340">
        <v>0</v>
      </c>
      <c r="W3222" s="340">
        <v>0</v>
      </c>
      <c r="X3222" s="337">
        <v>0</v>
      </c>
      <c r="Y3222" s="337">
        <v>0</v>
      </c>
      <c r="Z3222" s="338">
        <v>0</v>
      </c>
      <c r="AA3222" s="338">
        <v>0</v>
      </c>
      <c r="AB3222" s="338">
        <v>0</v>
      </c>
      <c r="AC3222" s="339">
        <v>0</v>
      </c>
      <c r="AD3222" s="337">
        <v>0</v>
      </c>
      <c r="AE3222" s="340">
        <v>0</v>
      </c>
      <c r="AF3222" s="340">
        <v>0</v>
      </c>
      <c r="AG3222" s="340">
        <v>0</v>
      </c>
      <c r="AH3222" s="341">
        <v>0</v>
      </c>
      <c r="AI3222" s="186">
        <v>0</v>
      </c>
      <c r="AJ3222" s="192">
        <v>7501943489349</v>
      </c>
      <c r="AK3222" s="192" t="s">
        <v>262</v>
      </c>
      <c r="AL3222" s="76"/>
      <c r="AM3222" s="75">
        <v>95716</v>
      </c>
      <c r="AO3222" s="188">
        <v>0</v>
      </c>
      <c r="AP3222" s="188">
        <v>0</v>
      </c>
      <c r="AQ3222" s="187">
        <v>0</v>
      </c>
      <c r="AR3222" s="188">
        <v>0</v>
      </c>
      <c r="AS3222" s="187">
        <v>0</v>
      </c>
      <c r="AT3222" s="188">
        <v>0</v>
      </c>
      <c r="AU3222" s="187">
        <v>0</v>
      </c>
      <c r="AV3222" s="188">
        <v>0</v>
      </c>
      <c r="AW3222" s="187">
        <v>0</v>
      </c>
      <c r="AX3222" s="188">
        <v>0</v>
      </c>
      <c r="AY3222" s="187">
        <v>0</v>
      </c>
      <c r="AZ3222" s="188">
        <v>0</v>
      </c>
      <c r="BA3222" s="187">
        <v>0</v>
      </c>
      <c r="BB3222" s="188">
        <v>0</v>
      </c>
      <c r="BC3222" s="187">
        <v>0</v>
      </c>
      <c r="BD3222" s="75"/>
      <c r="BE3222" s="75"/>
      <c r="BF3222" s="75"/>
      <c r="BH3222" s="74"/>
      <c r="BI3222" s="194"/>
      <c r="BJ3222" s="74"/>
    </row>
    <row r="3223" spans="1:62" ht="11.25" customHeight="1" x14ac:dyDescent="0.3">
      <c r="A3223" s="333" t="s">
        <v>3675</v>
      </c>
      <c r="B3223" s="334">
        <v>0</v>
      </c>
      <c r="C3223" s="861">
        <v>96774</v>
      </c>
      <c r="D3223" s="335">
        <v>1E-4</v>
      </c>
      <c r="E3223" s="336">
        <v>0</v>
      </c>
      <c r="F3223" s="338">
        <v>0</v>
      </c>
      <c r="G3223" s="338">
        <v>0</v>
      </c>
      <c r="H3223" s="338">
        <v>0</v>
      </c>
      <c r="I3223" s="339">
        <v>0</v>
      </c>
      <c r="J3223" s="337">
        <v>0</v>
      </c>
      <c r="K3223" s="338">
        <v>0</v>
      </c>
      <c r="L3223" s="338">
        <v>0</v>
      </c>
      <c r="M3223" s="339">
        <v>0</v>
      </c>
      <c r="N3223" s="340">
        <v>0</v>
      </c>
      <c r="O3223" s="337">
        <v>0</v>
      </c>
      <c r="P3223" s="340">
        <v>0</v>
      </c>
      <c r="Q3223" s="340">
        <v>0</v>
      </c>
      <c r="R3223" s="338">
        <v>0</v>
      </c>
      <c r="S3223" s="338">
        <v>1E-4</v>
      </c>
      <c r="T3223" s="337">
        <v>0</v>
      </c>
      <c r="U3223" s="339">
        <v>0</v>
      </c>
      <c r="V3223" s="340">
        <v>0</v>
      </c>
      <c r="W3223" s="340">
        <v>0</v>
      </c>
      <c r="X3223" s="337">
        <v>0</v>
      </c>
      <c r="Y3223" s="337">
        <v>0</v>
      </c>
      <c r="Z3223" s="338">
        <v>0</v>
      </c>
      <c r="AA3223" s="338">
        <v>0</v>
      </c>
      <c r="AB3223" s="338">
        <v>0</v>
      </c>
      <c r="AC3223" s="339">
        <v>0</v>
      </c>
      <c r="AD3223" s="337">
        <v>0</v>
      </c>
      <c r="AE3223" s="340">
        <v>0</v>
      </c>
      <c r="AF3223" s="340">
        <v>0</v>
      </c>
      <c r="AG3223" s="340">
        <v>0</v>
      </c>
      <c r="AH3223" s="341">
        <v>0</v>
      </c>
      <c r="AI3223" s="186">
        <v>0</v>
      </c>
      <c r="AJ3223" s="192">
        <v>7501943489349</v>
      </c>
      <c r="AK3223" s="192" t="s">
        <v>262</v>
      </c>
      <c r="AL3223" s="76"/>
      <c r="AM3223" s="75">
        <v>96774</v>
      </c>
      <c r="AO3223" s="188">
        <v>0</v>
      </c>
      <c r="AP3223" s="188">
        <v>0</v>
      </c>
      <c r="AQ3223" s="187">
        <v>0</v>
      </c>
      <c r="AR3223" s="188">
        <v>0</v>
      </c>
      <c r="AS3223" s="187">
        <v>0</v>
      </c>
      <c r="AT3223" s="188">
        <v>0</v>
      </c>
      <c r="AU3223" s="187">
        <v>0</v>
      </c>
      <c r="AV3223" s="188">
        <v>0</v>
      </c>
      <c r="AW3223" s="187">
        <v>0</v>
      </c>
      <c r="AX3223" s="188">
        <v>0</v>
      </c>
      <c r="AY3223" s="187">
        <v>0</v>
      </c>
      <c r="AZ3223" s="188">
        <v>0</v>
      </c>
      <c r="BA3223" s="187">
        <v>0</v>
      </c>
      <c r="BB3223" s="188">
        <v>0</v>
      </c>
      <c r="BC3223" s="187">
        <v>0</v>
      </c>
      <c r="BD3223" s="75"/>
      <c r="BE3223" s="75"/>
      <c r="BF3223" s="75"/>
      <c r="BH3223" s="74"/>
      <c r="BI3223" s="194"/>
      <c r="BJ3223" s="74"/>
    </row>
    <row r="3224" spans="1:62" ht="11.25" customHeight="1" x14ac:dyDescent="0.3">
      <c r="A3224" s="448" t="s">
        <v>3676</v>
      </c>
      <c r="B3224" s="449">
        <v>0</v>
      </c>
      <c r="C3224" s="944">
        <v>95634</v>
      </c>
      <c r="D3224" s="527">
        <v>110.6</v>
      </c>
      <c r="E3224" s="451">
        <v>0</v>
      </c>
      <c r="F3224" s="452">
        <v>0</v>
      </c>
      <c r="G3224" s="452">
        <v>0</v>
      </c>
      <c r="H3224" s="452">
        <v>0</v>
      </c>
      <c r="I3224" s="395">
        <v>0</v>
      </c>
      <c r="J3224" s="394">
        <v>0</v>
      </c>
      <c r="K3224" s="452">
        <v>0</v>
      </c>
      <c r="L3224" s="452">
        <v>0</v>
      </c>
      <c r="M3224" s="395">
        <v>0</v>
      </c>
      <c r="N3224" s="453">
        <v>0</v>
      </c>
      <c r="O3224" s="394">
        <v>0</v>
      </c>
      <c r="P3224" s="453">
        <v>0</v>
      </c>
      <c r="Q3224" s="453">
        <v>0</v>
      </c>
      <c r="R3224" s="452">
        <v>0</v>
      </c>
      <c r="S3224" s="452">
        <v>110.6</v>
      </c>
      <c r="T3224" s="394">
        <v>110.6</v>
      </c>
      <c r="U3224" s="395">
        <v>0</v>
      </c>
      <c r="V3224" s="453">
        <v>0</v>
      </c>
      <c r="W3224" s="453">
        <v>0</v>
      </c>
      <c r="X3224" s="394">
        <v>110.6</v>
      </c>
      <c r="Y3224" s="394">
        <v>0</v>
      </c>
      <c r="Z3224" s="452">
        <v>0</v>
      </c>
      <c r="AA3224" s="452">
        <v>0</v>
      </c>
      <c r="AB3224" s="452">
        <v>0</v>
      </c>
      <c r="AC3224" s="395">
        <v>0</v>
      </c>
      <c r="AD3224" s="394">
        <v>0</v>
      </c>
      <c r="AE3224" s="453">
        <v>0</v>
      </c>
      <c r="AF3224" s="453">
        <v>0</v>
      </c>
      <c r="AG3224" s="453">
        <v>0</v>
      </c>
      <c r="AH3224" s="454">
        <v>0</v>
      </c>
      <c r="AI3224" s="186">
        <v>0</v>
      </c>
      <c r="AJ3224" s="192">
        <v>7501943489349</v>
      </c>
      <c r="AK3224" s="192">
        <v>95441</v>
      </c>
      <c r="AL3224" s="76"/>
      <c r="AM3224" s="75">
        <v>95634</v>
      </c>
      <c r="AO3224" s="188">
        <v>0</v>
      </c>
      <c r="AP3224" s="188">
        <v>0</v>
      </c>
      <c r="AQ3224" s="187">
        <v>0</v>
      </c>
      <c r="AR3224" s="188">
        <v>0</v>
      </c>
      <c r="AS3224" s="187">
        <v>0</v>
      </c>
      <c r="AT3224" s="188">
        <v>0</v>
      </c>
      <c r="AU3224" s="187">
        <v>0</v>
      </c>
      <c r="AV3224" s="188">
        <v>0</v>
      </c>
      <c r="AW3224" s="187">
        <v>0</v>
      </c>
      <c r="AX3224" s="188">
        <v>0</v>
      </c>
      <c r="AY3224" s="187">
        <v>0</v>
      </c>
      <c r="AZ3224" s="188">
        <v>0</v>
      </c>
      <c r="BA3224" s="187">
        <v>0</v>
      </c>
      <c r="BB3224" s="188">
        <v>0</v>
      </c>
      <c r="BC3224" s="187">
        <v>0</v>
      </c>
      <c r="BD3224" s="75"/>
      <c r="BE3224" s="75"/>
      <c r="BF3224" s="75"/>
      <c r="BH3224" s="74"/>
      <c r="BI3224" s="194"/>
      <c r="BJ3224" s="74"/>
    </row>
    <row r="3225" spans="1:62" ht="11.25" customHeight="1" x14ac:dyDescent="0.3">
      <c r="A3225" s="184" t="s">
        <v>3677</v>
      </c>
      <c r="B3225" s="185">
        <v>0</v>
      </c>
      <c r="C3225" s="832">
        <v>95543</v>
      </c>
      <c r="D3225" s="55">
        <v>1E-4</v>
      </c>
      <c r="E3225" s="91">
        <v>0</v>
      </c>
      <c r="F3225" s="186">
        <v>0</v>
      </c>
      <c r="G3225" s="186">
        <v>0</v>
      </c>
      <c r="H3225" s="186">
        <v>0</v>
      </c>
      <c r="I3225" s="187">
        <v>0</v>
      </c>
      <c r="J3225" s="188">
        <v>0</v>
      </c>
      <c r="K3225" s="186">
        <v>0</v>
      </c>
      <c r="L3225" s="186">
        <v>0</v>
      </c>
      <c r="M3225" s="187">
        <v>0</v>
      </c>
      <c r="N3225" s="189">
        <v>0</v>
      </c>
      <c r="O3225" s="188">
        <v>0</v>
      </c>
      <c r="P3225" s="189">
        <v>0</v>
      </c>
      <c r="Q3225" s="189">
        <v>0</v>
      </c>
      <c r="R3225" s="186">
        <v>0</v>
      </c>
      <c r="S3225" s="186">
        <v>1E-4</v>
      </c>
      <c r="T3225" s="188">
        <v>0</v>
      </c>
      <c r="U3225" s="187">
        <v>0</v>
      </c>
      <c r="V3225" s="189">
        <v>0</v>
      </c>
      <c r="W3225" s="189">
        <v>0</v>
      </c>
      <c r="X3225" s="188">
        <v>0</v>
      </c>
      <c r="Y3225" s="188">
        <v>0</v>
      </c>
      <c r="Z3225" s="186">
        <v>0</v>
      </c>
      <c r="AA3225" s="186">
        <v>0</v>
      </c>
      <c r="AB3225" s="186">
        <v>0</v>
      </c>
      <c r="AC3225" s="187">
        <v>0</v>
      </c>
      <c r="AD3225" s="188">
        <v>0</v>
      </c>
      <c r="AE3225" s="189">
        <v>0</v>
      </c>
      <c r="AF3225" s="189">
        <v>0</v>
      </c>
      <c r="AG3225" s="189">
        <v>0</v>
      </c>
      <c r="AH3225" s="191">
        <v>0</v>
      </c>
      <c r="AI3225" s="186">
        <v>0</v>
      </c>
      <c r="AJ3225" s="192">
        <v>7501943472679</v>
      </c>
      <c r="AK3225" s="192" t="s">
        <v>262</v>
      </c>
      <c r="AL3225" s="76"/>
      <c r="AM3225" s="75">
        <v>95543</v>
      </c>
      <c r="AO3225" s="188">
        <v>0</v>
      </c>
      <c r="AP3225" s="188">
        <v>0</v>
      </c>
      <c r="AQ3225" s="187">
        <v>0</v>
      </c>
      <c r="AR3225" s="188">
        <v>0</v>
      </c>
      <c r="AS3225" s="187">
        <v>0</v>
      </c>
      <c r="AT3225" s="188">
        <v>0</v>
      </c>
      <c r="AU3225" s="187">
        <v>0</v>
      </c>
      <c r="AV3225" s="188">
        <v>0</v>
      </c>
      <c r="AW3225" s="187">
        <v>0</v>
      </c>
      <c r="AX3225" s="188">
        <v>0</v>
      </c>
      <c r="AY3225" s="187">
        <v>0</v>
      </c>
      <c r="AZ3225" s="188">
        <v>0</v>
      </c>
      <c r="BA3225" s="187">
        <v>0</v>
      </c>
      <c r="BB3225" s="188">
        <v>0</v>
      </c>
      <c r="BC3225" s="187">
        <v>0</v>
      </c>
      <c r="BD3225" s="75"/>
      <c r="BE3225" s="75"/>
      <c r="BF3225" s="75"/>
      <c r="BH3225" s="74"/>
      <c r="BI3225" s="194"/>
      <c r="BJ3225" s="74"/>
    </row>
    <row r="3226" spans="1:62" ht="11.25" customHeight="1" x14ac:dyDescent="0.3">
      <c r="A3226" s="333" t="s">
        <v>3678</v>
      </c>
      <c r="B3226" s="334">
        <v>0</v>
      </c>
      <c r="C3226" s="861">
        <v>95588</v>
      </c>
      <c r="D3226" s="335">
        <v>1E-4</v>
      </c>
      <c r="E3226" s="336">
        <v>0</v>
      </c>
      <c r="F3226" s="338">
        <v>0</v>
      </c>
      <c r="G3226" s="338">
        <v>0</v>
      </c>
      <c r="H3226" s="338">
        <v>0</v>
      </c>
      <c r="I3226" s="339">
        <v>0</v>
      </c>
      <c r="J3226" s="337">
        <v>0</v>
      </c>
      <c r="K3226" s="338">
        <v>0</v>
      </c>
      <c r="L3226" s="338">
        <v>0</v>
      </c>
      <c r="M3226" s="339">
        <v>0</v>
      </c>
      <c r="N3226" s="340">
        <v>0</v>
      </c>
      <c r="O3226" s="337">
        <v>0</v>
      </c>
      <c r="P3226" s="340">
        <v>0</v>
      </c>
      <c r="Q3226" s="340">
        <v>0</v>
      </c>
      <c r="R3226" s="338">
        <v>0</v>
      </c>
      <c r="S3226" s="338">
        <v>1E-4</v>
      </c>
      <c r="T3226" s="337">
        <v>0</v>
      </c>
      <c r="U3226" s="339">
        <v>0</v>
      </c>
      <c r="V3226" s="340">
        <v>0</v>
      </c>
      <c r="W3226" s="340">
        <v>0</v>
      </c>
      <c r="X3226" s="337">
        <v>0</v>
      </c>
      <c r="Y3226" s="337">
        <v>0</v>
      </c>
      <c r="Z3226" s="338">
        <v>0</v>
      </c>
      <c r="AA3226" s="338">
        <v>0</v>
      </c>
      <c r="AB3226" s="338">
        <v>0</v>
      </c>
      <c r="AC3226" s="339">
        <v>0</v>
      </c>
      <c r="AD3226" s="337">
        <v>0</v>
      </c>
      <c r="AE3226" s="340">
        <v>0</v>
      </c>
      <c r="AF3226" s="340">
        <v>0</v>
      </c>
      <c r="AG3226" s="340">
        <v>0</v>
      </c>
      <c r="AH3226" s="341">
        <v>0</v>
      </c>
      <c r="AI3226" s="186">
        <v>0</v>
      </c>
      <c r="AJ3226" s="192">
        <v>7501943472679</v>
      </c>
      <c r="AK3226" s="192">
        <v>95543</v>
      </c>
      <c r="AL3226" s="76"/>
      <c r="AM3226" s="75">
        <v>95588</v>
      </c>
      <c r="AO3226" s="188">
        <v>0</v>
      </c>
      <c r="AP3226" s="188">
        <v>0</v>
      </c>
      <c r="AQ3226" s="187">
        <v>0</v>
      </c>
      <c r="AR3226" s="188">
        <v>0</v>
      </c>
      <c r="AS3226" s="187">
        <v>0</v>
      </c>
      <c r="AT3226" s="188">
        <v>0</v>
      </c>
      <c r="AU3226" s="187">
        <v>0</v>
      </c>
      <c r="AV3226" s="188">
        <v>0</v>
      </c>
      <c r="AW3226" s="187">
        <v>0</v>
      </c>
      <c r="AX3226" s="188">
        <v>0</v>
      </c>
      <c r="AY3226" s="187">
        <v>0</v>
      </c>
      <c r="AZ3226" s="188">
        <v>0</v>
      </c>
      <c r="BA3226" s="187">
        <v>0</v>
      </c>
      <c r="BB3226" s="188">
        <v>0</v>
      </c>
      <c r="BC3226" s="187">
        <v>0</v>
      </c>
      <c r="BD3226" s="75"/>
      <c r="BE3226" s="75"/>
      <c r="BF3226" s="75"/>
      <c r="BH3226" s="74"/>
      <c r="BI3226" s="194"/>
      <c r="BJ3226" s="74"/>
    </row>
    <row r="3227" spans="1:62" ht="11.25" customHeight="1" x14ac:dyDescent="0.3">
      <c r="A3227" s="333" t="s">
        <v>3679</v>
      </c>
      <c r="B3227" s="334">
        <v>0</v>
      </c>
      <c r="C3227" s="861">
        <v>95437</v>
      </c>
      <c r="D3227" s="335">
        <v>1E-4</v>
      </c>
      <c r="E3227" s="336">
        <v>0</v>
      </c>
      <c r="F3227" s="338">
        <v>0</v>
      </c>
      <c r="G3227" s="338">
        <v>0</v>
      </c>
      <c r="H3227" s="338">
        <v>0</v>
      </c>
      <c r="I3227" s="339">
        <v>0</v>
      </c>
      <c r="J3227" s="337">
        <v>0</v>
      </c>
      <c r="K3227" s="338">
        <v>0</v>
      </c>
      <c r="L3227" s="338">
        <v>0</v>
      </c>
      <c r="M3227" s="339">
        <v>0</v>
      </c>
      <c r="N3227" s="340">
        <v>0</v>
      </c>
      <c r="O3227" s="337">
        <v>0</v>
      </c>
      <c r="P3227" s="340">
        <v>0</v>
      </c>
      <c r="Q3227" s="340">
        <v>0</v>
      </c>
      <c r="R3227" s="338">
        <v>0</v>
      </c>
      <c r="S3227" s="338">
        <v>1E-4</v>
      </c>
      <c r="T3227" s="337">
        <v>0</v>
      </c>
      <c r="U3227" s="339">
        <v>0</v>
      </c>
      <c r="V3227" s="340">
        <v>0</v>
      </c>
      <c r="W3227" s="340">
        <v>0</v>
      </c>
      <c r="X3227" s="337">
        <v>0</v>
      </c>
      <c r="Y3227" s="337">
        <v>0</v>
      </c>
      <c r="Z3227" s="338">
        <v>0</v>
      </c>
      <c r="AA3227" s="338">
        <v>0</v>
      </c>
      <c r="AB3227" s="338">
        <v>0</v>
      </c>
      <c r="AC3227" s="339">
        <v>0</v>
      </c>
      <c r="AD3227" s="337">
        <v>0</v>
      </c>
      <c r="AE3227" s="340">
        <v>0</v>
      </c>
      <c r="AF3227" s="340">
        <v>0</v>
      </c>
      <c r="AG3227" s="340">
        <v>0</v>
      </c>
      <c r="AH3227" s="341">
        <v>0</v>
      </c>
      <c r="AI3227" s="186">
        <v>0</v>
      </c>
      <c r="AJ3227" s="192">
        <v>7501943489301</v>
      </c>
      <c r="AK3227" s="192" t="s">
        <v>262</v>
      </c>
      <c r="AL3227" s="76"/>
      <c r="AM3227" s="75">
        <v>95437</v>
      </c>
      <c r="AO3227" s="188">
        <v>0</v>
      </c>
      <c r="AP3227" s="188">
        <v>0</v>
      </c>
      <c r="AQ3227" s="187">
        <v>0</v>
      </c>
      <c r="AR3227" s="188">
        <v>0</v>
      </c>
      <c r="AS3227" s="187">
        <v>0</v>
      </c>
      <c r="AT3227" s="188">
        <v>0</v>
      </c>
      <c r="AU3227" s="187">
        <v>0</v>
      </c>
      <c r="AV3227" s="188">
        <v>0</v>
      </c>
      <c r="AW3227" s="187">
        <v>0</v>
      </c>
      <c r="AX3227" s="188">
        <v>0</v>
      </c>
      <c r="AY3227" s="187">
        <v>0</v>
      </c>
      <c r="AZ3227" s="188">
        <v>0</v>
      </c>
      <c r="BA3227" s="187">
        <v>0</v>
      </c>
      <c r="BB3227" s="188">
        <v>0</v>
      </c>
      <c r="BC3227" s="187">
        <v>0</v>
      </c>
      <c r="BD3227" s="75"/>
      <c r="BE3227" s="75"/>
      <c r="BF3227" s="75"/>
      <c r="BH3227" s="74"/>
      <c r="BI3227" s="194"/>
      <c r="BJ3227" s="74"/>
    </row>
    <row r="3228" spans="1:62" ht="11.25" customHeight="1" x14ac:dyDescent="0.3">
      <c r="A3228" s="184" t="s">
        <v>3680</v>
      </c>
      <c r="B3228" s="185">
        <v>0</v>
      </c>
      <c r="C3228" s="839">
        <v>95550</v>
      </c>
      <c r="D3228" s="284">
        <v>1E-4</v>
      </c>
      <c r="E3228" s="91">
        <v>0</v>
      </c>
      <c r="F3228" s="186">
        <v>0</v>
      </c>
      <c r="G3228" s="186">
        <v>0</v>
      </c>
      <c r="H3228" s="186">
        <v>0</v>
      </c>
      <c r="I3228" s="187">
        <v>0</v>
      </c>
      <c r="J3228" s="188">
        <v>0</v>
      </c>
      <c r="K3228" s="186">
        <v>0</v>
      </c>
      <c r="L3228" s="186">
        <v>0</v>
      </c>
      <c r="M3228" s="187">
        <v>0</v>
      </c>
      <c r="N3228" s="189">
        <v>0</v>
      </c>
      <c r="O3228" s="188">
        <v>0</v>
      </c>
      <c r="P3228" s="189">
        <v>0</v>
      </c>
      <c r="Q3228" s="189">
        <v>0</v>
      </c>
      <c r="R3228" s="186">
        <v>0</v>
      </c>
      <c r="S3228" s="186">
        <v>1E-4</v>
      </c>
      <c r="T3228" s="188">
        <v>0</v>
      </c>
      <c r="U3228" s="187">
        <v>0</v>
      </c>
      <c r="V3228" s="189">
        <v>0</v>
      </c>
      <c r="W3228" s="189">
        <v>0</v>
      </c>
      <c r="X3228" s="189">
        <v>0</v>
      </c>
      <c r="Y3228" s="188">
        <v>0</v>
      </c>
      <c r="Z3228" s="186">
        <v>0</v>
      </c>
      <c r="AA3228" s="186">
        <v>0</v>
      </c>
      <c r="AB3228" s="186">
        <v>0</v>
      </c>
      <c r="AC3228" s="187">
        <v>0</v>
      </c>
      <c r="AD3228" s="188">
        <v>0</v>
      </c>
      <c r="AE3228" s="189">
        <v>0</v>
      </c>
      <c r="AF3228" s="189">
        <v>0</v>
      </c>
      <c r="AG3228" s="189">
        <v>0</v>
      </c>
      <c r="AH3228" s="191">
        <v>0</v>
      </c>
      <c r="AI3228" s="186">
        <v>0</v>
      </c>
      <c r="AJ3228" s="192">
        <v>7501943470538</v>
      </c>
      <c r="AK3228" s="192" t="s">
        <v>262</v>
      </c>
      <c r="AL3228" s="76"/>
      <c r="AM3228" s="75">
        <v>95550</v>
      </c>
      <c r="AO3228" s="188">
        <v>0</v>
      </c>
      <c r="AP3228" s="188">
        <v>0</v>
      </c>
      <c r="AQ3228" s="187">
        <v>0</v>
      </c>
      <c r="AR3228" s="188">
        <v>0</v>
      </c>
      <c r="AS3228" s="187">
        <v>0</v>
      </c>
      <c r="AT3228" s="188">
        <v>0</v>
      </c>
      <c r="AU3228" s="187">
        <v>0</v>
      </c>
      <c r="AV3228" s="188">
        <v>0</v>
      </c>
      <c r="AW3228" s="187">
        <v>0</v>
      </c>
      <c r="AX3228" s="188">
        <v>0</v>
      </c>
      <c r="AY3228" s="187">
        <v>0</v>
      </c>
      <c r="AZ3228" s="188">
        <v>0</v>
      </c>
      <c r="BA3228" s="187">
        <v>0</v>
      </c>
      <c r="BB3228" s="188">
        <v>0</v>
      </c>
      <c r="BC3228" s="187">
        <v>0</v>
      </c>
      <c r="BD3228" s="75"/>
      <c r="BE3228" s="75"/>
      <c r="BF3228" s="75"/>
      <c r="BH3228" s="74"/>
      <c r="BI3228" s="194"/>
      <c r="BJ3228" s="74"/>
    </row>
    <row r="3229" spans="1:62" ht="11.25" customHeight="1" x14ac:dyDescent="0.3">
      <c r="A3229" s="448" t="s">
        <v>3681</v>
      </c>
      <c r="B3229" s="449">
        <v>0</v>
      </c>
      <c r="C3229" s="905">
        <v>95510</v>
      </c>
      <c r="D3229" s="450">
        <v>1E-4</v>
      </c>
      <c r="E3229" s="451">
        <v>0</v>
      </c>
      <c r="F3229" s="452">
        <v>0</v>
      </c>
      <c r="G3229" s="452">
        <v>0</v>
      </c>
      <c r="H3229" s="452">
        <v>0</v>
      </c>
      <c r="I3229" s="395">
        <v>0</v>
      </c>
      <c r="J3229" s="394">
        <v>0</v>
      </c>
      <c r="K3229" s="452">
        <v>0</v>
      </c>
      <c r="L3229" s="452">
        <v>0</v>
      </c>
      <c r="M3229" s="395">
        <v>0</v>
      </c>
      <c r="N3229" s="453">
        <v>0</v>
      </c>
      <c r="O3229" s="453">
        <v>0</v>
      </c>
      <c r="P3229" s="453">
        <v>0</v>
      </c>
      <c r="Q3229" s="453">
        <v>0</v>
      </c>
      <c r="R3229" s="452">
        <v>0</v>
      </c>
      <c r="S3229" s="452">
        <v>1E-4</v>
      </c>
      <c r="T3229" s="394">
        <v>0</v>
      </c>
      <c r="U3229" s="395">
        <v>0</v>
      </c>
      <c r="V3229" s="453">
        <v>0</v>
      </c>
      <c r="W3229" s="453">
        <v>0</v>
      </c>
      <c r="X3229" s="453">
        <v>0</v>
      </c>
      <c r="Y3229" s="394">
        <v>0</v>
      </c>
      <c r="Z3229" s="452">
        <v>0</v>
      </c>
      <c r="AA3229" s="452">
        <v>0</v>
      </c>
      <c r="AB3229" s="452">
        <v>0</v>
      </c>
      <c r="AC3229" s="395">
        <v>0</v>
      </c>
      <c r="AD3229" s="453">
        <v>0</v>
      </c>
      <c r="AE3229" s="453">
        <v>0</v>
      </c>
      <c r="AF3229" s="453">
        <v>0</v>
      </c>
      <c r="AG3229" s="453">
        <v>0</v>
      </c>
      <c r="AH3229" s="454">
        <v>0</v>
      </c>
      <c r="AI3229" s="186">
        <v>0</v>
      </c>
      <c r="AJ3229" s="192">
        <v>7501943492721</v>
      </c>
      <c r="AK3229" s="192" t="s">
        <v>262</v>
      </c>
      <c r="AL3229" s="76"/>
      <c r="AM3229" s="75">
        <v>95510</v>
      </c>
      <c r="AO3229" s="188">
        <v>0</v>
      </c>
      <c r="AP3229" s="188">
        <v>0</v>
      </c>
      <c r="AQ3229" s="187">
        <v>0</v>
      </c>
      <c r="AR3229" s="188">
        <v>0</v>
      </c>
      <c r="AS3229" s="187">
        <v>0</v>
      </c>
      <c r="AT3229" s="188">
        <v>0</v>
      </c>
      <c r="AU3229" s="187">
        <v>0</v>
      </c>
      <c r="AV3229" s="188">
        <v>0</v>
      </c>
      <c r="AW3229" s="187">
        <v>0</v>
      </c>
      <c r="AX3229" s="188">
        <v>0</v>
      </c>
      <c r="AY3229" s="187">
        <v>0</v>
      </c>
      <c r="AZ3229" s="188">
        <v>0</v>
      </c>
      <c r="BA3229" s="187">
        <v>0</v>
      </c>
      <c r="BB3229" s="188">
        <v>0</v>
      </c>
      <c r="BC3229" s="187">
        <v>0</v>
      </c>
      <c r="BD3229" s="75"/>
      <c r="BE3229" s="75"/>
      <c r="BF3229" s="75"/>
      <c r="BH3229" s="74"/>
      <c r="BI3229" s="194"/>
      <c r="BJ3229" s="74"/>
    </row>
    <row r="3230" spans="1:62" ht="11.25" customHeight="1" x14ac:dyDescent="0.3">
      <c r="A3230" s="184" t="s">
        <v>3682</v>
      </c>
      <c r="B3230" s="185">
        <v>0</v>
      </c>
      <c r="C3230" s="828">
        <v>95522</v>
      </c>
      <c r="D3230" s="284">
        <v>1E-4</v>
      </c>
      <c r="E3230" s="91">
        <v>0</v>
      </c>
      <c r="F3230" s="186">
        <v>0</v>
      </c>
      <c r="G3230" s="186">
        <v>0</v>
      </c>
      <c r="H3230" s="186">
        <v>0</v>
      </c>
      <c r="I3230" s="187">
        <v>0</v>
      </c>
      <c r="J3230" s="188">
        <v>0</v>
      </c>
      <c r="K3230" s="186">
        <v>0</v>
      </c>
      <c r="L3230" s="186">
        <v>0</v>
      </c>
      <c r="M3230" s="187">
        <v>0</v>
      </c>
      <c r="N3230" s="189">
        <v>0</v>
      </c>
      <c r="O3230" s="188">
        <v>0</v>
      </c>
      <c r="P3230" s="189">
        <v>0</v>
      </c>
      <c r="Q3230" s="189">
        <v>0</v>
      </c>
      <c r="R3230" s="186">
        <v>0</v>
      </c>
      <c r="S3230" s="186">
        <v>1E-4</v>
      </c>
      <c r="T3230" s="188">
        <v>0</v>
      </c>
      <c r="U3230" s="187">
        <v>0</v>
      </c>
      <c r="V3230" s="189">
        <v>0</v>
      </c>
      <c r="W3230" s="189">
        <v>0</v>
      </c>
      <c r="X3230" s="188">
        <v>0</v>
      </c>
      <c r="Y3230" s="188">
        <v>0</v>
      </c>
      <c r="Z3230" s="186">
        <v>0</v>
      </c>
      <c r="AA3230" s="186">
        <v>0</v>
      </c>
      <c r="AB3230" s="186">
        <v>0</v>
      </c>
      <c r="AC3230" s="187">
        <v>0</v>
      </c>
      <c r="AD3230" s="188">
        <v>0</v>
      </c>
      <c r="AE3230" s="189">
        <v>0</v>
      </c>
      <c r="AF3230" s="189">
        <v>0</v>
      </c>
      <c r="AG3230" s="189">
        <v>0</v>
      </c>
      <c r="AH3230" s="191">
        <v>0</v>
      </c>
      <c r="AI3230" s="186">
        <v>0</v>
      </c>
      <c r="AJ3230" s="192">
        <v>7501943452886</v>
      </c>
      <c r="AK3230" s="192" t="s">
        <v>262</v>
      </c>
      <c r="AL3230" s="76"/>
      <c r="AM3230" s="75">
        <v>95522</v>
      </c>
      <c r="AO3230" s="188">
        <v>0</v>
      </c>
      <c r="AP3230" s="188">
        <v>0</v>
      </c>
      <c r="AQ3230" s="187">
        <v>0</v>
      </c>
      <c r="AR3230" s="188">
        <v>0</v>
      </c>
      <c r="AS3230" s="187">
        <v>0</v>
      </c>
      <c r="AT3230" s="188">
        <v>0</v>
      </c>
      <c r="AU3230" s="187">
        <v>0</v>
      </c>
      <c r="AV3230" s="188">
        <v>0</v>
      </c>
      <c r="AW3230" s="187">
        <v>0</v>
      </c>
      <c r="AX3230" s="188">
        <v>0</v>
      </c>
      <c r="AY3230" s="187">
        <v>0</v>
      </c>
      <c r="AZ3230" s="188">
        <v>0</v>
      </c>
      <c r="BA3230" s="187">
        <v>0</v>
      </c>
      <c r="BB3230" s="188">
        <v>0</v>
      </c>
      <c r="BC3230" s="187">
        <v>0</v>
      </c>
      <c r="BD3230" s="75"/>
      <c r="BE3230" s="75"/>
      <c r="BF3230" s="75"/>
      <c r="BH3230" s="74"/>
      <c r="BI3230" s="194"/>
      <c r="BJ3230" s="74"/>
    </row>
    <row r="3231" spans="1:62" ht="11.25" customHeight="1" x14ac:dyDescent="0.3">
      <c r="A3231" s="333" t="s">
        <v>3683</v>
      </c>
      <c r="B3231" s="334">
        <v>0</v>
      </c>
      <c r="C3231" s="875">
        <v>95536</v>
      </c>
      <c r="D3231" s="390">
        <v>1E-4</v>
      </c>
      <c r="E3231" s="336">
        <v>0</v>
      </c>
      <c r="F3231" s="338">
        <v>0</v>
      </c>
      <c r="G3231" s="338">
        <v>0</v>
      </c>
      <c r="H3231" s="338">
        <v>0</v>
      </c>
      <c r="I3231" s="339">
        <v>0</v>
      </c>
      <c r="J3231" s="337">
        <v>0</v>
      </c>
      <c r="K3231" s="338">
        <v>0</v>
      </c>
      <c r="L3231" s="338">
        <v>0</v>
      </c>
      <c r="M3231" s="339">
        <v>0</v>
      </c>
      <c r="N3231" s="340">
        <v>0</v>
      </c>
      <c r="O3231" s="337">
        <v>0</v>
      </c>
      <c r="P3231" s="340">
        <v>0</v>
      </c>
      <c r="Q3231" s="340">
        <v>0</v>
      </c>
      <c r="R3231" s="338">
        <v>0</v>
      </c>
      <c r="S3231" s="338">
        <v>1E-4</v>
      </c>
      <c r="T3231" s="337">
        <v>0</v>
      </c>
      <c r="U3231" s="339">
        <v>0</v>
      </c>
      <c r="V3231" s="340">
        <v>0</v>
      </c>
      <c r="W3231" s="340">
        <v>0</v>
      </c>
      <c r="X3231" s="337">
        <v>0</v>
      </c>
      <c r="Y3231" s="337">
        <v>0</v>
      </c>
      <c r="Z3231" s="338">
        <v>0</v>
      </c>
      <c r="AA3231" s="338">
        <v>0</v>
      </c>
      <c r="AB3231" s="338">
        <v>0</v>
      </c>
      <c r="AC3231" s="339">
        <v>0</v>
      </c>
      <c r="AD3231" s="337">
        <v>0</v>
      </c>
      <c r="AE3231" s="340">
        <v>0</v>
      </c>
      <c r="AF3231" s="340">
        <v>0</v>
      </c>
      <c r="AG3231" s="340">
        <v>0</v>
      </c>
      <c r="AH3231" s="341">
        <v>0</v>
      </c>
      <c r="AI3231" s="186">
        <v>0</v>
      </c>
      <c r="AJ3231" s="192">
        <v>7501943452886</v>
      </c>
      <c r="AK3231" s="192">
        <v>95522</v>
      </c>
      <c r="AL3231" s="76"/>
      <c r="AM3231" s="75">
        <v>95536</v>
      </c>
      <c r="AO3231" s="188">
        <v>0</v>
      </c>
      <c r="AP3231" s="188">
        <v>0</v>
      </c>
      <c r="AQ3231" s="187">
        <v>0</v>
      </c>
      <c r="AR3231" s="188">
        <v>0</v>
      </c>
      <c r="AS3231" s="187">
        <v>0</v>
      </c>
      <c r="AT3231" s="188">
        <v>0</v>
      </c>
      <c r="AU3231" s="187">
        <v>0</v>
      </c>
      <c r="AV3231" s="188">
        <v>0</v>
      </c>
      <c r="AW3231" s="187">
        <v>0</v>
      </c>
      <c r="AX3231" s="188">
        <v>0</v>
      </c>
      <c r="AY3231" s="187">
        <v>0</v>
      </c>
      <c r="AZ3231" s="188">
        <v>0</v>
      </c>
      <c r="BA3231" s="187">
        <v>0</v>
      </c>
      <c r="BB3231" s="188">
        <v>0</v>
      </c>
      <c r="BC3231" s="187">
        <v>0</v>
      </c>
      <c r="BD3231" s="75"/>
      <c r="BE3231" s="75"/>
      <c r="BF3231" s="75"/>
      <c r="BH3231" s="74"/>
      <c r="BI3231" s="194"/>
      <c r="BJ3231" s="74"/>
    </row>
    <row r="3232" spans="1:62" ht="11.25" customHeight="1" x14ac:dyDescent="0.3">
      <c r="A3232" s="184" t="s">
        <v>3684</v>
      </c>
      <c r="B3232" s="185">
        <v>0</v>
      </c>
      <c r="C3232" s="832">
        <v>95426</v>
      </c>
      <c r="D3232" s="55">
        <v>1E-4</v>
      </c>
      <c r="E3232" s="91">
        <v>0</v>
      </c>
      <c r="F3232" s="186">
        <v>0</v>
      </c>
      <c r="G3232" s="186">
        <v>0</v>
      </c>
      <c r="H3232" s="186">
        <v>0</v>
      </c>
      <c r="I3232" s="187">
        <v>0</v>
      </c>
      <c r="J3232" s="188">
        <v>0</v>
      </c>
      <c r="K3232" s="186">
        <v>0</v>
      </c>
      <c r="L3232" s="186">
        <v>0</v>
      </c>
      <c r="M3232" s="187">
        <v>0</v>
      </c>
      <c r="N3232" s="189">
        <v>0</v>
      </c>
      <c r="O3232" s="188">
        <v>11.375999999999999</v>
      </c>
      <c r="P3232" s="189">
        <v>11.375999999999999</v>
      </c>
      <c r="Q3232" s="189">
        <v>0</v>
      </c>
      <c r="R3232" s="186">
        <v>0</v>
      </c>
      <c r="S3232" s="186">
        <v>1E-4</v>
      </c>
      <c r="T3232" s="188">
        <v>0</v>
      </c>
      <c r="U3232" s="187">
        <v>0</v>
      </c>
      <c r="V3232" s="189">
        <v>0</v>
      </c>
      <c r="W3232" s="189">
        <v>0</v>
      </c>
      <c r="X3232" s="188">
        <v>0</v>
      </c>
      <c r="Y3232" s="188">
        <v>0</v>
      </c>
      <c r="Z3232" s="186">
        <v>0</v>
      </c>
      <c r="AA3232" s="186">
        <v>0</v>
      </c>
      <c r="AB3232" s="186">
        <v>0</v>
      </c>
      <c r="AC3232" s="187">
        <v>0</v>
      </c>
      <c r="AD3232" s="188">
        <v>0</v>
      </c>
      <c r="AE3232" s="189">
        <v>0</v>
      </c>
      <c r="AF3232" s="189">
        <v>0</v>
      </c>
      <c r="AG3232" s="189">
        <v>0</v>
      </c>
      <c r="AH3232" s="191">
        <v>0</v>
      </c>
      <c r="AI3232" s="186">
        <v>0</v>
      </c>
      <c r="AJ3232" s="192">
        <v>7501943489196</v>
      </c>
      <c r="AK3232" s="192" t="s">
        <v>262</v>
      </c>
      <c r="AL3232" s="76"/>
      <c r="AM3232" s="75">
        <v>95426</v>
      </c>
      <c r="AO3232" s="188">
        <v>127.16166666666668</v>
      </c>
      <c r="AP3232" s="188">
        <v>24.677</v>
      </c>
      <c r="AQ3232" s="187">
        <v>0</v>
      </c>
      <c r="AR3232" s="188">
        <v>243.739</v>
      </c>
      <c r="AS3232" s="187">
        <v>0</v>
      </c>
      <c r="AT3232" s="188">
        <v>113.06900000000002</v>
      </c>
      <c r="AU3232" s="187">
        <v>0</v>
      </c>
      <c r="AV3232" s="188">
        <v>91.066000000000003</v>
      </c>
      <c r="AW3232" s="187">
        <v>0</v>
      </c>
      <c r="AX3232" s="188">
        <v>66.775999999999996</v>
      </c>
      <c r="AY3232" s="187">
        <v>0</v>
      </c>
      <c r="AZ3232" s="188">
        <v>42.36</v>
      </c>
      <c r="BA3232" s="187">
        <v>0</v>
      </c>
      <c r="BB3232" s="188">
        <v>158.94499999999999</v>
      </c>
      <c r="BC3232" s="187">
        <v>0</v>
      </c>
      <c r="BD3232" s="75"/>
      <c r="BE3232" s="75"/>
      <c r="BF3232" s="75"/>
      <c r="BH3232" s="74"/>
      <c r="BI3232" s="194"/>
      <c r="BJ3232" s="74"/>
    </row>
    <row r="3233" spans="1:62" ht="10.5" customHeight="1" x14ac:dyDescent="0.3">
      <c r="A3233" s="333" t="s">
        <v>3685</v>
      </c>
      <c r="B3233" s="334">
        <v>0</v>
      </c>
      <c r="C3233" s="939">
        <v>95687</v>
      </c>
      <c r="D3233" s="335">
        <v>676.87200000000007</v>
      </c>
      <c r="E3233" s="336">
        <v>16.607271163703928</v>
      </c>
      <c r="F3233" s="338">
        <v>0</v>
      </c>
      <c r="G3233" s="338">
        <v>4784</v>
      </c>
      <c r="H3233" s="338">
        <v>0</v>
      </c>
      <c r="I3233" s="339">
        <v>0</v>
      </c>
      <c r="J3233" s="337">
        <v>1260</v>
      </c>
      <c r="K3233" s="338">
        <v>1222.7272499999999</v>
      </c>
      <c r="L3233" s="338">
        <v>274.29199999999997</v>
      </c>
      <c r="M3233" s="339">
        <v>22.432803390944301</v>
      </c>
      <c r="N3233" s="340">
        <v>4.74</v>
      </c>
      <c r="O3233" s="337">
        <v>0</v>
      </c>
      <c r="P3233" s="340">
        <v>12.324</v>
      </c>
      <c r="Q3233" s="340">
        <v>22.747301587301585</v>
      </c>
      <c r="R3233" s="338">
        <v>9.5852380952380969</v>
      </c>
      <c r="S3233" s="338">
        <v>402.5800000000001</v>
      </c>
      <c r="T3233" s="337">
        <v>399.42400000000004</v>
      </c>
      <c r="U3233" s="339">
        <v>9.7999942342006392</v>
      </c>
      <c r="V3233" s="340">
        <v>31.6</v>
      </c>
      <c r="W3233" s="340">
        <v>7.5839999999999996</v>
      </c>
      <c r="X3233" s="337">
        <v>360.24</v>
      </c>
      <c r="Y3233" s="337">
        <v>0</v>
      </c>
      <c r="Z3233" s="338">
        <v>0</v>
      </c>
      <c r="AA3233" s="338">
        <v>0</v>
      </c>
      <c r="AB3233" s="338">
        <v>0</v>
      </c>
      <c r="AC3233" s="339">
        <v>0</v>
      </c>
      <c r="AD3233" s="337">
        <v>1.2599999999999909</v>
      </c>
      <c r="AE3233" s="340">
        <v>0.94699999999999995</v>
      </c>
      <c r="AF3233" s="340">
        <v>0.94699999999999995</v>
      </c>
      <c r="AG3233" s="340">
        <v>0</v>
      </c>
      <c r="AH3233" s="341">
        <v>0</v>
      </c>
      <c r="AI3233" s="186">
        <v>1482.3000000000002</v>
      </c>
      <c r="AJ3233" s="192">
        <v>7501943489196</v>
      </c>
      <c r="AK3233" s="192" t="s">
        <v>262</v>
      </c>
      <c r="AL3233" s="76"/>
      <c r="AM3233" s="75">
        <v>95687</v>
      </c>
      <c r="AO3233" s="188">
        <v>1250.6220000000001</v>
      </c>
      <c r="AP3233" s="188">
        <v>1195.0939999999998</v>
      </c>
      <c r="AQ3233" s="187">
        <v>80.037467191601024</v>
      </c>
      <c r="AR3233" s="188">
        <v>1270.6499999999999</v>
      </c>
      <c r="AS3233" s="187">
        <v>99.401251451417139</v>
      </c>
      <c r="AT3233" s="188">
        <v>1286.1220000000001</v>
      </c>
      <c r="AU3233" s="187">
        <v>86.82133937297364</v>
      </c>
      <c r="AV3233" s="188">
        <v>1129.066</v>
      </c>
      <c r="AW3233" s="187">
        <v>98.45038113120161</v>
      </c>
      <c r="AX3233" s="188">
        <v>1134.4459999999999</v>
      </c>
      <c r="AY3233" s="187">
        <v>92.670508066090179</v>
      </c>
      <c r="AZ3233" s="188">
        <v>1387.24</v>
      </c>
      <c r="BA3233" s="187">
        <v>94.950349654529759</v>
      </c>
      <c r="BB3233" s="188">
        <v>1125.5920000000001</v>
      </c>
      <c r="BC3233" s="187">
        <v>95.596652539061779</v>
      </c>
      <c r="BD3233" s="75"/>
      <c r="BE3233" s="75"/>
      <c r="BF3233" s="75"/>
      <c r="BH3233" s="74"/>
      <c r="BI3233" s="194"/>
      <c r="BJ3233" s="74"/>
    </row>
    <row r="3234" spans="1:62" ht="11.25" customHeight="1" x14ac:dyDescent="0.3">
      <c r="A3234" s="333" t="s">
        <v>3686</v>
      </c>
      <c r="B3234" s="334">
        <v>0</v>
      </c>
      <c r="C3234" s="861">
        <v>95601</v>
      </c>
      <c r="D3234" s="335">
        <v>1E-4</v>
      </c>
      <c r="E3234" s="336">
        <v>0</v>
      </c>
      <c r="F3234" s="338">
        <v>0</v>
      </c>
      <c r="G3234" s="338">
        <v>0</v>
      </c>
      <c r="H3234" s="338">
        <v>0</v>
      </c>
      <c r="I3234" s="339">
        <v>0</v>
      </c>
      <c r="J3234" s="337">
        <v>0</v>
      </c>
      <c r="K3234" s="338">
        <v>0</v>
      </c>
      <c r="L3234" s="338">
        <v>0</v>
      </c>
      <c r="M3234" s="339">
        <v>0</v>
      </c>
      <c r="N3234" s="340">
        <v>0</v>
      </c>
      <c r="O3234" s="337">
        <v>0</v>
      </c>
      <c r="P3234" s="340">
        <v>0</v>
      </c>
      <c r="Q3234" s="340">
        <v>0</v>
      </c>
      <c r="R3234" s="338">
        <v>0</v>
      </c>
      <c r="S3234" s="338">
        <v>1E-4</v>
      </c>
      <c r="T3234" s="337">
        <v>0</v>
      </c>
      <c r="U3234" s="339">
        <v>0</v>
      </c>
      <c r="V3234" s="340">
        <v>0</v>
      </c>
      <c r="W3234" s="340">
        <v>0</v>
      </c>
      <c r="X3234" s="337">
        <v>0</v>
      </c>
      <c r="Y3234" s="337">
        <v>0</v>
      </c>
      <c r="Z3234" s="338">
        <v>0</v>
      </c>
      <c r="AA3234" s="338">
        <v>0</v>
      </c>
      <c r="AB3234" s="338">
        <v>0</v>
      </c>
      <c r="AC3234" s="339">
        <v>0</v>
      </c>
      <c r="AD3234" s="337">
        <v>0</v>
      </c>
      <c r="AE3234" s="340">
        <v>0</v>
      </c>
      <c r="AF3234" s="340">
        <v>0</v>
      </c>
      <c r="AG3234" s="340">
        <v>0</v>
      </c>
      <c r="AH3234" s="341">
        <v>0</v>
      </c>
      <c r="AI3234" s="186">
        <v>0</v>
      </c>
      <c r="AJ3234" s="192">
        <v>7501943489196</v>
      </c>
      <c r="AK3234" s="192">
        <v>95426</v>
      </c>
      <c r="AL3234" s="76"/>
      <c r="AM3234" s="75">
        <v>95601</v>
      </c>
      <c r="AO3234" s="188">
        <v>0</v>
      </c>
      <c r="AP3234" s="188">
        <v>0</v>
      </c>
      <c r="AQ3234" s="187">
        <v>0</v>
      </c>
      <c r="AR3234" s="188">
        <v>0</v>
      </c>
      <c r="AS3234" s="187">
        <v>0</v>
      </c>
      <c r="AT3234" s="188">
        <v>0</v>
      </c>
      <c r="AU3234" s="187">
        <v>0</v>
      </c>
      <c r="AV3234" s="188">
        <v>0</v>
      </c>
      <c r="AW3234" s="187">
        <v>0</v>
      </c>
      <c r="AX3234" s="188">
        <v>0</v>
      </c>
      <c r="AY3234" s="187">
        <v>0</v>
      </c>
      <c r="AZ3234" s="188">
        <v>0</v>
      </c>
      <c r="BA3234" s="187">
        <v>0</v>
      </c>
      <c r="BB3234" s="188">
        <v>0</v>
      </c>
      <c r="BC3234" s="187">
        <v>0</v>
      </c>
      <c r="BD3234" s="75"/>
      <c r="BE3234" s="75"/>
      <c r="BF3234" s="75"/>
      <c r="BH3234" s="74"/>
      <c r="BI3234" s="194"/>
      <c r="BJ3234" s="74"/>
    </row>
    <row r="3235" spans="1:62" ht="11.25" customHeight="1" x14ac:dyDescent="0.3">
      <c r="A3235" s="333" t="s">
        <v>3687</v>
      </c>
      <c r="B3235" s="334">
        <v>0</v>
      </c>
      <c r="C3235" s="875">
        <v>95604</v>
      </c>
      <c r="D3235" s="390">
        <v>163.761</v>
      </c>
      <c r="E3235" s="336">
        <v>44.65701624815361</v>
      </c>
      <c r="F3235" s="338">
        <v>0</v>
      </c>
      <c r="G3235" s="338">
        <v>0</v>
      </c>
      <c r="H3235" s="338">
        <v>0</v>
      </c>
      <c r="I3235" s="339">
        <v>0</v>
      </c>
      <c r="J3235" s="337">
        <v>36.819999999999993</v>
      </c>
      <c r="K3235" s="338">
        <v>110.01250000000002</v>
      </c>
      <c r="L3235" s="338">
        <v>5.306</v>
      </c>
      <c r="M3235" s="339">
        <v>4.8230882854221102</v>
      </c>
      <c r="N3235" s="340">
        <v>3.39</v>
      </c>
      <c r="O3235" s="337">
        <v>0</v>
      </c>
      <c r="P3235" s="340">
        <v>7.8130000000000006</v>
      </c>
      <c r="Q3235" s="340">
        <v>35.63009234111896</v>
      </c>
      <c r="R3235" s="338">
        <v>129.10510592069531</v>
      </c>
      <c r="S3235" s="338">
        <v>158.45499999999998</v>
      </c>
      <c r="T3235" s="337">
        <v>163.761</v>
      </c>
      <c r="U3235" s="339">
        <v>44.65701624815361</v>
      </c>
      <c r="V3235" s="340">
        <v>139.227</v>
      </c>
      <c r="W3235" s="340">
        <v>4.423</v>
      </c>
      <c r="X3235" s="337">
        <v>20.11099999999999</v>
      </c>
      <c r="Y3235" s="337">
        <v>0</v>
      </c>
      <c r="Z3235" s="338">
        <v>0</v>
      </c>
      <c r="AA3235" s="338">
        <v>0</v>
      </c>
      <c r="AB3235" s="338">
        <v>0</v>
      </c>
      <c r="AC3235" s="339">
        <v>0</v>
      </c>
      <c r="AD3235" s="337">
        <v>0.44200000000000017</v>
      </c>
      <c r="AE3235" s="340">
        <v>4.5659999999999998</v>
      </c>
      <c r="AF3235" s="340">
        <v>4.5659999999999998</v>
      </c>
      <c r="AG3235" s="340">
        <v>1.621</v>
      </c>
      <c r="AH3235" s="341">
        <v>0</v>
      </c>
      <c r="AI3235" s="186">
        <v>32.79</v>
      </c>
      <c r="AJ3235" s="192">
        <v>7506425614158</v>
      </c>
      <c r="AK3235" s="192" t="s">
        <v>262</v>
      </c>
      <c r="AL3235" s="76"/>
      <c r="AM3235" s="75">
        <v>95604</v>
      </c>
      <c r="AO3235" s="188">
        <v>63.419666666666672</v>
      </c>
      <c r="AP3235" s="188">
        <v>87.850999999999999</v>
      </c>
      <c r="AQ3235" s="187">
        <v>0</v>
      </c>
      <c r="AR3235" s="188">
        <v>27.560000000000002</v>
      </c>
      <c r="AS3235" s="187">
        <v>0</v>
      </c>
      <c r="AT3235" s="188">
        <v>74.848000000000013</v>
      </c>
      <c r="AU3235" s="187">
        <v>0</v>
      </c>
      <c r="AV3235" s="188">
        <v>249.57299999999998</v>
      </c>
      <c r="AW3235" s="187">
        <v>0</v>
      </c>
      <c r="AX3235" s="188">
        <v>0.29499999999999998</v>
      </c>
      <c r="AY3235" s="187">
        <v>0</v>
      </c>
      <c r="AZ3235" s="188">
        <v>65.286000000000001</v>
      </c>
      <c r="BA3235" s="187">
        <v>632.73890288815664</v>
      </c>
      <c r="BB3235" s="188">
        <v>203.33</v>
      </c>
      <c r="BC3235" s="187">
        <v>755.36815513782608</v>
      </c>
      <c r="BD3235" s="75"/>
      <c r="BE3235" s="75"/>
      <c r="BF3235" s="75"/>
      <c r="BH3235" s="74"/>
      <c r="BI3235" s="194"/>
      <c r="BJ3235" s="74"/>
    </row>
    <row r="3236" spans="1:62" ht="11.25" customHeight="1" x14ac:dyDescent="0.3">
      <c r="A3236" s="333" t="s">
        <v>5017</v>
      </c>
      <c r="B3236" s="334">
        <v>0</v>
      </c>
      <c r="C3236" s="875">
        <v>96973</v>
      </c>
      <c r="D3236" s="390">
        <v>1E-4</v>
      </c>
      <c r="E3236" s="336">
        <v>0</v>
      </c>
      <c r="F3236" s="338">
        <v>0</v>
      </c>
      <c r="G3236" s="338">
        <v>1840</v>
      </c>
      <c r="H3236" s="338">
        <v>0</v>
      </c>
      <c r="I3236" s="339">
        <v>0</v>
      </c>
      <c r="J3236" s="337">
        <v>0</v>
      </c>
      <c r="K3236" s="338">
        <v>0</v>
      </c>
      <c r="L3236" s="338">
        <v>0</v>
      </c>
      <c r="M3236" s="339">
        <v>0</v>
      </c>
      <c r="N3236" s="340">
        <v>0</v>
      </c>
      <c r="O3236" s="337">
        <v>0</v>
      </c>
      <c r="P3236" s="340">
        <v>0</v>
      </c>
      <c r="Q3236" s="340">
        <v>0</v>
      </c>
      <c r="R3236" s="338">
        <v>0</v>
      </c>
      <c r="S3236" s="338">
        <v>1E-4</v>
      </c>
      <c r="T3236" s="337">
        <v>0</v>
      </c>
      <c r="U3236" s="339">
        <v>0</v>
      </c>
      <c r="V3236" s="340">
        <v>0</v>
      </c>
      <c r="W3236" s="340">
        <v>0</v>
      </c>
      <c r="X3236" s="337">
        <v>0</v>
      </c>
      <c r="Y3236" s="337">
        <v>0</v>
      </c>
      <c r="Z3236" s="338">
        <v>0</v>
      </c>
      <c r="AA3236" s="338">
        <v>0</v>
      </c>
      <c r="AB3236" s="338">
        <v>0</v>
      </c>
      <c r="AC3236" s="339">
        <v>0</v>
      </c>
      <c r="AD3236" s="337">
        <v>0</v>
      </c>
      <c r="AE3236" s="340">
        <v>0</v>
      </c>
      <c r="AF3236" s="340">
        <v>0</v>
      </c>
      <c r="AG3236" s="340">
        <v>0</v>
      </c>
      <c r="AH3236" s="341">
        <v>0</v>
      </c>
      <c r="AI3236" s="186">
        <v>0</v>
      </c>
      <c r="AJ3236" s="192">
        <v>7506425614158</v>
      </c>
      <c r="AK3236" s="192" t="s">
        <v>262</v>
      </c>
      <c r="AL3236" s="76"/>
      <c r="AM3236" s="75">
        <v>96973</v>
      </c>
      <c r="AO3236" s="188">
        <v>0</v>
      </c>
      <c r="AP3236" s="188">
        <v>0</v>
      </c>
      <c r="AQ3236" s="187">
        <v>0</v>
      </c>
      <c r="AR3236" s="188">
        <v>0</v>
      </c>
      <c r="AS3236" s="187">
        <v>0</v>
      </c>
      <c r="AT3236" s="188">
        <v>0</v>
      </c>
      <c r="AU3236" s="187">
        <v>0</v>
      </c>
      <c r="AV3236" s="188">
        <v>0</v>
      </c>
      <c r="AW3236" s="187">
        <v>0</v>
      </c>
      <c r="AX3236" s="188">
        <v>0</v>
      </c>
      <c r="AY3236" s="187">
        <v>0</v>
      </c>
      <c r="AZ3236" s="188">
        <v>0</v>
      </c>
      <c r="BA3236" s="187">
        <v>0</v>
      </c>
      <c r="BB3236" s="188">
        <v>0</v>
      </c>
      <c r="BC3236" s="187">
        <v>0</v>
      </c>
      <c r="BD3236" s="75"/>
      <c r="BE3236" s="75"/>
      <c r="BF3236" s="75"/>
      <c r="BH3236" s="74"/>
      <c r="BI3236" s="194"/>
      <c r="BJ3236" s="74"/>
    </row>
    <row r="3237" spans="1:62" ht="11.25" customHeight="1" x14ac:dyDescent="0.3">
      <c r="A3237" s="333" t="s">
        <v>3688</v>
      </c>
      <c r="B3237" s="334">
        <v>0</v>
      </c>
      <c r="C3237" s="861">
        <v>95470</v>
      </c>
      <c r="D3237" s="390">
        <v>1E-4</v>
      </c>
      <c r="E3237" s="336">
        <v>0</v>
      </c>
      <c r="F3237" s="338">
        <v>0</v>
      </c>
      <c r="G3237" s="338">
        <v>0</v>
      </c>
      <c r="H3237" s="338">
        <v>0</v>
      </c>
      <c r="I3237" s="339">
        <v>0</v>
      </c>
      <c r="J3237" s="337">
        <v>0</v>
      </c>
      <c r="K3237" s="338">
        <v>0</v>
      </c>
      <c r="L3237" s="338">
        <v>0</v>
      </c>
      <c r="M3237" s="339">
        <v>0</v>
      </c>
      <c r="N3237" s="340">
        <v>0</v>
      </c>
      <c r="O3237" s="337">
        <v>0</v>
      </c>
      <c r="P3237" s="340">
        <v>0</v>
      </c>
      <c r="Q3237" s="340">
        <v>0</v>
      </c>
      <c r="R3237" s="338">
        <v>0</v>
      </c>
      <c r="S3237" s="338">
        <v>1E-4</v>
      </c>
      <c r="T3237" s="337">
        <v>0</v>
      </c>
      <c r="U3237" s="339">
        <v>0</v>
      </c>
      <c r="V3237" s="340">
        <v>0</v>
      </c>
      <c r="W3237" s="340">
        <v>0</v>
      </c>
      <c r="X3237" s="337">
        <v>0</v>
      </c>
      <c r="Y3237" s="337">
        <v>0</v>
      </c>
      <c r="Z3237" s="338">
        <v>0</v>
      </c>
      <c r="AA3237" s="338">
        <v>0</v>
      </c>
      <c r="AB3237" s="338">
        <v>0</v>
      </c>
      <c r="AC3237" s="339">
        <v>0</v>
      </c>
      <c r="AD3237" s="337">
        <v>0</v>
      </c>
      <c r="AE3237" s="340">
        <v>0</v>
      </c>
      <c r="AF3237" s="340">
        <v>0</v>
      </c>
      <c r="AG3237" s="340">
        <v>0</v>
      </c>
      <c r="AH3237" s="341">
        <v>0</v>
      </c>
      <c r="AI3237" s="186">
        <v>0</v>
      </c>
      <c r="AJ3237" s="192">
        <v>7501943418318</v>
      </c>
      <c r="AK3237" s="192" t="s">
        <v>262</v>
      </c>
      <c r="AL3237" s="76"/>
      <c r="AM3237" s="75">
        <v>95470</v>
      </c>
      <c r="AO3237" s="188">
        <v>0</v>
      </c>
      <c r="AP3237" s="188">
        <v>0</v>
      </c>
      <c r="AQ3237" s="187">
        <v>0</v>
      </c>
      <c r="AR3237" s="188">
        <v>0</v>
      </c>
      <c r="AS3237" s="187">
        <v>0</v>
      </c>
      <c r="AT3237" s="188">
        <v>0</v>
      </c>
      <c r="AU3237" s="187">
        <v>0</v>
      </c>
      <c r="AV3237" s="188">
        <v>0</v>
      </c>
      <c r="AW3237" s="187">
        <v>0</v>
      </c>
      <c r="AX3237" s="188">
        <v>0</v>
      </c>
      <c r="AY3237" s="187">
        <v>0</v>
      </c>
      <c r="AZ3237" s="188">
        <v>0</v>
      </c>
      <c r="BA3237" s="187">
        <v>0</v>
      </c>
      <c r="BB3237" s="188">
        <v>0</v>
      </c>
      <c r="BC3237" s="187">
        <v>0</v>
      </c>
      <c r="BD3237" s="75"/>
      <c r="BE3237" s="75"/>
      <c r="BF3237" s="75"/>
      <c r="BH3237" s="74"/>
      <c r="BI3237" s="194"/>
      <c r="BJ3237" s="74"/>
    </row>
    <row r="3238" spans="1:62" ht="11.25" customHeight="1" x14ac:dyDescent="0.3">
      <c r="A3238" s="333" t="s">
        <v>3689</v>
      </c>
      <c r="B3238" s="334">
        <v>0</v>
      </c>
      <c r="C3238" s="861">
        <v>95596</v>
      </c>
      <c r="D3238" s="390">
        <v>72.522999999999996</v>
      </c>
      <c r="E3238" s="336">
        <v>6216.2571428571428</v>
      </c>
      <c r="F3238" s="338">
        <v>0</v>
      </c>
      <c r="G3238" s="338">
        <v>0</v>
      </c>
      <c r="H3238" s="338">
        <v>0</v>
      </c>
      <c r="I3238" s="339">
        <v>0</v>
      </c>
      <c r="J3238" s="337">
        <v>0.35</v>
      </c>
      <c r="K3238" s="338">
        <v>0</v>
      </c>
      <c r="L3238" s="338">
        <v>0</v>
      </c>
      <c r="M3238" s="339">
        <v>0</v>
      </c>
      <c r="N3238" s="340">
        <v>0</v>
      </c>
      <c r="O3238" s="337">
        <v>0</v>
      </c>
      <c r="P3238" s="340">
        <v>0</v>
      </c>
      <c r="Q3238" s="340">
        <v>0</v>
      </c>
      <c r="R3238" s="338">
        <v>6216.2571428571428</v>
      </c>
      <c r="S3238" s="338">
        <v>72.522999999999996</v>
      </c>
      <c r="T3238" s="337">
        <v>72.522999999999996</v>
      </c>
      <c r="U3238" s="339">
        <v>6216.2571428571428</v>
      </c>
      <c r="V3238" s="340">
        <v>0</v>
      </c>
      <c r="W3238" s="340">
        <v>0</v>
      </c>
      <c r="X3238" s="337">
        <v>72.522999999999996</v>
      </c>
      <c r="Y3238" s="337">
        <v>0</v>
      </c>
      <c r="Z3238" s="338">
        <v>0</v>
      </c>
      <c r="AA3238" s="338">
        <v>0</v>
      </c>
      <c r="AB3238" s="338">
        <v>0</v>
      </c>
      <c r="AC3238" s="339">
        <v>0</v>
      </c>
      <c r="AD3238" s="337">
        <v>0</v>
      </c>
      <c r="AE3238" s="340">
        <v>0</v>
      </c>
      <c r="AF3238" s="340">
        <v>0</v>
      </c>
      <c r="AG3238" s="340">
        <v>0</v>
      </c>
      <c r="AH3238" s="341">
        <v>0</v>
      </c>
      <c r="AI3238" s="186">
        <v>2.08</v>
      </c>
      <c r="AJ3238" s="192">
        <v>7506425607518</v>
      </c>
      <c r="AK3238" s="192" t="s">
        <v>262</v>
      </c>
      <c r="AL3238" s="76"/>
      <c r="AM3238" s="75">
        <v>95596</v>
      </c>
      <c r="AO3238" s="188">
        <v>0</v>
      </c>
      <c r="AP3238" s="188">
        <v>0</v>
      </c>
      <c r="AQ3238" s="187">
        <v>0</v>
      </c>
      <c r="AR3238" s="188">
        <v>0</v>
      </c>
      <c r="AS3238" s="187">
        <v>0</v>
      </c>
      <c r="AT3238" s="188">
        <v>0</v>
      </c>
      <c r="AU3238" s="187">
        <v>0</v>
      </c>
      <c r="AV3238" s="188">
        <v>0</v>
      </c>
      <c r="AW3238" s="187">
        <v>0</v>
      </c>
      <c r="AX3238" s="188">
        <v>0</v>
      </c>
      <c r="AY3238" s="187">
        <v>0</v>
      </c>
      <c r="AZ3238" s="188">
        <v>0</v>
      </c>
      <c r="BA3238" s="187">
        <v>0</v>
      </c>
      <c r="BB3238" s="188">
        <v>-0.35</v>
      </c>
      <c r="BC3238" s="187">
        <v>-0.21660426400965435</v>
      </c>
      <c r="BD3238" s="75"/>
      <c r="BE3238" s="75"/>
      <c r="BF3238" s="75"/>
      <c r="BH3238" s="74"/>
      <c r="BI3238" s="194"/>
      <c r="BJ3238" s="74"/>
    </row>
    <row r="3239" spans="1:62" ht="11.25" customHeight="1" x14ac:dyDescent="0.3">
      <c r="A3239" s="333" t="s">
        <v>3690</v>
      </c>
      <c r="B3239" s="334">
        <v>0</v>
      </c>
      <c r="C3239" s="861">
        <v>96887</v>
      </c>
      <c r="D3239" s="390">
        <v>394.36799999999999</v>
      </c>
      <c r="E3239" s="336">
        <v>9.107067764252827</v>
      </c>
      <c r="F3239" s="338">
        <v>0</v>
      </c>
      <c r="G3239" s="338">
        <v>3680</v>
      </c>
      <c r="H3239" s="338">
        <v>0</v>
      </c>
      <c r="I3239" s="339">
        <v>0</v>
      </c>
      <c r="J3239" s="337">
        <v>1547.36</v>
      </c>
      <c r="K3239" s="338">
        <v>1299.1053000000002</v>
      </c>
      <c r="L3239" s="338">
        <v>271.44200000000001</v>
      </c>
      <c r="M3239" s="339">
        <v>20.894534107435323</v>
      </c>
      <c r="N3239" s="340">
        <v>12.64</v>
      </c>
      <c r="O3239" s="337">
        <v>1.58</v>
      </c>
      <c r="P3239" s="340">
        <v>17.38</v>
      </c>
      <c r="Q3239" s="340">
        <v>18.665468927722056</v>
      </c>
      <c r="R3239" s="338">
        <v>2.3832721538620616</v>
      </c>
      <c r="S3239" s="338">
        <v>122.92599999999999</v>
      </c>
      <c r="T3239" s="337">
        <v>122.292</v>
      </c>
      <c r="U3239" s="339">
        <v>2.824066686511093</v>
      </c>
      <c r="V3239" s="340">
        <v>48.664000000000001</v>
      </c>
      <c r="W3239" s="340">
        <v>3.1599999999999997</v>
      </c>
      <c r="X3239" s="337">
        <v>70.468000000000004</v>
      </c>
      <c r="Y3239" s="337">
        <v>0</v>
      </c>
      <c r="Z3239" s="338">
        <v>0</v>
      </c>
      <c r="AA3239" s="338">
        <v>0</v>
      </c>
      <c r="AB3239" s="338">
        <v>0</v>
      </c>
      <c r="AC3239" s="339">
        <v>0</v>
      </c>
      <c r="AD3239" s="337">
        <v>35.710000000000036</v>
      </c>
      <c r="AE3239" s="340">
        <v>0</v>
      </c>
      <c r="AF3239" s="340">
        <v>0</v>
      </c>
      <c r="AG3239" s="340">
        <v>0</v>
      </c>
      <c r="AH3239" s="341">
        <v>0</v>
      </c>
      <c r="AI3239" s="186">
        <v>1400.79</v>
      </c>
      <c r="AJ3239" s="192">
        <v>7506425607518</v>
      </c>
      <c r="AK3239" s="192" t="s">
        <v>262</v>
      </c>
      <c r="AL3239" s="76"/>
      <c r="AM3239" s="75">
        <v>96887</v>
      </c>
      <c r="AO3239" s="188">
        <v>1090.9333333333332</v>
      </c>
      <c r="AP3239" s="188">
        <v>1080.732</v>
      </c>
      <c r="AQ3239" s="187">
        <v>60.040666666666667</v>
      </c>
      <c r="AR3239" s="188">
        <v>1103.7839999999999</v>
      </c>
      <c r="AS3239" s="187">
        <v>58.566091556077652</v>
      </c>
      <c r="AT3239" s="188">
        <v>1088.2840000000001</v>
      </c>
      <c r="AU3239" s="187">
        <v>60.811781890194098</v>
      </c>
      <c r="AV3239" s="188">
        <v>1268.0919999999999</v>
      </c>
      <c r="AW3239" s="187">
        <v>329.17191235525138</v>
      </c>
      <c r="AX3239" s="188">
        <v>1233.336</v>
      </c>
      <c r="AY3239" s="187">
        <v>321.07840457353507</v>
      </c>
      <c r="AZ3239" s="188">
        <v>1378.3860000000002</v>
      </c>
      <c r="BA3239" s="187">
        <v>83.787572275417375</v>
      </c>
      <c r="BB3239" s="188">
        <v>1362.278</v>
      </c>
      <c r="BC3239" s="187">
        <v>66.524236836553712</v>
      </c>
      <c r="BD3239" s="75"/>
      <c r="BE3239" s="75"/>
      <c r="BF3239" s="75"/>
      <c r="BH3239" s="74"/>
      <c r="BI3239" s="194"/>
      <c r="BJ3239" s="74"/>
    </row>
    <row r="3240" spans="1:62" ht="11.25" customHeight="1" x14ac:dyDescent="0.3">
      <c r="A3240" s="184" t="s">
        <v>3691</v>
      </c>
      <c r="B3240" s="185">
        <v>0</v>
      </c>
      <c r="C3240" s="828">
        <v>95549</v>
      </c>
      <c r="D3240" s="284">
        <v>1E-4</v>
      </c>
      <c r="E3240" s="91">
        <v>0</v>
      </c>
      <c r="F3240" s="186">
        <v>0</v>
      </c>
      <c r="G3240" s="186">
        <v>0</v>
      </c>
      <c r="H3240" s="186">
        <v>0</v>
      </c>
      <c r="I3240" s="187">
        <v>0</v>
      </c>
      <c r="J3240" s="188">
        <v>0</v>
      </c>
      <c r="K3240" s="186">
        <v>0</v>
      </c>
      <c r="L3240" s="186">
        <v>0</v>
      </c>
      <c r="M3240" s="187">
        <v>0</v>
      </c>
      <c r="N3240" s="189">
        <v>0</v>
      </c>
      <c r="O3240" s="188">
        <v>0.505</v>
      </c>
      <c r="P3240" s="189">
        <v>0.505</v>
      </c>
      <c r="Q3240" s="189">
        <v>0</v>
      </c>
      <c r="R3240" s="186">
        <v>0</v>
      </c>
      <c r="S3240" s="186">
        <v>1E-4</v>
      </c>
      <c r="T3240" s="188">
        <v>0</v>
      </c>
      <c r="U3240" s="187">
        <v>0</v>
      </c>
      <c r="V3240" s="189">
        <v>0</v>
      </c>
      <c r="W3240" s="189">
        <v>0</v>
      </c>
      <c r="X3240" s="188">
        <v>0</v>
      </c>
      <c r="Y3240" s="188">
        <v>0</v>
      </c>
      <c r="Z3240" s="186">
        <v>0</v>
      </c>
      <c r="AA3240" s="186">
        <v>0</v>
      </c>
      <c r="AB3240" s="186">
        <v>0</v>
      </c>
      <c r="AC3240" s="187">
        <v>0</v>
      </c>
      <c r="AD3240" s="188">
        <v>0</v>
      </c>
      <c r="AE3240" s="189">
        <v>0</v>
      </c>
      <c r="AF3240" s="189">
        <v>0</v>
      </c>
      <c r="AG3240" s="189">
        <v>0</v>
      </c>
      <c r="AH3240" s="191">
        <v>0</v>
      </c>
      <c r="AI3240" s="186">
        <v>0</v>
      </c>
      <c r="AJ3240" s="192">
        <v>7501943470514</v>
      </c>
      <c r="AK3240" s="192" t="s">
        <v>262</v>
      </c>
      <c r="AL3240" s="76"/>
      <c r="AM3240" s="75">
        <v>95549</v>
      </c>
      <c r="AO3240" s="188">
        <v>0</v>
      </c>
      <c r="AP3240" s="188">
        <v>0</v>
      </c>
      <c r="AQ3240" s="187">
        <v>0</v>
      </c>
      <c r="AR3240" s="188">
        <v>0</v>
      </c>
      <c r="AS3240" s="187">
        <v>0</v>
      </c>
      <c r="AT3240" s="188">
        <v>0</v>
      </c>
      <c r="AU3240" s="187">
        <v>0</v>
      </c>
      <c r="AV3240" s="188">
        <v>0</v>
      </c>
      <c r="AW3240" s="187">
        <v>0</v>
      </c>
      <c r="AX3240" s="188">
        <v>0</v>
      </c>
      <c r="AY3240" s="187">
        <v>0</v>
      </c>
      <c r="AZ3240" s="188">
        <v>0</v>
      </c>
      <c r="BA3240" s="187">
        <v>0</v>
      </c>
      <c r="BB3240" s="188">
        <v>0</v>
      </c>
      <c r="BC3240" s="187">
        <v>0</v>
      </c>
      <c r="BD3240" s="75"/>
      <c r="BE3240" s="75"/>
      <c r="BF3240" s="75"/>
      <c r="BH3240" s="74"/>
      <c r="BI3240" s="194"/>
      <c r="BJ3240" s="74"/>
    </row>
    <row r="3241" spans="1:62" ht="11.25" customHeight="1" x14ac:dyDescent="0.3">
      <c r="A3241" s="184" t="s">
        <v>3692</v>
      </c>
      <c r="B3241" s="185">
        <v>0</v>
      </c>
      <c r="C3241" s="828">
        <v>95585</v>
      </c>
      <c r="D3241" s="284">
        <v>1E-4</v>
      </c>
      <c r="E3241" s="91">
        <v>0</v>
      </c>
      <c r="F3241" s="186">
        <v>0</v>
      </c>
      <c r="G3241" s="186">
        <v>0</v>
      </c>
      <c r="H3241" s="186">
        <v>0</v>
      </c>
      <c r="I3241" s="187">
        <v>0</v>
      </c>
      <c r="J3241" s="188">
        <v>0</v>
      </c>
      <c r="K3241" s="186">
        <v>0</v>
      </c>
      <c r="L3241" s="186">
        <v>0</v>
      </c>
      <c r="M3241" s="187">
        <v>0</v>
      </c>
      <c r="N3241" s="189">
        <v>0</v>
      </c>
      <c r="O3241" s="188">
        <v>0</v>
      </c>
      <c r="P3241" s="189">
        <v>0</v>
      </c>
      <c r="Q3241" s="189">
        <v>0</v>
      </c>
      <c r="R3241" s="186">
        <v>0</v>
      </c>
      <c r="S3241" s="186">
        <v>1E-4</v>
      </c>
      <c r="T3241" s="188">
        <v>0</v>
      </c>
      <c r="U3241" s="187">
        <v>0</v>
      </c>
      <c r="V3241" s="189">
        <v>0</v>
      </c>
      <c r="W3241" s="189">
        <v>0</v>
      </c>
      <c r="X3241" s="188">
        <v>0</v>
      </c>
      <c r="Y3241" s="188">
        <v>0</v>
      </c>
      <c r="Z3241" s="186">
        <v>0</v>
      </c>
      <c r="AA3241" s="186">
        <v>0</v>
      </c>
      <c r="AB3241" s="186">
        <v>0</v>
      </c>
      <c r="AC3241" s="187">
        <v>0</v>
      </c>
      <c r="AD3241" s="188">
        <v>0</v>
      </c>
      <c r="AE3241" s="189">
        <v>0</v>
      </c>
      <c r="AF3241" s="189">
        <v>0</v>
      </c>
      <c r="AG3241" s="189">
        <v>0</v>
      </c>
      <c r="AH3241" s="191">
        <v>0</v>
      </c>
      <c r="AI3241" s="186">
        <v>0</v>
      </c>
      <c r="AJ3241" s="192">
        <v>7501943470514</v>
      </c>
      <c r="AK3241" s="192">
        <v>95549</v>
      </c>
      <c r="AL3241" s="76"/>
      <c r="AM3241" s="75">
        <v>95585</v>
      </c>
      <c r="AO3241" s="188">
        <v>0</v>
      </c>
      <c r="AP3241" s="188">
        <v>0</v>
      </c>
      <c r="AQ3241" s="187">
        <v>0</v>
      </c>
      <c r="AR3241" s="188">
        <v>0</v>
      </c>
      <c r="AS3241" s="187">
        <v>0</v>
      </c>
      <c r="AT3241" s="188">
        <v>0</v>
      </c>
      <c r="AU3241" s="187">
        <v>0</v>
      </c>
      <c r="AV3241" s="188">
        <v>0</v>
      </c>
      <c r="AW3241" s="187">
        <v>0</v>
      </c>
      <c r="AX3241" s="188">
        <v>0</v>
      </c>
      <c r="AY3241" s="187">
        <v>0</v>
      </c>
      <c r="AZ3241" s="188">
        <v>0</v>
      </c>
      <c r="BA3241" s="187">
        <v>0</v>
      </c>
      <c r="BB3241" s="188">
        <v>0</v>
      </c>
      <c r="BC3241" s="187">
        <v>0</v>
      </c>
      <c r="BD3241" s="75"/>
      <c r="BE3241" s="75"/>
      <c r="BF3241" s="75"/>
      <c r="BH3241" s="74"/>
      <c r="BI3241" s="194"/>
      <c r="BJ3241" s="74"/>
    </row>
    <row r="3242" spans="1:62" ht="11.25" customHeight="1" x14ac:dyDescent="0.3">
      <c r="A3242" s="184" t="s">
        <v>3693</v>
      </c>
      <c r="B3242" s="185">
        <v>0</v>
      </c>
      <c r="C3242" s="828">
        <v>95427</v>
      </c>
      <c r="D3242" s="284">
        <v>1E-4</v>
      </c>
      <c r="E3242" s="91">
        <v>0</v>
      </c>
      <c r="F3242" s="186">
        <v>0</v>
      </c>
      <c r="G3242" s="186">
        <v>0</v>
      </c>
      <c r="H3242" s="186">
        <v>0</v>
      </c>
      <c r="I3242" s="187">
        <v>0</v>
      </c>
      <c r="J3242" s="188">
        <v>0</v>
      </c>
      <c r="K3242" s="186">
        <v>0</v>
      </c>
      <c r="L3242" s="186">
        <v>0</v>
      </c>
      <c r="M3242" s="187">
        <v>0</v>
      </c>
      <c r="N3242" s="189">
        <v>0</v>
      </c>
      <c r="O3242" s="188">
        <v>0</v>
      </c>
      <c r="P3242" s="189">
        <v>0</v>
      </c>
      <c r="Q3242" s="189">
        <v>0</v>
      </c>
      <c r="R3242" s="186">
        <v>0</v>
      </c>
      <c r="S3242" s="186">
        <v>1E-4</v>
      </c>
      <c r="T3242" s="188">
        <v>0</v>
      </c>
      <c r="U3242" s="187">
        <v>0</v>
      </c>
      <c r="V3242" s="189">
        <v>0</v>
      </c>
      <c r="W3242" s="189">
        <v>0</v>
      </c>
      <c r="X3242" s="188">
        <v>0</v>
      </c>
      <c r="Y3242" s="188">
        <v>0</v>
      </c>
      <c r="Z3242" s="186">
        <v>0</v>
      </c>
      <c r="AA3242" s="186">
        <v>0</v>
      </c>
      <c r="AB3242" s="186">
        <v>0</v>
      </c>
      <c r="AC3242" s="187">
        <v>0</v>
      </c>
      <c r="AD3242" s="188">
        <v>0</v>
      </c>
      <c r="AE3242" s="189">
        <v>0</v>
      </c>
      <c r="AF3242" s="189">
        <v>0</v>
      </c>
      <c r="AG3242" s="189">
        <v>0</v>
      </c>
      <c r="AH3242" s="191">
        <v>0</v>
      </c>
      <c r="AI3242" s="186">
        <v>0</v>
      </c>
      <c r="AJ3242" s="192">
        <v>7501943470514</v>
      </c>
      <c r="AK3242" s="192">
        <v>95549</v>
      </c>
      <c r="AL3242" s="76"/>
      <c r="AM3242" s="75">
        <v>95427</v>
      </c>
      <c r="AO3242" s="188">
        <v>0</v>
      </c>
      <c r="AP3242" s="188">
        <v>0</v>
      </c>
      <c r="AQ3242" s="187">
        <v>0</v>
      </c>
      <c r="AR3242" s="188">
        <v>0</v>
      </c>
      <c r="AS3242" s="187">
        <v>0</v>
      </c>
      <c r="AT3242" s="188">
        <v>0</v>
      </c>
      <c r="AU3242" s="187">
        <v>0</v>
      </c>
      <c r="AV3242" s="188">
        <v>0</v>
      </c>
      <c r="AW3242" s="187">
        <v>0</v>
      </c>
      <c r="AX3242" s="188">
        <v>0</v>
      </c>
      <c r="AY3242" s="187">
        <v>0</v>
      </c>
      <c r="AZ3242" s="188">
        <v>0</v>
      </c>
      <c r="BA3242" s="187">
        <v>0</v>
      </c>
      <c r="BB3242" s="188">
        <v>0</v>
      </c>
      <c r="BC3242" s="187">
        <v>0</v>
      </c>
      <c r="BD3242" s="75"/>
      <c r="BE3242" s="75"/>
      <c r="BF3242" s="75"/>
      <c r="BH3242" s="74"/>
      <c r="BI3242" s="194"/>
      <c r="BJ3242" s="74"/>
    </row>
    <row r="3243" spans="1:62" ht="11.25" customHeight="1" x14ac:dyDescent="0.3">
      <c r="A3243" s="184" t="s">
        <v>3694</v>
      </c>
      <c r="B3243" s="185">
        <v>0</v>
      </c>
      <c r="C3243" s="828">
        <v>95611</v>
      </c>
      <c r="D3243" s="284">
        <v>1E-4</v>
      </c>
      <c r="E3243" s="91">
        <v>0</v>
      </c>
      <c r="F3243" s="186">
        <v>0</v>
      </c>
      <c r="G3243" s="186">
        <v>0</v>
      </c>
      <c r="H3243" s="186">
        <v>0</v>
      </c>
      <c r="I3243" s="187">
        <v>0</v>
      </c>
      <c r="J3243" s="188">
        <v>0</v>
      </c>
      <c r="K3243" s="186">
        <v>0</v>
      </c>
      <c r="L3243" s="186">
        <v>0</v>
      </c>
      <c r="M3243" s="187">
        <v>0</v>
      </c>
      <c r="N3243" s="189">
        <v>0</v>
      </c>
      <c r="O3243" s="188">
        <v>0</v>
      </c>
      <c r="P3243" s="189">
        <v>0</v>
      </c>
      <c r="Q3243" s="189">
        <v>0</v>
      </c>
      <c r="R3243" s="186">
        <v>0</v>
      </c>
      <c r="S3243" s="186">
        <v>1E-4</v>
      </c>
      <c r="T3243" s="188">
        <v>0</v>
      </c>
      <c r="U3243" s="187">
        <v>0</v>
      </c>
      <c r="V3243" s="189">
        <v>0</v>
      </c>
      <c r="W3243" s="189">
        <v>0</v>
      </c>
      <c r="X3243" s="188">
        <v>0</v>
      </c>
      <c r="Y3243" s="188">
        <v>0</v>
      </c>
      <c r="Z3243" s="186">
        <v>0</v>
      </c>
      <c r="AA3243" s="186">
        <v>0</v>
      </c>
      <c r="AB3243" s="186">
        <v>0</v>
      </c>
      <c r="AC3243" s="187">
        <v>0</v>
      </c>
      <c r="AD3243" s="188">
        <v>0</v>
      </c>
      <c r="AE3243" s="189">
        <v>0</v>
      </c>
      <c r="AF3243" s="189">
        <v>0</v>
      </c>
      <c r="AG3243" s="189">
        <v>0</v>
      </c>
      <c r="AH3243" s="191">
        <v>0</v>
      </c>
      <c r="AI3243" s="186">
        <v>0</v>
      </c>
      <c r="AJ3243" s="192">
        <v>7501943470514</v>
      </c>
      <c r="AK3243" s="192">
        <v>95549</v>
      </c>
      <c r="AL3243" s="76"/>
      <c r="AM3243" s="75">
        <v>95611</v>
      </c>
      <c r="AO3243" s="188">
        <v>0</v>
      </c>
      <c r="AP3243" s="188">
        <v>0</v>
      </c>
      <c r="AQ3243" s="187">
        <v>0</v>
      </c>
      <c r="AR3243" s="188">
        <v>0</v>
      </c>
      <c r="AS3243" s="187">
        <v>0</v>
      </c>
      <c r="AT3243" s="188">
        <v>0</v>
      </c>
      <c r="AU3243" s="187">
        <v>0</v>
      </c>
      <c r="AV3243" s="188">
        <v>0</v>
      </c>
      <c r="AW3243" s="187">
        <v>0</v>
      </c>
      <c r="AX3243" s="188">
        <v>-5.0000000000000001E-3</v>
      </c>
      <c r="AY3243" s="187">
        <v>-5.598420797461453E-4</v>
      </c>
      <c r="AZ3243" s="188">
        <v>0</v>
      </c>
      <c r="BA3243" s="187">
        <v>0</v>
      </c>
      <c r="BB3243" s="188">
        <v>-1.0249999999999999</v>
      </c>
      <c r="BC3243" s="187">
        <v>-0.17152629958365126</v>
      </c>
      <c r="BD3243" s="75"/>
      <c r="BE3243" s="75"/>
      <c r="BF3243" s="75"/>
      <c r="BH3243" s="74"/>
      <c r="BI3243" s="194"/>
      <c r="BJ3243" s="74"/>
    </row>
    <row r="3244" spans="1:62" ht="11.25" customHeight="1" x14ac:dyDescent="0.3">
      <c r="A3244" s="333" t="s">
        <v>3695</v>
      </c>
      <c r="B3244" s="334">
        <v>0</v>
      </c>
      <c r="C3244" s="875">
        <v>95691</v>
      </c>
      <c r="D3244" s="390">
        <v>3970.8150000000001</v>
      </c>
      <c r="E3244" s="336">
        <v>136.14417348819273</v>
      </c>
      <c r="F3244" s="338">
        <v>0</v>
      </c>
      <c r="G3244" s="338">
        <v>0</v>
      </c>
      <c r="H3244" s="338">
        <v>0</v>
      </c>
      <c r="I3244" s="339">
        <v>0</v>
      </c>
      <c r="J3244" s="337">
        <v>1070</v>
      </c>
      <c r="K3244" s="338">
        <v>874.98749999999984</v>
      </c>
      <c r="L3244" s="338">
        <v>476.72</v>
      </c>
      <c r="M3244" s="339">
        <v>54.483064043772067</v>
      </c>
      <c r="N3244" s="340">
        <v>0</v>
      </c>
      <c r="O3244" s="337">
        <v>0</v>
      </c>
      <c r="P3244" s="340">
        <v>23.734999999999999</v>
      </c>
      <c r="Q3244" s="340">
        <v>46.771495327102805</v>
      </c>
      <c r="R3244" s="338">
        <v>97.965280373831789</v>
      </c>
      <c r="S3244" s="338">
        <v>3494.0950000000003</v>
      </c>
      <c r="T3244" s="337">
        <v>3493.5899999999997</v>
      </c>
      <c r="U3244" s="187">
        <v>119.78193974199633</v>
      </c>
      <c r="V3244" s="340">
        <v>121.2</v>
      </c>
      <c r="W3244" s="340">
        <v>23.734999999999999</v>
      </c>
      <c r="X3244" s="337">
        <v>3348.6549999999997</v>
      </c>
      <c r="Y3244" s="337">
        <v>0</v>
      </c>
      <c r="Z3244" s="338">
        <v>0</v>
      </c>
      <c r="AA3244" s="338">
        <v>0</v>
      </c>
      <c r="AB3244" s="338">
        <v>0</v>
      </c>
      <c r="AC3244" s="339">
        <v>0</v>
      </c>
      <c r="AD3244" s="337">
        <v>9.089999999999975</v>
      </c>
      <c r="AE3244" s="340">
        <v>0</v>
      </c>
      <c r="AF3244" s="340">
        <v>0</v>
      </c>
      <c r="AG3244" s="340">
        <v>0</v>
      </c>
      <c r="AH3244" s="341">
        <v>0</v>
      </c>
      <c r="AI3244" s="186">
        <v>1076</v>
      </c>
      <c r="AJ3244" s="192">
        <v>7501943470514</v>
      </c>
      <c r="AK3244" s="192">
        <v>95549</v>
      </c>
      <c r="AL3244" s="76"/>
      <c r="AM3244" s="75">
        <v>95691</v>
      </c>
      <c r="AO3244" s="188">
        <v>754.97333333333336</v>
      </c>
      <c r="AP3244" s="188">
        <v>722.15</v>
      </c>
      <c r="AQ3244" s="187">
        <v>94.398692810457518</v>
      </c>
      <c r="AR3244" s="188">
        <v>860.5150000000001</v>
      </c>
      <c r="AS3244" s="187">
        <v>0</v>
      </c>
      <c r="AT3244" s="188">
        <v>682.255</v>
      </c>
      <c r="AU3244" s="187">
        <v>0</v>
      </c>
      <c r="AV3244" s="188">
        <v>541.36500000000001</v>
      </c>
      <c r="AW3244" s="187">
        <v>0</v>
      </c>
      <c r="AX3244" s="188">
        <v>1245.825</v>
      </c>
      <c r="AY3244" s="187">
        <v>0</v>
      </c>
      <c r="AZ3244" s="188">
        <v>349.96000000000004</v>
      </c>
      <c r="BA3244" s="187">
        <v>0</v>
      </c>
      <c r="BB3244" s="188">
        <v>1322.59</v>
      </c>
      <c r="BC3244" s="187">
        <v>0</v>
      </c>
      <c r="BD3244" s="75"/>
      <c r="BE3244" s="75"/>
      <c r="BF3244" s="75"/>
      <c r="BH3244" s="74"/>
      <c r="BI3244" s="194"/>
      <c r="BJ3244" s="74"/>
    </row>
    <row r="3245" spans="1:62" ht="11.25" customHeight="1" x14ac:dyDescent="0.3">
      <c r="A3245" s="333" t="s">
        <v>3696</v>
      </c>
      <c r="B3245" s="334">
        <v>0</v>
      </c>
      <c r="C3245" s="861">
        <v>95637</v>
      </c>
      <c r="D3245" s="390">
        <v>1E-4</v>
      </c>
      <c r="E3245" s="336">
        <v>0</v>
      </c>
      <c r="F3245" s="338">
        <v>0</v>
      </c>
      <c r="G3245" s="338">
        <v>0</v>
      </c>
      <c r="H3245" s="338">
        <v>0</v>
      </c>
      <c r="I3245" s="339">
        <v>0</v>
      </c>
      <c r="J3245" s="337">
        <v>0</v>
      </c>
      <c r="K3245" s="338">
        <v>0</v>
      </c>
      <c r="L3245" s="338">
        <v>0</v>
      </c>
      <c r="M3245" s="339">
        <v>0</v>
      </c>
      <c r="N3245" s="340">
        <v>0</v>
      </c>
      <c r="O3245" s="337">
        <v>0</v>
      </c>
      <c r="P3245" s="340">
        <v>0</v>
      </c>
      <c r="Q3245" s="340">
        <v>0</v>
      </c>
      <c r="R3245" s="338">
        <v>0</v>
      </c>
      <c r="S3245" s="338">
        <v>1E-4</v>
      </c>
      <c r="T3245" s="337">
        <v>0.316</v>
      </c>
      <c r="U3245" s="339">
        <v>0</v>
      </c>
      <c r="V3245" s="340">
        <v>0</v>
      </c>
      <c r="W3245" s="340">
        <v>0</v>
      </c>
      <c r="X3245" s="337">
        <v>0.316</v>
      </c>
      <c r="Y3245" s="337">
        <v>0</v>
      </c>
      <c r="Z3245" s="338">
        <v>0</v>
      </c>
      <c r="AA3245" s="338">
        <v>0</v>
      </c>
      <c r="AB3245" s="338">
        <v>0</v>
      </c>
      <c r="AC3245" s="339">
        <v>0</v>
      </c>
      <c r="AD3245" s="337">
        <v>0</v>
      </c>
      <c r="AE3245" s="340">
        <v>0</v>
      </c>
      <c r="AF3245" s="340">
        <v>0</v>
      </c>
      <c r="AG3245" s="340">
        <v>0</v>
      </c>
      <c r="AH3245" s="341">
        <v>0</v>
      </c>
      <c r="AI3245" s="186">
        <v>0</v>
      </c>
      <c r="AJ3245" s="192">
        <v>7506425607518</v>
      </c>
      <c r="AK3245" s="192" t="s">
        <v>262</v>
      </c>
      <c r="AL3245" s="76"/>
      <c r="AM3245" s="75">
        <v>95637</v>
      </c>
      <c r="AO3245" s="188">
        <v>0</v>
      </c>
      <c r="AP3245" s="188">
        <v>0</v>
      </c>
      <c r="AQ3245" s="187">
        <v>0</v>
      </c>
      <c r="AR3245" s="188">
        <v>0</v>
      </c>
      <c r="AS3245" s="187">
        <v>0</v>
      </c>
      <c r="AT3245" s="188">
        <v>0</v>
      </c>
      <c r="AU3245" s="187">
        <v>0</v>
      </c>
      <c r="AV3245" s="188">
        <v>0</v>
      </c>
      <c r="AW3245" s="187">
        <v>0</v>
      </c>
      <c r="AX3245" s="188">
        <v>0</v>
      </c>
      <c r="AY3245" s="187">
        <v>0</v>
      </c>
      <c r="AZ3245" s="188">
        <v>0</v>
      </c>
      <c r="BA3245" s="187">
        <v>0</v>
      </c>
      <c r="BB3245" s="188">
        <v>0</v>
      </c>
      <c r="BC3245" s="187">
        <v>0</v>
      </c>
      <c r="BD3245" s="75"/>
      <c r="BE3245" s="75"/>
      <c r="BF3245" s="75"/>
      <c r="BH3245" s="74"/>
      <c r="BI3245" s="194"/>
      <c r="BJ3245" s="74"/>
    </row>
    <row r="3246" spans="1:62" ht="11.25" customHeight="1" x14ac:dyDescent="0.3">
      <c r="A3246" s="333" t="s">
        <v>3697</v>
      </c>
      <c r="B3246" s="334">
        <v>0</v>
      </c>
      <c r="C3246" s="861">
        <v>95646</v>
      </c>
      <c r="D3246" s="390">
        <v>20.945000000000004</v>
      </c>
      <c r="E3246" s="336">
        <v>0</v>
      </c>
      <c r="F3246" s="338">
        <v>0</v>
      </c>
      <c r="G3246" s="338">
        <v>0</v>
      </c>
      <c r="H3246" s="338">
        <v>0</v>
      </c>
      <c r="I3246" s="339">
        <v>0</v>
      </c>
      <c r="J3246" s="337">
        <v>0</v>
      </c>
      <c r="K3246" s="338">
        <v>0</v>
      </c>
      <c r="L3246" s="338">
        <v>0.29499999999999998</v>
      </c>
      <c r="M3246" s="339">
        <v>0</v>
      </c>
      <c r="N3246" s="340">
        <v>0</v>
      </c>
      <c r="O3246" s="337">
        <v>0</v>
      </c>
      <c r="P3246" s="340">
        <v>0</v>
      </c>
      <c r="Q3246" s="340">
        <v>0</v>
      </c>
      <c r="R3246" s="338">
        <v>0</v>
      </c>
      <c r="S3246" s="338">
        <v>20.650000000000002</v>
      </c>
      <c r="T3246" s="337">
        <v>19.765000000000001</v>
      </c>
      <c r="U3246" s="339">
        <v>0</v>
      </c>
      <c r="V3246" s="340">
        <v>0</v>
      </c>
      <c r="W3246" s="340">
        <v>0</v>
      </c>
      <c r="X3246" s="337">
        <v>19.765000000000001</v>
      </c>
      <c r="Y3246" s="337">
        <v>0</v>
      </c>
      <c r="Z3246" s="338">
        <v>0</v>
      </c>
      <c r="AA3246" s="338">
        <v>0</v>
      </c>
      <c r="AB3246" s="338">
        <v>0</v>
      </c>
      <c r="AC3246" s="339">
        <v>0</v>
      </c>
      <c r="AD3246" s="337">
        <v>0</v>
      </c>
      <c r="AE3246" s="340">
        <v>0</v>
      </c>
      <c r="AF3246" s="340">
        <v>0</v>
      </c>
      <c r="AG3246" s="340">
        <v>0</v>
      </c>
      <c r="AH3246" s="341">
        <v>0</v>
      </c>
      <c r="AI3246" s="186">
        <v>0</v>
      </c>
      <c r="AJ3246" s="192">
        <v>7506425607518</v>
      </c>
      <c r="AK3246" s="192" t="s">
        <v>262</v>
      </c>
      <c r="AL3246" s="76"/>
      <c r="AM3246" s="75">
        <v>95646</v>
      </c>
      <c r="AO3246" s="188">
        <v>0</v>
      </c>
      <c r="AP3246" s="188">
        <v>0</v>
      </c>
      <c r="AQ3246" s="187">
        <v>0</v>
      </c>
      <c r="AR3246" s="188">
        <v>0</v>
      </c>
      <c r="AS3246" s="187">
        <v>0</v>
      </c>
      <c r="AT3246" s="188">
        <v>0</v>
      </c>
      <c r="AU3246" s="187">
        <v>0</v>
      </c>
      <c r="AV3246" s="188">
        <v>0.59</v>
      </c>
      <c r="AW3246" s="187">
        <v>0</v>
      </c>
      <c r="AX3246" s="188">
        <v>0</v>
      </c>
      <c r="AY3246" s="187">
        <v>0</v>
      </c>
      <c r="AZ3246" s="188">
        <v>0</v>
      </c>
      <c r="BA3246" s="187">
        <v>0</v>
      </c>
      <c r="BB3246" s="188">
        <v>0</v>
      </c>
      <c r="BC3246" s="187">
        <v>0</v>
      </c>
      <c r="BD3246" s="75"/>
      <c r="BE3246" s="75"/>
      <c r="BF3246" s="75"/>
      <c r="BH3246" s="74"/>
      <c r="BI3246" s="194"/>
      <c r="BJ3246" s="74"/>
    </row>
    <row r="3247" spans="1:62" ht="11.25" customHeight="1" x14ac:dyDescent="0.3">
      <c r="A3247" s="184" t="s">
        <v>3698</v>
      </c>
      <c r="B3247" s="185">
        <v>0</v>
      </c>
      <c r="C3247" s="832">
        <v>95541</v>
      </c>
      <c r="D3247" s="55">
        <v>1E-4</v>
      </c>
      <c r="E3247" s="91">
        <v>0</v>
      </c>
      <c r="F3247" s="186">
        <v>0</v>
      </c>
      <c r="G3247" s="186">
        <v>0</v>
      </c>
      <c r="H3247" s="186">
        <v>0</v>
      </c>
      <c r="I3247" s="187">
        <v>0</v>
      </c>
      <c r="J3247" s="188">
        <v>0</v>
      </c>
      <c r="K3247" s="186">
        <v>0</v>
      </c>
      <c r="L3247" s="186">
        <v>0</v>
      </c>
      <c r="M3247" s="187">
        <v>0</v>
      </c>
      <c r="N3247" s="189">
        <v>0</v>
      </c>
      <c r="O3247" s="188">
        <v>0</v>
      </c>
      <c r="P3247" s="189">
        <v>0</v>
      </c>
      <c r="Q3247" s="189">
        <v>0</v>
      </c>
      <c r="R3247" s="186">
        <v>0</v>
      </c>
      <c r="S3247" s="186">
        <v>1E-4</v>
      </c>
      <c r="T3247" s="188">
        <v>0</v>
      </c>
      <c r="U3247" s="187">
        <v>0</v>
      </c>
      <c r="V3247" s="189">
        <v>0</v>
      </c>
      <c r="W3247" s="189">
        <v>0</v>
      </c>
      <c r="X3247" s="188">
        <v>0</v>
      </c>
      <c r="Y3247" s="188">
        <v>0</v>
      </c>
      <c r="Z3247" s="186">
        <v>0</v>
      </c>
      <c r="AA3247" s="186">
        <v>0</v>
      </c>
      <c r="AB3247" s="186">
        <v>0</v>
      </c>
      <c r="AC3247" s="187">
        <v>0</v>
      </c>
      <c r="AD3247" s="188">
        <v>0</v>
      </c>
      <c r="AE3247" s="189">
        <v>0</v>
      </c>
      <c r="AF3247" s="189">
        <v>0</v>
      </c>
      <c r="AG3247" s="189">
        <v>0</v>
      </c>
      <c r="AH3247" s="191">
        <v>0</v>
      </c>
      <c r="AI3247" s="186">
        <v>0</v>
      </c>
      <c r="AJ3247" s="192">
        <v>7501943472631</v>
      </c>
      <c r="AK3247" s="192" t="s">
        <v>262</v>
      </c>
      <c r="AL3247" s="76"/>
      <c r="AM3247" s="75">
        <v>95541</v>
      </c>
      <c r="AO3247" s="188">
        <v>0</v>
      </c>
      <c r="AP3247" s="188">
        <v>0</v>
      </c>
      <c r="AQ3247" s="187">
        <v>0</v>
      </c>
      <c r="AR3247" s="188">
        <v>0</v>
      </c>
      <c r="AS3247" s="187">
        <v>0</v>
      </c>
      <c r="AT3247" s="188">
        <v>0</v>
      </c>
      <c r="AU3247" s="187">
        <v>0</v>
      </c>
      <c r="AV3247" s="188">
        <v>0</v>
      </c>
      <c r="AW3247" s="187">
        <v>0</v>
      </c>
      <c r="AX3247" s="188">
        <v>0</v>
      </c>
      <c r="AY3247" s="187">
        <v>0</v>
      </c>
      <c r="AZ3247" s="188">
        <v>0</v>
      </c>
      <c r="BA3247" s="187">
        <v>0</v>
      </c>
      <c r="BB3247" s="188">
        <v>0</v>
      </c>
      <c r="BC3247" s="187">
        <v>0</v>
      </c>
      <c r="BD3247" s="75"/>
      <c r="BE3247" s="75"/>
      <c r="BF3247" s="75"/>
      <c r="BH3247" s="74"/>
      <c r="BI3247" s="194"/>
      <c r="BJ3247" s="74"/>
    </row>
    <row r="3248" spans="1:62" ht="11.25" customHeight="1" x14ac:dyDescent="0.3">
      <c r="A3248" s="333" t="s">
        <v>3699</v>
      </c>
      <c r="B3248" s="334">
        <v>0</v>
      </c>
      <c r="C3248" s="861">
        <v>95586</v>
      </c>
      <c r="D3248" s="335">
        <v>1E-4</v>
      </c>
      <c r="E3248" s="336">
        <v>0</v>
      </c>
      <c r="F3248" s="338">
        <v>0</v>
      </c>
      <c r="G3248" s="338">
        <v>0</v>
      </c>
      <c r="H3248" s="338">
        <v>0</v>
      </c>
      <c r="I3248" s="339">
        <v>0</v>
      </c>
      <c r="J3248" s="337">
        <v>0</v>
      </c>
      <c r="K3248" s="338">
        <v>0</v>
      </c>
      <c r="L3248" s="338">
        <v>0</v>
      </c>
      <c r="M3248" s="339">
        <v>0</v>
      </c>
      <c r="N3248" s="340">
        <v>0</v>
      </c>
      <c r="O3248" s="337">
        <v>0</v>
      </c>
      <c r="P3248" s="340">
        <v>0</v>
      </c>
      <c r="Q3248" s="340">
        <v>0</v>
      </c>
      <c r="R3248" s="338">
        <v>0</v>
      </c>
      <c r="S3248" s="338">
        <v>1E-4</v>
      </c>
      <c r="T3248" s="337">
        <v>0</v>
      </c>
      <c r="U3248" s="339">
        <v>0</v>
      </c>
      <c r="V3248" s="340">
        <v>0</v>
      </c>
      <c r="W3248" s="340">
        <v>0</v>
      </c>
      <c r="X3248" s="337">
        <v>0</v>
      </c>
      <c r="Y3248" s="337">
        <v>0</v>
      </c>
      <c r="Z3248" s="338">
        <v>0</v>
      </c>
      <c r="AA3248" s="338">
        <v>0</v>
      </c>
      <c r="AB3248" s="338">
        <v>0</v>
      </c>
      <c r="AC3248" s="339">
        <v>0</v>
      </c>
      <c r="AD3248" s="337">
        <v>0</v>
      </c>
      <c r="AE3248" s="340">
        <v>0</v>
      </c>
      <c r="AF3248" s="340">
        <v>0</v>
      </c>
      <c r="AG3248" s="340">
        <v>0</v>
      </c>
      <c r="AH3248" s="341">
        <v>0</v>
      </c>
      <c r="AI3248" s="186">
        <v>0</v>
      </c>
      <c r="AJ3248" s="192">
        <v>7501943472631</v>
      </c>
      <c r="AK3248" s="192">
        <v>95541</v>
      </c>
      <c r="AL3248" s="76"/>
      <c r="AM3248" s="75">
        <v>95586</v>
      </c>
      <c r="AO3248" s="188">
        <v>0</v>
      </c>
      <c r="AP3248" s="188">
        <v>0</v>
      </c>
      <c r="AQ3248" s="187">
        <v>0</v>
      </c>
      <c r="AR3248" s="188">
        <v>0</v>
      </c>
      <c r="AS3248" s="187">
        <v>0</v>
      </c>
      <c r="AT3248" s="188">
        <v>0</v>
      </c>
      <c r="AU3248" s="187">
        <v>0</v>
      </c>
      <c r="AV3248" s="188">
        <v>0</v>
      </c>
      <c r="AW3248" s="187">
        <v>0</v>
      </c>
      <c r="AX3248" s="188">
        <v>0</v>
      </c>
      <c r="AY3248" s="187">
        <v>0</v>
      </c>
      <c r="AZ3248" s="188">
        <v>0</v>
      </c>
      <c r="BA3248" s="187">
        <v>0</v>
      </c>
      <c r="BB3248" s="188">
        <v>0</v>
      </c>
      <c r="BC3248" s="187">
        <v>0</v>
      </c>
      <c r="BD3248" s="75"/>
      <c r="BE3248" s="75"/>
      <c r="BF3248" s="75"/>
      <c r="BH3248" s="74"/>
      <c r="BI3248" s="194"/>
      <c r="BJ3248" s="74"/>
    </row>
    <row r="3249" spans="1:62" ht="11.25" customHeight="1" x14ac:dyDescent="0.3">
      <c r="A3249" s="333" t="s">
        <v>3700</v>
      </c>
      <c r="B3249" s="334">
        <v>0</v>
      </c>
      <c r="C3249" s="861">
        <v>95438</v>
      </c>
      <c r="D3249" s="335">
        <v>1E-4</v>
      </c>
      <c r="E3249" s="336">
        <v>0</v>
      </c>
      <c r="F3249" s="338">
        <v>0</v>
      </c>
      <c r="G3249" s="338">
        <v>0</v>
      </c>
      <c r="H3249" s="338">
        <v>0</v>
      </c>
      <c r="I3249" s="339">
        <v>0</v>
      </c>
      <c r="J3249" s="337">
        <v>0</v>
      </c>
      <c r="K3249" s="338">
        <v>0</v>
      </c>
      <c r="L3249" s="338">
        <v>0</v>
      </c>
      <c r="M3249" s="339">
        <v>0</v>
      </c>
      <c r="N3249" s="340">
        <v>0</v>
      </c>
      <c r="O3249" s="337">
        <v>0</v>
      </c>
      <c r="P3249" s="340">
        <v>0</v>
      </c>
      <c r="Q3249" s="340">
        <v>0</v>
      </c>
      <c r="R3249" s="338">
        <v>0</v>
      </c>
      <c r="S3249" s="338">
        <v>1E-4</v>
      </c>
      <c r="T3249" s="337">
        <v>0</v>
      </c>
      <c r="U3249" s="339">
        <v>0</v>
      </c>
      <c r="V3249" s="340">
        <v>0</v>
      </c>
      <c r="W3249" s="340">
        <v>0</v>
      </c>
      <c r="X3249" s="337">
        <v>0</v>
      </c>
      <c r="Y3249" s="337">
        <v>0</v>
      </c>
      <c r="Z3249" s="338">
        <v>0</v>
      </c>
      <c r="AA3249" s="338">
        <v>0</v>
      </c>
      <c r="AB3249" s="338">
        <v>0</v>
      </c>
      <c r="AC3249" s="339">
        <v>0</v>
      </c>
      <c r="AD3249" s="337">
        <v>0</v>
      </c>
      <c r="AE3249" s="340">
        <v>0</v>
      </c>
      <c r="AF3249" s="340">
        <v>0</v>
      </c>
      <c r="AG3249" s="340">
        <v>0</v>
      </c>
      <c r="AH3249" s="341">
        <v>0</v>
      </c>
      <c r="AI3249" s="186">
        <v>0</v>
      </c>
      <c r="AJ3249" s="192">
        <v>7501943489318</v>
      </c>
      <c r="AK3249" s="192" t="s">
        <v>262</v>
      </c>
      <c r="AL3249" s="76"/>
      <c r="AM3249" s="75">
        <v>95438</v>
      </c>
      <c r="AO3249" s="188">
        <v>0</v>
      </c>
      <c r="AP3249" s="188">
        <v>0</v>
      </c>
      <c r="AQ3249" s="187">
        <v>0</v>
      </c>
      <c r="AR3249" s="188">
        <v>0</v>
      </c>
      <c r="AS3249" s="187">
        <v>0</v>
      </c>
      <c r="AT3249" s="188">
        <v>0</v>
      </c>
      <c r="AU3249" s="187">
        <v>0</v>
      </c>
      <c r="AV3249" s="188">
        <v>0</v>
      </c>
      <c r="AW3249" s="187">
        <v>0</v>
      </c>
      <c r="AX3249" s="188">
        <v>0</v>
      </c>
      <c r="AY3249" s="187">
        <v>0</v>
      </c>
      <c r="AZ3249" s="188">
        <v>0</v>
      </c>
      <c r="BA3249" s="187">
        <v>0</v>
      </c>
      <c r="BB3249" s="188">
        <v>0</v>
      </c>
      <c r="BC3249" s="187">
        <v>0</v>
      </c>
      <c r="BD3249" s="75"/>
      <c r="BE3249" s="75"/>
      <c r="BF3249" s="75"/>
      <c r="BH3249" s="74"/>
      <c r="BI3249" s="194"/>
      <c r="BJ3249" s="74"/>
    </row>
    <row r="3250" spans="1:62" ht="11.25" customHeight="1" x14ac:dyDescent="0.3">
      <c r="A3250" s="184" t="s">
        <v>3701</v>
      </c>
      <c r="B3250" s="185">
        <v>0</v>
      </c>
      <c r="C3250" s="834">
        <v>95552</v>
      </c>
      <c r="D3250" s="284">
        <v>1E-4</v>
      </c>
      <c r="E3250" s="91">
        <v>0</v>
      </c>
      <c r="F3250" s="186">
        <v>0</v>
      </c>
      <c r="G3250" s="186">
        <v>0</v>
      </c>
      <c r="H3250" s="186">
        <v>0</v>
      </c>
      <c r="I3250" s="187">
        <v>0</v>
      </c>
      <c r="J3250" s="188">
        <v>0</v>
      </c>
      <c r="K3250" s="186">
        <v>0</v>
      </c>
      <c r="L3250" s="186">
        <v>0</v>
      </c>
      <c r="M3250" s="187">
        <v>0</v>
      </c>
      <c r="N3250" s="189">
        <v>0</v>
      </c>
      <c r="O3250" s="188">
        <v>0</v>
      </c>
      <c r="P3250" s="189">
        <v>0</v>
      </c>
      <c r="Q3250" s="189">
        <v>0</v>
      </c>
      <c r="R3250" s="186">
        <v>0</v>
      </c>
      <c r="S3250" s="186">
        <v>1E-4</v>
      </c>
      <c r="T3250" s="188">
        <v>0</v>
      </c>
      <c r="U3250" s="187">
        <v>0</v>
      </c>
      <c r="V3250" s="189">
        <v>0</v>
      </c>
      <c r="W3250" s="189">
        <v>0</v>
      </c>
      <c r="X3250" s="188">
        <v>0</v>
      </c>
      <c r="Y3250" s="188">
        <v>0</v>
      </c>
      <c r="Z3250" s="186">
        <v>0</v>
      </c>
      <c r="AA3250" s="186">
        <v>0</v>
      </c>
      <c r="AB3250" s="186">
        <v>0</v>
      </c>
      <c r="AC3250" s="187">
        <v>0</v>
      </c>
      <c r="AD3250" s="188">
        <v>0</v>
      </c>
      <c r="AE3250" s="189">
        <v>0</v>
      </c>
      <c r="AF3250" s="189">
        <v>0</v>
      </c>
      <c r="AG3250" s="189">
        <v>0</v>
      </c>
      <c r="AH3250" s="191">
        <v>0</v>
      </c>
      <c r="AI3250" s="186">
        <v>0</v>
      </c>
      <c r="AJ3250" s="192">
        <v>7501943470576</v>
      </c>
      <c r="AK3250" s="192" t="s">
        <v>262</v>
      </c>
      <c r="AM3250" s="75">
        <v>95552</v>
      </c>
      <c r="AO3250" s="188">
        <v>0</v>
      </c>
      <c r="AP3250" s="188">
        <v>0</v>
      </c>
      <c r="AQ3250" s="187">
        <v>0</v>
      </c>
      <c r="AR3250" s="188">
        <v>0</v>
      </c>
      <c r="AS3250" s="187">
        <v>0</v>
      </c>
      <c r="AT3250" s="188">
        <v>0</v>
      </c>
      <c r="AU3250" s="187">
        <v>0</v>
      </c>
      <c r="AV3250" s="188">
        <v>0</v>
      </c>
      <c r="AW3250" s="187">
        <v>0</v>
      </c>
      <c r="AX3250" s="188">
        <v>0</v>
      </c>
      <c r="AY3250" s="187">
        <v>0</v>
      </c>
      <c r="AZ3250" s="188">
        <v>0</v>
      </c>
      <c r="BA3250" s="187">
        <v>0</v>
      </c>
      <c r="BB3250" s="188">
        <v>0</v>
      </c>
      <c r="BC3250" s="187">
        <v>0</v>
      </c>
      <c r="BD3250" s="75"/>
      <c r="BE3250" s="75"/>
      <c r="BH3250" s="74"/>
      <c r="BI3250" s="194"/>
      <c r="BJ3250" s="74"/>
    </row>
    <row r="3251" spans="1:62" ht="11.25" customHeight="1" x14ac:dyDescent="0.3">
      <c r="A3251" s="377" t="s">
        <v>3702</v>
      </c>
      <c r="B3251" s="369">
        <v>0</v>
      </c>
      <c r="C3251" s="948">
        <v>95421</v>
      </c>
      <c r="D3251" s="370">
        <v>1E-4</v>
      </c>
      <c r="E3251" s="371">
        <v>0</v>
      </c>
      <c r="F3251" s="372">
        <v>0</v>
      </c>
      <c r="G3251" s="199">
        <v>0</v>
      </c>
      <c r="H3251" s="372">
        <v>0</v>
      </c>
      <c r="I3251" s="373">
        <v>0</v>
      </c>
      <c r="J3251" s="374">
        <v>0</v>
      </c>
      <c r="K3251" s="372">
        <v>0</v>
      </c>
      <c r="L3251" s="372">
        <v>0</v>
      </c>
      <c r="M3251" s="373">
        <v>0</v>
      </c>
      <c r="N3251" s="375">
        <v>0</v>
      </c>
      <c r="O3251" s="374">
        <v>0</v>
      </c>
      <c r="P3251" s="375">
        <v>0</v>
      </c>
      <c r="Q3251" s="375">
        <v>0</v>
      </c>
      <c r="R3251" s="372">
        <v>0</v>
      </c>
      <c r="S3251" s="372">
        <v>1E-4</v>
      </c>
      <c r="T3251" s="374">
        <v>0</v>
      </c>
      <c r="U3251" s="373">
        <v>0</v>
      </c>
      <c r="V3251" s="375">
        <v>0</v>
      </c>
      <c r="W3251" s="375">
        <v>0</v>
      </c>
      <c r="X3251" s="374">
        <v>0</v>
      </c>
      <c r="Y3251" s="374">
        <v>0</v>
      </c>
      <c r="Z3251" s="372">
        <v>0</v>
      </c>
      <c r="AA3251" s="372">
        <v>0</v>
      </c>
      <c r="AB3251" s="372">
        <v>0</v>
      </c>
      <c r="AC3251" s="373">
        <v>0</v>
      </c>
      <c r="AD3251" s="374">
        <v>0</v>
      </c>
      <c r="AE3251" s="375">
        <v>0</v>
      </c>
      <c r="AF3251" s="375">
        <v>0</v>
      </c>
      <c r="AG3251" s="375">
        <v>0</v>
      </c>
      <c r="AH3251" s="376">
        <v>0</v>
      </c>
      <c r="AI3251" s="186">
        <v>0</v>
      </c>
      <c r="AJ3251" s="192">
        <v>7501943498297</v>
      </c>
      <c r="AK3251" s="192" t="s">
        <v>262</v>
      </c>
      <c r="AM3251" s="75">
        <v>95421</v>
      </c>
      <c r="AO3251" s="188">
        <v>0</v>
      </c>
      <c r="AP3251" s="188">
        <v>0</v>
      </c>
      <c r="AQ3251" s="187">
        <v>0</v>
      </c>
      <c r="AR3251" s="188">
        <v>0</v>
      </c>
      <c r="AS3251" s="187">
        <v>0</v>
      </c>
      <c r="AT3251" s="188">
        <v>0</v>
      </c>
      <c r="AU3251" s="187">
        <v>0</v>
      </c>
      <c r="AV3251" s="188">
        <v>0</v>
      </c>
      <c r="AW3251" s="187">
        <v>0</v>
      </c>
      <c r="AX3251" s="188">
        <v>0</v>
      </c>
      <c r="AY3251" s="187">
        <v>0</v>
      </c>
      <c r="AZ3251" s="188">
        <v>0</v>
      </c>
      <c r="BA3251" s="187">
        <v>0</v>
      </c>
      <c r="BB3251" s="188">
        <v>0</v>
      </c>
      <c r="BC3251" s="187">
        <v>0</v>
      </c>
      <c r="BD3251" s="75"/>
      <c r="BE3251" s="75"/>
      <c r="BH3251" s="74"/>
      <c r="BI3251" s="194"/>
      <c r="BJ3251" s="74"/>
    </row>
    <row r="3252" spans="1:62" ht="11.25" customHeight="1" x14ac:dyDescent="0.3">
      <c r="A3252" s="184" t="s">
        <v>3703</v>
      </c>
      <c r="B3252" s="185">
        <v>0</v>
      </c>
      <c r="C3252" s="828">
        <v>95520</v>
      </c>
      <c r="D3252" s="284">
        <v>1E-4</v>
      </c>
      <c r="E3252" s="91">
        <v>0</v>
      </c>
      <c r="F3252" s="186">
        <v>0</v>
      </c>
      <c r="G3252" s="199">
        <v>0</v>
      </c>
      <c r="H3252" s="186">
        <v>0</v>
      </c>
      <c r="I3252" s="187">
        <v>0</v>
      </c>
      <c r="J3252" s="188">
        <v>0</v>
      </c>
      <c r="K3252" s="186">
        <v>0</v>
      </c>
      <c r="L3252" s="186">
        <v>0</v>
      </c>
      <c r="M3252" s="187">
        <v>0</v>
      </c>
      <c r="N3252" s="189">
        <v>0</v>
      </c>
      <c r="O3252" s="188">
        <v>0</v>
      </c>
      <c r="P3252" s="189">
        <v>0</v>
      </c>
      <c r="Q3252" s="189">
        <v>0</v>
      </c>
      <c r="R3252" s="186">
        <v>0</v>
      </c>
      <c r="S3252" s="186">
        <v>1E-4</v>
      </c>
      <c r="T3252" s="188">
        <v>0</v>
      </c>
      <c r="U3252" s="187">
        <v>0</v>
      </c>
      <c r="V3252" s="189">
        <v>0</v>
      </c>
      <c r="W3252" s="189">
        <v>0</v>
      </c>
      <c r="X3252" s="188">
        <v>0</v>
      </c>
      <c r="Y3252" s="188">
        <v>0</v>
      </c>
      <c r="Z3252" s="186">
        <v>0</v>
      </c>
      <c r="AA3252" s="186">
        <v>0</v>
      </c>
      <c r="AB3252" s="186">
        <v>0</v>
      </c>
      <c r="AC3252" s="187">
        <v>0</v>
      </c>
      <c r="AD3252" s="188">
        <v>0</v>
      </c>
      <c r="AE3252" s="189">
        <v>0</v>
      </c>
      <c r="AF3252" s="189">
        <v>0</v>
      </c>
      <c r="AG3252" s="189">
        <v>0</v>
      </c>
      <c r="AH3252" s="191">
        <v>0</v>
      </c>
      <c r="AI3252" s="186">
        <v>0</v>
      </c>
      <c r="AJ3252" s="192">
        <v>7501943452688</v>
      </c>
      <c r="AK3252" s="192" t="s">
        <v>262</v>
      </c>
      <c r="AM3252" s="75">
        <v>95520</v>
      </c>
      <c r="AO3252" s="188">
        <v>0</v>
      </c>
      <c r="AP3252" s="188">
        <v>0</v>
      </c>
      <c r="AQ3252" s="187">
        <v>0</v>
      </c>
      <c r="AR3252" s="188">
        <v>0</v>
      </c>
      <c r="AS3252" s="187">
        <v>0</v>
      </c>
      <c r="AT3252" s="188">
        <v>0</v>
      </c>
      <c r="AU3252" s="187">
        <v>0</v>
      </c>
      <c r="AV3252" s="188">
        <v>0</v>
      </c>
      <c r="AW3252" s="187">
        <v>0</v>
      </c>
      <c r="AX3252" s="188">
        <v>0</v>
      </c>
      <c r="AY3252" s="187">
        <v>0</v>
      </c>
      <c r="AZ3252" s="188">
        <v>0</v>
      </c>
      <c r="BA3252" s="187">
        <v>0</v>
      </c>
      <c r="BB3252" s="188">
        <v>0</v>
      </c>
      <c r="BC3252" s="187">
        <v>0</v>
      </c>
      <c r="BD3252" s="75"/>
      <c r="BE3252" s="75"/>
      <c r="BH3252" s="74"/>
      <c r="BI3252" s="194"/>
      <c r="BJ3252" s="74"/>
    </row>
    <row r="3253" spans="1:62" ht="11.25" customHeight="1" x14ac:dyDescent="0.3">
      <c r="A3253" s="184" t="s">
        <v>3704</v>
      </c>
      <c r="B3253" s="185">
        <v>0</v>
      </c>
      <c r="C3253" s="828">
        <v>95537</v>
      </c>
      <c r="D3253" s="284">
        <v>1E-4</v>
      </c>
      <c r="E3253" s="91">
        <v>0</v>
      </c>
      <c r="F3253" s="186">
        <v>0</v>
      </c>
      <c r="G3253" s="186">
        <v>0</v>
      </c>
      <c r="H3253" s="186">
        <v>0</v>
      </c>
      <c r="I3253" s="187">
        <v>0</v>
      </c>
      <c r="J3253" s="188">
        <v>0</v>
      </c>
      <c r="K3253" s="186">
        <v>0</v>
      </c>
      <c r="L3253" s="186">
        <v>0</v>
      </c>
      <c r="M3253" s="187">
        <v>0</v>
      </c>
      <c r="N3253" s="189">
        <v>0</v>
      </c>
      <c r="O3253" s="188">
        <v>0</v>
      </c>
      <c r="P3253" s="189">
        <v>0</v>
      </c>
      <c r="Q3253" s="189">
        <v>0</v>
      </c>
      <c r="R3253" s="186">
        <v>0</v>
      </c>
      <c r="S3253" s="186">
        <v>1E-4</v>
      </c>
      <c r="T3253" s="188">
        <v>0</v>
      </c>
      <c r="U3253" s="187">
        <v>0</v>
      </c>
      <c r="V3253" s="189">
        <v>0</v>
      </c>
      <c r="W3253" s="189">
        <v>0</v>
      </c>
      <c r="X3253" s="188">
        <v>0</v>
      </c>
      <c r="Y3253" s="188">
        <v>0</v>
      </c>
      <c r="Z3253" s="186">
        <v>0</v>
      </c>
      <c r="AA3253" s="186">
        <v>0</v>
      </c>
      <c r="AB3253" s="186">
        <v>0</v>
      </c>
      <c r="AC3253" s="187">
        <v>0</v>
      </c>
      <c r="AD3253" s="188">
        <v>0</v>
      </c>
      <c r="AE3253" s="189">
        <v>0</v>
      </c>
      <c r="AF3253" s="189">
        <v>0</v>
      </c>
      <c r="AG3253" s="189">
        <v>0</v>
      </c>
      <c r="AH3253" s="191">
        <v>0</v>
      </c>
      <c r="AI3253" s="186">
        <v>0</v>
      </c>
      <c r="AJ3253" s="192">
        <v>7501943452688</v>
      </c>
      <c r="AK3253" s="192">
        <v>95520</v>
      </c>
      <c r="AM3253" s="75">
        <v>95537</v>
      </c>
      <c r="AO3253" s="188">
        <v>0</v>
      </c>
      <c r="AP3253" s="188">
        <v>0</v>
      </c>
      <c r="AQ3253" s="187">
        <v>0</v>
      </c>
      <c r="AR3253" s="188">
        <v>0</v>
      </c>
      <c r="AS3253" s="187">
        <v>0</v>
      </c>
      <c r="AT3253" s="188">
        <v>0</v>
      </c>
      <c r="AU3253" s="187">
        <v>0</v>
      </c>
      <c r="AV3253" s="188">
        <v>0</v>
      </c>
      <c r="AW3253" s="187">
        <v>0</v>
      </c>
      <c r="AX3253" s="188">
        <v>0</v>
      </c>
      <c r="AY3253" s="187">
        <v>0</v>
      </c>
      <c r="AZ3253" s="188">
        <v>0</v>
      </c>
      <c r="BA3253" s="187">
        <v>0</v>
      </c>
      <c r="BB3253" s="188">
        <v>0</v>
      </c>
      <c r="BC3253" s="187">
        <v>0</v>
      </c>
      <c r="BD3253" s="75"/>
      <c r="BE3253" s="75"/>
      <c r="BH3253" s="74"/>
      <c r="BI3253" s="194"/>
      <c r="BJ3253" s="74"/>
    </row>
    <row r="3254" spans="1:62" ht="11.25" customHeight="1" x14ac:dyDescent="0.3">
      <c r="A3254" s="344" t="s">
        <v>3705</v>
      </c>
      <c r="B3254" s="345">
        <v>0</v>
      </c>
      <c r="C3254" s="849">
        <v>95428</v>
      </c>
      <c r="D3254" s="389">
        <v>1E-4</v>
      </c>
      <c r="E3254" s="347">
        <v>1.1169440411035407E-5</v>
      </c>
      <c r="F3254" s="348">
        <v>0</v>
      </c>
      <c r="G3254" s="348">
        <v>0</v>
      </c>
      <c r="H3254" s="348">
        <v>0</v>
      </c>
      <c r="I3254" s="349">
        <v>0</v>
      </c>
      <c r="J3254" s="350">
        <v>537.18000000000006</v>
      </c>
      <c r="K3254" s="348">
        <v>0</v>
      </c>
      <c r="L3254" s="348">
        <v>0</v>
      </c>
      <c r="M3254" s="349">
        <v>-5.994266353922334E-2</v>
      </c>
      <c r="N3254" s="351">
        <v>0</v>
      </c>
      <c r="O3254" s="350">
        <v>4.4239999999999995</v>
      </c>
      <c r="P3254" s="351">
        <v>4.4239999999999995</v>
      </c>
      <c r="Q3254" s="351">
        <v>0.82356007297367717</v>
      </c>
      <c r="R3254" s="348">
        <v>5.5847202055177036E-6</v>
      </c>
      <c r="S3254" s="348">
        <v>1E-4</v>
      </c>
      <c r="T3254" s="350">
        <v>0</v>
      </c>
      <c r="U3254" s="349">
        <v>0</v>
      </c>
      <c r="V3254" s="351">
        <v>0</v>
      </c>
      <c r="W3254" s="351">
        <v>0</v>
      </c>
      <c r="X3254" s="350">
        <v>0</v>
      </c>
      <c r="Y3254" s="350">
        <v>0</v>
      </c>
      <c r="Z3254" s="348">
        <v>0</v>
      </c>
      <c r="AA3254" s="348">
        <v>0</v>
      </c>
      <c r="AB3254" s="348">
        <v>0</v>
      </c>
      <c r="AC3254" s="349">
        <v>0</v>
      </c>
      <c r="AD3254" s="350">
        <v>0</v>
      </c>
      <c r="AE3254" s="351">
        <v>0</v>
      </c>
      <c r="AF3254" s="351">
        <v>0</v>
      </c>
      <c r="AG3254" s="351">
        <v>0</v>
      </c>
      <c r="AH3254" s="352">
        <v>0</v>
      </c>
      <c r="AI3254" s="186">
        <v>202.1</v>
      </c>
      <c r="AJ3254" s="192">
        <v>7501943489219</v>
      </c>
      <c r="AK3254" s="192" t="s">
        <v>262</v>
      </c>
      <c r="AM3254" s="75">
        <v>95428</v>
      </c>
      <c r="AO3254" s="188">
        <v>125.79366666666665</v>
      </c>
      <c r="AP3254" s="188">
        <v>24.995000000000001</v>
      </c>
      <c r="AQ3254" s="187">
        <v>0</v>
      </c>
      <c r="AR3254" s="188">
        <v>243.42699999999999</v>
      </c>
      <c r="AS3254" s="187">
        <v>0</v>
      </c>
      <c r="AT3254" s="188">
        <v>108.95900000000002</v>
      </c>
      <c r="AU3254" s="187">
        <v>0</v>
      </c>
      <c r="AV3254" s="188">
        <v>90.742000000000004</v>
      </c>
      <c r="AW3254" s="187">
        <v>0</v>
      </c>
      <c r="AX3254" s="188">
        <v>68.67</v>
      </c>
      <c r="AY3254" s="187">
        <v>0</v>
      </c>
      <c r="AZ3254" s="188">
        <v>36.339999999999996</v>
      </c>
      <c r="BA3254" s="187">
        <v>0</v>
      </c>
      <c r="BB3254" s="188">
        <v>178.20900000000003</v>
      </c>
      <c r="BC3254" s="187">
        <v>0</v>
      </c>
      <c r="BD3254" s="75"/>
      <c r="BE3254" s="75"/>
      <c r="BH3254" s="74"/>
      <c r="BI3254" s="194"/>
      <c r="BJ3254" s="74"/>
    </row>
    <row r="3255" spans="1:62" ht="11.25" customHeight="1" x14ac:dyDescent="0.3">
      <c r="A3255" s="184" t="s">
        <v>3706</v>
      </c>
      <c r="B3255" s="185">
        <v>0</v>
      </c>
      <c r="C3255" s="832">
        <v>95674</v>
      </c>
      <c r="D3255" s="284">
        <v>1E-4</v>
      </c>
      <c r="E3255" s="91">
        <v>0</v>
      </c>
      <c r="F3255" s="186">
        <v>0</v>
      </c>
      <c r="G3255" s="186">
        <v>0</v>
      </c>
      <c r="H3255" s="186">
        <v>0</v>
      </c>
      <c r="I3255" s="187">
        <v>0</v>
      </c>
      <c r="J3255" s="188">
        <v>0</v>
      </c>
      <c r="K3255" s="186">
        <v>0</v>
      </c>
      <c r="L3255" s="186">
        <v>-0.32200000000000001</v>
      </c>
      <c r="M3255" s="187">
        <v>0</v>
      </c>
      <c r="N3255" s="189">
        <v>0.63200000000000001</v>
      </c>
      <c r="O3255" s="188">
        <v>0</v>
      </c>
      <c r="P3255" s="189">
        <v>0.63200000000000001</v>
      </c>
      <c r="Q3255" s="189">
        <v>0</v>
      </c>
      <c r="R3255" s="186">
        <v>0</v>
      </c>
      <c r="S3255" s="186">
        <v>0.3221</v>
      </c>
      <c r="T3255" s="188">
        <v>0</v>
      </c>
      <c r="U3255" s="187">
        <v>0</v>
      </c>
      <c r="V3255" s="189">
        <v>0</v>
      </c>
      <c r="W3255" s="189">
        <v>0</v>
      </c>
      <c r="X3255" s="188">
        <v>0</v>
      </c>
      <c r="Y3255" s="188">
        <v>0</v>
      </c>
      <c r="Z3255" s="186">
        <v>0</v>
      </c>
      <c r="AA3255" s="186">
        <v>0</v>
      </c>
      <c r="AB3255" s="186">
        <v>0</v>
      </c>
      <c r="AC3255" s="187">
        <v>0</v>
      </c>
      <c r="AD3255" s="188">
        <v>1.27</v>
      </c>
      <c r="AE3255" s="189">
        <v>0</v>
      </c>
      <c r="AF3255" s="189">
        <v>0</v>
      </c>
      <c r="AG3255" s="189">
        <v>0</v>
      </c>
      <c r="AH3255" s="191">
        <v>0</v>
      </c>
      <c r="AI3255" s="186">
        <v>285.96999999999997</v>
      </c>
      <c r="AJ3255" s="192">
        <v>7501943489219</v>
      </c>
      <c r="AK3255" s="192" t="s">
        <v>262</v>
      </c>
      <c r="AM3255" s="75">
        <v>95674</v>
      </c>
      <c r="AO3255" s="188">
        <v>0.82866666666666655</v>
      </c>
      <c r="AP3255" s="188">
        <v>0.622</v>
      </c>
      <c r="AQ3255" s="187">
        <v>0</v>
      </c>
      <c r="AR3255" s="188">
        <v>0.30199999999999999</v>
      </c>
      <c r="AS3255" s="187">
        <v>0</v>
      </c>
      <c r="AT3255" s="188">
        <v>1.5620000000000001</v>
      </c>
      <c r="AU3255" s="187">
        <v>0</v>
      </c>
      <c r="AV3255" s="188">
        <v>-2.5339999999999998</v>
      </c>
      <c r="AW3255" s="187">
        <v>143.92521731024678</v>
      </c>
      <c r="AX3255" s="188">
        <v>1.8859999999999999</v>
      </c>
      <c r="AY3255" s="187">
        <v>1.5722658361988797</v>
      </c>
      <c r="AZ3255" s="188">
        <v>-0.35600000000000004</v>
      </c>
      <c r="BA3255" s="187">
        <v>98.357924076711015</v>
      </c>
      <c r="BB3255" s="188">
        <v>-2.1999999999999999E-2</v>
      </c>
      <c r="BC3255" s="187">
        <v>0</v>
      </c>
      <c r="BD3255" s="75"/>
      <c r="BE3255" s="75"/>
      <c r="BH3255" s="74"/>
      <c r="BI3255" s="194"/>
      <c r="BJ3255" s="74"/>
    </row>
    <row r="3256" spans="1:62" ht="11.25" customHeight="1" x14ac:dyDescent="0.3">
      <c r="A3256" s="333" t="s">
        <v>3707</v>
      </c>
      <c r="B3256" s="334">
        <v>0</v>
      </c>
      <c r="C3256" s="939">
        <v>95688</v>
      </c>
      <c r="D3256" s="390">
        <v>1311.0840000000001</v>
      </c>
      <c r="E3256" s="336">
        <v>41.94957767017965</v>
      </c>
      <c r="F3256" s="338">
        <v>0</v>
      </c>
      <c r="G3256" s="338">
        <v>526</v>
      </c>
      <c r="H3256" s="338">
        <v>0</v>
      </c>
      <c r="I3256" s="339">
        <v>0</v>
      </c>
      <c r="J3256" s="337">
        <v>0</v>
      </c>
      <c r="K3256" s="338">
        <v>937.61434999999994</v>
      </c>
      <c r="L3256" s="338">
        <v>57.5</v>
      </c>
      <c r="M3256" s="339">
        <v>6.1325853214597243</v>
      </c>
      <c r="N3256" s="340">
        <v>0</v>
      </c>
      <c r="O3256" s="337">
        <v>0</v>
      </c>
      <c r="P3256" s="340">
        <v>1.264</v>
      </c>
      <c r="Q3256" s="340">
        <v>0</v>
      </c>
      <c r="R3256" s="338">
        <v>0</v>
      </c>
      <c r="S3256" s="338">
        <v>1253.5840000000001</v>
      </c>
      <c r="T3256" s="337">
        <v>667.07600000000014</v>
      </c>
      <c r="U3256" s="339">
        <v>21.343828622076874</v>
      </c>
      <c r="V3256" s="340">
        <v>63.2</v>
      </c>
      <c r="W3256" s="340">
        <v>1.264</v>
      </c>
      <c r="X3256" s="337">
        <v>602.61200000000008</v>
      </c>
      <c r="Y3256" s="337">
        <v>0</v>
      </c>
      <c r="Z3256" s="338">
        <v>0</v>
      </c>
      <c r="AA3256" s="338">
        <v>0</v>
      </c>
      <c r="AB3256" s="338">
        <v>0</v>
      </c>
      <c r="AC3256" s="339">
        <v>0</v>
      </c>
      <c r="AD3256" s="337">
        <v>5.6999999999999957</v>
      </c>
      <c r="AE3256" s="340">
        <v>0</v>
      </c>
      <c r="AF3256" s="340">
        <v>0</v>
      </c>
      <c r="AG3256" s="340">
        <v>0</v>
      </c>
      <c r="AH3256" s="341">
        <v>0</v>
      </c>
      <c r="AI3256" s="186">
        <v>145.04</v>
      </c>
      <c r="AJ3256" s="192">
        <v>7501943489219</v>
      </c>
      <c r="AK3256" s="192" t="s">
        <v>262</v>
      </c>
      <c r="AM3256" s="75">
        <v>95688</v>
      </c>
      <c r="AO3256" s="188">
        <v>432.80133333333333</v>
      </c>
      <c r="AP3256" s="188">
        <v>186.11599999999999</v>
      </c>
      <c r="AQ3256" s="187">
        <v>26.139876543209876</v>
      </c>
      <c r="AR3256" s="188">
        <v>520.11</v>
      </c>
      <c r="AS3256" s="187">
        <v>111.80542341324325</v>
      </c>
      <c r="AT3256" s="188">
        <v>592.178</v>
      </c>
      <c r="AU3256" s="187">
        <v>84.95475400322799</v>
      </c>
      <c r="AV3256" s="188">
        <v>525.18799999999999</v>
      </c>
      <c r="AW3256" s="187">
        <v>119.13192772020322</v>
      </c>
      <c r="AX3256" s="188">
        <v>887.64199999999994</v>
      </c>
      <c r="AY3256" s="187">
        <v>157.20327860245956</v>
      </c>
      <c r="AZ3256" s="188">
        <v>732.17000000000007</v>
      </c>
      <c r="BA3256" s="187">
        <v>98.547485746835079</v>
      </c>
      <c r="BB3256" s="188">
        <v>503.39000000000004</v>
      </c>
      <c r="BC3256" s="187">
        <v>80.976334770505858</v>
      </c>
      <c r="BD3256" s="75"/>
      <c r="BE3256" s="75"/>
      <c r="BH3256" s="74"/>
      <c r="BI3256" s="194"/>
      <c r="BJ3256" s="74"/>
    </row>
    <row r="3257" spans="1:62" ht="11.25" customHeight="1" x14ac:dyDescent="0.3">
      <c r="A3257" s="333" t="s">
        <v>5123</v>
      </c>
      <c r="B3257" s="334">
        <v>0</v>
      </c>
      <c r="C3257" s="939">
        <v>95704</v>
      </c>
      <c r="D3257" s="390">
        <v>1E-4</v>
      </c>
      <c r="E3257" s="336">
        <v>0</v>
      </c>
      <c r="F3257" s="338">
        <v>0</v>
      </c>
      <c r="G3257" s="338">
        <v>0</v>
      </c>
      <c r="H3257" s="338">
        <v>0</v>
      </c>
      <c r="I3257" s="339">
        <v>0</v>
      </c>
      <c r="J3257" s="337">
        <v>0</v>
      </c>
      <c r="K3257" s="338">
        <v>0</v>
      </c>
      <c r="L3257" s="338">
        <v>0</v>
      </c>
      <c r="M3257" s="339">
        <v>0</v>
      </c>
      <c r="N3257" s="340">
        <v>0</v>
      </c>
      <c r="O3257" s="337">
        <v>0</v>
      </c>
      <c r="P3257" s="340">
        <v>0</v>
      </c>
      <c r="Q3257" s="340">
        <v>0</v>
      </c>
      <c r="R3257" s="338">
        <v>0</v>
      </c>
      <c r="S3257" s="338">
        <v>1E-4</v>
      </c>
      <c r="T3257" s="337">
        <v>0</v>
      </c>
      <c r="U3257" s="339">
        <v>0</v>
      </c>
      <c r="V3257" s="340">
        <v>0</v>
      </c>
      <c r="W3257" s="340">
        <v>0</v>
      </c>
      <c r="X3257" s="337">
        <v>0</v>
      </c>
      <c r="Y3257" s="337">
        <v>0</v>
      </c>
      <c r="Z3257" s="338">
        <v>0</v>
      </c>
      <c r="AA3257" s="338">
        <v>0</v>
      </c>
      <c r="AB3257" s="338">
        <v>0</v>
      </c>
      <c r="AC3257" s="339">
        <v>0</v>
      </c>
      <c r="AD3257" s="337">
        <v>0</v>
      </c>
      <c r="AE3257" s="340">
        <v>0</v>
      </c>
      <c r="AF3257" s="340">
        <v>0</v>
      </c>
      <c r="AG3257" s="340">
        <v>0</v>
      </c>
      <c r="AH3257" s="341">
        <v>0</v>
      </c>
      <c r="AI3257" s="186">
        <v>0</v>
      </c>
      <c r="AJ3257" s="192">
        <v>7501943489219</v>
      </c>
      <c r="AK3257" s="192" t="s">
        <v>262</v>
      </c>
      <c r="AM3257" s="75">
        <v>95704</v>
      </c>
      <c r="AO3257" s="188">
        <v>0</v>
      </c>
      <c r="AP3257" s="188">
        <v>0</v>
      </c>
      <c r="AQ3257" s="187">
        <v>0</v>
      </c>
      <c r="AR3257" s="188">
        <v>0</v>
      </c>
      <c r="AS3257" s="187">
        <v>0</v>
      </c>
      <c r="AT3257" s="188">
        <v>0</v>
      </c>
      <c r="AU3257" s="187">
        <v>0</v>
      </c>
      <c r="AV3257" s="188">
        <v>0</v>
      </c>
      <c r="AW3257" s="187">
        <v>0</v>
      </c>
      <c r="AX3257" s="188">
        <v>0</v>
      </c>
      <c r="AY3257" s="187">
        <v>0</v>
      </c>
      <c r="AZ3257" s="188">
        <v>0</v>
      </c>
      <c r="BA3257" s="187">
        <v>0</v>
      </c>
      <c r="BB3257" s="188">
        <v>0</v>
      </c>
      <c r="BC3257" s="187">
        <v>0</v>
      </c>
      <c r="BD3257" s="75"/>
      <c r="BE3257" s="75"/>
      <c r="BH3257" s="74"/>
      <c r="BI3257" s="194"/>
      <c r="BJ3257" s="74"/>
    </row>
    <row r="3258" spans="1:62" ht="11.25" customHeight="1" x14ac:dyDescent="0.3">
      <c r="A3258" s="184" t="s">
        <v>3708</v>
      </c>
      <c r="B3258" s="185">
        <v>0</v>
      </c>
      <c r="C3258" s="850">
        <v>95602</v>
      </c>
      <c r="D3258" s="284">
        <v>1E-4</v>
      </c>
      <c r="E3258" s="91">
        <v>0</v>
      </c>
      <c r="F3258" s="186">
        <v>0</v>
      </c>
      <c r="G3258" s="186">
        <v>0</v>
      </c>
      <c r="H3258" s="186">
        <v>0</v>
      </c>
      <c r="I3258" s="187">
        <v>0</v>
      </c>
      <c r="J3258" s="188">
        <v>0</v>
      </c>
      <c r="K3258" s="186">
        <v>0</v>
      </c>
      <c r="L3258" s="186">
        <v>0</v>
      </c>
      <c r="M3258" s="187">
        <v>0</v>
      </c>
      <c r="N3258" s="189">
        <v>0</v>
      </c>
      <c r="O3258" s="188">
        <v>0</v>
      </c>
      <c r="P3258" s="189">
        <v>0</v>
      </c>
      <c r="Q3258" s="189">
        <v>0</v>
      </c>
      <c r="R3258" s="186">
        <v>0</v>
      </c>
      <c r="S3258" s="186">
        <v>1E-4</v>
      </c>
      <c r="T3258" s="188">
        <v>0</v>
      </c>
      <c r="U3258" s="187">
        <v>0</v>
      </c>
      <c r="V3258" s="189">
        <v>0</v>
      </c>
      <c r="W3258" s="189">
        <v>0</v>
      </c>
      <c r="X3258" s="188">
        <v>0</v>
      </c>
      <c r="Y3258" s="188">
        <v>0</v>
      </c>
      <c r="Z3258" s="186">
        <v>0</v>
      </c>
      <c r="AA3258" s="186">
        <v>0</v>
      </c>
      <c r="AB3258" s="186">
        <v>0</v>
      </c>
      <c r="AC3258" s="187">
        <v>0</v>
      </c>
      <c r="AD3258" s="188">
        <v>0</v>
      </c>
      <c r="AE3258" s="189">
        <v>0</v>
      </c>
      <c r="AF3258" s="189">
        <v>0</v>
      </c>
      <c r="AG3258" s="189">
        <v>0</v>
      </c>
      <c r="AH3258" s="191">
        <v>0</v>
      </c>
      <c r="AI3258" s="186">
        <v>0</v>
      </c>
      <c r="AJ3258" s="192">
        <v>7501943489219</v>
      </c>
      <c r="AK3258" s="192">
        <v>95428</v>
      </c>
      <c r="AM3258" s="75">
        <v>95602</v>
      </c>
      <c r="AO3258" s="188">
        <v>0</v>
      </c>
      <c r="AP3258" s="188">
        <v>0</v>
      </c>
      <c r="AQ3258" s="187">
        <v>0</v>
      </c>
      <c r="AR3258" s="188">
        <v>0</v>
      </c>
      <c r="AS3258" s="187">
        <v>0</v>
      </c>
      <c r="AT3258" s="188">
        <v>0</v>
      </c>
      <c r="AU3258" s="187">
        <v>0</v>
      </c>
      <c r="AV3258" s="188">
        <v>0</v>
      </c>
      <c r="AW3258" s="187">
        <v>0</v>
      </c>
      <c r="AX3258" s="188">
        <v>0</v>
      </c>
      <c r="AY3258" s="187">
        <v>0</v>
      </c>
      <c r="AZ3258" s="188">
        <v>0</v>
      </c>
      <c r="BA3258" s="187">
        <v>0</v>
      </c>
      <c r="BB3258" s="188">
        <v>0</v>
      </c>
      <c r="BC3258" s="187">
        <v>0</v>
      </c>
      <c r="BD3258" s="75"/>
      <c r="BE3258" s="75"/>
      <c r="BH3258" s="74"/>
      <c r="BI3258" s="194"/>
      <c r="BJ3258" s="74"/>
    </row>
    <row r="3259" spans="1:62" ht="11.25" customHeight="1" x14ac:dyDescent="0.3">
      <c r="A3259" s="184" t="s">
        <v>3709</v>
      </c>
      <c r="B3259" s="185">
        <v>0</v>
      </c>
      <c r="C3259" s="836">
        <v>95605</v>
      </c>
      <c r="D3259" s="284">
        <v>17.901</v>
      </c>
      <c r="E3259" s="91">
        <v>6.1019202363367793</v>
      </c>
      <c r="F3259" s="186">
        <v>0</v>
      </c>
      <c r="G3259" s="186">
        <v>0</v>
      </c>
      <c r="H3259" s="186">
        <v>0</v>
      </c>
      <c r="I3259" s="187">
        <v>0</v>
      </c>
      <c r="J3259" s="188">
        <v>37.039999999999992</v>
      </c>
      <c r="K3259" s="186">
        <v>88.010000000000019</v>
      </c>
      <c r="L3259" s="186">
        <v>5.306</v>
      </c>
      <c r="M3259" s="187">
        <v>6.0288603567776375</v>
      </c>
      <c r="N3259" s="189">
        <v>3.39</v>
      </c>
      <c r="O3259" s="188">
        <v>0</v>
      </c>
      <c r="P3259" s="189">
        <v>7.8130000000000006</v>
      </c>
      <c r="Q3259" s="189">
        <v>35.418466522678195</v>
      </c>
      <c r="R3259" s="186">
        <v>10.201133909287257</v>
      </c>
      <c r="S3259" s="186">
        <v>12.594999999999999</v>
      </c>
      <c r="T3259" s="188">
        <v>17.901</v>
      </c>
      <c r="U3259" s="187">
        <v>6.1019202363367793</v>
      </c>
      <c r="V3259" s="189">
        <v>-4.423</v>
      </c>
      <c r="W3259" s="189">
        <v>4.423</v>
      </c>
      <c r="X3259" s="188">
        <v>17.900999999999996</v>
      </c>
      <c r="Y3259" s="188">
        <v>0</v>
      </c>
      <c r="Z3259" s="186">
        <v>0</v>
      </c>
      <c r="AA3259" s="186">
        <v>0</v>
      </c>
      <c r="AB3259" s="186">
        <v>0</v>
      </c>
      <c r="AC3259" s="187">
        <v>0</v>
      </c>
      <c r="AD3259" s="188">
        <v>0.44200000000000017</v>
      </c>
      <c r="AE3259" s="189">
        <v>4.5659999999999998</v>
      </c>
      <c r="AF3259" s="189">
        <v>4.5659999999999998</v>
      </c>
      <c r="AG3259" s="189">
        <v>1.621</v>
      </c>
      <c r="AH3259" s="191">
        <v>0</v>
      </c>
      <c r="AI3259" s="186">
        <v>33.01</v>
      </c>
      <c r="AJ3259" s="192">
        <v>7506425614165</v>
      </c>
      <c r="AK3259" s="192" t="s">
        <v>262</v>
      </c>
      <c r="AM3259" s="75">
        <v>95605</v>
      </c>
      <c r="AO3259" s="188">
        <v>63.419666666666672</v>
      </c>
      <c r="AP3259" s="188">
        <v>87.850999999999999</v>
      </c>
      <c r="AQ3259" s="187">
        <v>439.255</v>
      </c>
      <c r="AR3259" s="188">
        <v>27.560000000000002</v>
      </c>
      <c r="AS3259" s="187">
        <v>135.28372275672493</v>
      </c>
      <c r="AT3259" s="188">
        <v>74.848000000000013</v>
      </c>
      <c r="AU3259" s="187">
        <v>332.67256322503226</v>
      </c>
      <c r="AV3259" s="188">
        <v>249.57299999999998</v>
      </c>
      <c r="AW3259" s="187">
        <v>115.57087817437531</v>
      </c>
      <c r="AX3259" s="188">
        <v>0.29499999999999998</v>
      </c>
      <c r="AY3259" s="187">
        <v>0.15716568993074054</v>
      </c>
      <c r="AZ3259" s="188">
        <v>65.286000000000001</v>
      </c>
      <c r="BA3259" s="187">
        <v>189.40497258406103</v>
      </c>
      <c r="BB3259" s="188">
        <v>203.33</v>
      </c>
      <c r="BC3259" s="187">
        <v>771.79730499145955</v>
      </c>
      <c r="BD3259" s="75"/>
      <c r="BE3259" s="75"/>
      <c r="BH3259" s="74"/>
      <c r="BI3259" s="194"/>
      <c r="BJ3259" s="74"/>
    </row>
    <row r="3260" spans="1:62" ht="11.25" customHeight="1" x14ac:dyDescent="0.3">
      <c r="A3260" s="184" t="s">
        <v>5018</v>
      </c>
      <c r="B3260" s="185">
        <v>0</v>
      </c>
      <c r="C3260" s="836">
        <v>96974</v>
      </c>
      <c r="D3260" s="284">
        <v>1E-4</v>
      </c>
      <c r="E3260" s="91">
        <v>0</v>
      </c>
      <c r="F3260" s="186">
        <v>0</v>
      </c>
      <c r="G3260" s="186">
        <v>2104</v>
      </c>
      <c r="H3260" s="186">
        <v>0</v>
      </c>
      <c r="I3260" s="187">
        <v>0</v>
      </c>
      <c r="J3260" s="188">
        <v>0</v>
      </c>
      <c r="K3260" s="186">
        <v>0</v>
      </c>
      <c r="L3260" s="186">
        <v>0</v>
      </c>
      <c r="M3260" s="187">
        <v>0</v>
      </c>
      <c r="N3260" s="189">
        <v>0</v>
      </c>
      <c r="O3260" s="188">
        <v>0</v>
      </c>
      <c r="P3260" s="189">
        <v>0</v>
      </c>
      <c r="Q3260" s="189">
        <v>0</v>
      </c>
      <c r="R3260" s="186">
        <v>0</v>
      </c>
      <c r="S3260" s="186">
        <v>1E-4</v>
      </c>
      <c r="T3260" s="188">
        <v>0</v>
      </c>
      <c r="U3260" s="187">
        <v>0</v>
      </c>
      <c r="V3260" s="189">
        <v>0</v>
      </c>
      <c r="W3260" s="189">
        <v>0</v>
      </c>
      <c r="X3260" s="188">
        <v>0</v>
      </c>
      <c r="Y3260" s="188">
        <v>0</v>
      </c>
      <c r="Z3260" s="186">
        <v>0</v>
      </c>
      <c r="AA3260" s="186">
        <v>0</v>
      </c>
      <c r="AB3260" s="186">
        <v>0</v>
      </c>
      <c r="AC3260" s="187">
        <v>0</v>
      </c>
      <c r="AD3260" s="188">
        <v>0</v>
      </c>
      <c r="AE3260" s="189">
        <v>0</v>
      </c>
      <c r="AF3260" s="189">
        <v>0</v>
      </c>
      <c r="AG3260" s="189">
        <v>0</v>
      </c>
      <c r="AH3260" s="191">
        <v>0</v>
      </c>
      <c r="AI3260" s="186">
        <v>0</v>
      </c>
      <c r="AJ3260" s="192">
        <v>7506425614165</v>
      </c>
      <c r="AK3260" s="192" t="s">
        <v>262</v>
      </c>
      <c r="AM3260" s="75">
        <v>96974</v>
      </c>
      <c r="AO3260" s="188">
        <v>0</v>
      </c>
      <c r="AP3260" s="188">
        <v>0</v>
      </c>
      <c r="AQ3260" s="187">
        <v>0</v>
      </c>
      <c r="AR3260" s="188">
        <v>0</v>
      </c>
      <c r="AS3260" s="187">
        <v>0</v>
      </c>
      <c r="AT3260" s="188">
        <v>0</v>
      </c>
      <c r="AU3260" s="187">
        <v>0</v>
      </c>
      <c r="AV3260" s="188">
        <v>0</v>
      </c>
      <c r="AW3260" s="187">
        <v>0</v>
      </c>
      <c r="AX3260" s="188">
        <v>0</v>
      </c>
      <c r="AY3260" s="187">
        <v>0</v>
      </c>
      <c r="AZ3260" s="188">
        <v>0</v>
      </c>
      <c r="BA3260" s="187">
        <v>0</v>
      </c>
      <c r="BB3260" s="188">
        <v>0</v>
      </c>
      <c r="BC3260" s="187">
        <v>0</v>
      </c>
      <c r="BD3260" s="75"/>
      <c r="BE3260" s="75"/>
      <c r="BH3260" s="74"/>
      <c r="BI3260" s="194"/>
      <c r="BJ3260" s="74"/>
    </row>
    <row r="3261" spans="1:62" ht="11.25" customHeight="1" x14ac:dyDescent="0.3">
      <c r="A3261" s="184" t="s">
        <v>3710</v>
      </c>
      <c r="B3261" s="185">
        <v>0</v>
      </c>
      <c r="C3261" s="831">
        <v>95511</v>
      </c>
      <c r="D3261" s="284">
        <v>1E-4</v>
      </c>
      <c r="E3261" s="91">
        <v>0</v>
      </c>
      <c r="F3261" s="186">
        <v>0</v>
      </c>
      <c r="G3261" s="186">
        <v>0</v>
      </c>
      <c r="H3261" s="186">
        <v>0</v>
      </c>
      <c r="I3261" s="187">
        <v>0</v>
      </c>
      <c r="J3261" s="188">
        <v>0</v>
      </c>
      <c r="K3261" s="186">
        <v>0</v>
      </c>
      <c r="L3261" s="186">
        <v>0</v>
      </c>
      <c r="M3261" s="187">
        <v>0</v>
      </c>
      <c r="N3261" s="189">
        <v>0</v>
      </c>
      <c r="O3261" s="188">
        <v>0</v>
      </c>
      <c r="P3261" s="189">
        <v>0</v>
      </c>
      <c r="Q3261" s="189">
        <v>0</v>
      </c>
      <c r="R3261" s="186">
        <v>0</v>
      </c>
      <c r="S3261" s="186">
        <v>1E-4</v>
      </c>
      <c r="T3261" s="188">
        <v>0</v>
      </c>
      <c r="U3261" s="187">
        <v>0</v>
      </c>
      <c r="V3261" s="189">
        <v>0</v>
      </c>
      <c r="W3261" s="189">
        <v>0</v>
      </c>
      <c r="X3261" s="188">
        <v>0</v>
      </c>
      <c r="Y3261" s="188">
        <v>0</v>
      </c>
      <c r="Z3261" s="186">
        <v>0</v>
      </c>
      <c r="AA3261" s="186">
        <v>0</v>
      </c>
      <c r="AB3261" s="186">
        <v>0</v>
      </c>
      <c r="AC3261" s="187">
        <v>0</v>
      </c>
      <c r="AD3261" s="188">
        <v>0</v>
      </c>
      <c r="AE3261" s="189">
        <v>0</v>
      </c>
      <c r="AF3261" s="189">
        <v>0</v>
      </c>
      <c r="AG3261" s="189">
        <v>0</v>
      </c>
      <c r="AH3261" s="191">
        <v>0</v>
      </c>
      <c r="AI3261" s="186">
        <v>0</v>
      </c>
      <c r="AJ3261" s="192">
        <v>7501943492738</v>
      </c>
      <c r="AK3261" s="192" t="s">
        <v>262</v>
      </c>
      <c r="AM3261" s="75">
        <v>95511</v>
      </c>
      <c r="AO3261" s="188">
        <v>0</v>
      </c>
      <c r="AP3261" s="188">
        <v>0</v>
      </c>
      <c r="AQ3261" s="187">
        <v>0</v>
      </c>
      <c r="AR3261" s="188">
        <v>0</v>
      </c>
      <c r="AS3261" s="187">
        <v>0</v>
      </c>
      <c r="AT3261" s="188">
        <v>0</v>
      </c>
      <c r="AU3261" s="187">
        <v>0</v>
      </c>
      <c r="AV3261" s="188">
        <v>0</v>
      </c>
      <c r="AW3261" s="187">
        <v>0</v>
      </c>
      <c r="AX3261" s="188">
        <v>0</v>
      </c>
      <c r="AY3261" s="187">
        <v>0</v>
      </c>
      <c r="AZ3261" s="188">
        <v>0</v>
      </c>
      <c r="BA3261" s="187">
        <v>0</v>
      </c>
      <c r="BB3261" s="188">
        <v>0</v>
      </c>
      <c r="BC3261" s="187">
        <v>0</v>
      </c>
      <c r="BD3261" s="75"/>
      <c r="BE3261" s="75"/>
      <c r="BH3261" s="74"/>
      <c r="BI3261" s="194"/>
      <c r="BJ3261" s="74"/>
    </row>
    <row r="3262" spans="1:62" ht="11.25" customHeight="1" x14ac:dyDescent="0.3">
      <c r="A3262" s="184" t="s">
        <v>3711</v>
      </c>
      <c r="B3262" s="185">
        <v>0</v>
      </c>
      <c r="C3262" s="831">
        <v>95551</v>
      </c>
      <c r="D3262" s="55">
        <v>1E-4</v>
      </c>
      <c r="E3262" s="91">
        <v>4.9916805324459233E-5</v>
      </c>
      <c r="F3262" s="186">
        <v>0</v>
      </c>
      <c r="G3262" s="186">
        <v>0</v>
      </c>
      <c r="H3262" s="186">
        <v>0</v>
      </c>
      <c r="I3262" s="187">
        <v>0</v>
      </c>
      <c r="J3262" s="188">
        <v>60.1</v>
      </c>
      <c r="K3262" s="186">
        <v>0</v>
      </c>
      <c r="L3262" s="186">
        <v>0</v>
      </c>
      <c r="M3262" s="187">
        <v>0</v>
      </c>
      <c r="N3262" s="189">
        <v>0</v>
      </c>
      <c r="O3262" s="188">
        <v>2.5249999999999999</v>
      </c>
      <c r="P3262" s="189">
        <v>2.5249999999999999</v>
      </c>
      <c r="Q3262" s="189">
        <v>4.2013311148086521</v>
      </c>
      <c r="R3262" s="186">
        <v>4.9916805324459233E-5</v>
      </c>
      <c r="S3262" s="186">
        <v>1E-4</v>
      </c>
      <c r="T3262" s="188">
        <v>0</v>
      </c>
      <c r="U3262" s="187">
        <v>0</v>
      </c>
      <c r="V3262" s="189">
        <v>0</v>
      </c>
      <c r="W3262" s="189">
        <v>0</v>
      </c>
      <c r="X3262" s="188">
        <v>0</v>
      </c>
      <c r="Y3262" s="188">
        <v>0</v>
      </c>
      <c r="Z3262" s="186">
        <v>0</v>
      </c>
      <c r="AA3262" s="186">
        <v>0</v>
      </c>
      <c r="AB3262" s="186">
        <v>0</v>
      </c>
      <c r="AC3262" s="187">
        <v>0</v>
      </c>
      <c r="AD3262" s="188">
        <v>0</v>
      </c>
      <c r="AE3262" s="189">
        <v>6.06</v>
      </c>
      <c r="AF3262" s="189">
        <v>6.06</v>
      </c>
      <c r="AG3262" s="189">
        <v>0</v>
      </c>
      <c r="AH3262" s="191">
        <v>0</v>
      </c>
      <c r="AI3262" s="186">
        <v>0</v>
      </c>
      <c r="AJ3262" s="192">
        <v>7501943470552</v>
      </c>
      <c r="AK3262" s="192" t="s">
        <v>262</v>
      </c>
      <c r="AM3262" s="75">
        <v>95551</v>
      </c>
      <c r="AO3262" s="188">
        <v>0</v>
      </c>
      <c r="AP3262" s="188">
        <v>0</v>
      </c>
      <c r="AQ3262" s="187">
        <v>0</v>
      </c>
      <c r="AR3262" s="188">
        <v>0</v>
      </c>
      <c r="AS3262" s="187">
        <v>0</v>
      </c>
      <c r="AT3262" s="188">
        <v>0</v>
      </c>
      <c r="AU3262" s="187">
        <v>0</v>
      </c>
      <c r="AV3262" s="188">
        <v>0</v>
      </c>
      <c r="AW3262" s="187">
        <v>0</v>
      </c>
      <c r="AX3262" s="188">
        <v>0</v>
      </c>
      <c r="AY3262" s="187">
        <v>0</v>
      </c>
      <c r="AZ3262" s="188">
        <v>0</v>
      </c>
      <c r="BA3262" s="187">
        <v>0</v>
      </c>
      <c r="BB3262" s="188">
        <v>0</v>
      </c>
      <c r="BC3262" s="187">
        <v>0</v>
      </c>
      <c r="BD3262" s="75"/>
      <c r="BE3262" s="75"/>
      <c r="BH3262" s="74"/>
      <c r="BI3262" s="194"/>
      <c r="BJ3262" s="74"/>
    </row>
    <row r="3263" spans="1:62" ht="11.25" customHeight="1" x14ac:dyDescent="0.3">
      <c r="A3263" s="184" t="s">
        <v>3712</v>
      </c>
      <c r="B3263" s="185">
        <v>0</v>
      </c>
      <c r="C3263" s="832">
        <v>95584</v>
      </c>
      <c r="D3263" s="55">
        <v>1E-4</v>
      </c>
      <c r="E3263" s="91">
        <v>0</v>
      </c>
      <c r="F3263" s="186">
        <v>0</v>
      </c>
      <c r="G3263" s="186">
        <v>0</v>
      </c>
      <c r="H3263" s="186">
        <v>0</v>
      </c>
      <c r="I3263" s="187">
        <v>0</v>
      </c>
      <c r="J3263" s="188">
        <v>0</v>
      </c>
      <c r="K3263" s="186">
        <v>0</v>
      </c>
      <c r="L3263" s="186">
        <v>0</v>
      </c>
      <c r="M3263" s="187">
        <v>0</v>
      </c>
      <c r="N3263" s="189">
        <v>0</v>
      </c>
      <c r="O3263" s="188">
        <v>0</v>
      </c>
      <c r="P3263" s="189">
        <v>0</v>
      </c>
      <c r="Q3263" s="189">
        <v>0</v>
      </c>
      <c r="R3263" s="186">
        <v>0</v>
      </c>
      <c r="S3263" s="186">
        <v>1E-4</v>
      </c>
      <c r="T3263" s="188">
        <v>0</v>
      </c>
      <c r="U3263" s="187">
        <v>0</v>
      </c>
      <c r="V3263" s="189">
        <v>0</v>
      </c>
      <c r="W3263" s="189">
        <v>0</v>
      </c>
      <c r="X3263" s="188">
        <v>0</v>
      </c>
      <c r="Y3263" s="188">
        <v>0</v>
      </c>
      <c r="Z3263" s="186">
        <v>0</v>
      </c>
      <c r="AA3263" s="186">
        <v>0</v>
      </c>
      <c r="AB3263" s="186">
        <v>0</v>
      </c>
      <c r="AC3263" s="187">
        <v>0</v>
      </c>
      <c r="AD3263" s="188">
        <v>0</v>
      </c>
      <c r="AE3263" s="189">
        <v>0</v>
      </c>
      <c r="AF3263" s="189">
        <v>0</v>
      </c>
      <c r="AG3263" s="189">
        <v>0</v>
      </c>
      <c r="AH3263" s="191">
        <v>0</v>
      </c>
      <c r="AI3263" s="186">
        <v>0</v>
      </c>
      <c r="AJ3263" s="192">
        <v>7501943470552</v>
      </c>
      <c r="AK3263" s="192">
        <v>95551</v>
      </c>
      <c r="AM3263" s="75">
        <v>95584</v>
      </c>
      <c r="AO3263" s="188">
        <v>0</v>
      </c>
      <c r="AP3263" s="188">
        <v>0</v>
      </c>
      <c r="AQ3263" s="187">
        <v>0</v>
      </c>
      <c r="AR3263" s="188">
        <v>0</v>
      </c>
      <c r="AS3263" s="187">
        <v>0</v>
      </c>
      <c r="AT3263" s="188">
        <v>0</v>
      </c>
      <c r="AU3263" s="187">
        <v>0</v>
      </c>
      <c r="AV3263" s="188">
        <v>0</v>
      </c>
      <c r="AW3263" s="187">
        <v>0</v>
      </c>
      <c r="AX3263" s="188">
        <v>0</v>
      </c>
      <c r="AY3263" s="187">
        <v>0</v>
      </c>
      <c r="AZ3263" s="188">
        <v>0</v>
      </c>
      <c r="BA3263" s="187">
        <v>0</v>
      </c>
      <c r="BB3263" s="188">
        <v>0</v>
      </c>
      <c r="BC3263" s="187">
        <v>0</v>
      </c>
      <c r="BD3263" s="75"/>
      <c r="BE3263" s="75"/>
      <c r="BH3263" s="74"/>
      <c r="BI3263" s="194"/>
      <c r="BJ3263" s="74"/>
    </row>
    <row r="3264" spans="1:62" ht="11.25" customHeight="1" x14ac:dyDescent="0.3">
      <c r="A3264" s="184" t="s">
        <v>3713</v>
      </c>
      <c r="B3264" s="185">
        <v>0</v>
      </c>
      <c r="C3264" s="832">
        <v>95429</v>
      </c>
      <c r="D3264" s="55">
        <v>1E-4</v>
      </c>
      <c r="E3264" s="91">
        <v>0</v>
      </c>
      <c r="F3264" s="186">
        <v>0</v>
      </c>
      <c r="G3264" s="186">
        <v>0</v>
      </c>
      <c r="H3264" s="186">
        <v>0</v>
      </c>
      <c r="I3264" s="187">
        <v>0</v>
      </c>
      <c r="J3264" s="188">
        <v>0</v>
      </c>
      <c r="K3264" s="186">
        <v>0</v>
      </c>
      <c r="L3264" s="186">
        <v>0</v>
      </c>
      <c r="M3264" s="187">
        <v>0</v>
      </c>
      <c r="N3264" s="189">
        <v>0</v>
      </c>
      <c r="O3264" s="188">
        <v>0</v>
      </c>
      <c r="P3264" s="189">
        <v>0</v>
      </c>
      <c r="Q3264" s="189">
        <v>0</v>
      </c>
      <c r="R3264" s="186">
        <v>0</v>
      </c>
      <c r="S3264" s="186">
        <v>1E-4</v>
      </c>
      <c r="T3264" s="188">
        <v>0</v>
      </c>
      <c r="U3264" s="187">
        <v>0</v>
      </c>
      <c r="V3264" s="189">
        <v>0</v>
      </c>
      <c r="W3264" s="189">
        <v>0</v>
      </c>
      <c r="X3264" s="188">
        <v>0</v>
      </c>
      <c r="Y3264" s="188">
        <v>0</v>
      </c>
      <c r="Z3264" s="186">
        <v>0</v>
      </c>
      <c r="AA3264" s="186">
        <v>0</v>
      </c>
      <c r="AB3264" s="186">
        <v>0</v>
      </c>
      <c r="AC3264" s="187">
        <v>0</v>
      </c>
      <c r="AD3264" s="188">
        <v>0</v>
      </c>
      <c r="AE3264" s="189">
        <v>0</v>
      </c>
      <c r="AF3264" s="189">
        <v>0</v>
      </c>
      <c r="AG3264" s="189">
        <v>0</v>
      </c>
      <c r="AH3264" s="191">
        <v>0</v>
      </c>
      <c r="AI3264" s="186">
        <v>0</v>
      </c>
      <c r="AJ3264" s="192">
        <v>7501943470552</v>
      </c>
      <c r="AK3264" s="192">
        <v>95551</v>
      </c>
      <c r="AM3264" s="75">
        <v>95429</v>
      </c>
      <c r="AO3264" s="188">
        <v>0</v>
      </c>
      <c r="AP3264" s="188">
        <v>0</v>
      </c>
      <c r="AQ3264" s="187">
        <v>0</v>
      </c>
      <c r="AR3264" s="188">
        <v>0</v>
      </c>
      <c r="AS3264" s="187">
        <v>0</v>
      </c>
      <c r="AT3264" s="188">
        <v>0</v>
      </c>
      <c r="AU3264" s="187">
        <v>0</v>
      </c>
      <c r="AV3264" s="188">
        <v>0</v>
      </c>
      <c r="AW3264" s="187">
        <v>0</v>
      </c>
      <c r="AX3264" s="188">
        <v>0</v>
      </c>
      <c r="AY3264" s="187">
        <v>0</v>
      </c>
      <c r="AZ3264" s="188">
        <v>0</v>
      </c>
      <c r="BA3264" s="187">
        <v>0</v>
      </c>
      <c r="BB3264" s="188">
        <v>0</v>
      </c>
      <c r="BC3264" s="187">
        <v>0</v>
      </c>
      <c r="BD3264" s="75"/>
      <c r="BE3264" s="75"/>
      <c r="BH3264" s="74"/>
      <c r="BI3264" s="194"/>
      <c r="BJ3264" s="74"/>
    </row>
    <row r="3265" spans="1:62" ht="11.1" customHeight="1" x14ac:dyDescent="0.3">
      <c r="A3265" s="184" t="s">
        <v>3714</v>
      </c>
      <c r="B3265" s="185">
        <v>0</v>
      </c>
      <c r="C3265" s="832">
        <v>95612</v>
      </c>
      <c r="D3265" s="55">
        <v>1E-4</v>
      </c>
      <c r="E3265" s="91">
        <v>8.5969738651994512E-6</v>
      </c>
      <c r="F3265" s="186">
        <v>0</v>
      </c>
      <c r="G3265" s="186">
        <v>0</v>
      </c>
      <c r="H3265" s="186">
        <v>0</v>
      </c>
      <c r="I3265" s="187">
        <v>0</v>
      </c>
      <c r="J3265" s="188">
        <v>348.96</v>
      </c>
      <c r="K3265" s="186">
        <v>0</v>
      </c>
      <c r="L3265" s="186">
        <v>0</v>
      </c>
      <c r="M3265" s="187">
        <v>0</v>
      </c>
      <c r="N3265" s="189">
        <v>14.14</v>
      </c>
      <c r="O3265" s="188">
        <v>0</v>
      </c>
      <c r="P3265" s="189">
        <v>14.14</v>
      </c>
      <c r="Q3265" s="189">
        <v>4.0520403484640077</v>
      </c>
      <c r="R3265" s="186">
        <v>8.5969738651994512E-6</v>
      </c>
      <c r="S3265" s="186">
        <v>1E-4</v>
      </c>
      <c r="T3265" s="188">
        <v>0</v>
      </c>
      <c r="U3265" s="187">
        <v>0</v>
      </c>
      <c r="V3265" s="189">
        <v>0</v>
      </c>
      <c r="W3265" s="189">
        <v>0</v>
      </c>
      <c r="X3265" s="188">
        <v>0</v>
      </c>
      <c r="Y3265" s="188">
        <v>0</v>
      </c>
      <c r="Z3265" s="186">
        <v>0</v>
      </c>
      <c r="AA3265" s="186">
        <v>0</v>
      </c>
      <c r="AB3265" s="186">
        <v>0</v>
      </c>
      <c r="AC3265" s="187">
        <v>0</v>
      </c>
      <c r="AD3265" s="188">
        <v>0</v>
      </c>
      <c r="AE3265" s="189">
        <v>164.125</v>
      </c>
      <c r="AF3265" s="189">
        <v>164.125</v>
      </c>
      <c r="AG3265" s="189">
        <v>0</v>
      </c>
      <c r="AH3265" s="191">
        <v>0</v>
      </c>
      <c r="AI3265" s="186">
        <v>241.89</v>
      </c>
      <c r="AJ3265" s="192">
        <v>7501943470552</v>
      </c>
      <c r="AK3265" s="192">
        <v>95551</v>
      </c>
      <c r="AM3265" s="75">
        <v>95612</v>
      </c>
      <c r="AO3265" s="188">
        <v>2.3566666666666665</v>
      </c>
      <c r="AP3265" s="188">
        <v>0</v>
      </c>
      <c r="AQ3265" s="187">
        <v>0</v>
      </c>
      <c r="AR3265" s="188">
        <v>1.01</v>
      </c>
      <c r="AS3265" s="187">
        <v>0.13255236802836884</v>
      </c>
      <c r="AT3265" s="188">
        <v>6.06</v>
      </c>
      <c r="AU3265" s="187">
        <v>0.77226867303597158</v>
      </c>
      <c r="AV3265" s="188">
        <v>12.12</v>
      </c>
      <c r="AW3265" s="187">
        <v>2.4205289614692527</v>
      </c>
      <c r="AX3265" s="188">
        <v>-5.07</v>
      </c>
      <c r="AY3265" s="187">
        <v>-0.73822229664305428</v>
      </c>
      <c r="AZ3265" s="188">
        <v>157.04500000000002</v>
      </c>
      <c r="BA3265" s="187">
        <v>23.6728178257999</v>
      </c>
      <c r="BB3265" s="188">
        <v>87.86999999999999</v>
      </c>
      <c r="BC3265" s="187">
        <v>12.208100387902769</v>
      </c>
      <c r="BD3265" s="75"/>
      <c r="BE3265" s="75"/>
      <c r="BH3265" s="74"/>
      <c r="BI3265" s="194"/>
      <c r="BJ3265" s="74"/>
    </row>
    <row r="3266" spans="1:62" ht="11.25" customHeight="1" x14ac:dyDescent="0.3">
      <c r="A3266" s="184" t="s">
        <v>3715</v>
      </c>
      <c r="B3266" s="185">
        <v>0</v>
      </c>
      <c r="C3266" s="835">
        <v>95692</v>
      </c>
      <c r="D3266" s="55">
        <v>1915.4650000000004</v>
      </c>
      <c r="E3266" s="91">
        <v>132.48113733209553</v>
      </c>
      <c r="F3266" s="186">
        <v>0</v>
      </c>
      <c r="G3266" s="186">
        <v>0</v>
      </c>
      <c r="H3266" s="186">
        <v>0</v>
      </c>
      <c r="I3266" s="187">
        <v>0</v>
      </c>
      <c r="J3266" s="188">
        <v>116.66</v>
      </c>
      <c r="K3266" s="186">
        <v>433.75193749999994</v>
      </c>
      <c r="L3266" s="186">
        <v>33.83</v>
      </c>
      <c r="M3266" s="187">
        <v>7.7993887923555398</v>
      </c>
      <c r="N3266" s="189">
        <v>0</v>
      </c>
      <c r="O3266" s="188">
        <v>0</v>
      </c>
      <c r="P3266" s="189">
        <v>4.5449999999999999</v>
      </c>
      <c r="Q3266" s="189">
        <v>32.894736842105267</v>
      </c>
      <c r="R3266" s="186">
        <v>483.87665009429128</v>
      </c>
      <c r="S3266" s="186">
        <v>1881.6350000000004</v>
      </c>
      <c r="T3266" s="188">
        <v>1881.6300000000003</v>
      </c>
      <c r="U3266" s="187">
        <v>130.14097487460793</v>
      </c>
      <c r="V3266" s="189">
        <v>505</v>
      </c>
      <c r="W3266" s="189">
        <v>4.5449999999999999</v>
      </c>
      <c r="X3266" s="188">
        <v>1372.0850000000003</v>
      </c>
      <c r="Y3266" s="188">
        <v>0</v>
      </c>
      <c r="Z3266" s="186">
        <v>0</v>
      </c>
      <c r="AA3266" s="186">
        <v>0</v>
      </c>
      <c r="AB3266" s="186">
        <v>0</v>
      </c>
      <c r="AC3266" s="187">
        <v>0</v>
      </c>
      <c r="AD3266" s="188">
        <v>1.5200000000000031</v>
      </c>
      <c r="AE3266" s="189">
        <v>0</v>
      </c>
      <c r="AF3266" s="189">
        <v>0</v>
      </c>
      <c r="AG3266" s="189">
        <v>0</v>
      </c>
      <c r="AH3266" s="191">
        <v>0</v>
      </c>
      <c r="AI3266" s="186">
        <v>224.70999999999998</v>
      </c>
      <c r="AJ3266" s="192">
        <v>7501943470552</v>
      </c>
      <c r="AK3266" s="192">
        <v>95551</v>
      </c>
      <c r="AM3266" s="75">
        <v>95692</v>
      </c>
      <c r="AO3266" s="188">
        <v>298.61166666666662</v>
      </c>
      <c r="AP3266" s="188">
        <v>201.48999999999998</v>
      </c>
      <c r="AQ3266" s="187">
        <v>22.093201754385962</v>
      </c>
      <c r="AR3266" s="188">
        <v>334.80499999999995</v>
      </c>
      <c r="AS3266" s="187">
        <v>0</v>
      </c>
      <c r="AT3266" s="188">
        <v>359.53999999999996</v>
      </c>
      <c r="AU3266" s="187">
        <v>0</v>
      </c>
      <c r="AV3266" s="188">
        <v>326.72499999999997</v>
      </c>
      <c r="AW3266" s="187">
        <v>0</v>
      </c>
      <c r="AX3266" s="188">
        <v>588.80500000000006</v>
      </c>
      <c r="AY3266" s="187">
        <v>0</v>
      </c>
      <c r="AZ3266" s="188">
        <v>174.19499999999999</v>
      </c>
      <c r="BA3266" s="187">
        <v>0</v>
      </c>
      <c r="BB3266" s="188">
        <v>686.28999999999985</v>
      </c>
      <c r="BC3266" s="187">
        <v>0</v>
      </c>
      <c r="BD3266" s="75"/>
      <c r="BE3266" s="75"/>
      <c r="BH3266" s="74"/>
      <c r="BI3266" s="194"/>
      <c r="BJ3266" s="74"/>
    </row>
    <row r="3267" spans="1:62" ht="11.25" customHeight="1" x14ac:dyDescent="0.3">
      <c r="A3267" s="184" t="s">
        <v>3715</v>
      </c>
      <c r="B3267" s="185">
        <v>0</v>
      </c>
      <c r="C3267" s="835">
        <v>95702</v>
      </c>
      <c r="D3267" s="55">
        <v>1E-4</v>
      </c>
      <c r="E3267" s="91">
        <v>0</v>
      </c>
      <c r="F3267" s="186">
        <v>0</v>
      </c>
      <c r="G3267" s="186">
        <v>0</v>
      </c>
      <c r="H3267" s="186">
        <v>0</v>
      </c>
      <c r="I3267" s="187">
        <v>0</v>
      </c>
      <c r="J3267" s="188">
        <v>0</v>
      </c>
      <c r="K3267" s="186">
        <v>0</v>
      </c>
      <c r="L3267" s="186">
        <v>0</v>
      </c>
      <c r="M3267" s="187">
        <v>0</v>
      </c>
      <c r="N3267" s="189">
        <v>0</v>
      </c>
      <c r="O3267" s="188">
        <v>0</v>
      </c>
      <c r="P3267" s="189">
        <v>0</v>
      </c>
      <c r="Q3267" s="189">
        <v>0</v>
      </c>
      <c r="R3267" s="186">
        <v>0</v>
      </c>
      <c r="S3267" s="186">
        <v>1E-4</v>
      </c>
      <c r="T3267" s="188">
        <v>0</v>
      </c>
      <c r="U3267" s="187">
        <v>0</v>
      </c>
      <c r="V3267" s="189">
        <v>0</v>
      </c>
      <c r="W3267" s="189">
        <v>0</v>
      </c>
      <c r="X3267" s="188">
        <v>0</v>
      </c>
      <c r="Y3267" s="188">
        <v>0</v>
      </c>
      <c r="Z3267" s="186">
        <v>0</v>
      </c>
      <c r="AA3267" s="186">
        <v>0</v>
      </c>
      <c r="AB3267" s="186">
        <v>0</v>
      </c>
      <c r="AC3267" s="187">
        <v>0</v>
      </c>
      <c r="AD3267" s="188">
        <v>0</v>
      </c>
      <c r="AE3267" s="189">
        <v>0</v>
      </c>
      <c r="AF3267" s="189">
        <v>0</v>
      </c>
      <c r="AG3267" s="189">
        <v>0</v>
      </c>
      <c r="AH3267" s="191">
        <v>0</v>
      </c>
      <c r="AI3267" s="186">
        <v>0</v>
      </c>
      <c r="AJ3267" s="192">
        <v>7501943470552</v>
      </c>
      <c r="AK3267" s="192">
        <v>95551</v>
      </c>
      <c r="AM3267" s="75">
        <v>95702</v>
      </c>
      <c r="AO3267" s="188">
        <v>0</v>
      </c>
      <c r="AP3267" s="188">
        <v>0</v>
      </c>
      <c r="AQ3267" s="187">
        <v>0</v>
      </c>
      <c r="AR3267" s="188">
        <v>0</v>
      </c>
      <c r="AS3267" s="187">
        <v>0</v>
      </c>
      <c r="AT3267" s="188">
        <v>0</v>
      </c>
      <c r="AU3267" s="187">
        <v>0</v>
      </c>
      <c r="AV3267" s="188">
        <v>0</v>
      </c>
      <c r="AW3267" s="187">
        <v>0</v>
      </c>
      <c r="AX3267" s="188">
        <v>0</v>
      </c>
      <c r="AY3267" s="187">
        <v>0</v>
      </c>
      <c r="AZ3267" s="188">
        <v>0</v>
      </c>
      <c r="BA3267" s="187">
        <v>0</v>
      </c>
      <c r="BB3267" s="188">
        <v>0</v>
      </c>
      <c r="BC3267" s="187">
        <v>0</v>
      </c>
      <c r="BD3267" s="75"/>
      <c r="BE3267" s="75"/>
      <c r="BH3267" s="74"/>
      <c r="BI3267" s="194"/>
      <c r="BJ3267" s="74"/>
    </row>
    <row r="3268" spans="1:62" ht="11.25" customHeight="1" x14ac:dyDescent="0.3">
      <c r="A3268" s="184" t="s">
        <v>3716</v>
      </c>
      <c r="B3268" s="185" t="s">
        <v>44</v>
      </c>
      <c r="C3268" s="832">
        <v>95279</v>
      </c>
      <c r="D3268" s="284">
        <v>1E-4</v>
      </c>
      <c r="E3268" s="91">
        <v>0</v>
      </c>
      <c r="F3268" s="186">
        <v>0</v>
      </c>
      <c r="G3268" s="186">
        <v>0</v>
      </c>
      <c r="H3268" s="186">
        <v>0</v>
      </c>
      <c r="I3268" s="187">
        <v>0</v>
      </c>
      <c r="J3268" s="186">
        <v>0</v>
      </c>
      <c r="K3268" s="186">
        <v>0</v>
      </c>
      <c r="L3268" s="186">
        <v>0</v>
      </c>
      <c r="M3268" s="186">
        <v>0</v>
      </c>
      <c r="N3268" s="188">
        <v>0</v>
      </c>
      <c r="O3268" s="189">
        <v>0</v>
      </c>
      <c r="P3268" s="186">
        <v>0</v>
      </c>
      <c r="Q3268" s="189">
        <v>0</v>
      </c>
      <c r="R3268" s="188">
        <v>0</v>
      </c>
      <c r="S3268" s="187">
        <v>1E-4</v>
      </c>
      <c r="T3268" s="188">
        <v>0</v>
      </c>
      <c r="U3268" s="187">
        <v>0</v>
      </c>
      <c r="V3268" s="189">
        <v>0</v>
      </c>
      <c r="W3268" s="189">
        <v>0</v>
      </c>
      <c r="X3268" s="188">
        <v>0</v>
      </c>
      <c r="Y3268" s="188">
        <v>0</v>
      </c>
      <c r="Z3268" s="186">
        <v>0</v>
      </c>
      <c r="AA3268" s="186">
        <v>0</v>
      </c>
      <c r="AB3268" s="186">
        <v>0</v>
      </c>
      <c r="AC3268" s="186">
        <v>0</v>
      </c>
      <c r="AD3268" s="188">
        <v>0</v>
      </c>
      <c r="AE3268" s="189">
        <v>0</v>
      </c>
      <c r="AF3268" s="189">
        <v>0</v>
      </c>
      <c r="AG3268" s="189">
        <v>0</v>
      </c>
      <c r="AH3268" s="191">
        <v>0</v>
      </c>
      <c r="AI3268" s="186">
        <v>0</v>
      </c>
      <c r="AJ3268" s="192">
        <v>7501943450141</v>
      </c>
      <c r="AK3268" s="192">
        <v>95239</v>
      </c>
      <c r="AM3268" s="75">
        <v>95279</v>
      </c>
      <c r="AO3268" s="188">
        <v>0</v>
      </c>
      <c r="AP3268" s="188">
        <v>0</v>
      </c>
      <c r="AQ3268" s="187">
        <v>0</v>
      </c>
      <c r="AR3268" s="188">
        <v>0</v>
      </c>
      <c r="AS3268" s="187">
        <v>0</v>
      </c>
      <c r="AT3268" s="188">
        <v>0</v>
      </c>
      <c r="AU3268" s="187">
        <v>0</v>
      </c>
      <c r="AV3268" s="188">
        <v>0</v>
      </c>
      <c r="AW3268" s="187">
        <v>0</v>
      </c>
      <c r="AX3268" s="188">
        <v>0</v>
      </c>
      <c r="AY3268" s="187">
        <v>0</v>
      </c>
      <c r="AZ3268" s="188">
        <v>0</v>
      </c>
      <c r="BA3268" s="187">
        <v>0</v>
      </c>
      <c r="BB3268" s="188">
        <v>0</v>
      </c>
      <c r="BC3268" s="187">
        <v>0</v>
      </c>
      <c r="BD3268" s="75"/>
      <c r="BE3268" s="75"/>
      <c r="BH3268" s="74"/>
      <c r="BI3268" s="194"/>
      <c r="BJ3268" s="74"/>
    </row>
    <row r="3269" spans="1:62" ht="11.25" customHeight="1" x14ac:dyDescent="0.3">
      <c r="A3269" s="184" t="s">
        <v>3717</v>
      </c>
      <c r="B3269" s="185">
        <v>0</v>
      </c>
      <c r="C3269" s="831">
        <v>95592</v>
      </c>
      <c r="D3269" s="284">
        <v>1E-4</v>
      </c>
      <c r="E3269" s="91">
        <v>0</v>
      </c>
      <c r="F3269" s="186">
        <v>0</v>
      </c>
      <c r="G3269" s="186">
        <v>0</v>
      </c>
      <c r="H3269" s="186">
        <v>0</v>
      </c>
      <c r="I3269" s="187">
        <v>0</v>
      </c>
      <c r="J3269" s="186">
        <v>0</v>
      </c>
      <c r="K3269" s="186">
        <v>0</v>
      </c>
      <c r="L3269" s="186">
        <v>0</v>
      </c>
      <c r="M3269" s="186">
        <v>0</v>
      </c>
      <c r="N3269" s="188">
        <v>0</v>
      </c>
      <c r="O3269" s="189">
        <v>0</v>
      </c>
      <c r="P3269" s="186">
        <v>0</v>
      </c>
      <c r="Q3269" s="189">
        <v>0</v>
      </c>
      <c r="R3269" s="188">
        <v>0</v>
      </c>
      <c r="S3269" s="187">
        <v>1E-4</v>
      </c>
      <c r="T3269" s="188">
        <v>0</v>
      </c>
      <c r="U3269" s="187">
        <v>0</v>
      </c>
      <c r="V3269" s="189">
        <v>0</v>
      </c>
      <c r="W3269" s="189">
        <v>0</v>
      </c>
      <c r="X3269" s="188">
        <v>0</v>
      </c>
      <c r="Y3269" s="188">
        <v>0</v>
      </c>
      <c r="Z3269" s="186">
        <v>0</v>
      </c>
      <c r="AA3269" s="186">
        <v>0</v>
      </c>
      <c r="AB3269" s="186">
        <v>0</v>
      </c>
      <c r="AC3269" s="186">
        <v>0</v>
      </c>
      <c r="AD3269" s="188">
        <v>0</v>
      </c>
      <c r="AE3269" s="189">
        <v>0</v>
      </c>
      <c r="AF3269" s="189">
        <v>0</v>
      </c>
      <c r="AG3269" s="189">
        <v>0</v>
      </c>
      <c r="AH3269" s="191">
        <v>0</v>
      </c>
      <c r="AI3269" s="186">
        <v>0</v>
      </c>
      <c r="AJ3269" s="192">
        <v>7501943417434</v>
      </c>
      <c r="AK3269" s="192" t="s">
        <v>262</v>
      </c>
      <c r="AM3269" s="75">
        <v>95592</v>
      </c>
      <c r="AO3269" s="188">
        <v>0</v>
      </c>
      <c r="AP3269" s="188">
        <v>0</v>
      </c>
      <c r="AQ3269" s="187">
        <v>0</v>
      </c>
      <c r="AR3269" s="188">
        <v>0</v>
      </c>
      <c r="AS3269" s="187">
        <v>0</v>
      </c>
      <c r="AT3269" s="188">
        <v>0</v>
      </c>
      <c r="AU3269" s="187">
        <v>0</v>
      </c>
      <c r="AV3269" s="188">
        <v>0</v>
      </c>
      <c r="AW3269" s="187">
        <v>0</v>
      </c>
      <c r="AX3269" s="188">
        <v>0</v>
      </c>
      <c r="AY3269" s="187">
        <v>0</v>
      </c>
      <c r="AZ3269" s="188">
        <v>0</v>
      </c>
      <c r="BA3269" s="187">
        <v>0</v>
      </c>
      <c r="BB3269" s="188">
        <v>0</v>
      </c>
      <c r="BC3269" s="187">
        <v>0</v>
      </c>
      <c r="BD3269" s="75"/>
      <c r="BE3269" s="75"/>
      <c r="BH3269" s="74"/>
      <c r="BI3269" s="194"/>
      <c r="BJ3269" s="74"/>
    </row>
    <row r="3270" spans="1:62" ht="10.5" customHeight="1" x14ac:dyDescent="0.3">
      <c r="A3270" s="344" t="s">
        <v>3718</v>
      </c>
      <c r="B3270" s="345">
        <v>0</v>
      </c>
      <c r="C3270" s="849">
        <v>95442</v>
      </c>
      <c r="D3270" s="389">
        <v>153.57599999999999</v>
      </c>
      <c r="E3270" s="347">
        <v>32.616721465476743</v>
      </c>
      <c r="F3270" s="348">
        <v>0</v>
      </c>
      <c r="G3270" s="348">
        <v>0</v>
      </c>
      <c r="H3270" s="348">
        <v>0</v>
      </c>
      <c r="I3270" s="349">
        <v>0</v>
      </c>
      <c r="J3270" s="348">
        <v>170.32</v>
      </c>
      <c r="K3270" s="348">
        <v>0</v>
      </c>
      <c r="L3270" s="348">
        <v>0.63200000000000001</v>
      </c>
      <c r="M3270" s="348">
        <v>0.37106622827618602</v>
      </c>
      <c r="N3270" s="350">
        <v>0</v>
      </c>
      <c r="O3270" s="351">
        <v>5.6880000000000006</v>
      </c>
      <c r="P3270" s="348">
        <v>5.6880000000000006</v>
      </c>
      <c r="Q3270" s="351">
        <v>3.7106622827618603</v>
      </c>
      <c r="R3270" s="350">
        <v>26.939408172851103</v>
      </c>
      <c r="S3270" s="349">
        <v>152.94399999999999</v>
      </c>
      <c r="T3270" s="350">
        <v>152.94399999999999</v>
      </c>
      <c r="U3270" s="349">
        <v>32.227101925786755</v>
      </c>
      <c r="V3270" s="351">
        <v>0</v>
      </c>
      <c r="W3270" s="351">
        <v>0</v>
      </c>
      <c r="X3270" s="350">
        <v>152.94399999999999</v>
      </c>
      <c r="Y3270" s="350">
        <v>0</v>
      </c>
      <c r="Z3270" s="348">
        <v>0</v>
      </c>
      <c r="AA3270" s="348">
        <v>0</v>
      </c>
      <c r="AB3270" s="348">
        <v>0</v>
      </c>
      <c r="AC3270" s="348">
        <v>0</v>
      </c>
      <c r="AD3270" s="350">
        <v>0</v>
      </c>
      <c r="AE3270" s="351">
        <v>0</v>
      </c>
      <c r="AF3270" s="351">
        <v>0</v>
      </c>
      <c r="AG3270" s="351">
        <v>0</v>
      </c>
      <c r="AH3270" s="352">
        <v>0</v>
      </c>
      <c r="AI3270" s="186">
        <v>149.69999999999999</v>
      </c>
      <c r="AJ3270" s="192">
        <v>7501943489356</v>
      </c>
      <c r="AK3270" s="192" t="s">
        <v>262</v>
      </c>
      <c r="AM3270" s="75">
        <v>95442</v>
      </c>
      <c r="AO3270" s="188">
        <v>28.960666666666668</v>
      </c>
      <c r="AP3270" s="188">
        <v>22.75</v>
      </c>
      <c r="AQ3270" s="187">
        <v>7.1095971749117153</v>
      </c>
      <c r="AR3270" s="188">
        <v>11.684000000000001</v>
      </c>
      <c r="AS3270" s="187">
        <v>3.9915004680208526</v>
      </c>
      <c r="AT3270" s="188">
        <v>52.448</v>
      </c>
      <c r="AU3270" s="187">
        <v>16.963306758089818</v>
      </c>
      <c r="AV3270" s="188">
        <v>2.528</v>
      </c>
      <c r="AW3270" s="187">
        <v>0.87021176988957105</v>
      </c>
      <c r="AX3270" s="188">
        <v>4.1159999999999997</v>
      </c>
      <c r="AY3270" s="187">
        <v>1.9050263815606772</v>
      </c>
      <c r="AZ3270" s="188">
        <v>49.293999999999997</v>
      </c>
      <c r="BA3270" s="187">
        <v>21.725850738901055</v>
      </c>
      <c r="BB3270" s="188">
        <v>200.96799999999999</v>
      </c>
      <c r="BC3270" s="187">
        <v>0</v>
      </c>
      <c r="BD3270" s="75"/>
      <c r="BE3270" s="75"/>
      <c r="BH3270" s="74"/>
      <c r="BI3270" s="194"/>
      <c r="BJ3270" s="74"/>
    </row>
    <row r="3271" spans="1:62" ht="10.5" customHeight="1" x14ac:dyDescent="0.3">
      <c r="A3271" s="184" t="s">
        <v>3719</v>
      </c>
      <c r="B3271" s="185">
        <v>0</v>
      </c>
      <c r="C3271" s="839">
        <v>95697</v>
      </c>
      <c r="D3271" s="284">
        <v>531.82799999999997</v>
      </c>
      <c r="E3271" s="91">
        <v>0</v>
      </c>
      <c r="F3271" s="186">
        <v>0</v>
      </c>
      <c r="G3271" s="186">
        <v>526</v>
      </c>
      <c r="H3271" s="186">
        <v>0</v>
      </c>
      <c r="I3271" s="187">
        <v>0</v>
      </c>
      <c r="J3271" s="186">
        <v>0</v>
      </c>
      <c r="K3271" s="186">
        <v>0</v>
      </c>
      <c r="L3271" s="186">
        <v>10.112</v>
      </c>
      <c r="M3271" s="186">
        <v>0</v>
      </c>
      <c r="N3271" s="188">
        <v>0</v>
      </c>
      <c r="O3271" s="189">
        <v>0</v>
      </c>
      <c r="P3271" s="186">
        <v>0</v>
      </c>
      <c r="Q3271" s="189">
        <v>0</v>
      </c>
      <c r="R3271" s="188">
        <v>0</v>
      </c>
      <c r="S3271" s="187">
        <v>521.71600000000001</v>
      </c>
      <c r="T3271" s="188">
        <v>521.71600000000001</v>
      </c>
      <c r="U3271" s="187">
        <v>0</v>
      </c>
      <c r="V3271" s="189">
        <v>158</v>
      </c>
      <c r="W3271" s="189">
        <v>0</v>
      </c>
      <c r="X3271" s="188">
        <v>363.71600000000001</v>
      </c>
      <c r="Y3271" s="188">
        <v>0</v>
      </c>
      <c r="Z3271" s="186">
        <v>0</v>
      </c>
      <c r="AA3271" s="186">
        <v>0</v>
      </c>
      <c r="AB3271" s="186">
        <v>0</v>
      </c>
      <c r="AC3271" s="186">
        <v>0</v>
      </c>
      <c r="AD3271" s="188">
        <v>1.58</v>
      </c>
      <c r="AE3271" s="189">
        <v>0</v>
      </c>
      <c r="AF3271" s="189">
        <v>0</v>
      </c>
      <c r="AG3271" s="189">
        <v>0</v>
      </c>
      <c r="AH3271" s="191">
        <v>0</v>
      </c>
      <c r="AI3271" s="186">
        <v>0</v>
      </c>
      <c r="AJ3271" s="192">
        <v>7501943489356</v>
      </c>
      <c r="AK3271" s="192" t="s">
        <v>262</v>
      </c>
      <c r="AM3271" s="75">
        <v>95697</v>
      </c>
      <c r="AO3271" s="188">
        <v>115.44533333333334</v>
      </c>
      <c r="AP3271" s="188">
        <v>73.311999999999998</v>
      </c>
      <c r="AQ3271" s="187">
        <v>0</v>
      </c>
      <c r="AR3271" s="188">
        <v>223.41200000000001</v>
      </c>
      <c r="AS3271" s="187">
        <v>0</v>
      </c>
      <c r="AT3271" s="188">
        <v>49.612000000000002</v>
      </c>
      <c r="AU3271" s="187">
        <v>0</v>
      </c>
      <c r="AV3271" s="188">
        <v>0</v>
      </c>
      <c r="AW3271" s="187">
        <v>0</v>
      </c>
      <c r="AX3271" s="188">
        <v>0</v>
      </c>
      <c r="AY3271" s="187">
        <v>0</v>
      </c>
      <c r="AZ3271" s="188">
        <v>0</v>
      </c>
      <c r="BA3271" s="187">
        <v>0</v>
      </c>
      <c r="BB3271" s="188">
        <v>0</v>
      </c>
      <c r="BC3271" s="187">
        <v>0</v>
      </c>
      <c r="BD3271" s="75"/>
      <c r="BE3271" s="75"/>
      <c r="BH3271" s="74"/>
      <c r="BI3271" s="194"/>
      <c r="BJ3271" s="74"/>
    </row>
    <row r="3272" spans="1:62" ht="10.5" customHeight="1" x14ac:dyDescent="0.3">
      <c r="A3272" s="184" t="s">
        <v>5124</v>
      </c>
      <c r="B3272" s="185">
        <v>0</v>
      </c>
      <c r="C3272" s="839">
        <v>95703</v>
      </c>
      <c r="D3272" s="284">
        <v>1E-4</v>
      </c>
      <c r="E3272" s="91">
        <v>0</v>
      </c>
      <c r="F3272" s="186">
        <v>0</v>
      </c>
      <c r="G3272" s="186">
        <v>0</v>
      </c>
      <c r="H3272" s="186">
        <v>0</v>
      </c>
      <c r="I3272" s="187">
        <v>0</v>
      </c>
      <c r="J3272" s="186">
        <v>0</v>
      </c>
      <c r="K3272" s="186">
        <v>0</v>
      </c>
      <c r="L3272" s="186">
        <v>0</v>
      </c>
      <c r="M3272" s="186">
        <v>0</v>
      </c>
      <c r="N3272" s="188">
        <v>0</v>
      </c>
      <c r="O3272" s="189">
        <v>0</v>
      </c>
      <c r="P3272" s="186">
        <v>0</v>
      </c>
      <c r="Q3272" s="189">
        <v>0</v>
      </c>
      <c r="R3272" s="188">
        <v>0</v>
      </c>
      <c r="S3272" s="187">
        <v>1E-4</v>
      </c>
      <c r="T3272" s="188">
        <v>0</v>
      </c>
      <c r="U3272" s="187">
        <v>0</v>
      </c>
      <c r="V3272" s="189">
        <v>0</v>
      </c>
      <c r="W3272" s="189">
        <v>0</v>
      </c>
      <c r="X3272" s="188">
        <v>0</v>
      </c>
      <c r="Y3272" s="188">
        <v>0</v>
      </c>
      <c r="Z3272" s="186">
        <v>0</v>
      </c>
      <c r="AA3272" s="186">
        <v>0</v>
      </c>
      <c r="AB3272" s="186">
        <v>0</v>
      </c>
      <c r="AC3272" s="186">
        <v>0</v>
      </c>
      <c r="AD3272" s="188">
        <v>0</v>
      </c>
      <c r="AE3272" s="189">
        <v>0</v>
      </c>
      <c r="AF3272" s="189">
        <v>0</v>
      </c>
      <c r="AG3272" s="189">
        <v>0</v>
      </c>
      <c r="AH3272" s="191">
        <v>0</v>
      </c>
      <c r="AI3272" s="186">
        <v>0</v>
      </c>
      <c r="AJ3272" s="192">
        <v>7501943489356</v>
      </c>
      <c r="AK3272" s="192" t="s">
        <v>262</v>
      </c>
      <c r="AM3272" s="75">
        <v>95703</v>
      </c>
      <c r="AO3272" s="188">
        <v>0</v>
      </c>
      <c r="AP3272" s="188">
        <v>0</v>
      </c>
      <c r="AQ3272" s="187">
        <v>0</v>
      </c>
      <c r="AR3272" s="188">
        <v>0</v>
      </c>
      <c r="AS3272" s="187">
        <v>0</v>
      </c>
      <c r="AT3272" s="188">
        <v>0</v>
      </c>
      <c r="AU3272" s="187">
        <v>0</v>
      </c>
      <c r="AV3272" s="188">
        <v>0</v>
      </c>
      <c r="AW3272" s="187">
        <v>0</v>
      </c>
      <c r="AX3272" s="188">
        <v>0</v>
      </c>
      <c r="AY3272" s="187">
        <v>0</v>
      </c>
      <c r="AZ3272" s="188">
        <v>0</v>
      </c>
      <c r="BA3272" s="187">
        <v>0</v>
      </c>
      <c r="BB3272" s="188">
        <v>0</v>
      </c>
      <c r="BC3272" s="187">
        <v>0</v>
      </c>
      <c r="BD3272" s="75"/>
      <c r="BE3272" s="75"/>
      <c r="BH3272" s="74"/>
      <c r="BI3272" s="194"/>
      <c r="BJ3272" s="74"/>
    </row>
    <row r="3273" spans="1:62" ht="10.5" customHeight="1" x14ac:dyDescent="0.3">
      <c r="A3273" s="333" t="s">
        <v>3720</v>
      </c>
      <c r="B3273" s="334">
        <v>0</v>
      </c>
      <c r="C3273" s="861">
        <v>95649</v>
      </c>
      <c r="D3273" s="390">
        <v>31.6</v>
      </c>
      <c r="E3273" s="336">
        <v>5.11133187128394</v>
      </c>
      <c r="F3273" s="338">
        <v>0</v>
      </c>
      <c r="G3273" s="338">
        <v>0</v>
      </c>
      <c r="H3273" s="338">
        <v>0</v>
      </c>
      <c r="I3273" s="339">
        <v>0</v>
      </c>
      <c r="J3273" s="338">
        <v>0</v>
      </c>
      <c r="K3273" s="338">
        <v>185.47024999999999</v>
      </c>
      <c r="L3273" s="338">
        <v>1.5780000000000001</v>
      </c>
      <c r="M3273" s="338">
        <v>0.85081030515675704</v>
      </c>
      <c r="N3273" s="337">
        <v>0</v>
      </c>
      <c r="O3273" s="340">
        <v>0</v>
      </c>
      <c r="P3273" s="338">
        <v>1.8959999999999999</v>
      </c>
      <c r="Q3273" s="340">
        <v>0</v>
      </c>
      <c r="R3273" s="337">
        <v>0</v>
      </c>
      <c r="S3273" s="339">
        <v>30.022000000000002</v>
      </c>
      <c r="T3273" s="337">
        <v>30.02</v>
      </c>
      <c r="U3273" s="339">
        <v>4.8557652777197422</v>
      </c>
      <c r="V3273" s="340">
        <v>6.32</v>
      </c>
      <c r="W3273" s="340">
        <v>1.8959999999999999</v>
      </c>
      <c r="X3273" s="337">
        <v>21.803999999999998</v>
      </c>
      <c r="Y3273" s="337">
        <v>0</v>
      </c>
      <c r="Z3273" s="338">
        <v>2.528</v>
      </c>
      <c r="AA3273" s="338">
        <v>0</v>
      </c>
      <c r="AB3273" s="338">
        <v>0</v>
      </c>
      <c r="AC3273" s="338">
        <v>0</v>
      </c>
      <c r="AD3273" s="337">
        <v>0.95</v>
      </c>
      <c r="AE3273" s="340">
        <v>0</v>
      </c>
      <c r="AF3273" s="340">
        <v>0</v>
      </c>
      <c r="AG3273" s="340">
        <v>0</v>
      </c>
      <c r="AH3273" s="341">
        <v>0</v>
      </c>
      <c r="AI3273" s="186">
        <v>0</v>
      </c>
      <c r="AJ3273" s="192">
        <v>7501943489356</v>
      </c>
      <c r="AK3273" s="192" t="s">
        <v>262</v>
      </c>
      <c r="AM3273" s="75">
        <v>95649</v>
      </c>
      <c r="AO3273" s="188">
        <v>54.228000000000002</v>
      </c>
      <c r="AP3273" s="188">
        <v>-8.24</v>
      </c>
      <c r="AQ3273" s="187">
        <v>-2.5750000000000002</v>
      </c>
      <c r="AR3273" s="188">
        <v>5.99</v>
      </c>
      <c r="AS3273" s="187">
        <v>0</v>
      </c>
      <c r="AT3273" s="188">
        <v>164.934</v>
      </c>
      <c r="AU3273" s="187">
        <v>0</v>
      </c>
      <c r="AV3273" s="188">
        <v>188.322</v>
      </c>
      <c r="AW3273" s="187">
        <v>0</v>
      </c>
      <c r="AX3273" s="188">
        <v>278.392</v>
      </c>
      <c r="AY3273" s="187">
        <v>0</v>
      </c>
      <c r="AZ3273" s="188">
        <v>140.916</v>
      </c>
      <c r="BA3273" s="187">
        <v>0</v>
      </c>
      <c r="BB3273" s="188">
        <v>11.06</v>
      </c>
      <c r="BC3273" s="187">
        <v>0</v>
      </c>
      <c r="BD3273" s="75"/>
      <c r="BE3273" s="75"/>
      <c r="BH3273" s="74"/>
      <c r="BI3273" s="194"/>
      <c r="BJ3273" s="74"/>
    </row>
    <row r="3274" spans="1:62" ht="11.25" customHeight="1" x14ac:dyDescent="0.3">
      <c r="A3274" s="184" t="s">
        <v>3721</v>
      </c>
      <c r="B3274" s="185">
        <v>0</v>
      </c>
      <c r="C3274" s="850">
        <v>95629</v>
      </c>
      <c r="D3274" s="284">
        <v>1E-4</v>
      </c>
      <c r="E3274" s="91">
        <v>0</v>
      </c>
      <c r="F3274" s="186">
        <v>0</v>
      </c>
      <c r="G3274" s="186">
        <v>0</v>
      </c>
      <c r="H3274" s="186">
        <v>0</v>
      </c>
      <c r="I3274" s="187">
        <v>0</v>
      </c>
      <c r="J3274" s="186">
        <v>0</v>
      </c>
      <c r="K3274" s="186">
        <v>0</v>
      </c>
      <c r="L3274" s="186">
        <v>0</v>
      </c>
      <c r="M3274" s="186">
        <v>0</v>
      </c>
      <c r="N3274" s="188">
        <v>0</v>
      </c>
      <c r="O3274" s="189">
        <v>0</v>
      </c>
      <c r="P3274" s="186">
        <v>0</v>
      </c>
      <c r="Q3274" s="189">
        <v>0</v>
      </c>
      <c r="R3274" s="188">
        <v>0</v>
      </c>
      <c r="S3274" s="187">
        <v>1E-4</v>
      </c>
      <c r="T3274" s="188">
        <v>0</v>
      </c>
      <c r="U3274" s="187">
        <v>0</v>
      </c>
      <c r="V3274" s="189">
        <v>0</v>
      </c>
      <c r="W3274" s="189">
        <v>0</v>
      </c>
      <c r="X3274" s="188">
        <v>0</v>
      </c>
      <c r="Y3274" s="188">
        <v>0</v>
      </c>
      <c r="Z3274" s="186">
        <v>0</v>
      </c>
      <c r="AA3274" s="186">
        <v>0</v>
      </c>
      <c r="AB3274" s="186">
        <v>0</v>
      </c>
      <c r="AC3274" s="186">
        <v>0</v>
      </c>
      <c r="AD3274" s="188">
        <v>0</v>
      </c>
      <c r="AE3274" s="189">
        <v>0</v>
      </c>
      <c r="AF3274" s="189">
        <v>0</v>
      </c>
      <c r="AG3274" s="189">
        <v>0</v>
      </c>
      <c r="AH3274" s="191">
        <v>0</v>
      </c>
      <c r="AI3274" s="186">
        <v>0</v>
      </c>
      <c r="AJ3274" s="192">
        <v>7501943489356</v>
      </c>
      <c r="AK3274" s="192">
        <v>95442</v>
      </c>
      <c r="AM3274" s="75">
        <v>95629</v>
      </c>
      <c r="AO3274" s="188">
        <v>0</v>
      </c>
      <c r="AP3274" s="188">
        <v>0</v>
      </c>
      <c r="AQ3274" s="187">
        <v>0</v>
      </c>
      <c r="AR3274" s="188">
        <v>0</v>
      </c>
      <c r="AS3274" s="187">
        <v>0</v>
      </c>
      <c r="AT3274" s="188">
        <v>0</v>
      </c>
      <c r="AU3274" s="187">
        <v>0</v>
      </c>
      <c r="AV3274" s="188">
        <v>0</v>
      </c>
      <c r="AW3274" s="187">
        <v>0</v>
      </c>
      <c r="AX3274" s="188">
        <v>0</v>
      </c>
      <c r="AY3274" s="187">
        <v>0</v>
      </c>
      <c r="AZ3274" s="188">
        <v>0</v>
      </c>
      <c r="BA3274" s="187">
        <v>0</v>
      </c>
      <c r="BB3274" s="188">
        <v>0</v>
      </c>
      <c r="BC3274" s="187">
        <v>0</v>
      </c>
      <c r="BD3274" s="75"/>
      <c r="BE3274" s="75"/>
      <c r="BH3274" s="74"/>
      <c r="BI3274" s="194"/>
      <c r="BJ3274" s="74"/>
    </row>
    <row r="3275" spans="1:62" ht="11.25" customHeight="1" x14ac:dyDescent="0.3">
      <c r="A3275" s="184" t="s">
        <v>3722</v>
      </c>
      <c r="B3275" s="185">
        <v>0</v>
      </c>
      <c r="C3275" s="836">
        <v>95620</v>
      </c>
      <c r="D3275" s="284">
        <v>1E-4</v>
      </c>
      <c r="E3275" s="91">
        <v>1.6517549896765316E-4</v>
      </c>
      <c r="F3275" s="186">
        <v>0</v>
      </c>
      <c r="G3275" s="186">
        <v>0</v>
      </c>
      <c r="H3275" s="186">
        <v>0</v>
      </c>
      <c r="I3275" s="187">
        <v>0</v>
      </c>
      <c r="J3275" s="186">
        <v>11.02</v>
      </c>
      <c r="K3275" s="186">
        <v>18.162499999999998</v>
      </c>
      <c r="L3275" s="186">
        <v>0</v>
      </c>
      <c r="M3275" s="186">
        <v>0</v>
      </c>
      <c r="N3275" s="188">
        <v>0</v>
      </c>
      <c r="O3275" s="189">
        <v>0</v>
      </c>
      <c r="P3275" s="186">
        <v>0</v>
      </c>
      <c r="Q3275" s="189">
        <v>0</v>
      </c>
      <c r="R3275" s="188">
        <v>2.7223230490018151E-4</v>
      </c>
      <c r="S3275" s="187">
        <v>1E-4</v>
      </c>
      <c r="T3275" s="188">
        <v>0</v>
      </c>
      <c r="U3275" s="187">
        <v>0</v>
      </c>
      <c r="V3275" s="189">
        <v>0</v>
      </c>
      <c r="W3275" s="189">
        <v>0</v>
      </c>
      <c r="X3275" s="188">
        <v>0</v>
      </c>
      <c r="Y3275" s="188">
        <v>0</v>
      </c>
      <c r="Z3275" s="186">
        <v>0</v>
      </c>
      <c r="AA3275" s="186">
        <v>0</v>
      </c>
      <c r="AB3275" s="186">
        <v>0</v>
      </c>
      <c r="AC3275" s="186">
        <v>0</v>
      </c>
      <c r="AD3275" s="188">
        <v>0</v>
      </c>
      <c r="AE3275" s="189">
        <v>0.34899999999999998</v>
      </c>
      <c r="AF3275" s="189">
        <v>0.34899999999999998</v>
      </c>
      <c r="AG3275" s="189">
        <v>0.127</v>
      </c>
      <c r="AH3275" s="191">
        <v>0</v>
      </c>
      <c r="AI3275" s="186">
        <v>37.799999999999997</v>
      </c>
      <c r="AJ3275" s="192">
        <v>7506425616640</v>
      </c>
      <c r="AK3275" s="192" t="s">
        <v>262</v>
      </c>
      <c r="AM3275" s="75">
        <v>95620</v>
      </c>
      <c r="AO3275" s="188">
        <v>18.475999999999999</v>
      </c>
      <c r="AP3275" s="188">
        <v>6.6420000000000003</v>
      </c>
      <c r="AQ3275" s="187">
        <v>16.605</v>
      </c>
      <c r="AR3275" s="188">
        <v>40.521999999999998</v>
      </c>
      <c r="AS3275" s="187">
        <v>102.0037255198107</v>
      </c>
      <c r="AT3275" s="188">
        <v>8.2639999999999993</v>
      </c>
      <c r="AU3275" s="187">
        <v>19.709038874314334</v>
      </c>
      <c r="AV3275" s="188">
        <v>29.594999999999999</v>
      </c>
      <c r="AW3275" s="187">
        <v>64.073697200632182</v>
      </c>
      <c r="AX3275" s="188">
        <v>0</v>
      </c>
      <c r="AY3275" s="187">
        <v>0</v>
      </c>
      <c r="AZ3275" s="188">
        <v>0</v>
      </c>
      <c r="BA3275" s="187">
        <v>0</v>
      </c>
      <c r="BB3275" s="188">
        <v>17.152000000000001</v>
      </c>
      <c r="BC3275" s="187">
        <v>44.90287449604692</v>
      </c>
      <c r="BD3275" s="75"/>
      <c r="BE3275" s="75"/>
      <c r="BH3275" s="74"/>
      <c r="BI3275" s="194"/>
      <c r="BJ3275" s="74"/>
    </row>
    <row r="3276" spans="1:62" ht="11.25" customHeight="1" x14ac:dyDescent="0.3">
      <c r="A3276" s="184" t="s">
        <v>3722</v>
      </c>
      <c r="B3276" s="185">
        <v>0</v>
      </c>
      <c r="C3276" s="836">
        <v>95620</v>
      </c>
      <c r="D3276" s="284">
        <v>1E-4</v>
      </c>
      <c r="E3276" s="91">
        <v>1.6517549896765316E-4</v>
      </c>
      <c r="F3276" s="186">
        <v>0</v>
      </c>
      <c r="G3276" s="186">
        <v>0</v>
      </c>
      <c r="H3276" s="186">
        <v>0</v>
      </c>
      <c r="I3276" s="187">
        <v>0</v>
      </c>
      <c r="J3276" s="186">
        <v>11.02</v>
      </c>
      <c r="K3276" s="186">
        <v>18.162499999999998</v>
      </c>
      <c r="L3276" s="186">
        <v>0</v>
      </c>
      <c r="M3276" s="186">
        <v>0</v>
      </c>
      <c r="N3276" s="188">
        <v>0</v>
      </c>
      <c r="O3276" s="189">
        <v>0</v>
      </c>
      <c r="P3276" s="186">
        <v>0</v>
      </c>
      <c r="Q3276" s="189">
        <v>0</v>
      </c>
      <c r="R3276" s="188">
        <v>2.7223230490018151E-4</v>
      </c>
      <c r="S3276" s="187">
        <v>1E-4</v>
      </c>
      <c r="T3276" s="188">
        <v>0</v>
      </c>
      <c r="U3276" s="187">
        <v>0</v>
      </c>
      <c r="V3276" s="189">
        <v>0</v>
      </c>
      <c r="W3276" s="189">
        <v>0</v>
      </c>
      <c r="X3276" s="188">
        <v>0</v>
      </c>
      <c r="Y3276" s="188">
        <v>0</v>
      </c>
      <c r="Z3276" s="186">
        <v>0</v>
      </c>
      <c r="AA3276" s="186">
        <v>0</v>
      </c>
      <c r="AB3276" s="186">
        <v>0</v>
      </c>
      <c r="AC3276" s="186">
        <v>0</v>
      </c>
      <c r="AD3276" s="188">
        <v>0</v>
      </c>
      <c r="AE3276" s="189">
        <v>0.34899999999999998</v>
      </c>
      <c r="AF3276" s="189">
        <v>0.34899999999999998</v>
      </c>
      <c r="AG3276" s="189">
        <v>0.127</v>
      </c>
      <c r="AH3276" s="191">
        <v>0</v>
      </c>
      <c r="AI3276" s="186">
        <v>37.799999999999997</v>
      </c>
      <c r="AJ3276" s="192">
        <v>7506425616640</v>
      </c>
      <c r="AK3276" s="192" t="s">
        <v>262</v>
      </c>
      <c r="AM3276" s="75">
        <v>95620</v>
      </c>
      <c r="AO3276" s="188">
        <v>18.475999999999999</v>
      </c>
      <c r="AP3276" s="188">
        <v>6.6420000000000003</v>
      </c>
      <c r="AQ3276" s="187">
        <v>16.605</v>
      </c>
      <c r="AR3276" s="188">
        <v>40.521999999999998</v>
      </c>
      <c r="AS3276" s="187">
        <v>102.0037255198107</v>
      </c>
      <c r="AT3276" s="188">
        <v>8.2639999999999993</v>
      </c>
      <c r="AU3276" s="187">
        <v>19.709038874314334</v>
      </c>
      <c r="AV3276" s="188">
        <v>29.594999999999999</v>
      </c>
      <c r="AW3276" s="187">
        <v>64.073697200632182</v>
      </c>
      <c r="AX3276" s="188">
        <v>0</v>
      </c>
      <c r="AY3276" s="187">
        <v>0</v>
      </c>
      <c r="AZ3276" s="188">
        <v>0</v>
      </c>
      <c r="BA3276" s="187">
        <v>0</v>
      </c>
      <c r="BB3276" s="188">
        <v>17.152000000000001</v>
      </c>
      <c r="BC3276" s="187">
        <v>44.90287449604692</v>
      </c>
      <c r="BD3276" s="75"/>
      <c r="BE3276" s="75"/>
      <c r="BH3276" s="74"/>
      <c r="BI3276" s="194"/>
      <c r="BJ3276" s="74"/>
    </row>
    <row r="3277" spans="1:62" ht="11.25" customHeight="1" x14ac:dyDescent="0.3">
      <c r="A3277" s="184" t="s">
        <v>4993</v>
      </c>
      <c r="B3277" s="185">
        <v>0</v>
      </c>
      <c r="C3277" s="836">
        <v>95715</v>
      </c>
      <c r="D3277" s="284">
        <v>226.083</v>
      </c>
      <c r="E3277" s="91">
        <v>0</v>
      </c>
      <c r="F3277" s="186">
        <v>0</v>
      </c>
      <c r="G3277" s="186">
        <v>526</v>
      </c>
      <c r="H3277" s="186">
        <v>0</v>
      </c>
      <c r="I3277" s="187">
        <v>0</v>
      </c>
      <c r="J3277" s="186">
        <v>0</v>
      </c>
      <c r="K3277" s="186">
        <v>0</v>
      </c>
      <c r="L3277" s="186">
        <v>0</v>
      </c>
      <c r="M3277" s="186">
        <v>0</v>
      </c>
      <c r="N3277" s="188">
        <v>0</v>
      </c>
      <c r="O3277" s="189">
        <v>0</v>
      </c>
      <c r="P3277" s="186">
        <v>0</v>
      </c>
      <c r="Q3277" s="189">
        <v>0</v>
      </c>
      <c r="R3277" s="188">
        <v>0</v>
      </c>
      <c r="S3277" s="187">
        <v>226.083</v>
      </c>
      <c r="T3277" s="188">
        <v>226.083</v>
      </c>
      <c r="U3277" s="187">
        <v>0</v>
      </c>
      <c r="V3277" s="189">
        <v>0</v>
      </c>
      <c r="W3277" s="189">
        <v>0</v>
      </c>
      <c r="X3277" s="188">
        <v>226.083</v>
      </c>
      <c r="Y3277" s="188">
        <v>0</v>
      </c>
      <c r="Z3277" s="186">
        <v>0</v>
      </c>
      <c r="AA3277" s="186">
        <v>0</v>
      </c>
      <c r="AB3277" s="186">
        <v>0</v>
      </c>
      <c r="AC3277" s="186">
        <v>0</v>
      </c>
      <c r="AD3277" s="188">
        <v>0</v>
      </c>
      <c r="AE3277" s="189">
        <v>0</v>
      </c>
      <c r="AF3277" s="189">
        <v>0</v>
      </c>
      <c r="AG3277" s="189">
        <v>0</v>
      </c>
      <c r="AH3277" s="191">
        <v>0</v>
      </c>
      <c r="AI3277" s="186">
        <v>0</v>
      </c>
      <c r="AJ3277" s="192">
        <v>7506425616640</v>
      </c>
      <c r="AK3277" s="192" t="s">
        <v>262</v>
      </c>
      <c r="AM3277" s="75">
        <v>95715</v>
      </c>
      <c r="AO3277" s="188">
        <v>0</v>
      </c>
      <c r="AP3277" s="188">
        <v>0</v>
      </c>
      <c r="AQ3277" s="187">
        <v>0</v>
      </c>
      <c r="AR3277" s="188">
        <v>0</v>
      </c>
      <c r="AS3277" s="187">
        <v>0</v>
      </c>
      <c r="AT3277" s="188">
        <v>0</v>
      </c>
      <c r="AU3277" s="187">
        <v>0</v>
      </c>
      <c r="AV3277" s="188">
        <v>0</v>
      </c>
      <c r="AW3277" s="187">
        <v>0</v>
      </c>
      <c r="AX3277" s="188">
        <v>0</v>
      </c>
      <c r="AY3277" s="187">
        <v>0</v>
      </c>
      <c r="AZ3277" s="188">
        <v>0</v>
      </c>
      <c r="BA3277" s="187">
        <v>0</v>
      </c>
      <c r="BB3277" s="188">
        <v>0</v>
      </c>
      <c r="BC3277" s="187">
        <v>0</v>
      </c>
      <c r="BD3277" s="75"/>
      <c r="BE3277" s="75"/>
      <c r="BH3277" s="74"/>
      <c r="BI3277" s="194"/>
      <c r="BJ3277" s="74"/>
    </row>
    <row r="3278" spans="1:62" ht="11.25" customHeight="1" x14ac:dyDescent="0.3">
      <c r="A3278" s="184" t="s">
        <v>3723</v>
      </c>
      <c r="B3278" s="185">
        <v>0</v>
      </c>
      <c r="C3278" s="836">
        <v>96775</v>
      </c>
      <c r="D3278" s="284">
        <v>1E-4</v>
      </c>
      <c r="E3278" s="91">
        <v>0</v>
      </c>
      <c r="F3278" s="186">
        <v>0</v>
      </c>
      <c r="G3278" s="186">
        <v>0</v>
      </c>
      <c r="H3278" s="186">
        <v>0</v>
      </c>
      <c r="I3278" s="187">
        <v>0</v>
      </c>
      <c r="J3278" s="186">
        <v>0</v>
      </c>
      <c r="K3278" s="186">
        <v>0</v>
      </c>
      <c r="L3278" s="186">
        <v>0</v>
      </c>
      <c r="M3278" s="186">
        <v>0</v>
      </c>
      <c r="N3278" s="188">
        <v>0</v>
      </c>
      <c r="O3278" s="189">
        <v>0</v>
      </c>
      <c r="P3278" s="186">
        <v>0</v>
      </c>
      <c r="Q3278" s="189">
        <v>0</v>
      </c>
      <c r="R3278" s="188">
        <v>0</v>
      </c>
      <c r="S3278" s="187">
        <v>1E-4</v>
      </c>
      <c r="T3278" s="188">
        <v>0</v>
      </c>
      <c r="U3278" s="187">
        <v>0</v>
      </c>
      <c r="V3278" s="189">
        <v>0</v>
      </c>
      <c r="W3278" s="189">
        <v>0</v>
      </c>
      <c r="X3278" s="188">
        <v>0</v>
      </c>
      <c r="Y3278" s="188">
        <v>0</v>
      </c>
      <c r="Z3278" s="186">
        <v>0</v>
      </c>
      <c r="AA3278" s="186">
        <v>0</v>
      </c>
      <c r="AB3278" s="186">
        <v>0</v>
      </c>
      <c r="AC3278" s="186">
        <v>0</v>
      </c>
      <c r="AD3278" s="188">
        <v>0</v>
      </c>
      <c r="AE3278" s="189">
        <v>0</v>
      </c>
      <c r="AF3278" s="189">
        <v>0</v>
      </c>
      <c r="AG3278" s="189">
        <v>0</v>
      </c>
      <c r="AH3278" s="191">
        <v>0</v>
      </c>
      <c r="AI3278" s="186">
        <v>0</v>
      </c>
      <c r="AJ3278" s="192">
        <v>7506425616640</v>
      </c>
      <c r="AK3278" s="192" t="s">
        <v>262</v>
      </c>
      <c r="AM3278" s="75">
        <v>96775</v>
      </c>
      <c r="AO3278" s="188">
        <v>0</v>
      </c>
      <c r="AP3278" s="188">
        <v>0</v>
      </c>
      <c r="AQ3278" s="187">
        <v>0</v>
      </c>
      <c r="AR3278" s="188">
        <v>0</v>
      </c>
      <c r="AS3278" s="187">
        <v>0</v>
      </c>
      <c r="AT3278" s="188">
        <v>0</v>
      </c>
      <c r="AU3278" s="187">
        <v>0</v>
      </c>
      <c r="AV3278" s="188">
        <v>0</v>
      </c>
      <c r="AW3278" s="187">
        <v>0</v>
      </c>
      <c r="AX3278" s="188">
        <v>0</v>
      </c>
      <c r="AY3278" s="187">
        <v>0</v>
      </c>
      <c r="AZ3278" s="188">
        <v>0</v>
      </c>
      <c r="BA3278" s="187">
        <v>0</v>
      </c>
      <c r="BB3278" s="188">
        <v>0</v>
      </c>
      <c r="BC3278" s="187">
        <v>0</v>
      </c>
      <c r="BD3278" s="75"/>
      <c r="BE3278" s="75"/>
      <c r="BH3278" s="74"/>
      <c r="BI3278" s="194"/>
      <c r="BJ3278" s="74"/>
    </row>
    <row r="3279" spans="1:62" s="55" customFormat="1" ht="11.25" customHeight="1" x14ac:dyDescent="0.2">
      <c r="A3279" s="184" t="s">
        <v>3724</v>
      </c>
      <c r="B3279" s="185">
        <v>0</v>
      </c>
      <c r="C3279" s="949">
        <v>95547</v>
      </c>
      <c r="D3279" s="284">
        <v>1E-4</v>
      </c>
      <c r="E3279" s="91">
        <v>0</v>
      </c>
      <c r="F3279" s="186">
        <v>0</v>
      </c>
      <c r="G3279" s="186">
        <v>0</v>
      </c>
      <c r="H3279" s="186">
        <v>0</v>
      </c>
      <c r="I3279" s="187">
        <v>0</v>
      </c>
      <c r="J3279" s="186">
        <v>0</v>
      </c>
      <c r="K3279" s="186">
        <v>0</v>
      </c>
      <c r="L3279" s="186">
        <v>0</v>
      </c>
      <c r="M3279" s="186">
        <v>0</v>
      </c>
      <c r="N3279" s="188">
        <v>0</v>
      </c>
      <c r="O3279" s="189">
        <v>0</v>
      </c>
      <c r="P3279" s="186">
        <v>0</v>
      </c>
      <c r="Q3279" s="189">
        <v>0</v>
      </c>
      <c r="R3279" s="188">
        <v>0</v>
      </c>
      <c r="S3279" s="187">
        <v>1E-4</v>
      </c>
      <c r="T3279" s="188">
        <v>0</v>
      </c>
      <c r="U3279" s="187">
        <v>0</v>
      </c>
      <c r="V3279" s="189">
        <v>0</v>
      </c>
      <c r="W3279" s="189">
        <v>0</v>
      </c>
      <c r="X3279" s="188">
        <v>0</v>
      </c>
      <c r="Y3279" s="188">
        <v>0</v>
      </c>
      <c r="Z3279" s="186">
        <v>0</v>
      </c>
      <c r="AA3279" s="186">
        <v>0</v>
      </c>
      <c r="AB3279" s="186">
        <v>0</v>
      </c>
      <c r="AC3279" s="186">
        <v>0</v>
      </c>
      <c r="AD3279" s="188">
        <v>0</v>
      </c>
      <c r="AE3279" s="189">
        <v>0</v>
      </c>
      <c r="AF3279" s="189">
        <v>0</v>
      </c>
      <c r="AG3279" s="189">
        <v>0</v>
      </c>
      <c r="AH3279" s="191">
        <v>0</v>
      </c>
      <c r="AI3279" s="186">
        <v>0</v>
      </c>
      <c r="AJ3279" s="192">
        <v>7501943470446</v>
      </c>
      <c r="AK3279" s="192" t="s">
        <v>262</v>
      </c>
      <c r="AL3279" s="90"/>
      <c r="AM3279" s="75">
        <v>95547</v>
      </c>
      <c r="AN3279" s="90"/>
      <c r="AO3279" s="188">
        <v>0</v>
      </c>
      <c r="AP3279" s="188">
        <v>0</v>
      </c>
      <c r="AQ3279" s="187">
        <v>0</v>
      </c>
      <c r="AR3279" s="188">
        <v>0</v>
      </c>
      <c r="AS3279" s="187">
        <v>0</v>
      </c>
      <c r="AT3279" s="188">
        <v>0</v>
      </c>
      <c r="AU3279" s="187">
        <v>0</v>
      </c>
      <c r="AV3279" s="188">
        <v>0</v>
      </c>
      <c r="AW3279" s="187">
        <v>0</v>
      </c>
      <c r="AX3279" s="188">
        <v>0</v>
      </c>
      <c r="AY3279" s="187">
        <v>0</v>
      </c>
      <c r="AZ3279" s="188">
        <v>0</v>
      </c>
      <c r="BA3279" s="187">
        <v>0</v>
      </c>
      <c r="BB3279" s="188">
        <v>0</v>
      </c>
      <c r="BC3279" s="187">
        <v>0</v>
      </c>
      <c r="BD3279" s="75"/>
      <c r="BE3279" s="75"/>
      <c r="BH3279" s="74"/>
      <c r="BI3279" s="194"/>
      <c r="BJ3279" s="74"/>
    </row>
    <row r="3280" spans="1:62" ht="11.25" customHeight="1" x14ac:dyDescent="0.3">
      <c r="A3280" s="184" t="s">
        <v>3725</v>
      </c>
      <c r="B3280" s="185">
        <v>0</v>
      </c>
      <c r="C3280" s="950">
        <v>95459</v>
      </c>
      <c r="D3280" s="284">
        <v>1E-4</v>
      </c>
      <c r="E3280" s="91">
        <v>0</v>
      </c>
      <c r="F3280" s="186">
        <v>0</v>
      </c>
      <c r="G3280" s="186">
        <v>0</v>
      </c>
      <c r="H3280" s="186">
        <v>0</v>
      </c>
      <c r="I3280" s="187">
        <v>0</v>
      </c>
      <c r="J3280" s="186">
        <v>0</v>
      </c>
      <c r="K3280" s="186">
        <v>0</v>
      </c>
      <c r="L3280" s="186">
        <v>0</v>
      </c>
      <c r="M3280" s="186">
        <v>0</v>
      </c>
      <c r="N3280" s="188">
        <v>0</v>
      </c>
      <c r="O3280" s="189">
        <v>0</v>
      </c>
      <c r="P3280" s="186">
        <v>0</v>
      </c>
      <c r="Q3280" s="189">
        <v>0</v>
      </c>
      <c r="R3280" s="188">
        <v>0</v>
      </c>
      <c r="S3280" s="187">
        <v>1E-4</v>
      </c>
      <c r="T3280" s="188">
        <v>0</v>
      </c>
      <c r="U3280" s="187">
        <v>0</v>
      </c>
      <c r="V3280" s="189">
        <v>0</v>
      </c>
      <c r="W3280" s="189">
        <v>0</v>
      </c>
      <c r="X3280" s="188">
        <v>0</v>
      </c>
      <c r="Y3280" s="188">
        <v>0</v>
      </c>
      <c r="Z3280" s="186">
        <v>0</v>
      </c>
      <c r="AA3280" s="186">
        <v>0</v>
      </c>
      <c r="AB3280" s="186">
        <v>0</v>
      </c>
      <c r="AC3280" s="186">
        <v>0</v>
      </c>
      <c r="AD3280" s="188">
        <v>0</v>
      </c>
      <c r="AE3280" s="189">
        <v>0</v>
      </c>
      <c r="AF3280" s="189">
        <v>0</v>
      </c>
      <c r="AG3280" s="189">
        <v>0</v>
      </c>
      <c r="AH3280" s="191">
        <v>0</v>
      </c>
      <c r="AI3280" s="186">
        <v>0</v>
      </c>
      <c r="AJ3280" s="192">
        <v>7501943479999</v>
      </c>
      <c r="AK3280" s="192" t="s">
        <v>262</v>
      </c>
      <c r="AL3280" s="76"/>
      <c r="AM3280" s="75">
        <v>95459</v>
      </c>
      <c r="AO3280" s="188">
        <v>0</v>
      </c>
      <c r="AP3280" s="188">
        <v>0</v>
      </c>
      <c r="AQ3280" s="187">
        <v>0</v>
      </c>
      <c r="AR3280" s="188">
        <v>0</v>
      </c>
      <c r="AS3280" s="187">
        <v>0</v>
      </c>
      <c r="AT3280" s="188">
        <v>0</v>
      </c>
      <c r="AU3280" s="187">
        <v>0</v>
      </c>
      <c r="AV3280" s="188">
        <v>0</v>
      </c>
      <c r="AW3280" s="187">
        <v>0</v>
      </c>
      <c r="AX3280" s="188">
        <v>0</v>
      </c>
      <c r="AY3280" s="187">
        <v>0</v>
      </c>
      <c r="AZ3280" s="188">
        <v>0</v>
      </c>
      <c r="BA3280" s="187">
        <v>0</v>
      </c>
      <c r="BB3280" s="188">
        <v>0</v>
      </c>
      <c r="BC3280" s="187">
        <v>0</v>
      </c>
      <c r="BD3280" s="75"/>
      <c r="BE3280" s="75"/>
      <c r="BF3280" s="75"/>
      <c r="BH3280" s="74"/>
      <c r="BI3280" s="194"/>
      <c r="BJ3280" s="74"/>
    </row>
    <row r="3281" spans="1:62" ht="11.25" customHeight="1" x14ac:dyDescent="0.3">
      <c r="A3281" s="344" t="s">
        <v>3726</v>
      </c>
      <c r="B3281" s="345">
        <v>0</v>
      </c>
      <c r="C3281" s="849">
        <v>95595</v>
      </c>
      <c r="D3281" s="389">
        <v>29.148</v>
      </c>
      <c r="E3281" s="347">
        <v>0</v>
      </c>
      <c r="F3281" s="348">
        <v>0</v>
      </c>
      <c r="G3281" s="348">
        <v>0</v>
      </c>
      <c r="H3281" s="348">
        <v>0</v>
      </c>
      <c r="I3281" s="349">
        <v>0</v>
      </c>
      <c r="J3281" s="348">
        <v>0</v>
      </c>
      <c r="K3281" s="348">
        <v>0</v>
      </c>
      <c r="L3281" s="348">
        <v>0</v>
      </c>
      <c r="M3281" s="348">
        <v>0</v>
      </c>
      <c r="N3281" s="350">
        <v>0</v>
      </c>
      <c r="O3281" s="351">
        <v>0</v>
      </c>
      <c r="P3281" s="348">
        <v>0</v>
      </c>
      <c r="Q3281" s="351">
        <v>0</v>
      </c>
      <c r="R3281" s="350">
        <v>0</v>
      </c>
      <c r="S3281" s="349">
        <v>29.148</v>
      </c>
      <c r="T3281" s="350">
        <v>29.148</v>
      </c>
      <c r="U3281" s="349">
        <v>0</v>
      </c>
      <c r="V3281" s="351">
        <v>0</v>
      </c>
      <c r="W3281" s="351">
        <v>0</v>
      </c>
      <c r="X3281" s="350">
        <v>29.148</v>
      </c>
      <c r="Y3281" s="350">
        <v>0</v>
      </c>
      <c r="Z3281" s="348">
        <v>0</v>
      </c>
      <c r="AA3281" s="348">
        <v>0</v>
      </c>
      <c r="AB3281" s="348">
        <v>0</v>
      </c>
      <c r="AC3281" s="348">
        <v>0</v>
      </c>
      <c r="AD3281" s="350">
        <v>0</v>
      </c>
      <c r="AE3281" s="351">
        <v>0</v>
      </c>
      <c r="AF3281" s="351">
        <v>0</v>
      </c>
      <c r="AG3281" s="351">
        <v>0</v>
      </c>
      <c r="AH3281" s="352">
        <v>0</v>
      </c>
      <c r="AI3281" s="186">
        <v>0</v>
      </c>
      <c r="AJ3281" s="192">
        <v>7506425607501</v>
      </c>
      <c r="AK3281" s="192" t="s">
        <v>262</v>
      </c>
      <c r="AL3281" s="76"/>
      <c r="AM3281" s="75">
        <v>95595</v>
      </c>
      <c r="AO3281" s="188">
        <v>0</v>
      </c>
      <c r="AP3281" s="188">
        <v>0</v>
      </c>
      <c r="AQ3281" s="187">
        <v>0</v>
      </c>
      <c r="AR3281" s="188">
        <v>0</v>
      </c>
      <c r="AS3281" s="187">
        <v>0</v>
      </c>
      <c r="AT3281" s="188">
        <v>0</v>
      </c>
      <c r="AU3281" s="187">
        <v>0</v>
      </c>
      <c r="AV3281" s="188">
        <v>0</v>
      </c>
      <c r="AW3281" s="187">
        <v>0</v>
      </c>
      <c r="AX3281" s="188">
        <v>0</v>
      </c>
      <c r="AY3281" s="187">
        <v>0</v>
      </c>
      <c r="AZ3281" s="188">
        <v>0</v>
      </c>
      <c r="BA3281" s="187">
        <v>0</v>
      </c>
      <c r="BB3281" s="188">
        <v>0</v>
      </c>
      <c r="BC3281" s="187">
        <v>0</v>
      </c>
      <c r="BD3281" s="75"/>
      <c r="BE3281" s="75"/>
      <c r="BF3281" s="75"/>
      <c r="BH3281" s="74"/>
      <c r="BI3281" s="194"/>
      <c r="BJ3281" s="74"/>
    </row>
    <row r="3282" spans="1:62" ht="11.25" customHeight="1" x14ac:dyDescent="0.3">
      <c r="A3282" s="333" t="s">
        <v>3727</v>
      </c>
      <c r="B3282" s="334">
        <v>0</v>
      </c>
      <c r="C3282" s="939">
        <v>95647</v>
      </c>
      <c r="D3282" s="390">
        <v>0.69399999999999995</v>
      </c>
      <c r="E3282" s="336">
        <v>0</v>
      </c>
      <c r="F3282" s="338">
        <v>0</v>
      </c>
      <c r="G3282" s="338">
        <v>0</v>
      </c>
      <c r="H3282" s="338">
        <v>0</v>
      </c>
      <c r="I3282" s="339">
        <v>0</v>
      </c>
      <c r="J3282" s="338">
        <v>0</v>
      </c>
      <c r="K3282" s="338">
        <v>0</v>
      </c>
      <c r="L3282" s="338">
        <v>0</v>
      </c>
      <c r="M3282" s="338">
        <v>0</v>
      </c>
      <c r="N3282" s="337">
        <v>0</v>
      </c>
      <c r="O3282" s="340">
        <v>0</v>
      </c>
      <c r="P3282" s="338">
        <v>0</v>
      </c>
      <c r="Q3282" s="340">
        <v>0</v>
      </c>
      <c r="R3282" s="337">
        <v>0</v>
      </c>
      <c r="S3282" s="339">
        <v>0.69399999999999995</v>
      </c>
      <c r="T3282" s="337">
        <v>0.69399999999999995</v>
      </c>
      <c r="U3282" s="339">
        <v>0</v>
      </c>
      <c r="V3282" s="340">
        <v>0</v>
      </c>
      <c r="W3282" s="340">
        <v>0</v>
      </c>
      <c r="X3282" s="337">
        <v>0.69399999999999995</v>
      </c>
      <c r="Y3282" s="337">
        <v>0</v>
      </c>
      <c r="Z3282" s="338">
        <v>0</v>
      </c>
      <c r="AA3282" s="338">
        <v>0</v>
      </c>
      <c r="AB3282" s="338">
        <v>0</v>
      </c>
      <c r="AC3282" s="338">
        <v>0</v>
      </c>
      <c r="AD3282" s="337">
        <v>0</v>
      </c>
      <c r="AE3282" s="340">
        <v>0</v>
      </c>
      <c r="AF3282" s="340">
        <v>0</v>
      </c>
      <c r="AG3282" s="340">
        <v>0</v>
      </c>
      <c r="AH3282" s="341">
        <v>0</v>
      </c>
      <c r="AI3282" s="186">
        <v>0</v>
      </c>
      <c r="AJ3282" s="192">
        <v>7506425607501</v>
      </c>
      <c r="AK3282" s="192">
        <v>0</v>
      </c>
      <c r="AL3282" s="76"/>
      <c r="AM3282" s="75">
        <v>95647</v>
      </c>
      <c r="AO3282" s="188">
        <v>0</v>
      </c>
      <c r="AP3282" s="188">
        <v>0</v>
      </c>
      <c r="AQ3282" s="187">
        <v>0</v>
      </c>
      <c r="AR3282" s="188">
        <v>0</v>
      </c>
      <c r="AS3282" s="187">
        <v>0</v>
      </c>
      <c r="AT3282" s="188">
        <v>0</v>
      </c>
      <c r="AU3282" s="187">
        <v>0</v>
      </c>
      <c r="AV3282" s="188">
        <v>0</v>
      </c>
      <c r="AW3282" s="187">
        <v>0</v>
      </c>
      <c r="AX3282" s="188">
        <v>0</v>
      </c>
      <c r="AY3282" s="187">
        <v>0</v>
      </c>
      <c r="AZ3282" s="188">
        <v>0</v>
      </c>
      <c r="BA3282" s="187">
        <v>0</v>
      </c>
      <c r="BB3282" s="188">
        <v>0</v>
      </c>
      <c r="BC3282" s="187">
        <v>0</v>
      </c>
      <c r="BD3282" s="75"/>
      <c r="BE3282" s="75"/>
      <c r="BF3282" s="75"/>
      <c r="BH3282" s="74"/>
      <c r="BI3282" s="194"/>
      <c r="BJ3282" s="74"/>
    </row>
    <row r="3283" spans="1:62" ht="11.25" customHeight="1" x14ac:dyDescent="0.3">
      <c r="A3283" s="448" t="s">
        <v>3728</v>
      </c>
      <c r="B3283" s="449">
        <v>0</v>
      </c>
      <c r="C3283" s="947">
        <v>96886</v>
      </c>
      <c r="D3283" s="450">
        <v>5126.1520000000019</v>
      </c>
      <c r="E3283" s="451">
        <v>104.23157663070022</v>
      </c>
      <c r="F3283" s="452">
        <v>2106</v>
      </c>
      <c r="G3283" s="452">
        <v>0</v>
      </c>
      <c r="H3283" s="452">
        <v>0</v>
      </c>
      <c r="I3283" s="395">
        <v>0</v>
      </c>
      <c r="J3283" s="452">
        <v>2120</v>
      </c>
      <c r="K3283" s="452">
        <v>1598.2571249999996</v>
      </c>
      <c r="L3283" s="452">
        <v>409.53999999999996</v>
      </c>
      <c r="M3283" s="452">
        <v>25.624162319939607</v>
      </c>
      <c r="N3283" s="394">
        <v>0</v>
      </c>
      <c r="O3283" s="453">
        <v>6.952</v>
      </c>
      <c r="P3283" s="452">
        <v>30.020000000000003</v>
      </c>
      <c r="Q3283" s="453">
        <v>20.733962264150939</v>
      </c>
      <c r="R3283" s="394">
        <v>66.744509433962278</v>
      </c>
      <c r="S3283" s="395">
        <v>4716.6120000000019</v>
      </c>
      <c r="T3283" s="394">
        <v>4716.3</v>
      </c>
      <c r="U3283" s="395">
        <v>96.538471555382586</v>
      </c>
      <c r="V3283" s="453">
        <v>31.6</v>
      </c>
      <c r="W3283" s="453">
        <v>23.068000000000001</v>
      </c>
      <c r="X3283" s="394">
        <v>4661.6319999999996</v>
      </c>
      <c r="Y3283" s="394">
        <v>0</v>
      </c>
      <c r="Z3283" s="452">
        <v>0</v>
      </c>
      <c r="AA3283" s="452">
        <v>0</v>
      </c>
      <c r="AB3283" s="452">
        <v>0</v>
      </c>
      <c r="AC3283" s="452">
        <v>0</v>
      </c>
      <c r="AD3283" s="394">
        <v>13.900000000000034</v>
      </c>
      <c r="AE3283" s="453">
        <v>0</v>
      </c>
      <c r="AF3283" s="453">
        <v>0</v>
      </c>
      <c r="AG3283" s="453">
        <v>0</v>
      </c>
      <c r="AH3283" s="454">
        <v>0</v>
      </c>
      <c r="AI3283" s="186">
        <v>2110</v>
      </c>
      <c r="AJ3283" s="192">
        <v>7506425607501</v>
      </c>
      <c r="AK3283" s="192" t="s">
        <v>262</v>
      </c>
      <c r="AL3283" s="76"/>
      <c r="AM3283" s="75">
        <v>96886</v>
      </c>
      <c r="AO3283" s="188">
        <v>1241.8746666666668</v>
      </c>
      <c r="AP3283" s="188">
        <v>653.178</v>
      </c>
      <c r="AQ3283" s="187">
        <v>19.793272727272726</v>
      </c>
      <c r="AR3283" s="188">
        <v>1223.548</v>
      </c>
      <c r="AS3283" s="187">
        <v>79.979947375392257</v>
      </c>
      <c r="AT3283" s="188">
        <v>1848.8980000000001</v>
      </c>
      <c r="AU3283" s="187">
        <v>59.977143198219999</v>
      </c>
      <c r="AV3283" s="188">
        <v>1832.768</v>
      </c>
      <c r="AW3283" s="187">
        <v>64.724406167572326</v>
      </c>
      <c r="AX3283" s="188">
        <v>2222.7279999999996</v>
      </c>
      <c r="AY3283" s="187">
        <v>78.120602322746777</v>
      </c>
      <c r="AZ3283" s="188">
        <v>2142.7719999999999</v>
      </c>
      <c r="BA3283" s="187">
        <v>106.32120259445384</v>
      </c>
      <c r="BB3283" s="188">
        <v>2803.2219999999998</v>
      </c>
      <c r="BC3283" s="187">
        <v>81.348189398874908</v>
      </c>
      <c r="BD3283" s="75"/>
      <c r="BE3283" s="75"/>
      <c r="BF3283" s="75"/>
      <c r="BH3283" s="74"/>
      <c r="BI3283" s="194"/>
      <c r="BJ3283" s="74"/>
    </row>
    <row r="3284" spans="1:62" ht="11.25" customHeight="1" x14ac:dyDescent="0.3">
      <c r="A3284" s="333" t="s">
        <v>3729</v>
      </c>
      <c r="B3284" s="334">
        <v>0</v>
      </c>
      <c r="C3284" s="939">
        <v>95645</v>
      </c>
      <c r="D3284" s="390">
        <v>122.55800000000001</v>
      </c>
      <c r="E3284" s="336">
        <v>0</v>
      </c>
      <c r="F3284" s="338">
        <v>0</v>
      </c>
      <c r="G3284" s="338">
        <v>0</v>
      </c>
      <c r="H3284" s="338">
        <v>0</v>
      </c>
      <c r="I3284" s="339">
        <v>0</v>
      </c>
      <c r="J3284" s="338">
        <v>0</v>
      </c>
      <c r="K3284" s="338">
        <v>0</v>
      </c>
      <c r="L3284" s="338">
        <v>0</v>
      </c>
      <c r="M3284" s="338">
        <v>0</v>
      </c>
      <c r="N3284" s="337">
        <v>0</v>
      </c>
      <c r="O3284" s="340">
        <v>0</v>
      </c>
      <c r="P3284" s="338">
        <v>0</v>
      </c>
      <c r="Q3284" s="340">
        <v>0</v>
      </c>
      <c r="R3284" s="337">
        <v>0</v>
      </c>
      <c r="S3284" s="339">
        <v>122.55800000000001</v>
      </c>
      <c r="T3284" s="337">
        <v>122.55800000000001</v>
      </c>
      <c r="U3284" s="339">
        <v>0</v>
      </c>
      <c r="V3284" s="340">
        <v>0</v>
      </c>
      <c r="W3284" s="340">
        <v>0</v>
      </c>
      <c r="X3284" s="337">
        <v>122.55800000000001</v>
      </c>
      <c r="Y3284" s="337">
        <v>0</v>
      </c>
      <c r="Z3284" s="338">
        <v>0</v>
      </c>
      <c r="AA3284" s="338">
        <v>0</v>
      </c>
      <c r="AB3284" s="338">
        <v>0</v>
      </c>
      <c r="AC3284" s="338">
        <v>0</v>
      </c>
      <c r="AD3284" s="337">
        <v>0</v>
      </c>
      <c r="AE3284" s="340">
        <v>0</v>
      </c>
      <c r="AF3284" s="340">
        <v>0</v>
      </c>
      <c r="AG3284" s="340">
        <v>0</v>
      </c>
      <c r="AH3284" s="341">
        <v>0</v>
      </c>
      <c r="AI3284" s="186">
        <v>0</v>
      </c>
      <c r="AJ3284" s="192">
        <v>7506425628872</v>
      </c>
      <c r="AK3284" s="192" t="s">
        <v>262</v>
      </c>
      <c r="AL3284" s="76"/>
      <c r="AM3284" s="75">
        <v>95645</v>
      </c>
      <c r="AO3284" s="188">
        <v>0</v>
      </c>
      <c r="AP3284" s="188">
        <v>0</v>
      </c>
      <c r="AQ3284" s="187">
        <v>0</v>
      </c>
      <c r="AR3284" s="188">
        <v>0</v>
      </c>
      <c r="AS3284" s="187">
        <v>0</v>
      </c>
      <c r="AT3284" s="188">
        <v>0</v>
      </c>
      <c r="AU3284" s="187">
        <v>0</v>
      </c>
      <c r="AV3284" s="188">
        <v>0</v>
      </c>
      <c r="AW3284" s="187">
        <v>0</v>
      </c>
      <c r="AX3284" s="188">
        <v>0</v>
      </c>
      <c r="AY3284" s="187">
        <v>0</v>
      </c>
      <c r="AZ3284" s="188">
        <v>0</v>
      </c>
      <c r="BA3284" s="187">
        <v>0</v>
      </c>
      <c r="BB3284" s="188">
        <v>0</v>
      </c>
      <c r="BC3284" s="187">
        <v>0</v>
      </c>
      <c r="BD3284" s="75"/>
      <c r="BE3284" s="75"/>
      <c r="BF3284" s="75"/>
      <c r="BH3284" s="74"/>
      <c r="BI3284" s="194"/>
      <c r="BJ3284" s="74"/>
    </row>
    <row r="3285" spans="1:62" ht="11.25" customHeight="1" x14ac:dyDescent="0.3">
      <c r="A3285" s="333" t="s">
        <v>5039</v>
      </c>
      <c r="B3285" s="334">
        <v>0</v>
      </c>
      <c r="C3285" s="939">
        <v>95718</v>
      </c>
      <c r="D3285" s="390">
        <v>426.81</v>
      </c>
      <c r="E3285" s="336">
        <v>0</v>
      </c>
      <c r="F3285" s="338">
        <v>0</v>
      </c>
      <c r="G3285" s="338">
        <v>0</v>
      </c>
      <c r="H3285" s="338">
        <v>0</v>
      </c>
      <c r="I3285" s="339">
        <v>0</v>
      </c>
      <c r="J3285" s="338">
        <v>0</v>
      </c>
      <c r="K3285" s="338">
        <v>0</v>
      </c>
      <c r="L3285" s="338">
        <v>0</v>
      </c>
      <c r="M3285" s="338">
        <v>0</v>
      </c>
      <c r="N3285" s="337">
        <v>0</v>
      </c>
      <c r="O3285" s="340">
        <v>0</v>
      </c>
      <c r="P3285" s="338">
        <v>0</v>
      </c>
      <c r="Q3285" s="340">
        <v>0</v>
      </c>
      <c r="R3285" s="337">
        <v>0</v>
      </c>
      <c r="S3285" s="339">
        <v>426.81</v>
      </c>
      <c r="T3285" s="337">
        <v>426.81</v>
      </c>
      <c r="U3285" s="339">
        <v>0</v>
      </c>
      <c r="V3285" s="340">
        <v>0</v>
      </c>
      <c r="W3285" s="340">
        <v>0</v>
      </c>
      <c r="X3285" s="337">
        <v>426.81</v>
      </c>
      <c r="Y3285" s="337">
        <v>0</v>
      </c>
      <c r="Z3285" s="338">
        <v>0</v>
      </c>
      <c r="AA3285" s="338">
        <v>0</v>
      </c>
      <c r="AB3285" s="338">
        <v>0</v>
      </c>
      <c r="AC3285" s="338">
        <v>0</v>
      </c>
      <c r="AD3285" s="337">
        <v>0</v>
      </c>
      <c r="AE3285" s="340">
        <v>0</v>
      </c>
      <c r="AF3285" s="340">
        <v>0</v>
      </c>
      <c r="AG3285" s="340">
        <v>0</v>
      </c>
      <c r="AH3285" s="341">
        <v>0</v>
      </c>
      <c r="AI3285" s="186">
        <v>0</v>
      </c>
      <c r="AJ3285" s="192">
        <v>7506425628872</v>
      </c>
      <c r="AK3285" s="192" t="s">
        <v>262</v>
      </c>
      <c r="AL3285" s="76"/>
      <c r="AM3285" s="75">
        <v>95718</v>
      </c>
      <c r="AO3285" s="188">
        <v>0</v>
      </c>
      <c r="AP3285" s="188">
        <v>0</v>
      </c>
      <c r="AQ3285" s="187">
        <v>0</v>
      </c>
      <c r="AR3285" s="188">
        <v>0</v>
      </c>
      <c r="AS3285" s="187">
        <v>0</v>
      </c>
      <c r="AT3285" s="188">
        <v>0</v>
      </c>
      <c r="AU3285" s="187">
        <v>0</v>
      </c>
      <c r="AV3285" s="188">
        <v>0</v>
      </c>
      <c r="AW3285" s="187">
        <v>0</v>
      </c>
      <c r="AX3285" s="188">
        <v>0</v>
      </c>
      <c r="AY3285" s="187">
        <v>0</v>
      </c>
      <c r="AZ3285" s="188">
        <v>0</v>
      </c>
      <c r="BA3285" s="187">
        <v>0</v>
      </c>
      <c r="BB3285" s="188">
        <v>0</v>
      </c>
      <c r="BC3285" s="187">
        <v>0</v>
      </c>
      <c r="BD3285" s="75"/>
      <c r="BE3285" s="75"/>
      <c r="BF3285" s="75"/>
      <c r="BH3285" s="74"/>
      <c r="BI3285" s="194"/>
      <c r="BJ3285" s="74"/>
    </row>
    <row r="3286" spans="1:62" ht="11.25" customHeight="1" x14ac:dyDescent="0.3">
      <c r="A3286" s="333" t="s">
        <v>3730</v>
      </c>
      <c r="B3286" s="334">
        <v>0</v>
      </c>
      <c r="C3286" s="939">
        <v>96888</v>
      </c>
      <c r="D3286" s="390">
        <v>210.92999999999998</v>
      </c>
      <c r="E3286" s="336">
        <v>3.3175264044679733</v>
      </c>
      <c r="F3286" s="338">
        <v>2084</v>
      </c>
      <c r="G3286" s="338">
        <v>5731</v>
      </c>
      <c r="H3286" s="338">
        <v>0</v>
      </c>
      <c r="I3286" s="339">
        <v>0</v>
      </c>
      <c r="J3286" s="338">
        <v>1279.43</v>
      </c>
      <c r="K3286" s="338">
        <v>1907.4151124999999</v>
      </c>
      <c r="L3286" s="338">
        <v>120.39600000000002</v>
      </c>
      <c r="M3286" s="338">
        <v>6.3119978032574187</v>
      </c>
      <c r="N3286" s="337">
        <v>54.51</v>
      </c>
      <c r="O3286" s="340">
        <v>0</v>
      </c>
      <c r="P3286" s="338">
        <v>54.51</v>
      </c>
      <c r="Q3286" s="340">
        <v>13.670618947500056</v>
      </c>
      <c r="R3286" s="337">
        <v>2.1228359503841543</v>
      </c>
      <c r="S3286" s="339">
        <v>90.533999999999963</v>
      </c>
      <c r="T3286" s="337">
        <v>90.533999999999992</v>
      </c>
      <c r="U3286" s="339">
        <v>1.4239270634907482</v>
      </c>
      <c r="V3286" s="340">
        <v>18.96</v>
      </c>
      <c r="W3286" s="340">
        <v>0</v>
      </c>
      <c r="X3286" s="337">
        <v>71.573999999999984</v>
      </c>
      <c r="Y3286" s="337">
        <v>0</v>
      </c>
      <c r="Z3286" s="338">
        <v>0</v>
      </c>
      <c r="AA3286" s="338">
        <v>0</v>
      </c>
      <c r="AB3286" s="338">
        <v>0</v>
      </c>
      <c r="AC3286" s="338">
        <v>0</v>
      </c>
      <c r="AD3286" s="337">
        <v>4.7400000000000091</v>
      </c>
      <c r="AE3286" s="340">
        <v>109.965</v>
      </c>
      <c r="AF3286" s="340">
        <v>109.965</v>
      </c>
      <c r="AG3286" s="340">
        <v>0</v>
      </c>
      <c r="AH3286" s="341">
        <v>0</v>
      </c>
      <c r="AI3286" s="186">
        <v>1640</v>
      </c>
      <c r="AJ3286" s="192">
        <v>7506425628872</v>
      </c>
      <c r="AK3286" s="192" t="s">
        <v>262</v>
      </c>
      <c r="AL3286" s="76"/>
      <c r="AM3286" s="75">
        <v>96888</v>
      </c>
      <c r="AO3286" s="188">
        <v>2106.4686666666666</v>
      </c>
      <c r="AP3286" s="188">
        <v>1481.7360000000003</v>
      </c>
      <c r="AQ3286" s="187">
        <v>61.739000000000011</v>
      </c>
      <c r="AR3286" s="188">
        <v>2356.7359999999994</v>
      </c>
      <c r="AS3286" s="187">
        <v>126.62944192984038</v>
      </c>
      <c r="AT3286" s="188">
        <v>2480.9340000000002</v>
      </c>
      <c r="AU3286" s="187">
        <v>157.46643038668847</v>
      </c>
      <c r="AV3286" s="188">
        <v>1729.1519999999998</v>
      </c>
      <c r="AW3286" s="187">
        <v>128.02018528348907</v>
      </c>
      <c r="AX3286" s="188">
        <v>1075.492</v>
      </c>
      <c r="AY3286" s="187">
        <v>39.598452869022218</v>
      </c>
      <c r="AZ3286" s="188">
        <v>1698.3380000000002</v>
      </c>
      <c r="BA3286" s="187">
        <v>87.153297182347643</v>
      </c>
      <c r="BB3286" s="188">
        <v>3035.98</v>
      </c>
      <c r="BC3286" s="187">
        <v>177.92559426133431</v>
      </c>
      <c r="BD3286" s="75"/>
      <c r="BE3286" s="75"/>
      <c r="BF3286" s="75"/>
      <c r="BH3286" s="74"/>
      <c r="BI3286" s="194"/>
      <c r="BJ3286" s="74"/>
    </row>
    <row r="3287" spans="1:62" ht="11.25" customHeight="1" x14ac:dyDescent="0.3">
      <c r="A3287" s="333" t="s">
        <v>3731</v>
      </c>
      <c r="B3287" s="334">
        <v>0</v>
      </c>
      <c r="C3287" s="861">
        <v>95636</v>
      </c>
      <c r="D3287" s="390">
        <v>5.3719999999999999</v>
      </c>
      <c r="E3287" s="336">
        <v>0</v>
      </c>
      <c r="F3287" s="338">
        <v>0</v>
      </c>
      <c r="G3287" s="338">
        <v>0</v>
      </c>
      <c r="H3287" s="338">
        <v>0</v>
      </c>
      <c r="I3287" s="339">
        <v>0</v>
      </c>
      <c r="J3287" s="338">
        <v>0</v>
      </c>
      <c r="K3287" s="338">
        <v>0</v>
      </c>
      <c r="L3287" s="338">
        <v>0</v>
      </c>
      <c r="M3287" s="338">
        <v>0</v>
      </c>
      <c r="N3287" s="337">
        <v>0</v>
      </c>
      <c r="O3287" s="340">
        <v>0</v>
      </c>
      <c r="P3287" s="338">
        <v>0.316</v>
      </c>
      <c r="Q3287" s="340">
        <v>0</v>
      </c>
      <c r="R3287" s="337">
        <v>0</v>
      </c>
      <c r="S3287" s="339">
        <v>5.3719999999999999</v>
      </c>
      <c r="T3287" s="337">
        <v>5.3719999999999999</v>
      </c>
      <c r="U3287" s="339">
        <v>0</v>
      </c>
      <c r="V3287" s="340">
        <v>0</v>
      </c>
      <c r="W3287" s="340">
        <v>0.316</v>
      </c>
      <c r="X3287" s="337">
        <v>5.056</v>
      </c>
      <c r="Y3287" s="337">
        <v>0</v>
      </c>
      <c r="Z3287" s="338">
        <v>0</v>
      </c>
      <c r="AA3287" s="338">
        <v>0</v>
      </c>
      <c r="AB3287" s="338">
        <v>0</v>
      </c>
      <c r="AC3287" s="338">
        <v>0</v>
      </c>
      <c r="AD3287" s="337">
        <v>0</v>
      </c>
      <c r="AE3287" s="340">
        <v>0</v>
      </c>
      <c r="AF3287" s="340">
        <v>0</v>
      </c>
      <c r="AG3287" s="340">
        <v>0</v>
      </c>
      <c r="AH3287" s="341">
        <v>0</v>
      </c>
      <c r="AI3287" s="186">
        <v>0</v>
      </c>
      <c r="AJ3287" s="192">
        <v>7506425628872</v>
      </c>
      <c r="AK3287" s="192" t="s">
        <v>262</v>
      </c>
      <c r="AL3287" s="76"/>
      <c r="AM3287" s="75">
        <v>95636</v>
      </c>
      <c r="AO3287" s="188">
        <v>-0.108</v>
      </c>
      <c r="AP3287" s="188">
        <v>-0.32</v>
      </c>
      <c r="AQ3287" s="187">
        <v>0</v>
      </c>
      <c r="AR3287" s="188">
        <v>0.316</v>
      </c>
      <c r="AS3287" s="187">
        <v>0</v>
      </c>
      <c r="AT3287" s="188">
        <v>-0.32</v>
      </c>
      <c r="AU3287" s="187">
        <v>0</v>
      </c>
      <c r="AV3287" s="188">
        <v>1.264</v>
      </c>
      <c r="AW3287" s="187">
        <v>0</v>
      </c>
      <c r="AX3287" s="188">
        <v>0.94799999999999995</v>
      </c>
      <c r="AY3287" s="187">
        <v>0</v>
      </c>
      <c r="AZ3287" s="188">
        <v>-4.0000000000000001E-3</v>
      </c>
      <c r="BA3287" s="187">
        <v>0</v>
      </c>
      <c r="BB3287" s="188">
        <v>0</v>
      </c>
      <c r="BC3287" s="187">
        <v>0</v>
      </c>
      <c r="BD3287" s="75"/>
      <c r="BE3287" s="75"/>
      <c r="BF3287" s="75"/>
      <c r="BH3287" s="74"/>
      <c r="BI3287" s="194"/>
      <c r="BJ3287" s="74"/>
    </row>
    <row r="3288" spans="1:62" ht="11.25" customHeight="1" x14ac:dyDescent="0.3">
      <c r="A3288" s="184" t="s">
        <v>3732</v>
      </c>
      <c r="B3288" s="185">
        <v>0</v>
      </c>
      <c r="C3288" s="832">
        <v>95265</v>
      </c>
      <c r="D3288" s="284">
        <v>1E-4</v>
      </c>
      <c r="E3288" s="91">
        <v>0</v>
      </c>
      <c r="F3288" s="186">
        <v>0</v>
      </c>
      <c r="G3288" s="186">
        <v>0</v>
      </c>
      <c r="H3288" s="186">
        <v>0</v>
      </c>
      <c r="I3288" s="187">
        <v>0</v>
      </c>
      <c r="J3288" s="188">
        <v>0</v>
      </c>
      <c r="K3288" s="186">
        <v>0</v>
      </c>
      <c r="L3288" s="186">
        <v>0</v>
      </c>
      <c r="M3288" s="187">
        <v>0</v>
      </c>
      <c r="N3288" s="189">
        <v>0</v>
      </c>
      <c r="O3288" s="188">
        <v>0</v>
      </c>
      <c r="P3288" s="189">
        <v>0</v>
      </c>
      <c r="Q3288" s="189">
        <v>0</v>
      </c>
      <c r="R3288" s="186">
        <v>0</v>
      </c>
      <c r="S3288" s="186">
        <v>1E-4</v>
      </c>
      <c r="T3288" s="188">
        <v>0</v>
      </c>
      <c r="U3288" s="187">
        <v>0</v>
      </c>
      <c r="V3288" s="189">
        <v>0</v>
      </c>
      <c r="W3288" s="189">
        <v>0</v>
      </c>
      <c r="X3288" s="188">
        <v>0</v>
      </c>
      <c r="Y3288" s="188">
        <v>0</v>
      </c>
      <c r="Z3288" s="186">
        <v>0</v>
      </c>
      <c r="AA3288" s="186">
        <v>0</v>
      </c>
      <c r="AB3288" s="186">
        <v>0</v>
      </c>
      <c r="AC3288" s="187">
        <v>0</v>
      </c>
      <c r="AD3288" s="188">
        <v>0</v>
      </c>
      <c r="AE3288" s="189">
        <v>0</v>
      </c>
      <c r="AF3288" s="189">
        <v>0</v>
      </c>
      <c r="AG3288" s="189">
        <v>0</v>
      </c>
      <c r="AH3288" s="191">
        <v>0</v>
      </c>
      <c r="AI3288" s="186">
        <v>0</v>
      </c>
      <c r="AJ3288" s="192">
        <v>7501943472655</v>
      </c>
      <c r="AK3288" s="192">
        <v>95542</v>
      </c>
      <c r="AL3288" s="76"/>
      <c r="AM3288" s="75">
        <v>95265</v>
      </c>
      <c r="AO3288" s="188">
        <v>0</v>
      </c>
      <c r="AP3288" s="188">
        <v>0</v>
      </c>
      <c r="AQ3288" s="187">
        <v>0</v>
      </c>
      <c r="AR3288" s="188">
        <v>0</v>
      </c>
      <c r="AS3288" s="187">
        <v>0</v>
      </c>
      <c r="AT3288" s="188">
        <v>0</v>
      </c>
      <c r="AU3288" s="187">
        <v>0</v>
      </c>
      <c r="AV3288" s="188">
        <v>0</v>
      </c>
      <c r="AW3288" s="187">
        <v>0</v>
      </c>
      <c r="AX3288" s="188">
        <v>0</v>
      </c>
      <c r="AY3288" s="187">
        <v>0</v>
      </c>
      <c r="AZ3288" s="188">
        <v>0</v>
      </c>
      <c r="BA3288" s="187">
        <v>0</v>
      </c>
      <c r="BB3288" s="188">
        <v>0</v>
      </c>
      <c r="BC3288" s="187">
        <v>0</v>
      </c>
      <c r="BD3288" s="75"/>
      <c r="BE3288" s="75"/>
      <c r="BF3288" s="75"/>
      <c r="BH3288" s="74"/>
      <c r="BI3288" s="194"/>
      <c r="BJ3288" s="74"/>
    </row>
    <row r="3289" spans="1:62" ht="11.25" customHeight="1" x14ac:dyDescent="0.3">
      <c r="A3289" s="184" t="s">
        <v>3733</v>
      </c>
      <c r="B3289" s="185">
        <v>0</v>
      </c>
      <c r="C3289" s="839">
        <v>95542</v>
      </c>
      <c r="D3289" s="55">
        <v>1E-4</v>
      </c>
      <c r="E3289" s="91">
        <v>0</v>
      </c>
      <c r="F3289" s="186">
        <v>0</v>
      </c>
      <c r="G3289" s="186">
        <v>0</v>
      </c>
      <c r="H3289" s="186">
        <v>0</v>
      </c>
      <c r="I3289" s="187">
        <v>0</v>
      </c>
      <c r="J3289" s="188">
        <v>0</v>
      </c>
      <c r="K3289" s="186">
        <v>0</v>
      </c>
      <c r="L3289" s="186">
        <v>0</v>
      </c>
      <c r="M3289" s="187">
        <v>0</v>
      </c>
      <c r="N3289" s="189">
        <v>0</v>
      </c>
      <c r="O3289" s="188">
        <v>0</v>
      </c>
      <c r="P3289" s="189">
        <v>0</v>
      </c>
      <c r="Q3289" s="189">
        <v>0</v>
      </c>
      <c r="R3289" s="186">
        <v>0</v>
      </c>
      <c r="S3289" s="186">
        <v>1E-4</v>
      </c>
      <c r="T3289" s="188">
        <v>0</v>
      </c>
      <c r="U3289" s="187">
        <v>0</v>
      </c>
      <c r="V3289" s="189">
        <v>0</v>
      </c>
      <c r="W3289" s="189">
        <v>0</v>
      </c>
      <c r="X3289" s="188">
        <v>0</v>
      </c>
      <c r="Y3289" s="188">
        <v>0</v>
      </c>
      <c r="Z3289" s="186">
        <v>0</v>
      </c>
      <c r="AA3289" s="186">
        <v>0</v>
      </c>
      <c r="AB3289" s="186">
        <v>0</v>
      </c>
      <c r="AC3289" s="187">
        <v>0</v>
      </c>
      <c r="AD3289" s="188">
        <v>0</v>
      </c>
      <c r="AE3289" s="189">
        <v>0</v>
      </c>
      <c r="AF3289" s="189">
        <v>0</v>
      </c>
      <c r="AG3289" s="189">
        <v>0</v>
      </c>
      <c r="AH3289" s="191">
        <v>0</v>
      </c>
      <c r="AI3289" s="186">
        <v>0</v>
      </c>
      <c r="AJ3289" s="192">
        <v>7501943472655</v>
      </c>
      <c r="AK3289" s="192" t="s">
        <v>262</v>
      </c>
      <c r="AL3289" s="76"/>
      <c r="AM3289" s="75">
        <v>95542</v>
      </c>
      <c r="AO3289" s="188">
        <v>0</v>
      </c>
      <c r="AP3289" s="188">
        <v>0</v>
      </c>
      <c r="AQ3289" s="187">
        <v>0</v>
      </c>
      <c r="AR3289" s="188">
        <v>0</v>
      </c>
      <c r="AS3289" s="187">
        <v>0</v>
      </c>
      <c r="AT3289" s="188">
        <v>0</v>
      </c>
      <c r="AU3289" s="187">
        <v>0</v>
      </c>
      <c r="AV3289" s="188">
        <v>0</v>
      </c>
      <c r="AW3289" s="187">
        <v>0</v>
      </c>
      <c r="AX3289" s="188">
        <v>0</v>
      </c>
      <c r="AY3289" s="187">
        <v>0</v>
      </c>
      <c r="AZ3289" s="188">
        <v>0</v>
      </c>
      <c r="BA3289" s="187">
        <v>0</v>
      </c>
      <c r="BB3289" s="188">
        <v>0</v>
      </c>
      <c r="BC3289" s="187">
        <v>0</v>
      </c>
      <c r="BD3289" s="75"/>
      <c r="BE3289" s="75"/>
      <c r="BF3289" s="75"/>
      <c r="BH3289" s="74"/>
      <c r="BI3289" s="194"/>
      <c r="BJ3289" s="74"/>
    </row>
    <row r="3290" spans="1:62" ht="11.25" customHeight="1" x14ac:dyDescent="0.3">
      <c r="A3290" s="333" t="s">
        <v>3734</v>
      </c>
      <c r="B3290" s="334">
        <v>0</v>
      </c>
      <c r="C3290" s="861">
        <v>95587</v>
      </c>
      <c r="D3290" s="335">
        <v>1E-4</v>
      </c>
      <c r="E3290" s="336">
        <v>0</v>
      </c>
      <c r="F3290" s="338">
        <v>0</v>
      </c>
      <c r="G3290" s="338">
        <v>0</v>
      </c>
      <c r="H3290" s="338">
        <v>0</v>
      </c>
      <c r="I3290" s="339">
        <v>0</v>
      </c>
      <c r="J3290" s="337">
        <v>0</v>
      </c>
      <c r="K3290" s="338">
        <v>0</v>
      </c>
      <c r="L3290" s="338">
        <v>0</v>
      </c>
      <c r="M3290" s="339">
        <v>0</v>
      </c>
      <c r="N3290" s="340">
        <v>0</v>
      </c>
      <c r="O3290" s="337">
        <v>0</v>
      </c>
      <c r="P3290" s="340">
        <v>0</v>
      </c>
      <c r="Q3290" s="340">
        <v>0</v>
      </c>
      <c r="R3290" s="338">
        <v>0</v>
      </c>
      <c r="S3290" s="338">
        <v>1E-4</v>
      </c>
      <c r="T3290" s="337">
        <v>0</v>
      </c>
      <c r="U3290" s="339">
        <v>0</v>
      </c>
      <c r="V3290" s="340">
        <v>0</v>
      </c>
      <c r="W3290" s="340">
        <v>0</v>
      </c>
      <c r="X3290" s="337">
        <v>0</v>
      </c>
      <c r="Y3290" s="337">
        <v>0</v>
      </c>
      <c r="Z3290" s="338">
        <v>0</v>
      </c>
      <c r="AA3290" s="338">
        <v>0</v>
      </c>
      <c r="AB3290" s="338">
        <v>0</v>
      </c>
      <c r="AC3290" s="339">
        <v>0</v>
      </c>
      <c r="AD3290" s="337">
        <v>0</v>
      </c>
      <c r="AE3290" s="340">
        <v>0</v>
      </c>
      <c r="AF3290" s="340">
        <v>0</v>
      </c>
      <c r="AG3290" s="340">
        <v>0</v>
      </c>
      <c r="AH3290" s="341">
        <v>0</v>
      </c>
      <c r="AI3290" s="186">
        <v>0</v>
      </c>
      <c r="AJ3290" s="192">
        <v>7501943472655</v>
      </c>
      <c r="AK3290" s="192">
        <v>95542</v>
      </c>
      <c r="AL3290" s="76"/>
      <c r="AM3290" s="75">
        <v>95587</v>
      </c>
      <c r="AO3290" s="188">
        <v>0</v>
      </c>
      <c r="AP3290" s="188">
        <v>0</v>
      </c>
      <c r="AQ3290" s="187">
        <v>0</v>
      </c>
      <c r="AR3290" s="188">
        <v>0</v>
      </c>
      <c r="AS3290" s="187">
        <v>0</v>
      </c>
      <c r="AT3290" s="188">
        <v>0</v>
      </c>
      <c r="AU3290" s="187">
        <v>0</v>
      </c>
      <c r="AV3290" s="188">
        <v>0</v>
      </c>
      <c r="AW3290" s="187">
        <v>0</v>
      </c>
      <c r="AX3290" s="188">
        <v>0</v>
      </c>
      <c r="AY3290" s="187">
        <v>0</v>
      </c>
      <c r="AZ3290" s="188">
        <v>0</v>
      </c>
      <c r="BA3290" s="187">
        <v>0</v>
      </c>
      <c r="BB3290" s="188">
        <v>0</v>
      </c>
      <c r="BC3290" s="187">
        <v>0</v>
      </c>
      <c r="BD3290" s="75"/>
      <c r="BE3290" s="75"/>
      <c r="BF3290" s="75"/>
      <c r="BH3290" s="74"/>
      <c r="BI3290" s="194"/>
      <c r="BJ3290" s="74"/>
    </row>
    <row r="3291" spans="1:62" ht="11.25" customHeight="1" x14ac:dyDescent="0.3">
      <c r="A3291" s="184" t="s">
        <v>3735</v>
      </c>
      <c r="B3291" s="185">
        <v>0</v>
      </c>
      <c r="C3291" s="832">
        <v>95439</v>
      </c>
      <c r="D3291" s="55">
        <v>1E-4</v>
      </c>
      <c r="E3291" s="91">
        <v>0</v>
      </c>
      <c r="F3291" s="186">
        <v>0</v>
      </c>
      <c r="G3291" s="186">
        <v>0</v>
      </c>
      <c r="H3291" s="186">
        <v>0</v>
      </c>
      <c r="I3291" s="187">
        <v>0</v>
      </c>
      <c r="J3291" s="188">
        <v>0</v>
      </c>
      <c r="K3291" s="186">
        <v>0</v>
      </c>
      <c r="L3291" s="186">
        <v>0</v>
      </c>
      <c r="M3291" s="187">
        <v>0</v>
      </c>
      <c r="N3291" s="189">
        <v>0</v>
      </c>
      <c r="O3291" s="188">
        <v>0</v>
      </c>
      <c r="P3291" s="189">
        <v>0</v>
      </c>
      <c r="Q3291" s="189">
        <v>0</v>
      </c>
      <c r="R3291" s="186">
        <v>0</v>
      </c>
      <c r="S3291" s="186">
        <v>1E-4</v>
      </c>
      <c r="T3291" s="188">
        <v>0</v>
      </c>
      <c r="U3291" s="187">
        <v>0</v>
      </c>
      <c r="V3291" s="189">
        <v>0</v>
      </c>
      <c r="W3291" s="189">
        <v>0</v>
      </c>
      <c r="X3291" s="188">
        <v>0</v>
      </c>
      <c r="Y3291" s="188">
        <v>0</v>
      </c>
      <c r="Z3291" s="186">
        <v>0</v>
      </c>
      <c r="AA3291" s="186">
        <v>0</v>
      </c>
      <c r="AB3291" s="186">
        <v>0</v>
      </c>
      <c r="AC3291" s="187">
        <v>0</v>
      </c>
      <c r="AD3291" s="188">
        <v>0</v>
      </c>
      <c r="AE3291" s="189">
        <v>0</v>
      </c>
      <c r="AF3291" s="189">
        <v>0</v>
      </c>
      <c r="AG3291" s="189">
        <v>0</v>
      </c>
      <c r="AH3291" s="191">
        <v>0</v>
      </c>
      <c r="AI3291" s="186">
        <v>0</v>
      </c>
      <c r="AJ3291" s="192">
        <v>7501943489325</v>
      </c>
      <c r="AK3291" s="192" t="s">
        <v>262</v>
      </c>
      <c r="AL3291" s="76"/>
      <c r="AM3291" s="75">
        <v>95439</v>
      </c>
      <c r="AO3291" s="188">
        <v>0</v>
      </c>
      <c r="AP3291" s="188">
        <v>0</v>
      </c>
      <c r="AQ3291" s="187">
        <v>0</v>
      </c>
      <c r="AR3291" s="188">
        <v>0</v>
      </c>
      <c r="AS3291" s="187">
        <v>0</v>
      </c>
      <c r="AT3291" s="188">
        <v>0</v>
      </c>
      <c r="AU3291" s="187">
        <v>0</v>
      </c>
      <c r="AV3291" s="188">
        <v>0</v>
      </c>
      <c r="AW3291" s="187">
        <v>0</v>
      </c>
      <c r="AX3291" s="188">
        <v>0</v>
      </c>
      <c r="AY3291" s="187">
        <v>0</v>
      </c>
      <c r="AZ3291" s="188">
        <v>0</v>
      </c>
      <c r="BA3291" s="187">
        <v>0</v>
      </c>
      <c r="BB3291" s="188">
        <v>0</v>
      </c>
      <c r="BC3291" s="187">
        <v>0</v>
      </c>
      <c r="BD3291" s="75"/>
      <c r="BE3291" s="75"/>
      <c r="BF3291" s="75"/>
      <c r="BH3291" s="74"/>
      <c r="BI3291" s="194"/>
      <c r="BJ3291" s="74"/>
    </row>
    <row r="3292" spans="1:62" ht="11.25" customHeight="1" x14ac:dyDescent="0.3">
      <c r="A3292" s="184" t="s">
        <v>3736</v>
      </c>
      <c r="B3292" s="185">
        <v>0</v>
      </c>
      <c r="C3292" s="839">
        <v>95554</v>
      </c>
      <c r="D3292" s="284">
        <v>1E-4</v>
      </c>
      <c r="E3292" s="91">
        <v>0</v>
      </c>
      <c r="F3292" s="186">
        <v>0</v>
      </c>
      <c r="G3292" s="186">
        <v>0</v>
      </c>
      <c r="H3292" s="186">
        <v>0</v>
      </c>
      <c r="I3292" s="187">
        <v>0</v>
      </c>
      <c r="J3292" s="188">
        <v>0</v>
      </c>
      <c r="K3292" s="186">
        <v>0</v>
      </c>
      <c r="L3292" s="186">
        <v>0</v>
      </c>
      <c r="M3292" s="187">
        <v>0</v>
      </c>
      <c r="N3292" s="189">
        <v>0</v>
      </c>
      <c r="O3292" s="188">
        <v>0</v>
      </c>
      <c r="P3292" s="189">
        <v>0</v>
      </c>
      <c r="Q3292" s="189">
        <v>0</v>
      </c>
      <c r="R3292" s="186">
        <v>0</v>
      </c>
      <c r="S3292" s="186">
        <v>1E-4</v>
      </c>
      <c r="T3292" s="188">
        <v>0</v>
      </c>
      <c r="U3292" s="187">
        <v>0</v>
      </c>
      <c r="V3292" s="189">
        <v>0</v>
      </c>
      <c r="W3292" s="189">
        <v>0</v>
      </c>
      <c r="X3292" s="188">
        <v>0</v>
      </c>
      <c r="Y3292" s="188">
        <v>0</v>
      </c>
      <c r="Z3292" s="186">
        <v>0</v>
      </c>
      <c r="AA3292" s="186">
        <v>0</v>
      </c>
      <c r="AB3292" s="186">
        <v>0</v>
      </c>
      <c r="AC3292" s="187">
        <v>0</v>
      </c>
      <c r="AD3292" s="188">
        <v>0</v>
      </c>
      <c r="AE3292" s="189">
        <v>0</v>
      </c>
      <c r="AF3292" s="189">
        <v>0</v>
      </c>
      <c r="AG3292" s="189">
        <v>0</v>
      </c>
      <c r="AH3292" s="191">
        <v>0</v>
      </c>
      <c r="AI3292" s="186">
        <v>0</v>
      </c>
      <c r="AJ3292" s="192">
        <v>7501943470613</v>
      </c>
      <c r="AK3292" s="192" t="s">
        <v>262</v>
      </c>
      <c r="AL3292" s="76"/>
      <c r="AM3292" s="75">
        <v>95554</v>
      </c>
      <c r="AO3292" s="188">
        <v>0</v>
      </c>
      <c r="AP3292" s="188">
        <v>0</v>
      </c>
      <c r="AQ3292" s="187">
        <v>0</v>
      </c>
      <c r="AR3292" s="188">
        <v>0</v>
      </c>
      <c r="AS3292" s="187">
        <v>0</v>
      </c>
      <c r="AT3292" s="188">
        <v>0</v>
      </c>
      <c r="AU3292" s="187">
        <v>0</v>
      </c>
      <c r="AV3292" s="188">
        <v>0</v>
      </c>
      <c r="AW3292" s="187">
        <v>0</v>
      </c>
      <c r="AX3292" s="188">
        <v>0</v>
      </c>
      <c r="AY3292" s="187">
        <v>0</v>
      </c>
      <c r="AZ3292" s="188">
        <v>0</v>
      </c>
      <c r="BA3292" s="187">
        <v>0</v>
      </c>
      <c r="BB3292" s="188">
        <v>0</v>
      </c>
      <c r="BC3292" s="187">
        <v>0</v>
      </c>
      <c r="BD3292" s="75"/>
      <c r="BE3292" s="75"/>
      <c r="BF3292" s="75"/>
      <c r="BH3292" s="74"/>
      <c r="BI3292" s="194"/>
      <c r="BJ3292" s="74"/>
    </row>
    <row r="3293" spans="1:62" ht="11.25" customHeight="1" x14ac:dyDescent="0.3">
      <c r="A3293" s="184" t="s">
        <v>3737</v>
      </c>
      <c r="B3293" s="185">
        <v>0</v>
      </c>
      <c r="C3293" s="832">
        <v>95521</v>
      </c>
      <c r="D3293" s="55">
        <v>1E-4</v>
      </c>
      <c r="E3293" s="91">
        <v>0</v>
      </c>
      <c r="F3293" s="186">
        <v>0</v>
      </c>
      <c r="G3293" s="186">
        <v>0</v>
      </c>
      <c r="H3293" s="186">
        <v>0</v>
      </c>
      <c r="I3293" s="187">
        <v>0</v>
      </c>
      <c r="J3293" s="188">
        <v>0</v>
      </c>
      <c r="K3293" s="186">
        <v>0</v>
      </c>
      <c r="L3293" s="186">
        <v>0</v>
      </c>
      <c r="M3293" s="187">
        <v>0</v>
      </c>
      <c r="N3293" s="189">
        <v>0</v>
      </c>
      <c r="O3293" s="188">
        <v>0</v>
      </c>
      <c r="P3293" s="189">
        <v>0</v>
      </c>
      <c r="Q3293" s="189">
        <v>0</v>
      </c>
      <c r="R3293" s="186">
        <v>0</v>
      </c>
      <c r="S3293" s="186">
        <v>1E-4</v>
      </c>
      <c r="T3293" s="188">
        <v>0</v>
      </c>
      <c r="U3293" s="187">
        <v>0</v>
      </c>
      <c r="V3293" s="189">
        <v>0</v>
      </c>
      <c r="W3293" s="189">
        <v>0</v>
      </c>
      <c r="X3293" s="188">
        <v>0</v>
      </c>
      <c r="Y3293" s="188">
        <v>0</v>
      </c>
      <c r="Z3293" s="186">
        <v>0</v>
      </c>
      <c r="AA3293" s="186">
        <v>0</v>
      </c>
      <c r="AB3293" s="186">
        <v>0</v>
      </c>
      <c r="AC3293" s="187">
        <v>0</v>
      </c>
      <c r="AD3293" s="188">
        <v>0</v>
      </c>
      <c r="AE3293" s="189">
        <v>0</v>
      </c>
      <c r="AF3293" s="189">
        <v>0</v>
      </c>
      <c r="AG3293" s="189">
        <v>0</v>
      </c>
      <c r="AH3293" s="191">
        <v>0</v>
      </c>
      <c r="AI3293" s="186">
        <v>0</v>
      </c>
      <c r="AJ3293" s="192">
        <v>7501943452701</v>
      </c>
      <c r="AK3293" s="192" t="s">
        <v>262</v>
      </c>
      <c r="AL3293" s="76"/>
      <c r="AM3293" s="75">
        <v>95521</v>
      </c>
      <c r="AO3293" s="188">
        <v>0</v>
      </c>
      <c r="AP3293" s="188">
        <v>0</v>
      </c>
      <c r="AQ3293" s="187">
        <v>0</v>
      </c>
      <c r="AR3293" s="188">
        <v>0</v>
      </c>
      <c r="AS3293" s="187">
        <v>0</v>
      </c>
      <c r="AT3293" s="188">
        <v>0</v>
      </c>
      <c r="AU3293" s="187">
        <v>0</v>
      </c>
      <c r="AV3293" s="188">
        <v>0</v>
      </c>
      <c r="AW3293" s="187">
        <v>0</v>
      </c>
      <c r="AX3293" s="188">
        <v>0</v>
      </c>
      <c r="AY3293" s="187">
        <v>0</v>
      </c>
      <c r="AZ3293" s="188">
        <v>0</v>
      </c>
      <c r="BA3293" s="187">
        <v>0</v>
      </c>
      <c r="BB3293" s="188">
        <v>0</v>
      </c>
      <c r="BC3293" s="187">
        <v>0</v>
      </c>
      <c r="BD3293" s="75"/>
      <c r="BE3293" s="75"/>
      <c r="BF3293" s="75"/>
      <c r="BH3293" s="74"/>
      <c r="BI3293" s="194"/>
      <c r="BJ3293" s="74"/>
    </row>
    <row r="3294" spans="1:62" ht="11.25" customHeight="1" x14ac:dyDescent="0.3">
      <c r="A3294" s="184" t="s">
        <v>3738</v>
      </c>
      <c r="B3294" s="185">
        <v>0</v>
      </c>
      <c r="C3294" s="832">
        <v>95538</v>
      </c>
      <c r="D3294" s="55">
        <v>1E-4</v>
      </c>
      <c r="E3294" s="91">
        <v>0</v>
      </c>
      <c r="F3294" s="186">
        <v>0</v>
      </c>
      <c r="G3294" s="186">
        <v>0</v>
      </c>
      <c r="H3294" s="186">
        <v>0</v>
      </c>
      <c r="I3294" s="187">
        <v>0</v>
      </c>
      <c r="J3294" s="188">
        <v>0</v>
      </c>
      <c r="K3294" s="186">
        <v>0</v>
      </c>
      <c r="L3294" s="186">
        <v>0</v>
      </c>
      <c r="M3294" s="187">
        <v>0</v>
      </c>
      <c r="N3294" s="189">
        <v>0</v>
      </c>
      <c r="O3294" s="188">
        <v>0</v>
      </c>
      <c r="P3294" s="189">
        <v>0</v>
      </c>
      <c r="Q3294" s="189">
        <v>0</v>
      </c>
      <c r="R3294" s="186">
        <v>0</v>
      </c>
      <c r="S3294" s="186">
        <v>1E-4</v>
      </c>
      <c r="T3294" s="188">
        <v>0</v>
      </c>
      <c r="U3294" s="187">
        <v>0</v>
      </c>
      <c r="V3294" s="189">
        <v>0</v>
      </c>
      <c r="W3294" s="189">
        <v>0</v>
      </c>
      <c r="X3294" s="188">
        <v>0</v>
      </c>
      <c r="Y3294" s="188">
        <v>0</v>
      </c>
      <c r="Z3294" s="186">
        <v>0</v>
      </c>
      <c r="AA3294" s="186">
        <v>0</v>
      </c>
      <c r="AB3294" s="186">
        <v>0</v>
      </c>
      <c r="AC3294" s="187">
        <v>0</v>
      </c>
      <c r="AD3294" s="188">
        <v>0</v>
      </c>
      <c r="AE3294" s="189">
        <v>0</v>
      </c>
      <c r="AF3294" s="189">
        <v>0</v>
      </c>
      <c r="AG3294" s="189">
        <v>0</v>
      </c>
      <c r="AH3294" s="191">
        <v>0</v>
      </c>
      <c r="AI3294" s="186">
        <v>0</v>
      </c>
      <c r="AJ3294" s="192">
        <v>7501943452701</v>
      </c>
      <c r="AK3294" s="192">
        <v>95521</v>
      </c>
      <c r="AL3294" s="76"/>
      <c r="AM3294" s="75">
        <v>95538</v>
      </c>
      <c r="AO3294" s="188">
        <v>0</v>
      </c>
      <c r="AP3294" s="188">
        <v>0</v>
      </c>
      <c r="AQ3294" s="187">
        <v>0</v>
      </c>
      <c r="AR3294" s="188">
        <v>0</v>
      </c>
      <c r="AS3294" s="187">
        <v>0</v>
      </c>
      <c r="AT3294" s="188">
        <v>0</v>
      </c>
      <c r="AU3294" s="187">
        <v>0</v>
      </c>
      <c r="AV3294" s="188">
        <v>0</v>
      </c>
      <c r="AW3294" s="187">
        <v>0</v>
      </c>
      <c r="AX3294" s="188">
        <v>0</v>
      </c>
      <c r="AY3294" s="187">
        <v>0</v>
      </c>
      <c r="AZ3294" s="188">
        <v>0</v>
      </c>
      <c r="BA3294" s="187">
        <v>0</v>
      </c>
      <c r="BB3294" s="188">
        <v>0</v>
      </c>
      <c r="BC3294" s="187">
        <v>0</v>
      </c>
      <c r="BD3294" s="75"/>
      <c r="BE3294" s="75"/>
      <c r="BF3294" s="75"/>
      <c r="BH3294" s="74"/>
      <c r="BI3294" s="194"/>
      <c r="BJ3294" s="74"/>
    </row>
    <row r="3295" spans="1:62" ht="11.25" customHeight="1" x14ac:dyDescent="0.3">
      <c r="A3295" s="344" t="s">
        <v>3739</v>
      </c>
      <c r="B3295" s="345">
        <v>0</v>
      </c>
      <c r="C3295" s="849">
        <v>95430</v>
      </c>
      <c r="D3295" s="346">
        <v>1E-4</v>
      </c>
      <c r="E3295" s="347">
        <v>9.3749999999999997E-3</v>
      </c>
      <c r="F3295" s="348">
        <v>0</v>
      </c>
      <c r="G3295" s="348">
        <v>0</v>
      </c>
      <c r="H3295" s="348">
        <v>0</v>
      </c>
      <c r="I3295" s="349">
        <v>0</v>
      </c>
      <c r="J3295" s="350">
        <v>0.32</v>
      </c>
      <c r="K3295" s="348">
        <v>0</v>
      </c>
      <c r="L3295" s="348">
        <v>0</v>
      </c>
      <c r="M3295" s="349">
        <v>0</v>
      </c>
      <c r="N3295" s="351">
        <v>0</v>
      </c>
      <c r="O3295" s="350">
        <v>4.1080000000000005</v>
      </c>
      <c r="P3295" s="351">
        <v>4.1080000000000005</v>
      </c>
      <c r="Q3295" s="351">
        <v>1283.7500000000002</v>
      </c>
      <c r="R3295" s="348">
        <v>9.3749999999999997E-3</v>
      </c>
      <c r="S3295" s="348">
        <v>1E-4</v>
      </c>
      <c r="T3295" s="350">
        <v>0</v>
      </c>
      <c r="U3295" s="349">
        <v>0</v>
      </c>
      <c r="V3295" s="351">
        <v>0</v>
      </c>
      <c r="W3295" s="351">
        <v>0</v>
      </c>
      <c r="X3295" s="350">
        <v>0</v>
      </c>
      <c r="Y3295" s="350">
        <v>0</v>
      </c>
      <c r="Z3295" s="348">
        <v>0</v>
      </c>
      <c r="AA3295" s="348">
        <v>0</v>
      </c>
      <c r="AB3295" s="348">
        <v>0</v>
      </c>
      <c r="AC3295" s="349">
        <v>0</v>
      </c>
      <c r="AD3295" s="350">
        <v>0</v>
      </c>
      <c r="AE3295" s="351">
        <v>0</v>
      </c>
      <c r="AF3295" s="351">
        <v>0</v>
      </c>
      <c r="AG3295" s="351">
        <v>0</v>
      </c>
      <c r="AH3295" s="352">
        <v>0</v>
      </c>
      <c r="AI3295" s="186">
        <v>0</v>
      </c>
      <c r="AJ3295" s="192">
        <v>7501943489233</v>
      </c>
      <c r="AK3295" s="192" t="s">
        <v>262</v>
      </c>
      <c r="AL3295" s="76"/>
      <c r="AM3295" s="75">
        <v>95430</v>
      </c>
      <c r="AO3295" s="188">
        <v>0</v>
      </c>
      <c r="AP3295" s="188">
        <v>0</v>
      </c>
      <c r="AQ3295" s="187">
        <v>0</v>
      </c>
      <c r="AR3295" s="188">
        <v>0</v>
      </c>
      <c r="AS3295" s="187">
        <v>0</v>
      </c>
      <c r="AT3295" s="188">
        <v>0</v>
      </c>
      <c r="AU3295" s="187">
        <v>0</v>
      </c>
      <c r="AV3295" s="188">
        <v>0</v>
      </c>
      <c r="AW3295" s="187">
        <v>0</v>
      </c>
      <c r="AX3295" s="188">
        <v>0</v>
      </c>
      <c r="AY3295" s="187">
        <v>0</v>
      </c>
      <c r="AZ3295" s="188">
        <v>0</v>
      </c>
      <c r="BA3295" s="187">
        <v>0</v>
      </c>
      <c r="BB3295" s="188">
        <v>0</v>
      </c>
      <c r="BC3295" s="187">
        <v>0</v>
      </c>
      <c r="BD3295" s="75"/>
      <c r="BE3295" s="75"/>
      <c r="BF3295" s="75"/>
      <c r="BH3295" s="74"/>
      <c r="BI3295" s="194"/>
      <c r="BJ3295" s="74"/>
    </row>
    <row r="3296" spans="1:62" ht="11.25" customHeight="1" x14ac:dyDescent="0.3">
      <c r="A3296" s="184" t="s">
        <v>3740</v>
      </c>
      <c r="B3296" s="185">
        <v>0</v>
      </c>
      <c r="C3296" s="832">
        <v>95675</v>
      </c>
      <c r="D3296" s="55">
        <v>1E-4</v>
      </c>
      <c r="E3296" s="91">
        <v>0</v>
      </c>
      <c r="F3296" s="186">
        <v>0</v>
      </c>
      <c r="G3296" s="186">
        <v>0</v>
      </c>
      <c r="H3296" s="186">
        <v>0</v>
      </c>
      <c r="I3296" s="187">
        <v>0</v>
      </c>
      <c r="J3296" s="188">
        <v>0</v>
      </c>
      <c r="K3296" s="186">
        <v>0</v>
      </c>
      <c r="L3296" s="186">
        <v>0</v>
      </c>
      <c r="M3296" s="187">
        <v>0</v>
      </c>
      <c r="N3296" s="189">
        <v>12.007999999999999</v>
      </c>
      <c r="O3296" s="188">
        <v>0</v>
      </c>
      <c r="P3296" s="189">
        <v>12.007999999999999</v>
      </c>
      <c r="Q3296" s="189">
        <v>0</v>
      </c>
      <c r="R3296" s="186">
        <v>0</v>
      </c>
      <c r="S3296" s="186">
        <v>1E-4</v>
      </c>
      <c r="T3296" s="188">
        <v>0</v>
      </c>
      <c r="U3296" s="187">
        <v>0</v>
      </c>
      <c r="V3296" s="189">
        <v>0</v>
      </c>
      <c r="W3296" s="189">
        <v>0</v>
      </c>
      <c r="X3296" s="188">
        <v>0</v>
      </c>
      <c r="Y3296" s="188">
        <v>0</v>
      </c>
      <c r="Z3296" s="186">
        <v>0</v>
      </c>
      <c r="AA3296" s="186">
        <v>0</v>
      </c>
      <c r="AB3296" s="186">
        <v>0</v>
      </c>
      <c r="AC3296" s="187">
        <v>0</v>
      </c>
      <c r="AD3296" s="188">
        <v>0</v>
      </c>
      <c r="AE3296" s="189">
        <v>1.895</v>
      </c>
      <c r="AF3296" s="189">
        <v>1.895</v>
      </c>
      <c r="AG3296" s="189">
        <v>0</v>
      </c>
      <c r="AH3296" s="191">
        <v>0</v>
      </c>
      <c r="AI3296" s="186">
        <v>0</v>
      </c>
      <c r="AJ3296" s="192">
        <v>7501943489233</v>
      </c>
      <c r="AK3296" s="192" t="s">
        <v>262</v>
      </c>
      <c r="AL3296" s="76"/>
      <c r="AM3296" s="75">
        <v>95675</v>
      </c>
      <c r="AO3296" s="188">
        <v>0</v>
      </c>
      <c r="AP3296" s="188">
        <v>0</v>
      </c>
      <c r="AQ3296" s="187">
        <v>0</v>
      </c>
      <c r="AR3296" s="188">
        <v>0.32</v>
      </c>
      <c r="AS3296" s="187">
        <v>0.4688850791976204</v>
      </c>
      <c r="AT3296" s="188">
        <v>-0.32</v>
      </c>
      <c r="AU3296" s="187">
        <v>-0.40115834472038009</v>
      </c>
      <c r="AV3296" s="188">
        <v>-1.2E-2</v>
      </c>
      <c r="AW3296" s="187">
        <v>-2.2690014691784518E-3</v>
      </c>
      <c r="AX3296" s="188">
        <v>-8.0000000000000002E-3</v>
      </c>
      <c r="AY3296" s="187">
        <v>-4.5831089519575603E-3</v>
      </c>
      <c r="AZ3296" s="188">
        <v>0.312</v>
      </c>
      <c r="BA3296" s="187">
        <v>5.4127105015257942E-2</v>
      </c>
      <c r="BB3296" s="188">
        <v>-0.32</v>
      </c>
      <c r="BC3296" s="187">
        <v>-0.15368729438320966</v>
      </c>
      <c r="BD3296" s="75"/>
      <c r="BE3296" s="75"/>
      <c r="BF3296" s="75"/>
      <c r="BH3296" s="74"/>
      <c r="BI3296" s="194"/>
      <c r="BJ3296" s="74"/>
    </row>
    <row r="3297" spans="1:62" ht="11.25" customHeight="1" x14ac:dyDescent="0.3">
      <c r="A3297" s="333" t="s">
        <v>3741</v>
      </c>
      <c r="B3297" s="334">
        <v>0</v>
      </c>
      <c r="C3297" s="939">
        <v>95689</v>
      </c>
      <c r="D3297" s="335">
        <v>443.98</v>
      </c>
      <c r="E3297" s="336">
        <v>13.094835037094487</v>
      </c>
      <c r="F3297" s="338">
        <v>0</v>
      </c>
      <c r="G3297" s="338">
        <v>1578</v>
      </c>
      <c r="H3297" s="338">
        <v>0</v>
      </c>
      <c r="I3297" s="339">
        <v>0</v>
      </c>
      <c r="J3297" s="337">
        <v>1010</v>
      </c>
      <c r="K3297" s="338">
        <v>1017.149125</v>
      </c>
      <c r="L3297" s="338">
        <v>157.36799999999999</v>
      </c>
      <c r="M3297" s="339">
        <v>15.471477695072489</v>
      </c>
      <c r="N3297" s="340">
        <v>0</v>
      </c>
      <c r="O3297" s="337">
        <v>0</v>
      </c>
      <c r="P3297" s="340">
        <v>8.532</v>
      </c>
      <c r="Q3297" s="340">
        <v>16.425742574257427</v>
      </c>
      <c r="R3297" s="338">
        <v>8.5132277227722781</v>
      </c>
      <c r="S3297" s="338">
        <v>286.61200000000002</v>
      </c>
      <c r="T3297" s="337">
        <v>213.93200000000002</v>
      </c>
      <c r="U3297" s="339">
        <v>6.3097532527494433</v>
      </c>
      <c r="V3297" s="340">
        <v>60.04</v>
      </c>
      <c r="W3297" s="340">
        <v>8.532</v>
      </c>
      <c r="X3297" s="337">
        <v>145.36000000000001</v>
      </c>
      <c r="Y3297" s="337">
        <v>0</v>
      </c>
      <c r="Z3297" s="338">
        <v>0</v>
      </c>
      <c r="AA3297" s="338">
        <v>0</v>
      </c>
      <c r="AB3297" s="338">
        <v>0</v>
      </c>
      <c r="AC3297" s="339">
        <v>0</v>
      </c>
      <c r="AD3297" s="337">
        <v>14.219999999999999</v>
      </c>
      <c r="AE3297" s="340">
        <v>0</v>
      </c>
      <c r="AF3297" s="340">
        <v>0</v>
      </c>
      <c r="AG3297" s="340">
        <v>0</v>
      </c>
      <c r="AH3297" s="341">
        <v>0</v>
      </c>
      <c r="AI3297" s="186">
        <v>1070.8599999999999</v>
      </c>
      <c r="AJ3297" s="192">
        <v>7501943489233</v>
      </c>
      <c r="AK3297" s="192" t="s">
        <v>262</v>
      </c>
      <c r="AL3297" s="76"/>
      <c r="AM3297" s="75">
        <v>95689</v>
      </c>
      <c r="AO3297" s="188">
        <v>991.0859999999999</v>
      </c>
      <c r="AP3297" s="188">
        <v>828.23800000000017</v>
      </c>
      <c r="AQ3297" s="187">
        <v>97.439764705882368</v>
      </c>
      <c r="AR3297" s="188">
        <v>1068.0899999999999</v>
      </c>
      <c r="AS3297" s="187">
        <v>178.2219012048715</v>
      </c>
      <c r="AT3297" s="188">
        <v>1076.93</v>
      </c>
      <c r="AU3297" s="187">
        <v>151.23560844866239</v>
      </c>
      <c r="AV3297" s="188">
        <v>916.08600000000001</v>
      </c>
      <c r="AW3297" s="187">
        <v>161.90459358336975</v>
      </c>
      <c r="AX3297" s="188">
        <v>968.85599999999999</v>
      </c>
      <c r="AY3297" s="187">
        <v>150.41093933870903</v>
      </c>
      <c r="AZ3297" s="188">
        <v>998.87</v>
      </c>
      <c r="BA3297" s="187">
        <v>191.04124324355334</v>
      </c>
      <c r="BB3297" s="188">
        <v>715.09199999999987</v>
      </c>
      <c r="BC3297" s="187">
        <v>84.97173045740071</v>
      </c>
      <c r="BD3297" s="75"/>
      <c r="BE3297" s="75"/>
      <c r="BF3297" s="75"/>
      <c r="BH3297" s="74"/>
      <c r="BI3297" s="194"/>
      <c r="BJ3297" s="74"/>
    </row>
    <row r="3298" spans="1:62" ht="11.25" customHeight="1" x14ac:dyDescent="0.3">
      <c r="A3298" s="333" t="s">
        <v>5125</v>
      </c>
      <c r="B3298" s="334">
        <v>0</v>
      </c>
      <c r="C3298" s="939">
        <v>95705</v>
      </c>
      <c r="D3298" s="335">
        <v>1E-4</v>
      </c>
      <c r="E3298" s="336">
        <v>0</v>
      </c>
      <c r="F3298" s="338">
        <v>0</v>
      </c>
      <c r="G3298" s="338">
        <v>0</v>
      </c>
      <c r="H3298" s="338">
        <v>0</v>
      </c>
      <c r="I3298" s="339">
        <v>0</v>
      </c>
      <c r="J3298" s="337">
        <v>0</v>
      </c>
      <c r="K3298" s="338">
        <v>0</v>
      </c>
      <c r="L3298" s="338">
        <v>0</v>
      </c>
      <c r="M3298" s="339">
        <v>0</v>
      </c>
      <c r="N3298" s="340">
        <v>0</v>
      </c>
      <c r="O3298" s="337">
        <v>0</v>
      </c>
      <c r="P3298" s="340">
        <v>0</v>
      </c>
      <c r="Q3298" s="340">
        <v>0</v>
      </c>
      <c r="R3298" s="338">
        <v>0</v>
      </c>
      <c r="S3298" s="338">
        <v>1E-4</v>
      </c>
      <c r="T3298" s="337">
        <v>0</v>
      </c>
      <c r="U3298" s="339">
        <v>0</v>
      </c>
      <c r="V3298" s="340">
        <v>0</v>
      </c>
      <c r="W3298" s="340">
        <v>0</v>
      </c>
      <c r="X3298" s="337">
        <v>0</v>
      </c>
      <c r="Y3298" s="337">
        <v>0</v>
      </c>
      <c r="Z3298" s="338">
        <v>0</v>
      </c>
      <c r="AA3298" s="338">
        <v>0</v>
      </c>
      <c r="AB3298" s="338">
        <v>0</v>
      </c>
      <c r="AC3298" s="339">
        <v>0</v>
      </c>
      <c r="AD3298" s="337">
        <v>0</v>
      </c>
      <c r="AE3298" s="340">
        <v>0</v>
      </c>
      <c r="AF3298" s="340">
        <v>0</v>
      </c>
      <c r="AG3298" s="340">
        <v>0</v>
      </c>
      <c r="AH3298" s="341">
        <v>0</v>
      </c>
      <c r="AI3298" s="186">
        <v>0</v>
      </c>
      <c r="AJ3298" s="192">
        <v>7501943489233</v>
      </c>
      <c r="AK3298" s="192" t="s">
        <v>262</v>
      </c>
      <c r="AL3298" s="76"/>
      <c r="AM3298" s="75">
        <v>95705</v>
      </c>
      <c r="AO3298" s="188">
        <v>0</v>
      </c>
      <c r="AP3298" s="188">
        <v>0</v>
      </c>
      <c r="AQ3298" s="187">
        <v>0</v>
      </c>
      <c r="AR3298" s="188">
        <v>0</v>
      </c>
      <c r="AS3298" s="187">
        <v>0</v>
      </c>
      <c r="AT3298" s="188">
        <v>0</v>
      </c>
      <c r="AU3298" s="187">
        <v>0</v>
      </c>
      <c r="AV3298" s="188">
        <v>0</v>
      </c>
      <c r="AW3298" s="187">
        <v>0</v>
      </c>
      <c r="AX3298" s="188">
        <v>0</v>
      </c>
      <c r="AY3298" s="187">
        <v>0</v>
      </c>
      <c r="AZ3298" s="188">
        <v>0</v>
      </c>
      <c r="BA3298" s="187">
        <v>0</v>
      </c>
      <c r="BB3298" s="188">
        <v>0</v>
      </c>
      <c r="BC3298" s="187">
        <v>0</v>
      </c>
      <c r="BD3298" s="75"/>
      <c r="BE3298" s="75"/>
      <c r="BF3298" s="75"/>
      <c r="BH3298" s="74"/>
      <c r="BI3298" s="194"/>
      <c r="BJ3298" s="74"/>
    </row>
    <row r="3299" spans="1:62" ht="11.25" customHeight="1" x14ac:dyDescent="0.3">
      <c r="A3299" s="184" t="s">
        <v>3742</v>
      </c>
      <c r="B3299" s="185">
        <v>0</v>
      </c>
      <c r="C3299" s="832">
        <v>95603</v>
      </c>
      <c r="D3299" s="55">
        <v>1E-4</v>
      </c>
      <c r="E3299" s="91">
        <v>0</v>
      </c>
      <c r="F3299" s="186">
        <v>0</v>
      </c>
      <c r="G3299" s="186">
        <v>0</v>
      </c>
      <c r="H3299" s="186">
        <v>0</v>
      </c>
      <c r="I3299" s="187">
        <v>0</v>
      </c>
      <c r="J3299" s="188">
        <v>0</v>
      </c>
      <c r="K3299" s="186">
        <v>0</v>
      </c>
      <c r="L3299" s="186">
        <v>0</v>
      </c>
      <c r="M3299" s="187">
        <v>0</v>
      </c>
      <c r="N3299" s="189">
        <v>0</v>
      </c>
      <c r="O3299" s="188">
        <v>0</v>
      </c>
      <c r="P3299" s="189">
        <v>0</v>
      </c>
      <c r="Q3299" s="189">
        <v>0</v>
      </c>
      <c r="R3299" s="186">
        <v>0</v>
      </c>
      <c r="S3299" s="186">
        <v>1E-4</v>
      </c>
      <c r="T3299" s="188">
        <v>0</v>
      </c>
      <c r="U3299" s="187">
        <v>0</v>
      </c>
      <c r="V3299" s="189">
        <v>0</v>
      </c>
      <c r="W3299" s="189">
        <v>0</v>
      </c>
      <c r="X3299" s="188">
        <v>0</v>
      </c>
      <c r="Y3299" s="188">
        <v>0</v>
      </c>
      <c r="Z3299" s="186">
        <v>0</v>
      </c>
      <c r="AA3299" s="186">
        <v>0</v>
      </c>
      <c r="AB3299" s="186">
        <v>0</v>
      </c>
      <c r="AC3299" s="187">
        <v>0</v>
      </c>
      <c r="AD3299" s="188">
        <v>0</v>
      </c>
      <c r="AE3299" s="189">
        <v>0</v>
      </c>
      <c r="AF3299" s="189">
        <v>0</v>
      </c>
      <c r="AG3299" s="189">
        <v>0</v>
      </c>
      <c r="AH3299" s="191">
        <v>0</v>
      </c>
      <c r="AI3299" s="186">
        <v>0</v>
      </c>
      <c r="AJ3299" s="192">
        <v>7501943489233</v>
      </c>
      <c r="AK3299" s="192">
        <v>95430</v>
      </c>
      <c r="AL3299" s="76"/>
      <c r="AM3299" s="75">
        <v>95603</v>
      </c>
      <c r="AO3299" s="188">
        <v>0</v>
      </c>
      <c r="AP3299" s="188">
        <v>0</v>
      </c>
      <c r="AQ3299" s="187">
        <v>0</v>
      </c>
      <c r="AR3299" s="188">
        <v>0</v>
      </c>
      <c r="AS3299" s="187">
        <v>0</v>
      </c>
      <c r="AT3299" s="188">
        <v>0</v>
      </c>
      <c r="AU3299" s="187">
        <v>0</v>
      </c>
      <c r="AV3299" s="188">
        <v>0</v>
      </c>
      <c r="AW3299" s="187">
        <v>0</v>
      </c>
      <c r="AX3299" s="188">
        <v>0</v>
      </c>
      <c r="AY3299" s="187">
        <v>0</v>
      </c>
      <c r="AZ3299" s="188">
        <v>0</v>
      </c>
      <c r="BA3299" s="187">
        <v>0</v>
      </c>
      <c r="BB3299" s="188">
        <v>0</v>
      </c>
      <c r="BC3299" s="187">
        <v>0</v>
      </c>
      <c r="BD3299" s="75"/>
      <c r="BE3299" s="75"/>
      <c r="BF3299" s="75"/>
      <c r="BH3299" s="74"/>
      <c r="BI3299" s="194"/>
      <c r="BJ3299" s="74"/>
    </row>
    <row r="3300" spans="1:62" ht="11.25" customHeight="1" x14ac:dyDescent="0.3">
      <c r="A3300" s="184" t="s">
        <v>3743</v>
      </c>
      <c r="B3300" s="185">
        <v>0</v>
      </c>
      <c r="C3300" s="839">
        <v>95666</v>
      </c>
      <c r="D3300" s="55">
        <v>124.86499999999999</v>
      </c>
      <c r="E3300" s="91">
        <v>34.321643722656155</v>
      </c>
      <c r="F3300" s="186">
        <v>0</v>
      </c>
      <c r="G3300" s="186">
        <v>0</v>
      </c>
      <c r="H3300" s="186">
        <v>0</v>
      </c>
      <c r="I3300" s="187">
        <v>0</v>
      </c>
      <c r="J3300" s="188">
        <v>10</v>
      </c>
      <c r="K3300" s="186">
        <v>109.14250000000001</v>
      </c>
      <c r="L3300" s="186">
        <v>5.306</v>
      </c>
      <c r="M3300" s="187">
        <v>4.8615342327690856</v>
      </c>
      <c r="N3300" s="189">
        <v>3.39</v>
      </c>
      <c r="O3300" s="188">
        <v>0</v>
      </c>
      <c r="P3300" s="189">
        <v>7.8130000000000006</v>
      </c>
      <c r="Q3300" s="189">
        <v>131.19</v>
      </c>
      <c r="R3300" s="186">
        <v>358.67700000000002</v>
      </c>
      <c r="S3300" s="186">
        <v>119.559</v>
      </c>
      <c r="T3300" s="188">
        <v>124.86499999999999</v>
      </c>
      <c r="U3300" s="187">
        <v>34.321643722656155</v>
      </c>
      <c r="V3300" s="189">
        <v>-4.423</v>
      </c>
      <c r="W3300" s="189">
        <v>4.423</v>
      </c>
      <c r="X3300" s="188">
        <v>124.86499999999998</v>
      </c>
      <c r="Y3300" s="188">
        <v>0</v>
      </c>
      <c r="Z3300" s="186">
        <v>0</v>
      </c>
      <c r="AA3300" s="186">
        <v>0</v>
      </c>
      <c r="AB3300" s="186">
        <v>0</v>
      </c>
      <c r="AC3300" s="187">
        <v>0</v>
      </c>
      <c r="AD3300" s="188">
        <v>0.44200000000000017</v>
      </c>
      <c r="AE3300" s="189">
        <v>4.5659999999999998</v>
      </c>
      <c r="AF3300" s="189">
        <v>4.5659999999999998</v>
      </c>
      <c r="AG3300" s="189">
        <v>1.621</v>
      </c>
      <c r="AH3300" s="191">
        <v>0</v>
      </c>
      <c r="AI3300" s="186">
        <v>10</v>
      </c>
      <c r="AJ3300" s="192">
        <v>7501943489233</v>
      </c>
      <c r="AK3300" s="192" t="s">
        <v>262</v>
      </c>
      <c r="AL3300" s="76"/>
      <c r="AM3300" s="75">
        <v>95666</v>
      </c>
      <c r="AO3300" s="188">
        <v>63.234000000000002</v>
      </c>
      <c r="AP3300" s="188">
        <v>87.850999999999999</v>
      </c>
      <c r="AQ3300" s="187">
        <v>214.27073170731705</v>
      </c>
      <c r="AR3300" s="188">
        <v>27.560000000000002</v>
      </c>
      <c r="AS3300" s="187">
        <v>67.608674320478869</v>
      </c>
      <c r="AT3300" s="188">
        <v>74.290999999999997</v>
      </c>
      <c r="AU3300" s="187">
        <v>180.93278129566485</v>
      </c>
      <c r="AV3300" s="188">
        <v>247.346</v>
      </c>
      <c r="AW3300" s="187">
        <v>124.6508862022567</v>
      </c>
      <c r="AX3300" s="188">
        <v>0.29499999999999998</v>
      </c>
      <c r="AY3300" s="187">
        <v>0.1365854561954237</v>
      </c>
      <c r="AZ3300" s="188">
        <v>45.255999999999993</v>
      </c>
      <c r="BA3300" s="187">
        <v>380.14279714405711</v>
      </c>
      <c r="BB3300" s="188">
        <v>192.80500000000001</v>
      </c>
      <c r="BC3300" s="187">
        <v>0</v>
      </c>
      <c r="BD3300" s="75"/>
      <c r="BE3300" s="75"/>
      <c r="BF3300" s="75"/>
      <c r="BH3300" s="74"/>
      <c r="BI3300" s="194"/>
      <c r="BJ3300" s="74"/>
    </row>
    <row r="3301" spans="1:62" ht="11.25" customHeight="1" x14ac:dyDescent="0.3">
      <c r="A3301" s="184" t="s">
        <v>5019</v>
      </c>
      <c r="B3301" s="185">
        <v>0</v>
      </c>
      <c r="C3301" s="839">
        <v>96975</v>
      </c>
      <c r="D3301" s="55">
        <v>1E-4</v>
      </c>
      <c r="E3301" s="91">
        <v>0</v>
      </c>
      <c r="F3301" s="186">
        <v>0</v>
      </c>
      <c r="G3301" s="186">
        <v>1052</v>
      </c>
      <c r="H3301" s="186">
        <v>0</v>
      </c>
      <c r="I3301" s="187">
        <v>0</v>
      </c>
      <c r="J3301" s="188">
        <v>0</v>
      </c>
      <c r="K3301" s="186">
        <v>0</v>
      </c>
      <c r="L3301" s="186">
        <v>0</v>
      </c>
      <c r="M3301" s="187">
        <v>0</v>
      </c>
      <c r="N3301" s="189">
        <v>0</v>
      </c>
      <c r="O3301" s="188">
        <v>0</v>
      </c>
      <c r="P3301" s="189">
        <v>0</v>
      </c>
      <c r="Q3301" s="189">
        <v>0</v>
      </c>
      <c r="R3301" s="186">
        <v>0</v>
      </c>
      <c r="S3301" s="186">
        <v>1E-4</v>
      </c>
      <c r="T3301" s="188">
        <v>0</v>
      </c>
      <c r="U3301" s="187">
        <v>0</v>
      </c>
      <c r="V3301" s="189">
        <v>0</v>
      </c>
      <c r="W3301" s="189">
        <v>0</v>
      </c>
      <c r="X3301" s="188">
        <v>0</v>
      </c>
      <c r="Y3301" s="188">
        <v>0</v>
      </c>
      <c r="Z3301" s="186">
        <v>0</v>
      </c>
      <c r="AA3301" s="186">
        <v>0</v>
      </c>
      <c r="AB3301" s="186">
        <v>0</v>
      </c>
      <c r="AC3301" s="187">
        <v>0</v>
      </c>
      <c r="AD3301" s="188">
        <v>0</v>
      </c>
      <c r="AE3301" s="189">
        <v>0</v>
      </c>
      <c r="AF3301" s="189">
        <v>0</v>
      </c>
      <c r="AG3301" s="189">
        <v>0</v>
      </c>
      <c r="AH3301" s="191">
        <v>0</v>
      </c>
      <c r="AI3301" s="186">
        <v>0</v>
      </c>
      <c r="AJ3301" s="192">
        <v>7501943489233</v>
      </c>
      <c r="AK3301" s="192" t="s">
        <v>262</v>
      </c>
      <c r="AL3301" s="76"/>
      <c r="AM3301" s="75">
        <v>96975</v>
      </c>
      <c r="AO3301" s="188">
        <v>0</v>
      </c>
      <c r="AP3301" s="188">
        <v>0</v>
      </c>
      <c r="AQ3301" s="187">
        <v>0</v>
      </c>
      <c r="AR3301" s="188">
        <v>0</v>
      </c>
      <c r="AS3301" s="187">
        <v>0</v>
      </c>
      <c r="AT3301" s="188">
        <v>0</v>
      </c>
      <c r="AU3301" s="187">
        <v>0</v>
      </c>
      <c r="AV3301" s="188">
        <v>0</v>
      </c>
      <c r="AW3301" s="187">
        <v>0</v>
      </c>
      <c r="AX3301" s="188">
        <v>0</v>
      </c>
      <c r="AY3301" s="187">
        <v>0</v>
      </c>
      <c r="AZ3301" s="188">
        <v>0</v>
      </c>
      <c r="BA3301" s="187">
        <v>0</v>
      </c>
      <c r="BB3301" s="188">
        <v>0</v>
      </c>
      <c r="BC3301" s="187">
        <v>0</v>
      </c>
      <c r="BD3301" s="75"/>
      <c r="BE3301" s="75"/>
      <c r="BF3301" s="75"/>
      <c r="BH3301" s="74"/>
      <c r="BI3301" s="194"/>
      <c r="BJ3301" s="74"/>
    </row>
    <row r="3302" spans="1:62" ht="11.25" customHeight="1" x14ac:dyDescent="0.3">
      <c r="A3302" s="184" t="s">
        <v>3744</v>
      </c>
      <c r="B3302" s="185">
        <v>0</v>
      </c>
      <c r="C3302" s="832">
        <v>95581</v>
      </c>
      <c r="D3302" s="284">
        <v>1E-4</v>
      </c>
      <c r="E3302" s="91">
        <v>0</v>
      </c>
      <c r="F3302" s="186">
        <v>0</v>
      </c>
      <c r="G3302" s="186">
        <v>0</v>
      </c>
      <c r="H3302" s="186">
        <v>0</v>
      </c>
      <c r="I3302" s="187">
        <v>0</v>
      </c>
      <c r="J3302" s="188">
        <v>0</v>
      </c>
      <c r="K3302" s="186">
        <v>0</v>
      </c>
      <c r="L3302" s="186">
        <v>0</v>
      </c>
      <c r="M3302" s="187">
        <v>0</v>
      </c>
      <c r="N3302" s="189">
        <v>0</v>
      </c>
      <c r="O3302" s="188">
        <v>0</v>
      </c>
      <c r="P3302" s="189">
        <v>0</v>
      </c>
      <c r="Q3302" s="189">
        <v>0</v>
      </c>
      <c r="R3302" s="186">
        <v>0</v>
      </c>
      <c r="S3302" s="186">
        <v>1E-4</v>
      </c>
      <c r="T3302" s="188">
        <v>0</v>
      </c>
      <c r="U3302" s="187">
        <v>0</v>
      </c>
      <c r="V3302" s="189">
        <v>0</v>
      </c>
      <c r="W3302" s="189">
        <v>0</v>
      </c>
      <c r="X3302" s="188">
        <v>0</v>
      </c>
      <c r="Y3302" s="188">
        <v>0</v>
      </c>
      <c r="Z3302" s="186">
        <v>0</v>
      </c>
      <c r="AA3302" s="186">
        <v>0</v>
      </c>
      <c r="AB3302" s="186">
        <v>0</v>
      </c>
      <c r="AC3302" s="187">
        <v>0</v>
      </c>
      <c r="AD3302" s="188">
        <v>0</v>
      </c>
      <c r="AE3302" s="189">
        <v>0</v>
      </c>
      <c r="AF3302" s="189">
        <v>0</v>
      </c>
      <c r="AG3302" s="189">
        <v>0</v>
      </c>
      <c r="AH3302" s="191">
        <v>0</v>
      </c>
      <c r="AI3302" s="186">
        <v>0</v>
      </c>
      <c r="AJ3302" s="192">
        <v>7501943470811</v>
      </c>
      <c r="AK3302" s="192" t="s">
        <v>262</v>
      </c>
      <c r="AL3302" s="76"/>
      <c r="AM3302" s="75">
        <v>95581</v>
      </c>
      <c r="AO3302" s="188">
        <v>0</v>
      </c>
      <c r="AP3302" s="188">
        <v>0</v>
      </c>
      <c r="AQ3302" s="187">
        <v>0</v>
      </c>
      <c r="AR3302" s="188">
        <v>0</v>
      </c>
      <c r="AS3302" s="187">
        <v>0</v>
      </c>
      <c r="AT3302" s="188">
        <v>0</v>
      </c>
      <c r="AU3302" s="187">
        <v>0</v>
      </c>
      <c r="AV3302" s="188">
        <v>0</v>
      </c>
      <c r="AW3302" s="187">
        <v>0</v>
      </c>
      <c r="AX3302" s="188">
        <v>0</v>
      </c>
      <c r="AY3302" s="187">
        <v>0</v>
      </c>
      <c r="AZ3302" s="188">
        <v>0</v>
      </c>
      <c r="BA3302" s="187">
        <v>0</v>
      </c>
      <c r="BB3302" s="188">
        <v>0</v>
      </c>
      <c r="BC3302" s="187">
        <v>0</v>
      </c>
      <c r="BD3302" s="75"/>
      <c r="BE3302" s="75"/>
      <c r="BF3302" s="75"/>
      <c r="BH3302" s="74"/>
      <c r="BI3302" s="194"/>
      <c r="BJ3302" s="74"/>
    </row>
    <row r="3303" spans="1:62" ht="11.25" customHeight="1" x14ac:dyDescent="0.3">
      <c r="A3303" s="344" t="s">
        <v>3745</v>
      </c>
      <c r="B3303" s="345">
        <v>0</v>
      </c>
      <c r="C3303" s="873">
        <v>95625</v>
      </c>
      <c r="D3303" s="389">
        <v>1E-4</v>
      </c>
      <c r="E3303" s="347">
        <v>0</v>
      </c>
      <c r="F3303" s="348">
        <v>0</v>
      </c>
      <c r="G3303" s="348">
        <v>0</v>
      </c>
      <c r="H3303" s="348">
        <v>0</v>
      </c>
      <c r="I3303" s="349">
        <v>0</v>
      </c>
      <c r="J3303" s="348">
        <v>0</v>
      </c>
      <c r="K3303" s="348">
        <v>0</v>
      </c>
      <c r="L3303" s="348">
        <v>0</v>
      </c>
      <c r="M3303" s="349">
        <v>0</v>
      </c>
      <c r="N3303" s="349">
        <v>0</v>
      </c>
      <c r="O3303" s="349">
        <v>0</v>
      </c>
      <c r="P3303" s="349">
        <v>0</v>
      </c>
      <c r="Q3303" s="349">
        <v>0</v>
      </c>
      <c r="R3303" s="348">
        <v>0</v>
      </c>
      <c r="S3303" s="348">
        <v>1E-4</v>
      </c>
      <c r="T3303" s="350">
        <v>0</v>
      </c>
      <c r="U3303" s="349">
        <v>0</v>
      </c>
      <c r="V3303" s="349">
        <v>0</v>
      </c>
      <c r="W3303" s="349">
        <v>0</v>
      </c>
      <c r="X3303" s="349">
        <v>0</v>
      </c>
      <c r="Y3303" s="348">
        <v>0</v>
      </c>
      <c r="Z3303" s="348">
        <v>0</v>
      </c>
      <c r="AA3303" s="348">
        <v>0</v>
      </c>
      <c r="AB3303" s="348">
        <v>0</v>
      </c>
      <c r="AC3303" s="349">
        <v>0</v>
      </c>
      <c r="AD3303" s="349">
        <v>0</v>
      </c>
      <c r="AE3303" s="349">
        <v>0</v>
      </c>
      <c r="AF3303" s="349">
        <v>0</v>
      </c>
      <c r="AG3303" s="349">
        <v>0</v>
      </c>
      <c r="AH3303" s="512">
        <v>0</v>
      </c>
      <c r="AI3303" s="186">
        <v>0</v>
      </c>
      <c r="AJ3303" s="192">
        <v>7506425618194</v>
      </c>
      <c r="AK3303" s="192" t="s">
        <v>262</v>
      </c>
      <c r="AL3303" s="76"/>
      <c r="AM3303" s="75">
        <v>95625</v>
      </c>
      <c r="AO3303" s="188">
        <v>0</v>
      </c>
      <c r="AP3303" s="188">
        <v>0</v>
      </c>
      <c r="AQ3303" s="187">
        <v>0</v>
      </c>
      <c r="AR3303" s="188">
        <v>0</v>
      </c>
      <c r="AS3303" s="187">
        <v>0</v>
      </c>
      <c r="AT3303" s="188">
        <v>0</v>
      </c>
      <c r="AU3303" s="187">
        <v>0</v>
      </c>
      <c r="AV3303" s="188">
        <v>0</v>
      </c>
      <c r="AW3303" s="187">
        <v>0</v>
      </c>
      <c r="AX3303" s="188">
        <v>0</v>
      </c>
      <c r="AY3303" s="187">
        <v>0</v>
      </c>
      <c r="AZ3303" s="188">
        <v>0</v>
      </c>
      <c r="BA3303" s="187">
        <v>0</v>
      </c>
      <c r="BB3303" s="188">
        <v>0</v>
      </c>
      <c r="BC3303" s="187">
        <v>0</v>
      </c>
      <c r="BD3303" s="75"/>
      <c r="BE3303" s="75"/>
      <c r="BF3303" s="75"/>
      <c r="BH3303" s="74"/>
      <c r="BI3303" s="194"/>
      <c r="BJ3303" s="74"/>
    </row>
    <row r="3304" spans="1:62" ht="11.25" customHeight="1" x14ac:dyDescent="0.3">
      <c r="A3304" s="344" t="s">
        <v>3746</v>
      </c>
      <c r="B3304" s="345">
        <v>0</v>
      </c>
      <c r="C3304" s="873">
        <v>95568</v>
      </c>
      <c r="D3304" s="389">
        <v>1E-4</v>
      </c>
      <c r="E3304" s="347">
        <v>0</v>
      </c>
      <c r="F3304" s="348">
        <v>0</v>
      </c>
      <c r="G3304" s="348">
        <v>0</v>
      </c>
      <c r="H3304" s="348">
        <v>0</v>
      </c>
      <c r="I3304" s="349">
        <v>0</v>
      </c>
      <c r="J3304" s="348">
        <v>0</v>
      </c>
      <c r="K3304" s="348">
        <v>0</v>
      </c>
      <c r="L3304" s="348">
        <v>0</v>
      </c>
      <c r="M3304" s="349">
        <v>0</v>
      </c>
      <c r="N3304" s="349">
        <v>0</v>
      </c>
      <c r="O3304" s="349">
        <v>0</v>
      </c>
      <c r="P3304" s="349">
        <v>0</v>
      </c>
      <c r="Q3304" s="349">
        <v>0</v>
      </c>
      <c r="R3304" s="348">
        <v>0</v>
      </c>
      <c r="S3304" s="348">
        <v>1E-4</v>
      </c>
      <c r="T3304" s="350">
        <v>0</v>
      </c>
      <c r="U3304" s="349">
        <v>0</v>
      </c>
      <c r="V3304" s="349">
        <v>0</v>
      </c>
      <c r="W3304" s="349">
        <v>0</v>
      </c>
      <c r="X3304" s="349">
        <v>0</v>
      </c>
      <c r="Y3304" s="348">
        <v>0</v>
      </c>
      <c r="Z3304" s="348">
        <v>0</v>
      </c>
      <c r="AA3304" s="348">
        <v>0</v>
      </c>
      <c r="AB3304" s="348">
        <v>0</v>
      </c>
      <c r="AC3304" s="349">
        <v>0</v>
      </c>
      <c r="AD3304" s="349">
        <v>0</v>
      </c>
      <c r="AE3304" s="349">
        <v>0</v>
      </c>
      <c r="AF3304" s="349">
        <v>0</v>
      </c>
      <c r="AG3304" s="349">
        <v>0</v>
      </c>
      <c r="AH3304" s="512">
        <v>0</v>
      </c>
      <c r="AI3304" s="186">
        <v>0</v>
      </c>
      <c r="AJ3304" s="192">
        <v>7501943449145</v>
      </c>
      <c r="AK3304" s="192" t="s">
        <v>262</v>
      </c>
      <c r="AL3304" s="76"/>
      <c r="AM3304" s="75">
        <v>95568</v>
      </c>
      <c r="AO3304" s="188">
        <v>0</v>
      </c>
      <c r="AP3304" s="188">
        <v>0</v>
      </c>
      <c r="AQ3304" s="187">
        <v>0</v>
      </c>
      <c r="AR3304" s="188">
        <v>0</v>
      </c>
      <c r="AS3304" s="187">
        <v>0</v>
      </c>
      <c r="AT3304" s="188">
        <v>0</v>
      </c>
      <c r="AU3304" s="187">
        <v>0</v>
      </c>
      <c r="AV3304" s="188">
        <v>0</v>
      </c>
      <c r="AW3304" s="187">
        <v>0</v>
      </c>
      <c r="AX3304" s="188">
        <v>0</v>
      </c>
      <c r="AY3304" s="187">
        <v>0</v>
      </c>
      <c r="AZ3304" s="188">
        <v>0</v>
      </c>
      <c r="BA3304" s="187">
        <v>0</v>
      </c>
      <c r="BB3304" s="188">
        <v>0</v>
      </c>
      <c r="BC3304" s="187">
        <v>0</v>
      </c>
      <c r="BD3304" s="75"/>
      <c r="BE3304" s="75"/>
      <c r="BF3304" s="75"/>
      <c r="BH3304" s="74"/>
      <c r="BI3304" s="194"/>
      <c r="BJ3304" s="74"/>
    </row>
    <row r="3305" spans="1:62" ht="11.25" customHeight="1" x14ac:dyDescent="0.3">
      <c r="A3305" s="184" t="s">
        <v>3747</v>
      </c>
      <c r="B3305" s="185">
        <v>0</v>
      </c>
      <c r="C3305" s="828">
        <v>95570</v>
      </c>
      <c r="D3305" s="55">
        <v>1E-4</v>
      </c>
      <c r="E3305" s="91">
        <v>0</v>
      </c>
      <c r="F3305" s="186">
        <v>0</v>
      </c>
      <c r="G3305" s="186">
        <v>0</v>
      </c>
      <c r="H3305" s="186">
        <v>0</v>
      </c>
      <c r="I3305" s="187">
        <v>0</v>
      </c>
      <c r="J3305" s="186">
        <v>0</v>
      </c>
      <c r="K3305" s="186">
        <v>0</v>
      </c>
      <c r="L3305" s="186">
        <v>0</v>
      </c>
      <c r="M3305" s="187">
        <v>0</v>
      </c>
      <c r="N3305" s="187">
        <v>0</v>
      </c>
      <c r="O3305" s="187">
        <v>0</v>
      </c>
      <c r="P3305" s="187">
        <v>0</v>
      </c>
      <c r="Q3305" s="187">
        <v>0</v>
      </c>
      <c r="R3305" s="186">
        <v>0</v>
      </c>
      <c r="S3305" s="186">
        <v>1E-4</v>
      </c>
      <c r="T3305" s="186">
        <v>0</v>
      </c>
      <c r="U3305" s="187">
        <v>0</v>
      </c>
      <c r="V3305" s="187">
        <v>0</v>
      </c>
      <c r="W3305" s="187">
        <v>0</v>
      </c>
      <c r="X3305" s="187">
        <v>0</v>
      </c>
      <c r="Y3305" s="186">
        <v>0</v>
      </c>
      <c r="Z3305" s="186">
        <v>0</v>
      </c>
      <c r="AA3305" s="186">
        <v>0</v>
      </c>
      <c r="AB3305" s="186">
        <v>0</v>
      </c>
      <c r="AC3305" s="187">
        <v>0</v>
      </c>
      <c r="AD3305" s="187">
        <v>0</v>
      </c>
      <c r="AE3305" s="187">
        <v>0</v>
      </c>
      <c r="AF3305" s="187">
        <v>0</v>
      </c>
      <c r="AG3305" s="187">
        <v>0</v>
      </c>
      <c r="AH3305" s="484">
        <v>0</v>
      </c>
      <c r="AI3305" s="186">
        <v>0</v>
      </c>
      <c r="AJ3305" s="192">
        <v>7501943449145</v>
      </c>
      <c r="AK3305" s="192">
        <v>95568</v>
      </c>
      <c r="AL3305" s="425"/>
      <c r="AM3305" s="75">
        <v>95570</v>
      </c>
      <c r="AN3305" s="412"/>
      <c r="AO3305" s="210">
        <v>0</v>
      </c>
      <c r="AP3305" s="210">
        <v>0</v>
      </c>
      <c r="AQ3305" s="209">
        <v>0</v>
      </c>
      <c r="AR3305" s="210">
        <v>0</v>
      </c>
      <c r="AS3305" s="209">
        <v>0</v>
      </c>
      <c r="AT3305" s="210">
        <v>0</v>
      </c>
      <c r="AU3305" s="209">
        <v>0</v>
      </c>
      <c r="AV3305" s="210">
        <v>0</v>
      </c>
      <c r="AW3305" s="209">
        <v>0</v>
      </c>
      <c r="AX3305" s="210">
        <v>0</v>
      </c>
      <c r="AY3305" s="209">
        <v>0</v>
      </c>
      <c r="AZ3305" s="210">
        <v>0</v>
      </c>
      <c r="BA3305" s="209">
        <v>0</v>
      </c>
      <c r="BB3305" s="210">
        <v>0</v>
      </c>
      <c r="BC3305" s="209">
        <v>0</v>
      </c>
      <c r="BD3305" s="75"/>
      <c r="BE3305" s="75"/>
      <c r="BF3305" s="422"/>
      <c r="BH3305" s="74"/>
      <c r="BI3305" s="194"/>
      <c r="BJ3305" s="74"/>
    </row>
    <row r="3306" spans="1:62" ht="11.25" customHeight="1" x14ac:dyDescent="0.3">
      <c r="A3306" s="306" t="s">
        <v>3748</v>
      </c>
      <c r="B3306" s="307">
        <v>0</v>
      </c>
      <c r="C3306" s="829">
        <v>95443</v>
      </c>
      <c r="D3306" s="308">
        <v>1E-4</v>
      </c>
      <c r="E3306" s="309">
        <v>7.4183013202721766E-6</v>
      </c>
      <c r="F3306" s="310">
        <v>0</v>
      </c>
      <c r="G3306" s="310">
        <v>850</v>
      </c>
      <c r="H3306" s="310">
        <v>0</v>
      </c>
      <c r="I3306" s="218">
        <v>0</v>
      </c>
      <c r="J3306" s="310">
        <v>275.90999999999997</v>
      </c>
      <c r="K3306" s="310">
        <v>404.40525000000002</v>
      </c>
      <c r="L3306" s="310">
        <v>0</v>
      </c>
      <c r="M3306" s="218">
        <v>0</v>
      </c>
      <c r="N3306" s="218">
        <v>0</v>
      </c>
      <c r="O3306" s="218">
        <v>0</v>
      </c>
      <c r="P3306" s="218">
        <v>0</v>
      </c>
      <c r="Q3306" s="218">
        <v>0</v>
      </c>
      <c r="R3306" s="310">
        <v>1.0873110796999023E-5</v>
      </c>
      <c r="S3306" s="310">
        <v>1E-4</v>
      </c>
      <c r="T3306" s="310">
        <v>0</v>
      </c>
      <c r="U3306" s="218">
        <v>0</v>
      </c>
      <c r="V3306" s="218">
        <v>0</v>
      </c>
      <c r="W3306" s="218">
        <v>0</v>
      </c>
      <c r="X3306" s="218">
        <v>0</v>
      </c>
      <c r="Y3306" s="310">
        <v>0</v>
      </c>
      <c r="Z3306" s="310">
        <v>0</v>
      </c>
      <c r="AA3306" s="310">
        <v>0</v>
      </c>
      <c r="AB3306" s="310">
        <v>0</v>
      </c>
      <c r="AC3306" s="218">
        <v>0</v>
      </c>
      <c r="AD3306" s="218">
        <v>0</v>
      </c>
      <c r="AE3306" s="218">
        <v>0</v>
      </c>
      <c r="AF3306" s="218">
        <v>0</v>
      </c>
      <c r="AG3306" s="218">
        <v>0</v>
      </c>
      <c r="AH3306" s="516">
        <v>0</v>
      </c>
      <c r="AI3306" s="208">
        <v>185.64000000000001</v>
      </c>
      <c r="AJ3306" s="192">
        <v>7501943489363</v>
      </c>
      <c r="AK3306" s="192" t="s">
        <v>262</v>
      </c>
      <c r="AL3306" s="425"/>
      <c r="AM3306" s="75">
        <v>95443</v>
      </c>
      <c r="AN3306" s="412"/>
      <c r="AO3306" s="210">
        <v>2.305333333333333</v>
      </c>
      <c r="AP3306" s="210">
        <v>-7.28</v>
      </c>
      <c r="AQ3306" s="209">
        <v>-1.7843137254901962</v>
      </c>
      <c r="AR3306" s="210">
        <v>0</v>
      </c>
      <c r="AS3306" s="209">
        <v>0</v>
      </c>
      <c r="AT3306" s="210">
        <v>14.196</v>
      </c>
      <c r="AU3306" s="209">
        <v>3.5887544271669416</v>
      </c>
      <c r="AV3306" s="210">
        <v>34.58</v>
      </c>
      <c r="AW3306" s="209">
        <v>7.3517687403133314</v>
      </c>
      <c r="AX3306" s="210">
        <v>79.352000000000004</v>
      </c>
      <c r="AY3306" s="209">
        <v>13.009825572721208</v>
      </c>
      <c r="AZ3306" s="210">
        <v>307.94599999999997</v>
      </c>
      <c r="BA3306" s="209">
        <v>76.508703148835508</v>
      </c>
      <c r="BB3306" s="210">
        <v>213.304</v>
      </c>
      <c r="BC3306" s="209">
        <v>52.808999891066456</v>
      </c>
      <c r="BD3306" s="75"/>
      <c r="BE3306" s="75"/>
      <c r="BF3306" s="422"/>
      <c r="BH3306" s="74"/>
      <c r="BI3306" s="194"/>
      <c r="BJ3306" s="74"/>
    </row>
    <row r="3307" spans="1:62" ht="11.25" customHeight="1" x14ac:dyDescent="0.3">
      <c r="A3307" s="306" t="s">
        <v>4839</v>
      </c>
      <c r="B3307" s="307">
        <v>0</v>
      </c>
      <c r="C3307" s="829">
        <v>95711</v>
      </c>
      <c r="D3307" s="308">
        <v>459.36799999999999</v>
      </c>
      <c r="E3307" s="309">
        <v>0</v>
      </c>
      <c r="F3307" s="310">
        <v>0</v>
      </c>
      <c r="G3307" s="310">
        <v>0</v>
      </c>
      <c r="H3307" s="310">
        <v>0</v>
      </c>
      <c r="I3307" s="218">
        <v>0</v>
      </c>
      <c r="J3307" s="310">
        <v>0</v>
      </c>
      <c r="K3307" s="310">
        <v>0</v>
      </c>
      <c r="L3307" s="310">
        <v>15.285999999999998</v>
      </c>
      <c r="M3307" s="218">
        <v>0</v>
      </c>
      <c r="N3307" s="218">
        <v>0</v>
      </c>
      <c r="O3307" s="218">
        <v>0</v>
      </c>
      <c r="P3307" s="218">
        <v>16.015999999999998</v>
      </c>
      <c r="Q3307" s="218">
        <v>0</v>
      </c>
      <c r="R3307" s="310">
        <v>0</v>
      </c>
      <c r="S3307" s="310">
        <v>444.08199999999999</v>
      </c>
      <c r="T3307" s="310">
        <v>444.08000000000004</v>
      </c>
      <c r="U3307" s="218">
        <v>0</v>
      </c>
      <c r="V3307" s="218">
        <v>0</v>
      </c>
      <c r="W3307" s="218">
        <v>16.015999999999998</v>
      </c>
      <c r="X3307" s="218">
        <v>428.06400000000002</v>
      </c>
      <c r="Y3307" s="310">
        <v>0</v>
      </c>
      <c r="Z3307" s="310">
        <v>3.64</v>
      </c>
      <c r="AA3307" s="310">
        <v>0</v>
      </c>
      <c r="AB3307" s="310">
        <v>0</v>
      </c>
      <c r="AC3307" s="218">
        <v>0</v>
      </c>
      <c r="AD3307" s="218">
        <v>0.73000000000000043</v>
      </c>
      <c r="AE3307" s="218">
        <v>0</v>
      </c>
      <c r="AF3307" s="218">
        <v>0</v>
      </c>
      <c r="AG3307" s="218">
        <v>0</v>
      </c>
      <c r="AH3307" s="516">
        <v>0</v>
      </c>
      <c r="AI3307" s="208">
        <v>0</v>
      </c>
      <c r="AJ3307" s="192">
        <v>7501943489363</v>
      </c>
      <c r="AK3307" s="192" t="s">
        <v>262</v>
      </c>
      <c r="AL3307" s="425"/>
      <c r="AM3307" s="75">
        <v>95711</v>
      </c>
      <c r="AN3307" s="412"/>
      <c r="AO3307" s="210">
        <v>348.46933333333328</v>
      </c>
      <c r="AP3307" s="210">
        <v>394.93999999999994</v>
      </c>
      <c r="AQ3307" s="209">
        <v>0</v>
      </c>
      <c r="AR3307" s="210">
        <v>233.68799999999999</v>
      </c>
      <c r="AS3307" s="209">
        <v>0</v>
      </c>
      <c r="AT3307" s="210">
        <v>416.78000000000003</v>
      </c>
      <c r="AU3307" s="209">
        <v>0</v>
      </c>
      <c r="AV3307" s="210">
        <v>271.18399999999997</v>
      </c>
      <c r="AW3307" s="209">
        <v>0</v>
      </c>
      <c r="AX3307" s="210">
        <v>16.015999999999998</v>
      </c>
      <c r="AY3307" s="209">
        <v>0</v>
      </c>
      <c r="AZ3307" s="210">
        <v>0</v>
      </c>
      <c r="BA3307" s="209">
        <v>0</v>
      </c>
      <c r="BB3307" s="210">
        <v>0</v>
      </c>
      <c r="BC3307" s="209">
        <v>0</v>
      </c>
      <c r="BD3307" s="75"/>
      <c r="BE3307" s="75"/>
      <c r="BF3307" s="422"/>
      <c r="BH3307" s="74"/>
      <c r="BI3307" s="194"/>
      <c r="BJ3307" s="74"/>
    </row>
    <row r="3308" spans="1:62" ht="11.25" customHeight="1" x14ac:dyDescent="0.3">
      <c r="A3308" s="184" t="s">
        <v>3749</v>
      </c>
      <c r="B3308" s="185">
        <v>0</v>
      </c>
      <c r="C3308" s="836">
        <v>95472</v>
      </c>
      <c r="D3308" s="284">
        <v>1082.8800000000001</v>
      </c>
      <c r="E3308" s="91">
        <v>81.046309289924224</v>
      </c>
      <c r="F3308" s="186">
        <v>0</v>
      </c>
      <c r="G3308" s="186">
        <v>0</v>
      </c>
      <c r="H3308" s="186">
        <v>0</v>
      </c>
      <c r="I3308" s="187">
        <v>0</v>
      </c>
      <c r="J3308" s="188">
        <v>342</v>
      </c>
      <c r="K3308" s="186">
        <v>400.83750000000003</v>
      </c>
      <c r="L3308" s="186">
        <v>62.640000000000008</v>
      </c>
      <c r="M3308" s="187">
        <v>15.627280381700814</v>
      </c>
      <c r="N3308" s="189">
        <v>0</v>
      </c>
      <c r="O3308" s="188">
        <v>2.16</v>
      </c>
      <c r="P3308" s="189">
        <v>5.04</v>
      </c>
      <c r="Q3308" s="189">
        <v>19.789473684210527</v>
      </c>
      <c r="R3308" s="186">
        <v>89.494736842105283</v>
      </c>
      <c r="S3308" s="186">
        <v>1020.2400000000001</v>
      </c>
      <c r="T3308" s="188">
        <v>1020.2400000000001</v>
      </c>
      <c r="U3308" s="187">
        <v>76.358125175413974</v>
      </c>
      <c r="V3308" s="189">
        <v>43.2</v>
      </c>
      <c r="W3308" s="189">
        <v>2.88</v>
      </c>
      <c r="X3308" s="188">
        <v>974.16000000000008</v>
      </c>
      <c r="Y3308" s="188">
        <v>0</v>
      </c>
      <c r="Z3308" s="186">
        <v>0</v>
      </c>
      <c r="AA3308" s="186">
        <v>0</v>
      </c>
      <c r="AB3308" s="186">
        <v>0</v>
      </c>
      <c r="AC3308" s="187">
        <v>0</v>
      </c>
      <c r="AD3308" s="188">
        <v>3.2399999999999878</v>
      </c>
      <c r="AE3308" s="189">
        <v>0</v>
      </c>
      <c r="AF3308" s="189">
        <v>0</v>
      </c>
      <c r="AG3308" s="189">
        <v>0</v>
      </c>
      <c r="AH3308" s="191">
        <v>0</v>
      </c>
      <c r="AI3308" s="186">
        <v>326</v>
      </c>
      <c r="AJ3308" s="192">
        <v>7501943418349</v>
      </c>
      <c r="AK3308" s="192" t="s">
        <v>262</v>
      </c>
      <c r="AL3308" s="76"/>
      <c r="AM3308" s="75">
        <v>95472</v>
      </c>
      <c r="AO3308" s="188">
        <v>356.52</v>
      </c>
      <c r="AP3308" s="188">
        <v>308.15999999999997</v>
      </c>
      <c r="AQ3308" s="187">
        <v>59.490347490347482</v>
      </c>
      <c r="AR3308" s="188">
        <v>368.64000000000004</v>
      </c>
      <c r="AS3308" s="187">
        <v>71.123733378608861</v>
      </c>
      <c r="AT3308" s="188">
        <v>392.76</v>
      </c>
      <c r="AU3308" s="187">
        <v>75.973607701815766</v>
      </c>
      <c r="AV3308" s="188">
        <v>135</v>
      </c>
      <c r="AW3308" s="187">
        <v>33.112095480566879</v>
      </c>
      <c r="AX3308" s="188">
        <v>299.88</v>
      </c>
      <c r="AY3308" s="187">
        <v>74.444237572146704</v>
      </c>
      <c r="AZ3308" s="188">
        <v>374.75999999999993</v>
      </c>
      <c r="BA3308" s="187">
        <v>95.331610329880519</v>
      </c>
      <c r="BB3308" s="188">
        <v>549</v>
      </c>
      <c r="BC3308" s="187">
        <v>93.62864729628096</v>
      </c>
      <c r="BD3308" s="75"/>
      <c r="BE3308" s="75"/>
      <c r="BF3308" s="75"/>
      <c r="BH3308" s="74"/>
      <c r="BI3308" s="194"/>
      <c r="BJ3308" s="74"/>
    </row>
    <row r="3309" spans="1:62" ht="11.25" customHeight="1" x14ac:dyDescent="0.3">
      <c r="A3309" s="184" t="s">
        <v>3750</v>
      </c>
      <c r="B3309" s="185" t="s">
        <v>44</v>
      </c>
      <c r="C3309" s="858">
        <v>95298</v>
      </c>
      <c r="D3309" s="284">
        <v>1E-4</v>
      </c>
      <c r="E3309" s="91">
        <v>0</v>
      </c>
      <c r="F3309" s="186">
        <v>0</v>
      </c>
      <c r="G3309" s="186">
        <v>0</v>
      </c>
      <c r="H3309" s="186">
        <v>0</v>
      </c>
      <c r="I3309" s="187">
        <v>0</v>
      </c>
      <c r="J3309" s="188">
        <v>0</v>
      </c>
      <c r="K3309" s="186">
        <v>0</v>
      </c>
      <c r="L3309" s="186">
        <v>0</v>
      </c>
      <c r="M3309" s="187">
        <v>0</v>
      </c>
      <c r="N3309" s="189">
        <v>0</v>
      </c>
      <c r="O3309" s="188">
        <v>0</v>
      </c>
      <c r="P3309" s="189">
        <v>0</v>
      </c>
      <c r="Q3309" s="189">
        <v>0</v>
      </c>
      <c r="R3309" s="186">
        <v>0</v>
      </c>
      <c r="S3309" s="186">
        <v>1E-4</v>
      </c>
      <c r="T3309" s="188">
        <v>0</v>
      </c>
      <c r="U3309" s="187">
        <v>0</v>
      </c>
      <c r="V3309" s="189">
        <v>0</v>
      </c>
      <c r="W3309" s="189">
        <v>0</v>
      </c>
      <c r="X3309" s="188">
        <v>0</v>
      </c>
      <c r="Y3309" s="188">
        <v>0</v>
      </c>
      <c r="Z3309" s="186">
        <v>0</v>
      </c>
      <c r="AA3309" s="186">
        <v>0</v>
      </c>
      <c r="AB3309" s="186">
        <v>0</v>
      </c>
      <c r="AC3309" s="187">
        <v>0</v>
      </c>
      <c r="AD3309" s="188">
        <v>0</v>
      </c>
      <c r="AE3309" s="189">
        <v>0</v>
      </c>
      <c r="AF3309" s="189">
        <v>0</v>
      </c>
      <c r="AG3309" s="189">
        <v>0</v>
      </c>
      <c r="AH3309" s="191">
        <v>0</v>
      </c>
      <c r="AI3309" s="186">
        <v>0</v>
      </c>
      <c r="AJ3309" s="192">
        <v>7501943472693</v>
      </c>
      <c r="AK3309" s="192">
        <v>95212</v>
      </c>
      <c r="AL3309" s="76"/>
      <c r="AM3309" s="75">
        <v>95298</v>
      </c>
      <c r="AO3309" s="188">
        <v>0</v>
      </c>
      <c r="AP3309" s="188">
        <v>0</v>
      </c>
      <c r="AQ3309" s="187">
        <v>0</v>
      </c>
      <c r="AR3309" s="188">
        <v>0</v>
      </c>
      <c r="AS3309" s="187">
        <v>0</v>
      </c>
      <c r="AT3309" s="188">
        <v>0</v>
      </c>
      <c r="AU3309" s="187">
        <v>0</v>
      </c>
      <c r="AV3309" s="188">
        <v>0</v>
      </c>
      <c r="AW3309" s="187">
        <v>0</v>
      </c>
      <c r="AX3309" s="188">
        <v>0</v>
      </c>
      <c r="AY3309" s="187">
        <v>0</v>
      </c>
      <c r="AZ3309" s="188">
        <v>0</v>
      </c>
      <c r="BA3309" s="187">
        <v>0</v>
      </c>
      <c r="BB3309" s="188">
        <v>0</v>
      </c>
      <c r="BC3309" s="187">
        <v>0</v>
      </c>
      <c r="BD3309" s="75"/>
      <c r="BE3309" s="75"/>
      <c r="BF3309" s="75"/>
      <c r="BH3309" s="74"/>
      <c r="BI3309" s="194"/>
      <c r="BJ3309" s="74"/>
    </row>
    <row r="3310" spans="1:62" ht="11.25" customHeight="1" x14ac:dyDescent="0.3">
      <c r="A3310" s="184" t="s">
        <v>3751</v>
      </c>
      <c r="B3310" s="185">
        <v>0</v>
      </c>
      <c r="C3310" s="829">
        <v>95589</v>
      </c>
      <c r="D3310" s="284">
        <v>1E-4</v>
      </c>
      <c r="E3310" s="91">
        <v>0</v>
      </c>
      <c r="F3310" s="186">
        <v>0</v>
      </c>
      <c r="G3310" s="186">
        <v>0</v>
      </c>
      <c r="H3310" s="186">
        <v>0</v>
      </c>
      <c r="I3310" s="187">
        <v>0</v>
      </c>
      <c r="J3310" s="188">
        <v>0</v>
      </c>
      <c r="K3310" s="186">
        <v>0</v>
      </c>
      <c r="L3310" s="186">
        <v>0</v>
      </c>
      <c r="M3310" s="187">
        <v>0</v>
      </c>
      <c r="N3310" s="189">
        <v>0</v>
      </c>
      <c r="O3310" s="188">
        <v>0</v>
      </c>
      <c r="P3310" s="189">
        <v>0</v>
      </c>
      <c r="Q3310" s="189">
        <v>0</v>
      </c>
      <c r="R3310" s="186">
        <v>0</v>
      </c>
      <c r="S3310" s="186">
        <v>1E-4</v>
      </c>
      <c r="T3310" s="188">
        <v>0</v>
      </c>
      <c r="U3310" s="187">
        <v>0</v>
      </c>
      <c r="V3310" s="189">
        <v>0</v>
      </c>
      <c r="W3310" s="189">
        <v>0</v>
      </c>
      <c r="X3310" s="188">
        <v>0</v>
      </c>
      <c r="Y3310" s="188">
        <v>0</v>
      </c>
      <c r="Z3310" s="186">
        <v>0</v>
      </c>
      <c r="AA3310" s="186">
        <v>0</v>
      </c>
      <c r="AB3310" s="186">
        <v>0</v>
      </c>
      <c r="AC3310" s="187">
        <v>0</v>
      </c>
      <c r="AD3310" s="188">
        <v>0</v>
      </c>
      <c r="AE3310" s="189">
        <v>0</v>
      </c>
      <c r="AF3310" s="189">
        <v>0</v>
      </c>
      <c r="AG3310" s="189">
        <v>0</v>
      </c>
      <c r="AH3310" s="191">
        <v>0</v>
      </c>
      <c r="AI3310" s="186">
        <v>0</v>
      </c>
      <c r="AJ3310" s="192">
        <v>7501943472693</v>
      </c>
      <c r="AK3310" s="192">
        <v>95212</v>
      </c>
      <c r="AL3310" s="76"/>
      <c r="AM3310" s="75">
        <v>95589</v>
      </c>
      <c r="AO3310" s="188">
        <v>0</v>
      </c>
      <c r="AP3310" s="188">
        <v>0</v>
      </c>
      <c r="AQ3310" s="187">
        <v>0</v>
      </c>
      <c r="AR3310" s="188">
        <v>0</v>
      </c>
      <c r="AS3310" s="187">
        <v>0</v>
      </c>
      <c r="AT3310" s="188">
        <v>0</v>
      </c>
      <c r="AU3310" s="187">
        <v>0</v>
      </c>
      <c r="AV3310" s="188">
        <v>0</v>
      </c>
      <c r="AW3310" s="187">
        <v>0</v>
      </c>
      <c r="AX3310" s="188">
        <v>0</v>
      </c>
      <c r="AY3310" s="187">
        <v>0</v>
      </c>
      <c r="AZ3310" s="188">
        <v>0</v>
      </c>
      <c r="BA3310" s="187">
        <v>0</v>
      </c>
      <c r="BB3310" s="188">
        <v>0</v>
      </c>
      <c r="BC3310" s="187">
        <v>0</v>
      </c>
      <c r="BD3310" s="75"/>
      <c r="BE3310" s="75"/>
      <c r="BF3310" s="75"/>
      <c r="BH3310" s="74"/>
      <c r="BI3310" s="194"/>
      <c r="BJ3310" s="74"/>
    </row>
    <row r="3311" spans="1:62" s="55" customFormat="1" ht="11.25" customHeight="1" x14ac:dyDescent="0.2">
      <c r="A3311" s="184" t="s">
        <v>3752</v>
      </c>
      <c r="B3311" s="185">
        <v>0</v>
      </c>
      <c r="C3311" s="858">
        <v>95092</v>
      </c>
      <c r="D3311" s="284">
        <v>0</v>
      </c>
      <c r="E3311" s="91">
        <v>0</v>
      </c>
      <c r="F3311" s="186">
        <v>0</v>
      </c>
      <c r="G3311" s="186">
        <v>0</v>
      </c>
      <c r="H3311" s="186">
        <v>0</v>
      </c>
      <c r="I3311" s="187">
        <v>0</v>
      </c>
      <c r="J3311" s="188">
        <v>0</v>
      </c>
      <c r="K3311" s="186">
        <v>0</v>
      </c>
      <c r="L3311" s="186">
        <v>0</v>
      </c>
      <c r="M3311" s="187">
        <v>0</v>
      </c>
      <c r="N3311" s="189">
        <v>0</v>
      </c>
      <c r="O3311" s="188">
        <v>0</v>
      </c>
      <c r="P3311" s="189">
        <v>0</v>
      </c>
      <c r="Q3311" s="189">
        <v>0</v>
      </c>
      <c r="R3311" s="186">
        <v>0</v>
      </c>
      <c r="S3311" s="186">
        <v>0</v>
      </c>
      <c r="T3311" s="188">
        <v>0</v>
      </c>
      <c r="U3311" s="187">
        <v>0</v>
      </c>
      <c r="V3311" s="189">
        <v>0</v>
      </c>
      <c r="W3311" s="189">
        <v>0</v>
      </c>
      <c r="X3311" s="188">
        <v>0</v>
      </c>
      <c r="Y3311" s="188">
        <v>0</v>
      </c>
      <c r="Z3311" s="186">
        <v>0</v>
      </c>
      <c r="AA3311" s="186">
        <v>0</v>
      </c>
      <c r="AB3311" s="186">
        <v>0</v>
      </c>
      <c r="AC3311" s="187">
        <v>0</v>
      </c>
      <c r="AD3311" s="188">
        <v>0</v>
      </c>
      <c r="AE3311" s="189">
        <v>0</v>
      </c>
      <c r="AF3311" s="189">
        <v>0</v>
      </c>
      <c r="AG3311" s="189">
        <v>0</v>
      </c>
      <c r="AH3311" s="191">
        <v>0</v>
      </c>
      <c r="AI3311" s="186">
        <v>0</v>
      </c>
      <c r="AJ3311" s="192">
        <v>7501943450103</v>
      </c>
      <c r="AK3311" s="192">
        <v>95092</v>
      </c>
      <c r="AL3311" s="90"/>
      <c r="AM3311" s="75">
        <v>95092</v>
      </c>
      <c r="AN3311" s="90"/>
      <c r="AO3311" s="188">
        <v>0</v>
      </c>
      <c r="AP3311" s="188">
        <v>0</v>
      </c>
      <c r="AQ3311" s="187">
        <v>0</v>
      </c>
      <c r="AR3311" s="188">
        <v>0</v>
      </c>
      <c r="AS3311" s="187">
        <v>0</v>
      </c>
      <c r="AT3311" s="188">
        <v>0</v>
      </c>
      <c r="AU3311" s="187">
        <v>0</v>
      </c>
      <c r="AV3311" s="188">
        <v>0</v>
      </c>
      <c r="AW3311" s="187">
        <v>0</v>
      </c>
      <c r="AX3311" s="188">
        <v>0</v>
      </c>
      <c r="AY3311" s="187">
        <v>0</v>
      </c>
      <c r="AZ3311" s="188">
        <v>0</v>
      </c>
      <c r="BA3311" s="187">
        <v>0</v>
      </c>
      <c r="BB3311" s="188">
        <v>0</v>
      </c>
      <c r="BC3311" s="187">
        <v>0</v>
      </c>
      <c r="BD3311" s="75"/>
      <c r="BE3311" s="75"/>
      <c r="BH3311" s="74"/>
      <c r="BI3311" s="194"/>
      <c r="BJ3311" s="74"/>
    </row>
    <row r="3312" spans="1:62" s="55" customFormat="1" ht="11.25" customHeight="1" x14ac:dyDescent="0.2">
      <c r="A3312" s="184" t="s">
        <v>3753</v>
      </c>
      <c r="B3312" s="185">
        <v>0</v>
      </c>
      <c r="C3312" s="828">
        <v>95539</v>
      </c>
      <c r="D3312" s="284">
        <v>0.76800000000000002</v>
      </c>
      <c r="E3312" s="91">
        <v>8.3560004352083564E-2</v>
      </c>
      <c r="F3312" s="186">
        <v>0</v>
      </c>
      <c r="G3312" s="186">
        <v>0</v>
      </c>
      <c r="H3312" s="186">
        <v>0</v>
      </c>
      <c r="I3312" s="187">
        <v>0</v>
      </c>
      <c r="J3312" s="188">
        <v>275.73</v>
      </c>
      <c r="K3312" s="186">
        <v>0</v>
      </c>
      <c r="L3312" s="186">
        <v>0</v>
      </c>
      <c r="M3312" s="187">
        <v>0</v>
      </c>
      <c r="N3312" s="189">
        <v>0</v>
      </c>
      <c r="O3312" s="188">
        <v>0</v>
      </c>
      <c r="P3312" s="189">
        <v>0</v>
      </c>
      <c r="Q3312" s="189">
        <v>0</v>
      </c>
      <c r="R3312" s="186">
        <v>8.3560004352083564E-2</v>
      </c>
      <c r="S3312" s="186">
        <v>0.76800000000000002</v>
      </c>
      <c r="T3312" s="188">
        <v>0.76800000000000002</v>
      </c>
      <c r="U3312" s="187">
        <v>8.3560004352083564E-2</v>
      </c>
      <c r="V3312" s="189">
        <v>0</v>
      </c>
      <c r="W3312" s="189">
        <v>0</v>
      </c>
      <c r="X3312" s="188">
        <v>0.76800000000000002</v>
      </c>
      <c r="Y3312" s="188">
        <v>0</v>
      </c>
      <c r="Z3312" s="186">
        <v>0</v>
      </c>
      <c r="AA3312" s="186">
        <v>0</v>
      </c>
      <c r="AB3312" s="186">
        <v>0</v>
      </c>
      <c r="AC3312" s="187">
        <v>0</v>
      </c>
      <c r="AD3312" s="188">
        <v>0</v>
      </c>
      <c r="AE3312" s="189">
        <v>0</v>
      </c>
      <c r="AF3312" s="189">
        <v>0</v>
      </c>
      <c r="AG3312" s="189">
        <v>0</v>
      </c>
      <c r="AH3312" s="191">
        <v>0</v>
      </c>
      <c r="AI3312" s="186">
        <v>277.25</v>
      </c>
      <c r="AJ3312" s="192">
        <v>7501943450103</v>
      </c>
      <c r="AK3312" s="192">
        <v>95092</v>
      </c>
      <c r="AL3312" s="90"/>
      <c r="AM3312" s="75">
        <v>95539</v>
      </c>
      <c r="AN3312" s="90"/>
      <c r="AO3312" s="188">
        <v>0.24833333333333329</v>
      </c>
      <c r="AP3312" s="188">
        <v>-8.0000000000000071E-3</v>
      </c>
      <c r="AQ3312" s="187">
        <v>0</v>
      </c>
      <c r="AR3312" s="188">
        <v>1.9259999999999999</v>
      </c>
      <c r="AS3312" s="187">
        <v>0.29702145771839406</v>
      </c>
      <c r="AT3312" s="188">
        <v>-1.173</v>
      </c>
      <c r="AU3312" s="187">
        <v>-0.16671688545000771</v>
      </c>
      <c r="AV3312" s="188">
        <v>3.7360000000000002</v>
      </c>
      <c r="AW3312" s="187">
        <v>0.37186191739808133</v>
      </c>
      <c r="AX3312" s="188">
        <v>1.1759999999999999</v>
      </c>
      <c r="AY3312" s="187">
        <v>0.15254046018966383</v>
      </c>
      <c r="AZ3312" s="188">
        <v>35.362000000000002</v>
      </c>
      <c r="BA3312" s="187">
        <v>4.8048219422285445</v>
      </c>
      <c r="BB3312" s="188">
        <v>46.586999999999996</v>
      </c>
      <c r="BC3312" s="187">
        <v>6.0953415194196028</v>
      </c>
      <c r="BD3312" s="75"/>
      <c r="BE3312" s="75"/>
      <c r="BH3312" s="74"/>
      <c r="BI3312" s="194"/>
      <c r="BJ3312" s="74"/>
    </row>
    <row r="3313" spans="1:62" s="55" customFormat="1" ht="11.25" customHeight="1" x14ac:dyDescent="0.2">
      <c r="A3313" s="184" t="s">
        <v>3754</v>
      </c>
      <c r="B3313" s="185">
        <v>0</v>
      </c>
      <c r="C3313" s="835">
        <v>96939</v>
      </c>
      <c r="D3313" s="284">
        <v>3286.6560000000004</v>
      </c>
      <c r="E3313" s="91">
        <v>95.193605208825616</v>
      </c>
      <c r="F3313" s="186">
        <v>2604.1666666666665</v>
      </c>
      <c r="G3313" s="186">
        <v>4500</v>
      </c>
      <c r="H3313" s="186">
        <v>0</v>
      </c>
      <c r="I3313" s="187">
        <v>0</v>
      </c>
      <c r="J3313" s="188">
        <v>563</v>
      </c>
      <c r="K3313" s="186">
        <v>1035.7805000000001</v>
      </c>
      <c r="L3313" s="186">
        <v>201.98199999999997</v>
      </c>
      <c r="M3313" s="187">
        <v>19.500463660012905</v>
      </c>
      <c r="N3313" s="189">
        <v>0</v>
      </c>
      <c r="O3313" s="188">
        <v>0</v>
      </c>
      <c r="P3313" s="189">
        <v>13.824</v>
      </c>
      <c r="Q3313" s="189">
        <v>38.331438721136763</v>
      </c>
      <c r="R3313" s="186">
        <v>164.36984014209594</v>
      </c>
      <c r="S3313" s="186">
        <v>3084.6740000000004</v>
      </c>
      <c r="T3313" s="188">
        <v>3084.6719999999996</v>
      </c>
      <c r="U3313" s="187">
        <v>89.343408183490595</v>
      </c>
      <c r="V3313" s="189">
        <v>38.4</v>
      </c>
      <c r="W3313" s="189">
        <v>13.824</v>
      </c>
      <c r="X3313" s="188">
        <v>3032.4479999999994</v>
      </c>
      <c r="Y3313" s="188">
        <v>0</v>
      </c>
      <c r="Z3313" s="186">
        <v>0</v>
      </c>
      <c r="AA3313" s="186">
        <v>0</v>
      </c>
      <c r="AB3313" s="186">
        <v>0</v>
      </c>
      <c r="AC3313" s="187">
        <v>0</v>
      </c>
      <c r="AD3313" s="188">
        <v>19.970000000000027</v>
      </c>
      <c r="AE3313" s="189">
        <v>0</v>
      </c>
      <c r="AF3313" s="189">
        <v>0</v>
      </c>
      <c r="AG3313" s="189">
        <v>0</v>
      </c>
      <c r="AH3313" s="191">
        <v>0</v>
      </c>
      <c r="AI3313" s="186">
        <v>624.94000000000005</v>
      </c>
      <c r="AJ3313" s="192">
        <v>7501943450103</v>
      </c>
      <c r="AK3313" s="192">
        <v>95092</v>
      </c>
      <c r="AL3313" s="90"/>
      <c r="AM3313" s="75">
        <v>96939</v>
      </c>
      <c r="AN3313" s="90"/>
      <c r="AO3313" s="188">
        <v>979.72533333333331</v>
      </c>
      <c r="AP3313" s="188">
        <v>833.30600000000004</v>
      </c>
      <c r="AQ3313" s="187">
        <v>75.75509090909091</v>
      </c>
      <c r="AR3313" s="188">
        <v>1029.5059999999999</v>
      </c>
      <c r="AS3313" s="187">
        <v>0</v>
      </c>
      <c r="AT3313" s="188">
        <v>1076.364</v>
      </c>
      <c r="AU3313" s="187">
        <v>0</v>
      </c>
      <c r="AV3313" s="188">
        <v>996.12200000000007</v>
      </c>
      <c r="AW3313" s="187">
        <v>0</v>
      </c>
      <c r="AX3313" s="188">
        <v>1060.2239999999999</v>
      </c>
      <c r="AY3313" s="187">
        <v>0</v>
      </c>
      <c r="AZ3313" s="188">
        <v>1015.6779999999999</v>
      </c>
      <c r="BA3313" s="187">
        <v>0</v>
      </c>
      <c r="BB3313" s="188">
        <v>1263.3720000000001</v>
      </c>
      <c r="BC3313" s="187">
        <v>0</v>
      </c>
      <c r="BD3313" s="75"/>
      <c r="BE3313" s="75"/>
      <c r="BH3313" s="74"/>
      <c r="BI3313" s="194"/>
      <c r="BJ3313" s="74"/>
    </row>
    <row r="3314" spans="1:62" s="55" customFormat="1" ht="11.25" customHeight="1" x14ac:dyDescent="0.2">
      <c r="A3314" s="184" t="s">
        <v>3755</v>
      </c>
      <c r="B3314" s="185">
        <v>0</v>
      </c>
      <c r="C3314" s="829">
        <v>95516</v>
      </c>
      <c r="D3314" s="284">
        <v>427.875</v>
      </c>
      <c r="E3314" s="91">
        <v>494.49835070907466</v>
      </c>
      <c r="F3314" s="186">
        <v>0</v>
      </c>
      <c r="G3314" s="186">
        <v>300</v>
      </c>
      <c r="H3314" s="186">
        <v>0</v>
      </c>
      <c r="I3314" s="187">
        <v>0</v>
      </c>
      <c r="J3314" s="188">
        <v>7.71</v>
      </c>
      <c r="K3314" s="186">
        <v>25.958125000000003</v>
      </c>
      <c r="L3314" s="186">
        <v>2.5249999999999999</v>
      </c>
      <c r="M3314" s="187">
        <v>9.7272048732333314</v>
      </c>
      <c r="N3314" s="189">
        <v>1.613</v>
      </c>
      <c r="O3314" s="188">
        <v>0</v>
      </c>
      <c r="P3314" s="189">
        <v>3.7160000000000002</v>
      </c>
      <c r="Q3314" s="189">
        <v>80.946822308690017</v>
      </c>
      <c r="R3314" s="186">
        <v>1655.0583657587551</v>
      </c>
      <c r="S3314" s="186">
        <v>425.35</v>
      </c>
      <c r="T3314" s="188">
        <v>427.875</v>
      </c>
      <c r="U3314" s="187">
        <v>494.49835070907466</v>
      </c>
      <c r="V3314" s="189">
        <v>-2.1030000000000002</v>
      </c>
      <c r="W3314" s="189">
        <v>2.1030000000000002</v>
      </c>
      <c r="X3314" s="188">
        <v>427.875</v>
      </c>
      <c r="Y3314" s="188">
        <v>0</v>
      </c>
      <c r="Z3314" s="186">
        <v>0</v>
      </c>
      <c r="AA3314" s="186">
        <v>0</v>
      </c>
      <c r="AB3314" s="186">
        <v>0</v>
      </c>
      <c r="AC3314" s="187">
        <v>0</v>
      </c>
      <c r="AD3314" s="188">
        <v>0.20999999999999996</v>
      </c>
      <c r="AE3314" s="189">
        <v>2.1709999999999998</v>
      </c>
      <c r="AF3314" s="189">
        <v>2.1709999999999998</v>
      </c>
      <c r="AG3314" s="189">
        <v>0.77100000000000002</v>
      </c>
      <c r="AH3314" s="191">
        <v>0</v>
      </c>
      <c r="AI3314" s="186">
        <v>5.19</v>
      </c>
      <c r="AJ3314" s="192">
        <v>7501943450103</v>
      </c>
      <c r="AK3314" s="192">
        <v>95092</v>
      </c>
      <c r="AL3314" s="90"/>
      <c r="AM3314" s="75">
        <v>95516</v>
      </c>
      <c r="AN3314" s="90"/>
      <c r="AO3314" s="188">
        <v>30.078333333333337</v>
      </c>
      <c r="AP3314" s="188">
        <v>41.791000000000004</v>
      </c>
      <c r="AQ3314" s="187">
        <v>0</v>
      </c>
      <c r="AR3314" s="188">
        <v>13.110000000000001</v>
      </c>
      <c r="AS3314" s="187">
        <v>0</v>
      </c>
      <c r="AT3314" s="188">
        <v>35.334000000000003</v>
      </c>
      <c r="AU3314" s="187">
        <v>0</v>
      </c>
      <c r="AV3314" s="188">
        <v>117.65999999999997</v>
      </c>
      <c r="AW3314" s="187">
        <v>0</v>
      </c>
      <c r="AX3314" s="188">
        <v>0.14000000000000001</v>
      </c>
      <c r="AY3314" s="187">
        <v>0</v>
      </c>
      <c r="AZ3314" s="188">
        <v>21.526</v>
      </c>
      <c r="BA3314" s="187">
        <v>203.59406034238154</v>
      </c>
      <c r="BB3314" s="188">
        <v>91.72399999999999</v>
      </c>
      <c r="BC3314" s="187">
        <v>0</v>
      </c>
      <c r="BD3314" s="75"/>
      <c r="BE3314" s="75"/>
      <c r="BH3314" s="74"/>
      <c r="BI3314" s="194"/>
      <c r="BJ3314" s="74"/>
    </row>
    <row r="3315" spans="1:62" ht="11.85" customHeight="1" x14ac:dyDescent="0.3">
      <c r="A3315" s="184" t="s">
        <v>3756</v>
      </c>
      <c r="B3315" s="185">
        <v>0</v>
      </c>
      <c r="C3315" s="831">
        <v>95624</v>
      </c>
      <c r="D3315" s="284">
        <v>70.656000000000006</v>
      </c>
      <c r="E3315" s="91">
        <v>4.1821832812701158</v>
      </c>
      <c r="F3315" s="186">
        <v>0</v>
      </c>
      <c r="G3315" s="186">
        <v>0</v>
      </c>
      <c r="H3315" s="186">
        <v>0</v>
      </c>
      <c r="I3315" s="187">
        <v>0</v>
      </c>
      <c r="J3315" s="188">
        <v>286.84000000000003</v>
      </c>
      <c r="K3315" s="186">
        <v>506.83575000000008</v>
      </c>
      <c r="L3315" s="186">
        <v>0</v>
      </c>
      <c r="M3315" s="187">
        <v>0</v>
      </c>
      <c r="N3315" s="189">
        <v>0</v>
      </c>
      <c r="O3315" s="188">
        <v>1.92</v>
      </c>
      <c r="P3315" s="189">
        <v>1.92</v>
      </c>
      <c r="Q3315" s="189">
        <v>0.66936271091897914</v>
      </c>
      <c r="R3315" s="186">
        <v>7.3897643285455308</v>
      </c>
      <c r="S3315" s="186">
        <v>70.656000000000006</v>
      </c>
      <c r="T3315" s="188">
        <v>70.656000000000006</v>
      </c>
      <c r="U3315" s="187">
        <v>4.1821832812701158</v>
      </c>
      <c r="V3315" s="189">
        <v>0</v>
      </c>
      <c r="W3315" s="189">
        <v>0</v>
      </c>
      <c r="X3315" s="188">
        <v>70.656000000000006</v>
      </c>
      <c r="Y3315" s="188">
        <v>0</v>
      </c>
      <c r="Z3315" s="186">
        <v>0</v>
      </c>
      <c r="AA3315" s="186">
        <v>0</v>
      </c>
      <c r="AB3315" s="186">
        <v>0</v>
      </c>
      <c r="AC3315" s="187">
        <v>0</v>
      </c>
      <c r="AD3315" s="188">
        <v>0</v>
      </c>
      <c r="AE3315" s="189">
        <v>0.26500000000000001</v>
      </c>
      <c r="AF3315" s="189">
        <v>0.26500000000000001</v>
      </c>
      <c r="AG3315" s="189">
        <v>9.6000000000000002E-2</v>
      </c>
      <c r="AH3315" s="191">
        <v>0</v>
      </c>
      <c r="AI3315" s="186">
        <v>452.44</v>
      </c>
      <c r="AJ3315" s="192">
        <v>7506425617869</v>
      </c>
      <c r="AK3315" s="192" t="s">
        <v>262</v>
      </c>
      <c r="AL3315" s="76"/>
      <c r="AM3315" s="75">
        <v>95624</v>
      </c>
      <c r="AO3315" s="188">
        <v>31.749000000000006</v>
      </c>
      <c r="AP3315" s="188">
        <v>8.2840000000000007</v>
      </c>
      <c r="AQ3315" s="187">
        <v>2.366857142857143</v>
      </c>
      <c r="AR3315" s="188">
        <v>80.682000000000002</v>
      </c>
      <c r="AS3315" s="187">
        <v>25.33266350591855</v>
      </c>
      <c r="AT3315" s="188">
        <v>6.2809999999999997</v>
      </c>
      <c r="AU3315" s="187">
        <v>1.9880294105545024</v>
      </c>
      <c r="AV3315" s="188">
        <v>24.42</v>
      </c>
      <c r="AW3315" s="187">
        <v>7.1738498191849072</v>
      </c>
      <c r="AX3315" s="188">
        <v>1.1540000000000004</v>
      </c>
      <c r="AY3315" s="187">
        <v>0.32231035638476152</v>
      </c>
      <c r="AZ3315" s="188">
        <v>97.544000000000011</v>
      </c>
      <c r="BA3315" s="187">
        <v>21.261050759385519</v>
      </c>
      <c r="BB3315" s="188">
        <v>217.642</v>
      </c>
      <c r="BC3315" s="187">
        <v>46.773046216004211</v>
      </c>
      <c r="BD3315" s="75"/>
      <c r="BE3315" s="75"/>
      <c r="BF3315" s="75"/>
      <c r="BH3315" s="74"/>
      <c r="BI3315" s="194"/>
      <c r="BJ3315" s="74"/>
    </row>
    <row r="3316" spans="1:62" ht="11.25" customHeight="1" x14ac:dyDescent="0.3">
      <c r="A3316" s="184" t="s">
        <v>3757</v>
      </c>
      <c r="B3316" s="185">
        <v>0</v>
      </c>
      <c r="C3316" s="835">
        <v>96940</v>
      </c>
      <c r="D3316" s="284">
        <v>680.06399999999996</v>
      </c>
      <c r="E3316" s="91">
        <v>0</v>
      </c>
      <c r="F3316" s="186">
        <v>1302.0833333333333</v>
      </c>
      <c r="G3316" s="186">
        <v>2000</v>
      </c>
      <c r="H3316" s="186">
        <v>0</v>
      </c>
      <c r="I3316" s="187">
        <v>0</v>
      </c>
      <c r="J3316" s="188">
        <v>0</v>
      </c>
      <c r="K3316" s="186">
        <v>0</v>
      </c>
      <c r="L3316" s="186">
        <v>33.024000000000001</v>
      </c>
      <c r="M3316" s="187">
        <v>0</v>
      </c>
      <c r="N3316" s="189">
        <v>0</v>
      </c>
      <c r="O3316" s="188">
        <v>0</v>
      </c>
      <c r="P3316" s="189">
        <v>9.984</v>
      </c>
      <c r="Q3316" s="189">
        <v>0</v>
      </c>
      <c r="R3316" s="186">
        <v>0</v>
      </c>
      <c r="S3316" s="186">
        <v>647.04</v>
      </c>
      <c r="T3316" s="188">
        <v>646.65600000000006</v>
      </c>
      <c r="U3316" s="187">
        <v>0</v>
      </c>
      <c r="V3316" s="189">
        <v>191.232</v>
      </c>
      <c r="W3316" s="189">
        <v>9.984</v>
      </c>
      <c r="X3316" s="188">
        <v>445.44000000000011</v>
      </c>
      <c r="Y3316" s="188">
        <v>0</v>
      </c>
      <c r="Z3316" s="186">
        <v>0</v>
      </c>
      <c r="AA3316" s="186">
        <v>0</v>
      </c>
      <c r="AB3316" s="186">
        <v>0</v>
      </c>
      <c r="AC3316" s="187">
        <v>0</v>
      </c>
      <c r="AD3316" s="188">
        <v>0</v>
      </c>
      <c r="AE3316" s="189">
        <v>0</v>
      </c>
      <c r="AF3316" s="189">
        <v>0</v>
      </c>
      <c r="AG3316" s="189">
        <v>0</v>
      </c>
      <c r="AH3316" s="191">
        <v>0</v>
      </c>
      <c r="AI3316" s="186">
        <v>0</v>
      </c>
      <c r="AJ3316" s="192">
        <v>7506425617869</v>
      </c>
      <c r="AK3316" s="192" t="s">
        <v>262</v>
      </c>
      <c r="AL3316" s="76"/>
      <c r="AM3316" s="75">
        <v>96940</v>
      </c>
      <c r="AO3316" s="188">
        <v>209.15</v>
      </c>
      <c r="AP3316" s="188">
        <v>196.21799999999999</v>
      </c>
      <c r="AQ3316" s="187">
        <v>0</v>
      </c>
      <c r="AR3316" s="188">
        <v>148.22399999999999</v>
      </c>
      <c r="AS3316" s="187">
        <v>0</v>
      </c>
      <c r="AT3316" s="188">
        <v>283.00799999999998</v>
      </c>
      <c r="AU3316" s="187">
        <v>0</v>
      </c>
      <c r="AV3316" s="188">
        <v>212.74799999999999</v>
      </c>
      <c r="AW3316" s="187">
        <v>0</v>
      </c>
      <c r="AX3316" s="188">
        <v>299.90399999999994</v>
      </c>
      <c r="AY3316" s="187">
        <v>0</v>
      </c>
      <c r="AZ3316" s="188">
        <v>28.8</v>
      </c>
      <c r="BA3316" s="187">
        <v>0</v>
      </c>
      <c r="BB3316" s="188">
        <v>0</v>
      </c>
      <c r="BC3316" s="187">
        <v>0</v>
      </c>
      <c r="BD3316" s="75"/>
      <c r="BE3316" s="75"/>
      <c r="BF3316" s="75"/>
      <c r="BH3316" s="74"/>
      <c r="BI3316" s="194"/>
      <c r="BJ3316" s="74"/>
    </row>
    <row r="3317" spans="1:62" ht="11.25" customHeight="1" x14ac:dyDescent="0.3">
      <c r="A3317" s="184" t="s">
        <v>3758</v>
      </c>
      <c r="B3317" s="185">
        <v>0</v>
      </c>
      <c r="C3317" s="836">
        <v>95638</v>
      </c>
      <c r="D3317" s="284">
        <v>62.591999999999999</v>
      </c>
      <c r="E3317" s="91">
        <v>0</v>
      </c>
      <c r="F3317" s="186">
        <v>0</v>
      </c>
      <c r="G3317" s="186">
        <v>0</v>
      </c>
      <c r="H3317" s="186">
        <v>0</v>
      </c>
      <c r="I3317" s="187">
        <v>0</v>
      </c>
      <c r="J3317" s="188">
        <v>0</v>
      </c>
      <c r="K3317" s="186">
        <v>0</v>
      </c>
      <c r="L3317" s="186">
        <v>0</v>
      </c>
      <c r="M3317" s="187">
        <v>0</v>
      </c>
      <c r="N3317" s="189">
        <v>0</v>
      </c>
      <c r="O3317" s="188">
        <v>0.38400000000000001</v>
      </c>
      <c r="P3317" s="189">
        <v>0.38400000000000001</v>
      </c>
      <c r="Q3317" s="189">
        <v>0</v>
      </c>
      <c r="R3317" s="186">
        <v>0</v>
      </c>
      <c r="S3317" s="186">
        <v>62.591999999999999</v>
      </c>
      <c r="T3317" s="188">
        <v>62.591999999999999</v>
      </c>
      <c r="U3317" s="187">
        <v>0</v>
      </c>
      <c r="V3317" s="189">
        <v>0</v>
      </c>
      <c r="W3317" s="189">
        <v>0</v>
      </c>
      <c r="X3317" s="188">
        <v>62.591999999999999</v>
      </c>
      <c r="Y3317" s="188">
        <v>0</v>
      </c>
      <c r="Z3317" s="186">
        <v>0</v>
      </c>
      <c r="AA3317" s="186">
        <v>0</v>
      </c>
      <c r="AB3317" s="186">
        <v>0</v>
      </c>
      <c r="AC3317" s="187">
        <v>0</v>
      </c>
      <c r="AD3317" s="188">
        <v>0</v>
      </c>
      <c r="AE3317" s="189">
        <v>0</v>
      </c>
      <c r="AF3317" s="189">
        <v>0</v>
      </c>
      <c r="AG3317" s="189">
        <v>0</v>
      </c>
      <c r="AH3317" s="191">
        <v>0</v>
      </c>
      <c r="AI3317" s="186">
        <v>0</v>
      </c>
      <c r="AJ3317" s="192">
        <v>7506425617869</v>
      </c>
      <c r="AK3317" s="192" t="s">
        <v>262</v>
      </c>
      <c r="AL3317" s="76"/>
      <c r="AM3317" s="75">
        <v>95638</v>
      </c>
      <c r="AO3317" s="188">
        <v>0.76800000000000013</v>
      </c>
      <c r="AP3317" s="188">
        <v>0.76400000000000001</v>
      </c>
      <c r="AQ3317" s="187">
        <v>0</v>
      </c>
      <c r="AR3317" s="188">
        <v>0.77200000000000002</v>
      </c>
      <c r="AS3317" s="187">
        <v>0</v>
      </c>
      <c r="AT3317" s="188">
        <v>0.76800000000000002</v>
      </c>
      <c r="AU3317" s="187">
        <v>0</v>
      </c>
      <c r="AV3317" s="188">
        <v>0</v>
      </c>
      <c r="AW3317" s="187">
        <v>0</v>
      </c>
      <c r="AX3317" s="188">
        <v>0.38400000000000001</v>
      </c>
      <c r="AY3317" s="187">
        <v>0</v>
      </c>
      <c r="AZ3317" s="188">
        <v>0</v>
      </c>
      <c r="BA3317" s="187">
        <v>0</v>
      </c>
      <c r="BB3317" s="188">
        <v>0.38400000000000001</v>
      </c>
      <c r="BC3317" s="187">
        <v>0</v>
      </c>
      <c r="BD3317" s="75"/>
      <c r="BE3317" s="75"/>
      <c r="BF3317" s="75"/>
      <c r="BH3317" s="74"/>
      <c r="BI3317" s="194"/>
      <c r="BJ3317" s="74"/>
    </row>
    <row r="3318" spans="1:62" s="55" customFormat="1" ht="11.25" customHeight="1" x14ac:dyDescent="0.2">
      <c r="A3318" s="184" t="s">
        <v>3759</v>
      </c>
      <c r="B3318" s="185">
        <v>0</v>
      </c>
      <c r="C3318" s="829">
        <v>95608</v>
      </c>
      <c r="D3318" s="284">
        <v>17.664000000000001</v>
      </c>
      <c r="E3318" s="91">
        <v>0</v>
      </c>
      <c r="F3318" s="186">
        <v>0</v>
      </c>
      <c r="G3318" s="186">
        <v>0</v>
      </c>
      <c r="H3318" s="186">
        <v>0</v>
      </c>
      <c r="I3318" s="187">
        <v>0</v>
      </c>
      <c r="J3318" s="188">
        <v>0</v>
      </c>
      <c r="K3318" s="186">
        <v>0</v>
      </c>
      <c r="L3318" s="186">
        <v>0</v>
      </c>
      <c r="M3318" s="187">
        <v>0</v>
      </c>
      <c r="N3318" s="189">
        <v>0</v>
      </c>
      <c r="O3318" s="188">
        <v>0</v>
      </c>
      <c r="P3318" s="189">
        <v>0</v>
      </c>
      <c r="Q3318" s="189">
        <v>0</v>
      </c>
      <c r="R3318" s="186">
        <v>0</v>
      </c>
      <c r="S3318" s="186">
        <v>17.664000000000001</v>
      </c>
      <c r="T3318" s="188">
        <v>17.664000000000001</v>
      </c>
      <c r="U3318" s="187">
        <v>0</v>
      </c>
      <c r="V3318" s="189">
        <v>0</v>
      </c>
      <c r="W3318" s="189">
        <v>0</v>
      </c>
      <c r="X3318" s="188">
        <v>17.664000000000001</v>
      </c>
      <c r="Y3318" s="188">
        <v>0</v>
      </c>
      <c r="Z3318" s="186">
        <v>0</v>
      </c>
      <c r="AA3318" s="186">
        <v>0</v>
      </c>
      <c r="AB3318" s="186">
        <v>0</v>
      </c>
      <c r="AC3318" s="187">
        <v>0</v>
      </c>
      <c r="AD3318" s="188">
        <v>0</v>
      </c>
      <c r="AE3318" s="189">
        <v>0</v>
      </c>
      <c r="AF3318" s="189">
        <v>0</v>
      </c>
      <c r="AG3318" s="189">
        <v>0</v>
      </c>
      <c r="AH3318" s="191">
        <v>0</v>
      </c>
      <c r="AI3318" s="186">
        <v>0</v>
      </c>
      <c r="AJ3318" s="192">
        <v>7506425613601</v>
      </c>
      <c r="AK3318" s="192" t="s">
        <v>262</v>
      </c>
      <c r="AL3318" s="90"/>
      <c r="AM3318" s="75">
        <v>95608</v>
      </c>
      <c r="AN3318" s="90"/>
      <c r="AO3318" s="188">
        <v>0</v>
      </c>
      <c r="AP3318" s="188">
        <v>0</v>
      </c>
      <c r="AQ3318" s="187">
        <v>0</v>
      </c>
      <c r="AR3318" s="188">
        <v>0</v>
      </c>
      <c r="AS3318" s="187">
        <v>0</v>
      </c>
      <c r="AT3318" s="188">
        <v>0</v>
      </c>
      <c r="AU3318" s="187">
        <v>0</v>
      </c>
      <c r="AV3318" s="188">
        <v>0</v>
      </c>
      <c r="AW3318" s="187">
        <v>0</v>
      </c>
      <c r="AX3318" s="188">
        <v>0</v>
      </c>
      <c r="AY3318" s="187">
        <v>0</v>
      </c>
      <c r="AZ3318" s="188">
        <v>0</v>
      </c>
      <c r="BA3318" s="187">
        <v>0</v>
      </c>
      <c r="BB3318" s="188">
        <v>0</v>
      </c>
      <c r="BC3318" s="187">
        <v>0</v>
      </c>
      <c r="BD3318" s="75"/>
      <c r="BE3318" s="75"/>
      <c r="BH3318" s="74"/>
      <c r="BI3318" s="194"/>
      <c r="BJ3318" s="74"/>
    </row>
    <row r="3319" spans="1:62" s="55" customFormat="1" ht="11.25" customHeight="1" x14ac:dyDescent="0.2">
      <c r="A3319" s="184" t="s">
        <v>3760</v>
      </c>
      <c r="B3319" s="185">
        <v>0</v>
      </c>
      <c r="C3319" s="829">
        <v>95693</v>
      </c>
      <c r="D3319" s="284">
        <v>102.14400000000001</v>
      </c>
      <c r="E3319" s="91">
        <v>0</v>
      </c>
      <c r="F3319" s="186">
        <v>0</v>
      </c>
      <c r="G3319" s="186">
        <v>0</v>
      </c>
      <c r="H3319" s="186">
        <v>0</v>
      </c>
      <c r="I3319" s="187">
        <v>0</v>
      </c>
      <c r="J3319" s="188">
        <v>0</v>
      </c>
      <c r="K3319" s="186">
        <v>0</v>
      </c>
      <c r="L3319" s="186">
        <v>0</v>
      </c>
      <c r="M3319" s="187">
        <v>0</v>
      </c>
      <c r="N3319" s="189">
        <v>0</v>
      </c>
      <c r="O3319" s="188">
        <v>0</v>
      </c>
      <c r="P3319" s="189">
        <v>0</v>
      </c>
      <c r="Q3319" s="189">
        <v>0</v>
      </c>
      <c r="R3319" s="186">
        <v>0</v>
      </c>
      <c r="S3319" s="186">
        <v>102.14400000000001</v>
      </c>
      <c r="T3319" s="188">
        <v>102.14400000000001</v>
      </c>
      <c r="U3319" s="187">
        <v>0</v>
      </c>
      <c r="V3319" s="189">
        <v>0</v>
      </c>
      <c r="W3319" s="189">
        <v>0</v>
      </c>
      <c r="X3319" s="188">
        <v>102.14400000000001</v>
      </c>
      <c r="Y3319" s="188">
        <v>0</v>
      </c>
      <c r="Z3319" s="186">
        <v>0</v>
      </c>
      <c r="AA3319" s="186">
        <v>0</v>
      </c>
      <c r="AB3319" s="186">
        <v>0</v>
      </c>
      <c r="AC3319" s="187">
        <v>0</v>
      </c>
      <c r="AD3319" s="188">
        <v>0</v>
      </c>
      <c r="AE3319" s="189">
        <v>0</v>
      </c>
      <c r="AF3319" s="189">
        <v>0</v>
      </c>
      <c r="AG3319" s="189">
        <v>0</v>
      </c>
      <c r="AH3319" s="191">
        <v>0</v>
      </c>
      <c r="AI3319" s="186">
        <v>0</v>
      </c>
      <c r="AJ3319" s="192">
        <v>7506425613601</v>
      </c>
      <c r="AK3319" s="192" t="s">
        <v>262</v>
      </c>
      <c r="AL3319" s="90"/>
      <c r="AM3319" s="75">
        <v>95693</v>
      </c>
      <c r="AN3319" s="90"/>
      <c r="AO3319" s="188">
        <v>0</v>
      </c>
      <c r="AP3319" s="188">
        <v>0</v>
      </c>
      <c r="AQ3319" s="187">
        <v>0</v>
      </c>
      <c r="AR3319" s="188">
        <v>0</v>
      </c>
      <c r="AS3319" s="187">
        <v>0</v>
      </c>
      <c r="AT3319" s="188">
        <v>0</v>
      </c>
      <c r="AU3319" s="187">
        <v>0</v>
      </c>
      <c r="AV3319" s="188">
        <v>0</v>
      </c>
      <c r="AW3319" s="187">
        <v>0</v>
      </c>
      <c r="AX3319" s="188">
        <v>0</v>
      </c>
      <c r="AY3319" s="187">
        <v>0</v>
      </c>
      <c r="AZ3319" s="188">
        <v>0</v>
      </c>
      <c r="BA3319" s="187">
        <v>0</v>
      </c>
      <c r="BB3319" s="188">
        <v>0</v>
      </c>
      <c r="BC3319" s="187">
        <v>0</v>
      </c>
      <c r="BD3319" s="75"/>
      <c r="BE3319" s="75"/>
      <c r="BH3319" s="74"/>
      <c r="BI3319" s="194"/>
      <c r="BJ3319" s="74"/>
    </row>
    <row r="3320" spans="1:62" ht="11.25" customHeight="1" x14ac:dyDescent="0.3">
      <c r="A3320" s="204" t="s">
        <v>3761</v>
      </c>
      <c r="B3320" s="205">
        <v>0</v>
      </c>
      <c r="C3320" s="951">
        <v>95582</v>
      </c>
      <c r="D3320" s="342">
        <v>1E-4</v>
      </c>
      <c r="E3320" s="207">
        <v>0</v>
      </c>
      <c r="F3320" s="208">
        <v>0</v>
      </c>
      <c r="G3320" s="186">
        <v>0</v>
      </c>
      <c r="H3320" s="208">
        <v>0</v>
      </c>
      <c r="I3320" s="209">
        <v>0</v>
      </c>
      <c r="J3320" s="208">
        <v>0</v>
      </c>
      <c r="K3320" s="208">
        <v>0</v>
      </c>
      <c r="L3320" s="208">
        <v>0</v>
      </c>
      <c r="M3320" s="208">
        <v>0</v>
      </c>
      <c r="N3320" s="210">
        <v>0</v>
      </c>
      <c r="O3320" s="211">
        <v>0</v>
      </c>
      <c r="P3320" s="208">
        <v>0</v>
      </c>
      <c r="Q3320" s="211">
        <v>0</v>
      </c>
      <c r="R3320" s="211">
        <v>0</v>
      </c>
      <c r="S3320" s="211">
        <v>1E-4</v>
      </c>
      <c r="T3320" s="210">
        <v>0</v>
      </c>
      <c r="U3320" s="209">
        <v>0</v>
      </c>
      <c r="V3320" s="211">
        <v>0</v>
      </c>
      <c r="W3320" s="211">
        <v>0</v>
      </c>
      <c r="X3320" s="210">
        <v>0</v>
      </c>
      <c r="Y3320" s="210">
        <v>0</v>
      </c>
      <c r="Z3320" s="208">
        <v>0</v>
      </c>
      <c r="AA3320" s="208">
        <v>0</v>
      </c>
      <c r="AB3320" s="208">
        <v>0</v>
      </c>
      <c r="AC3320" s="208">
        <v>0</v>
      </c>
      <c r="AD3320" s="210">
        <v>0</v>
      </c>
      <c r="AE3320" s="211">
        <v>0</v>
      </c>
      <c r="AF3320" s="211">
        <v>0</v>
      </c>
      <c r="AG3320" s="211">
        <v>0</v>
      </c>
      <c r="AH3320" s="212">
        <v>0</v>
      </c>
      <c r="AI3320" s="186">
        <v>0</v>
      </c>
      <c r="AJ3320" s="192">
        <v>7501943417991</v>
      </c>
      <c r="AK3320" s="192" t="s">
        <v>262</v>
      </c>
      <c r="AL3320" s="76"/>
      <c r="AM3320" s="75">
        <v>95582</v>
      </c>
      <c r="AO3320" s="210">
        <v>0</v>
      </c>
      <c r="AP3320" s="210">
        <v>0</v>
      </c>
      <c r="AQ3320" s="209">
        <v>0</v>
      </c>
      <c r="AR3320" s="210">
        <v>0</v>
      </c>
      <c r="AS3320" s="209">
        <v>0</v>
      </c>
      <c r="AT3320" s="210">
        <v>0</v>
      </c>
      <c r="AU3320" s="209">
        <v>0</v>
      </c>
      <c r="AV3320" s="210">
        <v>0</v>
      </c>
      <c r="AW3320" s="209">
        <v>0</v>
      </c>
      <c r="AX3320" s="210">
        <v>0</v>
      </c>
      <c r="AY3320" s="209">
        <v>0</v>
      </c>
      <c r="AZ3320" s="210">
        <v>0</v>
      </c>
      <c r="BA3320" s="209">
        <v>0</v>
      </c>
      <c r="BB3320" s="210">
        <v>0</v>
      </c>
      <c r="BC3320" s="209">
        <v>0</v>
      </c>
      <c r="BD3320" s="75"/>
      <c r="BE3320" s="75"/>
      <c r="BF3320" s="75"/>
      <c r="BH3320" s="74"/>
      <c r="BI3320" s="194"/>
      <c r="BJ3320" s="74"/>
    </row>
    <row r="3321" spans="1:62" ht="11.25" customHeight="1" x14ac:dyDescent="0.3">
      <c r="A3321" s="184" t="s">
        <v>3762</v>
      </c>
      <c r="B3321" s="185">
        <v>0</v>
      </c>
      <c r="C3321" s="828">
        <v>95240</v>
      </c>
      <c r="D3321" s="284">
        <v>1E-4</v>
      </c>
      <c r="E3321" s="91">
        <v>0</v>
      </c>
      <c r="F3321" s="186">
        <v>0</v>
      </c>
      <c r="G3321" s="199">
        <v>0</v>
      </c>
      <c r="H3321" s="186">
        <v>0</v>
      </c>
      <c r="I3321" s="187">
        <v>0</v>
      </c>
      <c r="J3321" s="188">
        <v>0</v>
      </c>
      <c r="K3321" s="186">
        <v>0</v>
      </c>
      <c r="L3321" s="186">
        <v>0</v>
      </c>
      <c r="M3321" s="187">
        <v>0</v>
      </c>
      <c r="N3321" s="189">
        <v>0</v>
      </c>
      <c r="O3321" s="188">
        <v>0</v>
      </c>
      <c r="P3321" s="189">
        <v>0</v>
      </c>
      <c r="Q3321" s="189">
        <v>0</v>
      </c>
      <c r="R3321" s="186">
        <v>0</v>
      </c>
      <c r="S3321" s="186">
        <v>1E-4</v>
      </c>
      <c r="T3321" s="188">
        <v>0</v>
      </c>
      <c r="U3321" s="187">
        <v>0</v>
      </c>
      <c r="V3321" s="189">
        <v>0</v>
      </c>
      <c r="W3321" s="189">
        <v>0</v>
      </c>
      <c r="X3321" s="188">
        <v>0</v>
      </c>
      <c r="Y3321" s="188">
        <v>0</v>
      </c>
      <c r="Z3321" s="186">
        <v>0</v>
      </c>
      <c r="AA3321" s="186">
        <v>0</v>
      </c>
      <c r="AB3321" s="186">
        <v>0</v>
      </c>
      <c r="AC3321" s="187">
        <v>0</v>
      </c>
      <c r="AD3321" s="188">
        <v>0</v>
      </c>
      <c r="AE3321" s="189">
        <v>0</v>
      </c>
      <c r="AF3321" s="189">
        <v>0</v>
      </c>
      <c r="AG3321" s="189">
        <v>0</v>
      </c>
      <c r="AH3321" s="191">
        <v>0</v>
      </c>
      <c r="AI3321" s="186">
        <v>0</v>
      </c>
      <c r="AJ3321" s="192">
        <v>7501943450493</v>
      </c>
      <c r="AK3321" s="192" t="s">
        <v>262</v>
      </c>
      <c r="AL3321" s="76"/>
      <c r="AM3321" s="75">
        <v>95240</v>
      </c>
      <c r="AO3321" s="188">
        <v>0</v>
      </c>
      <c r="AP3321" s="188">
        <v>0</v>
      </c>
      <c r="AQ3321" s="187">
        <v>0</v>
      </c>
      <c r="AR3321" s="188">
        <v>0</v>
      </c>
      <c r="AS3321" s="187">
        <v>0</v>
      </c>
      <c r="AT3321" s="188">
        <v>0</v>
      </c>
      <c r="AU3321" s="187">
        <v>0</v>
      </c>
      <c r="AV3321" s="188">
        <v>0</v>
      </c>
      <c r="AW3321" s="187">
        <v>0</v>
      </c>
      <c r="AX3321" s="188">
        <v>0</v>
      </c>
      <c r="AY3321" s="187">
        <v>0</v>
      </c>
      <c r="AZ3321" s="188">
        <v>0</v>
      </c>
      <c r="BA3321" s="187">
        <v>0</v>
      </c>
      <c r="BB3321" s="188">
        <v>0</v>
      </c>
      <c r="BC3321" s="187">
        <v>0</v>
      </c>
      <c r="BD3321" s="75"/>
      <c r="BE3321" s="75"/>
      <c r="BF3321" s="75"/>
      <c r="BH3321" s="74"/>
      <c r="BI3321" s="194"/>
      <c r="BJ3321" s="74"/>
    </row>
    <row r="3322" spans="1:62" ht="11.25" customHeight="1" x14ac:dyDescent="0.3">
      <c r="A3322" s="184" t="s">
        <v>3763</v>
      </c>
      <c r="B3322" s="185">
        <v>0</v>
      </c>
      <c r="C3322" s="828">
        <v>95514</v>
      </c>
      <c r="D3322" s="284">
        <v>1E-4</v>
      </c>
      <c r="E3322" s="91">
        <v>0</v>
      </c>
      <c r="F3322" s="186">
        <v>0</v>
      </c>
      <c r="G3322" s="186">
        <v>0</v>
      </c>
      <c r="H3322" s="186">
        <v>0</v>
      </c>
      <c r="I3322" s="187">
        <v>0</v>
      </c>
      <c r="J3322" s="188">
        <v>0</v>
      </c>
      <c r="K3322" s="186">
        <v>0</v>
      </c>
      <c r="L3322" s="186">
        <v>0</v>
      </c>
      <c r="M3322" s="187">
        <v>0</v>
      </c>
      <c r="N3322" s="189">
        <v>0</v>
      </c>
      <c r="O3322" s="188">
        <v>0</v>
      </c>
      <c r="P3322" s="189">
        <v>0</v>
      </c>
      <c r="Q3322" s="189">
        <v>0</v>
      </c>
      <c r="R3322" s="186">
        <v>0</v>
      </c>
      <c r="S3322" s="186">
        <v>1E-4</v>
      </c>
      <c r="T3322" s="188">
        <v>0</v>
      </c>
      <c r="U3322" s="187">
        <v>0</v>
      </c>
      <c r="V3322" s="189">
        <v>0</v>
      </c>
      <c r="W3322" s="189">
        <v>0</v>
      </c>
      <c r="X3322" s="188">
        <v>0</v>
      </c>
      <c r="Y3322" s="188">
        <v>0</v>
      </c>
      <c r="Z3322" s="186">
        <v>0</v>
      </c>
      <c r="AA3322" s="186">
        <v>0</v>
      </c>
      <c r="AB3322" s="186">
        <v>0</v>
      </c>
      <c r="AC3322" s="187">
        <v>0</v>
      </c>
      <c r="AD3322" s="188">
        <v>0</v>
      </c>
      <c r="AE3322" s="189">
        <v>0</v>
      </c>
      <c r="AF3322" s="189">
        <v>0</v>
      </c>
      <c r="AG3322" s="189">
        <v>0</v>
      </c>
      <c r="AH3322" s="191">
        <v>0</v>
      </c>
      <c r="AI3322" s="186">
        <v>0</v>
      </c>
      <c r="AJ3322" s="192">
        <v>7501943449039</v>
      </c>
      <c r="AK3322" s="192" t="s">
        <v>262</v>
      </c>
      <c r="AL3322" s="76"/>
      <c r="AM3322" s="75">
        <v>95514</v>
      </c>
      <c r="AO3322" s="188">
        <v>0</v>
      </c>
      <c r="AP3322" s="188">
        <v>0</v>
      </c>
      <c r="AQ3322" s="187">
        <v>0</v>
      </c>
      <c r="AR3322" s="188">
        <v>0</v>
      </c>
      <c r="AS3322" s="187">
        <v>0</v>
      </c>
      <c r="AT3322" s="188">
        <v>0</v>
      </c>
      <c r="AU3322" s="187">
        <v>0</v>
      </c>
      <c r="AV3322" s="188">
        <v>0</v>
      </c>
      <c r="AW3322" s="187">
        <v>0</v>
      </c>
      <c r="AX3322" s="188">
        <v>0</v>
      </c>
      <c r="AY3322" s="187">
        <v>0</v>
      </c>
      <c r="AZ3322" s="188">
        <v>0</v>
      </c>
      <c r="BA3322" s="187">
        <v>0</v>
      </c>
      <c r="BB3322" s="188">
        <v>0</v>
      </c>
      <c r="BC3322" s="187">
        <v>0</v>
      </c>
      <c r="BD3322" s="75"/>
      <c r="BE3322" s="75"/>
      <c r="BF3322" s="75"/>
      <c r="BH3322" s="74"/>
      <c r="BI3322" s="194"/>
      <c r="BJ3322" s="74"/>
    </row>
    <row r="3323" spans="1:62" s="77" customFormat="1" ht="11.25" customHeight="1" x14ac:dyDescent="0.2">
      <c r="A3323" s="184" t="s">
        <v>3764</v>
      </c>
      <c r="B3323" s="214">
        <v>0</v>
      </c>
      <c r="C3323" s="832">
        <v>95714</v>
      </c>
      <c r="D3323" s="178">
        <v>1E-4</v>
      </c>
      <c r="E3323" s="215">
        <v>0</v>
      </c>
      <c r="F3323" s="186">
        <v>0</v>
      </c>
      <c r="G3323" s="186">
        <v>0</v>
      </c>
      <c r="H3323" s="186">
        <v>0</v>
      </c>
      <c r="I3323" s="187">
        <v>0</v>
      </c>
      <c r="J3323" s="188">
        <v>0</v>
      </c>
      <c r="K3323" s="186">
        <v>0</v>
      </c>
      <c r="L3323" s="186">
        <v>0</v>
      </c>
      <c r="M3323" s="187">
        <v>0</v>
      </c>
      <c r="N3323" s="189">
        <v>0</v>
      </c>
      <c r="O3323" s="188">
        <v>0</v>
      </c>
      <c r="P3323" s="189">
        <v>0</v>
      </c>
      <c r="Q3323" s="189">
        <v>0</v>
      </c>
      <c r="R3323" s="186">
        <v>0</v>
      </c>
      <c r="S3323" s="186">
        <v>1E-4</v>
      </c>
      <c r="T3323" s="188">
        <v>0</v>
      </c>
      <c r="U3323" s="187">
        <v>0</v>
      </c>
      <c r="V3323" s="189">
        <v>0</v>
      </c>
      <c r="W3323" s="189">
        <v>0</v>
      </c>
      <c r="X3323" s="188">
        <v>0</v>
      </c>
      <c r="Y3323" s="188">
        <v>0</v>
      </c>
      <c r="Z3323" s="186">
        <v>0</v>
      </c>
      <c r="AA3323" s="186">
        <v>0</v>
      </c>
      <c r="AB3323" s="186">
        <v>0</v>
      </c>
      <c r="AC3323" s="187">
        <v>0</v>
      </c>
      <c r="AD3323" s="188">
        <v>0</v>
      </c>
      <c r="AE3323" s="189">
        <v>0</v>
      </c>
      <c r="AF3323" s="189">
        <v>0</v>
      </c>
      <c r="AG3323" s="189">
        <v>0</v>
      </c>
      <c r="AH3323" s="191">
        <v>0</v>
      </c>
      <c r="AI3323" s="186">
        <v>0</v>
      </c>
      <c r="AJ3323" s="192">
        <v>7501943499515</v>
      </c>
      <c r="AK3323" s="192" t="s">
        <v>262</v>
      </c>
      <c r="AL3323" s="226"/>
      <c r="AM3323" s="75">
        <v>95714</v>
      </c>
      <c r="AN3323" s="76"/>
      <c r="AO3323" s="188">
        <v>0</v>
      </c>
      <c r="AP3323" s="188">
        <v>0</v>
      </c>
      <c r="AQ3323" s="187">
        <v>0</v>
      </c>
      <c r="AR3323" s="188">
        <v>0</v>
      </c>
      <c r="AS3323" s="187">
        <v>0</v>
      </c>
      <c r="AT3323" s="188">
        <v>0</v>
      </c>
      <c r="AU3323" s="187">
        <v>0</v>
      </c>
      <c r="AV3323" s="188">
        <v>0</v>
      </c>
      <c r="AW3323" s="187">
        <v>0</v>
      </c>
      <c r="AX3323" s="188">
        <v>0</v>
      </c>
      <c r="AY3323" s="187">
        <v>0</v>
      </c>
      <c r="AZ3323" s="188">
        <v>0</v>
      </c>
      <c r="BA3323" s="187">
        <v>0</v>
      </c>
      <c r="BB3323" s="188">
        <v>0</v>
      </c>
      <c r="BC3323" s="187">
        <v>0</v>
      </c>
      <c r="BD3323" s="75"/>
      <c r="BE3323" s="75"/>
      <c r="BF3323" s="55"/>
      <c r="BH3323" s="74"/>
      <c r="BI3323" s="194"/>
      <c r="BJ3323" s="74"/>
    </row>
    <row r="3324" spans="1:62" s="77" customFormat="1" ht="11.25" customHeight="1" x14ac:dyDescent="0.2">
      <c r="A3324" s="184" t="s">
        <v>3765</v>
      </c>
      <c r="B3324" s="185">
        <v>0</v>
      </c>
      <c r="C3324" s="832">
        <v>95387</v>
      </c>
      <c r="D3324" s="284">
        <v>1E-4</v>
      </c>
      <c r="E3324" s="91">
        <v>9.7675327212346159E-6</v>
      </c>
      <c r="F3324" s="186">
        <v>0</v>
      </c>
      <c r="G3324" s="186">
        <v>0</v>
      </c>
      <c r="H3324" s="186">
        <v>0</v>
      </c>
      <c r="I3324" s="187">
        <v>0</v>
      </c>
      <c r="J3324" s="188">
        <v>307.14</v>
      </c>
      <c r="K3324" s="186">
        <v>0</v>
      </c>
      <c r="L3324" s="186">
        <v>-0.25</v>
      </c>
      <c r="M3324" s="187">
        <v>-8.139610601028846E-2</v>
      </c>
      <c r="N3324" s="189">
        <v>0</v>
      </c>
      <c r="O3324" s="188">
        <v>11.638</v>
      </c>
      <c r="P3324" s="189">
        <v>11.638</v>
      </c>
      <c r="Q3324" s="189">
        <v>3.7077554209806602</v>
      </c>
      <c r="R3324" s="186">
        <v>2.4428599335807776E-2</v>
      </c>
      <c r="S3324" s="186">
        <v>0.25009999999999999</v>
      </c>
      <c r="T3324" s="188">
        <v>0</v>
      </c>
      <c r="U3324" s="187">
        <v>0</v>
      </c>
      <c r="V3324" s="189">
        <v>0</v>
      </c>
      <c r="W3324" s="189">
        <v>0</v>
      </c>
      <c r="X3324" s="188">
        <v>0</v>
      </c>
      <c r="Y3324" s="188">
        <v>0</v>
      </c>
      <c r="Z3324" s="186">
        <v>0</v>
      </c>
      <c r="AA3324" s="186">
        <v>0</v>
      </c>
      <c r="AB3324" s="186">
        <v>0</v>
      </c>
      <c r="AC3324" s="187">
        <v>0</v>
      </c>
      <c r="AD3324" s="188">
        <v>0.25</v>
      </c>
      <c r="AE3324" s="189">
        <v>0</v>
      </c>
      <c r="AF3324" s="189">
        <v>0</v>
      </c>
      <c r="AG3324" s="189">
        <v>0</v>
      </c>
      <c r="AH3324" s="191">
        <v>0</v>
      </c>
      <c r="AI3324" s="186">
        <v>244.91</v>
      </c>
      <c r="AJ3324" s="192">
        <v>7501943484207</v>
      </c>
      <c r="AK3324" s="192" t="s">
        <v>262</v>
      </c>
      <c r="AL3324" s="226"/>
      <c r="AM3324" s="75">
        <v>95387</v>
      </c>
      <c r="AN3324" s="76"/>
      <c r="AO3324" s="188">
        <v>0.93066666666666664</v>
      </c>
      <c r="AP3324" s="188">
        <v>1.0209999999999999</v>
      </c>
      <c r="AQ3324" s="187">
        <v>0.3160990712074303</v>
      </c>
      <c r="AR3324" s="188">
        <v>0.253</v>
      </c>
      <c r="AS3324" s="187">
        <v>7.8221617610685135E-2</v>
      </c>
      <c r="AT3324" s="188">
        <v>1.5179999999999998</v>
      </c>
      <c r="AU3324" s="187">
        <v>0.48871103269985472</v>
      </c>
      <c r="AV3324" s="188">
        <v>88.551999999999992</v>
      </c>
      <c r="AW3324" s="187">
        <v>30.485659497850044</v>
      </c>
      <c r="AX3324" s="188">
        <v>201.13199999999998</v>
      </c>
      <c r="AY3324" s="187">
        <v>85.321953226743801</v>
      </c>
      <c r="AZ3324" s="188">
        <v>310.43299999999999</v>
      </c>
      <c r="BA3324" s="187">
        <v>99.347461532553311</v>
      </c>
      <c r="BB3324" s="188">
        <v>235.79599999999999</v>
      </c>
      <c r="BC3324" s="187">
        <v>92.624483446726273</v>
      </c>
      <c r="BD3324" s="75"/>
      <c r="BE3324" s="75"/>
      <c r="BF3324" s="55"/>
      <c r="BH3324" s="74"/>
      <c r="BI3324" s="194"/>
      <c r="BJ3324" s="74"/>
    </row>
    <row r="3325" spans="1:62" s="77" customFormat="1" ht="11.25" customHeight="1" x14ac:dyDescent="0.2">
      <c r="A3325" s="184" t="s">
        <v>4994</v>
      </c>
      <c r="B3325" s="185">
        <v>0</v>
      </c>
      <c r="C3325" s="832">
        <v>95706</v>
      </c>
      <c r="D3325" s="284">
        <v>1130.404</v>
      </c>
      <c r="E3325" s="91">
        <v>166.24937992821111</v>
      </c>
      <c r="F3325" s="186">
        <v>0</v>
      </c>
      <c r="G3325" s="186">
        <v>0</v>
      </c>
      <c r="H3325" s="186">
        <v>0</v>
      </c>
      <c r="I3325" s="187">
        <v>0</v>
      </c>
      <c r="J3325" s="188">
        <v>0</v>
      </c>
      <c r="K3325" s="186">
        <v>203.98343749999998</v>
      </c>
      <c r="L3325" s="186">
        <v>69.828000000000003</v>
      </c>
      <c r="M3325" s="187">
        <v>34.232191032666563</v>
      </c>
      <c r="N3325" s="189">
        <v>3.036</v>
      </c>
      <c r="O3325" s="188">
        <v>0</v>
      </c>
      <c r="P3325" s="189">
        <v>11.385</v>
      </c>
      <c r="Q3325" s="189">
        <v>0</v>
      </c>
      <c r="R3325" s="186">
        <v>0</v>
      </c>
      <c r="S3325" s="186">
        <v>1060.576</v>
      </c>
      <c r="T3325" s="188">
        <v>495.12100000000004</v>
      </c>
      <c r="U3325" s="187">
        <v>72.817823751009215</v>
      </c>
      <c r="V3325" s="189">
        <v>25.3</v>
      </c>
      <c r="W3325" s="189">
        <v>8.3490000000000002</v>
      </c>
      <c r="X3325" s="188">
        <v>461.47200000000004</v>
      </c>
      <c r="Y3325" s="188">
        <v>0</v>
      </c>
      <c r="Z3325" s="186">
        <v>0</v>
      </c>
      <c r="AA3325" s="186">
        <v>0</v>
      </c>
      <c r="AB3325" s="186">
        <v>0</v>
      </c>
      <c r="AC3325" s="187">
        <v>0</v>
      </c>
      <c r="AD3325" s="188">
        <v>0</v>
      </c>
      <c r="AE3325" s="189">
        <v>0.253</v>
      </c>
      <c r="AF3325" s="189">
        <v>0.253</v>
      </c>
      <c r="AG3325" s="189">
        <v>0</v>
      </c>
      <c r="AH3325" s="191">
        <v>0</v>
      </c>
      <c r="AI3325" s="186">
        <v>0</v>
      </c>
      <c r="AJ3325" s="192">
        <v>7501943484207</v>
      </c>
      <c r="AK3325" s="192" t="s">
        <v>262</v>
      </c>
      <c r="AL3325" s="226"/>
      <c r="AM3325" s="75">
        <v>95706</v>
      </c>
      <c r="AN3325" s="76"/>
      <c r="AO3325" s="188">
        <v>180.97433333333333</v>
      </c>
      <c r="AP3325" s="188">
        <v>65.266000000000005</v>
      </c>
      <c r="AQ3325" s="187">
        <v>0</v>
      </c>
      <c r="AR3325" s="188">
        <v>269.185</v>
      </c>
      <c r="AS3325" s="187">
        <v>0</v>
      </c>
      <c r="AT3325" s="188">
        <v>208.47199999999998</v>
      </c>
      <c r="AU3325" s="187">
        <v>0</v>
      </c>
      <c r="AV3325" s="188">
        <v>0</v>
      </c>
      <c r="AW3325" s="187">
        <v>0</v>
      </c>
      <c r="AX3325" s="188">
        <v>0</v>
      </c>
      <c r="AY3325" s="187">
        <v>0</v>
      </c>
      <c r="AZ3325" s="188">
        <v>0</v>
      </c>
      <c r="BA3325" s="187">
        <v>0</v>
      </c>
      <c r="BB3325" s="188">
        <v>0</v>
      </c>
      <c r="BC3325" s="187">
        <v>0</v>
      </c>
      <c r="BD3325" s="75"/>
      <c r="BE3325" s="75"/>
      <c r="BF3325" s="55"/>
      <c r="BH3325" s="74"/>
      <c r="BI3325" s="194"/>
      <c r="BJ3325" s="74"/>
    </row>
    <row r="3326" spans="1:62" s="77" customFormat="1" ht="11.25" customHeight="1" x14ac:dyDescent="0.2">
      <c r="A3326" s="184" t="s">
        <v>3766</v>
      </c>
      <c r="B3326" s="185">
        <v>0</v>
      </c>
      <c r="C3326" s="832">
        <v>95388</v>
      </c>
      <c r="D3326" s="284">
        <v>525.98699999999997</v>
      </c>
      <c r="E3326" s="91">
        <v>184.48968138791577</v>
      </c>
      <c r="F3326" s="186">
        <v>0</v>
      </c>
      <c r="G3326" s="186">
        <v>0</v>
      </c>
      <c r="H3326" s="186">
        <v>0</v>
      </c>
      <c r="I3326" s="187">
        <v>0</v>
      </c>
      <c r="J3326" s="188">
        <v>99.41</v>
      </c>
      <c r="K3326" s="186">
        <v>85.531125000000017</v>
      </c>
      <c r="L3326" s="186">
        <v>11.89</v>
      </c>
      <c r="M3326" s="187">
        <v>13.901372161303852</v>
      </c>
      <c r="N3326" s="189">
        <v>0</v>
      </c>
      <c r="O3326" s="188">
        <v>0.253</v>
      </c>
      <c r="P3326" s="189">
        <v>1.2650000000000001</v>
      </c>
      <c r="Q3326" s="189">
        <v>13.23307514334574</v>
      </c>
      <c r="R3326" s="186">
        <v>155.14445226838345</v>
      </c>
      <c r="S3326" s="186">
        <v>514.09699999999998</v>
      </c>
      <c r="T3326" s="188">
        <v>513.84299999999996</v>
      </c>
      <c r="U3326" s="187">
        <v>180.23017936452953</v>
      </c>
      <c r="V3326" s="189">
        <v>0</v>
      </c>
      <c r="W3326" s="189">
        <v>1.012</v>
      </c>
      <c r="X3326" s="188">
        <v>512.83100000000002</v>
      </c>
      <c r="Y3326" s="188">
        <v>0</v>
      </c>
      <c r="Z3326" s="186">
        <v>3.7949999999999999</v>
      </c>
      <c r="AA3326" s="186">
        <v>0</v>
      </c>
      <c r="AB3326" s="186">
        <v>0</v>
      </c>
      <c r="AC3326" s="187">
        <v>0</v>
      </c>
      <c r="AD3326" s="188">
        <v>0.75999999999999979</v>
      </c>
      <c r="AE3326" s="189">
        <v>0</v>
      </c>
      <c r="AF3326" s="189">
        <v>0</v>
      </c>
      <c r="AG3326" s="189">
        <v>0</v>
      </c>
      <c r="AH3326" s="191">
        <v>0</v>
      </c>
      <c r="AI3326" s="186">
        <v>73.36999999999999</v>
      </c>
      <c r="AJ3326" s="192">
        <v>7501943484214</v>
      </c>
      <c r="AK3326" s="192" t="s">
        <v>262</v>
      </c>
      <c r="AL3326" s="226"/>
      <c r="AM3326" s="75">
        <v>95388</v>
      </c>
      <c r="AN3326" s="76"/>
      <c r="AO3326" s="188">
        <v>81.636333333333326</v>
      </c>
      <c r="AP3326" s="188">
        <v>45.286999999999999</v>
      </c>
      <c r="AQ3326" s="187">
        <v>32.580575539568343</v>
      </c>
      <c r="AR3326" s="188">
        <v>72.869</v>
      </c>
      <c r="AS3326" s="187">
        <v>52.476973044599198</v>
      </c>
      <c r="AT3326" s="188">
        <v>126.753</v>
      </c>
      <c r="AU3326" s="187">
        <v>94.901282540823445</v>
      </c>
      <c r="AV3326" s="188">
        <v>54.647999999999996</v>
      </c>
      <c r="AW3326" s="187">
        <v>45.241406715676533</v>
      </c>
      <c r="AX3326" s="188">
        <v>97.14800000000001</v>
      </c>
      <c r="AY3326" s="187">
        <v>74.37224399804019</v>
      </c>
      <c r="AZ3326" s="188">
        <v>90.837000000000003</v>
      </c>
      <c r="BA3326" s="187">
        <v>113.45831980215333</v>
      </c>
      <c r="BB3326" s="188">
        <v>62.497</v>
      </c>
      <c r="BC3326" s="187">
        <v>59.782858236081871</v>
      </c>
      <c r="BD3326" s="75"/>
      <c r="BE3326" s="75"/>
      <c r="BF3326" s="55"/>
      <c r="BH3326" s="74"/>
      <c r="BI3326" s="194"/>
      <c r="BJ3326" s="74"/>
    </row>
    <row r="3327" spans="1:62" s="77" customFormat="1" ht="10.5" customHeight="1" x14ac:dyDescent="0.2">
      <c r="A3327" s="184" t="s">
        <v>3767</v>
      </c>
      <c r="B3327" s="185">
        <v>0</v>
      </c>
      <c r="C3327" s="832">
        <v>95389</v>
      </c>
      <c r="D3327" s="284">
        <v>93.356999999999999</v>
      </c>
      <c r="E3327" s="91">
        <v>23.953981526967851</v>
      </c>
      <c r="F3327" s="186">
        <v>0</v>
      </c>
      <c r="G3327" s="186">
        <v>368</v>
      </c>
      <c r="H3327" s="186">
        <v>0</v>
      </c>
      <c r="I3327" s="187">
        <v>0</v>
      </c>
      <c r="J3327" s="188">
        <v>125</v>
      </c>
      <c r="K3327" s="186">
        <v>116.92043750000002</v>
      </c>
      <c r="L3327" s="186">
        <v>4.3010000000000002</v>
      </c>
      <c r="M3327" s="187">
        <v>3.6785698821901858</v>
      </c>
      <c r="N3327" s="189">
        <v>0.75900000000000001</v>
      </c>
      <c r="O3327" s="188">
        <v>7.843</v>
      </c>
      <c r="P3327" s="189">
        <v>12.65</v>
      </c>
      <c r="Q3327" s="189">
        <v>13.5608</v>
      </c>
      <c r="R3327" s="186">
        <v>21.373439999999999</v>
      </c>
      <c r="S3327" s="186">
        <v>89.055999999999997</v>
      </c>
      <c r="T3327" s="188">
        <v>89.056000000000012</v>
      </c>
      <c r="U3327" s="187">
        <v>22.850410562310799</v>
      </c>
      <c r="V3327" s="189">
        <v>15.18</v>
      </c>
      <c r="W3327" s="189">
        <v>4.048</v>
      </c>
      <c r="X3327" s="188">
        <v>69.828000000000003</v>
      </c>
      <c r="Y3327" s="188">
        <v>0</v>
      </c>
      <c r="Z3327" s="186">
        <v>2.5299999999999998</v>
      </c>
      <c r="AA3327" s="186">
        <v>0</v>
      </c>
      <c r="AB3327" s="186">
        <v>0</v>
      </c>
      <c r="AC3327" s="187">
        <v>0</v>
      </c>
      <c r="AD3327" s="188">
        <v>0</v>
      </c>
      <c r="AE3327" s="189">
        <v>0</v>
      </c>
      <c r="AF3327" s="189">
        <v>0</v>
      </c>
      <c r="AG3327" s="189">
        <v>0</v>
      </c>
      <c r="AH3327" s="191">
        <v>0</v>
      </c>
      <c r="AI3327" s="186">
        <v>75</v>
      </c>
      <c r="AJ3327" s="192">
        <v>7501943484221</v>
      </c>
      <c r="AK3327" s="192" t="s">
        <v>262</v>
      </c>
      <c r="AL3327" s="226"/>
      <c r="AM3327" s="75">
        <v>95389</v>
      </c>
      <c r="AN3327" s="76"/>
      <c r="AO3327" s="188">
        <v>121.10566666666666</v>
      </c>
      <c r="AP3327" s="188">
        <v>106.26300000000001</v>
      </c>
      <c r="AQ3327" s="187">
        <v>134.51012658227847</v>
      </c>
      <c r="AR3327" s="188">
        <v>135.36100000000002</v>
      </c>
      <c r="AS3327" s="187">
        <v>171.59935092923612</v>
      </c>
      <c r="AT3327" s="188">
        <v>121.693</v>
      </c>
      <c r="AU3327" s="187">
        <v>119.28815087829361</v>
      </c>
      <c r="AV3327" s="188">
        <v>95.384</v>
      </c>
      <c r="AW3327" s="187">
        <v>95.845977612090294</v>
      </c>
      <c r="AX3327" s="188">
        <v>108.53700000000001</v>
      </c>
      <c r="AY3327" s="187">
        <v>121.46038495971352</v>
      </c>
      <c r="AZ3327" s="188">
        <v>188.99699999999999</v>
      </c>
      <c r="BA3327" s="187">
        <v>106.48198228652559</v>
      </c>
      <c r="BB3327" s="188">
        <v>92.340999999999994</v>
      </c>
      <c r="BC3327" s="187">
        <v>78.58875394684209</v>
      </c>
      <c r="BD3327" s="75"/>
      <c r="BE3327" s="75"/>
      <c r="BF3327" s="55"/>
      <c r="BH3327" s="74"/>
      <c r="BI3327" s="194"/>
      <c r="BJ3327" s="74"/>
    </row>
    <row r="3328" spans="1:62" s="77" customFormat="1" ht="11.25" customHeight="1" x14ac:dyDescent="0.2">
      <c r="A3328" s="184" t="s">
        <v>3768</v>
      </c>
      <c r="B3328" s="185">
        <v>0</v>
      </c>
      <c r="C3328" s="832">
        <v>95390</v>
      </c>
      <c r="D3328" s="284">
        <v>713.66399999999999</v>
      </c>
      <c r="E3328" s="91">
        <v>72.319938387641031</v>
      </c>
      <c r="F3328" s="186">
        <v>0</v>
      </c>
      <c r="G3328" s="186">
        <v>0</v>
      </c>
      <c r="H3328" s="186">
        <v>0</v>
      </c>
      <c r="I3328" s="187">
        <v>0</v>
      </c>
      <c r="J3328" s="188">
        <v>264.19</v>
      </c>
      <c r="K3328" s="186">
        <v>296.04450000000008</v>
      </c>
      <c r="L3328" s="186">
        <v>30.527999999999999</v>
      </c>
      <c r="M3328" s="187">
        <v>10.311963235256858</v>
      </c>
      <c r="N3328" s="189">
        <v>0</v>
      </c>
      <c r="O3328" s="188">
        <v>7.1039999999999992</v>
      </c>
      <c r="P3328" s="189">
        <v>8.831999999999999</v>
      </c>
      <c r="Q3328" s="189">
        <v>14.898368598357242</v>
      </c>
      <c r="R3328" s="186">
        <v>77.573261667739118</v>
      </c>
      <c r="S3328" s="186">
        <v>683.13599999999997</v>
      </c>
      <c r="T3328" s="188">
        <v>683.13599999999997</v>
      </c>
      <c r="U3328" s="187">
        <v>69.226349417063958</v>
      </c>
      <c r="V3328" s="189">
        <v>10.56</v>
      </c>
      <c r="W3328" s="189">
        <v>1.728</v>
      </c>
      <c r="X3328" s="188">
        <v>670.84800000000007</v>
      </c>
      <c r="Y3328" s="188">
        <v>0</v>
      </c>
      <c r="Z3328" s="186">
        <v>0</v>
      </c>
      <c r="AA3328" s="186">
        <v>0</v>
      </c>
      <c r="AB3328" s="186">
        <v>0</v>
      </c>
      <c r="AC3328" s="187">
        <v>0</v>
      </c>
      <c r="AD3328" s="188">
        <v>6.720000000000006</v>
      </c>
      <c r="AE3328" s="189">
        <v>0</v>
      </c>
      <c r="AF3328" s="189">
        <v>0</v>
      </c>
      <c r="AG3328" s="189">
        <v>0</v>
      </c>
      <c r="AH3328" s="191">
        <v>0</v>
      </c>
      <c r="AI3328" s="186">
        <v>205.97000000000003</v>
      </c>
      <c r="AJ3328" s="192">
        <v>7501943484238</v>
      </c>
      <c r="AK3328" s="192" t="s">
        <v>262</v>
      </c>
      <c r="AL3328" s="226"/>
      <c r="AM3328" s="75">
        <v>95390</v>
      </c>
      <c r="AN3328" s="76"/>
      <c r="AO3328" s="188">
        <v>270.91466666666662</v>
      </c>
      <c r="AP3328" s="188">
        <v>151.876</v>
      </c>
      <c r="AQ3328" s="187">
        <v>54.631654676258989</v>
      </c>
      <c r="AR3328" s="188">
        <v>313.53599999999994</v>
      </c>
      <c r="AS3328" s="187">
        <v>112.7559644113268</v>
      </c>
      <c r="AT3328" s="188">
        <v>347.33199999999999</v>
      </c>
      <c r="AU3328" s="187">
        <v>112.17610639761524</v>
      </c>
      <c r="AV3328" s="188">
        <v>233.86400000000003</v>
      </c>
      <c r="AW3328" s="187">
        <v>75.595336223142382</v>
      </c>
      <c r="AX3328" s="188">
        <v>263.05200000000002</v>
      </c>
      <c r="AY3328" s="187">
        <v>108.22423908303232</v>
      </c>
      <c r="AZ3328" s="188">
        <v>367.88</v>
      </c>
      <c r="BA3328" s="187">
        <v>138.58469420429077</v>
      </c>
      <c r="BB3328" s="188">
        <v>289.92599999999999</v>
      </c>
      <c r="BC3328" s="187">
        <v>139.11195132717884</v>
      </c>
      <c r="BD3328" s="75"/>
      <c r="BE3328" s="75"/>
      <c r="BF3328" s="55"/>
      <c r="BH3328" s="74"/>
      <c r="BI3328" s="194"/>
      <c r="BJ3328" s="74"/>
    </row>
    <row r="3329" spans="1:62" s="77" customFormat="1" ht="11.25" customHeight="1" x14ac:dyDescent="0.2">
      <c r="A3329" s="184" t="s">
        <v>3769</v>
      </c>
      <c r="B3329" s="185">
        <v>0</v>
      </c>
      <c r="C3329" s="832">
        <v>95391</v>
      </c>
      <c r="D3329" s="284">
        <v>1E-4</v>
      </c>
      <c r="E3329" s="91">
        <v>0</v>
      </c>
      <c r="F3329" s="186">
        <v>0</v>
      </c>
      <c r="G3329" s="186">
        <v>0</v>
      </c>
      <c r="H3329" s="186">
        <v>0</v>
      </c>
      <c r="I3329" s="187">
        <v>0</v>
      </c>
      <c r="J3329" s="188">
        <v>0</v>
      </c>
      <c r="K3329" s="186">
        <v>0</v>
      </c>
      <c r="L3329" s="186">
        <v>0</v>
      </c>
      <c r="M3329" s="187">
        <v>0</v>
      </c>
      <c r="N3329" s="189">
        <v>0</v>
      </c>
      <c r="O3329" s="188">
        <v>0</v>
      </c>
      <c r="P3329" s="189">
        <v>0</v>
      </c>
      <c r="Q3329" s="189">
        <v>0</v>
      </c>
      <c r="R3329" s="186">
        <v>0</v>
      </c>
      <c r="S3329" s="186">
        <v>1E-4</v>
      </c>
      <c r="T3329" s="188">
        <v>0</v>
      </c>
      <c r="U3329" s="187">
        <v>0</v>
      </c>
      <c r="V3329" s="189">
        <v>0</v>
      </c>
      <c r="W3329" s="189">
        <v>0</v>
      </c>
      <c r="X3329" s="188">
        <v>0</v>
      </c>
      <c r="Y3329" s="188">
        <v>0</v>
      </c>
      <c r="Z3329" s="186">
        <v>0</v>
      </c>
      <c r="AA3329" s="186">
        <v>0</v>
      </c>
      <c r="AB3329" s="186">
        <v>0</v>
      </c>
      <c r="AC3329" s="187">
        <v>0</v>
      </c>
      <c r="AD3329" s="188">
        <v>0</v>
      </c>
      <c r="AE3329" s="189">
        <v>0</v>
      </c>
      <c r="AF3329" s="189">
        <v>0</v>
      </c>
      <c r="AG3329" s="189">
        <v>0</v>
      </c>
      <c r="AH3329" s="191">
        <v>0</v>
      </c>
      <c r="AI3329" s="186">
        <v>0</v>
      </c>
      <c r="AJ3329" s="192">
        <v>7501943485068</v>
      </c>
      <c r="AK3329" s="192" t="s">
        <v>262</v>
      </c>
      <c r="AL3329" s="226"/>
      <c r="AM3329" s="75">
        <v>95391</v>
      </c>
      <c r="AN3329" s="76"/>
      <c r="AO3329" s="188">
        <v>0</v>
      </c>
      <c r="AP3329" s="188">
        <v>0</v>
      </c>
      <c r="AQ3329" s="187">
        <v>0</v>
      </c>
      <c r="AR3329" s="188">
        <v>0</v>
      </c>
      <c r="AS3329" s="187">
        <v>0</v>
      </c>
      <c r="AT3329" s="188">
        <v>0</v>
      </c>
      <c r="AU3329" s="187">
        <v>0</v>
      </c>
      <c r="AV3329" s="188">
        <v>0</v>
      </c>
      <c r="AW3329" s="187">
        <v>0</v>
      </c>
      <c r="AX3329" s="188">
        <v>0</v>
      </c>
      <c r="AY3329" s="187">
        <v>0</v>
      </c>
      <c r="AZ3329" s="188">
        <v>0</v>
      </c>
      <c r="BA3329" s="187">
        <v>0</v>
      </c>
      <c r="BB3329" s="188">
        <v>0</v>
      </c>
      <c r="BC3329" s="187">
        <v>0</v>
      </c>
      <c r="BD3329" s="75"/>
      <c r="BE3329" s="75"/>
      <c r="BF3329" s="55"/>
      <c r="BH3329" s="74"/>
      <c r="BI3329" s="194"/>
      <c r="BJ3329" s="74"/>
    </row>
    <row r="3330" spans="1:62" s="77" customFormat="1" ht="11.25" customHeight="1" x14ac:dyDescent="0.2">
      <c r="A3330" s="184" t="s">
        <v>3770</v>
      </c>
      <c r="B3330" s="185">
        <v>0</v>
      </c>
      <c r="C3330" s="832">
        <v>95392</v>
      </c>
      <c r="D3330" s="284">
        <v>1E-4</v>
      </c>
      <c r="E3330" s="91">
        <v>0</v>
      </c>
      <c r="F3330" s="186">
        <v>0</v>
      </c>
      <c r="G3330" s="186">
        <v>0</v>
      </c>
      <c r="H3330" s="186">
        <v>0</v>
      </c>
      <c r="I3330" s="187">
        <v>0</v>
      </c>
      <c r="J3330" s="188">
        <v>0</v>
      </c>
      <c r="K3330" s="186">
        <v>0</v>
      </c>
      <c r="L3330" s="186">
        <v>0</v>
      </c>
      <c r="M3330" s="187">
        <v>0</v>
      </c>
      <c r="N3330" s="189">
        <v>0</v>
      </c>
      <c r="O3330" s="188">
        <v>0</v>
      </c>
      <c r="P3330" s="189">
        <v>0</v>
      </c>
      <c r="Q3330" s="189">
        <v>0</v>
      </c>
      <c r="R3330" s="186">
        <v>0</v>
      </c>
      <c r="S3330" s="186">
        <v>1E-4</v>
      </c>
      <c r="T3330" s="188">
        <v>0</v>
      </c>
      <c r="U3330" s="187">
        <v>0</v>
      </c>
      <c r="V3330" s="189">
        <v>0</v>
      </c>
      <c r="W3330" s="189">
        <v>0</v>
      </c>
      <c r="X3330" s="188">
        <v>0</v>
      </c>
      <c r="Y3330" s="188">
        <v>0</v>
      </c>
      <c r="Z3330" s="186">
        <v>0</v>
      </c>
      <c r="AA3330" s="186">
        <v>0</v>
      </c>
      <c r="AB3330" s="186">
        <v>0</v>
      </c>
      <c r="AC3330" s="187">
        <v>0</v>
      </c>
      <c r="AD3330" s="188">
        <v>0</v>
      </c>
      <c r="AE3330" s="189">
        <v>0</v>
      </c>
      <c r="AF3330" s="189">
        <v>0</v>
      </c>
      <c r="AG3330" s="189">
        <v>0</v>
      </c>
      <c r="AH3330" s="191">
        <v>0</v>
      </c>
      <c r="AI3330" s="186">
        <v>0</v>
      </c>
      <c r="AJ3330" s="192">
        <v>7501943485075</v>
      </c>
      <c r="AK3330" s="192" t="s">
        <v>262</v>
      </c>
      <c r="AL3330" s="226"/>
      <c r="AM3330" s="75">
        <v>95392</v>
      </c>
      <c r="AN3330" s="76"/>
      <c r="AO3330" s="188">
        <v>0</v>
      </c>
      <c r="AP3330" s="188">
        <v>0</v>
      </c>
      <c r="AQ3330" s="187">
        <v>0</v>
      </c>
      <c r="AR3330" s="188">
        <v>0</v>
      </c>
      <c r="AS3330" s="187">
        <v>0</v>
      </c>
      <c r="AT3330" s="188">
        <v>0</v>
      </c>
      <c r="AU3330" s="187">
        <v>0</v>
      </c>
      <c r="AV3330" s="188">
        <v>0</v>
      </c>
      <c r="AW3330" s="187">
        <v>0</v>
      </c>
      <c r="AX3330" s="188">
        <v>0</v>
      </c>
      <c r="AY3330" s="187">
        <v>0</v>
      </c>
      <c r="AZ3330" s="188">
        <v>0</v>
      </c>
      <c r="BA3330" s="187">
        <v>0</v>
      </c>
      <c r="BB3330" s="188">
        <v>0</v>
      </c>
      <c r="BC3330" s="187">
        <v>0</v>
      </c>
      <c r="BD3330" s="75"/>
      <c r="BE3330" s="75"/>
      <c r="BF3330" s="55"/>
      <c r="BH3330" s="74"/>
      <c r="BI3330" s="194"/>
      <c r="BJ3330" s="74"/>
    </row>
    <row r="3331" spans="1:62" s="77" customFormat="1" ht="11.25" customHeight="1" x14ac:dyDescent="0.2">
      <c r="A3331" s="184" t="s">
        <v>3771</v>
      </c>
      <c r="B3331" s="185">
        <v>0</v>
      </c>
      <c r="C3331" s="832">
        <v>95393</v>
      </c>
      <c r="D3331" s="284">
        <v>1E-4</v>
      </c>
      <c r="E3331" s="91">
        <v>0</v>
      </c>
      <c r="F3331" s="186">
        <v>0</v>
      </c>
      <c r="G3331" s="186">
        <v>0</v>
      </c>
      <c r="H3331" s="186">
        <v>0</v>
      </c>
      <c r="I3331" s="187">
        <v>0</v>
      </c>
      <c r="J3331" s="188">
        <v>0</v>
      </c>
      <c r="K3331" s="186">
        <v>0</v>
      </c>
      <c r="L3331" s="186">
        <v>0</v>
      </c>
      <c r="M3331" s="187">
        <v>0</v>
      </c>
      <c r="N3331" s="189">
        <v>0</v>
      </c>
      <c r="O3331" s="188">
        <v>0</v>
      </c>
      <c r="P3331" s="189">
        <v>0</v>
      </c>
      <c r="Q3331" s="189">
        <v>0</v>
      </c>
      <c r="R3331" s="186">
        <v>0</v>
      </c>
      <c r="S3331" s="186">
        <v>1E-4</v>
      </c>
      <c r="T3331" s="188">
        <v>0</v>
      </c>
      <c r="U3331" s="187">
        <v>0</v>
      </c>
      <c r="V3331" s="189">
        <v>0</v>
      </c>
      <c r="W3331" s="189">
        <v>0</v>
      </c>
      <c r="X3331" s="188">
        <v>0</v>
      </c>
      <c r="Y3331" s="188">
        <v>0</v>
      </c>
      <c r="Z3331" s="186">
        <v>0</v>
      </c>
      <c r="AA3331" s="186">
        <v>0</v>
      </c>
      <c r="AB3331" s="186">
        <v>0</v>
      </c>
      <c r="AC3331" s="187">
        <v>0</v>
      </c>
      <c r="AD3331" s="188">
        <v>0</v>
      </c>
      <c r="AE3331" s="189">
        <v>0</v>
      </c>
      <c r="AF3331" s="189">
        <v>0</v>
      </c>
      <c r="AG3331" s="189">
        <v>0</v>
      </c>
      <c r="AH3331" s="191">
        <v>0</v>
      </c>
      <c r="AI3331" s="186">
        <v>0</v>
      </c>
      <c r="AJ3331" s="192">
        <v>7501943485082</v>
      </c>
      <c r="AK3331" s="192" t="s">
        <v>262</v>
      </c>
      <c r="AL3331" s="226"/>
      <c r="AM3331" s="75">
        <v>95393</v>
      </c>
      <c r="AN3331" s="76"/>
      <c r="AO3331" s="188">
        <v>0</v>
      </c>
      <c r="AP3331" s="188">
        <v>0</v>
      </c>
      <c r="AQ3331" s="187">
        <v>0</v>
      </c>
      <c r="AR3331" s="188">
        <v>0</v>
      </c>
      <c r="AS3331" s="187">
        <v>0</v>
      </c>
      <c r="AT3331" s="188">
        <v>0</v>
      </c>
      <c r="AU3331" s="187">
        <v>0</v>
      </c>
      <c r="AV3331" s="188">
        <v>0</v>
      </c>
      <c r="AW3331" s="187">
        <v>0</v>
      </c>
      <c r="AX3331" s="188">
        <v>0</v>
      </c>
      <c r="AY3331" s="187">
        <v>0</v>
      </c>
      <c r="AZ3331" s="188">
        <v>0</v>
      </c>
      <c r="BA3331" s="187">
        <v>0</v>
      </c>
      <c r="BB3331" s="188">
        <v>0</v>
      </c>
      <c r="BC3331" s="187">
        <v>0</v>
      </c>
      <c r="BD3331" s="75"/>
      <c r="BE3331" s="75"/>
      <c r="BF3331" s="55"/>
      <c r="BH3331" s="74"/>
      <c r="BI3331" s="194"/>
      <c r="BJ3331" s="74"/>
    </row>
    <row r="3332" spans="1:62" s="77" customFormat="1" ht="11.25" customHeight="1" x14ac:dyDescent="0.2">
      <c r="A3332" s="184" t="s">
        <v>3772</v>
      </c>
      <c r="B3332" s="185">
        <v>0</v>
      </c>
      <c r="C3332" s="832">
        <v>95461</v>
      </c>
      <c r="D3332" s="284">
        <v>1E-4</v>
      </c>
      <c r="E3332" s="91">
        <v>0</v>
      </c>
      <c r="F3332" s="186">
        <v>0</v>
      </c>
      <c r="G3332" s="186">
        <v>0</v>
      </c>
      <c r="H3332" s="186">
        <v>0</v>
      </c>
      <c r="I3332" s="187">
        <v>0</v>
      </c>
      <c r="J3332" s="188">
        <v>0</v>
      </c>
      <c r="K3332" s="186">
        <v>0</v>
      </c>
      <c r="L3332" s="186">
        <v>0</v>
      </c>
      <c r="M3332" s="187">
        <v>0</v>
      </c>
      <c r="N3332" s="189">
        <v>0</v>
      </c>
      <c r="O3332" s="188">
        <v>0</v>
      </c>
      <c r="P3332" s="189">
        <v>0</v>
      </c>
      <c r="Q3332" s="189">
        <v>0</v>
      </c>
      <c r="R3332" s="186">
        <v>0</v>
      </c>
      <c r="S3332" s="186">
        <v>1E-4</v>
      </c>
      <c r="T3332" s="188">
        <v>0</v>
      </c>
      <c r="U3332" s="187">
        <v>0</v>
      </c>
      <c r="V3332" s="189">
        <v>0</v>
      </c>
      <c r="W3332" s="189">
        <v>0</v>
      </c>
      <c r="X3332" s="188">
        <v>0</v>
      </c>
      <c r="Y3332" s="188">
        <v>0</v>
      </c>
      <c r="Z3332" s="186">
        <v>0</v>
      </c>
      <c r="AA3332" s="186">
        <v>0</v>
      </c>
      <c r="AB3332" s="186">
        <v>0</v>
      </c>
      <c r="AC3332" s="187">
        <v>0</v>
      </c>
      <c r="AD3332" s="188">
        <v>0</v>
      </c>
      <c r="AE3332" s="189">
        <v>0</v>
      </c>
      <c r="AF3332" s="189">
        <v>0</v>
      </c>
      <c r="AG3332" s="189">
        <v>0</v>
      </c>
      <c r="AH3332" s="191">
        <v>0</v>
      </c>
      <c r="AI3332" s="186">
        <v>0</v>
      </c>
      <c r="AJ3332" s="192">
        <v>7506425601677</v>
      </c>
      <c r="AK3332" s="192" t="s">
        <v>262</v>
      </c>
      <c r="AL3332" s="226"/>
      <c r="AM3332" s="75">
        <v>95461</v>
      </c>
      <c r="AN3332" s="76"/>
      <c r="AO3332" s="188">
        <v>0</v>
      </c>
      <c r="AP3332" s="188">
        <v>0</v>
      </c>
      <c r="AQ3332" s="187">
        <v>0</v>
      </c>
      <c r="AR3332" s="188">
        <v>0</v>
      </c>
      <c r="AS3332" s="187">
        <v>0</v>
      </c>
      <c r="AT3332" s="188">
        <v>0</v>
      </c>
      <c r="AU3332" s="187">
        <v>0</v>
      </c>
      <c r="AV3332" s="188">
        <v>0</v>
      </c>
      <c r="AW3332" s="187">
        <v>0</v>
      </c>
      <c r="AX3332" s="188">
        <v>0</v>
      </c>
      <c r="AY3332" s="187">
        <v>0</v>
      </c>
      <c r="AZ3332" s="188">
        <v>0</v>
      </c>
      <c r="BA3332" s="187">
        <v>0</v>
      </c>
      <c r="BB3332" s="188">
        <v>0</v>
      </c>
      <c r="BC3332" s="187">
        <v>0</v>
      </c>
      <c r="BD3332" s="75"/>
      <c r="BE3332" s="75"/>
      <c r="BF3332" s="55"/>
      <c r="BH3332" s="74"/>
      <c r="BI3332" s="194"/>
      <c r="BJ3332" s="74"/>
    </row>
    <row r="3333" spans="1:62" s="77" customFormat="1" ht="11.25" customHeight="1" x14ac:dyDescent="0.2">
      <c r="A3333" s="184" t="s">
        <v>3773</v>
      </c>
      <c r="B3333" s="185">
        <v>0</v>
      </c>
      <c r="C3333" s="832">
        <v>95462</v>
      </c>
      <c r="D3333" s="284">
        <v>1E-4</v>
      </c>
      <c r="E3333" s="91">
        <v>0</v>
      </c>
      <c r="F3333" s="186">
        <v>0</v>
      </c>
      <c r="G3333" s="186">
        <v>0</v>
      </c>
      <c r="H3333" s="186">
        <v>0</v>
      </c>
      <c r="I3333" s="187">
        <v>0</v>
      </c>
      <c r="J3333" s="188">
        <v>0</v>
      </c>
      <c r="K3333" s="186">
        <v>0</v>
      </c>
      <c r="L3333" s="186">
        <v>0</v>
      </c>
      <c r="M3333" s="187">
        <v>0</v>
      </c>
      <c r="N3333" s="189">
        <v>0</v>
      </c>
      <c r="O3333" s="188">
        <v>0</v>
      </c>
      <c r="P3333" s="189">
        <v>0</v>
      </c>
      <c r="Q3333" s="189">
        <v>0</v>
      </c>
      <c r="R3333" s="186">
        <v>0</v>
      </c>
      <c r="S3333" s="186">
        <v>1E-4</v>
      </c>
      <c r="T3333" s="188">
        <v>0</v>
      </c>
      <c r="U3333" s="187">
        <v>0</v>
      </c>
      <c r="V3333" s="189">
        <v>0</v>
      </c>
      <c r="W3333" s="189">
        <v>0</v>
      </c>
      <c r="X3333" s="188">
        <v>0</v>
      </c>
      <c r="Y3333" s="188">
        <v>0</v>
      </c>
      <c r="Z3333" s="186">
        <v>0</v>
      </c>
      <c r="AA3333" s="186">
        <v>0</v>
      </c>
      <c r="AB3333" s="186">
        <v>0</v>
      </c>
      <c r="AC3333" s="187">
        <v>0</v>
      </c>
      <c r="AD3333" s="188">
        <v>0</v>
      </c>
      <c r="AE3333" s="189">
        <v>0</v>
      </c>
      <c r="AF3333" s="189">
        <v>0</v>
      </c>
      <c r="AG3333" s="189">
        <v>0</v>
      </c>
      <c r="AH3333" s="191">
        <v>0</v>
      </c>
      <c r="AI3333" s="186">
        <v>0</v>
      </c>
      <c r="AJ3333" s="192">
        <v>7506425601684</v>
      </c>
      <c r="AK3333" s="192" t="s">
        <v>262</v>
      </c>
      <c r="AL3333" s="226"/>
      <c r="AM3333" s="75">
        <v>95462</v>
      </c>
      <c r="AN3333" s="76"/>
      <c r="AO3333" s="188">
        <v>0</v>
      </c>
      <c r="AP3333" s="188">
        <v>0</v>
      </c>
      <c r="AQ3333" s="187">
        <v>0</v>
      </c>
      <c r="AR3333" s="188">
        <v>0</v>
      </c>
      <c r="AS3333" s="187">
        <v>0</v>
      </c>
      <c r="AT3333" s="188">
        <v>0</v>
      </c>
      <c r="AU3333" s="187">
        <v>0</v>
      </c>
      <c r="AV3333" s="188">
        <v>0</v>
      </c>
      <c r="AW3333" s="187">
        <v>0</v>
      </c>
      <c r="AX3333" s="188">
        <v>0</v>
      </c>
      <c r="AY3333" s="187">
        <v>0</v>
      </c>
      <c r="AZ3333" s="188">
        <v>0</v>
      </c>
      <c r="BA3333" s="187">
        <v>0</v>
      </c>
      <c r="BB3333" s="188">
        <v>0</v>
      </c>
      <c r="BC3333" s="187">
        <v>0</v>
      </c>
      <c r="BD3333" s="75"/>
      <c r="BE3333" s="75"/>
      <c r="BF3333" s="55"/>
      <c r="BH3333" s="74"/>
      <c r="BI3333" s="194"/>
      <c r="BJ3333" s="74"/>
    </row>
    <row r="3334" spans="1:62" s="77" customFormat="1" ht="11.25" customHeight="1" x14ac:dyDescent="0.2">
      <c r="A3334" s="184" t="s">
        <v>3774</v>
      </c>
      <c r="B3334" s="185">
        <v>0</v>
      </c>
      <c r="C3334" s="832">
        <v>95473</v>
      </c>
      <c r="D3334" s="284">
        <v>1E-4</v>
      </c>
      <c r="E3334" s="91">
        <v>0</v>
      </c>
      <c r="F3334" s="186">
        <v>0</v>
      </c>
      <c r="G3334" s="186">
        <v>0</v>
      </c>
      <c r="H3334" s="186">
        <v>0</v>
      </c>
      <c r="I3334" s="187">
        <v>0</v>
      </c>
      <c r="J3334" s="188">
        <v>0</v>
      </c>
      <c r="K3334" s="186">
        <v>0</v>
      </c>
      <c r="L3334" s="186">
        <v>0</v>
      </c>
      <c r="M3334" s="187">
        <v>0</v>
      </c>
      <c r="N3334" s="189">
        <v>0</v>
      </c>
      <c r="O3334" s="188">
        <v>0</v>
      </c>
      <c r="P3334" s="189">
        <v>0</v>
      </c>
      <c r="Q3334" s="189">
        <v>0</v>
      </c>
      <c r="R3334" s="186">
        <v>0</v>
      </c>
      <c r="S3334" s="186">
        <v>1E-4</v>
      </c>
      <c r="T3334" s="188">
        <v>0</v>
      </c>
      <c r="U3334" s="187">
        <v>0</v>
      </c>
      <c r="V3334" s="189">
        <v>0</v>
      </c>
      <c r="W3334" s="189">
        <v>0</v>
      </c>
      <c r="X3334" s="188">
        <v>0</v>
      </c>
      <c r="Y3334" s="188">
        <v>0</v>
      </c>
      <c r="Z3334" s="186">
        <v>0</v>
      </c>
      <c r="AA3334" s="186">
        <v>0</v>
      </c>
      <c r="AB3334" s="186">
        <v>0</v>
      </c>
      <c r="AC3334" s="187">
        <v>0</v>
      </c>
      <c r="AD3334" s="188">
        <v>0</v>
      </c>
      <c r="AE3334" s="189">
        <v>0</v>
      </c>
      <c r="AF3334" s="189">
        <v>0</v>
      </c>
      <c r="AG3334" s="189">
        <v>0</v>
      </c>
      <c r="AH3334" s="191">
        <v>0</v>
      </c>
      <c r="AI3334" s="186">
        <v>0</v>
      </c>
      <c r="AJ3334" s="192">
        <v>7506425601684</v>
      </c>
      <c r="AK3334" s="192" t="s">
        <v>262</v>
      </c>
      <c r="AL3334" s="226"/>
      <c r="AM3334" s="75">
        <v>95473</v>
      </c>
      <c r="AN3334" s="76"/>
      <c r="AO3334" s="188">
        <v>0</v>
      </c>
      <c r="AP3334" s="188">
        <v>0</v>
      </c>
      <c r="AQ3334" s="187">
        <v>0</v>
      </c>
      <c r="AR3334" s="188">
        <v>0</v>
      </c>
      <c r="AS3334" s="187">
        <v>0</v>
      </c>
      <c r="AT3334" s="188">
        <v>0</v>
      </c>
      <c r="AU3334" s="187">
        <v>0</v>
      </c>
      <c r="AV3334" s="188">
        <v>0</v>
      </c>
      <c r="AW3334" s="187">
        <v>0</v>
      </c>
      <c r="AX3334" s="188">
        <v>0</v>
      </c>
      <c r="AY3334" s="187">
        <v>0</v>
      </c>
      <c r="AZ3334" s="188">
        <v>0</v>
      </c>
      <c r="BA3334" s="187">
        <v>0</v>
      </c>
      <c r="BB3334" s="188">
        <v>0</v>
      </c>
      <c r="BC3334" s="187">
        <v>0</v>
      </c>
      <c r="BD3334" s="75"/>
      <c r="BE3334" s="75"/>
      <c r="BF3334" s="55"/>
      <c r="BH3334" s="74"/>
      <c r="BI3334" s="194"/>
      <c r="BJ3334" s="74"/>
    </row>
    <row r="3335" spans="1:62" s="77" customFormat="1" ht="11.25" customHeight="1" x14ac:dyDescent="0.2">
      <c r="A3335" s="184" t="s">
        <v>3775</v>
      </c>
      <c r="B3335" s="185">
        <v>0</v>
      </c>
      <c r="C3335" s="832">
        <v>95463</v>
      </c>
      <c r="D3335" s="284">
        <v>1E-4</v>
      </c>
      <c r="E3335" s="91">
        <v>0</v>
      </c>
      <c r="F3335" s="186">
        <v>0</v>
      </c>
      <c r="G3335" s="186">
        <v>0</v>
      </c>
      <c r="H3335" s="186">
        <v>0</v>
      </c>
      <c r="I3335" s="187">
        <v>0</v>
      </c>
      <c r="J3335" s="188">
        <v>0</v>
      </c>
      <c r="K3335" s="186">
        <v>0</v>
      </c>
      <c r="L3335" s="186">
        <v>0</v>
      </c>
      <c r="M3335" s="187">
        <v>0</v>
      </c>
      <c r="N3335" s="189">
        <v>0</v>
      </c>
      <c r="O3335" s="188">
        <v>0</v>
      </c>
      <c r="P3335" s="189">
        <v>0</v>
      </c>
      <c r="Q3335" s="189">
        <v>0</v>
      </c>
      <c r="R3335" s="186">
        <v>0</v>
      </c>
      <c r="S3335" s="186">
        <v>1E-4</v>
      </c>
      <c r="T3335" s="188">
        <v>0</v>
      </c>
      <c r="U3335" s="187">
        <v>0</v>
      </c>
      <c r="V3335" s="189">
        <v>0</v>
      </c>
      <c r="W3335" s="189">
        <v>0</v>
      </c>
      <c r="X3335" s="188">
        <v>0</v>
      </c>
      <c r="Y3335" s="188">
        <v>0</v>
      </c>
      <c r="Z3335" s="186">
        <v>0</v>
      </c>
      <c r="AA3335" s="186">
        <v>0</v>
      </c>
      <c r="AB3335" s="186">
        <v>0</v>
      </c>
      <c r="AC3335" s="187">
        <v>0</v>
      </c>
      <c r="AD3335" s="188">
        <v>0</v>
      </c>
      <c r="AE3335" s="189">
        <v>0</v>
      </c>
      <c r="AF3335" s="189">
        <v>0</v>
      </c>
      <c r="AG3335" s="189">
        <v>0</v>
      </c>
      <c r="AH3335" s="191">
        <v>0</v>
      </c>
      <c r="AI3335" s="186">
        <v>0</v>
      </c>
      <c r="AJ3335" s="192">
        <v>7506425601691</v>
      </c>
      <c r="AK3335" s="192" t="s">
        <v>262</v>
      </c>
      <c r="AL3335" s="226"/>
      <c r="AM3335" s="75">
        <v>95463</v>
      </c>
      <c r="AN3335" s="76"/>
      <c r="AO3335" s="188">
        <v>0</v>
      </c>
      <c r="AP3335" s="188">
        <v>0</v>
      </c>
      <c r="AQ3335" s="187">
        <v>0</v>
      </c>
      <c r="AR3335" s="188">
        <v>0</v>
      </c>
      <c r="AS3335" s="187">
        <v>0</v>
      </c>
      <c r="AT3335" s="188">
        <v>0</v>
      </c>
      <c r="AU3335" s="187">
        <v>0</v>
      </c>
      <c r="AV3335" s="188">
        <v>0</v>
      </c>
      <c r="AW3335" s="187">
        <v>0</v>
      </c>
      <c r="AX3335" s="188">
        <v>0</v>
      </c>
      <c r="AY3335" s="187">
        <v>0</v>
      </c>
      <c r="AZ3335" s="188">
        <v>0</v>
      </c>
      <c r="BA3335" s="187">
        <v>0</v>
      </c>
      <c r="BB3335" s="188">
        <v>0</v>
      </c>
      <c r="BC3335" s="187">
        <v>0</v>
      </c>
      <c r="BD3335" s="75"/>
      <c r="BE3335" s="75"/>
      <c r="BF3335" s="55"/>
      <c r="BH3335" s="74"/>
      <c r="BI3335" s="194"/>
      <c r="BJ3335" s="74"/>
    </row>
    <row r="3336" spans="1:62" s="77" customFormat="1" ht="11.25" customHeight="1" x14ac:dyDescent="0.2">
      <c r="A3336" s="184" t="s">
        <v>3776</v>
      </c>
      <c r="B3336" s="185">
        <v>0</v>
      </c>
      <c r="C3336" s="832">
        <v>95474</v>
      </c>
      <c r="D3336" s="284">
        <v>1E-4</v>
      </c>
      <c r="E3336" s="91">
        <v>0</v>
      </c>
      <c r="F3336" s="186">
        <v>0</v>
      </c>
      <c r="G3336" s="186">
        <v>0</v>
      </c>
      <c r="H3336" s="186">
        <v>0</v>
      </c>
      <c r="I3336" s="187">
        <v>0</v>
      </c>
      <c r="J3336" s="188">
        <v>0</v>
      </c>
      <c r="K3336" s="186">
        <v>0</v>
      </c>
      <c r="L3336" s="186">
        <v>0</v>
      </c>
      <c r="M3336" s="187">
        <v>0</v>
      </c>
      <c r="N3336" s="189">
        <v>0</v>
      </c>
      <c r="O3336" s="188">
        <v>0</v>
      </c>
      <c r="P3336" s="189">
        <v>0</v>
      </c>
      <c r="Q3336" s="189">
        <v>0</v>
      </c>
      <c r="R3336" s="186">
        <v>0</v>
      </c>
      <c r="S3336" s="186">
        <v>1E-4</v>
      </c>
      <c r="T3336" s="188">
        <v>0</v>
      </c>
      <c r="U3336" s="187">
        <v>0</v>
      </c>
      <c r="V3336" s="189">
        <v>0</v>
      </c>
      <c r="W3336" s="189">
        <v>0</v>
      </c>
      <c r="X3336" s="188">
        <v>0</v>
      </c>
      <c r="Y3336" s="188">
        <v>0</v>
      </c>
      <c r="Z3336" s="186">
        <v>0</v>
      </c>
      <c r="AA3336" s="186">
        <v>0</v>
      </c>
      <c r="AB3336" s="186">
        <v>0</v>
      </c>
      <c r="AC3336" s="187">
        <v>0</v>
      </c>
      <c r="AD3336" s="188">
        <v>0</v>
      </c>
      <c r="AE3336" s="189">
        <v>0</v>
      </c>
      <c r="AF3336" s="189">
        <v>0</v>
      </c>
      <c r="AG3336" s="189">
        <v>0</v>
      </c>
      <c r="AH3336" s="191">
        <v>0</v>
      </c>
      <c r="AI3336" s="186">
        <v>0</v>
      </c>
      <c r="AJ3336" s="192">
        <v>7506425601691</v>
      </c>
      <c r="AK3336" s="192" t="s">
        <v>262</v>
      </c>
      <c r="AL3336" s="226"/>
      <c r="AM3336" s="75">
        <v>95474</v>
      </c>
      <c r="AN3336" s="76"/>
      <c r="AO3336" s="188">
        <v>0</v>
      </c>
      <c r="AP3336" s="188">
        <v>0</v>
      </c>
      <c r="AQ3336" s="187">
        <v>0</v>
      </c>
      <c r="AR3336" s="188">
        <v>0</v>
      </c>
      <c r="AS3336" s="187">
        <v>0</v>
      </c>
      <c r="AT3336" s="188">
        <v>0</v>
      </c>
      <c r="AU3336" s="187">
        <v>0</v>
      </c>
      <c r="AV3336" s="188">
        <v>0</v>
      </c>
      <c r="AW3336" s="187">
        <v>0</v>
      </c>
      <c r="AX3336" s="188">
        <v>0</v>
      </c>
      <c r="AY3336" s="187">
        <v>0</v>
      </c>
      <c r="AZ3336" s="188">
        <v>0</v>
      </c>
      <c r="BA3336" s="187">
        <v>0</v>
      </c>
      <c r="BB3336" s="188">
        <v>0</v>
      </c>
      <c r="BC3336" s="187">
        <v>0</v>
      </c>
      <c r="BD3336" s="75"/>
      <c r="BE3336" s="75"/>
      <c r="BF3336" s="55"/>
      <c r="BH3336" s="74"/>
      <c r="BI3336" s="194"/>
      <c r="BJ3336" s="74"/>
    </row>
    <row r="3337" spans="1:62" s="77" customFormat="1" ht="11.25" customHeight="1" x14ac:dyDescent="0.2">
      <c r="A3337" s="184" t="s">
        <v>3777</v>
      </c>
      <c r="B3337" s="185">
        <v>0</v>
      </c>
      <c r="C3337" s="832">
        <v>95464</v>
      </c>
      <c r="D3337" s="284">
        <v>59.25</v>
      </c>
      <c r="E3337" s="91">
        <v>0</v>
      </c>
      <c r="F3337" s="186">
        <v>0</v>
      </c>
      <c r="G3337" s="186">
        <v>0</v>
      </c>
      <c r="H3337" s="186">
        <v>0</v>
      </c>
      <c r="I3337" s="187">
        <v>0</v>
      </c>
      <c r="J3337" s="188">
        <v>0</v>
      </c>
      <c r="K3337" s="186">
        <v>0</v>
      </c>
      <c r="L3337" s="186">
        <v>0</v>
      </c>
      <c r="M3337" s="187">
        <v>0</v>
      </c>
      <c r="N3337" s="189">
        <v>0</v>
      </c>
      <c r="O3337" s="188">
        <v>0</v>
      </c>
      <c r="P3337" s="189">
        <v>0</v>
      </c>
      <c r="Q3337" s="189">
        <v>0</v>
      </c>
      <c r="R3337" s="186">
        <v>0</v>
      </c>
      <c r="S3337" s="186">
        <v>59.25</v>
      </c>
      <c r="T3337" s="188">
        <v>59.25</v>
      </c>
      <c r="U3337" s="187">
        <v>0</v>
      </c>
      <c r="V3337" s="189">
        <v>0</v>
      </c>
      <c r="W3337" s="189">
        <v>0</v>
      </c>
      <c r="X3337" s="188">
        <v>59.25</v>
      </c>
      <c r="Y3337" s="188">
        <v>0</v>
      </c>
      <c r="Z3337" s="186">
        <v>0</v>
      </c>
      <c r="AA3337" s="186">
        <v>0</v>
      </c>
      <c r="AB3337" s="186">
        <v>0</v>
      </c>
      <c r="AC3337" s="187">
        <v>0</v>
      </c>
      <c r="AD3337" s="188">
        <v>0</v>
      </c>
      <c r="AE3337" s="189">
        <v>0</v>
      </c>
      <c r="AF3337" s="189">
        <v>0</v>
      </c>
      <c r="AG3337" s="189">
        <v>0</v>
      </c>
      <c r="AH3337" s="191">
        <v>0</v>
      </c>
      <c r="AI3337" s="186">
        <v>0</v>
      </c>
      <c r="AJ3337" s="192">
        <v>7506425601707</v>
      </c>
      <c r="AK3337" s="192" t="s">
        <v>262</v>
      </c>
      <c r="AL3337" s="226"/>
      <c r="AM3337" s="75">
        <v>95464</v>
      </c>
      <c r="AN3337" s="76"/>
      <c r="AO3337" s="188">
        <v>0</v>
      </c>
      <c r="AP3337" s="188">
        <v>0</v>
      </c>
      <c r="AQ3337" s="187">
        <v>0</v>
      </c>
      <c r="AR3337" s="188">
        <v>0</v>
      </c>
      <c r="AS3337" s="187">
        <v>0</v>
      </c>
      <c r="AT3337" s="188">
        <v>0</v>
      </c>
      <c r="AU3337" s="187">
        <v>0</v>
      </c>
      <c r="AV3337" s="188">
        <v>0</v>
      </c>
      <c r="AW3337" s="187">
        <v>0</v>
      </c>
      <c r="AX3337" s="188">
        <v>0</v>
      </c>
      <c r="AY3337" s="187">
        <v>0</v>
      </c>
      <c r="AZ3337" s="188">
        <v>0</v>
      </c>
      <c r="BA3337" s="187">
        <v>0</v>
      </c>
      <c r="BB3337" s="188">
        <v>0</v>
      </c>
      <c r="BC3337" s="187">
        <v>0</v>
      </c>
      <c r="BD3337" s="75"/>
      <c r="BE3337" s="75"/>
      <c r="BF3337" s="55"/>
      <c r="BH3337" s="74"/>
      <c r="BI3337" s="194"/>
      <c r="BJ3337" s="74"/>
    </row>
    <row r="3338" spans="1:62" s="77" customFormat="1" ht="11.25" customHeight="1" x14ac:dyDescent="0.2">
      <c r="A3338" s="184" t="s">
        <v>4898</v>
      </c>
      <c r="B3338" s="185">
        <v>0</v>
      </c>
      <c r="C3338" s="832">
        <v>96968</v>
      </c>
      <c r="D3338" s="284"/>
      <c r="E3338" s="91"/>
      <c r="F3338" s="186"/>
      <c r="G3338" s="186"/>
      <c r="H3338" s="186"/>
      <c r="I3338" s="187"/>
      <c r="J3338" s="188"/>
      <c r="K3338" s="186"/>
      <c r="L3338" s="186"/>
      <c r="M3338" s="187"/>
      <c r="N3338" s="189"/>
      <c r="O3338" s="188"/>
      <c r="P3338" s="189"/>
      <c r="Q3338" s="189"/>
      <c r="R3338" s="186"/>
      <c r="S3338" s="186"/>
      <c r="T3338" s="188"/>
      <c r="U3338" s="187"/>
      <c r="V3338" s="189"/>
      <c r="W3338" s="189"/>
      <c r="X3338" s="188"/>
      <c r="Y3338" s="188"/>
      <c r="Z3338" s="186"/>
      <c r="AA3338" s="186"/>
      <c r="AB3338" s="186"/>
      <c r="AC3338" s="187"/>
      <c r="AD3338" s="188"/>
      <c r="AE3338" s="189"/>
      <c r="AF3338" s="189"/>
      <c r="AG3338" s="189"/>
      <c r="AH3338" s="191"/>
      <c r="AI3338" s="186"/>
      <c r="AJ3338" s="192"/>
      <c r="AK3338" s="192"/>
      <c r="AL3338" s="226"/>
      <c r="AM3338" s="75">
        <v>96968</v>
      </c>
      <c r="AN3338" s="76"/>
      <c r="AO3338" s="188"/>
      <c r="AP3338" s="188">
        <v>0</v>
      </c>
      <c r="AQ3338" s="187">
        <v>0</v>
      </c>
      <c r="AR3338" s="188">
        <v>0</v>
      </c>
      <c r="AS3338" s="187">
        <v>0</v>
      </c>
      <c r="AT3338" s="188">
        <v>0</v>
      </c>
      <c r="AU3338" s="187">
        <v>0</v>
      </c>
      <c r="AV3338" s="188">
        <v>0</v>
      </c>
      <c r="AW3338" s="187">
        <v>0</v>
      </c>
      <c r="AX3338" s="188">
        <v>0</v>
      </c>
      <c r="AY3338" s="187">
        <v>0</v>
      </c>
      <c r="AZ3338" s="188">
        <v>0</v>
      </c>
      <c r="BA3338" s="187">
        <v>0</v>
      </c>
      <c r="BB3338" s="188">
        <v>0</v>
      </c>
      <c r="BC3338" s="187">
        <v>0</v>
      </c>
      <c r="BD3338" s="75"/>
      <c r="BE3338" s="75"/>
      <c r="BF3338" s="55"/>
      <c r="BH3338" s="74"/>
      <c r="BI3338" s="194"/>
      <c r="BJ3338" s="74"/>
    </row>
    <row r="3339" spans="1:62" s="77" customFormat="1" ht="11.25" customHeight="1" x14ac:dyDescent="0.2">
      <c r="A3339" s="184" t="s">
        <v>4899</v>
      </c>
      <c r="B3339" s="185">
        <v>0</v>
      </c>
      <c r="C3339" s="832">
        <v>96969</v>
      </c>
      <c r="D3339" s="284"/>
      <c r="E3339" s="91"/>
      <c r="F3339" s="186"/>
      <c r="G3339" s="186"/>
      <c r="H3339" s="186"/>
      <c r="I3339" s="187"/>
      <c r="J3339" s="188"/>
      <c r="K3339" s="186"/>
      <c r="L3339" s="186"/>
      <c r="M3339" s="187"/>
      <c r="N3339" s="189"/>
      <c r="O3339" s="188"/>
      <c r="P3339" s="189"/>
      <c r="Q3339" s="189"/>
      <c r="R3339" s="186"/>
      <c r="S3339" s="186"/>
      <c r="T3339" s="188"/>
      <c r="U3339" s="187"/>
      <c r="V3339" s="189"/>
      <c r="W3339" s="189"/>
      <c r="X3339" s="188"/>
      <c r="Y3339" s="188"/>
      <c r="Z3339" s="186"/>
      <c r="AA3339" s="186"/>
      <c r="AB3339" s="186"/>
      <c r="AC3339" s="187"/>
      <c r="AD3339" s="188"/>
      <c r="AE3339" s="189"/>
      <c r="AF3339" s="189"/>
      <c r="AG3339" s="189"/>
      <c r="AH3339" s="191"/>
      <c r="AI3339" s="186"/>
      <c r="AJ3339" s="192"/>
      <c r="AK3339" s="192"/>
      <c r="AL3339" s="226"/>
      <c r="AM3339" s="75">
        <v>96969</v>
      </c>
      <c r="AN3339" s="76"/>
      <c r="AO3339" s="188"/>
      <c r="AP3339" s="188">
        <v>0</v>
      </c>
      <c r="AQ3339" s="187">
        <v>0</v>
      </c>
      <c r="AR3339" s="188">
        <v>0</v>
      </c>
      <c r="AS3339" s="187">
        <v>0</v>
      </c>
      <c r="AT3339" s="188">
        <v>0</v>
      </c>
      <c r="AU3339" s="187">
        <v>0</v>
      </c>
      <c r="AV3339" s="188">
        <v>0</v>
      </c>
      <c r="AW3339" s="187">
        <v>0</v>
      </c>
      <c r="AX3339" s="188">
        <v>0</v>
      </c>
      <c r="AY3339" s="187">
        <v>0</v>
      </c>
      <c r="AZ3339" s="188">
        <v>0</v>
      </c>
      <c r="BA3339" s="187">
        <v>0</v>
      </c>
      <c r="BB3339" s="188">
        <v>0</v>
      </c>
      <c r="BC3339" s="187">
        <v>0</v>
      </c>
      <c r="BD3339" s="75"/>
      <c r="BE3339" s="75"/>
      <c r="BF3339" s="55"/>
      <c r="BH3339" s="74"/>
      <c r="BI3339" s="194"/>
      <c r="BJ3339" s="74"/>
    </row>
    <row r="3340" spans="1:62" s="77" customFormat="1" ht="11.25" customHeight="1" x14ac:dyDescent="0.2">
      <c r="A3340" s="344" t="s">
        <v>3778</v>
      </c>
      <c r="B3340" s="345">
        <v>0</v>
      </c>
      <c r="C3340" s="940">
        <v>96902</v>
      </c>
      <c r="D3340" s="389">
        <v>1E-4</v>
      </c>
      <c r="E3340" s="347">
        <v>0</v>
      </c>
      <c r="F3340" s="348">
        <v>0</v>
      </c>
      <c r="G3340" s="348">
        <v>0</v>
      </c>
      <c r="H3340" s="348">
        <v>0</v>
      </c>
      <c r="I3340" s="349">
        <v>0</v>
      </c>
      <c r="J3340" s="350">
        <v>0</v>
      </c>
      <c r="K3340" s="348">
        <v>0</v>
      </c>
      <c r="L3340" s="348">
        <v>0</v>
      </c>
      <c r="M3340" s="349">
        <v>0</v>
      </c>
      <c r="N3340" s="351">
        <v>0</v>
      </c>
      <c r="O3340" s="350">
        <v>8275.7999999999993</v>
      </c>
      <c r="P3340" s="351">
        <v>8275.7999999999993</v>
      </c>
      <c r="Q3340" s="351">
        <v>0</v>
      </c>
      <c r="R3340" s="348">
        <v>0</v>
      </c>
      <c r="S3340" s="348">
        <v>1E-4</v>
      </c>
      <c r="T3340" s="350">
        <v>0</v>
      </c>
      <c r="U3340" s="349">
        <v>0</v>
      </c>
      <c r="V3340" s="351">
        <v>0</v>
      </c>
      <c r="W3340" s="351">
        <v>0</v>
      </c>
      <c r="X3340" s="350">
        <v>0</v>
      </c>
      <c r="Y3340" s="350">
        <v>0</v>
      </c>
      <c r="Z3340" s="348">
        <v>0</v>
      </c>
      <c r="AA3340" s="348">
        <v>0</v>
      </c>
      <c r="AB3340" s="348">
        <v>0</v>
      </c>
      <c r="AC3340" s="349">
        <v>0</v>
      </c>
      <c r="AD3340" s="351">
        <v>0</v>
      </c>
      <c r="AE3340" s="351">
        <v>0</v>
      </c>
      <c r="AF3340" s="351">
        <v>0</v>
      </c>
      <c r="AG3340" s="351">
        <v>0</v>
      </c>
      <c r="AH3340" s="352">
        <v>0</v>
      </c>
      <c r="AI3340" s="186">
        <v>0</v>
      </c>
      <c r="AJ3340" s="192">
        <v>7506425601707</v>
      </c>
      <c r="AK3340" s="192" t="s">
        <v>262</v>
      </c>
      <c r="AL3340" s="226"/>
      <c r="AM3340" s="75">
        <v>96902</v>
      </c>
      <c r="AN3340" s="76"/>
      <c r="AO3340" s="188">
        <v>0</v>
      </c>
      <c r="AP3340" s="188">
        <v>0</v>
      </c>
      <c r="AQ3340" s="187">
        <v>0</v>
      </c>
      <c r="AR3340" s="188">
        <v>0</v>
      </c>
      <c r="AS3340" s="187">
        <v>0</v>
      </c>
      <c r="AT3340" s="188">
        <v>0</v>
      </c>
      <c r="AU3340" s="187">
        <v>0</v>
      </c>
      <c r="AV3340" s="188">
        <v>0</v>
      </c>
      <c r="AW3340" s="187">
        <v>0</v>
      </c>
      <c r="AX3340" s="188">
        <v>0</v>
      </c>
      <c r="AY3340" s="187">
        <v>0</v>
      </c>
      <c r="AZ3340" s="188">
        <v>0</v>
      </c>
      <c r="BA3340" s="187">
        <v>0</v>
      </c>
      <c r="BB3340" s="188">
        <v>0</v>
      </c>
      <c r="BC3340" s="187">
        <v>0</v>
      </c>
      <c r="BD3340" s="75"/>
      <c r="BE3340" s="75"/>
      <c r="BF3340" s="55"/>
      <c r="BH3340" s="74"/>
      <c r="BI3340" s="194"/>
      <c r="BJ3340" s="74"/>
    </row>
    <row r="3341" spans="1:62" s="77" customFormat="1" ht="11.25" customHeight="1" x14ac:dyDescent="0.2">
      <c r="A3341" s="333" t="s">
        <v>3778</v>
      </c>
      <c r="B3341" s="334">
        <v>0</v>
      </c>
      <c r="C3341" s="939">
        <v>96958</v>
      </c>
      <c r="D3341" s="390">
        <v>2164.44</v>
      </c>
      <c r="E3341" s="336">
        <v>9.9897230769230774</v>
      </c>
      <c r="F3341" s="338">
        <v>10608</v>
      </c>
      <c r="G3341" s="338">
        <v>9724</v>
      </c>
      <c r="H3341" s="338">
        <v>0</v>
      </c>
      <c r="I3341" s="339">
        <v>0</v>
      </c>
      <c r="J3341" s="337">
        <v>6500</v>
      </c>
      <c r="K3341" s="338">
        <v>6500</v>
      </c>
      <c r="L3341" s="338">
        <v>0</v>
      </c>
      <c r="M3341" s="339">
        <v>0</v>
      </c>
      <c r="N3341" s="340">
        <v>0</v>
      </c>
      <c r="O3341" s="337">
        <v>0</v>
      </c>
      <c r="P3341" s="340">
        <v>0</v>
      </c>
      <c r="Q3341" s="340">
        <v>0</v>
      </c>
      <c r="R3341" s="338">
        <v>9.9897230769230774</v>
      </c>
      <c r="S3341" s="338">
        <v>2164.44</v>
      </c>
      <c r="T3341" s="337">
        <v>2164.44</v>
      </c>
      <c r="U3341" s="339">
        <v>9.9897230769230774</v>
      </c>
      <c r="V3341" s="340">
        <v>0</v>
      </c>
      <c r="W3341" s="340">
        <v>0</v>
      </c>
      <c r="X3341" s="337">
        <v>2164.44</v>
      </c>
      <c r="Y3341" s="337">
        <v>0</v>
      </c>
      <c r="Z3341" s="338">
        <v>0</v>
      </c>
      <c r="AA3341" s="338">
        <v>0</v>
      </c>
      <c r="AB3341" s="338">
        <v>0</v>
      </c>
      <c r="AC3341" s="339">
        <v>0</v>
      </c>
      <c r="AD3341" s="337">
        <v>0</v>
      </c>
      <c r="AE3341" s="340">
        <v>0</v>
      </c>
      <c r="AF3341" s="340">
        <v>0</v>
      </c>
      <c r="AG3341" s="340">
        <v>0</v>
      </c>
      <c r="AH3341" s="341">
        <v>0</v>
      </c>
      <c r="AI3341" s="186">
        <v>9100</v>
      </c>
      <c r="AJ3341" s="192">
        <v>7506425601707</v>
      </c>
      <c r="AK3341" s="192" t="s">
        <v>262</v>
      </c>
      <c r="AL3341" s="226"/>
      <c r="AM3341" s="75">
        <v>96958</v>
      </c>
      <c r="AN3341" s="76"/>
      <c r="AO3341" s="188">
        <v>6917.72</v>
      </c>
      <c r="AP3341" s="188">
        <v>7936.28</v>
      </c>
      <c r="AQ3341" s="187">
        <v>115.01855072463766</v>
      </c>
      <c r="AR3341" s="188">
        <v>6366</v>
      </c>
      <c r="AS3341" s="187">
        <v>0</v>
      </c>
      <c r="AT3341" s="188">
        <v>6450.88</v>
      </c>
      <c r="AU3341" s="187">
        <v>0</v>
      </c>
      <c r="AV3341" s="188">
        <v>6366</v>
      </c>
      <c r="AW3341" s="187">
        <v>0</v>
      </c>
      <c r="AX3341" s="188">
        <v>7639.2</v>
      </c>
      <c r="AY3341" s="187">
        <v>138.89454545454544</v>
      </c>
      <c r="AZ3341" s="188">
        <v>5092.8</v>
      </c>
      <c r="BA3341" s="187">
        <v>101.85600000000001</v>
      </c>
      <c r="BB3341" s="188">
        <v>10143.16</v>
      </c>
      <c r="BC3341" s="187">
        <v>202.86320000000001</v>
      </c>
      <c r="BD3341" s="75"/>
      <c r="BE3341" s="75"/>
      <c r="BF3341" s="55"/>
      <c r="BH3341" s="74"/>
      <c r="BI3341" s="194"/>
      <c r="BJ3341" s="74"/>
    </row>
    <row r="3342" spans="1:62" s="77" customFormat="1" ht="11.25" customHeight="1" x14ac:dyDescent="0.2">
      <c r="A3342" s="333" t="s">
        <v>5126</v>
      </c>
      <c r="B3342" s="334">
        <v>0</v>
      </c>
      <c r="C3342" s="939">
        <v>95719</v>
      </c>
      <c r="D3342" s="390">
        <v>1E-4</v>
      </c>
      <c r="E3342" s="336">
        <v>3.7500000000000001E-7</v>
      </c>
      <c r="F3342" s="338">
        <v>0</v>
      </c>
      <c r="G3342" s="338">
        <v>0</v>
      </c>
      <c r="H3342" s="338">
        <v>0</v>
      </c>
      <c r="I3342" s="339">
        <v>0</v>
      </c>
      <c r="J3342" s="337">
        <v>0</v>
      </c>
      <c r="K3342" s="338">
        <v>8000</v>
      </c>
      <c r="L3342" s="338">
        <v>0</v>
      </c>
      <c r="M3342" s="339">
        <v>0</v>
      </c>
      <c r="N3342" s="340">
        <v>0</v>
      </c>
      <c r="O3342" s="337">
        <v>0</v>
      </c>
      <c r="P3342" s="340">
        <v>0</v>
      </c>
      <c r="Q3342" s="340">
        <v>0</v>
      </c>
      <c r="R3342" s="338">
        <v>0</v>
      </c>
      <c r="S3342" s="338">
        <v>1E-4</v>
      </c>
      <c r="T3342" s="337">
        <v>0</v>
      </c>
      <c r="U3342" s="339">
        <v>0</v>
      </c>
      <c r="V3342" s="340">
        <v>0</v>
      </c>
      <c r="W3342" s="340">
        <v>0</v>
      </c>
      <c r="X3342" s="337">
        <v>0</v>
      </c>
      <c r="Y3342" s="337">
        <v>0</v>
      </c>
      <c r="Z3342" s="338">
        <v>0</v>
      </c>
      <c r="AA3342" s="338">
        <v>0</v>
      </c>
      <c r="AB3342" s="338">
        <v>0</v>
      </c>
      <c r="AC3342" s="339">
        <v>0</v>
      </c>
      <c r="AD3342" s="337">
        <v>0</v>
      </c>
      <c r="AE3342" s="340">
        <v>0</v>
      </c>
      <c r="AF3342" s="340">
        <v>0</v>
      </c>
      <c r="AG3342" s="340">
        <v>0</v>
      </c>
      <c r="AH3342" s="341">
        <v>0</v>
      </c>
      <c r="AI3342" s="186">
        <v>0</v>
      </c>
      <c r="AJ3342" s="192">
        <v>7506425601707</v>
      </c>
      <c r="AK3342" s="192" t="s">
        <v>262</v>
      </c>
      <c r="AL3342" s="226"/>
      <c r="AM3342" s="75">
        <v>95719</v>
      </c>
      <c r="AN3342" s="76"/>
      <c r="AO3342" s="188">
        <v>0</v>
      </c>
      <c r="AP3342" s="188">
        <v>0</v>
      </c>
      <c r="AQ3342" s="187">
        <v>0</v>
      </c>
      <c r="AR3342" s="188">
        <v>0</v>
      </c>
      <c r="AS3342" s="187">
        <v>0</v>
      </c>
      <c r="AT3342" s="188">
        <v>0</v>
      </c>
      <c r="AU3342" s="187">
        <v>0</v>
      </c>
      <c r="AV3342" s="188">
        <v>0</v>
      </c>
      <c r="AW3342" s="187">
        <v>0</v>
      </c>
      <c r="AX3342" s="188">
        <v>0</v>
      </c>
      <c r="AY3342" s="187">
        <v>0</v>
      </c>
      <c r="AZ3342" s="188">
        <v>0</v>
      </c>
      <c r="BA3342" s="187">
        <v>0</v>
      </c>
      <c r="BB3342" s="188">
        <v>0</v>
      </c>
      <c r="BC3342" s="187">
        <v>0</v>
      </c>
      <c r="BD3342" s="75"/>
      <c r="BE3342" s="75"/>
      <c r="BF3342" s="55"/>
      <c r="BH3342" s="74"/>
      <c r="BI3342" s="194"/>
      <c r="BJ3342" s="74"/>
    </row>
    <row r="3343" spans="1:62" s="77" customFormat="1" ht="11.25" customHeight="1" x14ac:dyDescent="0.2">
      <c r="A3343" s="344" t="s">
        <v>3779</v>
      </c>
      <c r="B3343" s="345">
        <v>0</v>
      </c>
      <c r="C3343" s="940">
        <v>96904</v>
      </c>
      <c r="D3343" s="389">
        <v>1E-4</v>
      </c>
      <c r="E3343" s="347">
        <v>0</v>
      </c>
      <c r="F3343" s="348">
        <v>0</v>
      </c>
      <c r="G3343" s="348">
        <v>0</v>
      </c>
      <c r="H3343" s="348">
        <v>0</v>
      </c>
      <c r="I3343" s="349">
        <v>0</v>
      </c>
      <c r="J3343" s="350">
        <v>0</v>
      </c>
      <c r="K3343" s="348">
        <v>0</v>
      </c>
      <c r="L3343" s="348">
        <v>0</v>
      </c>
      <c r="M3343" s="349">
        <v>0</v>
      </c>
      <c r="N3343" s="351">
        <v>0</v>
      </c>
      <c r="O3343" s="350">
        <v>15.399000000000003</v>
      </c>
      <c r="P3343" s="351">
        <v>15.399000000000003</v>
      </c>
      <c r="Q3343" s="351">
        <v>0</v>
      </c>
      <c r="R3343" s="348">
        <v>0</v>
      </c>
      <c r="S3343" s="348">
        <v>1E-4</v>
      </c>
      <c r="T3343" s="350">
        <v>0</v>
      </c>
      <c r="U3343" s="349">
        <v>0</v>
      </c>
      <c r="V3343" s="351">
        <v>0</v>
      </c>
      <c r="W3343" s="351">
        <v>0</v>
      </c>
      <c r="X3343" s="350">
        <v>0</v>
      </c>
      <c r="Y3343" s="350">
        <v>0</v>
      </c>
      <c r="Z3343" s="348">
        <v>0</v>
      </c>
      <c r="AA3343" s="348">
        <v>0</v>
      </c>
      <c r="AB3343" s="348">
        <v>0</v>
      </c>
      <c r="AC3343" s="349">
        <v>0</v>
      </c>
      <c r="AD3343" s="350">
        <v>0</v>
      </c>
      <c r="AE3343" s="351">
        <v>0</v>
      </c>
      <c r="AF3343" s="351">
        <v>0</v>
      </c>
      <c r="AG3343" s="351">
        <v>0</v>
      </c>
      <c r="AH3343" s="352">
        <v>0</v>
      </c>
      <c r="AI3343" s="186">
        <v>0</v>
      </c>
      <c r="AJ3343" s="192">
        <v>7506425601707</v>
      </c>
      <c r="AK3343" s="192" t="s">
        <v>262</v>
      </c>
      <c r="AL3343" s="226"/>
      <c r="AM3343" s="75">
        <v>96904</v>
      </c>
      <c r="AN3343" s="76"/>
      <c r="AO3343" s="188">
        <v>0</v>
      </c>
      <c r="AP3343" s="188">
        <v>0</v>
      </c>
      <c r="AQ3343" s="187">
        <v>0</v>
      </c>
      <c r="AR3343" s="188">
        <v>0</v>
      </c>
      <c r="AS3343" s="187">
        <v>0</v>
      </c>
      <c r="AT3343" s="188">
        <v>0</v>
      </c>
      <c r="AU3343" s="187">
        <v>0</v>
      </c>
      <c r="AV3343" s="188">
        <v>0</v>
      </c>
      <c r="AW3343" s="187">
        <v>0</v>
      </c>
      <c r="AX3343" s="188">
        <v>0</v>
      </c>
      <c r="AY3343" s="187">
        <v>0</v>
      </c>
      <c r="AZ3343" s="188">
        <v>0</v>
      </c>
      <c r="BA3343" s="187">
        <v>0</v>
      </c>
      <c r="BB3343" s="188">
        <v>0</v>
      </c>
      <c r="BC3343" s="187">
        <v>0</v>
      </c>
      <c r="BD3343" s="75"/>
      <c r="BE3343" s="75"/>
      <c r="BF3343" s="55"/>
      <c r="BH3343" s="74"/>
      <c r="BI3343" s="194"/>
      <c r="BJ3343" s="74"/>
    </row>
    <row r="3344" spans="1:62" s="77" customFormat="1" ht="11.25" customHeight="1" x14ac:dyDescent="0.2">
      <c r="A3344" s="333" t="s">
        <v>3779</v>
      </c>
      <c r="B3344" s="334">
        <v>0</v>
      </c>
      <c r="C3344" s="939">
        <v>96947</v>
      </c>
      <c r="D3344" s="390">
        <v>357.57000000000005</v>
      </c>
      <c r="E3344" s="336">
        <v>5.8796823021775451</v>
      </c>
      <c r="F3344" s="338">
        <v>2610</v>
      </c>
      <c r="G3344" s="338">
        <v>3480</v>
      </c>
      <c r="H3344" s="338">
        <v>0</v>
      </c>
      <c r="I3344" s="339">
        <v>0</v>
      </c>
      <c r="J3344" s="337">
        <v>1432</v>
      </c>
      <c r="K3344" s="338">
        <v>1824.4353093750001</v>
      </c>
      <c r="L3344" s="338">
        <v>232.53899999999999</v>
      </c>
      <c r="M3344" s="339">
        <v>12.745806815132363</v>
      </c>
      <c r="N3344" s="340">
        <v>161.82</v>
      </c>
      <c r="O3344" s="337">
        <v>0</v>
      </c>
      <c r="P3344" s="340">
        <v>253.69200000000001</v>
      </c>
      <c r="Q3344" s="340">
        <v>33.95467877094972</v>
      </c>
      <c r="R3344" s="338">
        <v>2.619364525139666</v>
      </c>
      <c r="S3344" s="338">
        <v>125.03100000000006</v>
      </c>
      <c r="T3344" s="337">
        <v>124.497</v>
      </c>
      <c r="U3344" s="339">
        <v>2.0471594584953929</v>
      </c>
      <c r="V3344" s="340">
        <v>10.44</v>
      </c>
      <c r="W3344" s="340">
        <v>91.872</v>
      </c>
      <c r="X3344" s="337">
        <v>22.185000000000002</v>
      </c>
      <c r="Y3344" s="337">
        <v>0</v>
      </c>
      <c r="Z3344" s="338">
        <v>0</v>
      </c>
      <c r="AA3344" s="338">
        <v>0</v>
      </c>
      <c r="AB3344" s="338">
        <v>0</v>
      </c>
      <c r="AC3344" s="339">
        <v>0</v>
      </c>
      <c r="AD3344" s="337">
        <v>46.470000000000027</v>
      </c>
      <c r="AE3344" s="340">
        <v>64.986000000000004</v>
      </c>
      <c r="AF3344" s="340">
        <v>62.116000000000007</v>
      </c>
      <c r="AG3344" s="340">
        <v>10.7</v>
      </c>
      <c r="AH3344" s="341">
        <v>0</v>
      </c>
      <c r="AI3344" s="186">
        <v>1393.7</v>
      </c>
      <c r="AJ3344" s="192">
        <v>7506425601707</v>
      </c>
      <c r="AK3344" s="192" t="s">
        <v>262</v>
      </c>
      <c r="AL3344" s="226"/>
      <c r="AM3344" s="75">
        <v>96947</v>
      </c>
      <c r="AN3344" s="76"/>
      <c r="AO3344" s="188">
        <v>1882.5069999999998</v>
      </c>
      <c r="AP3344" s="188">
        <v>2084.6120000000001</v>
      </c>
      <c r="AQ3344" s="187">
        <v>121.76471962616824</v>
      </c>
      <c r="AR3344" s="188">
        <v>1492.655</v>
      </c>
      <c r="AS3344" s="187">
        <v>0</v>
      </c>
      <c r="AT3344" s="188">
        <v>2070.2539999999999</v>
      </c>
      <c r="AU3344" s="187">
        <v>0</v>
      </c>
      <c r="AV3344" s="188">
        <v>1646.9070000000002</v>
      </c>
      <c r="AW3344" s="187">
        <v>0</v>
      </c>
      <c r="AX3344" s="188">
        <v>1751.8389999999999</v>
      </c>
      <c r="AY3344" s="187">
        <v>107.14611620795107</v>
      </c>
      <c r="AZ3344" s="188">
        <v>2203.627</v>
      </c>
      <c r="BA3344" s="187">
        <v>131.06467030823254</v>
      </c>
      <c r="BB3344" s="188">
        <v>901.75700000000006</v>
      </c>
      <c r="BC3344" s="187">
        <v>3920.6826086956526</v>
      </c>
      <c r="BD3344" s="75"/>
      <c r="BE3344" s="75"/>
      <c r="BF3344" s="55"/>
      <c r="BH3344" s="74"/>
      <c r="BI3344" s="194"/>
      <c r="BJ3344" s="74"/>
    </row>
    <row r="3345" spans="1:62" s="77" customFormat="1" ht="11.25" customHeight="1" x14ac:dyDescent="0.2">
      <c r="A3345" s="184" t="s">
        <v>3780</v>
      </c>
      <c r="B3345" s="185">
        <v>0</v>
      </c>
      <c r="C3345" s="839">
        <v>96905</v>
      </c>
      <c r="D3345" s="284">
        <v>1E-4</v>
      </c>
      <c r="E3345" s="91">
        <v>0</v>
      </c>
      <c r="F3345" s="186">
        <v>0</v>
      </c>
      <c r="G3345" s="186">
        <v>0</v>
      </c>
      <c r="H3345" s="186">
        <v>0</v>
      </c>
      <c r="I3345" s="187">
        <v>0</v>
      </c>
      <c r="J3345" s="188">
        <v>0</v>
      </c>
      <c r="K3345" s="186">
        <v>0</v>
      </c>
      <c r="L3345" s="186">
        <v>0</v>
      </c>
      <c r="M3345" s="187">
        <v>0</v>
      </c>
      <c r="N3345" s="189">
        <v>0</v>
      </c>
      <c r="O3345" s="188">
        <v>2.528</v>
      </c>
      <c r="P3345" s="189">
        <v>2.528</v>
      </c>
      <c r="Q3345" s="189">
        <v>0</v>
      </c>
      <c r="R3345" s="186">
        <v>0</v>
      </c>
      <c r="S3345" s="186">
        <v>1E-4</v>
      </c>
      <c r="T3345" s="188">
        <v>0</v>
      </c>
      <c r="U3345" s="187">
        <v>0</v>
      </c>
      <c r="V3345" s="189">
        <v>0</v>
      </c>
      <c r="W3345" s="189">
        <v>0</v>
      </c>
      <c r="X3345" s="188">
        <v>0</v>
      </c>
      <c r="Y3345" s="188">
        <v>0</v>
      </c>
      <c r="Z3345" s="186">
        <v>0</v>
      </c>
      <c r="AA3345" s="186">
        <v>0</v>
      </c>
      <c r="AB3345" s="186">
        <v>0</v>
      </c>
      <c r="AC3345" s="187">
        <v>0</v>
      </c>
      <c r="AD3345" s="188">
        <v>0</v>
      </c>
      <c r="AE3345" s="189">
        <v>0</v>
      </c>
      <c r="AF3345" s="189">
        <v>0</v>
      </c>
      <c r="AG3345" s="189">
        <v>0</v>
      </c>
      <c r="AH3345" s="191">
        <v>0</v>
      </c>
      <c r="AI3345" s="186">
        <v>0</v>
      </c>
      <c r="AJ3345" s="192">
        <v>7506425601707</v>
      </c>
      <c r="AK3345" s="192" t="s">
        <v>262</v>
      </c>
      <c r="AL3345" s="226"/>
      <c r="AM3345" s="75">
        <v>96905</v>
      </c>
      <c r="AN3345" s="76"/>
      <c r="AO3345" s="188">
        <v>0</v>
      </c>
      <c r="AP3345" s="188">
        <v>0</v>
      </c>
      <c r="AQ3345" s="187">
        <v>0</v>
      </c>
      <c r="AR3345" s="188">
        <v>0</v>
      </c>
      <c r="AS3345" s="187">
        <v>0</v>
      </c>
      <c r="AT3345" s="188">
        <v>0</v>
      </c>
      <c r="AU3345" s="187">
        <v>0</v>
      </c>
      <c r="AV3345" s="188">
        <v>0</v>
      </c>
      <c r="AW3345" s="187">
        <v>0</v>
      </c>
      <c r="AX3345" s="188">
        <v>0</v>
      </c>
      <c r="AY3345" s="187">
        <v>0</v>
      </c>
      <c r="AZ3345" s="188">
        <v>0</v>
      </c>
      <c r="BA3345" s="187">
        <v>0</v>
      </c>
      <c r="BB3345" s="188">
        <v>0</v>
      </c>
      <c r="BC3345" s="187">
        <v>0</v>
      </c>
      <c r="BD3345" s="75"/>
      <c r="BE3345" s="75"/>
      <c r="BF3345" s="55"/>
      <c r="BH3345" s="74"/>
      <c r="BI3345" s="194"/>
      <c r="BJ3345" s="74"/>
    </row>
    <row r="3346" spans="1:62" s="77" customFormat="1" ht="11.25" customHeight="1" x14ac:dyDescent="0.2">
      <c r="A3346" s="333" t="s">
        <v>3780</v>
      </c>
      <c r="B3346" s="334">
        <v>0</v>
      </c>
      <c r="C3346" s="939">
        <v>96948</v>
      </c>
      <c r="D3346" s="390">
        <v>83.10799999999999</v>
      </c>
      <c r="E3346" s="336">
        <v>4.7976862484377261</v>
      </c>
      <c r="F3346" s="338">
        <v>948</v>
      </c>
      <c r="G3346" s="338">
        <v>1422</v>
      </c>
      <c r="H3346" s="338">
        <v>0</v>
      </c>
      <c r="I3346" s="339">
        <v>0</v>
      </c>
      <c r="J3346" s="337">
        <v>582.84</v>
      </c>
      <c r="K3346" s="338">
        <v>519.67550000000006</v>
      </c>
      <c r="L3346" s="338">
        <v>71.096000000000004</v>
      </c>
      <c r="M3346" s="339">
        <v>13.68084506581511</v>
      </c>
      <c r="N3346" s="340">
        <v>467.99599999999998</v>
      </c>
      <c r="O3346" s="337">
        <v>0</v>
      </c>
      <c r="P3346" s="340">
        <v>480.00399999999996</v>
      </c>
      <c r="Q3346" s="340">
        <v>94.554251595635137</v>
      </c>
      <c r="R3346" s="338">
        <v>0.61828289067325426</v>
      </c>
      <c r="S3346" s="338">
        <v>12.011999999999986</v>
      </c>
      <c r="T3346" s="337">
        <v>12.008000000000001</v>
      </c>
      <c r="U3346" s="339">
        <v>0.69320181536362591</v>
      </c>
      <c r="V3346" s="340">
        <v>0</v>
      </c>
      <c r="W3346" s="340">
        <v>12.008000000000001</v>
      </c>
      <c r="X3346" s="337">
        <v>0</v>
      </c>
      <c r="Y3346" s="337">
        <v>0</v>
      </c>
      <c r="Z3346" s="338">
        <v>0</v>
      </c>
      <c r="AA3346" s="338">
        <v>0</v>
      </c>
      <c r="AB3346" s="338">
        <v>0</v>
      </c>
      <c r="AC3346" s="339">
        <v>0</v>
      </c>
      <c r="AD3346" s="337">
        <v>0.31999999999999318</v>
      </c>
      <c r="AE3346" s="340">
        <v>287.55399999999997</v>
      </c>
      <c r="AF3346" s="340">
        <v>286.60699999999997</v>
      </c>
      <c r="AG3346" s="340">
        <v>92.585999999999999</v>
      </c>
      <c r="AH3346" s="341">
        <v>0</v>
      </c>
      <c r="AI3346" s="186">
        <v>568.29</v>
      </c>
      <c r="AJ3346" s="192">
        <v>7506425601707</v>
      </c>
      <c r="AK3346" s="192" t="s">
        <v>262</v>
      </c>
      <c r="AL3346" s="226"/>
      <c r="AM3346" s="75">
        <v>96948</v>
      </c>
      <c r="AN3346" s="76"/>
      <c r="AO3346" s="188">
        <v>847.39266666666663</v>
      </c>
      <c r="AP3346" s="188">
        <v>807.04399999999998</v>
      </c>
      <c r="AQ3346" s="187">
        <v>159.49486166007904</v>
      </c>
      <c r="AR3346" s="188">
        <v>776.39600000000007</v>
      </c>
      <c r="AS3346" s="187">
        <v>1990.7589743589747</v>
      </c>
      <c r="AT3346" s="188">
        <v>958.73800000000006</v>
      </c>
      <c r="AU3346" s="187">
        <v>2458.3025641025642</v>
      </c>
      <c r="AV3346" s="188">
        <v>315.37200000000001</v>
      </c>
      <c r="AW3346" s="187">
        <v>573.40363636363645</v>
      </c>
      <c r="AX3346" s="188">
        <v>959.69200000000012</v>
      </c>
      <c r="AY3346" s="187">
        <v>1626.5966101694919</v>
      </c>
      <c r="AZ3346" s="188">
        <v>835.80600000000004</v>
      </c>
      <c r="BA3346" s="187">
        <v>135.04243675687204</v>
      </c>
      <c r="BB3346" s="188">
        <v>621.88</v>
      </c>
      <c r="BC3346" s="187">
        <v>1554.7</v>
      </c>
      <c r="BD3346" s="75"/>
      <c r="BE3346" s="75"/>
      <c r="BF3346" s="55"/>
      <c r="BH3346" s="74"/>
      <c r="BI3346" s="194"/>
      <c r="BJ3346" s="74"/>
    </row>
    <row r="3347" spans="1:62" s="77" customFormat="1" ht="11.25" customHeight="1" x14ac:dyDescent="0.2">
      <c r="A3347" s="184" t="s">
        <v>3781</v>
      </c>
      <c r="B3347" s="185">
        <v>0</v>
      </c>
      <c r="C3347" s="839">
        <v>96906</v>
      </c>
      <c r="D3347" s="284">
        <v>1E-4</v>
      </c>
      <c r="E3347" s="91">
        <v>0</v>
      </c>
      <c r="F3347" s="186">
        <v>0</v>
      </c>
      <c r="G3347" s="186">
        <v>0</v>
      </c>
      <c r="H3347" s="186">
        <v>0</v>
      </c>
      <c r="I3347" s="187">
        <v>0</v>
      </c>
      <c r="J3347" s="188">
        <v>0</v>
      </c>
      <c r="K3347" s="186">
        <v>0</v>
      </c>
      <c r="L3347" s="186">
        <v>0</v>
      </c>
      <c r="M3347" s="187">
        <v>0</v>
      </c>
      <c r="N3347" s="189">
        <v>0</v>
      </c>
      <c r="O3347" s="188">
        <v>10.372999999999999</v>
      </c>
      <c r="P3347" s="189">
        <v>10.372999999999999</v>
      </c>
      <c r="Q3347" s="189">
        <v>0</v>
      </c>
      <c r="R3347" s="186">
        <v>0</v>
      </c>
      <c r="S3347" s="186">
        <v>1E-4</v>
      </c>
      <c r="T3347" s="188">
        <v>0</v>
      </c>
      <c r="U3347" s="187">
        <v>0</v>
      </c>
      <c r="V3347" s="189">
        <v>0</v>
      </c>
      <c r="W3347" s="189">
        <v>0</v>
      </c>
      <c r="X3347" s="188">
        <v>0</v>
      </c>
      <c r="Y3347" s="188">
        <v>0</v>
      </c>
      <c r="Z3347" s="186">
        <v>0</v>
      </c>
      <c r="AA3347" s="186">
        <v>0</v>
      </c>
      <c r="AB3347" s="186">
        <v>0</v>
      </c>
      <c r="AC3347" s="187">
        <v>0</v>
      </c>
      <c r="AD3347" s="188">
        <v>0</v>
      </c>
      <c r="AE3347" s="189">
        <v>0</v>
      </c>
      <c r="AF3347" s="189">
        <v>0</v>
      </c>
      <c r="AG3347" s="189">
        <v>0</v>
      </c>
      <c r="AH3347" s="191">
        <v>0</v>
      </c>
      <c r="AI3347" s="186">
        <v>0</v>
      </c>
      <c r="AJ3347" s="192">
        <v>7506425601707</v>
      </c>
      <c r="AK3347" s="192" t="s">
        <v>262</v>
      </c>
      <c r="AL3347" s="226"/>
      <c r="AM3347" s="75">
        <v>96906</v>
      </c>
      <c r="AN3347" s="76"/>
      <c r="AO3347" s="188">
        <v>0</v>
      </c>
      <c r="AP3347" s="188">
        <v>0</v>
      </c>
      <c r="AQ3347" s="187">
        <v>0</v>
      </c>
      <c r="AR3347" s="188">
        <v>0</v>
      </c>
      <c r="AS3347" s="187">
        <v>0</v>
      </c>
      <c r="AT3347" s="188">
        <v>0</v>
      </c>
      <c r="AU3347" s="187">
        <v>0</v>
      </c>
      <c r="AV3347" s="188">
        <v>0</v>
      </c>
      <c r="AW3347" s="187">
        <v>0</v>
      </c>
      <c r="AX3347" s="188">
        <v>0</v>
      </c>
      <c r="AY3347" s="187">
        <v>0</v>
      </c>
      <c r="AZ3347" s="188">
        <v>0</v>
      </c>
      <c r="BA3347" s="187">
        <v>0</v>
      </c>
      <c r="BB3347" s="188">
        <v>0</v>
      </c>
      <c r="BC3347" s="187">
        <v>0</v>
      </c>
      <c r="BD3347" s="75"/>
      <c r="BE3347" s="75"/>
      <c r="BF3347" s="55"/>
      <c r="BH3347" s="74"/>
      <c r="BI3347" s="194"/>
      <c r="BJ3347" s="74"/>
    </row>
    <row r="3348" spans="1:62" s="77" customFormat="1" ht="11.25" customHeight="1" x14ac:dyDescent="0.2">
      <c r="A3348" s="333" t="s">
        <v>3781</v>
      </c>
      <c r="B3348" s="334">
        <v>0</v>
      </c>
      <c r="C3348" s="939">
        <v>96950</v>
      </c>
      <c r="D3348" s="390">
        <v>597.33299999999997</v>
      </c>
      <c r="E3348" s="336">
        <v>72.609964765964548</v>
      </c>
      <c r="F3348" s="338">
        <v>0</v>
      </c>
      <c r="G3348" s="338">
        <v>0</v>
      </c>
      <c r="H3348" s="338">
        <v>0</v>
      </c>
      <c r="I3348" s="339">
        <v>0</v>
      </c>
      <c r="J3348" s="337">
        <v>260</v>
      </c>
      <c r="K3348" s="338">
        <v>246.79794375</v>
      </c>
      <c r="L3348" s="338">
        <v>24.286999999999999</v>
      </c>
      <c r="M3348" s="339">
        <v>9.8408437408222937</v>
      </c>
      <c r="N3348" s="340">
        <v>0</v>
      </c>
      <c r="O3348" s="337">
        <v>0</v>
      </c>
      <c r="P3348" s="340">
        <v>2.024</v>
      </c>
      <c r="Q3348" s="340">
        <v>10.119615384615384</v>
      </c>
      <c r="R3348" s="338">
        <v>66.120692307692295</v>
      </c>
      <c r="S3348" s="338">
        <v>573.04599999999994</v>
      </c>
      <c r="T3348" s="337">
        <v>573.04499999999996</v>
      </c>
      <c r="U3348" s="339">
        <v>69.657590086789355</v>
      </c>
      <c r="V3348" s="340">
        <v>30.36</v>
      </c>
      <c r="W3348" s="340">
        <v>2.024</v>
      </c>
      <c r="X3348" s="337">
        <v>540.66099999999994</v>
      </c>
      <c r="Y3348" s="337">
        <v>0</v>
      </c>
      <c r="Z3348" s="338">
        <v>0</v>
      </c>
      <c r="AA3348" s="338">
        <v>0</v>
      </c>
      <c r="AB3348" s="338">
        <v>0</v>
      </c>
      <c r="AC3348" s="339">
        <v>0</v>
      </c>
      <c r="AD3348" s="337">
        <v>8.3500000000000014</v>
      </c>
      <c r="AE3348" s="340">
        <v>0</v>
      </c>
      <c r="AF3348" s="340">
        <v>0</v>
      </c>
      <c r="AG3348" s="340">
        <v>0</v>
      </c>
      <c r="AH3348" s="341">
        <v>0</v>
      </c>
      <c r="AI3348" s="186">
        <v>261</v>
      </c>
      <c r="AJ3348" s="192">
        <v>7506425601707</v>
      </c>
      <c r="AK3348" s="192" t="s">
        <v>262</v>
      </c>
      <c r="AL3348" s="226"/>
      <c r="AM3348" s="75">
        <v>96950</v>
      </c>
      <c r="AN3348" s="76"/>
      <c r="AO3348" s="188">
        <v>279.05833333333334</v>
      </c>
      <c r="AP3348" s="188">
        <v>193.54599999999999</v>
      </c>
      <c r="AQ3348" s="187">
        <v>68.877580071174378</v>
      </c>
      <c r="AR3348" s="188">
        <v>302.07899999999995</v>
      </c>
      <c r="AS3348" s="187">
        <v>1510.3949999999998</v>
      </c>
      <c r="AT3348" s="188">
        <v>341.55</v>
      </c>
      <c r="AU3348" s="187">
        <v>1707.75</v>
      </c>
      <c r="AV3348" s="188">
        <v>202.40099999999998</v>
      </c>
      <c r="AW3348" s="187">
        <v>1012.0049999999999</v>
      </c>
      <c r="AX3348" s="188">
        <v>157.369</v>
      </c>
      <c r="AY3348" s="187">
        <v>715.31363636363631</v>
      </c>
      <c r="AZ3348" s="188">
        <v>220.61899999999994</v>
      </c>
      <c r="BA3348" s="187">
        <v>72.996089122997404</v>
      </c>
      <c r="BB3348" s="188">
        <v>286.89899999999994</v>
      </c>
      <c r="BC3348" s="187">
        <v>1147.5959999999998</v>
      </c>
      <c r="BD3348" s="75"/>
      <c r="BE3348" s="75"/>
      <c r="BF3348" s="55"/>
      <c r="BH3348" s="74"/>
      <c r="BI3348" s="194"/>
      <c r="BJ3348" s="74"/>
    </row>
    <row r="3349" spans="1:62" s="77" customFormat="1" ht="11.25" customHeight="1" x14ac:dyDescent="0.2">
      <c r="A3349" s="184" t="s">
        <v>3782</v>
      </c>
      <c r="B3349" s="185">
        <v>0</v>
      </c>
      <c r="C3349" s="839">
        <v>96907</v>
      </c>
      <c r="D3349" s="284">
        <v>1E-4</v>
      </c>
      <c r="E3349" s="91">
        <v>0</v>
      </c>
      <c r="F3349" s="186">
        <v>0</v>
      </c>
      <c r="G3349" s="186">
        <v>0</v>
      </c>
      <c r="H3349" s="186">
        <v>0</v>
      </c>
      <c r="I3349" s="187">
        <v>0</v>
      </c>
      <c r="J3349" s="188">
        <v>0</v>
      </c>
      <c r="K3349" s="186">
        <v>0</v>
      </c>
      <c r="L3349" s="186">
        <v>0</v>
      </c>
      <c r="M3349" s="187">
        <v>0</v>
      </c>
      <c r="N3349" s="189">
        <v>0</v>
      </c>
      <c r="O3349" s="188">
        <v>2.27</v>
      </c>
      <c r="P3349" s="189">
        <v>2.27</v>
      </c>
      <c r="Q3349" s="189">
        <v>0</v>
      </c>
      <c r="R3349" s="186">
        <v>0</v>
      </c>
      <c r="S3349" s="186">
        <v>1E-4</v>
      </c>
      <c r="T3349" s="188">
        <v>0</v>
      </c>
      <c r="U3349" s="187">
        <v>0</v>
      </c>
      <c r="V3349" s="189">
        <v>0</v>
      </c>
      <c r="W3349" s="189">
        <v>0</v>
      </c>
      <c r="X3349" s="188">
        <v>0</v>
      </c>
      <c r="Y3349" s="188">
        <v>0</v>
      </c>
      <c r="Z3349" s="186">
        <v>0</v>
      </c>
      <c r="AA3349" s="186">
        <v>0</v>
      </c>
      <c r="AB3349" s="186">
        <v>0</v>
      </c>
      <c r="AC3349" s="187">
        <v>0</v>
      </c>
      <c r="AD3349" s="188">
        <v>0</v>
      </c>
      <c r="AE3349" s="189">
        <v>0</v>
      </c>
      <c r="AF3349" s="189">
        <v>0</v>
      </c>
      <c r="AG3349" s="189">
        <v>0</v>
      </c>
      <c r="AH3349" s="191">
        <v>0</v>
      </c>
      <c r="AI3349" s="186">
        <v>0</v>
      </c>
      <c r="AJ3349" s="192">
        <v>7506425601707</v>
      </c>
      <c r="AK3349" s="192" t="s">
        <v>262</v>
      </c>
      <c r="AL3349" s="226"/>
      <c r="AM3349" s="75">
        <v>96907</v>
      </c>
      <c r="AN3349" s="76"/>
      <c r="AO3349" s="188">
        <v>0</v>
      </c>
      <c r="AP3349" s="188">
        <v>0</v>
      </c>
      <c r="AQ3349" s="187">
        <v>0</v>
      </c>
      <c r="AR3349" s="188">
        <v>0</v>
      </c>
      <c r="AS3349" s="187">
        <v>0</v>
      </c>
      <c r="AT3349" s="188">
        <v>0</v>
      </c>
      <c r="AU3349" s="187">
        <v>0</v>
      </c>
      <c r="AV3349" s="188">
        <v>0</v>
      </c>
      <c r="AW3349" s="187">
        <v>0</v>
      </c>
      <c r="AX3349" s="188">
        <v>0</v>
      </c>
      <c r="AY3349" s="187">
        <v>0</v>
      </c>
      <c r="AZ3349" s="188">
        <v>0</v>
      </c>
      <c r="BA3349" s="187">
        <v>0</v>
      </c>
      <c r="BB3349" s="188">
        <v>0</v>
      </c>
      <c r="BC3349" s="187">
        <v>0</v>
      </c>
      <c r="BD3349" s="75"/>
      <c r="BE3349" s="75"/>
      <c r="BF3349" s="55"/>
      <c r="BH3349" s="74"/>
      <c r="BI3349" s="194"/>
      <c r="BJ3349" s="74"/>
    </row>
    <row r="3350" spans="1:62" s="77" customFormat="1" ht="11.25" customHeight="1" x14ac:dyDescent="0.2">
      <c r="A3350" s="333" t="s">
        <v>3783</v>
      </c>
      <c r="B3350" s="334">
        <v>0</v>
      </c>
      <c r="C3350" s="939">
        <v>96951</v>
      </c>
      <c r="D3350" s="390">
        <v>729.80499999999995</v>
      </c>
      <c r="E3350" s="336">
        <v>53.310380207311653</v>
      </c>
      <c r="F3350" s="338">
        <v>0</v>
      </c>
      <c r="G3350" s="338">
        <v>665</v>
      </c>
      <c r="H3350" s="338">
        <v>0</v>
      </c>
      <c r="I3350" s="339">
        <v>0</v>
      </c>
      <c r="J3350" s="337">
        <v>55</v>
      </c>
      <c r="K3350" s="338">
        <v>410.69206249999996</v>
      </c>
      <c r="L3350" s="338">
        <v>4.99</v>
      </c>
      <c r="M3350" s="339">
        <v>1.2150222650090785</v>
      </c>
      <c r="N3350" s="340">
        <v>0</v>
      </c>
      <c r="O3350" s="337">
        <v>0</v>
      </c>
      <c r="P3350" s="340">
        <v>0</v>
      </c>
      <c r="Q3350" s="340">
        <v>9.0727272727272723</v>
      </c>
      <c r="R3350" s="338">
        <v>395.35363636363633</v>
      </c>
      <c r="S3350" s="338">
        <v>724.81499999999994</v>
      </c>
      <c r="T3350" s="337">
        <v>723.90300000000002</v>
      </c>
      <c r="U3350" s="339">
        <v>52.879254270953929</v>
      </c>
      <c r="V3350" s="340">
        <v>0</v>
      </c>
      <c r="W3350" s="340">
        <v>0</v>
      </c>
      <c r="X3350" s="337">
        <v>723.90300000000002</v>
      </c>
      <c r="Y3350" s="337">
        <v>0</v>
      </c>
      <c r="Z3350" s="338">
        <v>4.54</v>
      </c>
      <c r="AA3350" s="338">
        <v>0</v>
      </c>
      <c r="AB3350" s="338">
        <v>0</v>
      </c>
      <c r="AC3350" s="339">
        <v>0</v>
      </c>
      <c r="AD3350" s="337">
        <v>0</v>
      </c>
      <c r="AE3350" s="340">
        <v>0</v>
      </c>
      <c r="AF3350" s="340">
        <v>0</v>
      </c>
      <c r="AG3350" s="340">
        <v>0</v>
      </c>
      <c r="AH3350" s="341">
        <v>0</v>
      </c>
      <c r="AI3350" s="186">
        <v>60</v>
      </c>
      <c r="AJ3350" s="192">
        <v>7506425601707</v>
      </c>
      <c r="AK3350" s="192" t="s">
        <v>262</v>
      </c>
      <c r="AL3350" s="226"/>
      <c r="AM3350" s="75">
        <v>96951</v>
      </c>
      <c r="AN3350" s="76"/>
      <c r="AO3350" s="188">
        <v>433.64300000000003</v>
      </c>
      <c r="AP3350" s="188">
        <v>8.6280000000000001</v>
      </c>
      <c r="AQ3350" s="187">
        <v>5.4607594936708859</v>
      </c>
      <c r="AR3350" s="188">
        <v>308.036</v>
      </c>
      <c r="AS3350" s="187">
        <v>0</v>
      </c>
      <c r="AT3350" s="188">
        <v>984.2650000000001</v>
      </c>
      <c r="AU3350" s="187">
        <v>0</v>
      </c>
      <c r="AV3350" s="188">
        <v>18.370999999999999</v>
      </c>
      <c r="AW3350" s="187">
        <v>40.824444444444438</v>
      </c>
      <c r="AX3350" s="188">
        <v>211.78800000000001</v>
      </c>
      <c r="AY3350" s="187">
        <v>71.729566245228767</v>
      </c>
      <c r="AZ3350" s="188">
        <v>159.80400000000003</v>
      </c>
      <c r="BA3350" s="187">
        <v>68.085722806868063</v>
      </c>
      <c r="BB3350" s="188">
        <v>167.97999999999996</v>
      </c>
      <c r="BC3350" s="187">
        <v>0</v>
      </c>
      <c r="BD3350" s="75"/>
      <c r="BE3350" s="75"/>
      <c r="BF3350" s="55"/>
      <c r="BH3350" s="74"/>
      <c r="BI3350" s="194"/>
      <c r="BJ3350" s="74"/>
    </row>
    <row r="3351" spans="1:62" s="77" customFormat="1" ht="11.25" customHeight="1" x14ac:dyDescent="0.2">
      <c r="A3351" s="184" t="s">
        <v>3784</v>
      </c>
      <c r="B3351" s="185">
        <v>0</v>
      </c>
      <c r="C3351" s="839">
        <v>96909</v>
      </c>
      <c r="D3351" s="284">
        <v>1E-4</v>
      </c>
      <c r="E3351" s="91">
        <v>0</v>
      </c>
      <c r="F3351" s="186">
        <v>0</v>
      </c>
      <c r="G3351" s="186">
        <v>0</v>
      </c>
      <c r="H3351" s="186">
        <v>0</v>
      </c>
      <c r="I3351" s="187">
        <v>0</v>
      </c>
      <c r="J3351" s="188">
        <v>0</v>
      </c>
      <c r="K3351" s="186">
        <v>0</v>
      </c>
      <c r="L3351" s="186">
        <v>0</v>
      </c>
      <c r="M3351" s="187">
        <v>0</v>
      </c>
      <c r="N3351" s="189">
        <v>0</v>
      </c>
      <c r="O3351" s="188">
        <v>23.276</v>
      </c>
      <c r="P3351" s="189">
        <v>23.276</v>
      </c>
      <c r="Q3351" s="189">
        <v>0</v>
      </c>
      <c r="R3351" s="186">
        <v>0</v>
      </c>
      <c r="S3351" s="186">
        <v>1E-4</v>
      </c>
      <c r="T3351" s="188">
        <v>0</v>
      </c>
      <c r="U3351" s="187">
        <v>0</v>
      </c>
      <c r="V3351" s="189">
        <v>0</v>
      </c>
      <c r="W3351" s="189">
        <v>0</v>
      </c>
      <c r="X3351" s="188">
        <v>0</v>
      </c>
      <c r="Y3351" s="188">
        <v>0</v>
      </c>
      <c r="Z3351" s="186">
        <v>0</v>
      </c>
      <c r="AA3351" s="186">
        <v>0</v>
      </c>
      <c r="AB3351" s="186">
        <v>0</v>
      </c>
      <c r="AC3351" s="187">
        <v>0</v>
      </c>
      <c r="AD3351" s="188">
        <v>0</v>
      </c>
      <c r="AE3351" s="189">
        <v>0</v>
      </c>
      <c r="AF3351" s="189">
        <v>0</v>
      </c>
      <c r="AG3351" s="189">
        <v>0</v>
      </c>
      <c r="AH3351" s="191">
        <v>0</v>
      </c>
      <c r="AI3351" s="186">
        <v>0</v>
      </c>
      <c r="AJ3351" s="192">
        <v>7506425601707</v>
      </c>
      <c r="AK3351" s="192" t="s">
        <v>262</v>
      </c>
      <c r="AL3351" s="226"/>
      <c r="AM3351" s="75">
        <v>96909</v>
      </c>
      <c r="AN3351" s="76"/>
      <c r="AO3351" s="188">
        <v>0</v>
      </c>
      <c r="AP3351" s="188">
        <v>0</v>
      </c>
      <c r="AQ3351" s="187">
        <v>0</v>
      </c>
      <c r="AR3351" s="188">
        <v>0</v>
      </c>
      <c r="AS3351" s="187">
        <v>0</v>
      </c>
      <c r="AT3351" s="188">
        <v>0</v>
      </c>
      <c r="AU3351" s="187">
        <v>0</v>
      </c>
      <c r="AV3351" s="188">
        <v>0</v>
      </c>
      <c r="AW3351" s="187">
        <v>0</v>
      </c>
      <c r="AX3351" s="188">
        <v>0</v>
      </c>
      <c r="AY3351" s="187">
        <v>0</v>
      </c>
      <c r="AZ3351" s="188">
        <v>0</v>
      </c>
      <c r="BA3351" s="187">
        <v>0</v>
      </c>
      <c r="BB3351" s="188">
        <v>0</v>
      </c>
      <c r="BC3351" s="187">
        <v>0</v>
      </c>
      <c r="BD3351" s="75"/>
      <c r="BE3351" s="75"/>
      <c r="BF3351" s="55"/>
      <c r="BH3351" s="74"/>
      <c r="BI3351" s="194"/>
      <c r="BJ3351" s="74"/>
    </row>
    <row r="3352" spans="1:62" s="77" customFormat="1" ht="11.25" customHeight="1" x14ac:dyDescent="0.2">
      <c r="A3352" s="333" t="s">
        <v>3785</v>
      </c>
      <c r="B3352" s="334">
        <v>0</v>
      </c>
      <c r="C3352" s="939">
        <v>96957</v>
      </c>
      <c r="D3352" s="390">
        <v>701.56899999999996</v>
      </c>
      <c r="E3352" s="336">
        <v>59.5679940904852</v>
      </c>
      <c r="F3352" s="338">
        <v>527</v>
      </c>
      <c r="G3352" s="338">
        <v>527</v>
      </c>
      <c r="H3352" s="338">
        <v>0</v>
      </c>
      <c r="I3352" s="339">
        <v>0</v>
      </c>
      <c r="J3352" s="337">
        <v>355</v>
      </c>
      <c r="K3352" s="338">
        <v>353.32849999999996</v>
      </c>
      <c r="L3352" s="338">
        <v>107.268</v>
      </c>
      <c r="M3352" s="339">
        <v>30.359283216610045</v>
      </c>
      <c r="N3352" s="340">
        <v>0</v>
      </c>
      <c r="O3352" s="337">
        <v>0</v>
      </c>
      <c r="P3352" s="340">
        <v>10.879</v>
      </c>
      <c r="Q3352" s="340">
        <v>33.280845070422536</v>
      </c>
      <c r="R3352" s="338">
        <v>50.222619718309851</v>
      </c>
      <c r="S3352" s="338">
        <v>594.30099999999993</v>
      </c>
      <c r="T3352" s="337">
        <v>594.29699999999991</v>
      </c>
      <c r="U3352" s="339">
        <v>50.459869498214836</v>
      </c>
      <c r="V3352" s="340">
        <v>7.0839999999999996</v>
      </c>
      <c r="W3352" s="340">
        <v>10.879</v>
      </c>
      <c r="X3352" s="337">
        <v>576.33399999999995</v>
      </c>
      <c r="Y3352" s="337">
        <v>0</v>
      </c>
      <c r="Z3352" s="338">
        <v>5.0599999999999996</v>
      </c>
      <c r="AA3352" s="338">
        <v>0</v>
      </c>
      <c r="AB3352" s="338">
        <v>0</v>
      </c>
      <c r="AC3352" s="339">
        <v>0</v>
      </c>
      <c r="AD3352" s="337">
        <v>3.039999999999992</v>
      </c>
      <c r="AE3352" s="340">
        <v>0</v>
      </c>
      <c r="AF3352" s="340">
        <v>0</v>
      </c>
      <c r="AG3352" s="340">
        <v>0</v>
      </c>
      <c r="AH3352" s="341">
        <v>0</v>
      </c>
      <c r="AI3352" s="186">
        <v>305</v>
      </c>
      <c r="AJ3352" s="192">
        <v>7506425601707</v>
      </c>
      <c r="AK3352" s="192" t="s">
        <v>262</v>
      </c>
      <c r="AL3352" s="226"/>
      <c r="AM3352" s="75">
        <v>96957</v>
      </c>
      <c r="AN3352" s="76"/>
      <c r="AO3352" s="188">
        <v>436.59166666666664</v>
      </c>
      <c r="AP3352" s="188">
        <v>353.43599999999998</v>
      </c>
      <c r="AQ3352" s="187">
        <v>96.567213114754097</v>
      </c>
      <c r="AR3352" s="188">
        <v>484.48999999999995</v>
      </c>
      <c r="AS3352" s="187">
        <v>1937.9599999999996</v>
      </c>
      <c r="AT3352" s="188">
        <v>471.84899999999999</v>
      </c>
      <c r="AU3352" s="187">
        <v>1887.396</v>
      </c>
      <c r="AV3352" s="188">
        <v>398.98499999999996</v>
      </c>
      <c r="AW3352" s="187">
        <v>997.46249999999998</v>
      </c>
      <c r="AX3352" s="188">
        <v>289.95</v>
      </c>
      <c r="AY3352" s="187">
        <v>724.87499999999989</v>
      </c>
      <c r="AZ3352" s="188">
        <v>637.55500000000006</v>
      </c>
      <c r="BA3352" s="187">
        <v>151.2790579034413</v>
      </c>
      <c r="BB3352" s="188">
        <v>564.697</v>
      </c>
      <c r="BC3352" s="187">
        <v>1411.7425000000001</v>
      </c>
      <c r="BD3352" s="75"/>
      <c r="BE3352" s="75"/>
      <c r="BF3352" s="55"/>
      <c r="BH3352" s="74"/>
      <c r="BI3352" s="194"/>
      <c r="BJ3352" s="74"/>
    </row>
    <row r="3353" spans="1:62" s="77" customFormat="1" ht="11.25" customHeight="1" x14ac:dyDescent="0.2">
      <c r="A3353" s="184" t="s">
        <v>3786</v>
      </c>
      <c r="B3353" s="185">
        <v>0</v>
      </c>
      <c r="C3353" s="839">
        <v>96912</v>
      </c>
      <c r="D3353" s="284">
        <v>1E-4</v>
      </c>
      <c r="E3353" s="91">
        <v>0</v>
      </c>
      <c r="F3353" s="186">
        <v>0</v>
      </c>
      <c r="G3353" s="186">
        <v>0</v>
      </c>
      <c r="H3353" s="186">
        <v>0</v>
      </c>
      <c r="I3353" s="187">
        <v>0</v>
      </c>
      <c r="J3353" s="188">
        <v>0</v>
      </c>
      <c r="K3353" s="186">
        <v>0</v>
      </c>
      <c r="L3353" s="186">
        <v>0</v>
      </c>
      <c r="M3353" s="187">
        <v>0</v>
      </c>
      <c r="N3353" s="189">
        <v>0</v>
      </c>
      <c r="O3353" s="188">
        <v>12.008000000000001</v>
      </c>
      <c r="P3353" s="189">
        <v>12.008000000000001</v>
      </c>
      <c r="Q3353" s="189">
        <v>0</v>
      </c>
      <c r="R3353" s="186">
        <v>0</v>
      </c>
      <c r="S3353" s="186">
        <v>1E-4</v>
      </c>
      <c r="T3353" s="188">
        <v>0</v>
      </c>
      <c r="U3353" s="187">
        <v>0</v>
      </c>
      <c r="V3353" s="189">
        <v>0</v>
      </c>
      <c r="W3353" s="189">
        <v>0</v>
      </c>
      <c r="X3353" s="188">
        <v>0</v>
      </c>
      <c r="Y3353" s="188">
        <v>0</v>
      </c>
      <c r="Z3353" s="186">
        <v>0</v>
      </c>
      <c r="AA3353" s="186">
        <v>0</v>
      </c>
      <c r="AB3353" s="186">
        <v>0</v>
      </c>
      <c r="AC3353" s="187">
        <v>0</v>
      </c>
      <c r="AD3353" s="188">
        <v>0</v>
      </c>
      <c r="AE3353" s="189">
        <v>0</v>
      </c>
      <c r="AF3353" s="189">
        <v>0</v>
      </c>
      <c r="AG3353" s="189">
        <v>0</v>
      </c>
      <c r="AH3353" s="191">
        <v>0</v>
      </c>
      <c r="AI3353" s="186">
        <v>0</v>
      </c>
      <c r="AJ3353" s="192">
        <v>7506425601707</v>
      </c>
      <c r="AK3353" s="192" t="s">
        <v>262</v>
      </c>
      <c r="AL3353" s="226"/>
      <c r="AM3353" s="75">
        <v>96912</v>
      </c>
      <c r="AN3353" s="76"/>
      <c r="AO3353" s="188">
        <v>0</v>
      </c>
      <c r="AP3353" s="188">
        <v>0</v>
      </c>
      <c r="AQ3353" s="187">
        <v>0</v>
      </c>
      <c r="AR3353" s="188">
        <v>0</v>
      </c>
      <c r="AS3353" s="187">
        <v>0</v>
      </c>
      <c r="AT3353" s="188">
        <v>0</v>
      </c>
      <c r="AU3353" s="187">
        <v>0</v>
      </c>
      <c r="AV3353" s="188">
        <v>0</v>
      </c>
      <c r="AW3353" s="187">
        <v>0</v>
      </c>
      <c r="AX3353" s="188">
        <v>0</v>
      </c>
      <c r="AY3353" s="187">
        <v>0</v>
      </c>
      <c r="AZ3353" s="188">
        <v>0</v>
      </c>
      <c r="BA3353" s="187">
        <v>0</v>
      </c>
      <c r="BB3353" s="188">
        <v>0</v>
      </c>
      <c r="BC3353" s="187">
        <v>0</v>
      </c>
      <c r="BD3353" s="75"/>
      <c r="BE3353" s="75"/>
      <c r="BF3353" s="55"/>
      <c r="BH3353" s="74"/>
      <c r="BI3353" s="194"/>
      <c r="BJ3353" s="74"/>
    </row>
    <row r="3354" spans="1:62" s="77" customFormat="1" ht="11.25" customHeight="1" x14ac:dyDescent="0.2">
      <c r="A3354" s="333" t="s">
        <v>3786</v>
      </c>
      <c r="B3354" s="334">
        <v>0</v>
      </c>
      <c r="C3354" s="939">
        <v>96953</v>
      </c>
      <c r="D3354" s="390">
        <v>22.752000000000002</v>
      </c>
      <c r="E3354" s="336">
        <v>1.0048496849410673</v>
      </c>
      <c r="F3354" s="338">
        <v>840</v>
      </c>
      <c r="G3354" s="338">
        <v>1680</v>
      </c>
      <c r="H3354" s="338">
        <v>0</v>
      </c>
      <c r="I3354" s="339">
        <v>0</v>
      </c>
      <c r="J3354" s="337">
        <v>756.45</v>
      </c>
      <c r="K3354" s="338">
        <v>679.26577500000019</v>
      </c>
      <c r="L3354" s="338">
        <v>8.847999999999999</v>
      </c>
      <c r="M3354" s="339">
        <v>1.3025829249236054</v>
      </c>
      <c r="N3354" s="340">
        <v>332.43200000000002</v>
      </c>
      <c r="O3354" s="337">
        <v>0</v>
      </c>
      <c r="P3354" s="340">
        <v>334.012</v>
      </c>
      <c r="Q3354" s="340">
        <v>45.32487276092273</v>
      </c>
      <c r="R3354" s="338">
        <v>0.55141780686099551</v>
      </c>
      <c r="S3354" s="338">
        <v>13.904000000000003</v>
      </c>
      <c r="T3354" s="337">
        <v>13.904</v>
      </c>
      <c r="U3354" s="339">
        <v>0.61407480746398546</v>
      </c>
      <c r="V3354" s="340">
        <v>0</v>
      </c>
      <c r="W3354" s="340">
        <v>1.58</v>
      </c>
      <c r="X3354" s="337">
        <v>12.324</v>
      </c>
      <c r="Y3354" s="337">
        <v>0</v>
      </c>
      <c r="Z3354" s="338">
        <v>0</v>
      </c>
      <c r="AA3354" s="338">
        <v>0</v>
      </c>
      <c r="AB3354" s="338">
        <v>0</v>
      </c>
      <c r="AC3354" s="339">
        <v>0</v>
      </c>
      <c r="AD3354" s="337">
        <v>0</v>
      </c>
      <c r="AE3354" s="340">
        <v>215.501</v>
      </c>
      <c r="AF3354" s="340">
        <v>213.92100000000002</v>
      </c>
      <c r="AG3354" s="340">
        <v>11.690999999999999</v>
      </c>
      <c r="AH3354" s="341">
        <v>0</v>
      </c>
      <c r="AI3354" s="186">
        <v>650.64</v>
      </c>
      <c r="AJ3354" s="192">
        <v>7506425601707</v>
      </c>
      <c r="AK3354" s="192" t="s">
        <v>262</v>
      </c>
      <c r="AL3354" s="226"/>
      <c r="AM3354" s="75">
        <v>96953</v>
      </c>
      <c r="AN3354" s="76"/>
      <c r="AO3354" s="188">
        <v>836.55333333333328</v>
      </c>
      <c r="AP3354" s="188">
        <v>334.012</v>
      </c>
      <c r="AQ3354" s="187">
        <v>48.975366568914957</v>
      </c>
      <c r="AR3354" s="188">
        <v>1106.3120000000001</v>
      </c>
      <c r="AS3354" s="187">
        <v>2836.6974358974362</v>
      </c>
      <c r="AT3354" s="188">
        <v>1069.3359999999998</v>
      </c>
      <c r="AU3354" s="187">
        <v>2741.8871794871793</v>
      </c>
      <c r="AV3354" s="188">
        <v>381.73399999999998</v>
      </c>
      <c r="AW3354" s="187">
        <v>596.45937500000002</v>
      </c>
      <c r="AX3354" s="188">
        <v>928.726</v>
      </c>
      <c r="AY3354" s="187">
        <v>1451.1343750000001</v>
      </c>
      <c r="AZ3354" s="188">
        <v>725.51800000000003</v>
      </c>
      <c r="BA3354" s="187">
        <v>128.63657478821148</v>
      </c>
      <c r="BB3354" s="188">
        <v>773.89199999999994</v>
      </c>
      <c r="BC3354" s="187">
        <v>1934.7299999999998</v>
      </c>
      <c r="BD3354" s="75"/>
      <c r="BE3354" s="75"/>
      <c r="BF3354" s="55"/>
      <c r="BH3354" s="74"/>
      <c r="BI3354" s="194"/>
      <c r="BJ3354" s="74"/>
    </row>
    <row r="3355" spans="1:62" s="77" customFormat="1" ht="11.25" customHeight="1" x14ac:dyDescent="0.2">
      <c r="A3355" s="184" t="s">
        <v>3787</v>
      </c>
      <c r="B3355" s="185">
        <v>0</v>
      </c>
      <c r="C3355" s="839">
        <v>96913</v>
      </c>
      <c r="D3355" s="284">
        <v>1E-4</v>
      </c>
      <c r="E3355" s="91">
        <v>0</v>
      </c>
      <c r="F3355" s="186">
        <v>0</v>
      </c>
      <c r="G3355" s="186">
        <v>0</v>
      </c>
      <c r="H3355" s="186">
        <v>0</v>
      </c>
      <c r="I3355" s="187">
        <v>0</v>
      </c>
      <c r="J3355" s="188">
        <v>0</v>
      </c>
      <c r="K3355" s="186">
        <v>0</v>
      </c>
      <c r="L3355" s="186">
        <v>0</v>
      </c>
      <c r="M3355" s="187">
        <v>0</v>
      </c>
      <c r="N3355" s="189">
        <v>0</v>
      </c>
      <c r="O3355" s="188">
        <v>2.4969999999999999</v>
      </c>
      <c r="P3355" s="189">
        <v>2.4969999999999999</v>
      </c>
      <c r="Q3355" s="189">
        <v>0</v>
      </c>
      <c r="R3355" s="186">
        <v>0</v>
      </c>
      <c r="S3355" s="186">
        <v>1E-4</v>
      </c>
      <c r="T3355" s="188">
        <v>0</v>
      </c>
      <c r="U3355" s="187">
        <v>0</v>
      </c>
      <c r="V3355" s="189">
        <v>0</v>
      </c>
      <c r="W3355" s="189">
        <v>0</v>
      </c>
      <c r="X3355" s="188">
        <v>0</v>
      </c>
      <c r="Y3355" s="188">
        <v>0</v>
      </c>
      <c r="Z3355" s="186">
        <v>0</v>
      </c>
      <c r="AA3355" s="186">
        <v>0</v>
      </c>
      <c r="AB3355" s="186">
        <v>0</v>
      </c>
      <c r="AC3355" s="187">
        <v>0</v>
      </c>
      <c r="AD3355" s="188">
        <v>0</v>
      </c>
      <c r="AE3355" s="189">
        <v>0</v>
      </c>
      <c r="AF3355" s="189">
        <v>0</v>
      </c>
      <c r="AG3355" s="189">
        <v>0</v>
      </c>
      <c r="AH3355" s="191">
        <v>0</v>
      </c>
      <c r="AI3355" s="186">
        <v>0</v>
      </c>
      <c r="AJ3355" s="192">
        <v>7506425601707</v>
      </c>
      <c r="AK3355" s="192" t="s">
        <v>262</v>
      </c>
      <c r="AL3355" s="226"/>
      <c r="AM3355" s="75">
        <v>96913</v>
      </c>
      <c r="AN3355" s="76"/>
      <c r="AO3355" s="188">
        <v>0</v>
      </c>
      <c r="AP3355" s="188">
        <v>0</v>
      </c>
      <c r="AQ3355" s="187">
        <v>0</v>
      </c>
      <c r="AR3355" s="188">
        <v>0</v>
      </c>
      <c r="AS3355" s="187">
        <v>0</v>
      </c>
      <c r="AT3355" s="188">
        <v>0</v>
      </c>
      <c r="AU3355" s="187">
        <v>0</v>
      </c>
      <c r="AV3355" s="188">
        <v>0</v>
      </c>
      <c r="AW3355" s="187">
        <v>0</v>
      </c>
      <c r="AX3355" s="188">
        <v>0</v>
      </c>
      <c r="AY3355" s="187">
        <v>0</v>
      </c>
      <c r="AZ3355" s="188">
        <v>0</v>
      </c>
      <c r="BA3355" s="187">
        <v>0</v>
      </c>
      <c r="BB3355" s="188">
        <v>0</v>
      </c>
      <c r="BC3355" s="187">
        <v>0</v>
      </c>
      <c r="BD3355" s="75"/>
      <c r="BE3355" s="75"/>
      <c r="BF3355" s="55"/>
      <c r="BH3355" s="74"/>
      <c r="BI3355" s="194"/>
      <c r="BJ3355" s="74"/>
    </row>
    <row r="3356" spans="1:62" s="77" customFormat="1" ht="11.25" customHeight="1" x14ac:dyDescent="0.2">
      <c r="A3356" s="333" t="s">
        <v>3787</v>
      </c>
      <c r="B3356" s="334">
        <v>0</v>
      </c>
      <c r="C3356" s="939">
        <v>96954</v>
      </c>
      <c r="D3356" s="390">
        <v>803.80700000000002</v>
      </c>
      <c r="E3356" s="336">
        <v>1389.9831758394964</v>
      </c>
      <c r="F3356" s="338">
        <v>190</v>
      </c>
      <c r="G3356" s="338">
        <v>0</v>
      </c>
      <c r="H3356" s="338">
        <v>0</v>
      </c>
      <c r="I3356" s="339">
        <v>0</v>
      </c>
      <c r="J3356" s="337">
        <v>70</v>
      </c>
      <c r="K3356" s="338">
        <v>17.348562500000003</v>
      </c>
      <c r="L3356" s="338">
        <v>3.6319999999999997</v>
      </c>
      <c r="M3356" s="339">
        <v>20.935452144810263</v>
      </c>
      <c r="N3356" s="340">
        <v>0</v>
      </c>
      <c r="O3356" s="337">
        <v>0</v>
      </c>
      <c r="P3356" s="340">
        <v>0</v>
      </c>
      <c r="Q3356" s="340">
        <v>5.1885714285714277</v>
      </c>
      <c r="R3356" s="338">
        <v>342.93214285714288</v>
      </c>
      <c r="S3356" s="338">
        <v>800.17500000000007</v>
      </c>
      <c r="T3356" s="337">
        <v>800.17499999999995</v>
      </c>
      <c r="U3356" s="339">
        <v>1383.7025401960534</v>
      </c>
      <c r="V3356" s="340">
        <v>0</v>
      </c>
      <c r="W3356" s="340">
        <v>0</v>
      </c>
      <c r="X3356" s="337">
        <v>800.17499999999995</v>
      </c>
      <c r="Y3356" s="337">
        <v>0</v>
      </c>
      <c r="Z3356" s="338">
        <v>0</v>
      </c>
      <c r="AA3356" s="338">
        <v>0</v>
      </c>
      <c r="AB3356" s="338">
        <v>0</v>
      </c>
      <c r="AC3356" s="339">
        <v>0</v>
      </c>
      <c r="AD3356" s="337">
        <v>0</v>
      </c>
      <c r="AE3356" s="340">
        <v>0</v>
      </c>
      <c r="AF3356" s="340">
        <v>0</v>
      </c>
      <c r="AG3356" s="340">
        <v>0</v>
      </c>
      <c r="AH3356" s="341">
        <v>0</v>
      </c>
      <c r="AI3356" s="186">
        <v>70</v>
      </c>
      <c r="AJ3356" s="192">
        <v>7506425601707</v>
      </c>
      <c r="AK3356" s="192" t="s">
        <v>262</v>
      </c>
      <c r="AL3356" s="226"/>
      <c r="AM3356" s="75">
        <v>96954</v>
      </c>
      <c r="AN3356" s="76"/>
      <c r="AO3356" s="188">
        <v>13.468666666666666</v>
      </c>
      <c r="AP3356" s="188">
        <v>10.669</v>
      </c>
      <c r="AQ3356" s="187">
        <v>0</v>
      </c>
      <c r="AR3356" s="188">
        <v>24.058999999999997</v>
      </c>
      <c r="AS3356" s="187">
        <v>0</v>
      </c>
      <c r="AT3356" s="188">
        <v>5.6780000000000017</v>
      </c>
      <c r="AU3356" s="187">
        <v>0</v>
      </c>
      <c r="AV3356" s="188">
        <v>13.157</v>
      </c>
      <c r="AW3356" s="187">
        <v>14.61888888888889</v>
      </c>
      <c r="AX3356" s="188">
        <v>244.25300000000001</v>
      </c>
      <c r="AY3356" s="187">
        <v>271.39222222222224</v>
      </c>
      <c r="AZ3356" s="188">
        <v>173.65000000000003</v>
      </c>
      <c r="BA3356" s="187">
        <v>3404.2344638306217</v>
      </c>
      <c r="BB3356" s="188">
        <v>150.047</v>
      </c>
      <c r="BC3356" s="187">
        <v>0</v>
      </c>
      <c r="BD3356" s="75"/>
      <c r="BE3356" s="75"/>
      <c r="BF3356" s="55"/>
      <c r="BH3356" s="74"/>
      <c r="BI3356" s="194"/>
      <c r="BJ3356" s="74"/>
    </row>
    <row r="3357" spans="1:62" s="77" customFormat="1" ht="11.25" customHeight="1" x14ac:dyDescent="0.2">
      <c r="A3357" s="184" t="s">
        <v>3788</v>
      </c>
      <c r="B3357" s="185">
        <v>0</v>
      </c>
      <c r="C3357" s="839">
        <v>96914</v>
      </c>
      <c r="D3357" s="284">
        <v>1E-4</v>
      </c>
      <c r="E3357" s="91">
        <v>0</v>
      </c>
      <c r="F3357" s="186">
        <v>0</v>
      </c>
      <c r="G3357" s="186">
        <v>0</v>
      </c>
      <c r="H3357" s="186">
        <v>0</v>
      </c>
      <c r="I3357" s="187">
        <v>0</v>
      </c>
      <c r="J3357" s="188">
        <v>0</v>
      </c>
      <c r="K3357" s="186">
        <v>0</v>
      </c>
      <c r="L3357" s="186">
        <v>0</v>
      </c>
      <c r="M3357" s="187">
        <v>0</v>
      </c>
      <c r="N3357" s="189">
        <v>0</v>
      </c>
      <c r="O3357" s="188">
        <v>3.6539999999999999</v>
      </c>
      <c r="P3357" s="189">
        <v>3.6539999999999999</v>
      </c>
      <c r="Q3357" s="189">
        <v>0</v>
      </c>
      <c r="R3357" s="186">
        <v>0</v>
      </c>
      <c r="S3357" s="186">
        <v>1E-4</v>
      </c>
      <c r="T3357" s="188">
        <v>0</v>
      </c>
      <c r="U3357" s="187">
        <v>0</v>
      </c>
      <c r="V3357" s="189">
        <v>0</v>
      </c>
      <c r="W3357" s="189">
        <v>0</v>
      </c>
      <c r="X3357" s="188">
        <v>0</v>
      </c>
      <c r="Y3357" s="188">
        <v>0</v>
      </c>
      <c r="Z3357" s="186">
        <v>0</v>
      </c>
      <c r="AA3357" s="186">
        <v>0</v>
      </c>
      <c r="AB3357" s="186">
        <v>0</v>
      </c>
      <c r="AC3357" s="187">
        <v>0</v>
      </c>
      <c r="AD3357" s="188">
        <v>0</v>
      </c>
      <c r="AE3357" s="189">
        <v>0</v>
      </c>
      <c r="AF3357" s="189">
        <v>0</v>
      </c>
      <c r="AG3357" s="189">
        <v>0</v>
      </c>
      <c r="AH3357" s="191">
        <v>0</v>
      </c>
      <c r="AI3357" s="186">
        <v>0</v>
      </c>
      <c r="AJ3357" s="192">
        <v>7506425601707</v>
      </c>
      <c r="AK3357" s="192" t="s">
        <v>262</v>
      </c>
      <c r="AL3357" s="226"/>
      <c r="AM3357" s="75">
        <v>96914</v>
      </c>
      <c r="AN3357" s="76"/>
      <c r="AO3357" s="188">
        <v>0</v>
      </c>
      <c r="AP3357" s="188">
        <v>0</v>
      </c>
      <c r="AQ3357" s="187">
        <v>0</v>
      </c>
      <c r="AR3357" s="188">
        <v>0</v>
      </c>
      <c r="AS3357" s="187">
        <v>0</v>
      </c>
      <c r="AT3357" s="188">
        <v>0</v>
      </c>
      <c r="AU3357" s="187">
        <v>0</v>
      </c>
      <c r="AV3357" s="188">
        <v>0</v>
      </c>
      <c r="AW3357" s="187">
        <v>0</v>
      </c>
      <c r="AX3357" s="188">
        <v>0</v>
      </c>
      <c r="AY3357" s="187">
        <v>0</v>
      </c>
      <c r="AZ3357" s="188">
        <v>0</v>
      </c>
      <c r="BA3357" s="187">
        <v>0</v>
      </c>
      <c r="BB3357" s="188">
        <v>0</v>
      </c>
      <c r="BC3357" s="187">
        <v>0</v>
      </c>
      <c r="BD3357" s="75"/>
      <c r="BE3357" s="75"/>
      <c r="BF3357" s="55"/>
      <c r="BH3357" s="74"/>
      <c r="BI3357" s="194"/>
      <c r="BJ3357" s="74"/>
    </row>
    <row r="3358" spans="1:62" s="77" customFormat="1" ht="11.25" customHeight="1" x14ac:dyDescent="0.2">
      <c r="A3358" s="333" t="s">
        <v>3789</v>
      </c>
      <c r="B3358" s="334">
        <v>0</v>
      </c>
      <c r="C3358" s="939">
        <v>96955</v>
      </c>
      <c r="D3358" s="390">
        <v>377.92799999999994</v>
      </c>
      <c r="E3358" s="336">
        <v>55.039694748205491</v>
      </c>
      <c r="F3358" s="338">
        <v>0</v>
      </c>
      <c r="G3358" s="338">
        <v>87</v>
      </c>
      <c r="H3358" s="338">
        <v>0</v>
      </c>
      <c r="I3358" s="339">
        <v>0</v>
      </c>
      <c r="J3358" s="337">
        <v>275</v>
      </c>
      <c r="K3358" s="338">
        <v>205.993875</v>
      </c>
      <c r="L3358" s="338">
        <v>43.582999999999998</v>
      </c>
      <c r="M3358" s="339">
        <v>21.15742519043345</v>
      </c>
      <c r="N3358" s="340">
        <v>0</v>
      </c>
      <c r="O3358" s="337">
        <v>0</v>
      </c>
      <c r="P3358" s="340">
        <v>25.577999999999999</v>
      </c>
      <c r="Q3358" s="340">
        <v>25.149454545454546</v>
      </c>
      <c r="R3358" s="338">
        <v>36.47399999999999</v>
      </c>
      <c r="S3358" s="338">
        <v>334.34499999999991</v>
      </c>
      <c r="T3358" s="337">
        <v>334.34100000000001</v>
      </c>
      <c r="U3358" s="339">
        <v>48.691884649482901</v>
      </c>
      <c r="V3358" s="340">
        <v>0</v>
      </c>
      <c r="W3358" s="340">
        <v>25.577999999999999</v>
      </c>
      <c r="X3358" s="337">
        <v>308.76300000000003</v>
      </c>
      <c r="Y3358" s="337">
        <v>0</v>
      </c>
      <c r="Z3358" s="338">
        <v>0</v>
      </c>
      <c r="AA3358" s="338">
        <v>0</v>
      </c>
      <c r="AB3358" s="338">
        <v>0</v>
      </c>
      <c r="AC3358" s="339">
        <v>0</v>
      </c>
      <c r="AD3358" s="337">
        <v>9.4000000000000057</v>
      </c>
      <c r="AE3358" s="340">
        <v>0</v>
      </c>
      <c r="AF3358" s="340">
        <v>0</v>
      </c>
      <c r="AG3358" s="340">
        <v>0</v>
      </c>
      <c r="AH3358" s="341">
        <v>0</v>
      </c>
      <c r="AI3358" s="186">
        <v>270.02</v>
      </c>
      <c r="AJ3358" s="192">
        <v>7506425601707</v>
      </c>
      <c r="AK3358" s="192" t="s">
        <v>262</v>
      </c>
      <c r="AL3358" s="226"/>
      <c r="AM3358" s="75">
        <v>96955</v>
      </c>
      <c r="AN3358" s="76"/>
      <c r="AO3358" s="188">
        <v>235.42433333333335</v>
      </c>
      <c r="AP3358" s="188">
        <v>251.34800000000001</v>
      </c>
      <c r="AQ3358" s="187">
        <v>125.04875621890548</v>
      </c>
      <c r="AR3358" s="188">
        <v>231.24799999999999</v>
      </c>
      <c r="AS3358" s="187">
        <v>0</v>
      </c>
      <c r="AT3358" s="188">
        <v>223.67700000000002</v>
      </c>
      <c r="AU3358" s="187">
        <v>0</v>
      </c>
      <c r="AV3358" s="188">
        <v>160.24900000000002</v>
      </c>
      <c r="AW3358" s="187">
        <v>1335.4083333333335</v>
      </c>
      <c r="AX3358" s="188">
        <v>220.03199999999998</v>
      </c>
      <c r="AY3358" s="187">
        <v>1833.6</v>
      </c>
      <c r="AZ3358" s="188">
        <v>203.83900000000003</v>
      </c>
      <c r="BA3358" s="187">
        <v>119.15253048388419</v>
      </c>
      <c r="BB3358" s="188">
        <v>313.72300000000007</v>
      </c>
      <c r="BC3358" s="187">
        <v>2614.358333333334</v>
      </c>
      <c r="BD3358" s="75"/>
      <c r="BE3358" s="75"/>
      <c r="BF3358" s="55"/>
      <c r="BH3358" s="74"/>
      <c r="BI3358" s="194"/>
      <c r="BJ3358" s="74"/>
    </row>
    <row r="3359" spans="1:62" s="77" customFormat="1" ht="11.25" customHeight="1" x14ac:dyDescent="0.2">
      <c r="A3359" s="184" t="s">
        <v>3790</v>
      </c>
      <c r="B3359" s="185">
        <v>0</v>
      </c>
      <c r="C3359" s="839">
        <v>96919</v>
      </c>
      <c r="D3359" s="284">
        <v>1E-4</v>
      </c>
      <c r="E3359" s="91">
        <v>0</v>
      </c>
      <c r="F3359" s="186">
        <v>0</v>
      </c>
      <c r="G3359" s="186">
        <v>0</v>
      </c>
      <c r="H3359" s="186">
        <v>0</v>
      </c>
      <c r="I3359" s="187">
        <v>0</v>
      </c>
      <c r="J3359" s="188">
        <v>0</v>
      </c>
      <c r="K3359" s="186">
        <v>0</v>
      </c>
      <c r="L3359" s="186">
        <v>0</v>
      </c>
      <c r="M3359" s="187">
        <v>0</v>
      </c>
      <c r="N3359" s="189">
        <v>0</v>
      </c>
      <c r="O3359" s="188">
        <v>12.789</v>
      </c>
      <c r="P3359" s="189">
        <v>12.789</v>
      </c>
      <c r="Q3359" s="189">
        <v>0</v>
      </c>
      <c r="R3359" s="186">
        <v>0</v>
      </c>
      <c r="S3359" s="186">
        <v>1E-4</v>
      </c>
      <c r="T3359" s="188">
        <v>0</v>
      </c>
      <c r="U3359" s="187">
        <v>0</v>
      </c>
      <c r="V3359" s="189">
        <v>0</v>
      </c>
      <c r="W3359" s="189">
        <v>0</v>
      </c>
      <c r="X3359" s="188">
        <v>0</v>
      </c>
      <c r="Y3359" s="188">
        <v>0</v>
      </c>
      <c r="Z3359" s="186">
        <v>0</v>
      </c>
      <c r="AA3359" s="186">
        <v>0</v>
      </c>
      <c r="AB3359" s="186">
        <v>0</v>
      </c>
      <c r="AC3359" s="187">
        <v>0</v>
      </c>
      <c r="AD3359" s="188">
        <v>0</v>
      </c>
      <c r="AE3359" s="189">
        <v>0</v>
      </c>
      <c r="AF3359" s="189">
        <v>0</v>
      </c>
      <c r="AG3359" s="189">
        <v>0</v>
      </c>
      <c r="AH3359" s="191">
        <v>0</v>
      </c>
      <c r="AI3359" s="186">
        <v>0</v>
      </c>
      <c r="AJ3359" s="192">
        <v>7506425601707</v>
      </c>
      <c r="AK3359" s="192" t="s">
        <v>262</v>
      </c>
      <c r="AL3359" s="226"/>
      <c r="AM3359" s="75">
        <v>96919</v>
      </c>
      <c r="AN3359" s="76"/>
      <c r="AO3359" s="188">
        <v>0</v>
      </c>
      <c r="AP3359" s="188">
        <v>0</v>
      </c>
      <c r="AQ3359" s="187">
        <v>0</v>
      </c>
      <c r="AR3359" s="188">
        <v>0</v>
      </c>
      <c r="AS3359" s="187">
        <v>0</v>
      </c>
      <c r="AT3359" s="188">
        <v>0</v>
      </c>
      <c r="AU3359" s="187">
        <v>0</v>
      </c>
      <c r="AV3359" s="188">
        <v>0</v>
      </c>
      <c r="AW3359" s="187">
        <v>0</v>
      </c>
      <c r="AX3359" s="188">
        <v>0</v>
      </c>
      <c r="AY3359" s="187">
        <v>0</v>
      </c>
      <c r="AZ3359" s="188">
        <v>0</v>
      </c>
      <c r="BA3359" s="187">
        <v>0</v>
      </c>
      <c r="BB3359" s="188">
        <v>0</v>
      </c>
      <c r="BC3359" s="187">
        <v>0</v>
      </c>
      <c r="BD3359" s="75"/>
      <c r="BE3359" s="75"/>
      <c r="BF3359" s="55"/>
      <c r="BH3359" s="74"/>
      <c r="BI3359" s="194"/>
      <c r="BJ3359" s="74"/>
    </row>
    <row r="3360" spans="1:62" s="77" customFormat="1" ht="11.25" customHeight="1" x14ac:dyDescent="0.2">
      <c r="A3360" s="333" t="s">
        <v>3790</v>
      </c>
      <c r="B3360" s="334">
        <v>0</v>
      </c>
      <c r="C3360" s="939">
        <v>96952</v>
      </c>
      <c r="D3360" s="390">
        <v>46.197000000000003</v>
      </c>
      <c r="E3360" s="336">
        <v>1.2444299047002281</v>
      </c>
      <c r="F3360" s="338">
        <v>870</v>
      </c>
      <c r="G3360" s="338">
        <v>2610</v>
      </c>
      <c r="H3360" s="338">
        <v>0</v>
      </c>
      <c r="I3360" s="339">
        <v>0</v>
      </c>
      <c r="J3360" s="337">
        <v>371</v>
      </c>
      <c r="K3360" s="338">
        <v>1113.6906906250001</v>
      </c>
      <c r="L3360" s="338">
        <v>39.936999999999998</v>
      </c>
      <c r="M3360" s="339">
        <v>3.5860046542714179</v>
      </c>
      <c r="N3360" s="340">
        <v>211.67099999999999</v>
      </c>
      <c r="O3360" s="337">
        <v>0</v>
      </c>
      <c r="P3360" s="340">
        <v>217.41299999999998</v>
      </c>
      <c r="Q3360" s="340">
        <v>69.366576819407001</v>
      </c>
      <c r="R3360" s="338">
        <v>0.50619946091644241</v>
      </c>
      <c r="S3360" s="338">
        <v>6.2600000000000051</v>
      </c>
      <c r="T3360" s="337">
        <v>6.2640000000000002</v>
      </c>
      <c r="U3360" s="339">
        <v>0.16873625826443769</v>
      </c>
      <c r="V3360" s="340">
        <v>0</v>
      </c>
      <c r="W3360" s="340">
        <v>5.742</v>
      </c>
      <c r="X3360" s="337">
        <v>0.52200000000000024</v>
      </c>
      <c r="Y3360" s="337">
        <v>0</v>
      </c>
      <c r="Z3360" s="338">
        <v>0</v>
      </c>
      <c r="AA3360" s="338">
        <v>0</v>
      </c>
      <c r="AB3360" s="338">
        <v>0</v>
      </c>
      <c r="AC3360" s="339">
        <v>0</v>
      </c>
      <c r="AD3360" s="337">
        <v>3.6500000000000057</v>
      </c>
      <c r="AE3360" s="340">
        <v>118.23099999999999</v>
      </c>
      <c r="AF3360" s="340">
        <v>118.23099999999999</v>
      </c>
      <c r="AG3360" s="340">
        <v>39.933000000000007</v>
      </c>
      <c r="AH3360" s="341">
        <v>0</v>
      </c>
      <c r="AI3360" s="186">
        <v>365</v>
      </c>
      <c r="AJ3360" s="192">
        <v>7506425601707</v>
      </c>
      <c r="AK3360" s="192" t="s">
        <v>262</v>
      </c>
      <c r="AL3360" s="226"/>
      <c r="AM3360" s="75">
        <v>96952</v>
      </c>
      <c r="AN3360" s="76"/>
      <c r="AO3360" s="188">
        <v>972.49166666666679</v>
      </c>
      <c r="AP3360" s="188">
        <v>716.71399999999994</v>
      </c>
      <c r="AQ3360" s="187">
        <v>90.49419191919192</v>
      </c>
      <c r="AR3360" s="188">
        <v>987.62800000000004</v>
      </c>
      <c r="AS3360" s="187">
        <v>0</v>
      </c>
      <c r="AT3360" s="188">
        <v>1213.133</v>
      </c>
      <c r="AU3360" s="187">
        <v>0</v>
      </c>
      <c r="AV3360" s="188">
        <v>761.07500000000005</v>
      </c>
      <c r="AW3360" s="187">
        <v>0</v>
      </c>
      <c r="AX3360" s="188">
        <v>685.64699999999993</v>
      </c>
      <c r="AY3360" s="187">
        <v>0</v>
      </c>
      <c r="AZ3360" s="188">
        <v>1223.027</v>
      </c>
      <c r="BA3360" s="187">
        <v>126.08681756887717</v>
      </c>
      <c r="BB3360" s="188">
        <v>453.61599999999993</v>
      </c>
      <c r="BC3360" s="187">
        <v>0</v>
      </c>
      <c r="BD3360" s="75"/>
      <c r="BE3360" s="75"/>
      <c r="BF3360" s="55"/>
      <c r="BH3360" s="74"/>
      <c r="BI3360" s="194"/>
      <c r="BJ3360" s="74"/>
    </row>
    <row r="3361" spans="1:62" s="77" customFormat="1" ht="11.25" customHeight="1" x14ac:dyDescent="0.2">
      <c r="A3361" s="184" t="s">
        <v>3791</v>
      </c>
      <c r="B3361" s="185">
        <v>0</v>
      </c>
      <c r="C3361" s="839">
        <v>96921</v>
      </c>
      <c r="D3361" s="284">
        <v>1E-4</v>
      </c>
      <c r="E3361" s="91">
        <v>0</v>
      </c>
      <c r="F3361" s="186">
        <v>0</v>
      </c>
      <c r="G3361" s="186">
        <v>0</v>
      </c>
      <c r="H3361" s="186">
        <v>0</v>
      </c>
      <c r="I3361" s="187">
        <v>0</v>
      </c>
      <c r="J3361" s="188">
        <v>0</v>
      </c>
      <c r="K3361" s="186">
        <v>0</v>
      </c>
      <c r="L3361" s="186">
        <v>0</v>
      </c>
      <c r="M3361" s="187">
        <v>0</v>
      </c>
      <c r="N3361" s="189">
        <v>0</v>
      </c>
      <c r="O3361" s="188">
        <v>14.484</v>
      </c>
      <c r="P3361" s="189">
        <v>14.484</v>
      </c>
      <c r="Q3361" s="189">
        <v>0</v>
      </c>
      <c r="R3361" s="186">
        <v>0</v>
      </c>
      <c r="S3361" s="186">
        <v>1E-4</v>
      </c>
      <c r="T3361" s="188">
        <v>0</v>
      </c>
      <c r="U3361" s="187">
        <v>0</v>
      </c>
      <c r="V3361" s="189">
        <v>0</v>
      </c>
      <c r="W3361" s="189">
        <v>0</v>
      </c>
      <c r="X3361" s="188">
        <v>0</v>
      </c>
      <c r="Y3361" s="188">
        <v>0</v>
      </c>
      <c r="Z3361" s="186">
        <v>0</v>
      </c>
      <c r="AA3361" s="186">
        <v>0</v>
      </c>
      <c r="AB3361" s="186">
        <v>0</v>
      </c>
      <c r="AC3361" s="187">
        <v>0</v>
      </c>
      <c r="AD3361" s="188">
        <v>0</v>
      </c>
      <c r="AE3361" s="189">
        <v>0</v>
      </c>
      <c r="AF3361" s="189">
        <v>0</v>
      </c>
      <c r="AG3361" s="189">
        <v>0</v>
      </c>
      <c r="AH3361" s="191">
        <v>0</v>
      </c>
      <c r="AI3361" s="186">
        <v>0</v>
      </c>
      <c r="AJ3361" s="192">
        <v>7506425601707</v>
      </c>
      <c r="AK3361" s="192" t="s">
        <v>262</v>
      </c>
      <c r="AL3361" s="226"/>
      <c r="AM3361" s="75">
        <v>96921</v>
      </c>
      <c r="AN3361" s="76"/>
      <c r="AO3361" s="188">
        <v>0</v>
      </c>
      <c r="AP3361" s="188">
        <v>0</v>
      </c>
      <c r="AQ3361" s="187">
        <v>0</v>
      </c>
      <c r="AR3361" s="188">
        <v>0</v>
      </c>
      <c r="AS3361" s="187">
        <v>0</v>
      </c>
      <c r="AT3361" s="188">
        <v>0</v>
      </c>
      <c r="AU3361" s="187">
        <v>0</v>
      </c>
      <c r="AV3361" s="188">
        <v>0</v>
      </c>
      <c r="AW3361" s="187">
        <v>0</v>
      </c>
      <c r="AX3361" s="188">
        <v>0</v>
      </c>
      <c r="AY3361" s="187">
        <v>0</v>
      </c>
      <c r="AZ3361" s="188">
        <v>0</v>
      </c>
      <c r="BA3361" s="187">
        <v>0</v>
      </c>
      <c r="BB3361" s="188">
        <v>0</v>
      </c>
      <c r="BC3361" s="187">
        <v>0</v>
      </c>
      <c r="BD3361" s="75"/>
      <c r="BE3361" s="75"/>
      <c r="BF3361" s="55"/>
      <c r="BH3361" s="74"/>
      <c r="BI3361" s="194"/>
      <c r="BJ3361" s="74"/>
    </row>
    <row r="3362" spans="1:62" s="77" customFormat="1" ht="11.25" customHeight="1" x14ac:dyDescent="0.2">
      <c r="A3362" s="333" t="s">
        <v>3791</v>
      </c>
      <c r="B3362" s="334">
        <v>0</v>
      </c>
      <c r="C3362" s="939">
        <v>96959</v>
      </c>
      <c r="D3362" s="390">
        <v>163.30000000000001</v>
      </c>
      <c r="E3362" s="336">
        <v>9.5349769458261182</v>
      </c>
      <c r="F3362" s="338">
        <v>473</v>
      </c>
      <c r="G3362" s="338">
        <v>946</v>
      </c>
      <c r="H3362" s="338">
        <v>0</v>
      </c>
      <c r="I3362" s="339">
        <v>0</v>
      </c>
      <c r="J3362" s="337">
        <v>490</v>
      </c>
      <c r="K3362" s="338">
        <v>513.79253749999998</v>
      </c>
      <c r="L3362" s="338">
        <v>107.63799999999999</v>
      </c>
      <c r="M3362" s="339">
        <v>20.949700928655467</v>
      </c>
      <c r="N3362" s="340">
        <v>53.959999999999994</v>
      </c>
      <c r="O3362" s="337">
        <v>0</v>
      </c>
      <c r="P3362" s="340">
        <v>68.443999999999988</v>
      </c>
      <c r="Q3362" s="340">
        <v>35.935102040816325</v>
      </c>
      <c r="R3362" s="338">
        <v>3.4078775510204093</v>
      </c>
      <c r="S3362" s="338">
        <v>55.66200000000002</v>
      </c>
      <c r="T3362" s="337">
        <v>55.379999999999995</v>
      </c>
      <c r="U3362" s="339">
        <v>3.2336008772801605</v>
      </c>
      <c r="V3362" s="340">
        <v>8.8040000000000003</v>
      </c>
      <c r="W3362" s="340">
        <v>14.483999999999998</v>
      </c>
      <c r="X3362" s="337">
        <v>32.091999999999999</v>
      </c>
      <c r="Y3362" s="337">
        <v>0</v>
      </c>
      <c r="Z3362" s="338">
        <v>31.24</v>
      </c>
      <c r="AA3362" s="338">
        <v>19.88</v>
      </c>
      <c r="AB3362" s="338">
        <v>0</v>
      </c>
      <c r="AC3362" s="339">
        <v>0</v>
      </c>
      <c r="AD3362" s="337">
        <v>7.9500000000000028</v>
      </c>
      <c r="AE3362" s="340">
        <v>14.481999999999999</v>
      </c>
      <c r="AF3362" s="340">
        <v>14.481999999999999</v>
      </c>
      <c r="AG3362" s="340">
        <v>4.827</v>
      </c>
      <c r="AH3362" s="341">
        <v>0</v>
      </c>
      <c r="AI3362" s="186">
        <v>390</v>
      </c>
      <c r="AJ3362" s="192">
        <v>7506425601707</v>
      </c>
      <c r="AK3362" s="192" t="s">
        <v>262</v>
      </c>
      <c r="AL3362" s="226"/>
      <c r="AM3362" s="75">
        <v>96959</v>
      </c>
      <c r="AN3362" s="76"/>
      <c r="AO3362" s="188">
        <v>450.34266666666667</v>
      </c>
      <c r="AP3362" s="188">
        <v>541.03000000000009</v>
      </c>
      <c r="AQ3362" s="187">
        <v>57.988210075026799</v>
      </c>
      <c r="AR3362" s="188">
        <v>233.74999999999997</v>
      </c>
      <c r="AS3362" s="187">
        <v>2337.4999999999995</v>
      </c>
      <c r="AT3362" s="188">
        <v>576.24799999999993</v>
      </c>
      <c r="AU3362" s="187">
        <v>5762.48</v>
      </c>
      <c r="AV3362" s="188">
        <v>573.97399999999993</v>
      </c>
      <c r="AW3362" s="187">
        <v>1434.9349999999997</v>
      </c>
      <c r="AX3362" s="188">
        <v>552.95000000000005</v>
      </c>
      <c r="AY3362" s="187">
        <v>1382.375</v>
      </c>
      <c r="AZ3362" s="188">
        <v>742.67200000000003</v>
      </c>
      <c r="BA3362" s="187">
        <v>74.212876174640158</v>
      </c>
      <c r="BB3362" s="188">
        <v>1058.47</v>
      </c>
      <c r="BC3362" s="187">
        <v>8820.5833333333339</v>
      </c>
      <c r="BD3362" s="75"/>
      <c r="BE3362" s="75"/>
      <c r="BF3362" s="55"/>
      <c r="BH3362" s="74"/>
      <c r="BI3362" s="194"/>
      <c r="BJ3362" s="74"/>
    </row>
    <row r="3363" spans="1:62" s="77" customFormat="1" ht="11.25" customHeight="1" x14ac:dyDescent="0.2">
      <c r="A3363" s="184" t="s">
        <v>3792</v>
      </c>
      <c r="B3363" s="185">
        <v>0</v>
      </c>
      <c r="C3363" s="832">
        <v>96926</v>
      </c>
      <c r="D3363" s="284">
        <v>746.096</v>
      </c>
      <c r="E3363" s="91">
        <v>32.586831074562809</v>
      </c>
      <c r="F3363" s="186">
        <v>0</v>
      </c>
      <c r="G3363" s="186">
        <v>884</v>
      </c>
      <c r="H3363" s="186">
        <v>0</v>
      </c>
      <c r="I3363" s="187">
        <v>0</v>
      </c>
      <c r="J3363" s="188">
        <v>155</v>
      </c>
      <c r="K3363" s="186">
        <v>686.868875</v>
      </c>
      <c r="L3363" s="186">
        <v>67.183999999999997</v>
      </c>
      <c r="M3363" s="187">
        <v>9.781197320958821</v>
      </c>
      <c r="N3363" s="189">
        <v>0</v>
      </c>
      <c r="O3363" s="188">
        <v>0</v>
      </c>
      <c r="P3363" s="189">
        <v>13.26</v>
      </c>
      <c r="Q3363" s="189">
        <v>51.899354838709677</v>
      </c>
      <c r="R3363" s="186">
        <v>131.40232258064518</v>
      </c>
      <c r="S3363" s="186">
        <v>678.91200000000003</v>
      </c>
      <c r="T3363" s="188">
        <v>678.91200000000003</v>
      </c>
      <c r="U3363" s="187">
        <v>29.652471878275165</v>
      </c>
      <c r="V3363" s="189">
        <v>0</v>
      </c>
      <c r="W3363" s="189">
        <v>13.26</v>
      </c>
      <c r="X3363" s="188">
        <v>665.65200000000004</v>
      </c>
      <c r="Y3363" s="188">
        <v>0</v>
      </c>
      <c r="Z3363" s="186">
        <v>0</v>
      </c>
      <c r="AA3363" s="186">
        <v>0</v>
      </c>
      <c r="AB3363" s="186">
        <v>0</v>
      </c>
      <c r="AC3363" s="187">
        <v>0</v>
      </c>
      <c r="AD3363" s="188">
        <v>0</v>
      </c>
      <c r="AE3363" s="189">
        <v>0</v>
      </c>
      <c r="AF3363" s="189">
        <v>0</v>
      </c>
      <c r="AG3363" s="189">
        <v>0</v>
      </c>
      <c r="AH3363" s="191">
        <v>0</v>
      </c>
      <c r="AI3363" s="186">
        <v>230</v>
      </c>
      <c r="AJ3363" s="192">
        <v>7506425601684</v>
      </c>
      <c r="AK3363" s="192" t="s">
        <v>262</v>
      </c>
      <c r="AL3363" s="226"/>
      <c r="AM3363" s="75">
        <v>96926</v>
      </c>
      <c r="AN3363" s="76"/>
      <c r="AO3363" s="188">
        <v>689.81533333333334</v>
      </c>
      <c r="AP3363" s="188">
        <v>362.44000000000005</v>
      </c>
      <c r="AQ3363" s="187">
        <v>204.76836158192094</v>
      </c>
      <c r="AR3363" s="188">
        <v>1149.202</v>
      </c>
      <c r="AS3363" s="187">
        <v>648.09496954658243</v>
      </c>
      <c r="AT3363" s="188">
        <v>557.80399999999997</v>
      </c>
      <c r="AU3363" s="187">
        <v>313.54037267080741</v>
      </c>
      <c r="AV3363" s="188">
        <v>391.61200000000002</v>
      </c>
      <c r="AW3363" s="187">
        <v>102.3362043734582</v>
      </c>
      <c r="AX3363" s="188">
        <v>496.81200000000001</v>
      </c>
      <c r="AY3363" s="187">
        <v>87.03326734754657</v>
      </c>
      <c r="AZ3363" s="188">
        <v>442</v>
      </c>
      <c r="BA3363" s="187">
        <v>0</v>
      </c>
      <c r="BB3363" s="188">
        <v>519.79599999999994</v>
      </c>
      <c r="BC3363" s="187">
        <v>127.74162472475619</v>
      </c>
      <c r="BD3363" s="75"/>
      <c r="BE3363" s="75"/>
      <c r="BF3363" s="55"/>
      <c r="BH3363" s="74"/>
      <c r="BI3363" s="194"/>
      <c r="BJ3363" s="74"/>
    </row>
    <row r="3364" spans="1:62" s="77" customFormat="1" ht="11.25" customHeight="1" x14ac:dyDescent="0.2">
      <c r="A3364" s="184">
        <v>0</v>
      </c>
      <c r="B3364" s="185">
        <v>0</v>
      </c>
      <c r="C3364" s="832">
        <v>96961</v>
      </c>
      <c r="D3364" s="284">
        <v>0</v>
      </c>
      <c r="E3364" s="91">
        <v>0</v>
      </c>
      <c r="F3364" s="186">
        <v>0</v>
      </c>
      <c r="G3364" s="186">
        <v>0</v>
      </c>
      <c r="H3364" s="186">
        <v>0</v>
      </c>
      <c r="I3364" s="187">
        <v>0</v>
      </c>
      <c r="J3364" s="188">
        <v>0</v>
      </c>
      <c r="K3364" s="186">
        <v>0</v>
      </c>
      <c r="L3364" s="186">
        <v>0</v>
      </c>
      <c r="M3364" s="187">
        <v>0</v>
      </c>
      <c r="N3364" s="189">
        <v>0</v>
      </c>
      <c r="O3364" s="188">
        <v>0</v>
      </c>
      <c r="P3364" s="189">
        <v>0</v>
      </c>
      <c r="Q3364" s="189">
        <v>0</v>
      </c>
      <c r="R3364" s="186">
        <v>0</v>
      </c>
      <c r="S3364" s="186">
        <v>0</v>
      </c>
      <c r="T3364" s="188">
        <v>0</v>
      </c>
      <c r="U3364" s="187">
        <v>0</v>
      </c>
      <c r="V3364" s="189">
        <v>0</v>
      </c>
      <c r="W3364" s="189">
        <v>0</v>
      </c>
      <c r="X3364" s="188">
        <v>0</v>
      </c>
      <c r="Y3364" s="188">
        <v>0</v>
      </c>
      <c r="Z3364" s="186">
        <v>0</v>
      </c>
      <c r="AA3364" s="186">
        <v>0</v>
      </c>
      <c r="AB3364" s="186">
        <v>0</v>
      </c>
      <c r="AC3364" s="187">
        <v>0</v>
      </c>
      <c r="AD3364" s="188">
        <v>0</v>
      </c>
      <c r="AE3364" s="189">
        <v>0</v>
      </c>
      <c r="AF3364" s="189">
        <v>0</v>
      </c>
      <c r="AG3364" s="189">
        <v>0</v>
      </c>
      <c r="AH3364" s="191">
        <v>0</v>
      </c>
      <c r="AI3364" s="186">
        <v>0</v>
      </c>
      <c r="AJ3364" s="192">
        <v>7506425601684</v>
      </c>
      <c r="AK3364" s="192" t="s">
        <v>262</v>
      </c>
      <c r="AL3364" s="226"/>
      <c r="AM3364" s="75">
        <v>96961</v>
      </c>
      <c r="AN3364" s="76"/>
      <c r="AO3364" s="188">
        <v>0</v>
      </c>
      <c r="AP3364" s="188">
        <v>0</v>
      </c>
      <c r="AQ3364" s="187">
        <v>0</v>
      </c>
      <c r="AR3364" s="188">
        <v>0</v>
      </c>
      <c r="AS3364" s="187">
        <v>0</v>
      </c>
      <c r="AT3364" s="188">
        <v>0</v>
      </c>
      <c r="AU3364" s="187">
        <v>0</v>
      </c>
      <c r="AV3364" s="188">
        <v>0</v>
      </c>
      <c r="AW3364" s="187">
        <v>0</v>
      </c>
      <c r="AX3364" s="188">
        <v>0</v>
      </c>
      <c r="AY3364" s="187">
        <v>0</v>
      </c>
      <c r="AZ3364" s="188">
        <v>0</v>
      </c>
      <c r="BA3364" s="187">
        <v>0</v>
      </c>
      <c r="BB3364" s="188">
        <v>0</v>
      </c>
      <c r="BC3364" s="187">
        <v>0</v>
      </c>
      <c r="BD3364" s="75"/>
      <c r="BE3364" s="75"/>
      <c r="BF3364" s="55"/>
      <c r="BH3364" s="74"/>
      <c r="BI3364" s="194"/>
      <c r="BJ3364" s="74"/>
    </row>
    <row r="3365" spans="1:62" s="55" customFormat="1" ht="11.25" customHeight="1" x14ac:dyDescent="0.2">
      <c r="A3365" s="149" t="s">
        <v>300</v>
      </c>
      <c r="B3365" s="169">
        <v>0</v>
      </c>
      <c r="C3365" s="871"/>
      <c r="D3365" s="379">
        <v>31985.733200000021</v>
      </c>
      <c r="E3365" s="220">
        <v>27.912319474026638</v>
      </c>
      <c r="F3365" s="221">
        <v>25162.25</v>
      </c>
      <c r="G3365" s="221">
        <v>54598</v>
      </c>
      <c r="H3365" s="221">
        <v>0</v>
      </c>
      <c r="I3365" s="222">
        <v>0</v>
      </c>
      <c r="J3365" s="223">
        <v>23774.34</v>
      </c>
      <c r="K3365" s="221">
        <v>34378.081581249993</v>
      </c>
      <c r="L3365" s="221">
        <v>2987.5349999999999</v>
      </c>
      <c r="M3365" s="221">
        <v>8.690231864565181</v>
      </c>
      <c r="N3365" s="223">
        <v>1342.1270000000002</v>
      </c>
      <c r="O3365" s="223">
        <v>8447.33</v>
      </c>
      <c r="P3365" s="223">
        <v>10114.829000000002</v>
      </c>
      <c r="Q3365" s="224">
        <v>2283.1682754654908</v>
      </c>
      <c r="R3365" s="224">
        <v>9712.2726521777622</v>
      </c>
      <c r="S3365" s="224">
        <v>22915.294000000002</v>
      </c>
      <c r="T3365" s="223">
        <v>27782.584999999992</v>
      </c>
      <c r="U3365" s="222">
        <v>24.24444621873791</v>
      </c>
      <c r="V3365" s="224">
        <v>1553.4219999999998</v>
      </c>
      <c r="W3365" s="224">
        <v>325.37199999999996</v>
      </c>
      <c r="X3365" s="223">
        <v>25903.791000000005</v>
      </c>
      <c r="Y3365" s="223">
        <v>0</v>
      </c>
      <c r="Z3365" s="221">
        <v>54.912999999999997</v>
      </c>
      <c r="AA3365" s="221">
        <v>19.88</v>
      </c>
      <c r="AB3365" s="221">
        <v>0</v>
      </c>
      <c r="AC3365" s="221">
        <v>0</v>
      </c>
      <c r="AD3365" s="223">
        <v>203.59600000000012</v>
      </c>
      <c r="AE3365" s="224">
        <v>1001.1799999999998</v>
      </c>
      <c r="AF3365" s="224">
        <v>995.7829999999999</v>
      </c>
      <c r="AG3365" s="224">
        <v>165.84800000000001</v>
      </c>
      <c r="AH3365" s="224">
        <v>0</v>
      </c>
      <c r="AI3365" s="225">
        <v>26657.000000000007</v>
      </c>
      <c r="AJ3365" s="192">
        <v>0</v>
      </c>
      <c r="AK3365" s="192">
        <v>0</v>
      </c>
      <c r="AL3365" s="90"/>
      <c r="AM3365" s="75">
        <v>0</v>
      </c>
      <c r="AN3365" s="90"/>
      <c r="AO3365" s="223">
        <v>0</v>
      </c>
      <c r="AP3365" s="223">
        <v>0</v>
      </c>
      <c r="AQ3365" s="222">
        <v>0</v>
      </c>
      <c r="AR3365" s="223">
        <v>0</v>
      </c>
      <c r="AS3365" s="222">
        <v>0</v>
      </c>
      <c r="AT3365" s="223">
        <v>0</v>
      </c>
      <c r="AU3365" s="222">
        <v>0</v>
      </c>
      <c r="AV3365" s="223">
        <v>0</v>
      </c>
      <c r="AW3365" s="222">
        <v>0</v>
      </c>
      <c r="AX3365" s="223">
        <v>0</v>
      </c>
      <c r="AY3365" s="222">
        <v>0</v>
      </c>
      <c r="AZ3365" s="223">
        <v>0</v>
      </c>
      <c r="BA3365" s="222">
        <v>0</v>
      </c>
      <c r="BB3365" s="223">
        <v>0</v>
      </c>
      <c r="BC3365" s="222">
        <v>0</v>
      </c>
      <c r="BD3365" s="75"/>
      <c r="BE3365" s="75"/>
      <c r="BH3365" s="74"/>
      <c r="BI3365" s="194"/>
      <c r="BJ3365" s="74"/>
    </row>
    <row r="3366" spans="1:62" s="55" customFormat="1" ht="11.25" customHeight="1" x14ac:dyDescent="0.2">
      <c r="A3366" s="184" t="s">
        <v>3793</v>
      </c>
      <c r="B3366" s="185">
        <v>0</v>
      </c>
      <c r="C3366" s="831">
        <v>95505</v>
      </c>
      <c r="D3366" s="284">
        <v>1E-4</v>
      </c>
      <c r="E3366" s="91">
        <v>0</v>
      </c>
      <c r="F3366" s="186">
        <v>0</v>
      </c>
      <c r="G3366" s="186">
        <v>0</v>
      </c>
      <c r="H3366" s="186">
        <v>0</v>
      </c>
      <c r="I3366" s="187">
        <v>0</v>
      </c>
      <c r="J3366" s="186">
        <v>0</v>
      </c>
      <c r="K3366" s="186">
        <v>0</v>
      </c>
      <c r="L3366" s="186">
        <v>0</v>
      </c>
      <c r="M3366" s="186">
        <v>0</v>
      </c>
      <c r="N3366" s="188">
        <v>0</v>
      </c>
      <c r="O3366" s="189">
        <v>0</v>
      </c>
      <c r="P3366" s="186">
        <v>0</v>
      </c>
      <c r="Q3366" s="189">
        <v>0</v>
      </c>
      <c r="R3366" s="189">
        <v>0</v>
      </c>
      <c r="S3366" s="189">
        <v>1E-4</v>
      </c>
      <c r="T3366" s="188">
        <v>0</v>
      </c>
      <c r="U3366" s="187">
        <v>0</v>
      </c>
      <c r="V3366" s="189">
        <v>0</v>
      </c>
      <c r="W3366" s="189">
        <v>0</v>
      </c>
      <c r="X3366" s="188">
        <v>0</v>
      </c>
      <c r="Y3366" s="188">
        <v>0</v>
      </c>
      <c r="Z3366" s="186">
        <v>0</v>
      </c>
      <c r="AA3366" s="186">
        <v>0</v>
      </c>
      <c r="AB3366" s="186">
        <v>0</v>
      </c>
      <c r="AC3366" s="186">
        <v>0</v>
      </c>
      <c r="AD3366" s="188">
        <v>0</v>
      </c>
      <c r="AE3366" s="189">
        <v>0</v>
      </c>
      <c r="AF3366" s="189">
        <v>0</v>
      </c>
      <c r="AG3366" s="189">
        <v>0</v>
      </c>
      <c r="AH3366" s="191">
        <v>0</v>
      </c>
      <c r="AI3366" s="186">
        <v>0</v>
      </c>
      <c r="AJ3366" s="192">
        <v>7501943449701</v>
      </c>
      <c r="AK3366" s="192" t="s">
        <v>262</v>
      </c>
      <c r="AL3366" s="90"/>
      <c r="AM3366" s="75">
        <v>95505</v>
      </c>
      <c r="AN3366" s="90"/>
      <c r="AO3366" s="188">
        <v>0</v>
      </c>
      <c r="AP3366" s="188">
        <v>0</v>
      </c>
      <c r="AQ3366" s="187">
        <v>0</v>
      </c>
      <c r="AR3366" s="188">
        <v>0</v>
      </c>
      <c r="AS3366" s="187">
        <v>0</v>
      </c>
      <c r="AT3366" s="188">
        <v>0</v>
      </c>
      <c r="AU3366" s="187">
        <v>0</v>
      </c>
      <c r="AV3366" s="188">
        <v>0</v>
      </c>
      <c r="AW3366" s="187">
        <v>0</v>
      </c>
      <c r="AX3366" s="188">
        <v>0</v>
      </c>
      <c r="AY3366" s="187">
        <v>0</v>
      </c>
      <c r="AZ3366" s="188">
        <v>0</v>
      </c>
      <c r="BA3366" s="187">
        <v>0</v>
      </c>
      <c r="BB3366" s="188">
        <v>0</v>
      </c>
      <c r="BC3366" s="187">
        <v>0</v>
      </c>
      <c r="BD3366" s="75"/>
      <c r="BE3366" s="75"/>
      <c r="BH3366" s="74"/>
      <c r="BI3366" s="194"/>
      <c r="BJ3366" s="74"/>
    </row>
    <row r="3367" spans="1:62" s="55" customFormat="1" ht="11.25" customHeight="1" x14ac:dyDescent="0.2">
      <c r="A3367" s="184" t="s">
        <v>3794</v>
      </c>
      <c r="B3367" s="185">
        <v>0</v>
      </c>
      <c r="C3367" s="832">
        <v>95503</v>
      </c>
      <c r="D3367" s="284">
        <v>11.853</v>
      </c>
      <c r="E3367" s="91">
        <v>0</v>
      </c>
      <c r="F3367" s="186">
        <v>0</v>
      </c>
      <c r="G3367" s="186">
        <v>0</v>
      </c>
      <c r="H3367" s="186">
        <v>0</v>
      </c>
      <c r="I3367" s="187">
        <v>0</v>
      </c>
      <c r="J3367" s="186">
        <v>0</v>
      </c>
      <c r="K3367" s="186">
        <v>0</v>
      </c>
      <c r="L3367" s="186">
        <v>0</v>
      </c>
      <c r="M3367" s="186">
        <v>0</v>
      </c>
      <c r="N3367" s="188">
        <v>0</v>
      </c>
      <c r="O3367" s="189">
        <v>0</v>
      </c>
      <c r="P3367" s="186">
        <v>0</v>
      </c>
      <c r="Q3367" s="189">
        <v>0</v>
      </c>
      <c r="R3367" s="189">
        <v>0</v>
      </c>
      <c r="S3367" s="189">
        <v>11.853</v>
      </c>
      <c r="T3367" s="188">
        <v>11.853</v>
      </c>
      <c r="U3367" s="187">
        <v>0</v>
      </c>
      <c r="V3367" s="189">
        <v>0</v>
      </c>
      <c r="W3367" s="189">
        <v>0</v>
      </c>
      <c r="X3367" s="188">
        <v>11.853</v>
      </c>
      <c r="Y3367" s="188">
        <v>0</v>
      </c>
      <c r="Z3367" s="186">
        <v>0</v>
      </c>
      <c r="AA3367" s="186">
        <v>0</v>
      </c>
      <c r="AB3367" s="186">
        <v>0</v>
      </c>
      <c r="AC3367" s="186">
        <v>0</v>
      </c>
      <c r="AD3367" s="188">
        <v>0</v>
      </c>
      <c r="AE3367" s="189">
        <v>0</v>
      </c>
      <c r="AF3367" s="189">
        <v>0</v>
      </c>
      <c r="AG3367" s="189">
        <v>0</v>
      </c>
      <c r="AH3367" s="191">
        <v>0</v>
      </c>
      <c r="AI3367" s="186">
        <v>0</v>
      </c>
      <c r="AJ3367" s="192">
        <v>7501943449701</v>
      </c>
      <c r="AK3367" s="192">
        <v>95505</v>
      </c>
      <c r="AL3367" s="90"/>
      <c r="AM3367" s="75">
        <v>95503</v>
      </c>
      <c r="AN3367" s="90"/>
      <c r="AO3367" s="188">
        <v>0</v>
      </c>
      <c r="AP3367" s="188">
        <v>0</v>
      </c>
      <c r="AQ3367" s="187">
        <v>0</v>
      </c>
      <c r="AR3367" s="188">
        <v>0</v>
      </c>
      <c r="AS3367" s="187">
        <v>0</v>
      </c>
      <c r="AT3367" s="188">
        <v>0</v>
      </c>
      <c r="AU3367" s="187">
        <v>0</v>
      </c>
      <c r="AV3367" s="188">
        <v>0</v>
      </c>
      <c r="AW3367" s="187">
        <v>0</v>
      </c>
      <c r="AX3367" s="188">
        <v>0</v>
      </c>
      <c r="AY3367" s="187">
        <v>0</v>
      </c>
      <c r="AZ3367" s="188">
        <v>0</v>
      </c>
      <c r="BA3367" s="187">
        <v>0</v>
      </c>
      <c r="BB3367" s="188">
        <v>0</v>
      </c>
      <c r="BC3367" s="187">
        <v>0</v>
      </c>
      <c r="BD3367" s="75"/>
      <c r="BE3367" s="75"/>
      <c r="BH3367" s="74"/>
      <c r="BI3367" s="194"/>
      <c r="BJ3367" s="74"/>
    </row>
    <row r="3368" spans="1:62" s="55" customFormat="1" ht="11.25" customHeight="1" x14ac:dyDescent="0.2">
      <c r="A3368" s="184" t="s">
        <v>3795</v>
      </c>
      <c r="B3368" s="185">
        <v>0</v>
      </c>
      <c r="C3368" s="832">
        <v>95685</v>
      </c>
      <c r="D3368" s="284">
        <v>552.44799999999998</v>
      </c>
      <c r="E3368" s="91">
        <v>0</v>
      </c>
      <c r="F3368" s="186">
        <v>0</v>
      </c>
      <c r="G3368" s="186">
        <v>0</v>
      </c>
      <c r="H3368" s="186">
        <v>184.32</v>
      </c>
      <c r="I3368" s="187">
        <v>0</v>
      </c>
      <c r="J3368" s="186">
        <v>0</v>
      </c>
      <c r="K3368" s="186">
        <v>0</v>
      </c>
      <c r="L3368" s="186">
        <v>0</v>
      </c>
      <c r="M3368" s="186">
        <v>0</v>
      </c>
      <c r="N3368" s="188">
        <v>0</v>
      </c>
      <c r="O3368" s="189">
        <v>0</v>
      </c>
      <c r="P3368" s="186">
        <v>0</v>
      </c>
      <c r="Q3368" s="189">
        <v>0</v>
      </c>
      <c r="R3368" s="189">
        <v>0</v>
      </c>
      <c r="S3368" s="189">
        <v>736.76800000000003</v>
      </c>
      <c r="T3368" s="188">
        <v>718.33600000000001</v>
      </c>
      <c r="U3368" s="187">
        <v>0</v>
      </c>
      <c r="V3368" s="189">
        <v>65.536000000000001</v>
      </c>
      <c r="W3368" s="189">
        <v>0</v>
      </c>
      <c r="X3368" s="188">
        <v>652.79999999999995</v>
      </c>
      <c r="Y3368" s="188">
        <v>0</v>
      </c>
      <c r="Z3368" s="186">
        <v>0</v>
      </c>
      <c r="AA3368" s="186">
        <v>0</v>
      </c>
      <c r="AB3368" s="186">
        <v>0</v>
      </c>
      <c r="AC3368" s="186">
        <v>0</v>
      </c>
      <c r="AD3368" s="188">
        <v>0</v>
      </c>
      <c r="AE3368" s="189">
        <v>0</v>
      </c>
      <c r="AF3368" s="189">
        <v>0</v>
      </c>
      <c r="AG3368" s="189">
        <v>0</v>
      </c>
      <c r="AH3368" s="191">
        <v>0</v>
      </c>
      <c r="AI3368" s="186">
        <v>0</v>
      </c>
      <c r="AJ3368" s="192">
        <v>7501943449701</v>
      </c>
      <c r="AK3368" s="192">
        <v>95505</v>
      </c>
      <c r="AL3368" s="90"/>
      <c r="AM3368" s="75">
        <v>95685</v>
      </c>
      <c r="AN3368" s="90"/>
      <c r="AO3368" s="188">
        <v>0</v>
      </c>
      <c r="AP3368" s="188">
        <v>0</v>
      </c>
      <c r="AQ3368" s="187">
        <v>0</v>
      </c>
      <c r="AR3368" s="188">
        <v>0</v>
      </c>
      <c r="AS3368" s="187">
        <v>0</v>
      </c>
      <c r="AT3368" s="188">
        <v>0</v>
      </c>
      <c r="AU3368" s="187">
        <v>0</v>
      </c>
      <c r="AV3368" s="188">
        <v>0</v>
      </c>
      <c r="AW3368" s="187">
        <v>0</v>
      </c>
      <c r="AX3368" s="188">
        <v>0</v>
      </c>
      <c r="AY3368" s="187">
        <v>0</v>
      </c>
      <c r="AZ3368" s="188">
        <v>0</v>
      </c>
      <c r="BA3368" s="187">
        <v>0</v>
      </c>
      <c r="BB3368" s="188">
        <v>0</v>
      </c>
      <c r="BC3368" s="187">
        <v>0</v>
      </c>
      <c r="BD3368" s="75"/>
      <c r="BE3368" s="75"/>
      <c r="BH3368" s="74"/>
      <c r="BI3368" s="194"/>
      <c r="BJ3368" s="74"/>
    </row>
    <row r="3369" spans="1:62" s="55" customFormat="1" ht="11.25" customHeight="1" x14ac:dyDescent="0.2">
      <c r="A3369" s="184" t="s">
        <v>3796</v>
      </c>
      <c r="B3369" s="185">
        <v>0</v>
      </c>
      <c r="C3369" s="828">
        <v>95506</v>
      </c>
      <c r="D3369" s="284">
        <v>1E-4</v>
      </c>
      <c r="E3369" s="91">
        <v>0</v>
      </c>
      <c r="F3369" s="186">
        <v>0</v>
      </c>
      <c r="G3369" s="186">
        <v>0</v>
      </c>
      <c r="H3369" s="186">
        <v>0</v>
      </c>
      <c r="I3369" s="187">
        <v>0</v>
      </c>
      <c r="J3369" s="186">
        <v>0</v>
      </c>
      <c r="K3369" s="186">
        <v>0</v>
      </c>
      <c r="L3369" s="186">
        <v>0</v>
      </c>
      <c r="M3369" s="186">
        <v>0</v>
      </c>
      <c r="N3369" s="188">
        <v>0</v>
      </c>
      <c r="O3369" s="189">
        <v>0</v>
      </c>
      <c r="P3369" s="186">
        <v>0</v>
      </c>
      <c r="Q3369" s="189">
        <v>0</v>
      </c>
      <c r="R3369" s="189">
        <v>0</v>
      </c>
      <c r="S3369" s="189">
        <v>1E-4</v>
      </c>
      <c r="T3369" s="188">
        <v>0</v>
      </c>
      <c r="U3369" s="187">
        <v>0</v>
      </c>
      <c r="V3369" s="189">
        <v>0</v>
      </c>
      <c r="W3369" s="189">
        <v>0</v>
      </c>
      <c r="X3369" s="188">
        <v>0</v>
      </c>
      <c r="Y3369" s="188">
        <v>0</v>
      </c>
      <c r="Z3369" s="186">
        <v>0</v>
      </c>
      <c r="AA3369" s="186">
        <v>0</v>
      </c>
      <c r="AB3369" s="186">
        <v>0</v>
      </c>
      <c r="AC3369" s="186">
        <v>0</v>
      </c>
      <c r="AD3369" s="188">
        <v>0</v>
      </c>
      <c r="AE3369" s="189">
        <v>0</v>
      </c>
      <c r="AF3369" s="189">
        <v>0</v>
      </c>
      <c r="AG3369" s="189">
        <v>0</v>
      </c>
      <c r="AH3369" s="191">
        <v>0</v>
      </c>
      <c r="AI3369" s="186">
        <v>0</v>
      </c>
      <c r="AJ3369" s="192">
        <v>7506425605439</v>
      </c>
      <c r="AK3369" s="192" t="s">
        <v>262</v>
      </c>
      <c r="AL3369" s="90"/>
      <c r="AM3369" s="75">
        <v>95506</v>
      </c>
      <c r="AN3369" s="90"/>
      <c r="AO3369" s="188">
        <v>0</v>
      </c>
      <c r="AP3369" s="188">
        <v>0</v>
      </c>
      <c r="AQ3369" s="187">
        <v>0</v>
      </c>
      <c r="AR3369" s="188">
        <v>0</v>
      </c>
      <c r="AS3369" s="187">
        <v>0</v>
      </c>
      <c r="AT3369" s="188">
        <v>0</v>
      </c>
      <c r="AU3369" s="187">
        <v>0</v>
      </c>
      <c r="AV3369" s="188">
        <v>0</v>
      </c>
      <c r="AW3369" s="187">
        <v>0</v>
      </c>
      <c r="AX3369" s="188">
        <v>0</v>
      </c>
      <c r="AY3369" s="187">
        <v>0</v>
      </c>
      <c r="AZ3369" s="188">
        <v>0</v>
      </c>
      <c r="BA3369" s="187">
        <v>0</v>
      </c>
      <c r="BB3369" s="188">
        <v>0</v>
      </c>
      <c r="BC3369" s="187">
        <v>0</v>
      </c>
      <c r="BD3369" s="75"/>
      <c r="BE3369" s="75"/>
      <c r="BH3369" s="74"/>
      <c r="BI3369" s="194"/>
      <c r="BJ3369" s="74"/>
    </row>
    <row r="3370" spans="1:62" ht="11.25" customHeight="1" x14ac:dyDescent="0.3">
      <c r="A3370" s="471" t="s">
        <v>3797</v>
      </c>
      <c r="B3370" s="185">
        <v>0</v>
      </c>
      <c r="C3370" s="839">
        <v>95422</v>
      </c>
      <c r="D3370" s="284">
        <v>1E-4</v>
      </c>
      <c r="E3370" s="91">
        <v>0</v>
      </c>
      <c r="F3370" s="188">
        <v>0</v>
      </c>
      <c r="G3370" s="186">
        <v>0</v>
      </c>
      <c r="H3370" s="186">
        <v>0</v>
      </c>
      <c r="I3370" s="187">
        <v>0</v>
      </c>
      <c r="J3370" s="188">
        <v>0</v>
      </c>
      <c r="K3370" s="186">
        <v>0</v>
      </c>
      <c r="L3370" s="186">
        <v>0</v>
      </c>
      <c r="M3370" s="187">
        <v>0</v>
      </c>
      <c r="N3370" s="189">
        <v>0</v>
      </c>
      <c r="O3370" s="189">
        <v>0</v>
      </c>
      <c r="P3370" s="189">
        <v>0</v>
      </c>
      <c r="Q3370" s="189">
        <v>0</v>
      </c>
      <c r="R3370" s="372">
        <v>0</v>
      </c>
      <c r="S3370" s="372">
        <v>1E-4</v>
      </c>
      <c r="T3370" s="188">
        <v>0</v>
      </c>
      <c r="U3370" s="187">
        <v>0</v>
      </c>
      <c r="V3370" s="189">
        <v>0</v>
      </c>
      <c r="W3370" s="189">
        <v>0</v>
      </c>
      <c r="X3370" s="188">
        <v>0</v>
      </c>
      <c r="Y3370" s="188">
        <v>0</v>
      </c>
      <c r="Z3370" s="186">
        <v>0</v>
      </c>
      <c r="AA3370" s="186">
        <v>0</v>
      </c>
      <c r="AB3370" s="186">
        <v>0</v>
      </c>
      <c r="AC3370" s="187">
        <v>0</v>
      </c>
      <c r="AD3370" s="189">
        <v>0</v>
      </c>
      <c r="AE3370" s="189">
        <v>0</v>
      </c>
      <c r="AF3370" s="189">
        <v>0</v>
      </c>
      <c r="AG3370" s="189">
        <v>0</v>
      </c>
      <c r="AH3370" s="191">
        <v>0</v>
      </c>
      <c r="AI3370" s="186">
        <v>0</v>
      </c>
      <c r="AJ3370" s="192">
        <v>7501943498303</v>
      </c>
      <c r="AK3370" s="192" t="s">
        <v>262</v>
      </c>
      <c r="AL3370" s="76"/>
      <c r="AM3370" s="75">
        <v>95422</v>
      </c>
      <c r="AO3370" s="188">
        <v>0</v>
      </c>
      <c r="AP3370" s="188">
        <v>0</v>
      </c>
      <c r="AQ3370" s="187">
        <v>0</v>
      </c>
      <c r="AR3370" s="188">
        <v>0</v>
      </c>
      <c r="AS3370" s="187">
        <v>0</v>
      </c>
      <c r="AT3370" s="188">
        <v>0</v>
      </c>
      <c r="AU3370" s="187">
        <v>0</v>
      </c>
      <c r="AV3370" s="188">
        <v>0</v>
      </c>
      <c r="AW3370" s="187">
        <v>0</v>
      </c>
      <c r="AX3370" s="188">
        <v>0</v>
      </c>
      <c r="AY3370" s="187">
        <v>0</v>
      </c>
      <c r="AZ3370" s="188">
        <v>0</v>
      </c>
      <c r="BA3370" s="187">
        <v>0</v>
      </c>
      <c r="BB3370" s="188">
        <v>0</v>
      </c>
      <c r="BC3370" s="187">
        <v>0</v>
      </c>
      <c r="BD3370" s="75"/>
      <c r="BE3370" s="75"/>
      <c r="BF3370" s="75"/>
      <c r="BH3370" s="74"/>
      <c r="BI3370" s="194"/>
      <c r="BJ3370" s="74"/>
    </row>
    <row r="3371" spans="1:62" ht="11.25" customHeight="1" x14ac:dyDescent="0.3">
      <c r="A3371" s="471" t="s">
        <v>3798</v>
      </c>
      <c r="B3371" s="185">
        <v>0</v>
      </c>
      <c r="C3371" s="832">
        <v>95423</v>
      </c>
      <c r="D3371" s="284">
        <v>1E-4</v>
      </c>
      <c r="E3371" s="91">
        <v>0</v>
      </c>
      <c r="F3371" s="188">
        <v>0</v>
      </c>
      <c r="G3371" s="186">
        <v>0</v>
      </c>
      <c r="H3371" s="186">
        <v>0</v>
      </c>
      <c r="I3371" s="187">
        <v>0</v>
      </c>
      <c r="J3371" s="188">
        <v>0</v>
      </c>
      <c r="K3371" s="186">
        <v>0</v>
      </c>
      <c r="L3371" s="186">
        <v>0</v>
      </c>
      <c r="M3371" s="187">
        <v>0</v>
      </c>
      <c r="N3371" s="189">
        <v>0</v>
      </c>
      <c r="O3371" s="189">
        <v>0</v>
      </c>
      <c r="P3371" s="189">
        <v>0</v>
      </c>
      <c r="Q3371" s="189">
        <v>0</v>
      </c>
      <c r="R3371" s="372">
        <v>0</v>
      </c>
      <c r="S3371" s="372">
        <v>1E-4</v>
      </c>
      <c r="T3371" s="188">
        <v>0</v>
      </c>
      <c r="U3371" s="187">
        <v>0</v>
      </c>
      <c r="V3371" s="189">
        <v>0</v>
      </c>
      <c r="W3371" s="189">
        <v>0</v>
      </c>
      <c r="X3371" s="189">
        <v>0</v>
      </c>
      <c r="Y3371" s="188">
        <v>0</v>
      </c>
      <c r="Z3371" s="186">
        <v>0</v>
      </c>
      <c r="AA3371" s="186">
        <v>0</v>
      </c>
      <c r="AB3371" s="186">
        <v>0</v>
      </c>
      <c r="AC3371" s="187">
        <v>0</v>
      </c>
      <c r="AD3371" s="189">
        <v>0</v>
      </c>
      <c r="AE3371" s="189">
        <v>0</v>
      </c>
      <c r="AF3371" s="189">
        <v>0</v>
      </c>
      <c r="AG3371" s="189">
        <v>0</v>
      </c>
      <c r="AH3371" s="191">
        <v>0</v>
      </c>
      <c r="AI3371" s="186">
        <v>0</v>
      </c>
      <c r="AJ3371" s="192">
        <v>7501943498532</v>
      </c>
      <c r="AK3371" s="192" t="s">
        <v>262</v>
      </c>
      <c r="AL3371" s="76"/>
      <c r="AM3371" s="75">
        <v>95423</v>
      </c>
      <c r="AO3371" s="188">
        <v>0</v>
      </c>
      <c r="AP3371" s="188">
        <v>0</v>
      </c>
      <c r="AQ3371" s="187">
        <v>0</v>
      </c>
      <c r="AR3371" s="188">
        <v>0</v>
      </c>
      <c r="AS3371" s="187">
        <v>0</v>
      </c>
      <c r="AT3371" s="188">
        <v>0</v>
      </c>
      <c r="AU3371" s="187">
        <v>0</v>
      </c>
      <c r="AV3371" s="188">
        <v>0</v>
      </c>
      <c r="AW3371" s="187">
        <v>0</v>
      </c>
      <c r="AX3371" s="188">
        <v>0</v>
      </c>
      <c r="AY3371" s="187">
        <v>0</v>
      </c>
      <c r="AZ3371" s="188">
        <v>0</v>
      </c>
      <c r="BA3371" s="187">
        <v>0</v>
      </c>
      <c r="BB3371" s="188">
        <v>0</v>
      </c>
      <c r="BC3371" s="187">
        <v>0</v>
      </c>
      <c r="BD3371" s="75"/>
      <c r="BE3371" s="75"/>
      <c r="BF3371" s="75"/>
      <c r="BH3371" s="74"/>
      <c r="BI3371" s="194"/>
      <c r="BJ3371" s="74"/>
    </row>
    <row r="3372" spans="1:62" s="55" customFormat="1" ht="11.25" customHeight="1" x14ac:dyDescent="0.2">
      <c r="A3372" s="184" t="s">
        <v>3799</v>
      </c>
      <c r="B3372" s="185">
        <v>0</v>
      </c>
      <c r="C3372" s="828">
        <v>95378</v>
      </c>
      <c r="D3372" s="284">
        <v>1E-4</v>
      </c>
      <c r="E3372" s="91">
        <v>0</v>
      </c>
      <c r="F3372" s="186">
        <v>0</v>
      </c>
      <c r="G3372" s="186">
        <v>0</v>
      </c>
      <c r="H3372" s="186">
        <v>0</v>
      </c>
      <c r="I3372" s="187">
        <v>0</v>
      </c>
      <c r="J3372" s="186">
        <v>0</v>
      </c>
      <c r="K3372" s="186">
        <v>0</v>
      </c>
      <c r="L3372" s="186">
        <v>0</v>
      </c>
      <c r="M3372" s="186">
        <v>0</v>
      </c>
      <c r="N3372" s="188">
        <v>0</v>
      </c>
      <c r="O3372" s="189">
        <v>0</v>
      </c>
      <c r="P3372" s="186">
        <v>0</v>
      </c>
      <c r="Q3372" s="189">
        <v>0</v>
      </c>
      <c r="R3372" s="189">
        <v>0</v>
      </c>
      <c r="S3372" s="189">
        <v>1E-4</v>
      </c>
      <c r="T3372" s="188">
        <v>0</v>
      </c>
      <c r="U3372" s="187">
        <v>0</v>
      </c>
      <c r="V3372" s="189">
        <v>0</v>
      </c>
      <c r="W3372" s="189">
        <v>0</v>
      </c>
      <c r="X3372" s="188">
        <v>0</v>
      </c>
      <c r="Y3372" s="188">
        <v>0</v>
      </c>
      <c r="Z3372" s="186">
        <v>0</v>
      </c>
      <c r="AA3372" s="186">
        <v>0</v>
      </c>
      <c r="AB3372" s="186">
        <v>0</v>
      </c>
      <c r="AC3372" s="186">
        <v>0</v>
      </c>
      <c r="AD3372" s="188">
        <v>0</v>
      </c>
      <c r="AE3372" s="189">
        <v>0</v>
      </c>
      <c r="AF3372" s="189">
        <v>0</v>
      </c>
      <c r="AG3372" s="189">
        <v>0</v>
      </c>
      <c r="AH3372" s="191">
        <v>0</v>
      </c>
      <c r="AI3372" s="186">
        <v>0</v>
      </c>
      <c r="AJ3372" s="192">
        <v>7501943415287</v>
      </c>
      <c r="AK3372" s="192" t="s">
        <v>262</v>
      </c>
      <c r="AL3372" s="90"/>
      <c r="AM3372" s="75">
        <v>95378</v>
      </c>
      <c r="AN3372" s="90"/>
      <c r="AO3372" s="188">
        <v>0</v>
      </c>
      <c r="AP3372" s="188">
        <v>0</v>
      </c>
      <c r="AQ3372" s="187">
        <v>0</v>
      </c>
      <c r="AR3372" s="188">
        <v>0</v>
      </c>
      <c r="AS3372" s="187">
        <v>0</v>
      </c>
      <c r="AT3372" s="188">
        <v>0</v>
      </c>
      <c r="AU3372" s="187">
        <v>0</v>
      </c>
      <c r="AV3372" s="188">
        <v>0</v>
      </c>
      <c r="AW3372" s="187">
        <v>0</v>
      </c>
      <c r="AX3372" s="188">
        <v>0</v>
      </c>
      <c r="AY3372" s="187">
        <v>0</v>
      </c>
      <c r="AZ3372" s="188">
        <v>0</v>
      </c>
      <c r="BA3372" s="187">
        <v>0</v>
      </c>
      <c r="BB3372" s="188">
        <v>0</v>
      </c>
      <c r="BC3372" s="187">
        <v>0</v>
      </c>
      <c r="BD3372" s="75"/>
      <c r="BE3372" s="75"/>
      <c r="BH3372" s="74"/>
      <c r="BI3372" s="194"/>
      <c r="BJ3372" s="74"/>
    </row>
    <row r="3373" spans="1:62" s="55" customFormat="1" ht="11.25" customHeight="1" x14ac:dyDescent="0.2">
      <c r="A3373" s="184" t="s">
        <v>3800</v>
      </c>
      <c r="B3373" s="185">
        <v>0</v>
      </c>
      <c r="C3373" s="828">
        <v>95379</v>
      </c>
      <c r="D3373" s="284">
        <v>1E-4</v>
      </c>
      <c r="E3373" s="91">
        <v>0</v>
      </c>
      <c r="F3373" s="186">
        <v>0</v>
      </c>
      <c r="G3373" s="186">
        <v>0</v>
      </c>
      <c r="H3373" s="186">
        <v>0</v>
      </c>
      <c r="I3373" s="187">
        <v>0</v>
      </c>
      <c r="J3373" s="186">
        <v>0</v>
      </c>
      <c r="K3373" s="186">
        <v>0</v>
      </c>
      <c r="L3373" s="186">
        <v>0</v>
      </c>
      <c r="M3373" s="186">
        <v>0</v>
      </c>
      <c r="N3373" s="188">
        <v>0</v>
      </c>
      <c r="O3373" s="189">
        <v>0</v>
      </c>
      <c r="P3373" s="186">
        <v>0</v>
      </c>
      <c r="Q3373" s="189">
        <v>0</v>
      </c>
      <c r="R3373" s="189">
        <v>0</v>
      </c>
      <c r="S3373" s="189">
        <v>1E-4</v>
      </c>
      <c r="T3373" s="188">
        <v>0</v>
      </c>
      <c r="U3373" s="187">
        <v>0</v>
      </c>
      <c r="V3373" s="189">
        <v>0</v>
      </c>
      <c r="W3373" s="189">
        <v>0</v>
      </c>
      <c r="X3373" s="188">
        <v>0</v>
      </c>
      <c r="Y3373" s="188">
        <v>0</v>
      </c>
      <c r="Z3373" s="186">
        <v>0</v>
      </c>
      <c r="AA3373" s="186">
        <v>0</v>
      </c>
      <c r="AB3373" s="186">
        <v>0</v>
      </c>
      <c r="AC3373" s="186">
        <v>0</v>
      </c>
      <c r="AD3373" s="188">
        <v>0</v>
      </c>
      <c r="AE3373" s="189">
        <v>0</v>
      </c>
      <c r="AF3373" s="189">
        <v>0</v>
      </c>
      <c r="AG3373" s="189">
        <v>0</v>
      </c>
      <c r="AH3373" s="191">
        <v>0</v>
      </c>
      <c r="AI3373" s="186">
        <v>0</v>
      </c>
      <c r="AJ3373" s="192">
        <v>7501943415294</v>
      </c>
      <c r="AK3373" s="192" t="s">
        <v>262</v>
      </c>
      <c r="AL3373" s="90"/>
      <c r="AM3373" s="75">
        <v>95379</v>
      </c>
      <c r="AN3373" s="90"/>
      <c r="AO3373" s="188">
        <v>0</v>
      </c>
      <c r="AP3373" s="188">
        <v>0</v>
      </c>
      <c r="AQ3373" s="187">
        <v>0</v>
      </c>
      <c r="AR3373" s="188">
        <v>0</v>
      </c>
      <c r="AS3373" s="187">
        <v>0</v>
      </c>
      <c r="AT3373" s="188">
        <v>0</v>
      </c>
      <c r="AU3373" s="187">
        <v>0</v>
      </c>
      <c r="AV3373" s="188">
        <v>0</v>
      </c>
      <c r="AW3373" s="187">
        <v>0</v>
      </c>
      <c r="AX3373" s="188">
        <v>0</v>
      </c>
      <c r="AY3373" s="187">
        <v>0</v>
      </c>
      <c r="AZ3373" s="188">
        <v>0</v>
      </c>
      <c r="BA3373" s="187">
        <v>0</v>
      </c>
      <c r="BB3373" s="188">
        <v>0</v>
      </c>
      <c r="BC3373" s="187">
        <v>0</v>
      </c>
      <c r="BD3373" s="75"/>
      <c r="BE3373" s="75"/>
      <c r="BH3373" s="74"/>
      <c r="BI3373" s="194"/>
      <c r="BJ3373" s="74"/>
    </row>
    <row r="3374" spans="1:62" s="55" customFormat="1" ht="11.25" customHeight="1" x14ac:dyDescent="0.2">
      <c r="A3374" s="184" t="s">
        <v>3801</v>
      </c>
      <c r="B3374" s="185">
        <v>0</v>
      </c>
      <c r="C3374" s="828">
        <v>95380</v>
      </c>
      <c r="D3374" s="284">
        <v>1E-4</v>
      </c>
      <c r="E3374" s="91">
        <v>0</v>
      </c>
      <c r="F3374" s="186">
        <v>0</v>
      </c>
      <c r="G3374" s="186">
        <v>0</v>
      </c>
      <c r="H3374" s="186">
        <v>0</v>
      </c>
      <c r="I3374" s="187">
        <v>0</v>
      </c>
      <c r="J3374" s="186">
        <v>0</v>
      </c>
      <c r="K3374" s="186">
        <v>0</v>
      </c>
      <c r="L3374" s="186">
        <v>0</v>
      </c>
      <c r="M3374" s="186">
        <v>0</v>
      </c>
      <c r="N3374" s="188">
        <v>0</v>
      </c>
      <c r="O3374" s="189">
        <v>0</v>
      </c>
      <c r="P3374" s="186">
        <v>0</v>
      </c>
      <c r="Q3374" s="189">
        <v>0</v>
      </c>
      <c r="R3374" s="189">
        <v>0</v>
      </c>
      <c r="S3374" s="189">
        <v>1E-4</v>
      </c>
      <c r="T3374" s="188">
        <v>0</v>
      </c>
      <c r="U3374" s="187">
        <v>0</v>
      </c>
      <c r="V3374" s="189">
        <v>0</v>
      </c>
      <c r="W3374" s="189">
        <v>0</v>
      </c>
      <c r="X3374" s="188">
        <v>0</v>
      </c>
      <c r="Y3374" s="188">
        <v>0</v>
      </c>
      <c r="Z3374" s="186">
        <v>0</v>
      </c>
      <c r="AA3374" s="186">
        <v>0</v>
      </c>
      <c r="AB3374" s="186">
        <v>0</v>
      </c>
      <c r="AC3374" s="186">
        <v>0</v>
      </c>
      <c r="AD3374" s="188">
        <v>0</v>
      </c>
      <c r="AE3374" s="189">
        <v>0</v>
      </c>
      <c r="AF3374" s="189">
        <v>0</v>
      </c>
      <c r="AG3374" s="189">
        <v>0</v>
      </c>
      <c r="AH3374" s="191">
        <v>0</v>
      </c>
      <c r="AI3374" s="186">
        <v>0</v>
      </c>
      <c r="AJ3374" s="192">
        <v>7501943415300</v>
      </c>
      <c r="AK3374" s="192" t="s">
        <v>262</v>
      </c>
      <c r="AL3374" s="90"/>
      <c r="AM3374" s="75">
        <v>95380</v>
      </c>
      <c r="AN3374" s="90"/>
      <c r="AO3374" s="188">
        <v>0</v>
      </c>
      <c r="AP3374" s="188">
        <v>0</v>
      </c>
      <c r="AQ3374" s="187">
        <v>0</v>
      </c>
      <c r="AR3374" s="188">
        <v>0</v>
      </c>
      <c r="AS3374" s="187">
        <v>0</v>
      </c>
      <c r="AT3374" s="188">
        <v>0</v>
      </c>
      <c r="AU3374" s="187">
        <v>0</v>
      </c>
      <c r="AV3374" s="188">
        <v>0</v>
      </c>
      <c r="AW3374" s="187">
        <v>0</v>
      </c>
      <c r="AX3374" s="188">
        <v>0</v>
      </c>
      <c r="AY3374" s="187">
        <v>0</v>
      </c>
      <c r="AZ3374" s="188">
        <v>0</v>
      </c>
      <c r="BA3374" s="187">
        <v>0</v>
      </c>
      <c r="BB3374" s="188">
        <v>0</v>
      </c>
      <c r="BC3374" s="187">
        <v>0</v>
      </c>
      <c r="BD3374" s="75"/>
      <c r="BE3374" s="75"/>
      <c r="BH3374" s="74"/>
      <c r="BI3374" s="194"/>
      <c r="BJ3374" s="74"/>
    </row>
    <row r="3375" spans="1:62" s="55" customFormat="1" ht="11.25" customHeight="1" x14ac:dyDescent="0.2">
      <c r="A3375" s="184" t="s">
        <v>3802</v>
      </c>
      <c r="B3375" s="185">
        <v>0</v>
      </c>
      <c r="C3375" s="828">
        <v>95576</v>
      </c>
      <c r="D3375" s="284">
        <v>1E-4</v>
      </c>
      <c r="E3375" s="91">
        <v>0</v>
      </c>
      <c r="F3375" s="186">
        <v>0</v>
      </c>
      <c r="G3375" s="186">
        <v>0</v>
      </c>
      <c r="H3375" s="186">
        <v>0</v>
      </c>
      <c r="I3375" s="187">
        <v>0</v>
      </c>
      <c r="J3375" s="186">
        <v>0</v>
      </c>
      <c r="K3375" s="186">
        <v>0</v>
      </c>
      <c r="L3375" s="186">
        <v>0</v>
      </c>
      <c r="M3375" s="186">
        <v>0</v>
      </c>
      <c r="N3375" s="188">
        <v>0</v>
      </c>
      <c r="O3375" s="189">
        <v>0</v>
      </c>
      <c r="P3375" s="186">
        <v>0</v>
      </c>
      <c r="Q3375" s="189">
        <v>0</v>
      </c>
      <c r="R3375" s="189">
        <v>0</v>
      </c>
      <c r="S3375" s="189">
        <v>1E-4</v>
      </c>
      <c r="T3375" s="188">
        <v>0</v>
      </c>
      <c r="U3375" s="187">
        <v>0</v>
      </c>
      <c r="V3375" s="189">
        <v>0</v>
      </c>
      <c r="W3375" s="189">
        <v>0</v>
      </c>
      <c r="X3375" s="188">
        <v>0</v>
      </c>
      <c r="Y3375" s="188">
        <v>0</v>
      </c>
      <c r="Z3375" s="186">
        <v>0</v>
      </c>
      <c r="AA3375" s="186">
        <v>0</v>
      </c>
      <c r="AB3375" s="186">
        <v>0</v>
      </c>
      <c r="AC3375" s="186">
        <v>0</v>
      </c>
      <c r="AD3375" s="188">
        <v>0</v>
      </c>
      <c r="AE3375" s="189">
        <v>0</v>
      </c>
      <c r="AF3375" s="189">
        <v>0</v>
      </c>
      <c r="AG3375" s="189">
        <v>0</v>
      </c>
      <c r="AH3375" s="191">
        <v>0</v>
      </c>
      <c r="AI3375" s="186">
        <v>0</v>
      </c>
      <c r="AJ3375" s="192">
        <v>7506425604012</v>
      </c>
      <c r="AK3375" s="192" t="s">
        <v>262</v>
      </c>
      <c r="AL3375" s="90"/>
      <c r="AM3375" s="75">
        <v>95576</v>
      </c>
      <c r="AN3375" s="90"/>
      <c r="AO3375" s="188">
        <v>0</v>
      </c>
      <c r="AP3375" s="188">
        <v>0</v>
      </c>
      <c r="AQ3375" s="187">
        <v>0</v>
      </c>
      <c r="AR3375" s="188">
        <v>0</v>
      </c>
      <c r="AS3375" s="187">
        <v>0</v>
      </c>
      <c r="AT3375" s="188">
        <v>0</v>
      </c>
      <c r="AU3375" s="187">
        <v>0</v>
      </c>
      <c r="AV3375" s="188">
        <v>0</v>
      </c>
      <c r="AW3375" s="187">
        <v>0</v>
      </c>
      <c r="AX3375" s="188">
        <v>0</v>
      </c>
      <c r="AY3375" s="187">
        <v>0</v>
      </c>
      <c r="AZ3375" s="188">
        <v>0</v>
      </c>
      <c r="BA3375" s="187">
        <v>0</v>
      </c>
      <c r="BB3375" s="188">
        <v>0</v>
      </c>
      <c r="BC3375" s="187">
        <v>0</v>
      </c>
      <c r="BD3375" s="75"/>
      <c r="BE3375" s="75"/>
      <c r="BH3375" s="74"/>
      <c r="BI3375" s="194"/>
      <c r="BJ3375" s="74"/>
    </row>
    <row r="3376" spans="1:62" s="55" customFormat="1" ht="11.25" customHeight="1" x14ac:dyDescent="0.2">
      <c r="A3376" s="184" t="s">
        <v>3803</v>
      </c>
      <c r="B3376" s="185">
        <v>0</v>
      </c>
      <c r="C3376" s="828">
        <v>95579</v>
      </c>
      <c r="D3376" s="284">
        <v>1E-4</v>
      </c>
      <c r="E3376" s="91">
        <v>0</v>
      </c>
      <c r="F3376" s="186">
        <v>0</v>
      </c>
      <c r="G3376" s="186">
        <v>0</v>
      </c>
      <c r="H3376" s="186">
        <v>0</v>
      </c>
      <c r="I3376" s="187">
        <v>0</v>
      </c>
      <c r="J3376" s="186">
        <v>0</v>
      </c>
      <c r="K3376" s="186">
        <v>0</v>
      </c>
      <c r="L3376" s="186">
        <v>0</v>
      </c>
      <c r="M3376" s="186">
        <v>0</v>
      </c>
      <c r="N3376" s="188">
        <v>0</v>
      </c>
      <c r="O3376" s="189">
        <v>0</v>
      </c>
      <c r="P3376" s="186">
        <v>0</v>
      </c>
      <c r="Q3376" s="189">
        <v>0</v>
      </c>
      <c r="R3376" s="189">
        <v>0</v>
      </c>
      <c r="S3376" s="189">
        <v>1E-4</v>
      </c>
      <c r="T3376" s="188">
        <v>0</v>
      </c>
      <c r="U3376" s="187">
        <v>0</v>
      </c>
      <c r="V3376" s="189">
        <v>0</v>
      </c>
      <c r="W3376" s="189">
        <v>0</v>
      </c>
      <c r="X3376" s="188">
        <v>0</v>
      </c>
      <c r="Y3376" s="188">
        <v>0</v>
      </c>
      <c r="Z3376" s="186">
        <v>0</v>
      </c>
      <c r="AA3376" s="186">
        <v>0</v>
      </c>
      <c r="AB3376" s="186">
        <v>0</v>
      </c>
      <c r="AC3376" s="186">
        <v>0</v>
      </c>
      <c r="AD3376" s="188">
        <v>0</v>
      </c>
      <c r="AE3376" s="189">
        <v>0</v>
      </c>
      <c r="AF3376" s="189">
        <v>0</v>
      </c>
      <c r="AG3376" s="189">
        <v>0</v>
      </c>
      <c r="AH3376" s="191">
        <v>0</v>
      </c>
      <c r="AI3376" s="186">
        <v>0</v>
      </c>
      <c r="AJ3376" s="192">
        <v>7506425604029</v>
      </c>
      <c r="AK3376" s="192" t="s">
        <v>262</v>
      </c>
      <c r="AL3376" s="90"/>
      <c r="AM3376" s="75">
        <v>95579</v>
      </c>
      <c r="AN3376" s="90"/>
      <c r="AO3376" s="188">
        <v>0</v>
      </c>
      <c r="AP3376" s="188">
        <v>0</v>
      </c>
      <c r="AQ3376" s="187">
        <v>0</v>
      </c>
      <c r="AR3376" s="188">
        <v>0</v>
      </c>
      <c r="AS3376" s="187">
        <v>0</v>
      </c>
      <c r="AT3376" s="188">
        <v>0</v>
      </c>
      <c r="AU3376" s="187">
        <v>0</v>
      </c>
      <c r="AV3376" s="188">
        <v>0</v>
      </c>
      <c r="AW3376" s="187">
        <v>0</v>
      </c>
      <c r="AX3376" s="188">
        <v>0</v>
      </c>
      <c r="AY3376" s="187">
        <v>0</v>
      </c>
      <c r="AZ3376" s="188">
        <v>0</v>
      </c>
      <c r="BA3376" s="187">
        <v>0</v>
      </c>
      <c r="BB3376" s="188">
        <v>0</v>
      </c>
      <c r="BC3376" s="187">
        <v>0</v>
      </c>
      <c r="BD3376" s="75"/>
      <c r="BE3376" s="75"/>
      <c r="BH3376" s="74"/>
      <c r="BI3376" s="194"/>
      <c r="BJ3376" s="74"/>
    </row>
    <row r="3377" spans="1:62" s="55" customFormat="1" ht="11.25" customHeight="1" x14ac:dyDescent="0.2">
      <c r="A3377" s="184" t="s">
        <v>3804</v>
      </c>
      <c r="B3377" s="185">
        <v>0</v>
      </c>
      <c r="C3377" s="828">
        <v>95502</v>
      </c>
      <c r="D3377" s="284">
        <v>1E-4</v>
      </c>
      <c r="E3377" s="91">
        <v>0</v>
      </c>
      <c r="F3377" s="186">
        <v>0</v>
      </c>
      <c r="G3377" s="186">
        <v>0</v>
      </c>
      <c r="H3377" s="186">
        <v>0</v>
      </c>
      <c r="I3377" s="187">
        <v>0</v>
      </c>
      <c r="J3377" s="186">
        <v>0</v>
      </c>
      <c r="K3377" s="186">
        <v>0</v>
      </c>
      <c r="L3377" s="186">
        <v>0</v>
      </c>
      <c r="M3377" s="186">
        <v>0</v>
      </c>
      <c r="N3377" s="188">
        <v>0</v>
      </c>
      <c r="O3377" s="189">
        <v>0</v>
      </c>
      <c r="P3377" s="186">
        <v>0</v>
      </c>
      <c r="Q3377" s="189">
        <v>0</v>
      </c>
      <c r="R3377" s="189">
        <v>0</v>
      </c>
      <c r="S3377" s="189">
        <v>1E-4</v>
      </c>
      <c r="T3377" s="188">
        <v>0</v>
      </c>
      <c r="U3377" s="187">
        <v>0</v>
      </c>
      <c r="V3377" s="189">
        <v>0</v>
      </c>
      <c r="W3377" s="189">
        <v>0</v>
      </c>
      <c r="X3377" s="188">
        <v>0</v>
      </c>
      <c r="Y3377" s="188">
        <v>0</v>
      </c>
      <c r="Z3377" s="186">
        <v>0</v>
      </c>
      <c r="AA3377" s="186">
        <v>0</v>
      </c>
      <c r="AB3377" s="186">
        <v>0</v>
      </c>
      <c r="AC3377" s="186">
        <v>0</v>
      </c>
      <c r="AD3377" s="188">
        <v>0</v>
      </c>
      <c r="AE3377" s="189">
        <v>0</v>
      </c>
      <c r="AF3377" s="189">
        <v>0</v>
      </c>
      <c r="AG3377" s="189">
        <v>0</v>
      </c>
      <c r="AH3377" s="191">
        <v>0</v>
      </c>
      <c r="AI3377" s="186">
        <v>0</v>
      </c>
      <c r="AJ3377" s="192">
        <v>7501943446229</v>
      </c>
      <c r="AK3377" s="192" t="s">
        <v>262</v>
      </c>
      <c r="AL3377" s="90"/>
      <c r="AM3377" s="75">
        <v>95502</v>
      </c>
      <c r="AN3377" s="90"/>
      <c r="AO3377" s="188">
        <v>0</v>
      </c>
      <c r="AP3377" s="188">
        <v>0</v>
      </c>
      <c r="AQ3377" s="187">
        <v>0</v>
      </c>
      <c r="AR3377" s="188">
        <v>0</v>
      </c>
      <c r="AS3377" s="187">
        <v>0</v>
      </c>
      <c r="AT3377" s="188">
        <v>0</v>
      </c>
      <c r="AU3377" s="187">
        <v>0</v>
      </c>
      <c r="AV3377" s="188">
        <v>0</v>
      </c>
      <c r="AW3377" s="187">
        <v>0</v>
      </c>
      <c r="AX3377" s="188">
        <v>0</v>
      </c>
      <c r="AY3377" s="187">
        <v>0</v>
      </c>
      <c r="AZ3377" s="188">
        <v>0</v>
      </c>
      <c r="BA3377" s="187">
        <v>0</v>
      </c>
      <c r="BB3377" s="188">
        <v>0</v>
      </c>
      <c r="BC3377" s="187">
        <v>0</v>
      </c>
      <c r="BD3377" s="75"/>
      <c r="BE3377" s="75"/>
      <c r="BH3377" s="74"/>
      <c r="BI3377" s="194"/>
      <c r="BJ3377" s="74"/>
    </row>
    <row r="3378" spans="1:62" s="77" customFormat="1" ht="11.25" customHeight="1" x14ac:dyDescent="0.2">
      <c r="A3378" s="184" t="s">
        <v>3805</v>
      </c>
      <c r="B3378" s="185">
        <v>0</v>
      </c>
      <c r="C3378" s="828">
        <v>95583</v>
      </c>
      <c r="D3378" s="284">
        <v>1E-4</v>
      </c>
      <c r="E3378" s="91">
        <v>0</v>
      </c>
      <c r="F3378" s="186">
        <v>0</v>
      </c>
      <c r="G3378" s="186">
        <v>0</v>
      </c>
      <c r="H3378" s="186">
        <v>0</v>
      </c>
      <c r="I3378" s="187">
        <v>0</v>
      </c>
      <c r="J3378" s="186">
        <v>0</v>
      </c>
      <c r="K3378" s="186">
        <v>0</v>
      </c>
      <c r="L3378" s="186">
        <v>0</v>
      </c>
      <c r="M3378" s="186">
        <v>0</v>
      </c>
      <c r="N3378" s="188">
        <v>0</v>
      </c>
      <c r="O3378" s="189">
        <v>0</v>
      </c>
      <c r="P3378" s="186">
        <v>0</v>
      </c>
      <c r="Q3378" s="189">
        <v>0</v>
      </c>
      <c r="R3378" s="189">
        <v>0</v>
      </c>
      <c r="S3378" s="189">
        <v>1E-4</v>
      </c>
      <c r="T3378" s="188">
        <v>0</v>
      </c>
      <c r="U3378" s="187">
        <v>0</v>
      </c>
      <c r="V3378" s="189">
        <v>0</v>
      </c>
      <c r="W3378" s="189">
        <v>0</v>
      </c>
      <c r="X3378" s="188">
        <v>0</v>
      </c>
      <c r="Y3378" s="188">
        <v>0</v>
      </c>
      <c r="Z3378" s="186">
        <v>0</v>
      </c>
      <c r="AA3378" s="186">
        <v>0</v>
      </c>
      <c r="AB3378" s="186">
        <v>0</v>
      </c>
      <c r="AC3378" s="186">
        <v>0</v>
      </c>
      <c r="AD3378" s="188">
        <v>0</v>
      </c>
      <c r="AE3378" s="189">
        <v>0</v>
      </c>
      <c r="AF3378" s="189">
        <v>0</v>
      </c>
      <c r="AG3378" s="189">
        <v>0</v>
      </c>
      <c r="AH3378" s="191">
        <v>0</v>
      </c>
      <c r="AI3378" s="186">
        <v>0</v>
      </c>
      <c r="AJ3378" s="192">
        <v>7501943470774</v>
      </c>
      <c r="AK3378" s="192" t="s">
        <v>262</v>
      </c>
      <c r="AL3378" s="226"/>
      <c r="AM3378" s="75">
        <v>95583</v>
      </c>
      <c r="AN3378" s="76"/>
      <c r="AO3378" s="188">
        <v>0</v>
      </c>
      <c r="AP3378" s="188">
        <v>0</v>
      </c>
      <c r="AQ3378" s="187">
        <v>0</v>
      </c>
      <c r="AR3378" s="188">
        <v>0</v>
      </c>
      <c r="AS3378" s="187">
        <v>0</v>
      </c>
      <c r="AT3378" s="188">
        <v>0</v>
      </c>
      <c r="AU3378" s="187">
        <v>0</v>
      </c>
      <c r="AV3378" s="188">
        <v>0</v>
      </c>
      <c r="AW3378" s="187">
        <v>0</v>
      </c>
      <c r="AX3378" s="188">
        <v>0</v>
      </c>
      <c r="AY3378" s="187">
        <v>0</v>
      </c>
      <c r="AZ3378" s="188">
        <v>0</v>
      </c>
      <c r="BA3378" s="187">
        <v>0</v>
      </c>
      <c r="BB3378" s="188">
        <v>0</v>
      </c>
      <c r="BC3378" s="187">
        <v>0</v>
      </c>
      <c r="BD3378" s="75"/>
      <c r="BE3378" s="75"/>
      <c r="BF3378" s="55"/>
      <c r="BH3378" s="74"/>
      <c r="BI3378" s="194"/>
      <c r="BJ3378" s="74"/>
    </row>
    <row r="3379" spans="1:62" s="55" customFormat="1" ht="11.25" customHeight="1" x14ac:dyDescent="0.2">
      <c r="A3379" s="184" t="s">
        <v>3806</v>
      </c>
      <c r="B3379" s="185">
        <v>0</v>
      </c>
      <c r="C3379" s="828">
        <v>95383</v>
      </c>
      <c r="D3379" s="284">
        <v>1E-4</v>
      </c>
      <c r="E3379" s="91">
        <v>0</v>
      </c>
      <c r="F3379" s="186">
        <v>0</v>
      </c>
      <c r="G3379" s="186">
        <v>0</v>
      </c>
      <c r="H3379" s="186">
        <v>0</v>
      </c>
      <c r="I3379" s="187">
        <v>0</v>
      </c>
      <c r="J3379" s="186">
        <v>0</v>
      </c>
      <c r="K3379" s="186">
        <v>0</v>
      </c>
      <c r="L3379" s="186">
        <v>0</v>
      </c>
      <c r="M3379" s="186">
        <v>0</v>
      </c>
      <c r="N3379" s="188">
        <v>0</v>
      </c>
      <c r="O3379" s="189">
        <v>0</v>
      </c>
      <c r="P3379" s="186">
        <v>0</v>
      </c>
      <c r="Q3379" s="189">
        <v>0</v>
      </c>
      <c r="R3379" s="189">
        <v>0</v>
      </c>
      <c r="S3379" s="189">
        <v>1E-4</v>
      </c>
      <c r="T3379" s="188">
        <v>0</v>
      </c>
      <c r="U3379" s="187">
        <v>0</v>
      </c>
      <c r="V3379" s="189">
        <v>0</v>
      </c>
      <c r="W3379" s="189">
        <v>0</v>
      </c>
      <c r="X3379" s="188">
        <v>0</v>
      </c>
      <c r="Y3379" s="188">
        <v>0</v>
      </c>
      <c r="Z3379" s="186">
        <v>0</v>
      </c>
      <c r="AA3379" s="186">
        <v>0</v>
      </c>
      <c r="AB3379" s="186">
        <v>0</v>
      </c>
      <c r="AC3379" s="186">
        <v>0</v>
      </c>
      <c r="AD3379" s="188">
        <v>0</v>
      </c>
      <c r="AE3379" s="189">
        <v>0</v>
      </c>
      <c r="AF3379" s="189">
        <v>0</v>
      </c>
      <c r="AG3379" s="189">
        <v>0</v>
      </c>
      <c r="AH3379" s="191">
        <v>0</v>
      </c>
      <c r="AI3379" s="186">
        <v>0</v>
      </c>
      <c r="AJ3379" s="192">
        <v>7501943499539</v>
      </c>
      <c r="AK3379" s="192" t="s">
        <v>262</v>
      </c>
      <c r="AL3379" s="90"/>
      <c r="AM3379" s="75">
        <v>95383</v>
      </c>
      <c r="AN3379" s="90"/>
      <c r="AO3379" s="188">
        <v>0</v>
      </c>
      <c r="AP3379" s="188">
        <v>0</v>
      </c>
      <c r="AQ3379" s="187">
        <v>0</v>
      </c>
      <c r="AR3379" s="188">
        <v>0</v>
      </c>
      <c r="AS3379" s="187">
        <v>0</v>
      </c>
      <c r="AT3379" s="188">
        <v>0</v>
      </c>
      <c r="AU3379" s="187">
        <v>0</v>
      </c>
      <c r="AV3379" s="188">
        <v>0</v>
      </c>
      <c r="AW3379" s="187">
        <v>0</v>
      </c>
      <c r="AX3379" s="188">
        <v>0</v>
      </c>
      <c r="AY3379" s="187">
        <v>0</v>
      </c>
      <c r="AZ3379" s="188">
        <v>0</v>
      </c>
      <c r="BA3379" s="187">
        <v>0</v>
      </c>
      <c r="BB3379" s="188">
        <v>0</v>
      </c>
      <c r="BC3379" s="187">
        <v>0</v>
      </c>
      <c r="BD3379" s="75"/>
      <c r="BE3379" s="75"/>
      <c r="BH3379" s="74"/>
      <c r="BI3379" s="194"/>
      <c r="BJ3379" s="74"/>
    </row>
    <row r="3380" spans="1:62" s="55" customFormat="1" ht="11.25" customHeight="1" x14ac:dyDescent="0.2">
      <c r="A3380" s="184" t="s">
        <v>3807</v>
      </c>
      <c r="B3380" s="185">
        <v>0</v>
      </c>
      <c r="C3380" s="828">
        <v>95385</v>
      </c>
      <c r="D3380" s="284">
        <v>1E-4</v>
      </c>
      <c r="E3380" s="91">
        <v>0</v>
      </c>
      <c r="F3380" s="186">
        <v>0</v>
      </c>
      <c r="G3380" s="186">
        <v>0</v>
      </c>
      <c r="H3380" s="186">
        <v>0</v>
      </c>
      <c r="I3380" s="187">
        <v>0</v>
      </c>
      <c r="J3380" s="186">
        <v>0</v>
      </c>
      <c r="K3380" s="186">
        <v>0</v>
      </c>
      <c r="L3380" s="186">
        <v>0</v>
      </c>
      <c r="M3380" s="186">
        <v>0</v>
      </c>
      <c r="N3380" s="188">
        <v>0</v>
      </c>
      <c r="O3380" s="189">
        <v>0</v>
      </c>
      <c r="P3380" s="186">
        <v>0</v>
      </c>
      <c r="Q3380" s="189">
        <v>0</v>
      </c>
      <c r="R3380" s="189">
        <v>0</v>
      </c>
      <c r="S3380" s="189">
        <v>1E-4</v>
      </c>
      <c r="T3380" s="188">
        <v>0</v>
      </c>
      <c r="U3380" s="187">
        <v>0</v>
      </c>
      <c r="V3380" s="189">
        <v>0</v>
      </c>
      <c r="W3380" s="189">
        <v>0</v>
      </c>
      <c r="X3380" s="188">
        <v>0</v>
      </c>
      <c r="Y3380" s="188">
        <v>0</v>
      </c>
      <c r="Z3380" s="186">
        <v>0</v>
      </c>
      <c r="AA3380" s="186">
        <v>0</v>
      </c>
      <c r="AB3380" s="186">
        <v>0</v>
      </c>
      <c r="AC3380" s="186">
        <v>0</v>
      </c>
      <c r="AD3380" s="188">
        <v>0</v>
      </c>
      <c r="AE3380" s="189">
        <v>0</v>
      </c>
      <c r="AF3380" s="189">
        <v>0</v>
      </c>
      <c r="AG3380" s="189">
        <v>0</v>
      </c>
      <c r="AH3380" s="191">
        <v>0</v>
      </c>
      <c r="AI3380" s="186">
        <v>0</v>
      </c>
      <c r="AJ3380" s="192">
        <v>7501943499577</v>
      </c>
      <c r="AK3380" s="192" t="s">
        <v>262</v>
      </c>
      <c r="AL3380" s="90"/>
      <c r="AM3380" s="75">
        <v>95385</v>
      </c>
      <c r="AN3380" s="90"/>
      <c r="AO3380" s="188">
        <v>0</v>
      </c>
      <c r="AP3380" s="188">
        <v>0</v>
      </c>
      <c r="AQ3380" s="187">
        <v>0</v>
      </c>
      <c r="AR3380" s="188">
        <v>0</v>
      </c>
      <c r="AS3380" s="187">
        <v>0</v>
      </c>
      <c r="AT3380" s="188">
        <v>0</v>
      </c>
      <c r="AU3380" s="187">
        <v>0</v>
      </c>
      <c r="AV3380" s="188">
        <v>0</v>
      </c>
      <c r="AW3380" s="187">
        <v>0</v>
      </c>
      <c r="AX3380" s="188">
        <v>0</v>
      </c>
      <c r="AY3380" s="187">
        <v>0</v>
      </c>
      <c r="AZ3380" s="188">
        <v>0</v>
      </c>
      <c r="BA3380" s="187">
        <v>0</v>
      </c>
      <c r="BB3380" s="188">
        <v>0</v>
      </c>
      <c r="BC3380" s="187">
        <v>0</v>
      </c>
      <c r="BD3380" s="75"/>
      <c r="BE3380" s="75"/>
      <c r="BH3380" s="74"/>
      <c r="BI3380" s="194"/>
      <c r="BJ3380" s="74"/>
    </row>
    <row r="3381" spans="1:62" s="77" customFormat="1" ht="11.25" customHeight="1" x14ac:dyDescent="0.2">
      <c r="A3381" s="184" t="s">
        <v>3808</v>
      </c>
      <c r="B3381" s="185">
        <v>0</v>
      </c>
      <c r="C3381" s="828">
        <v>95386</v>
      </c>
      <c r="D3381" s="284">
        <v>1E-4</v>
      </c>
      <c r="E3381" s="91">
        <v>0</v>
      </c>
      <c r="F3381" s="186">
        <v>0</v>
      </c>
      <c r="G3381" s="186">
        <v>0</v>
      </c>
      <c r="H3381" s="186">
        <v>0</v>
      </c>
      <c r="I3381" s="187">
        <v>0</v>
      </c>
      <c r="J3381" s="186">
        <v>0</v>
      </c>
      <c r="K3381" s="186">
        <v>0</v>
      </c>
      <c r="L3381" s="186">
        <v>0</v>
      </c>
      <c r="M3381" s="186">
        <v>0</v>
      </c>
      <c r="N3381" s="188">
        <v>0</v>
      </c>
      <c r="O3381" s="191">
        <v>0</v>
      </c>
      <c r="P3381" s="186">
        <v>0</v>
      </c>
      <c r="Q3381" s="189">
        <v>0</v>
      </c>
      <c r="R3381" s="189">
        <v>0</v>
      </c>
      <c r="S3381" s="189">
        <v>1E-4</v>
      </c>
      <c r="T3381" s="188">
        <v>0</v>
      </c>
      <c r="U3381" s="187">
        <v>0</v>
      </c>
      <c r="V3381" s="189">
        <v>0</v>
      </c>
      <c r="W3381" s="189">
        <v>0</v>
      </c>
      <c r="X3381" s="188">
        <v>0</v>
      </c>
      <c r="Y3381" s="188">
        <v>0</v>
      </c>
      <c r="Z3381" s="186">
        <v>0</v>
      </c>
      <c r="AA3381" s="186">
        <v>0</v>
      </c>
      <c r="AB3381" s="186">
        <v>0</v>
      </c>
      <c r="AC3381" s="186">
        <v>0</v>
      </c>
      <c r="AD3381" s="188">
        <v>0</v>
      </c>
      <c r="AE3381" s="189">
        <v>0</v>
      </c>
      <c r="AF3381" s="189">
        <v>0</v>
      </c>
      <c r="AG3381" s="189">
        <v>0</v>
      </c>
      <c r="AH3381" s="191">
        <v>0</v>
      </c>
      <c r="AI3381" s="186">
        <v>0</v>
      </c>
      <c r="AJ3381" s="192">
        <v>7501943499591</v>
      </c>
      <c r="AK3381" s="192" t="s">
        <v>262</v>
      </c>
      <c r="AL3381" s="226"/>
      <c r="AM3381" s="75">
        <v>95386</v>
      </c>
      <c r="AN3381" s="76"/>
      <c r="AO3381" s="188">
        <v>0</v>
      </c>
      <c r="AP3381" s="188">
        <v>0</v>
      </c>
      <c r="AQ3381" s="187">
        <v>0</v>
      </c>
      <c r="AR3381" s="188">
        <v>0</v>
      </c>
      <c r="AS3381" s="187">
        <v>0</v>
      </c>
      <c r="AT3381" s="188">
        <v>0</v>
      </c>
      <c r="AU3381" s="187">
        <v>0</v>
      </c>
      <c r="AV3381" s="188">
        <v>0</v>
      </c>
      <c r="AW3381" s="187">
        <v>0</v>
      </c>
      <c r="AX3381" s="188">
        <v>0</v>
      </c>
      <c r="AY3381" s="187">
        <v>0</v>
      </c>
      <c r="AZ3381" s="188">
        <v>0</v>
      </c>
      <c r="BA3381" s="187">
        <v>0</v>
      </c>
      <c r="BB3381" s="188">
        <v>0</v>
      </c>
      <c r="BC3381" s="187">
        <v>0</v>
      </c>
      <c r="BD3381" s="75"/>
      <c r="BE3381" s="75"/>
      <c r="BF3381" s="55"/>
      <c r="BH3381" s="74"/>
      <c r="BI3381" s="194"/>
      <c r="BJ3381" s="74"/>
    </row>
    <row r="3382" spans="1:62" s="77" customFormat="1" ht="11.25" customHeight="1" x14ac:dyDescent="0.2">
      <c r="A3382" s="184" t="s">
        <v>3809</v>
      </c>
      <c r="B3382" s="185">
        <v>0</v>
      </c>
      <c r="C3382" s="828">
        <v>95468</v>
      </c>
      <c r="D3382" s="284">
        <v>1E-4</v>
      </c>
      <c r="E3382" s="91">
        <v>0</v>
      </c>
      <c r="F3382" s="186">
        <v>0</v>
      </c>
      <c r="G3382" s="186">
        <v>0</v>
      </c>
      <c r="H3382" s="186">
        <v>0</v>
      </c>
      <c r="I3382" s="187">
        <v>0</v>
      </c>
      <c r="J3382" s="186">
        <v>0</v>
      </c>
      <c r="K3382" s="186">
        <v>0</v>
      </c>
      <c r="L3382" s="186">
        <v>0</v>
      </c>
      <c r="M3382" s="186">
        <v>0</v>
      </c>
      <c r="N3382" s="188">
        <v>0</v>
      </c>
      <c r="O3382" s="191">
        <v>0</v>
      </c>
      <c r="P3382" s="186">
        <v>0</v>
      </c>
      <c r="Q3382" s="189">
        <v>0</v>
      </c>
      <c r="R3382" s="189">
        <v>0</v>
      </c>
      <c r="S3382" s="189">
        <v>1E-4</v>
      </c>
      <c r="T3382" s="188">
        <v>0</v>
      </c>
      <c r="U3382" s="187">
        <v>0</v>
      </c>
      <c r="V3382" s="189">
        <v>0</v>
      </c>
      <c r="W3382" s="189">
        <v>0</v>
      </c>
      <c r="X3382" s="188">
        <v>0</v>
      </c>
      <c r="Y3382" s="188">
        <v>0</v>
      </c>
      <c r="Z3382" s="186">
        <v>0</v>
      </c>
      <c r="AA3382" s="186">
        <v>0</v>
      </c>
      <c r="AB3382" s="186">
        <v>0</v>
      </c>
      <c r="AC3382" s="186">
        <v>0</v>
      </c>
      <c r="AD3382" s="188">
        <v>0</v>
      </c>
      <c r="AE3382" s="189">
        <v>0</v>
      </c>
      <c r="AF3382" s="189">
        <v>0</v>
      </c>
      <c r="AG3382" s="189">
        <v>0</v>
      </c>
      <c r="AH3382" s="191">
        <v>0</v>
      </c>
      <c r="AI3382" s="186">
        <v>0</v>
      </c>
      <c r="AJ3382" s="192">
        <v>7506425603275</v>
      </c>
      <c r="AK3382" s="192" t="s">
        <v>262</v>
      </c>
      <c r="AL3382" s="226"/>
      <c r="AM3382" s="75">
        <v>95468</v>
      </c>
      <c r="AN3382" s="76"/>
      <c r="AO3382" s="188">
        <v>0</v>
      </c>
      <c r="AP3382" s="188">
        <v>0</v>
      </c>
      <c r="AQ3382" s="187">
        <v>0</v>
      </c>
      <c r="AR3382" s="188">
        <v>0</v>
      </c>
      <c r="AS3382" s="187">
        <v>0</v>
      </c>
      <c r="AT3382" s="188">
        <v>0</v>
      </c>
      <c r="AU3382" s="187">
        <v>0</v>
      </c>
      <c r="AV3382" s="188">
        <v>0</v>
      </c>
      <c r="AW3382" s="187">
        <v>0</v>
      </c>
      <c r="AX3382" s="188">
        <v>0</v>
      </c>
      <c r="AY3382" s="187">
        <v>0</v>
      </c>
      <c r="AZ3382" s="188">
        <v>0</v>
      </c>
      <c r="BA3382" s="187">
        <v>0</v>
      </c>
      <c r="BB3382" s="188">
        <v>0</v>
      </c>
      <c r="BC3382" s="187">
        <v>0</v>
      </c>
      <c r="BD3382" s="75"/>
      <c r="BE3382" s="75"/>
      <c r="BF3382" s="55"/>
      <c r="BH3382" s="74"/>
      <c r="BI3382" s="194"/>
      <c r="BJ3382" s="74"/>
    </row>
    <row r="3383" spans="1:62" s="77" customFormat="1" ht="11.25" customHeight="1" x14ac:dyDescent="0.2">
      <c r="A3383" s="184" t="s">
        <v>3810</v>
      </c>
      <c r="B3383" s="185">
        <v>0</v>
      </c>
      <c r="C3383" s="828">
        <v>95469</v>
      </c>
      <c r="D3383" s="284">
        <v>1E-4</v>
      </c>
      <c r="E3383" s="91">
        <v>0</v>
      </c>
      <c r="F3383" s="186">
        <v>0</v>
      </c>
      <c r="G3383" s="186">
        <v>0</v>
      </c>
      <c r="H3383" s="186">
        <v>0</v>
      </c>
      <c r="I3383" s="187">
        <v>0</v>
      </c>
      <c r="J3383" s="186">
        <v>0</v>
      </c>
      <c r="K3383" s="186">
        <v>0</v>
      </c>
      <c r="L3383" s="186">
        <v>0</v>
      </c>
      <c r="M3383" s="186">
        <v>0</v>
      </c>
      <c r="N3383" s="188">
        <v>0</v>
      </c>
      <c r="O3383" s="191">
        <v>0</v>
      </c>
      <c r="P3383" s="186">
        <v>0</v>
      </c>
      <c r="Q3383" s="189">
        <v>0</v>
      </c>
      <c r="R3383" s="189">
        <v>0</v>
      </c>
      <c r="S3383" s="189">
        <v>1E-4</v>
      </c>
      <c r="T3383" s="188">
        <v>0</v>
      </c>
      <c r="U3383" s="187">
        <v>0</v>
      </c>
      <c r="V3383" s="189">
        <v>0</v>
      </c>
      <c r="W3383" s="189">
        <v>0</v>
      </c>
      <c r="X3383" s="188">
        <v>0</v>
      </c>
      <c r="Y3383" s="188">
        <v>0</v>
      </c>
      <c r="Z3383" s="186">
        <v>0</v>
      </c>
      <c r="AA3383" s="186">
        <v>0</v>
      </c>
      <c r="AB3383" s="186">
        <v>0</v>
      </c>
      <c r="AC3383" s="186">
        <v>0</v>
      </c>
      <c r="AD3383" s="188">
        <v>0</v>
      </c>
      <c r="AE3383" s="189">
        <v>0</v>
      </c>
      <c r="AF3383" s="189">
        <v>0</v>
      </c>
      <c r="AG3383" s="189">
        <v>0</v>
      </c>
      <c r="AH3383" s="191">
        <v>0</v>
      </c>
      <c r="AI3383" s="186">
        <v>0</v>
      </c>
      <c r="AJ3383" s="192">
        <v>7506425603282</v>
      </c>
      <c r="AK3383" s="192" t="s">
        <v>262</v>
      </c>
      <c r="AL3383" s="226"/>
      <c r="AM3383" s="75">
        <v>95469</v>
      </c>
      <c r="AN3383" s="76"/>
      <c r="AO3383" s="188">
        <v>0</v>
      </c>
      <c r="AP3383" s="188">
        <v>0</v>
      </c>
      <c r="AQ3383" s="187">
        <v>0</v>
      </c>
      <c r="AR3383" s="188">
        <v>0</v>
      </c>
      <c r="AS3383" s="187">
        <v>0</v>
      </c>
      <c r="AT3383" s="188">
        <v>0</v>
      </c>
      <c r="AU3383" s="187">
        <v>0</v>
      </c>
      <c r="AV3383" s="188">
        <v>0</v>
      </c>
      <c r="AW3383" s="187">
        <v>0</v>
      </c>
      <c r="AX3383" s="188">
        <v>0</v>
      </c>
      <c r="AY3383" s="187">
        <v>0</v>
      </c>
      <c r="AZ3383" s="188">
        <v>0</v>
      </c>
      <c r="BA3383" s="187">
        <v>0</v>
      </c>
      <c r="BB3383" s="188">
        <v>0</v>
      </c>
      <c r="BC3383" s="187">
        <v>0</v>
      </c>
      <c r="BD3383" s="75"/>
      <c r="BE3383" s="75"/>
      <c r="BF3383" s="55"/>
      <c r="BH3383" s="74"/>
      <c r="BI3383" s="194"/>
      <c r="BJ3383" s="74"/>
    </row>
    <row r="3384" spans="1:62" s="77" customFormat="1" ht="11.25" customHeight="1" x14ac:dyDescent="0.2">
      <c r="A3384" s="184" t="s">
        <v>3811</v>
      </c>
      <c r="B3384" s="185">
        <v>0</v>
      </c>
      <c r="C3384" s="828">
        <v>95643</v>
      </c>
      <c r="D3384" s="284">
        <v>1E-4</v>
      </c>
      <c r="E3384" s="91">
        <v>0</v>
      </c>
      <c r="F3384" s="186">
        <v>0</v>
      </c>
      <c r="G3384" s="186">
        <v>0</v>
      </c>
      <c r="H3384" s="186">
        <v>0</v>
      </c>
      <c r="I3384" s="187">
        <v>0</v>
      </c>
      <c r="J3384" s="186">
        <v>0</v>
      </c>
      <c r="K3384" s="186">
        <v>0</v>
      </c>
      <c r="L3384" s="186">
        <v>0</v>
      </c>
      <c r="M3384" s="186">
        <v>0</v>
      </c>
      <c r="N3384" s="188">
        <v>0</v>
      </c>
      <c r="O3384" s="191">
        <v>0</v>
      </c>
      <c r="P3384" s="186">
        <v>0</v>
      </c>
      <c r="Q3384" s="189">
        <v>0</v>
      </c>
      <c r="R3384" s="189">
        <v>0</v>
      </c>
      <c r="S3384" s="189">
        <v>1E-4</v>
      </c>
      <c r="T3384" s="188">
        <v>0</v>
      </c>
      <c r="U3384" s="187">
        <v>0</v>
      </c>
      <c r="V3384" s="189">
        <v>0</v>
      </c>
      <c r="W3384" s="189">
        <v>0</v>
      </c>
      <c r="X3384" s="188">
        <v>0</v>
      </c>
      <c r="Y3384" s="188">
        <v>0</v>
      </c>
      <c r="Z3384" s="186">
        <v>0</v>
      </c>
      <c r="AA3384" s="186">
        <v>0</v>
      </c>
      <c r="AB3384" s="186">
        <v>0</v>
      </c>
      <c r="AC3384" s="186">
        <v>0</v>
      </c>
      <c r="AD3384" s="188">
        <v>0</v>
      </c>
      <c r="AE3384" s="189">
        <v>0</v>
      </c>
      <c r="AF3384" s="189">
        <v>0</v>
      </c>
      <c r="AG3384" s="189">
        <v>0</v>
      </c>
      <c r="AH3384" s="191">
        <v>0</v>
      </c>
      <c r="AI3384" s="186">
        <v>0</v>
      </c>
      <c r="AJ3384" s="192">
        <v>7501943470552</v>
      </c>
      <c r="AK3384" s="192">
        <v>95551</v>
      </c>
      <c r="AL3384" s="226"/>
      <c r="AM3384" s="75">
        <v>95643</v>
      </c>
      <c r="AN3384" s="76"/>
      <c r="AO3384" s="188">
        <v>0</v>
      </c>
      <c r="AP3384" s="188">
        <v>0</v>
      </c>
      <c r="AQ3384" s="187">
        <v>0</v>
      </c>
      <c r="AR3384" s="188">
        <v>0</v>
      </c>
      <c r="AS3384" s="187">
        <v>0</v>
      </c>
      <c r="AT3384" s="188">
        <v>0</v>
      </c>
      <c r="AU3384" s="187">
        <v>0</v>
      </c>
      <c r="AV3384" s="188">
        <v>0</v>
      </c>
      <c r="AW3384" s="187">
        <v>0</v>
      </c>
      <c r="AX3384" s="188">
        <v>0</v>
      </c>
      <c r="AY3384" s="187">
        <v>0</v>
      </c>
      <c r="AZ3384" s="188">
        <v>0</v>
      </c>
      <c r="BA3384" s="187">
        <v>0</v>
      </c>
      <c r="BB3384" s="188">
        <v>0</v>
      </c>
      <c r="BC3384" s="187">
        <v>0</v>
      </c>
      <c r="BD3384" s="75"/>
      <c r="BE3384" s="75"/>
      <c r="BF3384" s="55"/>
      <c r="BH3384" s="74"/>
      <c r="BI3384" s="194"/>
      <c r="BJ3384" s="74"/>
    </row>
    <row r="3385" spans="1:62" s="77" customFormat="1" ht="11.25" customHeight="1" x14ac:dyDescent="0.2">
      <c r="A3385" s="184" t="s">
        <v>3812</v>
      </c>
      <c r="B3385" s="185">
        <v>0</v>
      </c>
      <c r="C3385" s="828">
        <v>95365</v>
      </c>
      <c r="D3385" s="284">
        <v>1E-4</v>
      </c>
      <c r="E3385" s="91">
        <v>0</v>
      </c>
      <c r="F3385" s="186">
        <v>0</v>
      </c>
      <c r="G3385" s="186">
        <v>0</v>
      </c>
      <c r="H3385" s="186">
        <v>0</v>
      </c>
      <c r="I3385" s="187">
        <v>0</v>
      </c>
      <c r="J3385" s="186">
        <v>0</v>
      </c>
      <c r="K3385" s="186">
        <v>0</v>
      </c>
      <c r="L3385" s="186">
        <v>0</v>
      </c>
      <c r="M3385" s="186">
        <v>0</v>
      </c>
      <c r="N3385" s="188">
        <v>0</v>
      </c>
      <c r="O3385" s="191">
        <v>0</v>
      </c>
      <c r="P3385" s="186">
        <v>0</v>
      </c>
      <c r="Q3385" s="189">
        <v>0</v>
      </c>
      <c r="R3385" s="189">
        <v>0</v>
      </c>
      <c r="S3385" s="189">
        <v>1E-4</v>
      </c>
      <c r="T3385" s="188">
        <v>0</v>
      </c>
      <c r="U3385" s="187">
        <v>0</v>
      </c>
      <c r="V3385" s="189">
        <v>0</v>
      </c>
      <c r="W3385" s="189">
        <v>0</v>
      </c>
      <c r="X3385" s="188">
        <v>0</v>
      </c>
      <c r="Y3385" s="188">
        <v>0</v>
      </c>
      <c r="Z3385" s="186">
        <v>0</v>
      </c>
      <c r="AA3385" s="186">
        <v>0</v>
      </c>
      <c r="AB3385" s="186">
        <v>0</v>
      </c>
      <c r="AC3385" s="186">
        <v>0</v>
      </c>
      <c r="AD3385" s="188">
        <v>0</v>
      </c>
      <c r="AE3385" s="189">
        <v>0</v>
      </c>
      <c r="AF3385" s="189">
        <v>0</v>
      </c>
      <c r="AG3385" s="189">
        <v>0</v>
      </c>
      <c r="AH3385" s="191">
        <v>0</v>
      </c>
      <c r="AI3385" s="186">
        <v>0</v>
      </c>
      <c r="AJ3385" s="192">
        <v>7506425601745</v>
      </c>
      <c r="AK3385" s="192" t="s">
        <v>262</v>
      </c>
      <c r="AL3385" s="226"/>
      <c r="AM3385" s="75">
        <v>95365</v>
      </c>
      <c r="AN3385" s="76"/>
      <c r="AO3385" s="188">
        <v>0</v>
      </c>
      <c r="AP3385" s="188">
        <v>0</v>
      </c>
      <c r="AQ3385" s="187">
        <v>0</v>
      </c>
      <c r="AR3385" s="188">
        <v>0</v>
      </c>
      <c r="AS3385" s="187">
        <v>0</v>
      </c>
      <c r="AT3385" s="188">
        <v>0</v>
      </c>
      <c r="AU3385" s="187">
        <v>0</v>
      </c>
      <c r="AV3385" s="188">
        <v>0</v>
      </c>
      <c r="AW3385" s="187">
        <v>0</v>
      </c>
      <c r="AX3385" s="188">
        <v>0</v>
      </c>
      <c r="AY3385" s="187">
        <v>0</v>
      </c>
      <c r="AZ3385" s="188">
        <v>0</v>
      </c>
      <c r="BA3385" s="187">
        <v>0</v>
      </c>
      <c r="BB3385" s="188">
        <v>0</v>
      </c>
      <c r="BC3385" s="187">
        <v>0</v>
      </c>
      <c r="BD3385" s="75"/>
      <c r="BE3385" s="75"/>
      <c r="BF3385" s="55"/>
      <c r="BH3385" s="74"/>
      <c r="BI3385" s="194"/>
      <c r="BJ3385" s="74"/>
    </row>
    <row r="3386" spans="1:62" s="77" customFormat="1" ht="11.25" customHeight="1" x14ac:dyDescent="0.2">
      <c r="A3386" s="184" t="s">
        <v>3813</v>
      </c>
      <c r="B3386" s="185">
        <v>0</v>
      </c>
      <c r="C3386" s="828">
        <v>95366</v>
      </c>
      <c r="D3386" s="284">
        <v>1E-4</v>
      </c>
      <c r="E3386" s="91">
        <v>0</v>
      </c>
      <c r="F3386" s="186">
        <v>0</v>
      </c>
      <c r="G3386" s="186">
        <v>0</v>
      </c>
      <c r="H3386" s="186">
        <v>0</v>
      </c>
      <c r="I3386" s="187">
        <v>0</v>
      </c>
      <c r="J3386" s="186">
        <v>0</v>
      </c>
      <c r="K3386" s="186">
        <v>0</v>
      </c>
      <c r="L3386" s="186">
        <v>0</v>
      </c>
      <c r="M3386" s="186">
        <v>0</v>
      </c>
      <c r="N3386" s="188">
        <v>0</v>
      </c>
      <c r="O3386" s="191">
        <v>0</v>
      </c>
      <c r="P3386" s="186">
        <v>0</v>
      </c>
      <c r="Q3386" s="189">
        <v>0</v>
      </c>
      <c r="R3386" s="189">
        <v>0</v>
      </c>
      <c r="S3386" s="189">
        <v>1E-4</v>
      </c>
      <c r="T3386" s="188">
        <v>0</v>
      </c>
      <c r="U3386" s="187">
        <v>0</v>
      </c>
      <c r="V3386" s="189">
        <v>0</v>
      </c>
      <c r="W3386" s="189">
        <v>0</v>
      </c>
      <c r="X3386" s="188">
        <v>0</v>
      </c>
      <c r="Y3386" s="188">
        <v>0</v>
      </c>
      <c r="Z3386" s="186">
        <v>0</v>
      </c>
      <c r="AA3386" s="186">
        <v>0</v>
      </c>
      <c r="AB3386" s="186">
        <v>0</v>
      </c>
      <c r="AC3386" s="186">
        <v>0</v>
      </c>
      <c r="AD3386" s="188">
        <v>0</v>
      </c>
      <c r="AE3386" s="189">
        <v>0</v>
      </c>
      <c r="AF3386" s="189">
        <v>0</v>
      </c>
      <c r="AG3386" s="189">
        <v>0</v>
      </c>
      <c r="AH3386" s="191">
        <v>0</v>
      </c>
      <c r="AI3386" s="186">
        <v>0</v>
      </c>
      <c r="AJ3386" s="192">
        <v>7506425601752</v>
      </c>
      <c r="AK3386" s="192" t="s">
        <v>262</v>
      </c>
      <c r="AL3386" s="226"/>
      <c r="AM3386" s="75">
        <v>95366</v>
      </c>
      <c r="AN3386" s="76"/>
      <c r="AO3386" s="188">
        <v>0</v>
      </c>
      <c r="AP3386" s="188">
        <v>0</v>
      </c>
      <c r="AQ3386" s="187">
        <v>0</v>
      </c>
      <c r="AR3386" s="188">
        <v>0</v>
      </c>
      <c r="AS3386" s="187">
        <v>0</v>
      </c>
      <c r="AT3386" s="188">
        <v>0</v>
      </c>
      <c r="AU3386" s="187">
        <v>0</v>
      </c>
      <c r="AV3386" s="188">
        <v>0</v>
      </c>
      <c r="AW3386" s="187">
        <v>0</v>
      </c>
      <c r="AX3386" s="188">
        <v>0</v>
      </c>
      <c r="AY3386" s="187">
        <v>0</v>
      </c>
      <c r="AZ3386" s="188">
        <v>0</v>
      </c>
      <c r="BA3386" s="187">
        <v>0</v>
      </c>
      <c r="BB3386" s="188">
        <v>0</v>
      </c>
      <c r="BC3386" s="187">
        <v>0</v>
      </c>
      <c r="BD3386" s="75"/>
      <c r="BE3386" s="75"/>
      <c r="BF3386" s="55"/>
      <c r="BH3386" s="74"/>
      <c r="BI3386" s="194"/>
      <c r="BJ3386" s="74"/>
    </row>
    <row r="3387" spans="1:62" s="77" customFormat="1" ht="11.25" customHeight="1" x14ac:dyDescent="0.2">
      <c r="A3387" s="184" t="s">
        <v>3814</v>
      </c>
      <c r="B3387" s="185">
        <v>0</v>
      </c>
      <c r="C3387" s="828">
        <v>95475</v>
      </c>
      <c r="D3387" s="284">
        <v>1E-4</v>
      </c>
      <c r="E3387" s="91">
        <v>0</v>
      </c>
      <c r="F3387" s="186">
        <v>0</v>
      </c>
      <c r="G3387" s="186">
        <v>0</v>
      </c>
      <c r="H3387" s="186">
        <v>0</v>
      </c>
      <c r="I3387" s="187">
        <v>0</v>
      </c>
      <c r="J3387" s="186">
        <v>0</v>
      </c>
      <c r="K3387" s="186">
        <v>0</v>
      </c>
      <c r="L3387" s="186">
        <v>0</v>
      </c>
      <c r="M3387" s="186">
        <v>0</v>
      </c>
      <c r="N3387" s="188">
        <v>0</v>
      </c>
      <c r="O3387" s="191">
        <v>0</v>
      </c>
      <c r="P3387" s="186">
        <v>0</v>
      </c>
      <c r="Q3387" s="189">
        <v>0</v>
      </c>
      <c r="R3387" s="189">
        <v>0</v>
      </c>
      <c r="S3387" s="189">
        <v>1E-4</v>
      </c>
      <c r="T3387" s="188">
        <v>0</v>
      </c>
      <c r="U3387" s="187">
        <v>0</v>
      </c>
      <c r="V3387" s="189">
        <v>0</v>
      </c>
      <c r="W3387" s="189">
        <v>0</v>
      </c>
      <c r="X3387" s="188">
        <v>0</v>
      </c>
      <c r="Y3387" s="188">
        <v>0</v>
      </c>
      <c r="Z3387" s="186">
        <v>0</v>
      </c>
      <c r="AA3387" s="186">
        <v>0</v>
      </c>
      <c r="AB3387" s="186">
        <v>0</v>
      </c>
      <c r="AC3387" s="186">
        <v>0</v>
      </c>
      <c r="AD3387" s="188">
        <v>0</v>
      </c>
      <c r="AE3387" s="189">
        <v>0</v>
      </c>
      <c r="AF3387" s="189">
        <v>0</v>
      </c>
      <c r="AG3387" s="189">
        <v>0</v>
      </c>
      <c r="AH3387" s="191">
        <v>0</v>
      </c>
      <c r="AI3387" s="186">
        <v>0</v>
      </c>
      <c r="AJ3387" s="192">
        <v>7506425609109</v>
      </c>
      <c r="AK3387" s="192" t="s">
        <v>262</v>
      </c>
      <c r="AL3387" s="226"/>
      <c r="AM3387" s="75">
        <v>95475</v>
      </c>
      <c r="AN3387" s="76"/>
      <c r="AO3387" s="188">
        <v>0</v>
      </c>
      <c r="AP3387" s="188">
        <v>0</v>
      </c>
      <c r="AQ3387" s="187">
        <v>0</v>
      </c>
      <c r="AR3387" s="188">
        <v>0</v>
      </c>
      <c r="AS3387" s="187">
        <v>0</v>
      </c>
      <c r="AT3387" s="188">
        <v>0</v>
      </c>
      <c r="AU3387" s="187">
        <v>0</v>
      </c>
      <c r="AV3387" s="188">
        <v>0</v>
      </c>
      <c r="AW3387" s="187">
        <v>0</v>
      </c>
      <c r="AX3387" s="188">
        <v>0</v>
      </c>
      <c r="AY3387" s="187">
        <v>0</v>
      </c>
      <c r="AZ3387" s="188">
        <v>0</v>
      </c>
      <c r="BA3387" s="187">
        <v>0</v>
      </c>
      <c r="BB3387" s="188">
        <v>0</v>
      </c>
      <c r="BC3387" s="187">
        <v>0</v>
      </c>
      <c r="BD3387" s="75"/>
      <c r="BE3387" s="75"/>
      <c r="BF3387" s="55"/>
      <c r="BH3387" s="74"/>
      <c r="BI3387" s="194"/>
      <c r="BJ3387" s="74"/>
    </row>
    <row r="3388" spans="1:62" s="77" customFormat="1" ht="11.25" customHeight="1" x14ac:dyDescent="0.2">
      <c r="A3388" s="184" t="s">
        <v>3815</v>
      </c>
      <c r="B3388" s="185">
        <v>0</v>
      </c>
      <c r="C3388" s="828">
        <v>95478</v>
      </c>
      <c r="D3388" s="284">
        <v>1E-4</v>
      </c>
      <c r="E3388" s="91">
        <v>0</v>
      </c>
      <c r="F3388" s="186">
        <v>0</v>
      </c>
      <c r="G3388" s="186">
        <v>0</v>
      </c>
      <c r="H3388" s="186">
        <v>0</v>
      </c>
      <c r="I3388" s="187">
        <v>0</v>
      </c>
      <c r="J3388" s="186">
        <v>0</v>
      </c>
      <c r="K3388" s="186">
        <v>0</v>
      </c>
      <c r="L3388" s="186">
        <v>0</v>
      </c>
      <c r="M3388" s="186">
        <v>0</v>
      </c>
      <c r="N3388" s="188">
        <v>0</v>
      </c>
      <c r="O3388" s="191">
        <v>0</v>
      </c>
      <c r="P3388" s="186">
        <v>0</v>
      </c>
      <c r="Q3388" s="189">
        <v>0</v>
      </c>
      <c r="R3388" s="189">
        <v>0</v>
      </c>
      <c r="S3388" s="189">
        <v>1E-4</v>
      </c>
      <c r="T3388" s="188">
        <v>0</v>
      </c>
      <c r="U3388" s="187">
        <v>0</v>
      </c>
      <c r="V3388" s="189">
        <v>0</v>
      </c>
      <c r="W3388" s="189">
        <v>0</v>
      </c>
      <c r="X3388" s="188">
        <v>0</v>
      </c>
      <c r="Y3388" s="188">
        <v>0</v>
      </c>
      <c r="Z3388" s="186">
        <v>0</v>
      </c>
      <c r="AA3388" s="186">
        <v>0</v>
      </c>
      <c r="AB3388" s="186">
        <v>0</v>
      </c>
      <c r="AC3388" s="186">
        <v>0</v>
      </c>
      <c r="AD3388" s="188">
        <v>0</v>
      </c>
      <c r="AE3388" s="189">
        <v>0</v>
      </c>
      <c r="AF3388" s="189">
        <v>0</v>
      </c>
      <c r="AG3388" s="189">
        <v>0</v>
      </c>
      <c r="AH3388" s="191">
        <v>0</v>
      </c>
      <c r="AI3388" s="186">
        <v>0</v>
      </c>
      <c r="AJ3388" s="192">
        <v>7506425609161</v>
      </c>
      <c r="AK3388" s="192" t="s">
        <v>262</v>
      </c>
      <c r="AL3388" s="226"/>
      <c r="AM3388" s="75">
        <v>95478</v>
      </c>
      <c r="AN3388" s="76"/>
      <c r="AO3388" s="188">
        <v>0</v>
      </c>
      <c r="AP3388" s="188">
        <v>0</v>
      </c>
      <c r="AQ3388" s="187">
        <v>0</v>
      </c>
      <c r="AR3388" s="188">
        <v>0</v>
      </c>
      <c r="AS3388" s="187">
        <v>0</v>
      </c>
      <c r="AT3388" s="188">
        <v>0</v>
      </c>
      <c r="AU3388" s="187">
        <v>0</v>
      </c>
      <c r="AV3388" s="188">
        <v>0</v>
      </c>
      <c r="AW3388" s="187">
        <v>0</v>
      </c>
      <c r="AX3388" s="188">
        <v>0</v>
      </c>
      <c r="AY3388" s="187">
        <v>0</v>
      </c>
      <c r="AZ3388" s="188">
        <v>0</v>
      </c>
      <c r="BA3388" s="187">
        <v>0</v>
      </c>
      <c r="BB3388" s="188">
        <v>0</v>
      </c>
      <c r="BC3388" s="187">
        <v>0</v>
      </c>
      <c r="BD3388" s="75"/>
      <c r="BE3388" s="75"/>
      <c r="BF3388" s="55"/>
      <c r="BH3388" s="74"/>
      <c r="BI3388" s="194"/>
      <c r="BJ3388" s="74"/>
    </row>
    <row r="3389" spans="1:62" s="77" customFormat="1" ht="11.25" customHeight="1" x14ac:dyDescent="0.2">
      <c r="A3389" s="184" t="s">
        <v>3816</v>
      </c>
      <c r="B3389" s="185">
        <v>0</v>
      </c>
      <c r="C3389" s="828">
        <v>95477</v>
      </c>
      <c r="D3389" s="284">
        <v>6.8079999999999998</v>
      </c>
      <c r="E3389" s="91">
        <v>0</v>
      </c>
      <c r="F3389" s="186">
        <v>0</v>
      </c>
      <c r="G3389" s="186">
        <v>0</v>
      </c>
      <c r="H3389" s="186">
        <v>0</v>
      </c>
      <c r="I3389" s="187">
        <v>0</v>
      </c>
      <c r="J3389" s="186">
        <v>0</v>
      </c>
      <c r="K3389" s="186">
        <v>0</v>
      </c>
      <c r="L3389" s="186">
        <v>0</v>
      </c>
      <c r="M3389" s="186">
        <v>0</v>
      </c>
      <c r="N3389" s="188">
        <v>0</v>
      </c>
      <c r="O3389" s="191">
        <v>0</v>
      </c>
      <c r="P3389" s="186">
        <v>0</v>
      </c>
      <c r="Q3389" s="189">
        <v>0</v>
      </c>
      <c r="R3389" s="189">
        <v>0</v>
      </c>
      <c r="S3389" s="189">
        <v>6.8079999999999998</v>
      </c>
      <c r="T3389" s="188">
        <v>6.8079999999999998</v>
      </c>
      <c r="U3389" s="187">
        <v>0</v>
      </c>
      <c r="V3389" s="189">
        <v>0</v>
      </c>
      <c r="W3389" s="189">
        <v>0</v>
      </c>
      <c r="X3389" s="188">
        <v>6.8079999999999998</v>
      </c>
      <c r="Y3389" s="188">
        <v>0</v>
      </c>
      <c r="Z3389" s="186">
        <v>0</v>
      </c>
      <c r="AA3389" s="186">
        <v>0</v>
      </c>
      <c r="AB3389" s="186">
        <v>0</v>
      </c>
      <c r="AC3389" s="186">
        <v>0</v>
      </c>
      <c r="AD3389" s="188">
        <v>0</v>
      </c>
      <c r="AE3389" s="189">
        <v>0</v>
      </c>
      <c r="AF3389" s="189">
        <v>0</v>
      </c>
      <c r="AG3389" s="189">
        <v>0</v>
      </c>
      <c r="AH3389" s="191">
        <v>0</v>
      </c>
      <c r="AI3389" s="186">
        <v>0</v>
      </c>
      <c r="AJ3389" s="192">
        <v>7506425609147</v>
      </c>
      <c r="AK3389" s="192" t="s">
        <v>262</v>
      </c>
      <c r="AL3389" s="226"/>
      <c r="AM3389" s="75">
        <v>95477</v>
      </c>
      <c r="AN3389" s="76"/>
      <c r="AO3389" s="188">
        <v>0</v>
      </c>
      <c r="AP3389" s="188">
        <v>0</v>
      </c>
      <c r="AQ3389" s="187">
        <v>0</v>
      </c>
      <c r="AR3389" s="188">
        <v>0</v>
      </c>
      <c r="AS3389" s="187">
        <v>0</v>
      </c>
      <c r="AT3389" s="188">
        <v>0</v>
      </c>
      <c r="AU3389" s="187">
        <v>0</v>
      </c>
      <c r="AV3389" s="188">
        <v>0</v>
      </c>
      <c r="AW3389" s="187">
        <v>0</v>
      </c>
      <c r="AX3389" s="188">
        <v>0</v>
      </c>
      <c r="AY3389" s="187">
        <v>0</v>
      </c>
      <c r="AZ3389" s="188">
        <v>0</v>
      </c>
      <c r="BA3389" s="187">
        <v>0</v>
      </c>
      <c r="BB3389" s="188">
        <v>0</v>
      </c>
      <c r="BC3389" s="187">
        <v>0</v>
      </c>
      <c r="BD3389" s="75"/>
      <c r="BE3389" s="75"/>
      <c r="BF3389" s="55"/>
      <c r="BH3389" s="74"/>
      <c r="BI3389" s="194"/>
      <c r="BJ3389" s="74"/>
    </row>
    <row r="3390" spans="1:62" s="77" customFormat="1" ht="10.199999999999999" x14ac:dyDescent="0.2">
      <c r="A3390" s="184" t="s">
        <v>3817</v>
      </c>
      <c r="B3390" s="185">
        <v>0</v>
      </c>
      <c r="C3390" s="828">
        <v>95480</v>
      </c>
      <c r="D3390" s="284">
        <v>1E-4</v>
      </c>
      <c r="E3390" s="91">
        <v>0</v>
      </c>
      <c r="F3390" s="186">
        <v>0</v>
      </c>
      <c r="G3390" s="186">
        <v>0</v>
      </c>
      <c r="H3390" s="186">
        <v>0</v>
      </c>
      <c r="I3390" s="187">
        <v>0</v>
      </c>
      <c r="J3390" s="186">
        <v>0</v>
      </c>
      <c r="K3390" s="186">
        <v>0</v>
      </c>
      <c r="L3390" s="186">
        <v>0</v>
      </c>
      <c r="M3390" s="186">
        <v>0</v>
      </c>
      <c r="N3390" s="188">
        <v>0</v>
      </c>
      <c r="O3390" s="191">
        <v>0</v>
      </c>
      <c r="P3390" s="186">
        <v>0</v>
      </c>
      <c r="Q3390" s="189">
        <v>0</v>
      </c>
      <c r="R3390" s="189">
        <v>0</v>
      </c>
      <c r="S3390" s="189">
        <v>1E-4</v>
      </c>
      <c r="T3390" s="188">
        <v>0</v>
      </c>
      <c r="U3390" s="187">
        <v>0</v>
      </c>
      <c r="V3390" s="189">
        <v>0</v>
      </c>
      <c r="W3390" s="189">
        <v>0</v>
      </c>
      <c r="X3390" s="188">
        <v>0</v>
      </c>
      <c r="Y3390" s="188">
        <v>0</v>
      </c>
      <c r="Z3390" s="186">
        <v>0</v>
      </c>
      <c r="AA3390" s="186">
        <v>0</v>
      </c>
      <c r="AB3390" s="186">
        <v>0</v>
      </c>
      <c r="AC3390" s="186">
        <v>0</v>
      </c>
      <c r="AD3390" s="188">
        <v>0</v>
      </c>
      <c r="AE3390" s="189">
        <v>0</v>
      </c>
      <c r="AF3390" s="189">
        <v>0</v>
      </c>
      <c r="AG3390" s="189">
        <v>0</v>
      </c>
      <c r="AH3390" s="191">
        <v>0</v>
      </c>
      <c r="AI3390" s="186">
        <v>0</v>
      </c>
      <c r="AJ3390" s="192">
        <v>7506425609208</v>
      </c>
      <c r="AK3390" s="192" t="s">
        <v>262</v>
      </c>
      <c r="AL3390" s="226"/>
      <c r="AM3390" s="75">
        <v>95480</v>
      </c>
      <c r="AN3390" s="76"/>
      <c r="AO3390" s="188">
        <v>0</v>
      </c>
      <c r="AP3390" s="188">
        <v>0</v>
      </c>
      <c r="AQ3390" s="187">
        <v>0</v>
      </c>
      <c r="AR3390" s="188">
        <v>0</v>
      </c>
      <c r="AS3390" s="187">
        <v>0</v>
      </c>
      <c r="AT3390" s="188">
        <v>0</v>
      </c>
      <c r="AU3390" s="187">
        <v>0</v>
      </c>
      <c r="AV3390" s="188">
        <v>0</v>
      </c>
      <c r="AW3390" s="187">
        <v>0</v>
      </c>
      <c r="AX3390" s="188">
        <v>0</v>
      </c>
      <c r="AY3390" s="187">
        <v>0</v>
      </c>
      <c r="AZ3390" s="188">
        <v>0</v>
      </c>
      <c r="BA3390" s="187">
        <v>0</v>
      </c>
      <c r="BB3390" s="188">
        <v>0</v>
      </c>
      <c r="BC3390" s="187">
        <v>0</v>
      </c>
      <c r="BD3390" s="75"/>
      <c r="BE3390" s="75"/>
      <c r="BF3390" s="55"/>
      <c r="BH3390" s="74"/>
      <c r="BI3390" s="194"/>
      <c r="BJ3390" s="74"/>
    </row>
    <row r="3391" spans="1:62" s="77" customFormat="1" ht="10.199999999999999" x14ac:dyDescent="0.2">
      <c r="A3391" s="184" t="s">
        <v>3818</v>
      </c>
      <c r="B3391" s="185">
        <v>0</v>
      </c>
      <c r="C3391" s="828">
        <v>95632</v>
      </c>
      <c r="D3391" s="284">
        <v>1E-4</v>
      </c>
      <c r="E3391" s="91">
        <v>4.303296324984939E-6</v>
      </c>
      <c r="F3391" s="186">
        <v>0</v>
      </c>
      <c r="G3391" s="186">
        <v>400</v>
      </c>
      <c r="H3391" s="186">
        <v>0</v>
      </c>
      <c r="I3391" s="187">
        <v>0</v>
      </c>
      <c r="J3391" s="186">
        <v>697.14</v>
      </c>
      <c r="K3391" s="186">
        <v>697.14</v>
      </c>
      <c r="L3391" s="186">
        <v>0</v>
      </c>
      <c r="M3391" s="186">
        <v>0</v>
      </c>
      <c r="N3391" s="188">
        <v>0</v>
      </c>
      <c r="O3391" s="191">
        <v>5.46</v>
      </c>
      <c r="P3391" s="186">
        <v>5.46</v>
      </c>
      <c r="Q3391" s="189">
        <v>0.78319993114725883</v>
      </c>
      <c r="R3391" s="189">
        <v>4.303296324984939E-6</v>
      </c>
      <c r="S3391" s="189">
        <v>1E-4</v>
      </c>
      <c r="T3391" s="188">
        <v>0</v>
      </c>
      <c r="U3391" s="187">
        <v>0</v>
      </c>
      <c r="V3391" s="189">
        <v>0</v>
      </c>
      <c r="W3391" s="189">
        <v>0</v>
      </c>
      <c r="X3391" s="188">
        <v>0</v>
      </c>
      <c r="Y3391" s="188">
        <v>0</v>
      </c>
      <c r="Z3391" s="186">
        <v>0</v>
      </c>
      <c r="AA3391" s="186">
        <v>0</v>
      </c>
      <c r="AB3391" s="186">
        <v>0</v>
      </c>
      <c r="AC3391" s="186">
        <v>0</v>
      </c>
      <c r="AD3391" s="188">
        <v>0</v>
      </c>
      <c r="AE3391" s="189">
        <v>0</v>
      </c>
      <c r="AF3391" s="189">
        <v>0</v>
      </c>
      <c r="AG3391" s="189">
        <v>0</v>
      </c>
      <c r="AH3391" s="191">
        <v>0</v>
      </c>
      <c r="AI3391" s="186">
        <v>449.83</v>
      </c>
      <c r="AJ3391" s="192">
        <v>7506425624676</v>
      </c>
      <c r="AK3391" s="192" t="s">
        <v>505</v>
      </c>
      <c r="AL3391" s="226"/>
      <c r="AM3391" s="75">
        <v>95632</v>
      </c>
      <c r="AN3391" s="76"/>
      <c r="AO3391" s="188">
        <v>0.96866666666666668</v>
      </c>
      <c r="AP3391" s="188">
        <v>-0.73199999999999998</v>
      </c>
      <c r="AQ3391" s="187">
        <v>-0.30247933884297518</v>
      </c>
      <c r="AR3391" s="188">
        <v>0.72799999999999998</v>
      </c>
      <c r="AS3391" s="187">
        <v>0.30071833679627569</v>
      </c>
      <c r="AT3391" s="188">
        <v>2.91</v>
      </c>
      <c r="AU3391" s="187">
        <v>1.533435211044949</v>
      </c>
      <c r="AV3391" s="188">
        <v>10.922000000000001</v>
      </c>
      <c r="AW3391" s="187">
        <v>9.8440739071653898</v>
      </c>
      <c r="AX3391" s="188">
        <v>57.88</v>
      </c>
      <c r="AY3391" s="187">
        <v>8.1678040630168383</v>
      </c>
      <c r="AZ3391" s="188">
        <v>45.507999999999996</v>
      </c>
      <c r="BA3391" s="187">
        <v>12.227942519964316</v>
      </c>
      <c r="BB3391" s="188">
        <v>46.589999999999996</v>
      </c>
      <c r="BC3391" s="187">
        <v>21.942053011321892</v>
      </c>
      <c r="BD3391" s="75"/>
      <c r="BE3391" s="75"/>
      <c r="BF3391" s="55"/>
      <c r="BH3391" s="74"/>
      <c r="BI3391" s="194"/>
      <c r="BJ3391" s="74"/>
    </row>
    <row r="3392" spans="1:62" s="77" customFormat="1" ht="10.199999999999999" x14ac:dyDescent="0.2">
      <c r="A3392" s="184" t="s">
        <v>4840</v>
      </c>
      <c r="B3392" s="185">
        <v>0</v>
      </c>
      <c r="C3392" s="828">
        <v>95710</v>
      </c>
      <c r="D3392" s="284">
        <v>1204.8400000000001</v>
      </c>
      <c r="E3392" s="91">
        <v>0</v>
      </c>
      <c r="F3392" s="186">
        <v>0</v>
      </c>
      <c r="G3392" s="186">
        <v>0</v>
      </c>
      <c r="H3392" s="186">
        <v>0</v>
      </c>
      <c r="I3392" s="187">
        <v>0</v>
      </c>
      <c r="J3392" s="186">
        <v>0</v>
      </c>
      <c r="K3392" s="186">
        <v>0</v>
      </c>
      <c r="L3392" s="186">
        <v>1.82</v>
      </c>
      <c r="M3392" s="186">
        <v>0</v>
      </c>
      <c r="N3392" s="188">
        <v>0</v>
      </c>
      <c r="O3392" s="191">
        <v>0</v>
      </c>
      <c r="P3392" s="186">
        <v>4.7320000000000002</v>
      </c>
      <c r="Q3392" s="189">
        <v>0</v>
      </c>
      <c r="R3392" s="189">
        <v>0</v>
      </c>
      <c r="S3392" s="189">
        <v>1203.0200000000002</v>
      </c>
      <c r="T3392" s="188">
        <v>1203.02</v>
      </c>
      <c r="U3392" s="187">
        <v>0</v>
      </c>
      <c r="V3392" s="189">
        <v>0</v>
      </c>
      <c r="W3392" s="189">
        <v>4.7320000000000002</v>
      </c>
      <c r="X3392" s="188">
        <v>1198.288</v>
      </c>
      <c r="Y3392" s="188">
        <v>0</v>
      </c>
      <c r="Z3392" s="186">
        <v>0</v>
      </c>
      <c r="AA3392" s="186">
        <v>0</v>
      </c>
      <c r="AB3392" s="186">
        <v>0</v>
      </c>
      <c r="AC3392" s="186">
        <v>0</v>
      </c>
      <c r="AD3392" s="188">
        <v>0</v>
      </c>
      <c r="AE3392" s="189">
        <v>0</v>
      </c>
      <c r="AF3392" s="189">
        <v>0</v>
      </c>
      <c r="AG3392" s="189">
        <v>0</v>
      </c>
      <c r="AH3392" s="191">
        <v>0</v>
      </c>
      <c r="AI3392" s="186">
        <v>0</v>
      </c>
      <c r="AJ3392" s="192">
        <v>7506425624676</v>
      </c>
      <c r="AK3392" s="192" t="s">
        <v>505</v>
      </c>
      <c r="AL3392" s="226"/>
      <c r="AM3392" s="75">
        <v>95710</v>
      </c>
      <c r="AN3392" s="76"/>
      <c r="AO3392" s="188">
        <v>434.01066666666662</v>
      </c>
      <c r="AP3392" s="188">
        <v>1121.8520000000001</v>
      </c>
      <c r="AQ3392" s="187">
        <v>0</v>
      </c>
      <c r="AR3392" s="188">
        <v>92.456000000000003</v>
      </c>
      <c r="AS3392" s="187">
        <v>0</v>
      </c>
      <c r="AT3392" s="188">
        <v>87.724000000000004</v>
      </c>
      <c r="AU3392" s="187">
        <v>0</v>
      </c>
      <c r="AV3392" s="188">
        <v>0</v>
      </c>
      <c r="AW3392" s="187">
        <v>0</v>
      </c>
      <c r="AX3392" s="188">
        <v>0</v>
      </c>
      <c r="AY3392" s="187">
        <v>0</v>
      </c>
      <c r="AZ3392" s="188">
        <v>0</v>
      </c>
      <c r="BA3392" s="187">
        <v>0</v>
      </c>
      <c r="BB3392" s="188">
        <v>0</v>
      </c>
      <c r="BC3392" s="187">
        <v>0</v>
      </c>
      <c r="BD3392" s="75"/>
      <c r="BE3392" s="75"/>
      <c r="BF3392" s="55"/>
      <c r="BH3392" s="74"/>
      <c r="BI3392" s="194"/>
      <c r="BJ3392" s="74"/>
    </row>
    <row r="3393" spans="1:62" s="77" customFormat="1" ht="10.199999999999999" x14ac:dyDescent="0.2">
      <c r="A3393" s="184" t="s">
        <v>3819</v>
      </c>
      <c r="B3393" s="185">
        <v>0</v>
      </c>
      <c r="C3393" s="828">
        <v>95483</v>
      </c>
      <c r="D3393" s="284">
        <v>1E-4</v>
      </c>
      <c r="E3393" s="91">
        <v>0</v>
      </c>
      <c r="F3393" s="186">
        <v>0</v>
      </c>
      <c r="G3393" s="186">
        <v>0</v>
      </c>
      <c r="H3393" s="186">
        <v>0</v>
      </c>
      <c r="I3393" s="187">
        <v>0</v>
      </c>
      <c r="J3393" s="186">
        <v>0</v>
      </c>
      <c r="K3393" s="186">
        <v>0</v>
      </c>
      <c r="L3393" s="186">
        <v>0</v>
      </c>
      <c r="M3393" s="186">
        <v>0</v>
      </c>
      <c r="N3393" s="188">
        <v>0</v>
      </c>
      <c r="O3393" s="191">
        <v>0</v>
      </c>
      <c r="P3393" s="186">
        <v>0</v>
      </c>
      <c r="Q3393" s="189">
        <v>0</v>
      </c>
      <c r="R3393" s="189">
        <v>0</v>
      </c>
      <c r="S3393" s="189">
        <v>1E-4</v>
      </c>
      <c r="T3393" s="188">
        <v>0</v>
      </c>
      <c r="U3393" s="187">
        <v>0</v>
      </c>
      <c r="V3393" s="189">
        <v>0</v>
      </c>
      <c r="W3393" s="189">
        <v>0</v>
      </c>
      <c r="X3393" s="188">
        <v>0</v>
      </c>
      <c r="Y3393" s="188">
        <v>0</v>
      </c>
      <c r="Z3393" s="186">
        <v>0</v>
      </c>
      <c r="AA3393" s="186">
        <v>0</v>
      </c>
      <c r="AB3393" s="186">
        <v>0</v>
      </c>
      <c r="AC3393" s="186">
        <v>0</v>
      </c>
      <c r="AD3393" s="188">
        <v>0</v>
      </c>
      <c r="AE3393" s="189">
        <v>0</v>
      </c>
      <c r="AF3393" s="189">
        <v>0</v>
      </c>
      <c r="AG3393" s="189">
        <v>0</v>
      </c>
      <c r="AH3393" s="191">
        <v>0</v>
      </c>
      <c r="AI3393" s="186">
        <v>0</v>
      </c>
      <c r="AJ3393" s="192">
        <v>7506425613335</v>
      </c>
      <c r="AK3393" s="192" t="s">
        <v>262</v>
      </c>
      <c r="AL3393" s="226"/>
      <c r="AM3393" s="75">
        <v>95483</v>
      </c>
      <c r="AN3393" s="76"/>
      <c r="AO3393" s="188">
        <v>0</v>
      </c>
      <c r="AP3393" s="188">
        <v>0</v>
      </c>
      <c r="AQ3393" s="187">
        <v>0</v>
      </c>
      <c r="AR3393" s="188">
        <v>0</v>
      </c>
      <c r="AS3393" s="187">
        <v>0</v>
      </c>
      <c r="AT3393" s="188">
        <v>0</v>
      </c>
      <c r="AU3393" s="187">
        <v>0</v>
      </c>
      <c r="AV3393" s="188">
        <v>0</v>
      </c>
      <c r="AW3393" s="187">
        <v>0</v>
      </c>
      <c r="AX3393" s="188">
        <v>0</v>
      </c>
      <c r="AY3393" s="187">
        <v>0</v>
      </c>
      <c r="AZ3393" s="188">
        <v>0</v>
      </c>
      <c r="BA3393" s="187">
        <v>0</v>
      </c>
      <c r="BB3393" s="188">
        <v>0</v>
      </c>
      <c r="BC3393" s="187">
        <v>0</v>
      </c>
      <c r="BD3393" s="75"/>
      <c r="BE3393" s="75"/>
      <c r="BF3393" s="55"/>
      <c r="BH3393" s="74"/>
      <c r="BI3393" s="194"/>
      <c r="BJ3393" s="74"/>
    </row>
    <row r="3394" spans="1:62" s="77" customFormat="1" ht="10.199999999999999" x14ac:dyDescent="0.2">
      <c r="A3394" s="184" t="s">
        <v>3819</v>
      </c>
      <c r="B3394" s="185">
        <v>0</v>
      </c>
      <c r="C3394" s="828">
        <v>95484</v>
      </c>
      <c r="D3394" s="284">
        <v>1E-4</v>
      </c>
      <c r="E3394" s="91">
        <v>0</v>
      </c>
      <c r="F3394" s="186">
        <v>0</v>
      </c>
      <c r="G3394" s="186">
        <v>0</v>
      </c>
      <c r="H3394" s="186">
        <v>0</v>
      </c>
      <c r="I3394" s="187">
        <v>0</v>
      </c>
      <c r="J3394" s="186">
        <v>0</v>
      </c>
      <c r="K3394" s="186">
        <v>0</v>
      </c>
      <c r="L3394" s="186">
        <v>0</v>
      </c>
      <c r="M3394" s="186">
        <v>0</v>
      </c>
      <c r="N3394" s="188">
        <v>0</v>
      </c>
      <c r="O3394" s="191">
        <v>0</v>
      </c>
      <c r="P3394" s="186">
        <v>0</v>
      </c>
      <c r="Q3394" s="189">
        <v>0</v>
      </c>
      <c r="R3394" s="189">
        <v>0</v>
      </c>
      <c r="S3394" s="189">
        <v>1E-4</v>
      </c>
      <c r="T3394" s="188">
        <v>0</v>
      </c>
      <c r="U3394" s="187">
        <v>0</v>
      </c>
      <c r="V3394" s="189">
        <v>0</v>
      </c>
      <c r="W3394" s="189">
        <v>0</v>
      </c>
      <c r="X3394" s="188">
        <v>0</v>
      </c>
      <c r="Y3394" s="188">
        <v>0</v>
      </c>
      <c r="Z3394" s="186">
        <v>0</v>
      </c>
      <c r="AA3394" s="186">
        <v>0</v>
      </c>
      <c r="AB3394" s="186">
        <v>0</v>
      </c>
      <c r="AC3394" s="186">
        <v>0</v>
      </c>
      <c r="AD3394" s="188">
        <v>0</v>
      </c>
      <c r="AE3394" s="189">
        <v>0</v>
      </c>
      <c r="AF3394" s="189">
        <v>0</v>
      </c>
      <c r="AG3394" s="189">
        <v>0</v>
      </c>
      <c r="AH3394" s="191">
        <v>0</v>
      </c>
      <c r="AI3394" s="186">
        <v>0</v>
      </c>
      <c r="AJ3394" s="192">
        <v>7506425613335</v>
      </c>
      <c r="AK3394" s="192">
        <v>95483</v>
      </c>
      <c r="AL3394" s="226"/>
      <c r="AM3394" s="75">
        <v>95484</v>
      </c>
      <c r="AN3394" s="76"/>
      <c r="AO3394" s="188">
        <v>0</v>
      </c>
      <c r="AP3394" s="188">
        <v>0</v>
      </c>
      <c r="AQ3394" s="187">
        <v>0</v>
      </c>
      <c r="AR3394" s="188">
        <v>0</v>
      </c>
      <c r="AS3394" s="187">
        <v>0</v>
      </c>
      <c r="AT3394" s="188">
        <v>0</v>
      </c>
      <c r="AU3394" s="187">
        <v>0</v>
      </c>
      <c r="AV3394" s="188">
        <v>0</v>
      </c>
      <c r="AW3394" s="187">
        <v>0</v>
      </c>
      <c r="AX3394" s="188">
        <v>0</v>
      </c>
      <c r="AY3394" s="187">
        <v>0</v>
      </c>
      <c r="AZ3394" s="188">
        <v>0</v>
      </c>
      <c r="BA3394" s="187">
        <v>0</v>
      </c>
      <c r="BB3394" s="188">
        <v>0</v>
      </c>
      <c r="BC3394" s="187">
        <v>0</v>
      </c>
      <c r="BD3394" s="75"/>
      <c r="BE3394" s="75"/>
      <c r="BF3394" s="55"/>
      <c r="BH3394" s="74"/>
      <c r="BI3394" s="194"/>
      <c r="BJ3394" s="74"/>
    </row>
    <row r="3395" spans="1:62" s="77" customFormat="1" ht="10.5" customHeight="1" x14ac:dyDescent="0.2">
      <c r="A3395" s="184" t="s">
        <v>3820</v>
      </c>
      <c r="B3395" s="185">
        <v>0</v>
      </c>
      <c r="C3395" s="828">
        <v>95622</v>
      </c>
      <c r="D3395" s="284">
        <v>1E-4</v>
      </c>
      <c r="E3395" s="91">
        <v>0</v>
      </c>
      <c r="F3395" s="186">
        <v>0</v>
      </c>
      <c r="G3395" s="186">
        <v>0</v>
      </c>
      <c r="H3395" s="186">
        <v>0</v>
      </c>
      <c r="I3395" s="187">
        <v>0</v>
      </c>
      <c r="J3395" s="186">
        <v>0</v>
      </c>
      <c r="K3395" s="186">
        <v>0</v>
      </c>
      <c r="L3395" s="186">
        <v>0</v>
      </c>
      <c r="M3395" s="186">
        <v>0</v>
      </c>
      <c r="N3395" s="188">
        <v>0</v>
      </c>
      <c r="O3395" s="191">
        <v>0</v>
      </c>
      <c r="P3395" s="186">
        <v>0</v>
      </c>
      <c r="Q3395" s="189">
        <v>0</v>
      </c>
      <c r="R3395" s="189">
        <v>0</v>
      </c>
      <c r="S3395" s="189">
        <v>1E-4</v>
      </c>
      <c r="T3395" s="188">
        <v>0</v>
      </c>
      <c r="U3395" s="187">
        <v>0</v>
      </c>
      <c r="V3395" s="189">
        <v>0</v>
      </c>
      <c r="W3395" s="189">
        <v>0</v>
      </c>
      <c r="X3395" s="188">
        <v>0</v>
      </c>
      <c r="Y3395" s="188">
        <v>0</v>
      </c>
      <c r="Z3395" s="186">
        <v>0</v>
      </c>
      <c r="AA3395" s="186">
        <v>0</v>
      </c>
      <c r="AB3395" s="186">
        <v>0</v>
      </c>
      <c r="AC3395" s="186">
        <v>0</v>
      </c>
      <c r="AD3395" s="188">
        <v>0</v>
      </c>
      <c r="AE3395" s="189">
        <v>0</v>
      </c>
      <c r="AF3395" s="189">
        <v>0</v>
      </c>
      <c r="AG3395" s="189">
        <v>0</v>
      </c>
      <c r="AH3395" s="191">
        <v>0</v>
      </c>
      <c r="AI3395" s="186">
        <v>0</v>
      </c>
      <c r="AJ3395" s="192">
        <v>7506425613335</v>
      </c>
      <c r="AK3395" s="192" t="s">
        <v>262</v>
      </c>
      <c r="AL3395" s="226"/>
      <c r="AM3395" s="75">
        <v>95622</v>
      </c>
      <c r="AN3395" s="76"/>
      <c r="AO3395" s="188">
        <v>0</v>
      </c>
      <c r="AP3395" s="188">
        <v>0</v>
      </c>
      <c r="AQ3395" s="187">
        <v>0</v>
      </c>
      <c r="AR3395" s="188">
        <v>0</v>
      </c>
      <c r="AS3395" s="187">
        <v>0</v>
      </c>
      <c r="AT3395" s="188">
        <v>0</v>
      </c>
      <c r="AU3395" s="187">
        <v>0</v>
      </c>
      <c r="AV3395" s="188">
        <v>0</v>
      </c>
      <c r="AW3395" s="187">
        <v>0</v>
      </c>
      <c r="AX3395" s="188">
        <v>0</v>
      </c>
      <c r="AY3395" s="187">
        <v>0</v>
      </c>
      <c r="AZ3395" s="188">
        <v>0</v>
      </c>
      <c r="BA3395" s="187">
        <v>0</v>
      </c>
      <c r="BB3395" s="188">
        <v>0</v>
      </c>
      <c r="BC3395" s="187">
        <v>0</v>
      </c>
      <c r="BD3395" s="75"/>
      <c r="BE3395" s="75"/>
      <c r="BF3395" s="55"/>
      <c r="BH3395" s="74"/>
      <c r="BI3395" s="194"/>
      <c r="BJ3395" s="74"/>
    </row>
    <row r="3396" spans="1:62" s="77" customFormat="1" ht="10.199999999999999" x14ac:dyDescent="0.2">
      <c r="A3396" s="184" t="s">
        <v>3821</v>
      </c>
      <c r="B3396" s="185">
        <v>0</v>
      </c>
      <c r="C3396" s="828">
        <v>95656</v>
      </c>
      <c r="D3396" s="284">
        <v>1E-4</v>
      </c>
      <c r="E3396" s="91">
        <v>0</v>
      </c>
      <c r="F3396" s="186">
        <v>0</v>
      </c>
      <c r="G3396" s="186">
        <v>0</v>
      </c>
      <c r="H3396" s="186">
        <v>0</v>
      </c>
      <c r="I3396" s="187">
        <v>0</v>
      </c>
      <c r="J3396" s="186">
        <v>0</v>
      </c>
      <c r="K3396" s="186">
        <v>0</v>
      </c>
      <c r="L3396" s="186">
        <v>0</v>
      </c>
      <c r="M3396" s="186">
        <v>0</v>
      </c>
      <c r="N3396" s="188">
        <v>0</v>
      </c>
      <c r="O3396" s="191">
        <v>0</v>
      </c>
      <c r="P3396" s="186">
        <v>0</v>
      </c>
      <c r="Q3396" s="189">
        <v>0</v>
      </c>
      <c r="R3396" s="189">
        <v>0</v>
      </c>
      <c r="S3396" s="189">
        <v>1E-4</v>
      </c>
      <c r="T3396" s="188">
        <v>0</v>
      </c>
      <c r="U3396" s="187">
        <v>0</v>
      </c>
      <c r="V3396" s="189">
        <v>0</v>
      </c>
      <c r="W3396" s="189">
        <v>0</v>
      </c>
      <c r="X3396" s="188">
        <v>0</v>
      </c>
      <c r="Y3396" s="188">
        <v>0</v>
      </c>
      <c r="Z3396" s="186">
        <v>0</v>
      </c>
      <c r="AA3396" s="186">
        <v>0</v>
      </c>
      <c r="AB3396" s="186">
        <v>0</v>
      </c>
      <c r="AC3396" s="186">
        <v>0</v>
      </c>
      <c r="AD3396" s="188">
        <v>0</v>
      </c>
      <c r="AE3396" s="189">
        <v>0</v>
      </c>
      <c r="AF3396" s="189">
        <v>0</v>
      </c>
      <c r="AG3396" s="189">
        <v>0</v>
      </c>
      <c r="AH3396" s="191">
        <v>0</v>
      </c>
      <c r="AI3396" s="186">
        <v>0</v>
      </c>
      <c r="AJ3396" s="192">
        <v>7506425624676</v>
      </c>
      <c r="AK3396" s="192" t="s">
        <v>505</v>
      </c>
      <c r="AL3396" s="226"/>
      <c r="AM3396" s="75">
        <v>95656</v>
      </c>
      <c r="AN3396" s="76"/>
      <c r="AO3396" s="188">
        <v>0</v>
      </c>
      <c r="AP3396" s="188">
        <v>0</v>
      </c>
      <c r="AQ3396" s="187">
        <v>0</v>
      </c>
      <c r="AR3396" s="188">
        <v>0</v>
      </c>
      <c r="AS3396" s="187">
        <v>0</v>
      </c>
      <c r="AT3396" s="188">
        <v>0</v>
      </c>
      <c r="AU3396" s="187">
        <v>0</v>
      </c>
      <c r="AV3396" s="188">
        <v>0</v>
      </c>
      <c r="AW3396" s="187">
        <v>0</v>
      </c>
      <c r="AX3396" s="188">
        <v>0</v>
      </c>
      <c r="AY3396" s="187">
        <v>0</v>
      </c>
      <c r="AZ3396" s="188">
        <v>0</v>
      </c>
      <c r="BA3396" s="187">
        <v>0</v>
      </c>
      <c r="BB3396" s="188">
        <v>0</v>
      </c>
      <c r="BC3396" s="187">
        <v>0</v>
      </c>
      <c r="BD3396" s="75"/>
      <c r="BE3396" s="75"/>
      <c r="BF3396" s="55"/>
      <c r="BH3396" s="74"/>
      <c r="BI3396" s="194"/>
      <c r="BJ3396" s="74"/>
    </row>
    <row r="3397" spans="1:62" s="77" customFormat="1" ht="10.199999999999999" x14ac:dyDescent="0.2">
      <c r="A3397" s="184" t="s">
        <v>4841</v>
      </c>
      <c r="B3397" s="185">
        <v>0</v>
      </c>
      <c r="C3397" s="828">
        <v>95713</v>
      </c>
      <c r="D3397" s="284">
        <v>1E-4</v>
      </c>
      <c r="E3397" s="91">
        <v>0</v>
      </c>
      <c r="F3397" s="186">
        <v>0</v>
      </c>
      <c r="G3397" s="186">
        <v>0</v>
      </c>
      <c r="H3397" s="186">
        <v>0</v>
      </c>
      <c r="I3397" s="187">
        <v>0</v>
      </c>
      <c r="J3397" s="186">
        <v>0</v>
      </c>
      <c r="K3397" s="186">
        <v>0</v>
      </c>
      <c r="L3397" s="186">
        <v>0</v>
      </c>
      <c r="M3397" s="186">
        <v>0</v>
      </c>
      <c r="N3397" s="188">
        <v>0</v>
      </c>
      <c r="O3397" s="191">
        <v>0</v>
      </c>
      <c r="P3397" s="186">
        <v>0</v>
      </c>
      <c r="Q3397" s="189">
        <v>0</v>
      </c>
      <c r="R3397" s="189">
        <v>0</v>
      </c>
      <c r="S3397" s="189">
        <v>1E-4</v>
      </c>
      <c r="T3397" s="188">
        <v>0</v>
      </c>
      <c r="U3397" s="187">
        <v>0</v>
      </c>
      <c r="V3397" s="189">
        <v>0</v>
      </c>
      <c r="W3397" s="189">
        <v>0</v>
      </c>
      <c r="X3397" s="188">
        <v>0</v>
      </c>
      <c r="Y3397" s="188">
        <v>0</v>
      </c>
      <c r="Z3397" s="186">
        <v>0</v>
      </c>
      <c r="AA3397" s="186">
        <v>0</v>
      </c>
      <c r="AB3397" s="186">
        <v>0</v>
      </c>
      <c r="AC3397" s="186">
        <v>0</v>
      </c>
      <c r="AD3397" s="188">
        <v>0</v>
      </c>
      <c r="AE3397" s="189">
        <v>0</v>
      </c>
      <c r="AF3397" s="189">
        <v>0</v>
      </c>
      <c r="AG3397" s="189">
        <v>0</v>
      </c>
      <c r="AH3397" s="191">
        <v>0</v>
      </c>
      <c r="AI3397" s="186">
        <v>0</v>
      </c>
      <c r="AJ3397" s="192">
        <v>7506425624676</v>
      </c>
      <c r="AK3397" s="192" t="s">
        <v>505</v>
      </c>
      <c r="AL3397" s="226"/>
      <c r="AM3397" s="75">
        <v>95713</v>
      </c>
      <c r="AN3397" s="76"/>
      <c r="AO3397" s="188">
        <v>0</v>
      </c>
      <c r="AP3397" s="188">
        <v>0</v>
      </c>
      <c r="AQ3397" s="187">
        <v>0</v>
      </c>
      <c r="AR3397" s="188">
        <v>0</v>
      </c>
      <c r="AS3397" s="187">
        <v>0</v>
      </c>
      <c r="AT3397" s="188">
        <v>0</v>
      </c>
      <c r="AU3397" s="187">
        <v>0</v>
      </c>
      <c r="AV3397" s="188">
        <v>0</v>
      </c>
      <c r="AW3397" s="187">
        <v>0</v>
      </c>
      <c r="AX3397" s="188">
        <v>0</v>
      </c>
      <c r="AY3397" s="187">
        <v>0</v>
      </c>
      <c r="AZ3397" s="188">
        <v>0</v>
      </c>
      <c r="BA3397" s="187">
        <v>0</v>
      </c>
      <c r="BB3397" s="188">
        <v>0</v>
      </c>
      <c r="BC3397" s="187">
        <v>0</v>
      </c>
      <c r="BD3397" s="75"/>
      <c r="BE3397" s="75"/>
      <c r="BF3397" s="55"/>
      <c r="BH3397" s="74"/>
      <c r="BI3397" s="194"/>
      <c r="BJ3397" s="74"/>
    </row>
    <row r="3398" spans="1:62" s="77" customFormat="1" ht="10.199999999999999" x14ac:dyDescent="0.2">
      <c r="A3398" s="184" t="s">
        <v>3822</v>
      </c>
      <c r="B3398" s="185">
        <v>0</v>
      </c>
      <c r="C3398" s="828">
        <v>95682</v>
      </c>
      <c r="D3398" s="284">
        <v>1E-4</v>
      </c>
      <c r="E3398" s="91">
        <v>0</v>
      </c>
      <c r="F3398" s="186">
        <v>0</v>
      </c>
      <c r="G3398" s="186">
        <v>0</v>
      </c>
      <c r="H3398" s="186">
        <v>0</v>
      </c>
      <c r="I3398" s="187">
        <v>0</v>
      </c>
      <c r="J3398" s="186">
        <v>0</v>
      </c>
      <c r="K3398" s="186">
        <v>0</v>
      </c>
      <c r="L3398" s="186">
        <v>0</v>
      </c>
      <c r="M3398" s="186">
        <v>0</v>
      </c>
      <c r="N3398" s="188">
        <v>0</v>
      </c>
      <c r="O3398" s="191">
        <v>0</v>
      </c>
      <c r="P3398" s="186">
        <v>0</v>
      </c>
      <c r="Q3398" s="189">
        <v>0</v>
      </c>
      <c r="R3398" s="189">
        <v>0</v>
      </c>
      <c r="S3398" s="189">
        <v>1E-4</v>
      </c>
      <c r="T3398" s="188">
        <v>0</v>
      </c>
      <c r="U3398" s="187">
        <v>0</v>
      </c>
      <c r="V3398" s="189">
        <v>0</v>
      </c>
      <c r="W3398" s="189">
        <v>0</v>
      </c>
      <c r="X3398" s="188">
        <v>0</v>
      </c>
      <c r="Y3398" s="188">
        <v>0</v>
      </c>
      <c r="Z3398" s="186">
        <v>0</v>
      </c>
      <c r="AA3398" s="186">
        <v>0</v>
      </c>
      <c r="AB3398" s="186">
        <v>0</v>
      </c>
      <c r="AC3398" s="186">
        <v>0</v>
      </c>
      <c r="AD3398" s="188">
        <v>0</v>
      </c>
      <c r="AE3398" s="189">
        <v>0</v>
      </c>
      <c r="AF3398" s="189">
        <v>0</v>
      </c>
      <c r="AG3398" s="189">
        <v>0</v>
      </c>
      <c r="AH3398" s="191">
        <v>0</v>
      </c>
      <c r="AI3398" s="186">
        <v>0</v>
      </c>
      <c r="AJ3398" s="192">
        <v>7506425624676</v>
      </c>
      <c r="AK3398" s="192" t="s">
        <v>505</v>
      </c>
      <c r="AL3398" s="226"/>
      <c r="AM3398" s="75">
        <v>95682</v>
      </c>
      <c r="AN3398" s="76"/>
      <c r="AO3398" s="188">
        <v>0</v>
      </c>
      <c r="AP3398" s="188">
        <v>0</v>
      </c>
      <c r="AQ3398" s="187">
        <v>0</v>
      </c>
      <c r="AR3398" s="188">
        <v>0</v>
      </c>
      <c r="AS3398" s="187">
        <v>0</v>
      </c>
      <c r="AT3398" s="188">
        <v>0</v>
      </c>
      <c r="AU3398" s="187">
        <v>0</v>
      </c>
      <c r="AV3398" s="188">
        <v>0</v>
      </c>
      <c r="AW3398" s="187">
        <v>0</v>
      </c>
      <c r="AX3398" s="188">
        <v>0</v>
      </c>
      <c r="AY3398" s="187">
        <v>0</v>
      </c>
      <c r="AZ3398" s="188">
        <v>0</v>
      </c>
      <c r="BA3398" s="187">
        <v>0</v>
      </c>
      <c r="BB3398" s="188">
        <v>0</v>
      </c>
      <c r="BC3398" s="187">
        <v>0</v>
      </c>
      <c r="BD3398" s="75"/>
      <c r="BE3398" s="75"/>
      <c r="BF3398" s="55"/>
      <c r="BH3398" s="74"/>
      <c r="BI3398" s="194"/>
      <c r="BJ3398" s="74"/>
    </row>
    <row r="3399" spans="1:62" s="77" customFormat="1" ht="10.199999999999999" x14ac:dyDescent="0.2">
      <c r="A3399" s="184" t="s">
        <v>3823</v>
      </c>
      <c r="B3399" s="185">
        <v>0</v>
      </c>
      <c r="C3399" s="828">
        <v>95672</v>
      </c>
      <c r="D3399" s="284">
        <v>1408.2800000000002</v>
      </c>
      <c r="E3399" s="91">
        <v>0</v>
      </c>
      <c r="F3399" s="186">
        <v>0</v>
      </c>
      <c r="G3399" s="186">
        <v>0</v>
      </c>
      <c r="H3399" s="186">
        <v>0</v>
      </c>
      <c r="I3399" s="187">
        <v>0</v>
      </c>
      <c r="J3399" s="186">
        <v>0</v>
      </c>
      <c r="K3399" s="186">
        <v>0</v>
      </c>
      <c r="L3399" s="186">
        <v>0</v>
      </c>
      <c r="M3399" s="186">
        <v>0</v>
      </c>
      <c r="N3399" s="188">
        <v>0</v>
      </c>
      <c r="O3399" s="191">
        <v>0</v>
      </c>
      <c r="P3399" s="186">
        <v>0</v>
      </c>
      <c r="Q3399" s="189">
        <v>0</v>
      </c>
      <c r="R3399" s="189">
        <v>0</v>
      </c>
      <c r="S3399" s="189">
        <v>1408.2800000000002</v>
      </c>
      <c r="T3399" s="188">
        <v>1408.2800000000002</v>
      </c>
      <c r="U3399" s="187">
        <v>0</v>
      </c>
      <c r="V3399" s="189">
        <v>0</v>
      </c>
      <c r="W3399" s="189">
        <v>0</v>
      </c>
      <c r="X3399" s="188">
        <v>1408.2800000000002</v>
      </c>
      <c r="Y3399" s="188">
        <v>0</v>
      </c>
      <c r="Z3399" s="186">
        <v>0</v>
      </c>
      <c r="AA3399" s="186">
        <v>0</v>
      </c>
      <c r="AB3399" s="186">
        <v>0</v>
      </c>
      <c r="AC3399" s="186">
        <v>0</v>
      </c>
      <c r="AD3399" s="188">
        <v>0</v>
      </c>
      <c r="AE3399" s="189">
        <v>0</v>
      </c>
      <c r="AF3399" s="189">
        <v>0</v>
      </c>
      <c r="AG3399" s="189">
        <v>0</v>
      </c>
      <c r="AH3399" s="191">
        <v>0</v>
      </c>
      <c r="AI3399" s="186">
        <v>0</v>
      </c>
      <c r="AJ3399" s="192">
        <v>7506425624676</v>
      </c>
      <c r="AK3399" s="192" t="s">
        <v>505</v>
      </c>
      <c r="AL3399" s="226"/>
      <c r="AM3399" s="75">
        <v>95672</v>
      </c>
      <c r="AN3399" s="76"/>
      <c r="AO3399" s="188">
        <v>0</v>
      </c>
      <c r="AP3399" s="188">
        <v>0</v>
      </c>
      <c r="AQ3399" s="187">
        <v>0</v>
      </c>
      <c r="AR3399" s="188">
        <v>0</v>
      </c>
      <c r="AS3399" s="187">
        <v>0</v>
      </c>
      <c r="AT3399" s="188">
        <v>0</v>
      </c>
      <c r="AU3399" s="187">
        <v>0</v>
      </c>
      <c r="AV3399" s="188">
        <v>0</v>
      </c>
      <c r="AW3399" s="187">
        <v>0</v>
      </c>
      <c r="AX3399" s="188">
        <v>0</v>
      </c>
      <c r="AY3399" s="187">
        <v>0</v>
      </c>
      <c r="AZ3399" s="188">
        <v>0</v>
      </c>
      <c r="BA3399" s="187">
        <v>0</v>
      </c>
      <c r="BB3399" s="188">
        <v>0</v>
      </c>
      <c r="BC3399" s="187">
        <v>0</v>
      </c>
      <c r="BD3399" s="75"/>
      <c r="BE3399" s="75"/>
      <c r="BF3399" s="55"/>
      <c r="BH3399" s="74"/>
      <c r="BI3399" s="194"/>
      <c r="BJ3399" s="74"/>
    </row>
    <row r="3400" spans="1:62" s="77" customFormat="1" ht="10.199999999999999" x14ac:dyDescent="0.2">
      <c r="A3400" s="184" t="s">
        <v>3824</v>
      </c>
      <c r="B3400" s="185">
        <v>0</v>
      </c>
      <c r="C3400" s="828">
        <v>95657</v>
      </c>
      <c r="D3400" s="284">
        <v>36.938000000000002</v>
      </c>
      <c r="E3400" s="91">
        <v>0</v>
      </c>
      <c r="F3400" s="186">
        <v>0</v>
      </c>
      <c r="G3400" s="186">
        <v>0</v>
      </c>
      <c r="H3400" s="186">
        <v>0</v>
      </c>
      <c r="I3400" s="187">
        <v>0</v>
      </c>
      <c r="J3400" s="186">
        <v>0</v>
      </c>
      <c r="K3400" s="186">
        <v>0</v>
      </c>
      <c r="L3400" s="186">
        <v>0</v>
      </c>
      <c r="M3400" s="186">
        <v>0</v>
      </c>
      <c r="N3400" s="188">
        <v>0</v>
      </c>
      <c r="O3400" s="191">
        <v>0</v>
      </c>
      <c r="P3400" s="186">
        <v>0</v>
      </c>
      <c r="Q3400" s="189">
        <v>0</v>
      </c>
      <c r="R3400" s="189">
        <v>0</v>
      </c>
      <c r="S3400" s="189">
        <v>36.938000000000002</v>
      </c>
      <c r="T3400" s="188">
        <v>36.938000000000002</v>
      </c>
      <c r="U3400" s="187">
        <v>0</v>
      </c>
      <c r="V3400" s="189">
        <v>0</v>
      </c>
      <c r="W3400" s="189">
        <v>0</v>
      </c>
      <c r="X3400" s="188">
        <v>36.938000000000002</v>
      </c>
      <c r="Y3400" s="188">
        <v>0</v>
      </c>
      <c r="Z3400" s="186">
        <v>0</v>
      </c>
      <c r="AA3400" s="186">
        <v>0</v>
      </c>
      <c r="AB3400" s="186">
        <v>0</v>
      </c>
      <c r="AC3400" s="186">
        <v>0</v>
      </c>
      <c r="AD3400" s="188">
        <v>0</v>
      </c>
      <c r="AE3400" s="189">
        <v>0</v>
      </c>
      <c r="AF3400" s="189">
        <v>0</v>
      </c>
      <c r="AG3400" s="189">
        <v>0</v>
      </c>
      <c r="AH3400" s="191">
        <v>0</v>
      </c>
      <c r="AI3400" s="186">
        <v>0</v>
      </c>
      <c r="AJ3400" s="192">
        <v>7506425624676</v>
      </c>
      <c r="AK3400" s="192" t="s">
        <v>505</v>
      </c>
      <c r="AL3400" s="226"/>
      <c r="AM3400" s="75">
        <v>95657</v>
      </c>
      <c r="AN3400" s="76"/>
      <c r="AO3400" s="188">
        <v>0</v>
      </c>
      <c r="AP3400" s="188">
        <v>0</v>
      </c>
      <c r="AQ3400" s="187">
        <v>0</v>
      </c>
      <c r="AR3400" s="188">
        <v>0</v>
      </c>
      <c r="AS3400" s="187">
        <v>0</v>
      </c>
      <c r="AT3400" s="188">
        <v>0</v>
      </c>
      <c r="AU3400" s="187">
        <v>0</v>
      </c>
      <c r="AV3400" s="188">
        <v>0</v>
      </c>
      <c r="AW3400" s="187">
        <v>0</v>
      </c>
      <c r="AX3400" s="188">
        <v>0</v>
      </c>
      <c r="AY3400" s="187">
        <v>0</v>
      </c>
      <c r="AZ3400" s="188">
        <v>0</v>
      </c>
      <c r="BA3400" s="187">
        <v>0</v>
      </c>
      <c r="BB3400" s="188">
        <v>0</v>
      </c>
      <c r="BC3400" s="187">
        <v>0</v>
      </c>
      <c r="BD3400" s="75"/>
      <c r="BE3400" s="75"/>
      <c r="BF3400" s="55"/>
      <c r="BH3400" s="74"/>
      <c r="BI3400" s="194"/>
      <c r="BJ3400" s="74"/>
    </row>
    <row r="3401" spans="1:62" s="77" customFormat="1" ht="10.199999999999999" x14ac:dyDescent="0.2">
      <c r="A3401" s="184" t="s">
        <v>3825</v>
      </c>
      <c r="B3401" s="185">
        <v>0</v>
      </c>
      <c r="C3401" s="828">
        <v>95673</v>
      </c>
      <c r="D3401" s="284">
        <v>7481.2100000000009</v>
      </c>
      <c r="E3401" s="91">
        <v>0</v>
      </c>
      <c r="F3401" s="186">
        <v>0</v>
      </c>
      <c r="G3401" s="186">
        <v>0</v>
      </c>
      <c r="H3401" s="186">
        <v>27.830000000000002</v>
      </c>
      <c r="I3401" s="187">
        <v>0</v>
      </c>
      <c r="J3401" s="186">
        <v>0</v>
      </c>
      <c r="K3401" s="186">
        <v>0</v>
      </c>
      <c r="L3401" s="186">
        <v>0</v>
      </c>
      <c r="M3401" s="186">
        <v>0</v>
      </c>
      <c r="N3401" s="188">
        <v>0</v>
      </c>
      <c r="O3401" s="191">
        <v>0</v>
      </c>
      <c r="P3401" s="186">
        <v>0</v>
      </c>
      <c r="Q3401" s="189">
        <v>0</v>
      </c>
      <c r="R3401" s="189">
        <v>0</v>
      </c>
      <c r="S3401" s="189">
        <v>7509.0400000000009</v>
      </c>
      <c r="T3401" s="188">
        <v>7506.5100000000011</v>
      </c>
      <c r="U3401" s="187">
        <v>0</v>
      </c>
      <c r="V3401" s="189">
        <v>0</v>
      </c>
      <c r="W3401" s="189">
        <v>0</v>
      </c>
      <c r="X3401" s="188">
        <v>7506.5100000000011</v>
      </c>
      <c r="Y3401" s="188">
        <v>0</v>
      </c>
      <c r="Z3401" s="186">
        <v>0</v>
      </c>
      <c r="AA3401" s="186">
        <v>0</v>
      </c>
      <c r="AB3401" s="186">
        <v>0</v>
      </c>
      <c r="AC3401" s="186">
        <v>0</v>
      </c>
      <c r="AD3401" s="188">
        <v>0</v>
      </c>
      <c r="AE3401" s="189">
        <v>0</v>
      </c>
      <c r="AF3401" s="189">
        <v>0</v>
      </c>
      <c r="AG3401" s="189">
        <v>0</v>
      </c>
      <c r="AH3401" s="191">
        <v>0</v>
      </c>
      <c r="AI3401" s="186">
        <v>0</v>
      </c>
      <c r="AJ3401" s="192">
        <v>7506425624676</v>
      </c>
      <c r="AK3401" s="192" t="s">
        <v>505</v>
      </c>
      <c r="AL3401" s="226"/>
      <c r="AM3401" s="75">
        <v>95673</v>
      </c>
      <c r="AN3401" s="76"/>
      <c r="AO3401" s="188">
        <v>0</v>
      </c>
      <c r="AP3401" s="188">
        <v>0</v>
      </c>
      <c r="AQ3401" s="187">
        <v>0</v>
      </c>
      <c r="AR3401" s="188">
        <v>0</v>
      </c>
      <c r="AS3401" s="187">
        <v>0</v>
      </c>
      <c r="AT3401" s="188">
        <v>0</v>
      </c>
      <c r="AU3401" s="187">
        <v>0</v>
      </c>
      <c r="AV3401" s="188">
        <v>0</v>
      </c>
      <c r="AW3401" s="187">
        <v>0</v>
      </c>
      <c r="AX3401" s="188">
        <v>0</v>
      </c>
      <c r="AY3401" s="187">
        <v>0</v>
      </c>
      <c r="AZ3401" s="188">
        <v>0</v>
      </c>
      <c r="BA3401" s="187">
        <v>0</v>
      </c>
      <c r="BB3401" s="188">
        <v>0</v>
      </c>
      <c r="BC3401" s="187">
        <v>0</v>
      </c>
      <c r="BD3401" s="75"/>
      <c r="BE3401" s="75"/>
      <c r="BF3401" s="55"/>
      <c r="BH3401" s="74"/>
      <c r="BI3401" s="194"/>
      <c r="BJ3401" s="74"/>
    </row>
    <row r="3402" spans="1:62" s="77" customFormat="1" ht="10.199999999999999" x14ac:dyDescent="0.2">
      <c r="A3402" s="184" t="s">
        <v>3826</v>
      </c>
      <c r="B3402" s="185">
        <v>0</v>
      </c>
      <c r="C3402" s="828">
        <v>95686</v>
      </c>
      <c r="D3402" s="284">
        <v>1E-4</v>
      </c>
      <c r="E3402" s="91">
        <v>0</v>
      </c>
      <c r="F3402" s="186">
        <v>0</v>
      </c>
      <c r="G3402" s="186">
        <v>0</v>
      </c>
      <c r="H3402" s="186">
        <v>0</v>
      </c>
      <c r="I3402" s="187">
        <v>0</v>
      </c>
      <c r="J3402" s="186">
        <v>0</v>
      </c>
      <c r="K3402" s="186">
        <v>0</v>
      </c>
      <c r="L3402" s="186">
        <v>0</v>
      </c>
      <c r="M3402" s="186">
        <v>0</v>
      </c>
      <c r="N3402" s="188">
        <v>0</v>
      </c>
      <c r="O3402" s="191">
        <v>0</v>
      </c>
      <c r="P3402" s="186">
        <v>0</v>
      </c>
      <c r="Q3402" s="189">
        <v>0</v>
      </c>
      <c r="R3402" s="189">
        <v>0</v>
      </c>
      <c r="S3402" s="189">
        <v>1E-4</v>
      </c>
      <c r="T3402" s="188">
        <v>0</v>
      </c>
      <c r="U3402" s="187">
        <v>0</v>
      </c>
      <c r="V3402" s="189">
        <v>0</v>
      </c>
      <c r="W3402" s="189">
        <v>0</v>
      </c>
      <c r="X3402" s="188">
        <v>0</v>
      </c>
      <c r="Y3402" s="188">
        <v>0</v>
      </c>
      <c r="Z3402" s="186">
        <v>0</v>
      </c>
      <c r="AA3402" s="186">
        <v>0</v>
      </c>
      <c r="AB3402" s="186">
        <v>0</v>
      </c>
      <c r="AC3402" s="186">
        <v>0</v>
      </c>
      <c r="AD3402" s="188">
        <v>0</v>
      </c>
      <c r="AE3402" s="189">
        <v>0</v>
      </c>
      <c r="AF3402" s="189">
        <v>0</v>
      </c>
      <c r="AG3402" s="189">
        <v>0</v>
      </c>
      <c r="AH3402" s="191">
        <v>0</v>
      </c>
      <c r="AI3402" s="186">
        <v>0</v>
      </c>
      <c r="AJ3402" s="192">
        <v>7506425624676</v>
      </c>
      <c r="AK3402" s="192" t="s">
        <v>505</v>
      </c>
      <c r="AL3402" s="226"/>
      <c r="AM3402" s="75">
        <v>95686</v>
      </c>
      <c r="AN3402" s="76"/>
      <c r="AO3402" s="188">
        <v>0</v>
      </c>
      <c r="AP3402" s="188">
        <v>0</v>
      </c>
      <c r="AQ3402" s="187">
        <v>0</v>
      </c>
      <c r="AR3402" s="188">
        <v>0</v>
      </c>
      <c r="AS3402" s="187">
        <v>0</v>
      </c>
      <c r="AT3402" s="188">
        <v>0</v>
      </c>
      <c r="AU3402" s="187">
        <v>0</v>
      </c>
      <c r="AV3402" s="188">
        <v>0</v>
      </c>
      <c r="AW3402" s="187">
        <v>0</v>
      </c>
      <c r="AX3402" s="188">
        <v>0</v>
      </c>
      <c r="AY3402" s="187">
        <v>0</v>
      </c>
      <c r="AZ3402" s="188">
        <v>0</v>
      </c>
      <c r="BA3402" s="187">
        <v>0</v>
      </c>
      <c r="BB3402" s="188">
        <v>0</v>
      </c>
      <c r="BC3402" s="187">
        <v>0</v>
      </c>
      <c r="BD3402" s="75"/>
      <c r="BE3402" s="75"/>
      <c r="BF3402" s="55"/>
      <c r="BH3402" s="74"/>
      <c r="BI3402" s="194"/>
      <c r="BJ3402" s="74"/>
    </row>
    <row r="3403" spans="1:62" s="77" customFormat="1" ht="10.199999999999999" x14ac:dyDescent="0.2">
      <c r="A3403" s="184" t="s">
        <v>3827</v>
      </c>
      <c r="B3403" s="185">
        <v>0</v>
      </c>
      <c r="C3403" s="828">
        <v>95619</v>
      </c>
      <c r="D3403" s="284">
        <v>1E-4</v>
      </c>
      <c r="E3403" s="91">
        <v>0</v>
      </c>
      <c r="F3403" s="186">
        <v>0</v>
      </c>
      <c r="G3403" s="186">
        <v>0</v>
      </c>
      <c r="H3403" s="186">
        <v>0</v>
      </c>
      <c r="I3403" s="187">
        <v>0</v>
      </c>
      <c r="J3403" s="186">
        <v>0</v>
      </c>
      <c r="K3403" s="186">
        <v>0</v>
      </c>
      <c r="L3403" s="186">
        <v>0</v>
      </c>
      <c r="M3403" s="186">
        <v>0</v>
      </c>
      <c r="N3403" s="188">
        <v>0</v>
      </c>
      <c r="O3403" s="191">
        <v>0</v>
      </c>
      <c r="P3403" s="186">
        <v>0</v>
      </c>
      <c r="Q3403" s="189">
        <v>0</v>
      </c>
      <c r="R3403" s="189">
        <v>0</v>
      </c>
      <c r="S3403" s="189">
        <v>1E-4</v>
      </c>
      <c r="T3403" s="188">
        <v>0</v>
      </c>
      <c r="U3403" s="187">
        <v>0</v>
      </c>
      <c r="V3403" s="189">
        <v>0</v>
      </c>
      <c r="W3403" s="189">
        <v>0</v>
      </c>
      <c r="X3403" s="188">
        <v>0</v>
      </c>
      <c r="Y3403" s="188">
        <v>0</v>
      </c>
      <c r="Z3403" s="186">
        <v>0</v>
      </c>
      <c r="AA3403" s="186">
        <v>0</v>
      </c>
      <c r="AB3403" s="186">
        <v>0</v>
      </c>
      <c r="AC3403" s="186">
        <v>0</v>
      </c>
      <c r="AD3403" s="188">
        <v>0</v>
      </c>
      <c r="AE3403" s="189">
        <v>0</v>
      </c>
      <c r="AF3403" s="189">
        <v>0</v>
      </c>
      <c r="AG3403" s="189">
        <v>0</v>
      </c>
      <c r="AH3403" s="191">
        <v>0</v>
      </c>
      <c r="AI3403" s="186">
        <v>0</v>
      </c>
      <c r="AJ3403" s="192">
        <v>7506425614134</v>
      </c>
      <c r="AK3403" s="192" t="s">
        <v>262</v>
      </c>
      <c r="AL3403" s="226"/>
      <c r="AM3403" s="75">
        <v>95619</v>
      </c>
      <c r="AN3403" s="76"/>
      <c r="AO3403" s="188">
        <v>0</v>
      </c>
      <c r="AP3403" s="188">
        <v>0</v>
      </c>
      <c r="AQ3403" s="187">
        <v>0</v>
      </c>
      <c r="AR3403" s="188">
        <v>0</v>
      </c>
      <c r="AS3403" s="187">
        <v>0</v>
      </c>
      <c r="AT3403" s="188">
        <v>0</v>
      </c>
      <c r="AU3403" s="187">
        <v>0</v>
      </c>
      <c r="AV3403" s="188">
        <v>0</v>
      </c>
      <c r="AW3403" s="187">
        <v>0</v>
      </c>
      <c r="AX3403" s="188">
        <v>0</v>
      </c>
      <c r="AY3403" s="187">
        <v>0</v>
      </c>
      <c r="AZ3403" s="188">
        <v>0</v>
      </c>
      <c r="BA3403" s="187">
        <v>0</v>
      </c>
      <c r="BB3403" s="188">
        <v>0</v>
      </c>
      <c r="BC3403" s="187">
        <v>0</v>
      </c>
      <c r="BD3403" s="75"/>
      <c r="BE3403" s="75"/>
      <c r="BF3403" s="55"/>
      <c r="BH3403" s="74"/>
      <c r="BI3403" s="194"/>
      <c r="BJ3403" s="74"/>
    </row>
    <row r="3404" spans="1:62" s="77" customFormat="1" ht="10.199999999999999" x14ac:dyDescent="0.2">
      <c r="A3404" s="184" t="s">
        <v>3818</v>
      </c>
      <c r="B3404" s="185">
        <v>0</v>
      </c>
      <c r="C3404" s="828">
        <v>96773</v>
      </c>
      <c r="D3404" s="284">
        <v>47.62</v>
      </c>
      <c r="E3404" s="91">
        <v>0</v>
      </c>
      <c r="F3404" s="186">
        <v>0</v>
      </c>
      <c r="G3404" s="186">
        <v>0</v>
      </c>
      <c r="H3404" s="186">
        <v>0</v>
      </c>
      <c r="I3404" s="187">
        <v>0</v>
      </c>
      <c r="J3404" s="186">
        <v>0</v>
      </c>
      <c r="K3404" s="186">
        <v>0</v>
      </c>
      <c r="L3404" s="186">
        <v>0</v>
      </c>
      <c r="M3404" s="186">
        <v>0</v>
      </c>
      <c r="N3404" s="188">
        <v>0</v>
      </c>
      <c r="O3404" s="191">
        <v>0</v>
      </c>
      <c r="P3404" s="186">
        <v>0</v>
      </c>
      <c r="Q3404" s="189">
        <v>0</v>
      </c>
      <c r="R3404" s="189">
        <v>0</v>
      </c>
      <c r="S3404" s="189">
        <v>47.62</v>
      </c>
      <c r="T3404" s="188">
        <v>47.62</v>
      </c>
      <c r="U3404" s="187">
        <v>0</v>
      </c>
      <c r="V3404" s="189">
        <v>0</v>
      </c>
      <c r="W3404" s="189">
        <v>0</v>
      </c>
      <c r="X3404" s="188">
        <v>47.62</v>
      </c>
      <c r="Y3404" s="188">
        <v>0</v>
      </c>
      <c r="Z3404" s="186">
        <v>0</v>
      </c>
      <c r="AA3404" s="186">
        <v>0</v>
      </c>
      <c r="AB3404" s="186">
        <v>0</v>
      </c>
      <c r="AC3404" s="186">
        <v>0</v>
      </c>
      <c r="AD3404" s="188">
        <v>0</v>
      </c>
      <c r="AE3404" s="189">
        <v>0</v>
      </c>
      <c r="AF3404" s="189">
        <v>0</v>
      </c>
      <c r="AG3404" s="189">
        <v>0</v>
      </c>
      <c r="AH3404" s="191">
        <v>0</v>
      </c>
      <c r="AI3404" s="186">
        <v>0</v>
      </c>
      <c r="AJ3404" s="192">
        <v>7506425622252</v>
      </c>
      <c r="AK3404" s="192" t="s">
        <v>262</v>
      </c>
      <c r="AL3404" s="226"/>
      <c r="AM3404" s="75">
        <v>96773</v>
      </c>
      <c r="AN3404" s="76"/>
      <c r="AO3404" s="188">
        <v>0</v>
      </c>
      <c r="AP3404" s="188">
        <v>0</v>
      </c>
      <c r="AQ3404" s="187">
        <v>0</v>
      </c>
      <c r="AR3404" s="188">
        <v>0</v>
      </c>
      <c r="AS3404" s="187">
        <v>0</v>
      </c>
      <c r="AT3404" s="188">
        <v>0</v>
      </c>
      <c r="AU3404" s="187">
        <v>0</v>
      </c>
      <c r="AV3404" s="188">
        <v>0</v>
      </c>
      <c r="AW3404" s="187">
        <v>0</v>
      </c>
      <c r="AX3404" s="188">
        <v>0</v>
      </c>
      <c r="AY3404" s="187">
        <v>0</v>
      </c>
      <c r="AZ3404" s="188">
        <v>0</v>
      </c>
      <c r="BA3404" s="187">
        <v>0</v>
      </c>
      <c r="BB3404" s="188">
        <v>0</v>
      </c>
      <c r="BC3404" s="187">
        <v>0</v>
      </c>
      <c r="BD3404" s="75"/>
      <c r="BE3404" s="75"/>
      <c r="BF3404" s="55"/>
      <c r="BH3404" s="74"/>
      <c r="BI3404" s="194"/>
      <c r="BJ3404" s="74"/>
    </row>
    <row r="3405" spans="1:62" s="77" customFormat="1" ht="10.199999999999999" x14ac:dyDescent="0.2">
      <c r="A3405" s="184" t="s">
        <v>3828</v>
      </c>
      <c r="B3405" s="185">
        <v>0</v>
      </c>
      <c r="C3405" s="828">
        <v>95623</v>
      </c>
      <c r="D3405" s="284">
        <v>1E-4</v>
      </c>
      <c r="E3405" s="91">
        <v>0</v>
      </c>
      <c r="F3405" s="186">
        <v>0</v>
      </c>
      <c r="G3405" s="186">
        <v>0</v>
      </c>
      <c r="H3405" s="186">
        <v>0</v>
      </c>
      <c r="I3405" s="187">
        <v>0</v>
      </c>
      <c r="J3405" s="186">
        <v>0</v>
      </c>
      <c r="K3405" s="186">
        <v>0</v>
      </c>
      <c r="L3405" s="186">
        <v>0</v>
      </c>
      <c r="M3405" s="186">
        <v>0</v>
      </c>
      <c r="N3405" s="188">
        <v>0</v>
      </c>
      <c r="O3405" s="191">
        <v>0</v>
      </c>
      <c r="P3405" s="186">
        <v>0</v>
      </c>
      <c r="Q3405" s="189">
        <v>0</v>
      </c>
      <c r="R3405" s="189">
        <v>0</v>
      </c>
      <c r="S3405" s="189">
        <v>1E-4</v>
      </c>
      <c r="T3405" s="188">
        <v>0</v>
      </c>
      <c r="U3405" s="187">
        <v>0</v>
      </c>
      <c r="V3405" s="189">
        <v>0</v>
      </c>
      <c r="W3405" s="189">
        <v>0</v>
      </c>
      <c r="X3405" s="188">
        <v>0</v>
      </c>
      <c r="Y3405" s="188">
        <v>0</v>
      </c>
      <c r="Z3405" s="186">
        <v>0</v>
      </c>
      <c r="AA3405" s="186">
        <v>0</v>
      </c>
      <c r="AB3405" s="186">
        <v>0</v>
      </c>
      <c r="AC3405" s="186">
        <v>0</v>
      </c>
      <c r="AD3405" s="188">
        <v>0</v>
      </c>
      <c r="AE3405" s="189">
        <v>0</v>
      </c>
      <c r="AF3405" s="189">
        <v>0</v>
      </c>
      <c r="AG3405" s="189">
        <v>0</v>
      </c>
      <c r="AH3405" s="191">
        <v>0</v>
      </c>
      <c r="AI3405" s="186">
        <v>0</v>
      </c>
      <c r="AJ3405" s="192">
        <v>7506425617791</v>
      </c>
      <c r="AK3405" s="192" t="s">
        <v>262</v>
      </c>
      <c r="AL3405" s="226"/>
      <c r="AM3405" s="75">
        <v>95623</v>
      </c>
      <c r="AN3405" s="76"/>
      <c r="AO3405" s="188">
        <v>0</v>
      </c>
      <c r="AP3405" s="188">
        <v>0</v>
      </c>
      <c r="AQ3405" s="187">
        <v>0</v>
      </c>
      <c r="AR3405" s="188">
        <v>0</v>
      </c>
      <c r="AS3405" s="187">
        <v>0</v>
      </c>
      <c r="AT3405" s="188">
        <v>0</v>
      </c>
      <c r="AU3405" s="187">
        <v>0</v>
      </c>
      <c r="AV3405" s="188">
        <v>0</v>
      </c>
      <c r="AW3405" s="187">
        <v>0</v>
      </c>
      <c r="AX3405" s="188">
        <v>0</v>
      </c>
      <c r="AY3405" s="187">
        <v>0</v>
      </c>
      <c r="AZ3405" s="188">
        <v>0</v>
      </c>
      <c r="BA3405" s="187">
        <v>0</v>
      </c>
      <c r="BB3405" s="188">
        <v>0</v>
      </c>
      <c r="BC3405" s="187">
        <v>0</v>
      </c>
      <c r="BD3405" s="75"/>
      <c r="BE3405" s="75"/>
      <c r="BF3405" s="55"/>
      <c r="BH3405" s="74"/>
      <c r="BI3405" s="194"/>
      <c r="BJ3405" s="74"/>
    </row>
    <row r="3406" spans="1:62" s="77" customFormat="1" ht="10.199999999999999" x14ac:dyDescent="0.2">
      <c r="A3406" s="184" t="s">
        <v>3829</v>
      </c>
      <c r="B3406" s="185">
        <v>0</v>
      </c>
      <c r="C3406" s="828">
        <v>95671</v>
      </c>
      <c r="D3406" s="284">
        <v>3.5350000000000001</v>
      </c>
      <c r="E3406" s="91">
        <v>0</v>
      </c>
      <c r="F3406" s="186">
        <v>0</v>
      </c>
      <c r="G3406" s="186">
        <v>0</v>
      </c>
      <c r="H3406" s="186">
        <v>0</v>
      </c>
      <c r="I3406" s="187">
        <v>0</v>
      </c>
      <c r="J3406" s="186">
        <v>0</v>
      </c>
      <c r="K3406" s="186">
        <v>0</v>
      </c>
      <c r="L3406" s="186">
        <v>0</v>
      </c>
      <c r="M3406" s="186">
        <v>0</v>
      </c>
      <c r="N3406" s="188">
        <v>0</v>
      </c>
      <c r="O3406" s="191">
        <v>0</v>
      </c>
      <c r="P3406" s="186">
        <v>0</v>
      </c>
      <c r="Q3406" s="189">
        <v>0</v>
      </c>
      <c r="R3406" s="189">
        <v>0</v>
      </c>
      <c r="S3406" s="189">
        <v>3.5350000000000001</v>
      </c>
      <c r="T3406" s="188">
        <v>3.5350000000000001</v>
      </c>
      <c r="U3406" s="187">
        <v>0</v>
      </c>
      <c r="V3406" s="189">
        <v>0</v>
      </c>
      <c r="W3406" s="189">
        <v>0</v>
      </c>
      <c r="X3406" s="188">
        <v>3.5350000000000001</v>
      </c>
      <c r="Y3406" s="188">
        <v>0</v>
      </c>
      <c r="Z3406" s="186">
        <v>0</v>
      </c>
      <c r="AA3406" s="186">
        <v>0</v>
      </c>
      <c r="AB3406" s="186">
        <v>0</v>
      </c>
      <c r="AC3406" s="186">
        <v>0</v>
      </c>
      <c r="AD3406" s="188">
        <v>0</v>
      </c>
      <c r="AE3406" s="189">
        <v>0</v>
      </c>
      <c r="AF3406" s="189">
        <v>0</v>
      </c>
      <c r="AG3406" s="189">
        <v>0</v>
      </c>
      <c r="AH3406" s="191">
        <v>0</v>
      </c>
      <c r="AI3406" s="186">
        <v>0</v>
      </c>
      <c r="AJ3406" s="192">
        <v>7506425614219</v>
      </c>
      <c r="AK3406" s="192" t="s">
        <v>262</v>
      </c>
      <c r="AL3406" s="226"/>
      <c r="AM3406" s="75">
        <v>95671</v>
      </c>
      <c r="AN3406" s="76"/>
      <c r="AO3406" s="188">
        <v>0</v>
      </c>
      <c r="AP3406" s="188">
        <v>0</v>
      </c>
      <c r="AQ3406" s="187">
        <v>0</v>
      </c>
      <c r="AR3406" s="188">
        <v>0</v>
      </c>
      <c r="AS3406" s="187">
        <v>0</v>
      </c>
      <c r="AT3406" s="188">
        <v>0</v>
      </c>
      <c r="AU3406" s="187">
        <v>0</v>
      </c>
      <c r="AV3406" s="188">
        <v>0</v>
      </c>
      <c r="AW3406" s="187">
        <v>0</v>
      </c>
      <c r="AX3406" s="188">
        <v>0</v>
      </c>
      <c r="AY3406" s="187">
        <v>0</v>
      </c>
      <c r="AZ3406" s="188">
        <v>0</v>
      </c>
      <c r="BA3406" s="187">
        <v>0</v>
      </c>
      <c r="BB3406" s="188">
        <v>0</v>
      </c>
      <c r="BC3406" s="187">
        <v>0</v>
      </c>
      <c r="BD3406" s="75"/>
      <c r="BE3406" s="75"/>
      <c r="BF3406" s="55"/>
      <c r="BH3406" s="74"/>
      <c r="BI3406" s="194"/>
      <c r="BJ3406" s="74"/>
    </row>
    <row r="3407" spans="1:62" s="77" customFormat="1" ht="10.199999999999999" x14ac:dyDescent="0.2">
      <c r="A3407" s="184" t="s">
        <v>3830</v>
      </c>
      <c r="B3407" s="185">
        <v>0</v>
      </c>
      <c r="C3407" s="828">
        <v>95609</v>
      </c>
      <c r="D3407" s="284">
        <v>1E-4</v>
      </c>
      <c r="E3407" s="91">
        <v>0</v>
      </c>
      <c r="F3407" s="186">
        <v>0</v>
      </c>
      <c r="G3407" s="186">
        <v>0</v>
      </c>
      <c r="H3407" s="186">
        <v>0</v>
      </c>
      <c r="I3407" s="187">
        <v>0</v>
      </c>
      <c r="J3407" s="186">
        <v>0</v>
      </c>
      <c r="K3407" s="186">
        <v>0</v>
      </c>
      <c r="L3407" s="186">
        <v>0</v>
      </c>
      <c r="M3407" s="186">
        <v>0</v>
      </c>
      <c r="N3407" s="188">
        <v>0</v>
      </c>
      <c r="O3407" s="191">
        <v>0</v>
      </c>
      <c r="P3407" s="186">
        <v>0</v>
      </c>
      <c r="Q3407" s="189">
        <v>0</v>
      </c>
      <c r="R3407" s="189">
        <v>0</v>
      </c>
      <c r="S3407" s="189">
        <v>1E-4</v>
      </c>
      <c r="T3407" s="188">
        <v>0</v>
      </c>
      <c r="U3407" s="187">
        <v>0</v>
      </c>
      <c r="V3407" s="189">
        <v>0</v>
      </c>
      <c r="W3407" s="189">
        <v>0</v>
      </c>
      <c r="X3407" s="188">
        <v>0</v>
      </c>
      <c r="Y3407" s="188">
        <v>0</v>
      </c>
      <c r="Z3407" s="186">
        <v>0</v>
      </c>
      <c r="AA3407" s="186">
        <v>0</v>
      </c>
      <c r="AB3407" s="186">
        <v>0</v>
      </c>
      <c r="AC3407" s="186">
        <v>0</v>
      </c>
      <c r="AD3407" s="188">
        <v>0</v>
      </c>
      <c r="AE3407" s="189">
        <v>0</v>
      </c>
      <c r="AF3407" s="189">
        <v>0</v>
      </c>
      <c r="AG3407" s="189">
        <v>0</v>
      </c>
      <c r="AH3407" s="191">
        <v>0</v>
      </c>
      <c r="AI3407" s="186">
        <v>0</v>
      </c>
      <c r="AJ3407" s="192">
        <v>7506425614219</v>
      </c>
      <c r="AK3407" s="192" t="s">
        <v>262</v>
      </c>
      <c r="AL3407" s="226"/>
      <c r="AM3407" s="75">
        <v>95609</v>
      </c>
      <c r="AN3407" s="76"/>
      <c r="AO3407" s="188">
        <v>0</v>
      </c>
      <c r="AP3407" s="188">
        <v>0</v>
      </c>
      <c r="AQ3407" s="187">
        <v>0</v>
      </c>
      <c r="AR3407" s="188">
        <v>0</v>
      </c>
      <c r="AS3407" s="187">
        <v>0</v>
      </c>
      <c r="AT3407" s="188">
        <v>0</v>
      </c>
      <c r="AU3407" s="187">
        <v>0</v>
      </c>
      <c r="AV3407" s="188">
        <v>0</v>
      </c>
      <c r="AW3407" s="187">
        <v>0</v>
      </c>
      <c r="AX3407" s="188">
        <v>0</v>
      </c>
      <c r="AY3407" s="187">
        <v>0</v>
      </c>
      <c r="AZ3407" s="188">
        <v>0</v>
      </c>
      <c r="BA3407" s="187">
        <v>0</v>
      </c>
      <c r="BB3407" s="188">
        <v>0</v>
      </c>
      <c r="BC3407" s="187">
        <v>0</v>
      </c>
      <c r="BD3407" s="75"/>
      <c r="BE3407" s="75"/>
      <c r="BF3407" s="55"/>
      <c r="BH3407" s="74"/>
      <c r="BI3407" s="194"/>
      <c r="BJ3407" s="74"/>
    </row>
    <row r="3408" spans="1:62" s="77" customFormat="1" ht="10.199999999999999" x14ac:dyDescent="0.2">
      <c r="A3408" s="184" t="s">
        <v>3831</v>
      </c>
      <c r="B3408" s="185">
        <v>0</v>
      </c>
      <c r="C3408" s="828">
        <v>95610</v>
      </c>
      <c r="D3408" s="284">
        <v>1E-4</v>
      </c>
      <c r="E3408" s="91">
        <v>0</v>
      </c>
      <c r="F3408" s="186">
        <v>0</v>
      </c>
      <c r="G3408" s="186">
        <v>0</v>
      </c>
      <c r="H3408" s="186">
        <v>0</v>
      </c>
      <c r="I3408" s="187">
        <v>0</v>
      </c>
      <c r="J3408" s="186">
        <v>0</v>
      </c>
      <c r="K3408" s="186">
        <v>0</v>
      </c>
      <c r="L3408" s="186">
        <v>0</v>
      </c>
      <c r="M3408" s="186">
        <v>0</v>
      </c>
      <c r="N3408" s="188">
        <v>0</v>
      </c>
      <c r="O3408" s="191">
        <v>0</v>
      </c>
      <c r="P3408" s="186">
        <v>0</v>
      </c>
      <c r="Q3408" s="189">
        <v>0</v>
      </c>
      <c r="R3408" s="189">
        <v>0</v>
      </c>
      <c r="S3408" s="189">
        <v>1E-4</v>
      </c>
      <c r="T3408" s="188">
        <v>0</v>
      </c>
      <c r="U3408" s="187">
        <v>0</v>
      </c>
      <c r="V3408" s="189">
        <v>0</v>
      </c>
      <c r="W3408" s="189">
        <v>0</v>
      </c>
      <c r="X3408" s="188">
        <v>0</v>
      </c>
      <c r="Y3408" s="188">
        <v>0</v>
      </c>
      <c r="Z3408" s="186">
        <v>0</v>
      </c>
      <c r="AA3408" s="186">
        <v>0</v>
      </c>
      <c r="AB3408" s="186">
        <v>0</v>
      </c>
      <c r="AC3408" s="186">
        <v>0</v>
      </c>
      <c r="AD3408" s="188">
        <v>0</v>
      </c>
      <c r="AE3408" s="189">
        <v>0</v>
      </c>
      <c r="AF3408" s="189">
        <v>0</v>
      </c>
      <c r="AG3408" s="189">
        <v>0</v>
      </c>
      <c r="AH3408" s="191">
        <v>0</v>
      </c>
      <c r="AI3408" s="186">
        <v>0</v>
      </c>
      <c r="AJ3408" s="192">
        <v>7506425614226</v>
      </c>
      <c r="AK3408" s="192" t="s">
        <v>262</v>
      </c>
      <c r="AL3408" s="226"/>
      <c r="AM3408" s="75">
        <v>95610</v>
      </c>
      <c r="AN3408" s="76"/>
      <c r="AO3408" s="188">
        <v>0</v>
      </c>
      <c r="AP3408" s="188">
        <v>0</v>
      </c>
      <c r="AQ3408" s="187">
        <v>0</v>
      </c>
      <c r="AR3408" s="188">
        <v>0</v>
      </c>
      <c r="AS3408" s="187">
        <v>0</v>
      </c>
      <c r="AT3408" s="188">
        <v>0</v>
      </c>
      <c r="AU3408" s="187">
        <v>0</v>
      </c>
      <c r="AV3408" s="188">
        <v>0</v>
      </c>
      <c r="AW3408" s="187">
        <v>0</v>
      </c>
      <c r="AX3408" s="188">
        <v>0</v>
      </c>
      <c r="AY3408" s="187">
        <v>0</v>
      </c>
      <c r="AZ3408" s="188">
        <v>0</v>
      </c>
      <c r="BA3408" s="187">
        <v>0</v>
      </c>
      <c r="BB3408" s="188">
        <v>0</v>
      </c>
      <c r="BC3408" s="187">
        <v>0</v>
      </c>
      <c r="BD3408" s="75"/>
      <c r="BE3408" s="75"/>
      <c r="BF3408" s="55"/>
      <c r="BH3408" s="74"/>
      <c r="BI3408" s="194"/>
      <c r="BJ3408" s="74"/>
    </row>
    <row r="3409" spans="1:62" s="77" customFormat="1" ht="11.25" customHeight="1" x14ac:dyDescent="0.2">
      <c r="A3409" s="184" t="s">
        <v>3748</v>
      </c>
      <c r="B3409" s="185">
        <v>0</v>
      </c>
      <c r="C3409" s="828">
        <v>95591</v>
      </c>
      <c r="D3409" s="284">
        <v>1E-4</v>
      </c>
      <c r="E3409" s="91">
        <v>0</v>
      </c>
      <c r="F3409" s="186">
        <v>0</v>
      </c>
      <c r="G3409" s="186">
        <v>0</v>
      </c>
      <c r="H3409" s="186">
        <v>0</v>
      </c>
      <c r="I3409" s="187">
        <v>0</v>
      </c>
      <c r="J3409" s="186">
        <v>0</v>
      </c>
      <c r="K3409" s="186">
        <v>0</v>
      </c>
      <c r="L3409" s="186">
        <v>0</v>
      </c>
      <c r="M3409" s="186">
        <v>0</v>
      </c>
      <c r="N3409" s="188">
        <v>0</v>
      </c>
      <c r="O3409" s="191">
        <v>0</v>
      </c>
      <c r="P3409" s="186">
        <v>0</v>
      </c>
      <c r="Q3409" s="189">
        <v>0</v>
      </c>
      <c r="R3409" s="189">
        <v>0</v>
      </c>
      <c r="S3409" s="189">
        <v>1E-4</v>
      </c>
      <c r="T3409" s="188">
        <v>0</v>
      </c>
      <c r="U3409" s="187">
        <v>0</v>
      </c>
      <c r="V3409" s="189">
        <v>0</v>
      </c>
      <c r="W3409" s="189">
        <v>0</v>
      </c>
      <c r="X3409" s="188">
        <v>0</v>
      </c>
      <c r="Y3409" s="188">
        <v>0</v>
      </c>
      <c r="Z3409" s="186">
        <v>0</v>
      </c>
      <c r="AA3409" s="186">
        <v>0</v>
      </c>
      <c r="AB3409" s="186">
        <v>0</v>
      </c>
      <c r="AC3409" s="186">
        <v>0</v>
      </c>
      <c r="AD3409" s="188">
        <v>0</v>
      </c>
      <c r="AE3409" s="189">
        <v>0</v>
      </c>
      <c r="AF3409" s="189">
        <v>0</v>
      </c>
      <c r="AG3409" s="189">
        <v>0</v>
      </c>
      <c r="AH3409" s="191">
        <v>0</v>
      </c>
      <c r="AI3409" s="186">
        <v>0</v>
      </c>
      <c r="AJ3409" s="192">
        <v>7506425606283</v>
      </c>
      <c r="AK3409" s="192">
        <v>95591</v>
      </c>
      <c r="AL3409" s="226"/>
      <c r="AM3409" s="75">
        <v>95591</v>
      </c>
      <c r="AN3409" s="76"/>
      <c r="AO3409" s="188">
        <v>0</v>
      </c>
      <c r="AP3409" s="188">
        <v>0</v>
      </c>
      <c r="AQ3409" s="187">
        <v>0</v>
      </c>
      <c r="AR3409" s="188">
        <v>0</v>
      </c>
      <c r="AS3409" s="187">
        <v>0</v>
      </c>
      <c r="AT3409" s="188">
        <v>0</v>
      </c>
      <c r="AU3409" s="187">
        <v>0</v>
      </c>
      <c r="AV3409" s="188">
        <v>0</v>
      </c>
      <c r="AW3409" s="187">
        <v>0</v>
      </c>
      <c r="AX3409" s="188">
        <v>0</v>
      </c>
      <c r="AY3409" s="187">
        <v>0</v>
      </c>
      <c r="AZ3409" s="188">
        <v>0</v>
      </c>
      <c r="BA3409" s="187">
        <v>0</v>
      </c>
      <c r="BB3409" s="188">
        <v>0</v>
      </c>
      <c r="BC3409" s="187">
        <v>0</v>
      </c>
      <c r="BD3409" s="75"/>
      <c r="BE3409" s="75"/>
      <c r="BF3409" s="55"/>
      <c r="BH3409" s="74"/>
      <c r="BI3409" s="194"/>
      <c r="BJ3409" s="74"/>
    </row>
    <row r="3410" spans="1:62" s="77" customFormat="1" ht="11.25" customHeight="1" x14ac:dyDescent="0.2">
      <c r="A3410" s="184" t="s">
        <v>3832</v>
      </c>
      <c r="B3410" s="185">
        <v>0</v>
      </c>
      <c r="C3410" s="828">
        <v>95466</v>
      </c>
      <c r="D3410" s="284">
        <v>1E-4</v>
      </c>
      <c r="E3410" s="91">
        <v>0</v>
      </c>
      <c r="F3410" s="186">
        <v>0</v>
      </c>
      <c r="G3410" s="186">
        <v>0</v>
      </c>
      <c r="H3410" s="186">
        <v>0</v>
      </c>
      <c r="I3410" s="187">
        <v>0</v>
      </c>
      <c r="J3410" s="186">
        <v>0</v>
      </c>
      <c r="K3410" s="186">
        <v>0</v>
      </c>
      <c r="L3410" s="186">
        <v>0</v>
      </c>
      <c r="M3410" s="186">
        <v>0</v>
      </c>
      <c r="N3410" s="188">
        <v>0</v>
      </c>
      <c r="O3410" s="191">
        <v>0</v>
      </c>
      <c r="P3410" s="186">
        <v>0</v>
      </c>
      <c r="Q3410" s="189">
        <v>0</v>
      </c>
      <c r="R3410" s="189">
        <v>0</v>
      </c>
      <c r="S3410" s="189">
        <v>1E-4</v>
      </c>
      <c r="T3410" s="188">
        <v>0</v>
      </c>
      <c r="U3410" s="187">
        <v>0</v>
      </c>
      <c r="V3410" s="189">
        <v>0</v>
      </c>
      <c r="W3410" s="189">
        <v>0</v>
      </c>
      <c r="X3410" s="188">
        <v>0</v>
      </c>
      <c r="Y3410" s="188">
        <v>0</v>
      </c>
      <c r="Z3410" s="186">
        <v>0</v>
      </c>
      <c r="AA3410" s="186">
        <v>0</v>
      </c>
      <c r="AB3410" s="186">
        <v>0</v>
      </c>
      <c r="AC3410" s="186">
        <v>0</v>
      </c>
      <c r="AD3410" s="188">
        <v>0</v>
      </c>
      <c r="AE3410" s="189">
        <v>0</v>
      </c>
      <c r="AF3410" s="189">
        <v>0</v>
      </c>
      <c r="AG3410" s="189">
        <v>0</v>
      </c>
      <c r="AH3410" s="191">
        <v>0</v>
      </c>
      <c r="AI3410" s="186">
        <v>0</v>
      </c>
      <c r="AJ3410" s="192">
        <v>7506425602490</v>
      </c>
      <c r="AK3410" s="192" t="s">
        <v>262</v>
      </c>
      <c r="AL3410" s="226"/>
      <c r="AM3410" s="75">
        <v>95466</v>
      </c>
      <c r="AN3410" s="76"/>
      <c r="AO3410" s="188">
        <v>0</v>
      </c>
      <c r="AP3410" s="188">
        <v>0</v>
      </c>
      <c r="AQ3410" s="187">
        <v>0</v>
      </c>
      <c r="AR3410" s="188">
        <v>0</v>
      </c>
      <c r="AS3410" s="187">
        <v>0</v>
      </c>
      <c r="AT3410" s="188">
        <v>0</v>
      </c>
      <c r="AU3410" s="187">
        <v>0</v>
      </c>
      <c r="AV3410" s="188">
        <v>0</v>
      </c>
      <c r="AW3410" s="187">
        <v>0</v>
      </c>
      <c r="AX3410" s="188">
        <v>0</v>
      </c>
      <c r="AY3410" s="187">
        <v>0</v>
      </c>
      <c r="AZ3410" s="188">
        <v>0</v>
      </c>
      <c r="BA3410" s="187">
        <v>0</v>
      </c>
      <c r="BB3410" s="188">
        <v>0</v>
      </c>
      <c r="BC3410" s="187">
        <v>0</v>
      </c>
      <c r="BD3410" s="75"/>
      <c r="BE3410" s="75"/>
      <c r="BF3410" s="55"/>
      <c r="BH3410" s="74"/>
      <c r="BI3410" s="194"/>
      <c r="BJ3410" s="74"/>
    </row>
    <row r="3411" spans="1:62" s="77" customFormat="1" ht="11.25" customHeight="1" x14ac:dyDescent="0.2">
      <c r="A3411" s="184" t="s">
        <v>3833</v>
      </c>
      <c r="B3411" s="185">
        <v>0</v>
      </c>
      <c r="C3411" s="828">
        <v>95339</v>
      </c>
      <c r="D3411" s="284">
        <v>1E-4</v>
      </c>
      <c r="E3411" s="91">
        <v>0</v>
      </c>
      <c r="F3411" s="186">
        <v>0</v>
      </c>
      <c r="G3411" s="186">
        <v>0</v>
      </c>
      <c r="H3411" s="186">
        <v>0</v>
      </c>
      <c r="I3411" s="187">
        <v>0</v>
      </c>
      <c r="J3411" s="186">
        <v>0</v>
      </c>
      <c r="K3411" s="186">
        <v>0</v>
      </c>
      <c r="L3411" s="186">
        <v>0</v>
      </c>
      <c r="M3411" s="186">
        <v>0</v>
      </c>
      <c r="N3411" s="188">
        <v>0</v>
      </c>
      <c r="O3411" s="191">
        <v>0</v>
      </c>
      <c r="P3411" s="186">
        <v>0</v>
      </c>
      <c r="Q3411" s="189">
        <v>0</v>
      </c>
      <c r="R3411" s="189">
        <v>0</v>
      </c>
      <c r="S3411" s="189">
        <v>1E-4</v>
      </c>
      <c r="T3411" s="188">
        <v>0</v>
      </c>
      <c r="U3411" s="187">
        <v>0</v>
      </c>
      <c r="V3411" s="189">
        <v>0</v>
      </c>
      <c r="W3411" s="189">
        <v>0</v>
      </c>
      <c r="X3411" s="188">
        <v>0</v>
      </c>
      <c r="Y3411" s="188">
        <v>0</v>
      </c>
      <c r="Z3411" s="186">
        <v>0</v>
      </c>
      <c r="AA3411" s="186">
        <v>0</v>
      </c>
      <c r="AB3411" s="186">
        <v>0</v>
      </c>
      <c r="AC3411" s="186">
        <v>0</v>
      </c>
      <c r="AD3411" s="188">
        <v>0</v>
      </c>
      <c r="AE3411" s="189">
        <v>0</v>
      </c>
      <c r="AF3411" s="189">
        <v>0</v>
      </c>
      <c r="AG3411" s="189">
        <v>0</v>
      </c>
      <c r="AH3411" s="191">
        <v>0</v>
      </c>
      <c r="AI3411" s="186">
        <v>0</v>
      </c>
      <c r="AJ3411" s="192">
        <v>7506425603695</v>
      </c>
      <c r="AK3411" s="192" t="s">
        <v>262</v>
      </c>
      <c r="AL3411" s="226"/>
      <c r="AM3411" s="75">
        <v>95339</v>
      </c>
      <c r="AN3411" s="76"/>
      <c r="AO3411" s="188">
        <v>0</v>
      </c>
      <c r="AP3411" s="188">
        <v>0</v>
      </c>
      <c r="AQ3411" s="187">
        <v>0</v>
      </c>
      <c r="AR3411" s="188">
        <v>0</v>
      </c>
      <c r="AS3411" s="187">
        <v>0</v>
      </c>
      <c r="AT3411" s="188">
        <v>0</v>
      </c>
      <c r="AU3411" s="187">
        <v>0</v>
      </c>
      <c r="AV3411" s="188">
        <v>0</v>
      </c>
      <c r="AW3411" s="187">
        <v>0</v>
      </c>
      <c r="AX3411" s="188">
        <v>0</v>
      </c>
      <c r="AY3411" s="187">
        <v>0</v>
      </c>
      <c r="AZ3411" s="188">
        <v>0</v>
      </c>
      <c r="BA3411" s="187">
        <v>0</v>
      </c>
      <c r="BB3411" s="188">
        <v>0</v>
      </c>
      <c r="BC3411" s="187">
        <v>0</v>
      </c>
      <c r="BD3411" s="75"/>
      <c r="BE3411" s="75"/>
      <c r="BF3411" s="55"/>
      <c r="BH3411" s="74"/>
      <c r="BI3411" s="194"/>
      <c r="BJ3411" s="74"/>
    </row>
    <row r="3412" spans="1:62" s="77" customFormat="1" ht="11.25" customHeight="1" x14ac:dyDescent="0.2">
      <c r="A3412" s="184" t="s">
        <v>3834</v>
      </c>
      <c r="B3412" s="185">
        <v>0</v>
      </c>
      <c r="C3412" s="828">
        <v>95460</v>
      </c>
      <c r="D3412" s="284">
        <v>1E-4</v>
      </c>
      <c r="E3412" s="91">
        <v>0</v>
      </c>
      <c r="F3412" s="186">
        <v>0</v>
      </c>
      <c r="G3412" s="186">
        <v>0</v>
      </c>
      <c r="H3412" s="186">
        <v>0</v>
      </c>
      <c r="I3412" s="187">
        <v>0</v>
      </c>
      <c r="J3412" s="186">
        <v>0</v>
      </c>
      <c r="K3412" s="186">
        <v>0</v>
      </c>
      <c r="L3412" s="186">
        <v>0</v>
      </c>
      <c r="M3412" s="186">
        <v>0</v>
      </c>
      <c r="N3412" s="188">
        <v>0</v>
      </c>
      <c r="O3412" s="189">
        <v>0</v>
      </c>
      <c r="P3412" s="186">
        <v>0</v>
      </c>
      <c r="Q3412" s="189">
        <v>0</v>
      </c>
      <c r="R3412" s="189">
        <v>0</v>
      </c>
      <c r="S3412" s="189">
        <v>1E-4</v>
      </c>
      <c r="T3412" s="188">
        <v>0</v>
      </c>
      <c r="U3412" s="187">
        <v>0</v>
      </c>
      <c r="V3412" s="189">
        <v>0</v>
      </c>
      <c r="W3412" s="189">
        <v>0</v>
      </c>
      <c r="X3412" s="188">
        <v>0</v>
      </c>
      <c r="Y3412" s="188">
        <v>0</v>
      </c>
      <c r="Z3412" s="186">
        <v>0</v>
      </c>
      <c r="AA3412" s="186">
        <v>0</v>
      </c>
      <c r="AB3412" s="186">
        <v>0</v>
      </c>
      <c r="AC3412" s="186">
        <v>0</v>
      </c>
      <c r="AD3412" s="188">
        <v>0</v>
      </c>
      <c r="AE3412" s="189">
        <v>0</v>
      </c>
      <c r="AF3412" s="189">
        <v>0</v>
      </c>
      <c r="AG3412" s="189">
        <v>0</v>
      </c>
      <c r="AH3412" s="191">
        <v>0</v>
      </c>
      <c r="AI3412" s="186">
        <v>0</v>
      </c>
      <c r="AJ3412" s="192">
        <v>7506425601646</v>
      </c>
      <c r="AK3412" s="192" t="s">
        <v>262</v>
      </c>
      <c r="AL3412" s="226"/>
      <c r="AM3412" s="75">
        <v>95460</v>
      </c>
      <c r="AN3412" s="76"/>
      <c r="AO3412" s="188">
        <v>0</v>
      </c>
      <c r="AP3412" s="188">
        <v>0</v>
      </c>
      <c r="AQ3412" s="187">
        <v>0</v>
      </c>
      <c r="AR3412" s="188">
        <v>0</v>
      </c>
      <c r="AS3412" s="187">
        <v>0</v>
      </c>
      <c r="AT3412" s="188">
        <v>0</v>
      </c>
      <c r="AU3412" s="187">
        <v>0</v>
      </c>
      <c r="AV3412" s="188">
        <v>0</v>
      </c>
      <c r="AW3412" s="187">
        <v>0</v>
      </c>
      <c r="AX3412" s="188">
        <v>0</v>
      </c>
      <c r="AY3412" s="187">
        <v>0</v>
      </c>
      <c r="AZ3412" s="188">
        <v>0</v>
      </c>
      <c r="BA3412" s="187">
        <v>0</v>
      </c>
      <c r="BB3412" s="188">
        <v>0</v>
      </c>
      <c r="BC3412" s="187">
        <v>0</v>
      </c>
      <c r="BD3412" s="75"/>
      <c r="BE3412" s="75"/>
      <c r="BF3412" s="55"/>
      <c r="BH3412" s="74"/>
      <c r="BI3412" s="194"/>
      <c r="BJ3412" s="74"/>
    </row>
    <row r="3413" spans="1:62" ht="11.25" customHeight="1" x14ac:dyDescent="0.3">
      <c r="A3413" s="149" t="s">
        <v>301</v>
      </c>
      <c r="B3413" s="169">
        <v>0</v>
      </c>
      <c r="C3413" s="871"/>
      <c r="D3413" s="379">
        <v>10753.535799999994</v>
      </c>
      <c r="E3413" s="220">
        <v>462.75651088733946</v>
      </c>
      <c r="F3413" s="221">
        <v>0</v>
      </c>
      <c r="G3413" s="221">
        <v>400</v>
      </c>
      <c r="H3413" s="221">
        <v>212.15</v>
      </c>
      <c r="I3413" s="222">
        <v>53.037500000000001</v>
      </c>
      <c r="J3413" s="223">
        <v>697.14</v>
      </c>
      <c r="K3413" s="221">
        <v>697.14</v>
      </c>
      <c r="L3413" s="221">
        <v>1.82</v>
      </c>
      <c r="M3413" s="221">
        <v>0.26106664371575294</v>
      </c>
      <c r="N3413" s="223">
        <v>0</v>
      </c>
      <c r="O3413" s="224">
        <v>5.46</v>
      </c>
      <c r="P3413" s="221">
        <v>10.192</v>
      </c>
      <c r="Q3413" s="224">
        <v>1.7230398485239693</v>
      </c>
      <c r="R3413" s="224">
        <v>471.80763404768027</v>
      </c>
      <c r="S3413" s="224">
        <v>10963.865799999994</v>
      </c>
      <c r="T3413" s="223">
        <v>10942.900000000001</v>
      </c>
      <c r="U3413" s="222">
        <v>470.90541354677691</v>
      </c>
      <c r="V3413" s="224">
        <v>65.536000000000001</v>
      </c>
      <c r="W3413" s="224">
        <v>4.7320000000000002</v>
      </c>
      <c r="X3413" s="223">
        <v>10938.168000000001</v>
      </c>
      <c r="Y3413" s="223">
        <v>0</v>
      </c>
      <c r="Z3413" s="221">
        <v>0</v>
      </c>
      <c r="AA3413" s="221">
        <v>0</v>
      </c>
      <c r="AB3413" s="221">
        <v>0</v>
      </c>
      <c r="AC3413" s="221">
        <v>0</v>
      </c>
      <c r="AD3413" s="223">
        <v>0</v>
      </c>
      <c r="AE3413" s="224">
        <v>0</v>
      </c>
      <c r="AF3413" s="224">
        <v>0</v>
      </c>
      <c r="AG3413" s="224">
        <v>0</v>
      </c>
      <c r="AH3413" s="224">
        <v>0</v>
      </c>
      <c r="AI3413" s="225">
        <v>449.83</v>
      </c>
      <c r="AJ3413" s="192">
        <v>0</v>
      </c>
      <c r="AK3413" s="192">
        <v>0</v>
      </c>
      <c r="AL3413" s="76"/>
      <c r="AM3413" s="75">
        <v>0</v>
      </c>
      <c r="AO3413" s="223">
        <v>0</v>
      </c>
      <c r="AP3413" s="223">
        <v>0</v>
      </c>
      <c r="AQ3413" s="222">
        <v>0</v>
      </c>
      <c r="AR3413" s="223">
        <v>0</v>
      </c>
      <c r="AS3413" s="222">
        <v>0</v>
      </c>
      <c r="AT3413" s="223">
        <v>0</v>
      </c>
      <c r="AU3413" s="222">
        <v>0</v>
      </c>
      <c r="AV3413" s="223">
        <v>0</v>
      </c>
      <c r="AW3413" s="222">
        <v>0</v>
      </c>
      <c r="AX3413" s="223">
        <v>0</v>
      </c>
      <c r="AY3413" s="222">
        <v>0</v>
      </c>
      <c r="AZ3413" s="223">
        <v>0</v>
      </c>
      <c r="BA3413" s="222">
        <v>0</v>
      </c>
      <c r="BB3413" s="223">
        <v>0</v>
      </c>
      <c r="BC3413" s="222">
        <v>0</v>
      </c>
      <c r="BD3413" s="75"/>
      <c r="BE3413" s="75"/>
      <c r="BF3413" s="75"/>
      <c r="BH3413" s="74"/>
      <c r="BI3413" s="194"/>
      <c r="BJ3413" s="74"/>
    </row>
    <row r="3414" spans="1:62" s="77" customFormat="1" ht="11.25" customHeight="1" x14ac:dyDescent="0.2">
      <c r="A3414" s="184" t="s">
        <v>3835</v>
      </c>
      <c r="B3414" s="185">
        <v>0</v>
      </c>
      <c r="C3414" s="828">
        <v>95259</v>
      </c>
      <c r="D3414" s="284">
        <v>1E-4</v>
      </c>
      <c r="E3414" s="91">
        <v>0</v>
      </c>
      <c r="F3414" s="186">
        <v>0</v>
      </c>
      <c r="G3414" s="186">
        <v>0</v>
      </c>
      <c r="H3414" s="186">
        <v>0</v>
      </c>
      <c r="I3414" s="187">
        <v>0</v>
      </c>
      <c r="J3414" s="188">
        <v>0</v>
      </c>
      <c r="K3414" s="186">
        <v>0</v>
      </c>
      <c r="L3414" s="186">
        <v>0</v>
      </c>
      <c r="M3414" s="187">
        <v>0</v>
      </c>
      <c r="N3414" s="189">
        <v>0</v>
      </c>
      <c r="O3414" s="188">
        <v>0</v>
      </c>
      <c r="P3414" s="189">
        <v>0</v>
      </c>
      <c r="Q3414" s="189">
        <v>0</v>
      </c>
      <c r="R3414" s="186">
        <v>0</v>
      </c>
      <c r="S3414" s="186">
        <v>1E-4</v>
      </c>
      <c r="T3414" s="188">
        <v>0</v>
      </c>
      <c r="U3414" s="187">
        <v>0</v>
      </c>
      <c r="V3414" s="189">
        <v>0</v>
      </c>
      <c r="W3414" s="189">
        <v>0</v>
      </c>
      <c r="X3414" s="188">
        <v>0</v>
      </c>
      <c r="Y3414" s="188">
        <v>0</v>
      </c>
      <c r="Z3414" s="186">
        <v>0</v>
      </c>
      <c r="AA3414" s="186">
        <v>0</v>
      </c>
      <c r="AB3414" s="186">
        <v>1E-4</v>
      </c>
      <c r="AC3414" s="187">
        <v>0</v>
      </c>
      <c r="AD3414" s="188">
        <v>0</v>
      </c>
      <c r="AE3414" s="189">
        <v>0</v>
      </c>
      <c r="AF3414" s="189">
        <v>0</v>
      </c>
      <c r="AG3414" s="189">
        <v>0</v>
      </c>
      <c r="AH3414" s="191">
        <v>0</v>
      </c>
      <c r="AI3414" s="186">
        <v>0</v>
      </c>
      <c r="AJ3414" s="192">
        <v>7501943479685</v>
      </c>
      <c r="AK3414" s="192">
        <v>95526</v>
      </c>
      <c r="AL3414" s="226"/>
      <c r="AM3414" s="75">
        <v>95259</v>
      </c>
      <c r="AN3414" s="76"/>
      <c r="AO3414" s="188">
        <v>0</v>
      </c>
      <c r="AP3414" s="188">
        <v>0</v>
      </c>
      <c r="AQ3414" s="187">
        <v>0</v>
      </c>
      <c r="AR3414" s="188">
        <v>0</v>
      </c>
      <c r="AS3414" s="187">
        <v>0</v>
      </c>
      <c r="AT3414" s="188">
        <v>0</v>
      </c>
      <c r="AU3414" s="187">
        <v>0</v>
      </c>
      <c r="AV3414" s="188">
        <v>0</v>
      </c>
      <c r="AW3414" s="187">
        <v>0</v>
      </c>
      <c r="AX3414" s="188">
        <v>0</v>
      </c>
      <c r="AY3414" s="187">
        <v>0</v>
      </c>
      <c r="AZ3414" s="188">
        <v>0</v>
      </c>
      <c r="BA3414" s="187">
        <v>0</v>
      </c>
      <c r="BB3414" s="188">
        <v>0</v>
      </c>
      <c r="BC3414" s="187">
        <v>0</v>
      </c>
      <c r="BD3414" s="75"/>
      <c r="BE3414" s="75"/>
      <c r="BF3414" s="55"/>
      <c r="BH3414" s="74"/>
      <c r="BI3414" s="194"/>
      <c r="BJ3414" s="74"/>
    </row>
    <row r="3415" spans="1:62" s="77" customFormat="1" ht="11.25" customHeight="1" x14ac:dyDescent="0.2">
      <c r="A3415" s="149" t="s">
        <v>302</v>
      </c>
      <c r="B3415" s="169">
        <v>0</v>
      </c>
      <c r="C3415" s="871"/>
      <c r="D3415" s="379">
        <v>1E-4</v>
      </c>
      <c r="E3415" s="220">
        <v>0</v>
      </c>
      <c r="F3415" s="221">
        <v>0</v>
      </c>
      <c r="G3415" s="221">
        <v>0</v>
      </c>
      <c r="H3415" s="221">
        <v>0</v>
      </c>
      <c r="I3415" s="222">
        <v>0</v>
      </c>
      <c r="J3415" s="223">
        <v>0</v>
      </c>
      <c r="K3415" s="221">
        <v>0</v>
      </c>
      <c r="L3415" s="221">
        <v>0</v>
      </c>
      <c r="M3415" s="221">
        <v>0</v>
      </c>
      <c r="N3415" s="223">
        <v>0</v>
      </c>
      <c r="O3415" s="224">
        <v>0</v>
      </c>
      <c r="P3415" s="221">
        <v>0</v>
      </c>
      <c r="Q3415" s="224">
        <v>0</v>
      </c>
      <c r="R3415" s="224">
        <v>0</v>
      </c>
      <c r="S3415" s="224">
        <v>1E-4</v>
      </c>
      <c r="T3415" s="223">
        <v>0</v>
      </c>
      <c r="U3415" s="222">
        <v>0</v>
      </c>
      <c r="V3415" s="224">
        <v>0</v>
      </c>
      <c r="W3415" s="224">
        <v>0</v>
      </c>
      <c r="X3415" s="223">
        <v>0</v>
      </c>
      <c r="Y3415" s="223">
        <v>0</v>
      </c>
      <c r="Z3415" s="221">
        <v>0</v>
      </c>
      <c r="AA3415" s="221">
        <v>0</v>
      </c>
      <c r="AB3415" s="221">
        <v>1E-4</v>
      </c>
      <c r="AC3415" s="221">
        <v>0</v>
      </c>
      <c r="AD3415" s="223">
        <v>0</v>
      </c>
      <c r="AE3415" s="224">
        <v>0</v>
      </c>
      <c r="AF3415" s="224">
        <v>0</v>
      </c>
      <c r="AG3415" s="224">
        <v>0</v>
      </c>
      <c r="AH3415" s="224">
        <v>0</v>
      </c>
      <c r="AI3415" s="225">
        <v>0</v>
      </c>
      <c r="AJ3415" s="192">
        <v>0</v>
      </c>
      <c r="AK3415" s="192">
        <v>0</v>
      </c>
      <c r="AL3415" s="226"/>
      <c r="AM3415" s="75">
        <v>0</v>
      </c>
      <c r="AN3415" s="76"/>
      <c r="AO3415" s="223">
        <v>0</v>
      </c>
      <c r="AP3415" s="223">
        <v>0</v>
      </c>
      <c r="AQ3415" s="222">
        <v>0</v>
      </c>
      <c r="AR3415" s="223">
        <v>0</v>
      </c>
      <c r="AS3415" s="222">
        <v>0</v>
      </c>
      <c r="AT3415" s="223">
        <v>0</v>
      </c>
      <c r="AU3415" s="222">
        <v>0</v>
      </c>
      <c r="AV3415" s="223">
        <v>0</v>
      </c>
      <c r="AW3415" s="222">
        <v>0</v>
      </c>
      <c r="AX3415" s="223">
        <v>0</v>
      </c>
      <c r="AY3415" s="222">
        <v>0</v>
      </c>
      <c r="AZ3415" s="223">
        <v>0</v>
      </c>
      <c r="BA3415" s="222">
        <v>0</v>
      </c>
      <c r="BB3415" s="223">
        <v>0</v>
      </c>
      <c r="BC3415" s="222">
        <v>0</v>
      </c>
      <c r="BD3415" s="75"/>
      <c r="BE3415" s="75"/>
      <c r="BF3415" s="55"/>
      <c r="BH3415" s="74"/>
      <c r="BI3415" s="194"/>
      <c r="BJ3415" s="74"/>
    </row>
    <row r="3416" spans="1:62" s="77" customFormat="1" ht="11.25" customHeight="1" x14ac:dyDescent="0.2">
      <c r="A3416" s="228" t="s">
        <v>303</v>
      </c>
      <c r="B3416" s="229">
        <v>0</v>
      </c>
      <c r="C3416" s="864"/>
      <c r="D3416" s="330">
        <v>42739.269100000012</v>
      </c>
      <c r="E3416" s="231">
        <v>36.555095454775646</v>
      </c>
      <c r="F3416" s="232">
        <v>25162.25</v>
      </c>
      <c r="G3416" s="232">
        <v>0</v>
      </c>
      <c r="H3416" s="232">
        <v>212.15</v>
      </c>
      <c r="I3416" s="233">
        <v>0</v>
      </c>
      <c r="J3416" s="232">
        <v>24471.48</v>
      </c>
      <c r="K3416" s="232">
        <v>35075.221581249993</v>
      </c>
      <c r="L3416" s="232">
        <v>2989.355</v>
      </c>
      <c r="M3416" s="232">
        <v>8.5226974064164054</v>
      </c>
      <c r="N3416" s="234">
        <v>1342.1270000000002</v>
      </c>
      <c r="O3416" s="235">
        <v>8452.7899999999991</v>
      </c>
      <c r="P3416" s="232">
        <v>10125.021000000001</v>
      </c>
      <c r="Q3416" s="235">
        <v>53.590448963446434</v>
      </c>
      <c r="R3416" s="235">
        <v>48.990168269348665</v>
      </c>
      <c r="S3416" s="235">
        <v>39962.064100000011</v>
      </c>
      <c r="T3416" s="234">
        <v>38725.484999999993</v>
      </c>
      <c r="U3416" s="233">
        <v>33.122087263478306</v>
      </c>
      <c r="V3416" s="235">
        <v>1618.9579999999999</v>
      </c>
      <c r="W3416" s="235">
        <v>330.10399999999998</v>
      </c>
      <c r="X3416" s="234">
        <v>36841.959000000003</v>
      </c>
      <c r="Y3416" s="234">
        <v>0</v>
      </c>
      <c r="Z3416" s="232">
        <v>54.912999999999997</v>
      </c>
      <c r="AA3416" s="232">
        <v>19.88</v>
      </c>
      <c r="AB3416" s="232">
        <v>1E-4</v>
      </c>
      <c r="AC3416" s="232">
        <v>0</v>
      </c>
      <c r="AD3416" s="234">
        <v>203.59600000000012</v>
      </c>
      <c r="AE3416" s="235">
        <v>1001.1799999999998</v>
      </c>
      <c r="AF3416" s="235">
        <v>995.7829999999999</v>
      </c>
      <c r="AG3416" s="235">
        <v>165.84800000000001</v>
      </c>
      <c r="AH3416" s="235">
        <v>0</v>
      </c>
      <c r="AI3416" s="225" t="e">
        <v>#REF!</v>
      </c>
      <c r="AJ3416" s="192">
        <v>0</v>
      </c>
      <c r="AK3416" s="192">
        <v>0</v>
      </c>
      <c r="AL3416" s="226"/>
      <c r="AM3416" s="75">
        <v>0</v>
      </c>
      <c r="AN3416" s="76"/>
      <c r="AO3416" s="234">
        <v>0</v>
      </c>
      <c r="AP3416" s="234">
        <v>0</v>
      </c>
      <c r="AQ3416" s="233">
        <v>0</v>
      </c>
      <c r="AR3416" s="234">
        <v>0</v>
      </c>
      <c r="AS3416" s="233">
        <v>0</v>
      </c>
      <c r="AT3416" s="234">
        <v>0</v>
      </c>
      <c r="AU3416" s="233">
        <v>0</v>
      </c>
      <c r="AV3416" s="234">
        <v>0</v>
      </c>
      <c r="AW3416" s="233">
        <v>0</v>
      </c>
      <c r="AX3416" s="234">
        <v>0</v>
      </c>
      <c r="AY3416" s="233">
        <v>0</v>
      </c>
      <c r="AZ3416" s="234">
        <v>0</v>
      </c>
      <c r="BA3416" s="233">
        <v>0</v>
      </c>
      <c r="BB3416" s="234">
        <v>0</v>
      </c>
      <c r="BC3416" s="233">
        <v>0</v>
      </c>
      <c r="BD3416" s="75"/>
      <c r="BE3416" s="75"/>
      <c r="BF3416" s="55"/>
      <c r="BH3416" s="74"/>
      <c r="BI3416" s="194"/>
      <c r="BJ3416" s="74"/>
    </row>
    <row r="3417" spans="1:62" ht="11.25" customHeight="1" x14ac:dyDescent="0.3">
      <c r="A3417" s="236"/>
      <c r="B3417" s="237">
        <v>0</v>
      </c>
      <c r="C3417" s="865"/>
      <c r="D3417" s="331"/>
      <c r="E3417" s="239">
        <v>0</v>
      </c>
      <c r="F3417" s="240"/>
      <c r="G3417" s="240">
        <v>0</v>
      </c>
      <c r="H3417" s="222">
        <v>28.930860493658802</v>
      </c>
      <c r="I3417" s="241"/>
      <c r="J3417" s="240"/>
      <c r="K3417" s="240"/>
      <c r="L3417" s="240"/>
      <c r="M3417" s="240">
        <v>0</v>
      </c>
      <c r="N3417" s="242"/>
      <c r="O3417" s="243"/>
      <c r="P3417" s="240">
        <v>0</v>
      </c>
      <c r="Q3417" s="243">
        <v>0</v>
      </c>
      <c r="R3417" s="243">
        <v>0</v>
      </c>
      <c r="S3417" s="243"/>
      <c r="T3417" s="242"/>
      <c r="U3417" s="241">
        <v>0</v>
      </c>
      <c r="V3417" s="243"/>
      <c r="W3417" s="243"/>
      <c r="X3417" s="242">
        <v>0</v>
      </c>
      <c r="Y3417" s="242"/>
      <c r="Z3417" s="240"/>
      <c r="AA3417" s="240"/>
      <c r="AB3417" s="240"/>
      <c r="AC3417" s="240"/>
      <c r="AD3417" s="242"/>
      <c r="AE3417" s="243"/>
      <c r="AF3417" s="243"/>
      <c r="AG3417" s="243"/>
      <c r="AH3417" s="243">
        <v>0</v>
      </c>
      <c r="AI3417" s="225"/>
      <c r="AJ3417" s="192">
        <v>0</v>
      </c>
      <c r="AK3417" s="192">
        <v>0</v>
      </c>
      <c r="AM3417" s="75">
        <v>0</v>
      </c>
      <c r="AO3417" s="242">
        <v>0</v>
      </c>
      <c r="AP3417" s="242">
        <v>0</v>
      </c>
      <c r="AQ3417" s="241">
        <v>0</v>
      </c>
      <c r="AR3417" s="242">
        <v>0</v>
      </c>
      <c r="AS3417" s="241">
        <v>0</v>
      </c>
      <c r="AT3417" s="242">
        <v>0</v>
      </c>
      <c r="AU3417" s="241">
        <v>0</v>
      </c>
      <c r="AV3417" s="242">
        <v>0</v>
      </c>
      <c r="AW3417" s="241">
        <v>0</v>
      </c>
      <c r="AX3417" s="242">
        <v>0</v>
      </c>
      <c r="AY3417" s="241">
        <v>0</v>
      </c>
      <c r="AZ3417" s="242">
        <v>0</v>
      </c>
      <c r="BA3417" s="241">
        <v>0</v>
      </c>
      <c r="BB3417" s="242">
        <v>0</v>
      </c>
      <c r="BC3417" s="241">
        <v>0</v>
      </c>
      <c r="BD3417" s="75"/>
      <c r="BE3417" s="75"/>
      <c r="BH3417" s="74"/>
      <c r="BI3417" s="194"/>
      <c r="BJ3417" s="74"/>
    </row>
    <row r="3418" spans="1:62" ht="11.25" customHeight="1" x14ac:dyDescent="0.3">
      <c r="A3418" s="184" t="s">
        <v>3836</v>
      </c>
      <c r="B3418" s="185">
        <v>0</v>
      </c>
      <c r="C3418" s="828">
        <v>81001</v>
      </c>
      <c r="D3418" s="284">
        <v>1E-4</v>
      </c>
      <c r="E3418" s="91">
        <v>0</v>
      </c>
      <c r="F3418" s="186">
        <v>0</v>
      </c>
      <c r="G3418" s="186">
        <v>0</v>
      </c>
      <c r="H3418" s="186">
        <v>0</v>
      </c>
      <c r="I3418" s="186">
        <v>0</v>
      </c>
      <c r="J3418" s="188">
        <v>0</v>
      </c>
      <c r="K3418" s="186">
        <v>0</v>
      </c>
      <c r="L3418" s="186">
        <v>0</v>
      </c>
      <c r="M3418" s="187">
        <v>0</v>
      </c>
      <c r="N3418" s="189">
        <v>0</v>
      </c>
      <c r="O3418" s="189">
        <v>0</v>
      </c>
      <c r="P3418" s="189">
        <v>0</v>
      </c>
      <c r="Q3418" s="189">
        <v>0</v>
      </c>
      <c r="R3418" s="189">
        <v>0</v>
      </c>
      <c r="S3418" s="187">
        <v>1E-4</v>
      </c>
      <c r="T3418" s="188">
        <v>0</v>
      </c>
      <c r="U3418" s="187">
        <v>0</v>
      </c>
      <c r="V3418" s="189">
        <v>0</v>
      </c>
      <c r="W3418" s="189">
        <v>0</v>
      </c>
      <c r="X3418" s="188">
        <v>0</v>
      </c>
      <c r="Y3418" s="188">
        <v>0</v>
      </c>
      <c r="Z3418" s="186">
        <v>0</v>
      </c>
      <c r="AA3418" s="186">
        <v>0</v>
      </c>
      <c r="AB3418" s="186">
        <v>0</v>
      </c>
      <c r="AC3418" s="186">
        <v>0</v>
      </c>
      <c r="AD3418" s="188">
        <v>0</v>
      </c>
      <c r="AE3418" s="189">
        <v>0</v>
      </c>
      <c r="AF3418" s="189">
        <v>0</v>
      </c>
      <c r="AG3418" s="189">
        <v>0</v>
      </c>
      <c r="AH3418" s="191">
        <v>0</v>
      </c>
      <c r="AI3418" s="186">
        <v>0</v>
      </c>
      <c r="AJ3418" s="192">
        <v>7506425607402</v>
      </c>
      <c r="AK3418" s="192">
        <v>81001</v>
      </c>
      <c r="AM3418" s="75">
        <v>81001</v>
      </c>
      <c r="AO3418" s="188">
        <v>0</v>
      </c>
      <c r="AP3418" s="188">
        <v>0</v>
      </c>
      <c r="AQ3418" s="187">
        <v>0</v>
      </c>
      <c r="AR3418" s="188">
        <v>0</v>
      </c>
      <c r="AS3418" s="187">
        <v>0</v>
      </c>
      <c r="AT3418" s="188">
        <v>0</v>
      </c>
      <c r="AU3418" s="187">
        <v>0</v>
      </c>
      <c r="AV3418" s="188">
        <v>0</v>
      </c>
      <c r="AW3418" s="187">
        <v>0</v>
      </c>
      <c r="AX3418" s="188">
        <v>0</v>
      </c>
      <c r="AY3418" s="187">
        <v>0</v>
      </c>
      <c r="AZ3418" s="188">
        <v>0</v>
      </c>
      <c r="BA3418" s="187">
        <v>0</v>
      </c>
      <c r="BB3418" s="188">
        <v>0</v>
      </c>
      <c r="BC3418" s="187">
        <v>0</v>
      </c>
      <c r="BD3418" s="75"/>
      <c r="BE3418" s="75"/>
      <c r="BH3418" s="74"/>
      <c r="BI3418" s="194"/>
      <c r="BJ3418" s="74"/>
    </row>
    <row r="3419" spans="1:62" ht="11.25" customHeight="1" x14ac:dyDescent="0.3">
      <c r="A3419" s="184" t="s">
        <v>3836</v>
      </c>
      <c r="B3419" s="185">
        <v>0</v>
      </c>
      <c r="C3419" s="828">
        <v>81037</v>
      </c>
      <c r="D3419" s="284">
        <v>495.91</v>
      </c>
      <c r="E3419" s="91">
        <v>0</v>
      </c>
      <c r="F3419" s="186">
        <v>0</v>
      </c>
      <c r="G3419" s="186">
        <v>0</v>
      </c>
      <c r="H3419" s="186">
        <v>0</v>
      </c>
      <c r="I3419" s="186">
        <v>0</v>
      </c>
      <c r="J3419" s="188">
        <v>0</v>
      </c>
      <c r="K3419" s="186">
        <v>0</v>
      </c>
      <c r="L3419" s="186">
        <v>0</v>
      </c>
      <c r="M3419" s="187">
        <v>0</v>
      </c>
      <c r="N3419" s="189">
        <v>0</v>
      </c>
      <c r="O3419" s="189">
        <v>0</v>
      </c>
      <c r="P3419" s="189">
        <v>0</v>
      </c>
      <c r="Q3419" s="189">
        <v>0</v>
      </c>
      <c r="R3419" s="189">
        <v>0</v>
      </c>
      <c r="S3419" s="187">
        <v>495.91</v>
      </c>
      <c r="T3419" s="188">
        <v>495.91</v>
      </c>
      <c r="U3419" s="187">
        <v>0</v>
      </c>
      <c r="V3419" s="189">
        <v>0</v>
      </c>
      <c r="W3419" s="189">
        <v>0</v>
      </c>
      <c r="X3419" s="188">
        <v>495.91</v>
      </c>
      <c r="Y3419" s="188">
        <v>0</v>
      </c>
      <c r="Z3419" s="186">
        <v>0</v>
      </c>
      <c r="AA3419" s="186">
        <v>0</v>
      </c>
      <c r="AB3419" s="186">
        <v>0</v>
      </c>
      <c r="AC3419" s="186">
        <v>0</v>
      </c>
      <c r="AD3419" s="188">
        <v>0</v>
      </c>
      <c r="AE3419" s="189">
        <v>0</v>
      </c>
      <c r="AF3419" s="189">
        <v>0</v>
      </c>
      <c r="AG3419" s="189">
        <v>0</v>
      </c>
      <c r="AH3419" s="191">
        <v>0</v>
      </c>
      <c r="AI3419" s="186">
        <v>0</v>
      </c>
      <c r="AJ3419" s="192">
        <v>7506425607426</v>
      </c>
      <c r="AK3419" s="192">
        <v>81002</v>
      </c>
      <c r="AM3419" s="75">
        <v>81037</v>
      </c>
      <c r="AO3419" s="188">
        <v>0</v>
      </c>
      <c r="AP3419" s="188">
        <v>0</v>
      </c>
      <c r="AQ3419" s="187">
        <v>0</v>
      </c>
      <c r="AR3419" s="188">
        <v>0</v>
      </c>
      <c r="AS3419" s="187">
        <v>0</v>
      </c>
      <c r="AT3419" s="188">
        <v>0</v>
      </c>
      <c r="AU3419" s="187">
        <v>0</v>
      </c>
      <c r="AV3419" s="188">
        <v>0</v>
      </c>
      <c r="AW3419" s="187">
        <v>0</v>
      </c>
      <c r="AX3419" s="188">
        <v>0</v>
      </c>
      <c r="AY3419" s="187">
        <v>0</v>
      </c>
      <c r="AZ3419" s="188">
        <v>0</v>
      </c>
      <c r="BA3419" s="187">
        <v>0</v>
      </c>
      <c r="BB3419" s="188">
        <v>0</v>
      </c>
      <c r="BC3419" s="187">
        <v>0</v>
      </c>
      <c r="BD3419" s="75"/>
      <c r="BE3419" s="75"/>
      <c r="BH3419" s="74"/>
      <c r="BI3419" s="194"/>
      <c r="BJ3419" s="74"/>
    </row>
    <row r="3420" spans="1:62" ht="11.25" customHeight="1" x14ac:dyDescent="0.3">
      <c r="A3420" s="184" t="s">
        <v>3837</v>
      </c>
      <c r="B3420" s="185">
        <v>0</v>
      </c>
      <c r="C3420" s="828">
        <v>81002</v>
      </c>
      <c r="D3420" s="284">
        <v>1E-4</v>
      </c>
      <c r="E3420" s="91">
        <v>0</v>
      </c>
      <c r="F3420" s="186">
        <v>0</v>
      </c>
      <c r="G3420" s="186">
        <v>0</v>
      </c>
      <c r="H3420" s="186">
        <v>0</v>
      </c>
      <c r="I3420" s="186">
        <v>0</v>
      </c>
      <c r="J3420" s="188">
        <v>0</v>
      </c>
      <c r="K3420" s="186">
        <v>0</v>
      </c>
      <c r="L3420" s="186">
        <v>0</v>
      </c>
      <c r="M3420" s="187">
        <v>0</v>
      </c>
      <c r="N3420" s="189">
        <v>0</v>
      </c>
      <c r="O3420" s="189">
        <v>0</v>
      </c>
      <c r="P3420" s="189">
        <v>0</v>
      </c>
      <c r="Q3420" s="189">
        <v>0</v>
      </c>
      <c r="R3420" s="189">
        <v>0</v>
      </c>
      <c r="S3420" s="187">
        <v>1E-4</v>
      </c>
      <c r="T3420" s="188">
        <v>0</v>
      </c>
      <c r="U3420" s="187">
        <v>0</v>
      </c>
      <c r="V3420" s="189">
        <v>0</v>
      </c>
      <c r="W3420" s="189">
        <v>0</v>
      </c>
      <c r="X3420" s="188">
        <v>0</v>
      </c>
      <c r="Y3420" s="188">
        <v>0</v>
      </c>
      <c r="Z3420" s="186">
        <v>0</v>
      </c>
      <c r="AA3420" s="186">
        <v>0</v>
      </c>
      <c r="AB3420" s="186">
        <v>0</v>
      </c>
      <c r="AC3420" s="186">
        <v>0</v>
      </c>
      <c r="AD3420" s="188">
        <v>0</v>
      </c>
      <c r="AE3420" s="189">
        <v>0</v>
      </c>
      <c r="AF3420" s="189">
        <v>0</v>
      </c>
      <c r="AG3420" s="189">
        <v>0</v>
      </c>
      <c r="AH3420" s="191">
        <v>0</v>
      </c>
      <c r="AI3420" s="186">
        <v>0</v>
      </c>
      <c r="AJ3420" s="192">
        <v>7506425607426</v>
      </c>
      <c r="AK3420" s="192">
        <v>81002</v>
      </c>
      <c r="AM3420" s="75">
        <v>81002</v>
      </c>
      <c r="AO3420" s="188">
        <v>0</v>
      </c>
      <c r="AP3420" s="188">
        <v>0</v>
      </c>
      <c r="AQ3420" s="187">
        <v>0</v>
      </c>
      <c r="AR3420" s="188">
        <v>0</v>
      </c>
      <c r="AS3420" s="187">
        <v>0</v>
      </c>
      <c r="AT3420" s="188">
        <v>0</v>
      </c>
      <c r="AU3420" s="187">
        <v>0</v>
      </c>
      <c r="AV3420" s="188">
        <v>0</v>
      </c>
      <c r="AW3420" s="187">
        <v>0</v>
      </c>
      <c r="AX3420" s="188">
        <v>0</v>
      </c>
      <c r="AY3420" s="187">
        <v>0</v>
      </c>
      <c r="AZ3420" s="188">
        <v>0</v>
      </c>
      <c r="BA3420" s="187">
        <v>0</v>
      </c>
      <c r="BB3420" s="188">
        <v>0</v>
      </c>
      <c r="BC3420" s="187">
        <v>0</v>
      </c>
      <c r="BD3420" s="75"/>
      <c r="BE3420" s="75"/>
      <c r="BH3420" s="74"/>
      <c r="BI3420" s="194"/>
      <c r="BJ3420" s="74"/>
    </row>
    <row r="3421" spans="1:62" ht="11.25" customHeight="1" x14ac:dyDescent="0.3">
      <c r="A3421" s="184" t="s">
        <v>3838</v>
      </c>
      <c r="B3421" s="185">
        <v>0</v>
      </c>
      <c r="C3421" s="828">
        <v>81038</v>
      </c>
      <c r="D3421" s="284">
        <v>3.5350000000000001</v>
      </c>
      <c r="E3421" s="91">
        <v>0</v>
      </c>
      <c r="F3421" s="186">
        <v>0</v>
      </c>
      <c r="G3421" s="186">
        <v>0</v>
      </c>
      <c r="H3421" s="186">
        <v>0</v>
      </c>
      <c r="I3421" s="186">
        <v>0</v>
      </c>
      <c r="J3421" s="188">
        <v>0</v>
      </c>
      <c r="K3421" s="186">
        <v>0</v>
      </c>
      <c r="L3421" s="186">
        <v>0</v>
      </c>
      <c r="M3421" s="187">
        <v>0</v>
      </c>
      <c r="N3421" s="189">
        <v>0</v>
      </c>
      <c r="O3421" s="189">
        <v>0</v>
      </c>
      <c r="P3421" s="189">
        <v>0</v>
      </c>
      <c r="Q3421" s="189">
        <v>0</v>
      </c>
      <c r="R3421" s="189">
        <v>0</v>
      </c>
      <c r="S3421" s="187">
        <v>3.5350000000000001</v>
      </c>
      <c r="T3421" s="188">
        <v>3.5350000000000001</v>
      </c>
      <c r="U3421" s="187">
        <v>0</v>
      </c>
      <c r="V3421" s="189">
        <v>0</v>
      </c>
      <c r="W3421" s="189">
        <v>0</v>
      </c>
      <c r="X3421" s="188">
        <v>3.5350000000000001</v>
      </c>
      <c r="Y3421" s="188">
        <v>0</v>
      </c>
      <c r="Z3421" s="186">
        <v>0</v>
      </c>
      <c r="AA3421" s="186">
        <v>0</v>
      </c>
      <c r="AB3421" s="186">
        <v>0</v>
      </c>
      <c r="AC3421" s="186">
        <v>0</v>
      </c>
      <c r="AD3421" s="188">
        <v>0</v>
      </c>
      <c r="AE3421" s="189">
        <v>0</v>
      </c>
      <c r="AF3421" s="189">
        <v>0</v>
      </c>
      <c r="AG3421" s="189">
        <v>0</v>
      </c>
      <c r="AH3421" s="191">
        <v>0</v>
      </c>
      <c r="AI3421" s="186">
        <v>0</v>
      </c>
      <c r="AJ3421" s="192">
        <v>7506425607426</v>
      </c>
      <c r="AK3421" s="192">
        <v>81002</v>
      </c>
      <c r="AM3421" s="75">
        <v>81038</v>
      </c>
      <c r="AO3421" s="188">
        <v>0.33666666666666667</v>
      </c>
      <c r="AP3421" s="188">
        <v>0</v>
      </c>
      <c r="AQ3421" s="187">
        <v>0</v>
      </c>
      <c r="AR3421" s="188">
        <v>1.01</v>
      </c>
      <c r="AS3421" s="187">
        <v>0</v>
      </c>
      <c r="AT3421" s="188">
        <v>0</v>
      </c>
      <c r="AU3421" s="187">
        <v>0</v>
      </c>
      <c r="AV3421" s="188">
        <v>0</v>
      </c>
      <c r="AW3421" s="187">
        <v>0</v>
      </c>
      <c r="AX3421" s="188">
        <v>0</v>
      </c>
      <c r="AY3421" s="187">
        <v>0</v>
      </c>
      <c r="AZ3421" s="188">
        <v>0</v>
      </c>
      <c r="BA3421" s="187">
        <v>0</v>
      </c>
      <c r="BB3421" s="188">
        <v>-1.01</v>
      </c>
      <c r="BC3421" s="187">
        <v>0</v>
      </c>
      <c r="BD3421" s="75"/>
      <c r="BE3421" s="75"/>
      <c r="BH3421" s="74"/>
      <c r="BI3421" s="194"/>
      <c r="BJ3421" s="74"/>
    </row>
    <row r="3422" spans="1:62" ht="11.25" customHeight="1" x14ac:dyDescent="0.3">
      <c r="A3422" s="184" t="s">
        <v>3839</v>
      </c>
      <c r="B3422" s="185">
        <v>0</v>
      </c>
      <c r="C3422" s="828">
        <v>81009</v>
      </c>
      <c r="D3422" s="284">
        <v>7.0699999999999994</v>
      </c>
      <c r="E3422" s="91">
        <v>0</v>
      </c>
      <c r="F3422" s="186">
        <v>0</v>
      </c>
      <c r="G3422" s="186">
        <v>0</v>
      </c>
      <c r="H3422" s="186">
        <v>0</v>
      </c>
      <c r="I3422" s="186">
        <v>0</v>
      </c>
      <c r="J3422" s="188">
        <v>0</v>
      </c>
      <c r="K3422" s="186">
        <v>0</v>
      </c>
      <c r="L3422" s="186">
        <v>0</v>
      </c>
      <c r="M3422" s="187">
        <v>0</v>
      </c>
      <c r="N3422" s="189">
        <v>0</v>
      </c>
      <c r="O3422" s="189">
        <v>0</v>
      </c>
      <c r="P3422" s="189">
        <v>0</v>
      </c>
      <c r="Q3422" s="189">
        <v>0</v>
      </c>
      <c r="R3422" s="189">
        <v>0</v>
      </c>
      <c r="S3422" s="187">
        <v>7.0699999999999994</v>
      </c>
      <c r="T3422" s="188">
        <v>7.0699999999999994</v>
      </c>
      <c r="U3422" s="187">
        <v>0</v>
      </c>
      <c r="V3422" s="189">
        <v>0</v>
      </c>
      <c r="W3422" s="189">
        <v>0</v>
      </c>
      <c r="X3422" s="188">
        <v>7.0699999999999994</v>
      </c>
      <c r="Y3422" s="188">
        <v>0</v>
      </c>
      <c r="Z3422" s="186">
        <v>0</v>
      </c>
      <c r="AA3422" s="186">
        <v>0</v>
      </c>
      <c r="AB3422" s="186">
        <v>0</v>
      </c>
      <c r="AC3422" s="186">
        <v>0</v>
      </c>
      <c r="AD3422" s="188">
        <v>0</v>
      </c>
      <c r="AE3422" s="189">
        <v>0</v>
      </c>
      <c r="AF3422" s="189">
        <v>0</v>
      </c>
      <c r="AG3422" s="189">
        <v>0</v>
      </c>
      <c r="AH3422" s="191">
        <v>0</v>
      </c>
      <c r="AI3422" s="186">
        <v>0</v>
      </c>
      <c r="AJ3422" s="192">
        <v>7506425614448</v>
      </c>
      <c r="AK3422" s="192" t="s">
        <v>262</v>
      </c>
      <c r="AM3422" s="75">
        <v>81009</v>
      </c>
      <c r="AO3422" s="188">
        <v>0</v>
      </c>
      <c r="AP3422" s="188">
        <v>0</v>
      </c>
      <c r="AQ3422" s="187">
        <v>0</v>
      </c>
      <c r="AR3422" s="188">
        <v>0</v>
      </c>
      <c r="AS3422" s="187">
        <v>0</v>
      </c>
      <c r="AT3422" s="188">
        <v>0</v>
      </c>
      <c r="AU3422" s="187">
        <v>0</v>
      </c>
      <c r="AV3422" s="188">
        <v>0</v>
      </c>
      <c r="AW3422" s="187">
        <v>0</v>
      </c>
      <c r="AX3422" s="188">
        <v>0</v>
      </c>
      <c r="AY3422" s="187">
        <v>0</v>
      </c>
      <c r="AZ3422" s="188">
        <v>0</v>
      </c>
      <c r="BA3422" s="187">
        <v>0</v>
      </c>
      <c r="BB3422" s="188">
        <v>0</v>
      </c>
      <c r="BC3422" s="187">
        <v>0</v>
      </c>
      <c r="BD3422" s="75"/>
      <c r="BE3422" s="75"/>
      <c r="BH3422" s="74"/>
      <c r="BI3422" s="194"/>
      <c r="BJ3422" s="74"/>
    </row>
    <row r="3423" spans="1:62" ht="11.25" customHeight="1" x14ac:dyDescent="0.3">
      <c r="A3423" s="184" t="s">
        <v>3840</v>
      </c>
      <c r="B3423" s="185">
        <v>0</v>
      </c>
      <c r="C3423" s="828">
        <v>81039</v>
      </c>
      <c r="D3423" s="284">
        <v>1E-4</v>
      </c>
      <c r="E3423" s="91">
        <v>0</v>
      </c>
      <c r="F3423" s="186">
        <v>0</v>
      </c>
      <c r="G3423" s="186">
        <v>0</v>
      </c>
      <c r="H3423" s="186">
        <v>0</v>
      </c>
      <c r="I3423" s="186">
        <v>0</v>
      </c>
      <c r="J3423" s="188">
        <v>0</v>
      </c>
      <c r="K3423" s="186">
        <v>0</v>
      </c>
      <c r="L3423" s="186">
        <v>0</v>
      </c>
      <c r="M3423" s="187">
        <v>0</v>
      </c>
      <c r="N3423" s="189">
        <v>0</v>
      </c>
      <c r="O3423" s="189">
        <v>0</v>
      </c>
      <c r="P3423" s="189">
        <v>0</v>
      </c>
      <c r="Q3423" s="189">
        <v>0</v>
      </c>
      <c r="R3423" s="189">
        <v>0</v>
      </c>
      <c r="S3423" s="187">
        <v>1E-4</v>
      </c>
      <c r="T3423" s="188">
        <v>0</v>
      </c>
      <c r="U3423" s="187">
        <v>0</v>
      </c>
      <c r="V3423" s="189">
        <v>0</v>
      </c>
      <c r="W3423" s="189">
        <v>0</v>
      </c>
      <c r="X3423" s="188">
        <v>0</v>
      </c>
      <c r="Y3423" s="188">
        <v>0</v>
      </c>
      <c r="Z3423" s="186">
        <v>0</v>
      </c>
      <c r="AA3423" s="186">
        <v>0</v>
      </c>
      <c r="AB3423" s="186">
        <v>0</v>
      </c>
      <c r="AC3423" s="186">
        <v>0</v>
      </c>
      <c r="AD3423" s="188">
        <v>0</v>
      </c>
      <c r="AE3423" s="189">
        <v>0</v>
      </c>
      <c r="AF3423" s="189">
        <v>0</v>
      </c>
      <c r="AG3423" s="189">
        <v>0</v>
      </c>
      <c r="AH3423" s="191">
        <v>0</v>
      </c>
      <c r="AI3423" s="186">
        <v>0</v>
      </c>
      <c r="AJ3423" s="192">
        <v>7506425614448</v>
      </c>
      <c r="AK3423" s="192" t="s">
        <v>262</v>
      </c>
      <c r="AM3423" s="75">
        <v>81039</v>
      </c>
      <c r="AO3423" s="188">
        <v>0</v>
      </c>
      <c r="AP3423" s="188">
        <v>0</v>
      </c>
      <c r="AQ3423" s="187">
        <v>0</v>
      </c>
      <c r="AR3423" s="188">
        <v>0</v>
      </c>
      <c r="AS3423" s="187">
        <v>0</v>
      </c>
      <c r="AT3423" s="188">
        <v>0</v>
      </c>
      <c r="AU3423" s="187">
        <v>0</v>
      </c>
      <c r="AV3423" s="188">
        <v>0</v>
      </c>
      <c r="AW3423" s="187">
        <v>0</v>
      </c>
      <c r="AX3423" s="188">
        <v>0</v>
      </c>
      <c r="AY3423" s="187">
        <v>0</v>
      </c>
      <c r="AZ3423" s="188">
        <v>0</v>
      </c>
      <c r="BA3423" s="187">
        <v>0</v>
      </c>
      <c r="BB3423" s="188">
        <v>0</v>
      </c>
      <c r="BC3423" s="187">
        <v>0</v>
      </c>
      <c r="BD3423" s="75"/>
      <c r="BE3423" s="75"/>
      <c r="BH3423" s="74"/>
      <c r="BI3423" s="194"/>
      <c r="BJ3423" s="74"/>
    </row>
    <row r="3424" spans="1:62" ht="11.25" customHeight="1" x14ac:dyDescent="0.3">
      <c r="A3424" s="184" t="s">
        <v>3841</v>
      </c>
      <c r="B3424" s="185">
        <v>0</v>
      </c>
      <c r="C3424" s="828">
        <v>81003</v>
      </c>
      <c r="D3424" s="284">
        <v>4.8</v>
      </c>
      <c r="E3424" s="91">
        <v>0</v>
      </c>
      <c r="F3424" s="186">
        <v>0</v>
      </c>
      <c r="G3424" s="186">
        <v>0</v>
      </c>
      <c r="H3424" s="186">
        <v>0</v>
      </c>
      <c r="I3424" s="186">
        <v>0</v>
      </c>
      <c r="J3424" s="188">
        <v>0</v>
      </c>
      <c r="K3424" s="186">
        <v>0</v>
      </c>
      <c r="L3424" s="186">
        <v>0</v>
      </c>
      <c r="M3424" s="187">
        <v>0</v>
      </c>
      <c r="N3424" s="189">
        <v>0</v>
      </c>
      <c r="O3424" s="189">
        <v>0</v>
      </c>
      <c r="P3424" s="189">
        <v>0</v>
      </c>
      <c r="Q3424" s="189">
        <v>0</v>
      </c>
      <c r="R3424" s="189">
        <v>0</v>
      </c>
      <c r="S3424" s="187">
        <v>4.8</v>
      </c>
      <c r="T3424" s="188">
        <v>4.8</v>
      </c>
      <c r="U3424" s="187">
        <v>0</v>
      </c>
      <c r="V3424" s="189">
        <v>0</v>
      </c>
      <c r="W3424" s="189">
        <v>0</v>
      </c>
      <c r="X3424" s="188">
        <v>4.8</v>
      </c>
      <c r="Y3424" s="188">
        <v>0</v>
      </c>
      <c r="Z3424" s="186">
        <v>0</v>
      </c>
      <c r="AA3424" s="186">
        <v>0</v>
      </c>
      <c r="AB3424" s="186">
        <v>0</v>
      </c>
      <c r="AC3424" s="186">
        <v>0</v>
      </c>
      <c r="AD3424" s="188">
        <v>0</v>
      </c>
      <c r="AE3424" s="189">
        <v>0</v>
      </c>
      <c r="AF3424" s="189">
        <v>0</v>
      </c>
      <c r="AG3424" s="189">
        <v>0</v>
      </c>
      <c r="AH3424" s="191">
        <v>0</v>
      </c>
      <c r="AI3424" s="186">
        <v>0</v>
      </c>
      <c r="AJ3424" s="192">
        <v>7506425607440</v>
      </c>
      <c r="AK3424" s="192">
        <v>81003</v>
      </c>
      <c r="AM3424" s="75">
        <v>81003</v>
      </c>
      <c r="AO3424" s="188">
        <v>0</v>
      </c>
      <c r="AP3424" s="188">
        <v>0</v>
      </c>
      <c r="AQ3424" s="187">
        <v>0</v>
      </c>
      <c r="AR3424" s="188">
        <v>0</v>
      </c>
      <c r="AS3424" s="187">
        <v>0</v>
      </c>
      <c r="AT3424" s="188">
        <v>0</v>
      </c>
      <c r="AU3424" s="187">
        <v>0</v>
      </c>
      <c r="AV3424" s="188">
        <v>0</v>
      </c>
      <c r="AW3424" s="187">
        <v>0</v>
      </c>
      <c r="AX3424" s="188">
        <v>0</v>
      </c>
      <c r="AY3424" s="187">
        <v>0</v>
      </c>
      <c r="AZ3424" s="188">
        <v>0</v>
      </c>
      <c r="BA3424" s="187">
        <v>0</v>
      </c>
      <c r="BB3424" s="188">
        <v>0</v>
      </c>
      <c r="BC3424" s="187">
        <v>0</v>
      </c>
      <c r="BD3424" s="75"/>
      <c r="BE3424" s="75"/>
      <c r="BH3424" s="74"/>
      <c r="BI3424" s="194"/>
      <c r="BJ3424" s="74"/>
    </row>
    <row r="3425" spans="1:62" s="77" customFormat="1" ht="11.25" customHeight="1" x14ac:dyDescent="0.2">
      <c r="A3425" s="184" t="s">
        <v>3842</v>
      </c>
      <c r="B3425" s="185">
        <v>0</v>
      </c>
      <c r="C3425" s="828">
        <v>81004</v>
      </c>
      <c r="D3425" s="284">
        <v>1E-4</v>
      </c>
      <c r="E3425" s="91">
        <v>0</v>
      </c>
      <c r="F3425" s="186">
        <v>0</v>
      </c>
      <c r="G3425" s="186">
        <v>0</v>
      </c>
      <c r="H3425" s="186">
        <v>0</v>
      </c>
      <c r="I3425" s="186">
        <v>0</v>
      </c>
      <c r="J3425" s="188">
        <v>0</v>
      </c>
      <c r="K3425" s="186">
        <v>0</v>
      </c>
      <c r="L3425" s="186">
        <v>0</v>
      </c>
      <c r="M3425" s="187">
        <v>0</v>
      </c>
      <c r="N3425" s="189">
        <v>0</v>
      </c>
      <c r="O3425" s="189">
        <v>0</v>
      </c>
      <c r="P3425" s="189">
        <v>0</v>
      </c>
      <c r="Q3425" s="189">
        <v>0</v>
      </c>
      <c r="R3425" s="189">
        <v>0</v>
      </c>
      <c r="S3425" s="187">
        <v>1E-4</v>
      </c>
      <c r="T3425" s="188">
        <v>0</v>
      </c>
      <c r="U3425" s="187">
        <v>0</v>
      </c>
      <c r="V3425" s="189">
        <v>0</v>
      </c>
      <c r="W3425" s="189">
        <v>0</v>
      </c>
      <c r="X3425" s="188">
        <v>0</v>
      </c>
      <c r="Y3425" s="188">
        <v>0</v>
      </c>
      <c r="Z3425" s="186">
        <v>0</v>
      </c>
      <c r="AA3425" s="186">
        <v>0</v>
      </c>
      <c r="AB3425" s="186">
        <v>0</v>
      </c>
      <c r="AC3425" s="186">
        <v>0</v>
      </c>
      <c r="AD3425" s="188">
        <v>0</v>
      </c>
      <c r="AE3425" s="189">
        <v>0</v>
      </c>
      <c r="AF3425" s="189">
        <v>0</v>
      </c>
      <c r="AG3425" s="189">
        <v>0</v>
      </c>
      <c r="AH3425" s="191">
        <v>0</v>
      </c>
      <c r="AI3425" s="186">
        <v>0</v>
      </c>
      <c r="AJ3425" s="192">
        <v>7506425607464</v>
      </c>
      <c r="AK3425" s="192">
        <v>81004</v>
      </c>
      <c r="AL3425" s="226"/>
      <c r="AM3425" s="75">
        <v>81004</v>
      </c>
      <c r="AN3425" s="76"/>
      <c r="AO3425" s="188">
        <v>0</v>
      </c>
      <c r="AP3425" s="188">
        <v>0</v>
      </c>
      <c r="AQ3425" s="187">
        <v>0</v>
      </c>
      <c r="AR3425" s="188">
        <v>0</v>
      </c>
      <c r="AS3425" s="187">
        <v>0</v>
      </c>
      <c r="AT3425" s="188">
        <v>0</v>
      </c>
      <c r="AU3425" s="187">
        <v>0</v>
      </c>
      <c r="AV3425" s="188">
        <v>0</v>
      </c>
      <c r="AW3425" s="187">
        <v>0</v>
      </c>
      <c r="AX3425" s="188">
        <v>0</v>
      </c>
      <c r="AY3425" s="187">
        <v>0</v>
      </c>
      <c r="AZ3425" s="188">
        <v>0</v>
      </c>
      <c r="BA3425" s="187">
        <v>0</v>
      </c>
      <c r="BB3425" s="188">
        <v>0</v>
      </c>
      <c r="BC3425" s="187">
        <v>0</v>
      </c>
      <c r="BD3425" s="75"/>
      <c r="BE3425" s="75"/>
      <c r="BF3425" s="56"/>
      <c r="BH3425" s="74"/>
      <c r="BI3425" s="194"/>
      <c r="BJ3425" s="74"/>
    </row>
    <row r="3426" spans="1:62" s="77" customFormat="1" ht="11.25" customHeight="1" x14ac:dyDescent="0.2">
      <c r="A3426" s="228" t="s">
        <v>474</v>
      </c>
      <c r="B3426" s="229">
        <v>0</v>
      </c>
      <c r="C3426" s="864"/>
      <c r="D3426" s="330">
        <v>511.31539999999995</v>
      </c>
      <c r="E3426" s="231">
        <v>0</v>
      </c>
      <c r="F3426" s="232">
        <v>0</v>
      </c>
      <c r="G3426" s="232">
        <v>0</v>
      </c>
      <c r="H3426" s="232">
        <v>0</v>
      </c>
      <c r="I3426" s="233">
        <v>0</v>
      </c>
      <c r="J3426" s="232">
        <v>0</v>
      </c>
      <c r="K3426" s="232">
        <v>0</v>
      </c>
      <c r="L3426" s="232">
        <v>0</v>
      </c>
      <c r="M3426" s="232">
        <v>0</v>
      </c>
      <c r="N3426" s="234">
        <v>0</v>
      </c>
      <c r="O3426" s="235">
        <v>0</v>
      </c>
      <c r="P3426" s="232">
        <v>0</v>
      </c>
      <c r="Q3426" s="235">
        <v>0</v>
      </c>
      <c r="R3426" s="235">
        <v>0</v>
      </c>
      <c r="S3426" s="235">
        <v>511.31539999999995</v>
      </c>
      <c r="T3426" s="234">
        <v>511.31500000000005</v>
      </c>
      <c r="U3426" s="233">
        <v>0</v>
      </c>
      <c r="V3426" s="235">
        <v>0</v>
      </c>
      <c r="W3426" s="235">
        <v>0</v>
      </c>
      <c r="X3426" s="234">
        <v>511.31500000000005</v>
      </c>
      <c r="Y3426" s="234">
        <v>0</v>
      </c>
      <c r="Z3426" s="232">
        <v>0</v>
      </c>
      <c r="AA3426" s="232">
        <v>0</v>
      </c>
      <c r="AB3426" s="232">
        <v>0</v>
      </c>
      <c r="AC3426" s="232">
        <v>0</v>
      </c>
      <c r="AD3426" s="234">
        <v>0</v>
      </c>
      <c r="AE3426" s="235">
        <v>0</v>
      </c>
      <c r="AF3426" s="235">
        <v>0</v>
      </c>
      <c r="AG3426" s="235">
        <v>0</v>
      </c>
      <c r="AH3426" s="235">
        <v>0</v>
      </c>
      <c r="AI3426" s="225">
        <v>0</v>
      </c>
      <c r="AJ3426" s="192">
        <v>0</v>
      </c>
      <c r="AK3426" s="192">
        <v>0</v>
      </c>
      <c r="AL3426" s="226"/>
      <c r="AM3426" s="75">
        <v>0</v>
      </c>
      <c r="AN3426" s="76"/>
      <c r="AO3426" s="234">
        <v>0</v>
      </c>
      <c r="AP3426" s="234">
        <v>0</v>
      </c>
      <c r="AQ3426" s="233">
        <v>0</v>
      </c>
      <c r="AR3426" s="234">
        <v>0</v>
      </c>
      <c r="AS3426" s="233">
        <v>0</v>
      </c>
      <c r="AT3426" s="234">
        <v>0</v>
      </c>
      <c r="AU3426" s="233">
        <v>0</v>
      </c>
      <c r="AV3426" s="234">
        <v>0</v>
      </c>
      <c r="AW3426" s="233">
        <v>0</v>
      </c>
      <c r="AX3426" s="234">
        <v>0</v>
      </c>
      <c r="AY3426" s="233">
        <v>0</v>
      </c>
      <c r="AZ3426" s="234">
        <v>0</v>
      </c>
      <c r="BA3426" s="233">
        <v>0</v>
      </c>
      <c r="BB3426" s="234">
        <v>0</v>
      </c>
      <c r="BC3426" s="233">
        <v>0</v>
      </c>
      <c r="BD3426" s="75"/>
      <c r="BE3426" s="75"/>
      <c r="BF3426" s="55"/>
      <c r="BH3426" s="74"/>
      <c r="BI3426" s="194"/>
      <c r="BJ3426" s="74"/>
    </row>
    <row r="3427" spans="1:62" s="77" customFormat="1" ht="11.25" customHeight="1" x14ac:dyDescent="0.2">
      <c r="A3427" s="236" t="s">
        <v>43</v>
      </c>
      <c r="B3427" s="237">
        <v>0</v>
      </c>
      <c r="C3427" s="865"/>
      <c r="D3427" s="331"/>
      <c r="E3427" s="239">
        <v>0</v>
      </c>
      <c r="F3427" s="240"/>
      <c r="G3427" s="240">
        <v>0</v>
      </c>
      <c r="H3427" s="222">
        <v>0</v>
      </c>
      <c r="I3427" s="241"/>
      <c r="J3427" s="240"/>
      <c r="K3427" s="240"/>
      <c r="L3427" s="240"/>
      <c r="M3427" s="240">
        <v>0</v>
      </c>
      <c r="N3427" s="242"/>
      <c r="O3427" s="243"/>
      <c r="P3427" s="240">
        <v>0</v>
      </c>
      <c r="Q3427" s="243">
        <v>0</v>
      </c>
      <c r="R3427" s="243">
        <v>0</v>
      </c>
      <c r="S3427" s="243"/>
      <c r="T3427" s="242"/>
      <c r="U3427" s="241">
        <v>0</v>
      </c>
      <c r="V3427" s="243"/>
      <c r="W3427" s="243"/>
      <c r="X3427" s="242">
        <v>0</v>
      </c>
      <c r="Y3427" s="242"/>
      <c r="Z3427" s="240"/>
      <c r="AA3427" s="240"/>
      <c r="AB3427" s="240"/>
      <c r="AC3427" s="240"/>
      <c r="AD3427" s="242"/>
      <c r="AE3427" s="243"/>
      <c r="AF3427" s="243"/>
      <c r="AG3427" s="243"/>
      <c r="AH3427" s="243">
        <v>0</v>
      </c>
      <c r="AI3427" s="225"/>
      <c r="AJ3427" s="192">
        <v>0</v>
      </c>
      <c r="AK3427" s="192">
        <v>0</v>
      </c>
      <c r="AL3427" s="226"/>
      <c r="AM3427" s="75">
        <v>0</v>
      </c>
      <c r="AN3427" s="76"/>
      <c r="AO3427" s="242">
        <v>0</v>
      </c>
      <c r="AP3427" s="242">
        <v>0</v>
      </c>
      <c r="AQ3427" s="241">
        <v>0</v>
      </c>
      <c r="AR3427" s="242">
        <v>0</v>
      </c>
      <c r="AS3427" s="241">
        <v>0</v>
      </c>
      <c r="AT3427" s="242">
        <v>0</v>
      </c>
      <c r="AU3427" s="241">
        <v>0</v>
      </c>
      <c r="AV3427" s="242">
        <v>0</v>
      </c>
      <c r="AW3427" s="241">
        <v>0</v>
      </c>
      <c r="AX3427" s="242">
        <v>0</v>
      </c>
      <c r="AY3427" s="241">
        <v>0</v>
      </c>
      <c r="AZ3427" s="242">
        <v>0</v>
      </c>
      <c r="BA3427" s="241">
        <v>0</v>
      </c>
      <c r="BB3427" s="242">
        <v>0</v>
      </c>
      <c r="BC3427" s="241">
        <v>0</v>
      </c>
      <c r="BD3427" s="75"/>
      <c r="BE3427" s="75"/>
      <c r="BF3427" s="56"/>
      <c r="BH3427" s="74"/>
      <c r="BI3427" s="194"/>
      <c r="BJ3427" s="74"/>
    </row>
    <row r="3428" spans="1:62" ht="11.25" customHeight="1" x14ac:dyDescent="0.2">
      <c r="A3428" s="184" t="s">
        <v>3843</v>
      </c>
      <c r="B3428" s="185">
        <v>0</v>
      </c>
      <c r="C3428" s="828">
        <v>96283</v>
      </c>
      <c r="D3428" s="284">
        <v>1E-4</v>
      </c>
      <c r="E3428" s="91">
        <v>0</v>
      </c>
      <c r="F3428" s="186">
        <v>0</v>
      </c>
      <c r="G3428" s="186">
        <v>0</v>
      </c>
      <c r="H3428" s="186">
        <v>0</v>
      </c>
      <c r="I3428" s="187">
        <v>0</v>
      </c>
      <c r="J3428" s="225"/>
      <c r="K3428" s="186">
        <v>0</v>
      </c>
      <c r="L3428" s="186">
        <v>0</v>
      </c>
      <c r="M3428" s="186">
        <v>0</v>
      </c>
      <c r="N3428" s="188">
        <v>0</v>
      </c>
      <c r="O3428" s="189">
        <v>0</v>
      </c>
      <c r="P3428" s="186">
        <v>0</v>
      </c>
      <c r="Q3428" s="189">
        <v>0</v>
      </c>
      <c r="R3428" s="189">
        <v>0</v>
      </c>
      <c r="S3428" s="189">
        <v>1E-4</v>
      </c>
      <c r="T3428" s="188">
        <v>0</v>
      </c>
      <c r="U3428" s="187">
        <v>0</v>
      </c>
      <c r="V3428" s="189">
        <v>0</v>
      </c>
      <c r="W3428" s="189">
        <v>0</v>
      </c>
      <c r="X3428" s="188">
        <v>0</v>
      </c>
      <c r="Y3428" s="188">
        <v>0</v>
      </c>
      <c r="Z3428" s="186">
        <v>0</v>
      </c>
      <c r="AA3428" s="186">
        <v>0</v>
      </c>
      <c r="AB3428" s="186">
        <v>0</v>
      </c>
      <c r="AC3428" s="186">
        <v>0</v>
      </c>
      <c r="AD3428" s="188">
        <v>0</v>
      </c>
      <c r="AE3428" s="189">
        <v>0</v>
      </c>
      <c r="AF3428" s="189">
        <v>0</v>
      </c>
      <c r="AG3428" s="189">
        <v>0</v>
      </c>
      <c r="AH3428" s="191">
        <v>0</v>
      </c>
      <c r="AI3428" s="186">
        <v>0</v>
      </c>
      <c r="AJ3428" s="192">
        <v>7501943468320</v>
      </c>
      <c r="AK3428" s="192" t="s">
        <v>262</v>
      </c>
      <c r="AL3428" s="90" t="s">
        <v>278</v>
      </c>
      <c r="AM3428" s="75">
        <v>96283</v>
      </c>
      <c r="AN3428" s="76"/>
      <c r="AO3428" s="188">
        <v>0</v>
      </c>
      <c r="AP3428" s="188">
        <v>0</v>
      </c>
      <c r="AQ3428" s="187">
        <v>0</v>
      </c>
      <c r="AR3428" s="188">
        <v>0</v>
      </c>
      <c r="AS3428" s="187">
        <v>0</v>
      </c>
      <c r="AT3428" s="188">
        <v>0</v>
      </c>
      <c r="AU3428" s="187">
        <v>0</v>
      </c>
      <c r="AV3428" s="188">
        <v>0</v>
      </c>
      <c r="AW3428" s="187">
        <v>0</v>
      </c>
      <c r="AX3428" s="188">
        <v>0</v>
      </c>
      <c r="AY3428" s="187">
        <v>0</v>
      </c>
      <c r="AZ3428" s="188">
        <v>0</v>
      </c>
      <c r="BA3428" s="187">
        <v>0</v>
      </c>
      <c r="BB3428" s="188">
        <v>0</v>
      </c>
      <c r="BC3428" s="187">
        <v>0</v>
      </c>
      <c r="BD3428" s="75"/>
      <c r="BE3428" s="75"/>
      <c r="BF3428" s="75"/>
      <c r="BH3428" s="74"/>
      <c r="BI3428" s="194"/>
      <c r="BJ3428" s="74"/>
    </row>
    <row r="3429" spans="1:62" ht="11.25" customHeight="1" x14ac:dyDescent="0.2">
      <c r="A3429" s="184" t="s">
        <v>3844</v>
      </c>
      <c r="B3429" s="185">
        <v>0</v>
      </c>
      <c r="C3429" s="828">
        <v>96511</v>
      </c>
      <c r="D3429" s="284">
        <v>1E-4</v>
      </c>
      <c r="E3429" s="91">
        <v>0</v>
      </c>
      <c r="F3429" s="186">
        <v>0</v>
      </c>
      <c r="G3429" s="186">
        <v>0</v>
      </c>
      <c r="H3429" s="186">
        <v>0</v>
      </c>
      <c r="I3429" s="187">
        <v>0</v>
      </c>
      <c r="J3429" s="186">
        <v>0</v>
      </c>
      <c r="K3429" s="186">
        <v>0</v>
      </c>
      <c r="L3429" s="186">
        <v>0</v>
      </c>
      <c r="M3429" s="186">
        <v>0</v>
      </c>
      <c r="N3429" s="188">
        <v>0</v>
      </c>
      <c r="O3429" s="189">
        <v>0</v>
      </c>
      <c r="P3429" s="186">
        <v>0</v>
      </c>
      <c r="Q3429" s="189">
        <v>0</v>
      </c>
      <c r="R3429" s="189">
        <v>0</v>
      </c>
      <c r="S3429" s="189">
        <v>1E-4</v>
      </c>
      <c r="T3429" s="188">
        <v>0</v>
      </c>
      <c r="U3429" s="187">
        <v>0</v>
      </c>
      <c r="V3429" s="189">
        <v>0</v>
      </c>
      <c r="W3429" s="189">
        <v>0</v>
      </c>
      <c r="X3429" s="188">
        <v>0</v>
      </c>
      <c r="Y3429" s="188">
        <v>0</v>
      </c>
      <c r="Z3429" s="186">
        <v>0</v>
      </c>
      <c r="AA3429" s="186">
        <v>0</v>
      </c>
      <c r="AB3429" s="186">
        <v>0</v>
      </c>
      <c r="AC3429" s="186">
        <v>0</v>
      </c>
      <c r="AD3429" s="188">
        <v>0</v>
      </c>
      <c r="AE3429" s="189">
        <v>0</v>
      </c>
      <c r="AF3429" s="189">
        <v>0</v>
      </c>
      <c r="AG3429" s="189">
        <v>0</v>
      </c>
      <c r="AH3429" s="191">
        <v>0</v>
      </c>
      <c r="AI3429" s="186">
        <v>0</v>
      </c>
      <c r="AJ3429" s="192">
        <v>7501943468320</v>
      </c>
      <c r="AK3429" s="192">
        <v>96283</v>
      </c>
      <c r="AL3429" s="90" t="s">
        <v>279</v>
      </c>
      <c r="AM3429" s="75">
        <v>96511</v>
      </c>
      <c r="AN3429" s="76"/>
      <c r="AO3429" s="188">
        <v>0</v>
      </c>
      <c r="AP3429" s="188">
        <v>0</v>
      </c>
      <c r="AQ3429" s="187">
        <v>0</v>
      </c>
      <c r="AR3429" s="188">
        <v>0</v>
      </c>
      <c r="AS3429" s="187">
        <v>0</v>
      </c>
      <c r="AT3429" s="188">
        <v>0</v>
      </c>
      <c r="AU3429" s="187">
        <v>0</v>
      </c>
      <c r="AV3429" s="188">
        <v>0</v>
      </c>
      <c r="AW3429" s="187">
        <v>0</v>
      </c>
      <c r="AX3429" s="188">
        <v>0</v>
      </c>
      <c r="AY3429" s="187">
        <v>0</v>
      </c>
      <c r="AZ3429" s="188">
        <v>0</v>
      </c>
      <c r="BA3429" s="187">
        <v>0</v>
      </c>
      <c r="BB3429" s="188">
        <v>0</v>
      </c>
      <c r="BC3429" s="187">
        <v>0</v>
      </c>
      <c r="BD3429" s="75"/>
      <c r="BE3429" s="75"/>
      <c r="BF3429" s="75"/>
      <c r="BH3429" s="74"/>
      <c r="BI3429" s="194"/>
      <c r="BJ3429" s="74"/>
    </row>
    <row r="3430" spans="1:62" ht="11.25" customHeight="1" x14ac:dyDescent="0.2">
      <c r="A3430" s="184" t="s">
        <v>3845</v>
      </c>
      <c r="B3430" s="185">
        <v>0</v>
      </c>
      <c r="C3430" s="828">
        <v>96634</v>
      </c>
      <c r="D3430" s="284">
        <v>37.44</v>
      </c>
      <c r="E3430" s="91">
        <v>0</v>
      </c>
      <c r="F3430" s="186">
        <v>0</v>
      </c>
      <c r="G3430" s="186">
        <v>0</v>
      </c>
      <c r="H3430" s="186">
        <v>0</v>
      </c>
      <c r="I3430" s="187">
        <v>0</v>
      </c>
      <c r="J3430" s="186">
        <v>0</v>
      </c>
      <c r="K3430" s="186">
        <v>0</v>
      </c>
      <c r="L3430" s="186">
        <v>0</v>
      </c>
      <c r="M3430" s="186">
        <v>0</v>
      </c>
      <c r="N3430" s="188">
        <v>0</v>
      </c>
      <c r="O3430" s="189">
        <v>0</v>
      </c>
      <c r="P3430" s="186">
        <v>0</v>
      </c>
      <c r="Q3430" s="189">
        <v>0</v>
      </c>
      <c r="R3430" s="189">
        <v>0</v>
      </c>
      <c r="S3430" s="189">
        <v>37.44</v>
      </c>
      <c r="T3430" s="188">
        <v>37.44</v>
      </c>
      <c r="U3430" s="187">
        <v>0</v>
      </c>
      <c r="V3430" s="189">
        <v>0</v>
      </c>
      <c r="W3430" s="189">
        <v>0</v>
      </c>
      <c r="X3430" s="188">
        <v>37.44</v>
      </c>
      <c r="Y3430" s="188">
        <v>0</v>
      </c>
      <c r="Z3430" s="186">
        <v>0</v>
      </c>
      <c r="AA3430" s="186">
        <v>0</v>
      </c>
      <c r="AB3430" s="186">
        <v>0</v>
      </c>
      <c r="AC3430" s="186">
        <v>0</v>
      </c>
      <c r="AD3430" s="188">
        <v>0</v>
      </c>
      <c r="AE3430" s="189">
        <v>0</v>
      </c>
      <c r="AF3430" s="189">
        <v>0</v>
      </c>
      <c r="AG3430" s="189">
        <v>0</v>
      </c>
      <c r="AH3430" s="191">
        <v>0</v>
      </c>
      <c r="AI3430" s="186">
        <v>0</v>
      </c>
      <c r="AJ3430" s="192">
        <v>7501943468320</v>
      </c>
      <c r="AK3430" s="192">
        <v>96283</v>
      </c>
      <c r="AL3430" s="90" t="s">
        <v>279</v>
      </c>
      <c r="AM3430" s="75">
        <v>96634</v>
      </c>
      <c r="AN3430" s="76"/>
      <c r="AO3430" s="188">
        <v>0</v>
      </c>
      <c r="AP3430" s="188">
        <v>0</v>
      </c>
      <c r="AQ3430" s="187">
        <v>0</v>
      </c>
      <c r="AR3430" s="188">
        <v>0</v>
      </c>
      <c r="AS3430" s="187">
        <v>0</v>
      </c>
      <c r="AT3430" s="188">
        <v>0</v>
      </c>
      <c r="AU3430" s="187">
        <v>0</v>
      </c>
      <c r="AV3430" s="188">
        <v>0</v>
      </c>
      <c r="AW3430" s="187">
        <v>0</v>
      </c>
      <c r="AX3430" s="188">
        <v>0</v>
      </c>
      <c r="AY3430" s="187">
        <v>0</v>
      </c>
      <c r="AZ3430" s="188">
        <v>0</v>
      </c>
      <c r="BA3430" s="187">
        <v>0</v>
      </c>
      <c r="BB3430" s="188">
        <v>0</v>
      </c>
      <c r="BC3430" s="187">
        <v>0</v>
      </c>
      <c r="BD3430" s="75"/>
      <c r="BE3430" s="75"/>
      <c r="BF3430" s="75"/>
      <c r="BH3430" s="74"/>
      <c r="BI3430" s="194"/>
      <c r="BJ3430" s="74"/>
    </row>
    <row r="3431" spans="1:62" ht="11.25" customHeight="1" x14ac:dyDescent="0.2">
      <c r="A3431" s="184" t="s">
        <v>3846</v>
      </c>
      <c r="B3431" s="185">
        <v>0</v>
      </c>
      <c r="C3431" s="831">
        <v>96709</v>
      </c>
      <c r="D3431" s="284">
        <v>1E-4</v>
      </c>
      <c r="E3431" s="91">
        <v>0</v>
      </c>
      <c r="F3431" s="186">
        <v>0</v>
      </c>
      <c r="G3431" s="186">
        <v>0</v>
      </c>
      <c r="H3431" s="186">
        <v>0</v>
      </c>
      <c r="I3431" s="187">
        <v>0</v>
      </c>
      <c r="J3431" s="186">
        <v>0</v>
      </c>
      <c r="K3431" s="186">
        <v>0</v>
      </c>
      <c r="L3431" s="186">
        <v>0</v>
      </c>
      <c r="M3431" s="186">
        <v>0</v>
      </c>
      <c r="N3431" s="188">
        <v>0</v>
      </c>
      <c r="O3431" s="189">
        <v>0</v>
      </c>
      <c r="P3431" s="186">
        <v>0</v>
      </c>
      <c r="Q3431" s="189">
        <v>0</v>
      </c>
      <c r="R3431" s="189">
        <v>0</v>
      </c>
      <c r="S3431" s="189">
        <v>1E-4</v>
      </c>
      <c r="T3431" s="188">
        <v>0</v>
      </c>
      <c r="U3431" s="187">
        <v>0</v>
      </c>
      <c r="V3431" s="189">
        <v>0</v>
      </c>
      <c r="W3431" s="189">
        <v>0</v>
      </c>
      <c r="X3431" s="188">
        <v>0</v>
      </c>
      <c r="Y3431" s="188">
        <v>0</v>
      </c>
      <c r="Z3431" s="186">
        <v>0</v>
      </c>
      <c r="AA3431" s="186">
        <v>0</v>
      </c>
      <c r="AB3431" s="186">
        <v>0</v>
      </c>
      <c r="AC3431" s="186">
        <v>0</v>
      </c>
      <c r="AD3431" s="188">
        <v>0</v>
      </c>
      <c r="AE3431" s="189">
        <v>0</v>
      </c>
      <c r="AF3431" s="189">
        <v>0</v>
      </c>
      <c r="AG3431" s="189">
        <v>0</v>
      </c>
      <c r="AH3431" s="191">
        <v>0</v>
      </c>
      <c r="AI3431" s="186">
        <v>0</v>
      </c>
      <c r="AJ3431" s="192">
        <v>7506425607921</v>
      </c>
      <c r="AK3431" s="192" t="s">
        <v>262</v>
      </c>
      <c r="AL3431" s="90" t="s">
        <v>279</v>
      </c>
      <c r="AM3431" s="75">
        <v>96709</v>
      </c>
      <c r="AN3431" s="76"/>
      <c r="AO3431" s="188">
        <v>0</v>
      </c>
      <c r="AP3431" s="188">
        <v>0</v>
      </c>
      <c r="AQ3431" s="187">
        <v>0</v>
      </c>
      <c r="AR3431" s="188">
        <v>0</v>
      </c>
      <c r="AS3431" s="187">
        <v>0</v>
      </c>
      <c r="AT3431" s="188">
        <v>0</v>
      </c>
      <c r="AU3431" s="187">
        <v>0</v>
      </c>
      <c r="AV3431" s="188">
        <v>0</v>
      </c>
      <c r="AW3431" s="187">
        <v>0</v>
      </c>
      <c r="AX3431" s="188">
        <v>0</v>
      </c>
      <c r="AY3431" s="187">
        <v>0</v>
      </c>
      <c r="AZ3431" s="188">
        <v>0</v>
      </c>
      <c r="BA3431" s="187">
        <v>0</v>
      </c>
      <c r="BB3431" s="188">
        <v>0</v>
      </c>
      <c r="BC3431" s="187">
        <v>0</v>
      </c>
      <c r="BD3431" s="75"/>
      <c r="BE3431" s="75"/>
      <c r="BF3431" s="75"/>
      <c r="BH3431" s="74"/>
      <c r="BI3431" s="194"/>
      <c r="BJ3431" s="74"/>
    </row>
    <row r="3432" spans="1:62" ht="11.25" customHeight="1" x14ac:dyDescent="0.2">
      <c r="A3432" s="184" t="s">
        <v>3847</v>
      </c>
      <c r="B3432" s="185">
        <v>0</v>
      </c>
      <c r="C3432" s="850">
        <v>96721</v>
      </c>
      <c r="D3432" s="284">
        <v>1E-4</v>
      </c>
      <c r="E3432" s="91">
        <v>0</v>
      </c>
      <c r="F3432" s="186">
        <v>0</v>
      </c>
      <c r="G3432" s="186">
        <v>0</v>
      </c>
      <c r="H3432" s="186">
        <v>0</v>
      </c>
      <c r="I3432" s="187">
        <v>0</v>
      </c>
      <c r="J3432" s="186">
        <v>0</v>
      </c>
      <c r="K3432" s="186">
        <v>0</v>
      </c>
      <c r="L3432" s="186">
        <v>0</v>
      </c>
      <c r="M3432" s="186">
        <v>0</v>
      </c>
      <c r="N3432" s="188">
        <v>0</v>
      </c>
      <c r="O3432" s="189">
        <v>0</v>
      </c>
      <c r="P3432" s="186">
        <v>0</v>
      </c>
      <c r="Q3432" s="189">
        <v>0</v>
      </c>
      <c r="R3432" s="189">
        <v>0</v>
      </c>
      <c r="S3432" s="189">
        <v>1E-4</v>
      </c>
      <c r="T3432" s="188">
        <v>0</v>
      </c>
      <c r="U3432" s="187">
        <v>0</v>
      </c>
      <c r="V3432" s="189">
        <v>0</v>
      </c>
      <c r="W3432" s="189">
        <v>0</v>
      </c>
      <c r="X3432" s="188">
        <v>0</v>
      </c>
      <c r="Y3432" s="188">
        <v>0</v>
      </c>
      <c r="Z3432" s="186">
        <v>0</v>
      </c>
      <c r="AA3432" s="186">
        <v>0</v>
      </c>
      <c r="AB3432" s="186">
        <v>0</v>
      </c>
      <c r="AC3432" s="186">
        <v>0</v>
      </c>
      <c r="AD3432" s="188">
        <v>0</v>
      </c>
      <c r="AE3432" s="189">
        <v>0</v>
      </c>
      <c r="AF3432" s="189">
        <v>0</v>
      </c>
      <c r="AG3432" s="189">
        <v>0</v>
      </c>
      <c r="AH3432" s="191">
        <v>0</v>
      </c>
      <c r="AI3432" s="186">
        <v>0</v>
      </c>
      <c r="AJ3432" s="192">
        <v>32884146970</v>
      </c>
      <c r="AK3432" s="192">
        <v>0</v>
      </c>
      <c r="AL3432" s="90" t="s">
        <v>279</v>
      </c>
      <c r="AM3432" s="75">
        <v>96721</v>
      </c>
      <c r="AN3432" s="76"/>
      <c r="AO3432" s="188">
        <v>0</v>
      </c>
      <c r="AP3432" s="188">
        <v>0</v>
      </c>
      <c r="AQ3432" s="187">
        <v>0</v>
      </c>
      <c r="AR3432" s="188">
        <v>0</v>
      </c>
      <c r="AS3432" s="187">
        <v>0</v>
      </c>
      <c r="AT3432" s="188">
        <v>0</v>
      </c>
      <c r="AU3432" s="187">
        <v>0</v>
      </c>
      <c r="AV3432" s="188">
        <v>0</v>
      </c>
      <c r="AW3432" s="187">
        <v>0</v>
      </c>
      <c r="AX3432" s="188">
        <v>0</v>
      </c>
      <c r="AY3432" s="187">
        <v>0</v>
      </c>
      <c r="AZ3432" s="188">
        <v>0</v>
      </c>
      <c r="BA3432" s="187">
        <v>0</v>
      </c>
      <c r="BB3432" s="188">
        <v>0</v>
      </c>
      <c r="BC3432" s="187">
        <v>0</v>
      </c>
      <c r="BD3432" s="75"/>
      <c r="BE3432" s="75"/>
      <c r="BF3432" s="75"/>
      <c r="BH3432" s="74"/>
      <c r="BI3432" s="194"/>
      <c r="BJ3432" s="74"/>
    </row>
    <row r="3433" spans="1:62" ht="11.25" customHeight="1" x14ac:dyDescent="0.2">
      <c r="A3433" s="184" t="s">
        <v>3848</v>
      </c>
      <c r="B3433" s="185">
        <v>0</v>
      </c>
      <c r="C3433" s="858">
        <v>96594</v>
      </c>
      <c r="D3433" s="284">
        <v>1E-4</v>
      </c>
      <c r="E3433" s="91">
        <v>0</v>
      </c>
      <c r="F3433" s="186">
        <v>0</v>
      </c>
      <c r="G3433" s="186">
        <v>0</v>
      </c>
      <c r="H3433" s="186">
        <v>0</v>
      </c>
      <c r="I3433" s="187">
        <v>0</v>
      </c>
      <c r="J3433" s="186">
        <v>0</v>
      </c>
      <c r="K3433" s="186">
        <v>0</v>
      </c>
      <c r="L3433" s="186">
        <v>0</v>
      </c>
      <c r="M3433" s="186">
        <v>0</v>
      </c>
      <c r="N3433" s="188">
        <v>0</v>
      </c>
      <c r="O3433" s="189">
        <v>0</v>
      </c>
      <c r="P3433" s="186">
        <v>0</v>
      </c>
      <c r="Q3433" s="189">
        <v>0</v>
      </c>
      <c r="R3433" s="189">
        <v>0</v>
      </c>
      <c r="S3433" s="189">
        <v>1E-4</v>
      </c>
      <c r="T3433" s="188">
        <v>0</v>
      </c>
      <c r="U3433" s="187">
        <v>0</v>
      </c>
      <c r="V3433" s="189">
        <v>0</v>
      </c>
      <c r="W3433" s="189">
        <v>0</v>
      </c>
      <c r="X3433" s="188">
        <v>0</v>
      </c>
      <c r="Y3433" s="188">
        <v>0</v>
      </c>
      <c r="Z3433" s="186">
        <v>0</v>
      </c>
      <c r="AA3433" s="186">
        <v>0</v>
      </c>
      <c r="AB3433" s="186">
        <v>0</v>
      </c>
      <c r="AC3433" s="186">
        <v>0</v>
      </c>
      <c r="AD3433" s="188">
        <v>0</v>
      </c>
      <c r="AE3433" s="189">
        <v>0</v>
      </c>
      <c r="AF3433" s="189">
        <v>0</v>
      </c>
      <c r="AG3433" s="189">
        <v>0</v>
      </c>
      <c r="AH3433" s="191">
        <v>0</v>
      </c>
      <c r="AI3433" s="186">
        <v>0</v>
      </c>
      <c r="AJ3433" s="192">
        <v>7501943494428</v>
      </c>
      <c r="AK3433" s="192" t="s">
        <v>262</v>
      </c>
      <c r="AL3433" s="76" t="s">
        <v>278</v>
      </c>
      <c r="AM3433" s="75">
        <v>96594</v>
      </c>
      <c r="AN3433" s="76"/>
      <c r="AO3433" s="188">
        <v>0</v>
      </c>
      <c r="AP3433" s="188">
        <v>0</v>
      </c>
      <c r="AQ3433" s="187">
        <v>0</v>
      </c>
      <c r="AR3433" s="188">
        <v>0</v>
      </c>
      <c r="AS3433" s="187">
        <v>0</v>
      </c>
      <c r="AT3433" s="188">
        <v>0</v>
      </c>
      <c r="AU3433" s="187">
        <v>0</v>
      </c>
      <c r="AV3433" s="188">
        <v>0</v>
      </c>
      <c r="AW3433" s="187">
        <v>0</v>
      </c>
      <c r="AX3433" s="188">
        <v>0</v>
      </c>
      <c r="AY3433" s="187">
        <v>0</v>
      </c>
      <c r="AZ3433" s="188">
        <v>0</v>
      </c>
      <c r="BA3433" s="187">
        <v>0</v>
      </c>
      <c r="BB3433" s="188">
        <v>0</v>
      </c>
      <c r="BC3433" s="187">
        <v>0</v>
      </c>
      <c r="BD3433" s="75"/>
      <c r="BE3433" s="75"/>
      <c r="BF3433" s="75"/>
      <c r="BH3433" s="74"/>
      <c r="BI3433" s="194"/>
      <c r="BJ3433" s="74"/>
    </row>
    <row r="3434" spans="1:62" ht="11.25" customHeight="1" x14ac:dyDescent="0.2">
      <c r="A3434" s="184" t="s">
        <v>3849</v>
      </c>
      <c r="B3434" s="185">
        <v>0</v>
      </c>
      <c r="C3434" s="858">
        <v>96413</v>
      </c>
      <c r="D3434" s="284">
        <v>1E-4</v>
      </c>
      <c r="E3434" s="91">
        <v>0</v>
      </c>
      <c r="F3434" s="186">
        <v>0</v>
      </c>
      <c r="G3434" s="186">
        <v>0</v>
      </c>
      <c r="H3434" s="186">
        <v>0</v>
      </c>
      <c r="I3434" s="187">
        <v>0</v>
      </c>
      <c r="J3434" s="186">
        <v>0</v>
      </c>
      <c r="K3434" s="186">
        <v>0</v>
      </c>
      <c r="L3434" s="186">
        <v>0</v>
      </c>
      <c r="M3434" s="186">
        <v>0</v>
      </c>
      <c r="N3434" s="188">
        <v>0</v>
      </c>
      <c r="O3434" s="189">
        <v>0</v>
      </c>
      <c r="P3434" s="186">
        <v>0</v>
      </c>
      <c r="Q3434" s="189">
        <v>0</v>
      </c>
      <c r="R3434" s="189">
        <v>0</v>
      </c>
      <c r="S3434" s="189">
        <v>1E-4</v>
      </c>
      <c r="T3434" s="188">
        <v>0</v>
      </c>
      <c r="U3434" s="187">
        <v>0</v>
      </c>
      <c r="V3434" s="189">
        <v>0</v>
      </c>
      <c r="W3434" s="189">
        <v>0</v>
      </c>
      <c r="X3434" s="188">
        <v>0</v>
      </c>
      <c r="Y3434" s="188">
        <v>0</v>
      </c>
      <c r="Z3434" s="186">
        <v>0</v>
      </c>
      <c r="AA3434" s="186">
        <v>0</v>
      </c>
      <c r="AB3434" s="186">
        <v>0</v>
      </c>
      <c r="AC3434" s="186">
        <v>0</v>
      </c>
      <c r="AD3434" s="188">
        <v>0</v>
      </c>
      <c r="AE3434" s="189">
        <v>0</v>
      </c>
      <c r="AF3434" s="189">
        <v>0</v>
      </c>
      <c r="AG3434" s="189">
        <v>0</v>
      </c>
      <c r="AH3434" s="191">
        <v>0</v>
      </c>
      <c r="AI3434" s="186">
        <v>0</v>
      </c>
      <c r="AJ3434" s="192">
        <v>7501943472860</v>
      </c>
      <c r="AK3434" s="192" t="s">
        <v>262</v>
      </c>
      <c r="AL3434" s="76" t="s">
        <v>278</v>
      </c>
      <c r="AM3434" s="75">
        <v>96413</v>
      </c>
      <c r="AN3434" s="76"/>
      <c r="AO3434" s="188">
        <v>0</v>
      </c>
      <c r="AP3434" s="188">
        <v>0</v>
      </c>
      <c r="AQ3434" s="187">
        <v>0</v>
      </c>
      <c r="AR3434" s="188">
        <v>0</v>
      </c>
      <c r="AS3434" s="187">
        <v>0</v>
      </c>
      <c r="AT3434" s="188">
        <v>0</v>
      </c>
      <c r="AU3434" s="187">
        <v>0</v>
      </c>
      <c r="AV3434" s="188">
        <v>0</v>
      </c>
      <c r="AW3434" s="187">
        <v>0</v>
      </c>
      <c r="AX3434" s="188">
        <v>0</v>
      </c>
      <c r="AY3434" s="187">
        <v>0</v>
      </c>
      <c r="AZ3434" s="188">
        <v>0</v>
      </c>
      <c r="BA3434" s="187">
        <v>0</v>
      </c>
      <c r="BB3434" s="188">
        <v>0</v>
      </c>
      <c r="BC3434" s="187">
        <v>0</v>
      </c>
      <c r="BD3434" s="75"/>
      <c r="BE3434" s="75"/>
      <c r="BF3434" s="75"/>
      <c r="BH3434" s="74"/>
      <c r="BI3434" s="194"/>
      <c r="BJ3434" s="74"/>
    </row>
    <row r="3435" spans="1:62" ht="11.25" customHeight="1" x14ac:dyDescent="0.3">
      <c r="A3435" s="184" t="s">
        <v>3850</v>
      </c>
      <c r="B3435" s="185">
        <v>0</v>
      </c>
      <c r="C3435" s="829">
        <v>96414</v>
      </c>
      <c r="D3435" s="284">
        <v>1E-4</v>
      </c>
      <c r="E3435" s="91">
        <v>0</v>
      </c>
      <c r="F3435" s="186">
        <v>0</v>
      </c>
      <c r="G3435" s="186">
        <v>0</v>
      </c>
      <c r="H3435" s="186">
        <v>0</v>
      </c>
      <c r="I3435" s="187">
        <v>0</v>
      </c>
      <c r="J3435" s="186">
        <v>0</v>
      </c>
      <c r="K3435" s="186">
        <v>0</v>
      </c>
      <c r="L3435" s="186">
        <v>0</v>
      </c>
      <c r="M3435" s="186">
        <v>0</v>
      </c>
      <c r="N3435" s="188">
        <v>0</v>
      </c>
      <c r="O3435" s="189">
        <v>0</v>
      </c>
      <c r="P3435" s="186">
        <v>0</v>
      </c>
      <c r="Q3435" s="189">
        <v>0</v>
      </c>
      <c r="R3435" s="189">
        <v>0</v>
      </c>
      <c r="S3435" s="189">
        <v>1E-4</v>
      </c>
      <c r="T3435" s="188">
        <v>0</v>
      </c>
      <c r="U3435" s="187">
        <v>0</v>
      </c>
      <c r="V3435" s="189">
        <v>0</v>
      </c>
      <c r="W3435" s="189">
        <v>0</v>
      </c>
      <c r="X3435" s="188">
        <v>0</v>
      </c>
      <c r="Y3435" s="188">
        <v>0</v>
      </c>
      <c r="Z3435" s="186">
        <v>0</v>
      </c>
      <c r="AA3435" s="186">
        <v>0</v>
      </c>
      <c r="AB3435" s="186">
        <v>0</v>
      </c>
      <c r="AC3435" s="186">
        <v>0</v>
      </c>
      <c r="AD3435" s="188">
        <v>0</v>
      </c>
      <c r="AE3435" s="189">
        <v>0</v>
      </c>
      <c r="AF3435" s="189">
        <v>0</v>
      </c>
      <c r="AG3435" s="189">
        <v>0</v>
      </c>
      <c r="AH3435" s="191">
        <v>0</v>
      </c>
      <c r="AI3435" s="186">
        <v>0</v>
      </c>
      <c r="AJ3435" s="192">
        <v>0</v>
      </c>
      <c r="AK3435" s="192">
        <v>96413</v>
      </c>
      <c r="AL3435" s="90" t="s">
        <v>278</v>
      </c>
      <c r="AM3435" s="75">
        <v>96414</v>
      </c>
      <c r="AO3435" s="188">
        <v>0</v>
      </c>
      <c r="AP3435" s="188">
        <v>0</v>
      </c>
      <c r="AQ3435" s="187">
        <v>0</v>
      </c>
      <c r="AR3435" s="188">
        <v>0</v>
      </c>
      <c r="AS3435" s="187">
        <v>0</v>
      </c>
      <c r="AT3435" s="188">
        <v>0</v>
      </c>
      <c r="AU3435" s="187">
        <v>0</v>
      </c>
      <c r="AV3435" s="188">
        <v>0</v>
      </c>
      <c r="AW3435" s="187">
        <v>0</v>
      </c>
      <c r="AX3435" s="188">
        <v>0</v>
      </c>
      <c r="AY3435" s="187">
        <v>0</v>
      </c>
      <c r="AZ3435" s="188">
        <v>0</v>
      </c>
      <c r="BA3435" s="187">
        <v>0</v>
      </c>
      <c r="BB3435" s="188">
        <v>0</v>
      </c>
      <c r="BC3435" s="187">
        <v>0</v>
      </c>
      <c r="BD3435" s="75"/>
      <c r="BE3435" s="75"/>
      <c r="BH3435" s="74"/>
      <c r="BI3435" s="194"/>
      <c r="BJ3435" s="74"/>
    </row>
    <row r="3436" spans="1:62" ht="11.25" customHeight="1" x14ac:dyDescent="0.2">
      <c r="A3436" s="184" t="s">
        <v>3843</v>
      </c>
      <c r="B3436" s="185">
        <v>0</v>
      </c>
      <c r="C3436" s="858">
        <v>96246</v>
      </c>
      <c r="D3436" s="284">
        <v>1E-4</v>
      </c>
      <c r="E3436" s="91">
        <v>0</v>
      </c>
      <c r="F3436" s="186">
        <v>0</v>
      </c>
      <c r="G3436" s="186">
        <v>0</v>
      </c>
      <c r="H3436" s="186">
        <v>0</v>
      </c>
      <c r="I3436" s="187">
        <v>0</v>
      </c>
      <c r="J3436" s="186">
        <v>0</v>
      </c>
      <c r="K3436" s="186">
        <v>0</v>
      </c>
      <c r="L3436" s="186">
        <v>0</v>
      </c>
      <c r="M3436" s="186">
        <v>0</v>
      </c>
      <c r="N3436" s="188">
        <v>0</v>
      </c>
      <c r="O3436" s="189">
        <v>0</v>
      </c>
      <c r="P3436" s="186">
        <v>0</v>
      </c>
      <c r="Q3436" s="189">
        <v>0</v>
      </c>
      <c r="R3436" s="189">
        <v>0</v>
      </c>
      <c r="S3436" s="189">
        <v>1E-4</v>
      </c>
      <c r="T3436" s="188">
        <v>0</v>
      </c>
      <c r="U3436" s="187">
        <v>0</v>
      </c>
      <c r="V3436" s="189">
        <v>0</v>
      </c>
      <c r="W3436" s="189">
        <v>0</v>
      </c>
      <c r="X3436" s="188">
        <v>0</v>
      </c>
      <c r="Y3436" s="188">
        <v>0</v>
      </c>
      <c r="Z3436" s="186">
        <v>0</v>
      </c>
      <c r="AA3436" s="186">
        <v>0</v>
      </c>
      <c r="AB3436" s="186">
        <v>0</v>
      </c>
      <c r="AC3436" s="186">
        <v>0</v>
      </c>
      <c r="AD3436" s="188">
        <v>0</v>
      </c>
      <c r="AE3436" s="189">
        <v>0</v>
      </c>
      <c r="AF3436" s="189">
        <v>0</v>
      </c>
      <c r="AG3436" s="189">
        <v>0</v>
      </c>
      <c r="AH3436" s="191">
        <v>0</v>
      </c>
      <c r="AI3436" s="186">
        <v>0</v>
      </c>
      <c r="AJ3436" s="192">
        <v>7501943454712</v>
      </c>
      <c r="AK3436" s="192" t="s">
        <v>262</v>
      </c>
      <c r="AL3436" s="90" t="s">
        <v>278</v>
      </c>
      <c r="AM3436" s="75">
        <v>96246</v>
      </c>
      <c r="AN3436" s="76"/>
      <c r="AO3436" s="188">
        <v>0</v>
      </c>
      <c r="AP3436" s="188">
        <v>0</v>
      </c>
      <c r="AQ3436" s="187">
        <v>0</v>
      </c>
      <c r="AR3436" s="188">
        <v>0</v>
      </c>
      <c r="AS3436" s="187">
        <v>0</v>
      </c>
      <c r="AT3436" s="188">
        <v>0</v>
      </c>
      <c r="AU3436" s="187">
        <v>0</v>
      </c>
      <c r="AV3436" s="188">
        <v>0</v>
      </c>
      <c r="AW3436" s="187">
        <v>0</v>
      </c>
      <c r="AX3436" s="188">
        <v>0</v>
      </c>
      <c r="AY3436" s="187">
        <v>0</v>
      </c>
      <c r="AZ3436" s="188">
        <v>0</v>
      </c>
      <c r="BA3436" s="187">
        <v>0</v>
      </c>
      <c r="BB3436" s="188">
        <v>0</v>
      </c>
      <c r="BC3436" s="187">
        <v>0</v>
      </c>
      <c r="BD3436" s="75"/>
      <c r="BE3436" s="75"/>
      <c r="BH3436" s="74"/>
      <c r="BI3436" s="194"/>
      <c r="BJ3436" s="74"/>
    </row>
    <row r="3437" spans="1:62" ht="11.25" customHeight="1" x14ac:dyDescent="0.3">
      <c r="A3437" s="184" t="s">
        <v>3851</v>
      </c>
      <c r="B3437" s="185">
        <v>0</v>
      </c>
      <c r="C3437" s="829">
        <v>96415</v>
      </c>
      <c r="D3437" s="284">
        <v>1E-4</v>
      </c>
      <c r="E3437" s="91">
        <v>0</v>
      </c>
      <c r="F3437" s="186">
        <v>0</v>
      </c>
      <c r="G3437" s="186">
        <v>0</v>
      </c>
      <c r="H3437" s="186">
        <v>0</v>
      </c>
      <c r="I3437" s="187">
        <v>0</v>
      </c>
      <c r="J3437" s="186">
        <v>0</v>
      </c>
      <c r="K3437" s="186">
        <v>0</v>
      </c>
      <c r="L3437" s="186">
        <v>0</v>
      </c>
      <c r="M3437" s="186">
        <v>0</v>
      </c>
      <c r="N3437" s="188">
        <v>0</v>
      </c>
      <c r="O3437" s="189">
        <v>0</v>
      </c>
      <c r="P3437" s="186">
        <v>0</v>
      </c>
      <c r="Q3437" s="189">
        <v>0</v>
      </c>
      <c r="R3437" s="189">
        <v>0</v>
      </c>
      <c r="S3437" s="189">
        <v>1E-4</v>
      </c>
      <c r="T3437" s="188">
        <v>0</v>
      </c>
      <c r="U3437" s="187">
        <v>0</v>
      </c>
      <c r="V3437" s="189">
        <v>0</v>
      </c>
      <c r="W3437" s="189">
        <v>0</v>
      </c>
      <c r="X3437" s="188">
        <v>0</v>
      </c>
      <c r="Y3437" s="188">
        <v>0</v>
      </c>
      <c r="Z3437" s="186">
        <v>0</v>
      </c>
      <c r="AA3437" s="186">
        <v>0</v>
      </c>
      <c r="AB3437" s="186">
        <v>0</v>
      </c>
      <c r="AC3437" s="186">
        <v>0</v>
      </c>
      <c r="AD3437" s="188">
        <v>0</v>
      </c>
      <c r="AE3437" s="189">
        <v>0</v>
      </c>
      <c r="AF3437" s="189">
        <v>0</v>
      </c>
      <c r="AG3437" s="189">
        <v>0</v>
      </c>
      <c r="AH3437" s="191">
        <v>0</v>
      </c>
      <c r="AI3437" s="186">
        <v>0</v>
      </c>
      <c r="AJ3437" s="192">
        <v>7501943454712</v>
      </c>
      <c r="AK3437" s="192">
        <v>96246</v>
      </c>
      <c r="AL3437" s="90" t="s">
        <v>279</v>
      </c>
      <c r="AM3437" s="75">
        <v>96415</v>
      </c>
      <c r="AO3437" s="188">
        <v>0</v>
      </c>
      <c r="AP3437" s="188">
        <v>0</v>
      </c>
      <c r="AQ3437" s="187">
        <v>0</v>
      </c>
      <c r="AR3437" s="188">
        <v>0</v>
      </c>
      <c r="AS3437" s="187">
        <v>0</v>
      </c>
      <c r="AT3437" s="188">
        <v>0</v>
      </c>
      <c r="AU3437" s="187">
        <v>0</v>
      </c>
      <c r="AV3437" s="188">
        <v>0</v>
      </c>
      <c r="AW3437" s="187">
        <v>0</v>
      </c>
      <c r="AX3437" s="188">
        <v>0</v>
      </c>
      <c r="AY3437" s="187">
        <v>0</v>
      </c>
      <c r="AZ3437" s="188">
        <v>0</v>
      </c>
      <c r="BA3437" s="187">
        <v>0</v>
      </c>
      <c r="BB3437" s="188">
        <v>0</v>
      </c>
      <c r="BC3437" s="187">
        <v>0</v>
      </c>
      <c r="BD3437" s="75"/>
      <c r="BE3437" s="75"/>
      <c r="BH3437" s="74"/>
      <c r="BI3437" s="194"/>
      <c r="BJ3437" s="74"/>
    </row>
    <row r="3438" spans="1:62" ht="11.25" customHeight="1" x14ac:dyDescent="0.3">
      <c r="A3438" s="184" t="s">
        <v>3852</v>
      </c>
      <c r="B3438" s="185">
        <v>0</v>
      </c>
      <c r="C3438" s="829">
        <v>96699</v>
      </c>
      <c r="D3438" s="284">
        <v>1E-4</v>
      </c>
      <c r="E3438" s="91">
        <v>0</v>
      </c>
      <c r="F3438" s="186">
        <v>0</v>
      </c>
      <c r="G3438" s="186">
        <v>0</v>
      </c>
      <c r="H3438" s="186">
        <v>0</v>
      </c>
      <c r="I3438" s="187">
        <v>0</v>
      </c>
      <c r="J3438" s="186">
        <v>0</v>
      </c>
      <c r="K3438" s="186">
        <v>0</v>
      </c>
      <c r="L3438" s="186">
        <v>0</v>
      </c>
      <c r="M3438" s="186">
        <v>0</v>
      </c>
      <c r="N3438" s="188">
        <v>0</v>
      </c>
      <c r="O3438" s="189">
        <v>0</v>
      </c>
      <c r="P3438" s="186">
        <v>0</v>
      </c>
      <c r="Q3438" s="189">
        <v>0</v>
      </c>
      <c r="R3438" s="189">
        <v>0</v>
      </c>
      <c r="S3438" s="189">
        <v>1E-4</v>
      </c>
      <c r="T3438" s="188">
        <v>0</v>
      </c>
      <c r="U3438" s="187">
        <v>0</v>
      </c>
      <c r="V3438" s="189">
        <v>0</v>
      </c>
      <c r="W3438" s="189">
        <v>0</v>
      </c>
      <c r="X3438" s="188">
        <v>0</v>
      </c>
      <c r="Y3438" s="188">
        <v>0</v>
      </c>
      <c r="Z3438" s="186">
        <v>0</v>
      </c>
      <c r="AA3438" s="186">
        <v>0</v>
      </c>
      <c r="AB3438" s="186">
        <v>0</v>
      </c>
      <c r="AC3438" s="186">
        <v>0</v>
      </c>
      <c r="AD3438" s="188">
        <v>0</v>
      </c>
      <c r="AE3438" s="189">
        <v>0</v>
      </c>
      <c r="AF3438" s="189">
        <v>0</v>
      </c>
      <c r="AG3438" s="189">
        <v>0</v>
      </c>
      <c r="AH3438" s="191">
        <v>0</v>
      </c>
      <c r="AI3438" s="186">
        <v>0</v>
      </c>
      <c r="AJ3438" s="192">
        <v>7506425607587</v>
      </c>
      <c r="AK3438" s="192" t="s">
        <v>262</v>
      </c>
      <c r="AL3438" s="90" t="s">
        <v>279</v>
      </c>
      <c r="AM3438" s="75">
        <v>96699</v>
      </c>
      <c r="AO3438" s="188">
        <v>0</v>
      </c>
      <c r="AP3438" s="188">
        <v>0</v>
      </c>
      <c r="AQ3438" s="187">
        <v>0</v>
      </c>
      <c r="AR3438" s="188">
        <v>0</v>
      </c>
      <c r="AS3438" s="187">
        <v>0</v>
      </c>
      <c r="AT3438" s="188">
        <v>0</v>
      </c>
      <c r="AU3438" s="187">
        <v>0</v>
      </c>
      <c r="AV3438" s="188">
        <v>0</v>
      </c>
      <c r="AW3438" s="187">
        <v>0</v>
      </c>
      <c r="AX3438" s="188">
        <v>0</v>
      </c>
      <c r="AY3438" s="187">
        <v>0</v>
      </c>
      <c r="AZ3438" s="188">
        <v>0</v>
      </c>
      <c r="BA3438" s="187">
        <v>0</v>
      </c>
      <c r="BB3438" s="188">
        <v>0</v>
      </c>
      <c r="BC3438" s="187">
        <v>0</v>
      </c>
      <c r="BD3438" s="75"/>
      <c r="BE3438" s="75"/>
      <c r="BH3438" s="74"/>
      <c r="BI3438" s="194"/>
      <c r="BJ3438" s="74"/>
    </row>
    <row r="3439" spans="1:62" ht="11.25" customHeight="1" x14ac:dyDescent="0.2">
      <c r="A3439" s="184" t="s">
        <v>3843</v>
      </c>
      <c r="B3439" s="185">
        <v>0</v>
      </c>
      <c r="C3439" s="828">
        <v>96114</v>
      </c>
      <c r="D3439" s="284">
        <v>1E-4</v>
      </c>
      <c r="E3439" s="91">
        <v>0</v>
      </c>
      <c r="F3439" s="186">
        <v>0</v>
      </c>
      <c r="G3439" s="186">
        <v>0</v>
      </c>
      <c r="H3439" s="186">
        <v>0</v>
      </c>
      <c r="I3439" s="187">
        <v>0</v>
      </c>
      <c r="J3439" s="186">
        <v>0</v>
      </c>
      <c r="K3439" s="186">
        <v>0</v>
      </c>
      <c r="L3439" s="186">
        <v>0</v>
      </c>
      <c r="M3439" s="186">
        <v>0</v>
      </c>
      <c r="N3439" s="188">
        <v>0</v>
      </c>
      <c r="O3439" s="189">
        <v>1630.08</v>
      </c>
      <c r="P3439" s="186">
        <v>1630.08</v>
      </c>
      <c r="Q3439" s="189">
        <v>0</v>
      </c>
      <c r="R3439" s="189">
        <v>0</v>
      </c>
      <c r="S3439" s="189">
        <v>1E-4</v>
      </c>
      <c r="T3439" s="188">
        <v>0</v>
      </c>
      <c r="U3439" s="187">
        <v>0</v>
      </c>
      <c r="V3439" s="189">
        <v>0</v>
      </c>
      <c r="W3439" s="189">
        <v>0</v>
      </c>
      <c r="X3439" s="188">
        <v>0</v>
      </c>
      <c r="Y3439" s="188">
        <v>0</v>
      </c>
      <c r="Z3439" s="186">
        <v>0</v>
      </c>
      <c r="AA3439" s="186">
        <v>0</v>
      </c>
      <c r="AB3439" s="186">
        <v>0</v>
      </c>
      <c r="AC3439" s="186">
        <v>0</v>
      </c>
      <c r="AD3439" s="188">
        <v>0</v>
      </c>
      <c r="AE3439" s="189">
        <v>0</v>
      </c>
      <c r="AF3439" s="189">
        <v>0</v>
      </c>
      <c r="AG3439" s="189">
        <v>0</v>
      </c>
      <c r="AH3439" s="191">
        <v>0</v>
      </c>
      <c r="AI3439" s="186">
        <v>0</v>
      </c>
      <c r="AJ3439" s="192">
        <v>7501943454743</v>
      </c>
      <c r="AK3439" s="192" t="s">
        <v>262</v>
      </c>
      <c r="AL3439" s="90" t="s">
        <v>278</v>
      </c>
      <c r="AM3439" s="75">
        <v>96114</v>
      </c>
      <c r="AN3439" s="76"/>
      <c r="AO3439" s="188">
        <v>0</v>
      </c>
      <c r="AP3439" s="188">
        <v>0</v>
      </c>
      <c r="AQ3439" s="187">
        <v>0</v>
      </c>
      <c r="AR3439" s="188">
        <v>0</v>
      </c>
      <c r="AS3439" s="187">
        <v>0</v>
      </c>
      <c r="AT3439" s="188">
        <v>0</v>
      </c>
      <c r="AU3439" s="187">
        <v>0</v>
      </c>
      <c r="AV3439" s="188">
        <v>0</v>
      </c>
      <c r="AW3439" s="187">
        <v>0</v>
      </c>
      <c r="AX3439" s="188">
        <v>0</v>
      </c>
      <c r="AY3439" s="187">
        <v>0</v>
      </c>
      <c r="AZ3439" s="188">
        <v>0</v>
      </c>
      <c r="BA3439" s="187">
        <v>0</v>
      </c>
      <c r="BB3439" s="188">
        <v>0</v>
      </c>
      <c r="BC3439" s="187">
        <v>0</v>
      </c>
      <c r="BD3439" s="75"/>
      <c r="BE3439" s="75"/>
      <c r="BH3439" s="74"/>
      <c r="BI3439" s="194"/>
      <c r="BJ3439" s="74"/>
    </row>
    <row r="3440" spans="1:62" ht="11.25" customHeight="1" x14ac:dyDescent="0.2">
      <c r="A3440" s="184" t="s">
        <v>3853</v>
      </c>
      <c r="B3440" s="185">
        <v>0</v>
      </c>
      <c r="C3440" s="828">
        <v>96512</v>
      </c>
      <c r="D3440" s="284">
        <v>1E-4</v>
      </c>
      <c r="E3440" s="91">
        <v>0</v>
      </c>
      <c r="F3440" s="186">
        <v>0</v>
      </c>
      <c r="G3440" s="186">
        <v>0</v>
      </c>
      <c r="H3440" s="186">
        <v>0</v>
      </c>
      <c r="I3440" s="187">
        <v>0</v>
      </c>
      <c r="J3440" s="186">
        <v>0</v>
      </c>
      <c r="K3440" s="186">
        <v>0</v>
      </c>
      <c r="L3440" s="186">
        <v>0</v>
      </c>
      <c r="M3440" s="186">
        <v>0</v>
      </c>
      <c r="N3440" s="188">
        <v>0</v>
      </c>
      <c r="O3440" s="189">
        <v>0</v>
      </c>
      <c r="P3440" s="186">
        <v>0</v>
      </c>
      <c r="Q3440" s="189">
        <v>0</v>
      </c>
      <c r="R3440" s="189">
        <v>0</v>
      </c>
      <c r="S3440" s="189">
        <v>1E-4</v>
      </c>
      <c r="T3440" s="188">
        <v>0</v>
      </c>
      <c r="U3440" s="187">
        <v>0</v>
      </c>
      <c r="V3440" s="189">
        <v>0</v>
      </c>
      <c r="W3440" s="189">
        <v>0</v>
      </c>
      <c r="X3440" s="188">
        <v>0</v>
      </c>
      <c r="Y3440" s="188">
        <v>0</v>
      </c>
      <c r="Z3440" s="186">
        <v>0</v>
      </c>
      <c r="AA3440" s="186">
        <v>0</v>
      </c>
      <c r="AB3440" s="186">
        <v>0</v>
      </c>
      <c r="AC3440" s="186">
        <v>0</v>
      </c>
      <c r="AD3440" s="188">
        <v>0</v>
      </c>
      <c r="AE3440" s="189">
        <v>0</v>
      </c>
      <c r="AF3440" s="189">
        <v>0</v>
      </c>
      <c r="AG3440" s="189">
        <v>0</v>
      </c>
      <c r="AH3440" s="191">
        <v>0</v>
      </c>
      <c r="AI3440" s="186">
        <v>0</v>
      </c>
      <c r="AJ3440" s="192">
        <v>7501943454743</v>
      </c>
      <c r="AK3440" s="192">
        <v>96114</v>
      </c>
      <c r="AL3440" s="90" t="s">
        <v>279</v>
      </c>
      <c r="AM3440" s="75">
        <v>96512</v>
      </c>
      <c r="AN3440" s="76"/>
      <c r="AO3440" s="188">
        <v>0</v>
      </c>
      <c r="AP3440" s="188">
        <v>0</v>
      </c>
      <c r="AQ3440" s="187">
        <v>0</v>
      </c>
      <c r="AR3440" s="188">
        <v>0</v>
      </c>
      <c r="AS3440" s="187">
        <v>0</v>
      </c>
      <c r="AT3440" s="188">
        <v>0</v>
      </c>
      <c r="AU3440" s="187">
        <v>0</v>
      </c>
      <c r="AV3440" s="188">
        <v>0</v>
      </c>
      <c r="AW3440" s="187">
        <v>0</v>
      </c>
      <c r="AX3440" s="188">
        <v>0</v>
      </c>
      <c r="AY3440" s="187">
        <v>0</v>
      </c>
      <c r="AZ3440" s="188">
        <v>0</v>
      </c>
      <c r="BA3440" s="187">
        <v>0</v>
      </c>
      <c r="BB3440" s="188">
        <v>0</v>
      </c>
      <c r="BC3440" s="187">
        <v>0</v>
      </c>
      <c r="BD3440" s="75"/>
      <c r="BE3440" s="75"/>
      <c r="BH3440" s="74"/>
      <c r="BI3440" s="194"/>
      <c r="BJ3440" s="74"/>
    </row>
    <row r="3441" spans="1:62" ht="11.25" customHeight="1" x14ac:dyDescent="0.2">
      <c r="A3441" s="184" t="s">
        <v>3854</v>
      </c>
      <c r="B3441" s="185">
        <v>0</v>
      </c>
      <c r="C3441" s="828">
        <v>96635</v>
      </c>
      <c r="D3441" s="284">
        <v>22242.240000000002</v>
      </c>
      <c r="E3441" s="91">
        <v>12.989208546589264</v>
      </c>
      <c r="F3441" s="186">
        <v>53000</v>
      </c>
      <c r="G3441" s="186">
        <v>53000</v>
      </c>
      <c r="H3441" s="186">
        <v>32504</v>
      </c>
      <c r="I3441" s="187">
        <v>61.32830188679246</v>
      </c>
      <c r="J3441" s="186">
        <v>51904.777000000002</v>
      </c>
      <c r="K3441" s="186">
        <v>51370.889735634628</v>
      </c>
      <c r="L3441" s="186">
        <v>7931.5200000000013</v>
      </c>
      <c r="M3441" s="186">
        <v>15.439717008635176</v>
      </c>
      <c r="N3441" s="188">
        <v>640.79999999999995</v>
      </c>
      <c r="O3441" s="189">
        <v>0</v>
      </c>
      <c r="P3441" s="186">
        <v>2946.2400000000007</v>
      </c>
      <c r="Q3441" s="189">
        <v>20.957146198701519</v>
      </c>
      <c r="R3441" s="189">
        <v>27.058041305138445</v>
      </c>
      <c r="S3441" s="189">
        <v>46814.720000000001</v>
      </c>
      <c r="T3441" s="188">
        <v>45132.480000000003</v>
      </c>
      <c r="U3441" s="187">
        <v>26.356841529664688</v>
      </c>
      <c r="V3441" s="189">
        <v>6168.96</v>
      </c>
      <c r="W3441" s="189">
        <v>2305.4400000000005</v>
      </c>
      <c r="X3441" s="188">
        <v>36658.080000000002</v>
      </c>
      <c r="Y3441" s="188">
        <v>9580.32</v>
      </c>
      <c r="Z3441" s="186">
        <v>12428.64</v>
      </c>
      <c r="AA3441" s="186">
        <v>640.79999999999995</v>
      </c>
      <c r="AB3441" s="186">
        <v>0</v>
      </c>
      <c r="AC3441" s="186">
        <v>0</v>
      </c>
      <c r="AD3441" s="188">
        <v>263.51999999999953</v>
      </c>
      <c r="AE3441" s="189">
        <v>861.11200000000008</v>
      </c>
      <c r="AF3441" s="189">
        <v>861.11200000000008</v>
      </c>
      <c r="AG3441" s="189">
        <v>226.07799999999997</v>
      </c>
      <c r="AH3441" s="191">
        <v>0</v>
      </c>
      <c r="AI3441" s="186">
        <v>49769.197</v>
      </c>
      <c r="AJ3441" s="192">
        <v>7501943454743</v>
      </c>
      <c r="AK3441" s="192">
        <v>96114</v>
      </c>
      <c r="AL3441" s="90" t="s">
        <v>279</v>
      </c>
      <c r="AM3441" s="75">
        <v>96635</v>
      </c>
      <c r="AN3441" s="76"/>
      <c r="AO3441" s="188">
        <v>54291.360000000008</v>
      </c>
      <c r="AP3441" s="188">
        <v>55383.840000000004</v>
      </c>
      <c r="AQ3441" s="187">
        <v>101.72615740379342</v>
      </c>
      <c r="AR3441" s="188">
        <v>58129.919999999998</v>
      </c>
      <c r="AS3441" s="187">
        <v>117.48112442747576</v>
      </c>
      <c r="AT3441" s="188">
        <v>49360.320000000007</v>
      </c>
      <c r="AU3441" s="187">
        <v>103.10982522684591</v>
      </c>
      <c r="AV3441" s="188">
        <v>49030.560000000005</v>
      </c>
      <c r="AW3441" s="187">
        <v>107.4939718669806</v>
      </c>
      <c r="AX3441" s="188">
        <v>52731.360000000015</v>
      </c>
      <c r="AY3441" s="187">
        <v>134.06487500412186</v>
      </c>
      <c r="AZ3441" s="188">
        <v>44919.360000000008</v>
      </c>
      <c r="BA3441" s="187">
        <v>87.263086051352289</v>
      </c>
      <c r="BB3441" s="188">
        <v>43876.799999999996</v>
      </c>
      <c r="BC3441" s="187">
        <v>85.847497150018171</v>
      </c>
      <c r="BD3441" s="75"/>
      <c r="BE3441" s="75"/>
      <c r="BH3441" s="74"/>
      <c r="BI3441" s="194"/>
      <c r="BJ3441" s="74"/>
    </row>
    <row r="3442" spans="1:62" ht="11.25" customHeight="1" x14ac:dyDescent="0.2">
      <c r="A3442" s="184" t="s">
        <v>3855</v>
      </c>
      <c r="B3442" s="185">
        <v>0</v>
      </c>
      <c r="C3442" s="828">
        <v>96688</v>
      </c>
      <c r="D3442" s="284">
        <v>1E-4</v>
      </c>
      <c r="E3442" s="91">
        <v>0</v>
      </c>
      <c r="F3442" s="186">
        <v>0</v>
      </c>
      <c r="G3442" s="186">
        <v>0</v>
      </c>
      <c r="H3442" s="186">
        <v>0</v>
      </c>
      <c r="I3442" s="187">
        <v>0</v>
      </c>
      <c r="J3442" s="186">
        <v>0</v>
      </c>
      <c r="K3442" s="186">
        <v>0</v>
      </c>
      <c r="L3442" s="186">
        <v>0</v>
      </c>
      <c r="M3442" s="186">
        <v>0</v>
      </c>
      <c r="N3442" s="188">
        <v>0</v>
      </c>
      <c r="O3442" s="189">
        <v>0</v>
      </c>
      <c r="P3442" s="186">
        <v>0</v>
      </c>
      <c r="Q3442" s="189">
        <v>0</v>
      </c>
      <c r="R3442" s="189">
        <v>0</v>
      </c>
      <c r="S3442" s="189">
        <v>1E-4</v>
      </c>
      <c r="T3442" s="188">
        <v>0</v>
      </c>
      <c r="U3442" s="187">
        <v>0</v>
      </c>
      <c r="V3442" s="189">
        <v>0</v>
      </c>
      <c r="W3442" s="189">
        <v>0</v>
      </c>
      <c r="X3442" s="188">
        <v>0</v>
      </c>
      <c r="Y3442" s="188">
        <v>0</v>
      </c>
      <c r="Z3442" s="186">
        <v>0</v>
      </c>
      <c r="AA3442" s="186">
        <v>0</v>
      </c>
      <c r="AB3442" s="186">
        <v>0</v>
      </c>
      <c r="AC3442" s="186">
        <v>0</v>
      </c>
      <c r="AD3442" s="188">
        <v>0</v>
      </c>
      <c r="AE3442" s="189">
        <v>0</v>
      </c>
      <c r="AF3442" s="189">
        <v>0</v>
      </c>
      <c r="AG3442" s="189">
        <v>0</v>
      </c>
      <c r="AH3442" s="191">
        <v>0</v>
      </c>
      <c r="AI3442" s="186">
        <v>0</v>
      </c>
      <c r="AJ3442" s="192">
        <v>7501943454743</v>
      </c>
      <c r="AK3442" s="192">
        <v>96114</v>
      </c>
      <c r="AL3442" s="90" t="s">
        <v>279</v>
      </c>
      <c r="AM3442" s="75">
        <v>96688</v>
      </c>
      <c r="AN3442" s="76"/>
      <c r="AO3442" s="188">
        <v>0</v>
      </c>
      <c r="AP3442" s="188">
        <v>0</v>
      </c>
      <c r="AQ3442" s="187">
        <v>0</v>
      </c>
      <c r="AR3442" s="188">
        <v>0</v>
      </c>
      <c r="AS3442" s="187">
        <v>0</v>
      </c>
      <c r="AT3442" s="188">
        <v>0</v>
      </c>
      <c r="AU3442" s="187">
        <v>0</v>
      </c>
      <c r="AV3442" s="188">
        <v>0</v>
      </c>
      <c r="AW3442" s="187">
        <v>0</v>
      </c>
      <c r="AX3442" s="188">
        <v>0</v>
      </c>
      <c r="AY3442" s="187">
        <v>0</v>
      </c>
      <c r="AZ3442" s="188">
        <v>0</v>
      </c>
      <c r="BA3442" s="187">
        <v>0</v>
      </c>
      <c r="BB3442" s="188">
        <v>0</v>
      </c>
      <c r="BC3442" s="187">
        <v>0</v>
      </c>
      <c r="BD3442" s="75"/>
      <c r="BE3442" s="75"/>
      <c r="BH3442" s="74"/>
      <c r="BI3442" s="194"/>
      <c r="BJ3442" s="74"/>
    </row>
    <row r="3443" spans="1:62" ht="11.25" customHeight="1" x14ac:dyDescent="0.2">
      <c r="A3443" s="184" t="s">
        <v>3856</v>
      </c>
      <c r="B3443" s="185">
        <v>0</v>
      </c>
      <c r="C3443" s="828">
        <v>96818</v>
      </c>
      <c r="D3443" s="284">
        <v>131.4</v>
      </c>
      <c r="E3443" s="91">
        <v>0</v>
      </c>
      <c r="F3443" s="186">
        <v>0</v>
      </c>
      <c r="G3443" s="186">
        <v>0</v>
      </c>
      <c r="H3443" s="186">
        <v>0</v>
      </c>
      <c r="I3443" s="187">
        <v>0</v>
      </c>
      <c r="J3443" s="186">
        <v>0</v>
      </c>
      <c r="K3443" s="186">
        <v>0</v>
      </c>
      <c r="L3443" s="186">
        <v>0</v>
      </c>
      <c r="M3443" s="186">
        <v>0</v>
      </c>
      <c r="N3443" s="188">
        <v>0</v>
      </c>
      <c r="O3443" s="189">
        <v>0</v>
      </c>
      <c r="P3443" s="186">
        <v>0</v>
      </c>
      <c r="Q3443" s="189">
        <v>0</v>
      </c>
      <c r="R3443" s="189">
        <v>0</v>
      </c>
      <c r="S3443" s="189">
        <v>131.4</v>
      </c>
      <c r="T3443" s="188">
        <v>95.4</v>
      </c>
      <c r="U3443" s="187">
        <v>0</v>
      </c>
      <c r="V3443" s="189">
        <v>0</v>
      </c>
      <c r="W3443" s="189">
        <v>0</v>
      </c>
      <c r="X3443" s="188">
        <v>95.4</v>
      </c>
      <c r="Y3443" s="188">
        <v>0</v>
      </c>
      <c r="Z3443" s="186">
        <v>0</v>
      </c>
      <c r="AA3443" s="186">
        <v>0</v>
      </c>
      <c r="AB3443" s="186">
        <v>0</v>
      </c>
      <c r="AC3443" s="186">
        <v>0</v>
      </c>
      <c r="AD3443" s="188">
        <v>0</v>
      </c>
      <c r="AE3443" s="189">
        <v>0</v>
      </c>
      <c r="AF3443" s="189">
        <v>0</v>
      </c>
      <c r="AG3443" s="189">
        <v>0</v>
      </c>
      <c r="AH3443" s="191">
        <v>0</v>
      </c>
      <c r="AI3443" s="186">
        <v>0</v>
      </c>
      <c r="AJ3443" s="192">
        <v>7501943454743</v>
      </c>
      <c r="AK3443" s="192">
        <v>96114</v>
      </c>
      <c r="AL3443" s="90" t="s">
        <v>279</v>
      </c>
      <c r="AM3443" s="75">
        <v>96818</v>
      </c>
      <c r="AN3443" s="76"/>
      <c r="AO3443" s="188">
        <v>24</v>
      </c>
      <c r="AP3443" s="188">
        <v>18</v>
      </c>
      <c r="AQ3443" s="187">
        <v>0</v>
      </c>
      <c r="AR3443" s="188">
        <v>36</v>
      </c>
      <c r="AS3443" s="187">
        <v>0</v>
      </c>
      <c r="AT3443" s="188">
        <v>18</v>
      </c>
      <c r="AU3443" s="187">
        <v>0</v>
      </c>
      <c r="AV3443" s="188">
        <v>0</v>
      </c>
      <c r="AW3443" s="187">
        <v>0</v>
      </c>
      <c r="AX3443" s="188">
        <v>0</v>
      </c>
      <c r="AY3443" s="187">
        <v>0</v>
      </c>
      <c r="AZ3443" s="188">
        <v>0</v>
      </c>
      <c r="BA3443" s="187">
        <v>0</v>
      </c>
      <c r="BB3443" s="188">
        <v>0</v>
      </c>
      <c r="BC3443" s="187">
        <v>0</v>
      </c>
      <c r="BD3443" s="75"/>
      <c r="BE3443" s="75"/>
      <c r="BH3443" s="74"/>
      <c r="BI3443" s="194"/>
      <c r="BJ3443" s="74"/>
    </row>
    <row r="3444" spans="1:62" ht="11.85" customHeight="1" x14ac:dyDescent="0.2">
      <c r="A3444" s="184" t="s">
        <v>3857</v>
      </c>
      <c r="B3444" s="185">
        <v>0</v>
      </c>
      <c r="C3444" s="828">
        <v>96824</v>
      </c>
      <c r="D3444" s="284">
        <v>88.32</v>
      </c>
      <c r="E3444" s="91">
        <v>0</v>
      </c>
      <c r="F3444" s="186">
        <v>0</v>
      </c>
      <c r="G3444" s="186">
        <v>0</v>
      </c>
      <c r="H3444" s="186">
        <v>0</v>
      </c>
      <c r="I3444" s="187">
        <v>0</v>
      </c>
      <c r="J3444" s="186">
        <v>0</v>
      </c>
      <c r="K3444" s="186">
        <v>0</v>
      </c>
      <c r="L3444" s="186">
        <v>0</v>
      </c>
      <c r="M3444" s="186">
        <v>0</v>
      </c>
      <c r="N3444" s="188">
        <v>0</v>
      </c>
      <c r="O3444" s="189">
        <v>0</v>
      </c>
      <c r="P3444" s="186">
        <v>0</v>
      </c>
      <c r="Q3444" s="189">
        <v>0</v>
      </c>
      <c r="R3444" s="189">
        <v>0</v>
      </c>
      <c r="S3444" s="189">
        <v>88.32</v>
      </c>
      <c r="T3444" s="188">
        <v>88.32</v>
      </c>
      <c r="U3444" s="187">
        <v>0</v>
      </c>
      <c r="V3444" s="189">
        <v>0</v>
      </c>
      <c r="W3444" s="189">
        <v>0</v>
      </c>
      <c r="X3444" s="188">
        <v>88.32</v>
      </c>
      <c r="Y3444" s="188">
        <v>0</v>
      </c>
      <c r="Z3444" s="186">
        <v>0</v>
      </c>
      <c r="AA3444" s="186">
        <v>0</v>
      </c>
      <c r="AB3444" s="186">
        <v>0</v>
      </c>
      <c r="AC3444" s="186">
        <v>0</v>
      </c>
      <c r="AD3444" s="188">
        <v>0</v>
      </c>
      <c r="AE3444" s="189">
        <v>0</v>
      </c>
      <c r="AF3444" s="189">
        <v>0</v>
      </c>
      <c r="AG3444" s="189">
        <v>0</v>
      </c>
      <c r="AH3444" s="191">
        <v>0</v>
      </c>
      <c r="AI3444" s="186">
        <v>0</v>
      </c>
      <c r="AJ3444" s="192">
        <v>7501943454743</v>
      </c>
      <c r="AK3444" s="192">
        <v>96114</v>
      </c>
      <c r="AL3444" s="90" t="s">
        <v>279</v>
      </c>
      <c r="AM3444" s="75">
        <v>96824</v>
      </c>
      <c r="AN3444" s="76"/>
      <c r="AO3444" s="188">
        <v>0</v>
      </c>
      <c r="AP3444" s="188">
        <v>0</v>
      </c>
      <c r="AQ3444" s="187">
        <v>0</v>
      </c>
      <c r="AR3444" s="188">
        <v>0</v>
      </c>
      <c r="AS3444" s="187">
        <v>0</v>
      </c>
      <c r="AT3444" s="188">
        <v>0</v>
      </c>
      <c r="AU3444" s="187">
        <v>0</v>
      </c>
      <c r="AV3444" s="188">
        <v>0</v>
      </c>
      <c r="AW3444" s="187">
        <v>0</v>
      </c>
      <c r="AX3444" s="188">
        <v>0</v>
      </c>
      <c r="AY3444" s="187">
        <v>0</v>
      </c>
      <c r="AZ3444" s="188">
        <v>0</v>
      </c>
      <c r="BA3444" s="187">
        <v>0</v>
      </c>
      <c r="BB3444" s="188">
        <v>0</v>
      </c>
      <c r="BC3444" s="187">
        <v>0</v>
      </c>
      <c r="BD3444" s="75"/>
      <c r="BE3444" s="75"/>
      <c r="BH3444" s="74"/>
      <c r="BI3444" s="194"/>
      <c r="BJ3444" s="74"/>
    </row>
    <row r="3445" spans="1:62" ht="11.25" customHeight="1" x14ac:dyDescent="0.2">
      <c r="A3445" s="184" t="s">
        <v>3858</v>
      </c>
      <c r="B3445" s="185" t="s">
        <v>44</v>
      </c>
      <c r="C3445" s="858">
        <v>96562</v>
      </c>
      <c r="D3445" s="284">
        <v>52.2</v>
      </c>
      <c r="E3445" s="91">
        <v>0</v>
      </c>
      <c r="F3445" s="186">
        <v>0</v>
      </c>
      <c r="G3445" s="186">
        <v>0</v>
      </c>
      <c r="H3445" s="186">
        <v>0</v>
      </c>
      <c r="I3445" s="187">
        <v>0</v>
      </c>
      <c r="J3445" s="186">
        <v>0</v>
      </c>
      <c r="K3445" s="186">
        <v>0</v>
      </c>
      <c r="L3445" s="186">
        <v>0</v>
      </c>
      <c r="M3445" s="186">
        <v>0</v>
      </c>
      <c r="N3445" s="188">
        <v>0</v>
      </c>
      <c r="O3445" s="189">
        <v>0</v>
      </c>
      <c r="P3445" s="186">
        <v>0</v>
      </c>
      <c r="Q3445" s="189">
        <v>0</v>
      </c>
      <c r="R3445" s="189">
        <v>0</v>
      </c>
      <c r="S3445" s="189">
        <v>52.2</v>
      </c>
      <c r="T3445" s="188">
        <v>52.2</v>
      </c>
      <c r="U3445" s="187">
        <v>0</v>
      </c>
      <c r="V3445" s="189">
        <v>0</v>
      </c>
      <c r="W3445" s="189">
        <v>0</v>
      </c>
      <c r="X3445" s="188">
        <v>52.2</v>
      </c>
      <c r="Y3445" s="188">
        <v>0</v>
      </c>
      <c r="Z3445" s="186">
        <v>0</v>
      </c>
      <c r="AA3445" s="186">
        <v>0</v>
      </c>
      <c r="AB3445" s="186">
        <v>0</v>
      </c>
      <c r="AC3445" s="186">
        <v>0</v>
      </c>
      <c r="AD3445" s="188">
        <v>0</v>
      </c>
      <c r="AE3445" s="189">
        <v>0</v>
      </c>
      <c r="AF3445" s="189">
        <v>0</v>
      </c>
      <c r="AG3445" s="189">
        <v>0</v>
      </c>
      <c r="AH3445" s="191">
        <v>0</v>
      </c>
      <c r="AI3445" s="186">
        <v>0</v>
      </c>
      <c r="AJ3445" s="192">
        <v>7501943413276</v>
      </c>
      <c r="AK3445" s="192" t="s">
        <v>262</v>
      </c>
      <c r="AL3445" s="90" t="s">
        <v>278</v>
      </c>
      <c r="AM3445" s="75">
        <v>96562</v>
      </c>
      <c r="AN3445" s="76"/>
      <c r="AO3445" s="188">
        <v>0</v>
      </c>
      <c r="AP3445" s="188">
        <v>0</v>
      </c>
      <c r="AQ3445" s="187">
        <v>0</v>
      </c>
      <c r="AR3445" s="188">
        <v>0</v>
      </c>
      <c r="AS3445" s="187">
        <v>0</v>
      </c>
      <c r="AT3445" s="188">
        <v>0</v>
      </c>
      <c r="AU3445" s="187">
        <v>0</v>
      </c>
      <c r="AV3445" s="188">
        <v>0</v>
      </c>
      <c r="AW3445" s="187">
        <v>0</v>
      </c>
      <c r="AX3445" s="188">
        <v>0</v>
      </c>
      <c r="AY3445" s="187">
        <v>0</v>
      </c>
      <c r="AZ3445" s="188">
        <v>0</v>
      </c>
      <c r="BA3445" s="187">
        <v>0</v>
      </c>
      <c r="BB3445" s="188">
        <v>0</v>
      </c>
      <c r="BC3445" s="187">
        <v>0</v>
      </c>
      <c r="BD3445" s="75"/>
      <c r="BE3445" s="75"/>
      <c r="BH3445" s="74"/>
      <c r="BI3445" s="194"/>
      <c r="BJ3445" s="74"/>
    </row>
    <row r="3446" spans="1:62" ht="11.25" customHeight="1" x14ac:dyDescent="0.2">
      <c r="A3446" s="184" t="s">
        <v>3859</v>
      </c>
      <c r="B3446" s="185" t="s">
        <v>44</v>
      </c>
      <c r="C3446" s="828">
        <v>96565</v>
      </c>
      <c r="D3446" s="284">
        <v>1E-4</v>
      </c>
      <c r="E3446" s="91">
        <v>0</v>
      </c>
      <c r="F3446" s="186">
        <v>0</v>
      </c>
      <c r="G3446" s="186">
        <v>0</v>
      </c>
      <c r="H3446" s="186">
        <v>0</v>
      </c>
      <c r="I3446" s="187">
        <v>0</v>
      </c>
      <c r="J3446" s="186">
        <v>0</v>
      </c>
      <c r="K3446" s="186">
        <v>0</v>
      </c>
      <c r="L3446" s="186">
        <v>0</v>
      </c>
      <c r="M3446" s="186">
        <v>0</v>
      </c>
      <c r="N3446" s="188">
        <v>0</v>
      </c>
      <c r="O3446" s="189">
        <v>0</v>
      </c>
      <c r="P3446" s="186">
        <v>0</v>
      </c>
      <c r="Q3446" s="189">
        <v>0</v>
      </c>
      <c r="R3446" s="189">
        <v>0</v>
      </c>
      <c r="S3446" s="189">
        <v>1E-4</v>
      </c>
      <c r="T3446" s="188">
        <v>0</v>
      </c>
      <c r="U3446" s="187">
        <v>0</v>
      </c>
      <c r="V3446" s="189">
        <v>0</v>
      </c>
      <c r="W3446" s="189">
        <v>0</v>
      </c>
      <c r="X3446" s="188">
        <v>0</v>
      </c>
      <c r="Y3446" s="188">
        <v>0</v>
      </c>
      <c r="Z3446" s="186">
        <v>0</v>
      </c>
      <c r="AA3446" s="186">
        <v>0</v>
      </c>
      <c r="AB3446" s="186">
        <v>0</v>
      </c>
      <c r="AC3446" s="186">
        <v>0</v>
      </c>
      <c r="AD3446" s="188">
        <v>0</v>
      </c>
      <c r="AE3446" s="189">
        <v>0</v>
      </c>
      <c r="AF3446" s="189">
        <v>0</v>
      </c>
      <c r="AG3446" s="189">
        <v>0</v>
      </c>
      <c r="AH3446" s="191">
        <v>0</v>
      </c>
      <c r="AI3446" s="186">
        <v>0</v>
      </c>
      <c r="AJ3446" s="192">
        <v>7501943413276</v>
      </c>
      <c r="AK3446" s="192">
        <v>96562</v>
      </c>
      <c r="AL3446" s="76" t="s">
        <v>278</v>
      </c>
      <c r="AM3446" s="75">
        <v>96565</v>
      </c>
      <c r="AN3446" s="76"/>
      <c r="AO3446" s="188">
        <v>0</v>
      </c>
      <c r="AP3446" s="188">
        <v>0</v>
      </c>
      <c r="AQ3446" s="187">
        <v>0</v>
      </c>
      <c r="AR3446" s="188">
        <v>0</v>
      </c>
      <c r="AS3446" s="187">
        <v>0</v>
      </c>
      <c r="AT3446" s="188">
        <v>0</v>
      </c>
      <c r="AU3446" s="187">
        <v>0</v>
      </c>
      <c r="AV3446" s="188">
        <v>0</v>
      </c>
      <c r="AW3446" s="187">
        <v>0</v>
      </c>
      <c r="AX3446" s="188">
        <v>0</v>
      </c>
      <c r="AY3446" s="187">
        <v>0</v>
      </c>
      <c r="AZ3446" s="188">
        <v>0</v>
      </c>
      <c r="BA3446" s="187">
        <v>0</v>
      </c>
      <c r="BB3446" s="188">
        <v>0</v>
      </c>
      <c r="BC3446" s="187">
        <v>0</v>
      </c>
      <c r="BD3446" s="75"/>
      <c r="BE3446" s="75"/>
      <c r="BF3446" s="75"/>
      <c r="BH3446" s="74"/>
      <c r="BI3446" s="194"/>
      <c r="BJ3446" s="74"/>
    </row>
    <row r="3447" spans="1:62" ht="11.25" customHeight="1" x14ac:dyDescent="0.2">
      <c r="A3447" s="184" t="s">
        <v>3860</v>
      </c>
      <c r="B3447" s="185">
        <v>0</v>
      </c>
      <c r="C3447" s="828">
        <v>96493</v>
      </c>
      <c r="D3447" s="284">
        <v>1E-4</v>
      </c>
      <c r="E3447" s="91">
        <v>0</v>
      </c>
      <c r="F3447" s="186">
        <v>0</v>
      </c>
      <c r="G3447" s="186">
        <v>0</v>
      </c>
      <c r="H3447" s="186">
        <v>0</v>
      </c>
      <c r="I3447" s="187">
        <v>0</v>
      </c>
      <c r="J3447" s="186">
        <v>0</v>
      </c>
      <c r="K3447" s="186">
        <v>0</v>
      </c>
      <c r="L3447" s="186">
        <v>0</v>
      </c>
      <c r="M3447" s="186">
        <v>0</v>
      </c>
      <c r="N3447" s="188">
        <v>0</v>
      </c>
      <c r="O3447" s="189">
        <v>0</v>
      </c>
      <c r="P3447" s="186">
        <v>0</v>
      </c>
      <c r="Q3447" s="189">
        <v>0</v>
      </c>
      <c r="R3447" s="189">
        <v>0</v>
      </c>
      <c r="S3447" s="189">
        <v>1E-4</v>
      </c>
      <c r="T3447" s="188">
        <v>0</v>
      </c>
      <c r="U3447" s="187">
        <v>0</v>
      </c>
      <c r="V3447" s="189">
        <v>0</v>
      </c>
      <c r="W3447" s="189">
        <v>0</v>
      </c>
      <c r="X3447" s="188">
        <v>0</v>
      </c>
      <c r="Y3447" s="188">
        <v>0</v>
      </c>
      <c r="Z3447" s="186">
        <v>0</v>
      </c>
      <c r="AA3447" s="186">
        <v>0</v>
      </c>
      <c r="AB3447" s="186">
        <v>0</v>
      </c>
      <c r="AC3447" s="186">
        <v>0</v>
      </c>
      <c r="AD3447" s="188">
        <v>0</v>
      </c>
      <c r="AE3447" s="189">
        <v>0</v>
      </c>
      <c r="AF3447" s="189">
        <v>0</v>
      </c>
      <c r="AG3447" s="189">
        <v>0</v>
      </c>
      <c r="AH3447" s="191">
        <v>0</v>
      </c>
      <c r="AI3447" s="186">
        <v>0</v>
      </c>
      <c r="AJ3447" s="192">
        <v>7501943413276</v>
      </c>
      <c r="AK3447" s="192">
        <v>96562</v>
      </c>
      <c r="AL3447" s="90" t="s">
        <v>278</v>
      </c>
      <c r="AM3447" s="75">
        <v>96493</v>
      </c>
      <c r="AN3447" s="76"/>
      <c r="AO3447" s="188">
        <v>0</v>
      </c>
      <c r="AP3447" s="188">
        <v>0</v>
      </c>
      <c r="AQ3447" s="187">
        <v>0</v>
      </c>
      <c r="AR3447" s="188">
        <v>0</v>
      </c>
      <c r="AS3447" s="187">
        <v>0</v>
      </c>
      <c r="AT3447" s="188">
        <v>0</v>
      </c>
      <c r="AU3447" s="187">
        <v>0</v>
      </c>
      <c r="AV3447" s="188">
        <v>0</v>
      </c>
      <c r="AW3447" s="187">
        <v>0</v>
      </c>
      <c r="AX3447" s="188">
        <v>0</v>
      </c>
      <c r="AY3447" s="187">
        <v>0</v>
      </c>
      <c r="AZ3447" s="188">
        <v>0</v>
      </c>
      <c r="BA3447" s="187">
        <v>0</v>
      </c>
      <c r="BB3447" s="188">
        <v>0</v>
      </c>
      <c r="BC3447" s="187">
        <v>0</v>
      </c>
      <c r="BD3447" s="75"/>
      <c r="BE3447" s="75"/>
      <c r="BH3447" s="74"/>
      <c r="BI3447" s="194"/>
      <c r="BJ3447" s="74"/>
    </row>
    <row r="3448" spans="1:62" ht="11.25" customHeight="1" x14ac:dyDescent="0.2">
      <c r="A3448" s="184" t="s">
        <v>3861</v>
      </c>
      <c r="B3448" s="185">
        <v>0</v>
      </c>
      <c r="C3448" s="829">
        <v>96636</v>
      </c>
      <c r="D3448" s="284">
        <v>1E-4</v>
      </c>
      <c r="E3448" s="91">
        <v>0</v>
      </c>
      <c r="F3448" s="186">
        <v>0</v>
      </c>
      <c r="G3448" s="186">
        <v>0</v>
      </c>
      <c r="H3448" s="186">
        <v>0</v>
      </c>
      <c r="I3448" s="187">
        <v>0</v>
      </c>
      <c r="J3448" s="186">
        <v>0</v>
      </c>
      <c r="K3448" s="186">
        <v>0</v>
      </c>
      <c r="L3448" s="186">
        <v>0</v>
      </c>
      <c r="M3448" s="186">
        <v>0</v>
      </c>
      <c r="N3448" s="188">
        <v>0</v>
      </c>
      <c r="O3448" s="189">
        <v>0</v>
      </c>
      <c r="P3448" s="186">
        <v>0</v>
      </c>
      <c r="Q3448" s="189">
        <v>0</v>
      </c>
      <c r="R3448" s="189">
        <v>0</v>
      </c>
      <c r="S3448" s="189">
        <v>1E-4</v>
      </c>
      <c r="T3448" s="188">
        <v>0</v>
      </c>
      <c r="U3448" s="187">
        <v>0</v>
      </c>
      <c r="V3448" s="189">
        <v>0</v>
      </c>
      <c r="W3448" s="189">
        <v>0</v>
      </c>
      <c r="X3448" s="188">
        <v>0</v>
      </c>
      <c r="Y3448" s="188">
        <v>0</v>
      </c>
      <c r="Z3448" s="186">
        <v>0</v>
      </c>
      <c r="AA3448" s="186">
        <v>0</v>
      </c>
      <c r="AB3448" s="186">
        <v>0</v>
      </c>
      <c r="AC3448" s="186">
        <v>0</v>
      </c>
      <c r="AD3448" s="188">
        <v>0</v>
      </c>
      <c r="AE3448" s="189">
        <v>0</v>
      </c>
      <c r="AF3448" s="189">
        <v>0</v>
      </c>
      <c r="AG3448" s="189">
        <v>0</v>
      </c>
      <c r="AH3448" s="191">
        <v>0</v>
      </c>
      <c r="AI3448" s="186">
        <v>0</v>
      </c>
      <c r="AJ3448" s="192">
        <v>7501943413276</v>
      </c>
      <c r="AK3448" s="192">
        <v>96562</v>
      </c>
      <c r="AL3448" s="90" t="s">
        <v>279</v>
      </c>
      <c r="AM3448" s="75">
        <v>96636</v>
      </c>
      <c r="AN3448" s="76"/>
      <c r="AO3448" s="188">
        <v>0</v>
      </c>
      <c r="AP3448" s="188">
        <v>0</v>
      </c>
      <c r="AQ3448" s="187">
        <v>0</v>
      </c>
      <c r="AR3448" s="188">
        <v>0</v>
      </c>
      <c r="AS3448" s="187">
        <v>0</v>
      </c>
      <c r="AT3448" s="188">
        <v>0</v>
      </c>
      <c r="AU3448" s="187">
        <v>0</v>
      </c>
      <c r="AV3448" s="188">
        <v>0</v>
      </c>
      <c r="AW3448" s="187">
        <v>0</v>
      </c>
      <c r="AX3448" s="188">
        <v>0</v>
      </c>
      <c r="AY3448" s="187">
        <v>0</v>
      </c>
      <c r="AZ3448" s="188">
        <v>0</v>
      </c>
      <c r="BA3448" s="187">
        <v>0</v>
      </c>
      <c r="BB3448" s="188">
        <v>0</v>
      </c>
      <c r="BC3448" s="187">
        <v>0</v>
      </c>
      <c r="BD3448" s="75"/>
      <c r="BE3448" s="75"/>
      <c r="BH3448" s="74"/>
      <c r="BI3448" s="194"/>
      <c r="BJ3448" s="74"/>
    </row>
    <row r="3449" spans="1:62" ht="11.25" customHeight="1" x14ac:dyDescent="0.2">
      <c r="A3449" s="184" t="s">
        <v>3862</v>
      </c>
      <c r="B3449" s="185">
        <v>0</v>
      </c>
      <c r="C3449" s="858">
        <v>96348</v>
      </c>
      <c r="D3449" s="284">
        <v>1E-4</v>
      </c>
      <c r="E3449" s="91">
        <v>0</v>
      </c>
      <c r="F3449" s="186">
        <v>0</v>
      </c>
      <c r="G3449" s="186">
        <v>0</v>
      </c>
      <c r="H3449" s="186">
        <v>0</v>
      </c>
      <c r="I3449" s="187">
        <v>0</v>
      </c>
      <c r="J3449" s="186">
        <v>0</v>
      </c>
      <c r="K3449" s="186">
        <v>0</v>
      </c>
      <c r="L3449" s="186">
        <v>0</v>
      </c>
      <c r="M3449" s="186">
        <v>0</v>
      </c>
      <c r="N3449" s="188">
        <v>0</v>
      </c>
      <c r="O3449" s="189">
        <v>0</v>
      </c>
      <c r="P3449" s="186">
        <v>0</v>
      </c>
      <c r="Q3449" s="189">
        <v>0</v>
      </c>
      <c r="R3449" s="189">
        <v>0</v>
      </c>
      <c r="S3449" s="189">
        <v>1E-4</v>
      </c>
      <c r="T3449" s="188">
        <v>0</v>
      </c>
      <c r="U3449" s="187">
        <v>0</v>
      </c>
      <c r="V3449" s="189">
        <v>0</v>
      </c>
      <c r="W3449" s="189">
        <v>0</v>
      </c>
      <c r="X3449" s="188">
        <v>0</v>
      </c>
      <c r="Y3449" s="188">
        <v>0</v>
      </c>
      <c r="Z3449" s="186">
        <v>0</v>
      </c>
      <c r="AA3449" s="186">
        <v>0</v>
      </c>
      <c r="AB3449" s="186">
        <v>0</v>
      </c>
      <c r="AC3449" s="186">
        <v>0</v>
      </c>
      <c r="AD3449" s="188">
        <v>0</v>
      </c>
      <c r="AE3449" s="189">
        <v>0</v>
      </c>
      <c r="AF3449" s="189">
        <v>0</v>
      </c>
      <c r="AG3449" s="189">
        <v>0</v>
      </c>
      <c r="AH3449" s="191">
        <v>0</v>
      </c>
      <c r="AI3449" s="186">
        <v>0</v>
      </c>
      <c r="AJ3449" s="192">
        <v>7501943469044</v>
      </c>
      <c r="AK3449" s="192" t="s">
        <v>262</v>
      </c>
      <c r="AL3449" s="76" t="s">
        <v>278</v>
      </c>
      <c r="AM3449" s="75">
        <v>96348</v>
      </c>
      <c r="AN3449" s="76"/>
      <c r="AO3449" s="188">
        <v>0</v>
      </c>
      <c r="AP3449" s="188">
        <v>0</v>
      </c>
      <c r="AQ3449" s="187">
        <v>0</v>
      </c>
      <c r="AR3449" s="188">
        <v>0</v>
      </c>
      <c r="AS3449" s="187">
        <v>0</v>
      </c>
      <c r="AT3449" s="188">
        <v>0</v>
      </c>
      <c r="AU3449" s="187">
        <v>0</v>
      </c>
      <c r="AV3449" s="188">
        <v>0</v>
      </c>
      <c r="AW3449" s="187">
        <v>0</v>
      </c>
      <c r="AX3449" s="188">
        <v>0</v>
      </c>
      <c r="AY3449" s="187">
        <v>0</v>
      </c>
      <c r="AZ3449" s="188">
        <v>0</v>
      </c>
      <c r="BA3449" s="187">
        <v>0</v>
      </c>
      <c r="BB3449" s="188">
        <v>0</v>
      </c>
      <c r="BC3449" s="187">
        <v>0</v>
      </c>
      <c r="BD3449" s="75"/>
      <c r="BE3449" s="75"/>
      <c r="BF3449" s="75"/>
      <c r="BH3449" s="74"/>
      <c r="BI3449" s="194"/>
      <c r="BJ3449" s="74"/>
    </row>
    <row r="3450" spans="1:62" ht="11.25" customHeight="1" x14ac:dyDescent="0.2">
      <c r="A3450" s="184" t="s">
        <v>3863</v>
      </c>
      <c r="B3450" s="185">
        <v>0</v>
      </c>
      <c r="C3450" s="829">
        <v>96490</v>
      </c>
      <c r="D3450" s="284">
        <v>1E-4</v>
      </c>
      <c r="E3450" s="91">
        <v>0</v>
      </c>
      <c r="F3450" s="186">
        <v>0</v>
      </c>
      <c r="G3450" s="186">
        <v>0</v>
      </c>
      <c r="H3450" s="186">
        <v>0</v>
      </c>
      <c r="I3450" s="187">
        <v>0</v>
      </c>
      <c r="J3450" s="186">
        <v>0</v>
      </c>
      <c r="K3450" s="186">
        <v>0</v>
      </c>
      <c r="L3450" s="186">
        <v>0</v>
      </c>
      <c r="M3450" s="186">
        <v>0</v>
      </c>
      <c r="N3450" s="188">
        <v>0</v>
      </c>
      <c r="O3450" s="189">
        <v>0</v>
      </c>
      <c r="P3450" s="186">
        <v>0</v>
      </c>
      <c r="Q3450" s="189">
        <v>0</v>
      </c>
      <c r="R3450" s="189">
        <v>0</v>
      </c>
      <c r="S3450" s="189">
        <v>1E-4</v>
      </c>
      <c r="T3450" s="188">
        <v>0</v>
      </c>
      <c r="U3450" s="187">
        <v>0</v>
      </c>
      <c r="V3450" s="189">
        <v>0</v>
      </c>
      <c r="W3450" s="189">
        <v>0</v>
      </c>
      <c r="X3450" s="188">
        <v>0</v>
      </c>
      <c r="Y3450" s="188">
        <v>0</v>
      </c>
      <c r="Z3450" s="186">
        <v>0</v>
      </c>
      <c r="AA3450" s="186">
        <v>0</v>
      </c>
      <c r="AB3450" s="186">
        <v>0</v>
      </c>
      <c r="AC3450" s="186">
        <v>0</v>
      </c>
      <c r="AD3450" s="188">
        <v>0</v>
      </c>
      <c r="AE3450" s="189">
        <v>0</v>
      </c>
      <c r="AF3450" s="189">
        <v>0</v>
      </c>
      <c r="AG3450" s="189">
        <v>0</v>
      </c>
      <c r="AH3450" s="191">
        <v>0</v>
      </c>
      <c r="AI3450" s="186">
        <v>0</v>
      </c>
      <c r="AJ3450" s="192">
        <v>7501943469044</v>
      </c>
      <c r="AK3450" s="192">
        <v>96348</v>
      </c>
      <c r="AL3450" s="76" t="s">
        <v>278</v>
      </c>
      <c r="AM3450" s="75">
        <v>96490</v>
      </c>
      <c r="AN3450" s="76"/>
      <c r="AO3450" s="188">
        <v>0</v>
      </c>
      <c r="AP3450" s="188">
        <v>0</v>
      </c>
      <c r="AQ3450" s="187">
        <v>0</v>
      </c>
      <c r="AR3450" s="188">
        <v>0</v>
      </c>
      <c r="AS3450" s="187">
        <v>0</v>
      </c>
      <c r="AT3450" s="188">
        <v>0</v>
      </c>
      <c r="AU3450" s="187">
        <v>0</v>
      </c>
      <c r="AV3450" s="188">
        <v>0</v>
      </c>
      <c r="AW3450" s="187">
        <v>0</v>
      </c>
      <c r="AX3450" s="188">
        <v>0</v>
      </c>
      <c r="AY3450" s="187">
        <v>0</v>
      </c>
      <c r="AZ3450" s="188">
        <v>0</v>
      </c>
      <c r="BA3450" s="187">
        <v>0</v>
      </c>
      <c r="BB3450" s="188">
        <v>0</v>
      </c>
      <c r="BC3450" s="187">
        <v>0</v>
      </c>
      <c r="BD3450" s="75"/>
      <c r="BE3450" s="75"/>
      <c r="BF3450" s="75"/>
      <c r="BH3450" s="74"/>
      <c r="BI3450" s="194"/>
      <c r="BJ3450" s="74"/>
    </row>
    <row r="3451" spans="1:62" ht="11.25" customHeight="1" x14ac:dyDescent="0.3">
      <c r="A3451" s="184" t="s">
        <v>3864</v>
      </c>
      <c r="B3451" s="185">
        <v>0</v>
      </c>
      <c r="C3451" s="871">
        <v>96578</v>
      </c>
      <c r="D3451" s="284">
        <v>1E-4</v>
      </c>
      <c r="E3451" s="91">
        <v>0</v>
      </c>
      <c r="F3451" s="186">
        <v>0</v>
      </c>
      <c r="G3451" s="186">
        <v>0</v>
      </c>
      <c r="H3451" s="186">
        <v>0</v>
      </c>
      <c r="I3451" s="187">
        <v>0</v>
      </c>
      <c r="J3451" s="186">
        <v>0</v>
      </c>
      <c r="K3451" s="186">
        <v>0</v>
      </c>
      <c r="L3451" s="186">
        <v>0</v>
      </c>
      <c r="M3451" s="186">
        <v>0</v>
      </c>
      <c r="N3451" s="188">
        <v>0</v>
      </c>
      <c r="O3451" s="189">
        <v>0</v>
      </c>
      <c r="P3451" s="186">
        <v>0</v>
      </c>
      <c r="Q3451" s="189">
        <v>0</v>
      </c>
      <c r="R3451" s="189">
        <v>0</v>
      </c>
      <c r="S3451" s="189">
        <v>1E-4</v>
      </c>
      <c r="T3451" s="188">
        <v>0</v>
      </c>
      <c r="U3451" s="187">
        <v>0</v>
      </c>
      <c r="V3451" s="189">
        <v>0</v>
      </c>
      <c r="W3451" s="189">
        <v>0</v>
      </c>
      <c r="X3451" s="188">
        <v>0</v>
      </c>
      <c r="Y3451" s="188">
        <v>0</v>
      </c>
      <c r="Z3451" s="186">
        <v>0</v>
      </c>
      <c r="AA3451" s="186">
        <v>0</v>
      </c>
      <c r="AB3451" s="186">
        <v>0</v>
      </c>
      <c r="AC3451" s="186">
        <v>0</v>
      </c>
      <c r="AD3451" s="188">
        <v>0</v>
      </c>
      <c r="AE3451" s="189">
        <v>0</v>
      </c>
      <c r="AF3451" s="189">
        <v>0</v>
      </c>
      <c r="AG3451" s="189">
        <v>0</v>
      </c>
      <c r="AH3451" s="191">
        <v>0</v>
      </c>
      <c r="AI3451" s="186">
        <v>0</v>
      </c>
      <c r="AJ3451" s="192">
        <v>7501943493353</v>
      </c>
      <c r="AK3451" s="192" t="s">
        <v>262</v>
      </c>
      <c r="AL3451" s="76" t="s">
        <v>278</v>
      </c>
      <c r="AM3451" s="75">
        <v>96578</v>
      </c>
      <c r="AO3451" s="188">
        <v>0</v>
      </c>
      <c r="AP3451" s="188">
        <v>0</v>
      </c>
      <c r="AQ3451" s="187">
        <v>0</v>
      </c>
      <c r="AR3451" s="188">
        <v>0</v>
      </c>
      <c r="AS3451" s="187">
        <v>0</v>
      </c>
      <c r="AT3451" s="188">
        <v>0</v>
      </c>
      <c r="AU3451" s="187">
        <v>0</v>
      </c>
      <c r="AV3451" s="188">
        <v>0</v>
      </c>
      <c r="AW3451" s="187">
        <v>0</v>
      </c>
      <c r="AX3451" s="188">
        <v>0</v>
      </c>
      <c r="AY3451" s="187">
        <v>0</v>
      </c>
      <c r="AZ3451" s="188">
        <v>0</v>
      </c>
      <c r="BA3451" s="187">
        <v>0</v>
      </c>
      <c r="BB3451" s="188">
        <v>0</v>
      </c>
      <c r="BC3451" s="187">
        <v>0</v>
      </c>
      <c r="BD3451" s="75"/>
      <c r="BE3451" s="75"/>
      <c r="BF3451" s="75"/>
      <c r="BH3451" s="74"/>
      <c r="BI3451" s="194"/>
      <c r="BJ3451" s="74"/>
    </row>
    <row r="3452" spans="1:62" ht="11.25" customHeight="1" x14ac:dyDescent="0.3">
      <c r="A3452" s="184" t="s">
        <v>3865</v>
      </c>
      <c r="B3452" s="185">
        <v>0</v>
      </c>
      <c r="C3452" s="871">
        <v>96739</v>
      </c>
      <c r="D3452" s="284">
        <v>1E-4</v>
      </c>
      <c r="E3452" s="91">
        <v>0</v>
      </c>
      <c r="F3452" s="186">
        <v>0</v>
      </c>
      <c r="G3452" s="186">
        <v>0</v>
      </c>
      <c r="H3452" s="186">
        <v>0</v>
      </c>
      <c r="I3452" s="187">
        <v>0</v>
      </c>
      <c r="J3452" s="186">
        <v>0</v>
      </c>
      <c r="K3452" s="186">
        <v>0</v>
      </c>
      <c r="L3452" s="186">
        <v>0</v>
      </c>
      <c r="M3452" s="186">
        <v>0</v>
      </c>
      <c r="N3452" s="188">
        <v>0</v>
      </c>
      <c r="O3452" s="189">
        <v>0</v>
      </c>
      <c r="P3452" s="186">
        <v>0</v>
      </c>
      <c r="Q3452" s="189">
        <v>0</v>
      </c>
      <c r="R3452" s="189">
        <v>0</v>
      </c>
      <c r="S3452" s="189">
        <v>1E-4</v>
      </c>
      <c r="T3452" s="188">
        <v>0</v>
      </c>
      <c r="U3452" s="187">
        <v>0</v>
      </c>
      <c r="V3452" s="189">
        <v>0</v>
      </c>
      <c r="W3452" s="189">
        <v>0</v>
      </c>
      <c r="X3452" s="188">
        <v>0</v>
      </c>
      <c r="Y3452" s="188">
        <v>0</v>
      </c>
      <c r="Z3452" s="186">
        <v>0</v>
      </c>
      <c r="AA3452" s="186">
        <v>0</v>
      </c>
      <c r="AB3452" s="186">
        <v>0</v>
      </c>
      <c r="AC3452" s="186">
        <v>0</v>
      </c>
      <c r="AD3452" s="188">
        <v>0</v>
      </c>
      <c r="AE3452" s="189">
        <v>0</v>
      </c>
      <c r="AF3452" s="189">
        <v>0</v>
      </c>
      <c r="AG3452" s="189">
        <v>0</v>
      </c>
      <c r="AH3452" s="191">
        <v>0</v>
      </c>
      <c r="AI3452" s="186">
        <v>0</v>
      </c>
      <c r="AJ3452" s="192">
        <v>7506425613441</v>
      </c>
      <c r="AK3452" s="192">
        <v>96739</v>
      </c>
      <c r="AL3452" s="76" t="s">
        <v>278</v>
      </c>
      <c r="AM3452" s="75">
        <v>96739</v>
      </c>
      <c r="AO3452" s="188">
        <v>0</v>
      </c>
      <c r="AP3452" s="188">
        <v>0</v>
      </c>
      <c r="AQ3452" s="187">
        <v>0</v>
      </c>
      <c r="AR3452" s="188">
        <v>0</v>
      </c>
      <c r="AS3452" s="187">
        <v>0</v>
      </c>
      <c r="AT3452" s="188">
        <v>0</v>
      </c>
      <c r="AU3452" s="187">
        <v>0</v>
      </c>
      <c r="AV3452" s="188">
        <v>0</v>
      </c>
      <c r="AW3452" s="187">
        <v>0</v>
      </c>
      <c r="AX3452" s="188">
        <v>0</v>
      </c>
      <c r="AY3452" s="187">
        <v>0</v>
      </c>
      <c r="AZ3452" s="188">
        <v>0</v>
      </c>
      <c r="BA3452" s="187">
        <v>0</v>
      </c>
      <c r="BB3452" s="188">
        <v>0</v>
      </c>
      <c r="BC3452" s="187">
        <v>0</v>
      </c>
      <c r="BD3452" s="75"/>
      <c r="BE3452" s="75"/>
      <c r="BF3452" s="75"/>
      <c r="BH3452" s="74"/>
      <c r="BI3452" s="194"/>
      <c r="BJ3452" s="74"/>
    </row>
    <row r="3453" spans="1:62" ht="11.25" customHeight="1" x14ac:dyDescent="0.3">
      <c r="A3453" s="184" t="s">
        <v>3866</v>
      </c>
      <c r="B3453" s="185">
        <v>0</v>
      </c>
      <c r="C3453" s="858">
        <v>96600</v>
      </c>
      <c r="D3453" s="284">
        <v>1E-4</v>
      </c>
      <c r="E3453" s="91">
        <v>0</v>
      </c>
      <c r="F3453" s="186">
        <v>0</v>
      </c>
      <c r="G3453" s="186">
        <v>0</v>
      </c>
      <c r="H3453" s="186">
        <v>0</v>
      </c>
      <c r="I3453" s="187">
        <v>0</v>
      </c>
      <c r="J3453" s="186">
        <v>0</v>
      </c>
      <c r="K3453" s="186">
        <v>0</v>
      </c>
      <c r="L3453" s="186">
        <v>0</v>
      </c>
      <c r="M3453" s="186">
        <v>0</v>
      </c>
      <c r="N3453" s="188">
        <v>0</v>
      </c>
      <c r="O3453" s="189">
        <v>0</v>
      </c>
      <c r="P3453" s="186">
        <v>0</v>
      </c>
      <c r="Q3453" s="189">
        <v>0</v>
      </c>
      <c r="R3453" s="189">
        <v>0</v>
      </c>
      <c r="S3453" s="189">
        <v>1E-4</v>
      </c>
      <c r="T3453" s="188">
        <v>0</v>
      </c>
      <c r="U3453" s="187">
        <v>0</v>
      </c>
      <c r="V3453" s="189">
        <v>0</v>
      </c>
      <c r="W3453" s="189">
        <v>0</v>
      </c>
      <c r="X3453" s="188">
        <v>0</v>
      </c>
      <c r="Y3453" s="188">
        <v>0</v>
      </c>
      <c r="Z3453" s="186">
        <v>0</v>
      </c>
      <c r="AA3453" s="186">
        <v>0</v>
      </c>
      <c r="AB3453" s="186">
        <v>0</v>
      </c>
      <c r="AC3453" s="186">
        <v>0</v>
      </c>
      <c r="AD3453" s="188">
        <v>0</v>
      </c>
      <c r="AE3453" s="189">
        <v>0</v>
      </c>
      <c r="AF3453" s="189">
        <v>0</v>
      </c>
      <c r="AG3453" s="189">
        <v>0</v>
      </c>
      <c r="AH3453" s="191">
        <v>0</v>
      </c>
      <c r="AI3453" s="186">
        <v>0</v>
      </c>
      <c r="AJ3453" s="192">
        <v>7501943494022</v>
      </c>
      <c r="AK3453" s="192">
        <v>96587</v>
      </c>
      <c r="AL3453" s="76" t="s">
        <v>278</v>
      </c>
      <c r="AM3453" s="75">
        <v>96600</v>
      </c>
      <c r="AO3453" s="188">
        <v>0</v>
      </c>
      <c r="AP3453" s="188">
        <v>0</v>
      </c>
      <c r="AQ3453" s="187">
        <v>0</v>
      </c>
      <c r="AR3453" s="188">
        <v>0</v>
      </c>
      <c r="AS3453" s="187">
        <v>0</v>
      </c>
      <c r="AT3453" s="188">
        <v>0</v>
      </c>
      <c r="AU3453" s="187">
        <v>0</v>
      </c>
      <c r="AV3453" s="188">
        <v>0</v>
      </c>
      <c r="AW3453" s="187">
        <v>0</v>
      </c>
      <c r="AX3453" s="188">
        <v>0</v>
      </c>
      <c r="AY3453" s="187">
        <v>0</v>
      </c>
      <c r="AZ3453" s="188">
        <v>0</v>
      </c>
      <c r="BA3453" s="187">
        <v>0</v>
      </c>
      <c r="BB3453" s="188">
        <v>0</v>
      </c>
      <c r="BC3453" s="187">
        <v>0</v>
      </c>
      <c r="BD3453" s="75"/>
      <c r="BE3453" s="75"/>
      <c r="BF3453" s="75"/>
      <c r="BH3453" s="74"/>
      <c r="BI3453" s="194"/>
      <c r="BJ3453" s="74"/>
    </row>
    <row r="3454" spans="1:62" ht="11.25" customHeight="1" x14ac:dyDescent="0.3">
      <c r="A3454" s="184" t="s">
        <v>3867</v>
      </c>
      <c r="B3454" s="185">
        <v>0</v>
      </c>
      <c r="C3454" s="832">
        <v>96587</v>
      </c>
      <c r="D3454" s="284">
        <v>27225.600000000002</v>
      </c>
      <c r="E3454" s="91">
        <v>12.198902495401899</v>
      </c>
      <c r="F3454" s="186">
        <v>68000</v>
      </c>
      <c r="G3454" s="186">
        <v>68000</v>
      </c>
      <c r="H3454" s="186">
        <v>19468</v>
      </c>
      <c r="I3454" s="187">
        <v>28.629411764705882</v>
      </c>
      <c r="J3454" s="186">
        <v>73200.093999999997</v>
      </c>
      <c r="K3454" s="186">
        <v>66954.219882310092</v>
      </c>
      <c r="L3454" s="186">
        <v>5798.4000000000005</v>
      </c>
      <c r="M3454" s="186">
        <v>8.6602457771776535</v>
      </c>
      <c r="N3454" s="188">
        <v>0</v>
      </c>
      <c r="O3454" s="189">
        <v>1843.2</v>
      </c>
      <c r="P3454" s="186">
        <v>1843.2</v>
      </c>
      <c r="Q3454" s="189">
        <v>10.439330856596989</v>
      </c>
      <c r="R3454" s="189">
        <v>16.760306346054694</v>
      </c>
      <c r="S3454" s="189">
        <v>40895.200000000004</v>
      </c>
      <c r="T3454" s="188">
        <v>31372.800000000003</v>
      </c>
      <c r="U3454" s="187">
        <v>14.057127417127436</v>
      </c>
      <c r="V3454" s="189">
        <v>9984</v>
      </c>
      <c r="W3454" s="189">
        <v>0</v>
      </c>
      <c r="X3454" s="188">
        <v>21388.800000000003</v>
      </c>
      <c r="Y3454" s="188">
        <v>0</v>
      </c>
      <c r="Z3454" s="186">
        <v>0</v>
      </c>
      <c r="AA3454" s="186">
        <v>0</v>
      </c>
      <c r="AB3454" s="186">
        <v>0</v>
      </c>
      <c r="AC3454" s="186">
        <v>0</v>
      </c>
      <c r="AD3454" s="188">
        <v>230.39999999999964</v>
      </c>
      <c r="AE3454" s="189">
        <v>0</v>
      </c>
      <c r="AF3454" s="189">
        <v>0</v>
      </c>
      <c r="AG3454" s="189">
        <v>0</v>
      </c>
      <c r="AH3454" s="191">
        <v>0</v>
      </c>
      <c r="AI3454" s="186">
        <v>64295.216</v>
      </c>
      <c r="AJ3454" s="192">
        <v>7501943494022</v>
      </c>
      <c r="AK3454" s="192" t="s">
        <v>262</v>
      </c>
      <c r="AL3454" s="76" t="s">
        <v>278</v>
      </c>
      <c r="AM3454" s="75">
        <v>96587</v>
      </c>
      <c r="AO3454" s="188">
        <v>55705.599999999999</v>
      </c>
      <c r="AP3454" s="188">
        <v>61785.599999999999</v>
      </c>
      <c r="AQ3454" s="187">
        <v>95.791627906976743</v>
      </c>
      <c r="AR3454" s="188">
        <v>40972.799999999996</v>
      </c>
      <c r="AS3454" s="187">
        <v>62.079999999999991</v>
      </c>
      <c r="AT3454" s="188">
        <v>64358.400000000001</v>
      </c>
      <c r="AU3454" s="187">
        <v>115.13715956721806</v>
      </c>
      <c r="AV3454" s="188">
        <v>60710.400000000009</v>
      </c>
      <c r="AW3454" s="187">
        <v>77.043654822335043</v>
      </c>
      <c r="AX3454" s="188">
        <v>31910.399999999998</v>
      </c>
      <c r="AY3454" s="187">
        <v>46.996170839469805</v>
      </c>
      <c r="AZ3454" s="188">
        <v>41203.200000000004</v>
      </c>
      <c r="BA3454" s="187">
        <v>102.49715581537069</v>
      </c>
      <c r="BB3454" s="188">
        <v>94848</v>
      </c>
      <c r="BC3454" s="187">
        <v>142.93809150641991</v>
      </c>
      <c r="BD3454" s="75"/>
      <c r="BE3454" s="75"/>
      <c r="BF3454" s="75"/>
      <c r="BH3454" s="74"/>
      <c r="BI3454" s="194"/>
      <c r="BJ3454" s="74"/>
    </row>
    <row r="3455" spans="1:62" ht="11.25" customHeight="1" x14ac:dyDescent="0.3">
      <c r="A3455" s="184" t="s">
        <v>3868</v>
      </c>
      <c r="B3455" s="185">
        <v>0</v>
      </c>
      <c r="C3455" s="832">
        <v>96862</v>
      </c>
      <c r="D3455" s="284">
        <v>1E-4</v>
      </c>
      <c r="E3455" s="91">
        <v>0</v>
      </c>
      <c r="F3455" s="186">
        <v>0</v>
      </c>
      <c r="G3455" s="186">
        <v>0</v>
      </c>
      <c r="H3455" s="186">
        <v>0</v>
      </c>
      <c r="I3455" s="187">
        <v>0</v>
      </c>
      <c r="J3455" s="186">
        <v>0</v>
      </c>
      <c r="K3455" s="186">
        <v>0</v>
      </c>
      <c r="L3455" s="186">
        <v>0</v>
      </c>
      <c r="M3455" s="186">
        <v>0</v>
      </c>
      <c r="N3455" s="188">
        <v>0</v>
      </c>
      <c r="O3455" s="189">
        <v>0</v>
      </c>
      <c r="P3455" s="186">
        <v>0</v>
      </c>
      <c r="Q3455" s="189">
        <v>0</v>
      </c>
      <c r="R3455" s="189">
        <v>0</v>
      </c>
      <c r="S3455" s="189">
        <v>1E-4</v>
      </c>
      <c r="T3455" s="188">
        <v>0</v>
      </c>
      <c r="U3455" s="187">
        <v>0</v>
      </c>
      <c r="V3455" s="189">
        <v>0</v>
      </c>
      <c r="W3455" s="189">
        <v>0</v>
      </c>
      <c r="X3455" s="188">
        <v>0</v>
      </c>
      <c r="Y3455" s="188">
        <v>0</v>
      </c>
      <c r="Z3455" s="186">
        <v>0</v>
      </c>
      <c r="AA3455" s="186">
        <v>0</v>
      </c>
      <c r="AB3455" s="186">
        <v>0</v>
      </c>
      <c r="AC3455" s="186">
        <v>0</v>
      </c>
      <c r="AD3455" s="188">
        <v>0</v>
      </c>
      <c r="AE3455" s="189">
        <v>0</v>
      </c>
      <c r="AF3455" s="189">
        <v>0</v>
      </c>
      <c r="AG3455" s="189">
        <v>0</v>
      </c>
      <c r="AH3455" s="191">
        <v>0</v>
      </c>
      <c r="AI3455" s="186">
        <v>0</v>
      </c>
      <c r="AJ3455" s="192">
        <v>7501943494022</v>
      </c>
      <c r="AK3455" s="192" t="s">
        <v>262</v>
      </c>
      <c r="AL3455" s="76" t="s">
        <v>278</v>
      </c>
      <c r="AM3455" s="75">
        <v>96862</v>
      </c>
      <c r="AO3455" s="188">
        <v>0</v>
      </c>
      <c r="AP3455" s="188">
        <v>0</v>
      </c>
      <c r="AQ3455" s="187">
        <v>0</v>
      </c>
      <c r="AR3455" s="188">
        <v>0</v>
      </c>
      <c r="AS3455" s="187">
        <v>0</v>
      </c>
      <c r="AT3455" s="188">
        <v>0</v>
      </c>
      <c r="AU3455" s="187">
        <v>0</v>
      </c>
      <c r="AV3455" s="188">
        <v>0</v>
      </c>
      <c r="AW3455" s="187">
        <v>0</v>
      </c>
      <c r="AX3455" s="188">
        <v>0</v>
      </c>
      <c r="AY3455" s="187">
        <v>0</v>
      </c>
      <c r="AZ3455" s="188">
        <v>0</v>
      </c>
      <c r="BA3455" s="187">
        <v>0</v>
      </c>
      <c r="BB3455" s="188">
        <v>0</v>
      </c>
      <c r="BC3455" s="187">
        <v>0</v>
      </c>
      <c r="BD3455" s="75"/>
      <c r="BE3455" s="75"/>
      <c r="BF3455" s="75"/>
      <c r="BH3455" s="74"/>
      <c r="BI3455" s="194"/>
      <c r="BJ3455" s="74"/>
    </row>
    <row r="3456" spans="1:62" ht="11.25" customHeight="1" x14ac:dyDescent="0.3">
      <c r="A3456" s="184" t="s">
        <v>3869</v>
      </c>
      <c r="B3456" s="185">
        <v>0</v>
      </c>
      <c r="C3456" s="832">
        <v>96814</v>
      </c>
      <c r="D3456" s="284">
        <v>1E-4</v>
      </c>
      <c r="E3456" s="91">
        <v>0</v>
      </c>
      <c r="F3456" s="186">
        <v>0</v>
      </c>
      <c r="G3456" s="186">
        <v>0</v>
      </c>
      <c r="H3456" s="186">
        <v>0</v>
      </c>
      <c r="I3456" s="187">
        <v>0</v>
      </c>
      <c r="J3456" s="186">
        <v>0</v>
      </c>
      <c r="K3456" s="186">
        <v>0</v>
      </c>
      <c r="L3456" s="186">
        <v>0</v>
      </c>
      <c r="M3456" s="186">
        <v>0</v>
      </c>
      <c r="N3456" s="188">
        <v>0</v>
      </c>
      <c r="O3456" s="189">
        <v>0</v>
      </c>
      <c r="P3456" s="186">
        <v>0</v>
      </c>
      <c r="Q3456" s="189">
        <v>0</v>
      </c>
      <c r="R3456" s="189">
        <v>0</v>
      </c>
      <c r="S3456" s="189">
        <v>1E-4</v>
      </c>
      <c r="T3456" s="188">
        <v>0</v>
      </c>
      <c r="U3456" s="187">
        <v>0</v>
      </c>
      <c r="V3456" s="189">
        <v>0</v>
      </c>
      <c r="W3456" s="189">
        <v>0</v>
      </c>
      <c r="X3456" s="188">
        <v>0</v>
      </c>
      <c r="Y3456" s="188">
        <v>0</v>
      </c>
      <c r="Z3456" s="186">
        <v>0</v>
      </c>
      <c r="AA3456" s="186">
        <v>0</v>
      </c>
      <c r="AB3456" s="186">
        <v>0</v>
      </c>
      <c r="AC3456" s="186">
        <v>0</v>
      </c>
      <c r="AD3456" s="188">
        <v>0</v>
      </c>
      <c r="AE3456" s="189">
        <v>0</v>
      </c>
      <c r="AF3456" s="189">
        <v>0</v>
      </c>
      <c r="AG3456" s="189">
        <v>0</v>
      </c>
      <c r="AH3456" s="191">
        <v>0</v>
      </c>
      <c r="AI3456" s="186">
        <v>0</v>
      </c>
      <c r="AJ3456" s="192">
        <v>7501943494022</v>
      </c>
      <c r="AK3456" s="192">
        <v>96587</v>
      </c>
      <c r="AL3456" s="76" t="s">
        <v>278</v>
      </c>
      <c r="AM3456" s="75">
        <v>96814</v>
      </c>
      <c r="AO3456" s="188">
        <v>0</v>
      </c>
      <c r="AP3456" s="188">
        <v>0</v>
      </c>
      <c r="AQ3456" s="187">
        <v>0</v>
      </c>
      <c r="AR3456" s="188">
        <v>0</v>
      </c>
      <c r="AS3456" s="187">
        <v>0</v>
      </c>
      <c r="AT3456" s="188">
        <v>0</v>
      </c>
      <c r="AU3456" s="187">
        <v>0</v>
      </c>
      <c r="AV3456" s="188">
        <v>0</v>
      </c>
      <c r="AW3456" s="187">
        <v>0</v>
      </c>
      <c r="AX3456" s="188">
        <v>0</v>
      </c>
      <c r="AY3456" s="187">
        <v>0</v>
      </c>
      <c r="AZ3456" s="188">
        <v>0</v>
      </c>
      <c r="BA3456" s="187">
        <v>0</v>
      </c>
      <c r="BB3456" s="188">
        <v>0</v>
      </c>
      <c r="BC3456" s="187">
        <v>0</v>
      </c>
      <c r="BD3456" s="75"/>
      <c r="BE3456" s="75"/>
      <c r="BF3456" s="75"/>
      <c r="BH3456" s="74"/>
      <c r="BI3456" s="194"/>
      <c r="BJ3456" s="74"/>
    </row>
    <row r="3457" spans="1:62" ht="11.25" customHeight="1" x14ac:dyDescent="0.3">
      <c r="A3457" s="184" t="s">
        <v>3870</v>
      </c>
      <c r="B3457" s="185">
        <v>0</v>
      </c>
      <c r="C3457" s="832">
        <v>96748</v>
      </c>
      <c r="D3457" s="284">
        <v>1E-4</v>
      </c>
      <c r="E3457" s="91">
        <v>0</v>
      </c>
      <c r="F3457" s="186">
        <v>0</v>
      </c>
      <c r="G3457" s="186">
        <v>0</v>
      </c>
      <c r="H3457" s="186">
        <v>0</v>
      </c>
      <c r="I3457" s="187">
        <v>0</v>
      </c>
      <c r="J3457" s="186">
        <v>0</v>
      </c>
      <c r="K3457" s="186">
        <v>0</v>
      </c>
      <c r="L3457" s="186">
        <v>0</v>
      </c>
      <c r="M3457" s="186">
        <v>0</v>
      </c>
      <c r="N3457" s="188">
        <v>0</v>
      </c>
      <c r="O3457" s="189">
        <v>0</v>
      </c>
      <c r="P3457" s="186">
        <v>0</v>
      </c>
      <c r="Q3457" s="189">
        <v>0</v>
      </c>
      <c r="R3457" s="189">
        <v>0</v>
      </c>
      <c r="S3457" s="189">
        <v>1E-4</v>
      </c>
      <c r="T3457" s="188">
        <v>0</v>
      </c>
      <c r="U3457" s="187">
        <v>0</v>
      </c>
      <c r="V3457" s="189">
        <v>0</v>
      </c>
      <c r="W3457" s="189">
        <v>0</v>
      </c>
      <c r="X3457" s="188">
        <v>0</v>
      </c>
      <c r="Y3457" s="188">
        <v>0</v>
      </c>
      <c r="Z3457" s="186">
        <v>0</v>
      </c>
      <c r="AA3457" s="186">
        <v>0</v>
      </c>
      <c r="AB3457" s="186">
        <v>0</v>
      </c>
      <c r="AC3457" s="186">
        <v>0</v>
      </c>
      <c r="AD3457" s="188">
        <v>0</v>
      </c>
      <c r="AE3457" s="189">
        <v>0</v>
      </c>
      <c r="AF3457" s="189">
        <v>0</v>
      </c>
      <c r="AG3457" s="189">
        <v>0</v>
      </c>
      <c r="AH3457" s="191">
        <v>0</v>
      </c>
      <c r="AI3457" s="186">
        <v>0</v>
      </c>
      <c r="AJ3457" s="192">
        <v>7501943494022</v>
      </c>
      <c r="AK3457" s="192" t="s">
        <v>531</v>
      </c>
      <c r="AL3457" s="76" t="s">
        <v>278</v>
      </c>
      <c r="AM3457" s="75">
        <v>96748</v>
      </c>
      <c r="AO3457" s="188">
        <v>0</v>
      </c>
      <c r="AP3457" s="188">
        <v>0</v>
      </c>
      <c r="AQ3457" s="187">
        <v>0</v>
      </c>
      <c r="AR3457" s="188">
        <v>0</v>
      </c>
      <c r="AS3457" s="187">
        <v>0</v>
      </c>
      <c r="AT3457" s="188">
        <v>0</v>
      </c>
      <c r="AU3457" s="187">
        <v>0</v>
      </c>
      <c r="AV3457" s="188">
        <v>0</v>
      </c>
      <c r="AW3457" s="187">
        <v>0</v>
      </c>
      <c r="AX3457" s="188">
        <v>0</v>
      </c>
      <c r="AY3457" s="187">
        <v>0</v>
      </c>
      <c r="AZ3457" s="188">
        <v>0</v>
      </c>
      <c r="BA3457" s="187">
        <v>0</v>
      </c>
      <c r="BB3457" s="188">
        <v>0</v>
      </c>
      <c r="BC3457" s="187">
        <v>0</v>
      </c>
      <c r="BD3457" s="75"/>
      <c r="BE3457" s="75"/>
      <c r="BF3457" s="75"/>
      <c r="BH3457" s="74"/>
      <c r="BI3457" s="194"/>
      <c r="BJ3457" s="74"/>
    </row>
    <row r="3458" spans="1:62" ht="11.25" customHeight="1" x14ac:dyDescent="0.3">
      <c r="A3458" s="184" t="s">
        <v>3871</v>
      </c>
      <c r="B3458" s="185">
        <v>0</v>
      </c>
      <c r="C3458" s="832">
        <v>96809</v>
      </c>
      <c r="D3458" s="284">
        <v>1E-4</v>
      </c>
      <c r="E3458" s="91">
        <v>0</v>
      </c>
      <c r="F3458" s="186">
        <v>0</v>
      </c>
      <c r="G3458" s="186">
        <v>0</v>
      </c>
      <c r="H3458" s="186">
        <v>0</v>
      </c>
      <c r="I3458" s="187">
        <v>0</v>
      </c>
      <c r="J3458" s="186">
        <v>0</v>
      </c>
      <c r="K3458" s="186">
        <v>0</v>
      </c>
      <c r="L3458" s="186">
        <v>0</v>
      </c>
      <c r="M3458" s="186">
        <v>0</v>
      </c>
      <c r="N3458" s="188">
        <v>0</v>
      </c>
      <c r="O3458" s="189">
        <v>0</v>
      </c>
      <c r="P3458" s="186">
        <v>0</v>
      </c>
      <c r="Q3458" s="189">
        <v>0</v>
      </c>
      <c r="R3458" s="189">
        <v>0</v>
      </c>
      <c r="S3458" s="189">
        <v>1E-4</v>
      </c>
      <c r="T3458" s="188">
        <v>0</v>
      </c>
      <c r="U3458" s="187">
        <v>0</v>
      </c>
      <c r="V3458" s="189">
        <v>0</v>
      </c>
      <c r="W3458" s="189">
        <v>0</v>
      </c>
      <c r="X3458" s="188">
        <v>0</v>
      </c>
      <c r="Y3458" s="188">
        <v>0</v>
      </c>
      <c r="Z3458" s="186">
        <v>0</v>
      </c>
      <c r="AA3458" s="186">
        <v>0</v>
      </c>
      <c r="AB3458" s="186">
        <v>0</v>
      </c>
      <c r="AC3458" s="186">
        <v>0</v>
      </c>
      <c r="AD3458" s="188">
        <v>0</v>
      </c>
      <c r="AE3458" s="189">
        <v>0</v>
      </c>
      <c r="AF3458" s="189">
        <v>0</v>
      </c>
      <c r="AG3458" s="189">
        <v>0</v>
      </c>
      <c r="AH3458" s="191">
        <v>0</v>
      </c>
      <c r="AI3458" s="186">
        <v>0</v>
      </c>
      <c r="AJ3458" s="192">
        <v>0</v>
      </c>
      <c r="AK3458" s="192">
        <v>96795</v>
      </c>
      <c r="AL3458" s="76" t="s">
        <v>278</v>
      </c>
      <c r="AM3458" s="75">
        <v>96809</v>
      </c>
      <c r="AO3458" s="188">
        <v>0</v>
      </c>
      <c r="AP3458" s="188">
        <v>0</v>
      </c>
      <c r="AQ3458" s="187">
        <v>0</v>
      </c>
      <c r="AR3458" s="188">
        <v>0</v>
      </c>
      <c r="AS3458" s="187">
        <v>0</v>
      </c>
      <c r="AT3458" s="188">
        <v>0</v>
      </c>
      <c r="AU3458" s="187">
        <v>0</v>
      </c>
      <c r="AV3458" s="188">
        <v>0</v>
      </c>
      <c r="AW3458" s="187">
        <v>0</v>
      </c>
      <c r="AX3458" s="188">
        <v>0</v>
      </c>
      <c r="AY3458" s="187">
        <v>0</v>
      </c>
      <c r="AZ3458" s="188">
        <v>0</v>
      </c>
      <c r="BA3458" s="187">
        <v>0</v>
      </c>
      <c r="BB3458" s="188">
        <v>0</v>
      </c>
      <c r="BC3458" s="187">
        <v>0</v>
      </c>
      <c r="BD3458" s="75"/>
      <c r="BE3458" s="75"/>
      <c r="BF3458" s="75"/>
      <c r="BH3458" s="74"/>
      <c r="BI3458" s="194"/>
      <c r="BJ3458" s="74"/>
    </row>
    <row r="3459" spans="1:62" ht="11.25" customHeight="1" x14ac:dyDescent="0.3">
      <c r="A3459" s="184" t="s">
        <v>3872</v>
      </c>
      <c r="B3459" s="185">
        <v>0</v>
      </c>
      <c r="C3459" s="832">
        <v>96813</v>
      </c>
      <c r="D3459" s="284">
        <v>1E-4</v>
      </c>
      <c r="E3459" s="91">
        <v>0</v>
      </c>
      <c r="F3459" s="186">
        <v>0</v>
      </c>
      <c r="G3459" s="186">
        <v>0</v>
      </c>
      <c r="H3459" s="186">
        <v>0</v>
      </c>
      <c r="I3459" s="187">
        <v>0</v>
      </c>
      <c r="J3459" s="186">
        <v>0</v>
      </c>
      <c r="K3459" s="186">
        <v>0</v>
      </c>
      <c r="L3459" s="186">
        <v>0</v>
      </c>
      <c r="M3459" s="186">
        <v>0</v>
      </c>
      <c r="N3459" s="188">
        <v>0</v>
      </c>
      <c r="O3459" s="189">
        <v>0</v>
      </c>
      <c r="P3459" s="186">
        <v>0</v>
      </c>
      <c r="Q3459" s="189">
        <v>0</v>
      </c>
      <c r="R3459" s="189">
        <v>0</v>
      </c>
      <c r="S3459" s="189">
        <v>1E-4</v>
      </c>
      <c r="T3459" s="188">
        <v>0</v>
      </c>
      <c r="U3459" s="187">
        <v>0</v>
      </c>
      <c r="V3459" s="189">
        <v>0</v>
      </c>
      <c r="W3459" s="189">
        <v>0</v>
      </c>
      <c r="X3459" s="188">
        <v>0</v>
      </c>
      <c r="Y3459" s="188">
        <v>0</v>
      </c>
      <c r="Z3459" s="186">
        <v>0</v>
      </c>
      <c r="AA3459" s="186">
        <v>0</v>
      </c>
      <c r="AB3459" s="186">
        <v>0</v>
      </c>
      <c r="AC3459" s="186">
        <v>0</v>
      </c>
      <c r="AD3459" s="188">
        <v>0</v>
      </c>
      <c r="AE3459" s="189">
        <v>0</v>
      </c>
      <c r="AF3459" s="189">
        <v>0</v>
      </c>
      <c r="AG3459" s="189">
        <v>0</v>
      </c>
      <c r="AH3459" s="191">
        <v>1</v>
      </c>
      <c r="AI3459" s="186">
        <v>0</v>
      </c>
      <c r="AJ3459" s="192">
        <v>0</v>
      </c>
      <c r="AK3459" s="192">
        <v>96587</v>
      </c>
      <c r="AL3459" s="76" t="s">
        <v>278</v>
      </c>
      <c r="AM3459" s="75">
        <v>96813</v>
      </c>
      <c r="AO3459" s="188">
        <v>0</v>
      </c>
      <c r="AP3459" s="188">
        <v>0</v>
      </c>
      <c r="AQ3459" s="187">
        <v>0</v>
      </c>
      <c r="AR3459" s="188">
        <v>0</v>
      </c>
      <c r="AS3459" s="187">
        <v>0</v>
      </c>
      <c r="AT3459" s="188">
        <v>0</v>
      </c>
      <c r="AU3459" s="187">
        <v>0</v>
      </c>
      <c r="AV3459" s="188">
        <v>0</v>
      </c>
      <c r="AW3459" s="187">
        <v>0</v>
      </c>
      <c r="AX3459" s="188">
        <v>0</v>
      </c>
      <c r="AY3459" s="187">
        <v>0</v>
      </c>
      <c r="AZ3459" s="188">
        <v>0</v>
      </c>
      <c r="BA3459" s="187">
        <v>0</v>
      </c>
      <c r="BB3459" s="188">
        <v>0</v>
      </c>
      <c r="BC3459" s="187">
        <v>0</v>
      </c>
      <c r="BD3459" s="75"/>
      <c r="BE3459" s="75"/>
      <c r="BF3459" s="75"/>
      <c r="BH3459" s="74"/>
      <c r="BI3459" s="194"/>
      <c r="BJ3459" s="74"/>
    </row>
    <row r="3460" spans="1:62" ht="11.25" customHeight="1" x14ac:dyDescent="0.3">
      <c r="A3460" s="184" t="s">
        <v>3873</v>
      </c>
      <c r="B3460" s="185">
        <v>0</v>
      </c>
      <c r="C3460" s="828">
        <v>96795</v>
      </c>
      <c r="D3460" s="284">
        <v>48</v>
      </c>
      <c r="E3460" s="91">
        <v>0</v>
      </c>
      <c r="F3460" s="186">
        <v>0</v>
      </c>
      <c r="G3460" s="186">
        <v>0</v>
      </c>
      <c r="H3460" s="186">
        <v>0</v>
      </c>
      <c r="I3460" s="187">
        <v>0</v>
      </c>
      <c r="J3460" s="186">
        <v>0</v>
      </c>
      <c r="K3460" s="186">
        <v>0</v>
      </c>
      <c r="L3460" s="186">
        <v>0</v>
      </c>
      <c r="M3460" s="186">
        <v>0</v>
      </c>
      <c r="N3460" s="188">
        <v>0</v>
      </c>
      <c r="O3460" s="189">
        <v>0</v>
      </c>
      <c r="P3460" s="186">
        <v>0</v>
      </c>
      <c r="Q3460" s="189">
        <v>0</v>
      </c>
      <c r="R3460" s="189">
        <v>0</v>
      </c>
      <c r="S3460" s="189">
        <v>48</v>
      </c>
      <c r="T3460" s="188">
        <v>48</v>
      </c>
      <c r="U3460" s="187">
        <v>0</v>
      </c>
      <c r="V3460" s="189">
        <v>0</v>
      </c>
      <c r="W3460" s="189">
        <v>0</v>
      </c>
      <c r="X3460" s="188">
        <v>48</v>
      </c>
      <c r="Y3460" s="188">
        <v>0</v>
      </c>
      <c r="Z3460" s="186">
        <v>0</v>
      </c>
      <c r="AA3460" s="186">
        <v>0</v>
      </c>
      <c r="AB3460" s="186">
        <v>0</v>
      </c>
      <c r="AC3460" s="186">
        <v>0</v>
      </c>
      <c r="AD3460" s="188">
        <v>0</v>
      </c>
      <c r="AE3460" s="189">
        <v>0</v>
      </c>
      <c r="AF3460" s="189">
        <v>0</v>
      </c>
      <c r="AG3460" s="189">
        <v>0</v>
      </c>
      <c r="AH3460" s="191">
        <v>0</v>
      </c>
      <c r="AI3460" s="186">
        <v>0</v>
      </c>
      <c r="AJ3460" s="192">
        <v>7506425627042</v>
      </c>
      <c r="AK3460" s="192" t="s">
        <v>262</v>
      </c>
      <c r="AL3460" s="76" t="s">
        <v>279</v>
      </c>
      <c r="AM3460" s="75">
        <v>96795</v>
      </c>
      <c r="AO3460" s="188">
        <v>0</v>
      </c>
      <c r="AP3460" s="188">
        <v>0</v>
      </c>
      <c r="AQ3460" s="187">
        <v>0</v>
      </c>
      <c r="AR3460" s="188">
        <v>0</v>
      </c>
      <c r="AS3460" s="187">
        <v>0</v>
      </c>
      <c r="AT3460" s="188">
        <v>0</v>
      </c>
      <c r="AU3460" s="187">
        <v>0</v>
      </c>
      <c r="AV3460" s="188">
        <v>0</v>
      </c>
      <c r="AW3460" s="187">
        <v>0</v>
      </c>
      <c r="AX3460" s="188">
        <v>0</v>
      </c>
      <c r="AY3460" s="187">
        <v>0</v>
      </c>
      <c r="AZ3460" s="188">
        <v>0</v>
      </c>
      <c r="BA3460" s="187">
        <v>0</v>
      </c>
      <c r="BB3460" s="188">
        <v>0</v>
      </c>
      <c r="BC3460" s="187">
        <v>0</v>
      </c>
      <c r="BD3460" s="75"/>
      <c r="BE3460" s="75"/>
      <c r="BF3460" s="75"/>
      <c r="BH3460" s="74"/>
      <c r="BI3460" s="194"/>
      <c r="BJ3460" s="74"/>
    </row>
    <row r="3461" spans="1:62" ht="11.25" customHeight="1" x14ac:dyDescent="0.3">
      <c r="A3461" s="184" t="s">
        <v>3874</v>
      </c>
      <c r="B3461" s="185">
        <v>0</v>
      </c>
      <c r="C3461" s="828">
        <v>96755</v>
      </c>
      <c r="D3461" s="284">
        <v>1E-4</v>
      </c>
      <c r="E3461" s="91">
        <v>0</v>
      </c>
      <c r="F3461" s="186">
        <v>0</v>
      </c>
      <c r="G3461" s="186">
        <v>0</v>
      </c>
      <c r="H3461" s="186">
        <v>0</v>
      </c>
      <c r="I3461" s="187">
        <v>0</v>
      </c>
      <c r="J3461" s="186">
        <v>0</v>
      </c>
      <c r="K3461" s="186">
        <v>0</v>
      </c>
      <c r="L3461" s="186">
        <v>0</v>
      </c>
      <c r="M3461" s="186">
        <v>0</v>
      </c>
      <c r="N3461" s="188">
        <v>0</v>
      </c>
      <c r="O3461" s="189">
        <v>0</v>
      </c>
      <c r="P3461" s="186">
        <v>0</v>
      </c>
      <c r="Q3461" s="189">
        <v>0</v>
      </c>
      <c r="R3461" s="189">
        <v>0</v>
      </c>
      <c r="S3461" s="189">
        <v>1E-4</v>
      </c>
      <c r="T3461" s="188">
        <v>0</v>
      </c>
      <c r="U3461" s="187">
        <v>0</v>
      </c>
      <c r="V3461" s="189">
        <v>0</v>
      </c>
      <c r="W3461" s="189">
        <v>0</v>
      </c>
      <c r="X3461" s="188">
        <v>0</v>
      </c>
      <c r="Y3461" s="188">
        <v>0</v>
      </c>
      <c r="Z3461" s="186">
        <v>0</v>
      </c>
      <c r="AA3461" s="186">
        <v>0</v>
      </c>
      <c r="AB3461" s="186">
        <v>0</v>
      </c>
      <c r="AC3461" s="186">
        <v>0</v>
      </c>
      <c r="AD3461" s="188">
        <v>0</v>
      </c>
      <c r="AE3461" s="189">
        <v>0</v>
      </c>
      <c r="AF3461" s="189">
        <v>0</v>
      </c>
      <c r="AG3461" s="189">
        <v>0</v>
      </c>
      <c r="AH3461" s="191">
        <v>0</v>
      </c>
      <c r="AI3461" s="186">
        <v>0</v>
      </c>
      <c r="AJ3461" s="192">
        <v>7501943494022</v>
      </c>
      <c r="AK3461" s="192">
        <v>96587</v>
      </c>
      <c r="AL3461" s="76" t="s">
        <v>278</v>
      </c>
      <c r="AM3461" s="75">
        <v>96755</v>
      </c>
      <c r="AO3461" s="188">
        <v>0</v>
      </c>
      <c r="AP3461" s="188">
        <v>0</v>
      </c>
      <c r="AQ3461" s="187">
        <v>0</v>
      </c>
      <c r="AR3461" s="188">
        <v>0</v>
      </c>
      <c r="AS3461" s="187">
        <v>0</v>
      </c>
      <c r="AT3461" s="188">
        <v>0</v>
      </c>
      <c r="AU3461" s="187">
        <v>0</v>
      </c>
      <c r="AV3461" s="188">
        <v>0</v>
      </c>
      <c r="AW3461" s="187">
        <v>0</v>
      </c>
      <c r="AX3461" s="188">
        <v>0</v>
      </c>
      <c r="AY3461" s="187">
        <v>0</v>
      </c>
      <c r="AZ3461" s="188">
        <v>0</v>
      </c>
      <c r="BA3461" s="187">
        <v>0</v>
      </c>
      <c r="BB3461" s="188">
        <v>0</v>
      </c>
      <c r="BC3461" s="187">
        <v>0</v>
      </c>
      <c r="BD3461" s="75"/>
      <c r="BE3461" s="75"/>
      <c r="BF3461" s="75"/>
      <c r="BH3461" s="74"/>
      <c r="BI3461" s="194"/>
      <c r="BJ3461" s="74"/>
    </row>
    <row r="3462" spans="1:62" ht="11.25" customHeight="1" x14ac:dyDescent="0.3">
      <c r="A3462" s="184" t="s">
        <v>3875</v>
      </c>
      <c r="B3462" s="185">
        <v>0</v>
      </c>
      <c r="C3462" s="828">
        <v>96706</v>
      </c>
      <c r="D3462" s="284">
        <v>1E-4</v>
      </c>
      <c r="E3462" s="91">
        <v>0</v>
      </c>
      <c r="F3462" s="186">
        <v>0</v>
      </c>
      <c r="G3462" s="186">
        <v>0</v>
      </c>
      <c r="H3462" s="186">
        <v>0</v>
      </c>
      <c r="I3462" s="187">
        <v>0</v>
      </c>
      <c r="J3462" s="186">
        <v>0</v>
      </c>
      <c r="K3462" s="186">
        <v>0</v>
      </c>
      <c r="L3462" s="186">
        <v>0</v>
      </c>
      <c r="M3462" s="186">
        <v>0</v>
      </c>
      <c r="N3462" s="188">
        <v>0</v>
      </c>
      <c r="O3462" s="189">
        <v>0</v>
      </c>
      <c r="P3462" s="186">
        <v>0</v>
      </c>
      <c r="Q3462" s="189">
        <v>0</v>
      </c>
      <c r="R3462" s="189">
        <v>0</v>
      </c>
      <c r="S3462" s="189">
        <v>1E-4</v>
      </c>
      <c r="T3462" s="188">
        <v>0</v>
      </c>
      <c r="U3462" s="187">
        <v>0</v>
      </c>
      <c r="V3462" s="189">
        <v>0</v>
      </c>
      <c r="W3462" s="189">
        <v>0</v>
      </c>
      <c r="X3462" s="188">
        <v>0</v>
      </c>
      <c r="Y3462" s="188">
        <v>0</v>
      </c>
      <c r="Z3462" s="186">
        <v>0</v>
      </c>
      <c r="AA3462" s="186">
        <v>0</v>
      </c>
      <c r="AB3462" s="186">
        <v>0</v>
      </c>
      <c r="AC3462" s="186">
        <v>0</v>
      </c>
      <c r="AD3462" s="188">
        <v>0</v>
      </c>
      <c r="AE3462" s="189">
        <v>0</v>
      </c>
      <c r="AF3462" s="189">
        <v>0</v>
      </c>
      <c r="AG3462" s="189">
        <v>0</v>
      </c>
      <c r="AH3462" s="191">
        <v>0</v>
      </c>
      <c r="AI3462" s="186">
        <v>0</v>
      </c>
      <c r="AJ3462" s="192">
        <v>7501943494022</v>
      </c>
      <c r="AK3462" s="192">
        <v>96587</v>
      </c>
      <c r="AL3462" s="76" t="s">
        <v>278</v>
      </c>
      <c r="AM3462" s="75">
        <v>96706</v>
      </c>
      <c r="AO3462" s="188">
        <v>0</v>
      </c>
      <c r="AP3462" s="188">
        <v>0</v>
      </c>
      <c r="AQ3462" s="187">
        <v>0</v>
      </c>
      <c r="AR3462" s="188">
        <v>0</v>
      </c>
      <c r="AS3462" s="187">
        <v>0</v>
      </c>
      <c r="AT3462" s="188">
        <v>0</v>
      </c>
      <c r="AU3462" s="187">
        <v>0</v>
      </c>
      <c r="AV3462" s="188">
        <v>0</v>
      </c>
      <c r="AW3462" s="187">
        <v>0</v>
      </c>
      <c r="AX3462" s="188">
        <v>0</v>
      </c>
      <c r="AY3462" s="187">
        <v>0</v>
      </c>
      <c r="AZ3462" s="188">
        <v>0</v>
      </c>
      <c r="BA3462" s="187">
        <v>0</v>
      </c>
      <c r="BB3462" s="188">
        <v>0</v>
      </c>
      <c r="BC3462" s="187">
        <v>0</v>
      </c>
      <c r="BD3462" s="75"/>
      <c r="BE3462" s="75"/>
      <c r="BF3462" s="75"/>
      <c r="BH3462" s="74"/>
      <c r="BI3462" s="194"/>
      <c r="BJ3462" s="74"/>
    </row>
    <row r="3463" spans="1:62" ht="11.25" customHeight="1" x14ac:dyDescent="0.3">
      <c r="A3463" s="184" t="s">
        <v>3876</v>
      </c>
      <c r="B3463" s="185">
        <v>0</v>
      </c>
      <c r="C3463" s="832">
        <v>96667</v>
      </c>
      <c r="D3463" s="284">
        <v>1E-4</v>
      </c>
      <c r="E3463" s="91">
        <v>0</v>
      </c>
      <c r="F3463" s="186">
        <v>0</v>
      </c>
      <c r="G3463" s="186">
        <v>0</v>
      </c>
      <c r="H3463" s="186">
        <v>0</v>
      </c>
      <c r="I3463" s="187">
        <v>0</v>
      </c>
      <c r="J3463" s="186">
        <v>0</v>
      </c>
      <c r="K3463" s="186">
        <v>0</v>
      </c>
      <c r="L3463" s="186">
        <v>0</v>
      </c>
      <c r="M3463" s="186">
        <v>0</v>
      </c>
      <c r="N3463" s="188">
        <v>0</v>
      </c>
      <c r="O3463" s="189">
        <v>0</v>
      </c>
      <c r="P3463" s="186">
        <v>0</v>
      </c>
      <c r="Q3463" s="189">
        <v>0</v>
      </c>
      <c r="R3463" s="189">
        <v>0</v>
      </c>
      <c r="S3463" s="189">
        <v>1E-4</v>
      </c>
      <c r="T3463" s="188">
        <v>0</v>
      </c>
      <c r="U3463" s="187">
        <v>0</v>
      </c>
      <c r="V3463" s="189">
        <v>0</v>
      </c>
      <c r="W3463" s="189">
        <v>0</v>
      </c>
      <c r="X3463" s="188">
        <v>0</v>
      </c>
      <c r="Y3463" s="188">
        <v>0</v>
      </c>
      <c r="Z3463" s="186">
        <v>0</v>
      </c>
      <c r="AA3463" s="186">
        <v>0</v>
      </c>
      <c r="AB3463" s="186">
        <v>0</v>
      </c>
      <c r="AC3463" s="186">
        <v>0</v>
      </c>
      <c r="AD3463" s="188">
        <v>0</v>
      </c>
      <c r="AE3463" s="189">
        <v>0</v>
      </c>
      <c r="AF3463" s="189">
        <v>0</v>
      </c>
      <c r="AG3463" s="189">
        <v>0</v>
      </c>
      <c r="AH3463" s="191">
        <v>0</v>
      </c>
      <c r="AI3463" s="186">
        <v>0</v>
      </c>
      <c r="AJ3463" s="192">
        <v>7501943494022</v>
      </c>
      <c r="AK3463" s="192">
        <v>96587</v>
      </c>
      <c r="AL3463" s="76" t="s">
        <v>279</v>
      </c>
      <c r="AM3463" s="75">
        <v>96667</v>
      </c>
      <c r="AO3463" s="188">
        <v>0</v>
      </c>
      <c r="AP3463" s="188">
        <v>0</v>
      </c>
      <c r="AQ3463" s="187">
        <v>0</v>
      </c>
      <c r="AR3463" s="188">
        <v>0</v>
      </c>
      <c r="AS3463" s="187">
        <v>0</v>
      </c>
      <c r="AT3463" s="188">
        <v>0</v>
      </c>
      <c r="AU3463" s="187">
        <v>0</v>
      </c>
      <c r="AV3463" s="188">
        <v>0</v>
      </c>
      <c r="AW3463" s="187">
        <v>0</v>
      </c>
      <c r="AX3463" s="188">
        <v>0</v>
      </c>
      <c r="AY3463" s="187">
        <v>0</v>
      </c>
      <c r="AZ3463" s="188">
        <v>0</v>
      </c>
      <c r="BA3463" s="187">
        <v>0</v>
      </c>
      <c r="BB3463" s="188">
        <v>0</v>
      </c>
      <c r="BC3463" s="187">
        <v>0</v>
      </c>
      <c r="BD3463" s="75"/>
      <c r="BE3463" s="75"/>
      <c r="BF3463" s="75"/>
      <c r="BH3463" s="74"/>
      <c r="BI3463" s="194"/>
      <c r="BJ3463" s="74"/>
    </row>
    <row r="3464" spans="1:62" ht="11.25" customHeight="1" x14ac:dyDescent="0.3">
      <c r="A3464" s="184" t="s">
        <v>3872</v>
      </c>
      <c r="B3464" s="185">
        <v>0</v>
      </c>
      <c r="C3464" s="832">
        <v>96828</v>
      </c>
      <c r="D3464" s="55">
        <v>171.36</v>
      </c>
      <c r="E3464" s="91">
        <v>0</v>
      </c>
      <c r="F3464" s="186">
        <v>0</v>
      </c>
      <c r="G3464" s="186">
        <v>0</v>
      </c>
      <c r="H3464" s="186">
        <v>0</v>
      </c>
      <c r="I3464" s="187">
        <v>0</v>
      </c>
      <c r="J3464" s="186">
        <v>0</v>
      </c>
      <c r="K3464" s="186">
        <v>0</v>
      </c>
      <c r="L3464" s="186">
        <v>0</v>
      </c>
      <c r="M3464" s="186">
        <v>0</v>
      </c>
      <c r="N3464" s="188">
        <v>0</v>
      </c>
      <c r="O3464" s="189">
        <v>0</v>
      </c>
      <c r="P3464" s="186">
        <v>0</v>
      </c>
      <c r="Q3464" s="189">
        <v>0</v>
      </c>
      <c r="R3464" s="189">
        <v>0</v>
      </c>
      <c r="S3464" s="189">
        <v>171.36</v>
      </c>
      <c r="T3464" s="188">
        <v>171.36</v>
      </c>
      <c r="U3464" s="187">
        <v>0</v>
      </c>
      <c r="V3464" s="189">
        <v>0</v>
      </c>
      <c r="W3464" s="189">
        <v>0</v>
      </c>
      <c r="X3464" s="188">
        <v>171.36</v>
      </c>
      <c r="Y3464" s="188">
        <v>171.36</v>
      </c>
      <c r="Z3464" s="186">
        <v>0</v>
      </c>
      <c r="AA3464" s="186">
        <v>0</v>
      </c>
      <c r="AB3464" s="186">
        <v>0</v>
      </c>
      <c r="AC3464" s="186">
        <v>0</v>
      </c>
      <c r="AD3464" s="188">
        <v>0</v>
      </c>
      <c r="AE3464" s="189">
        <v>0</v>
      </c>
      <c r="AF3464" s="189">
        <v>0</v>
      </c>
      <c r="AG3464" s="189">
        <v>0</v>
      </c>
      <c r="AH3464" s="191">
        <v>0</v>
      </c>
      <c r="AI3464" s="186">
        <v>0</v>
      </c>
      <c r="AJ3464" s="192">
        <v>0</v>
      </c>
      <c r="AK3464" s="192">
        <v>96587</v>
      </c>
      <c r="AL3464" s="76" t="s">
        <v>279</v>
      </c>
      <c r="AM3464" s="75">
        <v>96828</v>
      </c>
      <c r="AO3464" s="188">
        <v>0</v>
      </c>
      <c r="AP3464" s="188">
        <v>0</v>
      </c>
      <c r="AQ3464" s="187">
        <v>0</v>
      </c>
      <c r="AR3464" s="188">
        <v>0</v>
      </c>
      <c r="AS3464" s="187">
        <v>0</v>
      </c>
      <c r="AT3464" s="188">
        <v>0</v>
      </c>
      <c r="AU3464" s="187">
        <v>0</v>
      </c>
      <c r="AV3464" s="188">
        <v>0</v>
      </c>
      <c r="AW3464" s="187">
        <v>0</v>
      </c>
      <c r="AX3464" s="188">
        <v>0</v>
      </c>
      <c r="AY3464" s="187">
        <v>0</v>
      </c>
      <c r="AZ3464" s="188">
        <v>0</v>
      </c>
      <c r="BA3464" s="187">
        <v>0</v>
      </c>
      <c r="BB3464" s="188">
        <v>0</v>
      </c>
      <c r="BC3464" s="187">
        <v>0</v>
      </c>
      <c r="BD3464" s="75"/>
      <c r="BE3464" s="75"/>
      <c r="BF3464" s="75"/>
      <c r="BH3464" s="74"/>
      <c r="BI3464" s="194"/>
      <c r="BJ3464" s="74"/>
    </row>
    <row r="3465" spans="1:62" ht="11.25" customHeight="1" x14ac:dyDescent="0.3">
      <c r="A3465" s="184" t="s">
        <v>3877</v>
      </c>
      <c r="B3465" s="185">
        <v>0</v>
      </c>
      <c r="C3465" s="828">
        <v>96119</v>
      </c>
      <c r="D3465" s="284">
        <v>1E-4</v>
      </c>
      <c r="E3465" s="91">
        <v>0</v>
      </c>
      <c r="F3465" s="186">
        <v>0</v>
      </c>
      <c r="G3465" s="186">
        <v>0</v>
      </c>
      <c r="H3465" s="186">
        <v>0</v>
      </c>
      <c r="I3465" s="187">
        <v>0</v>
      </c>
      <c r="J3465" s="186">
        <v>0</v>
      </c>
      <c r="K3465" s="186">
        <v>0</v>
      </c>
      <c r="L3465" s="186">
        <v>0</v>
      </c>
      <c r="M3465" s="186">
        <v>0</v>
      </c>
      <c r="N3465" s="188">
        <v>0</v>
      </c>
      <c r="O3465" s="189">
        <v>417.6</v>
      </c>
      <c r="P3465" s="186">
        <v>417.6</v>
      </c>
      <c r="Q3465" s="189">
        <v>0</v>
      </c>
      <c r="R3465" s="189">
        <v>0</v>
      </c>
      <c r="S3465" s="189">
        <v>1E-4</v>
      </c>
      <c r="T3465" s="188">
        <v>0</v>
      </c>
      <c r="U3465" s="187">
        <v>0</v>
      </c>
      <c r="V3465" s="189">
        <v>0</v>
      </c>
      <c r="W3465" s="189">
        <v>0</v>
      </c>
      <c r="X3465" s="188">
        <v>0</v>
      </c>
      <c r="Y3465" s="188">
        <v>0</v>
      </c>
      <c r="Z3465" s="186">
        <v>0</v>
      </c>
      <c r="AA3465" s="186">
        <v>0</v>
      </c>
      <c r="AB3465" s="186">
        <v>0</v>
      </c>
      <c r="AC3465" s="186">
        <v>0</v>
      </c>
      <c r="AD3465" s="188">
        <v>0</v>
      </c>
      <c r="AE3465" s="189">
        <v>0</v>
      </c>
      <c r="AF3465" s="189">
        <v>0</v>
      </c>
      <c r="AG3465" s="189">
        <v>0</v>
      </c>
      <c r="AH3465" s="191">
        <v>0</v>
      </c>
      <c r="AI3465" s="186">
        <v>0</v>
      </c>
      <c r="AJ3465" s="192">
        <v>7501943454811</v>
      </c>
      <c r="AK3465" s="192" t="s">
        <v>262</v>
      </c>
      <c r="AL3465" s="76" t="s">
        <v>279</v>
      </c>
      <c r="AM3465" s="75">
        <v>96119</v>
      </c>
      <c r="AO3465" s="188">
        <v>0</v>
      </c>
      <c r="AP3465" s="188">
        <v>0</v>
      </c>
      <c r="AQ3465" s="187">
        <v>0</v>
      </c>
      <c r="AR3465" s="188">
        <v>0</v>
      </c>
      <c r="AS3465" s="187">
        <v>0</v>
      </c>
      <c r="AT3465" s="188">
        <v>0</v>
      </c>
      <c r="AU3465" s="187">
        <v>0</v>
      </c>
      <c r="AV3465" s="188">
        <v>0</v>
      </c>
      <c r="AW3465" s="187">
        <v>0</v>
      </c>
      <c r="AX3465" s="188">
        <v>0</v>
      </c>
      <c r="AY3465" s="187">
        <v>0</v>
      </c>
      <c r="AZ3465" s="188">
        <v>0</v>
      </c>
      <c r="BA3465" s="187">
        <v>0</v>
      </c>
      <c r="BB3465" s="188">
        <v>0</v>
      </c>
      <c r="BC3465" s="187">
        <v>0</v>
      </c>
      <c r="BD3465" s="75"/>
      <c r="BE3465" s="75"/>
      <c r="BF3465" s="75"/>
      <c r="BH3465" s="74"/>
      <c r="BI3465" s="194"/>
      <c r="BJ3465" s="74"/>
    </row>
    <row r="3466" spans="1:62" ht="11.25" customHeight="1" x14ac:dyDescent="0.3">
      <c r="A3466" s="184" t="s">
        <v>3878</v>
      </c>
      <c r="B3466" s="185">
        <v>0</v>
      </c>
      <c r="C3466" s="828">
        <v>96638</v>
      </c>
      <c r="D3466" s="284">
        <v>7259.04</v>
      </c>
      <c r="E3466" s="91">
        <v>10.524493219535403</v>
      </c>
      <c r="F3466" s="186">
        <v>25000</v>
      </c>
      <c r="G3466" s="186">
        <v>22380</v>
      </c>
      <c r="H3466" s="186">
        <v>25092</v>
      </c>
      <c r="I3466" s="187">
        <v>112.11796246648792</v>
      </c>
      <c r="J3466" s="186">
        <v>18914.583000000002</v>
      </c>
      <c r="K3466" s="186">
        <v>20691.846672082644</v>
      </c>
      <c r="L3466" s="186">
        <v>4469.76</v>
      </c>
      <c r="M3466" s="186">
        <v>21.601551909963561</v>
      </c>
      <c r="N3466" s="188">
        <v>28.8</v>
      </c>
      <c r="O3466" s="189">
        <v>0</v>
      </c>
      <c r="P3466" s="186">
        <v>930.2399999999999</v>
      </c>
      <c r="Q3466" s="189">
        <v>28.549400216753384</v>
      </c>
      <c r="R3466" s="189">
        <v>44.22187895974232</v>
      </c>
      <c r="S3466" s="189">
        <v>27881.279999999999</v>
      </c>
      <c r="T3466" s="188">
        <v>27881.279999999999</v>
      </c>
      <c r="U3466" s="187">
        <v>40.423574234605141</v>
      </c>
      <c r="V3466" s="189">
        <v>7722.72</v>
      </c>
      <c r="W3466" s="189">
        <v>901.43999999999994</v>
      </c>
      <c r="X3466" s="188">
        <v>19257.12</v>
      </c>
      <c r="Y3466" s="188">
        <v>7904.16</v>
      </c>
      <c r="Z3466" s="186">
        <v>4082.4</v>
      </c>
      <c r="AA3466" s="186">
        <v>0</v>
      </c>
      <c r="AB3466" s="186">
        <v>0</v>
      </c>
      <c r="AC3466" s="186">
        <v>0</v>
      </c>
      <c r="AD3466" s="188">
        <v>394.55999999999949</v>
      </c>
      <c r="AE3466" s="189">
        <v>1.4390000000000001</v>
      </c>
      <c r="AF3466" s="189">
        <v>1.4390000000000001</v>
      </c>
      <c r="AG3466" s="189">
        <v>0</v>
      </c>
      <c r="AH3466" s="191">
        <v>0</v>
      </c>
      <c r="AI3466" s="186">
        <v>20686.102999999999</v>
      </c>
      <c r="AJ3466" s="192">
        <v>7501943454811</v>
      </c>
      <c r="AK3466" s="192">
        <v>96119</v>
      </c>
      <c r="AL3466" s="76" t="s">
        <v>279</v>
      </c>
      <c r="AM3466" s="75">
        <v>96638</v>
      </c>
      <c r="AO3466" s="188">
        <v>20071.679999999997</v>
      </c>
      <c r="AP3466" s="188">
        <v>22364.639999999999</v>
      </c>
      <c r="AQ3466" s="187">
        <v>98.597442579676837</v>
      </c>
      <c r="AR3466" s="188">
        <v>21228.479999999996</v>
      </c>
      <c r="AS3466" s="187">
        <v>85.395499379199038</v>
      </c>
      <c r="AT3466" s="188">
        <v>16621.920000000002</v>
      </c>
      <c r="AU3466" s="187">
        <v>65.272717141309826</v>
      </c>
      <c r="AV3466" s="188">
        <v>19049.759999999998</v>
      </c>
      <c r="AW3466" s="187">
        <v>76.629643422692268</v>
      </c>
      <c r="AX3466" s="188">
        <v>18018.72</v>
      </c>
      <c r="AY3466" s="187">
        <v>81.651589792667096</v>
      </c>
      <c r="AZ3466" s="188">
        <v>22955.040000000001</v>
      </c>
      <c r="BA3466" s="187">
        <v>126.62161588297036</v>
      </c>
      <c r="BB3466" s="188">
        <v>16788.960000000003</v>
      </c>
      <c r="BC3466" s="187">
        <v>83.153255718757705</v>
      </c>
      <c r="BD3466" s="75"/>
      <c r="BE3466" s="75"/>
      <c r="BF3466" s="75"/>
      <c r="BH3466" s="74"/>
      <c r="BI3466" s="194"/>
      <c r="BJ3466" s="74"/>
    </row>
    <row r="3467" spans="1:62" ht="11.25" customHeight="1" x14ac:dyDescent="0.3">
      <c r="A3467" s="184" t="s">
        <v>3879</v>
      </c>
      <c r="B3467" s="185" t="s">
        <v>44</v>
      </c>
      <c r="C3467" s="828">
        <v>96385</v>
      </c>
      <c r="D3467" s="284">
        <v>1E-4</v>
      </c>
      <c r="E3467" s="91">
        <v>0</v>
      </c>
      <c r="F3467" s="186">
        <v>0</v>
      </c>
      <c r="G3467" s="186">
        <v>0</v>
      </c>
      <c r="H3467" s="186">
        <v>0</v>
      </c>
      <c r="I3467" s="187">
        <v>0</v>
      </c>
      <c r="J3467" s="186">
        <v>0</v>
      </c>
      <c r="K3467" s="186">
        <v>0</v>
      </c>
      <c r="L3467" s="186">
        <v>0</v>
      </c>
      <c r="M3467" s="186">
        <v>0</v>
      </c>
      <c r="N3467" s="188">
        <v>0</v>
      </c>
      <c r="O3467" s="189">
        <v>0</v>
      </c>
      <c r="P3467" s="186">
        <v>0</v>
      </c>
      <c r="Q3467" s="189">
        <v>0</v>
      </c>
      <c r="R3467" s="189">
        <v>0</v>
      </c>
      <c r="S3467" s="189">
        <v>1E-4</v>
      </c>
      <c r="T3467" s="188">
        <v>0</v>
      </c>
      <c r="U3467" s="187">
        <v>0</v>
      </c>
      <c r="V3467" s="189">
        <v>0</v>
      </c>
      <c r="W3467" s="189">
        <v>0</v>
      </c>
      <c r="X3467" s="188">
        <v>0</v>
      </c>
      <c r="Y3467" s="188">
        <v>0</v>
      </c>
      <c r="Z3467" s="186">
        <v>0</v>
      </c>
      <c r="AA3467" s="186">
        <v>0</v>
      </c>
      <c r="AB3467" s="186">
        <v>0</v>
      </c>
      <c r="AC3467" s="186">
        <v>0</v>
      </c>
      <c r="AD3467" s="188">
        <v>0</v>
      </c>
      <c r="AE3467" s="189">
        <v>0</v>
      </c>
      <c r="AF3467" s="189">
        <v>0</v>
      </c>
      <c r="AG3467" s="189">
        <v>0</v>
      </c>
      <c r="AH3467" s="191">
        <v>0</v>
      </c>
      <c r="AI3467" s="186">
        <v>0</v>
      </c>
      <c r="AJ3467" s="192">
        <v>7501943454811</v>
      </c>
      <c r="AK3467" s="192">
        <v>96119</v>
      </c>
      <c r="AL3467" s="76" t="s">
        <v>278</v>
      </c>
      <c r="AM3467" s="75">
        <v>96385</v>
      </c>
      <c r="AO3467" s="188">
        <v>0</v>
      </c>
      <c r="AP3467" s="188">
        <v>0</v>
      </c>
      <c r="AQ3467" s="187">
        <v>0</v>
      </c>
      <c r="AR3467" s="188">
        <v>0</v>
      </c>
      <c r="AS3467" s="187">
        <v>0</v>
      </c>
      <c r="AT3467" s="188">
        <v>0</v>
      </c>
      <c r="AU3467" s="187">
        <v>0</v>
      </c>
      <c r="AV3467" s="188">
        <v>0</v>
      </c>
      <c r="AW3467" s="187">
        <v>0</v>
      </c>
      <c r="AX3467" s="188">
        <v>0</v>
      </c>
      <c r="AY3467" s="187">
        <v>0</v>
      </c>
      <c r="AZ3467" s="188">
        <v>0</v>
      </c>
      <c r="BA3467" s="187">
        <v>0</v>
      </c>
      <c r="BB3467" s="188">
        <v>0</v>
      </c>
      <c r="BC3467" s="187">
        <v>0</v>
      </c>
      <c r="BD3467" s="75"/>
      <c r="BE3467" s="75"/>
      <c r="BF3467" s="75"/>
      <c r="BH3467" s="74"/>
      <c r="BI3467" s="194"/>
      <c r="BJ3467" s="74"/>
    </row>
    <row r="3468" spans="1:62" ht="11.25" customHeight="1" x14ac:dyDescent="0.3">
      <c r="A3468" s="184" t="s">
        <v>3880</v>
      </c>
      <c r="B3468" s="185">
        <v>0</v>
      </c>
      <c r="C3468" s="873">
        <v>96122</v>
      </c>
      <c r="D3468" s="284">
        <v>1E-4</v>
      </c>
      <c r="E3468" s="91">
        <v>0</v>
      </c>
      <c r="F3468" s="186">
        <v>0</v>
      </c>
      <c r="G3468" s="186">
        <v>0</v>
      </c>
      <c r="H3468" s="186">
        <v>0</v>
      </c>
      <c r="I3468" s="484">
        <v>0</v>
      </c>
      <c r="J3468" s="186">
        <v>0</v>
      </c>
      <c r="K3468" s="186">
        <v>0</v>
      </c>
      <c r="L3468" s="186">
        <v>0</v>
      </c>
      <c r="M3468" s="186">
        <v>0</v>
      </c>
      <c r="N3468" s="188">
        <v>0</v>
      </c>
      <c r="O3468" s="189">
        <v>545.76</v>
      </c>
      <c r="P3468" s="186">
        <v>545.76</v>
      </c>
      <c r="Q3468" s="189">
        <v>0</v>
      </c>
      <c r="R3468" s="189">
        <v>0</v>
      </c>
      <c r="S3468" s="189">
        <v>1E-4</v>
      </c>
      <c r="T3468" s="188">
        <v>0</v>
      </c>
      <c r="U3468" s="187">
        <v>0</v>
      </c>
      <c r="V3468" s="189">
        <v>0</v>
      </c>
      <c r="W3468" s="189">
        <v>0</v>
      </c>
      <c r="X3468" s="188">
        <v>0</v>
      </c>
      <c r="Y3468" s="188">
        <v>0</v>
      </c>
      <c r="Z3468" s="186">
        <v>0</v>
      </c>
      <c r="AA3468" s="186">
        <v>0</v>
      </c>
      <c r="AB3468" s="186">
        <v>0</v>
      </c>
      <c r="AC3468" s="186">
        <v>0</v>
      </c>
      <c r="AD3468" s="188">
        <v>0</v>
      </c>
      <c r="AE3468" s="189">
        <v>0</v>
      </c>
      <c r="AF3468" s="189">
        <v>0</v>
      </c>
      <c r="AG3468" s="189">
        <v>0</v>
      </c>
      <c r="AH3468" s="191">
        <v>0</v>
      </c>
      <c r="AI3468" s="186">
        <v>0</v>
      </c>
      <c r="AJ3468" s="192">
        <v>7501943454873</v>
      </c>
      <c r="AK3468" s="192" t="s">
        <v>262</v>
      </c>
      <c r="AL3468" s="76" t="s">
        <v>279</v>
      </c>
      <c r="AM3468" s="75">
        <v>96122</v>
      </c>
      <c r="AO3468" s="188">
        <v>0</v>
      </c>
      <c r="AP3468" s="188">
        <v>0</v>
      </c>
      <c r="AQ3468" s="187">
        <v>0</v>
      </c>
      <c r="AR3468" s="188">
        <v>0</v>
      </c>
      <c r="AS3468" s="187">
        <v>0</v>
      </c>
      <c r="AT3468" s="188">
        <v>0</v>
      </c>
      <c r="AU3468" s="187">
        <v>0</v>
      </c>
      <c r="AV3468" s="188">
        <v>0</v>
      </c>
      <c r="AW3468" s="187">
        <v>0</v>
      </c>
      <c r="AX3468" s="188">
        <v>0</v>
      </c>
      <c r="AY3468" s="187">
        <v>0</v>
      </c>
      <c r="AZ3468" s="188">
        <v>0</v>
      </c>
      <c r="BA3468" s="187">
        <v>0</v>
      </c>
      <c r="BB3468" s="188">
        <v>0</v>
      </c>
      <c r="BC3468" s="187">
        <v>0</v>
      </c>
      <c r="BD3468" s="75"/>
      <c r="BE3468" s="75"/>
      <c r="BF3468" s="75"/>
      <c r="BH3468" s="74"/>
      <c r="BI3468" s="194"/>
      <c r="BJ3468" s="74"/>
    </row>
    <row r="3469" spans="1:62" ht="11.25" customHeight="1" x14ac:dyDescent="0.3">
      <c r="A3469" s="184" t="s">
        <v>3881</v>
      </c>
      <c r="B3469" s="185">
        <v>0</v>
      </c>
      <c r="C3469" s="832">
        <v>96639</v>
      </c>
      <c r="D3469" s="284">
        <v>10523.52</v>
      </c>
      <c r="E3469" s="91">
        <v>18.312755221005936</v>
      </c>
      <c r="F3469" s="186">
        <v>17000</v>
      </c>
      <c r="G3469" s="186">
        <v>22000</v>
      </c>
      <c r="H3469" s="186">
        <v>0</v>
      </c>
      <c r="I3469" s="484">
        <v>0</v>
      </c>
      <c r="J3469" s="186">
        <v>18072.242999999999</v>
      </c>
      <c r="K3469" s="186">
        <v>17239.65597693704</v>
      </c>
      <c r="L3469" s="186">
        <v>2282.4</v>
      </c>
      <c r="M3469" s="186">
        <v>13.239243306556473</v>
      </c>
      <c r="N3469" s="188">
        <v>396</v>
      </c>
      <c r="O3469" s="189">
        <v>0</v>
      </c>
      <c r="P3469" s="186">
        <v>506.88</v>
      </c>
      <c r="Q3469" s="189">
        <v>15.434055418577541</v>
      </c>
      <c r="R3469" s="189">
        <v>13.680294139471235</v>
      </c>
      <c r="S3469" s="189">
        <v>8241.1200000000008</v>
      </c>
      <c r="T3469" s="188">
        <v>8218.08</v>
      </c>
      <c r="U3469" s="187">
        <v>14.300888621549108</v>
      </c>
      <c r="V3469" s="189">
        <v>1723.68</v>
      </c>
      <c r="W3469" s="189">
        <v>110.88</v>
      </c>
      <c r="X3469" s="188">
        <v>6383.5199999999995</v>
      </c>
      <c r="Y3469" s="188">
        <v>0</v>
      </c>
      <c r="Z3469" s="186">
        <v>453.6</v>
      </c>
      <c r="AA3469" s="186">
        <v>367.2</v>
      </c>
      <c r="AB3469" s="186">
        <v>0</v>
      </c>
      <c r="AC3469" s="186">
        <v>0</v>
      </c>
      <c r="AD3469" s="188">
        <v>375.84000000000015</v>
      </c>
      <c r="AE3469" s="189">
        <v>20.16</v>
      </c>
      <c r="AF3469" s="189">
        <v>20.16</v>
      </c>
      <c r="AG3469" s="189">
        <v>0</v>
      </c>
      <c r="AH3469" s="191">
        <v>0</v>
      </c>
      <c r="AI3469" s="186">
        <v>17634.466</v>
      </c>
      <c r="AJ3469" s="192">
        <v>7501943454873</v>
      </c>
      <c r="AK3469" s="192">
        <v>96122</v>
      </c>
      <c r="AL3469" s="76" t="s">
        <v>279</v>
      </c>
      <c r="AM3469" s="75">
        <v>96639</v>
      </c>
      <c r="AO3469" s="188">
        <v>15853.134666666667</v>
      </c>
      <c r="AP3469" s="188">
        <v>17263.847999999998</v>
      </c>
      <c r="AQ3469" s="187">
        <v>93.468946071505769</v>
      </c>
      <c r="AR3469" s="188">
        <v>15829.717000000001</v>
      </c>
      <c r="AS3469" s="187">
        <v>79.999863548014432</v>
      </c>
      <c r="AT3469" s="188">
        <v>14465.839</v>
      </c>
      <c r="AU3469" s="187">
        <v>74.425435775140087</v>
      </c>
      <c r="AV3469" s="188">
        <v>12109.237000000001</v>
      </c>
      <c r="AW3469" s="187">
        <v>60.503424204943158</v>
      </c>
      <c r="AX3469" s="188">
        <v>12986.794</v>
      </c>
      <c r="AY3469" s="187">
        <v>77.48312337316159</v>
      </c>
      <c r="AZ3469" s="188">
        <v>13889.508999999998</v>
      </c>
      <c r="BA3469" s="187">
        <v>65.728537239796196</v>
      </c>
      <c r="BB3469" s="188">
        <v>15506.576999999999</v>
      </c>
      <c r="BC3469" s="187">
        <v>80.17038956136696</v>
      </c>
      <c r="BD3469" s="75"/>
      <c r="BE3469" s="75"/>
      <c r="BF3469" s="75"/>
      <c r="BH3469" s="74"/>
      <c r="BI3469" s="194"/>
      <c r="BJ3469" s="74"/>
    </row>
    <row r="3470" spans="1:62" ht="11.25" customHeight="1" x14ac:dyDescent="0.3">
      <c r="A3470" s="184" t="s">
        <v>3882</v>
      </c>
      <c r="B3470" s="185" t="s">
        <v>44</v>
      </c>
      <c r="C3470" s="875">
        <v>96457</v>
      </c>
      <c r="D3470" s="284">
        <v>1E-4</v>
      </c>
      <c r="E3470" s="91">
        <v>0</v>
      </c>
      <c r="F3470" s="186">
        <v>0</v>
      </c>
      <c r="G3470" s="186">
        <v>0</v>
      </c>
      <c r="H3470" s="186">
        <v>0</v>
      </c>
      <c r="I3470" s="187">
        <v>0</v>
      </c>
      <c r="J3470" s="186">
        <v>0</v>
      </c>
      <c r="K3470" s="186">
        <v>0</v>
      </c>
      <c r="L3470" s="186">
        <v>0</v>
      </c>
      <c r="M3470" s="186">
        <v>0</v>
      </c>
      <c r="N3470" s="188">
        <v>0</v>
      </c>
      <c r="O3470" s="189">
        <v>0</v>
      </c>
      <c r="P3470" s="186">
        <v>0</v>
      </c>
      <c r="Q3470" s="189">
        <v>0</v>
      </c>
      <c r="R3470" s="189">
        <v>0</v>
      </c>
      <c r="S3470" s="189">
        <v>1E-4</v>
      </c>
      <c r="T3470" s="188">
        <v>0</v>
      </c>
      <c r="U3470" s="187">
        <v>0</v>
      </c>
      <c r="V3470" s="189">
        <v>0</v>
      </c>
      <c r="W3470" s="189">
        <v>0</v>
      </c>
      <c r="X3470" s="188">
        <v>0</v>
      </c>
      <c r="Y3470" s="188">
        <v>0</v>
      </c>
      <c r="Z3470" s="186">
        <v>0</v>
      </c>
      <c r="AA3470" s="186">
        <v>0</v>
      </c>
      <c r="AB3470" s="186">
        <v>0</v>
      </c>
      <c r="AC3470" s="186">
        <v>0</v>
      </c>
      <c r="AD3470" s="188">
        <v>0</v>
      </c>
      <c r="AE3470" s="189">
        <v>0</v>
      </c>
      <c r="AF3470" s="189">
        <v>0</v>
      </c>
      <c r="AG3470" s="189">
        <v>0</v>
      </c>
      <c r="AH3470" s="191">
        <v>0</v>
      </c>
      <c r="AI3470" s="186">
        <v>0</v>
      </c>
      <c r="AJ3470" s="192">
        <v>7501943454873</v>
      </c>
      <c r="AK3470" s="192">
        <v>96122</v>
      </c>
      <c r="AL3470" s="90" t="s">
        <v>278</v>
      </c>
      <c r="AM3470" s="75">
        <v>96457</v>
      </c>
      <c r="AO3470" s="188">
        <v>0</v>
      </c>
      <c r="AP3470" s="188">
        <v>0</v>
      </c>
      <c r="AQ3470" s="187">
        <v>0</v>
      </c>
      <c r="AR3470" s="188">
        <v>0</v>
      </c>
      <c r="AS3470" s="187">
        <v>0</v>
      </c>
      <c r="AT3470" s="188">
        <v>0</v>
      </c>
      <c r="AU3470" s="187">
        <v>0</v>
      </c>
      <c r="AV3470" s="188">
        <v>0</v>
      </c>
      <c r="AW3470" s="187">
        <v>0</v>
      </c>
      <c r="AX3470" s="188">
        <v>0</v>
      </c>
      <c r="AY3470" s="187">
        <v>0</v>
      </c>
      <c r="AZ3470" s="188">
        <v>0</v>
      </c>
      <c r="BA3470" s="187">
        <v>0</v>
      </c>
      <c r="BB3470" s="188">
        <v>0</v>
      </c>
      <c r="BC3470" s="187">
        <v>0</v>
      </c>
      <c r="BD3470" s="75"/>
      <c r="BE3470" s="75"/>
      <c r="BH3470" s="74"/>
      <c r="BI3470" s="194"/>
      <c r="BJ3470" s="74"/>
    </row>
    <row r="3471" spans="1:62" ht="11.25" customHeight="1" x14ac:dyDescent="0.3">
      <c r="A3471" s="184" t="s">
        <v>3883</v>
      </c>
      <c r="B3471" s="185">
        <v>0</v>
      </c>
      <c r="C3471" s="873">
        <v>96244</v>
      </c>
      <c r="D3471" s="284">
        <v>1E-4</v>
      </c>
      <c r="E3471" s="91">
        <v>0</v>
      </c>
      <c r="F3471" s="186">
        <v>0</v>
      </c>
      <c r="G3471" s="186">
        <v>0</v>
      </c>
      <c r="H3471" s="186">
        <v>0</v>
      </c>
      <c r="I3471" s="187">
        <v>0</v>
      </c>
      <c r="J3471" s="186">
        <v>0</v>
      </c>
      <c r="K3471" s="186">
        <v>0</v>
      </c>
      <c r="L3471" s="186">
        <v>0</v>
      </c>
      <c r="M3471" s="186">
        <v>0</v>
      </c>
      <c r="N3471" s="188">
        <v>0</v>
      </c>
      <c r="O3471" s="189">
        <v>0</v>
      </c>
      <c r="P3471" s="186">
        <v>0</v>
      </c>
      <c r="Q3471" s="189">
        <v>0</v>
      </c>
      <c r="R3471" s="189">
        <v>0</v>
      </c>
      <c r="S3471" s="189">
        <v>1E-4</v>
      </c>
      <c r="T3471" s="188">
        <v>0</v>
      </c>
      <c r="U3471" s="187">
        <v>0</v>
      </c>
      <c r="V3471" s="189">
        <v>0</v>
      </c>
      <c r="W3471" s="189">
        <v>0</v>
      </c>
      <c r="X3471" s="188">
        <v>0</v>
      </c>
      <c r="Y3471" s="188">
        <v>0</v>
      </c>
      <c r="Z3471" s="186">
        <v>0</v>
      </c>
      <c r="AA3471" s="186">
        <v>0</v>
      </c>
      <c r="AB3471" s="186">
        <v>0</v>
      </c>
      <c r="AC3471" s="186">
        <v>0</v>
      </c>
      <c r="AD3471" s="188">
        <v>0</v>
      </c>
      <c r="AE3471" s="189">
        <v>0</v>
      </c>
      <c r="AF3471" s="189">
        <v>0</v>
      </c>
      <c r="AG3471" s="189">
        <v>0</v>
      </c>
      <c r="AH3471" s="191">
        <v>0</v>
      </c>
      <c r="AI3471" s="186">
        <v>0</v>
      </c>
      <c r="AJ3471" s="192">
        <v>7501943454941</v>
      </c>
      <c r="AK3471" s="192" t="s">
        <v>262</v>
      </c>
      <c r="AL3471" s="90" t="s">
        <v>279</v>
      </c>
      <c r="AM3471" s="75">
        <v>96244</v>
      </c>
      <c r="AO3471" s="188">
        <v>0</v>
      </c>
      <c r="AP3471" s="188">
        <v>0</v>
      </c>
      <c r="AQ3471" s="187">
        <v>0</v>
      </c>
      <c r="AR3471" s="188">
        <v>0</v>
      </c>
      <c r="AS3471" s="187">
        <v>0</v>
      </c>
      <c r="AT3471" s="188">
        <v>0</v>
      </c>
      <c r="AU3471" s="187">
        <v>0</v>
      </c>
      <c r="AV3471" s="188">
        <v>0</v>
      </c>
      <c r="AW3471" s="187">
        <v>0</v>
      </c>
      <c r="AX3471" s="188">
        <v>0</v>
      </c>
      <c r="AY3471" s="187">
        <v>0</v>
      </c>
      <c r="AZ3471" s="188">
        <v>0</v>
      </c>
      <c r="BA3471" s="187">
        <v>0</v>
      </c>
      <c r="BB3471" s="188">
        <v>0</v>
      </c>
      <c r="BC3471" s="187">
        <v>0</v>
      </c>
      <c r="BD3471" s="75"/>
      <c r="BE3471" s="75"/>
      <c r="BH3471" s="74"/>
      <c r="BI3471" s="194"/>
      <c r="BJ3471" s="74"/>
    </row>
    <row r="3472" spans="1:62" ht="11.25" customHeight="1" x14ac:dyDescent="0.2">
      <c r="A3472" s="184" t="s">
        <v>3884</v>
      </c>
      <c r="B3472" s="185" t="s">
        <v>44</v>
      </c>
      <c r="C3472" s="828">
        <v>96448</v>
      </c>
      <c r="D3472" s="284">
        <v>1E-4</v>
      </c>
      <c r="E3472" s="91">
        <v>0</v>
      </c>
      <c r="F3472" s="186">
        <v>0</v>
      </c>
      <c r="G3472" s="186">
        <v>0</v>
      </c>
      <c r="H3472" s="186">
        <v>0</v>
      </c>
      <c r="I3472" s="187">
        <v>0</v>
      </c>
      <c r="J3472" s="186">
        <v>0</v>
      </c>
      <c r="K3472" s="186">
        <v>0</v>
      </c>
      <c r="L3472" s="186">
        <v>0</v>
      </c>
      <c r="M3472" s="186">
        <v>0</v>
      </c>
      <c r="N3472" s="188">
        <v>0</v>
      </c>
      <c r="O3472" s="189">
        <v>0</v>
      </c>
      <c r="P3472" s="186">
        <v>0</v>
      </c>
      <c r="Q3472" s="189">
        <v>0</v>
      </c>
      <c r="R3472" s="189">
        <v>0</v>
      </c>
      <c r="S3472" s="189">
        <v>1E-4</v>
      </c>
      <c r="T3472" s="188">
        <v>0</v>
      </c>
      <c r="U3472" s="187">
        <v>0</v>
      </c>
      <c r="V3472" s="189">
        <v>0</v>
      </c>
      <c r="W3472" s="189">
        <v>0</v>
      </c>
      <c r="X3472" s="188">
        <v>0</v>
      </c>
      <c r="Y3472" s="188">
        <v>0</v>
      </c>
      <c r="Z3472" s="186">
        <v>0</v>
      </c>
      <c r="AA3472" s="186">
        <v>0</v>
      </c>
      <c r="AB3472" s="186">
        <v>0</v>
      </c>
      <c r="AC3472" s="186">
        <v>0</v>
      </c>
      <c r="AD3472" s="188">
        <v>0</v>
      </c>
      <c r="AE3472" s="189">
        <v>0</v>
      </c>
      <c r="AF3472" s="189">
        <v>0</v>
      </c>
      <c r="AG3472" s="189">
        <v>0</v>
      </c>
      <c r="AH3472" s="191">
        <v>0</v>
      </c>
      <c r="AI3472" s="186">
        <v>0</v>
      </c>
      <c r="AJ3472" s="192">
        <v>7501943454941</v>
      </c>
      <c r="AK3472" s="192">
        <v>96244</v>
      </c>
      <c r="AL3472" s="76" t="s">
        <v>278</v>
      </c>
      <c r="AM3472" s="75">
        <v>96448</v>
      </c>
      <c r="AN3472" s="76"/>
      <c r="AO3472" s="188">
        <v>0</v>
      </c>
      <c r="AP3472" s="188">
        <v>0</v>
      </c>
      <c r="AQ3472" s="187">
        <v>0</v>
      </c>
      <c r="AR3472" s="188">
        <v>0</v>
      </c>
      <c r="AS3472" s="187">
        <v>0</v>
      </c>
      <c r="AT3472" s="188">
        <v>0</v>
      </c>
      <c r="AU3472" s="187">
        <v>0</v>
      </c>
      <c r="AV3472" s="188">
        <v>0</v>
      </c>
      <c r="AW3472" s="187">
        <v>0</v>
      </c>
      <c r="AX3472" s="188">
        <v>0</v>
      </c>
      <c r="AY3472" s="187">
        <v>0</v>
      </c>
      <c r="AZ3472" s="188">
        <v>0</v>
      </c>
      <c r="BA3472" s="187">
        <v>0</v>
      </c>
      <c r="BB3472" s="188">
        <v>0</v>
      </c>
      <c r="BC3472" s="187">
        <v>0</v>
      </c>
      <c r="BD3472" s="75"/>
      <c r="BE3472" s="75"/>
      <c r="BF3472" s="75"/>
      <c r="BH3472" s="74"/>
      <c r="BI3472" s="194"/>
      <c r="BJ3472" s="74"/>
    </row>
    <row r="3473" spans="1:62" ht="11.25" customHeight="1" x14ac:dyDescent="0.2">
      <c r="A3473" s="184" t="s">
        <v>3885</v>
      </c>
      <c r="B3473" s="185">
        <v>0</v>
      </c>
      <c r="C3473" s="850">
        <v>96654</v>
      </c>
      <c r="D3473" s="284">
        <v>1E-4</v>
      </c>
      <c r="E3473" s="91">
        <v>0</v>
      </c>
      <c r="F3473" s="186">
        <v>0</v>
      </c>
      <c r="G3473" s="186">
        <v>0</v>
      </c>
      <c r="H3473" s="186">
        <v>0</v>
      </c>
      <c r="I3473" s="187">
        <v>0</v>
      </c>
      <c r="J3473" s="186">
        <v>0</v>
      </c>
      <c r="K3473" s="186">
        <v>0</v>
      </c>
      <c r="L3473" s="186">
        <v>0</v>
      </c>
      <c r="M3473" s="186">
        <v>0</v>
      </c>
      <c r="N3473" s="188">
        <v>0</v>
      </c>
      <c r="O3473" s="189">
        <v>0</v>
      </c>
      <c r="P3473" s="186">
        <v>0</v>
      </c>
      <c r="Q3473" s="189">
        <v>0</v>
      </c>
      <c r="R3473" s="189">
        <v>0</v>
      </c>
      <c r="S3473" s="189">
        <v>1E-4</v>
      </c>
      <c r="T3473" s="188">
        <v>0</v>
      </c>
      <c r="U3473" s="187">
        <v>0</v>
      </c>
      <c r="V3473" s="189">
        <v>0</v>
      </c>
      <c r="W3473" s="189">
        <v>0</v>
      </c>
      <c r="X3473" s="188">
        <v>0</v>
      </c>
      <c r="Y3473" s="188">
        <v>0</v>
      </c>
      <c r="Z3473" s="186">
        <v>0</v>
      </c>
      <c r="AA3473" s="186">
        <v>0</v>
      </c>
      <c r="AB3473" s="186">
        <v>0</v>
      </c>
      <c r="AC3473" s="186">
        <v>0</v>
      </c>
      <c r="AD3473" s="188">
        <v>0</v>
      </c>
      <c r="AE3473" s="189">
        <v>0</v>
      </c>
      <c r="AF3473" s="189">
        <v>0</v>
      </c>
      <c r="AG3473" s="189">
        <v>0</v>
      </c>
      <c r="AH3473" s="191">
        <v>0</v>
      </c>
      <c r="AI3473" s="186">
        <v>0</v>
      </c>
      <c r="AJ3473" s="192">
        <v>7501943454941</v>
      </c>
      <c r="AK3473" s="192">
        <v>96244</v>
      </c>
      <c r="AL3473" s="76" t="s">
        <v>278</v>
      </c>
      <c r="AM3473" s="75">
        <v>96654</v>
      </c>
      <c r="AN3473" s="76"/>
      <c r="AO3473" s="188">
        <v>0</v>
      </c>
      <c r="AP3473" s="188">
        <v>0</v>
      </c>
      <c r="AQ3473" s="187">
        <v>0</v>
      </c>
      <c r="AR3473" s="188">
        <v>0</v>
      </c>
      <c r="AS3473" s="187">
        <v>0</v>
      </c>
      <c r="AT3473" s="188">
        <v>0</v>
      </c>
      <c r="AU3473" s="187">
        <v>0</v>
      </c>
      <c r="AV3473" s="188">
        <v>0</v>
      </c>
      <c r="AW3473" s="187">
        <v>0</v>
      </c>
      <c r="AX3473" s="188">
        <v>0</v>
      </c>
      <c r="AY3473" s="187">
        <v>0</v>
      </c>
      <c r="AZ3473" s="188">
        <v>0</v>
      </c>
      <c r="BA3473" s="187">
        <v>0</v>
      </c>
      <c r="BB3473" s="188">
        <v>0</v>
      </c>
      <c r="BC3473" s="187">
        <v>0</v>
      </c>
      <c r="BD3473" s="75"/>
      <c r="BE3473" s="75"/>
      <c r="BF3473" s="75"/>
      <c r="BH3473" s="74"/>
      <c r="BI3473" s="194"/>
      <c r="BJ3473" s="74"/>
    </row>
    <row r="3474" spans="1:62" ht="11.25" customHeight="1" x14ac:dyDescent="0.2">
      <c r="A3474" s="184" t="s">
        <v>3886</v>
      </c>
      <c r="B3474" s="185">
        <v>0</v>
      </c>
      <c r="C3474" s="850">
        <v>96779</v>
      </c>
      <c r="D3474" s="284">
        <v>306.72000000000003</v>
      </c>
      <c r="E3474" s="91">
        <v>0</v>
      </c>
      <c r="F3474" s="186">
        <v>0</v>
      </c>
      <c r="G3474" s="186">
        <v>0</v>
      </c>
      <c r="H3474" s="186">
        <v>0</v>
      </c>
      <c r="I3474" s="187">
        <v>0</v>
      </c>
      <c r="J3474" s="186">
        <v>0</v>
      </c>
      <c r="K3474" s="186">
        <v>0</v>
      </c>
      <c r="L3474" s="186">
        <v>0</v>
      </c>
      <c r="M3474" s="186">
        <v>0</v>
      </c>
      <c r="N3474" s="188">
        <v>0</v>
      </c>
      <c r="O3474" s="189">
        <v>0</v>
      </c>
      <c r="P3474" s="186">
        <v>0</v>
      </c>
      <c r="Q3474" s="189">
        <v>0</v>
      </c>
      <c r="R3474" s="189">
        <v>0</v>
      </c>
      <c r="S3474" s="189">
        <v>306.72000000000003</v>
      </c>
      <c r="T3474" s="188">
        <v>305.27999999999997</v>
      </c>
      <c r="U3474" s="187">
        <v>0</v>
      </c>
      <c r="V3474" s="189">
        <v>0</v>
      </c>
      <c r="W3474" s="189">
        <v>0</v>
      </c>
      <c r="X3474" s="188">
        <v>305.27999999999997</v>
      </c>
      <c r="Y3474" s="188">
        <v>48.96</v>
      </c>
      <c r="Z3474" s="186">
        <v>0</v>
      </c>
      <c r="AA3474" s="186">
        <v>0</v>
      </c>
      <c r="AB3474" s="186">
        <v>0</v>
      </c>
      <c r="AC3474" s="186">
        <v>0</v>
      </c>
      <c r="AD3474" s="188">
        <v>0</v>
      </c>
      <c r="AE3474" s="189">
        <v>0</v>
      </c>
      <c r="AF3474" s="189">
        <v>0</v>
      </c>
      <c r="AG3474" s="189">
        <v>0</v>
      </c>
      <c r="AH3474" s="191">
        <v>0</v>
      </c>
      <c r="AI3474" s="186">
        <v>0</v>
      </c>
      <c r="AJ3474" s="192">
        <v>7501943454941</v>
      </c>
      <c r="AK3474" s="192">
        <v>96244</v>
      </c>
      <c r="AL3474" s="76" t="s">
        <v>278</v>
      </c>
      <c r="AM3474" s="75">
        <v>96779</v>
      </c>
      <c r="AN3474" s="76"/>
      <c r="AO3474" s="188">
        <v>2.4</v>
      </c>
      <c r="AP3474" s="188">
        <v>-1.44</v>
      </c>
      <c r="AQ3474" s="187">
        <v>0</v>
      </c>
      <c r="AR3474" s="188">
        <v>5.76</v>
      </c>
      <c r="AS3474" s="187">
        <v>0</v>
      </c>
      <c r="AT3474" s="188">
        <v>2.88</v>
      </c>
      <c r="AU3474" s="187">
        <v>0</v>
      </c>
      <c r="AV3474" s="188">
        <v>2.8800000000000003</v>
      </c>
      <c r="AW3474" s="187">
        <v>0</v>
      </c>
      <c r="AX3474" s="188">
        <v>-2.88</v>
      </c>
      <c r="AY3474" s="187">
        <v>0</v>
      </c>
      <c r="AZ3474" s="188">
        <v>4.32</v>
      </c>
      <c r="BA3474" s="187">
        <v>0</v>
      </c>
      <c r="BB3474" s="188">
        <v>79.717999999999989</v>
      </c>
      <c r="BC3474" s="187">
        <v>0</v>
      </c>
      <c r="BD3474" s="75"/>
      <c r="BE3474" s="75"/>
      <c r="BF3474" s="75"/>
      <c r="BH3474" s="74"/>
      <c r="BI3474" s="194"/>
      <c r="BJ3474" s="74"/>
    </row>
    <row r="3475" spans="1:62" ht="11.25" customHeight="1" x14ac:dyDescent="0.2">
      <c r="A3475" s="184" t="s">
        <v>3887</v>
      </c>
      <c r="B3475" s="185">
        <v>0</v>
      </c>
      <c r="C3475" s="850">
        <v>96804</v>
      </c>
      <c r="D3475" s="284">
        <v>1E-4</v>
      </c>
      <c r="E3475" s="91">
        <v>0</v>
      </c>
      <c r="F3475" s="186">
        <v>0</v>
      </c>
      <c r="G3475" s="186">
        <v>0</v>
      </c>
      <c r="H3475" s="186">
        <v>0</v>
      </c>
      <c r="I3475" s="187">
        <v>0</v>
      </c>
      <c r="J3475" s="186">
        <v>0</v>
      </c>
      <c r="K3475" s="186">
        <v>0</v>
      </c>
      <c r="L3475" s="186">
        <v>0</v>
      </c>
      <c r="M3475" s="186">
        <v>0</v>
      </c>
      <c r="N3475" s="188">
        <v>0</v>
      </c>
      <c r="O3475" s="189">
        <v>0</v>
      </c>
      <c r="P3475" s="186">
        <v>0</v>
      </c>
      <c r="Q3475" s="189">
        <v>0</v>
      </c>
      <c r="R3475" s="189">
        <v>0</v>
      </c>
      <c r="S3475" s="189">
        <v>1E-4</v>
      </c>
      <c r="T3475" s="188">
        <v>0</v>
      </c>
      <c r="U3475" s="187">
        <v>0</v>
      </c>
      <c r="V3475" s="189">
        <v>0</v>
      </c>
      <c r="W3475" s="189">
        <v>0</v>
      </c>
      <c r="X3475" s="188">
        <v>0</v>
      </c>
      <c r="Y3475" s="188">
        <v>0</v>
      </c>
      <c r="Z3475" s="186">
        <v>0</v>
      </c>
      <c r="AA3475" s="186">
        <v>0</v>
      </c>
      <c r="AB3475" s="186">
        <v>0</v>
      </c>
      <c r="AC3475" s="186">
        <v>0</v>
      </c>
      <c r="AD3475" s="188">
        <v>0</v>
      </c>
      <c r="AE3475" s="189">
        <v>0</v>
      </c>
      <c r="AF3475" s="189">
        <v>0</v>
      </c>
      <c r="AG3475" s="189">
        <v>0</v>
      </c>
      <c r="AH3475" s="191">
        <v>0</v>
      </c>
      <c r="AI3475" s="186">
        <v>0</v>
      </c>
      <c r="AJ3475" s="192">
        <v>7501943454941</v>
      </c>
      <c r="AK3475" s="192">
        <v>96244</v>
      </c>
      <c r="AL3475" s="76" t="s">
        <v>278</v>
      </c>
      <c r="AM3475" s="75">
        <v>96804</v>
      </c>
      <c r="AN3475" s="76"/>
      <c r="AO3475" s="188">
        <v>0</v>
      </c>
      <c r="AP3475" s="188">
        <v>0</v>
      </c>
      <c r="AQ3475" s="187">
        <v>0</v>
      </c>
      <c r="AR3475" s="188">
        <v>0</v>
      </c>
      <c r="AS3475" s="187">
        <v>0</v>
      </c>
      <c r="AT3475" s="188">
        <v>0</v>
      </c>
      <c r="AU3475" s="187">
        <v>0</v>
      </c>
      <c r="AV3475" s="188">
        <v>0</v>
      </c>
      <c r="AW3475" s="187">
        <v>0</v>
      </c>
      <c r="AX3475" s="188">
        <v>0</v>
      </c>
      <c r="AY3475" s="187">
        <v>0</v>
      </c>
      <c r="AZ3475" s="188">
        <v>0</v>
      </c>
      <c r="BA3475" s="187">
        <v>0</v>
      </c>
      <c r="BB3475" s="188">
        <v>0</v>
      </c>
      <c r="BC3475" s="187">
        <v>0</v>
      </c>
      <c r="BD3475" s="75"/>
      <c r="BE3475" s="75"/>
      <c r="BF3475" s="75"/>
      <c r="BH3475" s="74"/>
      <c r="BI3475" s="194"/>
      <c r="BJ3475" s="74"/>
    </row>
    <row r="3476" spans="1:62" ht="11.25" customHeight="1" x14ac:dyDescent="0.2">
      <c r="A3476" s="184" t="s">
        <v>3888</v>
      </c>
      <c r="B3476" s="185">
        <v>0</v>
      </c>
      <c r="C3476" s="850">
        <v>96796</v>
      </c>
      <c r="D3476" s="284">
        <v>1E-4</v>
      </c>
      <c r="E3476" s="91">
        <v>0</v>
      </c>
      <c r="F3476" s="186">
        <v>0</v>
      </c>
      <c r="G3476" s="186">
        <v>0</v>
      </c>
      <c r="H3476" s="186">
        <v>0</v>
      </c>
      <c r="I3476" s="187">
        <v>0</v>
      </c>
      <c r="J3476" s="186">
        <v>0</v>
      </c>
      <c r="K3476" s="186">
        <v>0</v>
      </c>
      <c r="L3476" s="186">
        <v>0</v>
      </c>
      <c r="M3476" s="186">
        <v>0</v>
      </c>
      <c r="N3476" s="188">
        <v>0</v>
      </c>
      <c r="O3476" s="189">
        <v>0</v>
      </c>
      <c r="P3476" s="186">
        <v>0</v>
      </c>
      <c r="Q3476" s="189">
        <v>0</v>
      </c>
      <c r="R3476" s="189">
        <v>0</v>
      </c>
      <c r="S3476" s="189">
        <v>1E-4</v>
      </c>
      <c r="T3476" s="188">
        <v>0</v>
      </c>
      <c r="U3476" s="187">
        <v>0</v>
      </c>
      <c r="V3476" s="189">
        <v>0</v>
      </c>
      <c r="W3476" s="189">
        <v>0</v>
      </c>
      <c r="X3476" s="188">
        <v>0</v>
      </c>
      <c r="Y3476" s="188">
        <v>0</v>
      </c>
      <c r="Z3476" s="186">
        <v>0</v>
      </c>
      <c r="AA3476" s="186">
        <v>0</v>
      </c>
      <c r="AB3476" s="186">
        <v>0</v>
      </c>
      <c r="AC3476" s="186">
        <v>0</v>
      </c>
      <c r="AD3476" s="188">
        <v>0</v>
      </c>
      <c r="AE3476" s="189">
        <v>0</v>
      </c>
      <c r="AF3476" s="189">
        <v>0</v>
      </c>
      <c r="AG3476" s="189">
        <v>0</v>
      </c>
      <c r="AH3476" s="191">
        <v>0</v>
      </c>
      <c r="AI3476" s="186">
        <v>0</v>
      </c>
      <c r="AJ3476" s="192">
        <v>7506425627059</v>
      </c>
      <c r="AK3476" s="192" t="s">
        <v>262</v>
      </c>
      <c r="AL3476" s="76" t="s">
        <v>278</v>
      </c>
      <c r="AM3476" s="75">
        <v>96796</v>
      </c>
      <c r="AN3476" s="76"/>
      <c r="AO3476" s="188">
        <v>0</v>
      </c>
      <c r="AP3476" s="188">
        <v>0</v>
      </c>
      <c r="AQ3476" s="187">
        <v>0</v>
      </c>
      <c r="AR3476" s="188">
        <v>0</v>
      </c>
      <c r="AS3476" s="187">
        <v>0</v>
      </c>
      <c r="AT3476" s="188">
        <v>0</v>
      </c>
      <c r="AU3476" s="187">
        <v>0</v>
      </c>
      <c r="AV3476" s="188">
        <v>0</v>
      </c>
      <c r="AW3476" s="187">
        <v>0</v>
      </c>
      <c r="AX3476" s="188">
        <v>0</v>
      </c>
      <c r="AY3476" s="187">
        <v>0</v>
      </c>
      <c r="AZ3476" s="188">
        <v>0</v>
      </c>
      <c r="BA3476" s="187">
        <v>0</v>
      </c>
      <c r="BB3476" s="188">
        <v>0</v>
      </c>
      <c r="BC3476" s="187">
        <v>0</v>
      </c>
      <c r="BD3476" s="75"/>
      <c r="BE3476" s="75"/>
      <c r="BF3476" s="75"/>
      <c r="BH3476" s="74"/>
      <c r="BI3476" s="194"/>
      <c r="BJ3476" s="74"/>
    </row>
    <row r="3477" spans="1:62" ht="11.25" customHeight="1" x14ac:dyDescent="0.3">
      <c r="A3477" s="184" t="s">
        <v>3889</v>
      </c>
      <c r="B3477" s="185">
        <v>0</v>
      </c>
      <c r="C3477" s="873">
        <v>95382</v>
      </c>
      <c r="D3477" s="284">
        <v>1E-4</v>
      </c>
      <c r="E3477" s="91">
        <v>0</v>
      </c>
      <c r="F3477" s="186">
        <v>0</v>
      </c>
      <c r="G3477" s="186">
        <v>0</v>
      </c>
      <c r="H3477" s="186">
        <v>0</v>
      </c>
      <c r="I3477" s="187">
        <v>0</v>
      </c>
      <c r="J3477" s="186">
        <v>0</v>
      </c>
      <c r="K3477" s="186">
        <v>0</v>
      </c>
      <c r="L3477" s="186">
        <v>0</v>
      </c>
      <c r="M3477" s="186">
        <v>0</v>
      </c>
      <c r="N3477" s="188">
        <v>0</v>
      </c>
      <c r="O3477" s="189">
        <v>0</v>
      </c>
      <c r="P3477" s="186">
        <v>0</v>
      </c>
      <c r="Q3477" s="189">
        <v>0</v>
      </c>
      <c r="R3477" s="189">
        <v>0</v>
      </c>
      <c r="S3477" s="189">
        <v>1E-4</v>
      </c>
      <c r="T3477" s="188">
        <v>0</v>
      </c>
      <c r="U3477" s="187">
        <v>0</v>
      </c>
      <c r="V3477" s="189">
        <v>0</v>
      </c>
      <c r="W3477" s="189">
        <v>0</v>
      </c>
      <c r="X3477" s="188">
        <v>0</v>
      </c>
      <c r="Y3477" s="188">
        <v>0</v>
      </c>
      <c r="Z3477" s="186">
        <v>0</v>
      </c>
      <c r="AA3477" s="186">
        <v>0</v>
      </c>
      <c r="AB3477" s="186">
        <v>0</v>
      </c>
      <c r="AC3477" s="186">
        <v>0</v>
      </c>
      <c r="AD3477" s="188">
        <v>0</v>
      </c>
      <c r="AE3477" s="189">
        <v>0</v>
      </c>
      <c r="AF3477" s="189">
        <v>0</v>
      </c>
      <c r="AG3477" s="189">
        <v>0</v>
      </c>
      <c r="AH3477" s="191">
        <v>0</v>
      </c>
      <c r="AI3477" s="186">
        <v>0</v>
      </c>
      <c r="AJ3477" s="192">
        <v>7501943469860</v>
      </c>
      <c r="AK3477" s="192" t="s">
        <v>262</v>
      </c>
      <c r="AL3477" s="90" t="s">
        <v>278</v>
      </c>
      <c r="AM3477" s="75">
        <v>95382</v>
      </c>
      <c r="AO3477" s="188">
        <v>0</v>
      </c>
      <c r="AP3477" s="188">
        <v>0</v>
      </c>
      <c r="AQ3477" s="187">
        <v>0</v>
      </c>
      <c r="AR3477" s="188">
        <v>0</v>
      </c>
      <c r="AS3477" s="187">
        <v>0</v>
      </c>
      <c r="AT3477" s="188">
        <v>0</v>
      </c>
      <c r="AU3477" s="187">
        <v>0</v>
      </c>
      <c r="AV3477" s="188">
        <v>0</v>
      </c>
      <c r="AW3477" s="187">
        <v>0</v>
      </c>
      <c r="AX3477" s="188">
        <v>0</v>
      </c>
      <c r="AY3477" s="187">
        <v>0</v>
      </c>
      <c r="AZ3477" s="188">
        <v>0</v>
      </c>
      <c r="BA3477" s="187">
        <v>0</v>
      </c>
      <c r="BB3477" s="188">
        <v>0</v>
      </c>
      <c r="BC3477" s="187">
        <v>0</v>
      </c>
      <c r="BD3477" s="75"/>
      <c r="BE3477" s="75"/>
      <c r="BH3477" s="74"/>
      <c r="BI3477" s="194"/>
      <c r="BJ3477" s="74"/>
    </row>
    <row r="3478" spans="1:62" ht="11.25" customHeight="1" x14ac:dyDescent="0.3">
      <c r="A3478" s="184" t="s">
        <v>3890</v>
      </c>
      <c r="B3478" s="185">
        <v>0</v>
      </c>
      <c r="C3478" s="873">
        <v>95399</v>
      </c>
      <c r="D3478" s="284">
        <v>1E-4</v>
      </c>
      <c r="E3478" s="91">
        <v>0</v>
      </c>
      <c r="F3478" s="225">
        <v>0</v>
      </c>
      <c r="G3478" s="225">
        <v>0</v>
      </c>
      <c r="H3478" s="186">
        <v>0</v>
      </c>
      <c r="I3478" s="187">
        <v>0</v>
      </c>
      <c r="J3478" s="186">
        <v>0</v>
      </c>
      <c r="K3478" s="186">
        <v>0</v>
      </c>
      <c r="L3478" s="186">
        <v>0</v>
      </c>
      <c r="M3478" s="186">
        <v>0</v>
      </c>
      <c r="N3478" s="188">
        <v>0</v>
      </c>
      <c r="O3478" s="189">
        <v>0</v>
      </c>
      <c r="P3478" s="186">
        <v>0</v>
      </c>
      <c r="Q3478" s="189">
        <v>0</v>
      </c>
      <c r="R3478" s="189">
        <v>0</v>
      </c>
      <c r="S3478" s="189">
        <v>1E-4</v>
      </c>
      <c r="T3478" s="188">
        <v>0</v>
      </c>
      <c r="U3478" s="187">
        <v>0</v>
      </c>
      <c r="V3478" s="189">
        <v>0</v>
      </c>
      <c r="W3478" s="189">
        <v>0</v>
      </c>
      <c r="X3478" s="188">
        <v>0</v>
      </c>
      <c r="Y3478" s="188">
        <v>0</v>
      </c>
      <c r="Z3478" s="186">
        <v>0</v>
      </c>
      <c r="AA3478" s="186">
        <v>0</v>
      </c>
      <c r="AB3478" s="186">
        <v>0</v>
      </c>
      <c r="AC3478" s="186">
        <v>0</v>
      </c>
      <c r="AD3478" s="188">
        <v>0</v>
      </c>
      <c r="AE3478" s="189">
        <v>0</v>
      </c>
      <c r="AF3478" s="189">
        <v>0</v>
      </c>
      <c r="AG3478" s="189">
        <v>0</v>
      </c>
      <c r="AH3478" s="191">
        <v>0</v>
      </c>
      <c r="AI3478" s="186">
        <v>0</v>
      </c>
      <c r="AJ3478" s="192">
        <v>7501943469860</v>
      </c>
      <c r="AK3478" s="192">
        <v>95382</v>
      </c>
      <c r="AL3478" s="90" t="s">
        <v>278</v>
      </c>
      <c r="AM3478" s="75">
        <v>95399</v>
      </c>
      <c r="AO3478" s="188">
        <v>0</v>
      </c>
      <c r="AP3478" s="188">
        <v>0</v>
      </c>
      <c r="AQ3478" s="187">
        <v>0</v>
      </c>
      <c r="AR3478" s="188">
        <v>0</v>
      </c>
      <c r="AS3478" s="187">
        <v>0</v>
      </c>
      <c r="AT3478" s="188">
        <v>0</v>
      </c>
      <c r="AU3478" s="187">
        <v>0</v>
      </c>
      <c r="AV3478" s="188">
        <v>0</v>
      </c>
      <c r="AW3478" s="187">
        <v>0</v>
      </c>
      <c r="AX3478" s="188">
        <v>0</v>
      </c>
      <c r="AY3478" s="187">
        <v>0</v>
      </c>
      <c r="AZ3478" s="188">
        <v>0</v>
      </c>
      <c r="BA3478" s="187">
        <v>0</v>
      </c>
      <c r="BB3478" s="188">
        <v>0</v>
      </c>
      <c r="BC3478" s="187">
        <v>0</v>
      </c>
      <c r="BD3478" s="75"/>
      <c r="BE3478" s="75"/>
      <c r="BH3478" s="74"/>
      <c r="BI3478" s="194"/>
      <c r="BJ3478" s="74"/>
    </row>
    <row r="3479" spans="1:62" ht="11.25" customHeight="1" x14ac:dyDescent="0.2">
      <c r="A3479" s="184" t="s">
        <v>304</v>
      </c>
      <c r="B3479" s="185">
        <v>0</v>
      </c>
      <c r="C3479" s="858">
        <v>96586</v>
      </c>
      <c r="D3479" s="284">
        <v>4.32</v>
      </c>
      <c r="E3479" s="91">
        <v>0</v>
      </c>
      <c r="F3479" s="186">
        <v>0</v>
      </c>
      <c r="G3479" s="186">
        <v>0</v>
      </c>
      <c r="H3479" s="186">
        <v>0</v>
      </c>
      <c r="I3479" s="187">
        <v>0</v>
      </c>
      <c r="J3479" s="186">
        <v>0</v>
      </c>
      <c r="K3479" s="186">
        <v>0</v>
      </c>
      <c r="L3479" s="186">
        <v>0</v>
      </c>
      <c r="M3479" s="186">
        <v>0</v>
      </c>
      <c r="N3479" s="188">
        <v>0</v>
      </c>
      <c r="O3479" s="189">
        <v>0</v>
      </c>
      <c r="P3479" s="186">
        <v>0</v>
      </c>
      <c r="Q3479" s="189">
        <v>0</v>
      </c>
      <c r="R3479" s="189">
        <v>0</v>
      </c>
      <c r="S3479" s="189">
        <v>4.32</v>
      </c>
      <c r="T3479" s="188">
        <v>4.32</v>
      </c>
      <c r="U3479" s="187">
        <v>0</v>
      </c>
      <c r="V3479" s="189">
        <v>0</v>
      </c>
      <c r="W3479" s="189">
        <v>0</v>
      </c>
      <c r="X3479" s="188">
        <v>4.32</v>
      </c>
      <c r="Y3479" s="188">
        <v>0</v>
      </c>
      <c r="Z3479" s="186">
        <v>0</v>
      </c>
      <c r="AA3479" s="186">
        <v>0</v>
      </c>
      <c r="AB3479" s="186">
        <v>0</v>
      </c>
      <c r="AC3479" s="186">
        <v>0</v>
      </c>
      <c r="AD3479" s="188">
        <v>0</v>
      </c>
      <c r="AE3479" s="189">
        <v>0</v>
      </c>
      <c r="AF3479" s="189">
        <v>0</v>
      </c>
      <c r="AG3479" s="189">
        <v>0</v>
      </c>
      <c r="AH3479" s="191">
        <v>0</v>
      </c>
      <c r="AI3479" s="186">
        <v>0</v>
      </c>
      <c r="AJ3479" s="192">
        <v>7501943493001</v>
      </c>
      <c r="AK3479" s="192" t="s">
        <v>262</v>
      </c>
      <c r="AL3479" s="76" t="s">
        <v>279</v>
      </c>
      <c r="AM3479" s="75">
        <v>96586</v>
      </c>
      <c r="AN3479" s="76"/>
      <c r="AO3479" s="188">
        <v>0</v>
      </c>
      <c r="AP3479" s="188">
        <v>0</v>
      </c>
      <c r="AQ3479" s="187">
        <v>0</v>
      </c>
      <c r="AR3479" s="188">
        <v>0</v>
      </c>
      <c r="AS3479" s="187">
        <v>0</v>
      </c>
      <c r="AT3479" s="188">
        <v>0</v>
      </c>
      <c r="AU3479" s="187">
        <v>0</v>
      </c>
      <c r="AV3479" s="188">
        <v>0</v>
      </c>
      <c r="AW3479" s="187">
        <v>0</v>
      </c>
      <c r="AX3479" s="188">
        <v>0</v>
      </c>
      <c r="AY3479" s="187">
        <v>0</v>
      </c>
      <c r="AZ3479" s="188">
        <v>0</v>
      </c>
      <c r="BA3479" s="187">
        <v>0</v>
      </c>
      <c r="BB3479" s="188">
        <v>0</v>
      </c>
      <c r="BC3479" s="187">
        <v>0</v>
      </c>
      <c r="BD3479" s="75"/>
      <c r="BE3479" s="75"/>
      <c r="BF3479" s="75"/>
      <c r="BH3479" s="74"/>
      <c r="BI3479" s="194"/>
      <c r="BJ3479" s="74"/>
    </row>
    <row r="3480" spans="1:62" ht="11.25" customHeight="1" x14ac:dyDescent="0.2">
      <c r="A3480" s="184" t="s">
        <v>3891</v>
      </c>
      <c r="B3480" s="185">
        <v>0</v>
      </c>
      <c r="C3480" s="850">
        <v>96597</v>
      </c>
      <c r="D3480" s="284">
        <v>1E-4</v>
      </c>
      <c r="E3480" s="91">
        <v>0</v>
      </c>
      <c r="F3480" s="186">
        <v>0</v>
      </c>
      <c r="G3480" s="186">
        <v>0</v>
      </c>
      <c r="H3480" s="186">
        <v>0</v>
      </c>
      <c r="I3480" s="187">
        <v>0</v>
      </c>
      <c r="J3480" s="186">
        <v>0</v>
      </c>
      <c r="K3480" s="186">
        <v>0</v>
      </c>
      <c r="L3480" s="186">
        <v>0</v>
      </c>
      <c r="M3480" s="186">
        <v>0</v>
      </c>
      <c r="N3480" s="188">
        <v>0</v>
      </c>
      <c r="O3480" s="189">
        <v>0</v>
      </c>
      <c r="P3480" s="186">
        <v>0</v>
      </c>
      <c r="Q3480" s="189">
        <v>0</v>
      </c>
      <c r="R3480" s="189">
        <v>0</v>
      </c>
      <c r="S3480" s="189">
        <v>1E-4</v>
      </c>
      <c r="T3480" s="188">
        <v>0</v>
      </c>
      <c r="U3480" s="187">
        <v>0</v>
      </c>
      <c r="V3480" s="189">
        <v>0</v>
      </c>
      <c r="W3480" s="189">
        <v>0</v>
      </c>
      <c r="X3480" s="188">
        <v>0</v>
      </c>
      <c r="Y3480" s="188">
        <v>0</v>
      </c>
      <c r="Z3480" s="186">
        <v>0</v>
      </c>
      <c r="AA3480" s="186">
        <v>0</v>
      </c>
      <c r="AB3480" s="186">
        <v>0</v>
      </c>
      <c r="AC3480" s="186">
        <v>0</v>
      </c>
      <c r="AD3480" s="188">
        <v>0</v>
      </c>
      <c r="AE3480" s="189">
        <v>0</v>
      </c>
      <c r="AF3480" s="189">
        <v>0</v>
      </c>
      <c r="AG3480" s="189">
        <v>0</v>
      </c>
      <c r="AH3480" s="191">
        <v>0</v>
      </c>
      <c r="AI3480" s="186">
        <v>0</v>
      </c>
      <c r="AJ3480" s="192">
        <v>7501943493001</v>
      </c>
      <c r="AK3480" s="192">
        <v>96586</v>
      </c>
      <c r="AL3480" s="76" t="s">
        <v>279</v>
      </c>
      <c r="AM3480" s="75">
        <v>96597</v>
      </c>
      <c r="AN3480" s="76"/>
      <c r="AO3480" s="188">
        <v>0</v>
      </c>
      <c r="AP3480" s="188">
        <v>0</v>
      </c>
      <c r="AQ3480" s="187">
        <v>0</v>
      </c>
      <c r="AR3480" s="188">
        <v>0</v>
      </c>
      <c r="AS3480" s="187">
        <v>0</v>
      </c>
      <c r="AT3480" s="188">
        <v>0</v>
      </c>
      <c r="AU3480" s="187">
        <v>0</v>
      </c>
      <c r="AV3480" s="188">
        <v>0</v>
      </c>
      <c r="AW3480" s="187">
        <v>0</v>
      </c>
      <c r="AX3480" s="188">
        <v>0</v>
      </c>
      <c r="AY3480" s="187">
        <v>0</v>
      </c>
      <c r="AZ3480" s="188">
        <v>0</v>
      </c>
      <c r="BA3480" s="187">
        <v>0</v>
      </c>
      <c r="BB3480" s="188">
        <v>0</v>
      </c>
      <c r="BC3480" s="187">
        <v>0</v>
      </c>
      <c r="BD3480" s="75"/>
      <c r="BE3480" s="75"/>
      <c r="BF3480" s="75"/>
      <c r="BH3480" s="74"/>
      <c r="BI3480" s="194"/>
      <c r="BJ3480" s="74"/>
    </row>
    <row r="3481" spans="1:62" ht="11.25" customHeight="1" x14ac:dyDescent="0.2">
      <c r="A3481" s="184" t="s">
        <v>3892</v>
      </c>
      <c r="B3481" s="185">
        <v>0</v>
      </c>
      <c r="C3481" s="858">
        <v>96593</v>
      </c>
      <c r="D3481" s="284">
        <v>1E-4</v>
      </c>
      <c r="E3481" s="91">
        <v>0</v>
      </c>
      <c r="F3481" s="186">
        <v>0</v>
      </c>
      <c r="G3481" s="186">
        <v>0</v>
      </c>
      <c r="H3481" s="186">
        <v>0</v>
      </c>
      <c r="I3481" s="187">
        <v>0</v>
      </c>
      <c r="J3481" s="186">
        <v>0</v>
      </c>
      <c r="K3481" s="186">
        <v>0</v>
      </c>
      <c r="L3481" s="186">
        <v>0</v>
      </c>
      <c r="M3481" s="186">
        <v>0</v>
      </c>
      <c r="N3481" s="188">
        <v>0</v>
      </c>
      <c r="O3481" s="189">
        <v>0</v>
      </c>
      <c r="P3481" s="186">
        <v>0</v>
      </c>
      <c r="Q3481" s="189">
        <v>0</v>
      </c>
      <c r="R3481" s="189">
        <v>0</v>
      </c>
      <c r="S3481" s="189">
        <v>1E-4</v>
      </c>
      <c r="T3481" s="188">
        <v>0</v>
      </c>
      <c r="U3481" s="187">
        <v>0</v>
      </c>
      <c r="V3481" s="189">
        <v>0</v>
      </c>
      <c r="W3481" s="189">
        <v>0</v>
      </c>
      <c r="X3481" s="188">
        <v>0</v>
      </c>
      <c r="Y3481" s="188">
        <v>0</v>
      </c>
      <c r="Z3481" s="186">
        <v>0</v>
      </c>
      <c r="AA3481" s="186">
        <v>0</v>
      </c>
      <c r="AB3481" s="186">
        <v>0</v>
      </c>
      <c r="AC3481" s="186">
        <v>0</v>
      </c>
      <c r="AD3481" s="188">
        <v>0</v>
      </c>
      <c r="AE3481" s="189">
        <v>0</v>
      </c>
      <c r="AF3481" s="189">
        <v>0</v>
      </c>
      <c r="AG3481" s="189">
        <v>0</v>
      </c>
      <c r="AH3481" s="191">
        <v>0</v>
      </c>
      <c r="AI3481" s="186">
        <v>0</v>
      </c>
      <c r="AJ3481" s="192">
        <v>7501943494404</v>
      </c>
      <c r="AK3481" s="192" t="s">
        <v>262</v>
      </c>
      <c r="AL3481" s="76" t="s">
        <v>278</v>
      </c>
      <c r="AM3481" s="75">
        <v>96593</v>
      </c>
      <c r="AN3481" s="76"/>
      <c r="AO3481" s="188">
        <v>0</v>
      </c>
      <c r="AP3481" s="188">
        <v>0</v>
      </c>
      <c r="AQ3481" s="187">
        <v>0</v>
      </c>
      <c r="AR3481" s="188">
        <v>0</v>
      </c>
      <c r="AS3481" s="187">
        <v>0</v>
      </c>
      <c r="AT3481" s="188">
        <v>0</v>
      </c>
      <c r="AU3481" s="187">
        <v>0</v>
      </c>
      <c r="AV3481" s="188">
        <v>0</v>
      </c>
      <c r="AW3481" s="187">
        <v>0</v>
      </c>
      <c r="AX3481" s="188">
        <v>0</v>
      </c>
      <c r="AY3481" s="187">
        <v>0</v>
      </c>
      <c r="AZ3481" s="188">
        <v>0</v>
      </c>
      <c r="BA3481" s="187">
        <v>0</v>
      </c>
      <c r="BB3481" s="188">
        <v>0</v>
      </c>
      <c r="BC3481" s="187">
        <v>0</v>
      </c>
      <c r="BD3481" s="75"/>
      <c r="BE3481" s="75"/>
      <c r="BF3481" s="75"/>
      <c r="BH3481" s="74"/>
      <c r="BI3481" s="194"/>
      <c r="BJ3481" s="74"/>
    </row>
    <row r="3482" spans="1:62" ht="11.25" customHeight="1" x14ac:dyDescent="0.2">
      <c r="A3482" s="184" t="s">
        <v>3893</v>
      </c>
      <c r="B3482" s="185">
        <v>0</v>
      </c>
      <c r="C3482" s="832">
        <v>96516</v>
      </c>
      <c r="D3482" s="284">
        <v>1E-4</v>
      </c>
      <c r="E3482" s="91">
        <v>0</v>
      </c>
      <c r="F3482" s="186">
        <v>0</v>
      </c>
      <c r="G3482" s="186">
        <v>0</v>
      </c>
      <c r="H3482" s="186">
        <v>0</v>
      </c>
      <c r="I3482" s="187">
        <v>0</v>
      </c>
      <c r="J3482" s="186">
        <v>0</v>
      </c>
      <c r="K3482" s="186">
        <v>0</v>
      </c>
      <c r="L3482" s="186">
        <v>0</v>
      </c>
      <c r="M3482" s="186">
        <v>0</v>
      </c>
      <c r="N3482" s="188">
        <v>0</v>
      </c>
      <c r="O3482" s="189">
        <v>0</v>
      </c>
      <c r="P3482" s="186">
        <v>0</v>
      </c>
      <c r="Q3482" s="189">
        <v>0</v>
      </c>
      <c r="R3482" s="189">
        <v>0</v>
      </c>
      <c r="S3482" s="189">
        <v>1E-4</v>
      </c>
      <c r="T3482" s="188">
        <v>0</v>
      </c>
      <c r="U3482" s="187">
        <v>0</v>
      </c>
      <c r="V3482" s="189">
        <v>0</v>
      </c>
      <c r="W3482" s="189">
        <v>0</v>
      </c>
      <c r="X3482" s="188">
        <v>0</v>
      </c>
      <c r="Y3482" s="188">
        <v>0</v>
      </c>
      <c r="Z3482" s="186">
        <v>0</v>
      </c>
      <c r="AA3482" s="186">
        <v>0</v>
      </c>
      <c r="AB3482" s="186">
        <v>0</v>
      </c>
      <c r="AC3482" s="186">
        <v>0</v>
      </c>
      <c r="AD3482" s="188">
        <v>0</v>
      </c>
      <c r="AE3482" s="189">
        <v>0</v>
      </c>
      <c r="AF3482" s="189">
        <v>0</v>
      </c>
      <c r="AG3482" s="189">
        <v>0</v>
      </c>
      <c r="AH3482" s="191">
        <v>0</v>
      </c>
      <c r="AI3482" s="186">
        <v>0</v>
      </c>
      <c r="AJ3482" s="192">
        <v>7501943469457</v>
      </c>
      <c r="AK3482" s="192">
        <v>96566</v>
      </c>
      <c r="AL3482" s="76" t="s">
        <v>279</v>
      </c>
      <c r="AM3482" s="75">
        <v>96516</v>
      </c>
      <c r="AN3482" s="76"/>
      <c r="AO3482" s="188">
        <v>0</v>
      </c>
      <c r="AP3482" s="188">
        <v>0</v>
      </c>
      <c r="AQ3482" s="187">
        <v>0</v>
      </c>
      <c r="AR3482" s="188">
        <v>0</v>
      </c>
      <c r="AS3482" s="187">
        <v>0</v>
      </c>
      <c r="AT3482" s="188">
        <v>0</v>
      </c>
      <c r="AU3482" s="187">
        <v>0</v>
      </c>
      <c r="AV3482" s="188">
        <v>0</v>
      </c>
      <c r="AW3482" s="187">
        <v>0</v>
      </c>
      <c r="AX3482" s="188">
        <v>0</v>
      </c>
      <c r="AY3482" s="187">
        <v>0</v>
      </c>
      <c r="AZ3482" s="188">
        <v>0</v>
      </c>
      <c r="BA3482" s="187">
        <v>0</v>
      </c>
      <c r="BB3482" s="188">
        <v>0</v>
      </c>
      <c r="BC3482" s="187">
        <v>0</v>
      </c>
      <c r="BD3482" s="75"/>
      <c r="BE3482" s="75"/>
      <c r="BF3482" s="75"/>
      <c r="BH3482" s="74"/>
      <c r="BI3482" s="194"/>
      <c r="BJ3482" s="74"/>
    </row>
    <row r="3483" spans="1:62" ht="11.25" customHeight="1" x14ac:dyDescent="0.2">
      <c r="A3483" s="184" t="s">
        <v>3894</v>
      </c>
      <c r="B3483" s="185">
        <v>0</v>
      </c>
      <c r="C3483" s="832">
        <v>96380</v>
      </c>
      <c r="D3483" s="284">
        <v>1E-4</v>
      </c>
      <c r="E3483" s="91">
        <v>0</v>
      </c>
      <c r="F3483" s="186">
        <v>0</v>
      </c>
      <c r="G3483" s="186">
        <v>0</v>
      </c>
      <c r="H3483" s="186">
        <v>0</v>
      </c>
      <c r="I3483" s="187">
        <v>0</v>
      </c>
      <c r="J3483" s="186">
        <v>0</v>
      </c>
      <c r="K3483" s="186">
        <v>0</v>
      </c>
      <c r="L3483" s="186">
        <v>0</v>
      </c>
      <c r="M3483" s="186">
        <v>0</v>
      </c>
      <c r="N3483" s="188">
        <v>0</v>
      </c>
      <c r="O3483" s="189">
        <v>0</v>
      </c>
      <c r="P3483" s="186">
        <v>0</v>
      </c>
      <c r="Q3483" s="189">
        <v>0</v>
      </c>
      <c r="R3483" s="189">
        <v>0</v>
      </c>
      <c r="S3483" s="189">
        <v>1E-4</v>
      </c>
      <c r="T3483" s="188">
        <v>0</v>
      </c>
      <c r="U3483" s="187">
        <v>0</v>
      </c>
      <c r="V3483" s="189">
        <v>0</v>
      </c>
      <c r="W3483" s="189">
        <v>0</v>
      </c>
      <c r="X3483" s="188">
        <v>0</v>
      </c>
      <c r="Y3483" s="188">
        <v>0</v>
      </c>
      <c r="Z3483" s="186">
        <v>0</v>
      </c>
      <c r="AA3483" s="186">
        <v>0</v>
      </c>
      <c r="AB3483" s="186">
        <v>0</v>
      </c>
      <c r="AC3483" s="186">
        <v>0</v>
      </c>
      <c r="AD3483" s="188">
        <v>0</v>
      </c>
      <c r="AE3483" s="189">
        <v>0</v>
      </c>
      <c r="AF3483" s="189">
        <v>0</v>
      </c>
      <c r="AG3483" s="189">
        <v>0</v>
      </c>
      <c r="AH3483" s="191">
        <v>0</v>
      </c>
      <c r="AI3483" s="186"/>
      <c r="AJ3483" s="192">
        <v>0</v>
      </c>
      <c r="AK3483" s="192">
        <v>96516</v>
      </c>
      <c r="AL3483" s="76" t="s">
        <v>278</v>
      </c>
      <c r="AM3483" s="75">
        <v>96380</v>
      </c>
      <c r="AN3483" s="76"/>
      <c r="AO3483" s="188">
        <v>0</v>
      </c>
      <c r="AP3483" s="188">
        <v>0</v>
      </c>
      <c r="AQ3483" s="187">
        <v>0</v>
      </c>
      <c r="AR3483" s="188">
        <v>0</v>
      </c>
      <c r="AS3483" s="187">
        <v>0</v>
      </c>
      <c r="AT3483" s="188">
        <v>0</v>
      </c>
      <c r="AU3483" s="187">
        <v>0</v>
      </c>
      <c r="AV3483" s="188">
        <v>0</v>
      </c>
      <c r="AW3483" s="187">
        <v>0</v>
      </c>
      <c r="AX3483" s="188">
        <v>0</v>
      </c>
      <c r="AY3483" s="187">
        <v>0</v>
      </c>
      <c r="AZ3483" s="188">
        <v>0</v>
      </c>
      <c r="BA3483" s="187">
        <v>0</v>
      </c>
      <c r="BB3483" s="188">
        <v>0</v>
      </c>
      <c r="BC3483" s="187">
        <v>0</v>
      </c>
      <c r="BD3483" s="75"/>
      <c r="BE3483" s="75"/>
      <c r="BF3483" s="75"/>
      <c r="BH3483" s="74"/>
      <c r="BI3483" s="194"/>
      <c r="BJ3483" s="74"/>
    </row>
    <row r="3484" spans="1:62" ht="11.25" customHeight="1" x14ac:dyDescent="0.2">
      <c r="A3484" s="184" t="s">
        <v>3895</v>
      </c>
      <c r="B3484" s="185">
        <v>0</v>
      </c>
      <c r="C3484" s="832">
        <v>96655</v>
      </c>
      <c r="D3484" s="284">
        <v>5.76</v>
      </c>
      <c r="E3484" s="91">
        <v>0</v>
      </c>
      <c r="F3484" s="186">
        <v>0</v>
      </c>
      <c r="G3484" s="186">
        <v>0</v>
      </c>
      <c r="H3484" s="186">
        <v>0</v>
      </c>
      <c r="I3484" s="187">
        <v>0</v>
      </c>
      <c r="J3484" s="186">
        <v>0</v>
      </c>
      <c r="K3484" s="186">
        <v>0</v>
      </c>
      <c r="L3484" s="186">
        <v>0</v>
      </c>
      <c r="M3484" s="186">
        <v>0</v>
      </c>
      <c r="N3484" s="188">
        <v>0</v>
      </c>
      <c r="O3484" s="189">
        <v>0</v>
      </c>
      <c r="P3484" s="186">
        <v>0</v>
      </c>
      <c r="Q3484" s="189">
        <v>0</v>
      </c>
      <c r="R3484" s="189">
        <v>0</v>
      </c>
      <c r="S3484" s="189">
        <v>5.76</v>
      </c>
      <c r="T3484" s="188">
        <v>5.76</v>
      </c>
      <c r="U3484" s="187">
        <v>0</v>
      </c>
      <c r="V3484" s="189">
        <v>0</v>
      </c>
      <c r="W3484" s="189">
        <v>0</v>
      </c>
      <c r="X3484" s="188">
        <v>5.76</v>
      </c>
      <c r="Y3484" s="188">
        <v>0</v>
      </c>
      <c r="Z3484" s="186">
        <v>0</v>
      </c>
      <c r="AA3484" s="186">
        <v>0</v>
      </c>
      <c r="AB3484" s="186">
        <v>0</v>
      </c>
      <c r="AC3484" s="186">
        <v>0</v>
      </c>
      <c r="AD3484" s="188">
        <v>0</v>
      </c>
      <c r="AE3484" s="189">
        <v>0</v>
      </c>
      <c r="AF3484" s="189">
        <v>0</v>
      </c>
      <c r="AG3484" s="189">
        <v>0</v>
      </c>
      <c r="AH3484" s="191">
        <v>0</v>
      </c>
      <c r="AI3484" s="186">
        <v>0</v>
      </c>
      <c r="AJ3484" s="192">
        <v>7501943469457</v>
      </c>
      <c r="AK3484" s="192">
        <v>96566</v>
      </c>
      <c r="AL3484" s="76" t="s">
        <v>279</v>
      </c>
      <c r="AM3484" s="75">
        <v>96655</v>
      </c>
      <c r="AN3484" s="76"/>
      <c r="AO3484" s="188">
        <v>0</v>
      </c>
      <c r="AP3484" s="188">
        <v>0</v>
      </c>
      <c r="AQ3484" s="187">
        <v>0</v>
      </c>
      <c r="AR3484" s="188">
        <v>0</v>
      </c>
      <c r="AS3484" s="187">
        <v>0</v>
      </c>
      <c r="AT3484" s="188">
        <v>0</v>
      </c>
      <c r="AU3484" s="187">
        <v>0</v>
      </c>
      <c r="AV3484" s="188">
        <v>0</v>
      </c>
      <c r="AW3484" s="187">
        <v>0</v>
      </c>
      <c r="AX3484" s="188">
        <v>0</v>
      </c>
      <c r="AY3484" s="187">
        <v>0</v>
      </c>
      <c r="AZ3484" s="188">
        <v>0</v>
      </c>
      <c r="BA3484" s="187">
        <v>0</v>
      </c>
      <c r="BB3484" s="188">
        <v>0</v>
      </c>
      <c r="BC3484" s="187">
        <v>0</v>
      </c>
      <c r="BD3484" s="75"/>
      <c r="BE3484" s="75"/>
      <c r="BF3484" s="75"/>
      <c r="BH3484" s="74"/>
      <c r="BI3484" s="194"/>
      <c r="BJ3484" s="74"/>
    </row>
    <row r="3485" spans="1:62" ht="11.25" customHeight="1" x14ac:dyDescent="0.2">
      <c r="A3485" s="184" t="s">
        <v>3896</v>
      </c>
      <c r="B3485" s="185">
        <v>0</v>
      </c>
      <c r="C3485" s="832">
        <v>96673</v>
      </c>
      <c r="D3485" s="284">
        <v>1E-4</v>
      </c>
      <c r="E3485" s="91">
        <v>0</v>
      </c>
      <c r="F3485" s="186">
        <v>0</v>
      </c>
      <c r="G3485" s="186">
        <v>0</v>
      </c>
      <c r="H3485" s="186">
        <v>0</v>
      </c>
      <c r="I3485" s="187">
        <v>0</v>
      </c>
      <c r="J3485" s="186">
        <v>0</v>
      </c>
      <c r="K3485" s="186">
        <v>0</v>
      </c>
      <c r="L3485" s="186">
        <v>0</v>
      </c>
      <c r="M3485" s="186">
        <v>0</v>
      </c>
      <c r="N3485" s="188">
        <v>0</v>
      </c>
      <c r="O3485" s="189">
        <v>0</v>
      </c>
      <c r="P3485" s="186">
        <v>0</v>
      </c>
      <c r="Q3485" s="189">
        <v>0</v>
      </c>
      <c r="R3485" s="189">
        <v>0</v>
      </c>
      <c r="S3485" s="189">
        <v>1E-4</v>
      </c>
      <c r="T3485" s="188">
        <v>0</v>
      </c>
      <c r="U3485" s="187">
        <v>0</v>
      </c>
      <c r="V3485" s="189">
        <v>0</v>
      </c>
      <c r="W3485" s="189">
        <v>0</v>
      </c>
      <c r="X3485" s="188">
        <v>0</v>
      </c>
      <c r="Y3485" s="188">
        <v>0</v>
      </c>
      <c r="Z3485" s="186">
        <v>0</v>
      </c>
      <c r="AA3485" s="186">
        <v>0</v>
      </c>
      <c r="AB3485" s="186">
        <v>0</v>
      </c>
      <c r="AC3485" s="186">
        <v>0</v>
      </c>
      <c r="AD3485" s="188">
        <v>0</v>
      </c>
      <c r="AE3485" s="189">
        <v>0</v>
      </c>
      <c r="AF3485" s="189">
        <v>0</v>
      </c>
      <c r="AG3485" s="189">
        <v>0</v>
      </c>
      <c r="AH3485" s="191">
        <v>0</v>
      </c>
      <c r="AI3485" s="186">
        <v>0</v>
      </c>
      <c r="AJ3485" s="192">
        <v>0</v>
      </c>
      <c r="AK3485" s="192">
        <v>96566</v>
      </c>
      <c r="AL3485" s="76" t="s">
        <v>279</v>
      </c>
      <c r="AM3485" s="75">
        <v>96673</v>
      </c>
      <c r="AN3485" s="76"/>
      <c r="AO3485" s="188">
        <v>0</v>
      </c>
      <c r="AP3485" s="188">
        <v>0</v>
      </c>
      <c r="AQ3485" s="187">
        <v>0</v>
      </c>
      <c r="AR3485" s="188">
        <v>0</v>
      </c>
      <c r="AS3485" s="187">
        <v>0</v>
      </c>
      <c r="AT3485" s="188">
        <v>0</v>
      </c>
      <c r="AU3485" s="187">
        <v>0</v>
      </c>
      <c r="AV3485" s="188">
        <v>0</v>
      </c>
      <c r="AW3485" s="187">
        <v>0</v>
      </c>
      <c r="AX3485" s="188">
        <v>0</v>
      </c>
      <c r="AY3485" s="187">
        <v>0</v>
      </c>
      <c r="AZ3485" s="188">
        <v>0</v>
      </c>
      <c r="BA3485" s="187">
        <v>0</v>
      </c>
      <c r="BB3485" s="188">
        <v>0</v>
      </c>
      <c r="BC3485" s="187">
        <v>0</v>
      </c>
      <c r="BD3485" s="75"/>
      <c r="BE3485" s="75"/>
      <c r="BF3485" s="75"/>
      <c r="BH3485" s="74"/>
      <c r="BI3485" s="194"/>
      <c r="BJ3485" s="74"/>
    </row>
    <row r="3486" spans="1:62" ht="11.25" customHeight="1" x14ac:dyDescent="0.2">
      <c r="A3486" s="184" t="s">
        <v>3897</v>
      </c>
      <c r="B3486" s="185">
        <v>0</v>
      </c>
      <c r="C3486" s="832">
        <v>96708</v>
      </c>
      <c r="D3486" s="284">
        <v>68.16</v>
      </c>
      <c r="E3486" s="91">
        <v>0.25559999999999999</v>
      </c>
      <c r="F3486" s="186">
        <v>8000</v>
      </c>
      <c r="G3486" s="186">
        <v>12000</v>
      </c>
      <c r="H3486" s="186">
        <v>0</v>
      </c>
      <c r="I3486" s="187">
        <v>0</v>
      </c>
      <c r="J3486" s="186">
        <v>6847.6130000000003</v>
      </c>
      <c r="K3486" s="186">
        <v>8000</v>
      </c>
      <c r="L3486" s="186">
        <v>0</v>
      </c>
      <c r="M3486" s="186">
        <v>0</v>
      </c>
      <c r="N3486" s="188">
        <v>169.92</v>
      </c>
      <c r="O3486" s="189">
        <v>0</v>
      </c>
      <c r="P3486" s="186">
        <v>238.07999999999998</v>
      </c>
      <c r="Q3486" s="189">
        <v>3.4768319997055901</v>
      </c>
      <c r="R3486" s="189">
        <v>0.29861500642632693</v>
      </c>
      <c r="S3486" s="189">
        <v>68.16</v>
      </c>
      <c r="T3486" s="188">
        <v>68.16</v>
      </c>
      <c r="U3486" s="187">
        <v>0.25559999999999999</v>
      </c>
      <c r="V3486" s="189">
        <v>0</v>
      </c>
      <c r="W3486" s="189">
        <v>68.16</v>
      </c>
      <c r="X3486" s="188">
        <v>0</v>
      </c>
      <c r="Y3486" s="188">
        <v>0</v>
      </c>
      <c r="Z3486" s="186">
        <v>0</v>
      </c>
      <c r="AA3486" s="186">
        <v>0</v>
      </c>
      <c r="AB3486" s="186">
        <v>0</v>
      </c>
      <c r="AC3486" s="186">
        <v>0</v>
      </c>
      <c r="AD3486" s="188">
        <v>8.64</v>
      </c>
      <c r="AE3486" s="189">
        <v>0</v>
      </c>
      <c r="AF3486" s="189">
        <v>0</v>
      </c>
      <c r="AG3486" s="189">
        <v>0</v>
      </c>
      <c r="AH3486" s="191">
        <v>0</v>
      </c>
      <c r="AI3486" s="186">
        <v>6791.2979999999998</v>
      </c>
      <c r="AJ3486" s="192">
        <v>7506425607907</v>
      </c>
      <c r="AK3486" s="192" t="s">
        <v>262</v>
      </c>
      <c r="AL3486" s="76" t="s">
        <v>279</v>
      </c>
      <c r="AM3486" s="75">
        <v>96708</v>
      </c>
      <c r="AN3486" s="76"/>
      <c r="AO3486" s="188">
        <v>7339.2</v>
      </c>
      <c r="AP3486" s="188">
        <v>6941.7599999999993</v>
      </c>
      <c r="AQ3486" s="187">
        <v>154.26133333333331</v>
      </c>
      <c r="AR3486" s="188">
        <v>6427.2000000000007</v>
      </c>
      <c r="AS3486" s="187">
        <v>80.340000000000018</v>
      </c>
      <c r="AT3486" s="188">
        <v>8648.64</v>
      </c>
      <c r="AU3486" s="187">
        <v>0</v>
      </c>
      <c r="AV3486" s="188">
        <v>1371.8400000000001</v>
      </c>
      <c r="AW3486" s="187">
        <v>0</v>
      </c>
      <c r="AX3486" s="188">
        <v>0</v>
      </c>
      <c r="AY3486" s="187">
        <v>0</v>
      </c>
      <c r="AZ3486" s="188">
        <v>-63.36</v>
      </c>
      <c r="BA3486" s="187">
        <v>0</v>
      </c>
      <c r="BB3486" s="188">
        <v>8783.0400000000009</v>
      </c>
      <c r="BC3486" s="187">
        <v>99.989071038251382</v>
      </c>
      <c r="BD3486" s="75"/>
      <c r="BE3486" s="75"/>
      <c r="BF3486" s="75"/>
      <c r="BH3486" s="74"/>
      <c r="BI3486" s="194"/>
      <c r="BJ3486" s="74"/>
    </row>
    <row r="3487" spans="1:62" ht="11.25" customHeight="1" x14ac:dyDescent="0.2">
      <c r="A3487" s="184" t="s">
        <v>3898</v>
      </c>
      <c r="B3487" s="185">
        <v>0</v>
      </c>
      <c r="C3487" s="832">
        <v>96446</v>
      </c>
      <c r="D3487" s="284">
        <v>1E-4</v>
      </c>
      <c r="E3487" s="91">
        <v>0</v>
      </c>
      <c r="F3487" s="186">
        <v>0</v>
      </c>
      <c r="G3487" s="186">
        <v>0</v>
      </c>
      <c r="H3487" s="186">
        <v>0</v>
      </c>
      <c r="I3487" s="187">
        <v>0</v>
      </c>
      <c r="J3487" s="186">
        <v>0</v>
      </c>
      <c r="K3487" s="186">
        <v>0</v>
      </c>
      <c r="L3487" s="186">
        <v>0</v>
      </c>
      <c r="M3487" s="186">
        <v>0</v>
      </c>
      <c r="N3487" s="188">
        <v>0</v>
      </c>
      <c r="O3487" s="189">
        <v>0</v>
      </c>
      <c r="P3487" s="186">
        <v>0</v>
      </c>
      <c r="Q3487" s="189">
        <v>0</v>
      </c>
      <c r="R3487" s="189">
        <v>0</v>
      </c>
      <c r="S3487" s="189">
        <v>1E-4</v>
      </c>
      <c r="T3487" s="188">
        <v>0</v>
      </c>
      <c r="U3487" s="187">
        <v>0</v>
      </c>
      <c r="V3487" s="189">
        <v>0</v>
      </c>
      <c r="W3487" s="189">
        <v>0</v>
      </c>
      <c r="X3487" s="188">
        <v>0</v>
      </c>
      <c r="Y3487" s="188">
        <v>0</v>
      </c>
      <c r="Z3487" s="186">
        <v>0</v>
      </c>
      <c r="AA3487" s="186">
        <v>0</v>
      </c>
      <c r="AB3487" s="186">
        <v>0</v>
      </c>
      <c r="AC3487" s="186">
        <v>0</v>
      </c>
      <c r="AD3487" s="188">
        <v>0</v>
      </c>
      <c r="AE3487" s="189">
        <v>0</v>
      </c>
      <c r="AF3487" s="189">
        <v>0</v>
      </c>
      <c r="AG3487" s="189">
        <v>0</v>
      </c>
      <c r="AH3487" s="191">
        <v>0</v>
      </c>
      <c r="AI3487" s="186">
        <v>0</v>
      </c>
      <c r="AJ3487" s="192">
        <v>7501943413214</v>
      </c>
      <c r="AK3487" s="192" t="s">
        <v>262</v>
      </c>
      <c r="AL3487" s="76" t="s">
        <v>278</v>
      </c>
      <c r="AM3487" s="75">
        <v>96446</v>
      </c>
      <c r="AN3487" s="76"/>
      <c r="AO3487" s="188">
        <v>0</v>
      </c>
      <c r="AP3487" s="188">
        <v>0</v>
      </c>
      <c r="AQ3487" s="187">
        <v>0</v>
      </c>
      <c r="AR3487" s="188">
        <v>0</v>
      </c>
      <c r="AS3487" s="187">
        <v>0</v>
      </c>
      <c r="AT3487" s="188">
        <v>0</v>
      </c>
      <c r="AU3487" s="187">
        <v>0</v>
      </c>
      <c r="AV3487" s="188">
        <v>0</v>
      </c>
      <c r="AW3487" s="187">
        <v>0</v>
      </c>
      <c r="AX3487" s="188">
        <v>0</v>
      </c>
      <c r="AY3487" s="187">
        <v>0</v>
      </c>
      <c r="AZ3487" s="188">
        <v>0</v>
      </c>
      <c r="BA3487" s="187">
        <v>0</v>
      </c>
      <c r="BB3487" s="188">
        <v>0</v>
      </c>
      <c r="BC3487" s="187">
        <v>0</v>
      </c>
      <c r="BD3487" s="75"/>
      <c r="BE3487" s="75"/>
      <c r="BF3487" s="75"/>
      <c r="BH3487" s="74"/>
      <c r="BI3487" s="194"/>
      <c r="BJ3487" s="74"/>
    </row>
    <row r="3488" spans="1:62" ht="11.25" customHeight="1" x14ac:dyDescent="0.2">
      <c r="A3488" s="184" t="s">
        <v>3899</v>
      </c>
      <c r="B3488" s="185">
        <v>0</v>
      </c>
      <c r="C3488" s="832">
        <v>96574</v>
      </c>
      <c r="D3488" s="284">
        <v>1E-4</v>
      </c>
      <c r="E3488" s="91">
        <v>0</v>
      </c>
      <c r="F3488" s="186">
        <v>0</v>
      </c>
      <c r="G3488" s="186">
        <v>0</v>
      </c>
      <c r="H3488" s="186">
        <v>0</v>
      </c>
      <c r="I3488" s="187">
        <v>0</v>
      </c>
      <c r="J3488" s="186">
        <v>0</v>
      </c>
      <c r="K3488" s="186">
        <v>0</v>
      </c>
      <c r="L3488" s="186">
        <v>0</v>
      </c>
      <c r="M3488" s="186">
        <v>0</v>
      </c>
      <c r="N3488" s="188">
        <v>0</v>
      </c>
      <c r="O3488" s="189">
        <v>0</v>
      </c>
      <c r="P3488" s="186">
        <v>0</v>
      </c>
      <c r="Q3488" s="189">
        <v>0</v>
      </c>
      <c r="R3488" s="189">
        <v>0</v>
      </c>
      <c r="S3488" s="189">
        <v>1E-4</v>
      </c>
      <c r="T3488" s="188">
        <v>0</v>
      </c>
      <c r="U3488" s="187">
        <v>0</v>
      </c>
      <c r="V3488" s="189">
        <v>0</v>
      </c>
      <c r="W3488" s="189">
        <v>0</v>
      </c>
      <c r="X3488" s="188">
        <v>0</v>
      </c>
      <c r="Y3488" s="188">
        <v>0</v>
      </c>
      <c r="Z3488" s="186">
        <v>0</v>
      </c>
      <c r="AA3488" s="186">
        <v>0</v>
      </c>
      <c r="AB3488" s="186">
        <v>0</v>
      </c>
      <c r="AC3488" s="186">
        <v>0</v>
      </c>
      <c r="AD3488" s="188">
        <v>0</v>
      </c>
      <c r="AE3488" s="189">
        <v>0</v>
      </c>
      <c r="AF3488" s="189">
        <v>0</v>
      </c>
      <c r="AG3488" s="189">
        <v>0</v>
      </c>
      <c r="AH3488" s="191">
        <v>0</v>
      </c>
      <c r="AI3488" s="186">
        <v>0</v>
      </c>
      <c r="AJ3488" s="192">
        <v>7501943413214</v>
      </c>
      <c r="AK3488" s="192">
        <v>96446</v>
      </c>
      <c r="AL3488" s="76" t="s">
        <v>279</v>
      </c>
      <c r="AM3488" s="75">
        <v>96574</v>
      </c>
      <c r="AN3488" s="76"/>
      <c r="AO3488" s="188">
        <v>0</v>
      </c>
      <c r="AP3488" s="188">
        <v>0</v>
      </c>
      <c r="AQ3488" s="187">
        <v>0</v>
      </c>
      <c r="AR3488" s="188">
        <v>0</v>
      </c>
      <c r="AS3488" s="187">
        <v>0</v>
      </c>
      <c r="AT3488" s="188">
        <v>0</v>
      </c>
      <c r="AU3488" s="187">
        <v>0</v>
      </c>
      <c r="AV3488" s="188">
        <v>0</v>
      </c>
      <c r="AW3488" s="187">
        <v>0</v>
      </c>
      <c r="AX3488" s="188">
        <v>0</v>
      </c>
      <c r="AY3488" s="187">
        <v>0</v>
      </c>
      <c r="AZ3488" s="188">
        <v>0</v>
      </c>
      <c r="BA3488" s="187">
        <v>0</v>
      </c>
      <c r="BB3488" s="188">
        <v>0</v>
      </c>
      <c r="BC3488" s="187">
        <v>0</v>
      </c>
      <c r="BD3488" s="75"/>
      <c r="BE3488" s="75"/>
      <c r="BF3488" s="75"/>
      <c r="BH3488" s="74"/>
      <c r="BI3488" s="194"/>
      <c r="BJ3488" s="74"/>
    </row>
    <row r="3489" spans="1:62" ht="11.25" customHeight="1" x14ac:dyDescent="0.2">
      <c r="A3489" s="184" t="s">
        <v>3900</v>
      </c>
      <c r="B3489" s="185">
        <v>0</v>
      </c>
      <c r="C3489" s="832">
        <v>96575</v>
      </c>
      <c r="D3489" s="284">
        <v>1.44</v>
      </c>
      <c r="E3489" s="91">
        <v>0</v>
      </c>
      <c r="F3489" s="186">
        <v>0</v>
      </c>
      <c r="G3489" s="186">
        <v>0</v>
      </c>
      <c r="H3489" s="186">
        <v>0</v>
      </c>
      <c r="I3489" s="187">
        <v>0</v>
      </c>
      <c r="J3489" s="186">
        <v>0</v>
      </c>
      <c r="K3489" s="186">
        <v>0</v>
      </c>
      <c r="L3489" s="186">
        <v>0</v>
      </c>
      <c r="M3489" s="186">
        <v>0</v>
      </c>
      <c r="N3489" s="188">
        <v>0</v>
      </c>
      <c r="O3489" s="189">
        <v>0</v>
      </c>
      <c r="P3489" s="186">
        <v>0</v>
      </c>
      <c r="Q3489" s="189">
        <v>0</v>
      </c>
      <c r="R3489" s="189">
        <v>0</v>
      </c>
      <c r="S3489" s="189">
        <v>1.44</v>
      </c>
      <c r="T3489" s="188">
        <v>0</v>
      </c>
      <c r="U3489" s="187">
        <v>0</v>
      </c>
      <c r="V3489" s="189">
        <v>0</v>
      </c>
      <c r="W3489" s="189">
        <v>0</v>
      </c>
      <c r="X3489" s="188">
        <v>0</v>
      </c>
      <c r="Y3489" s="188">
        <v>0</v>
      </c>
      <c r="Z3489" s="186">
        <v>0</v>
      </c>
      <c r="AA3489" s="186">
        <v>0</v>
      </c>
      <c r="AB3489" s="186">
        <v>0</v>
      </c>
      <c r="AC3489" s="186">
        <v>0</v>
      </c>
      <c r="AD3489" s="188">
        <v>0</v>
      </c>
      <c r="AE3489" s="189">
        <v>0</v>
      </c>
      <c r="AF3489" s="189">
        <v>0</v>
      </c>
      <c r="AG3489" s="189">
        <v>0</v>
      </c>
      <c r="AH3489" s="191">
        <v>0</v>
      </c>
      <c r="AI3489" s="186">
        <v>0</v>
      </c>
      <c r="AJ3489" s="192">
        <v>0</v>
      </c>
      <c r="AK3489" s="192">
        <v>96574</v>
      </c>
      <c r="AL3489" s="76" t="s">
        <v>279</v>
      </c>
      <c r="AM3489" s="75">
        <v>96575</v>
      </c>
      <c r="AN3489" s="76"/>
      <c r="AO3489" s="188">
        <v>0</v>
      </c>
      <c r="AP3489" s="188">
        <v>0</v>
      </c>
      <c r="AQ3489" s="187">
        <v>0</v>
      </c>
      <c r="AR3489" s="188">
        <v>0</v>
      </c>
      <c r="AS3489" s="187">
        <v>0</v>
      </c>
      <c r="AT3489" s="188">
        <v>0</v>
      </c>
      <c r="AU3489" s="187">
        <v>0</v>
      </c>
      <c r="AV3489" s="188">
        <v>0</v>
      </c>
      <c r="AW3489" s="187">
        <v>0</v>
      </c>
      <c r="AX3489" s="188">
        <v>0</v>
      </c>
      <c r="AY3489" s="187">
        <v>0</v>
      </c>
      <c r="AZ3489" s="188">
        <v>0</v>
      </c>
      <c r="BA3489" s="187">
        <v>0</v>
      </c>
      <c r="BB3489" s="188">
        <v>0</v>
      </c>
      <c r="BC3489" s="187">
        <v>0</v>
      </c>
      <c r="BD3489" s="75"/>
      <c r="BE3489" s="75"/>
      <c r="BF3489" s="75"/>
      <c r="BH3489" s="74"/>
      <c r="BI3489" s="194"/>
      <c r="BJ3489" s="74"/>
    </row>
    <row r="3490" spans="1:62" ht="11.25" customHeight="1" x14ac:dyDescent="0.2">
      <c r="A3490" s="184" t="s">
        <v>3901</v>
      </c>
      <c r="B3490" s="185">
        <v>0</v>
      </c>
      <c r="C3490" s="832">
        <v>96559</v>
      </c>
      <c r="D3490" s="284">
        <v>1E-4</v>
      </c>
      <c r="E3490" s="91">
        <v>0</v>
      </c>
      <c r="F3490" s="186">
        <v>6000</v>
      </c>
      <c r="G3490" s="186">
        <v>6000</v>
      </c>
      <c r="H3490" s="186">
        <v>12487</v>
      </c>
      <c r="I3490" s="187">
        <v>208.11666666666667</v>
      </c>
      <c r="J3490" s="186">
        <v>0</v>
      </c>
      <c r="K3490" s="186">
        <v>0</v>
      </c>
      <c r="L3490" s="186">
        <v>0</v>
      </c>
      <c r="M3490" s="186">
        <v>0</v>
      </c>
      <c r="N3490" s="188">
        <v>0</v>
      </c>
      <c r="O3490" s="189">
        <v>0</v>
      </c>
      <c r="P3490" s="186">
        <v>0</v>
      </c>
      <c r="Q3490" s="189">
        <v>0</v>
      </c>
      <c r="R3490" s="189">
        <v>0</v>
      </c>
      <c r="S3490" s="189">
        <v>12487.000099999999</v>
      </c>
      <c r="T3490" s="188">
        <v>12487.68</v>
      </c>
      <c r="U3490" s="187">
        <v>0</v>
      </c>
      <c r="V3490" s="189">
        <v>0</v>
      </c>
      <c r="W3490" s="189">
        <v>0</v>
      </c>
      <c r="X3490" s="188">
        <v>12487.68</v>
      </c>
      <c r="Y3490" s="188">
        <v>12487.68</v>
      </c>
      <c r="Z3490" s="186">
        <v>0</v>
      </c>
      <c r="AA3490" s="186">
        <v>0</v>
      </c>
      <c r="AB3490" s="186">
        <v>0</v>
      </c>
      <c r="AC3490" s="186">
        <v>0</v>
      </c>
      <c r="AD3490" s="188">
        <v>0</v>
      </c>
      <c r="AE3490" s="189">
        <v>0</v>
      </c>
      <c r="AF3490" s="189">
        <v>0</v>
      </c>
      <c r="AG3490" s="189">
        <v>0</v>
      </c>
      <c r="AH3490" s="191">
        <v>0</v>
      </c>
      <c r="AI3490" s="186">
        <v>0</v>
      </c>
      <c r="AJ3490" s="192">
        <v>0</v>
      </c>
      <c r="AK3490" s="192">
        <v>96558</v>
      </c>
      <c r="AL3490" s="76" t="s">
        <v>279</v>
      </c>
      <c r="AM3490" s="75">
        <v>96559</v>
      </c>
      <c r="AN3490" s="76"/>
      <c r="AO3490" s="188">
        <v>0</v>
      </c>
      <c r="AP3490" s="188">
        <v>0</v>
      </c>
      <c r="AQ3490" s="187">
        <v>0</v>
      </c>
      <c r="AR3490" s="188">
        <v>0</v>
      </c>
      <c r="AS3490" s="187">
        <v>0</v>
      </c>
      <c r="AT3490" s="188">
        <v>0</v>
      </c>
      <c r="AU3490" s="187">
        <v>0</v>
      </c>
      <c r="AV3490" s="188">
        <v>0</v>
      </c>
      <c r="AW3490" s="187">
        <v>0</v>
      </c>
      <c r="AX3490" s="188">
        <v>0</v>
      </c>
      <c r="AY3490" s="187">
        <v>0</v>
      </c>
      <c r="AZ3490" s="188">
        <v>0</v>
      </c>
      <c r="BA3490" s="187">
        <v>0</v>
      </c>
      <c r="BB3490" s="188">
        <v>0</v>
      </c>
      <c r="BC3490" s="187">
        <v>0</v>
      </c>
      <c r="BD3490" s="75"/>
      <c r="BE3490" s="75"/>
      <c r="BF3490" s="75"/>
      <c r="BH3490" s="74"/>
      <c r="BI3490" s="194"/>
      <c r="BJ3490" s="74"/>
    </row>
    <row r="3491" spans="1:62" ht="11.25" customHeight="1" x14ac:dyDescent="0.2">
      <c r="A3491" s="184" t="s">
        <v>3899</v>
      </c>
      <c r="B3491" s="185">
        <v>0</v>
      </c>
      <c r="C3491" s="832">
        <v>96657</v>
      </c>
      <c r="D3491" s="284">
        <v>204.48</v>
      </c>
      <c r="E3491" s="91">
        <v>0</v>
      </c>
      <c r="F3491" s="186">
        <v>0</v>
      </c>
      <c r="G3491" s="186">
        <v>0</v>
      </c>
      <c r="H3491" s="186">
        <v>0</v>
      </c>
      <c r="I3491" s="187">
        <v>0</v>
      </c>
      <c r="J3491" s="186">
        <v>0</v>
      </c>
      <c r="K3491" s="186">
        <v>0</v>
      </c>
      <c r="L3491" s="186">
        <v>0</v>
      </c>
      <c r="M3491" s="186">
        <v>0</v>
      </c>
      <c r="N3491" s="188">
        <v>0</v>
      </c>
      <c r="O3491" s="189">
        <v>0</v>
      </c>
      <c r="P3491" s="186">
        <v>0</v>
      </c>
      <c r="Q3491" s="189">
        <v>0</v>
      </c>
      <c r="R3491" s="189">
        <v>0</v>
      </c>
      <c r="S3491" s="189">
        <v>204.48</v>
      </c>
      <c r="T3491" s="188">
        <v>192.96</v>
      </c>
      <c r="U3491" s="187">
        <v>0</v>
      </c>
      <c r="V3491" s="189">
        <v>0</v>
      </c>
      <c r="W3491" s="189">
        <v>0</v>
      </c>
      <c r="X3491" s="188">
        <v>192.96</v>
      </c>
      <c r="Y3491" s="188">
        <v>0</v>
      </c>
      <c r="Z3491" s="186">
        <v>0</v>
      </c>
      <c r="AA3491" s="186">
        <v>0</v>
      </c>
      <c r="AB3491" s="186">
        <v>0</v>
      </c>
      <c r="AC3491" s="186">
        <v>0</v>
      </c>
      <c r="AD3491" s="188">
        <v>0</v>
      </c>
      <c r="AE3491" s="189">
        <v>0</v>
      </c>
      <c r="AF3491" s="189">
        <v>0</v>
      </c>
      <c r="AG3491" s="189">
        <v>0</v>
      </c>
      <c r="AH3491" s="191">
        <v>0</v>
      </c>
      <c r="AI3491" s="186">
        <v>0</v>
      </c>
      <c r="AJ3491" s="192">
        <v>7501943413214</v>
      </c>
      <c r="AK3491" s="192">
        <v>96446</v>
      </c>
      <c r="AL3491" s="76" t="s">
        <v>279</v>
      </c>
      <c r="AM3491" s="75">
        <v>96657</v>
      </c>
      <c r="AN3491" s="76"/>
      <c r="AO3491" s="188">
        <v>293.75999999999993</v>
      </c>
      <c r="AP3491" s="188">
        <v>-57.6</v>
      </c>
      <c r="AQ3491" s="187">
        <v>-2.7708919722545198</v>
      </c>
      <c r="AR3491" s="188">
        <v>-56.16</v>
      </c>
      <c r="AS3491" s="187">
        <v>-2.7351319813196713</v>
      </c>
      <c r="AT3491" s="188">
        <v>995.03999999999985</v>
      </c>
      <c r="AU3491" s="187">
        <v>12.556592305604317</v>
      </c>
      <c r="AV3491" s="188">
        <v>8631.3599999999988</v>
      </c>
      <c r="AW3491" s="187">
        <v>75.669291559478083</v>
      </c>
      <c r="AX3491" s="188">
        <v>9617.76</v>
      </c>
      <c r="AY3491" s="187">
        <v>68.698285714285717</v>
      </c>
      <c r="AZ3491" s="188">
        <v>18588.96</v>
      </c>
      <c r="BA3491" s="187">
        <v>92.955545242730111</v>
      </c>
      <c r="BB3491" s="188">
        <v>8416.7999999999993</v>
      </c>
      <c r="BC3491" s="187">
        <v>119.59862214736884</v>
      </c>
      <c r="BD3491" s="75"/>
      <c r="BE3491" s="75"/>
      <c r="BF3491" s="75"/>
      <c r="BH3491" s="74"/>
      <c r="BI3491" s="194"/>
      <c r="BJ3491" s="74"/>
    </row>
    <row r="3492" spans="1:62" ht="11.25" customHeight="1" x14ac:dyDescent="0.2">
      <c r="A3492" s="184" t="s">
        <v>4996</v>
      </c>
      <c r="B3492" s="185">
        <v>0</v>
      </c>
      <c r="C3492" s="832">
        <v>96970</v>
      </c>
      <c r="D3492" s="284">
        <v>6442.56</v>
      </c>
      <c r="E3492" s="91">
        <v>9.5961364783702603</v>
      </c>
      <c r="F3492" s="186">
        <v>0</v>
      </c>
      <c r="G3492" s="186">
        <v>18864.32</v>
      </c>
      <c r="H3492" s="186">
        <v>2449.44</v>
      </c>
      <c r="I3492" s="187">
        <v>12.984512561279708</v>
      </c>
      <c r="J3492" s="186">
        <v>19560.877999999997</v>
      </c>
      <c r="K3492" s="186">
        <v>20141.105791445014</v>
      </c>
      <c r="L3492" s="186">
        <v>1848.96</v>
      </c>
      <c r="M3492" s="186">
        <v>9.1800322144445037</v>
      </c>
      <c r="N3492" s="188">
        <v>110.88</v>
      </c>
      <c r="O3492" s="189">
        <v>0</v>
      </c>
      <c r="P3492" s="186">
        <v>112.32</v>
      </c>
      <c r="Q3492" s="189">
        <v>10.026543798289628</v>
      </c>
      <c r="R3492" s="189">
        <v>10.801723726307175</v>
      </c>
      <c r="S3492" s="189">
        <v>7043.04</v>
      </c>
      <c r="T3492" s="188">
        <v>7043.04</v>
      </c>
      <c r="U3492" s="187">
        <v>10.490546159076651</v>
      </c>
      <c r="V3492" s="189">
        <v>757.44</v>
      </c>
      <c r="W3492" s="189">
        <v>1.44</v>
      </c>
      <c r="X3492" s="188">
        <v>6284.1600000000008</v>
      </c>
      <c r="Y3492" s="188">
        <v>0</v>
      </c>
      <c r="Z3492" s="186">
        <v>453.6</v>
      </c>
      <c r="AA3492" s="186">
        <v>0</v>
      </c>
      <c r="AB3492" s="186">
        <v>0</v>
      </c>
      <c r="AC3492" s="186">
        <v>0</v>
      </c>
      <c r="AD3492" s="188">
        <v>1.4400000000000546</v>
      </c>
      <c r="AE3492" s="189">
        <v>8.6370000000000005</v>
      </c>
      <c r="AF3492" s="189">
        <v>8.6370000000000005</v>
      </c>
      <c r="AG3492" s="189">
        <v>0</v>
      </c>
      <c r="AH3492" s="191">
        <v>0</v>
      </c>
      <c r="AI3492" s="186">
        <v>8162.6289999999999</v>
      </c>
      <c r="AJ3492" s="192">
        <v>7501943413214</v>
      </c>
      <c r="AK3492" s="192">
        <v>96446</v>
      </c>
      <c r="AL3492" s="76" t="s">
        <v>279</v>
      </c>
      <c r="AM3492" s="75">
        <v>96970</v>
      </c>
      <c r="AN3492" s="76"/>
      <c r="AO3492" s="188">
        <v>4926.2400000000007</v>
      </c>
      <c r="AP3492" s="188">
        <v>7503.84</v>
      </c>
      <c r="AQ3492" s="187">
        <v>112.09756281197593</v>
      </c>
      <c r="AR3492" s="188">
        <v>7274.88</v>
      </c>
      <c r="AS3492" s="187">
        <v>103.31464408050581</v>
      </c>
      <c r="AT3492" s="188">
        <v>0</v>
      </c>
      <c r="AU3492" s="187">
        <v>0</v>
      </c>
      <c r="AV3492" s="188">
        <v>0</v>
      </c>
      <c r="AW3492" s="187">
        <v>0</v>
      </c>
      <c r="AX3492" s="188">
        <v>0</v>
      </c>
      <c r="AY3492" s="187">
        <v>0</v>
      </c>
      <c r="AZ3492" s="188">
        <v>0</v>
      </c>
      <c r="BA3492" s="187">
        <v>0</v>
      </c>
      <c r="BB3492" s="188">
        <v>0</v>
      </c>
      <c r="BC3492" s="187">
        <v>0</v>
      </c>
      <c r="BD3492" s="75"/>
      <c r="BE3492" s="75"/>
      <c r="BF3492" s="75"/>
      <c r="BH3492" s="74"/>
      <c r="BI3492" s="194"/>
      <c r="BJ3492" s="74"/>
    </row>
    <row r="3493" spans="1:62" ht="11.25" customHeight="1" x14ac:dyDescent="0.2">
      <c r="A3493" s="184" t="s">
        <v>4996</v>
      </c>
      <c r="B3493" s="185">
        <v>0</v>
      </c>
      <c r="C3493" s="832">
        <v>96986</v>
      </c>
      <c r="D3493" s="284">
        <v>11367.36</v>
      </c>
      <c r="E3493" s="91">
        <v>0</v>
      </c>
      <c r="F3493" s="186">
        <v>0</v>
      </c>
      <c r="G3493" s="186">
        <v>5000</v>
      </c>
      <c r="H3493" s="186">
        <v>0</v>
      </c>
      <c r="I3493" s="187">
        <v>0</v>
      </c>
      <c r="J3493" s="186">
        <v>0</v>
      </c>
      <c r="K3493" s="186">
        <v>0</v>
      </c>
      <c r="L3493" s="186">
        <v>0</v>
      </c>
      <c r="M3493" s="186">
        <v>0</v>
      </c>
      <c r="N3493" s="188">
        <v>0</v>
      </c>
      <c r="O3493" s="189">
        <v>0</v>
      </c>
      <c r="P3493" s="186">
        <v>0</v>
      </c>
      <c r="Q3493" s="189">
        <v>0</v>
      </c>
      <c r="R3493" s="189">
        <v>0</v>
      </c>
      <c r="S3493" s="189">
        <v>11367.36</v>
      </c>
      <c r="T3493" s="188">
        <v>4916.16</v>
      </c>
      <c r="U3493" s="187">
        <v>0</v>
      </c>
      <c r="V3493" s="189">
        <v>0</v>
      </c>
      <c r="W3493" s="189">
        <v>0</v>
      </c>
      <c r="X3493" s="188">
        <v>4916.16</v>
      </c>
      <c r="Y3493" s="188">
        <v>4916.16</v>
      </c>
      <c r="Z3493" s="186">
        <v>0</v>
      </c>
      <c r="AA3493" s="186">
        <v>0</v>
      </c>
      <c r="AB3493" s="186">
        <v>0</v>
      </c>
      <c r="AC3493" s="186">
        <v>0</v>
      </c>
      <c r="AD3493" s="188">
        <v>0</v>
      </c>
      <c r="AE3493" s="189">
        <v>0</v>
      </c>
      <c r="AF3493" s="189">
        <v>0</v>
      </c>
      <c r="AG3493" s="189">
        <v>0</v>
      </c>
      <c r="AH3493" s="191">
        <v>0</v>
      </c>
      <c r="AI3493" s="186">
        <v>0</v>
      </c>
      <c r="AJ3493" s="192">
        <v>7501943413214</v>
      </c>
      <c r="AK3493" s="192">
        <v>96446</v>
      </c>
      <c r="AL3493" s="76" t="s">
        <v>279</v>
      </c>
      <c r="AM3493" s="75">
        <v>96986</v>
      </c>
      <c r="AN3493" s="76"/>
      <c r="AO3493" s="188">
        <v>0</v>
      </c>
      <c r="AP3493" s="188">
        <v>0</v>
      </c>
      <c r="AQ3493" s="187">
        <v>0</v>
      </c>
      <c r="AR3493" s="188">
        <v>0</v>
      </c>
      <c r="AS3493" s="187">
        <v>0</v>
      </c>
      <c r="AT3493" s="188">
        <v>0</v>
      </c>
      <c r="AU3493" s="187">
        <v>0</v>
      </c>
      <c r="AV3493" s="188">
        <v>0</v>
      </c>
      <c r="AW3493" s="187">
        <v>0</v>
      </c>
      <c r="AX3493" s="188">
        <v>0</v>
      </c>
      <c r="AY3493" s="187">
        <v>0</v>
      </c>
      <c r="AZ3493" s="188">
        <v>0</v>
      </c>
      <c r="BA3493" s="187">
        <v>0</v>
      </c>
      <c r="BB3493" s="188">
        <v>0</v>
      </c>
      <c r="BC3493" s="187">
        <v>0</v>
      </c>
      <c r="BD3493" s="75"/>
      <c r="BE3493" s="75"/>
      <c r="BF3493" s="75"/>
      <c r="BH3493" s="74"/>
      <c r="BI3493" s="194"/>
      <c r="BJ3493" s="74"/>
    </row>
    <row r="3494" spans="1:62" ht="11.25" customHeight="1" x14ac:dyDescent="0.2">
      <c r="A3494" s="184" t="s">
        <v>3902</v>
      </c>
      <c r="B3494" s="185">
        <v>0</v>
      </c>
      <c r="C3494" s="832">
        <v>96867</v>
      </c>
      <c r="D3494" s="284">
        <v>574.08000000000004</v>
      </c>
      <c r="E3494" s="91">
        <v>6.3138248693345975</v>
      </c>
      <c r="F3494" s="186">
        <v>6000</v>
      </c>
      <c r="G3494" s="186">
        <v>6000</v>
      </c>
      <c r="H3494" s="186">
        <v>0</v>
      </c>
      <c r="I3494" s="187">
        <v>0</v>
      </c>
      <c r="J3494" s="186">
        <v>1284.1610000000001</v>
      </c>
      <c r="K3494" s="186">
        <v>2727.728493650005</v>
      </c>
      <c r="L3494" s="186">
        <v>0</v>
      </c>
      <c r="M3494" s="186">
        <v>0</v>
      </c>
      <c r="N3494" s="188">
        <v>0</v>
      </c>
      <c r="O3494" s="189">
        <v>0</v>
      </c>
      <c r="P3494" s="186">
        <v>0</v>
      </c>
      <c r="Q3494" s="189">
        <v>0</v>
      </c>
      <c r="R3494" s="189">
        <v>13.411402464332744</v>
      </c>
      <c r="S3494" s="189">
        <v>574.08000000000004</v>
      </c>
      <c r="T3494" s="188">
        <v>572.79999999999995</v>
      </c>
      <c r="U3494" s="187">
        <v>6.2997472219113311</v>
      </c>
      <c r="V3494" s="189">
        <v>0</v>
      </c>
      <c r="W3494" s="189">
        <v>0</v>
      </c>
      <c r="X3494" s="188">
        <v>572.79999999999995</v>
      </c>
      <c r="Y3494" s="188">
        <v>0</v>
      </c>
      <c r="Z3494" s="186">
        <v>0</v>
      </c>
      <c r="AA3494" s="186">
        <v>0</v>
      </c>
      <c r="AB3494" s="186">
        <v>0</v>
      </c>
      <c r="AC3494" s="186">
        <v>0</v>
      </c>
      <c r="AD3494" s="188">
        <v>0</v>
      </c>
      <c r="AE3494" s="189">
        <v>0</v>
      </c>
      <c r="AF3494" s="189">
        <v>0</v>
      </c>
      <c r="AG3494" s="189">
        <v>0</v>
      </c>
      <c r="AH3494" s="191">
        <v>0</v>
      </c>
      <c r="AI3494" s="186">
        <v>4422.9030000000002</v>
      </c>
      <c r="AJ3494" s="192">
        <v>7501943413214</v>
      </c>
      <c r="AK3494" s="192">
        <v>96446</v>
      </c>
      <c r="AL3494" s="76" t="s">
        <v>279</v>
      </c>
      <c r="AM3494" s="75">
        <v>96867</v>
      </c>
      <c r="AN3494" s="76"/>
      <c r="AO3494" s="188">
        <v>7446.1866666666656</v>
      </c>
      <c r="AP3494" s="188">
        <v>9579.5199999999986</v>
      </c>
      <c r="AQ3494" s="187">
        <v>3193.1733333333332</v>
      </c>
      <c r="AR3494" s="188">
        <v>6180.4800000000005</v>
      </c>
      <c r="AS3494" s="187">
        <v>268.71652173913049</v>
      </c>
      <c r="AT3494" s="188">
        <v>6578.5599999999995</v>
      </c>
      <c r="AU3494" s="187">
        <v>1644.6399999999996</v>
      </c>
      <c r="AV3494" s="188">
        <v>4561.92</v>
      </c>
      <c r="AW3494" s="187">
        <v>84.48</v>
      </c>
      <c r="AX3494" s="188">
        <v>2604.16</v>
      </c>
      <c r="AY3494" s="187">
        <v>186.01142857142855</v>
      </c>
      <c r="AZ3494" s="188">
        <v>5297.2800000000007</v>
      </c>
      <c r="BA3494" s="187">
        <v>1324.3200000000002</v>
      </c>
      <c r="BB3494" s="188">
        <v>2158.7200000000003</v>
      </c>
      <c r="BC3494" s="187">
        <v>69.636129032258083</v>
      </c>
      <c r="BD3494" s="75"/>
      <c r="BE3494" s="75"/>
      <c r="BF3494" s="75"/>
      <c r="BH3494" s="74"/>
      <c r="BI3494" s="194"/>
      <c r="BJ3494" s="74"/>
    </row>
    <row r="3495" spans="1:62" ht="11.25" customHeight="1" x14ac:dyDescent="0.2">
      <c r="A3495" s="184" t="s">
        <v>3903</v>
      </c>
      <c r="B3495" s="185">
        <v>0</v>
      </c>
      <c r="C3495" s="832">
        <v>96613</v>
      </c>
      <c r="D3495" s="284">
        <v>1E-4</v>
      </c>
      <c r="E3495" s="91">
        <v>0</v>
      </c>
      <c r="F3495" s="186">
        <v>0</v>
      </c>
      <c r="G3495" s="186">
        <v>0</v>
      </c>
      <c r="H3495" s="186">
        <v>0</v>
      </c>
      <c r="I3495" s="187">
        <v>0</v>
      </c>
      <c r="J3495" s="186">
        <v>0</v>
      </c>
      <c r="K3495" s="186">
        <v>0</v>
      </c>
      <c r="L3495" s="186">
        <v>0</v>
      </c>
      <c r="M3495" s="186">
        <v>0</v>
      </c>
      <c r="N3495" s="188">
        <v>0</v>
      </c>
      <c r="O3495" s="189">
        <v>0</v>
      </c>
      <c r="P3495" s="186">
        <v>0</v>
      </c>
      <c r="Q3495" s="189">
        <v>0</v>
      </c>
      <c r="R3495" s="189">
        <v>0</v>
      </c>
      <c r="S3495" s="189">
        <v>1E-4</v>
      </c>
      <c r="T3495" s="188">
        <v>0</v>
      </c>
      <c r="U3495" s="187">
        <v>0</v>
      </c>
      <c r="V3495" s="189">
        <v>0</v>
      </c>
      <c r="W3495" s="189">
        <v>0</v>
      </c>
      <c r="X3495" s="188">
        <v>0</v>
      </c>
      <c r="Y3495" s="188">
        <v>0</v>
      </c>
      <c r="Z3495" s="186">
        <v>0</v>
      </c>
      <c r="AA3495" s="186">
        <v>0</v>
      </c>
      <c r="AB3495" s="186">
        <v>0</v>
      </c>
      <c r="AC3495" s="186">
        <v>0</v>
      </c>
      <c r="AD3495" s="188">
        <v>0</v>
      </c>
      <c r="AE3495" s="189">
        <v>0</v>
      </c>
      <c r="AF3495" s="189">
        <v>0</v>
      </c>
      <c r="AG3495" s="189">
        <v>0</v>
      </c>
      <c r="AH3495" s="191">
        <v>0</v>
      </c>
      <c r="AI3495" s="186">
        <v>0</v>
      </c>
      <c r="AJ3495" s="192">
        <v>7506425601059</v>
      </c>
      <c r="AK3495" s="192" t="s">
        <v>262</v>
      </c>
      <c r="AL3495" s="76" t="s">
        <v>279</v>
      </c>
      <c r="AM3495" s="75">
        <v>96613</v>
      </c>
      <c r="AN3495" s="76"/>
      <c r="AO3495" s="188">
        <v>0</v>
      </c>
      <c r="AP3495" s="188">
        <v>0</v>
      </c>
      <c r="AQ3495" s="187">
        <v>0</v>
      </c>
      <c r="AR3495" s="188">
        <v>0</v>
      </c>
      <c r="AS3495" s="187">
        <v>0</v>
      </c>
      <c r="AT3495" s="188">
        <v>0</v>
      </c>
      <c r="AU3495" s="187">
        <v>0</v>
      </c>
      <c r="AV3495" s="188">
        <v>0</v>
      </c>
      <c r="AW3495" s="187">
        <v>0</v>
      </c>
      <c r="AX3495" s="188">
        <v>0</v>
      </c>
      <c r="AY3495" s="187">
        <v>0</v>
      </c>
      <c r="AZ3495" s="188">
        <v>0</v>
      </c>
      <c r="BA3495" s="187">
        <v>0</v>
      </c>
      <c r="BB3495" s="188">
        <v>0</v>
      </c>
      <c r="BC3495" s="187">
        <v>0</v>
      </c>
      <c r="BD3495" s="75"/>
      <c r="BE3495" s="75"/>
      <c r="BF3495" s="75"/>
      <c r="BH3495" s="74"/>
      <c r="BI3495" s="194"/>
      <c r="BJ3495" s="74"/>
    </row>
    <row r="3496" spans="1:62" ht="11.25" customHeight="1" x14ac:dyDescent="0.2">
      <c r="A3496" s="184" t="s">
        <v>305</v>
      </c>
      <c r="B3496" s="185">
        <v>0</v>
      </c>
      <c r="C3496" s="832">
        <v>96675</v>
      </c>
      <c r="D3496" s="284">
        <v>1E-4</v>
      </c>
      <c r="E3496" s="91">
        <v>0</v>
      </c>
      <c r="F3496" s="186">
        <v>0</v>
      </c>
      <c r="G3496" s="186">
        <v>0</v>
      </c>
      <c r="H3496" s="186">
        <v>0</v>
      </c>
      <c r="I3496" s="187">
        <v>0</v>
      </c>
      <c r="J3496" s="186">
        <v>0</v>
      </c>
      <c r="K3496" s="186">
        <v>0</v>
      </c>
      <c r="L3496" s="186">
        <v>0</v>
      </c>
      <c r="M3496" s="186">
        <v>0</v>
      </c>
      <c r="N3496" s="188">
        <v>0</v>
      </c>
      <c r="O3496" s="189">
        <v>0</v>
      </c>
      <c r="P3496" s="186">
        <v>0</v>
      </c>
      <c r="Q3496" s="189">
        <v>0</v>
      </c>
      <c r="R3496" s="189">
        <v>0</v>
      </c>
      <c r="S3496" s="189">
        <v>1E-4</v>
      </c>
      <c r="T3496" s="188">
        <v>0</v>
      </c>
      <c r="U3496" s="187">
        <v>0</v>
      </c>
      <c r="V3496" s="189">
        <v>0</v>
      </c>
      <c r="W3496" s="189">
        <v>0</v>
      </c>
      <c r="X3496" s="188">
        <v>0</v>
      </c>
      <c r="Y3496" s="188">
        <v>0</v>
      </c>
      <c r="Z3496" s="186">
        <v>0</v>
      </c>
      <c r="AA3496" s="186">
        <v>0</v>
      </c>
      <c r="AB3496" s="186">
        <v>0</v>
      </c>
      <c r="AC3496" s="186">
        <v>0</v>
      </c>
      <c r="AD3496" s="188">
        <v>0</v>
      </c>
      <c r="AE3496" s="189">
        <v>0</v>
      </c>
      <c r="AF3496" s="189">
        <v>0</v>
      </c>
      <c r="AG3496" s="189">
        <v>0</v>
      </c>
      <c r="AH3496" s="191">
        <v>0</v>
      </c>
      <c r="AI3496" s="186">
        <v>0</v>
      </c>
      <c r="AJ3496" s="192">
        <v>7506425601714</v>
      </c>
      <c r="AK3496" s="192" t="s">
        <v>262</v>
      </c>
      <c r="AL3496" s="76" t="s">
        <v>279</v>
      </c>
      <c r="AM3496" s="75">
        <v>96675</v>
      </c>
      <c r="AN3496" s="76"/>
      <c r="AO3496" s="188">
        <v>0</v>
      </c>
      <c r="AP3496" s="188">
        <v>0</v>
      </c>
      <c r="AQ3496" s="187">
        <v>0</v>
      </c>
      <c r="AR3496" s="188">
        <v>0</v>
      </c>
      <c r="AS3496" s="187">
        <v>0</v>
      </c>
      <c r="AT3496" s="188">
        <v>0</v>
      </c>
      <c r="AU3496" s="187">
        <v>0</v>
      </c>
      <c r="AV3496" s="188">
        <v>0</v>
      </c>
      <c r="AW3496" s="187">
        <v>0</v>
      </c>
      <c r="AX3496" s="188">
        <v>0</v>
      </c>
      <c r="AY3496" s="187">
        <v>0</v>
      </c>
      <c r="AZ3496" s="188">
        <v>0</v>
      </c>
      <c r="BA3496" s="187">
        <v>0</v>
      </c>
      <c r="BB3496" s="188">
        <v>0</v>
      </c>
      <c r="BC3496" s="187">
        <v>0</v>
      </c>
      <c r="BD3496" s="75"/>
      <c r="BE3496" s="75"/>
      <c r="BF3496" s="75"/>
      <c r="BH3496" s="74"/>
      <c r="BI3496" s="194"/>
      <c r="BJ3496" s="74"/>
    </row>
    <row r="3497" spans="1:62" ht="11.25" customHeight="1" x14ac:dyDescent="0.2">
      <c r="A3497" s="184" t="s">
        <v>3887</v>
      </c>
      <c r="B3497" s="185">
        <v>0</v>
      </c>
      <c r="C3497" s="832">
        <v>96760</v>
      </c>
      <c r="D3497" s="284">
        <v>893.59199999999998</v>
      </c>
      <c r="E3497" s="91">
        <v>645.34845638919501</v>
      </c>
      <c r="F3497" s="186">
        <v>0</v>
      </c>
      <c r="G3497" s="186">
        <v>0</v>
      </c>
      <c r="H3497" s="186">
        <v>0</v>
      </c>
      <c r="I3497" s="187">
        <v>0</v>
      </c>
      <c r="J3497" s="186">
        <v>0</v>
      </c>
      <c r="K3497" s="186">
        <v>41.539976945157285</v>
      </c>
      <c r="L3497" s="186">
        <v>0</v>
      </c>
      <c r="M3497" s="186">
        <v>0</v>
      </c>
      <c r="N3497" s="188">
        <v>0</v>
      </c>
      <c r="O3497" s="189">
        <v>0</v>
      </c>
      <c r="P3497" s="186">
        <v>0</v>
      </c>
      <c r="Q3497" s="189">
        <v>0</v>
      </c>
      <c r="R3497" s="189">
        <v>0</v>
      </c>
      <c r="S3497" s="189">
        <v>893.59199999999998</v>
      </c>
      <c r="T3497" s="188">
        <v>893.59199999999998</v>
      </c>
      <c r="U3497" s="187">
        <v>645.34845638919501</v>
      </c>
      <c r="V3497" s="189">
        <v>0</v>
      </c>
      <c r="W3497" s="189">
        <v>0</v>
      </c>
      <c r="X3497" s="188">
        <v>893.59199999999998</v>
      </c>
      <c r="Y3497" s="188">
        <v>0</v>
      </c>
      <c r="Z3497" s="186">
        <v>0</v>
      </c>
      <c r="AA3497" s="186">
        <v>0</v>
      </c>
      <c r="AB3497" s="186">
        <v>0</v>
      </c>
      <c r="AC3497" s="186">
        <v>0</v>
      </c>
      <c r="AD3497" s="188">
        <v>0</v>
      </c>
      <c r="AE3497" s="189">
        <v>0</v>
      </c>
      <c r="AF3497" s="189">
        <v>0</v>
      </c>
      <c r="AG3497" s="189">
        <v>0</v>
      </c>
      <c r="AH3497" s="191">
        <v>0</v>
      </c>
      <c r="AI3497" s="186">
        <v>0</v>
      </c>
      <c r="AJ3497" s="192">
        <v>7506425621675</v>
      </c>
      <c r="AK3497" s="192" t="s">
        <v>505</v>
      </c>
      <c r="AL3497" s="76" t="s">
        <v>279</v>
      </c>
      <c r="AM3497" s="75">
        <v>96760</v>
      </c>
      <c r="AN3497" s="76"/>
      <c r="AO3497" s="188">
        <v>1176</v>
      </c>
      <c r="AP3497" s="188">
        <v>201.6</v>
      </c>
      <c r="AQ3497" s="187">
        <v>0</v>
      </c>
      <c r="AR3497" s="188">
        <v>3326.4</v>
      </c>
      <c r="AS3497" s="187">
        <v>0</v>
      </c>
      <c r="AT3497" s="188">
        <v>0</v>
      </c>
      <c r="AU3497" s="187">
        <v>0</v>
      </c>
      <c r="AV3497" s="188">
        <v>0</v>
      </c>
      <c r="AW3497" s="187">
        <v>0</v>
      </c>
      <c r="AX3497" s="188">
        <v>0</v>
      </c>
      <c r="AY3497" s="187">
        <v>0</v>
      </c>
      <c r="AZ3497" s="188">
        <v>0</v>
      </c>
      <c r="BA3497" s="187">
        <v>0</v>
      </c>
      <c r="BB3497" s="188">
        <v>0</v>
      </c>
      <c r="BC3497" s="187">
        <v>0</v>
      </c>
      <c r="BD3497" s="75"/>
      <c r="BE3497" s="75"/>
      <c r="BF3497" s="75"/>
      <c r="BH3497" s="74"/>
      <c r="BI3497" s="194"/>
      <c r="BJ3497" s="74"/>
    </row>
    <row r="3498" spans="1:62" ht="11.25" customHeight="1" x14ac:dyDescent="0.2">
      <c r="A3498" s="184" t="s">
        <v>306</v>
      </c>
      <c r="B3498" s="185">
        <v>0</v>
      </c>
      <c r="C3498" s="832">
        <v>96376</v>
      </c>
      <c r="D3498" s="284">
        <v>1E-4</v>
      </c>
      <c r="E3498" s="91">
        <v>0</v>
      </c>
      <c r="F3498" s="186">
        <v>0</v>
      </c>
      <c r="G3498" s="186">
        <v>0</v>
      </c>
      <c r="H3498" s="186">
        <v>0</v>
      </c>
      <c r="I3498" s="187">
        <v>0</v>
      </c>
      <c r="J3498" s="186">
        <v>0</v>
      </c>
      <c r="K3498" s="186">
        <v>0</v>
      </c>
      <c r="L3498" s="186">
        <v>0</v>
      </c>
      <c r="M3498" s="186">
        <v>0</v>
      </c>
      <c r="N3498" s="188">
        <v>0</v>
      </c>
      <c r="O3498" s="189">
        <v>0</v>
      </c>
      <c r="P3498" s="186">
        <v>0</v>
      </c>
      <c r="Q3498" s="189">
        <v>0</v>
      </c>
      <c r="R3498" s="189">
        <v>0</v>
      </c>
      <c r="S3498" s="189">
        <v>1E-4</v>
      </c>
      <c r="T3498" s="188">
        <v>0</v>
      </c>
      <c r="U3498" s="187">
        <v>0</v>
      </c>
      <c r="V3498" s="189">
        <v>0</v>
      </c>
      <c r="W3498" s="189">
        <v>0</v>
      </c>
      <c r="X3498" s="188">
        <v>0</v>
      </c>
      <c r="Y3498" s="188">
        <v>0</v>
      </c>
      <c r="Z3498" s="186">
        <v>0</v>
      </c>
      <c r="AA3498" s="186">
        <v>0</v>
      </c>
      <c r="AB3498" s="186">
        <v>0</v>
      </c>
      <c r="AC3498" s="186">
        <v>0</v>
      </c>
      <c r="AD3498" s="188">
        <v>0</v>
      </c>
      <c r="AE3498" s="189">
        <v>0</v>
      </c>
      <c r="AF3498" s="189">
        <v>0</v>
      </c>
      <c r="AG3498" s="189">
        <v>0</v>
      </c>
      <c r="AH3498" s="191">
        <v>0</v>
      </c>
      <c r="AI3498" s="186">
        <v>0</v>
      </c>
      <c r="AJ3498" s="192">
        <v>7501943416956</v>
      </c>
      <c r="AK3498" s="192" t="s">
        <v>262</v>
      </c>
      <c r="AL3498" s="76" t="s">
        <v>279</v>
      </c>
      <c r="AM3498" s="75">
        <v>96376</v>
      </c>
      <c r="AN3498" s="76"/>
      <c r="AO3498" s="188">
        <v>0</v>
      </c>
      <c r="AP3498" s="188">
        <v>0</v>
      </c>
      <c r="AQ3498" s="187">
        <v>0</v>
      </c>
      <c r="AR3498" s="188">
        <v>0</v>
      </c>
      <c r="AS3498" s="187">
        <v>0</v>
      </c>
      <c r="AT3498" s="188">
        <v>0</v>
      </c>
      <c r="AU3498" s="187">
        <v>0</v>
      </c>
      <c r="AV3498" s="188">
        <v>0</v>
      </c>
      <c r="AW3498" s="187">
        <v>0</v>
      </c>
      <c r="AX3498" s="188">
        <v>0</v>
      </c>
      <c r="AY3498" s="187">
        <v>0</v>
      </c>
      <c r="AZ3498" s="188">
        <v>0</v>
      </c>
      <c r="BA3498" s="187">
        <v>0</v>
      </c>
      <c r="BB3498" s="188">
        <v>0</v>
      </c>
      <c r="BC3498" s="187">
        <v>0</v>
      </c>
      <c r="BD3498" s="75"/>
      <c r="BE3498" s="75"/>
      <c r="BF3498" s="75"/>
      <c r="BH3498" s="74"/>
      <c r="BI3498" s="194"/>
      <c r="BJ3498" s="74"/>
    </row>
    <row r="3499" spans="1:62" ht="11.25" customHeight="1" x14ac:dyDescent="0.2">
      <c r="A3499" s="184" t="s">
        <v>3904</v>
      </c>
      <c r="B3499" s="185">
        <v>0</v>
      </c>
      <c r="C3499" s="832">
        <v>96778</v>
      </c>
      <c r="D3499" s="284">
        <v>84.24</v>
      </c>
      <c r="E3499" s="91">
        <v>0</v>
      </c>
      <c r="F3499" s="186">
        <v>0</v>
      </c>
      <c r="G3499" s="186">
        <v>0</v>
      </c>
      <c r="H3499" s="186">
        <v>0</v>
      </c>
      <c r="I3499" s="187">
        <v>0</v>
      </c>
      <c r="J3499" s="186">
        <v>0</v>
      </c>
      <c r="K3499" s="186">
        <v>0</v>
      </c>
      <c r="L3499" s="186">
        <v>0</v>
      </c>
      <c r="M3499" s="186">
        <v>0</v>
      </c>
      <c r="N3499" s="188">
        <v>0</v>
      </c>
      <c r="O3499" s="189">
        <v>0</v>
      </c>
      <c r="P3499" s="186">
        <v>0</v>
      </c>
      <c r="Q3499" s="189">
        <v>0</v>
      </c>
      <c r="R3499" s="189">
        <v>0</v>
      </c>
      <c r="S3499" s="189">
        <v>84.24</v>
      </c>
      <c r="T3499" s="188">
        <v>84.24</v>
      </c>
      <c r="U3499" s="187">
        <v>0</v>
      </c>
      <c r="V3499" s="189">
        <v>0</v>
      </c>
      <c r="W3499" s="189">
        <v>0</v>
      </c>
      <c r="X3499" s="188">
        <v>84.24</v>
      </c>
      <c r="Y3499" s="188">
        <v>0</v>
      </c>
      <c r="Z3499" s="186">
        <v>0</v>
      </c>
      <c r="AA3499" s="186">
        <v>0</v>
      </c>
      <c r="AB3499" s="186">
        <v>0</v>
      </c>
      <c r="AC3499" s="186">
        <v>0</v>
      </c>
      <c r="AD3499" s="188">
        <v>0</v>
      </c>
      <c r="AE3499" s="189">
        <v>0</v>
      </c>
      <c r="AF3499" s="189">
        <v>0</v>
      </c>
      <c r="AG3499" s="189">
        <v>0</v>
      </c>
      <c r="AH3499" s="191">
        <v>0</v>
      </c>
      <c r="AI3499" s="186">
        <v>0</v>
      </c>
      <c r="AJ3499" s="192">
        <v>7506425623068</v>
      </c>
      <c r="AK3499" s="192" t="s">
        <v>262</v>
      </c>
      <c r="AL3499" s="76" t="s">
        <v>279</v>
      </c>
      <c r="AM3499" s="75">
        <v>96778</v>
      </c>
      <c r="AN3499" s="76"/>
      <c r="AO3499" s="188">
        <v>0</v>
      </c>
      <c r="AP3499" s="188">
        <v>0</v>
      </c>
      <c r="AQ3499" s="187">
        <v>0</v>
      </c>
      <c r="AR3499" s="188">
        <v>0</v>
      </c>
      <c r="AS3499" s="187">
        <v>0</v>
      </c>
      <c r="AT3499" s="188">
        <v>0</v>
      </c>
      <c r="AU3499" s="187">
        <v>0</v>
      </c>
      <c r="AV3499" s="188">
        <v>0</v>
      </c>
      <c r="AW3499" s="187">
        <v>0</v>
      </c>
      <c r="AX3499" s="188">
        <v>0</v>
      </c>
      <c r="AY3499" s="187">
        <v>0</v>
      </c>
      <c r="AZ3499" s="188">
        <v>0</v>
      </c>
      <c r="BA3499" s="187">
        <v>0</v>
      </c>
      <c r="BB3499" s="188">
        <v>0</v>
      </c>
      <c r="BC3499" s="187">
        <v>0</v>
      </c>
      <c r="BD3499" s="75"/>
      <c r="BE3499" s="75"/>
      <c r="BF3499" s="75"/>
      <c r="BH3499" s="74"/>
      <c r="BI3499" s="194"/>
      <c r="BJ3499" s="74"/>
    </row>
    <row r="3500" spans="1:62" ht="11.25" customHeight="1" x14ac:dyDescent="0.2">
      <c r="A3500" s="184" t="s">
        <v>3905</v>
      </c>
      <c r="B3500" s="185">
        <v>0</v>
      </c>
      <c r="C3500" s="832">
        <v>96780</v>
      </c>
      <c r="D3500" s="284">
        <v>1E-4</v>
      </c>
      <c r="E3500" s="91">
        <v>0</v>
      </c>
      <c r="F3500" s="186">
        <v>0</v>
      </c>
      <c r="G3500" s="186">
        <v>0</v>
      </c>
      <c r="H3500" s="186">
        <v>0</v>
      </c>
      <c r="I3500" s="187">
        <v>0</v>
      </c>
      <c r="J3500" s="186">
        <v>0</v>
      </c>
      <c r="K3500" s="186">
        <v>0</v>
      </c>
      <c r="L3500" s="186">
        <v>0</v>
      </c>
      <c r="M3500" s="186">
        <v>0</v>
      </c>
      <c r="N3500" s="188">
        <v>0</v>
      </c>
      <c r="O3500" s="189">
        <v>18.72</v>
      </c>
      <c r="P3500" s="186">
        <v>18.72</v>
      </c>
      <c r="Q3500" s="189">
        <v>0</v>
      </c>
      <c r="R3500" s="189">
        <v>0</v>
      </c>
      <c r="S3500" s="189">
        <v>1E-4</v>
      </c>
      <c r="T3500" s="188">
        <v>0</v>
      </c>
      <c r="U3500" s="187">
        <v>0</v>
      </c>
      <c r="V3500" s="189">
        <v>0</v>
      </c>
      <c r="W3500" s="189">
        <v>0</v>
      </c>
      <c r="X3500" s="188">
        <v>0</v>
      </c>
      <c r="Y3500" s="188">
        <v>0</v>
      </c>
      <c r="Z3500" s="186">
        <v>0</v>
      </c>
      <c r="AA3500" s="186">
        <v>0</v>
      </c>
      <c r="AB3500" s="186">
        <v>0</v>
      </c>
      <c r="AC3500" s="186">
        <v>0</v>
      </c>
      <c r="AD3500" s="188">
        <v>0</v>
      </c>
      <c r="AE3500" s="189">
        <v>0</v>
      </c>
      <c r="AF3500" s="189">
        <v>0</v>
      </c>
      <c r="AG3500" s="189">
        <v>0</v>
      </c>
      <c r="AH3500" s="191">
        <v>0</v>
      </c>
      <c r="AI3500" s="186">
        <v>0</v>
      </c>
      <c r="AJ3500" s="192">
        <v>7506425624669</v>
      </c>
      <c r="AK3500" s="192" t="s">
        <v>505</v>
      </c>
      <c r="AL3500" s="76" t="s">
        <v>279</v>
      </c>
      <c r="AM3500" s="75">
        <v>96780</v>
      </c>
      <c r="AN3500" s="76"/>
      <c r="AO3500" s="188">
        <v>0.48</v>
      </c>
      <c r="AP3500" s="188">
        <v>1.44</v>
      </c>
      <c r="AQ3500" s="187">
        <v>0</v>
      </c>
      <c r="AR3500" s="188">
        <v>0</v>
      </c>
      <c r="AS3500" s="187">
        <v>0</v>
      </c>
      <c r="AT3500" s="188">
        <v>0</v>
      </c>
      <c r="AU3500" s="187">
        <v>0</v>
      </c>
      <c r="AV3500" s="188">
        <v>-1.44</v>
      </c>
      <c r="AW3500" s="187">
        <v>-21.428571428571427</v>
      </c>
      <c r="AX3500" s="188">
        <v>1.44</v>
      </c>
      <c r="AY3500" s="187">
        <v>0</v>
      </c>
      <c r="AZ3500" s="188">
        <v>-1.44</v>
      </c>
      <c r="BA3500" s="187">
        <v>0</v>
      </c>
      <c r="BB3500" s="188">
        <v>1.44</v>
      </c>
      <c r="BC3500" s="187">
        <v>0</v>
      </c>
      <c r="BD3500" s="75"/>
      <c r="BE3500" s="75"/>
      <c r="BF3500" s="75"/>
      <c r="BH3500" s="74"/>
      <c r="BI3500" s="194"/>
      <c r="BJ3500" s="74"/>
    </row>
    <row r="3501" spans="1:62" ht="11.25" customHeight="1" x14ac:dyDescent="0.2">
      <c r="A3501" s="184" t="s">
        <v>3906</v>
      </c>
      <c r="B3501" s="185">
        <v>0</v>
      </c>
      <c r="C3501" s="832">
        <v>96781</v>
      </c>
      <c r="D3501" s="284">
        <v>1E-4</v>
      </c>
      <c r="E3501" s="91">
        <v>0</v>
      </c>
      <c r="F3501" s="186">
        <v>0</v>
      </c>
      <c r="G3501" s="186">
        <v>0</v>
      </c>
      <c r="H3501" s="186">
        <v>0</v>
      </c>
      <c r="I3501" s="187">
        <v>0</v>
      </c>
      <c r="J3501" s="186">
        <v>0</v>
      </c>
      <c r="K3501" s="186">
        <v>0</v>
      </c>
      <c r="L3501" s="186">
        <v>0</v>
      </c>
      <c r="M3501" s="186">
        <v>0</v>
      </c>
      <c r="N3501" s="188">
        <v>0</v>
      </c>
      <c r="O3501" s="189">
        <v>0</v>
      </c>
      <c r="P3501" s="186">
        <v>0</v>
      </c>
      <c r="Q3501" s="189">
        <v>0</v>
      </c>
      <c r="R3501" s="189">
        <v>0</v>
      </c>
      <c r="S3501" s="189">
        <v>1E-4</v>
      </c>
      <c r="T3501" s="188">
        <v>0</v>
      </c>
      <c r="U3501" s="187">
        <v>0</v>
      </c>
      <c r="V3501" s="189">
        <v>0</v>
      </c>
      <c r="W3501" s="189">
        <v>0</v>
      </c>
      <c r="X3501" s="188">
        <v>0</v>
      </c>
      <c r="Y3501" s="188">
        <v>0</v>
      </c>
      <c r="Z3501" s="186">
        <v>0</v>
      </c>
      <c r="AA3501" s="186">
        <v>0</v>
      </c>
      <c r="AB3501" s="186">
        <v>0</v>
      </c>
      <c r="AC3501" s="186">
        <v>0</v>
      </c>
      <c r="AD3501" s="188">
        <v>0</v>
      </c>
      <c r="AE3501" s="189">
        <v>0</v>
      </c>
      <c r="AF3501" s="189">
        <v>0</v>
      </c>
      <c r="AG3501" s="189">
        <v>0</v>
      </c>
      <c r="AH3501" s="191">
        <v>0</v>
      </c>
      <c r="AI3501" s="186">
        <v>0</v>
      </c>
      <c r="AJ3501" s="192">
        <v>7506425624874</v>
      </c>
      <c r="AK3501" s="192" t="s">
        <v>262</v>
      </c>
      <c r="AL3501" s="76" t="s">
        <v>279</v>
      </c>
      <c r="AM3501" s="75">
        <v>96781</v>
      </c>
      <c r="AN3501" s="76"/>
      <c r="AO3501" s="188">
        <v>0</v>
      </c>
      <c r="AP3501" s="188">
        <v>0</v>
      </c>
      <c r="AQ3501" s="187">
        <v>0</v>
      </c>
      <c r="AR3501" s="188">
        <v>0</v>
      </c>
      <c r="AS3501" s="187">
        <v>0</v>
      </c>
      <c r="AT3501" s="188">
        <v>0</v>
      </c>
      <c r="AU3501" s="187">
        <v>0</v>
      </c>
      <c r="AV3501" s="188">
        <v>0</v>
      </c>
      <c r="AW3501" s="187">
        <v>0</v>
      </c>
      <c r="AX3501" s="188">
        <v>0</v>
      </c>
      <c r="AY3501" s="187">
        <v>0</v>
      </c>
      <c r="AZ3501" s="188">
        <v>0</v>
      </c>
      <c r="BA3501" s="187">
        <v>0</v>
      </c>
      <c r="BB3501" s="188">
        <v>0</v>
      </c>
      <c r="BC3501" s="187">
        <v>0</v>
      </c>
      <c r="BD3501" s="75"/>
      <c r="BE3501" s="75"/>
      <c r="BF3501" s="75"/>
      <c r="BH3501" s="74"/>
      <c r="BI3501" s="194"/>
      <c r="BJ3501" s="74"/>
    </row>
    <row r="3502" spans="1:62" ht="11.25" customHeight="1" x14ac:dyDescent="0.2">
      <c r="A3502" s="184" t="s">
        <v>3907</v>
      </c>
      <c r="B3502" s="185">
        <v>0</v>
      </c>
      <c r="C3502" s="832">
        <v>96772</v>
      </c>
      <c r="D3502" s="284">
        <v>1E-4</v>
      </c>
      <c r="E3502" s="91">
        <v>0</v>
      </c>
      <c r="F3502" s="186">
        <v>0</v>
      </c>
      <c r="G3502" s="186">
        <v>0</v>
      </c>
      <c r="H3502" s="186">
        <v>0</v>
      </c>
      <c r="I3502" s="187">
        <v>0</v>
      </c>
      <c r="J3502" s="186">
        <v>0</v>
      </c>
      <c r="K3502" s="186">
        <v>0</v>
      </c>
      <c r="L3502" s="186">
        <v>0</v>
      </c>
      <c r="M3502" s="186">
        <v>0</v>
      </c>
      <c r="N3502" s="188">
        <v>0</v>
      </c>
      <c r="O3502" s="189">
        <v>0</v>
      </c>
      <c r="P3502" s="186">
        <v>0</v>
      </c>
      <c r="Q3502" s="189">
        <v>0</v>
      </c>
      <c r="R3502" s="189">
        <v>0</v>
      </c>
      <c r="S3502" s="189">
        <v>1E-4</v>
      </c>
      <c r="T3502" s="188">
        <v>0</v>
      </c>
      <c r="U3502" s="187">
        <v>0</v>
      </c>
      <c r="V3502" s="189">
        <v>0</v>
      </c>
      <c r="W3502" s="189">
        <v>0</v>
      </c>
      <c r="X3502" s="188">
        <v>0</v>
      </c>
      <c r="Y3502" s="188">
        <v>0</v>
      </c>
      <c r="Z3502" s="186">
        <v>0</v>
      </c>
      <c r="AA3502" s="186">
        <v>0</v>
      </c>
      <c r="AB3502" s="186">
        <v>0</v>
      </c>
      <c r="AC3502" s="186">
        <v>0</v>
      </c>
      <c r="AD3502" s="188">
        <v>0</v>
      </c>
      <c r="AE3502" s="189">
        <v>0</v>
      </c>
      <c r="AF3502" s="189">
        <v>0</v>
      </c>
      <c r="AG3502" s="189">
        <v>0</v>
      </c>
      <c r="AH3502" s="191">
        <v>0</v>
      </c>
      <c r="AI3502" s="186">
        <v>0</v>
      </c>
      <c r="AJ3502" s="192">
        <v>32884146970</v>
      </c>
      <c r="AK3502" s="192">
        <v>0</v>
      </c>
      <c r="AL3502" s="76" t="s">
        <v>279</v>
      </c>
      <c r="AM3502" s="75">
        <v>96772</v>
      </c>
      <c r="AN3502" s="76"/>
      <c r="AO3502" s="188">
        <v>0</v>
      </c>
      <c r="AP3502" s="188">
        <v>0</v>
      </c>
      <c r="AQ3502" s="187">
        <v>0</v>
      </c>
      <c r="AR3502" s="188">
        <v>0</v>
      </c>
      <c r="AS3502" s="187">
        <v>0</v>
      </c>
      <c r="AT3502" s="188">
        <v>0</v>
      </c>
      <c r="AU3502" s="187">
        <v>0</v>
      </c>
      <c r="AV3502" s="188">
        <v>0</v>
      </c>
      <c r="AW3502" s="187">
        <v>0</v>
      </c>
      <c r="AX3502" s="188">
        <v>0</v>
      </c>
      <c r="AY3502" s="187">
        <v>0</v>
      </c>
      <c r="AZ3502" s="188">
        <v>0</v>
      </c>
      <c r="BA3502" s="187">
        <v>0</v>
      </c>
      <c r="BB3502" s="188">
        <v>0</v>
      </c>
      <c r="BC3502" s="187">
        <v>0</v>
      </c>
      <c r="BD3502" s="75"/>
      <c r="BE3502" s="75"/>
      <c r="BF3502" s="75"/>
      <c r="BH3502" s="74"/>
      <c r="BI3502" s="194"/>
      <c r="BJ3502" s="74"/>
    </row>
    <row r="3503" spans="1:62" ht="11.25" customHeight="1" x14ac:dyDescent="0.2">
      <c r="A3503" s="184" t="s">
        <v>3908</v>
      </c>
      <c r="B3503" s="185">
        <v>0</v>
      </c>
      <c r="C3503" s="832">
        <v>96938</v>
      </c>
      <c r="D3503" s="284">
        <v>235.20000000000002</v>
      </c>
      <c r="E3503" s="91">
        <v>0</v>
      </c>
      <c r="F3503" s="186">
        <v>0</v>
      </c>
      <c r="G3503" s="186">
        <v>0</v>
      </c>
      <c r="H3503" s="186">
        <v>0</v>
      </c>
      <c r="I3503" s="187">
        <v>0</v>
      </c>
      <c r="J3503" s="186">
        <v>0</v>
      </c>
      <c r="K3503" s="186">
        <v>0</v>
      </c>
      <c r="L3503" s="186">
        <v>0</v>
      </c>
      <c r="M3503" s="186">
        <v>0</v>
      </c>
      <c r="N3503" s="188">
        <v>0</v>
      </c>
      <c r="O3503" s="189">
        <v>0</v>
      </c>
      <c r="P3503" s="186">
        <v>0</v>
      </c>
      <c r="Q3503" s="189">
        <v>0</v>
      </c>
      <c r="R3503" s="189">
        <v>0</v>
      </c>
      <c r="S3503" s="189">
        <v>235.20000000000002</v>
      </c>
      <c r="T3503" s="188">
        <v>235.20000000000002</v>
      </c>
      <c r="U3503" s="187">
        <v>0</v>
      </c>
      <c r="V3503" s="189">
        <v>4.8</v>
      </c>
      <c r="W3503" s="189">
        <v>0</v>
      </c>
      <c r="X3503" s="188">
        <v>230.4</v>
      </c>
      <c r="Y3503" s="188">
        <v>0</v>
      </c>
      <c r="Z3503" s="186">
        <v>0</v>
      </c>
      <c r="AA3503" s="186">
        <v>0</v>
      </c>
      <c r="AB3503" s="186">
        <v>0</v>
      </c>
      <c r="AC3503" s="186">
        <v>0</v>
      </c>
      <c r="AD3503" s="188">
        <v>0</v>
      </c>
      <c r="AE3503" s="189">
        <v>0</v>
      </c>
      <c r="AF3503" s="189">
        <v>0</v>
      </c>
      <c r="AG3503" s="189">
        <v>0</v>
      </c>
      <c r="AH3503" s="191">
        <v>0</v>
      </c>
      <c r="AI3503" s="186">
        <v>0</v>
      </c>
      <c r="AJ3503" s="192">
        <v>7506425622047</v>
      </c>
      <c r="AK3503" s="192" t="s">
        <v>262</v>
      </c>
      <c r="AL3503" s="76" t="s">
        <v>279</v>
      </c>
      <c r="AM3503" s="75">
        <v>96938</v>
      </c>
      <c r="AN3503" s="76"/>
      <c r="AO3503" s="188">
        <v>4767.3599999999997</v>
      </c>
      <c r="AP3503" s="188">
        <v>953.28</v>
      </c>
      <c r="AQ3503" s="187">
        <v>0</v>
      </c>
      <c r="AR3503" s="188">
        <v>9466.56</v>
      </c>
      <c r="AS3503" s="187">
        <v>0</v>
      </c>
      <c r="AT3503" s="188">
        <v>3882.2400000000002</v>
      </c>
      <c r="AU3503" s="187">
        <v>0</v>
      </c>
      <c r="AV3503" s="188">
        <v>6347.52</v>
      </c>
      <c r="AW3503" s="187">
        <v>249.70672583291048</v>
      </c>
      <c r="AX3503" s="188">
        <v>6560.6399999999994</v>
      </c>
      <c r="AY3503" s="187">
        <v>73.715056179775274</v>
      </c>
      <c r="AZ3503" s="188">
        <v>8968.32</v>
      </c>
      <c r="BA3503" s="187">
        <v>100.7676404494382</v>
      </c>
      <c r="BB3503" s="188">
        <v>5146.5599999999995</v>
      </c>
      <c r="BC3503" s="187">
        <v>0</v>
      </c>
      <c r="BD3503" s="75"/>
      <c r="BE3503" s="75"/>
      <c r="BF3503" s="75"/>
      <c r="BH3503" s="74"/>
      <c r="BI3503" s="194"/>
      <c r="BJ3503" s="74"/>
    </row>
    <row r="3504" spans="1:62" ht="11.25" customHeight="1" x14ac:dyDescent="0.2">
      <c r="A3504" s="184" t="s">
        <v>3908</v>
      </c>
      <c r="B3504" s="185">
        <v>0</v>
      </c>
      <c r="C3504" s="832">
        <v>96944</v>
      </c>
      <c r="D3504" s="284">
        <v>1E-4</v>
      </c>
      <c r="E3504" s="91">
        <v>0</v>
      </c>
      <c r="F3504" s="186">
        <v>0</v>
      </c>
      <c r="G3504" s="186">
        <v>0</v>
      </c>
      <c r="H3504" s="186">
        <v>0</v>
      </c>
      <c r="I3504" s="187">
        <v>0</v>
      </c>
      <c r="J3504" s="186">
        <v>0</v>
      </c>
      <c r="K3504" s="186">
        <v>0</v>
      </c>
      <c r="L3504" s="186">
        <v>0</v>
      </c>
      <c r="M3504" s="186">
        <v>0</v>
      </c>
      <c r="N3504" s="188">
        <v>0</v>
      </c>
      <c r="O3504" s="189">
        <v>0</v>
      </c>
      <c r="P3504" s="186">
        <v>0</v>
      </c>
      <c r="Q3504" s="189">
        <v>0</v>
      </c>
      <c r="R3504" s="189">
        <v>0</v>
      </c>
      <c r="S3504" s="189">
        <v>1E-4</v>
      </c>
      <c r="T3504" s="188">
        <v>0</v>
      </c>
      <c r="U3504" s="187">
        <v>0</v>
      </c>
      <c r="V3504" s="189">
        <v>0</v>
      </c>
      <c r="W3504" s="189">
        <v>0</v>
      </c>
      <c r="X3504" s="188">
        <v>0</v>
      </c>
      <c r="Y3504" s="188">
        <v>0</v>
      </c>
      <c r="Z3504" s="186">
        <v>0</v>
      </c>
      <c r="AA3504" s="186">
        <v>0</v>
      </c>
      <c r="AB3504" s="186">
        <v>0</v>
      </c>
      <c r="AC3504" s="186">
        <v>0</v>
      </c>
      <c r="AD3504" s="188">
        <v>0</v>
      </c>
      <c r="AE3504" s="189">
        <v>0</v>
      </c>
      <c r="AF3504" s="189">
        <v>0</v>
      </c>
      <c r="AG3504" s="189">
        <v>0</v>
      </c>
      <c r="AH3504" s="191">
        <v>0</v>
      </c>
      <c r="AI3504" s="186">
        <v>0</v>
      </c>
      <c r="AJ3504" s="192">
        <v>0</v>
      </c>
      <c r="AK3504" s="192">
        <v>96541</v>
      </c>
      <c r="AL3504" s="76"/>
      <c r="AM3504" s="75">
        <v>96944</v>
      </c>
      <c r="AN3504" s="76"/>
      <c r="AO3504" s="188">
        <v>0</v>
      </c>
      <c r="AP3504" s="188">
        <v>0</v>
      </c>
      <c r="AQ3504" s="187">
        <v>0</v>
      </c>
      <c r="AR3504" s="188">
        <v>0</v>
      </c>
      <c r="AS3504" s="187">
        <v>0</v>
      </c>
      <c r="AT3504" s="188">
        <v>0</v>
      </c>
      <c r="AU3504" s="187">
        <v>0</v>
      </c>
      <c r="AV3504" s="188">
        <v>0</v>
      </c>
      <c r="AW3504" s="187">
        <v>0</v>
      </c>
      <c r="AX3504" s="188">
        <v>0</v>
      </c>
      <c r="AY3504" s="187">
        <v>0</v>
      </c>
      <c r="AZ3504" s="188">
        <v>0</v>
      </c>
      <c r="BA3504" s="187">
        <v>0</v>
      </c>
      <c r="BB3504" s="188">
        <v>0</v>
      </c>
      <c r="BC3504" s="187">
        <v>0</v>
      </c>
      <c r="BD3504" s="75"/>
      <c r="BE3504" s="75"/>
      <c r="BF3504" s="75"/>
      <c r="BH3504" s="74"/>
      <c r="BI3504" s="194"/>
      <c r="BJ3504" s="74"/>
    </row>
    <row r="3505" spans="1:62" ht="11.25" customHeight="1" x14ac:dyDescent="0.2">
      <c r="A3505" s="184" t="s">
        <v>3909</v>
      </c>
      <c r="B3505" s="185">
        <v>0</v>
      </c>
      <c r="C3505" s="832">
        <v>96767</v>
      </c>
      <c r="D3505" s="284">
        <v>529.20000000000005</v>
      </c>
      <c r="E3505" s="91">
        <v>0</v>
      </c>
      <c r="F3505" s="186">
        <v>0</v>
      </c>
      <c r="G3505" s="186">
        <v>0</v>
      </c>
      <c r="H3505" s="186">
        <v>0</v>
      </c>
      <c r="I3505" s="187">
        <v>0</v>
      </c>
      <c r="J3505" s="186">
        <v>0</v>
      </c>
      <c r="K3505" s="186">
        <v>0</v>
      </c>
      <c r="L3505" s="186">
        <v>0</v>
      </c>
      <c r="M3505" s="186">
        <v>0</v>
      </c>
      <c r="N3505" s="188">
        <v>0</v>
      </c>
      <c r="O3505" s="189">
        <v>0</v>
      </c>
      <c r="P3505" s="186">
        <v>1.2</v>
      </c>
      <c r="Q3505" s="189">
        <v>0</v>
      </c>
      <c r="R3505" s="189">
        <v>0</v>
      </c>
      <c r="S3505" s="189">
        <v>529.20000000000005</v>
      </c>
      <c r="T3505" s="188">
        <v>529.20000000000005</v>
      </c>
      <c r="U3505" s="187">
        <v>0</v>
      </c>
      <c r="V3505" s="189">
        <v>0</v>
      </c>
      <c r="W3505" s="189">
        <v>1.2</v>
      </c>
      <c r="X3505" s="188">
        <v>528</v>
      </c>
      <c r="Y3505" s="188">
        <v>0</v>
      </c>
      <c r="Z3505" s="186">
        <v>0</v>
      </c>
      <c r="AA3505" s="186">
        <v>0</v>
      </c>
      <c r="AB3505" s="186">
        <v>0</v>
      </c>
      <c r="AC3505" s="186">
        <v>0</v>
      </c>
      <c r="AD3505" s="188">
        <v>0</v>
      </c>
      <c r="AE3505" s="189">
        <v>0</v>
      </c>
      <c r="AF3505" s="189">
        <v>0</v>
      </c>
      <c r="AG3505" s="189">
        <v>0</v>
      </c>
      <c r="AH3505" s="191">
        <v>0</v>
      </c>
      <c r="AI3505" s="186">
        <v>0</v>
      </c>
      <c r="AJ3505" s="192">
        <v>7506425622047</v>
      </c>
      <c r="AK3505" s="192" t="s">
        <v>262</v>
      </c>
      <c r="AL3505" s="76" t="s">
        <v>279</v>
      </c>
      <c r="AM3505" s="75">
        <v>96767</v>
      </c>
      <c r="AN3505" s="76"/>
      <c r="AO3505" s="188">
        <v>-177.20000000000002</v>
      </c>
      <c r="AP3505" s="188">
        <v>0</v>
      </c>
      <c r="AQ3505" s="187">
        <v>0</v>
      </c>
      <c r="AR3505" s="188">
        <v>-483.6</v>
      </c>
      <c r="AS3505" s="187">
        <v>0</v>
      </c>
      <c r="AT3505" s="188">
        <v>-48</v>
      </c>
      <c r="AU3505" s="187">
        <v>0</v>
      </c>
      <c r="AV3505" s="188">
        <v>6439.2000000000007</v>
      </c>
      <c r="AW3505" s="187">
        <v>0</v>
      </c>
      <c r="AX3505" s="188">
        <v>0</v>
      </c>
      <c r="AY3505" s="187">
        <v>0</v>
      </c>
      <c r="AZ3505" s="188">
        <v>0</v>
      </c>
      <c r="BA3505" s="187">
        <v>0</v>
      </c>
      <c r="BB3505" s="188">
        <v>0</v>
      </c>
      <c r="BC3505" s="187">
        <v>0</v>
      </c>
      <c r="BD3505" s="75"/>
      <c r="BE3505" s="75"/>
      <c r="BF3505" s="75"/>
      <c r="BH3505" s="74"/>
      <c r="BI3505" s="194"/>
      <c r="BJ3505" s="74"/>
    </row>
    <row r="3506" spans="1:62" ht="11.25" customHeight="1" x14ac:dyDescent="0.2">
      <c r="A3506" s="184" t="s">
        <v>3910</v>
      </c>
      <c r="B3506" s="185">
        <v>0</v>
      </c>
      <c r="C3506" s="832">
        <v>96691</v>
      </c>
      <c r="D3506" s="284">
        <v>1E-4</v>
      </c>
      <c r="E3506" s="91">
        <v>0</v>
      </c>
      <c r="F3506" s="186">
        <v>0</v>
      </c>
      <c r="G3506" s="186">
        <v>0</v>
      </c>
      <c r="H3506" s="186">
        <v>0</v>
      </c>
      <c r="I3506" s="187">
        <v>0</v>
      </c>
      <c r="J3506" s="186">
        <v>0</v>
      </c>
      <c r="K3506" s="186">
        <v>0</v>
      </c>
      <c r="L3506" s="186">
        <v>0</v>
      </c>
      <c r="M3506" s="186">
        <v>0</v>
      </c>
      <c r="N3506" s="188">
        <v>0</v>
      </c>
      <c r="O3506" s="189">
        <v>0</v>
      </c>
      <c r="P3506" s="186">
        <v>0</v>
      </c>
      <c r="Q3506" s="189">
        <v>0</v>
      </c>
      <c r="R3506" s="189">
        <v>0</v>
      </c>
      <c r="S3506" s="189">
        <v>1E-4</v>
      </c>
      <c r="T3506" s="188">
        <v>0</v>
      </c>
      <c r="U3506" s="187">
        <v>0</v>
      </c>
      <c r="V3506" s="189">
        <v>0</v>
      </c>
      <c r="W3506" s="189">
        <v>0</v>
      </c>
      <c r="X3506" s="188">
        <v>0</v>
      </c>
      <c r="Y3506" s="188">
        <v>0</v>
      </c>
      <c r="Z3506" s="186">
        <v>0</v>
      </c>
      <c r="AA3506" s="186">
        <v>0</v>
      </c>
      <c r="AB3506" s="186">
        <v>0</v>
      </c>
      <c r="AC3506" s="186">
        <v>0</v>
      </c>
      <c r="AD3506" s="188">
        <v>0</v>
      </c>
      <c r="AE3506" s="189">
        <v>0</v>
      </c>
      <c r="AF3506" s="189">
        <v>0</v>
      </c>
      <c r="AG3506" s="189">
        <v>0</v>
      </c>
      <c r="AH3506" s="191">
        <v>0</v>
      </c>
      <c r="AI3506" s="186">
        <v>0</v>
      </c>
      <c r="AJ3506" s="192">
        <v>0</v>
      </c>
      <c r="AK3506" s="192">
        <v>96541</v>
      </c>
      <c r="AL3506" s="76"/>
      <c r="AM3506" s="75">
        <v>96691</v>
      </c>
      <c r="AN3506" s="76"/>
      <c r="AO3506" s="188">
        <v>0</v>
      </c>
      <c r="AP3506" s="188">
        <v>0</v>
      </c>
      <c r="AQ3506" s="187">
        <v>0</v>
      </c>
      <c r="AR3506" s="188">
        <v>0</v>
      </c>
      <c r="AS3506" s="187">
        <v>0</v>
      </c>
      <c r="AT3506" s="188">
        <v>0</v>
      </c>
      <c r="AU3506" s="187">
        <v>0</v>
      </c>
      <c r="AV3506" s="188">
        <v>0</v>
      </c>
      <c r="AW3506" s="187">
        <v>0</v>
      </c>
      <c r="AX3506" s="188">
        <v>0</v>
      </c>
      <c r="AY3506" s="187">
        <v>0</v>
      </c>
      <c r="AZ3506" s="188">
        <v>0</v>
      </c>
      <c r="BA3506" s="187">
        <v>0</v>
      </c>
      <c r="BB3506" s="188">
        <v>0</v>
      </c>
      <c r="BC3506" s="187">
        <v>0</v>
      </c>
      <c r="BD3506" s="75"/>
      <c r="BE3506" s="75"/>
      <c r="BF3506" s="75"/>
      <c r="BH3506" s="74"/>
      <c r="BI3506" s="194"/>
      <c r="BJ3506" s="74"/>
    </row>
    <row r="3507" spans="1:62" ht="11.25" customHeight="1" x14ac:dyDescent="0.2">
      <c r="A3507" s="184" t="s">
        <v>307</v>
      </c>
      <c r="B3507" s="185">
        <v>0</v>
      </c>
      <c r="C3507" s="832">
        <v>96689</v>
      </c>
      <c r="D3507" s="284">
        <v>1E-4</v>
      </c>
      <c r="E3507" s="91">
        <v>0</v>
      </c>
      <c r="F3507" s="186">
        <v>0</v>
      </c>
      <c r="G3507" s="186">
        <v>0</v>
      </c>
      <c r="H3507" s="186">
        <v>0</v>
      </c>
      <c r="I3507" s="187">
        <v>0</v>
      </c>
      <c r="J3507" s="186">
        <v>0</v>
      </c>
      <c r="K3507" s="186">
        <v>0</v>
      </c>
      <c r="L3507" s="186">
        <v>0</v>
      </c>
      <c r="M3507" s="186">
        <v>0</v>
      </c>
      <c r="N3507" s="188">
        <v>0</v>
      </c>
      <c r="O3507" s="189">
        <v>0</v>
      </c>
      <c r="P3507" s="186">
        <v>0</v>
      </c>
      <c r="Q3507" s="189">
        <v>0</v>
      </c>
      <c r="R3507" s="189">
        <v>0</v>
      </c>
      <c r="S3507" s="189">
        <v>1E-4</v>
      </c>
      <c r="T3507" s="188">
        <v>0</v>
      </c>
      <c r="U3507" s="187">
        <v>0</v>
      </c>
      <c r="V3507" s="189">
        <v>0</v>
      </c>
      <c r="W3507" s="189">
        <v>0</v>
      </c>
      <c r="X3507" s="188">
        <v>0</v>
      </c>
      <c r="Y3507" s="188">
        <v>0</v>
      </c>
      <c r="Z3507" s="186">
        <v>0</v>
      </c>
      <c r="AA3507" s="186">
        <v>0</v>
      </c>
      <c r="AB3507" s="186">
        <v>0</v>
      </c>
      <c r="AC3507" s="186">
        <v>0</v>
      </c>
      <c r="AD3507" s="188">
        <v>0</v>
      </c>
      <c r="AE3507" s="189">
        <v>0</v>
      </c>
      <c r="AF3507" s="189">
        <v>0</v>
      </c>
      <c r="AG3507" s="189">
        <v>0</v>
      </c>
      <c r="AH3507" s="191">
        <v>0</v>
      </c>
      <c r="AI3507" s="186">
        <v>0</v>
      </c>
      <c r="AJ3507" s="192">
        <v>7501943413054</v>
      </c>
      <c r="AK3507" s="192">
        <v>96541</v>
      </c>
      <c r="AL3507" s="76" t="s">
        <v>279</v>
      </c>
      <c r="AM3507" s="75">
        <v>96689</v>
      </c>
      <c r="AN3507" s="76"/>
      <c r="AO3507" s="188">
        <v>0</v>
      </c>
      <c r="AP3507" s="188">
        <v>0</v>
      </c>
      <c r="AQ3507" s="187">
        <v>0</v>
      </c>
      <c r="AR3507" s="188">
        <v>0</v>
      </c>
      <c r="AS3507" s="187">
        <v>0</v>
      </c>
      <c r="AT3507" s="188">
        <v>0</v>
      </c>
      <c r="AU3507" s="187">
        <v>0</v>
      </c>
      <c r="AV3507" s="188">
        <v>0</v>
      </c>
      <c r="AW3507" s="187">
        <v>0</v>
      </c>
      <c r="AX3507" s="188">
        <v>0</v>
      </c>
      <c r="AY3507" s="187">
        <v>0</v>
      </c>
      <c r="AZ3507" s="188">
        <v>0</v>
      </c>
      <c r="BA3507" s="187">
        <v>0</v>
      </c>
      <c r="BB3507" s="188">
        <v>0</v>
      </c>
      <c r="BC3507" s="187">
        <v>0</v>
      </c>
      <c r="BD3507" s="75"/>
      <c r="BE3507" s="75"/>
      <c r="BF3507" s="75"/>
      <c r="BH3507" s="74"/>
      <c r="BI3507" s="194"/>
      <c r="BJ3507" s="74"/>
    </row>
    <row r="3508" spans="1:62" ht="11.25" customHeight="1" x14ac:dyDescent="0.2">
      <c r="A3508" s="184" t="s">
        <v>3911</v>
      </c>
      <c r="B3508" s="185" t="s">
        <v>44</v>
      </c>
      <c r="C3508" s="832">
        <v>96494</v>
      </c>
      <c r="D3508" s="284">
        <v>1E-4</v>
      </c>
      <c r="E3508" s="91">
        <v>0</v>
      </c>
      <c r="F3508" s="186">
        <v>0</v>
      </c>
      <c r="G3508" s="186">
        <v>0</v>
      </c>
      <c r="H3508" s="186">
        <v>0</v>
      </c>
      <c r="I3508" s="187">
        <v>0</v>
      </c>
      <c r="J3508" s="186">
        <v>0</v>
      </c>
      <c r="K3508" s="186">
        <v>0</v>
      </c>
      <c r="L3508" s="186">
        <v>0</v>
      </c>
      <c r="M3508" s="186">
        <v>0</v>
      </c>
      <c r="N3508" s="188">
        <v>0</v>
      </c>
      <c r="O3508" s="189">
        <v>0</v>
      </c>
      <c r="P3508" s="186">
        <v>0</v>
      </c>
      <c r="Q3508" s="189">
        <v>0</v>
      </c>
      <c r="R3508" s="189">
        <v>0</v>
      </c>
      <c r="S3508" s="189">
        <v>1E-4</v>
      </c>
      <c r="T3508" s="188">
        <v>0</v>
      </c>
      <c r="U3508" s="187">
        <v>0</v>
      </c>
      <c r="V3508" s="189">
        <v>0</v>
      </c>
      <c r="W3508" s="189">
        <v>0</v>
      </c>
      <c r="X3508" s="188">
        <v>0</v>
      </c>
      <c r="Y3508" s="188">
        <v>0</v>
      </c>
      <c r="Z3508" s="186">
        <v>0</v>
      </c>
      <c r="AA3508" s="186">
        <v>0</v>
      </c>
      <c r="AB3508" s="186">
        <v>0</v>
      </c>
      <c r="AC3508" s="186">
        <v>0</v>
      </c>
      <c r="AD3508" s="188">
        <v>0</v>
      </c>
      <c r="AE3508" s="189">
        <v>0</v>
      </c>
      <c r="AF3508" s="189">
        <v>0</v>
      </c>
      <c r="AG3508" s="189">
        <v>0</v>
      </c>
      <c r="AH3508" s="191">
        <v>0</v>
      </c>
      <c r="AI3508" s="186">
        <v>0</v>
      </c>
      <c r="AJ3508" s="192">
        <v>7501943413054</v>
      </c>
      <c r="AK3508" s="192">
        <v>96541</v>
      </c>
      <c r="AL3508" s="76" t="s">
        <v>278</v>
      </c>
      <c r="AM3508" s="75">
        <v>96494</v>
      </c>
      <c r="AN3508" s="76"/>
      <c r="AO3508" s="188">
        <v>0</v>
      </c>
      <c r="AP3508" s="188">
        <v>0</v>
      </c>
      <c r="AQ3508" s="187">
        <v>0</v>
      </c>
      <c r="AR3508" s="188">
        <v>0</v>
      </c>
      <c r="AS3508" s="187">
        <v>0</v>
      </c>
      <c r="AT3508" s="188">
        <v>0</v>
      </c>
      <c r="AU3508" s="187">
        <v>0</v>
      </c>
      <c r="AV3508" s="188">
        <v>0</v>
      </c>
      <c r="AW3508" s="187">
        <v>0</v>
      </c>
      <c r="AX3508" s="188">
        <v>0</v>
      </c>
      <c r="AY3508" s="187">
        <v>0</v>
      </c>
      <c r="AZ3508" s="188">
        <v>0</v>
      </c>
      <c r="BA3508" s="187">
        <v>0</v>
      </c>
      <c r="BB3508" s="188">
        <v>0</v>
      </c>
      <c r="BC3508" s="187">
        <v>0</v>
      </c>
      <c r="BD3508" s="75"/>
      <c r="BE3508" s="75"/>
      <c r="BF3508" s="75"/>
      <c r="BH3508" s="74"/>
      <c r="BI3508" s="194"/>
      <c r="BJ3508" s="74"/>
    </row>
    <row r="3509" spans="1:62" s="77" customFormat="1" ht="11.25" customHeight="1" x14ac:dyDescent="0.2">
      <c r="A3509" s="184" t="s">
        <v>3912</v>
      </c>
      <c r="B3509" s="185" t="s">
        <v>44</v>
      </c>
      <c r="C3509" s="832">
        <v>96541</v>
      </c>
      <c r="D3509" s="284">
        <v>1E-4</v>
      </c>
      <c r="E3509" s="91">
        <v>0</v>
      </c>
      <c r="F3509" s="186">
        <v>0</v>
      </c>
      <c r="G3509" s="186">
        <v>0</v>
      </c>
      <c r="H3509" s="186">
        <v>0</v>
      </c>
      <c r="I3509" s="187">
        <v>0</v>
      </c>
      <c r="J3509" s="186">
        <v>0</v>
      </c>
      <c r="K3509" s="186">
        <v>0</v>
      </c>
      <c r="L3509" s="186">
        <v>0</v>
      </c>
      <c r="M3509" s="186">
        <v>0</v>
      </c>
      <c r="N3509" s="188">
        <v>0</v>
      </c>
      <c r="O3509" s="189">
        <v>0</v>
      </c>
      <c r="P3509" s="186">
        <v>0</v>
      </c>
      <c r="Q3509" s="189">
        <v>0</v>
      </c>
      <c r="R3509" s="189">
        <v>0</v>
      </c>
      <c r="S3509" s="189">
        <v>1E-4</v>
      </c>
      <c r="T3509" s="188">
        <v>0</v>
      </c>
      <c r="U3509" s="187">
        <v>0</v>
      </c>
      <c r="V3509" s="189">
        <v>0</v>
      </c>
      <c r="W3509" s="189">
        <v>0</v>
      </c>
      <c r="X3509" s="188">
        <v>0</v>
      </c>
      <c r="Y3509" s="188">
        <v>0</v>
      </c>
      <c r="Z3509" s="186">
        <v>0</v>
      </c>
      <c r="AA3509" s="186">
        <v>0</v>
      </c>
      <c r="AB3509" s="186">
        <v>0</v>
      </c>
      <c r="AC3509" s="186">
        <v>0</v>
      </c>
      <c r="AD3509" s="188">
        <v>0</v>
      </c>
      <c r="AE3509" s="189">
        <v>0</v>
      </c>
      <c r="AF3509" s="189">
        <v>0</v>
      </c>
      <c r="AG3509" s="189">
        <v>0</v>
      </c>
      <c r="AH3509" s="191">
        <v>0</v>
      </c>
      <c r="AI3509" s="186">
        <v>0</v>
      </c>
      <c r="AJ3509" s="192">
        <v>7501943413054</v>
      </c>
      <c r="AK3509" s="192" t="s">
        <v>262</v>
      </c>
      <c r="AL3509" s="226" t="s">
        <v>279</v>
      </c>
      <c r="AM3509" s="75">
        <v>96541</v>
      </c>
      <c r="AN3509" s="76"/>
      <c r="AO3509" s="188">
        <v>0</v>
      </c>
      <c r="AP3509" s="188">
        <v>0</v>
      </c>
      <c r="AQ3509" s="187">
        <v>0</v>
      </c>
      <c r="AR3509" s="188">
        <v>0</v>
      </c>
      <c r="AS3509" s="187">
        <v>0</v>
      </c>
      <c r="AT3509" s="188">
        <v>0</v>
      </c>
      <c r="AU3509" s="187">
        <v>0</v>
      </c>
      <c r="AV3509" s="188">
        <v>0</v>
      </c>
      <c r="AW3509" s="187">
        <v>0</v>
      </c>
      <c r="AX3509" s="188">
        <v>0</v>
      </c>
      <c r="AY3509" s="187">
        <v>0</v>
      </c>
      <c r="AZ3509" s="188">
        <v>0</v>
      </c>
      <c r="BA3509" s="187">
        <v>0</v>
      </c>
      <c r="BB3509" s="188">
        <v>0</v>
      </c>
      <c r="BC3509" s="187">
        <v>0</v>
      </c>
      <c r="BD3509" s="75"/>
      <c r="BE3509" s="75"/>
      <c r="BF3509" s="55"/>
      <c r="BH3509" s="74"/>
      <c r="BI3509" s="194"/>
      <c r="BJ3509" s="74"/>
    </row>
    <row r="3510" spans="1:62" s="77" customFormat="1" ht="11.25" customHeight="1" x14ac:dyDescent="0.2">
      <c r="A3510" s="184" t="s">
        <v>3913</v>
      </c>
      <c r="B3510" s="185">
        <v>0</v>
      </c>
      <c r="C3510" s="832">
        <v>96546</v>
      </c>
      <c r="D3510" s="284">
        <v>1E-4</v>
      </c>
      <c r="E3510" s="91">
        <v>0</v>
      </c>
      <c r="F3510" s="186">
        <v>0</v>
      </c>
      <c r="G3510" s="186">
        <v>0</v>
      </c>
      <c r="H3510" s="186">
        <v>0</v>
      </c>
      <c r="I3510" s="187">
        <v>0</v>
      </c>
      <c r="J3510" s="186">
        <v>0</v>
      </c>
      <c r="K3510" s="186">
        <v>0</v>
      </c>
      <c r="L3510" s="186">
        <v>0</v>
      </c>
      <c r="M3510" s="186">
        <v>0</v>
      </c>
      <c r="N3510" s="188">
        <v>0</v>
      </c>
      <c r="O3510" s="189">
        <v>0</v>
      </c>
      <c r="P3510" s="186">
        <v>0</v>
      </c>
      <c r="Q3510" s="189">
        <v>0</v>
      </c>
      <c r="R3510" s="189">
        <v>0</v>
      </c>
      <c r="S3510" s="189">
        <v>1E-4</v>
      </c>
      <c r="T3510" s="188">
        <v>0</v>
      </c>
      <c r="U3510" s="187">
        <v>0</v>
      </c>
      <c r="V3510" s="189">
        <v>0</v>
      </c>
      <c r="W3510" s="189">
        <v>0</v>
      </c>
      <c r="X3510" s="188">
        <v>0</v>
      </c>
      <c r="Y3510" s="188">
        <v>0</v>
      </c>
      <c r="Z3510" s="186">
        <v>0</v>
      </c>
      <c r="AA3510" s="186">
        <v>0</v>
      </c>
      <c r="AB3510" s="186">
        <v>0</v>
      </c>
      <c r="AC3510" s="186">
        <v>0</v>
      </c>
      <c r="AD3510" s="188">
        <v>0</v>
      </c>
      <c r="AE3510" s="189">
        <v>0</v>
      </c>
      <c r="AF3510" s="189">
        <v>0</v>
      </c>
      <c r="AG3510" s="189">
        <v>0</v>
      </c>
      <c r="AH3510" s="191">
        <v>0</v>
      </c>
      <c r="AI3510" s="186">
        <v>0</v>
      </c>
      <c r="AJ3510" s="192">
        <v>7501943413054</v>
      </c>
      <c r="AK3510" s="192">
        <v>96541</v>
      </c>
      <c r="AL3510" s="226" t="s">
        <v>279</v>
      </c>
      <c r="AM3510" s="75">
        <v>96546</v>
      </c>
      <c r="AN3510" s="76"/>
      <c r="AO3510" s="188">
        <v>0</v>
      </c>
      <c r="AP3510" s="188">
        <v>0</v>
      </c>
      <c r="AQ3510" s="187">
        <v>0</v>
      </c>
      <c r="AR3510" s="188">
        <v>0</v>
      </c>
      <c r="AS3510" s="187">
        <v>0</v>
      </c>
      <c r="AT3510" s="188">
        <v>0</v>
      </c>
      <c r="AU3510" s="187">
        <v>0</v>
      </c>
      <c r="AV3510" s="188">
        <v>0</v>
      </c>
      <c r="AW3510" s="187">
        <v>0</v>
      </c>
      <c r="AX3510" s="188">
        <v>0</v>
      </c>
      <c r="AY3510" s="187">
        <v>0</v>
      </c>
      <c r="AZ3510" s="188">
        <v>0</v>
      </c>
      <c r="BA3510" s="187">
        <v>0</v>
      </c>
      <c r="BB3510" s="188">
        <v>0</v>
      </c>
      <c r="BC3510" s="187">
        <v>0</v>
      </c>
      <c r="BD3510" s="75"/>
      <c r="BE3510" s="75"/>
      <c r="BF3510" s="55"/>
      <c r="BH3510" s="74"/>
      <c r="BI3510" s="194"/>
      <c r="BJ3510" s="74"/>
    </row>
    <row r="3511" spans="1:62" s="77" customFormat="1" ht="11.25" customHeight="1" x14ac:dyDescent="0.2">
      <c r="A3511" s="184" t="s">
        <v>3914</v>
      </c>
      <c r="B3511" s="185">
        <v>0</v>
      </c>
      <c r="C3511" s="832">
        <v>96666</v>
      </c>
      <c r="D3511" s="284">
        <v>13747.68</v>
      </c>
      <c r="E3511" s="91">
        <v>7.6093040411109358</v>
      </c>
      <c r="F3511" s="186">
        <v>50000</v>
      </c>
      <c r="G3511" s="186">
        <v>66810.559999999998</v>
      </c>
      <c r="H3511" s="186">
        <v>4757.76</v>
      </c>
      <c r="I3511" s="187">
        <v>7.1212694520147721</v>
      </c>
      <c r="J3511" s="186">
        <v>48216.68</v>
      </c>
      <c r="K3511" s="186">
        <v>54200.804406257681</v>
      </c>
      <c r="L3511" s="186">
        <v>10154.879999999999</v>
      </c>
      <c r="M3511" s="186">
        <v>18.735662895120392</v>
      </c>
      <c r="N3511" s="188">
        <v>0</v>
      </c>
      <c r="O3511" s="189">
        <v>0</v>
      </c>
      <c r="P3511" s="186">
        <v>532.79999999999995</v>
      </c>
      <c r="Q3511" s="189">
        <v>22.165939255875763</v>
      </c>
      <c r="R3511" s="189">
        <v>5.1956459880688612</v>
      </c>
      <c r="S3511" s="189">
        <v>8350.5600000000031</v>
      </c>
      <c r="T3511" s="188">
        <v>11898.72</v>
      </c>
      <c r="U3511" s="187">
        <v>6.5859096356656188</v>
      </c>
      <c r="V3511" s="189">
        <v>3752.64</v>
      </c>
      <c r="W3511" s="189">
        <v>532.79999999999995</v>
      </c>
      <c r="X3511" s="188">
        <v>7613.28</v>
      </c>
      <c r="Y3511" s="188">
        <v>0</v>
      </c>
      <c r="Z3511" s="186">
        <v>3988.7999999999997</v>
      </c>
      <c r="AA3511" s="186">
        <v>0</v>
      </c>
      <c r="AB3511" s="186">
        <v>0</v>
      </c>
      <c r="AC3511" s="186">
        <v>0</v>
      </c>
      <c r="AD3511" s="188">
        <v>751.68000000000029</v>
      </c>
      <c r="AE3511" s="189">
        <v>0</v>
      </c>
      <c r="AF3511" s="189">
        <v>0</v>
      </c>
      <c r="AG3511" s="189">
        <v>0</v>
      </c>
      <c r="AH3511" s="191">
        <v>0</v>
      </c>
      <c r="AI3511" s="186">
        <v>47946.219000000005</v>
      </c>
      <c r="AJ3511" s="192">
        <v>7501943413054</v>
      </c>
      <c r="AK3511" s="192">
        <v>96541</v>
      </c>
      <c r="AL3511" s="226" t="s">
        <v>279</v>
      </c>
      <c r="AM3511" s="75">
        <v>96666</v>
      </c>
      <c r="AN3511" s="76"/>
      <c r="AO3511" s="188">
        <v>38863.200000000004</v>
      </c>
      <c r="AP3511" s="188">
        <v>43976.160000000003</v>
      </c>
      <c r="AQ3511" s="187">
        <v>85.006359989722583</v>
      </c>
      <c r="AR3511" s="188">
        <v>37375.200000000004</v>
      </c>
      <c r="AS3511" s="187">
        <v>83.123557285791406</v>
      </c>
      <c r="AT3511" s="188">
        <v>35238.239999999998</v>
      </c>
      <c r="AU3511" s="187">
        <v>91.202580054190079</v>
      </c>
      <c r="AV3511" s="188">
        <v>36459.360000000001</v>
      </c>
      <c r="AW3511" s="187">
        <v>76.712380417270495</v>
      </c>
      <c r="AX3511" s="188">
        <v>55170.719999999994</v>
      </c>
      <c r="AY3511" s="187">
        <v>137.99006744549575</v>
      </c>
      <c r="AZ3511" s="188">
        <v>72426.239999999991</v>
      </c>
      <c r="BA3511" s="187">
        <v>153.11637828631171</v>
      </c>
      <c r="BB3511" s="188">
        <v>63730.080000000002</v>
      </c>
      <c r="BC3511" s="187">
        <v>111.83958729388819</v>
      </c>
      <c r="BD3511" s="75"/>
      <c r="BE3511" s="75"/>
      <c r="BF3511" s="55"/>
      <c r="BH3511" s="74"/>
      <c r="BI3511" s="194"/>
      <c r="BJ3511" s="74"/>
    </row>
    <row r="3512" spans="1:62" s="77" customFormat="1" ht="11.25" customHeight="1" x14ac:dyDescent="0.2">
      <c r="A3512" s="184" t="s">
        <v>3915</v>
      </c>
      <c r="B3512" s="185">
        <v>0</v>
      </c>
      <c r="C3512" s="832">
        <v>96672</v>
      </c>
      <c r="D3512" s="284">
        <v>7827.84</v>
      </c>
      <c r="E3512" s="91">
        <v>0</v>
      </c>
      <c r="F3512" s="186">
        <v>50000</v>
      </c>
      <c r="G3512" s="186">
        <v>50000</v>
      </c>
      <c r="H3512" s="186">
        <v>24054</v>
      </c>
      <c r="I3512" s="187">
        <v>48.108000000000004</v>
      </c>
      <c r="J3512" s="186">
        <v>0</v>
      </c>
      <c r="K3512" s="186">
        <v>0</v>
      </c>
      <c r="L3512" s="186">
        <v>0</v>
      </c>
      <c r="M3512" s="186">
        <v>0</v>
      </c>
      <c r="N3512" s="188">
        <v>0</v>
      </c>
      <c r="O3512" s="189">
        <v>0</v>
      </c>
      <c r="P3512" s="186">
        <v>0</v>
      </c>
      <c r="Q3512" s="189">
        <v>0</v>
      </c>
      <c r="R3512" s="189">
        <v>0</v>
      </c>
      <c r="S3512" s="189">
        <v>31881.84</v>
      </c>
      <c r="T3512" s="188">
        <v>23657.759999999998</v>
      </c>
      <c r="U3512" s="187">
        <v>0</v>
      </c>
      <c r="V3512" s="189">
        <v>0</v>
      </c>
      <c r="W3512" s="189">
        <v>0</v>
      </c>
      <c r="X3512" s="188">
        <v>23657.759999999998</v>
      </c>
      <c r="Y3512" s="188">
        <v>23657.759999999998</v>
      </c>
      <c r="Z3512" s="186">
        <v>0</v>
      </c>
      <c r="AA3512" s="186">
        <v>0</v>
      </c>
      <c r="AB3512" s="186">
        <v>0</v>
      </c>
      <c r="AC3512" s="186">
        <v>0</v>
      </c>
      <c r="AD3512" s="188">
        <v>0</v>
      </c>
      <c r="AE3512" s="189">
        <v>2.66</v>
      </c>
      <c r="AF3512" s="189">
        <v>2.66</v>
      </c>
      <c r="AG3512" s="189">
        <v>0.96699999999999997</v>
      </c>
      <c r="AH3512" s="191">
        <v>0</v>
      </c>
      <c r="AI3512" s="186">
        <v>0</v>
      </c>
      <c r="AJ3512" s="192">
        <v>7501943413054</v>
      </c>
      <c r="AK3512" s="192">
        <v>96666</v>
      </c>
      <c r="AL3512" s="226" t="s">
        <v>279</v>
      </c>
      <c r="AM3512" s="75">
        <v>96672</v>
      </c>
      <c r="AN3512" s="76"/>
      <c r="AO3512" s="188">
        <v>80.693333333333328</v>
      </c>
      <c r="AP3512" s="188">
        <v>25.24</v>
      </c>
      <c r="AQ3512" s="187">
        <v>0</v>
      </c>
      <c r="AR3512" s="188">
        <v>154.02099999999999</v>
      </c>
      <c r="AS3512" s="187">
        <v>0</v>
      </c>
      <c r="AT3512" s="188">
        <v>62.819000000000003</v>
      </c>
      <c r="AU3512" s="187">
        <v>0</v>
      </c>
      <c r="AV3512" s="188">
        <v>224.98500000000001</v>
      </c>
      <c r="AW3512" s="187">
        <v>0</v>
      </c>
      <c r="AX3512" s="188">
        <v>0</v>
      </c>
      <c r="AY3512" s="187">
        <v>0</v>
      </c>
      <c r="AZ3512" s="188">
        <v>0</v>
      </c>
      <c r="BA3512" s="187">
        <v>0</v>
      </c>
      <c r="BB3512" s="188">
        <v>0</v>
      </c>
      <c r="BC3512" s="187">
        <v>0</v>
      </c>
      <c r="BD3512" s="75"/>
      <c r="BE3512" s="75"/>
      <c r="BF3512" s="55"/>
      <c r="BH3512" s="74"/>
      <c r="BI3512" s="194"/>
      <c r="BJ3512" s="74"/>
    </row>
    <row r="3513" spans="1:62" s="77" customFormat="1" ht="11.25" customHeight="1" x14ac:dyDescent="0.2">
      <c r="A3513" s="184" t="s">
        <v>3916</v>
      </c>
      <c r="B3513" s="185">
        <v>0</v>
      </c>
      <c r="C3513" s="832">
        <v>96876</v>
      </c>
      <c r="D3513" s="284">
        <v>1E-4</v>
      </c>
      <c r="E3513" s="91">
        <v>0</v>
      </c>
      <c r="F3513" s="186">
        <v>0</v>
      </c>
      <c r="G3513" s="186">
        <v>0</v>
      </c>
      <c r="H3513" s="186">
        <v>0</v>
      </c>
      <c r="I3513" s="187">
        <v>0</v>
      </c>
      <c r="J3513" s="186">
        <v>0</v>
      </c>
      <c r="K3513" s="186">
        <v>0</v>
      </c>
      <c r="L3513" s="186">
        <v>0</v>
      </c>
      <c r="M3513" s="186">
        <v>0</v>
      </c>
      <c r="N3513" s="188">
        <v>0</v>
      </c>
      <c r="O3513" s="189">
        <v>0</v>
      </c>
      <c r="P3513" s="186">
        <v>0</v>
      </c>
      <c r="Q3513" s="189">
        <v>0</v>
      </c>
      <c r="R3513" s="189">
        <v>0</v>
      </c>
      <c r="S3513" s="189">
        <v>1E-4</v>
      </c>
      <c r="T3513" s="188">
        <v>0</v>
      </c>
      <c r="U3513" s="187">
        <v>0</v>
      </c>
      <c r="V3513" s="189">
        <v>0</v>
      </c>
      <c r="W3513" s="189">
        <v>0</v>
      </c>
      <c r="X3513" s="188">
        <v>0</v>
      </c>
      <c r="Y3513" s="188">
        <v>0</v>
      </c>
      <c r="Z3513" s="186">
        <v>0</v>
      </c>
      <c r="AA3513" s="186">
        <v>0</v>
      </c>
      <c r="AB3513" s="186">
        <v>0</v>
      </c>
      <c r="AC3513" s="186">
        <v>0</v>
      </c>
      <c r="AD3513" s="188">
        <v>0</v>
      </c>
      <c r="AE3513" s="189">
        <v>0</v>
      </c>
      <c r="AF3513" s="189">
        <v>0</v>
      </c>
      <c r="AG3513" s="189">
        <v>0</v>
      </c>
      <c r="AH3513" s="191">
        <v>0</v>
      </c>
      <c r="AI3513" s="186">
        <v>0</v>
      </c>
      <c r="AJ3513" s="192">
        <v>7501943413054</v>
      </c>
      <c r="AK3513" s="192" t="s">
        <v>262</v>
      </c>
      <c r="AL3513" s="226" t="s">
        <v>279</v>
      </c>
      <c r="AM3513" s="75">
        <v>96876</v>
      </c>
      <c r="AN3513" s="76"/>
      <c r="AO3513" s="188">
        <v>0</v>
      </c>
      <c r="AP3513" s="188">
        <v>0</v>
      </c>
      <c r="AQ3513" s="187">
        <v>0</v>
      </c>
      <c r="AR3513" s="188">
        <v>0</v>
      </c>
      <c r="AS3513" s="187">
        <v>0</v>
      </c>
      <c r="AT3513" s="188">
        <v>0</v>
      </c>
      <c r="AU3513" s="187">
        <v>0</v>
      </c>
      <c r="AV3513" s="188">
        <v>0</v>
      </c>
      <c r="AW3513" s="187">
        <v>0</v>
      </c>
      <c r="AX3513" s="188">
        <v>0</v>
      </c>
      <c r="AY3513" s="187">
        <v>0</v>
      </c>
      <c r="AZ3513" s="188">
        <v>0</v>
      </c>
      <c r="BA3513" s="187">
        <v>0</v>
      </c>
      <c r="BB3513" s="188">
        <v>0</v>
      </c>
      <c r="BC3513" s="187">
        <v>0</v>
      </c>
      <c r="BD3513" s="75"/>
      <c r="BE3513" s="75"/>
      <c r="BF3513" s="55"/>
      <c r="BH3513" s="74"/>
      <c r="BI3513" s="194"/>
      <c r="BJ3513" s="74"/>
    </row>
    <row r="3514" spans="1:62" s="77" customFormat="1" ht="11.25" customHeight="1" x14ac:dyDescent="0.2">
      <c r="A3514" s="184" t="s">
        <v>3917</v>
      </c>
      <c r="B3514" s="185">
        <v>0</v>
      </c>
      <c r="C3514" s="832">
        <v>96877</v>
      </c>
      <c r="D3514" s="284">
        <v>1E-4</v>
      </c>
      <c r="E3514" s="91">
        <v>0</v>
      </c>
      <c r="F3514" s="186">
        <v>5000</v>
      </c>
      <c r="G3514" s="186">
        <v>5000</v>
      </c>
      <c r="H3514" s="186">
        <v>5165</v>
      </c>
      <c r="I3514" s="187">
        <v>103.3</v>
      </c>
      <c r="J3514" s="186">
        <v>0</v>
      </c>
      <c r="K3514" s="186">
        <v>0</v>
      </c>
      <c r="L3514" s="186">
        <v>0</v>
      </c>
      <c r="M3514" s="186">
        <v>0</v>
      </c>
      <c r="N3514" s="188">
        <v>0</v>
      </c>
      <c r="O3514" s="189">
        <v>0</v>
      </c>
      <c r="P3514" s="186">
        <v>0</v>
      </c>
      <c r="Q3514" s="189">
        <v>0</v>
      </c>
      <c r="R3514" s="189">
        <v>0</v>
      </c>
      <c r="S3514" s="189">
        <v>5165.0001000000002</v>
      </c>
      <c r="T3514" s="188">
        <v>0</v>
      </c>
      <c r="U3514" s="187">
        <v>0</v>
      </c>
      <c r="V3514" s="189">
        <v>0</v>
      </c>
      <c r="W3514" s="189">
        <v>0</v>
      </c>
      <c r="X3514" s="188">
        <v>0</v>
      </c>
      <c r="Y3514" s="188">
        <v>0</v>
      </c>
      <c r="Z3514" s="186">
        <v>0</v>
      </c>
      <c r="AA3514" s="186">
        <v>0</v>
      </c>
      <c r="AB3514" s="186">
        <v>0</v>
      </c>
      <c r="AC3514" s="186">
        <v>0</v>
      </c>
      <c r="AD3514" s="188">
        <v>0</v>
      </c>
      <c r="AE3514" s="189">
        <v>0</v>
      </c>
      <c r="AF3514" s="189">
        <v>0</v>
      </c>
      <c r="AG3514" s="189">
        <v>0</v>
      </c>
      <c r="AH3514" s="191">
        <v>0</v>
      </c>
      <c r="AI3514" s="186">
        <v>0</v>
      </c>
      <c r="AJ3514" s="192">
        <v>7501943413054</v>
      </c>
      <c r="AK3514" s="192">
        <v>96541</v>
      </c>
      <c r="AL3514" s="226" t="s">
        <v>279</v>
      </c>
      <c r="AM3514" s="75">
        <v>96877</v>
      </c>
      <c r="AN3514" s="76"/>
      <c r="AO3514" s="188">
        <v>0</v>
      </c>
      <c r="AP3514" s="188">
        <v>0</v>
      </c>
      <c r="AQ3514" s="187">
        <v>0</v>
      </c>
      <c r="AR3514" s="188">
        <v>0</v>
      </c>
      <c r="AS3514" s="187">
        <v>0</v>
      </c>
      <c r="AT3514" s="188">
        <v>0</v>
      </c>
      <c r="AU3514" s="187">
        <v>0</v>
      </c>
      <c r="AV3514" s="188">
        <v>0</v>
      </c>
      <c r="AW3514" s="187">
        <v>0</v>
      </c>
      <c r="AX3514" s="188">
        <v>0</v>
      </c>
      <c r="AY3514" s="187">
        <v>0</v>
      </c>
      <c r="AZ3514" s="188">
        <v>0</v>
      </c>
      <c r="BA3514" s="187">
        <v>0</v>
      </c>
      <c r="BB3514" s="188">
        <v>0</v>
      </c>
      <c r="BC3514" s="187">
        <v>0</v>
      </c>
      <c r="BD3514" s="75"/>
      <c r="BE3514" s="75"/>
      <c r="BF3514" s="55"/>
      <c r="BH3514" s="74"/>
      <c r="BI3514" s="194"/>
      <c r="BJ3514" s="74"/>
    </row>
    <row r="3515" spans="1:62" s="77" customFormat="1" ht="11.25" customHeight="1" x14ac:dyDescent="0.2">
      <c r="A3515" s="184" t="s">
        <v>3918</v>
      </c>
      <c r="B3515" s="185">
        <v>0</v>
      </c>
      <c r="C3515" s="832">
        <v>96900</v>
      </c>
      <c r="D3515" s="284">
        <v>8563.68</v>
      </c>
      <c r="E3515" s="91">
        <v>25.850199370245452</v>
      </c>
      <c r="F3515" s="186">
        <v>5000</v>
      </c>
      <c r="G3515" s="186">
        <v>6373.76</v>
      </c>
      <c r="H3515" s="186">
        <v>181.44</v>
      </c>
      <c r="I3515" s="187">
        <v>2.8466713525454361</v>
      </c>
      <c r="J3515" s="186">
        <v>16962.97</v>
      </c>
      <c r="K3515" s="186">
        <v>9938.4301188683858</v>
      </c>
      <c r="L3515" s="186">
        <v>1189.44</v>
      </c>
      <c r="M3515" s="186">
        <v>11.96808737168474</v>
      </c>
      <c r="N3515" s="188">
        <v>195.84</v>
      </c>
      <c r="O3515" s="189">
        <v>0</v>
      </c>
      <c r="P3515" s="186">
        <v>210.24</v>
      </c>
      <c r="Q3515" s="189">
        <v>8.2513852232244709</v>
      </c>
      <c r="R3515" s="189">
        <v>13.362659958721851</v>
      </c>
      <c r="S3515" s="189">
        <v>7555.68</v>
      </c>
      <c r="T3515" s="188">
        <v>8189.28</v>
      </c>
      <c r="U3515" s="187">
        <v>24.720040998585151</v>
      </c>
      <c r="V3515" s="189">
        <v>272.16000000000003</v>
      </c>
      <c r="W3515" s="189">
        <v>14.4</v>
      </c>
      <c r="X3515" s="188">
        <v>7902.72</v>
      </c>
      <c r="Y3515" s="188">
        <v>0</v>
      </c>
      <c r="Z3515" s="186">
        <v>725.76</v>
      </c>
      <c r="AA3515" s="186">
        <v>0</v>
      </c>
      <c r="AB3515" s="186">
        <v>0</v>
      </c>
      <c r="AC3515" s="186">
        <v>0</v>
      </c>
      <c r="AD3515" s="188">
        <v>1.4400000000000546</v>
      </c>
      <c r="AE3515" s="189">
        <v>0</v>
      </c>
      <c r="AF3515" s="189">
        <v>0</v>
      </c>
      <c r="AG3515" s="189">
        <v>0</v>
      </c>
      <c r="AH3515" s="191">
        <v>0</v>
      </c>
      <c r="AI3515" s="186">
        <v>14011.575999999999</v>
      </c>
      <c r="AJ3515" s="192">
        <v>7501943413054</v>
      </c>
      <c r="AK3515" s="192">
        <v>96541</v>
      </c>
      <c r="AL3515" s="226" t="s">
        <v>279</v>
      </c>
      <c r="AM3515" s="75">
        <v>96900</v>
      </c>
      <c r="AN3515" s="76"/>
      <c r="AO3515" s="188">
        <v>7179.3600000000006</v>
      </c>
      <c r="AP3515" s="188">
        <v>6550.5599999999995</v>
      </c>
      <c r="AQ3515" s="187">
        <v>35.668682709703845</v>
      </c>
      <c r="AR3515" s="188">
        <v>7234.5600000000013</v>
      </c>
      <c r="AS3515" s="187">
        <v>45.411180090226559</v>
      </c>
      <c r="AT3515" s="188">
        <v>7752.96</v>
      </c>
      <c r="AU3515" s="187">
        <v>49.594021615505604</v>
      </c>
      <c r="AV3515" s="188">
        <v>10470.24</v>
      </c>
      <c r="AW3515" s="187">
        <v>52.376471647569957</v>
      </c>
      <c r="AX3515" s="188">
        <v>13259.52</v>
      </c>
      <c r="AY3515" s="187">
        <v>72.062608695652173</v>
      </c>
      <c r="AZ3515" s="188">
        <v>2399.04</v>
      </c>
      <c r="BA3515" s="187">
        <v>17.029261513280382</v>
      </c>
      <c r="BB3515" s="188">
        <v>0</v>
      </c>
      <c r="BC3515" s="187">
        <v>0</v>
      </c>
      <c r="BD3515" s="75"/>
      <c r="BE3515" s="75"/>
      <c r="BF3515" s="55"/>
      <c r="BH3515" s="74"/>
      <c r="BI3515" s="194"/>
      <c r="BJ3515" s="74"/>
    </row>
    <row r="3516" spans="1:62" s="77" customFormat="1" ht="11.25" customHeight="1" x14ac:dyDescent="0.2">
      <c r="A3516" s="184" t="s">
        <v>3919</v>
      </c>
      <c r="B3516" s="185">
        <v>0</v>
      </c>
      <c r="C3516" s="832">
        <v>96901</v>
      </c>
      <c r="D3516" s="284">
        <v>1E-4</v>
      </c>
      <c r="E3516" s="91">
        <v>0</v>
      </c>
      <c r="F3516" s="186">
        <v>5000</v>
      </c>
      <c r="G3516" s="186">
        <v>5000</v>
      </c>
      <c r="H3516" s="186">
        <v>5034</v>
      </c>
      <c r="I3516" s="187">
        <v>100.67999999999999</v>
      </c>
      <c r="J3516" s="186">
        <v>0</v>
      </c>
      <c r="K3516" s="186">
        <v>0</v>
      </c>
      <c r="L3516" s="186">
        <v>0</v>
      </c>
      <c r="M3516" s="186">
        <v>0</v>
      </c>
      <c r="N3516" s="188">
        <v>0</v>
      </c>
      <c r="O3516" s="189">
        <v>0</v>
      </c>
      <c r="P3516" s="186">
        <v>0</v>
      </c>
      <c r="Q3516" s="189">
        <v>0</v>
      </c>
      <c r="R3516" s="189">
        <v>0</v>
      </c>
      <c r="S3516" s="189">
        <v>5034.0001000000002</v>
      </c>
      <c r="T3516" s="188">
        <v>5034.24</v>
      </c>
      <c r="U3516" s="187">
        <v>0</v>
      </c>
      <c r="V3516" s="189">
        <v>0</v>
      </c>
      <c r="W3516" s="189">
        <v>0</v>
      </c>
      <c r="X3516" s="188">
        <v>5034.24</v>
      </c>
      <c r="Y3516" s="188">
        <v>5034.24</v>
      </c>
      <c r="Z3516" s="186">
        <v>0</v>
      </c>
      <c r="AA3516" s="186">
        <v>0</v>
      </c>
      <c r="AB3516" s="186">
        <v>0</v>
      </c>
      <c r="AC3516" s="186">
        <v>0</v>
      </c>
      <c r="AD3516" s="188">
        <v>0</v>
      </c>
      <c r="AE3516" s="189">
        <v>0</v>
      </c>
      <c r="AF3516" s="189">
        <v>0</v>
      </c>
      <c r="AG3516" s="189">
        <v>0</v>
      </c>
      <c r="AH3516" s="191">
        <v>0</v>
      </c>
      <c r="AI3516" s="186">
        <v>0</v>
      </c>
      <c r="AJ3516" s="192">
        <v>7501943413054</v>
      </c>
      <c r="AK3516" s="192">
        <v>96541</v>
      </c>
      <c r="AL3516" s="226" t="s">
        <v>279</v>
      </c>
      <c r="AM3516" s="75">
        <v>96901</v>
      </c>
      <c r="AN3516" s="76"/>
      <c r="AO3516" s="188">
        <v>0</v>
      </c>
      <c r="AP3516" s="188">
        <v>0</v>
      </c>
      <c r="AQ3516" s="187">
        <v>0</v>
      </c>
      <c r="AR3516" s="188">
        <v>0</v>
      </c>
      <c r="AS3516" s="187">
        <v>0</v>
      </c>
      <c r="AT3516" s="188">
        <v>0</v>
      </c>
      <c r="AU3516" s="187">
        <v>0</v>
      </c>
      <c r="AV3516" s="188">
        <v>0</v>
      </c>
      <c r="AW3516" s="187">
        <v>0</v>
      </c>
      <c r="AX3516" s="188">
        <v>0</v>
      </c>
      <c r="AY3516" s="187">
        <v>0</v>
      </c>
      <c r="AZ3516" s="188">
        <v>0</v>
      </c>
      <c r="BA3516" s="187">
        <v>0</v>
      </c>
      <c r="BB3516" s="188">
        <v>0</v>
      </c>
      <c r="BC3516" s="187">
        <v>0</v>
      </c>
      <c r="BD3516" s="75"/>
      <c r="BE3516" s="75"/>
      <c r="BF3516" s="55"/>
      <c r="BH3516" s="74"/>
      <c r="BI3516" s="194"/>
      <c r="BJ3516" s="74"/>
    </row>
    <row r="3517" spans="1:62" s="77" customFormat="1" ht="11.25" customHeight="1" x14ac:dyDescent="0.2">
      <c r="A3517" s="184" t="s">
        <v>3920</v>
      </c>
      <c r="B3517" s="185">
        <v>0</v>
      </c>
      <c r="C3517" s="832">
        <v>96884</v>
      </c>
      <c r="D3517" s="284">
        <v>10634.88</v>
      </c>
      <c r="E3517" s="91">
        <v>35.981691910850124</v>
      </c>
      <c r="F3517" s="186">
        <v>0</v>
      </c>
      <c r="G3517" s="186">
        <v>0</v>
      </c>
      <c r="H3517" s="186">
        <v>0</v>
      </c>
      <c r="I3517" s="187">
        <v>0</v>
      </c>
      <c r="J3517" s="186">
        <v>8349.7489999999998</v>
      </c>
      <c r="K3517" s="186">
        <v>8866.9093379623137</v>
      </c>
      <c r="L3517" s="186">
        <v>87.36</v>
      </c>
      <c r="M3517" s="186">
        <v>0.98523619302141219</v>
      </c>
      <c r="N3517" s="188">
        <v>0</v>
      </c>
      <c r="O3517" s="189">
        <v>0</v>
      </c>
      <c r="P3517" s="186">
        <v>0.96</v>
      </c>
      <c r="Q3517" s="189">
        <v>1.0577563469273148</v>
      </c>
      <c r="R3517" s="189">
        <v>37.89642059899046</v>
      </c>
      <c r="S3517" s="189">
        <v>10547.519999999999</v>
      </c>
      <c r="T3517" s="188">
        <v>10460.159999999998</v>
      </c>
      <c r="U3517" s="187">
        <v>35.390550195037271</v>
      </c>
      <c r="V3517" s="189">
        <v>1615.68</v>
      </c>
      <c r="W3517" s="189">
        <v>0.96</v>
      </c>
      <c r="X3517" s="188">
        <v>8843.5199999999986</v>
      </c>
      <c r="Y3517" s="188">
        <v>0</v>
      </c>
      <c r="Z3517" s="186">
        <v>0</v>
      </c>
      <c r="AA3517" s="186">
        <v>0</v>
      </c>
      <c r="AB3517" s="186">
        <v>0</v>
      </c>
      <c r="AC3517" s="186">
        <v>0</v>
      </c>
      <c r="AD3517" s="188">
        <v>0</v>
      </c>
      <c r="AE3517" s="189">
        <v>0</v>
      </c>
      <c r="AF3517" s="189">
        <v>0</v>
      </c>
      <c r="AG3517" s="189">
        <v>0</v>
      </c>
      <c r="AH3517" s="191">
        <v>0</v>
      </c>
      <c r="AI3517" s="186">
        <v>8308.5609999999997</v>
      </c>
      <c r="AJ3517" s="192">
        <v>7501943413054</v>
      </c>
      <c r="AK3517" s="192">
        <v>96541</v>
      </c>
      <c r="AL3517" s="226" t="s">
        <v>279</v>
      </c>
      <c r="AM3517" s="75">
        <v>96884</v>
      </c>
      <c r="AN3517" s="76"/>
      <c r="AO3517" s="188">
        <v>5608.6399999999994</v>
      </c>
      <c r="AP3517" s="188">
        <v>1769.2800000000002</v>
      </c>
      <c r="AQ3517" s="187">
        <v>28.268442839038215</v>
      </c>
      <c r="AR3517" s="188">
        <v>3820.8</v>
      </c>
      <c r="AS3517" s="187">
        <v>61.219241569095558</v>
      </c>
      <c r="AT3517" s="188">
        <v>11235.84</v>
      </c>
      <c r="AU3517" s="187">
        <v>139.23455346225722</v>
      </c>
      <c r="AV3517" s="188">
        <v>16659.84</v>
      </c>
      <c r="AW3517" s="187">
        <v>195.9478627834273</v>
      </c>
      <c r="AX3517" s="188">
        <v>2649.6</v>
      </c>
      <c r="AY3517" s="187">
        <v>33.119999999999997</v>
      </c>
      <c r="AZ3517" s="188">
        <v>3444.48</v>
      </c>
      <c r="BA3517" s="187">
        <v>76.543999999999997</v>
      </c>
      <c r="BB3517" s="188">
        <v>6501.12</v>
      </c>
      <c r="BC3517" s="187">
        <v>155.33660414588493</v>
      </c>
      <c r="BD3517" s="75"/>
      <c r="BE3517" s="75"/>
      <c r="BF3517" s="55"/>
      <c r="BH3517" s="74"/>
      <c r="BI3517" s="194"/>
      <c r="BJ3517" s="74"/>
    </row>
    <row r="3518" spans="1:62" s="77" customFormat="1" ht="11.25" customHeight="1" x14ac:dyDescent="0.2">
      <c r="A3518" s="184" t="s">
        <v>3921</v>
      </c>
      <c r="B3518" s="185">
        <v>0</v>
      </c>
      <c r="C3518" s="832">
        <v>96885</v>
      </c>
      <c r="D3518" s="284">
        <v>481.91999999999996</v>
      </c>
      <c r="E3518" s="91">
        <v>3.8273426645388171</v>
      </c>
      <c r="F3518" s="186">
        <v>5000</v>
      </c>
      <c r="G3518" s="186">
        <v>5000</v>
      </c>
      <c r="H3518" s="186">
        <v>2096.64</v>
      </c>
      <c r="I3518" s="187">
        <v>41.9328</v>
      </c>
      <c r="J3518" s="186">
        <v>4068.7649999999999</v>
      </c>
      <c r="K3518" s="186">
        <v>3777.4511631667801</v>
      </c>
      <c r="L3518" s="186">
        <v>474.24</v>
      </c>
      <c r="M3518" s="186">
        <v>12.554497186468632</v>
      </c>
      <c r="N3518" s="188">
        <v>0</v>
      </c>
      <c r="O3518" s="189">
        <v>0</v>
      </c>
      <c r="P3518" s="186">
        <v>1076.1600000000001</v>
      </c>
      <c r="Q3518" s="189">
        <v>38.104928645424351</v>
      </c>
      <c r="R3518" s="189">
        <v>15.515666301691052</v>
      </c>
      <c r="S3518" s="189">
        <v>2104.3199999999997</v>
      </c>
      <c r="T3518" s="188">
        <v>2097.6000000000004</v>
      </c>
      <c r="U3518" s="187">
        <v>16.658852035891073</v>
      </c>
      <c r="V3518" s="189">
        <v>0</v>
      </c>
      <c r="W3518" s="189">
        <v>1076.1600000000001</v>
      </c>
      <c r="X3518" s="188">
        <v>1021.4400000000003</v>
      </c>
      <c r="Y3518" s="188">
        <v>0</v>
      </c>
      <c r="Z3518" s="186">
        <v>0</v>
      </c>
      <c r="AA3518" s="186">
        <v>0</v>
      </c>
      <c r="AB3518" s="186">
        <v>0</v>
      </c>
      <c r="AC3518" s="186">
        <v>0</v>
      </c>
      <c r="AD3518" s="188">
        <v>0</v>
      </c>
      <c r="AE3518" s="189">
        <v>480</v>
      </c>
      <c r="AF3518" s="189">
        <v>480</v>
      </c>
      <c r="AG3518" s="189">
        <v>0</v>
      </c>
      <c r="AH3518" s="191">
        <v>0</v>
      </c>
      <c r="AI3518" s="186">
        <v>4430.7439999999997</v>
      </c>
      <c r="AJ3518" s="192">
        <v>7501943413054</v>
      </c>
      <c r="AK3518" s="192">
        <v>96666</v>
      </c>
      <c r="AL3518" s="226" t="s">
        <v>279</v>
      </c>
      <c r="AM3518" s="75">
        <v>96885</v>
      </c>
      <c r="AN3518" s="76"/>
      <c r="AO3518" s="188">
        <v>2394.8799999999997</v>
      </c>
      <c r="AP3518" s="188">
        <v>1352.64</v>
      </c>
      <c r="AQ3518" s="187">
        <v>49.850611062852437</v>
      </c>
      <c r="AR3518" s="188">
        <v>4756.7999999999993</v>
      </c>
      <c r="AS3518" s="187">
        <v>181.47884196599026</v>
      </c>
      <c r="AT3518" s="188">
        <v>1075.2</v>
      </c>
      <c r="AU3518" s="187">
        <v>40.501736353736263</v>
      </c>
      <c r="AV3518" s="188">
        <v>4605.12</v>
      </c>
      <c r="AW3518" s="187">
        <v>150.96828633987337</v>
      </c>
      <c r="AX3518" s="188">
        <v>4382.3999999999996</v>
      </c>
      <c r="AY3518" s="187">
        <v>146.07999999999998</v>
      </c>
      <c r="AZ3518" s="188">
        <v>3180.48</v>
      </c>
      <c r="BA3518" s="187">
        <v>106.01600000000001</v>
      </c>
      <c r="BB3518" s="188">
        <v>3999.36</v>
      </c>
      <c r="BC3518" s="187">
        <v>0</v>
      </c>
      <c r="BD3518" s="75"/>
      <c r="BE3518" s="75"/>
      <c r="BF3518" s="55"/>
      <c r="BH3518" s="74"/>
      <c r="BI3518" s="194"/>
      <c r="BJ3518" s="74"/>
    </row>
    <row r="3519" spans="1:62" ht="11.25" customHeight="1" x14ac:dyDescent="0.2">
      <c r="A3519" s="149" t="s">
        <v>308</v>
      </c>
      <c r="B3519" s="169">
        <v>0</v>
      </c>
      <c r="C3519" s="871"/>
      <c r="D3519" s="379">
        <v>129752.23830000013</v>
      </c>
      <c r="E3519" s="220">
        <v>14.747333103280434</v>
      </c>
      <c r="F3519" s="221">
        <v>243000</v>
      </c>
      <c r="G3519" s="221">
        <v>236380</v>
      </c>
      <c r="H3519" s="221">
        <v>103888.84000000003</v>
      </c>
      <c r="I3519" s="222">
        <v>43.949928081902037</v>
      </c>
      <c r="J3519" s="223">
        <v>267382.51299999998</v>
      </c>
      <c r="K3519" s="221">
        <v>263950.58155525971</v>
      </c>
      <c r="L3519" s="221">
        <v>34236.959999999999</v>
      </c>
      <c r="M3519" s="221">
        <v>12.970973505065864</v>
      </c>
      <c r="N3519" s="223">
        <v>1542.24</v>
      </c>
      <c r="O3519" s="224">
        <v>4455.3599999999997</v>
      </c>
      <c r="P3519" s="221">
        <v>11010.479999999998</v>
      </c>
      <c r="Q3519" s="224">
        <v>16.922363206302872</v>
      </c>
      <c r="R3519" s="224">
        <v>22.372904951342147</v>
      </c>
      <c r="S3519" s="224">
        <v>199404.11830000018</v>
      </c>
      <c r="T3519" s="223">
        <v>201773.51200000005</v>
      </c>
      <c r="U3519" s="222">
        <v>22.9331010537392</v>
      </c>
      <c r="V3519" s="224">
        <v>32002.079999999998</v>
      </c>
      <c r="W3519" s="224">
        <v>5012.880000000001</v>
      </c>
      <c r="X3519" s="224">
        <v>164758.552</v>
      </c>
      <c r="Y3519" s="223">
        <v>63800.639999999992</v>
      </c>
      <c r="Z3519" s="221">
        <v>22132.799999999996</v>
      </c>
      <c r="AA3519" s="221">
        <v>1008</v>
      </c>
      <c r="AB3519" s="221">
        <v>0</v>
      </c>
      <c r="AC3519" s="221">
        <v>0</v>
      </c>
      <c r="AD3519" s="223">
        <v>2027.5199999999993</v>
      </c>
      <c r="AE3519" s="224">
        <v>1374.0079999999998</v>
      </c>
      <c r="AF3519" s="224">
        <v>1374.0079999999998</v>
      </c>
      <c r="AG3519" s="224">
        <v>227.04499999999999</v>
      </c>
      <c r="AH3519" s="224">
        <v>0</v>
      </c>
      <c r="AI3519" s="225">
        <v>246458.91200000001</v>
      </c>
      <c r="AJ3519" s="192">
        <v>0</v>
      </c>
      <c r="AK3519" s="192">
        <v>0</v>
      </c>
      <c r="AL3519" s="76"/>
      <c r="AM3519" s="75">
        <v>0</v>
      </c>
      <c r="AN3519" s="76"/>
      <c r="AO3519" s="223">
        <v>0</v>
      </c>
      <c r="AP3519" s="223">
        <v>0</v>
      </c>
      <c r="AQ3519" s="222">
        <v>0</v>
      </c>
      <c r="AR3519" s="223">
        <v>0</v>
      </c>
      <c r="AS3519" s="222">
        <v>0</v>
      </c>
      <c r="AT3519" s="223">
        <v>0</v>
      </c>
      <c r="AU3519" s="222">
        <v>0</v>
      </c>
      <c r="AV3519" s="223">
        <v>0</v>
      </c>
      <c r="AW3519" s="222">
        <v>0</v>
      </c>
      <c r="AX3519" s="223">
        <v>0</v>
      </c>
      <c r="AY3519" s="222">
        <v>0</v>
      </c>
      <c r="AZ3519" s="223">
        <v>0</v>
      </c>
      <c r="BA3519" s="222">
        <v>0</v>
      </c>
      <c r="BB3519" s="223">
        <v>0</v>
      </c>
      <c r="BC3519" s="222">
        <v>0</v>
      </c>
      <c r="BD3519" s="75"/>
      <c r="BE3519" s="75"/>
      <c r="BF3519" s="75"/>
      <c r="BH3519" s="74"/>
      <c r="BI3519" s="194"/>
      <c r="BJ3519" s="74"/>
    </row>
    <row r="3520" spans="1:62" ht="11.25" customHeight="1" x14ac:dyDescent="0.2">
      <c r="A3520" s="184" t="s">
        <v>3922</v>
      </c>
      <c r="B3520" s="185">
        <v>0</v>
      </c>
      <c r="C3520" s="828">
        <v>96566</v>
      </c>
      <c r="D3520" s="284">
        <v>1E-4</v>
      </c>
      <c r="E3520" s="91">
        <v>0</v>
      </c>
      <c r="F3520" s="186"/>
      <c r="G3520" s="186">
        <v>0</v>
      </c>
      <c r="H3520" s="186">
        <v>0</v>
      </c>
      <c r="I3520" s="187">
        <v>0</v>
      </c>
      <c r="J3520" s="186">
        <v>0</v>
      </c>
      <c r="K3520" s="186">
        <v>0</v>
      </c>
      <c r="L3520" s="186">
        <v>0</v>
      </c>
      <c r="M3520" s="186">
        <v>0</v>
      </c>
      <c r="N3520" s="188">
        <v>0</v>
      </c>
      <c r="O3520" s="189">
        <v>0</v>
      </c>
      <c r="P3520" s="186">
        <v>0</v>
      </c>
      <c r="Q3520" s="189">
        <v>0</v>
      </c>
      <c r="R3520" s="189">
        <v>0</v>
      </c>
      <c r="S3520" s="189">
        <v>1E-4</v>
      </c>
      <c r="T3520" s="188">
        <v>0</v>
      </c>
      <c r="U3520" s="187">
        <v>0</v>
      </c>
      <c r="V3520" s="189">
        <v>0</v>
      </c>
      <c r="W3520" s="189">
        <v>0</v>
      </c>
      <c r="X3520" s="188">
        <v>0</v>
      </c>
      <c r="Y3520" s="188">
        <v>0</v>
      </c>
      <c r="Z3520" s="186">
        <v>0</v>
      </c>
      <c r="AA3520" s="186">
        <v>0</v>
      </c>
      <c r="AB3520" s="186">
        <v>0</v>
      </c>
      <c r="AC3520" s="186">
        <v>0</v>
      </c>
      <c r="AD3520" s="188">
        <v>0</v>
      </c>
      <c r="AE3520" s="189">
        <v>0</v>
      </c>
      <c r="AF3520" s="189">
        <v>0</v>
      </c>
      <c r="AG3520" s="189">
        <v>0</v>
      </c>
      <c r="AH3520" s="191">
        <v>0</v>
      </c>
      <c r="AI3520" s="186">
        <v>0</v>
      </c>
      <c r="AJ3520" s="192">
        <v>7501943469457</v>
      </c>
      <c r="AK3520" s="192" t="s">
        <v>262</v>
      </c>
      <c r="AL3520" s="76" t="s">
        <v>278</v>
      </c>
      <c r="AM3520" s="75">
        <v>96566</v>
      </c>
      <c r="AN3520" s="76"/>
      <c r="AO3520" s="188">
        <v>0</v>
      </c>
      <c r="AP3520" s="188">
        <v>0</v>
      </c>
      <c r="AQ3520" s="187">
        <v>0</v>
      </c>
      <c r="AR3520" s="188">
        <v>0</v>
      </c>
      <c r="AS3520" s="187">
        <v>0</v>
      </c>
      <c r="AT3520" s="188">
        <v>0</v>
      </c>
      <c r="AU3520" s="187">
        <v>0</v>
      </c>
      <c r="AV3520" s="188">
        <v>0</v>
      </c>
      <c r="AW3520" s="187">
        <v>0</v>
      </c>
      <c r="AX3520" s="188">
        <v>0</v>
      </c>
      <c r="AY3520" s="187">
        <v>0</v>
      </c>
      <c r="AZ3520" s="188">
        <v>0</v>
      </c>
      <c r="BA3520" s="187">
        <v>0</v>
      </c>
      <c r="BB3520" s="188">
        <v>0</v>
      </c>
      <c r="BC3520" s="187">
        <v>0</v>
      </c>
      <c r="BD3520" s="75"/>
      <c r="BE3520" s="75"/>
      <c r="BF3520" s="75"/>
      <c r="BH3520" s="74"/>
      <c r="BI3520" s="194"/>
      <c r="BJ3520" s="74"/>
    </row>
    <row r="3521" spans="1:62" ht="11.25" customHeight="1" x14ac:dyDescent="0.2">
      <c r="A3521" s="184" t="s">
        <v>3923</v>
      </c>
      <c r="B3521" s="185">
        <v>0</v>
      </c>
      <c r="C3521" s="828">
        <v>96374</v>
      </c>
      <c r="D3521" s="284">
        <v>1E-4</v>
      </c>
      <c r="E3521" s="91">
        <v>0</v>
      </c>
      <c r="F3521" s="186">
        <v>0</v>
      </c>
      <c r="G3521" s="186">
        <v>0</v>
      </c>
      <c r="H3521" s="186">
        <v>0</v>
      </c>
      <c r="I3521" s="187">
        <v>0</v>
      </c>
      <c r="J3521" s="186">
        <v>0</v>
      </c>
      <c r="K3521" s="186">
        <v>0</v>
      </c>
      <c r="L3521" s="186">
        <v>0</v>
      </c>
      <c r="M3521" s="186">
        <v>0</v>
      </c>
      <c r="N3521" s="188">
        <v>0</v>
      </c>
      <c r="O3521" s="189">
        <v>0</v>
      </c>
      <c r="P3521" s="186">
        <v>0</v>
      </c>
      <c r="Q3521" s="189">
        <v>0</v>
      </c>
      <c r="R3521" s="189">
        <v>0</v>
      </c>
      <c r="S3521" s="189">
        <v>1E-4</v>
      </c>
      <c r="T3521" s="188">
        <v>0</v>
      </c>
      <c r="U3521" s="187">
        <v>0</v>
      </c>
      <c r="V3521" s="189">
        <v>0</v>
      </c>
      <c r="W3521" s="189">
        <v>0</v>
      </c>
      <c r="X3521" s="188">
        <v>0</v>
      </c>
      <c r="Y3521" s="188">
        <v>0</v>
      </c>
      <c r="Z3521" s="186">
        <v>0</v>
      </c>
      <c r="AA3521" s="186">
        <v>0</v>
      </c>
      <c r="AB3521" s="186">
        <v>0</v>
      </c>
      <c r="AC3521" s="186">
        <v>0</v>
      </c>
      <c r="AD3521" s="188">
        <v>0</v>
      </c>
      <c r="AE3521" s="189">
        <v>0</v>
      </c>
      <c r="AF3521" s="189">
        <v>0</v>
      </c>
      <c r="AG3521" s="189">
        <v>0</v>
      </c>
      <c r="AH3521" s="191">
        <v>0</v>
      </c>
      <c r="AI3521" s="186">
        <v>0</v>
      </c>
      <c r="AJ3521" s="192">
        <v>7501943468320</v>
      </c>
      <c r="AK3521" s="192">
        <v>96283</v>
      </c>
      <c r="AL3521" s="76" t="s">
        <v>278</v>
      </c>
      <c r="AM3521" s="75">
        <v>96374</v>
      </c>
      <c r="AN3521" s="76"/>
      <c r="AO3521" s="188">
        <v>0</v>
      </c>
      <c r="AP3521" s="188">
        <v>0</v>
      </c>
      <c r="AQ3521" s="187">
        <v>0</v>
      </c>
      <c r="AR3521" s="188">
        <v>0</v>
      </c>
      <c r="AS3521" s="187">
        <v>0</v>
      </c>
      <c r="AT3521" s="188">
        <v>0</v>
      </c>
      <c r="AU3521" s="187">
        <v>0</v>
      </c>
      <c r="AV3521" s="188">
        <v>0</v>
      </c>
      <c r="AW3521" s="187">
        <v>0</v>
      </c>
      <c r="AX3521" s="188">
        <v>0</v>
      </c>
      <c r="AY3521" s="187">
        <v>0</v>
      </c>
      <c r="AZ3521" s="188">
        <v>0</v>
      </c>
      <c r="BA3521" s="187">
        <v>0</v>
      </c>
      <c r="BB3521" s="188">
        <v>0</v>
      </c>
      <c r="BC3521" s="187">
        <v>0</v>
      </c>
      <c r="BD3521" s="75"/>
      <c r="BE3521" s="75"/>
      <c r="BF3521" s="75"/>
      <c r="BH3521" s="74"/>
      <c r="BI3521" s="194"/>
      <c r="BJ3521" s="74"/>
    </row>
    <row r="3522" spans="1:62" ht="11.25" customHeight="1" x14ac:dyDescent="0.2">
      <c r="A3522" s="184" t="s">
        <v>3924</v>
      </c>
      <c r="B3522" s="185">
        <v>0</v>
      </c>
      <c r="C3522" s="828">
        <v>96372</v>
      </c>
      <c r="D3522" s="284">
        <v>1E-4</v>
      </c>
      <c r="E3522" s="91">
        <v>0</v>
      </c>
      <c r="F3522" s="186">
        <v>0</v>
      </c>
      <c r="G3522" s="186">
        <v>0</v>
      </c>
      <c r="H3522" s="186">
        <v>0</v>
      </c>
      <c r="I3522" s="187">
        <v>0</v>
      </c>
      <c r="J3522" s="186">
        <v>0</v>
      </c>
      <c r="K3522" s="186">
        <v>0</v>
      </c>
      <c r="L3522" s="186">
        <v>0</v>
      </c>
      <c r="M3522" s="186">
        <v>0</v>
      </c>
      <c r="N3522" s="188">
        <v>0</v>
      </c>
      <c r="O3522" s="189">
        <v>0</v>
      </c>
      <c r="P3522" s="186">
        <v>0</v>
      </c>
      <c r="Q3522" s="189">
        <v>0</v>
      </c>
      <c r="R3522" s="189">
        <v>0</v>
      </c>
      <c r="S3522" s="189">
        <v>1E-4</v>
      </c>
      <c r="T3522" s="188">
        <v>0</v>
      </c>
      <c r="U3522" s="187">
        <v>0</v>
      </c>
      <c r="V3522" s="189">
        <v>0</v>
      </c>
      <c r="W3522" s="189">
        <v>0</v>
      </c>
      <c r="X3522" s="188">
        <v>0</v>
      </c>
      <c r="Y3522" s="188">
        <v>0</v>
      </c>
      <c r="Z3522" s="186">
        <v>0</v>
      </c>
      <c r="AA3522" s="186">
        <v>0</v>
      </c>
      <c r="AB3522" s="186">
        <v>0</v>
      </c>
      <c r="AC3522" s="186">
        <v>0</v>
      </c>
      <c r="AD3522" s="188">
        <v>0</v>
      </c>
      <c r="AE3522" s="189">
        <v>0</v>
      </c>
      <c r="AF3522" s="189">
        <v>0</v>
      </c>
      <c r="AG3522" s="189">
        <v>0</v>
      </c>
      <c r="AH3522" s="191">
        <v>0</v>
      </c>
      <c r="AI3522" s="186">
        <v>0</v>
      </c>
      <c r="AJ3522" s="192">
        <v>7501943454743</v>
      </c>
      <c r="AK3522" s="192">
        <v>96114</v>
      </c>
      <c r="AL3522" s="90" t="s">
        <v>278</v>
      </c>
      <c r="AM3522" s="75">
        <v>96372</v>
      </c>
      <c r="AN3522" s="76"/>
      <c r="AO3522" s="188">
        <v>0</v>
      </c>
      <c r="AP3522" s="188">
        <v>0</v>
      </c>
      <c r="AQ3522" s="187">
        <v>0</v>
      </c>
      <c r="AR3522" s="188">
        <v>0</v>
      </c>
      <c r="AS3522" s="187">
        <v>0</v>
      </c>
      <c r="AT3522" s="188">
        <v>0</v>
      </c>
      <c r="AU3522" s="187">
        <v>0</v>
      </c>
      <c r="AV3522" s="188">
        <v>0</v>
      </c>
      <c r="AW3522" s="187">
        <v>0</v>
      </c>
      <c r="AX3522" s="188">
        <v>0</v>
      </c>
      <c r="AY3522" s="187">
        <v>0</v>
      </c>
      <c r="AZ3522" s="188">
        <v>0</v>
      </c>
      <c r="BA3522" s="187">
        <v>0</v>
      </c>
      <c r="BB3522" s="188">
        <v>0</v>
      </c>
      <c r="BC3522" s="187">
        <v>0</v>
      </c>
      <c r="BD3522" s="75"/>
      <c r="BE3522" s="75"/>
      <c r="BH3522" s="74"/>
      <c r="BI3522" s="194"/>
      <c r="BJ3522" s="74"/>
    </row>
    <row r="3523" spans="1:62" ht="11.25" customHeight="1" x14ac:dyDescent="0.3">
      <c r="A3523" s="184" t="s">
        <v>3925</v>
      </c>
      <c r="B3523" s="185">
        <v>0</v>
      </c>
      <c r="C3523" s="828">
        <v>96577</v>
      </c>
      <c r="D3523" s="284">
        <v>1E-4</v>
      </c>
      <c r="E3523" s="91">
        <v>0</v>
      </c>
      <c r="F3523" s="186">
        <v>0</v>
      </c>
      <c r="G3523" s="186">
        <v>0</v>
      </c>
      <c r="H3523" s="186">
        <v>0</v>
      </c>
      <c r="I3523" s="187">
        <v>0</v>
      </c>
      <c r="J3523" s="186">
        <v>0</v>
      </c>
      <c r="K3523" s="186">
        <v>0</v>
      </c>
      <c r="L3523" s="186">
        <v>0</v>
      </c>
      <c r="M3523" s="186">
        <v>0</v>
      </c>
      <c r="N3523" s="188">
        <v>0</v>
      </c>
      <c r="O3523" s="189">
        <v>0</v>
      </c>
      <c r="P3523" s="186">
        <v>0</v>
      </c>
      <c r="Q3523" s="189">
        <v>0</v>
      </c>
      <c r="R3523" s="189">
        <v>0</v>
      </c>
      <c r="S3523" s="189">
        <v>1E-4</v>
      </c>
      <c r="T3523" s="188">
        <v>0</v>
      </c>
      <c r="U3523" s="187">
        <v>0</v>
      </c>
      <c r="V3523" s="189">
        <v>0</v>
      </c>
      <c r="W3523" s="189">
        <v>0</v>
      </c>
      <c r="X3523" s="188">
        <v>0</v>
      </c>
      <c r="Y3523" s="188">
        <v>0</v>
      </c>
      <c r="Z3523" s="186">
        <v>0</v>
      </c>
      <c r="AA3523" s="186">
        <v>0</v>
      </c>
      <c r="AB3523" s="186">
        <v>0</v>
      </c>
      <c r="AC3523" s="186">
        <v>0</v>
      </c>
      <c r="AD3523" s="188">
        <v>0</v>
      </c>
      <c r="AE3523" s="189">
        <v>0</v>
      </c>
      <c r="AF3523" s="189">
        <v>0</v>
      </c>
      <c r="AG3523" s="189">
        <v>0</v>
      </c>
      <c r="AH3523" s="191">
        <v>0</v>
      </c>
      <c r="AI3523" s="186">
        <v>0</v>
      </c>
      <c r="AJ3523" s="192">
        <v>7501943493346</v>
      </c>
      <c r="AK3523" s="192" t="s">
        <v>262</v>
      </c>
      <c r="AL3523" s="76" t="s">
        <v>278</v>
      </c>
      <c r="AM3523" s="75">
        <v>96577</v>
      </c>
      <c r="AO3523" s="188">
        <v>0</v>
      </c>
      <c r="AP3523" s="188">
        <v>0</v>
      </c>
      <c r="AQ3523" s="187">
        <v>0</v>
      </c>
      <c r="AR3523" s="188">
        <v>0</v>
      </c>
      <c r="AS3523" s="187">
        <v>0</v>
      </c>
      <c r="AT3523" s="188">
        <v>0</v>
      </c>
      <c r="AU3523" s="187">
        <v>0</v>
      </c>
      <c r="AV3523" s="188">
        <v>0</v>
      </c>
      <c r="AW3523" s="187">
        <v>0</v>
      </c>
      <c r="AX3523" s="188">
        <v>0</v>
      </c>
      <c r="AY3523" s="187">
        <v>0</v>
      </c>
      <c r="AZ3523" s="188">
        <v>0</v>
      </c>
      <c r="BA3523" s="187">
        <v>0</v>
      </c>
      <c r="BB3523" s="188">
        <v>0</v>
      </c>
      <c r="BC3523" s="187">
        <v>0</v>
      </c>
      <c r="BD3523" s="75"/>
      <c r="BE3523" s="75"/>
      <c r="BF3523" s="75"/>
      <c r="BH3523" s="74"/>
      <c r="BI3523" s="194"/>
      <c r="BJ3523" s="74"/>
    </row>
    <row r="3524" spans="1:62" ht="11.25" customHeight="1" x14ac:dyDescent="0.2">
      <c r="A3524" s="184" t="s">
        <v>3924</v>
      </c>
      <c r="B3524" s="185">
        <v>0</v>
      </c>
      <c r="C3524" s="828">
        <v>96383</v>
      </c>
      <c r="D3524" s="284">
        <v>1E-4</v>
      </c>
      <c r="E3524" s="91">
        <v>0</v>
      </c>
      <c r="F3524" s="186">
        <v>0</v>
      </c>
      <c r="G3524" s="186">
        <v>0</v>
      </c>
      <c r="H3524" s="186">
        <v>0</v>
      </c>
      <c r="I3524" s="187">
        <v>0</v>
      </c>
      <c r="J3524" s="186">
        <v>0</v>
      </c>
      <c r="K3524" s="186">
        <v>0</v>
      </c>
      <c r="L3524" s="186">
        <v>0</v>
      </c>
      <c r="M3524" s="186">
        <v>0</v>
      </c>
      <c r="N3524" s="188">
        <v>0</v>
      </c>
      <c r="O3524" s="189">
        <v>0</v>
      </c>
      <c r="P3524" s="186">
        <v>0</v>
      </c>
      <c r="Q3524" s="189">
        <v>0</v>
      </c>
      <c r="R3524" s="189">
        <v>0</v>
      </c>
      <c r="S3524" s="189">
        <v>1E-4</v>
      </c>
      <c r="T3524" s="188">
        <v>0</v>
      </c>
      <c r="U3524" s="187">
        <v>0</v>
      </c>
      <c r="V3524" s="189">
        <v>0</v>
      </c>
      <c r="W3524" s="189">
        <v>0</v>
      </c>
      <c r="X3524" s="188">
        <v>0</v>
      </c>
      <c r="Y3524" s="188">
        <v>0</v>
      </c>
      <c r="Z3524" s="186">
        <v>0</v>
      </c>
      <c r="AA3524" s="186">
        <v>0</v>
      </c>
      <c r="AB3524" s="186">
        <v>0</v>
      </c>
      <c r="AC3524" s="186">
        <v>0</v>
      </c>
      <c r="AD3524" s="188">
        <v>0</v>
      </c>
      <c r="AE3524" s="189">
        <v>0</v>
      </c>
      <c r="AF3524" s="189">
        <v>0</v>
      </c>
      <c r="AG3524" s="189">
        <v>0</v>
      </c>
      <c r="AH3524" s="191">
        <v>0</v>
      </c>
      <c r="AI3524" s="186">
        <v>0</v>
      </c>
      <c r="AJ3524" s="192">
        <v>7501943469044</v>
      </c>
      <c r="AK3524" s="192">
        <v>96348</v>
      </c>
      <c r="AL3524" s="76" t="s">
        <v>278</v>
      </c>
      <c r="AM3524" s="75">
        <v>96383</v>
      </c>
      <c r="AN3524" s="76"/>
      <c r="AO3524" s="188">
        <v>0</v>
      </c>
      <c r="AP3524" s="188">
        <v>0</v>
      </c>
      <c r="AQ3524" s="187">
        <v>0</v>
      </c>
      <c r="AR3524" s="188">
        <v>0</v>
      </c>
      <c r="AS3524" s="187">
        <v>0</v>
      </c>
      <c r="AT3524" s="188">
        <v>0</v>
      </c>
      <c r="AU3524" s="187">
        <v>0</v>
      </c>
      <c r="AV3524" s="188">
        <v>0</v>
      </c>
      <c r="AW3524" s="187">
        <v>0</v>
      </c>
      <c r="AX3524" s="188">
        <v>0</v>
      </c>
      <c r="AY3524" s="187">
        <v>0</v>
      </c>
      <c r="AZ3524" s="188">
        <v>0</v>
      </c>
      <c r="BA3524" s="187">
        <v>0</v>
      </c>
      <c r="BB3524" s="188">
        <v>0</v>
      </c>
      <c r="BC3524" s="187">
        <v>0</v>
      </c>
      <c r="BD3524" s="75"/>
      <c r="BE3524" s="75"/>
      <c r="BF3524" s="75"/>
      <c r="BH3524" s="74"/>
      <c r="BI3524" s="194"/>
      <c r="BJ3524" s="74"/>
    </row>
    <row r="3525" spans="1:62" ht="11.25" customHeight="1" x14ac:dyDescent="0.3">
      <c r="A3525" s="333" t="s">
        <v>3926</v>
      </c>
      <c r="B3525" s="334">
        <v>0</v>
      </c>
      <c r="C3525" s="875">
        <v>96384</v>
      </c>
      <c r="D3525" s="390">
        <v>1E-4</v>
      </c>
      <c r="E3525" s="336">
        <v>0</v>
      </c>
      <c r="F3525" s="338">
        <v>0</v>
      </c>
      <c r="G3525" s="338">
        <v>0</v>
      </c>
      <c r="H3525" s="338">
        <v>0</v>
      </c>
      <c r="I3525" s="339">
        <v>0</v>
      </c>
      <c r="J3525" s="338">
        <v>0</v>
      </c>
      <c r="K3525" s="338">
        <v>0</v>
      </c>
      <c r="L3525" s="338">
        <v>0</v>
      </c>
      <c r="M3525" s="338">
        <v>0</v>
      </c>
      <c r="N3525" s="337">
        <v>0</v>
      </c>
      <c r="O3525" s="340">
        <v>0</v>
      </c>
      <c r="P3525" s="338">
        <v>0</v>
      </c>
      <c r="Q3525" s="340">
        <v>0</v>
      </c>
      <c r="R3525" s="340">
        <v>0</v>
      </c>
      <c r="S3525" s="340">
        <v>1E-4</v>
      </c>
      <c r="T3525" s="337">
        <v>0</v>
      </c>
      <c r="U3525" s="339">
        <v>0</v>
      </c>
      <c r="V3525" s="340">
        <v>0</v>
      </c>
      <c r="W3525" s="340">
        <v>0</v>
      </c>
      <c r="X3525" s="337">
        <v>0</v>
      </c>
      <c r="Y3525" s="337">
        <v>0</v>
      </c>
      <c r="Z3525" s="338">
        <v>0</v>
      </c>
      <c r="AA3525" s="338">
        <v>0</v>
      </c>
      <c r="AB3525" s="338">
        <v>0</v>
      </c>
      <c r="AC3525" s="338">
        <v>0</v>
      </c>
      <c r="AD3525" s="337">
        <v>0</v>
      </c>
      <c r="AE3525" s="340">
        <v>0</v>
      </c>
      <c r="AF3525" s="340">
        <v>0</v>
      </c>
      <c r="AG3525" s="340">
        <v>0</v>
      </c>
      <c r="AH3525" s="341">
        <v>0</v>
      </c>
      <c r="AI3525" s="186">
        <v>0</v>
      </c>
      <c r="AJ3525" s="192">
        <v>7501943469044</v>
      </c>
      <c r="AK3525" s="192">
        <v>96348</v>
      </c>
      <c r="AL3525" s="90" t="s">
        <v>278</v>
      </c>
      <c r="AM3525" s="75">
        <v>96384</v>
      </c>
      <c r="AO3525" s="337">
        <v>0</v>
      </c>
      <c r="AP3525" s="337">
        <v>0</v>
      </c>
      <c r="AQ3525" s="339">
        <v>0</v>
      </c>
      <c r="AR3525" s="337">
        <v>0</v>
      </c>
      <c r="AS3525" s="339">
        <v>0</v>
      </c>
      <c r="AT3525" s="337">
        <v>0</v>
      </c>
      <c r="AU3525" s="339">
        <v>0</v>
      </c>
      <c r="AV3525" s="337">
        <v>0</v>
      </c>
      <c r="AW3525" s="339">
        <v>0</v>
      </c>
      <c r="AX3525" s="337">
        <v>0</v>
      </c>
      <c r="AY3525" s="339">
        <v>0</v>
      </c>
      <c r="AZ3525" s="337">
        <v>0</v>
      </c>
      <c r="BA3525" s="339">
        <v>0</v>
      </c>
      <c r="BB3525" s="337">
        <v>0</v>
      </c>
      <c r="BC3525" s="339">
        <v>0</v>
      </c>
      <c r="BD3525" s="75"/>
      <c r="BE3525" s="75"/>
      <c r="BH3525" s="74"/>
      <c r="BI3525" s="194"/>
      <c r="BJ3525" s="74"/>
    </row>
    <row r="3526" spans="1:62" ht="11.25" customHeight="1" x14ac:dyDescent="0.2">
      <c r="A3526" s="184" t="s">
        <v>3927</v>
      </c>
      <c r="B3526" s="185">
        <v>0</v>
      </c>
      <c r="C3526" s="871">
        <v>96452</v>
      </c>
      <c r="D3526" s="284">
        <v>1E-4</v>
      </c>
      <c r="E3526" s="91">
        <v>0</v>
      </c>
      <c r="F3526" s="186">
        <v>0</v>
      </c>
      <c r="G3526" s="186">
        <v>0</v>
      </c>
      <c r="H3526" s="186">
        <v>0</v>
      </c>
      <c r="I3526" s="187">
        <v>0</v>
      </c>
      <c r="J3526" s="186">
        <v>0</v>
      </c>
      <c r="K3526" s="186">
        <v>0</v>
      </c>
      <c r="L3526" s="186">
        <v>0</v>
      </c>
      <c r="M3526" s="186">
        <v>0</v>
      </c>
      <c r="N3526" s="188">
        <v>0</v>
      </c>
      <c r="O3526" s="189">
        <v>0</v>
      </c>
      <c r="P3526" s="186">
        <v>0</v>
      </c>
      <c r="Q3526" s="189">
        <v>0</v>
      </c>
      <c r="R3526" s="189">
        <v>0</v>
      </c>
      <c r="S3526" s="189">
        <v>1E-4</v>
      </c>
      <c r="T3526" s="188">
        <v>0</v>
      </c>
      <c r="U3526" s="187">
        <v>0</v>
      </c>
      <c r="V3526" s="189">
        <v>0</v>
      </c>
      <c r="W3526" s="189">
        <v>0</v>
      </c>
      <c r="X3526" s="188">
        <v>0</v>
      </c>
      <c r="Y3526" s="188">
        <v>0</v>
      </c>
      <c r="Z3526" s="186">
        <v>0</v>
      </c>
      <c r="AA3526" s="186">
        <v>0</v>
      </c>
      <c r="AB3526" s="186">
        <v>0</v>
      </c>
      <c r="AC3526" s="186">
        <v>0</v>
      </c>
      <c r="AD3526" s="188">
        <v>0</v>
      </c>
      <c r="AE3526" s="189">
        <v>0</v>
      </c>
      <c r="AF3526" s="189">
        <v>0</v>
      </c>
      <c r="AG3526" s="189">
        <v>0</v>
      </c>
      <c r="AH3526" s="191">
        <v>0</v>
      </c>
      <c r="AI3526" s="186">
        <v>0</v>
      </c>
      <c r="AJ3526" s="192">
        <v>0</v>
      </c>
      <c r="AK3526" s="192" t="s">
        <v>532</v>
      </c>
      <c r="AL3526" s="76" t="s">
        <v>278</v>
      </c>
      <c r="AM3526" s="75">
        <v>96452</v>
      </c>
      <c r="AN3526" s="76"/>
      <c r="AO3526" s="188">
        <v>0</v>
      </c>
      <c r="AP3526" s="188">
        <v>0</v>
      </c>
      <c r="AQ3526" s="187">
        <v>0</v>
      </c>
      <c r="AR3526" s="188">
        <v>0</v>
      </c>
      <c r="AS3526" s="187">
        <v>0</v>
      </c>
      <c r="AT3526" s="188">
        <v>0</v>
      </c>
      <c r="AU3526" s="187">
        <v>0</v>
      </c>
      <c r="AV3526" s="188">
        <v>0</v>
      </c>
      <c r="AW3526" s="187">
        <v>0</v>
      </c>
      <c r="AX3526" s="188">
        <v>0</v>
      </c>
      <c r="AY3526" s="187">
        <v>0</v>
      </c>
      <c r="AZ3526" s="188">
        <v>0</v>
      </c>
      <c r="BA3526" s="187">
        <v>0</v>
      </c>
      <c r="BB3526" s="188">
        <v>0</v>
      </c>
      <c r="BC3526" s="187">
        <v>0</v>
      </c>
      <c r="BD3526" s="75"/>
      <c r="BE3526" s="75"/>
      <c r="BF3526" s="75"/>
      <c r="BH3526" s="74"/>
      <c r="BI3526" s="194"/>
      <c r="BJ3526" s="74"/>
    </row>
    <row r="3527" spans="1:62" ht="11.25" customHeight="1" x14ac:dyDescent="0.3">
      <c r="A3527" s="184" t="s">
        <v>3928</v>
      </c>
      <c r="B3527" s="185">
        <v>0</v>
      </c>
      <c r="C3527" s="873">
        <v>96252</v>
      </c>
      <c r="D3527" s="284">
        <v>1E-4</v>
      </c>
      <c r="E3527" s="91">
        <v>0</v>
      </c>
      <c r="F3527" s="186">
        <v>0</v>
      </c>
      <c r="G3527" s="186">
        <v>0</v>
      </c>
      <c r="H3527" s="186">
        <v>0</v>
      </c>
      <c r="I3527" s="187">
        <v>0</v>
      </c>
      <c r="J3527" s="186">
        <v>0</v>
      </c>
      <c r="K3527" s="186">
        <v>0</v>
      </c>
      <c r="L3527" s="186">
        <v>0</v>
      </c>
      <c r="M3527" s="186">
        <v>0</v>
      </c>
      <c r="N3527" s="188">
        <v>0</v>
      </c>
      <c r="O3527" s="189">
        <v>0</v>
      </c>
      <c r="P3527" s="186">
        <v>0</v>
      </c>
      <c r="Q3527" s="189">
        <v>0</v>
      </c>
      <c r="R3527" s="189">
        <v>0</v>
      </c>
      <c r="S3527" s="189">
        <v>1E-4</v>
      </c>
      <c r="T3527" s="188">
        <v>0</v>
      </c>
      <c r="U3527" s="187">
        <v>0</v>
      </c>
      <c r="V3527" s="189">
        <v>0</v>
      </c>
      <c r="W3527" s="189">
        <v>0</v>
      </c>
      <c r="X3527" s="188">
        <v>0</v>
      </c>
      <c r="Y3527" s="188">
        <v>0</v>
      </c>
      <c r="Z3527" s="186">
        <v>0</v>
      </c>
      <c r="AA3527" s="186">
        <v>0</v>
      </c>
      <c r="AB3527" s="186">
        <v>0</v>
      </c>
      <c r="AC3527" s="186">
        <v>0</v>
      </c>
      <c r="AD3527" s="188">
        <v>0</v>
      </c>
      <c r="AE3527" s="189">
        <v>0</v>
      </c>
      <c r="AF3527" s="189">
        <v>0</v>
      </c>
      <c r="AG3527" s="189">
        <v>0</v>
      </c>
      <c r="AH3527" s="191">
        <v>0</v>
      </c>
      <c r="AI3527" s="186">
        <v>0</v>
      </c>
      <c r="AJ3527" s="192">
        <v>7501943454927</v>
      </c>
      <c r="AK3527" s="192" t="s">
        <v>262</v>
      </c>
      <c r="AL3527" s="90" t="s">
        <v>278</v>
      </c>
      <c r="AM3527" s="75">
        <v>96252</v>
      </c>
      <c r="AO3527" s="188">
        <v>0</v>
      </c>
      <c r="AP3527" s="188">
        <v>0</v>
      </c>
      <c r="AQ3527" s="187">
        <v>0</v>
      </c>
      <c r="AR3527" s="188">
        <v>0</v>
      </c>
      <c r="AS3527" s="187">
        <v>0</v>
      </c>
      <c r="AT3527" s="188">
        <v>0</v>
      </c>
      <c r="AU3527" s="187">
        <v>0</v>
      </c>
      <c r="AV3527" s="188">
        <v>0</v>
      </c>
      <c r="AW3527" s="187">
        <v>0</v>
      </c>
      <c r="AX3527" s="188">
        <v>0</v>
      </c>
      <c r="AY3527" s="187">
        <v>0</v>
      </c>
      <c r="AZ3527" s="188">
        <v>0</v>
      </c>
      <c r="BA3527" s="187">
        <v>0</v>
      </c>
      <c r="BB3527" s="188">
        <v>0</v>
      </c>
      <c r="BC3527" s="187">
        <v>0</v>
      </c>
      <c r="BD3527" s="75"/>
      <c r="BE3527" s="75"/>
      <c r="BH3527" s="74"/>
      <c r="BI3527" s="194"/>
      <c r="BJ3527" s="74"/>
    </row>
    <row r="3528" spans="1:62" ht="11.25" customHeight="1" x14ac:dyDescent="0.2">
      <c r="A3528" s="184" t="s">
        <v>3929</v>
      </c>
      <c r="B3528" s="185" t="s">
        <v>44</v>
      </c>
      <c r="C3528" s="875">
        <v>96528</v>
      </c>
      <c r="D3528" s="284">
        <v>1E-4</v>
      </c>
      <c r="E3528" s="91">
        <v>0</v>
      </c>
      <c r="F3528" s="186">
        <v>0</v>
      </c>
      <c r="G3528" s="186">
        <v>0</v>
      </c>
      <c r="H3528" s="186">
        <v>0</v>
      </c>
      <c r="I3528" s="187">
        <v>0</v>
      </c>
      <c r="J3528" s="186">
        <v>0</v>
      </c>
      <c r="K3528" s="186">
        <v>0</v>
      </c>
      <c r="L3528" s="186">
        <v>0</v>
      </c>
      <c r="M3528" s="186">
        <v>0</v>
      </c>
      <c r="N3528" s="188">
        <v>0</v>
      </c>
      <c r="O3528" s="189">
        <v>0</v>
      </c>
      <c r="P3528" s="186">
        <v>0</v>
      </c>
      <c r="Q3528" s="189">
        <v>0</v>
      </c>
      <c r="R3528" s="189">
        <v>0</v>
      </c>
      <c r="S3528" s="189">
        <v>1E-4</v>
      </c>
      <c r="T3528" s="188">
        <v>0</v>
      </c>
      <c r="U3528" s="187">
        <v>0</v>
      </c>
      <c r="V3528" s="189">
        <v>0</v>
      </c>
      <c r="W3528" s="189">
        <v>0</v>
      </c>
      <c r="X3528" s="188">
        <v>0</v>
      </c>
      <c r="Y3528" s="188">
        <v>0</v>
      </c>
      <c r="Z3528" s="186">
        <v>0</v>
      </c>
      <c r="AA3528" s="186">
        <v>0</v>
      </c>
      <c r="AB3528" s="186">
        <v>0</v>
      </c>
      <c r="AC3528" s="186">
        <v>0</v>
      </c>
      <c r="AD3528" s="188">
        <v>0</v>
      </c>
      <c r="AE3528" s="189">
        <v>0</v>
      </c>
      <c r="AF3528" s="189">
        <v>0</v>
      </c>
      <c r="AG3528" s="189">
        <v>0</v>
      </c>
      <c r="AH3528" s="191">
        <v>0</v>
      </c>
      <c r="AI3528" s="186">
        <v>0</v>
      </c>
      <c r="AJ3528" s="192">
        <v>7501943454927</v>
      </c>
      <c r="AK3528" s="192">
        <v>96252</v>
      </c>
      <c r="AL3528" s="76" t="s">
        <v>278</v>
      </c>
      <c r="AM3528" s="75">
        <v>96528</v>
      </c>
      <c r="AN3528" s="76"/>
      <c r="AO3528" s="188">
        <v>0</v>
      </c>
      <c r="AP3528" s="188">
        <v>0</v>
      </c>
      <c r="AQ3528" s="187">
        <v>0</v>
      </c>
      <c r="AR3528" s="188">
        <v>0</v>
      </c>
      <c r="AS3528" s="187">
        <v>0</v>
      </c>
      <c r="AT3528" s="188">
        <v>0</v>
      </c>
      <c r="AU3528" s="187">
        <v>0</v>
      </c>
      <c r="AV3528" s="188">
        <v>0</v>
      </c>
      <c r="AW3528" s="187">
        <v>0</v>
      </c>
      <c r="AX3528" s="188">
        <v>0</v>
      </c>
      <c r="AY3528" s="187">
        <v>0</v>
      </c>
      <c r="AZ3528" s="188">
        <v>0</v>
      </c>
      <c r="BA3528" s="187">
        <v>0</v>
      </c>
      <c r="BB3528" s="188">
        <v>0</v>
      </c>
      <c r="BC3528" s="187">
        <v>0</v>
      </c>
      <c r="BD3528" s="75"/>
      <c r="BE3528" s="75"/>
      <c r="BF3528" s="75"/>
      <c r="BH3528" s="74"/>
      <c r="BI3528" s="194"/>
      <c r="BJ3528" s="74"/>
    </row>
    <row r="3529" spans="1:62" ht="11.25" customHeight="1" x14ac:dyDescent="0.3">
      <c r="A3529" s="333" t="s">
        <v>3930</v>
      </c>
      <c r="B3529" s="334">
        <v>0</v>
      </c>
      <c r="C3529" s="875">
        <v>96386</v>
      </c>
      <c r="D3529" s="390">
        <v>1E-4</v>
      </c>
      <c r="E3529" s="336">
        <v>0</v>
      </c>
      <c r="F3529" s="338">
        <v>0</v>
      </c>
      <c r="G3529" s="338">
        <v>0</v>
      </c>
      <c r="H3529" s="338">
        <v>0</v>
      </c>
      <c r="I3529" s="339">
        <v>0</v>
      </c>
      <c r="J3529" s="338">
        <v>0</v>
      </c>
      <c r="K3529" s="338">
        <v>0</v>
      </c>
      <c r="L3529" s="338">
        <v>0</v>
      </c>
      <c r="M3529" s="338">
        <v>0</v>
      </c>
      <c r="N3529" s="337">
        <v>0</v>
      </c>
      <c r="O3529" s="340">
        <v>0</v>
      </c>
      <c r="P3529" s="338">
        <v>0</v>
      </c>
      <c r="Q3529" s="340">
        <v>0</v>
      </c>
      <c r="R3529" s="340">
        <v>0</v>
      </c>
      <c r="S3529" s="340">
        <v>1E-4</v>
      </c>
      <c r="T3529" s="337">
        <v>0</v>
      </c>
      <c r="U3529" s="339">
        <v>0</v>
      </c>
      <c r="V3529" s="340">
        <v>0</v>
      </c>
      <c r="W3529" s="340">
        <v>0</v>
      </c>
      <c r="X3529" s="337">
        <v>0</v>
      </c>
      <c r="Y3529" s="337">
        <v>0</v>
      </c>
      <c r="Z3529" s="338">
        <v>0</v>
      </c>
      <c r="AA3529" s="338">
        <v>0</v>
      </c>
      <c r="AB3529" s="338">
        <v>0</v>
      </c>
      <c r="AC3529" s="338">
        <v>0</v>
      </c>
      <c r="AD3529" s="337">
        <v>0</v>
      </c>
      <c r="AE3529" s="340">
        <v>0</v>
      </c>
      <c r="AF3529" s="340">
        <v>0</v>
      </c>
      <c r="AG3529" s="340">
        <v>0</v>
      </c>
      <c r="AH3529" s="341">
        <v>0</v>
      </c>
      <c r="AI3529" s="186">
        <v>0</v>
      </c>
      <c r="AJ3529" s="192">
        <v>7501943454811</v>
      </c>
      <c r="AK3529" s="192">
        <v>96119</v>
      </c>
      <c r="AL3529" s="90" t="s">
        <v>278</v>
      </c>
      <c r="AM3529" s="75">
        <v>96386</v>
      </c>
      <c r="AO3529" s="337">
        <v>0</v>
      </c>
      <c r="AP3529" s="337">
        <v>0</v>
      </c>
      <c r="AQ3529" s="339">
        <v>0</v>
      </c>
      <c r="AR3529" s="337">
        <v>0</v>
      </c>
      <c r="AS3529" s="339">
        <v>0</v>
      </c>
      <c r="AT3529" s="337">
        <v>0</v>
      </c>
      <c r="AU3529" s="339">
        <v>0</v>
      </c>
      <c r="AV3529" s="337">
        <v>0</v>
      </c>
      <c r="AW3529" s="339">
        <v>0</v>
      </c>
      <c r="AX3529" s="337">
        <v>0</v>
      </c>
      <c r="AY3529" s="339">
        <v>0</v>
      </c>
      <c r="AZ3529" s="337">
        <v>0</v>
      </c>
      <c r="BA3529" s="339">
        <v>0</v>
      </c>
      <c r="BB3529" s="337">
        <v>0</v>
      </c>
      <c r="BC3529" s="339">
        <v>0</v>
      </c>
      <c r="BD3529" s="75"/>
      <c r="BE3529" s="75"/>
      <c r="BH3529" s="74"/>
      <c r="BI3529" s="194"/>
      <c r="BJ3529" s="74"/>
    </row>
    <row r="3530" spans="1:62" s="77" customFormat="1" ht="11.25" customHeight="1" x14ac:dyDescent="0.2">
      <c r="A3530" s="184" t="s">
        <v>3931</v>
      </c>
      <c r="B3530" s="185">
        <v>0</v>
      </c>
      <c r="C3530" s="828">
        <v>96264</v>
      </c>
      <c r="D3530" s="284">
        <v>1E-4</v>
      </c>
      <c r="E3530" s="91">
        <v>0</v>
      </c>
      <c r="F3530" s="186">
        <v>0</v>
      </c>
      <c r="G3530" s="186">
        <v>0</v>
      </c>
      <c r="H3530" s="186">
        <v>0</v>
      </c>
      <c r="I3530" s="187">
        <v>0</v>
      </c>
      <c r="J3530" s="186">
        <v>0</v>
      </c>
      <c r="K3530" s="186">
        <v>0</v>
      </c>
      <c r="L3530" s="186">
        <v>0</v>
      </c>
      <c r="M3530" s="186">
        <v>0</v>
      </c>
      <c r="N3530" s="188">
        <v>0</v>
      </c>
      <c r="O3530" s="189">
        <v>0</v>
      </c>
      <c r="P3530" s="186">
        <v>0</v>
      </c>
      <c r="Q3530" s="189">
        <v>0</v>
      </c>
      <c r="R3530" s="189">
        <v>0</v>
      </c>
      <c r="S3530" s="189">
        <v>1E-4</v>
      </c>
      <c r="T3530" s="188">
        <v>0</v>
      </c>
      <c r="U3530" s="187">
        <v>0</v>
      </c>
      <c r="V3530" s="189">
        <v>0</v>
      </c>
      <c r="W3530" s="189">
        <v>0</v>
      </c>
      <c r="X3530" s="188">
        <v>0</v>
      </c>
      <c r="Y3530" s="188">
        <v>0</v>
      </c>
      <c r="Z3530" s="186">
        <v>0</v>
      </c>
      <c r="AA3530" s="186">
        <v>0</v>
      </c>
      <c r="AB3530" s="186">
        <v>0</v>
      </c>
      <c r="AC3530" s="186">
        <v>0</v>
      </c>
      <c r="AD3530" s="188">
        <v>0</v>
      </c>
      <c r="AE3530" s="189">
        <v>0</v>
      </c>
      <c r="AF3530" s="189">
        <v>0</v>
      </c>
      <c r="AG3530" s="189">
        <v>0</v>
      </c>
      <c r="AH3530" s="191">
        <v>0</v>
      </c>
      <c r="AI3530" s="186">
        <v>0</v>
      </c>
      <c r="AJ3530" s="192">
        <v>7501943454743</v>
      </c>
      <c r="AK3530" s="192">
        <v>96114</v>
      </c>
      <c r="AL3530" s="226" t="s">
        <v>278</v>
      </c>
      <c r="AM3530" s="75">
        <v>96264</v>
      </c>
      <c r="AN3530" s="76"/>
      <c r="AO3530" s="188">
        <v>0</v>
      </c>
      <c r="AP3530" s="188">
        <v>0</v>
      </c>
      <c r="AQ3530" s="187">
        <v>0</v>
      </c>
      <c r="AR3530" s="188">
        <v>0</v>
      </c>
      <c r="AS3530" s="187">
        <v>0</v>
      </c>
      <c r="AT3530" s="188">
        <v>0</v>
      </c>
      <c r="AU3530" s="187">
        <v>0</v>
      </c>
      <c r="AV3530" s="188">
        <v>0</v>
      </c>
      <c r="AW3530" s="187">
        <v>0</v>
      </c>
      <c r="AX3530" s="188">
        <v>0</v>
      </c>
      <c r="AY3530" s="187">
        <v>0</v>
      </c>
      <c r="AZ3530" s="188">
        <v>0</v>
      </c>
      <c r="BA3530" s="187">
        <v>0</v>
      </c>
      <c r="BB3530" s="188">
        <v>0</v>
      </c>
      <c r="BC3530" s="187">
        <v>0</v>
      </c>
      <c r="BD3530" s="75"/>
      <c r="BE3530" s="75"/>
      <c r="BF3530" s="55"/>
      <c r="BH3530" s="74"/>
      <c r="BI3530" s="194"/>
      <c r="BJ3530" s="74"/>
    </row>
    <row r="3531" spans="1:62" s="77" customFormat="1" ht="11.25" customHeight="1" x14ac:dyDescent="0.2">
      <c r="A3531" s="149" t="s">
        <v>309</v>
      </c>
      <c r="B3531" s="169">
        <v>0</v>
      </c>
      <c r="C3531" s="871"/>
      <c r="D3531" s="379">
        <v>1.1000000000000003E-3</v>
      </c>
      <c r="E3531" s="220">
        <v>0</v>
      </c>
      <c r="F3531" s="221">
        <v>0</v>
      </c>
      <c r="G3531" s="221">
        <v>0</v>
      </c>
      <c r="H3531" s="221">
        <v>0</v>
      </c>
      <c r="I3531" s="222">
        <v>0</v>
      </c>
      <c r="J3531" s="223">
        <v>0</v>
      </c>
      <c r="K3531" s="221">
        <v>0</v>
      </c>
      <c r="L3531" s="221">
        <v>0</v>
      </c>
      <c r="M3531" s="221">
        <v>0</v>
      </c>
      <c r="N3531" s="224">
        <v>0</v>
      </c>
      <c r="O3531" s="224">
        <v>0</v>
      </c>
      <c r="P3531" s="224">
        <v>0</v>
      </c>
      <c r="Q3531" s="224">
        <v>0</v>
      </c>
      <c r="R3531" s="224">
        <v>0</v>
      </c>
      <c r="S3531" s="224">
        <v>1.1000000000000003E-3</v>
      </c>
      <c r="T3531" s="223">
        <v>0</v>
      </c>
      <c r="U3531" s="222">
        <v>0</v>
      </c>
      <c r="V3531" s="224">
        <v>0</v>
      </c>
      <c r="W3531" s="224">
        <v>0</v>
      </c>
      <c r="X3531" s="224">
        <v>0</v>
      </c>
      <c r="Y3531" s="223">
        <v>0</v>
      </c>
      <c r="Z3531" s="221">
        <v>0</v>
      </c>
      <c r="AA3531" s="221">
        <v>0</v>
      </c>
      <c r="AB3531" s="221">
        <v>0</v>
      </c>
      <c r="AC3531" s="221">
        <v>0</v>
      </c>
      <c r="AD3531" s="223">
        <v>0</v>
      </c>
      <c r="AE3531" s="224">
        <v>0</v>
      </c>
      <c r="AF3531" s="224">
        <v>0</v>
      </c>
      <c r="AG3531" s="224">
        <v>0</v>
      </c>
      <c r="AH3531" s="224">
        <v>0</v>
      </c>
      <c r="AI3531" s="225">
        <v>0</v>
      </c>
      <c r="AJ3531" s="192">
        <v>0</v>
      </c>
      <c r="AK3531" s="192">
        <v>0</v>
      </c>
      <c r="AL3531" s="226"/>
      <c r="AM3531" s="75">
        <v>0</v>
      </c>
      <c r="AN3531" s="76"/>
      <c r="AO3531" s="223">
        <v>0</v>
      </c>
      <c r="AP3531" s="223">
        <v>0</v>
      </c>
      <c r="AQ3531" s="222">
        <v>0</v>
      </c>
      <c r="AR3531" s="223">
        <v>0</v>
      </c>
      <c r="AS3531" s="222">
        <v>0</v>
      </c>
      <c r="AT3531" s="223">
        <v>0</v>
      </c>
      <c r="AU3531" s="222">
        <v>0</v>
      </c>
      <c r="AV3531" s="223">
        <v>0</v>
      </c>
      <c r="AW3531" s="222">
        <v>0</v>
      </c>
      <c r="AX3531" s="223">
        <v>0</v>
      </c>
      <c r="AY3531" s="222">
        <v>0</v>
      </c>
      <c r="AZ3531" s="223">
        <v>0</v>
      </c>
      <c r="BA3531" s="222">
        <v>0</v>
      </c>
      <c r="BB3531" s="223">
        <v>0</v>
      </c>
      <c r="BC3531" s="222">
        <v>0</v>
      </c>
      <c r="BD3531" s="75"/>
      <c r="BE3531" s="75"/>
      <c r="BF3531" s="55"/>
      <c r="BH3531" s="74"/>
      <c r="BI3531" s="194"/>
      <c r="BJ3531" s="74"/>
    </row>
    <row r="3532" spans="1:62" ht="11.25" customHeight="1" x14ac:dyDescent="0.3">
      <c r="A3532" s="149" t="s">
        <v>310</v>
      </c>
      <c r="B3532" s="169">
        <v>0</v>
      </c>
      <c r="C3532" s="871"/>
      <c r="D3532" s="379">
        <v>129752.23940000012</v>
      </c>
      <c r="E3532" s="220">
        <v>14.747333228303837</v>
      </c>
      <c r="F3532" s="221">
        <v>243000</v>
      </c>
      <c r="G3532" s="221">
        <v>236380</v>
      </c>
      <c r="H3532" s="221">
        <v>103888.84000000003</v>
      </c>
      <c r="I3532" s="222">
        <v>43.949928081902037</v>
      </c>
      <c r="J3532" s="223">
        <v>267382.51299999998</v>
      </c>
      <c r="K3532" s="221">
        <v>263950.58155525971</v>
      </c>
      <c r="L3532" s="221">
        <v>34236.959999999999</v>
      </c>
      <c r="M3532" s="221">
        <v>12.970973505065864</v>
      </c>
      <c r="N3532" s="223">
        <v>1542.24</v>
      </c>
      <c r="O3532" s="224">
        <v>4455.3599999999997</v>
      </c>
      <c r="P3532" s="221">
        <v>11010.479999999998</v>
      </c>
      <c r="Q3532" s="224">
        <v>16.922363206302872</v>
      </c>
      <c r="R3532" s="224">
        <v>22.372905074760837</v>
      </c>
      <c r="S3532" s="224">
        <v>199404.11940000017</v>
      </c>
      <c r="T3532" s="223">
        <v>201773.51200000005</v>
      </c>
      <c r="U3532" s="222">
        <v>22.9331010537392</v>
      </c>
      <c r="V3532" s="224">
        <v>32002.079999999998</v>
      </c>
      <c r="W3532" s="224">
        <v>5012.880000000001</v>
      </c>
      <c r="X3532" s="224">
        <v>164758.552</v>
      </c>
      <c r="Y3532" s="223">
        <v>63800.639999999992</v>
      </c>
      <c r="Z3532" s="221">
        <v>22132.799999999996</v>
      </c>
      <c r="AA3532" s="221">
        <v>1008</v>
      </c>
      <c r="AB3532" s="221">
        <v>0</v>
      </c>
      <c r="AC3532" s="221">
        <v>0</v>
      </c>
      <c r="AD3532" s="223">
        <v>2027.5199999999993</v>
      </c>
      <c r="AE3532" s="224">
        <v>1374.0079999999998</v>
      </c>
      <c r="AF3532" s="224">
        <v>1374.0079999999998</v>
      </c>
      <c r="AG3532" s="224">
        <v>227.04499999999999</v>
      </c>
      <c r="AH3532" s="224">
        <v>0</v>
      </c>
      <c r="AI3532" s="225">
        <v>246458.91200000001</v>
      </c>
      <c r="AJ3532" s="192">
        <v>0</v>
      </c>
      <c r="AK3532" s="192">
        <v>0</v>
      </c>
      <c r="AM3532" s="75">
        <v>0</v>
      </c>
      <c r="AO3532" s="223">
        <v>0</v>
      </c>
      <c r="AP3532" s="223">
        <v>0</v>
      </c>
      <c r="AQ3532" s="222">
        <v>0</v>
      </c>
      <c r="AR3532" s="223">
        <v>0</v>
      </c>
      <c r="AS3532" s="222">
        <v>0</v>
      </c>
      <c r="AT3532" s="223">
        <v>0</v>
      </c>
      <c r="AU3532" s="222">
        <v>0</v>
      </c>
      <c r="AV3532" s="223">
        <v>0</v>
      </c>
      <c r="AW3532" s="222">
        <v>0</v>
      </c>
      <c r="AX3532" s="223">
        <v>0</v>
      </c>
      <c r="AY3532" s="222">
        <v>0</v>
      </c>
      <c r="AZ3532" s="223">
        <v>0</v>
      </c>
      <c r="BA3532" s="222">
        <v>0</v>
      </c>
      <c r="BB3532" s="223">
        <v>0</v>
      </c>
      <c r="BC3532" s="222">
        <v>0</v>
      </c>
      <c r="BD3532" s="75"/>
      <c r="BE3532" s="75"/>
      <c r="BH3532" s="74"/>
      <c r="BI3532" s="194"/>
      <c r="BJ3532" s="74"/>
    </row>
    <row r="3533" spans="1:62" ht="11.25" customHeight="1" x14ac:dyDescent="0.3">
      <c r="A3533" s="184" t="s">
        <v>3932</v>
      </c>
      <c r="B3533" s="185">
        <v>0</v>
      </c>
      <c r="C3533" s="858">
        <v>96714</v>
      </c>
      <c r="D3533" s="284">
        <v>1E-4</v>
      </c>
      <c r="E3533" s="91">
        <v>0</v>
      </c>
      <c r="F3533" s="186">
        <v>0</v>
      </c>
      <c r="G3533" s="186">
        <v>0</v>
      </c>
      <c r="H3533" s="186">
        <v>0</v>
      </c>
      <c r="I3533" s="187">
        <v>0</v>
      </c>
      <c r="J3533" s="186">
        <v>0</v>
      </c>
      <c r="K3533" s="186">
        <v>0</v>
      </c>
      <c r="L3533" s="186">
        <v>0</v>
      </c>
      <c r="M3533" s="186">
        <v>0</v>
      </c>
      <c r="N3533" s="188">
        <v>0</v>
      </c>
      <c r="O3533" s="189">
        <v>0</v>
      </c>
      <c r="P3533" s="186">
        <v>0</v>
      </c>
      <c r="Q3533" s="189">
        <v>0</v>
      </c>
      <c r="R3533" s="189">
        <v>0</v>
      </c>
      <c r="S3533" s="189">
        <v>1E-4</v>
      </c>
      <c r="T3533" s="188">
        <v>0</v>
      </c>
      <c r="U3533" s="187">
        <v>0</v>
      </c>
      <c r="V3533" s="189">
        <v>0</v>
      </c>
      <c r="W3533" s="189">
        <v>0</v>
      </c>
      <c r="X3533" s="188">
        <v>0</v>
      </c>
      <c r="Y3533" s="188">
        <v>0</v>
      </c>
      <c r="Z3533" s="186">
        <v>0</v>
      </c>
      <c r="AA3533" s="186">
        <v>0</v>
      </c>
      <c r="AB3533" s="186">
        <v>0</v>
      </c>
      <c r="AC3533" s="186">
        <v>0</v>
      </c>
      <c r="AD3533" s="188">
        <v>0</v>
      </c>
      <c r="AE3533" s="189">
        <v>0</v>
      </c>
      <c r="AF3533" s="189">
        <v>0</v>
      </c>
      <c r="AG3533" s="189">
        <v>0</v>
      </c>
      <c r="AH3533" s="191">
        <v>0</v>
      </c>
      <c r="AI3533" s="186">
        <v>0</v>
      </c>
      <c r="AJ3533" s="192">
        <v>7506425608065</v>
      </c>
      <c r="AK3533" s="192" t="s">
        <v>262</v>
      </c>
      <c r="AL3533" s="90" t="s">
        <v>278</v>
      </c>
      <c r="AM3533" s="75">
        <v>96714</v>
      </c>
      <c r="AO3533" s="188">
        <v>0</v>
      </c>
      <c r="AP3533" s="188">
        <v>0</v>
      </c>
      <c r="AQ3533" s="187">
        <v>0</v>
      </c>
      <c r="AR3533" s="188">
        <v>0</v>
      </c>
      <c r="AS3533" s="187">
        <v>0</v>
      </c>
      <c r="AT3533" s="188">
        <v>0</v>
      </c>
      <c r="AU3533" s="187">
        <v>0</v>
      </c>
      <c r="AV3533" s="188">
        <v>0</v>
      </c>
      <c r="AW3533" s="187">
        <v>0</v>
      </c>
      <c r="AX3533" s="188">
        <v>0</v>
      </c>
      <c r="AY3533" s="187">
        <v>0</v>
      </c>
      <c r="AZ3533" s="188">
        <v>0</v>
      </c>
      <c r="BA3533" s="187">
        <v>0</v>
      </c>
      <c r="BB3533" s="188">
        <v>0</v>
      </c>
      <c r="BC3533" s="187">
        <v>0</v>
      </c>
      <c r="BD3533" s="75"/>
      <c r="BE3533" s="75"/>
      <c r="BH3533" s="74"/>
      <c r="BI3533" s="194"/>
      <c r="BJ3533" s="74"/>
    </row>
    <row r="3534" spans="1:62" ht="11.25" customHeight="1" x14ac:dyDescent="0.3">
      <c r="A3534" s="184" t="s">
        <v>3933</v>
      </c>
      <c r="B3534" s="185">
        <v>0</v>
      </c>
      <c r="C3534" s="858">
        <v>96738</v>
      </c>
      <c r="D3534" s="284">
        <v>1E-4</v>
      </c>
      <c r="E3534" s="91">
        <v>0</v>
      </c>
      <c r="F3534" s="186">
        <v>0</v>
      </c>
      <c r="G3534" s="186">
        <v>0</v>
      </c>
      <c r="H3534" s="186">
        <v>0</v>
      </c>
      <c r="I3534" s="187">
        <v>0</v>
      </c>
      <c r="J3534" s="186">
        <v>0</v>
      </c>
      <c r="K3534" s="186">
        <v>0</v>
      </c>
      <c r="L3534" s="186">
        <v>0</v>
      </c>
      <c r="M3534" s="186">
        <v>0</v>
      </c>
      <c r="N3534" s="188">
        <v>0</v>
      </c>
      <c r="O3534" s="189">
        <v>0</v>
      </c>
      <c r="P3534" s="186">
        <v>0</v>
      </c>
      <c r="Q3534" s="189">
        <v>0</v>
      </c>
      <c r="R3534" s="189">
        <v>0</v>
      </c>
      <c r="S3534" s="189">
        <v>1E-4</v>
      </c>
      <c r="T3534" s="188">
        <v>0</v>
      </c>
      <c r="U3534" s="187">
        <v>0</v>
      </c>
      <c r="V3534" s="189">
        <v>0</v>
      </c>
      <c r="W3534" s="189">
        <v>0</v>
      </c>
      <c r="X3534" s="188">
        <v>0</v>
      </c>
      <c r="Y3534" s="188">
        <v>0</v>
      </c>
      <c r="Z3534" s="186">
        <v>0</v>
      </c>
      <c r="AA3534" s="186">
        <v>0</v>
      </c>
      <c r="AB3534" s="186">
        <v>0</v>
      </c>
      <c r="AC3534" s="186">
        <v>0</v>
      </c>
      <c r="AD3534" s="188">
        <v>0</v>
      </c>
      <c r="AE3534" s="189">
        <v>0</v>
      </c>
      <c r="AF3534" s="189">
        <v>0</v>
      </c>
      <c r="AG3534" s="189">
        <v>0</v>
      </c>
      <c r="AH3534" s="191">
        <v>0</v>
      </c>
      <c r="AI3534" s="186">
        <v>0</v>
      </c>
      <c r="AJ3534" s="192">
        <v>7506425613434</v>
      </c>
      <c r="AK3534" s="192">
        <v>96738</v>
      </c>
      <c r="AL3534" s="90" t="s">
        <v>278</v>
      </c>
      <c r="AM3534" s="75">
        <v>96738</v>
      </c>
      <c r="AO3534" s="188">
        <v>0</v>
      </c>
      <c r="AP3534" s="188">
        <v>0</v>
      </c>
      <c r="AQ3534" s="187">
        <v>0</v>
      </c>
      <c r="AR3534" s="188">
        <v>0</v>
      </c>
      <c r="AS3534" s="187">
        <v>0</v>
      </c>
      <c r="AT3534" s="188">
        <v>0</v>
      </c>
      <c r="AU3534" s="187">
        <v>0</v>
      </c>
      <c r="AV3534" s="188">
        <v>0</v>
      </c>
      <c r="AW3534" s="187">
        <v>0</v>
      </c>
      <c r="AX3534" s="188">
        <v>0</v>
      </c>
      <c r="AY3534" s="187">
        <v>0</v>
      </c>
      <c r="AZ3534" s="188">
        <v>0</v>
      </c>
      <c r="BA3534" s="187">
        <v>0</v>
      </c>
      <c r="BB3534" s="188">
        <v>0</v>
      </c>
      <c r="BC3534" s="187">
        <v>0</v>
      </c>
      <c r="BD3534" s="75"/>
      <c r="BE3534" s="75"/>
      <c r="BH3534" s="74"/>
      <c r="BI3534" s="194"/>
      <c r="BJ3534" s="74"/>
    </row>
    <row r="3535" spans="1:62" ht="11.25" customHeight="1" x14ac:dyDescent="0.3">
      <c r="A3535" s="184" t="s">
        <v>3934</v>
      </c>
      <c r="B3535" s="185">
        <v>0</v>
      </c>
      <c r="C3535" s="858">
        <v>96289</v>
      </c>
      <c r="D3535" s="284">
        <v>1E-4</v>
      </c>
      <c r="E3535" s="91">
        <v>0</v>
      </c>
      <c r="F3535" s="186">
        <v>0</v>
      </c>
      <c r="G3535" s="186">
        <v>0</v>
      </c>
      <c r="H3535" s="186">
        <v>0</v>
      </c>
      <c r="I3535" s="187">
        <v>0</v>
      </c>
      <c r="J3535" s="186">
        <v>0</v>
      </c>
      <c r="K3535" s="186">
        <v>0</v>
      </c>
      <c r="L3535" s="186">
        <v>0</v>
      </c>
      <c r="M3535" s="186">
        <v>0</v>
      </c>
      <c r="N3535" s="188">
        <v>0</v>
      </c>
      <c r="O3535" s="189">
        <v>0</v>
      </c>
      <c r="P3535" s="186">
        <v>0</v>
      </c>
      <c r="Q3535" s="189">
        <v>0</v>
      </c>
      <c r="R3535" s="189">
        <v>0</v>
      </c>
      <c r="S3535" s="189">
        <v>1E-4</v>
      </c>
      <c r="T3535" s="188">
        <v>0</v>
      </c>
      <c r="U3535" s="187">
        <v>0</v>
      </c>
      <c r="V3535" s="189">
        <v>0</v>
      </c>
      <c r="W3535" s="189">
        <v>0</v>
      </c>
      <c r="X3535" s="188">
        <v>0</v>
      </c>
      <c r="Y3535" s="188">
        <v>0</v>
      </c>
      <c r="Z3535" s="186">
        <v>0</v>
      </c>
      <c r="AA3535" s="186">
        <v>0</v>
      </c>
      <c r="AB3535" s="186">
        <v>0</v>
      </c>
      <c r="AC3535" s="186">
        <v>0</v>
      </c>
      <c r="AD3535" s="188">
        <v>0</v>
      </c>
      <c r="AE3535" s="189">
        <v>0</v>
      </c>
      <c r="AF3535" s="189">
        <v>0</v>
      </c>
      <c r="AG3535" s="189">
        <v>0</v>
      </c>
      <c r="AH3535" s="191">
        <v>0</v>
      </c>
      <c r="AI3535" s="186">
        <v>0</v>
      </c>
      <c r="AJ3535" s="192">
        <v>7501943468443</v>
      </c>
      <c r="AK3535" s="192" t="s">
        <v>262</v>
      </c>
      <c r="AL3535" s="90" t="s">
        <v>278</v>
      </c>
      <c r="AM3535" s="75">
        <v>96289</v>
      </c>
      <c r="AO3535" s="188">
        <v>0</v>
      </c>
      <c r="AP3535" s="188">
        <v>0</v>
      </c>
      <c r="AQ3535" s="187">
        <v>0</v>
      </c>
      <c r="AR3535" s="188">
        <v>0</v>
      </c>
      <c r="AS3535" s="187">
        <v>0</v>
      </c>
      <c r="AT3535" s="188">
        <v>0</v>
      </c>
      <c r="AU3535" s="187">
        <v>0</v>
      </c>
      <c r="AV3535" s="188">
        <v>0</v>
      </c>
      <c r="AW3535" s="187">
        <v>0</v>
      </c>
      <c r="AX3535" s="188">
        <v>0</v>
      </c>
      <c r="AY3535" s="187">
        <v>0</v>
      </c>
      <c r="AZ3535" s="188">
        <v>0</v>
      </c>
      <c r="BA3535" s="187">
        <v>0</v>
      </c>
      <c r="BB3535" s="188">
        <v>0</v>
      </c>
      <c r="BC3535" s="187">
        <v>0</v>
      </c>
      <c r="BD3535" s="75"/>
      <c r="BE3535" s="75"/>
      <c r="BH3535" s="74"/>
      <c r="BI3535" s="194"/>
      <c r="BJ3535" s="74"/>
    </row>
    <row r="3536" spans="1:62" ht="11.25" customHeight="1" x14ac:dyDescent="0.3">
      <c r="A3536" s="184" t="s">
        <v>3935</v>
      </c>
      <c r="B3536" s="185" t="s">
        <v>44</v>
      </c>
      <c r="C3536" s="828">
        <v>96461</v>
      </c>
      <c r="D3536" s="284">
        <v>1E-4</v>
      </c>
      <c r="E3536" s="91">
        <v>0</v>
      </c>
      <c r="F3536" s="186">
        <v>0</v>
      </c>
      <c r="G3536" s="186">
        <v>0</v>
      </c>
      <c r="H3536" s="186">
        <v>0</v>
      </c>
      <c r="I3536" s="187">
        <v>0</v>
      </c>
      <c r="J3536" s="186">
        <v>0</v>
      </c>
      <c r="K3536" s="186">
        <v>0</v>
      </c>
      <c r="L3536" s="186">
        <v>0</v>
      </c>
      <c r="M3536" s="186">
        <v>0</v>
      </c>
      <c r="N3536" s="188">
        <v>0</v>
      </c>
      <c r="O3536" s="189">
        <v>0</v>
      </c>
      <c r="P3536" s="186">
        <v>0</v>
      </c>
      <c r="Q3536" s="189">
        <v>0</v>
      </c>
      <c r="R3536" s="189">
        <v>0</v>
      </c>
      <c r="S3536" s="189">
        <v>1E-4</v>
      </c>
      <c r="T3536" s="188">
        <v>0</v>
      </c>
      <c r="U3536" s="187">
        <v>0</v>
      </c>
      <c r="V3536" s="189">
        <v>0</v>
      </c>
      <c r="W3536" s="189">
        <v>0</v>
      </c>
      <c r="X3536" s="188">
        <v>0</v>
      </c>
      <c r="Y3536" s="188">
        <v>0</v>
      </c>
      <c r="Z3536" s="186">
        <v>0</v>
      </c>
      <c r="AA3536" s="186">
        <v>0</v>
      </c>
      <c r="AB3536" s="186">
        <v>0</v>
      </c>
      <c r="AC3536" s="186">
        <v>0</v>
      </c>
      <c r="AD3536" s="188">
        <v>0</v>
      </c>
      <c r="AE3536" s="189">
        <v>0</v>
      </c>
      <c r="AF3536" s="189">
        <v>0</v>
      </c>
      <c r="AG3536" s="189">
        <v>0</v>
      </c>
      <c r="AH3536" s="191">
        <v>0</v>
      </c>
      <c r="AI3536" s="186">
        <v>0</v>
      </c>
      <c r="AJ3536" s="192">
        <v>7501943468443</v>
      </c>
      <c r="AK3536" s="192">
        <v>96289</v>
      </c>
      <c r="AL3536" s="90" t="s">
        <v>278</v>
      </c>
      <c r="AM3536" s="75">
        <v>96461</v>
      </c>
      <c r="AO3536" s="188">
        <v>0</v>
      </c>
      <c r="AP3536" s="188">
        <v>0</v>
      </c>
      <c r="AQ3536" s="187">
        <v>0</v>
      </c>
      <c r="AR3536" s="188">
        <v>0</v>
      </c>
      <c r="AS3536" s="187">
        <v>0</v>
      </c>
      <c r="AT3536" s="188">
        <v>0</v>
      </c>
      <c r="AU3536" s="187">
        <v>0</v>
      </c>
      <c r="AV3536" s="188">
        <v>0</v>
      </c>
      <c r="AW3536" s="187">
        <v>0</v>
      </c>
      <c r="AX3536" s="188">
        <v>0</v>
      </c>
      <c r="AY3536" s="187">
        <v>0</v>
      </c>
      <c r="AZ3536" s="188">
        <v>0</v>
      </c>
      <c r="BA3536" s="187">
        <v>0</v>
      </c>
      <c r="BB3536" s="188">
        <v>0</v>
      </c>
      <c r="BC3536" s="187">
        <v>0</v>
      </c>
      <c r="BD3536" s="75"/>
      <c r="BE3536" s="75"/>
      <c r="BF3536" s="75"/>
      <c r="BH3536" s="74"/>
      <c r="BI3536" s="194"/>
      <c r="BJ3536" s="74"/>
    </row>
    <row r="3537" spans="1:62" ht="11.25" customHeight="1" x14ac:dyDescent="0.3">
      <c r="A3537" s="184" t="s">
        <v>3936</v>
      </c>
      <c r="B3537" s="185">
        <v>0</v>
      </c>
      <c r="C3537" s="828">
        <v>96582</v>
      </c>
      <c r="D3537" s="284">
        <v>1E-4</v>
      </c>
      <c r="E3537" s="91">
        <v>0</v>
      </c>
      <c r="F3537" s="186">
        <v>0</v>
      </c>
      <c r="G3537" s="186">
        <v>0</v>
      </c>
      <c r="H3537" s="186">
        <v>0</v>
      </c>
      <c r="I3537" s="187">
        <v>0</v>
      </c>
      <c r="J3537" s="186">
        <v>0</v>
      </c>
      <c r="K3537" s="186">
        <v>0</v>
      </c>
      <c r="L3537" s="186">
        <v>0</v>
      </c>
      <c r="M3537" s="186">
        <v>0</v>
      </c>
      <c r="N3537" s="188">
        <v>0</v>
      </c>
      <c r="O3537" s="189">
        <v>0</v>
      </c>
      <c r="P3537" s="186">
        <v>0</v>
      </c>
      <c r="Q3537" s="189">
        <v>0</v>
      </c>
      <c r="R3537" s="189">
        <v>0</v>
      </c>
      <c r="S3537" s="189">
        <v>1E-4</v>
      </c>
      <c r="T3537" s="188">
        <v>0</v>
      </c>
      <c r="U3537" s="187">
        <v>0</v>
      </c>
      <c r="V3537" s="189">
        <v>0</v>
      </c>
      <c r="W3537" s="189">
        <v>0</v>
      </c>
      <c r="X3537" s="188">
        <v>0</v>
      </c>
      <c r="Y3537" s="188">
        <v>0</v>
      </c>
      <c r="Z3537" s="186">
        <v>0</v>
      </c>
      <c r="AA3537" s="186">
        <v>0</v>
      </c>
      <c r="AB3537" s="186">
        <v>0</v>
      </c>
      <c r="AC3537" s="186">
        <v>0</v>
      </c>
      <c r="AD3537" s="188">
        <v>0</v>
      </c>
      <c r="AE3537" s="189">
        <v>0</v>
      </c>
      <c r="AF3537" s="189">
        <v>0</v>
      </c>
      <c r="AG3537" s="189">
        <v>0</v>
      </c>
      <c r="AH3537" s="191">
        <v>0</v>
      </c>
      <c r="AI3537" s="186">
        <v>0</v>
      </c>
      <c r="AJ3537" s="192">
        <v>7501943468443</v>
      </c>
      <c r="AK3537" s="192">
        <v>96289</v>
      </c>
      <c r="AL3537" s="90" t="s">
        <v>278</v>
      </c>
      <c r="AM3537" s="75">
        <v>96582</v>
      </c>
      <c r="AO3537" s="188">
        <v>0</v>
      </c>
      <c r="AP3537" s="188">
        <v>0</v>
      </c>
      <c r="AQ3537" s="187">
        <v>0</v>
      </c>
      <c r="AR3537" s="188">
        <v>0</v>
      </c>
      <c r="AS3537" s="187">
        <v>0</v>
      </c>
      <c r="AT3537" s="188">
        <v>0</v>
      </c>
      <c r="AU3537" s="187">
        <v>0</v>
      </c>
      <c r="AV3537" s="188">
        <v>0</v>
      </c>
      <c r="AW3537" s="187">
        <v>0</v>
      </c>
      <c r="AX3537" s="188">
        <v>0</v>
      </c>
      <c r="AY3537" s="187">
        <v>0</v>
      </c>
      <c r="AZ3537" s="188">
        <v>0</v>
      </c>
      <c r="BA3537" s="187">
        <v>0</v>
      </c>
      <c r="BB3537" s="188">
        <v>0</v>
      </c>
      <c r="BC3537" s="187">
        <v>0</v>
      </c>
      <c r="BD3537" s="75"/>
      <c r="BE3537" s="75"/>
      <c r="BF3537" s="75"/>
      <c r="BH3537" s="74"/>
      <c r="BI3537" s="194"/>
      <c r="BJ3537" s="74"/>
    </row>
    <row r="3538" spans="1:62" ht="11.25" customHeight="1" x14ac:dyDescent="0.3">
      <c r="A3538" s="184" t="s">
        <v>3937</v>
      </c>
      <c r="B3538" s="185">
        <v>0</v>
      </c>
      <c r="C3538" s="828">
        <v>96608</v>
      </c>
      <c r="D3538" s="284">
        <v>1E-4</v>
      </c>
      <c r="E3538" s="91">
        <v>0</v>
      </c>
      <c r="F3538" s="186">
        <v>0</v>
      </c>
      <c r="G3538" s="186">
        <v>0</v>
      </c>
      <c r="H3538" s="186">
        <v>0</v>
      </c>
      <c r="I3538" s="187">
        <v>0</v>
      </c>
      <c r="J3538" s="186">
        <v>0</v>
      </c>
      <c r="K3538" s="186">
        <v>0</v>
      </c>
      <c r="L3538" s="186">
        <v>0</v>
      </c>
      <c r="M3538" s="186">
        <v>0</v>
      </c>
      <c r="N3538" s="188">
        <v>0</v>
      </c>
      <c r="O3538" s="189">
        <v>0</v>
      </c>
      <c r="P3538" s="186">
        <v>0</v>
      </c>
      <c r="Q3538" s="189">
        <v>0</v>
      </c>
      <c r="R3538" s="189">
        <v>0</v>
      </c>
      <c r="S3538" s="189">
        <v>1E-4</v>
      </c>
      <c r="T3538" s="188">
        <v>0</v>
      </c>
      <c r="U3538" s="187">
        <v>0</v>
      </c>
      <c r="V3538" s="189">
        <v>0</v>
      </c>
      <c r="W3538" s="189">
        <v>0</v>
      </c>
      <c r="X3538" s="188">
        <v>0</v>
      </c>
      <c r="Y3538" s="188">
        <v>0</v>
      </c>
      <c r="Z3538" s="186">
        <v>0</v>
      </c>
      <c r="AA3538" s="186">
        <v>0</v>
      </c>
      <c r="AB3538" s="186">
        <v>0</v>
      </c>
      <c r="AC3538" s="186">
        <v>0</v>
      </c>
      <c r="AD3538" s="188">
        <v>0</v>
      </c>
      <c r="AE3538" s="189">
        <v>0</v>
      </c>
      <c r="AF3538" s="189">
        <v>0</v>
      </c>
      <c r="AG3538" s="189">
        <v>0</v>
      </c>
      <c r="AH3538" s="191">
        <v>0</v>
      </c>
      <c r="AI3538" s="186">
        <v>0</v>
      </c>
      <c r="AJ3538" s="192">
        <v>7501943468443</v>
      </c>
      <c r="AK3538" s="192">
        <v>96289</v>
      </c>
      <c r="AL3538" s="90" t="s">
        <v>279</v>
      </c>
      <c r="AM3538" s="75">
        <v>96608</v>
      </c>
      <c r="AO3538" s="188">
        <v>0</v>
      </c>
      <c r="AP3538" s="188">
        <v>0</v>
      </c>
      <c r="AQ3538" s="187">
        <v>0</v>
      </c>
      <c r="AR3538" s="188">
        <v>0</v>
      </c>
      <c r="AS3538" s="187">
        <v>0</v>
      </c>
      <c r="AT3538" s="188">
        <v>0</v>
      </c>
      <c r="AU3538" s="187">
        <v>0</v>
      </c>
      <c r="AV3538" s="188">
        <v>0</v>
      </c>
      <c r="AW3538" s="187">
        <v>0</v>
      </c>
      <c r="AX3538" s="188">
        <v>0</v>
      </c>
      <c r="AY3538" s="187">
        <v>0</v>
      </c>
      <c r="AZ3538" s="188">
        <v>0</v>
      </c>
      <c r="BA3538" s="187">
        <v>0</v>
      </c>
      <c r="BB3538" s="188">
        <v>0</v>
      </c>
      <c r="BC3538" s="187">
        <v>0</v>
      </c>
      <c r="BD3538" s="75"/>
      <c r="BE3538" s="75"/>
      <c r="BF3538" s="75"/>
      <c r="BH3538" s="74"/>
      <c r="BI3538" s="194"/>
      <c r="BJ3538" s="74"/>
    </row>
    <row r="3539" spans="1:62" ht="11.25" customHeight="1" x14ac:dyDescent="0.3">
      <c r="A3539" s="184" t="s">
        <v>3938</v>
      </c>
      <c r="B3539" s="185">
        <v>0</v>
      </c>
      <c r="C3539" s="828">
        <v>96663</v>
      </c>
      <c r="D3539" s="284">
        <v>1E-4</v>
      </c>
      <c r="E3539" s="91">
        <v>0</v>
      </c>
      <c r="F3539" s="186">
        <v>0</v>
      </c>
      <c r="G3539" s="186">
        <v>0</v>
      </c>
      <c r="H3539" s="186">
        <v>0</v>
      </c>
      <c r="I3539" s="187">
        <v>0</v>
      </c>
      <c r="J3539" s="186">
        <v>0</v>
      </c>
      <c r="K3539" s="186">
        <v>0</v>
      </c>
      <c r="L3539" s="186">
        <v>0</v>
      </c>
      <c r="M3539" s="186">
        <v>0</v>
      </c>
      <c r="N3539" s="188">
        <v>0</v>
      </c>
      <c r="O3539" s="189">
        <v>0</v>
      </c>
      <c r="P3539" s="186">
        <v>0</v>
      </c>
      <c r="Q3539" s="189">
        <v>0</v>
      </c>
      <c r="R3539" s="189">
        <v>0</v>
      </c>
      <c r="S3539" s="189">
        <v>1E-4</v>
      </c>
      <c r="T3539" s="188">
        <v>0</v>
      </c>
      <c r="U3539" s="187">
        <v>0</v>
      </c>
      <c r="V3539" s="189">
        <v>0</v>
      </c>
      <c r="W3539" s="189">
        <v>0</v>
      </c>
      <c r="X3539" s="188">
        <v>0</v>
      </c>
      <c r="Y3539" s="188">
        <v>0</v>
      </c>
      <c r="Z3539" s="186">
        <v>0</v>
      </c>
      <c r="AA3539" s="186">
        <v>0</v>
      </c>
      <c r="AB3539" s="186">
        <v>0</v>
      </c>
      <c r="AC3539" s="186">
        <v>0</v>
      </c>
      <c r="AD3539" s="188">
        <v>0</v>
      </c>
      <c r="AE3539" s="189">
        <v>0</v>
      </c>
      <c r="AF3539" s="189">
        <v>0</v>
      </c>
      <c r="AG3539" s="189">
        <v>0</v>
      </c>
      <c r="AH3539" s="191">
        <v>0</v>
      </c>
      <c r="AI3539" s="186">
        <v>0</v>
      </c>
      <c r="AJ3539" s="192">
        <v>7501943468443</v>
      </c>
      <c r="AK3539" s="192">
        <v>96289</v>
      </c>
      <c r="AL3539" s="90" t="s">
        <v>279</v>
      </c>
      <c r="AM3539" s="75">
        <v>96663</v>
      </c>
      <c r="AO3539" s="188">
        <v>0</v>
      </c>
      <c r="AP3539" s="188">
        <v>0</v>
      </c>
      <c r="AQ3539" s="187">
        <v>0</v>
      </c>
      <c r="AR3539" s="188">
        <v>0</v>
      </c>
      <c r="AS3539" s="187">
        <v>0</v>
      </c>
      <c r="AT3539" s="188">
        <v>0</v>
      </c>
      <c r="AU3539" s="187">
        <v>0</v>
      </c>
      <c r="AV3539" s="188">
        <v>0</v>
      </c>
      <c r="AW3539" s="187">
        <v>0</v>
      </c>
      <c r="AX3539" s="188">
        <v>0</v>
      </c>
      <c r="AY3539" s="187">
        <v>0</v>
      </c>
      <c r="AZ3539" s="188">
        <v>0</v>
      </c>
      <c r="BA3539" s="187">
        <v>0</v>
      </c>
      <c r="BB3539" s="188">
        <v>0</v>
      </c>
      <c r="BC3539" s="187">
        <v>0</v>
      </c>
      <c r="BD3539" s="75"/>
      <c r="BE3539" s="75"/>
      <c r="BF3539" s="75"/>
      <c r="BH3539" s="74"/>
      <c r="BI3539" s="194"/>
      <c r="BJ3539" s="74"/>
    </row>
    <row r="3540" spans="1:62" ht="11.25" customHeight="1" x14ac:dyDescent="0.3">
      <c r="A3540" s="184" t="s">
        <v>3939</v>
      </c>
      <c r="B3540" s="185">
        <v>0</v>
      </c>
      <c r="C3540" s="858">
        <v>96240</v>
      </c>
      <c r="D3540" s="284">
        <v>1E-4</v>
      </c>
      <c r="E3540" s="91">
        <v>0</v>
      </c>
      <c r="F3540" s="186">
        <v>0</v>
      </c>
      <c r="G3540" s="186">
        <v>0</v>
      </c>
      <c r="H3540" s="186">
        <v>0</v>
      </c>
      <c r="I3540" s="187">
        <v>0</v>
      </c>
      <c r="J3540" s="186">
        <v>0</v>
      </c>
      <c r="K3540" s="186">
        <v>0</v>
      </c>
      <c r="L3540" s="186">
        <v>0</v>
      </c>
      <c r="M3540" s="186">
        <v>0</v>
      </c>
      <c r="N3540" s="188">
        <v>0</v>
      </c>
      <c r="O3540" s="189">
        <v>0</v>
      </c>
      <c r="P3540" s="186">
        <v>0</v>
      </c>
      <c r="Q3540" s="189">
        <v>0</v>
      </c>
      <c r="R3540" s="189">
        <v>0</v>
      </c>
      <c r="S3540" s="189">
        <v>1E-4</v>
      </c>
      <c r="T3540" s="188">
        <v>0</v>
      </c>
      <c r="U3540" s="187">
        <v>0</v>
      </c>
      <c r="V3540" s="189">
        <v>0</v>
      </c>
      <c r="W3540" s="189">
        <v>0</v>
      </c>
      <c r="X3540" s="188">
        <v>0</v>
      </c>
      <c r="Y3540" s="188">
        <v>0</v>
      </c>
      <c r="Z3540" s="186">
        <v>0</v>
      </c>
      <c r="AA3540" s="186">
        <v>0</v>
      </c>
      <c r="AB3540" s="186">
        <v>0</v>
      </c>
      <c r="AC3540" s="186">
        <v>0</v>
      </c>
      <c r="AD3540" s="188">
        <v>0</v>
      </c>
      <c r="AE3540" s="189">
        <v>0</v>
      </c>
      <c r="AF3540" s="189">
        <v>0</v>
      </c>
      <c r="AG3540" s="189">
        <v>0</v>
      </c>
      <c r="AH3540" s="191">
        <v>0</v>
      </c>
      <c r="AI3540" s="186">
        <v>0</v>
      </c>
      <c r="AJ3540" s="192">
        <v>7501943454439</v>
      </c>
      <c r="AK3540" s="192" t="s">
        <v>262</v>
      </c>
      <c r="AL3540" s="90" t="s">
        <v>278</v>
      </c>
      <c r="AM3540" s="75">
        <v>96240</v>
      </c>
      <c r="AO3540" s="188">
        <v>0</v>
      </c>
      <c r="AP3540" s="188">
        <v>0</v>
      </c>
      <c r="AQ3540" s="187">
        <v>0</v>
      </c>
      <c r="AR3540" s="188">
        <v>0</v>
      </c>
      <c r="AS3540" s="187">
        <v>0</v>
      </c>
      <c r="AT3540" s="188">
        <v>0</v>
      </c>
      <c r="AU3540" s="187">
        <v>0</v>
      </c>
      <c r="AV3540" s="188">
        <v>0</v>
      </c>
      <c r="AW3540" s="187">
        <v>0</v>
      </c>
      <c r="AX3540" s="188">
        <v>0</v>
      </c>
      <c r="AY3540" s="187">
        <v>0</v>
      </c>
      <c r="AZ3540" s="188">
        <v>0</v>
      </c>
      <c r="BA3540" s="187">
        <v>0</v>
      </c>
      <c r="BB3540" s="188">
        <v>0</v>
      </c>
      <c r="BC3540" s="187">
        <v>0</v>
      </c>
      <c r="BD3540" s="75"/>
      <c r="BE3540" s="75"/>
      <c r="BF3540" s="75"/>
      <c r="BH3540" s="74"/>
      <c r="BI3540" s="194"/>
      <c r="BJ3540" s="74"/>
    </row>
    <row r="3541" spans="1:62" ht="11.25" customHeight="1" x14ac:dyDescent="0.2">
      <c r="A3541" s="184" t="s">
        <v>3940</v>
      </c>
      <c r="B3541" s="185" t="s">
        <v>44</v>
      </c>
      <c r="C3541" s="828">
        <v>96460</v>
      </c>
      <c r="D3541" s="284">
        <v>1E-4</v>
      </c>
      <c r="E3541" s="91">
        <v>0</v>
      </c>
      <c r="F3541" s="186">
        <v>0</v>
      </c>
      <c r="G3541" s="186">
        <v>0</v>
      </c>
      <c r="H3541" s="186">
        <v>0</v>
      </c>
      <c r="I3541" s="187">
        <v>0</v>
      </c>
      <c r="J3541" s="186">
        <v>0</v>
      </c>
      <c r="K3541" s="186">
        <v>0</v>
      </c>
      <c r="L3541" s="186">
        <v>0</v>
      </c>
      <c r="M3541" s="186">
        <v>0</v>
      </c>
      <c r="N3541" s="188">
        <v>0</v>
      </c>
      <c r="O3541" s="189">
        <v>0</v>
      </c>
      <c r="P3541" s="186">
        <v>0</v>
      </c>
      <c r="Q3541" s="189">
        <v>0</v>
      </c>
      <c r="R3541" s="189">
        <v>0</v>
      </c>
      <c r="S3541" s="189">
        <v>1E-4</v>
      </c>
      <c r="T3541" s="188">
        <v>0</v>
      </c>
      <c r="U3541" s="187">
        <v>0</v>
      </c>
      <c r="V3541" s="189">
        <v>0</v>
      </c>
      <c r="W3541" s="189">
        <v>0</v>
      </c>
      <c r="X3541" s="188">
        <v>0</v>
      </c>
      <c r="Y3541" s="188">
        <v>0</v>
      </c>
      <c r="Z3541" s="186">
        <v>0</v>
      </c>
      <c r="AA3541" s="186">
        <v>0</v>
      </c>
      <c r="AB3541" s="186">
        <v>0</v>
      </c>
      <c r="AC3541" s="186">
        <v>0</v>
      </c>
      <c r="AD3541" s="188">
        <v>0</v>
      </c>
      <c r="AE3541" s="189">
        <v>0</v>
      </c>
      <c r="AF3541" s="189">
        <v>0</v>
      </c>
      <c r="AG3541" s="189">
        <v>0</v>
      </c>
      <c r="AH3541" s="191">
        <v>0</v>
      </c>
      <c r="AI3541" s="186">
        <v>0</v>
      </c>
      <c r="AJ3541" s="192">
        <v>7501943454439</v>
      </c>
      <c r="AK3541" s="192">
        <v>96240</v>
      </c>
      <c r="AL3541" s="90" t="s">
        <v>278</v>
      </c>
      <c r="AM3541" s="75">
        <v>96460</v>
      </c>
      <c r="AN3541" s="76"/>
      <c r="AO3541" s="188">
        <v>0</v>
      </c>
      <c r="AP3541" s="188">
        <v>0</v>
      </c>
      <c r="AQ3541" s="187">
        <v>0</v>
      </c>
      <c r="AR3541" s="188">
        <v>0</v>
      </c>
      <c r="AS3541" s="187">
        <v>0</v>
      </c>
      <c r="AT3541" s="188">
        <v>0</v>
      </c>
      <c r="AU3541" s="187">
        <v>0</v>
      </c>
      <c r="AV3541" s="188">
        <v>0</v>
      </c>
      <c r="AW3541" s="187">
        <v>0</v>
      </c>
      <c r="AX3541" s="188">
        <v>0</v>
      </c>
      <c r="AY3541" s="187">
        <v>0</v>
      </c>
      <c r="AZ3541" s="188">
        <v>0</v>
      </c>
      <c r="BA3541" s="187">
        <v>0</v>
      </c>
      <c r="BB3541" s="188">
        <v>0</v>
      </c>
      <c r="BC3541" s="187">
        <v>0</v>
      </c>
      <c r="BD3541" s="75"/>
      <c r="BE3541" s="75"/>
      <c r="BF3541" s="75"/>
      <c r="BH3541" s="74"/>
      <c r="BI3541" s="194"/>
      <c r="BJ3541" s="74"/>
    </row>
    <row r="3542" spans="1:62" ht="11.25" customHeight="1" x14ac:dyDescent="0.2">
      <c r="A3542" s="184" t="s">
        <v>3941</v>
      </c>
      <c r="B3542" s="185">
        <v>0</v>
      </c>
      <c r="C3542" s="828">
        <v>96581</v>
      </c>
      <c r="D3542" s="284">
        <v>1E-4</v>
      </c>
      <c r="E3542" s="91">
        <v>0</v>
      </c>
      <c r="F3542" s="186">
        <v>0</v>
      </c>
      <c r="G3542" s="186">
        <v>0</v>
      </c>
      <c r="H3542" s="186">
        <v>0</v>
      </c>
      <c r="I3542" s="187">
        <v>0</v>
      </c>
      <c r="J3542" s="186">
        <v>0</v>
      </c>
      <c r="K3542" s="186">
        <v>0</v>
      </c>
      <c r="L3542" s="186">
        <v>0</v>
      </c>
      <c r="M3542" s="186">
        <v>0</v>
      </c>
      <c r="N3542" s="188">
        <v>0</v>
      </c>
      <c r="O3542" s="189">
        <v>0</v>
      </c>
      <c r="P3542" s="186">
        <v>0</v>
      </c>
      <c r="Q3542" s="189">
        <v>0</v>
      </c>
      <c r="R3542" s="189">
        <v>0</v>
      </c>
      <c r="S3542" s="189">
        <v>1E-4</v>
      </c>
      <c r="T3542" s="188">
        <v>0</v>
      </c>
      <c r="U3542" s="187">
        <v>0</v>
      </c>
      <c r="V3542" s="189">
        <v>0</v>
      </c>
      <c r="W3542" s="189">
        <v>0</v>
      </c>
      <c r="X3542" s="188">
        <v>0</v>
      </c>
      <c r="Y3542" s="188">
        <v>0</v>
      </c>
      <c r="Z3542" s="186">
        <v>0</v>
      </c>
      <c r="AA3542" s="186">
        <v>0</v>
      </c>
      <c r="AB3542" s="186">
        <v>0</v>
      </c>
      <c r="AC3542" s="186">
        <v>0</v>
      </c>
      <c r="AD3542" s="188">
        <v>0</v>
      </c>
      <c r="AE3542" s="189">
        <v>0</v>
      </c>
      <c r="AF3542" s="189">
        <v>0</v>
      </c>
      <c r="AG3542" s="189">
        <v>0</v>
      </c>
      <c r="AH3542" s="191">
        <v>0</v>
      </c>
      <c r="AI3542" s="186">
        <v>0</v>
      </c>
      <c r="AJ3542" s="192">
        <v>7501943454439</v>
      </c>
      <c r="AK3542" s="192">
        <v>96240</v>
      </c>
      <c r="AL3542" s="90" t="s">
        <v>278</v>
      </c>
      <c r="AM3542" s="75">
        <v>96581</v>
      </c>
      <c r="AN3542" s="76"/>
      <c r="AO3542" s="188">
        <v>0</v>
      </c>
      <c r="AP3542" s="188">
        <v>0</v>
      </c>
      <c r="AQ3542" s="187">
        <v>0</v>
      </c>
      <c r="AR3542" s="188">
        <v>0</v>
      </c>
      <c r="AS3542" s="187">
        <v>0</v>
      </c>
      <c r="AT3542" s="188">
        <v>0</v>
      </c>
      <c r="AU3542" s="187">
        <v>0</v>
      </c>
      <c r="AV3542" s="188">
        <v>0</v>
      </c>
      <c r="AW3542" s="187">
        <v>0</v>
      </c>
      <c r="AX3542" s="188">
        <v>0</v>
      </c>
      <c r="AY3542" s="187">
        <v>0</v>
      </c>
      <c r="AZ3542" s="188">
        <v>0</v>
      </c>
      <c r="BA3542" s="187">
        <v>0</v>
      </c>
      <c r="BB3542" s="188">
        <v>0</v>
      </c>
      <c r="BC3542" s="187">
        <v>0</v>
      </c>
      <c r="BD3542" s="75"/>
      <c r="BE3542" s="75"/>
      <c r="BF3542" s="75"/>
      <c r="BH3542" s="74"/>
      <c r="BI3542" s="194"/>
      <c r="BJ3542" s="74"/>
    </row>
    <row r="3543" spans="1:62" ht="11.25" customHeight="1" x14ac:dyDescent="0.2">
      <c r="A3543" s="184" t="s">
        <v>3942</v>
      </c>
      <c r="B3543" s="185">
        <v>0</v>
      </c>
      <c r="C3543" s="828">
        <v>96607</v>
      </c>
      <c r="D3543" s="284">
        <v>1E-4</v>
      </c>
      <c r="E3543" s="91">
        <v>0</v>
      </c>
      <c r="F3543" s="186">
        <v>0</v>
      </c>
      <c r="G3543" s="186">
        <v>0</v>
      </c>
      <c r="H3543" s="186">
        <v>0</v>
      </c>
      <c r="I3543" s="187">
        <v>0</v>
      </c>
      <c r="J3543" s="186">
        <v>0</v>
      </c>
      <c r="K3543" s="186">
        <v>0</v>
      </c>
      <c r="L3543" s="186">
        <v>0</v>
      </c>
      <c r="M3543" s="186">
        <v>0</v>
      </c>
      <c r="N3543" s="188">
        <v>0</v>
      </c>
      <c r="O3543" s="189">
        <v>0</v>
      </c>
      <c r="P3543" s="186">
        <v>0</v>
      </c>
      <c r="Q3543" s="189">
        <v>0</v>
      </c>
      <c r="R3543" s="189">
        <v>0</v>
      </c>
      <c r="S3543" s="189">
        <v>1E-4</v>
      </c>
      <c r="T3543" s="188">
        <v>0</v>
      </c>
      <c r="U3543" s="187">
        <v>0</v>
      </c>
      <c r="V3543" s="189">
        <v>0</v>
      </c>
      <c r="W3543" s="189">
        <v>0</v>
      </c>
      <c r="X3543" s="188">
        <v>0</v>
      </c>
      <c r="Y3543" s="188">
        <v>0</v>
      </c>
      <c r="Z3543" s="186">
        <v>0</v>
      </c>
      <c r="AA3543" s="186">
        <v>0</v>
      </c>
      <c r="AB3543" s="186">
        <v>0</v>
      </c>
      <c r="AC3543" s="186">
        <v>0</v>
      </c>
      <c r="AD3543" s="188">
        <v>0</v>
      </c>
      <c r="AE3543" s="189">
        <v>0</v>
      </c>
      <c r="AF3543" s="189">
        <v>0</v>
      </c>
      <c r="AG3543" s="189">
        <v>0</v>
      </c>
      <c r="AH3543" s="191">
        <v>0</v>
      </c>
      <c r="AI3543" s="186">
        <v>0</v>
      </c>
      <c r="AJ3543" s="192">
        <v>7501943454439</v>
      </c>
      <c r="AK3543" s="192">
        <v>96240</v>
      </c>
      <c r="AL3543" s="90" t="s">
        <v>279</v>
      </c>
      <c r="AM3543" s="75">
        <v>96607</v>
      </c>
      <c r="AN3543" s="76"/>
      <c r="AO3543" s="188">
        <v>0</v>
      </c>
      <c r="AP3543" s="188">
        <v>0</v>
      </c>
      <c r="AQ3543" s="187">
        <v>0</v>
      </c>
      <c r="AR3543" s="188">
        <v>0</v>
      </c>
      <c r="AS3543" s="187">
        <v>0</v>
      </c>
      <c r="AT3543" s="188">
        <v>0</v>
      </c>
      <c r="AU3543" s="187">
        <v>0</v>
      </c>
      <c r="AV3543" s="188">
        <v>0</v>
      </c>
      <c r="AW3543" s="187">
        <v>0</v>
      </c>
      <c r="AX3543" s="188">
        <v>0</v>
      </c>
      <c r="AY3543" s="187">
        <v>0</v>
      </c>
      <c r="AZ3543" s="188">
        <v>0</v>
      </c>
      <c r="BA3543" s="187">
        <v>0</v>
      </c>
      <c r="BB3543" s="188">
        <v>0</v>
      </c>
      <c r="BC3543" s="187">
        <v>0</v>
      </c>
      <c r="BD3543" s="75"/>
      <c r="BE3543" s="75"/>
      <c r="BF3543" s="75"/>
      <c r="BH3543" s="74"/>
      <c r="BI3543" s="194"/>
      <c r="BJ3543" s="74"/>
    </row>
    <row r="3544" spans="1:62" ht="11.25" customHeight="1" x14ac:dyDescent="0.2">
      <c r="A3544" s="184" t="s">
        <v>3943</v>
      </c>
      <c r="B3544" s="185">
        <v>0</v>
      </c>
      <c r="C3544" s="828">
        <v>96694</v>
      </c>
      <c r="D3544" s="284">
        <v>13.44</v>
      </c>
      <c r="E3544" s="91">
        <v>0</v>
      </c>
      <c r="F3544" s="186">
        <v>0</v>
      </c>
      <c r="G3544" s="186">
        <v>0</v>
      </c>
      <c r="H3544" s="186">
        <v>0</v>
      </c>
      <c r="I3544" s="187">
        <v>0</v>
      </c>
      <c r="J3544" s="186">
        <v>0</v>
      </c>
      <c r="K3544" s="186">
        <v>0</v>
      </c>
      <c r="L3544" s="186">
        <v>0</v>
      </c>
      <c r="M3544" s="186">
        <v>0</v>
      </c>
      <c r="N3544" s="188">
        <v>0</v>
      </c>
      <c r="O3544" s="189">
        <v>0</v>
      </c>
      <c r="P3544" s="186">
        <v>0</v>
      </c>
      <c r="Q3544" s="189">
        <v>0</v>
      </c>
      <c r="R3544" s="189">
        <v>0</v>
      </c>
      <c r="S3544" s="189">
        <v>13.44</v>
      </c>
      <c r="T3544" s="188">
        <v>13.44</v>
      </c>
      <c r="U3544" s="187">
        <v>0</v>
      </c>
      <c r="V3544" s="189">
        <v>0</v>
      </c>
      <c r="W3544" s="189">
        <v>0</v>
      </c>
      <c r="X3544" s="188">
        <v>13.44</v>
      </c>
      <c r="Y3544" s="188">
        <v>1.68</v>
      </c>
      <c r="Z3544" s="186">
        <v>0</v>
      </c>
      <c r="AA3544" s="186">
        <v>0</v>
      </c>
      <c r="AB3544" s="186">
        <v>0</v>
      </c>
      <c r="AC3544" s="186">
        <v>0</v>
      </c>
      <c r="AD3544" s="188">
        <v>0</v>
      </c>
      <c r="AE3544" s="189">
        <v>0</v>
      </c>
      <c r="AF3544" s="189">
        <v>0</v>
      </c>
      <c r="AG3544" s="189">
        <v>0</v>
      </c>
      <c r="AH3544" s="191">
        <v>0</v>
      </c>
      <c r="AI3544" s="186">
        <v>0</v>
      </c>
      <c r="AJ3544" s="192">
        <v>7501943454439</v>
      </c>
      <c r="AK3544" s="192">
        <v>96694</v>
      </c>
      <c r="AL3544" s="90" t="s">
        <v>279</v>
      </c>
      <c r="AM3544" s="75">
        <v>96694</v>
      </c>
      <c r="AN3544" s="76"/>
      <c r="AO3544" s="188">
        <v>0</v>
      </c>
      <c r="AP3544" s="188">
        <v>0</v>
      </c>
      <c r="AQ3544" s="187">
        <v>0</v>
      </c>
      <c r="AR3544" s="188">
        <v>0</v>
      </c>
      <c r="AS3544" s="187">
        <v>0</v>
      </c>
      <c r="AT3544" s="188">
        <v>0</v>
      </c>
      <c r="AU3544" s="187">
        <v>0</v>
      </c>
      <c r="AV3544" s="188">
        <v>0</v>
      </c>
      <c r="AW3544" s="187">
        <v>0</v>
      </c>
      <c r="AX3544" s="188">
        <v>0</v>
      </c>
      <c r="AY3544" s="187">
        <v>0</v>
      </c>
      <c r="AZ3544" s="188">
        <v>0</v>
      </c>
      <c r="BA3544" s="187">
        <v>0</v>
      </c>
      <c r="BB3544" s="188">
        <v>0</v>
      </c>
      <c r="BC3544" s="187">
        <v>0</v>
      </c>
      <c r="BD3544" s="75"/>
      <c r="BE3544" s="75"/>
      <c r="BF3544" s="75"/>
      <c r="BH3544" s="74"/>
      <c r="BI3544" s="194"/>
      <c r="BJ3544" s="74"/>
    </row>
    <row r="3545" spans="1:62" ht="11.25" customHeight="1" x14ac:dyDescent="0.2">
      <c r="A3545" s="184" t="s">
        <v>3944</v>
      </c>
      <c r="B3545" s="185">
        <v>0</v>
      </c>
      <c r="C3545" s="828">
        <v>96662</v>
      </c>
      <c r="D3545" s="284">
        <v>1E-4</v>
      </c>
      <c r="E3545" s="91">
        <v>0</v>
      </c>
      <c r="F3545" s="186">
        <v>0</v>
      </c>
      <c r="G3545" s="186">
        <v>0</v>
      </c>
      <c r="H3545" s="186">
        <v>0</v>
      </c>
      <c r="I3545" s="187">
        <v>0</v>
      </c>
      <c r="J3545" s="186">
        <v>0</v>
      </c>
      <c r="K3545" s="186">
        <v>0</v>
      </c>
      <c r="L3545" s="186">
        <v>0</v>
      </c>
      <c r="M3545" s="186">
        <v>0</v>
      </c>
      <c r="N3545" s="188">
        <v>0</v>
      </c>
      <c r="O3545" s="189">
        <v>0</v>
      </c>
      <c r="P3545" s="186">
        <v>0</v>
      </c>
      <c r="Q3545" s="189">
        <v>0</v>
      </c>
      <c r="R3545" s="189">
        <v>0</v>
      </c>
      <c r="S3545" s="189">
        <v>1E-4</v>
      </c>
      <c r="T3545" s="188">
        <v>0</v>
      </c>
      <c r="U3545" s="187">
        <v>0</v>
      </c>
      <c r="V3545" s="189">
        <v>0</v>
      </c>
      <c r="W3545" s="189">
        <v>0</v>
      </c>
      <c r="X3545" s="188">
        <v>0</v>
      </c>
      <c r="Y3545" s="188">
        <v>0</v>
      </c>
      <c r="Z3545" s="186">
        <v>0</v>
      </c>
      <c r="AA3545" s="186">
        <v>0</v>
      </c>
      <c r="AB3545" s="186">
        <v>0</v>
      </c>
      <c r="AC3545" s="186">
        <v>0</v>
      </c>
      <c r="AD3545" s="188">
        <v>0</v>
      </c>
      <c r="AE3545" s="189">
        <v>0</v>
      </c>
      <c r="AF3545" s="189">
        <v>0</v>
      </c>
      <c r="AG3545" s="189">
        <v>0</v>
      </c>
      <c r="AH3545" s="191">
        <v>0</v>
      </c>
      <c r="AI3545" s="186">
        <v>0</v>
      </c>
      <c r="AJ3545" s="192">
        <v>7501943454439</v>
      </c>
      <c r="AK3545" s="192">
        <v>96240</v>
      </c>
      <c r="AL3545" s="90" t="s">
        <v>279</v>
      </c>
      <c r="AM3545" s="75">
        <v>96662</v>
      </c>
      <c r="AN3545" s="76"/>
      <c r="AO3545" s="188">
        <v>0</v>
      </c>
      <c r="AP3545" s="188">
        <v>0</v>
      </c>
      <c r="AQ3545" s="187">
        <v>0</v>
      </c>
      <c r="AR3545" s="188">
        <v>0</v>
      </c>
      <c r="AS3545" s="187">
        <v>0</v>
      </c>
      <c r="AT3545" s="188">
        <v>0</v>
      </c>
      <c r="AU3545" s="187">
        <v>0</v>
      </c>
      <c r="AV3545" s="188">
        <v>0</v>
      </c>
      <c r="AW3545" s="187">
        <v>0</v>
      </c>
      <c r="AX3545" s="188">
        <v>0</v>
      </c>
      <c r="AY3545" s="187">
        <v>0</v>
      </c>
      <c r="AZ3545" s="188">
        <v>0</v>
      </c>
      <c r="BA3545" s="187">
        <v>0</v>
      </c>
      <c r="BB3545" s="188">
        <v>0</v>
      </c>
      <c r="BC3545" s="187">
        <v>0</v>
      </c>
      <c r="BD3545" s="75"/>
      <c r="BE3545" s="75"/>
      <c r="BF3545" s="75"/>
      <c r="BH3545" s="74"/>
      <c r="BI3545" s="194"/>
      <c r="BJ3545" s="74"/>
    </row>
    <row r="3546" spans="1:62" ht="11.25" customHeight="1" x14ac:dyDescent="0.2">
      <c r="A3546" s="184" t="s">
        <v>3945</v>
      </c>
      <c r="B3546" s="185">
        <v>0</v>
      </c>
      <c r="C3546" s="828">
        <v>96827</v>
      </c>
      <c r="D3546" s="284">
        <v>250.92000000000002</v>
      </c>
      <c r="E3546" s="91">
        <v>2.0434817381642354</v>
      </c>
      <c r="F3546" s="186">
        <v>2700</v>
      </c>
      <c r="G3546" s="186">
        <v>5300</v>
      </c>
      <c r="H3546" s="186">
        <v>3837.2400000000002</v>
      </c>
      <c r="I3546" s="187">
        <v>72.40075471698114</v>
      </c>
      <c r="J3546" s="186">
        <v>3967.7979999999998</v>
      </c>
      <c r="K3546" s="186">
        <v>3683.7128805283232</v>
      </c>
      <c r="L3546" s="186">
        <v>676.26</v>
      </c>
      <c r="M3546" s="186">
        <v>18.358108298142113</v>
      </c>
      <c r="N3546" s="188">
        <v>0</v>
      </c>
      <c r="O3546" s="189">
        <v>0</v>
      </c>
      <c r="P3546" s="186">
        <v>0</v>
      </c>
      <c r="Q3546" s="189">
        <v>17.043710390498713</v>
      </c>
      <c r="R3546" s="189">
        <v>25.796928170234477</v>
      </c>
      <c r="S3546" s="189">
        <v>3411.9000000000005</v>
      </c>
      <c r="T3546" s="188">
        <v>3411.8999999999996</v>
      </c>
      <c r="U3546" s="187">
        <v>27.786367537233197</v>
      </c>
      <c r="V3546" s="189">
        <v>0</v>
      </c>
      <c r="W3546" s="189">
        <v>0</v>
      </c>
      <c r="X3546" s="188">
        <v>3411.8999999999996</v>
      </c>
      <c r="Y3546" s="188">
        <v>0</v>
      </c>
      <c r="Z3546" s="186">
        <v>1644.24</v>
      </c>
      <c r="AA3546" s="186">
        <v>0</v>
      </c>
      <c r="AB3546" s="186">
        <v>0</v>
      </c>
      <c r="AC3546" s="186">
        <v>0</v>
      </c>
      <c r="AD3546" s="188">
        <v>0</v>
      </c>
      <c r="AE3546" s="189">
        <v>0</v>
      </c>
      <c r="AF3546" s="189">
        <v>0</v>
      </c>
      <c r="AG3546" s="189">
        <v>0</v>
      </c>
      <c r="AH3546" s="191">
        <v>0</v>
      </c>
      <c r="AI3546" s="186">
        <v>3993.9859999999999</v>
      </c>
      <c r="AJ3546" s="192">
        <v>7506425633074</v>
      </c>
      <c r="AK3546" s="192" t="s">
        <v>262</v>
      </c>
      <c r="AL3546" s="90" t="s">
        <v>279</v>
      </c>
      <c r="AM3546" s="75">
        <v>96827</v>
      </c>
      <c r="AN3546" s="76"/>
      <c r="AO3546" s="188">
        <v>4229.5999999999995</v>
      </c>
      <c r="AP3546" s="188">
        <v>3870.9</v>
      </c>
      <c r="AQ3546" s="187">
        <v>110.59714285714286</v>
      </c>
      <c r="AR3546" s="188">
        <v>5007.18</v>
      </c>
      <c r="AS3546" s="187">
        <v>143.06228571428571</v>
      </c>
      <c r="AT3546" s="188">
        <v>3810.72</v>
      </c>
      <c r="AU3546" s="187">
        <v>90.660713215120779</v>
      </c>
      <c r="AV3546" s="188">
        <v>3170.1600000000003</v>
      </c>
      <c r="AW3546" s="187">
        <v>89.079790389253432</v>
      </c>
      <c r="AX3546" s="188">
        <v>4719.54</v>
      </c>
      <c r="AY3546" s="187">
        <v>72.054045801526712</v>
      </c>
      <c r="AZ3546" s="188">
        <v>4010.64</v>
      </c>
      <c r="BA3546" s="187">
        <v>106.9504</v>
      </c>
      <c r="BB3546" s="188">
        <v>3152.8199999999997</v>
      </c>
      <c r="BC3546" s="187">
        <v>78.820499999999996</v>
      </c>
      <c r="BD3546" s="75"/>
      <c r="BE3546" s="75"/>
      <c r="BF3546" s="75"/>
      <c r="BH3546" s="74"/>
      <c r="BI3546" s="194"/>
      <c r="BJ3546" s="74"/>
    </row>
    <row r="3547" spans="1:62" ht="11.25" customHeight="1" x14ac:dyDescent="0.2">
      <c r="A3547" s="184" t="s">
        <v>5040</v>
      </c>
      <c r="B3547" s="185">
        <v>0</v>
      </c>
      <c r="C3547" s="828">
        <v>96983</v>
      </c>
      <c r="D3547" s="284">
        <v>15617.279999999999</v>
      </c>
      <c r="E3547" s="91">
        <v>15.617279999999997</v>
      </c>
      <c r="F3547" s="186">
        <v>15170.96</v>
      </c>
      <c r="G3547" s="186">
        <v>32908.031999999999</v>
      </c>
      <c r="H3547" s="186">
        <v>5088</v>
      </c>
      <c r="I3547" s="187">
        <v>15.46127097481855</v>
      </c>
      <c r="J3547" s="186">
        <v>28613.312000000002</v>
      </c>
      <c r="K3547" s="186">
        <v>30000</v>
      </c>
      <c r="L3547" s="186">
        <v>21916.800000000003</v>
      </c>
      <c r="M3547" s="186">
        <v>73.056000000000012</v>
      </c>
      <c r="N3547" s="188">
        <v>11483.52</v>
      </c>
      <c r="O3547" s="189">
        <v>0</v>
      </c>
      <c r="P3547" s="186">
        <v>14012.16</v>
      </c>
      <c r="Q3547" s="189">
        <v>125.56728840058781</v>
      </c>
      <c r="R3547" s="189">
        <v>-1.2702339386646369</v>
      </c>
      <c r="S3547" s="189">
        <v>-1211.5200000000041</v>
      </c>
      <c r="T3547" s="188">
        <v>5312.6399999999994</v>
      </c>
      <c r="U3547" s="187">
        <v>5.3126399999999991</v>
      </c>
      <c r="V3547" s="189">
        <v>0</v>
      </c>
      <c r="W3547" s="189">
        <v>2528.64</v>
      </c>
      <c r="X3547" s="188">
        <v>2783.9999999999995</v>
      </c>
      <c r="Y3547" s="188">
        <v>0</v>
      </c>
      <c r="Z3547" s="186">
        <v>2784</v>
      </c>
      <c r="AA3547" s="186">
        <v>2784</v>
      </c>
      <c r="AB3547" s="186">
        <v>0</v>
      </c>
      <c r="AC3547" s="186">
        <v>0</v>
      </c>
      <c r="AD3547" s="188">
        <v>0</v>
      </c>
      <c r="AE3547" s="189">
        <v>0</v>
      </c>
      <c r="AF3547" s="189">
        <v>0</v>
      </c>
      <c r="AG3547" s="189">
        <v>0</v>
      </c>
      <c r="AH3547" s="191">
        <v>0</v>
      </c>
      <c r="AI3547" s="186">
        <v>0</v>
      </c>
      <c r="AJ3547" s="192">
        <v>7506425633074</v>
      </c>
      <c r="AK3547" s="192" t="s">
        <v>262</v>
      </c>
      <c r="AL3547" s="90" t="s">
        <v>279</v>
      </c>
      <c r="AM3547" s="75">
        <v>96983</v>
      </c>
      <c r="AN3547" s="76"/>
      <c r="AO3547" s="188">
        <v>11194.24</v>
      </c>
      <c r="AP3547" s="188">
        <v>21281.279999999999</v>
      </c>
      <c r="AQ3547" s="187">
        <v>52.281734430659618</v>
      </c>
      <c r="AR3547" s="188">
        <v>12301.439999999999</v>
      </c>
      <c r="AS3547" s="187">
        <v>87.867428571428562</v>
      </c>
      <c r="AT3547" s="188">
        <v>0</v>
      </c>
      <c r="AU3547" s="187">
        <v>0</v>
      </c>
      <c r="AV3547" s="188">
        <v>0</v>
      </c>
      <c r="AW3547" s="187">
        <v>0</v>
      </c>
      <c r="AX3547" s="188">
        <v>0</v>
      </c>
      <c r="AY3547" s="187">
        <v>0</v>
      </c>
      <c r="AZ3547" s="188">
        <v>0</v>
      </c>
      <c r="BA3547" s="187">
        <v>0</v>
      </c>
      <c r="BB3547" s="188">
        <v>0</v>
      </c>
      <c r="BC3547" s="187">
        <v>0</v>
      </c>
      <c r="BD3547" s="75"/>
      <c r="BE3547" s="75"/>
      <c r="BF3547" s="75"/>
      <c r="BH3547" s="74"/>
      <c r="BI3547" s="194"/>
      <c r="BJ3547" s="74"/>
    </row>
    <row r="3548" spans="1:62" ht="11.25" customHeight="1" x14ac:dyDescent="0.2">
      <c r="A3548" s="184" t="s">
        <v>5040</v>
      </c>
      <c r="B3548" s="185">
        <v>0</v>
      </c>
      <c r="C3548" s="828">
        <v>96984</v>
      </c>
      <c r="D3548" s="284">
        <v>12336</v>
      </c>
      <c r="E3548" s="91">
        <v>0</v>
      </c>
      <c r="F3548" s="186">
        <v>15170.96</v>
      </c>
      <c r="G3548" s="186">
        <v>15171</v>
      </c>
      <c r="H3548" s="186">
        <v>0</v>
      </c>
      <c r="I3548" s="187">
        <v>0</v>
      </c>
      <c r="J3548" s="186">
        <v>0</v>
      </c>
      <c r="K3548" s="186">
        <v>0</v>
      </c>
      <c r="L3548" s="186">
        <v>0</v>
      </c>
      <c r="M3548" s="186">
        <v>0</v>
      </c>
      <c r="N3548" s="188">
        <v>0</v>
      </c>
      <c r="O3548" s="189">
        <v>0</v>
      </c>
      <c r="P3548" s="186">
        <v>0</v>
      </c>
      <c r="Q3548" s="189">
        <v>0</v>
      </c>
      <c r="R3548" s="189">
        <v>0</v>
      </c>
      <c r="S3548" s="189">
        <v>12336</v>
      </c>
      <c r="T3548" s="188">
        <v>0</v>
      </c>
      <c r="U3548" s="187">
        <v>0</v>
      </c>
      <c r="V3548" s="189">
        <v>0</v>
      </c>
      <c r="W3548" s="189">
        <v>0</v>
      </c>
      <c r="X3548" s="188">
        <v>0</v>
      </c>
      <c r="Y3548" s="188">
        <v>0</v>
      </c>
      <c r="Z3548" s="186">
        <v>0</v>
      </c>
      <c r="AA3548" s="186">
        <v>0</v>
      </c>
      <c r="AB3548" s="186">
        <v>0</v>
      </c>
      <c r="AC3548" s="186">
        <v>0</v>
      </c>
      <c r="AD3548" s="188">
        <v>0</v>
      </c>
      <c r="AE3548" s="189">
        <v>0</v>
      </c>
      <c r="AF3548" s="189">
        <v>0</v>
      </c>
      <c r="AG3548" s="189">
        <v>0</v>
      </c>
      <c r="AH3548" s="191">
        <v>0</v>
      </c>
      <c r="AI3548" s="186">
        <v>0</v>
      </c>
      <c r="AJ3548" s="192">
        <v>7506425633074</v>
      </c>
      <c r="AK3548" s="192" t="s">
        <v>262</v>
      </c>
      <c r="AL3548" s="90" t="s">
        <v>279</v>
      </c>
      <c r="AM3548" s="75">
        <v>96984</v>
      </c>
      <c r="AN3548" s="76"/>
      <c r="AO3548" s="188">
        <v>0</v>
      </c>
      <c r="AP3548" s="188">
        <v>0</v>
      </c>
      <c r="AQ3548" s="187">
        <v>0</v>
      </c>
      <c r="AR3548" s="188">
        <v>0</v>
      </c>
      <c r="AS3548" s="187">
        <v>0</v>
      </c>
      <c r="AT3548" s="188">
        <v>0</v>
      </c>
      <c r="AU3548" s="187">
        <v>0</v>
      </c>
      <c r="AV3548" s="188">
        <v>0</v>
      </c>
      <c r="AW3548" s="187">
        <v>0</v>
      </c>
      <c r="AX3548" s="188">
        <v>0</v>
      </c>
      <c r="AY3548" s="187">
        <v>0</v>
      </c>
      <c r="AZ3548" s="188">
        <v>0</v>
      </c>
      <c r="BA3548" s="187">
        <v>0</v>
      </c>
      <c r="BB3548" s="188">
        <v>0</v>
      </c>
      <c r="BC3548" s="187">
        <v>0</v>
      </c>
      <c r="BD3548" s="75"/>
      <c r="BE3548" s="75"/>
      <c r="BF3548" s="75"/>
      <c r="BH3548" s="74"/>
      <c r="BI3548" s="194"/>
      <c r="BJ3548" s="74"/>
    </row>
    <row r="3549" spans="1:62" ht="11.25" customHeight="1" x14ac:dyDescent="0.2">
      <c r="A3549" s="184" t="s">
        <v>3946</v>
      </c>
      <c r="B3549" s="185">
        <v>0</v>
      </c>
      <c r="C3549" s="836">
        <v>96752</v>
      </c>
      <c r="D3549" s="284">
        <v>712.31999999999994</v>
      </c>
      <c r="E3549" s="91">
        <v>0</v>
      </c>
      <c r="F3549" s="186">
        <v>0</v>
      </c>
      <c r="G3549" s="186">
        <v>0</v>
      </c>
      <c r="H3549" s="186">
        <v>0</v>
      </c>
      <c r="I3549" s="187">
        <v>0</v>
      </c>
      <c r="J3549" s="186">
        <v>0</v>
      </c>
      <c r="K3549" s="186">
        <v>0</v>
      </c>
      <c r="L3549" s="186">
        <v>0</v>
      </c>
      <c r="M3549" s="186">
        <v>0</v>
      </c>
      <c r="N3549" s="188">
        <v>0</v>
      </c>
      <c r="O3549" s="189">
        <v>0</v>
      </c>
      <c r="P3549" s="186">
        <v>0</v>
      </c>
      <c r="Q3549" s="189">
        <v>0</v>
      </c>
      <c r="R3549" s="189">
        <v>0</v>
      </c>
      <c r="S3549" s="189">
        <v>712.31999999999994</v>
      </c>
      <c r="T3549" s="188">
        <v>712.31999999999994</v>
      </c>
      <c r="U3549" s="187">
        <v>0</v>
      </c>
      <c r="V3549" s="189">
        <v>0</v>
      </c>
      <c r="W3549" s="189">
        <v>0</v>
      </c>
      <c r="X3549" s="188">
        <v>712.31999999999994</v>
      </c>
      <c r="Y3549" s="188">
        <v>0</v>
      </c>
      <c r="Z3549" s="186">
        <v>0</v>
      </c>
      <c r="AA3549" s="186">
        <v>0</v>
      </c>
      <c r="AB3549" s="186">
        <v>0</v>
      </c>
      <c r="AC3549" s="186">
        <v>0</v>
      </c>
      <c r="AD3549" s="188">
        <v>0</v>
      </c>
      <c r="AE3549" s="189">
        <v>0</v>
      </c>
      <c r="AF3549" s="189">
        <v>0</v>
      </c>
      <c r="AG3549" s="189">
        <v>0</v>
      </c>
      <c r="AH3549" s="191">
        <v>0</v>
      </c>
      <c r="AI3549" s="186">
        <v>0</v>
      </c>
      <c r="AJ3549" s="192">
        <v>7501943454439</v>
      </c>
      <c r="AK3549" s="192">
        <v>96240</v>
      </c>
      <c r="AL3549" s="90" t="s">
        <v>279</v>
      </c>
      <c r="AM3549" s="75">
        <v>96752</v>
      </c>
      <c r="AN3549" s="76"/>
      <c r="AO3549" s="188">
        <v>-5.6000000000000005</v>
      </c>
      <c r="AP3549" s="188">
        <v>0</v>
      </c>
      <c r="AQ3549" s="187">
        <v>0</v>
      </c>
      <c r="AR3549" s="188">
        <v>0</v>
      </c>
      <c r="AS3549" s="187">
        <v>0</v>
      </c>
      <c r="AT3549" s="188">
        <v>-16.8</v>
      </c>
      <c r="AU3549" s="187">
        <v>-0.93161657101885031</v>
      </c>
      <c r="AV3549" s="188">
        <v>-53.76</v>
      </c>
      <c r="AW3549" s="187">
        <v>0</v>
      </c>
      <c r="AX3549" s="188">
        <v>-90.72</v>
      </c>
      <c r="AY3549" s="187">
        <v>0</v>
      </c>
      <c r="AZ3549" s="188">
        <v>-3.36</v>
      </c>
      <c r="BA3549" s="187">
        <v>0</v>
      </c>
      <c r="BB3549" s="188">
        <v>-70.56</v>
      </c>
      <c r="BC3549" s="187">
        <v>0</v>
      </c>
      <c r="BD3549" s="75"/>
      <c r="BE3549" s="75"/>
      <c r="BF3549" s="75"/>
      <c r="BH3549" s="74"/>
      <c r="BI3549" s="194"/>
      <c r="BJ3549" s="74"/>
    </row>
    <row r="3550" spans="1:62" ht="11.25" customHeight="1" x14ac:dyDescent="0.2">
      <c r="A3550" s="184" t="s">
        <v>3947</v>
      </c>
      <c r="B3550" s="185">
        <v>0</v>
      </c>
      <c r="C3550" s="836">
        <v>96753</v>
      </c>
      <c r="D3550" s="284">
        <v>10141.440000000002</v>
      </c>
      <c r="E3550" s="91">
        <v>14.446799761836578</v>
      </c>
      <c r="F3550" s="186">
        <v>20000</v>
      </c>
      <c r="G3550" s="186">
        <v>20000</v>
      </c>
      <c r="H3550" s="186">
        <v>0</v>
      </c>
      <c r="I3550" s="187">
        <v>0</v>
      </c>
      <c r="J3550" s="186">
        <v>29491.381999999998</v>
      </c>
      <c r="K3550" s="186">
        <v>21059.556788743263</v>
      </c>
      <c r="L3550" s="186">
        <v>3853.44</v>
      </c>
      <c r="M3550" s="186">
        <v>18.297820978168627</v>
      </c>
      <c r="N3550" s="188">
        <v>3874.5600000000004</v>
      </c>
      <c r="O3550" s="189">
        <v>5414.4</v>
      </c>
      <c r="P3550" s="186">
        <v>10817.279999999999</v>
      </c>
      <c r="Q3550" s="189">
        <v>49.74578675221121</v>
      </c>
      <c r="R3550" s="189">
        <v>6.3964449004119261</v>
      </c>
      <c r="S3550" s="189">
        <v>6288.0000000000018</v>
      </c>
      <c r="T3550" s="188">
        <v>6284.16</v>
      </c>
      <c r="U3550" s="187">
        <v>8.9519832677946063</v>
      </c>
      <c r="V3550" s="189">
        <v>2522.88</v>
      </c>
      <c r="W3550" s="189">
        <v>1528.32</v>
      </c>
      <c r="X3550" s="188">
        <v>2232.96</v>
      </c>
      <c r="Y3550" s="188">
        <v>328.32</v>
      </c>
      <c r="Z3550" s="186">
        <v>7.68</v>
      </c>
      <c r="AA3550" s="186">
        <v>7.68</v>
      </c>
      <c r="AB3550" s="186">
        <v>0</v>
      </c>
      <c r="AC3550" s="186">
        <v>0</v>
      </c>
      <c r="AD3550" s="188">
        <v>0</v>
      </c>
      <c r="AE3550" s="189">
        <v>0</v>
      </c>
      <c r="AF3550" s="189">
        <v>0</v>
      </c>
      <c r="AG3550" s="189">
        <v>0</v>
      </c>
      <c r="AH3550" s="191">
        <v>0</v>
      </c>
      <c r="AI3550" s="186">
        <v>23741.385000000002</v>
      </c>
      <c r="AJ3550" s="192">
        <v>7506425618200</v>
      </c>
      <c r="AK3550" s="192">
        <v>96753</v>
      </c>
      <c r="AL3550" s="90" t="s">
        <v>279</v>
      </c>
      <c r="AM3550" s="75">
        <v>96753</v>
      </c>
      <c r="AN3550" s="76"/>
      <c r="AO3550" s="188">
        <v>19452.8</v>
      </c>
      <c r="AP3550" s="188">
        <v>18336</v>
      </c>
      <c r="AQ3550" s="187">
        <v>73.356954838224425</v>
      </c>
      <c r="AR3550" s="188">
        <v>20659.2</v>
      </c>
      <c r="AS3550" s="187">
        <v>82.701343436471547</v>
      </c>
      <c r="AT3550" s="188">
        <v>19363.200000000004</v>
      </c>
      <c r="AU3550" s="187">
        <v>62.388136356123269</v>
      </c>
      <c r="AV3550" s="188">
        <v>18499.2</v>
      </c>
      <c r="AW3550" s="187">
        <v>80.088951935329305</v>
      </c>
      <c r="AX3550" s="188">
        <v>18144</v>
      </c>
      <c r="AY3550" s="187">
        <v>75.597127655635916</v>
      </c>
      <c r="AZ3550" s="188">
        <v>23861.760000000006</v>
      </c>
      <c r="BA3550" s="187">
        <v>96.837628343005591</v>
      </c>
      <c r="BB3550" s="188">
        <v>14666.880000000001</v>
      </c>
      <c r="BC3550" s="187">
        <v>81.099695880563999</v>
      </c>
      <c r="BD3550" s="75"/>
      <c r="BE3550" s="75"/>
      <c r="BF3550" s="75"/>
      <c r="BH3550" s="74"/>
      <c r="BI3550" s="194"/>
      <c r="BJ3550" s="74"/>
    </row>
    <row r="3551" spans="1:62" ht="11.25" customHeight="1" x14ac:dyDescent="0.3">
      <c r="A3551" s="184" t="s">
        <v>3948</v>
      </c>
      <c r="B3551" s="185">
        <v>0</v>
      </c>
      <c r="C3551" s="858">
        <v>96235</v>
      </c>
      <c r="D3551" s="284">
        <v>1E-4</v>
      </c>
      <c r="E3551" s="91">
        <v>0</v>
      </c>
      <c r="F3551" s="186">
        <v>0</v>
      </c>
      <c r="G3551" s="186">
        <v>0</v>
      </c>
      <c r="H3551" s="186">
        <v>0</v>
      </c>
      <c r="I3551" s="187">
        <v>0</v>
      </c>
      <c r="J3551" s="186">
        <v>0</v>
      </c>
      <c r="K3551" s="186">
        <v>0</v>
      </c>
      <c r="L3551" s="186">
        <v>0</v>
      </c>
      <c r="M3551" s="186">
        <v>0</v>
      </c>
      <c r="N3551" s="188">
        <v>0</v>
      </c>
      <c r="O3551" s="189">
        <v>2298.6</v>
      </c>
      <c r="P3551" s="186">
        <v>2298.6</v>
      </c>
      <c r="Q3551" s="189">
        <v>0</v>
      </c>
      <c r="R3551" s="189">
        <v>0</v>
      </c>
      <c r="S3551" s="189">
        <v>1E-4</v>
      </c>
      <c r="T3551" s="188">
        <v>0</v>
      </c>
      <c r="U3551" s="187">
        <v>0</v>
      </c>
      <c r="V3551" s="189">
        <v>0</v>
      </c>
      <c r="W3551" s="189">
        <v>0</v>
      </c>
      <c r="X3551" s="188">
        <v>0</v>
      </c>
      <c r="Y3551" s="188">
        <v>0</v>
      </c>
      <c r="Z3551" s="186">
        <v>0</v>
      </c>
      <c r="AA3551" s="186">
        <v>0</v>
      </c>
      <c r="AB3551" s="186">
        <v>0</v>
      </c>
      <c r="AC3551" s="186">
        <v>0</v>
      </c>
      <c r="AD3551" s="188">
        <v>0</v>
      </c>
      <c r="AE3551" s="189">
        <v>0</v>
      </c>
      <c r="AF3551" s="189">
        <v>0</v>
      </c>
      <c r="AG3551" s="189">
        <v>0</v>
      </c>
      <c r="AH3551" s="191">
        <v>0</v>
      </c>
      <c r="AI3551" s="186">
        <v>0</v>
      </c>
      <c r="AJ3551" s="192">
        <v>7501943471962</v>
      </c>
      <c r="AK3551" s="192" t="s">
        <v>262</v>
      </c>
      <c r="AL3551" s="90" t="s">
        <v>278</v>
      </c>
      <c r="AM3551" s="75">
        <v>96235</v>
      </c>
      <c r="AO3551" s="188">
        <v>0</v>
      </c>
      <c r="AP3551" s="188">
        <v>0</v>
      </c>
      <c r="AQ3551" s="187">
        <v>0</v>
      </c>
      <c r="AR3551" s="188">
        <v>0</v>
      </c>
      <c r="AS3551" s="187">
        <v>0</v>
      </c>
      <c r="AT3551" s="188">
        <v>0</v>
      </c>
      <c r="AU3551" s="187">
        <v>0</v>
      </c>
      <c r="AV3551" s="188">
        <v>0</v>
      </c>
      <c r="AW3551" s="187">
        <v>0</v>
      </c>
      <c r="AX3551" s="188">
        <v>0</v>
      </c>
      <c r="AY3551" s="187">
        <v>0</v>
      </c>
      <c r="AZ3551" s="188">
        <v>0</v>
      </c>
      <c r="BA3551" s="187">
        <v>0</v>
      </c>
      <c r="BB3551" s="188">
        <v>0</v>
      </c>
      <c r="BC3551" s="187">
        <v>0</v>
      </c>
      <c r="BD3551" s="75"/>
      <c r="BE3551" s="75"/>
      <c r="BF3551" s="75"/>
      <c r="BH3551" s="74"/>
      <c r="BI3551" s="194"/>
      <c r="BJ3551" s="74"/>
    </row>
    <row r="3552" spans="1:62" ht="11.25" customHeight="1" x14ac:dyDescent="0.3">
      <c r="A3552" s="184" t="s">
        <v>3949</v>
      </c>
      <c r="B3552" s="185" t="s">
        <v>44</v>
      </c>
      <c r="C3552" s="828">
        <v>96459</v>
      </c>
      <c r="D3552" s="284">
        <v>1E-4</v>
      </c>
      <c r="E3552" s="91">
        <v>0</v>
      </c>
      <c r="F3552" s="186">
        <v>0</v>
      </c>
      <c r="G3552" s="186">
        <v>0</v>
      </c>
      <c r="H3552" s="186">
        <v>0</v>
      </c>
      <c r="I3552" s="187">
        <v>0</v>
      </c>
      <c r="J3552" s="186">
        <v>0</v>
      </c>
      <c r="K3552" s="186">
        <v>0</v>
      </c>
      <c r="L3552" s="186">
        <v>0</v>
      </c>
      <c r="M3552" s="186">
        <v>0</v>
      </c>
      <c r="N3552" s="188">
        <v>0</v>
      </c>
      <c r="O3552" s="189">
        <v>0</v>
      </c>
      <c r="P3552" s="186">
        <v>0</v>
      </c>
      <c r="Q3552" s="189">
        <v>0</v>
      </c>
      <c r="R3552" s="189">
        <v>0</v>
      </c>
      <c r="S3552" s="189">
        <v>1E-4</v>
      </c>
      <c r="T3552" s="188">
        <v>0</v>
      </c>
      <c r="U3552" s="187">
        <v>0</v>
      </c>
      <c r="V3552" s="189">
        <v>0</v>
      </c>
      <c r="W3552" s="189">
        <v>0</v>
      </c>
      <c r="X3552" s="188">
        <v>0</v>
      </c>
      <c r="Y3552" s="188">
        <v>0</v>
      </c>
      <c r="Z3552" s="186">
        <v>0</v>
      </c>
      <c r="AA3552" s="186">
        <v>0</v>
      </c>
      <c r="AB3552" s="186">
        <v>0</v>
      </c>
      <c r="AC3552" s="186">
        <v>0</v>
      </c>
      <c r="AD3552" s="188">
        <v>0</v>
      </c>
      <c r="AE3552" s="189">
        <v>0</v>
      </c>
      <c r="AF3552" s="189">
        <v>0</v>
      </c>
      <c r="AG3552" s="189">
        <v>0</v>
      </c>
      <c r="AH3552" s="191">
        <v>0</v>
      </c>
      <c r="AI3552" s="186">
        <v>0</v>
      </c>
      <c r="AJ3552" s="192">
        <v>7501943471962</v>
      </c>
      <c r="AK3552" s="192">
        <v>96235</v>
      </c>
      <c r="AL3552" s="90" t="s">
        <v>278</v>
      </c>
      <c r="AM3552" s="75">
        <v>96459</v>
      </c>
      <c r="AO3552" s="188">
        <v>0</v>
      </c>
      <c r="AP3552" s="188">
        <v>0</v>
      </c>
      <c r="AQ3552" s="187">
        <v>0</v>
      </c>
      <c r="AR3552" s="188">
        <v>0</v>
      </c>
      <c r="AS3552" s="187">
        <v>0</v>
      </c>
      <c r="AT3552" s="188">
        <v>0</v>
      </c>
      <c r="AU3552" s="187">
        <v>0</v>
      </c>
      <c r="AV3552" s="188">
        <v>0</v>
      </c>
      <c r="AW3552" s="187">
        <v>0</v>
      </c>
      <c r="AX3552" s="188">
        <v>0</v>
      </c>
      <c r="AY3552" s="187">
        <v>0</v>
      </c>
      <c r="AZ3552" s="188">
        <v>0</v>
      </c>
      <c r="BA3552" s="187">
        <v>0</v>
      </c>
      <c r="BB3552" s="188">
        <v>0</v>
      </c>
      <c r="BC3552" s="187">
        <v>0</v>
      </c>
      <c r="BD3552" s="75"/>
      <c r="BE3552" s="75"/>
      <c r="BF3552" s="75"/>
      <c r="BH3552" s="74"/>
      <c r="BI3552" s="194"/>
      <c r="BJ3552" s="74"/>
    </row>
    <row r="3553" spans="1:62" ht="11.25" customHeight="1" x14ac:dyDescent="0.3">
      <c r="A3553" s="184" t="s">
        <v>3950</v>
      </c>
      <c r="B3553" s="185">
        <v>0</v>
      </c>
      <c r="C3553" s="828">
        <v>96580</v>
      </c>
      <c r="D3553" s="284">
        <v>1E-4</v>
      </c>
      <c r="E3553" s="91">
        <v>0</v>
      </c>
      <c r="F3553" s="186">
        <v>0</v>
      </c>
      <c r="G3553" s="186">
        <v>0</v>
      </c>
      <c r="H3553" s="186">
        <v>0</v>
      </c>
      <c r="I3553" s="187">
        <v>0</v>
      </c>
      <c r="J3553" s="186">
        <v>0</v>
      </c>
      <c r="K3553" s="186">
        <v>0</v>
      </c>
      <c r="L3553" s="186">
        <v>0</v>
      </c>
      <c r="M3553" s="186">
        <v>0</v>
      </c>
      <c r="N3553" s="188">
        <v>0</v>
      </c>
      <c r="O3553" s="189">
        <v>0</v>
      </c>
      <c r="P3553" s="186">
        <v>0</v>
      </c>
      <c r="Q3553" s="189">
        <v>0</v>
      </c>
      <c r="R3553" s="189">
        <v>0</v>
      </c>
      <c r="S3553" s="189">
        <v>1E-4</v>
      </c>
      <c r="T3553" s="188">
        <v>0</v>
      </c>
      <c r="U3553" s="187">
        <v>0</v>
      </c>
      <c r="V3553" s="189">
        <v>0</v>
      </c>
      <c r="W3553" s="189">
        <v>0</v>
      </c>
      <c r="X3553" s="188">
        <v>0</v>
      </c>
      <c r="Y3553" s="188">
        <v>0</v>
      </c>
      <c r="Z3553" s="186">
        <v>0</v>
      </c>
      <c r="AA3553" s="186">
        <v>0</v>
      </c>
      <c r="AB3553" s="186">
        <v>0</v>
      </c>
      <c r="AC3553" s="186">
        <v>0</v>
      </c>
      <c r="AD3553" s="188">
        <v>0</v>
      </c>
      <c r="AE3553" s="189">
        <v>0</v>
      </c>
      <c r="AF3553" s="189">
        <v>0</v>
      </c>
      <c r="AG3553" s="189">
        <v>0</v>
      </c>
      <c r="AH3553" s="191">
        <v>0</v>
      </c>
      <c r="AI3553" s="186">
        <v>0</v>
      </c>
      <c r="AJ3553" s="192">
        <v>7501943471962</v>
      </c>
      <c r="AK3553" s="192">
        <v>96235</v>
      </c>
      <c r="AL3553" s="90" t="s">
        <v>278</v>
      </c>
      <c r="AM3553" s="75">
        <v>96580</v>
      </c>
      <c r="AO3553" s="188">
        <v>0</v>
      </c>
      <c r="AP3553" s="188">
        <v>0</v>
      </c>
      <c r="AQ3553" s="187">
        <v>0</v>
      </c>
      <c r="AR3553" s="188">
        <v>0</v>
      </c>
      <c r="AS3553" s="187">
        <v>0</v>
      </c>
      <c r="AT3553" s="188">
        <v>0</v>
      </c>
      <c r="AU3553" s="187">
        <v>0</v>
      </c>
      <c r="AV3553" s="188">
        <v>0</v>
      </c>
      <c r="AW3553" s="187">
        <v>0</v>
      </c>
      <c r="AX3553" s="188">
        <v>0</v>
      </c>
      <c r="AY3553" s="187">
        <v>0</v>
      </c>
      <c r="AZ3553" s="188">
        <v>0</v>
      </c>
      <c r="BA3553" s="187">
        <v>0</v>
      </c>
      <c r="BB3553" s="188">
        <v>0</v>
      </c>
      <c r="BC3553" s="187">
        <v>0</v>
      </c>
      <c r="BD3553" s="75"/>
      <c r="BE3553" s="75"/>
      <c r="BF3553" s="75"/>
      <c r="BH3553" s="74"/>
      <c r="BI3553" s="194"/>
      <c r="BJ3553" s="74"/>
    </row>
    <row r="3554" spans="1:62" ht="11.25" customHeight="1" x14ac:dyDescent="0.3">
      <c r="A3554" s="184" t="s">
        <v>3951</v>
      </c>
      <c r="B3554" s="185">
        <v>0</v>
      </c>
      <c r="C3554" s="828">
        <v>96410</v>
      </c>
      <c r="D3554" s="284">
        <v>1E-4</v>
      </c>
      <c r="E3554" s="91">
        <v>0</v>
      </c>
      <c r="F3554" s="186">
        <v>0</v>
      </c>
      <c r="G3554" s="186">
        <v>0</v>
      </c>
      <c r="H3554" s="186">
        <v>0</v>
      </c>
      <c r="I3554" s="187">
        <v>0</v>
      </c>
      <c r="J3554" s="186">
        <v>0</v>
      </c>
      <c r="K3554" s="186">
        <v>0</v>
      </c>
      <c r="L3554" s="186">
        <v>0</v>
      </c>
      <c r="M3554" s="186">
        <v>0</v>
      </c>
      <c r="N3554" s="188">
        <v>0</v>
      </c>
      <c r="O3554" s="189">
        <v>0</v>
      </c>
      <c r="P3554" s="186">
        <v>0</v>
      </c>
      <c r="Q3554" s="189">
        <v>0</v>
      </c>
      <c r="R3554" s="189">
        <v>0</v>
      </c>
      <c r="S3554" s="189">
        <v>1E-4</v>
      </c>
      <c r="T3554" s="188">
        <v>0</v>
      </c>
      <c r="U3554" s="187">
        <v>0</v>
      </c>
      <c r="V3554" s="189">
        <v>0</v>
      </c>
      <c r="W3554" s="189">
        <v>0</v>
      </c>
      <c r="X3554" s="188">
        <v>0</v>
      </c>
      <c r="Y3554" s="188">
        <v>0</v>
      </c>
      <c r="Z3554" s="186">
        <v>0</v>
      </c>
      <c r="AA3554" s="186">
        <v>0</v>
      </c>
      <c r="AB3554" s="186">
        <v>0</v>
      </c>
      <c r="AC3554" s="186">
        <v>0</v>
      </c>
      <c r="AD3554" s="188">
        <v>0</v>
      </c>
      <c r="AE3554" s="189">
        <v>0</v>
      </c>
      <c r="AF3554" s="189">
        <v>0</v>
      </c>
      <c r="AG3554" s="189">
        <v>0</v>
      </c>
      <c r="AH3554" s="191">
        <v>0</v>
      </c>
      <c r="AI3554" s="186">
        <v>0</v>
      </c>
      <c r="AJ3554" s="192">
        <v>7501943471962</v>
      </c>
      <c r="AK3554" s="192">
        <v>96235</v>
      </c>
      <c r="AL3554" s="90" t="s">
        <v>278</v>
      </c>
      <c r="AM3554" s="75">
        <v>96410</v>
      </c>
      <c r="AO3554" s="188">
        <v>0</v>
      </c>
      <c r="AP3554" s="188">
        <v>0</v>
      </c>
      <c r="AQ3554" s="187">
        <v>0</v>
      </c>
      <c r="AR3554" s="188">
        <v>0</v>
      </c>
      <c r="AS3554" s="187">
        <v>0</v>
      </c>
      <c r="AT3554" s="188">
        <v>0</v>
      </c>
      <c r="AU3554" s="187">
        <v>0</v>
      </c>
      <c r="AV3554" s="188">
        <v>0</v>
      </c>
      <c r="AW3554" s="187">
        <v>0</v>
      </c>
      <c r="AX3554" s="188">
        <v>0</v>
      </c>
      <c r="AY3554" s="187">
        <v>0</v>
      </c>
      <c r="AZ3554" s="188">
        <v>0</v>
      </c>
      <c r="BA3554" s="187">
        <v>0</v>
      </c>
      <c r="BB3554" s="188">
        <v>0</v>
      </c>
      <c r="BC3554" s="187">
        <v>0</v>
      </c>
      <c r="BD3554" s="75"/>
      <c r="BE3554" s="75"/>
      <c r="BF3554" s="75"/>
      <c r="BH3554" s="74"/>
      <c r="BI3554" s="194"/>
      <c r="BJ3554" s="74"/>
    </row>
    <row r="3555" spans="1:62" ht="11.25" customHeight="1" x14ac:dyDescent="0.3">
      <c r="A3555" s="184" t="s">
        <v>3952</v>
      </c>
      <c r="B3555" s="185">
        <v>0</v>
      </c>
      <c r="C3555" s="828">
        <v>96424</v>
      </c>
      <c r="D3555" s="284">
        <v>1E-4</v>
      </c>
      <c r="E3555" s="91">
        <v>0</v>
      </c>
      <c r="F3555" s="186">
        <v>0</v>
      </c>
      <c r="G3555" s="186">
        <v>0</v>
      </c>
      <c r="H3555" s="186">
        <v>0</v>
      </c>
      <c r="I3555" s="187">
        <v>0</v>
      </c>
      <c r="J3555" s="186">
        <v>0</v>
      </c>
      <c r="K3555" s="186">
        <v>0</v>
      </c>
      <c r="L3555" s="186">
        <v>0</v>
      </c>
      <c r="M3555" s="186">
        <v>0</v>
      </c>
      <c r="N3555" s="188">
        <v>0</v>
      </c>
      <c r="O3555" s="189">
        <v>0</v>
      </c>
      <c r="P3555" s="186">
        <v>0</v>
      </c>
      <c r="Q3555" s="189">
        <v>0</v>
      </c>
      <c r="R3555" s="189">
        <v>0</v>
      </c>
      <c r="S3555" s="189">
        <v>1E-4</v>
      </c>
      <c r="T3555" s="188">
        <v>0</v>
      </c>
      <c r="U3555" s="187">
        <v>0</v>
      </c>
      <c r="V3555" s="189">
        <v>0</v>
      </c>
      <c r="W3555" s="189">
        <v>0</v>
      </c>
      <c r="X3555" s="188">
        <v>0</v>
      </c>
      <c r="Y3555" s="188">
        <v>0</v>
      </c>
      <c r="Z3555" s="186">
        <v>0</v>
      </c>
      <c r="AA3555" s="186">
        <v>0</v>
      </c>
      <c r="AB3555" s="186">
        <v>0</v>
      </c>
      <c r="AC3555" s="186">
        <v>0</v>
      </c>
      <c r="AD3555" s="188">
        <v>0</v>
      </c>
      <c r="AE3555" s="189">
        <v>0</v>
      </c>
      <c r="AF3555" s="189">
        <v>0</v>
      </c>
      <c r="AG3555" s="189">
        <v>0</v>
      </c>
      <c r="AH3555" s="191">
        <v>0</v>
      </c>
      <c r="AI3555" s="186">
        <v>0</v>
      </c>
      <c r="AJ3555" s="192">
        <v>7501943471962</v>
      </c>
      <c r="AK3555" s="192">
        <v>96235</v>
      </c>
      <c r="AL3555" s="90" t="s">
        <v>278</v>
      </c>
      <c r="AM3555" s="75">
        <v>96424</v>
      </c>
      <c r="AO3555" s="188">
        <v>0</v>
      </c>
      <c r="AP3555" s="188">
        <v>0</v>
      </c>
      <c r="AQ3555" s="187">
        <v>0</v>
      </c>
      <c r="AR3555" s="188">
        <v>0</v>
      </c>
      <c r="AS3555" s="187">
        <v>0</v>
      </c>
      <c r="AT3555" s="188">
        <v>0</v>
      </c>
      <c r="AU3555" s="187">
        <v>0</v>
      </c>
      <c r="AV3555" s="188">
        <v>0</v>
      </c>
      <c r="AW3555" s="187">
        <v>0</v>
      </c>
      <c r="AX3555" s="188">
        <v>0</v>
      </c>
      <c r="AY3555" s="187">
        <v>0</v>
      </c>
      <c r="AZ3555" s="188">
        <v>0</v>
      </c>
      <c r="BA3555" s="187">
        <v>0</v>
      </c>
      <c r="BB3555" s="188">
        <v>0</v>
      </c>
      <c r="BC3555" s="187">
        <v>0</v>
      </c>
      <c r="BD3555" s="75"/>
      <c r="BE3555" s="75"/>
      <c r="BF3555" s="75"/>
      <c r="BH3555" s="74"/>
      <c r="BI3555" s="194"/>
      <c r="BJ3555" s="74"/>
    </row>
    <row r="3556" spans="1:62" ht="11.25" customHeight="1" x14ac:dyDescent="0.3">
      <c r="A3556" s="184" t="s">
        <v>3953</v>
      </c>
      <c r="B3556" s="185">
        <v>0</v>
      </c>
      <c r="C3556" s="828">
        <v>96661</v>
      </c>
      <c r="D3556" s="284">
        <v>40379.4</v>
      </c>
      <c r="E3556" s="91">
        <v>14.1865012664085</v>
      </c>
      <c r="F3556" s="186">
        <v>89000</v>
      </c>
      <c r="G3556" s="186">
        <v>89000</v>
      </c>
      <c r="H3556" s="186">
        <v>21383</v>
      </c>
      <c r="I3556" s="187">
        <v>24.025842696629212</v>
      </c>
      <c r="J3556" s="186">
        <v>93021.378000000012</v>
      </c>
      <c r="K3556" s="186">
        <v>85389.764343684248</v>
      </c>
      <c r="L3556" s="186">
        <v>12060</v>
      </c>
      <c r="M3556" s="186">
        <v>14.123472634799469</v>
      </c>
      <c r="N3556" s="188">
        <v>0</v>
      </c>
      <c r="O3556" s="189">
        <v>0</v>
      </c>
      <c r="P3556" s="225">
        <v>698.4</v>
      </c>
      <c r="Q3556" s="189">
        <v>13.715556869088735</v>
      </c>
      <c r="R3556" s="189">
        <v>16.029347576424851</v>
      </c>
      <c r="S3556" s="189">
        <v>49702.400000000001</v>
      </c>
      <c r="T3556" s="188">
        <v>47755.8</v>
      </c>
      <c r="U3556" s="187">
        <v>16.77805309584469</v>
      </c>
      <c r="V3556" s="189">
        <v>16246.8</v>
      </c>
      <c r="W3556" s="189">
        <v>698.4</v>
      </c>
      <c r="X3556" s="188">
        <v>30810.600000000002</v>
      </c>
      <c r="Y3556" s="188">
        <v>13795.2</v>
      </c>
      <c r="Z3556" s="186">
        <v>2818.8</v>
      </c>
      <c r="AA3556" s="186">
        <v>0</v>
      </c>
      <c r="AB3556" s="186">
        <v>0</v>
      </c>
      <c r="AC3556" s="186">
        <v>0</v>
      </c>
      <c r="AD3556" s="188">
        <v>75.599999999998545</v>
      </c>
      <c r="AE3556" s="189">
        <v>0</v>
      </c>
      <c r="AF3556" s="189">
        <v>0</v>
      </c>
      <c r="AG3556" s="189">
        <v>0</v>
      </c>
      <c r="AH3556" s="191">
        <v>0</v>
      </c>
      <c r="AI3556" s="186">
        <v>89965.646999999997</v>
      </c>
      <c r="AJ3556" s="192">
        <v>7501943471962</v>
      </c>
      <c r="AK3556" s="192">
        <v>96235</v>
      </c>
      <c r="AL3556" s="90" t="s">
        <v>279</v>
      </c>
      <c r="AM3556" s="75">
        <v>96661</v>
      </c>
      <c r="AO3556" s="188">
        <v>69462</v>
      </c>
      <c r="AP3556" s="188">
        <v>62497.8</v>
      </c>
      <c r="AQ3556" s="187">
        <v>78.951614006549789</v>
      </c>
      <c r="AR3556" s="188">
        <v>52487.999999999993</v>
      </c>
      <c r="AS3556" s="187">
        <v>58.78789810662154</v>
      </c>
      <c r="AT3556" s="188">
        <v>93400.200000000012</v>
      </c>
      <c r="AU3556" s="187">
        <v>116.06590078496792</v>
      </c>
      <c r="AV3556" s="188">
        <v>77740.200000000012</v>
      </c>
      <c r="AW3556" s="187">
        <v>104.17265902466906</v>
      </c>
      <c r="AX3556" s="188">
        <v>51130.8</v>
      </c>
      <c r="AY3556" s="187">
        <v>59.23849283109589</v>
      </c>
      <c r="AZ3556" s="188">
        <v>87978.599999999991</v>
      </c>
      <c r="BA3556" s="187">
        <v>95.428467932298162</v>
      </c>
      <c r="BB3556" s="188">
        <v>100143</v>
      </c>
      <c r="BC3556" s="187">
        <v>116.75835452540862</v>
      </c>
      <c r="BD3556" s="75"/>
      <c r="BE3556" s="75"/>
      <c r="BF3556" s="75"/>
      <c r="BH3556" s="74"/>
      <c r="BI3556" s="194"/>
      <c r="BJ3556" s="74"/>
    </row>
    <row r="3557" spans="1:62" ht="11.25" customHeight="1" x14ac:dyDescent="0.3">
      <c r="A3557" s="184" t="s">
        <v>3954</v>
      </c>
      <c r="B3557" s="185">
        <v>0</v>
      </c>
      <c r="C3557" s="828">
        <v>96733</v>
      </c>
      <c r="D3557" s="284">
        <v>1E-4</v>
      </c>
      <c r="E3557" s="91">
        <v>0</v>
      </c>
      <c r="F3557" s="186">
        <v>0</v>
      </c>
      <c r="G3557" s="186">
        <v>0</v>
      </c>
      <c r="H3557" s="186">
        <v>0</v>
      </c>
      <c r="I3557" s="187">
        <v>0</v>
      </c>
      <c r="J3557" s="186">
        <v>0</v>
      </c>
      <c r="K3557" s="186">
        <v>0</v>
      </c>
      <c r="L3557" s="186">
        <v>0</v>
      </c>
      <c r="M3557" s="186">
        <v>0</v>
      </c>
      <c r="N3557" s="188">
        <v>0</v>
      </c>
      <c r="O3557" s="189">
        <v>0</v>
      </c>
      <c r="P3557" s="225">
        <v>0</v>
      </c>
      <c r="Q3557" s="189">
        <v>0</v>
      </c>
      <c r="R3557" s="189">
        <v>0</v>
      </c>
      <c r="S3557" s="189">
        <v>1E-4</v>
      </c>
      <c r="T3557" s="188">
        <v>0</v>
      </c>
      <c r="U3557" s="187">
        <v>0</v>
      </c>
      <c r="V3557" s="189">
        <v>0</v>
      </c>
      <c r="W3557" s="189">
        <v>0</v>
      </c>
      <c r="X3557" s="188">
        <v>0</v>
      </c>
      <c r="Y3557" s="188">
        <v>0</v>
      </c>
      <c r="Z3557" s="186">
        <v>0</v>
      </c>
      <c r="AA3557" s="186">
        <v>0</v>
      </c>
      <c r="AB3557" s="186">
        <v>0</v>
      </c>
      <c r="AC3557" s="186">
        <v>0</v>
      </c>
      <c r="AD3557" s="188">
        <v>0</v>
      </c>
      <c r="AE3557" s="189">
        <v>0</v>
      </c>
      <c r="AF3557" s="189">
        <v>0</v>
      </c>
      <c r="AG3557" s="189">
        <v>0</v>
      </c>
      <c r="AH3557" s="191">
        <v>0</v>
      </c>
      <c r="AI3557" s="186">
        <v>0</v>
      </c>
      <c r="AJ3557" s="192">
        <v>7501943471962</v>
      </c>
      <c r="AK3557" s="192">
        <v>96235</v>
      </c>
      <c r="AL3557" s="90" t="s">
        <v>279</v>
      </c>
      <c r="AM3557" s="75">
        <v>96733</v>
      </c>
      <c r="AO3557" s="188">
        <v>0</v>
      </c>
      <c r="AP3557" s="188">
        <v>0</v>
      </c>
      <c r="AQ3557" s="187">
        <v>0</v>
      </c>
      <c r="AR3557" s="188">
        <v>0</v>
      </c>
      <c r="AS3557" s="187">
        <v>0</v>
      </c>
      <c r="AT3557" s="188">
        <v>0</v>
      </c>
      <c r="AU3557" s="187">
        <v>0</v>
      </c>
      <c r="AV3557" s="188">
        <v>0</v>
      </c>
      <c r="AW3557" s="187">
        <v>0</v>
      </c>
      <c r="AX3557" s="188">
        <v>0</v>
      </c>
      <c r="AY3557" s="187">
        <v>0</v>
      </c>
      <c r="AZ3557" s="188">
        <v>0</v>
      </c>
      <c r="BA3557" s="187">
        <v>0</v>
      </c>
      <c r="BB3557" s="188">
        <v>0</v>
      </c>
      <c r="BC3557" s="187">
        <v>0</v>
      </c>
      <c r="BD3557" s="75"/>
      <c r="BE3557" s="75"/>
      <c r="BF3557" s="75"/>
      <c r="BH3557" s="74"/>
      <c r="BI3557" s="194"/>
      <c r="BJ3557" s="74"/>
    </row>
    <row r="3558" spans="1:62" ht="11.25" customHeight="1" x14ac:dyDescent="0.3">
      <c r="A3558" s="184" t="s">
        <v>3955</v>
      </c>
      <c r="B3558" s="185">
        <v>0</v>
      </c>
      <c r="C3558" s="828">
        <v>96683</v>
      </c>
      <c r="D3558" s="284">
        <v>1E-4</v>
      </c>
      <c r="E3558" s="91">
        <v>0</v>
      </c>
      <c r="F3558" s="186">
        <v>0</v>
      </c>
      <c r="G3558" s="186">
        <v>0</v>
      </c>
      <c r="H3558" s="186">
        <v>0</v>
      </c>
      <c r="I3558" s="187">
        <v>0</v>
      </c>
      <c r="J3558" s="186">
        <v>0</v>
      </c>
      <c r="K3558" s="186">
        <v>0</v>
      </c>
      <c r="L3558" s="186">
        <v>0</v>
      </c>
      <c r="M3558" s="186">
        <v>0</v>
      </c>
      <c r="N3558" s="188">
        <v>0</v>
      </c>
      <c r="O3558" s="189">
        <v>0</v>
      </c>
      <c r="P3558" s="186">
        <v>0</v>
      </c>
      <c r="Q3558" s="189">
        <v>0</v>
      </c>
      <c r="R3558" s="189">
        <v>0</v>
      </c>
      <c r="S3558" s="189">
        <v>1E-4</v>
      </c>
      <c r="T3558" s="188">
        <v>0</v>
      </c>
      <c r="U3558" s="187">
        <v>0</v>
      </c>
      <c r="V3558" s="189">
        <v>0</v>
      </c>
      <c r="W3558" s="189">
        <v>0</v>
      </c>
      <c r="X3558" s="188">
        <v>0</v>
      </c>
      <c r="Y3558" s="188">
        <v>0</v>
      </c>
      <c r="Z3558" s="186">
        <v>0</v>
      </c>
      <c r="AA3558" s="186">
        <v>0</v>
      </c>
      <c r="AB3558" s="186">
        <v>0</v>
      </c>
      <c r="AC3558" s="186">
        <v>0</v>
      </c>
      <c r="AD3558" s="188">
        <v>0</v>
      </c>
      <c r="AE3558" s="189">
        <v>0</v>
      </c>
      <c r="AF3558" s="189">
        <v>0</v>
      </c>
      <c r="AG3558" s="189">
        <v>0</v>
      </c>
      <c r="AH3558" s="191">
        <v>0</v>
      </c>
      <c r="AI3558" s="186">
        <v>0</v>
      </c>
      <c r="AJ3558" s="192">
        <v>7501943471962</v>
      </c>
      <c r="AK3558" s="192">
        <v>96235</v>
      </c>
      <c r="AL3558" s="90" t="s">
        <v>279</v>
      </c>
      <c r="AM3558" s="75">
        <v>96683</v>
      </c>
      <c r="AO3558" s="188">
        <v>0</v>
      </c>
      <c r="AP3558" s="188">
        <v>0</v>
      </c>
      <c r="AQ3558" s="187">
        <v>0</v>
      </c>
      <c r="AR3558" s="188">
        <v>0</v>
      </c>
      <c r="AS3558" s="187">
        <v>0</v>
      </c>
      <c r="AT3558" s="188">
        <v>0</v>
      </c>
      <c r="AU3558" s="187">
        <v>0</v>
      </c>
      <c r="AV3558" s="188">
        <v>0</v>
      </c>
      <c r="AW3558" s="187">
        <v>0</v>
      </c>
      <c r="AX3558" s="188">
        <v>0</v>
      </c>
      <c r="AY3558" s="187">
        <v>0</v>
      </c>
      <c r="AZ3558" s="188">
        <v>0</v>
      </c>
      <c r="BA3558" s="187">
        <v>0</v>
      </c>
      <c r="BB3558" s="188">
        <v>0</v>
      </c>
      <c r="BC3558" s="187">
        <v>0</v>
      </c>
      <c r="BD3558" s="75"/>
      <c r="BE3558" s="75"/>
      <c r="BF3558" s="75"/>
      <c r="BH3558" s="74"/>
      <c r="BI3558" s="194"/>
      <c r="BJ3558" s="74"/>
    </row>
    <row r="3559" spans="1:62" ht="11.25" customHeight="1" x14ac:dyDescent="0.3">
      <c r="A3559" s="184" t="s">
        <v>3956</v>
      </c>
      <c r="B3559" s="185">
        <v>0</v>
      </c>
      <c r="C3559" s="858">
        <v>96242</v>
      </c>
      <c r="D3559" s="284">
        <v>1E-4</v>
      </c>
      <c r="E3559" s="91">
        <v>0</v>
      </c>
      <c r="F3559" s="186">
        <v>0</v>
      </c>
      <c r="G3559" s="186">
        <v>0</v>
      </c>
      <c r="H3559" s="186">
        <v>0</v>
      </c>
      <c r="I3559" s="187">
        <v>0</v>
      </c>
      <c r="J3559" s="186">
        <v>0</v>
      </c>
      <c r="K3559" s="186">
        <v>0</v>
      </c>
      <c r="L3559" s="186">
        <v>0</v>
      </c>
      <c r="M3559" s="186">
        <v>0</v>
      </c>
      <c r="N3559" s="188">
        <v>0</v>
      </c>
      <c r="O3559" s="189">
        <v>553.20000000000005</v>
      </c>
      <c r="P3559" s="186">
        <v>553.20000000000005</v>
      </c>
      <c r="Q3559" s="189">
        <v>0</v>
      </c>
      <c r="R3559" s="189">
        <v>0</v>
      </c>
      <c r="S3559" s="189">
        <v>1E-4</v>
      </c>
      <c r="T3559" s="188">
        <v>0</v>
      </c>
      <c r="U3559" s="187">
        <v>0</v>
      </c>
      <c r="V3559" s="189">
        <v>0</v>
      </c>
      <c r="W3559" s="189">
        <v>0</v>
      </c>
      <c r="X3559" s="188">
        <v>0</v>
      </c>
      <c r="Y3559" s="188">
        <v>0</v>
      </c>
      <c r="Z3559" s="186">
        <v>0</v>
      </c>
      <c r="AA3559" s="186">
        <v>0</v>
      </c>
      <c r="AB3559" s="186">
        <v>0</v>
      </c>
      <c r="AC3559" s="186">
        <v>0</v>
      </c>
      <c r="AD3559" s="188">
        <v>0</v>
      </c>
      <c r="AE3559" s="189">
        <v>0</v>
      </c>
      <c r="AF3559" s="189">
        <v>0</v>
      </c>
      <c r="AG3559" s="189">
        <v>0</v>
      </c>
      <c r="AH3559" s="191">
        <v>0</v>
      </c>
      <c r="AI3559" s="186">
        <v>0</v>
      </c>
      <c r="AJ3559" s="192">
        <v>7501943467583</v>
      </c>
      <c r="AK3559" s="192" t="s">
        <v>262</v>
      </c>
      <c r="AL3559" s="90" t="s">
        <v>278</v>
      </c>
      <c r="AM3559" s="75">
        <v>96242</v>
      </c>
      <c r="AO3559" s="188">
        <v>0</v>
      </c>
      <c r="AP3559" s="188">
        <v>0</v>
      </c>
      <c r="AQ3559" s="187">
        <v>0</v>
      </c>
      <c r="AR3559" s="188">
        <v>0</v>
      </c>
      <c r="AS3559" s="187">
        <v>0</v>
      </c>
      <c r="AT3559" s="188">
        <v>0</v>
      </c>
      <c r="AU3559" s="187">
        <v>0</v>
      </c>
      <c r="AV3559" s="188">
        <v>0</v>
      </c>
      <c r="AW3559" s="187">
        <v>0</v>
      </c>
      <c r="AX3559" s="188">
        <v>0</v>
      </c>
      <c r="AY3559" s="187">
        <v>0</v>
      </c>
      <c r="AZ3559" s="188">
        <v>0</v>
      </c>
      <c r="BA3559" s="187">
        <v>0</v>
      </c>
      <c r="BB3559" s="188">
        <v>0</v>
      </c>
      <c r="BC3559" s="187">
        <v>0</v>
      </c>
      <c r="BD3559" s="75"/>
      <c r="BE3559" s="75"/>
      <c r="BF3559" s="75"/>
      <c r="BH3559" s="74"/>
      <c r="BI3559" s="194"/>
      <c r="BJ3559" s="74"/>
    </row>
    <row r="3560" spans="1:62" ht="11.25" customHeight="1" x14ac:dyDescent="0.3">
      <c r="A3560" s="184" t="s">
        <v>3957</v>
      </c>
      <c r="B3560" s="185">
        <v>0</v>
      </c>
      <c r="C3560" s="828">
        <v>96583</v>
      </c>
      <c r="D3560" s="284">
        <v>1E-4</v>
      </c>
      <c r="E3560" s="91">
        <v>0</v>
      </c>
      <c r="F3560" s="186">
        <v>0</v>
      </c>
      <c r="G3560" s="186">
        <v>0</v>
      </c>
      <c r="H3560" s="186">
        <v>0</v>
      </c>
      <c r="I3560" s="187">
        <v>0</v>
      </c>
      <c r="J3560" s="186">
        <v>0</v>
      </c>
      <c r="K3560" s="186">
        <v>0</v>
      </c>
      <c r="L3560" s="186">
        <v>0</v>
      </c>
      <c r="M3560" s="186">
        <v>0</v>
      </c>
      <c r="N3560" s="188">
        <v>0</v>
      </c>
      <c r="O3560" s="189">
        <v>0</v>
      </c>
      <c r="P3560" s="186">
        <v>0</v>
      </c>
      <c r="Q3560" s="189">
        <v>0</v>
      </c>
      <c r="R3560" s="189">
        <v>0</v>
      </c>
      <c r="S3560" s="189">
        <v>1E-4</v>
      </c>
      <c r="T3560" s="188">
        <v>0</v>
      </c>
      <c r="U3560" s="187">
        <v>0</v>
      </c>
      <c r="V3560" s="189">
        <v>0</v>
      </c>
      <c r="W3560" s="189">
        <v>0</v>
      </c>
      <c r="X3560" s="188">
        <v>0</v>
      </c>
      <c r="Y3560" s="188">
        <v>0</v>
      </c>
      <c r="Z3560" s="186">
        <v>0</v>
      </c>
      <c r="AA3560" s="186">
        <v>0</v>
      </c>
      <c r="AB3560" s="186">
        <v>0</v>
      </c>
      <c r="AC3560" s="186">
        <v>0</v>
      </c>
      <c r="AD3560" s="188">
        <v>0</v>
      </c>
      <c r="AE3560" s="189">
        <v>0</v>
      </c>
      <c r="AF3560" s="189">
        <v>0</v>
      </c>
      <c r="AG3560" s="189">
        <v>0</v>
      </c>
      <c r="AH3560" s="191">
        <v>0</v>
      </c>
      <c r="AI3560" s="186">
        <v>0</v>
      </c>
      <c r="AJ3560" s="192">
        <v>7501943467583</v>
      </c>
      <c r="AK3560" s="192">
        <v>96242</v>
      </c>
      <c r="AL3560" s="90" t="s">
        <v>278</v>
      </c>
      <c r="AM3560" s="75">
        <v>96583</v>
      </c>
      <c r="AO3560" s="188">
        <v>0</v>
      </c>
      <c r="AP3560" s="188">
        <v>0</v>
      </c>
      <c r="AQ3560" s="187">
        <v>0</v>
      </c>
      <c r="AR3560" s="188">
        <v>0</v>
      </c>
      <c r="AS3560" s="187">
        <v>0</v>
      </c>
      <c r="AT3560" s="188">
        <v>0</v>
      </c>
      <c r="AU3560" s="187">
        <v>0</v>
      </c>
      <c r="AV3560" s="188">
        <v>0</v>
      </c>
      <c r="AW3560" s="187">
        <v>0</v>
      </c>
      <c r="AX3560" s="188">
        <v>0</v>
      </c>
      <c r="AY3560" s="187">
        <v>0</v>
      </c>
      <c r="AZ3560" s="188">
        <v>0</v>
      </c>
      <c r="BA3560" s="187">
        <v>0</v>
      </c>
      <c r="BB3560" s="188">
        <v>0</v>
      </c>
      <c r="BC3560" s="187">
        <v>0</v>
      </c>
      <c r="BD3560" s="75"/>
      <c r="BE3560" s="75"/>
      <c r="BF3560" s="75"/>
      <c r="BH3560" s="74"/>
      <c r="BI3560" s="194"/>
      <c r="BJ3560" s="74"/>
    </row>
    <row r="3561" spans="1:62" ht="11.25" customHeight="1" x14ac:dyDescent="0.3">
      <c r="A3561" s="184" t="s">
        <v>3958</v>
      </c>
      <c r="B3561" s="185">
        <v>0</v>
      </c>
      <c r="C3561" s="828">
        <v>96509</v>
      </c>
      <c r="D3561" s="284">
        <v>1E-4</v>
      </c>
      <c r="E3561" s="91">
        <v>0</v>
      </c>
      <c r="F3561" s="186">
        <v>0</v>
      </c>
      <c r="G3561" s="186">
        <v>0</v>
      </c>
      <c r="H3561" s="186">
        <v>0</v>
      </c>
      <c r="I3561" s="187">
        <v>0</v>
      </c>
      <c r="J3561" s="186">
        <v>0</v>
      </c>
      <c r="K3561" s="186">
        <v>0</v>
      </c>
      <c r="L3561" s="186">
        <v>0</v>
      </c>
      <c r="M3561" s="186">
        <v>0</v>
      </c>
      <c r="N3561" s="188">
        <v>0</v>
      </c>
      <c r="O3561" s="189">
        <v>0</v>
      </c>
      <c r="P3561" s="186">
        <v>0</v>
      </c>
      <c r="Q3561" s="189">
        <v>0</v>
      </c>
      <c r="R3561" s="189">
        <v>0</v>
      </c>
      <c r="S3561" s="189">
        <v>1E-4</v>
      </c>
      <c r="T3561" s="188">
        <v>0</v>
      </c>
      <c r="U3561" s="187">
        <v>0</v>
      </c>
      <c r="V3561" s="189">
        <v>0</v>
      </c>
      <c r="W3561" s="189">
        <v>0</v>
      </c>
      <c r="X3561" s="188">
        <v>0</v>
      </c>
      <c r="Y3561" s="188">
        <v>0</v>
      </c>
      <c r="Z3561" s="186">
        <v>0</v>
      </c>
      <c r="AA3561" s="186">
        <v>0</v>
      </c>
      <c r="AB3561" s="186">
        <v>0</v>
      </c>
      <c r="AC3561" s="186">
        <v>0</v>
      </c>
      <c r="AD3561" s="188">
        <v>0</v>
      </c>
      <c r="AE3561" s="189">
        <v>0</v>
      </c>
      <c r="AF3561" s="189">
        <v>0</v>
      </c>
      <c r="AG3561" s="189">
        <v>0</v>
      </c>
      <c r="AH3561" s="191">
        <v>0</v>
      </c>
      <c r="AI3561" s="186">
        <v>0</v>
      </c>
      <c r="AJ3561" s="192">
        <v>0</v>
      </c>
      <c r="AK3561" s="192">
        <v>96242</v>
      </c>
      <c r="AL3561" s="90" t="s">
        <v>278</v>
      </c>
      <c r="AM3561" s="75">
        <v>96509</v>
      </c>
      <c r="AO3561" s="188">
        <v>0</v>
      </c>
      <c r="AP3561" s="188">
        <v>0</v>
      </c>
      <c r="AQ3561" s="187">
        <v>0</v>
      </c>
      <c r="AR3561" s="188">
        <v>0</v>
      </c>
      <c r="AS3561" s="187">
        <v>0</v>
      </c>
      <c r="AT3561" s="188">
        <v>0</v>
      </c>
      <c r="AU3561" s="187">
        <v>0</v>
      </c>
      <c r="AV3561" s="188">
        <v>0</v>
      </c>
      <c r="AW3561" s="187">
        <v>0</v>
      </c>
      <c r="AX3561" s="188">
        <v>0</v>
      </c>
      <c r="AY3561" s="187">
        <v>0</v>
      </c>
      <c r="AZ3561" s="188">
        <v>0</v>
      </c>
      <c r="BA3561" s="187">
        <v>0</v>
      </c>
      <c r="BB3561" s="188">
        <v>0</v>
      </c>
      <c r="BC3561" s="187">
        <v>0</v>
      </c>
      <c r="BD3561" s="75"/>
      <c r="BE3561" s="75"/>
      <c r="BF3561" s="75"/>
      <c r="BH3561" s="74"/>
      <c r="BI3561" s="194"/>
      <c r="BJ3561" s="74"/>
    </row>
    <row r="3562" spans="1:62" ht="11.25" customHeight="1" x14ac:dyDescent="0.3">
      <c r="A3562" s="184" t="s">
        <v>3959</v>
      </c>
      <c r="B3562" s="185">
        <v>0</v>
      </c>
      <c r="C3562" s="828">
        <v>96609</v>
      </c>
      <c r="D3562" s="284">
        <v>1E-4</v>
      </c>
      <c r="E3562" s="91">
        <v>0</v>
      </c>
      <c r="F3562" s="186">
        <v>0</v>
      </c>
      <c r="G3562" s="186">
        <v>0</v>
      </c>
      <c r="H3562" s="186">
        <v>0</v>
      </c>
      <c r="I3562" s="187">
        <v>0</v>
      </c>
      <c r="J3562" s="186">
        <v>0</v>
      </c>
      <c r="K3562" s="186">
        <v>0</v>
      </c>
      <c r="L3562" s="186">
        <v>0</v>
      </c>
      <c r="M3562" s="186">
        <v>0</v>
      </c>
      <c r="N3562" s="188">
        <v>0</v>
      </c>
      <c r="O3562" s="189">
        <v>0</v>
      </c>
      <c r="P3562" s="186">
        <v>0</v>
      </c>
      <c r="Q3562" s="189">
        <v>0</v>
      </c>
      <c r="R3562" s="189">
        <v>0</v>
      </c>
      <c r="S3562" s="189">
        <v>1E-4</v>
      </c>
      <c r="T3562" s="188">
        <v>0</v>
      </c>
      <c r="U3562" s="187">
        <v>0</v>
      </c>
      <c r="V3562" s="189">
        <v>0</v>
      </c>
      <c r="W3562" s="189">
        <v>0</v>
      </c>
      <c r="X3562" s="188">
        <v>0</v>
      </c>
      <c r="Y3562" s="188">
        <v>0</v>
      </c>
      <c r="Z3562" s="186">
        <v>0</v>
      </c>
      <c r="AA3562" s="186">
        <v>0</v>
      </c>
      <c r="AB3562" s="186">
        <v>0</v>
      </c>
      <c r="AC3562" s="186">
        <v>0</v>
      </c>
      <c r="AD3562" s="188">
        <v>0</v>
      </c>
      <c r="AE3562" s="189">
        <v>0</v>
      </c>
      <c r="AF3562" s="189">
        <v>0</v>
      </c>
      <c r="AG3562" s="189">
        <v>0</v>
      </c>
      <c r="AH3562" s="191">
        <v>0</v>
      </c>
      <c r="AI3562" s="186">
        <v>0</v>
      </c>
      <c r="AJ3562" s="192">
        <v>7501943467583</v>
      </c>
      <c r="AK3562" s="192">
        <v>96242</v>
      </c>
      <c r="AL3562" s="90" t="s">
        <v>278</v>
      </c>
      <c r="AM3562" s="75">
        <v>96609</v>
      </c>
      <c r="AO3562" s="188">
        <v>0</v>
      </c>
      <c r="AP3562" s="188">
        <v>0</v>
      </c>
      <c r="AQ3562" s="187">
        <v>0</v>
      </c>
      <c r="AR3562" s="188">
        <v>0</v>
      </c>
      <c r="AS3562" s="187">
        <v>0</v>
      </c>
      <c r="AT3562" s="188">
        <v>0</v>
      </c>
      <c r="AU3562" s="187">
        <v>0</v>
      </c>
      <c r="AV3562" s="188">
        <v>0</v>
      </c>
      <c r="AW3562" s="187">
        <v>0</v>
      </c>
      <c r="AX3562" s="188">
        <v>0</v>
      </c>
      <c r="AY3562" s="187">
        <v>0</v>
      </c>
      <c r="AZ3562" s="188">
        <v>0</v>
      </c>
      <c r="BA3562" s="187">
        <v>0</v>
      </c>
      <c r="BB3562" s="188">
        <v>0</v>
      </c>
      <c r="BC3562" s="187">
        <v>0</v>
      </c>
      <c r="BD3562" s="75"/>
      <c r="BE3562" s="75"/>
      <c r="BF3562" s="75"/>
      <c r="BH3562" s="74"/>
      <c r="BI3562" s="194"/>
      <c r="BJ3562" s="74"/>
    </row>
    <row r="3563" spans="1:62" ht="11.25" customHeight="1" x14ac:dyDescent="0.3">
      <c r="A3563" s="184" t="s">
        <v>3960</v>
      </c>
      <c r="B3563" s="185">
        <v>0</v>
      </c>
      <c r="C3563" s="828">
        <v>96610</v>
      </c>
      <c r="D3563" s="284">
        <v>1E-4</v>
      </c>
      <c r="E3563" s="91">
        <v>0</v>
      </c>
      <c r="F3563" s="186">
        <v>0</v>
      </c>
      <c r="G3563" s="186">
        <v>0</v>
      </c>
      <c r="H3563" s="186">
        <v>0</v>
      </c>
      <c r="I3563" s="187">
        <v>0</v>
      </c>
      <c r="J3563" s="186">
        <v>0</v>
      </c>
      <c r="K3563" s="186">
        <v>0</v>
      </c>
      <c r="L3563" s="186">
        <v>0</v>
      </c>
      <c r="M3563" s="186">
        <v>0</v>
      </c>
      <c r="N3563" s="188">
        <v>0</v>
      </c>
      <c r="O3563" s="189">
        <v>0</v>
      </c>
      <c r="P3563" s="186">
        <v>0</v>
      </c>
      <c r="Q3563" s="189">
        <v>0</v>
      </c>
      <c r="R3563" s="189">
        <v>0</v>
      </c>
      <c r="S3563" s="189">
        <v>1E-4</v>
      </c>
      <c r="T3563" s="188">
        <v>0</v>
      </c>
      <c r="U3563" s="187">
        <v>0</v>
      </c>
      <c r="V3563" s="189">
        <v>0</v>
      </c>
      <c r="W3563" s="189">
        <v>0</v>
      </c>
      <c r="X3563" s="188">
        <v>0</v>
      </c>
      <c r="Y3563" s="188">
        <v>0</v>
      </c>
      <c r="Z3563" s="186">
        <v>0</v>
      </c>
      <c r="AA3563" s="186">
        <v>0</v>
      </c>
      <c r="AB3563" s="186">
        <v>0</v>
      </c>
      <c r="AC3563" s="186">
        <v>0</v>
      </c>
      <c r="AD3563" s="188">
        <v>0</v>
      </c>
      <c r="AE3563" s="189">
        <v>0</v>
      </c>
      <c r="AF3563" s="189">
        <v>0</v>
      </c>
      <c r="AG3563" s="189">
        <v>0</v>
      </c>
      <c r="AH3563" s="191">
        <v>0</v>
      </c>
      <c r="AI3563" s="186">
        <v>0</v>
      </c>
      <c r="AJ3563" s="192">
        <v>7501943467583</v>
      </c>
      <c r="AK3563" s="192">
        <v>96242</v>
      </c>
      <c r="AL3563" s="90" t="s">
        <v>278</v>
      </c>
      <c r="AM3563" s="75">
        <v>96610</v>
      </c>
      <c r="AO3563" s="188">
        <v>0</v>
      </c>
      <c r="AP3563" s="188">
        <v>0</v>
      </c>
      <c r="AQ3563" s="187">
        <v>0</v>
      </c>
      <c r="AR3563" s="188">
        <v>0</v>
      </c>
      <c r="AS3563" s="187">
        <v>0</v>
      </c>
      <c r="AT3563" s="188">
        <v>0</v>
      </c>
      <c r="AU3563" s="187">
        <v>0</v>
      </c>
      <c r="AV3563" s="188">
        <v>0</v>
      </c>
      <c r="AW3563" s="187">
        <v>0</v>
      </c>
      <c r="AX3563" s="188">
        <v>0</v>
      </c>
      <c r="AY3563" s="187">
        <v>0</v>
      </c>
      <c r="AZ3563" s="188">
        <v>0</v>
      </c>
      <c r="BA3563" s="187">
        <v>0</v>
      </c>
      <c r="BB3563" s="188">
        <v>0</v>
      </c>
      <c r="BC3563" s="187">
        <v>0</v>
      </c>
      <c r="BD3563" s="75"/>
      <c r="BE3563" s="75"/>
      <c r="BF3563" s="75"/>
      <c r="BH3563" s="74"/>
      <c r="BI3563" s="194"/>
      <c r="BJ3563" s="74"/>
    </row>
    <row r="3564" spans="1:62" ht="11.25" customHeight="1" x14ac:dyDescent="0.3">
      <c r="A3564" s="184" t="s">
        <v>3961</v>
      </c>
      <c r="B3564" s="185">
        <v>0</v>
      </c>
      <c r="C3564" s="832">
        <v>96658</v>
      </c>
      <c r="D3564" s="284">
        <v>7876.8000000000011</v>
      </c>
      <c r="E3564" s="91">
        <v>7.1924038249843143</v>
      </c>
      <c r="F3564" s="186">
        <v>31000</v>
      </c>
      <c r="G3564" s="186">
        <v>37362.400000000001</v>
      </c>
      <c r="H3564" s="186">
        <v>3790.7999999999997</v>
      </c>
      <c r="I3564" s="187">
        <v>10.1460291630088</v>
      </c>
      <c r="J3564" s="186">
        <v>26848.334999999999</v>
      </c>
      <c r="K3564" s="186">
        <v>32854.662467525646</v>
      </c>
      <c r="L3564" s="225">
        <v>5554.8</v>
      </c>
      <c r="M3564" s="186">
        <v>16.907189369212059</v>
      </c>
      <c r="N3564" s="188">
        <v>589.20000000000005</v>
      </c>
      <c r="O3564" s="189">
        <v>0</v>
      </c>
      <c r="P3564" s="186">
        <v>709.2</v>
      </c>
      <c r="Q3564" s="189">
        <v>23.331055724684603</v>
      </c>
      <c r="R3564" s="189">
        <v>6.830367693192148</v>
      </c>
      <c r="S3564" s="189">
        <v>6112.8</v>
      </c>
      <c r="T3564" s="188">
        <v>8145.6</v>
      </c>
      <c r="U3564" s="187">
        <v>7.4378484405840224</v>
      </c>
      <c r="V3564" s="189">
        <v>1962</v>
      </c>
      <c r="W3564" s="189">
        <v>120</v>
      </c>
      <c r="X3564" s="188">
        <v>6063.6</v>
      </c>
      <c r="Y3564" s="188">
        <v>0</v>
      </c>
      <c r="Z3564" s="186">
        <v>5248.8</v>
      </c>
      <c r="AA3564" s="186">
        <v>219.60000000000002</v>
      </c>
      <c r="AB3564" s="186">
        <v>0</v>
      </c>
      <c r="AC3564" s="186">
        <v>0</v>
      </c>
      <c r="AD3564" s="188">
        <v>142.80000000000018</v>
      </c>
      <c r="AE3564" s="189">
        <v>123.599</v>
      </c>
      <c r="AF3564" s="189">
        <v>123.599</v>
      </c>
      <c r="AG3564" s="189">
        <v>0</v>
      </c>
      <c r="AH3564" s="191">
        <v>0</v>
      </c>
      <c r="AI3564" s="186">
        <v>28044.530999999999</v>
      </c>
      <c r="AJ3564" s="192">
        <v>7501943467583</v>
      </c>
      <c r="AK3564" s="192">
        <v>96242</v>
      </c>
      <c r="AL3564" s="90" t="s">
        <v>279</v>
      </c>
      <c r="AM3564" s="75">
        <v>96658</v>
      </c>
      <c r="AO3564" s="188">
        <v>25343.599999999995</v>
      </c>
      <c r="AP3564" s="188">
        <v>31620</v>
      </c>
      <c r="AQ3564" s="187">
        <v>108.79395807489607</v>
      </c>
      <c r="AR3564" s="188">
        <v>20612.399999999998</v>
      </c>
      <c r="AS3564" s="187">
        <v>72.723180099101569</v>
      </c>
      <c r="AT3564" s="188">
        <v>23798.399999999998</v>
      </c>
      <c r="AU3564" s="187">
        <v>88.146139828436816</v>
      </c>
      <c r="AV3564" s="188">
        <v>35254.800000000003</v>
      </c>
      <c r="AW3564" s="187">
        <v>87.140140753320722</v>
      </c>
      <c r="AX3564" s="188">
        <v>29955.600000000002</v>
      </c>
      <c r="AY3564" s="187">
        <v>90.774545454545461</v>
      </c>
      <c r="AZ3564" s="188">
        <v>34596</v>
      </c>
      <c r="BA3564" s="187">
        <v>123.09115491354159</v>
      </c>
      <c r="BB3564" s="188">
        <v>28803.599999999999</v>
      </c>
      <c r="BC3564" s="187">
        <v>103.200341750793</v>
      </c>
      <c r="BD3564" s="75"/>
      <c r="BE3564" s="75"/>
      <c r="BF3564" s="75"/>
      <c r="BH3564" s="74"/>
      <c r="BI3564" s="194"/>
      <c r="BJ3564" s="74"/>
    </row>
    <row r="3565" spans="1:62" ht="11.25" customHeight="1" x14ac:dyDescent="0.3">
      <c r="A3565" s="184" t="s">
        <v>3962</v>
      </c>
      <c r="B3565" s="185">
        <v>0</v>
      </c>
      <c r="C3565" s="829">
        <v>96621</v>
      </c>
      <c r="D3565" s="284">
        <v>5532</v>
      </c>
      <c r="E3565" s="91">
        <v>0</v>
      </c>
      <c r="F3565" s="186">
        <v>31000</v>
      </c>
      <c r="G3565" s="186">
        <v>31000</v>
      </c>
      <c r="H3565" s="186">
        <v>13053</v>
      </c>
      <c r="I3565" s="187">
        <v>42.106451612903228</v>
      </c>
      <c r="J3565" s="186">
        <v>0</v>
      </c>
      <c r="K3565" s="186">
        <v>0</v>
      </c>
      <c r="L3565" s="186">
        <v>0</v>
      </c>
      <c r="M3565" s="186">
        <v>0</v>
      </c>
      <c r="N3565" s="188">
        <v>0</v>
      </c>
      <c r="O3565" s="189">
        <v>0</v>
      </c>
      <c r="P3565" s="186">
        <v>0</v>
      </c>
      <c r="Q3565" s="189">
        <v>0</v>
      </c>
      <c r="R3565" s="189">
        <v>0</v>
      </c>
      <c r="S3565" s="189">
        <v>18585</v>
      </c>
      <c r="T3565" s="188">
        <v>13053.6</v>
      </c>
      <c r="U3565" s="187">
        <v>0</v>
      </c>
      <c r="V3565" s="189">
        <v>0</v>
      </c>
      <c r="W3565" s="189">
        <v>0</v>
      </c>
      <c r="X3565" s="188">
        <v>13053.6</v>
      </c>
      <c r="Y3565" s="188">
        <v>13053.6</v>
      </c>
      <c r="Z3565" s="186">
        <v>0</v>
      </c>
      <c r="AA3565" s="186">
        <v>0</v>
      </c>
      <c r="AB3565" s="186">
        <v>0</v>
      </c>
      <c r="AC3565" s="186">
        <v>0</v>
      </c>
      <c r="AD3565" s="188">
        <v>0</v>
      </c>
      <c r="AE3565" s="189">
        <v>0</v>
      </c>
      <c r="AF3565" s="189">
        <v>0</v>
      </c>
      <c r="AG3565" s="189">
        <v>0</v>
      </c>
      <c r="AH3565" s="191">
        <v>0</v>
      </c>
      <c r="AI3565" s="186">
        <v>0</v>
      </c>
      <c r="AJ3565" s="192">
        <v>7501943467583</v>
      </c>
      <c r="AK3565" s="192">
        <v>96658</v>
      </c>
      <c r="AL3565" s="90" t="s">
        <v>279</v>
      </c>
      <c r="AM3565" s="75">
        <v>96621</v>
      </c>
      <c r="AO3565" s="188">
        <v>0</v>
      </c>
      <c r="AP3565" s="188">
        <v>0</v>
      </c>
      <c r="AQ3565" s="187">
        <v>0</v>
      </c>
      <c r="AR3565" s="188">
        <v>0</v>
      </c>
      <c r="AS3565" s="187">
        <v>0</v>
      </c>
      <c r="AT3565" s="188">
        <v>0</v>
      </c>
      <c r="AU3565" s="187">
        <v>0</v>
      </c>
      <c r="AV3565" s="188">
        <v>0</v>
      </c>
      <c r="AW3565" s="187">
        <v>0</v>
      </c>
      <c r="AX3565" s="188">
        <v>0</v>
      </c>
      <c r="AY3565" s="187">
        <v>0</v>
      </c>
      <c r="AZ3565" s="188">
        <v>0</v>
      </c>
      <c r="BA3565" s="187">
        <v>0</v>
      </c>
      <c r="BB3565" s="188">
        <v>0</v>
      </c>
      <c r="BC3565" s="187">
        <v>0</v>
      </c>
      <c r="BD3565" s="75"/>
      <c r="BE3565" s="75"/>
      <c r="BF3565" s="75"/>
      <c r="BH3565" s="74"/>
      <c r="BI3565" s="194"/>
      <c r="BJ3565" s="74"/>
    </row>
    <row r="3566" spans="1:62" ht="11.25" customHeight="1" x14ac:dyDescent="0.3">
      <c r="A3566" s="184" t="s">
        <v>3963</v>
      </c>
      <c r="B3566" s="185">
        <v>0</v>
      </c>
      <c r="C3566" s="858">
        <v>96422</v>
      </c>
      <c r="D3566" s="284">
        <v>1E-4</v>
      </c>
      <c r="E3566" s="91">
        <v>0</v>
      </c>
      <c r="F3566" s="186">
        <v>0</v>
      </c>
      <c r="G3566" s="186">
        <v>0</v>
      </c>
      <c r="H3566" s="186">
        <v>0</v>
      </c>
      <c r="I3566" s="187">
        <v>0</v>
      </c>
      <c r="J3566" s="186">
        <v>0</v>
      </c>
      <c r="K3566" s="186">
        <v>0</v>
      </c>
      <c r="L3566" s="186">
        <v>0</v>
      </c>
      <c r="M3566" s="186">
        <v>0</v>
      </c>
      <c r="N3566" s="188">
        <v>0</v>
      </c>
      <c r="O3566" s="189">
        <v>0</v>
      </c>
      <c r="P3566" s="186">
        <v>0</v>
      </c>
      <c r="Q3566" s="189">
        <v>0</v>
      </c>
      <c r="R3566" s="189">
        <v>0</v>
      </c>
      <c r="S3566" s="189">
        <v>1E-4</v>
      </c>
      <c r="T3566" s="188">
        <v>0</v>
      </c>
      <c r="U3566" s="187">
        <v>0</v>
      </c>
      <c r="V3566" s="189">
        <v>0</v>
      </c>
      <c r="W3566" s="189">
        <v>0</v>
      </c>
      <c r="X3566" s="188">
        <v>0</v>
      </c>
      <c r="Y3566" s="188">
        <v>0</v>
      </c>
      <c r="Z3566" s="186">
        <v>0</v>
      </c>
      <c r="AA3566" s="186">
        <v>0</v>
      </c>
      <c r="AB3566" s="186">
        <v>0</v>
      </c>
      <c r="AC3566" s="186">
        <v>0</v>
      </c>
      <c r="AD3566" s="188">
        <v>0</v>
      </c>
      <c r="AE3566" s="189">
        <v>0</v>
      </c>
      <c r="AF3566" s="189">
        <v>0</v>
      </c>
      <c r="AG3566" s="189">
        <v>0</v>
      </c>
      <c r="AH3566" s="191">
        <v>0</v>
      </c>
      <c r="AI3566" s="186">
        <v>0</v>
      </c>
      <c r="AJ3566" s="192">
        <v>0</v>
      </c>
      <c r="AK3566" s="192">
        <v>96421</v>
      </c>
      <c r="AL3566" s="90" t="s">
        <v>278</v>
      </c>
      <c r="AM3566" s="75">
        <v>96422</v>
      </c>
      <c r="AO3566" s="188">
        <v>0</v>
      </c>
      <c r="AP3566" s="188">
        <v>0</v>
      </c>
      <c r="AQ3566" s="187">
        <v>0</v>
      </c>
      <c r="AR3566" s="188">
        <v>0</v>
      </c>
      <c r="AS3566" s="187">
        <v>0</v>
      </c>
      <c r="AT3566" s="188">
        <v>0</v>
      </c>
      <c r="AU3566" s="187">
        <v>0</v>
      </c>
      <c r="AV3566" s="188">
        <v>0</v>
      </c>
      <c r="AW3566" s="187">
        <v>0</v>
      </c>
      <c r="AX3566" s="188">
        <v>0</v>
      </c>
      <c r="AY3566" s="187">
        <v>0</v>
      </c>
      <c r="AZ3566" s="188">
        <v>0</v>
      </c>
      <c r="BA3566" s="187">
        <v>0</v>
      </c>
      <c r="BB3566" s="188">
        <v>0</v>
      </c>
      <c r="BC3566" s="187">
        <v>0</v>
      </c>
      <c r="BD3566" s="75"/>
      <c r="BE3566" s="75"/>
      <c r="BF3566" s="75"/>
      <c r="BH3566" s="74"/>
      <c r="BI3566" s="194"/>
      <c r="BJ3566" s="74"/>
    </row>
    <row r="3567" spans="1:62" ht="11.25" customHeight="1" x14ac:dyDescent="0.3">
      <c r="A3567" s="184" t="s">
        <v>3964</v>
      </c>
      <c r="B3567" s="185">
        <v>0</v>
      </c>
      <c r="C3567" s="828">
        <v>96421</v>
      </c>
      <c r="D3567" s="284">
        <v>1E-4</v>
      </c>
      <c r="E3567" s="91">
        <v>0</v>
      </c>
      <c r="F3567" s="186">
        <v>0</v>
      </c>
      <c r="G3567" s="186">
        <v>0</v>
      </c>
      <c r="H3567" s="186">
        <v>0</v>
      </c>
      <c r="I3567" s="187">
        <v>0</v>
      </c>
      <c r="J3567" s="186">
        <v>0</v>
      </c>
      <c r="K3567" s="186">
        <v>0</v>
      </c>
      <c r="L3567" s="186">
        <v>0</v>
      </c>
      <c r="M3567" s="186">
        <v>0</v>
      </c>
      <c r="N3567" s="188">
        <v>0</v>
      </c>
      <c r="O3567" s="189">
        <v>0</v>
      </c>
      <c r="P3567" s="186">
        <v>0</v>
      </c>
      <c r="Q3567" s="189">
        <v>0</v>
      </c>
      <c r="R3567" s="189">
        <v>0</v>
      </c>
      <c r="S3567" s="189">
        <v>1E-4</v>
      </c>
      <c r="T3567" s="188">
        <v>0</v>
      </c>
      <c r="U3567" s="187">
        <v>0</v>
      </c>
      <c r="V3567" s="189">
        <v>0</v>
      </c>
      <c r="W3567" s="189">
        <v>0</v>
      </c>
      <c r="X3567" s="188">
        <v>0</v>
      </c>
      <c r="Y3567" s="188">
        <v>0</v>
      </c>
      <c r="Z3567" s="186">
        <v>0</v>
      </c>
      <c r="AA3567" s="186">
        <v>0</v>
      </c>
      <c r="AB3567" s="186">
        <v>0</v>
      </c>
      <c r="AC3567" s="186">
        <v>0</v>
      </c>
      <c r="AD3567" s="188">
        <v>0</v>
      </c>
      <c r="AE3567" s="189">
        <v>0</v>
      </c>
      <c r="AF3567" s="189">
        <v>0</v>
      </c>
      <c r="AG3567" s="189">
        <v>0</v>
      </c>
      <c r="AH3567" s="191">
        <v>0</v>
      </c>
      <c r="AI3567" s="186">
        <v>0</v>
      </c>
      <c r="AJ3567" s="192">
        <v>7501943412842</v>
      </c>
      <c r="AK3567" s="192" t="s">
        <v>262</v>
      </c>
      <c r="AL3567" s="90" t="s">
        <v>278</v>
      </c>
      <c r="AM3567" s="75">
        <v>96421</v>
      </c>
      <c r="AO3567" s="188">
        <v>0</v>
      </c>
      <c r="AP3567" s="188">
        <v>0</v>
      </c>
      <c r="AQ3567" s="187">
        <v>0</v>
      </c>
      <c r="AR3567" s="188">
        <v>0</v>
      </c>
      <c r="AS3567" s="187">
        <v>0</v>
      </c>
      <c r="AT3567" s="188">
        <v>0</v>
      </c>
      <c r="AU3567" s="187">
        <v>0</v>
      </c>
      <c r="AV3567" s="188">
        <v>0</v>
      </c>
      <c r="AW3567" s="187">
        <v>0</v>
      </c>
      <c r="AX3567" s="188">
        <v>0</v>
      </c>
      <c r="AY3567" s="187">
        <v>0</v>
      </c>
      <c r="AZ3567" s="188">
        <v>0</v>
      </c>
      <c r="BA3567" s="187">
        <v>0</v>
      </c>
      <c r="BB3567" s="188">
        <v>0</v>
      </c>
      <c r="BC3567" s="187">
        <v>0</v>
      </c>
      <c r="BD3567" s="75"/>
      <c r="BE3567" s="75"/>
      <c r="BF3567" s="75"/>
      <c r="BH3567" s="74"/>
      <c r="BI3567" s="194"/>
      <c r="BJ3567" s="74"/>
    </row>
    <row r="3568" spans="1:62" ht="11.25" customHeight="1" x14ac:dyDescent="0.3">
      <c r="A3568" s="184" t="s">
        <v>3965</v>
      </c>
      <c r="B3568" s="185">
        <v>0</v>
      </c>
      <c r="C3568" s="828">
        <v>96584</v>
      </c>
      <c r="D3568" s="284">
        <v>1E-4</v>
      </c>
      <c r="E3568" s="91">
        <v>0</v>
      </c>
      <c r="F3568" s="186">
        <v>0</v>
      </c>
      <c r="G3568" s="186">
        <v>0</v>
      </c>
      <c r="H3568" s="186">
        <v>0</v>
      </c>
      <c r="I3568" s="187">
        <v>0</v>
      </c>
      <c r="J3568" s="186">
        <v>0</v>
      </c>
      <c r="K3568" s="186">
        <v>0</v>
      </c>
      <c r="L3568" s="186">
        <v>0</v>
      </c>
      <c r="M3568" s="225">
        <v>0</v>
      </c>
      <c r="N3568" s="188">
        <v>0</v>
      </c>
      <c r="O3568" s="189">
        <v>0</v>
      </c>
      <c r="P3568" s="186">
        <v>0</v>
      </c>
      <c r="Q3568" s="189">
        <v>0</v>
      </c>
      <c r="R3568" s="189">
        <v>0</v>
      </c>
      <c r="S3568" s="189">
        <v>1E-4</v>
      </c>
      <c r="T3568" s="188">
        <v>0</v>
      </c>
      <c r="U3568" s="187">
        <v>0</v>
      </c>
      <c r="V3568" s="189">
        <v>0</v>
      </c>
      <c r="W3568" s="189">
        <v>0</v>
      </c>
      <c r="X3568" s="188">
        <v>0</v>
      </c>
      <c r="Y3568" s="188">
        <v>0</v>
      </c>
      <c r="Z3568" s="186">
        <v>0</v>
      </c>
      <c r="AA3568" s="186">
        <v>0</v>
      </c>
      <c r="AB3568" s="186">
        <v>0</v>
      </c>
      <c r="AC3568" s="186">
        <v>0</v>
      </c>
      <c r="AD3568" s="188">
        <v>0</v>
      </c>
      <c r="AE3568" s="189">
        <v>0</v>
      </c>
      <c r="AF3568" s="189">
        <v>0</v>
      </c>
      <c r="AG3568" s="189">
        <v>0</v>
      </c>
      <c r="AH3568" s="191">
        <v>0</v>
      </c>
      <c r="AI3568" s="186">
        <v>0</v>
      </c>
      <c r="AJ3568" s="192">
        <v>7501943412842</v>
      </c>
      <c r="AK3568" s="192">
        <v>96421</v>
      </c>
      <c r="AL3568" s="90" t="s">
        <v>278</v>
      </c>
      <c r="AM3568" s="75">
        <v>96584</v>
      </c>
      <c r="AO3568" s="188">
        <v>0</v>
      </c>
      <c r="AP3568" s="188">
        <v>0</v>
      </c>
      <c r="AQ3568" s="187">
        <v>0</v>
      </c>
      <c r="AR3568" s="188">
        <v>0</v>
      </c>
      <c r="AS3568" s="187">
        <v>0</v>
      </c>
      <c r="AT3568" s="188">
        <v>0</v>
      </c>
      <c r="AU3568" s="187">
        <v>0</v>
      </c>
      <c r="AV3568" s="188">
        <v>0</v>
      </c>
      <c r="AW3568" s="187">
        <v>0</v>
      </c>
      <c r="AX3568" s="188">
        <v>0</v>
      </c>
      <c r="AY3568" s="187">
        <v>0</v>
      </c>
      <c r="AZ3568" s="188">
        <v>0</v>
      </c>
      <c r="BA3568" s="187">
        <v>0</v>
      </c>
      <c r="BB3568" s="188">
        <v>0</v>
      </c>
      <c r="BC3568" s="187">
        <v>0</v>
      </c>
      <c r="BD3568" s="75"/>
      <c r="BE3568" s="75"/>
      <c r="BF3568" s="75"/>
      <c r="BH3568" s="74"/>
      <c r="BI3568" s="194"/>
      <c r="BJ3568" s="74"/>
    </row>
    <row r="3569" spans="1:62" ht="11.25" customHeight="1" x14ac:dyDescent="0.3">
      <c r="A3569" s="184" t="s">
        <v>3966</v>
      </c>
      <c r="B3569" s="185">
        <v>0</v>
      </c>
      <c r="C3569" s="828">
        <v>96510</v>
      </c>
      <c r="D3569" s="284">
        <v>1E-4</v>
      </c>
      <c r="E3569" s="91">
        <v>0</v>
      </c>
      <c r="F3569" s="186">
        <v>0</v>
      </c>
      <c r="G3569" s="186">
        <v>0</v>
      </c>
      <c r="H3569" s="186">
        <v>0</v>
      </c>
      <c r="I3569" s="187">
        <v>0</v>
      </c>
      <c r="J3569" s="186">
        <v>0</v>
      </c>
      <c r="K3569" s="186">
        <v>0</v>
      </c>
      <c r="L3569" s="186">
        <v>0</v>
      </c>
      <c r="M3569" s="186">
        <v>0</v>
      </c>
      <c r="N3569" s="188">
        <v>0</v>
      </c>
      <c r="O3569" s="189">
        <v>0</v>
      </c>
      <c r="P3569" s="186">
        <v>0</v>
      </c>
      <c r="Q3569" s="189">
        <v>0</v>
      </c>
      <c r="R3569" s="189">
        <v>0</v>
      </c>
      <c r="S3569" s="189">
        <v>1E-4</v>
      </c>
      <c r="T3569" s="188">
        <v>0</v>
      </c>
      <c r="U3569" s="187">
        <v>0</v>
      </c>
      <c r="V3569" s="189">
        <v>0</v>
      </c>
      <c r="W3569" s="189">
        <v>0</v>
      </c>
      <c r="X3569" s="188">
        <v>0</v>
      </c>
      <c r="Y3569" s="188">
        <v>0</v>
      </c>
      <c r="Z3569" s="186">
        <v>0</v>
      </c>
      <c r="AA3569" s="186">
        <v>0</v>
      </c>
      <c r="AB3569" s="186">
        <v>0</v>
      </c>
      <c r="AC3569" s="186">
        <v>0</v>
      </c>
      <c r="AD3569" s="188">
        <v>0</v>
      </c>
      <c r="AE3569" s="189">
        <v>0</v>
      </c>
      <c r="AF3569" s="189">
        <v>0</v>
      </c>
      <c r="AG3569" s="189">
        <v>0</v>
      </c>
      <c r="AH3569" s="191">
        <v>0</v>
      </c>
      <c r="AI3569" s="186">
        <v>0</v>
      </c>
      <c r="AJ3569" s="192">
        <v>0</v>
      </c>
      <c r="AK3569" s="192">
        <v>96421</v>
      </c>
      <c r="AL3569" s="90" t="s">
        <v>278</v>
      </c>
      <c r="AM3569" s="75">
        <v>96510</v>
      </c>
      <c r="AO3569" s="188">
        <v>0</v>
      </c>
      <c r="AP3569" s="188">
        <v>0</v>
      </c>
      <c r="AQ3569" s="187">
        <v>0</v>
      </c>
      <c r="AR3569" s="188">
        <v>0</v>
      </c>
      <c r="AS3569" s="187">
        <v>0</v>
      </c>
      <c r="AT3569" s="188">
        <v>0</v>
      </c>
      <c r="AU3569" s="187">
        <v>0</v>
      </c>
      <c r="AV3569" s="188">
        <v>0</v>
      </c>
      <c r="AW3569" s="187">
        <v>0</v>
      </c>
      <c r="AX3569" s="188">
        <v>0</v>
      </c>
      <c r="AY3569" s="187">
        <v>0</v>
      </c>
      <c r="AZ3569" s="188">
        <v>0</v>
      </c>
      <c r="BA3569" s="187">
        <v>0</v>
      </c>
      <c r="BB3569" s="188">
        <v>0</v>
      </c>
      <c r="BC3569" s="187">
        <v>0</v>
      </c>
      <c r="BD3569" s="75"/>
      <c r="BE3569" s="75"/>
      <c r="BF3569" s="75"/>
      <c r="BH3569" s="74"/>
      <c r="BI3569" s="194"/>
      <c r="BJ3569" s="74"/>
    </row>
    <row r="3570" spans="1:62" ht="11.25" customHeight="1" x14ac:dyDescent="0.3">
      <c r="A3570" s="184" t="s">
        <v>3967</v>
      </c>
      <c r="B3570" s="185">
        <v>0</v>
      </c>
      <c r="C3570" s="828">
        <v>96611</v>
      </c>
      <c r="D3570" s="284">
        <v>1E-4</v>
      </c>
      <c r="E3570" s="91">
        <v>0</v>
      </c>
      <c r="F3570" s="186">
        <v>0</v>
      </c>
      <c r="G3570" s="186">
        <v>0</v>
      </c>
      <c r="H3570" s="186">
        <v>0</v>
      </c>
      <c r="I3570" s="187">
        <v>0</v>
      </c>
      <c r="J3570" s="186">
        <v>0</v>
      </c>
      <c r="K3570" s="186">
        <v>0</v>
      </c>
      <c r="L3570" s="186">
        <v>0</v>
      </c>
      <c r="M3570" s="186">
        <v>0</v>
      </c>
      <c r="N3570" s="188">
        <v>0</v>
      </c>
      <c r="O3570" s="189">
        <v>0</v>
      </c>
      <c r="P3570" s="186">
        <v>0</v>
      </c>
      <c r="Q3570" s="189">
        <v>0</v>
      </c>
      <c r="R3570" s="189">
        <v>0</v>
      </c>
      <c r="S3570" s="189">
        <v>1E-4</v>
      </c>
      <c r="T3570" s="188">
        <v>0</v>
      </c>
      <c r="U3570" s="187">
        <v>0</v>
      </c>
      <c r="V3570" s="189">
        <v>0</v>
      </c>
      <c r="W3570" s="189">
        <v>0</v>
      </c>
      <c r="X3570" s="188">
        <v>0</v>
      </c>
      <c r="Y3570" s="188">
        <v>0</v>
      </c>
      <c r="Z3570" s="186">
        <v>0</v>
      </c>
      <c r="AA3570" s="186">
        <v>0</v>
      </c>
      <c r="AB3570" s="186">
        <v>0</v>
      </c>
      <c r="AC3570" s="186">
        <v>0</v>
      </c>
      <c r="AD3570" s="188">
        <v>0</v>
      </c>
      <c r="AE3570" s="189">
        <v>0</v>
      </c>
      <c r="AF3570" s="189">
        <v>0</v>
      </c>
      <c r="AG3570" s="189">
        <v>0</v>
      </c>
      <c r="AH3570" s="191">
        <v>0</v>
      </c>
      <c r="AI3570" s="186">
        <v>0</v>
      </c>
      <c r="AJ3570" s="192">
        <v>7501943412842</v>
      </c>
      <c r="AK3570" s="192">
        <v>96421</v>
      </c>
      <c r="AL3570" s="90" t="s">
        <v>278</v>
      </c>
      <c r="AM3570" s="75">
        <v>96611</v>
      </c>
      <c r="AO3570" s="188">
        <v>0</v>
      </c>
      <c r="AP3570" s="188">
        <v>0</v>
      </c>
      <c r="AQ3570" s="187">
        <v>0</v>
      </c>
      <c r="AR3570" s="188">
        <v>0</v>
      </c>
      <c r="AS3570" s="187">
        <v>0</v>
      </c>
      <c r="AT3570" s="188">
        <v>0</v>
      </c>
      <c r="AU3570" s="187">
        <v>0</v>
      </c>
      <c r="AV3570" s="188">
        <v>0</v>
      </c>
      <c r="AW3570" s="187">
        <v>0</v>
      </c>
      <c r="AX3570" s="188">
        <v>0</v>
      </c>
      <c r="AY3570" s="187">
        <v>0</v>
      </c>
      <c r="AZ3570" s="188">
        <v>0</v>
      </c>
      <c r="BA3570" s="187">
        <v>0</v>
      </c>
      <c r="BB3570" s="188">
        <v>0</v>
      </c>
      <c r="BC3570" s="187">
        <v>0</v>
      </c>
      <c r="BD3570" s="75"/>
      <c r="BE3570" s="75"/>
      <c r="BF3570" s="75"/>
      <c r="BH3570" s="74"/>
      <c r="BI3570" s="194"/>
      <c r="BJ3570" s="74"/>
    </row>
    <row r="3571" spans="1:62" ht="11.25" customHeight="1" x14ac:dyDescent="0.3">
      <c r="A3571" s="184" t="s">
        <v>3968</v>
      </c>
      <c r="B3571" s="185">
        <v>0</v>
      </c>
      <c r="C3571" s="828">
        <v>96612</v>
      </c>
      <c r="D3571" s="284">
        <v>1E-4</v>
      </c>
      <c r="E3571" s="91">
        <v>0</v>
      </c>
      <c r="F3571" s="186">
        <v>0</v>
      </c>
      <c r="G3571" s="186">
        <v>0</v>
      </c>
      <c r="H3571" s="186">
        <v>0</v>
      </c>
      <c r="I3571" s="187">
        <v>0</v>
      </c>
      <c r="J3571" s="186">
        <v>0</v>
      </c>
      <c r="K3571" s="186">
        <v>0</v>
      </c>
      <c r="L3571" s="186">
        <v>0</v>
      </c>
      <c r="M3571" s="186">
        <v>0</v>
      </c>
      <c r="N3571" s="188">
        <v>0</v>
      </c>
      <c r="O3571" s="189">
        <v>0</v>
      </c>
      <c r="P3571" s="186">
        <v>0</v>
      </c>
      <c r="Q3571" s="189">
        <v>0</v>
      </c>
      <c r="R3571" s="189">
        <v>0</v>
      </c>
      <c r="S3571" s="189">
        <v>1E-4</v>
      </c>
      <c r="T3571" s="188">
        <v>0</v>
      </c>
      <c r="U3571" s="187">
        <v>0</v>
      </c>
      <c r="V3571" s="189">
        <v>0</v>
      </c>
      <c r="W3571" s="189">
        <v>0</v>
      </c>
      <c r="X3571" s="188">
        <v>0</v>
      </c>
      <c r="Y3571" s="188">
        <v>0</v>
      </c>
      <c r="Z3571" s="186">
        <v>0</v>
      </c>
      <c r="AA3571" s="186">
        <v>0</v>
      </c>
      <c r="AB3571" s="186">
        <v>0</v>
      </c>
      <c r="AC3571" s="186">
        <v>0</v>
      </c>
      <c r="AD3571" s="188">
        <v>0</v>
      </c>
      <c r="AE3571" s="189">
        <v>0</v>
      </c>
      <c r="AF3571" s="189">
        <v>0</v>
      </c>
      <c r="AG3571" s="189">
        <v>0</v>
      </c>
      <c r="AH3571" s="191">
        <v>0</v>
      </c>
      <c r="AI3571" s="186">
        <v>0</v>
      </c>
      <c r="AJ3571" s="192">
        <v>7501943412842</v>
      </c>
      <c r="AK3571" s="192">
        <v>96421</v>
      </c>
      <c r="AL3571" s="90" t="s">
        <v>278</v>
      </c>
      <c r="AM3571" s="75">
        <v>96612</v>
      </c>
      <c r="AO3571" s="188">
        <v>0</v>
      </c>
      <c r="AP3571" s="188">
        <v>0</v>
      </c>
      <c r="AQ3571" s="187">
        <v>0</v>
      </c>
      <c r="AR3571" s="188">
        <v>0</v>
      </c>
      <c r="AS3571" s="187">
        <v>0</v>
      </c>
      <c r="AT3571" s="188">
        <v>0</v>
      </c>
      <c r="AU3571" s="187">
        <v>0</v>
      </c>
      <c r="AV3571" s="188">
        <v>0</v>
      </c>
      <c r="AW3571" s="187">
        <v>0</v>
      </c>
      <c r="AX3571" s="188">
        <v>0</v>
      </c>
      <c r="AY3571" s="187">
        <v>0</v>
      </c>
      <c r="AZ3571" s="188">
        <v>0</v>
      </c>
      <c r="BA3571" s="187">
        <v>0</v>
      </c>
      <c r="BB3571" s="188">
        <v>0</v>
      </c>
      <c r="BC3571" s="187">
        <v>0</v>
      </c>
      <c r="BD3571" s="75"/>
      <c r="BE3571" s="75"/>
      <c r="BF3571" s="75"/>
      <c r="BH3571" s="74"/>
      <c r="BI3571" s="194"/>
      <c r="BJ3571" s="74"/>
    </row>
    <row r="3572" spans="1:62" ht="11.25" customHeight="1" x14ac:dyDescent="0.3">
      <c r="A3572" s="184" t="s">
        <v>3969</v>
      </c>
      <c r="B3572" s="185">
        <v>0</v>
      </c>
      <c r="C3572" s="832">
        <v>96659</v>
      </c>
      <c r="D3572" s="284">
        <v>4492.8</v>
      </c>
      <c r="E3572" s="91">
        <v>2.0587267071077271</v>
      </c>
      <c r="F3572" s="186">
        <v>92000</v>
      </c>
      <c r="G3572" s="186">
        <v>92000</v>
      </c>
      <c r="H3572" s="186">
        <v>2041.2</v>
      </c>
      <c r="I3572" s="187">
        <v>2.2186956521739134</v>
      </c>
      <c r="J3572" s="186">
        <v>64171.346000000005</v>
      </c>
      <c r="K3572" s="186">
        <v>65469.593188187631</v>
      </c>
      <c r="L3572" s="186">
        <v>0</v>
      </c>
      <c r="M3572" s="186">
        <v>0</v>
      </c>
      <c r="N3572" s="188">
        <v>0</v>
      </c>
      <c r="O3572" s="189">
        <v>0</v>
      </c>
      <c r="P3572" s="186">
        <v>214.2</v>
      </c>
      <c r="Q3572" s="189">
        <v>0.33379384001077361</v>
      </c>
      <c r="R3572" s="189">
        <v>3.0546343846364077</v>
      </c>
      <c r="S3572" s="189">
        <v>6534</v>
      </c>
      <c r="T3572" s="188">
        <v>6514.1999999999989</v>
      </c>
      <c r="U3572" s="187">
        <v>2.9849887632303136</v>
      </c>
      <c r="V3572" s="189">
        <v>0</v>
      </c>
      <c r="W3572" s="189">
        <v>214.2</v>
      </c>
      <c r="X3572" s="188">
        <v>6299.9999999999991</v>
      </c>
      <c r="Y3572" s="188">
        <v>79.2</v>
      </c>
      <c r="Z3572" s="186">
        <v>136.80000000000001</v>
      </c>
      <c r="AA3572" s="186">
        <v>0</v>
      </c>
      <c r="AB3572" s="186">
        <v>0</v>
      </c>
      <c r="AC3572" s="186">
        <v>0</v>
      </c>
      <c r="AD3572" s="188">
        <v>0</v>
      </c>
      <c r="AE3572" s="189">
        <v>0</v>
      </c>
      <c r="AF3572" s="189">
        <v>0</v>
      </c>
      <c r="AG3572" s="189">
        <v>0</v>
      </c>
      <c r="AH3572" s="191">
        <v>0</v>
      </c>
      <c r="AI3572" s="186">
        <v>92059.168000000005</v>
      </c>
      <c r="AJ3572" s="192">
        <v>7501943412842</v>
      </c>
      <c r="AK3572" s="192">
        <v>96421</v>
      </c>
      <c r="AL3572" s="90" t="s">
        <v>279</v>
      </c>
      <c r="AM3572" s="75">
        <v>96659</v>
      </c>
      <c r="AO3572" s="188">
        <v>37535.4</v>
      </c>
      <c r="AP3572" s="188">
        <v>72270</v>
      </c>
      <c r="AQ3572" s="187">
        <v>616.3549754353503</v>
      </c>
      <c r="AR3572" s="188">
        <v>13437</v>
      </c>
      <c r="AS3572" s="187">
        <v>152.60838011604915</v>
      </c>
      <c r="AT3572" s="188">
        <v>26899.199999999997</v>
      </c>
      <c r="AU3572" s="187">
        <v>101.38401207236818</v>
      </c>
      <c r="AV3572" s="188">
        <v>63190.799999999996</v>
      </c>
      <c r="AW3572" s="187">
        <v>99.215236102031398</v>
      </c>
      <c r="AX3572" s="188">
        <v>82425.599999999991</v>
      </c>
      <c r="AY3572" s="187">
        <v>103.13771615906302</v>
      </c>
      <c r="AZ3572" s="188">
        <v>102992.40000000002</v>
      </c>
      <c r="BA3572" s="187">
        <v>128.63997437242668</v>
      </c>
      <c r="BB3572" s="188">
        <v>36993.599999999999</v>
      </c>
      <c r="BC3572" s="187">
        <v>341.38442176330341</v>
      </c>
      <c r="BD3572" s="75"/>
      <c r="BE3572" s="75"/>
      <c r="BF3572" s="75"/>
      <c r="BH3572" s="74"/>
      <c r="BI3572" s="194"/>
      <c r="BJ3572" s="74"/>
    </row>
    <row r="3573" spans="1:62" ht="11.25" customHeight="1" x14ac:dyDescent="0.3">
      <c r="A3573" s="184" t="s">
        <v>3970</v>
      </c>
      <c r="B3573" s="185">
        <v>0</v>
      </c>
      <c r="C3573" s="832">
        <v>96674</v>
      </c>
      <c r="D3573" s="284">
        <v>1E-4</v>
      </c>
      <c r="E3573" s="91">
        <v>0</v>
      </c>
      <c r="F3573" s="186">
        <v>92000</v>
      </c>
      <c r="G3573" s="186">
        <v>90000</v>
      </c>
      <c r="H3573" s="186">
        <v>15843</v>
      </c>
      <c r="I3573" s="187">
        <v>17.603333333333335</v>
      </c>
      <c r="J3573" s="186">
        <v>0</v>
      </c>
      <c r="K3573" s="186">
        <v>0</v>
      </c>
      <c r="L3573" s="186">
        <v>0</v>
      </c>
      <c r="M3573" s="186">
        <v>0</v>
      </c>
      <c r="N3573" s="188">
        <v>0</v>
      </c>
      <c r="O3573" s="189">
        <v>0</v>
      </c>
      <c r="P3573" s="186">
        <v>0</v>
      </c>
      <c r="Q3573" s="189">
        <v>0</v>
      </c>
      <c r="R3573" s="189">
        <v>0</v>
      </c>
      <c r="S3573" s="189">
        <v>15843.000099999999</v>
      </c>
      <c r="T3573" s="188">
        <v>680.4</v>
      </c>
      <c r="U3573" s="187">
        <v>0</v>
      </c>
      <c r="V3573" s="189">
        <v>0</v>
      </c>
      <c r="W3573" s="189">
        <v>0</v>
      </c>
      <c r="X3573" s="188">
        <v>680.4</v>
      </c>
      <c r="Y3573" s="188">
        <v>680.4</v>
      </c>
      <c r="Z3573" s="186">
        <v>0</v>
      </c>
      <c r="AA3573" s="186">
        <v>0</v>
      </c>
      <c r="AB3573" s="186">
        <v>0</v>
      </c>
      <c r="AC3573" s="186">
        <v>0</v>
      </c>
      <c r="AD3573" s="188">
        <v>0</v>
      </c>
      <c r="AE3573" s="189">
        <v>0</v>
      </c>
      <c r="AF3573" s="189">
        <v>0</v>
      </c>
      <c r="AG3573" s="189">
        <v>0</v>
      </c>
      <c r="AH3573" s="191">
        <v>0</v>
      </c>
      <c r="AI3573" s="186">
        <v>0</v>
      </c>
      <c r="AJ3573" s="192">
        <v>7501943412842</v>
      </c>
      <c r="AK3573" s="192">
        <v>96659</v>
      </c>
      <c r="AL3573" s="90" t="s">
        <v>279</v>
      </c>
      <c r="AM3573" s="75">
        <v>96674</v>
      </c>
      <c r="AO3573" s="188">
        <v>0</v>
      </c>
      <c r="AP3573" s="188">
        <v>0</v>
      </c>
      <c r="AQ3573" s="187">
        <v>0</v>
      </c>
      <c r="AR3573" s="188">
        <v>0</v>
      </c>
      <c r="AS3573" s="187">
        <v>0</v>
      </c>
      <c r="AT3573" s="188">
        <v>0</v>
      </c>
      <c r="AU3573" s="187">
        <v>0</v>
      </c>
      <c r="AV3573" s="188">
        <v>0</v>
      </c>
      <c r="AW3573" s="187">
        <v>0</v>
      </c>
      <c r="AX3573" s="188">
        <v>0</v>
      </c>
      <c r="AY3573" s="187">
        <v>0</v>
      </c>
      <c r="AZ3573" s="188">
        <v>0</v>
      </c>
      <c r="BA3573" s="187">
        <v>0</v>
      </c>
      <c r="BB3573" s="188">
        <v>0</v>
      </c>
      <c r="BC3573" s="187">
        <v>0</v>
      </c>
      <c r="BD3573" s="75"/>
      <c r="BE3573" s="75"/>
      <c r="BF3573" s="75"/>
      <c r="BH3573" s="74"/>
      <c r="BI3573" s="194"/>
      <c r="BJ3573" s="74"/>
    </row>
    <row r="3574" spans="1:62" ht="11.25" customHeight="1" x14ac:dyDescent="0.3">
      <c r="A3574" s="184" t="s">
        <v>3971</v>
      </c>
      <c r="B3574" s="185">
        <v>0</v>
      </c>
      <c r="C3574" s="832">
        <v>96853</v>
      </c>
      <c r="D3574" s="284">
        <v>9633.6</v>
      </c>
      <c r="E3574" s="91">
        <v>0</v>
      </c>
      <c r="F3574" s="186">
        <v>0</v>
      </c>
      <c r="G3574" s="186">
        <v>0</v>
      </c>
      <c r="H3574" s="186">
        <v>0</v>
      </c>
      <c r="I3574" s="187">
        <v>0</v>
      </c>
      <c r="J3574" s="186">
        <v>0</v>
      </c>
      <c r="K3574" s="186">
        <v>0</v>
      </c>
      <c r="L3574" s="186">
        <v>0</v>
      </c>
      <c r="M3574" s="186">
        <v>0</v>
      </c>
      <c r="N3574" s="188">
        <v>0</v>
      </c>
      <c r="O3574" s="189">
        <v>0</v>
      </c>
      <c r="P3574" s="186">
        <v>0</v>
      </c>
      <c r="Q3574" s="189">
        <v>0</v>
      </c>
      <c r="R3574" s="189">
        <v>0</v>
      </c>
      <c r="S3574" s="189">
        <v>9633.6</v>
      </c>
      <c r="T3574" s="188">
        <v>9556.2000000000007</v>
      </c>
      <c r="U3574" s="187">
        <v>0</v>
      </c>
      <c r="V3574" s="189">
        <v>2332.8000000000002</v>
      </c>
      <c r="W3574" s="189">
        <v>0</v>
      </c>
      <c r="X3574" s="188">
        <v>7223.4000000000005</v>
      </c>
      <c r="Y3574" s="188">
        <v>100.8</v>
      </c>
      <c r="Z3574" s="186">
        <v>0</v>
      </c>
      <c r="AA3574" s="186">
        <v>0</v>
      </c>
      <c r="AB3574" s="186">
        <v>0</v>
      </c>
      <c r="AC3574" s="186">
        <v>0</v>
      </c>
      <c r="AD3574" s="188">
        <v>0</v>
      </c>
      <c r="AE3574" s="189">
        <v>0</v>
      </c>
      <c r="AF3574" s="189">
        <v>0</v>
      </c>
      <c r="AG3574" s="189">
        <v>0</v>
      </c>
      <c r="AH3574" s="191">
        <v>0</v>
      </c>
      <c r="AI3574" s="186">
        <v>0</v>
      </c>
      <c r="AJ3574" s="192">
        <v>7501943412842</v>
      </c>
      <c r="AK3574" s="192">
        <v>96659</v>
      </c>
      <c r="AL3574" s="90" t="s">
        <v>279</v>
      </c>
      <c r="AM3574" s="75">
        <v>96853</v>
      </c>
      <c r="AO3574" s="188">
        <v>50350.80000000001</v>
      </c>
      <c r="AP3574" s="188">
        <v>10308.6</v>
      </c>
      <c r="AQ3574" s="187">
        <v>25.376091018553453</v>
      </c>
      <c r="AR3574" s="188">
        <v>76780.800000000003</v>
      </c>
      <c r="AS3574" s="187">
        <v>111.80846753777342</v>
      </c>
      <c r="AT3574" s="188">
        <v>63963.000000000007</v>
      </c>
      <c r="AU3574" s="187">
        <v>159.90750000000003</v>
      </c>
      <c r="AV3574" s="188">
        <v>0</v>
      </c>
      <c r="AW3574" s="187">
        <v>0</v>
      </c>
      <c r="AX3574" s="188">
        <v>-2525.4</v>
      </c>
      <c r="AY3574" s="187">
        <v>0</v>
      </c>
      <c r="AZ3574" s="188">
        <v>-160.19999999999999</v>
      </c>
      <c r="BA3574" s="187">
        <v>0</v>
      </c>
      <c r="BB3574" s="188">
        <v>51192</v>
      </c>
      <c r="BC3574" s="187">
        <v>66.641498626606094</v>
      </c>
      <c r="BD3574" s="75"/>
      <c r="BE3574" s="75"/>
      <c r="BF3574" s="75"/>
      <c r="BH3574" s="74"/>
      <c r="BI3574" s="194"/>
      <c r="BJ3574" s="74"/>
    </row>
    <row r="3575" spans="1:62" s="77" customFormat="1" ht="11.25" customHeight="1" x14ac:dyDescent="0.2">
      <c r="A3575" s="184" t="s">
        <v>3981</v>
      </c>
      <c r="B3575" s="185">
        <v>0</v>
      </c>
      <c r="C3575" s="832">
        <v>96855</v>
      </c>
      <c r="D3575" s="284">
        <v>1E-4</v>
      </c>
      <c r="E3575" s="91">
        <v>0</v>
      </c>
      <c r="F3575" s="186">
        <v>0</v>
      </c>
      <c r="G3575" s="186">
        <v>0</v>
      </c>
      <c r="H3575" s="186">
        <v>0</v>
      </c>
      <c r="I3575" s="187">
        <v>0</v>
      </c>
      <c r="J3575" s="186">
        <v>0</v>
      </c>
      <c r="K3575" s="186">
        <v>0</v>
      </c>
      <c r="L3575" s="186">
        <v>0</v>
      </c>
      <c r="M3575" s="186">
        <v>0</v>
      </c>
      <c r="N3575" s="188">
        <v>0</v>
      </c>
      <c r="O3575" s="189">
        <v>0</v>
      </c>
      <c r="P3575" s="186">
        <v>0</v>
      </c>
      <c r="Q3575" s="189">
        <v>0</v>
      </c>
      <c r="R3575" s="189">
        <v>0</v>
      </c>
      <c r="S3575" s="189">
        <v>1E-4</v>
      </c>
      <c r="T3575" s="188">
        <v>0</v>
      </c>
      <c r="U3575" s="187">
        <v>0</v>
      </c>
      <c r="V3575" s="189">
        <v>0</v>
      </c>
      <c r="W3575" s="189">
        <v>0</v>
      </c>
      <c r="X3575" s="188">
        <v>0</v>
      </c>
      <c r="Y3575" s="188">
        <v>0</v>
      </c>
      <c r="Z3575" s="186">
        <v>0</v>
      </c>
      <c r="AA3575" s="186">
        <v>0</v>
      </c>
      <c r="AB3575" s="186">
        <v>0</v>
      </c>
      <c r="AC3575" s="186">
        <v>0</v>
      </c>
      <c r="AD3575" s="188">
        <v>0</v>
      </c>
      <c r="AE3575" s="189">
        <v>0</v>
      </c>
      <c r="AF3575" s="189">
        <v>0</v>
      </c>
      <c r="AG3575" s="189">
        <v>0</v>
      </c>
      <c r="AH3575" s="191">
        <v>0</v>
      </c>
      <c r="AI3575" s="186">
        <v>0</v>
      </c>
      <c r="AJ3575" s="192">
        <v>0</v>
      </c>
      <c r="AK3575" s="192">
        <v>0</v>
      </c>
      <c r="AL3575" s="90" t="s">
        <v>279</v>
      </c>
      <c r="AM3575" s="75">
        <v>96855</v>
      </c>
      <c r="AN3575" s="76"/>
      <c r="AO3575" s="188">
        <v>0</v>
      </c>
      <c r="AP3575" s="188">
        <v>0</v>
      </c>
      <c r="AQ3575" s="187">
        <v>0</v>
      </c>
      <c r="AR3575" s="188">
        <v>0</v>
      </c>
      <c r="AS3575" s="187">
        <v>0</v>
      </c>
      <c r="AT3575" s="188">
        <v>0</v>
      </c>
      <c r="AU3575" s="187">
        <v>0</v>
      </c>
      <c r="AV3575" s="188">
        <v>0</v>
      </c>
      <c r="AW3575" s="187">
        <v>0</v>
      </c>
      <c r="AX3575" s="188">
        <v>0</v>
      </c>
      <c r="AY3575" s="187">
        <v>0</v>
      </c>
      <c r="AZ3575" s="188">
        <v>0</v>
      </c>
      <c r="BA3575" s="187">
        <v>0</v>
      </c>
      <c r="BB3575" s="188">
        <v>0</v>
      </c>
      <c r="BC3575" s="187">
        <v>0</v>
      </c>
      <c r="BD3575" s="75"/>
      <c r="BE3575" s="75"/>
      <c r="BF3575" s="56"/>
      <c r="BH3575" s="74"/>
      <c r="BI3575" s="194"/>
      <c r="BJ3575" s="74"/>
    </row>
    <row r="3576" spans="1:62" s="77" customFormat="1" ht="11.25" customHeight="1" x14ac:dyDescent="0.2">
      <c r="A3576" s="184" t="s">
        <v>3972</v>
      </c>
      <c r="B3576" s="185">
        <v>0</v>
      </c>
      <c r="C3576" s="831">
        <v>96821</v>
      </c>
      <c r="D3576" s="284">
        <v>435.6</v>
      </c>
      <c r="E3576" s="91">
        <v>1.3068</v>
      </c>
      <c r="F3576" s="186">
        <v>15000</v>
      </c>
      <c r="G3576" s="186">
        <v>15000</v>
      </c>
      <c r="H3576" s="186">
        <v>0</v>
      </c>
      <c r="I3576" s="187">
        <v>0</v>
      </c>
      <c r="J3576" s="186">
        <v>8559.5159999999996</v>
      </c>
      <c r="K3576" s="186">
        <v>10000</v>
      </c>
      <c r="L3576" s="186">
        <v>0</v>
      </c>
      <c r="M3576" s="186">
        <v>0</v>
      </c>
      <c r="N3576" s="188">
        <v>0</v>
      </c>
      <c r="O3576" s="189">
        <v>0</v>
      </c>
      <c r="P3576" s="186">
        <v>0</v>
      </c>
      <c r="Q3576" s="189">
        <v>0</v>
      </c>
      <c r="R3576" s="189">
        <v>1.5267218380104672</v>
      </c>
      <c r="S3576" s="189">
        <v>435.6</v>
      </c>
      <c r="T3576" s="188">
        <v>435.6</v>
      </c>
      <c r="U3576" s="187">
        <v>1.3068</v>
      </c>
      <c r="V3576" s="189">
        <v>0</v>
      </c>
      <c r="W3576" s="189">
        <v>0</v>
      </c>
      <c r="X3576" s="188">
        <v>435.6</v>
      </c>
      <c r="Y3576" s="188">
        <v>106.2</v>
      </c>
      <c r="Z3576" s="186">
        <v>0</v>
      </c>
      <c r="AA3576" s="186">
        <v>0</v>
      </c>
      <c r="AB3576" s="186">
        <v>0</v>
      </c>
      <c r="AC3576" s="186">
        <v>0</v>
      </c>
      <c r="AD3576" s="188">
        <v>0</v>
      </c>
      <c r="AE3576" s="189">
        <v>0</v>
      </c>
      <c r="AF3576" s="189">
        <v>0</v>
      </c>
      <c r="AG3576" s="189">
        <v>0</v>
      </c>
      <c r="AH3576" s="191">
        <v>0</v>
      </c>
      <c r="AI3576" s="186">
        <v>8489.1219999999994</v>
      </c>
      <c r="AJ3576" s="192">
        <v>7506425632909</v>
      </c>
      <c r="AK3576" s="192" t="s">
        <v>262</v>
      </c>
      <c r="AL3576" s="90" t="s">
        <v>279</v>
      </c>
      <c r="AM3576" s="75">
        <v>96821</v>
      </c>
      <c r="AN3576" s="76"/>
      <c r="AO3576" s="188">
        <v>4999.2000000000007</v>
      </c>
      <c r="AP3576" s="188">
        <v>-1.8</v>
      </c>
      <c r="AQ3576" s="187">
        <v>0</v>
      </c>
      <c r="AR3576" s="188">
        <v>14999.400000000001</v>
      </c>
      <c r="AS3576" s="187">
        <v>99.996000000000009</v>
      </c>
      <c r="AT3576" s="188">
        <v>0</v>
      </c>
      <c r="AU3576" s="187">
        <v>0</v>
      </c>
      <c r="AV3576" s="188">
        <v>2944.8</v>
      </c>
      <c r="AW3576" s="187">
        <v>73.62</v>
      </c>
      <c r="AX3576" s="188">
        <v>7876.8</v>
      </c>
      <c r="AY3576" s="187">
        <v>0</v>
      </c>
      <c r="AZ3576" s="188">
        <v>12594.6</v>
      </c>
      <c r="BA3576" s="187">
        <v>0</v>
      </c>
      <c r="BB3576" s="188">
        <v>0</v>
      </c>
      <c r="BC3576" s="187">
        <v>0</v>
      </c>
      <c r="BD3576" s="75"/>
      <c r="BE3576" s="75"/>
      <c r="BF3576" s="56"/>
      <c r="BH3576" s="74"/>
      <c r="BI3576" s="194"/>
      <c r="BJ3576" s="74"/>
    </row>
    <row r="3577" spans="1:62" s="77" customFormat="1" ht="11.25" customHeight="1" x14ac:dyDescent="0.2">
      <c r="A3577" s="184" t="s">
        <v>3972</v>
      </c>
      <c r="B3577" s="185">
        <v>0</v>
      </c>
      <c r="C3577" s="850">
        <v>96825</v>
      </c>
      <c r="D3577" s="284">
        <v>1E-4</v>
      </c>
      <c r="E3577" s="91">
        <v>0</v>
      </c>
      <c r="F3577" s="186">
        <v>15000</v>
      </c>
      <c r="G3577" s="186">
        <v>15000</v>
      </c>
      <c r="H3577" s="186">
        <v>0</v>
      </c>
      <c r="I3577" s="187">
        <v>0</v>
      </c>
      <c r="J3577" s="186">
        <v>0</v>
      </c>
      <c r="K3577" s="186">
        <v>0</v>
      </c>
      <c r="L3577" s="186">
        <v>0</v>
      </c>
      <c r="M3577" s="186">
        <v>0</v>
      </c>
      <c r="N3577" s="188">
        <v>0</v>
      </c>
      <c r="O3577" s="189">
        <v>0</v>
      </c>
      <c r="P3577" s="186">
        <v>0</v>
      </c>
      <c r="Q3577" s="189">
        <v>0</v>
      </c>
      <c r="R3577" s="189">
        <v>0</v>
      </c>
      <c r="S3577" s="189">
        <v>1E-4</v>
      </c>
      <c r="T3577" s="188">
        <v>0</v>
      </c>
      <c r="U3577" s="187">
        <v>0</v>
      </c>
      <c r="V3577" s="189">
        <v>0</v>
      </c>
      <c r="W3577" s="189">
        <v>0</v>
      </c>
      <c r="X3577" s="188">
        <v>0</v>
      </c>
      <c r="Y3577" s="188">
        <v>0</v>
      </c>
      <c r="Z3577" s="186">
        <v>0</v>
      </c>
      <c r="AA3577" s="186">
        <v>0</v>
      </c>
      <c r="AB3577" s="186">
        <v>0</v>
      </c>
      <c r="AC3577" s="186">
        <v>0</v>
      </c>
      <c r="AD3577" s="188">
        <v>0</v>
      </c>
      <c r="AE3577" s="189">
        <v>0</v>
      </c>
      <c r="AF3577" s="189">
        <v>0</v>
      </c>
      <c r="AG3577" s="189">
        <v>0</v>
      </c>
      <c r="AH3577" s="191">
        <v>0</v>
      </c>
      <c r="AI3577" s="186">
        <v>0</v>
      </c>
      <c r="AJ3577" s="192">
        <v>7506425632909</v>
      </c>
      <c r="AK3577" s="192" t="s">
        <v>262</v>
      </c>
      <c r="AL3577" s="90" t="s">
        <v>279</v>
      </c>
      <c r="AM3577" s="75">
        <v>96825</v>
      </c>
      <c r="AN3577" s="76"/>
      <c r="AO3577" s="188">
        <v>0</v>
      </c>
      <c r="AP3577" s="188">
        <v>0</v>
      </c>
      <c r="AQ3577" s="187">
        <v>0</v>
      </c>
      <c r="AR3577" s="188">
        <v>0</v>
      </c>
      <c r="AS3577" s="187">
        <v>0</v>
      </c>
      <c r="AT3577" s="188">
        <v>0</v>
      </c>
      <c r="AU3577" s="187">
        <v>0</v>
      </c>
      <c r="AV3577" s="188">
        <v>0</v>
      </c>
      <c r="AW3577" s="187">
        <v>0</v>
      </c>
      <c r="AX3577" s="188">
        <v>0</v>
      </c>
      <c r="AY3577" s="187">
        <v>0</v>
      </c>
      <c r="AZ3577" s="188">
        <v>0</v>
      </c>
      <c r="BA3577" s="187">
        <v>0</v>
      </c>
      <c r="BB3577" s="188">
        <v>0</v>
      </c>
      <c r="BC3577" s="187">
        <v>0</v>
      </c>
      <c r="BD3577" s="75"/>
      <c r="BE3577" s="75"/>
      <c r="BF3577" s="56"/>
      <c r="BH3577" s="74"/>
      <c r="BI3577" s="194"/>
      <c r="BJ3577" s="74"/>
    </row>
    <row r="3578" spans="1:62" s="77" customFormat="1" ht="11.25" customHeight="1" x14ac:dyDescent="0.2">
      <c r="A3578" s="184" t="s">
        <v>3973</v>
      </c>
      <c r="B3578" s="185">
        <v>0</v>
      </c>
      <c r="C3578" s="858">
        <v>96423</v>
      </c>
      <c r="D3578" s="284">
        <v>1E-4</v>
      </c>
      <c r="E3578" s="91">
        <v>0</v>
      </c>
      <c r="F3578" s="186">
        <v>0</v>
      </c>
      <c r="G3578" s="186">
        <v>0</v>
      </c>
      <c r="H3578" s="186">
        <v>0</v>
      </c>
      <c r="I3578" s="187">
        <v>0</v>
      </c>
      <c r="J3578" s="186">
        <v>0</v>
      </c>
      <c r="K3578" s="186">
        <v>0</v>
      </c>
      <c r="L3578" s="186">
        <v>0</v>
      </c>
      <c r="M3578" s="186">
        <v>0</v>
      </c>
      <c r="N3578" s="188">
        <v>0</v>
      </c>
      <c r="O3578" s="189">
        <v>0</v>
      </c>
      <c r="P3578" s="186">
        <v>0</v>
      </c>
      <c r="Q3578" s="189">
        <v>0</v>
      </c>
      <c r="R3578" s="189">
        <v>0</v>
      </c>
      <c r="S3578" s="189">
        <v>1E-4</v>
      </c>
      <c r="T3578" s="188">
        <v>0</v>
      </c>
      <c r="U3578" s="187">
        <v>0</v>
      </c>
      <c r="V3578" s="189">
        <v>0</v>
      </c>
      <c r="W3578" s="189">
        <v>0</v>
      </c>
      <c r="X3578" s="188">
        <v>0</v>
      </c>
      <c r="Y3578" s="188">
        <v>0</v>
      </c>
      <c r="Z3578" s="186">
        <v>0</v>
      </c>
      <c r="AA3578" s="186">
        <v>0</v>
      </c>
      <c r="AB3578" s="186">
        <v>0</v>
      </c>
      <c r="AC3578" s="186">
        <v>0</v>
      </c>
      <c r="AD3578" s="188">
        <v>0</v>
      </c>
      <c r="AE3578" s="189">
        <v>0</v>
      </c>
      <c r="AF3578" s="189">
        <v>0</v>
      </c>
      <c r="AG3578" s="189">
        <v>0</v>
      </c>
      <c r="AH3578" s="191">
        <v>0</v>
      </c>
      <c r="AI3578" s="186">
        <v>0</v>
      </c>
      <c r="AJ3578" s="192">
        <v>7501943469778</v>
      </c>
      <c r="AK3578" s="192" t="s">
        <v>262</v>
      </c>
      <c r="AL3578" s="90" t="s">
        <v>278</v>
      </c>
      <c r="AM3578" s="75">
        <v>96423</v>
      </c>
      <c r="AN3578" s="76"/>
      <c r="AO3578" s="188">
        <v>0</v>
      </c>
      <c r="AP3578" s="188">
        <v>0</v>
      </c>
      <c r="AQ3578" s="187">
        <v>0</v>
      </c>
      <c r="AR3578" s="188">
        <v>0</v>
      </c>
      <c r="AS3578" s="187">
        <v>0</v>
      </c>
      <c r="AT3578" s="188">
        <v>0</v>
      </c>
      <c r="AU3578" s="187">
        <v>0</v>
      </c>
      <c r="AV3578" s="188">
        <v>0</v>
      </c>
      <c r="AW3578" s="187">
        <v>0</v>
      </c>
      <c r="AX3578" s="188">
        <v>0</v>
      </c>
      <c r="AY3578" s="187">
        <v>0</v>
      </c>
      <c r="AZ3578" s="188">
        <v>0</v>
      </c>
      <c r="BA3578" s="187">
        <v>0</v>
      </c>
      <c r="BB3578" s="188">
        <v>0</v>
      </c>
      <c r="BC3578" s="187">
        <v>0</v>
      </c>
      <c r="BD3578" s="75"/>
      <c r="BE3578" s="75"/>
      <c r="BF3578" s="56"/>
      <c r="BH3578" s="74"/>
      <c r="BI3578" s="194"/>
      <c r="BJ3578" s="74"/>
    </row>
    <row r="3579" spans="1:62" s="77" customFormat="1" ht="11.25" customHeight="1" x14ac:dyDescent="0.2">
      <c r="A3579" s="184" t="s">
        <v>3974</v>
      </c>
      <c r="B3579" s="185">
        <v>0</v>
      </c>
      <c r="C3579" s="828">
        <v>96617</v>
      </c>
      <c r="D3579" s="284">
        <v>1E-4</v>
      </c>
      <c r="E3579" s="91">
        <v>0</v>
      </c>
      <c r="F3579" s="186">
        <v>0</v>
      </c>
      <c r="G3579" s="186">
        <v>0</v>
      </c>
      <c r="H3579" s="186">
        <v>0</v>
      </c>
      <c r="I3579" s="187">
        <v>0</v>
      </c>
      <c r="J3579" s="186">
        <v>0</v>
      </c>
      <c r="K3579" s="186">
        <v>0</v>
      </c>
      <c r="L3579" s="186">
        <v>0</v>
      </c>
      <c r="M3579" s="186">
        <v>0</v>
      </c>
      <c r="N3579" s="188">
        <v>0</v>
      </c>
      <c r="O3579" s="189">
        <v>0</v>
      </c>
      <c r="P3579" s="186">
        <v>0</v>
      </c>
      <c r="Q3579" s="189">
        <v>0</v>
      </c>
      <c r="R3579" s="189">
        <v>0</v>
      </c>
      <c r="S3579" s="189">
        <v>1E-4</v>
      </c>
      <c r="T3579" s="188">
        <v>0</v>
      </c>
      <c r="U3579" s="187">
        <v>0</v>
      </c>
      <c r="V3579" s="189">
        <v>0</v>
      </c>
      <c r="W3579" s="189">
        <v>0</v>
      </c>
      <c r="X3579" s="188">
        <v>0</v>
      </c>
      <c r="Y3579" s="188">
        <v>0</v>
      </c>
      <c r="Z3579" s="186">
        <v>0</v>
      </c>
      <c r="AA3579" s="186">
        <v>0</v>
      </c>
      <c r="AB3579" s="186">
        <v>0</v>
      </c>
      <c r="AC3579" s="186">
        <v>0</v>
      </c>
      <c r="AD3579" s="188">
        <v>0</v>
      </c>
      <c r="AE3579" s="189">
        <v>0</v>
      </c>
      <c r="AF3579" s="189">
        <v>0</v>
      </c>
      <c r="AG3579" s="189">
        <v>0</v>
      </c>
      <c r="AH3579" s="191">
        <v>0</v>
      </c>
      <c r="AI3579" s="186">
        <v>0</v>
      </c>
      <c r="AJ3579" s="192">
        <v>7501943469778</v>
      </c>
      <c r="AK3579" s="192">
        <v>96423</v>
      </c>
      <c r="AL3579" s="90" t="s">
        <v>278</v>
      </c>
      <c r="AM3579" s="75">
        <v>96617</v>
      </c>
      <c r="AN3579" s="76"/>
      <c r="AO3579" s="188">
        <v>0</v>
      </c>
      <c r="AP3579" s="188">
        <v>0</v>
      </c>
      <c r="AQ3579" s="187">
        <v>0</v>
      </c>
      <c r="AR3579" s="188">
        <v>0</v>
      </c>
      <c r="AS3579" s="187">
        <v>0</v>
      </c>
      <c r="AT3579" s="188">
        <v>0</v>
      </c>
      <c r="AU3579" s="187">
        <v>0</v>
      </c>
      <c r="AV3579" s="188">
        <v>0</v>
      </c>
      <c r="AW3579" s="187">
        <v>0</v>
      </c>
      <c r="AX3579" s="188">
        <v>0</v>
      </c>
      <c r="AY3579" s="187">
        <v>0</v>
      </c>
      <c r="AZ3579" s="188">
        <v>0</v>
      </c>
      <c r="BA3579" s="187">
        <v>0</v>
      </c>
      <c r="BB3579" s="188">
        <v>0</v>
      </c>
      <c r="BC3579" s="187">
        <v>0</v>
      </c>
      <c r="BD3579" s="75"/>
      <c r="BE3579" s="75"/>
      <c r="BF3579" s="56"/>
      <c r="BH3579" s="74"/>
      <c r="BI3579" s="194"/>
      <c r="BJ3579" s="74"/>
    </row>
    <row r="3580" spans="1:62" s="77" customFormat="1" ht="11.25" customHeight="1" x14ac:dyDescent="0.2">
      <c r="A3580" s="184" t="s">
        <v>3975</v>
      </c>
      <c r="B3580" s="185">
        <v>0</v>
      </c>
      <c r="C3580" s="858">
        <v>96874</v>
      </c>
      <c r="D3580" s="284">
        <v>99</v>
      </c>
      <c r="E3580" s="91">
        <v>0</v>
      </c>
      <c r="F3580" s="186">
        <v>0</v>
      </c>
      <c r="G3580" s="186">
        <v>0</v>
      </c>
      <c r="H3580" s="186">
        <v>0</v>
      </c>
      <c r="I3580" s="187">
        <v>0</v>
      </c>
      <c r="J3580" s="186">
        <v>0</v>
      </c>
      <c r="K3580" s="186">
        <v>0</v>
      </c>
      <c r="L3580" s="186">
        <v>0</v>
      </c>
      <c r="M3580" s="186">
        <v>0</v>
      </c>
      <c r="N3580" s="188">
        <v>0</v>
      </c>
      <c r="O3580" s="189">
        <v>0</v>
      </c>
      <c r="P3580" s="186">
        <v>0</v>
      </c>
      <c r="Q3580" s="189">
        <v>0</v>
      </c>
      <c r="R3580" s="189">
        <v>0</v>
      </c>
      <c r="S3580" s="189">
        <v>99</v>
      </c>
      <c r="T3580" s="188">
        <v>99</v>
      </c>
      <c r="U3580" s="187">
        <v>0</v>
      </c>
      <c r="V3580" s="189">
        <v>0</v>
      </c>
      <c r="W3580" s="189">
        <v>0</v>
      </c>
      <c r="X3580" s="188">
        <v>99</v>
      </c>
      <c r="Y3580" s="188">
        <v>0</v>
      </c>
      <c r="Z3580" s="186">
        <v>0</v>
      </c>
      <c r="AA3580" s="186">
        <v>0</v>
      </c>
      <c r="AB3580" s="186">
        <v>0</v>
      </c>
      <c r="AC3580" s="186">
        <v>0</v>
      </c>
      <c r="AD3580" s="188">
        <v>0</v>
      </c>
      <c r="AE3580" s="189">
        <v>0</v>
      </c>
      <c r="AF3580" s="189">
        <v>0</v>
      </c>
      <c r="AG3580" s="189">
        <v>0</v>
      </c>
      <c r="AH3580" s="191">
        <v>0</v>
      </c>
      <c r="AI3580" s="186">
        <v>0</v>
      </c>
      <c r="AJ3580" s="192">
        <v>7501943469778</v>
      </c>
      <c r="AK3580" s="192" t="s">
        <v>262</v>
      </c>
      <c r="AL3580" s="90" t="s">
        <v>278</v>
      </c>
      <c r="AM3580" s="75">
        <v>96874</v>
      </c>
      <c r="AN3580" s="76"/>
      <c r="AO3580" s="188">
        <v>0</v>
      </c>
      <c r="AP3580" s="188">
        <v>0</v>
      </c>
      <c r="AQ3580" s="187">
        <v>0</v>
      </c>
      <c r="AR3580" s="188">
        <v>0</v>
      </c>
      <c r="AS3580" s="187">
        <v>0</v>
      </c>
      <c r="AT3580" s="188">
        <v>0</v>
      </c>
      <c r="AU3580" s="187">
        <v>0</v>
      </c>
      <c r="AV3580" s="188">
        <v>0</v>
      </c>
      <c r="AW3580" s="187">
        <v>0</v>
      </c>
      <c r="AX3580" s="188">
        <v>0</v>
      </c>
      <c r="AY3580" s="187">
        <v>0</v>
      </c>
      <c r="AZ3580" s="188">
        <v>0</v>
      </c>
      <c r="BA3580" s="187">
        <v>0</v>
      </c>
      <c r="BB3580" s="188">
        <v>0</v>
      </c>
      <c r="BC3580" s="187">
        <v>0</v>
      </c>
      <c r="BD3580" s="75"/>
      <c r="BE3580" s="75"/>
      <c r="BF3580" s="56"/>
      <c r="BH3580" s="74"/>
      <c r="BI3580" s="194"/>
      <c r="BJ3580" s="74"/>
    </row>
    <row r="3581" spans="1:62" s="77" customFormat="1" ht="11.25" customHeight="1" x14ac:dyDescent="0.2">
      <c r="A3581" s="184" t="s">
        <v>3976</v>
      </c>
      <c r="B3581" s="185">
        <v>0</v>
      </c>
      <c r="C3581" s="828">
        <v>96875</v>
      </c>
      <c r="D3581" s="284">
        <v>1E-4</v>
      </c>
      <c r="E3581" s="91">
        <v>0</v>
      </c>
      <c r="F3581" s="186">
        <v>0</v>
      </c>
      <c r="G3581" s="186">
        <v>0</v>
      </c>
      <c r="H3581" s="186">
        <v>0</v>
      </c>
      <c r="I3581" s="187">
        <v>0</v>
      </c>
      <c r="J3581" s="186">
        <v>0</v>
      </c>
      <c r="K3581" s="186">
        <v>0</v>
      </c>
      <c r="L3581" s="186">
        <v>0</v>
      </c>
      <c r="M3581" s="186">
        <v>0</v>
      </c>
      <c r="N3581" s="188">
        <v>0</v>
      </c>
      <c r="O3581" s="189">
        <v>0</v>
      </c>
      <c r="P3581" s="186">
        <v>0</v>
      </c>
      <c r="Q3581" s="189">
        <v>0</v>
      </c>
      <c r="R3581" s="189">
        <v>0</v>
      </c>
      <c r="S3581" s="189">
        <v>1E-4</v>
      </c>
      <c r="T3581" s="188">
        <v>0</v>
      </c>
      <c r="U3581" s="187">
        <v>0</v>
      </c>
      <c r="V3581" s="189">
        <v>0</v>
      </c>
      <c r="W3581" s="189">
        <v>0</v>
      </c>
      <c r="X3581" s="188">
        <v>0</v>
      </c>
      <c r="Y3581" s="188">
        <v>0</v>
      </c>
      <c r="Z3581" s="186">
        <v>0</v>
      </c>
      <c r="AA3581" s="186">
        <v>0</v>
      </c>
      <c r="AB3581" s="186">
        <v>0</v>
      </c>
      <c r="AC3581" s="186">
        <v>0</v>
      </c>
      <c r="AD3581" s="188">
        <v>0</v>
      </c>
      <c r="AE3581" s="189">
        <v>0</v>
      </c>
      <c r="AF3581" s="189">
        <v>0</v>
      </c>
      <c r="AG3581" s="189">
        <v>0</v>
      </c>
      <c r="AH3581" s="191">
        <v>0</v>
      </c>
      <c r="AI3581" s="186">
        <v>0</v>
      </c>
      <c r="AJ3581" s="192">
        <v>7501943469778</v>
      </c>
      <c r="AK3581" s="192">
        <v>96423</v>
      </c>
      <c r="AL3581" s="90" t="s">
        <v>278</v>
      </c>
      <c r="AM3581" s="75">
        <v>96875</v>
      </c>
      <c r="AN3581" s="76"/>
      <c r="AO3581" s="188">
        <v>0</v>
      </c>
      <c r="AP3581" s="188">
        <v>0</v>
      </c>
      <c r="AQ3581" s="187">
        <v>0</v>
      </c>
      <c r="AR3581" s="188">
        <v>0</v>
      </c>
      <c r="AS3581" s="187">
        <v>0</v>
      </c>
      <c r="AT3581" s="188">
        <v>0</v>
      </c>
      <c r="AU3581" s="187">
        <v>0</v>
      </c>
      <c r="AV3581" s="188">
        <v>0</v>
      </c>
      <c r="AW3581" s="187">
        <v>0</v>
      </c>
      <c r="AX3581" s="188">
        <v>0</v>
      </c>
      <c r="AY3581" s="187">
        <v>0</v>
      </c>
      <c r="AZ3581" s="188">
        <v>0</v>
      </c>
      <c r="BA3581" s="187">
        <v>0</v>
      </c>
      <c r="BB3581" s="188">
        <v>0</v>
      </c>
      <c r="BC3581" s="187">
        <v>0</v>
      </c>
      <c r="BD3581" s="75"/>
      <c r="BE3581" s="75"/>
      <c r="BF3581" s="56"/>
      <c r="BH3581" s="74"/>
      <c r="BI3581" s="194"/>
      <c r="BJ3581" s="74"/>
    </row>
    <row r="3582" spans="1:62" s="77" customFormat="1" ht="11.25" customHeight="1" x14ac:dyDescent="0.2">
      <c r="A3582" s="184" t="s">
        <v>3977</v>
      </c>
      <c r="B3582" s="185">
        <v>0</v>
      </c>
      <c r="C3582" s="828">
        <v>96734</v>
      </c>
      <c r="D3582" s="284">
        <v>1E-4</v>
      </c>
      <c r="E3582" s="91">
        <v>0</v>
      </c>
      <c r="F3582" s="225">
        <v>0</v>
      </c>
      <c r="G3582" s="225">
        <v>0</v>
      </c>
      <c r="H3582" s="186">
        <v>0</v>
      </c>
      <c r="I3582" s="187">
        <v>0</v>
      </c>
      <c r="J3582" s="186">
        <v>0</v>
      </c>
      <c r="K3582" s="186">
        <v>0</v>
      </c>
      <c r="L3582" s="186">
        <v>0</v>
      </c>
      <c r="M3582" s="186">
        <v>0</v>
      </c>
      <c r="N3582" s="188">
        <v>0</v>
      </c>
      <c r="O3582" s="189">
        <v>0</v>
      </c>
      <c r="P3582" s="186">
        <v>0</v>
      </c>
      <c r="Q3582" s="189">
        <v>0</v>
      </c>
      <c r="R3582" s="189">
        <v>0</v>
      </c>
      <c r="S3582" s="189">
        <v>1E-4</v>
      </c>
      <c r="T3582" s="188">
        <v>0</v>
      </c>
      <c r="U3582" s="187">
        <v>0</v>
      </c>
      <c r="V3582" s="189">
        <v>0</v>
      </c>
      <c r="W3582" s="189">
        <v>0</v>
      </c>
      <c r="X3582" s="188">
        <v>0</v>
      </c>
      <c r="Y3582" s="188">
        <v>0</v>
      </c>
      <c r="Z3582" s="186">
        <v>0</v>
      </c>
      <c r="AA3582" s="186">
        <v>0</v>
      </c>
      <c r="AB3582" s="186">
        <v>0</v>
      </c>
      <c r="AC3582" s="186">
        <v>0</v>
      </c>
      <c r="AD3582" s="188">
        <v>0</v>
      </c>
      <c r="AE3582" s="189">
        <v>0</v>
      </c>
      <c r="AF3582" s="189">
        <v>0</v>
      </c>
      <c r="AG3582" s="189">
        <v>0</v>
      </c>
      <c r="AH3582" s="191">
        <v>0</v>
      </c>
      <c r="AI3582" s="186">
        <v>0</v>
      </c>
      <c r="AJ3582" s="192">
        <v>7501943469778</v>
      </c>
      <c r="AK3582" s="192">
        <v>96432</v>
      </c>
      <c r="AL3582" s="90" t="s">
        <v>279</v>
      </c>
      <c r="AM3582" s="75">
        <v>96734</v>
      </c>
      <c r="AN3582" s="76"/>
      <c r="AO3582" s="188">
        <v>0</v>
      </c>
      <c r="AP3582" s="188">
        <v>0</v>
      </c>
      <c r="AQ3582" s="187">
        <v>0</v>
      </c>
      <c r="AR3582" s="188">
        <v>0</v>
      </c>
      <c r="AS3582" s="187">
        <v>0</v>
      </c>
      <c r="AT3582" s="188">
        <v>0</v>
      </c>
      <c r="AU3582" s="187">
        <v>0</v>
      </c>
      <c r="AV3582" s="188">
        <v>0</v>
      </c>
      <c r="AW3582" s="187">
        <v>0</v>
      </c>
      <c r="AX3582" s="188">
        <v>0</v>
      </c>
      <c r="AY3582" s="187">
        <v>0</v>
      </c>
      <c r="AZ3582" s="188">
        <v>0</v>
      </c>
      <c r="BA3582" s="187">
        <v>0</v>
      </c>
      <c r="BB3582" s="188">
        <v>0</v>
      </c>
      <c r="BC3582" s="187">
        <v>0</v>
      </c>
      <c r="BD3582" s="75"/>
      <c r="BE3582" s="75"/>
      <c r="BF3582" s="56"/>
      <c r="BH3582" s="74"/>
      <c r="BI3582" s="194"/>
      <c r="BJ3582" s="74"/>
    </row>
    <row r="3583" spans="1:62" s="77" customFormat="1" ht="11.25" customHeight="1" x14ac:dyDescent="0.2">
      <c r="A3583" s="184" t="s">
        <v>3978</v>
      </c>
      <c r="B3583" s="185">
        <v>0</v>
      </c>
      <c r="C3583" s="828">
        <v>96660</v>
      </c>
      <c r="D3583" s="284">
        <v>1E-4</v>
      </c>
      <c r="E3583" s="91">
        <v>0</v>
      </c>
      <c r="F3583" s="186">
        <v>0</v>
      </c>
      <c r="G3583" s="186">
        <v>0</v>
      </c>
      <c r="H3583" s="186">
        <v>0</v>
      </c>
      <c r="I3583" s="187">
        <v>0</v>
      </c>
      <c r="J3583" s="186">
        <v>0</v>
      </c>
      <c r="K3583" s="186">
        <v>0</v>
      </c>
      <c r="L3583" s="186">
        <v>0</v>
      </c>
      <c r="M3583" s="186">
        <v>0</v>
      </c>
      <c r="N3583" s="188">
        <v>0</v>
      </c>
      <c r="O3583" s="189">
        <v>0</v>
      </c>
      <c r="P3583" s="186">
        <v>0</v>
      </c>
      <c r="Q3583" s="189">
        <v>0</v>
      </c>
      <c r="R3583" s="189">
        <v>0</v>
      </c>
      <c r="S3583" s="189">
        <v>1E-4</v>
      </c>
      <c r="T3583" s="188">
        <v>0</v>
      </c>
      <c r="U3583" s="187">
        <v>0</v>
      </c>
      <c r="V3583" s="189">
        <v>0</v>
      </c>
      <c r="W3583" s="189">
        <v>0</v>
      </c>
      <c r="X3583" s="188">
        <v>0</v>
      </c>
      <c r="Y3583" s="188">
        <v>0</v>
      </c>
      <c r="Z3583" s="186">
        <v>0</v>
      </c>
      <c r="AA3583" s="186">
        <v>0</v>
      </c>
      <c r="AB3583" s="186">
        <v>0</v>
      </c>
      <c r="AC3583" s="186">
        <v>0</v>
      </c>
      <c r="AD3583" s="188">
        <v>0</v>
      </c>
      <c r="AE3583" s="189">
        <v>0</v>
      </c>
      <c r="AF3583" s="189">
        <v>0</v>
      </c>
      <c r="AG3583" s="189">
        <v>0</v>
      </c>
      <c r="AH3583" s="191">
        <v>0</v>
      </c>
      <c r="AI3583" s="186">
        <v>0</v>
      </c>
      <c r="AJ3583" s="192">
        <v>7501943469778</v>
      </c>
      <c r="AK3583" s="192">
        <v>96423</v>
      </c>
      <c r="AL3583" s="90" t="s">
        <v>279</v>
      </c>
      <c r="AM3583" s="75">
        <v>96660</v>
      </c>
      <c r="AN3583" s="76"/>
      <c r="AO3583" s="188">
        <v>0</v>
      </c>
      <c r="AP3583" s="188">
        <v>0</v>
      </c>
      <c r="AQ3583" s="187">
        <v>0</v>
      </c>
      <c r="AR3583" s="188">
        <v>0</v>
      </c>
      <c r="AS3583" s="187">
        <v>0</v>
      </c>
      <c r="AT3583" s="188">
        <v>0</v>
      </c>
      <c r="AU3583" s="187">
        <v>0</v>
      </c>
      <c r="AV3583" s="188">
        <v>0</v>
      </c>
      <c r="AW3583" s="187">
        <v>0</v>
      </c>
      <c r="AX3583" s="188">
        <v>0</v>
      </c>
      <c r="AY3583" s="187">
        <v>0</v>
      </c>
      <c r="AZ3583" s="188">
        <v>0</v>
      </c>
      <c r="BA3583" s="187">
        <v>0</v>
      </c>
      <c r="BB3583" s="188">
        <v>0</v>
      </c>
      <c r="BC3583" s="187">
        <v>0</v>
      </c>
      <c r="BD3583" s="75"/>
      <c r="BE3583" s="75"/>
      <c r="BF3583" s="56"/>
      <c r="BH3583" s="74"/>
      <c r="BI3583" s="194"/>
      <c r="BJ3583" s="74"/>
    </row>
    <row r="3584" spans="1:62" s="77" customFormat="1" ht="11.25" customHeight="1" x14ac:dyDescent="0.2">
      <c r="A3584" s="184" t="s">
        <v>3979</v>
      </c>
      <c r="B3584" s="185">
        <v>0</v>
      </c>
      <c r="C3584" s="832">
        <v>96684</v>
      </c>
      <c r="D3584" s="284">
        <v>1E-4</v>
      </c>
      <c r="E3584" s="91">
        <v>0</v>
      </c>
      <c r="F3584" s="186">
        <v>0</v>
      </c>
      <c r="G3584" s="186">
        <v>0</v>
      </c>
      <c r="H3584" s="186">
        <v>0</v>
      </c>
      <c r="I3584" s="187">
        <v>0</v>
      </c>
      <c r="J3584" s="186">
        <v>0</v>
      </c>
      <c r="K3584" s="186">
        <v>0</v>
      </c>
      <c r="L3584" s="186">
        <v>0</v>
      </c>
      <c r="M3584" s="186">
        <v>0</v>
      </c>
      <c r="N3584" s="188">
        <v>0</v>
      </c>
      <c r="O3584" s="189">
        <v>0</v>
      </c>
      <c r="P3584" s="186">
        <v>0</v>
      </c>
      <c r="Q3584" s="189">
        <v>0</v>
      </c>
      <c r="R3584" s="189">
        <v>0</v>
      </c>
      <c r="S3584" s="189">
        <v>1E-4</v>
      </c>
      <c r="T3584" s="188">
        <v>0</v>
      </c>
      <c r="U3584" s="187">
        <v>0</v>
      </c>
      <c r="V3584" s="189">
        <v>0</v>
      </c>
      <c r="W3584" s="189">
        <v>0</v>
      </c>
      <c r="X3584" s="188">
        <v>0</v>
      </c>
      <c r="Y3584" s="188">
        <v>0</v>
      </c>
      <c r="Z3584" s="186">
        <v>0</v>
      </c>
      <c r="AA3584" s="186">
        <v>0</v>
      </c>
      <c r="AB3584" s="186">
        <v>0</v>
      </c>
      <c r="AC3584" s="186">
        <v>0</v>
      </c>
      <c r="AD3584" s="188">
        <v>0</v>
      </c>
      <c r="AE3584" s="189">
        <v>0</v>
      </c>
      <c r="AF3584" s="189">
        <v>0</v>
      </c>
      <c r="AG3584" s="189">
        <v>0</v>
      </c>
      <c r="AH3584" s="191">
        <v>0</v>
      </c>
      <c r="AI3584" s="186">
        <v>0</v>
      </c>
      <c r="AJ3584" s="192">
        <v>7501943469778</v>
      </c>
      <c r="AK3584" s="192">
        <v>96423</v>
      </c>
      <c r="AL3584" s="90" t="s">
        <v>279</v>
      </c>
      <c r="AM3584" s="75">
        <v>96684</v>
      </c>
      <c r="AN3584" s="76"/>
      <c r="AO3584" s="188">
        <v>0</v>
      </c>
      <c r="AP3584" s="188">
        <v>0</v>
      </c>
      <c r="AQ3584" s="187">
        <v>0</v>
      </c>
      <c r="AR3584" s="188">
        <v>0</v>
      </c>
      <c r="AS3584" s="187">
        <v>0</v>
      </c>
      <c r="AT3584" s="188">
        <v>0</v>
      </c>
      <c r="AU3584" s="187">
        <v>0</v>
      </c>
      <c r="AV3584" s="188">
        <v>0</v>
      </c>
      <c r="AW3584" s="187">
        <v>0</v>
      </c>
      <c r="AX3584" s="188">
        <v>0</v>
      </c>
      <c r="AY3584" s="187">
        <v>0</v>
      </c>
      <c r="AZ3584" s="188">
        <v>0</v>
      </c>
      <c r="BA3584" s="187">
        <v>0</v>
      </c>
      <c r="BB3584" s="188">
        <v>0</v>
      </c>
      <c r="BC3584" s="187">
        <v>0</v>
      </c>
      <c r="BD3584" s="75"/>
      <c r="BE3584" s="75"/>
      <c r="BF3584" s="56"/>
      <c r="BH3584" s="74"/>
      <c r="BI3584" s="194"/>
      <c r="BJ3584" s="74"/>
    </row>
    <row r="3585" spans="1:62" s="77" customFormat="1" ht="11.25" customHeight="1" x14ac:dyDescent="0.2">
      <c r="A3585" s="184" t="s">
        <v>3980</v>
      </c>
      <c r="B3585" s="185">
        <v>0</v>
      </c>
      <c r="C3585" s="832">
        <v>96715</v>
      </c>
      <c r="D3585" s="284">
        <v>1E-4</v>
      </c>
      <c r="E3585" s="91">
        <v>0</v>
      </c>
      <c r="F3585" s="186">
        <v>0</v>
      </c>
      <c r="G3585" s="186">
        <v>0</v>
      </c>
      <c r="H3585" s="186">
        <v>0</v>
      </c>
      <c r="I3585" s="187">
        <v>0</v>
      </c>
      <c r="J3585" s="186">
        <v>0</v>
      </c>
      <c r="K3585" s="186">
        <v>0</v>
      </c>
      <c r="L3585" s="186">
        <v>0</v>
      </c>
      <c r="M3585" s="186">
        <v>0</v>
      </c>
      <c r="N3585" s="188">
        <v>0</v>
      </c>
      <c r="O3585" s="189">
        <v>0</v>
      </c>
      <c r="P3585" s="186">
        <v>0</v>
      </c>
      <c r="Q3585" s="189">
        <v>0</v>
      </c>
      <c r="R3585" s="189">
        <v>0</v>
      </c>
      <c r="S3585" s="189">
        <v>1E-4</v>
      </c>
      <c r="T3585" s="188">
        <v>0</v>
      </c>
      <c r="U3585" s="187">
        <v>0</v>
      </c>
      <c r="V3585" s="189">
        <v>0</v>
      </c>
      <c r="W3585" s="189">
        <v>0</v>
      </c>
      <c r="X3585" s="188">
        <v>0</v>
      </c>
      <c r="Y3585" s="188">
        <v>0</v>
      </c>
      <c r="Z3585" s="186">
        <v>0</v>
      </c>
      <c r="AA3585" s="186">
        <v>0</v>
      </c>
      <c r="AB3585" s="186">
        <v>0</v>
      </c>
      <c r="AC3585" s="186">
        <v>0</v>
      </c>
      <c r="AD3585" s="188">
        <v>0</v>
      </c>
      <c r="AE3585" s="189">
        <v>0</v>
      </c>
      <c r="AF3585" s="189">
        <v>0</v>
      </c>
      <c r="AG3585" s="189">
        <v>0</v>
      </c>
      <c r="AH3585" s="191">
        <v>0</v>
      </c>
      <c r="AI3585" s="186">
        <v>0</v>
      </c>
      <c r="AJ3585" s="192">
        <v>7506425608089</v>
      </c>
      <c r="AK3585" s="192" t="s">
        <v>262</v>
      </c>
      <c r="AL3585" s="90" t="s">
        <v>279</v>
      </c>
      <c r="AM3585" s="75">
        <v>96715</v>
      </c>
      <c r="AN3585" s="76"/>
      <c r="AO3585" s="188">
        <v>0</v>
      </c>
      <c r="AP3585" s="188">
        <v>0</v>
      </c>
      <c r="AQ3585" s="187">
        <v>0</v>
      </c>
      <c r="AR3585" s="188">
        <v>0</v>
      </c>
      <c r="AS3585" s="187">
        <v>0</v>
      </c>
      <c r="AT3585" s="188">
        <v>0</v>
      </c>
      <c r="AU3585" s="187">
        <v>0</v>
      </c>
      <c r="AV3585" s="188">
        <v>0</v>
      </c>
      <c r="AW3585" s="187">
        <v>0</v>
      </c>
      <c r="AX3585" s="188">
        <v>0</v>
      </c>
      <c r="AY3585" s="187">
        <v>0</v>
      </c>
      <c r="AZ3585" s="188">
        <v>0</v>
      </c>
      <c r="BA3585" s="187">
        <v>0</v>
      </c>
      <c r="BB3585" s="188">
        <v>0</v>
      </c>
      <c r="BC3585" s="187">
        <v>0</v>
      </c>
      <c r="BD3585" s="75"/>
      <c r="BE3585" s="75"/>
      <c r="BF3585" s="56"/>
      <c r="BH3585" s="74"/>
      <c r="BI3585" s="194"/>
      <c r="BJ3585" s="74"/>
    </row>
    <row r="3586" spans="1:62" s="77" customFormat="1" ht="11.25" customHeight="1" x14ac:dyDescent="0.2">
      <c r="A3586" s="184" t="s">
        <v>3982</v>
      </c>
      <c r="B3586" s="185">
        <v>0</v>
      </c>
      <c r="C3586" s="832">
        <v>96810</v>
      </c>
      <c r="D3586" s="284">
        <v>93.6</v>
      </c>
      <c r="E3586" s="91">
        <v>0</v>
      </c>
      <c r="F3586" s="186">
        <v>0</v>
      </c>
      <c r="G3586" s="186">
        <v>0</v>
      </c>
      <c r="H3586" s="186">
        <v>0</v>
      </c>
      <c r="I3586" s="187">
        <v>0</v>
      </c>
      <c r="J3586" s="186">
        <v>0</v>
      </c>
      <c r="K3586" s="186">
        <v>0</v>
      </c>
      <c r="L3586" s="186">
        <v>0</v>
      </c>
      <c r="M3586" s="186">
        <v>0</v>
      </c>
      <c r="N3586" s="188">
        <v>0</v>
      </c>
      <c r="O3586" s="189">
        <v>0</v>
      </c>
      <c r="P3586" s="186">
        <v>0</v>
      </c>
      <c r="Q3586" s="189">
        <v>0</v>
      </c>
      <c r="R3586" s="189">
        <v>0</v>
      </c>
      <c r="S3586" s="189">
        <v>93.6</v>
      </c>
      <c r="T3586" s="188">
        <v>93.6</v>
      </c>
      <c r="U3586" s="187">
        <v>0</v>
      </c>
      <c r="V3586" s="189">
        <v>0</v>
      </c>
      <c r="W3586" s="189">
        <v>0</v>
      </c>
      <c r="X3586" s="188">
        <v>93.6</v>
      </c>
      <c r="Y3586" s="188">
        <v>93.6</v>
      </c>
      <c r="Z3586" s="186">
        <v>0</v>
      </c>
      <c r="AA3586" s="186">
        <v>0</v>
      </c>
      <c r="AB3586" s="186">
        <v>0</v>
      </c>
      <c r="AC3586" s="186">
        <v>0</v>
      </c>
      <c r="AD3586" s="188">
        <v>0</v>
      </c>
      <c r="AE3586" s="189">
        <v>0</v>
      </c>
      <c r="AF3586" s="189">
        <v>0</v>
      </c>
      <c r="AG3586" s="189">
        <v>0</v>
      </c>
      <c r="AH3586" s="191">
        <v>0</v>
      </c>
      <c r="AI3586" s="186">
        <v>0</v>
      </c>
      <c r="AJ3586" s="192">
        <v>0</v>
      </c>
      <c r="AK3586" s="192">
        <v>0</v>
      </c>
      <c r="AL3586" s="90" t="s">
        <v>279</v>
      </c>
      <c r="AM3586" s="75">
        <v>96810</v>
      </c>
      <c r="AN3586" s="76"/>
      <c r="AO3586" s="188">
        <v>0</v>
      </c>
      <c r="AP3586" s="188">
        <v>0</v>
      </c>
      <c r="AQ3586" s="187">
        <v>0</v>
      </c>
      <c r="AR3586" s="188">
        <v>0</v>
      </c>
      <c r="AS3586" s="187">
        <v>0</v>
      </c>
      <c r="AT3586" s="188">
        <v>0</v>
      </c>
      <c r="AU3586" s="187">
        <v>0</v>
      </c>
      <c r="AV3586" s="188">
        <v>0</v>
      </c>
      <c r="AW3586" s="187">
        <v>0</v>
      </c>
      <c r="AX3586" s="188">
        <v>0</v>
      </c>
      <c r="AY3586" s="187">
        <v>0</v>
      </c>
      <c r="AZ3586" s="188">
        <v>0</v>
      </c>
      <c r="BA3586" s="187">
        <v>0</v>
      </c>
      <c r="BB3586" s="188">
        <v>0</v>
      </c>
      <c r="BC3586" s="187">
        <v>0</v>
      </c>
      <c r="BD3586" s="75"/>
      <c r="BE3586" s="75"/>
      <c r="BF3586" s="56"/>
      <c r="BH3586" s="74"/>
      <c r="BI3586" s="194"/>
      <c r="BJ3586" s="74"/>
    </row>
    <row r="3587" spans="1:62" s="77" customFormat="1" ht="11.25" customHeight="1" x14ac:dyDescent="0.2">
      <c r="A3587" s="184" t="s">
        <v>3983</v>
      </c>
      <c r="B3587" s="185">
        <v>0</v>
      </c>
      <c r="C3587" s="832">
        <v>96790</v>
      </c>
      <c r="D3587" s="284">
        <v>40800</v>
      </c>
      <c r="E3587" s="91">
        <v>13.466356922466499</v>
      </c>
      <c r="F3587" s="186">
        <v>79000</v>
      </c>
      <c r="G3587" s="186">
        <v>79000</v>
      </c>
      <c r="H3587" s="186">
        <v>45024</v>
      </c>
      <c r="I3587" s="187">
        <v>56.992405063291137</v>
      </c>
      <c r="J3587" s="186">
        <v>92870.907000000007</v>
      </c>
      <c r="K3587" s="186">
        <v>90893.179725390204</v>
      </c>
      <c r="L3587" s="186">
        <v>12864</v>
      </c>
      <c r="M3587" s="186">
        <v>14.152877079298124</v>
      </c>
      <c r="N3587" s="188">
        <v>0</v>
      </c>
      <c r="O3587" s="189">
        <v>0</v>
      </c>
      <c r="P3587" s="186">
        <v>48</v>
      </c>
      <c r="Q3587" s="189">
        <v>13.903169913049304</v>
      </c>
      <c r="R3587" s="189">
        <v>23.568198811711831</v>
      </c>
      <c r="S3587" s="189">
        <v>72960</v>
      </c>
      <c r="T3587" s="188">
        <v>72960</v>
      </c>
      <c r="U3587" s="187">
        <v>24.081014731940094</v>
      </c>
      <c r="V3587" s="189">
        <v>12480</v>
      </c>
      <c r="W3587" s="189">
        <v>48</v>
      </c>
      <c r="X3587" s="188">
        <v>60432</v>
      </c>
      <c r="Y3587" s="188">
        <v>11232</v>
      </c>
      <c r="Z3587" s="186">
        <v>2880</v>
      </c>
      <c r="AA3587" s="186">
        <v>0</v>
      </c>
      <c r="AB3587" s="186">
        <v>0</v>
      </c>
      <c r="AC3587" s="186">
        <v>0</v>
      </c>
      <c r="AD3587" s="188">
        <v>288</v>
      </c>
      <c r="AE3587" s="189">
        <v>0</v>
      </c>
      <c r="AF3587" s="189">
        <v>0</v>
      </c>
      <c r="AG3587" s="189">
        <v>0</v>
      </c>
      <c r="AH3587" s="191">
        <v>0</v>
      </c>
      <c r="AI3587" s="186">
        <v>67009.601999999999</v>
      </c>
      <c r="AJ3587" s="192">
        <v>7506425608089</v>
      </c>
      <c r="AK3587" s="192" t="s">
        <v>262</v>
      </c>
      <c r="AL3587" s="90" t="s">
        <v>279</v>
      </c>
      <c r="AM3587" s="75">
        <v>96790</v>
      </c>
      <c r="AN3587" s="76"/>
      <c r="AO3587" s="188">
        <v>75216</v>
      </c>
      <c r="AP3587" s="188">
        <v>73152</v>
      </c>
      <c r="AQ3587" s="187">
        <v>79.113177959227826</v>
      </c>
      <c r="AR3587" s="188">
        <v>45360</v>
      </c>
      <c r="AS3587" s="187">
        <v>54.730642347342226</v>
      </c>
      <c r="AT3587" s="188">
        <v>107136</v>
      </c>
      <c r="AU3587" s="187">
        <v>149.73329385951357</v>
      </c>
      <c r="AV3587" s="188">
        <v>76896</v>
      </c>
      <c r="AW3587" s="187">
        <v>106.20186226158756</v>
      </c>
      <c r="AX3587" s="188">
        <v>56448</v>
      </c>
      <c r="AY3587" s="187">
        <v>65.537081444471085</v>
      </c>
      <c r="AZ3587" s="188">
        <v>74256</v>
      </c>
      <c r="BA3587" s="187">
        <v>107.92866382756065</v>
      </c>
      <c r="BB3587" s="188">
        <v>82416</v>
      </c>
      <c r="BC3587" s="187">
        <v>123.49371413159118</v>
      </c>
      <c r="BD3587" s="75"/>
      <c r="BE3587" s="75"/>
      <c r="BF3587" s="56"/>
      <c r="BH3587" s="74"/>
      <c r="BI3587" s="194"/>
      <c r="BJ3587" s="74"/>
    </row>
    <row r="3588" spans="1:62" s="77" customFormat="1" ht="11.25" customHeight="1" x14ac:dyDescent="0.2">
      <c r="A3588" s="184" t="s">
        <v>3984</v>
      </c>
      <c r="B3588" s="185">
        <v>0</v>
      </c>
      <c r="C3588" s="832">
        <v>96856</v>
      </c>
      <c r="D3588" s="284">
        <v>157.44</v>
      </c>
      <c r="E3588" s="91">
        <v>0</v>
      </c>
      <c r="F3588" s="186">
        <v>0</v>
      </c>
      <c r="G3588" s="186">
        <v>0</v>
      </c>
      <c r="H3588" s="186">
        <v>0</v>
      </c>
      <c r="I3588" s="187">
        <v>0</v>
      </c>
      <c r="J3588" s="186">
        <v>0</v>
      </c>
      <c r="K3588" s="186">
        <v>0</v>
      </c>
      <c r="L3588" s="186">
        <v>0</v>
      </c>
      <c r="M3588" s="186">
        <v>0</v>
      </c>
      <c r="N3588" s="188">
        <v>0</v>
      </c>
      <c r="O3588" s="189">
        <v>0</v>
      </c>
      <c r="P3588" s="186">
        <v>0</v>
      </c>
      <c r="Q3588" s="189">
        <v>0</v>
      </c>
      <c r="R3588" s="189">
        <v>0</v>
      </c>
      <c r="S3588" s="189">
        <v>157.44</v>
      </c>
      <c r="T3588" s="188">
        <v>157.44</v>
      </c>
      <c r="U3588" s="187">
        <v>0</v>
      </c>
      <c r="V3588" s="189">
        <v>0</v>
      </c>
      <c r="W3588" s="189">
        <v>0</v>
      </c>
      <c r="X3588" s="188">
        <v>157.44</v>
      </c>
      <c r="Y3588" s="188">
        <v>0</v>
      </c>
      <c r="Z3588" s="186">
        <v>0</v>
      </c>
      <c r="AA3588" s="186">
        <v>0</v>
      </c>
      <c r="AB3588" s="186">
        <v>0</v>
      </c>
      <c r="AC3588" s="186">
        <v>0</v>
      </c>
      <c r="AD3588" s="188">
        <v>0</v>
      </c>
      <c r="AE3588" s="189">
        <v>0</v>
      </c>
      <c r="AF3588" s="189">
        <v>0</v>
      </c>
      <c r="AG3588" s="189">
        <v>0</v>
      </c>
      <c r="AH3588" s="191">
        <v>0</v>
      </c>
      <c r="AI3588" s="186">
        <v>0</v>
      </c>
      <c r="AJ3588" s="192">
        <v>7506425608089</v>
      </c>
      <c r="AK3588" s="192" t="s">
        <v>262</v>
      </c>
      <c r="AL3588" s="90" t="s">
        <v>279</v>
      </c>
      <c r="AM3588" s="75">
        <v>96856</v>
      </c>
      <c r="AN3588" s="76"/>
      <c r="AO3588" s="188">
        <v>0</v>
      </c>
      <c r="AP3588" s="188">
        <v>0</v>
      </c>
      <c r="AQ3588" s="187">
        <v>0</v>
      </c>
      <c r="AR3588" s="188">
        <v>0</v>
      </c>
      <c r="AS3588" s="187">
        <v>0</v>
      </c>
      <c r="AT3588" s="188">
        <v>0</v>
      </c>
      <c r="AU3588" s="187">
        <v>0</v>
      </c>
      <c r="AV3588" s="188">
        <v>0</v>
      </c>
      <c r="AW3588" s="187">
        <v>0</v>
      </c>
      <c r="AX3588" s="188">
        <v>0</v>
      </c>
      <c r="AY3588" s="187">
        <v>0</v>
      </c>
      <c r="AZ3588" s="188">
        <v>0</v>
      </c>
      <c r="BA3588" s="187">
        <v>0</v>
      </c>
      <c r="BB3588" s="188">
        <v>0</v>
      </c>
      <c r="BC3588" s="187">
        <v>0</v>
      </c>
      <c r="BD3588" s="75"/>
      <c r="BE3588" s="75"/>
      <c r="BF3588" s="56"/>
      <c r="BH3588" s="74"/>
      <c r="BI3588" s="194"/>
      <c r="BJ3588" s="74"/>
    </row>
    <row r="3589" spans="1:62" s="77" customFormat="1" ht="11.25" customHeight="1" x14ac:dyDescent="0.2">
      <c r="A3589" s="184" t="s">
        <v>3985</v>
      </c>
      <c r="B3589" s="185">
        <v>0</v>
      </c>
      <c r="C3589" s="832">
        <v>96872</v>
      </c>
      <c r="D3589" s="284">
        <v>1E-4</v>
      </c>
      <c r="E3589" s="91">
        <v>0</v>
      </c>
      <c r="F3589" s="186">
        <v>0</v>
      </c>
      <c r="G3589" s="186">
        <v>0</v>
      </c>
      <c r="H3589" s="186">
        <v>0</v>
      </c>
      <c r="I3589" s="187">
        <v>0</v>
      </c>
      <c r="J3589" s="186">
        <v>0</v>
      </c>
      <c r="K3589" s="186">
        <v>0</v>
      </c>
      <c r="L3589" s="186">
        <v>0</v>
      </c>
      <c r="M3589" s="186">
        <v>0</v>
      </c>
      <c r="N3589" s="188">
        <v>0</v>
      </c>
      <c r="O3589" s="189">
        <v>0</v>
      </c>
      <c r="P3589" s="186">
        <v>0</v>
      </c>
      <c r="Q3589" s="189">
        <v>0</v>
      </c>
      <c r="R3589" s="189">
        <v>0</v>
      </c>
      <c r="S3589" s="189">
        <v>1E-4</v>
      </c>
      <c r="T3589" s="188">
        <v>0</v>
      </c>
      <c r="U3589" s="187">
        <v>0</v>
      </c>
      <c r="V3589" s="189">
        <v>0</v>
      </c>
      <c r="W3589" s="189">
        <v>0</v>
      </c>
      <c r="X3589" s="188">
        <v>0</v>
      </c>
      <c r="Y3589" s="188">
        <v>0</v>
      </c>
      <c r="Z3589" s="186">
        <v>0</v>
      </c>
      <c r="AA3589" s="186">
        <v>0</v>
      </c>
      <c r="AB3589" s="186">
        <v>0</v>
      </c>
      <c r="AC3589" s="186">
        <v>0</v>
      </c>
      <c r="AD3589" s="188">
        <v>0</v>
      </c>
      <c r="AE3589" s="189">
        <v>0</v>
      </c>
      <c r="AF3589" s="189">
        <v>0</v>
      </c>
      <c r="AG3589" s="189">
        <v>0</v>
      </c>
      <c r="AH3589" s="191">
        <v>0</v>
      </c>
      <c r="AI3589" s="186">
        <v>0</v>
      </c>
      <c r="AJ3589" s="192">
        <v>0</v>
      </c>
      <c r="AK3589" s="192">
        <v>0</v>
      </c>
      <c r="AL3589" s="90" t="s">
        <v>279</v>
      </c>
      <c r="AM3589" s="75">
        <v>96872</v>
      </c>
      <c r="AN3589" s="76"/>
      <c r="AO3589" s="188">
        <v>0</v>
      </c>
      <c r="AP3589" s="188">
        <v>0</v>
      </c>
      <c r="AQ3589" s="187">
        <v>0</v>
      </c>
      <c r="AR3589" s="188">
        <v>0</v>
      </c>
      <c r="AS3589" s="187">
        <v>0</v>
      </c>
      <c r="AT3589" s="188">
        <v>0</v>
      </c>
      <c r="AU3589" s="187">
        <v>0</v>
      </c>
      <c r="AV3589" s="188">
        <v>0</v>
      </c>
      <c r="AW3589" s="187">
        <v>0</v>
      </c>
      <c r="AX3589" s="188">
        <v>0</v>
      </c>
      <c r="AY3589" s="187">
        <v>0</v>
      </c>
      <c r="AZ3589" s="188">
        <v>0</v>
      </c>
      <c r="BA3589" s="187">
        <v>0</v>
      </c>
      <c r="BB3589" s="188">
        <v>0</v>
      </c>
      <c r="BC3589" s="187">
        <v>0</v>
      </c>
      <c r="BD3589" s="75"/>
      <c r="BE3589" s="75"/>
      <c r="BF3589" s="56"/>
      <c r="BH3589" s="74"/>
      <c r="BI3589" s="194"/>
      <c r="BJ3589" s="74"/>
    </row>
    <row r="3590" spans="1:62" s="77" customFormat="1" ht="11.25" customHeight="1" x14ac:dyDescent="0.2">
      <c r="A3590" s="184" t="s">
        <v>3986</v>
      </c>
      <c r="B3590" s="185">
        <v>0</v>
      </c>
      <c r="C3590" s="832">
        <v>96870</v>
      </c>
      <c r="D3590" s="284">
        <v>1E-4</v>
      </c>
      <c r="E3590" s="91">
        <v>0</v>
      </c>
      <c r="F3590" s="186">
        <v>0</v>
      </c>
      <c r="G3590" s="186">
        <v>0</v>
      </c>
      <c r="H3590" s="186">
        <v>0</v>
      </c>
      <c r="I3590" s="187">
        <v>0</v>
      </c>
      <c r="J3590" s="186">
        <v>0</v>
      </c>
      <c r="K3590" s="186">
        <v>0</v>
      </c>
      <c r="L3590" s="186">
        <v>0</v>
      </c>
      <c r="M3590" s="186">
        <v>0</v>
      </c>
      <c r="N3590" s="188">
        <v>0</v>
      </c>
      <c r="O3590" s="189">
        <v>0</v>
      </c>
      <c r="P3590" s="186">
        <v>0</v>
      </c>
      <c r="Q3590" s="189">
        <v>0</v>
      </c>
      <c r="R3590" s="189">
        <v>0</v>
      </c>
      <c r="S3590" s="189">
        <v>1E-4</v>
      </c>
      <c r="T3590" s="188">
        <v>0</v>
      </c>
      <c r="U3590" s="187">
        <v>0</v>
      </c>
      <c r="V3590" s="189">
        <v>0</v>
      </c>
      <c r="W3590" s="189">
        <v>0</v>
      </c>
      <c r="X3590" s="188">
        <v>0</v>
      </c>
      <c r="Y3590" s="188">
        <v>0</v>
      </c>
      <c r="Z3590" s="186">
        <v>0</v>
      </c>
      <c r="AA3590" s="186">
        <v>0</v>
      </c>
      <c r="AB3590" s="186">
        <v>0</v>
      </c>
      <c r="AC3590" s="186">
        <v>0</v>
      </c>
      <c r="AD3590" s="188">
        <v>0</v>
      </c>
      <c r="AE3590" s="189">
        <v>0</v>
      </c>
      <c r="AF3590" s="189">
        <v>0</v>
      </c>
      <c r="AG3590" s="189">
        <v>0</v>
      </c>
      <c r="AH3590" s="191">
        <v>0</v>
      </c>
      <c r="AI3590" s="186">
        <v>0</v>
      </c>
      <c r="AJ3590" s="192">
        <v>0</v>
      </c>
      <c r="AK3590" s="192">
        <v>0</v>
      </c>
      <c r="AL3590" s="90" t="s">
        <v>279</v>
      </c>
      <c r="AM3590" s="75">
        <v>96870</v>
      </c>
      <c r="AN3590" s="76"/>
      <c r="AO3590" s="188">
        <v>0</v>
      </c>
      <c r="AP3590" s="188">
        <v>0</v>
      </c>
      <c r="AQ3590" s="187">
        <v>0</v>
      </c>
      <c r="AR3590" s="188">
        <v>0</v>
      </c>
      <c r="AS3590" s="187">
        <v>0</v>
      </c>
      <c r="AT3590" s="188">
        <v>0</v>
      </c>
      <c r="AU3590" s="187">
        <v>0</v>
      </c>
      <c r="AV3590" s="188">
        <v>0</v>
      </c>
      <c r="AW3590" s="187">
        <v>0</v>
      </c>
      <c r="AX3590" s="188">
        <v>0</v>
      </c>
      <c r="AY3590" s="187">
        <v>0</v>
      </c>
      <c r="AZ3590" s="188">
        <v>0</v>
      </c>
      <c r="BA3590" s="187">
        <v>0</v>
      </c>
      <c r="BB3590" s="188">
        <v>0</v>
      </c>
      <c r="BC3590" s="187">
        <v>0</v>
      </c>
      <c r="BD3590" s="75"/>
      <c r="BE3590" s="75"/>
      <c r="BF3590" s="56"/>
      <c r="BH3590" s="74"/>
      <c r="BI3590" s="194"/>
      <c r="BJ3590" s="74"/>
    </row>
    <row r="3591" spans="1:62" s="77" customFormat="1" ht="11.25" customHeight="1" x14ac:dyDescent="0.2">
      <c r="A3591" s="184" t="s">
        <v>3987</v>
      </c>
      <c r="B3591" s="185">
        <v>0</v>
      </c>
      <c r="C3591" s="832">
        <v>96871</v>
      </c>
      <c r="D3591" s="284">
        <v>1E-4</v>
      </c>
      <c r="E3591" s="91">
        <v>0</v>
      </c>
      <c r="F3591" s="186">
        <v>0</v>
      </c>
      <c r="G3591" s="186">
        <v>0</v>
      </c>
      <c r="H3591" s="186">
        <v>0</v>
      </c>
      <c r="I3591" s="187">
        <v>0</v>
      </c>
      <c r="J3591" s="186">
        <v>0</v>
      </c>
      <c r="K3591" s="186">
        <v>0</v>
      </c>
      <c r="L3591" s="186">
        <v>0</v>
      </c>
      <c r="M3591" s="186">
        <v>0</v>
      </c>
      <c r="N3591" s="188">
        <v>0</v>
      </c>
      <c r="O3591" s="189">
        <v>0</v>
      </c>
      <c r="P3591" s="186">
        <v>0</v>
      </c>
      <c r="Q3591" s="189">
        <v>0</v>
      </c>
      <c r="R3591" s="189">
        <v>0</v>
      </c>
      <c r="S3591" s="189">
        <v>1E-4</v>
      </c>
      <c r="T3591" s="188">
        <v>0</v>
      </c>
      <c r="U3591" s="187">
        <v>0</v>
      </c>
      <c r="V3591" s="189">
        <v>0</v>
      </c>
      <c r="W3591" s="189">
        <v>0</v>
      </c>
      <c r="X3591" s="188">
        <v>0</v>
      </c>
      <c r="Y3591" s="188">
        <v>0</v>
      </c>
      <c r="Z3591" s="186">
        <v>0</v>
      </c>
      <c r="AA3591" s="186">
        <v>0</v>
      </c>
      <c r="AB3591" s="186">
        <v>0</v>
      </c>
      <c r="AC3591" s="186">
        <v>0</v>
      </c>
      <c r="AD3591" s="188">
        <v>0</v>
      </c>
      <c r="AE3591" s="189">
        <v>0</v>
      </c>
      <c r="AF3591" s="189">
        <v>0</v>
      </c>
      <c r="AG3591" s="189">
        <v>0</v>
      </c>
      <c r="AH3591" s="191">
        <v>0</v>
      </c>
      <c r="AI3591" s="186">
        <v>0</v>
      </c>
      <c r="AJ3591" s="192">
        <v>7506425608089</v>
      </c>
      <c r="AK3591" s="192" t="s">
        <v>262</v>
      </c>
      <c r="AL3591" s="90" t="s">
        <v>279</v>
      </c>
      <c r="AM3591" s="75">
        <v>96871</v>
      </c>
      <c r="AN3591" s="76"/>
      <c r="AO3591" s="188">
        <v>0</v>
      </c>
      <c r="AP3591" s="188">
        <v>0</v>
      </c>
      <c r="AQ3591" s="187">
        <v>0</v>
      </c>
      <c r="AR3591" s="188">
        <v>0</v>
      </c>
      <c r="AS3591" s="187">
        <v>0</v>
      </c>
      <c r="AT3591" s="188">
        <v>0</v>
      </c>
      <c r="AU3591" s="187">
        <v>0</v>
      </c>
      <c r="AV3591" s="188">
        <v>0</v>
      </c>
      <c r="AW3591" s="187">
        <v>0</v>
      </c>
      <c r="AX3591" s="188">
        <v>0</v>
      </c>
      <c r="AY3591" s="187">
        <v>0</v>
      </c>
      <c r="AZ3591" s="188">
        <v>0</v>
      </c>
      <c r="BA3591" s="187">
        <v>0</v>
      </c>
      <c r="BB3591" s="188">
        <v>0</v>
      </c>
      <c r="BC3591" s="187">
        <v>0</v>
      </c>
      <c r="BD3591" s="75"/>
      <c r="BE3591" s="75"/>
      <c r="BF3591" s="56"/>
      <c r="BH3591" s="74"/>
      <c r="BI3591" s="194"/>
      <c r="BJ3591" s="74"/>
    </row>
    <row r="3592" spans="1:62" s="77" customFormat="1" ht="11.25" customHeight="1" x14ac:dyDescent="0.2">
      <c r="A3592" s="184" t="s">
        <v>3988</v>
      </c>
      <c r="B3592" s="185">
        <v>0</v>
      </c>
      <c r="C3592" s="832">
        <v>96840</v>
      </c>
      <c r="D3592" s="284">
        <v>1E-4</v>
      </c>
      <c r="E3592" s="91">
        <v>0</v>
      </c>
      <c r="F3592" s="186">
        <v>0</v>
      </c>
      <c r="G3592" s="186">
        <v>0</v>
      </c>
      <c r="H3592" s="186">
        <v>0</v>
      </c>
      <c r="I3592" s="187">
        <v>0</v>
      </c>
      <c r="J3592" s="186">
        <v>0</v>
      </c>
      <c r="K3592" s="186">
        <v>0</v>
      </c>
      <c r="L3592" s="186">
        <v>0</v>
      </c>
      <c r="M3592" s="186">
        <v>0</v>
      </c>
      <c r="N3592" s="188">
        <v>0</v>
      </c>
      <c r="O3592" s="189">
        <v>0</v>
      </c>
      <c r="P3592" s="186">
        <v>0</v>
      </c>
      <c r="Q3592" s="189">
        <v>0</v>
      </c>
      <c r="R3592" s="189">
        <v>0</v>
      </c>
      <c r="S3592" s="189">
        <v>1E-4</v>
      </c>
      <c r="T3592" s="188">
        <v>0</v>
      </c>
      <c r="U3592" s="187">
        <v>0</v>
      </c>
      <c r="V3592" s="189">
        <v>0</v>
      </c>
      <c r="W3592" s="189">
        <v>0</v>
      </c>
      <c r="X3592" s="188">
        <v>0</v>
      </c>
      <c r="Y3592" s="188">
        <v>0</v>
      </c>
      <c r="Z3592" s="186">
        <v>0</v>
      </c>
      <c r="AA3592" s="186">
        <v>0</v>
      </c>
      <c r="AB3592" s="186">
        <v>0</v>
      </c>
      <c r="AC3592" s="186">
        <v>0</v>
      </c>
      <c r="AD3592" s="188">
        <v>0</v>
      </c>
      <c r="AE3592" s="189">
        <v>0</v>
      </c>
      <c r="AF3592" s="189">
        <v>0</v>
      </c>
      <c r="AG3592" s="189">
        <v>0</v>
      </c>
      <c r="AH3592" s="191">
        <v>0</v>
      </c>
      <c r="AI3592" s="186">
        <v>0</v>
      </c>
      <c r="AJ3592" s="192">
        <v>7506425608089</v>
      </c>
      <c r="AK3592" s="192" t="s">
        <v>262</v>
      </c>
      <c r="AL3592" s="90" t="s">
        <v>279</v>
      </c>
      <c r="AM3592" s="75">
        <v>96840</v>
      </c>
      <c r="AN3592" s="76"/>
      <c r="AO3592" s="188">
        <v>0</v>
      </c>
      <c r="AP3592" s="188">
        <v>0</v>
      </c>
      <c r="AQ3592" s="187">
        <v>0</v>
      </c>
      <c r="AR3592" s="188">
        <v>0</v>
      </c>
      <c r="AS3592" s="187">
        <v>0</v>
      </c>
      <c r="AT3592" s="188">
        <v>0</v>
      </c>
      <c r="AU3592" s="187">
        <v>0</v>
      </c>
      <c r="AV3592" s="188">
        <v>0</v>
      </c>
      <c r="AW3592" s="187">
        <v>0</v>
      </c>
      <c r="AX3592" s="188">
        <v>0</v>
      </c>
      <c r="AY3592" s="187">
        <v>0</v>
      </c>
      <c r="AZ3592" s="188">
        <v>0</v>
      </c>
      <c r="BA3592" s="187">
        <v>0</v>
      </c>
      <c r="BB3592" s="188">
        <v>0</v>
      </c>
      <c r="BC3592" s="187">
        <v>0</v>
      </c>
      <c r="BD3592" s="75"/>
      <c r="BE3592" s="75"/>
      <c r="BF3592" s="56"/>
      <c r="BH3592" s="74"/>
      <c r="BI3592" s="194"/>
      <c r="BJ3592" s="74"/>
    </row>
    <row r="3593" spans="1:62" s="77" customFormat="1" ht="11.25" customHeight="1" x14ac:dyDescent="0.2">
      <c r="A3593" s="184" t="s">
        <v>3989</v>
      </c>
      <c r="B3593" s="185">
        <v>0</v>
      </c>
      <c r="C3593" s="832">
        <v>96873</v>
      </c>
      <c r="D3593" s="284">
        <v>13644.000000000002</v>
      </c>
      <c r="E3593" s="91">
        <v>53.040825070117265</v>
      </c>
      <c r="F3593" s="186">
        <v>10000</v>
      </c>
      <c r="G3593" s="186">
        <v>0</v>
      </c>
      <c r="H3593" s="186">
        <v>0</v>
      </c>
      <c r="I3593" s="187">
        <v>0</v>
      </c>
      <c r="J3593" s="186">
        <v>8543.2279999999992</v>
      </c>
      <c r="K3593" s="186">
        <v>7717.0745262521823</v>
      </c>
      <c r="L3593" s="186">
        <v>210.24</v>
      </c>
      <c r="M3593" s="186">
        <v>2.7243484468732171</v>
      </c>
      <c r="N3593" s="188">
        <v>0</v>
      </c>
      <c r="O3593" s="189">
        <v>0</v>
      </c>
      <c r="P3593" s="186">
        <v>20.16</v>
      </c>
      <c r="Q3593" s="189">
        <v>2.6968728916049067</v>
      </c>
      <c r="R3593" s="189">
        <v>47.173363510841583</v>
      </c>
      <c r="S3593" s="189">
        <v>13433.760000000002</v>
      </c>
      <c r="T3593" s="188">
        <v>13427.999999999996</v>
      </c>
      <c r="U3593" s="187">
        <v>52.20112863101248</v>
      </c>
      <c r="V3593" s="189">
        <v>1296</v>
      </c>
      <c r="W3593" s="189">
        <v>20.16</v>
      </c>
      <c r="X3593" s="188">
        <v>12111.839999999997</v>
      </c>
      <c r="Y3593" s="188">
        <v>5368.32</v>
      </c>
      <c r="Z3593" s="186">
        <v>0</v>
      </c>
      <c r="AA3593" s="186">
        <v>0</v>
      </c>
      <c r="AB3593" s="186">
        <v>0</v>
      </c>
      <c r="AC3593" s="186">
        <v>0</v>
      </c>
      <c r="AD3593" s="188">
        <v>103.67999999999995</v>
      </c>
      <c r="AE3593" s="189">
        <v>0</v>
      </c>
      <c r="AF3593" s="189">
        <v>0</v>
      </c>
      <c r="AG3593" s="189">
        <v>0</v>
      </c>
      <c r="AH3593" s="191">
        <v>0</v>
      </c>
      <c r="AI3593" s="186">
        <v>9158.2229999999981</v>
      </c>
      <c r="AJ3593" s="192">
        <v>7506425608089</v>
      </c>
      <c r="AK3593" s="192" t="s">
        <v>262</v>
      </c>
      <c r="AL3593" s="90" t="s">
        <v>279</v>
      </c>
      <c r="AM3593" s="75">
        <v>96873</v>
      </c>
      <c r="AN3593" s="76"/>
      <c r="AO3593" s="188">
        <v>4843.6799999999994</v>
      </c>
      <c r="AP3593" s="188">
        <v>3006.72</v>
      </c>
      <c r="AQ3593" s="187">
        <v>62.00173093114568</v>
      </c>
      <c r="AR3593" s="188">
        <v>5509.44</v>
      </c>
      <c r="AS3593" s="187">
        <v>61.548924973953554</v>
      </c>
      <c r="AT3593" s="188">
        <v>6014.8799999999992</v>
      </c>
      <c r="AU3593" s="187">
        <v>114.37559756024281</v>
      </c>
      <c r="AV3593" s="188">
        <v>7781.76</v>
      </c>
      <c r="AW3593" s="187">
        <v>91.827393161515715</v>
      </c>
      <c r="AX3593" s="188">
        <v>4173.12</v>
      </c>
      <c r="AY3593" s="187">
        <v>83.545945945945945</v>
      </c>
      <c r="AZ3593" s="188">
        <v>8844.48</v>
      </c>
      <c r="BA3593" s="187">
        <v>203.36813060473671</v>
      </c>
      <c r="BB3593" s="188">
        <v>5006.88</v>
      </c>
      <c r="BC3593" s="187">
        <v>93.1785913789425</v>
      </c>
      <c r="BD3593" s="75"/>
      <c r="BE3593" s="75"/>
      <c r="BF3593" s="56"/>
      <c r="BH3593" s="74"/>
      <c r="BI3593" s="194"/>
      <c r="BJ3593" s="74"/>
    </row>
    <row r="3594" spans="1:62" s="77" customFormat="1" ht="11.25" customHeight="1" x14ac:dyDescent="0.2">
      <c r="A3594" s="184" t="s">
        <v>4903</v>
      </c>
      <c r="B3594" s="185">
        <v>0</v>
      </c>
      <c r="C3594" s="832">
        <v>96971</v>
      </c>
      <c r="D3594" s="284">
        <v>2285.2800000000002</v>
      </c>
      <c r="E3594" s="91">
        <v>0</v>
      </c>
      <c r="F3594" s="186">
        <v>0</v>
      </c>
      <c r="G3594" s="186">
        <v>0</v>
      </c>
      <c r="H3594" s="186">
        <v>0</v>
      </c>
      <c r="I3594" s="187">
        <v>0</v>
      </c>
      <c r="J3594" s="186">
        <v>0</v>
      </c>
      <c r="K3594" s="186">
        <v>0</v>
      </c>
      <c r="L3594" s="186">
        <v>0</v>
      </c>
      <c r="M3594" s="186">
        <v>0</v>
      </c>
      <c r="N3594" s="188">
        <v>0</v>
      </c>
      <c r="O3594" s="189">
        <v>0</v>
      </c>
      <c r="P3594" s="186">
        <v>0</v>
      </c>
      <c r="Q3594" s="189">
        <v>0</v>
      </c>
      <c r="R3594" s="189">
        <v>0</v>
      </c>
      <c r="S3594" s="189">
        <v>2285.2800000000002</v>
      </c>
      <c r="T3594" s="188">
        <v>2181.6</v>
      </c>
      <c r="U3594" s="187">
        <v>0</v>
      </c>
      <c r="V3594" s="189">
        <v>0</v>
      </c>
      <c r="W3594" s="189">
        <v>0</v>
      </c>
      <c r="X3594" s="188">
        <v>2181.6</v>
      </c>
      <c r="Y3594" s="188">
        <v>0</v>
      </c>
      <c r="Z3594" s="186">
        <v>0</v>
      </c>
      <c r="AA3594" s="186">
        <v>0</v>
      </c>
      <c r="AB3594" s="186">
        <v>0</v>
      </c>
      <c r="AC3594" s="186">
        <v>0</v>
      </c>
      <c r="AD3594" s="188">
        <v>0</v>
      </c>
      <c r="AE3594" s="189">
        <v>0</v>
      </c>
      <c r="AF3594" s="189">
        <v>0</v>
      </c>
      <c r="AG3594" s="189">
        <v>0</v>
      </c>
      <c r="AH3594" s="191">
        <v>0</v>
      </c>
      <c r="AI3594" s="186">
        <v>0</v>
      </c>
      <c r="AJ3594" s="192">
        <v>7506425608089</v>
      </c>
      <c r="AK3594" s="192" t="s">
        <v>262</v>
      </c>
      <c r="AL3594" s="90" t="s">
        <v>279</v>
      </c>
      <c r="AM3594" s="75">
        <v>96971</v>
      </c>
      <c r="AN3594" s="76"/>
      <c r="AO3594" s="188">
        <v>2130.2399999999998</v>
      </c>
      <c r="AP3594" s="188">
        <v>6390.7199999999993</v>
      </c>
      <c r="AQ3594" s="187">
        <v>0</v>
      </c>
      <c r="AR3594" s="188">
        <v>0</v>
      </c>
      <c r="AS3594" s="187">
        <v>0</v>
      </c>
      <c r="AT3594" s="188">
        <v>0</v>
      </c>
      <c r="AU3594" s="187">
        <v>0</v>
      </c>
      <c r="AV3594" s="188">
        <v>10484.64</v>
      </c>
      <c r="AW3594" s="187">
        <v>0</v>
      </c>
      <c r="AX3594" s="188">
        <v>0</v>
      </c>
      <c r="AY3594" s="187">
        <v>0</v>
      </c>
      <c r="AZ3594" s="188">
        <v>0</v>
      </c>
      <c r="BA3594" s="187">
        <v>0</v>
      </c>
      <c r="BB3594" s="188">
        <v>0</v>
      </c>
      <c r="BC3594" s="187">
        <v>0</v>
      </c>
      <c r="BD3594" s="75"/>
      <c r="BE3594" s="75"/>
      <c r="BF3594" s="56"/>
      <c r="BH3594" s="74"/>
      <c r="BI3594" s="194"/>
      <c r="BJ3594" s="74"/>
    </row>
    <row r="3595" spans="1:62" s="77" customFormat="1" ht="11.25" customHeight="1" x14ac:dyDescent="0.2">
      <c r="A3595" s="184" t="s">
        <v>4953</v>
      </c>
      <c r="B3595" s="185">
        <v>0</v>
      </c>
      <c r="C3595" s="832">
        <v>96979</v>
      </c>
      <c r="D3595" s="284">
        <v>1E-4</v>
      </c>
      <c r="E3595" s="91">
        <v>0</v>
      </c>
      <c r="F3595" s="186">
        <v>0</v>
      </c>
      <c r="G3595" s="186">
        <v>0</v>
      </c>
      <c r="H3595" s="186">
        <v>0</v>
      </c>
      <c r="I3595" s="187">
        <v>0</v>
      </c>
      <c r="J3595" s="186">
        <v>0</v>
      </c>
      <c r="K3595" s="186">
        <v>0</v>
      </c>
      <c r="L3595" s="186">
        <v>0</v>
      </c>
      <c r="M3595" s="186">
        <v>0</v>
      </c>
      <c r="N3595" s="188">
        <v>0</v>
      </c>
      <c r="O3595" s="189">
        <v>0</v>
      </c>
      <c r="P3595" s="186">
        <v>0</v>
      </c>
      <c r="Q3595" s="189">
        <v>0</v>
      </c>
      <c r="R3595" s="189">
        <v>0</v>
      </c>
      <c r="S3595" s="189">
        <v>1E-4</v>
      </c>
      <c r="T3595" s="188">
        <v>0</v>
      </c>
      <c r="U3595" s="187">
        <v>0</v>
      </c>
      <c r="V3595" s="189">
        <v>0</v>
      </c>
      <c r="W3595" s="189">
        <v>0</v>
      </c>
      <c r="X3595" s="188">
        <v>0</v>
      </c>
      <c r="Y3595" s="188">
        <v>0</v>
      </c>
      <c r="Z3595" s="186">
        <v>0</v>
      </c>
      <c r="AA3595" s="186">
        <v>0</v>
      </c>
      <c r="AB3595" s="186">
        <v>0</v>
      </c>
      <c r="AC3595" s="186">
        <v>0</v>
      </c>
      <c r="AD3595" s="188">
        <v>0</v>
      </c>
      <c r="AE3595" s="189">
        <v>0</v>
      </c>
      <c r="AF3595" s="189">
        <v>0</v>
      </c>
      <c r="AG3595" s="189">
        <v>0</v>
      </c>
      <c r="AH3595" s="191">
        <v>0</v>
      </c>
      <c r="AI3595" s="186">
        <v>0</v>
      </c>
      <c r="AJ3595" s="192">
        <v>7506425608089</v>
      </c>
      <c r="AK3595" s="192" t="s">
        <v>262</v>
      </c>
      <c r="AL3595" s="90" t="s">
        <v>279</v>
      </c>
      <c r="AM3595" s="75">
        <v>96979</v>
      </c>
      <c r="AN3595" s="76"/>
      <c r="AO3595" s="188">
        <v>0</v>
      </c>
      <c r="AP3595" s="188">
        <v>0</v>
      </c>
      <c r="AQ3595" s="187">
        <v>0</v>
      </c>
      <c r="AR3595" s="188">
        <v>0</v>
      </c>
      <c r="AS3595" s="187">
        <v>0</v>
      </c>
      <c r="AT3595" s="188">
        <v>0</v>
      </c>
      <c r="AU3595" s="187">
        <v>0</v>
      </c>
      <c r="AV3595" s="188">
        <v>0</v>
      </c>
      <c r="AW3595" s="187">
        <v>0</v>
      </c>
      <c r="AX3595" s="188">
        <v>0</v>
      </c>
      <c r="AY3595" s="187">
        <v>0</v>
      </c>
      <c r="AZ3595" s="188">
        <v>0</v>
      </c>
      <c r="BA3595" s="187">
        <v>0</v>
      </c>
      <c r="BB3595" s="188">
        <v>0</v>
      </c>
      <c r="BC3595" s="187">
        <v>0</v>
      </c>
      <c r="BD3595" s="75"/>
      <c r="BE3595" s="75"/>
      <c r="BF3595" s="56"/>
      <c r="BH3595" s="74"/>
      <c r="BI3595" s="194"/>
      <c r="BJ3595" s="74"/>
    </row>
    <row r="3596" spans="1:62" s="77" customFormat="1" ht="11.25" customHeight="1" x14ac:dyDescent="0.2">
      <c r="A3596" s="184" t="s">
        <v>3990</v>
      </c>
      <c r="B3596" s="185">
        <v>0</v>
      </c>
      <c r="C3596" s="832">
        <v>96841</v>
      </c>
      <c r="D3596" s="284">
        <v>1E-4</v>
      </c>
      <c r="E3596" s="91">
        <v>0</v>
      </c>
      <c r="F3596" s="186">
        <v>0</v>
      </c>
      <c r="G3596" s="186">
        <v>0</v>
      </c>
      <c r="H3596" s="186">
        <v>0</v>
      </c>
      <c r="I3596" s="187">
        <v>0</v>
      </c>
      <c r="J3596" s="186">
        <v>0</v>
      </c>
      <c r="K3596" s="186">
        <v>0</v>
      </c>
      <c r="L3596" s="186">
        <v>0</v>
      </c>
      <c r="M3596" s="186">
        <v>0</v>
      </c>
      <c r="N3596" s="188">
        <v>0</v>
      </c>
      <c r="O3596" s="189">
        <v>0</v>
      </c>
      <c r="P3596" s="186">
        <v>0</v>
      </c>
      <c r="Q3596" s="189">
        <v>0</v>
      </c>
      <c r="R3596" s="189">
        <v>0</v>
      </c>
      <c r="S3596" s="189">
        <v>1E-4</v>
      </c>
      <c r="T3596" s="188">
        <v>0</v>
      </c>
      <c r="U3596" s="187">
        <v>0</v>
      </c>
      <c r="V3596" s="189">
        <v>0</v>
      </c>
      <c r="W3596" s="189">
        <v>0</v>
      </c>
      <c r="X3596" s="188">
        <v>0</v>
      </c>
      <c r="Y3596" s="188">
        <v>0</v>
      </c>
      <c r="Z3596" s="186">
        <v>0</v>
      </c>
      <c r="AA3596" s="186">
        <v>0</v>
      </c>
      <c r="AB3596" s="186">
        <v>0</v>
      </c>
      <c r="AC3596" s="186">
        <v>0</v>
      </c>
      <c r="AD3596" s="188">
        <v>0</v>
      </c>
      <c r="AE3596" s="189">
        <v>0</v>
      </c>
      <c r="AF3596" s="189">
        <v>0</v>
      </c>
      <c r="AG3596" s="189">
        <v>0</v>
      </c>
      <c r="AH3596" s="191">
        <v>0</v>
      </c>
      <c r="AI3596" s="186">
        <v>0</v>
      </c>
      <c r="AJ3596" s="192">
        <v>7506425608089</v>
      </c>
      <c r="AK3596" s="192" t="s">
        <v>262</v>
      </c>
      <c r="AL3596" s="90" t="s">
        <v>279</v>
      </c>
      <c r="AM3596" s="75">
        <v>96841</v>
      </c>
      <c r="AN3596" s="76"/>
      <c r="AO3596" s="188">
        <v>0</v>
      </c>
      <c r="AP3596" s="188">
        <v>0</v>
      </c>
      <c r="AQ3596" s="187">
        <v>0</v>
      </c>
      <c r="AR3596" s="188">
        <v>0</v>
      </c>
      <c r="AS3596" s="187">
        <v>0</v>
      </c>
      <c r="AT3596" s="188">
        <v>0</v>
      </c>
      <c r="AU3596" s="187">
        <v>0</v>
      </c>
      <c r="AV3596" s="188">
        <v>0</v>
      </c>
      <c r="AW3596" s="187">
        <v>0</v>
      </c>
      <c r="AX3596" s="188">
        <v>0</v>
      </c>
      <c r="AY3596" s="187">
        <v>0</v>
      </c>
      <c r="AZ3596" s="188">
        <v>0</v>
      </c>
      <c r="BA3596" s="187">
        <v>0</v>
      </c>
      <c r="BB3596" s="188">
        <v>0</v>
      </c>
      <c r="BC3596" s="187">
        <v>0</v>
      </c>
      <c r="BD3596" s="75"/>
      <c r="BE3596" s="75"/>
      <c r="BF3596" s="56"/>
      <c r="BH3596" s="74"/>
      <c r="BI3596" s="194"/>
      <c r="BJ3596" s="74"/>
    </row>
    <row r="3597" spans="1:62" s="77" customFormat="1" ht="11.25" customHeight="1" x14ac:dyDescent="0.2">
      <c r="A3597" s="184" t="s">
        <v>3991</v>
      </c>
      <c r="B3597" s="185">
        <v>0</v>
      </c>
      <c r="C3597" s="850">
        <v>96849</v>
      </c>
      <c r="D3597" s="284">
        <v>1E-4</v>
      </c>
      <c r="E3597" s="91">
        <v>0</v>
      </c>
      <c r="F3597" s="186">
        <v>0</v>
      </c>
      <c r="G3597" s="186">
        <v>0</v>
      </c>
      <c r="H3597" s="186">
        <v>0</v>
      </c>
      <c r="I3597" s="187">
        <v>0</v>
      </c>
      <c r="J3597" s="186">
        <v>0</v>
      </c>
      <c r="K3597" s="186">
        <v>0</v>
      </c>
      <c r="L3597" s="186">
        <v>0</v>
      </c>
      <c r="M3597" s="186">
        <v>0</v>
      </c>
      <c r="N3597" s="188">
        <v>0</v>
      </c>
      <c r="O3597" s="189">
        <v>0</v>
      </c>
      <c r="P3597" s="186">
        <v>0</v>
      </c>
      <c r="Q3597" s="189">
        <v>0</v>
      </c>
      <c r="R3597" s="189">
        <v>0</v>
      </c>
      <c r="S3597" s="189">
        <v>1E-4</v>
      </c>
      <c r="T3597" s="188">
        <v>0</v>
      </c>
      <c r="U3597" s="187">
        <v>0</v>
      </c>
      <c r="V3597" s="189">
        <v>0</v>
      </c>
      <c r="W3597" s="189">
        <v>0</v>
      </c>
      <c r="X3597" s="188">
        <v>0</v>
      </c>
      <c r="Y3597" s="188">
        <v>0</v>
      </c>
      <c r="Z3597" s="186">
        <v>0</v>
      </c>
      <c r="AA3597" s="186">
        <v>0</v>
      </c>
      <c r="AB3597" s="186">
        <v>0</v>
      </c>
      <c r="AC3597" s="186">
        <v>0</v>
      </c>
      <c r="AD3597" s="188">
        <v>0</v>
      </c>
      <c r="AE3597" s="189">
        <v>0</v>
      </c>
      <c r="AF3597" s="189">
        <v>0</v>
      </c>
      <c r="AG3597" s="189">
        <v>0</v>
      </c>
      <c r="AH3597" s="191">
        <v>0</v>
      </c>
      <c r="AI3597" s="186">
        <v>0</v>
      </c>
      <c r="AJ3597" s="192">
        <v>7506425608089</v>
      </c>
      <c r="AK3597" s="192" t="s">
        <v>262</v>
      </c>
      <c r="AL3597" s="90" t="s">
        <v>279</v>
      </c>
      <c r="AM3597" s="75">
        <v>96849</v>
      </c>
      <c r="AN3597" s="76"/>
      <c r="AO3597" s="188">
        <v>0</v>
      </c>
      <c r="AP3597" s="188">
        <v>0</v>
      </c>
      <c r="AQ3597" s="187">
        <v>0</v>
      </c>
      <c r="AR3597" s="188">
        <v>0</v>
      </c>
      <c r="AS3597" s="187">
        <v>0</v>
      </c>
      <c r="AT3597" s="188">
        <v>0</v>
      </c>
      <c r="AU3597" s="187">
        <v>0</v>
      </c>
      <c r="AV3597" s="188">
        <v>0</v>
      </c>
      <c r="AW3597" s="187">
        <v>0</v>
      </c>
      <c r="AX3597" s="188">
        <v>0</v>
      </c>
      <c r="AY3597" s="187">
        <v>0</v>
      </c>
      <c r="AZ3597" s="188">
        <v>0</v>
      </c>
      <c r="BA3597" s="187">
        <v>0</v>
      </c>
      <c r="BB3597" s="188">
        <v>0</v>
      </c>
      <c r="BC3597" s="187">
        <v>0</v>
      </c>
      <c r="BD3597" s="75"/>
      <c r="BE3597" s="75"/>
      <c r="BF3597" s="56"/>
      <c r="BH3597" s="74"/>
      <c r="BI3597" s="194"/>
      <c r="BJ3597" s="74"/>
    </row>
    <row r="3598" spans="1:62" s="77" customFormat="1" ht="11.25" customHeight="1" x14ac:dyDescent="0.2">
      <c r="A3598" s="184" t="s">
        <v>3992</v>
      </c>
      <c r="B3598" s="185">
        <v>0</v>
      </c>
      <c r="C3598" s="850">
        <v>96897</v>
      </c>
      <c r="D3598" s="284">
        <v>813.59999999999991</v>
      </c>
      <c r="E3598" s="91">
        <v>0</v>
      </c>
      <c r="F3598" s="186">
        <v>0</v>
      </c>
      <c r="G3598" s="186">
        <v>0</v>
      </c>
      <c r="H3598" s="186">
        <v>0</v>
      </c>
      <c r="I3598" s="187">
        <v>0</v>
      </c>
      <c r="J3598" s="186">
        <v>0</v>
      </c>
      <c r="K3598" s="186">
        <v>0</v>
      </c>
      <c r="L3598" s="186">
        <v>0</v>
      </c>
      <c r="M3598" s="186">
        <v>0</v>
      </c>
      <c r="N3598" s="188">
        <v>0</v>
      </c>
      <c r="O3598" s="189">
        <v>0</v>
      </c>
      <c r="P3598" s="186">
        <v>0</v>
      </c>
      <c r="Q3598" s="189">
        <v>0</v>
      </c>
      <c r="R3598" s="189">
        <v>0</v>
      </c>
      <c r="S3598" s="189">
        <v>813.59999999999991</v>
      </c>
      <c r="T3598" s="188">
        <v>480.59999999999997</v>
      </c>
      <c r="U3598" s="187">
        <v>0</v>
      </c>
      <c r="V3598" s="189">
        <v>0</v>
      </c>
      <c r="W3598" s="189">
        <v>0</v>
      </c>
      <c r="X3598" s="188">
        <v>480.59999999999997</v>
      </c>
      <c r="Y3598" s="188">
        <v>0</v>
      </c>
      <c r="Z3598" s="186">
        <v>0</v>
      </c>
      <c r="AA3598" s="186">
        <v>0</v>
      </c>
      <c r="AB3598" s="186">
        <v>0</v>
      </c>
      <c r="AC3598" s="186">
        <v>0</v>
      </c>
      <c r="AD3598" s="188">
        <v>0</v>
      </c>
      <c r="AE3598" s="189">
        <v>0</v>
      </c>
      <c r="AF3598" s="189">
        <v>0</v>
      </c>
      <c r="AG3598" s="189">
        <v>0</v>
      </c>
      <c r="AH3598" s="191">
        <v>0</v>
      </c>
      <c r="AI3598" s="186">
        <v>0</v>
      </c>
      <c r="AJ3598" s="192">
        <v>7506425608089</v>
      </c>
      <c r="AK3598" s="192" t="s">
        <v>262</v>
      </c>
      <c r="AL3598" s="90" t="s">
        <v>279</v>
      </c>
      <c r="AM3598" s="75">
        <v>96897</v>
      </c>
      <c r="AN3598" s="76"/>
      <c r="AO3598" s="188">
        <v>0</v>
      </c>
      <c r="AP3598" s="188">
        <v>0</v>
      </c>
      <c r="AQ3598" s="187">
        <v>0</v>
      </c>
      <c r="AR3598" s="188">
        <v>0</v>
      </c>
      <c r="AS3598" s="187">
        <v>0</v>
      </c>
      <c r="AT3598" s="188">
        <v>0</v>
      </c>
      <c r="AU3598" s="187">
        <v>0</v>
      </c>
      <c r="AV3598" s="188">
        <v>-32.4</v>
      </c>
      <c r="AW3598" s="187">
        <v>0</v>
      </c>
      <c r="AX3598" s="188">
        <v>0</v>
      </c>
      <c r="AY3598" s="187">
        <v>0</v>
      </c>
      <c r="AZ3598" s="188">
        <v>-1.8</v>
      </c>
      <c r="BA3598" s="187">
        <v>0</v>
      </c>
      <c r="BB3598" s="188">
        <v>0</v>
      </c>
      <c r="BC3598" s="187">
        <v>0</v>
      </c>
      <c r="BD3598" s="75"/>
      <c r="BE3598" s="75"/>
      <c r="BF3598" s="56"/>
      <c r="BH3598" s="74"/>
      <c r="BI3598" s="194"/>
      <c r="BJ3598" s="74"/>
    </row>
    <row r="3599" spans="1:62" s="77" customFormat="1" ht="11.25" customHeight="1" x14ac:dyDescent="0.2">
      <c r="A3599" s="184" t="s">
        <v>3993</v>
      </c>
      <c r="B3599" s="185">
        <v>0</v>
      </c>
      <c r="C3599" s="850">
        <v>96899</v>
      </c>
      <c r="D3599" s="284">
        <v>1E-4</v>
      </c>
      <c r="E3599" s="91">
        <v>0</v>
      </c>
      <c r="F3599" s="186">
        <v>0</v>
      </c>
      <c r="G3599" s="186">
        <v>0</v>
      </c>
      <c r="H3599" s="186">
        <v>0</v>
      </c>
      <c r="I3599" s="187">
        <v>0</v>
      </c>
      <c r="J3599" s="186">
        <v>0</v>
      </c>
      <c r="K3599" s="186">
        <v>0</v>
      </c>
      <c r="L3599" s="186">
        <v>0</v>
      </c>
      <c r="M3599" s="186">
        <v>0</v>
      </c>
      <c r="N3599" s="188">
        <v>0</v>
      </c>
      <c r="O3599" s="189">
        <v>0</v>
      </c>
      <c r="P3599" s="186">
        <v>0</v>
      </c>
      <c r="Q3599" s="189">
        <v>0</v>
      </c>
      <c r="R3599" s="189">
        <v>0</v>
      </c>
      <c r="S3599" s="189">
        <v>1E-4</v>
      </c>
      <c r="T3599" s="188">
        <v>0</v>
      </c>
      <c r="U3599" s="187">
        <v>0</v>
      </c>
      <c r="V3599" s="189">
        <v>0</v>
      </c>
      <c r="W3599" s="189">
        <v>0</v>
      </c>
      <c r="X3599" s="188">
        <v>0</v>
      </c>
      <c r="Y3599" s="188">
        <v>0</v>
      </c>
      <c r="Z3599" s="186">
        <v>0</v>
      </c>
      <c r="AA3599" s="186">
        <v>0</v>
      </c>
      <c r="AB3599" s="186">
        <v>0</v>
      </c>
      <c r="AC3599" s="186">
        <v>0</v>
      </c>
      <c r="AD3599" s="188">
        <v>0</v>
      </c>
      <c r="AE3599" s="189">
        <v>0</v>
      </c>
      <c r="AF3599" s="189">
        <v>0</v>
      </c>
      <c r="AG3599" s="189">
        <v>0</v>
      </c>
      <c r="AH3599" s="191">
        <v>0</v>
      </c>
      <c r="AI3599" s="186">
        <v>0</v>
      </c>
      <c r="AJ3599" s="192">
        <v>7506425608089</v>
      </c>
      <c r="AK3599" s="192" t="s">
        <v>262</v>
      </c>
      <c r="AL3599" s="90" t="s">
        <v>279</v>
      </c>
      <c r="AM3599" s="75">
        <v>96899</v>
      </c>
      <c r="AN3599" s="76"/>
      <c r="AO3599" s="188">
        <v>0</v>
      </c>
      <c r="AP3599" s="188">
        <v>0</v>
      </c>
      <c r="AQ3599" s="187">
        <v>0</v>
      </c>
      <c r="AR3599" s="188">
        <v>0</v>
      </c>
      <c r="AS3599" s="187">
        <v>0</v>
      </c>
      <c r="AT3599" s="188">
        <v>0</v>
      </c>
      <c r="AU3599" s="187">
        <v>0</v>
      </c>
      <c r="AV3599" s="188">
        <v>0</v>
      </c>
      <c r="AW3599" s="187">
        <v>0</v>
      </c>
      <c r="AX3599" s="188">
        <v>0</v>
      </c>
      <c r="AY3599" s="187">
        <v>0</v>
      </c>
      <c r="AZ3599" s="188">
        <v>0</v>
      </c>
      <c r="BA3599" s="187">
        <v>0</v>
      </c>
      <c r="BB3599" s="188">
        <v>0</v>
      </c>
      <c r="BC3599" s="187">
        <v>0</v>
      </c>
      <c r="BD3599" s="75"/>
      <c r="BE3599" s="75"/>
      <c r="BF3599" s="56"/>
      <c r="BH3599" s="74"/>
      <c r="BI3599" s="194"/>
      <c r="BJ3599" s="74"/>
    </row>
    <row r="3600" spans="1:62" s="77" customFormat="1" ht="11.25" customHeight="1" x14ac:dyDescent="0.2">
      <c r="A3600" s="184" t="s">
        <v>3994</v>
      </c>
      <c r="B3600" s="185">
        <v>0</v>
      </c>
      <c r="C3600" s="850">
        <v>96823</v>
      </c>
      <c r="D3600" s="284">
        <v>9070.1999999999989</v>
      </c>
      <c r="E3600" s="91">
        <v>27.719689207810077</v>
      </c>
      <c r="F3600" s="186">
        <v>8000</v>
      </c>
      <c r="G3600" s="186">
        <v>8000</v>
      </c>
      <c r="H3600" s="186">
        <v>7873</v>
      </c>
      <c r="I3600" s="187">
        <v>98.412500000000009</v>
      </c>
      <c r="J3600" s="186">
        <v>8445.6620000000003</v>
      </c>
      <c r="K3600" s="186">
        <v>9816.3438255048532</v>
      </c>
      <c r="L3600" s="186">
        <v>3625.2000000000003</v>
      </c>
      <c r="M3600" s="186">
        <v>36.930246784765167</v>
      </c>
      <c r="N3600" s="188">
        <v>93.6</v>
      </c>
      <c r="O3600" s="189">
        <v>0</v>
      </c>
      <c r="P3600" s="186">
        <v>597.6</v>
      </c>
      <c r="Q3600" s="189">
        <v>49.999632947659997</v>
      </c>
      <c r="R3600" s="189">
        <v>47.307126427744784</v>
      </c>
      <c r="S3600" s="189">
        <v>13317.999999999996</v>
      </c>
      <c r="T3600" s="188">
        <v>13309.199999999999</v>
      </c>
      <c r="U3600" s="187">
        <v>40.67461440812616</v>
      </c>
      <c r="V3600" s="189">
        <v>4586.3999999999996</v>
      </c>
      <c r="W3600" s="189">
        <v>504.00000000000006</v>
      </c>
      <c r="X3600" s="188">
        <v>8218.7999999999993</v>
      </c>
      <c r="Y3600" s="188">
        <v>4208.3999999999996</v>
      </c>
      <c r="Z3600" s="186">
        <v>2916</v>
      </c>
      <c r="AA3600" s="186">
        <v>0</v>
      </c>
      <c r="AB3600" s="186">
        <v>0</v>
      </c>
      <c r="AC3600" s="186">
        <v>0</v>
      </c>
      <c r="AD3600" s="188">
        <v>100.79999999999973</v>
      </c>
      <c r="AE3600" s="189">
        <v>0</v>
      </c>
      <c r="AF3600" s="189">
        <v>0</v>
      </c>
      <c r="AG3600" s="189">
        <v>0</v>
      </c>
      <c r="AH3600" s="191">
        <v>0</v>
      </c>
      <c r="AI3600" s="186">
        <v>8111.9570000000003</v>
      </c>
      <c r="AJ3600" s="192">
        <v>7506425632985</v>
      </c>
      <c r="AK3600" s="192" t="s">
        <v>505</v>
      </c>
      <c r="AL3600" s="90" t="s">
        <v>279</v>
      </c>
      <c r="AM3600" s="75">
        <v>96823</v>
      </c>
      <c r="AN3600" s="76"/>
      <c r="AO3600" s="188">
        <v>5909.3999999999987</v>
      </c>
      <c r="AP3600" s="188">
        <v>5284.8</v>
      </c>
      <c r="AQ3600" s="187">
        <v>77.895868223208339</v>
      </c>
      <c r="AR3600" s="188">
        <v>4824</v>
      </c>
      <c r="AS3600" s="187">
        <v>85.810525237259696</v>
      </c>
      <c r="AT3600" s="188">
        <v>7619.4</v>
      </c>
      <c r="AU3600" s="187">
        <v>63.661857729107986</v>
      </c>
      <c r="AV3600" s="188">
        <v>5128.1999999999989</v>
      </c>
      <c r="AW3600" s="187">
        <v>43.691501635726247</v>
      </c>
      <c r="AX3600" s="188">
        <v>4008.6</v>
      </c>
      <c r="AY3600" s="187">
        <v>29.364881693648815</v>
      </c>
      <c r="AZ3600" s="188">
        <v>4278.5999999999995</v>
      </c>
      <c r="BA3600" s="187">
        <v>51.568977212645727</v>
      </c>
      <c r="BB3600" s="188">
        <v>5583.6</v>
      </c>
      <c r="BC3600" s="187">
        <v>98.785775863803877</v>
      </c>
      <c r="BD3600" s="75"/>
      <c r="BE3600" s="75"/>
      <c r="BF3600" s="56"/>
      <c r="BH3600" s="74"/>
      <c r="BI3600" s="194"/>
      <c r="BJ3600" s="74"/>
    </row>
    <row r="3601" spans="1:62" ht="11.25" customHeight="1" x14ac:dyDescent="0.3">
      <c r="A3601" s="149" t="s">
        <v>311</v>
      </c>
      <c r="B3601" s="169">
        <v>0</v>
      </c>
      <c r="C3601" s="871"/>
      <c r="D3601" s="379">
        <v>174384.72480000017</v>
      </c>
      <c r="E3601" s="220">
        <v>14.658946294953134</v>
      </c>
      <c r="F3601" s="221">
        <v>392041.92</v>
      </c>
      <c r="G3601" s="221">
        <v>362171</v>
      </c>
      <c r="H3601" s="221">
        <v>112101.23999999999</v>
      </c>
      <c r="I3601" s="221">
        <v>30.952572127530914</v>
      </c>
      <c r="J3601" s="223">
        <v>364532.864</v>
      </c>
      <c r="K3601" s="223">
        <v>356883.88774581638</v>
      </c>
      <c r="L3601" s="223">
        <v>60760.74</v>
      </c>
      <c r="M3601" s="222">
        <v>17.025352526779145</v>
      </c>
      <c r="N3601" s="224">
        <v>16040.880000000003</v>
      </c>
      <c r="O3601" s="224">
        <v>8266.2000000000007</v>
      </c>
      <c r="P3601" s="224">
        <v>29968.799999999999</v>
      </c>
      <c r="Q3601" s="224">
        <v>24.889262110534975</v>
      </c>
      <c r="R3601" s="224">
        <v>176.41289937454383</v>
      </c>
      <c r="S3601" s="224">
        <v>231557.22460000019</v>
      </c>
      <c r="T3601" s="223">
        <v>204585.30000000005</v>
      </c>
      <c r="U3601" s="222">
        <v>17.197635451593595</v>
      </c>
      <c r="V3601" s="224">
        <v>41426.879999999997</v>
      </c>
      <c r="W3601" s="224">
        <v>5661.7199999999993</v>
      </c>
      <c r="X3601" s="224">
        <v>157496.69999999998</v>
      </c>
      <c r="Y3601" s="223">
        <v>49047.72</v>
      </c>
      <c r="Z3601" s="221">
        <v>18436.32</v>
      </c>
      <c r="AA3601" s="221">
        <v>3011.2799999999997</v>
      </c>
      <c r="AB3601" s="221">
        <v>0</v>
      </c>
      <c r="AC3601" s="221">
        <v>0</v>
      </c>
      <c r="AD3601" s="221">
        <v>710.8799999999984</v>
      </c>
      <c r="AE3601" s="224">
        <v>123.599</v>
      </c>
      <c r="AF3601" s="224">
        <v>123.599</v>
      </c>
      <c r="AG3601" s="224">
        <v>0</v>
      </c>
      <c r="AH3601" s="221">
        <v>0</v>
      </c>
      <c r="AI3601" s="225"/>
      <c r="AJ3601" s="192">
        <v>0</v>
      </c>
      <c r="AK3601" s="192">
        <v>0</v>
      </c>
      <c r="AM3601" s="75">
        <v>0</v>
      </c>
      <c r="AO3601" s="221">
        <v>0</v>
      </c>
      <c r="AP3601" s="221">
        <v>0</v>
      </c>
      <c r="AQ3601" s="222">
        <v>0</v>
      </c>
      <c r="AR3601" s="221">
        <v>0</v>
      </c>
      <c r="AS3601" s="222">
        <v>0</v>
      </c>
      <c r="AT3601" s="221">
        <v>0</v>
      </c>
      <c r="AU3601" s="222">
        <v>0</v>
      </c>
      <c r="AV3601" s="221">
        <v>0</v>
      </c>
      <c r="AW3601" s="222">
        <v>0</v>
      </c>
      <c r="AX3601" s="221">
        <v>0</v>
      </c>
      <c r="AY3601" s="222">
        <v>0</v>
      </c>
      <c r="AZ3601" s="221">
        <v>0</v>
      </c>
      <c r="BA3601" s="222">
        <v>0</v>
      </c>
      <c r="BB3601" s="221">
        <v>0</v>
      </c>
      <c r="BC3601" s="222">
        <v>0</v>
      </c>
      <c r="BD3601" s="75"/>
      <c r="BE3601" s="75"/>
      <c r="BH3601" s="74"/>
      <c r="BI3601" s="194"/>
      <c r="BJ3601" s="74"/>
    </row>
    <row r="3602" spans="1:62" ht="11.25" customHeight="1" x14ac:dyDescent="0.3">
      <c r="A3602" s="184" t="s">
        <v>3995</v>
      </c>
      <c r="B3602" s="185">
        <v>0</v>
      </c>
      <c r="C3602" s="858">
        <v>96431</v>
      </c>
      <c r="D3602" s="284">
        <v>1E-4</v>
      </c>
      <c r="E3602" s="91">
        <v>0</v>
      </c>
      <c r="F3602" s="186">
        <v>0</v>
      </c>
      <c r="G3602" s="186">
        <v>0</v>
      </c>
      <c r="H3602" s="186">
        <v>0</v>
      </c>
      <c r="I3602" s="187">
        <v>0</v>
      </c>
      <c r="J3602" s="186">
        <v>0</v>
      </c>
      <c r="K3602" s="186">
        <v>0</v>
      </c>
      <c r="L3602" s="186">
        <v>0</v>
      </c>
      <c r="M3602" s="186">
        <v>0</v>
      </c>
      <c r="N3602" s="188">
        <v>0</v>
      </c>
      <c r="O3602" s="189">
        <v>0</v>
      </c>
      <c r="P3602" s="186">
        <v>0</v>
      </c>
      <c r="Q3602" s="189">
        <v>0</v>
      </c>
      <c r="R3602" s="189">
        <v>0</v>
      </c>
      <c r="S3602" s="189">
        <v>1E-4</v>
      </c>
      <c r="T3602" s="188">
        <v>0</v>
      </c>
      <c r="U3602" s="187">
        <v>0</v>
      </c>
      <c r="V3602" s="189">
        <v>0</v>
      </c>
      <c r="W3602" s="189">
        <v>0</v>
      </c>
      <c r="X3602" s="188">
        <v>0</v>
      </c>
      <c r="Y3602" s="188">
        <v>0</v>
      </c>
      <c r="Z3602" s="186">
        <v>0</v>
      </c>
      <c r="AA3602" s="186">
        <v>0</v>
      </c>
      <c r="AB3602" s="186">
        <v>0</v>
      </c>
      <c r="AC3602" s="186">
        <v>0</v>
      </c>
      <c r="AD3602" s="188">
        <v>0</v>
      </c>
      <c r="AE3602" s="189">
        <v>0</v>
      </c>
      <c r="AF3602" s="189">
        <v>0</v>
      </c>
      <c r="AG3602" s="189">
        <v>0</v>
      </c>
      <c r="AH3602" s="191">
        <v>0</v>
      </c>
      <c r="AI3602" s="186">
        <v>0</v>
      </c>
      <c r="AJ3602" s="192">
        <v>7501943469846</v>
      </c>
      <c r="AK3602" s="192" t="s">
        <v>262</v>
      </c>
      <c r="AL3602" s="90" t="s">
        <v>278</v>
      </c>
      <c r="AM3602" s="75">
        <v>96431</v>
      </c>
      <c r="AO3602" s="188">
        <v>0</v>
      </c>
      <c r="AP3602" s="188">
        <v>0</v>
      </c>
      <c r="AQ3602" s="187">
        <v>0</v>
      </c>
      <c r="AR3602" s="188">
        <v>0</v>
      </c>
      <c r="AS3602" s="187">
        <v>0</v>
      </c>
      <c r="AT3602" s="188">
        <v>0</v>
      </c>
      <c r="AU3602" s="187">
        <v>0</v>
      </c>
      <c r="AV3602" s="188">
        <v>0</v>
      </c>
      <c r="AW3602" s="187">
        <v>0</v>
      </c>
      <c r="AX3602" s="188">
        <v>0</v>
      </c>
      <c r="AY3602" s="187">
        <v>0</v>
      </c>
      <c r="AZ3602" s="188">
        <v>0</v>
      </c>
      <c r="BA3602" s="187">
        <v>0</v>
      </c>
      <c r="BB3602" s="188">
        <v>0</v>
      </c>
      <c r="BC3602" s="187">
        <v>0</v>
      </c>
      <c r="BD3602" s="75"/>
      <c r="BE3602" s="75"/>
      <c r="BF3602" s="75"/>
      <c r="BH3602" s="74"/>
      <c r="BI3602" s="194"/>
      <c r="BJ3602" s="74"/>
    </row>
    <row r="3603" spans="1:62" s="77" customFormat="1" ht="11.25" customHeight="1" x14ac:dyDescent="0.2">
      <c r="A3603" s="184" t="s">
        <v>3996</v>
      </c>
      <c r="B3603" s="185">
        <v>0</v>
      </c>
      <c r="C3603" s="828">
        <v>96530</v>
      </c>
      <c r="D3603" s="284">
        <v>1E-4</v>
      </c>
      <c r="E3603" s="91">
        <v>0</v>
      </c>
      <c r="F3603" s="186">
        <v>0</v>
      </c>
      <c r="G3603" s="186">
        <v>0</v>
      </c>
      <c r="H3603" s="186">
        <v>0</v>
      </c>
      <c r="I3603" s="187">
        <v>0</v>
      </c>
      <c r="J3603" s="186">
        <v>0</v>
      </c>
      <c r="K3603" s="186">
        <v>0</v>
      </c>
      <c r="L3603" s="186">
        <v>0</v>
      </c>
      <c r="M3603" s="186">
        <v>0</v>
      </c>
      <c r="N3603" s="188">
        <v>0</v>
      </c>
      <c r="O3603" s="189">
        <v>0</v>
      </c>
      <c r="P3603" s="186">
        <v>0</v>
      </c>
      <c r="Q3603" s="189">
        <v>0</v>
      </c>
      <c r="R3603" s="189">
        <v>0</v>
      </c>
      <c r="S3603" s="189">
        <v>1E-4</v>
      </c>
      <c r="T3603" s="188">
        <v>0</v>
      </c>
      <c r="U3603" s="187">
        <v>0</v>
      </c>
      <c r="V3603" s="189">
        <v>0</v>
      </c>
      <c r="W3603" s="189">
        <v>0</v>
      </c>
      <c r="X3603" s="188">
        <v>0</v>
      </c>
      <c r="Y3603" s="188">
        <v>0</v>
      </c>
      <c r="Z3603" s="186">
        <v>0</v>
      </c>
      <c r="AA3603" s="186">
        <v>0</v>
      </c>
      <c r="AB3603" s="186">
        <v>0</v>
      </c>
      <c r="AC3603" s="186">
        <v>0</v>
      </c>
      <c r="AD3603" s="188">
        <v>0</v>
      </c>
      <c r="AE3603" s="189">
        <v>0</v>
      </c>
      <c r="AF3603" s="189">
        <v>0</v>
      </c>
      <c r="AG3603" s="189">
        <v>0</v>
      </c>
      <c r="AH3603" s="191">
        <v>0</v>
      </c>
      <c r="AI3603" s="186">
        <v>0</v>
      </c>
      <c r="AJ3603" s="192">
        <v>7501943469846</v>
      </c>
      <c r="AK3603" s="192">
        <v>96431</v>
      </c>
      <c r="AL3603" s="90" t="s">
        <v>278</v>
      </c>
      <c r="AM3603" s="75">
        <v>96530</v>
      </c>
      <c r="AN3603" s="76"/>
      <c r="AO3603" s="188">
        <v>0</v>
      </c>
      <c r="AP3603" s="188">
        <v>0</v>
      </c>
      <c r="AQ3603" s="187">
        <v>0</v>
      </c>
      <c r="AR3603" s="188">
        <v>0</v>
      </c>
      <c r="AS3603" s="187">
        <v>0</v>
      </c>
      <c r="AT3603" s="188">
        <v>0</v>
      </c>
      <c r="AU3603" s="187">
        <v>0</v>
      </c>
      <c r="AV3603" s="188">
        <v>0</v>
      </c>
      <c r="AW3603" s="187">
        <v>0</v>
      </c>
      <c r="AX3603" s="188">
        <v>0</v>
      </c>
      <c r="AY3603" s="187">
        <v>0</v>
      </c>
      <c r="AZ3603" s="188">
        <v>0</v>
      </c>
      <c r="BA3603" s="187">
        <v>0</v>
      </c>
      <c r="BB3603" s="188">
        <v>0</v>
      </c>
      <c r="BC3603" s="187">
        <v>0</v>
      </c>
      <c r="BD3603" s="75"/>
      <c r="BE3603" s="75"/>
      <c r="BF3603" s="56"/>
      <c r="BH3603" s="74"/>
      <c r="BI3603" s="194"/>
      <c r="BJ3603" s="74"/>
    </row>
    <row r="3604" spans="1:62" ht="11.25" customHeight="1" x14ac:dyDescent="0.3">
      <c r="A3604" s="333" t="s">
        <v>3997</v>
      </c>
      <c r="B3604" s="334">
        <v>0</v>
      </c>
      <c r="C3604" s="875">
        <v>96479</v>
      </c>
      <c r="D3604" s="390">
        <v>1E-4</v>
      </c>
      <c r="E3604" s="336">
        <v>0</v>
      </c>
      <c r="F3604" s="338">
        <v>0</v>
      </c>
      <c r="G3604" s="338">
        <v>0</v>
      </c>
      <c r="H3604" s="338">
        <v>0</v>
      </c>
      <c r="I3604" s="339">
        <v>0</v>
      </c>
      <c r="J3604" s="338">
        <v>0</v>
      </c>
      <c r="K3604" s="338">
        <v>0</v>
      </c>
      <c r="L3604" s="338">
        <v>0</v>
      </c>
      <c r="M3604" s="338">
        <v>0</v>
      </c>
      <c r="N3604" s="337">
        <v>0</v>
      </c>
      <c r="O3604" s="340">
        <v>0</v>
      </c>
      <c r="P3604" s="338">
        <v>0</v>
      </c>
      <c r="Q3604" s="340">
        <v>0</v>
      </c>
      <c r="R3604" s="340">
        <v>0</v>
      </c>
      <c r="S3604" s="340">
        <v>1E-4</v>
      </c>
      <c r="T3604" s="337">
        <v>0</v>
      </c>
      <c r="U3604" s="339">
        <v>0</v>
      </c>
      <c r="V3604" s="340">
        <v>0</v>
      </c>
      <c r="W3604" s="340">
        <v>0</v>
      </c>
      <c r="X3604" s="337">
        <v>0</v>
      </c>
      <c r="Y3604" s="337">
        <v>0</v>
      </c>
      <c r="Z3604" s="338">
        <v>0</v>
      </c>
      <c r="AA3604" s="338">
        <v>0</v>
      </c>
      <c r="AB3604" s="338">
        <v>0</v>
      </c>
      <c r="AC3604" s="338">
        <v>0</v>
      </c>
      <c r="AD3604" s="337">
        <v>0</v>
      </c>
      <c r="AE3604" s="340">
        <v>0</v>
      </c>
      <c r="AF3604" s="340">
        <v>0</v>
      </c>
      <c r="AG3604" s="340">
        <v>0</v>
      </c>
      <c r="AH3604" s="341">
        <v>0</v>
      </c>
      <c r="AI3604" s="186">
        <v>0</v>
      </c>
      <c r="AJ3604" s="192">
        <v>7501943468443</v>
      </c>
      <c r="AK3604" s="192">
        <v>96289</v>
      </c>
      <c r="AL3604" s="90" t="s">
        <v>278</v>
      </c>
      <c r="AM3604" s="75">
        <v>96479</v>
      </c>
      <c r="AO3604" s="337">
        <v>0</v>
      </c>
      <c r="AP3604" s="337">
        <v>0</v>
      </c>
      <c r="AQ3604" s="339">
        <v>0</v>
      </c>
      <c r="AR3604" s="337">
        <v>0</v>
      </c>
      <c r="AS3604" s="339">
        <v>0</v>
      </c>
      <c r="AT3604" s="337">
        <v>0</v>
      </c>
      <c r="AU3604" s="339">
        <v>0</v>
      </c>
      <c r="AV3604" s="337">
        <v>0</v>
      </c>
      <c r="AW3604" s="339">
        <v>0</v>
      </c>
      <c r="AX3604" s="337">
        <v>0</v>
      </c>
      <c r="AY3604" s="339">
        <v>0</v>
      </c>
      <c r="AZ3604" s="337">
        <v>0</v>
      </c>
      <c r="BA3604" s="339">
        <v>0</v>
      </c>
      <c r="BB3604" s="337">
        <v>0</v>
      </c>
      <c r="BC3604" s="339">
        <v>0</v>
      </c>
      <c r="BD3604" s="75"/>
      <c r="BE3604" s="75"/>
      <c r="BH3604" s="74"/>
      <c r="BI3604" s="194"/>
      <c r="BJ3604" s="74"/>
    </row>
    <row r="3605" spans="1:62" ht="11.25" customHeight="1" x14ac:dyDescent="0.3">
      <c r="A3605" s="184" t="s">
        <v>3998</v>
      </c>
      <c r="B3605" s="185">
        <v>0</v>
      </c>
      <c r="C3605" s="829">
        <v>96474</v>
      </c>
      <c r="D3605" s="284">
        <v>1E-4</v>
      </c>
      <c r="E3605" s="91">
        <v>0</v>
      </c>
      <c r="F3605" s="186">
        <v>0</v>
      </c>
      <c r="G3605" s="186">
        <v>0</v>
      </c>
      <c r="H3605" s="186">
        <v>0</v>
      </c>
      <c r="I3605" s="187">
        <v>0</v>
      </c>
      <c r="J3605" s="186">
        <v>0</v>
      </c>
      <c r="K3605" s="186">
        <v>0</v>
      </c>
      <c r="L3605" s="186">
        <v>0</v>
      </c>
      <c r="M3605" s="186">
        <v>0</v>
      </c>
      <c r="N3605" s="188">
        <v>0</v>
      </c>
      <c r="O3605" s="189">
        <v>0</v>
      </c>
      <c r="P3605" s="186">
        <v>0</v>
      </c>
      <c r="Q3605" s="189">
        <v>0</v>
      </c>
      <c r="R3605" s="189">
        <v>0</v>
      </c>
      <c r="S3605" s="189">
        <v>1E-4</v>
      </c>
      <c r="T3605" s="188">
        <v>0</v>
      </c>
      <c r="U3605" s="187">
        <v>0</v>
      </c>
      <c r="V3605" s="189">
        <v>0</v>
      </c>
      <c r="W3605" s="189">
        <v>0</v>
      </c>
      <c r="X3605" s="188">
        <v>0</v>
      </c>
      <c r="Y3605" s="188">
        <v>0</v>
      </c>
      <c r="Z3605" s="186">
        <v>0</v>
      </c>
      <c r="AA3605" s="186">
        <v>0</v>
      </c>
      <c r="AB3605" s="186">
        <v>0</v>
      </c>
      <c r="AC3605" s="186">
        <v>0</v>
      </c>
      <c r="AD3605" s="188">
        <v>0</v>
      </c>
      <c r="AE3605" s="189">
        <v>0</v>
      </c>
      <c r="AF3605" s="189">
        <v>0</v>
      </c>
      <c r="AG3605" s="189">
        <v>0</v>
      </c>
      <c r="AH3605" s="191">
        <v>0</v>
      </c>
      <c r="AI3605" s="186">
        <v>0</v>
      </c>
      <c r="AJ3605" s="192">
        <v>7501943468405</v>
      </c>
      <c r="AK3605" s="192">
        <v>96436</v>
      </c>
      <c r="AL3605" s="90" t="s">
        <v>278</v>
      </c>
      <c r="AM3605" s="75">
        <v>96474</v>
      </c>
      <c r="AO3605" s="188">
        <v>0</v>
      </c>
      <c r="AP3605" s="188">
        <v>0</v>
      </c>
      <c r="AQ3605" s="187">
        <v>0</v>
      </c>
      <c r="AR3605" s="188">
        <v>0</v>
      </c>
      <c r="AS3605" s="187">
        <v>0</v>
      </c>
      <c r="AT3605" s="188">
        <v>0</v>
      </c>
      <c r="AU3605" s="187">
        <v>0</v>
      </c>
      <c r="AV3605" s="188">
        <v>0</v>
      </c>
      <c r="AW3605" s="187">
        <v>0</v>
      </c>
      <c r="AX3605" s="188">
        <v>0</v>
      </c>
      <c r="AY3605" s="187">
        <v>0</v>
      </c>
      <c r="AZ3605" s="188">
        <v>0</v>
      </c>
      <c r="BA3605" s="187">
        <v>0</v>
      </c>
      <c r="BB3605" s="188">
        <v>0</v>
      </c>
      <c r="BC3605" s="187">
        <v>0</v>
      </c>
      <c r="BD3605" s="75"/>
      <c r="BE3605" s="75"/>
      <c r="BF3605" s="75"/>
      <c r="BH3605" s="74"/>
      <c r="BI3605" s="194"/>
      <c r="BJ3605" s="74"/>
    </row>
    <row r="3606" spans="1:62" ht="11.25" customHeight="1" x14ac:dyDescent="0.3">
      <c r="A3606" s="344" t="s">
        <v>3999</v>
      </c>
      <c r="B3606" s="345">
        <v>0</v>
      </c>
      <c r="C3606" s="873">
        <v>96428</v>
      </c>
      <c r="D3606" s="389">
        <v>1E-4</v>
      </c>
      <c r="E3606" s="347">
        <v>0</v>
      </c>
      <c r="F3606" s="348">
        <v>0</v>
      </c>
      <c r="G3606" s="348">
        <v>0</v>
      </c>
      <c r="H3606" s="348">
        <v>0</v>
      </c>
      <c r="I3606" s="349">
        <v>0</v>
      </c>
      <c r="J3606" s="348">
        <v>0</v>
      </c>
      <c r="K3606" s="348">
        <v>0</v>
      </c>
      <c r="L3606" s="348">
        <v>0</v>
      </c>
      <c r="M3606" s="348">
        <v>0</v>
      </c>
      <c r="N3606" s="350">
        <v>0</v>
      </c>
      <c r="O3606" s="351">
        <v>0</v>
      </c>
      <c r="P3606" s="348">
        <v>0</v>
      </c>
      <c r="Q3606" s="351">
        <v>0</v>
      </c>
      <c r="R3606" s="351">
        <v>0</v>
      </c>
      <c r="S3606" s="351">
        <v>1E-4</v>
      </c>
      <c r="T3606" s="350">
        <v>0</v>
      </c>
      <c r="U3606" s="349">
        <v>0</v>
      </c>
      <c r="V3606" s="351">
        <v>0</v>
      </c>
      <c r="W3606" s="351">
        <v>0</v>
      </c>
      <c r="X3606" s="350">
        <v>0</v>
      </c>
      <c r="Y3606" s="350">
        <v>0</v>
      </c>
      <c r="Z3606" s="348">
        <v>0</v>
      </c>
      <c r="AA3606" s="348">
        <v>0</v>
      </c>
      <c r="AB3606" s="348">
        <v>0</v>
      </c>
      <c r="AC3606" s="348">
        <v>0</v>
      </c>
      <c r="AD3606" s="350">
        <v>0</v>
      </c>
      <c r="AE3606" s="351">
        <v>0</v>
      </c>
      <c r="AF3606" s="351">
        <v>0</v>
      </c>
      <c r="AG3606" s="351">
        <v>0</v>
      </c>
      <c r="AH3606" s="352">
        <v>0</v>
      </c>
      <c r="AI3606" s="186">
        <v>0</v>
      </c>
      <c r="AJ3606" s="192">
        <v>7501943454439</v>
      </c>
      <c r="AK3606" s="192">
        <v>96240</v>
      </c>
      <c r="AL3606" s="90" t="s">
        <v>278</v>
      </c>
      <c r="AM3606" s="75">
        <v>96428</v>
      </c>
      <c r="AO3606" s="350">
        <v>0</v>
      </c>
      <c r="AP3606" s="350">
        <v>0</v>
      </c>
      <c r="AQ3606" s="349">
        <v>0</v>
      </c>
      <c r="AR3606" s="350">
        <v>0</v>
      </c>
      <c r="AS3606" s="349">
        <v>0</v>
      </c>
      <c r="AT3606" s="350">
        <v>0</v>
      </c>
      <c r="AU3606" s="349">
        <v>0</v>
      </c>
      <c r="AV3606" s="350">
        <v>0</v>
      </c>
      <c r="AW3606" s="349">
        <v>0</v>
      </c>
      <c r="AX3606" s="350">
        <v>0</v>
      </c>
      <c r="AY3606" s="349">
        <v>0</v>
      </c>
      <c r="AZ3606" s="350">
        <v>0</v>
      </c>
      <c r="BA3606" s="349">
        <v>0</v>
      </c>
      <c r="BB3606" s="350">
        <v>0</v>
      </c>
      <c r="BC3606" s="349">
        <v>0</v>
      </c>
      <c r="BD3606" s="75"/>
      <c r="BE3606" s="75"/>
      <c r="BF3606" s="75"/>
      <c r="BH3606" s="74"/>
      <c r="BI3606" s="194"/>
      <c r="BJ3606" s="74"/>
    </row>
    <row r="3607" spans="1:62" ht="11.25" customHeight="1" x14ac:dyDescent="0.3">
      <c r="A3607" s="184" t="s">
        <v>4000</v>
      </c>
      <c r="B3607" s="185">
        <v>0</v>
      </c>
      <c r="C3607" s="829">
        <v>96475</v>
      </c>
      <c r="D3607" s="284">
        <v>1E-4</v>
      </c>
      <c r="E3607" s="91">
        <v>0</v>
      </c>
      <c r="F3607" s="186">
        <v>0</v>
      </c>
      <c r="G3607" s="186">
        <v>0</v>
      </c>
      <c r="H3607" s="186">
        <v>0</v>
      </c>
      <c r="I3607" s="187">
        <v>0</v>
      </c>
      <c r="J3607" s="186">
        <v>0</v>
      </c>
      <c r="K3607" s="186">
        <v>0</v>
      </c>
      <c r="L3607" s="186">
        <v>0</v>
      </c>
      <c r="M3607" s="186">
        <v>0</v>
      </c>
      <c r="N3607" s="188">
        <v>0</v>
      </c>
      <c r="O3607" s="189">
        <v>0</v>
      </c>
      <c r="P3607" s="186">
        <v>0</v>
      </c>
      <c r="Q3607" s="189">
        <v>0</v>
      </c>
      <c r="R3607" s="189">
        <v>0</v>
      </c>
      <c r="S3607" s="189">
        <v>1E-4</v>
      </c>
      <c r="T3607" s="188">
        <v>0</v>
      </c>
      <c r="U3607" s="187">
        <v>0</v>
      </c>
      <c r="V3607" s="189">
        <v>0</v>
      </c>
      <c r="W3607" s="189">
        <v>0</v>
      </c>
      <c r="X3607" s="188">
        <v>0</v>
      </c>
      <c r="Y3607" s="188">
        <v>0</v>
      </c>
      <c r="Z3607" s="186">
        <v>0</v>
      </c>
      <c r="AA3607" s="186">
        <v>0</v>
      </c>
      <c r="AB3607" s="186">
        <v>0</v>
      </c>
      <c r="AC3607" s="186">
        <v>0</v>
      </c>
      <c r="AD3607" s="188">
        <v>0</v>
      </c>
      <c r="AE3607" s="189">
        <v>0</v>
      </c>
      <c r="AF3607" s="189">
        <v>0</v>
      </c>
      <c r="AG3607" s="189">
        <v>0</v>
      </c>
      <c r="AH3607" s="191">
        <v>0</v>
      </c>
      <c r="AI3607" s="186">
        <v>0</v>
      </c>
      <c r="AJ3607" s="192">
        <v>7501943471962</v>
      </c>
      <c r="AK3607" s="192">
        <v>96235</v>
      </c>
      <c r="AL3607" s="90" t="s">
        <v>278</v>
      </c>
      <c r="AM3607" s="75">
        <v>96475</v>
      </c>
      <c r="AO3607" s="188">
        <v>0</v>
      </c>
      <c r="AP3607" s="188">
        <v>0</v>
      </c>
      <c r="AQ3607" s="187">
        <v>0</v>
      </c>
      <c r="AR3607" s="188">
        <v>0</v>
      </c>
      <c r="AS3607" s="187">
        <v>0</v>
      </c>
      <c r="AT3607" s="188">
        <v>0</v>
      </c>
      <c r="AU3607" s="187">
        <v>0</v>
      </c>
      <c r="AV3607" s="188">
        <v>0</v>
      </c>
      <c r="AW3607" s="187">
        <v>0</v>
      </c>
      <c r="AX3607" s="188">
        <v>0</v>
      </c>
      <c r="AY3607" s="187">
        <v>0</v>
      </c>
      <c r="AZ3607" s="188">
        <v>0</v>
      </c>
      <c r="BA3607" s="187">
        <v>0</v>
      </c>
      <c r="BB3607" s="188">
        <v>0</v>
      </c>
      <c r="BC3607" s="187">
        <v>0</v>
      </c>
      <c r="BD3607" s="75"/>
      <c r="BE3607" s="75"/>
      <c r="BF3607" s="75"/>
      <c r="BH3607" s="74"/>
      <c r="BI3607" s="194"/>
      <c r="BJ3607" s="74"/>
    </row>
    <row r="3608" spans="1:62" ht="11.25" customHeight="1" x14ac:dyDescent="0.3">
      <c r="A3608" s="306" t="s">
        <v>4001</v>
      </c>
      <c r="B3608" s="307">
        <v>0</v>
      </c>
      <c r="C3608" s="829">
        <v>96550</v>
      </c>
      <c r="D3608" s="392">
        <v>1E-4</v>
      </c>
      <c r="E3608" s="309">
        <v>0</v>
      </c>
      <c r="F3608" s="310">
        <v>0</v>
      </c>
      <c r="G3608" s="310">
        <v>0</v>
      </c>
      <c r="H3608" s="310">
        <v>0</v>
      </c>
      <c r="I3608" s="218">
        <v>0</v>
      </c>
      <c r="J3608" s="310">
        <v>0</v>
      </c>
      <c r="K3608" s="310">
        <v>0</v>
      </c>
      <c r="L3608" s="310">
        <v>0</v>
      </c>
      <c r="M3608" s="310">
        <v>0</v>
      </c>
      <c r="N3608" s="311">
        <v>0</v>
      </c>
      <c r="O3608" s="312">
        <v>0</v>
      </c>
      <c r="P3608" s="310">
        <v>0</v>
      </c>
      <c r="Q3608" s="312">
        <v>0</v>
      </c>
      <c r="R3608" s="312">
        <v>0</v>
      </c>
      <c r="S3608" s="312">
        <v>1E-4</v>
      </c>
      <c r="T3608" s="311">
        <v>0</v>
      </c>
      <c r="U3608" s="218">
        <v>0</v>
      </c>
      <c r="V3608" s="312">
        <v>0</v>
      </c>
      <c r="W3608" s="312">
        <v>0</v>
      </c>
      <c r="X3608" s="311">
        <v>0</v>
      </c>
      <c r="Y3608" s="311">
        <v>0</v>
      </c>
      <c r="Z3608" s="310">
        <v>0</v>
      </c>
      <c r="AA3608" s="310">
        <v>0</v>
      </c>
      <c r="AB3608" s="310">
        <v>0</v>
      </c>
      <c r="AC3608" s="310">
        <v>0</v>
      </c>
      <c r="AD3608" s="311">
        <v>0</v>
      </c>
      <c r="AE3608" s="312">
        <v>0</v>
      </c>
      <c r="AF3608" s="312">
        <v>0</v>
      </c>
      <c r="AG3608" s="312">
        <v>0</v>
      </c>
      <c r="AH3608" s="393">
        <v>0</v>
      </c>
      <c r="AI3608" s="186">
        <v>0</v>
      </c>
      <c r="AJ3608" s="192">
        <v>7501943469846</v>
      </c>
      <c r="AK3608" s="192">
        <v>96431</v>
      </c>
      <c r="AL3608" s="90" t="s">
        <v>278</v>
      </c>
      <c r="AM3608" s="75">
        <v>96550</v>
      </c>
      <c r="AO3608" s="311">
        <v>0</v>
      </c>
      <c r="AP3608" s="311">
        <v>0</v>
      </c>
      <c r="AQ3608" s="218">
        <v>0</v>
      </c>
      <c r="AR3608" s="311">
        <v>0</v>
      </c>
      <c r="AS3608" s="218">
        <v>0</v>
      </c>
      <c r="AT3608" s="311">
        <v>0</v>
      </c>
      <c r="AU3608" s="218">
        <v>0</v>
      </c>
      <c r="AV3608" s="311">
        <v>0</v>
      </c>
      <c r="AW3608" s="218">
        <v>0</v>
      </c>
      <c r="AX3608" s="311">
        <v>0</v>
      </c>
      <c r="AY3608" s="218">
        <v>0</v>
      </c>
      <c r="AZ3608" s="311">
        <v>0</v>
      </c>
      <c r="BA3608" s="218">
        <v>0</v>
      </c>
      <c r="BB3608" s="311">
        <v>0</v>
      </c>
      <c r="BC3608" s="218">
        <v>0</v>
      </c>
      <c r="BD3608" s="75"/>
      <c r="BE3608" s="75"/>
      <c r="BF3608" s="75"/>
      <c r="BH3608" s="74"/>
      <c r="BI3608" s="194"/>
      <c r="BJ3608" s="74"/>
    </row>
    <row r="3609" spans="1:62" s="77" customFormat="1" ht="11.25" customHeight="1" x14ac:dyDescent="0.2">
      <c r="A3609" s="184" t="s">
        <v>3933</v>
      </c>
      <c r="B3609" s="185">
        <v>0</v>
      </c>
      <c r="C3609" s="828">
        <v>96366</v>
      </c>
      <c r="D3609" s="284">
        <v>1E-4</v>
      </c>
      <c r="E3609" s="91">
        <v>0</v>
      </c>
      <c r="F3609" s="186">
        <v>0</v>
      </c>
      <c r="G3609" s="186">
        <v>0</v>
      </c>
      <c r="H3609" s="186">
        <v>0</v>
      </c>
      <c r="I3609" s="187">
        <v>0</v>
      </c>
      <c r="J3609" s="186">
        <v>0</v>
      </c>
      <c r="K3609" s="186">
        <v>0</v>
      </c>
      <c r="L3609" s="186">
        <v>0</v>
      </c>
      <c r="M3609" s="186">
        <v>0</v>
      </c>
      <c r="N3609" s="188">
        <v>0</v>
      </c>
      <c r="O3609" s="189">
        <v>0</v>
      </c>
      <c r="P3609" s="186">
        <v>0</v>
      </c>
      <c r="Q3609" s="189">
        <v>0</v>
      </c>
      <c r="R3609" s="189">
        <v>0</v>
      </c>
      <c r="S3609" s="189">
        <v>1E-4</v>
      </c>
      <c r="T3609" s="188">
        <v>0</v>
      </c>
      <c r="U3609" s="187">
        <v>0</v>
      </c>
      <c r="V3609" s="189">
        <v>0</v>
      </c>
      <c r="W3609" s="189">
        <v>0</v>
      </c>
      <c r="X3609" s="188">
        <v>0</v>
      </c>
      <c r="Y3609" s="188">
        <v>0</v>
      </c>
      <c r="Z3609" s="186">
        <v>0</v>
      </c>
      <c r="AA3609" s="186">
        <v>0</v>
      </c>
      <c r="AB3609" s="186">
        <v>0</v>
      </c>
      <c r="AC3609" s="186">
        <v>0</v>
      </c>
      <c r="AD3609" s="188">
        <v>0</v>
      </c>
      <c r="AE3609" s="189">
        <v>0</v>
      </c>
      <c r="AF3609" s="189">
        <v>0</v>
      </c>
      <c r="AG3609" s="189">
        <v>0</v>
      </c>
      <c r="AH3609" s="191">
        <v>0</v>
      </c>
      <c r="AI3609" s="186">
        <v>0</v>
      </c>
      <c r="AJ3609" s="192">
        <v>7501943471962</v>
      </c>
      <c r="AK3609" s="192">
        <v>96235</v>
      </c>
      <c r="AL3609" s="90" t="s">
        <v>278</v>
      </c>
      <c r="AM3609" s="75">
        <v>96366</v>
      </c>
      <c r="AN3609" s="76"/>
      <c r="AO3609" s="188">
        <v>0</v>
      </c>
      <c r="AP3609" s="188">
        <v>0</v>
      </c>
      <c r="AQ3609" s="187">
        <v>0</v>
      </c>
      <c r="AR3609" s="188">
        <v>0</v>
      </c>
      <c r="AS3609" s="187">
        <v>0</v>
      </c>
      <c r="AT3609" s="188">
        <v>0</v>
      </c>
      <c r="AU3609" s="187">
        <v>0</v>
      </c>
      <c r="AV3609" s="188">
        <v>0</v>
      </c>
      <c r="AW3609" s="187">
        <v>0</v>
      </c>
      <c r="AX3609" s="188">
        <v>0</v>
      </c>
      <c r="AY3609" s="187">
        <v>0</v>
      </c>
      <c r="AZ3609" s="188">
        <v>0</v>
      </c>
      <c r="BA3609" s="187">
        <v>0</v>
      </c>
      <c r="BB3609" s="188">
        <v>0</v>
      </c>
      <c r="BC3609" s="187">
        <v>0</v>
      </c>
      <c r="BD3609" s="75"/>
      <c r="BE3609" s="75"/>
      <c r="BF3609" s="55"/>
      <c r="BH3609" s="74"/>
      <c r="BI3609" s="194"/>
      <c r="BJ3609" s="74"/>
    </row>
    <row r="3610" spans="1:62" s="77" customFormat="1" ht="11.25" customHeight="1" x14ac:dyDescent="0.2">
      <c r="A3610" s="149" t="s">
        <v>312</v>
      </c>
      <c r="B3610" s="169">
        <v>0</v>
      </c>
      <c r="C3610" s="871"/>
      <c r="D3610" s="379">
        <v>8.0000000000000015E-4</v>
      </c>
      <c r="E3610" s="220">
        <v>0</v>
      </c>
      <c r="F3610" s="221">
        <v>0</v>
      </c>
      <c r="G3610" s="221">
        <v>0</v>
      </c>
      <c r="H3610" s="221">
        <v>0</v>
      </c>
      <c r="I3610" s="222">
        <v>0</v>
      </c>
      <c r="J3610" s="223">
        <v>0</v>
      </c>
      <c r="K3610" s="221">
        <v>0</v>
      </c>
      <c r="L3610" s="221">
        <v>0</v>
      </c>
      <c r="M3610" s="221">
        <v>0</v>
      </c>
      <c r="N3610" s="224">
        <v>0</v>
      </c>
      <c r="O3610" s="224">
        <v>0</v>
      </c>
      <c r="P3610" s="221">
        <v>0</v>
      </c>
      <c r="Q3610" s="224">
        <v>0</v>
      </c>
      <c r="R3610" s="224">
        <v>0</v>
      </c>
      <c r="S3610" s="224">
        <v>8.0000000000000015E-4</v>
      </c>
      <c r="T3610" s="223">
        <v>0</v>
      </c>
      <c r="U3610" s="222">
        <v>0</v>
      </c>
      <c r="V3610" s="224">
        <v>0</v>
      </c>
      <c r="W3610" s="224">
        <v>0</v>
      </c>
      <c r="X3610" s="224">
        <v>0</v>
      </c>
      <c r="Y3610" s="223">
        <v>0</v>
      </c>
      <c r="Z3610" s="221">
        <v>0</v>
      </c>
      <c r="AA3610" s="221" t="s">
        <v>696</v>
      </c>
      <c r="AB3610" s="221">
        <v>0</v>
      </c>
      <c r="AC3610" s="222">
        <v>0</v>
      </c>
      <c r="AD3610" s="223">
        <v>0</v>
      </c>
      <c r="AE3610" s="224">
        <v>0</v>
      </c>
      <c r="AF3610" s="224">
        <v>0</v>
      </c>
      <c r="AG3610" s="224">
        <v>0</v>
      </c>
      <c r="AH3610" s="224">
        <v>0</v>
      </c>
      <c r="AI3610" s="225">
        <v>0</v>
      </c>
      <c r="AJ3610" s="192">
        <v>0</v>
      </c>
      <c r="AK3610" s="192">
        <v>0</v>
      </c>
      <c r="AL3610" s="226"/>
      <c r="AM3610" s="75">
        <v>0</v>
      </c>
      <c r="AN3610" s="76"/>
      <c r="AO3610" s="223">
        <v>0</v>
      </c>
      <c r="AP3610" s="223">
        <v>0</v>
      </c>
      <c r="AQ3610" s="222">
        <v>0</v>
      </c>
      <c r="AR3610" s="223">
        <v>0</v>
      </c>
      <c r="AS3610" s="222">
        <v>0</v>
      </c>
      <c r="AT3610" s="223">
        <v>0</v>
      </c>
      <c r="AU3610" s="222">
        <v>0</v>
      </c>
      <c r="AV3610" s="223">
        <v>0</v>
      </c>
      <c r="AW3610" s="222">
        <v>0</v>
      </c>
      <c r="AX3610" s="223">
        <v>0</v>
      </c>
      <c r="AY3610" s="222">
        <v>0</v>
      </c>
      <c r="AZ3610" s="223">
        <v>0</v>
      </c>
      <c r="BA3610" s="222">
        <v>0</v>
      </c>
      <c r="BB3610" s="223">
        <v>0</v>
      </c>
      <c r="BC3610" s="222">
        <v>0</v>
      </c>
      <c r="BD3610" s="75"/>
      <c r="BE3610" s="75"/>
      <c r="BF3610" s="55"/>
      <c r="BH3610" s="74"/>
      <c r="BI3610" s="194"/>
      <c r="BJ3610" s="74"/>
    </row>
    <row r="3611" spans="1:62" ht="11.25" customHeight="1" x14ac:dyDescent="0.3">
      <c r="A3611" s="149" t="s">
        <v>313</v>
      </c>
      <c r="B3611" s="169">
        <v>0</v>
      </c>
      <c r="C3611" s="871"/>
      <c r="D3611" s="379">
        <v>174384.72560000018</v>
      </c>
      <c r="E3611" s="220">
        <v>14.658946362201897</v>
      </c>
      <c r="F3611" s="221">
        <v>392041.92</v>
      </c>
      <c r="G3611" s="221">
        <v>362171</v>
      </c>
      <c r="H3611" s="221">
        <v>112101.23999999999</v>
      </c>
      <c r="I3611" s="222">
        <v>30.952572127530914</v>
      </c>
      <c r="J3611" s="223">
        <v>364532.864</v>
      </c>
      <c r="K3611" s="221">
        <v>356883.88774581638</v>
      </c>
      <c r="L3611" s="221">
        <v>60760.74</v>
      </c>
      <c r="M3611" s="221">
        <v>17.025352526779145</v>
      </c>
      <c r="N3611" s="223">
        <v>16040.880000000003</v>
      </c>
      <c r="O3611" s="224">
        <v>8266.2000000000007</v>
      </c>
      <c r="P3611" s="221">
        <v>29968.799999999999</v>
      </c>
      <c r="Q3611" s="224">
        <v>24.889262110534975</v>
      </c>
      <c r="R3611" s="224">
        <v>18.576532973444078</v>
      </c>
      <c r="S3611" s="224">
        <v>225725.22560000018</v>
      </c>
      <c r="T3611" s="223">
        <v>204585.30000000005</v>
      </c>
      <c r="U3611" s="222">
        <v>17.197635451593595</v>
      </c>
      <c r="V3611" s="224">
        <v>41426.879999999997</v>
      </c>
      <c r="W3611" s="224">
        <v>5661.7199999999993</v>
      </c>
      <c r="X3611" s="224">
        <v>157496.69999999998</v>
      </c>
      <c r="Y3611" s="223">
        <v>49047.72</v>
      </c>
      <c r="Z3611" s="221">
        <v>18436.32</v>
      </c>
      <c r="AA3611" s="221">
        <v>3011.2799999999997</v>
      </c>
      <c r="AB3611" s="221">
        <v>0</v>
      </c>
      <c r="AC3611" s="221">
        <v>0</v>
      </c>
      <c r="AD3611" s="223">
        <v>710.8799999999984</v>
      </c>
      <c r="AE3611" s="224">
        <v>123.599</v>
      </c>
      <c r="AF3611" s="224">
        <v>123.599</v>
      </c>
      <c r="AG3611" s="224">
        <v>0</v>
      </c>
      <c r="AH3611" s="224">
        <v>0</v>
      </c>
      <c r="AI3611" s="225">
        <v>0</v>
      </c>
      <c r="AJ3611" s="192">
        <v>0</v>
      </c>
      <c r="AK3611" s="192">
        <v>0</v>
      </c>
      <c r="AM3611" s="75">
        <v>0</v>
      </c>
      <c r="AO3611" s="223">
        <v>0</v>
      </c>
      <c r="AP3611" s="223">
        <v>0</v>
      </c>
      <c r="AQ3611" s="222">
        <v>0</v>
      </c>
      <c r="AR3611" s="223">
        <v>0</v>
      </c>
      <c r="AS3611" s="222">
        <v>0</v>
      </c>
      <c r="AT3611" s="223">
        <v>0</v>
      </c>
      <c r="AU3611" s="222">
        <v>0</v>
      </c>
      <c r="AV3611" s="223">
        <v>0</v>
      </c>
      <c r="AW3611" s="222">
        <v>0</v>
      </c>
      <c r="AX3611" s="223">
        <v>0</v>
      </c>
      <c r="AY3611" s="222">
        <v>0</v>
      </c>
      <c r="AZ3611" s="223">
        <v>0</v>
      </c>
      <c r="BA3611" s="222">
        <v>0</v>
      </c>
      <c r="BB3611" s="223">
        <v>0</v>
      </c>
      <c r="BC3611" s="222">
        <v>0</v>
      </c>
      <c r="BD3611" s="75"/>
      <c r="BE3611" s="75"/>
      <c r="BF3611" s="75"/>
      <c r="BH3611" s="74"/>
      <c r="BI3611" s="194"/>
      <c r="BJ3611" s="74"/>
    </row>
    <row r="3612" spans="1:62" ht="11.25" customHeight="1" x14ac:dyDescent="0.3">
      <c r="A3612" s="184" t="s">
        <v>466</v>
      </c>
      <c r="B3612" s="185">
        <v>0</v>
      </c>
      <c r="C3612" s="850">
        <v>96700</v>
      </c>
      <c r="D3612" s="284">
        <v>1E-4</v>
      </c>
      <c r="E3612" s="91">
        <v>0</v>
      </c>
      <c r="F3612" s="186">
        <v>0</v>
      </c>
      <c r="G3612" s="186">
        <v>0</v>
      </c>
      <c r="H3612" s="186">
        <v>0</v>
      </c>
      <c r="I3612" s="187">
        <v>0</v>
      </c>
      <c r="J3612" s="186">
        <v>0</v>
      </c>
      <c r="K3612" s="186">
        <v>0</v>
      </c>
      <c r="L3612" s="186">
        <v>0</v>
      </c>
      <c r="M3612" s="186">
        <v>0</v>
      </c>
      <c r="N3612" s="188">
        <v>0</v>
      </c>
      <c r="O3612" s="189">
        <v>0</v>
      </c>
      <c r="P3612" s="186">
        <v>0</v>
      </c>
      <c r="Q3612" s="189">
        <v>0</v>
      </c>
      <c r="R3612" s="189">
        <v>0</v>
      </c>
      <c r="S3612" s="189">
        <v>1E-4</v>
      </c>
      <c r="T3612" s="188">
        <v>0</v>
      </c>
      <c r="U3612" s="187">
        <v>0</v>
      </c>
      <c r="V3612" s="189">
        <v>0</v>
      </c>
      <c r="W3612" s="189">
        <v>0</v>
      </c>
      <c r="X3612" s="188">
        <v>0</v>
      </c>
      <c r="Y3612" s="188">
        <v>0</v>
      </c>
      <c r="Z3612" s="186">
        <v>0</v>
      </c>
      <c r="AA3612" s="186">
        <v>0</v>
      </c>
      <c r="AB3612" s="186">
        <v>0</v>
      </c>
      <c r="AC3612" s="186">
        <v>0</v>
      </c>
      <c r="AD3612" s="188">
        <v>0</v>
      </c>
      <c r="AE3612" s="189">
        <v>0</v>
      </c>
      <c r="AF3612" s="189">
        <v>0</v>
      </c>
      <c r="AG3612" s="189">
        <v>0</v>
      </c>
      <c r="AH3612" s="191">
        <v>0</v>
      </c>
      <c r="AI3612" s="186">
        <v>0</v>
      </c>
      <c r="AJ3612" s="192">
        <v>7506425607600</v>
      </c>
      <c r="AK3612" s="192" t="s">
        <v>262</v>
      </c>
      <c r="AL3612" s="90" t="s">
        <v>279</v>
      </c>
      <c r="AM3612" s="75">
        <v>96700</v>
      </c>
      <c r="AO3612" s="188">
        <v>0</v>
      </c>
      <c r="AP3612" s="188">
        <v>0</v>
      </c>
      <c r="AQ3612" s="187">
        <v>0</v>
      </c>
      <c r="AR3612" s="188">
        <v>0</v>
      </c>
      <c r="AS3612" s="187">
        <v>0</v>
      </c>
      <c r="AT3612" s="188">
        <v>0</v>
      </c>
      <c r="AU3612" s="187">
        <v>0</v>
      </c>
      <c r="AV3612" s="188">
        <v>0</v>
      </c>
      <c r="AW3612" s="187">
        <v>0</v>
      </c>
      <c r="AX3612" s="188">
        <v>0</v>
      </c>
      <c r="AY3612" s="187">
        <v>0</v>
      </c>
      <c r="AZ3612" s="188">
        <v>0</v>
      </c>
      <c r="BA3612" s="187">
        <v>0</v>
      </c>
      <c r="BB3612" s="188">
        <v>0</v>
      </c>
      <c r="BC3612" s="187">
        <v>0</v>
      </c>
      <c r="BD3612" s="75"/>
      <c r="BE3612" s="75"/>
      <c r="BH3612" s="74"/>
      <c r="BI3612" s="194"/>
      <c r="BJ3612" s="74"/>
    </row>
    <row r="3613" spans="1:62" ht="11.25" customHeight="1" x14ac:dyDescent="0.2">
      <c r="A3613" s="184" t="s">
        <v>4002</v>
      </c>
      <c r="B3613" s="185">
        <v>0</v>
      </c>
      <c r="C3613" s="858">
        <v>96127</v>
      </c>
      <c r="D3613" s="284">
        <v>1E-4</v>
      </c>
      <c r="E3613" s="91">
        <v>0</v>
      </c>
      <c r="F3613" s="186">
        <v>0</v>
      </c>
      <c r="G3613" s="186">
        <v>0</v>
      </c>
      <c r="H3613" s="186">
        <v>0</v>
      </c>
      <c r="I3613" s="187">
        <v>0</v>
      </c>
      <c r="J3613" s="186">
        <v>0</v>
      </c>
      <c r="K3613" s="186">
        <v>0</v>
      </c>
      <c r="L3613" s="186">
        <v>0</v>
      </c>
      <c r="M3613" s="186">
        <v>0</v>
      </c>
      <c r="N3613" s="188">
        <v>0</v>
      </c>
      <c r="O3613" s="189">
        <v>0</v>
      </c>
      <c r="P3613" s="186">
        <v>0</v>
      </c>
      <c r="Q3613" s="189">
        <v>0</v>
      </c>
      <c r="R3613" s="189">
        <v>0</v>
      </c>
      <c r="S3613" s="189">
        <v>1E-4</v>
      </c>
      <c r="T3613" s="188">
        <v>0</v>
      </c>
      <c r="U3613" s="187">
        <v>0</v>
      </c>
      <c r="V3613" s="189">
        <v>0</v>
      </c>
      <c r="W3613" s="189">
        <v>0</v>
      </c>
      <c r="X3613" s="188">
        <v>0</v>
      </c>
      <c r="Y3613" s="188">
        <v>0</v>
      </c>
      <c r="Z3613" s="186">
        <v>0</v>
      </c>
      <c r="AA3613" s="186">
        <v>0</v>
      </c>
      <c r="AB3613" s="186">
        <v>0</v>
      </c>
      <c r="AC3613" s="186">
        <v>0</v>
      </c>
      <c r="AD3613" s="188">
        <v>0</v>
      </c>
      <c r="AE3613" s="189">
        <v>0</v>
      </c>
      <c r="AF3613" s="189">
        <v>0</v>
      </c>
      <c r="AG3613" s="189">
        <v>0</v>
      </c>
      <c r="AH3613" s="191">
        <v>0</v>
      </c>
      <c r="AI3613" s="186">
        <v>0</v>
      </c>
      <c r="AJ3613" s="192">
        <v>7501017378685</v>
      </c>
      <c r="AK3613" s="192" t="s">
        <v>262</v>
      </c>
      <c r="AL3613" s="90" t="s">
        <v>278</v>
      </c>
      <c r="AM3613" s="75">
        <v>96127</v>
      </c>
      <c r="AN3613" s="76"/>
      <c r="AO3613" s="188">
        <v>0</v>
      </c>
      <c r="AP3613" s="188">
        <v>0</v>
      </c>
      <c r="AQ3613" s="187">
        <v>0</v>
      </c>
      <c r="AR3613" s="188">
        <v>0</v>
      </c>
      <c r="AS3613" s="187">
        <v>0</v>
      </c>
      <c r="AT3613" s="188">
        <v>0</v>
      </c>
      <c r="AU3613" s="187">
        <v>0</v>
      </c>
      <c r="AV3613" s="188">
        <v>0</v>
      </c>
      <c r="AW3613" s="187">
        <v>0</v>
      </c>
      <c r="AX3613" s="188">
        <v>0</v>
      </c>
      <c r="AY3613" s="187">
        <v>0</v>
      </c>
      <c r="AZ3613" s="188">
        <v>0</v>
      </c>
      <c r="BA3613" s="187">
        <v>0</v>
      </c>
      <c r="BB3613" s="188">
        <v>0</v>
      </c>
      <c r="BC3613" s="187">
        <v>0</v>
      </c>
      <c r="BD3613" s="75"/>
      <c r="BE3613" s="75"/>
      <c r="BF3613" s="75"/>
      <c r="BH3613" s="74"/>
      <c r="BI3613" s="194"/>
      <c r="BJ3613" s="74"/>
    </row>
    <row r="3614" spans="1:62" ht="11.25" customHeight="1" x14ac:dyDescent="0.3">
      <c r="A3614" s="184" t="s">
        <v>4003</v>
      </c>
      <c r="B3614" s="185" t="s">
        <v>44</v>
      </c>
      <c r="C3614" s="828">
        <v>96525</v>
      </c>
      <c r="D3614" s="284">
        <v>1E-4</v>
      </c>
      <c r="E3614" s="91">
        <v>0</v>
      </c>
      <c r="F3614" s="186">
        <v>0</v>
      </c>
      <c r="G3614" s="186">
        <v>0</v>
      </c>
      <c r="H3614" s="186">
        <v>0</v>
      </c>
      <c r="I3614" s="187">
        <v>0</v>
      </c>
      <c r="J3614" s="186">
        <v>0</v>
      </c>
      <c r="K3614" s="186">
        <v>0</v>
      </c>
      <c r="L3614" s="186">
        <v>0</v>
      </c>
      <c r="M3614" s="186">
        <v>0</v>
      </c>
      <c r="N3614" s="188">
        <v>0</v>
      </c>
      <c r="O3614" s="189">
        <v>0</v>
      </c>
      <c r="P3614" s="186">
        <v>0</v>
      </c>
      <c r="Q3614" s="189">
        <v>0</v>
      </c>
      <c r="R3614" s="189">
        <v>0</v>
      </c>
      <c r="S3614" s="189">
        <v>1E-4</v>
      </c>
      <c r="T3614" s="188">
        <v>0</v>
      </c>
      <c r="U3614" s="187">
        <v>0</v>
      </c>
      <c r="V3614" s="189">
        <v>0</v>
      </c>
      <c r="W3614" s="189">
        <v>0</v>
      </c>
      <c r="X3614" s="188">
        <v>0</v>
      </c>
      <c r="Y3614" s="188">
        <v>0</v>
      </c>
      <c r="Z3614" s="186">
        <v>0</v>
      </c>
      <c r="AA3614" s="186">
        <v>0</v>
      </c>
      <c r="AB3614" s="186">
        <v>0</v>
      </c>
      <c r="AC3614" s="186">
        <v>0</v>
      </c>
      <c r="AD3614" s="188">
        <v>0</v>
      </c>
      <c r="AE3614" s="189">
        <v>0</v>
      </c>
      <c r="AF3614" s="189">
        <v>0</v>
      </c>
      <c r="AG3614" s="189">
        <v>0</v>
      </c>
      <c r="AH3614" s="191">
        <v>0</v>
      </c>
      <c r="AI3614" s="186">
        <v>0</v>
      </c>
      <c r="AJ3614" s="192">
        <v>7501017378685</v>
      </c>
      <c r="AK3614" s="192">
        <v>96127</v>
      </c>
      <c r="AL3614" s="90" t="s">
        <v>278</v>
      </c>
      <c r="AM3614" s="75">
        <v>96525</v>
      </c>
      <c r="AO3614" s="188">
        <v>0</v>
      </c>
      <c r="AP3614" s="188">
        <v>0</v>
      </c>
      <c r="AQ3614" s="187">
        <v>0</v>
      </c>
      <c r="AR3614" s="188">
        <v>0</v>
      </c>
      <c r="AS3614" s="187">
        <v>0</v>
      </c>
      <c r="AT3614" s="188">
        <v>0</v>
      </c>
      <c r="AU3614" s="187">
        <v>0</v>
      </c>
      <c r="AV3614" s="188">
        <v>0</v>
      </c>
      <c r="AW3614" s="187">
        <v>0</v>
      </c>
      <c r="AX3614" s="188">
        <v>0</v>
      </c>
      <c r="AY3614" s="187">
        <v>0</v>
      </c>
      <c r="AZ3614" s="188">
        <v>0</v>
      </c>
      <c r="BA3614" s="187">
        <v>0</v>
      </c>
      <c r="BB3614" s="188">
        <v>0</v>
      </c>
      <c r="BC3614" s="187">
        <v>0</v>
      </c>
      <c r="BD3614" s="75"/>
      <c r="BE3614" s="75"/>
      <c r="BH3614" s="74"/>
      <c r="BI3614" s="194"/>
      <c r="BJ3614" s="74"/>
    </row>
    <row r="3615" spans="1:62" ht="11.25" customHeight="1" x14ac:dyDescent="0.3">
      <c r="A3615" s="184" t="s">
        <v>4004</v>
      </c>
      <c r="B3615" s="185">
        <v>0</v>
      </c>
      <c r="C3615" s="828">
        <v>96568</v>
      </c>
      <c r="D3615" s="284">
        <v>1E-4</v>
      </c>
      <c r="E3615" s="91">
        <v>0</v>
      </c>
      <c r="F3615" s="186">
        <v>0</v>
      </c>
      <c r="G3615" s="186">
        <v>0</v>
      </c>
      <c r="H3615" s="186">
        <v>0</v>
      </c>
      <c r="I3615" s="187">
        <v>0</v>
      </c>
      <c r="J3615" s="186">
        <v>0</v>
      </c>
      <c r="K3615" s="186">
        <v>0</v>
      </c>
      <c r="L3615" s="186">
        <v>0</v>
      </c>
      <c r="M3615" s="186">
        <v>0</v>
      </c>
      <c r="N3615" s="188">
        <v>0</v>
      </c>
      <c r="O3615" s="189">
        <v>0</v>
      </c>
      <c r="P3615" s="186">
        <v>0</v>
      </c>
      <c r="Q3615" s="189">
        <v>0</v>
      </c>
      <c r="R3615" s="189">
        <v>0</v>
      </c>
      <c r="S3615" s="189">
        <v>1E-4</v>
      </c>
      <c r="T3615" s="188">
        <v>0</v>
      </c>
      <c r="U3615" s="187">
        <v>0</v>
      </c>
      <c r="V3615" s="189">
        <v>0</v>
      </c>
      <c r="W3615" s="189">
        <v>0</v>
      </c>
      <c r="X3615" s="188">
        <v>0</v>
      </c>
      <c r="Y3615" s="188">
        <v>0</v>
      </c>
      <c r="Z3615" s="186">
        <v>0</v>
      </c>
      <c r="AA3615" s="186">
        <v>0</v>
      </c>
      <c r="AB3615" s="186">
        <v>0</v>
      </c>
      <c r="AC3615" s="186">
        <v>0</v>
      </c>
      <c r="AD3615" s="188">
        <v>0</v>
      </c>
      <c r="AE3615" s="189">
        <v>0</v>
      </c>
      <c r="AF3615" s="189">
        <v>0</v>
      </c>
      <c r="AG3615" s="189">
        <v>0</v>
      </c>
      <c r="AH3615" s="191">
        <v>0</v>
      </c>
      <c r="AI3615" s="186">
        <v>0</v>
      </c>
      <c r="AJ3615" s="192">
        <v>7501017378685</v>
      </c>
      <c r="AK3615" s="192">
        <v>96127</v>
      </c>
      <c r="AL3615" s="90" t="s">
        <v>279</v>
      </c>
      <c r="AM3615" s="75">
        <v>96568</v>
      </c>
      <c r="AO3615" s="188">
        <v>0</v>
      </c>
      <c r="AP3615" s="188">
        <v>0</v>
      </c>
      <c r="AQ3615" s="187">
        <v>0</v>
      </c>
      <c r="AR3615" s="188">
        <v>0</v>
      </c>
      <c r="AS3615" s="187">
        <v>0</v>
      </c>
      <c r="AT3615" s="188">
        <v>0</v>
      </c>
      <c r="AU3615" s="187">
        <v>0</v>
      </c>
      <c r="AV3615" s="188">
        <v>0</v>
      </c>
      <c r="AW3615" s="187">
        <v>0</v>
      </c>
      <c r="AX3615" s="188">
        <v>0</v>
      </c>
      <c r="AY3615" s="187">
        <v>0</v>
      </c>
      <c r="AZ3615" s="188">
        <v>0</v>
      </c>
      <c r="BA3615" s="187">
        <v>0</v>
      </c>
      <c r="BB3615" s="188">
        <v>0</v>
      </c>
      <c r="BC3615" s="187">
        <v>0</v>
      </c>
      <c r="BD3615" s="75"/>
      <c r="BE3615" s="75"/>
      <c r="BH3615" s="74"/>
      <c r="BI3615" s="194"/>
      <c r="BJ3615" s="74"/>
    </row>
    <row r="3616" spans="1:62" ht="11.25" customHeight="1" x14ac:dyDescent="0.3">
      <c r="A3616" s="184" t="s">
        <v>4005</v>
      </c>
      <c r="B3616" s="185">
        <v>0</v>
      </c>
      <c r="C3616" s="850">
        <v>96630</v>
      </c>
      <c r="D3616" s="284">
        <v>1E-4</v>
      </c>
      <c r="E3616" s="91">
        <v>0</v>
      </c>
      <c r="F3616" s="186">
        <v>0</v>
      </c>
      <c r="G3616" s="186">
        <v>0</v>
      </c>
      <c r="H3616" s="186">
        <v>0</v>
      </c>
      <c r="I3616" s="187">
        <v>0</v>
      </c>
      <c r="J3616" s="186">
        <v>0</v>
      </c>
      <c r="K3616" s="186">
        <v>0</v>
      </c>
      <c r="L3616" s="186">
        <v>0</v>
      </c>
      <c r="M3616" s="186">
        <v>0</v>
      </c>
      <c r="N3616" s="188">
        <v>0</v>
      </c>
      <c r="O3616" s="189">
        <v>0</v>
      </c>
      <c r="P3616" s="186">
        <v>0</v>
      </c>
      <c r="Q3616" s="189">
        <v>0</v>
      </c>
      <c r="R3616" s="189">
        <v>0</v>
      </c>
      <c r="S3616" s="189">
        <v>1E-4</v>
      </c>
      <c r="T3616" s="188">
        <v>0</v>
      </c>
      <c r="U3616" s="187">
        <v>0</v>
      </c>
      <c r="V3616" s="189">
        <v>0</v>
      </c>
      <c r="W3616" s="189">
        <v>0</v>
      </c>
      <c r="X3616" s="188">
        <v>0</v>
      </c>
      <c r="Y3616" s="188">
        <v>0</v>
      </c>
      <c r="Z3616" s="186">
        <v>0</v>
      </c>
      <c r="AA3616" s="186">
        <v>0</v>
      </c>
      <c r="AB3616" s="186">
        <v>0</v>
      </c>
      <c r="AC3616" s="186">
        <v>0</v>
      </c>
      <c r="AD3616" s="188">
        <v>0</v>
      </c>
      <c r="AE3616" s="189">
        <v>0</v>
      </c>
      <c r="AF3616" s="189">
        <v>0</v>
      </c>
      <c r="AG3616" s="189">
        <v>0</v>
      </c>
      <c r="AH3616" s="191">
        <v>0</v>
      </c>
      <c r="AI3616" s="186">
        <v>0</v>
      </c>
      <c r="AJ3616" s="192">
        <v>7501017378685</v>
      </c>
      <c r="AK3616" s="192">
        <v>96127</v>
      </c>
      <c r="AL3616" s="90" t="s">
        <v>279</v>
      </c>
      <c r="AM3616" s="75">
        <v>96630</v>
      </c>
      <c r="AO3616" s="188">
        <v>0</v>
      </c>
      <c r="AP3616" s="188">
        <v>0</v>
      </c>
      <c r="AQ3616" s="187">
        <v>0</v>
      </c>
      <c r="AR3616" s="188">
        <v>0</v>
      </c>
      <c r="AS3616" s="187">
        <v>0</v>
      </c>
      <c r="AT3616" s="188">
        <v>0</v>
      </c>
      <c r="AU3616" s="187">
        <v>0</v>
      </c>
      <c r="AV3616" s="188">
        <v>0</v>
      </c>
      <c r="AW3616" s="187">
        <v>0</v>
      </c>
      <c r="AX3616" s="188">
        <v>0</v>
      </c>
      <c r="AY3616" s="187">
        <v>0</v>
      </c>
      <c r="AZ3616" s="188">
        <v>0</v>
      </c>
      <c r="BA3616" s="187">
        <v>0</v>
      </c>
      <c r="BB3616" s="188">
        <v>0</v>
      </c>
      <c r="BC3616" s="187">
        <v>0</v>
      </c>
      <c r="BD3616" s="75"/>
      <c r="BE3616" s="75"/>
      <c r="BH3616" s="74"/>
      <c r="BI3616" s="194"/>
      <c r="BJ3616" s="74"/>
    </row>
    <row r="3617" spans="1:62" ht="11.25" customHeight="1" x14ac:dyDescent="0.3">
      <c r="A3617" s="184" t="s">
        <v>4006</v>
      </c>
      <c r="B3617" s="185">
        <v>0</v>
      </c>
      <c r="C3617" s="850">
        <v>96705</v>
      </c>
      <c r="D3617" s="284">
        <v>11139.839999999998</v>
      </c>
      <c r="E3617" s="91">
        <v>15.769853908456156</v>
      </c>
      <c r="F3617" s="186">
        <v>22000</v>
      </c>
      <c r="G3617" s="186">
        <v>22000</v>
      </c>
      <c r="H3617" s="186">
        <v>0</v>
      </c>
      <c r="I3617" s="187">
        <v>0</v>
      </c>
      <c r="J3617" s="186">
        <v>22465.454000000002</v>
      </c>
      <c r="K3617" s="186">
        <v>21192.028914154798</v>
      </c>
      <c r="L3617" s="186">
        <v>3859.2000000000003</v>
      </c>
      <c r="M3617" s="186">
        <v>18.210620680223418</v>
      </c>
      <c r="N3617" s="188">
        <v>126.72</v>
      </c>
      <c r="O3617" s="189">
        <v>966.24</v>
      </c>
      <c r="P3617" s="186">
        <v>1575.3600000000001</v>
      </c>
      <c r="Q3617" s="189">
        <v>24.19074192758357</v>
      </c>
      <c r="R3617" s="189">
        <v>9.722447630036763</v>
      </c>
      <c r="S3617" s="189">
        <v>7280.6399999999976</v>
      </c>
      <c r="T3617" s="188">
        <v>7282.08</v>
      </c>
      <c r="U3617" s="187">
        <v>10.308706206704084</v>
      </c>
      <c r="V3617" s="189">
        <v>1326.24</v>
      </c>
      <c r="W3617" s="189">
        <v>482.4</v>
      </c>
      <c r="X3617" s="188">
        <v>5473.4400000000005</v>
      </c>
      <c r="Y3617" s="188">
        <v>1169.28</v>
      </c>
      <c r="Z3617" s="186">
        <v>0</v>
      </c>
      <c r="AA3617" s="186">
        <v>0</v>
      </c>
      <c r="AB3617" s="186">
        <v>0</v>
      </c>
      <c r="AC3617" s="186">
        <v>0</v>
      </c>
      <c r="AD3617" s="188">
        <v>429.11999999999944</v>
      </c>
      <c r="AE3617" s="189">
        <v>136.797</v>
      </c>
      <c r="AF3617" s="189">
        <v>136.797</v>
      </c>
      <c r="AG3617" s="189">
        <v>80.638000000000005</v>
      </c>
      <c r="AH3617" s="191">
        <v>0</v>
      </c>
      <c r="AI3617" s="186">
        <v>21865.114000000001</v>
      </c>
      <c r="AJ3617" s="192">
        <v>7506425607808</v>
      </c>
      <c r="AK3617" s="192" t="s">
        <v>262</v>
      </c>
      <c r="AL3617" s="90" t="s">
        <v>279</v>
      </c>
      <c r="AM3617" s="75">
        <v>96705</v>
      </c>
      <c r="AO3617" s="188">
        <v>20270.793333333331</v>
      </c>
      <c r="AP3617" s="188">
        <v>19918.079999999998</v>
      </c>
      <c r="AQ3617" s="187">
        <v>81.78330410283813</v>
      </c>
      <c r="AR3617" s="188">
        <v>20179.198</v>
      </c>
      <c r="AS3617" s="187">
        <v>78.562403491517387</v>
      </c>
      <c r="AT3617" s="188">
        <v>20715.101999999999</v>
      </c>
      <c r="AU3617" s="187">
        <v>87.940677629360238</v>
      </c>
      <c r="AV3617" s="188">
        <v>18121.892999999996</v>
      </c>
      <c r="AW3617" s="187">
        <v>68.595379614757562</v>
      </c>
      <c r="AX3617" s="188">
        <v>19529.423999999999</v>
      </c>
      <c r="AY3617" s="187">
        <v>84.910539130434785</v>
      </c>
      <c r="AZ3617" s="188">
        <v>16364.897000000001</v>
      </c>
      <c r="BA3617" s="187">
        <v>79.275769025819898</v>
      </c>
      <c r="BB3617" s="188">
        <v>23351.013999999999</v>
      </c>
      <c r="BC3617" s="187">
        <v>110.90661626570733</v>
      </c>
      <c r="BD3617" s="75"/>
      <c r="BE3617" s="75"/>
      <c r="BH3617" s="74"/>
      <c r="BI3617" s="194"/>
      <c r="BJ3617" s="74"/>
    </row>
    <row r="3618" spans="1:62" ht="11.25" customHeight="1" x14ac:dyDescent="0.3">
      <c r="A3618" s="184" t="s">
        <v>4007</v>
      </c>
      <c r="B3618" s="185">
        <v>0</v>
      </c>
      <c r="C3618" s="850">
        <v>96851</v>
      </c>
      <c r="D3618" s="284">
        <v>6449.2800000000007</v>
      </c>
      <c r="E3618" s="91">
        <v>24.701008510461886</v>
      </c>
      <c r="F3618" s="186">
        <v>10000</v>
      </c>
      <c r="G3618" s="186">
        <v>10000</v>
      </c>
      <c r="H3618" s="186">
        <v>0</v>
      </c>
      <c r="I3618" s="187">
        <v>0</v>
      </c>
      <c r="J3618" s="186">
        <v>15445.44</v>
      </c>
      <c r="K3618" s="186">
        <v>7832.813786451432</v>
      </c>
      <c r="L3618" s="186">
        <v>0</v>
      </c>
      <c r="M3618" s="186">
        <v>0</v>
      </c>
      <c r="N3618" s="188">
        <v>0</v>
      </c>
      <c r="O3618" s="189">
        <v>0</v>
      </c>
      <c r="P3618" s="186">
        <v>0</v>
      </c>
      <c r="Q3618" s="189">
        <v>0</v>
      </c>
      <c r="R3618" s="189">
        <v>12.526570949095657</v>
      </c>
      <c r="S3618" s="189">
        <v>6449.2800000000007</v>
      </c>
      <c r="T3618" s="188">
        <v>6448.32</v>
      </c>
      <c r="U3618" s="187">
        <v>24.697331670850321</v>
      </c>
      <c r="V3618" s="189">
        <v>0</v>
      </c>
      <c r="W3618" s="189">
        <v>0</v>
      </c>
      <c r="X3618" s="188">
        <v>6448.32</v>
      </c>
      <c r="Y3618" s="188">
        <v>4300.8</v>
      </c>
      <c r="Z3618" s="186">
        <v>0</v>
      </c>
      <c r="AA3618" s="186">
        <v>0</v>
      </c>
      <c r="AB3618" s="186">
        <v>0</v>
      </c>
      <c r="AC3618" s="186">
        <v>0</v>
      </c>
      <c r="AD3618" s="188">
        <v>0</v>
      </c>
      <c r="AE3618" s="189">
        <v>0</v>
      </c>
      <c r="AF3618" s="189">
        <v>0</v>
      </c>
      <c r="AG3618" s="189">
        <v>0</v>
      </c>
      <c r="AH3618" s="191">
        <v>0</v>
      </c>
      <c r="AI3618" s="186">
        <v>10779.710999999999</v>
      </c>
      <c r="AJ3618" s="192">
        <v>7506425607808</v>
      </c>
      <c r="AK3618" s="192" t="s">
        <v>262</v>
      </c>
      <c r="AL3618" s="90" t="s">
        <v>279</v>
      </c>
      <c r="AM3618" s="75">
        <v>96851</v>
      </c>
      <c r="AO3618" s="188">
        <v>8688.32</v>
      </c>
      <c r="AP3618" s="188">
        <v>4093.44</v>
      </c>
      <c r="AQ3618" s="187">
        <v>272.53262316910786</v>
      </c>
      <c r="AR3618" s="188">
        <v>6390.72</v>
      </c>
      <c r="AS3618" s="187">
        <v>39.942</v>
      </c>
      <c r="AT3618" s="188">
        <v>15580.800000000001</v>
      </c>
      <c r="AU3618" s="187">
        <v>103.87200000000001</v>
      </c>
      <c r="AV3618" s="188">
        <v>7951.68</v>
      </c>
      <c r="AW3618" s="187">
        <v>132.52799999999999</v>
      </c>
      <c r="AX3618" s="188">
        <v>9183.36</v>
      </c>
      <c r="AY3618" s="187">
        <v>70.641230769230773</v>
      </c>
      <c r="AZ3618" s="188">
        <v>10022.4</v>
      </c>
      <c r="BA3618" s="187">
        <v>167.04</v>
      </c>
      <c r="BB3618" s="188">
        <v>10261.44</v>
      </c>
      <c r="BC3618" s="187">
        <v>64.134</v>
      </c>
      <c r="BD3618" s="75"/>
      <c r="BE3618" s="75"/>
      <c r="BH3618" s="74"/>
      <c r="BI3618" s="194"/>
      <c r="BJ3618" s="74"/>
    </row>
    <row r="3619" spans="1:62" ht="11.25" customHeight="1" x14ac:dyDescent="0.3">
      <c r="A3619" s="184" t="s">
        <v>4008</v>
      </c>
      <c r="B3619" s="185">
        <v>0</v>
      </c>
      <c r="C3619" s="831">
        <v>96543</v>
      </c>
      <c r="D3619" s="284">
        <v>1E-4</v>
      </c>
      <c r="E3619" s="91">
        <v>0</v>
      </c>
      <c r="F3619" s="186">
        <v>0</v>
      </c>
      <c r="G3619" s="186">
        <v>0</v>
      </c>
      <c r="H3619" s="186">
        <v>0</v>
      </c>
      <c r="I3619" s="187">
        <v>0</v>
      </c>
      <c r="J3619" s="186">
        <v>0</v>
      </c>
      <c r="K3619" s="186">
        <v>0</v>
      </c>
      <c r="L3619" s="186">
        <v>0</v>
      </c>
      <c r="M3619" s="186">
        <v>0</v>
      </c>
      <c r="N3619" s="188">
        <v>0</v>
      </c>
      <c r="O3619" s="189">
        <v>0</v>
      </c>
      <c r="P3619" s="186">
        <v>0</v>
      </c>
      <c r="Q3619" s="189">
        <v>0</v>
      </c>
      <c r="R3619" s="189">
        <v>0</v>
      </c>
      <c r="S3619" s="189">
        <v>1E-4</v>
      </c>
      <c r="T3619" s="188">
        <v>0</v>
      </c>
      <c r="U3619" s="187">
        <v>0</v>
      </c>
      <c r="V3619" s="189">
        <v>0</v>
      </c>
      <c r="W3619" s="189">
        <v>0</v>
      </c>
      <c r="X3619" s="188">
        <v>0</v>
      </c>
      <c r="Y3619" s="188">
        <v>0</v>
      </c>
      <c r="Z3619" s="186">
        <v>0</v>
      </c>
      <c r="AA3619" s="186">
        <v>0</v>
      </c>
      <c r="AB3619" s="186">
        <v>0</v>
      </c>
      <c r="AC3619" s="186">
        <v>0</v>
      </c>
      <c r="AD3619" s="188">
        <v>0</v>
      </c>
      <c r="AE3619" s="189">
        <v>0</v>
      </c>
      <c r="AF3619" s="189">
        <v>0</v>
      </c>
      <c r="AG3619" s="189">
        <v>0</v>
      </c>
      <c r="AH3619" s="191">
        <v>0</v>
      </c>
      <c r="AI3619" s="186">
        <v>0</v>
      </c>
      <c r="AJ3619" s="192">
        <v>7501943469877</v>
      </c>
      <c r="AK3619" s="192" t="s">
        <v>262</v>
      </c>
      <c r="AL3619" s="90" t="s">
        <v>278</v>
      </c>
      <c r="AM3619" s="75">
        <v>96543</v>
      </c>
      <c r="AO3619" s="188">
        <v>0</v>
      </c>
      <c r="AP3619" s="188">
        <v>0</v>
      </c>
      <c r="AQ3619" s="187">
        <v>0</v>
      </c>
      <c r="AR3619" s="188">
        <v>0</v>
      </c>
      <c r="AS3619" s="187">
        <v>0</v>
      </c>
      <c r="AT3619" s="188">
        <v>0</v>
      </c>
      <c r="AU3619" s="187">
        <v>0</v>
      </c>
      <c r="AV3619" s="188">
        <v>0</v>
      </c>
      <c r="AW3619" s="187">
        <v>0</v>
      </c>
      <c r="AX3619" s="188">
        <v>0</v>
      </c>
      <c r="AY3619" s="187">
        <v>0</v>
      </c>
      <c r="AZ3619" s="188">
        <v>0</v>
      </c>
      <c r="BA3619" s="187">
        <v>0</v>
      </c>
      <c r="BB3619" s="188">
        <v>0</v>
      </c>
      <c r="BC3619" s="187">
        <v>0</v>
      </c>
      <c r="BD3619" s="75"/>
      <c r="BE3619" s="75"/>
      <c r="BH3619" s="74"/>
      <c r="BI3619" s="194"/>
      <c r="BJ3619" s="74"/>
    </row>
    <row r="3620" spans="1:62" ht="11.25" customHeight="1" x14ac:dyDescent="0.3">
      <c r="A3620" s="184" t="s">
        <v>4009</v>
      </c>
      <c r="B3620" s="185">
        <v>0</v>
      </c>
      <c r="C3620" s="832">
        <v>96570</v>
      </c>
      <c r="D3620" s="284">
        <v>1E-4</v>
      </c>
      <c r="E3620" s="91">
        <v>0</v>
      </c>
      <c r="F3620" s="186">
        <v>0</v>
      </c>
      <c r="G3620" s="186">
        <v>0</v>
      </c>
      <c r="H3620" s="186">
        <v>0</v>
      </c>
      <c r="I3620" s="187">
        <v>0</v>
      </c>
      <c r="J3620" s="186">
        <v>0</v>
      </c>
      <c r="K3620" s="186">
        <v>0</v>
      </c>
      <c r="L3620" s="186">
        <v>0</v>
      </c>
      <c r="M3620" s="186">
        <v>0</v>
      </c>
      <c r="N3620" s="188">
        <v>0</v>
      </c>
      <c r="O3620" s="189">
        <v>0</v>
      </c>
      <c r="P3620" s="186">
        <v>0</v>
      </c>
      <c r="Q3620" s="189">
        <v>0</v>
      </c>
      <c r="R3620" s="189">
        <v>0</v>
      </c>
      <c r="S3620" s="189">
        <v>1E-4</v>
      </c>
      <c r="T3620" s="188">
        <v>0</v>
      </c>
      <c r="U3620" s="187">
        <v>0</v>
      </c>
      <c r="V3620" s="189">
        <v>0</v>
      </c>
      <c r="W3620" s="189">
        <v>0</v>
      </c>
      <c r="X3620" s="188">
        <v>0</v>
      </c>
      <c r="Y3620" s="188">
        <v>0</v>
      </c>
      <c r="Z3620" s="186">
        <v>0</v>
      </c>
      <c r="AA3620" s="186">
        <v>0</v>
      </c>
      <c r="AB3620" s="186">
        <v>0</v>
      </c>
      <c r="AC3620" s="186">
        <v>0</v>
      </c>
      <c r="AD3620" s="188">
        <v>0</v>
      </c>
      <c r="AE3620" s="189">
        <v>0</v>
      </c>
      <c r="AF3620" s="189">
        <v>0</v>
      </c>
      <c r="AG3620" s="189">
        <v>0</v>
      </c>
      <c r="AH3620" s="191">
        <v>0</v>
      </c>
      <c r="AI3620" s="186">
        <v>0</v>
      </c>
      <c r="AJ3620" s="192">
        <v>7501943469877</v>
      </c>
      <c r="AK3620" s="192">
        <v>96543</v>
      </c>
      <c r="AL3620" s="90" t="s">
        <v>279</v>
      </c>
      <c r="AM3620" s="75">
        <v>96570</v>
      </c>
      <c r="AO3620" s="188">
        <v>0</v>
      </c>
      <c r="AP3620" s="188">
        <v>0</v>
      </c>
      <c r="AQ3620" s="187">
        <v>0</v>
      </c>
      <c r="AR3620" s="188">
        <v>0</v>
      </c>
      <c r="AS3620" s="187">
        <v>0</v>
      </c>
      <c r="AT3620" s="188">
        <v>0</v>
      </c>
      <c r="AU3620" s="187">
        <v>0</v>
      </c>
      <c r="AV3620" s="188">
        <v>0</v>
      </c>
      <c r="AW3620" s="187">
        <v>0</v>
      </c>
      <c r="AX3620" s="188">
        <v>0</v>
      </c>
      <c r="AY3620" s="187">
        <v>0</v>
      </c>
      <c r="AZ3620" s="188">
        <v>0</v>
      </c>
      <c r="BA3620" s="187">
        <v>0</v>
      </c>
      <c r="BB3620" s="188">
        <v>0</v>
      </c>
      <c r="BC3620" s="187">
        <v>0</v>
      </c>
      <c r="BD3620" s="75"/>
      <c r="BE3620" s="75"/>
      <c r="BH3620" s="74"/>
      <c r="BI3620" s="194"/>
      <c r="BJ3620" s="74"/>
    </row>
    <row r="3621" spans="1:62" ht="9.6" customHeight="1" x14ac:dyDescent="0.3">
      <c r="A3621" s="184" t="s">
        <v>4010</v>
      </c>
      <c r="B3621" s="185">
        <v>0</v>
      </c>
      <c r="C3621" s="850">
        <v>96670</v>
      </c>
      <c r="D3621" s="284">
        <v>1E-4</v>
      </c>
      <c r="E3621" s="91">
        <v>0</v>
      </c>
      <c r="F3621" s="186">
        <v>0</v>
      </c>
      <c r="G3621" s="186">
        <v>0</v>
      </c>
      <c r="H3621" s="186">
        <v>0</v>
      </c>
      <c r="I3621" s="187">
        <v>0</v>
      </c>
      <c r="J3621" s="186">
        <v>0</v>
      </c>
      <c r="K3621" s="186">
        <v>0</v>
      </c>
      <c r="L3621" s="186">
        <v>0</v>
      </c>
      <c r="M3621" s="186">
        <v>0</v>
      </c>
      <c r="N3621" s="188">
        <v>0</v>
      </c>
      <c r="O3621" s="189">
        <v>0</v>
      </c>
      <c r="P3621" s="186">
        <v>0</v>
      </c>
      <c r="Q3621" s="189">
        <v>0</v>
      </c>
      <c r="R3621" s="189">
        <v>0</v>
      </c>
      <c r="S3621" s="189">
        <v>1E-4</v>
      </c>
      <c r="T3621" s="188">
        <v>0</v>
      </c>
      <c r="U3621" s="187">
        <v>0</v>
      </c>
      <c r="V3621" s="189">
        <v>0</v>
      </c>
      <c r="W3621" s="189">
        <v>0</v>
      </c>
      <c r="X3621" s="188">
        <v>0</v>
      </c>
      <c r="Y3621" s="188">
        <v>0</v>
      </c>
      <c r="Z3621" s="186">
        <v>0</v>
      </c>
      <c r="AA3621" s="186">
        <v>0</v>
      </c>
      <c r="AB3621" s="186">
        <v>0</v>
      </c>
      <c r="AC3621" s="186">
        <v>0</v>
      </c>
      <c r="AD3621" s="188">
        <v>0</v>
      </c>
      <c r="AE3621" s="189">
        <v>0</v>
      </c>
      <c r="AF3621" s="189">
        <v>0</v>
      </c>
      <c r="AG3621" s="189">
        <v>0</v>
      </c>
      <c r="AH3621" s="191">
        <v>0</v>
      </c>
      <c r="AI3621" s="186">
        <v>0</v>
      </c>
      <c r="AJ3621" s="192">
        <v>7501943469877</v>
      </c>
      <c r="AK3621" s="192">
        <v>96543</v>
      </c>
      <c r="AL3621" s="90" t="s">
        <v>279</v>
      </c>
      <c r="AM3621" s="75">
        <v>96670</v>
      </c>
      <c r="AO3621" s="188">
        <v>0</v>
      </c>
      <c r="AP3621" s="188">
        <v>0</v>
      </c>
      <c r="AQ3621" s="187">
        <v>0</v>
      </c>
      <c r="AR3621" s="188">
        <v>0</v>
      </c>
      <c r="AS3621" s="187">
        <v>0</v>
      </c>
      <c r="AT3621" s="188">
        <v>0</v>
      </c>
      <c r="AU3621" s="187">
        <v>0</v>
      </c>
      <c r="AV3621" s="188">
        <v>0</v>
      </c>
      <c r="AW3621" s="187">
        <v>0</v>
      </c>
      <c r="AX3621" s="188">
        <v>0</v>
      </c>
      <c r="AY3621" s="187">
        <v>0</v>
      </c>
      <c r="AZ3621" s="188">
        <v>0</v>
      </c>
      <c r="BA3621" s="187">
        <v>0</v>
      </c>
      <c r="BB3621" s="188">
        <v>0</v>
      </c>
      <c r="BC3621" s="187">
        <v>0</v>
      </c>
      <c r="BD3621" s="75"/>
      <c r="BE3621" s="75"/>
      <c r="BH3621" s="74"/>
      <c r="BI3621" s="194"/>
      <c r="BJ3621" s="74"/>
    </row>
    <row r="3622" spans="1:62" ht="11.25" customHeight="1" x14ac:dyDescent="0.3">
      <c r="A3622" s="184" t="s">
        <v>4011</v>
      </c>
      <c r="B3622" s="185">
        <v>0</v>
      </c>
      <c r="C3622" s="850">
        <v>96702</v>
      </c>
      <c r="D3622" s="284">
        <v>1E-4</v>
      </c>
      <c r="E3622" s="91">
        <v>0</v>
      </c>
      <c r="F3622" s="186">
        <v>0</v>
      </c>
      <c r="G3622" s="186">
        <v>0</v>
      </c>
      <c r="H3622" s="186">
        <v>0</v>
      </c>
      <c r="I3622" s="187">
        <v>0</v>
      </c>
      <c r="J3622" s="186">
        <v>0</v>
      </c>
      <c r="K3622" s="186">
        <v>0</v>
      </c>
      <c r="L3622" s="186">
        <v>0</v>
      </c>
      <c r="M3622" s="186">
        <v>0</v>
      </c>
      <c r="N3622" s="188">
        <v>0</v>
      </c>
      <c r="O3622" s="189">
        <v>0</v>
      </c>
      <c r="P3622" s="186">
        <v>0</v>
      </c>
      <c r="Q3622" s="189">
        <v>0</v>
      </c>
      <c r="R3622" s="189">
        <v>0</v>
      </c>
      <c r="S3622" s="189">
        <v>1E-4</v>
      </c>
      <c r="T3622" s="188">
        <v>0</v>
      </c>
      <c r="U3622" s="187">
        <v>0</v>
      </c>
      <c r="V3622" s="189">
        <v>0</v>
      </c>
      <c r="W3622" s="189">
        <v>0</v>
      </c>
      <c r="X3622" s="188">
        <v>0</v>
      </c>
      <c r="Y3622" s="188">
        <v>0</v>
      </c>
      <c r="Z3622" s="186">
        <v>0</v>
      </c>
      <c r="AA3622" s="186">
        <v>0</v>
      </c>
      <c r="AB3622" s="186">
        <v>0</v>
      </c>
      <c r="AC3622" s="186">
        <v>0</v>
      </c>
      <c r="AD3622" s="188">
        <v>0</v>
      </c>
      <c r="AE3622" s="189">
        <v>0</v>
      </c>
      <c r="AF3622" s="189">
        <v>0</v>
      </c>
      <c r="AG3622" s="189">
        <v>0</v>
      </c>
      <c r="AH3622" s="191">
        <v>0</v>
      </c>
      <c r="AI3622" s="186">
        <v>0</v>
      </c>
      <c r="AJ3622" s="192">
        <v>7506425607648</v>
      </c>
      <c r="AK3622" s="192" t="s">
        <v>262</v>
      </c>
      <c r="AL3622" s="90" t="s">
        <v>279</v>
      </c>
      <c r="AM3622" s="75">
        <v>96702</v>
      </c>
      <c r="AO3622" s="188">
        <v>0</v>
      </c>
      <c r="AP3622" s="188">
        <v>0</v>
      </c>
      <c r="AQ3622" s="187">
        <v>0</v>
      </c>
      <c r="AR3622" s="188">
        <v>0</v>
      </c>
      <c r="AS3622" s="187">
        <v>0</v>
      </c>
      <c r="AT3622" s="188">
        <v>0</v>
      </c>
      <c r="AU3622" s="187">
        <v>0</v>
      </c>
      <c r="AV3622" s="188">
        <v>0</v>
      </c>
      <c r="AW3622" s="187">
        <v>0</v>
      </c>
      <c r="AX3622" s="188">
        <v>0</v>
      </c>
      <c r="AY3622" s="187">
        <v>0</v>
      </c>
      <c r="AZ3622" s="188">
        <v>0</v>
      </c>
      <c r="BA3622" s="187">
        <v>0</v>
      </c>
      <c r="BB3622" s="188">
        <v>0</v>
      </c>
      <c r="BC3622" s="187">
        <v>0</v>
      </c>
      <c r="BD3622" s="75"/>
      <c r="BE3622" s="75"/>
      <c r="BH3622" s="74"/>
      <c r="BI3622" s="194"/>
      <c r="BJ3622" s="74"/>
    </row>
    <row r="3623" spans="1:62" ht="11.25" customHeight="1" x14ac:dyDescent="0.3">
      <c r="A3623" s="184" t="s">
        <v>4012</v>
      </c>
      <c r="B3623" s="185">
        <v>0</v>
      </c>
      <c r="C3623" s="831">
        <v>96847</v>
      </c>
      <c r="D3623" s="284">
        <v>60.48</v>
      </c>
      <c r="E3623" s="91">
        <v>0</v>
      </c>
      <c r="F3623" s="186">
        <v>0</v>
      </c>
      <c r="G3623" s="186">
        <v>0</v>
      </c>
      <c r="H3623" s="186">
        <v>0</v>
      </c>
      <c r="I3623" s="187">
        <v>0</v>
      </c>
      <c r="J3623" s="186">
        <v>0</v>
      </c>
      <c r="K3623" s="186">
        <v>0</v>
      </c>
      <c r="L3623" s="186">
        <v>0</v>
      </c>
      <c r="M3623" s="186">
        <v>0</v>
      </c>
      <c r="N3623" s="188">
        <v>0</v>
      </c>
      <c r="O3623" s="189">
        <v>0</v>
      </c>
      <c r="P3623" s="186">
        <v>0</v>
      </c>
      <c r="Q3623" s="189">
        <v>0</v>
      </c>
      <c r="R3623" s="189">
        <v>0</v>
      </c>
      <c r="S3623" s="189">
        <v>60.48</v>
      </c>
      <c r="T3623" s="188">
        <v>60.48</v>
      </c>
      <c r="U3623" s="187">
        <v>0</v>
      </c>
      <c r="V3623" s="189">
        <v>0</v>
      </c>
      <c r="W3623" s="189">
        <v>0</v>
      </c>
      <c r="X3623" s="188">
        <v>60.48</v>
      </c>
      <c r="Y3623" s="188">
        <v>0</v>
      </c>
      <c r="Z3623" s="186">
        <v>0</v>
      </c>
      <c r="AA3623" s="186">
        <v>0</v>
      </c>
      <c r="AB3623" s="186">
        <v>0</v>
      </c>
      <c r="AC3623" s="186">
        <v>0</v>
      </c>
      <c r="AD3623" s="188">
        <v>0</v>
      </c>
      <c r="AE3623" s="189">
        <v>0</v>
      </c>
      <c r="AF3623" s="189">
        <v>0</v>
      </c>
      <c r="AG3623" s="189">
        <v>0</v>
      </c>
      <c r="AH3623" s="191">
        <v>0</v>
      </c>
      <c r="AI3623" s="186">
        <v>0</v>
      </c>
      <c r="AJ3623" s="192">
        <v>7506425607648</v>
      </c>
      <c r="AK3623" s="192" t="s">
        <v>262</v>
      </c>
      <c r="AL3623" s="90" t="s">
        <v>279</v>
      </c>
      <c r="AM3623" s="75">
        <v>96847</v>
      </c>
      <c r="AO3623" s="188">
        <v>0</v>
      </c>
      <c r="AP3623" s="188">
        <v>0</v>
      </c>
      <c r="AQ3623" s="187">
        <v>0</v>
      </c>
      <c r="AR3623" s="188">
        <v>0</v>
      </c>
      <c r="AS3623" s="187">
        <v>0</v>
      </c>
      <c r="AT3623" s="188">
        <v>0</v>
      </c>
      <c r="AU3623" s="187">
        <v>0</v>
      </c>
      <c r="AV3623" s="188">
        <v>-30.24</v>
      </c>
      <c r="AW3623" s="187">
        <v>0</v>
      </c>
      <c r="AX3623" s="188">
        <v>18718.560000000001</v>
      </c>
      <c r="AY3623" s="187">
        <v>0</v>
      </c>
      <c r="AZ3623" s="188">
        <v>13577.76</v>
      </c>
      <c r="BA3623" s="187">
        <v>135.77760000000001</v>
      </c>
      <c r="BB3623" s="188">
        <v>7560</v>
      </c>
      <c r="BC3623" s="187">
        <v>54.782608695652172</v>
      </c>
      <c r="BD3623" s="75"/>
      <c r="BE3623" s="75"/>
      <c r="BH3623" s="74"/>
      <c r="BI3623" s="194"/>
      <c r="BJ3623" s="74"/>
    </row>
    <row r="3624" spans="1:62" ht="11.25" customHeight="1" x14ac:dyDescent="0.3">
      <c r="A3624" s="184" t="s">
        <v>4908</v>
      </c>
      <c r="B3624" s="185">
        <v>0</v>
      </c>
      <c r="C3624" s="831">
        <v>95966</v>
      </c>
      <c r="D3624" s="284">
        <v>14412.26</v>
      </c>
      <c r="E3624" s="91">
        <v>23.469949451235916</v>
      </c>
      <c r="F3624" s="186">
        <v>16000</v>
      </c>
      <c r="G3624" s="186">
        <v>11000</v>
      </c>
      <c r="H3624" s="186">
        <v>0</v>
      </c>
      <c r="I3624" s="187">
        <v>0</v>
      </c>
      <c r="J3624" s="186">
        <v>22014.463</v>
      </c>
      <c r="K3624" s="186">
        <v>18422.187099224098</v>
      </c>
      <c r="L3624" s="186">
        <v>2211.6</v>
      </c>
      <c r="M3624" s="186">
        <v>12.005089233368754</v>
      </c>
      <c r="N3624" s="188">
        <v>0</v>
      </c>
      <c r="O3624" s="189">
        <v>17692.8</v>
      </c>
      <c r="P3624" s="186">
        <v>17692.8</v>
      </c>
      <c r="Q3624" s="189">
        <v>90.415105742075099</v>
      </c>
      <c r="R3624" s="189">
        <v>16.626333333681586</v>
      </c>
      <c r="S3624" s="189">
        <v>12200.66</v>
      </c>
      <c r="T3624" s="188">
        <v>12200.66</v>
      </c>
      <c r="U3624" s="187">
        <v>19.86842268122529</v>
      </c>
      <c r="V3624" s="189">
        <v>36.86</v>
      </c>
      <c r="W3624" s="189">
        <v>0</v>
      </c>
      <c r="X3624" s="188">
        <v>12163.8</v>
      </c>
      <c r="Y3624" s="188">
        <v>0</v>
      </c>
      <c r="Z3624" s="186">
        <v>0</v>
      </c>
      <c r="AA3624" s="186">
        <v>0</v>
      </c>
      <c r="AB3624" s="186">
        <v>0</v>
      </c>
      <c r="AC3624" s="186">
        <v>0</v>
      </c>
      <c r="AD3624" s="188">
        <v>0</v>
      </c>
      <c r="AE3624" s="189">
        <v>0</v>
      </c>
      <c r="AF3624" s="189">
        <v>0</v>
      </c>
      <c r="AG3624" s="189">
        <v>0</v>
      </c>
      <c r="AH3624" s="191">
        <v>0</v>
      </c>
      <c r="AI3624" s="186">
        <v>14727.224</v>
      </c>
      <c r="AJ3624" s="192">
        <v>7506425607648</v>
      </c>
      <c r="AK3624" s="192" t="s">
        <v>262</v>
      </c>
      <c r="AL3624" s="90" t="s">
        <v>279</v>
      </c>
      <c r="AM3624" s="75">
        <v>95966</v>
      </c>
      <c r="AO3624" s="188">
        <v>16845.02</v>
      </c>
      <c r="AP3624" s="188">
        <v>9509.8799999999992</v>
      </c>
      <c r="AQ3624" s="187">
        <v>60.96076923076923</v>
      </c>
      <c r="AR3624" s="188">
        <v>24327.599999999999</v>
      </c>
      <c r="AS3624" s="187">
        <v>115.84571428571428</v>
      </c>
      <c r="AT3624" s="188">
        <v>16697.580000000002</v>
      </c>
      <c r="AU3624" s="187">
        <v>107.03576923076925</v>
      </c>
      <c r="AV3624" s="188">
        <v>5529</v>
      </c>
      <c r="AW3624" s="187">
        <v>36.86</v>
      </c>
      <c r="AX3624" s="188">
        <v>0</v>
      </c>
      <c r="AY3624" s="187">
        <v>0</v>
      </c>
      <c r="AZ3624" s="188">
        <v>0</v>
      </c>
      <c r="BA3624" s="187">
        <v>0</v>
      </c>
      <c r="BB3624" s="188">
        <v>0</v>
      </c>
      <c r="BC3624" s="187">
        <v>0</v>
      </c>
      <c r="BD3624" s="75"/>
      <c r="BE3624" s="75"/>
      <c r="BH3624" s="74"/>
      <c r="BI3624" s="194"/>
      <c r="BJ3624" s="74"/>
    </row>
    <row r="3625" spans="1:62" ht="11.25" customHeight="1" x14ac:dyDescent="0.3">
      <c r="A3625" s="184" t="s">
        <v>4012</v>
      </c>
      <c r="B3625" s="185">
        <v>0</v>
      </c>
      <c r="C3625" s="832">
        <v>96833</v>
      </c>
      <c r="D3625" s="284">
        <v>1E-4</v>
      </c>
      <c r="E3625" s="91">
        <v>0</v>
      </c>
      <c r="F3625" s="186">
        <v>0</v>
      </c>
      <c r="G3625" s="186">
        <v>0</v>
      </c>
      <c r="H3625" s="186">
        <v>0</v>
      </c>
      <c r="I3625" s="187">
        <v>0</v>
      </c>
      <c r="J3625" s="186">
        <v>0</v>
      </c>
      <c r="K3625" s="186">
        <v>0</v>
      </c>
      <c r="L3625" s="186">
        <v>0</v>
      </c>
      <c r="M3625" s="186">
        <v>0</v>
      </c>
      <c r="N3625" s="188">
        <v>0</v>
      </c>
      <c r="O3625" s="189">
        <v>0</v>
      </c>
      <c r="P3625" s="186">
        <v>0</v>
      </c>
      <c r="Q3625" s="189">
        <v>0</v>
      </c>
      <c r="R3625" s="189">
        <v>0</v>
      </c>
      <c r="S3625" s="189">
        <v>1E-4</v>
      </c>
      <c r="T3625" s="188">
        <v>0</v>
      </c>
      <c r="U3625" s="187">
        <v>0</v>
      </c>
      <c r="V3625" s="189">
        <v>0</v>
      </c>
      <c r="W3625" s="189">
        <v>0</v>
      </c>
      <c r="X3625" s="188">
        <v>0</v>
      </c>
      <c r="Y3625" s="188">
        <v>0</v>
      </c>
      <c r="Z3625" s="186">
        <v>0</v>
      </c>
      <c r="AA3625" s="186">
        <v>0</v>
      </c>
      <c r="AB3625" s="186">
        <v>0</v>
      </c>
      <c r="AC3625" s="186">
        <v>0</v>
      </c>
      <c r="AD3625" s="188">
        <v>0</v>
      </c>
      <c r="AE3625" s="189">
        <v>0</v>
      </c>
      <c r="AF3625" s="189">
        <v>0</v>
      </c>
      <c r="AG3625" s="189">
        <v>0</v>
      </c>
      <c r="AH3625" s="191">
        <v>0</v>
      </c>
      <c r="AI3625" s="186">
        <v>0</v>
      </c>
      <c r="AJ3625" s="192">
        <v>7506425607648</v>
      </c>
      <c r="AK3625" s="192" t="s">
        <v>262</v>
      </c>
      <c r="AL3625" s="90" t="s">
        <v>279</v>
      </c>
      <c r="AM3625" s="75">
        <v>96833</v>
      </c>
      <c r="AO3625" s="188">
        <v>0</v>
      </c>
      <c r="AP3625" s="188">
        <v>0</v>
      </c>
      <c r="AQ3625" s="187">
        <v>0</v>
      </c>
      <c r="AR3625" s="188">
        <v>0</v>
      </c>
      <c r="AS3625" s="187">
        <v>0</v>
      </c>
      <c r="AT3625" s="188">
        <v>0</v>
      </c>
      <c r="AU3625" s="187">
        <v>0</v>
      </c>
      <c r="AV3625" s="188">
        <v>0</v>
      </c>
      <c r="AW3625" s="187">
        <v>0</v>
      </c>
      <c r="AX3625" s="188">
        <v>0</v>
      </c>
      <c r="AY3625" s="187">
        <v>0</v>
      </c>
      <c r="AZ3625" s="188">
        <v>0</v>
      </c>
      <c r="BA3625" s="187">
        <v>0</v>
      </c>
      <c r="BB3625" s="188">
        <v>0</v>
      </c>
      <c r="BC3625" s="187">
        <v>0</v>
      </c>
      <c r="BD3625" s="75"/>
      <c r="BE3625" s="75"/>
      <c r="BH3625" s="74"/>
      <c r="BI3625" s="194"/>
      <c r="BJ3625" s="74"/>
    </row>
    <row r="3626" spans="1:62" ht="11.25" customHeight="1" x14ac:dyDescent="0.3">
      <c r="A3626" s="184" t="s">
        <v>4013</v>
      </c>
      <c r="B3626" s="185">
        <v>0</v>
      </c>
      <c r="C3626" s="850">
        <v>96848</v>
      </c>
      <c r="D3626" s="284">
        <v>1E-4</v>
      </c>
      <c r="E3626" s="91">
        <v>0</v>
      </c>
      <c r="F3626" s="186">
        <v>0</v>
      </c>
      <c r="G3626" s="186">
        <v>0</v>
      </c>
      <c r="H3626" s="186">
        <v>0</v>
      </c>
      <c r="I3626" s="187">
        <v>0</v>
      </c>
      <c r="J3626" s="186">
        <v>0</v>
      </c>
      <c r="K3626" s="186">
        <v>0</v>
      </c>
      <c r="L3626" s="186">
        <v>0</v>
      </c>
      <c r="M3626" s="186">
        <v>0</v>
      </c>
      <c r="N3626" s="188">
        <v>0</v>
      </c>
      <c r="O3626" s="189">
        <v>0</v>
      </c>
      <c r="P3626" s="186">
        <v>0</v>
      </c>
      <c r="Q3626" s="189">
        <v>0</v>
      </c>
      <c r="R3626" s="189">
        <v>0</v>
      </c>
      <c r="S3626" s="189">
        <v>1E-4</v>
      </c>
      <c r="T3626" s="188">
        <v>0</v>
      </c>
      <c r="U3626" s="187">
        <v>0</v>
      </c>
      <c r="V3626" s="189">
        <v>0</v>
      </c>
      <c r="W3626" s="189">
        <v>0</v>
      </c>
      <c r="X3626" s="188">
        <v>0</v>
      </c>
      <c r="Y3626" s="188">
        <v>0</v>
      </c>
      <c r="Z3626" s="186">
        <v>0</v>
      </c>
      <c r="AA3626" s="186">
        <v>0</v>
      </c>
      <c r="AB3626" s="186">
        <v>0</v>
      </c>
      <c r="AC3626" s="186">
        <v>0</v>
      </c>
      <c r="AD3626" s="188">
        <v>0</v>
      </c>
      <c r="AE3626" s="189">
        <v>0</v>
      </c>
      <c r="AF3626" s="189">
        <v>0</v>
      </c>
      <c r="AG3626" s="189">
        <v>0</v>
      </c>
      <c r="AH3626" s="191">
        <v>0</v>
      </c>
      <c r="AI3626" s="186">
        <v>0</v>
      </c>
      <c r="AJ3626" s="192">
        <v>7506425607648</v>
      </c>
      <c r="AK3626" s="192" t="s">
        <v>262</v>
      </c>
      <c r="AL3626" s="90" t="s">
        <v>279</v>
      </c>
      <c r="AM3626" s="75">
        <v>96848</v>
      </c>
      <c r="AO3626" s="188">
        <v>0</v>
      </c>
      <c r="AP3626" s="188">
        <v>0</v>
      </c>
      <c r="AQ3626" s="187">
        <v>0</v>
      </c>
      <c r="AR3626" s="188">
        <v>0</v>
      </c>
      <c r="AS3626" s="187">
        <v>0</v>
      </c>
      <c r="AT3626" s="188">
        <v>0</v>
      </c>
      <c r="AU3626" s="187">
        <v>0</v>
      </c>
      <c r="AV3626" s="188">
        <v>0</v>
      </c>
      <c r="AW3626" s="187">
        <v>0</v>
      </c>
      <c r="AX3626" s="188">
        <v>0</v>
      </c>
      <c r="AY3626" s="187">
        <v>0</v>
      </c>
      <c r="AZ3626" s="188">
        <v>0</v>
      </c>
      <c r="BA3626" s="187">
        <v>0</v>
      </c>
      <c r="BB3626" s="188">
        <v>0</v>
      </c>
      <c r="BC3626" s="187">
        <v>0</v>
      </c>
      <c r="BD3626" s="75"/>
      <c r="BE3626" s="75"/>
      <c r="BH3626" s="74"/>
      <c r="BI3626" s="194"/>
      <c r="BJ3626" s="74"/>
    </row>
    <row r="3627" spans="1:62" ht="11.25" customHeight="1" x14ac:dyDescent="0.3">
      <c r="A3627" s="184" t="s">
        <v>4014</v>
      </c>
      <c r="B3627" s="185">
        <v>0</v>
      </c>
      <c r="C3627" s="828">
        <v>96588</v>
      </c>
      <c r="D3627" s="284">
        <v>1E-4</v>
      </c>
      <c r="E3627" s="91">
        <v>0</v>
      </c>
      <c r="F3627" s="186">
        <v>0</v>
      </c>
      <c r="G3627" s="186">
        <v>0</v>
      </c>
      <c r="H3627" s="186">
        <v>0</v>
      </c>
      <c r="I3627" s="187">
        <v>0</v>
      </c>
      <c r="J3627" s="186">
        <v>0</v>
      </c>
      <c r="K3627" s="186">
        <v>0</v>
      </c>
      <c r="L3627" s="186">
        <v>0</v>
      </c>
      <c r="M3627" s="186">
        <v>0</v>
      </c>
      <c r="N3627" s="188">
        <v>0</v>
      </c>
      <c r="O3627" s="189">
        <v>0</v>
      </c>
      <c r="P3627" s="186">
        <v>0</v>
      </c>
      <c r="Q3627" s="189">
        <v>0</v>
      </c>
      <c r="R3627" s="189">
        <v>0</v>
      </c>
      <c r="S3627" s="189">
        <v>1E-4</v>
      </c>
      <c r="T3627" s="188">
        <v>0</v>
      </c>
      <c r="U3627" s="187">
        <v>0</v>
      </c>
      <c r="V3627" s="189">
        <v>0</v>
      </c>
      <c r="W3627" s="189">
        <v>0</v>
      </c>
      <c r="X3627" s="188">
        <v>0</v>
      </c>
      <c r="Y3627" s="188">
        <v>0</v>
      </c>
      <c r="Z3627" s="186">
        <v>0</v>
      </c>
      <c r="AA3627" s="186">
        <v>0</v>
      </c>
      <c r="AB3627" s="186">
        <v>0</v>
      </c>
      <c r="AC3627" s="186">
        <v>0</v>
      </c>
      <c r="AD3627" s="188">
        <v>0</v>
      </c>
      <c r="AE3627" s="189">
        <v>0</v>
      </c>
      <c r="AF3627" s="189">
        <v>0</v>
      </c>
      <c r="AG3627" s="189">
        <v>0</v>
      </c>
      <c r="AH3627" s="191">
        <v>0</v>
      </c>
      <c r="AI3627" s="186">
        <v>0</v>
      </c>
      <c r="AJ3627" s="192">
        <v>7501943494039</v>
      </c>
      <c r="AK3627" s="192" t="s">
        <v>262</v>
      </c>
      <c r="AL3627" s="90" t="s">
        <v>279</v>
      </c>
      <c r="AM3627" s="75">
        <v>96588</v>
      </c>
      <c r="AO3627" s="188">
        <v>0</v>
      </c>
      <c r="AP3627" s="188">
        <v>0</v>
      </c>
      <c r="AQ3627" s="187">
        <v>0</v>
      </c>
      <c r="AR3627" s="188">
        <v>0</v>
      </c>
      <c r="AS3627" s="187">
        <v>0</v>
      </c>
      <c r="AT3627" s="188">
        <v>0</v>
      </c>
      <c r="AU3627" s="187">
        <v>0</v>
      </c>
      <c r="AV3627" s="188">
        <v>0</v>
      </c>
      <c r="AW3627" s="187">
        <v>0</v>
      </c>
      <c r="AX3627" s="188">
        <v>0</v>
      </c>
      <c r="AY3627" s="187">
        <v>0</v>
      </c>
      <c r="AZ3627" s="188">
        <v>0</v>
      </c>
      <c r="BA3627" s="187">
        <v>0</v>
      </c>
      <c r="BB3627" s="188">
        <v>0</v>
      </c>
      <c r="BC3627" s="187">
        <v>0</v>
      </c>
      <c r="BD3627" s="75"/>
      <c r="BE3627" s="75"/>
      <c r="BH3627" s="74"/>
      <c r="BI3627" s="194"/>
      <c r="BJ3627" s="74"/>
    </row>
    <row r="3628" spans="1:62" ht="12.6" customHeight="1" x14ac:dyDescent="0.3">
      <c r="A3628" s="184" t="s">
        <v>4015</v>
      </c>
      <c r="B3628" s="185">
        <v>0</v>
      </c>
      <c r="C3628" s="850">
        <v>96631</v>
      </c>
      <c r="D3628" s="284">
        <v>1E-4</v>
      </c>
      <c r="E3628" s="91">
        <v>0</v>
      </c>
      <c r="F3628" s="186">
        <v>0</v>
      </c>
      <c r="G3628" s="186">
        <v>0</v>
      </c>
      <c r="H3628" s="186">
        <v>0</v>
      </c>
      <c r="I3628" s="187">
        <v>0</v>
      </c>
      <c r="J3628" s="186">
        <v>0</v>
      </c>
      <c r="K3628" s="186">
        <v>0</v>
      </c>
      <c r="L3628" s="186">
        <v>0</v>
      </c>
      <c r="M3628" s="186">
        <v>0</v>
      </c>
      <c r="N3628" s="188">
        <v>0</v>
      </c>
      <c r="O3628" s="189">
        <v>0</v>
      </c>
      <c r="P3628" s="186">
        <v>0</v>
      </c>
      <c r="Q3628" s="189">
        <v>0</v>
      </c>
      <c r="R3628" s="189">
        <v>0</v>
      </c>
      <c r="S3628" s="189">
        <v>1E-4</v>
      </c>
      <c r="T3628" s="188">
        <v>0</v>
      </c>
      <c r="U3628" s="187">
        <v>0</v>
      </c>
      <c r="V3628" s="189">
        <v>0</v>
      </c>
      <c r="W3628" s="189">
        <v>0</v>
      </c>
      <c r="X3628" s="188">
        <v>0</v>
      </c>
      <c r="Y3628" s="188">
        <v>0</v>
      </c>
      <c r="Z3628" s="186">
        <v>0</v>
      </c>
      <c r="AA3628" s="186">
        <v>0</v>
      </c>
      <c r="AB3628" s="186">
        <v>0</v>
      </c>
      <c r="AC3628" s="186">
        <v>0</v>
      </c>
      <c r="AD3628" s="188">
        <v>0</v>
      </c>
      <c r="AE3628" s="189">
        <v>0</v>
      </c>
      <c r="AF3628" s="189">
        <v>0</v>
      </c>
      <c r="AG3628" s="189">
        <v>0</v>
      </c>
      <c r="AH3628" s="191">
        <v>0</v>
      </c>
      <c r="AI3628" s="186">
        <v>0</v>
      </c>
      <c r="AJ3628" s="192">
        <v>7501943494039</v>
      </c>
      <c r="AK3628" s="192">
        <v>96588</v>
      </c>
      <c r="AL3628" s="90" t="s">
        <v>279</v>
      </c>
      <c r="AM3628" s="75">
        <v>96631</v>
      </c>
      <c r="AO3628" s="188">
        <v>0</v>
      </c>
      <c r="AP3628" s="188">
        <v>0</v>
      </c>
      <c r="AQ3628" s="187">
        <v>0</v>
      </c>
      <c r="AR3628" s="188">
        <v>0</v>
      </c>
      <c r="AS3628" s="187">
        <v>0</v>
      </c>
      <c r="AT3628" s="188">
        <v>0</v>
      </c>
      <c r="AU3628" s="187">
        <v>0</v>
      </c>
      <c r="AV3628" s="188">
        <v>0</v>
      </c>
      <c r="AW3628" s="187">
        <v>0</v>
      </c>
      <c r="AX3628" s="188">
        <v>0</v>
      </c>
      <c r="AY3628" s="187">
        <v>0</v>
      </c>
      <c r="AZ3628" s="188">
        <v>0</v>
      </c>
      <c r="BA3628" s="187">
        <v>0</v>
      </c>
      <c r="BB3628" s="188">
        <v>0</v>
      </c>
      <c r="BC3628" s="187">
        <v>0</v>
      </c>
      <c r="BD3628" s="75"/>
      <c r="BE3628" s="75"/>
      <c r="BH3628" s="74"/>
      <c r="BI3628" s="194"/>
      <c r="BJ3628" s="74"/>
    </row>
    <row r="3629" spans="1:62" ht="11.25" customHeight="1" x14ac:dyDescent="0.3">
      <c r="A3629" s="184" t="s">
        <v>4016</v>
      </c>
      <c r="B3629" s="185">
        <v>0</v>
      </c>
      <c r="C3629" s="850">
        <v>96703</v>
      </c>
      <c r="D3629" s="284">
        <v>15513.599999999999</v>
      </c>
      <c r="E3629" s="91">
        <v>15.394185216706099</v>
      </c>
      <c r="F3629" s="186">
        <v>30000</v>
      </c>
      <c r="G3629" s="186">
        <v>30000</v>
      </c>
      <c r="H3629" s="186">
        <v>0</v>
      </c>
      <c r="I3629" s="187">
        <v>0</v>
      </c>
      <c r="J3629" s="186">
        <v>38624.167000000001</v>
      </c>
      <c r="K3629" s="186">
        <v>30232.714070175618</v>
      </c>
      <c r="L3629" s="186">
        <v>1075.2</v>
      </c>
      <c r="M3629" s="186">
        <v>3.5564124263017396</v>
      </c>
      <c r="N3629" s="188">
        <v>230.4</v>
      </c>
      <c r="O3629" s="189">
        <v>0</v>
      </c>
      <c r="P3629" s="186">
        <v>230.4</v>
      </c>
      <c r="Q3629" s="189">
        <v>3.3802670747565897</v>
      </c>
      <c r="R3629" s="189">
        <v>11.214533118604212</v>
      </c>
      <c r="S3629" s="189">
        <v>14438.399999999998</v>
      </c>
      <c r="T3629" s="188">
        <v>14438.4</v>
      </c>
      <c r="U3629" s="187">
        <v>14.327261488815578</v>
      </c>
      <c r="V3629" s="189">
        <v>0</v>
      </c>
      <c r="W3629" s="189">
        <v>0</v>
      </c>
      <c r="X3629" s="188">
        <v>14438.4</v>
      </c>
      <c r="Y3629" s="188">
        <v>0</v>
      </c>
      <c r="Z3629" s="186">
        <v>0</v>
      </c>
      <c r="AA3629" s="186">
        <v>0</v>
      </c>
      <c r="AB3629" s="186">
        <v>0</v>
      </c>
      <c r="AC3629" s="186">
        <v>0</v>
      </c>
      <c r="AD3629" s="188">
        <v>0</v>
      </c>
      <c r="AE3629" s="189">
        <v>0</v>
      </c>
      <c r="AF3629" s="189">
        <v>0</v>
      </c>
      <c r="AG3629" s="189">
        <v>0</v>
      </c>
      <c r="AH3629" s="191">
        <v>0</v>
      </c>
      <c r="AI3629" s="186">
        <v>33094.095000000001</v>
      </c>
      <c r="AJ3629" s="192">
        <v>7506425607655</v>
      </c>
      <c r="AK3629" s="192" t="s">
        <v>262</v>
      </c>
      <c r="AL3629" s="90" t="s">
        <v>279</v>
      </c>
      <c r="AM3629" s="75">
        <v>96703</v>
      </c>
      <c r="AO3629" s="188">
        <v>37081.599999999999</v>
      </c>
      <c r="AP3629" s="188">
        <v>29683.200000000001</v>
      </c>
      <c r="AQ3629" s="187">
        <v>116.40470588235294</v>
      </c>
      <c r="AR3629" s="188">
        <v>35750.400000000009</v>
      </c>
      <c r="AS3629" s="187">
        <v>148.96000000000004</v>
      </c>
      <c r="AT3629" s="188">
        <v>45811.199999999997</v>
      </c>
      <c r="AU3629" s="187">
        <v>171.20293990463335</v>
      </c>
      <c r="AV3629" s="188">
        <v>21120</v>
      </c>
      <c r="AW3629" s="187">
        <v>84.412470023980816</v>
      </c>
      <c r="AX3629" s="188">
        <v>28300.799999999996</v>
      </c>
      <c r="AY3629" s="187">
        <v>145.13230769230768</v>
      </c>
      <c r="AZ3629" s="188">
        <v>30489.599999999999</v>
      </c>
      <c r="BA3629" s="187">
        <v>121.9584</v>
      </c>
      <c r="BB3629" s="188">
        <v>25459.200000000001</v>
      </c>
      <c r="BC3629" s="187">
        <v>90.258446484915083</v>
      </c>
      <c r="BD3629" s="75"/>
      <c r="BE3629" s="75"/>
      <c r="BH3629" s="74"/>
      <c r="BI3629" s="194"/>
      <c r="BJ3629" s="74"/>
    </row>
    <row r="3630" spans="1:62" ht="11.25" customHeight="1" x14ac:dyDescent="0.3">
      <c r="A3630" s="184" t="s">
        <v>4017</v>
      </c>
      <c r="B3630" s="185">
        <v>0</v>
      </c>
      <c r="C3630" s="850">
        <v>96807</v>
      </c>
      <c r="D3630" s="284">
        <v>1E-4</v>
      </c>
      <c r="E3630" s="91">
        <v>0</v>
      </c>
      <c r="F3630" s="186">
        <v>0</v>
      </c>
      <c r="G3630" s="186">
        <v>0</v>
      </c>
      <c r="H3630" s="186">
        <v>0</v>
      </c>
      <c r="I3630" s="187">
        <v>0</v>
      </c>
      <c r="J3630" s="186">
        <v>0</v>
      </c>
      <c r="K3630" s="186">
        <v>0</v>
      </c>
      <c r="L3630" s="186">
        <v>0</v>
      </c>
      <c r="M3630" s="186">
        <v>0</v>
      </c>
      <c r="N3630" s="188">
        <v>0</v>
      </c>
      <c r="O3630" s="189">
        <v>0</v>
      </c>
      <c r="P3630" s="186">
        <v>0</v>
      </c>
      <c r="Q3630" s="189">
        <v>0</v>
      </c>
      <c r="R3630" s="189">
        <v>0</v>
      </c>
      <c r="S3630" s="189">
        <v>1E-4</v>
      </c>
      <c r="T3630" s="188">
        <v>0</v>
      </c>
      <c r="U3630" s="187">
        <v>0</v>
      </c>
      <c r="V3630" s="189">
        <v>0</v>
      </c>
      <c r="W3630" s="189">
        <v>0</v>
      </c>
      <c r="X3630" s="188">
        <v>0</v>
      </c>
      <c r="Y3630" s="188">
        <v>0</v>
      </c>
      <c r="Z3630" s="186">
        <v>0</v>
      </c>
      <c r="AA3630" s="186">
        <v>0</v>
      </c>
      <c r="AB3630" s="186">
        <v>0</v>
      </c>
      <c r="AC3630" s="186">
        <v>0</v>
      </c>
      <c r="AD3630" s="188">
        <v>0</v>
      </c>
      <c r="AE3630" s="189">
        <v>0</v>
      </c>
      <c r="AF3630" s="189">
        <v>0</v>
      </c>
      <c r="AG3630" s="189">
        <v>0</v>
      </c>
      <c r="AH3630" s="191">
        <v>0</v>
      </c>
      <c r="AI3630" s="186">
        <v>0</v>
      </c>
      <c r="AJ3630" s="192">
        <v>7506425607655</v>
      </c>
      <c r="AK3630" s="192" t="s">
        <v>262</v>
      </c>
      <c r="AL3630" s="90" t="s">
        <v>279</v>
      </c>
      <c r="AM3630" s="75">
        <v>96807</v>
      </c>
      <c r="AO3630" s="188">
        <v>0</v>
      </c>
      <c r="AP3630" s="188">
        <v>0</v>
      </c>
      <c r="AQ3630" s="187">
        <v>0</v>
      </c>
      <c r="AR3630" s="188">
        <v>0</v>
      </c>
      <c r="AS3630" s="187">
        <v>0</v>
      </c>
      <c r="AT3630" s="188">
        <v>0</v>
      </c>
      <c r="AU3630" s="187">
        <v>0</v>
      </c>
      <c r="AV3630" s="188">
        <v>0</v>
      </c>
      <c r="AW3630" s="187">
        <v>0</v>
      </c>
      <c r="AX3630" s="188">
        <v>0</v>
      </c>
      <c r="AY3630" s="187">
        <v>0</v>
      </c>
      <c r="AZ3630" s="188">
        <v>0</v>
      </c>
      <c r="BA3630" s="187">
        <v>0</v>
      </c>
      <c r="BB3630" s="188">
        <v>0</v>
      </c>
      <c r="BC3630" s="187">
        <v>0</v>
      </c>
      <c r="BD3630" s="75"/>
      <c r="BE3630" s="75"/>
      <c r="BH3630" s="74"/>
      <c r="BI3630" s="194"/>
      <c r="BJ3630" s="74"/>
    </row>
    <row r="3631" spans="1:62" ht="11.25" customHeight="1" x14ac:dyDescent="0.3">
      <c r="A3631" s="184" t="s">
        <v>4018</v>
      </c>
      <c r="B3631" s="185">
        <v>0</v>
      </c>
      <c r="C3631" s="858">
        <v>96549</v>
      </c>
      <c r="D3631" s="284">
        <v>1E-4</v>
      </c>
      <c r="E3631" s="91">
        <v>0</v>
      </c>
      <c r="F3631" s="186">
        <v>0</v>
      </c>
      <c r="G3631" s="186">
        <v>0</v>
      </c>
      <c r="H3631" s="186">
        <v>0</v>
      </c>
      <c r="I3631" s="187">
        <v>0</v>
      </c>
      <c r="J3631" s="186">
        <v>0</v>
      </c>
      <c r="K3631" s="186">
        <v>0</v>
      </c>
      <c r="L3631" s="186">
        <v>0</v>
      </c>
      <c r="M3631" s="186">
        <v>0</v>
      </c>
      <c r="N3631" s="188">
        <v>0</v>
      </c>
      <c r="O3631" s="189">
        <v>0</v>
      </c>
      <c r="P3631" s="186">
        <v>0</v>
      </c>
      <c r="Q3631" s="189">
        <v>0</v>
      </c>
      <c r="R3631" s="189">
        <v>0</v>
      </c>
      <c r="S3631" s="189">
        <v>1E-4</v>
      </c>
      <c r="T3631" s="188">
        <v>0</v>
      </c>
      <c r="U3631" s="187">
        <v>0</v>
      </c>
      <c r="V3631" s="189">
        <v>0</v>
      </c>
      <c r="W3631" s="189">
        <v>0</v>
      </c>
      <c r="X3631" s="188">
        <v>0</v>
      </c>
      <c r="Y3631" s="188">
        <v>0</v>
      </c>
      <c r="Z3631" s="186">
        <v>0</v>
      </c>
      <c r="AA3631" s="186">
        <v>0</v>
      </c>
      <c r="AB3631" s="186">
        <v>0</v>
      </c>
      <c r="AC3631" s="186">
        <v>0</v>
      </c>
      <c r="AD3631" s="188">
        <v>0</v>
      </c>
      <c r="AE3631" s="189">
        <v>0</v>
      </c>
      <c r="AF3631" s="189">
        <v>0</v>
      </c>
      <c r="AG3631" s="189">
        <v>0</v>
      </c>
      <c r="AH3631" s="191">
        <v>0</v>
      </c>
      <c r="AI3631" s="186">
        <v>0</v>
      </c>
      <c r="AJ3631" s="192">
        <v>7501943469693</v>
      </c>
      <c r="AK3631" s="192" t="s">
        <v>262</v>
      </c>
      <c r="AL3631" s="90" t="s">
        <v>278</v>
      </c>
      <c r="AM3631" s="75">
        <v>96549</v>
      </c>
      <c r="AO3631" s="188">
        <v>0</v>
      </c>
      <c r="AP3631" s="188">
        <v>0</v>
      </c>
      <c r="AQ3631" s="187">
        <v>0</v>
      </c>
      <c r="AR3631" s="188">
        <v>0</v>
      </c>
      <c r="AS3631" s="187">
        <v>0</v>
      </c>
      <c r="AT3631" s="188">
        <v>0</v>
      </c>
      <c r="AU3631" s="187">
        <v>0</v>
      </c>
      <c r="AV3631" s="188">
        <v>0</v>
      </c>
      <c r="AW3631" s="187">
        <v>0</v>
      </c>
      <c r="AX3631" s="188">
        <v>0</v>
      </c>
      <c r="AY3631" s="187">
        <v>0</v>
      </c>
      <c r="AZ3631" s="188">
        <v>0</v>
      </c>
      <c r="BA3631" s="187">
        <v>0</v>
      </c>
      <c r="BB3631" s="188">
        <v>0</v>
      </c>
      <c r="BC3631" s="187">
        <v>0</v>
      </c>
      <c r="BD3631" s="75"/>
      <c r="BE3631" s="75"/>
      <c r="BH3631" s="74"/>
      <c r="BI3631" s="194"/>
      <c r="BJ3631" s="74"/>
    </row>
    <row r="3632" spans="1:62" ht="11.25" customHeight="1" x14ac:dyDescent="0.3">
      <c r="A3632" s="184" t="s">
        <v>4018</v>
      </c>
      <c r="B3632" s="185" t="s">
        <v>44</v>
      </c>
      <c r="C3632" s="828">
        <v>96556</v>
      </c>
      <c r="D3632" s="284">
        <v>1E-4</v>
      </c>
      <c r="E3632" s="91">
        <v>0</v>
      </c>
      <c r="F3632" s="186">
        <v>0</v>
      </c>
      <c r="G3632" s="186">
        <v>0</v>
      </c>
      <c r="H3632" s="186">
        <v>0</v>
      </c>
      <c r="I3632" s="187">
        <v>0</v>
      </c>
      <c r="J3632" s="186">
        <v>0</v>
      </c>
      <c r="K3632" s="186">
        <v>0</v>
      </c>
      <c r="L3632" s="186">
        <v>0</v>
      </c>
      <c r="M3632" s="186">
        <v>0</v>
      </c>
      <c r="N3632" s="188">
        <v>0</v>
      </c>
      <c r="O3632" s="189">
        <v>0</v>
      </c>
      <c r="P3632" s="186">
        <v>0</v>
      </c>
      <c r="Q3632" s="189">
        <v>0</v>
      </c>
      <c r="R3632" s="189">
        <v>0</v>
      </c>
      <c r="S3632" s="189">
        <v>1E-4</v>
      </c>
      <c r="T3632" s="188">
        <v>0</v>
      </c>
      <c r="U3632" s="187">
        <v>0</v>
      </c>
      <c r="V3632" s="189">
        <v>0</v>
      </c>
      <c r="W3632" s="189">
        <v>0</v>
      </c>
      <c r="X3632" s="188">
        <v>0</v>
      </c>
      <c r="Y3632" s="188">
        <v>0</v>
      </c>
      <c r="Z3632" s="186">
        <v>0</v>
      </c>
      <c r="AA3632" s="186">
        <v>0</v>
      </c>
      <c r="AB3632" s="186">
        <v>0</v>
      </c>
      <c r="AC3632" s="186">
        <v>0</v>
      </c>
      <c r="AD3632" s="188">
        <v>0</v>
      </c>
      <c r="AE3632" s="189">
        <v>0</v>
      </c>
      <c r="AF3632" s="189">
        <v>0</v>
      </c>
      <c r="AG3632" s="189">
        <v>0</v>
      </c>
      <c r="AH3632" s="191">
        <v>0</v>
      </c>
      <c r="AI3632" s="186">
        <v>0</v>
      </c>
      <c r="AJ3632" s="192">
        <v>7501943469693</v>
      </c>
      <c r="AK3632" s="192">
        <v>96549</v>
      </c>
      <c r="AL3632" s="90" t="s">
        <v>278</v>
      </c>
      <c r="AM3632" s="75">
        <v>96556</v>
      </c>
      <c r="AO3632" s="188">
        <v>0</v>
      </c>
      <c r="AP3632" s="188">
        <v>0</v>
      </c>
      <c r="AQ3632" s="187">
        <v>0</v>
      </c>
      <c r="AR3632" s="188">
        <v>0</v>
      </c>
      <c r="AS3632" s="187">
        <v>0</v>
      </c>
      <c r="AT3632" s="188">
        <v>0</v>
      </c>
      <c r="AU3632" s="187">
        <v>0</v>
      </c>
      <c r="AV3632" s="188">
        <v>0</v>
      </c>
      <c r="AW3632" s="187">
        <v>0</v>
      </c>
      <c r="AX3632" s="188">
        <v>0</v>
      </c>
      <c r="AY3632" s="187">
        <v>0</v>
      </c>
      <c r="AZ3632" s="188">
        <v>0</v>
      </c>
      <c r="BA3632" s="187">
        <v>0</v>
      </c>
      <c r="BB3632" s="188">
        <v>0</v>
      </c>
      <c r="BC3632" s="187">
        <v>0</v>
      </c>
      <c r="BD3632" s="75"/>
      <c r="BE3632" s="75"/>
      <c r="BH3632" s="74"/>
      <c r="BI3632" s="194"/>
      <c r="BJ3632" s="74"/>
    </row>
    <row r="3633" spans="1:62" s="77" customFormat="1" ht="11.25" customHeight="1" x14ac:dyDescent="0.2">
      <c r="A3633" s="184" t="s">
        <v>4019</v>
      </c>
      <c r="B3633" s="185">
        <v>0</v>
      </c>
      <c r="C3633" s="828">
        <v>96378</v>
      </c>
      <c r="D3633" s="284">
        <v>1E-4</v>
      </c>
      <c r="E3633" s="91">
        <v>0</v>
      </c>
      <c r="F3633" s="186">
        <v>0</v>
      </c>
      <c r="G3633" s="186">
        <v>0</v>
      </c>
      <c r="H3633" s="186">
        <v>0</v>
      </c>
      <c r="I3633" s="187">
        <v>0</v>
      </c>
      <c r="J3633" s="186">
        <v>0</v>
      </c>
      <c r="K3633" s="186">
        <v>0</v>
      </c>
      <c r="L3633" s="186">
        <v>0</v>
      </c>
      <c r="M3633" s="186">
        <v>0</v>
      </c>
      <c r="N3633" s="188">
        <v>0</v>
      </c>
      <c r="O3633" s="189">
        <v>0</v>
      </c>
      <c r="P3633" s="186">
        <v>0</v>
      </c>
      <c r="Q3633" s="189">
        <v>0</v>
      </c>
      <c r="R3633" s="189">
        <v>0</v>
      </c>
      <c r="S3633" s="189">
        <v>1E-4</v>
      </c>
      <c r="T3633" s="188">
        <v>0</v>
      </c>
      <c r="U3633" s="187">
        <v>0</v>
      </c>
      <c r="V3633" s="189">
        <v>0</v>
      </c>
      <c r="W3633" s="189">
        <v>0</v>
      </c>
      <c r="X3633" s="188">
        <v>0</v>
      </c>
      <c r="Y3633" s="188">
        <v>0</v>
      </c>
      <c r="Z3633" s="186">
        <v>0</v>
      </c>
      <c r="AA3633" s="186">
        <v>0</v>
      </c>
      <c r="AB3633" s="186">
        <v>0</v>
      </c>
      <c r="AC3633" s="186">
        <v>0</v>
      </c>
      <c r="AD3633" s="188">
        <v>0</v>
      </c>
      <c r="AE3633" s="189">
        <v>0</v>
      </c>
      <c r="AF3633" s="189">
        <v>0</v>
      </c>
      <c r="AG3633" s="189">
        <v>0</v>
      </c>
      <c r="AH3633" s="191">
        <v>0</v>
      </c>
      <c r="AI3633" s="186">
        <v>0</v>
      </c>
      <c r="AJ3633" s="192">
        <v>0</v>
      </c>
      <c r="AK3633" s="192">
        <v>96377</v>
      </c>
      <c r="AL3633" s="90" t="s">
        <v>279</v>
      </c>
      <c r="AM3633" s="75">
        <v>96378</v>
      </c>
      <c r="AN3633" s="76"/>
      <c r="AO3633" s="188">
        <v>0</v>
      </c>
      <c r="AP3633" s="188">
        <v>0</v>
      </c>
      <c r="AQ3633" s="187">
        <v>0</v>
      </c>
      <c r="AR3633" s="188">
        <v>0</v>
      </c>
      <c r="AS3633" s="187">
        <v>0</v>
      </c>
      <c r="AT3633" s="188">
        <v>0</v>
      </c>
      <c r="AU3633" s="187">
        <v>0</v>
      </c>
      <c r="AV3633" s="188">
        <v>0</v>
      </c>
      <c r="AW3633" s="187">
        <v>0</v>
      </c>
      <c r="AX3633" s="188">
        <v>0</v>
      </c>
      <c r="AY3633" s="187">
        <v>0</v>
      </c>
      <c r="AZ3633" s="188">
        <v>0</v>
      </c>
      <c r="BA3633" s="187">
        <v>0</v>
      </c>
      <c r="BB3633" s="188">
        <v>0</v>
      </c>
      <c r="BC3633" s="187">
        <v>0</v>
      </c>
      <c r="BD3633" s="75"/>
      <c r="BE3633" s="75"/>
      <c r="BF3633" s="55"/>
      <c r="BH3633" s="74"/>
      <c r="BI3633" s="194"/>
      <c r="BJ3633" s="74"/>
    </row>
    <row r="3634" spans="1:62" s="77" customFormat="1" ht="11.25" customHeight="1" x14ac:dyDescent="0.2">
      <c r="A3634" s="184" t="s">
        <v>4020</v>
      </c>
      <c r="B3634" s="185">
        <v>0</v>
      </c>
      <c r="C3634" s="828">
        <v>96377</v>
      </c>
      <c r="D3634" s="284">
        <v>1E-4</v>
      </c>
      <c r="E3634" s="91">
        <v>0</v>
      </c>
      <c r="F3634" s="186">
        <v>0</v>
      </c>
      <c r="G3634" s="186">
        <v>0</v>
      </c>
      <c r="H3634" s="186">
        <v>0</v>
      </c>
      <c r="I3634" s="187">
        <v>0</v>
      </c>
      <c r="J3634" s="186">
        <v>0</v>
      </c>
      <c r="K3634" s="186">
        <v>0</v>
      </c>
      <c r="L3634" s="186">
        <v>0</v>
      </c>
      <c r="M3634" s="186">
        <v>0</v>
      </c>
      <c r="N3634" s="188">
        <v>0</v>
      </c>
      <c r="O3634" s="189">
        <v>0</v>
      </c>
      <c r="P3634" s="186">
        <v>0</v>
      </c>
      <c r="Q3634" s="189">
        <v>0</v>
      </c>
      <c r="R3634" s="189">
        <v>0</v>
      </c>
      <c r="S3634" s="189">
        <v>1E-4</v>
      </c>
      <c r="T3634" s="188">
        <v>0</v>
      </c>
      <c r="U3634" s="187">
        <v>0</v>
      </c>
      <c r="V3634" s="189">
        <v>0</v>
      </c>
      <c r="W3634" s="189">
        <v>0</v>
      </c>
      <c r="X3634" s="188">
        <v>0</v>
      </c>
      <c r="Y3634" s="188">
        <v>0</v>
      </c>
      <c r="Z3634" s="186">
        <v>0</v>
      </c>
      <c r="AA3634" s="186">
        <v>0</v>
      </c>
      <c r="AB3634" s="186">
        <v>0</v>
      </c>
      <c r="AC3634" s="186">
        <v>0</v>
      </c>
      <c r="AD3634" s="188">
        <v>0</v>
      </c>
      <c r="AE3634" s="189">
        <v>0</v>
      </c>
      <c r="AF3634" s="189">
        <v>0</v>
      </c>
      <c r="AG3634" s="189">
        <v>0</v>
      </c>
      <c r="AH3634" s="191">
        <v>0</v>
      </c>
      <c r="AI3634" s="186">
        <v>0</v>
      </c>
      <c r="AJ3634" s="192">
        <v>7501943469693</v>
      </c>
      <c r="AK3634" s="192">
        <v>96549</v>
      </c>
      <c r="AL3634" s="90" t="s">
        <v>279</v>
      </c>
      <c r="AM3634" s="75">
        <v>96377</v>
      </c>
      <c r="AN3634" s="76"/>
      <c r="AO3634" s="188">
        <v>0</v>
      </c>
      <c r="AP3634" s="188">
        <v>0</v>
      </c>
      <c r="AQ3634" s="187">
        <v>0</v>
      </c>
      <c r="AR3634" s="188">
        <v>0</v>
      </c>
      <c r="AS3634" s="187">
        <v>0</v>
      </c>
      <c r="AT3634" s="188">
        <v>0</v>
      </c>
      <c r="AU3634" s="187">
        <v>0</v>
      </c>
      <c r="AV3634" s="188">
        <v>0</v>
      </c>
      <c r="AW3634" s="187">
        <v>0</v>
      </c>
      <c r="AX3634" s="188">
        <v>0</v>
      </c>
      <c r="AY3634" s="187">
        <v>0</v>
      </c>
      <c r="AZ3634" s="188">
        <v>0</v>
      </c>
      <c r="BA3634" s="187">
        <v>0</v>
      </c>
      <c r="BB3634" s="188">
        <v>0</v>
      </c>
      <c r="BC3634" s="187">
        <v>0</v>
      </c>
      <c r="BD3634" s="75"/>
      <c r="BE3634" s="75"/>
      <c r="BF3634" s="55"/>
      <c r="BH3634" s="74"/>
      <c r="BI3634" s="194"/>
      <c r="BJ3634" s="74"/>
    </row>
    <row r="3635" spans="1:62" s="77" customFormat="1" ht="11.25" customHeight="1" x14ac:dyDescent="0.2">
      <c r="A3635" s="184" t="s">
        <v>4021</v>
      </c>
      <c r="B3635" s="185">
        <v>0</v>
      </c>
      <c r="C3635" s="832">
        <v>96633</v>
      </c>
      <c r="D3635" s="284">
        <v>1E-4</v>
      </c>
      <c r="E3635" s="91">
        <v>0</v>
      </c>
      <c r="F3635" s="186">
        <v>0</v>
      </c>
      <c r="G3635" s="186">
        <v>0</v>
      </c>
      <c r="H3635" s="186">
        <v>0</v>
      </c>
      <c r="I3635" s="187">
        <v>0</v>
      </c>
      <c r="J3635" s="186">
        <v>0</v>
      </c>
      <c r="K3635" s="186">
        <v>0</v>
      </c>
      <c r="L3635" s="186">
        <v>0</v>
      </c>
      <c r="M3635" s="186">
        <v>0</v>
      </c>
      <c r="N3635" s="188">
        <v>0</v>
      </c>
      <c r="O3635" s="189">
        <v>0</v>
      </c>
      <c r="P3635" s="186">
        <v>0</v>
      </c>
      <c r="Q3635" s="189">
        <v>0</v>
      </c>
      <c r="R3635" s="189">
        <v>0</v>
      </c>
      <c r="S3635" s="189">
        <v>1E-4</v>
      </c>
      <c r="T3635" s="188">
        <v>0</v>
      </c>
      <c r="U3635" s="187">
        <v>0</v>
      </c>
      <c r="V3635" s="189">
        <v>0</v>
      </c>
      <c r="W3635" s="189">
        <v>0</v>
      </c>
      <c r="X3635" s="188">
        <v>0</v>
      </c>
      <c r="Y3635" s="188">
        <v>0</v>
      </c>
      <c r="Z3635" s="186">
        <v>0</v>
      </c>
      <c r="AA3635" s="186">
        <v>0</v>
      </c>
      <c r="AB3635" s="186">
        <v>0</v>
      </c>
      <c r="AC3635" s="186">
        <v>0</v>
      </c>
      <c r="AD3635" s="188">
        <v>0</v>
      </c>
      <c r="AE3635" s="189">
        <v>0</v>
      </c>
      <c r="AF3635" s="189">
        <v>0</v>
      </c>
      <c r="AG3635" s="189">
        <v>0</v>
      </c>
      <c r="AH3635" s="191">
        <v>0</v>
      </c>
      <c r="AI3635" s="186">
        <v>0</v>
      </c>
      <c r="AJ3635" s="192">
        <v>7501943469693</v>
      </c>
      <c r="AK3635" s="192">
        <v>96549</v>
      </c>
      <c r="AL3635" s="90" t="s">
        <v>279</v>
      </c>
      <c r="AM3635" s="75">
        <v>96633</v>
      </c>
      <c r="AN3635" s="76"/>
      <c r="AO3635" s="188">
        <v>0</v>
      </c>
      <c r="AP3635" s="188">
        <v>0</v>
      </c>
      <c r="AQ3635" s="187">
        <v>0</v>
      </c>
      <c r="AR3635" s="188">
        <v>0</v>
      </c>
      <c r="AS3635" s="187">
        <v>0</v>
      </c>
      <c r="AT3635" s="188">
        <v>0</v>
      </c>
      <c r="AU3635" s="187">
        <v>0</v>
      </c>
      <c r="AV3635" s="188">
        <v>0</v>
      </c>
      <c r="AW3635" s="187">
        <v>0</v>
      </c>
      <c r="AX3635" s="188">
        <v>0</v>
      </c>
      <c r="AY3635" s="187">
        <v>0</v>
      </c>
      <c r="AZ3635" s="188">
        <v>0</v>
      </c>
      <c r="BA3635" s="187">
        <v>0</v>
      </c>
      <c r="BB3635" s="188">
        <v>0</v>
      </c>
      <c r="BC3635" s="187">
        <v>0</v>
      </c>
      <c r="BD3635" s="75"/>
      <c r="BE3635" s="75"/>
      <c r="BF3635" s="55"/>
      <c r="BH3635" s="74"/>
      <c r="BI3635" s="194"/>
      <c r="BJ3635" s="74"/>
    </row>
    <row r="3636" spans="1:62" s="77" customFormat="1" ht="11.25" customHeight="1" x14ac:dyDescent="0.2">
      <c r="A3636" s="184" t="s">
        <v>4022</v>
      </c>
      <c r="B3636" s="185">
        <v>0</v>
      </c>
      <c r="C3636" s="850">
        <v>96671</v>
      </c>
      <c r="D3636" s="284">
        <v>1E-4</v>
      </c>
      <c r="E3636" s="91">
        <v>0</v>
      </c>
      <c r="F3636" s="186">
        <v>0</v>
      </c>
      <c r="G3636" s="186">
        <v>0</v>
      </c>
      <c r="H3636" s="186">
        <v>0</v>
      </c>
      <c r="I3636" s="187">
        <v>0</v>
      </c>
      <c r="J3636" s="186">
        <v>0</v>
      </c>
      <c r="K3636" s="186">
        <v>0</v>
      </c>
      <c r="L3636" s="186">
        <v>0</v>
      </c>
      <c r="M3636" s="186">
        <v>0</v>
      </c>
      <c r="N3636" s="188">
        <v>0</v>
      </c>
      <c r="O3636" s="189">
        <v>0</v>
      </c>
      <c r="P3636" s="186">
        <v>0</v>
      </c>
      <c r="Q3636" s="189">
        <v>0</v>
      </c>
      <c r="R3636" s="189">
        <v>0</v>
      </c>
      <c r="S3636" s="189">
        <v>1E-4</v>
      </c>
      <c r="T3636" s="188">
        <v>0</v>
      </c>
      <c r="U3636" s="187">
        <v>0</v>
      </c>
      <c r="V3636" s="189">
        <v>0</v>
      </c>
      <c r="W3636" s="189">
        <v>0</v>
      </c>
      <c r="X3636" s="188">
        <v>0</v>
      </c>
      <c r="Y3636" s="188">
        <v>0</v>
      </c>
      <c r="Z3636" s="186">
        <v>0</v>
      </c>
      <c r="AA3636" s="186">
        <v>0</v>
      </c>
      <c r="AB3636" s="186">
        <v>0</v>
      </c>
      <c r="AC3636" s="186">
        <v>0</v>
      </c>
      <c r="AD3636" s="188">
        <v>0</v>
      </c>
      <c r="AE3636" s="189">
        <v>0</v>
      </c>
      <c r="AF3636" s="189">
        <v>0</v>
      </c>
      <c r="AG3636" s="189">
        <v>0</v>
      </c>
      <c r="AH3636" s="191">
        <v>0</v>
      </c>
      <c r="AI3636" s="186">
        <v>0</v>
      </c>
      <c r="AJ3636" s="192">
        <v>7501943469693</v>
      </c>
      <c r="AK3636" s="192">
        <v>96633</v>
      </c>
      <c r="AL3636" s="90" t="s">
        <v>279</v>
      </c>
      <c r="AM3636" s="75">
        <v>96671</v>
      </c>
      <c r="AN3636" s="76"/>
      <c r="AO3636" s="188">
        <v>0</v>
      </c>
      <c r="AP3636" s="188">
        <v>0</v>
      </c>
      <c r="AQ3636" s="187">
        <v>0</v>
      </c>
      <c r="AR3636" s="188">
        <v>0</v>
      </c>
      <c r="AS3636" s="187">
        <v>0</v>
      </c>
      <c r="AT3636" s="188">
        <v>0</v>
      </c>
      <c r="AU3636" s="187">
        <v>0</v>
      </c>
      <c r="AV3636" s="188">
        <v>0</v>
      </c>
      <c r="AW3636" s="187">
        <v>0</v>
      </c>
      <c r="AX3636" s="188">
        <v>0</v>
      </c>
      <c r="AY3636" s="187">
        <v>0</v>
      </c>
      <c r="AZ3636" s="188">
        <v>0</v>
      </c>
      <c r="BA3636" s="187">
        <v>0</v>
      </c>
      <c r="BB3636" s="188">
        <v>0</v>
      </c>
      <c r="BC3636" s="187">
        <v>0</v>
      </c>
      <c r="BD3636" s="75"/>
      <c r="BE3636" s="75"/>
      <c r="BF3636" s="55"/>
      <c r="BH3636" s="74"/>
      <c r="BI3636" s="194"/>
      <c r="BJ3636" s="74"/>
    </row>
    <row r="3637" spans="1:62" s="77" customFormat="1" ht="11.25" customHeight="1" x14ac:dyDescent="0.2">
      <c r="A3637" s="184" t="s">
        <v>4023</v>
      </c>
      <c r="B3637" s="185">
        <v>0</v>
      </c>
      <c r="C3637" s="832">
        <v>96719</v>
      </c>
      <c r="D3637" s="284">
        <v>1E-4</v>
      </c>
      <c r="E3637" s="91">
        <v>0</v>
      </c>
      <c r="F3637" s="186">
        <v>46000</v>
      </c>
      <c r="G3637" s="186">
        <v>38000</v>
      </c>
      <c r="H3637" s="186">
        <v>0</v>
      </c>
      <c r="I3637" s="187">
        <v>0</v>
      </c>
      <c r="J3637" s="186">
        <v>0</v>
      </c>
      <c r="K3637" s="186">
        <v>0</v>
      </c>
      <c r="L3637" s="186">
        <v>0</v>
      </c>
      <c r="M3637" s="186">
        <v>0</v>
      </c>
      <c r="N3637" s="188">
        <v>0</v>
      </c>
      <c r="O3637" s="189">
        <v>0</v>
      </c>
      <c r="P3637" s="186">
        <v>0</v>
      </c>
      <c r="Q3637" s="189">
        <v>0</v>
      </c>
      <c r="R3637" s="189">
        <v>0</v>
      </c>
      <c r="S3637" s="189">
        <v>1E-4</v>
      </c>
      <c r="T3637" s="188">
        <v>0</v>
      </c>
      <c r="U3637" s="187">
        <v>0</v>
      </c>
      <c r="V3637" s="189">
        <v>0</v>
      </c>
      <c r="W3637" s="189">
        <v>0</v>
      </c>
      <c r="X3637" s="188">
        <v>0</v>
      </c>
      <c r="Y3637" s="188">
        <v>0</v>
      </c>
      <c r="Z3637" s="186">
        <v>0</v>
      </c>
      <c r="AA3637" s="186">
        <v>0</v>
      </c>
      <c r="AB3637" s="186">
        <v>0</v>
      </c>
      <c r="AC3637" s="186">
        <v>0</v>
      </c>
      <c r="AD3637" s="188">
        <v>0</v>
      </c>
      <c r="AE3637" s="189">
        <v>0</v>
      </c>
      <c r="AF3637" s="189">
        <v>0</v>
      </c>
      <c r="AG3637" s="189">
        <v>0</v>
      </c>
      <c r="AH3637" s="191">
        <v>0</v>
      </c>
      <c r="AI3637" s="186">
        <v>0</v>
      </c>
      <c r="AJ3637" s="192">
        <v>7506425608867</v>
      </c>
      <c r="AK3637" s="192" t="s">
        <v>501</v>
      </c>
      <c r="AL3637" s="90" t="s">
        <v>279</v>
      </c>
      <c r="AM3637" s="75">
        <v>96719</v>
      </c>
      <c r="AN3637" s="76"/>
      <c r="AO3637" s="188">
        <v>0</v>
      </c>
      <c r="AP3637" s="188">
        <v>0</v>
      </c>
      <c r="AQ3637" s="187">
        <v>0</v>
      </c>
      <c r="AR3637" s="188">
        <v>0</v>
      </c>
      <c r="AS3637" s="187">
        <v>0</v>
      </c>
      <c r="AT3637" s="188">
        <v>0</v>
      </c>
      <c r="AU3637" s="187">
        <v>0</v>
      </c>
      <c r="AV3637" s="188">
        <v>0</v>
      </c>
      <c r="AW3637" s="187">
        <v>0</v>
      </c>
      <c r="AX3637" s="188">
        <v>0</v>
      </c>
      <c r="AY3637" s="187">
        <v>0</v>
      </c>
      <c r="AZ3637" s="188">
        <v>0</v>
      </c>
      <c r="BA3637" s="187">
        <v>0</v>
      </c>
      <c r="BB3637" s="188">
        <v>0</v>
      </c>
      <c r="BC3637" s="187">
        <v>0</v>
      </c>
      <c r="BD3637" s="75"/>
      <c r="BE3637" s="75"/>
      <c r="BF3637" s="55"/>
      <c r="BH3637" s="74"/>
      <c r="BI3637" s="194"/>
      <c r="BJ3637" s="74"/>
    </row>
    <row r="3638" spans="1:62" s="77" customFormat="1" ht="11.25" customHeight="1" x14ac:dyDescent="0.2">
      <c r="A3638" s="184" t="s">
        <v>4024</v>
      </c>
      <c r="B3638" s="185">
        <v>0</v>
      </c>
      <c r="C3638" s="850">
        <v>96718</v>
      </c>
      <c r="D3638" s="284">
        <v>69.12</v>
      </c>
      <c r="E3638" s="91">
        <v>6.354063732817529E-2</v>
      </c>
      <c r="F3638" s="186">
        <v>46000</v>
      </c>
      <c r="G3638" s="186">
        <v>48000</v>
      </c>
      <c r="H3638" s="186">
        <v>8553.6</v>
      </c>
      <c r="I3638" s="187">
        <v>17.82</v>
      </c>
      <c r="J3638" s="186">
        <v>35146.232000000004</v>
      </c>
      <c r="K3638" s="186">
        <v>32634.233573866295</v>
      </c>
      <c r="L3638" s="186">
        <v>5861.76</v>
      </c>
      <c r="M3638" s="186">
        <v>17.961996829899924</v>
      </c>
      <c r="N3638" s="188">
        <v>1580.1599999999999</v>
      </c>
      <c r="O3638" s="189">
        <v>165.12</v>
      </c>
      <c r="P3638" s="186">
        <v>2404.7999999999997</v>
      </c>
      <c r="Q3638" s="189">
        <v>23.520472977017846</v>
      </c>
      <c r="R3638" s="189">
        <v>2.3566907542179774</v>
      </c>
      <c r="S3638" s="189">
        <v>2760.9600000000009</v>
      </c>
      <c r="T3638" s="188">
        <v>4056.9599999999996</v>
      </c>
      <c r="U3638" s="187">
        <v>3.729482407623177</v>
      </c>
      <c r="V3638" s="189">
        <v>1468.8</v>
      </c>
      <c r="W3638" s="189">
        <v>659.52</v>
      </c>
      <c r="X3638" s="188">
        <v>1928.6399999999999</v>
      </c>
      <c r="Y3638" s="188">
        <v>0</v>
      </c>
      <c r="Z3638" s="186">
        <v>1762.56</v>
      </c>
      <c r="AA3638" s="186">
        <v>1443.84</v>
      </c>
      <c r="AB3638" s="186">
        <v>0</v>
      </c>
      <c r="AC3638" s="186">
        <v>0</v>
      </c>
      <c r="AD3638" s="188">
        <v>115.19999999999982</v>
      </c>
      <c r="AE3638" s="189">
        <v>806.39</v>
      </c>
      <c r="AF3638" s="189">
        <v>806.39</v>
      </c>
      <c r="AG3638" s="189">
        <v>26.878</v>
      </c>
      <c r="AH3638" s="191">
        <v>0</v>
      </c>
      <c r="AI3638" s="186">
        <v>28260.764999999999</v>
      </c>
      <c r="AJ3638" s="192">
        <v>7506425608867</v>
      </c>
      <c r="AK3638" s="192" t="s">
        <v>262</v>
      </c>
      <c r="AL3638" s="90" t="s">
        <v>279</v>
      </c>
      <c r="AM3638" s="75">
        <v>96718</v>
      </c>
      <c r="AN3638" s="76"/>
      <c r="AO3638" s="188">
        <v>28936.960000000003</v>
      </c>
      <c r="AP3638" s="188">
        <v>28365.120000000003</v>
      </c>
      <c r="AQ3638" s="187">
        <v>108.11550048403066</v>
      </c>
      <c r="AR3638" s="188">
        <v>33960</v>
      </c>
      <c r="AS3638" s="187">
        <v>142.64882229031505</v>
      </c>
      <c r="AT3638" s="188">
        <v>24485.759999999995</v>
      </c>
      <c r="AU3638" s="187">
        <v>100.66837036308269</v>
      </c>
      <c r="AV3638" s="188">
        <v>29103.360000000001</v>
      </c>
      <c r="AW3638" s="187">
        <v>116.40878830481934</v>
      </c>
      <c r="AX3638" s="188">
        <v>28887.360000000001</v>
      </c>
      <c r="AY3638" s="187">
        <v>96.291200000000003</v>
      </c>
      <c r="AZ3638" s="188">
        <v>20876.16</v>
      </c>
      <c r="BA3638" s="187">
        <v>88.718094144664178</v>
      </c>
      <c r="BB3638" s="188">
        <v>21851.520000000004</v>
      </c>
      <c r="BC3638" s="187">
        <v>118.86445851121512</v>
      </c>
      <c r="BD3638" s="75"/>
      <c r="BE3638" s="75"/>
      <c r="BF3638" s="55"/>
      <c r="BH3638" s="74"/>
      <c r="BI3638" s="194"/>
      <c r="BJ3638" s="74"/>
    </row>
    <row r="3639" spans="1:62" s="77" customFormat="1" ht="11.25" customHeight="1" x14ac:dyDescent="0.2">
      <c r="A3639" s="184" t="s">
        <v>314</v>
      </c>
      <c r="B3639" s="185">
        <v>0</v>
      </c>
      <c r="C3639" s="829">
        <v>96614</v>
      </c>
      <c r="D3639" s="284">
        <v>1E-4</v>
      </c>
      <c r="E3639" s="91">
        <v>0</v>
      </c>
      <c r="F3639" s="186">
        <v>0</v>
      </c>
      <c r="G3639" s="186">
        <v>0</v>
      </c>
      <c r="H3639" s="186">
        <v>0</v>
      </c>
      <c r="I3639" s="187">
        <v>0</v>
      </c>
      <c r="J3639" s="186">
        <v>0</v>
      </c>
      <c r="K3639" s="186">
        <v>0</v>
      </c>
      <c r="L3639" s="186">
        <v>0</v>
      </c>
      <c r="M3639" s="186">
        <v>0</v>
      </c>
      <c r="N3639" s="188">
        <v>0</v>
      </c>
      <c r="O3639" s="189">
        <v>0</v>
      </c>
      <c r="P3639" s="186">
        <v>0</v>
      </c>
      <c r="Q3639" s="189">
        <v>0</v>
      </c>
      <c r="R3639" s="189">
        <v>0</v>
      </c>
      <c r="S3639" s="189">
        <v>1E-4</v>
      </c>
      <c r="T3639" s="521">
        <v>0</v>
      </c>
      <c r="U3639" s="187">
        <v>0</v>
      </c>
      <c r="V3639" s="189">
        <v>0</v>
      </c>
      <c r="W3639" s="189">
        <v>0</v>
      </c>
      <c r="X3639" s="188">
        <v>0</v>
      </c>
      <c r="Y3639" s="188">
        <v>0</v>
      </c>
      <c r="Z3639" s="186">
        <v>0</v>
      </c>
      <c r="AA3639" s="186">
        <v>0</v>
      </c>
      <c r="AB3639" s="186">
        <v>0</v>
      </c>
      <c r="AC3639" s="186">
        <v>0</v>
      </c>
      <c r="AD3639" s="188">
        <v>0</v>
      </c>
      <c r="AE3639" s="189">
        <v>0</v>
      </c>
      <c r="AF3639" s="189">
        <v>0</v>
      </c>
      <c r="AG3639" s="189">
        <v>0</v>
      </c>
      <c r="AH3639" s="191">
        <v>0</v>
      </c>
      <c r="AI3639" s="186">
        <v>0</v>
      </c>
      <c r="AJ3639" s="192">
        <v>7506425601073</v>
      </c>
      <c r="AK3639" s="192" t="s">
        <v>262</v>
      </c>
      <c r="AL3639" s="90" t="s">
        <v>278</v>
      </c>
      <c r="AM3639" s="75">
        <v>96614</v>
      </c>
      <c r="AN3639" s="76"/>
      <c r="AO3639" s="188">
        <v>0</v>
      </c>
      <c r="AP3639" s="188">
        <v>0</v>
      </c>
      <c r="AQ3639" s="187">
        <v>0</v>
      </c>
      <c r="AR3639" s="188">
        <v>0</v>
      </c>
      <c r="AS3639" s="187">
        <v>0</v>
      </c>
      <c r="AT3639" s="188">
        <v>0</v>
      </c>
      <c r="AU3639" s="187">
        <v>0</v>
      </c>
      <c r="AV3639" s="188">
        <v>0</v>
      </c>
      <c r="AW3639" s="187">
        <v>0</v>
      </c>
      <c r="AX3639" s="188">
        <v>0</v>
      </c>
      <c r="AY3639" s="187">
        <v>0</v>
      </c>
      <c r="AZ3639" s="188">
        <v>0</v>
      </c>
      <c r="BA3639" s="187">
        <v>0</v>
      </c>
      <c r="BB3639" s="188">
        <v>0</v>
      </c>
      <c r="BC3639" s="187">
        <v>0</v>
      </c>
      <c r="BD3639" s="75"/>
      <c r="BE3639" s="75"/>
      <c r="BF3639" s="55"/>
      <c r="BH3639" s="74"/>
      <c r="BI3639" s="194"/>
      <c r="BJ3639" s="74"/>
    </row>
    <row r="3640" spans="1:62" s="77" customFormat="1" ht="11.25" customHeight="1" x14ac:dyDescent="0.2">
      <c r="A3640" s="184" t="s">
        <v>4025</v>
      </c>
      <c r="B3640" s="185">
        <v>0</v>
      </c>
      <c r="C3640" s="829">
        <v>96737</v>
      </c>
      <c r="D3640" s="284">
        <v>1E-4</v>
      </c>
      <c r="E3640" s="91">
        <v>0</v>
      </c>
      <c r="F3640" s="186">
        <v>0</v>
      </c>
      <c r="G3640" s="186">
        <v>0</v>
      </c>
      <c r="H3640" s="186">
        <v>0</v>
      </c>
      <c r="I3640" s="187">
        <v>0</v>
      </c>
      <c r="J3640" s="186">
        <v>0</v>
      </c>
      <c r="K3640" s="186">
        <v>0</v>
      </c>
      <c r="L3640" s="186">
        <v>0</v>
      </c>
      <c r="M3640" s="186">
        <v>0</v>
      </c>
      <c r="N3640" s="188">
        <v>0</v>
      </c>
      <c r="O3640" s="189">
        <v>0</v>
      </c>
      <c r="P3640" s="186">
        <v>0</v>
      </c>
      <c r="Q3640" s="189">
        <v>0</v>
      </c>
      <c r="R3640" s="189">
        <v>0</v>
      </c>
      <c r="S3640" s="189">
        <v>1E-4</v>
      </c>
      <c r="T3640" s="188">
        <v>0</v>
      </c>
      <c r="U3640" s="187">
        <v>0</v>
      </c>
      <c r="V3640" s="189">
        <v>0</v>
      </c>
      <c r="W3640" s="189">
        <v>0</v>
      </c>
      <c r="X3640" s="188">
        <v>0</v>
      </c>
      <c r="Y3640" s="188">
        <v>0</v>
      </c>
      <c r="Z3640" s="186">
        <v>0</v>
      </c>
      <c r="AA3640" s="186">
        <v>0</v>
      </c>
      <c r="AB3640" s="186">
        <v>0</v>
      </c>
      <c r="AC3640" s="186">
        <v>0</v>
      </c>
      <c r="AD3640" s="188">
        <v>0</v>
      </c>
      <c r="AE3640" s="189">
        <v>0</v>
      </c>
      <c r="AF3640" s="189">
        <v>0</v>
      </c>
      <c r="AG3640" s="189">
        <v>0</v>
      </c>
      <c r="AH3640" s="191">
        <v>0</v>
      </c>
      <c r="AI3640" s="186">
        <v>0</v>
      </c>
      <c r="AJ3640" s="192">
        <v>7506425613304</v>
      </c>
      <c r="AK3640" s="192">
        <v>96737</v>
      </c>
      <c r="AL3640" s="90" t="s">
        <v>278</v>
      </c>
      <c r="AM3640" s="75">
        <v>96737</v>
      </c>
      <c r="AN3640" s="76"/>
      <c r="AO3640" s="188">
        <v>0</v>
      </c>
      <c r="AP3640" s="188">
        <v>0</v>
      </c>
      <c r="AQ3640" s="187">
        <v>0</v>
      </c>
      <c r="AR3640" s="188">
        <v>0</v>
      </c>
      <c r="AS3640" s="187">
        <v>0</v>
      </c>
      <c r="AT3640" s="188">
        <v>0</v>
      </c>
      <c r="AU3640" s="187">
        <v>0</v>
      </c>
      <c r="AV3640" s="188">
        <v>0</v>
      </c>
      <c r="AW3640" s="187">
        <v>0</v>
      </c>
      <c r="AX3640" s="188">
        <v>0</v>
      </c>
      <c r="AY3640" s="187">
        <v>0</v>
      </c>
      <c r="AZ3640" s="188">
        <v>0</v>
      </c>
      <c r="BA3640" s="187">
        <v>0</v>
      </c>
      <c r="BB3640" s="188">
        <v>0</v>
      </c>
      <c r="BC3640" s="187">
        <v>0</v>
      </c>
      <c r="BD3640" s="75"/>
      <c r="BE3640" s="75"/>
      <c r="BF3640" s="55"/>
      <c r="BH3640" s="74"/>
      <c r="BI3640" s="194"/>
      <c r="BJ3640" s="74"/>
    </row>
    <row r="3641" spans="1:62" s="77" customFormat="1" ht="11.25" customHeight="1" x14ac:dyDescent="0.2">
      <c r="A3641" s="184" t="s">
        <v>315</v>
      </c>
      <c r="B3641" s="185">
        <v>0</v>
      </c>
      <c r="C3641" s="829">
        <v>96616</v>
      </c>
      <c r="D3641" s="284">
        <v>1E-4</v>
      </c>
      <c r="E3641" s="91">
        <v>0</v>
      </c>
      <c r="F3641" s="186">
        <v>0</v>
      </c>
      <c r="G3641" s="186">
        <v>0</v>
      </c>
      <c r="H3641" s="186">
        <v>0</v>
      </c>
      <c r="I3641" s="187">
        <v>0</v>
      </c>
      <c r="J3641" s="186">
        <v>0</v>
      </c>
      <c r="K3641" s="186">
        <v>0</v>
      </c>
      <c r="L3641" s="186">
        <v>0</v>
      </c>
      <c r="M3641" s="186">
        <v>0</v>
      </c>
      <c r="N3641" s="188">
        <v>0</v>
      </c>
      <c r="O3641" s="189">
        <v>0</v>
      </c>
      <c r="P3641" s="186">
        <v>0</v>
      </c>
      <c r="Q3641" s="189">
        <v>0</v>
      </c>
      <c r="R3641" s="189">
        <v>0</v>
      </c>
      <c r="S3641" s="189">
        <v>1E-4</v>
      </c>
      <c r="T3641" s="188">
        <v>0</v>
      </c>
      <c r="U3641" s="187">
        <v>0</v>
      </c>
      <c r="V3641" s="189">
        <v>0</v>
      </c>
      <c r="W3641" s="189">
        <v>0</v>
      </c>
      <c r="X3641" s="188">
        <v>0</v>
      </c>
      <c r="Y3641" s="188">
        <v>0</v>
      </c>
      <c r="Z3641" s="186">
        <v>0</v>
      </c>
      <c r="AA3641" s="186">
        <v>0</v>
      </c>
      <c r="AB3641" s="186">
        <v>0</v>
      </c>
      <c r="AC3641" s="186">
        <v>0</v>
      </c>
      <c r="AD3641" s="188">
        <v>0</v>
      </c>
      <c r="AE3641" s="189">
        <v>0</v>
      </c>
      <c r="AF3641" s="189">
        <v>0</v>
      </c>
      <c r="AG3641" s="189">
        <v>0</v>
      </c>
      <c r="AH3641" s="191">
        <v>0</v>
      </c>
      <c r="AI3641" s="186">
        <v>0</v>
      </c>
      <c r="AJ3641" s="192">
        <v>7506425601103</v>
      </c>
      <c r="AK3641" s="192" t="s">
        <v>262</v>
      </c>
      <c r="AL3641" s="90" t="s">
        <v>278</v>
      </c>
      <c r="AM3641" s="75">
        <v>96616</v>
      </c>
      <c r="AN3641" s="76"/>
      <c r="AO3641" s="188">
        <v>0</v>
      </c>
      <c r="AP3641" s="188">
        <v>0</v>
      </c>
      <c r="AQ3641" s="187">
        <v>0</v>
      </c>
      <c r="AR3641" s="188">
        <v>0</v>
      </c>
      <c r="AS3641" s="187">
        <v>0</v>
      </c>
      <c r="AT3641" s="188">
        <v>0</v>
      </c>
      <c r="AU3641" s="187">
        <v>0</v>
      </c>
      <c r="AV3641" s="188">
        <v>0</v>
      </c>
      <c r="AW3641" s="187">
        <v>0</v>
      </c>
      <c r="AX3641" s="188">
        <v>0</v>
      </c>
      <c r="AY3641" s="187">
        <v>0</v>
      </c>
      <c r="AZ3641" s="188">
        <v>0</v>
      </c>
      <c r="BA3641" s="187">
        <v>0</v>
      </c>
      <c r="BB3641" s="188">
        <v>0</v>
      </c>
      <c r="BC3641" s="187">
        <v>0</v>
      </c>
      <c r="BD3641" s="75"/>
      <c r="BE3641" s="75"/>
      <c r="BF3641" s="55"/>
      <c r="BH3641" s="74"/>
      <c r="BI3641" s="194"/>
      <c r="BJ3641" s="74"/>
    </row>
    <row r="3642" spans="1:62" s="77" customFormat="1" ht="11.25" customHeight="1" x14ac:dyDescent="0.2">
      <c r="A3642" s="184" t="s">
        <v>4026</v>
      </c>
      <c r="B3642" s="185">
        <v>0</v>
      </c>
      <c r="C3642" s="829">
        <v>96685</v>
      </c>
      <c r="D3642" s="284">
        <v>1E-4</v>
      </c>
      <c r="E3642" s="91">
        <v>0</v>
      </c>
      <c r="F3642" s="186">
        <v>0</v>
      </c>
      <c r="G3642" s="186">
        <v>0</v>
      </c>
      <c r="H3642" s="186">
        <v>0</v>
      </c>
      <c r="I3642" s="187">
        <v>0</v>
      </c>
      <c r="J3642" s="186">
        <v>0</v>
      </c>
      <c r="K3642" s="186">
        <v>0</v>
      </c>
      <c r="L3642" s="186">
        <v>0</v>
      </c>
      <c r="M3642" s="186">
        <v>0</v>
      </c>
      <c r="N3642" s="188">
        <v>0</v>
      </c>
      <c r="O3642" s="189">
        <v>0</v>
      </c>
      <c r="P3642" s="186">
        <v>0</v>
      </c>
      <c r="Q3642" s="189">
        <v>0</v>
      </c>
      <c r="R3642" s="189">
        <v>0</v>
      </c>
      <c r="S3642" s="189">
        <v>1E-4</v>
      </c>
      <c r="T3642" s="188">
        <v>0</v>
      </c>
      <c r="U3642" s="187">
        <v>0</v>
      </c>
      <c r="V3642" s="189">
        <v>0</v>
      </c>
      <c r="W3642" s="189">
        <v>0</v>
      </c>
      <c r="X3642" s="188">
        <v>0</v>
      </c>
      <c r="Y3642" s="188">
        <v>0</v>
      </c>
      <c r="Z3642" s="186">
        <v>0</v>
      </c>
      <c r="AA3642" s="186">
        <v>0</v>
      </c>
      <c r="AB3642" s="186">
        <v>0</v>
      </c>
      <c r="AC3642" s="186">
        <v>0</v>
      </c>
      <c r="AD3642" s="188">
        <v>0</v>
      </c>
      <c r="AE3642" s="189">
        <v>0</v>
      </c>
      <c r="AF3642" s="189">
        <v>0</v>
      </c>
      <c r="AG3642" s="189">
        <v>0</v>
      </c>
      <c r="AH3642" s="191">
        <v>0</v>
      </c>
      <c r="AI3642" s="186">
        <v>0</v>
      </c>
      <c r="AJ3642" s="192">
        <v>7506425605361</v>
      </c>
      <c r="AK3642" s="192" t="s">
        <v>262</v>
      </c>
      <c r="AL3642" s="90" t="s">
        <v>278</v>
      </c>
      <c r="AM3642" s="75">
        <v>96685</v>
      </c>
      <c r="AN3642" s="76"/>
      <c r="AO3642" s="188">
        <v>0</v>
      </c>
      <c r="AP3642" s="188">
        <v>0</v>
      </c>
      <c r="AQ3642" s="187">
        <v>0</v>
      </c>
      <c r="AR3642" s="188">
        <v>0</v>
      </c>
      <c r="AS3642" s="187">
        <v>0</v>
      </c>
      <c r="AT3642" s="188">
        <v>0</v>
      </c>
      <c r="AU3642" s="187">
        <v>0</v>
      </c>
      <c r="AV3642" s="188">
        <v>0</v>
      </c>
      <c r="AW3642" s="187">
        <v>0</v>
      </c>
      <c r="AX3642" s="188">
        <v>0</v>
      </c>
      <c r="AY3642" s="187">
        <v>0</v>
      </c>
      <c r="AZ3642" s="188">
        <v>0</v>
      </c>
      <c r="BA3642" s="187">
        <v>0</v>
      </c>
      <c r="BB3642" s="188">
        <v>0</v>
      </c>
      <c r="BC3642" s="187">
        <v>0</v>
      </c>
      <c r="BD3642" s="75"/>
      <c r="BE3642" s="75"/>
      <c r="BF3642" s="55"/>
      <c r="BH3642" s="74"/>
      <c r="BI3642" s="194"/>
      <c r="BJ3642" s="74"/>
    </row>
    <row r="3643" spans="1:62" ht="11.25" customHeight="1" x14ac:dyDescent="0.2">
      <c r="A3643" s="149" t="s">
        <v>46</v>
      </c>
      <c r="B3643" s="169">
        <v>0</v>
      </c>
      <c r="C3643" s="871"/>
      <c r="D3643" s="379">
        <v>47644.582499999975</v>
      </c>
      <c r="E3643" s="220">
        <v>12.956993375814468</v>
      </c>
      <c r="F3643" s="221">
        <v>124000</v>
      </c>
      <c r="G3643" s="221">
        <v>111000</v>
      </c>
      <c r="H3643" s="221">
        <v>8553.6</v>
      </c>
      <c r="I3643" s="222">
        <v>7.7059459459459472</v>
      </c>
      <c r="J3643" s="223">
        <v>133695.75599999999</v>
      </c>
      <c r="K3643" s="221">
        <v>110313.97744387224</v>
      </c>
      <c r="L3643" s="221">
        <v>13007.76</v>
      </c>
      <c r="M3643" s="221">
        <v>11.791579182808769</v>
      </c>
      <c r="N3643" s="223">
        <v>1937.2799999999997</v>
      </c>
      <c r="O3643" s="223">
        <v>18824.16</v>
      </c>
      <c r="P3643" s="223">
        <v>21903.360000000001</v>
      </c>
      <c r="Q3643" s="224">
        <v>141.50658772143311</v>
      </c>
      <c r="R3643" s="224">
        <v>52.446575785636199</v>
      </c>
      <c r="S3643" s="224">
        <v>43190.422299999969</v>
      </c>
      <c r="T3643" s="223">
        <v>44486.9</v>
      </c>
      <c r="U3643" s="221">
        <v>72.931204455218449</v>
      </c>
      <c r="V3643" s="223">
        <v>2831.8999999999996</v>
      </c>
      <c r="W3643" s="223">
        <v>1141.92</v>
      </c>
      <c r="X3643" s="223">
        <v>40513.08</v>
      </c>
      <c r="Y3643" s="223">
        <v>5470.08</v>
      </c>
      <c r="Z3643" s="221">
        <v>1762.56</v>
      </c>
      <c r="AA3643" s="221">
        <v>1443.84</v>
      </c>
      <c r="AB3643" s="221">
        <v>0</v>
      </c>
      <c r="AC3643" s="222">
        <v>0</v>
      </c>
      <c r="AD3643" s="223">
        <v>544.31999999999925</v>
      </c>
      <c r="AE3643" s="223">
        <v>943.18700000000001</v>
      </c>
      <c r="AF3643" s="223">
        <v>943.18700000000001</v>
      </c>
      <c r="AG3643" s="223">
        <v>107.51600000000001</v>
      </c>
      <c r="AH3643" s="224">
        <v>0</v>
      </c>
      <c r="AI3643" s="225">
        <v>108726.909</v>
      </c>
      <c r="AJ3643" s="192">
        <v>0</v>
      </c>
      <c r="AK3643" s="192">
        <v>0</v>
      </c>
      <c r="AM3643" s="75">
        <v>0</v>
      </c>
      <c r="AN3643" s="76"/>
      <c r="AO3643" s="223">
        <v>0</v>
      </c>
      <c r="AP3643" s="223">
        <v>0</v>
      </c>
      <c r="AQ3643" s="222">
        <v>0</v>
      </c>
      <c r="AR3643" s="223">
        <v>0</v>
      </c>
      <c r="AS3643" s="222">
        <v>0</v>
      </c>
      <c r="AT3643" s="223">
        <v>0</v>
      </c>
      <c r="AU3643" s="222">
        <v>0</v>
      </c>
      <c r="AV3643" s="223">
        <v>0</v>
      </c>
      <c r="AW3643" s="222">
        <v>0</v>
      </c>
      <c r="AX3643" s="223">
        <v>0</v>
      </c>
      <c r="AY3643" s="222">
        <v>0</v>
      </c>
      <c r="AZ3643" s="223">
        <v>0</v>
      </c>
      <c r="BA3643" s="222">
        <v>0</v>
      </c>
      <c r="BB3643" s="223">
        <v>0</v>
      </c>
      <c r="BC3643" s="222">
        <v>0</v>
      </c>
      <c r="BD3643" s="75"/>
      <c r="BE3643" s="75"/>
      <c r="BF3643" s="75"/>
      <c r="BH3643" s="74"/>
      <c r="BI3643" s="194"/>
      <c r="BJ3643" s="74"/>
    </row>
    <row r="3644" spans="1:62" ht="11.25" customHeight="1" x14ac:dyDescent="0.3">
      <c r="A3644" s="184" t="s">
        <v>4003</v>
      </c>
      <c r="B3644" s="185">
        <v>0</v>
      </c>
      <c r="C3644" s="828">
        <v>96542</v>
      </c>
      <c r="D3644" s="284">
        <v>1E-4</v>
      </c>
      <c r="E3644" s="91">
        <v>0</v>
      </c>
      <c r="F3644" s="186">
        <v>0</v>
      </c>
      <c r="G3644" s="186"/>
      <c r="H3644" s="186">
        <v>0</v>
      </c>
      <c r="I3644" s="187">
        <v>0</v>
      </c>
      <c r="J3644" s="186">
        <v>0</v>
      </c>
      <c r="K3644" s="186">
        <v>0</v>
      </c>
      <c r="L3644" s="186">
        <v>0</v>
      </c>
      <c r="M3644" s="186">
        <v>0</v>
      </c>
      <c r="N3644" s="188">
        <v>0</v>
      </c>
      <c r="O3644" s="189">
        <v>0</v>
      </c>
      <c r="P3644" s="186">
        <v>0</v>
      </c>
      <c r="Q3644" s="189">
        <v>0</v>
      </c>
      <c r="R3644" s="189">
        <v>0</v>
      </c>
      <c r="S3644" s="189">
        <v>1E-4</v>
      </c>
      <c r="T3644" s="188">
        <v>0</v>
      </c>
      <c r="U3644" s="187">
        <v>0</v>
      </c>
      <c r="V3644" s="189">
        <v>0</v>
      </c>
      <c r="W3644" s="189">
        <v>0</v>
      </c>
      <c r="X3644" s="188">
        <v>0</v>
      </c>
      <c r="Y3644" s="188">
        <v>0</v>
      </c>
      <c r="Z3644" s="186">
        <v>0</v>
      </c>
      <c r="AA3644" s="186">
        <v>0</v>
      </c>
      <c r="AB3644" s="186">
        <v>0</v>
      </c>
      <c r="AC3644" s="186">
        <v>0</v>
      </c>
      <c r="AD3644" s="188">
        <v>0</v>
      </c>
      <c r="AE3644" s="189">
        <v>0</v>
      </c>
      <c r="AF3644" s="189">
        <v>0</v>
      </c>
      <c r="AG3644" s="189">
        <v>0</v>
      </c>
      <c r="AH3644" s="191">
        <v>0</v>
      </c>
      <c r="AI3644" s="186">
        <v>0</v>
      </c>
      <c r="AJ3644" s="192">
        <v>7501017378685</v>
      </c>
      <c r="AK3644" s="192">
        <v>96127</v>
      </c>
      <c r="AL3644" s="90" t="s">
        <v>278</v>
      </c>
      <c r="AM3644" s="75">
        <v>96542</v>
      </c>
      <c r="AO3644" s="188">
        <v>0</v>
      </c>
      <c r="AP3644" s="188">
        <v>0</v>
      </c>
      <c r="AQ3644" s="187">
        <v>0</v>
      </c>
      <c r="AR3644" s="188">
        <v>0</v>
      </c>
      <c r="AS3644" s="187">
        <v>0</v>
      </c>
      <c r="AT3644" s="188">
        <v>0</v>
      </c>
      <c r="AU3644" s="187">
        <v>0</v>
      </c>
      <c r="AV3644" s="188">
        <v>0</v>
      </c>
      <c r="AW3644" s="187">
        <v>0</v>
      </c>
      <c r="AX3644" s="188">
        <v>0</v>
      </c>
      <c r="AY3644" s="187">
        <v>0</v>
      </c>
      <c r="AZ3644" s="188">
        <v>0</v>
      </c>
      <c r="BA3644" s="187">
        <v>0</v>
      </c>
      <c r="BB3644" s="188">
        <v>0</v>
      </c>
      <c r="BC3644" s="187">
        <v>0</v>
      </c>
      <c r="BD3644" s="75"/>
      <c r="BE3644" s="75"/>
      <c r="BH3644" s="74"/>
      <c r="BI3644" s="194"/>
      <c r="BJ3644" s="74"/>
    </row>
    <row r="3645" spans="1:62" ht="11.25" customHeight="1" x14ac:dyDescent="0.3">
      <c r="A3645" s="184" t="s">
        <v>4027</v>
      </c>
      <c r="B3645" s="185">
        <v>0</v>
      </c>
      <c r="C3645" s="858">
        <v>96544</v>
      </c>
      <c r="D3645" s="284">
        <v>1E-4</v>
      </c>
      <c r="E3645" s="91">
        <v>0</v>
      </c>
      <c r="F3645" s="186">
        <v>0</v>
      </c>
      <c r="G3645" s="186">
        <v>0</v>
      </c>
      <c r="H3645" s="186">
        <v>0</v>
      </c>
      <c r="I3645" s="187">
        <v>0</v>
      </c>
      <c r="J3645" s="186">
        <v>0</v>
      </c>
      <c r="K3645" s="186">
        <v>0</v>
      </c>
      <c r="L3645" s="186">
        <v>0</v>
      </c>
      <c r="M3645" s="186">
        <v>0</v>
      </c>
      <c r="N3645" s="188">
        <v>0</v>
      </c>
      <c r="O3645" s="189">
        <v>0</v>
      </c>
      <c r="P3645" s="186">
        <v>0</v>
      </c>
      <c r="Q3645" s="189">
        <v>0</v>
      </c>
      <c r="R3645" s="189">
        <v>0</v>
      </c>
      <c r="S3645" s="189">
        <v>1E-4</v>
      </c>
      <c r="T3645" s="188">
        <v>0</v>
      </c>
      <c r="U3645" s="187">
        <v>0</v>
      </c>
      <c r="V3645" s="189">
        <v>0</v>
      </c>
      <c r="W3645" s="189">
        <v>0</v>
      </c>
      <c r="X3645" s="188">
        <v>0</v>
      </c>
      <c r="Y3645" s="188">
        <v>0</v>
      </c>
      <c r="Z3645" s="186">
        <v>0</v>
      </c>
      <c r="AA3645" s="186">
        <v>0</v>
      </c>
      <c r="AB3645" s="186">
        <v>0</v>
      </c>
      <c r="AC3645" s="186">
        <v>0</v>
      </c>
      <c r="AD3645" s="188">
        <v>0</v>
      </c>
      <c r="AE3645" s="189">
        <v>0</v>
      </c>
      <c r="AF3645" s="189">
        <v>0</v>
      </c>
      <c r="AG3645" s="189">
        <v>0</v>
      </c>
      <c r="AH3645" s="191">
        <v>0</v>
      </c>
      <c r="AI3645" s="186">
        <v>0</v>
      </c>
      <c r="AJ3645" s="192">
        <v>7501943413092</v>
      </c>
      <c r="AK3645" s="192" t="s">
        <v>262</v>
      </c>
      <c r="AL3645" s="90" t="s">
        <v>278</v>
      </c>
      <c r="AM3645" s="75">
        <v>96544</v>
      </c>
      <c r="AO3645" s="188">
        <v>0</v>
      </c>
      <c r="AP3645" s="188">
        <v>0</v>
      </c>
      <c r="AQ3645" s="187">
        <v>0</v>
      </c>
      <c r="AR3645" s="188">
        <v>0</v>
      </c>
      <c r="AS3645" s="187">
        <v>0</v>
      </c>
      <c r="AT3645" s="188">
        <v>0</v>
      </c>
      <c r="AU3645" s="187">
        <v>0</v>
      </c>
      <c r="AV3645" s="188">
        <v>0</v>
      </c>
      <c r="AW3645" s="187">
        <v>0</v>
      </c>
      <c r="AX3645" s="188">
        <v>0</v>
      </c>
      <c r="AY3645" s="187">
        <v>0</v>
      </c>
      <c r="AZ3645" s="188">
        <v>0</v>
      </c>
      <c r="BA3645" s="187">
        <v>0</v>
      </c>
      <c r="BB3645" s="188">
        <v>0</v>
      </c>
      <c r="BC3645" s="187">
        <v>0</v>
      </c>
      <c r="BD3645" s="75"/>
      <c r="BE3645" s="75"/>
      <c r="BH3645" s="74"/>
      <c r="BI3645" s="194"/>
      <c r="BJ3645" s="74"/>
    </row>
    <row r="3646" spans="1:62" ht="11.25" customHeight="1" x14ac:dyDescent="0.3">
      <c r="A3646" s="184" t="s">
        <v>4028</v>
      </c>
      <c r="B3646" s="185">
        <v>0</v>
      </c>
      <c r="C3646" s="829">
        <v>96569</v>
      </c>
      <c r="D3646" s="284">
        <v>1E-4</v>
      </c>
      <c r="E3646" s="91">
        <v>0</v>
      </c>
      <c r="F3646" s="186">
        <v>0</v>
      </c>
      <c r="G3646" s="186">
        <v>0</v>
      </c>
      <c r="H3646" s="186">
        <v>0</v>
      </c>
      <c r="I3646" s="187">
        <v>0</v>
      </c>
      <c r="J3646" s="186">
        <v>0</v>
      </c>
      <c r="K3646" s="186">
        <v>0</v>
      </c>
      <c r="L3646" s="186">
        <v>0</v>
      </c>
      <c r="M3646" s="186">
        <v>0</v>
      </c>
      <c r="N3646" s="188">
        <v>0</v>
      </c>
      <c r="O3646" s="189">
        <v>0</v>
      </c>
      <c r="P3646" s="186">
        <v>0</v>
      </c>
      <c r="Q3646" s="189">
        <v>0</v>
      </c>
      <c r="R3646" s="189">
        <v>0</v>
      </c>
      <c r="S3646" s="189">
        <v>1E-4</v>
      </c>
      <c r="T3646" s="188">
        <v>0</v>
      </c>
      <c r="U3646" s="187">
        <v>0</v>
      </c>
      <c r="V3646" s="189">
        <v>0</v>
      </c>
      <c r="W3646" s="189">
        <v>0</v>
      </c>
      <c r="X3646" s="188">
        <v>0</v>
      </c>
      <c r="Y3646" s="188">
        <v>0</v>
      </c>
      <c r="Z3646" s="186">
        <v>0</v>
      </c>
      <c r="AA3646" s="186">
        <v>0</v>
      </c>
      <c r="AB3646" s="186">
        <v>0</v>
      </c>
      <c r="AC3646" s="186">
        <v>0</v>
      </c>
      <c r="AD3646" s="188">
        <v>0</v>
      </c>
      <c r="AE3646" s="189">
        <v>0</v>
      </c>
      <c r="AF3646" s="189">
        <v>0</v>
      </c>
      <c r="AG3646" s="189">
        <v>0</v>
      </c>
      <c r="AH3646" s="191">
        <v>0</v>
      </c>
      <c r="AI3646" s="186">
        <v>0</v>
      </c>
      <c r="AJ3646" s="192">
        <v>7501943413092</v>
      </c>
      <c r="AK3646" s="192">
        <v>96544</v>
      </c>
      <c r="AL3646" s="90" t="s">
        <v>278</v>
      </c>
      <c r="AM3646" s="75">
        <v>96569</v>
      </c>
      <c r="AO3646" s="188">
        <v>0</v>
      </c>
      <c r="AP3646" s="188">
        <v>0</v>
      </c>
      <c r="AQ3646" s="187">
        <v>0</v>
      </c>
      <c r="AR3646" s="188">
        <v>0</v>
      </c>
      <c r="AS3646" s="187">
        <v>0</v>
      </c>
      <c r="AT3646" s="188">
        <v>0</v>
      </c>
      <c r="AU3646" s="187">
        <v>0</v>
      </c>
      <c r="AV3646" s="188">
        <v>0</v>
      </c>
      <c r="AW3646" s="187">
        <v>0</v>
      </c>
      <c r="AX3646" s="188">
        <v>0</v>
      </c>
      <c r="AY3646" s="187">
        <v>0</v>
      </c>
      <c r="AZ3646" s="188">
        <v>0</v>
      </c>
      <c r="BA3646" s="187">
        <v>0</v>
      </c>
      <c r="BB3646" s="188">
        <v>0</v>
      </c>
      <c r="BC3646" s="187">
        <v>0</v>
      </c>
      <c r="BD3646" s="75"/>
      <c r="BE3646" s="75"/>
      <c r="BH3646" s="74"/>
      <c r="BI3646" s="194"/>
      <c r="BJ3646" s="74"/>
    </row>
    <row r="3647" spans="1:62" ht="11.25" customHeight="1" x14ac:dyDescent="0.3">
      <c r="A3647" s="184" t="s">
        <v>4029</v>
      </c>
      <c r="B3647" s="185">
        <v>0</v>
      </c>
      <c r="C3647" s="828">
        <v>96508</v>
      </c>
      <c r="D3647" s="284">
        <v>1E-4</v>
      </c>
      <c r="E3647" s="91">
        <v>0</v>
      </c>
      <c r="F3647" s="186">
        <v>0</v>
      </c>
      <c r="G3647" s="186">
        <v>0</v>
      </c>
      <c r="H3647" s="186">
        <v>0</v>
      </c>
      <c r="I3647" s="187">
        <v>0</v>
      </c>
      <c r="J3647" s="186">
        <v>0</v>
      </c>
      <c r="K3647" s="186">
        <v>0</v>
      </c>
      <c r="L3647" s="186">
        <v>0</v>
      </c>
      <c r="M3647" s="186">
        <v>0</v>
      </c>
      <c r="N3647" s="188">
        <v>0</v>
      </c>
      <c r="O3647" s="189">
        <v>0</v>
      </c>
      <c r="P3647" s="186">
        <v>0</v>
      </c>
      <c r="Q3647" s="189">
        <v>0</v>
      </c>
      <c r="R3647" s="189">
        <v>0</v>
      </c>
      <c r="S3647" s="189">
        <v>1E-4</v>
      </c>
      <c r="T3647" s="188">
        <v>0</v>
      </c>
      <c r="U3647" s="187">
        <v>0</v>
      </c>
      <c r="V3647" s="189">
        <v>0</v>
      </c>
      <c r="W3647" s="189">
        <v>0</v>
      </c>
      <c r="X3647" s="188">
        <v>0</v>
      </c>
      <c r="Y3647" s="188">
        <v>0</v>
      </c>
      <c r="Z3647" s="186">
        <v>0</v>
      </c>
      <c r="AA3647" s="186">
        <v>0</v>
      </c>
      <c r="AB3647" s="186">
        <v>0</v>
      </c>
      <c r="AC3647" s="186">
        <v>0</v>
      </c>
      <c r="AD3647" s="188">
        <v>0</v>
      </c>
      <c r="AE3647" s="189">
        <v>0</v>
      </c>
      <c r="AF3647" s="189">
        <v>0</v>
      </c>
      <c r="AG3647" s="189">
        <v>0</v>
      </c>
      <c r="AH3647" s="191">
        <v>0</v>
      </c>
      <c r="AI3647" s="186">
        <v>0</v>
      </c>
      <c r="AJ3647" s="192">
        <v>7501943469693</v>
      </c>
      <c r="AK3647" s="192">
        <v>96549</v>
      </c>
      <c r="AL3647" s="90" t="s">
        <v>278</v>
      </c>
      <c r="AM3647" s="75">
        <v>96508</v>
      </c>
      <c r="AO3647" s="188">
        <v>0</v>
      </c>
      <c r="AP3647" s="188">
        <v>0</v>
      </c>
      <c r="AQ3647" s="187">
        <v>0</v>
      </c>
      <c r="AR3647" s="188">
        <v>0</v>
      </c>
      <c r="AS3647" s="187">
        <v>0</v>
      </c>
      <c r="AT3647" s="188">
        <v>0</v>
      </c>
      <c r="AU3647" s="187">
        <v>0</v>
      </c>
      <c r="AV3647" s="188">
        <v>0</v>
      </c>
      <c r="AW3647" s="187">
        <v>0</v>
      </c>
      <c r="AX3647" s="188">
        <v>0</v>
      </c>
      <c r="AY3647" s="187">
        <v>0</v>
      </c>
      <c r="AZ3647" s="188">
        <v>0</v>
      </c>
      <c r="BA3647" s="187">
        <v>0</v>
      </c>
      <c r="BB3647" s="188">
        <v>0</v>
      </c>
      <c r="BC3647" s="187">
        <v>0</v>
      </c>
      <c r="BD3647" s="75"/>
      <c r="BE3647" s="75"/>
      <c r="BH3647" s="74"/>
      <c r="BI3647" s="194"/>
      <c r="BJ3647" s="74"/>
    </row>
    <row r="3648" spans="1:62" s="77" customFormat="1" ht="11.25" customHeight="1" x14ac:dyDescent="0.2">
      <c r="A3648" s="184" t="s">
        <v>4030</v>
      </c>
      <c r="B3648" s="185">
        <v>0</v>
      </c>
      <c r="C3648" s="828">
        <v>96553</v>
      </c>
      <c r="D3648" s="284">
        <v>1E-4</v>
      </c>
      <c r="E3648" s="91">
        <v>0</v>
      </c>
      <c r="F3648" s="186">
        <v>0</v>
      </c>
      <c r="G3648" s="186">
        <v>0</v>
      </c>
      <c r="H3648" s="186">
        <v>0</v>
      </c>
      <c r="I3648" s="187">
        <v>0</v>
      </c>
      <c r="J3648" s="186">
        <v>0</v>
      </c>
      <c r="K3648" s="186">
        <v>0</v>
      </c>
      <c r="L3648" s="186">
        <v>0</v>
      </c>
      <c r="M3648" s="186">
        <v>0</v>
      </c>
      <c r="N3648" s="188">
        <v>0</v>
      </c>
      <c r="O3648" s="189">
        <v>0</v>
      </c>
      <c r="P3648" s="186">
        <v>0</v>
      </c>
      <c r="Q3648" s="189">
        <v>0</v>
      </c>
      <c r="R3648" s="189">
        <v>0</v>
      </c>
      <c r="S3648" s="189">
        <v>1E-4</v>
      </c>
      <c r="T3648" s="188">
        <v>0</v>
      </c>
      <c r="U3648" s="187">
        <v>0</v>
      </c>
      <c r="V3648" s="189">
        <v>0</v>
      </c>
      <c r="W3648" s="189">
        <v>0</v>
      </c>
      <c r="X3648" s="188">
        <v>0</v>
      </c>
      <c r="Y3648" s="188">
        <v>0</v>
      </c>
      <c r="Z3648" s="186">
        <v>0</v>
      </c>
      <c r="AA3648" s="186">
        <v>0</v>
      </c>
      <c r="AB3648" s="186">
        <v>0</v>
      </c>
      <c r="AC3648" s="186">
        <v>0</v>
      </c>
      <c r="AD3648" s="188">
        <v>0</v>
      </c>
      <c r="AE3648" s="189">
        <v>0</v>
      </c>
      <c r="AF3648" s="189">
        <v>0</v>
      </c>
      <c r="AG3648" s="189">
        <v>0</v>
      </c>
      <c r="AH3648" s="191">
        <v>0</v>
      </c>
      <c r="AI3648" s="186">
        <v>0</v>
      </c>
      <c r="AJ3648" s="192">
        <v>7501943469693</v>
      </c>
      <c r="AK3648" s="192">
        <v>96556</v>
      </c>
      <c r="AL3648" s="90" t="s">
        <v>278</v>
      </c>
      <c r="AM3648" s="75">
        <v>96553</v>
      </c>
      <c r="AN3648" s="76"/>
      <c r="AO3648" s="188">
        <v>0</v>
      </c>
      <c r="AP3648" s="188">
        <v>0</v>
      </c>
      <c r="AQ3648" s="187">
        <v>0</v>
      </c>
      <c r="AR3648" s="188">
        <v>0</v>
      </c>
      <c r="AS3648" s="187">
        <v>0</v>
      </c>
      <c r="AT3648" s="188">
        <v>0</v>
      </c>
      <c r="AU3648" s="187">
        <v>0</v>
      </c>
      <c r="AV3648" s="188">
        <v>0</v>
      </c>
      <c r="AW3648" s="187">
        <v>0</v>
      </c>
      <c r="AX3648" s="188">
        <v>0</v>
      </c>
      <c r="AY3648" s="187">
        <v>0</v>
      </c>
      <c r="AZ3648" s="188">
        <v>0</v>
      </c>
      <c r="BA3648" s="187">
        <v>0</v>
      </c>
      <c r="BB3648" s="188">
        <v>0</v>
      </c>
      <c r="BC3648" s="187">
        <v>0</v>
      </c>
      <c r="BD3648" s="75"/>
      <c r="BE3648" s="75"/>
      <c r="BF3648" s="55"/>
      <c r="BH3648" s="74"/>
      <c r="BI3648" s="194"/>
      <c r="BJ3648" s="74"/>
    </row>
    <row r="3649" spans="1:62" s="77" customFormat="1" ht="11.25" customHeight="1" x14ac:dyDescent="0.2">
      <c r="A3649" s="149" t="s">
        <v>45</v>
      </c>
      <c r="B3649" s="169">
        <v>0</v>
      </c>
      <c r="C3649" s="871"/>
      <c r="D3649" s="379">
        <v>5.0000000000000001E-4</v>
      </c>
      <c r="E3649" s="220">
        <v>0</v>
      </c>
      <c r="F3649" s="221">
        <v>0</v>
      </c>
      <c r="G3649" s="221">
        <v>0</v>
      </c>
      <c r="H3649" s="221">
        <v>0</v>
      </c>
      <c r="I3649" s="222">
        <v>0</v>
      </c>
      <c r="J3649" s="223">
        <v>0</v>
      </c>
      <c r="K3649" s="223">
        <v>0</v>
      </c>
      <c r="L3649" s="223">
        <v>0</v>
      </c>
      <c r="M3649" s="221">
        <v>0</v>
      </c>
      <c r="N3649" s="224">
        <v>0</v>
      </c>
      <c r="O3649" s="224">
        <v>0</v>
      </c>
      <c r="P3649" s="224">
        <v>0</v>
      </c>
      <c r="Q3649" s="224">
        <v>0</v>
      </c>
      <c r="R3649" s="224">
        <v>0</v>
      </c>
      <c r="S3649" s="224">
        <v>5.0000000000000001E-4</v>
      </c>
      <c r="T3649" s="223">
        <v>0</v>
      </c>
      <c r="U3649" s="222">
        <v>0</v>
      </c>
      <c r="V3649" s="224">
        <v>0</v>
      </c>
      <c r="W3649" s="224">
        <v>0</v>
      </c>
      <c r="X3649" s="224">
        <v>0</v>
      </c>
      <c r="Y3649" s="223">
        <v>0</v>
      </c>
      <c r="Z3649" s="221">
        <v>0</v>
      </c>
      <c r="AA3649" s="221">
        <v>0</v>
      </c>
      <c r="AB3649" s="221">
        <v>0</v>
      </c>
      <c r="AC3649" s="222">
        <v>0</v>
      </c>
      <c r="AD3649" s="222">
        <v>0</v>
      </c>
      <c r="AE3649" s="222">
        <v>0</v>
      </c>
      <c r="AF3649" s="222">
        <v>0</v>
      </c>
      <c r="AG3649" s="222">
        <v>0</v>
      </c>
      <c r="AH3649" s="224">
        <v>0</v>
      </c>
      <c r="AI3649" s="222">
        <v>0</v>
      </c>
      <c r="AJ3649" s="192">
        <v>0</v>
      </c>
      <c r="AK3649" s="192">
        <v>0</v>
      </c>
      <c r="AL3649" s="226"/>
      <c r="AM3649" s="75">
        <v>0</v>
      </c>
      <c r="AN3649" s="76"/>
      <c r="AO3649" s="223">
        <v>0</v>
      </c>
      <c r="AP3649" s="223">
        <v>0</v>
      </c>
      <c r="AQ3649" s="222">
        <v>0</v>
      </c>
      <c r="AR3649" s="223">
        <v>0</v>
      </c>
      <c r="AS3649" s="222">
        <v>0</v>
      </c>
      <c r="AT3649" s="223">
        <v>0</v>
      </c>
      <c r="AU3649" s="222">
        <v>0</v>
      </c>
      <c r="AV3649" s="223">
        <v>0</v>
      </c>
      <c r="AW3649" s="222">
        <v>0</v>
      </c>
      <c r="AX3649" s="223">
        <v>0</v>
      </c>
      <c r="AY3649" s="222">
        <v>0</v>
      </c>
      <c r="AZ3649" s="223">
        <v>0</v>
      </c>
      <c r="BA3649" s="222">
        <v>0</v>
      </c>
      <c r="BB3649" s="223">
        <v>0</v>
      </c>
      <c r="BC3649" s="222">
        <v>0</v>
      </c>
      <c r="BD3649" s="75"/>
      <c r="BE3649" s="75"/>
      <c r="BF3649" s="55"/>
      <c r="BH3649" s="74"/>
      <c r="BI3649" s="194"/>
      <c r="BJ3649" s="74"/>
    </row>
    <row r="3650" spans="1:62" ht="11.25" customHeight="1" x14ac:dyDescent="0.2">
      <c r="A3650" s="149" t="s">
        <v>316</v>
      </c>
      <c r="B3650" s="169">
        <v>0</v>
      </c>
      <c r="C3650" s="871"/>
      <c r="D3650" s="379">
        <v>47644.582999999977</v>
      </c>
      <c r="E3650" s="220">
        <v>12.956993511789983</v>
      </c>
      <c r="F3650" s="221">
        <v>124000</v>
      </c>
      <c r="G3650" s="221">
        <v>111000</v>
      </c>
      <c r="H3650" s="221">
        <v>8553.6</v>
      </c>
      <c r="I3650" s="222">
        <v>7.7059459459459472</v>
      </c>
      <c r="J3650" s="223">
        <v>133695.75599999999</v>
      </c>
      <c r="K3650" s="221">
        <v>110313.97744387224</v>
      </c>
      <c r="L3650" s="221">
        <v>13007.76</v>
      </c>
      <c r="M3650" s="221">
        <v>11.791579182808769</v>
      </c>
      <c r="N3650" s="223">
        <v>1937.2799999999997</v>
      </c>
      <c r="O3650" s="224">
        <v>18824.16</v>
      </c>
      <c r="P3650" s="221">
        <v>21903.360000000001</v>
      </c>
      <c r="Q3650" s="224">
        <v>26.11236216054607</v>
      </c>
      <c r="R3650" s="224">
        <v>9.6915020249408617</v>
      </c>
      <c r="S3650" s="224">
        <v>43190.422999999973</v>
      </c>
      <c r="T3650" s="223">
        <v>44486.9</v>
      </c>
      <c r="U3650" s="222">
        <v>12.098258361494111</v>
      </c>
      <c r="V3650" s="224">
        <v>2831.8999999999996</v>
      </c>
      <c r="W3650" s="224">
        <v>1141.92</v>
      </c>
      <c r="X3650" s="224">
        <v>40513.08</v>
      </c>
      <c r="Y3650" s="223">
        <v>5470.08</v>
      </c>
      <c r="Z3650" s="221">
        <v>1762.56</v>
      </c>
      <c r="AA3650" s="221">
        <v>1443.84</v>
      </c>
      <c r="AB3650" s="221">
        <v>0</v>
      </c>
      <c r="AC3650" s="221">
        <v>0</v>
      </c>
      <c r="AD3650" s="223">
        <v>544.31999999999925</v>
      </c>
      <c r="AE3650" s="224">
        <v>943.18700000000001</v>
      </c>
      <c r="AF3650" s="224">
        <v>943.18700000000001</v>
      </c>
      <c r="AG3650" s="224">
        <v>107.51600000000001</v>
      </c>
      <c r="AH3650" s="224">
        <v>0</v>
      </c>
      <c r="AI3650" s="224">
        <v>108726.909</v>
      </c>
      <c r="AJ3650" s="192">
        <v>0</v>
      </c>
      <c r="AK3650" s="192">
        <v>0</v>
      </c>
      <c r="AM3650" s="75">
        <v>0</v>
      </c>
      <c r="AN3650" s="76"/>
      <c r="AO3650" s="223">
        <v>0</v>
      </c>
      <c r="AP3650" s="223">
        <v>0</v>
      </c>
      <c r="AQ3650" s="222">
        <v>0</v>
      </c>
      <c r="AR3650" s="223">
        <v>0</v>
      </c>
      <c r="AS3650" s="222">
        <v>0</v>
      </c>
      <c r="AT3650" s="223">
        <v>0</v>
      </c>
      <c r="AU3650" s="222">
        <v>0</v>
      </c>
      <c r="AV3650" s="223">
        <v>0</v>
      </c>
      <c r="AW3650" s="222">
        <v>0</v>
      </c>
      <c r="AX3650" s="223">
        <v>0</v>
      </c>
      <c r="AY3650" s="222">
        <v>0</v>
      </c>
      <c r="AZ3650" s="223">
        <v>0</v>
      </c>
      <c r="BA3650" s="222">
        <v>0</v>
      </c>
      <c r="BB3650" s="223">
        <v>0</v>
      </c>
      <c r="BC3650" s="222">
        <v>0</v>
      </c>
      <c r="BD3650" s="75"/>
      <c r="BE3650" s="75"/>
      <c r="BH3650" s="74"/>
      <c r="BI3650" s="194"/>
      <c r="BJ3650" s="74"/>
    </row>
    <row r="3651" spans="1:62" ht="11.25" customHeight="1" x14ac:dyDescent="0.3">
      <c r="A3651" s="184" t="s">
        <v>4031</v>
      </c>
      <c r="B3651" s="185">
        <v>0</v>
      </c>
      <c r="C3651" s="858">
        <v>96292</v>
      </c>
      <c r="D3651" s="284">
        <v>1E-4</v>
      </c>
      <c r="E3651" s="91">
        <v>0</v>
      </c>
      <c r="F3651" s="186">
        <v>0</v>
      </c>
      <c r="G3651" s="186">
        <v>0</v>
      </c>
      <c r="H3651" s="186">
        <v>0</v>
      </c>
      <c r="I3651" s="187">
        <v>0</v>
      </c>
      <c r="J3651" s="186">
        <v>0</v>
      </c>
      <c r="K3651" s="186">
        <v>0</v>
      </c>
      <c r="L3651" s="186">
        <v>0</v>
      </c>
      <c r="M3651" s="186">
        <v>0</v>
      </c>
      <c r="N3651" s="188">
        <v>0</v>
      </c>
      <c r="O3651" s="189">
        <v>0</v>
      </c>
      <c r="P3651" s="186">
        <v>0</v>
      </c>
      <c r="Q3651" s="189">
        <v>0</v>
      </c>
      <c r="R3651" s="189">
        <v>0</v>
      </c>
      <c r="S3651" s="189">
        <v>1E-4</v>
      </c>
      <c r="T3651" s="188">
        <v>0</v>
      </c>
      <c r="U3651" s="187">
        <v>0</v>
      </c>
      <c r="V3651" s="189">
        <v>0</v>
      </c>
      <c r="W3651" s="189">
        <v>0</v>
      </c>
      <c r="X3651" s="188">
        <v>0</v>
      </c>
      <c r="Y3651" s="188">
        <v>0</v>
      </c>
      <c r="Z3651" s="186">
        <v>0</v>
      </c>
      <c r="AA3651" s="186">
        <v>0</v>
      </c>
      <c r="AB3651" s="186">
        <v>0</v>
      </c>
      <c r="AC3651" s="186">
        <v>0</v>
      </c>
      <c r="AD3651" s="188">
        <v>0</v>
      </c>
      <c r="AE3651" s="189">
        <v>0</v>
      </c>
      <c r="AF3651" s="189">
        <v>0</v>
      </c>
      <c r="AG3651" s="189">
        <v>0</v>
      </c>
      <c r="AH3651" s="191">
        <v>0</v>
      </c>
      <c r="AI3651" s="186">
        <v>0</v>
      </c>
      <c r="AJ3651" s="192">
        <v>7501943468504</v>
      </c>
      <c r="AK3651" s="192" t="s">
        <v>262</v>
      </c>
      <c r="AL3651" s="90" t="s">
        <v>278</v>
      </c>
      <c r="AM3651" s="75">
        <v>96292</v>
      </c>
      <c r="AO3651" s="188">
        <v>0</v>
      </c>
      <c r="AP3651" s="188">
        <v>0</v>
      </c>
      <c r="AQ3651" s="187">
        <v>0</v>
      </c>
      <c r="AR3651" s="188">
        <v>0</v>
      </c>
      <c r="AS3651" s="187">
        <v>0</v>
      </c>
      <c r="AT3651" s="188">
        <v>0</v>
      </c>
      <c r="AU3651" s="187">
        <v>0</v>
      </c>
      <c r="AV3651" s="188">
        <v>0</v>
      </c>
      <c r="AW3651" s="187">
        <v>0</v>
      </c>
      <c r="AX3651" s="188">
        <v>0</v>
      </c>
      <c r="AY3651" s="187">
        <v>0</v>
      </c>
      <c r="AZ3651" s="188">
        <v>0</v>
      </c>
      <c r="BA3651" s="187">
        <v>0</v>
      </c>
      <c r="BB3651" s="188">
        <v>0</v>
      </c>
      <c r="BC3651" s="187">
        <v>0</v>
      </c>
      <c r="BD3651" s="75"/>
      <c r="BE3651" s="75"/>
      <c r="BH3651" s="74"/>
      <c r="BI3651" s="194"/>
      <c r="BJ3651" s="74"/>
    </row>
    <row r="3652" spans="1:62" ht="11.25" customHeight="1" x14ac:dyDescent="0.3">
      <c r="A3652" s="184" t="s">
        <v>4032</v>
      </c>
      <c r="B3652" s="185">
        <v>0</v>
      </c>
      <c r="C3652" s="828">
        <v>96495</v>
      </c>
      <c r="D3652" s="284">
        <v>1E-4</v>
      </c>
      <c r="E3652" s="91">
        <v>0</v>
      </c>
      <c r="F3652" s="186">
        <v>0</v>
      </c>
      <c r="G3652" s="186">
        <v>0</v>
      </c>
      <c r="H3652" s="186">
        <v>0</v>
      </c>
      <c r="I3652" s="187">
        <v>0</v>
      </c>
      <c r="J3652" s="186">
        <v>0</v>
      </c>
      <c r="K3652" s="186">
        <v>0</v>
      </c>
      <c r="L3652" s="186">
        <v>0</v>
      </c>
      <c r="M3652" s="186">
        <v>0</v>
      </c>
      <c r="N3652" s="188">
        <v>0</v>
      </c>
      <c r="O3652" s="189">
        <v>0</v>
      </c>
      <c r="P3652" s="186">
        <v>0</v>
      </c>
      <c r="Q3652" s="189">
        <v>0</v>
      </c>
      <c r="R3652" s="189">
        <v>0</v>
      </c>
      <c r="S3652" s="189">
        <v>1E-4</v>
      </c>
      <c r="T3652" s="188">
        <v>0</v>
      </c>
      <c r="U3652" s="187">
        <v>0</v>
      </c>
      <c r="V3652" s="189">
        <v>0</v>
      </c>
      <c r="W3652" s="189">
        <v>0</v>
      </c>
      <c r="X3652" s="188">
        <v>0</v>
      </c>
      <c r="Y3652" s="188">
        <v>0</v>
      </c>
      <c r="Z3652" s="186">
        <v>0</v>
      </c>
      <c r="AA3652" s="186">
        <v>0</v>
      </c>
      <c r="AB3652" s="186">
        <v>0</v>
      </c>
      <c r="AC3652" s="186">
        <v>0</v>
      </c>
      <c r="AD3652" s="188">
        <v>0</v>
      </c>
      <c r="AE3652" s="189">
        <v>0</v>
      </c>
      <c r="AF3652" s="189">
        <v>0</v>
      </c>
      <c r="AG3652" s="189">
        <v>0</v>
      </c>
      <c r="AH3652" s="191">
        <v>0</v>
      </c>
      <c r="AI3652" s="186">
        <v>0</v>
      </c>
      <c r="AJ3652" s="192">
        <v>7501943468504</v>
      </c>
      <c r="AK3652" s="192">
        <v>96292</v>
      </c>
      <c r="AL3652" s="90" t="s">
        <v>278</v>
      </c>
      <c r="AM3652" s="75">
        <v>96495</v>
      </c>
      <c r="AO3652" s="188">
        <v>0</v>
      </c>
      <c r="AP3652" s="188">
        <v>0</v>
      </c>
      <c r="AQ3652" s="187">
        <v>0</v>
      </c>
      <c r="AR3652" s="188">
        <v>0</v>
      </c>
      <c r="AS3652" s="187">
        <v>0</v>
      </c>
      <c r="AT3652" s="188">
        <v>0</v>
      </c>
      <c r="AU3652" s="187">
        <v>0</v>
      </c>
      <c r="AV3652" s="188">
        <v>0</v>
      </c>
      <c r="AW3652" s="187">
        <v>0</v>
      </c>
      <c r="AX3652" s="188">
        <v>0</v>
      </c>
      <c r="AY3652" s="187">
        <v>0</v>
      </c>
      <c r="AZ3652" s="188">
        <v>0</v>
      </c>
      <c r="BA3652" s="187">
        <v>0</v>
      </c>
      <c r="BB3652" s="188">
        <v>0</v>
      </c>
      <c r="BC3652" s="187">
        <v>0</v>
      </c>
      <c r="BD3652" s="75"/>
      <c r="BE3652" s="75"/>
      <c r="BH3652" s="74"/>
      <c r="BI3652" s="194"/>
      <c r="BJ3652" s="74"/>
    </row>
    <row r="3653" spans="1:62" ht="11.25" customHeight="1" x14ac:dyDescent="0.3">
      <c r="A3653" s="184" t="s">
        <v>4033</v>
      </c>
      <c r="B3653" s="185">
        <v>0</v>
      </c>
      <c r="C3653" s="828">
        <v>96627</v>
      </c>
      <c r="D3653" s="284">
        <v>1E-4</v>
      </c>
      <c r="E3653" s="91">
        <v>0</v>
      </c>
      <c r="F3653" s="186">
        <v>0</v>
      </c>
      <c r="G3653" s="186">
        <v>0</v>
      </c>
      <c r="H3653" s="186">
        <v>0</v>
      </c>
      <c r="I3653" s="187">
        <v>0</v>
      </c>
      <c r="J3653" s="186">
        <v>0</v>
      </c>
      <c r="K3653" s="186">
        <v>0</v>
      </c>
      <c r="L3653" s="186">
        <v>0</v>
      </c>
      <c r="M3653" s="186">
        <v>0</v>
      </c>
      <c r="N3653" s="188">
        <v>0</v>
      </c>
      <c r="O3653" s="189">
        <v>0</v>
      </c>
      <c r="P3653" s="186">
        <v>0</v>
      </c>
      <c r="Q3653" s="189">
        <v>0</v>
      </c>
      <c r="R3653" s="189">
        <v>0</v>
      </c>
      <c r="S3653" s="189">
        <v>1E-4</v>
      </c>
      <c r="T3653" s="188">
        <v>0</v>
      </c>
      <c r="U3653" s="187">
        <v>0</v>
      </c>
      <c r="V3653" s="189">
        <v>0</v>
      </c>
      <c r="W3653" s="189">
        <v>0</v>
      </c>
      <c r="X3653" s="188">
        <v>0</v>
      </c>
      <c r="Y3653" s="188">
        <v>0</v>
      </c>
      <c r="Z3653" s="186">
        <v>0</v>
      </c>
      <c r="AA3653" s="186">
        <v>0</v>
      </c>
      <c r="AB3653" s="186">
        <v>0</v>
      </c>
      <c r="AC3653" s="186">
        <v>0</v>
      </c>
      <c r="AD3653" s="188">
        <v>0</v>
      </c>
      <c r="AE3653" s="189">
        <v>0</v>
      </c>
      <c r="AF3653" s="189">
        <v>0</v>
      </c>
      <c r="AG3653" s="189">
        <v>0</v>
      </c>
      <c r="AH3653" s="191">
        <v>0</v>
      </c>
      <c r="AI3653" s="186">
        <v>0</v>
      </c>
      <c r="AJ3653" s="192">
        <v>7501943468504</v>
      </c>
      <c r="AK3653" s="192">
        <v>96292</v>
      </c>
      <c r="AL3653" s="90" t="s">
        <v>278</v>
      </c>
      <c r="AM3653" s="75">
        <v>96627</v>
      </c>
      <c r="AO3653" s="188">
        <v>0</v>
      </c>
      <c r="AP3653" s="188">
        <v>0</v>
      </c>
      <c r="AQ3653" s="187">
        <v>0</v>
      </c>
      <c r="AR3653" s="188">
        <v>0</v>
      </c>
      <c r="AS3653" s="187">
        <v>0</v>
      </c>
      <c r="AT3653" s="188">
        <v>0</v>
      </c>
      <c r="AU3653" s="187">
        <v>0</v>
      </c>
      <c r="AV3653" s="188">
        <v>0</v>
      </c>
      <c r="AW3653" s="187">
        <v>0</v>
      </c>
      <c r="AX3653" s="188">
        <v>0</v>
      </c>
      <c r="AY3653" s="187">
        <v>0</v>
      </c>
      <c r="AZ3653" s="188">
        <v>0</v>
      </c>
      <c r="BA3653" s="187">
        <v>0</v>
      </c>
      <c r="BB3653" s="188">
        <v>0</v>
      </c>
      <c r="BC3653" s="187">
        <v>0</v>
      </c>
      <c r="BD3653" s="75"/>
      <c r="BE3653" s="75"/>
      <c r="BH3653" s="74"/>
      <c r="BI3653" s="194"/>
      <c r="BJ3653" s="74"/>
    </row>
    <row r="3654" spans="1:62" ht="11.25" customHeight="1" x14ac:dyDescent="0.3">
      <c r="A3654" s="184" t="s">
        <v>4032</v>
      </c>
      <c r="B3654" s="185">
        <v>0</v>
      </c>
      <c r="C3654" s="828">
        <v>96677</v>
      </c>
      <c r="D3654" s="284">
        <v>1E-4</v>
      </c>
      <c r="E3654" s="91">
        <v>0</v>
      </c>
      <c r="F3654" s="186">
        <v>0</v>
      </c>
      <c r="G3654" s="186">
        <v>0</v>
      </c>
      <c r="H3654" s="186">
        <v>0</v>
      </c>
      <c r="I3654" s="187">
        <v>0</v>
      </c>
      <c r="J3654" s="186">
        <v>0</v>
      </c>
      <c r="K3654" s="186">
        <v>0</v>
      </c>
      <c r="L3654" s="186">
        <v>0</v>
      </c>
      <c r="M3654" s="186">
        <v>0</v>
      </c>
      <c r="N3654" s="188">
        <v>0</v>
      </c>
      <c r="O3654" s="189">
        <v>0</v>
      </c>
      <c r="P3654" s="186">
        <v>0</v>
      </c>
      <c r="Q3654" s="189">
        <v>0</v>
      </c>
      <c r="R3654" s="189">
        <v>0</v>
      </c>
      <c r="S3654" s="189">
        <v>1E-4</v>
      </c>
      <c r="T3654" s="188">
        <v>0</v>
      </c>
      <c r="U3654" s="187">
        <v>0</v>
      </c>
      <c r="V3654" s="189">
        <v>0</v>
      </c>
      <c r="W3654" s="189">
        <v>0</v>
      </c>
      <c r="X3654" s="188">
        <v>0</v>
      </c>
      <c r="Y3654" s="188">
        <v>0</v>
      </c>
      <c r="Z3654" s="186">
        <v>0</v>
      </c>
      <c r="AA3654" s="186">
        <v>0</v>
      </c>
      <c r="AB3654" s="186">
        <v>0</v>
      </c>
      <c r="AC3654" s="186">
        <v>0</v>
      </c>
      <c r="AD3654" s="188">
        <v>0</v>
      </c>
      <c r="AE3654" s="189">
        <v>0</v>
      </c>
      <c r="AF3654" s="189">
        <v>0</v>
      </c>
      <c r="AG3654" s="189">
        <v>0</v>
      </c>
      <c r="AH3654" s="191">
        <v>0</v>
      </c>
      <c r="AI3654" s="186">
        <v>0</v>
      </c>
      <c r="AJ3654" s="192">
        <v>7501943468504</v>
      </c>
      <c r="AK3654" s="192">
        <v>96292</v>
      </c>
      <c r="AL3654" s="90" t="s">
        <v>278</v>
      </c>
      <c r="AM3654" s="75">
        <v>96677</v>
      </c>
      <c r="AO3654" s="188">
        <v>0</v>
      </c>
      <c r="AP3654" s="188">
        <v>0</v>
      </c>
      <c r="AQ3654" s="187">
        <v>0</v>
      </c>
      <c r="AR3654" s="188">
        <v>0</v>
      </c>
      <c r="AS3654" s="187">
        <v>0</v>
      </c>
      <c r="AT3654" s="188">
        <v>0</v>
      </c>
      <c r="AU3654" s="187">
        <v>0</v>
      </c>
      <c r="AV3654" s="188">
        <v>0</v>
      </c>
      <c r="AW3654" s="187">
        <v>0</v>
      </c>
      <c r="AX3654" s="188">
        <v>0</v>
      </c>
      <c r="AY3654" s="187">
        <v>0</v>
      </c>
      <c r="AZ3654" s="188">
        <v>0</v>
      </c>
      <c r="BA3654" s="187">
        <v>0</v>
      </c>
      <c r="BB3654" s="188">
        <v>0</v>
      </c>
      <c r="BC3654" s="187">
        <v>0</v>
      </c>
      <c r="BD3654" s="75"/>
      <c r="BE3654" s="75"/>
      <c r="BH3654" s="74"/>
      <c r="BI3654" s="194"/>
      <c r="BJ3654" s="74"/>
    </row>
    <row r="3655" spans="1:62" ht="11.25" customHeight="1" x14ac:dyDescent="0.3">
      <c r="A3655" s="184" t="s">
        <v>4033</v>
      </c>
      <c r="B3655" s="185">
        <v>0</v>
      </c>
      <c r="C3655" s="829">
        <v>96563</v>
      </c>
      <c r="D3655" s="284">
        <v>1E-4</v>
      </c>
      <c r="E3655" s="91">
        <v>0</v>
      </c>
      <c r="F3655" s="186">
        <v>0</v>
      </c>
      <c r="G3655" s="186">
        <v>0</v>
      </c>
      <c r="H3655" s="186">
        <v>0</v>
      </c>
      <c r="I3655" s="187">
        <v>0</v>
      </c>
      <c r="J3655" s="186">
        <v>0</v>
      </c>
      <c r="K3655" s="186">
        <v>0</v>
      </c>
      <c r="L3655" s="186">
        <v>0</v>
      </c>
      <c r="M3655" s="186">
        <v>0</v>
      </c>
      <c r="N3655" s="188">
        <v>0</v>
      </c>
      <c r="O3655" s="189">
        <v>0</v>
      </c>
      <c r="P3655" s="186">
        <v>0</v>
      </c>
      <c r="Q3655" s="189">
        <v>0</v>
      </c>
      <c r="R3655" s="189">
        <v>0</v>
      </c>
      <c r="S3655" s="189">
        <v>1E-4</v>
      </c>
      <c r="T3655" s="188">
        <v>0</v>
      </c>
      <c r="U3655" s="187">
        <v>0</v>
      </c>
      <c r="V3655" s="189">
        <v>0</v>
      </c>
      <c r="W3655" s="189">
        <v>0</v>
      </c>
      <c r="X3655" s="188">
        <v>0</v>
      </c>
      <c r="Y3655" s="188">
        <v>0</v>
      </c>
      <c r="Z3655" s="186">
        <v>0</v>
      </c>
      <c r="AA3655" s="186">
        <v>0</v>
      </c>
      <c r="AB3655" s="186">
        <v>0</v>
      </c>
      <c r="AC3655" s="186">
        <v>0</v>
      </c>
      <c r="AD3655" s="188">
        <v>0</v>
      </c>
      <c r="AE3655" s="189">
        <v>0</v>
      </c>
      <c r="AF3655" s="189">
        <v>0</v>
      </c>
      <c r="AG3655" s="189">
        <v>0</v>
      </c>
      <c r="AH3655" s="191">
        <v>0</v>
      </c>
      <c r="AI3655" s="186">
        <v>0</v>
      </c>
      <c r="AJ3655" s="192">
        <v>7501943468504</v>
      </c>
      <c r="AK3655" s="192">
        <v>96292</v>
      </c>
      <c r="AL3655" s="90" t="s">
        <v>279</v>
      </c>
      <c r="AM3655" s="75">
        <v>96563</v>
      </c>
      <c r="AO3655" s="188">
        <v>0</v>
      </c>
      <c r="AP3655" s="188">
        <v>0</v>
      </c>
      <c r="AQ3655" s="187">
        <v>0</v>
      </c>
      <c r="AR3655" s="188">
        <v>0</v>
      </c>
      <c r="AS3655" s="187">
        <v>0</v>
      </c>
      <c r="AT3655" s="188">
        <v>0</v>
      </c>
      <c r="AU3655" s="187">
        <v>0</v>
      </c>
      <c r="AV3655" s="188">
        <v>0</v>
      </c>
      <c r="AW3655" s="187">
        <v>0</v>
      </c>
      <c r="AX3655" s="188">
        <v>0</v>
      </c>
      <c r="AY3655" s="187">
        <v>0</v>
      </c>
      <c r="AZ3655" s="188">
        <v>0</v>
      </c>
      <c r="BA3655" s="187">
        <v>0</v>
      </c>
      <c r="BB3655" s="188">
        <v>0</v>
      </c>
      <c r="BC3655" s="187">
        <v>0</v>
      </c>
      <c r="BD3655" s="75"/>
      <c r="BE3655" s="75"/>
      <c r="BH3655" s="74"/>
      <c r="BI3655" s="194"/>
      <c r="BJ3655" s="74"/>
    </row>
    <row r="3656" spans="1:62" ht="11.25" customHeight="1" x14ac:dyDescent="0.3">
      <c r="A3656" s="184" t="s">
        <v>4034</v>
      </c>
      <c r="B3656" s="185">
        <v>0</v>
      </c>
      <c r="C3656" s="871">
        <v>96704</v>
      </c>
      <c r="D3656" s="284">
        <v>95.760000000000019</v>
      </c>
      <c r="E3656" s="91">
        <v>11.661237529084671</v>
      </c>
      <c r="F3656" s="186">
        <v>0</v>
      </c>
      <c r="G3656" s="186">
        <v>0</v>
      </c>
      <c r="H3656" s="186">
        <v>0</v>
      </c>
      <c r="I3656" s="187">
        <v>0</v>
      </c>
      <c r="J3656" s="186">
        <v>254.03399999999999</v>
      </c>
      <c r="K3656" s="186">
        <v>246.35464227830511</v>
      </c>
      <c r="L3656" s="186">
        <v>0</v>
      </c>
      <c r="M3656" s="186">
        <v>0</v>
      </c>
      <c r="N3656" s="188">
        <v>0</v>
      </c>
      <c r="O3656" s="189">
        <v>0</v>
      </c>
      <c r="P3656" s="186">
        <v>0</v>
      </c>
      <c r="Q3656" s="189">
        <v>0</v>
      </c>
      <c r="R3656" s="189">
        <v>11.308722454474601</v>
      </c>
      <c r="S3656" s="189">
        <v>95.760000000000019</v>
      </c>
      <c r="T3656" s="188">
        <v>95.760000000000019</v>
      </c>
      <c r="U3656" s="187">
        <v>11.661237529084671</v>
      </c>
      <c r="V3656" s="189">
        <v>0</v>
      </c>
      <c r="W3656" s="189">
        <v>0</v>
      </c>
      <c r="X3656" s="188">
        <v>95.760000000000019</v>
      </c>
      <c r="Y3656" s="188">
        <v>90.72</v>
      </c>
      <c r="Z3656" s="186">
        <v>0</v>
      </c>
      <c r="AA3656" s="186">
        <v>0</v>
      </c>
      <c r="AB3656" s="186">
        <v>0</v>
      </c>
      <c r="AC3656" s="186">
        <v>0</v>
      </c>
      <c r="AD3656" s="188">
        <v>0</v>
      </c>
      <c r="AE3656" s="189">
        <v>0</v>
      </c>
      <c r="AF3656" s="189">
        <v>0</v>
      </c>
      <c r="AG3656" s="189">
        <v>0</v>
      </c>
      <c r="AH3656" s="191">
        <v>0</v>
      </c>
      <c r="AI3656" s="186">
        <v>254.02699999999999</v>
      </c>
      <c r="AJ3656" s="192">
        <v>7506425607785</v>
      </c>
      <c r="AK3656" s="192" t="s">
        <v>262</v>
      </c>
      <c r="AL3656" s="90" t="s">
        <v>278</v>
      </c>
      <c r="AM3656" s="75">
        <v>96704</v>
      </c>
      <c r="AO3656" s="188">
        <v>0</v>
      </c>
      <c r="AP3656" s="188">
        <v>0</v>
      </c>
      <c r="AQ3656" s="187">
        <v>0</v>
      </c>
      <c r="AR3656" s="188">
        <v>0</v>
      </c>
      <c r="AS3656" s="187">
        <v>0</v>
      </c>
      <c r="AT3656" s="188">
        <v>0</v>
      </c>
      <c r="AU3656" s="187">
        <v>0</v>
      </c>
      <c r="AV3656" s="188">
        <v>0</v>
      </c>
      <c r="AW3656" s="187">
        <v>0</v>
      </c>
      <c r="AX3656" s="188">
        <v>-3.36</v>
      </c>
      <c r="AY3656" s="187">
        <v>0</v>
      </c>
      <c r="AZ3656" s="188">
        <v>1132.32</v>
      </c>
      <c r="BA3656" s="187">
        <v>0</v>
      </c>
      <c r="BB3656" s="188">
        <v>0</v>
      </c>
      <c r="BC3656" s="187">
        <v>0</v>
      </c>
      <c r="BD3656" s="75"/>
      <c r="BE3656" s="75"/>
      <c r="BF3656" s="75"/>
      <c r="BH3656" s="74"/>
      <c r="BI3656" s="194"/>
      <c r="BJ3656" s="74"/>
    </row>
    <row r="3657" spans="1:62" ht="11.25" customHeight="1" x14ac:dyDescent="0.2">
      <c r="A3657" s="184" t="s">
        <v>4031</v>
      </c>
      <c r="B3657" s="185">
        <v>0</v>
      </c>
      <c r="C3657" s="858">
        <v>96220</v>
      </c>
      <c r="D3657" s="284">
        <v>1E-4</v>
      </c>
      <c r="E3657" s="91">
        <v>0</v>
      </c>
      <c r="F3657" s="186">
        <v>0</v>
      </c>
      <c r="G3657" s="186">
        <v>0</v>
      </c>
      <c r="H3657" s="186">
        <v>0</v>
      </c>
      <c r="I3657" s="187">
        <v>0</v>
      </c>
      <c r="J3657" s="186">
        <v>0</v>
      </c>
      <c r="K3657" s="186">
        <v>0</v>
      </c>
      <c r="L3657" s="186">
        <v>0</v>
      </c>
      <c r="M3657" s="186">
        <v>0</v>
      </c>
      <c r="N3657" s="188">
        <v>0</v>
      </c>
      <c r="O3657" s="189">
        <v>0</v>
      </c>
      <c r="P3657" s="186">
        <v>0</v>
      </c>
      <c r="Q3657" s="189">
        <v>0</v>
      </c>
      <c r="R3657" s="189">
        <v>0</v>
      </c>
      <c r="S3657" s="189">
        <v>1E-4</v>
      </c>
      <c r="T3657" s="188">
        <v>0</v>
      </c>
      <c r="U3657" s="187">
        <v>0</v>
      </c>
      <c r="V3657" s="189">
        <v>0</v>
      </c>
      <c r="W3657" s="189">
        <v>0</v>
      </c>
      <c r="X3657" s="188">
        <v>0</v>
      </c>
      <c r="Y3657" s="188">
        <v>0</v>
      </c>
      <c r="Z3657" s="186">
        <v>0</v>
      </c>
      <c r="AA3657" s="186">
        <v>0</v>
      </c>
      <c r="AB3657" s="186">
        <v>0</v>
      </c>
      <c r="AC3657" s="186">
        <v>0</v>
      </c>
      <c r="AD3657" s="188">
        <v>0</v>
      </c>
      <c r="AE3657" s="189">
        <v>0</v>
      </c>
      <c r="AF3657" s="189">
        <v>0</v>
      </c>
      <c r="AG3657" s="189">
        <v>0</v>
      </c>
      <c r="AH3657" s="191">
        <v>0</v>
      </c>
      <c r="AI3657" s="186">
        <v>0</v>
      </c>
      <c r="AJ3657" s="192">
        <v>7501943471337</v>
      </c>
      <c r="AK3657" s="192" t="s">
        <v>262</v>
      </c>
      <c r="AL3657" s="90" t="s">
        <v>278</v>
      </c>
      <c r="AM3657" s="75">
        <v>96220</v>
      </c>
      <c r="AN3657" s="76"/>
      <c r="AO3657" s="188">
        <v>0</v>
      </c>
      <c r="AP3657" s="188">
        <v>0</v>
      </c>
      <c r="AQ3657" s="187">
        <v>0</v>
      </c>
      <c r="AR3657" s="188">
        <v>0</v>
      </c>
      <c r="AS3657" s="187">
        <v>0</v>
      </c>
      <c r="AT3657" s="188">
        <v>0</v>
      </c>
      <c r="AU3657" s="187">
        <v>0</v>
      </c>
      <c r="AV3657" s="188">
        <v>0</v>
      </c>
      <c r="AW3657" s="187">
        <v>0</v>
      </c>
      <c r="AX3657" s="188">
        <v>0</v>
      </c>
      <c r="AY3657" s="187">
        <v>0</v>
      </c>
      <c r="AZ3657" s="188">
        <v>0</v>
      </c>
      <c r="BA3657" s="187">
        <v>0</v>
      </c>
      <c r="BB3657" s="188">
        <v>0</v>
      </c>
      <c r="BC3657" s="187">
        <v>0</v>
      </c>
      <c r="BD3657" s="75"/>
      <c r="BE3657" s="75"/>
      <c r="BH3657" s="74"/>
      <c r="BI3657" s="194"/>
      <c r="BJ3657" s="74"/>
    </row>
    <row r="3658" spans="1:62" ht="11.25" customHeight="1" x14ac:dyDescent="0.3">
      <c r="A3658" s="184" t="s">
        <v>4031</v>
      </c>
      <c r="B3658" s="185" t="s">
        <v>44</v>
      </c>
      <c r="C3658" s="828">
        <v>96320</v>
      </c>
      <c r="D3658" s="284">
        <v>1E-4</v>
      </c>
      <c r="E3658" s="91">
        <v>0</v>
      </c>
      <c r="F3658" s="186">
        <v>0</v>
      </c>
      <c r="G3658" s="186">
        <v>0</v>
      </c>
      <c r="H3658" s="186">
        <v>0</v>
      </c>
      <c r="I3658" s="187">
        <v>0</v>
      </c>
      <c r="J3658" s="186">
        <v>0</v>
      </c>
      <c r="K3658" s="186">
        <v>0</v>
      </c>
      <c r="L3658" s="186">
        <v>0</v>
      </c>
      <c r="M3658" s="186">
        <v>0</v>
      </c>
      <c r="N3658" s="188">
        <v>0</v>
      </c>
      <c r="O3658" s="189">
        <v>0</v>
      </c>
      <c r="P3658" s="186">
        <v>0</v>
      </c>
      <c r="Q3658" s="189">
        <v>0</v>
      </c>
      <c r="R3658" s="189">
        <v>0</v>
      </c>
      <c r="S3658" s="189">
        <v>1E-4</v>
      </c>
      <c r="T3658" s="188">
        <v>0</v>
      </c>
      <c r="U3658" s="187">
        <v>0</v>
      </c>
      <c r="V3658" s="189">
        <v>0</v>
      </c>
      <c r="W3658" s="189">
        <v>0</v>
      </c>
      <c r="X3658" s="188">
        <v>0</v>
      </c>
      <c r="Y3658" s="188">
        <v>0</v>
      </c>
      <c r="Z3658" s="186">
        <v>0</v>
      </c>
      <c r="AA3658" s="186">
        <v>0</v>
      </c>
      <c r="AB3658" s="186">
        <v>0</v>
      </c>
      <c r="AC3658" s="186">
        <v>0</v>
      </c>
      <c r="AD3658" s="188">
        <v>0</v>
      </c>
      <c r="AE3658" s="189">
        <v>0</v>
      </c>
      <c r="AF3658" s="189">
        <v>0</v>
      </c>
      <c r="AG3658" s="189">
        <v>0</v>
      </c>
      <c r="AH3658" s="191">
        <v>0</v>
      </c>
      <c r="AI3658" s="186">
        <v>0</v>
      </c>
      <c r="AJ3658" s="192">
        <v>7501943471337</v>
      </c>
      <c r="AK3658" s="192">
        <v>96220</v>
      </c>
      <c r="AL3658" s="90" t="s">
        <v>278</v>
      </c>
      <c r="AM3658" s="75">
        <v>96320</v>
      </c>
      <c r="AO3658" s="188">
        <v>0</v>
      </c>
      <c r="AP3658" s="188">
        <v>0</v>
      </c>
      <c r="AQ3658" s="187">
        <v>0</v>
      </c>
      <c r="AR3658" s="188">
        <v>0</v>
      </c>
      <c r="AS3658" s="187">
        <v>0</v>
      </c>
      <c r="AT3658" s="188">
        <v>0</v>
      </c>
      <c r="AU3658" s="187">
        <v>0</v>
      </c>
      <c r="AV3658" s="188">
        <v>0</v>
      </c>
      <c r="AW3658" s="187">
        <v>0</v>
      </c>
      <c r="AX3658" s="188">
        <v>0</v>
      </c>
      <c r="AY3658" s="187">
        <v>0</v>
      </c>
      <c r="AZ3658" s="188">
        <v>0</v>
      </c>
      <c r="BA3658" s="187">
        <v>0</v>
      </c>
      <c r="BB3658" s="188">
        <v>0</v>
      </c>
      <c r="BC3658" s="187">
        <v>0</v>
      </c>
      <c r="BD3658" s="75"/>
      <c r="BE3658" s="75"/>
      <c r="BF3658" s="75"/>
      <c r="BH3658" s="74"/>
      <c r="BI3658" s="194"/>
      <c r="BJ3658" s="74"/>
    </row>
    <row r="3659" spans="1:62" ht="11.25" customHeight="1" x14ac:dyDescent="0.3">
      <c r="A3659" s="184" t="s">
        <v>4035</v>
      </c>
      <c r="B3659" s="185">
        <v>0</v>
      </c>
      <c r="C3659" s="828">
        <v>96678</v>
      </c>
      <c r="D3659" s="284">
        <v>24621.84</v>
      </c>
      <c r="E3659" s="91">
        <v>13.244037536273268</v>
      </c>
      <c r="F3659" s="186">
        <v>59000</v>
      </c>
      <c r="G3659" s="186">
        <v>59000</v>
      </c>
      <c r="H3659" s="186">
        <v>27369</v>
      </c>
      <c r="I3659" s="187">
        <v>46.388135593220333</v>
      </c>
      <c r="J3659" s="186">
        <v>61635.822999999997</v>
      </c>
      <c r="K3659" s="186">
        <v>55772.659808381191</v>
      </c>
      <c r="L3659" s="186">
        <v>11726.640000000001</v>
      </c>
      <c r="M3659" s="186">
        <v>21.025785824612562</v>
      </c>
      <c r="N3659" s="188">
        <v>0</v>
      </c>
      <c r="O3659" s="189">
        <v>3628.7999999999997</v>
      </c>
      <c r="P3659" s="186">
        <v>4896.7199999999993</v>
      </c>
      <c r="Q3659" s="189">
        <v>26.970289664177926</v>
      </c>
      <c r="R3659" s="189">
        <v>19.597791368827831</v>
      </c>
      <c r="S3659" s="189">
        <v>40264.199999999997</v>
      </c>
      <c r="T3659" s="188">
        <v>40247.279999999999</v>
      </c>
      <c r="U3659" s="187">
        <v>21.648929854669692</v>
      </c>
      <c r="V3659" s="189">
        <v>11370.24</v>
      </c>
      <c r="W3659" s="189">
        <v>1267.9199999999998</v>
      </c>
      <c r="X3659" s="188">
        <v>27609.120000000003</v>
      </c>
      <c r="Y3659" s="188">
        <v>3853.44</v>
      </c>
      <c r="Z3659" s="186">
        <v>2332.8000000000002</v>
      </c>
      <c r="AA3659" s="186">
        <v>0</v>
      </c>
      <c r="AB3659" s="186">
        <v>0</v>
      </c>
      <c r="AC3659" s="186">
        <v>0</v>
      </c>
      <c r="AD3659" s="188">
        <v>25.919999999998254</v>
      </c>
      <c r="AE3659" s="189">
        <v>0</v>
      </c>
      <c r="AF3659" s="189">
        <v>0</v>
      </c>
      <c r="AG3659" s="189">
        <v>0</v>
      </c>
      <c r="AH3659" s="191">
        <v>0</v>
      </c>
      <c r="AI3659" s="186">
        <v>51423.143000000004</v>
      </c>
      <c r="AJ3659" s="192">
        <v>7501943471337</v>
      </c>
      <c r="AK3659" s="192" t="s">
        <v>505</v>
      </c>
      <c r="AL3659" s="90" t="s">
        <v>279</v>
      </c>
      <c r="AM3659" s="75">
        <v>96678</v>
      </c>
      <c r="AO3659" s="188">
        <v>59592.959999999999</v>
      </c>
      <c r="AP3659" s="188">
        <v>65666.16</v>
      </c>
      <c r="AQ3659" s="187">
        <v>102.54839303814516</v>
      </c>
      <c r="AR3659" s="188">
        <v>49496.4</v>
      </c>
      <c r="AS3659" s="187">
        <v>95.618979912758249</v>
      </c>
      <c r="AT3659" s="188">
        <v>63616.32</v>
      </c>
      <c r="AU3659" s="187">
        <v>132.6292471412126</v>
      </c>
      <c r="AV3659" s="188">
        <v>55607.040000000001</v>
      </c>
      <c r="AW3659" s="187">
        <v>108.56883295568463</v>
      </c>
      <c r="AX3659" s="188">
        <v>62717.760000000009</v>
      </c>
      <c r="AY3659" s="187">
        <v>133.48043297411957</v>
      </c>
      <c r="AZ3659" s="188">
        <v>49118.400000000001</v>
      </c>
      <c r="BA3659" s="187">
        <v>96.455761949140111</v>
      </c>
      <c r="BB3659" s="188">
        <v>61631.279999999992</v>
      </c>
      <c r="BC3659" s="187">
        <v>79.209534901781439</v>
      </c>
      <c r="BD3659" s="75"/>
      <c r="BE3659" s="75"/>
      <c r="BF3659" s="75"/>
      <c r="BH3659" s="74"/>
      <c r="BI3659" s="194"/>
      <c r="BJ3659" s="74"/>
    </row>
    <row r="3660" spans="1:62" ht="11.25" customHeight="1" x14ac:dyDescent="0.3">
      <c r="A3660" s="184" t="s">
        <v>4036</v>
      </c>
      <c r="B3660" s="185">
        <v>0</v>
      </c>
      <c r="C3660" s="828">
        <v>96560</v>
      </c>
      <c r="D3660" s="284">
        <v>1E-4</v>
      </c>
      <c r="E3660" s="91">
        <v>0</v>
      </c>
      <c r="F3660" s="186">
        <v>0</v>
      </c>
      <c r="G3660" s="186">
        <v>0</v>
      </c>
      <c r="H3660" s="186">
        <v>0</v>
      </c>
      <c r="I3660" s="187">
        <v>0</v>
      </c>
      <c r="J3660" s="186">
        <v>0</v>
      </c>
      <c r="K3660" s="186">
        <v>0</v>
      </c>
      <c r="L3660" s="186">
        <v>0</v>
      </c>
      <c r="M3660" s="186">
        <v>0</v>
      </c>
      <c r="N3660" s="188">
        <v>43.2</v>
      </c>
      <c r="O3660" s="189">
        <v>0</v>
      </c>
      <c r="P3660" s="186">
        <v>43.2</v>
      </c>
      <c r="Q3660" s="189">
        <v>0</v>
      </c>
      <c r="R3660" s="189">
        <v>0</v>
      </c>
      <c r="S3660" s="189">
        <v>1E-4</v>
      </c>
      <c r="T3660" s="188">
        <v>0</v>
      </c>
      <c r="U3660" s="187">
        <v>0</v>
      </c>
      <c r="V3660" s="189">
        <v>0</v>
      </c>
      <c r="W3660" s="189">
        <v>0</v>
      </c>
      <c r="X3660" s="188">
        <v>0</v>
      </c>
      <c r="Y3660" s="188">
        <v>0</v>
      </c>
      <c r="Z3660" s="186">
        <v>0</v>
      </c>
      <c r="AA3660" s="186">
        <v>0</v>
      </c>
      <c r="AB3660" s="186">
        <v>0</v>
      </c>
      <c r="AC3660" s="186">
        <v>0</v>
      </c>
      <c r="AD3660" s="188">
        <v>0</v>
      </c>
      <c r="AE3660" s="189">
        <v>0</v>
      </c>
      <c r="AF3660" s="189">
        <v>0</v>
      </c>
      <c r="AG3660" s="189">
        <v>0</v>
      </c>
      <c r="AH3660" s="191">
        <v>0</v>
      </c>
      <c r="AI3660" s="186">
        <v>0</v>
      </c>
      <c r="AJ3660" s="192">
        <v>7501943471337</v>
      </c>
      <c r="AK3660" s="192">
        <v>96220</v>
      </c>
      <c r="AL3660" s="90" t="s">
        <v>279</v>
      </c>
      <c r="AM3660" s="75">
        <v>96560</v>
      </c>
      <c r="AO3660" s="188">
        <v>0</v>
      </c>
      <c r="AP3660" s="188">
        <v>0</v>
      </c>
      <c r="AQ3660" s="187">
        <v>0</v>
      </c>
      <c r="AR3660" s="188">
        <v>0</v>
      </c>
      <c r="AS3660" s="187">
        <v>0</v>
      </c>
      <c r="AT3660" s="188">
        <v>0</v>
      </c>
      <c r="AU3660" s="187">
        <v>0</v>
      </c>
      <c r="AV3660" s="188">
        <v>0</v>
      </c>
      <c r="AW3660" s="187">
        <v>0</v>
      </c>
      <c r="AX3660" s="188">
        <v>0</v>
      </c>
      <c r="AY3660" s="187">
        <v>0</v>
      </c>
      <c r="AZ3660" s="188">
        <v>0</v>
      </c>
      <c r="BA3660" s="187">
        <v>0</v>
      </c>
      <c r="BB3660" s="188">
        <v>0</v>
      </c>
      <c r="BC3660" s="187">
        <v>0</v>
      </c>
      <c r="BD3660" s="75"/>
      <c r="BE3660" s="75"/>
      <c r="BF3660" s="75"/>
      <c r="BH3660" s="74"/>
      <c r="BI3660" s="194"/>
      <c r="BJ3660" s="74"/>
    </row>
    <row r="3661" spans="1:62" ht="11.25" customHeight="1" x14ac:dyDescent="0.3">
      <c r="A3661" s="184" t="s">
        <v>4037</v>
      </c>
      <c r="B3661" s="185">
        <v>0</v>
      </c>
      <c r="C3661" s="871">
        <v>96750</v>
      </c>
      <c r="D3661" s="284">
        <v>1E-4</v>
      </c>
      <c r="E3661" s="91">
        <v>0</v>
      </c>
      <c r="F3661" s="186">
        <v>0</v>
      </c>
      <c r="G3661" s="186">
        <v>0</v>
      </c>
      <c r="H3661" s="186">
        <v>0</v>
      </c>
      <c r="I3661" s="187">
        <v>0</v>
      </c>
      <c r="J3661" s="186">
        <v>0</v>
      </c>
      <c r="K3661" s="186">
        <v>0</v>
      </c>
      <c r="L3661" s="186">
        <v>0</v>
      </c>
      <c r="M3661" s="186">
        <v>0</v>
      </c>
      <c r="N3661" s="188">
        <v>0</v>
      </c>
      <c r="O3661" s="189">
        <v>0</v>
      </c>
      <c r="P3661" s="186">
        <v>0</v>
      </c>
      <c r="Q3661" s="189">
        <v>0</v>
      </c>
      <c r="R3661" s="189">
        <v>0</v>
      </c>
      <c r="S3661" s="189">
        <v>1E-4</v>
      </c>
      <c r="T3661" s="188">
        <v>0</v>
      </c>
      <c r="U3661" s="187">
        <v>0</v>
      </c>
      <c r="V3661" s="189">
        <v>0</v>
      </c>
      <c r="W3661" s="189">
        <v>0</v>
      </c>
      <c r="X3661" s="188">
        <v>0</v>
      </c>
      <c r="Y3661" s="188">
        <v>0</v>
      </c>
      <c r="Z3661" s="186">
        <v>0</v>
      </c>
      <c r="AA3661" s="186">
        <v>0</v>
      </c>
      <c r="AB3661" s="186">
        <v>0</v>
      </c>
      <c r="AC3661" s="186">
        <v>0</v>
      </c>
      <c r="AD3661" s="188">
        <v>0</v>
      </c>
      <c r="AE3661" s="189">
        <v>0</v>
      </c>
      <c r="AF3661" s="189">
        <v>0</v>
      </c>
      <c r="AG3661" s="189">
        <v>0</v>
      </c>
      <c r="AH3661" s="191">
        <v>0</v>
      </c>
      <c r="AI3661" s="186">
        <v>0</v>
      </c>
      <c r="AJ3661" s="192">
        <v>7506425616121</v>
      </c>
      <c r="AK3661" s="192" t="s">
        <v>262</v>
      </c>
      <c r="AL3661" s="90" t="s">
        <v>278</v>
      </c>
      <c r="AM3661" s="75">
        <v>96750</v>
      </c>
      <c r="AO3661" s="188">
        <v>0</v>
      </c>
      <c r="AP3661" s="188">
        <v>0</v>
      </c>
      <c r="AQ3661" s="187">
        <v>0</v>
      </c>
      <c r="AR3661" s="188">
        <v>0</v>
      </c>
      <c r="AS3661" s="187">
        <v>0</v>
      </c>
      <c r="AT3661" s="188">
        <v>0</v>
      </c>
      <c r="AU3661" s="187">
        <v>0</v>
      </c>
      <c r="AV3661" s="188">
        <v>0</v>
      </c>
      <c r="AW3661" s="187">
        <v>0</v>
      </c>
      <c r="AX3661" s="188">
        <v>96</v>
      </c>
      <c r="AY3661" s="187">
        <v>0</v>
      </c>
      <c r="AZ3661" s="188">
        <v>0</v>
      </c>
      <c r="BA3661" s="187">
        <v>0</v>
      </c>
      <c r="BB3661" s="188">
        <v>0</v>
      </c>
      <c r="BC3661" s="187">
        <v>0</v>
      </c>
      <c r="BD3661" s="75"/>
      <c r="BE3661" s="75"/>
      <c r="BF3661" s="75"/>
      <c r="BH3661" s="74"/>
      <c r="BI3661" s="194"/>
      <c r="BJ3661" s="74"/>
    </row>
    <row r="3662" spans="1:62" ht="11.25" customHeight="1" x14ac:dyDescent="0.3">
      <c r="A3662" s="184" t="s">
        <v>4038</v>
      </c>
      <c r="B3662" s="185">
        <v>0</v>
      </c>
      <c r="C3662" s="871">
        <v>96668</v>
      </c>
      <c r="D3662" s="284">
        <v>1E-4</v>
      </c>
      <c r="E3662" s="91">
        <v>0</v>
      </c>
      <c r="F3662" s="186">
        <v>0</v>
      </c>
      <c r="G3662" s="186">
        <v>0</v>
      </c>
      <c r="H3662" s="186">
        <v>0</v>
      </c>
      <c r="I3662" s="187">
        <v>0</v>
      </c>
      <c r="J3662" s="186">
        <v>0</v>
      </c>
      <c r="K3662" s="186">
        <v>0</v>
      </c>
      <c r="L3662" s="186">
        <v>0</v>
      </c>
      <c r="M3662" s="186">
        <v>0</v>
      </c>
      <c r="N3662" s="188">
        <v>0</v>
      </c>
      <c r="O3662" s="189">
        <v>0</v>
      </c>
      <c r="P3662" s="186">
        <v>0</v>
      </c>
      <c r="Q3662" s="189">
        <v>0</v>
      </c>
      <c r="R3662" s="189">
        <v>0</v>
      </c>
      <c r="S3662" s="189">
        <v>1E-4</v>
      </c>
      <c r="T3662" s="188">
        <v>0</v>
      </c>
      <c r="U3662" s="187">
        <v>0</v>
      </c>
      <c r="V3662" s="189">
        <v>0</v>
      </c>
      <c r="W3662" s="189">
        <v>0</v>
      </c>
      <c r="X3662" s="188">
        <v>0</v>
      </c>
      <c r="Y3662" s="188">
        <v>0</v>
      </c>
      <c r="Z3662" s="186">
        <v>0</v>
      </c>
      <c r="AA3662" s="186">
        <v>0</v>
      </c>
      <c r="AB3662" s="186">
        <v>0</v>
      </c>
      <c r="AC3662" s="186">
        <v>0</v>
      </c>
      <c r="AD3662" s="188">
        <v>0</v>
      </c>
      <c r="AE3662" s="189">
        <v>0</v>
      </c>
      <c r="AF3662" s="189">
        <v>0</v>
      </c>
      <c r="AG3662" s="189">
        <v>0</v>
      </c>
      <c r="AH3662" s="191">
        <v>0</v>
      </c>
      <c r="AI3662" s="186">
        <v>0</v>
      </c>
      <c r="AJ3662" s="192">
        <v>7506425601790</v>
      </c>
      <c r="AK3662" s="192">
        <v>96220</v>
      </c>
      <c r="AL3662" s="90" t="s">
        <v>278</v>
      </c>
      <c r="AM3662" s="75">
        <v>96668</v>
      </c>
      <c r="AO3662" s="188">
        <v>0</v>
      </c>
      <c r="AP3662" s="188">
        <v>0</v>
      </c>
      <c r="AQ3662" s="187">
        <v>0</v>
      </c>
      <c r="AR3662" s="188">
        <v>0</v>
      </c>
      <c r="AS3662" s="187">
        <v>0</v>
      </c>
      <c r="AT3662" s="188">
        <v>0</v>
      </c>
      <c r="AU3662" s="187">
        <v>0</v>
      </c>
      <c r="AV3662" s="188">
        <v>0</v>
      </c>
      <c r="AW3662" s="187">
        <v>0</v>
      </c>
      <c r="AX3662" s="188">
        <v>0</v>
      </c>
      <c r="AY3662" s="187">
        <v>0</v>
      </c>
      <c r="AZ3662" s="188">
        <v>0</v>
      </c>
      <c r="BA3662" s="187">
        <v>0</v>
      </c>
      <c r="BB3662" s="188">
        <v>0</v>
      </c>
      <c r="BC3662" s="187">
        <v>0</v>
      </c>
      <c r="BD3662" s="75"/>
      <c r="BE3662" s="75"/>
      <c r="BF3662" s="75"/>
      <c r="BH3662" s="74"/>
      <c r="BI3662" s="194"/>
      <c r="BJ3662" s="74"/>
    </row>
    <row r="3663" spans="1:62" ht="11.25" customHeight="1" x14ac:dyDescent="0.2">
      <c r="A3663" s="184" t="s">
        <v>4039</v>
      </c>
      <c r="B3663" s="185">
        <v>0</v>
      </c>
      <c r="C3663" s="858">
        <v>96232</v>
      </c>
      <c r="D3663" s="284">
        <v>1E-4</v>
      </c>
      <c r="E3663" s="91">
        <v>0</v>
      </c>
      <c r="F3663" s="186">
        <v>0</v>
      </c>
      <c r="G3663" s="186">
        <v>0</v>
      </c>
      <c r="H3663" s="186">
        <v>0</v>
      </c>
      <c r="I3663" s="187">
        <v>0</v>
      </c>
      <c r="J3663" s="186">
        <v>0</v>
      </c>
      <c r="K3663" s="186">
        <v>0</v>
      </c>
      <c r="L3663" s="186">
        <v>0</v>
      </c>
      <c r="M3663" s="186">
        <v>0</v>
      </c>
      <c r="N3663" s="188">
        <v>0</v>
      </c>
      <c r="O3663" s="189">
        <v>0</v>
      </c>
      <c r="P3663" s="186">
        <v>0</v>
      </c>
      <c r="Q3663" s="189">
        <v>0</v>
      </c>
      <c r="R3663" s="189">
        <v>0</v>
      </c>
      <c r="S3663" s="189">
        <v>1E-4</v>
      </c>
      <c r="T3663" s="188">
        <v>0</v>
      </c>
      <c r="U3663" s="187">
        <v>0</v>
      </c>
      <c r="V3663" s="189">
        <v>0</v>
      </c>
      <c r="W3663" s="189">
        <v>0</v>
      </c>
      <c r="X3663" s="188">
        <v>0</v>
      </c>
      <c r="Y3663" s="188">
        <v>0</v>
      </c>
      <c r="Z3663" s="186">
        <v>0</v>
      </c>
      <c r="AA3663" s="186">
        <v>0</v>
      </c>
      <c r="AB3663" s="186">
        <v>0</v>
      </c>
      <c r="AC3663" s="186">
        <v>0</v>
      </c>
      <c r="AD3663" s="188">
        <v>0</v>
      </c>
      <c r="AE3663" s="189">
        <v>0</v>
      </c>
      <c r="AF3663" s="189">
        <v>0</v>
      </c>
      <c r="AG3663" s="189">
        <v>0</v>
      </c>
      <c r="AH3663" s="191">
        <v>0</v>
      </c>
      <c r="AI3663" s="186">
        <v>0</v>
      </c>
      <c r="AJ3663" s="192">
        <v>7501943471900</v>
      </c>
      <c r="AK3663" s="192" t="s">
        <v>262</v>
      </c>
      <c r="AL3663" s="90" t="s">
        <v>278</v>
      </c>
      <c r="AM3663" s="75">
        <v>96232</v>
      </c>
      <c r="AN3663" s="76"/>
      <c r="AO3663" s="188">
        <v>0</v>
      </c>
      <c r="AP3663" s="188">
        <v>0</v>
      </c>
      <c r="AQ3663" s="187">
        <v>0</v>
      </c>
      <c r="AR3663" s="188">
        <v>0</v>
      </c>
      <c r="AS3663" s="187">
        <v>0</v>
      </c>
      <c r="AT3663" s="188">
        <v>0</v>
      </c>
      <c r="AU3663" s="187">
        <v>0</v>
      </c>
      <c r="AV3663" s="188">
        <v>0</v>
      </c>
      <c r="AW3663" s="187">
        <v>0</v>
      </c>
      <c r="AX3663" s="188">
        <v>0</v>
      </c>
      <c r="AY3663" s="187">
        <v>0</v>
      </c>
      <c r="AZ3663" s="188">
        <v>0</v>
      </c>
      <c r="BA3663" s="187">
        <v>0</v>
      </c>
      <c r="BB3663" s="188">
        <v>0</v>
      </c>
      <c r="BC3663" s="187">
        <v>0</v>
      </c>
      <c r="BD3663" s="75"/>
      <c r="BE3663" s="75"/>
      <c r="BF3663" s="75"/>
      <c r="BH3663" s="74"/>
      <c r="BI3663" s="194"/>
      <c r="BJ3663" s="74"/>
    </row>
    <row r="3664" spans="1:62" ht="11.25" customHeight="1" x14ac:dyDescent="0.3">
      <c r="A3664" s="184" t="s">
        <v>4031</v>
      </c>
      <c r="B3664" s="185" t="s">
        <v>44</v>
      </c>
      <c r="C3664" s="828">
        <v>96290</v>
      </c>
      <c r="D3664" s="284">
        <v>1E-4</v>
      </c>
      <c r="E3664" s="91">
        <v>0</v>
      </c>
      <c r="F3664" s="186">
        <v>0</v>
      </c>
      <c r="G3664" s="186">
        <v>0</v>
      </c>
      <c r="H3664" s="186">
        <v>0</v>
      </c>
      <c r="I3664" s="187">
        <v>0</v>
      </c>
      <c r="J3664" s="186">
        <v>0</v>
      </c>
      <c r="K3664" s="186">
        <v>0</v>
      </c>
      <c r="L3664" s="186">
        <v>0</v>
      </c>
      <c r="M3664" s="186">
        <v>0</v>
      </c>
      <c r="N3664" s="188">
        <v>0</v>
      </c>
      <c r="O3664" s="189">
        <v>0</v>
      </c>
      <c r="P3664" s="186">
        <v>0</v>
      </c>
      <c r="Q3664" s="189">
        <v>0</v>
      </c>
      <c r="R3664" s="189">
        <v>0</v>
      </c>
      <c r="S3664" s="189">
        <v>1E-4</v>
      </c>
      <c r="T3664" s="188">
        <v>0</v>
      </c>
      <c r="U3664" s="187">
        <v>0</v>
      </c>
      <c r="V3664" s="189">
        <v>0</v>
      </c>
      <c r="W3664" s="189">
        <v>0</v>
      </c>
      <c r="X3664" s="188">
        <v>0</v>
      </c>
      <c r="Y3664" s="188">
        <v>0</v>
      </c>
      <c r="Z3664" s="186">
        <v>0</v>
      </c>
      <c r="AA3664" s="186">
        <v>0</v>
      </c>
      <c r="AB3664" s="186">
        <v>0</v>
      </c>
      <c r="AC3664" s="186">
        <v>0</v>
      </c>
      <c r="AD3664" s="188">
        <v>0</v>
      </c>
      <c r="AE3664" s="189">
        <v>0</v>
      </c>
      <c r="AF3664" s="189">
        <v>0</v>
      </c>
      <c r="AG3664" s="189">
        <v>0</v>
      </c>
      <c r="AH3664" s="191">
        <v>0</v>
      </c>
      <c r="AI3664" s="186">
        <v>0</v>
      </c>
      <c r="AJ3664" s="192">
        <v>7501943471900</v>
      </c>
      <c r="AK3664" s="192">
        <v>96232</v>
      </c>
      <c r="AL3664" s="90" t="s">
        <v>278</v>
      </c>
      <c r="AM3664" s="75">
        <v>96290</v>
      </c>
      <c r="AO3664" s="188">
        <v>0</v>
      </c>
      <c r="AP3664" s="188">
        <v>0</v>
      </c>
      <c r="AQ3664" s="187">
        <v>0</v>
      </c>
      <c r="AR3664" s="188">
        <v>0</v>
      </c>
      <c r="AS3664" s="187">
        <v>0</v>
      </c>
      <c r="AT3664" s="188">
        <v>0</v>
      </c>
      <c r="AU3664" s="187">
        <v>0</v>
      </c>
      <c r="AV3664" s="188">
        <v>0</v>
      </c>
      <c r="AW3664" s="187">
        <v>0</v>
      </c>
      <c r="AX3664" s="188">
        <v>0</v>
      </c>
      <c r="AY3664" s="187">
        <v>0</v>
      </c>
      <c r="AZ3664" s="188">
        <v>0</v>
      </c>
      <c r="BA3664" s="187">
        <v>0</v>
      </c>
      <c r="BB3664" s="188">
        <v>0</v>
      </c>
      <c r="BC3664" s="187">
        <v>0</v>
      </c>
      <c r="BD3664" s="75"/>
      <c r="BE3664" s="75"/>
      <c r="BF3664" s="75"/>
      <c r="BH3664" s="74"/>
      <c r="BI3664" s="194"/>
      <c r="BJ3664" s="74"/>
    </row>
    <row r="3665" spans="1:62" ht="11.25" customHeight="1" x14ac:dyDescent="0.3">
      <c r="A3665" s="184" t="s">
        <v>4040</v>
      </c>
      <c r="B3665" s="185">
        <v>0</v>
      </c>
      <c r="C3665" s="828">
        <v>96604</v>
      </c>
      <c r="D3665" s="284">
        <v>1E-4</v>
      </c>
      <c r="E3665" s="91">
        <v>0</v>
      </c>
      <c r="F3665" s="186">
        <v>0</v>
      </c>
      <c r="G3665" s="186">
        <v>0</v>
      </c>
      <c r="H3665" s="186">
        <v>0</v>
      </c>
      <c r="I3665" s="187">
        <v>0</v>
      </c>
      <c r="J3665" s="186">
        <v>0</v>
      </c>
      <c r="K3665" s="186">
        <v>0</v>
      </c>
      <c r="L3665" s="186">
        <v>0</v>
      </c>
      <c r="M3665" s="186">
        <v>0</v>
      </c>
      <c r="N3665" s="188">
        <v>0</v>
      </c>
      <c r="O3665" s="189">
        <v>0</v>
      </c>
      <c r="P3665" s="186">
        <v>0</v>
      </c>
      <c r="Q3665" s="189">
        <v>0</v>
      </c>
      <c r="R3665" s="189">
        <v>0</v>
      </c>
      <c r="S3665" s="189">
        <v>1E-4</v>
      </c>
      <c r="T3665" s="188">
        <v>0</v>
      </c>
      <c r="U3665" s="187">
        <v>0</v>
      </c>
      <c r="V3665" s="189">
        <v>0</v>
      </c>
      <c r="W3665" s="189">
        <v>0</v>
      </c>
      <c r="X3665" s="188">
        <v>0</v>
      </c>
      <c r="Y3665" s="188">
        <v>0</v>
      </c>
      <c r="Z3665" s="186">
        <v>0</v>
      </c>
      <c r="AA3665" s="186">
        <v>0</v>
      </c>
      <c r="AB3665" s="186">
        <v>0</v>
      </c>
      <c r="AC3665" s="186">
        <v>0</v>
      </c>
      <c r="AD3665" s="188">
        <v>0</v>
      </c>
      <c r="AE3665" s="189">
        <v>0</v>
      </c>
      <c r="AF3665" s="189">
        <v>0</v>
      </c>
      <c r="AG3665" s="189">
        <v>0</v>
      </c>
      <c r="AH3665" s="191">
        <v>0</v>
      </c>
      <c r="AI3665" s="186">
        <v>0</v>
      </c>
      <c r="AJ3665" s="192">
        <v>7501943471900</v>
      </c>
      <c r="AK3665" s="192">
        <v>96232</v>
      </c>
      <c r="AL3665" s="90" t="s">
        <v>279</v>
      </c>
      <c r="AM3665" s="75">
        <v>96604</v>
      </c>
      <c r="AO3665" s="188">
        <v>0</v>
      </c>
      <c r="AP3665" s="188">
        <v>0</v>
      </c>
      <c r="AQ3665" s="187">
        <v>0</v>
      </c>
      <c r="AR3665" s="188">
        <v>0</v>
      </c>
      <c r="AS3665" s="187">
        <v>0</v>
      </c>
      <c r="AT3665" s="188">
        <v>0</v>
      </c>
      <c r="AU3665" s="187">
        <v>0</v>
      </c>
      <c r="AV3665" s="188">
        <v>0</v>
      </c>
      <c r="AW3665" s="187">
        <v>0</v>
      </c>
      <c r="AX3665" s="188">
        <v>0</v>
      </c>
      <c r="AY3665" s="187">
        <v>0</v>
      </c>
      <c r="AZ3665" s="188">
        <v>0</v>
      </c>
      <c r="BA3665" s="187">
        <v>0</v>
      </c>
      <c r="BB3665" s="188">
        <v>0</v>
      </c>
      <c r="BC3665" s="187">
        <v>0</v>
      </c>
      <c r="BD3665" s="75"/>
      <c r="BE3665" s="75"/>
      <c r="BF3665" s="75"/>
      <c r="BH3665" s="74"/>
      <c r="BI3665" s="194"/>
      <c r="BJ3665" s="74"/>
    </row>
    <row r="3666" spans="1:62" ht="11.25" customHeight="1" x14ac:dyDescent="0.3">
      <c r="A3666" s="184" t="s">
        <v>4040</v>
      </c>
      <c r="B3666" s="185">
        <v>0</v>
      </c>
      <c r="C3666" s="828">
        <v>96679</v>
      </c>
      <c r="D3666" s="284">
        <v>103152.96000000001</v>
      </c>
      <c r="E3666" s="91">
        <v>9.6636776063345451</v>
      </c>
      <c r="F3666" s="186">
        <v>323000</v>
      </c>
      <c r="G3666" s="186">
        <v>323000</v>
      </c>
      <c r="H3666" s="186">
        <v>71484</v>
      </c>
      <c r="I3666" s="187">
        <v>22.131269349845201</v>
      </c>
      <c r="J3666" s="186">
        <v>319539.67300000001</v>
      </c>
      <c r="K3666" s="186">
        <v>320228.89484345959</v>
      </c>
      <c r="L3666" s="186">
        <v>50117.760000000002</v>
      </c>
      <c r="M3666" s="186">
        <v>15.650605178679932</v>
      </c>
      <c r="N3666" s="188">
        <v>967.68</v>
      </c>
      <c r="O3666" s="189">
        <v>15096.96</v>
      </c>
      <c r="P3666" s="186">
        <v>18169.919999999998</v>
      </c>
      <c r="Q3666" s="189">
        <v>21.370642136195713</v>
      </c>
      <c r="R3666" s="189">
        <v>11.69049202851253</v>
      </c>
      <c r="S3666" s="189">
        <v>124519.20000000001</v>
      </c>
      <c r="T3666" s="188">
        <v>113313.59999999999</v>
      </c>
      <c r="U3666" s="187">
        <v>10.6155567306372</v>
      </c>
      <c r="V3666" s="189">
        <v>26461.439999999999</v>
      </c>
      <c r="W3666" s="189">
        <v>2105.2800000000002</v>
      </c>
      <c r="X3666" s="188">
        <v>84746.87999999999</v>
      </c>
      <c r="Y3666" s="188">
        <v>5872.32</v>
      </c>
      <c r="Z3666" s="186">
        <v>16873.919999999998</v>
      </c>
      <c r="AA3666" s="186">
        <v>967.68</v>
      </c>
      <c r="AB3666" s="186">
        <v>0</v>
      </c>
      <c r="AC3666" s="186">
        <v>0</v>
      </c>
      <c r="AD3666" s="188">
        <v>1906.5599999999977</v>
      </c>
      <c r="AE3666" s="189">
        <v>0</v>
      </c>
      <c r="AF3666" s="189">
        <v>0</v>
      </c>
      <c r="AG3666" s="189">
        <v>0</v>
      </c>
      <c r="AH3666" s="191">
        <v>1</v>
      </c>
      <c r="AI3666" s="186">
        <v>325911.64899999998</v>
      </c>
      <c r="AJ3666" s="192">
        <v>7501943471900</v>
      </c>
      <c r="AK3666" s="192" t="s">
        <v>505</v>
      </c>
      <c r="AL3666" s="90" t="s">
        <v>279</v>
      </c>
      <c r="AM3666" s="75">
        <v>96679</v>
      </c>
      <c r="AO3666" s="188">
        <v>282237.12</v>
      </c>
      <c r="AP3666" s="188">
        <v>303580.80000000005</v>
      </c>
      <c r="AQ3666" s="187">
        <v>115.3609835658076</v>
      </c>
      <c r="AR3666" s="188">
        <v>261774.72000000003</v>
      </c>
      <c r="AS3666" s="187">
        <v>77.022193331370033</v>
      </c>
      <c r="AT3666" s="188">
        <v>281355.83999999997</v>
      </c>
      <c r="AU3666" s="187">
        <v>82.040742438640919</v>
      </c>
      <c r="AV3666" s="188">
        <v>327179.51999999996</v>
      </c>
      <c r="AW3666" s="187">
        <v>111.9536814522391</v>
      </c>
      <c r="AX3666" s="188">
        <v>265800.96000000002</v>
      </c>
      <c r="AY3666" s="187">
        <v>90.316312696845429</v>
      </c>
      <c r="AZ3666" s="188">
        <v>216639.36000000002</v>
      </c>
      <c r="BA3666" s="187">
        <v>75.422375386770284</v>
      </c>
      <c r="BB3666" s="188">
        <v>373953.60000000003</v>
      </c>
      <c r="BC3666" s="187">
        <v>139.49458941434557</v>
      </c>
      <c r="BD3666" s="75"/>
      <c r="BE3666" s="75"/>
      <c r="BF3666" s="75"/>
      <c r="BH3666" s="74"/>
      <c r="BI3666" s="194"/>
      <c r="BJ3666" s="74"/>
    </row>
    <row r="3667" spans="1:62" ht="11.25" customHeight="1" x14ac:dyDescent="0.3">
      <c r="A3667" s="184" t="s">
        <v>4031</v>
      </c>
      <c r="B3667" s="185">
        <v>0</v>
      </c>
      <c r="C3667" s="858">
        <v>96278</v>
      </c>
      <c r="D3667" s="284">
        <v>1E-4</v>
      </c>
      <c r="E3667" s="91">
        <v>0</v>
      </c>
      <c r="F3667" s="186">
        <v>0</v>
      </c>
      <c r="G3667" s="186">
        <v>0</v>
      </c>
      <c r="H3667" s="186">
        <v>0</v>
      </c>
      <c r="I3667" s="187">
        <v>0</v>
      </c>
      <c r="J3667" s="186">
        <v>0</v>
      </c>
      <c r="K3667" s="186">
        <v>0</v>
      </c>
      <c r="L3667" s="186">
        <v>0</v>
      </c>
      <c r="M3667" s="186">
        <v>0</v>
      </c>
      <c r="N3667" s="188">
        <v>0</v>
      </c>
      <c r="O3667" s="189">
        <v>0</v>
      </c>
      <c r="P3667" s="186">
        <v>0</v>
      </c>
      <c r="Q3667" s="189">
        <v>0</v>
      </c>
      <c r="R3667" s="189">
        <v>0</v>
      </c>
      <c r="S3667" s="189">
        <v>1E-4</v>
      </c>
      <c r="T3667" s="188">
        <v>0</v>
      </c>
      <c r="U3667" s="187">
        <v>0</v>
      </c>
      <c r="V3667" s="189">
        <v>0</v>
      </c>
      <c r="W3667" s="189">
        <v>0</v>
      </c>
      <c r="X3667" s="188">
        <v>0</v>
      </c>
      <c r="Y3667" s="188">
        <v>0</v>
      </c>
      <c r="Z3667" s="186">
        <v>0</v>
      </c>
      <c r="AA3667" s="186">
        <v>0</v>
      </c>
      <c r="AB3667" s="186">
        <v>0</v>
      </c>
      <c r="AC3667" s="186">
        <v>0</v>
      </c>
      <c r="AD3667" s="188">
        <v>0</v>
      </c>
      <c r="AE3667" s="189">
        <v>0</v>
      </c>
      <c r="AF3667" s="189">
        <v>0</v>
      </c>
      <c r="AG3667" s="189">
        <v>0</v>
      </c>
      <c r="AH3667" s="191">
        <v>0</v>
      </c>
      <c r="AI3667" s="186">
        <v>0</v>
      </c>
      <c r="AJ3667" s="192">
        <v>7501943468245</v>
      </c>
      <c r="AK3667" s="192" t="s">
        <v>262</v>
      </c>
      <c r="AL3667" s="90" t="s">
        <v>278</v>
      </c>
      <c r="AM3667" s="75">
        <v>96278</v>
      </c>
      <c r="AO3667" s="188">
        <v>0</v>
      </c>
      <c r="AP3667" s="188">
        <v>0</v>
      </c>
      <c r="AQ3667" s="187">
        <v>0</v>
      </c>
      <c r="AR3667" s="188">
        <v>0</v>
      </c>
      <c r="AS3667" s="187">
        <v>0</v>
      </c>
      <c r="AT3667" s="188">
        <v>0</v>
      </c>
      <c r="AU3667" s="187">
        <v>0</v>
      </c>
      <c r="AV3667" s="188">
        <v>0</v>
      </c>
      <c r="AW3667" s="187">
        <v>0</v>
      </c>
      <c r="AX3667" s="188">
        <v>0</v>
      </c>
      <c r="AY3667" s="187">
        <v>0</v>
      </c>
      <c r="AZ3667" s="188">
        <v>0</v>
      </c>
      <c r="BA3667" s="187">
        <v>0</v>
      </c>
      <c r="BB3667" s="188">
        <v>0</v>
      </c>
      <c r="BC3667" s="187">
        <v>0</v>
      </c>
      <c r="BD3667" s="75"/>
      <c r="BE3667" s="75"/>
      <c r="BF3667" s="75"/>
      <c r="BH3667" s="74"/>
      <c r="BI3667" s="194"/>
      <c r="BJ3667" s="74"/>
    </row>
    <row r="3668" spans="1:62" ht="11.25" customHeight="1" x14ac:dyDescent="0.3">
      <c r="A3668" s="184" t="s">
        <v>4041</v>
      </c>
      <c r="B3668" s="185" t="s">
        <v>44</v>
      </c>
      <c r="C3668" s="828">
        <v>96288</v>
      </c>
      <c r="D3668" s="284">
        <v>1E-4</v>
      </c>
      <c r="E3668" s="91">
        <v>0</v>
      </c>
      <c r="F3668" s="186">
        <v>0</v>
      </c>
      <c r="G3668" s="186">
        <v>0</v>
      </c>
      <c r="H3668" s="186">
        <v>0</v>
      </c>
      <c r="I3668" s="187">
        <v>0</v>
      </c>
      <c r="J3668" s="225">
        <v>0</v>
      </c>
      <c r="K3668" s="225">
        <v>0</v>
      </c>
      <c r="L3668" s="186">
        <v>0</v>
      </c>
      <c r="M3668" s="186">
        <v>0</v>
      </c>
      <c r="N3668" s="188">
        <v>0</v>
      </c>
      <c r="O3668" s="189">
        <v>0</v>
      </c>
      <c r="P3668" s="186">
        <v>0</v>
      </c>
      <c r="Q3668" s="189">
        <v>0</v>
      </c>
      <c r="R3668" s="189">
        <v>0</v>
      </c>
      <c r="S3668" s="189">
        <v>1E-4</v>
      </c>
      <c r="T3668" s="188">
        <v>0</v>
      </c>
      <c r="U3668" s="187">
        <v>0</v>
      </c>
      <c r="V3668" s="189">
        <v>0</v>
      </c>
      <c r="W3668" s="189">
        <v>0</v>
      </c>
      <c r="X3668" s="188">
        <v>0</v>
      </c>
      <c r="Y3668" s="188">
        <v>0</v>
      </c>
      <c r="Z3668" s="186">
        <v>0</v>
      </c>
      <c r="AA3668" s="186">
        <v>0</v>
      </c>
      <c r="AB3668" s="186">
        <v>0</v>
      </c>
      <c r="AC3668" s="186">
        <v>0</v>
      </c>
      <c r="AD3668" s="188">
        <v>0</v>
      </c>
      <c r="AE3668" s="189">
        <v>0</v>
      </c>
      <c r="AF3668" s="189">
        <v>0</v>
      </c>
      <c r="AG3668" s="189">
        <v>0</v>
      </c>
      <c r="AH3668" s="191">
        <v>0</v>
      </c>
      <c r="AI3668" s="186">
        <v>0</v>
      </c>
      <c r="AJ3668" s="192">
        <v>7501943468245</v>
      </c>
      <c r="AK3668" s="192">
        <v>96278</v>
      </c>
      <c r="AL3668" s="90" t="s">
        <v>278</v>
      </c>
      <c r="AM3668" s="75">
        <v>96288</v>
      </c>
      <c r="AO3668" s="188">
        <v>0</v>
      </c>
      <c r="AP3668" s="188">
        <v>0</v>
      </c>
      <c r="AQ3668" s="187">
        <v>0</v>
      </c>
      <c r="AR3668" s="188">
        <v>0</v>
      </c>
      <c r="AS3668" s="187">
        <v>0</v>
      </c>
      <c r="AT3668" s="188">
        <v>0</v>
      </c>
      <c r="AU3668" s="187">
        <v>0</v>
      </c>
      <c r="AV3668" s="188">
        <v>0</v>
      </c>
      <c r="AW3668" s="187">
        <v>0</v>
      </c>
      <c r="AX3668" s="188">
        <v>0</v>
      </c>
      <c r="AY3668" s="187">
        <v>0</v>
      </c>
      <c r="AZ3668" s="188">
        <v>0</v>
      </c>
      <c r="BA3668" s="187">
        <v>0</v>
      </c>
      <c r="BB3668" s="188">
        <v>0</v>
      </c>
      <c r="BC3668" s="187">
        <v>0</v>
      </c>
      <c r="BD3668" s="75"/>
      <c r="BE3668" s="75"/>
      <c r="BF3668" s="75"/>
      <c r="BH3668" s="74"/>
      <c r="BI3668" s="194"/>
      <c r="BJ3668" s="74"/>
    </row>
    <row r="3669" spans="1:62" s="77" customFormat="1" ht="11.25" customHeight="1" x14ac:dyDescent="0.2">
      <c r="A3669" s="184" t="s">
        <v>4042</v>
      </c>
      <c r="B3669" s="185">
        <v>0</v>
      </c>
      <c r="C3669" s="828">
        <v>96305</v>
      </c>
      <c r="D3669" s="284">
        <v>1E-4</v>
      </c>
      <c r="E3669" s="91">
        <v>0</v>
      </c>
      <c r="F3669" s="186">
        <v>0</v>
      </c>
      <c r="G3669" s="186">
        <v>0</v>
      </c>
      <c r="H3669" s="186">
        <v>0</v>
      </c>
      <c r="I3669" s="187">
        <v>0</v>
      </c>
      <c r="J3669" s="186">
        <v>0</v>
      </c>
      <c r="K3669" s="186">
        <v>0</v>
      </c>
      <c r="L3669" s="186">
        <v>0</v>
      </c>
      <c r="M3669" s="186">
        <v>0</v>
      </c>
      <c r="N3669" s="188">
        <v>0</v>
      </c>
      <c r="O3669" s="189">
        <v>0</v>
      </c>
      <c r="P3669" s="186">
        <v>0</v>
      </c>
      <c r="Q3669" s="189">
        <v>0</v>
      </c>
      <c r="R3669" s="189">
        <v>0</v>
      </c>
      <c r="S3669" s="189">
        <v>1E-4</v>
      </c>
      <c r="T3669" s="521">
        <v>0</v>
      </c>
      <c r="U3669" s="484">
        <v>0</v>
      </c>
      <c r="V3669" s="189">
        <v>0</v>
      </c>
      <c r="W3669" s="189">
        <v>0</v>
      </c>
      <c r="X3669" s="188">
        <v>0</v>
      </c>
      <c r="Y3669" s="188">
        <v>0</v>
      </c>
      <c r="Z3669" s="186">
        <v>0</v>
      </c>
      <c r="AA3669" s="186">
        <v>0</v>
      </c>
      <c r="AB3669" s="186">
        <v>0</v>
      </c>
      <c r="AC3669" s="186">
        <v>0</v>
      </c>
      <c r="AD3669" s="188">
        <v>0</v>
      </c>
      <c r="AE3669" s="189">
        <v>0</v>
      </c>
      <c r="AF3669" s="189">
        <v>0</v>
      </c>
      <c r="AG3669" s="189">
        <v>0</v>
      </c>
      <c r="AH3669" s="191">
        <v>0</v>
      </c>
      <c r="AI3669" s="186">
        <v>0</v>
      </c>
      <c r="AJ3669" s="192">
        <v>7501943468245</v>
      </c>
      <c r="AK3669" s="192">
        <v>96288</v>
      </c>
      <c r="AL3669" s="90" t="s">
        <v>278</v>
      </c>
      <c r="AM3669" s="75">
        <v>96305</v>
      </c>
      <c r="AN3669" s="76"/>
      <c r="AO3669" s="188">
        <v>0</v>
      </c>
      <c r="AP3669" s="188">
        <v>0</v>
      </c>
      <c r="AQ3669" s="187">
        <v>0</v>
      </c>
      <c r="AR3669" s="188">
        <v>0</v>
      </c>
      <c r="AS3669" s="187">
        <v>0</v>
      </c>
      <c r="AT3669" s="188">
        <v>0</v>
      </c>
      <c r="AU3669" s="187">
        <v>0</v>
      </c>
      <c r="AV3669" s="188">
        <v>0</v>
      </c>
      <c r="AW3669" s="187">
        <v>0</v>
      </c>
      <c r="AX3669" s="188">
        <v>0</v>
      </c>
      <c r="AY3669" s="187">
        <v>0</v>
      </c>
      <c r="AZ3669" s="188">
        <v>0</v>
      </c>
      <c r="BA3669" s="187">
        <v>0</v>
      </c>
      <c r="BB3669" s="188">
        <v>0</v>
      </c>
      <c r="BC3669" s="187">
        <v>0</v>
      </c>
      <c r="BD3669" s="75"/>
      <c r="BE3669" s="75"/>
      <c r="BF3669" s="55"/>
      <c r="BH3669" s="74"/>
      <c r="BI3669" s="194"/>
      <c r="BJ3669" s="74"/>
    </row>
    <row r="3670" spans="1:62" ht="11.25" customHeight="1" x14ac:dyDescent="0.3">
      <c r="A3670" s="184" t="s">
        <v>4043</v>
      </c>
      <c r="B3670" s="185">
        <v>0</v>
      </c>
      <c r="C3670" s="828">
        <v>96603</v>
      </c>
      <c r="D3670" s="284">
        <v>2721.6</v>
      </c>
      <c r="E3670" s="91">
        <v>1.6171489277553315</v>
      </c>
      <c r="F3670" s="186">
        <v>55000</v>
      </c>
      <c r="G3670" s="186">
        <v>70811.199999999997</v>
      </c>
      <c r="H3670" s="186">
        <v>15785.279999999999</v>
      </c>
      <c r="I3670" s="187">
        <v>22.292066791693969</v>
      </c>
      <c r="J3670" s="186">
        <v>48545.858</v>
      </c>
      <c r="K3670" s="186">
        <v>50488.856405656312</v>
      </c>
      <c r="L3670" s="186">
        <v>8778.24</v>
      </c>
      <c r="M3670" s="186">
        <v>17.386490059253088</v>
      </c>
      <c r="N3670" s="188">
        <v>268.8</v>
      </c>
      <c r="O3670" s="189">
        <v>0</v>
      </c>
      <c r="P3670" s="186">
        <v>4462.08</v>
      </c>
      <c r="Q3670" s="189">
        <v>27.27384074661941</v>
      </c>
      <c r="R3670" s="189">
        <v>6.0120309337204407</v>
      </c>
      <c r="S3670" s="189">
        <v>9728.6399999999976</v>
      </c>
      <c r="T3670" s="188">
        <v>9596.16</v>
      </c>
      <c r="U3670" s="187">
        <v>5.7019473304558357</v>
      </c>
      <c r="V3670" s="189">
        <v>0</v>
      </c>
      <c r="W3670" s="189">
        <v>4193.28</v>
      </c>
      <c r="X3670" s="188">
        <v>5402.88</v>
      </c>
      <c r="Y3670" s="188">
        <v>0</v>
      </c>
      <c r="Z3670" s="186">
        <v>3991.68</v>
      </c>
      <c r="AA3670" s="186">
        <v>0</v>
      </c>
      <c r="AB3670" s="186">
        <v>0</v>
      </c>
      <c r="AC3670" s="186">
        <v>0</v>
      </c>
      <c r="AD3670" s="188">
        <v>161.28000000000065</v>
      </c>
      <c r="AE3670" s="189">
        <v>322.56</v>
      </c>
      <c r="AF3670" s="189">
        <v>322.56</v>
      </c>
      <c r="AG3670" s="189">
        <v>0</v>
      </c>
      <c r="AH3670" s="191">
        <v>0</v>
      </c>
      <c r="AI3670" s="186">
        <v>48104.485999999997</v>
      </c>
      <c r="AJ3670" s="192">
        <v>7501943468245</v>
      </c>
      <c r="AK3670" s="192">
        <v>96278</v>
      </c>
      <c r="AL3670" s="90" t="s">
        <v>279</v>
      </c>
      <c r="AM3670" s="75">
        <v>96603</v>
      </c>
      <c r="AO3670" s="188">
        <v>49558.079999999994</v>
      </c>
      <c r="AP3670" s="188">
        <v>66119.039999999994</v>
      </c>
      <c r="AQ3670" s="187">
        <v>122.30319120147092</v>
      </c>
      <c r="AR3670" s="188">
        <v>54057.600000000006</v>
      </c>
      <c r="AS3670" s="187">
        <v>130.69875245089176</v>
      </c>
      <c r="AT3670" s="188">
        <v>28497.599999999999</v>
      </c>
      <c r="AU3670" s="187">
        <v>83.078256746610023</v>
      </c>
      <c r="AV3670" s="188">
        <v>33298.560000000005</v>
      </c>
      <c r="AW3670" s="187">
        <v>55.265024513006956</v>
      </c>
      <c r="AX3670" s="188">
        <v>27270.720000000001</v>
      </c>
      <c r="AY3670" s="187">
        <v>54.071022107663339</v>
      </c>
      <c r="AZ3670" s="188">
        <v>41423.040000000001</v>
      </c>
      <c r="BA3670" s="187">
        <v>83.091477450486806</v>
      </c>
      <c r="BB3670" s="188">
        <v>31674.240000000002</v>
      </c>
      <c r="BC3670" s="187">
        <v>71.969807870514515</v>
      </c>
      <c r="BD3670" s="75"/>
      <c r="BE3670" s="75"/>
      <c r="BF3670" s="75"/>
      <c r="BH3670" s="74"/>
      <c r="BI3670" s="194"/>
      <c r="BJ3670" s="74"/>
    </row>
    <row r="3671" spans="1:62" ht="11.25" customHeight="1" x14ac:dyDescent="0.3">
      <c r="A3671" s="184" t="s">
        <v>4044</v>
      </c>
      <c r="B3671" s="185">
        <v>0</v>
      </c>
      <c r="C3671" s="828">
        <v>96930</v>
      </c>
      <c r="D3671" s="284">
        <v>1E-4</v>
      </c>
      <c r="E3671" s="91">
        <v>0</v>
      </c>
      <c r="F3671" s="186">
        <v>0</v>
      </c>
      <c r="G3671" s="186">
        <v>0</v>
      </c>
      <c r="H3671" s="186">
        <v>0</v>
      </c>
      <c r="I3671" s="187">
        <v>0</v>
      </c>
      <c r="J3671" s="186">
        <v>0</v>
      </c>
      <c r="K3671" s="186">
        <v>0</v>
      </c>
      <c r="L3671" s="186">
        <v>0</v>
      </c>
      <c r="M3671" s="186">
        <v>0</v>
      </c>
      <c r="N3671" s="188">
        <v>0</v>
      </c>
      <c r="O3671" s="189">
        <v>0</v>
      </c>
      <c r="P3671" s="186">
        <v>0</v>
      </c>
      <c r="Q3671" s="189">
        <v>0</v>
      </c>
      <c r="R3671" s="189">
        <v>0</v>
      </c>
      <c r="S3671" s="189">
        <v>1E-4</v>
      </c>
      <c r="T3671" s="188">
        <v>0</v>
      </c>
      <c r="U3671" s="187">
        <v>0</v>
      </c>
      <c r="V3671" s="189">
        <v>0</v>
      </c>
      <c r="W3671" s="189">
        <v>0</v>
      </c>
      <c r="X3671" s="188">
        <v>0</v>
      </c>
      <c r="Y3671" s="188">
        <v>0</v>
      </c>
      <c r="Z3671" s="186">
        <v>0</v>
      </c>
      <c r="AA3671" s="186">
        <v>0</v>
      </c>
      <c r="AB3671" s="186">
        <v>0</v>
      </c>
      <c r="AC3671" s="186">
        <v>0</v>
      </c>
      <c r="AD3671" s="188">
        <v>0</v>
      </c>
      <c r="AE3671" s="189">
        <v>0</v>
      </c>
      <c r="AF3671" s="189">
        <v>0</v>
      </c>
      <c r="AG3671" s="189">
        <v>0</v>
      </c>
      <c r="AH3671" s="191">
        <v>3</v>
      </c>
      <c r="AI3671" s="186">
        <v>0</v>
      </c>
      <c r="AJ3671" s="192">
        <v>7501943468245</v>
      </c>
      <c r="AK3671" s="192">
        <v>96278</v>
      </c>
      <c r="AL3671" s="90" t="s">
        <v>279</v>
      </c>
      <c r="AM3671" s="75">
        <v>96930</v>
      </c>
      <c r="AO3671" s="188">
        <v>0</v>
      </c>
      <c r="AP3671" s="188">
        <v>0</v>
      </c>
      <c r="AQ3671" s="187">
        <v>0</v>
      </c>
      <c r="AR3671" s="188">
        <v>0</v>
      </c>
      <c r="AS3671" s="187">
        <v>0</v>
      </c>
      <c r="AT3671" s="188">
        <v>0</v>
      </c>
      <c r="AU3671" s="187">
        <v>0</v>
      </c>
      <c r="AV3671" s="188">
        <v>0</v>
      </c>
      <c r="AW3671" s="187">
        <v>0</v>
      </c>
      <c r="AX3671" s="188">
        <v>0</v>
      </c>
      <c r="AY3671" s="187">
        <v>0</v>
      </c>
      <c r="AZ3671" s="188">
        <v>0</v>
      </c>
      <c r="BA3671" s="187">
        <v>0</v>
      </c>
      <c r="BB3671" s="188">
        <v>0</v>
      </c>
      <c r="BC3671" s="187">
        <v>0</v>
      </c>
      <c r="BD3671" s="75"/>
      <c r="BE3671" s="75"/>
      <c r="BF3671" s="75"/>
      <c r="BH3671" s="74"/>
      <c r="BI3671" s="194"/>
      <c r="BJ3671" s="74"/>
    </row>
    <row r="3672" spans="1:62" s="77" customFormat="1" ht="11.25" customHeight="1" x14ac:dyDescent="0.2">
      <c r="A3672" s="184" t="s">
        <v>4045</v>
      </c>
      <c r="B3672" s="185">
        <v>0</v>
      </c>
      <c r="C3672" s="829">
        <v>96567</v>
      </c>
      <c r="D3672" s="284">
        <v>14846.4</v>
      </c>
      <c r="E3672" s="91">
        <v>0</v>
      </c>
      <c r="F3672" s="186">
        <v>55000</v>
      </c>
      <c r="G3672" s="186">
        <v>55000</v>
      </c>
      <c r="H3672" s="186">
        <v>0</v>
      </c>
      <c r="I3672" s="187">
        <v>0</v>
      </c>
      <c r="J3672" s="186">
        <v>0</v>
      </c>
      <c r="K3672" s="186">
        <v>0</v>
      </c>
      <c r="L3672" s="186">
        <v>0</v>
      </c>
      <c r="M3672" s="186">
        <v>0</v>
      </c>
      <c r="N3672" s="188">
        <v>0</v>
      </c>
      <c r="O3672" s="189">
        <v>0</v>
      </c>
      <c r="P3672" s="186">
        <v>0</v>
      </c>
      <c r="Q3672" s="189">
        <v>0</v>
      </c>
      <c r="R3672" s="189">
        <v>0</v>
      </c>
      <c r="S3672" s="189">
        <v>14846.4</v>
      </c>
      <c r="T3672" s="521">
        <v>0</v>
      </c>
      <c r="U3672" s="484">
        <v>0</v>
      </c>
      <c r="V3672" s="189">
        <v>0</v>
      </c>
      <c r="W3672" s="189">
        <v>0</v>
      </c>
      <c r="X3672" s="188">
        <v>0</v>
      </c>
      <c r="Y3672" s="188">
        <v>0</v>
      </c>
      <c r="Z3672" s="186">
        <v>0</v>
      </c>
      <c r="AA3672" s="186">
        <v>0</v>
      </c>
      <c r="AB3672" s="186">
        <v>0</v>
      </c>
      <c r="AC3672" s="186">
        <v>0</v>
      </c>
      <c r="AD3672" s="188">
        <v>0</v>
      </c>
      <c r="AE3672" s="189">
        <v>0</v>
      </c>
      <c r="AF3672" s="189">
        <v>0</v>
      </c>
      <c r="AG3672" s="189">
        <v>0</v>
      </c>
      <c r="AH3672" s="191">
        <v>0</v>
      </c>
      <c r="AI3672" s="186">
        <v>0</v>
      </c>
      <c r="AJ3672" s="192">
        <v>7501943468245</v>
      </c>
      <c r="AK3672" s="192">
        <v>96603</v>
      </c>
      <c r="AL3672" s="90" t="s">
        <v>278</v>
      </c>
      <c r="AM3672" s="75">
        <v>96567</v>
      </c>
      <c r="AN3672" s="76"/>
      <c r="AO3672" s="188">
        <v>0</v>
      </c>
      <c r="AP3672" s="188">
        <v>0</v>
      </c>
      <c r="AQ3672" s="187">
        <v>0</v>
      </c>
      <c r="AR3672" s="188">
        <v>0</v>
      </c>
      <c r="AS3672" s="187">
        <v>0</v>
      </c>
      <c r="AT3672" s="188">
        <v>0</v>
      </c>
      <c r="AU3672" s="187">
        <v>0</v>
      </c>
      <c r="AV3672" s="188">
        <v>0</v>
      </c>
      <c r="AW3672" s="187">
        <v>0</v>
      </c>
      <c r="AX3672" s="188">
        <v>0</v>
      </c>
      <c r="AY3672" s="187">
        <v>0</v>
      </c>
      <c r="AZ3672" s="188">
        <v>0</v>
      </c>
      <c r="BA3672" s="187">
        <v>0</v>
      </c>
      <c r="BB3672" s="188">
        <v>0</v>
      </c>
      <c r="BC3672" s="187">
        <v>0</v>
      </c>
      <c r="BD3672" s="75"/>
      <c r="BE3672" s="75"/>
      <c r="BF3672" s="55"/>
      <c r="BH3672" s="74"/>
      <c r="BI3672" s="194"/>
      <c r="BJ3672" s="74"/>
    </row>
    <row r="3673" spans="1:62" s="77" customFormat="1" ht="11.25" customHeight="1" x14ac:dyDescent="0.2">
      <c r="A3673" s="184" t="s">
        <v>4046</v>
      </c>
      <c r="B3673" s="185">
        <v>0</v>
      </c>
      <c r="C3673" s="829">
        <v>96620</v>
      </c>
      <c r="D3673" s="284">
        <v>36197.279999999999</v>
      </c>
      <c r="E3673" s="91">
        <v>11.463420191333896</v>
      </c>
      <c r="F3673" s="186">
        <v>87000</v>
      </c>
      <c r="G3673" s="186">
        <v>87000</v>
      </c>
      <c r="H3673" s="186">
        <v>20726</v>
      </c>
      <c r="I3673" s="187">
        <v>23.822988505747126</v>
      </c>
      <c r="J3673" s="186">
        <v>88225.861000000004</v>
      </c>
      <c r="K3673" s="186">
        <v>94729.005992551101</v>
      </c>
      <c r="L3673" s="186">
        <v>19535.04</v>
      </c>
      <c r="M3673" s="186">
        <v>20.62202574102394</v>
      </c>
      <c r="N3673" s="188">
        <v>3961.44</v>
      </c>
      <c r="O3673" s="189">
        <v>5335.2000000000007</v>
      </c>
      <c r="P3673" s="186">
        <v>11214.720000000001</v>
      </c>
      <c r="Q3673" s="189">
        <v>34.85345413631044</v>
      </c>
      <c r="R3673" s="189">
        <v>12.713360768448606</v>
      </c>
      <c r="S3673" s="189">
        <v>37388.239999999998</v>
      </c>
      <c r="T3673" s="521">
        <v>37385.279999999999</v>
      </c>
      <c r="U3673" s="484">
        <v>11.839651311111533</v>
      </c>
      <c r="V3673" s="189">
        <v>7572.96</v>
      </c>
      <c r="W3673" s="189">
        <v>1918.08</v>
      </c>
      <c r="X3673" s="188">
        <v>27894.239999999998</v>
      </c>
      <c r="Y3673" s="188">
        <v>9227.52</v>
      </c>
      <c r="Z3673" s="186">
        <v>4976.6400000000003</v>
      </c>
      <c r="AA3673" s="186">
        <v>3421.44</v>
      </c>
      <c r="AB3673" s="186">
        <v>0</v>
      </c>
      <c r="AC3673" s="186">
        <v>0</v>
      </c>
      <c r="AD3673" s="188">
        <v>1989.3599999999969</v>
      </c>
      <c r="AE3673" s="189">
        <v>0</v>
      </c>
      <c r="AF3673" s="189">
        <v>0</v>
      </c>
      <c r="AG3673" s="189">
        <v>0</v>
      </c>
      <c r="AH3673" s="191">
        <v>0</v>
      </c>
      <c r="AI3673" s="186">
        <v>81690.081000000006</v>
      </c>
      <c r="AJ3673" s="192">
        <v>7506425601790</v>
      </c>
      <c r="AK3673" s="192" t="s">
        <v>262</v>
      </c>
      <c r="AL3673" s="90" t="s">
        <v>279</v>
      </c>
      <c r="AM3673" s="75">
        <v>96620</v>
      </c>
      <c r="AN3673" s="76"/>
      <c r="AO3673" s="188">
        <v>91256.39999999998</v>
      </c>
      <c r="AP3673" s="188">
        <v>87935.76</v>
      </c>
      <c r="AQ3673" s="187">
        <v>116.51316546978971</v>
      </c>
      <c r="AR3673" s="188">
        <v>89445.6</v>
      </c>
      <c r="AS3673" s="187">
        <v>107.43237775029309</v>
      </c>
      <c r="AT3673" s="188">
        <v>96387.839999999997</v>
      </c>
      <c r="AU3673" s="187">
        <v>124.6500822173588</v>
      </c>
      <c r="AV3673" s="188">
        <v>64326.960000000006</v>
      </c>
      <c r="AW3673" s="187">
        <v>71.825178209223139</v>
      </c>
      <c r="AX3673" s="188">
        <v>59896.799999999996</v>
      </c>
      <c r="AY3673" s="187">
        <v>64.893608574029997</v>
      </c>
      <c r="AZ3673" s="188">
        <v>71532.719999999987</v>
      </c>
      <c r="BA3673" s="187">
        <v>91.510518178103197</v>
      </c>
      <c r="BB3673" s="188">
        <v>104176.8</v>
      </c>
      <c r="BC3673" s="187">
        <v>129.42782689835059</v>
      </c>
      <c r="BD3673" s="75"/>
      <c r="BE3673" s="75"/>
      <c r="BF3673" s="55"/>
      <c r="BH3673" s="74"/>
      <c r="BI3673" s="194"/>
      <c r="BJ3673" s="74"/>
    </row>
    <row r="3674" spans="1:62" s="77" customFormat="1" ht="11.25" customHeight="1" x14ac:dyDescent="0.2">
      <c r="A3674" s="184" t="s">
        <v>4047</v>
      </c>
      <c r="B3674" s="185">
        <v>0</v>
      </c>
      <c r="C3674" s="829">
        <v>96797</v>
      </c>
      <c r="D3674" s="284">
        <v>367.2</v>
      </c>
      <c r="E3674" s="91">
        <v>0</v>
      </c>
      <c r="F3674" s="186">
        <v>0</v>
      </c>
      <c r="G3674" s="186">
        <v>0</v>
      </c>
      <c r="H3674" s="186">
        <v>0</v>
      </c>
      <c r="I3674" s="187">
        <v>0</v>
      </c>
      <c r="J3674" s="186">
        <v>0</v>
      </c>
      <c r="K3674" s="186">
        <v>0</v>
      </c>
      <c r="L3674" s="186">
        <v>-146.88</v>
      </c>
      <c r="M3674" s="186">
        <v>0</v>
      </c>
      <c r="N3674" s="188">
        <v>0</v>
      </c>
      <c r="O3674" s="189">
        <v>0</v>
      </c>
      <c r="P3674" s="186">
        <v>0</v>
      </c>
      <c r="Q3674" s="189">
        <v>0</v>
      </c>
      <c r="R3674" s="189">
        <v>0</v>
      </c>
      <c r="S3674" s="189">
        <v>514.07999999999993</v>
      </c>
      <c r="T3674" s="521">
        <v>480.96</v>
      </c>
      <c r="U3674" s="484">
        <v>0</v>
      </c>
      <c r="V3674" s="189">
        <v>0</v>
      </c>
      <c r="W3674" s="189">
        <v>0</v>
      </c>
      <c r="X3674" s="188">
        <v>480.96</v>
      </c>
      <c r="Y3674" s="188">
        <v>0</v>
      </c>
      <c r="Z3674" s="186">
        <v>0</v>
      </c>
      <c r="AA3674" s="186">
        <v>0</v>
      </c>
      <c r="AB3674" s="186">
        <v>0</v>
      </c>
      <c r="AC3674" s="186">
        <v>0</v>
      </c>
      <c r="AD3674" s="188">
        <v>146.88</v>
      </c>
      <c r="AE3674" s="189">
        <v>0</v>
      </c>
      <c r="AF3674" s="189">
        <v>0</v>
      </c>
      <c r="AG3674" s="189">
        <v>0</v>
      </c>
      <c r="AH3674" s="191">
        <v>0</v>
      </c>
      <c r="AI3674" s="186">
        <v>0</v>
      </c>
      <c r="AJ3674" s="192">
        <v>7506425627189</v>
      </c>
      <c r="AK3674" s="192" t="s">
        <v>505</v>
      </c>
      <c r="AL3674" s="90" t="s">
        <v>279</v>
      </c>
      <c r="AM3674" s="75">
        <v>96797</v>
      </c>
      <c r="AN3674" s="76"/>
      <c r="AO3674" s="188">
        <v>4402.5600000000004</v>
      </c>
      <c r="AP3674" s="188">
        <v>100.80000000000001</v>
      </c>
      <c r="AQ3674" s="187">
        <v>2.146404368103239</v>
      </c>
      <c r="AR3674" s="188">
        <v>4894.5599999999995</v>
      </c>
      <c r="AS3674" s="187">
        <v>112.45691157518851</v>
      </c>
      <c r="AT3674" s="188">
        <v>8212.32</v>
      </c>
      <c r="AU3674" s="187">
        <v>175.8079152866647</v>
      </c>
      <c r="AV3674" s="188">
        <v>11063.52</v>
      </c>
      <c r="AW3674" s="187">
        <v>115.74188231205487</v>
      </c>
      <c r="AX3674" s="188">
        <v>11491.2</v>
      </c>
      <c r="AY3674" s="187">
        <v>328.32000000000005</v>
      </c>
      <c r="AZ3674" s="188">
        <v>21165.119999999999</v>
      </c>
      <c r="BA3674" s="187">
        <v>0</v>
      </c>
      <c r="BB3674" s="188">
        <v>11766.24</v>
      </c>
      <c r="BC3674" s="187">
        <v>55.719278306577635</v>
      </c>
      <c r="BD3674" s="75"/>
      <c r="BE3674" s="75"/>
      <c r="BF3674" s="55"/>
      <c r="BH3674" s="74"/>
      <c r="BI3674" s="194"/>
      <c r="BJ3674" s="74"/>
    </row>
    <row r="3675" spans="1:62" s="77" customFormat="1" ht="11.25" customHeight="1" x14ac:dyDescent="0.2">
      <c r="A3675" s="184" t="s">
        <v>4966</v>
      </c>
      <c r="B3675" s="185">
        <v>0</v>
      </c>
      <c r="C3675" s="829">
        <v>96967</v>
      </c>
      <c r="D3675" s="284">
        <v>4649.76</v>
      </c>
      <c r="E3675" s="91">
        <v>6.1889815131165982</v>
      </c>
      <c r="F3675" s="186">
        <v>17000</v>
      </c>
      <c r="G3675" s="186">
        <v>25000</v>
      </c>
      <c r="H3675" s="186">
        <v>2980</v>
      </c>
      <c r="I3675" s="187">
        <v>11.92</v>
      </c>
      <c r="J3675" s="186">
        <v>22462.934000000001</v>
      </c>
      <c r="K3675" s="186">
        <v>22538.894275959039</v>
      </c>
      <c r="L3675" s="186">
        <v>2439.3599999999997</v>
      </c>
      <c r="M3675" s="186">
        <v>10.822891177061541</v>
      </c>
      <c r="N3675" s="188">
        <v>155.52000000000001</v>
      </c>
      <c r="O3675" s="189">
        <v>0</v>
      </c>
      <c r="P3675" s="186">
        <v>305.27999999999997</v>
      </c>
      <c r="Q3675" s="189">
        <v>12.218528532381386</v>
      </c>
      <c r="R3675" s="189">
        <v>6.9319528784619147</v>
      </c>
      <c r="S3675" s="189">
        <v>5190.4000000000005</v>
      </c>
      <c r="T3675" s="521">
        <v>2203.1999999999998</v>
      </c>
      <c r="U3675" s="484">
        <v>2.9325307262522124</v>
      </c>
      <c r="V3675" s="189">
        <v>1382.4</v>
      </c>
      <c r="W3675" s="189">
        <v>149.76</v>
      </c>
      <c r="X3675" s="188">
        <v>671.03999999999974</v>
      </c>
      <c r="Y3675" s="188">
        <v>23.04</v>
      </c>
      <c r="Z3675" s="186">
        <v>648</v>
      </c>
      <c r="AA3675" s="186">
        <v>0</v>
      </c>
      <c r="AB3675" s="186">
        <v>0</v>
      </c>
      <c r="AC3675" s="186">
        <v>0</v>
      </c>
      <c r="AD3675" s="188">
        <v>0</v>
      </c>
      <c r="AE3675" s="189">
        <v>0</v>
      </c>
      <c r="AF3675" s="189">
        <v>0</v>
      </c>
      <c r="AG3675" s="189">
        <v>0</v>
      </c>
      <c r="AH3675" s="191">
        <v>0</v>
      </c>
      <c r="AI3675" s="186">
        <v>19407.845000000001</v>
      </c>
      <c r="AJ3675" s="192">
        <v>7506425627189</v>
      </c>
      <c r="AK3675" s="192" t="s">
        <v>505</v>
      </c>
      <c r="AL3675" s="90" t="s">
        <v>279</v>
      </c>
      <c r="AM3675" s="75">
        <v>96967</v>
      </c>
      <c r="AN3675" s="76"/>
      <c r="AO3675" s="188">
        <v>9244.7999999999993</v>
      </c>
      <c r="AP3675" s="188">
        <v>13854.24</v>
      </c>
      <c r="AQ3675" s="187">
        <v>162.99105882352939</v>
      </c>
      <c r="AR3675" s="188">
        <v>8284.32</v>
      </c>
      <c r="AS3675" s="187">
        <v>97.462588235294106</v>
      </c>
      <c r="AT3675" s="188">
        <v>5595.8399999999992</v>
      </c>
      <c r="AU3675" s="187">
        <v>79.940571428571417</v>
      </c>
      <c r="AV3675" s="188">
        <v>587.52</v>
      </c>
      <c r="AW3675" s="187">
        <v>11.750399999999999</v>
      </c>
      <c r="AX3675" s="188">
        <v>0</v>
      </c>
      <c r="AY3675" s="187">
        <v>0</v>
      </c>
      <c r="AZ3675" s="188">
        <v>0</v>
      </c>
      <c r="BA3675" s="187">
        <v>0</v>
      </c>
      <c r="BB3675" s="188">
        <v>0</v>
      </c>
      <c r="BC3675" s="187">
        <v>0</v>
      </c>
      <c r="BD3675" s="75"/>
      <c r="BE3675" s="75"/>
      <c r="BF3675" s="55"/>
      <c r="BH3675" s="74"/>
      <c r="BI3675" s="194"/>
      <c r="BJ3675" s="74"/>
    </row>
    <row r="3676" spans="1:62" s="77" customFormat="1" ht="11.25" customHeight="1" x14ac:dyDescent="0.2">
      <c r="A3676" s="184" t="s">
        <v>4048</v>
      </c>
      <c r="B3676" s="185">
        <v>0</v>
      </c>
      <c r="C3676" s="829">
        <v>96830</v>
      </c>
      <c r="D3676" s="284">
        <v>367.2</v>
      </c>
      <c r="E3676" s="91">
        <v>0</v>
      </c>
      <c r="F3676" s="186">
        <v>0</v>
      </c>
      <c r="G3676" s="186">
        <v>0</v>
      </c>
      <c r="H3676" s="186">
        <v>0</v>
      </c>
      <c r="I3676" s="187">
        <v>0</v>
      </c>
      <c r="J3676" s="186">
        <v>0</v>
      </c>
      <c r="K3676" s="186">
        <v>0</v>
      </c>
      <c r="L3676" s="186">
        <v>0</v>
      </c>
      <c r="M3676" s="186">
        <v>0</v>
      </c>
      <c r="N3676" s="188">
        <v>0</v>
      </c>
      <c r="O3676" s="189">
        <v>0</v>
      </c>
      <c r="P3676" s="186">
        <v>0</v>
      </c>
      <c r="Q3676" s="189">
        <v>0</v>
      </c>
      <c r="R3676" s="189">
        <v>0</v>
      </c>
      <c r="S3676" s="189">
        <v>367.2</v>
      </c>
      <c r="T3676" s="521">
        <v>367.2</v>
      </c>
      <c r="U3676" s="484">
        <v>0</v>
      </c>
      <c r="V3676" s="189">
        <v>0</v>
      </c>
      <c r="W3676" s="189">
        <v>0</v>
      </c>
      <c r="X3676" s="188">
        <v>367.2</v>
      </c>
      <c r="Y3676" s="188">
        <v>0</v>
      </c>
      <c r="Z3676" s="186">
        <v>0</v>
      </c>
      <c r="AA3676" s="186">
        <v>0</v>
      </c>
      <c r="AB3676" s="186">
        <v>0</v>
      </c>
      <c r="AC3676" s="186">
        <v>0</v>
      </c>
      <c r="AD3676" s="188">
        <v>0</v>
      </c>
      <c r="AE3676" s="189">
        <v>0</v>
      </c>
      <c r="AF3676" s="189">
        <v>0</v>
      </c>
      <c r="AG3676" s="189">
        <v>0</v>
      </c>
      <c r="AH3676" s="191">
        <v>0</v>
      </c>
      <c r="AI3676" s="186">
        <v>0</v>
      </c>
      <c r="AJ3676" s="192">
        <v>7506425633562</v>
      </c>
      <c r="AK3676" s="192" t="s">
        <v>262</v>
      </c>
      <c r="AL3676" s="90" t="s">
        <v>279</v>
      </c>
      <c r="AM3676" s="75">
        <v>96830</v>
      </c>
      <c r="AN3676" s="76"/>
      <c r="AO3676" s="188">
        <v>0</v>
      </c>
      <c r="AP3676" s="188">
        <v>0</v>
      </c>
      <c r="AQ3676" s="187">
        <v>0</v>
      </c>
      <c r="AR3676" s="188">
        <v>0</v>
      </c>
      <c r="AS3676" s="187">
        <v>0</v>
      </c>
      <c r="AT3676" s="188">
        <v>0</v>
      </c>
      <c r="AU3676" s="187">
        <v>0</v>
      </c>
      <c r="AV3676" s="188">
        <v>0</v>
      </c>
      <c r="AW3676" s="187">
        <v>0</v>
      </c>
      <c r="AX3676" s="188">
        <v>0</v>
      </c>
      <c r="AY3676" s="187">
        <v>0</v>
      </c>
      <c r="AZ3676" s="188">
        <v>-1.8</v>
      </c>
      <c r="BA3676" s="187">
        <v>0</v>
      </c>
      <c r="BB3676" s="188">
        <v>-39.6</v>
      </c>
      <c r="BC3676" s="187">
        <v>0</v>
      </c>
      <c r="BD3676" s="75"/>
      <c r="BE3676" s="75"/>
      <c r="BF3676" s="55"/>
      <c r="BH3676" s="74"/>
      <c r="BI3676" s="194"/>
      <c r="BJ3676" s="74"/>
    </row>
    <row r="3677" spans="1:62" ht="11.25" customHeight="1" x14ac:dyDescent="0.3">
      <c r="A3677" s="149" t="s">
        <v>317</v>
      </c>
      <c r="B3677" s="169">
        <v>0</v>
      </c>
      <c r="C3677" s="871"/>
      <c r="D3677" s="379">
        <v>187020.00170000008</v>
      </c>
      <c r="E3677" s="220">
        <v>10.313514574389863</v>
      </c>
      <c r="F3677" s="221">
        <v>541000</v>
      </c>
      <c r="G3677" s="221">
        <v>549000</v>
      </c>
      <c r="H3677" s="221">
        <v>122559</v>
      </c>
      <c r="I3677" s="222">
        <v>22.324043715846994</v>
      </c>
      <c r="J3677" s="223">
        <v>540664.18300000008</v>
      </c>
      <c r="K3677" s="221">
        <v>544004.66596828552</v>
      </c>
      <c r="L3677" s="221">
        <v>92450.159999999989</v>
      </c>
      <c r="M3677" s="222">
        <v>16.994368942671841</v>
      </c>
      <c r="N3677" s="224">
        <v>5396.64</v>
      </c>
      <c r="O3677" s="224">
        <v>24060.959999999999</v>
      </c>
      <c r="P3677" s="224">
        <v>39091.919999999998</v>
      </c>
      <c r="Q3677" s="224">
        <v>24.329719655204158</v>
      </c>
      <c r="R3677" s="221">
        <v>68.254350432445918</v>
      </c>
      <c r="S3677" s="221">
        <v>232914.12169999996</v>
      </c>
      <c r="T3677" s="223">
        <v>203689.44</v>
      </c>
      <c r="U3677" s="221">
        <v>11.23277718422408</v>
      </c>
      <c r="V3677" s="221">
        <v>46787.040000000001</v>
      </c>
      <c r="W3677" s="224">
        <v>9634.32</v>
      </c>
      <c r="X3677" s="224">
        <v>147268.08000000002</v>
      </c>
      <c r="Y3677" s="221">
        <v>19067.04</v>
      </c>
      <c r="Z3677" s="221">
        <v>28823.039999999997</v>
      </c>
      <c r="AA3677" s="221">
        <v>4389.12</v>
      </c>
      <c r="AB3677" s="221">
        <v>0</v>
      </c>
      <c r="AC3677" s="221">
        <v>0</v>
      </c>
      <c r="AD3677" s="221">
        <v>4229.9999999999936</v>
      </c>
      <c r="AE3677" s="221">
        <v>322.56</v>
      </c>
      <c r="AF3677" s="221">
        <v>322.56</v>
      </c>
      <c r="AG3677" s="221">
        <v>0</v>
      </c>
      <c r="AH3677" s="221">
        <v>0</v>
      </c>
      <c r="AI3677" s="225">
        <v>526791.23099999991</v>
      </c>
      <c r="AJ3677" s="192">
        <v>0</v>
      </c>
      <c r="AK3677" s="192">
        <v>0</v>
      </c>
      <c r="AL3677" s="76"/>
      <c r="AM3677" s="75">
        <v>0</v>
      </c>
      <c r="AO3677" s="221">
        <v>0</v>
      </c>
      <c r="AP3677" s="221">
        <v>0</v>
      </c>
      <c r="AQ3677" s="222">
        <v>0</v>
      </c>
      <c r="AR3677" s="221">
        <v>0</v>
      </c>
      <c r="AS3677" s="222">
        <v>0</v>
      </c>
      <c r="AT3677" s="221">
        <v>0</v>
      </c>
      <c r="AU3677" s="222">
        <v>0</v>
      </c>
      <c r="AV3677" s="221">
        <v>0</v>
      </c>
      <c r="AW3677" s="222">
        <v>0</v>
      </c>
      <c r="AX3677" s="221">
        <v>0</v>
      </c>
      <c r="AY3677" s="222">
        <v>0</v>
      </c>
      <c r="AZ3677" s="221">
        <v>0</v>
      </c>
      <c r="BA3677" s="222">
        <v>0</v>
      </c>
      <c r="BB3677" s="221">
        <v>0</v>
      </c>
      <c r="BC3677" s="222">
        <v>0</v>
      </c>
      <c r="BD3677" s="75"/>
      <c r="BE3677" s="75"/>
      <c r="BF3677" s="75"/>
      <c r="BH3677" s="74"/>
      <c r="BI3677" s="194"/>
      <c r="BJ3677" s="74"/>
    </row>
    <row r="3678" spans="1:62" ht="11.25" customHeight="1" x14ac:dyDescent="0.3">
      <c r="A3678" s="184" t="s">
        <v>4049</v>
      </c>
      <c r="B3678" s="185">
        <v>0</v>
      </c>
      <c r="C3678" s="829">
        <v>96359</v>
      </c>
      <c r="D3678" s="284">
        <v>1E-4</v>
      </c>
      <c r="E3678" s="91">
        <v>0</v>
      </c>
      <c r="F3678" s="186">
        <v>0</v>
      </c>
      <c r="G3678" s="186">
        <v>0</v>
      </c>
      <c r="H3678" s="186">
        <v>0</v>
      </c>
      <c r="I3678" s="187">
        <v>0</v>
      </c>
      <c r="J3678" s="186">
        <v>0</v>
      </c>
      <c r="K3678" s="186">
        <v>0</v>
      </c>
      <c r="L3678" s="186">
        <v>0</v>
      </c>
      <c r="M3678" s="186">
        <v>0</v>
      </c>
      <c r="N3678" s="188">
        <v>0</v>
      </c>
      <c r="O3678" s="189">
        <v>0</v>
      </c>
      <c r="P3678" s="186">
        <v>0</v>
      </c>
      <c r="Q3678" s="189">
        <v>0</v>
      </c>
      <c r="R3678" s="189">
        <v>0</v>
      </c>
      <c r="S3678" s="189">
        <v>1E-4</v>
      </c>
      <c r="T3678" s="188">
        <v>0</v>
      </c>
      <c r="U3678" s="187">
        <v>0</v>
      </c>
      <c r="V3678" s="189">
        <v>0</v>
      </c>
      <c r="W3678" s="189">
        <v>0</v>
      </c>
      <c r="X3678" s="188">
        <v>0</v>
      </c>
      <c r="Y3678" s="188">
        <v>0</v>
      </c>
      <c r="Z3678" s="186">
        <v>0</v>
      </c>
      <c r="AA3678" s="186">
        <v>0</v>
      </c>
      <c r="AB3678" s="186">
        <v>0</v>
      </c>
      <c r="AC3678" s="186">
        <v>0</v>
      </c>
      <c r="AD3678" s="188">
        <v>0</v>
      </c>
      <c r="AE3678" s="189">
        <v>0</v>
      </c>
      <c r="AF3678" s="189">
        <v>0</v>
      </c>
      <c r="AG3678" s="189">
        <v>0</v>
      </c>
      <c r="AH3678" s="191">
        <v>0</v>
      </c>
      <c r="AI3678" s="186">
        <v>0</v>
      </c>
      <c r="AJ3678" s="192">
        <v>7501943469006</v>
      </c>
      <c r="AK3678" s="192">
        <v>96346</v>
      </c>
      <c r="AL3678" s="90" t="s">
        <v>278</v>
      </c>
      <c r="AM3678" s="75">
        <v>96359</v>
      </c>
      <c r="AO3678" s="188">
        <v>0</v>
      </c>
      <c r="AP3678" s="188">
        <v>0</v>
      </c>
      <c r="AQ3678" s="187">
        <v>0</v>
      </c>
      <c r="AR3678" s="188">
        <v>0</v>
      </c>
      <c r="AS3678" s="187">
        <v>0</v>
      </c>
      <c r="AT3678" s="188">
        <v>0</v>
      </c>
      <c r="AU3678" s="187">
        <v>0</v>
      </c>
      <c r="AV3678" s="188">
        <v>0</v>
      </c>
      <c r="AW3678" s="187">
        <v>0</v>
      </c>
      <c r="AX3678" s="188">
        <v>0</v>
      </c>
      <c r="AY3678" s="187">
        <v>0</v>
      </c>
      <c r="AZ3678" s="188">
        <v>0</v>
      </c>
      <c r="BA3678" s="187">
        <v>0</v>
      </c>
      <c r="BB3678" s="188">
        <v>0</v>
      </c>
      <c r="BC3678" s="187">
        <v>0</v>
      </c>
      <c r="BD3678" s="75"/>
      <c r="BE3678" s="75"/>
      <c r="BF3678" s="75"/>
      <c r="BH3678" s="74"/>
      <c r="BI3678" s="194"/>
      <c r="BJ3678" s="74"/>
    </row>
    <row r="3679" spans="1:62" ht="11.25" customHeight="1" x14ac:dyDescent="0.2">
      <c r="A3679" s="184" t="s">
        <v>4050</v>
      </c>
      <c r="B3679" s="185">
        <v>0</v>
      </c>
      <c r="C3679" s="828">
        <v>96484</v>
      </c>
      <c r="D3679" s="284">
        <v>1E-4</v>
      </c>
      <c r="E3679" s="91">
        <v>0</v>
      </c>
      <c r="F3679" s="186">
        <v>0</v>
      </c>
      <c r="G3679" s="186">
        <v>0</v>
      </c>
      <c r="H3679" s="186">
        <v>0</v>
      </c>
      <c r="I3679" s="187">
        <v>0</v>
      </c>
      <c r="J3679" s="186">
        <v>0</v>
      </c>
      <c r="K3679" s="186">
        <v>0</v>
      </c>
      <c r="L3679" s="186">
        <v>0</v>
      </c>
      <c r="M3679" s="186">
        <v>0</v>
      </c>
      <c r="N3679" s="188">
        <v>0</v>
      </c>
      <c r="O3679" s="189">
        <v>0</v>
      </c>
      <c r="P3679" s="186">
        <v>0</v>
      </c>
      <c r="Q3679" s="189">
        <v>0</v>
      </c>
      <c r="R3679" s="189">
        <v>0</v>
      </c>
      <c r="S3679" s="189">
        <v>1E-4</v>
      </c>
      <c r="T3679" s="188">
        <v>0</v>
      </c>
      <c r="U3679" s="187">
        <v>0</v>
      </c>
      <c r="V3679" s="189">
        <v>0</v>
      </c>
      <c r="W3679" s="189">
        <v>0</v>
      </c>
      <c r="X3679" s="188">
        <v>0</v>
      </c>
      <c r="Y3679" s="188">
        <v>0</v>
      </c>
      <c r="Z3679" s="186">
        <v>0</v>
      </c>
      <c r="AA3679" s="186">
        <v>0</v>
      </c>
      <c r="AB3679" s="186">
        <v>0</v>
      </c>
      <c r="AC3679" s="186">
        <v>0</v>
      </c>
      <c r="AD3679" s="188">
        <v>0</v>
      </c>
      <c r="AE3679" s="189">
        <v>0</v>
      </c>
      <c r="AF3679" s="189">
        <v>0</v>
      </c>
      <c r="AG3679" s="189">
        <v>0</v>
      </c>
      <c r="AH3679" s="191">
        <v>0</v>
      </c>
      <c r="AI3679" s="186">
        <v>0</v>
      </c>
      <c r="AJ3679" s="192">
        <v>7501943469655</v>
      </c>
      <c r="AK3679" s="192" t="s">
        <v>262</v>
      </c>
      <c r="AL3679" s="90" t="s">
        <v>278</v>
      </c>
      <c r="AM3679" s="75">
        <v>96484</v>
      </c>
      <c r="AN3679" s="76"/>
      <c r="AO3679" s="188">
        <v>0</v>
      </c>
      <c r="AP3679" s="188">
        <v>0</v>
      </c>
      <c r="AQ3679" s="187">
        <v>0</v>
      </c>
      <c r="AR3679" s="188">
        <v>0</v>
      </c>
      <c r="AS3679" s="187">
        <v>0</v>
      </c>
      <c r="AT3679" s="188">
        <v>0</v>
      </c>
      <c r="AU3679" s="187">
        <v>0</v>
      </c>
      <c r="AV3679" s="188">
        <v>0</v>
      </c>
      <c r="AW3679" s="187">
        <v>0</v>
      </c>
      <c r="AX3679" s="188">
        <v>0</v>
      </c>
      <c r="AY3679" s="187">
        <v>0</v>
      </c>
      <c r="AZ3679" s="188">
        <v>0</v>
      </c>
      <c r="BA3679" s="187">
        <v>0</v>
      </c>
      <c r="BB3679" s="188">
        <v>0</v>
      </c>
      <c r="BC3679" s="187">
        <v>0</v>
      </c>
      <c r="BD3679" s="75"/>
      <c r="BE3679" s="75"/>
      <c r="BF3679" s="75"/>
      <c r="BH3679" s="74"/>
      <c r="BI3679" s="194"/>
      <c r="BJ3679" s="74"/>
    </row>
    <row r="3680" spans="1:62" s="77" customFormat="1" ht="11.25" customHeight="1" x14ac:dyDescent="0.2">
      <c r="A3680" s="184" t="s">
        <v>4051</v>
      </c>
      <c r="B3680" s="185">
        <v>0</v>
      </c>
      <c r="C3680" s="871">
        <v>96526</v>
      </c>
      <c r="D3680" s="284">
        <v>1E-4</v>
      </c>
      <c r="E3680" s="91">
        <v>0</v>
      </c>
      <c r="F3680" s="186">
        <v>0</v>
      </c>
      <c r="G3680" s="186">
        <v>0</v>
      </c>
      <c r="H3680" s="186">
        <v>0</v>
      </c>
      <c r="I3680" s="187">
        <v>0</v>
      </c>
      <c r="J3680" s="186">
        <v>0</v>
      </c>
      <c r="K3680" s="186">
        <v>0</v>
      </c>
      <c r="L3680" s="186">
        <v>0</v>
      </c>
      <c r="M3680" s="186">
        <v>0</v>
      </c>
      <c r="N3680" s="188">
        <v>0</v>
      </c>
      <c r="O3680" s="189">
        <v>0</v>
      </c>
      <c r="P3680" s="186">
        <v>0</v>
      </c>
      <c r="Q3680" s="189">
        <v>0</v>
      </c>
      <c r="R3680" s="189">
        <v>0</v>
      </c>
      <c r="S3680" s="189">
        <v>1E-4</v>
      </c>
      <c r="T3680" s="188">
        <v>0</v>
      </c>
      <c r="U3680" s="187">
        <v>0</v>
      </c>
      <c r="V3680" s="189">
        <v>0</v>
      </c>
      <c r="W3680" s="189">
        <v>0</v>
      </c>
      <c r="X3680" s="188">
        <v>0</v>
      </c>
      <c r="Y3680" s="188">
        <v>0</v>
      </c>
      <c r="Z3680" s="186">
        <v>0</v>
      </c>
      <c r="AA3680" s="186">
        <v>0</v>
      </c>
      <c r="AB3680" s="186">
        <v>0</v>
      </c>
      <c r="AC3680" s="186">
        <v>0</v>
      </c>
      <c r="AD3680" s="188">
        <v>0</v>
      </c>
      <c r="AE3680" s="189">
        <v>0</v>
      </c>
      <c r="AF3680" s="189">
        <v>0</v>
      </c>
      <c r="AG3680" s="189">
        <v>0</v>
      </c>
      <c r="AH3680" s="191">
        <v>0</v>
      </c>
      <c r="AI3680" s="186">
        <v>0</v>
      </c>
      <c r="AJ3680" s="192">
        <v>7501943412583</v>
      </c>
      <c r="AK3680" s="192" t="s">
        <v>262</v>
      </c>
      <c r="AL3680" s="90" t="s">
        <v>278</v>
      </c>
      <c r="AM3680" s="75">
        <v>96526</v>
      </c>
      <c r="AN3680" s="76"/>
      <c r="AO3680" s="188">
        <v>0</v>
      </c>
      <c r="AP3680" s="188">
        <v>0</v>
      </c>
      <c r="AQ3680" s="187">
        <v>0</v>
      </c>
      <c r="AR3680" s="188">
        <v>0</v>
      </c>
      <c r="AS3680" s="187">
        <v>0</v>
      </c>
      <c r="AT3680" s="188">
        <v>0</v>
      </c>
      <c r="AU3680" s="187">
        <v>0</v>
      </c>
      <c r="AV3680" s="188">
        <v>0</v>
      </c>
      <c r="AW3680" s="187">
        <v>0</v>
      </c>
      <c r="AX3680" s="188">
        <v>0</v>
      </c>
      <c r="AY3680" s="187">
        <v>0</v>
      </c>
      <c r="AZ3680" s="188">
        <v>0</v>
      </c>
      <c r="BA3680" s="187">
        <v>0</v>
      </c>
      <c r="BB3680" s="188">
        <v>0</v>
      </c>
      <c r="BC3680" s="187">
        <v>0</v>
      </c>
      <c r="BD3680" s="75"/>
      <c r="BE3680" s="75"/>
      <c r="BF3680" s="55"/>
      <c r="BH3680" s="74"/>
      <c r="BI3680" s="194"/>
      <c r="BJ3680" s="74"/>
    </row>
    <row r="3681" spans="1:62" s="77" customFormat="1" ht="11.25" customHeight="1" x14ac:dyDescent="0.2">
      <c r="A3681" s="149" t="s">
        <v>318</v>
      </c>
      <c r="B3681" s="169">
        <v>0</v>
      </c>
      <c r="C3681" s="871"/>
      <c r="D3681" s="379">
        <v>3.0000000000000003E-4</v>
      </c>
      <c r="E3681" s="220">
        <v>0</v>
      </c>
      <c r="F3681" s="221">
        <v>0</v>
      </c>
      <c r="G3681" s="221">
        <v>0</v>
      </c>
      <c r="H3681" s="221">
        <v>0</v>
      </c>
      <c r="I3681" s="222">
        <v>0</v>
      </c>
      <c r="J3681" s="223">
        <v>0</v>
      </c>
      <c r="K3681" s="221">
        <v>0</v>
      </c>
      <c r="L3681" s="221">
        <v>0</v>
      </c>
      <c r="M3681" s="221">
        <v>0</v>
      </c>
      <c r="N3681" s="224">
        <v>0</v>
      </c>
      <c r="O3681" s="224">
        <v>0</v>
      </c>
      <c r="P3681" s="224">
        <v>0</v>
      </c>
      <c r="Q3681" s="224">
        <v>0</v>
      </c>
      <c r="R3681" s="224">
        <v>0</v>
      </c>
      <c r="S3681" s="224">
        <v>3.0000000000000003E-4</v>
      </c>
      <c r="T3681" s="223">
        <v>0</v>
      </c>
      <c r="U3681" s="222">
        <v>0</v>
      </c>
      <c r="V3681" s="224">
        <v>0</v>
      </c>
      <c r="W3681" s="224">
        <v>0</v>
      </c>
      <c r="X3681" s="223">
        <v>0</v>
      </c>
      <c r="Y3681" s="223">
        <v>0</v>
      </c>
      <c r="Z3681" s="221">
        <v>0</v>
      </c>
      <c r="AA3681" s="221">
        <v>0</v>
      </c>
      <c r="AB3681" s="221">
        <v>0</v>
      </c>
      <c r="AC3681" s="222">
        <v>0</v>
      </c>
      <c r="AD3681" s="223">
        <v>0</v>
      </c>
      <c r="AE3681" s="224">
        <v>0</v>
      </c>
      <c r="AF3681" s="224">
        <v>0</v>
      </c>
      <c r="AG3681" s="224">
        <v>0</v>
      </c>
      <c r="AH3681" s="224">
        <v>0</v>
      </c>
      <c r="AI3681" s="225">
        <v>0</v>
      </c>
      <c r="AJ3681" s="192">
        <v>0</v>
      </c>
      <c r="AK3681" s="192">
        <v>0</v>
      </c>
      <c r="AL3681" s="226"/>
      <c r="AM3681" s="75">
        <v>0</v>
      </c>
      <c r="AN3681" s="76"/>
      <c r="AO3681" s="223">
        <v>0</v>
      </c>
      <c r="AP3681" s="223">
        <v>0</v>
      </c>
      <c r="AQ3681" s="222">
        <v>0</v>
      </c>
      <c r="AR3681" s="223">
        <v>0</v>
      </c>
      <c r="AS3681" s="222">
        <v>0</v>
      </c>
      <c r="AT3681" s="223">
        <v>0</v>
      </c>
      <c r="AU3681" s="222">
        <v>0</v>
      </c>
      <c r="AV3681" s="223">
        <v>0</v>
      </c>
      <c r="AW3681" s="222">
        <v>0</v>
      </c>
      <c r="AX3681" s="223">
        <v>0</v>
      </c>
      <c r="AY3681" s="222">
        <v>0</v>
      </c>
      <c r="AZ3681" s="223">
        <v>0</v>
      </c>
      <c r="BA3681" s="222">
        <v>0</v>
      </c>
      <c r="BB3681" s="223">
        <v>0</v>
      </c>
      <c r="BC3681" s="222">
        <v>0</v>
      </c>
      <c r="BD3681" s="75"/>
      <c r="BE3681" s="75"/>
      <c r="BF3681" s="55"/>
      <c r="BH3681" s="74"/>
      <c r="BI3681" s="194"/>
      <c r="BJ3681" s="74"/>
    </row>
    <row r="3682" spans="1:62" ht="11.25" customHeight="1" x14ac:dyDescent="0.3">
      <c r="A3682" s="149" t="s">
        <v>319</v>
      </c>
      <c r="B3682" s="169">
        <v>0</v>
      </c>
      <c r="C3682" s="871"/>
      <c r="D3682" s="379">
        <v>187020.00200000009</v>
      </c>
      <c r="E3682" s="220">
        <v>10.313514590933842</v>
      </c>
      <c r="F3682" s="221">
        <v>541000</v>
      </c>
      <c r="G3682" s="221">
        <v>549000</v>
      </c>
      <c r="H3682" s="221">
        <v>122559</v>
      </c>
      <c r="I3682" s="222">
        <v>22.324043715846994</v>
      </c>
      <c r="J3682" s="223">
        <v>540664.18300000008</v>
      </c>
      <c r="K3682" s="221">
        <v>544004.66596828552</v>
      </c>
      <c r="L3682" s="221">
        <v>92450.159999999989</v>
      </c>
      <c r="M3682" s="221">
        <v>16.994368942671841</v>
      </c>
      <c r="N3682" s="223">
        <v>5396.64</v>
      </c>
      <c r="O3682" s="224">
        <v>24060.959999999999</v>
      </c>
      <c r="P3682" s="221">
        <v>39091.919999999998</v>
      </c>
      <c r="Q3682" s="224">
        <v>24.329719655204158</v>
      </c>
      <c r="R3682" s="224">
        <v>12.047894912987056</v>
      </c>
      <c r="S3682" s="224">
        <v>217128.84200000012</v>
      </c>
      <c r="T3682" s="223">
        <v>203689.44</v>
      </c>
      <c r="U3682" s="222">
        <v>11.23277718422408</v>
      </c>
      <c r="V3682" s="224">
        <v>46787.040000000001</v>
      </c>
      <c r="W3682" s="224">
        <v>9634.32</v>
      </c>
      <c r="X3682" s="224">
        <v>147268.08000000002</v>
      </c>
      <c r="Y3682" s="223">
        <v>19067.04</v>
      </c>
      <c r="Z3682" s="221">
        <v>28823.039999999997</v>
      </c>
      <c r="AA3682" s="221">
        <v>4389.12</v>
      </c>
      <c r="AB3682" s="221">
        <v>0</v>
      </c>
      <c r="AC3682" s="221">
        <v>0</v>
      </c>
      <c r="AD3682" s="223">
        <v>4229.9999999999936</v>
      </c>
      <c r="AE3682" s="224">
        <v>322.56</v>
      </c>
      <c r="AF3682" s="224">
        <v>322.56</v>
      </c>
      <c r="AG3682" s="224">
        <v>0</v>
      </c>
      <c r="AH3682" s="224">
        <v>0</v>
      </c>
      <c r="AI3682" s="225">
        <v>526791.23099999991</v>
      </c>
      <c r="AJ3682" s="192">
        <v>0</v>
      </c>
      <c r="AK3682" s="192">
        <v>0</v>
      </c>
      <c r="AM3682" s="75">
        <v>0</v>
      </c>
      <c r="AO3682" s="223">
        <v>0</v>
      </c>
      <c r="AP3682" s="223">
        <v>0</v>
      </c>
      <c r="AQ3682" s="222">
        <v>0</v>
      </c>
      <c r="AR3682" s="223">
        <v>0</v>
      </c>
      <c r="AS3682" s="222">
        <v>0</v>
      </c>
      <c r="AT3682" s="223">
        <v>0</v>
      </c>
      <c r="AU3682" s="222">
        <v>0</v>
      </c>
      <c r="AV3682" s="223">
        <v>0</v>
      </c>
      <c r="AW3682" s="222">
        <v>0</v>
      </c>
      <c r="AX3682" s="223">
        <v>0</v>
      </c>
      <c r="AY3682" s="222">
        <v>0</v>
      </c>
      <c r="AZ3682" s="223">
        <v>0</v>
      </c>
      <c r="BA3682" s="222">
        <v>0</v>
      </c>
      <c r="BB3682" s="223">
        <v>0</v>
      </c>
      <c r="BC3682" s="222">
        <v>0</v>
      </c>
      <c r="BD3682" s="75"/>
      <c r="BE3682" s="75"/>
      <c r="BH3682" s="74"/>
      <c r="BI3682" s="194"/>
      <c r="BJ3682" s="74"/>
    </row>
    <row r="3683" spans="1:62" ht="11.25" customHeight="1" x14ac:dyDescent="0.3">
      <c r="A3683" s="184" t="s">
        <v>4052</v>
      </c>
      <c r="B3683" s="185">
        <v>0</v>
      </c>
      <c r="C3683" s="858">
        <v>96595</v>
      </c>
      <c r="D3683" s="284">
        <v>1E-4</v>
      </c>
      <c r="E3683" s="91">
        <v>0</v>
      </c>
      <c r="F3683" s="186">
        <v>0</v>
      </c>
      <c r="G3683" s="186">
        <v>0</v>
      </c>
      <c r="H3683" s="186">
        <v>0</v>
      </c>
      <c r="I3683" s="187">
        <v>0</v>
      </c>
      <c r="J3683" s="186">
        <v>0</v>
      </c>
      <c r="K3683" s="186">
        <v>0</v>
      </c>
      <c r="L3683" s="186">
        <v>0</v>
      </c>
      <c r="M3683" s="186">
        <v>0</v>
      </c>
      <c r="N3683" s="188">
        <v>0</v>
      </c>
      <c r="O3683" s="189">
        <v>0</v>
      </c>
      <c r="P3683" s="186">
        <v>0</v>
      </c>
      <c r="Q3683" s="189">
        <v>0</v>
      </c>
      <c r="R3683" s="189">
        <v>0</v>
      </c>
      <c r="S3683" s="189">
        <v>1E-4</v>
      </c>
      <c r="T3683" s="188">
        <v>0</v>
      </c>
      <c r="U3683" s="187">
        <v>0</v>
      </c>
      <c r="V3683" s="189">
        <v>0</v>
      </c>
      <c r="W3683" s="189">
        <v>0</v>
      </c>
      <c r="X3683" s="188">
        <v>0</v>
      </c>
      <c r="Y3683" s="188">
        <v>0</v>
      </c>
      <c r="Z3683" s="186">
        <v>0</v>
      </c>
      <c r="AA3683" s="186">
        <v>0</v>
      </c>
      <c r="AB3683" s="186">
        <v>0</v>
      </c>
      <c r="AC3683" s="186">
        <v>0</v>
      </c>
      <c r="AD3683" s="188">
        <v>0</v>
      </c>
      <c r="AE3683" s="189">
        <v>0</v>
      </c>
      <c r="AF3683" s="189">
        <v>0</v>
      </c>
      <c r="AG3683" s="189">
        <v>0</v>
      </c>
      <c r="AH3683" s="191">
        <v>0</v>
      </c>
      <c r="AI3683" s="186">
        <v>0</v>
      </c>
      <c r="AJ3683" s="192">
        <v>7501943489684</v>
      </c>
      <c r="AK3683" s="192" t="s">
        <v>262</v>
      </c>
      <c r="AL3683" s="90" t="s">
        <v>278</v>
      </c>
      <c r="AM3683" s="75">
        <v>96595</v>
      </c>
      <c r="AO3683" s="188">
        <v>0</v>
      </c>
      <c r="AP3683" s="188">
        <v>0</v>
      </c>
      <c r="AQ3683" s="187">
        <v>0</v>
      </c>
      <c r="AR3683" s="188">
        <v>0</v>
      </c>
      <c r="AS3683" s="187">
        <v>0</v>
      </c>
      <c r="AT3683" s="188">
        <v>0</v>
      </c>
      <c r="AU3683" s="187">
        <v>0</v>
      </c>
      <c r="AV3683" s="188">
        <v>0</v>
      </c>
      <c r="AW3683" s="187">
        <v>0</v>
      </c>
      <c r="AX3683" s="188">
        <v>0</v>
      </c>
      <c r="AY3683" s="187">
        <v>0</v>
      </c>
      <c r="AZ3683" s="188">
        <v>0</v>
      </c>
      <c r="BA3683" s="187">
        <v>0</v>
      </c>
      <c r="BB3683" s="188">
        <v>0</v>
      </c>
      <c r="BC3683" s="187">
        <v>0</v>
      </c>
      <c r="BD3683" s="75"/>
      <c r="BE3683" s="75"/>
      <c r="BF3683" s="75"/>
      <c r="BH3683" s="74"/>
      <c r="BI3683" s="194"/>
      <c r="BJ3683" s="74"/>
    </row>
    <row r="3684" spans="1:62" ht="11.25" customHeight="1" x14ac:dyDescent="0.3">
      <c r="A3684" s="184" t="s">
        <v>4053</v>
      </c>
      <c r="B3684" s="185">
        <v>0</v>
      </c>
      <c r="C3684" s="828">
        <v>96624</v>
      </c>
      <c r="D3684" s="284">
        <v>1E-4</v>
      </c>
      <c r="E3684" s="91">
        <v>0</v>
      </c>
      <c r="F3684" s="186">
        <v>0</v>
      </c>
      <c r="G3684" s="186">
        <v>0</v>
      </c>
      <c r="H3684" s="186">
        <v>0</v>
      </c>
      <c r="I3684" s="187">
        <v>0</v>
      </c>
      <c r="J3684" s="186">
        <v>0</v>
      </c>
      <c r="K3684" s="186">
        <v>0</v>
      </c>
      <c r="L3684" s="186">
        <v>0</v>
      </c>
      <c r="M3684" s="186">
        <v>0</v>
      </c>
      <c r="N3684" s="188">
        <v>0</v>
      </c>
      <c r="O3684" s="189">
        <v>0</v>
      </c>
      <c r="P3684" s="186">
        <v>0</v>
      </c>
      <c r="Q3684" s="189">
        <v>0</v>
      </c>
      <c r="R3684" s="189">
        <v>0</v>
      </c>
      <c r="S3684" s="189">
        <v>1E-4</v>
      </c>
      <c r="T3684" s="188">
        <v>0</v>
      </c>
      <c r="U3684" s="187">
        <v>0</v>
      </c>
      <c r="V3684" s="189">
        <v>0</v>
      </c>
      <c r="W3684" s="189">
        <v>0</v>
      </c>
      <c r="X3684" s="188">
        <v>0</v>
      </c>
      <c r="Y3684" s="188">
        <v>0</v>
      </c>
      <c r="Z3684" s="186">
        <v>0</v>
      </c>
      <c r="AA3684" s="186">
        <v>0</v>
      </c>
      <c r="AB3684" s="186">
        <v>0</v>
      </c>
      <c r="AC3684" s="186">
        <v>0</v>
      </c>
      <c r="AD3684" s="188">
        <v>0</v>
      </c>
      <c r="AE3684" s="189">
        <v>0</v>
      </c>
      <c r="AF3684" s="189">
        <v>0</v>
      </c>
      <c r="AG3684" s="189">
        <v>0</v>
      </c>
      <c r="AH3684" s="191">
        <v>0</v>
      </c>
      <c r="AI3684" s="186">
        <v>0</v>
      </c>
      <c r="AJ3684" s="192">
        <v>7501943489684</v>
      </c>
      <c r="AK3684" s="192">
        <v>96595</v>
      </c>
      <c r="AL3684" s="90" t="s">
        <v>279</v>
      </c>
      <c r="AM3684" s="75">
        <v>96624</v>
      </c>
      <c r="AO3684" s="188">
        <v>0</v>
      </c>
      <c r="AP3684" s="188">
        <v>0</v>
      </c>
      <c r="AQ3684" s="187">
        <v>0</v>
      </c>
      <c r="AR3684" s="188">
        <v>0</v>
      </c>
      <c r="AS3684" s="187">
        <v>0</v>
      </c>
      <c r="AT3684" s="188">
        <v>0</v>
      </c>
      <c r="AU3684" s="187">
        <v>0</v>
      </c>
      <c r="AV3684" s="188">
        <v>0</v>
      </c>
      <c r="AW3684" s="187">
        <v>0</v>
      </c>
      <c r="AX3684" s="188">
        <v>0</v>
      </c>
      <c r="AY3684" s="187">
        <v>0</v>
      </c>
      <c r="AZ3684" s="188">
        <v>0</v>
      </c>
      <c r="BA3684" s="187">
        <v>0</v>
      </c>
      <c r="BB3684" s="188">
        <v>0</v>
      </c>
      <c r="BC3684" s="187">
        <v>0</v>
      </c>
      <c r="BD3684" s="75"/>
      <c r="BE3684" s="75"/>
      <c r="BF3684" s="75"/>
      <c r="BH3684" s="74"/>
      <c r="BI3684" s="194"/>
      <c r="BJ3684" s="74"/>
    </row>
    <row r="3685" spans="1:62" ht="11.25" customHeight="1" x14ac:dyDescent="0.3">
      <c r="A3685" s="184" t="s">
        <v>4052</v>
      </c>
      <c r="B3685" s="185">
        <v>0</v>
      </c>
      <c r="C3685" s="850">
        <v>96716</v>
      </c>
      <c r="D3685" s="284">
        <v>1E-4</v>
      </c>
      <c r="E3685" s="91">
        <v>0</v>
      </c>
      <c r="F3685" s="186">
        <v>0</v>
      </c>
      <c r="G3685" s="186">
        <v>0</v>
      </c>
      <c r="H3685" s="186">
        <v>0</v>
      </c>
      <c r="I3685" s="187">
        <v>0</v>
      </c>
      <c r="J3685" s="186">
        <v>0</v>
      </c>
      <c r="K3685" s="186">
        <v>0</v>
      </c>
      <c r="L3685" s="186">
        <v>0</v>
      </c>
      <c r="M3685" s="186">
        <v>0</v>
      </c>
      <c r="N3685" s="188">
        <v>0</v>
      </c>
      <c r="O3685" s="189">
        <v>0</v>
      </c>
      <c r="P3685" s="186">
        <v>0</v>
      </c>
      <c r="Q3685" s="189">
        <v>0</v>
      </c>
      <c r="R3685" s="189">
        <v>0</v>
      </c>
      <c r="S3685" s="189">
        <v>1E-4</v>
      </c>
      <c r="T3685" s="188">
        <v>0</v>
      </c>
      <c r="U3685" s="187">
        <v>0</v>
      </c>
      <c r="V3685" s="189">
        <v>0</v>
      </c>
      <c r="W3685" s="189">
        <v>0</v>
      </c>
      <c r="X3685" s="188">
        <v>0</v>
      </c>
      <c r="Y3685" s="188">
        <v>0</v>
      </c>
      <c r="Z3685" s="186">
        <v>0</v>
      </c>
      <c r="AA3685" s="186">
        <v>0</v>
      </c>
      <c r="AB3685" s="186">
        <v>0</v>
      </c>
      <c r="AC3685" s="186">
        <v>0</v>
      </c>
      <c r="AD3685" s="188">
        <v>0</v>
      </c>
      <c r="AE3685" s="189">
        <v>0</v>
      </c>
      <c r="AF3685" s="189">
        <v>0</v>
      </c>
      <c r="AG3685" s="189">
        <v>0</v>
      </c>
      <c r="AH3685" s="191">
        <v>0</v>
      </c>
      <c r="AI3685" s="186">
        <v>0</v>
      </c>
      <c r="AJ3685" s="192">
        <v>7501943489684</v>
      </c>
      <c r="AK3685" s="192">
        <v>96595</v>
      </c>
      <c r="AL3685" s="90" t="s">
        <v>279</v>
      </c>
      <c r="AM3685" s="75">
        <v>96716</v>
      </c>
      <c r="AO3685" s="188">
        <v>0</v>
      </c>
      <c r="AP3685" s="188">
        <v>0</v>
      </c>
      <c r="AQ3685" s="187">
        <v>0</v>
      </c>
      <c r="AR3685" s="188">
        <v>0</v>
      </c>
      <c r="AS3685" s="187">
        <v>0</v>
      </c>
      <c r="AT3685" s="188">
        <v>0</v>
      </c>
      <c r="AU3685" s="187">
        <v>0</v>
      </c>
      <c r="AV3685" s="188">
        <v>0</v>
      </c>
      <c r="AW3685" s="187">
        <v>0</v>
      </c>
      <c r="AX3685" s="188">
        <v>0</v>
      </c>
      <c r="AY3685" s="187">
        <v>0</v>
      </c>
      <c r="AZ3685" s="188">
        <v>0</v>
      </c>
      <c r="BA3685" s="187">
        <v>0</v>
      </c>
      <c r="BB3685" s="188">
        <v>0</v>
      </c>
      <c r="BC3685" s="187">
        <v>0</v>
      </c>
      <c r="BD3685" s="75"/>
      <c r="BE3685" s="75"/>
      <c r="BF3685" s="75"/>
      <c r="BH3685" s="74"/>
      <c r="BI3685" s="194"/>
      <c r="BJ3685" s="74"/>
    </row>
    <row r="3686" spans="1:62" ht="11.25" customHeight="1" x14ac:dyDescent="0.3">
      <c r="A3686" s="184" t="s">
        <v>4054</v>
      </c>
      <c r="B3686" s="185">
        <v>0</v>
      </c>
      <c r="C3686" s="831">
        <v>96622</v>
      </c>
      <c r="D3686" s="284">
        <v>1E-4</v>
      </c>
      <c r="E3686" s="91">
        <v>0</v>
      </c>
      <c r="F3686" s="186">
        <v>0</v>
      </c>
      <c r="G3686" s="186">
        <v>0</v>
      </c>
      <c r="H3686" s="186">
        <v>0</v>
      </c>
      <c r="I3686" s="187">
        <v>0</v>
      </c>
      <c r="J3686" s="186">
        <v>0</v>
      </c>
      <c r="K3686" s="186">
        <v>0</v>
      </c>
      <c r="L3686" s="186">
        <v>0</v>
      </c>
      <c r="M3686" s="186">
        <v>0</v>
      </c>
      <c r="N3686" s="188">
        <v>0</v>
      </c>
      <c r="O3686" s="189">
        <v>72</v>
      </c>
      <c r="P3686" s="186">
        <v>72</v>
      </c>
      <c r="Q3686" s="189">
        <v>0</v>
      </c>
      <c r="R3686" s="189">
        <v>0</v>
      </c>
      <c r="S3686" s="189">
        <v>1E-4</v>
      </c>
      <c r="T3686" s="188">
        <v>0</v>
      </c>
      <c r="U3686" s="187">
        <v>0</v>
      </c>
      <c r="V3686" s="189">
        <v>0</v>
      </c>
      <c r="W3686" s="189">
        <v>0</v>
      </c>
      <c r="X3686" s="188">
        <v>0</v>
      </c>
      <c r="Y3686" s="188">
        <v>0</v>
      </c>
      <c r="Z3686" s="186">
        <v>0</v>
      </c>
      <c r="AA3686" s="186">
        <v>0</v>
      </c>
      <c r="AB3686" s="186">
        <v>0</v>
      </c>
      <c r="AC3686" s="186">
        <v>0</v>
      </c>
      <c r="AD3686" s="188">
        <v>0</v>
      </c>
      <c r="AE3686" s="189">
        <v>0</v>
      </c>
      <c r="AF3686" s="189">
        <v>0</v>
      </c>
      <c r="AG3686" s="189">
        <v>0</v>
      </c>
      <c r="AH3686" s="191">
        <v>0</v>
      </c>
      <c r="AI3686" s="186">
        <v>0</v>
      </c>
      <c r="AJ3686" s="192">
        <v>7501943497504</v>
      </c>
      <c r="AK3686" s="192" t="s">
        <v>262</v>
      </c>
      <c r="AL3686" s="90" t="s">
        <v>279</v>
      </c>
      <c r="AM3686" s="75">
        <v>96622</v>
      </c>
      <c r="AO3686" s="188">
        <v>0</v>
      </c>
      <c r="AP3686" s="188">
        <v>0</v>
      </c>
      <c r="AQ3686" s="187">
        <v>0</v>
      </c>
      <c r="AR3686" s="188">
        <v>0</v>
      </c>
      <c r="AS3686" s="187">
        <v>0</v>
      </c>
      <c r="AT3686" s="188">
        <v>0</v>
      </c>
      <c r="AU3686" s="187">
        <v>0</v>
      </c>
      <c r="AV3686" s="188">
        <v>0</v>
      </c>
      <c r="AW3686" s="187">
        <v>0</v>
      </c>
      <c r="AX3686" s="188">
        <v>0</v>
      </c>
      <c r="AY3686" s="187">
        <v>0</v>
      </c>
      <c r="AZ3686" s="188">
        <v>0</v>
      </c>
      <c r="BA3686" s="187">
        <v>0</v>
      </c>
      <c r="BB3686" s="188">
        <v>0</v>
      </c>
      <c r="BC3686" s="187">
        <v>0</v>
      </c>
      <c r="BD3686" s="75"/>
      <c r="BE3686" s="75"/>
      <c r="BF3686" s="75"/>
      <c r="BH3686" s="74"/>
      <c r="BI3686" s="194"/>
      <c r="BJ3686" s="74"/>
    </row>
    <row r="3687" spans="1:62" ht="11.25" customHeight="1" x14ac:dyDescent="0.3">
      <c r="A3687" s="184" t="s">
        <v>4055</v>
      </c>
      <c r="B3687" s="185">
        <v>0</v>
      </c>
      <c r="C3687" s="850">
        <v>96664</v>
      </c>
      <c r="D3687" s="284">
        <v>4136.3999999999996</v>
      </c>
      <c r="E3687" s="91">
        <v>35.835821351079325</v>
      </c>
      <c r="F3687" s="186">
        <v>8000</v>
      </c>
      <c r="G3687" s="186">
        <v>8000</v>
      </c>
      <c r="H3687" s="186">
        <v>0</v>
      </c>
      <c r="I3687" s="187">
        <v>0</v>
      </c>
      <c r="J3687" s="186">
        <v>3446.4269999999997</v>
      </c>
      <c r="K3687" s="186">
        <v>3462.7921259090244</v>
      </c>
      <c r="L3687" s="186">
        <v>631.20000000000005</v>
      </c>
      <c r="M3687" s="186">
        <v>18.22806501370054</v>
      </c>
      <c r="N3687" s="188">
        <v>12</v>
      </c>
      <c r="O3687" s="189">
        <v>0</v>
      </c>
      <c r="P3687" s="186">
        <v>30</v>
      </c>
      <c r="Q3687" s="189">
        <v>19.185086467811448</v>
      </c>
      <c r="R3687" s="189">
        <v>30.511599404252575</v>
      </c>
      <c r="S3687" s="189">
        <v>3505.2</v>
      </c>
      <c r="T3687" s="188">
        <v>3505.2</v>
      </c>
      <c r="U3687" s="187">
        <v>30.367401846969166</v>
      </c>
      <c r="V3687" s="189">
        <v>259.2</v>
      </c>
      <c r="W3687" s="189">
        <v>18</v>
      </c>
      <c r="X3687" s="188">
        <v>3228</v>
      </c>
      <c r="Y3687" s="188">
        <v>3.6</v>
      </c>
      <c r="Z3687" s="186">
        <v>0</v>
      </c>
      <c r="AA3687" s="186">
        <v>0</v>
      </c>
      <c r="AB3687" s="186">
        <v>0</v>
      </c>
      <c r="AC3687" s="186">
        <v>0</v>
      </c>
      <c r="AD3687" s="188">
        <v>93.599999999999909</v>
      </c>
      <c r="AE3687" s="189">
        <v>0</v>
      </c>
      <c r="AF3687" s="189">
        <v>0</v>
      </c>
      <c r="AG3687" s="189">
        <v>0</v>
      </c>
      <c r="AH3687" s="191">
        <v>0</v>
      </c>
      <c r="AI3687" s="186">
        <v>3262.4279999999994</v>
      </c>
      <c r="AJ3687" s="192">
        <v>7501943497504</v>
      </c>
      <c r="AK3687" s="192">
        <v>96622</v>
      </c>
      <c r="AL3687" s="90" t="s">
        <v>279</v>
      </c>
      <c r="AM3687" s="75">
        <v>96664</v>
      </c>
      <c r="AO3687" s="188">
        <v>3366.7999999999997</v>
      </c>
      <c r="AP3687" s="188">
        <v>4093.2</v>
      </c>
      <c r="AQ3687" s="187">
        <v>79.671333365903621</v>
      </c>
      <c r="AR3687" s="188">
        <v>2223.6000000000004</v>
      </c>
      <c r="AS3687" s="187">
        <v>49.969718386613621</v>
      </c>
      <c r="AT3687" s="188">
        <v>3783.6</v>
      </c>
      <c r="AU3687" s="187">
        <v>97.690829026848462</v>
      </c>
      <c r="AV3687" s="188">
        <v>2600.4</v>
      </c>
      <c r="AW3687" s="187">
        <v>62.684514220325802</v>
      </c>
      <c r="AX3687" s="188">
        <v>2629.2</v>
      </c>
      <c r="AY3687" s="187">
        <v>59.768129120254599</v>
      </c>
      <c r="AZ3687" s="188">
        <v>3154.8</v>
      </c>
      <c r="BA3687" s="187">
        <v>83.021052631578954</v>
      </c>
      <c r="BB3687" s="188">
        <v>1906.8</v>
      </c>
      <c r="BC3687" s="187">
        <v>85.829713290677091</v>
      </c>
      <c r="BD3687" s="75"/>
      <c r="BE3687" s="75"/>
      <c r="BF3687" s="75"/>
      <c r="BH3687" s="74"/>
      <c r="BI3687" s="194"/>
      <c r="BJ3687" s="74"/>
    </row>
    <row r="3688" spans="1:62" ht="11.25" customHeight="1" x14ac:dyDescent="0.3">
      <c r="A3688" s="184" t="s">
        <v>4056</v>
      </c>
      <c r="B3688" s="185">
        <v>0</v>
      </c>
      <c r="C3688" s="831">
        <v>96720</v>
      </c>
      <c r="D3688" s="284">
        <v>1E-4</v>
      </c>
      <c r="E3688" s="91">
        <v>0</v>
      </c>
      <c r="F3688" s="186">
        <v>0</v>
      </c>
      <c r="G3688" s="186">
        <v>0</v>
      </c>
      <c r="H3688" s="186">
        <v>0</v>
      </c>
      <c r="I3688" s="187">
        <v>0</v>
      </c>
      <c r="J3688" s="186">
        <v>0</v>
      </c>
      <c r="K3688" s="186">
        <v>0</v>
      </c>
      <c r="L3688" s="186">
        <v>0</v>
      </c>
      <c r="M3688" s="186">
        <v>0</v>
      </c>
      <c r="N3688" s="188">
        <v>0</v>
      </c>
      <c r="O3688" s="189">
        <v>0</v>
      </c>
      <c r="P3688" s="186">
        <v>0</v>
      </c>
      <c r="Q3688" s="189">
        <v>0</v>
      </c>
      <c r="R3688" s="189">
        <v>0</v>
      </c>
      <c r="S3688" s="189">
        <v>1E-4</v>
      </c>
      <c r="T3688" s="188">
        <v>0</v>
      </c>
      <c r="U3688" s="187">
        <v>0</v>
      </c>
      <c r="V3688" s="189">
        <v>0</v>
      </c>
      <c r="W3688" s="189">
        <v>0</v>
      </c>
      <c r="X3688" s="188">
        <v>0</v>
      </c>
      <c r="Y3688" s="188">
        <v>0</v>
      </c>
      <c r="Z3688" s="186">
        <v>0</v>
      </c>
      <c r="AA3688" s="186">
        <v>0</v>
      </c>
      <c r="AB3688" s="186">
        <v>0</v>
      </c>
      <c r="AC3688" s="186">
        <v>0</v>
      </c>
      <c r="AD3688" s="188">
        <v>0</v>
      </c>
      <c r="AE3688" s="189">
        <v>0</v>
      </c>
      <c r="AF3688" s="189">
        <v>0</v>
      </c>
      <c r="AG3688" s="189">
        <v>0</v>
      </c>
      <c r="AH3688" s="191">
        <v>0</v>
      </c>
      <c r="AI3688" s="186">
        <v>0</v>
      </c>
      <c r="AJ3688" s="192">
        <v>0</v>
      </c>
      <c r="AK3688" s="192">
        <v>96713</v>
      </c>
      <c r="AL3688" s="90" t="s">
        <v>279</v>
      </c>
      <c r="AM3688" s="75">
        <v>96720</v>
      </c>
      <c r="AO3688" s="188">
        <v>0</v>
      </c>
      <c r="AP3688" s="188">
        <v>0</v>
      </c>
      <c r="AQ3688" s="187">
        <v>0</v>
      </c>
      <c r="AR3688" s="188">
        <v>0</v>
      </c>
      <c r="AS3688" s="187">
        <v>0</v>
      </c>
      <c r="AT3688" s="188">
        <v>0</v>
      </c>
      <c r="AU3688" s="187">
        <v>0</v>
      </c>
      <c r="AV3688" s="188">
        <v>0</v>
      </c>
      <c r="AW3688" s="187">
        <v>0</v>
      </c>
      <c r="AX3688" s="188">
        <v>0</v>
      </c>
      <c r="AY3688" s="187">
        <v>0</v>
      </c>
      <c r="AZ3688" s="188">
        <v>0</v>
      </c>
      <c r="BA3688" s="187">
        <v>0</v>
      </c>
      <c r="BB3688" s="188">
        <v>0</v>
      </c>
      <c r="BC3688" s="187">
        <v>0</v>
      </c>
      <c r="BD3688" s="75"/>
      <c r="BE3688" s="75"/>
      <c r="BF3688" s="75"/>
      <c r="BH3688" s="74"/>
      <c r="BI3688" s="194"/>
      <c r="BJ3688" s="74"/>
    </row>
    <row r="3689" spans="1:62" ht="11.25" customHeight="1" x14ac:dyDescent="0.3">
      <c r="A3689" s="184" t="s">
        <v>4057</v>
      </c>
      <c r="B3689" s="185">
        <v>0</v>
      </c>
      <c r="C3689" s="850">
        <v>96713</v>
      </c>
      <c r="D3689" s="284">
        <v>1E-4</v>
      </c>
      <c r="E3689" s="91">
        <v>0</v>
      </c>
      <c r="F3689" s="186">
        <v>0</v>
      </c>
      <c r="G3689" s="186">
        <v>0</v>
      </c>
      <c r="H3689" s="186">
        <v>0</v>
      </c>
      <c r="I3689" s="187">
        <v>0</v>
      </c>
      <c r="J3689" s="186">
        <v>0</v>
      </c>
      <c r="K3689" s="186">
        <v>0</v>
      </c>
      <c r="L3689" s="186">
        <v>0</v>
      </c>
      <c r="M3689" s="186">
        <v>0</v>
      </c>
      <c r="N3689" s="188">
        <v>0</v>
      </c>
      <c r="O3689" s="189">
        <v>0</v>
      </c>
      <c r="P3689" s="186">
        <v>0</v>
      </c>
      <c r="Q3689" s="189">
        <v>0</v>
      </c>
      <c r="R3689" s="189">
        <v>0</v>
      </c>
      <c r="S3689" s="189">
        <v>1E-4</v>
      </c>
      <c r="T3689" s="188">
        <v>0</v>
      </c>
      <c r="U3689" s="187">
        <v>0</v>
      </c>
      <c r="V3689" s="189">
        <v>0</v>
      </c>
      <c r="W3689" s="189">
        <v>0</v>
      </c>
      <c r="X3689" s="188">
        <v>0</v>
      </c>
      <c r="Y3689" s="188">
        <v>0</v>
      </c>
      <c r="Z3689" s="186">
        <v>0</v>
      </c>
      <c r="AA3689" s="186">
        <v>0</v>
      </c>
      <c r="AB3689" s="186">
        <v>0</v>
      </c>
      <c r="AC3689" s="186">
        <v>0</v>
      </c>
      <c r="AD3689" s="188">
        <v>0</v>
      </c>
      <c r="AE3689" s="189">
        <v>0</v>
      </c>
      <c r="AF3689" s="189">
        <v>0</v>
      </c>
      <c r="AG3689" s="189">
        <v>0</v>
      </c>
      <c r="AH3689" s="191">
        <v>0</v>
      </c>
      <c r="AI3689" s="186">
        <v>0</v>
      </c>
      <c r="AJ3689" s="192">
        <v>7506425608003</v>
      </c>
      <c r="AK3689" s="192" t="s">
        <v>262</v>
      </c>
      <c r="AL3689" s="90" t="s">
        <v>279</v>
      </c>
      <c r="AM3689" s="75">
        <v>96713</v>
      </c>
      <c r="AO3689" s="188">
        <v>0</v>
      </c>
      <c r="AP3689" s="188">
        <v>0</v>
      </c>
      <c r="AQ3689" s="187">
        <v>0</v>
      </c>
      <c r="AR3689" s="188">
        <v>0</v>
      </c>
      <c r="AS3689" s="187">
        <v>0</v>
      </c>
      <c r="AT3689" s="188">
        <v>0</v>
      </c>
      <c r="AU3689" s="187">
        <v>0</v>
      </c>
      <c r="AV3689" s="188">
        <v>0</v>
      </c>
      <c r="AW3689" s="187">
        <v>0</v>
      </c>
      <c r="AX3689" s="188">
        <v>0</v>
      </c>
      <c r="AY3689" s="187">
        <v>0</v>
      </c>
      <c r="AZ3689" s="188">
        <v>0</v>
      </c>
      <c r="BA3689" s="187">
        <v>0</v>
      </c>
      <c r="BB3689" s="188">
        <v>0</v>
      </c>
      <c r="BC3689" s="187">
        <v>0</v>
      </c>
      <c r="BD3689" s="75"/>
      <c r="BE3689" s="75"/>
      <c r="BF3689" s="75"/>
      <c r="BH3689" s="74"/>
      <c r="BI3689" s="194"/>
      <c r="BJ3689" s="74"/>
    </row>
    <row r="3690" spans="1:62" s="77" customFormat="1" ht="11.25" customHeight="1" x14ac:dyDescent="0.2">
      <c r="A3690" s="184" t="s">
        <v>4058</v>
      </c>
      <c r="B3690" s="185">
        <v>0</v>
      </c>
      <c r="C3690" s="858">
        <v>96576</v>
      </c>
      <c r="D3690" s="284">
        <v>1E-4</v>
      </c>
      <c r="E3690" s="91">
        <v>0</v>
      </c>
      <c r="F3690" s="186">
        <v>0</v>
      </c>
      <c r="G3690" s="186">
        <v>0</v>
      </c>
      <c r="H3690" s="186">
        <v>0</v>
      </c>
      <c r="I3690" s="187">
        <v>0</v>
      </c>
      <c r="J3690" s="186">
        <v>0</v>
      </c>
      <c r="K3690" s="186">
        <v>0</v>
      </c>
      <c r="L3690" s="186">
        <v>0</v>
      </c>
      <c r="M3690" s="186">
        <v>0</v>
      </c>
      <c r="N3690" s="188">
        <v>0</v>
      </c>
      <c r="O3690" s="189">
        <v>0</v>
      </c>
      <c r="P3690" s="186">
        <v>0</v>
      </c>
      <c r="Q3690" s="189">
        <v>0</v>
      </c>
      <c r="R3690" s="189">
        <v>0</v>
      </c>
      <c r="S3690" s="189">
        <v>1E-4</v>
      </c>
      <c r="T3690" s="188">
        <v>0</v>
      </c>
      <c r="U3690" s="187">
        <v>0</v>
      </c>
      <c r="V3690" s="189">
        <v>0</v>
      </c>
      <c r="W3690" s="189">
        <v>0</v>
      </c>
      <c r="X3690" s="188">
        <v>0</v>
      </c>
      <c r="Y3690" s="188">
        <v>0</v>
      </c>
      <c r="Z3690" s="186">
        <v>0</v>
      </c>
      <c r="AA3690" s="186">
        <v>0</v>
      </c>
      <c r="AB3690" s="186">
        <v>0</v>
      </c>
      <c r="AC3690" s="186">
        <v>0</v>
      </c>
      <c r="AD3690" s="188">
        <v>0</v>
      </c>
      <c r="AE3690" s="189">
        <v>0</v>
      </c>
      <c r="AF3690" s="189">
        <v>0</v>
      </c>
      <c r="AG3690" s="189">
        <v>0</v>
      </c>
      <c r="AH3690" s="191">
        <v>0</v>
      </c>
      <c r="AI3690" s="186">
        <v>0</v>
      </c>
      <c r="AJ3690" s="192">
        <v>7501943493322</v>
      </c>
      <c r="AK3690" s="192" t="s">
        <v>262</v>
      </c>
      <c r="AL3690" s="90" t="s">
        <v>278</v>
      </c>
      <c r="AM3690" s="75">
        <v>96576</v>
      </c>
      <c r="AN3690" s="76"/>
      <c r="AO3690" s="188">
        <v>0</v>
      </c>
      <c r="AP3690" s="188">
        <v>0</v>
      </c>
      <c r="AQ3690" s="187">
        <v>0</v>
      </c>
      <c r="AR3690" s="188">
        <v>0</v>
      </c>
      <c r="AS3690" s="187">
        <v>0</v>
      </c>
      <c r="AT3690" s="188">
        <v>0</v>
      </c>
      <c r="AU3690" s="187">
        <v>0</v>
      </c>
      <c r="AV3690" s="188">
        <v>0</v>
      </c>
      <c r="AW3690" s="187">
        <v>0</v>
      </c>
      <c r="AX3690" s="188">
        <v>0</v>
      </c>
      <c r="AY3690" s="187">
        <v>0</v>
      </c>
      <c r="AZ3690" s="188">
        <v>0</v>
      </c>
      <c r="BA3690" s="187">
        <v>0</v>
      </c>
      <c r="BB3690" s="188">
        <v>0</v>
      </c>
      <c r="BC3690" s="187">
        <v>0</v>
      </c>
      <c r="BD3690" s="75"/>
      <c r="BE3690" s="75"/>
      <c r="BF3690" s="55"/>
      <c r="BH3690" s="74"/>
      <c r="BI3690" s="194"/>
      <c r="BJ3690" s="74"/>
    </row>
    <row r="3691" spans="1:62" s="77" customFormat="1" ht="11.25" customHeight="1" x14ac:dyDescent="0.2">
      <c r="A3691" s="184" t="s">
        <v>4058</v>
      </c>
      <c r="B3691" s="185">
        <v>0</v>
      </c>
      <c r="C3691" s="828">
        <v>96625</v>
      </c>
      <c r="D3691" s="284">
        <v>1E-4</v>
      </c>
      <c r="E3691" s="91">
        <v>0</v>
      </c>
      <c r="F3691" s="186">
        <v>0</v>
      </c>
      <c r="G3691" s="186">
        <v>0</v>
      </c>
      <c r="H3691" s="186">
        <v>0</v>
      </c>
      <c r="I3691" s="187">
        <v>0</v>
      </c>
      <c r="J3691" s="186">
        <v>0</v>
      </c>
      <c r="K3691" s="186">
        <v>0</v>
      </c>
      <c r="L3691" s="186">
        <v>0</v>
      </c>
      <c r="M3691" s="186">
        <v>0</v>
      </c>
      <c r="N3691" s="188">
        <v>0</v>
      </c>
      <c r="O3691" s="189">
        <v>0</v>
      </c>
      <c r="P3691" s="186">
        <v>0</v>
      </c>
      <c r="Q3691" s="189">
        <v>0</v>
      </c>
      <c r="R3691" s="189">
        <v>0</v>
      </c>
      <c r="S3691" s="189">
        <v>1E-4</v>
      </c>
      <c r="T3691" s="188">
        <v>0</v>
      </c>
      <c r="U3691" s="187">
        <v>0</v>
      </c>
      <c r="V3691" s="189">
        <v>0</v>
      </c>
      <c r="W3691" s="189">
        <v>0</v>
      </c>
      <c r="X3691" s="188">
        <v>0</v>
      </c>
      <c r="Y3691" s="188">
        <v>0</v>
      </c>
      <c r="Z3691" s="186">
        <v>0</v>
      </c>
      <c r="AA3691" s="186">
        <v>0</v>
      </c>
      <c r="AB3691" s="186">
        <v>0</v>
      </c>
      <c r="AC3691" s="186">
        <v>0</v>
      </c>
      <c r="AD3691" s="188">
        <v>0</v>
      </c>
      <c r="AE3691" s="189">
        <v>0</v>
      </c>
      <c r="AF3691" s="189">
        <v>0</v>
      </c>
      <c r="AG3691" s="189">
        <v>0</v>
      </c>
      <c r="AH3691" s="191">
        <v>0</v>
      </c>
      <c r="AI3691" s="186">
        <v>0</v>
      </c>
      <c r="AJ3691" s="192">
        <v>7501943493322</v>
      </c>
      <c r="AK3691" s="192">
        <v>96576</v>
      </c>
      <c r="AL3691" s="90" t="s">
        <v>279</v>
      </c>
      <c r="AM3691" s="75">
        <v>96625</v>
      </c>
      <c r="AN3691" s="76"/>
      <c r="AO3691" s="188">
        <v>0</v>
      </c>
      <c r="AP3691" s="188">
        <v>0</v>
      </c>
      <c r="AQ3691" s="187">
        <v>0</v>
      </c>
      <c r="AR3691" s="188">
        <v>0</v>
      </c>
      <c r="AS3691" s="187">
        <v>0</v>
      </c>
      <c r="AT3691" s="188">
        <v>0</v>
      </c>
      <c r="AU3691" s="187">
        <v>0</v>
      </c>
      <c r="AV3691" s="188">
        <v>0</v>
      </c>
      <c r="AW3691" s="187">
        <v>0</v>
      </c>
      <c r="AX3691" s="188">
        <v>0</v>
      </c>
      <c r="AY3691" s="187">
        <v>0</v>
      </c>
      <c r="AZ3691" s="188">
        <v>0</v>
      </c>
      <c r="BA3691" s="187">
        <v>0</v>
      </c>
      <c r="BB3691" s="188">
        <v>0</v>
      </c>
      <c r="BC3691" s="187">
        <v>0</v>
      </c>
      <c r="BD3691" s="75"/>
      <c r="BE3691" s="75"/>
      <c r="BF3691" s="55"/>
      <c r="BH3691" s="74"/>
      <c r="BI3691" s="194"/>
      <c r="BJ3691" s="74"/>
    </row>
    <row r="3692" spans="1:62" s="77" customFormat="1" ht="11.25" customHeight="1" x14ac:dyDescent="0.2">
      <c r="A3692" s="184" t="s">
        <v>4059</v>
      </c>
      <c r="B3692" s="185">
        <v>0</v>
      </c>
      <c r="C3692" s="850">
        <v>96717</v>
      </c>
      <c r="D3692" s="284">
        <v>1E-4</v>
      </c>
      <c r="E3692" s="91">
        <v>0</v>
      </c>
      <c r="F3692" s="186">
        <v>0</v>
      </c>
      <c r="G3692" s="186">
        <v>0</v>
      </c>
      <c r="H3692" s="186">
        <v>0</v>
      </c>
      <c r="I3692" s="187">
        <v>0</v>
      </c>
      <c r="J3692" s="186">
        <v>0</v>
      </c>
      <c r="K3692" s="186">
        <v>0</v>
      </c>
      <c r="L3692" s="186">
        <v>0</v>
      </c>
      <c r="M3692" s="186">
        <v>0</v>
      </c>
      <c r="N3692" s="188">
        <v>0</v>
      </c>
      <c r="O3692" s="189">
        <v>0</v>
      </c>
      <c r="P3692" s="186">
        <v>0</v>
      </c>
      <c r="Q3692" s="189">
        <v>0</v>
      </c>
      <c r="R3692" s="189">
        <v>0</v>
      </c>
      <c r="S3692" s="189">
        <v>1E-4</v>
      </c>
      <c r="T3692" s="188">
        <v>0</v>
      </c>
      <c r="U3692" s="187">
        <v>0</v>
      </c>
      <c r="V3692" s="189">
        <v>0</v>
      </c>
      <c r="W3692" s="189">
        <v>0</v>
      </c>
      <c r="X3692" s="188">
        <v>0</v>
      </c>
      <c r="Y3692" s="188">
        <v>0</v>
      </c>
      <c r="Z3692" s="186">
        <v>0</v>
      </c>
      <c r="AA3692" s="186">
        <v>0</v>
      </c>
      <c r="AB3692" s="186">
        <v>0</v>
      </c>
      <c r="AC3692" s="186">
        <v>0</v>
      </c>
      <c r="AD3692" s="188">
        <v>0</v>
      </c>
      <c r="AE3692" s="189">
        <v>0</v>
      </c>
      <c r="AF3692" s="189">
        <v>0</v>
      </c>
      <c r="AG3692" s="189">
        <v>0</v>
      </c>
      <c r="AH3692" s="191">
        <v>0</v>
      </c>
      <c r="AI3692" s="186">
        <v>0</v>
      </c>
      <c r="AJ3692" s="192">
        <v>7501943493322</v>
      </c>
      <c r="AK3692" s="192">
        <v>96576</v>
      </c>
      <c r="AL3692" s="90" t="s">
        <v>279</v>
      </c>
      <c r="AM3692" s="75">
        <v>96717</v>
      </c>
      <c r="AN3692" s="76"/>
      <c r="AO3692" s="188">
        <v>-0.39999999999999997</v>
      </c>
      <c r="AP3692" s="188">
        <v>-1.2</v>
      </c>
      <c r="AQ3692" s="187">
        <v>0</v>
      </c>
      <c r="AR3692" s="188">
        <v>0</v>
      </c>
      <c r="AS3692" s="187">
        <v>0</v>
      </c>
      <c r="AT3692" s="188">
        <v>0</v>
      </c>
      <c r="AU3692" s="187">
        <v>0</v>
      </c>
      <c r="AV3692" s="188">
        <v>0</v>
      </c>
      <c r="AW3692" s="187">
        <v>0</v>
      </c>
      <c r="AX3692" s="188">
        <v>0</v>
      </c>
      <c r="AY3692" s="187">
        <v>0</v>
      </c>
      <c r="AZ3692" s="188">
        <v>0</v>
      </c>
      <c r="BA3692" s="187">
        <v>0</v>
      </c>
      <c r="BB3692" s="188">
        <v>0</v>
      </c>
      <c r="BC3692" s="187">
        <v>0</v>
      </c>
      <c r="BD3692" s="75"/>
      <c r="BE3692" s="75"/>
      <c r="BF3692" s="55"/>
      <c r="BH3692" s="74"/>
      <c r="BI3692" s="194"/>
      <c r="BJ3692" s="74"/>
    </row>
    <row r="3693" spans="1:62" s="77" customFormat="1" ht="11.25" customHeight="1" x14ac:dyDescent="0.2">
      <c r="A3693" s="184" t="s">
        <v>4060</v>
      </c>
      <c r="B3693" s="185">
        <v>0</v>
      </c>
      <c r="C3693" s="829">
        <v>10103</v>
      </c>
      <c r="D3693" s="284">
        <v>1E-4</v>
      </c>
      <c r="E3693" s="91">
        <v>0</v>
      </c>
      <c r="F3693" s="186">
        <v>0</v>
      </c>
      <c r="G3693" s="186">
        <v>0</v>
      </c>
      <c r="H3693" s="186">
        <v>0</v>
      </c>
      <c r="I3693" s="187">
        <v>0</v>
      </c>
      <c r="J3693" s="186">
        <v>0</v>
      </c>
      <c r="K3693" s="186">
        <v>0</v>
      </c>
      <c r="L3693" s="186">
        <v>0</v>
      </c>
      <c r="M3693" s="186">
        <v>0</v>
      </c>
      <c r="N3693" s="188">
        <v>0</v>
      </c>
      <c r="O3693" s="189">
        <v>0</v>
      </c>
      <c r="P3693" s="186">
        <v>0</v>
      </c>
      <c r="Q3693" s="189">
        <v>0</v>
      </c>
      <c r="R3693" s="189">
        <v>0</v>
      </c>
      <c r="S3693" s="189">
        <v>1E-4</v>
      </c>
      <c r="T3693" s="188">
        <v>0</v>
      </c>
      <c r="U3693" s="187">
        <v>0</v>
      </c>
      <c r="V3693" s="189">
        <v>0</v>
      </c>
      <c r="W3693" s="189">
        <v>0</v>
      </c>
      <c r="X3693" s="188">
        <v>0</v>
      </c>
      <c r="Y3693" s="188">
        <v>0</v>
      </c>
      <c r="Z3693" s="186">
        <v>0</v>
      </c>
      <c r="AA3693" s="186">
        <v>0</v>
      </c>
      <c r="AB3693" s="186">
        <v>0</v>
      </c>
      <c r="AC3693" s="186">
        <v>0</v>
      </c>
      <c r="AD3693" s="188">
        <v>0</v>
      </c>
      <c r="AE3693" s="189">
        <v>0</v>
      </c>
      <c r="AF3693" s="189">
        <v>0</v>
      </c>
      <c r="AG3693" s="189">
        <v>0</v>
      </c>
      <c r="AH3693" s="191">
        <v>0</v>
      </c>
      <c r="AI3693" s="186">
        <v>0</v>
      </c>
      <c r="AJ3693" s="192">
        <v>0</v>
      </c>
      <c r="AK3693" s="192" t="s">
        <v>533</v>
      </c>
      <c r="AL3693" s="90" t="s">
        <v>278</v>
      </c>
      <c r="AM3693" s="75">
        <v>10103</v>
      </c>
      <c r="AN3693" s="76"/>
      <c r="AO3693" s="188">
        <v>0</v>
      </c>
      <c r="AP3693" s="188">
        <v>0</v>
      </c>
      <c r="AQ3693" s="187">
        <v>0</v>
      </c>
      <c r="AR3693" s="188">
        <v>0</v>
      </c>
      <c r="AS3693" s="187">
        <v>0</v>
      </c>
      <c r="AT3693" s="188">
        <v>0</v>
      </c>
      <c r="AU3693" s="187">
        <v>0</v>
      </c>
      <c r="AV3693" s="188">
        <v>0</v>
      </c>
      <c r="AW3693" s="187">
        <v>0</v>
      </c>
      <c r="AX3693" s="188">
        <v>0</v>
      </c>
      <c r="AY3693" s="187">
        <v>0</v>
      </c>
      <c r="AZ3693" s="188">
        <v>0</v>
      </c>
      <c r="BA3693" s="187">
        <v>0</v>
      </c>
      <c r="BB3693" s="188">
        <v>0</v>
      </c>
      <c r="BC3693" s="187">
        <v>0</v>
      </c>
      <c r="BD3693" s="75"/>
      <c r="BE3693" s="75"/>
      <c r="BF3693" s="55"/>
      <c r="BH3693" s="74"/>
      <c r="BI3693" s="194"/>
      <c r="BJ3693" s="74"/>
    </row>
    <row r="3694" spans="1:62" s="77" customFormat="1" ht="11.25" customHeight="1" x14ac:dyDescent="0.2">
      <c r="A3694" s="149" t="s">
        <v>320</v>
      </c>
      <c r="B3694" s="169">
        <v>0</v>
      </c>
      <c r="C3694" s="871"/>
      <c r="D3694" s="379">
        <v>4136.4010000000007</v>
      </c>
      <c r="E3694" s="220">
        <v>35.835830014608334</v>
      </c>
      <c r="F3694" s="221">
        <v>8000</v>
      </c>
      <c r="G3694" s="221">
        <v>8000</v>
      </c>
      <c r="H3694" s="221">
        <v>0</v>
      </c>
      <c r="I3694" s="222">
        <v>0</v>
      </c>
      <c r="J3694" s="223">
        <v>3446.4269999999997</v>
      </c>
      <c r="K3694" s="221">
        <v>3462.7921259090244</v>
      </c>
      <c r="L3694" s="221">
        <v>631.20000000000005</v>
      </c>
      <c r="M3694" s="221">
        <v>18.22806501370054</v>
      </c>
      <c r="N3694" s="223">
        <v>12</v>
      </c>
      <c r="O3694" s="224">
        <v>72</v>
      </c>
      <c r="P3694" s="221">
        <v>102</v>
      </c>
      <c r="Q3694" s="224">
        <v>21.274206591348086</v>
      </c>
      <c r="R3694" s="224">
        <v>30.51160810891977</v>
      </c>
      <c r="S3694" s="224">
        <v>3505.2010000000009</v>
      </c>
      <c r="T3694" s="223">
        <v>3505.2</v>
      </c>
      <c r="U3694" s="222">
        <v>30.367401846969166</v>
      </c>
      <c r="V3694" s="224">
        <v>259.2</v>
      </c>
      <c r="W3694" s="224">
        <v>18</v>
      </c>
      <c r="X3694" s="224">
        <v>3228</v>
      </c>
      <c r="Y3694" s="223">
        <v>3.6</v>
      </c>
      <c r="Z3694" s="221">
        <v>0</v>
      </c>
      <c r="AA3694" s="221">
        <v>0</v>
      </c>
      <c r="AB3694" s="221">
        <v>0</v>
      </c>
      <c r="AC3694" s="221">
        <v>0</v>
      </c>
      <c r="AD3694" s="223">
        <v>93.599999999999909</v>
      </c>
      <c r="AE3694" s="224">
        <v>0</v>
      </c>
      <c r="AF3694" s="224">
        <v>0</v>
      </c>
      <c r="AG3694" s="224">
        <v>0</v>
      </c>
      <c r="AH3694" s="224">
        <v>0</v>
      </c>
      <c r="AI3694" s="225">
        <v>3262.4279999999994</v>
      </c>
      <c r="AJ3694" s="192">
        <v>0</v>
      </c>
      <c r="AK3694" s="192">
        <v>0</v>
      </c>
      <c r="AL3694" s="226"/>
      <c r="AM3694" s="75">
        <v>0</v>
      </c>
      <c r="AN3694" s="76"/>
      <c r="AO3694" s="223">
        <v>0</v>
      </c>
      <c r="AP3694" s="223">
        <v>0</v>
      </c>
      <c r="AQ3694" s="222">
        <v>0</v>
      </c>
      <c r="AR3694" s="223">
        <v>0</v>
      </c>
      <c r="AS3694" s="222">
        <v>0</v>
      </c>
      <c r="AT3694" s="223">
        <v>0</v>
      </c>
      <c r="AU3694" s="222">
        <v>0</v>
      </c>
      <c r="AV3694" s="223">
        <v>0</v>
      </c>
      <c r="AW3694" s="222">
        <v>0</v>
      </c>
      <c r="AX3694" s="223">
        <v>0</v>
      </c>
      <c r="AY3694" s="222">
        <v>0</v>
      </c>
      <c r="AZ3694" s="223">
        <v>0</v>
      </c>
      <c r="BA3694" s="222">
        <v>0</v>
      </c>
      <c r="BB3694" s="223">
        <v>0</v>
      </c>
      <c r="BC3694" s="222">
        <v>0</v>
      </c>
      <c r="BD3694" s="75"/>
      <c r="BE3694" s="75"/>
      <c r="BF3694" s="56"/>
      <c r="BH3694" s="74"/>
      <c r="BI3694" s="194"/>
      <c r="BJ3694" s="74"/>
    </row>
    <row r="3695" spans="1:62" ht="11.25" customHeight="1" x14ac:dyDescent="0.3">
      <c r="A3695" s="184" t="s">
        <v>4061</v>
      </c>
      <c r="B3695" s="185">
        <v>0</v>
      </c>
      <c r="C3695" s="828">
        <v>10225</v>
      </c>
      <c r="D3695" s="284">
        <v>9982.7999999999993</v>
      </c>
      <c r="E3695" s="91">
        <v>32.319684525069704</v>
      </c>
      <c r="F3695" s="186">
        <v>7000</v>
      </c>
      <c r="G3695" s="186">
        <v>7000</v>
      </c>
      <c r="H3695" s="186">
        <v>0</v>
      </c>
      <c r="I3695" s="187">
        <v>0</v>
      </c>
      <c r="J3695" s="186">
        <v>7742.357</v>
      </c>
      <c r="K3695" s="186">
        <v>9266.3033195047592</v>
      </c>
      <c r="L3695" s="186">
        <v>934.80000000000007</v>
      </c>
      <c r="M3695" s="186">
        <v>10.08816534240065</v>
      </c>
      <c r="N3695" s="188">
        <v>114</v>
      </c>
      <c r="O3695" s="189">
        <v>510</v>
      </c>
      <c r="P3695" s="186">
        <v>727.2</v>
      </c>
      <c r="Q3695" s="189">
        <v>21.466331247706609</v>
      </c>
      <c r="R3695" s="189">
        <v>35.059091178564877</v>
      </c>
      <c r="S3695" s="189">
        <v>9048</v>
      </c>
      <c r="T3695" s="188">
        <v>9049.2000000000007</v>
      </c>
      <c r="U3695" s="187">
        <v>29.297119966768925</v>
      </c>
      <c r="V3695" s="189">
        <v>2160</v>
      </c>
      <c r="W3695" s="189">
        <v>103.19999999999999</v>
      </c>
      <c r="X3695" s="188">
        <v>6786.0000000000009</v>
      </c>
      <c r="Y3695" s="188">
        <v>2194.8000000000002</v>
      </c>
      <c r="Z3695" s="186">
        <v>0</v>
      </c>
      <c r="AA3695" s="186">
        <v>0</v>
      </c>
      <c r="AB3695" s="186">
        <v>0</v>
      </c>
      <c r="AC3695" s="186">
        <v>0</v>
      </c>
      <c r="AD3695" s="188">
        <v>148.80000000000007</v>
      </c>
      <c r="AE3695" s="189">
        <v>0</v>
      </c>
      <c r="AF3695" s="189">
        <v>0</v>
      </c>
      <c r="AG3695" s="189">
        <v>0</v>
      </c>
      <c r="AH3695" s="191">
        <v>0</v>
      </c>
      <c r="AI3695" s="186">
        <v>9997.8040000000001</v>
      </c>
      <c r="AJ3695" s="192">
        <v>7501943430402</v>
      </c>
      <c r="AK3695" s="192" t="s">
        <v>262</v>
      </c>
      <c r="AL3695" s="90" t="s">
        <v>278</v>
      </c>
      <c r="AM3695" s="75">
        <v>10225</v>
      </c>
      <c r="AO3695" s="188">
        <v>6972</v>
      </c>
      <c r="AP3695" s="188">
        <v>4902</v>
      </c>
      <c r="AQ3695" s="187">
        <v>48.525534508465633</v>
      </c>
      <c r="AR3695" s="188">
        <v>6798</v>
      </c>
      <c r="AS3695" s="187">
        <v>66.595238587385481</v>
      </c>
      <c r="AT3695" s="188">
        <v>9216.0000000000018</v>
      </c>
      <c r="AU3695" s="187">
        <v>112.74234374157051</v>
      </c>
      <c r="AV3695" s="188">
        <v>7476</v>
      </c>
      <c r="AW3695" s="187">
        <v>76.647254693414055</v>
      </c>
      <c r="AX3695" s="188">
        <v>6387.5999999999995</v>
      </c>
      <c r="AY3695" s="187">
        <v>66.81589958158996</v>
      </c>
      <c r="AZ3695" s="188">
        <v>9442.7999999999993</v>
      </c>
      <c r="BA3695" s="187">
        <v>74.812232609729037</v>
      </c>
      <c r="BB3695" s="188">
        <v>10852.8</v>
      </c>
      <c r="BC3695" s="187">
        <v>174.22034904881906</v>
      </c>
      <c r="BD3695" s="75"/>
      <c r="BE3695" s="75"/>
      <c r="BF3695" s="75"/>
      <c r="BH3695" s="74"/>
      <c r="BI3695" s="194"/>
      <c r="BJ3695" s="74"/>
    </row>
    <row r="3696" spans="1:62" ht="11.25" customHeight="1" x14ac:dyDescent="0.3">
      <c r="A3696" s="184" t="s">
        <v>4062</v>
      </c>
      <c r="B3696" s="185">
        <v>0</v>
      </c>
      <c r="C3696" s="828">
        <v>10122</v>
      </c>
      <c r="D3696" s="284">
        <v>411.6</v>
      </c>
      <c r="E3696" s="91">
        <v>0</v>
      </c>
      <c r="F3696" s="186">
        <v>0</v>
      </c>
      <c r="G3696" s="186">
        <v>0</v>
      </c>
      <c r="H3696" s="186">
        <v>0</v>
      </c>
      <c r="I3696" s="187">
        <v>0</v>
      </c>
      <c r="J3696" s="186">
        <v>0</v>
      </c>
      <c r="K3696" s="186">
        <v>0</v>
      </c>
      <c r="L3696" s="186">
        <v>0</v>
      </c>
      <c r="M3696" s="186">
        <v>0</v>
      </c>
      <c r="N3696" s="188">
        <v>0</v>
      </c>
      <c r="O3696" s="189">
        <v>0</v>
      </c>
      <c r="P3696" s="186">
        <v>0</v>
      </c>
      <c r="Q3696" s="189">
        <v>0</v>
      </c>
      <c r="R3696" s="189">
        <v>0</v>
      </c>
      <c r="S3696" s="189">
        <v>411.6</v>
      </c>
      <c r="T3696" s="188">
        <v>182.4</v>
      </c>
      <c r="U3696" s="187">
        <v>0</v>
      </c>
      <c r="V3696" s="189">
        <v>0</v>
      </c>
      <c r="W3696" s="189">
        <v>0</v>
      </c>
      <c r="X3696" s="188">
        <v>182.4</v>
      </c>
      <c r="Y3696" s="188">
        <v>0</v>
      </c>
      <c r="Z3696" s="186">
        <v>0</v>
      </c>
      <c r="AA3696" s="186">
        <v>0</v>
      </c>
      <c r="AB3696" s="186">
        <v>0</v>
      </c>
      <c r="AC3696" s="186">
        <v>0</v>
      </c>
      <c r="AD3696" s="188">
        <v>0</v>
      </c>
      <c r="AE3696" s="189">
        <v>0</v>
      </c>
      <c r="AF3696" s="189">
        <v>0</v>
      </c>
      <c r="AG3696" s="189">
        <v>0</v>
      </c>
      <c r="AH3696" s="191">
        <v>0</v>
      </c>
      <c r="AI3696" s="186">
        <v>0</v>
      </c>
      <c r="AJ3696" s="192">
        <v>7501943430402</v>
      </c>
      <c r="AK3696" s="192" t="s">
        <v>262</v>
      </c>
      <c r="AL3696" s="90" t="s">
        <v>278</v>
      </c>
      <c r="AM3696" s="75">
        <v>10122</v>
      </c>
      <c r="AO3696" s="188">
        <v>0</v>
      </c>
      <c r="AP3696" s="188">
        <v>0</v>
      </c>
      <c r="AQ3696" s="187">
        <v>0</v>
      </c>
      <c r="AR3696" s="188">
        <v>0</v>
      </c>
      <c r="AS3696" s="187">
        <v>0</v>
      </c>
      <c r="AT3696" s="188">
        <v>0</v>
      </c>
      <c r="AU3696" s="187">
        <v>0</v>
      </c>
      <c r="AV3696" s="188">
        <v>0</v>
      </c>
      <c r="AW3696" s="187">
        <v>0</v>
      </c>
      <c r="AX3696" s="188">
        <v>0</v>
      </c>
      <c r="AY3696" s="187">
        <v>0</v>
      </c>
      <c r="AZ3696" s="188">
        <v>0</v>
      </c>
      <c r="BA3696" s="187">
        <v>0</v>
      </c>
      <c r="BB3696" s="188">
        <v>0</v>
      </c>
      <c r="BC3696" s="187">
        <v>0</v>
      </c>
      <c r="BD3696" s="75"/>
      <c r="BE3696" s="75"/>
      <c r="BF3696" s="75"/>
      <c r="BH3696" s="74"/>
      <c r="BI3696" s="194"/>
      <c r="BJ3696" s="74"/>
    </row>
    <row r="3697" spans="1:62" ht="11.25" customHeight="1" x14ac:dyDescent="0.3">
      <c r="A3697" s="184" t="s">
        <v>4063</v>
      </c>
      <c r="B3697" s="185">
        <v>0</v>
      </c>
      <c r="C3697" s="828">
        <v>96788</v>
      </c>
      <c r="D3697" s="284">
        <v>5358.7200000000012</v>
      </c>
      <c r="E3697" s="91">
        <v>29.403179516808734</v>
      </c>
      <c r="F3697" s="186">
        <v>7000</v>
      </c>
      <c r="G3697" s="186">
        <v>7000</v>
      </c>
      <c r="H3697" s="186">
        <v>0</v>
      </c>
      <c r="I3697" s="187">
        <v>0</v>
      </c>
      <c r="J3697" s="186">
        <v>5117.5990000000002</v>
      </c>
      <c r="K3697" s="186">
        <v>5467.4903409033859</v>
      </c>
      <c r="L3697" s="186">
        <v>214.08</v>
      </c>
      <c r="M3697" s="186">
        <v>3.9155076031579759</v>
      </c>
      <c r="N3697" s="188">
        <v>118.08</v>
      </c>
      <c r="O3697" s="189">
        <v>64.319999999999993</v>
      </c>
      <c r="P3697" s="186">
        <v>201.59999999999997</v>
      </c>
      <c r="Q3697" s="189">
        <v>8.1225590359854287</v>
      </c>
      <c r="R3697" s="189">
        <v>30.15851769550526</v>
      </c>
      <c r="S3697" s="189">
        <v>5144.6400000000012</v>
      </c>
      <c r="T3697" s="188">
        <v>5144.6400000000003</v>
      </c>
      <c r="U3697" s="187">
        <v>28.228527235861335</v>
      </c>
      <c r="V3697" s="189">
        <v>485.76</v>
      </c>
      <c r="W3697" s="189">
        <v>19.2</v>
      </c>
      <c r="X3697" s="188">
        <v>4639.68</v>
      </c>
      <c r="Y3697" s="188">
        <v>2448.96</v>
      </c>
      <c r="Z3697" s="186">
        <v>0</v>
      </c>
      <c r="AA3697" s="186">
        <v>0</v>
      </c>
      <c r="AB3697" s="186">
        <v>0</v>
      </c>
      <c r="AC3697" s="186">
        <v>0</v>
      </c>
      <c r="AD3697" s="188">
        <v>0</v>
      </c>
      <c r="AE3697" s="189">
        <v>0</v>
      </c>
      <c r="AF3697" s="189">
        <v>0</v>
      </c>
      <c r="AG3697" s="189">
        <v>0</v>
      </c>
      <c r="AH3697" s="191">
        <v>0</v>
      </c>
      <c r="AI3697" s="186">
        <v>5535.1750000000002</v>
      </c>
      <c r="AJ3697" s="192">
        <v>7501943430402</v>
      </c>
      <c r="AK3697" s="192" t="s">
        <v>262</v>
      </c>
      <c r="AL3697" s="90" t="s">
        <v>278</v>
      </c>
      <c r="AM3697" s="75">
        <v>96788</v>
      </c>
      <c r="AO3697" s="188">
        <v>4377.5999999999995</v>
      </c>
      <c r="AP3697" s="188">
        <v>3419.52</v>
      </c>
      <c r="AQ3697" s="187">
        <v>80.125970082105496</v>
      </c>
      <c r="AR3697" s="188">
        <v>2842.56</v>
      </c>
      <c r="AS3697" s="187">
        <v>62.861904433345892</v>
      </c>
      <c r="AT3697" s="188">
        <v>6870.72</v>
      </c>
      <c r="AU3697" s="187">
        <v>207.03745086765818</v>
      </c>
      <c r="AV3697" s="188">
        <v>1883.5199999999998</v>
      </c>
      <c r="AW3697" s="187">
        <v>51.093292621892218</v>
      </c>
      <c r="AX3697" s="188">
        <v>1153.92</v>
      </c>
      <c r="AY3697" s="187">
        <v>23.789134556059505</v>
      </c>
      <c r="AZ3697" s="188">
        <v>1830.7199999999998</v>
      </c>
      <c r="BA3697" s="187">
        <v>37.063729148020826</v>
      </c>
      <c r="BB3697" s="188">
        <v>5646.72</v>
      </c>
      <c r="BC3697" s="187">
        <v>144.19595867965765</v>
      </c>
      <c r="BD3697" s="75"/>
      <c r="BE3697" s="75"/>
      <c r="BF3697" s="75"/>
      <c r="BH3697" s="74"/>
      <c r="BI3697" s="194"/>
      <c r="BJ3697" s="74"/>
    </row>
    <row r="3698" spans="1:62" ht="11.25" customHeight="1" x14ac:dyDescent="0.3">
      <c r="A3698" s="184" t="s">
        <v>4064</v>
      </c>
      <c r="B3698" s="185">
        <v>0</v>
      </c>
      <c r="C3698" s="828">
        <v>96898</v>
      </c>
      <c r="D3698" s="284">
        <v>5541.119999999999</v>
      </c>
      <c r="E3698" s="91">
        <v>79.364073743559388</v>
      </c>
      <c r="F3698" s="186">
        <v>0</v>
      </c>
      <c r="G3698" s="186">
        <v>0</v>
      </c>
      <c r="H3698" s="186">
        <v>0</v>
      </c>
      <c r="I3698" s="187">
        <v>0</v>
      </c>
      <c r="J3698" s="186">
        <v>1361.269</v>
      </c>
      <c r="K3698" s="186">
        <v>2094.5698999415372</v>
      </c>
      <c r="L3698" s="186">
        <v>181.44</v>
      </c>
      <c r="M3698" s="186">
        <v>8.6623989013240514</v>
      </c>
      <c r="N3698" s="188">
        <v>178.56</v>
      </c>
      <c r="O3698" s="189">
        <v>342.72</v>
      </c>
      <c r="P3698" s="186">
        <v>574.55999999999995</v>
      </c>
      <c r="Q3698" s="189">
        <v>55.536414918726571</v>
      </c>
      <c r="R3698" s="189">
        <v>118.11802075857159</v>
      </c>
      <c r="S3698" s="189">
        <v>5359.6799999999994</v>
      </c>
      <c r="T3698" s="188">
        <v>5359.68</v>
      </c>
      <c r="U3698" s="187">
        <v>76.765354073162186</v>
      </c>
      <c r="V3698" s="189">
        <v>414.72</v>
      </c>
      <c r="W3698" s="189">
        <v>53.28</v>
      </c>
      <c r="X3698" s="188">
        <v>4891.68</v>
      </c>
      <c r="Y3698" s="188">
        <v>1435.68</v>
      </c>
      <c r="Z3698" s="186">
        <v>0</v>
      </c>
      <c r="AA3698" s="186">
        <v>0</v>
      </c>
      <c r="AB3698" s="186">
        <v>0</v>
      </c>
      <c r="AC3698" s="186">
        <v>0</v>
      </c>
      <c r="AD3698" s="188">
        <v>1.4399999999999977</v>
      </c>
      <c r="AE3698" s="189">
        <v>0</v>
      </c>
      <c r="AF3698" s="189">
        <v>0</v>
      </c>
      <c r="AG3698" s="189">
        <v>0</v>
      </c>
      <c r="AH3698" s="191">
        <v>0</v>
      </c>
      <c r="AI3698" s="186">
        <v>2577.7660000000001</v>
      </c>
      <c r="AJ3698" s="192">
        <v>7501943430402</v>
      </c>
      <c r="AK3698" s="192" t="s">
        <v>262</v>
      </c>
      <c r="AL3698" s="90" t="s">
        <v>278</v>
      </c>
      <c r="AM3698" s="75">
        <v>96898</v>
      </c>
      <c r="AO3698" s="188">
        <v>1579.2</v>
      </c>
      <c r="AP3698" s="188">
        <v>1330.56</v>
      </c>
      <c r="AQ3698" s="187">
        <v>21.372322315746121</v>
      </c>
      <c r="AR3698" s="188">
        <v>1815.8400000000001</v>
      </c>
      <c r="AS3698" s="187">
        <v>29.436133281567002</v>
      </c>
      <c r="AT3698" s="188">
        <v>1591.2</v>
      </c>
      <c r="AU3698" s="187">
        <v>27.472309286545233</v>
      </c>
      <c r="AV3698" s="188">
        <v>2268</v>
      </c>
      <c r="AW3698" s="187">
        <v>34.75758728399493</v>
      </c>
      <c r="AX3698" s="188">
        <v>1565.28</v>
      </c>
      <c r="AY3698" s="187">
        <v>10.4352</v>
      </c>
      <c r="AZ3698" s="188">
        <v>2527.1999999999998</v>
      </c>
      <c r="BA3698" s="187">
        <v>48.137142857142855</v>
      </c>
      <c r="BB3698" s="188">
        <v>2705.7599999999998</v>
      </c>
      <c r="BC3698" s="187">
        <v>29.997339246119729</v>
      </c>
      <c r="BD3698" s="75"/>
      <c r="BE3698" s="75"/>
      <c r="BF3698" s="75"/>
      <c r="BH3698" s="74"/>
      <c r="BI3698" s="194"/>
      <c r="BJ3698" s="74"/>
    </row>
    <row r="3699" spans="1:62" s="77" customFormat="1" ht="11.25" customHeight="1" x14ac:dyDescent="0.2">
      <c r="A3699" s="184" t="s">
        <v>4065</v>
      </c>
      <c r="B3699" s="185">
        <v>0</v>
      </c>
      <c r="C3699" s="829">
        <v>10226</v>
      </c>
      <c r="D3699" s="284">
        <v>9165.6000000000022</v>
      </c>
      <c r="E3699" s="91">
        <v>63.634696034445369</v>
      </c>
      <c r="F3699" s="186">
        <v>7000</v>
      </c>
      <c r="G3699" s="186">
        <v>7000</v>
      </c>
      <c r="H3699" s="186">
        <v>0</v>
      </c>
      <c r="I3699" s="187">
        <v>0</v>
      </c>
      <c r="J3699" s="186">
        <v>4681.0889999999999</v>
      </c>
      <c r="K3699" s="186">
        <v>4321.0389478588895</v>
      </c>
      <c r="L3699" s="186">
        <v>174.24</v>
      </c>
      <c r="M3699" s="186">
        <v>4.0323635612295829</v>
      </c>
      <c r="N3699" s="188">
        <v>89.28</v>
      </c>
      <c r="O3699" s="189">
        <v>180</v>
      </c>
      <c r="P3699" s="186">
        <v>334.08</v>
      </c>
      <c r="Q3699" s="189">
        <v>10.859011653057655</v>
      </c>
      <c r="R3699" s="189">
        <v>57.62351452835015</v>
      </c>
      <c r="S3699" s="189">
        <v>8991.3600000000024</v>
      </c>
      <c r="T3699" s="188">
        <v>8858.8799999999992</v>
      </c>
      <c r="U3699" s="187">
        <v>61.505208170291873</v>
      </c>
      <c r="V3699" s="189">
        <v>2721.6</v>
      </c>
      <c r="W3699" s="189">
        <v>64.8</v>
      </c>
      <c r="X3699" s="188">
        <v>6072.4799999999987</v>
      </c>
      <c r="Y3699" s="188">
        <v>2878.56</v>
      </c>
      <c r="Z3699" s="186">
        <v>388.8</v>
      </c>
      <c r="AA3699" s="186">
        <v>0</v>
      </c>
      <c r="AB3699" s="186">
        <v>0</v>
      </c>
      <c r="AC3699" s="186">
        <v>0</v>
      </c>
      <c r="AD3699" s="188">
        <v>0</v>
      </c>
      <c r="AE3699" s="189">
        <v>0</v>
      </c>
      <c r="AF3699" s="189">
        <v>0</v>
      </c>
      <c r="AG3699" s="189">
        <v>0</v>
      </c>
      <c r="AH3699" s="191">
        <v>0</v>
      </c>
      <c r="AI3699" s="186">
        <v>11247.275</v>
      </c>
      <c r="AJ3699" s="192">
        <v>7501943430402</v>
      </c>
      <c r="AK3699" s="192">
        <v>96438</v>
      </c>
      <c r="AL3699" s="90" t="s">
        <v>278</v>
      </c>
      <c r="AM3699" s="75">
        <v>10226</v>
      </c>
      <c r="AN3699" s="76"/>
      <c r="AO3699" s="188">
        <v>7342.56</v>
      </c>
      <c r="AP3699" s="188">
        <v>6573.6</v>
      </c>
      <c r="AQ3699" s="187">
        <v>77.378254845852055</v>
      </c>
      <c r="AR3699" s="188">
        <v>7377.1200000000008</v>
      </c>
      <c r="AS3699" s="187">
        <v>90.119939295551347</v>
      </c>
      <c r="AT3699" s="188">
        <v>8076.96</v>
      </c>
      <c r="AU3699" s="187">
        <v>54.349198932443755</v>
      </c>
      <c r="AV3699" s="188">
        <v>5836.3200000000006</v>
      </c>
      <c r="AW3699" s="187">
        <v>58.206775112562504</v>
      </c>
      <c r="AX3699" s="188">
        <v>5189.7599999999993</v>
      </c>
      <c r="AY3699" s="187">
        <v>32.436</v>
      </c>
      <c r="AZ3699" s="188">
        <v>8123.04</v>
      </c>
      <c r="BA3699" s="187">
        <v>67.691999999999993</v>
      </c>
      <c r="BB3699" s="188">
        <v>8785.44</v>
      </c>
      <c r="BC3699" s="187">
        <v>130.59190772066475</v>
      </c>
      <c r="BD3699" s="75"/>
      <c r="BE3699" s="75"/>
      <c r="BF3699" s="55"/>
      <c r="BH3699" s="74"/>
      <c r="BI3699" s="194"/>
      <c r="BJ3699" s="74"/>
    </row>
    <row r="3700" spans="1:62" ht="11.25" customHeight="1" x14ac:dyDescent="0.3">
      <c r="A3700" s="184" t="s">
        <v>4066</v>
      </c>
      <c r="B3700" s="185">
        <v>0</v>
      </c>
      <c r="C3700" s="828">
        <v>10238</v>
      </c>
      <c r="D3700" s="284">
        <v>7169.4</v>
      </c>
      <c r="E3700" s="91">
        <v>27.301877725137455</v>
      </c>
      <c r="F3700" s="186">
        <v>8000</v>
      </c>
      <c r="G3700" s="186">
        <v>8000</v>
      </c>
      <c r="H3700" s="186">
        <v>0</v>
      </c>
      <c r="I3700" s="187">
        <v>0</v>
      </c>
      <c r="J3700" s="186">
        <v>7513.7790000000005</v>
      </c>
      <c r="K3700" s="186">
        <v>7877.9196861602359</v>
      </c>
      <c r="L3700" s="186">
        <v>322.2</v>
      </c>
      <c r="M3700" s="186">
        <v>4.0899122209386594</v>
      </c>
      <c r="N3700" s="188">
        <v>0</v>
      </c>
      <c r="O3700" s="189">
        <v>0</v>
      </c>
      <c r="P3700" s="186">
        <v>0</v>
      </c>
      <c r="Q3700" s="189">
        <v>4.2881218625141893</v>
      </c>
      <c r="R3700" s="189">
        <v>27.338573572632356</v>
      </c>
      <c r="S3700" s="189">
        <v>6847.2</v>
      </c>
      <c r="T3700" s="188">
        <v>6778.8</v>
      </c>
      <c r="U3700" s="187">
        <v>25.814429202326803</v>
      </c>
      <c r="V3700" s="189">
        <v>990</v>
      </c>
      <c r="W3700" s="189">
        <v>0</v>
      </c>
      <c r="X3700" s="188">
        <v>5788.8</v>
      </c>
      <c r="Y3700" s="188">
        <v>3045.6</v>
      </c>
      <c r="Z3700" s="186">
        <v>270</v>
      </c>
      <c r="AA3700" s="186">
        <v>0</v>
      </c>
      <c r="AB3700" s="186">
        <v>0</v>
      </c>
      <c r="AC3700" s="186">
        <v>0</v>
      </c>
      <c r="AD3700" s="188">
        <v>0</v>
      </c>
      <c r="AE3700" s="189">
        <v>0</v>
      </c>
      <c r="AF3700" s="189">
        <v>0</v>
      </c>
      <c r="AG3700" s="189">
        <v>0</v>
      </c>
      <c r="AH3700" s="191">
        <v>0</v>
      </c>
      <c r="AI3700" s="186">
        <v>7863.6490000000003</v>
      </c>
      <c r="AJ3700" s="192">
        <v>7501943430402</v>
      </c>
      <c r="AK3700" s="192" t="s">
        <v>262</v>
      </c>
      <c r="AL3700" s="90" t="s">
        <v>278</v>
      </c>
      <c r="AM3700" s="75">
        <v>10238</v>
      </c>
      <c r="AO3700" s="188">
        <v>5701.8</v>
      </c>
      <c r="AP3700" s="188">
        <v>8721</v>
      </c>
      <c r="AQ3700" s="187">
        <v>227.86739011492921</v>
      </c>
      <c r="AR3700" s="188">
        <v>6588.0000000000009</v>
      </c>
      <c r="AS3700" s="187">
        <v>174.9091404362693</v>
      </c>
      <c r="AT3700" s="188">
        <v>1796.4</v>
      </c>
      <c r="AU3700" s="187">
        <v>54.813430205788372</v>
      </c>
      <c r="AV3700" s="188">
        <v>3358.7999999999997</v>
      </c>
      <c r="AW3700" s="187">
        <v>47.982857142857135</v>
      </c>
      <c r="AX3700" s="188">
        <v>1692</v>
      </c>
      <c r="AY3700" s="187">
        <v>24.171428571428571</v>
      </c>
      <c r="AZ3700" s="188">
        <v>5018.3999999999996</v>
      </c>
      <c r="BA3700" s="187">
        <v>128.67692307692306</v>
      </c>
      <c r="BB3700" s="188">
        <v>9145.8000000000011</v>
      </c>
      <c r="BC3700" s="187">
        <v>232.06800304491247</v>
      </c>
      <c r="BD3700" s="75"/>
      <c r="BE3700" s="75"/>
      <c r="BF3700" s="75"/>
      <c r="BH3700" s="74"/>
      <c r="BI3700" s="194"/>
      <c r="BJ3700" s="74"/>
    </row>
    <row r="3701" spans="1:62" ht="11.25" customHeight="1" x14ac:dyDescent="0.3">
      <c r="A3701" s="184" t="s">
        <v>4067</v>
      </c>
      <c r="B3701" s="185">
        <v>0</v>
      </c>
      <c r="C3701" s="828">
        <v>10228</v>
      </c>
      <c r="D3701" s="284">
        <v>1860.48</v>
      </c>
      <c r="E3701" s="91">
        <v>0</v>
      </c>
      <c r="F3701" s="186">
        <v>0</v>
      </c>
      <c r="G3701" s="186">
        <v>0</v>
      </c>
      <c r="H3701" s="186">
        <v>0</v>
      </c>
      <c r="I3701" s="187">
        <v>0</v>
      </c>
      <c r="J3701" s="186">
        <v>0</v>
      </c>
      <c r="K3701" s="186">
        <v>0</v>
      </c>
      <c r="L3701" s="186">
        <v>0</v>
      </c>
      <c r="M3701" s="186">
        <v>0</v>
      </c>
      <c r="N3701" s="188">
        <v>0</v>
      </c>
      <c r="O3701" s="189">
        <v>0</v>
      </c>
      <c r="P3701" s="186">
        <v>0</v>
      </c>
      <c r="Q3701" s="189">
        <v>0</v>
      </c>
      <c r="R3701" s="189">
        <v>0</v>
      </c>
      <c r="S3701" s="189">
        <v>1860.48</v>
      </c>
      <c r="T3701" s="188">
        <v>1860.48</v>
      </c>
      <c r="U3701" s="187">
        <v>0</v>
      </c>
      <c r="V3701" s="189">
        <v>0</v>
      </c>
      <c r="W3701" s="189">
        <v>0</v>
      </c>
      <c r="X3701" s="188">
        <v>1860.48</v>
      </c>
      <c r="Y3701" s="188">
        <v>1860.48</v>
      </c>
      <c r="Z3701" s="186">
        <v>0</v>
      </c>
      <c r="AA3701" s="186">
        <v>0</v>
      </c>
      <c r="AB3701" s="186">
        <v>0</v>
      </c>
      <c r="AC3701" s="186">
        <v>0</v>
      </c>
      <c r="AD3701" s="188">
        <v>0</v>
      </c>
      <c r="AE3701" s="189">
        <v>0</v>
      </c>
      <c r="AF3701" s="189">
        <v>0</v>
      </c>
      <c r="AG3701" s="189">
        <v>0</v>
      </c>
      <c r="AH3701" s="191">
        <v>0</v>
      </c>
      <c r="AI3701" s="186">
        <v>0</v>
      </c>
      <c r="AJ3701" s="192">
        <v>7501943430402</v>
      </c>
      <c r="AK3701" s="192" t="s">
        <v>262</v>
      </c>
      <c r="AL3701" s="90" t="s">
        <v>278</v>
      </c>
      <c r="AM3701" s="75">
        <v>10228</v>
      </c>
      <c r="AO3701" s="188">
        <v>0</v>
      </c>
      <c r="AP3701" s="188">
        <v>0</v>
      </c>
      <c r="AQ3701" s="187">
        <v>0</v>
      </c>
      <c r="AR3701" s="188">
        <v>0</v>
      </c>
      <c r="AS3701" s="187">
        <v>0</v>
      </c>
      <c r="AT3701" s="188">
        <v>0</v>
      </c>
      <c r="AU3701" s="187">
        <v>0</v>
      </c>
      <c r="AV3701" s="188">
        <v>0</v>
      </c>
      <c r="AW3701" s="187">
        <v>0</v>
      </c>
      <c r="AX3701" s="188">
        <v>0</v>
      </c>
      <c r="AY3701" s="187">
        <v>0</v>
      </c>
      <c r="AZ3701" s="188">
        <v>0</v>
      </c>
      <c r="BA3701" s="187">
        <v>0</v>
      </c>
      <c r="BB3701" s="188">
        <v>0</v>
      </c>
      <c r="BC3701" s="187">
        <v>0</v>
      </c>
      <c r="BD3701" s="75"/>
      <c r="BE3701" s="75"/>
      <c r="BF3701" s="75"/>
      <c r="BH3701" s="74"/>
      <c r="BI3701" s="194"/>
      <c r="BJ3701" s="74"/>
    </row>
    <row r="3702" spans="1:62" s="77" customFormat="1" ht="11.25" customHeight="1" x14ac:dyDescent="0.2">
      <c r="A3702" s="184" t="s">
        <v>4068</v>
      </c>
      <c r="B3702" s="185">
        <v>0</v>
      </c>
      <c r="C3702" s="829">
        <v>10239</v>
      </c>
      <c r="D3702" s="284">
        <v>4363.2</v>
      </c>
      <c r="E3702" s="91">
        <v>9.7655078987890711</v>
      </c>
      <c r="F3702" s="186">
        <v>12000</v>
      </c>
      <c r="G3702" s="186">
        <v>16000</v>
      </c>
      <c r="H3702" s="186">
        <v>0</v>
      </c>
      <c r="I3702" s="187">
        <v>0</v>
      </c>
      <c r="J3702" s="186">
        <v>13353.891</v>
      </c>
      <c r="K3702" s="186">
        <v>13403.911128496569</v>
      </c>
      <c r="L3702" s="186">
        <v>491.03999999999996</v>
      </c>
      <c r="M3702" s="186">
        <v>3.6634083536711479</v>
      </c>
      <c r="N3702" s="188">
        <v>411.84</v>
      </c>
      <c r="O3702" s="189">
        <v>200.16</v>
      </c>
      <c r="P3702" s="186">
        <v>789.12</v>
      </c>
      <c r="Q3702" s="189">
        <v>9.5864194188794851</v>
      </c>
      <c r="R3702" s="189">
        <v>8.6989477448932302</v>
      </c>
      <c r="S3702" s="189">
        <v>3872.16</v>
      </c>
      <c r="T3702" s="188">
        <v>3840.48</v>
      </c>
      <c r="U3702" s="187">
        <v>8.595580714874739</v>
      </c>
      <c r="V3702" s="189">
        <v>1298.8800000000001</v>
      </c>
      <c r="W3702" s="189">
        <v>177.12</v>
      </c>
      <c r="X3702" s="188">
        <v>2364.48</v>
      </c>
      <c r="Y3702" s="188">
        <v>89.28</v>
      </c>
      <c r="Z3702" s="186">
        <v>0</v>
      </c>
      <c r="AA3702" s="186">
        <v>0</v>
      </c>
      <c r="AB3702" s="186">
        <v>0</v>
      </c>
      <c r="AC3702" s="186">
        <v>0</v>
      </c>
      <c r="AD3702" s="188">
        <v>115.20000000000005</v>
      </c>
      <c r="AE3702" s="189">
        <v>18.719000000000001</v>
      </c>
      <c r="AF3702" s="189">
        <v>18.719000000000001</v>
      </c>
      <c r="AG3702" s="189">
        <v>0</v>
      </c>
      <c r="AH3702" s="191">
        <v>0</v>
      </c>
      <c r="AI3702" s="186">
        <v>12389.981</v>
      </c>
      <c r="AJ3702" s="192">
        <v>7501943430402</v>
      </c>
      <c r="AK3702" s="192">
        <v>96438</v>
      </c>
      <c r="AL3702" s="90" t="s">
        <v>278</v>
      </c>
      <c r="AM3702" s="75">
        <v>10239</v>
      </c>
      <c r="AN3702" s="76"/>
      <c r="AO3702" s="188">
        <v>13440.960000000001</v>
      </c>
      <c r="AP3702" s="188">
        <v>17635.680000000004</v>
      </c>
      <c r="AQ3702" s="187">
        <v>128.05715129679461</v>
      </c>
      <c r="AR3702" s="188">
        <v>11908.799999999997</v>
      </c>
      <c r="AS3702" s="187">
        <v>96.70852540287909</v>
      </c>
      <c r="AT3702" s="188">
        <v>10778.4</v>
      </c>
      <c r="AU3702" s="187">
        <v>71.442988085875541</v>
      </c>
      <c r="AV3702" s="188">
        <v>10647.36</v>
      </c>
      <c r="AW3702" s="187">
        <v>75.284422951363538</v>
      </c>
      <c r="AX3702" s="188">
        <v>10061.280000000001</v>
      </c>
      <c r="AY3702" s="187">
        <v>60.791738363796597</v>
      </c>
      <c r="AZ3702" s="188">
        <v>8706.2400000000016</v>
      </c>
      <c r="BA3702" s="187">
        <v>56.928474762450712</v>
      </c>
      <c r="BB3702" s="188">
        <v>11072.160000000002</v>
      </c>
      <c r="BC3702" s="187">
        <v>115.36320017377251</v>
      </c>
      <c r="BD3702" s="75"/>
      <c r="BE3702" s="75"/>
      <c r="BF3702" s="55"/>
      <c r="BH3702" s="74"/>
      <c r="BI3702" s="194"/>
      <c r="BJ3702" s="74"/>
    </row>
    <row r="3703" spans="1:62" ht="11.25" customHeight="1" x14ac:dyDescent="0.3">
      <c r="A3703" s="184" t="s">
        <v>4069</v>
      </c>
      <c r="B3703" s="185">
        <v>0</v>
      </c>
      <c r="C3703" s="828">
        <v>10227</v>
      </c>
      <c r="D3703" s="284">
        <v>10496.160000000002</v>
      </c>
      <c r="E3703" s="91">
        <v>27.045460182962053</v>
      </c>
      <c r="F3703" s="186">
        <v>8000</v>
      </c>
      <c r="G3703" s="186">
        <v>8000</v>
      </c>
      <c r="H3703" s="186">
        <v>0</v>
      </c>
      <c r="I3703" s="187">
        <v>0</v>
      </c>
      <c r="J3703" s="186">
        <v>10822.590999999999</v>
      </c>
      <c r="K3703" s="186">
        <v>11642.79690084066</v>
      </c>
      <c r="L3703" s="186">
        <v>2252.16</v>
      </c>
      <c r="M3703" s="186">
        <v>19.343805609435517</v>
      </c>
      <c r="N3703" s="188">
        <v>146.88</v>
      </c>
      <c r="O3703" s="189">
        <v>684</v>
      </c>
      <c r="P3703" s="186">
        <v>1450.08</v>
      </c>
      <c r="Q3703" s="189">
        <v>34.20844417016221</v>
      </c>
      <c r="R3703" s="189">
        <v>22.852198701771144</v>
      </c>
      <c r="S3703" s="189">
        <v>8244.0000000000018</v>
      </c>
      <c r="T3703" s="188">
        <v>8244</v>
      </c>
      <c r="U3703" s="187">
        <v>21.242318500131393</v>
      </c>
      <c r="V3703" s="189">
        <v>892.8</v>
      </c>
      <c r="W3703" s="189">
        <v>619.20000000000005</v>
      </c>
      <c r="X3703" s="188">
        <v>6732</v>
      </c>
      <c r="Y3703" s="188">
        <v>0</v>
      </c>
      <c r="Z3703" s="186">
        <v>648</v>
      </c>
      <c r="AA3703" s="186">
        <v>96.48</v>
      </c>
      <c r="AB3703" s="186">
        <v>0</v>
      </c>
      <c r="AC3703" s="186">
        <v>0</v>
      </c>
      <c r="AD3703" s="188">
        <v>31.680000000000291</v>
      </c>
      <c r="AE3703" s="189">
        <v>4.32</v>
      </c>
      <c r="AF3703" s="189">
        <v>4.32</v>
      </c>
      <c r="AG3703" s="189">
        <v>0</v>
      </c>
      <c r="AH3703" s="191">
        <v>0</v>
      </c>
      <c r="AI3703" s="186">
        <v>11219.936</v>
      </c>
      <c r="AJ3703" s="192">
        <v>7501943430402</v>
      </c>
      <c r="AK3703" s="192" t="s">
        <v>262</v>
      </c>
      <c r="AL3703" s="90" t="s">
        <v>278</v>
      </c>
      <c r="AM3703" s="75">
        <v>10227</v>
      </c>
      <c r="AO3703" s="188">
        <v>10782.24</v>
      </c>
      <c r="AP3703" s="188">
        <v>8460</v>
      </c>
      <c r="AQ3703" s="187">
        <v>80.984875643702921</v>
      </c>
      <c r="AR3703" s="188">
        <v>11688.48</v>
      </c>
      <c r="AS3703" s="187">
        <v>109.71256076510292</v>
      </c>
      <c r="AT3703" s="188">
        <v>12198.240000000002</v>
      </c>
      <c r="AU3703" s="187">
        <v>101.23509699804589</v>
      </c>
      <c r="AV3703" s="188">
        <v>10287.36</v>
      </c>
      <c r="AW3703" s="187">
        <v>70.915833496249533</v>
      </c>
      <c r="AX3703" s="188">
        <v>7873.920000000001</v>
      </c>
      <c r="AY3703" s="187">
        <v>56.242285714285721</v>
      </c>
      <c r="AZ3703" s="188">
        <v>7392.9600000000019</v>
      </c>
      <c r="BA3703" s="187">
        <v>66.741536517107534</v>
      </c>
      <c r="BB3703" s="188">
        <v>10454.4</v>
      </c>
      <c r="BC3703" s="187">
        <v>166.85832427959923</v>
      </c>
      <c r="BD3703" s="75"/>
      <c r="BE3703" s="75"/>
      <c r="BF3703" s="75"/>
      <c r="BH3703" s="74"/>
      <c r="BI3703" s="194"/>
      <c r="BJ3703" s="74"/>
    </row>
    <row r="3704" spans="1:62" ht="11.25" customHeight="1" x14ac:dyDescent="0.3">
      <c r="A3704" s="184" t="s">
        <v>4997</v>
      </c>
      <c r="B3704" s="185">
        <v>0</v>
      </c>
      <c r="C3704" s="828">
        <v>96978</v>
      </c>
      <c r="D3704" s="284">
        <v>9015.840000000002</v>
      </c>
      <c r="E3704" s="91">
        <v>18.031680000000005</v>
      </c>
      <c r="F3704" s="186">
        <v>12000</v>
      </c>
      <c r="G3704" s="186">
        <v>12000</v>
      </c>
      <c r="H3704" s="186">
        <v>0</v>
      </c>
      <c r="I3704" s="187">
        <v>0</v>
      </c>
      <c r="J3704" s="186">
        <v>14306.656000000001</v>
      </c>
      <c r="K3704" s="186">
        <v>15000</v>
      </c>
      <c r="L3704" s="186">
        <v>1906.5600000000002</v>
      </c>
      <c r="M3704" s="186">
        <v>12.710400000000002</v>
      </c>
      <c r="N3704" s="188">
        <v>0</v>
      </c>
      <c r="O3704" s="189">
        <v>0</v>
      </c>
      <c r="P3704" s="186">
        <v>535.67999999999995</v>
      </c>
      <c r="Q3704" s="189">
        <v>17.07065578427272</v>
      </c>
      <c r="R3704" s="189">
        <v>14.90763460028675</v>
      </c>
      <c r="S3704" s="189">
        <v>7109.2800000000016</v>
      </c>
      <c r="T3704" s="188">
        <v>7110.72</v>
      </c>
      <c r="U3704" s="187">
        <v>14.221440000000001</v>
      </c>
      <c r="V3704" s="189">
        <v>1296</v>
      </c>
      <c r="W3704" s="189">
        <v>535.67999999999995</v>
      </c>
      <c r="X3704" s="188">
        <v>5279.04</v>
      </c>
      <c r="Y3704" s="188">
        <v>3479.04</v>
      </c>
      <c r="Z3704" s="186">
        <v>0</v>
      </c>
      <c r="AA3704" s="186">
        <v>0</v>
      </c>
      <c r="AB3704" s="186">
        <v>0</v>
      </c>
      <c r="AC3704" s="186">
        <v>0</v>
      </c>
      <c r="AD3704" s="188">
        <v>0</v>
      </c>
      <c r="AE3704" s="189">
        <v>0</v>
      </c>
      <c r="AF3704" s="189">
        <v>0</v>
      </c>
      <c r="AG3704" s="189">
        <v>0</v>
      </c>
      <c r="AH3704" s="191">
        <v>0</v>
      </c>
      <c r="AI3704" s="186">
        <v>12778.43</v>
      </c>
      <c r="AJ3704" s="192">
        <v>7501943430402</v>
      </c>
      <c r="AK3704" s="192" t="s">
        <v>262</v>
      </c>
      <c r="AL3704" s="90" t="s">
        <v>278</v>
      </c>
      <c r="AM3704" s="75">
        <v>96978</v>
      </c>
      <c r="AO3704" s="188">
        <v>160.79999999999998</v>
      </c>
      <c r="AP3704" s="188">
        <v>482.4</v>
      </c>
      <c r="AQ3704" s="187">
        <v>3.7107692307692308</v>
      </c>
      <c r="AR3704" s="188">
        <v>0</v>
      </c>
      <c r="AS3704" s="187">
        <v>0</v>
      </c>
      <c r="AT3704" s="188">
        <v>0</v>
      </c>
      <c r="AU3704" s="187">
        <v>0</v>
      </c>
      <c r="AV3704" s="188">
        <v>0</v>
      </c>
      <c r="AW3704" s="187">
        <v>0</v>
      </c>
      <c r="AX3704" s="188">
        <v>0</v>
      </c>
      <c r="AY3704" s="187">
        <v>0</v>
      </c>
      <c r="AZ3704" s="188">
        <v>0</v>
      </c>
      <c r="BA3704" s="187">
        <v>0</v>
      </c>
      <c r="BB3704" s="188">
        <v>0</v>
      </c>
      <c r="BC3704" s="187">
        <v>0</v>
      </c>
      <c r="BD3704" s="75"/>
      <c r="BE3704" s="75"/>
      <c r="BF3704" s="75"/>
      <c r="BH3704" s="74"/>
      <c r="BI3704" s="194"/>
      <c r="BJ3704" s="74"/>
    </row>
    <row r="3705" spans="1:62" s="77" customFormat="1" ht="11.25" customHeight="1" x14ac:dyDescent="0.2">
      <c r="A3705" s="184" t="s">
        <v>4070</v>
      </c>
      <c r="B3705" s="185">
        <v>0</v>
      </c>
      <c r="C3705" s="829">
        <v>96792</v>
      </c>
      <c r="D3705" s="284">
        <v>7313.3280000000004</v>
      </c>
      <c r="E3705" s="91">
        <v>76.697622050502375</v>
      </c>
      <c r="F3705" s="186">
        <v>0</v>
      </c>
      <c r="G3705" s="186">
        <v>0</v>
      </c>
      <c r="H3705" s="186">
        <v>0</v>
      </c>
      <c r="I3705" s="187">
        <v>0</v>
      </c>
      <c r="J3705" s="186">
        <v>2864.8109999999997</v>
      </c>
      <c r="K3705" s="186">
        <v>2860.5820380654541</v>
      </c>
      <c r="L3705" s="186">
        <v>189.21600000000001</v>
      </c>
      <c r="M3705" s="186">
        <v>6.6145979203575802</v>
      </c>
      <c r="N3705" s="188">
        <v>0</v>
      </c>
      <c r="O3705" s="189">
        <v>24.623999999999999</v>
      </c>
      <c r="P3705" s="186">
        <v>28.512</v>
      </c>
      <c r="Q3705" s="189">
        <v>7.6000825185326377</v>
      </c>
      <c r="R3705" s="189">
        <v>74.602952864953394</v>
      </c>
      <c r="S3705" s="189">
        <v>7124.1120000000001</v>
      </c>
      <c r="T3705" s="188">
        <v>7072.271999999999</v>
      </c>
      <c r="U3705" s="187">
        <v>74.169577091899953</v>
      </c>
      <c r="V3705" s="189">
        <v>259.2</v>
      </c>
      <c r="W3705" s="189">
        <v>3.8879999999999999</v>
      </c>
      <c r="X3705" s="188">
        <v>6809.1839999999993</v>
      </c>
      <c r="Y3705" s="188">
        <v>2866.752</v>
      </c>
      <c r="Z3705" s="186">
        <v>0</v>
      </c>
      <c r="AA3705" s="186">
        <v>0</v>
      </c>
      <c r="AB3705" s="186">
        <v>0</v>
      </c>
      <c r="AC3705" s="186">
        <v>0</v>
      </c>
      <c r="AD3705" s="188">
        <v>0</v>
      </c>
      <c r="AE3705" s="189">
        <v>0</v>
      </c>
      <c r="AF3705" s="189">
        <v>0</v>
      </c>
      <c r="AG3705" s="189">
        <v>0</v>
      </c>
      <c r="AH3705" s="191">
        <v>0</v>
      </c>
      <c r="AI3705" s="186">
        <v>2632.2530000000002</v>
      </c>
      <c r="AJ3705" s="192">
        <v>7501943430402</v>
      </c>
      <c r="AK3705" s="192">
        <v>96438</v>
      </c>
      <c r="AL3705" s="90" t="s">
        <v>278</v>
      </c>
      <c r="AM3705" s="75">
        <v>96792</v>
      </c>
      <c r="AN3705" s="76"/>
      <c r="AO3705" s="188">
        <v>905.04066666666665</v>
      </c>
      <c r="AP3705" s="188">
        <v>896.83199999999999</v>
      </c>
      <c r="AQ3705" s="187">
        <v>22.546763128910442</v>
      </c>
      <c r="AR3705" s="188">
        <v>841.10199999999986</v>
      </c>
      <c r="AS3705" s="187">
        <v>18.462710286938499</v>
      </c>
      <c r="AT3705" s="188">
        <v>977.18799999999999</v>
      </c>
      <c r="AU3705" s="187">
        <v>19.165186243102745</v>
      </c>
      <c r="AV3705" s="188">
        <v>366.76200000000006</v>
      </c>
      <c r="AW3705" s="187">
        <v>6.3108034839657501</v>
      </c>
      <c r="AX3705" s="188">
        <v>590.97600000000011</v>
      </c>
      <c r="AY3705" s="187">
        <v>9.0919384615384633</v>
      </c>
      <c r="AZ3705" s="188">
        <v>409.53599999999994</v>
      </c>
      <c r="BA3705" s="187">
        <v>9.1007999999999996</v>
      </c>
      <c r="BB3705" s="188">
        <v>2597.1759999999999</v>
      </c>
      <c r="BC3705" s="187">
        <v>134.56870466321243</v>
      </c>
      <c r="BD3705" s="75"/>
      <c r="BE3705" s="75"/>
      <c r="BF3705" s="55"/>
      <c r="BH3705" s="74"/>
      <c r="BI3705" s="194"/>
      <c r="BJ3705" s="74"/>
    </row>
    <row r="3706" spans="1:62" s="77" customFormat="1" ht="11.25" customHeight="1" x14ac:dyDescent="0.2">
      <c r="A3706" s="149" t="s">
        <v>4071</v>
      </c>
      <c r="B3706" s="169">
        <v>0</v>
      </c>
      <c r="C3706" s="871"/>
      <c r="D3706" s="379">
        <v>60695.448000000011</v>
      </c>
      <c r="E3706" s="220">
        <v>25.312758111127952</v>
      </c>
      <c r="F3706" s="221">
        <v>61000</v>
      </c>
      <c r="G3706" s="221">
        <v>65000</v>
      </c>
      <c r="H3706" s="221">
        <v>0</v>
      </c>
      <c r="I3706" s="222">
        <v>0</v>
      </c>
      <c r="J3706" s="223">
        <v>67764.042000000001</v>
      </c>
      <c r="K3706" s="223">
        <v>71934.612261771486</v>
      </c>
      <c r="L3706" s="223">
        <v>6665.7360000000008</v>
      </c>
      <c r="M3706" s="221">
        <v>9.2663820522772191</v>
      </c>
      <c r="N3706" s="223">
        <v>1058.6399999999999</v>
      </c>
      <c r="O3706" s="224">
        <v>2005.8240000000001</v>
      </c>
      <c r="P3706" s="221">
        <v>4640.8319999999994</v>
      </c>
      <c r="Q3706" s="224">
        <v>16.685203046181925</v>
      </c>
      <c r="R3706" s="224">
        <v>23.919638087704399</v>
      </c>
      <c r="S3706" s="224">
        <v>54029.712000000014</v>
      </c>
      <c r="T3706" s="223">
        <v>63501.552000000011</v>
      </c>
      <c r="U3706" s="222">
        <v>26.483030909619668</v>
      </c>
      <c r="V3706" s="224">
        <v>10518.960000000001</v>
      </c>
      <c r="W3706" s="224">
        <v>1576.3679999999999</v>
      </c>
      <c r="X3706" s="224">
        <v>51406.224000000002</v>
      </c>
      <c r="Y3706" s="223">
        <v>20299.152000000002</v>
      </c>
      <c r="Z3706" s="221">
        <v>1306.8</v>
      </c>
      <c r="AA3706" s="221">
        <v>96.48</v>
      </c>
      <c r="AB3706" s="221">
        <v>0</v>
      </c>
      <c r="AC3706" s="221">
        <v>0</v>
      </c>
      <c r="AD3706" s="223">
        <v>297.1200000000004</v>
      </c>
      <c r="AE3706" s="223">
        <v>23.039000000000001</v>
      </c>
      <c r="AF3706" s="223">
        <v>23.039000000000001</v>
      </c>
      <c r="AG3706" s="224">
        <v>0</v>
      </c>
      <c r="AH3706" s="224">
        <v>0</v>
      </c>
      <c r="AI3706" s="225">
        <v>66244.465000000011</v>
      </c>
      <c r="AJ3706" s="192">
        <v>0</v>
      </c>
      <c r="AK3706" s="192">
        <v>0</v>
      </c>
      <c r="AL3706" s="226"/>
      <c r="AM3706" s="75">
        <v>0</v>
      </c>
      <c r="AN3706" s="76"/>
      <c r="AO3706" s="223">
        <v>0</v>
      </c>
      <c r="AP3706" s="223">
        <v>0</v>
      </c>
      <c r="AQ3706" s="222">
        <v>0</v>
      </c>
      <c r="AR3706" s="223">
        <v>0</v>
      </c>
      <c r="AS3706" s="222">
        <v>0</v>
      </c>
      <c r="AT3706" s="223">
        <v>0</v>
      </c>
      <c r="AU3706" s="222">
        <v>0</v>
      </c>
      <c r="AV3706" s="223">
        <v>0</v>
      </c>
      <c r="AW3706" s="222">
        <v>0</v>
      </c>
      <c r="AX3706" s="223">
        <v>0</v>
      </c>
      <c r="AY3706" s="222">
        <v>0</v>
      </c>
      <c r="AZ3706" s="223">
        <v>0</v>
      </c>
      <c r="BA3706" s="222">
        <v>0</v>
      </c>
      <c r="BB3706" s="223">
        <v>0</v>
      </c>
      <c r="BC3706" s="222">
        <v>0</v>
      </c>
      <c r="BD3706" s="75"/>
      <c r="BE3706" s="75"/>
      <c r="BF3706" s="56"/>
      <c r="BH3706" s="74"/>
      <c r="BI3706" s="194"/>
      <c r="BJ3706" s="74"/>
    </row>
    <row r="3707" spans="1:62" s="77" customFormat="1" ht="11.25" customHeight="1" x14ac:dyDescent="0.2">
      <c r="A3707" s="228" t="s">
        <v>321</v>
      </c>
      <c r="B3707" s="528">
        <v>0</v>
      </c>
      <c r="C3707" s="859"/>
      <c r="D3707" s="529">
        <v>542937.95100000035</v>
      </c>
      <c r="E3707" s="228">
        <v>12.738883090969487</v>
      </c>
      <c r="F3707" s="530">
        <v>1308041.92</v>
      </c>
      <c r="G3707" s="530">
        <v>1266551</v>
      </c>
      <c r="H3707" s="530">
        <v>347102.68</v>
      </c>
      <c r="I3707" s="530">
        <v>27.40534569867301</v>
      </c>
      <c r="J3707" s="530">
        <v>1309721.743</v>
      </c>
      <c r="K3707" s="530">
        <v>1278615.9048391429</v>
      </c>
      <c r="L3707" s="530">
        <v>201086.82</v>
      </c>
      <c r="M3707" s="530">
        <v>15.726913707154132</v>
      </c>
      <c r="N3707" s="530">
        <v>24929.040000000001</v>
      </c>
      <c r="O3707" s="530">
        <v>55678.680000000008</v>
      </c>
      <c r="P3707" s="530">
        <v>102076.56</v>
      </c>
      <c r="Q3707" s="530">
        <v>23.147159434460118</v>
      </c>
      <c r="R3707" s="530">
        <v>15.700631382127103</v>
      </c>
      <c r="S3707" s="530">
        <v>685448.61000000034</v>
      </c>
      <c r="T3707" s="530">
        <v>658040.35200000007</v>
      </c>
      <c r="U3707" s="530">
        <v>15.439515874381021</v>
      </c>
      <c r="V3707" s="530">
        <v>133826.06</v>
      </c>
      <c r="W3707" s="530">
        <v>23045.207999999995</v>
      </c>
      <c r="X3707" s="530">
        <v>564670.63600000006</v>
      </c>
      <c r="Y3707" s="530">
        <v>137389.07999999999</v>
      </c>
      <c r="Z3707" s="530">
        <v>71154.719999999987</v>
      </c>
      <c r="AA3707" s="530">
        <v>9852.24</v>
      </c>
      <c r="AB3707" s="530">
        <v>0</v>
      </c>
      <c r="AC3707" s="530">
        <v>0</v>
      </c>
      <c r="AD3707" s="530">
        <v>7606.3199999999906</v>
      </c>
      <c r="AE3707" s="530">
        <v>2763.3539999999998</v>
      </c>
      <c r="AF3707" s="530">
        <v>2763.3539999999998</v>
      </c>
      <c r="AG3707" s="530">
        <v>334.56099999999998</v>
      </c>
      <c r="AH3707" s="224">
        <v>0</v>
      </c>
      <c r="AI3707" s="225" t="e">
        <v>#REF!</v>
      </c>
      <c r="AJ3707" s="192">
        <v>0</v>
      </c>
      <c r="AK3707" s="192">
        <v>0</v>
      </c>
      <c r="AL3707" s="226"/>
      <c r="AM3707" s="75">
        <v>0</v>
      </c>
      <c r="AN3707" s="76"/>
      <c r="AO3707" s="223">
        <v>0</v>
      </c>
      <c r="AP3707" s="223">
        <v>0</v>
      </c>
      <c r="AQ3707" s="222">
        <v>0</v>
      </c>
      <c r="AR3707" s="223">
        <v>0</v>
      </c>
      <c r="AS3707" s="222">
        <v>0</v>
      </c>
      <c r="AT3707" s="223">
        <v>0</v>
      </c>
      <c r="AU3707" s="222">
        <v>0</v>
      </c>
      <c r="AV3707" s="223">
        <v>0</v>
      </c>
      <c r="AW3707" s="222">
        <v>0</v>
      </c>
      <c r="AX3707" s="223">
        <v>0</v>
      </c>
      <c r="AY3707" s="222">
        <v>0</v>
      </c>
      <c r="AZ3707" s="223">
        <v>0</v>
      </c>
      <c r="BA3707" s="222">
        <v>0</v>
      </c>
      <c r="BB3707" s="223">
        <v>0</v>
      </c>
      <c r="BC3707" s="222">
        <v>0</v>
      </c>
      <c r="BD3707" s="75"/>
      <c r="BE3707" s="75"/>
      <c r="BF3707" s="56"/>
      <c r="BH3707" s="74"/>
      <c r="BI3707" s="194"/>
      <c r="BJ3707" s="74"/>
    </row>
    <row r="3708" spans="1:62" s="77" customFormat="1" ht="11.25" customHeight="1" x14ac:dyDescent="0.2">
      <c r="A3708" s="184" t="s">
        <v>1364</v>
      </c>
      <c r="B3708" s="185">
        <v>0</v>
      </c>
      <c r="C3708" s="828">
        <v>89101</v>
      </c>
      <c r="D3708" s="284">
        <v>2779.2</v>
      </c>
      <c r="E3708" s="91">
        <v>52.437735849056601</v>
      </c>
      <c r="F3708" s="186">
        <v>0</v>
      </c>
      <c r="G3708" s="186">
        <v>0</v>
      </c>
      <c r="H3708" s="186">
        <v>0</v>
      </c>
      <c r="I3708" s="187">
        <v>0</v>
      </c>
      <c r="J3708" s="186">
        <v>1519</v>
      </c>
      <c r="K3708" s="186">
        <v>1590</v>
      </c>
      <c r="L3708" s="186">
        <v>276.48</v>
      </c>
      <c r="M3708" s="186">
        <v>17.388679245283019</v>
      </c>
      <c r="N3708" s="188">
        <v>0</v>
      </c>
      <c r="O3708" s="189">
        <v>4.8</v>
      </c>
      <c r="P3708" s="186">
        <v>5.76</v>
      </c>
      <c r="Q3708" s="189">
        <v>18.580645161290324</v>
      </c>
      <c r="R3708" s="189">
        <v>49.42830809743252</v>
      </c>
      <c r="S3708" s="189">
        <v>2502.7199999999998</v>
      </c>
      <c r="T3708" s="188">
        <v>2500.8000000000002</v>
      </c>
      <c r="U3708" s="187">
        <v>47.18490566037736</v>
      </c>
      <c r="V3708" s="189">
        <v>480</v>
      </c>
      <c r="W3708" s="189">
        <v>0.96</v>
      </c>
      <c r="X3708" s="188">
        <v>2019.8400000000001</v>
      </c>
      <c r="Y3708" s="188">
        <v>605.76</v>
      </c>
      <c r="Z3708" s="186">
        <v>138.24</v>
      </c>
      <c r="AA3708" s="186">
        <v>0</v>
      </c>
      <c r="AB3708" s="186">
        <v>0</v>
      </c>
      <c r="AC3708" s="186">
        <v>0</v>
      </c>
      <c r="AD3708" s="188">
        <v>18.240000000000009</v>
      </c>
      <c r="AE3708" s="189">
        <v>2.879</v>
      </c>
      <c r="AF3708" s="189">
        <v>2.879</v>
      </c>
      <c r="AG3708" s="189">
        <v>0</v>
      </c>
      <c r="AH3708" s="191">
        <v>0</v>
      </c>
      <c r="AI3708" s="476">
        <v>1568</v>
      </c>
      <c r="AJ3708" s="192">
        <v>7501943468603</v>
      </c>
      <c r="AK3708" s="192" t="s">
        <v>262</v>
      </c>
      <c r="AL3708" s="226"/>
      <c r="AM3708" s="75">
        <v>89101</v>
      </c>
      <c r="AN3708" s="76"/>
      <c r="AO3708" s="188">
        <v>1116.1599999999999</v>
      </c>
      <c r="AP3708" s="188">
        <v>1376.64</v>
      </c>
      <c r="AQ3708" s="187">
        <v>101.97333333333334</v>
      </c>
      <c r="AR3708" s="188">
        <v>1041.5999999999999</v>
      </c>
      <c r="AS3708" s="187">
        <v>86.082644628099175</v>
      </c>
      <c r="AT3708" s="188">
        <v>930.24</v>
      </c>
      <c r="AU3708" s="187">
        <v>85.343119266055041</v>
      </c>
      <c r="AV3708" s="188">
        <v>955.2</v>
      </c>
      <c r="AW3708" s="187">
        <v>74.04651162790698</v>
      </c>
      <c r="AX3708" s="188">
        <v>1471.6800000000003</v>
      </c>
      <c r="AY3708" s="187">
        <v>124.71864406779662</v>
      </c>
      <c r="AZ3708" s="188">
        <v>818.88</v>
      </c>
      <c r="BA3708" s="187">
        <v>79.502912621359229</v>
      </c>
      <c r="BB3708" s="188">
        <v>1412.1599999999999</v>
      </c>
      <c r="BC3708" s="187">
        <v>150.22978723404253</v>
      </c>
      <c r="BD3708" s="75"/>
      <c r="BE3708" s="75"/>
      <c r="BF3708" s="55"/>
      <c r="BH3708" s="74"/>
      <c r="BI3708" s="194"/>
      <c r="BJ3708" s="74"/>
    </row>
    <row r="3709" spans="1:62" ht="11.25" customHeight="1" x14ac:dyDescent="0.3">
      <c r="A3709" s="149" t="s">
        <v>322</v>
      </c>
      <c r="B3709" s="169">
        <v>0</v>
      </c>
      <c r="C3709" s="871"/>
      <c r="D3709" s="379">
        <v>2779.2</v>
      </c>
      <c r="E3709" s="220">
        <v>52.437735849056601</v>
      </c>
      <c r="F3709" s="221">
        <v>0</v>
      </c>
      <c r="G3709" s="221">
        <v>0</v>
      </c>
      <c r="H3709" s="221">
        <v>0</v>
      </c>
      <c r="I3709" s="222">
        <v>0</v>
      </c>
      <c r="J3709" s="223">
        <v>1519</v>
      </c>
      <c r="K3709" s="221">
        <v>1590</v>
      </c>
      <c r="L3709" s="221">
        <v>276.48</v>
      </c>
      <c r="M3709" s="221">
        <v>17.388679245283019</v>
      </c>
      <c r="N3709" s="223">
        <v>0</v>
      </c>
      <c r="O3709" s="224">
        <v>4.8</v>
      </c>
      <c r="P3709" s="221">
        <v>5.76</v>
      </c>
      <c r="Q3709" s="224">
        <v>18.580645161290324</v>
      </c>
      <c r="R3709" s="224">
        <v>49.42830809743252</v>
      </c>
      <c r="S3709" s="224">
        <v>2502.7199999999998</v>
      </c>
      <c r="T3709" s="223">
        <v>2500.8000000000002</v>
      </c>
      <c r="U3709" s="222">
        <v>47.18490566037736</v>
      </c>
      <c r="V3709" s="224">
        <v>480</v>
      </c>
      <c r="W3709" s="224">
        <v>0.96</v>
      </c>
      <c r="X3709" s="224">
        <v>2019.8400000000001</v>
      </c>
      <c r="Y3709" s="223">
        <v>605.76</v>
      </c>
      <c r="Z3709" s="221">
        <v>138.24</v>
      </c>
      <c r="AA3709" s="221">
        <v>0</v>
      </c>
      <c r="AB3709" s="221">
        <v>0</v>
      </c>
      <c r="AC3709" s="221">
        <v>0</v>
      </c>
      <c r="AD3709" s="223">
        <v>18.240000000000009</v>
      </c>
      <c r="AE3709" s="224">
        <v>2.879</v>
      </c>
      <c r="AF3709" s="224">
        <v>2.879</v>
      </c>
      <c r="AG3709" s="224">
        <v>0</v>
      </c>
      <c r="AH3709" s="224">
        <v>0</v>
      </c>
      <c r="AI3709" s="483">
        <v>1568</v>
      </c>
      <c r="AJ3709" s="192">
        <v>0</v>
      </c>
      <c r="AK3709" s="192">
        <v>0</v>
      </c>
      <c r="AM3709" s="75">
        <v>0</v>
      </c>
      <c r="AO3709" s="223">
        <v>0</v>
      </c>
      <c r="AP3709" s="223">
        <v>0</v>
      </c>
      <c r="AQ3709" s="222">
        <v>0</v>
      </c>
      <c r="AR3709" s="223">
        <v>0</v>
      </c>
      <c r="AS3709" s="222">
        <v>0</v>
      </c>
      <c r="AT3709" s="223">
        <v>0</v>
      </c>
      <c r="AU3709" s="222">
        <v>0</v>
      </c>
      <c r="AV3709" s="223">
        <v>0</v>
      </c>
      <c r="AW3709" s="222">
        <v>0</v>
      </c>
      <c r="AX3709" s="223">
        <v>0</v>
      </c>
      <c r="AY3709" s="222">
        <v>0</v>
      </c>
      <c r="AZ3709" s="223">
        <v>0</v>
      </c>
      <c r="BA3709" s="222">
        <v>0</v>
      </c>
      <c r="BB3709" s="223">
        <v>0</v>
      </c>
      <c r="BC3709" s="222">
        <v>0</v>
      </c>
      <c r="BD3709" s="75"/>
      <c r="BE3709" s="75"/>
      <c r="BH3709" s="74"/>
      <c r="BI3709" s="194"/>
      <c r="BJ3709" s="74"/>
    </row>
    <row r="3710" spans="1:62" ht="11.25" customHeight="1" x14ac:dyDescent="0.3">
      <c r="A3710" s="184" t="s">
        <v>4072</v>
      </c>
      <c r="B3710" s="185">
        <v>0</v>
      </c>
      <c r="C3710" s="858">
        <v>96504</v>
      </c>
      <c r="D3710" s="284">
        <v>1E-4</v>
      </c>
      <c r="E3710" s="91">
        <v>0</v>
      </c>
      <c r="F3710" s="186">
        <v>0</v>
      </c>
      <c r="G3710" s="186">
        <v>0</v>
      </c>
      <c r="H3710" s="186">
        <v>0</v>
      </c>
      <c r="I3710" s="187">
        <v>0</v>
      </c>
      <c r="J3710" s="186">
        <v>0</v>
      </c>
      <c r="K3710" s="186">
        <v>0</v>
      </c>
      <c r="L3710" s="186">
        <v>0</v>
      </c>
      <c r="M3710" s="186">
        <v>0</v>
      </c>
      <c r="N3710" s="188">
        <v>0</v>
      </c>
      <c r="O3710" s="189">
        <v>0</v>
      </c>
      <c r="P3710" s="186">
        <v>0</v>
      </c>
      <c r="Q3710" s="189">
        <v>0</v>
      </c>
      <c r="R3710" s="189">
        <v>0</v>
      </c>
      <c r="S3710" s="189">
        <v>1E-4</v>
      </c>
      <c r="T3710" s="188">
        <v>0</v>
      </c>
      <c r="U3710" s="187">
        <v>0</v>
      </c>
      <c r="V3710" s="189">
        <v>0</v>
      </c>
      <c r="W3710" s="189">
        <v>0</v>
      </c>
      <c r="X3710" s="188">
        <v>0</v>
      </c>
      <c r="Y3710" s="188">
        <v>0</v>
      </c>
      <c r="Z3710" s="186">
        <v>0</v>
      </c>
      <c r="AA3710" s="186">
        <v>0</v>
      </c>
      <c r="AB3710" s="186">
        <v>0</v>
      </c>
      <c r="AC3710" s="186">
        <v>0</v>
      </c>
      <c r="AD3710" s="188">
        <v>0</v>
      </c>
      <c r="AE3710" s="189">
        <v>0</v>
      </c>
      <c r="AF3710" s="189">
        <v>0</v>
      </c>
      <c r="AG3710" s="189">
        <v>0</v>
      </c>
      <c r="AH3710" s="191">
        <v>0</v>
      </c>
      <c r="AI3710" s="476">
        <v>0</v>
      </c>
      <c r="AJ3710" s="192">
        <v>7501943471504</v>
      </c>
      <c r="AK3710" s="192" t="s">
        <v>262</v>
      </c>
      <c r="AL3710" s="90" t="s">
        <v>278</v>
      </c>
      <c r="AM3710" s="75">
        <v>96504</v>
      </c>
      <c r="AO3710" s="188">
        <v>0</v>
      </c>
      <c r="AP3710" s="188">
        <v>0</v>
      </c>
      <c r="AQ3710" s="187">
        <v>0</v>
      </c>
      <c r="AR3710" s="188">
        <v>0</v>
      </c>
      <c r="AS3710" s="187">
        <v>0</v>
      </c>
      <c r="AT3710" s="188">
        <v>0</v>
      </c>
      <c r="AU3710" s="187">
        <v>0</v>
      </c>
      <c r="AV3710" s="188">
        <v>0</v>
      </c>
      <c r="AW3710" s="187">
        <v>0</v>
      </c>
      <c r="AX3710" s="188">
        <v>0</v>
      </c>
      <c r="AY3710" s="187">
        <v>0</v>
      </c>
      <c r="AZ3710" s="188">
        <v>0</v>
      </c>
      <c r="BA3710" s="187">
        <v>0</v>
      </c>
      <c r="BB3710" s="188">
        <v>0</v>
      </c>
      <c r="BC3710" s="187">
        <v>0</v>
      </c>
      <c r="BD3710" s="75"/>
      <c r="BE3710" s="75"/>
      <c r="BH3710" s="74"/>
      <c r="BI3710" s="194"/>
      <c r="BJ3710" s="74"/>
    </row>
    <row r="3711" spans="1:62" ht="11.25" customHeight="1" x14ac:dyDescent="0.3">
      <c r="A3711" s="184" t="s">
        <v>4073</v>
      </c>
      <c r="B3711" s="185">
        <v>0</v>
      </c>
      <c r="C3711" s="828">
        <v>96647</v>
      </c>
      <c r="D3711" s="284">
        <v>1E-4</v>
      </c>
      <c r="E3711" s="91">
        <v>0</v>
      </c>
      <c r="F3711" s="186">
        <v>0</v>
      </c>
      <c r="G3711" s="186">
        <v>0</v>
      </c>
      <c r="H3711" s="186">
        <v>0</v>
      </c>
      <c r="I3711" s="187">
        <v>0</v>
      </c>
      <c r="J3711" s="186">
        <v>0</v>
      </c>
      <c r="K3711" s="186">
        <v>0</v>
      </c>
      <c r="L3711" s="186">
        <v>0</v>
      </c>
      <c r="M3711" s="186">
        <v>0</v>
      </c>
      <c r="N3711" s="188">
        <v>0</v>
      </c>
      <c r="O3711" s="189">
        <v>0</v>
      </c>
      <c r="P3711" s="186">
        <v>0</v>
      </c>
      <c r="Q3711" s="189">
        <v>0</v>
      </c>
      <c r="R3711" s="189">
        <v>0</v>
      </c>
      <c r="S3711" s="189">
        <v>1E-4</v>
      </c>
      <c r="T3711" s="188">
        <v>0</v>
      </c>
      <c r="U3711" s="187">
        <v>0</v>
      </c>
      <c r="V3711" s="189">
        <v>0</v>
      </c>
      <c r="W3711" s="189">
        <v>0</v>
      </c>
      <c r="X3711" s="188">
        <v>0</v>
      </c>
      <c r="Y3711" s="188">
        <v>0</v>
      </c>
      <c r="Z3711" s="186">
        <v>0</v>
      </c>
      <c r="AA3711" s="186">
        <v>0</v>
      </c>
      <c r="AB3711" s="186">
        <v>0</v>
      </c>
      <c r="AC3711" s="186">
        <v>0</v>
      </c>
      <c r="AD3711" s="188">
        <v>0</v>
      </c>
      <c r="AE3711" s="189">
        <v>0</v>
      </c>
      <c r="AF3711" s="189">
        <v>0</v>
      </c>
      <c r="AG3711" s="189">
        <v>0</v>
      </c>
      <c r="AH3711" s="191">
        <v>0</v>
      </c>
      <c r="AI3711" s="476">
        <v>0</v>
      </c>
      <c r="AJ3711" s="192">
        <v>7501943471504</v>
      </c>
      <c r="AK3711" s="192">
        <v>96504</v>
      </c>
      <c r="AL3711" s="90" t="s">
        <v>279</v>
      </c>
      <c r="AM3711" s="75">
        <v>96647</v>
      </c>
      <c r="AO3711" s="188">
        <v>0</v>
      </c>
      <c r="AP3711" s="188">
        <v>0</v>
      </c>
      <c r="AQ3711" s="187">
        <v>0</v>
      </c>
      <c r="AR3711" s="188">
        <v>0</v>
      </c>
      <c r="AS3711" s="187">
        <v>0</v>
      </c>
      <c r="AT3711" s="188">
        <v>0</v>
      </c>
      <c r="AU3711" s="187">
        <v>0</v>
      </c>
      <c r="AV3711" s="188">
        <v>0</v>
      </c>
      <c r="AW3711" s="187">
        <v>0</v>
      </c>
      <c r="AX3711" s="188">
        <v>0</v>
      </c>
      <c r="AY3711" s="187">
        <v>0</v>
      </c>
      <c r="AZ3711" s="188">
        <v>0</v>
      </c>
      <c r="BA3711" s="187">
        <v>0</v>
      </c>
      <c r="BB3711" s="188">
        <v>0</v>
      </c>
      <c r="BC3711" s="187">
        <v>0</v>
      </c>
      <c r="BD3711" s="75"/>
      <c r="BE3711" s="75"/>
      <c r="BH3711" s="74"/>
      <c r="BI3711" s="194"/>
      <c r="BJ3711" s="74"/>
    </row>
    <row r="3712" spans="1:62" ht="11.25" customHeight="1" x14ac:dyDescent="0.3">
      <c r="A3712" s="184" t="s">
        <v>4073</v>
      </c>
      <c r="B3712" s="185">
        <v>0</v>
      </c>
      <c r="C3712" s="850">
        <v>67406</v>
      </c>
      <c r="D3712" s="284">
        <v>1E-4</v>
      </c>
      <c r="E3712" s="91">
        <v>0</v>
      </c>
      <c r="F3712" s="186">
        <v>0</v>
      </c>
      <c r="G3712" s="186">
        <v>0</v>
      </c>
      <c r="H3712" s="186">
        <v>0</v>
      </c>
      <c r="I3712" s="187">
        <v>0</v>
      </c>
      <c r="J3712" s="186">
        <v>0</v>
      </c>
      <c r="K3712" s="186">
        <v>0</v>
      </c>
      <c r="L3712" s="186">
        <v>0</v>
      </c>
      <c r="M3712" s="186">
        <v>0</v>
      </c>
      <c r="N3712" s="188">
        <v>0</v>
      </c>
      <c r="O3712" s="189">
        <v>0</v>
      </c>
      <c r="P3712" s="186">
        <v>0</v>
      </c>
      <c r="Q3712" s="189">
        <v>0</v>
      </c>
      <c r="R3712" s="189">
        <v>0</v>
      </c>
      <c r="S3712" s="189">
        <v>1E-4</v>
      </c>
      <c r="T3712" s="188">
        <v>0</v>
      </c>
      <c r="U3712" s="187">
        <v>0</v>
      </c>
      <c r="V3712" s="189">
        <v>0</v>
      </c>
      <c r="W3712" s="189">
        <v>0</v>
      </c>
      <c r="X3712" s="188">
        <v>0</v>
      </c>
      <c r="Y3712" s="188">
        <v>0</v>
      </c>
      <c r="Z3712" s="186">
        <v>0</v>
      </c>
      <c r="AA3712" s="186">
        <v>0</v>
      </c>
      <c r="AB3712" s="186">
        <v>0</v>
      </c>
      <c r="AC3712" s="186">
        <v>0</v>
      </c>
      <c r="AD3712" s="188">
        <v>0</v>
      </c>
      <c r="AE3712" s="189">
        <v>0</v>
      </c>
      <c r="AF3712" s="189">
        <v>0</v>
      </c>
      <c r="AG3712" s="189">
        <v>0</v>
      </c>
      <c r="AH3712" s="191">
        <v>0</v>
      </c>
      <c r="AI3712" s="476">
        <v>0</v>
      </c>
      <c r="AJ3712" s="192">
        <v>7501943471504</v>
      </c>
      <c r="AK3712" s="192">
        <v>96504</v>
      </c>
      <c r="AL3712" s="90" t="s">
        <v>279</v>
      </c>
      <c r="AM3712" s="75">
        <v>67406</v>
      </c>
      <c r="AO3712" s="188">
        <v>0</v>
      </c>
      <c r="AP3712" s="188">
        <v>0</v>
      </c>
      <c r="AQ3712" s="187">
        <v>0</v>
      </c>
      <c r="AR3712" s="188">
        <v>0</v>
      </c>
      <c r="AS3712" s="187">
        <v>0</v>
      </c>
      <c r="AT3712" s="188">
        <v>0</v>
      </c>
      <c r="AU3712" s="187">
        <v>0</v>
      </c>
      <c r="AV3712" s="188">
        <v>0</v>
      </c>
      <c r="AW3712" s="187">
        <v>0</v>
      </c>
      <c r="AX3712" s="188">
        <v>0</v>
      </c>
      <c r="AY3712" s="187">
        <v>0</v>
      </c>
      <c r="AZ3712" s="188">
        <v>0</v>
      </c>
      <c r="BA3712" s="187">
        <v>0</v>
      </c>
      <c r="BB3712" s="188">
        <v>0</v>
      </c>
      <c r="BC3712" s="187">
        <v>0</v>
      </c>
      <c r="BD3712" s="75"/>
      <c r="BE3712" s="75"/>
      <c r="BH3712" s="74"/>
      <c r="BI3712" s="194"/>
      <c r="BJ3712" s="74"/>
    </row>
    <row r="3713" spans="1:62" ht="11.25" customHeight="1" x14ac:dyDescent="0.3">
      <c r="A3713" s="184" t="s">
        <v>4074</v>
      </c>
      <c r="B3713" s="185">
        <v>0</v>
      </c>
      <c r="C3713" s="903">
        <v>95664</v>
      </c>
      <c r="D3713" s="284">
        <v>1E-4</v>
      </c>
      <c r="E3713" s="91">
        <v>0</v>
      </c>
      <c r="F3713" s="186">
        <v>0</v>
      </c>
      <c r="G3713" s="186">
        <v>0</v>
      </c>
      <c r="H3713" s="186">
        <v>0</v>
      </c>
      <c r="I3713" s="187">
        <v>0</v>
      </c>
      <c r="J3713" s="186">
        <v>0</v>
      </c>
      <c r="K3713" s="186">
        <v>0</v>
      </c>
      <c r="L3713" s="186">
        <v>0</v>
      </c>
      <c r="M3713" s="186">
        <v>0</v>
      </c>
      <c r="N3713" s="188">
        <v>0</v>
      </c>
      <c r="O3713" s="189">
        <v>0</v>
      </c>
      <c r="P3713" s="186">
        <v>0</v>
      </c>
      <c r="Q3713" s="189">
        <v>0</v>
      </c>
      <c r="R3713" s="189">
        <v>0</v>
      </c>
      <c r="S3713" s="189">
        <v>1E-4</v>
      </c>
      <c r="T3713" s="188">
        <v>0</v>
      </c>
      <c r="U3713" s="187">
        <v>0</v>
      </c>
      <c r="V3713" s="189">
        <v>0</v>
      </c>
      <c r="W3713" s="189">
        <v>0</v>
      </c>
      <c r="X3713" s="188">
        <v>0</v>
      </c>
      <c r="Y3713" s="188">
        <v>0</v>
      </c>
      <c r="Z3713" s="186">
        <v>0</v>
      </c>
      <c r="AA3713" s="186">
        <v>0</v>
      </c>
      <c r="AB3713" s="186">
        <v>0</v>
      </c>
      <c r="AC3713" s="186">
        <v>0</v>
      </c>
      <c r="AD3713" s="188">
        <v>0</v>
      </c>
      <c r="AE3713" s="189">
        <v>0</v>
      </c>
      <c r="AF3713" s="189">
        <v>0</v>
      </c>
      <c r="AG3713" s="189">
        <v>0</v>
      </c>
      <c r="AH3713" s="191">
        <v>0</v>
      </c>
      <c r="AI3713" s="476">
        <v>0</v>
      </c>
      <c r="AJ3713" s="192">
        <v>7501943471504</v>
      </c>
      <c r="AK3713" s="192">
        <v>96504</v>
      </c>
      <c r="AL3713" s="90" t="s">
        <v>279</v>
      </c>
      <c r="AM3713" s="75">
        <v>95664</v>
      </c>
      <c r="AO3713" s="188">
        <v>0</v>
      </c>
      <c r="AP3713" s="188">
        <v>0</v>
      </c>
      <c r="AQ3713" s="187">
        <v>0</v>
      </c>
      <c r="AR3713" s="188">
        <v>0</v>
      </c>
      <c r="AS3713" s="187">
        <v>0</v>
      </c>
      <c r="AT3713" s="188">
        <v>0</v>
      </c>
      <c r="AU3713" s="187">
        <v>0</v>
      </c>
      <c r="AV3713" s="188">
        <v>0</v>
      </c>
      <c r="AW3713" s="187">
        <v>0</v>
      </c>
      <c r="AX3713" s="188">
        <v>0</v>
      </c>
      <c r="AY3713" s="187">
        <v>0</v>
      </c>
      <c r="AZ3713" s="188">
        <v>0</v>
      </c>
      <c r="BA3713" s="187">
        <v>0</v>
      </c>
      <c r="BB3713" s="188">
        <v>0</v>
      </c>
      <c r="BC3713" s="187">
        <v>0</v>
      </c>
      <c r="BD3713" s="75"/>
      <c r="BE3713" s="75"/>
      <c r="BH3713" s="74"/>
      <c r="BI3713" s="194"/>
      <c r="BJ3713" s="74"/>
    </row>
    <row r="3714" spans="1:62" ht="11.25" customHeight="1" x14ac:dyDescent="0.3">
      <c r="A3714" s="184" t="s">
        <v>4075</v>
      </c>
      <c r="B3714" s="185">
        <v>0</v>
      </c>
      <c r="C3714" s="896">
        <v>95665</v>
      </c>
      <c r="D3714" s="284">
        <v>684</v>
      </c>
      <c r="E3714" s="91">
        <v>0</v>
      </c>
      <c r="F3714" s="186">
        <v>0</v>
      </c>
      <c r="G3714" s="186">
        <v>0</v>
      </c>
      <c r="H3714" s="186">
        <v>0</v>
      </c>
      <c r="I3714" s="187">
        <v>0</v>
      </c>
      <c r="J3714" s="186">
        <v>0</v>
      </c>
      <c r="K3714" s="186">
        <v>0</v>
      </c>
      <c r="L3714" s="186">
        <v>0</v>
      </c>
      <c r="M3714" s="186">
        <v>0</v>
      </c>
      <c r="N3714" s="188">
        <v>0</v>
      </c>
      <c r="O3714" s="189">
        <v>0</v>
      </c>
      <c r="P3714" s="186">
        <v>0</v>
      </c>
      <c r="Q3714" s="189">
        <v>0</v>
      </c>
      <c r="R3714" s="189">
        <v>0</v>
      </c>
      <c r="S3714" s="189">
        <v>684</v>
      </c>
      <c r="T3714" s="188">
        <v>684</v>
      </c>
      <c r="U3714" s="187">
        <v>0</v>
      </c>
      <c r="V3714" s="189">
        <v>0</v>
      </c>
      <c r="W3714" s="189">
        <v>0</v>
      </c>
      <c r="X3714" s="188">
        <v>684</v>
      </c>
      <c r="Y3714" s="188">
        <v>0</v>
      </c>
      <c r="Z3714" s="186">
        <v>0</v>
      </c>
      <c r="AA3714" s="186">
        <v>0</v>
      </c>
      <c r="AB3714" s="186">
        <v>0</v>
      </c>
      <c r="AC3714" s="186">
        <v>0</v>
      </c>
      <c r="AD3714" s="188">
        <v>0</v>
      </c>
      <c r="AE3714" s="189">
        <v>0</v>
      </c>
      <c r="AF3714" s="189">
        <v>0</v>
      </c>
      <c r="AG3714" s="189">
        <v>0</v>
      </c>
      <c r="AH3714" s="191">
        <v>0</v>
      </c>
      <c r="AI3714" s="476">
        <v>0</v>
      </c>
      <c r="AJ3714" s="192">
        <v>7501943471504</v>
      </c>
      <c r="AK3714" s="192">
        <v>96504</v>
      </c>
      <c r="AL3714" s="90" t="s">
        <v>279</v>
      </c>
      <c r="AM3714" s="75">
        <v>95665</v>
      </c>
      <c r="AO3714" s="188">
        <v>0</v>
      </c>
      <c r="AP3714" s="188">
        <v>0</v>
      </c>
      <c r="AQ3714" s="187">
        <v>0</v>
      </c>
      <c r="AR3714" s="188">
        <v>0</v>
      </c>
      <c r="AS3714" s="187">
        <v>0</v>
      </c>
      <c r="AT3714" s="188">
        <v>0</v>
      </c>
      <c r="AU3714" s="187">
        <v>0</v>
      </c>
      <c r="AV3714" s="188">
        <v>0</v>
      </c>
      <c r="AW3714" s="187">
        <v>0</v>
      </c>
      <c r="AX3714" s="188">
        <v>40.32</v>
      </c>
      <c r="AY3714" s="187">
        <v>0</v>
      </c>
      <c r="AZ3714" s="188">
        <v>0</v>
      </c>
      <c r="BA3714" s="187">
        <v>0</v>
      </c>
      <c r="BB3714" s="188">
        <v>0</v>
      </c>
      <c r="BC3714" s="187">
        <v>0</v>
      </c>
      <c r="BD3714" s="75"/>
      <c r="BE3714" s="75"/>
      <c r="BH3714" s="74"/>
      <c r="BI3714" s="194"/>
      <c r="BJ3714" s="74"/>
    </row>
    <row r="3715" spans="1:62" ht="11.25" customHeight="1" x14ac:dyDescent="0.3">
      <c r="A3715" s="184" t="s">
        <v>4076</v>
      </c>
      <c r="B3715" s="185">
        <v>0</v>
      </c>
      <c r="C3715" s="858">
        <v>78037</v>
      </c>
      <c r="D3715" s="284">
        <v>1E-4</v>
      </c>
      <c r="E3715" s="91">
        <v>0</v>
      </c>
      <c r="F3715" s="186">
        <v>0</v>
      </c>
      <c r="G3715" s="186">
        <v>0</v>
      </c>
      <c r="H3715" s="186">
        <v>0</v>
      </c>
      <c r="I3715" s="187">
        <v>0</v>
      </c>
      <c r="J3715" s="186">
        <v>0</v>
      </c>
      <c r="K3715" s="186">
        <v>0</v>
      </c>
      <c r="L3715" s="186">
        <v>0</v>
      </c>
      <c r="M3715" s="186">
        <v>0</v>
      </c>
      <c r="N3715" s="188">
        <v>0</v>
      </c>
      <c r="O3715" s="189">
        <v>8.4</v>
      </c>
      <c r="P3715" s="186">
        <v>8.4</v>
      </c>
      <c r="Q3715" s="189">
        <v>0</v>
      </c>
      <c r="R3715" s="189">
        <v>0</v>
      </c>
      <c r="S3715" s="189">
        <v>1E-4</v>
      </c>
      <c r="T3715" s="188">
        <v>0</v>
      </c>
      <c r="U3715" s="187">
        <v>0</v>
      </c>
      <c r="V3715" s="189">
        <v>0</v>
      </c>
      <c r="W3715" s="189">
        <v>0</v>
      </c>
      <c r="X3715" s="188">
        <v>0</v>
      </c>
      <c r="Y3715" s="188">
        <v>0</v>
      </c>
      <c r="Z3715" s="186">
        <v>0</v>
      </c>
      <c r="AA3715" s="186">
        <v>0</v>
      </c>
      <c r="AB3715" s="186">
        <v>0</v>
      </c>
      <c r="AC3715" s="186">
        <v>0</v>
      </c>
      <c r="AD3715" s="188">
        <v>0</v>
      </c>
      <c r="AE3715" s="189">
        <v>0</v>
      </c>
      <c r="AF3715" s="189">
        <v>0</v>
      </c>
      <c r="AG3715" s="189">
        <v>0</v>
      </c>
      <c r="AH3715" s="191">
        <v>0</v>
      </c>
      <c r="AI3715" s="476">
        <v>0</v>
      </c>
      <c r="AJ3715" s="192">
        <v>7501943493940</v>
      </c>
      <c r="AK3715" s="192" t="s">
        <v>262</v>
      </c>
      <c r="AL3715" s="90" t="s">
        <v>278</v>
      </c>
      <c r="AM3715" s="75">
        <v>78037</v>
      </c>
      <c r="AO3715" s="188">
        <v>10.4</v>
      </c>
      <c r="AP3715" s="188">
        <v>-8.4</v>
      </c>
      <c r="AQ3715" s="187">
        <v>0</v>
      </c>
      <c r="AR3715" s="188">
        <v>9.6</v>
      </c>
      <c r="AS3715" s="187">
        <v>0</v>
      </c>
      <c r="AT3715" s="188">
        <v>30</v>
      </c>
      <c r="AU3715" s="187">
        <v>0</v>
      </c>
      <c r="AV3715" s="188">
        <v>134.4</v>
      </c>
      <c r="AW3715" s="187">
        <v>0</v>
      </c>
      <c r="AX3715" s="188">
        <v>0</v>
      </c>
      <c r="AY3715" s="187">
        <v>0</v>
      </c>
      <c r="AZ3715" s="188">
        <v>0</v>
      </c>
      <c r="BA3715" s="187">
        <v>0</v>
      </c>
      <c r="BB3715" s="188">
        <v>0</v>
      </c>
      <c r="BC3715" s="187">
        <v>0</v>
      </c>
      <c r="BD3715" s="75"/>
      <c r="BE3715" s="75"/>
      <c r="BH3715" s="74"/>
      <c r="BI3715" s="194"/>
      <c r="BJ3715" s="74"/>
    </row>
    <row r="3716" spans="1:62" ht="11.25" customHeight="1" x14ac:dyDescent="0.3">
      <c r="A3716" s="184" t="s">
        <v>4077</v>
      </c>
      <c r="B3716" s="185">
        <v>0</v>
      </c>
      <c r="C3716" s="858">
        <v>78503</v>
      </c>
      <c r="D3716" s="284">
        <v>108</v>
      </c>
      <c r="E3716" s="91">
        <v>1.4992288688549547</v>
      </c>
      <c r="F3716" s="186">
        <v>0</v>
      </c>
      <c r="G3716" s="186">
        <v>0</v>
      </c>
      <c r="H3716" s="186">
        <v>0</v>
      </c>
      <c r="I3716" s="187">
        <v>0</v>
      </c>
      <c r="J3716" s="186">
        <v>2161.1109999999999</v>
      </c>
      <c r="K3716" s="186">
        <v>0</v>
      </c>
      <c r="L3716" s="186">
        <v>0</v>
      </c>
      <c r="M3716" s="186">
        <v>0</v>
      </c>
      <c r="N3716" s="188">
        <v>0</v>
      </c>
      <c r="O3716" s="189">
        <v>0</v>
      </c>
      <c r="P3716" s="186">
        <v>0</v>
      </c>
      <c r="Q3716" s="189">
        <v>0</v>
      </c>
      <c r="R3716" s="189">
        <v>1.4992288688549547</v>
      </c>
      <c r="S3716" s="189">
        <v>108</v>
      </c>
      <c r="T3716" s="188">
        <v>108</v>
      </c>
      <c r="U3716" s="187">
        <v>1.4992288688549547</v>
      </c>
      <c r="V3716" s="189">
        <v>0</v>
      </c>
      <c r="W3716" s="189">
        <v>0</v>
      </c>
      <c r="X3716" s="188">
        <v>108</v>
      </c>
      <c r="Y3716" s="188">
        <v>0</v>
      </c>
      <c r="Z3716" s="186">
        <v>0</v>
      </c>
      <c r="AA3716" s="186">
        <v>0</v>
      </c>
      <c r="AB3716" s="186">
        <v>0</v>
      </c>
      <c r="AC3716" s="186">
        <v>0</v>
      </c>
      <c r="AD3716" s="188">
        <v>0</v>
      </c>
      <c r="AE3716" s="189">
        <v>0</v>
      </c>
      <c r="AF3716" s="189">
        <v>0</v>
      </c>
      <c r="AG3716" s="189">
        <v>0</v>
      </c>
      <c r="AH3716" s="191">
        <v>0</v>
      </c>
      <c r="AI3716" s="476">
        <v>4393.6990000000005</v>
      </c>
      <c r="AJ3716" s="192">
        <v>7501943493940</v>
      </c>
      <c r="AK3716" s="192" t="s">
        <v>262</v>
      </c>
      <c r="AL3716" s="90" t="s">
        <v>278</v>
      </c>
      <c r="AM3716" s="75">
        <v>78503</v>
      </c>
      <c r="AO3716" s="188">
        <v>1.9200000000000017</v>
      </c>
      <c r="AP3716" s="188">
        <v>8.64</v>
      </c>
      <c r="AQ3716" s="187">
        <v>1.8343793258655976</v>
      </c>
      <c r="AR3716" s="188">
        <v>82.08</v>
      </c>
      <c r="AS3716" s="187">
        <v>17.843478260869563</v>
      </c>
      <c r="AT3716" s="188">
        <v>-84.96</v>
      </c>
      <c r="AU3716" s="187">
        <v>-3.4359702733569941</v>
      </c>
      <c r="AV3716" s="188">
        <v>50.4</v>
      </c>
      <c r="AW3716" s="187">
        <v>2.0223745245012279</v>
      </c>
      <c r="AX3716" s="188">
        <v>2560.3200000000002</v>
      </c>
      <c r="AY3716" s="187">
        <v>92.789356071615742</v>
      </c>
      <c r="AZ3716" s="188">
        <v>1560.9600000000003</v>
      </c>
      <c r="BA3716" s="187">
        <v>66.676291763451587</v>
      </c>
      <c r="BB3716" s="188">
        <v>522.72</v>
      </c>
      <c r="BC3716" s="187">
        <v>86.927345821035033</v>
      </c>
      <c r="BD3716" s="75"/>
      <c r="BE3716" s="75"/>
      <c r="BH3716" s="74"/>
      <c r="BI3716" s="194"/>
      <c r="BJ3716" s="74"/>
    </row>
    <row r="3717" spans="1:62" ht="11.25" customHeight="1" x14ac:dyDescent="0.3">
      <c r="A3717" s="184" t="s">
        <v>4077</v>
      </c>
      <c r="B3717" s="185">
        <v>0</v>
      </c>
      <c r="C3717" s="858">
        <v>81097</v>
      </c>
      <c r="D3717" s="284">
        <v>7588.8</v>
      </c>
      <c r="E3717" s="91">
        <v>115.21315985000483</v>
      </c>
      <c r="F3717" s="186">
        <v>0</v>
      </c>
      <c r="G3717" s="186">
        <v>0</v>
      </c>
      <c r="H3717" s="186">
        <v>0</v>
      </c>
      <c r="I3717" s="187">
        <v>0</v>
      </c>
      <c r="J3717" s="186">
        <v>6.25</v>
      </c>
      <c r="K3717" s="186">
        <v>1976.0242692448858</v>
      </c>
      <c r="L3717" s="186">
        <v>195.83999999999997</v>
      </c>
      <c r="M3717" s="186">
        <v>9.9108094494627785</v>
      </c>
      <c r="N3717" s="188">
        <v>0</v>
      </c>
      <c r="O3717" s="189">
        <v>0</v>
      </c>
      <c r="P3717" s="186">
        <v>67.680000000000007</v>
      </c>
      <c r="Q3717" s="189">
        <v>4216.32</v>
      </c>
      <c r="R3717" s="189">
        <v>35486.207999999999</v>
      </c>
      <c r="S3717" s="189">
        <v>7392.96</v>
      </c>
      <c r="T3717" s="188">
        <v>7392.96</v>
      </c>
      <c r="U3717" s="187">
        <v>112.239917015166</v>
      </c>
      <c r="V3717" s="189">
        <v>432</v>
      </c>
      <c r="W3717" s="189">
        <v>67.680000000000007</v>
      </c>
      <c r="X3717" s="188">
        <v>6893.28</v>
      </c>
      <c r="Y3717" s="188">
        <v>4200.4799999999996</v>
      </c>
      <c r="Z3717" s="186">
        <v>0</v>
      </c>
      <c r="AA3717" s="186">
        <v>0</v>
      </c>
      <c r="AB3717" s="186">
        <v>0</v>
      </c>
      <c r="AC3717" s="186">
        <v>0</v>
      </c>
      <c r="AD3717" s="188">
        <v>0</v>
      </c>
      <c r="AE3717" s="189">
        <v>0</v>
      </c>
      <c r="AF3717" s="189">
        <v>0</v>
      </c>
      <c r="AG3717" s="189">
        <v>0</v>
      </c>
      <c r="AH3717" s="191">
        <v>0</v>
      </c>
      <c r="AI3717" s="476">
        <v>12.708</v>
      </c>
      <c r="AJ3717" s="192">
        <v>7501943493940</v>
      </c>
      <c r="AK3717" s="192" t="s">
        <v>262</v>
      </c>
      <c r="AL3717" s="90" t="s">
        <v>278</v>
      </c>
      <c r="AM3717" s="75">
        <v>81097</v>
      </c>
      <c r="AO3717" s="188">
        <v>1151.04</v>
      </c>
      <c r="AP3717" s="188">
        <v>325.44</v>
      </c>
      <c r="AQ3717" s="187">
        <v>18.685675406438129</v>
      </c>
      <c r="AR3717" s="188">
        <v>2579.04</v>
      </c>
      <c r="AS3717" s="187">
        <v>138.36051502145924</v>
      </c>
      <c r="AT3717" s="188">
        <v>548.63999999999987</v>
      </c>
      <c r="AU3717" s="187">
        <v>0</v>
      </c>
      <c r="AV3717" s="188">
        <v>646.56000000000006</v>
      </c>
      <c r="AW3717" s="187">
        <v>0</v>
      </c>
      <c r="AX3717" s="188">
        <v>2606.3999999999996</v>
      </c>
      <c r="AY3717" s="187">
        <v>0</v>
      </c>
      <c r="AZ3717" s="188">
        <v>0</v>
      </c>
      <c r="BA3717" s="187">
        <v>0</v>
      </c>
      <c r="BB3717" s="188">
        <v>0</v>
      </c>
      <c r="BC3717" s="187">
        <v>0</v>
      </c>
      <c r="BD3717" s="75"/>
      <c r="BE3717" s="75"/>
      <c r="BH3717" s="74"/>
      <c r="BI3717" s="194"/>
      <c r="BJ3717" s="74"/>
    </row>
    <row r="3718" spans="1:62" ht="11.25" customHeight="1" x14ac:dyDescent="0.3">
      <c r="A3718" s="184" t="s">
        <v>4078</v>
      </c>
      <c r="B3718" s="185">
        <v>0</v>
      </c>
      <c r="C3718" s="828">
        <v>78067</v>
      </c>
      <c r="D3718" s="284">
        <v>1E-4</v>
      </c>
      <c r="E3718" s="91">
        <v>0</v>
      </c>
      <c r="F3718" s="186">
        <v>0</v>
      </c>
      <c r="G3718" s="186">
        <v>0</v>
      </c>
      <c r="H3718" s="186">
        <v>0</v>
      </c>
      <c r="I3718" s="187">
        <v>0</v>
      </c>
      <c r="J3718" s="186">
        <v>0</v>
      </c>
      <c r="K3718" s="186">
        <v>0</v>
      </c>
      <c r="L3718" s="186">
        <v>0</v>
      </c>
      <c r="M3718" s="186">
        <v>0</v>
      </c>
      <c r="N3718" s="188">
        <v>0</v>
      </c>
      <c r="O3718" s="189">
        <v>0</v>
      </c>
      <c r="P3718" s="186">
        <v>0</v>
      </c>
      <c r="Q3718" s="189">
        <v>0</v>
      </c>
      <c r="R3718" s="189">
        <v>0</v>
      </c>
      <c r="S3718" s="189">
        <v>1E-4</v>
      </c>
      <c r="T3718" s="188">
        <v>0</v>
      </c>
      <c r="U3718" s="187">
        <v>0</v>
      </c>
      <c r="V3718" s="189">
        <v>0</v>
      </c>
      <c r="W3718" s="189">
        <v>0</v>
      </c>
      <c r="X3718" s="188">
        <v>0</v>
      </c>
      <c r="Y3718" s="188">
        <v>0</v>
      </c>
      <c r="Z3718" s="186">
        <v>0</v>
      </c>
      <c r="AA3718" s="186">
        <v>0</v>
      </c>
      <c r="AB3718" s="186">
        <v>0</v>
      </c>
      <c r="AC3718" s="186">
        <v>0</v>
      </c>
      <c r="AD3718" s="188">
        <v>0</v>
      </c>
      <c r="AE3718" s="189">
        <v>0</v>
      </c>
      <c r="AF3718" s="189">
        <v>0</v>
      </c>
      <c r="AG3718" s="189">
        <v>0</v>
      </c>
      <c r="AH3718" s="191">
        <v>0</v>
      </c>
      <c r="AI3718" s="476">
        <v>0</v>
      </c>
      <c r="AJ3718" s="192">
        <v>7501943493940</v>
      </c>
      <c r="AK3718" s="192">
        <v>78037</v>
      </c>
      <c r="AL3718" s="90" t="s">
        <v>279</v>
      </c>
      <c r="AM3718" s="75">
        <v>78067</v>
      </c>
      <c r="AO3718" s="188">
        <v>0</v>
      </c>
      <c r="AP3718" s="188">
        <v>0</v>
      </c>
      <c r="AQ3718" s="187">
        <v>0</v>
      </c>
      <c r="AR3718" s="188">
        <v>0</v>
      </c>
      <c r="AS3718" s="187">
        <v>0</v>
      </c>
      <c r="AT3718" s="188">
        <v>0</v>
      </c>
      <c r="AU3718" s="187">
        <v>0</v>
      </c>
      <c r="AV3718" s="188">
        <v>0</v>
      </c>
      <c r="AW3718" s="187">
        <v>0</v>
      </c>
      <c r="AX3718" s="188">
        <v>0</v>
      </c>
      <c r="AY3718" s="187">
        <v>0</v>
      </c>
      <c r="AZ3718" s="188">
        <v>0</v>
      </c>
      <c r="BA3718" s="187">
        <v>0</v>
      </c>
      <c r="BB3718" s="188">
        <v>0</v>
      </c>
      <c r="BC3718" s="187">
        <v>0</v>
      </c>
      <c r="BD3718" s="75"/>
      <c r="BE3718" s="75"/>
      <c r="BH3718" s="74"/>
      <c r="BI3718" s="194"/>
      <c r="BJ3718" s="74"/>
    </row>
    <row r="3719" spans="1:62" ht="11.25" customHeight="1" x14ac:dyDescent="0.3">
      <c r="A3719" s="184" t="s">
        <v>4079</v>
      </c>
      <c r="B3719" s="185">
        <v>0</v>
      </c>
      <c r="C3719" s="832">
        <v>78145</v>
      </c>
      <c r="D3719" s="284">
        <v>1E-4</v>
      </c>
      <c r="E3719" s="91">
        <v>3.2399444842226342E-6</v>
      </c>
      <c r="F3719" s="186">
        <v>0</v>
      </c>
      <c r="G3719" s="186">
        <v>0</v>
      </c>
      <c r="H3719" s="186">
        <v>0</v>
      </c>
      <c r="I3719" s="187">
        <v>0</v>
      </c>
      <c r="J3719" s="186">
        <v>947.69200000000001</v>
      </c>
      <c r="K3719" s="186">
        <v>925.94179147479917</v>
      </c>
      <c r="L3719" s="186">
        <v>-2.4</v>
      </c>
      <c r="M3719" s="186">
        <v>-0.25919555873781069</v>
      </c>
      <c r="N3719" s="188">
        <v>3.5999999999999996</v>
      </c>
      <c r="O3719" s="189">
        <v>0</v>
      </c>
      <c r="P3719" s="186">
        <v>6</v>
      </c>
      <c r="Q3719" s="189">
        <v>0.37987025320462764</v>
      </c>
      <c r="R3719" s="189">
        <v>7.597721622636891E-2</v>
      </c>
      <c r="S3719" s="189">
        <v>2.4001000000000001</v>
      </c>
      <c r="T3719" s="188">
        <v>2.4</v>
      </c>
      <c r="U3719" s="187">
        <v>7.7758667621343217E-2</v>
      </c>
      <c r="V3719" s="189">
        <v>0</v>
      </c>
      <c r="W3719" s="189">
        <v>2.4</v>
      </c>
      <c r="X3719" s="188">
        <v>0</v>
      </c>
      <c r="Y3719" s="188">
        <v>0</v>
      </c>
      <c r="Z3719" s="186">
        <v>0</v>
      </c>
      <c r="AA3719" s="186">
        <v>0</v>
      </c>
      <c r="AB3719" s="186">
        <v>0</v>
      </c>
      <c r="AC3719" s="186">
        <v>0</v>
      </c>
      <c r="AD3719" s="188">
        <v>8.4</v>
      </c>
      <c r="AE3719" s="189">
        <v>3.5979999999999999</v>
      </c>
      <c r="AF3719" s="189">
        <v>3.5979999999999999</v>
      </c>
      <c r="AG3719" s="189">
        <v>0</v>
      </c>
      <c r="AH3719" s="191">
        <v>0</v>
      </c>
      <c r="AI3719" s="476">
        <v>1926.7279999999998</v>
      </c>
      <c r="AJ3719" s="192">
        <v>7501943493940</v>
      </c>
      <c r="AK3719" s="192">
        <v>78037</v>
      </c>
      <c r="AL3719" s="90" t="s">
        <v>279</v>
      </c>
      <c r="AM3719" s="75">
        <v>78145</v>
      </c>
      <c r="AO3719" s="188">
        <v>0.39999999999999974</v>
      </c>
      <c r="AP3719" s="188">
        <v>7.2</v>
      </c>
      <c r="AQ3719" s="187">
        <v>0.73000175403199241</v>
      </c>
      <c r="AR3719" s="188">
        <v>1.2</v>
      </c>
      <c r="AS3719" s="187">
        <v>0.11857707509881421</v>
      </c>
      <c r="AT3719" s="188">
        <v>-7.2000000000000011</v>
      </c>
      <c r="AU3719" s="187">
        <v>-0.68310741769267191</v>
      </c>
      <c r="AV3719" s="188">
        <v>25.2</v>
      </c>
      <c r="AW3719" s="187">
        <v>2.332335611988205</v>
      </c>
      <c r="AX3719" s="188">
        <v>115.2</v>
      </c>
      <c r="AY3719" s="187">
        <v>10.434584124758498</v>
      </c>
      <c r="AZ3719" s="188">
        <v>645.6</v>
      </c>
      <c r="BA3719" s="187">
        <v>61.185903359253949</v>
      </c>
      <c r="BB3719" s="188">
        <v>804</v>
      </c>
      <c r="BC3719" s="187">
        <v>62.670490138186473</v>
      </c>
      <c r="BD3719" s="75"/>
      <c r="BE3719" s="75"/>
      <c r="BH3719" s="74"/>
      <c r="BI3719" s="194"/>
      <c r="BJ3719" s="74"/>
    </row>
    <row r="3720" spans="1:62" ht="11.25" customHeight="1" x14ac:dyDescent="0.3">
      <c r="A3720" s="184" t="s">
        <v>4880</v>
      </c>
      <c r="B3720" s="185">
        <v>0</v>
      </c>
      <c r="C3720" s="832">
        <v>78598</v>
      </c>
      <c r="D3720" s="284">
        <v>414</v>
      </c>
      <c r="E3720" s="91">
        <v>0</v>
      </c>
      <c r="F3720" s="186">
        <v>0</v>
      </c>
      <c r="G3720" s="186">
        <v>0</v>
      </c>
      <c r="H3720" s="186">
        <v>0</v>
      </c>
      <c r="I3720" s="187">
        <v>0</v>
      </c>
      <c r="J3720" s="186">
        <v>0</v>
      </c>
      <c r="K3720" s="186">
        <v>0</v>
      </c>
      <c r="L3720" s="186">
        <v>214.8</v>
      </c>
      <c r="M3720" s="186">
        <v>0</v>
      </c>
      <c r="N3720" s="188">
        <v>0</v>
      </c>
      <c r="O3720" s="189">
        <v>0</v>
      </c>
      <c r="P3720" s="186">
        <v>1.2</v>
      </c>
      <c r="Q3720" s="189">
        <v>0</v>
      </c>
      <c r="R3720" s="189">
        <v>0</v>
      </c>
      <c r="S3720" s="189">
        <v>199.2</v>
      </c>
      <c r="T3720" s="188">
        <v>192</v>
      </c>
      <c r="U3720" s="187">
        <v>0</v>
      </c>
      <c r="V3720" s="189">
        <v>0</v>
      </c>
      <c r="W3720" s="189">
        <v>1.2</v>
      </c>
      <c r="X3720" s="188">
        <v>190.8</v>
      </c>
      <c r="Y3720" s="188">
        <v>0</v>
      </c>
      <c r="Z3720" s="186">
        <v>0</v>
      </c>
      <c r="AA3720" s="186">
        <v>0</v>
      </c>
      <c r="AB3720" s="186">
        <v>0</v>
      </c>
      <c r="AC3720" s="186">
        <v>0</v>
      </c>
      <c r="AD3720" s="188">
        <v>10.800000000000011</v>
      </c>
      <c r="AE3720" s="189">
        <v>0</v>
      </c>
      <c r="AF3720" s="189">
        <v>0</v>
      </c>
      <c r="AG3720" s="189">
        <v>0</v>
      </c>
      <c r="AH3720" s="191">
        <v>0</v>
      </c>
      <c r="AI3720" s="476">
        <v>0</v>
      </c>
      <c r="AJ3720" s="192">
        <v>7501943493940</v>
      </c>
      <c r="AK3720" s="192">
        <v>78037</v>
      </c>
      <c r="AL3720" s="90" t="s">
        <v>279</v>
      </c>
      <c r="AM3720" s="75">
        <v>78598</v>
      </c>
      <c r="AO3720" s="188">
        <v>864.80000000000007</v>
      </c>
      <c r="AP3720" s="188">
        <v>750</v>
      </c>
      <c r="AQ3720" s="187">
        <v>0</v>
      </c>
      <c r="AR3720" s="188">
        <v>1074</v>
      </c>
      <c r="AS3720" s="187">
        <v>0</v>
      </c>
      <c r="AT3720" s="188">
        <v>770.4</v>
      </c>
      <c r="AU3720" s="187">
        <v>0</v>
      </c>
      <c r="AV3720" s="188">
        <v>853.2</v>
      </c>
      <c r="AW3720" s="187">
        <v>0</v>
      </c>
      <c r="AX3720" s="188">
        <v>1267.1999999999998</v>
      </c>
      <c r="AY3720" s="187">
        <v>0</v>
      </c>
      <c r="AZ3720" s="188">
        <v>334.8</v>
      </c>
      <c r="BA3720" s="187">
        <v>0</v>
      </c>
      <c r="BB3720" s="188">
        <v>0</v>
      </c>
      <c r="BC3720" s="187">
        <v>0</v>
      </c>
      <c r="BD3720" s="75"/>
      <c r="BE3720" s="75"/>
      <c r="BH3720" s="74"/>
      <c r="BI3720" s="194"/>
      <c r="BJ3720" s="74"/>
    </row>
    <row r="3721" spans="1:62" ht="11.25" customHeight="1" x14ac:dyDescent="0.3">
      <c r="A3721" s="184" t="s">
        <v>4080</v>
      </c>
      <c r="B3721" s="185">
        <v>0</v>
      </c>
      <c r="C3721" s="832" t="s">
        <v>4081</v>
      </c>
      <c r="D3721" s="284">
        <v>1E-4</v>
      </c>
      <c r="E3721" s="91">
        <v>0</v>
      </c>
      <c r="F3721" s="186">
        <v>0</v>
      </c>
      <c r="G3721" s="186">
        <v>0</v>
      </c>
      <c r="H3721" s="186">
        <v>0</v>
      </c>
      <c r="I3721" s="187">
        <v>0</v>
      </c>
      <c r="J3721" s="186">
        <v>0</v>
      </c>
      <c r="K3721" s="186">
        <v>0</v>
      </c>
      <c r="L3721" s="186">
        <v>0</v>
      </c>
      <c r="M3721" s="186">
        <v>0</v>
      </c>
      <c r="N3721" s="188">
        <v>0</v>
      </c>
      <c r="O3721" s="189">
        <v>0</v>
      </c>
      <c r="P3721" s="186">
        <v>0</v>
      </c>
      <c r="Q3721" s="189">
        <v>0</v>
      </c>
      <c r="R3721" s="189">
        <v>0</v>
      </c>
      <c r="S3721" s="189">
        <v>1E-4</v>
      </c>
      <c r="T3721" s="188">
        <v>0</v>
      </c>
      <c r="U3721" s="187">
        <v>0</v>
      </c>
      <c r="V3721" s="189">
        <v>0</v>
      </c>
      <c r="W3721" s="189">
        <v>0</v>
      </c>
      <c r="X3721" s="188">
        <v>0</v>
      </c>
      <c r="Y3721" s="188">
        <v>0</v>
      </c>
      <c r="Z3721" s="186">
        <v>0</v>
      </c>
      <c r="AA3721" s="186">
        <v>0</v>
      </c>
      <c r="AB3721" s="186">
        <v>0</v>
      </c>
      <c r="AC3721" s="186">
        <v>0</v>
      </c>
      <c r="AD3721" s="188">
        <v>0</v>
      </c>
      <c r="AE3721" s="189">
        <v>0</v>
      </c>
      <c r="AF3721" s="189">
        <v>0</v>
      </c>
      <c r="AG3721" s="189">
        <v>0</v>
      </c>
      <c r="AH3721" s="191">
        <v>0</v>
      </c>
      <c r="AI3721" s="476">
        <v>0</v>
      </c>
      <c r="AJ3721" s="192">
        <v>7501943493940</v>
      </c>
      <c r="AK3721" s="192">
        <v>78037</v>
      </c>
      <c r="AL3721" s="90" t="s">
        <v>279</v>
      </c>
      <c r="AM3721" s="75">
        <v>1908</v>
      </c>
      <c r="AO3721" s="188">
        <v>0</v>
      </c>
      <c r="AP3721" s="188">
        <v>0</v>
      </c>
      <c r="AQ3721" s="187">
        <v>0</v>
      </c>
      <c r="AR3721" s="188">
        <v>0</v>
      </c>
      <c r="AS3721" s="187">
        <v>0</v>
      </c>
      <c r="AT3721" s="188">
        <v>0</v>
      </c>
      <c r="AU3721" s="187">
        <v>0</v>
      </c>
      <c r="AV3721" s="188">
        <v>0</v>
      </c>
      <c r="AW3721" s="187">
        <v>0</v>
      </c>
      <c r="AX3721" s="188">
        <v>0</v>
      </c>
      <c r="AY3721" s="187">
        <v>0</v>
      </c>
      <c r="AZ3721" s="188">
        <v>0</v>
      </c>
      <c r="BA3721" s="187">
        <v>0</v>
      </c>
      <c r="BB3721" s="188">
        <v>0</v>
      </c>
      <c r="BC3721" s="187">
        <v>0</v>
      </c>
      <c r="BD3721" s="75"/>
      <c r="BE3721" s="75"/>
      <c r="BH3721" s="74"/>
      <c r="BI3721" s="194"/>
      <c r="BJ3721" s="74"/>
    </row>
    <row r="3722" spans="1:62" ht="11.25" customHeight="1" x14ac:dyDescent="0.3">
      <c r="A3722" s="184" t="s">
        <v>4082</v>
      </c>
      <c r="B3722" s="185">
        <v>0</v>
      </c>
      <c r="C3722" s="870">
        <v>78163</v>
      </c>
      <c r="D3722" s="284">
        <v>1E-4</v>
      </c>
      <c r="E3722" s="91">
        <v>0</v>
      </c>
      <c r="F3722" s="186">
        <v>0</v>
      </c>
      <c r="G3722" s="186">
        <v>0</v>
      </c>
      <c r="H3722" s="186">
        <v>0</v>
      </c>
      <c r="I3722" s="187">
        <v>0</v>
      </c>
      <c r="J3722" s="186">
        <v>0</v>
      </c>
      <c r="K3722" s="186">
        <v>0</v>
      </c>
      <c r="L3722" s="186">
        <v>0</v>
      </c>
      <c r="M3722" s="186">
        <v>0</v>
      </c>
      <c r="N3722" s="188">
        <v>0</v>
      </c>
      <c r="O3722" s="189">
        <v>0</v>
      </c>
      <c r="P3722" s="186">
        <v>0</v>
      </c>
      <c r="Q3722" s="189">
        <v>0</v>
      </c>
      <c r="R3722" s="189">
        <v>0</v>
      </c>
      <c r="S3722" s="189">
        <v>1E-4</v>
      </c>
      <c r="T3722" s="188">
        <v>0</v>
      </c>
      <c r="U3722" s="187">
        <v>0</v>
      </c>
      <c r="V3722" s="189">
        <v>0</v>
      </c>
      <c r="W3722" s="189">
        <v>0</v>
      </c>
      <c r="X3722" s="188">
        <v>0</v>
      </c>
      <c r="Y3722" s="188">
        <v>0</v>
      </c>
      <c r="Z3722" s="186">
        <v>0</v>
      </c>
      <c r="AA3722" s="186">
        <v>0</v>
      </c>
      <c r="AB3722" s="186">
        <v>0</v>
      </c>
      <c r="AC3722" s="186">
        <v>0</v>
      </c>
      <c r="AD3722" s="188">
        <v>0</v>
      </c>
      <c r="AE3722" s="189">
        <v>0</v>
      </c>
      <c r="AF3722" s="189">
        <v>0</v>
      </c>
      <c r="AG3722" s="189">
        <v>0</v>
      </c>
      <c r="AH3722" s="191">
        <v>0</v>
      </c>
      <c r="AI3722" s="476">
        <v>0</v>
      </c>
      <c r="AJ3722" s="192">
        <v>7501943493940</v>
      </c>
      <c r="AK3722" s="192">
        <v>78037</v>
      </c>
      <c r="AL3722" s="90" t="s">
        <v>279</v>
      </c>
      <c r="AM3722" s="75">
        <v>78163</v>
      </c>
      <c r="AO3722" s="188">
        <v>0</v>
      </c>
      <c r="AP3722" s="188">
        <v>0</v>
      </c>
      <c r="AQ3722" s="187">
        <v>0</v>
      </c>
      <c r="AR3722" s="188">
        <v>0</v>
      </c>
      <c r="AS3722" s="187">
        <v>0</v>
      </c>
      <c r="AT3722" s="188">
        <v>0</v>
      </c>
      <c r="AU3722" s="187">
        <v>0</v>
      </c>
      <c r="AV3722" s="188">
        <v>0</v>
      </c>
      <c r="AW3722" s="187">
        <v>0</v>
      </c>
      <c r="AX3722" s="188">
        <v>0</v>
      </c>
      <c r="AY3722" s="187">
        <v>0</v>
      </c>
      <c r="AZ3722" s="188">
        <v>0</v>
      </c>
      <c r="BA3722" s="187">
        <v>0</v>
      </c>
      <c r="BB3722" s="188">
        <v>0</v>
      </c>
      <c r="BC3722" s="187">
        <v>0</v>
      </c>
      <c r="BD3722" s="75"/>
      <c r="BE3722" s="75"/>
      <c r="BH3722" s="74"/>
      <c r="BI3722" s="194"/>
      <c r="BJ3722" s="74"/>
    </row>
    <row r="3723" spans="1:62" ht="11.25" customHeight="1" x14ac:dyDescent="0.3">
      <c r="A3723" s="184" t="s">
        <v>4083</v>
      </c>
      <c r="B3723" s="185">
        <v>0</v>
      </c>
      <c r="C3723" s="870">
        <v>71026</v>
      </c>
      <c r="D3723" s="284">
        <v>701.51999999999987</v>
      </c>
      <c r="E3723" s="91">
        <v>83.810543096598252</v>
      </c>
      <c r="F3723" s="186">
        <v>0</v>
      </c>
      <c r="G3723" s="186">
        <v>315</v>
      </c>
      <c r="H3723" s="186">
        <v>0</v>
      </c>
      <c r="I3723" s="187">
        <v>0</v>
      </c>
      <c r="J3723" s="186">
        <v>289.35000000000002</v>
      </c>
      <c r="K3723" s="186">
        <v>251.10921875000003</v>
      </c>
      <c r="L3723" s="186">
        <v>32.229999999999997</v>
      </c>
      <c r="M3723" s="186">
        <v>12.835052476543135</v>
      </c>
      <c r="N3723" s="188">
        <v>14.536</v>
      </c>
      <c r="O3723" s="189">
        <v>4.4240000000000004</v>
      </c>
      <c r="P3723" s="186">
        <v>29.071999999999999</v>
      </c>
      <c r="Q3723" s="189">
        <v>21.186106791083461</v>
      </c>
      <c r="R3723" s="189">
        <v>69.392431311560372</v>
      </c>
      <c r="S3723" s="189">
        <v>669.28999999999985</v>
      </c>
      <c r="T3723" s="188">
        <v>662.33600000000001</v>
      </c>
      <c r="U3723" s="187">
        <v>79.129233482193683</v>
      </c>
      <c r="V3723" s="189">
        <v>0</v>
      </c>
      <c r="W3723" s="189">
        <v>10.111999999999998</v>
      </c>
      <c r="X3723" s="188">
        <v>652.22400000000005</v>
      </c>
      <c r="Y3723" s="188">
        <v>0</v>
      </c>
      <c r="Z3723" s="186">
        <v>75.84</v>
      </c>
      <c r="AA3723" s="186">
        <v>14.536</v>
      </c>
      <c r="AB3723" s="186">
        <v>0</v>
      </c>
      <c r="AC3723" s="186">
        <v>0</v>
      </c>
      <c r="AD3723" s="188">
        <v>37.29</v>
      </c>
      <c r="AE3723" s="189">
        <v>0</v>
      </c>
      <c r="AF3723" s="189">
        <v>0</v>
      </c>
      <c r="AG3723" s="189">
        <v>0</v>
      </c>
      <c r="AH3723" s="191">
        <v>0</v>
      </c>
      <c r="AI3723" s="476">
        <v>215</v>
      </c>
      <c r="AJ3723" s="192">
        <v>7501943493940</v>
      </c>
      <c r="AK3723" s="192">
        <v>78037</v>
      </c>
      <c r="AL3723" s="90" t="s">
        <v>279</v>
      </c>
      <c r="AM3723" s="75">
        <v>71026</v>
      </c>
      <c r="AO3723" s="188">
        <v>247.11800000000002</v>
      </c>
      <c r="AP3723" s="188">
        <v>168.11799999999999</v>
      </c>
      <c r="AQ3723" s="187">
        <v>45.808719346049045</v>
      </c>
      <c r="AR3723" s="188">
        <v>285.67200000000003</v>
      </c>
      <c r="AS3723" s="187">
        <v>74.832220039292736</v>
      </c>
      <c r="AT3723" s="188">
        <v>287.56399999999996</v>
      </c>
      <c r="AU3723" s="187">
        <v>77.719999999999985</v>
      </c>
      <c r="AV3723" s="188">
        <v>140.93600000000001</v>
      </c>
      <c r="AW3723" s="187">
        <v>37.088421052631581</v>
      </c>
      <c r="AX3723" s="188">
        <v>150.41400000000002</v>
      </c>
      <c r="AY3723" s="187">
        <v>27.370639443874438</v>
      </c>
      <c r="AZ3723" s="188">
        <v>297.03400000000005</v>
      </c>
      <c r="BA3723" s="187">
        <v>58.935317460317471</v>
      </c>
      <c r="BB3723" s="188">
        <v>370.35199999999998</v>
      </c>
      <c r="BC3723" s="187">
        <v>79.817241379310346</v>
      </c>
      <c r="BD3723" s="75"/>
      <c r="BE3723" s="75"/>
      <c r="BH3723" s="74"/>
      <c r="BI3723" s="194"/>
      <c r="BJ3723" s="74"/>
    </row>
    <row r="3724" spans="1:62" ht="11.25" customHeight="1" x14ac:dyDescent="0.3">
      <c r="A3724" s="184" t="s">
        <v>4995</v>
      </c>
      <c r="B3724" s="185">
        <v>0</v>
      </c>
      <c r="C3724" s="870">
        <v>71107</v>
      </c>
      <c r="D3724" s="284">
        <v>92.231999999999999</v>
      </c>
      <c r="E3724" s="91">
        <v>0</v>
      </c>
      <c r="F3724" s="186">
        <v>0</v>
      </c>
      <c r="G3724" s="186">
        <v>0</v>
      </c>
      <c r="H3724" s="186">
        <v>0</v>
      </c>
      <c r="I3724" s="187">
        <v>0</v>
      </c>
      <c r="J3724" s="186">
        <v>0</v>
      </c>
      <c r="K3724" s="186">
        <v>0</v>
      </c>
      <c r="L3724" s="186">
        <v>0</v>
      </c>
      <c r="M3724" s="186">
        <v>0</v>
      </c>
      <c r="N3724" s="188">
        <v>0</v>
      </c>
      <c r="O3724" s="189">
        <v>0</v>
      </c>
      <c r="P3724" s="186">
        <v>0</v>
      </c>
      <c r="Q3724" s="189">
        <v>0</v>
      </c>
      <c r="R3724" s="189">
        <v>0</v>
      </c>
      <c r="S3724" s="189">
        <v>92.231999999999999</v>
      </c>
      <c r="T3724" s="188">
        <v>92.231999999999999</v>
      </c>
      <c r="U3724" s="187">
        <v>0</v>
      </c>
      <c r="V3724" s="189">
        <v>0</v>
      </c>
      <c r="W3724" s="189">
        <v>0</v>
      </c>
      <c r="X3724" s="188">
        <v>92.231999999999999</v>
      </c>
      <c r="Y3724" s="188">
        <v>0</v>
      </c>
      <c r="Z3724" s="186">
        <v>0</v>
      </c>
      <c r="AA3724" s="186">
        <v>0</v>
      </c>
      <c r="AB3724" s="186">
        <v>0</v>
      </c>
      <c r="AC3724" s="186">
        <v>0</v>
      </c>
      <c r="AD3724" s="188">
        <v>0</v>
      </c>
      <c r="AE3724" s="189">
        <v>0</v>
      </c>
      <c r="AF3724" s="189">
        <v>0</v>
      </c>
      <c r="AG3724" s="189">
        <v>0</v>
      </c>
      <c r="AH3724" s="191">
        <v>0</v>
      </c>
      <c r="AI3724" s="476">
        <v>0</v>
      </c>
      <c r="AJ3724" s="192">
        <v>7501943493940</v>
      </c>
      <c r="AK3724" s="192">
        <v>78037</v>
      </c>
      <c r="AL3724" s="90" t="s">
        <v>279</v>
      </c>
      <c r="AM3724" s="75">
        <v>71107</v>
      </c>
      <c r="AO3724" s="188">
        <v>0</v>
      </c>
      <c r="AP3724" s="188">
        <v>0</v>
      </c>
      <c r="AQ3724" s="187">
        <v>0</v>
      </c>
      <c r="AR3724" s="188">
        <v>0</v>
      </c>
      <c r="AS3724" s="187">
        <v>0</v>
      </c>
      <c r="AT3724" s="188">
        <v>0</v>
      </c>
      <c r="AU3724" s="187">
        <v>0</v>
      </c>
      <c r="AV3724" s="188">
        <v>0</v>
      </c>
      <c r="AW3724" s="187">
        <v>0</v>
      </c>
      <c r="AX3724" s="188">
        <v>0</v>
      </c>
      <c r="AY3724" s="187">
        <v>0</v>
      </c>
      <c r="AZ3724" s="188">
        <v>0</v>
      </c>
      <c r="BA3724" s="187">
        <v>0</v>
      </c>
      <c r="BB3724" s="188">
        <v>0</v>
      </c>
      <c r="BC3724" s="187">
        <v>0</v>
      </c>
      <c r="BD3724" s="75"/>
      <c r="BE3724" s="75"/>
      <c r="BH3724" s="74"/>
      <c r="BI3724" s="194"/>
      <c r="BJ3724" s="74"/>
    </row>
    <row r="3725" spans="1:62" ht="11.25" customHeight="1" x14ac:dyDescent="0.3">
      <c r="A3725" s="184" t="s">
        <v>4084</v>
      </c>
      <c r="B3725" s="185">
        <v>0</v>
      </c>
      <c r="C3725" s="870">
        <v>71029</v>
      </c>
      <c r="D3725" s="284">
        <v>25.92</v>
      </c>
      <c r="E3725" s="91">
        <v>-360</v>
      </c>
      <c r="F3725" s="186">
        <v>0</v>
      </c>
      <c r="G3725" s="186">
        <v>0</v>
      </c>
      <c r="H3725" s="186">
        <v>0</v>
      </c>
      <c r="I3725" s="187">
        <v>0</v>
      </c>
      <c r="J3725" s="186">
        <v>0</v>
      </c>
      <c r="K3725" s="186">
        <v>-2.16</v>
      </c>
      <c r="L3725" s="186">
        <v>0</v>
      </c>
      <c r="M3725" s="186">
        <v>0</v>
      </c>
      <c r="N3725" s="188">
        <v>0</v>
      </c>
      <c r="O3725" s="189">
        <v>7.68</v>
      </c>
      <c r="P3725" s="186">
        <v>7.68</v>
      </c>
      <c r="Q3725" s="189">
        <v>0</v>
      </c>
      <c r="R3725" s="189">
        <v>0</v>
      </c>
      <c r="S3725" s="189">
        <v>25.92</v>
      </c>
      <c r="T3725" s="188">
        <v>24.96</v>
      </c>
      <c r="U3725" s="187">
        <v>-346.66666666666669</v>
      </c>
      <c r="V3725" s="189">
        <v>0</v>
      </c>
      <c r="W3725" s="189">
        <v>0</v>
      </c>
      <c r="X3725" s="188">
        <v>24.96</v>
      </c>
      <c r="Y3725" s="188">
        <v>0</v>
      </c>
      <c r="Z3725" s="186">
        <v>0</v>
      </c>
      <c r="AA3725" s="186">
        <v>0</v>
      </c>
      <c r="AB3725" s="186">
        <v>0</v>
      </c>
      <c r="AC3725" s="186">
        <v>0</v>
      </c>
      <c r="AD3725" s="188">
        <v>0</v>
      </c>
      <c r="AE3725" s="189">
        <v>0</v>
      </c>
      <c r="AF3725" s="189">
        <v>0</v>
      </c>
      <c r="AG3725" s="189">
        <v>0</v>
      </c>
      <c r="AH3725" s="191">
        <v>0</v>
      </c>
      <c r="AI3725" s="476">
        <v>0</v>
      </c>
      <c r="AJ3725" s="192">
        <v>7501943493940</v>
      </c>
      <c r="AK3725" s="192">
        <v>78037</v>
      </c>
      <c r="AL3725" s="90" t="s">
        <v>279</v>
      </c>
      <c r="AM3725" s="75">
        <v>71029</v>
      </c>
      <c r="AO3725" s="188">
        <v>0</v>
      </c>
      <c r="AP3725" s="188">
        <v>0</v>
      </c>
      <c r="AQ3725" s="187">
        <v>0</v>
      </c>
      <c r="AR3725" s="188">
        <v>0</v>
      </c>
      <c r="AS3725" s="187">
        <v>0</v>
      </c>
      <c r="AT3725" s="188">
        <v>0</v>
      </c>
      <c r="AU3725" s="187">
        <v>0</v>
      </c>
      <c r="AV3725" s="188">
        <v>-4.8</v>
      </c>
      <c r="AW3725" s="187">
        <v>-7.5380435636100946</v>
      </c>
      <c r="AX3725" s="188">
        <v>-13.44</v>
      </c>
      <c r="AY3725" s="187">
        <v>-1.6454476560328797</v>
      </c>
      <c r="AZ3725" s="188">
        <v>1027.2</v>
      </c>
      <c r="BA3725" s="187">
        <v>125.61019751323114</v>
      </c>
      <c r="BB3725" s="188">
        <v>888</v>
      </c>
      <c r="BC3725" s="187">
        <v>110.72319201995013</v>
      </c>
      <c r="BD3725" s="75"/>
      <c r="BE3725" s="75"/>
      <c r="BH3725" s="74"/>
      <c r="BI3725" s="194"/>
      <c r="BJ3725" s="74"/>
    </row>
    <row r="3726" spans="1:62" ht="11.25" customHeight="1" x14ac:dyDescent="0.3">
      <c r="A3726" s="184" t="s">
        <v>4087</v>
      </c>
      <c r="B3726" s="185">
        <v>0</v>
      </c>
      <c r="C3726" s="870">
        <v>71185</v>
      </c>
      <c r="D3726" s="284">
        <v>5568.96</v>
      </c>
      <c r="E3726" s="91">
        <v>148.35460797677027</v>
      </c>
      <c r="F3726" s="186">
        <v>0</v>
      </c>
      <c r="G3726" s="186">
        <v>0</v>
      </c>
      <c r="H3726" s="186">
        <v>0</v>
      </c>
      <c r="I3726" s="187">
        <v>0</v>
      </c>
      <c r="J3726" s="186">
        <v>908.08</v>
      </c>
      <c r="K3726" s="186">
        <v>1126.1450000000002</v>
      </c>
      <c r="L3726" s="186">
        <v>192.95999999999998</v>
      </c>
      <c r="M3726" s="186">
        <v>17.134560824760573</v>
      </c>
      <c r="N3726" s="188">
        <v>13.44</v>
      </c>
      <c r="O3726" s="189">
        <v>0</v>
      </c>
      <c r="P3726" s="186">
        <v>72.960000000000008</v>
      </c>
      <c r="Q3726" s="189">
        <v>29.283763545062101</v>
      </c>
      <c r="R3726" s="189">
        <v>177.60549731301205</v>
      </c>
      <c r="S3726" s="189">
        <v>5376</v>
      </c>
      <c r="T3726" s="188">
        <v>5353.92</v>
      </c>
      <c r="U3726" s="187">
        <v>142.62603838759659</v>
      </c>
      <c r="V3726" s="189">
        <v>460.8</v>
      </c>
      <c r="W3726" s="189">
        <v>59.52</v>
      </c>
      <c r="X3726" s="188">
        <v>4833.5999999999995</v>
      </c>
      <c r="Y3726" s="188">
        <v>2374.08</v>
      </c>
      <c r="Z3726" s="186">
        <v>163.19999999999999</v>
      </c>
      <c r="AA3726" s="186">
        <v>13.44</v>
      </c>
      <c r="AB3726" s="186">
        <v>0</v>
      </c>
      <c r="AC3726" s="186">
        <v>0</v>
      </c>
      <c r="AD3726" s="188">
        <v>84.479999999999961</v>
      </c>
      <c r="AE3726" s="189">
        <v>0</v>
      </c>
      <c r="AF3726" s="189">
        <v>0</v>
      </c>
      <c r="AG3726" s="189">
        <v>0</v>
      </c>
      <c r="AH3726" s="191">
        <v>0</v>
      </c>
      <c r="AI3726" s="476">
        <v>646</v>
      </c>
      <c r="AJ3726" s="192">
        <v>7501943493940</v>
      </c>
      <c r="AK3726" s="192">
        <v>78037</v>
      </c>
      <c r="AL3726" s="90" t="s">
        <v>279</v>
      </c>
      <c r="AM3726" s="75">
        <v>71185</v>
      </c>
      <c r="AO3726" s="188">
        <v>1130.8800000000001</v>
      </c>
      <c r="AP3726" s="188">
        <v>1272</v>
      </c>
      <c r="AQ3726" s="187">
        <v>174.48559670781893</v>
      </c>
      <c r="AR3726" s="188">
        <v>984</v>
      </c>
      <c r="AS3726" s="187">
        <v>132.43606998654104</v>
      </c>
      <c r="AT3726" s="188">
        <v>1136.6400000000001</v>
      </c>
      <c r="AU3726" s="187">
        <v>181.28229665071771</v>
      </c>
      <c r="AV3726" s="188">
        <v>602.88000000000011</v>
      </c>
      <c r="AW3726" s="187">
        <v>97.028377195241291</v>
      </c>
      <c r="AX3726" s="188">
        <v>675.84</v>
      </c>
      <c r="AY3726" s="187">
        <v>0</v>
      </c>
      <c r="AZ3726" s="188">
        <v>0</v>
      </c>
      <c r="BA3726" s="187">
        <v>0</v>
      </c>
      <c r="BB3726" s="188">
        <v>0</v>
      </c>
      <c r="BC3726" s="187">
        <v>0</v>
      </c>
      <c r="BD3726" s="75"/>
      <c r="BE3726" s="75"/>
      <c r="BH3726" s="74"/>
      <c r="BI3726" s="194"/>
      <c r="BJ3726" s="74"/>
    </row>
    <row r="3727" spans="1:62" ht="11.25" customHeight="1" x14ac:dyDescent="0.3">
      <c r="A3727" s="184" t="s">
        <v>4085</v>
      </c>
      <c r="B3727" s="185">
        <v>0</v>
      </c>
      <c r="C3727" s="870">
        <v>71030</v>
      </c>
      <c r="D3727" s="284">
        <v>959.61599999999999</v>
      </c>
      <c r="E3727" s="91">
        <v>67.865576512885994</v>
      </c>
      <c r="F3727" s="186">
        <v>0</v>
      </c>
      <c r="G3727" s="186">
        <v>0</v>
      </c>
      <c r="H3727" s="186">
        <v>0</v>
      </c>
      <c r="I3727" s="187">
        <v>0</v>
      </c>
      <c r="J3727" s="186">
        <v>401.14</v>
      </c>
      <c r="K3727" s="186">
        <v>424.19856249999998</v>
      </c>
      <c r="L3727" s="186">
        <v>37.799999999999997</v>
      </c>
      <c r="M3727" s="186">
        <v>8.9109212858306179</v>
      </c>
      <c r="N3727" s="188">
        <v>0</v>
      </c>
      <c r="O3727" s="189">
        <v>4.032</v>
      </c>
      <c r="P3727" s="186">
        <v>31.247999999999998</v>
      </c>
      <c r="Q3727" s="189">
        <v>17.212943112130429</v>
      </c>
      <c r="R3727" s="189">
        <v>68.939721792890268</v>
      </c>
      <c r="S3727" s="189">
        <v>921.81600000000003</v>
      </c>
      <c r="T3727" s="188">
        <v>901.15199999999993</v>
      </c>
      <c r="U3727" s="187">
        <v>63.730909036260584</v>
      </c>
      <c r="V3727" s="189">
        <v>0</v>
      </c>
      <c r="W3727" s="189">
        <v>27.215999999999998</v>
      </c>
      <c r="X3727" s="188">
        <v>873.93599999999992</v>
      </c>
      <c r="Y3727" s="188">
        <v>0</v>
      </c>
      <c r="Z3727" s="186">
        <v>10.08</v>
      </c>
      <c r="AA3727" s="186">
        <v>0</v>
      </c>
      <c r="AB3727" s="186">
        <v>0</v>
      </c>
      <c r="AC3727" s="186">
        <v>0</v>
      </c>
      <c r="AD3727" s="188">
        <v>40.320000000000007</v>
      </c>
      <c r="AE3727" s="189">
        <v>0</v>
      </c>
      <c r="AF3727" s="189">
        <v>0</v>
      </c>
      <c r="AG3727" s="189">
        <v>0</v>
      </c>
      <c r="AH3727" s="191">
        <v>0</v>
      </c>
      <c r="AI3727" s="476">
        <v>0</v>
      </c>
      <c r="AJ3727" s="192">
        <v>7501943493940</v>
      </c>
      <c r="AK3727" s="192">
        <v>78037</v>
      </c>
      <c r="AL3727" s="90" t="s">
        <v>279</v>
      </c>
      <c r="AM3727" s="75">
        <v>71030</v>
      </c>
      <c r="AO3727" s="188">
        <v>443.01933333333335</v>
      </c>
      <c r="AP3727" s="188">
        <v>536.26</v>
      </c>
      <c r="AQ3727" s="187">
        <v>138.56847545219637</v>
      </c>
      <c r="AR3727" s="188">
        <v>372.96800000000002</v>
      </c>
      <c r="AS3727" s="187">
        <v>107.7942196531792</v>
      </c>
      <c r="AT3727" s="188">
        <v>419.82999999999993</v>
      </c>
      <c r="AU3727" s="187">
        <v>102.03471557242779</v>
      </c>
      <c r="AV3727" s="188">
        <v>244.94</v>
      </c>
      <c r="AW3727" s="187">
        <v>61.856815639213195</v>
      </c>
      <c r="AX3727" s="188">
        <v>214.22799999999998</v>
      </c>
      <c r="AY3727" s="187">
        <v>54.482660400199379</v>
      </c>
      <c r="AZ3727" s="188">
        <v>609.33999999999992</v>
      </c>
      <c r="BA3727" s="187">
        <v>154.56263396197696</v>
      </c>
      <c r="BB3727" s="188">
        <v>399.16800000000006</v>
      </c>
      <c r="BC3727" s="187">
        <v>119.15462686567166</v>
      </c>
      <c r="BD3727" s="75"/>
      <c r="BE3727" s="75"/>
      <c r="BH3727" s="74"/>
      <c r="BI3727" s="194"/>
      <c r="BJ3727" s="74"/>
    </row>
    <row r="3728" spans="1:62" ht="11.25" customHeight="1" x14ac:dyDescent="0.3">
      <c r="A3728" s="184" t="s">
        <v>4086</v>
      </c>
      <c r="B3728" s="185">
        <v>0</v>
      </c>
      <c r="C3728" s="870">
        <v>78586</v>
      </c>
      <c r="D3728" s="284">
        <v>1E-4</v>
      </c>
      <c r="E3728" s="91">
        <v>0</v>
      </c>
      <c r="F3728" s="186">
        <v>0</v>
      </c>
      <c r="G3728" s="186">
        <v>0</v>
      </c>
      <c r="H3728" s="186">
        <v>0</v>
      </c>
      <c r="I3728" s="187">
        <v>0</v>
      </c>
      <c r="J3728" s="186">
        <v>0</v>
      </c>
      <c r="K3728" s="186">
        <v>0</v>
      </c>
      <c r="L3728" s="186">
        <v>0</v>
      </c>
      <c r="M3728" s="186">
        <v>0</v>
      </c>
      <c r="N3728" s="188">
        <v>0</v>
      </c>
      <c r="O3728" s="189">
        <v>0</v>
      </c>
      <c r="P3728" s="186">
        <v>0</v>
      </c>
      <c r="Q3728" s="189">
        <v>0</v>
      </c>
      <c r="R3728" s="189">
        <v>0</v>
      </c>
      <c r="S3728" s="189">
        <v>1E-4</v>
      </c>
      <c r="T3728" s="188">
        <v>0</v>
      </c>
      <c r="U3728" s="187">
        <v>0</v>
      </c>
      <c r="V3728" s="189">
        <v>0</v>
      </c>
      <c r="W3728" s="189">
        <v>0</v>
      </c>
      <c r="X3728" s="188">
        <v>0</v>
      </c>
      <c r="Y3728" s="188">
        <v>0</v>
      </c>
      <c r="Z3728" s="186">
        <v>0</v>
      </c>
      <c r="AA3728" s="186">
        <v>0</v>
      </c>
      <c r="AB3728" s="186">
        <v>0</v>
      </c>
      <c r="AC3728" s="186">
        <v>0</v>
      </c>
      <c r="AD3728" s="188">
        <v>0</v>
      </c>
      <c r="AE3728" s="189">
        <v>0</v>
      </c>
      <c r="AF3728" s="189">
        <v>0</v>
      </c>
      <c r="AG3728" s="189">
        <v>0</v>
      </c>
      <c r="AH3728" s="191">
        <v>0</v>
      </c>
      <c r="AI3728" s="476">
        <v>0</v>
      </c>
      <c r="AJ3728" s="192">
        <v>7501943493940</v>
      </c>
      <c r="AK3728" s="192">
        <v>78037</v>
      </c>
      <c r="AL3728" s="90" t="s">
        <v>279</v>
      </c>
      <c r="AM3728" s="75">
        <v>78586</v>
      </c>
      <c r="AO3728" s="188">
        <v>0</v>
      </c>
      <c r="AP3728" s="188">
        <v>0</v>
      </c>
      <c r="AQ3728" s="187">
        <v>0</v>
      </c>
      <c r="AR3728" s="188">
        <v>0</v>
      </c>
      <c r="AS3728" s="187">
        <v>0</v>
      </c>
      <c r="AT3728" s="188">
        <v>0</v>
      </c>
      <c r="AU3728" s="187">
        <v>0</v>
      </c>
      <c r="AV3728" s="188">
        <v>0</v>
      </c>
      <c r="AW3728" s="187">
        <v>0</v>
      </c>
      <c r="AX3728" s="188">
        <v>0</v>
      </c>
      <c r="AY3728" s="187">
        <v>0</v>
      </c>
      <c r="AZ3728" s="188">
        <v>0</v>
      </c>
      <c r="BA3728" s="187">
        <v>0</v>
      </c>
      <c r="BB3728" s="188">
        <v>0</v>
      </c>
      <c r="BC3728" s="187">
        <v>0</v>
      </c>
      <c r="BD3728" s="75"/>
      <c r="BE3728" s="75"/>
      <c r="BH3728" s="74"/>
      <c r="BI3728" s="194"/>
      <c r="BJ3728" s="74"/>
    </row>
    <row r="3729" spans="1:62" ht="11.25" customHeight="1" x14ac:dyDescent="0.3">
      <c r="A3729" s="184" t="s">
        <v>4087</v>
      </c>
      <c r="B3729" s="185">
        <v>0</v>
      </c>
      <c r="C3729" s="870">
        <v>71074</v>
      </c>
      <c r="D3729" s="284">
        <v>1E-4</v>
      </c>
      <c r="E3729" s="91">
        <v>0</v>
      </c>
      <c r="F3729" s="186">
        <v>0</v>
      </c>
      <c r="G3729" s="186">
        <v>0</v>
      </c>
      <c r="H3729" s="186">
        <v>0</v>
      </c>
      <c r="I3729" s="187">
        <v>0</v>
      </c>
      <c r="J3729" s="186">
        <v>0</v>
      </c>
      <c r="K3729" s="186">
        <v>0</v>
      </c>
      <c r="L3729" s="186">
        <v>0</v>
      </c>
      <c r="M3729" s="186">
        <v>0</v>
      </c>
      <c r="N3729" s="188">
        <v>0</v>
      </c>
      <c r="O3729" s="189">
        <v>0</v>
      </c>
      <c r="P3729" s="186">
        <v>0</v>
      </c>
      <c r="Q3729" s="189">
        <v>0</v>
      </c>
      <c r="R3729" s="189">
        <v>0</v>
      </c>
      <c r="S3729" s="189">
        <v>1E-4</v>
      </c>
      <c r="T3729" s="188">
        <v>0</v>
      </c>
      <c r="U3729" s="187">
        <v>0</v>
      </c>
      <c r="V3729" s="189">
        <v>0</v>
      </c>
      <c r="W3729" s="189">
        <v>0</v>
      </c>
      <c r="X3729" s="188">
        <v>0</v>
      </c>
      <c r="Y3729" s="188">
        <v>0</v>
      </c>
      <c r="Z3729" s="186">
        <v>0</v>
      </c>
      <c r="AA3729" s="186">
        <v>0</v>
      </c>
      <c r="AB3729" s="186">
        <v>0</v>
      </c>
      <c r="AC3729" s="186">
        <v>0</v>
      </c>
      <c r="AD3729" s="188">
        <v>0</v>
      </c>
      <c r="AE3729" s="189">
        <v>0</v>
      </c>
      <c r="AF3729" s="189">
        <v>0</v>
      </c>
      <c r="AG3729" s="189">
        <v>0</v>
      </c>
      <c r="AH3729" s="191">
        <v>0</v>
      </c>
      <c r="AI3729" s="476">
        <v>0</v>
      </c>
      <c r="AJ3729" s="192">
        <v>7501943493940</v>
      </c>
      <c r="AK3729" s="192">
        <v>78037</v>
      </c>
      <c r="AL3729" s="90" t="s">
        <v>279</v>
      </c>
      <c r="AM3729" s="75">
        <v>71074</v>
      </c>
      <c r="AO3729" s="188">
        <v>0</v>
      </c>
      <c r="AP3729" s="188">
        <v>0</v>
      </c>
      <c r="AQ3729" s="187">
        <v>0</v>
      </c>
      <c r="AR3729" s="188">
        <v>0</v>
      </c>
      <c r="AS3729" s="187">
        <v>0</v>
      </c>
      <c r="AT3729" s="188">
        <v>0</v>
      </c>
      <c r="AU3729" s="187">
        <v>0</v>
      </c>
      <c r="AV3729" s="188">
        <v>0</v>
      </c>
      <c r="AW3729" s="187">
        <v>0</v>
      </c>
      <c r="AX3729" s="188">
        <v>0</v>
      </c>
      <c r="AY3729" s="187">
        <v>0</v>
      </c>
      <c r="AZ3729" s="188">
        <v>0</v>
      </c>
      <c r="BA3729" s="187">
        <v>0</v>
      </c>
      <c r="BB3729" s="188">
        <v>0</v>
      </c>
      <c r="BC3729" s="187">
        <v>0</v>
      </c>
      <c r="BD3729" s="75"/>
      <c r="BE3729" s="75"/>
      <c r="BH3729" s="74"/>
      <c r="BI3729" s="194"/>
      <c r="BJ3729" s="74"/>
    </row>
    <row r="3730" spans="1:62" ht="11.25" customHeight="1" x14ac:dyDescent="0.3">
      <c r="A3730" s="184" t="s">
        <v>4088</v>
      </c>
      <c r="B3730" s="185">
        <v>0</v>
      </c>
      <c r="C3730" s="870">
        <v>71075</v>
      </c>
      <c r="D3730" s="284">
        <v>1E-4</v>
      </c>
      <c r="E3730" s="91">
        <v>0</v>
      </c>
      <c r="F3730" s="186">
        <v>0</v>
      </c>
      <c r="G3730" s="186">
        <v>0</v>
      </c>
      <c r="H3730" s="186">
        <v>0</v>
      </c>
      <c r="I3730" s="187">
        <v>0</v>
      </c>
      <c r="J3730" s="186">
        <v>0</v>
      </c>
      <c r="K3730" s="186">
        <v>0</v>
      </c>
      <c r="L3730" s="186">
        <v>0</v>
      </c>
      <c r="M3730" s="186">
        <v>0</v>
      </c>
      <c r="N3730" s="188">
        <v>0</v>
      </c>
      <c r="O3730" s="189">
        <v>0</v>
      </c>
      <c r="P3730" s="186">
        <v>0</v>
      </c>
      <c r="Q3730" s="189">
        <v>0</v>
      </c>
      <c r="R3730" s="189">
        <v>0</v>
      </c>
      <c r="S3730" s="189">
        <v>1E-4</v>
      </c>
      <c r="T3730" s="188">
        <v>0</v>
      </c>
      <c r="U3730" s="187">
        <v>0</v>
      </c>
      <c r="V3730" s="189">
        <v>0</v>
      </c>
      <c r="W3730" s="189">
        <v>0</v>
      </c>
      <c r="X3730" s="188">
        <v>0</v>
      </c>
      <c r="Y3730" s="188">
        <v>0</v>
      </c>
      <c r="Z3730" s="186">
        <v>0</v>
      </c>
      <c r="AA3730" s="186">
        <v>0</v>
      </c>
      <c r="AB3730" s="186">
        <v>0</v>
      </c>
      <c r="AC3730" s="186">
        <v>0</v>
      </c>
      <c r="AD3730" s="188">
        <v>0</v>
      </c>
      <c r="AE3730" s="189">
        <v>0</v>
      </c>
      <c r="AF3730" s="189">
        <v>0</v>
      </c>
      <c r="AG3730" s="189">
        <v>0</v>
      </c>
      <c r="AH3730" s="191">
        <v>0</v>
      </c>
      <c r="AI3730" s="476">
        <v>0</v>
      </c>
      <c r="AJ3730" s="192">
        <v>7501943493940</v>
      </c>
      <c r="AK3730" s="192">
        <v>78037</v>
      </c>
      <c r="AL3730" s="90" t="s">
        <v>279</v>
      </c>
      <c r="AM3730" s="75">
        <v>71075</v>
      </c>
      <c r="AO3730" s="188">
        <v>0</v>
      </c>
      <c r="AP3730" s="188">
        <v>0</v>
      </c>
      <c r="AQ3730" s="187">
        <v>0</v>
      </c>
      <c r="AR3730" s="188">
        <v>0</v>
      </c>
      <c r="AS3730" s="187">
        <v>0</v>
      </c>
      <c r="AT3730" s="188">
        <v>0</v>
      </c>
      <c r="AU3730" s="187">
        <v>0</v>
      </c>
      <c r="AV3730" s="188">
        <v>0</v>
      </c>
      <c r="AW3730" s="187">
        <v>0</v>
      </c>
      <c r="AX3730" s="188">
        <v>0</v>
      </c>
      <c r="AY3730" s="187">
        <v>0</v>
      </c>
      <c r="AZ3730" s="188">
        <v>0</v>
      </c>
      <c r="BA3730" s="187">
        <v>0</v>
      </c>
      <c r="BB3730" s="188">
        <v>0</v>
      </c>
      <c r="BC3730" s="187">
        <v>0</v>
      </c>
      <c r="BD3730" s="75"/>
      <c r="BE3730" s="75"/>
      <c r="BH3730" s="74"/>
      <c r="BI3730" s="194"/>
      <c r="BJ3730" s="74"/>
    </row>
    <row r="3731" spans="1:62" ht="11.25" customHeight="1" x14ac:dyDescent="0.3">
      <c r="A3731" s="184" t="s">
        <v>4089</v>
      </c>
      <c r="B3731" s="185">
        <v>0</v>
      </c>
      <c r="C3731" s="870">
        <v>71031</v>
      </c>
      <c r="D3731" s="284">
        <v>2736</v>
      </c>
      <c r="E3731" s="91">
        <v>218.29279238847499</v>
      </c>
      <c r="F3731" s="186">
        <v>0</v>
      </c>
      <c r="G3731" s="186">
        <v>0</v>
      </c>
      <c r="H3731" s="186">
        <v>0</v>
      </c>
      <c r="I3731" s="187">
        <v>0</v>
      </c>
      <c r="J3731" s="186">
        <v>565</v>
      </c>
      <c r="K3731" s="186">
        <v>376.00875000000002</v>
      </c>
      <c r="L3731" s="186">
        <v>65.52000000000001</v>
      </c>
      <c r="M3731" s="186">
        <v>17.425126409957219</v>
      </c>
      <c r="N3731" s="188">
        <v>14.4</v>
      </c>
      <c r="O3731" s="189">
        <v>2.16</v>
      </c>
      <c r="P3731" s="186">
        <v>32.400000000000006</v>
      </c>
      <c r="Q3731" s="189">
        <v>17.330973451327438</v>
      </c>
      <c r="R3731" s="189">
        <v>141.79539823008849</v>
      </c>
      <c r="S3731" s="189">
        <v>2670.48</v>
      </c>
      <c r="T3731" s="188">
        <v>2670.48</v>
      </c>
      <c r="U3731" s="187">
        <v>213.06525446548781</v>
      </c>
      <c r="V3731" s="189">
        <v>0</v>
      </c>
      <c r="W3731" s="189">
        <v>15.84</v>
      </c>
      <c r="X3731" s="188">
        <v>2654.64</v>
      </c>
      <c r="Y3731" s="188">
        <v>0</v>
      </c>
      <c r="Z3731" s="186">
        <v>93.6</v>
      </c>
      <c r="AA3731" s="186">
        <v>14.4</v>
      </c>
      <c r="AB3731" s="186">
        <v>0</v>
      </c>
      <c r="AC3731" s="186">
        <v>0</v>
      </c>
      <c r="AD3731" s="188">
        <v>78.47999999999999</v>
      </c>
      <c r="AE3731" s="189">
        <v>0</v>
      </c>
      <c r="AF3731" s="189">
        <v>0</v>
      </c>
      <c r="AG3731" s="189">
        <v>0</v>
      </c>
      <c r="AH3731" s="191">
        <v>0</v>
      </c>
      <c r="AI3731" s="476">
        <v>335</v>
      </c>
      <c r="AJ3731" s="192">
        <v>7501943493940</v>
      </c>
      <c r="AK3731" s="192">
        <v>78037</v>
      </c>
      <c r="AL3731" s="90" t="s">
        <v>279</v>
      </c>
      <c r="AM3731" s="75">
        <v>71031</v>
      </c>
      <c r="AO3731" s="188">
        <v>447.84</v>
      </c>
      <c r="AP3731" s="188">
        <v>370.80000000000007</v>
      </c>
      <c r="AQ3731" s="187">
        <v>65.628318584070811</v>
      </c>
      <c r="AR3731" s="188">
        <v>432</v>
      </c>
      <c r="AS3731" s="187">
        <v>72.849915682967961</v>
      </c>
      <c r="AT3731" s="188">
        <v>540.72</v>
      </c>
      <c r="AU3731" s="187">
        <v>90.112941152943023</v>
      </c>
      <c r="AV3731" s="188">
        <v>336.96000000000004</v>
      </c>
      <c r="AW3731" s="187">
        <v>55.714746319000653</v>
      </c>
      <c r="AX3731" s="188">
        <v>198.71999999999997</v>
      </c>
      <c r="AY3731" s="187">
        <v>25.331720356775456</v>
      </c>
      <c r="AZ3731" s="188">
        <v>459.36000000000007</v>
      </c>
      <c r="BA3731" s="187">
        <v>92.217816813048941</v>
      </c>
      <c r="BB3731" s="188">
        <v>629.28</v>
      </c>
      <c r="BC3731" s="187">
        <v>125.60479041916166</v>
      </c>
      <c r="BD3731" s="75"/>
      <c r="BE3731" s="75"/>
      <c r="BH3731" s="74"/>
      <c r="BI3731" s="194"/>
      <c r="BJ3731" s="74"/>
    </row>
    <row r="3732" spans="1:62" ht="11.25" customHeight="1" x14ac:dyDescent="0.3">
      <c r="A3732" s="184" t="s">
        <v>4090</v>
      </c>
      <c r="B3732" s="185">
        <v>0</v>
      </c>
      <c r="C3732" s="870">
        <v>71077</v>
      </c>
      <c r="D3732" s="284">
        <v>1511.5159999999998</v>
      </c>
      <c r="E3732" s="91">
        <v>1616.2075260493532</v>
      </c>
      <c r="F3732" s="186">
        <v>0</v>
      </c>
      <c r="G3732" s="186">
        <v>0</v>
      </c>
      <c r="H3732" s="186">
        <v>0</v>
      </c>
      <c r="I3732" s="187">
        <v>0</v>
      </c>
      <c r="J3732" s="186">
        <v>38</v>
      </c>
      <c r="K3732" s="186">
        <v>28.056718749999995</v>
      </c>
      <c r="L3732" s="186">
        <v>12.795</v>
      </c>
      <c r="M3732" s="186">
        <v>45.604049832092365</v>
      </c>
      <c r="N3732" s="188">
        <v>0</v>
      </c>
      <c r="O3732" s="189">
        <v>0</v>
      </c>
      <c r="P3732" s="186">
        <v>4.2649999999999997</v>
      </c>
      <c r="Q3732" s="189">
        <v>44.89473684210526</v>
      </c>
      <c r="R3732" s="189">
        <v>1183.2007894736839</v>
      </c>
      <c r="S3732" s="189">
        <v>1498.7209999999998</v>
      </c>
      <c r="T3732" s="188">
        <v>1498.721</v>
      </c>
      <c r="U3732" s="187">
        <v>1602.5263110997257</v>
      </c>
      <c r="V3732" s="189">
        <v>0</v>
      </c>
      <c r="W3732" s="189">
        <v>4.2649999999999997</v>
      </c>
      <c r="X3732" s="188">
        <v>1494.4559999999999</v>
      </c>
      <c r="Y3732" s="188">
        <v>748.93399999999997</v>
      </c>
      <c r="Z3732" s="186">
        <v>170.6</v>
      </c>
      <c r="AA3732" s="186">
        <v>0</v>
      </c>
      <c r="AB3732" s="186">
        <v>0</v>
      </c>
      <c r="AC3732" s="186">
        <v>0</v>
      </c>
      <c r="AD3732" s="188">
        <v>0</v>
      </c>
      <c r="AE3732" s="189">
        <v>0</v>
      </c>
      <c r="AF3732" s="189">
        <v>0</v>
      </c>
      <c r="AG3732" s="189">
        <v>0</v>
      </c>
      <c r="AH3732" s="191">
        <v>0</v>
      </c>
      <c r="AI3732" s="476">
        <v>135</v>
      </c>
      <c r="AJ3732" s="192">
        <v>7501943493940</v>
      </c>
      <c r="AK3732" s="192">
        <v>78037</v>
      </c>
      <c r="AL3732" s="90" t="s">
        <v>279</v>
      </c>
      <c r="AM3732" s="75">
        <v>71077</v>
      </c>
      <c r="AO3732" s="188">
        <v>17.629000000000001</v>
      </c>
      <c r="AP3732" s="188">
        <v>34.120000000000005</v>
      </c>
      <c r="AQ3732" s="187">
        <v>77.545454545454547</v>
      </c>
      <c r="AR3732" s="188">
        <v>1E-3</v>
      </c>
      <c r="AS3732" s="187">
        <v>5.5555555555555558E-3</v>
      </c>
      <c r="AT3732" s="188">
        <v>18.765999999999998</v>
      </c>
      <c r="AU3732" s="187">
        <v>134.04285714285714</v>
      </c>
      <c r="AV3732" s="188">
        <v>97.24199999999999</v>
      </c>
      <c r="AW3732" s="187">
        <v>694.58571428571418</v>
      </c>
      <c r="AX3732" s="188">
        <v>-4.26</v>
      </c>
      <c r="AY3732" s="187">
        <v>-12.705419189358464</v>
      </c>
      <c r="AZ3732" s="188">
        <v>4.2649999999999997</v>
      </c>
      <c r="BA3732" s="187">
        <v>16.111971591553022</v>
      </c>
      <c r="BB3732" s="188">
        <v>25.59</v>
      </c>
      <c r="BC3732" s="187">
        <v>319.875</v>
      </c>
      <c r="BD3732" s="75"/>
      <c r="BE3732" s="75"/>
      <c r="BH3732" s="74"/>
      <c r="BI3732" s="194"/>
      <c r="BJ3732" s="74"/>
    </row>
    <row r="3733" spans="1:62" ht="11.25" customHeight="1" x14ac:dyDescent="0.3">
      <c r="A3733" s="184" t="s">
        <v>4091</v>
      </c>
      <c r="B3733" s="185">
        <v>0</v>
      </c>
      <c r="C3733" s="870">
        <v>71110</v>
      </c>
      <c r="D3733" s="284">
        <v>4294.3999999999996</v>
      </c>
      <c r="E3733" s="91">
        <v>429.44</v>
      </c>
      <c r="F3733" s="186">
        <v>0</v>
      </c>
      <c r="G3733" s="186">
        <v>0</v>
      </c>
      <c r="H3733" s="186">
        <v>0</v>
      </c>
      <c r="I3733" s="187">
        <v>0</v>
      </c>
      <c r="J3733" s="186">
        <v>300</v>
      </c>
      <c r="K3733" s="186">
        <v>0</v>
      </c>
      <c r="L3733" s="186">
        <v>0</v>
      </c>
      <c r="M3733" s="186">
        <v>0</v>
      </c>
      <c r="N3733" s="188">
        <v>0</v>
      </c>
      <c r="O3733" s="189">
        <v>0</v>
      </c>
      <c r="P3733" s="186">
        <v>0</v>
      </c>
      <c r="Q3733" s="189">
        <v>0</v>
      </c>
      <c r="R3733" s="189">
        <v>429.44</v>
      </c>
      <c r="S3733" s="189">
        <v>4294.3999999999996</v>
      </c>
      <c r="T3733" s="188">
        <v>4294.3999999999996</v>
      </c>
      <c r="U3733" s="187">
        <v>429.44</v>
      </c>
      <c r="V3733" s="189">
        <v>0</v>
      </c>
      <c r="W3733" s="189">
        <v>0</v>
      </c>
      <c r="X3733" s="188">
        <v>4294.3999999999996</v>
      </c>
      <c r="Y3733" s="188">
        <v>0</v>
      </c>
      <c r="Z3733" s="186">
        <v>0</v>
      </c>
      <c r="AA3733" s="186">
        <v>0</v>
      </c>
      <c r="AB3733" s="186">
        <v>0</v>
      </c>
      <c r="AC3733" s="186">
        <v>0</v>
      </c>
      <c r="AD3733" s="188">
        <v>0</v>
      </c>
      <c r="AE3733" s="189">
        <v>0</v>
      </c>
      <c r="AF3733" s="189">
        <v>0</v>
      </c>
      <c r="AG3733" s="189">
        <v>0</v>
      </c>
      <c r="AH3733" s="191">
        <v>0</v>
      </c>
      <c r="AI3733" s="476">
        <v>180</v>
      </c>
      <c r="AJ3733" s="192">
        <v>7501943493940</v>
      </c>
      <c r="AK3733" s="192">
        <v>78037</v>
      </c>
      <c r="AL3733" s="90" t="s">
        <v>279</v>
      </c>
      <c r="AM3733" s="75">
        <v>71110</v>
      </c>
      <c r="AO3733" s="188">
        <v>70.400000000000006</v>
      </c>
      <c r="AP3733" s="188">
        <v>0</v>
      </c>
      <c r="AQ3733" s="187">
        <v>0</v>
      </c>
      <c r="AR3733" s="188">
        <v>140.80000000000001</v>
      </c>
      <c r="AS3733" s="187">
        <v>140.80000000000001</v>
      </c>
      <c r="AT3733" s="188">
        <v>70.400000000000006</v>
      </c>
      <c r="AU3733" s="187">
        <v>70.400000000000006</v>
      </c>
      <c r="AV3733" s="188">
        <v>0</v>
      </c>
      <c r="AW3733" s="187">
        <v>0</v>
      </c>
      <c r="AX3733" s="188">
        <v>140.80000000000001</v>
      </c>
      <c r="AY3733" s="187">
        <v>46.933333333333337</v>
      </c>
      <c r="AZ3733" s="188">
        <v>0</v>
      </c>
      <c r="BA3733" s="187">
        <v>0</v>
      </c>
      <c r="BB3733" s="188">
        <v>0</v>
      </c>
      <c r="BC3733" s="187">
        <v>0</v>
      </c>
      <c r="BD3733" s="75"/>
      <c r="BE3733" s="75"/>
      <c r="BH3733" s="74"/>
      <c r="BI3733" s="194"/>
      <c r="BJ3733" s="74"/>
    </row>
    <row r="3734" spans="1:62" ht="11.25" customHeight="1" x14ac:dyDescent="0.3">
      <c r="A3734" s="184" t="s">
        <v>4092</v>
      </c>
      <c r="B3734" s="185">
        <v>0</v>
      </c>
      <c r="C3734" s="832">
        <v>78077</v>
      </c>
      <c r="D3734" s="284">
        <v>136.80000000000001</v>
      </c>
      <c r="E3734" s="91">
        <v>1.1830969349602265</v>
      </c>
      <c r="F3734" s="186">
        <v>0</v>
      </c>
      <c r="G3734" s="186">
        <v>0</v>
      </c>
      <c r="H3734" s="186">
        <v>0</v>
      </c>
      <c r="I3734" s="187">
        <v>0</v>
      </c>
      <c r="J3734" s="186">
        <v>3468.8619999999996</v>
      </c>
      <c r="K3734" s="186">
        <v>0</v>
      </c>
      <c r="L3734" s="186">
        <v>0</v>
      </c>
      <c r="M3734" s="186">
        <v>0</v>
      </c>
      <c r="N3734" s="188">
        <v>0</v>
      </c>
      <c r="O3734" s="189">
        <v>81</v>
      </c>
      <c r="P3734" s="186">
        <v>81</v>
      </c>
      <c r="Q3734" s="189">
        <v>2.3350597400530781</v>
      </c>
      <c r="R3734" s="189">
        <v>1.1830969349602265</v>
      </c>
      <c r="S3734" s="189">
        <v>136.80000000000001</v>
      </c>
      <c r="T3734" s="188">
        <v>136.80000000000001</v>
      </c>
      <c r="U3734" s="187">
        <v>1.1830969349602265</v>
      </c>
      <c r="V3734" s="189">
        <v>0</v>
      </c>
      <c r="W3734" s="189">
        <v>0</v>
      </c>
      <c r="X3734" s="188">
        <v>136.80000000000001</v>
      </c>
      <c r="Y3734" s="188">
        <v>0</v>
      </c>
      <c r="Z3734" s="186">
        <v>0</v>
      </c>
      <c r="AA3734" s="186">
        <v>0</v>
      </c>
      <c r="AB3734" s="186">
        <v>0</v>
      </c>
      <c r="AC3734" s="186">
        <v>0</v>
      </c>
      <c r="AD3734" s="188">
        <v>0</v>
      </c>
      <c r="AE3734" s="189">
        <v>0</v>
      </c>
      <c r="AF3734" s="189">
        <v>0</v>
      </c>
      <c r="AG3734" s="189">
        <v>0</v>
      </c>
      <c r="AH3734" s="191">
        <v>0</v>
      </c>
      <c r="AI3734" s="476">
        <v>7052.451</v>
      </c>
      <c r="AJ3734" s="192">
        <v>7506425603404</v>
      </c>
      <c r="AK3734" s="192" t="s">
        <v>262</v>
      </c>
      <c r="AL3734" s="90" t="s">
        <v>279</v>
      </c>
      <c r="AM3734" s="75">
        <v>78077</v>
      </c>
      <c r="AO3734" s="188">
        <v>252</v>
      </c>
      <c r="AP3734" s="188">
        <v>-124.2</v>
      </c>
      <c r="AQ3734" s="187">
        <v>-3.3898434612867323</v>
      </c>
      <c r="AR3734" s="188">
        <v>-190.8</v>
      </c>
      <c r="AS3734" s="187">
        <v>-5.0052465897166849</v>
      </c>
      <c r="AT3734" s="188">
        <v>1071</v>
      </c>
      <c r="AU3734" s="187">
        <v>27.260391719866007</v>
      </c>
      <c r="AV3734" s="188">
        <v>5363.9999999999991</v>
      </c>
      <c r="AW3734" s="187">
        <v>139.61133183848912</v>
      </c>
      <c r="AX3734" s="188">
        <v>4129.2000000000007</v>
      </c>
      <c r="AY3734" s="187">
        <v>106.11399261992243</v>
      </c>
      <c r="AZ3734" s="188">
        <v>5578.2</v>
      </c>
      <c r="BA3734" s="187">
        <v>145.15585088776612</v>
      </c>
      <c r="BB3734" s="188">
        <v>3783.6000000000004</v>
      </c>
      <c r="BC3734" s="187">
        <v>72.275495345740637</v>
      </c>
      <c r="BD3734" s="75"/>
      <c r="BE3734" s="75"/>
      <c r="BH3734" s="74"/>
      <c r="BI3734" s="194"/>
      <c r="BJ3734" s="74"/>
    </row>
    <row r="3735" spans="1:62" ht="11.25" customHeight="1" x14ac:dyDescent="0.3">
      <c r="A3735" s="184" t="s">
        <v>4913</v>
      </c>
      <c r="B3735" s="185">
        <v>0</v>
      </c>
      <c r="C3735" s="832">
        <v>78587</v>
      </c>
      <c r="D3735" s="284">
        <v>12241.8</v>
      </c>
      <c r="E3735" s="91">
        <v>111.14290104536246</v>
      </c>
      <c r="F3735" s="186">
        <v>0</v>
      </c>
      <c r="G3735" s="186">
        <v>0</v>
      </c>
      <c r="H3735" s="186">
        <v>0</v>
      </c>
      <c r="I3735" s="187">
        <v>0</v>
      </c>
      <c r="J3735" s="186">
        <v>0</v>
      </c>
      <c r="K3735" s="186">
        <v>3304.3405970670765</v>
      </c>
      <c r="L3735" s="186">
        <v>700.2</v>
      </c>
      <c r="M3735" s="186">
        <v>21.190309516564231</v>
      </c>
      <c r="N3735" s="188">
        <v>0</v>
      </c>
      <c r="O3735" s="189">
        <v>0</v>
      </c>
      <c r="P3735" s="186">
        <v>12.6</v>
      </c>
      <c r="Q3735" s="189">
        <v>0</v>
      </c>
      <c r="R3735" s="189">
        <v>0</v>
      </c>
      <c r="S3735" s="189">
        <v>11541.599999999999</v>
      </c>
      <c r="T3735" s="188">
        <v>11512.800000000003</v>
      </c>
      <c r="U3735" s="187">
        <v>104.52433393414769</v>
      </c>
      <c r="V3735" s="189">
        <v>0</v>
      </c>
      <c r="W3735" s="189">
        <v>12.6</v>
      </c>
      <c r="X3735" s="188">
        <v>11500.200000000003</v>
      </c>
      <c r="Y3735" s="188">
        <v>1045.8</v>
      </c>
      <c r="Z3735" s="186">
        <v>1290.5999999999999</v>
      </c>
      <c r="AA3735" s="186">
        <v>0</v>
      </c>
      <c r="AB3735" s="186">
        <v>0</v>
      </c>
      <c r="AC3735" s="186">
        <v>0</v>
      </c>
      <c r="AD3735" s="188">
        <v>1.7999999999999545</v>
      </c>
      <c r="AE3735" s="189">
        <v>0</v>
      </c>
      <c r="AF3735" s="189">
        <v>0</v>
      </c>
      <c r="AG3735" s="189">
        <v>0</v>
      </c>
      <c r="AH3735" s="191">
        <v>0</v>
      </c>
      <c r="AI3735" s="476">
        <v>0</v>
      </c>
      <c r="AJ3735" s="192">
        <v>7506425603404</v>
      </c>
      <c r="AK3735" s="192" t="s">
        <v>262</v>
      </c>
      <c r="AL3735" s="90" t="s">
        <v>279</v>
      </c>
      <c r="AM3735" s="75">
        <v>78587</v>
      </c>
      <c r="AO3735" s="188">
        <v>2998.7999999999997</v>
      </c>
      <c r="AP3735" s="188">
        <v>3364.2000000000003</v>
      </c>
      <c r="AQ3735" s="187">
        <v>0</v>
      </c>
      <c r="AR3735" s="188">
        <v>3851.9999999999995</v>
      </c>
      <c r="AS3735" s="187">
        <v>0</v>
      </c>
      <c r="AT3735" s="188">
        <v>1780.1999999999998</v>
      </c>
      <c r="AU3735" s="187">
        <v>0</v>
      </c>
      <c r="AV3735" s="188">
        <v>0</v>
      </c>
      <c r="AW3735" s="187">
        <v>0</v>
      </c>
      <c r="AX3735" s="188">
        <v>0</v>
      </c>
      <c r="AY3735" s="187">
        <v>0</v>
      </c>
      <c r="AZ3735" s="188">
        <v>0</v>
      </c>
      <c r="BA3735" s="187">
        <v>0</v>
      </c>
      <c r="BB3735" s="188">
        <v>0</v>
      </c>
      <c r="BC3735" s="187">
        <v>0</v>
      </c>
      <c r="BD3735" s="75"/>
      <c r="BE3735" s="75"/>
      <c r="BH3735" s="74"/>
      <c r="BI3735" s="194"/>
      <c r="BJ3735" s="74"/>
    </row>
    <row r="3736" spans="1:62" ht="9.75" customHeight="1" x14ac:dyDescent="0.3">
      <c r="A3736" s="184" t="s">
        <v>4093</v>
      </c>
      <c r="B3736" s="185">
        <v>0</v>
      </c>
      <c r="C3736" s="870">
        <v>78164</v>
      </c>
      <c r="D3736" s="284">
        <v>1E-4</v>
      </c>
      <c r="E3736" s="91">
        <v>0</v>
      </c>
      <c r="F3736" s="186">
        <v>0</v>
      </c>
      <c r="G3736" s="186">
        <v>0</v>
      </c>
      <c r="H3736" s="186">
        <v>0</v>
      </c>
      <c r="I3736" s="187">
        <v>0</v>
      </c>
      <c r="J3736" s="186">
        <v>0</v>
      </c>
      <c r="K3736" s="186">
        <v>0</v>
      </c>
      <c r="L3736" s="186">
        <v>0</v>
      </c>
      <c r="M3736" s="186">
        <v>0</v>
      </c>
      <c r="N3736" s="188">
        <v>0</v>
      </c>
      <c r="O3736" s="189">
        <v>0</v>
      </c>
      <c r="P3736" s="186">
        <v>0</v>
      </c>
      <c r="Q3736" s="189">
        <v>0</v>
      </c>
      <c r="R3736" s="189">
        <v>0</v>
      </c>
      <c r="S3736" s="189">
        <v>1E-4</v>
      </c>
      <c r="T3736" s="188">
        <v>0</v>
      </c>
      <c r="U3736" s="187">
        <v>0</v>
      </c>
      <c r="V3736" s="189">
        <v>0</v>
      </c>
      <c r="W3736" s="189">
        <v>0</v>
      </c>
      <c r="X3736" s="188">
        <v>0</v>
      </c>
      <c r="Y3736" s="188">
        <v>0</v>
      </c>
      <c r="Z3736" s="186">
        <v>0</v>
      </c>
      <c r="AA3736" s="186">
        <v>0</v>
      </c>
      <c r="AB3736" s="186">
        <v>0</v>
      </c>
      <c r="AC3736" s="186">
        <v>0</v>
      </c>
      <c r="AD3736" s="188">
        <v>0</v>
      </c>
      <c r="AE3736" s="189">
        <v>0</v>
      </c>
      <c r="AF3736" s="189">
        <v>0</v>
      </c>
      <c r="AG3736" s="189">
        <v>0</v>
      </c>
      <c r="AH3736" s="191">
        <v>0</v>
      </c>
      <c r="AI3736" s="476">
        <v>0</v>
      </c>
      <c r="AJ3736" s="192">
        <v>7506425603404</v>
      </c>
      <c r="AK3736" s="192">
        <v>78077</v>
      </c>
      <c r="AL3736" s="90" t="s">
        <v>279</v>
      </c>
      <c r="AM3736" s="75">
        <v>78164</v>
      </c>
      <c r="AO3736" s="188">
        <v>0</v>
      </c>
      <c r="AP3736" s="188">
        <v>0</v>
      </c>
      <c r="AQ3736" s="187">
        <v>0</v>
      </c>
      <c r="AR3736" s="188">
        <v>0</v>
      </c>
      <c r="AS3736" s="187">
        <v>0</v>
      </c>
      <c r="AT3736" s="188">
        <v>0</v>
      </c>
      <c r="AU3736" s="187">
        <v>0</v>
      </c>
      <c r="AV3736" s="188">
        <v>0</v>
      </c>
      <c r="AW3736" s="187">
        <v>0</v>
      </c>
      <c r="AX3736" s="188">
        <v>0</v>
      </c>
      <c r="AY3736" s="187">
        <v>0</v>
      </c>
      <c r="AZ3736" s="188">
        <v>0</v>
      </c>
      <c r="BA3736" s="187">
        <v>0</v>
      </c>
      <c r="BB3736" s="188">
        <v>0</v>
      </c>
      <c r="BC3736" s="187">
        <v>0</v>
      </c>
      <c r="BD3736" s="75"/>
      <c r="BE3736" s="75"/>
      <c r="BH3736" s="74"/>
      <c r="BI3736" s="194"/>
      <c r="BJ3736" s="74"/>
    </row>
    <row r="3737" spans="1:62" ht="9.75" customHeight="1" x14ac:dyDescent="0.3">
      <c r="A3737" s="184" t="s">
        <v>4094</v>
      </c>
      <c r="B3737" s="185">
        <v>0</v>
      </c>
      <c r="C3737" s="836">
        <v>78189</v>
      </c>
      <c r="D3737" s="284">
        <v>1E-4</v>
      </c>
      <c r="E3737" s="91">
        <v>0</v>
      </c>
      <c r="F3737" s="186">
        <v>0</v>
      </c>
      <c r="G3737" s="186">
        <v>0</v>
      </c>
      <c r="H3737" s="186">
        <v>0</v>
      </c>
      <c r="I3737" s="187">
        <v>0</v>
      </c>
      <c r="J3737" s="186">
        <v>0</v>
      </c>
      <c r="K3737" s="186">
        <v>0</v>
      </c>
      <c r="L3737" s="186">
        <v>0</v>
      </c>
      <c r="M3737" s="186">
        <v>0</v>
      </c>
      <c r="N3737" s="188">
        <v>0</v>
      </c>
      <c r="O3737" s="189">
        <v>0</v>
      </c>
      <c r="P3737" s="186">
        <v>0</v>
      </c>
      <c r="Q3737" s="189">
        <v>0</v>
      </c>
      <c r="R3737" s="189">
        <v>0</v>
      </c>
      <c r="S3737" s="189">
        <v>1E-4</v>
      </c>
      <c r="T3737" s="188">
        <v>0</v>
      </c>
      <c r="U3737" s="187">
        <v>0</v>
      </c>
      <c r="V3737" s="189">
        <v>0</v>
      </c>
      <c r="W3737" s="189">
        <v>0</v>
      </c>
      <c r="X3737" s="188">
        <v>0</v>
      </c>
      <c r="Y3737" s="188">
        <v>0</v>
      </c>
      <c r="Z3737" s="186">
        <v>0</v>
      </c>
      <c r="AA3737" s="186">
        <v>0</v>
      </c>
      <c r="AB3737" s="186">
        <v>0</v>
      </c>
      <c r="AC3737" s="186">
        <v>0</v>
      </c>
      <c r="AD3737" s="188">
        <v>0</v>
      </c>
      <c r="AE3737" s="189">
        <v>0</v>
      </c>
      <c r="AF3737" s="189">
        <v>0</v>
      </c>
      <c r="AG3737" s="189">
        <v>0</v>
      </c>
      <c r="AH3737" s="191">
        <v>0</v>
      </c>
      <c r="AI3737" s="476">
        <v>0</v>
      </c>
      <c r="AJ3737" s="192">
        <v>7506425626076</v>
      </c>
      <c r="AK3737" s="192" t="s">
        <v>262</v>
      </c>
      <c r="AL3737" s="90" t="s">
        <v>279</v>
      </c>
      <c r="AM3737" s="75">
        <v>78189</v>
      </c>
      <c r="AO3737" s="188">
        <v>0</v>
      </c>
      <c r="AP3737" s="188">
        <v>0</v>
      </c>
      <c r="AQ3737" s="187">
        <v>0</v>
      </c>
      <c r="AR3737" s="188">
        <v>0</v>
      </c>
      <c r="AS3737" s="187">
        <v>0</v>
      </c>
      <c r="AT3737" s="188">
        <v>0</v>
      </c>
      <c r="AU3737" s="187">
        <v>0</v>
      </c>
      <c r="AV3737" s="188">
        <v>0</v>
      </c>
      <c r="AW3737" s="187">
        <v>0</v>
      </c>
      <c r="AX3737" s="188">
        <v>0</v>
      </c>
      <c r="AY3737" s="187">
        <v>0</v>
      </c>
      <c r="AZ3737" s="188">
        <v>0</v>
      </c>
      <c r="BA3737" s="187">
        <v>0</v>
      </c>
      <c r="BB3737" s="188">
        <v>0</v>
      </c>
      <c r="BC3737" s="187">
        <v>0</v>
      </c>
      <c r="BD3737" s="75"/>
      <c r="BE3737" s="75"/>
      <c r="BH3737" s="74"/>
      <c r="BI3737" s="194"/>
      <c r="BJ3737" s="74"/>
    </row>
    <row r="3738" spans="1:62" ht="9.75" customHeight="1" x14ac:dyDescent="0.3">
      <c r="A3738" s="184" t="s">
        <v>4095</v>
      </c>
      <c r="B3738" s="185">
        <v>0</v>
      </c>
      <c r="C3738" s="836">
        <v>78345</v>
      </c>
      <c r="D3738" s="284">
        <v>1510.1999999999998</v>
      </c>
      <c r="E3738" s="91">
        <v>125.87084802628527</v>
      </c>
      <c r="F3738" s="186">
        <v>0</v>
      </c>
      <c r="G3738" s="186">
        <v>0</v>
      </c>
      <c r="H3738" s="186">
        <v>0</v>
      </c>
      <c r="I3738" s="187">
        <v>0</v>
      </c>
      <c r="J3738" s="186">
        <v>353.67399999999998</v>
      </c>
      <c r="K3738" s="186">
        <v>359.94037309209881</v>
      </c>
      <c r="L3738" s="186">
        <v>126</v>
      </c>
      <c r="M3738" s="186">
        <v>35.005798020818318</v>
      </c>
      <c r="N3738" s="188">
        <v>0</v>
      </c>
      <c r="O3738" s="189">
        <v>0</v>
      </c>
      <c r="P3738" s="186">
        <v>0</v>
      </c>
      <c r="Q3738" s="189">
        <v>35.626028489512947</v>
      </c>
      <c r="R3738" s="189">
        <v>117.41321103615192</v>
      </c>
      <c r="S3738" s="189">
        <v>1384.1999999999998</v>
      </c>
      <c r="T3738" s="188">
        <v>1384.1999999999998</v>
      </c>
      <c r="U3738" s="187">
        <v>115.36910862003978</v>
      </c>
      <c r="V3738" s="189">
        <v>0</v>
      </c>
      <c r="W3738" s="189">
        <v>0</v>
      </c>
      <c r="X3738" s="188">
        <v>1384.1999999999998</v>
      </c>
      <c r="Y3738" s="188">
        <v>0</v>
      </c>
      <c r="Z3738" s="186">
        <v>0</v>
      </c>
      <c r="AA3738" s="186">
        <v>0</v>
      </c>
      <c r="AB3738" s="186">
        <v>0</v>
      </c>
      <c r="AC3738" s="186">
        <v>0</v>
      </c>
      <c r="AD3738" s="188">
        <v>0</v>
      </c>
      <c r="AE3738" s="189">
        <v>0</v>
      </c>
      <c r="AF3738" s="189">
        <v>0</v>
      </c>
      <c r="AG3738" s="189">
        <v>0</v>
      </c>
      <c r="AH3738" s="191">
        <v>0</v>
      </c>
      <c r="AI3738" s="476">
        <v>719.04499999999996</v>
      </c>
      <c r="AJ3738" s="192">
        <v>7506425632657</v>
      </c>
      <c r="AK3738" s="192" t="s">
        <v>262</v>
      </c>
      <c r="AL3738" s="90" t="s">
        <v>279</v>
      </c>
      <c r="AM3738" s="75">
        <v>78345</v>
      </c>
      <c r="AO3738" s="188">
        <v>37.199999999999996</v>
      </c>
      <c r="AP3738" s="188">
        <v>109.8</v>
      </c>
      <c r="AQ3738" s="187">
        <v>32.199413489736067</v>
      </c>
      <c r="AR3738" s="188">
        <v>1.8</v>
      </c>
      <c r="AS3738" s="187">
        <v>0.55045871559633031</v>
      </c>
      <c r="AT3738" s="188">
        <v>0</v>
      </c>
      <c r="AU3738" s="187">
        <v>0</v>
      </c>
      <c r="AV3738" s="188">
        <v>0</v>
      </c>
      <c r="AW3738" s="187">
        <v>0</v>
      </c>
      <c r="AX3738" s="188">
        <v>131.4</v>
      </c>
      <c r="AY3738" s="187">
        <v>52.669130438268098</v>
      </c>
      <c r="AZ3738" s="188">
        <v>0</v>
      </c>
      <c r="BA3738" s="187">
        <v>0</v>
      </c>
      <c r="BB3738" s="188">
        <v>0</v>
      </c>
      <c r="BC3738" s="187">
        <v>0</v>
      </c>
      <c r="BD3738" s="75"/>
      <c r="BE3738" s="75"/>
      <c r="BH3738" s="74"/>
      <c r="BI3738" s="194"/>
      <c r="BJ3738" s="74"/>
    </row>
    <row r="3739" spans="1:62" ht="9.75" customHeight="1" x14ac:dyDescent="0.3">
      <c r="A3739" s="184" t="s">
        <v>4880</v>
      </c>
      <c r="B3739" s="185">
        <v>0</v>
      </c>
      <c r="C3739" s="836">
        <v>78627</v>
      </c>
      <c r="D3739" s="284">
        <v>1E-4</v>
      </c>
      <c r="E3739" s="91">
        <v>0</v>
      </c>
      <c r="F3739" s="186">
        <v>0</v>
      </c>
      <c r="G3739" s="186">
        <v>3000</v>
      </c>
      <c r="H3739" s="186">
        <v>0</v>
      </c>
      <c r="I3739" s="187">
        <v>0</v>
      </c>
      <c r="J3739" s="186">
        <v>0</v>
      </c>
      <c r="K3739" s="186">
        <v>0</v>
      </c>
      <c r="L3739" s="186">
        <v>0</v>
      </c>
      <c r="M3739" s="186">
        <v>0</v>
      </c>
      <c r="N3739" s="188">
        <v>0</v>
      </c>
      <c r="O3739" s="189">
        <v>0</v>
      </c>
      <c r="P3739" s="186">
        <v>0</v>
      </c>
      <c r="Q3739" s="189">
        <v>0</v>
      </c>
      <c r="R3739" s="189">
        <v>0</v>
      </c>
      <c r="S3739" s="189">
        <v>1E-4</v>
      </c>
      <c r="T3739" s="188">
        <v>0</v>
      </c>
      <c r="U3739" s="187">
        <v>0</v>
      </c>
      <c r="V3739" s="189">
        <v>0</v>
      </c>
      <c r="W3739" s="189">
        <v>0</v>
      </c>
      <c r="X3739" s="188">
        <v>0</v>
      </c>
      <c r="Y3739" s="188">
        <v>0</v>
      </c>
      <c r="Z3739" s="186">
        <v>0</v>
      </c>
      <c r="AA3739" s="186">
        <v>0</v>
      </c>
      <c r="AB3739" s="186">
        <v>0</v>
      </c>
      <c r="AC3739" s="186">
        <v>0</v>
      </c>
      <c r="AD3739" s="188">
        <v>0</v>
      </c>
      <c r="AE3739" s="189">
        <v>0</v>
      </c>
      <c r="AF3739" s="189">
        <v>0</v>
      </c>
      <c r="AG3739" s="189">
        <v>0</v>
      </c>
      <c r="AH3739" s="191">
        <v>0</v>
      </c>
      <c r="AI3739" s="476">
        <v>0</v>
      </c>
      <c r="AJ3739" s="192">
        <v>7506425632657</v>
      </c>
      <c r="AK3739" s="192" t="s">
        <v>262</v>
      </c>
      <c r="AL3739" s="90" t="s">
        <v>279</v>
      </c>
      <c r="AM3739" s="75">
        <v>78627</v>
      </c>
      <c r="AO3739" s="188">
        <v>0</v>
      </c>
      <c r="AP3739" s="188">
        <v>0</v>
      </c>
      <c r="AQ3739" s="187">
        <v>0</v>
      </c>
      <c r="AR3739" s="188">
        <v>0</v>
      </c>
      <c r="AS3739" s="187">
        <v>0</v>
      </c>
      <c r="AT3739" s="188">
        <v>0</v>
      </c>
      <c r="AU3739" s="187">
        <v>0</v>
      </c>
      <c r="AV3739" s="188">
        <v>0</v>
      </c>
      <c r="AW3739" s="187">
        <v>0</v>
      </c>
      <c r="AX3739" s="188">
        <v>0</v>
      </c>
      <c r="AY3739" s="187">
        <v>0</v>
      </c>
      <c r="AZ3739" s="188">
        <v>0</v>
      </c>
      <c r="BA3739" s="187">
        <v>0</v>
      </c>
      <c r="BB3739" s="188">
        <v>0</v>
      </c>
      <c r="BC3739" s="187">
        <v>0</v>
      </c>
      <c r="BD3739" s="75"/>
      <c r="BE3739" s="75"/>
      <c r="BH3739" s="74"/>
      <c r="BI3739" s="194"/>
      <c r="BJ3739" s="74"/>
    </row>
    <row r="3740" spans="1:62" ht="9.75" customHeight="1" x14ac:dyDescent="0.3">
      <c r="A3740" s="184" t="s">
        <v>4880</v>
      </c>
      <c r="B3740" s="185">
        <v>0</v>
      </c>
      <c r="C3740" s="836">
        <v>78628</v>
      </c>
      <c r="D3740" s="284">
        <v>1E-4</v>
      </c>
      <c r="E3740" s="91">
        <v>0</v>
      </c>
      <c r="F3740" s="186">
        <v>0</v>
      </c>
      <c r="G3740" s="186">
        <v>3000</v>
      </c>
      <c r="H3740" s="186">
        <v>0</v>
      </c>
      <c r="I3740" s="187">
        <v>0</v>
      </c>
      <c r="J3740" s="186">
        <v>0</v>
      </c>
      <c r="K3740" s="186">
        <v>0</v>
      </c>
      <c r="L3740" s="186">
        <v>0</v>
      </c>
      <c r="M3740" s="186">
        <v>0</v>
      </c>
      <c r="N3740" s="188">
        <v>0</v>
      </c>
      <c r="O3740" s="189">
        <v>0</v>
      </c>
      <c r="P3740" s="186">
        <v>0</v>
      </c>
      <c r="Q3740" s="189">
        <v>0</v>
      </c>
      <c r="R3740" s="189">
        <v>0</v>
      </c>
      <c r="S3740" s="189">
        <v>1E-4</v>
      </c>
      <c r="T3740" s="188">
        <v>0</v>
      </c>
      <c r="U3740" s="187">
        <v>0</v>
      </c>
      <c r="V3740" s="189">
        <v>0</v>
      </c>
      <c r="W3740" s="189">
        <v>0</v>
      </c>
      <c r="X3740" s="188">
        <v>0</v>
      </c>
      <c r="Y3740" s="188">
        <v>0</v>
      </c>
      <c r="Z3740" s="186">
        <v>0</v>
      </c>
      <c r="AA3740" s="186">
        <v>0</v>
      </c>
      <c r="AB3740" s="186">
        <v>0</v>
      </c>
      <c r="AC3740" s="186">
        <v>0</v>
      </c>
      <c r="AD3740" s="188">
        <v>0</v>
      </c>
      <c r="AE3740" s="189">
        <v>0</v>
      </c>
      <c r="AF3740" s="189">
        <v>0</v>
      </c>
      <c r="AG3740" s="189">
        <v>0</v>
      </c>
      <c r="AH3740" s="191">
        <v>0</v>
      </c>
      <c r="AI3740" s="476">
        <v>0</v>
      </c>
      <c r="AJ3740" s="192">
        <v>7506425632657</v>
      </c>
      <c r="AK3740" s="192" t="s">
        <v>262</v>
      </c>
      <c r="AL3740" s="90" t="s">
        <v>279</v>
      </c>
      <c r="AM3740" s="75">
        <v>78628</v>
      </c>
      <c r="AO3740" s="188">
        <v>0</v>
      </c>
      <c r="AP3740" s="188">
        <v>0</v>
      </c>
      <c r="AQ3740" s="187">
        <v>0</v>
      </c>
      <c r="AR3740" s="188">
        <v>0</v>
      </c>
      <c r="AS3740" s="187">
        <v>0</v>
      </c>
      <c r="AT3740" s="188">
        <v>0</v>
      </c>
      <c r="AU3740" s="187">
        <v>0</v>
      </c>
      <c r="AV3740" s="188">
        <v>0</v>
      </c>
      <c r="AW3740" s="187">
        <v>0</v>
      </c>
      <c r="AX3740" s="188">
        <v>0</v>
      </c>
      <c r="AY3740" s="187">
        <v>0</v>
      </c>
      <c r="AZ3740" s="188">
        <v>0</v>
      </c>
      <c r="BA3740" s="187">
        <v>0</v>
      </c>
      <c r="BB3740" s="188">
        <v>0</v>
      </c>
      <c r="BC3740" s="187">
        <v>0</v>
      </c>
      <c r="BD3740" s="75"/>
      <c r="BE3740" s="75"/>
      <c r="BH3740" s="74"/>
      <c r="BI3740" s="194"/>
      <c r="BJ3740" s="74"/>
    </row>
    <row r="3741" spans="1:62" ht="11.25" customHeight="1" x14ac:dyDescent="0.3">
      <c r="A3741" s="184" t="s">
        <v>4096</v>
      </c>
      <c r="B3741" s="185">
        <v>0</v>
      </c>
      <c r="C3741" s="832">
        <v>78170</v>
      </c>
      <c r="D3741" s="284">
        <v>88.32</v>
      </c>
      <c r="E3741" s="91">
        <v>706.00101265822809</v>
      </c>
      <c r="F3741" s="186">
        <v>0</v>
      </c>
      <c r="G3741" s="186">
        <v>0</v>
      </c>
      <c r="H3741" s="186">
        <v>0</v>
      </c>
      <c r="I3741" s="187">
        <v>0</v>
      </c>
      <c r="J3741" s="186">
        <v>3.6920000000000002</v>
      </c>
      <c r="K3741" s="186">
        <v>3.7529691211401413</v>
      </c>
      <c r="L3741" s="186">
        <v>0</v>
      </c>
      <c r="M3741" s="186">
        <v>0</v>
      </c>
      <c r="N3741" s="188">
        <v>0</v>
      </c>
      <c r="O3741" s="189">
        <v>0</v>
      </c>
      <c r="P3741" s="186">
        <v>0</v>
      </c>
      <c r="Q3741" s="189">
        <v>0</v>
      </c>
      <c r="R3741" s="189">
        <v>717.65980498374859</v>
      </c>
      <c r="S3741" s="189">
        <v>88.32</v>
      </c>
      <c r="T3741" s="188">
        <v>88.32</v>
      </c>
      <c r="U3741" s="187">
        <v>706.00101265822809</v>
      </c>
      <c r="V3741" s="189">
        <v>0</v>
      </c>
      <c r="W3741" s="189">
        <v>0</v>
      </c>
      <c r="X3741" s="188">
        <v>88.32</v>
      </c>
      <c r="Y3741" s="188">
        <v>0</v>
      </c>
      <c r="Z3741" s="186">
        <v>0</v>
      </c>
      <c r="AA3741" s="186">
        <v>0</v>
      </c>
      <c r="AB3741" s="186">
        <v>0</v>
      </c>
      <c r="AC3741" s="186">
        <v>0</v>
      </c>
      <c r="AD3741" s="188">
        <v>0</v>
      </c>
      <c r="AE3741" s="189">
        <v>0</v>
      </c>
      <c r="AF3741" s="189">
        <v>0</v>
      </c>
      <c r="AG3741" s="189">
        <v>0</v>
      </c>
      <c r="AH3741" s="191">
        <v>0</v>
      </c>
      <c r="AI3741" s="476">
        <v>7.5069999999999997</v>
      </c>
      <c r="AJ3741" s="192">
        <v>7506425623792</v>
      </c>
      <c r="AK3741" s="192" t="s">
        <v>262</v>
      </c>
      <c r="AL3741" s="90" t="s">
        <v>279</v>
      </c>
      <c r="AM3741" s="75">
        <v>78170</v>
      </c>
      <c r="AO3741" s="188">
        <v>-7.04</v>
      </c>
      <c r="AP3741" s="188">
        <v>0</v>
      </c>
      <c r="AQ3741" s="187">
        <v>0</v>
      </c>
      <c r="AR3741" s="188">
        <v>0</v>
      </c>
      <c r="AS3741" s="187">
        <v>0</v>
      </c>
      <c r="AT3741" s="188">
        <v>-21.12</v>
      </c>
      <c r="AU3741" s="187">
        <v>-500.59255747807532</v>
      </c>
      <c r="AV3741" s="188">
        <v>-3.84</v>
      </c>
      <c r="AW3741" s="187">
        <v>0</v>
      </c>
      <c r="AX3741" s="188">
        <v>24.96</v>
      </c>
      <c r="AY3741" s="187">
        <v>5.397947222955116</v>
      </c>
      <c r="AZ3741" s="188">
        <v>437.75999999999993</v>
      </c>
      <c r="BA3741" s="187">
        <v>101.10561166631635</v>
      </c>
      <c r="BB3741" s="188">
        <v>207.35999999999999</v>
      </c>
      <c r="BC3741" s="187">
        <v>21.249845488741627</v>
      </c>
      <c r="BD3741" s="75"/>
      <c r="BE3741" s="75"/>
      <c r="BH3741" s="74"/>
      <c r="BI3741" s="194"/>
      <c r="BJ3741" s="74"/>
    </row>
    <row r="3742" spans="1:62" ht="11.25" customHeight="1" x14ac:dyDescent="0.3">
      <c r="A3742" s="184" t="s">
        <v>4096</v>
      </c>
      <c r="B3742" s="185">
        <v>0</v>
      </c>
      <c r="C3742" s="870">
        <v>78180</v>
      </c>
      <c r="D3742" s="284">
        <v>1E-4</v>
      </c>
      <c r="E3742" s="91">
        <v>0</v>
      </c>
      <c r="F3742" s="186">
        <v>0</v>
      </c>
      <c r="G3742" s="186">
        <v>0</v>
      </c>
      <c r="H3742" s="186">
        <v>0</v>
      </c>
      <c r="I3742" s="187">
        <v>0</v>
      </c>
      <c r="J3742" s="186">
        <v>0</v>
      </c>
      <c r="K3742" s="186">
        <v>0</v>
      </c>
      <c r="L3742" s="186">
        <v>0</v>
      </c>
      <c r="M3742" s="186">
        <v>0</v>
      </c>
      <c r="N3742" s="188">
        <v>0</v>
      </c>
      <c r="O3742" s="189">
        <v>0</v>
      </c>
      <c r="P3742" s="186">
        <v>0</v>
      </c>
      <c r="Q3742" s="189">
        <v>0</v>
      </c>
      <c r="R3742" s="189">
        <v>0</v>
      </c>
      <c r="S3742" s="189">
        <v>1E-4</v>
      </c>
      <c r="T3742" s="188">
        <v>0</v>
      </c>
      <c r="U3742" s="187">
        <v>0</v>
      </c>
      <c r="V3742" s="189">
        <v>0</v>
      </c>
      <c r="W3742" s="189">
        <v>0</v>
      </c>
      <c r="X3742" s="188">
        <v>0</v>
      </c>
      <c r="Y3742" s="188">
        <v>0</v>
      </c>
      <c r="Z3742" s="186">
        <v>0</v>
      </c>
      <c r="AA3742" s="186">
        <v>0</v>
      </c>
      <c r="AB3742" s="186">
        <v>0</v>
      </c>
      <c r="AC3742" s="186">
        <v>0</v>
      </c>
      <c r="AD3742" s="188">
        <v>0</v>
      </c>
      <c r="AE3742" s="189">
        <v>0</v>
      </c>
      <c r="AF3742" s="189">
        <v>0</v>
      </c>
      <c r="AG3742" s="189">
        <v>0</v>
      </c>
      <c r="AH3742" s="191">
        <v>0</v>
      </c>
      <c r="AI3742" s="476">
        <v>0</v>
      </c>
      <c r="AJ3742" s="192">
        <v>7506425623792</v>
      </c>
      <c r="AK3742" s="192">
        <v>78170</v>
      </c>
      <c r="AL3742" s="90" t="s">
        <v>279</v>
      </c>
      <c r="AM3742" s="75">
        <v>78180</v>
      </c>
      <c r="AO3742" s="188">
        <v>0</v>
      </c>
      <c r="AP3742" s="188">
        <v>0</v>
      </c>
      <c r="AQ3742" s="187">
        <v>0</v>
      </c>
      <c r="AR3742" s="188">
        <v>0</v>
      </c>
      <c r="AS3742" s="187">
        <v>0</v>
      </c>
      <c r="AT3742" s="188">
        <v>0</v>
      </c>
      <c r="AU3742" s="187">
        <v>0</v>
      </c>
      <c r="AV3742" s="188">
        <v>0</v>
      </c>
      <c r="AW3742" s="187">
        <v>0</v>
      </c>
      <c r="AX3742" s="188">
        <v>0</v>
      </c>
      <c r="AY3742" s="187">
        <v>0</v>
      </c>
      <c r="AZ3742" s="188">
        <v>0</v>
      </c>
      <c r="BA3742" s="187">
        <v>0</v>
      </c>
      <c r="BB3742" s="188">
        <v>0</v>
      </c>
      <c r="BC3742" s="187">
        <v>0</v>
      </c>
      <c r="BD3742" s="75"/>
      <c r="BE3742" s="75"/>
      <c r="BH3742" s="74"/>
      <c r="BI3742" s="194"/>
      <c r="BJ3742" s="74"/>
    </row>
    <row r="3743" spans="1:62" ht="11.25" customHeight="1" x14ac:dyDescent="0.3">
      <c r="A3743" s="184" t="s">
        <v>4097</v>
      </c>
      <c r="B3743" s="185">
        <v>0</v>
      </c>
      <c r="C3743" s="850">
        <v>78171</v>
      </c>
      <c r="D3743" s="284">
        <v>7.2</v>
      </c>
      <c r="E3743" s="91">
        <v>0</v>
      </c>
      <c r="F3743" s="186">
        <v>0</v>
      </c>
      <c r="G3743" s="186">
        <v>0</v>
      </c>
      <c r="H3743" s="186">
        <v>0</v>
      </c>
      <c r="I3743" s="187">
        <v>0</v>
      </c>
      <c r="J3743" s="186">
        <v>0</v>
      </c>
      <c r="K3743" s="186">
        <v>0</v>
      </c>
      <c r="L3743" s="186">
        <v>0</v>
      </c>
      <c r="M3743" s="186">
        <v>0</v>
      </c>
      <c r="N3743" s="188">
        <v>0</v>
      </c>
      <c r="O3743" s="189">
        <v>0</v>
      </c>
      <c r="P3743" s="186">
        <v>0</v>
      </c>
      <c r="Q3743" s="189">
        <v>0</v>
      </c>
      <c r="R3743" s="189">
        <v>0</v>
      </c>
      <c r="S3743" s="189">
        <v>7.2</v>
      </c>
      <c r="T3743" s="188">
        <v>7.2</v>
      </c>
      <c r="U3743" s="187">
        <v>0</v>
      </c>
      <c r="V3743" s="189">
        <v>0</v>
      </c>
      <c r="W3743" s="189">
        <v>0</v>
      </c>
      <c r="X3743" s="188">
        <v>7.2</v>
      </c>
      <c r="Y3743" s="188">
        <v>0</v>
      </c>
      <c r="Z3743" s="186">
        <v>0</v>
      </c>
      <c r="AA3743" s="186">
        <v>0</v>
      </c>
      <c r="AB3743" s="186">
        <v>0</v>
      </c>
      <c r="AC3743" s="186">
        <v>0</v>
      </c>
      <c r="AD3743" s="188">
        <v>0</v>
      </c>
      <c r="AE3743" s="189">
        <v>0</v>
      </c>
      <c r="AF3743" s="189">
        <v>0</v>
      </c>
      <c r="AG3743" s="189">
        <v>0</v>
      </c>
      <c r="AH3743" s="191">
        <v>0</v>
      </c>
      <c r="AI3743" s="476">
        <v>0</v>
      </c>
      <c r="AJ3743" s="192">
        <v>7506425623808</v>
      </c>
      <c r="AK3743" s="192" t="s">
        <v>262</v>
      </c>
      <c r="AL3743" s="90" t="s">
        <v>279</v>
      </c>
      <c r="AM3743" s="75">
        <v>78171</v>
      </c>
      <c r="AO3743" s="188">
        <v>0</v>
      </c>
      <c r="AP3743" s="188">
        <v>0</v>
      </c>
      <c r="AQ3743" s="187">
        <v>0</v>
      </c>
      <c r="AR3743" s="188">
        <v>0</v>
      </c>
      <c r="AS3743" s="187">
        <v>0</v>
      </c>
      <c r="AT3743" s="188">
        <v>0</v>
      </c>
      <c r="AU3743" s="187">
        <v>0</v>
      </c>
      <c r="AV3743" s="188">
        <v>7.2</v>
      </c>
      <c r="AW3743" s="187">
        <v>0</v>
      </c>
      <c r="AX3743" s="188">
        <v>0</v>
      </c>
      <c r="AY3743" s="187">
        <v>0</v>
      </c>
      <c r="AZ3743" s="188">
        <v>0</v>
      </c>
      <c r="BA3743" s="187">
        <v>0</v>
      </c>
      <c r="BB3743" s="188">
        <v>0</v>
      </c>
      <c r="BC3743" s="187">
        <v>0</v>
      </c>
      <c r="BD3743" s="75"/>
      <c r="BE3743" s="75"/>
      <c r="BH3743" s="74"/>
      <c r="BI3743" s="194"/>
      <c r="BJ3743" s="74"/>
    </row>
    <row r="3744" spans="1:62" ht="11.25" customHeight="1" x14ac:dyDescent="0.3">
      <c r="A3744" s="184" t="s">
        <v>4098</v>
      </c>
      <c r="B3744" s="185">
        <v>0</v>
      </c>
      <c r="C3744" s="850">
        <v>77024</v>
      </c>
      <c r="D3744" s="284">
        <v>1E-4</v>
      </c>
      <c r="E3744" s="91">
        <v>0</v>
      </c>
      <c r="F3744" s="186">
        <v>0</v>
      </c>
      <c r="G3744" s="186">
        <v>0</v>
      </c>
      <c r="H3744" s="186">
        <v>0</v>
      </c>
      <c r="I3744" s="187">
        <v>0</v>
      </c>
      <c r="J3744" s="186">
        <v>0</v>
      </c>
      <c r="K3744" s="186">
        <v>0</v>
      </c>
      <c r="L3744" s="186">
        <v>0</v>
      </c>
      <c r="M3744" s="186">
        <v>0</v>
      </c>
      <c r="N3744" s="188">
        <v>0</v>
      </c>
      <c r="O3744" s="189">
        <v>0</v>
      </c>
      <c r="P3744" s="186">
        <v>0</v>
      </c>
      <c r="Q3744" s="189">
        <v>0</v>
      </c>
      <c r="R3744" s="189">
        <v>0</v>
      </c>
      <c r="S3744" s="189">
        <v>1E-4</v>
      </c>
      <c r="T3744" s="188">
        <v>0</v>
      </c>
      <c r="U3744" s="187">
        <v>0</v>
      </c>
      <c r="V3744" s="189">
        <v>0</v>
      </c>
      <c r="W3744" s="189">
        <v>0</v>
      </c>
      <c r="X3744" s="188">
        <v>0</v>
      </c>
      <c r="Y3744" s="188">
        <v>0</v>
      </c>
      <c r="Z3744" s="186">
        <v>0</v>
      </c>
      <c r="AA3744" s="186">
        <v>0</v>
      </c>
      <c r="AB3744" s="186">
        <v>0</v>
      </c>
      <c r="AC3744" s="186">
        <v>0</v>
      </c>
      <c r="AD3744" s="188">
        <v>0</v>
      </c>
      <c r="AE3744" s="189">
        <v>0</v>
      </c>
      <c r="AF3744" s="189">
        <v>0</v>
      </c>
      <c r="AG3744" s="189">
        <v>0</v>
      </c>
      <c r="AH3744" s="191">
        <v>0</v>
      </c>
      <c r="AI3744" s="476">
        <v>0</v>
      </c>
      <c r="AJ3744" s="192">
        <v>7506425630714</v>
      </c>
      <c r="AK3744" s="192" t="s">
        <v>262</v>
      </c>
      <c r="AL3744" s="90" t="s">
        <v>279</v>
      </c>
      <c r="AM3744" s="75">
        <v>77024</v>
      </c>
      <c r="AO3744" s="188">
        <v>0</v>
      </c>
      <c r="AP3744" s="188">
        <v>0</v>
      </c>
      <c r="AQ3744" s="187">
        <v>0</v>
      </c>
      <c r="AR3744" s="188">
        <v>0</v>
      </c>
      <c r="AS3744" s="187">
        <v>0</v>
      </c>
      <c r="AT3744" s="188">
        <v>0</v>
      </c>
      <c r="AU3744" s="187">
        <v>0</v>
      </c>
      <c r="AV3744" s="188">
        <v>0</v>
      </c>
      <c r="AW3744" s="187">
        <v>0</v>
      </c>
      <c r="AX3744" s="188">
        <v>0</v>
      </c>
      <c r="AY3744" s="187">
        <v>0</v>
      </c>
      <c r="AZ3744" s="188">
        <v>0</v>
      </c>
      <c r="BA3744" s="187">
        <v>0</v>
      </c>
      <c r="BB3744" s="188">
        <v>0</v>
      </c>
      <c r="BC3744" s="187">
        <v>0</v>
      </c>
      <c r="BD3744" s="75"/>
      <c r="BE3744" s="75"/>
      <c r="BH3744" s="74"/>
      <c r="BI3744" s="194"/>
      <c r="BJ3744" s="74"/>
    </row>
    <row r="3745" spans="1:62" ht="11.25" customHeight="1" x14ac:dyDescent="0.3">
      <c r="A3745" s="184" t="s">
        <v>4099</v>
      </c>
      <c r="B3745" s="185">
        <v>0</v>
      </c>
      <c r="C3745" s="850">
        <v>78179</v>
      </c>
      <c r="D3745" s="284">
        <v>1E-4</v>
      </c>
      <c r="E3745" s="91">
        <v>0</v>
      </c>
      <c r="F3745" s="186">
        <v>0</v>
      </c>
      <c r="G3745" s="186">
        <v>0</v>
      </c>
      <c r="H3745" s="186">
        <v>0</v>
      </c>
      <c r="I3745" s="187">
        <v>0</v>
      </c>
      <c r="J3745" s="186">
        <v>0</v>
      </c>
      <c r="K3745" s="186">
        <v>0</v>
      </c>
      <c r="L3745" s="186">
        <v>0</v>
      </c>
      <c r="M3745" s="186">
        <v>0</v>
      </c>
      <c r="N3745" s="188">
        <v>0</v>
      </c>
      <c r="O3745" s="189">
        <v>0</v>
      </c>
      <c r="P3745" s="186">
        <v>0</v>
      </c>
      <c r="Q3745" s="189">
        <v>0</v>
      </c>
      <c r="R3745" s="189">
        <v>0</v>
      </c>
      <c r="S3745" s="189">
        <v>1E-4</v>
      </c>
      <c r="T3745" s="188">
        <v>0</v>
      </c>
      <c r="U3745" s="187">
        <v>0</v>
      </c>
      <c r="V3745" s="189">
        <v>0</v>
      </c>
      <c r="W3745" s="189">
        <v>0</v>
      </c>
      <c r="X3745" s="188">
        <v>0</v>
      </c>
      <c r="Y3745" s="188">
        <v>0</v>
      </c>
      <c r="Z3745" s="186">
        <v>0</v>
      </c>
      <c r="AA3745" s="186">
        <v>0</v>
      </c>
      <c r="AB3745" s="186">
        <v>0</v>
      </c>
      <c r="AC3745" s="186">
        <v>0</v>
      </c>
      <c r="AD3745" s="188">
        <v>0</v>
      </c>
      <c r="AE3745" s="189">
        <v>0</v>
      </c>
      <c r="AF3745" s="189">
        <v>0</v>
      </c>
      <c r="AG3745" s="189">
        <v>0</v>
      </c>
      <c r="AH3745" s="191">
        <v>0</v>
      </c>
      <c r="AI3745" s="476">
        <v>0</v>
      </c>
      <c r="AJ3745" s="192">
        <v>7506425624645</v>
      </c>
      <c r="AK3745" s="192" t="s">
        <v>505</v>
      </c>
      <c r="AL3745" s="90" t="s">
        <v>279</v>
      </c>
      <c r="AM3745" s="75">
        <v>78179</v>
      </c>
      <c r="AO3745" s="188">
        <v>0</v>
      </c>
      <c r="AP3745" s="188">
        <v>0</v>
      </c>
      <c r="AQ3745" s="187">
        <v>0</v>
      </c>
      <c r="AR3745" s="188">
        <v>0</v>
      </c>
      <c r="AS3745" s="187">
        <v>0</v>
      </c>
      <c r="AT3745" s="188">
        <v>0</v>
      </c>
      <c r="AU3745" s="187">
        <v>0</v>
      </c>
      <c r="AV3745" s="188">
        <v>0</v>
      </c>
      <c r="AW3745" s="187">
        <v>0</v>
      </c>
      <c r="AX3745" s="188">
        <v>0</v>
      </c>
      <c r="AY3745" s="187">
        <v>0</v>
      </c>
      <c r="AZ3745" s="188">
        <v>0</v>
      </c>
      <c r="BA3745" s="187">
        <v>0</v>
      </c>
      <c r="BB3745" s="188">
        <v>0</v>
      </c>
      <c r="BC3745" s="187">
        <v>0</v>
      </c>
      <c r="BD3745" s="75"/>
      <c r="BE3745" s="75"/>
      <c r="BH3745" s="74"/>
      <c r="BI3745" s="194"/>
      <c r="BJ3745" s="74"/>
    </row>
    <row r="3746" spans="1:62" ht="11.25" customHeight="1" x14ac:dyDescent="0.3">
      <c r="A3746" s="184" t="s">
        <v>4100</v>
      </c>
      <c r="B3746" s="185">
        <v>0</v>
      </c>
      <c r="C3746" s="850">
        <v>78234</v>
      </c>
      <c r="D3746" s="284">
        <v>1E-4</v>
      </c>
      <c r="E3746" s="91">
        <v>0</v>
      </c>
      <c r="F3746" s="186">
        <v>0</v>
      </c>
      <c r="G3746" s="186">
        <v>0</v>
      </c>
      <c r="H3746" s="186">
        <v>0</v>
      </c>
      <c r="I3746" s="187">
        <v>0</v>
      </c>
      <c r="J3746" s="186">
        <v>0</v>
      </c>
      <c r="K3746" s="186">
        <v>0</v>
      </c>
      <c r="L3746" s="186">
        <v>0</v>
      </c>
      <c r="M3746" s="186">
        <v>0</v>
      </c>
      <c r="N3746" s="188">
        <v>0</v>
      </c>
      <c r="O3746" s="189">
        <v>0</v>
      </c>
      <c r="P3746" s="186">
        <v>0</v>
      </c>
      <c r="Q3746" s="189">
        <v>0</v>
      </c>
      <c r="R3746" s="189">
        <v>0</v>
      </c>
      <c r="S3746" s="189">
        <v>1E-4</v>
      </c>
      <c r="T3746" s="188">
        <v>0</v>
      </c>
      <c r="U3746" s="187">
        <v>0</v>
      </c>
      <c r="V3746" s="189">
        <v>0</v>
      </c>
      <c r="W3746" s="189">
        <v>0</v>
      </c>
      <c r="X3746" s="188">
        <v>0</v>
      </c>
      <c r="Y3746" s="188">
        <v>0</v>
      </c>
      <c r="Z3746" s="186">
        <v>0</v>
      </c>
      <c r="AA3746" s="186">
        <v>0</v>
      </c>
      <c r="AB3746" s="186">
        <v>0</v>
      </c>
      <c r="AC3746" s="186">
        <v>0</v>
      </c>
      <c r="AD3746" s="188">
        <v>0</v>
      </c>
      <c r="AE3746" s="189">
        <v>0</v>
      </c>
      <c r="AF3746" s="189">
        <v>0</v>
      </c>
      <c r="AG3746" s="189">
        <v>0</v>
      </c>
      <c r="AH3746" s="191">
        <v>0</v>
      </c>
      <c r="AI3746" s="476">
        <v>0</v>
      </c>
      <c r="AJ3746" s="192">
        <v>7506425628643</v>
      </c>
      <c r="AK3746" s="192" t="s">
        <v>262</v>
      </c>
      <c r="AL3746" s="90" t="s">
        <v>279</v>
      </c>
      <c r="AM3746" s="75">
        <v>78234</v>
      </c>
      <c r="AO3746" s="188">
        <v>0</v>
      </c>
      <c r="AP3746" s="188">
        <v>0</v>
      </c>
      <c r="AQ3746" s="187">
        <v>0</v>
      </c>
      <c r="AR3746" s="188">
        <v>0</v>
      </c>
      <c r="AS3746" s="187">
        <v>0</v>
      </c>
      <c r="AT3746" s="188">
        <v>0</v>
      </c>
      <c r="AU3746" s="187">
        <v>0</v>
      </c>
      <c r="AV3746" s="188">
        <v>0</v>
      </c>
      <c r="AW3746" s="187">
        <v>0</v>
      </c>
      <c r="AX3746" s="188">
        <v>0</v>
      </c>
      <c r="AY3746" s="187">
        <v>0</v>
      </c>
      <c r="AZ3746" s="188">
        <v>0</v>
      </c>
      <c r="BA3746" s="187">
        <v>0</v>
      </c>
      <c r="BB3746" s="188">
        <v>0</v>
      </c>
      <c r="BC3746" s="187">
        <v>0</v>
      </c>
      <c r="BD3746" s="75"/>
      <c r="BE3746" s="75"/>
      <c r="BH3746" s="74"/>
      <c r="BI3746" s="194"/>
      <c r="BJ3746" s="74"/>
    </row>
    <row r="3747" spans="1:62" ht="11.25" customHeight="1" x14ac:dyDescent="0.3">
      <c r="A3747" s="184" t="s">
        <v>4101</v>
      </c>
      <c r="B3747" s="185">
        <v>0</v>
      </c>
      <c r="C3747" s="850">
        <v>70892</v>
      </c>
      <c r="D3747" s="284">
        <v>1684.4799999999998</v>
      </c>
      <c r="E3747" s="91">
        <v>59.5319380535352</v>
      </c>
      <c r="F3747" s="186">
        <v>0</v>
      </c>
      <c r="G3747" s="186">
        <v>0</v>
      </c>
      <c r="H3747" s="186">
        <v>0</v>
      </c>
      <c r="I3747" s="187">
        <v>0</v>
      </c>
      <c r="J3747" s="186">
        <v>887.76599999999996</v>
      </c>
      <c r="K3747" s="186">
        <v>848.86199999999997</v>
      </c>
      <c r="L3747" s="186">
        <v>181.892</v>
      </c>
      <c r="M3747" s="186">
        <v>21.427746795120996</v>
      </c>
      <c r="N3747" s="188">
        <v>0</v>
      </c>
      <c r="O3747" s="189">
        <v>16.128</v>
      </c>
      <c r="P3747" s="186">
        <v>21.504000000000001</v>
      </c>
      <c r="Q3747" s="189">
        <v>22.910992311036917</v>
      </c>
      <c r="R3747" s="189">
        <v>50.776488398969988</v>
      </c>
      <c r="S3747" s="189">
        <v>1502.5879999999997</v>
      </c>
      <c r="T3747" s="188">
        <v>1501.6959999999999</v>
      </c>
      <c r="U3747" s="187">
        <v>53.072089456236704</v>
      </c>
      <c r="V3747" s="189">
        <v>492.8</v>
      </c>
      <c r="W3747" s="189">
        <v>5.3760000000000003</v>
      </c>
      <c r="X3747" s="188">
        <v>1003.52</v>
      </c>
      <c r="Y3747" s="188">
        <v>202.49600000000001</v>
      </c>
      <c r="Z3747" s="186">
        <v>13.44</v>
      </c>
      <c r="AA3747" s="186">
        <v>0</v>
      </c>
      <c r="AB3747" s="186">
        <v>0</v>
      </c>
      <c r="AC3747" s="186">
        <v>0</v>
      </c>
      <c r="AD3747" s="188">
        <v>8.0600000000000023</v>
      </c>
      <c r="AE3747" s="189">
        <v>0</v>
      </c>
      <c r="AF3747" s="189">
        <v>0</v>
      </c>
      <c r="AG3747" s="189">
        <v>0</v>
      </c>
      <c r="AH3747" s="191">
        <v>0</v>
      </c>
      <c r="AI3747" s="476">
        <v>636.48900000000003</v>
      </c>
      <c r="AJ3747" s="192">
        <v>7506425628643</v>
      </c>
      <c r="AK3747" s="192" t="s">
        <v>262</v>
      </c>
      <c r="AL3747" s="90" t="s">
        <v>279</v>
      </c>
      <c r="AM3747" s="75">
        <v>70892</v>
      </c>
      <c r="AO3747" s="188">
        <v>707.54399999999987</v>
      </c>
      <c r="AP3747" s="188">
        <v>815.36</v>
      </c>
      <c r="AQ3747" s="187">
        <v>130.00352369244703</v>
      </c>
      <c r="AR3747" s="188">
        <v>628.10199999999986</v>
      </c>
      <c r="AS3747" s="187">
        <v>72.430907753230599</v>
      </c>
      <c r="AT3747" s="188">
        <v>679.16999999999985</v>
      </c>
      <c r="AU3747" s="187">
        <v>66.338670354915834</v>
      </c>
      <c r="AV3747" s="188">
        <v>508.91400000000004</v>
      </c>
      <c r="AW3747" s="187">
        <v>51.660416966970324</v>
      </c>
      <c r="AX3747" s="188">
        <v>649.58800000000008</v>
      </c>
      <c r="AY3747" s="187">
        <v>89.037104047589679</v>
      </c>
      <c r="AZ3747" s="188">
        <v>523.274</v>
      </c>
      <c r="BA3747" s="187">
        <v>76.734606490137509</v>
      </c>
      <c r="BB3747" s="188">
        <v>752.63400000000001</v>
      </c>
      <c r="BC3747" s="187">
        <v>78.930677120366468</v>
      </c>
      <c r="BD3747" s="75"/>
      <c r="BE3747" s="75"/>
      <c r="BH3747" s="74"/>
      <c r="BI3747" s="194"/>
      <c r="BJ3747" s="74"/>
    </row>
    <row r="3748" spans="1:62" ht="11.25" customHeight="1" x14ac:dyDescent="0.3">
      <c r="A3748" s="184" t="s">
        <v>5127</v>
      </c>
      <c r="B3748" s="185">
        <v>0</v>
      </c>
      <c r="C3748" s="850">
        <v>71262</v>
      </c>
      <c r="D3748" s="284">
        <v>2.0000000000000001E-4</v>
      </c>
      <c r="E3748" s="91">
        <v>0</v>
      </c>
      <c r="F3748" s="186">
        <v>0</v>
      </c>
      <c r="G3748" s="186">
        <v>12000</v>
      </c>
      <c r="H3748" s="186">
        <v>5180</v>
      </c>
      <c r="I3748" s="187">
        <v>43.166666666666664</v>
      </c>
      <c r="J3748" s="186">
        <v>0</v>
      </c>
      <c r="K3748" s="186">
        <v>0</v>
      </c>
      <c r="L3748" s="186">
        <v>0</v>
      </c>
      <c r="M3748" s="186">
        <v>0</v>
      </c>
      <c r="N3748" s="188">
        <v>0</v>
      </c>
      <c r="O3748" s="189">
        <v>0</v>
      </c>
      <c r="P3748" s="186">
        <v>0</v>
      </c>
      <c r="Q3748" s="189">
        <v>0</v>
      </c>
      <c r="R3748" s="189">
        <v>0</v>
      </c>
      <c r="S3748" s="189">
        <v>5180.0002000000004</v>
      </c>
      <c r="T3748" s="188">
        <v>5180.6719999999996</v>
      </c>
      <c r="U3748" s="187">
        <v>0</v>
      </c>
      <c r="V3748" s="189">
        <v>0</v>
      </c>
      <c r="W3748" s="189">
        <v>0</v>
      </c>
      <c r="X3748" s="188">
        <v>5180.6719999999996</v>
      </c>
      <c r="Y3748" s="188">
        <v>1632.5119999999999</v>
      </c>
      <c r="Z3748" s="186">
        <v>3548.16</v>
      </c>
      <c r="AA3748" s="186">
        <v>0</v>
      </c>
      <c r="AB3748" s="186">
        <v>0</v>
      </c>
      <c r="AC3748" s="186">
        <v>0</v>
      </c>
      <c r="AD3748" s="188">
        <v>0</v>
      </c>
      <c r="AE3748" s="189">
        <v>0</v>
      </c>
      <c r="AF3748" s="189">
        <v>0</v>
      </c>
      <c r="AG3748" s="189">
        <v>0</v>
      </c>
      <c r="AH3748" s="191">
        <v>0</v>
      </c>
      <c r="AI3748" s="476">
        <v>0</v>
      </c>
      <c r="AJ3748" s="192">
        <v>7506425628643</v>
      </c>
      <c r="AK3748" s="192" t="s">
        <v>262</v>
      </c>
      <c r="AL3748" s="90" t="s">
        <v>279</v>
      </c>
      <c r="AM3748" s="75">
        <v>71262</v>
      </c>
      <c r="AO3748" s="188">
        <v>0</v>
      </c>
      <c r="AP3748" s="188">
        <v>0</v>
      </c>
      <c r="AQ3748" s="187">
        <v>0</v>
      </c>
      <c r="AR3748" s="188">
        <v>0</v>
      </c>
      <c r="AS3748" s="187">
        <v>0</v>
      </c>
      <c r="AT3748" s="188">
        <v>0</v>
      </c>
      <c r="AU3748" s="187">
        <v>0</v>
      </c>
      <c r="AV3748" s="188">
        <v>0</v>
      </c>
      <c r="AW3748" s="187">
        <v>0</v>
      </c>
      <c r="AX3748" s="188">
        <v>0</v>
      </c>
      <c r="AY3748" s="187">
        <v>0</v>
      </c>
      <c r="AZ3748" s="188">
        <v>0</v>
      </c>
      <c r="BA3748" s="187">
        <v>0</v>
      </c>
      <c r="BB3748" s="188">
        <v>0</v>
      </c>
      <c r="BC3748" s="187">
        <v>0</v>
      </c>
      <c r="BD3748" s="75"/>
      <c r="BE3748" s="75"/>
      <c r="BH3748" s="74"/>
      <c r="BI3748" s="194"/>
      <c r="BJ3748" s="74"/>
    </row>
    <row r="3749" spans="1:62" ht="11.25" customHeight="1" x14ac:dyDescent="0.3">
      <c r="A3749" s="184" t="s">
        <v>4102</v>
      </c>
      <c r="B3749" s="185">
        <v>0</v>
      </c>
      <c r="C3749" s="850">
        <v>70922</v>
      </c>
      <c r="D3749" s="284">
        <v>3571.84</v>
      </c>
      <c r="E3749" s="91">
        <v>64.937114350436147</v>
      </c>
      <c r="F3749" s="186">
        <v>0</v>
      </c>
      <c r="G3749" s="186">
        <v>0</v>
      </c>
      <c r="H3749" s="186">
        <v>0</v>
      </c>
      <c r="I3749" s="187">
        <v>0</v>
      </c>
      <c r="J3749" s="186">
        <v>1322.53</v>
      </c>
      <c r="K3749" s="186">
        <v>1650.1380000000001</v>
      </c>
      <c r="L3749" s="186">
        <v>200.32000000000002</v>
      </c>
      <c r="M3749" s="186">
        <v>12.139590749379749</v>
      </c>
      <c r="N3749" s="188">
        <v>0.64</v>
      </c>
      <c r="O3749" s="189">
        <v>13.440000000000001</v>
      </c>
      <c r="P3749" s="186">
        <v>18.560000000000002</v>
      </c>
      <c r="Q3749" s="189">
        <v>16.550097162257192</v>
      </c>
      <c r="R3749" s="189">
        <v>76.478870044535853</v>
      </c>
      <c r="S3749" s="189">
        <v>3371.52</v>
      </c>
      <c r="T3749" s="188">
        <v>3368.96</v>
      </c>
      <c r="U3749" s="187">
        <v>61.248695563643757</v>
      </c>
      <c r="V3749" s="189">
        <v>151.68</v>
      </c>
      <c r="W3749" s="189">
        <v>4.4800000000000004</v>
      </c>
      <c r="X3749" s="188">
        <v>3212.8</v>
      </c>
      <c r="Y3749" s="188">
        <v>0</v>
      </c>
      <c r="Z3749" s="186">
        <v>147.84</v>
      </c>
      <c r="AA3749" s="186">
        <v>0.64</v>
      </c>
      <c r="AB3749" s="186">
        <v>0</v>
      </c>
      <c r="AC3749" s="186">
        <v>0</v>
      </c>
      <c r="AD3749" s="188">
        <v>10.240000000000009</v>
      </c>
      <c r="AE3749" s="189">
        <v>4.4800000000000004</v>
      </c>
      <c r="AF3749" s="189">
        <v>4.4800000000000004</v>
      </c>
      <c r="AG3749" s="189">
        <v>0</v>
      </c>
      <c r="AH3749" s="191">
        <v>0</v>
      </c>
      <c r="AI3749" s="476">
        <v>922.65699999999993</v>
      </c>
      <c r="AJ3749" s="192">
        <v>7506425627226</v>
      </c>
      <c r="AK3749" s="192" t="s">
        <v>262</v>
      </c>
      <c r="AL3749" s="90" t="s">
        <v>279</v>
      </c>
      <c r="AM3749" s="75">
        <v>70922</v>
      </c>
      <c r="AO3749" s="188">
        <v>758.82666666666648</v>
      </c>
      <c r="AP3749" s="188">
        <v>771.19999999999982</v>
      </c>
      <c r="AQ3749" s="187">
        <v>65.366069483657199</v>
      </c>
      <c r="AR3749" s="188">
        <v>538.24</v>
      </c>
      <c r="AS3749" s="187">
        <v>33.227829541925871</v>
      </c>
      <c r="AT3749" s="188">
        <v>967.04</v>
      </c>
      <c r="AU3749" s="187">
        <v>56.725141396377943</v>
      </c>
      <c r="AV3749" s="188">
        <v>926.72</v>
      </c>
      <c r="AW3749" s="187">
        <v>54.952235814540948</v>
      </c>
      <c r="AX3749" s="188">
        <v>701.43999999999994</v>
      </c>
      <c r="AY3749" s="187">
        <v>55.199767063026762</v>
      </c>
      <c r="AZ3749" s="188">
        <v>869.76</v>
      </c>
      <c r="BA3749" s="187">
        <v>66.648275862068957</v>
      </c>
      <c r="BB3749" s="188">
        <v>1061.76</v>
      </c>
      <c r="BC3749" s="187">
        <v>157.36561984499983</v>
      </c>
      <c r="BD3749" s="75"/>
      <c r="BE3749" s="75"/>
      <c r="BH3749" s="74"/>
      <c r="BI3749" s="194"/>
      <c r="BJ3749" s="74"/>
    </row>
    <row r="3750" spans="1:62" ht="11.25" customHeight="1" x14ac:dyDescent="0.3">
      <c r="A3750" s="184" t="s">
        <v>4103</v>
      </c>
      <c r="B3750" s="185">
        <v>0</v>
      </c>
      <c r="C3750" s="850">
        <v>78204</v>
      </c>
      <c r="D3750" s="284">
        <v>1E-4</v>
      </c>
      <c r="E3750" s="91">
        <v>0</v>
      </c>
      <c r="F3750" s="186">
        <v>0</v>
      </c>
      <c r="G3750" s="186">
        <v>0</v>
      </c>
      <c r="H3750" s="186">
        <v>0</v>
      </c>
      <c r="I3750" s="187">
        <v>0</v>
      </c>
      <c r="J3750" s="186">
        <v>0</v>
      </c>
      <c r="K3750" s="186">
        <v>0</v>
      </c>
      <c r="L3750" s="186">
        <v>0</v>
      </c>
      <c r="M3750" s="186">
        <v>0</v>
      </c>
      <c r="N3750" s="188">
        <v>0</v>
      </c>
      <c r="O3750" s="189">
        <v>0</v>
      </c>
      <c r="P3750" s="186">
        <v>0</v>
      </c>
      <c r="Q3750" s="189">
        <v>0</v>
      </c>
      <c r="R3750" s="189">
        <v>0</v>
      </c>
      <c r="S3750" s="189">
        <v>1E-4</v>
      </c>
      <c r="T3750" s="188">
        <v>0</v>
      </c>
      <c r="U3750" s="187">
        <v>0</v>
      </c>
      <c r="V3750" s="189">
        <v>0</v>
      </c>
      <c r="W3750" s="189">
        <v>0</v>
      </c>
      <c r="X3750" s="188">
        <v>0</v>
      </c>
      <c r="Y3750" s="188">
        <v>0</v>
      </c>
      <c r="Z3750" s="186">
        <v>0</v>
      </c>
      <c r="AA3750" s="186">
        <v>0</v>
      </c>
      <c r="AB3750" s="186">
        <v>0</v>
      </c>
      <c r="AC3750" s="186">
        <v>0</v>
      </c>
      <c r="AD3750" s="188">
        <v>0</v>
      </c>
      <c r="AE3750" s="189">
        <v>0</v>
      </c>
      <c r="AF3750" s="189">
        <v>0</v>
      </c>
      <c r="AG3750" s="189">
        <v>0</v>
      </c>
      <c r="AH3750" s="191">
        <v>0</v>
      </c>
      <c r="AI3750" s="476">
        <v>0</v>
      </c>
      <c r="AJ3750" s="192">
        <v>7506425627226</v>
      </c>
      <c r="AK3750" s="192" t="s">
        <v>262</v>
      </c>
      <c r="AL3750" s="90" t="s">
        <v>279</v>
      </c>
      <c r="AM3750" s="75">
        <v>78204</v>
      </c>
      <c r="AO3750" s="188">
        <v>0</v>
      </c>
      <c r="AP3750" s="188">
        <v>0</v>
      </c>
      <c r="AQ3750" s="187">
        <v>0</v>
      </c>
      <c r="AR3750" s="188">
        <v>0</v>
      </c>
      <c r="AS3750" s="187">
        <v>0</v>
      </c>
      <c r="AT3750" s="188">
        <v>0</v>
      </c>
      <c r="AU3750" s="187">
        <v>0</v>
      </c>
      <c r="AV3750" s="188">
        <v>0</v>
      </c>
      <c r="AW3750" s="187">
        <v>0</v>
      </c>
      <c r="AX3750" s="188">
        <v>0</v>
      </c>
      <c r="AY3750" s="187">
        <v>0</v>
      </c>
      <c r="AZ3750" s="188">
        <v>0</v>
      </c>
      <c r="BA3750" s="187">
        <v>0</v>
      </c>
      <c r="BB3750" s="188">
        <v>0</v>
      </c>
      <c r="BC3750" s="187">
        <v>0</v>
      </c>
      <c r="BD3750" s="75"/>
      <c r="BE3750" s="75"/>
      <c r="BH3750" s="74"/>
      <c r="BI3750" s="194"/>
      <c r="BJ3750" s="74"/>
    </row>
    <row r="3751" spans="1:62" ht="11.25" customHeight="1" x14ac:dyDescent="0.3">
      <c r="A3751" s="184" t="s">
        <v>4104</v>
      </c>
      <c r="B3751" s="185">
        <v>0</v>
      </c>
      <c r="C3751" s="850">
        <v>78182</v>
      </c>
      <c r="D3751" s="284">
        <v>2903.04</v>
      </c>
      <c r="E3751" s="91">
        <v>0</v>
      </c>
      <c r="F3751" s="186">
        <v>0</v>
      </c>
      <c r="G3751" s="186">
        <v>0</v>
      </c>
      <c r="H3751" s="186">
        <v>0</v>
      </c>
      <c r="I3751" s="187">
        <v>0</v>
      </c>
      <c r="J3751" s="186">
        <v>0</v>
      </c>
      <c r="K3751" s="186">
        <v>0</v>
      </c>
      <c r="L3751" s="186">
        <v>0</v>
      </c>
      <c r="M3751" s="186">
        <v>0</v>
      </c>
      <c r="N3751" s="188">
        <v>0</v>
      </c>
      <c r="O3751" s="189">
        <v>0</v>
      </c>
      <c r="P3751" s="186">
        <v>9.6</v>
      </c>
      <c r="Q3751" s="189">
        <v>0</v>
      </c>
      <c r="R3751" s="189">
        <v>0</v>
      </c>
      <c r="S3751" s="189">
        <v>2903.04</v>
      </c>
      <c r="T3751" s="188">
        <v>2903.04</v>
      </c>
      <c r="U3751" s="187">
        <v>0</v>
      </c>
      <c r="V3751" s="189">
        <v>0</v>
      </c>
      <c r="W3751" s="189">
        <v>9.6</v>
      </c>
      <c r="X3751" s="188">
        <v>2893.44</v>
      </c>
      <c r="Y3751" s="188">
        <v>18.239999999999998</v>
      </c>
      <c r="Z3751" s="186">
        <v>0</v>
      </c>
      <c r="AA3751" s="186">
        <v>0</v>
      </c>
      <c r="AB3751" s="186">
        <v>0</v>
      </c>
      <c r="AC3751" s="186">
        <v>0</v>
      </c>
      <c r="AD3751" s="188">
        <v>0</v>
      </c>
      <c r="AE3751" s="189">
        <v>0</v>
      </c>
      <c r="AF3751" s="189">
        <v>0</v>
      </c>
      <c r="AG3751" s="189">
        <v>0</v>
      </c>
      <c r="AH3751" s="191">
        <v>0</v>
      </c>
      <c r="AI3751" s="476">
        <v>0</v>
      </c>
      <c r="AJ3751" s="192">
        <v>7506425625031</v>
      </c>
      <c r="AK3751" s="192" t="s">
        <v>505</v>
      </c>
      <c r="AL3751" s="90" t="s">
        <v>279</v>
      </c>
      <c r="AM3751" s="75">
        <v>78182</v>
      </c>
      <c r="AO3751" s="188">
        <v>4.8</v>
      </c>
      <c r="AP3751" s="188">
        <v>4.8</v>
      </c>
      <c r="AQ3751" s="187">
        <v>0</v>
      </c>
      <c r="AR3751" s="188">
        <v>4.8</v>
      </c>
      <c r="AS3751" s="187">
        <v>0</v>
      </c>
      <c r="AT3751" s="188">
        <v>4.8</v>
      </c>
      <c r="AU3751" s="187">
        <v>0</v>
      </c>
      <c r="AV3751" s="188">
        <v>4.8</v>
      </c>
      <c r="AW3751" s="187">
        <v>0</v>
      </c>
      <c r="AX3751" s="188">
        <v>0</v>
      </c>
      <c r="AY3751" s="187">
        <v>0</v>
      </c>
      <c r="AZ3751" s="188">
        <v>0</v>
      </c>
      <c r="BA3751" s="187">
        <v>0</v>
      </c>
      <c r="BB3751" s="188">
        <v>4.8</v>
      </c>
      <c r="BC3751" s="187">
        <v>0</v>
      </c>
      <c r="BD3751" s="75"/>
      <c r="BE3751" s="75"/>
      <c r="BH3751" s="74"/>
      <c r="BI3751" s="194"/>
      <c r="BJ3751" s="74"/>
    </row>
    <row r="3752" spans="1:62" ht="11.25" customHeight="1" x14ac:dyDescent="0.3">
      <c r="A3752" s="184" t="s">
        <v>4105</v>
      </c>
      <c r="B3752" s="185">
        <v>0</v>
      </c>
      <c r="C3752" s="850">
        <v>78224</v>
      </c>
      <c r="D3752" s="284">
        <v>1E-4</v>
      </c>
      <c r="E3752" s="91">
        <v>0</v>
      </c>
      <c r="F3752" s="186">
        <v>0</v>
      </c>
      <c r="G3752" s="186">
        <v>0</v>
      </c>
      <c r="H3752" s="186">
        <v>0</v>
      </c>
      <c r="I3752" s="187">
        <v>0</v>
      </c>
      <c r="J3752" s="186">
        <v>0</v>
      </c>
      <c r="K3752" s="186">
        <v>0</v>
      </c>
      <c r="L3752" s="186">
        <v>0</v>
      </c>
      <c r="M3752" s="186">
        <v>0</v>
      </c>
      <c r="N3752" s="188">
        <v>0</v>
      </c>
      <c r="O3752" s="189">
        <v>0</v>
      </c>
      <c r="P3752" s="186">
        <v>0</v>
      </c>
      <c r="Q3752" s="189">
        <v>0</v>
      </c>
      <c r="R3752" s="189">
        <v>0</v>
      </c>
      <c r="S3752" s="189">
        <v>1E-4</v>
      </c>
      <c r="T3752" s="188">
        <v>0</v>
      </c>
      <c r="U3752" s="187">
        <v>0</v>
      </c>
      <c r="V3752" s="189">
        <v>0</v>
      </c>
      <c r="W3752" s="189">
        <v>0</v>
      </c>
      <c r="X3752" s="188">
        <v>0</v>
      </c>
      <c r="Y3752" s="188">
        <v>0</v>
      </c>
      <c r="Z3752" s="186">
        <v>0</v>
      </c>
      <c r="AA3752" s="186">
        <v>0</v>
      </c>
      <c r="AB3752" s="186">
        <v>0</v>
      </c>
      <c r="AC3752" s="186">
        <v>0</v>
      </c>
      <c r="AD3752" s="188">
        <v>0</v>
      </c>
      <c r="AE3752" s="189">
        <v>0</v>
      </c>
      <c r="AF3752" s="189">
        <v>0</v>
      </c>
      <c r="AG3752" s="189">
        <v>0</v>
      </c>
      <c r="AH3752" s="191">
        <v>0</v>
      </c>
      <c r="AI3752" s="476">
        <v>0</v>
      </c>
      <c r="AJ3752" s="192">
        <v>7506425628230</v>
      </c>
      <c r="AK3752" s="192" t="s">
        <v>505</v>
      </c>
      <c r="AL3752" s="90" t="s">
        <v>279</v>
      </c>
      <c r="AM3752" s="75">
        <v>78224</v>
      </c>
      <c r="AO3752" s="188">
        <v>0</v>
      </c>
      <c r="AP3752" s="188">
        <v>0</v>
      </c>
      <c r="AQ3752" s="187">
        <v>0</v>
      </c>
      <c r="AR3752" s="188">
        <v>0</v>
      </c>
      <c r="AS3752" s="187">
        <v>0</v>
      </c>
      <c r="AT3752" s="188">
        <v>0</v>
      </c>
      <c r="AU3752" s="187">
        <v>0</v>
      </c>
      <c r="AV3752" s="188">
        <v>0</v>
      </c>
      <c r="AW3752" s="187">
        <v>0</v>
      </c>
      <c r="AX3752" s="188">
        <v>0</v>
      </c>
      <c r="AY3752" s="187">
        <v>0</v>
      </c>
      <c r="AZ3752" s="188">
        <v>0</v>
      </c>
      <c r="BA3752" s="187">
        <v>0</v>
      </c>
      <c r="BB3752" s="188">
        <v>0</v>
      </c>
      <c r="BC3752" s="187">
        <v>0</v>
      </c>
      <c r="BD3752" s="75"/>
      <c r="BE3752" s="75"/>
      <c r="BH3752" s="74"/>
      <c r="BI3752" s="194"/>
      <c r="BJ3752" s="74"/>
    </row>
    <row r="3753" spans="1:62" ht="11.25" customHeight="1" x14ac:dyDescent="0.3">
      <c r="A3753" s="184" t="s">
        <v>4106</v>
      </c>
      <c r="B3753" s="185">
        <v>0</v>
      </c>
      <c r="C3753" s="850">
        <v>78225</v>
      </c>
      <c r="D3753" s="284">
        <v>1E-4</v>
      </c>
      <c r="E3753" s="91">
        <v>0</v>
      </c>
      <c r="F3753" s="186">
        <v>0</v>
      </c>
      <c r="G3753" s="186">
        <v>0</v>
      </c>
      <c r="H3753" s="186">
        <v>0</v>
      </c>
      <c r="I3753" s="187">
        <v>0</v>
      </c>
      <c r="J3753" s="186">
        <v>0</v>
      </c>
      <c r="K3753" s="186">
        <v>0</v>
      </c>
      <c r="L3753" s="186">
        <v>0</v>
      </c>
      <c r="M3753" s="186">
        <v>0</v>
      </c>
      <c r="N3753" s="188">
        <v>0</v>
      </c>
      <c r="O3753" s="189">
        <v>0</v>
      </c>
      <c r="P3753" s="186">
        <v>0</v>
      </c>
      <c r="Q3753" s="189">
        <v>0</v>
      </c>
      <c r="R3753" s="189">
        <v>0</v>
      </c>
      <c r="S3753" s="189">
        <v>1E-4</v>
      </c>
      <c r="T3753" s="188">
        <v>0</v>
      </c>
      <c r="U3753" s="187">
        <v>0</v>
      </c>
      <c r="V3753" s="189">
        <v>0</v>
      </c>
      <c r="W3753" s="189">
        <v>0</v>
      </c>
      <c r="X3753" s="188">
        <v>0</v>
      </c>
      <c r="Y3753" s="188">
        <v>0</v>
      </c>
      <c r="Z3753" s="186">
        <v>0</v>
      </c>
      <c r="AA3753" s="186">
        <v>0</v>
      </c>
      <c r="AB3753" s="186">
        <v>0</v>
      </c>
      <c r="AC3753" s="186">
        <v>0</v>
      </c>
      <c r="AD3753" s="188">
        <v>0</v>
      </c>
      <c r="AE3753" s="189">
        <v>0</v>
      </c>
      <c r="AF3753" s="189">
        <v>0</v>
      </c>
      <c r="AG3753" s="189">
        <v>0</v>
      </c>
      <c r="AH3753" s="191">
        <v>0</v>
      </c>
      <c r="AI3753" s="476">
        <v>0</v>
      </c>
      <c r="AJ3753" s="192">
        <v>7506425628247</v>
      </c>
      <c r="AK3753" s="192" t="s">
        <v>505</v>
      </c>
      <c r="AL3753" s="90" t="s">
        <v>279</v>
      </c>
      <c r="AM3753" s="75">
        <v>78225</v>
      </c>
      <c r="AO3753" s="188">
        <v>0</v>
      </c>
      <c r="AP3753" s="188">
        <v>0</v>
      </c>
      <c r="AQ3753" s="187">
        <v>0</v>
      </c>
      <c r="AR3753" s="188">
        <v>0</v>
      </c>
      <c r="AS3753" s="187">
        <v>0</v>
      </c>
      <c r="AT3753" s="188">
        <v>0</v>
      </c>
      <c r="AU3753" s="187">
        <v>0</v>
      </c>
      <c r="AV3753" s="188">
        <v>0</v>
      </c>
      <c r="AW3753" s="187">
        <v>0</v>
      </c>
      <c r="AX3753" s="188">
        <v>0</v>
      </c>
      <c r="AY3753" s="187">
        <v>0</v>
      </c>
      <c r="AZ3753" s="188">
        <v>0</v>
      </c>
      <c r="BA3753" s="187">
        <v>0</v>
      </c>
      <c r="BB3753" s="188">
        <v>0</v>
      </c>
      <c r="BC3753" s="187">
        <v>0</v>
      </c>
      <c r="BD3753" s="75"/>
      <c r="BE3753" s="75"/>
      <c r="BH3753" s="74"/>
      <c r="BI3753" s="194"/>
      <c r="BJ3753" s="74"/>
    </row>
    <row r="3754" spans="1:62" ht="11.25" customHeight="1" x14ac:dyDescent="0.3">
      <c r="A3754" s="184" t="s">
        <v>4107</v>
      </c>
      <c r="B3754" s="185">
        <v>0</v>
      </c>
      <c r="C3754" s="858">
        <v>93574</v>
      </c>
      <c r="D3754" s="284">
        <v>1E-4</v>
      </c>
      <c r="E3754" s="91">
        <v>0</v>
      </c>
      <c r="F3754" s="186">
        <v>0</v>
      </c>
      <c r="G3754" s="186">
        <v>0</v>
      </c>
      <c r="H3754" s="186">
        <v>0</v>
      </c>
      <c r="I3754" s="187">
        <v>0</v>
      </c>
      <c r="J3754" s="186">
        <v>0</v>
      </c>
      <c r="K3754" s="186">
        <v>0</v>
      </c>
      <c r="L3754" s="186">
        <v>0</v>
      </c>
      <c r="M3754" s="186">
        <v>0</v>
      </c>
      <c r="N3754" s="188">
        <v>19.655999999999999</v>
      </c>
      <c r="O3754" s="189">
        <v>28.728000000000002</v>
      </c>
      <c r="P3754" s="186">
        <v>48.384</v>
      </c>
      <c r="Q3754" s="189">
        <v>0</v>
      </c>
      <c r="R3754" s="189">
        <v>0</v>
      </c>
      <c r="S3754" s="189">
        <v>1E-4</v>
      </c>
      <c r="T3754" s="188">
        <v>0</v>
      </c>
      <c r="U3754" s="187">
        <v>0</v>
      </c>
      <c r="V3754" s="189">
        <v>0</v>
      </c>
      <c r="W3754" s="189">
        <v>0</v>
      </c>
      <c r="X3754" s="188">
        <v>0</v>
      </c>
      <c r="Y3754" s="188">
        <v>0</v>
      </c>
      <c r="Z3754" s="186">
        <v>0</v>
      </c>
      <c r="AA3754" s="186">
        <v>0</v>
      </c>
      <c r="AB3754" s="186">
        <v>0</v>
      </c>
      <c r="AC3754" s="186">
        <v>0</v>
      </c>
      <c r="AD3754" s="188">
        <v>0</v>
      </c>
      <c r="AE3754" s="189">
        <v>18.143000000000001</v>
      </c>
      <c r="AF3754" s="189">
        <v>18.143000000000001</v>
      </c>
      <c r="AG3754" s="189">
        <v>0</v>
      </c>
      <c r="AH3754" s="191">
        <v>0</v>
      </c>
      <c r="AI3754" s="476">
        <v>0</v>
      </c>
      <c r="AJ3754" s="192">
        <v>7501943471603</v>
      </c>
      <c r="AK3754" s="192" t="s">
        <v>262</v>
      </c>
      <c r="AL3754" s="90" t="s">
        <v>278</v>
      </c>
      <c r="AM3754" s="75">
        <v>93574</v>
      </c>
      <c r="AO3754" s="188">
        <v>0</v>
      </c>
      <c r="AP3754" s="188">
        <v>0</v>
      </c>
      <c r="AQ3754" s="187">
        <v>0</v>
      </c>
      <c r="AR3754" s="188">
        <v>0</v>
      </c>
      <c r="AS3754" s="187">
        <v>0</v>
      </c>
      <c r="AT3754" s="188">
        <v>0</v>
      </c>
      <c r="AU3754" s="187">
        <v>0</v>
      </c>
      <c r="AV3754" s="188">
        <v>0</v>
      </c>
      <c r="AW3754" s="187">
        <v>0</v>
      </c>
      <c r="AX3754" s="188">
        <v>0</v>
      </c>
      <c r="AY3754" s="187">
        <v>0</v>
      </c>
      <c r="AZ3754" s="188">
        <v>0</v>
      </c>
      <c r="BA3754" s="187">
        <v>0</v>
      </c>
      <c r="BB3754" s="188">
        <v>0</v>
      </c>
      <c r="BC3754" s="187">
        <v>0</v>
      </c>
      <c r="BD3754" s="75"/>
      <c r="BE3754" s="75"/>
      <c r="BH3754" s="74"/>
      <c r="BI3754" s="194"/>
      <c r="BJ3754" s="74"/>
    </row>
    <row r="3755" spans="1:62" ht="11.25" customHeight="1" x14ac:dyDescent="0.3">
      <c r="A3755" s="184" t="s">
        <v>4108</v>
      </c>
      <c r="B3755" s="185">
        <v>0</v>
      </c>
      <c r="C3755" s="828">
        <v>96645</v>
      </c>
      <c r="D3755" s="284">
        <v>1E-4</v>
      </c>
      <c r="E3755" s="91">
        <v>0</v>
      </c>
      <c r="F3755" s="186">
        <v>0</v>
      </c>
      <c r="G3755" s="186">
        <v>0</v>
      </c>
      <c r="H3755" s="186">
        <v>0</v>
      </c>
      <c r="I3755" s="187">
        <v>0</v>
      </c>
      <c r="J3755" s="186">
        <v>0</v>
      </c>
      <c r="K3755" s="186">
        <v>0</v>
      </c>
      <c r="L3755" s="186">
        <v>0</v>
      </c>
      <c r="M3755" s="186">
        <v>0</v>
      </c>
      <c r="N3755" s="188">
        <v>0</v>
      </c>
      <c r="O3755" s="189">
        <v>0</v>
      </c>
      <c r="P3755" s="186">
        <v>0</v>
      </c>
      <c r="Q3755" s="189">
        <v>0</v>
      </c>
      <c r="R3755" s="189">
        <v>0</v>
      </c>
      <c r="S3755" s="189">
        <v>1E-4</v>
      </c>
      <c r="T3755" s="188">
        <v>0</v>
      </c>
      <c r="U3755" s="187">
        <v>0</v>
      </c>
      <c r="V3755" s="189">
        <v>0</v>
      </c>
      <c r="W3755" s="189">
        <v>0</v>
      </c>
      <c r="X3755" s="188">
        <v>0</v>
      </c>
      <c r="Y3755" s="188">
        <v>0</v>
      </c>
      <c r="Z3755" s="186">
        <v>0</v>
      </c>
      <c r="AA3755" s="186">
        <v>0</v>
      </c>
      <c r="AB3755" s="186">
        <v>0</v>
      </c>
      <c r="AC3755" s="186">
        <v>0</v>
      </c>
      <c r="AD3755" s="188">
        <v>0</v>
      </c>
      <c r="AE3755" s="189">
        <v>0</v>
      </c>
      <c r="AF3755" s="189">
        <v>0</v>
      </c>
      <c r="AG3755" s="189">
        <v>0</v>
      </c>
      <c r="AH3755" s="191">
        <v>0</v>
      </c>
      <c r="AI3755" s="476">
        <v>0</v>
      </c>
      <c r="AJ3755" s="192">
        <v>7501943471603</v>
      </c>
      <c r="AK3755" s="192">
        <v>93574</v>
      </c>
      <c r="AL3755" s="90" t="s">
        <v>278</v>
      </c>
      <c r="AM3755" s="75">
        <v>96645</v>
      </c>
      <c r="AO3755" s="188">
        <v>0</v>
      </c>
      <c r="AP3755" s="188">
        <v>0</v>
      </c>
      <c r="AQ3755" s="187">
        <v>0</v>
      </c>
      <c r="AR3755" s="188">
        <v>0</v>
      </c>
      <c r="AS3755" s="187">
        <v>0</v>
      </c>
      <c r="AT3755" s="188">
        <v>0</v>
      </c>
      <c r="AU3755" s="187">
        <v>0</v>
      </c>
      <c r="AV3755" s="188">
        <v>0</v>
      </c>
      <c r="AW3755" s="187">
        <v>0</v>
      </c>
      <c r="AX3755" s="188">
        <v>0</v>
      </c>
      <c r="AY3755" s="187">
        <v>0</v>
      </c>
      <c r="AZ3755" s="188">
        <v>0</v>
      </c>
      <c r="BA3755" s="187">
        <v>0</v>
      </c>
      <c r="BB3755" s="188">
        <v>0</v>
      </c>
      <c r="BC3755" s="187">
        <v>0</v>
      </c>
      <c r="BD3755" s="75"/>
      <c r="BE3755" s="75"/>
      <c r="BH3755" s="74"/>
      <c r="BI3755" s="194"/>
      <c r="BJ3755" s="74"/>
    </row>
    <row r="3756" spans="1:62" ht="11.25" customHeight="1" x14ac:dyDescent="0.3">
      <c r="A3756" s="184" t="s">
        <v>4108</v>
      </c>
      <c r="B3756" s="185">
        <v>0</v>
      </c>
      <c r="C3756" s="828">
        <v>96650</v>
      </c>
      <c r="D3756" s="284">
        <v>1E-4</v>
      </c>
      <c r="E3756" s="91">
        <v>0</v>
      </c>
      <c r="F3756" s="186">
        <v>0</v>
      </c>
      <c r="G3756" s="186">
        <v>0</v>
      </c>
      <c r="H3756" s="186">
        <v>0</v>
      </c>
      <c r="I3756" s="187">
        <v>0</v>
      </c>
      <c r="J3756" s="186">
        <v>0</v>
      </c>
      <c r="K3756" s="186">
        <v>0</v>
      </c>
      <c r="L3756" s="186">
        <v>0</v>
      </c>
      <c r="M3756" s="186">
        <v>0</v>
      </c>
      <c r="N3756" s="188">
        <v>0</v>
      </c>
      <c r="O3756" s="189">
        <v>0</v>
      </c>
      <c r="P3756" s="186">
        <v>0</v>
      </c>
      <c r="Q3756" s="189">
        <v>0</v>
      </c>
      <c r="R3756" s="189">
        <v>0</v>
      </c>
      <c r="S3756" s="189">
        <v>1E-4</v>
      </c>
      <c r="T3756" s="188">
        <v>0</v>
      </c>
      <c r="U3756" s="187">
        <v>0</v>
      </c>
      <c r="V3756" s="189">
        <v>0</v>
      </c>
      <c r="W3756" s="189">
        <v>0</v>
      </c>
      <c r="X3756" s="188">
        <v>0</v>
      </c>
      <c r="Y3756" s="188">
        <v>0</v>
      </c>
      <c r="Z3756" s="186">
        <v>0</v>
      </c>
      <c r="AA3756" s="186">
        <v>0</v>
      </c>
      <c r="AB3756" s="186">
        <v>0</v>
      </c>
      <c r="AC3756" s="186">
        <v>0</v>
      </c>
      <c r="AD3756" s="188">
        <v>0</v>
      </c>
      <c r="AE3756" s="189">
        <v>0</v>
      </c>
      <c r="AF3756" s="189">
        <v>0</v>
      </c>
      <c r="AG3756" s="189">
        <v>0</v>
      </c>
      <c r="AH3756" s="191">
        <v>0</v>
      </c>
      <c r="AI3756" s="476">
        <v>0</v>
      </c>
      <c r="AJ3756" s="192">
        <v>7501943471603</v>
      </c>
      <c r="AK3756" s="192">
        <v>93574</v>
      </c>
      <c r="AL3756" s="90" t="s">
        <v>279</v>
      </c>
      <c r="AM3756" s="75">
        <v>96650</v>
      </c>
      <c r="AO3756" s="188">
        <v>0</v>
      </c>
      <c r="AP3756" s="188">
        <v>0</v>
      </c>
      <c r="AQ3756" s="187">
        <v>0</v>
      </c>
      <c r="AR3756" s="188">
        <v>0</v>
      </c>
      <c r="AS3756" s="187">
        <v>0</v>
      </c>
      <c r="AT3756" s="188">
        <v>0</v>
      </c>
      <c r="AU3756" s="187">
        <v>0</v>
      </c>
      <c r="AV3756" s="188">
        <v>0</v>
      </c>
      <c r="AW3756" s="187">
        <v>0</v>
      </c>
      <c r="AX3756" s="188">
        <v>0</v>
      </c>
      <c r="AY3756" s="187">
        <v>0</v>
      </c>
      <c r="AZ3756" s="188">
        <v>0</v>
      </c>
      <c r="BA3756" s="187">
        <v>0</v>
      </c>
      <c r="BB3756" s="188">
        <v>0</v>
      </c>
      <c r="BC3756" s="187">
        <v>0</v>
      </c>
      <c r="BD3756" s="75"/>
      <c r="BE3756" s="75"/>
      <c r="BH3756" s="74"/>
      <c r="BI3756" s="194"/>
      <c r="BJ3756" s="74"/>
    </row>
    <row r="3757" spans="1:62" ht="11.25" customHeight="1" x14ac:dyDescent="0.3">
      <c r="A3757" s="184" t="s">
        <v>739</v>
      </c>
      <c r="B3757" s="185">
        <v>0</v>
      </c>
      <c r="C3757" s="850">
        <v>67407</v>
      </c>
      <c r="D3757" s="284">
        <v>1E-4</v>
      </c>
      <c r="E3757" s="91">
        <v>0</v>
      </c>
      <c r="F3757" s="186">
        <v>0</v>
      </c>
      <c r="G3757" s="186">
        <v>0</v>
      </c>
      <c r="H3757" s="186">
        <v>0</v>
      </c>
      <c r="I3757" s="187">
        <v>0</v>
      </c>
      <c r="J3757" s="186">
        <v>0</v>
      </c>
      <c r="K3757" s="186">
        <v>0</v>
      </c>
      <c r="L3757" s="186">
        <v>0</v>
      </c>
      <c r="M3757" s="186">
        <v>0</v>
      </c>
      <c r="N3757" s="188">
        <v>0</v>
      </c>
      <c r="O3757" s="189">
        <v>0</v>
      </c>
      <c r="P3757" s="186">
        <v>0</v>
      </c>
      <c r="Q3757" s="189">
        <v>0</v>
      </c>
      <c r="R3757" s="189">
        <v>0</v>
      </c>
      <c r="S3757" s="189">
        <v>1E-4</v>
      </c>
      <c r="T3757" s="188">
        <v>0</v>
      </c>
      <c r="U3757" s="187">
        <v>0</v>
      </c>
      <c r="V3757" s="189">
        <v>0</v>
      </c>
      <c r="W3757" s="189">
        <v>0</v>
      </c>
      <c r="X3757" s="188">
        <v>0</v>
      </c>
      <c r="Y3757" s="188">
        <v>0</v>
      </c>
      <c r="Z3757" s="186">
        <v>0</v>
      </c>
      <c r="AA3757" s="186">
        <v>0</v>
      </c>
      <c r="AB3757" s="186">
        <v>0</v>
      </c>
      <c r="AC3757" s="186">
        <v>0</v>
      </c>
      <c r="AD3757" s="188">
        <v>0</v>
      </c>
      <c r="AE3757" s="189">
        <v>0</v>
      </c>
      <c r="AF3757" s="189">
        <v>0</v>
      </c>
      <c r="AG3757" s="189">
        <v>0</v>
      </c>
      <c r="AH3757" s="191">
        <v>0</v>
      </c>
      <c r="AI3757" s="476">
        <v>0</v>
      </c>
      <c r="AJ3757" s="192">
        <v>7501943471603</v>
      </c>
      <c r="AK3757" s="192">
        <v>93574</v>
      </c>
      <c r="AL3757" s="90" t="s">
        <v>279</v>
      </c>
      <c r="AM3757" s="75">
        <v>67407</v>
      </c>
      <c r="AO3757" s="188">
        <v>0</v>
      </c>
      <c r="AP3757" s="188">
        <v>0</v>
      </c>
      <c r="AQ3757" s="187">
        <v>0</v>
      </c>
      <c r="AR3757" s="188">
        <v>0</v>
      </c>
      <c r="AS3757" s="187">
        <v>0</v>
      </c>
      <c r="AT3757" s="188">
        <v>0</v>
      </c>
      <c r="AU3757" s="187">
        <v>0</v>
      </c>
      <c r="AV3757" s="188">
        <v>0</v>
      </c>
      <c r="AW3757" s="187">
        <v>0</v>
      </c>
      <c r="AX3757" s="188">
        <v>0</v>
      </c>
      <c r="AY3757" s="187">
        <v>0</v>
      </c>
      <c r="AZ3757" s="188">
        <v>0</v>
      </c>
      <c r="BA3757" s="187">
        <v>0</v>
      </c>
      <c r="BB3757" s="188">
        <v>26.46</v>
      </c>
      <c r="BC3757" s="187">
        <v>0</v>
      </c>
      <c r="BD3757" s="75"/>
      <c r="BE3757" s="75"/>
      <c r="BH3757" s="74"/>
      <c r="BI3757" s="194"/>
      <c r="BJ3757" s="74"/>
    </row>
    <row r="3758" spans="1:62" s="77" customFormat="1" ht="11.25" customHeight="1" x14ac:dyDescent="0.2">
      <c r="A3758" s="184" t="s">
        <v>739</v>
      </c>
      <c r="B3758" s="185">
        <v>0</v>
      </c>
      <c r="C3758" s="858">
        <v>70880</v>
      </c>
      <c r="D3758" s="284">
        <v>4668.3</v>
      </c>
      <c r="E3758" s="91">
        <v>24.377934672723942</v>
      </c>
      <c r="F3758" s="186">
        <v>0</v>
      </c>
      <c r="G3758" s="186">
        <v>5948.768</v>
      </c>
      <c r="H3758" s="186">
        <v>0</v>
      </c>
      <c r="I3758" s="187">
        <v>0</v>
      </c>
      <c r="J3758" s="186">
        <v>5627.0119999999997</v>
      </c>
      <c r="K3758" s="186">
        <v>5744.9083312499997</v>
      </c>
      <c r="L3758" s="186">
        <v>791.53200000000004</v>
      </c>
      <c r="M3758" s="186">
        <v>13.777974414219685</v>
      </c>
      <c r="N3758" s="188">
        <v>0</v>
      </c>
      <c r="O3758" s="189">
        <v>0</v>
      </c>
      <c r="P3758" s="186">
        <v>39.311999999999998</v>
      </c>
      <c r="Q3758" s="189">
        <v>14.765278623894886</v>
      </c>
      <c r="R3758" s="189">
        <v>20.66870303457679</v>
      </c>
      <c r="S3758" s="189">
        <v>3876.768</v>
      </c>
      <c r="T3758" s="188">
        <v>3874.5</v>
      </c>
      <c r="U3758" s="187">
        <v>20.232698817442945</v>
      </c>
      <c r="V3758" s="189">
        <v>94.5</v>
      </c>
      <c r="W3758" s="189">
        <v>39.311999999999998</v>
      </c>
      <c r="X3758" s="188">
        <v>3740.6880000000001</v>
      </c>
      <c r="Y3758" s="188">
        <v>0</v>
      </c>
      <c r="Z3758" s="186">
        <v>2172.7440000000001</v>
      </c>
      <c r="AA3758" s="186">
        <v>0</v>
      </c>
      <c r="AB3758" s="186">
        <v>0</v>
      </c>
      <c r="AC3758" s="186">
        <v>0</v>
      </c>
      <c r="AD3758" s="188">
        <v>18.899999999999977</v>
      </c>
      <c r="AE3758" s="189">
        <v>0</v>
      </c>
      <c r="AF3758" s="189">
        <v>0</v>
      </c>
      <c r="AG3758" s="189">
        <v>0</v>
      </c>
      <c r="AH3758" s="191">
        <v>0</v>
      </c>
      <c r="AI3758" s="476">
        <v>4186.3940000000002</v>
      </c>
      <c r="AJ3758" s="192">
        <v>7501943468054</v>
      </c>
      <c r="AK3758" s="192" t="s">
        <v>262</v>
      </c>
      <c r="AL3758" s="90" t="s">
        <v>278</v>
      </c>
      <c r="AM3758" s="75">
        <v>70880</v>
      </c>
      <c r="AN3758" s="76"/>
      <c r="AO3758" s="188">
        <v>4119.6986666666671</v>
      </c>
      <c r="AP3758" s="188">
        <v>5012.2759999999998</v>
      </c>
      <c r="AQ3758" s="187">
        <v>115.97792560883902</v>
      </c>
      <c r="AR3758" s="188">
        <v>4283.4980000000005</v>
      </c>
      <c r="AS3758" s="187">
        <v>105.67783971549495</v>
      </c>
      <c r="AT3758" s="188">
        <v>3063.3220000000006</v>
      </c>
      <c r="AU3758" s="187">
        <v>71.481504383994803</v>
      </c>
      <c r="AV3758" s="188">
        <v>3150.2520000000004</v>
      </c>
      <c r="AW3758" s="187">
        <v>64.032961124938652</v>
      </c>
      <c r="AX3758" s="188">
        <v>3222.8220000000001</v>
      </c>
      <c r="AY3758" s="187">
        <v>71.61600678378592</v>
      </c>
      <c r="AZ3758" s="188">
        <v>4939.6980000000003</v>
      </c>
      <c r="BA3758" s="187">
        <v>131.73332451501705</v>
      </c>
      <c r="BB3758" s="188">
        <v>4056.6819999999998</v>
      </c>
      <c r="BC3758" s="187">
        <v>87.182089241742204</v>
      </c>
      <c r="BD3758" s="75"/>
      <c r="BE3758" s="75"/>
      <c r="BF3758" s="55"/>
      <c r="BH3758" s="74"/>
      <c r="BI3758" s="194"/>
      <c r="BJ3758" s="74"/>
    </row>
    <row r="3759" spans="1:62" s="77" customFormat="1" ht="11.25" customHeight="1" x14ac:dyDescent="0.2">
      <c r="A3759" s="184" t="s">
        <v>5128</v>
      </c>
      <c r="B3759" s="185">
        <v>0</v>
      </c>
      <c r="C3759" s="858">
        <v>71261</v>
      </c>
      <c r="D3759" s="284">
        <v>1E-4</v>
      </c>
      <c r="E3759" s="91">
        <v>0</v>
      </c>
      <c r="F3759" s="186">
        <v>0</v>
      </c>
      <c r="G3759" s="186">
        <v>0</v>
      </c>
      <c r="H3759" s="186">
        <v>0</v>
      </c>
      <c r="I3759" s="187">
        <v>0</v>
      </c>
      <c r="J3759" s="186">
        <v>0</v>
      </c>
      <c r="K3759" s="186">
        <v>0</v>
      </c>
      <c r="L3759" s="186">
        <v>0</v>
      </c>
      <c r="M3759" s="186">
        <v>0</v>
      </c>
      <c r="N3759" s="188">
        <v>0</v>
      </c>
      <c r="O3759" s="189">
        <v>0</v>
      </c>
      <c r="P3759" s="186">
        <v>0</v>
      </c>
      <c r="Q3759" s="189">
        <v>0</v>
      </c>
      <c r="R3759" s="189">
        <v>0</v>
      </c>
      <c r="S3759" s="189">
        <v>1E-4</v>
      </c>
      <c r="T3759" s="188">
        <v>0</v>
      </c>
      <c r="U3759" s="187">
        <v>0</v>
      </c>
      <c r="V3759" s="189">
        <v>0</v>
      </c>
      <c r="W3759" s="189">
        <v>0</v>
      </c>
      <c r="X3759" s="188">
        <v>0</v>
      </c>
      <c r="Y3759" s="188">
        <v>0</v>
      </c>
      <c r="Z3759" s="186">
        <v>0</v>
      </c>
      <c r="AA3759" s="186">
        <v>0</v>
      </c>
      <c r="AB3759" s="186">
        <v>0</v>
      </c>
      <c r="AC3759" s="186">
        <v>0</v>
      </c>
      <c r="AD3759" s="188">
        <v>0</v>
      </c>
      <c r="AE3759" s="189">
        <v>0</v>
      </c>
      <c r="AF3759" s="189">
        <v>0</v>
      </c>
      <c r="AG3759" s="189">
        <v>0</v>
      </c>
      <c r="AH3759" s="191">
        <v>0</v>
      </c>
      <c r="AI3759" s="476">
        <v>0</v>
      </c>
      <c r="AJ3759" s="192">
        <v>7501943468054</v>
      </c>
      <c r="AK3759" s="192" t="s">
        <v>262</v>
      </c>
      <c r="AL3759" s="90" t="s">
        <v>278</v>
      </c>
      <c r="AM3759" s="75">
        <v>71261</v>
      </c>
      <c r="AN3759" s="76"/>
      <c r="AO3759" s="188">
        <v>0</v>
      </c>
      <c r="AP3759" s="188">
        <v>0</v>
      </c>
      <c r="AQ3759" s="187">
        <v>0</v>
      </c>
      <c r="AR3759" s="188">
        <v>0</v>
      </c>
      <c r="AS3759" s="187">
        <v>0</v>
      </c>
      <c r="AT3759" s="188">
        <v>0</v>
      </c>
      <c r="AU3759" s="187">
        <v>0</v>
      </c>
      <c r="AV3759" s="188">
        <v>0</v>
      </c>
      <c r="AW3759" s="187">
        <v>0</v>
      </c>
      <c r="AX3759" s="188">
        <v>0</v>
      </c>
      <c r="AY3759" s="187">
        <v>0</v>
      </c>
      <c r="AZ3759" s="188">
        <v>0</v>
      </c>
      <c r="BA3759" s="187">
        <v>0</v>
      </c>
      <c r="BB3759" s="188">
        <v>0</v>
      </c>
      <c r="BC3759" s="187">
        <v>0</v>
      </c>
      <c r="BD3759" s="75"/>
      <c r="BE3759" s="75"/>
      <c r="BF3759" s="55"/>
      <c r="BH3759" s="74"/>
      <c r="BI3759" s="194"/>
      <c r="BJ3759" s="74"/>
    </row>
    <row r="3760" spans="1:62" s="77" customFormat="1" ht="11.25" customHeight="1" x14ac:dyDescent="0.2">
      <c r="A3760" s="184" t="s">
        <v>5129</v>
      </c>
      <c r="B3760" s="185">
        <v>0</v>
      </c>
      <c r="C3760" s="858">
        <v>71290</v>
      </c>
      <c r="D3760" s="284">
        <v>1E-4</v>
      </c>
      <c r="E3760" s="91">
        <v>0</v>
      </c>
      <c r="F3760" s="186">
        <v>0</v>
      </c>
      <c r="G3760" s="186">
        <v>0</v>
      </c>
      <c r="H3760" s="186">
        <v>0</v>
      </c>
      <c r="I3760" s="187">
        <v>0</v>
      </c>
      <c r="J3760" s="186">
        <v>0</v>
      </c>
      <c r="K3760" s="186">
        <v>0</v>
      </c>
      <c r="L3760" s="186">
        <v>0</v>
      </c>
      <c r="M3760" s="186">
        <v>0</v>
      </c>
      <c r="N3760" s="188">
        <v>0</v>
      </c>
      <c r="O3760" s="189">
        <v>0</v>
      </c>
      <c r="P3760" s="186">
        <v>0</v>
      </c>
      <c r="Q3760" s="189">
        <v>0</v>
      </c>
      <c r="R3760" s="189">
        <v>0</v>
      </c>
      <c r="S3760" s="189">
        <v>1E-4</v>
      </c>
      <c r="T3760" s="188">
        <v>0</v>
      </c>
      <c r="U3760" s="187">
        <v>0</v>
      </c>
      <c r="V3760" s="189">
        <v>0</v>
      </c>
      <c r="W3760" s="189">
        <v>0</v>
      </c>
      <c r="X3760" s="188">
        <v>0</v>
      </c>
      <c r="Y3760" s="188">
        <v>0</v>
      </c>
      <c r="Z3760" s="186">
        <v>0</v>
      </c>
      <c r="AA3760" s="186">
        <v>0</v>
      </c>
      <c r="AB3760" s="186">
        <v>0</v>
      </c>
      <c r="AC3760" s="186">
        <v>0</v>
      </c>
      <c r="AD3760" s="188">
        <v>0</v>
      </c>
      <c r="AE3760" s="189">
        <v>0</v>
      </c>
      <c r="AF3760" s="189">
        <v>0</v>
      </c>
      <c r="AG3760" s="189">
        <v>0</v>
      </c>
      <c r="AH3760" s="191">
        <v>0</v>
      </c>
      <c r="AI3760" s="476">
        <v>0</v>
      </c>
      <c r="AJ3760" s="192">
        <v>7501943468054</v>
      </c>
      <c r="AK3760" s="192" t="s">
        <v>262</v>
      </c>
      <c r="AL3760" s="90" t="s">
        <v>278</v>
      </c>
      <c r="AM3760" s="75">
        <v>71290</v>
      </c>
      <c r="AN3760" s="76"/>
      <c r="AO3760" s="188">
        <v>0</v>
      </c>
      <c r="AP3760" s="188">
        <v>0</v>
      </c>
      <c r="AQ3760" s="187">
        <v>0</v>
      </c>
      <c r="AR3760" s="188">
        <v>0</v>
      </c>
      <c r="AS3760" s="187">
        <v>0</v>
      </c>
      <c r="AT3760" s="188">
        <v>0</v>
      </c>
      <c r="AU3760" s="187">
        <v>0</v>
      </c>
      <c r="AV3760" s="188">
        <v>0</v>
      </c>
      <c r="AW3760" s="187">
        <v>0</v>
      </c>
      <c r="AX3760" s="188">
        <v>0</v>
      </c>
      <c r="AY3760" s="187">
        <v>0</v>
      </c>
      <c r="AZ3760" s="188">
        <v>0</v>
      </c>
      <c r="BA3760" s="187">
        <v>0</v>
      </c>
      <c r="BB3760" s="188">
        <v>0</v>
      </c>
      <c r="BC3760" s="187">
        <v>0</v>
      </c>
      <c r="BD3760" s="75"/>
      <c r="BE3760" s="75"/>
      <c r="BF3760" s="55"/>
      <c r="BH3760" s="74"/>
      <c r="BI3760" s="194"/>
      <c r="BJ3760" s="74"/>
    </row>
    <row r="3761" spans="1:62" s="77" customFormat="1" ht="11.25" customHeight="1" x14ac:dyDescent="0.2">
      <c r="A3761" s="184" t="s">
        <v>4109</v>
      </c>
      <c r="B3761" s="185">
        <v>0</v>
      </c>
      <c r="C3761" s="858">
        <v>67184</v>
      </c>
      <c r="D3761" s="284">
        <v>1566.2400000000002</v>
      </c>
      <c r="E3761" s="91">
        <v>520.27637523252713</v>
      </c>
      <c r="F3761" s="186">
        <v>0</v>
      </c>
      <c r="G3761" s="186">
        <v>0</v>
      </c>
      <c r="H3761" s="186">
        <v>0</v>
      </c>
      <c r="I3761" s="187">
        <v>0</v>
      </c>
      <c r="J3761" s="186">
        <v>158.44199999999998</v>
      </c>
      <c r="K3761" s="186">
        <v>90.312000000000026</v>
      </c>
      <c r="L3761" s="186">
        <v>22.08</v>
      </c>
      <c r="M3761" s="186">
        <v>24.44857826202497</v>
      </c>
      <c r="N3761" s="188">
        <v>0</v>
      </c>
      <c r="O3761" s="189">
        <v>2.88</v>
      </c>
      <c r="P3761" s="186">
        <v>4.32</v>
      </c>
      <c r="Q3761" s="189">
        <v>16.6622486461923</v>
      </c>
      <c r="R3761" s="189">
        <v>292.37702124436714</v>
      </c>
      <c r="S3761" s="189">
        <v>1544.1600000000003</v>
      </c>
      <c r="T3761" s="188">
        <v>1543.6800000000003</v>
      </c>
      <c r="U3761" s="187">
        <v>512.78235450438478</v>
      </c>
      <c r="V3761" s="189">
        <v>0</v>
      </c>
      <c r="W3761" s="189">
        <v>1.44</v>
      </c>
      <c r="X3761" s="188">
        <v>1542.2400000000002</v>
      </c>
      <c r="Y3761" s="188">
        <v>0</v>
      </c>
      <c r="Z3761" s="186">
        <v>0</v>
      </c>
      <c r="AA3761" s="186">
        <v>0</v>
      </c>
      <c r="AB3761" s="186">
        <v>0</v>
      </c>
      <c r="AC3761" s="186">
        <v>0</v>
      </c>
      <c r="AD3761" s="188">
        <v>14.880000000000003</v>
      </c>
      <c r="AE3761" s="189">
        <v>0</v>
      </c>
      <c r="AF3761" s="189">
        <v>0</v>
      </c>
      <c r="AG3761" s="189">
        <v>0</v>
      </c>
      <c r="AH3761" s="191">
        <v>0</v>
      </c>
      <c r="AI3761" s="476">
        <v>129.22300000000001</v>
      </c>
      <c r="AJ3761" s="192">
        <v>7501943468054</v>
      </c>
      <c r="AK3761" s="192" t="s">
        <v>262</v>
      </c>
      <c r="AL3761" s="90" t="s">
        <v>278</v>
      </c>
      <c r="AM3761" s="75">
        <v>67184</v>
      </c>
      <c r="AN3761" s="76"/>
      <c r="AO3761" s="188">
        <v>90.399999999999977</v>
      </c>
      <c r="AP3761" s="188">
        <v>140.15999999999997</v>
      </c>
      <c r="AQ3761" s="187">
        <v>50.571892476998002</v>
      </c>
      <c r="AR3761" s="188">
        <v>72.47999999999999</v>
      </c>
      <c r="AS3761" s="187">
        <v>28.312499999999996</v>
      </c>
      <c r="AT3761" s="188">
        <v>58.56</v>
      </c>
      <c r="AU3761" s="187">
        <v>26.483716765332378</v>
      </c>
      <c r="AV3761" s="188">
        <v>209.28</v>
      </c>
      <c r="AW3761" s="187">
        <v>96.985425307597836</v>
      </c>
      <c r="AX3761" s="188">
        <v>104.64000000000001</v>
      </c>
      <c r="AY3761" s="187">
        <v>37.885727319794789</v>
      </c>
      <c r="AZ3761" s="188">
        <v>199.67999999999998</v>
      </c>
      <c r="BA3761" s="187">
        <v>195.65728619581404</v>
      </c>
      <c r="BB3761" s="188">
        <v>105.6</v>
      </c>
      <c r="BC3761" s="187">
        <v>114.12638199915702</v>
      </c>
      <c r="BD3761" s="75"/>
      <c r="BE3761" s="75"/>
      <c r="BF3761" s="55"/>
      <c r="BH3761" s="74"/>
      <c r="BI3761" s="194"/>
      <c r="BJ3761" s="74"/>
    </row>
    <row r="3762" spans="1:62" s="77" customFormat="1" ht="11.25" customHeight="1" x14ac:dyDescent="0.2">
      <c r="A3762" s="184" t="s">
        <v>513</v>
      </c>
      <c r="B3762" s="185">
        <v>0</v>
      </c>
      <c r="C3762" s="828">
        <v>70882</v>
      </c>
      <c r="D3762" s="284">
        <v>320.54399999999998</v>
      </c>
      <c r="E3762" s="91">
        <v>83.546725443979241</v>
      </c>
      <c r="F3762" s="186">
        <v>0</v>
      </c>
      <c r="G3762" s="186">
        <v>0</v>
      </c>
      <c r="H3762" s="186">
        <v>0</v>
      </c>
      <c r="I3762" s="187">
        <v>0</v>
      </c>
      <c r="J3762" s="186">
        <v>132.614</v>
      </c>
      <c r="K3762" s="186">
        <v>115.1011</v>
      </c>
      <c r="L3762" s="186">
        <v>85.427999999999997</v>
      </c>
      <c r="M3762" s="186">
        <v>74.219968358252004</v>
      </c>
      <c r="N3762" s="188">
        <v>0</v>
      </c>
      <c r="O3762" s="189">
        <v>0</v>
      </c>
      <c r="P3762" s="186">
        <v>0</v>
      </c>
      <c r="Q3762" s="189">
        <v>64.418538012577855</v>
      </c>
      <c r="R3762" s="189">
        <v>53.188049527199233</v>
      </c>
      <c r="S3762" s="189">
        <v>235.11599999999999</v>
      </c>
      <c r="T3762" s="188">
        <v>234.36</v>
      </c>
      <c r="U3762" s="187">
        <v>61.083690772720686</v>
      </c>
      <c r="V3762" s="189">
        <v>0</v>
      </c>
      <c r="W3762" s="189">
        <v>0</v>
      </c>
      <c r="X3762" s="188">
        <v>234.36</v>
      </c>
      <c r="Y3762" s="188">
        <v>0</v>
      </c>
      <c r="Z3762" s="186">
        <v>0</v>
      </c>
      <c r="AA3762" s="186">
        <v>0</v>
      </c>
      <c r="AB3762" s="186">
        <v>0</v>
      </c>
      <c r="AC3762" s="186">
        <v>0</v>
      </c>
      <c r="AD3762" s="188">
        <v>0</v>
      </c>
      <c r="AE3762" s="189">
        <v>0</v>
      </c>
      <c r="AF3762" s="189">
        <v>0</v>
      </c>
      <c r="AG3762" s="189">
        <v>0</v>
      </c>
      <c r="AH3762" s="191">
        <v>0</v>
      </c>
      <c r="AI3762" s="476">
        <v>151.88999999999999</v>
      </c>
      <c r="AJ3762" s="192">
        <v>7501943468054</v>
      </c>
      <c r="AK3762" s="192">
        <v>96268</v>
      </c>
      <c r="AL3762" s="90" t="s">
        <v>278</v>
      </c>
      <c r="AM3762" s="75">
        <v>70882</v>
      </c>
      <c r="AN3762" s="76"/>
      <c r="AO3762" s="188">
        <v>77.112000000000009</v>
      </c>
      <c r="AP3762" s="188">
        <v>30.24</v>
      </c>
      <c r="AQ3762" s="187">
        <v>25.44597778525749</v>
      </c>
      <c r="AR3762" s="188">
        <v>86.183999999999997</v>
      </c>
      <c r="AS3762" s="187">
        <v>71.819999999999993</v>
      </c>
      <c r="AT3762" s="188">
        <v>114.91200000000001</v>
      </c>
      <c r="AU3762" s="187">
        <v>114.80179028132993</v>
      </c>
      <c r="AV3762" s="188">
        <v>259.30799999999999</v>
      </c>
      <c r="AW3762" s="187">
        <v>262.11525437434926</v>
      </c>
      <c r="AX3762" s="188">
        <v>2E-3</v>
      </c>
      <c r="AY3762" s="187">
        <v>2.3840743831207534E-3</v>
      </c>
      <c r="AZ3762" s="188">
        <v>128.52000000000001</v>
      </c>
      <c r="BA3762" s="187">
        <v>139.47431250406964</v>
      </c>
      <c r="BB3762" s="188">
        <v>40.808</v>
      </c>
      <c r="BC3762" s="187">
        <v>51.01</v>
      </c>
      <c r="BD3762" s="75"/>
      <c r="BE3762" s="75"/>
      <c r="BF3762" s="55"/>
      <c r="BH3762" s="74"/>
      <c r="BI3762" s="194"/>
      <c r="BJ3762" s="74"/>
    </row>
    <row r="3763" spans="1:62" s="77" customFormat="1" ht="11.25" customHeight="1" x14ac:dyDescent="0.2">
      <c r="A3763" s="184" t="s">
        <v>5130</v>
      </c>
      <c r="B3763" s="185">
        <v>0</v>
      </c>
      <c r="C3763" s="828">
        <v>71288</v>
      </c>
      <c r="D3763" s="284">
        <v>1E-4</v>
      </c>
      <c r="E3763" s="91">
        <v>0</v>
      </c>
      <c r="F3763" s="186">
        <v>0</v>
      </c>
      <c r="G3763" s="186">
        <v>0</v>
      </c>
      <c r="H3763" s="186">
        <v>0</v>
      </c>
      <c r="I3763" s="187">
        <v>0</v>
      </c>
      <c r="J3763" s="186">
        <v>0</v>
      </c>
      <c r="K3763" s="186">
        <v>0</v>
      </c>
      <c r="L3763" s="186">
        <v>0</v>
      </c>
      <c r="M3763" s="186">
        <v>0</v>
      </c>
      <c r="N3763" s="188">
        <v>0</v>
      </c>
      <c r="O3763" s="189">
        <v>0</v>
      </c>
      <c r="P3763" s="186">
        <v>0</v>
      </c>
      <c r="Q3763" s="189">
        <v>0</v>
      </c>
      <c r="R3763" s="189">
        <v>0</v>
      </c>
      <c r="S3763" s="189">
        <v>1E-4</v>
      </c>
      <c r="T3763" s="188">
        <v>0</v>
      </c>
      <c r="U3763" s="187">
        <v>0</v>
      </c>
      <c r="V3763" s="189">
        <v>0</v>
      </c>
      <c r="W3763" s="189">
        <v>0</v>
      </c>
      <c r="X3763" s="188">
        <v>0</v>
      </c>
      <c r="Y3763" s="188">
        <v>0</v>
      </c>
      <c r="Z3763" s="186">
        <v>0</v>
      </c>
      <c r="AA3763" s="186">
        <v>0</v>
      </c>
      <c r="AB3763" s="186">
        <v>0</v>
      </c>
      <c r="AC3763" s="186">
        <v>0</v>
      </c>
      <c r="AD3763" s="188">
        <v>0</v>
      </c>
      <c r="AE3763" s="189">
        <v>0</v>
      </c>
      <c r="AF3763" s="189">
        <v>0</v>
      </c>
      <c r="AG3763" s="189">
        <v>0</v>
      </c>
      <c r="AH3763" s="191">
        <v>0</v>
      </c>
      <c r="AI3763" s="476">
        <v>0</v>
      </c>
      <c r="AJ3763" s="192">
        <v>7501943468054</v>
      </c>
      <c r="AK3763" s="192">
        <v>96268</v>
      </c>
      <c r="AL3763" s="90" t="s">
        <v>278</v>
      </c>
      <c r="AM3763" s="75">
        <v>71288</v>
      </c>
      <c r="AN3763" s="76"/>
      <c r="AO3763" s="188">
        <v>0</v>
      </c>
      <c r="AP3763" s="188">
        <v>0</v>
      </c>
      <c r="AQ3763" s="187">
        <v>0</v>
      </c>
      <c r="AR3763" s="188">
        <v>0</v>
      </c>
      <c r="AS3763" s="187">
        <v>0</v>
      </c>
      <c r="AT3763" s="188">
        <v>0</v>
      </c>
      <c r="AU3763" s="187">
        <v>0</v>
      </c>
      <c r="AV3763" s="188">
        <v>0</v>
      </c>
      <c r="AW3763" s="187">
        <v>0</v>
      </c>
      <c r="AX3763" s="188">
        <v>0</v>
      </c>
      <c r="AY3763" s="187">
        <v>0</v>
      </c>
      <c r="AZ3763" s="188">
        <v>0</v>
      </c>
      <c r="BA3763" s="187">
        <v>0</v>
      </c>
      <c r="BB3763" s="188">
        <v>0</v>
      </c>
      <c r="BC3763" s="187">
        <v>0</v>
      </c>
      <c r="BD3763" s="75"/>
      <c r="BE3763" s="75"/>
      <c r="BF3763" s="55"/>
      <c r="BH3763" s="74"/>
      <c r="BI3763" s="194"/>
      <c r="BJ3763" s="74"/>
    </row>
    <row r="3764" spans="1:62" s="77" customFormat="1" ht="11.25" customHeight="1" x14ac:dyDescent="0.2">
      <c r="A3764" s="184" t="s">
        <v>4110</v>
      </c>
      <c r="B3764" s="185">
        <v>0</v>
      </c>
      <c r="C3764" s="828">
        <v>67501</v>
      </c>
      <c r="D3764" s="284">
        <v>1E-4</v>
      </c>
      <c r="E3764" s="91">
        <v>0</v>
      </c>
      <c r="F3764" s="186">
        <v>0</v>
      </c>
      <c r="G3764" s="186">
        <v>0</v>
      </c>
      <c r="H3764" s="186">
        <v>0</v>
      </c>
      <c r="I3764" s="187">
        <v>0</v>
      </c>
      <c r="J3764" s="186">
        <v>0</v>
      </c>
      <c r="K3764" s="186">
        <v>0</v>
      </c>
      <c r="L3764" s="186">
        <v>0</v>
      </c>
      <c r="M3764" s="186">
        <v>0</v>
      </c>
      <c r="N3764" s="188">
        <v>0</v>
      </c>
      <c r="O3764" s="189">
        <v>0</v>
      </c>
      <c r="P3764" s="186">
        <v>0</v>
      </c>
      <c r="Q3764" s="189">
        <v>0</v>
      </c>
      <c r="R3764" s="189">
        <v>0</v>
      </c>
      <c r="S3764" s="189">
        <v>1E-4</v>
      </c>
      <c r="T3764" s="188">
        <v>0</v>
      </c>
      <c r="U3764" s="187">
        <v>0</v>
      </c>
      <c r="V3764" s="189">
        <v>0</v>
      </c>
      <c r="W3764" s="189">
        <v>0</v>
      </c>
      <c r="X3764" s="188">
        <v>0</v>
      </c>
      <c r="Y3764" s="188">
        <v>0</v>
      </c>
      <c r="Z3764" s="186">
        <v>0</v>
      </c>
      <c r="AA3764" s="186">
        <v>0</v>
      </c>
      <c r="AB3764" s="186">
        <v>0</v>
      </c>
      <c r="AC3764" s="186">
        <v>0</v>
      </c>
      <c r="AD3764" s="188">
        <v>0</v>
      </c>
      <c r="AE3764" s="189">
        <v>0</v>
      </c>
      <c r="AF3764" s="189">
        <v>0</v>
      </c>
      <c r="AG3764" s="189">
        <v>0</v>
      </c>
      <c r="AH3764" s="191">
        <v>0</v>
      </c>
      <c r="AI3764" s="476">
        <v>0</v>
      </c>
      <c r="AJ3764" s="192">
        <v>7501943468054</v>
      </c>
      <c r="AK3764" s="192">
        <v>96268</v>
      </c>
      <c r="AL3764" s="90" t="s">
        <v>279</v>
      </c>
      <c r="AM3764" s="75">
        <v>67501</v>
      </c>
      <c r="AN3764" s="76"/>
      <c r="AO3764" s="188">
        <v>0</v>
      </c>
      <c r="AP3764" s="188">
        <v>0</v>
      </c>
      <c r="AQ3764" s="187">
        <v>0</v>
      </c>
      <c r="AR3764" s="188">
        <v>0</v>
      </c>
      <c r="AS3764" s="187">
        <v>0</v>
      </c>
      <c r="AT3764" s="188">
        <v>0</v>
      </c>
      <c r="AU3764" s="187">
        <v>0</v>
      </c>
      <c r="AV3764" s="188">
        <v>0</v>
      </c>
      <c r="AW3764" s="187">
        <v>0</v>
      </c>
      <c r="AX3764" s="188">
        <v>0</v>
      </c>
      <c r="AY3764" s="187">
        <v>0</v>
      </c>
      <c r="AZ3764" s="188">
        <v>0</v>
      </c>
      <c r="BA3764" s="187">
        <v>0</v>
      </c>
      <c r="BB3764" s="188">
        <v>0</v>
      </c>
      <c r="BC3764" s="187">
        <v>0</v>
      </c>
      <c r="BD3764" s="75"/>
      <c r="BE3764" s="75"/>
      <c r="BF3764" s="55"/>
      <c r="BH3764" s="74"/>
      <c r="BI3764" s="194"/>
      <c r="BJ3764" s="74"/>
    </row>
    <row r="3765" spans="1:62" s="77" customFormat="1" ht="11.25" customHeight="1" x14ac:dyDescent="0.2">
      <c r="A3765" s="184" t="s">
        <v>4111</v>
      </c>
      <c r="B3765" s="185">
        <v>0</v>
      </c>
      <c r="C3765" s="858">
        <v>96268</v>
      </c>
      <c r="D3765" s="284">
        <v>1E-4</v>
      </c>
      <c r="E3765" s="91">
        <v>0</v>
      </c>
      <c r="F3765" s="186">
        <v>0</v>
      </c>
      <c r="G3765" s="186">
        <v>0</v>
      </c>
      <c r="H3765" s="186">
        <v>0</v>
      </c>
      <c r="I3765" s="187">
        <v>0</v>
      </c>
      <c r="J3765" s="186">
        <v>0</v>
      </c>
      <c r="K3765" s="186">
        <v>0</v>
      </c>
      <c r="L3765" s="186">
        <v>0</v>
      </c>
      <c r="M3765" s="186">
        <v>0</v>
      </c>
      <c r="N3765" s="188">
        <v>0</v>
      </c>
      <c r="O3765" s="189">
        <v>128.52000000000001</v>
      </c>
      <c r="P3765" s="186">
        <v>128.52000000000001</v>
      </c>
      <c r="Q3765" s="189">
        <v>0</v>
      </c>
      <c r="R3765" s="189">
        <v>0</v>
      </c>
      <c r="S3765" s="189">
        <v>1E-4</v>
      </c>
      <c r="T3765" s="188">
        <v>0</v>
      </c>
      <c r="U3765" s="187">
        <v>0</v>
      </c>
      <c r="V3765" s="189">
        <v>0</v>
      </c>
      <c r="W3765" s="189">
        <v>0</v>
      </c>
      <c r="X3765" s="188">
        <v>0</v>
      </c>
      <c r="Y3765" s="188">
        <v>0</v>
      </c>
      <c r="Z3765" s="186">
        <v>0</v>
      </c>
      <c r="AA3765" s="186">
        <v>0</v>
      </c>
      <c r="AB3765" s="186">
        <v>0</v>
      </c>
      <c r="AC3765" s="186">
        <v>0</v>
      </c>
      <c r="AD3765" s="188">
        <v>0</v>
      </c>
      <c r="AE3765" s="189">
        <v>0</v>
      </c>
      <c r="AF3765" s="189">
        <v>0</v>
      </c>
      <c r="AG3765" s="189">
        <v>0</v>
      </c>
      <c r="AH3765" s="191">
        <v>0</v>
      </c>
      <c r="AI3765" s="476">
        <v>0</v>
      </c>
      <c r="AJ3765" s="192">
        <v>7501943468054</v>
      </c>
      <c r="AK3765" s="192" t="s">
        <v>262</v>
      </c>
      <c r="AL3765" s="90" t="s">
        <v>278</v>
      </c>
      <c r="AM3765" s="75">
        <v>96268</v>
      </c>
      <c r="AN3765" s="76"/>
      <c r="AO3765" s="188">
        <v>0</v>
      </c>
      <c r="AP3765" s="188">
        <v>0</v>
      </c>
      <c r="AQ3765" s="187">
        <v>0</v>
      </c>
      <c r="AR3765" s="188">
        <v>0</v>
      </c>
      <c r="AS3765" s="187">
        <v>0</v>
      </c>
      <c r="AT3765" s="188">
        <v>0</v>
      </c>
      <c r="AU3765" s="187">
        <v>0</v>
      </c>
      <c r="AV3765" s="188">
        <v>0</v>
      </c>
      <c r="AW3765" s="187">
        <v>0</v>
      </c>
      <c r="AX3765" s="188">
        <v>0</v>
      </c>
      <c r="AY3765" s="187">
        <v>0</v>
      </c>
      <c r="AZ3765" s="188">
        <v>0</v>
      </c>
      <c r="BA3765" s="187">
        <v>0</v>
      </c>
      <c r="BB3765" s="188">
        <v>0</v>
      </c>
      <c r="BC3765" s="187">
        <v>0</v>
      </c>
      <c r="BD3765" s="75"/>
      <c r="BE3765" s="75"/>
      <c r="BF3765" s="55"/>
      <c r="BH3765" s="74"/>
      <c r="BI3765" s="194"/>
      <c r="BJ3765" s="74"/>
    </row>
    <row r="3766" spans="1:62" s="77" customFormat="1" ht="11.25" customHeight="1" x14ac:dyDescent="0.2">
      <c r="A3766" s="184" t="s">
        <v>4111</v>
      </c>
      <c r="B3766" s="185">
        <v>0</v>
      </c>
      <c r="C3766" s="828">
        <v>96646</v>
      </c>
      <c r="D3766" s="284">
        <v>1E-4</v>
      </c>
      <c r="E3766" s="91">
        <v>0</v>
      </c>
      <c r="F3766" s="186">
        <v>0</v>
      </c>
      <c r="G3766" s="186">
        <v>0</v>
      </c>
      <c r="H3766" s="186">
        <v>0</v>
      </c>
      <c r="I3766" s="187">
        <v>0</v>
      </c>
      <c r="J3766" s="186">
        <v>0</v>
      </c>
      <c r="K3766" s="186">
        <v>0</v>
      </c>
      <c r="L3766" s="186">
        <v>0</v>
      </c>
      <c r="M3766" s="186">
        <v>0</v>
      </c>
      <c r="N3766" s="188">
        <v>0</v>
      </c>
      <c r="O3766" s="189">
        <v>0</v>
      </c>
      <c r="P3766" s="186">
        <v>0</v>
      </c>
      <c r="Q3766" s="189">
        <v>0</v>
      </c>
      <c r="R3766" s="189">
        <v>0</v>
      </c>
      <c r="S3766" s="189">
        <v>1E-4</v>
      </c>
      <c r="T3766" s="188">
        <v>0</v>
      </c>
      <c r="U3766" s="187">
        <v>0</v>
      </c>
      <c r="V3766" s="189">
        <v>0</v>
      </c>
      <c r="W3766" s="189">
        <v>0</v>
      </c>
      <c r="X3766" s="188">
        <v>0</v>
      </c>
      <c r="Y3766" s="188">
        <v>0</v>
      </c>
      <c r="Z3766" s="186">
        <v>0</v>
      </c>
      <c r="AA3766" s="186">
        <v>0</v>
      </c>
      <c r="AB3766" s="186">
        <v>0</v>
      </c>
      <c r="AC3766" s="186">
        <v>0</v>
      </c>
      <c r="AD3766" s="188">
        <v>0</v>
      </c>
      <c r="AE3766" s="189">
        <v>0</v>
      </c>
      <c r="AF3766" s="189">
        <v>0</v>
      </c>
      <c r="AG3766" s="189">
        <v>0</v>
      </c>
      <c r="AH3766" s="191">
        <v>0</v>
      </c>
      <c r="AI3766" s="476">
        <v>0</v>
      </c>
      <c r="AJ3766" s="192">
        <v>7501943468054</v>
      </c>
      <c r="AK3766" s="192">
        <v>96268</v>
      </c>
      <c r="AL3766" s="90" t="s">
        <v>278</v>
      </c>
      <c r="AM3766" s="75">
        <v>96646</v>
      </c>
      <c r="AN3766" s="76"/>
      <c r="AO3766" s="188">
        <v>0</v>
      </c>
      <c r="AP3766" s="188">
        <v>0</v>
      </c>
      <c r="AQ3766" s="187">
        <v>0</v>
      </c>
      <c r="AR3766" s="188">
        <v>0</v>
      </c>
      <c r="AS3766" s="187">
        <v>0</v>
      </c>
      <c r="AT3766" s="188">
        <v>0</v>
      </c>
      <c r="AU3766" s="187">
        <v>0</v>
      </c>
      <c r="AV3766" s="188">
        <v>0</v>
      </c>
      <c r="AW3766" s="187">
        <v>0</v>
      </c>
      <c r="AX3766" s="188">
        <v>0</v>
      </c>
      <c r="AY3766" s="187">
        <v>0</v>
      </c>
      <c r="AZ3766" s="188">
        <v>0</v>
      </c>
      <c r="BA3766" s="187">
        <v>0</v>
      </c>
      <c r="BB3766" s="188">
        <v>0</v>
      </c>
      <c r="BC3766" s="187">
        <v>0</v>
      </c>
      <c r="BD3766" s="75"/>
      <c r="BE3766" s="75"/>
      <c r="BF3766" s="55"/>
      <c r="BH3766" s="74"/>
      <c r="BI3766" s="194"/>
      <c r="BJ3766" s="74"/>
    </row>
    <row r="3767" spans="1:62" s="77" customFormat="1" ht="11.25" customHeight="1" x14ac:dyDescent="0.2">
      <c r="A3767" s="184" t="s">
        <v>4111</v>
      </c>
      <c r="B3767" s="185">
        <v>0</v>
      </c>
      <c r="C3767" s="828">
        <v>96651</v>
      </c>
      <c r="D3767" s="284">
        <v>1E-4</v>
      </c>
      <c r="E3767" s="91">
        <v>0</v>
      </c>
      <c r="F3767" s="186">
        <v>0</v>
      </c>
      <c r="G3767" s="186">
        <v>0</v>
      </c>
      <c r="H3767" s="186">
        <v>0</v>
      </c>
      <c r="I3767" s="187">
        <v>0</v>
      </c>
      <c r="J3767" s="186">
        <v>0</v>
      </c>
      <c r="K3767" s="186">
        <v>0</v>
      </c>
      <c r="L3767" s="186">
        <v>0</v>
      </c>
      <c r="M3767" s="186">
        <v>0</v>
      </c>
      <c r="N3767" s="188">
        <v>0</v>
      </c>
      <c r="O3767" s="189">
        <v>0</v>
      </c>
      <c r="P3767" s="186">
        <v>0</v>
      </c>
      <c r="Q3767" s="189">
        <v>0</v>
      </c>
      <c r="R3767" s="189">
        <v>0</v>
      </c>
      <c r="S3767" s="189">
        <v>1E-4</v>
      </c>
      <c r="T3767" s="188">
        <v>0</v>
      </c>
      <c r="U3767" s="187">
        <v>0</v>
      </c>
      <c r="V3767" s="189">
        <v>0</v>
      </c>
      <c r="W3767" s="189">
        <v>0</v>
      </c>
      <c r="X3767" s="188">
        <v>0</v>
      </c>
      <c r="Y3767" s="188">
        <v>0</v>
      </c>
      <c r="Z3767" s="186">
        <v>0</v>
      </c>
      <c r="AA3767" s="186">
        <v>0</v>
      </c>
      <c r="AB3767" s="186">
        <v>0</v>
      </c>
      <c r="AC3767" s="186">
        <v>0</v>
      </c>
      <c r="AD3767" s="188">
        <v>0</v>
      </c>
      <c r="AE3767" s="189">
        <v>0</v>
      </c>
      <c r="AF3767" s="189">
        <v>0</v>
      </c>
      <c r="AG3767" s="189">
        <v>0</v>
      </c>
      <c r="AH3767" s="191">
        <v>0</v>
      </c>
      <c r="AI3767" s="476">
        <v>0</v>
      </c>
      <c r="AJ3767" s="192">
        <v>7501943468054</v>
      </c>
      <c r="AK3767" s="192">
        <v>96268</v>
      </c>
      <c r="AL3767" s="90" t="s">
        <v>279</v>
      </c>
      <c r="AM3767" s="75">
        <v>96651</v>
      </c>
      <c r="AN3767" s="76"/>
      <c r="AO3767" s="188">
        <v>0</v>
      </c>
      <c r="AP3767" s="188">
        <v>0</v>
      </c>
      <c r="AQ3767" s="187">
        <v>0</v>
      </c>
      <c r="AR3767" s="188">
        <v>0</v>
      </c>
      <c r="AS3767" s="187">
        <v>0</v>
      </c>
      <c r="AT3767" s="188">
        <v>0</v>
      </c>
      <c r="AU3767" s="187">
        <v>0</v>
      </c>
      <c r="AV3767" s="188">
        <v>0</v>
      </c>
      <c r="AW3767" s="187">
        <v>0</v>
      </c>
      <c r="AX3767" s="188">
        <v>0</v>
      </c>
      <c r="AY3767" s="187">
        <v>0</v>
      </c>
      <c r="AZ3767" s="188">
        <v>0</v>
      </c>
      <c r="BA3767" s="187">
        <v>0</v>
      </c>
      <c r="BB3767" s="188">
        <v>0</v>
      </c>
      <c r="BC3767" s="187">
        <v>0</v>
      </c>
      <c r="BD3767" s="75"/>
      <c r="BE3767" s="75"/>
      <c r="BF3767" s="55"/>
      <c r="BH3767" s="74"/>
      <c r="BI3767" s="194"/>
      <c r="BJ3767" s="74"/>
    </row>
    <row r="3768" spans="1:62" s="77" customFormat="1" ht="11.25" customHeight="1" x14ac:dyDescent="0.2">
      <c r="A3768" s="184" t="s">
        <v>4112</v>
      </c>
      <c r="B3768" s="185">
        <v>0</v>
      </c>
      <c r="C3768" s="850">
        <v>67408</v>
      </c>
      <c r="D3768" s="284">
        <v>1E-4</v>
      </c>
      <c r="E3768" s="91">
        <v>0</v>
      </c>
      <c r="F3768" s="186">
        <v>0</v>
      </c>
      <c r="G3768" s="186">
        <v>0</v>
      </c>
      <c r="H3768" s="186">
        <v>0</v>
      </c>
      <c r="I3768" s="187">
        <v>0</v>
      </c>
      <c r="J3768" s="186">
        <v>0</v>
      </c>
      <c r="K3768" s="186">
        <v>0</v>
      </c>
      <c r="L3768" s="186">
        <v>0</v>
      </c>
      <c r="M3768" s="186">
        <v>0</v>
      </c>
      <c r="N3768" s="188">
        <v>0</v>
      </c>
      <c r="O3768" s="189">
        <v>0</v>
      </c>
      <c r="P3768" s="186">
        <v>0</v>
      </c>
      <c r="Q3768" s="189">
        <v>0</v>
      </c>
      <c r="R3768" s="189">
        <v>0</v>
      </c>
      <c r="S3768" s="189">
        <v>1E-4</v>
      </c>
      <c r="T3768" s="188">
        <v>0</v>
      </c>
      <c r="U3768" s="187">
        <v>0</v>
      </c>
      <c r="V3768" s="189">
        <v>0</v>
      </c>
      <c r="W3768" s="189">
        <v>0</v>
      </c>
      <c r="X3768" s="188">
        <v>0</v>
      </c>
      <c r="Y3768" s="188">
        <v>0</v>
      </c>
      <c r="Z3768" s="186">
        <v>0</v>
      </c>
      <c r="AA3768" s="186">
        <v>0</v>
      </c>
      <c r="AB3768" s="186">
        <v>0</v>
      </c>
      <c r="AC3768" s="186">
        <v>0</v>
      </c>
      <c r="AD3768" s="188">
        <v>0</v>
      </c>
      <c r="AE3768" s="189">
        <v>0</v>
      </c>
      <c r="AF3768" s="189">
        <v>0</v>
      </c>
      <c r="AG3768" s="189">
        <v>0</v>
      </c>
      <c r="AH3768" s="191">
        <v>0</v>
      </c>
      <c r="AI3768" s="476">
        <v>0</v>
      </c>
      <c r="AJ3768" s="192">
        <v>7501943468054</v>
      </c>
      <c r="AK3768" s="192">
        <v>96268</v>
      </c>
      <c r="AL3768" s="90" t="s">
        <v>279</v>
      </c>
      <c r="AM3768" s="75">
        <v>67408</v>
      </c>
      <c r="AN3768" s="76"/>
      <c r="AO3768" s="188">
        <v>2.016</v>
      </c>
      <c r="AP3768" s="188">
        <v>0.75600000000000001</v>
      </c>
      <c r="AQ3768" s="187">
        <v>0</v>
      </c>
      <c r="AR3768" s="188">
        <v>5.2919999999999998</v>
      </c>
      <c r="AS3768" s="187">
        <v>0</v>
      </c>
      <c r="AT3768" s="188">
        <v>0</v>
      </c>
      <c r="AU3768" s="187">
        <v>0</v>
      </c>
      <c r="AV3768" s="188">
        <v>10.581999999999999</v>
      </c>
      <c r="AW3768" s="187">
        <v>0</v>
      </c>
      <c r="AX3768" s="188">
        <v>-15.879999999999999</v>
      </c>
      <c r="AY3768" s="187">
        <v>0</v>
      </c>
      <c r="AZ3768" s="188">
        <v>36.287999999999997</v>
      </c>
      <c r="BA3768" s="187">
        <v>0</v>
      </c>
      <c r="BB3768" s="188">
        <v>-9.0739999999999998</v>
      </c>
      <c r="BC3768" s="187">
        <v>0</v>
      </c>
      <c r="BD3768" s="75"/>
      <c r="BE3768" s="75"/>
      <c r="BF3768" s="55"/>
      <c r="BH3768" s="74"/>
      <c r="BI3768" s="194"/>
      <c r="BJ3768" s="74"/>
    </row>
    <row r="3769" spans="1:62" s="77" customFormat="1" ht="11.25" customHeight="1" x14ac:dyDescent="0.2">
      <c r="A3769" s="184" t="s">
        <v>4113</v>
      </c>
      <c r="B3769" s="185">
        <v>0</v>
      </c>
      <c r="C3769" s="850">
        <v>67462</v>
      </c>
      <c r="D3769" s="284">
        <v>6367.7879999999996</v>
      </c>
      <c r="E3769" s="91">
        <v>51.520015971089414</v>
      </c>
      <c r="F3769" s="186">
        <v>0</v>
      </c>
      <c r="G3769" s="186">
        <v>0</v>
      </c>
      <c r="H3769" s="186">
        <v>0</v>
      </c>
      <c r="I3769" s="187">
        <v>0</v>
      </c>
      <c r="J3769" s="186">
        <v>699.13300000000004</v>
      </c>
      <c r="K3769" s="186">
        <v>3707.9499375</v>
      </c>
      <c r="L3769" s="186">
        <v>300.15199999999999</v>
      </c>
      <c r="M3769" s="186">
        <v>8.0948234215473409</v>
      </c>
      <c r="N3769" s="188">
        <v>0</v>
      </c>
      <c r="O3769" s="189">
        <v>0</v>
      </c>
      <c r="P3769" s="186">
        <v>42.335999999999999</v>
      </c>
      <c r="Q3769" s="189">
        <v>48.987531699976969</v>
      </c>
      <c r="R3769" s="189">
        <v>260.36402229618682</v>
      </c>
      <c r="S3769" s="189">
        <v>6067.6359999999995</v>
      </c>
      <c r="T3769" s="188">
        <v>6066.9000000000005</v>
      </c>
      <c r="U3769" s="187">
        <v>49.085614171671921</v>
      </c>
      <c r="V3769" s="189">
        <v>0</v>
      </c>
      <c r="W3769" s="189">
        <v>42.335999999999999</v>
      </c>
      <c r="X3769" s="188">
        <v>6024.5640000000003</v>
      </c>
      <c r="Y3769" s="188">
        <v>0</v>
      </c>
      <c r="Z3769" s="186">
        <v>29.484000000000002</v>
      </c>
      <c r="AA3769" s="186">
        <v>0</v>
      </c>
      <c r="AB3769" s="186">
        <v>0</v>
      </c>
      <c r="AC3769" s="186">
        <v>0</v>
      </c>
      <c r="AD3769" s="188">
        <v>49.120000000000005</v>
      </c>
      <c r="AE3769" s="189">
        <v>0</v>
      </c>
      <c r="AF3769" s="189">
        <v>0</v>
      </c>
      <c r="AG3769" s="189">
        <v>0</v>
      </c>
      <c r="AH3769" s="191">
        <v>0</v>
      </c>
      <c r="AI3769" s="476">
        <v>559.30600000000004</v>
      </c>
      <c r="AJ3769" s="192">
        <v>7501943468054</v>
      </c>
      <c r="AK3769" s="192">
        <v>96268</v>
      </c>
      <c r="AL3769" s="90" t="s">
        <v>279</v>
      </c>
      <c r="AM3769" s="75">
        <v>67462</v>
      </c>
      <c r="AN3769" s="76"/>
      <c r="AO3769" s="188">
        <v>2453.2139999999999</v>
      </c>
      <c r="AP3769" s="188">
        <v>1767.53</v>
      </c>
      <c r="AQ3769" s="187">
        <v>58.898230250683945</v>
      </c>
      <c r="AR3769" s="188">
        <v>3026.2619999999997</v>
      </c>
      <c r="AS3769" s="187">
        <v>119.91745194702372</v>
      </c>
      <c r="AT3769" s="188">
        <v>2565.8500000000004</v>
      </c>
      <c r="AU3769" s="187">
        <v>173.78579885183595</v>
      </c>
      <c r="AV3769" s="188">
        <v>1816.6479999999999</v>
      </c>
      <c r="AW3769" s="187">
        <v>60.443093462729458</v>
      </c>
      <c r="AX3769" s="188">
        <v>2507.6459999999997</v>
      </c>
      <c r="AY3769" s="187">
        <v>99.073876164667581</v>
      </c>
      <c r="AZ3769" s="188">
        <v>2257.4360000000001</v>
      </c>
      <c r="BA3769" s="187">
        <v>83.678100588561932</v>
      </c>
      <c r="BB3769" s="188">
        <v>3528.252</v>
      </c>
      <c r="BC3769" s="187">
        <v>130.2413316151171</v>
      </c>
      <c r="BD3769" s="75"/>
      <c r="BE3769" s="75"/>
      <c r="BF3769" s="55"/>
      <c r="BH3769" s="74"/>
      <c r="BI3769" s="194"/>
      <c r="BJ3769" s="74"/>
    </row>
    <row r="3770" spans="1:62" s="77" customFormat="1" ht="11.25" customHeight="1" x14ac:dyDescent="0.2">
      <c r="A3770" s="184" t="s">
        <v>4114</v>
      </c>
      <c r="B3770" s="185">
        <v>0</v>
      </c>
      <c r="C3770" s="850">
        <v>67499</v>
      </c>
      <c r="D3770" s="284">
        <v>2234.9880000000003</v>
      </c>
      <c r="E3770" s="91">
        <v>19.043075355316443</v>
      </c>
      <c r="F3770" s="186">
        <v>0</v>
      </c>
      <c r="G3770" s="186">
        <v>0</v>
      </c>
      <c r="H3770" s="186">
        <v>0</v>
      </c>
      <c r="I3770" s="187">
        <v>0</v>
      </c>
      <c r="J3770" s="186">
        <v>3520.9459999999999</v>
      </c>
      <c r="K3770" s="186">
        <v>0</v>
      </c>
      <c r="L3770" s="186">
        <v>29.988</v>
      </c>
      <c r="M3770" s="186">
        <v>0.85170292302125616</v>
      </c>
      <c r="N3770" s="188">
        <v>8.82</v>
      </c>
      <c r="O3770" s="189">
        <v>8.82</v>
      </c>
      <c r="P3770" s="186">
        <v>17.64</v>
      </c>
      <c r="Q3770" s="189">
        <v>1.3527046424455247</v>
      </c>
      <c r="R3770" s="189">
        <v>18.787564478410069</v>
      </c>
      <c r="S3770" s="189">
        <v>2205.0000000000005</v>
      </c>
      <c r="T3770" s="188">
        <v>2204.1180000000004</v>
      </c>
      <c r="U3770" s="187">
        <v>18.780049452618705</v>
      </c>
      <c r="V3770" s="189">
        <v>105.84</v>
      </c>
      <c r="W3770" s="189">
        <v>0</v>
      </c>
      <c r="X3770" s="188">
        <v>2098.2780000000002</v>
      </c>
      <c r="Y3770" s="188">
        <v>824.67</v>
      </c>
      <c r="Z3770" s="186">
        <v>0</v>
      </c>
      <c r="AA3770" s="186">
        <v>0</v>
      </c>
      <c r="AB3770" s="186">
        <v>0</v>
      </c>
      <c r="AC3770" s="186">
        <v>0</v>
      </c>
      <c r="AD3770" s="188">
        <v>0</v>
      </c>
      <c r="AE3770" s="189">
        <v>0</v>
      </c>
      <c r="AF3770" s="189">
        <v>0</v>
      </c>
      <c r="AG3770" s="189">
        <v>0</v>
      </c>
      <c r="AH3770" s="191">
        <v>0</v>
      </c>
      <c r="AI3770" s="476">
        <v>2506.0250000000001</v>
      </c>
      <c r="AJ3770" s="192">
        <v>7501943468054</v>
      </c>
      <c r="AK3770" s="192">
        <v>96268</v>
      </c>
      <c r="AL3770" s="90" t="s">
        <v>279</v>
      </c>
      <c r="AM3770" s="75">
        <v>67499</v>
      </c>
      <c r="AN3770" s="76"/>
      <c r="AO3770" s="188">
        <v>362.79666666666668</v>
      </c>
      <c r="AP3770" s="188">
        <v>334.274</v>
      </c>
      <c r="AQ3770" s="187">
        <v>0</v>
      </c>
      <c r="AR3770" s="188">
        <v>626.22</v>
      </c>
      <c r="AS3770" s="187">
        <v>178.88064625782329</v>
      </c>
      <c r="AT3770" s="188">
        <v>127.89600000000002</v>
      </c>
      <c r="AU3770" s="187">
        <v>14.738076937702887</v>
      </c>
      <c r="AV3770" s="188">
        <v>291.06799999999998</v>
      </c>
      <c r="AW3770" s="187">
        <v>0</v>
      </c>
      <c r="AX3770" s="188">
        <v>318.404</v>
      </c>
      <c r="AY3770" s="187">
        <v>0</v>
      </c>
      <c r="AZ3770" s="188">
        <v>456.88400000000001</v>
      </c>
      <c r="BA3770" s="187">
        <v>0</v>
      </c>
      <c r="BB3770" s="188">
        <v>597.99599999999998</v>
      </c>
      <c r="BC3770" s="187">
        <v>0</v>
      </c>
      <c r="BD3770" s="75"/>
      <c r="BE3770" s="75"/>
      <c r="BF3770" s="55"/>
      <c r="BH3770" s="74"/>
      <c r="BI3770" s="194"/>
      <c r="BJ3770" s="74"/>
    </row>
    <row r="3771" spans="1:62" ht="11.25" customHeight="1" x14ac:dyDescent="0.3">
      <c r="A3771" s="149" t="s">
        <v>323</v>
      </c>
      <c r="B3771" s="169">
        <v>0</v>
      </c>
      <c r="C3771" s="871"/>
      <c r="D3771" s="379">
        <v>61986.507699999929</v>
      </c>
      <c r="E3771" s="220">
        <v>103.14659347956483</v>
      </c>
      <c r="F3771" s="221">
        <v>0</v>
      </c>
      <c r="G3771" s="221">
        <v>24263.768</v>
      </c>
      <c r="H3771" s="221">
        <v>5180</v>
      </c>
      <c r="I3771" s="222">
        <v>21.348703960571992</v>
      </c>
      <c r="J3771" s="223">
        <v>18676.240999999998</v>
      </c>
      <c r="K3771" s="221">
        <v>18028.663558030315</v>
      </c>
      <c r="L3771" s="221">
        <v>2778.8969999999999</v>
      </c>
      <c r="M3771" s="221">
        <v>15.413771470388472</v>
      </c>
      <c r="N3771" s="223">
        <v>71.49199999999999</v>
      </c>
      <c r="O3771" s="224">
        <v>297.81200000000001</v>
      </c>
      <c r="P3771" s="221">
        <v>601.40100000000007</v>
      </c>
      <c r="Q3771" s="224">
        <v>18.099455880870245</v>
      </c>
      <c r="R3771" s="224">
        <v>103.42703978814571</v>
      </c>
      <c r="S3771" s="224">
        <v>64387.610699999932</v>
      </c>
      <c r="T3771" s="223">
        <v>55505.447000000007</v>
      </c>
      <c r="U3771" s="222">
        <v>92.361999248596788</v>
      </c>
      <c r="V3771" s="224">
        <v>1737.62</v>
      </c>
      <c r="W3771" s="224">
        <v>303.37700000000001</v>
      </c>
      <c r="X3771" s="224">
        <v>61843.80999999999</v>
      </c>
      <c r="Y3771" s="223">
        <v>6846.732</v>
      </c>
      <c r="Z3771" s="221">
        <v>7715.5880000000016</v>
      </c>
      <c r="AA3771" s="221">
        <v>43.015999999999998</v>
      </c>
      <c r="AB3771" s="221">
        <v>0</v>
      </c>
      <c r="AC3771" s="221">
        <v>0</v>
      </c>
      <c r="AD3771" s="223">
        <v>343.56999999999994</v>
      </c>
      <c r="AE3771" s="224">
        <v>22.623000000000001</v>
      </c>
      <c r="AF3771" s="224">
        <v>22.623000000000001</v>
      </c>
      <c r="AG3771" s="224">
        <v>0</v>
      </c>
      <c r="AH3771" s="224">
        <v>0</v>
      </c>
      <c r="AI3771" s="483">
        <v>18381.987000000001</v>
      </c>
      <c r="AJ3771" s="192">
        <v>0</v>
      </c>
      <c r="AK3771" s="192">
        <v>0</v>
      </c>
      <c r="AM3771" s="75">
        <v>0</v>
      </c>
      <c r="AO3771" s="223">
        <v>0</v>
      </c>
      <c r="AP3771" s="223">
        <v>0</v>
      </c>
      <c r="AQ3771" s="222">
        <v>0</v>
      </c>
      <c r="AR3771" s="223">
        <v>0</v>
      </c>
      <c r="AS3771" s="222">
        <v>0</v>
      </c>
      <c r="AT3771" s="223">
        <v>0</v>
      </c>
      <c r="AU3771" s="222">
        <v>0</v>
      </c>
      <c r="AV3771" s="223">
        <v>0</v>
      </c>
      <c r="AW3771" s="222">
        <v>0</v>
      </c>
      <c r="AX3771" s="223">
        <v>0</v>
      </c>
      <c r="AY3771" s="222">
        <v>0</v>
      </c>
      <c r="AZ3771" s="223">
        <v>0</v>
      </c>
      <c r="BA3771" s="222">
        <v>0</v>
      </c>
      <c r="BB3771" s="223">
        <v>0</v>
      </c>
      <c r="BC3771" s="222">
        <v>0</v>
      </c>
      <c r="BD3771" s="75"/>
      <c r="BE3771" s="75"/>
      <c r="BF3771" s="75"/>
      <c r="BH3771" s="74"/>
      <c r="BI3771" s="194"/>
      <c r="BJ3771" s="74"/>
    </row>
    <row r="3772" spans="1:62" s="77" customFormat="1" ht="11.25" customHeight="1" x14ac:dyDescent="0.2">
      <c r="A3772" s="184" t="s">
        <v>4998</v>
      </c>
      <c r="B3772" s="185">
        <v>0</v>
      </c>
      <c r="C3772" s="858">
        <v>96972</v>
      </c>
      <c r="D3772" s="284">
        <v>9246.9600000000009</v>
      </c>
      <c r="E3772" s="91">
        <v>19.889643073454632</v>
      </c>
      <c r="F3772" s="186">
        <v>12000</v>
      </c>
      <c r="G3772" s="186">
        <v>12000</v>
      </c>
      <c r="H3772" s="186">
        <v>0</v>
      </c>
      <c r="I3772" s="187">
        <v>0</v>
      </c>
      <c r="J3772" s="186">
        <v>13186.460999999999</v>
      </c>
      <c r="K3772" s="186">
        <v>13947.399607700296</v>
      </c>
      <c r="L3772" s="186">
        <v>-89.424000000000021</v>
      </c>
      <c r="M3772" s="186">
        <v>-0.64115177391654743</v>
      </c>
      <c r="N3772" s="188">
        <v>32.4</v>
      </c>
      <c r="O3772" s="189">
        <v>53.136000000000003</v>
      </c>
      <c r="P3772" s="186">
        <v>125.712</v>
      </c>
      <c r="Q3772" s="189">
        <v>0.27519134967297126</v>
      </c>
      <c r="R3772" s="189">
        <v>21.240840889758068</v>
      </c>
      <c r="S3772" s="189">
        <v>9336.3840000000018</v>
      </c>
      <c r="T3772" s="188">
        <v>9349.3439999999991</v>
      </c>
      <c r="U3772" s="187">
        <v>20.109864769712917</v>
      </c>
      <c r="V3772" s="189">
        <v>181.44</v>
      </c>
      <c r="W3772" s="189">
        <v>40.176000000000002</v>
      </c>
      <c r="X3772" s="188">
        <v>9127.7279999999992</v>
      </c>
      <c r="Y3772" s="188">
        <v>3422.7359999999999</v>
      </c>
      <c r="Z3772" s="186">
        <v>870.91200000000003</v>
      </c>
      <c r="AA3772" s="186">
        <v>0</v>
      </c>
      <c r="AB3772" s="186">
        <v>0</v>
      </c>
      <c r="AC3772" s="186">
        <v>0</v>
      </c>
      <c r="AD3772" s="188">
        <v>388.8</v>
      </c>
      <c r="AE3772" s="189">
        <v>0</v>
      </c>
      <c r="AF3772" s="189">
        <v>0</v>
      </c>
      <c r="AG3772" s="189">
        <v>0</v>
      </c>
      <c r="AH3772" s="191">
        <v>0</v>
      </c>
      <c r="AI3772" s="476">
        <v>13827.645</v>
      </c>
      <c r="AJ3772" s="192">
        <v>7501943468078</v>
      </c>
      <c r="AK3772" s="192" t="s">
        <v>262</v>
      </c>
      <c r="AL3772" s="90" t="s">
        <v>278</v>
      </c>
      <c r="AM3772" s="75">
        <v>96972</v>
      </c>
      <c r="AN3772" s="76"/>
      <c r="AO3772" s="188">
        <v>3700.5106666666666</v>
      </c>
      <c r="AP3772" s="188">
        <v>4691.5159999999996</v>
      </c>
      <c r="AQ3772" s="187">
        <v>104.2559111111111</v>
      </c>
      <c r="AR3772" s="188">
        <v>2265.4079999999999</v>
      </c>
      <c r="AS3772" s="187">
        <v>56.005142150803458</v>
      </c>
      <c r="AT3772" s="188">
        <v>4144.6080000000002</v>
      </c>
      <c r="AU3772" s="187">
        <v>0</v>
      </c>
      <c r="AV3772" s="188">
        <v>0</v>
      </c>
      <c r="AW3772" s="187">
        <v>0</v>
      </c>
      <c r="AX3772" s="188">
        <v>0</v>
      </c>
      <c r="AY3772" s="187">
        <v>0</v>
      </c>
      <c r="AZ3772" s="188">
        <v>0</v>
      </c>
      <c r="BA3772" s="187">
        <v>0</v>
      </c>
      <c r="BB3772" s="188">
        <v>0</v>
      </c>
      <c r="BC3772" s="187">
        <v>0</v>
      </c>
      <c r="BD3772" s="75"/>
      <c r="BE3772" s="75"/>
      <c r="BF3772" s="55"/>
      <c r="BH3772" s="74"/>
      <c r="BI3772" s="194"/>
      <c r="BJ3772" s="74"/>
    </row>
    <row r="3773" spans="1:62" s="77" customFormat="1" ht="11.25" customHeight="1" x14ac:dyDescent="0.2">
      <c r="A3773" s="149" t="s">
        <v>4999</v>
      </c>
      <c r="B3773" s="169">
        <v>0</v>
      </c>
      <c r="C3773" s="871"/>
      <c r="D3773" s="379">
        <v>9246.9600000000009</v>
      </c>
      <c r="E3773" s="220">
        <v>19.889643073454632</v>
      </c>
      <c r="F3773" s="221">
        <v>12000</v>
      </c>
      <c r="G3773" s="221">
        <v>12000</v>
      </c>
      <c r="H3773" s="221">
        <v>0</v>
      </c>
      <c r="I3773" s="222">
        <v>0</v>
      </c>
      <c r="J3773" s="223">
        <v>13186.460999999999</v>
      </c>
      <c r="K3773" s="221">
        <v>13947.399607700296</v>
      </c>
      <c r="L3773" s="221">
        <v>-89.424000000000021</v>
      </c>
      <c r="M3773" s="221">
        <v>-0.64115177391654743</v>
      </c>
      <c r="N3773" s="223">
        <v>32.4</v>
      </c>
      <c r="O3773" s="224">
        <v>53.136000000000003</v>
      </c>
      <c r="P3773" s="221">
        <v>125.712</v>
      </c>
      <c r="Q3773" s="224">
        <v>0.27519134967297126</v>
      </c>
      <c r="R3773" s="224">
        <v>21.240840889758068</v>
      </c>
      <c r="S3773" s="224">
        <v>9336.3840000000018</v>
      </c>
      <c r="T3773" s="223">
        <v>9349.3439999999991</v>
      </c>
      <c r="U3773" s="222">
        <v>20.109864769712917</v>
      </c>
      <c r="V3773" s="224">
        <v>181.44</v>
      </c>
      <c r="W3773" s="224">
        <v>40.176000000000002</v>
      </c>
      <c r="X3773" s="224">
        <v>9127.7279999999992</v>
      </c>
      <c r="Y3773" s="223">
        <v>3422.7359999999999</v>
      </c>
      <c r="Z3773" s="221">
        <v>870.91200000000003</v>
      </c>
      <c r="AA3773" s="221">
        <v>0</v>
      </c>
      <c r="AB3773" s="221">
        <v>0</v>
      </c>
      <c r="AC3773" s="221">
        <v>0</v>
      </c>
      <c r="AD3773" s="223">
        <v>388.8</v>
      </c>
      <c r="AE3773" s="224">
        <v>0</v>
      </c>
      <c r="AF3773" s="224">
        <v>0</v>
      </c>
      <c r="AG3773" s="224">
        <v>0</v>
      </c>
      <c r="AH3773" s="224">
        <v>0</v>
      </c>
      <c r="AI3773" s="483">
        <v>13827.645</v>
      </c>
      <c r="AJ3773" s="192">
        <v>0</v>
      </c>
      <c r="AK3773" s="192">
        <v>0</v>
      </c>
      <c r="AL3773" s="226"/>
      <c r="AM3773" s="75">
        <v>0</v>
      </c>
      <c r="AN3773" s="76"/>
      <c r="AO3773" s="223">
        <v>0</v>
      </c>
      <c r="AP3773" s="223">
        <v>0</v>
      </c>
      <c r="AQ3773" s="222">
        <v>0</v>
      </c>
      <c r="AR3773" s="223">
        <v>0</v>
      </c>
      <c r="AS3773" s="222">
        <v>0</v>
      </c>
      <c r="AT3773" s="223">
        <v>0</v>
      </c>
      <c r="AU3773" s="222">
        <v>0</v>
      </c>
      <c r="AV3773" s="223">
        <v>0</v>
      </c>
      <c r="AW3773" s="222">
        <v>0</v>
      </c>
      <c r="AX3773" s="223">
        <v>0</v>
      </c>
      <c r="AY3773" s="222">
        <v>0</v>
      </c>
      <c r="AZ3773" s="223">
        <v>0</v>
      </c>
      <c r="BA3773" s="222">
        <v>0</v>
      </c>
      <c r="BB3773" s="223">
        <v>0</v>
      </c>
      <c r="BC3773" s="222">
        <v>0</v>
      </c>
      <c r="BD3773" s="75"/>
      <c r="BE3773" s="75"/>
      <c r="BF3773" s="55"/>
      <c r="BH3773" s="74"/>
      <c r="BI3773" s="194"/>
      <c r="BJ3773" s="74"/>
    </row>
    <row r="3774" spans="1:62" ht="11.25" customHeight="1" x14ac:dyDescent="0.3">
      <c r="A3774" s="149" t="s">
        <v>324</v>
      </c>
      <c r="B3774" s="169">
        <v>0</v>
      </c>
      <c r="C3774" s="871"/>
      <c r="D3774" s="379">
        <v>74012.667699999933</v>
      </c>
      <c r="E3774" s="220">
        <v>66.149551707538436</v>
      </c>
      <c r="F3774" s="221">
        <v>12000</v>
      </c>
      <c r="G3774" s="221">
        <v>36263.767999999996</v>
      </c>
      <c r="H3774" s="221">
        <v>5180</v>
      </c>
      <c r="I3774" s="222">
        <v>14.284229923376964</v>
      </c>
      <c r="J3774" s="223">
        <v>33381.701999999997</v>
      </c>
      <c r="K3774" s="221">
        <v>33566.063165730608</v>
      </c>
      <c r="L3774" s="221">
        <v>2965.953</v>
      </c>
      <c r="M3774" s="221">
        <v>8.8361658183021614</v>
      </c>
      <c r="N3774" s="223">
        <v>103.892</v>
      </c>
      <c r="O3774" s="224">
        <v>355.74800000000005</v>
      </c>
      <c r="P3774" s="221">
        <v>732.87300000000005</v>
      </c>
      <c r="Q3774" s="224">
        <v>11.080399675247236</v>
      </c>
      <c r="R3774" s="224">
        <v>68.504638888694117</v>
      </c>
      <c r="S3774" s="224">
        <v>76226.714699999939</v>
      </c>
      <c r="T3774" s="223">
        <v>67355.591000000015</v>
      </c>
      <c r="U3774" s="222">
        <v>60.19972375142904</v>
      </c>
      <c r="V3774" s="224">
        <v>2399.06</v>
      </c>
      <c r="W3774" s="224">
        <v>344.51299999999998</v>
      </c>
      <c r="X3774" s="224">
        <v>72991.377999999997</v>
      </c>
      <c r="Y3774" s="223">
        <v>10875.227999999999</v>
      </c>
      <c r="Z3774" s="221">
        <v>8724.7400000000016</v>
      </c>
      <c r="AA3774" s="221">
        <v>43.015999999999998</v>
      </c>
      <c r="AB3774" s="221">
        <v>0</v>
      </c>
      <c r="AC3774" s="221">
        <v>0</v>
      </c>
      <c r="AD3774" s="223">
        <v>750.6099999999999</v>
      </c>
      <c r="AE3774" s="224">
        <v>25.502000000000002</v>
      </c>
      <c r="AF3774" s="224">
        <v>25.502000000000002</v>
      </c>
      <c r="AG3774" s="224">
        <v>0</v>
      </c>
      <c r="AH3774" s="224">
        <v>0</v>
      </c>
      <c r="AI3774" s="483" t="e">
        <v>#REF!</v>
      </c>
      <c r="AJ3774" s="192">
        <v>0</v>
      </c>
      <c r="AK3774" s="192">
        <v>0</v>
      </c>
      <c r="AM3774" s="75">
        <v>0</v>
      </c>
      <c r="AO3774" s="223">
        <v>0</v>
      </c>
      <c r="AP3774" s="223">
        <v>0</v>
      </c>
      <c r="AQ3774" s="222">
        <v>0</v>
      </c>
      <c r="AR3774" s="223">
        <v>0</v>
      </c>
      <c r="AS3774" s="222">
        <v>0</v>
      </c>
      <c r="AT3774" s="223">
        <v>0</v>
      </c>
      <c r="AU3774" s="222">
        <v>0</v>
      </c>
      <c r="AV3774" s="223">
        <v>0</v>
      </c>
      <c r="AW3774" s="222">
        <v>0</v>
      </c>
      <c r="AX3774" s="223">
        <v>0</v>
      </c>
      <c r="AY3774" s="222">
        <v>0</v>
      </c>
      <c r="AZ3774" s="223">
        <v>0</v>
      </c>
      <c r="BA3774" s="222">
        <v>0</v>
      </c>
      <c r="BB3774" s="223">
        <v>0</v>
      </c>
      <c r="BC3774" s="222">
        <v>0</v>
      </c>
      <c r="BD3774" s="75"/>
      <c r="BE3774" s="75"/>
      <c r="BH3774" s="74"/>
      <c r="BI3774" s="194"/>
      <c r="BJ3774" s="74"/>
    </row>
    <row r="3775" spans="1:62" ht="11.25" customHeight="1" x14ac:dyDescent="0.3">
      <c r="A3775" s="184" t="s">
        <v>4115</v>
      </c>
      <c r="B3775" s="185" t="s">
        <v>44</v>
      </c>
      <c r="C3775" s="903" t="s">
        <v>325</v>
      </c>
      <c r="D3775" s="284">
        <v>1E-4</v>
      </c>
      <c r="E3775" s="91">
        <v>0</v>
      </c>
      <c r="F3775" s="186">
        <v>0</v>
      </c>
      <c r="G3775" s="186">
        <v>0</v>
      </c>
      <c r="H3775" s="186">
        <v>0</v>
      </c>
      <c r="I3775" s="187">
        <v>0</v>
      </c>
      <c r="J3775" s="186">
        <v>0</v>
      </c>
      <c r="K3775" s="186">
        <v>0</v>
      </c>
      <c r="L3775" s="186">
        <v>0</v>
      </c>
      <c r="M3775" s="186">
        <v>0</v>
      </c>
      <c r="N3775" s="188">
        <v>0</v>
      </c>
      <c r="O3775" s="189">
        <v>0</v>
      </c>
      <c r="P3775" s="186">
        <v>0</v>
      </c>
      <c r="Q3775" s="189">
        <v>0</v>
      </c>
      <c r="R3775" s="189">
        <v>0</v>
      </c>
      <c r="S3775" s="189">
        <v>1E-4</v>
      </c>
      <c r="T3775" s="188">
        <v>0</v>
      </c>
      <c r="U3775" s="187">
        <v>0</v>
      </c>
      <c r="V3775" s="189">
        <v>0</v>
      </c>
      <c r="W3775" s="189">
        <v>0</v>
      </c>
      <c r="X3775" s="188">
        <v>0</v>
      </c>
      <c r="Y3775" s="188">
        <v>0</v>
      </c>
      <c r="Z3775" s="186">
        <v>0</v>
      </c>
      <c r="AA3775" s="186">
        <v>0</v>
      </c>
      <c r="AB3775" s="186">
        <v>0</v>
      </c>
      <c r="AC3775" s="186">
        <v>0</v>
      </c>
      <c r="AD3775" s="188">
        <v>0</v>
      </c>
      <c r="AE3775" s="189">
        <v>0</v>
      </c>
      <c r="AF3775" s="189">
        <v>0</v>
      </c>
      <c r="AG3775" s="189">
        <v>0</v>
      </c>
      <c r="AH3775" s="191">
        <v>0</v>
      </c>
      <c r="AI3775" s="186">
        <v>0</v>
      </c>
      <c r="AJ3775" s="192">
        <v>7501943460850</v>
      </c>
      <c r="AK3775" s="192">
        <v>90067</v>
      </c>
      <c r="AL3775" s="90" t="s">
        <v>279</v>
      </c>
      <c r="AM3775" s="75">
        <v>1763</v>
      </c>
      <c r="AO3775" s="188">
        <v>0</v>
      </c>
      <c r="AP3775" s="188">
        <v>0</v>
      </c>
      <c r="AQ3775" s="187">
        <v>0</v>
      </c>
      <c r="AR3775" s="188">
        <v>0</v>
      </c>
      <c r="AS3775" s="187">
        <v>0</v>
      </c>
      <c r="AT3775" s="188">
        <v>0</v>
      </c>
      <c r="AU3775" s="187">
        <v>0</v>
      </c>
      <c r="AV3775" s="188">
        <v>0</v>
      </c>
      <c r="AW3775" s="187">
        <v>0</v>
      </c>
      <c r="AX3775" s="188">
        <v>0</v>
      </c>
      <c r="AY3775" s="187">
        <v>0</v>
      </c>
      <c r="AZ3775" s="188">
        <v>0</v>
      </c>
      <c r="BA3775" s="187">
        <v>0</v>
      </c>
      <c r="BB3775" s="188">
        <v>0</v>
      </c>
      <c r="BC3775" s="187">
        <v>0</v>
      </c>
      <c r="BD3775" s="75"/>
      <c r="BE3775" s="75"/>
      <c r="BH3775" s="74"/>
      <c r="BI3775" s="194"/>
      <c r="BJ3775" s="74"/>
    </row>
    <row r="3776" spans="1:62" ht="11.25" customHeight="1" x14ac:dyDescent="0.3">
      <c r="A3776" s="184" t="s">
        <v>4116</v>
      </c>
      <c r="B3776" s="185">
        <v>0</v>
      </c>
      <c r="C3776" s="829">
        <v>90266</v>
      </c>
      <c r="D3776" s="284">
        <v>1E-4</v>
      </c>
      <c r="E3776" s="91">
        <v>0</v>
      </c>
      <c r="F3776" s="186">
        <v>0</v>
      </c>
      <c r="G3776" s="186">
        <v>0</v>
      </c>
      <c r="H3776" s="186">
        <v>0</v>
      </c>
      <c r="I3776" s="187">
        <v>0</v>
      </c>
      <c r="J3776" s="186">
        <v>0</v>
      </c>
      <c r="K3776" s="186">
        <v>0</v>
      </c>
      <c r="L3776" s="186">
        <v>0</v>
      </c>
      <c r="M3776" s="186">
        <v>0</v>
      </c>
      <c r="N3776" s="188">
        <v>0</v>
      </c>
      <c r="O3776" s="189">
        <v>0</v>
      </c>
      <c r="P3776" s="186">
        <v>0</v>
      </c>
      <c r="Q3776" s="189">
        <v>0</v>
      </c>
      <c r="R3776" s="189">
        <v>0</v>
      </c>
      <c r="S3776" s="189">
        <v>1E-4</v>
      </c>
      <c r="T3776" s="188">
        <v>0</v>
      </c>
      <c r="U3776" s="187">
        <v>0</v>
      </c>
      <c r="V3776" s="189">
        <v>0</v>
      </c>
      <c r="W3776" s="189">
        <v>0</v>
      </c>
      <c r="X3776" s="188">
        <v>0</v>
      </c>
      <c r="Y3776" s="188">
        <v>0</v>
      </c>
      <c r="Z3776" s="186">
        <v>0</v>
      </c>
      <c r="AA3776" s="186">
        <v>0</v>
      </c>
      <c r="AB3776" s="186">
        <v>0</v>
      </c>
      <c r="AC3776" s="186">
        <v>0</v>
      </c>
      <c r="AD3776" s="188">
        <v>0</v>
      </c>
      <c r="AE3776" s="189">
        <v>0</v>
      </c>
      <c r="AF3776" s="189">
        <v>0</v>
      </c>
      <c r="AG3776" s="189">
        <v>0</v>
      </c>
      <c r="AH3776" s="191">
        <v>0</v>
      </c>
      <c r="AI3776" s="186">
        <v>0</v>
      </c>
      <c r="AJ3776" s="192">
        <v>7501943460850</v>
      </c>
      <c r="AK3776" s="192">
        <v>90067</v>
      </c>
      <c r="AL3776" s="90" t="s">
        <v>279</v>
      </c>
      <c r="AM3776" s="75">
        <v>90266</v>
      </c>
      <c r="AO3776" s="188">
        <v>0</v>
      </c>
      <c r="AP3776" s="188">
        <v>0</v>
      </c>
      <c r="AQ3776" s="187">
        <v>0</v>
      </c>
      <c r="AR3776" s="188">
        <v>0</v>
      </c>
      <c r="AS3776" s="187">
        <v>0</v>
      </c>
      <c r="AT3776" s="188">
        <v>0</v>
      </c>
      <c r="AU3776" s="187">
        <v>0</v>
      </c>
      <c r="AV3776" s="188">
        <v>0</v>
      </c>
      <c r="AW3776" s="187">
        <v>0</v>
      </c>
      <c r="AX3776" s="188">
        <v>0</v>
      </c>
      <c r="AY3776" s="187">
        <v>0</v>
      </c>
      <c r="AZ3776" s="188">
        <v>0</v>
      </c>
      <c r="BA3776" s="187">
        <v>0</v>
      </c>
      <c r="BB3776" s="188">
        <v>0</v>
      </c>
      <c r="BC3776" s="187">
        <v>0</v>
      </c>
      <c r="BD3776" s="75"/>
      <c r="BE3776" s="75"/>
      <c r="BH3776" s="74"/>
      <c r="BI3776" s="194"/>
      <c r="BJ3776" s="74"/>
    </row>
    <row r="3777" spans="1:62" ht="11.25" customHeight="1" x14ac:dyDescent="0.3">
      <c r="A3777" s="184" t="s">
        <v>4117</v>
      </c>
      <c r="B3777" s="185" t="s">
        <v>44</v>
      </c>
      <c r="C3777" s="903" t="s">
        <v>326</v>
      </c>
      <c r="D3777" s="284">
        <v>1E-4</v>
      </c>
      <c r="E3777" s="91">
        <v>0</v>
      </c>
      <c r="F3777" s="186">
        <v>0</v>
      </c>
      <c r="G3777" s="186">
        <v>0</v>
      </c>
      <c r="H3777" s="186">
        <v>0</v>
      </c>
      <c r="I3777" s="187">
        <v>0</v>
      </c>
      <c r="J3777" s="186">
        <v>0</v>
      </c>
      <c r="K3777" s="186">
        <v>0</v>
      </c>
      <c r="L3777" s="186">
        <v>0</v>
      </c>
      <c r="M3777" s="186">
        <v>0</v>
      </c>
      <c r="N3777" s="188">
        <v>0</v>
      </c>
      <c r="O3777" s="189">
        <v>0</v>
      </c>
      <c r="P3777" s="186">
        <v>0</v>
      </c>
      <c r="Q3777" s="189">
        <v>0</v>
      </c>
      <c r="R3777" s="189">
        <v>0</v>
      </c>
      <c r="S3777" s="189">
        <v>1E-4</v>
      </c>
      <c r="T3777" s="188">
        <v>0</v>
      </c>
      <c r="U3777" s="187">
        <v>0</v>
      </c>
      <c r="V3777" s="189">
        <v>0</v>
      </c>
      <c r="W3777" s="189">
        <v>0</v>
      </c>
      <c r="X3777" s="188">
        <v>0</v>
      </c>
      <c r="Y3777" s="188">
        <v>0</v>
      </c>
      <c r="Z3777" s="186">
        <v>0</v>
      </c>
      <c r="AA3777" s="186">
        <v>0</v>
      </c>
      <c r="AB3777" s="186">
        <v>0</v>
      </c>
      <c r="AC3777" s="186">
        <v>0</v>
      </c>
      <c r="AD3777" s="188">
        <v>0</v>
      </c>
      <c r="AE3777" s="189">
        <v>0</v>
      </c>
      <c r="AF3777" s="189">
        <v>0</v>
      </c>
      <c r="AG3777" s="189">
        <v>0</v>
      </c>
      <c r="AH3777" s="191">
        <v>0</v>
      </c>
      <c r="AI3777" s="186">
        <v>0</v>
      </c>
      <c r="AJ3777" s="192">
        <v>7501943460843</v>
      </c>
      <c r="AK3777" s="192">
        <v>90066</v>
      </c>
      <c r="AL3777" s="90" t="s">
        <v>278</v>
      </c>
      <c r="AM3777" s="75">
        <v>1762</v>
      </c>
      <c r="AO3777" s="188">
        <v>0</v>
      </c>
      <c r="AP3777" s="188">
        <v>0</v>
      </c>
      <c r="AQ3777" s="187">
        <v>0</v>
      </c>
      <c r="AR3777" s="188">
        <v>0</v>
      </c>
      <c r="AS3777" s="187">
        <v>0</v>
      </c>
      <c r="AT3777" s="188">
        <v>0</v>
      </c>
      <c r="AU3777" s="187">
        <v>0</v>
      </c>
      <c r="AV3777" s="188">
        <v>0</v>
      </c>
      <c r="AW3777" s="187">
        <v>0</v>
      </c>
      <c r="AX3777" s="188">
        <v>0</v>
      </c>
      <c r="AY3777" s="187">
        <v>0</v>
      </c>
      <c r="AZ3777" s="188">
        <v>0</v>
      </c>
      <c r="BA3777" s="187">
        <v>0</v>
      </c>
      <c r="BB3777" s="188">
        <v>0</v>
      </c>
      <c r="BC3777" s="187">
        <v>0</v>
      </c>
      <c r="BD3777" s="75"/>
      <c r="BE3777" s="75"/>
      <c r="BH3777" s="74"/>
      <c r="BI3777" s="194"/>
      <c r="BJ3777" s="74"/>
    </row>
    <row r="3778" spans="1:62" ht="11.25" customHeight="1" x14ac:dyDescent="0.3">
      <c r="A3778" s="184" t="s">
        <v>4118</v>
      </c>
      <c r="B3778" s="185">
        <v>0</v>
      </c>
      <c r="C3778" s="952" t="s">
        <v>327</v>
      </c>
      <c r="D3778" s="284">
        <v>104.16</v>
      </c>
      <c r="E3778" s="91">
        <v>0</v>
      </c>
      <c r="F3778" s="186">
        <v>5000</v>
      </c>
      <c r="G3778" s="186">
        <v>5000</v>
      </c>
      <c r="H3778" s="186">
        <v>0</v>
      </c>
      <c r="I3778" s="187">
        <v>0</v>
      </c>
      <c r="J3778" s="186">
        <v>0</v>
      </c>
      <c r="K3778" s="186">
        <v>0</v>
      </c>
      <c r="L3778" s="186">
        <v>0</v>
      </c>
      <c r="M3778" s="186">
        <v>0</v>
      </c>
      <c r="N3778" s="188">
        <v>0</v>
      </c>
      <c r="O3778" s="189">
        <v>0</v>
      </c>
      <c r="P3778" s="186">
        <v>0</v>
      </c>
      <c r="Q3778" s="189">
        <v>0</v>
      </c>
      <c r="R3778" s="189">
        <v>0</v>
      </c>
      <c r="S3778" s="189">
        <v>104.16</v>
      </c>
      <c r="T3778" s="188">
        <v>104.15999999999998</v>
      </c>
      <c r="U3778" s="187">
        <v>0</v>
      </c>
      <c r="V3778" s="189">
        <v>10.752000000000001</v>
      </c>
      <c r="W3778" s="189">
        <v>0</v>
      </c>
      <c r="X3778" s="188">
        <v>93.407999999999987</v>
      </c>
      <c r="Y3778" s="188">
        <v>0</v>
      </c>
      <c r="Z3778" s="186">
        <v>0</v>
      </c>
      <c r="AA3778" s="186">
        <v>0</v>
      </c>
      <c r="AB3778" s="186">
        <v>0</v>
      </c>
      <c r="AC3778" s="186">
        <v>0</v>
      </c>
      <c r="AD3778" s="188">
        <v>0</v>
      </c>
      <c r="AE3778" s="189">
        <v>0</v>
      </c>
      <c r="AF3778" s="189">
        <v>0</v>
      </c>
      <c r="AG3778" s="189">
        <v>0</v>
      </c>
      <c r="AH3778" s="191">
        <v>0</v>
      </c>
      <c r="AI3778" s="186">
        <v>0</v>
      </c>
      <c r="AJ3778" s="192">
        <v>7501943462175</v>
      </c>
      <c r="AK3778" s="192" t="s">
        <v>262</v>
      </c>
      <c r="AL3778" s="90" t="s">
        <v>279</v>
      </c>
      <c r="AM3778" s="75">
        <v>1767</v>
      </c>
      <c r="AO3778" s="188">
        <v>1.1200000000000001</v>
      </c>
      <c r="AP3778" s="188">
        <v>2.016</v>
      </c>
      <c r="AQ3778" s="187">
        <v>0</v>
      </c>
      <c r="AR3778" s="188">
        <v>1.3440000000000001</v>
      </c>
      <c r="AS3778" s="187">
        <v>0</v>
      </c>
      <c r="AT3778" s="188">
        <v>0</v>
      </c>
      <c r="AU3778" s="187">
        <v>0</v>
      </c>
      <c r="AV3778" s="188">
        <v>0</v>
      </c>
      <c r="AW3778" s="187">
        <v>0</v>
      </c>
      <c r="AX3778" s="188">
        <v>0</v>
      </c>
      <c r="AY3778" s="187">
        <v>0</v>
      </c>
      <c r="AZ3778" s="188">
        <v>0</v>
      </c>
      <c r="BA3778" s="187">
        <v>0</v>
      </c>
      <c r="BB3778" s="188">
        <v>-21.5</v>
      </c>
      <c r="BC3778" s="187">
        <v>0</v>
      </c>
      <c r="BD3778" s="75"/>
      <c r="BE3778" s="75"/>
      <c r="BH3778" s="74"/>
      <c r="BI3778" s="194"/>
      <c r="BJ3778" s="74"/>
    </row>
    <row r="3779" spans="1:62" ht="11.25" customHeight="1" x14ac:dyDescent="0.3">
      <c r="A3779" s="184" t="s">
        <v>4119</v>
      </c>
      <c r="B3779" s="185">
        <v>0</v>
      </c>
      <c r="C3779" s="952" t="s">
        <v>596</v>
      </c>
      <c r="D3779" s="284">
        <v>1747.1999999999998</v>
      </c>
      <c r="E3779" s="91">
        <v>23.295999999999999</v>
      </c>
      <c r="F3779" s="186">
        <v>5000</v>
      </c>
      <c r="G3779" s="186">
        <v>5000</v>
      </c>
      <c r="H3779" s="186">
        <v>0</v>
      </c>
      <c r="I3779" s="187">
        <v>0</v>
      </c>
      <c r="J3779" s="186">
        <v>2300</v>
      </c>
      <c r="K3779" s="186">
        <v>2250</v>
      </c>
      <c r="L3779" s="186">
        <v>873.6</v>
      </c>
      <c r="M3779" s="186">
        <v>38.826666666666668</v>
      </c>
      <c r="N3779" s="188">
        <v>0</v>
      </c>
      <c r="O3779" s="189">
        <v>0</v>
      </c>
      <c r="P3779" s="186">
        <v>0</v>
      </c>
      <c r="Q3779" s="189">
        <v>37.982608695652175</v>
      </c>
      <c r="R3779" s="189">
        <v>11.39478260869565</v>
      </c>
      <c r="S3779" s="189">
        <v>873.5999999999998</v>
      </c>
      <c r="T3779" s="188">
        <v>873.6</v>
      </c>
      <c r="U3779" s="187">
        <v>11.648000000000001</v>
      </c>
      <c r="V3779" s="189">
        <v>0</v>
      </c>
      <c r="W3779" s="189">
        <v>0</v>
      </c>
      <c r="X3779" s="188">
        <v>873.6</v>
      </c>
      <c r="Y3779" s="188">
        <v>201.6</v>
      </c>
      <c r="Z3779" s="186">
        <v>0</v>
      </c>
      <c r="AA3779" s="186">
        <v>0</v>
      </c>
      <c r="AB3779" s="186">
        <v>0</v>
      </c>
      <c r="AC3779" s="186">
        <v>0</v>
      </c>
      <c r="AD3779" s="188">
        <v>0</v>
      </c>
      <c r="AE3779" s="189">
        <v>0</v>
      </c>
      <c r="AF3779" s="189">
        <v>0</v>
      </c>
      <c r="AG3779" s="189">
        <v>0</v>
      </c>
      <c r="AH3779" s="191">
        <v>0</v>
      </c>
      <c r="AI3779" s="186">
        <v>2300</v>
      </c>
      <c r="AJ3779" s="192">
        <v>7506425627769</v>
      </c>
      <c r="AK3779" s="192" t="s">
        <v>262</v>
      </c>
      <c r="AL3779" s="90" t="s">
        <v>279</v>
      </c>
      <c r="AM3779" s="75">
        <v>992</v>
      </c>
      <c r="AO3779" s="188">
        <v>2553.6</v>
      </c>
      <c r="AP3779" s="188">
        <v>3225.6</v>
      </c>
      <c r="AQ3779" s="187">
        <v>134.39999999999998</v>
      </c>
      <c r="AR3779" s="188">
        <v>1948.8</v>
      </c>
      <c r="AS3779" s="187">
        <v>88.581818181818178</v>
      </c>
      <c r="AT3779" s="188">
        <v>2486.4</v>
      </c>
      <c r="AU3779" s="187">
        <v>108.10434782608695</v>
      </c>
      <c r="AV3779" s="188">
        <v>2083.1999999999998</v>
      </c>
      <c r="AW3779" s="187">
        <v>69.44</v>
      </c>
      <c r="AX3779" s="188">
        <v>2083.1999999999998</v>
      </c>
      <c r="AY3779" s="187">
        <v>104.15999999999998</v>
      </c>
      <c r="AZ3779" s="188">
        <v>2419.2000000000003</v>
      </c>
      <c r="BA3779" s="187">
        <v>102.94468085106385</v>
      </c>
      <c r="BB3779" s="188">
        <v>2217.6</v>
      </c>
      <c r="BC3779" s="187">
        <v>110.88</v>
      </c>
      <c r="BD3779" s="75"/>
      <c r="BE3779" s="75"/>
      <c r="BH3779" s="74"/>
      <c r="BI3779" s="194"/>
      <c r="BJ3779" s="74"/>
    </row>
    <row r="3780" spans="1:62" ht="11.25" customHeight="1" x14ac:dyDescent="0.3">
      <c r="A3780" s="184" t="s">
        <v>4120</v>
      </c>
      <c r="B3780" s="185">
        <v>0</v>
      </c>
      <c r="C3780" s="952" t="s">
        <v>4121</v>
      </c>
      <c r="D3780" s="284">
        <v>2890.56</v>
      </c>
      <c r="E3780" s="91">
        <v>121.32777984453919</v>
      </c>
      <c r="F3780" s="186">
        <v>0</v>
      </c>
      <c r="G3780" s="186">
        <v>0</v>
      </c>
      <c r="H3780" s="186">
        <v>0</v>
      </c>
      <c r="I3780" s="187">
        <v>0</v>
      </c>
      <c r="J3780" s="186">
        <v>700.29399999999998</v>
      </c>
      <c r="K3780" s="186">
        <v>714.73161473087816</v>
      </c>
      <c r="L3780" s="186">
        <v>203.51999999999998</v>
      </c>
      <c r="M3780" s="186">
        <v>28.475024163669111</v>
      </c>
      <c r="N3780" s="188">
        <v>0</v>
      </c>
      <c r="O3780" s="189">
        <v>0</v>
      </c>
      <c r="P3780" s="186">
        <v>2.88</v>
      </c>
      <c r="Q3780" s="189">
        <v>29.473335484810665</v>
      </c>
      <c r="R3780" s="189">
        <v>115.11051072835124</v>
      </c>
      <c r="S3780" s="189">
        <v>2687.04</v>
      </c>
      <c r="T3780" s="188">
        <v>2687.04</v>
      </c>
      <c r="U3780" s="187">
        <v>112.78527259543847</v>
      </c>
      <c r="V3780" s="189">
        <v>110.4</v>
      </c>
      <c r="W3780" s="189">
        <v>2.88</v>
      </c>
      <c r="X3780" s="188">
        <v>2573.7599999999998</v>
      </c>
      <c r="Y3780" s="188">
        <v>0</v>
      </c>
      <c r="Z3780" s="186">
        <v>19.2</v>
      </c>
      <c r="AA3780" s="186">
        <v>0</v>
      </c>
      <c r="AB3780" s="186">
        <v>0</v>
      </c>
      <c r="AC3780" s="186">
        <v>0</v>
      </c>
      <c r="AD3780" s="188">
        <v>0</v>
      </c>
      <c r="AE3780" s="189">
        <v>0.95899999999999996</v>
      </c>
      <c r="AF3780" s="189">
        <v>0.95899999999999996</v>
      </c>
      <c r="AG3780" s="189">
        <v>0</v>
      </c>
      <c r="AH3780" s="191">
        <v>0</v>
      </c>
      <c r="AI3780" s="186">
        <v>575.05200000000002</v>
      </c>
      <c r="AJ3780" s="192">
        <v>7506425627769</v>
      </c>
      <c r="AK3780" s="192" t="s">
        <v>262</v>
      </c>
      <c r="AL3780" s="90" t="s">
        <v>279</v>
      </c>
      <c r="AM3780" s="75">
        <v>1891</v>
      </c>
      <c r="AO3780" s="188">
        <v>633.28000000000009</v>
      </c>
      <c r="AP3780" s="188">
        <v>629.76</v>
      </c>
      <c r="AQ3780" s="187">
        <v>68.028033910315685</v>
      </c>
      <c r="AR3780" s="188">
        <v>628.80000000000007</v>
      </c>
      <c r="AS3780" s="187">
        <v>71.170913190274675</v>
      </c>
      <c r="AT3780" s="188">
        <v>641.28000000000009</v>
      </c>
      <c r="AU3780" s="187">
        <v>69.044819700512932</v>
      </c>
      <c r="AV3780" s="188">
        <v>710.4</v>
      </c>
      <c r="AW3780" s="187">
        <v>74.875102763548966</v>
      </c>
      <c r="AX3780" s="188">
        <v>538.56000000000006</v>
      </c>
      <c r="AY3780" s="187">
        <v>61.041015899498127</v>
      </c>
      <c r="AZ3780" s="188">
        <v>655.68000000000006</v>
      </c>
      <c r="BA3780" s="187">
        <v>65.73463730556962</v>
      </c>
      <c r="BB3780" s="188">
        <v>508.79999999999995</v>
      </c>
      <c r="BC3780" s="187">
        <v>55.306752467498576</v>
      </c>
      <c r="BD3780" s="75"/>
      <c r="BE3780" s="75"/>
      <c r="BH3780" s="74"/>
      <c r="BI3780" s="194"/>
      <c r="BJ3780" s="74"/>
    </row>
    <row r="3781" spans="1:62" ht="11.25" customHeight="1" x14ac:dyDescent="0.3">
      <c r="A3781" s="184" t="s">
        <v>4122</v>
      </c>
      <c r="B3781" s="185">
        <v>0</v>
      </c>
      <c r="C3781" s="952">
        <v>71073</v>
      </c>
      <c r="D3781" s="284">
        <v>1E-4</v>
      </c>
      <c r="E3781" s="91">
        <v>0</v>
      </c>
      <c r="F3781" s="186">
        <v>0</v>
      </c>
      <c r="G3781" s="186">
        <v>0</v>
      </c>
      <c r="H3781" s="186">
        <v>0</v>
      </c>
      <c r="I3781" s="187">
        <v>0</v>
      </c>
      <c r="J3781" s="186">
        <v>0</v>
      </c>
      <c r="K3781" s="186">
        <v>0</v>
      </c>
      <c r="L3781" s="186">
        <v>0</v>
      </c>
      <c r="M3781" s="186">
        <v>0</v>
      </c>
      <c r="N3781" s="188">
        <v>0</v>
      </c>
      <c r="O3781" s="189">
        <v>0</v>
      </c>
      <c r="P3781" s="186">
        <v>0</v>
      </c>
      <c r="Q3781" s="189">
        <v>0</v>
      </c>
      <c r="R3781" s="189">
        <v>0</v>
      </c>
      <c r="S3781" s="189">
        <v>1E-4</v>
      </c>
      <c r="T3781" s="188">
        <v>0</v>
      </c>
      <c r="U3781" s="187">
        <v>0</v>
      </c>
      <c r="V3781" s="189">
        <v>0</v>
      </c>
      <c r="W3781" s="189">
        <v>0</v>
      </c>
      <c r="X3781" s="188">
        <v>0</v>
      </c>
      <c r="Y3781" s="188">
        <v>0</v>
      </c>
      <c r="Z3781" s="186">
        <v>0</v>
      </c>
      <c r="AA3781" s="186">
        <v>0</v>
      </c>
      <c r="AB3781" s="186">
        <v>0</v>
      </c>
      <c r="AC3781" s="186">
        <v>0</v>
      </c>
      <c r="AD3781" s="188">
        <v>0</v>
      </c>
      <c r="AE3781" s="189">
        <v>0</v>
      </c>
      <c r="AF3781" s="189">
        <v>0</v>
      </c>
      <c r="AG3781" s="189">
        <v>0</v>
      </c>
      <c r="AH3781" s="191">
        <v>3</v>
      </c>
      <c r="AI3781" s="186">
        <v>0</v>
      </c>
      <c r="AJ3781" s="192">
        <v>7506425627769</v>
      </c>
      <c r="AK3781" s="192" t="s">
        <v>262</v>
      </c>
      <c r="AL3781" s="90" t="s">
        <v>279</v>
      </c>
      <c r="AM3781" s="75">
        <v>71073</v>
      </c>
      <c r="AO3781" s="188">
        <v>0</v>
      </c>
      <c r="AP3781" s="188">
        <v>0</v>
      </c>
      <c r="AQ3781" s="187">
        <v>0</v>
      </c>
      <c r="AR3781" s="188">
        <v>0</v>
      </c>
      <c r="AS3781" s="187">
        <v>0</v>
      </c>
      <c r="AT3781" s="188">
        <v>0</v>
      </c>
      <c r="AU3781" s="187">
        <v>0</v>
      </c>
      <c r="AV3781" s="188">
        <v>0</v>
      </c>
      <c r="AW3781" s="187">
        <v>0</v>
      </c>
      <c r="AX3781" s="188">
        <v>0</v>
      </c>
      <c r="AY3781" s="187">
        <v>0</v>
      </c>
      <c r="AZ3781" s="188">
        <v>0</v>
      </c>
      <c r="BA3781" s="187">
        <v>0</v>
      </c>
      <c r="BB3781" s="188">
        <v>0</v>
      </c>
      <c r="BC3781" s="187">
        <v>0</v>
      </c>
      <c r="BD3781" s="75"/>
      <c r="BE3781" s="75"/>
      <c r="BH3781" s="74"/>
      <c r="BI3781" s="194"/>
      <c r="BJ3781" s="74"/>
    </row>
    <row r="3782" spans="1:62" ht="11.25" customHeight="1" x14ac:dyDescent="0.3">
      <c r="A3782" s="184" t="s">
        <v>5131</v>
      </c>
      <c r="B3782" s="185">
        <v>0</v>
      </c>
      <c r="C3782" s="952" t="s">
        <v>5132</v>
      </c>
      <c r="D3782" s="284">
        <v>1E-4</v>
      </c>
      <c r="E3782" s="91">
        <v>0</v>
      </c>
      <c r="F3782" s="186">
        <v>0</v>
      </c>
      <c r="G3782" s="186">
        <v>8000</v>
      </c>
      <c r="H3782" s="186">
        <v>0</v>
      </c>
      <c r="I3782" s="187">
        <v>0</v>
      </c>
      <c r="J3782" s="186">
        <v>0</v>
      </c>
      <c r="K3782" s="186">
        <v>0</v>
      </c>
      <c r="L3782" s="186">
        <v>0</v>
      </c>
      <c r="M3782" s="186">
        <v>0</v>
      </c>
      <c r="N3782" s="188">
        <v>0</v>
      </c>
      <c r="O3782" s="189">
        <v>0</v>
      </c>
      <c r="P3782" s="186">
        <v>0</v>
      </c>
      <c r="Q3782" s="189">
        <v>0</v>
      </c>
      <c r="R3782" s="189">
        <v>0</v>
      </c>
      <c r="S3782" s="189">
        <v>1E-4</v>
      </c>
      <c r="T3782" s="188">
        <v>0</v>
      </c>
      <c r="U3782" s="187">
        <v>0</v>
      </c>
      <c r="V3782" s="189">
        <v>0</v>
      </c>
      <c r="W3782" s="189">
        <v>0</v>
      </c>
      <c r="X3782" s="188">
        <v>0</v>
      </c>
      <c r="Y3782" s="188">
        <v>0</v>
      </c>
      <c r="Z3782" s="186">
        <v>0</v>
      </c>
      <c r="AA3782" s="186">
        <v>0</v>
      </c>
      <c r="AB3782" s="186">
        <v>0</v>
      </c>
      <c r="AC3782" s="186">
        <v>0</v>
      </c>
      <c r="AD3782" s="188">
        <v>0</v>
      </c>
      <c r="AE3782" s="189">
        <v>0</v>
      </c>
      <c r="AF3782" s="189">
        <v>0</v>
      </c>
      <c r="AG3782" s="189">
        <v>0</v>
      </c>
      <c r="AH3782" s="191">
        <v>0</v>
      </c>
      <c r="AI3782" s="186">
        <v>0</v>
      </c>
      <c r="AJ3782" s="192">
        <v>7506425627769</v>
      </c>
      <c r="AK3782" s="192" t="s">
        <v>262</v>
      </c>
      <c r="AL3782" s="90" t="s">
        <v>279</v>
      </c>
      <c r="AM3782" s="75">
        <v>1730</v>
      </c>
      <c r="AO3782" s="188">
        <v>0</v>
      </c>
      <c r="AP3782" s="188">
        <v>0</v>
      </c>
      <c r="AQ3782" s="187">
        <v>0</v>
      </c>
      <c r="AR3782" s="188">
        <v>0</v>
      </c>
      <c r="AS3782" s="187">
        <v>0</v>
      </c>
      <c r="AT3782" s="188">
        <v>0</v>
      </c>
      <c r="AU3782" s="187">
        <v>0</v>
      </c>
      <c r="AV3782" s="188">
        <v>0</v>
      </c>
      <c r="AW3782" s="187">
        <v>0</v>
      </c>
      <c r="AX3782" s="188">
        <v>0</v>
      </c>
      <c r="AY3782" s="187">
        <v>0</v>
      </c>
      <c r="AZ3782" s="188">
        <v>0</v>
      </c>
      <c r="BA3782" s="187">
        <v>0</v>
      </c>
      <c r="BB3782" s="188">
        <v>0</v>
      </c>
      <c r="BC3782" s="187">
        <v>0</v>
      </c>
      <c r="BD3782" s="75"/>
      <c r="BE3782" s="75"/>
      <c r="BH3782" s="74"/>
      <c r="BI3782" s="194"/>
      <c r="BJ3782" s="74"/>
    </row>
    <row r="3783" spans="1:62" ht="11.25" customHeight="1" x14ac:dyDescent="0.3">
      <c r="A3783" s="184" t="s">
        <v>5133</v>
      </c>
      <c r="B3783" s="185">
        <v>0</v>
      </c>
      <c r="C3783" s="952" t="s">
        <v>5134</v>
      </c>
      <c r="D3783" s="284">
        <v>1E-4</v>
      </c>
      <c r="E3783" s="91">
        <v>0</v>
      </c>
      <c r="F3783" s="186">
        <v>0</v>
      </c>
      <c r="G3783" s="186">
        <v>4000</v>
      </c>
      <c r="H3783" s="186">
        <v>0</v>
      </c>
      <c r="I3783" s="187">
        <v>0</v>
      </c>
      <c r="J3783" s="186">
        <v>0</v>
      </c>
      <c r="K3783" s="186">
        <v>0</v>
      </c>
      <c r="L3783" s="186">
        <v>0</v>
      </c>
      <c r="M3783" s="186">
        <v>0</v>
      </c>
      <c r="N3783" s="188">
        <v>0</v>
      </c>
      <c r="O3783" s="189">
        <v>0</v>
      </c>
      <c r="P3783" s="186">
        <v>0</v>
      </c>
      <c r="Q3783" s="189">
        <v>0</v>
      </c>
      <c r="R3783" s="189">
        <v>0</v>
      </c>
      <c r="S3783" s="189">
        <v>1E-4</v>
      </c>
      <c r="T3783" s="188">
        <v>0</v>
      </c>
      <c r="U3783" s="187">
        <v>0</v>
      </c>
      <c r="V3783" s="189">
        <v>0</v>
      </c>
      <c r="W3783" s="189">
        <v>0</v>
      </c>
      <c r="X3783" s="188">
        <v>0</v>
      </c>
      <c r="Y3783" s="188">
        <v>0</v>
      </c>
      <c r="Z3783" s="186">
        <v>0</v>
      </c>
      <c r="AA3783" s="186">
        <v>0</v>
      </c>
      <c r="AB3783" s="186">
        <v>0</v>
      </c>
      <c r="AC3783" s="186">
        <v>0</v>
      </c>
      <c r="AD3783" s="188">
        <v>0</v>
      </c>
      <c r="AE3783" s="189">
        <v>0</v>
      </c>
      <c r="AF3783" s="189">
        <v>0</v>
      </c>
      <c r="AG3783" s="189">
        <v>0</v>
      </c>
      <c r="AH3783" s="191">
        <v>0</v>
      </c>
      <c r="AI3783" s="186">
        <v>0</v>
      </c>
      <c r="AJ3783" s="192">
        <v>7506425627769</v>
      </c>
      <c r="AK3783" s="192" t="s">
        <v>262</v>
      </c>
      <c r="AL3783" s="90" t="s">
        <v>279</v>
      </c>
      <c r="AM3783" s="75">
        <v>1747</v>
      </c>
      <c r="AO3783" s="188">
        <v>0</v>
      </c>
      <c r="AP3783" s="188">
        <v>0</v>
      </c>
      <c r="AQ3783" s="187">
        <v>0</v>
      </c>
      <c r="AR3783" s="188">
        <v>0</v>
      </c>
      <c r="AS3783" s="187">
        <v>0</v>
      </c>
      <c r="AT3783" s="188">
        <v>0</v>
      </c>
      <c r="AU3783" s="187">
        <v>0</v>
      </c>
      <c r="AV3783" s="188">
        <v>0</v>
      </c>
      <c r="AW3783" s="187">
        <v>0</v>
      </c>
      <c r="AX3783" s="188">
        <v>0</v>
      </c>
      <c r="AY3783" s="187">
        <v>0</v>
      </c>
      <c r="AZ3783" s="188">
        <v>0</v>
      </c>
      <c r="BA3783" s="187">
        <v>0</v>
      </c>
      <c r="BB3783" s="188">
        <v>0</v>
      </c>
      <c r="BC3783" s="187">
        <v>0</v>
      </c>
      <c r="BD3783" s="75"/>
      <c r="BE3783" s="75"/>
      <c r="BH3783" s="74"/>
      <c r="BI3783" s="194"/>
      <c r="BJ3783" s="74"/>
    </row>
    <row r="3784" spans="1:62" s="77" customFormat="1" ht="11.25" customHeight="1" x14ac:dyDescent="0.2">
      <c r="A3784" s="184" t="s">
        <v>4123</v>
      </c>
      <c r="B3784" s="185">
        <v>0</v>
      </c>
      <c r="C3784" s="952" t="s">
        <v>328</v>
      </c>
      <c r="D3784" s="284">
        <v>1E-4</v>
      </c>
      <c r="E3784" s="91">
        <v>0</v>
      </c>
      <c r="F3784" s="186">
        <v>0</v>
      </c>
      <c r="G3784" s="186">
        <v>0</v>
      </c>
      <c r="H3784" s="186">
        <v>0</v>
      </c>
      <c r="I3784" s="187">
        <v>0</v>
      </c>
      <c r="J3784" s="186">
        <v>0</v>
      </c>
      <c r="K3784" s="186">
        <v>0</v>
      </c>
      <c r="L3784" s="186">
        <v>0</v>
      </c>
      <c r="M3784" s="186">
        <v>0</v>
      </c>
      <c r="N3784" s="188">
        <v>0</v>
      </c>
      <c r="O3784" s="189">
        <v>0</v>
      </c>
      <c r="P3784" s="186">
        <v>0</v>
      </c>
      <c r="Q3784" s="189">
        <v>0</v>
      </c>
      <c r="R3784" s="189">
        <v>0</v>
      </c>
      <c r="S3784" s="189">
        <v>1E-4</v>
      </c>
      <c r="T3784" s="188">
        <v>0</v>
      </c>
      <c r="U3784" s="187">
        <v>0</v>
      </c>
      <c r="V3784" s="189">
        <v>0</v>
      </c>
      <c r="W3784" s="189">
        <v>0</v>
      </c>
      <c r="X3784" s="188">
        <v>0</v>
      </c>
      <c r="Y3784" s="188">
        <v>0</v>
      </c>
      <c r="Z3784" s="186">
        <v>0</v>
      </c>
      <c r="AA3784" s="186">
        <v>0</v>
      </c>
      <c r="AB3784" s="186">
        <v>0</v>
      </c>
      <c r="AC3784" s="186">
        <v>0</v>
      </c>
      <c r="AD3784" s="188">
        <v>0</v>
      </c>
      <c r="AE3784" s="189">
        <v>0</v>
      </c>
      <c r="AF3784" s="189">
        <v>0</v>
      </c>
      <c r="AG3784" s="189">
        <v>0</v>
      </c>
      <c r="AH3784" s="191">
        <v>0</v>
      </c>
      <c r="AI3784" s="186">
        <v>0</v>
      </c>
      <c r="AJ3784" s="192">
        <v>7501943462397</v>
      </c>
      <c r="AK3784" s="192" t="s">
        <v>262</v>
      </c>
      <c r="AL3784" s="90" t="s">
        <v>278</v>
      </c>
      <c r="AM3784" s="75">
        <v>1770</v>
      </c>
      <c r="AN3784" s="76"/>
      <c r="AO3784" s="188">
        <v>0</v>
      </c>
      <c r="AP3784" s="188">
        <v>0</v>
      </c>
      <c r="AQ3784" s="187">
        <v>0</v>
      </c>
      <c r="AR3784" s="188">
        <v>0</v>
      </c>
      <c r="AS3784" s="187">
        <v>0</v>
      </c>
      <c r="AT3784" s="188">
        <v>0</v>
      </c>
      <c r="AU3784" s="187">
        <v>0</v>
      </c>
      <c r="AV3784" s="188">
        <v>0</v>
      </c>
      <c r="AW3784" s="187">
        <v>0</v>
      </c>
      <c r="AX3784" s="188">
        <v>0</v>
      </c>
      <c r="AY3784" s="187">
        <v>0</v>
      </c>
      <c r="AZ3784" s="188">
        <v>0</v>
      </c>
      <c r="BA3784" s="187">
        <v>0</v>
      </c>
      <c r="BB3784" s="188">
        <v>0</v>
      </c>
      <c r="BC3784" s="187">
        <v>0</v>
      </c>
      <c r="BD3784" s="75"/>
      <c r="BE3784" s="75"/>
      <c r="BF3784" s="55"/>
      <c r="BH3784" s="74"/>
      <c r="BI3784" s="194"/>
      <c r="BJ3784" s="74"/>
    </row>
    <row r="3785" spans="1:62" s="77" customFormat="1" ht="11.25" customHeight="1" x14ac:dyDescent="0.2">
      <c r="A3785" s="184" t="s">
        <v>4124</v>
      </c>
      <c r="B3785" s="185">
        <v>0</v>
      </c>
      <c r="C3785" s="952" t="s">
        <v>4125</v>
      </c>
      <c r="D3785" s="284">
        <v>4528.6080000000002</v>
      </c>
      <c r="E3785" s="91">
        <v>28.67752986231374</v>
      </c>
      <c r="F3785" s="186">
        <v>0</v>
      </c>
      <c r="G3785" s="186">
        <v>0</v>
      </c>
      <c r="H3785" s="186">
        <v>0</v>
      </c>
      <c r="I3785" s="187">
        <v>0</v>
      </c>
      <c r="J3785" s="186">
        <v>5146.1579999999994</v>
      </c>
      <c r="K3785" s="186">
        <v>4737.4456814196055</v>
      </c>
      <c r="L3785" s="186">
        <v>649.82799999999997</v>
      </c>
      <c r="M3785" s="186">
        <v>13.716843288539298</v>
      </c>
      <c r="N3785" s="188">
        <v>0</v>
      </c>
      <c r="O3785" s="189">
        <v>0</v>
      </c>
      <c r="P3785" s="186">
        <v>149.85599999999999</v>
      </c>
      <c r="Q3785" s="189">
        <v>15.539437382217958</v>
      </c>
      <c r="R3785" s="189">
        <v>22.611703721494759</v>
      </c>
      <c r="S3785" s="189">
        <v>3878.78</v>
      </c>
      <c r="T3785" s="188">
        <v>3872.7359999999994</v>
      </c>
      <c r="U3785" s="187">
        <v>24.524203085994071</v>
      </c>
      <c r="V3785" s="189">
        <v>772.8</v>
      </c>
      <c r="W3785" s="189">
        <v>149.85599999999999</v>
      </c>
      <c r="X3785" s="188">
        <v>2950.08</v>
      </c>
      <c r="Y3785" s="188">
        <v>737.18399999999997</v>
      </c>
      <c r="Z3785" s="186">
        <v>326.59199999999998</v>
      </c>
      <c r="AA3785" s="186">
        <v>0</v>
      </c>
      <c r="AB3785" s="186">
        <v>0</v>
      </c>
      <c r="AC3785" s="186">
        <v>0</v>
      </c>
      <c r="AD3785" s="188">
        <v>102.13999999999999</v>
      </c>
      <c r="AE3785" s="189">
        <v>21.504000000000001</v>
      </c>
      <c r="AF3785" s="189">
        <v>21.504000000000001</v>
      </c>
      <c r="AG3785" s="189">
        <v>0</v>
      </c>
      <c r="AH3785" s="191">
        <v>0</v>
      </c>
      <c r="AI3785" s="186">
        <v>3928</v>
      </c>
      <c r="AJ3785" s="192">
        <v>7501943462397</v>
      </c>
      <c r="AK3785" s="192" t="s">
        <v>262</v>
      </c>
      <c r="AL3785" s="90" t="s">
        <v>278</v>
      </c>
      <c r="AM3785" s="75">
        <v>5054</v>
      </c>
      <c r="AN3785" s="76"/>
      <c r="AO3785" s="188">
        <v>3259.6579999999994</v>
      </c>
      <c r="AP3785" s="188">
        <v>3316.3299999999995</v>
      </c>
      <c r="AQ3785" s="187">
        <v>97.480657923086682</v>
      </c>
      <c r="AR3785" s="188">
        <v>3470.8879999999999</v>
      </c>
      <c r="AS3785" s="187">
        <v>67.213753799171371</v>
      </c>
      <c r="AT3785" s="188">
        <v>2991.7560000000003</v>
      </c>
      <c r="AU3785" s="187">
        <v>83.21079692517705</v>
      </c>
      <c r="AV3785" s="188">
        <v>2780.0680000000002</v>
      </c>
      <c r="AW3785" s="187">
        <v>71.642484912925582</v>
      </c>
      <c r="AX3785" s="188">
        <v>4076.3500000000004</v>
      </c>
      <c r="AY3785" s="187">
        <v>102.41377794247886</v>
      </c>
      <c r="AZ3785" s="188">
        <v>3546.8039999999996</v>
      </c>
      <c r="BA3785" s="187">
        <v>82.815983083778093</v>
      </c>
      <c r="BB3785" s="188">
        <v>3323.0499999999997</v>
      </c>
      <c r="BC3785" s="187">
        <v>79.42293402498521</v>
      </c>
      <c r="BD3785" s="75"/>
      <c r="BE3785" s="75"/>
      <c r="BF3785" s="55"/>
      <c r="BH3785" s="74"/>
      <c r="BI3785" s="194"/>
      <c r="BJ3785" s="74"/>
    </row>
    <row r="3786" spans="1:62" s="77" customFormat="1" ht="11.25" customHeight="1" x14ac:dyDescent="0.2">
      <c r="A3786" s="149" t="s">
        <v>329</v>
      </c>
      <c r="B3786" s="169">
        <v>0</v>
      </c>
      <c r="C3786" s="871"/>
      <c r="D3786" s="379">
        <v>9270.5287000000008</v>
      </c>
      <c r="E3786" s="220">
        <v>36.108732674720585</v>
      </c>
      <c r="F3786" s="221">
        <v>10000</v>
      </c>
      <c r="G3786" s="221">
        <v>22000</v>
      </c>
      <c r="H3786" s="221">
        <v>0</v>
      </c>
      <c r="I3786" s="222">
        <v>0</v>
      </c>
      <c r="J3786" s="223">
        <v>8146.4519999999993</v>
      </c>
      <c r="K3786" s="221">
        <v>7702.1772961504839</v>
      </c>
      <c r="L3786" s="221">
        <v>1726.9479999999999</v>
      </c>
      <c r="M3786" s="221">
        <v>22.421556056144297</v>
      </c>
      <c r="N3786" s="223">
        <v>0</v>
      </c>
      <c r="O3786" s="224">
        <v>0</v>
      </c>
      <c r="P3786" s="221">
        <v>152.73599999999999</v>
      </c>
      <c r="Q3786" s="224">
        <v>23.073652186252367</v>
      </c>
      <c r="R3786" s="224">
        <v>27.779875337140638</v>
      </c>
      <c r="S3786" s="224">
        <v>7543.5807000000004</v>
      </c>
      <c r="T3786" s="223">
        <v>7537.5360000000001</v>
      </c>
      <c r="U3786" s="222">
        <v>29.358721736127375</v>
      </c>
      <c r="V3786" s="224">
        <v>893.952</v>
      </c>
      <c r="W3786" s="224">
        <v>152.73599999999999</v>
      </c>
      <c r="X3786" s="224">
        <v>6490.848</v>
      </c>
      <c r="Y3786" s="223">
        <v>938.78399999999999</v>
      </c>
      <c r="Z3786" s="221">
        <v>345.79199999999997</v>
      </c>
      <c r="AA3786" s="221">
        <v>0</v>
      </c>
      <c r="AB3786" s="221">
        <v>0</v>
      </c>
      <c r="AC3786" s="221">
        <v>0</v>
      </c>
      <c r="AD3786" s="223">
        <v>102.13999999999999</v>
      </c>
      <c r="AE3786" s="224">
        <v>22.463000000000001</v>
      </c>
      <c r="AF3786" s="224">
        <v>22.463000000000001</v>
      </c>
      <c r="AG3786" s="224">
        <v>0</v>
      </c>
      <c r="AH3786" s="224">
        <v>0</v>
      </c>
      <c r="AI3786" s="225">
        <v>6803.0519999999997</v>
      </c>
      <c r="AJ3786" s="192">
        <v>0</v>
      </c>
      <c r="AK3786" s="192">
        <v>0</v>
      </c>
      <c r="AL3786" s="226"/>
      <c r="AM3786" s="75">
        <v>0</v>
      </c>
      <c r="AN3786" s="76"/>
      <c r="AO3786" s="223">
        <v>0</v>
      </c>
      <c r="AP3786" s="223">
        <v>0</v>
      </c>
      <c r="AQ3786" s="222">
        <v>0</v>
      </c>
      <c r="AR3786" s="223">
        <v>0</v>
      </c>
      <c r="AS3786" s="222">
        <v>0</v>
      </c>
      <c r="AT3786" s="223">
        <v>0</v>
      </c>
      <c r="AU3786" s="222">
        <v>0</v>
      </c>
      <c r="AV3786" s="223">
        <v>0</v>
      </c>
      <c r="AW3786" s="222">
        <v>0</v>
      </c>
      <c r="AX3786" s="223">
        <v>0</v>
      </c>
      <c r="AY3786" s="222">
        <v>0</v>
      </c>
      <c r="AZ3786" s="223">
        <v>0</v>
      </c>
      <c r="BA3786" s="222">
        <v>0</v>
      </c>
      <c r="BB3786" s="223">
        <v>0</v>
      </c>
      <c r="BC3786" s="222">
        <v>0</v>
      </c>
      <c r="BD3786" s="75"/>
      <c r="BE3786" s="75"/>
      <c r="BF3786" s="55"/>
      <c r="BH3786" s="74"/>
      <c r="BI3786" s="194"/>
      <c r="BJ3786" s="74"/>
    </row>
    <row r="3787" spans="1:62" s="77" customFormat="1" ht="11.25" customHeight="1" x14ac:dyDescent="0.2">
      <c r="A3787" s="228" t="s">
        <v>330</v>
      </c>
      <c r="B3787" s="229">
        <v>0</v>
      </c>
      <c r="C3787" s="864"/>
      <c r="D3787" s="330">
        <v>626221.14740000025</v>
      </c>
      <c r="E3787" s="231">
        <v>14.233548064716974</v>
      </c>
      <c r="F3787" s="232">
        <v>1330041.92</v>
      </c>
      <c r="G3787" s="232">
        <v>1324814.7679999999</v>
      </c>
      <c r="H3787" s="232">
        <v>352282.68</v>
      </c>
      <c r="I3787" s="233">
        <v>26.591089449570511</v>
      </c>
      <c r="J3787" s="232">
        <v>1351249.8970000001</v>
      </c>
      <c r="K3787" s="232">
        <v>1319884.145301024</v>
      </c>
      <c r="L3787" s="232">
        <v>205779.72100000002</v>
      </c>
      <c r="M3787" s="232">
        <v>15.590741182292794</v>
      </c>
      <c r="N3787" s="234">
        <v>25032.932000000001</v>
      </c>
      <c r="O3787" s="235">
        <v>56034.428000000007</v>
      </c>
      <c r="P3787" s="232">
        <v>102962.16900000001</v>
      </c>
      <c r="Q3787" s="235">
        <v>22.848615247665027</v>
      </c>
      <c r="R3787" s="235">
        <v>17.155763151928667</v>
      </c>
      <c r="S3787" s="235">
        <v>772724.10640000028</v>
      </c>
      <c r="T3787" s="234">
        <v>732933.47900000005</v>
      </c>
      <c r="U3787" s="233">
        <v>16.659041210761142</v>
      </c>
      <c r="V3787" s="235">
        <v>137119.07199999999</v>
      </c>
      <c r="W3787" s="235">
        <v>23542.456999999995</v>
      </c>
      <c r="X3787" s="235">
        <v>644152.86200000008</v>
      </c>
      <c r="Y3787" s="234">
        <v>149203.092</v>
      </c>
      <c r="Z3787" s="232">
        <v>80225.251999999993</v>
      </c>
      <c r="AA3787" s="232">
        <v>9895.2559999999994</v>
      </c>
      <c r="AB3787" s="232">
        <v>0</v>
      </c>
      <c r="AC3787" s="232">
        <v>0</v>
      </c>
      <c r="AD3787" s="234">
        <v>8459.0699999999906</v>
      </c>
      <c r="AE3787" s="235">
        <v>2811.319</v>
      </c>
      <c r="AF3787" s="235">
        <v>2811.319</v>
      </c>
      <c r="AG3787" s="235">
        <v>334.56099999999998</v>
      </c>
      <c r="AH3787" s="235">
        <v>0</v>
      </c>
      <c r="AI3787" s="225" t="e">
        <v>#REF!</v>
      </c>
      <c r="AJ3787" s="192">
        <v>0</v>
      </c>
      <c r="AK3787" s="192">
        <v>0</v>
      </c>
      <c r="AL3787" s="226"/>
      <c r="AM3787" s="75">
        <v>0</v>
      </c>
      <c r="AN3787" s="76"/>
      <c r="AO3787" s="234">
        <v>0</v>
      </c>
      <c r="AP3787" s="234">
        <v>0</v>
      </c>
      <c r="AQ3787" s="233">
        <v>0</v>
      </c>
      <c r="AR3787" s="234">
        <v>0</v>
      </c>
      <c r="AS3787" s="233">
        <v>0</v>
      </c>
      <c r="AT3787" s="234">
        <v>0</v>
      </c>
      <c r="AU3787" s="233">
        <v>0</v>
      </c>
      <c r="AV3787" s="234">
        <v>0</v>
      </c>
      <c r="AW3787" s="233">
        <v>0</v>
      </c>
      <c r="AX3787" s="234">
        <v>0</v>
      </c>
      <c r="AY3787" s="233">
        <v>0</v>
      </c>
      <c r="AZ3787" s="234">
        <v>0</v>
      </c>
      <c r="BA3787" s="233">
        <v>0</v>
      </c>
      <c r="BB3787" s="234">
        <v>0</v>
      </c>
      <c r="BC3787" s="233">
        <v>0</v>
      </c>
      <c r="BD3787" s="75"/>
      <c r="BE3787" s="75"/>
      <c r="BF3787" s="55"/>
      <c r="BH3787" s="74"/>
      <c r="BI3787" s="194"/>
      <c r="BJ3787" s="74"/>
    </row>
    <row r="3788" spans="1:62" ht="11.25" customHeight="1" x14ac:dyDescent="0.3">
      <c r="A3788" s="236"/>
      <c r="B3788" s="237">
        <v>0</v>
      </c>
      <c r="C3788" s="865"/>
      <c r="D3788" s="331"/>
      <c r="E3788" s="239">
        <v>0</v>
      </c>
      <c r="F3788" s="240"/>
      <c r="G3788" s="240">
        <v>0</v>
      </c>
      <c r="H3788" s="222">
        <v>48040.73094231556</v>
      </c>
      <c r="I3788" s="241"/>
      <c r="J3788" s="240"/>
      <c r="K3788" s="240"/>
      <c r="L3788" s="240"/>
      <c r="M3788" s="240">
        <v>0</v>
      </c>
      <c r="N3788" s="242"/>
      <c r="O3788" s="243"/>
      <c r="P3788" s="240">
        <v>0</v>
      </c>
      <c r="Q3788" s="243">
        <v>0</v>
      </c>
      <c r="R3788" s="243">
        <v>0</v>
      </c>
      <c r="S3788" s="243"/>
      <c r="T3788" s="242"/>
      <c r="U3788" s="241">
        <v>0</v>
      </c>
      <c r="V3788" s="243"/>
      <c r="W3788" s="243"/>
      <c r="X3788" s="242">
        <v>0</v>
      </c>
      <c r="Y3788" s="242"/>
      <c r="Z3788" s="240"/>
      <c r="AA3788" s="240"/>
      <c r="AB3788" s="240"/>
      <c r="AC3788" s="240"/>
      <c r="AD3788" s="242"/>
      <c r="AE3788" s="243"/>
      <c r="AF3788" s="243"/>
      <c r="AG3788" s="243"/>
      <c r="AH3788" s="243">
        <v>0</v>
      </c>
      <c r="AI3788" s="225"/>
      <c r="AJ3788" s="192">
        <v>0</v>
      </c>
      <c r="AK3788" s="192">
        <v>0</v>
      </c>
      <c r="AM3788" s="75">
        <v>0</v>
      </c>
      <c r="AO3788" s="242">
        <v>0</v>
      </c>
      <c r="AP3788" s="242">
        <v>0</v>
      </c>
      <c r="AQ3788" s="241">
        <v>0</v>
      </c>
      <c r="AR3788" s="242">
        <v>0</v>
      </c>
      <c r="AS3788" s="241">
        <v>0</v>
      </c>
      <c r="AT3788" s="242">
        <v>0</v>
      </c>
      <c r="AU3788" s="241">
        <v>0</v>
      </c>
      <c r="AV3788" s="242">
        <v>0</v>
      </c>
      <c r="AW3788" s="241">
        <v>0</v>
      </c>
      <c r="AX3788" s="242">
        <v>0</v>
      </c>
      <c r="AY3788" s="241">
        <v>0</v>
      </c>
      <c r="AZ3788" s="242">
        <v>0</v>
      </c>
      <c r="BA3788" s="241">
        <v>0</v>
      </c>
      <c r="BB3788" s="242">
        <v>0</v>
      </c>
      <c r="BC3788" s="241">
        <v>0</v>
      </c>
      <c r="BD3788" s="75"/>
      <c r="BE3788" s="75"/>
      <c r="BH3788" s="74"/>
      <c r="BI3788" s="194"/>
      <c r="BJ3788" s="74"/>
    </row>
    <row r="3789" spans="1:62" ht="11.25" customHeight="1" x14ac:dyDescent="0.3">
      <c r="A3789" s="184" t="s">
        <v>4126</v>
      </c>
      <c r="B3789" s="185">
        <v>0</v>
      </c>
      <c r="C3789" s="828">
        <v>92526</v>
      </c>
      <c r="D3789" s="284">
        <v>1E-4</v>
      </c>
      <c r="E3789" s="91">
        <v>0</v>
      </c>
      <c r="F3789" s="186">
        <v>0</v>
      </c>
      <c r="G3789" s="186">
        <v>0</v>
      </c>
      <c r="H3789" s="186">
        <v>0</v>
      </c>
      <c r="I3789" s="187">
        <v>0</v>
      </c>
      <c r="J3789" s="186">
        <v>0</v>
      </c>
      <c r="K3789" s="186">
        <v>0</v>
      </c>
      <c r="L3789" s="186">
        <v>0</v>
      </c>
      <c r="M3789" s="186">
        <v>0</v>
      </c>
      <c r="N3789" s="188">
        <v>0</v>
      </c>
      <c r="O3789" s="189">
        <v>0</v>
      </c>
      <c r="P3789" s="186">
        <v>0</v>
      </c>
      <c r="Q3789" s="189">
        <v>0</v>
      </c>
      <c r="R3789" s="189">
        <v>0</v>
      </c>
      <c r="S3789" s="189">
        <v>1E-4</v>
      </c>
      <c r="T3789" s="188">
        <v>0</v>
      </c>
      <c r="U3789" s="187">
        <v>0</v>
      </c>
      <c r="V3789" s="189">
        <v>0</v>
      </c>
      <c r="W3789" s="189">
        <v>0</v>
      </c>
      <c r="X3789" s="188">
        <v>0</v>
      </c>
      <c r="Y3789" s="188">
        <v>0</v>
      </c>
      <c r="Z3789" s="186">
        <v>0</v>
      </c>
      <c r="AA3789" s="186">
        <v>0</v>
      </c>
      <c r="AB3789" s="186">
        <v>0</v>
      </c>
      <c r="AC3789" s="186">
        <v>0</v>
      </c>
      <c r="AD3789" s="188">
        <v>0</v>
      </c>
      <c r="AE3789" s="189">
        <v>0</v>
      </c>
      <c r="AF3789" s="189">
        <v>0</v>
      </c>
      <c r="AG3789" s="189">
        <v>0</v>
      </c>
      <c r="AH3789" s="191">
        <v>0</v>
      </c>
      <c r="AI3789" s="186">
        <v>0</v>
      </c>
      <c r="AJ3789" s="192">
        <v>7501943481015</v>
      </c>
      <c r="AK3789" s="192">
        <v>0</v>
      </c>
      <c r="AM3789" s="75">
        <v>92526</v>
      </c>
      <c r="AO3789" s="188">
        <v>0</v>
      </c>
      <c r="AP3789" s="188">
        <v>0</v>
      </c>
      <c r="AQ3789" s="187">
        <v>0</v>
      </c>
      <c r="AR3789" s="188">
        <v>0</v>
      </c>
      <c r="AS3789" s="187">
        <v>0</v>
      </c>
      <c r="AT3789" s="188">
        <v>0</v>
      </c>
      <c r="AU3789" s="187">
        <v>0</v>
      </c>
      <c r="AV3789" s="188">
        <v>0</v>
      </c>
      <c r="AW3789" s="187">
        <v>0</v>
      </c>
      <c r="AX3789" s="188">
        <v>0</v>
      </c>
      <c r="AY3789" s="187">
        <v>0</v>
      </c>
      <c r="AZ3789" s="188">
        <v>0</v>
      </c>
      <c r="BA3789" s="187">
        <v>0</v>
      </c>
      <c r="BB3789" s="188">
        <v>0</v>
      </c>
      <c r="BC3789" s="187">
        <v>0</v>
      </c>
      <c r="BD3789" s="75"/>
      <c r="BE3789" s="75"/>
      <c r="BH3789" s="74"/>
      <c r="BI3789" s="194"/>
      <c r="BJ3789" s="74"/>
    </row>
    <row r="3790" spans="1:62" ht="11.25" customHeight="1" x14ac:dyDescent="0.3">
      <c r="A3790" s="89" t="s">
        <v>4127</v>
      </c>
      <c r="B3790" s="185">
        <v>0</v>
      </c>
      <c r="C3790" s="828">
        <v>92540</v>
      </c>
      <c r="D3790" s="284">
        <v>1E-4</v>
      </c>
      <c r="E3790" s="91">
        <v>0</v>
      </c>
      <c r="F3790" s="186">
        <v>0</v>
      </c>
      <c r="G3790" s="186">
        <v>0</v>
      </c>
      <c r="H3790" s="186">
        <v>0</v>
      </c>
      <c r="I3790" s="187">
        <v>0</v>
      </c>
      <c r="J3790" s="186">
        <v>0</v>
      </c>
      <c r="K3790" s="186">
        <v>0</v>
      </c>
      <c r="L3790" s="186">
        <v>0</v>
      </c>
      <c r="M3790" s="186">
        <v>0</v>
      </c>
      <c r="N3790" s="188">
        <v>0</v>
      </c>
      <c r="O3790" s="189">
        <v>0</v>
      </c>
      <c r="P3790" s="186">
        <v>0</v>
      </c>
      <c r="Q3790" s="189">
        <v>0</v>
      </c>
      <c r="R3790" s="189">
        <v>0</v>
      </c>
      <c r="S3790" s="189">
        <v>1E-4</v>
      </c>
      <c r="T3790" s="188">
        <v>0</v>
      </c>
      <c r="U3790" s="187">
        <v>0</v>
      </c>
      <c r="V3790" s="189">
        <v>0</v>
      </c>
      <c r="W3790" s="189">
        <v>0</v>
      </c>
      <c r="X3790" s="188">
        <v>0</v>
      </c>
      <c r="Y3790" s="188">
        <v>0</v>
      </c>
      <c r="Z3790" s="186">
        <v>0</v>
      </c>
      <c r="AA3790" s="186">
        <v>0</v>
      </c>
      <c r="AB3790" s="186">
        <v>0</v>
      </c>
      <c r="AC3790" s="186">
        <v>0</v>
      </c>
      <c r="AD3790" s="188">
        <v>0</v>
      </c>
      <c r="AE3790" s="189">
        <v>0</v>
      </c>
      <c r="AF3790" s="189">
        <v>0</v>
      </c>
      <c r="AG3790" s="189">
        <v>0</v>
      </c>
      <c r="AH3790" s="191">
        <v>0</v>
      </c>
      <c r="AI3790" s="186">
        <v>0</v>
      </c>
      <c r="AJ3790" s="192">
        <v>7501943485549</v>
      </c>
      <c r="AK3790" s="192">
        <v>0</v>
      </c>
      <c r="AM3790" s="75">
        <v>92540</v>
      </c>
      <c r="AO3790" s="188">
        <v>0</v>
      </c>
      <c r="AP3790" s="188">
        <v>0</v>
      </c>
      <c r="AQ3790" s="187">
        <v>0</v>
      </c>
      <c r="AR3790" s="188">
        <v>0</v>
      </c>
      <c r="AS3790" s="187">
        <v>0</v>
      </c>
      <c r="AT3790" s="188">
        <v>0</v>
      </c>
      <c r="AU3790" s="187">
        <v>0</v>
      </c>
      <c r="AV3790" s="188">
        <v>0</v>
      </c>
      <c r="AW3790" s="187">
        <v>0</v>
      </c>
      <c r="AX3790" s="188">
        <v>0</v>
      </c>
      <c r="AY3790" s="187">
        <v>0</v>
      </c>
      <c r="AZ3790" s="188">
        <v>0</v>
      </c>
      <c r="BA3790" s="187">
        <v>0</v>
      </c>
      <c r="BB3790" s="188">
        <v>0</v>
      </c>
      <c r="BC3790" s="187">
        <v>0</v>
      </c>
      <c r="BD3790" s="75"/>
      <c r="BE3790" s="75"/>
      <c r="BH3790" s="74"/>
      <c r="BI3790" s="194"/>
      <c r="BJ3790" s="74"/>
    </row>
    <row r="3791" spans="1:62" ht="11.25" customHeight="1" x14ac:dyDescent="0.3">
      <c r="A3791" s="89" t="s">
        <v>4128</v>
      </c>
      <c r="B3791" s="185">
        <v>0</v>
      </c>
      <c r="C3791" s="828">
        <v>94289</v>
      </c>
      <c r="D3791" s="284">
        <v>1E-4</v>
      </c>
      <c r="E3791" s="91">
        <v>0</v>
      </c>
      <c r="F3791" s="186">
        <v>0</v>
      </c>
      <c r="G3791" s="186">
        <v>0</v>
      </c>
      <c r="H3791" s="186">
        <v>0</v>
      </c>
      <c r="I3791" s="186">
        <v>0</v>
      </c>
      <c r="J3791" s="188">
        <v>0</v>
      </c>
      <c r="K3791" s="186">
        <v>0</v>
      </c>
      <c r="L3791" s="186">
        <v>0</v>
      </c>
      <c r="M3791" s="186">
        <v>0</v>
      </c>
      <c r="N3791" s="189">
        <v>0</v>
      </c>
      <c r="O3791" s="189">
        <v>0</v>
      </c>
      <c r="P3791" s="189">
        <v>0</v>
      </c>
      <c r="Q3791" s="188">
        <v>0</v>
      </c>
      <c r="R3791" s="186">
        <v>0</v>
      </c>
      <c r="S3791" s="186">
        <v>1E-4</v>
      </c>
      <c r="T3791" s="188">
        <v>0</v>
      </c>
      <c r="U3791" s="187">
        <v>0</v>
      </c>
      <c r="V3791" s="189">
        <v>0</v>
      </c>
      <c r="W3791" s="187">
        <v>0</v>
      </c>
      <c r="X3791" s="187">
        <v>0</v>
      </c>
      <c r="Y3791" s="186">
        <v>0</v>
      </c>
      <c r="Z3791" s="186">
        <v>0</v>
      </c>
      <c r="AA3791" s="186">
        <v>0</v>
      </c>
      <c r="AB3791" s="186">
        <v>0</v>
      </c>
      <c r="AC3791" s="186">
        <v>0</v>
      </c>
      <c r="AD3791" s="188">
        <v>0</v>
      </c>
      <c r="AE3791" s="189">
        <v>0</v>
      </c>
      <c r="AF3791" s="189">
        <v>0</v>
      </c>
      <c r="AG3791" s="189">
        <v>0</v>
      </c>
      <c r="AH3791" s="191">
        <v>0</v>
      </c>
      <c r="AI3791" s="186">
        <v>0</v>
      </c>
      <c r="AJ3791" s="192">
        <v>7501943487024</v>
      </c>
      <c r="AK3791" s="192">
        <v>0</v>
      </c>
      <c r="AM3791" s="75">
        <v>94289</v>
      </c>
      <c r="AO3791" s="188">
        <v>0</v>
      </c>
      <c r="AP3791" s="188">
        <v>0</v>
      </c>
      <c r="AQ3791" s="187">
        <v>0</v>
      </c>
      <c r="AR3791" s="188">
        <v>0</v>
      </c>
      <c r="AS3791" s="187">
        <v>0</v>
      </c>
      <c r="AT3791" s="188">
        <v>0</v>
      </c>
      <c r="AU3791" s="187">
        <v>0</v>
      </c>
      <c r="AV3791" s="188">
        <v>0</v>
      </c>
      <c r="AW3791" s="187">
        <v>0</v>
      </c>
      <c r="AX3791" s="188">
        <v>0</v>
      </c>
      <c r="AY3791" s="187">
        <v>0</v>
      </c>
      <c r="AZ3791" s="188">
        <v>0</v>
      </c>
      <c r="BA3791" s="187">
        <v>0</v>
      </c>
      <c r="BB3791" s="188">
        <v>0</v>
      </c>
      <c r="BC3791" s="187">
        <v>0</v>
      </c>
      <c r="BD3791" s="75"/>
      <c r="BE3791" s="75"/>
      <c r="BH3791" s="74"/>
      <c r="BI3791" s="194"/>
      <c r="BJ3791" s="74"/>
    </row>
    <row r="3792" spans="1:62" ht="11.25" customHeight="1" x14ac:dyDescent="0.3">
      <c r="A3792" s="184" t="s">
        <v>4129</v>
      </c>
      <c r="B3792" s="185">
        <v>0</v>
      </c>
      <c r="C3792" s="828">
        <v>94500</v>
      </c>
      <c r="D3792" s="284">
        <v>1E-4</v>
      </c>
      <c r="E3792" s="91">
        <v>0</v>
      </c>
      <c r="F3792" s="186">
        <v>0</v>
      </c>
      <c r="G3792" s="186">
        <v>0</v>
      </c>
      <c r="H3792" s="186">
        <v>0</v>
      </c>
      <c r="I3792" s="187">
        <v>0</v>
      </c>
      <c r="J3792" s="186">
        <v>0</v>
      </c>
      <c r="K3792" s="186">
        <v>0</v>
      </c>
      <c r="L3792" s="186">
        <v>0</v>
      </c>
      <c r="M3792" s="186">
        <v>0</v>
      </c>
      <c r="N3792" s="188">
        <v>0</v>
      </c>
      <c r="O3792" s="189">
        <v>0</v>
      </c>
      <c r="P3792" s="186">
        <v>0</v>
      </c>
      <c r="Q3792" s="189">
        <v>0</v>
      </c>
      <c r="R3792" s="189">
        <v>0</v>
      </c>
      <c r="S3792" s="189">
        <v>1E-4</v>
      </c>
      <c r="T3792" s="188">
        <v>0</v>
      </c>
      <c r="U3792" s="187">
        <v>0</v>
      </c>
      <c r="V3792" s="189">
        <v>0</v>
      </c>
      <c r="W3792" s="187">
        <v>0</v>
      </c>
      <c r="X3792" s="187">
        <v>0</v>
      </c>
      <c r="Y3792" s="186">
        <v>0</v>
      </c>
      <c r="Z3792" s="186">
        <v>0</v>
      </c>
      <c r="AA3792" s="186">
        <v>0</v>
      </c>
      <c r="AB3792" s="186">
        <v>0</v>
      </c>
      <c r="AC3792" s="186">
        <v>0</v>
      </c>
      <c r="AD3792" s="188">
        <v>0</v>
      </c>
      <c r="AE3792" s="189">
        <v>0</v>
      </c>
      <c r="AF3792" s="189">
        <v>0</v>
      </c>
      <c r="AG3792" s="189">
        <v>0</v>
      </c>
      <c r="AH3792" s="191">
        <v>0</v>
      </c>
      <c r="AI3792" s="186">
        <v>0</v>
      </c>
      <c r="AJ3792" s="192">
        <v>7501943487086</v>
      </c>
      <c r="AK3792" s="192">
        <v>0</v>
      </c>
      <c r="AM3792" s="75">
        <v>94500</v>
      </c>
      <c r="AO3792" s="188">
        <v>0</v>
      </c>
      <c r="AP3792" s="188">
        <v>0</v>
      </c>
      <c r="AQ3792" s="187">
        <v>0</v>
      </c>
      <c r="AR3792" s="188">
        <v>0</v>
      </c>
      <c r="AS3792" s="187">
        <v>0</v>
      </c>
      <c r="AT3792" s="188">
        <v>0</v>
      </c>
      <c r="AU3792" s="187">
        <v>0</v>
      </c>
      <c r="AV3792" s="188">
        <v>0</v>
      </c>
      <c r="AW3792" s="187">
        <v>0</v>
      </c>
      <c r="AX3792" s="188">
        <v>0</v>
      </c>
      <c r="AY3792" s="187">
        <v>0</v>
      </c>
      <c r="AZ3792" s="188">
        <v>0</v>
      </c>
      <c r="BA3792" s="187">
        <v>0</v>
      </c>
      <c r="BB3792" s="188">
        <v>0</v>
      </c>
      <c r="BC3792" s="187">
        <v>0</v>
      </c>
      <c r="BD3792" s="75"/>
      <c r="BE3792" s="75"/>
      <c r="BH3792" s="74"/>
      <c r="BI3792" s="194"/>
      <c r="BJ3792" s="74"/>
    </row>
    <row r="3793" spans="1:62" ht="11.25" customHeight="1" x14ac:dyDescent="0.3">
      <c r="A3793" s="184" t="s">
        <v>4130</v>
      </c>
      <c r="B3793" s="185">
        <v>0</v>
      </c>
      <c r="C3793" s="828">
        <v>94501</v>
      </c>
      <c r="D3793" s="284">
        <v>1E-4</v>
      </c>
      <c r="E3793" s="91">
        <v>0</v>
      </c>
      <c r="F3793" s="186">
        <v>0</v>
      </c>
      <c r="G3793" s="186">
        <v>0</v>
      </c>
      <c r="H3793" s="186">
        <v>0</v>
      </c>
      <c r="I3793" s="187">
        <v>0</v>
      </c>
      <c r="J3793" s="186">
        <v>0</v>
      </c>
      <c r="K3793" s="186">
        <v>0</v>
      </c>
      <c r="L3793" s="186">
        <v>0</v>
      </c>
      <c r="M3793" s="186">
        <v>0</v>
      </c>
      <c r="N3793" s="188">
        <v>0</v>
      </c>
      <c r="O3793" s="189">
        <v>0</v>
      </c>
      <c r="P3793" s="186">
        <v>0</v>
      </c>
      <c r="Q3793" s="189">
        <v>0</v>
      </c>
      <c r="R3793" s="189">
        <v>0</v>
      </c>
      <c r="S3793" s="189">
        <v>1E-4</v>
      </c>
      <c r="T3793" s="188">
        <v>0</v>
      </c>
      <c r="U3793" s="187">
        <v>0</v>
      </c>
      <c r="V3793" s="189">
        <v>0</v>
      </c>
      <c r="W3793" s="187">
        <v>0</v>
      </c>
      <c r="X3793" s="187">
        <v>0</v>
      </c>
      <c r="Y3793" s="186">
        <v>0</v>
      </c>
      <c r="Z3793" s="186">
        <v>0</v>
      </c>
      <c r="AA3793" s="186">
        <v>0</v>
      </c>
      <c r="AB3793" s="186">
        <v>0</v>
      </c>
      <c r="AC3793" s="186">
        <v>0</v>
      </c>
      <c r="AD3793" s="188">
        <v>0</v>
      </c>
      <c r="AE3793" s="189">
        <v>0</v>
      </c>
      <c r="AF3793" s="189">
        <v>0</v>
      </c>
      <c r="AG3793" s="189">
        <v>0</v>
      </c>
      <c r="AH3793" s="191">
        <v>0</v>
      </c>
      <c r="AI3793" s="186">
        <v>0</v>
      </c>
      <c r="AJ3793" s="192">
        <v>7501943487093</v>
      </c>
      <c r="AK3793" s="192">
        <v>0</v>
      </c>
      <c r="AM3793" s="75">
        <v>94501</v>
      </c>
      <c r="AO3793" s="188">
        <v>0</v>
      </c>
      <c r="AP3793" s="188">
        <v>0</v>
      </c>
      <c r="AQ3793" s="187">
        <v>0</v>
      </c>
      <c r="AR3793" s="188">
        <v>0</v>
      </c>
      <c r="AS3793" s="187">
        <v>0</v>
      </c>
      <c r="AT3793" s="188">
        <v>0</v>
      </c>
      <c r="AU3793" s="187">
        <v>0</v>
      </c>
      <c r="AV3793" s="188">
        <v>0</v>
      </c>
      <c r="AW3793" s="187">
        <v>0</v>
      </c>
      <c r="AX3793" s="188">
        <v>0</v>
      </c>
      <c r="AY3793" s="187">
        <v>0</v>
      </c>
      <c r="AZ3793" s="188">
        <v>0</v>
      </c>
      <c r="BA3793" s="187">
        <v>0</v>
      </c>
      <c r="BB3793" s="188">
        <v>0</v>
      </c>
      <c r="BC3793" s="187">
        <v>0</v>
      </c>
      <c r="BD3793" s="75"/>
      <c r="BE3793" s="75"/>
      <c r="BH3793" s="74"/>
      <c r="BI3793" s="194"/>
      <c r="BJ3793" s="74"/>
    </row>
    <row r="3794" spans="1:62" ht="11.25" customHeight="1" x14ac:dyDescent="0.3">
      <c r="A3794" s="184" t="s">
        <v>4131</v>
      </c>
      <c r="B3794" s="185">
        <v>0</v>
      </c>
      <c r="C3794" s="828">
        <v>94503</v>
      </c>
      <c r="D3794" s="284">
        <v>1E-4</v>
      </c>
      <c r="E3794" s="91">
        <v>0</v>
      </c>
      <c r="F3794" s="186">
        <v>0</v>
      </c>
      <c r="G3794" s="186">
        <v>0</v>
      </c>
      <c r="H3794" s="186">
        <v>0</v>
      </c>
      <c r="I3794" s="187">
        <v>0</v>
      </c>
      <c r="J3794" s="186">
        <v>0</v>
      </c>
      <c r="K3794" s="186">
        <v>0</v>
      </c>
      <c r="L3794" s="186">
        <v>0</v>
      </c>
      <c r="M3794" s="186">
        <v>0</v>
      </c>
      <c r="N3794" s="188">
        <v>0</v>
      </c>
      <c r="O3794" s="189">
        <v>0</v>
      </c>
      <c r="P3794" s="186">
        <v>0</v>
      </c>
      <c r="Q3794" s="189">
        <v>0</v>
      </c>
      <c r="R3794" s="189">
        <v>0</v>
      </c>
      <c r="S3794" s="189">
        <v>1E-4</v>
      </c>
      <c r="T3794" s="188">
        <v>0</v>
      </c>
      <c r="U3794" s="187">
        <v>0</v>
      </c>
      <c r="V3794" s="189">
        <v>0</v>
      </c>
      <c r="W3794" s="187">
        <v>0</v>
      </c>
      <c r="X3794" s="187">
        <v>0</v>
      </c>
      <c r="Y3794" s="186">
        <v>0</v>
      </c>
      <c r="Z3794" s="186">
        <v>0</v>
      </c>
      <c r="AA3794" s="186">
        <v>0</v>
      </c>
      <c r="AB3794" s="186">
        <v>0</v>
      </c>
      <c r="AC3794" s="186">
        <v>0</v>
      </c>
      <c r="AD3794" s="188">
        <v>0</v>
      </c>
      <c r="AE3794" s="189">
        <v>0</v>
      </c>
      <c r="AF3794" s="189">
        <v>0</v>
      </c>
      <c r="AG3794" s="189">
        <v>0</v>
      </c>
      <c r="AH3794" s="191">
        <v>0</v>
      </c>
      <c r="AI3794" s="186">
        <v>0</v>
      </c>
      <c r="AJ3794" s="192">
        <v>7506425610556</v>
      </c>
      <c r="AK3794" s="192">
        <v>0</v>
      </c>
      <c r="AM3794" s="75">
        <v>94503</v>
      </c>
      <c r="AO3794" s="188">
        <v>0</v>
      </c>
      <c r="AP3794" s="188">
        <v>0</v>
      </c>
      <c r="AQ3794" s="187">
        <v>0</v>
      </c>
      <c r="AR3794" s="188">
        <v>0</v>
      </c>
      <c r="AS3794" s="187">
        <v>0</v>
      </c>
      <c r="AT3794" s="188">
        <v>0</v>
      </c>
      <c r="AU3794" s="187">
        <v>0</v>
      </c>
      <c r="AV3794" s="188">
        <v>0</v>
      </c>
      <c r="AW3794" s="187">
        <v>0</v>
      </c>
      <c r="AX3794" s="188">
        <v>0</v>
      </c>
      <c r="AY3794" s="187">
        <v>0</v>
      </c>
      <c r="AZ3794" s="188">
        <v>0</v>
      </c>
      <c r="BA3794" s="187">
        <v>0</v>
      </c>
      <c r="BB3794" s="188">
        <v>0</v>
      </c>
      <c r="BC3794" s="187">
        <v>0</v>
      </c>
      <c r="BD3794" s="75"/>
      <c r="BE3794" s="75"/>
      <c r="BH3794" s="74"/>
      <c r="BI3794" s="194"/>
      <c r="BJ3794" s="74"/>
    </row>
    <row r="3795" spans="1:62" ht="11.25" customHeight="1" x14ac:dyDescent="0.3">
      <c r="A3795" s="184" t="s">
        <v>4132</v>
      </c>
      <c r="B3795" s="185">
        <v>0</v>
      </c>
      <c r="C3795" s="828">
        <v>94504</v>
      </c>
      <c r="D3795" s="284">
        <v>1E-4</v>
      </c>
      <c r="E3795" s="91">
        <v>0</v>
      </c>
      <c r="F3795" s="186">
        <v>0</v>
      </c>
      <c r="G3795" s="186">
        <v>0</v>
      </c>
      <c r="H3795" s="186">
        <v>0</v>
      </c>
      <c r="I3795" s="187">
        <v>0</v>
      </c>
      <c r="J3795" s="186">
        <v>0</v>
      </c>
      <c r="K3795" s="186">
        <v>0</v>
      </c>
      <c r="L3795" s="186">
        <v>0</v>
      </c>
      <c r="M3795" s="186">
        <v>0</v>
      </c>
      <c r="N3795" s="188">
        <v>0</v>
      </c>
      <c r="O3795" s="189">
        <v>0</v>
      </c>
      <c r="P3795" s="186">
        <v>0</v>
      </c>
      <c r="Q3795" s="189">
        <v>0</v>
      </c>
      <c r="R3795" s="189">
        <v>0</v>
      </c>
      <c r="S3795" s="189">
        <v>1E-4</v>
      </c>
      <c r="T3795" s="188">
        <v>0</v>
      </c>
      <c r="U3795" s="187">
        <v>0</v>
      </c>
      <c r="V3795" s="189">
        <v>0</v>
      </c>
      <c r="W3795" s="187">
        <v>0</v>
      </c>
      <c r="X3795" s="187">
        <v>0</v>
      </c>
      <c r="Y3795" s="186">
        <v>0</v>
      </c>
      <c r="Z3795" s="186">
        <v>0</v>
      </c>
      <c r="AA3795" s="186">
        <v>0</v>
      </c>
      <c r="AB3795" s="186">
        <v>0</v>
      </c>
      <c r="AC3795" s="186">
        <v>0</v>
      </c>
      <c r="AD3795" s="188">
        <v>0</v>
      </c>
      <c r="AE3795" s="189">
        <v>0</v>
      </c>
      <c r="AF3795" s="189">
        <v>0</v>
      </c>
      <c r="AG3795" s="189">
        <v>0</v>
      </c>
      <c r="AH3795" s="191">
        <v>0</v>
      </c>
      <c r="AI3795" s="186">
        <v>0</v>
      </c>
      <c r="AJ3795" s="192">
        <v>7506425610754</v>
      </c>
      <c r="AK3795" s="192">
        <v>0</v>
      </c>
      <c r="AM3795" s="75">
        <v>94504</v>
      </c>
      <c r="AO3795" s="188">
        <v>0</v>
      </c>
      <c r="AP3795" s="188">
        <v>0</v>
      </c>
      <c r="AQ3795" s="187">
        <v>0</v>
      </c>
      <c r="AR3795" s="188">
        <v>0</v>
      </c>
      <c r="AS3795" s="187">
        <v>0</v>
      </c>
      <c r="AT3795" s="188">
        <v>0</v>
      </c>
      <c r="AU3795" s="187">
        <v>0</v>
      </c>
      <c r="AV3795" s="188">
        <v>0</v>
      </c>
      <c r="AW3795" s="187">
        <v>0</v>
      </c>
      <c r="AX3795" s="188">
        <v>0</v>
      </c>
      <c r="AY3795" s="187">
        <v>0</v>
      </c>
      <c r="AZ3795" s="188">
        <v>0</v>
      </c>
      <c r="BA3795" s="187">
        <v>0</v>
      </c>
      <c r="BB3795" s="188">
        <v>0</v>
      </c>
      <c r="BC3795" s="187">
        <v>0</v>
      </c>
      <c r="BD3795" s="75"/>
      <c r="BE3795" s="75"/>
      <c r="BH3795" s="74"/>
      <c r="BI3795" s="194"/>
      <c r="BJ3795" s="74"/>
    </row>
    <row r="3796" spans="1:62" ht="11.25" customHeight="1" x14ac:dyDescent="0.3">
      <c r="A3796" s="184" t="s">
        <v>4133</v>
      </c>
      <c r="B3796" s="185">
        <v>0</v>
      </c>
      <c r="C3796" s="828">
        <v>94505</v>
      </c>
      <c r="D3796" s="284">
        <v>1E-4</v>
      </c>
      <c r="E3796" s="91">
        <v>0</v>
      </c>
      <c r="F3796" s="186">
        <v>0</v>
      </c>
      <c r="G3796" s="186">
        <v>0</v>
      </c>
      <c r="H3796" s="186">
        <v>0</v>
      </c>
      <c r="I3796" s="187">
        <v>0</v>
      </c>
      <c r="J3796" s="186">
        <v>0</v>
      </c>
      <c r="K3796" s="186">
        <v>0</v>
      </c>
      <c r="L3796" s="186">
        <v>0</v>
      </c>
      <c r="M3796" s="186">
        <v>0</v>
      </c>
      <c r="N3796" s="188">
        <v>0</v>
      </c>
      <c r="O3796" s="189">
        <v>0</v>
      </c>
      <c r="P3796" s="186">
        <v>0</v>
      </c>
      <c r="Q3796" s="189">
        <v>0</v>
      </c>
      <c r="R3796" s="189">
        <v>0</v>
      </c>
      <c r="S3796" s="189">
        <v>1E-4</v>
      </c>
      <c r="T3796" s="188">
        <v>0</v>
      </c>
      <c r="U3796" s="187">
        <v>0</v>
      </c>
      <c r="V3796" s="189">
        <v>0</v>
      </c>
      <c r="W3796" s="187">
        <v>0</v>
      </c>
      <c r="X3796" s="187">
        <v>0</v>
      </c>
      <c r="Y3796" s="186">
        <v>0</v>
      </c>
      <c r="Z3796" s="186">
        <v>0</v>
      </c>
      <c r="AA3796" s="186">
        <v>0</v>
      </c>
      <c r="AB3796" s="186">
        <v>0</v>
      </c>
      <c r="AC3796" s="186">
        <v>0</v>
      </c>
      <c r="AD3796" s="188">
        <v>0</v>
      </c>
      <c r="AE3796" s="189">
        <v>0</v>
      </c>
      <c r="AF3796" s="189">
        <v>0</v>
      </c>
      <c r="AG3796" s="189">
        <v>0</v>
      </c>
      <c r="AH3796" s="191">
        <v>0</v>
      </c>
      <c r="AI3796" s="186">
        <v>0</v>
      </c>
      <c r="AJ3796" s="192">
        <v>32884146970</v>
      </c>
      <c r="AK3796" s="192">
        <v>0</v>
      </c>
      <c r="AM3796" s="75">
        <v>94505</v>
      </c>
      <c r="AO3796" s="188">
        <v>0</v>
      </c>
      <c r="AP3796" s="188">
        <v>0</v>
      </c>
      <c r="AQ3796" s="187">
        <v>0</v>
      </c>
      <c r="AR3796" s="188">
        <v>0</v>
      </c>
      <c r="AS3796" s="187">
        <v>0</v>
      </c>
      <c r="AT3796" s="188">
        <v>0</v>
      </c>
      <c r="AU3796" s="187">
        <v>0</v>
      </c>
      <c r="AV3796" s="188">
        <v>0</v>
      </c>
      <c r="AW3796" s="187">
        <v>0</v>
      </c>
      <c r="AX3796" s="188">
        <v>0</v>
      </c>
      <c r="AY3796" s="187">
        <v>0</v>
      </c>
      <c r="AZ3796" s="188">
        <v>0</v>
      </c>
      <c r="BA3796" s="187">
        <v>0</v>
      </c>
      <c r="BB3796" s="188">
        <v>0</v>
      </c>
      <c r="BC3796" s="187">
        <v>0</v>
      </c>
      <c r="BD3796" s="75"/>
      <c r="BE3796" s="75"/>
      <c r="BH3796" s="74"/>
      <c r="BI3796" s="194"/>
      <c r="BJ3796" s="74"/>
    </row>
    <row r="3797" spans="1:62" ht="11.25" customHeight="1" x14ac:dyDescent="0.3">
      <c r="A3797" s="184" t="s">
        <v>4134</v>
      </c>
      <c r="B3797" s="185">
        <v>0</v>
      </c>
      <c r="C3797" s="828">
        <v>92507</v>
      </c>
      <c r="D3797" s="284">
        <v>1E-4</v>
      </c>
      <c r="E3797" s="91">
        <v>0</v>
      </c>
      <c r="F3797" s="186">
        <v>0</v>
      </c>
      <c r="G3797" s="186">
        <v>0</v>
      </c>
      <c r="H3797" s="186">
        <v>0</v>
      </c>
      <c r="I3797" s="187">
        <v>0</v>
      </c>
      <c r="J3797" s="186">
        <v>0</v>
      </c>
      <c r="K3797" s="186">
        <v>0</v>
      </c>
      <c r="L3797" s="186">
        <v>0</v>
      </c>
      <c r="M3797" s="186">
        <v>0</v>
      </c>
      <c r="N3797" s="188">
        <v>0</v>
      </c>
      <c r="O3797" s="189">
        <v>0</v>
      </c>
      <c r="P3797" s="186">
        <v>0</v>
      </c>
      <c r="Q3797" s="189">
        <v>0</v>
      </c>
      <c r="R3797" s="189">
        <v>0</v>
      </c>
      <c r="S3797" s="189">
        <v>1E-4</v>
      </c>
      <c r="T3797" s="188">
        <v>0</v>
      </c>
      <c r="U3797" s="187">
        <v>0</v>
      </c>
      <c r="V3797" s="189">
        <v>0</v>
      </c>
      <c r="W3797" s="187">
        <v>0</v>
      </c>
      <c r="X3797" s="187">
        <v>0</v>
      </c>
      <c r="Y3797" s="186">
        <v>0</v>
      </c>
      <c r="Z3797" s="186">
        <v>0</v>
      </c>
      <c r="AA3797" s="186">
        <v>0</v>
      </c>
      <c r="AB3797" s="186">
        <v>0</v>
      </c>
      <c r="AC3797" s="186">
        <v>0</v>
      </c>
      <c r="AD3797" s="188">
        <v>0</v>
      </c>
      <c r="AE3797" s="189">
        <v>0</v>
      </c>
      <c r="AF3797" s="189">
        <v>0</v>
      </c>
      <c r="AG3797" s="189">
        <v>0</v>
      </c>
      <c r="AH3797" s="191">
        <v>0</v>
      </c>
      <c r="AI3797" s="186">
        <v>0</v>
      </c>
      <c r="AJ3797" s="192">
        <v>7501943487314</v>
      </c>
      <c r="AK3797" s="192">
        <v>0</v>
      </c>
      <c r="AM3797" s="75">
        <v>92507</v>
      </c>
      <c r="AO3797" s="188">
        <v>0</v>
      </c>
      <c r="AP3797" s="188">
        <v>0</v>
      </c>
      <c r="AQ3797" s="187">
        <v>0</v>
      </c>
      <c r="AR3797" s="188">
        <v>0</v>
      </c>
      <c r="AS3797" s="187">
        <v>0</v>
      </c>
      <c r="AT3797" s="188">
        <v>0</v>
      </c>
      <c r="AU3797" s="187">
        <v>0</v>
      </c>
      <c r="AV3797" s="188">
        <v>0</v>
      </c>
      <c r="AW3797" s="187">
        <v>0</v>
      </c>
      <c r="AX3797" s="188">
        <v>0</v>
      </c>
      <c r="AY3797" s="187">
        <v>0</v>
      </c>
      <c r="AZ3797" s="188">
        <v>0</v>
      </c>
      <c r="BA3797" s="187">
        <v>0</v>
      </c>
      <c r="BB3797" s="188">
        <v>0</v>
      </c>
      <c r="BC3797" s="187">
        <v>0</v>
      </c>
      <c r="BD3797" s="75"/>
      <c r="BE3797" s="75"/>
      <c r="BH3797" s="74"/>
      <c r="BI3797" s="194"/>
      <c r="BJ3797" s="74"/>
    </row>
    <row r="3798" spans="1:62" ht="11.25" customHeight="1" x14ac:dyDescent="0.3">
      <c r="A3798" s="184" t="s">
        <v>4135</v>
      </c>
      <c r="B3798" s="185">
        <v>0</v>
      </c>
      <c r="C3798" s="828">
        <v>94515</v>
      </c>
      <c r="D3798" s="284">
        <v>1E-4</v>
      </c>
      <c r="E3798" s="91">
        <v>0</v>
      </c>
      <c r="F3798" s="186">
        <v>0</v>
      </c>
      <c r="G3798" s="186">
        <v>0</v>
      </c>
      <c r="H3798" s="186">
        <v>0</v>
      </c>
      <c r="I3798" s="187">
        <v>0</v>
      </c>
      <c r="J3798" s="186">
        <v>0</v>
      </c>
      <c r="K3798" s="186">
        <v>0</v>
      </c>
      <c r="L3798" s="186">
        <v>0</v>
      </c>
      <c r="M3798" s="186">
        <v>0</v>
      </c>
      <c r="N3798" s="188">
        <v>0</v>
      </c>
      <c r="O3798" s="189">
        <v>0</v>
      </c>
      <c r="P3798" s="186">
        <v>0</v>
      </c>
      <c r="Q3798" s="189">
        <v>0</v>
      </c>
      <c r="R3798" s="189">
        <v>0</v>
      </c>
      <c r="S3798" s="189">
        <v>1E-4</v>
      </c>
      <c r="T3798" s="259">
        <v>0</v>
      </c>
      <c r="U3798" s="257">
        <v>0</v>
      </c>
      <c r="V3798" s="258">
        <v>0</v>
      </c>
      <c r="W3798" s="257">
        <v>0</v>
      </c>
      <c r="X3798" s="257">
        <v>0</v>
      </c>
      <c r="Y3798" s="256">
        <v>0</v>
      </c>
      <c r="Z3798" s="186">
        <v>0</v>
      </c>
      <c r="AA3798" s="186">
        <v>0</v>
      </c>
      <c r="AB3798" s="186">
        <v>0</v>
      </c>
      <c r="AC3798" s="186">
        <v>0</v>
      </c>
      <c r="AD3798" s="188">
        <v>0</v>
      </c>
      <c r="AE3798" s="189">
        <v>0</v>
      </c>
      <c r="AF3798" s="189">
        <v>0</v>
      </c>
      <c r="AG3798" s="189">
        <v>0</v>
      </c>
      <c r="AH3798" s="191">
        <v>0</v>
      </c>
      <c r="AI3798" s="186">
        <v>0</v>
      </c>
      <c r="AJ3798" s="192">
        <v>7501943487109</v>
      </c>
      <c r="AK3798" s="192">
        <v>0</v>
      </c>
      <c r="AM3798" s="75">
        <v>94515</v>
      </c>
      <c r="AO3798" s="188">
        <v>0</v>
      </c>
      <c r="AP3798" s="188">
        <v>0</v>
      </c>
      <c r="AQ3798" s="187">
        <v>0</v>
      </c>
      <c r="AR3798" s="188">
        <v>0</v>
      </c>
      <c r="AS3798" s="187">
        <v>0</v>
      </c>
      <c r="AT3798" s="188">
        <v>0</v>
      </c>
      <c r="AU3798" s="187">
        <v>0</v>
      </c>
      <c r="AV3798" s="188">
        <v>0</v>
      </c>
      <c r="AW3798" s="187">
        <v>0</v>
      </c>
      <c r="AX3798" s="188">
        <v>0</v>
      </c>
      <c r="AY3798" s="187">
        <v>0</v>
      </c>
      <c r="AZ3798" s="188">
        <v>0</v>
      </c>
      <c r="BA3798" s="187">
        <v>0</v>
      </c>
      <c r="BB3798" s="188">
        <v>0</v>
      </c>
      <c r="BC3798" s="187">
        <v>0</v>
      </c>
      <c r="BD3798" s="75"/>
      <c r="BE3798" s="75"/>
      <c r="BH3798" s="74"/>
      <c r="BI3798" s="194"/>
      <c r="BJ3798" s="74"/>
    </row>
    <row r="3799" spans="1:62" ht="11.25" customHeight="1" x14ac:dyDescent="0.3">
      <c r="A3799" s="184" t="s">
        <v>4136</v>
      </c>
      <c r="B3799" s="185">
        <v>0</v>
      </c>
      <c r="C3799" s="54">
        <v>91773</v>
      </c>
      <c r="D3799" s="284">
        <v>1E-4</v>
      </c>
      <c r="E3799" s="91">
        <v>0</v>
      </c>
      <c r="F3799" s="186">
        <v>0</v>
      </c>
      <c r="G3799" s="186">
        <v>0</v>
      </c>
      <c r="H3799" s="186">
        <v>0</v>
      </c>
      <c r="I3799" s="187">
        <v>0</v>
      </c>
      <c r="J3799" s="186">
        <v>0</v>
      </c>
      <c r="K3799" s="186">
        <v>0</v>
      </c>
      <c r="L3799" s="186">
        <v>0</v>
      </c>
      <c r="M3799" s="186">
        <v>0</v>
      </c>
      <c r="N3799" s="188">
        <v>0</v>
      </c>
      <c r="O3799" s="189">
        <v>0</v>
      </c>
      <c r="P3799" s="186">
        <v>0</v>
      </c>
      <c r="Q3799" s="189">
        <v>0</v>
      </c>
      <c r="R3799" s="189">
        <v>0</v>
      </c>
      <c r="S3799" s="189">
        <v>1E-4</v>
      </c>
      <c r="T3799" s="188">
        <v>0</v>
      </c>
      <c r="U3799" s="187">
        <v>0</v>
      </c>
      <c r="V3799" s="189">
        <v>0</v>
      </c>
      <c r="W3799" s="189">
        <v>0</v>
      </c>
      <c r="X3799" s="188">
        <v>0</v>
      </c>
      <c r="Y3799" s="188">
        <v>0</v>
      </c>
      <c r="Z3799" s="186">
        <v>0</v>
      </c>
      <c r="AA3799" s="186">
        <v>0</v>
      </c>
      <c r="AB3799" s="186">
        <v>0</v>
      </c>
      <c r="AC3799" s="186">
        <v>0</v>
      </c>
      <c r="AD3799" s="188">
        <v>0</v>
      </c>
      <c r="AE3799" s="189">
        <v>0</v>
      </c>
      <c r="AF3799" s="189">
        <v>0</v>
      </c>
      <c r="AG3799" s="189">
        <v>0</v>
      </c>
      <c r="AH3799" s="191">
        <v>0</v>
      </c>
      <c r="AI3799" s="186">
        <v>0</v>
      </c>
      <c r="AJ3799" s="192">
        <v>7506267907982</v>
      </c>
      <c r="AK3799" s="192">
        <v>0</v>
      </c>
      <c r="AM3799" s="75">
        <v>91773</v>
      </c>
      <c r="AO3799" s="188">
        <v>0</v>
      </c>
      <c r="AP3799" s="188">
        <v>0</v>
      </c>
      <c r="AQ3799" s="187">
        <v>0</v>
      </c>
      <c r="AR3799" s="188">
        <v>0</v>
      </c>
      <c r="AS3799" s="187">
        <v>0</v>
      </c>
      <c r="AT3799" s="188">
        <v>0</v>
      </c>
      <c r="AU3799" s="187">
        <v>0</v>
      </c>
      <c r="AV3799" s="188">
        <v>0</v>
      </c>
      <c r="AW3799" s="187">
        <v>0</v>
      </c>
      <c r="AX3799" s="188">
        <v>0</v>
      </c>
      <c r="AY3799" s="187">
        <v>0</v>
      </c>
      <c r="AZ3799" s="188">
        <v>0</v>
      </c>
      <c r="BA3799" s="187">
        <v>0</v>
      </c>
      <c r="BB3799" s="188">
        <v>0</v>
      </c>
      <c r="BC3799" s="187">
        <v>0</v>
      </c>
      <c r="BD3799" s="75"/>
      <c r="BE3799" s="75"/>
      <c r="BH3799" s="74"/>
      <c r="BI3799" s="194"/>
      <c r="BJ3799" s="74"/>
    </row>
    <row r="3800" spans="1:62" ht="11.25" customHeight="1" x14ac:dyDescent="0.3">
      <c r="A3800" s="89" t="s">
        <v>4136</v>
      </c>
      <c r="B3800" s="185">
        <v>0</v>
      </c>
      <c r="C3800" s="54">
        <v>91774</v>
      </c>
      <c r="D3800" s="284">
        <v>1E-4</v>
      </c>
      <c r="E3800" s="91">
        <v>0</v>
      </c>
      <c r="F3800" s="186">
        <v>0</v>
      </c>
      <c r="G3800" s="186">
        <v>0</v>
      </c>
      <c r="H3800" s="186">
        <v>0</v>
      </c>
      <c r="I3800" s="187">
        <v>0</v>
      </c>
      <c r="J3800" s="186">
        <v>0</v>
      </c>
      <c r="K3800" s="186">
        <v>0</v>
      </c>
      <c r="L3800" s="186">
        <v>0</v>
      </c>
      <c r="M3800" s="186">
        <v>0</v>
      </c>
      <c r="N3800" s="188">
        <v>0</v>
      </c>
      <c r="O3800" s="189">
        <v>0</v>
      </c>
      <c r="P3800" s="186">
        <v>0</v>
      </c>
      <c r="Q3800" s="189">
        <v>0</v>
      </c>
      <c r="R3800" s="189">
        <v>0</v>
      </c>
      <c r="S3800" s="189">
        <v>1E-4</v>
      </c>
      <c r="T3800" s="188">
        <v>0</v>
      </c>
      <c r="U3800" s="187">
        <v>0</v>
      </c>
      <c r="V3800" s="189">
        <v>0</v>
      </c>
      <c r="W3800" s="189">
        <v>0</v>
      </c>
      <c r="X3800" s="188">
        <v>0</v>
      </c>
      <c r="Y3800" s="188">
        <v>0</v>
      </c>
      <c r="Z3800" s="186">
        <v>0</v>
      </c>
      <c r="AA3800" s="186">
        <v>0</v>
      </c>
      <c r="AB3800" s="186">
        <v>0</v>
      </c>
      <c r="AC3800" s="186">
        <v>0</v>
      </c>
      <c r="AD3800" s="188">
        <v>0</v>
      </c>
      <c r="AE3800" s="189">
        <v>0</v>
      </c>
      <c r="AF3800" s="189">
        <v>0</v>
      </c>
      <c r="AG3800" s="189">
        <v>0</v>
      </c>
      <c r="AH3800" s="191">
        <v>0</v>
      </c>
      <c r="AI3800" s="186">
        <v>0</v>
      </c>
      <c r="AJ3800" s="192">
        <v>7506267902109</v>
      </c>
      <c r="AK3800" s="192">
        <v>0</v>
      </c>
      <c r="AM3800" s="75">
        <v>91774</v>
      </c>
      <c r="AO3800" s="188">
        <v>0</v>
      </c>
      <c r="AP3800" s="188">
        <v>0</v>
      </c>
      <c r="AQ3800" s="187">
        <v>0</v>
      </c>
      <c r="AR3800" s="188">
        <v>0</v>
      </c>
      <c r="AS3800" s="187">
        <v>0</v>
      </c>
      <c r="AT3800" s="188">
        <v>0</v>
      </c>
      <c r="AU3800" s="187">
        <v>0</v>
      </c>
      <c r="AV3800" s="188">
        <v>0</v>
      </c>
      <c r="AW3800" s="187">
        <v>0</v>
      </c>
      <c r="AX3800" s="188">
        <v>0</v>
      </c>
      <c r="AY3800" s="187">
        <v>0</v>
      </c>
      <c r="AZ3800" s="188">
        <v>0</v>
      </c>
      <c r="BA3800" s="187">
        <v>0</v>
      </c>
      <c r="BB3800" s="188">
        <v>0</v>
      </c>
      <c r="BC3800" s="187">
        <v>0</v>
      </c>
      <c r="BD3800" s="75"/>
      <c r="BE3800" s="75"/>
      <c r="BH3800" s="74"/>
      <c r="BI3800" s="194"/>
      <c r="BJ3800" s="74"/>
    </row>
    <row r="3801" spans="1:62" ht="11.25" customHeight="1" x14ac:dyDescent="0.3">
      <c r="A3801" s="89" t="s">
        <v>4137</v>
      </c>
      <c r="B3801" s="185">
        <v>0</v>
      </c>
      <c r="C3801" s="54">
        <v>91775</v>
      </c>
      <c r="D3801" s="284">
        <v>1E-4</v>
      </c>
      <c r="E3801" s="91">
        <v>0</v>
      </c>
      <c r="F3801" s="186">
        <v>0</v>
      </c>
      <c r="G3801" s="186">
        <v>0</v>
      </c>
      <c r="H3801" s="186">
        <v>0</v>
      </c>
      <c r="I3801" s="186">
        <v>0</v>
      </c>
      <c r="J3801" s="188">
        <v>0</v>
      </c>
      <c r="K3801" s="186">
        <v>0</v>
      </c>
      <c r="L3801" s="186">
        <v>0</v>
      </c>
      <c r="M3801" s="186">
        <v>0</v>
      </c>
      <c r="N3801" s="189">
        <v>0</v>
      </c>
      <c r="O3801" s="189">
        <v>0</v>
      </c>
      <c r="P3801" s="189">
        <v>0</v>
      </c>
      <c r="Q3801" s="188">
        <v>0</v>
      </c>
      <c r="R3801" s="186">
        <v>0</v>
      </c>
      <c r="S3801" s="186">
        <v>1E-4</v>
      </c>
      <c r="T3801" s="188">
        <v>0</v>
      </c>
      <c r="U3801" s="187">
        <v>0</v>
      </c>
      <c r="V3801" s="189">
        <v>0</v>
      </c>
      <c r="W3801" s="187">
        <v>0</v>
      </c>
      <c r="X3801" s="187">
        <v>0</v>
      </c>
      <c r="Y3801" s="186">
        <v>0</v>
      </c>
      <c r="Z3801" s="186">
        <v>0</v>
      </c>
      <c r="AA3801" s="186">
        <v>0</v>
      </c>
      <c r="AB3801" s="186">
        <v>0</v>
      </c>
      <c r="AC3801" s="186">
        <v>0</v>
      </c>
      <c r="AD3801" s="188">
        <v>0</v>
      </c>
      <c r="AE3801" s="189">
        <v>0</v>
      </c>
      <c r="AF3801" s="189">
        <v>0</v>
      </c>
      <c r="AG3801" s="189">
        <v>0</v>
      </c>
      <c r="AH3801" s="191">
        <v>0</v>
      </c>
      <c r="AI3801" s="186">
        <v>0</v>
      </c>
      <c r="AJ3801" s="192">
        <v>7502244767105</v>
      </c>
      <c r="AK3801" s="192">
        <v>0</v>
      </c>
      <c r="AM3801" s="75">
        <v>91775</v>
      </c>
      <c r="AO3801" s="188">
        <v>0</v>
      </c>
      <c r="AP3801" s="188">
        <v>0</v>
      </c>
      <c r="AQ3801" s="187">
        <v>0</v>
      </c>
      <c r="AR3801" s="188">
        <v>0</v>
      </c>
      <c r="AS3801" s="187">
        <v>0</v>
      </c>
      <c r="AT3801" s="188">
        <v>0</v>
      </c>
      <c r="AU3801" s="187">
        <v>0</v>
      </c>
      <c r="AV3801" s="188">
        <v>0</v>
      </c>
      <c r="AW3801" s="187">
        <v>0</v>
      </c>
      <c r="AX3801" s="188">
        <v>0</v>
      </c>
      <c r="AY3801" s="187">
        <v>0</v>
      </c>
      <c r="AZ3801" s="188">
        <v>0</v>
      </c>
      <c r="BA3801" s="187">
        <v>0</v>
      </c>
      <c r="BB3801" s="188">
        <v>0</v>
      </c>
      <c r="BC3801" s="187">
        <v>0</v>
      </c>
      <c r="BD3801" s="75"/>
      <c r="BE3801" s="75"/>
      <c r="BH3801" s="74"/>
      <c r="BI3801" s="194"/>
      <c r="BJ3801" s="74"/>
    </row>
    <row r="3802" spans="1:62" ht="11.25" customHeight="1" x14ac:dyDescent="0.3">
      <c r="A3802" s="184" t="s">
        <v>4138</v>
      </c>
      <c r="B3802" s="185">
        <v>0</v>
      </c>
      <c r="C3802" s="54">
        <v>91776</v>
      </c>
      <c r="D3802" s="284">
        <v>1E-4</v>
      </c>
      <c r="E3802" s="91">
        <v>0</v>
      </c>
      <c r="F3802" s="186">
        <v>0</v>
      </c>
      <c r="G3802" s="186">
        <v>0</v>
      </c>
      <c r="H3802" s="186">
        <v>0</v>
      </c>
      <c r="I3802" s="187">
        <v>0</v>
      </c>
      <c r="J3802" s="186">
        <v>0</v>
      </c>
      <c r="K3802" s="186">
        <v>0</v>
      </c>
      <c r="L3802" s="186">
        <v>0</v>
      </c>
      <c r="M3802" s="186">
        <v>0</v>
      </c>
      <c r="N3802" s="188">
        <v>0</v>
      </c>
      <c r="O3802" s="189">
        <v>0</v>
      </c>
      <c r="P3802" s="186">
        <v>0</v>
      </c>
      <c r="Q3802" s="189">
        <v>0</v>
      </c>
      <c r="R3802" s="189">
        <v>0</v>
      </c>
      <c r="S3802" s="189">
        <v>1E-4</v>
      </c>
      <c r="T3802" s="188">
        <v>0</v>
      </c>
      <c r="U3802" s="187">
        <v>0</v>
      </c>
      <c r="V3802" s="189">
        <v>0</v>
      </c>
      <c r="W3802" s="187">
        <v>0</v>
      </c>
      <c r="X3802" s="187">
        <v>0</v>
      </c>
      <c r="Y3802" s="186">
        <v>0</v>
      </c>
      <c r="Z3802" s="186">
        <v>0</v>
      </c>
      <c r="AA3802" s="186">
        <v>0</v>
      </c>
      <c r="AB3802" s="186">
        <v>0</v>
      </c>
      <c r="AC3802" s="186">
        <v>0</v>
      </c>
      <c r="AD3802" s="188">
        <v>0</v>
      </c>
      <c r="AE3802" s="189">
        <v>0</v>
      </c>
      <c r="AF3802" s="189">
        <v>0</v>
      </c>
      <c r="AG3802" s="189">
        <v>0</v>
      </c>
      <c r="AH3802" s="191">
        <v>0</v>
      </c>
      <c r="AI3802" s="186">
        <v>0</v>
      </c>
      <c r="AJ3802" s="192">
        <v>7506267901829</v>
      </c>
      <c r="AK3802" s="192">
        <v>0</v>
      </c>
      <c r="AM3802" s="75">
        <v>91776</v>
      </c>
      <c r="AO3802" s="188">
        <v>0</v>
      </c>
      <c r="AP3802" s="188">
        <v>0</v>
      </c>
      <c r="AQ3802" s="187">
        <v>0</v>
      </c>
      <c r="AR3802" s="188">
        <v>0</v>
      </c>
      <c r="AS3802" s="187">
        <v>0</v>
      </c>
      <c r="AT3802" s="188">
        <v>0</v>
      </c>
      <c r="AU3802" s="187">
        <v>0</v>
      </c>
      <c r="AV3802" s="188">
        <v>0</v>
      </c>
      <c r="AW3802" s="187">
        <v>0</v>
      </c>
      <c r="AX3802" s="188">
        <v>0</v>
      </c>
      <c r="AY3802" s="187">
        <v>0</v>
      </c>
      <c r="AZ3802" s="188">
        <v>0</v>
      </c>
      <c r="BA3802" s="187">
        <v>0</v>
      </c>
      <c r="BB3802" s="188">
        <v>0</v>
      </c>
      <c r="BC3802" s="187">
        <v>0</v>
      </c>
      <c r="BD3802" s="75"/>
      <c r="BE3802" s="75"/>
      <c r="BH3802" s="74"/>
      <c r="BI3802" s="194"/>
      <c r="BJ3802" s="74"/>
    </row>
    <row r="3803" spans="1:62" ht="11.25" customHeight="1" x14ac:dyDescent="0.3">
      <c r="A3803" s="184" t="s">
        <v>4139</v>
      </c>
      <c r="B3803" s="185">
        <v>0</v>
      </c>
      <c r="C3803" s="54">
        <v>91777</v>
      </c>
      <c r="D3803" s="284">
        <v>1E-4</v>
      </c>
      <c r="E3803" s="91">
        <v>0</v>
      </c>
      <c r="F3803" s="186">
        <v>0</v>
      </c>
      <c r="G3803" s="186">
        <v>0</v>
      </c>
      <c r="H3803" s="186">
        <v>0</v>
      </c>
      <c r="I3803" s="187">
        <v>0</v>
      </c>
      <c r="J3803" s="186">
        <v>0</v>
      </c>
      <c r="K3803" s="186">
        <v>0</v>
      </c>
      <c r="L3803" s="186">
        <v>0</v>
      </c>
      <c r="M3803" s="186">
        <v>0</v>
      </c>
      <c r="N3803" s="188">
        <v>0</v>
      </c>
      <c r="O3803" s="189">
        <v>0</v>
      </c>
      <c r="P3803" s="186">
        <v>0</v>
      </c>
      <c r="Q3803" s="189">
        <v>0</v>
      </c>
      <c r="R3803" s="189">
        <v>0</v>
      </c>
      <c r="S3803" s="189">
        <v>1E-4</v>
      </c>
      <c r="T3803" s="188">
        <v>0</v>
      </c>
      <c r="U3803" s="187">
        <v>0</v>
      </c>
      <c r="V3803" s="189">
        <v>0</v>
      </c>
      <c r="W3803" s="189">
        <v>0</v>
      </c>
      <c r="X3803" s="188">
        <v>0</v>
      </c>
      <c r="Y3803" s="188">
        <v>0</v>
      </c>
      <c r="Z3803" s="186">
        <v>0</v>
      </c>
      <c r="AA3803" s="186">
        <v>0</v>
      </c>
      <c r="AB3803" s="186">
        <v>0</v>
      </c>
      <c r="AC3803" s="186">
        <v>0</v>
      </c>
      <c r="AD3803" s="188">
        <v>0</v>
      </c>
      <c r="AE3803" s="189">
        <v>0</v>
      </c>
      <c r="AF3803" s="189">
        <v>0</v>
      </c>
      <c r="AG3803" s="189">
        <v>0</v>
      </c>
      <c r="AH3803" s="191">
        <v>0</v>
      </c>
      <c r="AI3803" s="186">
        <v>0</v>
      </c>
      <c r="AJ3803" s="192">
        <v>7506267901782</v>
      </c>
      <c r="AK3803" s="192">
        <v>0</v>
      </c>
      <c r="AM3803" s="75">
        <v>91777</v>
      </c>
      <c r="AO3803" s="188">
        <v>0</v>
      </c>
      <c r="AP3803" s="188">
        <v>0</v>
      </c>
      <c r="AQ3803" s="187">
        <v>0</v>
      </c>
      <c r="AR3803" s="188">
        <v>0</v>
      </c>
      <c r="AS3803" s="187">
        <v>0</v>
      </c>
      <c r="AT3803" s="188">
        <v>0</v>
      </c>
      <c r="AU3803" s="187">
        <v>0</v>
      </c>
      <c r="AV3803" s="188">
        <v>0</v>
      </c>
      <c r="AW3803" s="187">
        <v>0</v>
      </c>
      <c r="AX3803" s="188">
        <v>0</v>
      </c>
      <c r="AY3803" s="187">
        <v>0</v>
      </c>
      <c r="AZ3803" s="188">
        <v>0</v>
      </c>
      <c r="BA3803" s="187">
        <v>0</v>
      </c>
      <c r="BB3803" s="188">
        <v>0</v>
      </c>
      <c r="BC3803" s="187">
        <v>0</v>
      </c>
      <c r="BD3803" s="75"/>
      <c r="BE3803" s="75"/>
      <c r="BH3803" s="74"/>
      <c r="BI3803" s="194"/>
      <c r="BJ3803" s="74"/>
    </row>
    <row r="3804" spans="1:62" ht="11.25" customHeight="1" x14ac:dyDescent="0.3">
      <c r="A3804" s="89" t="s">
        <v>4140</v>
      </c>
      <c r="B3804" s="185">
        <v>0</v>
      </c>
      <c r="C3804" s="54">
        <v>91778</v>
      </c>
      <c r="D3804" s="284">
        <v>1E-4</v>
      </c>
      <c r="E3804" s="91">
        <v>0</v>
      </c>
      <c r="F3804" s="186">
        <v>0</v>
      </c>
      <c r="G3804" s="186">
        <v>0</v>
      </c>
      <c r="H3804" s="186">
        <v>0</v>
      </c>
      <c r="I3804" s="187">
        <v>0</v>
      </c>
      <c r="J3804" s="186">
        <v>0</v>
      </c>
      <c r="K3804" s="186">
        <v>0</v>
      </c>
      <c r="L3804" s="186">
        <v>0</v>
      </c>
      <c r="M3804" s="186">
        <v>0</v>
      </c>
      <c r="N3804" s="188">
        <v>0</v>
      </c>
      <c r="O3804" s="189">
        <v>0</v>
      </c>
      <c r="P3804" s="186">
        <v>0</v>
      </c>
      <c r="Q3804" s="189">
        <v>0</v>
      </c>
      <c r="R3804" s="189">
        <v>0</v>
      </c>
      <c r="S3804" s="189">
        <v>1E-4</v>
      </c>
      <c r="T3804" s="188">
        <v>0</v>
      </c>
      <c r="U3804" s="187">
        <v>0</v>
      </c>
      <c r="V3804" s="189">
        <v>0</v>
      </c>
      <c r="W3804" s="189">
        <v>0</v>
      </c>
      <c r="X3804" s="188">
        <v>0</v>
      </c>
      <c r="Y3804" s="188">
        <v>0</v>
      </c>
      <c r="Z3804" s="186">
        <v>0</v>
      </c>
      <c r="AA3804" s="186">
        <v>0</v>
      </c>
      <c r="AB3804" s="186">
        <v>0</v>
      </c>
      <c r="AC3804" s="186">
        <v>0</v>
      </c>
      <c r="AD3804" s="188">
        <v>0</v>
      </c>
      <c r="AE3804" s="189">
        <v>0</v>
      </c>
      <c r="AF3804" s="189">
        <v>0</v>
      </c>
      <c r="AG3804" s="189">
        <v>0</v>
      </c>
      <c r="AH3804" s="191">
        <v>0</v>
      </c>
      <c r="AI3804" s="186">
        <v>0</v>
      </c>
      <c r="AJ3804" s="192">
        <v>7506267907999</v>
      </c>
      <c r="AK3804" s="192">
        <v>0</v>
      </c>
      <c r="AM3804" s="75">
        <v>91778</v>
      </c>
      <c r="AO3804" s="188">
        <v>0</v>
      </c>
      <c r="AP3804" s="188">
        <v>0</v>
      </c>
      <c r="AQ3804" s="187">
        <v>0</v>
      </c>
      <c r="AR3804" s="188">
        <v>0</v>
      </c>
      <c r="AS3804" s="187">
        <v>0</v>
      </c>
      <c r="AT3804" s="188">
        <v>0</v>
      </c>
      <c r="AU3804" s="187">
        <v>0</v>
      </c>
      <c r="AV3804" s="188">
        <v>0</v>
      </c>
      <c r="AW3804" s="187">
        <v>0</v>
      </c>
      <c r="AX3804" s="188">
        <v>0</v>
      </c>
      <c r="AY3804" s="187">
        <v>0</v>
      </c>
      <c r="AZ3804" s="188">
        <v>0</v>
      </c>
      <c r="BA3804" s="187">
        <v>0</v>
      </c>
      <c r="BB3804" s="188">
        <v>0</v>
      </c>
      <c r="BC3804" s="187">
        <v>0</v>
      </c>
      <c r="BD3804" s="75"/>
      <c r="BE3804" s="75"/>
      <c r="BH3804" s="74"/>
      <c r="BI3804" s="194"/>
      <c r="BJ3804" s="74"/>
    </row>
    <row r="3805" spans="1:62" ht="11.25" customHeight="1" x14ac:dyDescent="0.3">
      <c r="A3805" s="89" t="s">
        <v>4141</v>
      </c>
      <c r="B3805" s="185">
        <v>0</v>
      </c>
      <c r="C3805" s="54">
        <v>91779</v>
      </c>
      <c r="D3805" s="284">
        <v>1E-4</v>
      </c>
      <c r="E3805" s="91">
        <v>0</v>
      </c>
      <c r="F3805" s="186">
        <v>0</v>
      </c>
      <c r="G3805" s="186">
        <v>0</v>
      </c>
      <c r="H3805" s="186">
        <v>0</v>
      </c>
      <c r="I3805" s="186">
        <v>0</v>
      </c>
      <c r="J3805" s="188">
        <v>0</v>
      </c>
      <c r="K3805" s="186">
        <v>0</v>
      </c>
      <c r="L3805" s="186">
        <v>0</v>
      </c>
      <c r="M3805" s="186">
        <v>0</v>
      </c>
      <c r="N3805" s="189">
        <v>0</v>
      </c>
      <c r="O3805" s="189">
        <v>0</v>
      </c>
      <c r="P3805" s="189">
        <v>0</v>
      </c>
      <c r="Q3805" s="188">
        <v>0</v>
      </c>
      <c r="R3805" s="186">
        <v>0</v>
      </c>
      <c r="S3805" s="186">
        <v>1E-4</v>
      </c>
      <c r="T3805" s="188">
        <v>0</v>
      </c>
      <c r="U3805" s="187">
        <v>0</v>
      </c>
      <c r="V3805" s="189">
        <v>0</v>
      </c>
      <c r="W3805" s="187">
        <v>0</v>
      </c>
      <c r="X3805" s="187">
        <v>0</v>
      </c>
      <c r="Y3805" s="186">
        <v>0</v>
      </c>
      <c r="Z3805" s="186">
        <v>0</v>
      </c>
      <c r="AA3805" s="186">
        <v>0</v>
      </c>
      <c r="AB3805" s="186">
        <v>0</v>
      </c>
      <c r="AC3805" s="186">
        <v>0</v>
      </c>
      <c r="AD3805" s="188">
        <v>0</v>
      </c>
      <c r="AE3805" s="189">
        <v>0</v>
      </c>
      <c r="AF3805" s="189">
        <v>0</v>
      </c>
      <c r="AG3805" s="189">
        <v>0</v>
      </c>
      <c r="AH3805" s="191">
        <v>0</v>
      </c>
      <c r="AI3805" s="186">
        <v>0</v>
      </c>
      <c r="AJ3805" s="192">
        <v>7506267902116</v>
      </c>
      <c r="AK3805" s="192">
        <v>0</v>
      </c>
      <c r="AM3805" s="75">
        <v>91779</v>
      </c>
      <c r="AO3805" s="188">
        <v>0</v>
      </c>
      <c r="AP3805" s="188">
        <v>0</v>
      </c>
      <c r="AQ3805" s="187">
        <v>0</v>
      </c>
      <c r="AR3805" s="188">
        <v>0</v>
      </c>
      <c r="AS3805" s="187">
        <v>0</v>
      </c>
      <c r="AT3805" s="188">
        <v>0</v>
      </c>
      <c r="AU3805" s="187">
        <v>0</v>
      </c>
      <c r="AV3805" s="188">
        <v>0</v>
      </c>
      <c r="AW3805" s="187">
        <v>0</v>
      </c>
      <c r="AX3805" s="188">
        <v>0</v>
      </c>
      <c r="AY3805" s="187">
        <v>0</v>
      </c>
      <c r="AZ3805" s="188">
        <v>0</v>
      </c>
      <c r="BA3805" s="187">
        <v>0</v>
      </c>
      <c r="BB3805" s="188">
        <v>0</v>
      </c>
      <c r="BC3805" s="187">
        <v>0</v>
      </c>
      <c r="BD3805" s="75"/>
      <c r="BE3805" s="75"/>
      <c r="BH3805" s="74"/>
      <c r="BI3805" s="194"/>
      <c r="BJ3805" s="74"/>
    </row>
    <row r="3806" spans="1:62" ht="11.25" customHeight="1" x14ac:dyDescent="0.3">
      <c r="A3806" s="184" t="s">
        <v>4136</v>
      </c>
      <c r="B3806" s="185">
        <v>0</v>
      </c>
      <c r="C3806" s="54">
        <v>91780</v>
      </c>
      <c r="D3806" s="284">
        <v>1E-4</v>
      </c>
      <c r="E3806" s="91">
        <v>0</v>
      </c>
      <c r="F3806" s="186">
        <v>0</v>
      </c>
      <c r="G3806" s="186">
        <v>0</v>
      </c>
      <c r="H3806" s="186">
        <v>0</v>
      </c>
      <c r="I3806" s="187">
        <v>0</v>
      </c>
      <c r="J3806" s="186">
        <v>0</v>
      </c>
      <c r="K3806" s="186">
        <v>0</v>
      </c>
      <c r="L3806" s="186">
        <v>0</v>
      </c>
      <c r="M3806" s="186">
        <v>0</v>
      </c>
      <c r="N3806" s="188">
        <v>0</v>
      </c>
      <c r="O3806" s="189">
        <v>0</v>
      </c>
      <c r="P3806" s="186">
        <v>0</v>
      </c>
      <c r="Q3806" s="189">
        <v>0</v>
      </c>
      <c r="R3806" s="189">
        <v>0</v>
      </c>
      <c r="S3806" s="189">
        <v>1E-4</v>
      </c>
      <c r="T3806" s="188">
        <v>0</v>
      </c>
      <c r="U3806" s="187">
        <v>0</v>
      </c>
      <c r="V3806" s="189">
        <v>0</v>
      </c>
      <c r="W3806" s="187">
        <v>0</v>
      </c>
      <c r="X3806" s="187">
        <v>0</v>
      </c>
      <c r="Y3806" s="186">
        <v>0</v>
      </c>
      <c r="Z3806" s="186">
        <v>0</v>
      </c>
      <c r="AA3806" s="186">
        <v>0</v>
      </c>
      <c r="AB3806" s="186">
        <v>0</v>
      </c>
      <c r="AC3806" s="186">
        <v>0</v>
      </c>
      <c r="AD3806" s="188">
        <v>0</v>
      </c>
      <c r="AE3806" s="189">
        <v>0</v>
      </c>
      <c r="AF3806" s="189">
        <v>0</v>
      </c>
      <c r="AG3806" s="189">
        <v>0</v>
      </c>
      <c r="AH3806" s="191">
        <v>0</v>
      </c>
      <c r="AI3806" s="186">
        <v>0</v>
      </c>
      <c r="AJ3806" s="192">
        <v>7502244767112</v>
      </c>
      <c r="AK3806" s="192">
        <v>0</v>
      </c>
      <c r="AM3806" s="75">
        <v>91780</v>
      </c>
      <c r="AO3806" s="188">
        <v>0</v>
      </c>
      <c r="AP3806" s="188">
        <v>0</v>
      </c>
      <c r="AQ3806" s="187">
        <v>0</v>
      </c>
      <c r="AR3806" s="188">
        <v>0</v>
      </c>
      <c r="AS3806" s="187">
        <v>0</v>
      </c>
      <c r="AT3806" s="188">
        <v>0</v>
      </c>
      <c r="AU3806" s="187">
        <v>0</v>
      </c>
      <c r="AV3806" s="188">
        <v>0</v>
      </c>
      <c r="AW3806" s="187">
        <v>0</v>
      </c>
      <c r="AX3806" s="188">
        <v>0</v>
      </c>
      <c r="AY3806" s="187">
        <v>0</v>
      </c>
      <c r="AZ3806" s="188">
        <v>0</v>
      </c>
      <c r="BA3806" s="187">
        <v>0</v>
      </c>
      <c r="BB3806" s="188">
        <v>0</v>
      </c>
      <c r="BC3806" s="187">
        <v>0</v>
      </c>
      <c r="BD3806" s="75"/>
      <c r="BE3806" s="75"/>
      <c r="BH3806" s="74"/>
      <c r="BI3806" s="194"/>
      <c r="BJ3806" s="74"/>
    </row>
    <row r="3807" spans="1:62" ht="11.25" customHeight="1" x14ac:dyDescent="0.3">
      <c r="A3807" s="184" t="s">
        <v>4142</v>
      </c>
      <c r="B3807" s="185">
        <v>0</v>
      </c>
      <c r="C3807" s="54">
        <v>91781</v>
      </c>
      <c r="D3807" s="284">
        <v>1E-4</v>
      </c>
      <c r="E3807" s="91">
        <v>0</v>
      </c>
      <c r="F3807" s="186">
        <v>0</v>
      </c>
      <c r="G3807" s="186">
        <v>0</v>
      </c>
      <c r="H3807" s="186">
        <v>0</v>
      </c>
      <c r="I3807" s="187">
        <v>0</v>
      </c>
      <c r="J3807" s="186">
        <v>0</v>
      </c>
      <c r="K3807" s="186">
        <v>0</v>
      </c>
      <c r="L3807" s="186">
        <v>0</v>
      </c>
      <c r="M3807" s="186">
        <v>0</v>
      </c>
      <c r="N3807" s="188">
        <v>0</v>
      </c>
      <c r="O3807" s="189">
        <v>0</v>
      </c>
      <c r="P3807" s="186">
        <v>0</v>
      </c>
      <c r="Q3807" s="189">
        <v>0</v>
      </c>
      <c r="R3807" s="189">
        <v>0</v>
      </c>
      <c r="S3807" s="189">
        <v>1E-4</v>
      </c>
      <c r="T3807" s="188">
        <v>0</v>
      </c>
      <c r="U3807" s="187">
        <v>0</v>
      </c>
      <c r="V3807" s="189">
        <v>0</v>
      </c>
      <c r="W3807" s="187">
        <v>0</v>
      </c>
      <c r="X3807" s="187">
        <v>0</v>
      </c>
      <c r="Y3807" s="186">
        <v>0</v>
      </c>
      <c r="Z3807" s="186">
        <v>0</v>
      </c>
      <c r="AA3807" s="186">
        <v>0</v>
      </c>
      <c r="AB3807" s="186">
        <v>0</v>
      </c>
      <c r="AC3807" s="186">
        <v>0</v>
      </c>
      <c r="AD3807" s="188">
        <v>0</v>
      </c>
      <c r="AE3807" s="189">
        <v>0</v>
      </c>
      <c r="AF3807" s="189">
        <v>0</v>
      </c>
      <c r="AG3807" s="189">
        <v>0</v>
      </c>
      <c r="AH3807" s="191">
        <v>0</v>
      </c>
      <c r="AI3807" s="186">
        <v>0</v>
      </c>
      <c r="AJ3807" s="192">
        <v>7506267901812</v>
      </c>
      <c r="AK3807" s="192">
        <v>0</v>
      </c>
      <c r="AM3807" s="75">
        <v>91781</v>
      </c>
      <c r="AO3807" s="188">
        <v>0</v>
      </c>
      <c r="AP3807" s="188">
        <v>0</v>
      </c>
      <c r="AQ3807" s="187">
        <v>0</v>
      </c>
      <c r="AR3807" s="188">
        <v>0</v>
      </c>
      <c r="AS3807" s="187">
        <v>0</v>
      </c>
      <c r="AT3807" s="188">
        <v>0</v>
      </c>
      <c r="AU3807" s="187">
        <v>0</v>
      </c>
      <c r="AV3807" s="188">
        <v>0</v>
      </c>
      <c r="AW3807" s="187">
        <v>0</v>
      </c>
      <c r="AX3807" s="188">
        <v>0</v>
      </c>
      <c r="AY3807" s="187">
        <v>0</v>
      </c>
      <c r="AZ3807" s="188">
        <v>0</v>
      </c>
      <c r="BA3807" s="187">
        <v>0</v>
      </c>
      <c r="BB3807" s="188">
        <v>0</v>
      </c>
      <c r="BC3807" s="187">
        <v>0</v>
      </c>
      <c r="BD3807" s="75"/>
      <c r="BE3807" s="75"/>
      <c r="BH3807" s="74"/>
      <c r="BI3807" s="194"/>
      <c r="BJ3807" s="74"/>
    </row>
    <row r="3808" spans="1:62" ht="11.25" customHeight="1" x14ac:dyDescent="0.3">
      <c r="A3808" s="184" t="s">
        <v>4143</v>
      </c>
      <c r="B3808" s="185">
        <v>0</v>
      </c>
      <c r="C3808" s="54">
        <v>91782</v>
      </c>
      <c r="D3808" s="284">
        <v>1E-4</v>
      </c>
      <c r="E3808" s="91">
        <v>0</v>
      </c>
      <c r="F3808" s="186">
        <v>0</v>
      </c>
      <c r="G3808" s="186">
        <v>0</v>
      </c>
      <c r="H3808" s="186">
        <v>0</v>
      </c>
      <c r="I3808" s="187">
        <v>0</v>
      </c>
      <c r="J3808" s="186">
        <v>0</v>
      </c>
      <c r="K3808" s="186">
        <v>0</v>
      </c>
      <c r="L3808" s="186">
        <v>0</v>
      </c>
      <c r="M3808" s="186">
        <v>0</v>
      </c>
      <c r="N3808" s="188">
        <v>0</v>
      </c>
      <c r="O3808" s="189">
        <v>0</v>
      </c>
      <c r="P3808" s="186">
        <v>0</v>
      </c>
      <c r="Q3808" s="189">
        <v>0</v>
      </c>
      <c r="R3808" s="189">
        <v>0</v>
      </c>
      <c r="S3808" s="189">
        <v>1E-4</v>
      </c>
      <c r="T3808" s="188">
        <v>0</v>
      </c>
      <c r="U3808" s="187">
        <v>0</v>
      </c>
      <c r="V3808" s="189">
        <v>0</v>
      </c>
      <c r="W3808" s="187">
        <v>0</v>
      </c>
      <c r="X3808" s="187">
        <v>0</v>
      </c>
      <c r="Y3808" s="186">
        <v>0</v>
      </c>
      <c r="Z3808" s="186">
        <v>0</v>
      </c>
      <c r="AA3808" s="186">
        <v>0</v>
      </c>
      <c r="AB3808" s="186">
        <v>0</v>
      </c>
      <c r="AC3808" s="186">
        <v>0</v>
      </c>
      <c r="AD3808" s="188">
        <v>0</v>
      </c>
      <c r="AE3808" s="189">
        <v>0</v>
      </c>
      <c r="AF3808" s="189">
        <v>0</v>
      </c>
      <c r="AG3808" s="189">
        <v>0</v>
      </c>
      <c r="AH3808" s="191">
        <v>0</v>
      </c>
      <c r="AI3808" s="186">
        <v>0</v>
      </c>
      <c r="AJ3808" s="192">
        <v>7502244767082</v>
      </c>
      <c r="AK3808" s="192">
        <v>0</v>
      </c>
      <c r="AM3808" s="75">
        <v>91782</v>
      </c>
      <c r="AO3808" s="188">
        <v>0</v>
      </c>
      <c r="AP3808" s="188">
        <v>0</v>
      </c>
      <c r="AQ3808" s="187">
        <v>0</v>
      </c>
      <c r="AR3808" s="188">
        <v>0</v>
      </c>
      <c r="AS3808" s="187">
        <v>0</v>
      </c>
      <c r="AT3808" s="188">
        <v>0</v>
      </c>
      <c r="AU3808" s="187">
        <v>0</v>
      </c>
      <c r="AV3808" s="188">
        <v>0</v>
      </c>
      <c r="AW3808" s="187">
        <v>0</v>
      </c>
      <c r="AX3808" s="188">
        <v>0</v>
      </c>
      <c r="AY3808" s="187">
        <v>0</v>
      </c>
      <c r="AZ3808" s="188">
        <v>0</v>
      </c>
      <c r="BA3808" s="187">
        <v>0</v>
      </c>
      <c r="BB3808" s="188">
        <v>0</v>
      </c>
      <c r="BC3808" s="187">
        <v>0</v>
      </c>
      <c r="BD3808" s="75"/>
      <c r="BE3808" s="75"/>
      <c r="BH3808" s="74"/>
      <c r="BI3808" s="194"/>
      <c r="BJ3808" s="74"/>
    </row>
    <row r="3809" spans="1:62" ht="11.25" customHeight="1" x14ac:dyDescent="0.3">
      <c r="A3809" s="184" t="s">
        <v>4137</v>
      </c>
      <c r="B3809" s="185">
        <v>0</v>
      </c>
      <c r="C3809" s="54">
        <v>91783</v>
      </c>
      <c r="D3809" s="284">
        <v>1E-4</v>
      </c>
      <c r="E3809" s="91">
        <v>0</v>
      </c>
      <c r="F3809" s="186">
        <v>0</v>
      </c>
      <c r="G3809" s="186">
        <v>0</v>
      </c>
      <c r="H3809" s="186">
        <v>0</v>
      </c>
      <c r="I3809" s="187">
        <v>0</v>
      </c>
      <c r="J3809" s="186">
        <v>0</v>
      </c>
      <c r="K3809" s="186">
        <v>0</v>
      </c>
      <c r="L3809" s="186">
        <v>0</v>
      </c>
      <c r="M3809" s="186">
        <v>0</v>
      </c>
      <c r="N3809" s="188">
        <v>0</v>
      </c>
      <c r="O3809" s="189">
        <v>0</v>
      </c>
      <c r="P3809" s="186">
        <v>0</v>
      </c>
      <c r="Q3809" s="189">
        <v>0</v>
      </c>
      <c r="R3809" s="189">
        <v>0</v>
      </c>
      <c r="S3809" s="189">
        <v>1E-4</v>
      </c>
      <c r="T3809" s="188">
        <v>0</v>
      </c>
      <c r="U3809" s="187">
        <v>0</v>
      </c>
      <c r="V3809" s="189">
        <v>0</v>
      </c>
      <c r="W3809" s="189">
        <v>0</v>
      </c>
      <c r="X3809" s="188">
        <v>0</v>
      </c>
      <c r="Y3809" s="188">
        <v>0</v>
      </c>
      <c r="Z3809" s="186">
        <v>0</v>
      </c>
      <c r="AA3809" s="186">
        <v>0</v>
      </c>
      <c r="AB3809" s="186">
        <v>0</v>
      </c>
      <c r="AC3809" s="186">
        <v>0</v>
      </c>
      <c r="AD3809" s="188">
        <v>0</v>
      </c>
      <c r="AE3809" s="189">
        <v>0</v>
      </c>
      <c r="AF3809" s="189">
        <v>0</v>
      </c>
      <c r="AG3809" s="189">
        <v>0</v>
      </c>
      <c r="AH3809" s="191">
        <v>0</v>
      </c>
      <c r="AI3809" s="186">
        <v>0</v>
      </c>
      <c r="AJ3809" s="192">
        <v>7506267908002</v>
      </c>
      <c r="AK3809" s="192">
        <v>0</v>
      </c>
      <c r="AM3809" s="75">
        <v>91783</v>
      </c>
      <c r="AO3809" s="188">
        <v>0</v>
      </c>
      <c r="AP3809" s="188">
        <v>0</v>
      </c>
      <c r="AQ3809" s="187">
        <v>0</v>
      </c>
      <c r="AR3809" s="188">
        <v>0</v>
      </c>
      <c r="AS3809" s="187">
        <v>0</v>
      </c>
      <c r="AT3809" s="188">
        <v>0</v>
      </c>
      <c r="AU3809" s="187">
        <v>0</v>
      </c>
      <c r="AV3809" s="188">
        <v>0</v>
      </c>
      <c r="AW3809" s="187">
        <v>0</v>
      </c>
      <c r="AX3809" s="188">
        <v>0</v>
      </c>
      <c r="AY3809" s="187">
        <v>0</v>
      </c>
      <c r="AZ3809" s="188">
        <v>0</v>
      </c>
      <c r="BA3809" s="187">
        <v>0</v>
      </c>
      <c r="BB3809" s="188">
        <v>0</v>
      </c>
      <c r="BC3809" s="187">
        <v>0</v>
      </c>
      <c r="BD3809" s="75"/>
      <c r="BE3809" s="75"/>
      <c r="BH3809" s="74"/>
      <c r="BI3809" s="194"/>
      <c r="BJ3809" s="74"/>
    </row>
    <row r="3810" spans="1:62" ht="11.25" customHeight="1" x14ac:dyDescent="0.3">
      <c r="A3810" s="89" t="s">
        <v>4140</v>
      </c>
      <c r="B3810" s="185">
        <v>0</v>
      </c>
      <c r="C3810" s="54">
        <v>91784</v>
      </c>
      <c r="D3810" s="284">
        <v>1E-4</v>
      </c>
      <c r="E3810" s="91">
        <v>0</v>
      </c>
      <c r="F3810" s="186">
        <v>0</v>
      </c>
      <c r="G3810" s="186">
        <v>0</v>
      </c>
      <c r="H3810" s="186">
        <v>0</v>
      </c>
      <c r="I3810" s="187">
        <v>0</v>
      </c>
      <c r="J3810" s="186">
        <v>0</v>
      </c>
      <c r="K3810" s="186">
        <v>0</v>
      </c>
      <c r="L3810" s="186">
        <v>0</v>
      </c>
      <c r="M3810" s="186">
        <v>0</v>
      </c>
      <c r="N3810" s="188">
        <v>0</v>
      </c>
      <c r="O3810" s="189">
        <v>0</v>
      </c>
      <c r="P3810" s="186">
        <v>0</v>
      </c>
      <c r="Q3810" s="189">
        <v>0</v>
      </c>
      <c r="R3810" s="189">
        <v>0</v>
      </c>
      <c r="S3810" s="189">
        <v>1E-4</v>
      </c>
      <c r="T3810" s="188">
        <v>0</v>
      </c>
      <c r="U3810" s="187">
        <v>0</v>
      </c>
      <c r="V3810" s="189">
        <v>0</v>
      </c>
      <c r="W3810" s="189">
        <v>0</v>
      </c>
      <c r="X3810" s="188">
        <v>0</v>
      </c>
      <c r="Y3810" s="188">
        <v>0</v>
      </c>
      <c r="Z3810" s="186">
        <v>0</v>
      </c>
      <c r="AA3810" s="186">
        <v>0</v>
      </c>
      <c r="AB3810" s="186">
        <v>0</v>
      </c>
      <c r="AC3810" s="186">
        <v>0</v>
      </c>
      <c r="AD3810" s="188">
        <v>0</v>
      </c>
      <c r="AE3810" s="189">
        <v>0</v>
      </c>
      <c r="AF3810" s="189">
        <v>0</v>
      </c>
      <c r="AG3810" s="189">
        <v>0</v>
      </c>
      <c r="AH3810" s="191">
        <v>0</v>
      </c>
      <c r="AI3810" s="186">
        <v>0</v>
      </c>
      <c r="AJ3810" s="192">
        <v>7502244766900</v>
      </c>
      <c r="AK3810" s="192">
        <v>0</v>
      </c>
      <c r="AM3810" s="75">
        <v>91784</v>
      </c>
      <c r="AO3810" s="188">
        <v>0</v>
      </c>
      <c r="AP3810" s="188">
        <v>0</v>
      </c>
      <c r="AQ3810" s="187">
        <v>0</v>
      </c>
      <c r="AR3810" s="188">
        <v>0</v>
      </c>
      <c r="AS3810" s="187">
        <v>0</v>
      </c>
      <c r="AT3810" s="188">
        <v>0</v>
      </c>
      <c r="AU3810" s="187">
        <v>0</v>
      </c>
      <c r="AV3810" s="188">
        <v>0</v>
      </c>
      <c r="AW3810" s="187">
        <v>0</v>
      </c>
      <c r="AX3810" s="188">
        <v>0</v>
      </c>
      <c r="AY3810" s="187">
        <v>0</v>
      </c>
      <c r="AZ3810" s="188">
        <v>0</v>
      </c>
      <c r="BA3810" s="187">
        <v>0</v>
      </c>
      <c r="BB3810" s="188">
        <v>0</v>
      </c>
      <c r="BC3810" s="187">
        <v>0</v>
      </c>
      <c r="BD3810" s="75"/>
      <c r="BE3810" s="75"/>
      <c r="BH3810" s="74"/>
      <c r="BI3810" s="194"/>
      <c r="BJ3810" s="74"/>
    </row>
    <row r="3811" spans="1:62" ht="11.25" customHeight="1" x14ac:dyDescent="0.3">
      <c r="A3811" s="89" t="s">
        <v>4144</v>
      </c>
      <c r="B3811" s="185">
        <v>0</v>
      </c>
      <c r="C3811" s="54">
        <v>91785</v>
      </c>
      <c r="D3811" s="284">
        <v>1E-4</v>
      </c>
      <c r="E3811" s="91">
        <v>0</v>
      </c>
      <c r="F3811" s="186">
        <v>0</v>
      </c>
      <c r="G3811" s="186">
        <v>0</v>
      </c>
      <c r="H3811" s="186">
        <v>0</v>
      </c>
      <c r="I3811" s="186">
        <v>0</v>
      </c>
      <c r="J3811" s="188">
        <v>0</v>
      </c>
      <c r="K3811" s="186">
        <v>0</v>
      </c>
      <c r="L3811" s="186">
        <v>0</v>
      </c>
      <c r="M3811" s="186">
        <v>0</v>
      </c>
      <c r="N3811" s="189">
        <v>0</v>
      </c>
      <c r="O3811" s="189">
        <v>0</v>
      </c>
      <c r="P3811" s="189">
        <v>0</v>
      </c>
      <c r="Q3811" s="188">
        <v>0</v>
      </c>
      <c r="R3811" s="186">
        <v>0</v>
      </c>
      <c r="S3811" s="186">
        <v>1E-4</v>
      </c>
      <c r="T3811" s="188">
        <v>0</v>
      </c>
      <c r="U3811" s="187">
        <v>0</v>
      </c>
      <c r="V3811" s="189">
        <v>0</v>
      </c>
      <c r="W3811" s="187">
        <v>0</v>
      </c>
      <c r="X3811" s="187">
        <v>0</v>
      </c>
      <c r="Y3811" s="186">
        <v>0</v>
      </c>
      <c r="Z3811" s="186">
        <v>0</v>
      </c>
      <c r="AA3811" s="186">
        <v>0</v>
      </c>
      <c r="AB3811" s="186">
        <v>0</v>
      </c>
      <c r="AC3811" s="186">
        <v>0</v>
      </c>
      <c r="AD3811" s="188">
        <v>0</v>
      </c>
      <c r="AE3811" s="189">
        <v>0</v>
      </c>
      <c r="AF3811" s="189">
        <v>0</v>
      </c>
      <c r="AG3811" s="189">
        <v>0</v>
      </c>
      <c r="AH3811" s="191">
        <v>0</v>
      </c>
      <c r="AI3811" s="186">
        <v>0</v>
      </c>
      <c r="AJ3811" s="192">
        <v>7506267909276</v>
      </c>
      <c r="AK3811" s="192">
        <v>0</v>
      </c>
      <c r="AM3811" s="75">
        <v>91785</v>
      </c>
      <c r="AO3811" s="188">
        <v>0</v>
      </c>
      <c r="AP3811" s="188">
        <v>0</v>
      </c>
      <c r="AQ3811" s="187">
        <v>0</v>
      </c>
      <c r="AR3811" s="188">
        <v>0</v>
      </c>
      <c r="AS3811" s="187">
        <v>0</v>
      </c>
      <c r="AT3811" s="188">
        <v>0</v>
      </c>
      <c r="AU3811" s="187">
        <v>0</v>
      </c>
      <c r="AV3811" s="188">
        <v>0</v>
      </c>
      <c r="AW3811" s="187">
        <v>0</v>
      </c>
      <c r="AX3811" s="188">
        <v>0</v>
      </c>
      <c r="AY3811" s="187">
        <v>0</v>
      </c>
      <c r="AZ3811" s="188">
        <v>0</v>
      </c>
      <c r="BA3811" s="187">
        <v>0</v>
      </c>
      <c r="BB3811" s="188">
        <v>0</v>
      </c>
      <c r="BC3811" s="187">
        <v>0</v>
      </c>
      <c r="BD3811" s="75"/>
      <c r="BE3811" s="75"/>
      <c r="BH3811" s="74"/>
      <c r="BI3811" s="194"/>
      <c r="BJ3811" s="74"/>
    </row>
    <row r="3812" spans="1:62" ht="11.25" customHeight="1" x14ac:dyDescent="0.3">
      <c r="A3812" s="184" t="s">
        <v>4145</v>
      </c>
      <c r="B3812" s="185">
        <v>0</v>
      </c>
      <c r="C3812" s="54">
        <v>91786</v>
      </c>
      <c r="D3812" s="284">
        <v>1E-4</v>
      </c>
      <c r="E3812" s="91">
        <v>0</v>
      </c>
      <c r="F3812" s="186">
        <v>0</v>
      </c>
      <c r="G3812" s="186">
        <v>0</v>
      </c>
      <c r="H3812" s="186">
        <v>0</v>
      </c>
      <c r="I3812" s="187">
        <v>0</v>
      </c>
      <c r="J3812" s="186">
        <v>0</v>
      </c>
      <c r="K3812" s="186">
        <v>0</v>
      </c>
      <c r="L3812" s="186">
        <v>0</v>
      </c>
      <c r="M3812" s="186">
        <v>0</v>
      </c>
      <c r="N3812" s="188">
        <v>0</v>
      </c>
      <c r="O3812" s="189">
        <v>0</v>
      </c>
      <c r="P3812" s="186">
        <v>0</v>
      </c>
      <c r="Q3812" s="189">
        <v>0</v>
      </c>
      <c r="R3812" s="189">
        <v>0</v>
      </c>
      <c r="S3812" s="189">
        <v>1E-4</v>
      </c>
      <c r="T3812" s="188">
        <v>0</v>
      </c>
      <c r="U3812" s="187">
        <v>0</v>
      </c>
      <c r="V3812" s="189">
        <v>0</v>
      </c>
      <c r="W3812" s="187">
        <v>0</v>
      </c>
      <c r="X3812" s="187">
        <v>0</v>
      </c>
      <c r="Y3812" s="186">
        <v>0</v>
      </c>
      <c r="Z3812" s="186">
        <v>0</v>
      </c>
      <c r="AA3812" s="186">
        <v>0</v>
      </c>
      <c r="AB3812" s="186">
        <v>0</v>
      </c>
      <c r="AC3812" s="186">
        <v>0</v>
      </c>
      <c r="AD3812" s="188">
        <v>0</v>
      </c>
      <c r="AE3812" s="189">
        <v>0</v>
      </c>
      <c r="AF3812" s="189">
        <v>0</v>
      </c>
      <c r="AG3812" s="189">
        <v>0</v>
      </c>
      <c r="AH3812" s="191">
        <v>0</v>
      </c>
      <c r="AI3812" s="186">
        <v>0</v>
      </c>
      <c r="AJ3812" s="192">
        <v>7506267901775</v>
      </c>
      <c r="AK3812" s="192">
        <v>0</v>
      </c>
      <c r="AM3812" s="75">
        <v>91786</v>
      </c>
      <c r="AO3812" s="188">
        <v>0</v>
      </c>
      <c r="AP3812" s="188">
        <v>0</v>
      </c>
      <c r="AQ3812" s="187">
        <v>0</v>
      </c>
      <c r="AR3812" s="188">
        <v>0</v>
      </c>
      <c r="AS3812" s="187">
        <v>0</v>
      </c>
      <c r="AT3812" s="188">
        <v>0</v>
      </c>
      <c r="AU3812" s="187">
        <v>0</v>
      </c>
      <c r="AV3812" s="188">
        <v>0</v>
      </c>
      <c r="AW3812" s="187">
        <v>0</v>
      </c>
      <c r="AX3812" s="188">
        <v>0</v>
      </c>
      <c r="AY3812" s="187">
        <v>0</v>
      </c>
      <c r="AZ3812" s="188">
        <v>0</v>
      </c>
      <c r="BA3812" s="187">
        <v>0</v>
      </c>
      <c r="BB3812" s="188">
        <v>0</v>
      </c>
      <c r="BC3812" s="187">
        <v>0</v>
      </c>
      <c r="BD3812" s="75"/>
      <c r="BE3812" s="75"/>
      <c r="BH3812" s="74"/>
      <c r="BI3812" s="194"/>
      <c r="BJ3812" s="74"/>
    </row>
    <row r="3813" spans="1:62" ht="11.25" customHeight="1" x14ac:dyDescent="0.3">
      <c r="A3813" s="184" t="s">
        <v>4146</v>
      </c>
      <c r="B3813" s="185">
        <v>0</v>
      </c>
      <c r="C3813" s="54">
        <v>91787</v>
      </c>
      <c r="D3813" s="284">
        <v>1E-4</v>
      </c>
      <c r="E3813" s="91">
        <v>0</v>
      </c>
      <c r="F3813" s="186">
        <v>0</v>
      </c>
      <c r="G3813" s="186">
        <v>0</v>
      </c>
      <c r="H3813" s="186">
        <v>0</v>
      </c>
      <c r="I3813" s="187">
        <v>0</v>
      </c>
      <c r="J3813" s="186">
        <v>0</v>
      </c>
      <c r="K3813" s="186">
        <v>0</v>
      </c>
      <c r="L3813" s="186">
        <v>0</v>
      </c>
      <c r="M3813" s="186">
        <v>0</v>
      </c>
      <c r="N3813" s="188">
        <v>0</v>
      </c>
      <c r="O3813" s="189">
        <v>0</v>
      </c>
      <c r="P3813" s="186">
        <v>0</v>
      </c>
      <c r="Q3813" s="189">
        <v>0</v>
      </c>
      <c r="R3813" s="189">
        <v>0</v>
      </c>
      <c r="S3813" s="189">
        <v>1E-4</v>
      </c>
      <c r="T3813" s="188">
        <v>0</v>
      </c>
      <c r="U3813" s="187">
        <v>0</v>
      </c>
      <c r="V3813" s="189">
        <v>0</v>
      </c>
      <c r="W3813" s="187">
        <v>0</v>
      </c>
      <c r="X3813" s="187">
        <v>0</v>
      </c>
      <c r="Y3813" s="186">
        <v>0</v>
      </c>
      <c r="Z3813" s="186">
        <v>0</v>
      </c>
      <c r="AA3813" s="186">
        <v>0</v>
      </c>
      <c r="AB3813" s="186">
        <v>0</v>
      </c>
      <c r="AC3813" s="186">
        <v>0</v>
      </c>
      <c r="AD3813" s="188">
        <v>0</v>
      </c>
      <c r="AE3813" s="189">
        <v>0</v>
      </c>
      <c r="AF3813" s="189">
        <v>0</v>
      </c>
      <c r="AG3813" s="189">
        <v>0</v>
      </c>
      <c r="AH3813" s="191">
        <v>0</v>
      </c>
      <c r="AI3813" s="186">
        <v>0</v>
      </c>
      <c r="AJ3813" s="192">
        <v>7502244767099</v>
      </c>
      <c r="AK3813" s="192">
        <v>0</v>
      </c>
      <c r="AM3813" s="75">
        <v>91787</v>
      </c>
      <c r="AO3813" s="188">
        <v>0</v>
      </c>
      <c r="AP3813" s="188">
        <v>0</v>
      </c>
      <c r="AQ3813" s="187">
        <v>0</v>
      </c>
      <c r="AR3813" s="188">
        <v>0</v>
      </c>
      <c r="AS3813" s="187">
        <v>0</v>
      </c>
      <c r="AT3813" s="188">
        <v>0</v>
      </c>
      <c r="AU3813" s="187">
        <v>0</v>
      </c>
      <c r="AV3813" s="188">
        <v>0</v>
      </c>
      <c r="AW3813" s="187">
        <v>0</v>
      </c>
      <c r="AX3813" s="188">
        <v>0</v>
      </c>
      <c r="AY3813" s="187">
        <v>0</v>
      </c>
      <c r="AZ3813" s="188">
        <v>0</v>
      </c>
      <c r="BA3813" s="187">
        <v>0</v>
      </c>
      <c r="BB3813" s="188">
        <v>0</v>
      </c>
      <c r="BC3813" s="187">
        <v>0</v>
      </c>
      <c r="BD3813" s="75"/>
      <c r="BE3813" s="75"/>
      <c r="BH3813" s="74"/>
      <c r="BI3813" s="194"/>
      <c r="BJ3813" s="74"/>
    </row>
    <row r="3814" spans="1:62" ht="11.25" customHeight="1" x14ac:dyDescent="0.3">
      <c r="A3814" s="184" t="s">
        <v>4147</v>
      </c>
      <c r="B3814" s="185">
        <v>0</v>
      </c>
      <c r="C3814" s="54">
        <v>92545</v>
      </c>
      <c r="D3814" s="284">
        <v>1E-4</v>
      </c>
      <c r="E3814" s="91">
        <v>0</v>
      </c>
      <c r="F3814" s="186">
        <v>0</v>
      </c>
      <c r="G3814" s="186">
        <v>0</v>
      </c>
      <c r="H3814" s="186">
        <v>0</v>
      </c>
      <c r="I3814" s="187">
        <v>0</v>
      </c>
      <c r="J3814" s="186">
        <v>0</v>
      </c>
      <c r="K3814" s="186">
        <v>0</v>
      </c>
      <c r="L3814" s="186">
        <v>0</v>
      </c>
      <c r="M3814" s="186">
        <v>0</v>
      </c>
      <c r="N3814" s="188">
        <v>0</v>
      </c>
      <c r="O3814" s="189">
        <v>0</v>
      </c>
      <c r="P3814" s="186">
        <v>0</v>
      </c>
      <c r="Q3814" s="189">
        <v>0</v>
      </c>
      <c r="R3814" s="189">
        <v>0</v>
      </c>
      <c r="S3814" s="189">
        <v>1E-4</v>
      </c>
      <c r="T3814" s="188">
        <v>0</v>
      </c>
      <c r="U3814" s="187">
        <v>0</v>
      </c>
      <c r="V3814" s="189">
        <v>0</v>
      </c>
      <c r="W3814" s="187">
        <v>0</v>
      </c>
      <c r="X3814" s="187">
        <v>0</v>
      </c>
      <c r="Y3814" s="186">
        <v>0</v>
      </c>
      <c r="Z3814" s="186">
        <v>0</v>
      </c>
      <c r="AA3814" s="186">
        <v>0</v>
      </c>
      <c r="AB3814" s="186">
        <v>0</v>
      </c>
      <c r="AC3814" s="186">
        <v>0</v>
      </c>
      <c r="AD3814" s="188">
        <v>0</v>
      </c>
      <c r="AE3814" s="189">
        <v>0</v>
      </c>
      <c r="AF3814" s="189">
        <v>0</v>
      </c>
      <c r="AG3814" s="189">
        <v>0</v>
      </c>
      <c r="AH3814" s="191">
        <v>0</v>
      </c>
      <c r="AI3814" s="186">
        <v>0</v>
      </c>
      <c r="AJ3814" s="192">
        <v>0</v>
      </c>
      <c r="AK3814" s="192">
        <v>0</v>
      </c>
      <c r="AM3814" s="75">
        <v>92545</v>
      </c>
      <c r="AO3814" s="188">
        <v>0</v>
      </c>
      <c r="AP3814" s="188">
        <v>0</v>
      </c>
      <c r="AQ3814" s="187">
        <v>0</v>
      </c>
      <c r="AR3814" s="188">
        <v>0</v>
      </c>
      <c r="AS3814" s="187">
        <v>0</v>
      </c>
      <c r="AT3814" s="188">
        <v>0</v>
      </c>
      <c r="AU3814" s="187">
        <v>0</v>
      </c>
      <c r="AV3814" s="188">
        <v>0</v>
      </c>
      <c r="AW3814" s="187">
        <v>0</v>
      </c>
      <c r="AX3814" s="188">
        <v>0</v>
      </c>
      <c r="AY3814" s="187">
        <v>0</v>
      </c>
      <c r="AZ3814" s="188">
        <v>0</v>
      </c>
      <c r="BA3814" s="187">
        <v>0</v>
      </c>
      <c r="BB3814" s="188">
        <v>0</v>
      </c>
      <c r="BC3814" s="187">
        <v>0</v>
      </c>
      <c r="BD3814" s="75"/>
      <c r="BE3814" s="75"/>
      <c r="BH3814" s="74"/>
      <c r="BI3814" s="194"/>
      <c r="BJ3814" s="74"/>
    </row>
    <row r="3815" spans="1:62" ht="11.25" customHeight="1" x14ac:dyDescent="0.3">
      <c r="A3815" s="184" t="s">
        <v>4148</v>
      </c>
      <c r="B3815" s="185">
        <v>0</v>
      </c>
      <c r="C3815" s="54">
        <v>92519</v>
      </c>
      <c r="D3815" s="284">
        <v>1E-4</v>
      </c>
      <c r="E3815" s="91">
        <v>0</v>
      </c>
      <c r="F3815" s="186">
        <v>0</v>
      </c>
      <c r="G3815" s="186">
        <v>0</v>
      </c>
      <c r="H3815" s="186">
        <v>0</v>
      </c>
      <c r="I3815" s="187">
        <v>0</v>
      </c>
      <c r="J3815" s="186">
        <v>0</v>
      </c>
      <c r="K3815" s="186">
        <v>0</v>
      </c>
      <c r="L3815" s="186">
        <v>0</v>
      </c>
      <c r="M3815" s="186">
        <v>0</v>
      </c>
      <c r="N3815" s="188">
        <v>0</v>
      </c>
      <c r="O3815" s="189">
        <v>0</v>
      </c>
      <c r="P3815" s="186">
        <v>0</v>
      </c>
      <c r="Q3815" s="189">
        <v>0</v>
      </c>
      <c r="R3815" s="189">
        <v>0</v>
      </c>
      <c r="S3815" s="189">
        <v>1E-4</v>
      </c>
      <c r="T3815" s="188">
        <v>0</v>
      </c>
      <c r="U3815" s="187">
        <v>0</v>
      </c>
      <c r="V3815" s="189">
        <v>0</v>
      </c>
      <c r="W3815" s="187">
        <v>0</v>
      </c>
      <c r="X3815" s="187">
        <v>0</v>
      </c>
      <c r="Y3815" s="186">
        <v>0</v>
      </c>
      <c r="Z3815" s="186">
        <v>0</v>
      </c>
      <c r="AA3815" s="186">
        <v>0</v>
      </c>
      <c r="AB3815" s="186">
        <v>0</v>
      </c>
      <c r="AC3815" s="186">
        <v>0</v>
      </c>
      <c r="AD3815" s="188">
        <v>0</v>
      </c>
      <c r="AE3815" s="189">
        <v>0</v>
      </c>
      <c r="AF3815" s="189">
        <v>0</v>
      </c>
      <c r="AG3815" s="189">
        <v>0</v>
      </c>
      <c r="AH3815" s="191">
        <v>0</v>
      </c>
      <c r="AI3815" s="186">
        <v>0</v>
      </c>
      <c r="AJ3815" s="192">
        <v>7506425610013</v>
      </c>
      <c r="AK3815" s="192">
        <v>0</v>
      </c>
      <c r="AM3815" s="75">
        <v>92519</v>
      </c>
      <c r="AO3815" s="188">
        <v>0</v>
      </c>
      <c r="AP3815" s="188">
        <v>0</v>
      </c>
      <c r="AQ3815" s="187">
        <v>0</v>
      </c>
      <c r="AR3815" s="188">
        <v>0</v>
      </c>
      <c r="AS3815" s="187">
        <v>0</v>
      </c>
      <c r="AT3815" s="188">
        <v>0</v>
      </c>
      <c r="AU3815" s="187">
        <v>0</v>
      </c>
      <c r="AV3815" s="188">
        <v>0</v>
      </c>
      <c r="AW3815" s="187">
        <v>0</v>
      </c>
      <c r="AX3815" s="188">
        <v>0</v>
      </c>
      <c r="AY3815" s="187">
        <v>0</v>
      </c>
      <c r="AZ3815" s="188">
        <v>0</v>
      </c>
      <c r="BA3815" s="187">
        <v>0</v>
      </c>
      <c r="BB3815" s="188">
        <v>0</v>
      </c>
      <c r="BC3815" s="187">
        <v>0</v>
      </c>
      <c r="BD3815" s="75"/>
      <c r="BE3815" s="75"/>
      <c r="BH3815" s="74"/>
      <c r="BI3815" s="194"/>
      <c r="BJ3815" s="74"/>
    </row>
    <row r="3816" spans="1:62" ht="11.25" customHeight="1" x14ac:dyDescent="0.3">
      <c r="A3816" s="184" t="s">
        <v>587</v>
      </c>
      <c r="B3816" s="185">
        <v>0</v>
      </c>
      <c r="C3816" s="54">
        <v>94509</v>
      </c>
      <c r="D3816" s="284">
        <v>1E-4</v>
      </c>
      <c r="E3816" s="91">
        <v>0</v>
      </c>
      <c r="F3816" s="186">
        <v>0</v>
      </c>
      <c r="G3816" s="186">
        <v>0</v>
      </c>
      <c r="H3816" s="186">
        <v>0</v>
      </c>
      <c r="I3816" s="187">
        <v>0</v>
      </c>
      <c r="J3816" s="186">
        <v>0</v>
      </c>
      <c r="K3816" s="186">
        <v>0</v>
      </c>
      <c r="L3816" s="186">
        <v>0</v>
      </c>
      <c r="M3816" s="186">
        <v>0</v>
      </c>
      <c r="N3816" s="188">
        <v>0</v>
      </c>
      <c r="O3816" s="189">
        <v>0</v>
      </c>
      <c r="P3816" s="186">
        <v>0</v>
      </c>
      <c r="Q3816" s="189">
        <v>0</v>
      </c>
      <c r="R3816" s="189">
        <v>0</v>
      </c>
      <c r="S3816" s="189">
        <v>1E-4</v>
      </c>
      <c r="T3816" s="188">
        <v>0</v>
      </c>
      <c r="U3816" s="187">
        <v>0</v>
      </c>
      <c r="V3816" s="189">
        <v>0</v>
      </c>
      <c r="W3816" s="187">
        <v>0</v>
      </c>
      <c r="X3816" s="187">
        <v>0</v>
      </c>
      <c r="Y3816" s="186">
        <v>0</v>
      </c>
      <c r="Z3816" s="186">
        <v>0</v>
      </c>
      <c r="AA3816" s="186">
        <v>0</v>
      </c>
      <c r="AB3816" s="186">
        <v>0</v>
      </c>
      <c r="AC3816" s="186">
        <v>0</v>
      </c>
      <c r="AD3816" s="188">
        <v>0</v>
      </c>
      <c r="AE3816" s="189">
        <v>0</v>
      </c>
      <c r="AF3816" s="189">
        <v>0</v>
      </c>
      <c r="AG3816" s="189">
        <v>0</v>
      </c>
      <c r="AH3816" s="191">
        <v>0</v>
      </c>
      <c r="AI3816" s="186">
        <v>0</v>
      </c>
      <c r="AJ3816" s="192">
        <v>0</v>
      </c>
      <c r="AK3816" s="192">
        <v>0</v>
      </c>
      <c r="AM3816" s="75">
        <v>94509</v>
      </c>
      <c r="AO3816" s="188">
        <v>0</v>
      </c>
      <c r="AP3816" s="188">
        <v>0</v>
      </c>
      <c r="AQ3816" s="187">
        <v>0</v>
      </c>
      <c r="AR3816" s="188">
        <v>0</v>
      </c>
      <c r="AS3816" s="187">
        <v>0</v>
      </c>
      <c r="AT3816" s="188">
        <v>0</v>
      </c>
      <c r="AU3816" s="187">
        <v>0</v>
      </c>
      <c r="AV3816" s="188">
        <v>0</v>
      </c>
      <c r="AW3816" s="187">
        <v>0</v>
      </c>
      <c r="AX3816" s="188">
        <v>0</v>
      </c>
      <c r="AY3816" s="187">
        <v>0</v>
      </c>
      <c r="AZ3816" s="188">
        <v>0</v>
      </c>
      <c r="BA3816" s="187">
        <v>0</v>
      </c>
      <c r="BB3816" s="188">
        <v>0</v>
      </c>
      <c r="BC3816" s="187">
        <v>0</v>
      </c>
      <c r="BD3816" s="75"/>
      <c r="BE3816" s="75"/>
      <c r="BH3816" s="74"/>
      <c r="BI3816" s="194"/>
      <c r="BJ3816" s="74"/>
    </row>
    <row r="3817" spans="1:62" ht="11.25" customHeight="1" x14ac:dyDescent="0.3">
      <c r="A3817" s="184" t="s">
        <v>588</v>
      </c>
      <c r="B3817" s="185">
        <v>0</v>
      </c>
      <c r="C3817" s="54">
        <v>94510</v>
      </c>
      <c r="D3817" s="284">
        <v>1E-4</v>
      </c>
      <c r="E3817" s="91">
        <v>0</v>
      </c>
      <c r="F3817" s="186">
        <v>0</v>
      </c>
      <c r="G3817" s="186">
        <v>0</v>
      </c>
      <c r="H3817" s="186">
        <v>0</v>
      </c>
      <c r="I3817" s="187">
        <v>0</v>
      </c>
      <c r="J3817" s="186">
        <v>0</v>
      </c>
      <c r="K3817" s="186">
        <v>0</v>
      </c>
      <c r="L3817" s="186">
        <v>0</v>
      </c>
      <c r="M3817" s="186">
        <v>0</v>
      </c>
      <c r="N3817" s="188">
        <v>0</v>
      </c>
      <c r="O3817" s="189">
        <v>0</v>
      </c>
      <c r="P3817" s="186">
        <v>0</v>
      </c>
      <c r="Q3817" s="189">
        <v>0</v>
      </c>
      <c r="R3817" s="189">
        <v>0</v>
      </c>
      <c r="S3817" s="189">
        <v>1E-4</v>
      </c>
      <c r="T3817" s="188">
        <v>0</v>
      </c>
      <c r="U3817" s="187">
        <v>0</v>
      </c>
      <c r="V3817" s="189">
        <v>0</v>
      </c>
      <c r="W3817" s="187">
        <v>0</v>
      </c>
      <c r="X3817" s="187">
        <v>0</v>
      </c>
      <c r="Y3817" s="186">
        <v>0</v>
      </c>
      <c r="Z3817" s="186">
        <v>0</v>
      </c>
      <c r="AA3817" s="186">
        <v>0</v>
      </c>
      <c r="AB3817" s="186">
        <v>0</v>
      </c>
      <c r="AC3817" s="186">
        <v>0</v>
      </c>
      <c r="AD3817" s="188">
        <v>0</v>
      </c>
      <c r="AE3817" s="189">
        <v>0</v>
      </c>
      <c r="AF3817" s="189">
        <v>0</v>
      </c>
      <c r="AG3817" s="189">
        <v>0</v>
      </c>
      <c r="AH3817" s="191">
        <v>0</v>
      </c>
      <c r="AI3817" s="186">
        <v>0</v>
      </c>
      <c r="AJ3817" s="192">
        <v>0</v>
      </c>
      <c r="AK3817" s="192">
        <v>0</v>
      </c>
      <c r="AM3817" s="75">
        <v>94510</v>
      </c>
      <c r="AO3817" s="188">
        <v>0</v>
      </c>
      <c r="AP3817" s="188">
        <v>0</v>
      </c>
      <c r="AQ3817" s="187">
        <v>0</v>
      </c>
      <c r="AR3817" s="188">
        <v>0</v>
      </c>
      <c r="AS3817" s="187">
        <v>0</v>
      </c>
      <c r="AT3817" s="188">
        <v>0</v>
      </c>
      <c r="AU3817" s="187">
        <v>0</v>
      </c>
      <c r="AV3817" s="188">
        <v>0</v>
      </c>
      <c r="AW3817" s="187">
        <v>0</v>
      </c>
      <c r="AX3817" s="188">
        <v>0</v>
      </c>
      <c r="AY3817" s="187">
        <v>0</v>
      </c>
      <c r="AZ3817" s="188">
        <v>0</v>
      </c>
      <c r="BA3817" s="187">
        <v>0</v>
      </c>
      <c r="BB3817" s="188">
        <v>0</v>
      </c>
      <c r="BC3817" s="187">
        <v>0</v>
      </c>
      <c r="BD3817" s="75"/>
      <c r="BE3817" s="75"/>
      <c r="BH3817" s="74"/>
      <c r="BI3817" s="194"/>
      <c r="BJ3817" s="74"/>
    </row>
    <row r="3818" spans="1:62" ht="11.25" customHeight="1" x14ac:dyDescent="0.3">
      <c r="A3818" s="184" t="s">
        <v>589</v>
      </c>
      <c r="B3818" s="185">
        <v>0</v>
      </c>
      <c r="C3818" s="54">
        <v>94511</v>
      </c>
      <c r="D3818" s="284">
        <v>1E-4</v>
      </c>
      <c r="E3818" s="91">
        <v>0</v>
      </c>
      <c r="F3818" s="186">
        <v>0</v>
      </c>
      <c r="G3818" s="186">
        <v>0</v>
      </c>
      <c r="H3818" s="186">
        <v>0</v>
      </c>
      <c r="I3818" s="187">
        <v>0</v>
      </c>
      <c r="J3818" s="186">
        <v>0</v>
      </c>
      <c r="K3818" s="186">
        <v>0</v>
      </c>
      <c r="L3818" s="186">
        <v>0</v>
      </c>
      <c r="M3818" s="186">
        <v>0</v>
      </c>
      <c r="N3818" s="188">
        <v>0</v>
      </c>
      <c r="O3818" s="189">
        <v>0</v>
      </c>
      <c r="P3818" s="186">
        <v>0</v>
      </c>
      <c r="Q3818" s="189">
        <v>0</v>
      </c>
      <c r="R3818" s="189">
        <v>0</v>
      </c>
      <c r="S3818" s="189">
        <v>1E-4</v>
      </c>
      <c r="T3818" s="188">
        <v>0</v>
      </c>
      <c r="U3818" s="187">
        <v>0</v>
      </c>
      <c r="V3818" s="189">
        <v>0</v>
      </c>
      <c r="W3818" s="187">
        <v>0</v>
      </c>
      <c r="X3818" s="187">
        <v>0</v>
      </c>
      <c r="Y3818" s="186">
        <v>0</v>
      </c>
      <c r="Z3818" s="186">
        <v>0</v>
      </c>
      <c r="AA3818" s="186">
        <v>0</v>
      </c>
      <c r="AB3818" s="186">
        <v>0</v>
      </c>
      <c r="AC3818" s="186">
        <v>0</v>
      </c>
      <c r="AD3818" s="188">
        <v>0</v>
      </c>
      <c r="AE3818" s="189">
        <v>0</v>
      </c>
      <c r="AF3818" s="189">
        <v>0</v>
      </c>
      <c r="AG3818" s="189">
        <v>0</v>
      </c>
      <c r="AH3818" s="191">
        <v>0</v>
      </c>
      <c r="AI3818" s="186">
        <v>0</v>
      </c>
      <c r="AJ3818" s="192">
        <v>0</v>
      </c>
      <c r="AK3818" s="192">
        <v>0</v>
      </c>
      <c r="AM3818" s="75">
        <v>94511</v>
      </c>
      <c r="AO3818" s="188">
        <v>0</v>
      </c>
      <c r="AP3818" s="188">
        <v>0</v>
      </c>
      <c r="AQ3818" s="187">
        <v>0</v>
      </c>
      <c r="AR3818" s="188">
        <v>0</v>
      </c>
      <c r="AS3818" s="187">
        <v>0</v>
      </c>
      <c r="AT3818" s="188">
        <v>0</v>
      </c>
      <c r="AU3818" s="187">
        <v>0</v>
      </c>
      <c r="AV3818" s="188">
        <v>0</v>
      </c>
      <c r="AW3818" s="187">
        <v>0</v>
      </c>
      <c r="AX3818" s="188">
        <v>0</v>
      </c>
      <c r="AY3818" s="187">
        <v>0</v>
      </c>
      <c r="AZ3818" s="188">
        <v>0</v>
      </c>
      <c r="BA3818" s="187">
        <v>0</v>
      </c>
      <c r="BB3818" s="188">
        <v>0</v>
      </c>
      <c r="BC3818" s="187">
        <v>0</v>
      </c>
      <c r="BD3818" s="75"/>
      <c r="BE3818" s="75"/>
      <c r="BH3818" s="74"/>
      <c r="BI3818" s="194"/>
      <c r="BJ3818" s="74"/>
    </row>
    <row r="3819" spans="1:62" ht="11.25" customHeight="1" x14ac:dyDescent="0.3">
      <c r="A3819" s="184" t="s">
        <v>4149</v>
      </c>
      <c r="B3819" s="185">
        <v>0</v>
      </c>
      <c r="C3819" s="54">
        <v>94520</v>
      </c>
      <c r="D3819" s="284">
        <v>1E-4</v>
      </c>
      <c r="E3819" s="91">
        <v>0</v>
      </c>
      <c r="F3819" s="186">
        <v>0</v>
      </c>
      <c r="G3819" s="186">
        <v>0</v>
      </c>
      <c r="H3819" s="186">
        <v>0</v>
      </c>
      <c r="I3819" s="187">
        <v>0</v>
      </c>
      <c r="J3819" s="186">
        <v>0</v>
      </c>
      <c r="K3819" s="186">
        <v>0</v>
      </c>
      <c r="L3819" s="186">
        <v>0</v>
      </c>
      <c r="M3819" s="186">
        <v>0</v>
      </c>
      <c r="N3819" s="188">
        <v>0</v>
      </c>
      <c r="O3819" s="189">
        <v>0</v>
      </c>
      <c r="P3819" s="186">
        <v>0</v>
      </c>
      <c r="Q3819" s="189">
        <v>0</v>
      </c>
      <c r="R3819" s="189">
        <v>0</v>
      </c>
      <c r="S3819" s="189">
        <v>1E-4</v>
      </c>
      <c r="T3819" s="188">
        <v>0</v>
      </c>
      <c r="U3819" s="187">
        <v>0</v>
      </c>
      <c r="V3819" s="189">
        <v>0</v>
      </c>
      <c r="W3819" s="187">
        <v>0</v>
      </c>
      <c r="X3819" s="187">
        <v>0</v>
      </c>
      <c r="Y3819" s="186">
        <v>0</v>
      </c>
      <c r="Z3819" s="186">
        <v>0</v>
      </c>
      <c r="AA3819" s="186">
        <v>0</v>
      </c>
      <c r="AB3819" s="186">
        <v>0</v>
      </c>
      <c r="AC3819" s="186">
        <v>0</v>
      </c>
      <c r="AD3819" s="188">
        <v>0</v>
      </c>
      <c r="AE3819" s="189">
        <v>0</v>
      </c>
      <c r="AF3819" s="189">
        <v>0</v>
      </c>
      <c r="AG3819" s="189">
        <v>0</v>
      </c>
      <c r="AH3819" s="191">
        <v>0</v>
      </c>
      <c r="AI3819" s="186">
        <v>0</v>
      </c>
      <c r="AJ3819" s="192">
        <v>0</v>
      </c>
      <c r="AK3819" s="192">
        <v>0</v>
      </c>
      <c r="AM3819" s="75">
        <v>94520</v>
      </c>
      <c r="AO3819" s="188">
        <v>0</v>
      </c>
      <c r="AP3819" s="188">
        <v>0</v>
      </c>
      <c r="AQ3819" s="187">
        <v>0</v>
      </c>
      <c r="AR3819" s="188">
        <v>0</v>
      </c>
      <c r="AS3819" s="187">
        <v>0</v>
      </c>
      <c r="AT3819" s="188">
        <v>0</v>
      </c>
      <c r="AU3819" s="187">
        <v>0</v>
      </c>
      <c r="AV3819" s="188">
        <v>0</v>
      </c>
      <c r="AW3819" s="187">
        <v>0</v>
      </c>
      <c r="AX3819" s="188">
        <v>0</v>
      </c>
      <c r="AY3819" s="187">
        <v>0</v>
      </c>
      <c r="AZ3819" s="188">
        <v>0</v>
      </c>
      <c r="BA3819" s="187">
        <v>0</v>
      </c>
      <c r="BB3819" s="188">
        <v>0</v>
      </c>
      <c r="BC3819" s="187">
        <v>0</v>
      </c>
      <c r="BD3819" s="75"/>
      <c r="BE3819" s="75"/>
      <c r="BH3819" s="74"/>
      <c r="BI3819" s="194"/>
      <c r="BJ3819" s="74"/>
    </row>
    <row r="3820" spans="1:62" ht="11.25" customHeight="1" x14ac:dyDescent="0.3">
      <c r="A3820" s="184" t="s">
        <v>4150</v>
      </c>
      <c r="B3820" s="185">
        <v>0</v>
      </c>
      <c r="C3820" s="54">
        <v>94518</v>
      </c>
      <c r="D3820" s="284">
        <v>1E-4</v>
      </c>
      <c r="E3820" s="91">
        <v>3.0307252839127706E-3</v>
      </c>
      <c r="F3820" s="186">
        <v>0</v>
      </c>
      <c r="G3820" s="186">
        <v>0</v>
      </c>
      <c r="H3820" s="186">
        <v>0</v>
      </c>
      <c r="I3820" s="187">
        <v>0</v>
      </c>
      <c r="J3820" s="186">
        <v>0</v>
      </c>
      <c r="K3820" s="186">
        <v>0.98986206896551732</v>
      </c>
      <c r="L3820" s="186">
        <v>0</v>
      </c>
      <c r="M3820" s="186">
        <v>0</v>
      </c>
      <c r="N3820" s="188">
        <v>0.92600000000000005</v>
      </c>
      <c r="O3820" s="189">
        <v>0</v>
      </c>
      <c r="P3820" s="186">
        <v>0.92600000000000005</v>
      </c>
      <c r="Q3820" s="189">
        <v>0</v>
      </c>
      <c r="R3820" s="189">
        <v>0</v>
      </c>
      <c r="S3820" s="189">
        <v>1E-4</v>
      </c>
      <c r="T3820" s="188">
        <v>0</v>
      </c>
      <c r="U3820" s="187">
        <v>0</v>
      </c>
      <c r="V3820" s="189">
        <v>0</v>
      </c>
      <c r="W3820" s="187">
        <v>0</v>
      </c>
      <c r="X3820" s="187">
        <v>0</v>
      </c>
      <c r="Y3820" s="186">
        <v>0</v>
      </c>
      <c r="Z3820" s="186">
        <v>0</v>
      </c>
      <c r="AA3820" s="186">
        <v>0</v>
      </c>
      <c r="AB3820" s="186">
        <v>0</v>
      </c>
      <c r="AC3820" s="186">
        <v>0</v>
      </c>
      <c r="AD3820" s="188">
        <v>0</v>
      </c>
      <c r="AE3820" s="189">
        <v>0</v>
      </c>
      <c r="AF3820" s="189">
        <v>0</v>
      </c>
      <c r="AG3820" s="189">
        <v>0</v>
      </c>
      <c r="AH3820" s="191">
        <v>0</v>
      </c>
      <c r="AI3820" s="186">
        <v>0</v>
      </c>
      <c r="AJ3820" s="192">
        <v>32884146970</v>
      </c>
      <c r="AK3820" s="192">
        <v>0</v>
      </c>
      <c r="AM3820" s="75">
        <v>94518</v>
      </c>
      <c r="AO3820" s="188">
        <v>0</v>
      </c>
      <c r="AP3820" s="188">
        <v>0</v>
      </c>
      <c r="AQ3820" s="187">
        <v>0</v>
      </c>
      <c r="AR3820" s="188">
        <v>0</v>
      </c>
      <c r="AS3820" s="187">
        <v>0</v>
      </c>
      <c r="AT3820" s="188">
        <v>0</v>
      </c>
      <c r="AU3820" s="187">
        <v>0</v>
      </c>
      <c r="AV3820" s="188">
        <v>0</v>
      </c>
      <c r="AW3820" s="187">
        <v>0</v>
      </c>
      <c r="AX3820" s="188">
        <v>0</v>
      </c>
      <c r="AY3820" s="187">
        <v>0</v>
      </c>
      <c r="AZ3820" s="188">
        <v>0</v>
      </c>
      <c r="BA3820" s="187">
        <v>0</v>
      </c>
      <c r="BB3820" s="188">
        <v>0</v>
      </c>
      <c r="BC3820" s="187">
        <v>0</v>
      </c>
      <c r="BD3820" s="75"/>
      <c r="BE3820" s="75"/>
      <c r="BH3820" s="74"/>
      <c r="BI3820" s="194"/>
      <c r="BJ3820" s="74"/>
    </row>
    <row r="3821" spans="1:62" ht="11.25" customHeight="1" x14ac:dyDescent="0.3">
      <c r="A3821" s="227" t="s">
        <v>4151</v>
      </c>
      <c r="B3821" s="261">
        <v>0</v>
      </c>
      <c r="C3821" s="910">
        <v>91185</v>
      </c>
      <c r="D3821" s="407">
        <v>15</v>
      </c>
      <c r="E3821" s="263">
        <v>38.759062294176658</v>
      </c>
      <c r="F3821" s="264">
        <v>0</v>
      </c>
      <c r="G3821" s="264">
        <v>0</v>
      </c>
      <c r="H3821" s="264">
        <v>0</v>
      </c>
      <c r="I3821" s="266">
        <v>0</v>
      </c>
      <c r="J3821" s="264">
        <v>29.696335999999999</v>
      </c>
      <c r="K3821" s="264">
        <v>11.610188001571187</v>
      </c>
      <c r="L3821" s="264">
        <v>0</v>
      </c>
      <c r="M3821" s="264">
        <v>0</v>
      </c>
      <c r="N3821" s="267">
        <v>0</v>
      </c>
      <c r="O3821" s="268">
        <v>0</v>
      </c>
      <c r="P3821" s="264">
        <v>0</v>
      </c>
      <c r="Q3821" s="268">
        <v>0</v>
      </c>
      <c r="R3821" s="268">
        <v>15.15338457916155</v>
      </c>
      <c r="S3821" s="268">
        <v>15</v>
      </c>
      <c r="T3821" s="267">
        <v>15</v>
      </c>
      <c r="U3821" s="266">
        <v>38.759062294176658</v>
      </c>
      <c r="V3821" s="268">
        <v>0</v>
      </c>
      <c r="W3821" s="266">
        <v>0</v>
      </c>
      <c r="X3821" s="266">
        <v>15</v>
      </c>
      <c r="Y3821" s="264">
        <v>0</v>
      </c>
      <c r="Z3821" s="264">
        <v>0</v>
      </c>
      <c r="AA3821" s="264">
        <v>0</v>
      </c>
      <c r="AB3821" s="264">
        <v>0</v>
      </c>
      <c r="AC3821" s="264">
        <v>0</v>
      </c>
      <c r="AD3821" s="267">
        <v>0</v>
      </c>
      <c r="AE3821" s="268">
        <v>0</v>
      </c>
      <c r="AF3821" s="268">
        <v>0</v>
      </c>
      <c r="AG3821" s="268">
        <v>0</v>
      </c>
      <c r="AH3821" s="269">
        <v>1</v>
      </c>
      <c r="AI3821" s="186">
        <v>87.15</v>
      </c>
      <c r="AJ3821" s="192">
        <v>7501943488069</v>
      </c>
      <c r="AK3821" s="192">
        <v>0</v>
      </c>
      <c r="AM3821" s="75">
        <v>91185</v>
      </c>
      <c r="AO3821" s="188">
        <v>5.666666666666667</v>
      </c>
      <c r="AP3821" s="188">
        <v>0</v>
      </c>
      <c r="AQ3821" s="187">
        <v>0</v>
      </c>
      <c r="AR3821" s="188">
        <v>0</v>
      </c>
      <c r="AS3821" s="187">
        <v>0</v>
      </c>
      <c r="AT3821" s="188">
        <v>17</v>
      </c>
      <c r="AU3821" s="187">
        <v>46.027254833180564</v>
      </c>
      <c r="AV3821" s="188">
        <v>5</v>
      </c>
      <c r="AW3821" s="187">
        <v>13.796087208930153</v>
      </c>
      <c r="AX3821" s="188">
        <v>1</v>
      </c>
      <c r="AY3821" s="187">
        <v>2.5</v>
      </c>
      <c r="AZ3821" s="188">
        <v>24</v>
      </c>
      <c r="BA3821" s="187">
        <v>146.96876913655851</v>
      </c>
      <c r="BB3821" s="188">
        <v>2</v>
      </c>
      <c r="BC3821" s="187">
        <v>4</v>
      </c>
      <c r="BD3821" s="75"/>
      <c r="BE3821" s="75"/>
      <c r="BH3821" s="74"/>
      <c r="BI3821" s="194"/>
      <c r="BJ3821" s="74"/>
    </row>
    <row r="3822" spans="1:62" ht="11.25" customHeight="1" x14ac:dyDescent="0.3">
      <c r="A3822" s="184" t="s">
        <v>4152</v>
      </c>
      <c r="B3822" s="185">
        <v>0</v>
      </c>
      <c r="C3822" s="828">
        <v>91186</v>
      </c>
      <c r="D3822" s="284">
        <v>295</v>
      </c>
      <c r="E3822" s="91">
        <v>389.78782001548694</v>
      </c>
      <c r="F3822" s="186">
        <v>0</v>
      </c>
      <c r="G3822" s="186">
        <v>0</v>
      </c>
      <c r="H3822" s="186">
        <v>0</v>
      </c>
      <c r="I3822" s="187">
        <v>0</v>
      </c>
      <c r="J3822" s="186">
        <v>37.681553999999998</v>
      </c>
      <c r="K3822" s="186">
        <v>22.704660190891481</v>
      </c>
      <c r="L3822" s="186">
        <v>0</v>
      </c>
      <c r="M3822" s="186">
        <v>0</v>
      </c>
      <c r="N3822" s="188">
        <v>0</v>
      </c>
      <c r="O3822" s="189">
        <v>0</v>
      </c>
      <c r="P3822" s="186">
        <v>0</v>
      </c>
      <c r="Q3822" s="189">
        <v>0</v>
      </c>
      <c r="R3822" s="189">
        <v>234.86292523922978</v>
      </c>
      <c r="S3822" s="189">
        <v>295</v>
      </c>
      <c r="T3822" s="188">
        <v>295</v>
      </c>
      <c r="U3822" s="187">
        <v>389.78782001548694</v>
      </c>
      <c r="V3822" s="189">
        <v>0</v>
      </c>
      <c r="W3822" s="187">
        <v>0</v>
      </c>
      <c r="X3822" s="187">
        <v>295</v>
      </c>
      <c r="Y3822" s="186">
        <v>256</v>
      </c>
      <c r="Z3822" s="186">
        <v>0</v>
      </c>
      <c r="AA3822" s="186">
        <v>0</v>
      </c>
      <c r="AB3822" s="186">
        <v>0</v>
      </c>
      <c r="AC3822" s="186">
        <v>0</v>
      </c>
      <c r="AD3822" s="188">
        <v>0</v>
      </c>
      <c r="AE3822" s="189">
        <v>0</v>
      </c>
      <c r="AF3822" s="189">
        <v>0</v>
      </c>
      <c r="AG3822" s="189">
        <v>0</v>
      </c>
      <c r="AH3822" s="191">
        <v>1</v>
      </c>
      <c r="AI3822" s="186">
        <v>21</v>
      </c>
      <c r="AJ3822" s="192">
        <v>7501943488359</v>
      </c>
      <c r="AK3822" s="192">
        <v>0</v>
      </c>
      <c r="AM3822" s="75">
        <v>91186</v>
      </c>
      <c r="AO3822" s="188">
        <v>6</v>
      </c>
      <c r="AP3822" s="188">
        <v>0</v>
      </c>
      <c r="AQ3822" s="187">
        <v>0</v>
      </c>
      <c r="AR3822" s="188">
        <v>0</v>
      </c>
      <c r="AS3822" s="187">
        <v>0</v>
      </c>
      <c r="AT3822" s="188">
        <v>18</v>
      </c>
      <c r="AU3822" s="187">
        <v>43.247494017351904</v>
      </c>
      <c r="AV3822" s="188">
        <v>0</v>
      </c>
      <c r="AW3822" s="187">
        <v>0</v>
      </c>
      <c r="AX3822" s="188">
        <v>9</v>
      </c>
      <c r="AY3822" s="187">
        <v>18</v>
      </c>
      <c r="AZ3822" s="188">
        <v>106</v>
      </c>
      <c r="BA3822" s="187">
        <v>355.82410204766705</v>
      </c>
      <c r="BB3822" s="188">
        <v>39</v>
      </c>
      <c r="BC3822" s="187">
        <v>30</v>
      </c>
      <c r="BD3822" s="75"/>
      <c r="BE3822" s="75"/>
      <c r="BH3822" s="74"/>
      <c r="BI3822" s="194"/>
      <c r="BJ3822" s="74"/>
    </row>
    <row r="3823" spans="1:62" ht="11.25" customHeight="1" x14ac:dyDescent="0.3">
      <c r="A3823" s="184" t="s">
        <v>4153</v>
      </c>
      <c r="B3823" s="185">
        <v>0</v>
      </c>
      <c r="C3823" s="828">
        <v>91187</v>
      </c>
      <c r="D3823" s="284">
        <v>214</v>
      </c>
      <c r="E3823" s="91">
        <v>457.92163262035808</v>
      </c>
      <c r="F3823" s="186">
        <v>0</v>
      </c>
      <c r="G3823" s="186">
        <v>0</v>
      </c>
      <c r="H3823" s="186">
        <v>0</v>
      </c>
      <c r="I3823" s="187">
        <v>0</v>
      </c>
      <c r="J3823" s="186">
        <v>32.118572</v>
      </c>
      <c r="K3823" s="186">
        <v>14.019866157584499</v>
      </c>
      <c r="L3823" s="186">
        <v>0</v>
      </c>
      <c r="M3823" s="186">
        <v>0</v>
      </c>
      <c r="N3823" s="188">
        <v>0</v>
      </c>
      <c r="O3823" s="189">
        <v>0</v>
      </c>
      <c r="P3823" s="186">
        <v>0</v>
      </c>
      <c r="Q3823" s="189">
        <v>0</v>
      </c>
      <c r="R3823" s="189">
        <v>199.88435351359954</v>
      </c>
      <c r="S3823" s="189">
        <v>214</v>
      </c>
      <c r="T3823" s="188">
        <v>214</v>
      </c>
      <c r="U3823" s="187">
        <v>457.92163262035808</v>
      </c>
      <c r="V3823" s="189">
        <v>0</v>
      </c>
      <c r="W3823" s="187">
        <v>0</v>
      </c>
      <c r="X3823" s="187">
        <v>214</v>
      </c>
      <c r="Y3823" s="186">
        <v>121</v>
      </c>
      <c r="Z3823" s="186">
        <v>0</v>
      </c>
      <c r="AA3823" s="186">
        <v>0</v>
      </c>
      <c r="AB3823" s="186">
        <v>0</v>
      </c>
      <c r="AC3823" s="186">
        <v>0</v>
      </c>
      <c r="AD3823" s="188">
        <v>0</v>
      </c>
      <c r="AE3823" s="189">
        <v>0</v>
      </c>
      <c r="AF3823" s="189">
        <v>0</v>
      </c>
      <c r="AG3823" s="189">
        <v>0</v>
      </c>
      <c r="AH3823" s="191">
        <v>1</v>
      </c>
      <c r="AI3823" s="186">
        <v>0</v>
      </c>
      <c r="AJ3823" s="192">
        <v>7501943488366</v>
      </c>
      <c r="AK3823" s="192">
        <v>0</v>
      </c>
      <c r="AM3823" s="75">
        <v>91187</v>
      </c>
      <c r="AO3823" s="188">
        <v>2.3333333333333335</v>
      </c>
      <c r="AP3823" s="188">
        <v>5</v>
      </c>
      <c r="AQ3823" s="187">
        <v>22.485359793481145</v>
      </c>
      <c r="AR3823" s="188">
        <v>2</v>
      </c>
      <c r="AS3823" s="187">
        <v>8.9941439173924564</v>
      </c>
      <c r="AT3823" s="188">
        <v>0</v>
      </c>
      <c r="AU3823" s="187">
        <v>0</v>
      </c>
      <c r="AV3823" s="188">
        <v>0</v>
      </c>
      <c r="AW3823" s="187">
        <v>0</v>
      </c>
      <c r="AX3823" s="188">
        <v>1</v>
      </c>
      <c r="AY3823" s="187">
        <v>2</v>
      </c>
      <c r="AZ3823" s="188">
        <v>76</v>
      </c>
      <c r="BA3823" s="187">
        <v>304.60921843687373</v>
      </c>
      <c r="BB3823" s="188">
        <v>0</v>
      </c>
      <c r="BC3823" s="187">
        <v>0</v>
      </c>
      <c r="BD3823" s="75"/>
      <c r="BE3823" s="75"/>
      <c r="BH3823" s="74"/>
      <c r="BI3823" s="194"/>
      <c r="BJ3823" s="74"/>
    </row>
    <row r="3824" spans="1:62" ht="11.25" customHeight="1" x14ac:dyDescent="0.3">
      <c r="A3824" s="227" t="s">
        <v>4154</v>
      </c>
      <c r="B3824" s="261">
        <v>0</v>
      </c>
      <c r="C3824" s="910">
        <v>33339</v>
      </c>
      <c r="D3824" s="407">
        <v>691.68</v>
      </c>
      <c r="E3824" s="263">
        <v>0</v>
      </c>
      <c r="F3824" s="264">
        <v>0</v>
      </c>
      <c r="G3824" s="264">
        <v>0</v>
      </c>
      <c r="H3824" s="264">
        <v>0</v>
      </c>
      <c r="I3824" s="266">
        <v>0</v>
      </c>
      <c r="J3824" s="264">
        <v>0</v>
      </c>
      <c r="K3824" s="264">
        <v>0</v>
      </c>
      <c r="L3824" s="264">
        <v>12</v>
      </c>
      <c r="M3824" s="264">
        <v>0</v>
      </c>
      <c r="N3824" s="267">
        <v>0</v>
      </c>
      <c r="O3824" s="268">
        <v>0</v>
      </c>
      <c r="P3824" s="264">
        <v>0</v>
      </c>
      <c r="Q3824" s="268">
        <v>0</v>
      </c>
      <c r="R3824" s="268">
        <v>0</v>
      </c>
      <c r="S3824" s="268">
        <v>679.68</v>
      </c>
      <c r="T3824" s="267">
        <v>680.64</v>
      </c>
      <c r="U3824" s="266">
        <v>0</v>
      </c>
      <c r="V3824" s="268">
        <v>0</v>
      </c>
      <c r="W3824" s="266">
        <v>0</v>
      </c>
      <c r="X3824" s="266">
        <v>680.64</v>
      </c>
      <c r="Y3824" s="264">
        <v>680.64</v>
      </c>
      <c r="Z3824" s="264">
        <v>0</v>
      </c>
      <c r="AA3824" s="264">
        <v>0</v>
      </c>
      <c r="AB3824" s="264">
        <v>0</v>
      </c>
      <c r="AC3824" s="264">
        <v>0</v>
      </c>
      <c r="AD3824" s="267">
        <v>0</v>
      </c>
      <c r="AE3824" s="268">
        <v>0</v>
      </c>
      <c r="AF3824" s="268">
        <v>0</v>
      </c>
      <c r="AG3824" s="268">
        <v>0</v>
      </c>
      <c r="AH3824" s="269">
        <v>0</v>
      </c>
      <c r="AI3824" s="186">
        <v>26.4</v>
      </c>
      <c r="AJ3824" s="192">
        <v>7501943488069</v>
      </c>
      <c r="AK3824" s="192">
        <v>0</v>
      </c>
      <c r="AM3824" s="75">
        <v>33339</v>
      </c>
      <c r="AO3824" s="188">
        <v>0</v>
      </c>
      <c r="AP3824" s="188">
        <v>0</v>
      </c>
      <c r="AQ3824" s="187">
        <v>0</v>
      </c>
      <c r="AR3824" s="188">
        <v>0</v>
      </c>
      <c r="AS3824" s="187">
        <v>0</v>
      </c>
      <c r="AT3824" s="188">
        <v>0</v>
      </c>
      <c r="AU3824" s="187">
        <v>0</v>
      </c>
      <c r="AV3824" s="188">
        <v>0</v>
      </c>
      <c r="AW3824" s="187">
        <v>0</v>
      </c>
      <c r="AX3824" s="188">
        <v>0</v>
      </c>
      <c r="AY3824" s="187">
        <v>0</v>
      </c>
      <c r="AZ3824" s="188">
        <v>0</v>
      </c>
      <c r="BA3824" s="187">
        <v>0</v>
      </c>
      <c r="BB3824" s="188">
        <v>12</v>
      </c>
      <c r="BC3824" s="187">
        <v>0</v>
      </c>
      <c r="BD3824" s="75"/>
      <c r="BE3824" s="75"/>
      <c r="BH3824" s="74"/>
      <c r="BI3824" s="194"/>
      <c r="BJ3824" s="74"/>
    </row>
    <row r="3825" spans="1:62" ht="11.25" customHeight="1" x14ac:dyDescent="0.3">
      <c r="A3825" s="184" t="s">
        <v>4155</v>
      </c>
      <c r="B3825" s="185">
        <v>0</v>
      </c>
      <c r="C3825" s="828">
        <v>92187</v>
      </c>
      <c r="D3825" s="284">
        <v>1E-4</v>
      </c>
      <c r="E3825" s="91">
        <v>0</v>
      </c>
      <c r="F3825" s="186">
        <v>0</v>
      </c>
      <c r="G3825" s="186">
        <v>0</v>
      </c>
      <c r="H3825" s="186">
        <v>0</v>
      </c>
      <c r="I3825" s="187">
        <v>0</v>
      </c>
      <c r="J3825" s="186">
        <v>0</v>
      </c>
      <c r="K3825" s="186">
        <v>0</v>
      </c>
      <c r="L3825" s="186">
        <v>0</v>
      </c>
      <c r="M3825" s="186">
        <v>0</v>
      </c>
      <c r="N3825" s="188">
        <v>0</v>
      </c>
      <c r="O3825" s="189">
        <v>0</v>
      </c>
      <c r="P3825" s="186">
        <v>0</v>
      </c>
      <c r="Q3825" s="189">
        <v>0</v>
      </c>
      <c r="R3825" s="189">
        <v>0</v>
      </c>
      <c r="S3825" s="189">
        <v>1E-4</v>
      </c>
      <c r="T3825" s="188">
        <v>0</v>
      </c>
      <c r="U3825" s="187">
        <v>0</v>
      </c>
      <c r="V3825" s="189">
        <v>0</v>
      </c>
      <c r="W3825" s="187">
        <v>0</v>
      </c>
      <c r="X3825" s="187">
        <v>0</v>
      </c>
      <c r="Y3825" s="186">
        <v>0</v>
      </c>
      <c r="Z3825" s="186">
        <v>0</v>
      </c>
      <c r="AA3825" s="186">
        <v>0</v>
      </c>
      <c r="AB3825" s="186">
        <v>0</v>
      </c>
      <c r="AC3825" s="186">
        <v>0</v>
      </c>
      <c r="AD3825" s="188">
        <v>0</v>
      </c>
      <c r="AE3825" s="189">
        <v>0</v>
      </c>
      <c r="AF3825" s="189">
        <v>0</v>
      </c>
      <c r="AG3825" s="189">
        <v>0</v>
      </c>
      <c r="AH3825" s="191">
        <v>0</v>
      </c>
      <c r="AI3825" s="186">
        <v>0</v>
      </c>
      <c r="AJ3825" s="192">
        <v>7501943488359</v>
      </c>
      <c r="AK3825" s="192">
        <v>0</v>
      </c>
      <c r="AM3825" s="75">
        <v>92187</v>
      </c>
      <c r="AO3825" s="188">
        <v>0</v>
      </c>
      <c r="AP3825" s="188">
        <v>0</v>
      </c>
      <c r="AQ3825" s="187">
        <v>0</v>
      </c>
      <c r="AR3825" s="188">
        <v>0</v>
      </c>
      <c r="AS3825" s="187">
        <v>0</v>
      </c>
      <c r="AT3825" s="188">
        <v>0</v>
      </c>
      <c r="AU3825" s="187">
        <v>0</v>
      </c>
      <c r="AV3825" s="188">
        <v>0</v>
      </c>
      <c r="AW3825" s="187">
        <v>0</v>
      </c>
      <c r="AX3825" s="188">
        <v>0</v>
      </c>
      <c r="AY3825" s="187">
        <v>0</v>
      </c>
      <c r="AZ3825" s="188">
        <v>0</v>
      </c>
      <c r="BA3825" s="187">
        <v>0</v>
      </c>
      <c r="BB3825" s="188">
        <v>0</v>
      </c>
      <c r="BC3825" s="187">
        <v>0</v>
      </c>
      <c r="BD3825" s="75"/>
      <c r="BE3825" s="75"/>
      <c r="BH3825" s="74"/>
      <c r="BI3825" s="194"/>
      <c r="BJ3825" s="74"/>
    </row>
    <row r="3826" spans="1:62" ht="11.25" customHeight="1" x14ac:dyDescent="0.3">
      <c r="A3826" s="184" t="s">
        <v>4156</v>
      </c>
      <c r="B3826" s="185">
        <v>0</v>
      </c>
      <c r="C3826" s="828">
        <v>92188</v>
      </c>
      <c r="D3826" s="284">
        <v>1E-4</v>
      </c>
      <c r="E3826" s="91">
        <v>0</v>
      </c>
      <c r="F3826" s="186">
        <v>0</v>
      </c>
      <c r="G3826" s="186">
        <v>0</v>
      </c>
      <c r="H3826" s="186">
        <v>0</v>
      </c>
      <c r="I3826" s="187">
        <v>0</v>
      </c>
      <c r="J3826" s="186">
        <v>0</v>
      </c>
      <c r="K3826" s="186">
        <v>0</v>
      </c>
      <c r="L3826" s="186">
        <v>0</v>
      </c>
      <c r="M3826" s="186">
        <v>0</v>
      </c>
      <c r="N3826" s="188">
        <v>0</v>
      </c>
      <c r="O3826" s="189">
        <v>0</v>
      </c>
      <c r="P3826" s="186">
        <v>0</v>
      </c>
      <c r="Q3826" s="189">
        <v>0</v>
      </c>
      <c r="R3826" s="189">
        <v>0</v>
      </c>
      <c r="S3826" s="189">
        <v>1E-4</v>
      </c>
      <c r="T3826" s="188">
        <v>0</v>
      </c>
      <c r="U3826" s="187">
        <v>0</v>
      </c>
      <c r="V3826" s="189">
        <v>0</v>
      </c>
      <c r="W3826" s="187">
        <v>0</v>
      </c>
      <c r="X3826" s="187">
        <v>0</v>
      </c>
      <c r="Y3826" s="186">
        <v>0</v>
      </c>
      <c r="Z3826" s="186">
        <v>0</v>
      </c>
      <c r="AA3826" s="186">
        <v>0</v>
      </c>
      <c r="AB3826" s="186">
        <v>0</v>
      </c>
      <c r="AC3826" s="186">
        <v>0</v>
      </c>
      <c r="AD3826" s="188">
        <v>0</v>
      </c>
      <c r="AE3826" s="189">
        <v>0</v>
      </c>
      <c r="AF3826" s="189">
        <v>0</v>
      </c>
      <c r="AG3826" s="189">
        <v>0</v>
      </c>
      <c r="AH3826" s="191">
        <v>0</v>
      </c>
      <c r="AI3826" s="186">
        <v>0</v>
      </c>
      <c r="AJ3826" s="192">
        <v>7501943488366</v>
      </c>
      <c r="AK3826" s="192">
        <v>0</v>
      </c>
      <c r="AM3826" s="75">
        <v>92188</v>
      </c>
      <c r="AO3826" s="188">
        <v>0</v>
      </c>
      <c r="AP3826" s="188">
        <v>0</v>
      </c>
      <c r="AQ3826" s="187">
        <v>0</v>
      </c>
      <c r="AR3826" s="188">
        <v>0</v>
      </c>
      <c r="AS3826" s="187">
        <v>0</v>
      </c>
      <c r="AT3826" s="188">
        <v>0</v>
      </c>
      <c r="AU3826" s="187">
        <v>0</v>
      </c>
      <c r="AV3826" s="188">
        <v>0</v>
      </c>
      <c r="AW3826" s="187">
        <v>0</v>
      </c>
      <c r="AX3826" s="188">
        <v>0</v>
      </c>
      <c r="AY3826" s="187">
        <v>0</v>
      </c>
      <c r="AZ3826" s="188">
        <v>0</v>
      </c>
      <c r="BA3826" s="187">
        <v>0</v>
      </c>
      <c r="BB3826" s="188">
        <v>0</v>
      </c>
      <c r="BC3826" s="187">
        <v>0</v>
      </c>
      <c r="BD3826" s="75"/>
      <c r="BE3826" s="75"/>
      <c r="BH3826" s="74"/>
      <c r="BI3826" s="194"/>
      <c r="BJ3826" s="74"/>
    </row>
    <row r="3827" spans="1:62" ht="11.25" customHeight="1" x14ac:dyDescent="0.3">
      <c r="A3827" s="184" t="s">
        <v>4157</v>
      </c>
      <c r="B3827" s="185">
        <v>0</v>
      </c>
      <c r="C3827" s="828">
        <v>92190</v>
      </c>
      <c r="D3827" s="284">
        <v>1E-4</v>
      </c>
      <c r="E3827" s="91">
        <v>0</v>
      </c>
      <c r="F3827" s="186">
        <v>0</v>
      </c>
      <c r="G3827" s="186">
        <v>0</v>
      </c>
      <c r="H3827" s="186">
        <v>0</v>
      </c>
      <c r="I3827" s="187">
        <v>0</v>
      </c>
      <c r="J3827" s="186">
        <v>0</v>
      </c>
      <c r="K3827" s="186">
        <v>0</v>
      </c>
      <c r="L3827" s="186">
        <v>0</v>
      </c>
      <c r="M3827" s="186">
        <v>0</v>
      </c>
      <c r="N3827" s="188">
        <v>0</v>
      </c>
      <c r="O3827" s="189">
        <v>0</v>
      </c>
      <c r="P3827" s="186">
        <v>0</v>
      </c>
      <c r="Q3827" s="189">
        <v>0</v>
      </c>
      <c r="R3827" s="189">
        <v>0</v>
      </c>
      <c r="S3827" s="189">
        <v>1E-4</v>
      </c>
      <c r="T3827" s="188">
        <v>0</v>
      </c>
      <c r="U3827" s="187">
        <v>0</v>
      </c>
      <c r="V3827" s="189">
        <v>0</v>
      </c>
      <c r="W3827" s="187">
        <v>0</v>
      </c>
      <c r="X3827" s="187">
        <v>0</v>
      </c>
      <c r="Y3827" s="186">
        <v>0</v>
      </c>
      <c r="Z3827" s="186">
        <v>0</v>
      </c>
      <c r="AA3827" s="186">
        <v>0</v>
      </c>
      <c r="AB3827" s="186">
        <v>0</v>
      </c>
      <c r="AC3827" s="186">
        <v>0</v>
      </c>
      <c r="AD3827" s="188">
        <v>0</v>
      </c>
      <c r="AE3827" s="189">
        <v>0</v>
      </c>
      <c r="AF3827" s="189">
        <v>0</v>
      </c>
      <c r="AG3827" s="189">
        <v>0</v>
      </c>
      <c r="AH3827" s="191">
        <v>0</v>
      </c>
      <c r="AI3827" s="186">
        <v>0</v>
      </c>
      <c r="AJ3827" s="192">
        <v>7501943488397</v>
      </c>
      <c r="AK3827" s="192">
        <v>0</v>
      </c>
      <c r="AM3827" s="75">
        <v>92190</v>
      </c>
      <c r="AO3827" s="188">
        <v>0</v>
      </c>
      <c r="AP3827" s="188">
        <v>0</v>
      </c>
      <c r="AQ3827" s="187">
        <v>0</v>
      </c>
      <c r="AR3827" s="188">
        <v>0</v>
      </c>
      <c r="AS3827" s="187">
        <v>0</v>
      </c>
      <c r="AT3827" s="188">
        <v>0</v>
      </c>
      <c r="AU3827" s="187">
        <v>0</v>
      </c>
      <c r="AV3827" s="188">
        <v>0</v>
      </c>
      <c r="AW3827" s="187">
        <v>0</v>
      </c>
      <c r="AX3827" s="188">
        <v>0</v>
      </c>
      <c r="AY3827" s="187">
        <v>0</v>
      </c>
      <c r="AZ3827" s="188">
        <v>0</v>
      </c>
      <c r="BA3827" s="187">
        <v>0</v>
      </c>
      <c r="BB3827" s="188">
        <v>0</v>
      </c>
      <c r="BC3827" s="187">
        <v>0</v>
      </c>
      <c r="BD3827" s="75"/>
      <c r="BE3827" s="75"/>
      <c r="BH3827" s="74"/>
      <c r="BI3827" s="194"/>
      <c r="BJ3827" s="74"/>
    </row>
    <row r="3828" spans="1:62" ht="11.25" customHeight="1" x14ac:dyDescent="0.3">
      <c r="A3828" s="184" t="s">
        <v>4158</v>
      </c>
      <c r="B3828" s="185">
        <v>0</v>
      </c>
      <c r="C3828" s="828">
        <v>91790</v>
      </c>
      <c r="D3828" s="284">
        <v>947.298</v>
      </c>
      <c r="E3828" s="91">
        <v>7539.818588071922</v>
      </c>
      <c r="F3828" s="186">
        <v>0</v>
      </c>
      <c r="G3828" s="186">
        <v>0</v>
      </c>
      <c r="H3828" s="186">
        <v>0</v>
      </c>
      <c r="I3828" s="187">
        <v>0</v>
      </c>
      <c r="J3828" s="186">
        <v>11</v>
      </c>
      <c r="K3828" s="186">
        <v>3.7691808719322615</v>
      </c>
      <c r="L3828" s="186">
        <v>0</v>
      </c>
      <c r="M3828" s="186">
        <v>0</v>
      </c>
      <c r="N3828" s="188">
        <v>0</v>
      </c>
      <c r="O3828" s="189">
        <v>0</v>
      </c>
      <c r="P3828" s="186">
        <v>0</v>
      </c>
      <c r="Q3828" s="189">
        <v>0</v>
      </c>
      <c r="R3828" s="189">
        <v>2583.54</v>
      </c>
      <c r="S3828" s="189">
        <v>947.298</v>
      </c>
      <c r="T3828" s="188">
        <v>945.93399999999997</v>
      </c>
      <c r="U3828" s="187">
        <v>7528.9621178227189</v>
      </c>
      <c r="V3828" s="189">
        <v>0</v>
      </c>
      <c r="W3828" s="187">
        <v>0</v>
      </c>
      <c r="X3828" s="187">
        <v>945.93399999999997</v>
      </c>
      <c r="Y3828" s="186">
        <v>293.94200000000001</v>
      </c>
      <c r="Z3828" s="186">
        <v>0</v>
      </c>
      <c r="AA3828" s="186">
        <v>0</v>
      </c>
      <c r="AB3828" s="186">
        <v>0</v>
      </c>
      <c r="AC3828" s="186">
        <v>0</v>
      </c>
      <c r="AD3828" s="188">
        <v>0</v>
      </c>
      <c r="AE3828" s="189">
        <v>0</v>
      </c>
      <c r="AF3828" s="189">
        <v>0</v>
      </c>
      <c r="AG3828" s="189">
        <v>0</v>
      </c>
      <c r="AH3828" s="191">
        <v>0</v>
      </c>
      <c r="AI3828" s="186">
        <v>0</v>
      </c>
      <c r="AJ3828" s="192">
        <v>0</v>
      </c>
      <c r="AK3828" s="192">
        <v>0</v>
      </c>
      <c r="AM3828" s="75">
        <v>91790</v>
      </c>
      <c r="AO3828" s="188">
        <v>4.548</v>
      </c>
      <c r="AP3828" s="188">
        <v>4.0000000000000001E-3</v>
      </c>
      <c r="AQ3828" s="187">
        <v>3.6363636363636369E-2</v>
      </c>
      <c r="AR3828" s="188">
        <v>0</v>
      </c>
      <c r="AS3828" s="187">
        <v>0</v>
      </c>
      <c r="AT3828" s="188">
        <v>13.64</v>
      </c>
      <c r="AU3828" s="187">
        <v>124</v>
      </c>
      <c r="AV3828" s="188">
        <v>10.23</v>
      </c>
      <c r="AW3828" s="187">
        <v>0</v>
      </c>
      <c r="AX3828" s="188">
        <v>10.23</v>
      </c>
      <c r="AY3828" s="187">
        <v>93</v>
      </c>
      <c r="AZ3828" s="188">
        <v>0</v>
      </c>
      <c r="BA3828" s="187">
        <v>0</v>
      </c>
      <c r="BB3828" s="188">
        <v>0</v>
      </c>
      <c r="BC3828" s="187">
        <v>0</v>
      </c>
      <c r="BD3828" s="75"/>
      <c r="BE3828" s="75"/>
      <c r="BH3828" s="74"/>
      <c r="BI3828" s="194"/>
      <c r="BJ3828" s="74"/>
    </row>
    <row r="3829" spans="1:62" ht="11.25" customHeight="1" x14ac:dyDescent="0.3">
      <c r="A3829" s="184" t="s">
        <v>4159</v>
      </c>
      <c r="B3829" s="185">
        <v>0</v>
      </c>
      <c r="C3829" s="828">
        <v>94532</v>
      </c>
      <c r="D3829" s="284">
        <v>500.94</v>
      </c>
      <c r="E3829" s="91">
        <v>632.98136838020821</v>
      </c>
      <c r="F3829" s="186">
        <v>0</v>
      </c>
      <c r="G3829" s="186">
        <v>0</v>
      </c>
      <c r="H3829" s="186">
        <v>0</v>
      </c>
      <c r="I3829" s="187">
        <v>0</v>
      </c>
      <c r="J3829" s="186">
        <v>60</v>
      </c>
      <c r="K3829" s="186">
        <v>23.741931043652968</v>
      </c>
      <c r="L3829" s="186">
        <v>9.6140000000000008</v>
      </c>
      <c r="M3829" s="186">
        <v>40.493757573144634</v>
      </c>
      <c r="N3829" s="188">
        <v>10.625999999999999</v>
      </c>
      <c r="O3829" s="189">
        <v>0</v>
      </c>
      <c r="P3829" s="186">
        <v>10.625999999999999</v>
      </c>
      <c r="Q3829" s="189">
        <v>33.733333333333334</v>
      </c>
      <c r="R3829" s="189">
        <v>245.66300000000004</v>
      </c>
      <c r="S3829" s="189">
        <v>491.32600000000002</v>
      </c>
      <c r="T3829" s="188">
        <v>491.32600000000002</v>
      </c>
      <c r="U3829" s="187">
        <v>620.83324110826482</v>
      </c>
      <c r="V3829" s="189">
        <v>0</v>
      </c>
      <c r="W3829" s="187">
        <v>0</v>
      </c>
      <c r="X3829" s="187">
        <v>491.32600000000002</v>
      </c>
      <c r="Y3829" s="186">
        <v>491.32600000000002</v>
      </c>
      <c r="Z3829" s="186">
        <v>0</v>
      </c>
      <c r="AA3829" s="186">
        <v>0</v>
      </c>
      <c r="AB3829" s="186">
        <v>0</v>
      </c>
      <c r="AC3829" s="186">
        <v>0</v>
      </c>
      <c r="AD3829" s="188">
        <v>0</v>
      </c>
      <c r="AE3829" s="189">
        <v>0</v>
      </c>
      <c r="AF3829" s="189">
        <v>0</v>
      </c>
      <c r="AG3829" s="189">
        <v>0</v>
      </c>
      <c r="AH3829" s="191">
        <v>1</v>
      </c>
      <c r="AI3829" s="186">
        <v>2.7829999999999999</v>
      </c>
      <c r="AJ3829" s="192">
        <v>0</v>
      </c>
      <c r="AK3829" s="192">
        <v>0</v>
      </c>
      <c r="AM3829" s="75">
        <v>94532</v>
      </c>
      <c r="AO3829" s="188">
        <v>29.600999999999999</v>
      </c>
      <c r="AP3829" s="188">
        <v>5.0599999999999996</v>
      </c>
      <c r="AQ3829" s="187">
        <v>7.1685822336770695</v>
      </c>
      <c r="AR3829" s="188">
        <v>7.59</v>
      </c>
      <c r="AS3829" s="187">
        <v>10.752873350515605</v>
      </c>
      <c r="AT3829" s="188">
        <v>76.153000000000006</v>
      </c>
      <c r="AU3829" s="187">
        <v>69.23</v>
      </c>
      <c r="AV3829" s="188">
        <v>27.323999999999998</v>
      </c>
      <c r="AW3829" s="187">
        <v>24.84</v>
      </c>
      <c r="AX3829" s="188">
        <v>0.253</v>
      </c>
      <c r="AY3829" s="187">
        <v>0.22999999999999998</v>
      </c>
      <c r="AZ3829" s="188">
        <v>31.878</v>
      </c>
      <c r="BA3829" s="187">
        <v>45.540000000000006</v>
      </c>
      <c r="BB3829" s="188">
        <v>40.732999999999997</v>
      </c>
      <c r="BC3829" s="187">
        <v>165.85097719869705</v>
      </c>
      <c r="BD3829" s="75"/>
      <c r="BE3829" s="75"/>
      <c r="BH3829" s="74"/>
      <c r="BI3829" s="194"/>
      <c r="BJ3829" s="74"/>
    </row>
    <row r="3830" spans="1:62" ht="11.25" customHeight="1" x14ac:dyDescent="0.3">
      <c r="A3830" s="184" t="s">
        <v>624</v>
      </c>
      <c r="B3830" s="185">
        <v>0</v>
      </c>
      <c r="C3830" s="828">
        <v>92293</v>
      </c>
      <c r="D3830" s="284">
        <v>1E-4</v>
      </c>
      <c r="E3830" s="91">
        <v>0</v>
      </c>
      <c r="F3830" s="186">
        <v>0</v>
      </c>
      <c r="G3830" s="186">
        <v>0</v>
      </c>
      <c r="H3830" s="186">
        <v>0</v>
      </c>
      <c r="I3830" s="187">
        <v>0</v>
      </c>
      <c r="J3830" s="186">
        <v>0</v>
      </c>
      <c r="K3830" s="186">
        <v>0</v>
      </c>
      <c r="L3830" s="186">
        <v>0</v>
      </c>
      <c r="M3830" s="186">
        <v>0</v>
      </c>
      <c r="N3830" s="188">
        <v>0</v>
      </c>
      <c r="O3830" s="189">
        <v>0</v>
      </c>
      <c r="P3830" s="186">
        <v>0</v>
      </c>
      <c r="Q3830" s="189">
        <v>0</v>
      </c>
      <c r="R3830" s="189">
        <v>0</v>
      </c>
      <c r="S3830" s="189">
        <v>1E-4</v>
      </c>
      <c r="T3830" s="188">
        <v>0</v>
      </c>
      <c r="U3830" s="187">
        <v>0</v>
      </c>
      <c r="V3830" s="189">
        <v>0</v>
      </c>
      <c r="W3830" s="187">
        <v>0</v>
      </c>
      <c r="X3830" s="187">
        <v>0</v>
      </c>
      <c r="Y3830" s="186">
        <v>0</v>
      </c>
      <c r="Z3830" s="186">
        <v>0</v>
      </c>
      <c r="AA3830" s="186">
        <v>0</v>
      </c>
      <c r="AB3830" s="186">
        <v>0</v>
      </c>
      <c r="AC3830" s="186">
        <v>0</v>
      </c>
      <c r="AD3830" s="188">
        <v>0</v>
      </c>
      <c r="AE3830" s="189">
        <v>0</v>
      </c>
      <c r="AF3830" s="189">
        <v>0</v>
      </c>
      <c r="AG3830" s="189">
        <v>0</v>
      </c>
      <c r="AH3830" s="191">
        <v>0</v>
      </c>
      <c r="AI3830" s="186">
        <v>0</v>
      </c>
      <c r="AJ3830" s="192">
        <v>0</v>
      </c>
      <c r="AK3830" s="192">
        <v>0</v>
      </c>
      <c r="AM3830" s="75">
        <v>92293</v>
      </c>
      <c r="AO3830" s="188">
        <v>0</v>
      </c>
      <c r="AP3830" s="188">
        <v>0</v>
      </c>
      <c r="AQ3830" s="187">
        <v>0</v>
      </c>
      <c r="AR3830" s="188">
        <v>0</v>
      </c>
      <c r="AS3830" s="187">
        <v>0</v>
      </c>
      <c r="AT3830" s="188">
        <v>0</v>
      </c>
      <c r="AU3830" s="187">
        <v>0</v>
      </c>
      <c r="AV3830" s="188">
        <v>0</v>
      </c>
      <c r="AW3830" s="187">
        <v>0</v>
      </c>
      <c r="AX3830" s="188">
        <v>0</v>
      </c>
      <c r="AY3830" s="187">
        <v>0</v>
      </c>
      <c r="AZ3830" s="188">
        <v>0</v>
      </c>
      <c r="BA3830" s="187">
        <v>0</v>
      </c>
      <c r="BB3830" s="188">
        <v>0</v>
      </c>
      <c r="BC3830" s="187">
        <v>0</v>
      </c>
      <c r="BD3830" s="75"/>
      <c r="BE3830" s="75"/>
      <c r="BH3830" s="74"/>
      <c r="BI3830" s="194"/>
      <c r="BJ3830" s="74"/>
    </row>
    <row r="3831" spans="1:62" s="77" customFormat="1" ht="11.25" customHeight="1" x14ac:dyDescent="0.2">
      <c r="A3831" s="184" t="s">
        <v>4160</v>
      </c>
      <c r="B3831" s="185">
        <v>0</v>
      </c>
      <c r="C3831" s="828">
        <v>92547</v>
      </c>
      <c r="D3831" s="284">
        <v>25.465</v>
      </c>
      <c r="E3831" s="91">
        <v>7.6881340693575453</v>
      </c>
      <c r="F3831" s="186">
        <v>500</v>
      </c>
      <c r="G3831" s="186">
        <v>500</v>
      </c>
      <c r="H3831" s="186">
        <v>0</v>
      </c>
      <c r="I3831" s="187">
        <v>0</v>
      </c>
      <c r="J3831" s="186">
        <v>97.819203999999999</v>
      </c>
      <c r="K3831" s="186">
        <v>99.367413875476174</v>
      </c>
      <c r="L3831" s="186">
        <v>0</v>
      </c>
      <c r="M3831" s="186">
        <v>0</v>
      </c>
      <c r="N3831" s="188">
        <v>0</v>
      </c>
      <c r="O3831" s="189">
        <v>0</v>
      </c>
      <c r="P3831" s="186">
        <v>0</v>
      </c>
      <c r="Q3831" s="189">
        <v>0</v>
      </c>
      <c r="R3831" s="189">
        <v>7.8098161583895127</v>
      </c>
      <c r="S3831" s="189">
        <v>25.465</v>
      </c>
      <c r="T3831" s="188">
        <v>20.835000000000001</v>
      </c>
      <c r="U3831" s="187">
        <v>6.2902915112925371</v>
      </c>
      <c r="V3831" s="189">
        <v>0</v>
      </c>
      <c r="W3831" s="189">
        <v>0</v>
      </c>
      <c r="X3831" s="188">
        <v>20.835000000000001</v>
      </c>
      <c r="Y3831" s="188">
        <v>0</v>
      </c>
      <c r="Z3831" s="186">
        <v>0</v>
      </c>
      <c r="AA3831" s="186">
        <v>0</v>
      </c>
      <c r="AB3831" s="186">
        <v>0</v>
      </c>
      <c r="AC3831" s="186">
        <v>0</v>
      </c>
      <c r="AD3831" s="188">
        <v>0</v>
      </c>
      <c r="AE3831" s="189">
        <v>0</v>
      </c>
      <c r="AF3831" s="189">
        <v>0</v>
      </c>
      <c r="AG3831" s="189">
        <v>0</v>
      </c>
      <c r="AH3831" s="191">
        <v>0</v>
      </c>
      <c r="AI3831" s="186">
        <v>274.00670000000002</v>
      </c>
      <c r="AJ3831" s="192">
        <v>7501943482456</v>
      </c>
      <c r="AK3831" s="192">
        <v>0</v>
      </c>
      <c r="AL3831" s="226"/>
      <c r="AM3831" s="75">
        <v>92547</v>
      </c>
      <c r="AN3831" s="76"/>
      <c r="AO3831" s="188">
        <v>156.79966666666667</v>
      </c>
      <c r="AP3831" s="188">
        <v>181.94800000000001</v>
      </c>
      <c r="AQ3831" s="187">
        <v>167.50035749912794</v>
      </c>
      <c r="AR3831" s="188">
        <v>155.56399999999999</v>
      </c>
      <c r="AS3831" s="187">
        <v>143.21138794597545</v>
      </c>
      <c r="AT3831" s="188">
        <v>132.887</v>
      </c>
      <c r="AU3831" s="187">
        <v>114.83346337183711</v>
      </c>
      <c r="AV3831" s="188">
        <v>56.019999999999996</v>
      </c>
      <c r="AW3831" s="187">
        <v>28.009999999999994</v>
      </c>
      <c r="AX3831" s="188">
        <v>225.49299999999999</v>
      </c>
      <c r="AY3831" s="187">
        <v>125.27388888888889</v>
      </c>
      <c r="AZ3831" s="188">
        <v>229.65699999999998</v>
      </c>
      <c r="BA3831" s="187">
        <v>229.65700000000001</v>
      </c>
      <c r="BB3831" s="188">
        <v>107.884</v>
      </c>
      <c r="BC3831" s="187">
        <v>191.04657340180626</v>
      </c>
      <c r="BD3831" s="75"/>
      <c r="BE3831" s="75"/>
      <c r="BF3831" s="55"/>
      <c r="BH3831" s="74"/>
      <c r="BI3831" s="194"/>
      <c r="BJ3831" s="74"/>
    </row>
    <row r="3832" spans="1:62" ht="11.25" customHeight="1" x14ac:dyDescent="0.3">
      <c r="A3832" s="184" t="s">
        <v>4161</v>
      </c>
      <c r="B3832" s="185">
        <v>0</v>
      </c>
      <c r="C3832" s="828">
        <v>92508</v>
      </c>
      <c r="D3832" s="284">
        <v>4730.84</v>
      </c>
      <c r="E3832" s="91">
        <v>1931.1126142143132</v>
      </c>
      <c r="F3832" s="186">
        <v>0</v>
      </c>
      <c r="G3832" s="186">
        <v>0</v>
      </c>
      <c r="H3832" s="186">
        <v>0</v>
      </c>
      <c r="I3832" s="187">
        <v>0</v>
      </c>
      <c r="J3832" s="186">
        <v>22.356589</v>
      </c>
      <c r="K3832" s="186">
        <v>73.494004935462172</v>
      </c>
      <c r="L3832" s="186">
        <v>60.6</v>
      </c>
      <c r="M3832" s="186">
        <v>82.455705132976661</v>
      </c>
      <c r="N3832" s="188">
        <v>0</v>
      </c>
      <c r="O3832" s="189">
        <v>0</v>
      </c>
      <c r="P3832" s="186">
        <v>2.5249999999999999</v>
      </c>
      <c r="Q3832" s="189">
        <v>282.35523764381048</v>
      </c>
      <c r="R3832" s="189">
        <v>6266.9309705519026</v>
      </c>
      <c r="S3832" s="189">
        <v>4670.24</v>
      </c>
      <c r="T3832" s="188">
        <v>4670.24</v>
      </c>
      <c r="U3832" s="187">
        <v>1906.3759026744201</v>
      </c>
      <c r="V3832" s="189">
        <v>0</v>
      </c>
      <c r="W3832" s="187">
        <v>2.5249999999999999</v>
      </c>
      <c r="X3832" s="187">
        <v>4667.7150000000001</v>
      </c>
      <c r="Y3832" s="186">
        <v>174.22499999999999</v>
      </c>
      <c r="Z3832" s="186">
        <v>0</v>
      </c>
      <c r="AA3832" s="186">
        <v>0</v>
      </c>
      <c r="AB3832" s="186">
        <v>0</v>
      </c>
      <c r="AC3832" s="186">
        <v>0</v>
      </c>
      <c r="AD3832" s="188">
        <v>0</v>
      </c>
      <c r="AE3832" s="189">
        <v>0</v>
      </c>
      <c r="AF3832" s="189">
        <v>0</v>
      </c>
      <c r="AG3832" s="189">
        <v>0</v>
      </c>
      <c r="AH3832" s="191">
        <v>0</v>
      </c>
      <c r="AI3832" s="186">
        <v>0</v>
      </c>
      <c r="AJ3832" s="192">
        <v>7501943488212</v>
      </c>
      <c r="AK3832" s="192">
        <v>0</v>
      </c>
      <c r="AM3832" s="75">
        <v>92508</v>
      </c>
      <c r="AO3832" s="188">
        <v>5.05</v>
      </c>
      <c r="AP3832" s="188">
        <v>0</v>
      </c>
      <c r="AQ3832" s="187">
        <v>0</v>
      </c>
      <c r="AR3832" s="188">
        <v>15.15</v>
      </c>
      <c r="AS3832" s="187">
        <v>59.554289096362844</v>
      </c>
      <c r="AT3832" s="188">
        <v>0</v>
      </c>
      <c r="AU3832" s="187">
        <v>0</v>
      </c>
      <c r="AV3832" s="188">
        <v>0</v>
      </c>
      <c r="AW3832" s="187">
        <v>0</v>
      </c>
      <c r="AX3832" s="188">
        <v>-5.56</v>
      </c>
      <c r="AY3832" s="187">
        <v>0</v>
      </c>
      <c r="AZ3832" s="188">
        <v>7.07</v>
      </c>
      <c r="BA3832" s="187">
        <v>0</v>
      </c>
      <c r="BB3832" s="188">
        <v>37.875</v>
      </c>
      <c r="BC3832" s="187">
        <v>342.14092140921412</v>
      </c>
      <c r="BD3832" s="75"/>
      <c r="BE3832" s="75"/>
      <c r="BH3832" s="74"/>
      <c r="BI3832" s="194"/>
      <c r="BJ3832" s="74"/>
    </row>
    <row r="3833" spans="1:62" ht="11.25" customHeight="1" x14ac:dyDescent="0.3">
      <c r="A3833" s="184" t="s">
        <v>4162</v>
      </c>
      <c r="B3833" s="185">
        <v>0</v>
      </c>
      <c r="C3833" s="828">
        <v>92509</v>
      </c>
      <c r="D3833" s="284">
        <v>652.36699999999996</v>
      </c>
      <c r="E3833" s="91">
        <v>565.32458307567549</v>
      </c>
      <c r="F3833" s="186">
        <v>0</v>
      </c>
      <c r="G3833" s="186">
        <v>0</v>
      </c>
      <c r="H3833" s="186">
        <v>0</v>
      </c>
      <c r="I3833" s="187">
        <v>0</v>
      </c>
      <c r="J3833" s="186">
        <v>32</v>
      </c>
      <c r="K3833" s="186">
        <v>34.619067675286615</v>
      </c>
      <c r="L3833" s="186">
        <v>0</v>
      </c>
      <c r="M3833" s="186">
        <v>0</v>
      </c>
      <c r="N3833" s="188">
        <v>0</v>
      </c>
      <c r="O3833" s="189">
        <v>0</v>
      </c>
      <c r="P3833" s="186">
        <v>0</v>
      </c>
      <c r="Q3833" s="189">
        <v>0</v>
      </c>
      <c r="R3833" s="189">
        <v>611.59406249999995</v>
      </c>
      <c r="S3833" s="189">
        <v>652.36699999999996</v>
      </c>
      <c r="T3833" s="188">
        <v>652.36699999999996</v>
      </c>
      <c r="U3833" s="187">
        <v>565.32458307567549</v>
      </c>
      <c r="V3833" s="189">
        <v>0</v>
      </c>
      <c r="W3833" s="187">
        <v>0</v>
      </c>
      <c r="X3833" s="187">
        <v>652.36699999999996</v>
      </c>
      <c r="Y3833" s="186">
        <v>652.36699999999996</v>
      </c>
      <c r="Z3833" s="186">
        <v>0</v>
      </c>
      <c r="AA3833" s="186">
        <v>0</v>
      </c>
      <c r="AB3833" s="186">
        <v>0</v>
      </c>
      <c r="AC3833" s="186">
        <v>0</v>
      </c>
      <c r="AD3833" s="188">
        <v>0</v>
      </c>
      <c r="AE3833" s="189">
        <v>0</v>
      </c>
      <c r="AF3833" s="189">
        <v>0</v>
      </c>
      <c r="AG3833" s="189">
        <v>0</v>
      </c>
      <c r="AH3833" s="191">
        <v>0</v>
      </c>
      <c r="AI3833" s="186">
        <v>0</v>
      </c>
      <c r="AJ3833" s="192">
        <v>7501943488229</v>
      </c>
      <c r="AK3833" s="192">
        <v>0</v>
      </c>
      <c r="AM3833" s="75">
        <v>92509</v>
      </c>
      <c r="AO3833" s="188">
        <v>1.5423333333333333</v>
      </c>
      <c r="AP3833" s="188">
        <v>0</v>
      </c>
      <c r="AQ3833" s="187">
        <v>0</v>
      </c>
      <c r="AR3833" s="188">
        <v>-3.0000000000000001E-3</v>
      </c>
      <c r="AS3833" s="187">
        <v>-9.3749999999999997E-3</v>
      </c>
      <c r="AT3833" s="188">
        <v>4.63</v>
      </c>
      <c r="AU3833" s="187">
        <v>46.3</v>
      </c>
      <c r="AV3833" s="188">
        <v>0</v>
      </c>
      <c r="AW3833" s="187">
        <v>0</v>
      </c>
      <c r="AX3833" s="188">
        <v>0</v>
      </c>
      <c r="AY3833" s="187">
        <v>0</v>
      </c>
      <c r="AZ3833" s="188">
        <v>0</v>
      </c>
      <c r="BA3833" s="187">
        <v>0</v>
      </c>
      <c r="BB3833" s="188">
        <v>2.778</v>
      </c>
      <c r="BC3833" s="187">
        <v>55.559999999999995</v>
      </c>
      <c r="BD3833" s="75"/>
      <c r="BE3833" s="75"/>
      <c r="BH3833" s="74"/>
      <c r="BI3833" s="194"/>
      <c r="BJ3833" s="74"/>
    </row>
    <row r="3834" spans="1:62" ht="11.25" customHeight="1" x14ac:dyDescent="0.3">
      <c r="A3834" s="184" t="s">
        <v>4163</v>
      </c>
      <c r="B3834" s="185">
        <v>0</v>
      </c>
      <c r="C3834" s="828">
        <v>92516</v>
      </c>
      <c r="D3834" s="284">
        <v>965.56</v>
      </c>
      <c r="E3834" s="91">
        <v>711.34128728729274</v>
      </c>
      <c r="F3834" s="186">
        <v>0</v>
      </c>
      <c r="G3834" s="186">
        <v>0</v>
      </c>
      <c r="H3834" s="186">
        <v>0</v>
      </c>
      <c r="I3834" s="187">
        <v>0</v>
      </c>
      <c r="J3834" s="186">
        <v>31.59638</v>
      </c>
      <c r="K3834" s="186">
        <v>40.721381589511253</v>
      </c>
      <c r="L3834" s="186">
        <v>50.5</v>
      </c>
      <c r="M3834" s="186">
        <v>124.01347407379582</v>
      </c>
      <c r="N3834" s="188">
        <v>0</v>
      </c>
      <c r="O3834" s="189">
        <v>0</v>
      </c>
      <c r="P3834" s="186">
        <v>0</v>
      </c>
      <c r="Q3834" s="189">
        <v>159.82843604235674</v>
      </c>
      <c r="R3834" s="189">
        <v>868.82737832625128</v>
      </c>
      <c r="S3834" s="189">
        <v>915.06</v>
      </c>
      <c r="T3834" s="188">
        <v>915.06</v>
      </c>
      <c r="U3834" s="187">
        <v>674.13724506515405</v>
      </c>
      <c r="V3834" s="189">
        <v>0</v>
      </c>
      <c r="W3834" s="187">
        <v>0</v>
      </c>
      <c r="X3834" s="187">
        <v>915.06</v>
      </c>
      <c r="Y3834" s="186">
        <v>218.66499999999999</v>
      </c>
      <c r="Z3834" s="186">
        <v>0</v>
      </c>
      <c r="AA3834" s="186">
        <v>0</v>
      </c>
      <c r="AB3834" s="186">
        <v>0</v>
      </c>
      <c r="AC3834" s="186">
        <v>0</v>
      </c>
      <c r="AD3834" s="188">
        <v>0</v>
      </c>
      <c r="AE3834" s="189">
        <v>0</v>
      </c>
      <c r="AF3834" s="189">
        <v>0</v>
      </c>
      <c r="AG3834" s="189">
        <v>0</v>
      </c>
      <c r="AH3834" s="191">
        <v>0</v>
      </c>
      <c r="AI3834" s="186">
        <v>47.217500000000001</v>
      </c>
      <c r="AJ3834" s="192">
        <v>7501943488250</v>
      </c>
      <c r="AK3834" s="192">
        <v>0</v>
      </c>
      <c r="AM3834" s="75">
        <v>92516</v>
      </c>
      <c r="AO3834" s="188">
        <v>69.349999999999994</v>
      </c>
      <c r="AP3834" s="188">
        <v>29.28</v>
      </c>
      <c r="AQ3834" s="187">
        <v>79.590147274717566</v>
      </c>
      <c r="AR3834" s="188">
        <v>44.945</v>
      </c>
      <c r="AS3834" s="187">
        <v>122.17141971523841</v>
      </c>
      <c r="AT3834" s="188">
        <v>133.82499999999999</v>
      </c>
      <c r="AU3834" s="187">
        <v>742.14288352021276</v>
      </c>
      <c r="AV3834" s="188">
        <v>59.594999999999999</v>
      </c>
      <c r="AW3834" s="187">
        <v>132.43333333333334</v>
      </c>
      <c r="AX3834" s="188">
        <v>23.725000000000001</v>
      </c>
      <c r="AY3834" s="187">
        <v>52.722222222222229</v>
      </c>
      <c r="AZ3834" s="188">
        <v>50.5</v>
      </c>
      <c r="BA3834" s="187">
        <v>168.33333333333334</v>
      </c>
      <c r="BB3834" s="188">
        <v>70.19</v>
      </c>
      <c r="BC3834" s="187">
        <v>684.11306042884985</v>
      </c>
      <c r="BD3834" s="75"/>
      <c r="BE3834" s="75"/>
      <c r="BH3834" s="74"/>
      <c r="BI3834" s="194"/>
      <c r="BJ3834" s="74"/>
    </row>
    <row r="3835" spans="1:62" ht="11.25" customHeight="1" x14ac:dyDescent="0.3">
      <c r="A3835" s="252" t="s">
        <v>4164</v>
      </c>
      <c r="B3835" s="253">
        <v>0</v>
      </c>
      <c r="C3835" s="911">
        <v>92517</v>
      </c>
      <c r="D3835" s="289">
        <v>383.36399999999998</v>
      </c>
      <c r="E3835" s="255">
        <v>10.80145206984427</v>
      </c>
      <c r="F3835" s="256">
        <v>2000</v>
      </c>
      <c r="G3835" s="256">
        <v>2000</v>
      </c>
      <c r="H3835" s="256">
        <v>0</v>
      </c>
      <c r="I3835" s="257">
        <v>0</v>
      </c>
      <c r="J3835" s="256">
        <v>720.37213999999994</v>
      </c>
      <c r="K3835" s="256">
        <v>1064.7568424719968</v>
      </c>
      <c r="L3835" s="256">
        <v>-1.85</v>
      </c>
      <c r="M3835" s="256">
        <v>-0.17374858993203934</v>
      </c>
      <c r="N3835" s="259">
        <v>58.338000000000001</v>
      </c>
      <c r="O3835" s="258">
        <v>0.46300000000000002</v>
      </c>
      <c r="P3835" s="256">
        <v>130.10300000000001</v>
      </c>
      <c r="Q3835" s="258">
        <v>17.803714618946817</v>
      </c>
      <c r="R3835" s="258">
        <v>16.04229169662225</v>
      </c>
      <c r="S3835" s="258">
        <v>385.214</v>
      </c>
      <c r="T3835" s="259">
        <v>377.34500000000003</v>
      </c>
      <c r="U3835" s="257">
        <v>10.631864054254928</v>
      </c>
      <c r="V3835" s="258">
        <v>0</v>
      </c>
      <c r="W3835" s="257">
        <v>71.302000000000007</v>
      </c>
      <c r="X3835" s="257">
        <v>306.04300000000001</v>
      </c>
      <c r="Y3835" s="256">
        <v>306.04300000000001</v>
      </c>
      <c r="Z3835" s="256">
        <v>0</v>
      </c>
      <c r="AA3835" s="256">
        <v>0</v>
      </c>
      <c r="AB3835" s="256">
        <v>0</v>
      </c>
      <c r="AC3835" s="256">
        <v>0</v>
      </c>
      <c r="AD3835" s="259">
        <v>1.85</v>
      </c>
      <c r="AE3835" s="258">
        <v>0</v>
      </c>
      <c r="AF3835" s="258">
        <v>0</v>
      </c>
      <c r="AG3835" s="258">
        <v>0</v>
      </c>
      <c r="AH3835" s="260">
        <v>0</v>
      </c>
      <c r="AI3835" s="186">
        <v>507.26609999999999</v>
      </c>
      <c r="AJ3835" s="192">
        <v>7501943488267</v>
      </c>
      <c r="AK3835" s="192">
        <v>0</v>
      </c>
      <c r="AM3835" s="75">
        <v>92517</v>
      </c>
      <c r="AO3835" s="188">
        <v>1643.6539999999998</v>
      </c>
      <c r="AP3835" s="188">
        <v>1579.299</v>
      </c>
      <c r="AQ3835" s="187">
        <v>193.44974991172745</v>
      </c>
      <c r="AR3835" s="188">
        <v>2217.77</v>
      </c>
      <c r="AS3835" s="187">
        <v>271.65663491316832</v>
      </c>
      <c r="AT3835" s="188">
        <v>1133.893</v>
      </c>
      <c r="AU3835" s="187">
        <v>168.89749435268178</v>
      </c>
      <c r="AV3835" s="188">
        <v>624.58199999999999</v>
      </c>
      <c r="AW3835" s="187">
        <v>83.277599999999993</v>
      </c>
      <c r="AX3835" s="188">
        <v>892.66700000000003</v>
      </c>
      <c r="AY3835" s="187">
        <v>119.02226666666667</v>
      </c>
      <c r="AZ3835" s="188">
        <v>494.48700000000002</v>
      </c>
      <c r="BA3835" s="187">
        <v>49.448700000000002</v>
      </c>
      <c r="BB3835" s="188">
        <v>235.66899999999998</v>
      </c>
      <c r="BC3835" s="187">
        <v>31.088846382164764</v>
      </c>
      <c r="BD3835" s="75"/>
      <c r="BE3835" s="75"/>
      <c r="BH3835" s="74"/>
      <c r="BI3835" s="194"/>
      <c r="BJ3835" s="74"/>
    </row>
    <row r="3836" spans="1:62" ht="11.25" customHeight="1" x14ac:dyDescent="0.3">
      <c r="A3836" s="227" t="s">
        <v>4165</v>
      </c>
      <c r="B3836" s="261">
        <v>0</v>
      </c>
      <c r="C3836" s="910">
        <v>92533</v>
      </c>
      <c r="D3836" s="407">
        <v>1E-4</v>
      </c>
      <c r="E3836" s="263">
        <v>0</v>
      </c>
      <c r="F3836" s="264">
        <v>0</v>
      </c>
      <c r="G3836" s="264">
        <v>0</v>
      </c>
      <c r="H3836" s="264">
        <v>0</v>
      </c>
      <c r="I3836" s="266">
        <v>0</v>
      </c>
      <c r="J3836" s="264">
        <v>0</v>
      </c>
      <c r="K3836" s="264">
        <v>0</v>
      </c>
      <c r="L3836" s="264">
        <v>0</v>
      </c>
      <c r="M3836" s="264">
        <v>0</v>
      </c>
      <c r="N3836" s="267">
        <v>0</v>
      </c>
      <c r="O3836" s="268">
        <v>0</v>
      </c>
      <c r="P3836" s="264">
        <v>0</v>
      </c>
      <c r="Q3836" s="268">
        <v>0</v>
      </c>
      <c r="R3836" s="268">
        <v>0</v>
      </c>
      <c r="S3836" s="268">
        <v>1E-4</v>
      </c>
      <c r="T3836" s="267">
        <v>0</v>
      </c>
      <c r="U3836" s="266">
        <v>0</v>
      </c>
      <c r="V3836" s="268">
        <v>0</v>
      </c>
      <c r="W3836" s="268">
        <v>0</v>
      </c>
      <c r="X3836" s="267">
        <v>0</v>
      </c>
      <c r="Y3836" s="267">
        <v>0</v>
      </c>
      <c r="Z3836" s="264">
        <v>0</v>
      </c>
      <c r="AA3836" s="264">
        <v>0</v>
      </c>
      <c r="AB3836" s="264">
        <v>0</v>
      </c>
      <c r="AC3836" s="264">
        <v>0</v>
      </c>
      <c r="AD3836" s="267">
        <v>0</v>
      </c>
      <c r="AE3836" s="268">
        <v>0</v>
      </c>
      <c r="AF3836" s="268">
        <v>0</v>
      </c>
      <c r="AG3836" s="268">
        <v>0</v>
      </c>
      <c r="AH3836" s="269">
        <v>0</v>
      </c>
      <c r="AI3836" s="186">
        <v>0</v>
      </c>
      <c r="AJ3836" s="192">
        <v>7501943481336</v>
      </c>
      <c r="AK3836" s="192">
        <v>0</v>
      </c>
      <c r="AM3836" s="75">
        <v>92533</v>
      </c>
      <c r="AO3836" s="267">
        <v>0</v>
      </c>
      <c r="AP3836" s="267">
        <v>0</v>
      </c>
      <c r="AQ3836" s="266">
        <v>0</v>
      </c>
      <c r="AR3836" s="267">
        <v>0</v>
      </c>
      <c r="AS3836" s="266">
        <v>0</v>
      </c>
      <c r="AT3836" s="267">
        <v>0</v>
      </c>
      <c r="AU3836" s="266">
        <v>0</v>
      </c>
      <c r="AV3836" s="267">
        <v>0</v>
      </c>
      <c r="AW3836" s="266">
        <v>0</v>
      </c>
      <c r="AX3836" s="267">
        <v>0</v>
      </c>
      <c r="AY3836" s="266">
        <v>0</v>
      </c>
      <c r="AZ3836" s="267">
        <v>0</v>
      </c>
      <c r="BA3836" s="266">
        <v>0</v>
      </c>
      <c r="BB3836" s="267">
        <v>0</v>
      </c>
      <c r="BC3836" s="266">
        <v>0</v>
      </c>
      <c r="BD3836" s="75"/>
      <c r="BE3836" s="75"/>
      <c r="BH3836" s="74"/>
      <c r="BI3836" s="194"/>
      <c r="BJ3836" s="74"/>
    </row>
    <row r="3837" spans="1:62" ht="11.25" customHeight="1" x14ac:dyDescent="0.3">
      <c r="A3837" s="184" t="s">
        <v>4166</v>
      </c>
      <c r="B3837" s="185">
        <v>0</v>
      </c>
      <c r="C3837" s="828">
        <v>92534</v>
      </c>
      <c r="D3837" s="284">
        <v>1E-4</v>
      </c>
      <c r="E3837" s="91">
        <v>0</v>
      </c>
      <c r="F3837" s="186">
        <v>0</v>
      </c>
      <c r="G3837" s="186">
        <v>0</v>
      </c>
      <c r="H3837" s="186">
        <v>0</v>
      </c>
      <c r="I3837" s="187">
        <v>0</v>
      </c>
      <c r="J3837" s="186">
        <v>0</v>
      </c>
      <c r="K3837" s="186">
        <v>0</v>
      </c>
      <c r="L3837" s="186">
        <v>0</v>
      </c>
      <c r="M3837" s="186">
        <v>0</v>
      </c>
      <c r="N3837" s="188">
        <v>0</v>
      </c>
      <c r="O3837" s="189">
        <v>0</v>
      </c>
      <c r="P3837" s="186">
        <v>0</v>
      </c>
      <c r="Q3837" s="189">
        <v>0</v>
      </c>
      <c r="R3837" s="189">
        <v>0</v>
      </c>
      <c r="S3837" s="189">
        <v>1E-4</v>
      </c>
      <c r="T3837" s="188">
        <v>0</v>
      </c>
      <c r="U3837" s="187">
        <v>0</v>
      </c>
      <c r="V3837" s="189">
        <v>0</v>
      </c>
      <c r="W3837" s="189">
        <v>0</v>
      </c>
      <c r="X3837" s="188">
        <v>0</v>
      </c>
      <c r="Y3837" s="188">
        <v>0</v>
      </c>
      <c r="Z3837" s="186">
        <v>0</v>
      </c>
      <c r="AA3837" s="186">
        <v>0</v>
      </c>
      <c r="AB3837" s="186">
        <v>0</v>
      </c>
      <c r="AC3837" s="186">
        <v>0</v>
      </c>
      <c r="AD3837" s="188">
        <v>0</v>
      </c>
      <c r="AE3837" s="189">
        <v>0</v>
      </c>
      <c r="AF3837" s="189">
        <v>0</v>
      </c>
      <c r="AG3837" s="189">
        <v>0</v>
      </c>
      <c r="AH3837" s="191">
        <v>0</v>
      </c>
      <c r="AI3837" s="186">
        <v>0</v>
      </c>
      <c r="AJ3837" s="192">
        <v>7501943481350</v>
      </c>
      <c r="AK3837" s="192">
        <v>0</v>
      </c>
      <c r="AM3837" s="75">
        <v>92534</v>
      </c>
      <c r="AO3837" s="188">
        <v>0</v>
      </c>
      <c r="AP3837" s="188">
        <v>0</v>
      </c>
      <c r="AQ3837" s="187">
        <v>0</v>
      </c>
      <c r="AR3837" s="188">
        <v>0</v>
      </c>
      <c r="AS3837" s="187">
        <v>0</v>
      </c>
      <c r="AT3837" s="188">
        <v>0</v>
      </c>
      <c r="AU3837" s="187">
        <v>0</v>
      </c>
      <c r="AV3837" s="188">
        <v>0</v>
      </c>
      <c r="AW3837" s="187">
        <v>0</v>
      </c>
      <c r="AX3837" s="188">
        <v>0</v>
      </c>
      <c r="AY3837" s="187">
        <v>0</v>
      </c>
      <c r="AZ3837" s="188">
        <v>0</v>
      </c>
      <c r="BA3837" s="187">
        <v>0</v>
      </c>
      <c r="BB3837" s="188">
        <v>0</v>
      </c>
      <c r="BC3837" s="187">
        <v>0</v>
      </c>
      <c r="BD3837" s="75"/>
      <c r="BE3837" s="75"/>
      <c r="BH3837" s="74"/>
      <c r="BI3837" s="194"/>
      <c r="BJ3837" s="74"/>
    </row>
    <row r="3838" spans="1:62" ht="11.25" customHeight="1" x14ac:dyDescent="0.3">
      <c r="A3838" s="184" t="s">
        <v>4167</v>
      </c>
      <c r="B3838" s="185">
        <v>0</v>
      </c>
      <c r="C3838" s="828">
        <v>92537</v>
      </c>
      <c r="D3838" s="284">
        <v>1E-4</v>
      </c>
      <c r="E3838" s="91">
        <v>0</v>
      </c>
      <c r="F3838" s="186">
        <v>0</v>
      </c>
      <c r="G3838" s="186">
        <v>0</v>
      </c>
      <c r="H3838" s="186">
        <v>0</v>
      </c>
      <c r="I3838" s="187">
        <v>0</v>
      </c>
      <c r="J3838" s="186">
        <v>0</v>
      </c>
      <c r="K3838" s="186">
        <v>0</v>
      </c>
      <c r="L3838" s="186">
        <v>0</v>
      </c>
      <c r="M3838" s="186">
        <v>0</v>
      </c>
      <c r="N3838" s="188">
        <v>0</v>
      </c>
      <c r="O3838" s="189">
        <v>0</v>
      </c>
      <c r="P3838" s="186">
        <v>0</v>
      </c>
      <c r="Q3838" s="189">
        <v>0</v>
      </c>
      <c r="R3838" s="189">
        <v>0</v>
      </c>
      <c r="S3838" s="189">
        <v>1E-4</v>
      </c>
      <c r="T3838" s="188">
        <v>0</v>
      </c>
      <c r="U3838" s="187">
        <v>0</v>
      </c>
      <c r="V3838" s="189">
        <v>0</v>
      </c>
      <c r="W3838" s="189">
        <v>0</v>
      </c>
      <c r="X3838" s="188">
        <v>0</v>
      </c>
      <c r="Y3838" s="188">
        <v>0</v>
      </c>
      <c r="Z3838" s="186">
        <v>0</v>
      </c>
      <c r="AA3838" s="186">
        <v>0</v>
      </c>
      <c r="AB3838" s="186">
        <v>0</v>
      </c>
      <c r="AC3838" s="186">
        <v>0</v>
      </c>
      <c r="AD3838" s="188">
        <v>0</v>
      </c>
      <c r="AE3838" s="189">
        <v>0</v>
      </c>
      <c r="AF3838" s="189">
        <v>0</v>
      </c>
      <c r="AG3838" s="189">
        <v>0</v>
      </c>
      <c r="AH3838" s="191">
        <v>0</v>
      </c>
      <c r="AI3838" s="186">
        <v>0</v>
      </c>
      <c r="AJ3838" s="192">
        <v>7501943482418</v>
      </c>
      <c r="AK3838" s="192">
        <v>0</v>
      </c>
      <c r="AM3838" s="75">
        <v>92537</v>
      </c>
      <c r="AO3838" s="188">
        <v>0</v>
      </c>
      <c r="AP3838" s="188">
        <v>0</v>
      </c>
      <c r="AQ3838" s="187">
        <v>0</v>
      </c>
      <c r="AR3838" s="188">
        <v>0</v>
      </c>
      <c r="AS3838" s="187">
        <v>0</v>
      </c>
      <c r="AT3838" s="188">
        <v>0</v>
      </c>
      <c r="AU3838" s="187">
        <v>0</v>
      </c>
      <c r="AV3838" s="188">
        <v>0</v>
      </c>
      <c r="AW3838" s="187">
        <v>0</v>
      </c>
      <c r="AX3838" s="188">
        <v>0</v>
      </c>
      <c r="AY3838" s="187">
        <v>0</v>
      </c>
      <c r="AZ3838" s="188">
        <v>0</v>
      </c>
      <c r="BA3838" s="187">
        <v>0</v>
      </c>
      <c r="BB3838" s="188">
        <v>0</v>
      </c>
      <c r="BC3838" s="187">
        <v>0</v>
      </c>
      <c r="BD3838" s="75"/>
      <c r="BE3838" s="75"/>
      <c r="BH3838" s="74"/>
      <c r="BI3838" s="194"/>
      <c r="BJ3838" s="74"/>
    </row>
    <row r="3839" spans="1:62" s="77" customFormat="1" ht="11.25" customHeight="1" x14ac:dyDescent="0.2">
      <c r="A3839" s="184" t="s">
        <v>4168</v>
      </c>
      <c r="B3839" s="185">
        <v>0</v>
      </c>
      <c r="C3839" s="828">
        <v>92539</v>
      </c>
      <c r="D3839" s="284">
        <v>1E-4</v>
      </c>
      <c r="E3839" s="91">
        <v>0</v>
      </c>
      <c r="F3839" s="186">
        <v>0</v>
      </c>
      <c r="G3839" s="186">
        <v>0</v>
      </c>
      <c r="H3839" s="186">
        <v>0</v>
      </c>
      <c r="I3839" s="187">
        <v>0</v>
      </c>
      <c r="J3839" s="186">
        <v>0</v>
      </c>
      <c r="K3839" s="186">
        <v>0</v>
      </c>
      <c r="L3839" s="186">
        <v>0</v>
      </c>
      <c r="M3839" s="186">
        <v>0</v>
      </c>
      <c r="N3839" s="188">
        <v>0</v>
      </c>
      <c r="O3839" s="189">
        <v>0</v>
      </c>
      <c r="P3839" s="186">
        <v>0</v>
      </c>
      <c r="Q3839" s="189">
        <v>0</v>
      </c>
      <c r="R3839" s="189">
        <v>0</v>
      </c>
      <c r="S3839" s="189">
        <v>1E-4</v>
      </c>
      <c r="T3839" s="188">
        <v>0</v>
      </c>
      <c r="U3839" s="187">
        <v>0</v>
      </c>
      <c r="V3839" s="189">
        <v>0</v>
      </c>
      <c r="W3839" s="189">
        <v>0</v>
      </c>
      <c r="X3839" s="188">
        <v>0</v>
      </c>
      <c r="Y3839" s="188">
        <v>0</v>
      </c>
      <c r="Z3839" s="186">
        <v>0</v>
      </c>
      <c r="AA3839" s="186">
        <v>0</v>
      </c>
      <c r="AB3839" s="186">
        <v>0</v>
      </c>
      <c r="AC3839" s="186">
        <v>0</v>
      </c>
      <c r="AD3839" s="188">
        <v>0</v>
      </c>
      <c r="AE3839" s="189">
        <v>0</v>
      </c>
      <c r="AF3839" s="189">
        <v>0</v>
      </c>
      <c r="AG3839" s="189">
        <v>0</v>
      </c>
      <c r="AH3839" s="191">
        <v>0</v>
      </c>
      <c r="AI3839" s="186">
        <v>0</v>
      </c>
      <c r="AJ3839" s="192">
        <v>7501943482456</v>
      </c>
      <c r="AK3839" s="192">
        <v>0</v>
      </c>
      <c r="AL3839" s="226"/>
      <c r="AM3839" s="75">
        <v>92539</v>
      </c>
      <c r="AN3839" s="76"/>
      <c r="AO3839" s="188">
        <v>0</v>
      </c>
      <c r="AP3839" s="188">
        <v>0</v>
      </c>
      <c r="AQ3839" s="187">
        <v>0</v>
      </c>
      <c r="AR3839" s="188">
        <v>0</v>
      </c>
      <c r="AS3839" s="187">
        <v>0</v>
      </c>
      <c r="AT3839" s="188">
        <v>0</v>
      </c>
      <c r="AU3839" s="187">
        <v>0</v>
      </c>
      <c r="AV3839" s="188">
        <v>0</v>
      </c>
      <c r="AW3839" s="187">
        <v>0</v>
      </c>
      <c r="AX3839" s="188">
        <v>0</v>
      </c>
      <c r="AY3839" s="187">
        <v>0</v>
      </c>
      <c r="AZ3839" s="188">
        <v>0</v>
      </c>
      <c r="BA3839" s="187">
        <v>0</v>
      </c>
      <c r="BB3839" s="188">
        <v>0</v>
      </c>
      <c r="BC3839" s="187">
        <v>0</v>
      </c>
      <c r="BD3839" s="75"/>
      <c r="BE3839" s="75"/>
      <c r="BF3839" s="55"/>
      <c r="BH3839" s="74"/>
      <c r="BI3839" s="194"/>
      <c r="BJ3839" s="74"/>
    </row>
    <row r="3840" spans="1:62" s="77" customFormat="1" ht="11.25" customHeight="1" x14ac:dyDescent="0.2">
      <c r="A3840" s="228" t="s">
        <v>590</v>
      </c>
      <c r="B3840" s="229">
        <v>0</v>
      </c>
      <c r="C3840" s="864"/>
      <c r="D3840" s="330">
        <v>9421.5179999999964</v>
      </c>
      <c r="E3840" s="231">
        <v>203.37219679925514</v>
      </c>
      <c r="F3840" s="232">
        <v>2500</v>
      </c>
      <c r="G3840" s="232">
        <v>2500</v>
      </c>
      <c r="H3840" s="232">
        <v>0</v>
      </c>
      <c r="I3840" s="233">
        <v>0</v>
      </c>
      <c r="J3840" s="232">
        <v>1074.6407749999998</v>
      </c>
      <c r="K3840" s="232">
        <v>1389.7943988823308</v>
      </c>
      <c r="L3840" s="232">
        <v>130.864</v>
      </c>
      <c r="M3840" s="232">
        <v>9.4160690318827367</v>
      </c>
      <c r="N3840" s="234">
        <v>69.89</v>
      </c>
      <c r="O3840" s="235">
        <v>0.46300000000000002</v>
      </c>
      <c r="P3840" s="232">
        <v>144.18</v>
      </c>
      <c r="Q3840" s="235">
        <v>25.594040948241521</v>
      </c>
      <c r="R3840" s="235">
        <v>259.36073382289067</v>
      </c>
      <c r="S3840" s="235">
        <v>9290.6539999999968</v>
      </c>
      <c r="T3840" s="234">
        <v>9277.7469999999994</v>
      </c>
      <c r="U3840" s="233">
        <v>200.26876653398102</v>
      </c>
      <c r="V3840" s="235">
        <v>0</v>
      </c>
      <c r="W3840" s="235">
        <v>73.827000000000012</v>
      </c>
      <c r="X3840" s="234">
        <v>9203.92</v>
      </c>
      <c r="Y3840" s="234">
        <v>3194.2080000000001</v>
      </c>
      <c r="Z3840" s="232">
        <v>0</v>
      </c>
      <c r="AA3840" s="232">
        <v>0</v>
      </c>
      <c r="AB3840" s="232">
        <v>0</v>
      </c>
      <c r="AC3840" s="232">
        <v>904.03399999999999</v>
      </c>
      <c r="AD3840" s="234">
        <v>1.85</v>
      </c>
      <c r="AE3840" s="235">
        <v>0</v>
      </c>
      <c r="AF3840" s="235">
        <v>0</v>
      </c>
      <c r="AG3840" s="235">
        <v>0</v>
      </c>
      <c r="AH3840" s="235">
        <v>0</v>
      </c>
      <c r="AI3840" s="225">
        <v>965.82330000000002</v>
      </c>
      <c r="AJ3840" s="192">
        <v>0</v>
      </c>
      <c r="AK3840" s="192">
        <v>0</v>
      </c>
      <c r="AL3840" s="226"/>
      <c r="AM3840" s="75">
        <v>0</v>
      </c>
      <c r="AN3840" s="76"/>
      <c r="AO3840" s="234">
        <v>0</v>
      </c>
      <c r="AP3840" s="234">
        <v>0</v>
      </c>
      <c r="AQ3840" s="233">
        <v>0</v>
      </c>
      <c r="AR3840" s="234">
        <v>0</v>
      </c>
      <c r="AS3840" s="233">
        <v>0</v>
      </c>
      <c r="AT3840" s="234">
        <v>0</v>
      </c>
      <c r="AU3840" s="233">
        <v>0</v>
      </c>
      <c r="AV3840" s="234">
        <v>0</v>
      </c>
      <c r="AW3840" s="233">
        <v>0</v>
      </c>
      <c r="AX3840" s="234">
        <v>0</v>
      </c>
      <c r="AY3840" s="233">
        <v>0</v>
      </c>
      <c r="AZ3840" s="234">
        <v>0</v>
      </c>
      <c r="BA3840" s="233">
        <v>0</v>
      </c>
      <c r="BB3840" s="234">
        <v>0</v>
      </c>
      <c r="BC3840" s="233">
        <v>0</v>
      </c>
      <c r="BD3840" s="75"/>
      <c r="BE3840" s="75"/>
      <c r="BF3840" s="55"/>
      <c r="BI3840" s="194"/>
      <c r="BJ3840" s="74"/>
    </row>
    <row r="3841" spans="1:62" s="77" customFormat="1" ht="11.25" customHeight="1" x14ac:dyDescent="0.2">
      <c r="A3841" s="236"/>
      <c r="B3841" s="237">
        <v>0</v>
      </c>
      <c r="C3841" s="865"/>
      <c r="D3841" s="331"/>
      <c r="E3841" s="239">
        <v>0</v>
      </c>
      <c r="F3841" s="240"/>
      <c r="G3841" s="240"/>
      <c r="H3841" s="222">
        <v>0</v>
      </c>
      <c r="I3841" s="241"/>
      <c r="J3841" s="240"/>
      <c r="K3841" s="240"/>
      <c r="L3841" s="240"/>
      <c r="M3841" s="240">
        <v>0</v>
      </c>
      <c r="N3841" s="242"/>
      <c r="O3841" s="243"/>
      <c r="P3841" s="240"/>
      <c r="Q3841" s="243"/>
      <c r="R3841" s="243">
        <v>0</v>
      </c>
      <c r="S3841" s="243"/>
      <c r="T3841" s="242"/>
      <c r="U3841" s="241">
        <v>0</v>
      </c>
      <c r="V3841" s="243"/>
      <c r="W3841" s="243"/>
      <c r="X3841" s="242"/>
      <c r="Y3841" s="242"/>
      <c r="Z3841" s="240"/>
      <c r="AA3841" s="240"/>
      <c r="AB3841" s="240"/>
      <c r="AC3841" s="240"/>
      <c r="AD3841" s="242"/>
      <c r="AE3841" s="243"/>
      <c r="AF3841" s="243"/>
      <c r="AG3841" s="243"/>
      <c r="AH3841" s="243">
        <v>0</v>
      </c>
      <c r="AI3841" s="225"/>
      <c r="AJ3841" s="192">
        <v>0</v>
      </c>
      <c r="AK3841" s="192">
        <v>0</v>
      </c>
      <c r="AL3841" s="226"/>
      <c r="AM3841" s="75">
        <v>0</v>
      </c>
      <c r="AN3841" s="76"/>
      <c r="AO3841" s="242">
        <v>0</v>
      </c>
      <c r="AP3841" s="242">
        <v>0</v>
      </c>
      <c r="AQ3841" s="241">
        <v>0</v>
      </c>
      <c r="AR3841" s="242">
        <v>0</v>
      </c>
      <c r="AS3841" s="241">
        <v>0</v>
      </c>
      <c r="AT3841" s="242">
        <v>0</v>
      </c>
      <c r="AU3841" s="241">
        <v>0</v>
      </c>
      <c r="AV3841" s="242">
        <v>0</v>
      </c>
      <c r="AW3841" s="241">
        <v>0</v>
      </c>
      <c r="AX3841" s="242">
        <v>0</v>
      </c>
      <c r="AY3841" s="241">
        <v>0</v>
      </c>
      <c r="AZ3841" s="242">
        <v>0</v>
      </c>
      <c r="BA3841" s="241">
        <v>0</v>
      </c>
      <c r="BB3841" s="242">
        <v>0</v>
      </c>
      <c r="BC3841" s="241">
        <v>0</v>
      </c>
      <c r="BD3841" s="75"/>
      <c r="BE3841" s="75"/>
      <c r="BF3841" s="55"/>
      <c r="BI3841" s="194"/>
      <c r="BJ3841" s="74"/>
    </row>
    <row r="3842" spans="1:62" s="77" customFormat="1" ht="11.25" customHeight="1" x14ac:dyDescent="0.2">
      <c r="A3842" s="228" t="s">
        <v>331</v>
      </c>
      <c r="B3842" s="229">
        <v>0</v>
      </c>
      <c r="C3842" s="864"/>
      <c r="D3842" s="330">
        <v>4589883.5845997315</v>
      </c>
      <c r="E3842" s="231">
        <v>12.813084672710147</v>
      </c>
      <c r="F3842" s="232">
        <v>10001984.991428573</v>
      </c>
      <c r="G3842" s="232">
        <v>10001984.991428573</v>
      </c>
      <c r="H3842" s="232">
        <v>2163219.2253661435</v>
      </c>
      <c r="I3842" s="233">
        <v>21.62789913422149</v>
      </c>
      <c r="J3842" s="232">
        <v>9348806.7159999963</v>
      </c>
      <c r="K3842" s="232">
        <v>10746554.093353009</v>
      </c>
      <c r="L3842" s="232">
        <v>1495091.2779999995</v>
      </c>
      <c r="M3842" s="232">
        <v>13.912285417376236</v>
      </c>
      <c r="N3842" s="234">
        <v>192589.05499999988</v>
      </c>
      <c r="O3842" s="235">
        <v>922059.93300000043</v>
      </c>
      <c r="P3842" s="232">
        <v>1222809.6090000004</v>
      </c>
      <c r="Q3842" s="235">
        <v>29.072168989743407</v>
      </c>
      <c r="R3842" s="235">
        <v>16.872778607029268</v>
      </c>
      <c r="S3842" s="235">
        <v>5258011.531965876</v>
      </c>
      <c r="T3842" s="234">
        <v>4581583.7849999992</v>
      </c>
      <c r="U3842" s="233">
        <v>12.789915014247629</v>
      </c>
      <c r="V3842" s="235">
        <v>488367.58999999997</v>
      </c>
      <c r="W3842" s="235">
        <v>108160.621</v>
      </c>
      <c r="X3842" s="235">
        <v>3994537.7080000006</v>
      </c>
      <c r="Y3842" s="234">
        <v>1076757.7860000001</v>
      </c>
      <c r="Z3842" s="232">
        <v>601515.12999999977</v>
      </c>
      <c r="AA3842" s="232">
        <v>41971.761999999995</v>
      </c>
      <c r="AB3842" s="232">
        <v>31820.894323295695</v>
      </c>
      <c r="AC3842" s="232">
        <v>38802.130741258159</v>
      </c>
      <c r="AD3842" s="234">
        <v>71375.565000000002</v>
      </c>
      <c r="AE3842" s="235">
        <v>19431.178000000004</v>
      </c>
      <c r="AF3842" s="235">
        <v>19416.055000000004</v>
      </c>
      <c r="AG3842" s="235">
        <v>2149.0990000000002</v>
      </c>
      <c r="AH3842" s="235">
        <v>0</v>
      </c>
      <c r="AI3842" s="225" t="e">
        <v>#REF!</v>
      </c>
      <c r="AJ3842" s="192">
        <v>0</v>
      </c>
      <c r="AK3842" s="192">
        <v>0</v>
      </c>
      <c r="AL3842" s="226"/>
      <c r="AM3842" s="75">
        <v>0</v>
      </c>
      <c r="AN3842" s="76"/>
      <c r="AO3842" s="234">
        <v>0</v>
      </c>
      <c r="AP3842" s="234">
        <v>0</v>
      </c>
      <c r="AQ3842" s="233">
        <v>0</v>
      </c>
      <c r="AR3842" s="234">
        <v>0</v>
      </c>
      <c r="AS3842" s="233">
        <v>0</v>
      </c>
      <c r="AT3842" s="234">
        <v>0</v>
      </c>
      <c r="AU3842" s="233">
        <v>0</v>
      </c>
      <c r="AV3842" s="234">
        <v>0</v>
      </c>
      <c r="AW3842" s="233">
        <v>0</v>
      </c>
      <c r="AX3842" s="234">
        <v>0</v>
      </c>
      <c r="AY3842" s="233">
        <v>0</v>
      </c>
      <c r="AZ3842" s="234">
        <v>0</v>
      </c>
      <c r="BA3842" s="233">
        <v>0</v>
      </c>
      <c r="BB3842" s="234">
        <v>0</v>
      </c>
      <c r="BC3842" s="233">
        <v>0</v>
      </c>
      <c r="BD3842" s="75"/>
      <c r="BE3842" s="75"/>
      <c r="BF3842" s="55"/>
      <c r="BI3842" s="194"/>
      <c r="BJ3842" s="74"/>
    </row>
    <row r="3843" spans="1:62" ht="11.25" customHeight="1" x14ac:dyDescent="0.3">
      <c r="A3843" s="236"/>
      <c r="B3843" s="237">
        <v>0</v>
      </c>
      <c r="C3843" s="865"/>
      <c r="D3843" s="331"/>
      <c r="E3843" s="239">
        <v>0</v>
      </c>
      <c r="F3843" s="240"/>
      <c r="G3843" s="240">
        <v>0</v>
      </c>
      <c r="H3843" s="222">
        <v>294997.84881578392</v>
      </c>
      <c r="I3843" s="241"/>
      <c r="J3843" s="240"/>
      <c r="K3843" s="240"/>
      <c r="L3843" s="240"/>
      <c r="M3843" s="240">
        <v>0</v>
      </c>
      <c r="N3843" s="242"/>
      <c r="O3843" s="243"/>
      <c r="P3843" s="240">
        <v>0</v>
      </c>
      <c r="Q3843" s="243">
        <v>0</v>
      </c>
      <c r="R3843" s="243">
        <v>0</v>
      </c>
      <c r="S3843" s="243"/>
      <c r="T3843" s="242"/>
      <c r="U3843" s="241">
        <v>0</v>
      </c>
      <c r="V3843" s="243"/>
      <c r="W3843" s="243"/>
      <c r="X3843" s="242">
        <v>0</v>
      </c>
      <c r="Y3843" s="242"/>
      <c r="Z3843" s="240"/>
      <c r="AA3843" s="240"/>
      <c r="AB3843" s="240"/>
      <c r="AC3843" s="240"/>
      <c r="AD3843" s="242"/>
      <c r="AE3843" s="243"/>
      <c r="AF3843" s="243"/>
      <c r="AG3843" s="243"/>
      <c r="AH3843" s="243">
        <v>0</v>
      </c>
      <c r="AI3843" s="225"/>
      <c r="AJ3843" s="192">
        <v>0</v>
      </c>
      <c r="AK3843" s="192">
        <v>0</v>
      </c>
      <c r="AM3843" s="75">
        <v>0</v>
      </c>
      <c r="AO3843" s="242">
        <v>0</v>
      </c>
      <c r="AP3843" s="242">
        <v>0</v>
      </c>
      <c r="AQ3843" s="241">
        <v>0</v>
      </c>
      <c r="AR3843" s="242">
        <v>0</v>
      </c>
      <c r="AS3843" s="241">
        <v>0</v>
      </c>
      <c r="AT3843" s="242">
        <v>0</v>
      </c>
      <c r="AU3843" s="241">
        <v>0</v>
      </c>
      <c r="AV3843" s="242">
        <v>0</v>
      </c>
      <c r="AW3843" s="241">
        <v>0</v>
      </c>
      <c r="AX3843" s="242">
        <v>0</v>
      </c>
      <c r="AY3843" s="241">
        <v>0</v>
      </c>
      <c r="AZ3843" s="242">
        <v>0</v>
      </c>
      <c r="BA3843" s="241">
        <v>0</v>
      </c>
      <c r="BB3843" s="242">
        <v>0</v>
      </c>
      <c r="BC3843" s="241">
        <v>0</v>
      </c>
      <c r="BD3843" s="75"/>
      <c r="BE3843" s="75"/>
      <c r="BF3843" s="75"/>
      <c r="BI3843" s="194"/>
      <c r="BJ3843" s="74"/>
    </row>
    <row r="3844" spans="1:62" s="55" customFormat="1" ht="11.25" customHeight="1" x14ac:dyDescent="0.2">
      <c r="A3844" s="184" t="s">
        <v>4169</v>
      </c>
      <c r="B3844" s="185">
        <v>0</v>
      </c>
      <c r="C3844" s="858" t="s">
        <v>332</v>
      </c>
      <c r="D3844" s="284">
        <v>1088.288</v>
      </c>
      <c r="E3844" s="91">
        <v>34.954884724084401</v>
      </c>
      <c r="F3844" s="186">
        <v>0</v>
      </c>
      <c r="G3844" s="186">
        <v>0</v>
      </c>
      <c r="H3844" s="186">
        <v>0</v>
      </c>
      <c r="I3844" s="187">
        <v>0</v>
      </c>
      <c r="J3844" s="186">
        <v>950</v>
      </c>
      <c r="K3844" s="186">
        <v>934.02224775482193</v>
      </c>
      <c r="L3844" s="186">
        <v>197.37800000000001</v>
      </c>
      <c r="M3844" s="186">
        <v>21.132044817396164</v>
      </c>
      <c r="N3844" s="188">
        <v>4.8280000000000003</v>
      </c>
      <c r="O3844" s="189">
        <v>0</v>
      </c>
      <c r="P3844" s="186">
        <v>130.072</v>
      </c>
      <c r="Q3844" s="189">
        <v>34.468421052631584</v>
      </c>
      <c r="R3844" s="189">
        <v>28.134</v>
      </c>
      <c r="S3844" s="189">
        <v>890.91</v>
      </c>
      <c r="T3844" s="188">
        <v>890.34</v>
      </c>
      <c r="U3844" s="187">
        <v>28.596963363779906</v>
      </c>
      <c r="V3844" s="189">
        <v>0</v>
      </c>
      <c r="W3844" s="189">
        <v>125.244</v>
      </c>
      <c r="X3844" s="188">
        <v>765.096</v>
      </c>
      <c r="Y3844" s="188">
        <v>190.84800000000001</v>
      </c>
      <c r="Z3844" s="186">
        <v>0</v>
      </c>
      <c r="AA3844" s="186">
        <v>0</v>
      </c>
      <c r="AB3844" s="186">
        <v>0</v>
      </c>
      <c r="AC3844" s="186">
        <v>0</v>
      </c>
      <c r="AD3844" s="188">
        <v>0.56999999999999318</v>
      </c>
      <c r="AE3844" s="189">
        <v>0</v>
      </c>
      <c r="AF3844" s="189">
        <v>0</v>
      </c>
      <c r="AG3844" s="189">
        <v>0</v>
      </c>
      <c r="AH3844" s="191">
        <v>0</v>
      </c>
      <c r="AI3844" s="186">
        <v>1132.7711999999999</v>
      </c>
      <c r="AJ3844" s="192">
        <v>7501943482012</v>
      </c>
      <c r="AK3844" s="192">
        <v>0</v>
      </c>
      <c r="AL3844" s="90"/>
      <c r="AM3844" s="75">
        <v>1401</v>
      </c>
      <c r="AN3844" s="90"/>
      <c r="AO3844" s="188">
        <v>925.75199999999995</v>
      </c>
      <c r="AP3844" s="188">
        <v>1067.57</v>
      </c>
      <c r="AQ3844" s="187">
        <v>133.44624999999999</v>
      </c>
      <c r="AR3844" s="188">
        <v>808.26799999999992</v>
      </c>
      <c r="AS3844" s="187">
        <v>101.0335</v>
      </c>
      <c r="AT3844" s="188">
        <v>901.41800000000001</v>
      </c>
      <c r="AU3844" s="187">
        <v>112.67725</v>
      </c>
      <c r="AV3844" s="188">
        <v>737.26400000000001</v>
      </c>
      <c r="AW3844" s="187">
        <v>67.024000000000001</v>
      </c>
      <c r="AX3844" s="188">
        <v>1339.9160000000002</v>
      </c>
      <c r="AY3844" s="187">
        <v>121.81054545454546</v>
      </c>
      <c r="AZ3844" s="188">
        <v>834.96600000000001</v>
      </c>
      <c r="BA3844" s="187">
        <v>69.580500000000001</v>
      </c>
      <c r="BB3844" s="188">
        <v>1108.4560000000001</v>
      </c>
      <c r="BC3844" s="187">
        <v>94.811140002737133</v>
      </c>
      <c r="BD3844" s="75"/>
      <c r="BE3844" s="75"/>
      <c r="BI3844" s="194"/>
      <c r="BJ3844" s="74"/>
    </row>
    <row r="3845" spans="1:62" s="55" customFormat="1" ht="11.25" customHeight="1" x14ac:dyDescent="0.2">
      <c r="A3845" s="184" t="s">
        <v>4170</v>
      </c>
      <c r="B3845" s="185">
        <v>0</v>
      </c>
      <c r="C3845" s="828" t="s">
        <v>333</v>
      </c>
      <c r="D3845" s="284">
        <v>911.03800000000001</v>
      </c>
      <c r="E3845" s="91">
        <v>20.430086351968299</v>
      </c>
      <c r="F3845" s="186">
        <v>1600</v>
      </c>
      <c r="G3845" s="186">
        <v>1600</v>
      </c>
      <c r="H3845" s="186">
        <v>0</v>
      </c>
      <c r="I3845" s="187">
        <v>0</v>
      </c>
      <c r="J3845" s="186">
        <v>1300</v>
      </c>
      <c r="K3845" s="186">
        <v>1337.7887655069471</v>
      </c>
      <c r="L3845" s="186">
        <v>216.63500000000002</v>
      </c>
      <c r="M3845" s="186">
        <v>16.193513175296211</v>
      </c>
      <c r="N3845" s="188">
        <v>0</v>
      </c>
      <c r="O3845" s="189">
        <v>0</v>
      </c>
      <c r="P3845" s="186">
        <v>1.171</v>
      </c>
      <c r="Q3845" s="189">
        <v>16.754307692307695</v>
      </c>
      <c r="R3845" s="189">
        <v>16.024684615384615</v>
      </c>
      <c r="S3845" s="189">
        <v>694.40300000000002</v>
      </c>
      <c r="T3845" s="188">
        <v>694.40300000000002</v>
      </c>
      <c r="U3845" s="187">
        <v>15.572032399379436</v>
      </c>
      <c r="V3845" s="189">
        <v>0</v>
      </c>
      <c r="W3845" s="189">
        <v>1.171</v>
      </c>
      <c r="X3845" s="188">
        <v>693.23199999999997</v>
      </c>
      <c r="Y3845" s="188">
        <v>634.68200000000002</v>
      </c>
      <c r="Z3845" s="186">
        <v>0</v>
      </c>
      <c r="AA3845" s="186">
        <v>0</v>
      </c>
      <c r="AB3845" s="186">
        <v>0</v>
      </c>
      <c r="AC3845" s="186">
        <v>0</v>
      </c>
      <c r="AD3845" s="188">
        <v>0</v>
      </c>
      <c r="AE3845" s="189">
        <v>0</v>
      </c>
      <c r="AF3845" s="189">
        <v>0</v>
      </c>
      <c r="AG3845" s="189">
        <v>0</v>
      </c>
      <c r="AH3845" s="191">
        <v>0</v>
      </c>
      <c r="AI3845" s="186">
        <v>1753.1041</v>
      </c>
      <c r="AJ3845" s="192">
        <v>7501943481831</v>
      </c>
      <c r="AK3845" s="192">
        <v>0</v>
      </c>
      <c r="AL3845" s="90"/>
      <c r="AM3845" s="75">
        <v>1440</v>
      </c>
      <c r="AN3845" s="90"/>
      <c r="AO3845" s="188">
        <v>1459.4566666666667</v>
      </c>
      <c r="AP3845" s="188">
        <v>634.68200000000002</v>
      </c>
      <c r="AQ3845" s="187">
        <v>52.890166666666673</v>
      </c>
      <c r="AR3845" s="188">
        <v>1536.3490000000002</v>
      </c>
      <c r="AS3845" s="187">
        <v>102.42326666666668</v>
      </c>
      <c r="AT3845" s="188">
        <v>2207.3389999999999</v>
      </c>
      <c r="AU3845" s="187">
        <v>157.6670714285714</v>
      </c>
      <c r="AV3845" s="188">
        <v>804.48</v>
      </c>
      <c r="AW3845" s="187">
        <v>46.740862789683845</v>
      </c>
      <c r="AX3845" s="188">
        <v>1303.3229999999999</v>
      </c>
      <c r="AY3845" s="187">
        <v>86.888199999999998</v>
      </c>
      <c r="AZ3845" s="188">
        <v>587.84399999999994</v>
      </c>
      <c r="BA3845" s="187">
        <v>39.189599999999999</v>
      </c>
      <c r="BB3845" s="188">
        <v>785.74</v>
      </c>
      <c r="BC3845" s="187">
        <v>55.66899287966276</v>
      </c>
      <c r="BD3845" s="75"/>
      <c r="BE3845" s="75"/>
      <c r="BI3845" s="194"/>
      <c r="BJ3845" s="74"/>
    </row>
    <row r="3846" spans="1:62" s="55" customFormat="1" ht="11.25" customHeight="1" x14ac:dyDescent="0.2">
      <c r="A3846" s="184" t="s">
        <v>4171</v>
      </c>
      <c r="B3846" s="185">
        <v>0</v>
      </c>
      <c r="C3846" s="897" t="s">
        <v>334</v>
      </c>
      <c r="D3846" s="284">
        <v>299.59200000000004</v>
      </c>
      <c r="E3846" s="91">
        <v>15.620446358689975</v>
      </c>
      <c r="F3846" s="186">
        <v>1800</v>
      </c>
      <c r="G3846" s="186">
        <v>1800</v>
      </c>
      <c r="H3846" s="186">
        <v>0</v>
      </c>
      <c r="I3846" s="187">
        <v>0</v>
      </c>
      <c r="J3846" s="186">
        <v>520</v>
      </c>
      <c r="K3846" s="186">
        <v>575.38432600550664</v>
      </c>
      <c r="L3846" s="186">
        <v>41.04</v>
      </c>
      <c r="M3846" s="186">
        <v>7.1326239080776119</v>
      </c>
      <c r="N3846" s="188">
        <v>0</v>
      </c>
      <c r="O3846" s="189">
        <v>61.559999999999995</v>
      </c>
      <c r="P3846" s="186">
        <v>67.715999999999994</v>
      </c>
      <c r="Q3846" s="189">
        <v>20.914615384615384</v>
      </c>
      <c r="R3846" s="189">
        <v>14.91646153846154</v>
      </c>
      <c r="S3846" s="189">
        <v>258.55200000000002</v>
      </c>
      <c r="T3846" s="188">
        <v>253.935</v>
      </c>
      <c r="U3846" s="187">
        <v>13.239933129369069</v>
      </c>
      <c r="V3846" s="189">
        <v>0</v>
      </c>
      <c r="W3846" s="189">
        <v>6.1559999999999997</v>
      </c>
      <c r="X3846" s="188">
        <v>247.779</v>
      </c>
      <c r="Y3846" s="188">
        <v>105.16500000000001</v>
      </c>
      <c r="Z3846" s="186">
        <v>0</v>
      </c>
      <c r="AA3846" s="186">
        <v>0</v>
      </c>
      <c r="AB3846" s="186">
        <v>0</v>
      </c>
      <c r="AC3846" s="186">
        <v>0</v>
      </c>
      <c r="AD3846" s="188">
        <v>0</v>
      </c>
      <c r="AE3846" s="189">
        <v>0</v>
      </c>
      <c r="AF3846" s="189">
        <v>0</v>
      </c>
      <c r="AG3846" s="189">
        <v>0</v>
      </c>
      <c r="AH3846" s="191">
        <v>0</v>
      </c>
      <c r="AI3846" s="186">
        <v>494.32679999999999</v>
      </c>
      <c r="AJ3846" s="192">
        <v>7501943483170</v>
      </c>
      <c r="AK3846" s="192">
        <v>0</v>
      </c>
      <c r="AL3846" s="90"/>
      <c r="AM3846" s="75">
        <v>1520</v>
      </c>
      <c r="AN3846" s="90"/>
      <c r="AO3846" s="188">
        <v>517.78933333333339</v>
      </c>
      <c r="AP3846" s="188">
        <v>551.99199999999996</v>
      </c>
      <c r="AQ3846" s="187">
        <v>110.39839999999998</v>
      </c>
      <c r="AR3846" s="188">
        <v>653.04900000000009</v>
      </c>
      <c r="AS3846" s="187">
        <v>142.33518462714011</v>
      </c>
      <c r="AT3846" s="188">
        <v>348.327</v>
      </c>
      <c r="AU3846" s="187">
        <v>63.332181818181823</v>
      </c>
      <c r="AV3846" s="188">
        <v>517.61699999999996</v>
      </c>
      <c r="AW3846" s="187">
        <v>129.40424999999999</v>
      </c>
      <c r="AX3846" s="188">
        <v>597.13800000000003</v>
      </c>
      <c r="AY3846" s="187">
        <v>132.69733333333335</v>
      </c>
      <c r="AZ3846" s="188">
        <v>473.49899999999997</v>
      </c>
      <c r="BA3846" s="187">
        <v>105.22199999999999</v>
      </c>
      <c r="BB3846" s="188">
        <v>524.28599999999994</v>
      </c>
      <c r="BC3846" s="187">
        <v>116.66614744431338</v>
      </c>
      <c r="BD3846" s="75"/>
      <c r="BE3846" s="75"/>
      <c r="BI3846" s="194"/>
      <c r="BJ3846" s="74"/>
    </row>
    <row r="3847" spans="1:62" s="55" customFormat="1" ht="11.25" customHeight="1" x14ac:dyDescent="0.2">
      <c r="A3847" s="184" t="s">
        <v>4172</v>
      </c>
      <c r="B3847" s="185">
        <v>0</v>
      </c>
      <c r="C3847" s="897" t="s">
        <v>335</v>
      </c>
      <c r="D3847" s="284">
        <v>102.15</v>
      </c>
      <c r="E3847" s="91">
        <v>10.672780150703435</v>
      </c>
      <c r="F3847" s="186">
        <v>0</v>
      </c>
      <c r="G3847" s="186">
        <v>0</v>
      </c>
      <c r="H3847" s="186">
        <v>0</v>
      </c>
      <c r="I3847" s="187">
        <v>0</v>
      </c>
      <c r="J3847" s="186">
        <v>380</v>
      </c>
      <c r="K3847" s="186">
        <v>287.13230823910686</v>
      </c>
      <c r="L3847" s="186">
        <v>1.135</v>
      </c>
      <c r="M3847" s="186">
        <v>0.39528815372975684</v>
      </c>
      <c r="N3847" s="188">
        <v>146.41499999999999</v>
      </c>
      <c r="O3847" s="189">
        <v>0</v>
      </c>
      <c r="P3847" s="186">
        <v>146.41499999999999</v>
      </c>
      <c r="Q3847" s="189">
        <v>38.828947368421048</v>
      </c>
      <c r="R3847" s="189">
        <v>7.9748684210526317</v>
      </c>
      <c r="S3847" s="189">
        <v>101.015</v>
      </c>
      <c r="T3847" s="188">
        <v>101.015</v>
      </c>
      <c r="U3847" s="187">
        <v>10.554193704584508</v>
      </c>
      <c r="V3847" s="189">
        <v>0</v>
      </c>
      <c r="W3847" s="189">
        <v>0</v>
      </c>
      <c r="X3847" s="188">
        <v>101.015</v>
      </c>
      <c r="Y3847" s="188">
        <v>0</v>
      </c>
      <c r="Z3847" s="186">
        <v>0</v>
      </c>
      <c r="AA3847" s="186">
        <v>0</v>
      </c>
      <c r="AB3847" s="186">
        <v>0</v>
      </c>
      <c r="AC3847" s="186">
        <v>0</v>
      </c>
      <c r="AD3847" s="188">
        <v>0</v>
      </c>
      <c r="AE3847" s="189">
        <v>0</v>
      </c>
      <c r="AF3847" s="189">
        <v>0</v>
      </c>
      <c r="AG3847" s="189">
        <v>0</v>
      </c>
      <c r="AH3847" s="191">
        <v>0</v>
      </c>
      <c r="AI3847" s="186">
        <v>44.929499999999997</v>
      </c>
      <c r="AJ3847" s="192">
        <v>7501943483125</v>
      </c>
      <c r="AK3847" s="192">
        <v>0</v>
      </c>
      <c r="AL3847" s="90"/>
      <c r="AM3847" s="75">
        <v>1513</v>
      </c>
      <c r="AN3847" s="90"/>
      <c r="AO3847" s="188">
        <v>395.35166666666669</v>
      </c>
      <c r="AP3847" s="188">
        <v>324.59000000000003</v>
      </c>
      <c r="AQ3847" s="187">
        <v>147.54090909090911</v>
      </c>
      <c r="AR3847" s="188">
        <v>247.43</v>
      </c>
      <c r="AS3847" s="187">
        <v>441.62361724357766</v>
      </c>
      <c r="AT3847" s="188">
        <v>614.03500000000008</v>
      </c>
      <c r="AU3847" s="187">
        <v>1431.3735172007935</v>
      </c>
      <c r="AV3847" s="188">
        <v>95.335000000000008</v>
      </c>
      <c r="AW3847" s="187">
        <v>31.778333333333336</v>
      </c>
      <c r="AX3847" s="188">
        <v>331.41499999999996</v>
      </c>
      <c r="AY3847" s="187">
        <v>132.56599999999997</v>
      </c>
      <c r="AZ3847" s="188">
        <v>359.79500000000002</v>
      </c>
      <c r="BA3847" s="187">
        <v>143.91800000000001</v>
      </c>
      <c r="BB3847" s="188">
        <v>11.35</v>
      </c>
      <c r="BC3847" s="187">
        <v>25.50561797752809</v>
      </c>
      <c r="BD3847" s="75"/>
      <c r="BE3847" s="75"/>
      <c r="BI3847" s="194"/>
      <c r="BJ3847" s="74"/>
    </row>
    <row r="3848" spans="1:62" s="55" customFormat="1" ht="11.25" customHeight="1" x14ac:dyDescent="0.2">
      <c r="A3848" s="184" t="s">
        <v>4173</v>
      </c>
      <c r="B3848" s="185">
        <v>0</v>
      </c>
      <c r="C3848" s="897" t="s">
        <v>336</v>
      </c>
      <c r="D3848" s="284">
        <v>237.8</v>
      </c>
      <c r="E3848" s="91">
        <v>30.337725252495204</v>
      </c>
      <c r="F3848" s="186">
        <v>0</v>
      </c>
      <c r="G3848" s="186">
        <v>0</v>
      </c>
      <c r="H3848" s="186">
        <v>0</v>
      </c>
      <c r="I3848" s="187">
        <v>0</v>
      </c>
      <c r="J3848" s="186">
        <v>200</v>
      </c>
      <c r="K3848" s="186">
        <v>235.1527657602887</v>
      </c>
      <c r="L3848" s="186">
        <v>1.1890000000000001</v>
      </c>
      <c r="M3848" s="186">
        <v>0.50562875420825337</v>
      </c>
      <c r="N3848" s="188">
        <v>59.45</v>
      </c>
      <c r="O3848" s="189">
        <v>0</v>
      </c>
      <c r="P3848" s="186">
        <v>82.040999999999997</v>
      </c>
      <c r="Q3848" s="189">
        <v>41.614999999999995</v>
      </c>
      <c r="R3848" s="189">
        <v>35.491650000000007</v>
      </c>
      <c r="S3848" s="189">
        <v>236.61100000000002</v>
      </c>
      <c r="T3848" s="188">
        <v>236.61100000000002</v>
      </c>
      <c r="U3848" s="187">
        <v>30.186036626232735</v>
      </c>
      <c r="V3848" s="189">
        <v>0</v>
      </c>
      <c r="W3848" s="189">
        <v>22.591000000000001</v>
      </c>
      <c r="X3848" s="188">
        <v>214.02</v>
      </c>
      <c r="Y3848" s="188">
        <v>0</v>
      </c>
      <c r="Z3848" s="186">
        <v>0</v>
      </c>
      <c r="AA3848" s="186">
        <v>0</v>
      </c>
      <c r="AB3848" s="186">
        <v>0</v>
      </c>
      <c r="AC3848" s="186">
        <v>0</v>
      </c>
      <c r="AD3848" s="188">
        <v>0</v>
      </c>
      <c r="AE3848" s="189">
        <v>0</v>
      </c>
      <c r="AF3848" s="189">
        <v>0</v>
      </c>
      <c r="AG3848" s="189">
        <v>0</v>
      </c>
      <c r="AH3848" s="191">
        <v>0</v>
      </c>
      <c r="AI3848" s="186">
        <v>181.79810000000001</v>
      </c>
      <c r="AJ3848" s="192">
        <v>7501943483149</v>
      </c>
      <c r="AK3848" s="192">
        <v>0</v>
      </c>
      <c r="AL3848" s="90"/>
      <c r="AM3848" s="75">
        <v>1517</v>
      </c>
      <c r="AN3848" s="90"/>
      <c r="AO3848" s="188">
        <v>128.01566666666668</v>
      </c>
      <c r="AP3848" s="188">
        <v>99.876000000000005</v>
      </c>
      <c r="AQ3848" s="187">
        <v>39.950400000000002</v>
      </c>
      <c r="AR3848" s="188">
        <v>131.97899999999998</v>
      </c>
      <c r="AS3848" s="187">
        <v>207.20301574201434</v>
      </c>
      <c r="AT3848" s="188">
        <v>152.19200000000001</v>
      </c>
      <c r="AU3848" s="187">
        <v>60.876799999999996</v>
      </c>
      <c r="AV3848" s="188">
        <v>626.60500000000002</v>
      </c>
      <c r="AW3848" s="187">
        <v>356.30494364899749</v>
      </c>
      <c r="AX3848" s="188">
        <v>72.528999999999996</v>
      </c>
      <c r="AY3848" s="187">
        <v>32.967727272727274</v>
      </c>
      <c r="AZ3848" s="188">
        <v>225.91000000000003</v>
      </c>
      <c r="BA3848" s="187">
        <v>161.36428571428573</v>
      </c>
      <c r="BB3848" s="188">
        <v>265.14699999999999</v>
      </c>
      <c r="BC3848" s="187">
        <v>349.38331796020555</v>
      </c>
      <c r="BD3848" s="75"/>
      <c r="BE3848" s="75"/>
      <c r="BI3848" s="194"/>
      <c r="BJ3848" s="74"/>
    </row>
    <row r="3849" spans="1:62" s="55" customFormat="1" ht="11.25" customHeight="1" x14ac:dyDescent="0.2">
      <c r="A3849" s="184" t="s">
        <v>4174</v>
      </c>
      <c r="B3849" s="185">
        <v>0</v>
      </c>
      <c r="C3849" s="897" t="s">
        <v>337</v>
      </c>
      <c r="D3849" s="284">
        <v>1E-4</v>
      </c>
      <c r="E3849" s="91">
        <v>0</v>
      </c>
      <c r="F3849" s="186">
        <v>0</v>
      </c>
      <c r="G3849" s="186">
        <v>0</v>
      </c>
      <c r="H3849" s="186">
        <v>0</v>
      </c>
      <c r="I3849" s="187">
        <v>0</v>
      </c>
      <c r="J3849" s="186">
        <v>0</v>
      </c>
      <c r="K3849" s="186">
        <v>0</v>
      </c>
      <c r="L3849" s="186">
        <v>0</v>
      </c>
      <c r="M3849" s="186">
        <v>0</v>
      </c>
      <c r="N3849" s="188">
        <v>0</v>
      </c>
      <c r="O3849" s="189">
        <v>0</v>
      </c>
      <c r="P3849" s="186">
        <v>0</v>
      </c>
      <c r="Q3849" s="189">
        <v>0</v>
      </c>
      <c r="R3849" s="189">
        <v>0</v>
      </c>
      <c r="S3849" s="189">
        <v>1E-4</v>
      </c>
      <c r="T3849" s="188">
        <v>0</v>
      </c>
      <c r="U3849" s="187">
        <v>0</v>
      </c>
      <c r="V3849" s="189">
        <v>0</v>
      </c>
      <c r="W3849" s="189">
        <v>0</v>
      </c>
      <c r="X3849" s="188">
        <v>0</v>
      </c>
      <c r="Y3849" s="188">
        <v>0</v>
      </c>
      <c r="Z3849" s="186">
        <v>0</v>
      </c>
      <c r="AA3849" s="186">
        <v>0</v>
      </c>
      <c r="AB3849" s="186">
        <v>0</v>
      </c>
      <c r="AC3849" s="186">
        <v>0</v>
      </c>
      <c r="AD3849" s="188">
        <v>0</v>
      </c>
      <c r="AE3849" s="189">
        <v>0</v>
      </c>
      <c r="AF3849" s="189">
        <v>0</v>
      </c>
      <c r="AG3849" s="189">
        <v>0</v>
      </c>
      <c r="AH3849" s="191">
        <v>0</v>
      </c>
      <c r="AI3849" s="186">
        <v>0</v>
      </c>
      <c r="AJ3849" s="192">
        <v>7501943487291</v>
      </c>
      <c r="AK3849" s="192">
        <v>0</v>
      </c>
      <c r="AL3849" s="90"/>
      <c r="AM3849" s="75">
        <v>1541</v>
      </c>
      <c r="AN3849" s="90"/>
      <c r="AO3849" s="188">
        <v>0</v>
      </c>
      <c r="AP3849" s="188">
        <v>0</v>
      </c>
      <c r="AQ3849" s="187">
        <v>0</v>
      </c>
      <c r="AR3849" s="188">
        <v>0</v>
      </c>
      <c r="AS3849" s="187">
        <v>0</v>
      </c>
      <c r="AT3849" s="188">
        <v>0</v>
      </c>
      <c r="AU3849" s="187">
        <v>0</v>
      </c>
      <c r="AV3849" s="188">
        <v>0</v>
      </c>
      <c r="AW3849" s="187">
        <v>0</v>
      </c>
      <c r="AX3849" s="188">
        <v>0</v>
      </c>
      <c r="AY3849" s="187">
        <v>0</v>
      </c>
      <c r="AZ3849" s="188">
        <v>0</v>
      </c>
      <c r="BA3849" s="187">
        <v>0</v>
      </c>
      <c r="BB3849" s="188">
        <v>0</v>
      </c>
      <c r="BC3849" s="187">
        <v>0</v>
      </c>
      <c r="BD3849" s="75"/>
      <c r="BE3849" s="75"/>
      <c r="BI3849" s="194"/>
      <c r="BJ3849" s="74"/>
    </row>
    <row r="3850" spans="1:62" s="55" customFormat="1" ht="11.25" customHeight="1" x14ac:dyDescent="0.2">
      <c r="A3850" s="184" t="s">
        <v>4990</v>
      </c>
      <c r="B3850" s="261">
        <v>0</v>
      </c>
      <c r="C3850" s="953" t="s">
        <v>4991</v>
      </c>
      <c r="D3850" s="407">
        <v>212.4</v>
      </c>
      <c r="E3850" s="263">
        <v>355.01346923812707</v>
      </c>
      <c r="F3850" s="264">
        <v>0</v>
      </c>
      <c r="G3850" s="264">
        <v>0</v>
      </c>
      <c r="H3850" s="264">
        <v>0</v>
      </c>
      <c r="I3850" s="266">
        <v>0</v>
      </c>
      <c r="J3850" s="264">
        <v>0</v>
      </c>
      <c r="K3850" s="264">
        <v>17.948614776995825</v>
      </c>
      <c r="L3850" s="264">
        <v>0</v>
      </c>
      <c r="M3850" s="264">
        <v>0</v>
      </c>
      <c r="N3850" s="267">
        <v>0</v>
      </c>
      <c r="O3850" s="268">
        <v>0</v>
      </c>
      <c r="P3850" s="264">
        <v>0</v>
      </c>
      <c r="Q3850" s="268">
        <v>0</v>
      </c>
      <c r="R3850" s="268">
        <v>0</v>
      </c>
      <c r="S3850" s="268">
        <v>212.4</v>
      </c>
      <c r="T3850" s="267">
        <v>212</v>
      </c>
      <c r="U3850" s="266">
        <v>354.34489396649218</v>
      </c>
      <c r="V3850" s="268">
        <v>0</v>
      </c>
      <c r="W3850" s="268">
        <v>0</v>
      </c>
      <c r="X3850" s="267">
        <v>212</v>
      </c>
      <c r="Y3850" s="267">
        <v>211.6</v>
      </c>
      <c r="Z3850" s="264">
        <v>0</v>
      </c>
      <c r="AA3850" s="264">
        <v>0</v>
      </c>
      <c r="AB3850" s="264">
        <v>0</v>
      </c>
      <c r="AC3850" s="264">
        <v>0</v>
      </c>
      <c r="AD3850" s="267">
        <v>0</v>
      </c>
      <c r="AE3850" s="268">
        <v>0</v>
      </c>
      <c r="AF3850" s="268">
        <v>0</v>
      </c>
      <c r="AG3850" s="268">
        <v>0</v>
      </c>
      <c r="AH3850" s="269">
        <v>0</v>
      </c>
      <c r="AI3850" s="186">
        <v>0</v>
      </c>
      <c r="AJ3850" s="192">
        <v>7501943482739</v>
      </c>
      <c r="AK3850" s="192">
        <v>0</v>
      </c>
      <c r="AL3850" s="90"/>
      <c r="AM3850" s="75">
        <v>1420</v>
      </c>
      <c r="AN3850" s="90"/>
      <c r="AO3850" s="267">
        <v>32.800000000000004</v>
      </c>
      <c r="AP3850" s="267">
        <v>98.4</v>
      </c>
      <c r="AQ3850" s="266">
        <v>0</v>
      </c>
      <c r="AR3850" s="267">
        <v>0</v>
      </c>
      <c r="AS3850" s="266">
        <v>0</v>
      </c>
      <c r="AT3850" s="267">
        <v>0</v>
      </c>
      <c r="AU3850" s="266">
        <v>0</v>
      </c>
      <c r="AV3850" s="267">
        <v>0</v>
      </c>
      <c r="AW3850" s="266">
        <v>0</v>
      </c>
      <c r="AX3850" s="267">
        <v>0</v>
      </c>
      <c r="AY3850" s="266">
        <v>0</v>
      </c>
      <c r="AZ3850" s="267">
        <v>0</v>
      </c>
      <c r="BA3850" s="266">
        <v>0</v>
      </c>
      <c r="BB3850" s="267">
        <v>0</v>
      </c>
      <c r="BC3850" s="266">
        <v>0</v>
      </c>
      <c r="BD3850" s="75"/>
      <c r="BE3850" s="75"/>
      <c r="BI3850" s="194"/>
      <c r="BJ3850" s="74"/>
    </row>
    <row r="3851" spans="1:62" s="55" customFormat="1" ht="11.25" customHeight="1" x14ac:dyDescent="0.2">
      <c r="A3851" s="184" t="s">
        <v>4175</v>
      </c>
      <c r="B3851" s="253">
        <v>0</v>
      </c>
      <c r="C3851" s="954" t="s">
        <v>338</v>
      </c>
      <c r="D3851" s="289">
        <v>1E-4</v>
      </c>
      <c r="E3851" s="255">
        <v>0</v>
      </c>
      <c r="F3851" s="256">
        <v>0</v>
      </c>
      <c r="G3851" s="256">
        <v>0</v>
      </c>
      <c r="H3851" s="256">
        <v>0</v>
      </c>
      <c r="I3851" s="257">
        <v>0</v>
      </c>
      <c r="J3851" s="256">
        <v>0</v>
      </c>
      <c r="K3851" s="256">
        <v>0</v>
      </c>
      <c r="L3851" s="256">
        <v>0</v>
      </c>
      <c r="M3851" s="256">
        <v>0</v>
      </c>
      <c r="N3851" s="259">
        <v>0</v>
      </c>
      <c r="O3851" s="258">
        <v>0</v>
      </c>
      <c r="P3851" s="256">
        <v>0</v>
      </c>
      <c r="Q3851" s="258">
        <v>0</v>
      </c>
      <c r="R3851" s="258">
        <v>0</v>
      </c>
      <c r="S3851" s="258">
        <v>1E-4</v>
      </c>
      <c r="T3851" s="259">
        <v>0</v>
      </c>
      <c r="U3851" s="257">
        <v>0</v>
      </c>
      <c r="V3851" s="258">
        <v>0</v>
      </c>
      <c r="W3851" s="258">
        <v>0</v>
      </c>
      <c r="X3851" s="259">
        <v>0</v>
      </c>
      <c r="Y3851" s="259">
        <v>0</v>
      </c>
      <c r="Z3851" s="256">
        <v>0</v>
      </c>
      <c r="AA3851" s="256">
        <v>0</v>
      </c>
      <c r="AB3851" s="256">
        <v>0</v>
      </c>
      <c r="AC3851" s="256">
        <v>0</v>
      </c>
      <c r="AD3851" s="259">
        <v>0</v>
      </c>
      <c r="AE3851" s="258">
        <v>0</v>
      </c>
      <c r="AF3851" s="258">
        <v>0</v>
      </c>
      <c r="AG3851" s="258">
        <v>0</v>
      </c>
      <c r="AH3851" s="260">
        <v>0</v>
      </c>
      <c r="AI3851" s="186">
        <v>0</v>
      </c>
      <c r="AJ3851" s="192">
        <v>400099517845</v>
      </c>
      <c r="AK3851" s="192">
        <v>0</v>
      </c>
      <c r="AL3851" s="90"/>
      <c r="AM3851" s="75">
        <v>1496</v>
      </c>
      <c r="AN3851" s="90"/>
      <c r="AO3851" s="259">
        <v>0</v>
      </c>
      <c r="AP3851" s="259">
        <v>0</v>
      </c>
      <c r="AQ3851" s="257">
        <v>0</v>
      </c>
      <c r="AR3851" s="259">
        <v>0</v>
      </c>
      <c r="AS3851" s="257">
        <v>0</v>
      </c>
      <c r="AT3851" s="259">
        <v>0</v>
      </c>
      <c r="AU3851" s="257">
        <v>0</v>
      </c>
      <c r="AV3851" s="259">
        <v>0</v>
      </c>
      <c r="AW3851" s="257">
        <v>0</v>
      </c>
      <c r="AX3851" s="259">
        <v>0</v>
      </c>
      <c r="AY3851" s="257">
        <v>0</v>
      </c>
      <c r="AZ3851" s="259">
        <v>0</v>
      </c>
      <c r="BA3851" s="257">
        <v>0</v>
      </c>
      <c r="BB3851" s="259">
        <v>0</v>
      </c>
      <c r="BC3851" s="257">
        <v>0</v>
      </c>
      <c r="BD3851" s="75"/>
      <c r="BE3851" s="75"/>
      <c r="BI3851" s="194"/>
      <c r="BJ3851" s="74"/>
    </row>
    <row r="3852" spans="1:62" s="55" customFormat="1" ht="11.25" customHeight="1" x14ac:dyDescent="0.2">
      <c r="A3852" s="184" t="s">
        <v>4176</v>
      </c>
      <c r="B3852" s="185">
        <v>0</v>
      </c>
      <c r="C3852" s="953" t="s">
        <v>561</v>
      </c>
      <c r="D3852" s="284">
        <v>1723.953</v>
      </c>
      <c r="E3852" s="91">
        <v>590.96921263236538</v>
      </c>
      <c r="F3852" s="186">
        <v>0</v>
      </c>
      <c r="G3852" s="186">
        <v>0</v>
      </c>
      <c r="H3852" s="186">
        <v>0</v>
      </c>
      <c r="I3852" s="187">
        <v>0</v>
      </c>
      <c r="J3852" s="186">
        <v>60</v>
      </c>
      <c r="K3852" s="186">
        <v>87.514863540232326</v>
      </c>
      <c r="L3852" s="186">
        <v>0</v>
      </c>
      <c r="M3852" s="186">
        <v>0</v>
      </c>
      <c r="N3852" s="188">
        <v>0</v>
      </c>
      <c r="O3852" s="189">
        <v>0</v>
      </c>
      <c r="P3852" s="186">
        <v>1.4279999999999999</v>
      </c>
      <c r="Q3852" s="189">
        <v>2.38</v>
      </c>
      <c r="R3852" s="189">
        <v>861.97649999999999</v>
      </c>
      <c r="S3852" s="189">
        <v>1723.953</v>
      </c>
      <c r="T3852" s="188">
        <v>1723.953</v>
      </c>
      <c r="U3852" s="187">
        <v>590.96921263236538</v>
      </c>
      <c r="V3852" s="189">
        <v>0</v>
      </c>
      <c r="W3852" s="189">
        <v>1.4279999999999999</v>
      </c>
      <c r="X3852" s="188">
        <v>1722.5249999999999</v>
      </c>
      <c r="Y3852" s="188">
        <v>1698.606</v>
      </c>
      <c r="Z3852" s="186">
        <v>0</v>
      </c>
      <c r="AA3852" s="186">
        <v>0</v>
      </c>
      <c r="AB3852" s="186">
        <v>0</v>
      </c>
      <c r="AC3852" s="186">
        <v>0</v>
      </c>
      <c r="AD3852" s="188">
        <v>0</v>
      </c>
      <c r="AE3852" s="189">
        <v>0</v>
      </c>
      <c r="AF3852" s="189">
        <v>0</v>
      </c>
      <c r="AG3852" s="189">
        <v>0</v>
      </c>
      <c r="AH3852" s="191">
        <v>0</v>
      </c>
      <c r="AI3852" s="186">
        <v>0</v>
      </c>
      <c r="AJ3852" s="192">
        <v>7506425610679</v>
      </c>
      <c r="AK3852" s="192">
        <v>0</v>
      </c>
      <c r="AL3852" s="90"/>
      <c r="AM3852" s="75">
        <v>1413</v>
      </c>
      <c r="AN3852" s="90"/>
      <c r="AO3852" s="188">
        <v>62.236999999999995</v>
      </c>
      <c r="AP3852" s="188">
        <v>42.84</v>
      </c>
      <c r="AQ3852" s="187">
        <v>53.550000000000011</v>
      </c>
      <c r="AR3852" s="188">
        <v>113.526</v>
      </c>
      <c r="AS3852" s="187">
        <v>141.9075</v>
      </c>
      <c r="AT3852" s="188">
        <v>30.345000000000002</v>
      </c>
      <c r="AU3852" s="187">
        <v>37.931250000000006</v>
      </c>
      <c r="AV3852" s="188">
        <v>71.400000000000006</v>
      </c>
      <c r="AW3852" s="187">
        <v>89.25</v>
      </c>
      <c r="AX3852" s="188">
        <v>66.045000000000002</v>
      </c>
      <c r="AY3852" s="187">
        <v>82.556249999999991</v>
      </c>
      <c r="AZ3852" s="188">
        <v>19.638999999999999</v>
      </c>
      <c r="BA3852" s="187">
        <v>24.548749999999998</v>
      </c>
      <c r="BB3852" s="188">
        <v>49.264000000000003</v>
      </c>
      <c r="BC3852" s="187">
        <v>82.408832385413191</v>
      </c>
      <c r="BD3852" s="75"/>
      <c r="BE3852" s="75"/>
      <c r="BI3852" s="194"/>
      <c r="BJ3852" s="74"/>
    </row>
    <row r="3853" spans="1:62" s="55" customFormat="1" ht="11.25" customHeight="1" x14ac:dyDescent="0.2">
      <c r="A3853" s="184" t="s">
        <v>4177</v>
      </c>
      <c r="B3853" s="185">
        <v>0</v>
      </c>
      <c r="C3853" s="897" t="s">
        <v>563</v>
      </c>
      <c r="D3853" s="284">
        <v>801.46500000000003</v>
      </c>
      <c r="E3853" s="91">
        <v>203.59787462655694</v>
      </c>
      <c r="F3853" s="186">
        <v>0</v>
      </c>
      <c r="G3853" s="186">
        <v>0</v>
      </c>
      <c r="H3853" s="186">
        <v>0</v>
      </c>
      <c r="I3853" s="187">
        <v>0</v>
      </c>
      <c r="J3853" s="186">
        <v>60</v>
      </c>
      <c r="K3853" s="186">
        <v>118.09528976715434</v>
      </c>
      <c r="L3853" s="186">
        <v>5.3550000000000004</v>
      </c>
      <c r="M3853" s="186">
        <v>4.5344738224177492</v>
      </c>
      <c r="N3853" s="188">
        <v>0</v>
      </c>
      <c r="O3853" s="189">
        <v>0</v>
      </c>
      <c r="P3853" s="186">
        <v>0</v>
      </c>
      <c r="Q3853" s="189">
        <v>8.9250000000000007</v>
      </c>
      <c r="R3853" s="189">
        <v>398.05500000000001</v>
      </c>
      <c r="S3853" s="189">
        <v>796.11</v>
      </c>
      <c r="T3853" s="188">
        <v>796.11</v>
      </c>
      <c r="U3853" s="187">
        <v>202.2375324798316</v>
      </c>
      <c r="V3853" s="189">
        <v>0</v>
      </c>
      <c r="W3853" s="189">
        <v>0</v>
      </c>
      <c r="X3853" s="188">
        <v>796.11</v>
      </c>
      <c r="Y3853" s="188">
        <v>760.053</v>
      </c>
      <c r="Z3853" s="186">
        <v>0</v>
      </c>
      <c r="AA3853" s="186">
        <v>0</v>
      </c>
      <c r="AB3853" s="186">
        <v>0</v>
      </c>
      <c r="AC3853" s="186">
        <v>0</v>
      </c>
      <c r="AD3853" s="188">
        <v>0</v>
      </c>
      <c r="AE3853" s="189">
        <v>0</v>
      </c>
      <c r="AF3853" s="189">
        <v>0</v>
      </c>
      <c r="AG3853" s="189">
        <v>0</v>
      </c>
      <c r="AH3853" s="191">
        <v>0</v>
      </c>
      <c r="AI3853" s="186">
        <v>59.687100000000001</v>
      </c>
      <c r="AJ3853" s="192">
        <v>7506425610686</v>
      </c>
      <c r="AK3853" s="192">
        <v>0</v>
      </c>
      <c r="AL3853" s="90"/>
      <c r="AM3853" s="75">
        <v>1414</v>
      </c>
      <c r="AN3853" s="90"/>
      <c r="AO3853" s="188">
        <v>92.46</v>
      </c>
      <c r="AP3853" s="188">
        <v>76.751999999999995</v>
      </c>
      <c r="AQ3853" s="187">
        <v>85.28</v>
      </c>
      <c r="AR3853" s="188">
        <v>147.43800000000002</v>
      </c>
      <c r="AS3853" s="187">
        <v>163.82000000000002</v>
      </c>
      <c r="AT3853" s="188">
        <v>53.19</v>
      </c>
      <c r="AU3853" s="187">
        <v>66.487499999999997</v>
      </c>
      <c r="AV3853" s="188">
        <v>43.554000000000002</v>
      </c>
      <c r="AW3853" s="187">
        <v>54.442500000000003</v>
      </c>
      <c r="AX3853" s="188">
        <v>29.274999999999999</v>
      </c>
      <c r="AY3853" s="187">
        <v>36.59375</v>
      </c>
      <c r="AZ3853" s="188">
        <v>113.52699999999999</v>
      </c>
      <c r="BA3853" s="187">
        <v>141.90875</v>
      </c>
      <c r="BB3853" s="188">
        <v>75.683999999999997</v>
      </c>
      <c r="BC3853" s="187">
        <v>99.781147000659203</v>
      </c>
      <c r="BD3853" s="75"/>
      <c r="BE3853" s="75"/>
      <c r="BI3853" s="194"/>
      <c r="BJ3853" s="74"/>
    </row>
    <row r="3854" spans="1:62" s="55" customFormat="1" ht="11.25" customHeight="1" x14ac:dyDescent="0.2">
      <c r="A3854" s="184" t="s">
        <v>4178</v>
      </c>
      <c r="B3854" s="185">
        <v>0</v>
      </c>
      <c r="C3854" s="897" t="s">
        <v>565</v>
      </c>
      <c r="D3854" s="284">
        <v>913.5630000000001</v>
      </c>
      <c r="E3854" s="91">
        <v>494.68919308514245</v>
      </c>
      <c r="F3854" s="186">
        <v>0</v>
      </c>
      <c r="G3854" s="186">
        <v>0</v>
      </c>
      <c r="H3854" s="186">
        <v>0</v>
      </c>
      <c r="I3854" s="187">
        <v>0</v>
      </c>
      <c r="J3854" s="186">
        <v>40</v>
      </c>
      <c r="K3854" s="186">
        <v>55.402241211448747</v>
      </c>
      <c r="L3854" s="186">
        <v>0</v>
      </c>
      <c r="M3854" s="186">
        <v>0</v>
      </c>
      <c r="N3854" s="188">
        <v>0</v>
      </c>
      <c r="O3854" s="189">
        <v>0</v>
      </c>
      <c r="P3854" s="186">
        <v>0</v>
      </c>
      <c r="Q3854" s="189">
        <v>0</v>
      </c>
      <c r="R3854" s="189">
        <v>685.17225000000008</v>
      </c>
      <c r="S3854" s="189">
        <v>913.5630000000001</v>
      </c>
      <c r="T3854" s="188">
        <v>911.42100000000005</v>
      </c>
      <c r="U3854" s="187">
        <v>493.52931221038233</v>
      </c>
      <c r="V3854" s="189">
        <v>0</v>
      </c>
      <c r="W3854" s="189">
        <v>0</v>
      </c>
      <c r="X3854" s="188">
        <v>911.42100000000005</v>
      </c>
      <c r="Y3854" s="188">
        <v>911.42100000000005</v>
      </c>
      <c r="Z3854" s="186">
        <v>0</v>
      </c>
      <c r="AA3854" s="186">
        <v>0</v>
      </c>
      <c r="AB3854" s="186">
        <v>0</v>
      </c>
      <c r="AC3854" s="186">
        <v>0</v>
      </c>
      <c r="AD3854" s="188">
        <v>0</v>
      </c>
      <c r="AE3854" s="189">
        <v>0</v>
      </c>
      <c r="AF3854" s="189">
        <v>0</v>
      </c>
      <c r="AG3854" s="189">
        <v>0</v>
      </c>
      <c r="AH3854" s="191">
        <v>0</v>
      </c>
      <c r="AI3854" s="186">
        <v>32.986800000000002</v>
      </c>
      <c r="AJ3854" s="192">
        <v>7506425610693</v>
      </c>
      <c r="AK3854" s="192">
        <v>0</v>
      </c>
      <c r="AL3854" s="90"/>
      <c r="AM3854" s="75">
        <v>1415</v>
      </c>
      <c r="AN3854" s="90"/>
      <c r="AO3854" s="188">
        <v>41.531333333333329</v>
      </c>
      <c r="AP3854" s="188">
        <v>28.917999999999999</v>
      </c>
      <c r="AQ3854" s="187">
        <v>57.835999999999999</v>
      </c>
      <c r="AR3854" s="188">
        <v>59.262</v>
      </c>
      <c r="AS3854" s="187">
        <v>118.524</v>
      </c>
      <c r="AT3854" s="188">
        <v>36.413999999999994</v>
      </c>
      <c r="AU3854" s="187">
        <v>91.034999999999982</v>
      </c>
      <c r="AV3854" s="188">
        <v>38.912999999999997</v>
      </c>
      <c r="AW3854" s="187">
        <v>97.282499999999999</v>
      </c>
      <c r="AX3854" s="188">
        <v>38.555999999999997</v>
      </c>
      <c r="AY3854" s="187">
        <v>128.51999999999998</v>
      </c>
      <c r="AZ3854" s="188">
        <v>27.132000000000001</v>
      </c>
      <c r="BA3854" s="187">
        <v>90.440000000000012</v>
      </c>
      <c r="BB3854" s="188">
        <v>35.343000000000004</v>
      </c>
      <c r="BC3854" s="187">
        <v>159.34625788999099</v>
      </c>
      <c r="BD3854" s="75"/>
      <c r="BE3854" s="75"/>
      <c r="BI3854" s="194"/>
      <c r="BJ3854" s="74"/>
    </row>
    <row r="3855" spans="1:62" s="77" customFormat="1" ht="11.25" customHeight="1" x14ac:dyDescent="0.2">
      <c r="A3855" s="184" t="s">
        <v>4179</v>
      </c>
      <c r="B3855" s="185">
        <v>0</v>
      </c>
      <c r="C3855" s="896" t="s">
        <v>567</v>
      </c>
      <c r="D3855" s="284">
        <v>1214.1570000000002</v>
      </c>
      <c r="E3855" s="91">
        <v>710.97402824186361</v>
      </c>
      <c r="F3855" s="186">
        <v>0</v>
      </c>
      <c r="G3855" s="186">
        <v>0</v>
      </c>
      <c r="H3855" s="186">
        <v>0</v>
      </c>
      <c r="I3855" s="187">
        <v>0</v>
      </c>
      <c r="J3855" s="186">
        <v>40</v>
      </c>
      <c r="K3855" s="186">
        <v>51.23212459683382</v>
      </c>
      <c r="L3855" s="186">
        <v>5.3550000000000004</v>
      </c>
      <c r="M3855" s="186">
        <v>10.452426172329661</v>
      </c>
      <c r="N3855" s="188">
        <v>0</v>
      </c>
      <c r="O3855" s="189">
        <v>0</v>
      </c>
      <c r="P3855" s="186">
        <v>3.57</v>
      </c>
      <c r="Q3855" s="189">
        <v>22.3125</v>
      </c>
      <c r="R3855" s="189">
        <v>906.6015000000001</v>
      </c>
      <c r="S3855" s="189">
        <v>1208.8020000000001</v>
      </c>
      <c r="T3855" s="188">
        <v>1210.2299999999998</v>
      </c>
      <c r="U3855" s="187">
        <v>708.67449448395087</v>
      </c>
      <c r="V3855" s="189">
        <v>0</v>
      </c>
      <c r="W3855" s="189">
        <v>3.57</v>
      </c>
      <c r="X3855" s="188">
        <v>1206.6599999999999</v>
      </c>
      <c r="Y3855" s="188">
        <v>1030.3019999999999</v>
      </c>
      <c r="Z3855" s="186">
        <v>0</v>
      </c>
      <c r="AA3855" s="186">
        <v>0</v>
      </c>
      <c r="AB3855" s="186">
        <v>0</v>
      </c>
      <c r="AC3855" s="186">
        <v>0</v>
      </c>
      <c r="AD3855" s="188">
        <v>0</v>
      </c>
      <c r="AE3855" s="189">
        <v>0</v>
      </c>
      <c r="AF3855" s="189">
        <v>0</v>
      </c>
      <c r="AG3855" s="189">
        <v>0</v>
      </c>
      <c r="AH3855" s="191">
        <v>0</v>
      </c>
      <c r="AI3855" s="186">
        <v>17.671500000000002</v>
      </c>
      <c r="AJ3855" s="192">
        <v>7506425610709</v>
      </c>
      <c r="AK3855" s="192">
        <v>0</v>
      </c>
      <c r="AL3855" s="226"/>
      <c r="AM3855" s="75">
        <v>1416</v>
      </c>
      <c r="AN3855" s="76"/>
      <c r="AO3855" s="188">
        <v>35.225666666666662</v>
      </c>
      <c r="AP3855" s="188">
        <v>19.997</v>
      </c>
      <c r="AQ3855" s="187">
        <v>66.656666666666666</v>
      </c>
      <c r="AR3855" s="188">
        <v>82.823999999999998</v>
      </c>
      <c r="AS3855" s="187">
        <v>552.16000000000008</v>
      </c>
      <c r="AT3855" s="188">
        <v>2.8559999999999999</v>
      </c>
      <c r="AU3855" s="187">
        <v>7.1399999999999988</v>
      </c>
      <c r="AV3855" s="188">
        <v>38.198999999999998</v>
      </c>
      <c r="AW3855" s="187">
        <v>95.497499999999988</v>
      </c>
      <c r="AX3855" s="188">
        <v>19.991999999999997</v>
      </c>
      <c r="AY3855" s="187">
        <v>49.97999999999999</v>
      </c>
      <c r="AZ3855" s="188">
        <v>6.07</v>
      </c>
      <c r="BA3855" s="187">
        <v>15.174999999999999</v>
      </c>
      <c r="BB3855" s="188">
        <v>32.130000000000003</v>
      </c>
      <c r="BC3855" s="187">
        <v>80.891238670694875</v>
      </c>
      <c r="BD3855" s="75"/>
      <c r="BE3855" s="75"/>
      <c r="BF3855" s="56"/>
      <c r="BI3855" s="194"/>
      <c r="BJ3855" s="74"/>
    </row>
    <row r="3856" spans="1:62" s="77" customFormat="1" ht="11.25" customHeight="1" x14ac:dyDescent="0.2">
      <c r="A3856" s="184" t="s">
        <v>4180</v>
      </c>
      <c r="B3856" s="185">
        <v>0</v>
      </c>
      <c r="C3856" s="896">
        <v>97116</v>
      </c>
      <c r="D3856" s="284">
        <v>436.32</v>
      </c>
      <c r="E3856" s="91">
        <v>23.579086926446855</v>
      </c>
      <c r="F3856" s="186">
        <v>0</v>
      </c>
      <c r="G3856" s="186">
        <v>0</v>
      </c>
      <c r="H3856" s="186">
        <v>0</v>
      </c>
      <c r="I3856" s="187">
        <v>0</v>
      </c>
      <c r="J3856" s="186">
        <v>800</v>
      </c>
      <c r="K3856" s="186">
        <v>555.13599999999997</v>
      </c>
      <c r="L3856" s="186">
        <v>436.32</v>
      </c>
      <c r="M3856" s="186">
        <v>78.596956421489523</v>
      </c>
      <c r="N3856" s="188">
        <v>0</v>
      </c>
      <c r="O3856" s="189">
        <v>77.567999999999998</v>
      </c>
      <c r="P3856" s="186">
        <v>77.567999999999998</v>
      </c>
      <c r="Q3856" s="189">
        <v>64.236000000000004</v>
      </c>
      <c r="R3856" s="189">
        <v>0</v>
      </c>
      <c r="S3856" s="189">
        <v>0</v>
      </c>
      <c r="T3856" s="188">
        <v>0</v>
      </c>
      <c r="U3856" s="187">
        <v>0</v>
      </c>
      <c r="V3856" s="189">
        <v>0</v>
      </c>
      <c r="W3856" s="189">
        <v>0</v>
      </c>
      <c r="X3856" s="188">
        <v>0</v>
      </c>
      <c r="Y3856" s="188">
        <v>0</v>
      </c>
      <c r="Z3856" s="186">
        <v>0</v>
      </c>
      <c r="AA3856" s="186">
        <v>0</v>
      </c>
      <c r="AB3856" s="186">
        <v>0</v>
      </c>
      <c r="AC3856" s="186">
        <v>0</v>
      </c>
      <c r="AD3856" s="188">
        <v>0</v>
      </c>
      <c r="AE3856" s="189">
        <v>9.6950000000000003</v>
      </c>
      <c r="AF3856" s="189">
        <v>9.6950000000000003</v>
      </c>
      <c r="AG3856" s="189">
        <v>0</v>
      </c>
      <c r="AH3856" s="191">
        <v>0</v>
      </c>
      <c r="AI3856" s="186">
        <v>824</v>
      </c>
      <c r="AJ3856" s="192">
        <v>7506425610709</v>
      </c>
      <c r="AK3856" s="192">
        <v>0</v>
      </c>
      <c r="AL3856" s="226"/>
      <c r="AM3856" s="75">
        <v>97116</v>
      </c>
      <c r="AN3856" s="76"/>
      <c r="AO3856" s="188">
        <v>416.92800000000005</v>
      </c>
      <c r="AP3856" s="188">
        <v>310.27199999999999</v>
      </c>
      <c r="AQ3856" s="187">
        <v>38.783999999999999</v>
      </c>
      <c r="AR3856" s="188">
        <v>639.93600000000004</v>
      </c>
      <c r="AS3856" s="187">
        <v>79.992000000000004</v>
      </c>
      <c r="AT3856" s="188">
        <v>300.57600000000002</v>
      </c>
      <c r="AU3856" s="187">
        <v>37.572000000000003</v>
      </c>
      <c r="AV3856" s="188">
        <v>252.096</v>
      </c>
      <c r="AW3856" s="187">
        <v>31.512</v>
      </c>
      <c r="AX3856" s="188">
        <v>659.32600000000002</v>
      </c>
      <c r="AY3856" s="187">
        <v>82.415750000000003</v>
      </c>
      <c r="AZ3856" s="188">
        <v>9.6959999999999997</v>
      </c>
      <c r="BA3856" s="187">
        <v>1.212</v>
      </c>
      <c r="BB3856" s="188">
        <v>1396.2239999999999</v>
      </c>
      <c r="BC3856" s="187">
        <v>174.52799999999999</v>
      </c>
      <c r="BD3856" s="75"/>
      <c r="BE3856" s="75"/>
      <c r="BF3856" s="56"/>
      <c r="BI3856" s="194"/>
      <c r="BJ3856" s="74"/>
    </row>
    <row r="3857" spans="1:62" s="77" customFormat="1" ht="11.25" customHeight="1" x14ac:dyDescent="0.2">
      <c r="A3857" s="184" t="s">
        <v>4181</v>
      </c>
      <c r="B3857" s="185">
        <v>0</v>
      </c>
      <c r="C3857" s="896" t="s">
        <v>738</v>
      </c>
      <c r="D3857" s="284">
        <v>1E-4</v>
      </c>
      <c r="E3857" s="91">
        <v>3.0000000000000003E-4</v>
      </c>
      <c r="F3857" s="186">
        <v>0</v>
      </c>
      <c r="G3857" s="186">
        <v>0</v>
      </c>
      <c r="H3857" s="186">
        <v>0</v>
      </c>
      <c r="I3857" s="187">
        <v>0</v>
      </c>
      <c r="J3857" s="186">
        <v>10</v>
      </c>
      <c r="K3857" s="186">
        <v>0</v>
      </c>
      <c r="L3857" s="186">
        <v>0</v>
      </c>
      <c r="M3857" s="186">
        <v>0</v>
      </c>
      <c r="N3857" s="188">
        <v>0</v>
      </c>
      <c r="O3857" s="189">
        <v>0</v>
      </c>
      <c r="P3857" s="186">
        <v>0</v>
      </c>
      <c r="Q3857" s="189">
        <v>0</v>
      </c>
      <c r="R3857" s="189">
        <v>3.0000000000000003E-4</v>
      </c>
      <c r="S3857" s="189">
        <v>1E-4</v>
      </c>
      <c r="T3857" s="188">
        <v>0</v>
      </c>
      <c r="U3857" s="187">
        <v>0</v>
      </c>
      <c r="V3857" s="189">
        <v>0</v>
      </c>
      <c r="W3857" s="189">
        <v>0</v>
      </c>
      <c r="X3857" s="188">
        <v>0</v>
      </c>
      <c r="Y3857" s="188">
        <v>0</v>
      </c>
      <c r="Z3857" s="186">
        <v>0</v>
      </c>
      <c r="AA3857" s="186">
        <v>0</v>
      </c>
      <c r="AB3857" s="186">
        <v>0</v>
      </c>
      <c r="AC3857" s="186">
        <v>0</v>
      </c>
      <c r="AD3857" s="188">
        <v>0</v>
      </c>
      <c r="AE3857" s="189">
        <v>0</v>
      </c>
      <c r="AF3857" s="189">
        <v>0</v>
      </c>
      <c r="AG3857" s="189">
        <v>0</v>
      </c>
      <c r="AH3857" s="191">
        <v>0</v>
      </c>
      <c r="AI3857" s="186">
        <v>0</v>
      </c>
      <c r="AJ3857" s="192">
        <v>7506425610709</v>
      </c>
      <c r="AK3857" s="192">
        <v>0</v>
      </c>
      <c r="AL3857" s="226"/>
      <c r="AM3857" s="75">
        <v>1417</v>
      </c>
      <c r="AN3857" s="76"/>
      <c r="AO3857" s="188">
        <v>0</v>
      </c>
      <c r="AP3857" s="188">
        <v>0</v>
      </c>
      <c r="AQ3857" s="187">
        <v>0</v>
      </c>
      <c r="AR3857" s="188">
        <v>0</v>
      </c>
      <c r="AS3857" s="187">
        <v>0</v>
      </c>
      <c r="AT3857" s="188">
        <v>0</v>
      </c>
      <c r="AU3857" s="187">
        <v>0</v>
      </c>
      <c r="AV3857" s="188">
        <v>0</v>
      </c>
      <c r="AW3857" s="187">
        <v>0</v>
      </c>
      <c r="AX3857" s="188">
        <v>0</v>
      </c>
      <c r="AY3857" s="187">
        <v>0</v>
      </c>
      <c r="AZ3857" s="188">
        <v>0</v>
      </c>
      <c r="BA3857" s="187">
        <v>0</v>
      </c>
      <c r="BB3857" s="188">
        <v>0</v>
      </c>
      <c r="BC3857" s="187">
        <v>0</v>
      </c>
      <c r="BD3857" s="75"/>
      <c r="BE3857" s="75"/>
      <c r="BF3857" s="56"/>
      <c r="BI3857" s="194"/>
      <c r="BJ3857" s="74"/>
    </row>
    <row r="3858" spans="1:62" s="55" customFormat="1" ht="11.25" customHeight="1" x14ac:dyDescent="0.2">
      <c r="A3858" s="184" t="s">
        <v>4182</v>
      </c>
      <c r="B3858" s="185">
        <v>0</v>
      </c>
      <c r="C3858" s="953" t="s">
        <v>4183</v>
      </c>
      <c r="D3858" s="284">
        <v>2681.1280000000002</v>
      </c>
      <c r="E3858" s="91">
        <v>16530</v>
      </c>
      <c r="F3858" s="186">
        <v>0</v>
      </c>
      <c r="G3858" s="186">
        <v>0</v>
      </c>
      <c r="H3858" s="186">
        <v>0</v>
      </c>
      <c r="I3858" s="187">
        <v>0</v>
      </c>
      <c r="J3858" s="186">
        <v>0</v>
      </c>
      <c r="K3858" s="186">
        <v>4.8659310344827587</v>
      </c>
      <c r="L3858" s="186">
        <v>0</v>
      </c>
      <c r="M3858" s="186">
        <v>0</v>
      </c>
      <c r="N3858" s="188">
        <v>2.2759999999999998</v>
      </c>
      <c r="O3858" s="189">
        <v>2.2759999999999998</v>
      </c>
      <c r="P3858" s="186">
        <v>4.5519999999999996</v>
      </c>
      <c r="Q3858" s="189">
        <v>0</v>
      </c>
      <c r="R3858" s="189">
        <v>0</v>
      </c>
      <c r="S3858" s="189">
        <v>2681.1280000000002</v>
      </c>
      <c r="T3858" s="188">
        <v>2681.1280000000002</v>
      </c>
      <c r="U3858" s="187">
        <v>16530</v>
      </c>
      <c r="V3858" s="189">
        <v>0</v>
      </c>
      <c r="W3858" s="189">
        <v>0</v>
      </c>
      <c r="X3858" s="188">
        <v>2681.1280000000002</v>
      </c>
      <c r="Y3858" s="188">
        <v>0</v>
      </c>
      <c r="Z3858" s="186">
        <v>0</v>
      </c>
      <c r="AA3858" s="186">
        <v>0</v>
      </c>
      <c r="AB3858" s="186">
        <v>0</v>
      </c>
      <c r="AC3858" s="186">
        <v>0</v>
      </c>
      <c r="AD3858" s="188">
        <v>0</v>
      </c>
      <c r="AE3858" s="189">
        <v>0</v>
      </c>
      <c r="AF3858" s="189">
        <v>0</v>
      </c>
      <c r="AG3858" s="189">
        <v>0</v>
      </c>
      <c r="AH3858" s="191">
        <v>0</v>
      </c>
      <c r="AI3858" s="186">
        <v>0</v>
      </c>
      <c r="AJ3858" s="192">
        <v>7501943488007</v>
      </c>
      <c r="AK3858" s="192">
        <v>0</v>
      </c>
      <c r="AL3858" s="90"/>
      <c r="AM3858" s="75">
        <v>1419</v>
      </c>
      <c r="AN3858" s="90"/>
      <c r="AO3858" s="188">
        <v>0</v>
      </c>
      <c r="AP3858" s="188">
        <v>0</v>
      </c>
      <c r="AQ3858" s="187">
        <v>0</v>
      </c>
      <c r="AR3858" s="188">
        <v>0</v>
      </c>
      <c r="AS3858" s="187">
        <v>0</v>
      </c>
      <c r="AT3858" s="188">
        <v>0</v>
      </c>
      <c r="AU3858" s="187">
        <v>0</v>
      </c>
      <c r="AV3858" s="188">
        <v>0</v>
      </c>
      <c r="AW3858" s="187">
        <v>0</v>
      </c>
      <c r="AX3858" s="188">
        <v>0</v>
      </c>
      <c r="AY3858" s="187">
        <v>0</v>
      </c>
      <c r="AZ3858" s="188">
        <v>0</v>
      </c>
      <c r="BA3858" s="187">
        <v>0</v>
      </c>
      <c r="BB3858" s="188">
        <v>0</v>
      </c>
      <c r="BC3858" s="187">
        <v>0</v>
      </c>
      <c r="BD3858" s="75"/>
      <c r="BE3858" s="75"/>
      <c r="BI3858" s="194"/>
      <c r="BJ3858" s="74"/>
    </row>
    <row r="3859" spans="1:62" s="55" customFormat="1" ht="11.25" customHeight="1" x14ac:dyDescent="0.2">
      <c r="A3859" s="184" t="s">
        <v>564</v>
      </c>
      <c r="B3859" s="185">
        <v>0</v>
      </c>
      <c r="C3859" s="953" t="s">
        <v>339</v>
      </c>
      <c r="D3859" s="284">
        <v>1E-4</v>
      </c>
      <c r="E3859" s="91">
        <v>0</v>
      </c>
      <c r="F3859" s="186">
        <v>0</v>
      </c>
      <c r="G3859" s="186">
        <v>0</v>
      </c>
      <c r="H3859" s="186">
        <v>0</v>
      </c>
      <c r="I3859" s="187">
        <v>0</v>
      </c>
      <c r="J3859" s="186">
        <v>0</v>
      </c>
      <c r="K3859" s="186">
        <v>0</v>
      </c>
      <c r="L3859" s="186">
        <v>0</v>
      </c>
      <c r="M3859" s="186">
        <v>0</v>
      </c>
      <c r="N3859" s="188">
        <v>0</v>
      </c>
      <c r="O3859" s="189">
        <v>0</v>
      </c>
      <c r="P3859" s="186">
        <v>0</v>
      </c>
      <c r="Q3859" s="189">
        <v>0</v>
      </c>
      <c r="R3859" s="189">
        <v>0</v>
      </c>
      <c r="S3859" s="189">
        <v>1E-4</v>
      </c>
      <c r="T3859" s="188">
        <v>0</v>
      </c>
      <c r="U3859" s="187">
        <v>0</v>
      </c>
      <c r="V3859" s="189">
        <v>0</v>
      </c>
      <c r="W3859" s="189">
        <v>0</v>
      </c>
      <c r="X3859" s="188">
        <v>0</v>
      </c>
      <c r="Y3859" s="188">
        <v>0</v>
      </c>
      <c r="Z3859" s="186">
        <v>0</v>
      </c>
      <c r="AA3859" s="186">
        <v>0</v>
      </c>
      <c r="AB3859" s="186">
        <v>0</v>
      </c>
      <c r="AC3859" s="186">
        <v>0</v>
      </c>
      <c r="AD3859" s="188">
        <v>0</v>
      </c>
      <c r="AE3859" s="189">
        <v>0</v>
      </c>
      <c r="AF3859" s="189">
        <v>0</v>
      </c>
      <c r="AG3859" s="189">
        <v>0</v>
      </c>
      <c r="AH3859" s="191">
        <v>0</v>
      </c>
      <c r="AI3859" s="186">
        <v>0</v>
      </c>
      <c r="AJ3859" s="192">
        <v>7501943488007</v>
      </c>
      <c r="AK3859" s="192">
        <v>0</v>
      </c>
      <c r="AL3859" s="90"/>
      <c r="AM3859" s="75">
        <v>1404</v>
      </c>
      <c r="AN3859" s="90"/>
      <c r="AO3859" s="188">
        <v>0</v>
      </c>
      <c r="AP3859" s="188">
        <v>0</v>
      </c>
      <c r="AQ3859" s="187">
        <v>0</v>
      </c>
      <c r="AR3859" s="188">
        <v>0</v>
      </c>
      <c r="AS3859" s="187">
        <v>0</v>
      </c>
      <c r="AT3859" s="188">
        <v>0</v>
      </c>
      <c r="AU3859" s="187">
        <v>0</v>
      </c>
      <c r="AV3859" s="188">
        <v>0</v>
      </c>
      <c r="AW3859" s="187">
        <v>0</v>
      </c>
      <c r="AX3859" s="188">
        <v>0</v>
      </c>
      <c r="AY3859" s="187">
        <v>0</v>
      </c>
      <c r="AZ3859" s="188">
        <v>0</v>
      </c>
      <c r="BA3859" s="187">
        <v>0</v>
      </c>
      <c r="BB3859" s="188">
        <v>0</v>
      </c>
      <c r="BC3859" s="187">
        <v>0</v>
      </c>
      <c r="BD3859" s="75"/>
      <c r="BE3859" s="75"/>
      <c r="BI3859" s="194"/>
      <c r="BJ3859" s="74"/>
    </row>
    <row r="3860" spans="1:62" s="55" customFormat="1" ht="11.25" customHeight="1" x14ac:dyDescent="0.2">
      <c r="A3860" s="184" t="s">
        <v>560</v>
      </c>
      <c r="B3860" s="185">
        <v>0</v>
      </c>
      <c r="C3860" s="897" t="s">
        <v>340</v>
      </c>
      <c r="D3860" s="284">
        <v>1E-4</v>
      </c>
      <c r="E3860" s="91">
        <v>0</v>
      </c>
      <c r="F3860" s="186">
        <v>0</v>
      </c>
      <c r="G3860" s="186">
        <v>0</v>
      </c>
      <c r="H3860" s="186">
        <v>0</v>
      </c>
      <c r="I3860" s="187">
        <v>0</v>
      </c>
      <c r="J3860" s="186">
        <v>0</v>
      </c>
      <c r="K3860" s="186">
        <v>0</v>
      </c>
      <c r="L3860" s="186">
        <v>0</v>
      </c>
      <c r="M3860" s="186">
        <v>0</v>
      </c>
      <c r="N3860" s="188">
        <v>0</v>
      </c>
      <c r="O3860" s="189">
        <v>0</v>
      </c>
      <c r="P3860" s="186">
        <v>0</v>
      </c>
      <c r="Q3860" s="189">
        <v>0</v>
      </c>
      <c r="R3860" s="189">
        <v>0</v>
      </c>
      <c r="S3860" s="189">
        <v>1E-4</v>
      </c>
      <c r="T3860" s="188">
        <v>0</v>
      </c>
      <c r="U3860" s="187">
        <v>0</v>
      </c>
      <c r="V3860" s="189">
        <v>0</v>
      </c>
      <c r="W3860" s="189">
        <v>0</v>
      </c>
      <c r="X3860" s="188">
        <v>0</v>
      </c>
      <c r="Y3860" s="188">
        <v>0</v>
      </c>
      <c r="Z3860" s="186">
        <v>0</v>
      </c>
      <c r="AA3860" s="186">
        <v>0</v>
      </c>
      <c r="AB3860" s="186">
        <v>0</v>
      </c>
      <c r="AC3860" s="186">
        <v>0</v>
      </c>
      <c r="AD3860" s="188">
        <v>0</v>
      </c>
      <c r="AE3860" s="189">
        <v>0</v>
      </c>
      <c r="AF3860" s="189">
        <v>0</v>
      </c>
      <c r="AG3860" s="189">
        <v>0</v>
      </c>
      <c r="AH3860" s="191">
        <v>0</v>
      </c>
      <c r="AI3860" s="186">
        <v>0</v>
      </c>
      <c r="AJ3860" s="192">
        <v>7501943488014</v>
      </c>
      <c r="AK3860" s="192">
        <v>0</v>
      </c>
      <c r="AL3860" s="90"/>
      <c r="AM3860" s="75">
        <v>1405</v>
      </c>
      <c r="AN3860" s="90"/>
      <c r="AO3860" s="188">
        <v>0</v>
      </c>
      <c r="AP3860" s="188">
        <v>0</v>
      </c>
      <c r="AQ3860" s="187">
        <v>0</v>
      </c>
      <c r="AR3860" s="188">
        <v>0</v>
      </c>
      <c r="AS3860" s="187">
        <v>0</v>
      </c>
      <c r="AT3860" s="188">
        <v>0</v>
      </c>
      <c r="AU3860" s="187">
        <v>0</v>
      </c>
      <c r="AV3860" s="188">
        <v>0</v>
      </c>
      <c r="AW3860" s="187">
        <v>0</v>
      </c>
      <c r="AX3860" s="188">
        <v>0</v>
      </c>
      <c r="AY3860" s="187">
        <v>0</v>
      </c>
      <c r="AZ3860" s="188">
        <v>0</v>
      </c>
      <c r="BA3860" s="187">
        <v>0</v>
      </c>
      <c r="BB3860" s="188">
        <v>0</v>
      </c>
      <c r="BC3860" s="187">
        <v>0</v>
      </c>
      <c r="BD3860" s="75"/>
      <c r="BE3860" s="75"/>
      <c r="BI3860" s="194"/>
      <c r="BJ3860" s="74"/>
    </row>
    <row r="3861" spans="1:62" s="55" customFormat="1" ht="11.25" customHeight="1" x14ac:dyDescent="0.2">
      <c r="A3861" s="184" t="s">
        <v>566</v>
      </c>
      <c r="B3861" s="185">
        <v>0</v>
      </c>
      <c r="C3861" s="897" t="s">
        <v>341</v>
      </c>
      <c r="D3861" s="284">
        <v>60.356999999999999</v>
      </c>
      <c r="E3861" s="91">
        <v>0</v>
      </c>
      <c r="F3861" s="186">
        <v>0</v>
      </c>
      <c r="G3861" s="186">
        <v>0</v>
      </c>
      <c r="H3861" s="186">
        <v>0</v>
      </c>
      <c r="I3861" s="187">
        <v>0</v>
      </c>
      <c r="J3861" s="186">
        <v>0</v>
      </c>
      <c r="K3861" s="186">
        <v>0</v>
      </c>
      <c r="L3861" s="186">
        <v>0</v>
      </c>
      <c r="M3861" s="186">
        <v>0</v>
      </c>
      <c r="N3861" s="188">
        <v>0</v>
      </c>
      <c r="O3861" s="189">
        <v>0</v>
      </c>
      <c r="P3861" s="186">
        <v>0</v>
      </c>
      <c r="Q3861" s="189">
        <v>0</v>
      </c>
      <c r="R3861" s="189">
        <v>0</v>
      </c>
      <c r="S3861" s="189">
        <v>60.356999999999999</v>
      </c>
      <c r="T3861" s="188">
        <v>60.356999999999999</v>
      </c>
      <c r="U3861" s="187">
        <v>0</v>
      </c>
      <c r="V3861" s="189">
        <v>0</v>
      </c>
      <c r="W3861" s="189">
        <v>0</v>
      </c>
      <c r="X3861" s="188">
        <v>60.356999999999999</v>
      </c>
      <c r="Y3861" s="188">
        <v>0</v>
      </c>
      <c r="Z3861" s="186">
        <v>0</v>
      </c>
      <c r="AA3861" s="186">
        <v>0</v>
      </c>
      <c r="AB3861" s="186">
        <v>0</v>
      </c>
      <c r="AC3861" s="186">
        <v>0</v>
      </c>
      <c r="AD3861" s="188">
        <v>0</v>
      </c>
      <c r="AE3861" s="189">
        <v>0</v>
      </c>
      <c r="AF3861" s="189">
        <v>0</v>
      </c>
      <c r="AG3861" s="189">
        <v>0</v>
      </c>
      <c r="AH3861" s="191">
        <v>0</v>
      </c>
      <c r="AI3861" s="186">
        <v>0</v>
      </c>
      <c r="AJ3861" s="192">
        <v>7501943488021</v>
      </c>
      <c r="AK3861" s="192">
        <v>0</v>
      </c>
      <c r="AL3861" s="90"/>
      <c r="AM3861" s="75">
        <v>1406</v>
      </c>
      <c r="AN3861" s="90"/>
      <c r="AO3861" s="188">
        <v>0</v>
      </c>
      <c r="AP3861" s="188">
        <v>0</v>
      </c>
      <c r="AQ3861" s="187">
        <v>0</v>
      </c>
      <c r="AR3861" s="188">
        <v>0</v>
      </c>
      <c r="AS3861" s="187">
        <v>0</v>
      </c>
      <c r="AT3861" s="188">
        <v>0</v>
      </c>
      <c r="AU3861" s="187">
        <v>0</v>
      </c>
      <c r="AV3861" s="188">
        <v>0</v>
      </c>
      <c r="AW3861" s="187">
        <v>0</v>
      </c>
      <c r="AX3861" s="188">
        <v>0</v>
      </c>
      <c r="AY3861" s="187">
        <v>0</v>
      </c>
      <c r="AZ3861" s="188">
        <v>0</v>
      </c>
      <c r="BA3861" s="187">
        <v>0</v>
      </c>
      <c r="BB3861" s="188">
        <v>0</v>
      </c>
      <c r="BC3861" s="187">
        <v>0</v>
      </c>
      <c r="BD3861" s="75"/>
      <c r="BE3861" s="75"/>
      <c r="BI3861" s="194"/>
      <c r="BJ3861" s="74"/>
    </row>
    <row r="3862" spans="1:62" s="77" customFormat="1" ht="11.25" customHeight="1" x14ac:dyDescent="0.2">
      <c r="A3862" s="184" t="s">
        <v>562</v>
      </c>
      <c r="B3862" s="185">
        <v>0</v>
      </c>
      <c r="C3862" s="896" t="s">
        <v>342</v>
      </c>
      <c r="D3862" s="284">
        <v>1E-4</v>
      </c>
      <c r="E3862" s="91">
        <v>0</v>
      </c>
      <c r="F3862" s="186">
        <v>0</v>
      </c>
      <c r="G3862" s="186">
        <v>0</v>
      </c>
      <c r="H3862" s="186">
        <v>0</v>
      </c>
      <c r="I3862" s="187">
        <v>0</v>
      </c>
      <c r="J3862" s="186">
        <v>0</v>
      </c>
      <c r="K3862" s="186">
        <v>0</v>
      </c>
      <c r="L3862" s="186">
        <v>0</v>
      </c>
      <c r="M3862" s="186">
        <v>0</v>
      </c>
      <c r="N3862" s="188">
        <v>0</v>
      </c>
      <c r="O3862" s="189">
        <v>0</v>
      </c>
      <c r="P3862" s="186">
        <v>0</v>
      </c>
      <c r="Q3862" s="189">
        <v>0</v>
      </c>
      <c r="R3862" s="189">
        <v>0</v>
      </c>
      <c r="S3862" s="189">
        <v>1E-4</v>
      </c>
      <c r="T3862" s="188">
        <v>0</v>
      </c>
      <c r="U3862" s="187">
        <v>0</v>
      </c>
      <c r="V3862" s="189">
        <v>0</v>
      </c>
      <c r="W3862" s="189">
        <v>0</v>
      </c>
      <c r="X3862" s="188">
        <v>0</v>
      </c>
      <c r="Y3862" s="188">
        <v>0</v>
      </c>
      <c r="Z3862" s="186">
        <v>0</v>
      </c>
      <c r="AA3862" s="186">
        <v>0</v>
      </c>
      <c r="AB3862" s="186">
        <v>0</v>
      </c>
      <c r="AC3862" s="186">
        <v>0</v>
      </c>
      <c r="AD3862" s="188">
        <v>0</v>
      </c>
      <c r="AE3862" s="189">
        <v>0</v>
      </c>
      <c r="AF3862" s="189">
        <v>0</v>
      </c>
      <c r="AG3862" s="189">
        <v>0</v>
      </c>
      <c r="AH3862" s="191">
        <v>0</v>
      </c>
      <c r="AI3862" s="186">
        <v>0</v>
      </c>
      <c r="AJ3862" s="192">
        <v>7501943488038</v>
      </c>
      <c r="AK3862" s="192">
        <v>0</v>
      </c>
      <c r="AL3862" s="226"/>
      <c r="AM3862" s="75">
        <v>1407</v>
      </c>
      <c r="AN3862" s="76"/>
      <c r="AO3862" s="188">
        <v>0</v>
      </c>
      <c r="AP3862" s="188">
        <v>0</v>
      </c>
      <c r="AQ3862" s="187">
        <v>0</v>
      </c>
      <c r="AR3862" s="188">
        <v>0</v>
      </c>
      <c r="AS3862" s="187">
        <v>0</v>
      </c>
      <c r="AT3862" s="188">
        <v>0</v>
      </c>
      <c r="AU3862" s="187">
        <v>0</v>
      </c>
      <c r="AV3862" s="188">
        <v>0</v>
      </c>
      <c r="AW3862" s="187">
        <v>0</v>
      </c>
      <c r="AX3862" s="188">
        <v>0</v>
      </c>
      <c r="AY3862" s="187">
        <v>0</v>
      </c>
      <c r="AZ3862" s="188">
        <v>0</v>
      </c>
      <c r="BA3862" s="187">
        <v>0</v>
      </c>
      <c r="BB3862" s="188">
        <v>0</v>
      </c>
      <c r="BC3862" s="187">
        <v>0</v>
      </c>
      <c r="BD3862" s="75"/>
      <c r="BE3862" s="75"/>
      <c r="BF3862" s="56"/>
      <c r="BI3862" s="194"/>
      <c r="BJ3862" s="74"/>
    </row>
    <row r="3863" spans="1:62" s="77" customFormat="1" ht="11.25" customHeight="1" x14ac:dyDescent="0.2">
      <c r="A3863" s="149" t="s">
        <v>343</v>
      </c>
      <c r="B3863" s="169">
        <v>0</v>
      </c>
      <c r="C3863" s="829"/>
      <c r="D3863" s="379">
        <v>10682.211599999999</v>
      </c>
      <c r="E3863" s="220">
        <v>75.232573382769417</v>
      </c>
      <c r="F3863" s="221">
        <v>3400</v>
      </c>
      <c r="G3863" s="221">
        <v>0</v>
      </c>
      <c r="H3863" s="221">
        <v>0</v>
      </c>
      <c r="I3863" s="222">
        <v>0</v>
      </c>
      <c r="J3863" s="223">
        <v>4360</v>
      </c>
      <c r="K3863" s="221">
        <v>4259.6754781938198</v>
      </c>
      <c r="L3863" s="221">
        <v>904.40700000000015</v>
      </c>
      <c r="M3863" s="221">
        <v>21.231828683425555</v>
      </c>
      <c r="N3863" s="223">
        <v>212.96899999999999</v>
      </c>
      <c r="O3863" s="224">
        <v>141.404</v>
      </c>
      <c r="P3863" s="221">
        <v>514.53300000000002</v>
      </c>
      <c r="Q3863" s="531">
        <v>32.544495412844036</v>
      </c>
      <c r="R3863" s="224">
        <v>67.278472018348623</v>
      </c>
      <c r="S3863" s="224">
        <v>9777.8045999999995</v>
      </c>
      <c r="T3863" s="223">
        <v>9771.5029999999988</v>
      </c>
      <c r="U3863" s="222">
        <v>68.81864393207222</v>
      </c>
      <c r="V3863" s="224">
        <v>0</v>
      </c>
      <c r="W3863" s="224">
        <v>160.16</v>
      </c>
      <c r="X3863" s="223">
        <v>9611.3429999999989</v>
      </c>
      <c r="Y3863" s="223">
        <v>5542.6769999999997</v>
      </c>
      <c r="Z3863" s="221">
        <v>0</v>
      </c>
      <c r="AA3863" s="221">
        <v>0</v>
      </c>
      <c r="AB3863" s="221">
        <v>0</v>
      </c>
      <c r="AC3863" s="221">
        <v>0</v>
      </c>
      <c r="AD3863" s="223">
        <v>0.56999999999999318</v>
      </c>
      <c r="AE3863" s="224">
        <v>9.6950000000000003</v>
      </c>
      <c r="AF3863" s="224">
        <v>9.6950000000000003</v>
      </c>
      <c r="AG3863" s="224">
        <v>0</v>
      </c>
      <c r="AH3863" s="224">
        <v>0</v>
      </c>
      <c r="AI3863" s="225">
        <v>2885.8752999999997</v>
      </c>
      <c r="AJ3863" s="192">
        <v>0</v>
      </c>
      <c r="AK3863" s="192">
        <v>0</v>
      </c>
      <c r="AL3863" s="226"/>
      <c r="AM3863" s="75">
        <v>0</v>
      </c>
      <c r="AN3863" s="76"/>
      <c r="AO3863" s="223">
        <v>0</v>
      </c>
      <c r="AP3863" s="223">
        <v>0</v>
      </c>
      <c r="AQ3863" s="222">
        <v>0</v>
      </c>
      <c r="AR3863" s="223">
        <v>0</v>
      </c>
      <c r="AS3863" s="222">
        <v>0</v>
      </c>
      <c r="AT3863" s="223">
        <v>0</v>
      </c>
      <c r="AU3863" s="222">
        <v>0</v>
      </c>
      <c r="AV3863" s="223">
        <v>0</v>
      </c>
      <c r="AW3863" s="222">
        <v>0</v>
      </c>
      <c r="AX3863" s="223">
        <v>0</v>
      </c>
      <c r="AY3863" s="222">
        <v>0</v>
      </c>
      <c r="AZ3863" s="223">
        <v>0</v>
      </c>
      <c r="BA3863" s="222">
        <v>0</v>
      </c>
      <c r="BB3863" s="223">
        <v>0</v>
      </c>
      <c r="BC3863" s="222">
        <v>0</v>
      </c>
      <c r="BD3863" s="75"/>
      <c r="BE3863" s="75"/>
      <c r="BF3863" s="56"/>
      <c r="BI3863" s="194"/>
      <c r="BJ3863" s="74"/>
    </row>
    <row r="3864" spans="1:62" s="77" customFormat="1" ht="11.25" customHeight="1" x14ac:dyDescent="0.2">
      <c r="A3864" s="184" t="s">
        <v>4184</v>
      </c>
      <c r="B3864" s="185">
        <v>0</v>
      </c>
      <c r="C3864" s="828" t="s">
        <v>344</v>
      </c>
      <c r="D3864" s="284">
        <v>773.75700000000006</v>
      </c>
      <c r="E3864" s="91">
        <v>46.273266818269086</v>
      </c>
      <c r="F3864" s="186">
        <v>2180</v>
      </c>
      <c r="G3864" s="186">
        <v>2180</v>
      </c>
      <c r="H3864" s="186">
        <v>0</v>
      </c>
      <c r="I3864" s="187">
        <v>0</v>
      </c>
      <c r="J3864" s="186">
        <v>650</v>
      </c>
      <c r="K3864" s="186">
        <v>501.64407218457768</v>
      </c>
      <c r="L3864" s="186">
        <v>57.7</v>
      </c>
      <c r="M3864" s="186">
        <v>11.502179174314961</v>
      </c>
      <c r="N3864" s="188">
        <v>0</v>
      </c>
      <c r="O3864" s="189">
        <v>0</v>
      </c>
      <c r="P3864" s="186">
        <v>43.275000000000006</v>
      </c>
      <c r="Q3864" s="189">
        <v>15.534615384615385</v>
      </c>
      <c r="R3864" s="189">
        <v>33.048784615384612</v>
      </c>
      <c r="S3864" s="189">
        <v>716.05700000000002</v>
      </c>
      <c r="T3864" s="188">
        <v>716.0569999999999</v>
      </c>
      <c r="U3864" s="187">
        <v>42.822613065974593</v>
      </c>
      <c r="V3864" s="189">
        <v>0</v>
      </c>
      <c r="W3864" s="189">
        <v>43.275000000000006</v>
      </c>
      <c r="X3864" s="188">
        <v>672.78199999999993</v>
      </c>
      <c r="Y3864" s="188">
        <v>147.71199999999999</v>
      </c>
      <c r="Z3864" s="186">
        <v>0</v>
      </c>
      <c r="AA3864" s="186">
        <v>0</v>
      </c>
      <c r="AB3864" s="186">
        <v>0</v>
      </c>
      <c r="AC3864" s="186">
        <v>0</v>
      </c>
      <c r="AD3864" s="188">
        <v>5.769999999999996</v>
      </c>
      <c r="AE3864" s="189">
        <v>0</v>
      </c>
      <c r="AF3864" s="189">
        <v>0</v>
      </c>
      <c r="AG3864" s="189">
        <v>0</v>
      </c>
      <c r="AH3864" s="191">
        <v>0</v>
      </c>
      <c r="AI3864" s="186">
        <v>761.64</v>
      </c>
      <c r="AJ3864" s="192">
        <v>7501943481992</v>
      </c>
      <c r="AK3864" s="192">
        <v>0</v>
      </c>
      <c r="AL3864" s="226"/>
      <c r="AM3864" s="75">
        <v>1451</v>
      </c>
      <c r="AN3864" s="76"/>
      <c r="AO3864" s="188">
        <v>558.72666666666657</v>
      </c>
      <c r="AP3864" s="188">
        <v>267.14999999999998</v>
      </c>
      <c r="AQ3864" s="187">
        <v>41.099999999999994</v>
      </c>
      <c r="AR3864" s="188">
        <v>470.83200000000005</v>
      </c>
      <c r="AS3864" s="187">
        <v>72.435692307692307</v>
      </c>
      <c r="AT3864" s="188">
        <v>938.19799999999998</v>
      </c>
      <c r="AU3864" s="187">
        <v>234.54950000000002</v>
      </c>
      <c r="AV3864" s="188">
        <v>96.352999999999994</v>
      </c>
      <c r="AW3864" s="187">
        <v>12.044124999999999</v>
      </c>
      <c r="AX3864" s="188">
        <v>856.84400000000005</v>
      </c>
      <c r="AY3864" s="187">
        <v>122.40628571428572</v>
      </c>
      <c r="AZ3864" s="188">
        <v>484.68</v>
      </c>
      <c r="BA3864" s="187">
        <v>69.239999999999995</v>
      </c>
      <c r="BB3864" s="188">
        <v>1003.4</v>
      </c>
      <c r="BC3864" s="187">
        <v>167.23333333333332</v>
      </c>
      <c r="BD3864" s="75"/>
      <c r="BE3864" s="75"/>
      <c r="BF3864" s="56"/>
      <c r="BI3864" s="194"/>
      <c r="BJ3864" s="74"/>
    </row>
    <row r="3865" spans="1:62" s="77" customFormat="1" ht="11.25" customHeight="1" x14ac:dyDescent="0.2">
      <c r="A3865" s="149" t="s">
        <v>345</v>
      </c>
      <c r="B3865" s="169">
        <v>0</v>
      </c>
      <c r="C3865" s="871"/>
      <c r="D3865" s="379">
        <v>773.75700000000006</v>
      </c>
      <c r="E3865" s="220">
        <v>46.273266818269086</v>
      </c>
      <c r="F3865" s="221">
        <v>2180</v>
      </c>
      <c r="G3865" s="221">
        <v>0</v>
      </c>
      <c r="H3865" s="221">
        <v>0</v>
      </c>
      <c r="I3865" s="222">
        <v>0</v>
      </c>
      <c r="J3865" s="223">
        <v>650</v>
      </c>
      <c r="K3865" s="221">
        <v>501.64407218457768</v>
      </c>
      <c r="L3865" s="221">
        <v>57.7</v>
      </c>
      <c r="M3865" s="221">
        <v>11.502179174314961</v>
      </c>
      <c r="N3865" s="223">
        <v>0</v>
      </c>
      <c r="O3865" s="224">
        <v>0</v>
      </c>
      <c r="P3865" s="221">
        <v>43.275000000000006</v>
      </c>
      <c r="Q3865" s="224">
        <v>15.534615384615385</v>
      </c>
      <c r="R3865" s="224">
        <v>33.048784615384612</v>
      </c>
      <c r="S3865" s="224">
        <v>716.05700000000002</v>
      </c>
      <c r="T3865" s="223">
        <v>716.0569999999999</v>
      </c>
      <c r="U3865" s="222">
        <v>42.822613065974593</v>
      </c>
      <c r="V3865" s="224">
        <v>0</v>
      </c>
      <c r="W3865" s="224">
        <v>43.275000000000006</v>
      </c>
      <c r="X3865" s="223">
        <v>672.78199999999993</v>
      </c>
      <c r="Y3865" s="223">
        <v>147.71199999999999</v>
      </c>
      <c r="Z3865" s="221">
        <v>0</v>
      </c>
      <c r="AA3865" s="221">
        <v>0</v>
      </c>
      <c r="AB3865" s="221">
        <v>0</v>
      </c>
      <c r="AC3865" s="221">
        <v>0</v>
      </c>
      <c r="AD3865" s="223">
        <v>5.769999999999996</v>
      </c>
      <c r="AE3865" s="224">
        <v>0</v>
      </c>
      <c r="AF3865" s="224">
        <v>0</v>
      </c>
      <c r="AG3865" s="224">
        <v>0</v>
      </c>
      <c r="AH3865" s="224">
        <v>0</v>
      </c>
      <c r="AI3865" s="225">
        <v>761.64</v>
      </c>
      <c r="AJ3865" s="192">
        <v>0</v>
      </c>
      <c r="AK3865" s="192">
        <v>0</v>
      </c>
      <c r="AL3865" s="226"/>
      <c r="AM3865" s="75">
        <v>0</v>
      </c>
      <c r="AN3865" s="76"/>
      <c r="AO3865" s="223">
        <v>0</v>
      </c>
      <c r="AP3865" s="223">
        <v>0</v>
      </c>
      <c r="AQ3865" s="222">
        <v>0</v>
      </c>
      <c r="AR3865" s="223">
        <v>0</v>
      </c>
      <c r="AS3865" s="222">
        <v>0</v>
      </c>
      <c r="AT3865" s="223">
        <v>0</v>
      </c>
      <c r="AU3865" s="222">
        <v>0</v>
      </c>
      <c r="AV3865" s="223">
        <v>0</v>
      </c>
      <c r="AW3865" s="222">
        <v>0</v>
      </c>
      <c r="AX3865" s="223">
        <v>0</v>
      </c>
      <c r="AY3865" s="222">
        <v>0</v>
      </c>
      <c r="AZ3865" s="223">
        <v>0</v>
      </c>
      <c r="BA3865" s="222">
        <v>0</v>
      </c>
      <c r="BB3865" s="223">
        <v>0</v>
      </c>
      <c r="BC3865" s="222">
        <v>0</v>
      </c>
      <c r="BD3865" s="75"/>
      <c r="BE3865" s="75"/>
      <c r="BF3865" s="56"/>
      <c r="BI3865" s="194"/>
      <c r="BJ3865" s="74"/>
    </row>
    <row r="3866" spans="1:62" s="77" customFormat="1" ht="11.25" customHeight="1" x14ac:dyDescent="0.2">
      <c r="A3866" s="184" t="s">
        <v>4185</v>
      </c>
      <c r="B3866" s="185">
        <v>0</v>
      </c>
      <c r="C3866" s="903" t="s">
        <v>346</v>
      </c>
      <c r="D3866" s="284">
        <v>1E-4</v>
      </c>
      <c r="E3866" s="91">
        <v>3.044896889134195E-7</v>
      </c>
      <c r="F3866" s="186">
        <v>0</v>
      </c>
      <c r="G3866" s="186">
        <v>0</v>
      </c>
      <c r="H3866" s="186">
        <v>0</v>
      </c>
      <c r="I3866" s="187">
        <v>0</v>
      </c>
      <c r="J3866" s="186">
        <v>7406.232</v>
      </c>
      <c r="K3866" s="186">
        <v>9852.5503793103453</v>
      </c>
      <c r="L3866" s="186">
        <v>-393.32</v>
      </c>
      <c r="M3866" s="186">
        <v>-3.9920628147808714</v>
      </c>
      <c r="N3866" s="188">
        <v>5219.5779999999995</v>
      </c>
      <c r="O3866" s="189">
        <v>3363.6369999999997</v>
      </c>
      <c r="P3866" s="186">
        <v>8583.2150000000001</v>
      </c>
      <c r="Q3866" s="189">
        <v>110.58112951363124</v>
      </c>
      <c r="R3866" s="189">
        <v>1.5931992138512538</v>
      </c>
      <c r="S3866" s="189">
        <v>393.32009999999997</v>
      </c>
      <c r="T3866" s="188">
        <v>0</v>
      </c>
      <c r="U3866" s="187">
        <v>0</v>
      </c>
      <c r="V3866" s="189">
        <v>0</v>
      </c>
      <c r="W3866" s="189">
        <v>0</v>
      </c>
      <c r="X3866" s="188">
        <v>0</v>
      </c>
      <c r="Y3866" s="188">
        <v>0</v>
      </c>
      <c r="Z3866" s="186">
        <v>0</v>
      </c>
      <c r="AA3866" s="186">
        <v>0</v>
      </c>
      <c r="AB3866" s="186">
        <v>0</v>
      </c>
      <c r="AC3866" s="186">
        <v>0</v>
      </c>
      <c r="AD3866" s="188">
        <v>393.32</v>
      </c>
      <c r="AE3866" s="189">
        <v>0</v>
      </c>
      <c r="AF3866" s="189">
        <v>0</v>
      </c>
      <c r="AG3866" s="189">
        <v>0</v>
      </c>
      <c r="AH3866" s="191">
        <v>0</v>
      </c>
      <c r="AI3866" s="186">
        <v>1018.5142</v>
      </c>
      <c r="AJ3866" s="192">
        <v>7501943481893</v>
      </c>
      <c r="AK3866" s="192">
        <v>0</v>
      </c>
      <c r="AL3866" s="226"/>
      <c r="AM3866" s="75">
        <v>1480</v>
      </c>
      <c r="AN3866" s="76"/>
      <c r="AO3866" s="188">
        <v>2355.7756666666669</v>
      </c>
      <c r="AP3866" s="188">
        <v>1876.4259999999999</v>
      </c>
      <c r="AQ3866" s="187">
        <v>0</v>
      </c>
      <c r="AR3866" s="188">
        <v>364.63099999999997</v>
      </c>
      <c r="AS3866" s="187">
        <v>30.385916666666663</v>
      </c>
      <c r="AT3866" s="188">
        <v>4826.2700000000004</v>
      </c>
      <c r="AU3866" s="187">
        <v>422.99709895965714</v>
      </c>
      <c r="AV3866" s="188">
        <v>3724.1730000000002</v>
      </c>
      <c r="AW3866" s="187">
        <v>310.34775000000002</v>
      </c>
      <c r="AX3866" s="188">
        <v>1376.5919999999999</v>
      </c>
      <c r="AY3866" s="187">
        <v>137.65919999999997</v>
      </c>
      <c r="AZ3866" s="188">
        <v>2114.0529999999999</v>
      </c>
      <c r="BA3866" s="187">
        <v>126.40304459870728</v>
      </c>
      <c r="BB3866" s="188">
        <v>835.78300000000002</v>
      </c>
      <c r="BC3866" s="187">
        <v>93.823866187696453</v>
      </c>
      <c r="BD3866" s="75"/>
      <c r="BE3866" s="75"/>
      <c r="BF3866" s="56"/>
      <c r="BI3866" s="194"/>
      <c r="BJ3866" s="74"/>
    </row>
    <row r="3867" spans="1:62" s="77" customFormat="1" ht="11.25" customHeight="1" x14ac:dyDescent="0.2">
      <c r="A3867" s="149" t="s">
        <v>347</v>
      </c>
      <c r="B3867" s="169">
        <v>0</v>
      </c>
      <c r="C3867" s="871"/>
      <c r="D3867" s="379">
        <v>1E-4</v>
      </c>
      <c r="E3867" s="220">
        <v>3.044896889134195E-7</v>
      </c>
      <c r="F3867" s="221">
        <v>0</v>
      </c>
      <c r="G3867" s="221">
        <v>0</v>
      </c>
      <c r="H3867" s="221">
        <v>0</v>
      </c>
      <c r="I3867" s="222">
        <v>0</v>
      </c>
      <c r="J3867" s="223">
        <v>7406.232</v>
      </c>
      <c r="K3867" s="221">
        <v>9852.5503793103453</v>
      </c>
      <c r="L3867" s="221">
        <v>-393.32</v>
      </c>
      <c r="M3867" s="221">
        <v>-3.9920628147808714</v>
      </c>
      <c r="N3867" s="223">
        <v>5219.5779999999995</v>
      </c>
      <c r="O3867" s="224">
        <v>3363.6369999999997</v>
      </c>
      <c r="P3867" s="221">
        <v>8583.2150000000001</v>
      </c>
      <c r="Q3867" s="224">
        <v>110.58112951363124</v>
      </c>
      <c r="R3867" s="224">
        <v>1.5931992138512538</v>
      </c>
      <c r="S3867" s="224">
        <v>393.32009999999997</v>
      </c>
      <c r="T3867" s="223">
        <v>0</v>
      </c>
      <c r="U3867" s="222">
        <v>0</v>
      </c>
      <c r="V3867" s="224">
        <v>0</v>
      </c>
      <c r="W3867" s="224">
        <v>0</v>
      </c>
      <c r="X3867" s="223">
        <v>0</v>
      </c>
      <c r="Y3867" s="223">
        <v>0</v>
      </c>
      <c r="Z3867" s="221">
        <v>0</v>
      </c>
      <c r="AA3867" s="221">
        <v>0</v>
      </c>
      <c r="AB3867" s="221">
        <v>0</v>
      </c>
      <c r="AC3867" s="221">
        <v>0</v>
      </c>
      <c r="AD3867" s="223">
        <v>393.32</v>
      </c>
      <c r="AE3867" s="224">
        <v>0</v>
      </c>
      <c r="AF3867" s="224">
        <v>0</v>
      </c>
      <c r="AG3867" s="224">
        <v>0</v>
      </c>
      <c r="AH3867" s="224">
        <v>0</v>
      </c>
      <c r="AI3867" s="225">
        <v>1018.5142</v>
      </c>
      <c r="AJ3867" s="192">
        <v>0</v>
      </c>
      <c r="AK3867" s="192">
        <v>0</v>
      </c>
      <c r="AL3867" s="226"/>
      <c r="AM3867" s="75">
        <v>0</v>
      </c>
      <c r="AN3867" s="76"/>
      <c r="AO3867" s="223">
        <v>0</v>
      </c>
      <c r="AP3867" s="223">
        <v>0</v>
      </c>
      <c r="AQ3867" s="222">
        <v>0</v>
      </c>
      <c r="AR3867" s="223">
        <v>0</v>
      </c>
      <c r="AS3867" s="222">
        <v>0</v>
      </c>
      <c r="AT3867" s="223">
        <v>0</v>
      </c>
      <c r="AU3867" s="222">
        <v>0</v>
      </c>
      <c r="AV3867" s="223">
        <v>0</v>
      </c>
      <c r="AW3867" s="222">
        <v>0</v>
      </c>
      <c r="AX3867" s="223">
        <v>0</v>
      </c>
      <c r="AY3867" s="222">
        <v>0</v>
      </c>
      <c r="AZ3867" s="223">
        <v>0</v>
      </c>
      <c r="BA3867" s="222">
        <v>0</v>
      </c>
      <c r="BB3867" s="223">
        <v>0</v>
      </c>
      <c r="BC3867" s="222">
        <v>0</v>
      </c>
      <c r="BD3867" s="75"/>
      <c r="BE3867" s="75"/>
      <c r="BF3867" s="56"/>
      <c r="BI3867" s="194"/>
      <c r="BJ3867" s="74"/>
    </row>
    <row r="3868" spans="1:62" s="77" customFormat="1" ht="11.25" customHeight="1" x14ac:dyDescent="0.2">
      <c r="A3868" s="184" t="s">
        <v>4186</v>
      </c>
      <c r="B3868" s="185">
        <v>0</v>
      </c>
      <c r="C3868" s="897" t="s">
        <v>348</v>
      </c>
      <c r="D3868" s="284">
        <v>2203.1699999999996</v>
      </c>
      <c r="E3868" s="91">
        <v>14.053560917389854</v>
      </c>
      <c r="F3868" s="186">
        <v>6600</v>
      </c>
      <c r="G3868" s="186">
        <v>6600</v>
      </c>
      <c r="H3868" s="186">
        <v>0</v>
      </c>
      <c r="I3868" s="187">
        <v>0</v>
      </c>
      <c r="J3868" s="186">
        <v>4500</v>
      </c>
      <c r="K3868" s="186">
        <v>4703.0856014730061</v>
      </c>
      <c r="L3868" s="186">
        <v>356.5</v>
      </c>
      <c r="M3868" s="186">
        <v>7.5801299446547219</v>
      </c>
      <c r="N3868" s="188">
        <v>1.4259999999999999</v>
      </c>
      <c r="O3868" s="189">
        <v>557.56600000000003</v>
      </c>
      <c r="P3868" s="186">
        <v>1112.2800000000002</v>
      </c>
      <c r="Q3868" s="189">
        <v>32.63955555555556</v>
      </c>
      <c r="R3868" s="189">
        <v>12.311133333333331</v>
      </c>
      <c r="S3868" s="189">
        <v>1846.6699999999996</v>
      </c>
      <c r="T3868" s="188">
        <v>1846.6699999999998</v>
      </c>
      <c r="U3868" s="187">
        <v>11.779521933993438</v>
      </c>
      <c r="V3868" s="189">
        <v>0</v>
      </c>
      <c r="W3868" s="189">
        <v>553.28800000000001</v>
      </c>
      <c r="X3868" s="188">
        <v>1293.3819999999998</v>
      </c>
      <c r="Y3868" s="188">
        <v>1291.9559999999999</v>
      </c>
      <c r="Z3868" s="186">
        <v>0</v>
      </c>
      <c r="AA3868" s="186">
        <v>0</v>
      </c>
      <c r="AB3868" s="186">
        <v>0</v>
      </c>
      <c r="AC3868" s="186">
        <v>0</v>
      </c>
      <c r="AD3868" s="188">
        <v>0</v>
      </c>
      <c r="AE3868" s="189">
        <v>0</v>
      </c>
      <c r="AF3868" s="189">
        <v>0</v>
      </c>
      <c r="AG3868" s="189">
        <v>0</v>
      </c>
      <c r="AH3868" s="191">
        <v>0</v>
      </c>
      <c r="AI3868" s="186">
        <v>4208.5537999999997</v>
      </c>
      <c r="AJ3868" s="192">
        <v>7501943481961</v>
      </c>
      <c r="AK3868" s="192">
        <v>0</v>
      </c>
      <c r="AL3868" s="226"/>
      <c r="AM3868" s="75">
        <v>1412</v>
      </c>
      <c r="AN3868" s="76"/>
      <c r="AO3868" s="188">
        <v>4981.4970000000003</v>
      </c>
      <c r="AP3868" s="188">
        <v>5125.7620000000015</v>
      </c>
      <c r="AQ3868" s="187">
        <v>128.14405000000005</v>
      </c>
      <c r="AR3868" s="188">
        <v>4398.4989999999998</v>
      </c>
      <c r="AS3868" s="187">
        <v>115.74997368421052</v>
      </c>
      <c r="AT3868" s="188">
        <v>5420.23</v>
      </c>
      <c r="AU3868" s="187">
        <v>154.86371428571428</v>
      </c>
      <c r="AV3868" s="188">
        <v>3851.6370000000002</v>
      </c>
      <c r="AW3868" s="187">
        <v>85.59193333333333</v>
      </c>
      <c r="AX3868" s="188">
        <v>4344.3100000000004</v>
      </c>
      <c r="AY3868" s="187">
        <v>96.540222222222226</v>
      </c>
      <c r="AZ3868" s="188">
        <v>3202.0860000000002</v>
      </c>
      <c r="BA3868" s="187">
        <v>80.052150000000012</v>
      </c>
      <c r="BB3868" s="188">
        <v>3873.7359999999999</v>
      </c>
      <c r="BC3868" s="187">
        <v>112.83723125052796</v>
      </c>
      <c r="BD3868" s="75"/>
      <c r="BE3868" s="75"/>
      <c r="BF3868" s="56"/>
      <c r="BI3868" s="194"/>
      <c r="BJ3868" s="74"/>
    </row>
    <row r="3869" spans="1:62" s="77" customFormat="1" ht="11.25" customHeight="1" x14ac:dyDescent="0.2">
      <c r="A3869" s="149" t="s">
        <v>349</v>
      </c>
      <c r="B3869" s="169">
        <v>0</v>
      </c>
      <c r="C3869" s="871"/>
      <c r="D3869" s="379">
        <v>2203.1699999999996</v>
      </c>
      <c r="E3869" s="220">
        <v>14.053560917389854</v>
      </c>
      <c r="F3869" s="221">
        <v>6600</v>
      </c>
      <c r="G3869" s="221">
        <v>0</v>
      </c>
      <c r="H3869" s="221">
        <v>0</v>
      </c>
      <c r="I3869" s="222">
        <v>0</v>
      </c>
      <c r="J3869" s="223">
        <v>4500</v>
      </c>
      <c r="K3869" s="221">
        <v>4703.0856014730061</v>
      </c>
      <c r="L3869" s="221">
        <v>356.5</v>
      </c>
      <c r="M3869" s="221">
        <v>7.5801299446547219</v>
      </c>
      <c r="N3869" s="223">
        <v>1.4259999999999999</v>
      </c>
      <c r="O3869" s="224">
        <v>557.56600000000003</v>
      </c>
      <c r="P3869" s="221">
        <v>1112.2800000000002</v>
      </c>
      <c r="Q3869" s="224">
        <v>32.63955555555556</v>
      </c>
      <c r="R3869" s="224">
        <v>12.311133333333331</v>
      </c>
      <c r="S3869" s="224">
        <v>1846.6699999999996</v>
      </c>
      <c r="T3869" s="223">
        <v>1846.6699999999998</v>
      </c>
      <c r="U3869" s="222">
        <v>11.779521933993438</v>
      </c>
      <c r="V3869" s="224">
        <v>0</v>
      </c>
      <c r="W3869" s="224">
        <v>553.28800000000001</v>
      </c>
      <c r="X3869" s="223">
        <v>1293.3819999999998</v>
      </c>
      <c r="Y3869" s="223">
        <v>1291.9559999999999</v>
      </c>
      <c r="Z3869" s="221">
        <v>0</v>
      </c>
      <c r="AA3869" s="221">
        <v>0</v>
      </c>
      <c r="AB3869" s="221">
        <v>0</v>
      </c>
      <c r="AC3869" s="221">
        <v>0</v>
      </c>
      <c r="AD3869" s="223">
        <v>0</v>
      </c>
      <c r="AE3869" s="224">
        <v>0</v>
      </c>
      <c r="AF3869" s="224">
        <v>0</v>
      </c>
      <c r="AG3869" s="224">
        <v>0</v>
      </c>
      <c r="AH3869" s="224">
        <v>0</v>
      </c>
      <c r="AI3869" s="225">
        <v>4208.5537999999997</v>
      </c>
      <c r="AJ3869" s="192">
        <v>0</v>
      </c>
      <c r="AK3869" s="192">
        <v>0</v>
      </c>
      <c r="AL3869" s="226"/>
      <c r="AM3869" s="75">
        <v>0</v>
      </c>
      <c r="AN3869" s="76"/>
      <c r="AO3869" s="223">
        <v>0</v>
      </c>
      <c r="AP3869" s="223">
        <v>0</v>
      </c>
      <c r="AQ3869" s="222">
        <v>0</v>
      </c>
      <c r="AR3869" s="223">
        <v>0</v>
      </c>
      <c r="AS3869" s="222">
        <v>0</v>
      </c>
      <c r="AT3869" s="223">
        <v>0</v>
      </c>
      <c r="AU3869" s="222">
        <v>0</v>
      </c>
      <c r="AV3869" s="223">
        <v>0</v>
      </c>
      <c r="AW3869" s="222">
        <v>0</v>
      </c>
      <c r="AX3869" s="223">
        <v>0</v>
      </c>
      <c r="AY3869" s="222">
        <v>0</v>
      </c>
      <c r="AZ3869" s="223">
        <v>0</v>
      </c>
      <c r="BA3869" s="222">
        <v>0</v>
      </c>
      <c r="BB3869" s="223">
        <v>0</v>
      </c>
      <c r="BC3869" s="222">
        <v>0</v>
      </c>
      <c r="BD3869" s="75"/>
      <c r="BE3869" s="75"/>
      <c r="BF3869" s="56"/>
      <c r="BI3869" s="194"/>
      <c r="BJ3869" s="74"/>
    </row>
    <row r="3870" spans="1:62" s="77" customFormat="1" ht="11.25" customHeight="1" x14ac:dyDescent="0.2">
      <c r="A3870" s="184" t="s">
        <v>591</v>
      </c>
      <c r="B3870" s="185">
        <v>0</v>
      </c>
      <c r="C3870" s="903">
        <v>92549</v>
      </c>
      <c r="D3870" s="284">
        <v>1891.8</v>
      </c>
      <c r="E3870" s="91">
        <v>15.985048460565345</v>
      </c>
      <c r="F3870" s="186">
        <v>0</v>
      </c>
      <c r="G3870" s="186">
        <v>0</v>
      </c>
      <c r="H3870" s="186">
        <v>0</v>
      </c>
      <c r="I3870" s="187">
        <v>0</v>
      </c>
      <c r="J3870" s="186">
        <v>3097.3884189999999</v>
      </c>
      <c r="K3870" s="186">
        <v>3550.44278658338</v>
      </c>
      <c r="L3870" s="186">
        <v>624.6</v>
      </c>
      <c r="M3870" s="186">
        <v>17.592171949940298</v>
      </c>
      <c r="N3870" s="188">
        <v>95.4</v>
      </c>
      <c r="O3870" s="189">
        <v>45</v>
      </c>
      <c r="P3870" s="186">
        <v>1040.4000000000001</v>
      </c>
      <c r="Q3870" s="189">
        <v>53.75496304520793</v>
      </c>
      <c r="R3870" s="189">
        <v>12.273565616376121</v>
      </c>
      <c r="S3870" s="189">
        <v>1267.1999999999998</v>
      </c>
      <c r="T3870" s="188">
        <v>1267.2</v>
      </c>
      <c r="U3870" s="187">
        <v>10.707396875583258</v>
      </c>
      <c r="V3870" s="189">
        <v>0</v>
      </c>
      <c r="W3870" s="189">
        <v>900</v>
      </c>
      <c r="X3870" s="188">
        <v>367.20000000000005</v>
      </c>
      <c r="Y3870" s="188">
        <v>367.2</v>
      </c>
      <c r="Z3870" s="186">
        <v>0</v>
      </c>
      <c r="AA3870" s="186">
        <v>0</v>
      </c>
      <c r="AB3870" s="186">
        <v>0</v>
      </c>
      <c r="AC3870" s="186">
        <v>0</v>
      </c>
      <c r="AD3870" s="188">
        <v>1.7999999999999545</v>
      </c>
      <c r="AE3870" s="189">
        <v>0</v>
      </c>
      <c r="AF3870" s="189">
        <v>0</v>
      </c>
      <c r="AG3870" s="189">
        <v>0</v>
      </c>
      <c r="AH3870" s="191">
        <v>0</v>
      </c>
      <c r="AI3870" s="186">
        <v>3001.68</v>
      </c>
      <c r="AJ3870" s="192">
        <v>32884146970</v>
      </c>
      <c r="AK3870" s="192">
        <v>0</v>
      </c>
      <c r="AL3870" s="226"/>
      <c r="AM3870" s="75">
        <v>92549</v>
      </c>
      <c r="AN3870" s="76"/>
      <c r="AO3870" s="188">
        <v>1277.9999999999998</v>
      </c>
      <c r="AP3870" s="188">
        <v>381.6</v>
      </c>
      <c r="AQ3870" s="187">
        <v>19.080000000000002</v>
      </c>
      <c r="AR3870" s="188">
        <v>2131.1999999999998</v>
      </c>
      <c r="AS3870" s="187">
        <v>76.114285714285714</v>
      </c>
      <c r="AT3870" s="188">
        <v>1321.1999999999998</v>
      </c>
      <c r="AU3870" s="187">
        <v>52.847999999999992</v>
      </c>
      <c r="AV3870" s="188">
        <v>1654.2</v>
      </c>
      <c r="AW3870" s="187">
        <v>0</v>
      </c>
      <c r="AX3870" s="188">
        <v>700.2</v>
      </c>
      <c r="AY3870" s="187">
        <v>17.505000000000003</v>
      </c>
      <c r="AZ3870" s="188">
        <v>3000.6</v>
      </c>
      <c r="BA3870" s="187">
        <v>300.06</v>
      </c>
      <c r="BB3870" s="188">
        <v>1474.2</v>
      </c>
      <c r="BC3870" s="187">
        <v>268.0363636363636</v>
      </c>
      <c r="BD3870" s="75"/>
      <c r="BE3870" s="75"/>
      <c r="BF3870" s="56"/>
      <c r="BI3870" s="194"/>
      <c r="BJ3870" s="74"/>
    </row>
    <row r="3871" spans="1:62" s="77" customFormat="1" ht="11.25" customHeight="1" x14ac:dyDescent="0.2">
      <c r="A3871" s="184" t="s">
        <v>625</v>
      </c>
      <c r="B3871" s="185">
        <v>0</v>
      </c>
      <c r="C3871" s="897">
        <v>92546</v>
      </c>
      <c r="D3871" s="284">
        <v>81.599999999999994</v>
      </c>
      <c r="E3871" s="91">
        <v>0</v>
      </c>
      <c r="F3871" s="186">
        <v>0</v>
      </c>
      <c r="G3871" s="186">
        <v>0</v>
      </c>
      <c r="H3871" s="186">
        <v>0</v>
      </c>
      <c r="I3871" s="187">
        <v>0</v>
      </c>
      <c r="J3871" s="186">
        <v>0</v>
      </c>
      <c r="K3871" s="186">
        <v>0</v>
      </c>
      <c r="L3871" s="186">
        <v>0</v>
      </c>
      <c r="M3871" s="186">
        <v>0</v>
      </c>
      <c r="N3871" s="188">
        <v>0</v>
      </c>
      <c r="O3871" s="189">
        <v>0</v>
      </c>
      <c r="P3871" s="186">
        <v>0</v>
      </c>
      <c r="Q3871" s="189">
        <v>0</v>
      </c>
      <c r="R3871" s="189">
        <v>0</v>
      </c>
      <c r="S3871" s="189">
        <v>81.599999999999994</v>
      </c>
      <c r="T3871" s="188">
        <v>81.599999999999994</v>
      </c>
      <c r="U3871" s="187">
        <v>0</v>
      </c>
      <c r="V3871" s="189">
        <v>0</v>
      </c>
      <c r="W3871" s="189">
        <v>0</v>
      </c>
      <c r="X3871" s="188">
        <v>81.599999999999994</v>
      </c>
      <c r="Y3871" s="188">
        <v>81.599999999999994</v>
      </c>
      <c r="Z3871" s="186">
        <v>0</v>
      </c>
      <c r="AA3871" s="186">
        <v>0</v>
      </c>
      <c r="AB3871" s="186">
        <v>0</v>
      </c>
      <c r="AC3871" s="186">
        <v>0</v>
      </c>
      <c r="AD3871" s="188">
        <v>0</v>
      </c>
      <c r="AE3871" s="189">
        <v>0</v>
      </c>
      <c r="AF3871" s="189">
        <v>0</v>
      </c>
      <c r="AG3871" s="189">
        <v>0</v>
      </c>
      <c r="AH3871" s="191">
        <v>0</v>
      </c>
      <c r="AI3871" s="186">
        <v>0</v>
      </c>
      <c r="AJ3871" s="192">
        <v>7506425610075</v>
      </c>
      <c r="AK3871" s="192">
        <v>0</v>
      </c>
      <c r="AL3871" s="226"/>
      <c r="AM3871" s="75">
        <v>92546</v>
      </c>
      <c r="AN3871" s="76"/>
      <c r="AO3871" s="188">
        <v>0</v>
      </c>
      <c r="AP3871" s="188">
        <v>0</v>
      </c>
      <c r="AQ3871" s="187">
        <v>0</v>
      </c>
      <c r="AR3871" s="188">
        <v>0</v>
      </c>
      <c r="AS3871" s="187">
        <v>0</v>
      </c>
      <c r="AT3871" s="188">
        <v>0</v>
      </c>
      <c r="AU3871" s="187">
        <v>0</v>
      </c>
      <c r="AV3871" s="188">
        <v>0</v>
      </c>
      <c r="AW3871" s="187">
        <v>0</v>
      </c>
      <c r="AX3871" s="188">
        <v>0</v>
      </c>
      <c r="AY3871" s="187">
        <v>0</v>
      </c>
      <c r="AZ3871" s="188">
        <v>0</v>
      </c>
      <c r="BA3871" s="187">
        <v>0</v>
      </c>
      <c r="BB3871" s="188">
        <v>0</v>
      </c>
      <c r="BC3871" s="187">
        <v>0</v>
      </c>
      <c r="BD3871" s="75"/>
      <c r="BE3871" s="75"/>
      <c r="BF3871" s="56"/>
      <c r="BI3871" s="194"/>
      <c r="BJ3871" s="74"/>
    </row>
    <row r="3872" spans="1:62" s="77" customFormat="1" ht="11.25" customHeight="1" x14ac:dyDescent="0.2">
      <c r="A3872" s="184" t="s">
        <v>4187</v>
      </c>
      <c r="B3872" s="185">
        <v>0</v>
      </c>
      <c r="C3872" s="897">
        <v>92551</v>
      </c>
      <c r="D3872" s="284">
        <v>1E-4</v>
      </c>
      <c r="E3872" s="91">
        <v>1.0087523799273935E-4</v>
      </c>
      <c r="F3872" s="186">
        <v>0</v>
      </c>
      <c r="G3872" s="186">
        <v>0</v>
      </c>
      <c r="H3872" s="186">
        <v>0</v>
      </c>
      <c r="I3872" s="187">
        <v>0</v>
      </c>
      <c r="J3872" s="186">
        <v>0</v>
      </c>
      <c r="K3872" s="186">
        <v>29.739706787268545</v>
      </c>
      <c r="L3872" s="186">
        <v>0</v>
      </c>
      <c r="M3872" s="186">
        <v>0</v>
      </c>
      <c r="N3872" s="188">
        <v>10.8</v>
      </c>
      <c r="O3872" s="189">
        <v>0</v>
      </c>
      <c r="P3872" s="186">
        <v>14.4</v>
      </c>
      <c r="Q3872" s="189">
        <v>0</v>
      </c>
      <c r="R3872" s="189">
        <v>0</v>
      </c>
      <c r="S3872" s="189">
        <v>1E-4</v>
      </c>
      <c r="T3872" s="188">
        <v>3.6</v>
      </c>
      <c r="U3872" s="187">
        <v>3.6315085677386163</v>
      </c>
      <c r="V3872" s="189">
        <v>0</v>
      </c>
      <c r="W3872" s="189">
        <v>3.6</v>
      </c>
      <c r="X3872" s="188">
        <v>0</v>
      </c>
      <c r="Y3872" s="188">
        <v>0</v>
      </c>
      <c r="Z3872" s="186">
        <v>0</v>
      </c>
      <c r="AA3872" s="186">
        <v>0</v>
      </c>
      <c r="AB3872" s="186">
        <v>0</v>
      </c>
      <c r="AC3872" s="186">
        <v>0</v>
      </c>
      <c r="AD3872" s="188">
        <v>0</v>
      </c>
      <c r="AE3872" s="189">
        <v>0</v>
      </c>
      <c r="AF3872" s="189">
        <v>0</v>
      </c>
      <c r="AG3872" s="189">
        <v>0</v>
      </c>
      <c r="AH3872" s="191">
        <v>0</v>
      </c>
      <c r="AI3872" s="186">
        <v>316.8</v>
      </c>
      <c r="AJ3872" s="192">
        <v>0</v>
      </c>
      <c r="AK3872" s="192">
        <v>0</v>
      </c>
      <c r="AL3872" s="226"/>
      <c r="AM3872" s="75">
        <v>92551</v>
      </c>
      <c r="AN3872" s="76"/>
      <c r="AO3872" s="188">
        <v>94.199999999999989</v>
      </c>
      <c r="AP3872" s="188">
        <v>0</v>
      </c>
      <c r="AQ3872" s="187">
        <v>0</v>
      </c>
      <c r="AR3872" s="188">
        <v>-37.800000000000004</v>
      </c>
      <c r="AS3872" s="187">
        <v>-111.33787251752334</v>
      </c>
      <c r="AT3872" s="188">
        <v>320.39999999999998</v>
      </c>
      <c r="AU3872" s="187">
        <v>0</v>
      </c>
      <c r="AV3872" s="188">
        <v>203.4</v>
      </c>
      <c r="AW3872" s="187">
        <v>0</v>
      </c>
      <c r="AX3872" s="188">
        <v>243</v>
      </c>
      <c r="AY3872" s="187">
        <v>63.94736842105263</v>
      </c>
      <c r="AZ3872" s="188">
        <v>1353.6</v>
      </c>
      <c r="BA3872" s="187">
        <v>351.58441558441558</v>
      </c>
      <c r="BB3872" s="188">
        <v>793.8</v>
      </c>
      <c r="BC3872" s="187">
        <v>464.56370340024574</v>
      </c>
      <c r="BD3872" s="75"/>
      <c r="BE3872" s="75"/>
      <c r="BF3872" s="56"/>
      <c r="BI3872" s="194"/>
      <c r="BJ3872" s="74"/>
    </row>
    <row r="3873" spans="1:62" s="77" customFormat="1" ht="11.25" customHeight="1" x14ac:dyDescent="0.2">
      <c r="A3873" s="184" t="s">
        <v>4188</v>
      </c>
      <c r="B3873" s="185">
        <v>0</v>
      </c>
      <c r="C3873" s="897">
        <v>92554</v>
      </c>
      <c r="D3873" s="284">
        <v>1382.88</v>
      </c>
      <c r="E3873" s="91">
        <v>827.39121279608344</v>
      </c>
      <c r="F3873" s="186">
        <v>0</v>
      </c>
      <c r="G3873" s="186">
        <v>0</v>
      </c>
      <c r="H3873" s="186">
        <v>0</v>
      </c>
      <c r="I3873" s="187">
        <v>0</v>
      </c>
      <c r="J3873" s="186">
        <v>0</v>
      </c>
      <c r="K3873" s="186">
        <v>50.141214166151201</v>
      </c>
      <c r="L3873" s="186">
        <v>0</v>
      </c>
      <c r="M3873" s="186">
        <v>0</v>
      </c>
      <c r="N3873" s="188">
        <v>0</v>
      </c>
      <c r="O3873" s="189">
        <v>0</v>
      </c>
      <c r="P3873" s="186">
        <v>0</v>
      </c>
      <c r="Q3873" s="189">
        <v>0</v>
      </c>
      <c r="R3873" s="189">
        <v>0</v>
      </c>
      <c r="S3873" s="189">
        <v>1382.88</v>
      </c>
      <c r="T3873" s="188">
        <v>1382.88</v>
      </c>
      <c r="U3873" s="187">
        <v>827.39121279608344</v>
      </c>
      <c r="V3873" s="189">
        <v>0</v>
      </c>
      <c r="W3873" s="189">
        <v>0</v>
      </c>
      <c r="X3873" s="188">
        <v>1382.88</v>
      </c>
      <c r="Y3873" s="188">
        <v>1279.68</v>
      </c>
      <c r="Z3873" s="186">
        <v>0</v>
      </c>
      <c r="AA3873" s="186">
        <v>0</v>
      </c>
      <c r="AB3873" s="186">
        <v>0</v>
      </c>
      <c r="AC3873" s="186">
        <v>0</v>
      </c>
      <c r="AD3873" s="188">
        <v>0</v>
      </c>
      <c r="AE3873" s="189">
        <v>0</v>
      </c>
      <c r="AF3873" s="189">
        <v>0</v>
      </c>
      <c r="AG3873" s="189">
        <v>0</v>
      </c>
      <c r="AH3873" s="191">
        <v>0</v>
      </c>
      <c r="AI3873" s="186">
        <v>0</v>
      </c>
      <c r="AJ3873" s="192">
        <v>0</v>
      </c>
      <c r="AK3873" s="192">
        <v>0</v>
      </c>
      <c r="AL3873" s="226"/>
      <c r="AM3873" s="75">
        <v>92554</v>
      </c>
      <c r="AN3873" s="76"/>
      <c r="AO3873" s="188">
        <v>111.22666666666667</v>
      </c>
      <c r="AP3873" s="188">
        <v>0</v>
      </c>
      <c r="AQ3873" s="187">
        <v>0</v>
      </c>
      <c r="AR3873" s="188">
        <v>96.32</v>
      </c>
      <c r="AS3873" s="187">
        <v>4816</v>
      </c>
      <c r="AT3873" s="188">
        <v>237.36</v>
      </c>
      <c r="AU3873" s="187">
        <v>0</v>
      </c>
      <c r="AV3873" s="188">
        <v>0</v>
      </c>
      <c r="AW3873" s="187">
        <v>0</v>
      </c>
      <c r="AX3873" s="188">
        <v>86</v>
      </c>
      <c r="AY3873" s="187">
        <v>0</v>
      </c>
      <c r="AZ3873" s="188">
        <v>0</v>
      </c>
      <c r="BA3873" s="187">
        <v>0</v>
      </c>
      <c r="BB3873" s="188">
        <v>18.920000000000002</v>
      </c>
      <c r="BC3873" s="187">
        <v>0</v>
      </c>
      <c r="BD3873" s="75"/>
      <c r="BE3873" s="75"/>
      <c r="BF3873" s="56"/>
      <c r="BI3873" s="194"/>
      <c r="BJ3873" s="74"/>
    </row>
    <row r="3874" spans="1:62" s="77" customFormat="1" ht="11.25" customHeight="1" x14ac:dyDescent="0.2">
      <c r="A3874" s="184" t="s">
        <v>592</v>
      </c>
      <c r="B3874" s="185">
        <v>0</v>
      </c>
      <c r="C3874" s="897">
        <v>92553</v>
      </c>
      <c r="D3874" s="284">
        <v>864</v>
      </c>
      <c r="E3874" s="91">
        <v>0</v>
      </c>
      <c r="F3874" s="186">
        <v>0</v>
      </c>
      <c r="G3874" s="186">
        <v>0</v>
      </c>
      <c r="H3874" s="186">
        <v>0</v>
      </c>
      <c r="I3874" s="187">
        <v>0</v>
      </c>
      <c r="J3874" s="186">
        <v>0</v>
      </c>
      <c r="K3874" s="186">
        <v>0</v>
      </c>
      <c r="L3874" s="186">
        <v>0</v>
      </c>
      <c r="M3874" s="186">
        <v>0</v>
      </c>
      <c r="N3874" s="188">
        <v>0</v>
      </c>
      <c r="O3874" s="189">
        <v>0</v>
      </c>
      <c r="P3874" s="186">
        <v>0</v>
      </c>
      <c r="Q3874" s="189">
        <v>0</v>
      </c>
      <c r="R3874" s="189">
        <v>0</v>
      </c>
      <c r="S3874" s="189">
        <v>864</v>
      </c>
      <c r="T3874" s="188">
        <v>864</v>
      </c>
      <c r="U3874" s="187">
        <v>0</v>
      </c>
      <c r="V3874" s="189">
        <v>0</v>
      </c>
      <c r="W3874" s="189">
        <v>0</v>
      </c>
      <c r="X3874" s="188">
        <v>864</v>
      </c>
      <c r="Y3874" s="188">
        <v>0</v>
      </c>
      <c r="Z3874" s="186">
        <v>0</v>
      </c>
      <c r="AA3874" s="186">
        <v>0</v>
      </c>
      <c r="AB3874" s="186">
        <v>0</v>
      </c>
      <c r="AC3874" s="186">
        <v>0</v>
      </c>
      <c r="AD3874" s="188">
        <v>0</v>
      </c>
      <c r="AE3874" s="189">
        <v>0</v>
      </c>
      <c r="AF3874" s="189">
        <v>0</v>
      </c>
      <c r="AG3874" s="189">
        <v>0</v>
      </c>
      <c r="AH3874" s="191">
        <v>0</v>
      </c>
      <c r="AI3874" s="186">
        <v>0</v>
      </c>
      <c r="AJ3874" s="192">
        <v>0</v>
      </c>
      <c r="AK3874" s="192">
        <v>0</v>
      </c>
      <c r="AL3874" s="226"/>
      <c r="AM3874" s="75">
        <v>92553</v>
      </c>
      <c r="AN3874" s="76"/>
      <c r="AO3874" s="188">
        <v>-3.3333333333333335</v>
      </c>
      <c r="AP3874" s="188">
        <v>0</v>
      </c>
      <c r="AQ3874" s="187">
        <v>0</v>
      </c>
      <c r="AR3874" s="188">
        <v>0</v>
      </c>
      <c r="AS3874" s="187">
        <v>0</v>
      </c>
      <c r="AT3874" s="188">
        <v>-10</v>
      </c>
      <c r="AU3874" s="187">
        <v>0</v>
      </c>
      <c r="AV3874" s="188">
        <v>-12</v>
      </c>
      <c r="AW3874" s="187">
        <v>0</v>
      </c>
      <c r="AX3874" s="188">
        <v>0</v>
      </c>
      <c r="AY3874" s="187">
        <v>0</v>
      </c>
      <c r="AZ3874" s="188">
        <v>22</v>
      </c>
      <c r="BA3874" s="187">
        <v>0</v>
      </c>
      <c r="BB3874" s="188">
        <v>22</v>
      </c>
      <c r="BC3874" s="187">
        <v>0</v>
      </c>
      <c r="BD3874" s="75"/>
      <c r="BE3874" s="75"/>
      <c r="BF3874" s="56"/>
      <c r="BI3874" s="194"/>
      <c r="BJ3874" s="74"/>
    </row>
    <row r="3875" spans="1:62" s="77" customFormat="1" ht="11.25" customHeight="1" x14ac:dyDescent="0.2">
      <c r="A3875" s="149" t="s">
        <v>330</v>
      </c>
      <c r="B3875" s="169">
        <v>0</v>
      </c>
      <c r="C3875" s="871"/>
      <c r="D3875" s="379">
        <v>4220.2800999999999</v>
      </c>
      <c r="E3875" s="220">
        <v>34.875237912573006</v>
      </c>
      <c r="F3875" s="221">
        <v>0</v>
      </c>
      <c r="G3875" s="221">
        <v>0</v>
      </c>
      <c r="H3875" s="221">
        <v>0</v>
      </c>
      <c r="I3875" s="222">
        <v>0</v>
      </c>
      <c r="J3875" s="223">
        <v>3097.3884189999999</v>
      </c>
      <c r="K3875" s="221">
        <v>3630.3237075367997</v>
      </c>
      <c r="L3875" s="221">
        <v>624.6</v>
      </c>
      <c r="M3875" s="221">
        <v>17.205077296641281</v>
      </c>
      <c r="N3875" s="223">
        <v>106.2</v>
      </c>
      <c r="O3875" s="224">
        <v>45</v>
      </c>
      <c r="P3875" s="221">
        <v>1054.8000000000002</v>
      </c>
      <c r="Q3875" s="224">
        <v>54.219870833707027</v>
      </c>
      <c r="R3875" s="224">
        <v>34.826243405025146</v>
      </c>
      <c r="S3875" s="224">
        <v>3595.6801</v>
      </c>
      <c r="T3875" s="223">
        <v>3599.2799999999997</v>
      </c>
      <c r="U3875" s="222">
        <v>29.743463310401072</v>
      </c>
      <c r="V3875" s="224">
        <v>0</v>
      </c>
      <c r="W3875" s="224">
        <v>903.6</v>
      </c>
      <c r="X3875" s="223">
        <v>2695.6800000000003</v>
      </c>
      <c r="Y3875" s="223">
        <v>1728.48</v>
      </c>
      <c r="Z3875" s="221">
        <v>0</v>
      </c>
      <c r="AA3875" s="221">
        <v>0</v>
      </c>
      <c r="AB3875" s="221">
        <v>0</v>
      </c>
      <c r="AC3875" s="221">
        <v>0</v>
      </c>
      <c r="AD3875" s="223">
        <v>1.7999999999999545</v>
      </c>
      <c r="AE3875" s="224">
        <v>0</v>
      </c>
      <c r="AF3875" s="224">
        <v>0</v>
      </c>
      <c r="AG3875" s="224">
        <v>0</v>
      </c>
      <c r="AH3875" s="224">
        <v>0</v>
      </c>
      <c r="AI3875" s="225">
        <v>3318.48</v>
      </c>
      <c r="AJ3875" s="192">
        <v>0</v>
      </c>
      <c r="AK3875" s="192">
        <v>0</v>
      </c>
      <c r="AL3875" s="226"/>
      <c r="AM3875" s="75">
        <v>0</v>
      </c>
      <c r="AN3875" s="76"/>
      <c r="AO3875" s="223">
        <v>0</v>
      </c>
      <c r="AP3875" s="223">
        <v>0</v>
      </c>
      <c r="AQ3875" s="222">
        <v>0</v>
      </c>
      <c r="AR3875" s="223">
        <v>0</v>
      </c>
      <c r="AS3875" s="222">
        <v>0</v>
      </c>
      <c r="AT3875" s="223">
        <v>0</v>
      </c>
      <c r="AU3875" s="222">
        <v>0</v>
      </c>
      <c r="AV3875" s="223">
        <v>0</v>
      </c>
      <c r="AW3875" s="222">
        <v>0</v>
      </c>
      <c r="AX3875" s="223">
        <v>0</v>
      </c>
      <c r="AY3875" s="222">
        <v>0</v>
      </c>
      <c r="AZ3875" s="223">
        <v>0</v>
      </c>
      <c r="BA3875" s="222">
        <v>0</v>
      </c>
      <c r="BB3875" s="223">
        <v>0</v>
      </c>
      <c r="BC3875" s="222">
        <v>0</v>
      </c>
      <c r="BD3875" s="75"/>
      <c r="BE3875" s="75"/>
      <c r="BF3875" s="56"/>
      <c r="BI3875" s="194"/>
      <c r="BJ3875" s="74"/>
    </row>
    <row r="3876" spans="1:62" s="77" customFormat="1" ht="11.25" customHeight="1" x14ac:dyDescent="0.2">
      <c r="A3876" s="184" t="s">
        <v>4189</v>
      </c>
      <c r="B3876" s="185">
        <v>0</v>
      </c>
      <c r="C3876" s="903" t="s">
        <v>350</v>
      </c>
      <c r="D3876" s="284">
        <v>48.08</v>
      </c>
      <c r="E3876" s="91">
        <v>1.2907720779127569</v>
      </c>
      <c r="F3876" s="186">
        <v>1050</v>
      </c>
      <c r="G3876" s="186">
        <v>1050</v>
      </c>
      <c r="H3876" s="186">
        <v>0</v>
      </c>
      <c r="I3876" s="187">
        <v>0</v>
      </c>
      <c r="J3876" s="186">
        <v>600</v>
      </c>
      <c r="K3876" s="186">
        <v>1117.4707174735549</v>
      </c>
      <c r="L3876" s="186">
        <v>48.08</v>
      </c>
      <c r="M3876" s="186">
        <v>4.3025735930425233</v>
      </c>
      <c r="N3876" s="188">
        <v>760.86599999999999</v>
      </c>
      <c r="O3876" s="189">
        <v>3.6059999999999999</v>
      </c>
      <c r="P3876" s="186">
        <v>764.47199999999998</v>
      </c>
      <c r="Q3876" s="189">
        <v>135.42533333333333</v>
      </c>
      <c r="R3876" s="189">
        <v>0</v>
      </c>
      <c r="S3876" s="189">
        <v>0</v>
      </c>
      <c r="T3876" s="188">
        <v>0</v>
      </c>
      <c r="U3876" s="187">
        <v>0</v>
      </c>
      <c r="V3876" s="189">
        <v>0</v>
      </c>
      <c r="W3876" s="189">
        <v>0</v>
      </c>
      <c r="X3876" s="188">
        <v>0</v>
      </c>
      <c r="Y3876" s="188">
        <v>0</v>
      </c>
      <c r="Z3876" s="186">
        <v>0</v>
      </c>
      <c r="AA3876" s="186">
        <v>0</v>
      </c>
      <c r="AB3876" s="186">
        <v>0</v>
      </c>
      <c r="AC3876" s="186">
        <v>0</v>
      </c>
      <c r="AD3876" s="188">
        <v>0</v>
      </c>
      <c r="AE3876" s="189">
        <v>0</v>
      </c>
      <c r="AF3876" s="189">
        <v>0</v>
      </c>
      <c r="AG3876" s="189">
        <v>0</v>
      </c>
      <c r="AH3876" s="191">
        <v>0</v>
      </c>
      <c r="AI3876" s="186">
        <v>495.16390000000001</v>
      </c>
      <c r="AJ3876" s="192">
        <v>7501943482029</v>
      </c>
      <c r="AK3876" s="192">
        <v>0</v>
      </c>
      <c r="AL3876" s="226"/>
      <c r="AM3876" s="75">
        <v>1472</v>
      </c>
      <c r="AN3876" s="76"/>
      <c r="AO3876" s="188">
        <v>671.72333333333336</v>
      </c>
      <c r="AP3876" s="188">
        <v>579.36699999999996</v>
      </c>
      <c r="AQ3876" s="187">
        <v>144.84174999999999</v>
      </c>
      <c r="AR3876" s="188">
        <v>26.451000000000001</v>
      </c>
      <c r="AS3876" s="187">
        <v>5.2901999999999996</v>
      </c>
      <c r="AT3876" s="188">
        <v>1409.3520000000001</v>
      </c>
      <c r="AU3876" s="187">
        <v>342.90802919708028</v>
      </c>
      <c r="AV3876" s="188">
        <v>466.97699999999998</v>
      </c>
      <c r="AW3876" s="187">
        <v>133.422</v>
      </c>
      <c r="AX3876" s="188">
        <v>457.96199999999999</v>
      </c>
      <c r="AY3876" s="187">
        <v>91.592399999999998</v>
      </c>
      <c r="AZ3876" s="188">
        <v>-13.822999999999993</v>
      </c>
      <c r="BA3876" s="187">
        <v>-3.4557499999999983</v>
      </c>
      <c r="BB3876" s="188">
        <v>695.95799999999997</v>
      </c>
      <c r="BC3876" s="187">
        <v>219.46203329969728</v>
      </c>
      <c r="BD3876" s="75"/>
      <c r="BE3876" s="75"/>
      <c r="BF3876" s="56"/>
      <c r="BI3876" s="194"/>
      <c r="BJ3876" s="74"/>
    </row>
    <row r="3877" spans="1:62" s="77" customFormat="1" ht="11.25" customHeight="1" x14ac:dyDescent="0.2">
      <c r="A3877" s="184" t="s">
        <v>4190</v>
      </c>
      <c r="B3877" s="185">
        <v>0</v>
      </c>
      <c r="C3877" s="897" t="s">
        <v>351</v>
      </c>
      <c r="D3877" s="284">
        <v>747.93600000000004</v>
      </c>
      <c r="E3877" s="91">
        <v>14650.117712103107</v>
      </c>
      <c r="F3877" s="186">
        <v>0</v>
      </c>
      <c r="G3877" s="186">
        <v>0</v>
      </c>
      <c r="H3877" s="186">
        <v>0</v>
      </c>
      <c r="I3877" s="187">
        <v>0</v>
      </c>
      <c r="J3877" s="186">
        <v>4</v>
      </c>
      <c r="K3877" s="186">
        <v>1.5315972499977195</v>
      </c>
      <c r="L3877" s="186">
        <v>0</v>
      </c>
      <c r="M3877" s="186">
        <v>0</v>
      </c>
      <c r="N3877" s="188">
        <v>0</v>
      </c>
      <c r="O3877" s="189">
        <v>0</v>
      </c>
      <c r="P3877" s="186">
        <v>0</v>
      </c>
      <c r="Q3877" s="189">
        <v>0</v>
      </c>
      <c r="R3877" s="189">
        <v>5609.52</v>
      </c>
      <c r="S3877" s="189">
        <v>747.93600000000004</v>
      </c>
      <c r="T3877" s="188">
        <v>747.93600000000004</v>
      </c>
      <c r="U3877" s="187">
        <v>14650.117712103107</v>
      </c>
      <c r="V3877" s="189">
        <v>0</v>
      </c>
      <c r="W3877" s="189">
        <v>0</v>
      </c>
      <c r="X3877" s="188">
        <v>747.93600000000004</v>
      </c>
      <c r="Y3877" s="188">
        <v>747.93600000000004</v>
      </c>
      <c r="Z3877" s="186">
        <v>0</v>
      </c>
      <c r="AA3877" s="186">
        <v>0</v>
      </c>
      <c r="AB3877" s="186">
        <v>0</v>
      </c>
      <c r="AC3877" s="186">
        <v>0</v>
      </c>
      <c r="AD3877" s="188">
        <v>0</v>
      </c>
      <c r="AE3877" s="189">
        <v>0</v>
      </c>
      <c r="AF3877" s="189">
        <v>0</v>
      </c>
      <c r="AG3877" s="189">
        <v>0</v>
      </c>
      <c r="AH3877" s="191">
        <v>0</v>
      </c>
      <c r="AI3877" s="186">
        <v>0</v>
      </c>
      <c r="AJ3877" s="192">
        <v>7501943482920</v>
      </c>
      <c r="AK3877" s="192">
        <v>0</v>
      </c>
      <c r="AL3877" s="226"/>
      <c r="AM3877" s="75">
        <v>1504</v>
      </c>
      <c r="AN3877" s="76"/>
      <c r="AO3877" s="188">
        <v>0</v>
      </c>
      <c r="AP3877" s="188">
        <v>0</v>
      </c>
      <c r="AQ3877" s="187">
        <v>0</v>
      </c>
      <c r="AR3877" s="188">
        <v>0</v>
      </c>
      <c r="AS3877" s="187">
        <v>0</v>
      </c>
      <c r="AT3877" s="188">
        <v>0</v>
      </c>
      <c r="AU3877" s="187">
        <v>0</v>
      </c>
      <c r="AV3877" s="188">
        <v>0</v>
      </c>
      <c r="AW3877" s="187">
        <v>0</v>
      </c>
      <c r="AX3877" s="188">
        <v>0</v>
      </c>
      <c r="AY3877" s="187">
        <v>0</v>
      </c>
      <c r="AZ3877" s="188">
        <v>0.95399999999999996</v>
      </c>
      <c r="BA3877" s="187">
        <v>0</v>
      </c>
      <c r="BB3877" s="188">
        <v>14.31</v>
      </c>
      <c r="BC3877" s="187">
        <v>0</v>
      </c>
      <c r="BD3877" s="75"/>
      <c r="BE3877" s="75"/>
      <c r="BF3877" s="56"/>
      <c r="BI3877" s="194"/>
      <c r="BJ3877" s="74"/>
    </row>
    <row r="3878" spans="1:62" s="77" customFormat="1" ht="11.25" customHeight="1" x14ac:dyDescent="0.2">
      <c r="A3878" s="149" t="s">
        <v>352</v>
      </c>
      <c r="B3878" s="169">
        <v>0</v>
      </c>
      <c r="C3878" s="871"/>
      <c r="D3878" s="379">
        <v>796.01600000000008</v>
      </c>
      <c r="E3878" s="220">
        <v>21.34086738319181</v>
      </c>
      <c r="F3878" s="221">
        <v>1050</v>
      </c>
      <c r="G3878" s="221">
        <v>0</v>
      </c>
      <c r="H3878" s="221">
        <v>0</v>
      </c>
      <c r="I3878" s="222">
        <v>0</v>
      </c>
      <c r="J3878" s="223">
        <v>604</v>
      </c>
      <c r="K3878" s="221">
        <v>1119.0023147235527</v>
      </c>
      <c r="L3878" s="221">
        <v>48.08</v>
      </c>
      <c r="M3878" s="221">
        <v>4.2966845883494056</v>
      </c>
      <c r="N3878" s="223">
        <v>760.86599999999999</v>
      </c>
      <c r="O3878" s="224">
        <v>3.6059999999999999</v>
      </c>
      <c r="P3878" s="221">
        <v>764.47199999999998</v>
      </c>
      <c r="Q3878" s="224">
        <v>134.52847682119207</v>
      </c>
      <c r="R3878" s="224">
        <v>37.149139072847682</v>
      </c>
      <c r="S3878" s="224">
        <v>747.93600000000004</v>
      </c>
      <c r="T3878" s="223">
        <v>747.93600000000004</v>
      </c>
      <c r="U3878" s="222">
        <v>20.051862006686989</v>
      </c>
      <c r="V3878" s="224">
        <v>0</v>
      </c>
      <c r="W3878" s="224">
        <v>0</v>
      </c>
      <c r="X3878" s="223">
        <v>747.93600000000004</v>
      </c>
      <c r="Y3878" s="223">
        <v>747.93600000000004</v>
      </c>
      <c r="Z3878" s="221">
        <v>0</v>
      </c>
      <c r="AA3878" s="221">
        <v>0</v>
      </c>
      <c r="AB3878" s="221">
        <v>0</v>
      </c>
      <c r="AC3878" s="221">
        <v>0</v>
      </c>
      <c r="AD3878" s="223">
        <v>0</v>
      </c>
      <c r="AE3878" s="224">
        <v>0</v>
      </c>
      <c r="AF3878" s="224">
        <v>0</v>
      </c>
      <c r="AG3878" s="224">
        <v>0</v>
      </c>
      <c r="AH3878" s="224">
        <v>0</v>
      </c>
      <c r="AI3878" s="225">
        <v>495.16390000000001</v>
      </c>
      <c r="AJ3878" s="192">
        <v>0</v>
      </c>
      <c r="AK3878" s="192">
        <v>0</v>
      </c>
      <c r="AL3878" s="226"/>
      <c r="AM3878" s="75">
        <v>0</v>
      </c>
      <c r="AN3878" s="76"/>
      <c r="AO3878" s="223">
        <v>0</v>
      </c>
      <c r="AP3878" s="223">
        <v>0</v>
      </c>
      <c r="AQ3878" s="222">
        <v>0</v>
      </c>
      <c r="AR3878" s="223">
        <v>0</v>
      </c>
      <c r="AS3878" s="222">
        <v>0</v>
      </c>
      <c r="AT3878" s="223">
        <v>0</v>
      </c>
      <c r="AU3878" s="222">
        <v>0</v>
      </c>
      <c r="AV3878" s="223">
        <v>0</v>
      </c>
      <c r="AW3878" s="222">
        <v>0</v>
      </c>
      <c r="AX3878" s="223">
        <v>0</v>
      </c>
      <c r="AY3878" s="222">
        <v>0</v>
      </c>
      <c r="AZ3878" s="223">
        <v>0</v>
      </c>
      <c r="BA3878" s="222">
        <v>0</v>
      </c>
      <c r="BB3878" s="223">
        <v>0</v>
      </c>
      <c r="BC3878" s="222">
        <v>0</v>
      </c>
      <c r="BD3878" s="75"/>
      <c r="BE3878" s="75"/>
      <c r="BF3878" s="56"/>
      <c r="BI3878" s="194"/>
      <c r="BJ3878" s="74"/>
    </row>
    <row r="3879" spans="1:62" s="77" customFormat="1" ht="11.25" customHeight="1" x14ac:dyDescent="0.2">
      <c r="A3879" s="184" t="s">
        <v>4191</v>
      </c>
      <c r="B3879" s="185">
        <v>0</v>
      </c>
      <c r="C3879" s="897" t="s">
        <v>353</v>
      </c>
      <c r="D3879" s="284">
        <v>1E-4</v>
      </c>
      <c r="E3879" s="91">
        <v>0</v>
      </c>
      <c r="F3879" s="186">
        <v>0</v>
      </c>
      <c r="G3879" s="186">
        <v>0</v>
      </c>
      <c r="H3879" s="186">
        <v>0</v>
      </c>
      <c r="I3879" s="187">
        <v>0</v>
      </c>
      <c r="J3879" s="186">
        <v>0</v>
      </c>
      <c r="K3879" s="186">
        <v>0</v>
      </c>
      <c r="L3879" s="186">
        <v>0</v>
      </c>
      <c r="M3879" s="186">
        <v>0</v>
      </c>
      <c r="N3879" s="188">
        <v>0</v>
      </c>
      <c r="O3879" s="189">
        <v>0</v>
      </c>
      <c r="P3879" s="186">
        <v>0</v>
      </c>
      <c r="Q3879" s="189">
        <v>0</v>
      </c>
      <c r="R3879" s="189">
        <v>0</v>
      </c>
      <c r="S3879" s="189">
        <v>1E-4</v>
      </c>
      <c r="T3879" s="188">
        <v>0</v>
      </c>
      <c r="U3879" s="187">
        <v>0</v>
      </c>
      <c r="V3879" s="189">
        <v>0</v>
      </c>
      <c r="W3879" s="189">
        <v>0</v>
      </c>
      <c r="X3879" s="188">
        <v>0</v>
      </c>
      <c r="Y3879" s="188">
        <v>0</v>
      </c>
      <c r="Z3879" s="186">
        <v>0</v>
      </c>
      <c r="AA3879" s="186">
        <v>0</v>
      </c>
      <c r="AB3879" s="186">
        <v>0</v>
      </c>
      <c r="AC3879" s="186">
        <v>0</v>
      </c>
      <c r="AD3879" s="188">
        <v>0</v>
      </c>
      <c r="AE3879" s="189">
        <v>0</v>
      </c>
      <c r="AF3879" s="189">
        <v>0</v>
      </c>
      <c r="AG3879" s="189">
        <v>0</v>
      </c>
      <c r="AH3879" s="191">
        <v>0</v>
      </c>
      <c r="AI3879" s="186">
        <v>0</v>
      </c>
      <c r="AJ3879" s="192">
        <v>7501943482005</v>
      </c>
      <c r="AK3879" s="192">
        <v>0</v>
      </c>
      <c r="AL3879" s="226"/>
      <c r="AM3879" s="75">
        <v>1461</v>
      </c>
      <c r="AN3879" s="76"/>
      <c r="AO3879" s="188">
        <v>0</v>
      </c>
      <c r="AP3879" s="188">
        <v>0</v>
      </c>
      <c r="AQ3879" s="187">
        <v>0</v>
      </c>
      <c r="AR3879" s="188">
        <v>0</v>
      </c>
      <c r="AS3879" s="187">
        <v>0</v>
      </c>
      <c r="AT3879" s="188">
        <v>0</v>
      </c>
      <c r="AU3879" s="187">
        <v>0</v>
      </c>
      <c r="AV3879" s="188">
        <v>0</v>
      </c>
      <c r="AW3879" s="187">
        <v>0</v>
      </c>
      <c r="AX3879" s="188">
        <v>0</v>
      </c>
      <c r="AY3879" s="187">
        <v>0</v>
      </c>
      <c r="AZ3879" s="188">
        <v>0</v>
      </c>
      <c r="BA3879" s="187">
        <v>0</v>
      </c>
      <c r="BB3879" s="188">
        <v>0</v>
      </c>
      <c r="BC3879" s="187">
        <v>0</v>
      </c>
      <c r="BD3879" s="75"/>
      <c r="BE3879" s="75"/>
      <c r="BF3879" s="56"/>
      <c r="BI3879" s="194"/>
      <c r="BJ3879" s="74"/>
    </row>
    <row r="3880" spans="1:62" s="77" customFormat="1" ht="11.25" customHeight="1" x14ac:dyDescent="0.2">
      <c r="A3880" s="149" t="s">
        <v>354</v>
      </c>
      <c r="B3880" s="169">
        <v>0</v>
      </c>
      <c r="C3880" s="871"/>
      <c r="D3880" s="379">
        <v>1E-4</v>
      </c>
      <c r="E3880" s="220">
        <v>0</v>
      </c>
      <c r="F3880" s="221">
        <v>0</v>
      </c>
      <c r="G3880" s="221">
        <v>0</v>
      </c>
      <c r="H3880" s="221">
        <v>0</v>
      </c>
      <c r="I3880" s="222">
        <v>0</v>
      </c>
      <c r="J3880" s="223">
        <v>0</v>
      </c>
      <c r="K3880" s="221">
        <v>0</v>
      </c>
      <c r="L3880" s="221">
        <v>0</v>
      </c>
      <c r="M3880" s="221">
        <v>0</v>
      </c>
      <c r="N3880" s="223">
        <v>0</v>
      </c>
      <c r="O3880" s="224">
        <v>0</v>
      </c>
      <c r="P3880" s="221">
        <v>0</v>
      </c>
      <c r="Q3880" s="224">
        <v>0</v>
      </c>
      <c r="R3880" s="224">
        <v>0</v>
      </c>
      <c r="S3880" s="224">
        <v>1E-4</v>
      </c>
      <c r="T3880" s="223">
        <v>0</v>
      </c>
      <c r="U3880" s="222">
        <v>0</v>
      </c>
      <c r="V3880" s="224">
        <v>0</v>
      </c>
      <c r="W3880" s="224">
        <v>0</v>
      </c>
      <c r="X3880" s="223">
        <v>0</v>
      </c>
      <c r="Y3880" s="223">
        <v>0</v>
      </c>
      <c r="Z3880" s="221">
        <v>0</v>
      </c>
      <c r="AA3880" s="221">
        <v>0</v>
      </c>
      <c r="AB3880" s="221">
        <v>0</v>
      </c>
      <c r="AC3880" s="221">
        <v>0</v>
      </c>
      <c r="AD3880" s="223">
        <v>0</v>
      </c>
      <c r="AE3880" s="224">
        <v>0</v>
      </c>
      <c r="AF3880" s="224">
        <v>0</v>
      </c>
      <c r="AG3880" s="224">
        <v>0</v>
      </c>
      <c r="AH3880" s="224">
        <v>0</v>
      </c>
      <c r="AI3880" s="225">
        <v>0</v>
      </c>
      <c r="AJ3880" s="192">
        <v>0</v>
      </c>
      <c r="AK3880" s="192">
        <v>0</v>
      </c>
      <c r="AL3880" s="226"/>
      <c r="AM3880" s="75">
        <v>0</v>
      </c>
      <c r="AN3880" s="76"/>
      <c r="AO3880" s="223">
        <v>0</v>
      </c>
      <c r="AP3880" s="223">
        <v>0</v>
      </c>
      <c r="AQ3880" s="222">
        <v>0</v>
      </c>
      <c r="AR3880" s="223">
        <v>0</v>
      </c>
      <c r="AS3880" s="222">
        <v>0</v>
      </c>
      <c r="AT3880" s="223">
        <v>0</v>
      </c>
      <c r="AU3880" s="222">
        <v>0</v>
      </c>
      <c r="AV3880" s="223">
        <v>0</v>
      </c>
      <c r="AW3880" s="222">
        <v>0</v>
      </c>
      <c r="AX3880" s="223">
        <v>0</v>
      </c>
      <c r="AY3880" s="222">
        <v>0</v>
      </c>
      <c r="AZ3880" s="223">
        <v>0</v>
      </c>
      <c r="BA3880" s="222">
        <v>0</v>
      </c>
      <c r="BB3880" s="223">
        <v>0</v>
      </c>
      <c r="BC3880" s="222">
        <v>0</v>
      </c>
      <c r="BD3880" s="75"/>
      <c r="BE3880" s="75"/>
      <c r="BF3880" s="56"/>
      <c r="BI3880" s="194"/>
      <c r="BJ3880" s="74"/>
    </row>
    <row r="3881" spans="1:62" s="77" customFormat="1" ht="11.25" customHeight="1" x14ac:dyDescent="0.2">
      <c r="A3881" s="184" t="s">
        <v>2021</v>
      </c>
      <c r="B3881" s="185">
        <v>0</v>
      </c>
      <c r="C3881" s="897" t="s">
        <v>355</v>
      </c>
      <c r="D3881" s="284">
        <v>13.365</v>
      </c>
      <c r="E3881" s="91">
        <v>0</v>
      </c>
      <c r="F3881" s="186">
        <v>0</v>
      </c>
      <c r="G3881" s="186">
        <v>0</v>
      </c>
      <c r="H3881" s="186">
        <v>0</v>
      </c>
      <c r="I3881" s="187">
        <v>0</v>
      </c>
      <c r="J3881" s="186">
        <v>0</v>
      </c>
      <c r="K3881" s="186">
        <v>0</v>
      </c>
      <c r="L3881" s="186">
        <v>0</v>
      </c>
      <c r="M3881" s="186">
        <v>0</v>
      </c>
      <c r="N3881" s="188">
        <v>0</v>
      </c>
      <c r="O3881" s="189">
        <v>0</v>
      </c>
      <c r="P3881" s="186">
        <v>0</v>
      </c>
      <c r="Q3881" s="189">
        <v>0</v>
      </c>
      <c r="R3881" s="189">
        <v>0</v>
      </c>
      <c r="S3881" s="189">
        <v>13.365</v>
      </c>
      <c r="T3881" s="188">
        <v>13.365</v>
      </c>
      <c r="U3881" s="187">
        <v>0</v>
      </c>
      <c r="V3881" s="189">
        <v>0</v>
      </c>
      <c r="W3881" s="189">
        <v>0</v>
      </c>
      <c r="X3881" s="188">
        <v>13.365</v>
      </c>
      <c r="Y3881" s="188">
        <v>0</v>
      </c>
      <c r="Z3881" s="186">
        <v>0</v>
      </c>
      <c r="AA3881" s="186">
        <v>0</v>
      </c>
      <c r="AB3881" s="186">
        <v>0</v>
      </c>
      <c r="AC3881" s="186">
        <v>0</v>
      </c>
      <c r="AD3881" s="188">
        <v>0</v>
      </c>
      <c r="AE3881" s="189">
        <v>0</v>
      </c>
      <c r="AF3881" s="189">
        <v>0</v>
      </c>
      <c r="AG3881" s="189">
        <v>0</v>
      </c>
      <c r="AH3881" s="191">
        <v>0</v>
      </c>
      <c r="AI3881" s="186">
        <v>0</v>
      </c>
      <c r="AJ3881" s="192">
        <v>7501943486003</v>
      </c>
      <c r="AK3881" s="192">
        <v>0</v>
      </c>
      <c r="AL3881" s="226"/>
      <c r="AM3881" s="75">
        <v>1501</v>
      </c>
      <c r="AN3881" s="76"/>
      <c r="AO3881" s="188">
        <v>0</v>
      </c>
      <c r="AP3881" s="188">
        <v>0</v>
      </c>
      <c r="AQ3881" s="187">
        <v>0</v>
      </c>
      <c r="AR3881" s="188">
        <v>0</v>
      </c>
      <c r="AS3881" s="187">
        <v>0</v>
      </c>
      <c r="AT3881" s="188">
        <v>0</v>
      </c>
      <c r="AU3881" s="187">
        <v>0</v>
      </c>
      <c r="AV3881" s="188">
        <v>0</v>
      </c>
      <c r="AW3881" s="187">
        <v>0</v>
      </c>
      <c r="AX3881" s="188">
        <v>0</v>
      </c>
      <c r="AY3881" s="187">
        <v>0</v>
      </c>
      <c r="AZ3881" s="188">
        <v>0</v>
      </c>
      <c r="BA3881" s="187">
        <v>0</v>
      </c>
      <c r="BB3881" s="188">
        <v>0</v>
      </c>
      <c r="BC3881" s="187">
        <v>0</v>
      </c>
      <c r="BD3881" s="75"/>
      <c r="BE3881" s="75"/>
      <c r="BF3881" s="56"/>
      <c r="BI3881" s="194"/>
      <c r="BJ3881" s="74"/>
    </row>
    <row r="3882" spans="1:62" s="77" customFormat="1" ht="11.25" customHeight="1" x14ac:dyDescent="0.2">
      <c r="A3882" s="184" t="s">
        <v>4192</v>
      </c>
      <c r="B3882" s="185">
        <v>0</v>
      </c>
      <c r="C3882" s="903" t="s">
        <v>687</v>
      </c>
      <c r="D3882" s="284">
        <v>581.25599999999997</v>
      </c>
      <c r="E3882" s="91">
        <v>9.3867969451308682</v>
      </c>
      <c r="F3882" s="186">
        <v>0</v>
      </c>
      <c r="G3882" s="186">
        <v>0</v>
      </c>
      <c r="H3882" s="186">
        <v>0</v>
      </c>
      <c r="I3882" s="187">
        <v>0</v>
      </c>
      <c r="J3882" s="186">
        <v>1406.651398</v>
      </c>
      <c r="K3882" s="186">
        <v>1857.6816034190765</v>
      </c>
      <c r="L3882" s="186">
        <v>49.572000000000003</v>
      </c>
      <c r="M3882" s="186">
        <v>2.6684874258733235</v>
      </c>
      <c r="N3882" s="188">
        <v>0</v>
      </c>
      <c r="O3882" s="189">
        <v>340.2</v>
      </c>
      <c r="P3882" s="186">
        <v>627.91200000000003</v>
      </c>
      <c r="Q3882" s="189">
        <v>48.162892452476704</v>
      </c>
      <c r="R3882" s="189">
        <v>11.339355310547239</v>
      </c>
      <c r="S3882" s="189">
        <v>531.68399999999997</v>
      </c>
      <c r="T3882" s="188">
        <v>526.82400000000007</v>
      </c>
      <c r="U3882" s="187">
        <v>8.5077657930784802</v>
      </c>
      <c r="V3882" s="189">
        <v>0</v>
      </c>
      <c r="W3882" s="189">
        <v>287.71199999999999</v>
      </c>
      <c r="X3882" s="188">
        <v>239.11200000000008</v>
      </c>
      <c r="Y3882" s="188">
        <v>181.76400000000001</v>
      </c>
      <c r="Z3882" s="186">
        <v>0</v>
      </c>
      <c r="AA3882" s="186">
        <v>0</v>
      </c>
      <c r="AB3882" s="186">
        <v>0</v>
      </c>
      <c r="AC3882" s="186">
        <v>0</v>
      </c>
      <c r="AD3882" s="188">
        <v>0</v>
      </c>
      <c r="AE3882" s="189">
        <v>0</v>
      </c>
      <c r="AF3882" s="189">
        <v>0</v>
      </c>
      <c r="AG3882" s="189">
        <v>0</v>
      </c>
      <c r="AH3882" s="191">
        <v>0</v>
      </c>
      <c r="AI3882" s="186">
        <v>2436.8040000000001</v>
      </c>
      <c r="AJ3882" s="192">
        <v>7501943483095</v>
      </c>
      <c r="AK3882" s="192">
        <v>0</v>
      </c>
      <c r="AL3882" s="226"/>
      <c r="AM3882" s="75">
        <v>1543</v>
      </c>
      <c r="AN3882" s="76"/>
      <c r="AO3882" s="188">
        <v>2396.6280000000002</v>
      </c>
      <c r="AP3882" s="188">
        <v>1783.62</v>
      </c>
      <c r="AQ3882" s="187">
        <v>127.46977074240344</v>
      </c>
      <c r="AR3882" s="188">
        <v>2525.2539999999999</v>
      </c>
      <c r="AS3882" s="187">
        <v>162.14949162362868</v>
      </c>
      <c r="AT3882" s="188">
        <v>2881.01</v>
      </c>
      <c r="AU3882" s="187">
        <v>180.06312500000001</v>
      </c>
      <c r="AV3882" s="188">
        <v>2000.376</v>
      </c>
      <c r="AW3882" s="187">
        <v>91.760824092912671</v>
      </c>
      <c r="AX3882" s="188">
        <v>1635.8820000000001</v>
      </c>
      <c r="AY3882" s="187">
        <v>77.899142857142863</v>
      </c>
      <c r="AZ3882" s="188">
        <v>1595.0519999999999</v>
      </c>
      <c r="BA3882" s="187">
        <v>75.841095499607718</v>
      </c>
      <c r="BB3882" s="188">
        <v>1384.1320000000001</v>
      </c>
      <c r="BC3882" s="187">
        <v>70.674509563636732</v>
      </c>
      <c r="BD3882" s="75"/>
      <c r="BE3882" s="75"/>
      <c r="BF3882" s="56"/>
      <c r="BI3882" s="194"/>
      <c r="BJ3882" s="74"/>
    </row>
    <row r="3883" spans="1:62" s="77" customFormat="1" ht="11.25" customHeight="1" x14ac:dyDescent="0.2">
      <c r="A3883" s="184" t="s">
        <v>4193</v>
      </c>
      <c r="B3883" s="185">
        <v>0</v>
      </c>
      <c r="C3883" s="903" t="s">
        <v>356</v>
      </c>
      <c r="D3883" s="284">
        <v>6727.454999999999</v>
      </c>
      <c r="E3883" s="91">
        <v>66.118022870064237</v>
      </c>
      <c r="F3883" s="186">
        <v>7920</v>
      </c>
      <c r="G3883" s="186">
        <v>7920</v>
      </c>
      <c r="H3883" s="186">
        <v>0</v>
      </c>
      <c r="I3883" s="187">
        <v>0</v>
      </c>
      <c r="J3883" s="186">
        <v>2480</v>
      </c>
      <c r="K3883" s="186">
        <v>3052.4755768427276</v>
      </c>
      <c r="L3883" s="186">
        <v>145.80000000000001</v>
      </c>
      <c r="M3883" s="186">
        <v>4.7764509929611156</v>
      </c>
      <c r="N3883" s="188">
        <v>1148.175</v>
      </c>
      <c r="O3883" s="189">
        <v>0</v>
      </c>
      <c r="P3883" s="186">
        <v>1208.925</v>
      </c>
      <c r="Q3883" s="189">
        <v>54.626008064516128</v>
      </c>
      <c r="R3883" s="189">
        <v>79.616794354838689</v>
      </c>
      <c r="S3883" s="189">
        <v>6581.6549999999988</v>
      </c>
      <c r="T3883" s="188">
        <v>2728.89</v>
      </c>
      <c r="U3883" s="187">
        <v>26.819772325476663</v>
      </c>
      <c r="V3883" s="189">
        <v>863.86500000000001</v>
      </c>
      <c r="W3883" s="189">
        <v>60.75</v>
      </c>
      <c r="X3883" s="188">
        <v>1804.2749999999999</v>
      </c>
      <c r="Y3883" s="188">
        <v>0</v>
      </c>
      <c r="Z3883" s="186">
        <v>874.8</v>
      </c>
      <c r="AA3883" s="186">
        <v>874.8</v>
      </c>
      <c r="AB3883" s="186">
        <v>0</v>
      </c>
      <c r="AC3883" s="186">
        <v>0</v>
      </c>
      <c r="AD3883" s="188">
        <v>0</v>
      </c>
      <c r="AE3883" s="189">
        <v>0</v>
      </c>
      <c r="AF3883" s="189">
        <v>0</v>
      </c>
      <c r="AG3883" s="189">
        <v>0</v>
      </c>
      <c r="AH3883" s="191">
        <v>0</v>
      </c>
      <c r="AI3883" s="186">
        <v>2650</v>
      </c>
      <c r="AJ3883" s="192">
        <v>7501943483095</v>
      </c>
      <c r="AK3883" s="192">
        <v>0</v>
      </c>
      <c r="AL3883" s="226"/>
      <c r="AM3883" s="75">
        <v>1509</v>
      </c>
      <c r="AN3883" s="76"/>
      <c r="AO3883" s="188">
        <v>2828.92</v>
      </c>
      <c r="AP3883" s="188">
        <v>4140.72</v>
      </c>
      <c r="AQ3883" s="187">
        <v>142.68504479669195</v>
      </c>
      <c r="AR3883" s="188">
        <v>1494.4449999999999</v>
      </c>
      <c r="AS3883" s="187">
        <v>38.890463301483358</v>
      </c>
      <c r="AT3883" s="188">
        <v>2851.5950000000003</v>
      </c>
      <c r="AU3883" s="187">
        <v>81.474142857142866</v>
      </c>
      <c r="AV3883" s="188">
        <v>4335.0949999999993</v>
      </c>
      <c r="AW3883" s="187">
        <v>123.85985714285712</v>
      </c>
      <c r="AX3883" s="188">
        <v>3884.35</v>
      </c>
      <c r="AY3883" s="187">
        <v>129.47833333333335</v>
      </c>
      <c r="AZ3883" s="188">
        <v>5195.335</v>
      </c>
      <c r="BA3883" s="187">
        <v>148.43814285714285</v>
      </c>
      <c r="BB3883" s="188">
        <v>911.25</v>
      </c>
      <c r="BC3883" s="187">
        <v>30.375000000000004</v>
      </c>
      <c r="BD3883" s="75"/>
      <c r="BE3883" s="75"/>
      <c r="BF3883" s="56"/>
      <c r="BI3883" s="194"/>
      <c r="BJ3883" s="74"/>
    </row>
    <row r="3884" spans="1:62" s="77" customFormat="1" ht="11.25" customHeight="1" x14ac:dyDescent="0.2">
      <c r="A3884" s="184" t="s">
        <v>4194</v>
      </c>
      <c r="B3884" s="185">
        <v>0</v>
      </c>
      <c r="C3884" s="896">
        <v>97103</v>
      </c>
      <c r="D3884" s="284">
        <v>1806.7049999999999</v>
      </c>
      <c r="E3884" s="91">
        <v>13.091092871725108</v>
      </c>
      <c r="F3884" s="186">
        <v>0</v>
      </c>
      <c r="G3884" s="186">
        <v>0</v>
      </c>
      <c r="H3884" s="186">
        <v>0</v>
      </c>
      <c r="I3884" s="187">
        <v>0</v>
      </c>
      <c r="J3884" s="186">
        <v>5621</v>
      </c>
      <c r="K3884" s="186">
        <v>4140.3074999999999</v>
      </c>
      <c r="L3884" s="186">
        <v>633.01499999999999</v>
      </c>
      <c r="M3884" s="186">
        <v>15.289081789214931</v>
      </c>
      <c r="N3884" s="188">
        <v>68.039999999999992</v>
      </c>
      <c r="O3884" s="189">
        <v>0</v>
      </c>
      <c r="P3884" s="186">
        <v>97.199999999999989</v>
      </c>
      <c r="Q3884" s="189">
        <v>12.990837929194093</v>
      </c>
      <c r="R3884" s="189">
        <v>6.2641344956413452</v>
      </c>
      <c r="S3884" s="189">
        <v>1173.69</v>
      </c>
      <c r="T3884" s="188">
        <v>5801.625</v>
      </c>
      <c r="U3884" s="187">
        <v>42.037638508733949</v>
      </c>
      <c r="V3884" s="189">
        <v>100.845</v>
      </c>
      <c r="W3884" s="189">
        <v>29.16</v>
      </c>
      <c r="X3884" s="188">
        <v>5671.62</v>
      </c>
      <c r="Y3884" s="188">
        <v>0</v>
      </c>
      <c r="Z3884" s="186">
        <v>0</v>
      </c>
      <c r="AA3884" s="186">
        <v>0</v>
      </c>
      <c r="AB3884" s="186">
        <v>0</v>
      </c>
      <c r="AC3884" s="225">
        <v>0</v>
      </c>
      <c r="AD3884" s="188">
        <v>34.019999999999982</v>
      </c>
      <c r="AE3884" s="189">
        <v>0</v>
      </c>
      <c r="AF3884" s="189">
        <v>0</v>
      </c>
      <c r="AG3884" s="189">
        <v>0</v>
      </c>
      <c r="AH3884" s="191">
        <v>0</v>
      </c>
      <c r="AI3884" s="186">
        <v>5250</v>
      </c>
      <c r="AJ3884" s="192">
        <v>54000751301</v>
      </c>
      <c r="AK3884" s="192" t="s">
        <v>262</v>
      </c>
      <c r="AL3884" s="226"/>
      <c r="AM3884" s="75">
        <v>97103</v>
      </c>
      <c r="AN3884" s="76"/>
      <c r="AO3884" s="188">
        <v>5458.9833333333336</v>
      </c>
      <c r="AP3884" s="188">
        <v>2659.6149999999998</v>
      </c>
      <c r="AQ3884" s="187">
        <v>54.27785714285713</v>
      </c>
      <c r="AR3884" s="188">
        <v>4127.3450000000003</v>
      </c>
      <c r="AS3884" s="187">
        <v>80.928333333333342</v>
      </c>
      <c r="AT3884" s="188">
        <v>9589.99</v>
      </c>
      <c r="AU3884" s="187">
        <v>188.03901960784313</v>
      </c>
      <c r="AV3884" s="188">
        <v>2460.355</v>
      </c>
      <c r="AW3884" s="187">
        <v>49.207099999999997</v>
      </c>
      <c r="AX3884" s="188">
        <v>5268.2350000000006</v>
      </c>
      <c r="AY3884" s="187">
        <v>105.11243016759776</v>
      </c>
      <c r="AZ3884" s="188">
        <v>4016.7449999999999</v>
      </c>
      <c r="BA3884" s="187">
        <v>80.334900000000005</v>
      </c>
      <c r="BB3884" s="188">
        <v>5167.3950000000004</v>
      </c>
      <c r="BC3884" s="187">
        <v>103.61730499298176</v>
      </c>
      <c r="BD3884" s="75"/>
      <c r="BE3884" s="75"/>
      <c r="BF3884" s="56"/>
      <c r="BI3884" s="194"/>
      <c r="BJ3884" s="74"/>
    </row>
    <row r="3885" spans="1:62" s="77" customFormat="1" ht="11.25" customHeight="1" x14ac:dyDescent="0.2">
      <c r="A3885" s="149" t="s">
        <v>357</v>
      </c>
      <c r="B3885" s="169">
        <v>0</v>
      </c>
      <c r="C3885" s="871"/>
      <c r="D3885" s="379">
        <v>9128.780999999999</v>
      </c>
      <c r="E3885" s="220">
        <v>30.25959878030018</v>
      </c>
      <c r="F3885" s="221">
        <v>7920</v>
      </c>
      <c r="G3885" s="221">
        <v>0</v>
      </c>
      <c r="H3885" s="221">
        <v>0</v>
      </c>
      <c r="I3885" s="222">
        <v>0</v>
      </c>
      <c r="J3885" s="223">
        <v>9507.651398</v>
      </c>
      <c r="K3885" s="221">
        <v>9050.4646802618045</v>
      </c>
      <c r="L3885" s="221">
        <v>828.38699999999994</v>
      </c>
      <c r="M3885" s="221">
        <v>9.1529775460770821</v>
      </c>
      <c r="N3885" s="223">
        <v>1216.2149999999999</v>
      </c>
      <c r="O3885" s="224">
        <v>340.2</v>
      </c>
      <c r="P3885" s="221">
        <v>1934.037</v>
      </c>
      <c r="Q3885" s="224">
        <v>29.054746375967198</v>
      </c>
      <c r="R3885" s="224">
        <v>26.190676285457975</v>
      </c>
      <c r="S3885" s="224">
        <v>8300.3939999999984</v>
      </c>
      <c r="T3885" s="223">
        <v>9070.7039999999997</v>
      </c>
      <c r="U3885" s="222">
        <v>30.067088222936228</v>
      </c>
      <c r="V3885" s="224">
        <v>964.71</v>
      </c>
      <c r="W3885" s="224">
        <v>377.62200000000001</v>
      </c>
      <c r="X3885" s="223">
        <v>8693.0820000000003</v>
      </c>
      <c r="Y3885" s="223">
        <v>181.76400000000001</v>
      </c>
      <c r="Z3885" s="221">
        <v>874.8</v>
      </c>
      <c r="AA3885" s="221">
        <v>874.8</v>
      </c>
      <c r="AB3885" s="221">
        <v>0</v>
      </c>
      <c r="AC3885" s="221">
        <v>0</v>
      </c>
      <c r="AD3885" s="223">
        <v>34.019999999999982</v>
      </c>
      <c r="AE3885" s="224">
        <v>0</v>
      </c>
      <c r="AF3885" s="224">
        <v>0</v>
      </c>
      <c r="AG3885" s="224">
        <v>0</v>
      </c>
      <c r="AH3885" s="224">
        <v>0</v>
      </c>
      <c r="AI3885" s="225">
        <v>10336.804</v>
      </c>
      <c r="AJ3885" s="192">
        <v>0</v>
      </c>
      <c r="AK3885" s="192">
        <v>0</v>
      </c>
      <c r="AL3885" s="226"/>
      <c r="AM3885" s="75">
        <v>0</v>
      </c>
      <c r="AN3885" s="76"/>
      <c r="AO3885" s="223">
        <v>0</v>
      </c>
      <c r="AP3885" s="223">
        <v>0</v>
      </c>
      <c r="AQ3885" s="222">
        <v>0</v>
      </c>
      <c r="AR3885" s="223">
        <v>0</v>
      </c>
      <c r="AS3885" s="222">
        <v>0</v>
      </c>
      <c r="AT3885" s="223">
        <v>0</v>
      </c>
      <c r="AU3885" s="222">
        <v>0</v>
      </c>
      <c r="AV3885" s="223">
        <v>0</v>
      </c>
      <c r="AW3885" s="222">
        <v>0</v>
      </c>
      <c r="AX3885" s="223">
        <v>0</v>
      </c>
      <c r="AY3885" s="222">
        <v>0</v>
      </c>
      <c r="AZ3885" s="223">
        <v>0</v>
      </c>
      <c r="BA3885" s="222">
        <v>0</v>
      </c>
      <c r="BB3885" s="223">
        <v>0</v>
      </c>
      <c r="BC3885" s="222">
        <v>0</v>
      </c>
      <c r="BD3885" s="75"/>
      <c r="BE3885" s="75"/>
      <c r="BF3885" s="56"/>
      <c r="BI3885" s="194"/>
      <c r="BJ3885" s="74"/>
    </row>
    <row r="3886" spans="1:62" s="55" customFormat="1" ht="11.25" customHeight="1" x14ac:dyDescent="0.2">
      <c r="A3886" s="184" t="s">
        <v>4195</v>
      </c>
      <c r="B3886" s="185">
        <v>0</v>
      </c>
      <c r="C3886" s="897" t="s">
        <v>358</v>
      </c>
      <c r="D3886" s="284">
        <v>65.784999999999997</v>
      </c>
      <c r="E3886" s="91">
        <v>0</v>
      </c>
      <c r="F3886" s="186">
        <v>0</v>
      </c>
      <c r="G3886" s="186">
        <v>0</v>
      </c>
      <c r="H3886" s="186">
        <v>0</v>
      </c>
      <c r="I3886" s="187">
        <v>0</v>
      </c>
      <c r="J3886" s="186">
        <v>0</v>
      </c>
      <c r="K3886" s="186">
        <v>0</v>
      </c>
      <c r="L3886" s="186">
        <v>0</v>
      </c>
      <c r="M3886" s="186">
        <v>0</v>
      </c>
      <c r="N3886" s="188">
        <v>0</v>
      </c>
      <c r="O3886" s="189">
        <v>0</v>
      </c>
      <c r="P3886" s="186">
        <v>0</v>
      </c>
      <c r="Q3886" s="189">
        <v>0</v>
      </c>
      <c r="R3886" s="189">
        <v>0</v>
      </c>
      <c r="S3886" s="189">
        <v>65.784999999999997</v>
      </c>
      <c r="T3886" s="188">
        <v>65.784999999999997</v>
      </c>
      <c r="U3886" s="187">
        <v>0</v>
      </c>
      <c r="V3886" s="189">
        <v>0</v>
      </c>
      <c r="W3886" s="189">
        <v>0</v>
      </c>
      <c r="X3886" s="188">
        <v>65.784999999999997</v>
      </c>
      <c r="Y3886" s="188">
        <v>0</v>
      </c>
      <c r="Z3886" s="186">
        <v>0</v>
      </c>
      <c r="AA3886" s="186">
        <v>0</v>
      </c>
      <c r="AB3886" s="186">
        <v>0</v>
      </c>
      <c r="AC3886" s="186">
        <v>0</v>
      </c>
      <c r="AD3886" s="188">
        <v>0</v>
      </c>
      <c r="AE3886" s="189">
        <v>0</v>
      </c>
      <c r="AF3886" s="189">
        <v>0</v>
      </c>
      <c r="AG3886" s="189">
        <v>0</v>
      </c>
      <c r="AH3886" s="191">
        <v>0</v>
      </c>
      <c r="AI3886" s="186">
        <v>0</v>
      </c>
      <c r="AJ3886" s="192">
        <v>7501943483070</v>
      </c>
      <c r="AK3886" s="192">
        <v>0</v>
      </c>
      <c r="AL3886" s="90"/>
      <c r="AM3886" s="75">
        <v>1507</v>
      </c>
      <c r="AN3886" s="90"/>
      <c r="AO3886" s="188">
        <v>0</v>
      </c>
      <c r="AP3886" s="188">
        <v>0</v>
      </c>
      <c r="AQ3886" s="187">
        <v>0</v>
      </c>
      <c r="AR3886" s="188">
        <v>0</v>
      </c>
      <c r="AS3886" s="187">
        <v>0</v>
      </c>
      <c r="AT3886" s="188">
        <v>0</v>
      </c>
      <c r="AU3886" s="187">
        <v>0</v>
      </c>
      <c r="AV3886" s="188">
        <v>0</v>
      </c>
      <c r="AW3886" s="187">
        <v>0</v>
      </c>
      <c r="AX3886" s="188">
        <v>0</v>
      </c>
      <c r="AY3886" s="187">
        <v>0</v>
      </c>
      <c r="AZ3886" s="188">
        <v>0</v>
      </c>
      <c r="BA3886" s="187">
        <v>0</v>
      </c>
      <c r="BB3886" s="188">
        <v>0</v>
      </c>
      <c r="BC3886" s="187">
        <v>0</v>
      </c>
      <c r="BD3886" s="75"/>
      <c r="BE3886" s="75"/>
      <c r="BI3886" s="194"/>
      <c r="BJ3886" s="74"/>
    </row>
    <row r="3887" spans="1:62" s="77" customFormat="1" ht="11.25" customHeight="1" x14ac:dyDescent="0.2">
      <c r="A3887" s="184" t="s">
        <v>4196</v>
      </c>
      <c r="B3887" s="185">
        <v>0</v>
      </c>
      <c r="C3887" s="897">
        <v>83980</v>
      </c>
      <c r="D3887" s="284">
        <v>8.36</v>
      </c>
      <c r="E3887" s="91">
        <v>0</v>
      </c>
      <c r="F3887" s="186">
        <v>0</v>
      </c>
      <c r="G3887" s="186">
        <v>0</v>
      </c>
      <c r="H3887" s="186">
        <v>0</v>
      </c>
      <c r="I3887" s="187">
        <v>0</v>
      </c>
      <c r="J3887" s="186">
        <v>0</v>
      </c>
      <c r="K3887" s="186">
        <v>0</v>
      </c>
      <c r="L3887" s="186">
        <v>0</v>
      </c>
      <c r="M3887" s="186">
        <v>0</v>
      </c>
      <c r="N3887" s="188">
        <v>0</v>
      </c>
      <c r="O3887" s="189">
        <v>0</v>
      </c>
      <c r="P3887" s="186">
        <v>0</v>
      </c>
      <c r="Q3887" s="189">
        <v>0</v>
      </c>
      <c r="R3887" s="189">
        <v>0</v>
      </c>
      <c r="S3887" s="189">
        <v>8.36</v>
      </c>
      <c r="T3887" s="188">
        <v>8.36</v>
      </c>
      <c r="U3887" s="187">
        <v>0</v>
      </c>
      <c r="V3887" s="189">
        <v>0</v>
      </c>
      <c r="W3887" s="189">
        <v>0</v>
      </c>
      <c r="X3887" s="188">
        <v>8.36</v>
      </c>
      <c r="Y3887" s="188">
        <v>0</v>
      </c>
      <c r="Z3887" s="186">
        <v>0</v>
      </c>
      <c r="AA3887" s="186">
        <v>0</v>
      </c>
      <c r="AB3887" s="186">
        <v>0</v>
      </c>
      <c r="AC3887" s="186">
        <v>0</v>
      </c>
      <c r="AD3887" s="188">
        <v>0</v>
      </c>
      <c r="AE3887" s="189">
        <v>0</v>
      </c>
      <c r="AF3887" s="189">
        <v>0</v>
      </c>
      <c r="AG3887" s="189">
        <v>0</v>
      </c>
      <c r="AH3887" s="191">
        <v>0</v>
      </c>
      <c r="AI3887" s="186">
        <v>0</v>
      </c>
      <c r="AJ3887" s="192">
        <v>36000839804</v>
      </c>
      <c r="AK3887" s="192">
        <v>0</v>
      </c>
      <c r="AL3887" s="226"/>
      <c r="AM3887" s="75">
        <v>83980</v>
      </c>
      <c r="AN3887" s="76"/>
      <c r="AO3887" s="188">
        <v>0</v>
      </c>
      <c r="AP3887" s="188">
        <v>0</v>
      </c>
      <c r="AQ3887" s="187">
        <v>0</v>
      </c>
      <c r="AR3887" s="188">
        <v>0</v>
      </c>
      <c r="AS3887" s="187">
        <v>0</v>
      </c>
      <c r="AT3887" s="188">
        <v>0</v>
      </c>
      <c r="AU3887" s="187">
        <v>0</v>
      </c>
      <c r="AV3887" s="188">
        <v>0</v>
      </c>
      <c r="AW3887" s="187">
        <v>0</v>
      </c>
      <c r="AX3887" s="188">
        <v>0</v>
      </c>
      <c r="AY3887" s="187">
        <v>0</v>
      </c>
      <c r="AZ3887" s="188">
        <v>0</v>
      </c>
      <c r="BA3887" s="187">
        <v>0</v>
      </c>
      <c r="BB3887" s="188">
        <v>0</v>
      </c>
      <c r="BC3887" s="187">
        <v>0</v>
      </c>
      <c r="BD3887" s="75"/>
      <c r="BE3887" s="75"/>
      <c r="BF3887" s="56"/>
      <c r="BI3887" s="194"/>
      <c r="BJ3887" s="74"/>
    </row>
    <row r="3888" spans="1:62" s="77" customFormat="1" ht="11.25" customHeight="1" x14ac:dyDescent="0.2">
      <c r="A3888" s="184" t="s">
        <v>4197</v>
      </c>
      <c r="B3888" s="185">
        <v>0</v>
      </c>
      <c r="C3888" s="897" t="s">
        <v>359</v>
      </c>
      <c r="D3888" s="284">
        <v>1E-4</v>
      </c>
      <c r="E3888" s="91">
        <v>0</v>
      </c>
      <c r="F3888" s="186">
        <v>0</v>
      </c>
      <c r="G3888" s="186">
        <v>0</v>
      </c>
      <c r="H3888" s="186">
        <v>0</v>
      </c>
      <c r="I3888" s="187">
        <v>0</v>
      </c>
      <c r="J3888" s="186">
        <v>0</v>
      </c>
      <c r="K3888" s="186">
        <v>0</v>
      </c>
      <c r="L3888" s="186">
        <v>0</v>
      </c>
      <c r="M3888" s="186">
        <v>0</v>
      </c>
      <c r="N3888" s="188">
        <v>0</v>
      </c>
      <c r="O3888" s="189">
        <v>0</v>
      </c>
      <c r="P3888" s="186">
        <v>0</v>
      </c>
      <c r="Q3888" s="189">
        <v>0</v>
      </c>
      <c r="R3888" s="189">
        <v>0</v>
      </c>
      <c r="S3888" s="189">
        <v>1E-4</v>
      </c>
      <c r="T3888" s="188">
        <v>0</v>
      </c>
      <c r="U3888" s="187">
        <v>0</v>
      </c>
      <c r="V3888" s="189">
        <v>0</v>
      </c>
      <c r="W3888" s="189">
        <v>0</v>
      </c>
      <c r="X3888" s="188">
        <v>0</v>
      </c>
      <c r="Y3888" s="188">
        <v>0</v>
      </c>
      <c r="Z3888" s="186">
        <v>0</v>
      </c>
      <c r="AA3888" s="186">
        <v>0</v>
      </c>
      <c r="AB3888" s="186">
        <v>0</v>
      </c>
      <c r="AC3888" s="186">
        <v>0</v>
      </c>
      <c r="AD3888" s="188">
        <v>0</v>
      </c>
      <c r="AE3888" s="189">
        <v>0</v>
      </c>
      <c r="AF3888" s="189">
        <v>0</v>
      </c>
      <c r="AG3888" s="189">
        <v>0</v>
      </c>
      <c r="AH3888" s="191">
        <v>0</v>
      </c>
      <c r="AI3888" s="186">
        <v>0</v>
      </c>
      <c r="AJ3888" s="192">
        <v>7501943483040</v>
      </c>
      <c r="AK3888" s="192">
        <v>0</v>
      </c>
      <c r="AL3888" s="226"/>
      <c r="AM3888" s="75">
        <v>1503</v>
      </c>
      <c r="AN3888" s="76"/>
      <c r="AO3888" s="188">
        <v>0</v>
      </c>
      <c r="AP3888" s="188">
        <v>0</v>
      </c>
      <c r="AQ3888" s="187">
        <v>0</v>
      </c>
      <c r="AR3888" s="188">
        <v>0</v>
      </c>
      <c r="AS3888" s="187">
        <v>0</v>
      </c>
      <c r="AT3888" s="188">
        <v>0</v>
      </c>
      <c r="AU3888" s="187">
        <v>0</v>
      </c>
      <c r="AV3888" s="188">
        <v>0</v>
      </c>
      <c r="AW3888" s="187">
        <v>0</v>
      </c>
      <c r="AX3888" s="188">
        <v>0</v>
      </c>
      <c r="AY3888" s="187">
        <v>0</v>
      </c>
      <c r="AZ3888" s="188">
        <v>0</v>
      </c>
      <c r="BA3888" s="187">
        <v>0</v>
      </c>
      <c r="BB3888" s="188">
        <v>0</v>
      </c>
      <c r="BC3888" s="187">
        <v>0</v>
      </c>
      <c r="BD3888" s="75"/>
      <c r="BE3888" s="75"/>
      <c r="BF3888" s="56"/>
      <c r="BI3888" s="194"/>
      <c r="BJ3888" s="74"/>
    </row>
    <row r="3889" spans="1:62" s="77" customFormat="1" ht="11.25" customHeight="1" x14ac:dyDescent="0.2">
      <c r="A3889" s="149" t="s">
        <v>360</v>
      </c>
      <c r="B3889" s="324">
        <v>0</v>
      </c>
      <c r="C3889" s="858"/>
      <c r="D3889" s="325">
        <v>74.145099999999999</v>
      </c>
      <c r="E3889" s="326">
        <v>0</v>
      </c>
      <c r="F3889" s="328">
        <v>0</v>
      </c>
      <c r="G3889" s="328">
        <v>0</v>
      </c>
      <c r="H3889" s="328">
        <v>0</v>
      </c>
      <c r="I3889" s="327">
        <v>0</v>
      </c>
      <c r="J3889" s="328">
        <v>0</v>
      </c>
      <c r="K3889" s="328">
        <v>0</v>
      </c>
      <c r="L3889" s="328">
        <v>0</v>
      </c>
      <c r="M3889" s="328">
        <v>0</v>
      </c>
      <c r="N3889" s="329">
        <v>0</v>
      </c>
      <c r="O3889" s="251">
        <v>0</v>
      </c>
      <c r="P3889" s="328">
        <v>0</v>
      </c>
      <c r="Q3889" s="251">
        <v>0</v>
      </c>
      <c r="R3889" s="251">
        <v>0</v>
      </c>
      <c r="S3889" s="251">
        <v>1E-4</v>
      </c>
      <c r="T3889" s="329">
        <v>74.144999999999996</v>
      </c>
      <c r="U3889" s="327">
        <v>0</v>
      </c>
      <c r="V3889" s="251">
        <v>0</v>
      </c>
      <c r="W3889" s="251">
        <v>0</v>
      </c>
      <c r="X3889" s="329">
        <v>74.144999999999996</v>
      </c>
      <c r="Y3889" s="329">
        <v>0</v>
      </c>
      <c r="Z3889" s="328">
        <v>0</v>
      </c>
      <c r="AA3889" s="328">
        <v>0</v>
      </c>
      <c r="AB3889" s="328">
        <v>0</v>
      </c>
      <c r="AC3889" s="328">
        <v>0</v>
      </c>
      <c r="AD3889" s="329">
        <v>0</v>
      </c>
      <c r="AE3889" s="251">
        <v>0</v>
      </c>
      <c r="AF3889" s="251">
        <v>0</v>
      </c>
      <c r="AG3889" s="251">
        <v>0</v>
      </c>
      <c r="AH3889" s="251">
        <v>0</v>
      </c>
      <c r="AI3889" s="225">
        <v>0</v>
      </c>
      <c r="AJ3889" s="192">
        <v>0</v>
      </c>
      <c r="AK3889" s="192">
        <v>0</v>
      </c>
      <c r="AL3889" s="226"/>
      <c r="AM3889" s="75">
        <v>0</v>
      </c>
      <c r="AN3889" s="76"/>
      <c r="AO3889" s="329">
        <v>0</v>
      </c>
      <c r="AP3889" s="329">
        <v>0</v>
      </c>
      <c r="AQ3889" s="327">
        <v>0</v>
      </c>
      <c r="AR3889" s="329">
        <v>0</v>
      </c>
      <c r="AS3889" s="327">
        <v>0</v>
      </c>
      <c r="AT3889" s="329">
        <v>0</v>
      </c>
      <c r="AU3889" s="327">
        <v>0</v>
      </c>
      <c r="AV3889" s="329">
        <v>0</v>
      </c>
      <c r="AW3889" s="327">
        <v>0</v>
      </c>
      <c r="AX3889" s="329">
        <v>0</v>
      </c>
      <c r="AY3889" s="327">
        <v>0</v>
      </c>
      <c r="AZ3889" s="329">
        <v>0</v>
      </c>
      <c r="BA3889" s="327">
        <v>0</v>
      </c>
      <c r="BB3889" s="329">
        <v>0</v>
      </c>
      <c r="BC3889" s="327">
        <v>0</v>
      </c>
      <c r="BD3889" s="75"/>
      <c r="BE3889" s="75"/>
      <c r="BF3889" s="56"/>
      <c r="BI3889" s="194"/>
      <c r="BJ3889" s="74"/>
    </row>
    <row r="3890" spans="1:62" s="77" customFormat="1" ht="11.25" customHeight="1" x14ac:dyDescent="0.2">
      <c r="A3890" s="228" t="s">
        <v>361</v>
      </c>
      <c r="B3890" s="229">
        <v>0</v>
      </c>
      <c r="C3890" s="864"/>
      <c r="D3890" s="330">
        <v>23583.935799999996</v>
      </c>
      <c r="E3890" s="231">
        <v>23.994707169803583</v>
      </c>
      <c r="F3890" s="232">
        <v>21150</v>
      </c>
      <c r="G3890" s="232">
        <v>0</v>
      </c>
      <c r="H3890" s="232">
        <v>0</v>
      </c>
      <c r="I3890" s="233">
        <v>0</v>
      </c>
      <c r="J3890" s="232">
        <v>27027.883397999998</v>
      </c>
      <c r="K3890" s="232">
        <v>29486.422526147107</v>
      </c>
      <c r="L3890" s="232">
        <v>1801.7540000000004</v>
      </c>
      <c r="M3890" s="232">
        <v>6.1104530344510044</v>
      </c>
      <c r="N3890" s="234">
        <v>7411.0539999999992</v>
      </c>
      <c r="O3890" s="235">
        <v>4406.4130000000005</v>
      </c>
      <c r="P3890" s="232">
        <v>12951.812</v>
      </c>
      <c r="Q3890" s="235">
        <v>54.586464588239757</v>
      </c>
      <c r="R3890" s="235">
        <v>24.177455717762744</v>
      </c>
      <c r="S3890" s="235">
        <v>21782.181799999995</v>
      </c>
      <c r="T3890" s="234">
        <v>22152.87</v>
      </c>
      <c r="U3890" s="233">
        <v>22.538715892396837</v>
      </c>
      <c r="V3890" s="235">
        <v>964.71</v>
      </c>
      <c r="W3890" s="235">
        <v>1134.345</v>
      </c>
      <c r="X3890" s="234">
        <v>21018.524999999998</v>
      </c>
      <c r="Y3890" s="234">
        <v>7912.0450000000001</v>
      </c>
      <c r="Z3890" s="232">
        <v>874.8</v>
      </c>
      <c r="AA3890" s="232">
        <v>874.8</v>
      </c>
      <c r="AB3890" s="232">
        <v>0</v>
      </c>
      <c r="AC3890" s="232">
        <v>0</v>
      </c>
      <c r="AD3890" s="234">
        <v>433.67999999999995</v>
      </c>
      <c r="AE3890" s="235">
        <v>9.6950000000000003</v>
      </c>
      <c r="AF3890" s="235">
        <v>9.6950000000000003</v>
      </c>
      <c r="AG3890" s="235">
        <v>0</v>
      </c>
      <c r="AH3890" s="235">
        <v>0</v>
      </c>
      <c r="AI3890" s="225" t="e">
        <v>#REF!</v>
      </c>
      <c r="AJ3890" s="192">
        <v>0</v>
      </c>
      <c r="AK3890" s="192">
        <v>0</v>
      </c>
      <c r="AL3890" s="226"/>
      <c r="AM3890" s="75">
        <v>0</v>
      </c>
      <c r="AN3890" s="76"/>
      <c r="AO3890" s="234">
        <v>0</v>
      </c>
      <c r="AP3890" s="234">
        <v>0</v>
      </c>
      <c r="AQ3890" s="233">
        <v>0</v>
      </c>
      <c r="AR3890" s="234">
        <v>0</v>
      </c>
      <c r="AS3890" s="233">
        <v>0</v>
      </c>
      <c r="AT3890" s="234">
        <v>0</v>
      </c>
      <c r="AU3890" s="233">
        <v>0</v>
      </c>
      <c r="AV3890" s="234">
        <v>0</v>
      </c>
      <c r="AW3890" s="233">
        <v>0</v>
      </c>
      <c r="AX3890" s="234">
        <v>0</v>
      </c>
      <c r="AY3890" s="233">
        <v>0</v>
      </c>
      <c r="AZ3890" s="234">
        <v>0</v>
      </c>
      <c r="BA3890" s="233">
        <v>0</v>
      </c>
      <c r="BB3890" s="234">
        <v>0</v>
      </c>
      <c r="BC3890" s="233">
        <v>0</v>
      </c>
      <c r="BD3890" s="75"/>
      <c r="BE3890" s="75"/>
      <c r="BF3890" s="56"/>
      <c r="BI3890" s="194"/>
      <c r="BJ3890" s="74"/>
    </row>
    <row r="3891" spans="1:62" s="77" customFormat="1" ht="11.25" customHeight="1" x14ac:dyDescent="0.2">
      <c r="A3891" s="236"/>
      <c r="B3891" s="237">
        <v>0</v>
      </c>
      <c r="C3891" s="865"/>
      <c r="D3891" s="331"/>
      <c r="E3891" s="239">
        <v>0</v>
      </c>
      <c r="F3891" s="240"/>
      <c r="G3891" s="223"/>
      <c r="H3891" s="222"/>
      <c r="I3891" s="241"/>
      <c r="J3891" s="240"/>
      <c r="K3891" s="240"/>
      <c r="L3891" s="240"/>
      <c r="M3891" s="240">
        <v>0</v>
      </c>
      <c r="N3891" s="242"/>
      <c r="O3891" s="243"/>
      <c r="P3891" s="240"/>
      <c r="Q3891" s="243"/>
      <c r="R3891" s="243">
        <v>0</v>
      </c>
      <c r="S3891" s="243"/>
      <c r="T3891" s="242"/>
      <c r="U3891" s="241">
        <v>0</v>
      </c>
      <c r="V3891" s="243"/>
      <c r="W3891" s="243"/>
      <c r="X3891" s="242">
        <v>0</v>
      </c>
      <c r="Y3891" s="242"/>
      <c r="Z3891" s="240"/>
      <c r="AA3891" s="240"/>
      <c r="AB3891" s="240"/>
      <c r="AC3891" s="240"/>
      <c r="AD3891" s="242"/>
      <c r="AE3891" s="243"/>
      <c r="AF3891" s="243"/>
      <c r="AG3891" s="243"/>
      <c r="AH3891" s="243">
        <v>0</v>
      </c>
      <c r="AI3891" s="225"/>
      <c r="AJ3891" s="192">
        <v>0</v>
      </c>
      <c r="AK3891" s="192">
        <v>0</v>
      </c>
      <c r="AL3891" s="226"/>
      <c r="AM3891" s="75">
        <v>0</v>
      </c>
      <c r="AN3891" s="76"/>
      <c r="AO3891" s="242">
        <v>0</v>
      </c>
      <c r="AP3891" s="242">
        <v>0</v>
      </c>
      <c r="AQ3891" s="241">
        <v>0</v>
      </c>
      <c r="AR3891" s="242">
        <v>0</v>
      </c>
      <c r="AS3891" s="241">
        <v>0</v>
      </c>
      <c r="AT3891" s="242">
        <v>0</v>
      </c>
      <c r="AU3891" s="241">
        <v>0</v>
      </c>
      <c r="AV3891" s="242">
        <v>0</v>
      </c>
      <c r="AW3891" s="241">
        <v>0</v>
      </c>
      <c r="AX3891" s="242">
        <v>0</v>
      </c>
      <c r="AY3891" s="241">
        <v>0</v>
      </c>
      <c r="AZ3891" s="242">
        <v>0</v>
      </c>
      <c r="BA3891" s="241">
        <v>0</v>
      </c>
      <c r="BB3891" s="242">
        <v>0</v>
      </c>
      <c r="BC3891" s="241">
        <v>0</v>
      </c>
      <c r="BD3891" s="75"/>
      <c r="BE3891" s="75"/>
      <c r="BF3891" s="56"/>
      <c r="BI3891" s="194"/>
      <c r="BJ3891" s="74"/>
    </row>
    <row r="3892" spans="1:62" s="77" customFormat="1" ht="11.25" customHeight="1" x14ac:dyDescent="0.2">
      <c r="A3892" s="532" t="s">
        <v>4198</v>
      </c>
      <c r="B3892" s="185">
        <v>0</v>
      </c>
      <c r="C3892" s="871">
        <v>99000</v>
      </c>
      <c r="D3892" s="284">
        <v>1170</v>
      </c>
      <c r="E3892" s="91">
        <v>702</v>
      </c>
      <c r="F3892" s="186">
        <v>0</v>
      </c>
      <c r="G3892" s="186">
        <v>0</v>
      </c>
      <c r="H3892" s="186">
        <v>0</v>
      </c>
      <c r="I3892" s="187">
        <v>0</v>
      </c>
      <c r="J3892" s="186">
        <v>300</v>
      </c>
      <c r="K3892" s="186">
        <v>50</v>
      </c>
      <c r="L3892" s="186">
        <v>0</v>
      </c>
      <c r="M3892" s="186">
        <v>0</v>
      </c>
      <c r="N3892" s="188">
        <v>16</v>
      </c>
      <c r="O3892" s="189">
        <v>15</v>
      </c>
      <c r="P3892" s="186">
        <v>70</v>
      </c>
      <c r="Q3892" s="189">
        <v>23.333333333333332</v>
      </c>
      <c r="R3892" s="189">
        <v>117</v>
      </c>
      <c r="S3892" s="189">
        <v>1170</v>
      </c>
      <c r="T3892" s="188">
        <v>1167</v>
      </c>
      <c r="U3892" s="187">
        <v>700.2</v>
      </c>
      <c r="V3892" s="189">
        <v>0</v>
      </c>
      <c r="W3892" s="189">
        <v>39</v>
      </c>
      <c r="X3892" s="188">
        <v>1128</v>
      </c>
      <c r="Y3892" s="188">
        <v>1128</v>
      </c>
      <c r="Z3892" s="186">
        <v>0</v>
      </c>
      <c r="AA3892" s="186">
        <v>0</v>
      </c>
      <c r="AB3892" s="186">
        <v>0</v>
      </c>
      <c r="AC3892" s="186">
        <v>0</v>
      </c>
      <c r="AD3892" s="188">
        <v>3</v>
      </c>
      <c r="AE3892" s="189">
        <v>0</v>
      </c>
      <c r="AF3892" s="189">
        <v>0</v>
      </c>
      <c r="AG3892" s="189">
        <v>0</v>
      </c>
      <c r="AH3892" s="191">
        <v>0</v>
      </c>
      <c r="AI3892" s="186">
        <v>303</v>
      </c>
      <c r="AJ3892" s="192">
        <v>7501943480223</v>
      </c>
      <c r="AK3892" s="192">
        <v>0</v>
      </c>
      <c r="AL3892" s="226"/>
      <c r="AM3892" s="75">
        <v>99000</v>
      </c>
      <c r="AN3892" s="76"/>
      <c r="AO3892" s="188">
        <v>103.66666666666667</v>
      </c>
      <c r="AP3892" s="188">
        <v>42</v>
      </c>
      <c r="AQ3892" s="187">
        <v>11.031029618150633</v>
      </c>
      <c r="AR3892" s="188">
        <v>216</v>
      </c>
      <c r="AS3892" s="187">
        <v>56.731009464774694</v>
      </c>
      <c r="AT3892" s="188">
        <v>53</v>
      </c>
      <c r="AU3892" s="187">
        <v>13.701706791678102</v>
      </c>
      <c r="AV3892" s="188">
        <v>63</v>
      </c>
      <c r="AW3892" s="187">
        <v>15.962719196005976</v>
      </c>
      <c r="AX3892" s="188">
        <v>104</v>
      </c>
      <c r="AY3892" s="187">
        <v>26</v>
      </c>
      <c r="AZ3892" s="188">
        <v>357</v>
      </c>
      <c r="BA3892" s="187">
        <v>173.68881969446338</v>
      </c>
      <c r="BB3892" s="188">
        <v>351</v>
      </c>
      <c r="BC3892" s="187">
        <v>213.97220190197515</v>
      </c>
      <c r="BD3892" s="75"/>
      <c r="BE3892" s="75"/>
      <c r="BF3892" s="56"/>
      <c r="BI3892" s="194"/>
      <c r="BJ3892" s="74"/>
    </row>
    <row r="3893" spans="1:62" s="77" customFormat="1" ht="11.25" customHeight="1" x14ac:dyDescent="0.2">
      <c r="A3893" s="228" t="s">
        <v>362</v>
      </c>
      <c r="B3893" s="229">
        <v>0</v>
      </c>
      <c r="C3893" s="864"/>
      <c r="D3893" s="330">
        <v>1170</v>
      </c>
      <c r="E3893" s="231">
        <v>702</v>
      </c>
      <c r="F3893" s="232">
        <v>0</v>
      </c>
      <c r="G3893" s="232">
        <v>0</v>
      </c>
      <c r="H3893" s="232">
        <v>0</v>
      </c>
      <c r="I3893" s="233">
        <v>0</v>
      </c>
      <c r="J3893" s="232">
        <v>300</v>
      </c>
      <c r="K3893" s="232">
        <v>50</v>
      </c>
      <c r="L3893" s="232">
        <v>0</v>
      </c>
      <c r="M3893" s="232">
        <v>0</v>
      </c>
      <c r="N3893" s="234">
        <v>16</v>
      </c>
      <c r="O3893" s="235">
        <v>15</v>
      </c>
      <c r="P3893" s="232">
        <v>70</v>
      </c>
      <c r="Q3893" s="235">
        <v>23.333333333333332</v>
      </c>
      <c r="R3893" s="235">
        <v>117</v>
      </c>
      <c r="S3893" s="235">
        <v>1170</v>
      </c>
      <c r="T3893" s="234">
        <v>1167</v>
      </c>
      <c r="U3893" s="233">
        <v>700.2</v>
      </c>
      <c r="V3893" s="235">
        <v>0</v>
      </c>
      <c r="W3893" s="235">
        <v>39</v>
      </c>
      <c r="X3893" s="234">
        <v>1128</v>
      </c>
      <c r="Y3893" s="234">
        <v>1128</v>
      </c>
      <c r="Z3893" s="232">
        <v>0</v>
      </c>
      <c r="AA3893" s="232">
        <v>0</v>
      </c>
      <c r="AB3893" s="232">
        <v>0</v>
      </c>
      <c r="AC3893" s="232">
        <v>0</v>
      </c>
      <c r="AD3893" s="234">
        <v>3</v>
      </c>
      <c r="AE3893" s="235">
        <v>0</v>
      </c>
      <c r="AF3893" s="235">
        <v>0</v>
      </c>
      <c r="AG3893" s="235">
        <v>0</v>
      </c>
      <c r="AH3893" s="235">
        <v>0</v>
      </c>
      <c r="AI3893" s="225">
        <v>303</v>
      </c>
      <c r="AJ3893" s="192">
        <v>0</v>
      </c>
      <c r="AK3893" s="192">
        <v>0</v>
      </c>
      <c r="AL3893" s="226"/>
      <c r="AM3893" s="75">
        <v>0</v>
      </c>
      <c r="AN3893" s="76"/>
      <c r="AO3893" s="234">
        <v>0</v>
      </c>
      <c r="AP3893" s="234">
        <v>0</v>
      </c>
      <c r="AQ3893" s="233">
        <v>0</v>
      </c>
      <c r="AR3893" s="234">
        <v>0</v>
      </c>
      <c r="AS3893" s="233">
        <v>0</v>
      </c>
      <c r="AT3893" s="234">
        <v>0</v>
      </c>
      <c r="AU3893" s="233">
        <v>0</v>
      </c>
      <c r="AV3893" s="234">
        <v>0</v>
      </c>
      <c r="AW3893" s="233">
        <v>0</v>
      </c>
      <c r="AX3893" s="234">
        <v>0</v>
      </c>
      <c r="AY3893" s="233">
        <v>0</v>
      </c>
      <c r="AZ3893" s="234">
        <v>0</v>
      </c>
      <c r="BA3893" s="233">
        <v>0</v>
      </c>
      <c r="BB3893" s="234">
        <v>0</v>
      </c>
      <c r="BC3893" s="233">
        <v>0</v>
      </c>
      <c r="BD3893" s="75"/>
      <c r="BE3893" s="75"/>
      <c r="BF3893" s="56"/>
      <c r="BI3893" s="194"/>
      <c r="BJ3893" s="74"/>
    </row>
    <row r="3894" spans="1:62" ht="11.25" customHeight="1" x14ac:dyDescent="0.3">
      <c r="A3894" s="236"/>
      <c r="B3894" s="237">
        <v>0</v>
      </c>
      <c r="C3894" s="865"/>
      <c r="D3894" s="331"/>
      <c r="E3894" s="239">
        <v>0</v>
      </c>
      <c r="F3894" s="240"/>
      <c r="G3894" s="223">
        <v>0</v>
      </c>
      <c r="H3894" s="222">
        <v>0</v>
      </c>
      <c r="I3894" s="241"/>
      <c r="J3894" s="240"/>
      <c r="K3894" s="240"/>
      <c r="L3894" s="240"/>
      <c r="M3894" s="240">
        <v>0</v>
      </c>
      <c r="N3894" s="242"/>
      <c r="O3894" s="243"/>
      <c r="P3894" s="240">
        <v>0</v>
      </c>
      <c r="Q3894" s="243">
        <v>0</v>
      </c>
      <c r="R3894" s="243">
        <v>0</v>
      </c>
      <c r="S3894" s="243"/>
      <c r="T3894" s="242"/>
      <c r="U3894" s="241">
        <v>0</v>
      </c>
      <c r="V3894" s="243"/>
      <c r="W3894" s="243"/>
      <c r="X3894" s="242">
        <v>0</v>
      </c>
      <c r="Y3894" s="242"/>
      <c r="Z3894" s="240"/>
      <c r="AA3894" s="240"/>
      <c r="AB3894" s="240"/>
      <c r="AC3894" s="240"/>
      <c r="AD3894" s="242"/>
      <c r="AE3894" s="243"/>
      <c r="AF3894" s="243"/>
      <c r="AG3894" s="243"/>
      <c r="AH3894" s="243">
        <v>0</v>
      </c>
      <c r="AI3894" s="225"/>
      <c r="AJ3894" s="192">
        <v>0</v>
      </c>
      <c r="AK3894" s="192">
        <v>0</v>
      </c>
      <c r="AM3894" s="75">
        <v>0</v>
      </c>
      <c r="AO3894" s="242">
        <v>0</v>
      </c>
      <c r="AP3894" s="242">
        <v>0</v>
      </c>
      <c r="AQ3894" s="241">
        <v>0</v>
      </c>
      <c r="AR3894" s="242">
        <v>0</v>
      </c>
      <c r="AS3894" s="241">
        <v>0</v>
      </c>
      <c r="AT3894" s="242">
        <v>0</v>
      </c>
      <c r="AU3894" s="241">
        <v>0</v>
      </c>
      <c r="AV3894" s="242">
        <v>0</v>
      </c>
      <c r="AW3894" s="241">
        <v>0</v>
      </c>
      <c r="AX3894" s="242">
        <v>0</v>
      </c>
      <c r="AY3894" s="241">
        <v>0</v>
      </c>
      <c r="AZ3894" s="242">
        <v>0</v>
      </c>
      <c r="BA3894" s="241">
        <v>0</v>
      </c>
      <c r="BB3894" s="242">
        <v>0</v>
      </c>
      <c r="BC3894" s="241">
        <v>0</v>
      </c>
      <c r="BD3894" s="75"/>
      <c r="BE3894" s="75"/>
      <c r="BI3894" s="194"/>
      <c r="BJ3894" s="74"/>
    </row>
    <row r="3895" spans="1:62" ht="11.25" customHeight="1" x14ac:dyDescent="0.3">
      <c r="A3895" s="184" t="s">
        <v>4199</v>
      </c>
      <c r="B3895" s="185">
        <v>0</v>
      </c>
      <c r="C3895" s="828">
        <v>11648</v>
      </c>
      <c r="D3895" s="284">
        <v>55</v>
      </c>
      <c r="E3895" s="91">
        <v>0</v>
      </c>
      <c r="F3895" s="186">
        <v>0</v>
      </c>
      <c r="G3895" s="186">
        <v>0</v>
      </c>
      <c r="H3895" s="186">
        <v>0</v>
      </c>
      <c r="I3895" s="186">
        <v>0</v>
      </c>
      <c r="J3895" s="188">
        <v>0</v>
      </c>
      <c r="K3895" s="186">
        <v>0</v>
      </c>
      <c r="L3895" s="186">
        <v>0</v>
      </c>
      <c r="M3895" s="187">
        <v>0</v>
      </c>
      <c r="N3895" s="189">
        <v>0</v>
      </c>
      <c r="O3895" s="189">
        <v>0</v>
      </c>
      <c r="P3895" s="189">
        <v>0</v>
      </c>
      <c r="Q3895" s="189">
        <v>0</v>
      </c>
      <c r="R3895" s="189">
        <v>0</v>
      </c>
      <c r="S3895" s="187">
        <v>55</v>
      </c>
      <c r="T3895" s="188">
        <v>55</v>
      </c>
      <c r="U3895" s="187">
        <v>0</v>
      </c>
      <c r="V3895" s="189">
        <v>0</v>
      </c>
      <c r="W3895" s="189">
        <v>0</v>
      </c>
      <c r="X3895" s="188">
        <v>55</v>
      </c>
      <c r="Y3895" s="188">
        <v>0</v>
      </c>
      <c r="Z3895" s="186">
        <v>0</v>
      </c>
      <c r="AA3895" s="186">
        <v>0</v>
      </c>
      <c r="AB3895" s="186">
        <v>0</v>
      </c>
      <c r="AC3895" s="186">
        <v>0</v>
      </c>
      <c r="AD3895" s="188">
        <v>0</v>
      </c>
      <c r="AE3895" s="189">
        <v>0</v>
      </c>
      <c r="AF3895" s="189">
        <v>0</v>
      </c>
      <c r="AG3895" s="189">
        <v>0</v>
      </c>
      <c r="AH3895" s="191">
        <v>0</v>
      </c>
      <c r="AI3895" s="186">
        <v>0</v>
      </c>
      <c r="AJ3895" s="192">
        <v>7501943492233</v>
      </c>
      <c r="AK3895" s="192" t="s">
        <v>262</v>
      </c>
      <c r="AM3895" s="75">
        <v>11648</v>
      </c>
      <c r="AO3895" s="188">
        <v>0</v>
      </c>
      <c r="AP3895" s="188">
        <v>0</v>
      </c>
      <c r="AQ3895" s="187">
        <v>0</v>
      </c>
      <c r="AR3895" s="188">
        <v>0</v>
      </c>
      <c r="AS3895" s="187">
        <v>0</v>
      </c>
      <c r="AT3895" s="188">
        <v>0</v>
      </c>
      <c r="AU3895" s="187">
        <v>0</v>
      </c>
      <c r="AV3895" s="188">
        <v>0</v>
      </c>
      <c r="AW3895" s="187">
        <v>0</v>
      </c>
      <c r="AX3895" s="188">
        <v>0</v>
      </c>
      <c r="AY3895" s="187">
        <v>0</v>
      </c>
      <c r="AZ3895" s="188">
        <v>0</v>
      </c>
      <c r="BA3895" s="187">
        <v>0</v>
      </c>
      <c r="BB3895" s="188">
        <v>0</v>
      </c>
      <c r="BC3895" s="187">
        <v>0</v>
      </c>
      <c r="BD3895" s="75"/>
      <c r="BE3895" s="75"/>
      <c r="BI3895" s="194"/>
      <c r="BJ3895" s="74"/>
    </row>
    <row r="3896" spans="1:62" ht="11.25" customHeight="1" x14ac:dyDescent="0.3">
      <c r="A3896" s="184" t="s">
        <v>4200</v>
      </c>
      <c r="B3896" s="185">
        <v>0</v>
      </c>
      <c r="C3896" s="828">
        <v>11649</v>
      </c>
      <c r="D3896" s="284">
        <v>1E-4</v>
      </c>
      <c r="E3896" s="91">
        <v>0</v>
      </c>
      <c r="F3896" s="186">
        <v>0</v>
      </c>
      <c r="G3896" s="186">
        <v>0</v>
      </c>
      <c r="H3896" s="186">
        <v>0</v>
      </c>
      <c r="I3896" s="186">
        <v>0</v>
      </c>
      <c r="J3896" s="188">
        <v>0</v>
      </c>
      <c r="K3896" s="186">
        <v>0</v>
      </c>
      <c r="L3896" s="186">
        <v>0</v>
      </c>
      <c r="M3896" s="187">
        <v>0</v>
      </c>
      <c r="N3896" s="189">
        <v>0</v>
      </c>
      <c r="O3896" s="189">
        <v>0</v>
      </c>
      <c r="P3896" s="189">
        <v>0</v>
      </c>
      <c r="Q3896" s="189">
        <v>0</v>
      </c>
      <c r="R3896" s="189">
        <v>0</v>
      </c>
      <c r="S3896" s="187">
        <v>1E-4</v>
      </c>
      <c r="T3896" s="188">
        <v>0</v>
      </c>
      <c r="U3896" s="187">
        <v>0</v>
      </c>
      <c r="V3896" s="189">
        <v>0</v>
      </c>
      <c r="W3896" s="189">
        <v>0</v>
      </c>
      <c r="X3896" s="188">
        <v>0</v>
      </c>
      <c r="Y3896" s="188">
        <v>0</v>
      </c>
      <c r="Z3896" s="186">
        <v>0</v>
      </c>
      <c r="AA3896" s="186">
        <v>0</v>
      </c>
      <c r="AB3896" s="186">
        <v>0</v>
      </c>
      <c r="AC3896" s="186">
        <v>0</v>
      </c>
      <c r="AD3896" s="188">
        <v>0</v>
      </c>
      <c r="AE3896" s="189">
        <v>0</v>
      </c>
      <c r="AF3896" s="189">
        <v>0</v>
      </c>
      <c r="AG3896" s="189">
        <v>0</v>
      </c>
      <c r="AH3896" s="191">
        <v>0</v>
      </c>
      <c r="AI3896" s="186">
        <v>0</v>
      </c>
      <c r="AJ3896" s="192">
        <v>7501943492240</v>
      </c>
      <c r="AK3896" s="192" t="s">
        <v>262</v>
      </c>
      <c r="AM3896" s="75">
        <v>11649</v>
      </c>
      <c r="AO3896" s="188">
        <v>0</v>
      </c>
      <c r="AP3896" s="188">
        <v>0</v>
      </c>
      <c r="AQ3896" s="187">
        <v>0</v>
      </c>
      <c r="AR3896" s="188">
        <v>0</v>
      </c>
      <c r="AS3896" s="187">
        <v>0</v>
      </c>
      <c r="AT3896" s="188">
        <v>0</v>
      </c>
      <c r="AU3896" s="187">
        <v>0</v>
      </c>
      <c r="AV3896" s="188">
        <v>0</v>
      </c>
      <c r="AW3896" s="187">
        <v>0</v>
      </c>
      <c r="AX3896" s="188">
        <v>0</v>
      </c>
      <c r="AY3896" s="187">
        <v>0</v>
      </c>
      <c r="AZ3896" s="188">
        <v>0</v>
      </c>
      <c r="BA3896" s="187">
        <v>0</v>
      </c>
      <c r="BB3896" s="188">
        <v>0</v>
      </c>
      <c r="BC3896" s="187">
        <v>0</v>
      </c>
      <c r="BD3896" s="75"/>
      <c r="BE3896" s="75"/>
      <c r="BI3896" s="194"/>
      <c r="BJ3896" s="74"/>
    </row>
    <row r="3897" spans="1:62" s="77" customFormat="1" ht="11.25" customHeight="1" x14ac:dyDescent="0.2">
      <c r="A3897" s="184" t="s">
        <v>4201</v>
      </c>
      <c r="B3897" s="185">
        <v>0</v>
      </c>
      <c r="C3897" s="828">
        <v>11650</v>
      </c>
      <c r="D3897" s="284">
        <v>1E-4</v>
      </c>
      <c r="E3897" s="91">
        <v>0</v>
      </c>
      <c r="F3897" s="186">
        <v>0</v>
      </c>
      <c r="G3897" s="186">
        <v>0</v>
      </c>
      <c r="H3897" s="186">
        <v>0</v>
      </c>
      <c r="I3897" s="186">
        <v>0</v>
      </c>
      <c r="J3897" s="188">
        <v>0</v>
      </c>
      <c r="K3897" s="186">
        <v>0</v>
      </c>
      <c r="L3897" s="186">
        <v>0</v>
      </c>
      <c r="M3897" s="187">
        <v>0</v>
      </c>
      <c r="N3897" s="189">
        <v>0</v>
      </c>
      <c r="O3897" s="189">
        <v>0</v>
      </c>
      <c r="P3897" s="189">
        <v>0</v>
      </c>
      <c r="Q3897" s="189">
        <v>0</v>
      </c>
      <c r="R3897" s="189">
        <v>0</v>
      </c>
      <c r="S3897" s="187">
        <v>1E-4</v>
      </c>
      <c r="T3897" s="188">
        <v>0</v>
      </c>
      <c r="U3897" s="187">
        <v>0</v>
      </c>
      <c r="V3897" s="189">
        <v>0</v>
      </c>
      <c r="W3897" s="189">
        <v>0</v>
      </c>
      <c r="X3897" s="188">
        <v>0</v>
      </c>
      <c r="Y3897" s="188">
        <v>0</v>
      </c>
      <c r="Z3897" s="186">
        <v>0</v>
      </c>
      <c r="AA3897" s="186">
        <v>0</v>
      </c>
      <c r="AB3897" s="186">
        <v>0</v>
      </c>
      <c r="AC3897" s="186">
        <v>0</v>
      </c>
      <c r="AD3897" s="188">
        <v>0</v>
      </c>
      <c r="AE3897" s="189">
        <v>0</v>
      </c>
      <c r="AF3897" s="189">
        <v>0</v>
      </c>
      <c r="AG3897" s="189">
        <v>0</v>
      </c>
      <c r="AH3897" s="191">
        <v>0</v>
      </c>
      <c r="AI3897" s="186">
        <v>0</v>
      </c>
      <c r="AJ3897" s="192">
        <v>7501943492257</v>
      </c>
      <c r="AK3897" s="192" t="s">
        <v>262</v>
      </c>
      <c r="AL3897" s="226"/>
      <c r="AM3897" s="75">
        <v>11650</v>
      </c>
      <c r="AN3897" s="76"/>
      <c r="AO3897" s="188">
        <v>0</v>
      </c>
      <c r="AP3897" s="188">
        <v>0</v>
      </c>
      <c r="AQ3897" s="187">
        <v>0</v>
      </c>
      <c r="AR3897" s="188">
        <v>0</v>
      </c>
      <c r="AS3897" s="187">
        <v>0</v>
      </c>
      <c r="AT3897" s="188">
        <v>0</v>
      </c>
      <c r="AU3897" s="187">
        <v>0</v>
      </c>
      <c r="AV3897" s="188">
        <v>0</v>
      </c>
      <c r="AW3897" s="187">
        <v>0</v>
      </c>
      <c r="AX3897" s="188">
        <v>0</v>
      </c>
      <c r="AY3897" s="187">
        <v>0</v>
      </c>
      <c r="AZ3897" s="188">
        <v>0</v>
      </c>
      <c r="BA3897" s="187">
        <v>0</v>
      </c>
      <c r="BB3897" s="188">
        <v>0</v>
      </c>
      <c r="BC3897" s="187">
        <v>0</v>
      </c>
      <c r="BD3897" s="75"/>
      <c r="BE3897" s="75"/>
      <c r="BF3897" s="56"/>
      <c r="BI3897" s="194"/>
      <c r="BJ3897" s="74"/>
    </row>
    <row r="3898" spans="1:62" s="77" customFormat="1" ht="11.25" customHeight="1" x14ac:dyDescent="0.2">
      <c r="A3898" s="228" t="s">
        <v>363</v>
      </c>
      <c r="B3898" s="229">
        <v>0</v>
      </c>
      <c r="C3898" s="864"/>
      <c r="D3898" s="330">
        <v>2.0000000000000001E-4</v>
      </c>
      <c r="E3898" s="231">
        <v>0</v>
      </c>
      <c r="F3898" s="232">
        <v>0</v>
      </c>
      <c r="G3898" s="232">
        <v>0</v>
      </c>
      <c r="H3898" s="232">
        <v>0</v>
      </c>
      <c r="I3898" s="233">
        <v>0</v>
      </c>
      <c r="J3898" s="232">
        <v>0</v>
      </c>
      <c r="K3898" s="232">
        <v>0</v>
      </c>
      <c r="L3898" s="232">
        <v>0</v>
      </c>
      <c r="M3898" s="232">
        <v>0</v>
      </c>
      <c r="N3898" s="234">
        <v>0</v>
      </c>
      <c r="O3898" s="235">
        <v>0</v>
      </c>
      <c r="P3898" s="232">
        <v>0</v>
      </c>
      <c r="Q3898" s="235">
        <v>0</v>
      </c>
      <c r="R3898" s="235">
        <v>0</v>
      </c>
      <c r="S3898" s="235">
        <v>2.0000000000000001E-4</v>
      </c>
      <c r="T3898" s="234">
        <v>0</v>
      </c>
      <c r="U3898" s="233">
        <v>0</v>
      </c>
      <c r="V3898" s="235">
        <v>0</v>
      </c>
      <c r="W3898" s="235">
        <v>0</v>
      </c>
      <c r="X3898" s="234">
        <v>0</v>
      </c>
      <c r="Y3898" s="234">
        <v>0</v>
      </c>
      <c r="Z3898" s="232">
        <v>0</v>
      </c>
      <c r="AA3898" s="232">
        <v>0</v>
      </c>
      <c r="AB3898" s="232">
        <v>0</v>
      </c>
      <c r="AC3898" s="232">
        <v>0</v>
      </c>
      <c r="AD3898" s="234">
        <v>0</v>
      </c>
      <c r="AE3898" s="235">
        <v>0</v>
      </c>
      <c r="AF3898" s="235">
        <v>0</v>
      </c>
      <c r="AG3898" s="235">
        <v>0</v>
      </c>
      <c r="AH3898" s="235">
        <v>0</v>
      </c>
      <c r="AI3898" s="225">
        <v>0</v>
      </c>
      <c r="AJ3898" s="192">
        <v>0</v>
      </c>
      <c r="AK3898" s="192">
        <v>0</v>
      </c>
      <c r="AL3898" s="226"/>
      <c r="AM3898" s="75">
        <v>0</v>
      </c>
      <c r="AN3898" s="76"/>
      <c r="AO3898" s="234">
        <v>0</v>
      </c>
      <c r="AP3898" s="234">
        <v>0</v>
      </c>
      <c r="AQ3898" s="233">
        <v>0</v>
      </c>
      <c r="AR3898" s="234">
        <v>0</v>
      </c>
      <c r="AS3898" s="233">
        <v>0</v>
      </c>
      <c r="AT3898" s="234">
        <v>0</v>
      </c>
      <c r="AU3898" s="233">
        <v>0</v>
      </c>
      <c r="AV3898" s="234">
        <v>0</v>
      </c>
      <c r="AW3898" s="233">
        <v>0</v>
      </c>
      <c r="AX3898" s="234">
        <v>0</v>
      </c>
      <c r="AY3898" s="233">
        <v>0</v>
      </c>
      <c r="AZ3898" s="234">
        <v>0</v>
      </c>
      <c r="BA3898" s="233">
        <v>0</v>
      </c>
      <c r="BB3898" s="234">
        <v>0</v>
      </c>
      <c r="BC3898" s="233">
        <v>0</v>
      </c>
      <c r="BD3898" s="75"/>
      <c r="BE3898" s="75"/>
      <c r="BF3898" s="56"/>
      <c r="BI3898" s="194"/>
      <c r="BJ3898" s="74"/>
    </row>
    <row r="3899" spans="1:62" s="77" customFormat="1" ht="11.25" customHeight="1" x14ac:dyDescent="0.2">
      <c r="A3899" s="236" t="s">
        <v>43</v>
      </c>
      <c r="B3899" s="237">
        <v>0</v>
      </c>
      <c r="C3899" s="865"/>
      <c r="D3899" s="331"/>
      <c r="E3899" s="239">
        <v>0</v>
      </c>
      <c r="F3899" s="240"/>
      <c r="G3899" s="223">
        <v>0</v>
      </c>
      <c r="H3899" s="222">
        <v>0</v>
      </c>
      <c r="I3899" s="241"/>
      <c r="J3899" s="240"/>
      <c r="K3899" s="240"/>
      <c r="L3899" s="240"/>
      <c r="M3899" s="240">
        <v>0</v>
      </c>
      <c r="N3899" s="242"/>
      <c r="O3899" s="243"/>
      <c r="P3899" s="240">
        <v>0</v>
      </c>
      <c r="Q3899" s="243">
        <v>0</v>
      </c>
      <c r="R3899" s="243">
        <v>0</v>
      </c>
      <c r="S3899" s="243"/>
      <c r="T3899" s="242"/>
      <c r="U3899" s="241">
        <v>0</v>
      </c>
      <c r="V3899" s="243"/>
      <c r="W3899" s="243"/>
      <c r="X3899" s="242">
        <v>0</v>
      </c>
      <c r="Y3899" s="242"/>
      <c r="Z3899" s="240"/>
      <c r="AA3899" s="240"/>
      <c r="AB3899" s="240"/>
      <c r="AC3899" s="240"/>
      <c r="AD3899" s="242"/>
      <c r="AE3899" s="243"/>
      <c r="AF3899" s="243"/>
      <c r="AG3899" s="243"/>
      <c r="AH3899" s="243">
        <v>0</v>
      </c>
      <c r="AI3899" s="225"/>
      <c r="AJ3899" s="192">
        <v>0</v>
      </c>
      <c r="AK3899" s="192">
        <v>0</v>
      </c>
      <c r="AL3899" s="226"/>
      <c r="AM3899" s="75">
        <v>0</v>
      </c>
      <c r="AN3899" s="76"/>
      <c r="AO3899" s="242">
        <v>0</v>
      </c>
      <c r="AP3899" s="242">
        <v>0</v>
      </c>
      <c r="AQ3899" s="241">
        <v>0</v>
      </c>
      <c r="AR3899" s="242">
        <v>0</v>
      </c>
      <c r="AS3899" s="241">
        <v>0</v>
      </c>
      <c r="AT3899" s="242">
        <v>0</v>
      </c>
      <c r="AU3899" s="241">
        <v>0</v>
      </c>
      <c r="AV3899" s="242">
        <v>0</v>
      </c>
      <c r="AW3899" s="241">
        <v>0</v>
      </c>
      <c r="AX3899" s="242">
        <v>0</v>
      </c>
      <c r="AY3899" s="241">
        <v>0</v>
      </c>
      <c r="AZ3899" s="242">
        <v>0</v>
      </c>
      <c r="BA3899" s="241">
        <v>0</v>
      </c>
      <c r="BB3899" s="242">
        <v>0</v>
      </c>
      <c r="BC3899" s="241">
        <v>0</v>
      </c>
      <c r="BD3899" s="75"/>
      <c r="BE3899" s="75"/>
      <c r="BF3899" s="56"/>
      <c r="BI3899" s="194"/>
      <c r="BJ3899" s="74"/>
    </row>
    <row r="3900" spans="1:62" ht="11.25" customHeight="1" x14ac:dyDescent="0.3">
      <c r="A3900" s="184" t="s">
        <v>4202</v>
      </c>
      <c r="B3900" s="185">
        <v>0</v>
      </c>
      <c r="C3900" s="828">
        <v>78191</v>
      </c>
      <c r="D3900" s="284">
        <v>5622.4</v>
      </c>
      <c r="E3900" s="91">
        <v>344.03279710703572</v>
      </c>
      <c r="F3900" s="186">
        <v>0</v>
      </c>
      <c r="G3900" s="186">
        <v>0</v>
      </c>
      <c r="H3900" s="186">
        <v>0</v>
      </c>
      <c r="I3900" s="186">
        <v>0</v>
      </c>
      <c r="J3900" s="188">
        <v>492.87600000000003</v>
      </c>
      <c r="K3900" s="186">
        <v>490.27883800137414</v>
      </c>
      <c r="L3900" s="186">
        <v>22.4</v>
      </c>
      <c r="M3900" s="187">
        <v>4.5688286468397843</v>
      </c>
      <c r="N3900" s="189">
        <v>0</v>
      </c>
      <c r="O3900" s="189">
        <v>0</v>
      </c>
      <c r="P3900" s="189">
        <v>0</v>
      </c>
      <c r="Q3900" s="189">
        <v>4.5447536500052745</v>
      </c>
      <c r="R3900" s="189">
        <v>340.85652375039564</v>
      </c>
      <c r="S3900" s="187">
        <v>5600</v>
      </c>
      <c r="T3900" s="188">
        <v>5596.8</v>
      </c>
      <c r="U3900" s="187">
        <v>342.46634157097645</v>
      </c>
      <c r="V3900" s="189">
        <v>0</v>
      </c>
      <c r="W3900" s="189">
        <v>0</v>
      </c>
      <c r="X3900" s="188">
        <v>5596.8</v>
      </c>
      <c r="Y3900" s="188">
        <v>0</v>
      </c>
      <c r="Z3900" s="186">
        <v>0</v>
      </c>
      <c r="AA3900" s="186">
        <v>0</v>
      </c>
      <c r="AB3900" s="186">
        <v>0</v>
      </c>
      <c r="AC3900" s="186">
        <v>0</v>
      </c>
      <c r="AD3900" s="188">
        <v>3.2000000000000028</v>
      </c>
      <c r="AE3900" s="189">
        <v>0</v>
      </c>
      <c r="AF3900" s="189">
        <v>0</v>
      </c>
      <c r="AG3900" s="189">
        <v>0</v>
      </c>
      <c r="AH3900" s="191">
        <v>0</v>
      </c>
      <c r="AI3900" s="186">
        <v>516.42100000000005</v>
      </c>
      <c r="AJ3900" s="192">
        <v>7506425626151</v>
      </c>
      <c r="AK3900" s="192" t="s">
        <v>262</v>
      </c>
      <c r="AM3900" s="75">
        <v>78191</v>
      </c>
      <c r="AO3900" s="188">
        <v>121.59999999999998</v>
      </c>
      <c r="AP3900" s="188">
        <v>220.79999999999998</v>
      </c>
      <c r="AQ3900" s="187">
        <v>79.407036585497409</v>
      </c>
      <c r="AR3900" s="188">
        <v>124.8</v>
      </c>
      <c r="AS3900" s="187">
        <v>44.882238070063757</v>
      </c>
      <c r="AT3900" s="188">
        <v>19.2</v>
      </c>
      <c r="AU3900" s="187">
        <v>5.1975333373036712</v>
      </c>
      <c r="AV3900" s="188">
        <v>41.599999999999994</v>
      </c>
      <c r="AW3900" s="187">
        <v>12.707605929808805</v>
      </c>
      <c r="AX3900" s="188">
        <v>454.4</v>
      </c>
      <c r="AY3900" s="187">
        <v>126.44525760716819</v>
      </c>
      <c r="AZ3900" s="188">
        <v>233.59999999999997</v>
      </c>
      <c r="BA3900" s="187">
        <v>64.600162053488702</v>
      </c>
      <c r="BB3900" s="188">
        <v>208</v>
      </c>
      <c r="BC3900" s="187">
        <v>98.920435630379998</v>
      </c>
      <c r="BD3900" s="75"/>
      <c r="BE3900" s="75"/>
      <c r="BI3900" s="194"/>
      <c r="BJ3900" s="74"/>
    </row>
    <row r="3901" spans="1:62" ht="11.25" customHeight="1" x14ac:dyDescent="0.3">
      <c r="A3901" s="184" t="s">
        <v>4203</v>
      </c>
      <c r="B3901" s="185">
        <v>0</v>
      </c>
      <c r="C3901" s="828">
        <v>99475</v>
      </c>
      <c r="D3901" s="284">
        <v>1052.8</v>
      </c>
      <c r="E3901" s="91">
        <v>0</v>
      </c>
      <c r="F3901" s="186">
        <v>0</v>
      </c>
      <c r="G3901" s="186">
        <v>0</v>
      </c>
      <c r="H3901" s="186">
        <v>0</v>
      </c>
      <c r="I3901" s="186">
        <v>0</v>
      </c>
      <c r="J3901" s="188">
        <v>0</v>
      </c>
      <c r="K3901" s="186">
        <v>0</v>
      </c>
      <c r="L3901" s="186">
        <v>0</v>
      </c>
      <c r="M3901" s="187">
        <v>0</v>
      </c>
      <c r="N3901" s="189">
        <v>0</v>
      </c>
      <c r="O3901" s="189">
        <v>0</v>
      </c>
      <c r="P3901" s="189">
        <v>0</v>
      </c>
      <c r="Q3901" s="189">
        <v>0</v>
      </c>
      <c r="R3901" s="189">
        <v>0</v>
      </c>
      <c r="S3901" s="187">
        <v>1052.8</v>
      </c>
      <c r="T3901" s="188">
        <v>1052.8</v>
      </c>
      <c r="U3901" s="187">
        <v>0</v>
      </c>
      <c r="V3901" s="189">
        <v>0</v>
      </c>
      <c r="W3901" s="189">
        <v>0</v>
      </c>
      <c r="X3901" s="188">
        <v>1052.8</v>
      </c>
      <c r="Y3901" s="188">
        <v>1052.8</v>
      </c>
      <c r="Z3901" s="186">
        <v>0</v>
      </c>
      <c r="AA3901" s="186">
        <v>0</v>
      </c>
      <c r="AB3901" s="186">
        <v>0</v>
      </c>
      <c r="AC3901" s="186">
        <v>0</v>
      </c>
      <c r="AD3901" s="188">
        <v>0</v>
      </c>
      <c r="AE3901" s="189">
        <v>0</v>
      </c>
      <c r="AF3901" s="189">
        <v>0</v>
      </c>
      <c r="AG3901" s="189">
        <v>0</v>
      </c>
      <c r="AH3901" s="191">
        <v>0</v>
      </c>
      <c r="AI3901" s="186">
        <v>0</v>
      </c>
      <c r="AJ3901" s="192">
        <v>0</v>
      </c>
      <c r="AK3901" s="192">
        <v>0</v>
      </c>
      <c r="AM3901" s="75">
        <v>99475</v>
      </c>
      <c r="AO3901" s="188">
        <v>0</v>
      </c>
      <c r="AP3901" s="188">
        <v>0</v>
      </c>
      <c r="AQ3901" s="187">
        <v>0</v>
      </c>
      <c r="AR3901" s="188">
        <v>0</v>
      </c>
      <c r="AS3901" s="187">
        <v>0</v>
      </c>
      <c r="AT3901" s="188">
        <v>0</v>
      </c>
      <c r="AU3901" s="187">
        <v>0</v>
      </c>
      <c r="AV3901" s="188">
        <v>0</v>
      </c>
      <c r="AW3901" s="187">
        <v>0</v>
      </c>
      <c r="AX3901" s="188">
        <v>0</v>
      </c>
      <c r="AY3901" s="187">
        <v>0</v>
      </c>
      <c r="AZ3901" s="188">
        <v>0</v>
      </c>
      <c r="BA3901" s="187">
        <v>0</v>
      </c>
      <c r="BB3901" s="188">
        <v>80</v>
      </c>
      <c r="BC3901" s="187">
        <v>0</v>
      </c>
      <c r="BD3901" s="75"/>
      <c r="BE3901" s="75"/>
      <c r="BI3901" s="194"/>
      <c r="BJ3901" s="74"/>
    </row>
    <row r="3902" spans="1:62" ht="11.25" customHeight="1" x14ac:dyDescent="0.3">
      <c r="A3902" s="184" t="s">
        <v>4204</v>
      </c>
      <c r="B3902" s="185">
        <v>0</v>
      </c>
      <c r="C3902" s="828">
        <v>78190</v>
      </c>
      <c r="D3902" s="284">
        <v>5578</v>
      </c>
      <c r="E3902" s="91">
        <v>160.5863674048243</v>
      </c>
      <c r="F3902" s="186">
        <v>0</v>
      </c>
      <c r="G3902" s="186">
        <v>0</v>
      </c>
      <c r="H3902" s="186">
        <v>0</v>
      </c>
      <c r="I3902" s="186">
        <v>0</v>
      </c>
      <c r="J3902" s="188">
        <v>1047.33</v>
      </c>
      <c r="K3902" s="186">
        <v>1042.0560767661577</v>
      </c>
      <c r="L3902" s="186">
        <v>114</v>
      </c>
      <c r="M3902" s="187">
        <v>10.939910292906639</v>
      </c>
      <c r="N3902" s="189">
        <v>0</v>
      </c>
      <c r="O3902" s="189">
        <v>0</v>
      </c>
      <c r="P3902" s="189">
        <v>6</v>
      </c>
      <c r="Q3902" s="189">
        <v>11.45770673999599</v>
      </c>
      <c r="R3902" s="189">
        <v>156.51227406834522</v>
      </c>
      <c r="S3902" s="187">
        <v>5464</v>
      </c>
      <c r="T3902" s="188">
        <v>5464</v>
      </c>
      <c r="U3902" s="187">
        <v>157.30439431695231</v>
      </c>
      <c r="V3902" s="189">
        <v>0</v>
      </c>
      <c r="W3902" s="189">
        <v>6</v>
      </c>
      <c r="X3902" s="188">
        <v>5458</v>
      </c>
      <c r="Y3902" s="188">
        <v>0</v>
      </c>
      <c r="Z3902" s="186">
        <v>40</v>
      </c>
      <c r="AA3902" s="186">
        <v>0</v>
      </c>
      <c r="AB3902" s="186">
        <v>0</v>
      </c>
      <c r="AC3902" s="186">
        <v>0</v>
      </c>
      <c r="AD3902" s="188">
        <v>0</v>
      </c>
      <c r="AE3902" s="189">
        <v>0</v>
      </c>
      <c r="AF3902" s="189">
        <v>0</v>
      </c>
      <c r="AG3902" s="189">
        <v>0</v>
      </c>
      <c r="AH3902" s="191">
        <v>0</v>
      </c>
      <c r="AI3902" s="186">
        <v>1097.3610000000001</v>
      </c>
      <c r="AJ3902" s="192">
        <v>7506425626144</v>
      </c>
      <c r="AK3902" s="192" t="s">
        <v>262</v>
      </c>
      <c r="AM3902" s="75">
        <v>78190</v>
      </c>
      <c r="AO3902" s="188">
        <v>390</v>
      </c>
      <c r="AP3902" s="188">
        <v>580</v>
      </c>
      <c r="AQ3902" s="187">
        <v>98.180777896459915</v>
      </c>
      <c r="AR3902" s="188">
        <v>202</v>
      </c>
      <c r="AS3902" s="187">
        <v>34.193995060491211</v>
      </c>
      <c r="AT3902" s="188">
        <v>388</v>
      </c>
      <c r="AU3902" s="187">
        <v>107.34571128983616</v>
      </c>
      <c r="AV3902" s="188">
        <v>296</v>
      </c>
      <c r="AW3902" s="187">
        <v>84.23568918169012</v>
      </c>
      <c r="AX3902" s="188">
        <v>1294</v>
      </c>
      <c r="AY3902" s="187">
        <v>462.56412089581585</v>
      </c>
      <c r="AZ3902" s="188">
        <v>518</v>
      </c>
      <c r="BA3902" s="187">
        <v>171.88402142245641</v>
      </c>
      <c r="BB3902" s="188">
        <v>286</v>
      </c>
      <c r="BC3902" s="187">
        <v>139.89434552925061</v>
      </c>
      <c r="BD3902" s="75"/>
      <c r="BE3902" s="75"/>
      <c r="BI3902" s="194"/>
      <c r="BJ3902" s="74"/>
    </row>
    <row r="3903" spans="1:62" ht="11.25" customHeight="1" x14ac:dyDescent="0.3">
      <c r="A3903" s="184" t="s">
        <v>4205</v>
      </c>
      <c r="B3903" s="185">
        <v>0</v>
      </c>
      <c r="C3903" s="828">
        <v>78251</v>
      </c>
      <c r="D3903" s="284">
        <v>1E-4</v>
      </c>
      <c r="E3903" s="91">
        <v>0</v>
      </c>
      <c r="F3903" s="186">
        <v>0</v>
      </c>
      <c r="G3903" s="186">
        <v>0</v>
      </c>
      <c r="H3903" s="186">
        <v>0</v>
      </c>
      <c r="I3903" s="186">
        <v>0</v>
      </c>
      <c r="J3903" s="188">
        <v>0</v>
      </c>
      <c r="K3903" s="186">
        <v>0</v>
      </c>
      <c r="L3903" s="186">
        <v>0</v>
      </c>
      <c r="M3903" s="187">
        <v>0</v>
      </c>
      <c r="N3903" s="189">
        <v>0</v>
      </c>
      <c r="O3903" s="189">
        <v>0</v>
      </c>
      <c r="P3903" s="189">
        <v>0</v>
      </c>
      <c r="Q3903" s="189">
        <v>0</v>
      </c>
      <c r="R3903" s="189">
        <v>0</v>
      </c>
      <c r="S3903" s="187">
        <v>1E-4</v>
      </c>
      <c r="T3903" s="188">
        <v>0</v>
      </c>
      <c r="U3903" s="187">
        <v>0</v>
      </c>
      <c r="V3903" s="189">
        <v>0</v>
      </c>
      <c r="W3903" s="189">
        <v>0</v>
      </c>
      <c r="X3903" s="188">
        <v>0</v>
      </c>
      <c r="Y3903" s="188">
        <v>0</v>
      </c>
      <c r="Z3903" s="186">
        <v>0</v>
      </c>
      <c r="AA3903" s="186">
        <v>0</v>
      </c>
      <c r="AB3903" s="186">
        <v>0</v>
      </c>
      <c r="AC3903" s="186">
        <v>0</v>
      </c>
      <c r="AD3903" s="188">
        <v>0</v>
      </c>
      <c r="AE3903" s="189">
        <v>0</v>
      </c>
      <c r="AF3903" s="189">
        <v>0</v>
      </c>
      <c r="AG3903" s="189">
        <v>0</v>
      </c>
      <c r="AH3903" s="191">
        <v>0</v>
      </c>
      <c r="AI3903" s="186">
        <v>0</v>
      </c>
      <c r="AJ3903" s="192">
        <v>7506425629374</v>
      </c>
      <c r="AK3903" s="192" t="s">
        <v>262</v>
      </c>
      <c r="AM3903" s="75">
        <v>78251</v>
      </c>
      <c r="AO3903" s="188">
        <v>0</v>
      </c>
      <c r="AP3903" s="188">
        <v>0</v>
      </c>
      <c r="AQ3903" s="187">
        <v>0</v>
      </c>
      <c r="AR3903" s="188">
        <v>0</v>
      </c>
      <c r="AS3903" s="187">
        <v>0</v>
      </c>
      <c r="AT3903" s="188">
        <v>0</v>
      </c>
      <c r="AU3903" s="187">
        <v>0</v>
      </c>
      <c r="AV3903" s="188">
        <v>0</v>
      </c>
      <c r="AW3903" s="187">
        <v>0</v>
      </c>
      <c r="AX3903" s="188">
        <v>0</v>
      </c>
      <c r="AY3903" s="187">
        <v>0</v>
      </c>
      <c r="AZ3903" s="188">
        <v>0</v>
      </c>
      <c r="BA3903" s="187">
        <v>0</v>
      </c>
      <c r="BB3903" s="188">
        <v>0</v>
      </c>
      <c r="BC3903" s="187">
        <v>0</v>
      </c>
      <c r="BD3903" s="75"/>
      <c r="BE3903" s="75"/>
      <c r="BI3903" s="194"/>
      <c r="BJ3903" s="74"/>
    </row>
    <row r="3904" spans="1:62" ht="11.25" customHeight="1" x14ac:dyDescent="0.3">
      <c r="A3904" s="184" t="s">
        <v>4206</v>
      </c>
      <c r="B3904" s="185">
        <v>0</v>
      </c>
      <c r="C3904" s="828">
        <v>78258</v>
      </c>
      <c r="D3904" s="284">
        <v>3008</v>
      </c>
      <c r="E3904" s="91">
        <v>44.718394550401854</v>
      </c>
      <c r="F3904" s="186">
        <v>0</v>
      </c>
      <c r="G3904" s="186">
        <v>0</v>
      </c>
      <c r="H3904" s="186">
        <v>0</v>
      </c>
      <c r="I3904" s="186">
        <v>0</v>
      </c>
      <c r="J3904" s="188">
        <v>2028.664</v>
      </c>
      <c r="K3904" s="186">
        <v>2017.9615325476632</v>
      </c>
      <c r="L3904" s="186">
        <v>208</v>
      </c>
      <c r="M3904" s="187">
        <v>10.307431368000428</v>
      </c>
      <c r="N3904" s="189">
        <v>16</v>
      </c>
      <c r="O3904" s="189">
        <v>0</v>
      </c>
      <c r="P3904" s="189">
        <v>22</v>
      </c>
      <c r="Q3904" s="189">
        <v>11.337510795282018</v>
      </c>
      <c r="R3904" s="189">
        <v>41.406561165377809</v>
      </c>
      <c r="S3904" s="187">
        <v>2800</v>
      </c>
      <c r="T3904" s="188">
        <v>2454</v>
      </c>
      <c r="U3904" s="187">
        <v>36.48236044770151</v>
      </c>
      <c r="V3904" s="189">
        <v>0</v>
      </c>
      <c r="W3904" s="189">
        <v>6</v>
      </c>
      <c r="X3904" s="188">
        <v>2448</v>
      </c>
      <c r="Y3904" s="188">
        <v>0</v>
      </c>
      <c r="Z3904" s="186">
        <v>80</v>
      </c>
      <c r="AA3904" s="186">
        <v>16</v>
      </c>
      <c r="AB3904" s="186">
        <v>0</v>
      </c>
      <c r="AC3904" s="186">
        <v>0</v>
      </c>
      <c r="AD3904" s="188">
        <v>0</v>
      </c>
      <c r="AE3904" s="189">
        <v>122</v>
      </c>
      <c r="AF3904" s="189">
        <v>122</v>
      </c>
      <c r="AG3904" s="189">
        <v>0</v>
      </c>
      <c r="AH3904" s="191">
        <v>0</v>
      </c>
      <c r="AI3904" s="186">
        <v>2125.5720000000006</v>
      </c>
      <c r="AJ3904" s="192">
        <v>7506425629886</v>
      </c>
      <c r="AK3904" s="192" t="s">
        <v>262</v>
      </c>
      <c r="AM3904" s="75">
        <v>78258</v>
      </c>
      <c r="AO3904" s="188">
        <v>1383.3333333333333</v>
      </c>
      <c r="AP3904" s="188">
        <v>1874</v>
      </c>
      <c r="AQ3904" s="187">
        <v>174.76990339159931</v>
      </c>
      <c r="AR3904" s="188">
        <v>1036</v>
      </c>
      <c r="AS3904" s="187">
        <v>96.617726741567182</v>
      </c>
      <c r="AT3904" s="188">
        <v>1240</v>
      </c>
      <c r="AU3904" s="187">
        <v>130.88134866896834</v>
      </c>
      <c r="AV3904" s="188">
        <v>458</v>
      </c>
      <c r="AW3904" s="187">
        <v>52.441086789998636</v>
      </c>
      <c r="AX3904" s="188">
        <v>2054</v>
      </c>
      <c r="AY3904" s="187">
        <v>218.34594970389355</v>
      </c>
      <c r="AZ3904" s="188">
        <v>990</v>
      </c>
      <c r="BA3904" s="187">
        <v>108.16728562391218</v>
      </c>
      <c r="BB3904" s="188">
        <v>630</v>
      </c>
      <c r="BC3904" s="187">
        <v>111.16483097652127</v>
      </c>
      <c r="BD3904" s="75"/>
      <c r="BE3904" s="75"/>
      <c r="BI3904" s="194"/>
      <c r="BJ3904" s="74"/>
    </row>
    <row r="3905" spans="1:62" ht="11.25" customHeight="1" x14ac:dyDescent="0.3">
      <c r="A3905" s="184" t="s">
        <v>4207</v>
      </c>
      <c r="B3905" s="185">
        <v>0</v>
      </c>
      <c r="C3905" s="828">
        <v>81026</v>
      </c>
      <c r="D3905" s="284">
        <v>0</v>
      </c>
      <c r="E3905" s="91">
        <v>0</v>
      </c>
      <c r="F3905" s="186">
        <v>0</v>
      </c>
      <c r="G3905" s="186">
        <v>0</v>
      </c>
      <c r="H3905" s="186">
        <v>0</v>
      </c>
      <c r="I3905" s="186">
        <v>0</v>
      </c>
      <c r="J3905" s="188">
        <v>0</v>
      </c>
      <c r="K3905" s="186">
        <v>0</v>
      </c>
      <c r="L3905" s="186">
        <v>0</v>
      </c>
      <c r="M3905" s="187">
        <v>0</v>
      </c>
      <c r="N3905" s="189">
        <v>0</v>
      </c>
      <c r="O3905" s="189">
        <v>0</v>
      </c>
      <c r="P3905" s="189">
        <v>0</v>
      </c>
      <c r="Q3905" s="189">
        <v>0</v>
      </c>
      <c r="R3905" s="189">
        <v>0</v>
      </c>
      <c r="S3905" s="187">
        <v>0</v>
      </c>
      <c r="T3905" s="188">
        <v>0</v>
      </c>
      <c r="U3905" s="187">
        <v>0</v>
      </c>
      <c r="V3905" s="189">
        <v>0</v>
      </c>
      <c r="W3905" s="189">
        <v>0</v>
      </c>
      <c r="X3905" s="188">
        <v>0</v>
      </c>
      <c r="Y3905" s="188">
        <v>0</v>
      </c>
      <c r="Z3905" s="186">
        <v>0</v>
      </c>
      <c r="AA3905" s="186">
        <v>0</v>
      </c>
      <c r="AB3905" s="186">
        <v>0</v>
      </c>
      <c r="AC3905" s="186">
        <v>0</v>
      </c>
      <c r="AD3905" s="188">
        <v>0</v>
      </c>
      <c r="AE3905" s="189">
        <v>0</v>
      </c>
      <c r="AF3905" s="189">
        <v>0</v>
      </c>
      <c r="AG3905" s="189">
        <v>0</v>
      </c>
      <c r="AH3905" s="191">
        <v>0</v>
      </c>
      <c r="AI3905" s="186">
        <v>0</v>
      </c>
      <c r="AJ3905" s="192">
        <v>7506425633289</v>
      </c>
      <c r="AK3905" s="192" t="s">
        <v>262</v>
      </c>
      <c r="AM3905" s="75">
        <v>81026</v>
      </c>
      <c r="AO3905" s="188">
        <v>0</v>
      </c>
      <c r="AP3905" s="188">
        <v>0</v>
      </c>
      <c r="AQ3905" s="187">
        <v>0</v>
      </c>
      <c r="AR3905" s="188">
        <v>0</v>
      </c>
      <c r="AS3905" s="187">
        <v>0</v>
      </c>
      <c r="AT3905" s="188">
        <v>0</v>
      </c>
      <c r="AU3905" s="187">
        <v>0</v>
      </c>
      <c r="AV3905" s="188">
        <v>0</v>
      </c>
      <c r="AW3905" s="187">
        <v>0</v>
      </c>
      <c r="AX3905" s="188">
        <v>0</v>
      </c>
      <c r="AY3905" s="187">
        <v>0</v>
      </c>
      <c r="AZ3905" s="188">
        <v>0</v>
      </c>
      <c r="BA3905" s="187">
        <v>0</v>
      </c>
      <c r="BB3905" s="188">
        <v>0</v>
      </c>
      <c r="BC3905" s="187">
        <v>0</v>
      </c>
      <c r="BD3905" s="75"/>
      <c r="BE3905" s="75"/>
      <c r="BI3905" s="194"/>
      <c r="BJ3905" s="74"/>
    </row>
    <row r="3906" spans="1:62" ht="11.25" customHeight="1" x14ac:dyDescent="0.3">
      <c r="A3906" s="184" t="s">
        <v>4208</v>
      </c>
      <c r="B3906" s="185">
        <v>0</v>
      </c>
      <c r="C3906" s="828">
        <v>78363</v>
      </c>
      <c r="D3906" s="284">
        <v>1E-4</v>
      </c>
      <c r="E3906" s="91">
        <v>0</v>
      </c>
      <c r="F3906" s="186">
        <v>0</v>
      </c>
      <c r="G3906" s="186">
        <v>0</v>
      </c>
      <c r="H3906" s="186">
        <v>0</v>
      </c>
      <c r="I3906" s="186">
        <v>0</v>
      </c>
      <c r="J3906" s="188">
        <v>0</v>
      </c>
      <c r="K3906" s="186">
        <v>0</v>
      </c>
      <c r="L3906" s="186">
        <v>0</v>
      </c>
      <c r="M3906" s="187">
        <v>0</v>
      </c>
      <c r="N3906" s="189">
        <v>0</v>
      </c>
      <c r="O3906" s="189">
        <v>0</v>
      </c>
      <c r="P3906" s="189">
        <v>0</v>
      </c>
      <c r="Q3906" s="189">
        <v>0</v>
      </c>
      <c r="R3906" s="189">
        <v>0</v>
      </c>
      <c r="S3906" s="187">
        <v>1E-4</v>
      </c>
      <c r="T3906" s="188">
        <v>0</v>
      </c>
      <c r="U3906" s="187">
        <v>0</v>
      </c>
      <c r="V3906" s="189">
        <v>0</v>
      </c>
      <c r="W3906" s="189">
        <v>0</v>
      </c>
      <c r="X3906" s="188">
        <v>0</v>
      </c>
      <c r="Y3906" s="188">
        <v>0</v>
      </c>
      <c r="Z3906" s="186">
        <v>0</v>
      </c>
      <c r="AA3906" s="186">
        <v>0</v>
      </c>
      <c r="AB3906" s="186">
        <v>0</v>
      </c>
      <c r="AC3906" s="186">
        <v>0</v>
      </c>
      <c r="AD3906" s="188">
        <v>0</v>
      </c>
      <c r="AE3906" s="189">
        <v>0</v>
      </c>
      <c r="AF3906" s="189">
        <v>0</v>
      </c>
      <c r="AG3906" s="189">
        <v>0</v>
      </c>
      <c r="AH3906" s="191">
        <v>0</v>
      </c>
      <c r="AI3906" s="186">
        <v>0</v>
      </c>
      <c r="AJ3906" s="192">
        <v>7506425631315</v>
      </c>
      <c r="AK3906" s="192">
        <v>78330</v>
      </c>
      <c r="AM3906" s="75">
        <v>78363</v>
      </c>
      <c r="AO3906" s="188">
        <v>0</v>
      </c>
      <c r="AP3906" s="188">
        <v>0</v>
      </c>
      <c r="AQ3906" s="187">
        <v>0</v>
      </c>
      <c r="AR3906" s="188">
        <v>0</v>
      </c>
      <c r="AS3906" s="187">
        <v>0</v>
      </c>
      <c r="AT3906" s="188">
        <v>0</v>
      </c>
      <c r="AU3906" s="187">
        <v>0</v>
      </c>
      <c r="AV3906" s="188">
        <v>0</v>
      </c>
      <c r="AW3906" s="187">
        <v>0</v>
      </c>
      <c r="AX3906" s="188">
        <v>0</v>
      </c>
      <c r="AY3906" s="187">
        <v>0</v>
      </c>
      <c r="AZ3906" s="188">
        <v>0</v>
      </c>
      <c r="BA3906" s="187">
        <v>0</v>
      </c>
      <c r="BB3906" s="188">
        <v>0</v>
      </c>
      <c r="BC3906" s="187">
        <v>0</v>
      </c>
      <c r="BD3906" s="75"/>
      <c r="BE3906" s="75"/>
      <c r="BI3906" s="194"/>
      <c r="BJ3906" s="74"/>
    </row>
    <row r="3907" spans="1:62" ht="11.25" customHeight="1" x14ac:dyDescent="0.3">
      <c r="A3907" s="184" t="s">
        <v>4209</v>
      </c>
      <c r="B3907" s="185">
        <v>0</v>
      </c>
      <c r="C3907" s="828">
        <v>78228</v>
      </c>
      <c r="D3907" s="284">
        <v>131.19999999999999</v>
      </c>
      <c r="E3907" s="91">
        <v>17.848020600417026</v>
      </c>
      <c r="F3907" s="186">
        <v>0</v>
      </c>
      <c r="G3907" s="186">
        <v>0</v>
      </c>
      <c r="H3907" s="186">
        <v>0</v>
      </c>
      <c r="I3907" s="186">
        <v>0</v>
      </c>
      <c r="J3907" s="188">
        <v>221.495</v>
      </c>
      <c r="K3907" s="186">
        <v>220.52865626499971</v>
      </c>
      <c r="L3907" s="186">
        <v>22.4</v>
      </c>
      <c r="M3907" s="187">
        <v>10.157410097798307</v>
      </c>
      <c r="N3907" s="189">
        <v>0</v>
      </c>
      <c r="O3907" s="189">
        <v>0</v>
      </c>
      <c r="P3907" s="189">
        <v>3.2</v>
      </c>
      <c r="Q3907" s="189">
        <v>11.557822975687937</v>
      </c>
      <c r="R3907" s="189">
        <v>14.736224294002119</v>
      </c>
      <c r="S3907" s="187">
        <v>108.79999999999998</v>
      </c>
      <c r="T3907" s="188">
        <v>105.59999999999998</v>
      </c>
      <c r="U3907" s="187">
        <v>14.365479995457605</v>
      </c>
      <c r="V3907" s="189">
        <v>22.4</v>
      </c>
      <c r="W3907" s="189">
        <v>3.2</v>
      </c>
      <c r="X3907" s="188">
        <v>79.999999999999986</v>
      </c>
      <c r="Y3907" s="188">
        <v>0</v>
      </c>
      <c r="Z3907" s="186">
        <v>0</v>
      </c>
      <c r="AA3907" s="186">
        <v>0</v>
      </c>
      <c r="AB3907" s="186">
        <v>0</v>
      </c>
      <c r="AC3907" s="186">
        <v>0</v>
      </c>
      <c r="AD3907" s="188">
        <v>0</v>
      </c>
      <c r="AE3907" s="189">
        <v>9.6</v>
      </c>
      <c r="AF3907" s="189">
        <v>9.6</v>
      </c>
      <c r="AG3907" s="189">
        <v>0</v>
      </c>
      <c r="AH3907" s="191">
        <v>0</v>
      </c>
      <c r="AI3907" s="186">
        <v>232.07499999999999</v>
      </c>
      <c r="AJ3907" s="192">
        <v>7506425628421</v>
      </c>
      <c r="AK3907" s="192" t="s">
        <v>262</v>
      </c>
      <c r="AM3907" s="75">
        <v>78228</v>
      </c>
      <c r="AO3907" s="188">
        <v>34.133333333333333</v>
      </c>
      <c r="AP3907" s="188">
        <v>41.6</v>
      </c>
      <c r="AQ3907" s="187">
        <v>33.156921507364665</v>
      </c>
      <c r="AR3907" s="188">
        <v>22.4</v>
      </c>
      <c r="AS3907" s="187">
        <v>17.853726965504048</v>
      </c>
      <c r="AT3907" s="188">
        <v>38.400000000000006</v>
      </c>
      <c r="AU3907" s="187">
        <v>17.298544039210036</v>
      </c>
      <c r="AV3907" s="188">
        <v>35.200000000000003</v>
      </c>
      <c r="AW3907" s="187">
        <v>17.935300441758681</v>
      </c>
      <c r="AX3907" s="188">
        <v>41.6</v>
      </c>
      <c r="AY3907" s="187">
        <v>31.82301507768334</v>
      </c>
      <c r="AZ3907" s="188">
        <v>70.399999999999991</v>
      </c>
      <c r="BA3907" s="187">
        <v>55.434816844625011</v>
      </c>
      <c r="BB3907" s="188">
        <v>115.2</v>
      </c>
      <c r="BC3907" s="187">
        <v>167.79549923530698</v>
      </c>
      <c r="BD3907" s="75"/>
      <c r="BE3907" s="75"/>
      <c r="BI3907" s="194"/>
      <c r="BJ3907" s="74"/>
    </row>
    <row r="3908" spans="1:62" ht="11.25" customHeight="1" x14ac:dyDescent="0.3">
      <c r="A3908" s="184" t="s">
        <v>4210</v>
      </c>
      <c r="B3908" s="185">
        <v>0</v>
      </c>
      <c r="C3908" s="828">
        <v>78337</v>
      </c>
      <c r="D3908" s="284">
        <v>608</v>
      </c>
      <c r="E3908" s="91">
        <v>0</v>
      </c>
      <c r="F3908" s="186">
        <v>0</v>
      </c>
      <c r="G3908" s="186">
        <v>0</v>
      </c>
      <c r="H3908" s="186">
        <v>0</v>
      </c>
      <c r="I3908" s="186">
        <v>0</v>
      </c>
      <c r="J3908" s="188">
        <v>0</v>
      </c>
      <c r="K3908" s="186">
        <v>0</v>
      </c>
      <c r="L3908" s="186">
        <v>0</v>
      </c>
      <c r="M3908" s="187">
        <v>0</v>
      </c>
      <c r="N3908" s="189">
        <v>0</v>
      </c>
      <c r="O3908" s="189">
        <v>0</v>
      </c>
      <c r="P3908" s="189">
        <v>0</v>
      </c>
      <c r="Q3908" s="189">
        <v>0</v>
      </c>
      <c r="R3908" s="189">
        <v>0</v>
      </c>
      <c r="S3908" s="187">
        <v>608</v>
      </c>
      <c r="T3908" s="188">
        <v>608</v>
      </c>
      <c r="U3908" s="187">
        <v>0</v>
      </c>
      <c r="V3908" s="189">
        <v>0</v>
      </c>
      <c r="W3908" s="189">
        <v>0</v>
      </c>
      <c r="X3908" s="188">
        <v>608</v>
      </c>
      <c r="Y3908" s="188">
        <v>0</v>
      </c>
      <c r="Z3908" s="186">
        <v>0</v>
      </c>
      <c r="AA3908" s="186">
        <v>0</v>
      </c>
      <c r="AB3908" s="186">
        <v>0</v>
      </c>
      <c r="AC3908" s="186">
        <v>0</v>
      </c>
      <c r="AD3908" s="188">
        <v>0</v>
      </c>
      <c r="AE3908" s="189">
        <v>0</v>
      </c>
      <c r="AF3908" s="189">
        <v>0</v>
      </c>
      <c r="AG3908" s="189">
        <v>0</v>
      </c>
      <c r="AH3908" s="191">
        <v>0</v>
      </c>
      <c r="AI3908" s="186">
        <v>0</v>
      </c>
      <c r="AJ3908" s="192">
        <v>0</v>
      </c>
      <c r="AK3908" s="192">
        <v>0</v>
      </c>
      <c r="AM3908" s="75">
        <v>78337</v>
      </c>
      <c r="AO3908" s="188">
        <v>1.0666666666666667</v>
      </c>
      <c r="AP3908" s="188">
        <v>0</v>
      </c>
      <c r="AQ3908" s="187">
        <v>0</v>
      </c>
      <c r="AR3908" s="188">
        <v>3.2</v>
      </c>
      <c r="AS3908" s="187">
        <v>0</v>
      </c>
      <c r="AT3908" s="188">
        <v>0</v>
      </c>
      <c r="AU3908" s="187">
        <v>0</v>
      </c>
      <c r="AV3908" s="188">
        <v>0</v>
      </c>
      <c r="AW3908" s="187">
        <v>0</v>
      </c>
      <c r="AX3908" s="188">
        <v>0</v>
      </c>
      <c r="AY3908" s="187">
        <v>0</v>
      </c>
      <c r="AZ3908" s="188">
        <v>0</v>
      </c>
      <c r="BA3908" s="187">
        <v>0</v>
      </c>
      <c r="BB3908" s="188">
        <v>0</v>
      </c>
      <c r="BC3908" s="187">
        <v>0</v>
      </c>
      <c r="BD3908" s="75"/>
      <c r="BE3908" s="75"/>
      <c r="BI3908" s="194"/>
      <c r="BJ3908" s="74"/>
    </row>
    <row r="3909" spans="1:62" ht="11.25" customHeight="1" x14ac:dyDescent="0.3">
      <c r="A3909" s="184" t="s">
        <v>4211</v>
      </c>
      <c r="B3909" s="185">
        <v>0</v>
      </c>
      <c r="C3909" s="828">
        <v>78259</v>
      </c>
      <c r="D3909" s="284">
        <v>130</v>
      </c>
      <c r="E3909" s="91">
        <v>13.655788457384785</v>
      </c>
      <c r="F3909" s="186">
        <v>0</v>
      </c>
      <c r="G3909" s="186">
        <v>0</v>
      </c>
      <c r="H3909" s="186">
        <v>0</v>
      </c>
      <c r="I3909" s="186">
        <v>0</v>
      </c>
      <c r="J3909" s="188">
        <v>286.10500000000002</v>
      </c>
      <c r="K3909" s="186">
        <v>285.59317626884854</v>
      </c>
      <c r="L3909" s="186">
        <v>0</v>
      </c>
      <c r="M3909" s="187">
        <v>0</v>
      </c>
      <c r="N3909" s="189">
        <v>0</v>
      </c>
      <c r="O3909" s="189">
        <v>0</v>
      </c>
      <c r="P3909" s="189">
        <v>0</v>
      </c>
      <c r="Q3909" s="189">
        <v>0</v>
      </c>
      <c r="R3909" s="189">
        <v>13.631359116408312</v>
      </c>
      <c r="S3909" s="187">
        <v>130</v>
      </c>
      <c r="T3909" s="188">
        <v>130</v>
      </c>
      <c r="U3909" s="187">
        <v>13.655788457384785</v>
      </c>
      <c r="V3909" s="189">
        <v>0</v>
      </c>
      <c r="W3909" s="189">
        <v>0</v>
      </c>
      <c r="X3909" s="188">
        <v>130</v>
      </c>
      <c r="Y3909" s="188">
        <v>0</v>
      </c>
      <c r="Z3909" s="186">
        <v>0</v>
      </c>
      <c r="AA3909" s="186">
        <v>0</v>
      </c>
      <c r="AB3909" s="186">
        <v>0</v>
      </c>
      <c r="AC3909" s="186">
        <v>0</v>
      </c>
      <c r="AD3909" s="188">
        <v>0</v>
      </c>
      <c r="AE3909" s="189">
        <v>0</v>
      </c>
      <c r="AF3909" s="189">
        <v>0</v>
      </c>
      <c r="AG3909" s="189">
        <v>0</v>
      </c>
      <c r="AH3909" s="191">
        <v>0</v>
      </c>
      <c r="AI3909" s="186">
        <v>299.77199999999999</v>
      </c>
      <c r="AJ3909" s="192">
        <v>0</v>
      </c>
      <c r="AK3909" s="192">
        <v>0</v>
      </c>
      <c r="AM3909" s="75">
        <v>78259</v>
      </c>
      <c r="AO3909" s="188">
        <v>0</v>
      </c>
      <c r="AP3909" s="188">
        <v>0</v>
      </c>
      <c r="AQ3909" s="187">
        <v>0</v>
      </c>
      <c r="AR3909" s="188">
        <v>0</v>
      </c>
      <c r="AS3909" s="187">
        <v>0</v>
      </c>
      <c r="AT3909" s="188">
        <v>0</v>
      </c>
      <c r="AU3909" s="187">
        <v>0</v>
      </c>
      <c r="AV3909" s="188">
        <v>-10</v>
      </c>
      <c r="AW3909" s="187">
        <v>-23.538273232275682</v>
      </c>
      <c r="AX3909" s="188">
        <v>32</v>
      </c>
      <c r="AY3909" s="187">
        <v>0</v>
      </c>
      <c r="AZ3909" s="188">
        <v>54</v>
      </c>
      <c r="BA3909" s="187">
        <v>0</v>
      </c>
      <c r="BB3909" s="188">
        <v>50</v>
      </c>
      <c r="BC3909" s="187">
        <v>0</v>
      </c>
      <c r="BD3909" s="75"/>
      <c r="BE3909" s="75"/>
      <c r="BI3909" s="194"/>
      <c r="BJ3909" s="74"/>
    </row>
    <row r="3910" spans="1:62" ht="11.25" customHeight="1" x14ac:dyDescent="0.3">
      <c r="A3910" s="184" t="s">
        <v>4212</v>
      </c>
      <c r="B3910" s="185">
        <v>0</v>
      </c>
      <c r="C3910" s="54">
        <v>78463</v>
      </c>
      <c r="D3910" s="284">
        <v>1398</v>
      </c>
      <c r="E3910" s="91">
        <v>0</v>
      </c>
      <c r="F3910" s="186">
        <v>0</v>
      </c>
      <c r="G3910" s="186">
        <v>0</v>
      </c>
      <c r="H3910" s="186">
        <v>0</v>
      </c>
      <c r="I3910" s="186">
        <v>0</v>
      </c>
      <c r="J3910" s="188">
        <v>0</v>
      </c>
      <c r="K3910" s="186">
        <v>0</v>
      </c>
      <c r="L3910" s="186">
        <v>0</v>
      </c>
      <c r="M3910" s="187">
        <v>0</v>
      </c>
      <c r="N3910" s="189">
        <v>0</v>
      </c>
      <c r="O3910" s="189">
        <v>0</v>
      </c>
      <c r="P3910" s="189">
        <v>0</v>
      </c>
      <c r="Q3910" s="189">
        <v>0</v>
      </c>
      <c r="R3910" s="189">
        <v>0</v>
      </c>
      <c r="S3910" s="187">
        <v>1398</v>
      </c>
      <c r="T3910" s="188">
        <v>1398</v>
      </c>
      <c r="U3910" s="187">
        <v>0</v>
      </c>
      <c r="V3910" s="189">
        <v>0</v>
      </c>
      <c r="W3910" s="189">
        <v>0</v>
      </c>
      <c r="X3910" s="188">
        <v>1398</v>
      </c>
      <c r="Y3910" s="188">
        <v>0</v>
      </c>
      <c r="Z3910" s="186">
        <v>0</v>
      </c>
      <c r="AA3910" s="186">
        <v>0</v>
      </c>
      <c r="AB3910" s="186">
        <v>0</v>
      </c>
      <c r="AC3910" s="186">
        <v>0</v>
      </c>
      <c r="AD3910" s="188">
        <v>0</v>
      </c>
      <c r="AE3910" s="189">
        <v>0</v>
      </c>
      <c r="AF3910" s="189">
        <v>0</v>
      </c>
      <c r="AG3910" s="189">
        <v>0</v>
      </c>
      <c r="AH3910" s="191">
        <v>0</v>
      </c>
      <c r="AI3910" s="186">
        <v>0</v>
      </c>
      <c r="AJ3910" s="192">
        <v>7506425631315</v>
      </c>
      <c r="AK3910" s="192">
        <v>78330</v>
      </c>
      <c r="AM3910" s="75">
        <v>78463</v>
      </c>
      <c r="AO3910" s="188">
        <v>0</v>
      </c>
      <c r="AP3910" s="188">
        <v>0</v>
      </c>
      <c r="AQ3910" s="187">
        <v>0</v>
      </c>
      <c r="AR3910" s="188">
        <v>0</v>
      </c>
      <c r="AS3910" s="187">
        <v>0</v>
      </c>
      <c r="AT3910" s="188">
        <v>0</v>
      </c>
      <c r="AU3910" s="187">
        <v>0</v>
      </c>
      <c r="AV3910" s="188">
        <v>0</v>
      </c>
      <c r="AW3910" s="187">
        <v>0</v>
      </c>
      <c r="AX3910" s="188">
        <v>0</v>
      </c>
      <c r="AY3910" s="187">
        <v>0</v>
      </c>
      <c r="AZ3910" s="188">
        <v>0</v>
      </c>
      <c r="BA3910" s="187">
        <v>0</v>
      </c>
      <c r="BB3910" s="188">
        <v>0</v>
      </c>
      <c r="BC3910" s="187">
        <v>0</v>
      </c>
      <c r="BD3910" s="75"/>
      <c r="BE3910" s="75"/>
      <c r="BI3910" s="194"/>
      <c r="BJ3910" s="74"/>
    </row>
    <row r="3911" spans="1:62" ht="11.25" customHeight="1" x14ac:dyDescent="0.3">
      <c r="A3911" s="184" t="s">
        <v>4213</v>
      </c>
      <c r="B3911" s="185">
        <v>0</v>
      </c>
      <c r="C3911" s="828">
        <v>81027</v>
      </c>
      <c r="D3911" s="284">
        <v>1E-4</v>
      </c>
      <c r="E3911" s="91">
        <v>0</v>
      </c>
      <c r="F3911" s="186">
        <v>0</v>
      </c>
      <c r="G3911" s="186">
        <v>0</v>
      </c>
      <c r="H3911" s="186">
        <v>0</v>
      </c>
      <c r="I3911" s="186">
        <v>0</v>
      </c>
      <c r="J3911" s="188">
        <v>0</v>
      </c>
      <c r="K3911" s="186">
        <v>0</v>
      </c>
      <c r="L3911" s="186">
        <v>0</v>
      </c>
      <c r="M3911" s="187">
        <v>0</v>
      </c>
      <c r="N3911" s="189">
        <v>0</v>
      </c>
      <c r="O3911" s="189">
        <v>0</v>
      </c>
      <c r="P3911" s="189">
        <v>0</v>
      </c>
      <c r="Q3911" s="189">
        <v>0</v>
      </c>
      <c r="R3911" s="189">
        <v>0</v>
      </c>
      <c r="S3911" s="187">
        <v>1E-4</v>
      </c>
      <c r="T3911" s="188">
        <v>0</v>
      </c>
      <c r="U3911" s="187">
        <v>0</v>
      </c>
      <c r="V3911" s="189">
        <v>0</v>
      </c>
      <c r="W3911" s="189">
        <v>0</v>
      </c>
      <c r="X3911" s="188">
        <v>0</v>
      </c>
      <c r="Y3911" s="188">
        <v>0</v>
      </c>
      <c r="Z3911" s="186">
        <v>0</v>
      </c>
      <c r="AA3911" s="186">
        <v>0</v>
      </c>
      <c r="AB3911" s="186">
        <v>0</v>
      </c>
      <c r="AC3911" s="186">
        <v>0</v>
      </c>
      <c r="AD3911" s="188">
        <v>0</v>
      </c>
      <c r="AE3911" s="189">
        <v>0</v>
      </c>
      <c r="AF3911" s="189">
        <v>0</v>
      </c>
      <c r="AG3911" s="189">
        <v>0</v>
      </c>
      <c r="AH3911" s="191">
        <v>0</v>
      </c>
      <c r="AI3911" s="186">
        <v>0</v>
      </c>
      <c r="AJ3911" s="192">
        <v>7506425631315</v>
      </c>
      <c r="AK3911" s="192">
        <v>78330</v>
      </c>
      <c r="AM3911" s="75">
        <v>81027</v>
      </c>
      <c r="AO3911" s="188">
        <v>0</v>
      </c>
      <c r="AP3911" s="188">
        <v>0</v>
      </c>
      <c r="AQ3911" s="187">
        <v>0</v>
      </c>
      <c r="AR3911" s="188">
        <v>0</v>
      </c>
      <c r="AS3911" s="187">
        <v>0</v>
      </c>
      <c r="AT3911" s="188">
        <v>0</v>
      </c>
      <c r="AU3911" s="187">
        <v>0</v>
      </c>
      <c r="AV3911" s="188">
        <v>0</v>
      </c>
      <c r="AW3911" s="187">
        <v>0</v>
      </c>
      <c r="AX3911" s="188">
        <v>0</v>
      </c>
      <c r="AY3911" s="187">
        <v>0</v>
      </c>
      <c r="AZ3911" s="188">
        <v>0</v>
      </c>
      <c r="BA3911" s="187">
        <v>0</v>
      </c>
      <c r="BB3911" s="188">
        <v>0</v>
      </c>
      <c r="BC3911" s="187">
        <v>0</v>
      </c>
      <c r="BD3911" s="75"/>
      <c r="BE3911" s="75"/>
      <c r="BI3911" s="194"/>
      <c r="BJ3911" s="74"/>
    </row>
    <row r="3912" spans="1:62" ht="11.25" customHeight="1" x14ac:dyDescent="0.3">
      <c r="A3912" s="184" t="s">
        <v>4214</v>
      </c>
      <c r="B3912" s="185">
        <v>0</v>
      </c>
      <c r="C3912" s="828">
        <v>78370</v>
      </c>
      <c r="D3912" s="284">
        <v>44</v>
      </c>
      <c r="E3912" s="91">
        <v>12.045804703390319</v>
      </c>
      <c r="F3912" s="186">
        <v>0</v>
      </c>
      <c r="G3912" s="186">
        <v>0</v>
      </c>
      <c r="H3912" s="186">
        <v>0</v>
      </c>
      <c r="I3912" s="186">
        <v>0</v>
      </c>
      <c r="J3912" s="188">
        <v>109.84100000000001</v>
      </c>
      <c r="K3912" s="186">
        <v>109.58172015095704</v>
      </c>
      <c r="L3912" s="186">
        <v>0</v>
      </c>
      <c r="M3912" s="187">
        <v>0</v>
      </c>
      <c r="N3912" s="189">
        <v>78</v>
      </c>
      <c r="O3912" s="189">
        <v>0</v>
      </c>
      <c r="P3912" s="189">
        <v>78</v>
      </c>
      <c r="Q3912" s="189">
        <v>71.011735144436045</v>
      </c>
      <c r="R3912" s="189">
        <v>12.017370562904562</v>
      </c>
      <c r="S3912" s="187">
        <v>44</v>
      </c>
      <c r="T3912" s="188">
        <v>44</v>
      </c>
      <c r="U3912" s="187">
        <v>12.045804703390319</v>
      </c>
      <c r="V3912" s="189">
        <v>0</v>
      </c>
      <c r="W3912" s="189">
        <v>0</v>
      </c>
      <c r="X3912" s="188">
        <v>44</v>
      </c>
      <c r="Y3912" s="188">
        <v>0</v>
      </c>
      <c r="Z3912" s="186">
        <v>0</v>
      </c>
      <c r="AA3912" s="186">
        <v>0</v>
      </c>
      <c r="AB3912" s="186">
        <v>0</v>
      </c>
      <c r="AC3912" s="186">
        <v>0</v>
      </c>
      <c r="AD3912" s="188">
        <v>0</v>
      </c>
      <c r="AE3912" s="189">
        <v>116</v>
      </c>
      <c r="AF3912" s="189">
        <v>116</v>
      </c>
      <c r="AG3912" s="189">
        <v>0</v>
      </c>
      <c r="AH3912" s="191">
        <v>0</v>
      </c>
      <c r="AI3912" s="186">
        <v>115.089</v>
      </c>
      <c r="AJ3912" s="192">
        <v>0</v>
      </c>
      <c r="AK3912" s="192">
        <v>0</v>
      </c>
      <c r="AM3912" s="75">
        <v>78370</v>
      </c>
      <c r="AO3912" s="188">
        <v>21.333333333333332</v>
      </c>
      <c r="AP3912" s="188">
        <v>0</v>
      </c>
      <c r="AQ3912" s="187">
        <v>0</v>
      </c>
      <c r="AR3912" s="188">
        <v>32</v>
      </c>
      <c r="AS3912" s="187">
        <v>96.665055582406964</v>
      </c>
      <c r="AT3912" s="188">
        <v>32</v>
      </c>
      <c r="AU3912" s="187">
        <v>45.022863172704881</v>
      </c>
      <c r="AV3912" s="188">
        <v>24</v>
      </c>
      <c r="AW3912" s="187">
        <v>25.456358255815182</v>
      </c>
      <c r="AX3912" s="188">
        <v>134</v>
      </c>
      <c r="AY3912" s="187">
        <v>77.26326592978269</v>
      </c>
      <c r="AZ3912" s="188">
        <v>44</v>
      </c>
      <c r="BA3912" s="187">
        <v>24.614971496981873</v>
      </c>
      <c r="BB3912" s="188">
        <v>20</v>
      </c>
      <c r="BC3912" s="187">
        <v>19.447496620997462</v>
      </c>
      <c r="BD3912" s="75"/>
      <c r="BE3912" s="75"/>
      <c r="BI3912" s="194"/>
      <c r="BJ3912" s="74"/>
    </row>
    <row r="3913" spans="1:62" ht="11.25" customHeight="1" x14ac:dyDescent="0.3">
      <c r="A3913" s="184" t="s">
        <v>4215</v>
      </c>
      <c r="B3913" s="185">
        <v>0</v>
      </c>
      <c r="C3913" s="828">
        <v>78436</v>
      </c>
      <c r="D3913" s="284">
        <v>1E-4</v>
      </c>
      <c r="E3913" s="91">
        <v>0</v>
      </c>
      <c r="F3913" s="186">
        <v>0</v>
      </c>
      <c r="G3913" s="186">
        <v>0</v>
      </c>
      <c r="H3913" s="186">
        <v>0</v>
      </c>
      <c r="I3913" s="186">
        <v>0</v>
      </c>
      <c r="J3913" s="188">
        <v>0</v>
      </c>
      <c r="K3913" s="186">
        <v>0</v>
      </c>
      <c r="L3913" s="186">
        <v>0</v>
      </c>
      <c r="M3913" s="187">
        <v>0</v>
      </c>
      <c r="N3913" s="189">
        <v>0</v>
      </c>
      <c r="O3913" s="189">
        <v>0</v>
      </c>
      <c r="P3913" s="189">
        <v>0</v>
      </c>
      <c r="Q3913" s="189">
        <v>0</v>
      </c>
      <c r="R3913" s="189">
        <v>0</v>
      </c>
      <c r="S3913" s="187">
        <v>1E-4</v>
      </c>
      <c r="T3913" s="188">
        <v>0</v>
      </c>
      <c r="U3913" s="187">
        <v>0</v>
      </c>
      <c r="V3913" s="189">
        <v>0</v>
      </c>
      <c r="W3913" s="189">
        <v>0</v>
      </c>
      <c r="X3913" s="188">
        <v>0</v>
      </c>
      <c r="Y3913" s="188">
        <v>0</v>
      </c>
      <c r="Z3913" s="186">
        <v>0</v>
      </c>
      <c r="AA3913" s="186">
        <v>0</v>
      </c>
      <c r="AB3913" s="186">
        <v>0</v>
      </c>
      <c r="AC3913" s="186">
        <v>0</v>
      </c>
      <c r="AD3913" s="188">
        <v>0</v>
      </c>
      <c r="AE3913" s="189">
        <v>0</v>
      </c>
      <c r="AF3913" s="189">
        <v>0</v>
      </c>
      <c r="AG3913" s="189">
        <v>0</v>
      </c>
      <c r="AH3913" s="191">
        <v>0</v>
      </c>
      <c r="AI3913" s="186">
        <v>0</v>
      </c>
      <c r="AJ3913" s="192">
        <v>0</v>
      </c>
      <c r="AK3913" s="192">
        <v>0</v>
      </c>
      <c r="AM3913" s="75">
        <v>78436</v>
      </c>
      <c r="AO3913" s="188">
        <v>0</v>
      </c>
      <c r="AP3913" s="188">
        <v>0</v>
      </c>
      <c r="AQ3913" s="187">
        <v>0</v>
      </c>
      <c r="AR3913" s="188">
        <v>0</v>
      </c>
      <c r="AS3913" s="187">
        <v>0</v>
      </c>
      <c r="AT3913" s="188">
        <v>0</v>
      </c>
      <c r="AU3913" s="187">
        <v>0</v>
      </c>
      <c r="AV3913" s="188">
        <v>0</v>
      </c>
      <c r="AW3913" s="187">
        <v>0</v>
      </c>
      <c r="AX3913" s="188">
        <v>0</v>
      </c>
      <c r="AY3913" s="187">
        <v>0</v>
      </c>
      <c r="AZ3913" s="188">
        <v>0</v>
      </c>
      <c r="BA3913" s="187">
        <v>0</v>
      </c>
      <c r="BB3913" s="188">
        <v>0</v>
      </c>
      <c r="BC3913" s="187">
        <v>0</v>
      </c>
      <c r="BD3913" s="75"/>
      <c r="BE3913" s="75"/>
      <c r="BI3913" s="194"/>
      <c r="BJ3913" s="74"/>
    </row>
    <row r="3914" spans="1:62" ht="11.25" customHeight="1" x14ac:dyDescent="0.3">
      <c r="A3914" s="184" t="s">
        <v>4216</v>
      </c>
      <c r="B3914" s="185">
        <v>0</v>
      </c>
      <c r="C3914" s="828">
        <v>78408</v>
      </c>
      <c r="D3914" s="284">
        <v>127.8</v>
      </c>
      <c r="E3914" s="91">
        <v>0</v>
      </c>
      <c r="F3914" s="186">
        <v>0</v>
      </c>
      <c r="G3914" s="186">
        <v>0</v>
      </c>
      <c r="H3914" s="186">
        <v>0</v>
      </c>
      <c r="I3914" s="186">
        <v>0</v>
      </c>
      <c r="J3914" s="188">
        <v>0</v>
      </c>
      <c r="K3914" s="186">
        <v>0</v>
      </c>
      <c r="L3914" s="186">
        <v>0</v>
      </c>
      <c r="M3914" s="187">
        <v>0</v>
      </c>
      <c r="N3914" s="189">
        <v>0</v>
      </c>
      <c r="O3914" s="189">
        <v>0</v>
      </c>
      <c r="P3914" s="189">
        <v>0</v>
      </c>
      <c r="Q3914" s="189">
        <v>0</v>
      </c>
      <c r="R3914" s="189">
        <v>0</v>
      </c>
      <c r="S3914" s="187">
        <v>127.8</v>
      </c>
      <c r="T3914" s="188">
        <v>127.8</v>
      </c>
      <c r="U3914" s="187">
        <v>0</v>
      </c>
      <c r="V3914" s="189">
        <v>0</v>
      </c>
      <c r="W3914" s="189">
        <v>0</v>
      </c>
      <c r="X3914" s="188">
        <v>127.8</v>
      </c>
      <c r="Y3914" s="188">
        <v>0</v>
      </c>
      <c r="Z3914" s="186">
        <v>0</v>
      </c>
      <c r="AA3914" s="186">
        <v>0</v>
      </c>
      <c r="AB3914" s="186">
        <v>0</v>
      </c>
      <c r="AC3914" s="186">
        <v>0</v>
      </c>
      <c r="AD3914" s="188">
        <v>0</v>
      </c>
      <c r="AE3914" s="189">
        <v>0</v>
      </c>
      <c r="AF3914" s="189">
        <v>0</v>
      </c>
      <c r="AG3914" s="189">
        <v>0</v>
      </c>
      <c r="AH3914" s="191">
        <v>0</v>
      </c>
      <c r="AI3914" s="186">
        <v>0</v>
      </c>
      <c r="AJ3914" s="192">
        <v>7506425631315</v>
      </c>
      <c r="AK3914" s="192">
        <v>78330</v>
      </c>
      <c r="AM3914" s="75">
        <v>78408</v>
      </c>
      <c r="AO3914" s="188">
        <v>0</v>
      </c>
      <c r="AP3914" s="188">
        <v>0</v>
      </c>
      <c r="AQ3914" s="187">
        <v>0</v>
      </c>
      <c r="AR3914" s="188">
        <v>0</v>
      </c>
      <c r="AS3914" s="187">
        <v>0</v>
      </c>
      <c r="AT3914" s="188">
        <v>0</v>
      </c>
      <c r="AU3914" s="187">
        <v>0</v>
      </c>
      <c r="AV3914" s="188">
        <v>0</v>
      </c>
      <c r="AW3914" s="187">
        <v>0</v>
      </c>
      <c r="AX3914" s="188">
        <v>0</v>
      </c>
      <c r="AY3914" s="187">
        <v>0</v>
      </c>
      <c r="AZ3914" s="188">
        <v>0</v>
      </c>
      <c r="BA3914" s="187">
        <v>0</v>
      </c>
      <c r="BB3914" s="188">
        <v>0</v>
      </c>
      <c r="BC3914" s="187">
        <v>0</v>
      </c>
      <c r="BD3914" s="75"/>
      <c r="BE3914" s="75"/>
      <c r="BI3914" s="194"/>
      <c r="BJ3914" s="74"/>
    </row>
    <row r="3915" spans="1:62" s="77" customFormat="1" ht="11.25" customHeight="1" x14ac:dyDescent="0.2">
      <c r="A3915" s="149" t="s">
        <v>740</v>
      </c>
      <c r="B3915" s="169">
        <v>0</v>
      </c>
      <c r="C3915" s="871"/>
      <c r="D3915" s="379">
        <v>17700.200400000002</v>
      </c>
      <c r="E3915" s="220">
        <v>127.46183677388379</v>
      </c>
      <c r="F3915" s="221">
        <v>0</v>
      </c>
      <c r="G3915" s="221">
        <v>0</v>
      </c>
      <c r="H3915" s="221">
        <v>0</v>
      </c>
      <c r="I3915" s="222">
        <v>0</v>
      </c>
      <c r="J3915" s="223">
        <v>4186.3109999999997</v>
      </c>
      <c r="K3915" s="221">
        <v>4166.0000000000009</v>
      </c>
      <c r="L3915" s="221">
        <v>366.79999999999995</v>
      </c>
      <c r="M3915" s="221">
        <v>8.8046087373979809</v>
      </c>
      <c r="N3915" s="223">
        <v>94</v>
      </c>
      <c r="O3915" s="224">
        <v>0</v>
      </c>
      <c r="P3915" s="221">
        <v>109.2</v>
      </c>
      <c r="Q3915" s="224">
        <v>11.370392691799534</v>
      </c>
      <c r="R3915" s="224">
        <v>124.2148545581062</v>
      </c>
      <c r="S3915" s="224">
        <v>17333.400400000002</v>
      </c>
      <c r="T3915" s="223">
        <v>16981</v>
      </c>
      <c r="U3915" s="222">
        <v>122.28276524243876</v>
      </c>
      <c r="V3915" s="224">
        <v>22.4</v>
      </c>
      <c r="W3915" s="224">
        <v>15.2</v>
      </c>
      <c r="X3915" s="223">
        <v>16943.399999999998</v>
      </c>
      <c r="Y3915" s="223">
        <v>1052.8</v>
      </c>
      <c r="Z3915" s="221">
        <v>120</v>
      </c>
      <c r="AA3915" s="221">
        <v>16</v>
      </c>
      <c r="AB3915" s="221">
        <v>0</v>
      </c>
      <c r="AC3915" s="221">
        <v>0</v>
      </c>
      <c r="AD3915" s="223">
        <v>3.2000000000000028</v>
      </c>
      <c r="AE3915" s="224">
        <v>247.6</v>
      </c>
      <c r="AF3915" s="224">
        <v>247.6</v>
      </c>
      <c r="AG3915" s="224">
        <v>0</v>
      </c>
      <c r="AH3915" s="224">
        <v>0</v>
      </c>
      <c r="AI3915" s="225">
        <v>0</v>
      </c>
      <c r="AJ3915" s="192">
        <v>0</v>
      </c>
      <c r="AK3915" s="192">
        <v>0</v>
      </c>
      <c r="AL3915" s="226"/>
      <c r="AM3915" s="75">
        <v>0</v>
      </c>
      <c r="AN3915" s="76"/>
      <c r="AO3915" s="223">
        <v>0</v>
      </c>
      <c r="AP3915" s="223">
        <v>0</v>
      </c>
      <c r="AQ3915" s="222">
        <v>0</v>
      </c>
      <c r="AR3915" s="223">
        <v>0</v>
      </c>
      <c r="AS3915" s="222">
        <v>0</v>
      </c>
      <c r="AT3915" s="223">
        <v>0</v>
      </c>
      <c r="AU3915" s="222">
        <v>0</v>
      </c>
      <c r="AV3915" s="223">
        <v>0</v>
      </c>
      <c r="AW3915" s="222">
        <v>0</v>
      </c>
      <c r="AX3915" s="223">
        <v>0</v>
      </c>
      <c r="AY3915" s="222">
        <v>0</v>
      </c>
      <c r="AZ3915" s="223">
        <v>0</v>
      </c>
      <c r="BA3915" s="222">
        <v>0</v>
      </c>
      <c r="BB3915" s="223">
        <v>0</v>
      </c>
      <c r="BC3915" s="222">
        <v>0</v>
      </c>
      <c r="BD3915" s="75"/>
      <c r="BE3915" s="75"/>
      <c r="BF3915" s="56"/>
      <c r="BI3915" s="194"/>
      <c r="BJ3915" s="74"/>
    </row>
    <row r="3916" spans="1:62" s="77" customFormat="1" ht="11.25" customHeight="1" x14ac:dyDescent="0.2">
      <c r="A3916" s="184" t="s">
        <v>4217</v>
      </c>
      <c r="B3916" s="185">
        <v>0</v>
      </c>
      <c r="C3916" s="828">
        <v>78193</v>
      </c>
      <c r="D3916" s="284">
        <v>1E-4</v>
      </c>
      <c r="E3916" s="91">
        <v>0</v>
      </c>
      <c r="F3916" s="186">
        <v>0</v>
      </c>
      <c r="G3916" s="186">
        <v>3000</v>
      </c>
      <c r="H3916" s="186">
        <v>538.85</v>
      </c>
      <c r="I3916" s="186">
        <v>17.961666666666666</v>
      </c>
      <c r="J3916" s="188">
        <v>0</v>
      </c>
      <c r="K3916" s="186">
        <v>0</v>
      </c>
      <c r="L3916" s="186">
        <v>0</v>
      </c>
      <c r="M3916" s="187">
        <v>0</v>
      </c>
      <c r="N3916" s="189">
        <v>0</v>
      </c>
      <c r="O3916" s="189">
        <v>0</v>
      </c>
      <c r="P3916" s="189">
        <v>0</v>
      </c>
      <c r="Q3916" s="189">
        <v>0</v>
      </c>
      <c r="R3916" s="189">
        <v>0</v>
      </c>
      <c r="S3916" s="187">
        <v>538.8501</v>
      </c>
      <c r="T3916" s="188">
        <v>0</v>
      </c>
      <c r="U3916" s="187">
        <v>0</v>
      </c>
      <c r="V3916" s="189">
        <v>0</v>
      </c>
      <c r="W3916" s="189">
        <v>0</v>
      </c>
      <c r="X3916" s="188">
        <v>0</v>
      </c>
      <c r="Y3916" s="188">
        <v>0</v>
      </c>
      <c r="Z3916" s="186">
        <v>0</v>
      </c>
      <c r="AA3916" s="186">
        <v>0</v>
      </c>
      <c r="AB3916" s="186">
        <v>0</v>
      </c>
      <c r="AC3916" s="186">
        <v>0</v>
      </c>
      <c r="AD3916" s="188">
        <v>0</v>
      </c>
      <c r="AE3916" s="189">
        <v>0</v>
      </c>
      <c r="AF3916" s="189">
        <v>0</v>
      </c>
      <c r="AG3916" s="189">
        <v>0</v>
      </c>
      <c r="AH3916" s="191">
        <v>0</v>
      </c>
      <c r="AI3916" s="186">
        <v>0</v>
      </c>
      <c r="AJ3916" s="192">
        <v>0</v>
      </c>
      <c r="AK3916" s="192" t="s">
        <v>530</v>
      </c>
      <c r="AL3916" s="226"/>
      <c r="AM3916" s="75">
        <v>78193</v>
      </c>
      <c r="AN3916" s="76"/>
      <c r="AO3916" s="188">
        <v>0</v>
      </c>
      <c r="AP3916" s="188">
        <v>0</v>
      </c>
      <c r="AQ3916" s="187">
        <v>0</v>
      </c>
      <c r="AR3916" s="188">
        <v>0</v>
      </c>
      <c r="AS3916" s="187">
        <v>0</v>
      </c>
      <c r="AT3916" s="188">
        <v>0</v>
      </c>
      <c r="AU3916" s="187">
        <v>0</v>
      </c>
      <c r="AV3916" s="188">
        <v>0</v>
      </c>
      <c r="AW3916" s="187">
        <v>0</v>
      </c>
      <c r="AX3916" s="188">
        <v>0</v>
      </c>
      <c r="AY3916" s="187">
        <v>0</v>
      </c>
      <c r="AZ3916" s="188">
        <v>0</v>
      </c>
      <c r="BA3916" s="187">
        <v>0</v>
      </c>
      <c r="BB3916" s="188">
        <v>0</v>
      </c>
      <c r="BC3916" s="187">
        <v>0</v>
      </c>
      <c r="BD3916" s="75"/>
      <c r="BE3916" s="75"/>
      <c r="BF3916" s="56"/>
      <c r="BI3916" s="194"/>
      <c r="BJ3916" s="74"/>
    </row>
    <row r="3917" spans="1:62" ht="11.25" customHeight="1" x14ac:dyDescent="0.3">
      <c r="A3917" s="184" t="s">
        <v>4218</v>
      </c>
      <c r="B3917" s="185">
        <v>0</v>
      </c>
      <c r="C3917" s="828">
        <v>78304</v>
      </c>
      <c r="D3917" s="284">
        <v>1E-4</v>
      </c>
      <c r="E3917" s="91">
        <v>0</v>
      </c>
      <c r="F3917" s="186">
        <v>0</v>
      </c>
      <c r="G3917" s="186">
        <v>0</v>
      </c>
      <c r="H3917" s="186">
        <v>0</v>
      </c>
      <c r="I3917" s="186">
        <v>0</v>
      </c>
      <c r="J3917" s="188">
        <v>0</v>
      </c>
      <c r="K3917" s="186">
        <v>0</v>
      </c>
      <c r="L3917" s="186">
        <v>0</v>
      </c>
      <c r="M3917" s="187">
        <v>0</v>
      </c>
      <c r="N3917" s="189">
        <v>0</v>
      </c>
      <c r="O3917" s="189">
        <v>0</v>
      </c>
      <c r="P3917" s="189">
        <v>0</v>
      </c>
      <c r="Q3917" s="189">
        <v>0</v>
      </c>
      <c r="R3917" s="189">
        <v>0</v>
      </c>
      <c r="S3917" s="187">
        <v>1E-4</v>
      </c>
      <c r="T3917" s="188">
        <v>0</v>
      </c>
      <c r="U3917" s="187">
        <v>0</v>
      </c>
      <c r="V3917" s="189">
        <v>0</v>
      </c>
      <c r="W3917" s="189">
        <v>0</v>
      </c>
      <c r="X3917" s="188">
        <v>0</v>
      </c>
      <c r="Y3917" s="188">
        <v>0</v>
      </c>
      <c r="Z3917" s="186">
        <v>0</v>
      </c>
      <c r="AA3917" s="186">
        <v>0</v>
      </c>
      <c r="AB3917" s="186">
        <v>0</v>
      </c>
      <c r="AC3917" s="186">
        <v>0</v>
      </c>
      <c r="AD3917" s="188">
        <v>0</v>
      </c>
      <c r="AE3917" s="189">
        <v>0</v>
      </c>
      <c r="AF3917" s="189">
        <v>0</v>
      </c>
      <c r="AG3917" s="189">
        <v>0</v>
      </c>
      <c r="AH3917" s="191">
        <v>0</v>
      </c>
      <c r="AI3917" s="186">
        <v>0</v>
      </c>
      <c r="AJ3917" s="192">
        <v>7506425629862</v>
      </c>
      <c r="AK3917" s="192">
        <v>78190</v>
      </c>
      <c r="AM3917" s="75">
        <v>78304</v>
      </c>
      <c r="AO3917" s="188">
        <v>0</v>
      </c>
      <c r="AP3917" s="188">
        <v>0</v>
      </c>
      <c r="AQ3917" s="187">
        <v>0</v>
      </c>
      <c r="AR3917" s="188">
        <v>0</v>
      </c>
      <c r="AS3917" s="187">
        <v>0</v>
      </c>
      <c r="AT3917" s="188">
        <v>0</v>
      </c>
      <c r="AU3917" s="187">
        <v>0</v>
      </c>
      <c r="AV3917" s="188">
        <v>0</v>
      </c>
      <c r="AW3917" s="187">
        <v>0</v>
      </c>
      <c r="AX3917" s="188">
        <v>0</v>
      </c>
      <c r="AY3917" s="187">
        <v>0</v>
      </c>
      <c r="AZ3917" s="188">
        <v>0</v>
      </c>
      <c r="BA3917" s="187">
        <v>0</v>
      </c>
      <c r="BB3917" s="188">
        <v>0</v>
      </c>
      <c r="BC3917" s="187">
        <v>0</v>
      </c>
      <c r="BD3917" s="75"/>
      <c r="BE3917" s="75"/>
      <c r="BI3917" s="194"/>
      <c r="BJ3917" s="74"/>
    </row>
    <row r="3918" spans="1:62" ht="11.25" customHeight="1" x14ac:dyDescent="0.3">
      <c r="A3918" s="184" t="s">
        <v>4219</v>
      </c>
      <c r="B3918" s="185">
        <v>0</v>
      </c>
      <c r="C3918" s="828">
        <v>78302</v>
      </c>
      <c r="D3918" s="284">
        <v>1E-4</v>
      </c>
      <c r="E3918" s="91">
        <v>0</v>
      </c>
      <c r="F3918" s="186">
        <v>0</v>
      </c>
      <c r="G3918" s="186">
        <v>0</v>
      </c>
      <c r="H3918" s="186">
        <v>0</v>
      </c>
      <c r="I3918" s="186">
        <v>0</v>
      </c>
      <c r="J3918" s="188">
        <v>0</v>
      </c>
      <c r="K3918" s="186">
        <v>0</v>
      </c>
      <c r="L3918" s="186">
        <v>0</v>
      </c>
      <c r="M3918" s="187">
        <v>0</v>
      </c>
      <c r="N3918" s="189">
        <v>0</v>
      </c>
      <c r="O3918" s="189">
        <v>0</v>
      </c>
      <c r="P3918" s="189">
        <v>0</v>
      </c>
      <c r="Q3918" s="189">
        <v>0</v>
      </c>
      <c r="R3918" s="189">
        <v>0</v>
      </c>
      <c r="S3918" s="187">
        <v>1E-4</v>
      </c>
      <c r="T3918" s="188">
        <v>0</v>
      </c>
      <c r="U3918" s="187">
        <v>0</v>
      </c>
      <c r="V3918" s="189">
        <v>0</v>
      </c>
      <c r="W3918" s="189">
        <v>0</v>
      </c>
      <c r="X3918" s="188">
        <v>0</v>
      </c>
      <c r="Y3918" s="188">
        <v>0</v>
      </c>
      <c r="Z3918" s="186">
        <v>0</v>
      </c>
      <c r="AA3918" s="186">
        <v>0</v>
      </c>
      <c r="AB3918" s="186">
        <v>0</v>
      </c>
      <c r="AC3918" s="186">
        <v>0</v>
      </c>
      <c r="AD3918" s="188">
        <v>0</v>
      </c>
      <c r="AE3918" s="189">
        <v>0</v>
      </c>
      <c r="AF3918" s="189">
        <v>0</v>
      </c>
      <c r="AG3918" s="189">
        <v>0</v>
      </c>
      <c r="AH3918" s="191">
        <v>0</v>
      </c>
      <c r="AI3918" s="186">
        <v>0</v>
      </c>
      <c r="AJ3918" s="192">
        <v>7506425629879</v>
      </c>
      <c r="AK3918" s="192">
        <v>78190</v>
      </c>
      <c r="AM3918" s="75">
        <v>78302</v>
      </c>
      <c r="AO3918" s="188">
        <v>0</v>
      </c>
      <c r="AP3918" s="188">
        <v>0</v>
      </c>
      <c r="AQ3918" s="187">
        <v>0</v>
      </c>
      <c r="AR3918" s="188">
        <v>0</v>
      </c>
      <c r="AS3918" s="187">
        <v>0</v>
      </c>
      <c r="AT3918" s="188">
        <v>0</v>
      </c>
      <c r="AU3918" s="187">
        <v>0</v>
      </c>
      <c r="AV3918" s="188">
        <v>0</v>
      </c>
      <c r="AW3918" s="187">
        <v>0</v>
      </c>
      <c r="AX3918" s="188">
        <v>0</v>
      </c>
      <c r="AY3918" s="187">
        <v>0</v>
      </c>
      <c r="AZ3918" s="188">
        <v>0</v>
      </c>
      <c r="BA3918" s="187">
        <v>0</v>
      </c>
      <c r="BB3918" s="188">
        <v>0</v>
      </c>
      <c r="BC3918" s="187">
        <v>0</v>
      </c>
      <c r="BD3918" s="75"/>
      <c r="BE3918" s="75"/>
      <c r="BI3918" s="194"/>
      <c r="BJ3918" s="74"/>
    </row>
    <row r="3919" spans="1:62" ht="11.25" customHeight="1" x14ac:dyDescent="0.3">
      <c r="A3919" s="184" t="s">
        <v>4220</v>
      </c>
      <c r="B3919" s="185">
        <v>0</v>
      </c>
      <c r="C3919" s="828">
        <v>78303</v>
      </c>
      <c r="D3919" s="284">
        <v>1E-4</v>
      </c>
      <c r="E3919" s="91">
        <v>0</v>
      </c>
      <c r="F3919" s="186">
        <v>0</v>
      </c>
      <c r="G3919" s="186">
        <v>0</v>
      </c>
      <c r="H3919" s="186">
        <v>0</v>
      </c>
      <c r="I3919" s="186">
        <v>0</v>
      </c>
      <c r="J3919" s="188">
        <v>0</v>
      </c>
      <c r="K3919" s="186">
        <v>0</v>
      </c>
      <c r="L3919" s="186">
        <v>0</v>
      </c>
      <c r="M3919" s="187">
        <v>0</v>
      </c>
      <c r="N3919" s="189">
        <v>0</v>
      </c>
      <c r="O3919" s="189">
        <v>0</v>
      </c>
      <c r="P3919" s="189">
        <v>0</v>
      </c>
      <c r="Q3919" s="189">
        <v>0</v>
      </c>
      <c r="R3919" s="189">
        <v>0</v>
      </c>
      <c r="S3919" s="187">
        <v>1E-4</v>
      </c>
      <c r="T3919" s="188">
        <v>0</v>
      </c>
      <c r="U3919" s="187">
        <v>0</v>
      </c>
      <c r="V3919" s="189">
        <v>0</v>
      </c>
      <c r="W3919" s="189">
        <v>0</v>
      </c>
      <c r="X3919" s="188">
        <v>0</v>
      </c>
      <c r="Y3919" s="188">
        <v>0</v>
      </c>
      <c r="Z3919" s="186">
        <v>0</v>
      </c>
      <c r="AA3919" s="186">
        <v>0</v>
      </c>
      <c r="AB3919" s="186">
        <v>0</v>
      </c>
      <c r="AC3919" s="186">
        <v>0</v>
      </c>
      <c r="AD3919" s="188">
        <v>0</v>
      </c>
      <c r="AE3919" s="189">
        <v>0</v>
      </c>
      <c r="AF3919" s="189">
        <v>0</v>
      </c>
      <c r="AG3919" s="189">
        <v>0</v>
      </c>
      <c r="AH3919" s="191">
        <v>0</v>
      </c>
      <c r="AI3919" s="186">
        <v>0</v>
      </c>
      <c r="AJ3919" s="192">
        <v>7506425629886</v>
      </c>
      <c r="AK3919" s="192">
        <v>78190</v>
      </c>
      <c r="AM3919" s="75">
        <v>78303</v>
      </c>
      <c r="AO3919" s="188">
        <v>0</v>
      </c>
      <c r="AP3919" s="188">
        <v>0</v>
      </c>
      <c r="AQ3919" s="187">
        <v>0</v>
      </c>
      <c r="AR3919" s="188">
        <v>0</v>
      </c>
      <c r="AS3919" s="187">
        <v>0</v>
      </c>
      <c r="AT3919" s="188">
        <v>0</v>
      </c>
      <c r="AU3919" s="187">
        <v>0</v>
      </c>
      <c r="AV3919" s="188">
        <v>0</v>
      </c>
      <c r="AW3919" s="187">
        <v>0</v>
      </c>
      <c r="AX3919" s="188">
        <v>0</v>
      </c>
      <c r="AY3919" s="187">
        <v>0</v>
      </c>
      <c r="AZ3919" s="188">
        <v>0</v>
      </c>
      <c r="BA3919" s="187">
        <v>0</v>
      </c>
      <c r="BB3919" s="188">
        <v>0</v>
      </c>
      <c r="BC3919" s="187">
        <v>0</v>
      </c>
      <c r="BD3919" s="75"/>
      <c r="BE3919" s="75"/>
      <c r="BI3919" s="194"/>
      <c r="BJ3919" s="74"/>
    </row>
    <row r="3920" spans="1:62" ht="11.25" customHeight="1" x14ac:dyDescent="0.3">
      <c r="A3920" s="184" t="s">
        <v>4221</v>
      </c>
      <c r="B3920" s="185">
        <v>0</v>
      </c>
      <c r="C3920" s="828">
        <v>78397</v>
      </c>
      <c r="D3920" s="284">
        <v>1E-4</v>
      </c>
      <c r="E3920" s="91">
        <v>0</v>
      </c>
      <c r="F3920" s="186">
        <v>0</v>
      </c>
      <c r="G3920" s="186">
        <v>0</v>
      </c>
      <c r="H3920" s="186">
        <v>0</v>
      </c>
      <c r="I3920" s="186">
        <v>0</v>
      </c>
      <c r="J3920" s="188">
        <v>0</v>
      </c>
      <c r="K3920" s="186">
        <v>0</v>
      </c>
      <c r="L3920" s="186">
        <v>0</v>
      </c>
      <c r="M3920" s="187">
        <v>0</v>
      </c>
      <c r="N3920" s="189">
        <v>0</v>
      </c>
      <c r="O3920" s="189">
        <v>0</v>
      </c>
      <c r="P3920" s="189">
        <v>0</v>
      </c>
      <c r="Q3920" s="189">
        <v>0</v>
      </c>
      <c r="R3920" s="189">
        <v>0</v>
      </c>
      <c r="S3920" s="187">
        <v>1E-4</v>
      </c>
      <c r="T3920" s="188">
        <v>0</v>
      </c>
      <c r="U3920" s="187">
        <v>0</v>
      </c>
      <c r="V3920" s="189">
        <v>0</v>
      </c>
      <c r="W3920" s="189">
        <v>0</v>
      </c>
      <c r="X3920" s="188">
        <v>0</v>
      </c>
      <c r="Y3920" s="188">
        <v>0</v>
      </c>
      <c r="Z3920" s="186">
        <v>0</v>
      </c>
      <c r="AA3920" s="186">
        <v>0</v>
      </c>
      <c r="AB3920" s="186">
        <v>0</v>
      </c>
      <c r="AC3920" s="186">
        <v>0</v>
      </c>
      <c r="AD3920" s="188">
        <v>0</v>
      </c>
      <c r="AE3920" s="189">
        <v>0</v>
      </c>
      <c r="AF3920" s="189">
        <v>0</v>
      </c>
      <c r="AG3920" s="189">
        <v>0</v>
      </c>
      <c r="AH3920" s="191">
        <v>0</v>
      </c>
      <c r="AI3920" s="186">
        <v>0</v>
      </c>
      <c r="AJ3920" s="192">
        <v>7506425629862</v>
      </c>
      <c r="AK3920" s="192">
        <v>78190</v>
      </c>
      <c r="AM3920" s="75">
        <v>78397</v>
      </c>
      <c r="AO3920" s="188">
        <v>0</v>
      </c>
      <c r="AP3920" s="188">
        <v>0</v>
      </c>
      <c r="AQ3920" s="187">
        <v>0</v>
      </c>
      <c r="AR3920" s="188">
        <v>0</v>
      </c>
      <c r="AS3920" s="187">
        <v>0</v>
      </c>
      <c r="AT3920" s="188">
        <v>0</v>
      </c>
      <c r="AU3920" s="187">
        <v>0</v>
      </c>
      <c r="AV3920" s="188">
        <v>0</v>
      </c>
      <c r="AW3920" s="187">
        <v>0</v>
      </c>
      <c r="AX3920" s="188">
        <v>0</v>
      </c>
      <c r="AY3920" s="187">
        <v>0</v>
      </c>
      <c r="AZ3920" s="188">
        <v>0</v>
      </c>
      <c r="BA3920" s="187">
        <v>0</v>
      </c>
      <c r="BB3920" s="188">
        <v>0</v>
      </c>
      <c r="BC3920" s="187">
        <v>0</v>
      </c>
      <c r="BD3920" s="75"/>
      <c r="BE3920" s="75"/>
      <c r="BI3920" s="194"/>
      <c r="BJ3920" s="74"/>
    </row>
    <row r="3921" spans="1:62" ht="11.25" customHeight="1" x14ac:dyDescent="0.3">
      <c r="A3921" s="184" t="s">
        <v>4222</v>
      </c>
      <c r="B3921" s="185">
        <v>0</v>
      </c>
      <c r="C3921" s="828">
        <v>78398</v>
      </c>
      <c r="D3921" s="284">
        <v>1E-4</v>
      </c>
      <c r="E3921" s="91">
        <v>0</v>
      </c>
      <c r="F3921" s="186">
        <v>0</v>
      </c>
      <c r="G3921" s="186">
        <v>0</v>
      </c>
      <c r="H3921" s="186">
        <v>0</v>
      </c>
      <c r="I3921" s="186">
        <v>0</v>
      </c>
      <c r="J3921" s="188">
        <v>0</v>
      </c>
      <c r="K3921" s="186">
        <v>0</v>
      </c>
      <c r="L3921" s="186">
        <v>0</v>
      </c>
      <c r="M3921" s="187">
        <v>0</v>
      </c>
      <c r="N3921" s="189">
        <v>0</v>
      </c>
      <c r="O3921" s="189">
        <v>0</v>
      </c>
      <c r="P3921" s="189">
        <v>0</v>
      </c>
      <c r="Q3921" s="189">
        <v>0</v>
      </c>
      <c r="R3921" s="189">
        <v>0</v>
      </c>
      <c r="S3921" s="187">
        <v>1E-4</v>
      </c>
      <c r="T3921" s="188">
        <v>0</v>
      </c>
      <c r="U3921" s="187">
        <v>0</v>
      </c>
      <c r="V3921" s="189">
        <v>0</v>
      </c>
      <c r="W3921" s="189">
        <v>0</v>
      </c>
      <c r="X3921" s="188">
        <v>0</v>
      </c>
      <c r="Y3921" s="188">
        <v>0</v>
      </c>
      <c r="Z3921" s="186">
        <v>0</v>
      </c>
      <c r="AA3921" s="186">
        <v>0</v>
      </c>
      <c r="AB3921" s="186">
        <v>0</v>
      </c>
      <c r="AC3921" s="186">
        <v>0</v>
      </c>
      <c r="AD3921" s="188">
        <v>0</v>
      </c>
      <c r="AE3921" s="189">
        <v>0</v>
      </c>
      <c r="AF3921" s="189">
        <v>0</v>
      </c>
      <c r="AG3921" s="189">
        <v>0</v>
      </c>
      <c r="AH3921" s="191">
        <v>0</v>
      </c>
      <c r="AI3921" s="186">
        <v>0</v>
      </c>
      <c r="AJ3921" s="192">
        <v>7506425629879</v>
      </c>
      <c r="AK3921" s="192">
        <v>78190</v>
      </c>
      <c r="AM3921" s="75">
        <v>78398</v>
      </c>
      <c r="AO3921" s="188">
        <v>0</v>
      </c>
      <c r="AP3921" s="188">
        <v>0</v>
      </c>
      <c r="AQ3921" s="187">
        <v>0</v>
      </c>
      <c r="AR3921" s="188">
        <v>0</v>
      </c>
      <c r="AS3921" s="187">
        <v>0</v>
      </c>
      <c r="AT3921" s="188">
        <v>0</v>
      </c>
      <c r="AU3921" s="187">
        <v>0</v>
      </c>
      <c r="AV3921" s="188">
        <v>0</v>
      </c>
      <c r="AW3921" s="187">
        <v>0</v>
      </c>
      <c r="AX3921" s="188">
        <v>0</v>
      </c>
      <c r="AY3921" s="187">
        <v>0</v>
      </c>
      <c r="AZ3921" s="188">
        <v>0</v>
      </c>
      <c r="BA3921" s="187">
        <v>0</v>
      </c>
      <c r="BB3921" s="188">
        <v>0</v>
      </c>
      <c r="BC3921" s="187">
        <v>0</v>
      </c>
      <c r="BD3921" s="75"/>
      <c r="BE3921" s="75"/>
      <c r="BI3921" s="194"/>
      <c r="BJ3921" s="74"/>
    </row>
    <row r="3922" spans="1:62" ht="11.25" customHeight="1" x14ac:dyDescent="0.3">
      <c r="A3922" s="184" t="s">
        <v>4223</v>
      </c>
      <c r="B3922" s="185">
        <v>0</v>
      </c>
      <c r="C3922" s="828">
        <v>78399</v>
      </c>
      <c r="D3922" s="284">
        <v>1E-4</v>
      </c>
      <c r="E3922" s="91">
        <v>0</v>
      </c>
      <c r="F3922" s="186">
        <v>0</v>
      </c>
      <c r="G3922" s="186">
        <v>0</v>
      </c>
      <c r="H3922" s="186">
        <v>0</v>
      </c>
      <c r="I3922" s="186">
        <v>0</v>
      </c>
      <c r="J3922" s="188">
        <v>0</v>
      </c>
      <c r="K3922" s="186">
        <v>0</v>
      </c>
      <c r="L3922" s="186">
        <v>0</v>
      </c>
      <c r="M3922" s="187">
        <v>0</v>
      </c>
      <c r="N3922" s="189">
        <v>0</v>
      </c>
      <c r="O3922" s="189">
        <v>0</v>
      </c>
      <c r="P3922" s="189">
        <v>0</v>
      </c>
      <c r="Q3922" s="189">
        <v>0</v>
      </c>
      <c r="R3922" s="189">
        <v>0</v>
      </c>
      <c r="S3922" s="187">
        <v>1E-4</v>
      </c>
      <c r="T3922" s="188">
        <v>0</v>
      </c>
      <c r="U3922" s="187">
        <v>0</v>
      </c>
      <c r="V3922" s="189">
        <v>0</v>
      </c>
      <c r="W3922" s="189">
        <v>0</v>
      </c>
      <c r="X3922" s="188">
        <v>0</v>
      </c>
      <c r="Y3922" s="188">
        <v>0</v>
      </c>
      <c r="Z3922" s="186">
        <v>0</v>
      </c>
      <c r="AA3922" s="186">
        <v>0</v>
      </c>
      <c r="AB3922" s="186">
        <v>0</v>
      </c>
      <c r="AC3922" s="186">
        <v>0</v>
      </c>
      <c r="AD3922" s="188">
        <v>0</v>
      </c>
      <c r="AE3922" s="189">
        <v>0</v>
      </c>
      <c r="AF3922" s="189">
        <v>0</v>
      </c>
      <c r="AG3922" s="189">
        <v>0</v>
      </c>
      <c r="AH3922" s="191">
        <v>0</v>
      </c>
      <c r="AI3922" s="186">
        <v>0</v>
      </c>
      <c r="AJ3922" s="192">
        <v>7506425629879</v>
      </c>
      <c r="AK3922" s="192">
        <v>78190</v>
      </c>
      <c r="AM3922" s="75">
        <v>78399</v>
      </c>
      <c r="AO3922" s="188">
        <v>0</v>
      </c>
      <c r="AP3922" s="188">
        <v>0</v>
      </c>
      <c r="AQ3922" s="187">
        <v>0</v>
      </c>
      <c r="AR3922" s="188">
        <v>0</v>
      </c>
      <c r="AS3922" s="187">
        <v>0</v>
      </c>
      <c r="AT3922" s="188">
        <v>0</v>
      </c>
      <c r="AU3922" s="187">
        <v>0</v>
      </c>
      <c r="AV3922" s="188">
        <v>0</v>
      </c>
      <c r="AW3922" s="187">
        <v>0</v>
      </c>
      <c r="AX3922" s="188">
        <v>0</v>
      </c>
      <c r="AY3922" s="187">
        <v>0</v>
      </c>
      <c r="AZ3922" s="188">
        <v>0</v>
      </c>
      <c r="BA3922" s="187">
        <v>0</v>
      </c>
      <c r="BB3922" s="188">
        <v>0</v>
      </c>
      <c r="BC3922" s="187">
        <v>0</v>
      </c>
      <c r="BD3922" s="75"/>
      <c r="BE3922" s="75"/>
      <c r="BI3922" s="194"/>
      <c r="BJ3922" s="74"/>
    </row>
    <row r="3923" spans="1:62" ht="11.25" customHeight="1" x14ac:dyDescent="0.3">
      <c r="A3923" s="184" t="s">
        <v>4224</v>
      </c>
      <c r="B3923" s="185">
        <v>0</v>
      </c>
      <c r="C3923" s="828">
        <v>78400</v>
      </c>
      <c r="D3923" s="284">
        <v>1E-4</v>
      </c>
      <c r="E3923" s="91">
        <v>0</v>
      </c>
      <c r="F3923" s="186">
        <v>0</v>
      </c>
      <c r="G3923" s="186">
        <v>0</v>
      </c>
      <c r="H3923" s="186">
        <v>0</v>
      </c>
      <c r="I3923" s="186">
        <v>0</v>
      </c>
      <c r="J3923" s="188">
        <v>0</v>
      </c>
      <c r="K3923" s="186">
        <v>0</v>
      </c>
      <c r="L3923" s="186">
        <v>0</v>
      </c>
      <c r="M3923" s="187">
        <v>0</v>
      </c>
      <c r="N3923" s="189">
        <v>0</v>
      </c>
      <c r="O3923" s="189">
        <v>0</v>
      </c>
      <c r="P3923" s="189">
        <v>0</v>
      </c>
      <c r="Q3923" s="189">
        <v>0</v>
      </c>
      <c r="R3923" s="189">
        <v>0</v>
      </c>
      <c r="S3923" s="187">
        <v>1E-4</v>
      </c>
      <c r="T3923" s="188">
        <v>0</v>
      </c>
      <c r="U3923" s="187">
        <v>0</v>
      </c>
      <c r="V3923" s="189">
        <v>0</v>
      </c>
      <c r="W3923" s="189">
        <v>0</v>
      </c>
      <c r="X3923" s="188">
        <v>0</v>
      </c>
      <c r="Y3923" s="188">
        <v>0</v>
      </c>
      <c r="Z3923" s="186">
        <v>0</v>
      </c>
      <c r="AA3923" s="186">
        <v>0</v>
      </c>
      <c r="AB3923" s="186">
        <v>0</v>
      </c>
      <c r="AC3923" s="186">
        <v>0</v>
      </c>
      <c r="AD3923" s="188">
        <v>0</v>
      </c>
      <c r="AE3923" s="189">
        <v>0</v>
      </c>
      <c r="AF3923" s="189">
        <v>0</v>
      </c>
      <c r="AG3923" s="189">
        <v>0</v>
      </c>
      <c r="AH3923" s="191">
        <v>0</v>
      </c>
      <c r="AI3923" s="186">
        <v>0</v>
      </c>
      <c r="AJ3923" s="192">
        <v>7506425629886</v>
      </c>
      <c r="AK3923" s="192">
        <v>78190</v>
      </c>
      <c r="AM3923" s="75">
        <v>78400</v>
      </c>
      <c r="AO3923" s="188">
        <v>0</v>
      </c>
      <c r="AP3923" s="188">
        <v>0</v>
      </c>
      <c r="AQ3923" s="187">
        <v>0</v>
      </c>
      <c r="AR3923" s="188">
        <v>0</v>
      </c>
      <c r="AS3923" s="187">
        <v>0</v>
      </c>
      <c r="AT3923" s="188">
        <v>0</v>
      </c>
      <c r="AU3923" s="187">
        <v>0</v>
      </c>
      <c r="AV3923" s="188">
        <v>0</v>
      </c>
      <c r="AW3923" s="187">
        <v>0</v>
      </c>
      <c r="AX3923" s="188">
        <v>0</v>
      </c>
      <c r="AY3923" s="187">
        <v>0</v>
      </c>
      <c r="AZ3923" s="188">
        <v>0</v>
      </c>
      <c r="BA3923" s="187">
        <v>0</v>
      </c>
      <c r="BB3923" s="188">
        <v>0</v>
      </c>
      <c r="BC3923" s="187">
        <v>0</v>
      </c>
      <c r="BD3923" s="75"/>
      <c r="BE3923" s="75"/>
      <c r="BI3923" s="194"/>
      <c r="BJ3923" s="74"/>
    </row>
    <row r="3924" spans="1:62" ht="11.25" customHeight="1" x14ac:dyDescent="0.3">
      <c r="A3924" s="184" t="s">
        <v>4225</v>
      </c>
      <c r="B3924" s="185">
        <v>0</v>
      </c>
      <c r="C3924" s="828">
        <v>78409</v>
      </c>
      <c r="D3924" s="284">
        <v>1E-4</v>
      </c>
      <c r="E3924" s="91">
        <v>0</v>
      </c>
      <c r="F3924" s="186">
        <v>0</v>
      </c>
      <c r="G3924" s="186">
        <v>0</v>
      </c>
      <c r="H3924" s="186">
        <v>0</v>
      </c>
      <c r="I3924" s="186">
        <v>0</v>
      </c>
      <c r="J3924" s="188">
        <v>0</v>
      </c>
      <c r="K3924" s="186">
        <v>0</v>
      </c>
      <c r="L3924" s="186">
        <v>0</v>
      </c>
      <c r="M3924" s="187">
        <v>0</v>
      </c>
      <c r="N3924" s="189">
        <v>0</v>
      </c>
      <c r="O3924" s="189">
        <v>0</v>
      </c>
      <c r="P3924" s="189">
        <v>0</v>
      </c>
      <c r="Q3924" s="189">
        <v>0</v>
      </c>
      <c r="R3924" s="189">
        <v>0</v>
      </c>
      <c r="S3924" s="187">
        <v>1E-4</v>
      </c>
      <c r="T3924" s="188">
        <v>0</v>
      </c>
      <c r="U3924" s="187">
        <v>0</v>
      </c>
      <c r="V3924" s="189">
        <v>0</v>
      </c>
      <c r="W3924" s="189">
        <v>0</v>
      </c>
      <c r="X3924" s="188">
        <v>0</v>
      </c>
      <c r="Y3924" s="188">
        <v>0</v>
      </c>
      <c r="Z3924" s="186">
        <v>0</v>
      </c>
      <c r="AA3924" s="186">
        <v>0</v>
      </c>
      <c r="AB3924" s="186">
        <v>0</v>
      </c>
      <c r="AC3924" s="186">
        <v>0</v>
      </c>
      <c r="AD3924" s="188">
        <v>0</v>
      </c>
      <c r="AE3924" s="189">
        <v>0</v>
      </c>
      <c r="AF3924" s="189">
        <v>0</v>
      </c>
      <c r="AG3924" s="189">
        <v>0</v>
      </c>
      <c r="AH3924" s="191">
        <v>0</v>
      </c>
      <c r="AI3924" s="186">
        <v>0</v>
      </c>
      <c r="AJ3924" s="192">
        <v>7506425629862</v>
      </c>
      <c r="AK3924" s="192">
        <v>78190</v>
      </c>
      <c r="AM3924" s="75">
        <v>78409</v>
      </c>
      <c r="AO3924" s="188">
        <v>0</v>
      </c>
      <c r="AP3924" s="188">
        <v>0</v>
      </c>
      <c r="AQ3924" s="187">
        <v>0</v>
      </c>
      <c r="AR3924" s="188">
        <v>0</v>
      </c>
      <c r="AS3924" s="187">
        <v>0</v>
      </c>
      <c r="AT3924" s="188">
        <v>0</v>
      </c>
      <c r="AU3924" s="187">
        <v>0</v>
      </c>
      <c r="AV3924" s="188">
        <v>0</v>
      </c>
      <c r="AW3924" s="187">
        <v>0</v>
      </c>
      <c r="AX3924" s="188">
        <v>0</v>
      </c>
      <c r="AY3924" s="187">
        <v>0</v>
      </c>
      <c r="AZ3924" s="188">
        <v>0</v>
      </c>
      <c r="BA3924" s="187">
        <v>0</v>
      </c>
      <c r="BB3924" s="188">
        <v>0</v>
      </c>
      <c r="BC3924" s="187">
        <v>0</v>
      </c>
      <c r="BD3924" s="75"/>
      <c r="BE3924" s="75"/>
      <c r="BI3924" s="194"/>
      <c r="BJ3924" s="74"/>
    </row>
    <row r="3925" spans="1:62" ht="11.25" customHeight="1" x14ac:dyDescent="0.3">
      <c r="A3925" s="184" t="s">
        <v>4226</v>
      </c>
      <c r="B3925" s="185">
        <v>0</v>
      </c>
      <c r="C3925" s="828">
        <v>78410</v>
      </c>
      <c r="D3925" s="284">
        <v>1E-4</v>
      </c>
      <c r="E3925" s="91">
        <v>0</v>
      </c>
      <c r="F3925" s="186">
        <v>0</v>
      </c>
      <c r="G3925" s="186">
        <v>0</v>
      </c>
      <c r="H3925" s="186">
        <v>0</v>
      </c>
      <c r="I3925" s="186">
        <v>0</v>
      </c>
      <c r="J3925" s="188">
        <v>0</v>
      </c>
      <c r="K3925" s="186">
        <v>0</v>
      </c>
      <c r="L3925" s="186">
        <v>0</v>
      </c>
      <c r="M3925" s="187">
        <v>0</v>
      </c>
      <c r="N3925" s="189">
        <v>0</v>
      </c>
      <c r="O3925" s="189">
        <v>0</v>
      </c>
      <c r="P3925" s="189">
        <v>0</v>
      </c>
      <c r="Q3925" s="189">
        <v>0</v>
      </c>
      <c r="R3925" s="189">
        <v>0</v>
      </c>
      <c r="S3925" s="187">
        <v>1E-4</v>
      </c>
      <c r="T3925" s="188">
        <v>0</v>
      </c>
      <c r="U3925" s="187">
        <v>0</v>
      </c>
      <c r="V3925" s="189">
        <v>0</v>
      </c>
      <c r="W3925" s="189">
        <v>0</v>
      </c>
      <c r="X3925" s="188">
        <v>0</v>
      </c>
      <c r="Y3925" s="188">
        <v>0</v>
      </c>
      <c r="Z3925" s="186">
        <v>0</v>
      </c>
      <c r="AA3925" s="186">
        <v>0</v>
      </c>
      <c r="AB3925" s="186">
        <v>0</v>
      </c>
      <c r="AC3925" s="186">
        <v>0</v>
      </c>
      <c r="AD3925" s="188">
        <v>0</v>
      </c>
      <c r="AE3925" s="189">
        <v>0</v>
      </c>
      <c r="AF3925" s="189">
        <v>0</v>
      </c>
      <c r="AG3925" s="189">
        <v>0</v>
      </c>
      <c r="AH3925" s="191">
        <v>0</v>
      </c>
      <c r="AI3925" s="186">
        <v>0</v>
      </c>
      <c r="AJ3925" s="192">
        <v>7506425629879</v>
      </c>
      <c r="AK3925" s="192">
        <v>78190</v>
      </c>
      <c r="AM3925" s="75">
        <v>78410</v>
      </c>
      <c r="AO3925" s="188">
        <v>0</v>
      </c>
      <c r="AP3925" s="188">
        <v>0</v>
      </c>
      <c r="AQ3925" s="187">
        <v>0</v>
      </c>
      <c r="AR3925" s="188">
        <v>0</v>
      </c>
      <c r="AS3925" s="187">
        <v>0</v>
      </c>
      <c r="AT3925" s="188">
        <v>0</v>
      </c>
      <c r="AU3925" s="187">
        <v>0</v>
      </c>
      <c r="AV3925" s="188">
        <v>0</v>
      </c>
      <c r="AW3925" s="187">
        <v>0</v>
      </c>
      <c r="AX3925" s="188">
        <v>0</v>
      </c>
      <c r="AY3925" s="187">
        <v>0</v>
      </c>
      <c r="AZ3925" s="188">
        <v>0</v>
      </c>
      <c r="BA3925" s="187">
        <v>0</v>
      </c>
      <c r="BB3925" s="188">
        <v>0</v>
      </c>
      <c r="BC3925" s="187">
        <v>0</v>
      </c>
      <c r="BD3925" s="75"/>
      <c r="BE3925" s="75"/>
      <c r="BI3925" s="194"/>
      <c r="BJ3925" s="74"/>
    </row>
    <row r="3926" spans="1:62" ht="11.25" customHeight="1" x14ac:dyDescent="0.3">
      <c r="A3926" s="184" t="s">
        <v>4227</v>
      </c>
      <c r="B3926" s="185">
        <v>0</v>
      </c>
      <c r="C3926" s="828">
        <v>78411</v>
      </c>
      <c r="D3926" s="284">
        <v>1E-4</v>
      </c>
      <c r="E3926" s="91">
        <v>0</v>
      </c>
      <c r="F3926" s="186">
        <v>0</v>
      </c>
      <c r="G3926" s="186">
        <v>0</v>
      </c>
      <c r="H3926" s="186">
        <v>0</v>
      </c>
      <c r="I3926" s="186">
        <v>0</v>
      </c>
      <c r="J3926" s="188">
        <v>0</v>
      </c>
      <c r="K3926" s="186">
        <v>0</v>
      </c>
      <c r="L3926" s="186">
        <v>0</v>
      </c>
      <c r="M3926" s="187">
        <v>0</v>
      </c>
      <c r="N3926" s="189">
        <v>0</v>
      </c>
      <c r="O3926" s="189">
        <v>0</v>
      </c>
      <c r="P3926" s="189">
        <v>0</v>
      </c>
      <c r="Q3926" s="189">
        <v>0</v>
      </c>
      <c r="R3926" s="189">
        <v>0</v>
      </c>
      <c r="S3926" s="187">
        <v>1E-4</v>
      </c>
      <c r="T3926" s="188">
        <v>0</v>
      </c>
      <c r="U3926" s="187">
        <v>0</v>
      </c>
      <c r="V3926" s="189">
        <v>0</v>
      </c>
      <c r="W3926" s="189">
        <v>0</v>
      </c>
      <c r="X3926" s="188">
        <v>0</v>
      </c>
      <c r="Y3926" s="188">
        <v>0</v>
      </c>
      <c r="Z3926" s="186">
        <v>0</v>
      </c>
      <c r="AA3926" s="186">
        <v>0</v>
      </c>
      <c r="AB3926" s="186">
        <v>0</v>
      </c>
      <c r="AC3926" s="186">
        <v>0</v>
      </c>
      <c r="AD3926" s="188">
        <v>0</v>
      </c>
      <c r="AE3926" s="189">
        <v>0</v>
      </c>
      <c r="AF3926" s="189">
        <v>0</v>
      </c>
      <c r="AG3926" s="189">
        <v>0</v>
      </c>
      <c r="AH3926" s="191">
        <v>0</v>
      </c>
      <c r="AI3926" s="186">
        <v>0</v>
      </c>
      <c r="AJ3926" s="192">
        <v>7506425629886</v>
      </c>
      <c r="AK3926" s="192">
        <v>78190</v>
      </c>
      <c r="AM3926" s="75">
        <v>78411</v>
      </c>
      <c r="AO3926" s="188">
        <v>0</v>
      </c>
      <c r="AP3926" s="188">
        <v>0</v>
      </c>
      <c r="AQ3926" s="187">
        <v>0</v>
      </c>
      <c r="AR3926" s="188">
        <v>0</v>
      </c>
      <c r="AS3926" s="187">
        <v>0</v>
      </c>
      <c r="AT3926" s="188">
        <v>0</v>
      </c>
      <c r="AU3926" s="187">
        <v>0</v>
      </c>
      <c r="AV3926" s="188">
        <v>0</v>
      </c>
      <c r="AW3926" s="187">
        <v>0</v>
      </c>
      <c r="AX3926" s="188">
        <v>0</v>
      </c>
      <c r="AY3926" s="187">
        <v>0</v>
      </c>
      <c r="AZ3926" s="188">
        <v>0</v>
      </c>
      <c r="BA3926" s="187">
        <v>0</v>
      </c>
      <c r="BB3926" s="188">
        <v>0</v>
      </c>
      <c r="BC3926" s="187">
        <v>0</v>
      </c>
      <c r="BD3926" s="75"/>
      <c r="BE3926" s="75"/>
      <c r="BI3926" s="194"/>
      <c r="BJ3926" s="74"/>
    </row>
    <row r="3927" spans="1:62" ht="11.25" customHeight="1" x14ac:dyDescent="0.3">
      <c r="A3927" s="184" t="s">
        <v>4228</v>
      </c>
      <c r="B3927" s="185">
        <v>0</v>
      </c>
      <c r="C3927" s="828">
        <v>78440</v>
      </c>
      <c r="D3927" s="284">
        <v>0</v>
      </c>
      <c r="E3927" s="91">
        <v>0</v>
      </c>
      <c r="F3927" s="186">
        <v>0</v>
      </c>
      <c r="G3927" s="186">
        <v>0</v>
      </c>
      <c r="H3927" s="186">
        <v>0</v>
      </c>
      <c r="I3927" s="186">
        <v>0</v>
      </c>
      <c r="J3927" s="188">
        <v>0</v>
      </c>
      <c r="K3927" s="186">
        <v>0</v>
      </c>
      <c r="L3927" s="186">
        <v>0</v>
      </c>
      <c r="M3927" s="187">
        <v>0</v>
      </c>
      <c r="N3927" s="189">
        <v>0</v>
      </c>
      <c r="O3927" s="189">
        <v>0</v>
      </c>
      <c r="P3927" s="189">
        <v>0</v>
      </c>
      <c r="Q3927" s="189">
        <v>0</v>
      </c>
      <c r="R3927" s="189">
        <v>0</v>
      </c>
      <c r="S3927" s="187">
        <v>0</v>
      </c>
      <c r="T3927" s="188">
        <v>0</v>
      </c>
      <c r="U3927" s="187">
        <v>0</v>
      </c>
      <c r="V3927" s="189">
        <v>0</v>
      </c>
      <c r="W3927" s="189">
        <v>0</v>
      </c>
      <c r="X3927" s="188">
        <v>0</v>
      </c>
      <c r="Y3927" s="188">
        <v>0</v>
      </c>
      <c r="Z3927" s="186">
        <v>0</v>
      </c>
      <c r="AA3927" s="186">
        <v>0</v>
      </c>
      <c r="AB3927" s="186">
        <v>0</v>
      </c>
      <c r="AC3927" s="186">
        <v>0</v>
      </c>
      <c r="AD3927" s="188">
        <v>0</v>
      </c>
      <c r="AE3927" s="189">
        <v>0</v>
      </c>
      <c r="AF3927" s="189">
        <v>0</v>
      </c>
      <c r="AG3927" s="189">
        <v>0</v>
      </c>
      <c r="AH3927" s="191">
        <v>0</v>
      </c>
      <c r="AI3927" s="186">
        <v>0</v>
      </c>
      <c r="AJ3927" s="192">
        <v>7506425629879</v>
      </c>
      <c r="AK3927" s="192">
        <v>78190</v>
      </c>
      <c r="AM3927" s="75">
        <v>78440</v>
      </c>
      <c r="AO3927" s="188">
        <v>0</v>
      </c>
      <c r="AP3927" s="188">
        <v>0</v>
      </c>
      <c r="AQ3927" s="187">
        <v>0</v>
      </c>
      <c r="AR3927" s="188">
        <v>0</v>
      </c>
      <c r="AS3927" s="187">
        <v>0</v>
      </c>
      <c r="AT3927" s="188">
        <v>0</v>
      </c>
      <c r="AU3927" s="187">
        <v>0</v>
      </c>
      <c r="AV3927" s="188">
        <v>0</v>
      </c>
      <c r="AW3927" s="187">
        <v>0</v>
      </c>
      <c r="AX3927" s="188">
        <v>0</v>
      </c>
      <c r="AY3927" s="187">
        <v>0</v>
      </c>
      <c r="AZ3927" s="188">
        <v>0</v>
      </c>
      <c r="BA3927" s="187">
        <v>0</v>
      </c>
      <c r="BB3927" s="188">
        <v>0</v>
      </c>
      <c r="BC3927" s="187">
        <v>0</v>
      </c>
      <c r="BD3927" s="75"/>
      <c r="BE3927" s="75"/>
      <c r="BI3927" s="194"/>
      <c r="BJ3927" s="74"/>
    </row>
    <row r="3928" spans="1:62" ht="11.25" customHeight="1" x14ac:dyDescent="0.3">
      <c r="A3928" s="184" t="s">
        <v>4229</v>
      </c>
      <c r="B3928" s="185">
        <v>0</v>
      </c>
      <c r="C3928" s="828">
        <v>78441</v>
      </c>
      <c r="D3928" s="284">
        <v>0</v>
      </c>
      <c r="E3928" s="91">
        <v>0</v>
      </c>
      <c r="F3928" s="186">
        <v>0</v>
      </c>
      <c r="G3928" s="186">
        <v>0</v>
      </c>
      <c r="H3928" s="186">
        <v>0</v>
      </c>
      <c r="I3928" s="186">
        <v>0</v>
      </c>
      <c r="J3928" s="188">
        <v>0</v>
      </c>
      <c r="K3928" s="186">
        <v>0</v>
      </c>
      <c r="L3928" s="186">
        <v>0</v>
      </c>
      <c r="M3928" s="187">
        <v>0</v>
      </c>
      <c r="N3928" s="189">
        <v>0</v>
      </c>
      <c r="O3928" s="189">
        <v>0</v>
      </c>
      <c r="P3928" s="189">
        <v>0</v>
      </c>
      <c r="Q3928" s="189">
        <v>0</v>
      </c>
      <c r="R3928" s="189">
        <v>0</v>
      </c>
      <c r="S3928" s="187">
        <v>0</v>
      </c>
      <c r="T3928" s="188">
        <v>0</v>
      </c>
      <c r="U3928" s="187">
        <v>0</v>
      </c>
      <c r="V3928" s="189">
        <v>0</v>
      </c>
      <c r="W3928" s="189">
        <v>0</v>
      </c>
      <c r="X3928" s="188">
        <v>0</v>
      </c>
      <c r="Y3928" s="188">
        <v>0</v>
      </c>
      <c r="Z3928" s="186">
        <v>0</v>
      </c>
      <c r="AA3928" s="186">
        <v>0</v>
      </c>
      <c r="AB3928" s="186">
        <v>0</v>
      </c>
      <c r="AC3928" s="186">
        <v>0</v>
      </c>
      <c r="AD3928" s="188">
        <v>0</v>
      </c>
      <c r="AE3928" s="189">
        <v>0</v>
      </c>
      <c r="AF3928" s="189">
        <v>0</v>
      </c>
      <c r="AG3928" s="189">
        <v>0</v>
      </c>
      <c r="AH3928" s="191">
        <v>0</v>
      </c>
      <c r="AI3928" s="186">
        <v>0</v>
      </c>
      <c r="AJ3928" s="192">
        <v>7506425629886</v>
      </c>
      <c r="AK3928" s="192">
        <v>78190</v>
      </c>
      <c r="AM3928" s="75">
        <v>78441</v>
      </c>
      <c r="AO3928" s="188">
        <v>0</v>
      </c>
      <c r="AP3928" s="188">
        <v>0</v>
      </c>
      <c r="AQ3928" s="187">
        <v>0</v>
      </c>
      <c r="AR3928" s="188">
        <v>0</v>
      </c>
      <c r="AS3928" s="187">
        <v>0</v>
      </c>
      <c r="AT3928" s="188">
        <v>0</v>
      </c>
      <c r="AU3928" s="187">
        <v>0</v>
      </c>
      <c r="AV3928" s="188">
        <v>0</v>
      </c>
      <c r="AW3928" s="187">
        <v>0</v>
      </c>
      <c r="AX3928" s="188">
        <v>0</v>
      </c>
      <c r="AY3928" s="187">
        <v>0</v>
      </c>
      <c r="AZ3928" s="188">
        <v>0</v>
      </c>
      <c r="BA3928" s="187">
        <v>0</v>
      </c>
      <c r="BB3928" s="188">
        <v>0</v>
      </c>
      <c r="BC3928" s="187">
        <v>0</v>
      </c>
      <c r="BD3928" s="75"/>
      <c r="BE3928" s="75"/>
      <c r="BI3928" s="194"/>
      <c r="BJ3928" s="74"/>
    </row>
    <row r="3929" spans="1:62" ht="11.25" customHeight="1" x14ac:dyDescent="0.3">
      <c r="A3929" s="184" t="s">
        <v>4230</v>
      </c>
      <c r="B3929" s="185">
        <v>0</v>
      </c>
      <c r="C3929" s="828">
        <v>78464</v>
      </c>
      <c r="D3929" s="284">
        <v>0</v>
      </c>
      <c r="E3929" s="91">
        <v>0</v>
      </c>
      <c r="F3929" s="186">
        <v>0</v>
      </c>
      <c r="G3929" s="186">
        <v>0</v>
      </c>
      <c r="H3929" s="186">
        <v>0</v>
      </c>
      <c r="I3929" s="186">
        <v>0</v>
      </c>
      <c r="J3929" s="188">
        <v>0</v>
      </c>
      <c r="K3929" s="186">
        <v>0</v>
      </c>
      <c r="L3929" s="186">
        <v>0</v>
      </c>
      <c r="M3929" s="187">
        <v>0</v>
      </c>
      <c r="N3929" s="189">
        <v>0</v>
      </c>
      <c r="O3929" s="189">
        <v>0</v>
      </c>
      <c r="P3929" s="189">
        <v>0</v>
      </c>
      <c r="Q3929" s="189">
        <v>0</v>
      </c>
      <c r="R3929" s="189">
        <v>0</v>
      </c>
      <c r="S3929" s="187">
        <v>0</v>
      </c>
      <c r="T3929" s="188">
        <v>0</v>
      </c>
      <c r="U3929" s="187">
        <v>0</v>
      </c>
      <c r="V3929" s="189">
        <v>0</v>
      </c>
      <c r="W3929" s="189">
        <v>0</v>
      </c>
      <c r="X3929" s="188">
        <v>0</v>
      </c>
      <c r="Y3929" s="188">
        <v>0</v>
      </c>
      <c r="Z3929" s="186">
        <v>0</v>
      </c>
      <c r="AA3929" s="186">
        <v>0</v>
      </c>
      <c r="AB3929" s="186">
        <v>0</v>
      </c>
      <c r="AC3929" s="186">
        <v>0</v>
      </c>
      <c r="AD3929" s="188">
        <v>0</v>
      </c>
      <c r="AE3929" s="189">
        <v>0</v>
      </c>
      <c r="AF3929" s="189">
        <v>0</v>
      </c>
      <c r="AG3929" s="189">
        <v>0</v>
      </c>
      <c r="AH3929" s="191">
        <v>0</v>
      </c>
      <c r="AI3929" s="186">
        <v>0</v>
      </c>
      <c r="AJ3929" s="192">
        <v>7506425629879</v>
      </c>
      <c r="AK3929" s="192">
        <v>78190</v>
      </c>
      <c r="AM3929" s="75">
        <v>78464</v>
      </c>
      <c r="AO3929" s="188">
        <v>0</v>
      </c>
      <c r="AP3929" s="188">
        <v>0</v>
      </c>
      <c r="AQ3929" s="187">
        <v>0</v>
      </c>
      <c r="AR3929" s="188">
        <v>0</v>
      </c>
      <c r="AS3929" s="187">
        <v>0</v>
      </c>
      <c r="AT3929" s="188">
        <v>0</v>
      </c>
      <c r="AU3929" s="187">
        <v>0</v>
      </c>
      <c r="AV3929" s="188">
        <v>0</v>
      </c>
      <c r="AW3929" s="187">
        <v>0</v>
      </c>
      <c r="AX3929" s="188">
        <v>0</v>
      </c>
      <c r="AY3929" s="187">
        <v>0</v>
      </c>
      <c r="AZ3929" s="188">
        <v>0</v>
      </c>
      <c r="BA3929" s="187">
        <v>0</v>
      </c>
      <c r="BB3929" s="188">
        <v>0</v>
      </c>
      <c r="BC3929" s="187">
        <v>0</v>
      </c>
      <c r="BD3929" s="75"/>
      <c r="BE3929" s="75"/>
      <c r="BI3929" s="194"/>
      <c r="BJ3929" s="74"/>
    </row>
    <row r="3930" spans="1:62" ht="11.25" customHeight="1" x14ac:dyDescent="0.3">
      <c r="A3930" s="184" t="s">
        <v>4231</v>
      </c>
      <c r="B3930" s="185">
        <v>0</v>
      </c>
      <c r="C3930" s="828">
        <v>78465</v>
      </c>
      <c r="D3930" s="284">
        <v>0</v>
      </c>
      <c r="E3930" s="91">
        <v>0</v>
      </c>
      <c r="F3930" s="186">
        <v>0</v>
      </c>
      <c r="G3930" s="186">
        <v>0</v>
      </c>
      <c r="H3930" s="186">
        <v>0</v>
      </c>
      <c r="I3930" s="186">
        <v>0</v>
      </c>
      <c r="J3930" s="188">
        <v>0</v>
      </c>
      <c r="K3930" s="186">
        <v>0</v>
      </c>
      <c r="L3930" s="186">
        <v>0</v>
      </c>
      <c r="M3930" s="187">
        <v>0</v>
      </c>
      <c r="N3930" s="189">
        <v>0</v>
      </c>
      <c r="O3930" s="189">
        <v>0</v>
      </c>
      <c r="P3930" s="189">
        <v>0</v>
      </c>
      <c r="Q3930" s="189">
        <v>0</v>
      </c>
      <c r="R3930" s="189">
        <v>0</v>
      </c>
      <c r="S3930" s="187">
        <v>0</v>
      </c>
      <c r="T3930" s="188">
        <v>0</v>
      </c>
      <c r="U3930" s="187">
        <v>0</v>
      </c>
      <c r="V3930" s="189">
        <v>0</v>
      </c>
      <c r="W3930" s="189">
        <v>0</v>
      </c>
      <c r="X3930" s="188">
        <v>0</v>
      </c>
      <c r="Y3930" s="188">
        <v>0</v>
      </c>
      <c r="Z3930" s="186">
        <v>0</v>
      </c>
      <c r="AA3930" s="186">
        <v>0</v>
      </c>
      <c r="AB3930" s="186">
        <v>0</v>
      </c>
      <c r="AC3930" s="186">
        <v>0</v>
      </c>
      <c r="AD3930" s="188">
        <v>0</v>
      </c>
      <c r="AE3930" s="189">
        <v>0</v>
      </c>
      <c r="AF3930" s="189">
        <v>0</v>
      </c>
      <c r="AG3930" s="189">
        <v>0</v>
      </c>
      <c r="AH3930" s="191">
        <v>0</v>
      </c>
      <c r="AI3930" s="186">
        <v>0</v>
      </c>
      <c r="AJ3930" s="192">
        <v>7506425629886</v>
      </c>
      <c r="AK3930" s="192">
        <v>78190</v>
      </c>
      <c r="AM3930" s="75">
        <v>78465</v>
      </c>
      <c r="AO3930" s="188">
        <v>0</v>
      </c>
      <c r="AP3930" s="188">
        <v>0</v>
      </c>
      <c r="AQ3930" s="187">
        <v>0</v>
      </c>
      <c r="AR3930" s="188">
        <v>0</v>
      </c>
      <c r="AS3930" s="187">
        <v>0</v>
      </c>
      <c r="AT3930" s="188">
        <v>0</v>
      </c>
      <c r="AU3930" s="187">
        <v>0</v>
      </c>
      <c r="AV3930" s="188">
        <v>0</v>
      </c>
      <c r="AW3930" s="187">
        <v>0</v>
      </c>
      <c r="AX3930" s="188">
        <v>0</v>
      </c>
      <c r="AY3930" s="187">
        <v>0</v>
      </c>
      <c r="AZ3930" s="188">
        <v>0</v>
      </c>
      <c r="BA3930" s="187">
        <v>0</v>
      </c>
      <c r="BB3930" s="188">
        <v>0</v>
      </c>
      <c r="BC3930" s="187">
        <v>0</v>
      </c>
      <c r="BD3930" s="75"/>
      <c r="BE3930" s="75"/>
      <c r="BI3930" s="194"/>
      <c r="BJ3930" s="74"/>
    </row>
    <row r="3931" spans="1:62" ht="11.25" customHeight="1" x14ac:dyDescent="0.3">
      <c r="A3931" s="184" t="s">
        <v>4232</v>
      </c>
      <c r="B3931" s="185">
        <v>0</v>
      </c>
      <c r="C3931" s="828">
        <v>78466</v>
      </c>
      <c r="D3931" s="284">
        <v>0</v>
      </c>
      <c r="E3931" s="91">
        <v>0</v>
      </c>
      <c r="F3931" s="186">
        <v>0</v>
      </c>
      <c r="G3931" s="186">
        <v>0</v>
      </c>
      <c r="H3931" s="186">
        <v>0</v>
      </c>
      <c r="I3931" s="186">
        <v>0</v>
      </c>
      <c r="J3931" s="188">
        <v>0</v>
      </c>
      <c r="K3931" s="186">
        <v>0</v>
      </c>
      <c r="L3931" s="186">
        <v>0</v>
      </c>
      <c r="M3931" s="187">
        <v>0</v>
      </c>
      <c r="N3931" s="189">
        <v>0</v>
      </c>
      <c r="O3931" s="189">
        <v>0</v>
      </c>
      <c r="P3931" s="189">
        <v>0</v>
      </c>
      <c r="Q3931" s="189">
        <v>0</v>
      </c>
      <c r="R3931" s="189">
        <v>0</v>
      </c>
      <c r="S3931" s="187">
        <v>0</v>
      </c>
      <c r="T3931" s="188">
        <v>0</v>
      </c>
      <c r="U3931" s="187">
        <v>0</v>
      </c>
      <c r="V3931" s="189">
        <v>0</v>
      </c>
      <c r="W3931" s="189">
        <v>0</v>
      </c>
      <c r="X3931" s="188">
        <v>0</v>
      </c>
      <c r="Y3931" s="188">
        <v>0</v>
      </c>
      <c r="Z3931" s="186">
        <v>0</v>
      </c>
      <c r="AA3931" s="186">
        <v>0</v>
      </c>
      <c r="AB3931" s="186">
        <v>0</v>
      </c>
      <c r="AC3931" s="186">
        <v>0</v>
      </c>
      <c r="AD3931" s="188">
        <v>0</v>
      </c>
      <c r="AE3931" s="189">
        <v>0</v>
      </c>
      <c r="AF3931" s="189">
        <v>0</v>
      </c>
      <c r="AG3931" s="189">
        <v>0</v>
      </c>
      <c r="AH3931" s="191">
        <v>0</v>
      </c>
      <c r="AI3931" s="186">
        <v>0</v>
      </c>
      <c r="AJ3931" s="192">
        <v>7506425629879</v>
      </c>
      <c r="AK3931" s="192">
        <v>78190</v>
      </c>
      <c r="AM3931" s="75">
        <v>78466</v>
      </c>
      <c r="AO3931" s="188">
        <v>0</v>
      </c>
      <c r="AP3931" s="188">
        <v>0</v>
      </c>
      <c r="AQ3931" s="187">
        <v>0</v>
      </c>
      <c r="AR3931" s="188">
        <v>0</v>
      </c>
      <c r="AS3931" s="187">
        <v>0</v>
      </c>
      <c r="AT3931" s="188">
        <v>0</v>
      </c>
      <c r="AU3931" s="187">
        <v>0</v>
      </c>
      <c r="AV3931" s="188">
        <v>0</v>
      </c>
      <c r="AW3931" s="187">
        <v>0</v>
      </c>
      <c r="AX3931" s="188">
        <v>0</v>
      </c>
      <c r="AY3931" s="187">
        <v>0</v>
      </c>
      <c r="AZ3931" s="188">
        <v>0</v>
      </c>
      <c r="BA3931" s="187">
        <v>0</v>
      </c>
      <c r="BB3931" s="188">
        <v>0</v>
      </c>
      <c r="BC3931" s="187">
        <v>0</v>
      </c>
      <c r="BD3931" s="75"/>
      <c r="BE3931" s="75"/>
      <c r="BI3931" s="194"/>
      <c r="BJ3931" s="74"/>
    </row>
    <row r="3932" spans="1:62" ht="11.25" customHeight="1" x14ac:dyDescent="0.3">
      <c r="A3932" s="184" t="s">
        <v>4233</v>
      </c>
      <c r="B3932" s="185">
        <v>0</v>
      </c>
      <c r="C3932" s="828">
        <v>78467</v>
      </c>
      <c r="D3932" s="284">
        <v>0</v>
      </c>
      <c r="E3932" s="91">
        <v>0</v>
      </c>
      <c r="F3932" s="186">
        <v>0</v>
      </c>
      <c r="G3932" s="186">
        <v>0</v>
      </c>
      <c r="H3932" s="186">
        <v>0</v>
      </c>
      <c r="I3932" s="186">
        <v>0</v>
      </c>
      <c r="J3932" s="188">
        <v>0</v>
      </c>
      <c r="K3932" s="186">
        <v>0</v>
      </c>
      <c r="L3932" s="186">
        <v>0</v>
      </c>
      <c r="M3932" s="187">
        <v>0</v>
      </c>
      <c r="N3932" s="189">
        <v>0</v>
      </c>
      <c r="O3932" s="189">
        <v>0</v>
      </c>
      <c r="P3932" s="189">
        <v>0</v>
      </c>
      <c r="Q3932" s="189">
        <v>0</v>
      </c>
      <c r="R3932" s="189">
        <v>0</v>
      </c>
      <c r="S3932" s="187">
        <v>0</v>
      </c>
      <c r="T3932" s="188">
        <v>0</v>
      </c>
      <c r="U3932" s="187">
        <v>0</v>
      </c>
      <c r="V3932" s="189">
        <v>0</v>
      </c>
      <c r="W3932" s="189">
        <v>0</v>
      </c>
      <c r="X3932" s="188">
        <v>0</v>
      </c>
      <c r="Y3932" s="188">
        <v>0</v>
      </c>
      <c r="Z3932" s="186">
        <v>0</v>
      </c>
      <c r="AA3932" s="186">
        <v>0</v>
      </c>
      <c r="AB3932" s="186">
        <v>0</v>
      </c>
      <c r="AC3932" s="186">
        <v>0</v>
      </c>
      <c r="AD3932" s="188">
        <v>0</v>
      </c>
      <c r="AE3932" s="189">
        <v>0</v>
      </c>
      <c r="AF3932" s="189">
        <v>0</v>
      </c>
      <c r="AG3932" s="189">
        <v>0</v>
      </c>
      <c r="AH3932" s="191">
        <v>0</v>
      </c>
      <c r="AI3932" s="186">
        <v>0</v>
      </c>
      <c r="AJ3932" s="192">
        <v>7506425629886</v>
      </c>
      <c r="AK3932" s="192">
        <v>78190</v>
      </c>
      <c r="AM3932" s="75">
        <v>78467</v>
      </c>
      <c r="AO3932" s="188">
        <v>0</v>
      </c>
      <c r="AP3932" s="188">
        <v>0</v>
      </c>
      <c r="AQ3932" s="187">
        <v>0</v>
      </c>
      <c r="AR3932" s="188">
        <v>0</v>
      </c>
      <c r="AS3932" s="187">
        <v>0</v>
      </c>
      <c r="AT3932" s="188">
        <v>0</v>
      </c>
      <c r="AU3932" s="187">
        <v>0</v>
      </c>
      <c r="AV3932" s="188">
        <v>0</v>
      </c>
      <c r="AW3932" s="187">
        <v>0</v>
      </c>
      <c r="AX3932" s="188">
        <v>0</v>
      </c>
      <c r="AY3932" s="187">
        <v>0</v>
      </c>
      <c r="AZ3932" s="188">
        <v>0</v>
      </c>
      <c r="BA3932" s="187">
        <v>0</v>
      </c>
      <c r="BB3932" s="188">
        <v>0</v>
      </c>
      <c r="BC3932" s="187">
        <v>0</v>
      </c>
      <c r="BD3932" s="75"/>
      <c r="BE3932" s="75"/>
      <c r="BI3932" s="194"/>
      <c r="BJ3932" s="74"/>
    </row>
    <row r="3933" spans="1:62" s="77" customFormat="1" ht="11.25" customHeight="1" x14ac:dyDescent="0.2">
      <c r="A3933" s="149" t="s">
        <v>693</v>
      </c>
      <c r="B3933" s="169">
        <v>0</v>
      </c>
      <c r="C3933" s="871"/>
      <c r="D3933" s="379">
        <v>1.1000000000000003E-3</v>
      </c>
      <c r="E3933" s="220">
        <v>0</v>
      </c>
      <c r="F3933" s="221">
        <v>0</v>
      </c>
      <c r="G3933" s="221">
        <v>3000</v>
      </c>
      <c r="H3933" s="221">
        <v>538.85</v>
      </c>
      <c r="I3933" s="222">
        <v>17.961666666666666</v>
      </c>
      <c r="J3933" s="221">
        <v>0</v>
      </c>
      <c r="K3933" s="221">
        <v>0</v>
      </c>
      <c r="L3933" s="221">
        <v>0</v>
      </c>
      <c r="M3933" s="221">
        <v>0</v>
      </c>
      <c r="N3933" s="221">
        <v>0</v>
      </c>
      <c r="O3933" s="221">
        <v>0</v>
      </c>
      <c r="P3933" s="221">
        <v>0</v>
      </c>
      <c r="Q3933" s="221">
        <v>0</v>
      </c>
      <c r="R3933" s="221">
        <v>0</v>
      </c>
      <c r="S3933" s="221">
        <v>538.85109999999975</v>
      </c>
      <c r="T3933" s="221">
        <v>0</v>
      </c>
      <c r="U3933" s="221">
        <v>0</v>
      </c>
      <c r="V3933" s="221">
        <v>0</v>
      </c>
      <c r="W3933" s="221">
        <v>0</v>
      </c>
      <c r="X3933" s="221">
        <v>0</v>
      </c>
      <c r="Y3933" s="221">
        <v>0</v>
      </c>
      <c r="Z3933" s="221">
        <v>0</v>
      </c>
      <c r="AA3933" s="221">
        <v>0</v>
      </c>
      <c r="AB3933" s="221">
        <v>0</v>
      </c>
      <c r="AC3933" s="221">
        <v>0</v>
      </c>
      <c r="AD3933" s="221">
        <v>0</v>
      </c>
      <c r="AE3933" s="221">
        <v>0</v>
      </c>
      <c r="AF3933" s="221">
        <v>0</v>
      </c>
      <c r="AG3933" s="221">
        <v>0</v>
      </c>
      <c r="AH3933" s="221">
        <v>0</v>
      </c>
      <c r="AI3933" s="225">
        <v>0</v>
      </c>
      <c r="AJ3933" s="192">
        <v>0</v>
      </c>
      <c r="AK3933" s="192">
        <v>0</v>
      </c>
      <c r="AL3933" s="226"/>
      <c r="AM3933" s="75">
        <v>0</v>
      </c>
      <c r="AN3933" s="76"/>
      <c r="AO3933" s="223">
        <v>0</v>
      </c>
      <c r="AP3933" s="223">
        <v>0</v>
      </c>
      <c r="AQ3933" s="222">
        <v>0</v>
      </c>
      <c r="AR3933" s="223">
        <v>0</v>
      </c>
      <c r="AS3933" s="222">
        <v>0</v>
      </c>
      <c r="AT3933" s="223">
        <v>0</v>
      </c>
      <c r="AU3933" s="222">
        <v>0</v>
      </c>
      <c r="AV3933" s="223">
        <v>0</v>
      </c>
      <c r="AW3933" s="222">
        <v>0</v>
      </c>
      <c r="AX3933" s="223">
        <v>0</v>
      </c>
      <c r="AY3933" s="222">
        <v>0</v>
      </c>
      <c r="AZ3933" s="223">
        <v>0</v>
      </c>
      <c r="BA3933" s="222">
        <v>0</v>
      </c>
      <c r="BB3933" s="223">
        <v>0</v>
      </c>
      <c r="BC3933" s="222">
        <v>0</v>
      </c>
      <c r="BD3933" s="75"/>
      <c r="BE3933" s="75"/>
      <c r="BF3933" s="56"/>
      <c r="BI3933" s="194"/>
      <c r="BJ3933" s="74"/>
    </row>
    <row r="3934" spans="1:62" s="77" customFormat="1" ht="11.25" customHeight="1" x14ac:dyDescent="0.2">
      <c r="A3934" s="228" t="s">
        <v>629</v>
      </c>
      <c r="B3934" s="229">
        <v>0</v>
      </c>
      <c r="C3934" s="864"/>
      <c r="D3934" s="330">
        <v>17700.200400000002</v>
      </c>
      <c r="E3934" s="231">
        <v>127.46183677388379</v>
      </c>
      <c r="F3934" s="232">
        <v>0</v>
      </c>
      <c r="G3934" s="232">
        <v>0</v>
      </c>
      <c r="H3934" s="232">
        <v>0</v>
      </c>
      <c r="I3934" s="233">
        <v>0</v>
      </c>
      <c r="J3934" s="232">
        <v>4186.3109999999997</v>
      </c>
      <c r="K3934" s="232">
        <v>4166.0000000000009</v>
      </c>
      <c r="L3934" s="232">
        <v>366.79999999999995</v>
      </c>
      <c r="M3934" s="232">
        <v>8.8046087373979809</v>
      </c>
      <c r="N3934" s="234">
        <v>94</v>
      </c>
      <c r="O3934" s="235">
        <v>0</v>
      </c>
      <c r="P3934" s="232">
        <v>109.2</v>
      </c>
      <c r="Q3934" s="235">
        <v>11.370392691799534</v>
      </c>
      <c r="R3934" s="235">
        <v>124.2148545581062</v>
      </c>
      <c r="S3934" s="235">
        <v>17333.400400000002</v>
      </c>
      <c r="T3934" s="234">
        <v>16981</v>
      </c>
      <c r="U3934" s="233">
        <v>122.28276524243876</v>
      </c>
      <c r="V3934" s="235">
        <v>22.4</v>
      </c>
      <c r="W3934" s="235">
        <v>15.2</v>
      </c>
      <c r="X3934" s="234">
        <v>16943.399999999998</v>
      </c>
      <c r="Y3934" s="234">
        <v>1052.8</v>
      </c>
      <c r="Z3934" s="232">
        <v>120</v>
      </c>
      <c r="AA3934" s="232">
        <v>16</v>
      </c>
      <c r="AB3934" s="232">
        <v>0</v>
      </c>
      <c r="AC3934" s="232">
        <v>0</v>
      </c>
      <c r="AD3934" s="234">
        <v>3.2000000000000028</v>
      </c>
      <c r="AE3934" s="235">
        <v>247.6</v>
      </c>
      <c r="AF3934" s="235">
        <v>247.6</v>
      </c>
      <c r="AG3934" s="235">
        <v>0</v>
      </c>
      <c r="AH3934" s="235">
        <v>0</v>
      </c>
      <c r="AI3934" s="225">
        <v>0</v>
      </c>
      <c r="AJ3934" s="192">
        <v>0</v>
      </c>
      <c r="AK3934" s="192">
        <v>0</v>
      </c>
      <c r="AL3934" s="226"/>
      <c r="AM3934" s="75">
        <v>0</v>
      </c>
      <c r="AN3934" s="76"/>
      <c r="AO3934" s="234">
        <v>0</v>
      </c>
      <c r="AP3934" s="234">
        <v>0</v>
      </c>
      <c r="AQ3934" s="233">
        <v>0</v>
      </c>
      <c r="AR3934" s="234">
        <v>0</v>
      </c>
      <c r="AS3934" s="233">
        <v>0</v>
      </c>
      <c r="AT3934" s="234">
        <v>0</v>
      </c>
      <c r="AU3934" s="233">
        <v>0</v>
      </c>
      <c r="AV3934" s="234">
        <v>0</v>
      </c>
      <c r="AW3934" s="233">
        <v>0</v>
      </c>
      <c r="AX3934" s="234">
        <v>0</v>
      </c>
      <c r="AY3934" s="233">
        <v>0</v>
      </c>
      <c r="AZ3934" s="234">
        <v>0</v>
      </c>
      <c r="BA3934" s="233">
        <v>0</v>
      </c>
      <c r="BB3934" s="234">
        <v>0</v>
      </c>
      <c r="BC3934" s="233">
        <v>0</v>
      </c>
      <c r="BD3934" s="75"/>
      <c r="BE3934" s="75"/>
      <c r="BF3934" s="56"/>
      <c r="BI3934" s="194"/>
      <c r="BJ3934" s="74"/>
    </row>
    <row r="3935" spans="1:62" s="77" customFormat="1" ht="11.25" customHeight="1" x14ac:dyDescent="0.2">
      <c r="A3935" s="236" t="s">
        <v>43</v>
      </c>
      <c r="B3935" s="237">
        <v>0</v>
      </c>
      <c r="C3935" s="865"/>
      <c r="D3935" s="331"/>
      <c r="E3935" s="239">
        <v>0</v>
      </c>
      <c r="F3935" s="240"/>
      <c r="G3935" s="223">
        <v>0</v>
      </c>
      <c r="H3935" s="222">
        <v>0</v>
      </c>
      <c r="I3935" s="241"/>
      <c r="J3935" s="240"/>
      <c r="K3935" s="240"/>
      <c r="L3935" s="240"/>
      <c r="M3935" s="240">
        <v>0</v>
      </c>
      <c r="N3935" s="242"/>
      <c r="O3935" s="243"/>
      <c r="P3935" s="240">
        <v>0</v>
      </c>
      <c r="Q3935" s="243">
        <v>0</v>
      </c>
      <c r="R3935" s="243">
        <v>0</v>
      </c>
      <c r="S3935" s="243"/>
      <c r="T3935" s="242"/>
      <c r="U3935" s="241">
        <v>0</v>
      </c>
      <c r="V3935" s="243"/>
      <c r="W3935" s="243"/>
      <c r="X3935" s="242">
        <v>0</v>
      </c>
      <c r="Y3935" s="242"/>
      <c r="Z3935" s="240"/>
      <c r="AA3935" s="240"/>
      <c r="AB3935" s="240"/>
      <c r="AC3935" s="240"/>
      <c r="AD3935" s="242"/>
      <c r="AE3935" s="243"/>
      <c r="AF3935" s="243"/>
      <c r="AG3935" s="243"/>
      <c r="AH3935" s="243">
        <v>0</v>
      </c>
      <c r="AI3935" s="225"/>
      <c r="AJ3935" s="192">
        <v>0</v>
      </c>
      <c r="AK3935" s="192">
        <v>0</v>
      </c>
      <c r="AL3935" s="226"/>
      <c r="AM3935" s="75">
        <v>0</v>
      </c>
      <c r="AN3935" s="76"/>
      <c r="AO3935" s="242">
        <v>0</v>
      </c>
      <c r="AP3935" s="242">
        <v>0</v>
      </c>
      <c r="AQ3935" s="241">
        <v>0</v>
      </c>
      <c r="AR3935" s="242">
        <v>0</v>
      </c>
      <c r="AS3935" s="241">
        <v>0</v>
      </c>
      <c r="AT3935" s="242">
        <v>0</v>
      </c>
      <c r="AU3935" s="241">
        <v>0</v>
      </c>
      <c r="AV3935" s="242">
        <v>0</v>
      </c>
      <c r="AW3935" s="241">
        <v>0</v>
      </c>
      <c r="AX3935" s="242">
        <v>0</v>
      </c>
      <c r="AY3935" s="241">
        <v>0</v>
      </c>
      <c r="AZ3935" s="242">
        <v>0</v>
      </c>
      <c r="BA3935" s="241">
        <v>0</v>
      </c>
      <c r="BB3935" s="242">
        <v>0</v>
      </c>
      <c r="BC3935" s="241">
        <v>0</v>
      </c>
      <c r="BD3935" s="75"/>
      <c r="BE3935" s="75"/>
      <c r="BF3935" s="56"/>
      <c r="BI3935" s="194"/>
      <c r="BJ3935" s="74"/>
    </row>
    <row r="3936" spans="1:62" s="77" customFormat="1" ht="11.25" customHeight="1" x14ac:dyDescent="0.2">
      <c r="A3936" s="184" t="s">
        <v>4234</v>
      </c>
      <c r="B3936" s="185">
        <v>0</v>
      </c>
      <c r="C3936" s="828">
        <v>94128</v>
      </c>
      <c r="D3936" s="284">
        <v>1E-4</v>
      </c>
      <c r="E3936" s="91">
        <v>0</v>
      </c>
      <c r="F3936" s="186">
        <v>0</v>
      </c>
      <c r="G3936" s="186">
        <v>0</v>
      </c>
      <c r="H3936" s="186">
        <v>0</v>
      </c>
      <c r="I3936" s="187">
        <v>0</v>
      </c>
      <c r="J3936" s="186">
        <v>0</v>
      </c>
      <c r="K3936" s="186">
        <v>0</v>
      </c>
      <c r="L3936" s="186">
        <v>0</v>
      </c>
      <c r="M3936" s="186">
        <v>0</v>
      </c>
      <c r="N3936" s="188">
        <v>0</v>
      </c>
      <c r="O3936" s="189">
        <v>0</v>
      </c>
      <c r="P3936" s="186">
        <v>0</v>
      </c>
      <c r="Q3936" s="189">
        <v>0</v>
      </c>
      <c r="R3936" s="189">
        <v>0</v>
      </c>
      <c r="S3936" s="189">
        <v>1E-4</v>
      </c>
      <c r="T3936" s="188">
        <v>0</v>
      </c>
      <c r="U3936" s="187">
        <v>0</v>
      </c>
      <c r="V3936" s="189">
        <v>0</v>
      </c>
      <c r="W3936" s="189">
        <v>0</v>
      </c>
      <c r="X3936" s="188">
        <v>0</v>
      </c>
      <c r="Y3936" s="188">
        <v>0</v>
      </c>
      <c r="Z3936" s="186">
        <v>0</v>
      </c>
      <c r="AA3936" s="186">
        <v>0</v>
      </c>
      <c r="AB3936" s="186">
        <v>0</v>
      </c>
      <c r="AC3936" s="186">
        <v>0</v>
      </c>
      <c r="AD3936" s="188">
        <v>0</v>
      </c>
      <c r="AE3936" s="189">
        <v>0</v>
      </c>
      <c r="AF3936" s="189">
        <v>0</v>
      </c>
      <c r="AG3936" s="189">
        <v>0</v>
      </c>
      <c r="AH3936" s="191">
        <v>0</v>
      </c>
      <c r="AI3936" s="186">
        <v>0</v>
      </c>
      <c r="AJ3936" s="192">
        <v>7501943481534</v>
      </c>
      <c r="AK3936" s="192">
        <v>0</v>
      </c>
      <c r="AL3936" s="226"/>
      <c r="AM3936" s="75">
        <v>94128</v>
      </c>
      <c r="AN3936" s="76"/>
      <c r="AO3936" s="188">
        <v>0</v>
      </c>
      <c r="AP3936" s="188">
        <v>0</v>
      </c>
      <c r="AQ3936" s="187">
        <v>0</v>
      </c>
      <c r="AR3936" s="188">
        <v>0</v>
      </c>
      <c r="AS3936" s="187">
        <v>0</v>
      </c>
      <c r="AT3936" s="188">
        <v>0</v>
      </c>
      <c r="AU3936" s="187">
        <v>0</v>
      </c>
      <c r="AV3936" s="188">
        <v>0</v>
      </c>
      <c r="AW3936" s="187">
        <v>0</v>
      </c>
      <c r="AX3936" s="188">
        <v>0</v>
      </c>
      <c r="AY3936" s="187">
        <v>0</v>
      </c>
      <c r="AZ3936" s="188">
        <v>0</v>
      </c>
      <c r="BA3936" s="187">
        <v>0</v>
      </c>
      <c r="BB3936" s="188">
        <v>0</v>
      </c>
      <c r="BC3936" s="187">
        <v>0</v>
      </c>
      <c r="BD3936" s="75"/>
      <c r="BE3936" s="75"/>
      <c r="BF3936" s="56"/>
      <c r="BI3936" s="194"/>
      <c r="BJ3936" s="74"/>
    </row>
    <row r="3937" spans="1:62" s="77" customFormat="1" ht="11.25" customHeight="1" x14ac:dyDescent="0.2">
      <c r="A3937" s="149" t="s">
        <v>364</v>
      </c>
      <c r="B3937" s="169">
        <v>0</v>
      </c>
      <c r="C3937" s="871"/>
      <c r="D3937" s="379">
        <v>1E-4</v>
      </c>
      <c r="E3937" s="220">
        <v>0</v>
      </c>
      <c r="F3937" s="221">
        <v>0</v>
      </c>
      <c r="G3937" s="221">
        <v>0</v>
      </c>
      <c r="H3937" s="221">
        <v>0</v>
      </c>
      <c r="I3937" s="222">
        <v>0</v>
      </c>
      <c r="J3937" s="223">
        <v>0</v>
      </c>
      <c r="K3937" s="221">
        <v>0</v>
      </c>
      <c r="L3937" s="221">
        <v>0</v>
      </c>
      <c r="M3937" s="221">
        <v>0</v>
      </c>
      <c r="N3937" s="223">
        <v>0</v>
      </c>
      <c r="O3937" s="224">
        <v>0</v>
      </c>
      <c r="P3937" s="221">
        <v>0</v>
      </c>
      <c r="Q3937" s="224">
        <v>0</v>
      </c>
      <c r="R3937" s="224">
        <v>0</v>
      </c>
      <c r="S3937" s="224">
        <v>1E-4</v>
      </c>
      <c r="T3937" s="223">
        <v>0</v>
      </c>
      <c r="U3937" s="222">
        <v>0</v>
      </c>
      <c r="V3937" s="224">
        <v>0</v>
      </c>
      <c r="W3937" s="224">
        <v>0</v>
      </c>
      <c r="X3937" s="223">
        <v>0</v>
      </c>
      <c r="Y3937" s="223">
        <v>0</v>
      </c>
      <c r="Z3937" s="221">
        <v>0</v>
      </c>
      <c r="AA3937" s="221"/>
      <c r="AB3937" s="221">
        <v>0</v>
      </c>
      <c r="AC3937" s="221">
        <v>0</v>
      </c>
      <c r="AD3937" s="223">
        <v>0</v>
      </c>
      <c r="AE3937" s="224">
        <v>0</v>
      </c>
      <c r="AF3937" s="224">
        <v>0</v>
      </c>
      <c r="AG3937" s="224">
        <v>0</v>
      </c>
      <c r="AH3937" s="224">
        <v>0</v>
      </c>
      <c r="AI3937" s="225">
        <v>0</v>
      </c>
      <c r="AJ3937" s="192">
        <v>0</v>
      </c>
      <c r="AK3937" s="192">
        <v>0</v>
      </c>
      <c r="AL3937" s="226"/>
      <c r="AM3937" s="75">
        <v>0</v>
      </c>
      <c r="AN3937" s="76"/>
      <c r="AO3937" s="223">
        <v>0</v>
      </c>
      <c r="AP3937" s="223">
        <v>0</v>
      </c>
      <c r="AQ3937" s="222">
        <v>0</v>
      </c>
      <c r="AR3937" s="223">
        <v>0</v>
      </c>
      <c r="AS3937" s="222">
        <v>0</v>
      </c>
      <c r="AT3937" s="223">
        <v>0</v>
      </c>
      <c r="AU3937" s="222">
        <v>0</v>
      </c>
      <c r="AV3937" s="223">
        <v>0</v>
      </c>
      <c r="AW3937" s="222">
        <v>0</v>
      </c>
      <c r="AX3937" s="223">
        <v>0</v>
      </c>
      <c r="AY3937" s="222">
        <v>0</v>
      </c>
      <c r="AZ3937" s="223">
        <v>0</v>
      </c>
      <c r="BA3937" s="222">
        <v>0</v>
      </c>
      <c r="BB3937" s="223">
        <v>0</v>
      </c>
      <c r="BC3937" s="222">
        <v>0</v>
      </c>
      <c r="BD3937" s="75"/>
      <c r="BE3937" s="75"/>
      <c r="BF3937" s="56"/>
      <c r="BI3937" s="194"/>
      <c r="BJ3937" s="74"/>
    </row>
    <row r="3938" spans="1:62" s="77" customFormat="1" ht="11.25" customHeight="1" x14ac:dyDescent="0.2">
      <c r="A3938" s="184" t="s">
        <v>4235</v>
      </c>
      <c r="B3938" s="245">
        <v>0</v>
      </c>
      <c r="C3938" s="903" t="s">
        <v>365</v>
      </c>
      <c r="D3938" s="365">
        <v>1289</v>
      </c>
      <c r="E3938" s="247">
        <v>0</v>
      </c>
      <c r="F3938" s="248">
        <v>0</v>
      </c>
      <c r="G3938" s="248">
        <v>0</v>
      </c>
      <c r="H3938" s="248">
        <v>0</v>
      </c>
      <c r="I3938" s="249">
        <v>0</v>
      </c>
      <c r="J3938" s="248">
        <v>0</v>
      </c>
      <c r="K3938" s="248">
        <v>0</v>
      </c>
      <c r="L3938" s="248">
        <v>0</v>
      </c>
      <c r="M3938" s="248">
        <v>0</v>
      </c>
      <c r="N3938" s="190">
        <v>0</v>
      </c>
      <c r="O3938" s="250">
        <v>0</v>
      </c>
      <c r="P3938" s="248">
        <v>0</v>
      </c>
      <c r="Q3938" s="250">
        <v>0</v>
      </c>
      <c r="R3938" s="250">
        <v>0</v>
      </c>
      <c r="S3938" s="250">
        <v>1289</v>
      </c>
      <c r="T3938" s="190">
        <v>1289</v>
      </c>
      <c r="U3938" s="249">
        <v>0</v>
      </c>
      <c r="V3938" s="250">
        <v>0</v>
      </c>
      <c r="W3938" s="250">
        <v>0</v>
      </c>
      <c r="X3938" s="190">
        <v>1289</v>
      </c>
      <c r="Y3938" s="190">
        <v>1289</v>
      </c>
      <c r="Z3938" s="248">
        <v>0</v>
      </c>
      <c r="AA3938" s="248">
        <v>0</v>
      </c>
      <c r="AB3938" s="248">
        <v>0</v>
      </c>
      <c r="AC3938" s="248">
        <v>0</v>
      </c>
      <c r="AD3938" s="190">
        <v>0</v>
      </c>
      <c r="AE3938" s="250">
        <v>0</v>
      </c>
      <c r="AF3938" s="250">
        <v>0</v>
      </c>
      <c r="AG3938" s="250">
        <v>0</v>
      </c>
      <c r="AH3938" s="251">
        <v>0</v>
      </c>
      <c r="AI3938" s="186">
        <v>0</v>
      </c>
      <c r="AJ3938" s="192">
        <v>7501943482944</v>
      </c>
      <c r="AK3938" s="192">
        <v>0</v>
      </c>
      <c r="AL3938" s="226"/>
      <c r="AM3938" s="75">
        <v>9335</v>
      </c>
      <c r="AN3938" s="76"/>
      <c r="AO3938" s="190">
        <v>0</v>
      </c>
      <c r="AP3938" s="190">
        <v>0</v>
      </c>
      <c r="AQ3938" s="249">
        <v>0</v>
      </c>
      <c r="AR3938" s="190">
        <v>0</v>
      </c>
      <c r="AS3938" s="249">
        <v>0</v>
      </c>
      <c r="AT3938" s="190">
        <v>0</v>
      </c>
      <c r="AU3938" s="249">
        <v>0</v>
      </c>
      <c r="AV3938" s="190">
        <v>0</v>
      </c>
      <c r="AW3938" s="249">
        <v>0</v>
      </c>
      <c r="AX3938" s="190">
        <v>0</v>
      </c>
      <c r="AY3938" s="249">
        <v>0</v>
      </c>
      <c r="AZ3938" s="190">
        <v>0</v>
      </c>
      <c r="BA3938" s="249">
        <v>0</v>
      </c>
      <c r="BB3938" s="190">
        <v>0</v>
      </c>
      <c r="BC3938" s="249">
        <v>0</v>
      </c>
      <c r="BD3938" s="75"/>
      <c r="BE3938" s="75"/>
      <c r="BF3938" s="56"/>
      <c r="BI3938" s="194"/>
      <c r="BJ3938" s="74"/>
    </row>
    <row r="3939" spans="1:62" s="77" customFormat="1" ht="11.25" customHeight="1" x14ac:dyDescent="0.2">
      <c r="A3939" s="184" t="s">
        <v>4236</v>
      </c>
      <c r="B3939" s="185">
        <v>0</v>
      </c>
      <c r="C3939" s="897" t="s">
        <v>366</v>
      </c>
      <c r="D3939" s="284">
        <v>203</v>
      </c>
      <c r="E3939" s="91">
        <v>0</v>
      </c>
      <c r="F3939" s="186">
        <v>0</v>
      </c>
      <c r="G3939" s="186">
        <v>0</v>
      </c>
      <c r="H3939" s="186">
        <v>0</v>
      </c>
      <c r="I3939" s="187">
        <v>0</v>
      </c>
      <c r="J3939" s="186">
        <v>0</v>
      </c>
      <c r="K3939" s="186">
        <v>0</v>
      </c>
      <c r="L3939" s="186">
        <v>0</v>
      </c>
      <c r="M3939" s="186">
        <v>0</v>
      </c>
      <c r="N3939" s="188">
        <v>0</v>
      </c>
      <c r="O3939" s="189">
        <v>0</v>
      </c>
      <c r="P3939" s="186">
        <v>0</v>
      </c>
      <c r="Q3939" s="189">
        <v>0</v>
      </c>
      <c r="R3939" s="189">
        <v>0</v>
      </c>
      <c r="S3939" s="189">
        <v>203</v>
      </c>
      <c r="T3939" s="188">
        <v>203</v>
      </c>
      <c r="U3939" s="187">
        <v>0</v>
      </c>
      <c r="V3939" s="189">
        <v>0</v>
      </c>
      <c r="W3939" s="189">
        <v>0</v>
      </c>
      <c r="X3939" s="188">
        <v>203</v>
      </c>
      <c r="Y3939" s="188">
        <v>0</v>
      </c>
      <c r="Z3939" s="186">
        <v>0</v>
      </c>
      <c r="AA3939" s="186">
        <v>0</v>
      </c>
      <c r="AB3939" s="186">
        <v>0</v>
      </c>
      <c r="AC3939" s="186">
        <v>0</v>
      </c>
      <c r="AD3939" s="188">
        <v>0</v>
      </c>
      <c r="AE3939" s="189">
        <v>0</v>
      </c>
      <c r="AF3939" s="189">
        <v>0</v>
      </c>
      <c r="AG3939" s="189">
        <v>0</v>
      </c>
      <c r="AH3939" s="191">
        <v>0</v>
      </c>
      <c r="AI3939" s="186">
        <v>0</v>
      </c>
      <c r="AJ3939" s="192">
        <v>7501943485556</v>
      </c>
      <c r="AK3939" s="192">
        <v>0</v>
      </c>
      <c r="AL3939" s="226"/>
      <c r="AM3939" s="75">
        <v>9618</v>
      </c>
      <c r="AN3939" s="76"/>
      <c r="AO3939" s="188">
        <v>0</v>
      </c>
      <c r="AP3939" s="188">
        <v>0</v>
      </c>
      <c r="AQ3939" s="187">
        <v>0</v>
      </c>
      <c r="AR3939" s="188">
        <v>0</v>
      </c>
      <c r="AS3939" s="187">
        <v>0</v>
      </c>
      <c r="AT3939" s="188">
        <v>0</v>
      </c>
      <c r="AU3939" s="187">
        <v>0</v>
      </c>
      <c r="AV3939" s="188">
        <v>0</v>
      </c>
      <c r="AW3939" s="187">
        <v>0</v>
      </c>
      <c r="AX3939" s="188">
        <v>0</v>
      </c>
      <c r="AY3939" s="187">
        <v>0</v>
      </c>
      <c r="AZ3939" s="188">
        <v>0</v>
      </c>
      <c r="BA3939" s="187">
        <v>0</v>
      </c>
      <c r="BB3939" s="188">
        <v>0</v>
      </c>
      <c r="BC3939" s="187">
        <v>0</v>
      </c>
      <c r="BD3939" s="75"/>
      <c r="BE3939" s="75"/>
      <c r="BF3939" s="56"/>
      <c r="BI3939" s="194"/>
      <c r="BJ3939" s="74"/>
    </row>
    <row r="3940" spans="1:62" s="77" customFormat="1" ht="11.25" customHeight="1" x14ac:dyDescent="0.2">
      <c r="A3940" s="184" t="s">
        <v>4237</v>
      </c>
      <c r="B3940" s="185">
        <v>0</v>
      </c>
      <c r="C3940" s="897" t="s">
        <v>367</v>
      </c>
      <c r="D3940" s="284">
        <v>169</v>
      </c>
      <c r="E3940" s="91">
        <v>883.86328571963293</v>
      </c>
      <c r="F3940" s="186">
        <v>0</v>
      </c>
      <c r="G3940" s="186">
        <v>0</v>
      </c>
      <c r="H3940" s="186">
        <v>0</v>
      </c>
      <c r="I3940" s="187">
        <v>0</v>
      </c>
      <c r="J3940" s="186">
        <v>2.008467</v>
      </c>
      <c r="K3940" s="186">
        <v>5.7361812419576355</v>
      </c>
      <c r="L3940" s="186">
        <v>0</v>
      </c>
      <c r="M3940" s="186">
        <v>0</v>
      </c>
      <c r="N3940" s="188">
        <v>0</v>
      </c>
      <c r="O3940" s="189">
        <v>0</v>
      </c>
      <c r="P3940" s="186">
        <v>0</v>
      </c>
      <c r="Q3940" s="189">
        <v>0</v>
      </c>
      <c r="R3940" s="189">
        <v>2524.3133195616356</v>
      </c>
      <c r="S3940" s="189">
        <v>169</v>
      </c>
      <c r="T3940" s="188">
        <v>232</v>
      </c>
      <c r="U3940" s="187">
        <v>1213.3507827630463</v>
      </c>
      <c r="V3940" s="189">
        <v>0</v>
      </c>
      <c r="W3940" s="189">
        <v>0</v>
      </c>
      <c r="X3940" s="188">
        <v>232</v>
      </c>
      <c r="Y3940" s="188">
        <v>132</v>
      </c>
      <c r="Z3940" s="186">
        <v>0</v>
      </c>
      <c r="AA3940" s="186">
        <v>0</v>
      </c>
      <c r="AB3940" s="186">
        <v>0</v>
      </c>
      <c r="AC3940" s="186">
        <v>0</v>
      </c>
      <c r="AD3940" s="188">
        <v>0</v>
      </c>
      <c r="AE3940" s="189">
        <v>0</v>
      </c>
      <c r="AF3940" s="189">
        <v>0</v>
      </c>
      <c r="AG3940" s="189">
        <v>0</v>
      </c>
      <c r="AH3940" s="191">
        <v>0</v>
      </c>
      <c r="AI3940" s="186">
        <v>0</v>
      </c>
      <c r="AJ3940" s="192">
        <v>36000099904</v>
      </c>
      <c r="AK3940" s="192">
        <v>0</v>
      </c>
      <c r="AL3940" s="226"/>
      <c r="AM3940" s="75">
        <v>9990</v>
      </c>
      <c r="AN3940" s="76"/>
      <c r="AO3940" s="188">
        <v>7.333333333333333</v>
      </c>
      <c r="AP3940" s="188">
        <v>0</v>
      </c>
      <c r="AQ3940" s="187">
        <v>0</v>
      </c>
      <c r="AR3940" s="188">
        <v>12</v>
      </c>
      <c r="AS3940" s="187">
        <v>543.29571055812357</v>
      </c>
      <c r="AT3940" s="188">
        <v>10</v>
      </c>
      <c r="AU3940" s="187">
        <v>423.49841965212232</v>
      </c>
      <c r="AV3940" s="188">
        <v>0</v>
      </c>
      <c r="AW3940" s="187">
        <v>0</v>
      </c>
      <c r="AX3940" s="188">
        <v>0</v>
      </c>
      <c r="AY3940" s="187">
        <v>0</v>
      </c>
      <c r="AZ3940" s="188">
        <v>0</v>
      </c>
      <c r="BA3940" s="187">
        <v>0</v>
      </c>
      <c r="BB3940" s="188">
        <v>60</v>
      </c>
      <c r="BC3940" s="187">
        <v>58.777429467084644</v>
      </c>
      <c r="BD3940" s="75"/>
      <c r="BE3940" s="75"/>
      <c r="BF3940" s="56"/>
      <c r="BI3940" s="194"/>
      <c r="BJ3940" s="74"/>
    </row>
    <row r="3941" spans="1:62" s="77" customFormat="1" ht="11.25" customHeight="1" x14ac:dyDescent="0.2">
      <c r="A3941" s="184" t="s">
        <v>4238</v>
      </c>
      <c r="B3941" s="185">
        <v>0</v>
      </c>
      <c r="C3941" s="828">
        <v>91180</v>
      </c>
      <c r="D3941" s="284">
        <v>1E-4</v>
      </c>
      <c r="E3941" s="91">
        <v>0</v>
      </c>
      <c r="F3941" s="186">
        <v>0</v>
      </c>
      <c r="G3941" s="186">
        <v>0</v>
      </c>
      <c r="H3941" s="186">
        <v>0</v>
      </c>
      <c r="I3941" s="187">
        <v>0</v>
      </c>
      <c r="J3941" s="186">
        <v>0</v>
      </c>
      <c r="K3941" s="186">
        <v>0</v>
      </c>
      <c r="L3941" s="186">
        <v>0</v>
      </c>
      <c r="M3941" s="186">
        <v>0</v>
      </c>
      <c r="N3941" s="188">
        <v>0</v>
      </c>
      <c r="O3941" s="189">
        <v>0</v>
      </c>
      <c r="P3941" s="186">
        <v>0</v>
      </c>
      <c r="Q3941" s="189">
        <v>0</v>
      </c>
      <c r="R3941" s="189">
        <v>0</v>
      </c>
      <c r="S3941" s="189">
        <v>1E-4</v>
      </c>
      <c r="T3941" s="188">
        <v>0</v>
      </c>
      <c r="U3941" s="187">
        <v>0</v>
      </c>
      <c r="V3941" s="189">
        <v>0</v>
      </c>
      <c r="W3941" s="189">
        <v>0</v>
      </c>
      <c r="X3941" s="188">
        <v>0</v>
      </c>
      <c r="Y3941" s="188">
        <v>0</v>
      </c>
      <c r="Z3941" s="186">
        <v>0</v>
      </c>
      <c r="AA3941" s="186">
        <v>0</v>
      </c>
      <c r="AB3941" s="186">
        <v>0</v>
      </c>
      <c r="AC3941" s="186">
        <v>0</v>
      </c>
      <c r="AD3941" s="188">
        <v>0</v>
      </c>
      <c r="AE3941" s="189">
        <v>0</v>
      </c>
      <c r="AF3941" s="189">
        <v>0</v>
      </c>
      <c r="AG3941" s="189">
        <v>0</v>
      </c>
      <c r="AH3941" s="191">
        <v>0</v>
      </c>
      <c r="AI3941" s="186">
        <v>0</v>
      </c>
      <c r="AJ3941" s="192">
        <v>36000911807</v>
      </c>
      <c r="AK3941" s="192">
        <v>0</v>
      </c>
      <c r="AL3941" s="226"/>
      <c r="AM3941" s="75">
        <v>91180</v>
      </c>
      <c r="AN3941" s="76"/>
      <c r="AO3941" s="188">
        <v>0</v>
      </c>
      <c r="AP3941" s="188">
        <v>0</v>
      </c>
      <c r="AQ3941" s="187">
        <v>0</v>
      </c>
      <c r="AR3941" s="188">
        <v>0</v>
      </c>
      <c r="AS3941" s="187">
        <v>0</v>
      </c>
      <c r="AT3941" s="188">
        <v>0</v>
      </c>
      <c r="AU3941" s="187">
        <v>0</v>
      </c>
      <c r="AV3941" s="188">
        <v>0</v>
      </c>
      <c r="AW3941" s="187">
        <v>0</v>
      </c>
      <c r="AX3941" s="188">
        <v>0</v>
      </c>
      <c r="AY3941" s="187">
        <v>0</v>
      </c>
      <c r="AZ3941" s="188">
        <v>0</v>
      </c>
      <c r="BA3941" s="187">
        <v>0</v>
      </c>
      <c r="BB3941" s="188">
        <v>0</v>
      </c>
      <c r="BC3941" s="187">
        <v>0</v>
      </c>
      <c r="BD3941" s="75"/>
      <c r="BE3941" s="75"/>
      <c r="BF3941" s="56"/>
      <c r="BI3941" s="194"/>
      <c r="BJ3941" s="74"/>
    </row>
    <row r="3942" spans="1:62" s="77" customFormat="1" ht="11.25" customHeight="1" x14ac:dyDescent="0.2">
      <c r="A3942" s="184" t="s">
        <v>2007</v>
      </c>
      <c r="B3942" s="185">
        <v>0</v>
      </c>
      <c r="C3942" s="897">
        <v>92259</v>
      </c>
      <c r="D3942" s="284">
        <v>1E-4</v>
      </c>
      <c r="E3942" s="91">
        <v>0</v>
      </c>
      <c r="F3942" s="186">
        <v>0</v>
      </c>
      <c r="G3942" s="186">
        <v>0</v>
      </c>
      <c r="H3942" s="186">
        <v>0</v>
      </c>
      <c r="I3942" s="187">
        <v>0</v>
      </c>
      <c r="J3942" s="186">
        <v>0</v>
      </c>
      <c r="K3942" s="186">
        <v>0</v>
      </c>
      <c r="L3942" s="186">
        <v>0</v>
      </c>
      <c r="M3942" s="186">
        <v>0</v>
      </c>
      <c r="N3942" s="188">
        <v>0</v>
      </c>
      <c r="O3942" s="189">
        <v>0</v>
      </c>
      <c r="P3942" s="186">
        <v>0</v>
      </c>
      <c r="Q3942" s="189">
        <v>0</v>
      </c>
      <c r="R3942" s="189">
        <v>0</v>
      </c>
      <c r="S3942" s="189">
        <v>1E-4</v>
      </c>
      <c r="T3942" s="188">
        <v>0</v>
      </c>
      <c r="U3942" s="187">
        <v>0</v>
      </c>
      <c r="V3942" s="189">
        <v>0</v>
      </c>
      <c r="W3942" s="189">
        <v>0</v>
      </c>
      <c r="X3942" s="188">
        <v>0</v>
      </c>
      <c r="Y3942" s="188">
        <v>0</v>
      </c>
      <c r="Z3942" s="186">
        <v>0</v>
      </c>
      <c r="AA3942" s="186">
        <v>0</v>
      </c>
      <c r="AB3942" s="186">
        <v>0</v>
      </c>
      <c r="AC3942" s="186">
        <v>0</v>
      </c>
      <c r="AD3942" s="188">
        <v>0</v>
      </c>
      <c r="AE3942" s="189">
        <v>0</v>
      </c>
      <c r="AF3942" s="189">
        <v>0</v>
      </c>
      <c r="AG3942" s="189">
        <v>0</v>
      </c>
      <c r="AH3942" s="191">
        <v>0</v>
      </c>
      <c r="AI3942" s="186">
        <v>0</v>
      </c>
      <c r="AJ3942" s="192">
        <v>7501943486324</v>
      </c>
      <c r="AK3942" s="192">
        <v>0</v>
      </c>
      <c r="AL3942" s="226"/>
      <c r="AM3942" s="75">
        <v>92259</v>
      </c>
      <c r="AN3942" s="76"/>
      <c r="AO3942" s="188">
        <v>0</v>
      </c>
      <c r="AP3942" s="188">
        <v>0</v>
      </c>
      <c r="AQ3942" s="187">
        <v>0</v>
      </c>
      <c r="AR3942" s="188">
        <v>0</v>
      </c>
      <c r="AS3942" s="187">
        <v>0</v>
      </c>
      <c r="AT3942" s="188">
        <v>0</v>
      </c>
      <c r="AU3942" s="187">
        <v>0</v>
      </c>
      <c r="AV3942" s="188">
        <v>0</v>
      </c>
      <c r="AW3942" s="187">
        <v>0</v>
      </c>
      <c r="AX3942" s="188">
        <v>0</v>
      </c>
      <c r="AY3942" s="187">
        <v>0</v>
      </c>
      <c r="AZ3942" s="188">
        <v>0</v>
      </c>
      <c r="BA3942" s="187">
        <v>0</v>
      </c>
      <c r="BB3942" s="188">
        <v>0</v>
      </c>
      <c r="BC3942" s="187">
        <v>0</v>
      </c>
      <c r="BD3942" s="75"/>
      <c r="BE3942" s="75"/>
      <c r="BF3942" s="56"/>
      <c r="BI3942" s="194"/>
      <c r="BJ3942" s="74"/>
    </row>
    <row r="3943" spans="1:62" s="77" customFormat="1" ht="11.25" customHeight="1" x14ac:dyDescent="0.2">
      <c r="A3943" s="184" t="s">
        <v>4239</v>
      </c>
      <c r="B3943" s="185">
        <v>0</v>
      </c>
      <c r="C3943" s="897">
        <v>94352</v>
      </c>
      <c r="D3943" s="284">
        <v>1885</v>
      </c>
      <c r="E3943" s="91">
        <v>0</v>
      </c>
      <c r="F3943" s="186">
        <v>0</v>
      </c>
      <c r="G3943" s="186">
        <v>0</v>
      </c>
      <c r="H3943" s="186">
        <v>0</v>
      </c>
      <c r="I3943" s="187">
        <v>0</v>
      </c>
      <c r="J3943" s="186">
        <v>0</v>
      </c>
      <c r="K3943" s="186">
        <v>0</v>
      </c>
      <c r="L3943" s="186">
        <v>0</v>
      </c>
      <c r="M3943" s="186">
        <v>0</v>
      </c>
      <c r="N3943" s="188">
        <v>0</v>
      </c>
      <c r="O3943" s="189">
        <v>0</v>
      </c>
      <c r="P3943" s="186">
        <v>0</v>
      </c>
      <c r="Q3943" s="189">
        <v>0</v>
      </c>
      <c r="R3943" s="189">
        <v>0</v>
      </c>
      <c r="S3943" s="189">
        <v>1885</v>
      </c>
      <c r="T3943" s="188">
        <v>1885</v>
      </c>
      <c r="U3943" s="187">
        <v>0</v>
      </c>
      <c r="V3943" s="189">
        <v>0</v>
      </c>
      <c r="W3943" s="189">
        <v>0</v>
      </c>
      <c r="X3943" s="188">
        <v>1885</v>
      </c>
      <c r="Y3943" s="188">
        <v>0</v>
      </c>
      <c r="Z3943" s="186">
        <v>0</v>
      </c>
      <c r="AA3943" s="186">
        <v>0</v>
      </c>
      <c r="AB3943" s="186">
        <v>0</v>
      </c>
      <c r="AC3943" s="186">
        <v>0</v>
      </c>
      <c r="AD3943" s="188">
        <v>0</v>
      </c>
      <c r="AE3943" s="189">
        <v>0</v>
      </c>
      <c r="AF3943" s="189">
        <v>0</v>
      </c>
      <c r="AG3943" s="189">
        <v>0</v>
      </c>
      <c r="AH3943" s="191">
        <v>0</v>
      </c>
      <c r="AI3943" s="186">
        <v>0</v>
      </c>
      <c r="AJ3943" s="192">
        <v>7501943487932</v>
      </c>
      <c r="AK3943" s="192">
        <v>0</v>
      </c>
      <c r="AL3943" s="226"/>
      <c r="AM3943" s="75">
        <v>94352</v>
      </c>
      <c r="AN3943" s="76"/>
      <c r="AO3943" s="188">
        <v>0</v>
      </c>
      <c r="AP3943" s="188">
        <v>0</v>
      </c>
      <c r="AQ3943" s="187">
        <v>0</v>
      </c>
      <c r="AR3943" s="188">
        <v>0</v>
      </c>
      <c r="AS3943" s="187">
        <v>0</v>
      </c>
      <c r="AT3943" s="188">
        <v>0</v>
      </c>
      <c r="AU3943" s="187">
        <v>0</v>
      </c>
      <c r="AV3943" s="188">
        <v>0</v>
      </c>
      <c r="AW3943" s="187">
        <v>0</v>
      </c>
      <c r="AX3943" s="188">
        <v>0</v>
      </c>
      <c r="AY3943" s="187">
        <v>0</v>
      </c>
      <c r="AZ3943" s="188">
        <v>0</v>
      </c>
      <c r="BA3943" s="187">
        <v>0</v>
      </c>
      <c r="BB3943" s="188">
        <v>0</v>
      </c>
      <c r="BC3943" s="187">
        <v>0</v>
      </c>
      <c r="BD3943" s="75"/>
      <c r="BE3943" s="75"/>
      <c r="BF3943" s="56"/>
      <c r="BI3943" s="194"/>
      <c r="BJ3943" s="74"/>
    </row>
    <row r="3944" spans="1:62" s="77" customFormat="1" ht="11.25" customHeight="1" x14ac:dyDescent="0.2">
      <c r="A3944" s="184" t="s">
        <v>2007</v>
      </c>
      <c r="B3944" s="185">
        <v>0</v>
      </c>
      <c r="C3944" s="897">
        <v>94348</v>
      </c>
      <c r="D3944" s="284">
        <v>1E-4</v>
      </c>
      <c r="E3944" s="91">
        <v>0</v>
      </c>
      <c r="F3944" s="186">
        <v>0</v>
      </c>
      <c r="G3944" s="186">
        <v>0</v>
      </c>
      <c r="H3944" s="186">
        <v>0</v>
      </c>
      <c r="I3944" s="187">
        <v>0</v>
      </c>
      <c r="J3944" s="186">
        <v>0</v>
      </c>
      <c r="K3944" s="186">
        <v>0</v>
      </c>
      <c r="L3944" s="186">
        <v>0</v>
      </c>
      <c r="M3944" s="186">
        <v>0</v>
      </c>
      <c r="N3944" s="188">
        <v>0</v>
      </c>
      <c r="O3944" s="189">
        <v>0</v>
      </c>
      <c r="P3944" s="186">
        <v>0</v>
      </c>
      <c r="Q3944" s="189">
        <v>0</v>
      </c>
      <c r="R3944" s="189">
        <v>0</v>
      </c>
      <c r="S3944" s="189">
        <v>1E-4</v>
      </c>
      <c r="T3944" s="188">
        <v>0</v>
      </c>
      <c r="U3944" s="187">
        <v>0</v>
      </c>
      <c r="V3944" s="189">
        <v>0</v>
      </c>
      <c r="W3944" s="189">
        <v>0</v>
      </c>
      <c r="X3944" s="188">
        <v>0</v>
      </c>
      <c r="Y3944" s="188">
        <v>0</v>
      </c>
      <c r="Z3944" s="186">
        <v>0</v>
      </c>
      <c r="AA3944" s="186">
        <v>0</v>
      </c>
      <c r="AB3944" s="186">
        <v>0</v>
      </c>
      <c r="AC3944" s="186">
        <v>0</v>
      </c>
      <c r="AD3944" s="188">
        <v>0</v>
      </c>
      <c r="AE3944" s="189">
        <v>0</v>
      </c>
      <c r="AF3944" s="189">
        <v>0</v>
      </c>
      <c r="AG3944" s="189">
        <v>0</v>
      </c>
      <c r="AH3944" s="191">
        <v>0</v>
      </c>
      <c r="AI3944" s="186">
        <v>0</v>
      </c>
      <c r="AJ3944" s="192">
        <v>7501943487994</v>
      </c>
      <c r="AK3944" s="192">
        <v>0</v>
      </c>
      <c r="AL3944" s="226"/>
      <c r="AM3944" s="75">
        <v>94348</v>
      </c>
      <c r="AN3944" s="76"/>
      <c r="AO3944" s="188">
        <v>0</v>
      </c>
      <c r="AP3944" s="188">
        <v>0</v>
      </c>
      <c r="AQ3944" s="187">
        <v>0</v>
      </c>
      <c r="AR3944" s="188">
        <v>0</v>
      </c>
      <c r="AS3944" s="187">
        <v>0</v>
      </c>
      <c r="AT3944" s="188">
        <v>0</v>
      </c>
      <c r="AU3944" s="187">
        <v>0</v>
      </c>
      <c r="AV3944" s="188">
        <v>0</v>
      </c>
      <c r="AW3944" s="187">
        <v>0</v>
      </c>
      <c r="AX3944" s="188">
        <v>0</v>
      </c>
      <c r="AY3944" s="187">
        <v>0</v>
      </c>
      <c r="AZ3944" s="188">
        <v>0</v>
      </c>
      <c r="BA3944" s="187">
        <v>0</v>
      </c>
      <c r="BB3944" s="188">
        <v>0</v>
      </c>
      <c r="BC3944" s="187">
        <v>0</v>
      </c>
      <c r="BD3944" s="75"/>
      <c r="BE3944" s="75"/>
      <c r="BF3944" s="56"/>
      <c r="BI3944" s="194"/>
      <c r="BJ3944" s="74"/>
    </row>
    <row r="3945" spans="1:62" s="77" customFormat="1" ht="11.25" customHeight="1" x14ac:dyDescent="0.2">
      <c r="A3945" s="184" t="s">
        <v>4240</v>
      </c>
      <c r="B3945" s="185">
        <v>0</v>
      </c>
      <c r="C3945" s="897">
        <v>94428</v>
      </c>
      <c r="D3945" s="284">
        <v>677</v>
      </c>
      <c r="E3945" s="91">
        <v>1476.5263732512276</v>
      </c>
      <c r="F3945" s="186">
        <v>0</v>
      </c>
      <c r="G3945" s="186">
        <v>0</v>
      </c>
      <c r="H3945" s="186">
        <v>0</v>
      </c>
      <c r="I3945" s="187">
        <v>0</v>
      </c>
      <c r="J3945" s="186">
        <v>2</v>
      </c>
      <c r="K3945" s="186">
        <v>13.755257181948284</v>
      </c>
      <c r="L3945" s="186">
        <v>0</v>
      </c>
      <c r="M3945" s="186">
        <v>0</v>
      </c>
      <c r="N3945" s="188">
        <v>0</v>
      </c>
      <c r="O3945" s="189">
        <v>0</v>
      </c>
      <c r="P3945" s="186">
        <v>0</v>
      </c>
      <c r="Q3945" s="189">
        <v>0</v>
      </c>
      <c r="R3945" s="189">
        <v>10155</v>
      </c>
      <c r="S3945" s="189">
        <v>677</v>
      </c>
      <c r="T3945" s="188">
        <v>677</v>
      </c>
      <c r="U3945" s="187">
        <v>1476.5263732512276</v>
      </c>
      <c r="V3945" s="189">
        <v>0</v>
      </c>
      <c r="W3945" s="189">
        <v>0</v>
      </c>
      <c r="X3945" s="188">
        <v>677</v>
      </c>
      <c r="Y3945" s="188">
        <v>637</v>
      </c>
      <c r="Z3945" s="186">
        <v>0</v>
      </c>
      <c r="AA3945" s="186">
        <v>0</v>
      </c>
      <c r="AB3945" s="186">
        <v>0</v>
      </c>
      <c r="AC3945" s="186">
        <v>0</v>
      </c>
      <c r="AD3945" s="188">
        <v>0</v>
      </c>
      <c r="AE3945" s="189">
        <v>0</v>
      </c>
      <c r="AF3945" s="189">
        <v>0</v>
      </c>
      <c r="AG3945" s="189">
        <v>0</v>
      </c>
      <c r="AH3945" s="191">
        <v>0</v>
      </c>
      <c r="AI3945" s="186">
        <v>0</v>
      </c>
      <c r="AJ3945" s="192">
        <v>32884146970</v>
      </c>
      <c r="AK3945" s="192">
        <v>0</v>
      </c>
      <c r="AL3945" s="226"/>
      <c r="AM3945" s="75">
        <v>94428</v>
      </c>
      <c r="AN3945" s="76"/>
      <c r="AO3945" s="188">
        <v>16.666666666666668</v>
      </c>
      <c r="AP3945" s="188">
        <v>15</v>
      </c>
      <c r="AQ3945" s="187">
        <v>113.12217194570135</v>
      </c>
      <c r="AR3945" s="188">
        <v>0</v>
      </c>
      <c r="AS3945" s="187">
        <v>0</v>
      </c>
      <c r="AT3945" s="188">
        <v>35</v>
      </c>
      <c r="AU3945" s="187">
        <v>269.23076923076923</v>
      </c>
      <c r="AV3945" s="188">
        <v>0</v>
      </c>
      <c r="AW3945" s="187">
        <v>0</v>
      </c>
      <c r="AX3945" s="188">
        <v>0</v>
      </c>
      <c r="AY3945" s="187">
        <v>0</v>
      </c>
      <c r="AZ3945" s="188">
        <v>103</v>
      </c>
      <c r="BA3945" s="187">
        <v>26.839691473837817</v>
      </c>
      <c r="BB3945" s="188">
        <v>30</v>
      </c>
      <c r="BC3945" s="187">
        <v>0</v>
      </c>
      <c r="BD3945" s="75"/>
      <c r="BE3945" s="75"/>
      <c r="BF3945" s="56"/>
      <c r="BI3945" s="194"/>
      <c r="BJ3945" s="74"/>
    </row>
    <row r="3946" spans="1:62" s="77" customFormat="1" ht="11.25" customHeight="1" x14ac:dyDescent="0.2">
      <c r="A3946" s="184" t="s">
        <v>4241</v>
      </c>
      <c r="B3946" s="185">
        <v>0</v>
      </c>
      <c r="C3946" s="897">
        <v>94429</v>
      </c>
      <c r="D3946" s="284">
        <v>579</v>
      </c>
      <c r="E3946" s="91">
        <v>0</v>
      </c>
      <c r="F3946" s="186">
        <v>0</v>
      </c>
      <c r="G3946" s="186">
        <v>0</v>
      </c>
      <c r="H3946" s="186">
        <v>0</v>
      </c>
      <c r="I3946" s="187">
        <v>0</v>
      </c>
      <c r="J3946" s="186">
        <v>0</v>
      </c>
      <c r="K3946" s="186">
        <v>0</v>
      </c>
      <c r="L3946" s="186">
        <v>0</v>
      </c>
      <c r="M3946" s="186">
        <v>0</v>
      </c>
      <c r="N3946" s="188">
        <v>0</v>
      </c>
      <c r="O3946" s="189">
        <v>0</v>
      </c>
      <c r="P3946" s="186">
        <v>0</v>
      </c>
      <c r="Q3946" s="189">
        <v>0</v>
      </c>
      <c r="R3946" s="189">
        <v>0</v>
      </c>
      <c r="S3946" s="189">
        <v>579</v>
      </c>
      <c r="T3946" s="188">
        <v>577</v>
      </c>
      <c r="U3946" s="187">
        <v>0</v>
      </c>
      <c r="V3946" s="189">
        <v>0</v>
      </c>
      <c r="W3946" s="189">
        <v>0</v>
      </c>
      <c r="X3946" s="188">
        <v>577</v>
      </c>
      <c r="Y3946" s="188">
        <v>0</v>
      </c>
      <c r="Z3946" s="186">
        <v>0</v>
      </c>
      <c r="AA3946" s="186">
        <v>0</v>
      </c>
      <c r="AB3946" s="186">
        <v>0</v>
      </c>
      <c r="AC3946" s="186">
        <v>0</v>
      </c>
      <c r="AD3946" s="188">
        <v>0</v>
      </c>
      <c r="AE3946" s="189">
        <v>0</v>
      </c>
      <c r="AF3946" s="189">
        <v>0</v>
      </c>
      <c r="AG3946" s="189">
        <v>0</v>
      </c>
      <c r="AH3946" s="191">
        <v>0</v>
      </c>
      <c r="AI3946" s="186">
        <v>0</v>
      </c>
      <c r="AJ3946" s="192">
        <v>32884146970</v>
      </c>
      <c r="AK3946" s="192">
        <v>0</v>
      </c>
      <c r="AL3946" s="226"/>
      <c r="AM3946" s="75">
        <v>94429</v>
      </c>
      <c r="AN3946" s="76"/>
      <c r="AO3946" s="188">
        <v>0</v>
      </c>
      <c r="AP3946" s="188">
        <v>0</v>
      </c>
      <c r="AQ3946" s="187">
        <v>0</v>
      </c>
      <c r="AR3946" s="188">
        <v>0</v>
      </c>
      <c r="AS3946" s="187">
        <v>0</v>
      </c>
      <c r="AT3946" s="188">
        <v>0</v>
      </c>
      <c r="AU3946" s="187">
        <v>0</v>
      </c>
      <c r="AV3946" s="188">
        <v>0</v>
      </c>
      <c r="AW3946" s="187">
        <v>0</v>
      </c>
      <c r="AX3946" s="188">
        <v>10</v>
      </c>
      <c r="AY3946" s="187">
        <v>0</v>
      </c>
      <c r="AZ3946" s="188">
        <v>0</v>
      </c>
      <c r="BA3946" s="187">
        <v>0</v>
      </c>
      <c r="BB3946" s="188">
        <v>0</v>
      </c>
      <c r="BC3946" s="187">
        <v>0</v>
      </c>
      <c r="BD3946" s="75"/>
      <c r="BE3946" s="75"/>
      <c r="BF3946" s="56"/>
      <c r="BI3946" s="194"/>
      <c r="BJ3946" s="74"/>
    </row>
    <row r="3947" spans="1:62" s="77" customFormat="1" ht="11.25" customHeight="1" x14ac:dyDescent="0.2">
      <c r="A3947" s="184" t="s">
        <v>4242</v>
      </c>
      <c r="B3947" s="185">
        <v>0</v>
      </c>
      <c r="C3947" s="897">
        <v>92290</v>
      </c>
      <c r="D3947" s="284">
        <v>3447</v>
      </c>
      <c r="E3947" s="91">
        <v>0</v>
      </c>
      <c r="F3947" s="186">
        <v>0</v>
      </c>
      <c r="G3947" s="186">
        <v>0</v>
      </c>
      <c r="H3947" s="186">
        <v>0</v>
      </c>
      <c r="I3947" s="187">
        <v>0</v>
      </c>
      <c r="J3947" s="186">
        <v>0</v>
      </c>
      <c r="K3947" s="186">
        <v>0</v>
      </c>
      <c r="L3947" s="186">
        <v>0</v>
      </c>
      <c r="M3947" s="186">
        <v>0</v>
      </c>
      <c r="N3947" s="188">
        <v>0</v>
      </c>
      <c r="O3947" s="189">
        <v>0</v>
      </c>
      <c r="P3947" s="186">
        <v>0</v>
      </c>
      <c r="Q3947" s="189">
        <v>0</v>
      </c>
      <c r="R3947" s="189">
        <v>0</v>
      </c>
      <c r="S3947" s="189">
        <v>3447</v>
      </c>
      <c r="T3947" s="188">
        <v>3447</v>
      </c>
      <c r="U3947" s="187">
        <v>0</v>
      </c>
      <c r="V3947" s="189">
        <v>0</v>
      </c>
      <c r="W3947" s="189">
        <v>0</v>
      </c>
      <c r="X3947" s="188">
        <v>3447</v>
      </c>
      <c r="Y3947" s="188">
        <v>0</v>
      </c>
      <c r="Z3947" s="186">
        <v>0</v>
      </c>
      <c r="AA3947" s="186">
        <v>0</v>
      </c>
      <c r="AB3947" s="186">
        <v>0</v>
      </c>
      <c r="AC3947" s="186">
        <v>0</v>
      </c>
      <c r="AD3947" s="188">
        <v>0</v>
      </c>
      <c r="AE3947" s="189">
        <v>0</v>
      </c>
      <c r="AF3947" s="189">
        <v>0</v>
      </c>
      <c r="AG3947" s="189">
        <v>0</v>
      </c>
      <c r="AH3947" s="191">
        <v>0</v>
      </c>
      <c r="AI3947" s="186">
        <v>0</v>
      </c>
      <c r="AJ3947" s="192">
        <v>0</v>
      </c>
      <c r="AK3947" s="192">
        <v>0</v>
      </c>
      <c r="AL3947" s="226"/>
      <c r="AM3947" s="75">
        <v>92290</v>
      </c>
      <c r="AN3947" s="76"/>
      <c r="AO3947" s="188">
        <v>0</v>
      </c>
      <c r="AP3947" s="188">
        <v>0</v>
      </c>
      <c r="AQ3947" s="187">
        <v>0</v>
      </c>
      <c r="AR3947" s="188">
        <v>0</v>
      </c>
      <c r="AS3947" s="187">
        <v>0</v>
      </c>
      <c r="AT3947" s="188">
        <v>0</v>
      </c>
      <c r="AU3947" s="187">
        <v>0</v>
      </c>
      <c r="AV3947" s="188">
        <v>0</v>
      </c>
      <c r="AW3947" s="187">
        <v>0</v>
      </c>
      <c r="AX3947" s="188">
        <v>0</v>
      </c>
      <c r="AY3947" s="187">
        <v>0</v>
      </c>
      <c r="AZ3947" s="188">
        <v>0</v>
      </c>
      <c r="BA3947" s="187">
        <v>0</v>
      </c>
      <c r="BB3947" s="188">
        <v>0</v>
      </c>
      <c r="BC3947" s="187">
        <v>0</v>
      </c>
      <c r="BD3947" s="75"/>
      <c r="BE3947" s="75"/>
      <c r="BF3947" s="56"/>
      <c r="BI3947" s="194"/>
      <c r="BJ3947" s="74"/>
    </row>
    <row r="3948" spans="1:62" s="77" customFormat="1" ht="11.25" customHeight="1" x14ac:dyDescent="0.2">
      <c r="A3948" s="184" t="s">
        <v>4243</v>
      </c>
      <c r="B3948" s="185">
        <v>0</v>
      </c>
      <c r="C3948" s="897">
        <v>92200</v>
      </c>
      <c r="D3948" s="284">
        <v>3380</v>
      </c>
      <c r="E3948" s="91">
        <v>5895.8594150538911</v>
      </c>
      <c r="F3948" s="186">
        <v>0</v>
      </c>
      <c r="G3948" s="186">
        <v>0</v>
      </c>
      <c r="H3948" s="186">
        <v>0</v>
      </c>
      <c r="I3948" s="187">
        <v>0</v>
      </c>
      <c r="J3948" s="186">
        <v>27.101609</v>
      </c>
      <c r="K3948" s="186">
        <v>17.198510490446143</v>
      </c>
      <c r="L3948" s="186">
        <v>0</v>
      </c>
      <c r="M3948" s="186">
        <v>0</v>
      </c>
      <c r="N3948" s="188">
        <v>0</v>
      </c>
      <c r="O3948" s="189">
        <v>0</v>
      </c>
      <c r="P3948" s="186">
        <v>0</v>
      </c>
      <c r="Q3948" s="189">
        <v>0</v>
      </c>
      <c r="R3948" s="189">
        <v>3741.4752755085501</v>
      </c>
      <c r="S3948" s="189">
        <v>3380</v>
      </c>
      <c r="T3948" s="188">
        <v>3380</v>
      </c>
      <c r="U3948" s="187">
        <v>5895.8594150538911</v>
      </c>
      <c r="V3948" s="189">
        <v>0</v>
      </c>
      <c r="W3948" s="189">
        <v>0</v>
      </c>
      <c r="X3948" s="188">
        <v>3380</v>
      </c>
      <c r="Y3948" s="188">
        <v>3012</v>
      </c>
      <c r="Z3948" s="186">
        <v>0</v>
      </c>
      <c r="AA3948" s="186">
        <v>0</v>
      </c>
      <c r="AB3948" s="186">
        <v>0</v>
      </c>
      <c r="AC3948" s="186">
        <v>0</v>
      </c>
      <c r="AD3948" s="188">
        <v>0</v>
      </c>
      <c r="AE3948" s="189">
        <v>0</v>
      </c>
      <c r="AF3948" s="189">
        <v>0</v>
      </c>
      <c r="AG3948" s="189">
        <v>0</v>
      </c>
      <c r="AH3948" s="191">
        <v>0</v>
      </c>
      <c r="AI3948" s="186">
        <v>3.15</v>
      </c>
      <c r="AJ3948" s="192">
        <v>7501943488236</v>
      </c>
      <c r="AK3948" s="192">
        <v>0</v>
      </c>
      <c r="AL3948" s="226"/>
      <c r="AM3948" s="75">
        <v>92200</v>
      </c>
      <c r="AN3948" s="76"/>
      <c r="AO3948" s="188">
        <v>2.3333333333333335</v>
      </c>
      <c r="AP3948" s="188">
        <v>0</v>
      </c>
      <c r="AQ3948" s="187">
        <v>0</v>
      </c>
      <c r="AR3948" s="188">
        <v>2</v>
      </c>
      <c r="AS3948" s="187">
        <v>5.4892421105792293</v>
      </c>
      <c r="AT3948" s="188">
        <v>5</v>
      </c>
      <c r="AU3948" s="187">
        <v>17.04424969131756</v>
      </c>
      <c r="AV3948" s="188">
        <v>16</v>
      </c>
      <c r="AW3948" s="187">
        <v>57.450030143312688</v>
      </c>
      <c r="AX3948" s="188">
        <v>24</v>
      </c>
      <c r="AY3948" s="187">
        <v>48</v>
      </c>
      <c r="AZ3948" s="188">
        <v>29</v>
      </c>
      <c r="BA3948" s="187">
        <v>109.31021485111194</v>
      </c>
      <c r="BB3948" s="188">
        <v>37</v>
      </c>
      <c r="BC3948" s="187">
        <v>246.66666666666669</v>
      </c>
      <c r="BD3948" s="75"/>
      <c r="BE3948" s="75"/>
      <c r="BF3948" s="56"/>
      <c r="BI3948" s="194"/>
      <c r="BJ3948" s="74"/>
    </row>
    <row r="3949" spans="1:62" s="77" customFormat="1" ht="11.25" customHeight="1" x14ac:dyDescent="0.2">
      <c r="A3949" s="184" t="s">
        <v>4244</v>
      </c>
      <c r="B3949" s="185">
        <v>0</v>
      </c>
      <c r="C3949" s="897">
        <v>92211</v>
      </c>
      <c r="D3949" s="284">
        <v>1185</v>
      </c>
      <c r="E3949" s="91">
        <v>1314.7395025528949</v>
      </c>
      <c r="F3949" s="186">
        <v>0</v>
      </c>
      <c r="G3949" s="186">
        <v>0</v>
      </c>
      <c r="H3949" s="186">
        <v>0</v>
      </c>
      <c r="I3949" s="187">
        <v>0</v>
      </c>
      <c r="J3949" s="186">
        <v>7</v>
      </c>
      <c r="K3949" s="186">
        <v>27.039576989183637</v>
      </c>
      <c r="L3949" s="186">
        <v>0</v>
      </c>
      <c r="M3949" s="186">
        <v>0</v>
      </c>
      <c r="N3949" s="188">
        <v>0</v>
      </c>
      <c r="O3949" s="189">
        <v>0</v>
      </c>
      <c r="P3949" s="186">
        <v>0</v>
      </c>
      <c r="Q3949" s="189">
        <v>0</v>
      </c>
      <c r="R3949" s="189">
        <v>5078.5714285714284</v>
      </c>
      <c r="S3949" s="189">
        <v>1185</v>
      </c>
      <c r="T3949" s="188">
        <v>1184</v>
      </c>
      <c r="U3949" s="187">
        <v>1313.630017740614</v>
      </c>
      <c r="V3949" s="189">
        <v>0</v>
      </c>
      <c r="W3949" s="189">
        <v>0</v>
      </c>
      <c r="X3949" s="188">
        <v>1184</v>
      </c>
      <c r="Y3949" s="188">
        <v>1084</v>
      </c>
      <c r="Z3949" s="186">
        <v>0</v>
      </c>
      <c r="AA3949" s="186">
        <v>0</v>
      </c>
      <c r="AB3949" s="186">
        <v>0</v>
      </c>
      <c r="AC3949" s="186">
        <v>0</v>
      </c>
      <c r="AD3949" s="188">
        <v>0</v>
      </c>
      <c r="AE3949" s="189">
        <v>0</v>
      </c>
      <c r="AF3949" s="189">
        <v>0</v>
      </c>
      <c r="AG3949" s="189">
        <v>0</v>
      </c>
      <c r="AH3949" s="191">
        <v>0</v>
      </c>
      <c r="AI3949" s="186">
        <v>7.35</v>
      </c>
      <c r="AJ3949" s="192">
        <v>7501943488243</v>
      </c>
      <c r="AK3949" s="192">
        <v>0</v>
      </c>
      <c r="AL3949" s="226"/>
      <c r="AM3949" s="75">
        <v>92211</v>
      </c>
      <c r="AN3949" s="76"/>
      <c r="AO3949" s="188">
        <v>64.333333333333329</v>
      </c>
      <c r="AP3949" s="188">
        <v>28</v>
      </c>
      <c r="AQ3949" s="187">
        <v>195.39427773900908</v>
      </c>
      <c r="AR3949" s="188">
        <v>24</v>
      </c>
      <c r="AS3949" s="187">
        <v>167.48080949057919</v>
      </c>
      <c r="AT3949" s="188">
        <v>141</v>
      </c>
      <c r="AU3949" s="187">
        <v>2643.7500165234378</v>
      </c>
      <c r="AV3949" s="188">
        <v>28</v>
      </c>
      <c r="AW3949" s="187">
        <v>77.922085150471716</v>
      </c>
      <c r="AX3949" s="188">
        <v>3</v>
      </c>
      <c r="AY3949" s="187">
        <v>6</v>
      </c>
      <c r="AZ3949" s="188">
        <v>10</v>
      </c>
      <c r="BA3949" s="187">
        <v>23.474178403755868</v>
      </c>
      <c r="BB3949" s="188">
        <v>51</v>
      </c>
      <c r="BC3949" s="187">
        <v>340</v>
      </c>
      <c r="BD3949" s="75"/>
      <c r="BE3949" s="75"/>
      <c r="BF3949" s="56"/>
      <c r="BI3949" s="194"/>
      <c r="BJ3949" s="74"/>
    </row>
    <row r="3950" spans="1:62" s="77" customFormat="1" ht="11.25" customHeight="1" x14ac:dyDescent="0.2">
      <c r="A3950" s="184" t="s">
        <v>4245</v>
      </c>
      <c r="B3950" s="185">
        <v>0</v>
      </c>
      <c r="C3950" s="897">
        <v>94122</v>
      </c>
      <c r="D3950" s="284">
        <v>606</v>
      </c>
      <c r="E3950" s="91">
        <v>0</v>
      </c>
      <c r="F3950" s="186">
        <v>0</v>
      </c>
      <c r="G3950" s="186">
        <v>0</v>
      </c>
      <c r="H3950" s="186">
        <v>0</v>
      </c>
      <c r="I3950" s="187">
        <v>0</v>
      </c>
      <c r="J3950" s="186">
        <v>0</v>
      </c>
      <c r="K3950" s="186">
        <v>0</v>
      </c>
      <c r="L3950" s="186">
        <v>0</v>
      </c>
      <c r="M3950" s="186">
        <v>0</v>
      </c>
      <c r="N3950" s="188">
        <v>0</v>
      </c>
      <c r="O3950" s="189">
        <v>0</v>
      </c>
      <c r="P3950" s="186">
        <v>0</v>
      </c>
      <c r="Q3950" s="189">
        <v>0</v>
      </c>
      <c r="R3950" s="189">
        <v>0</v>
      </c>
      <c r="S3950" s="189">
        <v>606</v>
      </c>
      <c r="T3950" s="188">
        <v>606</v>
      </c>
      <c r="U3950" s="187">
        <v>0</v>
      </c>
      <c r="V3950" s="189">
        <v>0</v>
      </c>
      <c r="W3950" s="189">
        <v>0</v>
      </c>
      <c r="X3950" s="188">
        <v>606</v>
      </c>
      <c r="Y3950" s="188">
        <v>0</v>
      </c>
      <c r="Z3950" s="186">
        <v>0</v>
      </c>
      <c r="AA3950" s="186">
        <v>0</v>
      </c>
      <c r="AB3950" s="186">
        <v>0</v>
      </c>
      <c r="AC3950" s="186">
        <v>0</v>
      </c>
      <c r="AD3950" s="188">
        <v>0</v>
      </c>
      <c r="AE3950" s="189">
        <v>0</v>
      </c>
      <c r="AF3950" s="189">
        <v>0</v>
      </c>
      <c r="AG3950" s="189">
        <v>0</v>
      </c>
      <c r="AH3950" s="191">
        <v>0</v>
      </c>
      <c r="AI3950" s="186">
        <v>0</v>
      </c>
      <c r="AJ3950" s="192">
        <v>7506425610020</v>
      </c>
      <c r="AK3950" s="192">
        <v>0</v>
      </c>
      <c r="AL3950" s="226"/>
      <c r="AM3950" s="75">
        <v>94122</v>
      </c>
      <c r="AN3950" s="76"/>
      <c r="AO3950" s="188">
        <v>0</v>
      </c>
      <c r="AP3950" s="188">
        <v>0</v>
      </c>
      <c r="AQ3950" s="187">
        <v>0</v>
      </c>
      <c r="AR3950" s="188">
        <v>0</v>
      </c>
      <c r="AS3950" s="187">
        <v>0</v>
      </c>
      <c r="AT3950" s="188">
        <v>0</v>
      </c>
      <c r="AU3950" s="187">
        <v>0</v>
      </c>
      <c r="AV3950" s="188">
        <v>0</v>
      </c>
      <c r="AW3950" s="187">
        <v>0</v>
      </c>
      <c r="AX3950" s="188">
        <v>0</v>
      </c>
      <c r="AY3950" s="187">
        <v>0</v>
      </c>
      <c r="AZ3950" s="188">
        <v>0</v>
      </c>
      <c r="BA3950" s="187">
        <v>0</v>
      </c>
      <c r="BB3950" s="188">
        <v>0</v>
      </c>
      <c r="BC3950" s="187">
        <v>0</v>
      </c>
      <c r="BD3950" s="75"/>
      <c r="BE3950" s="75"/>
      <c r="BF3950" s="56"/>
      <c r="BI3950" s="194"/>
      <c r="BJ3950" s="74"/>
    </row>
    <row r="3951" spans="1:62" s="77" customFormat="1" ht="11.25" customHeight="1" x14ac:dyDescent="0.2">
      <c r="A3951" s="184" t="s">
        <v>4246</v>
      </c>
      <c r="B3951" s="185">
        <v>0</v>
      </c>
      <c r="C3951" s="897">
        <v>92304</v>
      </c>
      <c r="D3951" s="284">
        <v>49</v>
      </c>
      <c r="E3951" s="91">
        <v>16.725036415945379</v>
      </c>
      <c r="F3951" s="186">
        <v>0</v>
      </c>
      <c r="G3951" s="186">
        <v>0</v>
      </c>
      <c r="H3951" s="186">
        <v>0</v>
      </c>
      <c r="I3951" s="187">
        <v>0</v>
      </c>
      <c r="J3951" s="186">
        <v>113.4</v>
      </c>
      <c r="K3951" s="186">
        <v>87.892185310791064</v>
      </c>
      <c r="L3951" s="186">
        <v>44</v>
      </c>
      <c r="M3951" s="186">
        <v>50.061333489904534</v>
      </c>
      <c r="N3951" s="188">
        <v>42</v>
      </c>
      <c r="O3951" s="189">
        <v>12</v>
      </c>
      <c r="P3951" s="186">
        <v>54</v>
      </c>
      <c r="Q3951" s="189">
        <v>86.419753086419746</v>
      </c>
      <c r="R3951" s="189">
        <v>1.3227513227513228</v>
      </c>
      <c r="S3951" s="189">
        <v>5</v>
      </c>
      <c r="T3951" s="188">
        <v>0</v>
      </c>
      <c r="U3951" s="187">
        <v>0</v>
      </c>
      <c r="V3951" s="189">
        <v>0</v>
      </c>
      <c r="W3951" s="189">
        <v>0</v>
      </c>
      <c r="X3951" s="188">
        <v>0</v>
      </c>
      <c r="Y3951" s="188">
        <v>0</v>
      </c>
      <c r="Z3951" s="186">
        <v>0</v>
      </c>
      <c r="AA3951" s="186">
        <v>0</v>
      </c>
      <c r="AB3951" s="186">
        <v>0</v>
      </c>
      <c r="AC3951" s="186">
        <v>0</v>
      </c>
      <c r="AD3951" s="188">
        <v>0</v>
      </c>
      <c r="AE3951" s="189">
        <v>0</v>
      </c>
      <c r="AF3951" s="189">
        <v>0</v>
      </c>
      <c r="AG3951" s="189">
        <v>0</v>
      </c>
      <c r="AH3951" s="191">
        <v>0</v>
      </c>
      <c r="AI3951" s="186">
        <v>47.25</v>
      </c>
      <c r="AJ3951" s="192">
        <v>7501943488298</v>
      </c>
      <c r="AK3951" s="192">
        <v>0</v>
      </c>
      <c r="AL3951" s="226"/>
      <c r="AM3951" s="75">
        <v>92304</v>
      </c>
      <c r="AN3951" s="76"/>
      <c r="AO3951" s="188">
        <v>136.33333333333334</v>
      </c>
      <c r="AP3951" s="188">
        <v>104</v>
      </c>
      <c r="AQ3951" s="187">
        <v>186.39106267615085</v>
      </c>
      <c r="AR3951" s="188">
        <v>57</v>
      </c>
      <c r="AS3951" s="187">
        <v>102.15664012058268</v>
      </c>
      <c r="AT3951" s="188">
        <v>248</v>
      </c>
      <c r="AU3951" s="187">
        <v>746.48829481370467</v>
      </c>
      <c r="AV3951" s="188">
        <v>57</v>
      </c>
      <c r="AW3951" s="187">
        <v>176.89656392390097</v>
      </c>
      <c r="AX3951" s="188">
        <v>0</v>
      </c>
      <c r="AY3951" s="187">
        <v>0</v>
      </c>
      <c r="AZ3951" s="188">
        <v>76</v>
      </c>
      <c r="BA3951" s="187">
        <v>110.30478955007257</v>
      </c>
      <c r="BB3951" s="188">
        <v>92</v>
      </c>
      <c r="BC3951" s="187">
        <v>368</v>
      </c>
      <c r="BD3951" s="75"/>
      <c r="BE3951" s="75"/>
      <c r="BF3951" s="56"/>
      <c r="BI3951" s="194"/>
      <c r="BJ3951" s="74"/>
    </row>
    <row r="3952" spans="1:62" s="77" customFormat="1" ht="11.25" customHeight="1" x14ac:dyDescent="0.2">
      <c r="A3952" s="252" t="s">
        <v>4247</v>
      </c>
      <c r="B3952" s="253">
        <v>0</v>
      </c>
      <c r="C3952" s="954">
        <v>92308</v>
      </c>
      <c r="D3952" s="289">
        <v>1E-4</v>
      </c>
      <c r="E3952" s="255">
        <v>7.1980853391537773E-5</v>
      </c>
      <c r="F3952" s="256">
        <v>0</v>
      </c>
      <c r="G3952" s="256">
        <v>0</v>
      </c>
      <c r="H3952" s="256">
        <v>0</v>
      </c>
      <c r="I3952" s="257">
        <v>0</v>
      </c>
      <c r="J3952" s="256">
        <v>79.95</v>
      </c>
      <c r="K3952" s="256">
        <v>41.677749827187888</v>
      </c>
      <c r="L3952" s="256">
        <v>0</v>
      </c>
      <c r="M3952" s="256">
        <v>0</v>
      </c>
      <c r="N3952" s="259">
        <v>0</v>
      </c>
      <c r="O3952" s="258">
        <v>0</v>
      </c>
      <c r="P3952" s="256">
        <v>0</v>
      </c>
      <c r="Q3952" s="258">
        <v>0</v>
      </c>
      <c r="R3952" s="258">
        <v>3.7523452157598499E-5</v>
      </c>
      <c r="S3952" s="258">
        <v>1E-4</v>
      </c>
      <c r="T3952" s="259">
        <v>0</v>
      </c>
      <c r="U3952" s="257">
        <v>0</v>
      </c>
      <c r="V3952" s="258">
        <v>0</v>
      </c>
      <c r="W3952" s="258">
        <v>0</v>
      </c>
      <c r="X3952" s="259">
        <v>0</v>
      </c>
      <c r="Y3952" s="259">
        <v>0</v>
      </c>
      <c r="Z3952" s="256">
        <v>0</v>
      </c>
      <c r="AA3952" s="256">
        <v>0</v>
      </c>
      <c r="AB3952" s="256">
        <v>0</v>
      </c>
      <c r="AC3952" s="256">
        <v>0</v>
      </c>
      <c r="AD3952" s="259">
        <v>0</v>
      </c>
      <c r="AE3952" s="258">
        <v>0</v>
      </c>
      <c r="AF3952" s="258">
        <v>0</v>
      </c>
      <c r="AG3952" s="258">
        <v>0</v>
      </c>
      <c r="AH3952" s="260">
        <v>0</v>
      </c>
      <c r="AI3952" s="186">
        <v>0</v>
      </c>
      <c r="AJ3952" s="192">
        <v>7501943488304</v>
      </c>
      <c r="AK3952" s="192">
        <v>0</v>
      </c>
      <c r="AL3952" s="226"/>
      <c r="AM3952" s="75">
        <v>92308</v>
      </c>
      <c r="AN3952" s="76"/>
      <c r="AO3952" s="259">
        <v>0</v>
      </c>
      <c r="AP3952" s="259">
        <v>0</v>
      </c>
      <c r="AQ3952" s="257">
        <v>0</v>
      </c>
      <c r="AR3952" s="259">
        <v>0</v>
      </c>
      <c r="AS3952" s="257">
        <v>0</v>
      </c>
      <c r="AT3952" s="259">
        <v>0</v>
      </c>
      <c r="AU3952" s="257">
        <v>0</v>
      </c>
      <c r="AV3952" s="259">
        <v>0</v>
      </c>
      <c r="AW3952" s="257">
        <v>0</v>
      </c>
      <c r="AX3952" s="259">
        <v>0</v>
      </c>
      <c r="AY3952" s="257">
        <v>0</v>
      </c>
      <c r="AZ3952" s="259">
        <v>9</v>
      </c>
      <c r="BA3952" s="257">
        <v>12.129380053908354</v>
      </c>
      <c r="BB3952" s="259">
        <v>2</v>
      </c>
      <c r="BC3952" s="257">
        <v>40</v>
      </c>
      <c r="BD3952" s="75"/>
      <c r="BE3952" s="75"/>
      <c r="BF3952" s="56"/>
      <c r="BI3952" s="194"/>
      <c r="BJ3952" s="74"/>
    </row>
    <row r="3953" spans="1:62" s="77" customFormat="1" ht="11.25" customHeight="1" x14ac:dyDescent="0.2">
      <c r="A3953" s="252" t="s">
        <v>4248</v>
      </c>
      <c r="B3953" s="253">
        <v>0</v>
      </c>
      <c r="C3953" s="954">
        <v>91188</v>
      </c>
      <c r="D3953" s="289">
        <v>2037</v>
      </c>
      <c r="E3953" s="255">
        <v>479.49047335392237</v>
      </c>
      <c r="F3953" s="256">
        <v>0</v>
      </c>
      <c r="G3953" s="256">
        <v>0</v>
      </c>
      <c r="H3953" s="256">
        <v>0</v>
      </c>
      <c r="I3953" s="257">
        <v>0</v>
      </c>
      <c r="J3953" s="256">
        <v>29.7</v>
      </c>
      <c r="K3953" s="256">
        <v>127.44778759116946</v>
      </c>
      <c r="L3953" s="256">
        <v>71</v>
      </c>
      <c r="M3953" s="256">
        <v>55.709087887626396</v>
      </c>
      <c r="N3953" s="259">
        <v>0</v>
      </c>
      <c r="O3953" s="258">
        <v>0</v>
      </c>
      <c r="P3953" s="256">
        <v>30</v>
      </c>
      <c r="Q3953" s="258">
        <v>340.06734006734007</v>
      </c>
      <c r="R3953" s="258">
        <v>1985.8585858585861</v>
      </c>
      <c r="S3953" s="258">
        <v>1966</v>
      </c>
      <c r="T3953" s="259">
        <v>1975</v>
      </c>
      <c r="U3953" s="257">
        <v>464.89626159744563</v>
      </c>
      <c r="V3953" s="258">
        <v>0</v>
      </c>
      <c r="W3953" s="258">
        <v>30</v>
      </c>
      <c r="X3953" s="259">
        <v>1945</v>
      </c>
      <c r="Y3953" s="259">
        <v>314</v>
      </c>
      <c r="Z3953" s="256">
        <v>0</v>
      </c>
      <c r="AA3953" s="256">
        <v>0</v>
      </c>
      <c r="AB3953" s="256">
        <v>0</v>
      </c>
      <c r="AC3953" s="256">
        <v>0</v>
      </c>
      <c r="AD3953" s="259">
        <v>0</v>
      </c>
      <c r="AE3953" s="258">
        <v>0</v>
      </c>
      <c r="AF3953" s="258">
        <v>0</v>
      </c>
      <c r="AG3953" s="258">
        <v>0</v>
      </c>
      <c r="AH3953" s="260">
        <v>0</v>
      </c>
      <c r="AI3953" s="186">
        <v>89.25</v>
      </c>
      <c r="AJ3953" s="192">
        <v>7501943488304</v>
      </c>
      <c r="AK3953" s="192">
        <v>0</v>
      </c>
      <c r="AL3953" s="226"/>
      <c r="AM3953" s="75">
        <v>91188</v>
      </c>
      <c r="AN3953" s="76"/>
      <c r="AO3953" s="259">
        <v>63.333333333333336</v>
      </c>
      <c r="AP3953" s="259">
        <v>148</v>
      </c>
      <c r="AQ3953" s="257">
        <v>0</v>
      </c>
      <c r="AR3953" s="259">
        <v>10</v>
      </c>
      <c r="AS3953" s="257">
        <v>0</v>
      </c>
      <c r="AT3953" s="259">
        <v>32</v>
      </c>
      <c r="AU3953" s="257">
        <v>0</v>
      </c>
      <c r="AV3953" s="259">
        <v>296</v>
      </c>
      <c r="AW3953" s="257">
        <v>0</v>
      </c>
      <c r="AX3953" s="259">
        <v>46</v>
      </c>
      <c r="AY3953" s="257">
        <v>0</v>
      </c>
      <c r="AZ3953" s="259">
        <v>150</v>
      </c>
      <c r="BA3953" s="257">
        <v>0</v>
      </c>
      <c r="BB3953" s="259">
        <v>35</v>
      </c>
      <c r="BC3953" s="257">
        <v>0</v>
      </c>
      <c r="BD3953" s="75"/>
      <c r="BE3953" s="75"/>
      <c r="BF3953" s="56"/>
      <c r="BI3953" s="194"/>
      <c r="BJ3953" s="74"/>
    </row>
    <row r="3954" spans="1:62" s="77" customFormat="1" ht="11.25" customHeight="1" x14ac:dyDescent="0.2">
      <c r="A3954" s="184" t="s">
        <v>4249</v>
      </c>
      <c r="B3954" s="185">
        <v>0</v>
      </c>
      <c r="C3954" s="828">
        <v>94208</v>
      </c>
      <c r="D3954" s="284">
        <v>1E-4</v>
      </c>
      <c r="E3954" s="91">
        <v>0</v>
      </c>
      <c r="F3954" s="186">
        <v>0</v>
      </c>
      <c r="G3954" s="186">
        <v>0</v>
      </c>
      <c r="H3954" s="186">
        <v>0</v>
      </c>
      <c r="I3954" s="187">
        <v>0</v>
      </c>
      <c r="J3954" s="186">
        <v>0</v>
      </c>
      <c r="K3954" s="186">
        <v>0</v>
      </c>
      <c r="L3954" s="186">
        <v>0</v>
      </c>
      <c r="M3954" s="186">
        <v>0</v>
      </c>
      <c r="N3954" s="188">
        <v>0</v>
      </c>
      <c r="O3954" s="189">
        <v>0</v>
      </c>
      <c r="P3954" s="186">
        <v>0</v>
      </c>
      <c r="Q3954" s="189">
        <v>0</v>
      </c>
      <c r="R3954" s="189">
        <v>0</v>
      </c>
      <c r="S3954" s="189">
        <v>1E-4</v>
      </c>
      <c r="T3954" s="188">
        <v>0</v>
      </c>
      <c r="U3954" s="187">
        <v>0</v>
      </c>
      <c r="V3954" s="189">
        <v>0</v>
      </c>
      <c r="W3954" s="189">
        <v>0</v>
      </c>
      <c r="X3954" s="188">
        <v>0</v>
      </c>
      <c r="Y3954" s="188">
        <v>0</v>
      </c>
      <c r="Z3954" s="186">
        <v>0</v>
      </c>
      <c r="AA3954" s="186">
        <v>0</v>
      </c>
      <c r="AB3954" s="186">
        <v>0</v>
      </c>
      <c r="AC3954" s="186">
        <v>0</v>
      </c>
      <c r="AD3954" s="188">
        <v>0</v>
      </c>
      <c r="AE3954" s="189">
        <v>0</v>
      </c>
      <c r="AF3954" s="189">
        <v>0</v>
      </c>
      <c r="AG3954" s="189">
        <v>0</v>
      </c>
      <c r="AH3954" s="191">
        <v>0</v>
      </c>
      <c r="AI3954" s="186">
        <v>0</v>
      </c>
      <c r="AJ3954" s="192">
        <v>7501943486201</v>
      </c>
      <c r="AK3954" s="192">
        <v>0</v>
      </c>
      <c r="AL3954" s="226"/>
      <c r="AM3954" s="75">
        <v>94208</v>
      </c>
      <c r="AN3954" s="76"/>
      <c r="AO3954" s="188">
        <v>0</v>
      </c>
      <c r="AP3954" s="188">
        <v>0</v>
      </c>
      <c r="AQ3954" s="187">
        <v>0</v>
      </c>
      <c r="AR3954" s="188">
        <v>0</v>
      </c>
      <c r="AS3954" s="187">
        <v>0</v>
      </c>
      <c r="AT3954" s="188">
        <v>0</v>
      </c>
      <c r="AU3954" s="187">
        <v>0</v>
      </c>
      <c r="AV3954" s="188">
        <v>0</v>
      </c>
      <c r="AW3954" s="187">
        <v>0</v>
      </c>
      <c r="AX3954" s="188">
        <v>0</v>
      </c>
      <c r="AY3954" s="187">
        <v>0</v>
      </c>
      <c r="AZ3954" s="188">
        <v>0</v>
      </c>
      <c r="BA3954" s="187">
        <v>0</v>
      </c>
      <c r="BB3954" s="188">
        <v>0</v>
      </c>
      <c r="BC3954" s="187">
        <v>0</v>
      </c>
      <c r="BD3954" s="75"/>
      <c r="BE3954" s="75"/>
      <c r="BF3954" s="56"/>
      <c r="BI3954" s="194"/>
      <c r="BJ3954" s="74"/>
    </row>
    <row r="3955" spans="1:62" s="77" customFormat="1" ht="11.25" customHeight="1" x14ac:dyDescent="0.2">
      <c r="A3955" s="184" t="s">
        <v>2010</v>
      </c>
      <c r="B3955" s="185">
        <v>0</v>
      </c>
      <c r="C3955" s="897">
        <v>92260</v>
      </c>
      <c r="D3955" s="284">
        <v>1E-4</v>
      </c>
      <c r="E3955" s="91">
        <v>0</v>
      </c>
      <c r="F3955" s="186">
        <v>0</v>
      </c>
      <c r="G3955" s="186">
        <v>0</v>
      </c>
      <c r="H3955" s="186">
        <v>0</v>
      </c>
      <c r="I3955" s="187">
        <v>0</v>
      </c>
      <c r="J3955" s="186">
        <v>0</v>
      </c>
      <c r="K3955" s="186">
        <v>0</v>
      </c>
      <c r="L3955" s="186">
        <v>0</v>
      </c>
      <c r="M3955" s="186">
        <v>0</v>
      </c>
      <c r="N3955" s="188">
        <v>0</v>
      </c>
      <c r="O3955" s="189">
        <v>0</v>
      </c>
      <c r="P3955" s="186">
        <v>0</v>
      </c>
      <c r="Q3955" s="189">
        <v>0</v>
      </c>
      <c r="R3955" s="189">
        <v>0</v>
      </c>
      <c r="S3955" s="189">
        <v>1E-4</v>
      </c>
      <c r="T3955" s="188">
        <v>0</v>
      </c>
      <c r="U3955" s="187">
        <v>0</v>
      </c>
      <c r="V3955" s="189">
        <v>0</v>
      </c>
      <c r="W3955" s="189">
        <v>0</v>
      </c>
      <c r="X3955" s="188">
        <v>0</v>
      </c>
      <c r="Y3955" s="188">
        <v>0</v>
      </c>
      <c r="Z3955" s="186">
        <v>0</v>
      </c>
      <c r="AA3955" s="186">
        <v>0</v>
      </c>
      <c r="AB3955" s="186">
        <v>0</v>
      </c>
      <c r="AC3955" s="186">
        <v>0</v>
      </c>
      <c r="AD3955" s="188">
        <v>0</v>
      </c>
      <c r="AE3955" s="189">
        <v>0</v>
      </c>
      <c r="AF3955" s="189">
        <v>0</v>
      </c>
      <c r="AG3955" s="189">
        <v>0</v>
      </c>
      <c r="AH3955" s="191">
        <v>0</v>
      </c>
      <c r="AI3955" s="186">
        <v>0</v>
      </c>
      <c r="AJ3955" s="192">
        <v>7501943486331</v>
      </c>
      <c r="AK3955" s="192">
        <v>0</v>
      </c>
      <c r="AL3955" s="226"/>
      <c r="AM3955" s="75">
        <v>92260</v>
      </c>
      <c r="AN3955" s="76"/>
      <c r="AO3955" s="188">
        <v>0</v>
      </c>
      <c r="AP3955" s="188">
        <v>0</v>
      </c>
      <c r="AQ3955" s="187">
        <v>0</v>
      </c>
      <c r="AR3955" s="188">
        <v>0</v>
      </c>
      <c r="AS3955" s="187">
        <v>0</v>
      </c>
      <c r="AT3955" s="188">
        <v>0</v>
      </c>
      <c r="AU3955" s="187">
        <v>0</v>
      </c>
      <c r="AV3955" s="188">
        <v>0</v>
      </c>
      <c r="AW3955" s="187">
        <v>0</v>
      </c>
      <c r="AX3955" s="188">
        <v>0</v>
      </c>
      <c r="AY3955" s="187">
        <v>0</v>
      </c>
      <c r="AZ3955" s="188">
        <v>0</v>
      </c>
      <c r="BA3955" s="187">
        <v>0</v>
      </c>
      <c r="BB3955" s="188">
        <v>0</v>
      </c>
      <c r="BC3955" s="187">
        <v>0</v>
      </c>
      <c r="BD3955" s="75"/>
      <c r="BE3955" s="75"/>
      <c r="BF3955" s="56"/>
      <c r="BI3955" s="194"/>
      <c r="BJ3955" s="74"/>
    </row>
    <row r="3956" spans="1:62" s="77" customFormat="1" ht="11.25" customHeight="1" x14ac:dyDescent="0.2">
      <c r="A3956" s="184" t="s">
        <v>4250</v>
      </c>
      <c r="B3956" s="185">
        <v>0</v>
      </c>
      <c r="C3956" s="897">
        <v>94246</v>
      </c>
      <c r="D3956" s="284">
        <v>1E-4</v>
      </c>
      <c r="E3956" s="91">
        <v>3.1961088085875769E-4</v>
      </c>
      <c r="F3956" s="186">
        <v>0</v>
      </c>
      <c r="G3956" s="186">
        <v>0</v>
      </c>
      <c r="H3956" s="186">
        <v>0</v>
      </c>
      <c r="I3956" s="187">
        <v>0</v>
      </c>
      <c r="J3956" s="186">
        <v>2.2814909999999999</v>
      </c>
      <c r="K3956" s="186">
        <v>9.3864138540569861</v>
      </c>
      <c r="L3956" s="186">
        <v>0</v>
      </c>
      <c r="M3956" s="186">
        <v>0</v>
      </c>
      <c r="N3956" s="188">
        <v>0</v>
      </c>
      <c r="O3956" s="189">
        <v>0</v>
      </c>
      <c r="P3956" s="186">
        <v>0</v>
      </c>
      <c r="Q3956" s="189">
        <v>0</v>
      </c>
      <c r="R3956" s="189">
        <v>1.3149295789463998E-3</v>
      </c>
      <c r="S3956" s="189">
        <v>1E-4</v>
      </c>
      <c r="T3956" s="188">
        <v>0</v>
      </c>
      <c r="U3956" s="187">
        <v>0</v>
      </c>
      <c r="V3956" s="189">
        <v>0</v>
      </c>
      <c r="W3956" s="189">
        <v>0</v>
      </c>
      <c r="X3956" s="188">
        <v>0</v>
      </c>
      <c r="Y3956" s="188">
        <v>0</v>
      </c>
      <c r="Z3956" s="186">
        <v>0</v>
      </c>
      <c r="AA3956" s="186">
        <v>0</v>
      </c>
      <c r="AB3956" s="186">
        <v>0</v>
      </c>
      <c r="AC3956" s="186">
        <v>0</v>
      </c>
      <c r="AD3956" s="188">
        <v>0</v>
      </c>
      <c r="AE3956" s="189">
        <v>0</v>
      </c>
      <c r="AF3956" s="189">
        <v>0</v>
      </c>
      <c r="AG3956" s="189">
        <v>0</v>
      </c>
      <c r="AH3956" s="191">
        <v>0</v>
      </c>
      <c r="AI3956" s="186">
        <v>31.5</v>
      </c>
      <c r="AJ3956" s="192">
        <v>7506425610723</v>
      </c>
      <c r="AK3956" s="192">
        <v>0</v>
      </c>
      <c r="AL3956" s="226"/>
      <c r="AM3956" s="75">
        <v>94246</v>
      </c>
      <c r="AN3956" s="76"/>
      <c r="AO3956" s="188">
        <v>0</v>
      </c>
      <c r="AP3956" s="188">
        <v>0</v>
      </c>
      <c r="AQ3956" s="187">
        <v>0</v>
      </c>
      <c r="AR3956" s="188">
        <v>0</v>
      </c>
      <c r="AS3956" s="187">
        <v>0</v>
      </c>
      <c r="AT3956" s="188">
        <v>0</v>
      </c>
      <c r="AU3956" s="187">
        <v>0</v>
      </c>
      <c r="AV3956" s="188">
        <v>0</v>
      </c>
      <c r="AW3956" s="187">
        <v>0</v>
      </c>
      <c r="AX3956" s="188">
        <v>120</v>
      </c>
      <c r="AY3956" s="187">
        <v>240</v>
      </c>
      <c r="AZ3956" s="188">
        <v>0</v>
      </c>
      <c r="BA3956" s="187">
        <v>0</v>
      </c>
      <c r="BB3956" s="188">
        <v>150</v>
      </c>
      <c r="BC3956" s="187">
        <v>3000</v>
      </c>
      <c r="BD3956" s="75"/>
      <c r="BE3956" s="75"/>
      <c r="BF3956" s="56"/>
      <c r="BI3956" s="194"/>
      <c r="BJ3956" s="74"/>
    </row>
    <row r="3957" spans="1:62" s="77" customFormat="1" ht="11.25" customHeight="1" x14ac:dyDescent="0.2">
      <c r="A3957" s="184" t="s">
        <v>4251</v>
      </c>
      <c r="B3957" s="185">
        <v>0</v>
      </c>
      <c r="C3957" s="897">
        <v>94247</v>
      </c>
      <c r="D3957" s="284">
        <v>1392</v>
      </c>
      <c r="E3957" s="91">
        <v>29593.315798581425</v>
      </c>
      <c r="F3957" s="186">
        <v>0</v>
      </c>
      <c r="G3957" s="186">
        <v>0</v>
      </c>
      <c r="H3957" s="186">
        <v>0</v>
      </c>
      <c r="I3957" s="187">
        <v>0</v>
      </c>
      <c r="J3957" s="186">
        <v>8.2814910000000008</v>
      </c>
      <c r="K3957" s="186">
        <v>1.4111294687025842</v>
      </c>
      <c r="L3957" s="186">
        <v>0</v>
      </c>
      <c r="M3957" s="186">
        <v>0</v>
      </c>
      <c r="N3957" s="188">
        <v>0</v>
      </c>
      <c r="O3957" s="189">
        <v>0</v>
      </c>
      <c r="P3957" s="186">
        <v>0</v>
      </c>
      <c r="Q3957" s="189">
        <v>0</v>
      </c>
      <c r="R3957" s="189">
        <v>5042.5702328240168</v>
      </c>
      <c r="S3957" s="189">
        <v>1392</v>
      </c>
      <c r="T3957" s="188">
        <v>1386</v>
      </c>
      <c r="U3957" s="187">
        <v>29465.758402897885</v>
      </c>
      <c r="V3957" s="189">
        <v>0</v>
      </c>
      <c r="W3957" s="189">
        <v>0</v>
      </c>
      <c r="X3957" s="188">
        <v>1386</v>
      </c>
      <c r="Y3957" s="188">
        <v>1290</v>
      </c>
      <c r="Z3957" s="186">
        <v>0</v>
      </c>
      <c r="AA3957" s="186">
        <v>0</v>
      </c>
      <c r="AB3957" s="186">
        <v>0</v>
      </c>
      <c r="AC3957" s="186">
        <v>0</v>
      </c>
      <c r="AD3957" s="188">
        <v>0</v>
      </c>
      <c r="AE3957" s="189">
        <v>0</v>
      </c>
      <c r="AF3957" s="189">
        <v>0</v>
      </c>
      <c r="AG3957" s="189">
        <v>0</v>
      </c>
      <c r="AH3957" s="191">
        <v>0</v>
      </c>
      <c r="AI3957" s="186">
        <v>0</v>
      </c>
      <c r="AJ3957" s="192">
        <v>7506425610730</v>
      </c>
      <c r="AK3957" s="192">
        <v>0</v>
      </c>
      <c r="AL3957" s="226"/>
      <c r="AM3957" s="75">
        <v>94247</v>
      </c>
      <c r="AN3957" s="76"/>
      <c r="AO3957" s="188">
        <v>140</v>
      </c>
      <c r="AP3957" s="188">
        <v>420</v>
      </c>
      <c r="AQ3957" s="187">
        <v>16739.80500040295</v>
      </c>
      <c r="AR3957" s="188">
        <v>0</v>
      </c>
      <c r="AS3957" s="187">
        <v>0</v>
      </c>
      <c r="AT3957" s="188">
        <v>0</v>
      </c>
      <c r="AU3957" s="187">
        <v>0</v>
      </c>
      <c r="AV3957" s="188">
        <v>0</v>
      </c>
      <c r="AW3957" s="187">
        <v>0</v>
      </c>
      <c r="AX3957" s="188">
        <v>12</v>
      </c>
      <c r="AY3957" s="187">
        <v>24</v>
      </c>
      <c r="AZ3957" s="188">
        <v>0</v>
      </c>
      <c r="BA3957" s="187">
        <v>0</v>
      </c>
      <c r="BB3957" s="188">
        <v>90</v>
      </c>
      <c r="BC3957" s="187">
        <v>1800</v>
      </c>
      <c r="BD3957" s="75"/>
      <c r="BE3957" s="75"/>
      <c r="BF3957" s="56"/>
      <c r="BI3957" s="194"/>
      <c r="BJ3957" s="74"/>
    </row>
    <row r="3958" spans="1:62" s="77" customFormat="1" ht="11.25" customHeight="1" x14ac:dyDescent="0.2">
      <c r="A3958" s="184" t="s">
        <v>4252</v>
      </c>
      <c r="B3958" s="185">
        <v>0</v>
      </c>
      <c r="C3958" s="897">
        <v>92268</v>
      </c>
      <c r="D3958" s="284">
        <v>1E-4</v>
      </c>
      <c r="E3958" s="91">
        <v>0</v>
      </c>
      <c r="F3958" s="186">
        <v>0</v>
      </c>
      <c r="G3958" s="186">
        <v>0</v>
      </c>
      <c r="H3958" s="186">
        <v>0</v>
      </c>
      <c r="I3958" s="187">
        <v>0</v>
      </c>
      <c r="J3958" s="186">
        <v>0</v>
      </c>
      <c r="K3958" s="186">
        <v>0</v>
      </c>
      <c r="L3958" s="186">
        <v>0</v>
      </c>
      <c r="M3958" s="186">
        <v>0</v>
      </c>
      <c r="N3958" s="188">
        <v>0</v>
      </c>
      <c r="O3958" s="189">
        <v>0</v>
      </c>
      <c r="P3958" s="186">
        <v>0</v>
      </c>
      <c r="Q3958" s="189">
        <v>0</v>
      </c>
      <c r="R3958" s="189">
        <v>0</v>
      </c>
      <c r="S3958" s="189">
        <v>1E-4</v>
      </c>
      <c r="T3958" s="188">
        <v>0</v>
      </c>
      <c r="U3958" s="187">
        <v>0</v>
      </c>
      <c r="V3958" s="189">
        <v>0</v>
      </c>
      <c r="W3958" s="189">
        <v>0</v>
      </c>
      <c r="X3958" s="188">
        <v>0</v>
      </c>
      <c r="Y3958" s="188">
        <v>0</v>
      </c>
      <c r="Z3958" s="186">
        <v>0</v>
      </c>
      <c r="AA3958" s="186">
        <v>0</v>
      </c>
      <c r="AB3958" s="186">
        <v>0</v>
      </c>
      <c r="AC3958" s="186">
        <v>0</v>
      </c>
      <c r="AD3958" s="188">
        <v>0</v>
      </c>
      <c r="AE3958" s="189">
        <v>0</v>
      </c>
      <c r="AF3958" s="189">
        <v>0</v>
      </c>
      <c r="AG3958" s="189">
        <v>0</v>
      </c>
      <c r="AH3958" s="191">
        <v>0</v>
      </c>
      <c r="AI3958" s="186">
        <v>0</v>
      </c>
      <c r="AJ3958" s="192">
        <v>7506425610358</v>
      </c>
      <c r="AK3958" s="192">
        <v>0</v>
      </c>
      <c r="AL3958" s="226"/>
      <c r="AM3958" s="75">
        <v>92268</v>
      </c>
      <c r="AN3958" s="76"/>
      <c r="AO3958" s="188">
        <v>0</v>
      </c>
      <c r="AP3958" s="188">
        <v>0</v>
      </c>
      <c r="AQ3958" s="187">
        <v>0</v>
      </c>
      <c r="AR3958" s="188">
        <v>0</v>
      </c>
      <c r="AS3958" s="187">
        <v>0</v>
      </c>
      <c r="AT3958" s="188">
        <v>0</v>
      </c>
      <c r="AU3958" s="187">
        <v>0</v>
      </c>
      <c r="AV3958" s="188">
        <v>0</v>
      </c>
      <c r="AW3958" s="187">
        <v>0</v>
      </c>
      <c r="AX3958" s="188">
        <v>0</v>
      </c>
      <c r="AY3958" s="187">
        <v>0</v>
      </c>
      <c r="AZ3958" s="188">
        <v>0</v>
      </c>
      <c r="BA3958" s="187">
        <v>0</v>
      </c>
      <c r="BB3958" s="188">
        <v>0</v>
      </c>
      <c r="BC3958" s="187">
        <v>0</v>
      </c>
      <c r="BD3958" s="75"/>
      <c r="BE3958" s="75"/>
      <c r="BF3958" s="56"/>
      <c r="BI3958" s="194"/>
      <c r="BJ3958" s="74"/>
    </row>
    <row r="3959" spans="1:62" s="77" customFormat="1" ht="11.25" customHeight="1" x14ac:dyDescent="0.2">
      <c r="A3959" s="184" t="s">
        <v>4253</v>
      </c>
      <c r="B3959" s="185">
        <v>0</v>
      </c>
      <c r="C3959" s="897">
        <v>92269</v>
      </c>
      <c r="D3959" s="284">
        <v>1E-4</v>
      </c>
      <c r="E3959" s="91">
        <v>0</v>
      </c>
      <c r="F3959" s="186">
        <v>0</v>
      </c>
      <c r="G3959" s="186">
        <v>0</v>
      </c>
      <c r="H3959" s="186">
        <v>0</v>
      </c>
      <c r="I3959" s="187">
        <v>0</v>
      </c>
      <c r="J3959" s="186">
        <v>0</v>
      </c>
      <c r="K3959" s="186">
        <v>0</v>
      </c>
      <c r="L3959" s="186">
        <v>0</v>
      </c>
      <c r="M3959" s="186">
        <v>0</v>
      </c>
      <c r="N3959" s="188">
        <v>0</v>
      </c>
      <c r="O3959" s="189">
        <v>0</v>
      </c>
      <c r="P3959" s="186">
        <v>0</v>
      </c>
      <c r="Q3959" s="189">
        <v>0</v>
      </c>
      <c r="R3959" s="189">
        <v>0</v>
      </c>
      <c r="S3959" s="189">
        <v>1E-4</v>
      </c>
      <c r="T3959" s="188">
        <v>0</v>
      </c>
      <c r="U3959" s="187">
        <v>0</v>
      </c>
      <c r="V3959" s="189">
        <v>0</v>
      </c>
      <c r="W3959" s="189">
        <v>0</v>
      </c>
      <c r="X3959" s="188">
        <v>0</v>
      </c>
      <c r="Y3959" s="188">
        <v>0</v>
      </c>
      <c r="Z3959" s="186">
        <v>0</v>
      </c>
      <c r="AA3959" s="186">
        <v>0</v>
      </c>
      <c r="AB3959" s="186">
        <v>0</v>
      </c>
      <c r="AC3959" s="186">
        <v>0</v>
      </c>
      <c r="AD3959" s="188">
        <v>0</v>
      </c>
      <c r="AE3959" s="189">
        <v>0</v>
      </c>
      <c r="AF3959" s="189">
        <v>0</v>
      </c>
      <c r="AG3959" s="189">
        <v>0</v>
      </c>
      <c r="AH3959" s="191">
        <v>0</v>
      </c>
      <c r="AI3959" s="186">
        <v>0</v>
      </c>
      <c r="AJ3959" s="192">
        <v>0</v>
      </c>
      <c r="AK3959" s="192">
        <v>0</v>
      </c>
      <c r="AL3959" s="226"/>
      <c r="AM3959" s="75">
        <v>92269</v>
      </c>
      <c r="AN3959" s="76"/>
      <c r="AO3959" s="188">
        <v>0</v>
      </c>
      <c r="AP3959" s="188">
        <v>0</v>
      </c>
      <c r="AQ3959" s="187">
        <v>0</v>
      </c>
      <c r="AR3959" s="188">
        <v>0</v>
      </c>
      <c r="AS3959" s="187">
        <v>0</v>
      </c>
      <c r="AT3959" s="188">
        <v>0</v>
      </c>
      <c r="AU3959" s="187">
        <v>0</v>
      </c>
      <c r="AV3959" s="188">
        <v>0</v>
      </c>
      <c r="AW3959" s="187">
        <v>0</v>
      </c>
      <c r="AX3959" s="188">
        <v>0</v>
      </c>
      <c r="AY3959" s="187">
        <v>0</v>
      </c>
      <c r="AZ3959" s="188">
        <v>0</v>
      </c>
      <c r="BA3959" s="187">
        <v>0</v>
      </c>
      <c r="BB3959" s="188">
        <v>0</v>
      </c>
      <c r="BC3959" s="187">
        <v>0</v>
      </c>
      <c r="BD3959" s="75"/>
      <c r="BE3959" s="75"/>
      <c r="BF3959" s="56"/>
      <c r="BI3959" s="194"/>
      <c r="BJ3959" s="74"/>
    </row>
    <row r="3960" spans="1:62" s="77" customFormat="1" ht="11.25" customHeight="1" x14ac:dyDescent="0.2">
      <c r="A3960" s="184" t="s">
        <v>4254</v>
      </c>
      <c r="B3960" s="185">
        <v>0</v>
      </c>
      <c r="C3960" s="897">
        <v>92270</v>
      </c>
      <c r="D3960" s="284">
        <v>835</v>
      </c>
      <c r="E3960" s="91">
        <v>0</v>
      </c>
      <c r="F3960" s="186">
        <v>0</v>
      </c>
      <c r="G3960" s="186">
        <v>0</v>
      </c>
      <c r="H3960" s="186">
        <v>0</v>
      </c>
      <c r="I3960" s="187">
        <v>0</v>
      </c>
      <c r="J3960" s="186">
        <v>0</v>
      </c>
      <c r="K3960" s="186">
        <v>0</v>
      </c>
      <c r="L3960" s="186">
        <v>0</v>
      </c>
      <c r="M3960" s="186">
        <v>0</v>
      </c>
      <c r="N3960" s="188">
        <v>0</v>
      </c>
      <c r="O3960" s="189">
        <v>0</v>
      </c>
      <c r="P3960" s="186">
        <v>0</v>
      </c>
      <c r="Q3960" s="189">
        <v>0</v>
      </c>
      <c r="R3960" s="189">
        <v>0</v>
      </c>
      <c r="S3960" s="189">
        <v>835</v>
      </c>
      <c r="T3960" s="188">
        <v>835</v>
      </c>
      <c r="U3960" s="187">
        <v>0</v>
      </c>
      <c r="V3960" s="189">
        <v>0</v>
      </c>
      <c r="W3960" s="189">
        <v>0</v>
      </c>
      <c r="X3960" s="188">
        <v>835</v>
      </c>
      <c r="Y3960" s="188">
        <v>0</v>
      </c>
      <c r="Z3960" s="186">
        <v>0</v>
      </c>
      <c r="AA3960" s="186">
        <v>0</v>
      </c>
      <c r="AB3960" s="186">
        <v>0</v>
      </c>
      <c r="AC3960" s="186">
        <v>0</v>
      </c>
      <c r="AD3960" s="188">
        <v>0</v>
      </c>
      <c r="AE3960" s="189">
        <v>0</v>
      </c>
      <c r="AF3960" s="189">
        <v>0</v>
      </c>
      <c r="AG3960" s="189">
        <v>0</v>
      </c>
      <c r="AH3960" s="191">
        <v>0</v>
      </c>
      <c r="AI3960" s="186">
        <v>0</v>
      </c>
      <c r="AJ3960" s="192">
        <v>0</v>
      </c>
      <c r="AK3960" s="192">
        <v>0</v>
      </c>
      <c r="AL3960" s="226"/>
      <c r="AM3960" s="75">
        <v>92270</v>
      </c>
      <c r="AN3960" s="76"/>
      <c r="AO3960" s="188">
        <v>0</v>
      </c>
      <c r="AP3960" s="188">
        <v>0</v>
      </c>
      <c r="AQ3960" s="187">
        <v>0</v>
      </c>
      <c r="AR3960" s="188">
        <v>0</v>
      </c>
      <c r="AS3960" s="187">
        <v>0</v>
      </c>
      <c r="AT3960" s="188">
        <v>0</v>
      </c>
      <c r="AU3960" s="187">
        <v>0</v>
      </c>
      <c r="AV3960" s="188">
        <v>0</v>
      </c>
      <c r="AW3960" s="187">
        <v>0</v>
      </c>
      <c r="AX3960" s="188">
        <v>0</v>
      </c>
      <c r="AY3960" s="187">
        <v>0</v>
      </c>
      <c r="AZ3960" s="188">
        <v>0</v>
      </c>
      <c r="BA3960" s="187">
        <v>0</v>
      </c>
      <c r="BB3960" s="188">
        <v>0</v>
      </c>
      <c r="BC3960" s="187">
        <v>0</v>
      </c>
      <c r="BD3960" s="75"/>
      <c r="BE3960" s="75"/>
      <c r="BF3960" s="56"/>
      <c r="BI3960" s="194"/>
      <c r="BJ3960" s="74"/>
    </row>
    <row r="3961" spans="1:62" s="77" customFormat="1" ht="11.25" customHeight="1" x14ac:dyDescent="0.2">
      <c r="A3961" s="184" t="s">
        <v>4255</v>
      </c>
      <c r="B3961" s="185">
        <v>0</v>
      </c>
      <c r="C3961" s="897">
        <v>92271</v>
      </c>
      <c r="D3961" s="284">
        <v>1E-4</v>
      </c>
      <c r="E3961" s="91">
        <v>0</v>
      </c>
      <c r="F3961" s="186">
        <v>0</v>
      </c>
      <c r="G3961" s="186">
        <v>0</v>
      </c>
      <c r="H3961" s="186">
        <v>0</v>
      </c>
      <c r="I3961" s="187">
        <v>0</v>
      </c>
      <c r="J3961" s="186">
        <v>0</v>
      </c>
      <c r="K3961" s="186">
        <v>0</v>
      </c>
      <c r="L3961" s="186">
        <v>0</v>
      </c>
      <c r="M3961" s="186">
        <v>0</v>
      </c>
      <c r="N3961" s="188">
        <v>0</v>
      </c>
      <c r="O3961" s="189">
        <v>0</v>
      </c>
      <c r="P3961" s="186">
        <v>0</v>
      </c>
      <c r="Q3961" s="189">
        <v>0</v>
      </c>
      <c r="R3961" s="189">
        <v>0</v>
      </c>
      <c r="S3961" s="189">
        <v>1E-4</v>
      </c>
      <c r="T3961" s="188">
        <v>0</v>
      </c>
      <c r="U3961" s="187">
        <v>0</v>
      </c>
      <c r="V3961" s="189">
        <v>0</v>
      </c>
      <c r="W3961" s="189">
        <v>0</v>
      </c>
      <c r="X3961" s="188">
        <v>0</v>
      </c>
      <c r="Y3961" s="188">
        <v>0</v>
      </c>
      <c r="Z3961" s="186">
        <v>0</v>
      </c>
      <c r="AA3961" s="186">
        <v>0</v>
      </c>
      <c r="AB3961" s="186">
        <v>0</v>
      </c>
      <c r="AC3961" s="186">
        <v>0</v>
      </c>
      <c r="AD3961" s="188">
        <v>0</v>
      </c>
      <c r="AE3961" s="189">
        <v>0</v>
      </c>
      <c r="AF3961" s="189">
        <v>0</v>
      </c>
      <c r="AG3961" s="189">
        <v>0</v>
      </c>
      <c r="AH3961" s="191">
        <v>0</v>
      </c>
      <c r="AI3961" s="186">
        <v>0</v>
      </c>
      <c r="AJ3961" s="192">
        <v>0</v>
      </c>
      <c r="AK3961" s="192">
        <v>0</v>
      </c>
      <c r="AL3961" s="226"/>
      <c r="AM3961" s="75">
        <v>92271</v>
      </c>
      <c r="AN3961" s="76"/>
      <c r="AO3961" s="188">
        <v>0</v>
      </c>
      <c r="AP3961" s="188">
        <v>0</v>
      </c>
      <c r="AQ3961" s="187">
        <v>0</v>
      </c>
      <c r="AR3961" s="188">
        <v>0</v>
      </c>
      <c r="AS3961" s="187">
        <v>0</v>
      </c>
      <c r="AT3961" s="188">
        <v>0</v>
      </c>
      <c r="AU3961" s="187">
        <v>0</v>
      </c>
      <c r="AV3961" s="188">
        <v>0</v>
      </c>
      <c r="AW3961" s="187">
        <v>0</v>
      </c>
      <c r="AX3961" s="188">
        <v>0</v>
      </c>
      <c r="AY3961" s="187">
        <v>0</v>
      </c>
      <c r="AZ3961" s="188">
        <v>0</v>
      </c>
      <c r="BA3961" s="187">
        <v>0</v>
      </c>
      <c r="BB3961" s="188">
        <v>0</v>
      </c>
      <c r="BC3961" s="187">
        <v>0</v>
      </c>
      <c r="BD3961" s="75"/>
      <c r="BE3961" s="75"/>
      <c r="BF3961" s="56"/>
      <c r="BI3961" s="194"/>
      <c r="BJ3961" s="74"/>
    </row>
    <row r="3962" spans="1:62" s="77" customFormat="1" ht="11.25" customHeight="1" x14ac:dyDescent="0.2">
      <c r="A3962" s="184" t="s">
        <v>4256</v>
      </c>
      <c r="B3962" s="185">
        <v>0</v>
      </c>
      <c r="C3962" s="897" t="s">
        <v>369</v>
      </c>
      <c r="D3962" s="284">
        <v>1336</v>
      </c>
      <c r="E3962" s="91">
        <v>386.86645581197661</v>
      </c>
      <c r="F3962" s="186">
        <v>0</v>
      </c>
      <c r="G3962" s="186">
        <v>0</v>
      </c>
      <c r="H3962" s="186">
        <v>0</v>
      </c>
      <c r="I3962" s="187">
        <v>0</v>
      </c>
      <c r="J3962" s="186">
        <v>174.13493500000001</v>
      </c>
      <c r="K3962" s="186">
        <v>103.60164185307276</v>
      </c>
      <c r="L3962" s="186">
        <v>22</v>
      </c>
      <c r="M3962" s="186">
        <v>21.235184700258198</v>
      </c>
      <c r="N3962" s="188">
        <v>0</v>
      </c>
      <c r="O3962" s="189">
        <v>0</v>
      </c>
      <c r="P3962" s="186">
        <v>3</v>
      </c>
      <c r="Q3962" s="189">
        <v>14.356682649578614</v>
      </c>
      <c r="R3962" s="189">
        <v>226.37617201855559</v>
      </c>
      <c r="S3962" s="189">
        <v>1314</v>
      </c>
      <c r="T3962" s="188">
        <v>1314</v>
      </c>
      <c r="U3962" s="187">
        <v>380.49590040189912</v>
      </c>
      <c r="V3962" s="189">
        <v>0</v>
      </c>
      <c r="W3962" s="189">
        <v>3</v>
      </c>
      <c r="X3962" s="188">
        <v>1311</v>
      </c>
      <c r="Y3962" s="188">
        <v>1294</v>
      </c>
      <c r="Z3962" s="186">
        <v>0</v>
      </c>
      <c r="AA3962" s="186">
        <v>0</v>
      </c>
      <c r="AB3962" s="186">
        <v>0</v>
      </c>
      <c r="AC3962" s="186">
        <v>0</v>
      </c>
      <c r="AD3962" s="188">
        <v>0</v>
      </c>
      <c r="AE3962" s="189">
        <v>0</v>
      </c>
      <c r="AF3962" s="189">
        <v>0</v>
      </c>
      <c r="AG3962" s="189">
        <v>0</v>
      </c>
      <c r="AH3962" s="191">
        <v>0</v>
      </c>
      <c r="AI3962" s="186">
        <v>434.7</v>
      </c>
      <c r="AJ3962" s="192">
        <v>7501943483460</v>
      </c>
      <c r="AK3962" s="192">
        <v>0</v>
      </c>
      <c r="AL3962" s="226"/>
      <c r="AM3962" s="75">
        <v>9994</v>
      </c>
      <c r="AN3962" s="76"/>
      <c r="AO3962" s="188">
        <v>88</v>
      </c>
      <c r="AP3962" s="188">
        <v>29</v>
      </c>
      <c r="AQ3962" s="187">
        <v>20.837813972306975</v>
      </c>
      <c r="AR3962" s="188">
        <v>106</v>
      </c>
      <c r="AS3962" s="187">
        <v>76.165802795328929</v>
      </c>
      <c r="AT3962" s="188">
        <v>129</v>
      </c>
      <c r="AU3962" s="187">
        <v>72.827337262850691</v>
      </c>
      <c r="AV3962" s="188">
        <v>59</v>
      </c>
      <c r="AW3962" s="187">
        <v>33.526047494362651</v>
      </c>
      <c r="AX3962" s="188">
        <v>122</v>
      </c>
      <c r="AY3962" s="187">
        <v>61</v>
      </c>
      <c r="AZ3962" s="188">
        <v>134</v>
      </c>
      <c r="BA3962" s="187">
        <v>24.134142607568034</v>
      </c>
      <c r="BB3962" s="188">
        <v>219</v>
      </c>
      <c r="BC3962" s="187">
        <v>41.321534368572991</v>
      </c>
      <c r="BD3962" s="75"/>
      <c r="BE3962" s="75"/>
      <c r="BF3962" s="56"/>
      <c r="BI3962" s="194"/>
      <c r="BJ3962" s="74"/>
    </row>
    <row r="3963" spans="1:62" s="77" customFormat="1" ht="11.25" customHeight="1" x14ac:dyDescent="0.2">
      <c r="A3963" s="184" t="s">
        <v>4257</v>
      </c>
      <c r="B3963" s="185">
        <v>0</v>
      </c>
      <c r="C3963" s="897">
        <v>94203</v>
      </c>
      <c r="D3963" s="284">
        <v>1E-4</v>
      </c>
      <c r="E3963" s="91">
        <v>0</v>
      </c>
      <c r="F3963" s="186">
        <v>0</v>
      </c>
      <c r="G3963" s="186">
        <v>0</v>
      </c>
      <c r="H3963" s="186">
        <v>0</v>
      </c>
      <c r="I3963" s="187">
        <v>0</v>
      </c>
      <c r="J3963" s="186">
        <v>0</v>
      </c>
      <c r="K3963" s="186">
        <v>0</v>
      </c>
      <c r="L3963" s="186">
        <v>0</v>
      </c>
      <c r="M3963" s="186">
        <v>0</v>
      </c>
      <c r="N3963" s="188">
        <v>0</v>
      </c>
      <c r="O3963" s="189">
        <v>0</v>
      </c>
      <c r="P3963" s="186">
        <v>0</v>
      </c>
      <c r="Q3963" s="189">
        <v>0</v>
      </c>
      <c r="R3963" s="189">
        <v>0</v>
      </c>
      <c r="S3963" s="189">
        <v>1E-4</v>
      </c>
      <c r="T3963" s="188">
        <v>0</v>
      </c>
      <c r="U3963" s="187">
        <v>0</v>
      </c>
      <c r="V3963" s="189">
        <v>0</v>
      </c>
      <c r="W3963" s="189">
        <v>0</v>
      </c>
      <c r="X3963" s="188">
        <v>0</v>
      </c>
      <c r="Y3963" s="188">
        <v>0</v>
      </c>
      <c r="Z3963" s="186">
        <v>0</v>
      </c>
      <c r="AA3963" s="186">
        <v>0</v>
      </c>
      <c r="AB3963" s="186">
        <v>0</v>
      </c>
      <c r="AC3963" s="186">
        <v>0</v>
      </c>
      <c r="AD3963" s="188">
        <v>0</v>
      </c>
      <c r="AE3963" s="189">
        <v>0</v>
      </c>
      <c r="AF3963" s="189">
        <v>0</v>
      </c>
      <c r="AG3963" s="189">
        <v>0</v>
      </c>
      <c r="AH3963" s="191">
        <v>0</v>
      </c>
      <c r="AI3963" s="186">
        <v>0</v>
      </c>
      <c r="AJ3963" s="192">
        <v>7501943486850</v>
      </c>
      <c r="AK3963" s="192">
        <v>0</v>
      </c>
      <c r="AL3963" s="226"/>
      <c r="AM3963" s="75">
        <v>94203</v>
      </c>
      <c r="AN3963" s="76"/>
      <c r="AO3963" s="188">
        <v>0</v>
      </c>
      <c r="AP3963" s="188">
        <v>0</v>
      </c>
      <c r="AQ3963" s="187">
        <v>0</v>
      </c>
      <c r="AR3963" s="188">
        <v>0</v>
      </c>
      <c r="AS3963" s="187">
        <v>0</v>
      </c>
      <c r="AT3963" s="188">
        <v>0</v>
      </c>
      <c r="AU3963" s="187">
        <v>0</v>
      </c>
      <c r="AV3963" s="188">
        <v>0</v>
      </c>
      <c r="AW3963" s="187">
        <v>0</v>
      </c>
      <c r="AX3963" s="188">
        <v>0</v>
      </c>
      <c r="AY3963" s="187">
        <v>0</v>
      </c>
      <c r="AZ3963" s="188">
        <v>0</v>
      </c>
      <c r="BA3963" s="187">
        <v>0</v>
      </c>
      <c r="BB3963" s="188">
        <v>0</v>
      </c>
      <c r="BC3963" s="187">
        <v>0</v>
      </c>
      <c r="BD3963" s="75"/>
      <c r="BE3963" s="75"/>
      <c r="BF3963" s="56"/>
      <c r="BI3963" s="194"/>
      <c r="BJ3963" s="74"/>
    </row>
    <row r="3964" spans="1:62" s="77" customFormat="1" ht="11.25" customHeight="1" x14ac:dyDescent="0.2">
      <c r="A3964" s="184" t="s">
        <v>4258</v>
      </c>
      <c r="B3964" s="185">
        <v>0</v>
      </c>
      <c r="C3964" s="897">
        <v>94230</v>
      </c>
      <c r="D3964" s="284">
        <v>1E-4</v>
      </c>
      <c r="E3964" s="91">
        <v>0</v>
      </c>
      <c r="F3964" s="186">
        <v>0</v>
      </c>
      <c r="G3964" s="186">
        <v>0</v>
      </c>
      <c r="H3964" s="186">
        <v>0</v>
      </c>
      <c r="I3964" s="187">
        <v>0</v>
      </c>
      <c r="J3964" s="186">
        <v>0</v>
      </c>
      <c r="K3964" s="186">
        <v>0</v>
      </c>
      <c r="L3964" s="186">
        <v>0</v>
      </c>
      <c r="M3964" s="186">
        <v>0</v>
      </c>
      <c r="N3964" s="188">
        <v>0</v>
      </c>
      <c r="O3964" s="189">
        <v>0</v>
      </c>
      <c r="P3964" s="186">
        <v>0</v>
      </c>
      <c r="Q3964" s="189">
        <v>0</v>
      </c>
      <c r="R3964" s="189">
        <v>0</v>
      </c>
      <c r="S3964" s="189">
        <v>1E-4</v>
      </c>
      <c r="T3964" s="188">
        <v>0</v>
      </c>
      <c r="U3964" s="187">
        <v>0</v>
      </c>
      <c r="V3964" s="189">
        <v>0</v>
      </c>
      <c r="W3964" s="189">
        <v>0</v>
      </c>
      <c r="X3964" s="188">
        <v>0</v>
      </c>
      <c r="Y3964" s="188">
        <v>0</v>
      </c>
      <c r="Z3964" s="186">
        <v>0</v>
      </c>
      <c r="AA3964" s="186">
        <v>0</v>
      </c>
      <c r="AB3964" s="186">
        <v>0</v>
      </c>
      <c r="AC3964" s="186">
        <v>0</v>
      </c>
      <c r="AD3964" s="188">
        <v>0</v>
      </c>
      <c r="AE3964" s="189">
        <v>0</v>
      </c>
      <c r="AF3964" s="189">
        <v>0</v>
      </c>
      <c r="AG3964" s="189">
        <v>0</v>
      </c>
      <c r="AH3964" s="191">
        <v>0</v>
      </c>
      <c r="AI3964" s="186">
        <v>0</v>
      </c>
      <c r="AJ3964" s="192">
        <v>7501943487079</v>
      </c>
      <c r="AK3964" s="192">
        <v>0</v>
      </c>
      <c r="AL3964" s="226"/>
      <c r="AM3964" s="75">
        <v>94230</v>
      </c>
      <c r="AN3964" s="76"/>
      <c r="AO3964" s="188">
        <v>0</v>
      </c>
      <c r="AP3964" s="188">
        <v>0</v>
      </c>
      <c r="AQ3964" s="187">
        <v>0</v>
      </c>
      <c r="AR3964" s="188">
        <v>0</v>
      </c>
      <c r="AS3964" s="187">
        <v>0</v>
      </c>
      <c r="AT3964" s="188">
        <v>0</v>
      </c>
      <c r="AU3964" s="187">
        <v>0</v>
      </c>
      <c r="AV3964" s="188">
        <v>0</v>
      </c>
      <c r="AW3964" s="187">
        <v>0</v>
      </c>
      <c r="AX3964" s="188">
        <v>0</v>
      </c>
      <c r="AY3964" s="187">
        <v>0</v>
      </c>
      <c r="AZ3964" s="188">
        <v>0</v>
      </c>
      <c r="BA3964" s="187">
        <v>0</v>
      </c>
      <c r="BB3964" s="188">
        <v>0</v>
      </c>
      <c r="BC3964" s="187">
        <v>0</v>
      </c>
      <c r="BD3964" s="75"/>
      <c r="BE3964" s="75"/>
      <c r="BF3964" s="56"/>
      <c r="BI3964" s="194"/>
      <c r="BJ3964" s="74"/>
    </row>
    <row r="3965" spans="1:62" s="77" customFormat="1" ht="11.25" customHeight="1" x14ac:dyDescent="0.2">
      <c r="A3965" s="184" t="s">
        <v>4259</v>
      </c>
      <c r="B3965" s="185">
        <v>0</v>
      </c>
      <c r="C3965" s="897">
        <v>94241</v>
      </c>
      <c r="D3965" s="284">
        <v>1E-4</v>
      </c>
      <c r="E3965" s="91">
        <v>0</v>
      </c>
      <c r="F3965" s="186">
        <v>0</v>
      </c>
      <c r="G3965" s="186">
        <v>0</v>
      </c>
      <c r="H3965" s="186">
        <v>0</v>
      </c>
      <c r="I3965" s="187">
        <v>0</v>
      </c>
      <c r="J3965" s="186">
        <v>0</v>
      </c>
      <c r="K3965" s="186">
        <v>0</v>
      </c>
      <c r="L3965" s="186">
        <v>0</v>
      </c>
      <c r="M3965" s="186">
        <v>0</v>
      </c>
      <c r="N3965" s="188">
        <v>0</v>
      </c>
      <c r="O3965" s="189">
        <v>0</v>
      </c>
      <c r="P3965" s="186">
        <v>0</v>
      </c>
      <c r="Q3965" s="189">
        <v>0</v>
      </c>
      <c r="R3965" s="189">
        <v>0</v>
      </c>
      <c r="S3965" s="189">
        <v>1E-4</v>
      </c>
      <c r="T3965" s="188">
        <v>0</v>
      </c>
      <c r="U3965" s="187">
        <v>0</v>
      </c>
      <c r="V3965" s="189">
        <v>0</v>
      </c>
      <c r="W3965" s="189">
        <v>0</v>
      </c>
      <c r="X3965" s="188">
        <v>0</v>
      </c>
      <c r="Y3965" s="188">
        <v>0</v>
      </c>
      <c r="Z3965" s="186">
        <v>0</v>
      </c>
      <c r="AA3965" s="186">
        <v>0</v>
      </c>
      <c r="AB3965" s="186">
        <v>0</v>
      </c>
      <c r="AC3965" s="186">
        <v>0</v>
      </c>
      <c r="AD3965" s="188">
        <v>0</v>
      </c>
      <c r="AE3965" s="189">
        <v>0</v>
      </c>
      <c r="AF3965" s="189">
        <v>0</v>
      </c>
      <c r="AG3965" s="189">
        <v>0</v>
      </c>
      <c r="AH3965" s="191">
        <v>0</v>
      </c>
      <c r="AI3965" s="186">
        <v>0</v>
      </c>
      <c r="AJ3965" s="192">
        <v>7501943487987</v>
      </c>
      <c r="AK3965" s="192">
        <v>0</v>
      </c>
      <c r="AL3965" s="226"/>
      <c r="AM3965" s="75">
        <v>94241</v>
      </c>
      <c r="AN3965" s="76"/>
      <c r="AO3965" s="188">
        <v>0</v>
      </c>
      <c r="AP3965" s="188">
        <v>0</v>
      </c>
      <c r="AQ3965" s="187">
        <v>0</v>
      </c>
      <c r="AR3965" s="188">
        <v>0</v>
      </c>
      <c r="AS3965" s="187">
        <v>0</v>
      </c>
      <c r="AT3965" s="188">
        <v>0</v>
      </c>
      <c r="AU3965" s="187">
        <v>0</v>
      </c>
      <c r="AV3965" s="188">
        <v>0</v>
      </c>
      <c r="AW3965" s="187">
        <v>0</v>
      </c>
      <c r="AX3965" s="188">
        <v>0</v>
      </c>
      <c r="AY3965" s="187">
        <v>0</v>
      </c>
      <c r="AZ3965" s="188">
        <v>0</v>
      </c>
      <c r="BA3965" s="187">
        <v>0</v>
      </c>
      <c r="BB3965" s="188">
        <v>0</v>
      </c>
      <c r="BC3965" s="187">
        <v>0</v>
      </c>
      <c r="BD3965" s="75"/>
      <c r="BE3965" s="75"/>
      <c r="BF3965" s="56"/>
      <c r="BI3965" s="194"/>
      <c r="BJ3965" s="74"/>
    </row>
    <row r="3966" spans="1:62" s="77" customFormat="1" ht="11.25" customHeight="1" x14ac:dyDescent="0.2">
      <c r="A3966" s="184" t="s">
        <v>4260</v>
      </c>
      <c r="B3966" s="185">
        <v>0</v>
      </c>
      <c r="C3966" s="897">
        <v>90435</v>
      </c>
      <c r="D3966" s="284">
        <v>1E-4</v>
      </c>
      <c r="E3966" s="91">
        <v>0</v>
      </c>
      <c r="F3966" s="186">
        <v>0</v>
      </c>
      <c r="G3966" s="186">
        <v>0</v>
      </c>
      <c r="H3966" s="186">
        <v>0</v>
      </c>
      <c r="I3966" s="187">
        <v>0</v>
      </c>
      <c r="J3966" s="186">
        <v>0</v>
      </c>
      <c r="K3966" s="186">
        <v>0</v>
      </c>
      <c r="L3966" s="186">
        <v>0</v>
      </c>
      <c r="M3966" s="186">
        <v>0</v>
      </c>
      <c r="N3966" s="188">
        <v>0</v>
      </c>
      <c r="O3966" s="189">
        <v>0</v>
      </c>
      <c r="P3966" s="186">
        <v>0</v>
      </c>
      <c r="Q3966" s="189">
        <v>0</v>
      </c>
      <c r="R3966" s="189">
        <v>0</v>
      </c>
      <c r="S3966" s="189">
        <v>1E-4</v>
      </c>
      <c r="T3966" s="188">
        <v>0</v>
      </c>
      <c r="U3966" s="187">
        <v>0</v>
      </c>
      <c r="V3966" s="189">
        <v>0</v>
      </c>
      <c r="W3966" s="189">
        <v>0</v>
      </c>
      <c r="X3966" s="188">
        <v>0</v>
      </c>
      <c r="Y3966" s="188">
        <v>0</v>
      </c>
      <c r="Z3966" s="186">
        <v>0</v>
      </c>
      <c r="AA3966" s="186">
        <v>0</v>
      </c>
      <c r="AB3966" s="186">
        <v>0</v>
      </c>
      <c r="AC3966" s="186">
        <v>0</v>
      </c>
      <c r="AD3966" s="188">
        <v>0</v>
      </c>
      <c r="AE3966" s="189">
        <v>0</v>
      </c>
      <c r="AF3966" s="189">
        <v>0</v>
      </c>
      <c r="AG3966" s="189">
        <v>0</v>
      </c>
      <c r="AH3966" s="191">
        <v>0</v>
      </c>
      <c r="AI3966" s="186">
        <v>0</v>
      </c>
      <c r="AJ3966" s="192">
        <v>7501943488427</v>
      </c>
      <c r="AK3966" s="192">
        <v>0</v>
      </c>
      <c r="AL3966" s="226"/>
      <c r="AM3966" s="75">
        <v>90435</v>
      </c>
      <c r="AN3966" s="76"/>
      <c r="AO3966" s="188">
        <v>0</v>
      </c>
      <c r="AP3966" s="188">
        <v>0</v>
      </c>
      <c r="AQ3966" s="187">
        <v>0</v>
      </c>
      <c r="AR3966" s="188">
        <v>0</v>
      </c>
      <c r="AS3966" s="187">
        <v>0</v>
      </c>
      <c r="AT3966" s="188">
        <v>0</v>
      </c>
      <c r="AU3966" s="187">
        <v>0</v>
      </c>
      <c r="AV3966" s="188">
        <v>0</v>
      </c>
      <c r="AW3966" s="187">
        <v>0</v>
      </c>
      <c r="AX3966" s="188">
        <v>0</v>
      </c>
      <c r="AY3966" s="187">
        <v>0</v>
      </c>
      <c r="AZ3966" s="188">
        <v>0</v>
      </c>
      <c r="BA3966" s="187">
        <v>0</v>
      </c>
      <c r="BB3966" s="188">
        <v>0</v>
      </c>
      <c r="BC3966" s="187">
        <v>0</v>
      </c>
      <c r="BD3966" s="75"/>
      <c r="BE3966" s="75"/>
      <c r="BF3966" s="56"/>
      <c r="BI3966" s="194"/>
      <c r="BJ3966" s="74"/>
    </row>
    <row r="3967" spans="1:62" s="77" customFormat="1" ht="11.25" customHeight="1" x14ac:dyDescent="0.2">
      <c r="A3967" s="184" t="s">
        <v>4261</v>
      </c>
      <c r="B3967" s="185">
        <v>0</v>
      </c>
      <c r="C3967" s="897">
        <v>94233</v>
      </c>
      <c r="D3967" s="284">
        <v>1E-4</v>
      </c>
      <c r="E3967" s="91">
        <v>0</v>
      </c>
      <c r="F3967" s="186">
        <v>0</v>
      </c>
      <c r="G3967" s="186">
        <v>0</v>
      </c>
      <c r="H3967" s="186">
        <v>0</v>
      </c>
      <c r="I3967" s="187">
        <v>0</v>
      </c>
      <c r="J3967" s="186">
        <v>0</v>
      </c>
      <c r="K3967" s="186">
        <v>0</v>
      </c>
      <c r="L3967" s="186">
        <v>0</v>
      </c>
      <c r="M3967" s="186">
        <v>0</v>
      </c>
      <c r="N3967" s="188">
        <v>0</v>
      </c>
      <c r="O3967" s="189">
        <v>0</v>
      </c>
      <c r="P3967" s="186">
        <v>0</v>
      </c>
      <c r="Q3967" s="189">
        <v>0</v>
      </c>
      <c r="R3967" s="189">
        <v>0</v>
      </c>
      <c r="S3967" s="189">
        <v>1E-4</v>
      </c>
      <c r="T3967" s="188">
        <v>0</v>
      </c>
      <c r="U3967" s="187">
        <v>0</v>
      </c>
      <c r="V3967" s="189">
        <v>0</v>
      </c>
      <c r="W3967" s="189">
        <v>0</v>
      </c>
      <c r="X3967" s="188">
        <v>0</v>
      </c>
      <c r="Y3967" s="188">
        <v>0</v>
      </c>
      <c r="Z3967" s="186">
        <v>0</v>
      </c>
      <c r="AA3967" s="186">
        <v>0</v>
      </c>
      <c r="AB3967" s="186">
        <v>0</v>
      </c>
      <c r="AC3967" s="186">
        <v>0</v>
      </c>
      <c r="AD3967" s="188">
        <v>0</v>
      </c>
      <c r="AE3967" s="189">
        <v>0</v>
      </c>
      <c r="AF3967" s="189">
        <v>0</v>
      </c>
      <c r="AG3967" s="189">
        <v>0</v>
      </c>
      <c r="AH3967" s="191">
        <v>0</v>
      </c>
      <c r="AI3967" s="186">
        <v>0</v>
      </c>
      <c r="AJ3967" s="192">
        <v>7501943486942</v>
      </c>
      <c r="AK3967" s="192">
        <v>0</v>
      </c>
      <c r="AL3967" s="226"/>
      <c r="AM3967" s="75">
        <v>94233</v>
      </c>
      <c r="AN3967" s="76"/>
      <c r="AO3967" s="188">
        <v>0</v>
      </c>
      <c r="AP3967" s="188">
        <v>0</v>
      </c>
      <c r="AQ3967" s="187">
        <v>0</v>
      </c>
      <c r="AR3967" s="188">
        <v>0</v>
      </c>
      <c r="AS3967" s="187">
        <v>0</v>
      </c>
      <c r="AT3967" s="188">
        <v>0</v>
      </c>
      <c r="AU3967" s="187">
        <v>0</v>
      </c>
      <c r="AV3967" s="188">
        <v>0</v>
      </c>
      <c r="AW3967" s="187">
        <v>0</v>
      </c>
      <c r="AX3967" s="188">
        <v>0</v>
      </c>
      <c r="AY3967" s="187">
        <v>0</v>
      </c>
      <c r="AZ3967" s="188">
        <v>0</v>
      </c>
      <c r="BA3967" s="187">
        <v>0</v>
      </c>
      <c r="BB3967" s="188">
        <v>0</v>
      </c>
      <c r="BC3967" s="187">
        <v>0</v>
      </c>
      <c r="BD3967" s="75"/>
      <c r="BE3967" s="75"/>
      <c r="BF3967" s="56"/>
      <c r="BI3967" s="194"/>
      <c r="BJ3967" s="74"/>
    </row>
    <row r="3968" spans="1:62" s="77" customFormat="1" ht="11.25" customHeight="1" x14ac:dyDescent="0.2">
      <c r="A3968" s="184" t="s">
        <v>4262</v>
      </c>
      <c r="B3968" s="185">
        <v>0</v>
      </c>
      <c r="C3968" s="897">
        <v>94236</v>
      </c>
      <c r="D3968" s="284">
        <v>1908</v>
      </c>
      <c r="E3968" s="91">
        <v>22.594140741232575</v>
      </c>
      <c r="F3968" s="186">
        <v>0</v>
      </c>
      <c r="G3968" s="186">
        <v>0</v>
      </c>
      <c r="H3968" s="186">
        <v>0</v>
      </c>
      <c r="I3968" s="187">
        <v>0</v>
      </c>
      <c r="J3968" s="186">
        <v>1782.2356440000001</v>
      </c>
      <c r="K3968" s="186">
        <v>2533.4001702282658</v>
      </c>
      <c r="L3968" s="186">
        <v>102</v>
      </c>
      <c r="M3968" s="186">
        <v>4.0262095660477337</v>
      </c>
      <c r="N3968" s="188">
        <v>0</v>
      </c>
      <c r="O3968" s="189">
        <v>36</v>
      </c>
      <c r="P3968" s="186">
        <v>204</v>
      </c>
      <c r="Q3968" s="189">
        <v>17.169446758074152</v>
      </c>
      <c r="R3968" s="189">
        <v>30.400020436354826</v>
      </c>
      <c r="S3968" s="189">
        <v>1806</v>
      </c>
      <c r="T3968" s="188">
        <v>1788</v>
      </c>
      <c r="U3968" s="187">
        <v>21.173125600274549</v>
      </c>
      <c r="V3968" s="189">
        <v>0</v>
      </c>
      <c r="W3968" s="189">
        <v>168</v>
      </c>
      <c r="X3968" s="188">
        <v>1620</v>
      </c>
      <c r="Y3968" s="188">
        <v>1260</v>
      </c>
      <c r="Z3968" s="186">
        <v>0</v>
      </c>
      <c r="AA3968" s="186">
        <v>0</v>
      </c>
      <c r="AB3968" s="186">
        <v>0</v>
      </c>
      <c r="AC3968" s="186">
        <v>0</v>
      </c>
      <c r="AD3968" s="188">
        <v>0</v>
      </c>
      <c r="AE3968" s="189">
        <v>0</v>
      </c>
      <c r="AF3968" s="189">
        <v>0</v>
      </c>
      <c r="AG3968" s="189">
        <v>0</v>
      </c>
      <c r="AH3968" s="191">
        <v>0</v>
      </c>
      <c r="AI3968" s="186">
        <v>7755.3</v>
      </c>
      <c r="AJ3968" s="192">
        <v>7501943486010</v>
      </c>
      <c r="AK3968" s="192">
        <v>0</v>
      </c>
      <c r="AL3968" s="226"/>
      <c r="AM3968" s="75">
        <v>94236</v>
      </c>
      <c r="AN3968" s="76"/>
      <c r="AO3968" s="188">
        <v>2802</v>
      </c>
      <c r="AP3968" s="188">
        <v>2106</v>
      </c>
      <c r="AQ3968" s="187">
        <v>97.934996381733669</v>
      </c>
      <c r="AR3968" s="188">
        <v>3756</v>
      </c>
      <c r="AS3968" s="187">
        <v>174.66469440161046</v>
      </c>
      <c r="AT3968" s="188">
        <v>2544</v>
      </c>
      <c r="AU3968" s="187">
        <v>126.08320772440796</v>
      </c>
      <c r="AV3968" s="188">
        <v>4140</v>
      </c>
      <c r="AW3968" s="187">
        <v>222.74421725747843</v>
      </c>
      <c r="AX3968" s="188">
        <v>1698</v>
      </c>
      <c r="AY3968" s="187">
        <v>67.92</v>
      </c>
      <c r="AZ3968" s="188">
        <v>2430</v>
      </c>
      <c r="BA3968" s="187">
        <v>162.20870853831931</v>
      </c>
      <c r="BB3968" s="188">
        <v>3258</v>
      </c>
      <c r="BC3968" s="187">
        <v>93.085714285714289</v>
      </c>
      <c r="BD3968" s="75"/>
      <c r="BE3968" s="75"/>
      <c r="BF3968" s="56"/>
      <c r="BI3968" s="194"/>
      <c r="BJ3968" s="74"/>
    </row>
    <row r="3969" spans="1:62" s="77" customFormat="1" ht="11.25" customHeight="1" x14ac:dyDescent="0.2">
      <c r="A3969" s="184" t="s">
        <v>4263</v>
      </c>
      <c r="B3969" s="185">
        <v>0</v>
      </c>
      <c r="C3969" s="897">
        <v>91181</v>
      </c>
      <c r="D3969" s="284">
        <v>1E-4</v>
      </c>
      <c r="E3969" s="91">
        <v>0</v>
      </c>
      <c r="F3969" s="186">
        <v>0</v>
      </c>
      <c r="G3969" s="186">
        <v>0</v>
      </c>
      <c r="H3969" s="186">
        <v>0</v>
      </c>
      <c r="I3969" s="187">
        <v>0</v>
      </c>
      <c r="J3969" s="186">
        <v>0</v>
      </c>
      <c r="K3969" s="186">
        <v>0</v>
      </c>
      <c r="L3969" s="186">
        <v>0</v>
      </c>
      <c r="M3969" s="186">
        <v>0</v>
      </c>
      <c r="N3969" s="188">
        <v>0</v>
      </c>
      <c r="O3969" s="189">
        <v>0</v>
      </c>
      <c r="P3969" s="186">
        <v>0</v>
      </c>
      <c r="Q3969" s="189">
        <v>0</v>
      </c>
      <c r="R3969" s="189">
        <v>0</v>
      </c>
      <c r="S3969" s="189">
        <v>1E-4</v>
      </c>
      <c r="T3969" s="188">
        <v>0</v>
      </c>
      <c r="U3969" s="187">
        <v>0</v>
      </c>
      <c r="V3969" s="189">
        <v>0</v>
      </c>
      <c r="W3969" s="189">
        <v>0</v>
      </c>
      <c r="X3969" s="188">
        <v>0</v>
      </c>
      <c r="Y3969" s="188">
        <v>0</v>
      </c>
      <c r="Z3969" s="186">
        <v>0</v>
      </c>
      <c r="AA3969" s="186">
        <v>0</v>
      </c>
      <c r="AB3969" s="186">
        <v>0</v>
      </c>
      <c r="AC3969" s="186">
        <v>0</v>
      </c>
      <c r="AD3969" s="188">
        <v>0</v>
      </c>
      <c r="AE3969" s="189">
        <v>0</v>
      </c>
      <c r="AF3969" s="189">
        <v>0</v>
      </c>
      <c r="AG3969" s="189">
        <v>0</v>
      </c>
      <c r="AH3969" s="191">
        <v>0</v>
      </c>
      <c r="AI3969" s="186">
        <v>0</v>
      </c>
      <c r="AJ3969" s="192">
        <v>7501943486010</v>
      </c>
      <c r="AK3969" s="192">
        <v>0</v>
      </c>
      <c r="AL3969" s="226"/>
      <c r="AM3969" s="75">
        <v>91181</v>
      </c>
      <c r="AN3969" s="76"/>
      <c r="AO3969" s="188">
        <v>0</v>
      </c>
      <c r="AP3969" s="188">
        <v>0</v>
      </c>
      <c r="AQ3969" s="187">
        <v>0</v>
      </c>
      <c r="AR3969" s="188">
        <v>0</v>
      </c>
      <c r="AS3969" s="187">
        <v>0</v>
      </c>
      <c r="AT3969" s="188">
        <v>0</v>
      </c>
      <c r="AU3969" s="187">
        <v>0</v>
      </c>
      <c r="AV3969" s="188">
        <v>0</v>
      </c>
      <c r="AW3969" s="187">
        <v>0</v>
      </c>
      <c r="AX3969" s="188">
        <v>0</v>
      </c>
      <c r="AY3969" s="187">
        <v>0</v>
      </c>
      <c r="AZ3969" s="188">
        <v>0</v>
      </c>
      <c r="BA3969" s="187">
        <v>0</v>
      </c>
      <c r="BB3969" s="188">
        <v>0</v>
      </c>
      <c r="BC3969" s="187">
        <v>0</v>
      </c>
      <c r="BD3969" s="75"/>
      <c r="BE3969" s="75"/>
      <c r="BF3969" s="56"/>
      <c r="BI3969" s="194"/>
      <c r="BJ3969" s="74"/>
    </row>
    <row r="3970" spans="1:62" s="77" customFormat="1" ht="11.25" customHeight="1" x14ac:dyDescent="0.2">
      <c r="A3970" s="184" t="s">
        <v>4264</v>
      </c>
      <c r="B3970" s="185">
        <v>0</v>
      </c>
      <c r="C3970" s="828">
        <v>94205</v>
      </c>
      <c r="D3970" s="284">
        <v>1E-4</v>
      </c>
      <c r="E3970" s="91">
        <v>0</v>
      </c>
      <c r="F3970" s="186">
        <v>0</v>
      </c>
      <c r="G3970" s="186">
        <v>0</v>
      </c>
      <c r="H3970" s="186">
        <v>0</v>
      </c>
      <c r="I3970" s="187">
        <v>0</v>
      </c>
      <c r="J3970" s="186">
        <v>0</v>
      </c>
      <c r="K3970" s="186">
        <v>0</v>
      </c>
      <c r="L3970" s="186">
        <v>0</v>
      </c>
      <c r="M3970" s="186">
        <v>0</v>
      </c>
      <c r="N3970" s="188">
        <v>0</v>
      </c>
      <c r="O3970" s="189">
        <v>0</v>
      </c>
      <c r="P3970" s="186">
        <v>0</v>
      </c>
      <c r="Q3970" s="189">
        <v>0</v>
      </c>
      <c r="R3970" s="189">
        <v>0</v>
      </c>
      <c r="S3970" s="189">
        <v>1E-4</v>
      </c>
      <c r="T3970" s="188">
        <v>0</v>
      </c>
      <c r="U3970" s="187">
        <v>0</v>
      </c>
      <c r="V3970" s="189">
        <v>0</v>
      </c>
      <c r="W3970" s="189">
        <v>0</v>
      </c>
      <c r="X3970" s="188">
        <v>0</v>
      </c>
      <c r="Y3970" s="188">
        <v>0</v>
      </c>
      <c r="Z3970" s="186">
        <v>0</v>
      </c>
      <c r="AA3970" s="186">
        <v>0</v>
      </c>
      <c r="AB3970" s="186">
        <v>0</v>
      </c>
      <c r="AC3970" s="186">
        <v>0</v>
      </c>
      <c r="AD3970" s="188">
        <v>0</v>
      </c>
      <c r="AE3970" s="189">
        <v>0</v>
      </c>
      <c r="AF3970" s="189">
        <v>0</v>
      </c>
      <c r="AG3970" s="189">
        <v>0</v>
      </c>
      <c r="AH3970" s="191">
        <v>0</v>
      </c>
      <c r="AI3970" s="186">
        <v>0</v>
      </c>
      <c r="AJ3970" s="192">
        <v>7501943482364</v>
      </c>
      <c r="AK3970" s="192">
        <v>0</v>
      </c>
      <c r="AL3970" s="226"/>
      <c r="AM3970" s="75">
        <v>94205</v>
      </c>
      <c r="AN3970" s="76"/>
      <c r="AO3970" s="188">
        <v>0</v>
      </c>
      <c r="AP3970" s="188">
        <v>0</v>
      </c>
      <c r="AQ3970" s="187">
        <v>0</v>
      </c>
      <c r="AR3970" s="188">
        <v>0</v>
      </c>
      <c r="AS3970" s="187">
        <v>0</v>
      </c>
      <c r="AT3970" s="188">
        <v>0</v>
      </c>
      <c r="AU3970" s="187">
        <v>0</v>
      </c>
      <c r="AV3970" s="188">
        <v>0</v>
      </c>
      <c r="AW3970" s="187">
        <v>0</v>
      </c>
      <c r="AX3970" s="188">
        <v>0</v>
      </c>
      <c r="AY3970" s="187">
        <v>0</v>
      </c>
      <c r="AZ3970" s="188">
        <v>0</v>
      </c>
      <c r="BA3970" s="187">
        <v>0</v>
      </c>
      <c r="BB3970" s="188">
        <v>0</v>
      </c>
      <c r="BC3970" s="187">
        <v>0</v>
      </c>
      <c r="BD3970" s="75"/>
      <c r="BE3970" s="75"/>
      <c r="BF3970" s="56"/>
      <c r="BI3970" s="194"/>
      <c r="BJ3970" s="74"/>
    </row>
    <row r="3971" spans="1:62" s="77" customFormat="1" ht="11.25" customHeight="1" x14ac:dyDescent="0.2">
      <c r="A3971" s="184" t="s">
        <v>4265</v>
      </c>
      <c r="B3971" s="185">
        <v>0</v>
      </c>
      <c r="C3971" s="828">
        <v>94202</v>
      </c>
      <c r="D3971" s="284">
        <v>1E-4</v>
      </c>
      <c r="E3971" s="91">
        <v>0</v>
      </c>
      <c r="F3971" s="186">
        <v>0</v>
      </c>
      <c r="G3971" s="186">
        <v>0</v>
      </c>
      <c r="H3971" s="186">
        <v>0</v>
      </c>
      <c r="I3971" s="187">
        <v>0</v>
      </c>
      <c r="J3971" s="186">
        <v>0</v>
      </c>
      <c r="K3971" s="186">
        <v>0</v>
      </c>
      <c r="L3971" s="186">
        <v>0</v>
      </c>
      <c r="M3971" s="186">
        <v>0</v>
      </c>
      <c r="N3971" s="188">
        <v>0</v>
      </c>
      <c r="O3971" s="189">
        <v>0</v>
      </c>
      <c r="P3971" s="186">
        <v>0</v>
      </c>
      <c r="Q3971" s="189">
        <v>0</v>
      </c>
      <c r="R3971" s="189">
        <v>0</v>
      </c>
      <c r="S3971" s="189">
        <v>1E-4</v>
      </c>
      <c r="T3971" s="188">
        <v>0</v>
      </c>
      <c r="U3971" s="187">
        <v>0</v>
      </c>
      <c r="V3971" s="189">
        <v>0</v>
      </c>
      <c r="W3971" s="189">
        <v>0</v>
      </c>
      <c r="X3971" s="188">
        <v>0</v>
      </c>
      <c r="Y3971" s="188">
        <v>0</v>
      </c>
      <c r="Z3971" s="186">
        <v>0</v>
      </c>
      <c r="AA3971" s="186">
        <v>0</v>
      </c>
      <c r="AB3971" s="186">
        <v>0</v>
      </c>
      <c r="AC3971" s="186">
        <v>0</v>
      </c>
      <c r="AD3971" s="188">
        <v>0</v>
      </c>
      <c r="AE3971" s="189">
        <v>0</v>
      </c>
      <c r="AF3971" s="189">
        <v>0</v>
      </c>
      <c r="AG3971" s="189">
        <v>0</v>
      </c>
      <c r="AH3971" s="191">
        <v>0</v>
      </c>
      <c r="AI3971" s="186">
        <v>0</v>
      </c>
      <c r="AJ3971" s="192">
        <v>7501943482951</v>
      </c>
      <c r="AK3971" s="192">
        <v>0</v>
      </c>
      <c r="AL3971" s="226"/>
      <c r="AM3971" s="75">
        <v>94202</v>
      </c>
      <c r="AN3971" s="76"/>
      <c r="AO3971" s="188">
        <v>0</v>
      </c>
      <c r="AP3971" s="188">
        <v>0</v>
      </c>
      <c r="AQ3971" s="187">
        <v>0</v>
      </c>
      <c r="AR3971" s="188">
        <v>0</v>
      </c>
      <c r="AS3971" s="187">
        <v>0</v>
      </c>
      <c r="AT3971" s="188">
        <v>0</v>
      </c>
      <c r="AU3971" s="187">
        <v>0</v>
      </c>
      <c r="AV3971" s="188">
        <v>0</v>
      </c>
      <c r="AW3971" s="187">
        <v>0</v>
      </c>
      <c r="AX3971" s="188">
        <v>0</v>
      </c>
      <c r="AY3971" s="187">
        <v>0</v>
      </c>
      <c r="AZ3971" s="188">
        <v>0</v>
      </c>
      <c r="BA3971" s="187">
        <v>0</v>
      </c>
      <c r="BB3971" s="188">
        <v>0</v>
      </c>
      <c r="BC3971" s="187">
        <v>0</v>
      </c>
      <c r="BD3971" s="75"/>
      <c r="BE3971" s="75"/>
      <c r="BF3971" s="56"/>
      <c r="BI3971" s="194"/>
      <c r="BJ3971" s="74"/>
    </row>
    <row r="3972" spans="1:62" s="77" customFormat="1" ht="11.25" customHeight="1" x14ac:dyDescent="0.2">
      <c r="A3972" s="149" t="s">
        <v>370</v>
      </c>
      <c r="B3972" s="169">
        <v>0</v>
      </c>
      <c r="C3972" s="871"/>
      <c r="D3972" s="379">
        <v>20977.001800000009</v>
      </c>
      <c r="E3972" s="220">
        <v>211.9926475616829</v>
      </c>
      <c r="F3972" s="221">
        <v>0</v>
      </c>
      <c r="G3972" s="221">
        <v>0</v>
      </c>
      <c r="H3972" s="221">
        <v>0</v>
      </c>
      <c r="I3972" s="222">
        <v>0</v>
      </c>
      <c r="J3972" s="223">
        <v>2228.0936369999999</v>
      </c>
      <c r="K3972" s="221">
        <v>2968.5466040367824</v>
      </c>
      <c r="L3972" s="221">
        <v>239</v>
      </c>
      <c r="M3972" s="221">
        <v>8.0510779138516977</v>
      </c>
      <c r="N3972" s="223">
        <v>42</v>
      </c>
      <c r="O3972" s="224">
        <v>48</v>
      </c>
      <c r="P3972" s="221">
        <v>291</v>
      </c>
      <c r="Q3972" s="224">
        <v>23.787151096289406</v>
      </c>
      <c r="R3972" s="224">
        <v>71.994300121059084</v>
      </c>
      <c r="S3972" s="224">
        <v>5347.0014000000019</v>
      </c>
      <c r="T3972" s="223">
        <v>20778</v>
      </c>
      <c r="U3972" s="222">
        <v>209.98154421842332</v>
      </c>
      <c r="V3972" s="224">
        <v>0</v>
      </c>
      <c r="W3972" s="224">
        <v>201</v>
      </c>
      <c r="X3972" s="223">
        <v>20577</v>
      </c>
      <c r="Y3972" s="223">
        <v>10312</v>
      </c>
      <c r="Z3972" s="221">
        <v>0</v>
      </c>
      <c r="AA3972" s="221">
        <v>0</v>
      </c>
      <c r="AB3972" s="221">
        <v>0</v>
      </c>
      <c r="AC3972" s="221">
        <v>0</v>
      </c>
      <c r="AD3972" s="221">
        <v>0</v>
      </c>
      <c r="AE3972" s="223">
        <v>0</v>
      </c>
      <c r="AF3972" s="221">
        <v>0</v>
      </c>
      <c r="AG3972" s="222">
        <v>0</v>
      </c>
      <c r="AH3972" s="224">
        <v>0</v>
      </c>
      <c r="AI3972" s="225">
        <v>8221.5</v>
      </c>
      <c r="AJ3972" s="192">
        <v>0</v>
      </c>
      <c r="AK3972" s="192">
        <v>0</v>
      </c>
      <c r="AL3972" s="226"/>
      <c r="AM3972" s="75">
        <v>0</v>
      </c>
      <c r="AN3972" s="76"/>
      <c r="AO3972" s="221">
        <v>0</v>
      </c>
      <c r="AP3972" s="221">
        <v>0</v>
      </c>
      <c r="AQ3972" s="222">
        <v>0</v>
      </c>
      <c r="AR3972" s="221">
        <v>0</v>
      </c>
      <c r="AS3972" s="222">
        <v>0</v>
      </c>
      <c r="AT3972" s="221">
        <v>0</v>
      </c>
      <c r="AU3972" s="222">
        <v>0</v>
      </c>
      <c r="AV3972" s="221">
        <v>0</v>
      </c>
      <c r="AW3972" s="222">
        <v>0</v>
      </c>
      <c r="AX3972" s="221">
        <v>0</v>
      </c>
      <c r="AY3972" s="222">
        <v>0</v>
      </c>
      <c r="AZ3972" s="221">
        <v>0</v>
      </c>
      <c r="BA3972" s="222">
        <v>0</v>
      </c>
      <c r="BB3972" s="221">
        <v>0</v>
      </c>
      <c r="BC3972" s="222">
        <v>0</v>
      </c>
      <c r="BD3972" s="75"/>
      <c r="BE3972" s="75"/>
      <c r="BF3972" s="56"/>
      <c r="BI3972" s="194"/>
      <c r="BJ3972" s="74"/>
    </row>
    <row r="3973" spans="1:62" s="77" customFormat="1" ht="11.25" customHeight="1" x14ac:dyDescent="0.2">
      <c r="A3973" s="244" t="s">
        <v>4266</v>
      </c>
      <c r="B3973" s="245">
        <v>0</v>
      </c>
      <c r="C3973" s="903">
        <v>94206</v>
      </c>
      <c r="D3973" s="365">
        <v>2476</v>
      </c>
      <c r="E3973" s="247">
        <v>1389.7548387096774</v>
      </c>
      <c r="F3973" s="248">
        <v>0</v>
      </c>
      <c r="G3973" s="186">
        <v>0</v>
      </c>
      <c r="H3973" s="248">
        <v>0</v>
      </c>
      <c r="I3973" s="249">
        <v>0</v>
      </c>
      <c r="J3973" s="248">
        <v>0</v>
      </c>
      <c r="K3973" s="248">
        <v>53.448275862068961</v>
      </c>
      <c r="L3973" s="248">
        <v>0</v>
      </c>
      <c r="M3973" s="248">
        <v>0</v>
      </c>
      <c r="N3973" s="190">
        <v>50</v>
      </c>
      <c r="O3973" s="250">
        <v>0</v>
      </c>
      <c r="P3973" s="248">
        <v>50</v>
      </c>
      <c r="Q3973" s="250">
        <v>0</v>
      </c>
      <c r="R3973" s="250">
        <v>0</v>
      </c>
      <c r="S3973" s="250">
        <v>2476</v>
      </c>
      <c r="T3973" s="190">
        <v>2476</v>
      </c>
      <c r="U3973" s="249">
        <v>1389.7548387096774</v>
      </c>
      <c r="V3973" s="250">
        <v>0</v>
      </c>
      <c r="W3973" s="250">
        <v>0</v>
      </c>
      <c r="X3973" s="190">
        <v>2476</v>
      </c>
      <c r="Y3973" s="190">
        <v>0</v>
      </c>
      <c r="Z3973" s="248">
        <v>0</v>
      </c>
      <c r="AA3973" s="248">
        <v>0</v>
      </c>
      <c r="AB3973" s="248">
        <v>0</v>
      </c>
      <c r="AC3973" s="248">
        <v>0</v>
      </c>
      <c r="AD3973" s="190">
        <v>0</v>
      </c>
      <c r="AE3973" s="250">
        <v>0</v>
      </c>
      <c r="AF3973" s="250">
        <v>0</v>
      </c>
      <c r="AG3973" s="250">
        <v>0</v>
      </c>
      <c r="AH3973" s="251">
        <v>0</v>
      </c>
      <c r="AI3973" s="186">
        <v>0</v>
      </c>
      <c r="AJ3973" s="192">
        <v>7501943485563</v>
      </c>
      <c r="AK3973" s="192">
        <v>0</v>
      </c>
      <c r="AL3973" s="226"/>
      <c r="AM3973" s="75">
        <v>94206</v>
      </c>
      <c r="AN3973" s="76"/>
      <c r="AO3973" s="190">
        <v>0</v>
      </c>
      <c r="AP3973" s="190">
        <v>0</v>
      </c>
      <c r="AQ3973" s="249">
        <v>0</v>
      </c>
      <c r="AR3973" s="190">
        <v>0</v>
      </c>
      <c r="AS3973" s="249">
        <v>0</v>
      </c>
      <c r="AT3973" s="190">
        <v>0</v>
      </c>
      <c r="AU3973" s="249">
        <v>0</v>
      </c>
      <c r="AV3973" s="190">
        <v>30</v>
      </c>
      <c r="AW3973" s="249">
        <v>0</v>
      </c>
      <c r="AX3973" s="190">
        <v>130</v>
      </c>
      <c r="AY3973" s="249">
        <v>0</v>
      </c>
      <c r="AZ3973" s="190">
        <v>135</v>
      </c>
      <c r="BA3973" s="249">
        <v>0</v>
      </c>
      <c r="BB3973" s="190">
        <v>0</v>
      </c>
      <c r="BC3973" s="249">
        <v>0</v>
      </c>
      <c r="BD3973" s="75"/>
      <c r="BE3973" s="75"/>
      <c r="BF3973" s="56"/>
      <c r="BI3973" s="194"/>
      <c r="BJ3973" s="74"/>
    </row>
    <row r="3974" spans="1:62" s="77" customFormat="1" ht="11.25" customHeight="1" x14ac:dyDescent="0.2">
      <c r="A3974" s="184" t="s">
        <v>4267</v>
      </c>
      <c r="B3974" s="185">
        <v>0</v>
      </c>
      <c r="C3974" s="828">
        <v>94338</v>
      </c>
      <c r="D3974" s="284">
        <v>4220</v>
      </c>
      <c r="E3974" s="91">
        <v>1593.1817917555861</v>
      </c>
      <c r="F3974" s="186">
        <v>0</v>
      </c>
      <c r="G3974" s="186">
        <v>0</v>
      </c>
      <c r="H3974" s="186">
        <v>0</v>
      </c>
      <c r="I3974" s="187">
        <v>0</v>
      </c>
      <c r="J3974" s="186">
        <v>20.570373</v>
      </c>
      <c r="K3974" s="186">
        <v>79.463624713219176</v>
      </c>
      <c r="L3974" s="186">
        <v>0</v>
      </c>
      <c r="M3974" s="186">
        <v>0</v>
      </c>
      <c r="N3974" s="188">
        <v>0</v>
      </c>
      <c r="O3974" s="189">
        <v>0</v>
      </c>
      <c r="P3974" s="186">
        <v>0</v>
      </c>
      <c r="Q3974" s="189">
        <v>0</v>
      </c>
      <c r="R3974" s="189">
        <v>6154.4824685483336</v>
      </c>
      <c r="S3974" s="189">
        <v>4220</v>
      </c>
      <c r="T3974" s="188">
        <v>4220</v>
      </c>
      <c r="U3974" s="187">
        <v>1593.1817917555861</v>
      </c>
      <c r="V3974" s="189">
        <v>0</v>
      </c>
      <c r="W3974" s="189">
        <v>0</v>
      </c>
      <c r="X3974" s="188">
        <v>4220</v>
      </c>
      <c r="Y3974" s="188">
        <v>4220</v>
      </c>
      <c r="Z3974" s="186">
        <v>0</v>
      </c>
      <c r="AA3974" s="186">
        <v>0</v>
      </c>
      <c r="AB3974" s="186">
        <v>0</v>
      </c>
      <c r="AC3974" s="186">
        <v>0</v>
      </c>
      <c r="AD3974" s="188">
        <v>0</v>
      </c>
      <c r="AE3974" s="189">
        <v>0</v>
      </c>
      <c r="AF3974" s="189">
        <v>0</v>
      </c>
      <c r="AG3974" s="189">
        <v>0</v>
      </c>
      <c r="AH3974" s="191">
        <v>0</v>
      </c>
      <c r="AI3974" s="186">
        <v>42</v>
      </c>
      <c r="AJ3974" s="192">
        <v>7501943485983</v>
      </c>
      <c r="AK3974" s="192">
        <v>0</v>
      </c>
      <c r="AL3974" s="226"/>
      <c r="AM3974" s="75">
        <v>94338</v>
      </c>
      <c r="AN3974" s="76"/>
      <c r="AO3974" s="188">
        <v>43.333333333333336</v>
      </c>
      <c r="AP3974" s="188">
        <v>0</v>
      </c>
      <c r="AQ3974" s="187">
        <v>0</v>
      </c>
      <c r="AR3974" s="188">
        <v>0</v>
      </c>
      <c r="AS3974" s="187">
        <v>0</v>
      </c>
      <c r="AT3974" s="188">
        <v>130</v>
      </c>
      <c r="AU3974" s="187">
        <v>95.820341117775627</v>
      </c>
      <c r="AV3974" s="188">
        <v>30</v>
      </c>
      <c r="AW3974" s="187">
        <v>22.118116344535959</v>
      </c>
      <c r="AX3974" s="188">
        <v>0</v>
      </c>
      <c r="AY3974" s="187">
        <v>0</v>
      </c>
      <c r="AZ3974" s="188">
        <v>50</v>
      </c>
      <c r="BA3974" s="187">
        <v>229.35779816513761</v>
      </c>
      <c r="BB3974" s="188">
        <v>250</v>
      </c>
      <c r="BC3974" s="187">
        <v>2500</v>
      </c>
      <c r="BD3974" s="75"/>
      <c r="BE3974" s="75"/>
      <c r="BF3974" s="56"/>
      <c r="BI3974" s="194"/>
      <c r="BJ3974" s="74"/>
    </row>
    <row r="3975" spans="1:62" s="77" customFormat="1" ht="11.25" customHeight="1" x14ac:dyDescent="0.2">
      <c r="A3975" s="184" t="s">
        <v>4268</v>
      </c>
      <c r="B3975" s="185">
        <v>0</v>
      </c>
      <c r="C3975" s="897" t="s">
        <v>371</v>
      </c>
      <c r="D3975" s="284">
        <v>1E-4</v>
      </c>
      <c r="E3975" s="91">
        <v>0</v>
      </c>
      <c r="F3975" s="186">
        <v>0</v>
      </c>
      <c r="G3975" s="186">
        <v>0</v>
      </c>
      <c r="H3975" s="186">
        <v>0</v>
      </c>
      <c r="I3975" s="187">
        <v>0</v>
      </c>
      <c r="J3975" s="186">
        <v>0</v>
      </c>
      <c r="K3975" s="186">
        <v>0</v>
      </c>
      <c r="L3975" s="186">
        <v>0</v>
      </c>
      <c r="M3975" s="186">
        <v>0</v>
      </c>
      <c r="N3975" s="188">
        <v>0</v>
      </c>
      <c r="O3975" s="189">
        <v>0</v>
      </c>
      <c r="P3975" s="186">
        <v>0</v>
      </c>
      <c r="Q3975" s="189">
        <v>0</v>
      </c>
      <c r="R3975" s="189">
        <v>0</v>
      </c>
      <c r="S3975" s="189">
        <v>1E-4</v>
      </c>
      <c r="T3975" s="188">
        <v>0</v>
      </c>
      <c r="U3975" s="187">
        <v>0</v>
      </c>
      <c r="V3975" s="189">
        <v>0</v>
      </c>
      <c r="W3975" s="189">
        <v>0</v>
      </c>
      <c r="X3975" s="188">
        <v>0</v>
      </c>
      <c r="Y3975" s="188">
        <v>0</v>
      </c>
      <c r="Z3975" s="186">
        <v>0</v>
      </c>
      <c r="AA3975" s="186">
        <v>0</v>
      </c>
      <c r="AB3975" s="186">
        <v>0</v>
      </c>
      <c r="AC3975" s="186">
        <v>0</v>
      </c>
      <c r="AD3975" s="188">
        <v>0</v>
      </c>
      <c r="AE3975" s="189">
        <v>0</v>
      </c>
      <c r="AF3975" s="189">
        <v>0</v>
      </c>
      <c r="AG3975" s="189">
        <v>0</v>
      </c>
      <c r="AH3975" s="191">
        <v>0</v>
      </c>
      <c r="AI3975" s="186">
        <v>0</v>
      </c>
      <c r="AJ3975" s="192">
        <v>36000099911</v>
      </c>
      <c r="AK3975" s="192">
        <v>0</v>
      </c>
      <c r="AL3975" s="226"/>
      <c r="AM3975" s="75">
        <v>9991</v>
      </c>
      <c r="AN3975" s="76"/>
      <c r="AO3975" s="188">
        <v>0</v>
      </c>
      <c r="AP3975" s="188">
        <v>0</v>
      </c>
      <c r="AQ3975" s="187">
        <v>0</v>
      </c>
      <c r="AR3975" s="188">
        <v>0</v>
      </c>
      <c r="AS3975" s="187">
        <v>0</v>
      </c>
      <c r="AT3975" s="188">
        <v>0</v>
      </c>
      <c r="AU3975" s="187">
        <v>0</v>
      </c>
      <c r="AV3975" s="188">
        <v>0</v>
      </c>
      <c r="AW3975" s="187">
        <v>0</v>
      </c>
      <c r="AX3975" s="188">
        <v>0</v>
      </c>
      <c r="AY3975" s="187">
        <v>0</v>
      </c>
      <c r="AZ3975" s="188">
        <v>0</v>
      </c>
      <c r="BA3975" s="187">
        <v>0</v>
      </c>
      <c r="BB3975" s="188">
        <v>0</v>
      </c>
      <c r="BC3975" s="187">
        <v>0</v>
      </c>
      <c r="BD3975" s="75"/>
      <c r="BE3975" s="75"/>
      <c r="BF3975" s="56"/>
      <c r="BI3975" s="194"/>
      <c r="BJ3975" s="74"/>
    </row>
    <row r="3976" spans="1:62" s="77" customFormat="1" ht="11.25" customHeight="1" x14ac:dyDescent="0.2">
      <c r="A3976" s="184" t="s">
        <v>4269</v>
      </c>
      <c r="B3976" s="185">
        <v>0</v>
      </c>
      <c r="C3976" s="897" t="s">
        <v>372</v>
      </c>
      <c r="D3976" s="284">
        <v>1E-4</v>
      </c>
      <c r="E3976" s="91">
        <v>0</v>
      </c>
      <c r="F3976" s="186">
        <v>0</v>
      </c>
      <c r="G3976" s="186">
        <v>0</v>
      </c>
      <c r="H3976" s="186">
        <v>0</v>
      </c>
      <c r="I3976" s="187">
        <v>0</v>
      </c>
      <c r="J3976" s="186">
        <v>0</v>
      </c>
      <c r="K3976" s="186">
        <v>0</v>
      </c>
      <c r="L3976" s="186">
        <v>0</v>
      </c>
      <c r="M3976" s="186">
        <v>0</v>
      </c>
      <c r="N3976" s="188">
        <v>0</v>
      </c>
      <c r="O3976" s="189">
        <v>0</v>
      </c>
      <c r="P3976" s="186">
        <v>0</v>
      </c>
      <c r="Q3976" s="189">
        <v>0</v>
      </c>
      <c r="R3976" s="189">
        <v>0</v>
      </c>
      <c r="S3976" s="189">
        <v>1E-4</v>
      </c>
      <c r="T3976" s="188">
        <v>0</v>
      </c>
      <c r="U3976" s="187">
        <v>0</v>
      </c>
      <c r="V3976" s="189">
        <v>0</v>
      </c>
      <c r="W3976" s="189">
        <v>0</v>
      </c>
      <c r="X3976" s="188">
        <v>0</v>
      </c>
      <c r="Y3976" s="188">
        <v>0</v>
      </c>
      <c r="Z3976" s="186">
        <v>0</v>
      </c>
      <c r="AA3976" s="186">
        <v>0</v>
      </c>
      <c r="AB3976" s="186">
        <v>0</v>
      </c>
      <c r="AC3976" s="186">
        <v>0</v>
      </c>
      <c r="AD3976" s="188">
        <v>0</v>
      </c>
      <c r="AE3976" s="189">
        <v>0</v>
      </c>
      <c r="AF3976" s="189">
        <v>0</v>
      </c>
      <c r="AG3976" s="189">
        <v>0</v>
      </c>
      <c r="AH3976" s="191">
        <v>0</v>
      </c>
      <c r="AI3976" s="186">
        <v>0</v>
      </c>
      <c r="AJ3976" s="192">
        <v>7501943485976</v>
      </c>
      <c r="AK3976" s="192">
        <v>0</v>
      </c>
      <c r="AL3976" s="226"/>
      <c r="AM3976" s="75">
        <v>9617</v>
      </c>
      <c r="AN3976" s="76"/>
      <c r="AO3976" s="188">
        <v>0</v>
      </c>
      <c r="AP3976" s="188">
        <v>0</v>
      </c>
      <c r="AQ3976" s="187">
        <v>0</v>
      </c>
      <c r="AR3976" s="188">
        <v>0</v>
      </c>
      <c r="AS3976" s="187">
        <v>0</v>
      </c>
      <c r="AT3976" s="188">
        <v>0</v>
      </c>
      <c r="AU3976" s="187">
        <v>0</v>
      </c>
      <c r="AV3976" s="188">
        <v>0</v>
      </c>
      <c r="AW3976" s="187">
        <v>0</v>
      </c>
      <c r="AX3976" s="188">
        <v>0</v>
      </c>
      <c r="AY3976" s="187">
        <v>0</v>
      </c>
      <c r="AZ3976" s="188">
        <v>0</v>
      </c>
      <c r="BA3976" s="187">
        <v>0</v>
      </c>
      <c r="BB3976" s="188">
        <v>0</v>
      </c>
      <c r="BC3976" s="187">
        <v>0</v>
      </c>
      <c r="BD3976" s="75"/>
      <c r="BE3976" s="75"/>
      <c r="BF3976" s="56"/>
      <c r="BI3976" s="194"/>
      <c r="BJ3976" s="74"/>
    </row>
    <row r="3977" spans="1:62" s="77" customFormat="1" ht="11.25" customHeight="1" x14ac:dyDescent="0.2">
      <c r="A3977" s="184" t="s">
        <v>4270</v>
      </c>
      <c r="B3977" s="185">
        <v>0</v>
      </c>
      <c r="C3977" s="828">
        <v>91182</v>
      </c>
      <c r="D3977" s="284">
        <v>1E-4</v>
      </c>
      <c r="E3977" s="91">
        <v>0</v>
      </c>
      <c r="F3977" s="186">
        <v>0</v>
      </c>
      <c r="G3977" s="186">
        <v>0</v>
      </c>
      <c r="H3977" s="186">
        <v>0</v>
      </c>
      <c r="I3977" s="187">
        <v>0</v>
      </c>
      <c r="J3977" s="186">
        <v>0</v>
      </c>
      <c r="K3977" s="186">
        <v>0</v>
      </c>
      <c r="L3977" s="186">
        <v>0</v>
      </c>
      <c r="M3977" s="186">
        <v>0</v>
      </c>
      <c r="N3977" s="188">
        <v>0</v>
      </c>
      <c r="O3977" s="189">
        <v>0</v>
      </c>
      <c r="P3977" s="186">
        <v>0</v>
      </c>
      <c r="Q3977" s="189">
        <v>0</v>
      </c>
      <c r="R3977" s="189">
        <v>0</v>
      </c>
      <c r="S3977" s="189">
        <v>1E-4</v>
      </c>
      <c r="T3977" s="188">
        <v>0</v>
      </c>
      <c r="U3977" s="187">
        <v>0</v>
      </c>
      <c r="V3977" s="189">
        <v>0</v>
      </c>
      <c r="W3977" s="189">
        <v>0</v>
      </c>
      <c r="X3977" s="188">
        <v>0</v>
      </c>
      <c r="Y3977" s="188">
        <v>0</v>
      </c>
      <c r="Z3977" s="186">
        <v>0</v>
      </c>
      <c r="AA3977" s="186">
        <v>0</v>
      </c>
      <c r="AB3977" s="186">
        <v>0</v>
      </c>
      <c r="AC3977" s="186">
        <v>0</v>
      </c>
      <c r="AD3977" s="188">
        <v>0</v>
      </c>
      <c r="AE3977" s="189">
        <v>0</v>
      </c>
      <c r="AF3977" s="189">
        <v>0</v>
      </c>
      <c r="AG3977" s="189">
        <v>0</v>
      </c>
      <c r="AH3977" s="191">
        <v>0</v>
      </c>
      <c r="AI3977" s="186">
        <v>0</v>
      </c>
      <c r="AJ3977" s="192">
        <v>36000911821</v>
      </c>
      <c r="AK3977" s="192">
        <v>0</v>
      </c>
      <c r="AL3977" s="226"/>
      <c r="AM3977" s="75">
        <v>91182</v>
      </c>
      <c r="AN3977" s="76"/>
      <c r="AO3977" s="188">
        <v>0</v>
      </c>
      <c r="AP3977" s="188">
        <v>0</v>
      </c>
      <c r="AQ3977" s="187">
        <v>0</v>
      </c>
      <c r="AR3977" s="188">
        <v>0</v>
      </c>
      <c r="AS3977" s="187">
        <v>0</v>
      </c>
      <c r="AT3977" s="188">
        <v>0</v>
      </c>
      <c r="AU3977" s="187">
        <v>0</v>
      </c>
      <c r="AV3977" s="188">
        <v>0</v>
      </c>
      <c r="AW3977" s="187">
        <v>0</v>
      </c>
      <c r="AX3977" s="188">
        <v>0</v>
      </c>
      <c r="AY3977" s="187">
        <v>0</v>
      </c>
      <c r="AZ3977" s="188">
        <v>0</v>
      </c>
      <c r="BA3977" s="187">
        <v>0</v>
      </c>
      <c r="BB3977" s="188">
        <v>0</v>
      </c>
      <c r="BC3977" s="187">
        <v>0</v>
      </c>
      <c r="BD3977" s="75"/>
      <c r="BE3977" s="75"/>
      <c r="BF3977" s="56"/>
      <c r="BI3977" s="194"/>
      <c r="BJ3977" s="74"/>
    </row>
    <row r="3978" spans="1:62" s="77" customFormat="1" ht="11.25" customHeight="1" x14ac:dyDescent="0.2">
      <c r="A3978" s="184" t="s">
        <v>4271</v>
      </c>
      <c r="B3978" s="185">
        <v>0</v>
      </c>
      <c r="C3978" s="897" t="s">
        <v>373</v>
      </c>
      <c r="D3978" s="284">
        <v>778</v>
      </c>
      <c r="E3978" s="91">
        <v>801.15976775488184</v>
      </c>
      <c r="F3978" s="186">
        <v>0</v>
      </c>
      <c r="G3978" s="186">
        <v>0</v>
      </c>
      <c r="H3978" s="186">
        <v>0</v>
      </c>
      <c r="I3978" s="187">
        <v>0</v>
      </c>
      <c r="J3978" s="186">
        <v>102</v>
      </c>
      <c r="K3978" s="186">
        <v>29.132765946805467</v>
      </c>
      <c r="L3978" s="186">
        <v>0</v>
      </c>
      <c r="M3978" s="186">
        <v>0</v>
      </c>
      <c r="N3978" s="188">
        <v>0</v>
      </c>
      <c r="O3978" s="189">
        <v>0</v>
      </c>
      <c r="P3978" s="186">
        <v>0</v>
      </c>
      <c r="Q3978" s="189">
        <v>0</v>
      </c>
      <c r="R3978" s="189">
        <v>228.82352941176472</v>
      </c>
      <c r="S3978" s="189">
        <v>778</v>
      </c>
      <c r="T3978" s="188">
        <v>778</v>
      </c>
      <c r="U3978" s="187">
        <v>801.15976775488184</v>
      </c>
      <c r="V3978" s="189">
        <v>0</v>
      </c>
      <c r="W3978" s="189">
        <v>0</v>
      </c>
      <c r="X3978" s="188">
        <v>778</v>
      </c>
      <c r="Y3978" s="188">
        <v>584</v>
      </c>
      <c r="Z3978" s="186">
        <v>0</v>
      </c>
      <c r="AA3978" s="186">
        <v>0</v>
      </c>
      <c r="AB3978" s="186">
        <v>0</v>
      </c>
      <c r="AC3978" s="186">
        <v>0</v>
      </c>
      <c r="AD3978" s="188">
        <v>0</v>
      </c>
      <c r="AE3978" s="189">
        <v>0</v>
      </c>
      <c r="AF3978" s="189">
        <v>0</v>
      </c>
      <c r="AG3978" s="189">
        <v>0</v>
      </c>
      <c r="AH3978" s="191">
        <v>0</v>
      </c>
      <c r="AI3978" s="186">
        <v>0</v>
      </c>
      <c r="AJ3978" s="192">
        <v>36000095050</v>
      </c>
      <c r="AK3978" s="192">
        <v>0</v>
      </c>
      <c r="AL3978" s="226"/>
      <c r="AM3978" s="75">
        <v>9505</v>
      </c>
      <c r="AN3978" s="76"/>
      <c r="AO3978" s="188">
        <v>18.666666666666668</v>
      </c>
      <c r="AP3978" s="188">
        <v>20</v>
      </c>
      <c r="AQ3978" s="187">
        <v>42.247570764681029</v>
      </c>
      <c r="AR3978" s="188">
        <v>10</v>
      </c>
      <c r="AS3978" s="187">
        <v>21.123785382340515</v>
      </c>
      <c r="AT3978" s="188">
        <v>26</v>
      </c>
      <c r="AU3978" s="187">
        <v>55.319148936170215</v>
      </c>
      <c r="AV3978" s="188">
        <v>10</v>
      </c>
      <c r="AW3978" s="187">
        <v>58.82352941176471</v>
      </c>
      <c r="AX3978" s="188">
        <v>11</v>
      </c>
      <c r="AY3978" s="187">
        <v>0</v>
      </c>
      <c r="AZ3978" s="188">
        <v>109</v>
      </c>
      <c r="BA3978" s="187">
        <v>102.8301886792453</v>
      </c>
      <c r="BB3978" s="188">
        <v>74</v>
      </c>
      <c r="BC3978" s="187">
        <v>1480</v>
      </c>
      <c r="BD3978" s="75"/>
      <c r="BE3978" s="75"/>
      <c r="BF3978" s="56"/>
      <c r="BI3978" s="194"/>
      <c r="BJ3978" s="74"/>
    </row>
    <row r="3979" spans="1:62" s="77" customFormat="1" ht="11.25" customHeight="1" x14ac:dyDescent="0.2">
      <c r="A3979" s="184" t="s">
        <v>4272</v>
      </c>
      <c r="B3979" s="185">
        <v>0</v>
      </c>
      <c r="C3979" s="897">
        <v>92282</v>
      </c>
      <c r="D3979" s="284">
        <v>370</v>
      </c>
      <c r="E3979" s="91">
        <v>909.55257690848225</v>
      </c>
      <c r="F3979" s="186">
        <v>0</v>
      </c>
      <c r="G3979" s="186">
        <v>0</v>
      </c>
      <c r="H3979" s="186">
        <v>0</v>
      </c>
      <c r="I3979" s="187">
        <v>0</v>
      </c>
      <c r="J3979" s="186">
        <v>33.696336000000002</v>
      </c>
      <c r="K3979" s="186">
        <v>12.20380248685378</v>
      </c>
      <c r="L3979" s="186">
        <v>0</v>
      </c>
      <c r="M3979" s="186">
        <v>0</v>
      </c>
      <c r="N3979" s="188">
        <v>0</v>
      </c>
      <c r="O3979" s="189">
        <v>0</v>
      </c>
      <c r="P3979" s="186">
        <v>0</v>
      </c>
      <c r="Q3979" s="189">
        <v>0</v>
      </c>
      <c r="R3979" s="189">
        <v>329.412669674234</v>
      </c>
      <c r="S3979" s="189">
        <v>370</v>
      </c>
      <c r="T3979" s="188">
        <v>370</v>
      </c>
      <c r="U3979" s="187">
        <v>909.55257690848225</v>
      </c>
      <c r="V3979" s="189">
        <v>0</v>
      </c>
      <c r="W3979" s="189">
        <v>0</v>
      </c>
      <c r="X3979" s="188">
        <v>370</v>
      </c>
      <c r="Y3979" s="188">
        <v>368</v>
      </c>
      <c r="Z3979" s="186">
        <v>0</v>
      </c>
      <c r="AA3979" s="186">
        <v>0</v>
      </c>
      <c r="AB3979" s="186">
        <v>0</v>
      </c>
      <c r="AC3979" s="186">
        <v>0</v>
      </c>
      <c r="AD3979" s="188">
        <v>0</v>
      </c>
      <c r="AE3979" s="189">
        <v>0</v>
      </c>
      <c r="AF3979" s="189">
        <v>0</v>
      </c>
      <c r="AG3979" s="189">
        <v>0</v>
      </c>
      <c r="AH3979" s="191">
        <v>0</v>
      </c>
      <c r="AI3979" s="186">
        <v>55.65</v>
      </c>
      <c r="AJ3979" s="192">
        <v>7501943486546</v>
      </c>
      <c r="AK3979" s="192">
        <v>0</v>
      </c>
      <c r="AL3979" s="226"/>
      <c r="AM3979" s="75">
        <v>92282</v>
      </c>
      <c r="AN3979" s="76"/>
      <c r="AO3979" s="188">
        <v>6.666666666666667</v>
      </c>
      <c r="AP3979" s="188">
        <v>0</v>
      </c>
      <c r="AQ3979" s="187">
        <v>0</v>
      </c>
      <c r="AR3979" s="188">
        <v>2</v>
      </c>
      <c r="AS3979" s="187">
        <v>10.171281067510529</v>
      </c>
      <c r="AT3979" s="188">
        <v>18</v>
      </c>
      <c r="AU3979" s="187">
        <v>85.981901927408998</v>
      </c>
      <c r="AV3979" s="188">
        <v>5</v>
      </c>
      <c r="AW3979" s="187">
        <v>24.700921245558778</v>
      </c>
      <c r="AX3979" s="188">
        <v>1</v>
      </c>
      <c r="AY3979" s="187">
        <v>2</v>
      </c>
      <c r="AZ3979" s="188">
        <v>2</v>
      </c>
      <c r="BA3979" s="187">
        <v>9.8376783079193313</v>
      </c>
      <c r="BB3979" s="188">
        <v>0</v>
      </c>
      <c r="BC3979" s="187">
        <v>0</v>
      </c>
      <c r="BD3979" s="75"/>
      <c r="BE3979" s="75"/>
      <c r="BF3979" s="56"/>
      <c r="BI3979" s="194"/>
      <c r="BJ3979" s="74"/>
    </row>
    <row r="3980" spans="1:62" s="77" customFormat="1" ht="11.25" customHeight="1" x14ac:dyDescent="0.2">
      <c r="A3980" s="184" t="s">
        <v>4273</v>
      </c>
      <c r="B3980" s="185">
        <v>0</v>
      </c>
      <c r="C3980" s="897">
        <v>92283</v>
      </c>
      <c r="D3980" s="284">
        <v>53</v>
      </c>
      <c r="E3980" s="91">
        <v>67.872613910682617</v>
      </c>
      <c r="F3980" s="186">
        <v>0</v>
      </c>
      <c r="G3980" s="186">
        <v>0</v>
      </c>
      <c r="H3980" s="186">
        <v>0</v>
      </c>
      <c r="I3980" s="187">
        <v>0</v>
      </c>
      <c r="J3980" s="186">
        <v>37.681553999999998</v>
      </c>
      <c r="K3980" s="186">
        <v>23.42623789460017</v>
      </c>
      <c r="L3980" s="186">
        <v>0</v>
      </c>
      <c r="M3980" s="186">
        <v>0</v>
      </c>
      <c r="N3980" s="188">
        <v>5</v>
      </c>
      <c r="O3980" s="189">
        <v>0</v>
      </c>
      <c r="P3980" s="186">
        <v>5</v>
      </c>
      <c r="Q3980" s="189">
        <v>13.269091821425413</v>
      </c>
      <c r="R3980" s="189">
        <v>42.195711992132807</v>
      </c>
      <c r="S3980" s="189">
        <v>53</v>
      </c>
      <c r="T3980" s="188">
        <v>53</v>
      </c>
      <c r="U3980" s="187">
        <v>67.872613910682617</v>
      </c>
      <c r="V3980" s="189">
        <v>0</v>
      </c>
      <c r="W3980" s="189">
        <v>0</v>
      </c>
      <c r="X3980" s="188">
        <v>53</v>
      </c>
      <c r="Y3980" s="188">
        <v>0</v>
      </c>
      <c r="Z3980" s="186">
        <v>0</v>
      </c>
      <c r="AA3980" s="186">
        <v>0</v>
      </c>
      <c r="AB3980" s="186">
        <v>0</v>
      </c>
      <c r="AC3980" s="186">
        <v>0</v>
      </c>
      <c r="AD3980" s="188">
        <v>0</v>
      </c>
      <c r="AE3980" s="189">
        <v>0</v>
      </c>
      <c r="AF3980" s="189">
        <v>0</v>
      </c>
      <c r="AG3980" s="189">
        <v>0</v>
      </c>
      <c r="AH3980" s="191">
        <v>0</v>
      </c>
      <c r="AI3980" s="186">
        <v>22.05</v>
      </c>
      <c r="AJ3980" s="192">
        <v>7506425610341</v>
      </c>
      <c r="AK3980" s="192">
        <v>0</v>
      </c>
      <c r="AL3980" s="226"/>
      <c r="AM3980" s="75">
        <v>92283</v>
      </c>
      <c r="AN3980" s="76"/>
      <c r="AO3980" s="188">
        <v>18</v>
      </c>
      <c r="AP3980" s="188">
        <v>29</v>
      </c>
      <c r="AQ3980" s="187">
        <v>131.85012191089601</v>
      </c>
      <c r="AR3980" s="188">
        <v>6</v>
      </c>
      <c r="AS3980" s="187">
        <v>27.279335567771586</v>
      </c>
      <c r="AT3980" s="188">
        <v>19</v>
      </c>
      <c r="AU3980" s="187">
        <v>81.58857104548548</v>
      </c>
      <c r="AV3980" s="188">
        <v>2</v>
      </c>
      <c r="AW3980" s="187">
        <v>9.0098004103964104</v>
      </c>
      <c r="AX3980" s="188">
        <v>11</v>
      </c>
      <c r="AY3980" s="187">
        <v>22</v>
      </c>
      <c r="AZ3980" s="188">
        <v>2</v>
      </c>
      <c r="BA3980" s="187">
        <v>10.106114199090451</v>
      </c>
      <c r="BB3980" s="188">
        <v>28</v>
      </c>
      <c r="BC3980" s="187">
        <v>24.347826086956523</v>
      </c>
      <c r="BD3980" s="75"/>
      <c r="BE3980" s="75"/>
      <c r="BF3980" s="56"/>
      <c r="BI3980" s="194"/>
      <c r="BJ3980" s="74"/>
    </row>
    <row r="3981" spans="1:62" s="77" customFormat="1" ht="11.25" customHeight="1" x14ac:dyDescent="0.2">
      <c r="A3981" s="184" t="s">
        <v>4274</v>
      </c>
      <c r="B3981" s="185">
        <v>0</v>
      </c>
      <c r="C3981" s="897">
        <v>92284</v>
      </c>
      <c r="D3981" s="284">
        <v>222</v>
      </c>
      <c r="E3981" s="91">
        <v>849.10431069536423</v>
      </c>
      <c r="F3981" s="186">
        <v>0</v>
      </c>
      <c r="G3981" s="186">
        <v>0</v>
      </c>
      <c r="H3981" s="186">
        <v>0</v>
      </c>
      <c r="I3981" s="187">
        <v>0</v>
      </c>
      <c r="J3981" s="186">
        <v>27.562982000000002</v>
      </c>
      <c r="K3981" s="186">
        <v>7.8435592848961857</v>
      </c>
      <c r="L3981" s="186">
        <v>0</v>
      </c>
      <c r="M3981" s="186">
        <v>0</v>
      </c>
      <c r="N3981" s="188">
        <v>17</v>
      </c>
      <c r="O3981" s="189">
        <v>0</v>
      </c>
      <c r="P3981" s="186">
        <v>17</v>
      </c>
      <c r="Q3981" s="189">
        <v>61.676925958156481</v>
      </c>
      <c r="R3981" s="189">
        <v>241.62842757724835</v>
      </c>
      <c r="S3981" s="189">
        <v>222</v>
      </c>
      <c r="T3981" s="188">
        <v>222</v>
      </c>
      <c r="U3981" s="187">
        <v>849.10431069536423</v>
      </c>
      <c r="V3981" s="189">
        <v>0</v>
      </c>
      <c r="W3981" s="189">
        <v>0</v>
      </c>
      <c r="X3981" s="188">
        <v>222</v>
      </c>
      <c r="Y3981" s="188">
        <v>126</v>
      </c>
      <c r="Z3981" s="186">
        <v>0</v>
      </c>
      <c r="AA3981" s="186">
        <v>0</v>
      </c>
      <c r="AB3981" s="186">
        <v>0</v>
      </c>
      <c r="AC3981" s="186">
        <v>0</v>
      </c>
      <c r="AD3981" s="188">
        <v>0</v>
      </c>
      <c r="AE3981" s="189">
        <v>0</v>
      </c>
      <c r="AF3981" s="189">
        <v>0</v>
      </c>
      <c r="AG3981" s="189">
        <v>0</v>
      </c>
      <c r="AH3981" s="191">
        <v>0</v>
      </c>
      <c r="AI3981" s="186">
        <v>2.1</v>
      </c>
      <c r="AJ3981" s="192">
        <v>0</v>
      </c>
      <c r="AK3981" s="192">
        <v>0</v>
      </c>
      <c r="AL3981" s="226"/>
      <c r="AM3981" s="75">
        <v>92284</v>
      </c>
      <c r="AN3981" s="76"/>
      <c r="AO3981" s="188">
        <v>4.666666666666667</v>
      </c>
      <c r="AP3981" s="188">
        <v>5</v>
      </c>
      <c r="AQ3981" s="187">
        <v>39.910665562631223</v>
      </c>
      <c r="AR3981" s="188">
        <v>0</v>
      </c>
      <c r="AS3981" s="187">
        <v>0</v>
      </c>
      <c r="AT3981" s="188">
        <v>9</v>
      </c>
      <c r="AU3981" s="187">
        <v>42.481814809534477</v>
      </c>
      <c r="AV3981" s="188">
        <v>1</v>
      </c>
      <c r="AW3981" s="187">
        <v>9.2188244708164273</v>
      </c>
      <c r="AX3981" s="188">
        <v>1</v>
      </c>
      <c r="AY3981" s="187">
        <v>2</v>
      </c>
      <c r="AZ3981" s="188">
        <v>2</v>
      </c>
      <c r="BA3981" s="187">
        <v>22.497187851518557</v>
      </c>
      <c r="BB3981" s="188">
        <v>0</v>
      </c>
      <c r="BC3981" s="187">
        <v>0</v>
      </c>
      <c r="BD3981" s="75"/>
      <c r="BE3981" s="75"/>
      <c r="BF3981" s="56"/>
      <c r="BI3981" s="194"/>
      <c r="BJ3981" s="74"/>
    </row>
    <row r="3982" spans="1:62" s="77" customFormat="1" ht="11.25" customHeight="1" x14ac:dyDescent="0.2">
      <c r="A3982" s="184" t="s">
        <v>4275</v>
      </c>
      <c r="B3982" s="185">
        <v>0</v>
      </c>
      <c r="C3982" s="897">
        <v>94341</v>
      </c>
      <c r="D3982" s="284">
        <v>1E-4</v>
      </c>
      <c r="E3982" s="91">
        <v>0</v>
      </c>
      <c r="F3982" s="186">
        <v>0</v>
      </c>
      <c r="G3982" s="186">
        <v>0</v>
      </c>
      <c r="H3982" s="186">
        <v>0</v>
      </c>
      <c r="I3982" s="187">
        <v>0</v>
      </c>
      <c r="J3982" s="186">
        <v>0</v>
      </c>
      <c r="K3982" s="186">
        <v>0</v>
      </c>
      <c r="L3982" s="186">
        <v>0</v>
      </c>
      <c r="M3982" s="186">
        <v>0</v>
      </c>
      <c r="N3982" s="188">
        <v>0</v>
      </c>
      <c r="O3982" s="189">
        <v>0</v>
      </c>
      <c r="P3982" s="186">
        <v>0</v>
      </c>
      <c r="Q3982" s="189">
        <v>0</v>
      </c>
      <c r="R3982" s="189">
        <v>0</v>
      </c>
      <c r="S3982" s="189">
        <v>1E-4</v>
      </c>
      <c r="T3982" s="188">
        <v>0</v>
      </c>
      <c r="U3982" s="187">
        <v>0</v>
      </c>
      <c r="V3982" s="189">
        <v>0</v>
      </c>
      <c r="W3982" s="189">
        <v>0</v>
      </c>
      <c r="X3982" s="188">
        <v>0</v>
      </c>
      <c r="Y3982" s="188">
        <v>0</v>
      </c>
      <c r="Z3982" s="186">
        <v>0</v>
      </c>
      <c r="AA3982" s="186">
        <v>0</v>
      </c>
      <c r="AB3982" s="186">
        <v>0</v>
      </c>
      <c r="AC3982" s="186">
        <v>0</v>
      </c>
      <c r="AD3982" s="188">
        <v>0</v>
      </c>
      <c r="AE3982" s="189">
        <v>0</v>
      </c>
      <c r="AF3982" s="189">
        <v>0</v>
      </c>
      <c r="AG3982" s="189">
        <v>0</v>
      </c>
      <c r="AH3982" s="191">
        <v>0</v>
      </c>
      <c r="AI3982" s="186">
        <v>0</v>
      </c>
      <c r="AJ3982" s="192">
        <v>7501943486546</v>
      </c>
      <c r="AK3982" s="192">
        <v>0</v>
      </c>
      <c r="AL3982" s="226"/>
      <c r="AM3982" s="75">
        <v>94341</v>
      </c>
      <c r="AN3982" s="76"/>
      <c r="AO3982" s="188">
        <v>0</v>
      </c>
      <c r="AP3982" s="188">
        <v>0</v>
      </c>
      <c r="AQ3982" s="187">
        <v>0</v>
      </c>
      <c r="AR3982" s="188">
        <v>0</v>
      </c>
      <c r="AS3982" s="187">
        <v>0</v>
      </c>
      <c r="AT3982" s="188">
        <v>0</v>
      </c>
      <c r="AU3982" s="187">
        <v>0</v>
      </c>
      <c r="AV3982" s="188">
        <v>0</v>
      </c>
      <c r="AW3982" s="187">
        <v>0</v>
      </c>
      <c r="AX3982" s="188">
        <v>0</v>
      </c>
      <c r="AY3982" s="187">
        <v>0</v>
      </c>
      <c r="AZ3982" s="188">
        <v>0</v>
      </c>
      <c r="BA3982" s="187">
        <v>0</v>
      </c>
      <c r="BB3982" s="188">
        <v>0</v>
      </c>
      <c r="BC3982" s="187">
        <v>0</v>
      </c>
      <c r="BD3982" s="75"/>
      <c r="BE3982" s="75"/>
      <c r="BF3982" s="56"/>
      <c r="BI3982" s="194"/>
      <c r="BJ3982" s="74"/>
    </row>
    <row r="3983" spans="1:62" s="77" customFormat="1" ht="11.25" customHeight="1" x14ac:dyDescent="0.2">
      <c r="A3983" s="184" t="s">
        <v>4276</v>
      </c>
      <c r="B3983" s="185">
        <v>0</v>
      </c>
      <c r="C3983" s="897">
        <v>92267</v>
      </c>
      <c r="D3983" s="284">
        <v>223</v>
      </c>
      <c r="E3983" s="91">
        <v>331.41942138013582</v>
      </c>
      <c r="F3983" s="186">
        <v>0</v>
      </c>
      <c r="G3983" s="186">
        <v>0</v>
      </c>
      <c r="H3983" s="186">
        <v>0</v>
      </c>
      <c r="I3983" s="187">
        <v>0</v>
      </c>
      <c r="J3983" s="186">
        <v>0</v>
      </c>
      <c r="K3983" s="186">
        <v>20.18590211804943</v>
      </c>
      <c r="L3983" s="186">
        <v>0</v>
      </c>
      <c r="M3983" s="186">
        <v>0</v>
      </c>
      <c r="N3983" s="188">
        <v>18</v>
      </c>
      <c r="O3983" s="189">
        <v>0</v>
      </c>
      <c r="P3983" s="186">
        <v>18</v>
      </c>
      <c r="Q3983" s="189">
        <v>0</v>
      </c>
      <c r="R3983" s="189">
        <v>0</v>
      </c>
      <c r="S3983" s="189">
        <v>223</v>
      </c>
      <c r="T3983" s="188">
        <v>221</v>
      </c>
      <c r="U3983" s="187">
        <v>328.44704988793728</v>
      </c>
      <c r="V3983" s="189">
        <v>0</v>
      </c>
      <c r="W3983" s="189">
        <v>0</v>
      </c>
      <c r="X3983" s="188">
        <v>221</v>
      </c>
      <c r="Y3983" s="188">
        <v>0</v>
      </c>
      <c r="Z3983" s="186">
        <v>0</v>
      </c>
      <c r="AA3983" s="186">
        <v>0</v>
      </c>
      <c r="AB3983" s="186">
        <v>0</v>
      </c>
      <c r="AC3983" s="186">
        <v>0</v>
      </c>
      <c r="AD3983" s="188">
        <v>0</v>
      </c>
      <c r="AE3983" s="189">
        <v>0</v>
      </c>
      <c r="AF3983" s="189">
        <v>0</v>
      </c>
      <c r="AG3983" s="189">
        <v>0</v>
      </c>
      <c r="AH3983" s="191">
        <v>0</v>
      </c>
      <c r="AI3983" s="186">
        <v>0</v>
      </c>
      <c r="AJ3983" s="192">
        <v>7506425610341</v>
      </c>
      <c r="AK3983" s="192">
        <v>0</v>
      </c>
      <c r="AL3983" s="226"/>
      <c r="AM3983" s="75">
        <v>92267</v>
      </c>
      <c r="AN3983" s="76"/>
      <c r="AO3983" s="188">
        <v>10</v>
      </c>
      <c r="AP3983" s="188">
        <v>30</v>
      </c>
      <c r="AQ3983" s="187">
        <v>0</v>
      </c>
      <c r="AR3983" s="188">
        <v>0</v>
      </c>
      <c r="AS3983" s="187">
        <v>0</v>
      </c>
      <c r="AT3983" s="188">
        <v>0</v>
      </c>
      <c r="AU3983" s="187">
        <v>0</v>
      </c>
      <c r="AV3983" s="188">
        <v>0</v>
      </c>
      <c r="AW3983" s="187">
        <v>0</v>
      </c>
      <c r="AX3983" s="188">
        <v>120</v>
      </c>
      <c r="AY3983" s="187">
        <v>0</v>
      </c>
      <c r="AZ3983" s="188">
        <v>0</v>
      </c>
      <c r="BA3983" s="187">
        <v>0</v>
      </c>
      <c r="BB3983" s="188">
        <v>0</v>
      </c>
      <c r="BC3983" s="187">
        <v>0</v>
      </c>
      <c r="BD3983" s="75"/>
      <c r="BE3983" s="75"/>
      <c r="BF3983" s="56"/>
      <c r="BI3983" s="194"/>
      <c r="BJ3983" s="74"/>
    </row>
    <row r="3984" spans="1:62" s="77" customFormat="1" ht="11.25" customHeight="1" x14ac:dyDescent="0.2">
      <c r="A3984" s="184" t="s">
        <v>4277</v>
      </c>
      <c r="B3984" s="185">
        <v>0</v>
      </c>
      <c r="C3984" s="897">
        <v>92272</v>
      </c>
      <c r="D3984" s="284">
        <v>985</v>
      </c>
      <c r="E3984" s="91">
        <v>0</v>
      </c>
      <c r="F3984" s="186">
        <v>0</v>
      </c>
      <c r="G3984" s="186">
        <v>0</v>
      </c>
      <c r="H3984" s="186">
        <v>0</v>
      </c>
      <c r="I3984" s="187">
        <v>0</v>
      </c>
      <c r="J3984" s="186">
        <v>0</v>
      </c>
      <c r="K3984" s="186">
        <v>0</v>
      </c>
      <c r="L3984" s="186">
        <v>0</v>
      </c>
      <c r="M3984" s="186">
        <v>0</v>
      </c>
      <c r="N3984" s="188">
        <v>0</v>
      </c>
      <c r="O3984" s="189">
        <v>0</v>
      </c>
      <c r="P3984" s="186">
        <v>0</v>
      </c>
      <c r="Q3984" s="189">
        <v>0</v>
      </c>
      <c r="R3984" s="189">
        <v>0</v>
      </c>
      <c r="S3984" s="189">
        <v>985</v>
      </c>
      <c r="T3984" s="188">
        <v>985</v>
      </c>
      <c r="U3984" s="187">
        <v>0</v>
      </c>
      <c r="V3984" s="189">
        <v>0</v>
      </c>
      <c r="W3984" s="189">
        <v>0</v>
      </c>
      <c r="X3984" s="188">
        <v>985</v>
      </c>
      <c r="Y3984" s="188">
        <v>0</v>
      </c>
      <c r="Z3984" s="186">
        <v>0</v>
      </c>
      <c r="AA3984" s="186">
        <v>0</v>
      </c>
      <c r="AB3984" s="186">
        <v>0</v>
      </c>
      <c r="AC3984" s="186">
        <v>0</v>
      </c>
      <c r="AD3984" s="188">
        <v>0</v>
      </c>
      <c r="AE3984" s="189">
        <v>0</v>
      </c>
      <c r="AF3984" s="189">
        <v>0</v>
      </c>
      <c r="AG3984" s="189">
        <v>0</v>
      </c>
      <c r="AH3984" s="191">
        <v>0</v>
      </c>
      <c r="AI3984" s="186">
        <v>0</v>
      </c>
      <c r="AJ3984" s="192">
        <v>0</v>
      </c>
      <c r="AK3984" s="192">
        <v>0</v>
      </c>
      <c r="AL3984" s="226"/>
      <c r="AM3984" s="75">
        <v>92272</v>
      </c>
      <c r="AN3984" s="76"/>
      <c r="AO3984" s="188">
        <v>0</v>
      </c>
      <c r="AP3984" s="188">
        <v>0</v>
      </c>
      <c r="AQ3984" s="187">
        <v>0</v>
      </c>
      <c r="AR3984" s="188">
        <v>0</v>
      </c>
      <c r="AS3984" s="187">
        <v>0</v>
      </c>
      <c r="AT3984" s="188">
        <v>0</v>
      </c>
      <c r="AU3984" s="187">
        <v>0</v>
      </c>
      <c r="AV3984" s="188">
        <v>0</v>
      </c>
      <c r="AW3984" s="187">
        <v>0</v>
      </c>
      <c r="AX3984" s="188">
        <v>0</v>
      </c>
      <c r="AY3984" s="187">
        <v>0</v>
      </c>
      <c r="AZ3984" s="188">
        <v>0</v>
      </c>
      <c r="BA3984" s="187">
        <v>0</v>
      </c>
      <c r="BB3984" s="188">
        <v>0</v>
      </c>
      <c r="BC3984" s="187">
        <v>0</v>
      </c>
      <c r="BD3984" s="75"/>
      <c r="BE3984" s="75"/>
      <c r="BF3984" s="56"/>
      <c r="BI3984" s="194"/>
      <c r="BJ3984" s="74"/>
    </row>
    <row r="3985" spans="1:62" s="77" customFormat="1" ht="11.25" customHeight="1" x14ac:dyDescent="0.2">
      <c r="A3985" s="184" t="s">
        <v>4278</v>
      </c>
      <c r="B3985" s="185">
        <v>0</v>
      </c>
      <c r="C3985" s="897">
        <v>92273</v>
      </c>
      <c r="D3985" s="284">
        <v>1E-4</v>
      </c>
      <c r="E3985" s="91">
        <v>0</v>
      </c>
      <c r="F3985" s="186">
        <v>0</v>
      </c>
      <c r="G3985" s="186">
        <v>0</v>
      </c>
      <c r="H3985" s="186">
        <v>0</v>
      </c>
      <c r="I3985" s="187">
        <v>0</v>
      </c>
      <c r="J3985" s="186">
        <v>0</v>
      </c>
      <c r="K3985" s="186">
        <v>0</v>
      </c>
      <c r="L3985" s="186">
        <v>0</v>
      </c>
      <c r="M3985" s="186">
        <v>0</v>
      </c>
      <c r="N3985" s="188">
        <v>0</v>
      </c>
      <c r="O3985" s="189">
        <v>0</v>
      </c>
      <c r="P3985" s="186">
        <v>0</v>
      </c>
      <c r="Q3985" s="189">
        <v>0</v>
      </c>
      <c r="R3985" s="189">
        <v>0</v>
      </c>
      <c r="S3985" s="189">
        <v>1E-4</v>
      </c>
      <c r="T3985" s="188">
        <v>0</v>
      </c>
      <c r="U3985" s="187">
        <v>0</v>
      </c>
      <c r="V3985" s="189">
        <v>0</v>
      </c>
      <c r="W3985" s="189">
        <v>0</v>
      </c>
      <c r="X3985" s="188">
        <v>0</v>
      </c>
      <c r="Y3985" s="188">
        <v>0</v>
      </c>
      <c r="Z3985" s="186">
        <v>0</v>
      </c>
      <c r="AA3985" s="186">
        <v>0</v>
      </c>
      <c r="AB3985" s="186">
        <v>0</v>
      </c>
      <c r="AC3985" s="186">
        <v>0</v>
      </c>
      <c r="AD3985" s="188">
        <v>0</v>
      </c>
      <c r="AE3985" s="189">
        <v>0</v>
      </c>
      <c r="AF3985" s="189">
        <v>0</v>
      </c>
      <c r="AG3985" s="189">
        <v>0</v>
      </c>
      <c r="AH3985" s="191">
        <v>0</v>
      </c>
      <c r="AI3985" s="186">
        <v>0</v>
      </c>
      <c r="AJ3985" s="192">
        <v>0</v>
      </c>
      <c r="AK3985" s="192">
        <v>0</v>
      </c>
      <c r="AL3985" s="226"/>
      <c r="AM3985" s="75">
        <v>92273</v>
      </c>
      <c r="AN3985" s="76"/>
      <c r="AO3985" s="188">
        <v>0</v>
      </c>
      <c r="AP3985" s="188">
        <v>0</v>
      </c>
      <c r="AQ3985" s="187">
        <v>0</v>
      </c>
      <c r="AR3985" s="188">
        <v>0</v>
      </c>
      <c r="AS3985" s="187">
        <v>0</v>
      </c>
      <c r="AT3985" s="188">
        <v>0</v>
      </c>
      <c r="AU3985" s="187">
        <v>0</v>
      </c>
      <c r="AV3985" s="188">
        <v>0</v>
      </c>
      <c r="AW3985" s="187">
        <v>0</v>
      </c>
      <c r="AX3985" s="188">
        <v>0</v>
      </c>
      <c r="AY3985" s="187">
        <v>0</v>
      </c>
      <c r="AZ3985" s="188">
        <v>0</v>
      </c>
      <c r="BA3985" s="187">
        <v>0</v>
      </c>
      <c r="BB3985" s="188">
        <v>0</v>
      </c>
      <c r="BC3985" s="187">
        <v>0</v>
      </c>
      <c r="BD3985" s="75"/>
      <c r="BE3985" s="75"/>
      <c r="BF3985" s="56"/>
      <c r="BI3985" s="194"/>
      <c r="BJ3985" s="74"/>
    </row>
    <row r="3986" spans="1:62" s="77" customFormat="1" ht="11.25" customHeight="1" x14ac:dyDescent="0.2">
      <c r="A3986" s="184" t="s">
        <v>4279</v>
      </c>
      <c r="B3986" s="185">
        <v>0</v>
      </c>
      <c r="C3986" s="897">
        <v>94252</v>
      </c>
      <c r="D3986" s="284">
        <v>1565</v>
      </c>
      <c r="E3986" s="91">
        <v>240.45311843334065</v>
      </c>
      <c r="F3986" s="186">
        <v>0</v>
      </c>
      <c r="G3986" s="186">
        <v>0</v>
      </c>
      <c r="H3986" s="186">
        <v>0</v>
      </c>
      <c r="I3986" s="187">
        <v>0</v>
      </c>
      <c r="J3986" s="186">
        <v>370.64006999999998</v>
      </c>
      <c r="K3986" s="186">
        <v>195.25635727205452</v>
      </c>
      <c r="L3986" s="186">
        <v>8</v>
      </c>
      <c r="M3986" s="186">
        <v>4.0971777368833342</v>
      </c>
      <c r="N3986" s="188">
        <v>0</v>
      </c>
      <c r="O3986" s="189">
        <v>0</v>
      </c>
      <c r="P3986" s="186">
        <v>16</v>
      </c>
      <c r="Q3986" s="189">
        <v>6.4752847688594493</v>
      </c>
      <c r="R3986" s="189">
        <v>126.02522981392704</v>
      </c>
      <c r="S3986" s="189">
        <v>1557</v>
      </c>
      <c r="T3986" s="188">
        <v>1555</v>
      </c>
      <c r="U3986" s="187">
        <v>238.9166767820094</v>
      </c>
      <c r="V3986" s="189">
        <v>0</v>
      </c>
      <c r="W3986" s="189">
        <v>16</v>
      </c>
      <c r="X3986" s="188">
        <v>1539</v>
      </c>
      <c r="Y3986" s="188">
        <v>950</v>
      </c>
      <c r="Z3986" s="186">
        <v>0</v>
      </c>
      <c r="AA3986" s="186">
        <v>0</v>
      </c>
      <c r="AB3986" s="186">
        <v>0</v>
      </c>
      <c r="AC3986" s="186">
        <v>0</v>
      </c>
      <c r="AD3986" s="188">
        <v>0</v>
      </c>
      <c r="AE3986" s="189">
        <v>0</v>
      </c>
      <c r="AF3986" s="189">
        <v>0</v>
      </c>
      <c r="AG3986" s="189">
        <v>0</v>
      </c>
      <c r="AH3986" s="191">
        <v>0</v>
      </c>
      <c r="AI3986" s="186">
        <v>57.75</v>
      </c>
      <c r="AJ3986" s="192">
        <v>7506425610440</v>
      </c>
      <c r="AK3986" s="192">
        <v>0</v>
      </c>
      <c r="AL3986" s="226"/>
      <c r="AM3986" s="75">
        <v>94252</v>
      </c>
      <c r="AN3986" s="76"/>
      <c r="AO3986" s="188">
        <v>139.33333333333334</v>
      </c>
      <c r="AP3986" s="188">
        <v>86</v>
      </c>
      <c r="AQ3986" s="187">
        <v>49.733716285647461</v>
      </c>
      <c r="AR3986" s="188">
        <v>254</v>
      </c>
      <c r="AS3986" s="187">
        <v>146.88795275063319</v>
      </c>
      <c r="AT3986" s="188">
        <v>78</v>
      </c>
      <c r="AU3986" s="187">
        <v>60.434339318774313</v>
      </c>
      <c r="AV3986" s="188">
        <v>525</v>
      </c>
      <c r="AW3986" s="187">
        <v>559.26362131823441</v>
      </c>
      <c r="AX3986" s="188">
        <v>91</v>
      </c>
      <c r="AY3986" s="187">
        <v>36.4</v>
      </c>
      <c r="AZ3986" s="188">
        <v>507</v>
      </c>
      <c r="BA3986" s="187">
        <v>0</v>
      </c>
      <c r="BB3986" s="188">
        <v>94</v>
      </c>
      <c r="BC3986" s="187">
        <v>0</v>
      </c>
      <c r="BD3986" s="75"/>
      <c r="BE3986" s="75"/>
      <c r="BF3986" s="56"/>
      <c r="BI3986" s="194"/>
      <c r="BJ3986" s="74"/>
    </row>
    <row r="3987" spans="1:62" s="77" customFormat="1" ht="11.25" customHeight="1" x14ac:dyDescent="0.2">
      <c r="A3987" s="184" t="s">
        <v>4280</v>
      </c>
      <c r="B3987" s="185">
        <v>0</v>
      </c>
      <c r="C3987" s="897">
        <v>92292</v>
      </c>
      <c r="D3987" s="284">
        <v>732</v>
      </c>
      <c r="E3987" s="91">
        <v>0</v>
      </c>
      <c r="F3987" s="186">
        <v>0</v>
      </c>
      <c r="G3987" s="186">
        <v>0</v>
      </c>
      <c r="H3987" s="186">
        <v>0</v>
      </c>
      <c r="I3987" s="187">
        <v>0</v>
      </c>
      <c r="J3987" s="186">
        <v>0</v>
      </c>
      <c r="K3987" s="186">
        <v>0</v>
      </c>
      <c r="L3987" s="186">
        <v>0</v>
      </c>
      <c r="M3987" s="186">
        <v>0</v>
      </c>
      <c r="N3987" s="188">
        <v>0</v>
      </c>
      <c r="O3987" s="189">
        <v>0</v>
      </c>
      <c r="P3987" s="186">
        <v>0</v>
      </c>
      <c r="Q3987" s="189">
        <v>0</v>
      </c>
      <c r="R3987" s="189">
        <v>0</v>
      </c>
      <c r="S3987" s="189">
        <v>732</v>
      </c>
      <c r="T3987" s="188">
        <v>732</v>
      </c>
      <c r="U3987" s="187">
        <v>0</v>
      </c>
      <c r="V3987" s="189">
        <v>0</v>
      </c>
      <c r="W3987" s="189">
        <v>0</v>
      </c>
      <c r="X3987" s="188">
        <v>732</v>
      </c>
      <c r="Y3987" s="188">
        <v>732</v>
      </c>
      <c r="Z3987" s="186">
        <v>0</v>
      </c>
      <c r="AA3987" s="186">
        <v>0</v>
      </c>
      <c r="AB3987" s="186">
        <v>0</v>
      </c>
      <c r="AC3987" s="186">
        <v>0</v>
      </c>
      <c r="AD3987" s="188">
        <v>0</v>
      </c>
      <c r="AE3987" s="189">
        <v>0</v>
      </c>
      <c r="AF3987" s="189">
        <v>0</v>
      </c>
      <c r="AG3987" s="189">
        <v>0</v>
      </c>
      <c r="AH3987" s="191">
        <v>0</v>
      </c>
      <c r="AI3987" s="186">
        <v>0</v>
      </c>
      <c r="AJ3987" s="192">
        <v>0</v>
      </c>
      <c r="AK3987" s="192">
        <v>0</v>
      </c>
      <c r="AL3987" s="226"/>
      <c r="AM3987" s="75">
        <v>92292</v>
      </c>
      <c r="AN3987" s="76"/>
      <c r="AO3987" s="188">
        <v>0.66666666666666663</v>
      </c>
      <c r="AP3987" s="188">
        <v>0</v>
      </c>
      <c r="AQ3987" s="187">
        <v>0</v>
      </c>
      <c r="AR3987" s="188">
        <v>0</v>
      </c>
      <c r="AS3987" s="187">
        <v>0</v>
      </c>
      <c r="AT3987" s="188">
        <v>2</v>
      </c>
      <c r="AU3987" s="187">
        <v>0</v>
      </c>
      <c r="AV3987" s="188">
        <v>0</v>
      </c>
      <c r="AW3987" s="187">
        <v>0</v>
      </c>
      <c r="AX3987" s="188">
        <v>0</v>
      </c>
      <c r="AY3987" s="187">
        <v>0</v>
      </c>
      <c r="AZ3987" s="188">
        <v>0</v>
      </c>
      <c r="BA3987" s="187">
        <v>0</v>
      </c>
      <c r="BB3987" s="188">
        <v>0</v>
      </c>
      <c r="BC3987" s="187">
        <v>0</v>
      </c>
      <c r="BD3987" s="75"/>
      <c r="BE3987" s="75"/>
      <c r="BF3987" s="56"/>
      <c r="BI3987" s="194"/>
      <c r="BJ3987" s="74"/>
    </row>
    <row r="3988" spans="1:62" s="77" customFormat="1" ht="11.25" customHeight="1" x14ac:dyDescent="0.2">
      <c r="A3988" s="184" t="s">
        <v>4281</v>
      </c>
      <c r="B3988" s="185">
        <v>0</v>
      </c>
      <c r="C3988" s="897">
        <v>92648</v>
      </c>
      <c r="D3988" s="284">
        <v>1510</v>
      </c>
      <c r="E3988" s="91">
        <v>0</v>
      </c>
      <c r="F3988" s="186">
        <v>0</v>
      </c>
      <c r="G3988" s="186">
        <v>0</v>
      </c>
      <c r="H3988" s="186">
        <v>0</v>
      </c>
      <c r="I3988" s="187">
        <v>0</v>
      </c>
      <c r="J3988" s="186">
        <v>0</v>
      </c>
      <c r="K3988" s="186">
        <v>0</v>
      </c>
      <c r="L3988" s="186">
        <v>0</v>
      </c>
      <c r="M3988" s="186">
        <v>0</v>
      </c>
      <c r="N3988" s="188">
        <v>0</v>
      </c>
      <c r="O3988" s="189">
        <v>0</v>
      </c>
      <c r="P3988" s="186">
        <v>0</v>
      </c>
      <c r="Q3988" s="189">
        <v>0</v>
      </c>
      <c r="R3988" s="189">
        <v>0</v>
      </c>
      <c r="S3988" s="189">
        <v>1510</v>
      </c>
      <c r="T3988" s="188">
        <v>1510</v>
      </c>
      <c r="U3988" s="187">
        <v>0</v>
      </c>
      <c r="V3988" s="189">
        <v>0</v>
      </c>
      <c r="W3988" s="189">
        <v>0</v>
      </c>
      <c r="X3988" s="188">
        <v>1510</v>
      </c>
      <c r="Y3988" s="188">
        <v>0</v>
      </c>
      <c r="Z3988" s="186">
        <v>0</v>
      </c>
      <c r="AA3988" s="186">
        <v>0</v>
      </c>
      <c r="AB3988" s="186">
        <v>0</v>
      </c>
      <c r="AC3988" s="186">
        <v>0</v>
      </c>
      <c r="AD3988" s="188">
        <v>0</v>
      </c>
      <c r="AE3988" s="189">
        <v>0</v>
      </c>
      <c r="AF3988" s="189">
        <v>0</v>
      </c>
      <c r="AG3988" s="189">
        <v>0</v>
      </c>
      <c r="AH3988" s="191">
        <v>0</v>
      </c>
      <c r="AI3988" s="186">
        <v>0</v>
      </c>
      <c r="AJ3988" s="192">
        <v>7506425611621</v>
      </c>
      <c r="AK3988" s="192" t="s">
        <v>505</v>
      </c>
      <c r="AL3988" s="226"/>
      <c r="AM3988" s="75">
        <v>92648</v>
      </c>
      <c r="AN3988" s="76"/>
      <c r="AO3988" s="188">
        <v>0</v>
      </c>
      <c r="AP3988" s="188">
        <v>0</v>
      </c>
      <c r="AQ3988" s="187">
        <v>0</v>
      </c>
      <c r="AR3988" s="188">
        <v>0</v>
      </c>
      <c r="AS3988" s="187">
        <v>0</v>
      </c>
      <c r="AT3988" s="188">
        <v>0</v>
      </c>
      <c r="AU3988" s="187">
        <v>0</v>
      </c>
      <c r="AV3988" s="188">
        <v>0</v>
      </c>
      <c r="AW3988" s="187">
        <v>0</v>
      </c>
      <c r="AX3988" s="188">
        <v>0</v>
      </c>
      <c r="AY3988" s="187">
        <v>0</v>
      </c>
      <c r="AZ3988" s="188">
        <v>0</v>
      </c>
      <c r="BA3988" s="187">
        <v>0</v>
      </c>
      <c r="BB3988" s="188">
        <v>0</v>
      </c>
      <c r="BC3988" s="187">
        <v>0</v>
      </c>
      <c r="BD3988" s="75"/>
      <c r="BE3988" s="75"/>
      <c r="BF3988" s="56"/>
      <c r="BI3988" s="194"/>
      <c r="BJ3988" s="74"/>
    </row>
    <row r="3989" spans="1:62" s="77" customFormat="1" ht="11.25" customHeight="1" x14ac:dyDescent="0.2">
      <c r="A3989" s="184" t="s">
        <v>4282</v>
      </c>
      <c r="B3989" s="185">
        <v>0</v>
      </c>
      <c r="C3989" s="897">
        <v>92302</v>
      </c>
      <c r="D3989" s="284">
        <v>2440</v>
      </c>
      <c r="E3989" s="91">
        <v>6441.433360882329</v>
      </c>
      <c r="F3989" s="186">
        <v>0</v>
      </c>
      <c r="G3989" s="186">
        <v>0</v>
      </c>
      <c r="H3989" s="186">
        <v>0</v>
      </c>
      <c r="I3989" s="187">
        <v>0</v>
      </c>
      <c r="J3989" s="186">
        <v>10</v>
      </c>
      <c r="K3989" s="186">
        <v>11.363930339562385</v>
      </c>
      <c r="L3989" s="186">
        <v>0</v>
      </c>
      <c r="M3989" s="186">
        <v>0</v>
      </c>
      <c r="N3989" s="188">
        <v>0</v>
      </c>
      <c r="O3989" s="189">
        <v>0</v>
      </c>
      <c r="P3989" s="186">
        <v>0</v>
      </c>
      <c r="Q3989" s="189">
        <v>0</v>
      </c>
      <c r="R3989" s="189">
        <v>7320</v>
      </c>
      <c r="S3989" s="189">
        <v>2440</v>
      </c>
      <c r="T3989" s="188">
        <v>2440</v>
      </c>
      <c r="U3989" s="187">
        <v>6441.433360882329</v>
      </c>
      <c r="V3989" s="189">
        <v>0</v>
      </c>
      <c r="W3989" s="189">
        <v>0</v>
      </c>
      <c r="X3989" s="188">
        <v>2440</v>
      </c>
      <c r="Y3989" s="188">
        <v>712</v>
      </c>
      <c r="Z3989" s="186">
        <v>0</v>
      </c>
      <c r="AA3989" s="186">
        <v>0</v>
      </c>
      <c r="AB3989" s="186">
        <v>0</v>
      </c>
      <c r="AC3989" s="186">
        <v>0</v>
      </c>
      <c r="AD3989" s="188">
        <v>0</v>
      </c>
      <c r="AE3989" s="189">
        <v>0</v>
      </c>
      <c r="AF3989" s="189">
        <v>0</v>
      </c>
      <c r="AG3989" s="189">
        <v>0</v>
      </c>
      <c r="AH3989" s="191">
        <v>0</v>
      </c>
      <c r="AI3989" s="186">
        <v>0</v>
      </c>
      <c r="AJ3989" s="192">
        <v>7501943486379</v>
      </c>
      <c r="AK3989" s="192">
        <v>0</v>
      </c>
      <c r="AL3989" s="226"/>
      <c r="AM3989" s="75">
        <v>92302</v>
      </c>
      <c r="AN3989" s="76"/>
      <c r="AO3989" s="188">
        <v>34.666666666666664</v>
      </c>
      <c r="AP3989" s="188">
        <v>0</v>
      </c>
      <c r="AQ3989" s="187">
        <v>0</v>
      </c>
      <c r="AR3989" s="188">
        <v>0</v>
      </c>
      <c r="AS3989" s="187">
        <v>0</v>
      </c>
      <c r="AT3989" s="188">
        <v>104</v>
      </c>
      <c r="AU3989" s="187">
        <v>533.33333333333326</v>
      </c>
      <c r="AV3989" s="188">
        <v>0</v>
      </c>
      <c r="AW3989" s="187">
        <v>0</v>
      </c>
      <c r="AX3989" s="188">
        <v>0</v>
      </c>
      <c r="AY3989" s="187">
        <v>0</v>
      </c>
      <c r="AZ3989" s="188">
        <v>0</v>
      </c>
      <c r="BA3989" s="187">
        <v>0</v>
      </c>
      <c r="BB3989" s="188">
        <v>50</v>
      </c>
      <c r="BC3989" s="187">
        <v>0</v>
      </c>
      <c r="BD3989" s="75"/>
      <c r="BE3989" s="75"/>
      <c r="BF3989" s="56"/>
      <c r="BI3989" s="194"/>
      <c r="BJ3989" s="74"/>
    </row>
    <row r="3990" spans="1:62" s="77" customFormat="1" ht="11.25" customHeight="1" x14ac:dyDescent="0.2">
      <c r="A3990" s="184" t="s">
        <v>4283</v>
      </c>
      <c r="B3990" s="185">
        <v>0</v>
      </c>
      <c r="C3990" s="881">
        <v>92276</v>
      </c>
      <c r="D3990" s="284">
        <v>4261</v>
      </c>
      <c r="E3990" s="91">
        <v>67.728013313897662</v>
      </c>
      <c r="F3990" s="186">
        <v>0</v>
      </c>
      <c r="G3990" s="186">
        <v>0</v>
      </c>
      <c r="H3990" s="186">
        <v>0</v>
      </c>
      <c r="I3990" s="187">
        <v>0</v>
      </c>
      <c r="J3990" s="186">
        <v>2342.1377080000002</v>
      </c>
      <c r="K3990" s="186">
        <v>1887.4021803585003</v>
      </c>
      <c r="L3990" s="186">
        <v>323</v>
      </c>
      <c r="M3990" s="186">
        <v>17.11346968660639</v>
      </c>
      <c r="N3990" s="188">
        <v>0</v>
      </c>
      <c r="O3990" s="189">
        <v>20</v>
      </c>
      <c r="P3990" s="186">
        <v>134</v>
      </c>
      <c r="Q3990" s="189">
        <v>19.512089252439463</v>
      </c>
      <c r="R3990" s="189">
        <v>50.441098999632345</v>
      </c>
      <c r="S3990" s="189">
        <v>3938</v>
      </c>
      <c r="T3990" s="188">
        <v>3938</v>
      </c>
      <c r="U3990" s="187">
        <v>62.59397240791575</v>
      </c>
      <c r="V3990" s="189">
        <v>0</v>
      </c>
      <c r="W3990" s="189">
        <v>114</v>
      </c>
      <c r="X3990" s="188">
        <v>3824</v>
      </c>
      <c r="Y3990" s="188">
        <v>3681</v>
      </c>
      <c r="Z3990" s="186">
        <v>0</v>
      </c>
      <c r="AA3990" s="186">
        <v>0</v>
      </c>
      <c r="AB3990" s="186">
        <v>0</v>
      </c>
      <c r="AC3990" s="186">
        <v>0</v>
      </c>
      <c r="AD3990" s="188">
        <v>0</v>
      </c>
      <c r="AE3990" s="189">
        <v>0</v>
      </c>
      <c r="AF3990" s="189">
        <v>0</v>
      </c>
      <c r="AG3990" s="189">
        <v>0</v>
      </c>
      <c r="AH3990" s="191">
        <v>0</v>
      </c>
      <c r="AI3990" s="186">
        <v>2633.4</v>
      </c>
      <c r="AJ3990" s="192">
        <v>7501943483453</v>
      </c>
      <c r="AK3990" s="192">
        <v>0</v>
      </c>
      <c r="AL3990" s="226"/>
      <c r="AM3990" s="75">
        <v>92276</v>
      </c>
      <c r="AN3990" s="76"/>
      <c r="AO3990" s="188">
        <v>2098.3333333333335</v>
      </c>
      <c r="AP3990" s="188">
        <v>1550</v>
      </c>
      <c r="AQ3990" s="187">
        <v>69.760855459162457</v>
      </c>
      <c r="AR3990" s="188">
        <v>2239</v>
      </c>
      <c r="AS3990" s="187">
        <v>100.77068088584822</v>
      </c>
      <c r="AT3990" s="188">
        <v>2506</v>
      </c>
      <c r="AU3990" s="187">
        <v>102.96233016252604</v>
      </c>
      <c r="AV3990" s="188">
        <v>2379</v>
      </c>
      <c r="AW3990" s="187">
        <v>100.65296953359002</v>
      </c>
      <c r="AX3990" s="188">
        <v>1784</v>
      </c>
      <c r="AY3990" s="187">
        <v>71.36</v>
      </c>
      <c r="AZ3990" s="188">
        <v>3730</v>
      </c>
      <c r="BA3990" s="187">
        <v>126.77243498239459</v>
      </c>
      <c r="BB3990" s="188">
        <v>6780</v>
      </c>
      <c r="BC3990" s="187">
        <v>251.11111111111111</v>
      </c>
      <c r="BD3990" s="75"/>
      <c r="BE3990" s="75"/>
      <c r="BF3990" s="56"/>
      <c r="BI3990" s="194"/>
      <c r="BJ3990" s="74"/>
    </row>
    <row r="3991" spans="1:62" s="77" customFormat="1" ht="11.25" customHeight="1" x14ac:dyDescent="0.2">
      <c r="A3991" s="184" t="s">
        <v>697</v>
      </c>
      <c r="B3991" s="185">
        <v>0</v>
      </c>
      <c r="C3991" s="881">
        <v>92278</v>
      </c>
      <c r="D3991" s="284">
        <v>77</v>
      </c>
      <c r="E3991" s="91">
        <v>144.375</v>
      </c>
      <c r="F3991" s="186">
        <v>0</v>
      </c>
      <c r="G3991" s="186">
        <v>0</v>
      </c>
      <c r="H3991" s="186">
        <v>0</v>
      </c>
      <c r="I3991" s="187">
        <v>0</v>
      </c>
      <c r="J3991" s="186">
        <v>13</v>
      </c>
      <c r="K3991" s="186">
        <v>16</v>
      </c>
      <c r="L3991" s="186">
        <v>11</v>
      </c>
      <c r="M3991" s="186">
        <v>68.75</v>
      </c>
      <c r="N3991" s="188">
        <v>0</v>
      </c>
      <c r="O3991" s="189">
        <v>0</v>
      </c>
      <c r="P3991" s="186">
        <v>5</v>
      </c>
      <c r="Q3991" s="189">
        <v>123.07692307692308</v>
      </c>
      <c r="R3991" s="189">
        <v>152.30769230769229</v>
      </c>
      <c r="S3991" s="189">
        <v>66</v>
      </c>
      <c r="T3991" s="188">
        <v>66</v>
      </c>
      <c r="U3991" s="187">
        <v>123.75</v>
      </c>
      <c r="V3991" s="189">
        <v>50</v>
      </c>
      <c r="W3991" s="189">
        <v>5</v>
      </c>
      <c r="X3991" s="188">
        <v>11</v>
      </c>
      <c r="Y3991" s="188">
        <v>4</v>
      </c>
      <c r="Z3991" s="186">
        <v>0</v>
      </c>
      <c r="AA3991" s="186">
        <v>0</v>
      </c>
      <c r="AB3991" s="186">
        <v>0</v>
      </c>
      <c r="AC3991" s="186">
        <v>0</v>
      </c>
      <c r="AD3991" s="188">
        <v>0</v>
      </c>
      <c r="AE3991" s="189">
        <v>0</v>
      </c>
      <c r="AF3991" s="189">
        <v>0</v>
      </c>
      <c r="AG3991" s="189">
        <v>0</v>
      </c>
      <c r="AH3991" s="191">
        <v>0</v>
      </c>
      <c r="AI3991" s="186">
        <v>5.25</v>
      </c>
      <c r="AJ3991" s="192">
        <v>7501943486584</v>
      </c>
      <c r="AK3991" s="192">
        <v>0</v>
      </c>
      <c r="AL3991" s="226"/>
      <c r="AM3991" s="75">
        <v>92278</v>
      </c>
      <c r="AN3991" s="76"/>
      <c r="AO3991" s="188">
        <v>36.333333333333336</v>
      </c>
      <c r="AP3991" s="188">
        <v>10</v>
      </c>
      <c r="AQ3991" s="187">
        <v>102.18679746576743</v>
      </c>
      <c r="AR3991" s="188">
        <v>0</v>
      </c>
      <c r="AS3991" s="187">
        <v>0</v>
      </c>
      <c r="AT3991" s="188">
        <v>99</v>
      </c>
      <c r="AU3991" s="187">
        <v>123.75</v>
      </c>
      <c r="AV3991" s="188">
        <v>21</v>
      </c>
      <c r="AW3991" s="187">
        <v>0</v>
      </c>
      <c r="AX3991" s="188">
        <v>75</v>
      </c>
      <c r="AY3991" s="187">
        <v>0</v>
      </c>
      <c r="AZ3991" s="188">
        <v>10</v>
      </c>
      <c r="BA3991" s="187">
        <v>0</v>
      </c>
      <c r="BB3991" s="188">
        <v>10</v>
      </c>
      <c r="BC3991" s="187">
        <v>0</v>
      </c>
      <c r="BD3991" s="75"/>
      <c r="BE3991" s="75"/>
      <c r="BF3991" s="56"/>
      <c r="BI3991" s="194"/>
      <c r="BJ3991" s="74"/>
    </row>
    <row r="3992" spans="1:62" s="77" customFormat="1" ht="11.25" customHeight="1" x14ac:dyDescent="0.2">
      <c r="A3992" s="184" t="s">
        <v>4284</v>
      </c>
      <c r="B3992" s="185">
        <v>0</v>
      </c>
      <c r="C3992" s="881">
        <v>92715</v>
      </c>
      <c r="D3992" s="284">
        <v>1326</v>
      </c>
      <c r="E3992" s="91">
        <v>21.223740241635394</v>
      </c>
      <c r="F3992" s="186">
        <v>4000</v>
      </c>
      <c r="G3992" s="186">
        <v>4000</v>
      </c>
      <c r="H3992" s="186">
        <v>0</v>
      </c>
      <c r="I3992" s="187">
        <v>0</v>
      </c>
      <c r="J3992" s="186">
        <v>1844.207253</v>
      </c>
      <c r="K3992" s="186">
        <v>1874.316192485343</v>
      </c>
      <c r="L3992" s="186">
        <v>260</v>
      </c>
      <c r="M3992" s="186">
        <v>13.871725648127706</v>
      </c>
      <c r="N3992" s="188">
        <v>25</v>
      </c>
      <c r="O3992" s="189">
        <v>25</v>
      </c>
      <c r="P3992" s="186">
        <v>156</v>
      </c>
      <c r="Q3992" s="189">
        <v>22.557117662523364</v>
      </c>
      <c r="R3992" s="189">
        <v>17.340784203064839</v>
      </c>
      <c r="S3992" s="189">
        <v>1066</v>
      </c>
      <c r="T3992" s="188">
        <v>1066</v>
      </c>
      <c r="U3992" s="187">
        <v>17.062222547197081</v>
      </c>
      <c r="V3992" s="189">
        <v>0</v>
      </c>
      <c r="W3992" s="189">
        <v>106</v>
      </c>
      <c r="X3992" s="188">
        <v>960</v>
      </c>
      <c r="Y3992" s="188">
        <v>889</v>
      </c>
      <c r="Z3992" s="186">
        <v>0</v>
      </c>
      <c r="AA3992" s="186">
        <v>0</v>
      </c>
      <c r="AB3992" s="186">
        <v>0</v>
      </c>
      <c r="AC3992" s="186">
        <v>0</v>
      </c>
      <c r="AD3992" s="188">
        <v>0</v>
      </c>
      <c r="AE3992" s="189">
        <v>0</v>
      </c>
      <c r="AF3992" s="189">
        <v>0</v>
      </c>
      <c r="AG3992" s="189">
        <v>0</v>
      </c>
      <c r="AH3992" s="191">
        <v>0</v>
      </c>
      <c r="AI3992" s="186">
        <v>1605.45</v>
      </c>
      <c r="AJ3992" s="192">
        <v>7501943486584</v>
      </c>
      <c r="AK3992" s="192">
        <v>0</v>
      </c>
      <c r="AL3992" s="226"/>
      <c r="AM3992" s="75">
        <v>92715</v>
      </c>
      <c r="AN3992" s="76"/>
      <c r="AO3992" s="188">
        <v>2095</v>
      </c>
      <c r="AP3992" s="188">
        <v>1235</v>
      </c>
      <c r="AQ3992" s="187">
        <v>74.861374588850822</v>
      </c>
      <c r="AR3992" s="188">
        <v>2987</v>
      </c>
      <c r="AS3992" s="187">
        <v>181.06147845902626</v>
      </c>
      <c r="AT3992" s="188">
        <v>2063</v>
      </c>
      <c r="AU3992" s="187">
        <v>108.95714009624015</v>
      </c>
      <c r="AV3992" s="188">
        <v>2699</v>
      </c>
      <c r="AW3992" s="187">
        <v>143.54931298117876</v>
      </c>
      <c r="AX3992" s="188">
        <v>2051</v>
      </c>
      <c r="AY3992" s="187">
        <v>68.36666666666666</v>
      </c>
      <c r="AZ3992" s="188">
        <v>3181</v>
      </c>
      <c r="BA3992" s="187">
        <v>123.5306224685154</v>
      </c>
      <c r="BB3992" s="188">
        <v>3455</v>
      </c>
      <c r="BC3992" s="187">
        <v>115.16666666666666</v>
      </c>
      <c r="BD3992" s="75"/>
      <c r="BE3992" s="75"/>
      <c r="BF3992" s="56"/>
      <c r="BI3992" s="194"/>
      <c r="BJ3992" s="74"/>
    </row>
    <row r="3993" spans="1:62" s="77" customFormat="1" ht="11.25" customHeight="1" x14ac:dyDescent="0.2">
      <c r="A3993" s="184" t="s">
        <v>698</v>
      </c>
      <c r="B3993" s="185">
        <v>0</v>
      </c>
      <c r="C3993" s="54">
        <v>92717</v>
      </c>
      <c r="D3993" s="284">
        <v>49</v>
      </c>
      <c r="E3993" s="91">
        <v>9.9330782149480665</v>
      </c>
      <c r="F3993" s="186">
        <v>0</v>
      </c>
      <c r="G3993" s="186">
        <v>0</v>
      </c>
      <c r="H3993" s="186">
        <v>0</v>
      </c>
      <c r="I3993" s="187">
        <v>0</v>
      </c>
      <c r="J3993" s="186">
        <v>20.51559</v>
      </c>
      <c r="K3993" s="186">
        <v>147.99037802680644</v>
      </c>
      <c r="L3993" s="186">
        <v>48</v>
      </c>
      <c r="M3993" s="186">
        <v>32.434541110034502</v>
      </c>
      <c r="N3993" s="188">
        <v>57</v>
      </c>
      <c r="O3993" s="189">
        <v>0</v>
      </c>
      <c r="P3993" s="186">
        <v>58</v>
      </c>
      <c r="Q3993" s="189">
        <v>516.68024170886633</v>
      </c>
      <c r="R3993" s="189">
        <v>1.4623025708741497</v>
      </c>
      <c r="S3993" s="189">
        <v>1</v>
      </c>
      <c r="T3993" s="188">
        <v>1</v>
      </c>
      <c r="U3993" s="187">
        <v>0.20271588193771564</v>
      </c>
      <c r="V3993" s="189">
        <v>0</v>
      </c>
      <c r="W3993" s="189">
        <v>1</v>
      </c>
      <c r="X3993" s="188">
        <v>0</v>
      </c>
      <c r="Y3993" s="188">
        <v>0</v>
      </c>
      <c r="Z3993" s="186">
        <v>0</v>
      </c>
      <c r="AA3993" s="186">
        <v>0</v>
      </c>
      <c r="AB3993" s="186">
        <v>0</v>
      </c>
      <c r="AC3993" s="186">
        <v>0</v>
      </c>
      <c r="AD3993" s="188">
        <v>1</v>
      </c>
      <c r="AE3993" s="189">
        <v>0</v>
      </c>
      <c r="AF3993" s="189">
        <v>0</v>
      </c>
      <c r="AG3993" s="189">
        <v>0</v>
      </c>
      <c r="AH3993" s="191">
        <v>0</v>
      </c>
      <c r="AI3993" s="186">
        <v>15.75</v>
      </c>
      <c r="AJ3993" s="192">
        <v>7501943486218</v>
      </c>
      <c r="AK3993" s="192">
        <v>0</v>
      </c>
      <c r="AL3993" s="226"/>
      <c r="AM3993" s="75">
        <v>92717</v>
      </c>
      <c r="AN3993" s="76"/>
      <c r="AO3993" s="188">
        <v>52.666666666666664</v>
      </c>
      <c r="AP3993" s="188">
        <v>102</v>
      </c>
      <c r="AQ3993" s="187">
        <v>113.33333333333333</v>
      </c>
      <c r="AR3993" s="188">
        <v>19</v>
      </c>
      <c r="AS3993" s="187">
        <v>80.399305605584729</v>
      </c>
      <c r="AT3993" s="188">
        <v>37</v>
      </c>
      <c r="AU3993" s="187">
        <v>154.14772769147316</v>
      </c>
      <c r="AV3993" s="188">
        <v>157</v>
      </c>
      <c r="AW3993" s="187">
        <v>293.59096532709401</v>
      </c>
      <c r="AX3993" s="188">
        <v>12</v>
      </c>
      <c r="AY3993" s="187">
        <v>52.173913043478258</v>
      </c>
      <c r="AZ3993" s="188">
        <v>28</v>
      </c>
      <c r="BA3993" s="187">
        <v>92.531394580304024</v>
      </c>
      <c r="BB3993" s="188">
        <v>8</v>
      </c>
      <c r="BC3993" s="187">
        <v>26.666666666666668</v>
      </c>
      <c r="BD3993" s="75"/>
      <c r="BE3993" s="75"/>
      <c r="BF3993" s="56"/>
      <c r="BI3993" s="194"/>
      <c r="BJ3993" s="74"/>
    </row>
    <row r="3994" spans="1:62" s="77" customFormat="1" ht="11.25" customHeight="1" x14ac:dyDescent="0.2">
      <c r="A3994" s="184" t="s">
        <v>699</v>
      </c>
      <c r="B3994" s="185">
        <v>0</v>
      </c>
      <c r="C3994" s="54">
        <v>92718</v>
      </c>
      <c r="D3994" s="284">
        <v>61</v>
      </c>
      <c r="E3994" s="91">
        <v>36.869652923006669</v>
      </c>
      <c r="F3994" s="186">
        <v>0</v>
      </c>
      <c r="G3994" s="186">
        <v>0</v>
      </c>
      <c r="H3994" s="186">
        <v>0</v>
      </c>
      <c r="I3994" s="187">
        <v>0</v>
      </c>
      <c r="J3994" s="186">
        <v>53.140745000000003</v>
      </c>
      <c r="K3994" s="186">
        <v>49.634315891758227</v>
      </c>
      <c r="L3994" s="186">
        <v>0</v>
      </c>
      <c r="M3994" s="186">
        <v>0</v>
      </c>
      <c r="N3994" s="188">
        <v>10</v>
      </c>
      <c r="O3994" s="189">
        <v>0</v>
      </c>
      <c r="P3994" s="186">
        <v>10</v>
      </c>
      <c r="Q3994" s="189">
        <v>18.817952213503968</v>
      </c>
      <c r="R3994" s="189">
        <v>34.436852550712267</v>
      </c>
      <c r="S3994" s="189">
        <v>61</v>
      </c>
      <c r="T3994" s="188">
        <v>61</v>
      </c>
      <c r="U3994" s="187">
        <v>36.869652923006669</v>
      </c>
      <c r="V3994" s="189">
        <v>61</v>
      </c>
      <c r="W3994" s="189">
        <v>0</v>
      </c>
      <c r="X3994" s="188">
        <v>0</v>
      </c>
      <c r="Y3994" s="188">
        <v>0</v>
      </c>
      <c r="Z3994" s="186">
        <v>0</v>
      </c>
      <c r="AA3994" s="186">
        <v>0</v>
      </c>
      <c r="AB3994" s="186">
        <v>0</v>
      </c>
      <c r="AC3994" s="186">
        <v>0</v>
      </c>
      <c r="AD3994" s="188">
        <v>0</v>
      </c>
      <c r="AE3994" s="189">
        <v>0</v>
      </c>
      <c r="AF3994" s="189">
        <v>0</v>
      </c>
      <c r="AG3994" s="189">
        <v>0</v>
      </c>
      <c r="AH3994" s="191">
        <v>0</v>
      </c>
      <c r="AI3994" s="186">
        <v>6.3</v>
      </c>
      <c r="AJ3994" s="192">
        <v>7501943486973</v>
      </c>
      <c r="AK3994" s="192">
        <v>0</v>
      </c>
      <c r="AL3994" s="226"/>
      <c r="AM3994" s="75">
        <v>92718</v>
      </c>
      <c r="AN3994" s="76"/>
      <c r="AO3994" s="188">
        <v>13.333333333333334</v>
      </c>
      <c r="AP3994" s="188">
        <v>0</v>
      </c>
      <c r="AQ3994" s="187">
        <v>0</v>
      </c>
      <c r="AR3994" s="188">
        <v>0</v>
      </c>
      <c r="AS3994" s="187">
        <v>0</v>
      </c>
      <c r="AT3994" s="188">
        <v>40</v>
      </c>
      <c r="AU3994" s="187">
        <v>91.820290218640892</v>
      </c>
      <c r="AV3994" s="188">
        <v>1</v>
      </c>
      <c r="AW3994" s="187">
        <v>28.628194190766838</v>
      </c>
      <c r="AX3994" s="188">
        <v>21</v>
      </c>
      <c r="AY3994" s="187">
        <v>700</v>
      </c>
      <c r="AZ3994" s="188">
        <v>10</v>
      </c>
      <c r="BA3994" s="187">
        <v>44.622936189201248</v>
      </c>
      <c r="BB3994" s="188">
        <v>0</v>
      </c>
      <c r="BC3994" s="187">
        <v>0</v>
      </c>
      <c r="BD3994" s="75"/>
      <c r="BE3994" s="75"/>
      <c r="BF3994" s="56"/>
      <c r="BI3994" s="194"/>
      <c r="BJ3994" s="74"/>
    </row>
    <row r="3995" spans="1:62" s="77" customFormat="1" ht="11.25" customHeight="1" x14ac:dyDescent="0.2">
      <c r="A3995" s="184" t="s">
        <v>700</v>
      </c>
      <c r="B3995" s="185">
        <v>0</v>
      </c>
      <c r="C3995" s="54">
        <v>92719</v>
      </c>
      <c r="D3995" s="284">
        <v>470</v>
      </c>
      <c r="E3995" s="91">
        <v>30415.922239030817</v>
      </c>
      <c r="F3995" s="186">
        <v>0</v>
      </c>
      <c r="G3995" s="186">
        <v>0</v>
      </c>
      <c r="H3995" s="186">
        <v>0</v>
      </c>
      <c r="I3995" s="187">
        <v>0</v>
      </c>
      <c r="J3995" s="186">
        <v>0.57037300000000002</v>
      </c>
      <c r="K3995" s="186">
        <v>0.46357298947543885</v>
      </c>
      <c r="L3995" s="186">
        <v>0</v>
      </c>
      <c r="M3995" s="186">
        <v>0</v>
      </c>
      <c r="N3995" s="188">
        <v>0</v>
      </c>
      <c r="O3995" s="189">
        <v>0</v>
      </c>
      <c r="P3995" s="186">
        <v>0</v>
      </c>
      <c r="Q3995" s="189">
        <v>0</v>
      </c>
      <c r="R3995" s="189">
        <v>24720.665248880996</v>
      </c>
      <c r="S3995" s="189">
        <v>470</v>
      </c>
      <c r="T3995" s="188">
        <v>470</v>
      </c>
      <c r="U3995" s="187">
        <v>30415.922239030817</v>
      </c>
      <c r="V3995" s="189">
        <v>47</v>
      </c>
      <c r="W3995" s="189">
        <v>0</v>
      </c>
      <c r="X3995" s="188">
        <v>423</v>
      </c>
      <c r="Y3995" s="188">
        <v>423</v>
      </c>
      <c r="Z3995" s="186">
        <v>0</v>
      </c>
      <c r="AA3995" s="186">
        <v>0</v>
      </c>
      <c r="AB3995" s="186">
        <v>0</v>
      </c>
      <c r="AC3995" s="186">
        <v>0</v>
      </c>
      <c r="AD3995" s="188">
        <v>0</v>
      </c>
      <c r="AE3995" s="189">
        <v>0</v>
      </c>
      <c r="AF3995" s="189">
        <v>0</v>
      </c>
      <c r="AG3995" s="189">
        <v>0</v>
      </c>
      <c r="AH3995" s="191">
        <v>0</v>
      </c>
      <c r="AI3995" s="186">
        <v>1.05</v>
      </c>
      <c r="AJ3995" s="192">
        <v>7506425610105</v>
      </c>
      <c r="AK3995" s="192">
        <v>0</v>
      </c>
      <c r="AL3995" s="226"/>
      <c r="AM3995" s="75">
        <v>92719</v>
      </c>
      <c r="AN3995" s="76"/>
      <c r="AO3995" s="188">
        <v>0.33333333333333331</v>
      </c>
      <c r="AP3995" s="188">
        <v>0</v>
      </c>
      <c r="AQ3995" s="187">
        <v>0</v>
      </c>
      <c r="AR3995" s="188">
        <v>0</v>
      </c>
      <c r="AS3995" s="187">
        <v>0</v>
      </c>
      <c r="AT3995" s="188">
        <v>1</v>
      </c>
      <c r="AU3995" s="187">
        <v>149.12755162833119</v>
      </c>
      <c r="AV3995" s="188">
        <v>0</v>
      </c>
      <c r="AW3995" s="187">
        <v>0</v>
      </c>
      <c r="AX3995" s="188">
        <v>0</v>
      </c>
      <c r="AY3995" s="187">
        <v>0</v>
      </c>
      <c r="AZ3995" s="188">
        <v>10</v>
      </c>
      <c r="BA3995" s="187">
        <v>1666.6666666666667</v>
      </c>
      <c r="BB3995" s="188">
        <v>0</v>
      </c>
      <c r="BC3995" s="187">
        <v>0</v>
      </c>
      <c r="BD3995" s="75"/>
      <c r="BE3995" s="75"/>
      <c r="BF3995" s="56"/>
      <c r="BI3995" s="194"/>
      <c r="BJ3995" s="74"/>
    </row>
    <row r="3996" spans="1:62" s="77" customFormat="1" ht="11.25" customHeight="1" x14ac:dyDescent="0.2">
      <c r="A3996" s="184" t="s">
        <v>4285</v>
      </c>
      <c r="B3996" s="185">
        <v>0</v>
      </c>
      <c r="C3996" s="828">
        <v>94215</v>
      </c>
      <c r="D3996" s="284">
        <v>1E-4</v>
      </c>
      <c r="E3996" s="91">
        <v>7.2941809279361497E-3</v>
      </c>
      <c r="F3996" s="186">
        <v>0</v>
      </c>
      <c r="G3996" s="186">
        <v>0</v>
      </c>
      <c r="H3996" s="186">
        <v>0</v>
      </c>
      <c r="I3996" s="187">
        <v>0</v>
      </c>
      <c r="J3996" s="186">
        <v>1</v>
      </c>
      <c r="K3996" s="186">
        <v>0.41128675441957185</v>
      </c>
      <c r="L3996" s="186">
        <v>0</v>
      </c>
      <c r="M3996" s="186">
        <v>0</v>
      </c>
      <c r="N3996" s="188">
        <v>0</v>
      </c>
      <c r="O3996" s="189">
        <v>0</v>
      </c>
      <c r="P3996" s="186">
        <v>0</v>
      </c>
      <c r="Q3996" s="189">
        <v>0</v>
      </c>
      <c r="R3996" s="189">
        <v>3.0000000000000001E-3</v>
      </c>
      <c r="S3996" s="189">
        <v>1E-4</v>
      </c>
      <c r="T3996" s="188">
        <v>46</v>
      </c>
      <c r="U3996" s="187">
        <v>3355.323226850629</v>
      </c>
      <c r="V3996" s="189">
        <v>0</v>
      </c>
      <c r="W3996" s="189">
        <v>0</v>
      </c>
      <c r="X3996" s="188">
        <v>46</v>
      </c>
      <c r="Y3996" s="188">
        <v>0</v>
      </c>
      <c r="Z3996" s="186">
        <v>0</v>
      </c>
      <c r="AA3996" s="186">
        <v>0</v>
      </c>
      <c r="AB3996" s="186">
        <v>0</v>
      </c>
      <c r="AC3996" s="186">
        <v>0</v>
      </c>
      <c r="AD3996" s="188">
        <v>0</v>
      </c>
      <c r="AE3996" s="189">
        <v>0</v>
      </c>
      <c r="AF3996" s="189">
        <v>0</v>
      </c>
      <c r="AG3996" s="189">
        <v>0</v>
      </c>
      <c r="AH3996" s="191">
        <v>0</v>
      </c>
      <c r="AI3996" s="186">
        <v>0</v>
      </c>
      <c r="AJ3996" s="192">
        <v>0</v>
      </c>
      <c r="AK3996" s="192">
        <v>0</v>
      </c>
      <c r="AL3996" s="226"/>
      <c r="AM3996" s="75">
        <v>94215</v>
      </c>
      <c r="AN3996" s="76"/>
      <c r="AO3996" s="188">
        <v>0</v>
      </c>
      <c r="AP3996" s="188">
        <v>0</v>
      </c>
      <c r="AQ3996" s="187">
        <v>0</v>
      </c>
      <c r="AR3996" s="188">
        <v>0</v>
      </c>
      <c r="AS3996" s="187">
        <v>0</v>
      </c>
      <c r="AT3996" s="188">
        <v>0</v>
      </c>
      <c r="AU3996" s="187">
        <v>0</v>
      </c>
      <c r="AV3996" s="188">
        <v>0</v>
      </c>
      <c r="AW3996" s="187">
        <v>0</v>
      </c>
      <c r="AX3996" s="188">
        <v>0</v>
      </c>
      <c r="AY3996" s="187">
        <v>0</v>
      </c>
      <c r="AZ3996" s="188">
        <v>0</v>
      </c>
      <c r="BA3996" s="187">
        <v>0</v>
      </c>
      <c r="BB3996" s="188">
        <v>0</v>
      </c>
      <c r="BC3996" s="187">
        <v>0</v>
      </c>
      <c r="BD3996" s="75"/>
      <c r="BE3996" s="75"/>
      <c r="BF3996" s="56"/>
      <c r="BI3996" s="194"/>
    </row>
    <row r="3997" spans="1:62" s="77" customFormat="1" ht="11.25" customHeight="1" x14ac:dyDescent="0.2">
      <c r="A3997" s="184" t="s">
        <v>4286</v>
      </c>
      <c r="B3997" s="185">
        <v>0</v>
      </c>
      <c r="C3997" s="54">
        <v>92730</v>
      </c>
      <c r="D3997" s="284">
        <v>4773</v>
      </c>
      <c r="E3997" s="91">
        <v>184.76022681065595</v>
      </c>
      <c r="F3997" s="186">
        <v>0</v>
      </c>
      <c r="G3997" s="186">
        <v>0</v>
      </c>
      <c r="H3997" s="186">
        <v>0</v>
      </c>
      <c r="I3997" s="187">
        <v>0</v>
      </c>
      <c r="J3997" s="186">
        <v>1376.4328310000001</v>
      </c>
      <c r="K3997" s="186">
        <v>775.00446103447621</v>
      </c>
      <c r="L3997" s="186">
        <v>130</v>
      </c>
      <c r="M3997" s="186">
        <v>16.774096993774197</v>
      </c>
      <c r="N3997" s="188">
        <v>25</v>
      </c>
      <c r="O3997" s="189">
        <v>0</v>
      </c>
      <c r="P3997" s="186">
        <v>81</v>
      </c>
      <c r="Q3997" s="189">
        <v>15.329480323911278</v>
      </c>
      <c r="R3997" s="189">
        <v>101.19636560746929</v>
      </c>
      <c r="S3997" s="189">
        <v>4643</v>
      </c>
      <c r="T3997" s="188">
        <v>4641</v>
      </c>
      <c r="U3997" s="187">
        <v>179.65057880332168</v>
      </c>
      <c r="V3997" s="189">
        <v>0</v>
      </c>
      <c r="W3997" s="189">
        <v>56</v>
      </c>
      <c r="X3997" s="188">
        <v>4585</v>
      </c>
      <c r="Y3997" s="188">
        <v>3489</v>
      </c>
      <c r="Z3997" s="186">
        <v>0</v>
      </c>
      <c r="AA3997" s="186">
        <v>0</v>
      </c>
      <c r="AB3997" s="186">
        <v>0</v>
      </c>
      <c r="AC3997" s="186">
        <v>0</v>
      </c>
      <c r="AD3997" s="188">
        <v>0</v>
      </c>
      <c r="AE3997" s="189">
        <v>0</v>
      </c>
      <c r="AF3997" s="189">
        <v>0</v>
      </c>
      <c r="AG3997" s="189">
        <v>0</v>
      </c>
      <c r="AH3997" s="191">
        <v>0</v>
      </c>
      <c r="AI3997" s="186">
        <v>73.5</v>
      </c>
      <c r="AJ3997" s="192">
        <v>7501943486218</v>
      </c>
      <c r="AK3997" s="192">
        <v>0</v>
      </c>
      <c r="AL3997" s="226"/>
      <c r="AM3997" s="75">
        <v>92730</v>
      </c>
      <c r="AN3997" s="76"/>
      <c r="AO3997" s="188">
        <v>653</v>
      </c>
      <c r="AP3997" s="188">
        <v>534</v>
      </c>
      <c r="AQ3997" s="187">
        <v>53.268315004292354</v>
      </c>
      <c r="AR3997" s="188">
        <v>757</v>
      </c>
      <c r="AS3997" s="187">
        <v>75.513322955523051</v>
      </c>
      <c r="AT3997" s="188">
        <v>668</v>
      </c>
      <c r="AU3997" s="187">
        <v>57.828035059982128</v>
      </c>
      <c r="AV3997" s="188">
        <v>1866</v>
      </c>
      <c r="AW3997" s="187">
        <v>185.26262063627226</v>
      </c>
      <c r="AX3997" s="188">
        <v>1271</v>
      </c>
      <c r="AY3997" s="187">
        <v>50.839999999999996</v>
      </c>
      <c r="AZ3997" s="188">
        <v>2525</v>
      </c>
      <c r="BA3997" s="187">
        <v>208.68803411739424</v>
      </c>
      <c r="BB3997" s="188">
        <v>2253</v>
      </c>
      <c r="BC3997" s="187">
        <v>150.19999999999999</v>
      </c>
      <c r="BD3997" s="75"/>
      <c r="BE3997" s="75"/>
      <c r="BF3997" s="56"/>
      <c r="BI3997" s="194"/>
      <c r="BJ3997" s="74"/>
    </row>
    <row r="3998" spans="1:62" s="77" customFormat="1" ht="11.25" customHeight="1" x14ac:dyDescent="0.2">
      <c r="A3998" s="184" t="s">
        <v>4287</v>
      </c>
      <c r="B3998" s="185">
        <v>0</v>
      </c>
      <c r="C3998" s="54">
        <v>92731</v>
      </c>
      <c r="D3998" s="284">
        <v>2993</v>
      </c>
      <c r="E3998" s="91">
        <v>184.59130993529882</v>
      </c>
      <c r="F3998" s="186">
        <v>0</v>
      </c>
      <c r="G3998" s="186">
        <v>0</v>
      </c>
      <c r="H3998" s="186">
        <v>0</v>
      </c>
      <c r="I3998" s="187">
        <v>0</v>
      </c>
      <c r="J3998" s="186">
        <v>1069.7912920000001</v>
      </c>
      <c r="K3998" s="186">
        <v>486.4259321388007</v>
      </c>
      <c r="L3998" s="186">
        <v>38</v>
      </c>
      <c r="M3998" s="186">
        <v>7.8120835032201308</v>
      </c>
      <c r="N3998" s="188">
        <v>83</v>
      </c>
      <c r="O3998" s="189">
        <v>0</v>
      </c>
      <c r="P3998" s="186">
        <v>83</v>
      </c>
      <c r="Q3998" s="189">
        <v>11.310617398444855</v>
      </c>
      <c r="R3998" s="189">
        <v>82.866630774556725</v>
      </c>
      <c r="S3998" s="189">
        <v>2955</v>
      </c>
      <c r="T3998" s="188">
        <v>2955</v>
      </c>
      <c r="U3998" s="187">
        <v>182.24768488433281</v>
      </c>
      <c r="V3998" s="189">
        <v>0</v>
      </c>
      <c r="W3998" s="189">
        <v>0</v>
      </c>
      <c r="X3998" s="188">
        <v>2955</v>
      </c>
      <c r="Y3998" s="188">
        <v>2664</v>
      </c>
      <c r="Z3998" s="186">
        <v>0</v>
      </c>
      <c r="AA3998" s="186">
        <v>0</v>
      </c>
      <c r="AB3998" s="186">
        <v>0</v>
      </c>
      <c r="AC3998" s="186">
        <v>0</v>
      </c>
      <c r="AD3998" s="188">
        <v>0</v>
      </c>
      <c r="AE3998" s="189">
        <v>0</v>
      </c>
      <c r="AF3998" s="189">
        <v>0</v>
      </c>
      <c r="AG3998" s="189">
        <v>0</v>
      </c>
      <c r="AH3998" s="191">
        <v>0</v>
      </c>
      <c r="AI3998" s="186">
        <v>305.55</v>
      </c>
      <c r="AJ3998" s="192">
        <v>7501943486973</v>
      </c>
      <c r="AK3998" s="192">
        <v>0</v>
      </c>
      <c r="AL3998" s="226"/>
      <c r="AM3998" s="75">
        <v>92731</v>
      </c>
      <c r="AN3998" s="76"/>
      <c r="AO3998" s="188">
        <v>218.66666666666666</v>
      </c>
      <c r="AP3998" s="188">
        <v>18</v>
      </c>
      <c r="AQ3998" s="187">
        <v>1.9660322811724529</v>
      </c>
      <c r="AR3998" s="188">
        <v>167</v>
      </c>
      <c r="AS3998" s="187">
        <v>18.240410608655534</v>
      </c>
      <c r="AT3998" s="188">
        <v>471</v>
      </c>
      <c r="AU3998" s="187">
        <v>41.775130037751168</v>
      </c>
      <c r="AV3998" s="188">
        <v>335</v>
      </c>
      <c r="AW3998" s="187">
        <v>34.463067314425565</v>
      </c>
      <c r="AX3998" s="188">
        <v>877</v>
      </c>
      <c r="AY3998" s="187">
        <v>58.466666666666669</v>
      </c>
      <c r="AZ3998" s="188">
        <v>1326</v>
      </c>
      <c r="BA3998" s="187">
        <v>141.97458162467746</v>
      </c>
      <c r="BB3998" s="188">
        <v>98</v>
      </c>
      <c r="BC3998" s="187">
        <v>6.5333333333333323</v>
      </c>
      <c r="BD3998" s="75"/>
      <c r="BE3998" s="75"/>
      <c r="BF3998" s="56"/>
      <c r="BI3998" s="194"/>
      <c r="BJ3998" s="74"/>
    </row>
    <row r="3999" spans="1:62" s="77" customFormat="1" ht="11.25" customHeight="1" x14ac:dyDescent="0.2">
      <c r="A3999" s="184" t="s">
        <v>4284</v>
      </c>
      <c r="B3999" s="185">
        <v>0</v>
      </c>
      <c r="C3999" s="54">
        <v>94248</v>
      </c>
      <c r="D3999" s="284">
        <v>9112</v>
      </c>
      <c r="E3999" s="91">
        <v>209.92845887389848</v>
      </c>
      <c r="F3999" s="186">
        <v>0</v>
      </c>
      <c r="G3999" s="186">
        <v>0</v>
      </c>
      <c r="H3999" s="186">
        <v>0</v>
      </c>
      <c r="I3999" s="187">
        <v>0</v>
      </c>
      <c r="J3999" s="186">
        <v>1591.2422590000001</v>
      </c>
      <c r="K3999" s="186">
        <v>1302.1578944863502</v>
      </c>
      <c r="L3999" s="186">
        <v>79</v>
      </c>
      <c r="M3999" s="186">
        <v>6.066852594029112</v>
      </c>
      <c r="N3999" s="188">
        <v>0</v>
      </c>
      <c r="O3999" s="189">
        <v>0</v>
      </c>
      <c r="P3999" s="186">
        <v>108</v>
      </c>
      <c r="Q3999" s="189">
        <v>11.751824647839495</v>
      </c>
      <c r="R3999" s="189">
        <v>170.30090702235427</v>
      </c>
      <c r="S3999" s="189">
        <v>9033</v>
      </c>
      <c r="T3999" s="188">
        <v>9033</v>
      </c>
      <c r="U3999" s="187">
        <v>208.10840309568977</v>
      </c>
      <c r="V3999" s="189">
        <v>0</v>
      </c>
      <c r="W3999" s="189">
        <v>108</v>
      </c>
      <c r="X3999" s="188">
        <v>8925</v>
      </c>
      <c r="Y3999" s="188">
        <v>8286</v>
      </c>
      <c r="Z3999" s="186">
        <v>0</v>
      </c>
      <c r="AA3999" s="186">
        <v>0</v>
      </c>
      <c r="AB3999" s="186">
        <v>0</v>
      </c>
      <c r="AC3999" s="186">
        <v>0</v>
      </c>
      <c r="AD3999" s="188">
        <v>0</v>
      </c>
      <c r="AE3999" s="189">
        <v>0</v>
      </c>
      <c r="AF3999" s="189">
        <v>0</v>
      </c>
      <c r="AG3999" s="189">
        <v>0</v>
      </c>
      <c r="AH3999" s="191">
        <v>0</v>
      </c>
      <c r="AI3999" s="186">
        <v>2072.6999999999998</v>
      </c>
      <c r="AJ3999" s="192">
        <v>7506425610105</v>
      </c>
      <c r="AK3999" s="192">
        <v>0</v>
      </c>
      <c r="AL3999" s="226"/>
      <c r="AM3999" s="75">
        <v>94248</v>
      </c>
      <c r="AN3999" s="76"/>
      <c r="AO3999" s="188">
        <v>1258.3333333333333</v>
      </c>
      <c r="AP3999" s="188">
        <v>993</v>
      </c>
      <c r="AQ3999" s="187">
        <v>68.492103919528105</v>
      </c>
      <c r="AR3999" s="188">
        <v>1684</v>
      </c>
      <c r="AS3999" s="187">
        <v>116.1537794566821</v>
      </c>
      <c r="AT3999" s="188">
        <v>1098</v>
      </c>
      <c r="AU3999" s="187">
        <v>60.702308611155622</v>
      </c>
      <c r="AV3999" s="188">
        <v>1413</v>
      </c>
      <c r="AW3999" s="187">
        <v>76.082053994480674</v>
      </c>
      <c r="AX3999" s="188">
        <v>960</v>
      </c>
      <c r="AY3999" s="187">
        <v>48</v>
      </c>
      <c r="AZ3999" s="188">
        <v>1745</v>
      </c>
      <c r="BA3999" s="187">
        <v>79.047623361856907</v>
      </c>
      <c r="BB3999" s="188">
        <v>2227</v>
      </c>
      <c r="BC3999" s="187">
        <v>63.628571428571426</v>
      </c>
      <c r="BD3999" s="75"/>
      <c r="BE3999" s="75"/>
      <c r="BF3999" s="56"/>
      <c r="BI3999" s="194"/>
      <c r="BJ3999" s="74"/>
    </row>
    <row r="4000" spans="1:62" s="77" customFormat="1" ht="11.25" customHeight="1" x14ac:dyDescent="0.2">
      <c r="A4000" s="184" t="s">
        <v>4288</v>
      </c>
      <c r="B4000" s="185">
        <v>0</v>
      </c>
      <c r="C4000" s="881" t="s">
        <v>374</v>
      </c>
      <c r="D4000" s="284">
        <v>1269</v>
      </c>
      <c r="E4000" s="91">
        <v>424.42225259793321</v>
      </c>
      <c r="F4000" s="186">
        <v>0</v>
      </c>
      <c r="G4000" s="186">
        <v>0</v>
      </c>
      <c r="H4000" s="186">
        <v>0</v>
      </c>
      <c r="I4000" s="187">
        <v>0</v>
      </c>
      <c r="J4000" s="186">
        <v>27.101609</v>
      </c>
      <c r="K4000" s="186">
        <v>89.698407109828779</v>
      </c>
      <c r="L4000" s="186">
        <v>30</v>
      </c>
      <c r="M4000" s="186">
        <v>33.445409976196473</v>
      </c>
      <c r="N4000" s="188">
        <v>0</v>
      </c>
      <c r="O4000" s="189">
        <v>0</v>
      </c>
      <c r="P4000" s="186">
        <v>0</v>
      </c>
      <c r="Q4000" s="189">
        <v>110.69453477835947</v>
      </c>
      <c r="R4000" s="189">
        <v>1371.5052859038738</v>
      </c>
      <c r="S4000" s="189">
        <v>1239</v>
      </c>
      <c r="T4000" s="188">
        <v>1239</v>
      </c>
      <c r="U4000" s="187">
        <v>414.38862960507424</v>
      </c>
      <c r="V4000" s="189">
        <v>0</v>
      </c>
      <c r="W4000" s="189">
        <v>0</v>
      </c>
      <c r="X4000" s="188">
        <v>1239</v>
      </c>
      <c r="Y4000" s="188">
        <v>866</v>
      </c>
      <c r="Z4000" s="186">
        <v>0</v>
      </c>
      <c r="AA4000" s="186">
        <v>0</v>
      </c>
      <c r="AB4000" s="186">
        <v>0</v>
      </c>
      <c r="AC4000" s="186">
        <v>0</v>
      </c>
      <c r="AD4000" s="188">
        <v>0</v>
      </c>
      <c r="AE4000" s="189">
        <v>0</v>
      </c>
      <c r="AF4000" s="189">
        <v>0</v>
      </c>
      <c r="AG4000" s="189">
        <v>0</v>
      </c>
      <c r="AH4000" s="191">
        <v>0</v>
      </c>
      <c r="AI4000" s="186">
        <v>149.1</v>
      </c>
      <c r="AJ4000" s="192">
        <v>7501943483453</v>
      </c>
      <c r="AK4000" s="192">
        <v>0</v>
      </c>
      <c r="AL4000" s="226"/>
      <c r="AM4000" s="75">
        <v>9620</v>
      </c>
      <c r="AN4000" s="76"/>
      <c r="AO4000" s="188">
        <v>78</v>
      </c>
      <c r="AP4000" s="188">
        <v>171</v>
      </c>
      <c r="AQ4000" s="187">
        <v>91.765322200606292</v>
      </c>
      <c r="AR4000" s="188">
        <v>15</v>
      </c>
      <c r="AS4000" s="187">
        <v>8.0495896667198501</v>
      </c>
      <c r="AT4000" s="188">
        <v>48</v>
      </c>
      <c r="AU4000" s="187">
        <v>24.956403385964396</v>
      </c>
      <c r="AV4000" s="188">
        <v>31</v>
      </c>
      <c r="AW4000" s="187">
        <v>15.74800829605077</v>
      </c>
      <c r="AX4000" s="188">
        <v>11</v>
      </c>
      <c r="AY4000" s="187">
        <v>5.5</v>
      </c>
      <c r="AZ4000" s="188">
        <v>334</v>
      </c>
      <c r="BA4000" s="187">
        <v>567.73754886962445</v>
      </c>
      <c r="BB4000" s="188">
        <v>342</v>
      </c>
      <c r="BC4000" s="187">
        <v>215.22970421648836</v>
      </c>
      <c r="BD4000" s="75"/>
      <c r="BE4000" s="75"/>
      <c r="BF4000" s="56"/>
      <c r="BI4000" s="194"/>
      <c r="BJ4000" s="74"/>
    </row>
    <row r="4001" spans="1:62" s="77" customFormat="1" ht="11.25" customHeight="1" x14ac:dyDescent="0.2">
      <c r="A4001" s="184" t="s">
        <v>2010</v>
      </c>
      <c r="B4001" s="185">
        <v>0</v>
      </c>
      <c r="C4001" s="881">
        <v>94345</v>
      </c>
      <c r="D4001" s="284">
        <v>1E-4</v>
      </c>
      <c r="E4001" s="91">
        <v>0</v>
      </c>
      <c r="F4001" s="186">
        <v>0</v>
      </c>
      <c r="G4001" s="186">
        <v>0</v>
      </c>
      <c r="H4001" s="186">
        <v>0</v>
      </c>
      <c r="I4001" s="187">
        <v>0</v>
      </c>
      <c r="J4001" s="186">
        <v>0</v>
      </c>
      <c r="K4001" s="186">
        <v>0</v>
      </c>
      <c r="L4001" s="186">
        <v>0</v>
      </c>
      <c r="M4001" s="186">
        <v>0</v>
      </c>
      <c r="N4001" s="188">
        <v>0</v>
      </c>
      <c r="O4001" s="189">
        <v>0</v>
      </c>
      <c r="P4001" s="186">
        <v>0</v>
      </c>
      <c r="Q4001" s="189">
        <v>0</v>
      </c>
      <c r="R4001" s="189">
        <v>0</v>
      </c>
      <c r="S4001" s="189">
        <v>1E-4</v>
      </c>
      <c r="T4001" s="188">
        <v>0</v>
      </c>
      <c r="U4001" s="187">
        <v>0</v>
      </c>
      <c r="V4001" s="189">
        <v>0</v>
      </c>
      <c r="W4001" s="189">
        <v>0</v>
      </c>
      <c r="X4001" s="188">
        <v>0</v>
      </c>
      <c r="Y4001" s="188">
        <v>0</v>
      </c>
      <c r="Z4001" s="186">
        <v>0</v>
      </c>
      <c r="AA4001" s="186">
        <v>0</v>
      </c>
      <c r="AB4001" s="186">
        <v>0</v>
      </c>
      <c r="AC4001" s="186">
        <v>0</v>
      </c>
      <c r="AD4001" s="188">
        <v>0</v>
      </c>
      <c r="AE4001" s="189">
        <v>0</v>
      </c>
      <c r="AF4001" s="189">
        <v>0</v>
      </c>
      <c r="AG4001" s="189">
        <v>0</v>
      </c>
      <c r="AH4001" s="191">
        <v>0</v>
      </c>
      <c r="AI4001" s="186">
        <v>0</v>
      </c>
      <c r="AJ4001" s="192">
        <v>7501943486584</v>
      </c>
      <c r="AK4001" s="192">
        <v>0</v>
      </c>
      <c r="AL4001" s="226"/>
      <c r="AM4001" s="75">
        <v>94345</v>
      </c>
      <c r="AN4001" s="76"/>
      <c r="AO4001" s="188">
        <v>0</v>
      </c>
      <c r="AP4001" s="188">
        <v>0</v>
      </c>
      <c r="AQ4001" s="187">
        <v>0</v>
      </c>
      <c r="AR4001" s="188">
        <v>0</v>
      </c>
      <c r="AS4001" s="187">
        <v>0</v>
      </c>
      <c r="AT4001" s="188">
        <v>0</v>
      </c>
      <c r="AU4001" s="187">
        <v>0</v>
      </c>
      <c r="AV4001" s="188">
        <v>0</v>
      </c>
      <c r="AW4001" s="187">
        <v>0</v>
      </c>
      <c r="AX4001" s="188">
        <v>0</v>
      </c>
      <c r="AY4001" s="187">
        <v>0</v>
      </c>
      <c r="AZ4001" s="188">
        <v>0</v>
      </c>
      <c r="BA4001" s="187">
        <v>0</v>
      </c>
      <c r="BB4001" s="188">
        <v>0</v>
      </c>
      <c r="BC4001" s="187">
        <v>0</v>
      </c>
      <c r="BD4001" s="75"/>
      <c r="BE4001" s="75"/>
      <c r="BF4001" s="56"/>
      <c r="BI4001" s="194"/>
      <c r="BJ4001" s="74"/>
    </row>
    <row r="4002" spans="1:62" s="77" customFormat="1" ht="11.25" customHeight="1" x14ac:dyDescent="0.2">
      <c r="A4002" s="184" t="s">
        <v>4289</v>
      </c>
      <c r="B4002" s="185">
        <v>0</v>
      </c>
      <c r="C4002" s="54">
        <v>94209</v>
      </c>
      <c r="D4002" s="284">
        <v>1E-4</v>
      </c>
      <c r="E4002" s="91">
        <v>0</v>
      </c>
      <c r="F4002" s="186">
        <v>0</v>
      </c>
      <c r="G4002" s="186">
        <v>0</v>
      </c>
      <c r="H4002" s="186">
        <v>0</v>
      </c>
      <c r="I4002" s="187">
        <v>0</v>
      </c>
      <c r="J4002" s="186">
        <v>0</v>
      </c>
      <c r="K4002" s="186">
        <v>0</v>
      </c>
      <c r="L4002" s="186">
        <v>0</v>
      </c>
      <c r="M4002" s="186">
        <v>0</v>
      </c>
      <c r="N4002" s="188">
        <v>0</v>
      </c>
      <c r="O4002" s="189">
        <v>0</v>
      </c>
      <c r="P4002" s="186">
        <v>0</v>
      </c>
      <c r="Q4002" s="189">
        <v>0</v>
      </c>
      <c r="R4002" s="189">
        <v>0</v>
      </c>
      <c r="S4002" s="189">
        <v>1E-4</v>
      </c>
      <c r="T4002" s="188">
        <v>0</v>
      </c>
      <c r="U4002" s="187">
        <v>0</v>
      </c>
      <c r="V4002" s="189">
        <v>0</v>
      </c>
      <c r="W4002" s="189">
        <v>0</v>
      </c>
      <c r="X4002" s="188">
        <v>0</v>
      </c>
      <c r="Y4002" s="188">
        <v>0</v>
      </c>
      <c r="Z4002" s="186">
        <v>0</v>
      </c>
      <c r="AA4002" s="186">
        <v>0</v>
      </c>
      <c r="AB4002" s="186">
        <v>0</v>
      </c>
      <c r="AC4002" s="186">
        <v>0</v>
      </c>
      <c r="AD4002" s="188">
        <v>0</v>
      </c>
      <c r="AE4002" s="189">
        <v>0</v>
      </c>
      <c r="AF4002" s="189">
        <v>0</v>
      </c>
      <c r="AG4002" s="189">
        <v>0</v>
      </c>
      <c r="AH4002" s="191">
        <v>0</v>
      </c>
      <c r="AI4002" s="186">
        <v>0</v>
      </c>
      <c r="AJ4002" s="192">
        <v>7501943486218</v>
      </c>
      <c r="AK4002" s="192">
        <v>0</v>
      </c>
      <c r="AL4002" s="226"/>
      <c r="AM4002" s="75">
        <v>94209</v>
      </c>
      <c r="AN4002" s="76"/>
      <c r="AO4002" s="188">
        <v>0</v>
      </c>
      <c r="AP4002" s="188">
        <v>0</v>
      </c>
      <c r="AQ4002" s="187">
        <v>0</v>
      </c>
      <c r="AR4002" s="188">
        <v>0</v>
      </c>
      <c r="AS4002" s="187">
        <v>0</v>
      </c>
      <c r="AT4002" s="188">
        <v>0</v>
      </c>
      <c r="AU4002" s="187">
        <v>0</v>
      </c>
      <c r="AV4002" s="188">
        <v>0</v>
      </c>
      <c r="AW4002" s="187">
        <v>0</v>
      </c>
      <c r="AX4002" s="188">
        <v>0</v>
      </c>
      <c r="AY4002" s="187">
        <v>0</v>
      </c>
      <c r="AZ4002" s="188">
        <v>0</v>
      </c>
      <c r="BA4002" s="187">
        <v>0</v>
      </c>
      <c r="BB4002" s="188">
        <v>0</v>
      </c>
      <c r="BC4002" s="187">
        <v>0</v>
      </c>
      <c r="BD4002" s="75"/>
      <c r="BE4002" s="75"/>
      <c r="BF4002" s="56"/>
      <c r="BI4002" s="194"/>
      <c r="BJ4002" s="74"/>
    </row>
    <row r="4003" spans="1:62" s="77" customFormat="1" ht="11.25" customHeight="1" x14ac:dyDescent="0.2">
      <c r="A4003" s="184" t="s">
        <v>4290</v>
      </c>
      <c r="B4003" s="185">
        <v>0</v>
      </c>
      <c r="C4003" s="54">
        <v>94425</v>
      </c>
      <c r="D4003" s="284">
        <v>35</v>
      </c>
      <c r="E4003" s="91">
        <v>0</v>
      </c>
      <c r="F4003" s="186">
        <v>0</v>
      </c>
      <c r="G4003" s="186">
        <v>0</v>
      </c>
      <c r="H4003" s="186">
        <v>0</v>
      </c>
      <c r="I4003" s="187">
        <v>0</v>
      </c>
      <c r="J4003" s="186">
        <v>0</v>
      </c>
      <c r="K4003" s="186">
        <v>0</v>
      </c>
      <c r="L4003" s="186">
        <v>0</v>
      </c>
      <c r="M4003" s="186">
        <v>0</v>
      </c>
      <c r="N4003" s="188">
        <v>0</v>
      </c>
      <c r="O4003" s="189">
        <v>0</v>
      </c>
      <c r="P4003" s="186">
        <v>0</v>
      </c>
      <c r="Q4003" s="189">
        <v>0</v>
      </c>
      <c r="R4003" s="189">
        <v>0</v>
      </c>
      <c r="S4003" s="189">
        <v>35</v>
      </c>
      <c r="T4003" s="188">
        <v>35</v>
      </c>
      <c r="U4003" s="187">
        <v>0</v>
      </c>
      <c r="V4003" s="189">
        <v>0</v>
      </c>
      <c r="W4003" s="189">
        <v>0</v>
      </c>
      <c r="X4003" s="188">
        <v>35</v>
      </c>
      <c r="Y4003" s="188">
        <v>35</v>
      </c>
      <c r="Z4003" s="186">
        <v>0</v>
      </c>
      <c r="AA4003" s="186">
        <v>0</v>
      </c>
      <c r="AB4003" s="186">
        <v>0</v>
      </c>
      <c r="AC4003" s="186">
        <v>0</v>
      </c>
      <c r="AD4003" s="188">
        <v>0</v>
      </c>
      <c r="AE4003" s="189">
        <v>0</v>
      </c>
      <c r="AF4003" s="189">
        <v>0</v>
      </c>
      <c r="AG4003" s="189">
        <v>0</v>
      </c>
      <c r="AH4003" s="191">
        <v>0</v>
      </c>
      <c r="AI4003" s="186">
        <v>0</v>
      </c>
      <c r="AJ4003" s="192">
        <v>7501943486973</v>
      </c>
      <c r="AK4003" s="192">
        <v>0</v>
      </c>
      <c r="AL4003" s="226"/>
      <c r="AM4003" s="75">
        <v>94425</v>
      </c>
      <c r="AN4003" s="76"/>
      <c r="AO4003" s="188">
        <v>0</v>
      </c>
      <c r="AP4003" s="188">
        <v>0</v>
      </c>
      <c r="AQ4003" s="187">
        <v>0</v>
      </c>
      <c r="AR4003" s="188">
        <v>0</v>
      </c>
      <c r="AS4003" s="187">
        <v>0</v>
      </c>
      <c r="AT4003" s="188">
        <v>0</v>
      </c>
      <c r="AU4003" s="187">
        <v>0</v>
      </c>
      <c r="AV4003" s="188">
        <v>0</v>
      </c>
      <c r="AW4003" s="187">
        <v>0</v>
      </c>
      <c r="AX4003" s="188">
        <v>0</v>
      </c>
      <c r="AY4003" s="187">
        <v>0</v>
      </c>
      <c r="AZ4003" s="188">
        <v>0</v>
      </c>
      <c r="BA4003" s="187">
        <v>0</v>
      </c>
      <c r="BB4003" s="188">
        <v>0</v>
      </c>
      <c r="BC4003" s="187">
        <v>0</v>
      </c>
      <c r="BD4003" s="75"/>
      <c r="BE4003" s="75"/>
      <c r="BF4003" s="56"/>
      <c r="BI4003" s="194"/>
      <c r="BJ4003" s="74"/>
    </row>
    <row r="4004" spans="1:62" s="77" customFormat="1" ht="11.25" customHeight="1" x14ac:dyDescent="0.2">
      <c r="A4004" s="184" t="s">
        <v>4291</v>
      </c>
      <c r="B4004" s="185">
        <v>0</v>
      </c>
      <c r="C4004" s="54">
        <v>94426</v>
      </c>
      <c r="D4004" s="284">
        <v>506</v>
      </c>
      <c r="E4004" s="91">
        <v>0</v>
      </c>
      <c r="F4004" s="186">
        <v>0</v>
      </c>
      <c r="G4004" s="186">
        <v>0</v>
      </c>
      <c r="H4004" s="186">
        <v>0</v>
      </c>
      <c r="I4004" s="187">
        <v>0</v>
      </c>
      <c r="J4004" s="186">
        <v>0</v>
      </c>
      <c r="K4004" s="186">
        <v>0</v>
      </c>
      <c r="L4004" s="186">
        <v>0</v>
      </c>
      <c r="M4004" s="186">
        <v>0</v>
      </c>
      <c r="N4004" s="188">
        <v>0</v>
      </c>
      <c r="O4004" s="189">
        <v>0</v>
      </c>
      <c r="P4004" s="186">
        <v>0</v>
      </c>
      <c r="Q4004" s="189">
        <v>0</v>
      </c>
      <c r="R4004" s="189">
        <v>0</v>
      </c>
      <c r="S4004" s="189">
        <v>506</v>
      </c>
      <c r="T4004" s="188">
        <v>506</v>
      </c>
      <c r="U4004" s="187">
        <v>0</v>
      </c>
      <c r="V4004" s="189">
        <v>0</v>
      </c>
      <c r="W4004" s="189">
        <v>0</v>
      </c>
      <c r="X4004" s="188">
        <v>506</v>
      </c>
      <c r="Y4004" s="188">
        <v>0</v>
      </c>
      <c r="Z4004" s="186">
        <v>0</v>
      </c>
      <c r="AA4004" s="186">
        <v>0</v>
      </c>
      <c r="AB4004" s="186">
        <v>0</v>
      </c>
      <c r="AC4004" s="186">
        <v>0</v>
      </c>
      <c r="AD4004" s="188">
        <v>0</v>
      </c>
      <c r="AE4004" s="189">
        <v>0</v>
      </c>
      <c r="AF4004" s="189">
        <v>0</v>
      </c>
      <c r="AG4004" s="189">
        <v>0</v>
      </c>
      <c r="AH4004" s="191">
        <v>0</v>
      </c>
      <c r="AI4004" s="186">
        <v>0</v>
      </c>
      <c r="AJ4004" s="192">
        <v>7506425610105</v>
      </c>
      <c r="AK4004" s="192">
        <v>0</v>
      </c>
      <c r="AL4004" s="226"/>
      <c r="AM4004" s="75">
        <v>94426</v>
      </c>
      <c r="AN4004" s="76"/>
      <c r="AO4004" s="188">
        <v>0</v>
      </c>
      <c r="AP4004" s="188">
        <v>0</v>
      </c>
      <c r="AQ4004" s="187">
        <v>0</v>
      </c>
      <c r="AR4004" s="188">
        <v>0</v>
      </c>
      <c r="AS4004" s="187">
        <v>0</v>
      </c>
      <c r="AT4004" s="188">
        <v>0</v>
      </c>
      <c r="AU4004" s="187">
        <v>0</v>
      </c>
      <c r="AV4004" s="188">
        <v>0</v>
      </c>
      <c r="AW4004" s="187">
        <v>0</v>
      </c>
      <c r="AX4004" s="188">
        <v>0</v>
      </c>
      <c r="AY4004" s="187">
        <v>0</v>
      </c>
      <c r="AZ4004" s="188">
        <v>0</v>
      </c>
      <c r="BA4004" s="187">
        <v>0</v>
      </c>
      <c r="BB4004" s="188">
        <v>0</v>
      </c>
      <c r="BC4004" s="187">
        <v>0</v>
      </c>
      <c r="BD4004" s="75"/>
      <c r="BE4004" s="75"/>
      <c r="BF4004" s="56"/>
      <c r="BI4004" s="194"/>
      <c r="BJ4004" s="74"/>
    </row>
    <row r="4005" spans="1:62" s="77" customFormat="1" ht="9.75" customHeight="1" x14ac:dyDescent="0.2">
      <c r="A4005" s="184" t="s">
        <v>4292</v>
      </c>
      <c r="B4005" s="185">
        <v>0</v>
      </c>
      <c r="C4005" s="54">
        <v>94237</v>
      </c>
      <c r="D4005" s="284">
        <v>690</v>
      </c>
      <c r="E4005" s="91">
        <v>52.685855721856989</v>
      </c>
      <c r="F4005" s="186">
        <v>0</v>
      </c>
      <c r="G4005" s="186">
        <v>0</v>
      </c>
      <c r="H4005" s="186">
        <v>0</v>
      </c>
      <c r="I4005" s="187">
        <v>0</v>
      </c>
      <c r="J4005" s="186">
        <v>151.00677400000001</v>
      </c>
      <c r="K4005" s="186">
        <v>392.89482378877835</v>
      </c>
      <c r="L4005" s="186">
        <v>24</v>
      </c>
      <c r="M4005" s="186">
        <v>6.1085050112297949</v>
      </c>
      <c r="N4005" s="188">
        <v>0</v>
      </c>
      <c r="O4005" s="189">
        <v>0</v>
      </c>
      <c r="P4005" s="186">
        <v>288</v>
      </c>
      <c r="Q4005" s="189">
        <v>206.61324769443786</v>
      </c>
      <c r="R4005" s="189">
        <v>132.31194515816884</v>
      </c>
      <c r="S4005" s="189">
        <v>666</v>
      </c>
      <c r="T4005" s="188">
        <v>666</v>
      </c>
      <c r="U4005" s="187">
        <v>50.853304218488049</v>
      </c>
      <c r="V4005" s="189">
        <v>0</v>
      </c>
      <c r="W4005" s="189">
        <v>288</v>
      </c>
      <c r="X4005" s="188">
        <v>378</v>
      </c>
      <c r="Y4005" s="188">
        <v>250</v>
      </c>
      <c r="Z4005" s="186">
        <v>0</v>
      </c>
      <c r="AA4005" s="186">
        <v>0</v>
      </c>
      <c r="AB4005" s="186">
        <v>0</v>
      </c>
      <c r="AC4005" s="186">
        <v>0</v>
      </c>
      <c r="AD4005" s="188">
        <v>0</v>
      </c>
      <c r="AE4005" s="189">
        <v>0</v>
      </c>
      <c r="AF4005" s="189">
        <v>0</v>
      </c>
      <c r="AG4005" s="189">
        <v>0</v>
      </c>
      <c r="AH4005" s="191">
        <v>0</v>
      </c>
      <c r="AI4005" s="186">
        <v>189</v>
      </c>
      <c r="AJ4005" s="192">
        <v>7501943482340</v>
      </c>
      <c r="AK4005" s="192">
        <v>0</v>
      </c>
      <c r="AL4005" s="226"/>
      <c r="AM4005" s="75">
        <v>94237</v>
      </c>
      <c r="AN4005" s="76"/>
      <c r="AO4005" s="188">
        <v>316.66666666666669</v>
      </c>
      <c r="AP4005" s="188">
        <v>132</v>
      </c>
      <c r="AQ4005" s="187">
        <v>84.266438643386039</v>
      </c>
      <c r="AR4005" s="188">
        <v>314</v>
      </c>
      <c r="AS4005" s="187">
        <v>200.45198283350922</v>
      </c>
      <c r="AT4005" s="188">
        <v>504</v>
      </c>
      <c r="AU4005" s="187">
        <v>229.31707086311218</v>
      </c>
      <c r="AV4005" s="188">
        <v>162</v>
      </c>
      <c r="AW4005" s="187">
        <v>75.591073198195772</v>
      </c>
      <c r="AX4005" s="188">
        <v>944</v>
      </c>
      <c r="AY4005" s="187">
        <v>236</v>
      </c>
      <c r="AZ4005" s="188">
        <v>930</v>
      </c>
      <c r="BA4005" s="187">
        <v>337.81329458772251</v>
      </c>
      <c r="BB4005" s="188">
        <v>206</v>
      </c>
      <c r="BC4005" s="187">
        <v>114.44444444444444</v>
      </c>
      <c r="BD4005" s="75"/>
      <c r="BE4005" s="75"/>
      <c r="BF4005" s="56"/>
      <c r="BI4005" s="194"/>
      <c r="BJ4005" s="74"/>
    </row>
    <row r="4006" spans="1:62" s="77" customFormat="1" ht="11.25" customHeight="1" x14ac:dyDescent="0.2">
      <c r="A4006" s="184" t="s">
        <v>4293</v>
      </c>
      <c r="B4006" s="185">
        <v>0</v>
      </c>
      <c r="C4006" s="54">
        <v>94435</v>
      </c>
      <c r="D4006" s="284">
        <v>123</v>
      </c>
      <c r="E4006" s="91">
        <v>542.57133168938424</v>
      </c>
      <c r="F4006" s="186">
        <v>0</v>
      </c>
      <c r="G4006" s="186">
        <v>0</v>
      </c>
      <c r="H4006" s="186">
        <v>0</v>
      </c>
      <c r="I4006" s="187">
        <v>0</v>
      </c>
      <c r="J4006" s="186">
        <v>6.8518629999999998</v>
      </c>
      <c r="K4006" s="186">
        <v>6.8009490816821891</v>
      </c>
      <c r="L4006" s="186">
        <v>0</v>
      </c>
      <c r="M4006" s="186">
        <v>0</v>
      </c>
      <c r="N4006" s="188">
        <v>0</v>
      </c>
      <c r="O4006" s="189">
        <v>0</v>
      </c>
      <c r="P4006" s="186">
        <v>0</v>
      </c>
      <c r="Q4006" s="189">
        <v>0</v>
      </c>
      <c r="R4006" s="189">
        <v>538.53966432195159</v>
      </c>
      <c r="S4006" s="189">
        <v>123</v>
      </c>
      <c r="T4006" s="188">
        <v>123</v>
      </c>
      <c r="U4006" s="187">
        <v>542.57133168938424</v>
      </c>
      <c r="V4006" s="189">
        <v>0</v>
      </c>
      <c r="W4006" s="189">
        <v>0</v>
      </c>
      <c r="X4006" s="188">
        <v>123</v>
      </c>
      <c r="Y4006" s="188">
        <v>114</v>
      </c>
      <c r="Z4006" s="186">
        <v>0</v>
      </c>
      <c r="AA4006" s="186">
        <v>0</v>
      </c>
      <c r="AB4006" s="186">
        <v>0</v>
      </c>
      <c r="AC4006" s="186">
        <v>0</v>
      </c>
      <c r="AD4006" s="188">
        <v>0</v>
      </c>
      <c r="AE4006" s="189">
        <v>0</v>
      </c>
      <c r="AF4006" s="189">
        <v>0</v>
      </c>
      <c r="AG4006" s="189">
        <v>0</v>
      </c>
      <c r="AH4006" s="191">
        <v>0</v>
      </c>
      <c r="AI4006" s="186">
        <v>152.25</v>
      </c>
      <c r="AJ4006" s="192">
        <v>7501943487567</v>
      </c>
      <c r="AK4006" s="192">
        <v>0</v>
      </c>
      <c r="AL4006" s="226"/>
      <c r="AM4006" s="75">
        <v>94435</v>
      </c>
      <c r="AN4006" s="76"/>
      <c r="AO4006" s="188">
        <v>0.66666666666666663</v>
      </c>
      <c r="AP4006" s="188">
        <v>0</v>
      </c>
      <c r="AQ4006" s="187">
        <v>0</v>
      </c>
      <c r="AR4006" s="188">
        <v>2</v>
      </c>
      <c r="AS4006" s="187">
        <v>16.479572432878946</v>
      </c>
      <c r="AT4006" s="188">
        <v>0</v>
      </c>
      <c r="AU4006" s="187">
        <v>0</v>
      </c>
      <c r="AV4006" s="188">
        <v>2</v>
      </c>
      <c r="AW4006" s="187">
        <v>6.1317510962804498</v>
      </c>
      <c r="AX4006" s="188">
        <v>1</v>
      </c>
      <c r="AY4006" s="187">
        <v>2</v>
      </c>
      <c r="AZ4006" s="188">
        <v>6</v>
      </c>
      <c r="BA4006" s="187">
        <v>45.871559633027523</v>
      </c>
      <c r="BB4006" s="188">
        <v>31</v>
      </c>
      <c r="BC4006" s="187">
        <v>44.285714285714285</v>
      </c>
      <c r="BD4006" s="75"/>
      <c r="BE4006" s="75"/>
      <c r="BF4006" s="56"/>
      <c r="BI4006" s="194"/>
      <c r="BJ4006" s="74"/>
    </row>
    <row r="4007" spans="1:62" s="77" customFormat="1" ht="11.25" customHeight="1" x14ac:dyDescent="0.2">
      <c r="A4007" s="184" t="s">
        <v>4294</v>
      </c>
      <c r="B4007" s="185">
        <v>0</v>
      </c>
      <c r="C4007" s="54">
        <v>94436</v>
      </c>
      <c r="D4007" s="284">
        <v>1E-4</v>
      </c>
      <c r="E4007" s="91">
        <v>5.7828856580268348E-5</v>
      </c>
      <c r="F4007" s="186">
        <v>0</v>
      </c>
      <c r="G4007" s="186">
        <v>0</v>
      </c>
      <c r="H4007" s="186">
        <v>0</v>
      </c>
      <c r="I4007" s="187">
        <v>0</v>
      </c>
      <c r="J4007" s="186">
        <v>8.7037270000000007</v>
      </c>
      <c r="K4007" s="186">
        <v>51.877214550073319</v>
      </c>
      <c r="L4007" s="186">
        <v>0</v>
      </c>
      <c r="M4007" s="186">
        <v>0</v>
      </c>
      <c r="N4007" s="188">
        <v>29</v>
      </c>
      <c r="O4007" s="189">
        <v>0</v>
      </c>
      <c r="P4007" s="186">
        <v>29</v>
      </c>
      <c r="Q4007" s="189">
        <v>333.19059754516655</v>
      </c>
      <c r="R4007" s="189">
        <v>3.4467992849499993E-4</v>
      </c>
      <c r="S4007" s="189">
        <v>1E-4</v>
      </c>
      <c r="T4007" s="188">
        <v>0</v>
      </c>
      <c r="U4007" s="187">
        <v>0</v>
      </c>
      <c r="V4007" s="189">
        <v>0</v>
      </c>
      <c r="W4007" s="189">
        <v>0</v>
      </c>
      <c r="X4007" s="188">
        <v>0</v>
      </c>
      <c r="Y4007" s="188">
        <v>0</v>
      </c>
      <c r="Z4007" s="186">
        <v>0</v>
      </c>
      <c r="AA4007" s="186">
        <v>0</v>
      </c>
      <c r="AB4007" s="186">
        <v>0</v>
      </c>
      <c r="AC4007" s="186">
        <v>0</v>
      </c>
      <c r="AD4007" s="188">
        <v>0</v>
      </c>
      <c r="AE4007" s="189">
        <v>0</v>
      </c>
      <c r="AF4007" s="189">
        <v>0</v>
      </c>
      <c r="AG4007" s="189">
        <v>0</v>
      </c>
      <c r="AH4007" s="191">
        <v>0</v>
      </c>
      <c r="AI4007" s="186">
        <v>163.80000000000001</v>
      </c>
      <c r="AJ4007" s="192">
        <v>7501943487574</v>
      </c>
      <c r="AK4007" s="192">
        <v>0</v>
      </c>
      <c r="AL4007" s="226"/>
      <c r="AM4007" s="75">
        <v>94436</v>
      </c>
      <c r="AN4007" s="76"/>
      <c r="AO4007" s="188">
        <v>0</v>
      </c>
      <c r="AP4007" s="188">
        <v>0</v>
      </c>
      <c r="AQ4007" s="187">
        <v>0</v>
      </c>
      <c r="AR4007" s="188">
        <v>0</v>
      </c>
      <c r="AS4007" s="187">
        <v>0</v>
      </c>
      <c r="AT4007" s="188">
        <v>0</v>
      </c>
      <c r="AU4007" s="187">
        <v>0</v>
      </c>
      <c r="AV4007" s="188">
        <v>0</v>
      </c>
      <c r="AW4007" s="187">
        <v>0</v>
      </c>
      <c r="AX4007" s="188">
        <v>5</v>
      </c>
      <c r="AY4007" s="187">
        <v>0</v>
      </c>
      <c r="AZ4007" s="188">
        <v>26</v>
      </c>
      <c r="BA4007" s="187">
        <v>257.42574257425741</v>
      </c>
      <c r="BB4007" s="188">
        <v>40</v>
      </c>
      <c r="BC4007" s="187">
        <v>13.333333333333334</v>
      </c>
      <c r="BD4007" s="75"/>
      <c r="BE4007" s="75"/>
      <c r="BF4007" s="56"/>
      <c r="BI4007" s="194"/>
      <c r="BJ4007" s="74"/>
    </row>
    <row r="4008" spans="1:62" s="77" customFormat="1" ht="11.25" customHeight="1" x14ac:dyDescent="0.2">
      <c r="A4008" s="184" t="s">
        <v>4295</v>
      </c>
      <c r="B4008" s="185">
        <v>0</v>
      </c>
      <c r="C4008" s="54">
        <v>94437</v>
      </c>
      <c r="D4008" s="284">
        <v>147</v>
      </c>
      <c r="E4008" s="91">
        <v>394.11050400838207</v>
      </c>
      <c r="F4008" s="186">
        <v>0</v>
      </c>
      <c r="G4008" s="186">
        <v>0</v>
      </c>
      <c r="H4008" s="186">
        <v>0</v>
      </c>
      <c r="I4008" s="187">
        <v>0</v>
      </c>
      <c r="J4008" s="186">
        <v>10.703727000000001</v>
      </c>
      <c r="K4008" s="186">
        <v>11.189755043692534</v>
      </c>
      <c r="L4008" s="225">
        <v>0</v>
      </c>
      <c r="M4008" s="186">
        <v>0</v>
      </c>
      <c r="N4008" s="188">
        <v>0</v>
      </c>
      <c r="O4008" s="189">
        <v>0</v>
      </c>
      <c r="P4008" s="186">
        <v>0</v>
      </c>
      <c r="Q4008" s="189">
        <v>0</v>
      </c>
      <c r="R4008" s="189">
        <v>412.00602369623215</v>
      </c>
      <c r="S4008" s="189">
        <v>147</v>
      </c>
      <c r="T4008" s="188">
        <v>147</v>
      </c>
      <c r="U4008" s="187">
        <v>394.11050400838207</v>
      </c>
      <c r="V4008" s="189">
        <v>0</v>
      </c>
      <c r="W4008" s="189">
        <v>0</v>
      </c>
      <c r="X4008" s="188">
        <v>147</v>
      </c>
      <c r="Y4008" s="188">
        <v>124</v>
      </c>
      <c r="Z4008" s="186">
        <v>0</v>
      </c>
      <c r="AA4008" s="186">
        <v>0</v>
      </c>
      <c r="AB4008" s="186">
        <v>0</v>
      </c>
      <c r="AC4008" s="186">
        <v>0</v>
      </c>
      <c r="AD4008" s="188">
        <v>0</v>
      </c>
      <c r="AE4008" s="189">
        <v>0</v>
      </c>
      <c r="AF4008" s="189">
        <v>0</v>
      </c>
      <c r="AG4008" s="189">
        <v>0</v>
      </c>
      <c r="AH4008" s="191">
        <v>0</v>
      </c>
      <c r="AI4008" s="186">
        <v>6.3</v>
      </c>
      <c r="AJ4008" s="192">
        <v>7501943482422</v>
      </c>
      <c r="AK4008" s="192">
        <v>0</v>
      </c>
      <c r="AL4008" s="226"/>
      <c r="AM4008" s="75">
        <v>94437</v>
      </c>
      <c r="AN4008" s="76"/>
      <c r="AO4008" s="188">
        <v>0</v>
      </c>
      <c r="AP4008" s="188">
        <v>0</v>
      </c>
      <c r="AQ4008" s="187">
        <v>0</v>
      </c>
      <c r="AR4008" s="188">
        <v>0</v>
      </c>
      <c r="AS4008" s="187">
        <v>0</v>
      </c>
      <c r="AT4008" s="188">
        <v>0</v>
      </c>
      <c r="AU4008" s="187">
        <v>0</v>
      </c>
      <c r="AV4008" s="188">
        <v>0</v>
      </c>
      <c r="AW4008" s="187">
        <v>0</v>
      </c>
      <c r="AX4008" s="188">
        <v>1</v>
      </c>
      <c r="AY4008" s="187">
        <v>2</v>
      </c>
      <c r="AZ4008" s="188">
        <v>36</v>
      </c>
      <c r="BA4008" s="187">
        <v>297.52066115702485</v>
      </c>
      <c r="BB4008" s="188">
        <v>1</v>
      </c>
      <c r="BC4008" s="187">
        <v>10</v>
      </c>
      <c r="BD4008" s="75"/>
      <c r="BE4008" s="75"/>
      <c r="BF4008" s="56"/>
      <c r="BI4008" s="194"/>
      <c r="BJ4008" s="74"/>
    </row>
    <row r="4009" spans="1:62" s="77" customFormat="1" ht="11.25" customHeight="1" x14ac:dyDescent="0.2">
      <c r="A4009" s="184" t="s">
        <v>375</v>
      </c>
      <c r="B4009" s="185">
        <v>0</v>
      </c>
      <c r="C4009" s="54">
        <v>94238</v>
      </c>
      <c r="D4009" s="284">
        <v>5</v>
      </c>
      <c r="E4009" s="91">
        <v>4.4460571604284613</v>
      </c>
      <c r="F4009" s="186">
        <v>0</v>
      </c>
      <c r="G4009" s="186">
        <v>0</v>
      </c>
      <c r="H4009" s="186">
        <v>0</v>
      </c>
      <c r="I4009" s="187">
        <v>0</v>
      </c>
      <c r="J4009" s="186">
        <v>1.25</v>
      </c>
      <c r="K4009" s="186">
        <v>33.737757880185391</v>
      </c>
      <c r="L4009" s="186">
        <v>0</v>
      </c>
      <c r="M4009" s="186">
        <v>0</v>
      </c>
      <c r="N4009" s="188">
        <v>27</v>
      </c>
      <c r="O4009" s="189">
        <v>3</v>
      </c>
      <c r="P4009" s="186">
        <v>30</v>
      </c>
      <c r="Q4009" s="189">
        <v>2400</v>
      </c>
      <c r="R4009" s="189">
        <v>120</v>
      </c>
      <c r="S4009" s="189">
        <v>5</v>
      </c>
      <c r="T4009" s="188">
        <v>5</v>
      </c>
      <c r="U4009" s="187">
        <v>4.4460571604284613</v>
      </c>
      <c r="V4009" s="189">
        <v>0</v>
      </c>
      <c r="W4009" s="189">
        <v>0</v>
      </c>
      <c r="X4009" s="188">
        <v>5</v>
      </c>
      <c r="Y4009" s="188">
        <v>0</v>
      </c>
      <c r="Z4009" s="186">
        <v>0</v>
      </c>
      <c r="AA4009" s="186">
        <v>0</v>
      </c>
      <c r="AB4009" s="186">
        <v>0</v>
      </c>
      <c r="AC4009" s="186">
        <v>0</v>
      </c>
      <c r="AD4009" s="188">
        <v>0</v>
      </c>
      <c r="AE4009" s="189">
        <v>0</v>
      </c>
      <c r="AF4009" s="189">
        <v>0</v>
      </c>
      <c r="AG4009" s="189">
        <v>0</v>
      </c>
      <c r="AH4009" s="191">
        <v>0</v>
      </c>
      <c r="AI4009" s="186">
        <v>0</v>
      </c>
      <c r="AJ4009" s="192">
        <v>7501943487567</v>
      </c>
      <c r="AK4009" s="192">
        <v>0</v>
      </c>
      <c r="AL4009" s="226"/>
      <c r="AM4009" s="75">
        <v>94238</v>
      </c>
      <c r="AN4009" s="76"/>
      <c r="AO4009" s="188">
        <v>-1.6666666666666667</v>
      </c>
      <c r="AP4009" s="188">
        <v>0</v>
      </c>
      <c r="AQ4009" s="187">
        <v>0</v>
      </c>
      <c r="AR4009" s="188">
        <v>0</v>
      </c>
      <c r="AS4009" s="187">
        <v>0</v>
      </c>
      <c r="AT4009" s="188">
        <v>-5</v>
      </c>
      <c r="AU4009" s="187">
        <v>-117.64705882352942</v>
      </c>
      <c r="AV4009" s="188">
        <v>67</v>
      </c>
      <c r="AW4009" s="187">
        <v>1576.4705882352941</v>
      </c>
      <c r="AX4009" s="188">
        <v>115</v>
      </c>
      <c r="AY4009" s="187">
        <v>575</v>
      </c>
      <c r="AZ4009" s="188">
        <v>0</v>
      </c>
      <c r="BA4009" s="187">
        <v>0</v>
      </c>
      <c r="BB4009" s="188">
        <v>18</v>
      </c>
      <c r="BC4009" s="187">
        <v>36</v>
      </c>
      <c r="BD4009" s="75"/>
      <c r="BE4009" s="75"/>
      <c r="BF4009" s="56"/>
      <c r="BI4009" s="194"/>
      <c r="BJ4009" s="74"/>
    </row>
    <row r="4010" spans="1:62" s="77" customFormat="1" ht="11.25" customHeight="1" x14ac:dyDescent="0.2">
      <c r="A4010" s="184" t="s">
        <v>376</v>
      </c>
      <c r="B4010" s="185">
        <v>0</v>
      </c>
      <c r="C4010" s="54">
        <v>94239</v>
      </c>
      <c r="D4010" s="284">
        <v>90</v>
      </c>
      <c r="E4010" s="91">
        <v>7.7328281696866963</v>
      </c>
      <c r="F4010" s="186">
        <v>300</v>
      </c>
      <c r="G4010" s="186">
        <v>300</v>
      </c>
      <c r="H4010" s="186">
        <v>0</v>
      </c>
      <c r="I4010" s="187">
        <v>0</v>
      </c>
      <c r="J4010" s="186">
        <v>2</v>
      </c>
      <c r="K4010" s="186">
        <v>349.16073922141646</v>
      </c>
      <c r="L4010" s="186">
        <v>0</v>
      </c>
      <c r="M4010" s="186">
        <v>0</v>
      </c>
      <c r="N4010" s="188">
        <v>235</v>
      </c>
      <c r="O4010" s="189">
        <v>0</v>
      </c>
      <c r="P4010" s="186">
        <v>298</v>
      </c>
      <c r="Q4010" s="189">
        <v>14900</v>
      </c>
      <c r="R4010" s="189">
        <v>1350</v>
      </c>
      <c r="S4010" s="189">
        <v>90</v>
      </c>
      <c r="T4010" s="188">
        <v>90</v>
      </c>
      <c r="U4010" s="187">
        <v>7.7328281696866963</v>
      </c>
      <c r="V4010" s="189">
        <v>0</v>
      </c>
      <c r="W4010" s="189">
        <v>63</v>
      </c>
      <c r="X4010" s="188">
        <v>27</v>
      </c>
      <c r="Y4010" s="188">
        <v>0</v>
      </c>
      <c r="Z4010" s="186">
        <v>0</v>
      </c>
      <c r="AA4010" s="186">
        <v>0</v>
      </c>
      <c r="AB4010" s="186">
        <v>0</v>
      </c>
      <c r="AC4010" s="186">
        <v>0</v>
      </c>
      <c r="AD4010" s="188">
        <v>0</v>
      </c>
      <c r="AE4010" s="189">
        <v>0</v>
      </c>
      <c r="AF4010" s="189">
        <v>0</v>
      </c>
      <c r="AG4010" s="189">
        <v>0</v>
      </c>
      <c r="AH4010" s="191">
        <v>0</v>
      </c>
      <c r="AI4010" s="186">
        <v>2.1</v>
      </c>
      <c r="AJ4010" s="192">
        <v>7501943487574</v>
      </c>
      <c r="AK4010" s="192">
        <v>0</v>
      </c>
      <c r="AL4010" s="226"/>
      <c r="AM4010" s="75">
        <v>94239</v>
      </c>
      <c r="AN4010" s="76"/>
      <c r="AO4010" s="188">
        <v>35</v>
      </c>
      <c r="AP4010" s="188">
        <v>0</v>
      </c>
      <c r="AQ4010" s="187">
        <v>0</v>
      </c>
      <c r="AR4010" s="188">
        <v>30</v>
      </c>
      <c r="AS4010" s="187">
        <v>28.280542986425338</v>
      </c>
      <c r="AT4010" s="188">
        <v>75</v>
      </c>
      <c r="AU4010" s="187">
        <v>2500</v>
      </c>
      <c r="AV4010" s="188">
        <v>30</v>
      </c>
      <c r="AW4010" s="187">
        <v>1000</v>
      </c>
      <c r="AX4010" s="188">
        <v>262</v>
      </c>
      <c r="AY4010" s="187">
        <v>1310</v>
      </c>
      <c r="AZ4010" s="188">
        <v>0</v>
      </c>
      <c r="BA4010" s="187">
        <v>0</v>
      </c>
      <c r="BB4010" s="188">
        <v>70</v>
      </c>
      <c r="BC4010" s="187">
        <v>140</v>
      </c>
      <c r="BD4010" s="75"/>
      <c r="BE4010" s="75"/>
      <c r="BF4010" s="56"/>
      <c r="BI4010" s="194"/>
      <c r="BJ4010" s="74"/>
    </row>
    <row r="4011" spans="1:62" s="77" customFormat="1" ht="11.25" customHeight="1" x14ac:dyDescent="0.2">
      <c r="A4011" s="184" t="s">
        <v>4285</v>
      </c>
      <c r="B4011" s="185">
        <v>0</v>
      </c>
      <c r="C4011" s="54">
        <v>94214</v>
      </c>
      <c r="D4011" s="284">
        <v>634</v>
      </c>
      <c r="E4011" s="91">
        <v>418.52177059677797</v>
      </c>
      <c r="F4011" s="186">
        <v>0</v>
      </c>
      <c r="G4011" s="186">
        <v>0</v>
      </c>
      <c r="H4011" s="186">
        <v>0</v>
      </c>
      <c r="I4011" s="187">
        <v>0</v>
      </c>
      <c r="J4011" s="186">
        <v>66.775000000000006</v>
      </c>
      <c r="K4011" s="186">
        <v>45.445664565738184</v>
      </c>
      <c r="L4011" s="225">
        <v>45</v>
      </c>
      <c r="M4011" s="186">
        <v>99.01934635570457</v>
      </c>
      <c r="N4011" s="188">
        <v>0</v>
      </c>
      <c r="O4011" s="189">
        <v>0</v>
      </c>
      <c r="P4011" s="186">
        <v>0</v>
      </c>
      <c r="Q4011" s="189">
        <v>67.390490453013854</v>
      </c>
      <c r="R4011" s="189">
        <v>264.6199925121677</v>
      </c>
      <c r="S4011" s="189">
        <v>589</v>
      </c>
      <c r="T4011" s="188">
        <v>589</v>
      </c>
      <c r="U4011" s="187">
        <v>388.81596669006666</v>
      </c>
      <c r="V4011" s="189">
        <v>0</v>
      </c>
      <c r="W4011" s="189">
        <v>0</v>
      </c>
      <c r="X4011" s="188">
        <v>589</v>
      </c>
      <c r="Y4011" s="188">
        <v>499</v>
      </c>
      <c r="Z4011" s="186">
        <v>0</v>
      </c>
      <c r="AA4011" s="186">
        <v>0</v>
      </c>
      <c r="AB4011" s="186">
        <v>0</v>
      </c>
      <c r="AC4011" s="186">
        <v>0</v>
      </c>
      <c r="AD4011" s="188">
        <v>0</v>
      </c>
      <c r="AE4011" s="189">
        <v>0</v>
      </c>
      <c r="AF4011" s="189">
        <v>0</v>
      </c>
      <c r="AG4011" s="189">
        <v>0</v>
      </c>
      <c r="AH4011" s="191">
        <v>0</v>
      </c>
      <c r="AI4011" s="186">
        <v>0</v>
      </c>
      <c r="AJ4011" s="192">
        <v>7501943482422</v>
      </c>
      <c r="AK4011" s="192">
        <v>0</v>
      </c>
      <c r="AL4011" s="226"/>
      <c r="AM4011" s="75">
        <v>94214</v>
      </c>
      <c r="AN4011" s="76"/>
      <c r="AO4011" s="188">
        <v>66.333333333333329</v>
      </c>
      <c r="AP4011" s="188">
        <v>0</v>
      </c>
      <c r="AQ4011" s="187">
        <v>0</v>
      </c>
      <c r="AR4011" s="188">
        <v>118</v>
      </c>
      <c r="AS4011" s="187">
        <v>597.01492537313425</v>
      </c>
      <c r="AT4011" s="188">
        <v>81</v>
      </c>
      <c r="AU4011" s="187">
        <v>540</v>
      </c>
      <c r="AV4011" s="188">
        <v>24</v>
      </c>
      <c r="AW4011" s="187">
        <v>160</v>
      </c>
      <c r="AX4011" s="188">
        <v>0</v>
      </c>
      <c r="AY4011" s="187">
        <v>0</v>
      </c>
      <c r="AZ4011" s="188">
        <v>205</v>
      </c>
      <c r="BA4011" s="187">
        <v>0</v>
      </c>
      <c r="BB4011" s="188">
        <v>70</v>
      </c>
      <c r="BC4011" s="187">
        <v>466.66666666666669</v>
      </c>
      <c r="BD4011" s="75"/>
      <c r="BE4011" s="75"/>
      <c r="BF4011" s="56"/>
      <c r="BI4011" s="194"/>
      <c r="BJ4011" s="74"/>
    </row>
    <row r="4012" spans="1:62" s="77" customFormat="1" ht="11.25" customHeight="1" x14ac:dyDescent="0.2">
      <c r="A4012" s="184" t="s">
        <v>4296</v>
      </c>
      <c r="B4012" s="185">
        <v>0</v>
      </c>
      <c r="C4012" s="54">
        <v>94298</v>
      </c>
      <c r="D4012" s="284">
        <v>1E-4</v>
      </c>
      <c r="E4012" s="91">
        <v>2.9176723711744603E-4</v>
      </c>
      <c r="F4012" s="186">
        <v>0</v>
      </c>
      <c r="G4012" s="186">
        <v>0</v>
      </c>
      <c r="H4012" s="186">
        <v>0</v>
      </c>
      <c r="I4012" s="187">
        <v>0</v>
      </c>
      <c r="J4012" s="186">
        <v>25</v>
      </c>
      <c r="K4012" s="186">
        <v>10.282168860489296</v>
      </c>
      <c r="L4012" s="225">
        <v>0</v>
      </c>
      <c r="M4012" s="186">
        <v>0</v>
      </c>
      <c r="N4012" s="188">
        <v>0</v>
      </c>
      <c r="O4012" s="189">
        <v>0</v>
      </c>
      <c r="P4012" s="186">
        <v>0</v>
      </c>
      <c r="Q4012" s="189">
        <v>0</v>
      </c>
      <c r="R4012" s="189">
        <v>1.1999999999999999E-4</v>
      </c>
      <c r="S4012" s="189">
        <v>1E-4</v>
      </c>
      <c r="T4012" s="188">
        <v>0</v>
      </c>
      <c r="U4012" s="187">
        <v>0</v>
      </c>
      <c r="V4012" s="189">
        <v>0</v>
      </c>
      <c r="W4012" s="189">
        <v>0</v>
      </c>
      <c r="X4012" s="188">
        <v>0</v>
      </c>
      <c r="Y4012" s="188">
        <v>0</v>
      </c>
      <c r="Z4012" s="186">
        <v>0</v>
      </c>
      <c r="AA4012" s="186">
        <v>0</v>
      </c>
      <c r="AB4012" s="186">
        <v>0</v>
      </c>
      <c r="AC4012" s="186">
        <v>0</v>
      </c>
      <c r="AD4012" s="188">
        <v>0</v>
      </c>
      <c r="AE4012" s="189">
        <v>0</v>
      </c>
      <c r="AF4012" s="189">
        <v>0</v>
      </c>
      <c r="AG4012" s="189">
        <v>0</v>
      </c>
      <c r="AH4012" s="191">
        <v>0</v>
      </c>
      <c r="AI4012" s="186">
        <v>0</v>
      </c>
      <c r="AJ4012" s="192">
        <v>7501943482422</v>
      </c>
      <c r="AK4012" s="192">
        <v>0</v>
      </c>
      <c r="AL4012" s="226"/>
      <c r="AM4012" s="75">
        <v>94298</v>
      </c>
      <c r="AN4012" s="76"/>
      <c r="AO4012" s="188">
        <v>0</v>
      </c>
      <c r="AP4012" s="188">
        <v>0</v>
      </c>
      <c r="AQ4012" s="187">
        <v>0</v>
      </c>
      <c r="AR4012" s="188">
        <v>0</v>
      </c>
      <c r="AS4012" s="187">
        <v>0</v>
      </c>
      <c r="AT4012" s="188">
        <v>0</v>
      </c>
      <c r="AU4012" s="187">
        <v>0</v>
      </c>
      <c r="AV4012" s="188">
        <v>0</v>
      </c>
      <c r="AW4012" s="187">
        <v>0</v>
      </c>
      <c r="AX4012" s="188">
        <v>0</v>
      </c>
      <c r="AY4012" s="187">
        <v>0</v>
      </c>
      <c r="AZ4012" s="188">
        <v>0</v>
      </c>
      <c r="BA4012" s="187">
        <v>0</v>
      </c>
      <c r="BB4012" s="188">
        <v>0</v>
      </c>
      <c r="BC4012" s="187">
        <v>0</v>
      </c>
      <c r="BD4012" s="75"/>
      <c r="BE4012" s="75"/>
      <c r="BF4012" s="56"/>
      <c r="BI4012" s="194"/>
      <c r="BJ4012" s="74"/>
    </row>
    <row r="4013" spans="1:62" s="77" customFormat="1" ht="11.25" customHeight="1" x14ac:dyDescent="0.2">
      <c r="A4013" s="184" t="s">
        <v>4297</v>
      </c>
      <c r="B4013" s="185">
        <v>0</v>
      </c>
      <c r="C4013" s="54">
        <v>94299</v>
      </c>
      <c r="D4013" s="284">
        <v>1E-4</v>
      </c>
      <c r="E4013" s="91">
        <v>0</v>
      </c>
      <c r="F4013" s="186">
        <v>0</v>
      </c>
      <c r="G4013" s="186">
        <v>0</v>
      </c>
      <c r="H4013" s="186">
        <v>0</v>
      </c>
      <c r="I4013" s="187">
        <v>0</v>
      </c>
      <c r="J4013" s="186">
        <v>0</v>
      </c>
      <c r="K4013" s="186">
        <v>0</v>
      </c>
      <c r="L4013" s="225">
        <v>0</v>
      </c>
      <c r="M4013" s="186">
        <v>0</v>
      </c>
      <c r="N4013" s="188">
        <v>0</v>
      </c>
      <c r="O4013" s="189">
        <v>0</v>
      </c>
      <c r="P4013" s="186">
        <v>0</v>
      </c>
      <c r="Q4013" s="189">
        <v>0</v>
      </c>
      <c r="R4013" s="189">
        <v>0</v>
      </c>
      <c r="S4013" s="189">
        <v>1E-4</v>
      </c>
      <c r="T4013" s="188">
        <v>0</v>
      </c>
      <c r="U4013" s="187">
        <v>0</v>
      </c>
      <c r="V4013" s="189">
        <v>0</v>
      </c>
      <c r="W4013" s="189">
        <v>0</v>
      </c>
      <c r="X4013" s="188">
        <v>0</v>
      </c>
      <c r="Y4013" s="188">
        <v>0</v>
      </c>
      <c r="Z4013" s="186">
        <v>0</v>
      </c>
      <c r="AA4013" s="186">
        <v>0</v>
      </c>
      <c r="AB4013" s="186">
        <v>0</v>
      </c>
      <c r="AC4013" s="186">
        <v>0</v>
      </c>
      <c r="AD4013" s="188">
        <v>0</v>
      </c>
      <c r="AE4013" s="189">
        <v>0</v>
      </c>
      <c r="AF4013" s="189">
        <v>0</v>
      </c>
      <c r="AG4013" s="189">
        <v>0</v>
      </c>
      <c r="AH4013" s="191">
        <v>0</v>
      </c>
      <c r="AI4013" s="186">
        <v>0</v>
      </c>
      <c r="AJ4013" s="192">
        <v>7501943482422</v>
      </c>
      <c r="AK4013" s="192">
        <v>0</v>
      </c>
      <c r="AL4013" s="226"/>
      <c r="AM4013" s="75">
        <v>94299</v>
      </c>
      <c r="AN4013" s="76"/>
      <c r="AO4013" s="188">
        <v>0</v>
      </c>
      <c r="AP4013" s="188">
        <v>0</v>
      </c>
      <c r="AQ4013" s="187">
        <v>0</v>
      </c>
      <c r="AR4013" s="188">
        <v>0</v>
      </c>
      <c r="AS4013" s="187">
        <v>0</v>
      </c>
      <c r="AT4013" s="188">
        <v>0</v>
      </c>
      <c r="AU4013" s="187">
        <v>0</v>
      </c>
      <c r="AV4013" s="188">
        <v>0</v>
      </c>
      <c r="AW4013" s="187">
        <v>0</v>
      </c>
      <c r="AX4013" s="188">
        <v>0</v>
      </c>
      <c r="AY4013" s="187">
        <v>0</v>
      </c>
      <c r="AZ4013" s="188">
        <v>0</v>
      </c>
      <c r="BA4013" s="187">
        <v>0</v>
      </c>
      <c r="BB4013" s="188">
        <v>0</v>
      </c>
      <c r="BC4013" s="187">
        <v>0</v>
      </c>
      <c r="BD4013" s="75"/>
      <c r="BE4013" s="75"/>
      <c r="BF4013" s="56"/>
      <c r="BI4013" s="194"/>
      <c r="BJ4013" s="74"/>
    </row>
    <row r="4014" spans="1:62" s="77" customFormat="1" ht="11.25" customHeight="1" x14ac:dyDescent="0.2">
      <c r="A4014" s="184" t="s">
        <v>4298</v>
      </c>
      <c r="B4014" s="185">
        <v>0</v>
      </c>
      <c r="C4014" s="54">
        <v>94353</v>
      </c>
      <c r="D4014" s="284">
        <v>1E-4</v>
      </c>
      <c r="E4014" s="91">
        <v>0</v>
      </c>
      <c r="F4014" s="186">
        <v>0</v>
      </c>
      <c r="G4014" s="186">
        <v>0</v>
      </c>
      <c r="H4014" s="186">
        <v>0</v>
      </c>
      <c r="I4014" s="187">
        <v>0</v>
      </c>
      <c r="J4014" s="186">
        <v>0</v>
      </c>
      <c r="K4014" s="186">
        <v>0</v>
      </c>
      <c r="L4014" s="225">
        <v>0</v>
      </c>
      <c r="M4014" s="186">
        <v>0</v>
      </c>
      <c r="N4014" s="188">
        <v>0</v>
      </c>
      <c r="O4014" s="189">
        <v>0</v>
      </c>
      <c r="P4014" s="186">
        <v>0</v>
      </c>
      <c r="Q4014" s="189">
        <v>0</v>
      </c>
      <c r="R4014" s="189">
        <v>0</v>
      </c>
      <c r="S4014" s="189">
        <v>1E-4</v>
      </c>
      <c r="T4014" s="188">
        <v>0</v>
      </c>
      <c r="U4014" s="187">
        <v>0</v>
      </c>
      <c r="V4014" s="189">
        <v>0</v>
      </c>
      <c r="W4014" s="189">
        <v>0</v>
      </c>
      <c r="X4014" s="188">
        <v>0</v>
      </c>
      <c r="Y4014" s="188">
        <v>0</v>
      </c>
      <c r="Z4014" s="186">
        <v>0</v>
      </c>
      <c r="AA4014" s="186">
        <v>0</v>
      </c>
      <c r="AB4014" s="186">
        <v>0</v>
      </c>
      <c r="AC4014" s="186">
        <v>0</v>
      </c>
      <c r="AD4014" s="188">
        <v>0</v>
      </c>
      <c r="AE4014" s="189">
        <v>0</v>
      </c>
      <c r="AF4014" s="189">
        <v>0</v>
      </c>
      <c r="AG4014" s="189">
        <v>0</v>
      </c>
      <c r="AH4014" s="191">
        <v>0</v>
      </c>
      <c r="AI4014" s="186">
        <v>0</v>
      </c>
      <c r="AJ4014" s="192">
        <v>7501943482422</v>
      </c>
      <c r="AK4014" s="192">
        <v>0</v>
      </c>
      <c r="AL4014" s="226"/>
      <c r="AM4014" s="75">
        <v>94353</v>
      </c>
      <c r="AN4014" s="76"/>
      <c r="AO4014" s="188">
        <v>0</v>
      </c>
      <c r="AP4014" s="188">
        <v>0</v>
      </c>
      <c r="AQ4014" s="187">
        <v>0</v>
      </c>
      <c r="AR4014" s="188">
        <v>0</v>
      </c>
      <c r="AS4014" s="187">
        <v>0</v>
      </c>
      <c r="AT4014" s="188">
        <v>0</v>
      </c>
      <c r="AU4014" s="187">
        <v>0</v>
      </c>
      <c r="AV4014" s="188">
        <v>0</v>
      </c>
      <c r="AW4014" s="187">
        <v>0</v>
      </c>
      <c r="AX4014" s="188">
        <v>0</v>
      </c>
      <c r="AY4014" s="187">
        <v>0</v>
      </c>
      <c r="AZ4014" s="188">
        <v>0</v>
      </c>
      <c r="BA4014" s="187">
        <v>0</v>
      </c>
      <c r="BB4014" s="188">
        <v>0</v>
      </c>
      <c r="BC4014" s="187">
        <v>0</v>
      </c>
      <c r="BD4014" s="75"/>
      <c r="BE4014" s="75"/>
      <c r="BF4014" s="56"/>
      <c r="BI4014" s="194"/>
      <c r="BJ4014" s="74"/>
    </row>
    <row r="4015" spans="1:62" s="77" customFormat="1" ht="11.25" customHeight="1" x14ac:dyDescent="0.2">
      <c r="A4015" s="184" t="s">
        <v>4299</v>
      </c>
      <c r="B4015" s="185">
        <v>0</v>
      </c>
      <c r="C4015" s="54">
        <v>94335</v>
      </c>
      <c r="D4015" s="284">
        <v>1332</v>
      </c>
      <c r="E4015" s="91">
        <v>53.459460192265162</v>
      </c>
      <c r="F4015" s="186">
        <v>0</v>
      </c>
      <c r="G4015" s="186">
        <v>0</v>
      </c>
      <c r="H4015" s="186">
        <v>0</v>
      </c>
      <c r="I4015" s="187">
        <v>0</v>
      </c>
      <c r="J4015" s="186">
        <v>165.17658900000001</v>
      </c>
      <c r="K4015" s="186">
        <v>747.48229511269278</v>
      </c>
      <c r="L4015" s="225">
        <v>66</v>
      </c>
      <c r="M4015" s="186">
        <v>8.8296405722960483</v>
      </c>
      <c r="N4015" s="188">
        <v>0</v>
      </c>
      <c r="O4015" s="189">
        <v>0</v>
      </c>
      <c r="P4015" s="186">
        <v>0</v>
      </c>
      <c r="Q4015" s="189">
        <v>39.957236312707728</v>
      </c>
      <c r="R4015" s="189">
        <v>229.93573259949085</v>
      </c>
      <c r="S4015" s="189">
        <v>1266</v>
      </c>
      <c r="T4015" s="188">
        <v>1284</v>
      </c>
      <c r="U4015" s="187">
        <v>51.532993158309658</v>
      </c>
      <c r="V4015" s="189">
        <v>0</v>
      </c>
      <c r="W4015" s="189">
        <v>0</v>
      </c>
      <c r="X4015" s="188">
        <v>1284</v>
      </c>
      <c r="Y4015" s="188">
        <v>792</v>
      </c>
      <c r="Z4015" s="186">
        <v>0</v>
      </c>
      <c r="AA4015" s="186">
        <v>0</v>
      </c>
      <c r="AB4015" s="186">
        <v>0</v>
      </c>
      <c r="AC4015" s="186">
        <v>0</v>
      </c>
      <c r="AD4015" s="188">
        <v>0</v>
      </c>
      <c r="AE4015" s="189">
        <v>0</v>
      </c>
      <c r="AF4015" s="189">
        <v>0</v>
      </c>
      <c r="AG4015" s="189">
        <v>0</v>
      </c>
      <c r="AH4015" s="191">
        <v>0</v>
      </c>
      <c r="AI4015" s="186">
        <v>0</v>
      </c>
      <c r="AJ4015" s="192">
        <v>7501943482422</v>
      </c>
      <c r="AK4015" s="192">
        <v>0</v>
      </c>
      <c r="AL4015" s="226"/>
      <c r="AM4015" s="75">
        <v>94335</v>
      </c>
      <c r="AN4015" s="76"/>
      <c r="AO4015" s="188">
        <v>716</v>
      </c>
      <c r="AP4015" s="188">
        <v>84</v>
      </c>
      <c r="AQ4015" s="187">
        <v>16.486105416737246</v>
      </c>
      <c r="AR4015" s="188">
        <v>1614</v>
      </c>
      <c r="AS4015" s="187">
        <v>316.7687397930228</v>
      </c>
      <c r="AT4015" s="188">
        <v>450</v>
      </c>
      <c r="AU4015" s="187">
        <v>111.09979832614047</v>
      </c>
      <c r="AV4015" s="188">
        <v>438</v>
      </c>
      <c r="AW4015" s="187">
        <v>97.384910546067658</v>
      </c>
      <c r="AX4015" s="188">
        <v>786</v>
      </c>
      <c r="AY4015" s="187">
        <v>98.25</v>
      </c>
      <c r="AZ4015" s="188">
        <v>-1716</v>
      </c>
      <c r="BA4015" s="187">
        <v>-1019.6078431372548</v>
      </c>
      <c r="BB4015" s="188">
        <v>2682</v>
      </c>
      <c r="BC4015" s="187">
        <v>5960</v>
      </c>
      <c r="BD4015" s="75"/>
      <c r="BE4015" s="75"/>
      <c r="BF4015" s="56"/>
      <c r="BI4015" s="194"/>
      <c r="BJ4015" s="74"/>
    </row>
    <row r="4016" spans="1:62" s="77" customFormat="1" ht="11.25" customHeight="1" x14ac:dyDescent="0.2">
      <c r="A4016" s="184" t="s">
        <v>4300</v>
      </c>
      <c r="B4016" s="185">
        <v>0</v>
      </c>
      <c r="C4016" s="54">
        <v>94438</v>
      </c>
      <c r="D4016" s="284">
        <v>1751</v>
      </c>
      <c r="E4016" s="91">
        <v>873.64993047996211</v>
      </c>
      <c r="F4016" s="186">
        <v>0</v>
      </c>
      <c r="G4016" s="186">
        <v>0</v>
      </c>
      <c r="H4016" s="186">
        <v>0</v>
      </c>
      <c r="I4016" s="187">
        <v>0</v>
      </c>
      <c r="J4016" s="186">
        <v>0</v>
      </c>
      <c r="K4016" s="186">
        <v>60.12705795230967</v>
      </c>
      <c r="L4016" s="225">
        <v>45</v>
      </c>
      <c r="M4016" s="186">
        <v>74.841513176467345</v>
      </c>
      <c r="N4016" s="188">
        <v>0</v>
      </c>
      <c r="O4016" s="189">
        <v>0</v>
      </c>
      <c r="P4016" s="186">
        <v>0</v>
      </c>
      <c r="Q4016" s="189">
        <v>0</v>
      </c>
      <c r="R4016" s="189">
        <v>0</v>
      </c>
      <c r="S4016" s="189">
        <v>1706</v>
      </c>
      <c r="T4016" s="188">
        <v>1706</v>
      </c>
      <c r="U4016" s="187">
        <v>851.19747652702199</v>
      </c>
      <c r="V4016" s="189">
        <v>0</v>
      </c>
      <c r="W4016" s="189">
        <v>0</v>
      </c>
      <c r="X4016" s="188">
        <v>1706</v>
      </c>
      <c r="Y4016" s="188">
        <v>1637</v>
      </c>
      <c r="Z4016" s="186">
        <v>0</v>
      </c>
      <c r="AA4016" s="186">
        <v>0</v>
      </c>
      <c r="AB4016" s="186">
        <v>0</v>
      </c>
      <c r="AC4016" s="186">
        <v>0</v>
      </c>
      <c r="AD4016" s="188">
        <v>0</v>
      </c>
      <c r="AE4016" s="189">
        <v>0</v>
      </c>
      <c r="AF4016" s="189">
        <v>0</v>
      </c>
      <c r="AG4016" s="189">
        <v>0</v>
      </c>
      <c r="AH4016" s="191">
        <v>0</v>
      </c>
      <c r="AI4016" s="186">
        <v>0</v>
      </c>
      <c r="AJ4016" s="192">
        <v>7501943482422</v>
      </c>
      <c r="AK4016" s="192">
        <v>0</v>
      </c>
      <c r="AL4016" s="226"/>
      <c r="AM4016" s="75">
        <v>94438</v>
      </c>
      <c r="AN4016" s="76"/>
      <c r="AO4016" s="188">
        <v>72.333333333333329</v>
      </c>
      <c r="AP4016" s="188">
        <v>0</v>
      </c>
      <c r="AQ4016" s="187">
        <v>0</v>
      </c>
      <c r="AR4016" s="188">
        <v>155</v>
      </c>
      <c r="AS4016" s="187">
        <v>0</v>
      </c>
      <c r="AT4016" s="188">
        <v>62</v>
      </c>
      <c r="AU4016" s="187">
        <v>0</v>
      </c>
      <c r="AV4016" s="188">
        <v>5</v>
      </c>
      <c r="AW4016" s="187">
        <v>0</v>
      </c>
      <c r="AX4016" s="188">
        <v>0</v>
      </c>
      <c r="AY4016" s="187">
        <v>0</v>
      </c>
      <c r="AZ4016" s="188">
        <v>130</v>
      </c>
      <c r="BA4016" s="187">
        <v>0</v>
      </c>
      <c r="BB4016" s="188">
        <v>316</v>
      </c>
      <c r="BC4016" s="187">
        <v>0</v>
      </c>
      <c r="BD4016" s="75"/>
      <c r="BE4016" s="75"/>
      <c r="BF4016" s="56"/>
      <c r="BI4016" s="194"/>
      <c r="BJ4016" s="74"/>
    </row>
    <row r="4017" spans="1:62" s="77" customFormat="1" ht="11.25" customHeight="1" x14ac:dyDescent="0.2">
      <c r="A4017" s="184" t="s">
        <v>4301</v>
      </c>
      <c r="B4017" s="185">
        <v>0</v>
      </c>
      <c r="C4017" s="54">
        <v>94439</v>
      </c>
      <c r="D4017" s="284">
        <v>776</v>
      </c>
      <c r="E4017" s="91">
        <v>122.7260772769034</v>
      </c>
      <c r="F4017" s="186">
        <v>1500</v>
      </c>
      <c r="G4017" s="186">
        <v>1500</v>
      </c>
      <c r="H4017" s="186">
        <v>0</v>
      </c>
      <c r="I4017" s="187">
        <v>0</v>
      </c>
      <c r="J4017" s="186">
        <v>89.564367000000004</v>
      </c>
      <c r="K4017" s="186">
        <v>189.69073661072042</v>
      </c>
      <c r="L4017" s="225">
        <v>28</v>
      </c>
      <c r="M4017" s="186">
        <v>14.760868401002124</v>
      </c>
      <c r="N4017" s="188">
        <v>95</v>
      </c>
      <c r="O4017" s="189">
        <v>0</v>
      </c>
      <c r="P4017" s="186">
        <v>95</v>
      </c>
      <c r="Q4017" s="189">
        <v>137.33140100236514</v>
      </c>
      <c r="R4017" s="189">
        <v>250.54606817016858</v>
      </c>
      <c r="S4017" s="189">
        <v>748</v>
      </c>
      <c r="T4017" s="188">
        <v>748</v>
      </c>
      <c r="U4017" s="187">
        <v>118.29781675660274</v>
      </c>
      <c r="V4017" s="189">
        <v>0</v>
      </c>
      <c r="W4017" s="189">
        <v>0</v>
      </c>
      <c r="X4017" s="188">
        <v>748</v>
      </c>
      <c r="Y4017" s="188">
        <v>598</v>
      </c>
      <c r="Z4017" s="186">
        <v>0</v>
      </c>
      <c r="AA4017" s="186">
        <v>0</v>
      </c>
      <c r="AB4017" s="186">
        <v>0</v>
      </c>
      <c r="AC4017" s="186">
        <v>0</v>
      </c>
      <c r="AD4017" s="188">
        <v>0</v>
      </c>
      <c r="AE4017" s="189">
        <v>0</v>
      </c>
      <c r="AF4017" s="189">
        <v>0</v>
      </c>
      <c r="AG4017" s="189">
        <v>0</v>
      </c>
      <c r="AH4017" s="191">
        <v>0</v>
      </c>
      <c r="AI4017" s="186">
        <v>194.25</v>
      </c>
      <c r="AJ4017" s="192">
        <v>7501943482422</v>
      </c>
      <c r="AK4017" s="192">
        <v>0</v>
      </c>
      <c r="AL4017" s="226"/>
      <c r="AM4017" s="75">
        <v>94439</v>
      </c>
      <c r="AN4017" s="76"/>
      <c r="AO4017" s="188">
        <v>270.66666666666669</v>
      </c>
      <c r="AP4017" s="188">
        <v>0</v>
      </c>
      <c r="AQ4017" s="187">
        <v>0</v>
      </c>
      <c r="AR4017" s="188">
        <v>474</v>
      </c>
      <c r="AS4017" s="187">
        <v>2803.4764598558054</v>
      </c>
      <c r="AT4017" s="188">
        <v>338</v>
      </c>
      <c r="AU4017" s="187">
        <v>237.05673837941364</v>
      </c>
      <c r="AV4017" s="188">
        <v>110</v>
      </c>
      <c r="AW4017" s="187">
        <v>78.364479176848107</v>
      </c>
      <c r="AX4017" s="188">
        <v>686</v>
      </c>
      <c r="AY4017" s="187">
        <v>196</v>
      </c>
      <c r="AZ4017" s="188">
        <v>567</v>
      </c>
      <c r="BA4017" s="187">
        <v>0</v>
      </c>
      <c r="BB4017" s="188">
        <v>283</v>
      </c>
      <c r="BC4017" s="187">
        <v>0</v>
      </c>
      <c r="BD4017" s="75"/>
      <c r="BE4017" s="75"/>
      <c r="BF4017" s="56"/>
      <c r="BI4017" s="194"/>
      <c r="BJ4017" s="74"/>
    </row>
    <row r="4018" spans="1:62" s="77" customFormat="1" ht="11.25" customHeight="1" x14ac:dyDescent="0.2">
      <c r="A4018" s="184" t="s">
        <v>4302</v>
      </c>
      <c r="B4018" s="185">
        <v>0</v>
      </c>
      <c r="C4018" s="54">
        <v>92721</v>
      </c>
      <c r="D4018" s="284">
        <v>1383</v>
      </c>
      <c r="E4018" s="91">
        <v>278.89736666971709</v>
      </c>
      <c r="F4018" s="186">
        <v>0</v>
      </c>
      <c r="G4018" s="186">
        <v>0</v>
      </c>
      <c r="H4018" s="186">
        <v>0</v>
      </c>
      <c r="I4018" s="187">
        <v>0</v>
      </c>
      <c r="J4018" s="186">
        <v>45.25676</v>
      </c>
      <c r="K4018" s="186">
        <v>148.76440210041258</v>
      </c>
      <c r="L4018" s="225">
        <v>60</v>
      </c>
      <c r="M4018" s="186">
        <v>40.332229453321347</v>
      </c>
      <c r="N4018" s="188">
        <v>35</v>
      </c>
      <c r="O4018" s="189">
        <v>0</v>
      </c>
      <c r="P4018" s="186">
        <v>37</v>
      </c>
      <c r="Q4018" s="189">
        <v>214.33262124818481</v>
      </c>
      <c r="R4018" s="189">
        <v>876.99605539592312</v>
      </c>
      <c r="S4018" s="189">
        <v>1323</v>
      </c>
      <c r="T4018" s="188">
        <v>1309</v>
      </c>
      <c r="U4018" s="187">
        <v>263.97444177198815</v>
      </c>
      <c r="V4018" s="189">
        <v>0</v>
      </c>
      <c r="W4018" s="189">
        <v>2</v>
      </c>
      <c r="X4018" s="188">
        <v>1307</v>
      </c>
      <c r="Y4018" s="188">
        <v>432</v>
      </c>
      <c r="Z4018" s="186">
        <v>0</v>
      </c>
      <c r="AA4018" s="186">
        <v>0</v>
      </c>
      <c r="AB4018" s="186">
        <v>0</v>
      </c>
      <c r="AC4018" s="186">
        <v>0</v>
      </c>
      <c r="AD4018" s="188">
        <v>0</v>
      </c>
      <c r="AE4018" s="189">
        <v>0</v>
      </c>
      <c r="AF4018" s="189">
        <v>0</v>
      </c>
      <c r="AG4018" s="189">
        <v>0</v>
      </c>
      <c r="AH4018" s="191">
        <v>0</v>
      </c>
      <c r="AI4018" s="186">
        <v>0</v>
      </c>
      <c r="AJ4018" s="192">
        <v>7501943482422</v>
      </c>
      <c r="AK4018" s="192">
        <v>0</v>
      </c>
      <c r="AL4018" s="226"/>
      <c r="AM4018" s="75">
        <v>92721</v>
      </c>
      <c r="AN4018" s="76"/>
      <c r="AO4018" s="188">
        <v>169</v>
      </c>
      <c r="AP4018" s="188">
        <v>5</v>
      </c>
      <c r="AQ4018" s="187">
        <v>47.27751261659521</v>
      </c>
      <c r="AR4018" s="188">
        <v>443</v>
      </c>
      <c r="AS4018" s="187">
        <v>4188.7876178303359</v>
      </c>
      <c r="AT4018" s="188">
        <v>59</v>
      </c>
      <c r="AU4018" s="187">
        <v>903.1231298941334</v>
      </c>
      <c r="AV4018" s="188">
        <v>24</v>
      </c>
      <c r="AW4018" s="187">
        <v>387.69206911257282</v>
      </c>
      <c r="AX4018" s="188">
        <v>241</v>
      </c>
      <c r="AY4018" s="187">
        <v>241</v>
      </c>
      <c r="AZ4018" s="188">
        <v>77</v>
      </c>
      <c r="BA4018" s="187">
        <v>0</v>
      </c>
      <c r="BB4018" s="188">
        <v>25</v>
      </c>
      <c r="BC4018" s="187">
        <v>0</v>
      </c>
      <c r="BD4018" s="75"/>
      <c r="BE4018" s="75"/>
      <c r="BF4018" s="56"/>
      <c r="BI4018" s="194"/>
      <c r="BJ4018" s="74"/>
    </row>
    <row r="4019" spans="1:62" s="77" customFormat="1" ht="11.25" customHeight="1" x14ac:dyDescent="0.2">
      <c r="A4019" s="184" t="s">
        <v>4303</v>
      </c>
      <c r="B4019" s="185">
        <v>0</v>
      </c>
      <c r="C4019" s="54">
        <v>92734</v>
      </c>
      <c r="D4019" s="284">
        <v>426</v>
      </c>
      <c r="E4019" s="91">
        <v>111.9981294400001</v>
      </c>
      <c r="F4019" s="186">
        <v>0</v>
      </c>
      <c r="G4019" s="186">
        <v>0</v>
      </c>
      <c r="H4019" s="186">
        <v>0</v>
      </c>
      <c r="I4019" s="187">
        <v>0</v>
      </c>
      <c r="J4019" s="186">
        <v>39.4</v>
      </c>
      <c r="K4019" s="186">
        <v>114.109048641268</v>
      </c>
      <c r="L4019" s="225">
        <v>10</v>
      </c>
      <c r="M4019" s="186">
        <v>8.7635469045383481</v>
      </c>
      <c r="N4019" s="188">
        <v>104</v>
      </c>
      <c r="O4019" s="189">
        <v>0</v>
      </c>
      <c r="P4019" s="186">
        <v>109</v>
      </c>
      <c r="Q4019" s="189">
        <v>302.03045685279187</v>
      </c>
      <c r="R4019" s="189">
        <v>316.75126903553297</v>
      </c>
      <c r="S4019" s="189">
        <v>416</v>
      </c>
      <c r="T4019" s="188">
        <v>416</v>
      </c>
      <c r="U4019" s="187">
        <v>109.36906536863859</v>
      </c>
      <c r="V4019" s="189">
        <v>0</v>
      </c>
      <c r="W4019" s="189">
        <v>5</v>
      </c>
      <c r="X4019" s="188">
        <v>411</v>
      </c>
      <c r="Y4019" s="188">
        <v>411</v>
      </c>
      <c r="Z4019" s="186">
        <v>0</v>
      </c>
      <c r="AA4019" s="186">
        <v>0</v>
      </c>
      <c r="AB4019" s="186">
        <v>0</v>
      </c>
      <c r="AC4019" s="186">
        <v>0</v>
      </c>
      <c r="AD4019" s="188">
        <v>0</v>
      </c>
      <c r="AE4019" s="189">
        <v>0</v>
      </c>
      <c r="AF4019" s="189">
        <v>0</v>
      </c>
      <c r="AG4019" s="189">
        <v>0</v>
      </c>
      <c r="AH4019" s="191">
        <v>0</v>
      </c>
      <c r="AI4019" s="186">
        <v>10.5</v>
      </c>
      <c r="AJ4019" s="192">
        <v>7501943482422</v>
      </c>
      <c r="AK4019" s="192">
        <v>0</v>
      </c>
      <c r="AL4019" s="226"/>
      <c r="AM4019" s="75">
        <v>92734</v>
      </c>
      <c r="AN4019" s="76"/>
      <c r="AO4019" s="188">
        <v>155.33333333333334</v>
      </c>
      <c r="AP4019" s="188">
        <v>97</v>
      </c>
      <c r="AQ4019" s="187">
        <v>0</v>
      </c>
      <c r="AR4019" s="188">
        <v>281</v>
      </c>
      <c r="AS4019" s="187">
        <v>0</v>
      </c>
      <c r="AT4019" s="188">
        <v>88</v>
      </c>
      <c r="AU4019" s="187">
        <v>0</v>
      </c>
      <c r="AV4019" s="188">
        <v>95</v>
      </c>
      <c r="AW4019" s="187">
        <v>0</v>
      </c>
      <c r="AX4019" s="188">
        <v>20</v>
      </c>
      <c r="AY4019" s="187">
        <v>0</v>
      </c>
      <c r="AZ4019" s="188">
        <v>411</v>
      </c>
      <c r="BA4019" s="187">
        <v>0</v>
      </c>
      <c r="BB4019" s="188">
        <v>220</v>
      </c>
      <c r="BC4019" s="187">
        <v>0</v>
      </c>
      <c r="BD4019" s="75"/>
      <c r="BE4019" s="75"/>
      <c r="BF4019" s="56"/>
      <c r="BI4019" s="194"/>
      <c r="BJ4019" s="74"/>
    </row>
    <row r="4020" spans="1:62" s="77" customFormat="1" ht="11.25" customHeight="1" x14ac:dyDescent="0.2">
      <c r="A4020" s="184" t="s">
        <v>4304</v>
      </c>
      <c r="B4020" s="185">
        <v>0</v>
      </c>
      <c r="C4020" s="54">
        <v>92733</v>
      </c>
      <c r="D4020" s="284">
        <v>230</v>
      </c>
      <c r="E4020" s="91">
        <v>0</v>
      </c>
      <c r="F4020" s="186">
        <v>0</v>
      </c>
      <c r="G4020" s="186">
        <v>0</v>
      </c>
      <c r="H4020" s="186">
        <v>0</v>
      </c>
      <c r="I4020" s="187">
        <v>0</v>
      </c>
      <c r="J4020" s="186">
        <v>0</v>
      </c>
      <c r="K4020" s="186">
        <v>0</v>
      </c>
      <c r="L4020" s="225">
        <v>0</v>
      </c>
      <c r="M4020" s="186">
        <v>0</v>
      </c>
      <c r="N4020" s="188">
        <v>0</v>
      </c>
      <c r="O4020" s="189">
        <v>0</v>
      </c>
      <c r="P4020" s="186">
        <v>0</v>
      </c>
      <c r="Q4020" s="189">
        <v>0</v>
      </c>
      <c r="R4020" s="189">
        <v>0</v>
      </c>
      <c r="S4020" s="189">
        <v>230</v>
      </c>
      <c r="T4020" s="188">
        <v>230</v>
      </c>
      <c r="U4020" s="187">
        <v>0</v>
      </c>
      <c r="V4020" s="189">
        <v>0</v>
      </c>
      <c r="W4020" s="189">
        <v>0</v>
      </c>
      <c r="X4020" s="188">
        <v>230</v>
      </c>
      <c r="Y4020" s="188">
        <v>170</v>
      </c>
      <c r="Z4020" s="186">
        <v>0</v>
      </c>
      <c r="AA4020" s="186">
        <v>0</v>
      </c>
      <c r="AB4020" s="186">
        <v>0</v>
      </c>
      <c r="AC4020" s="186">
        <v>0</v>
      </c>
      <c r="AD4020" s="188">
        <v>0</v>
      </c>
      <c r="AE4020" s="189">
        <v>0</v>
      </c>
      <c r="AF4020" s="189">
        <v>0</v>
      </c>
      <c r="AG4020" s="189">
        <v>0</v>
      </c>
      <c r="AH4020" s="191">
        <v>0</v>
      </c>
      <c r="AI4020" s="186">
        <v>0</v>
      </c>
      <c r="AJ4020" s="192">
        <v>7501943482422</v>
      </c>
      <c r="AK4020" s="192">
        <v>0</v>
      </c>
      <c r="AL4020" s="226"/>
      <c r="AM4020" s="75">
        <v>92733</v>
      </c>
      <c r="AN4020" s="76"/>
      <c r="AO4020" s="188">
        <v>6</v>
      </c>
      <c r="AP4020" s="188">
        <v>0</v>
      </c>
      <c r="AQ4020" s="187">
        <v>0</v>
      </c>
      <c r="AR4020" s="188">
        <v>0</v>
      </c>
      <c r="AS4020" s="187">
        <v>0</v>
      </c>
      <c r="AT4020" s="188">
        <v>18</v>
      </c>
      <c r="AU4020" s="187">
        <v>0</v>
      </c>
      <c r="AV4020" s="188">
        <v>50</v>
      </c>
      <c r="AW4020" s="187">
        <v>0</v>
      </c>
      <c r="AX4020" s="188">
        <v>10</v>
      </c>
      <c r="AY4020" s="187">
        <v>0</v>
      </c>
      <c r="AZ4020" s="188">
        <v>30</v>
      </c>
      <c r="BA4020" s="187">
        <v>0</v>
      </c>
      <c r="BB4020" s="188">
        <v>3</v>
      </c>
      <c r="BC4020" s="187">
        <v>0</v>
      </c>
      <c r="BD4020" s="75"/>
      <c r="BE4020" s="75"/>
      <c r="BF4020" s="56"/>
      <c r="BI4020" s="194"/>
      <c r="BJ4020" s="74"/>
    </row>
    <row r="4021" spans="1:62" s="77" customFormat="1" ht="11.25" customHeight="1" x14ac:dyDescent="0.2">
      <c r="A4021" s="184" t="s">
        <v>4305</v>
      </c>
      <c r="B4021" s="185">
        <v>0</v>
      </c>
      <c r="C4021" s="897" t="s">
        <v>377</v>
      </c>
      <c r="D4021" s="284">
        <v>1279</v>
      </c>
      <c r="E4021" s="91">
        <v>0</v>
      </c>
      <c r="F4021" s="186">
        <v>0</v>
      </c>
      <c r="G4021" s="186">
        <v>0</v>
      </c>
      <c r="H4021" s="186">
        <v>0</v>
      </c>
      <c r="I4021" s="187">
        <v>0</v>
      </c>
      <c r="J4021" s="186">
        <v>0</v>
      </c>
      <c r="K4021" s="186">
        <v>0</v>
      </c>
      <c r="L4021" s="186">
        <v>0</v>
      </c>
      <c r="M4021" s="186">
        <v>0</v>
      </c>
      <c r="N4021" s="188">
        <v>0</v>
      </c>
      <c r="O4021" s="189">
        <v>0</v>
      </c>
      <c r="P4021" s="186">
        <v>0</v>
      </c>
      <c r="Q4021" s="189">
        <v>0</v>
      </c>
      <c r="R4021" s="189">
        <v>0</v>
      </c>
      <c r="S4021" s="189">
        <v>1279</v>
      </c>
      <c r="T4021" s="188">
        <v>1279</v>
      </c>
      <c r="U4021" s="187">
        <v>0</v>
      </c>
      <c r="V4021" s="189">
        <v>0</v>
      </c>
      <c r="W4021" s="189">
        <v>0</v>
      </c>
      <c r="X4021" s="188">
        <v>1279</v>
      </c>
      <c r="Y4021" s="188">
        <v>0</v>
      </c>
      <c r="Z4021" s="186">
        <v>0</v>
      </c>
      <c r="AA4021" s="186">
        <v>0</v>
      </c>
      <c r="AB4021" s="186">
        <v>0</v>
      </c>
      <c r="AC4021" s="186">
        <v>0</v>
      </c>
      <c r="AD4021" s="188">
        <v>0</v>
      </c>
      <c r="AE4021" s="189">
        <v>0</v>
      </c>
      <c r="AF4021" s="189">
        <v>0</v>
      </c>
      <c r="AG4021" s="189">
        <v>0</v>
      </c>
      <c r="AH4021" s="191">
        <v>0</v>
      </c>
      <c r="AI4021" s="186">
        <v>0</v>
      </c>
      <c r="AJ4021" s="192">
        <v>36000096040</v>
      </c>
      <c r="AK4021" s="192">
        <v>0</v>
      </c>
      <c r="AL4021" s="226"/>
      <c r="AM4021" s="75">
        <v>9604</v>
      </c>
      <c r="AN4021" s="76"/>
      <c r="AO4021" s="188">
        <v>0</v>
      </c>
      <c r="AP4021" s="188">
        <v>0</v>
      </c>
      <c r="AQ4021" s="187">
        <v>0</v>
      </c>
      <c r="AR4021" s="188">
        <v>0</v>
      </c>
      <c r="AS4021" s="187">
        <v>0</v>
      </c>
      <c r="AT4021" s="188">
        <v>0</v>
      </c>
      <c r="AU4021" s="187">
        <v>0</v>
      </c>
      <c r="AV4021" s="188">
        <v>0</v>
      </c>
      <c r="AW4021" s="187">
        <v>0</v>
      </c>
      <c r="AX4021" s="188">
        <v>0</v>
      </c>
      <c r="AY4021" s="187">
        <v>0</v>
      </c>
      <c r="AZ4021" s="188">
        <v>0</v>
      </c>
      <c r="BA4021" s="187">
        <v>0</v>
      </c>
      <c r="BB4021" s="188">
        <v>0</v>
      </c>
      <c r="BC4021" s="187">
        <v>0</v>
      </c>
      <c r="BD4021" s="75"/>
      <c r="BE4021" s="75"/>
      <c r="BF4021" s="56"/>
      <c r="BI4021" s="194"/>
      <c r="BJ4021" s="74"/>
    </row>
    <row r="4022" spans="1:62" s="77" customFormat="1" ht="11.25" customHeight="1" x14ac:dyDescent="0.2">
      <c r="A4022" s="184" t="s">
        <v>4306</v>
      </c>
      <c r="B4022" s="185">
        <v>0</v>
      </c>
      <c r="C4022" s="897" t="s">
        <v>378</v>
      </c>
      <c r="D4022" s="284">
        <v>1472</v>
      </c>
      <c r="E4022" s="91">
        <v>0</v>
      </c>
      <c r="F4022" s="186">
        <v>0</v>
      </c>
      <c r="G4022" s="186">
        <v>0</v>
      </c>
      <c r="H4022" s="186">
        <v>0</v>
      </c>
      <c r="I4022" s="187">
        <v>0</v>
      </c>
      <c r="J4022" s="186">
        <v>0</v>
      </c>
      <c r="K4022" s="186">
        <v>0</v>
      </c>
      <c r="L4022" s="186">
        <v>0</v>
      </c>
      <c r="M4022" s="186">
        <v>0</v>
      </c>
      <c r="N4022" s="188">
        <v>0</v>
      </c>
      <c r="O4022" s="189">
        <v>0</v>
      </c>
      <c r="P4022" s="186">
        <v>0</v>
      </c>
      <c r="Q4022" s="189">
        <v>0</v>
      </c>
      <c r="R4022" s="189">
        <v>0</v>
      </c>
      <c r="S4022" s="189">
        <v>1472</v>
      </c>
      <c r="T4022" s="188">
        <v>1472</v>
      </c>
      <c r="U4022" s="187">
        <v>0</v>
      </c>
      <c r="V4022" s="189">
        <v>0</v>
      </c>
      <c r="W4022" s="189">
        <v>0</v>
      </c>
      <c r="X4022" s="188">
        <v>1472</v>
      </c>
      <c r="Y4022" s="188">
        <v>0</v>
      </c>
      <c r="Z4022" s="186">
        <v>0</v>
      </c>
      <c r="AA4022" s="186">
        <v>0</v>
      </c>
      <c r="AB4022" s="186">
        <v>0</v>
      </c>
      <c r="AC4022" s="186">
        <v>0</v>
      </c>
      <c r="AD4022" s="188">
        <v>0</v>
      </c>
      <c r="AE4022" s="189">
        <v>0</v>
      </c>
      <c r="AF4022" s="189">
        <v>0</v>
      </c>
      <c r="AG4022" s="189">
        <v>0</v>
      </c>
      <c r="AH4022" s="191">
        <v>0</v>
      </c>
      <c r="AI4022" s="186">
        <v>0</v>
      </c>
      <c r="AJ4022" s="192">
        <v>36000096057</v>
      </c>
      <c r="AK4022" s="192">
        <v>0</v>
      </c>
      <c r="AL4022" s="226"/>
      <c r="AM4022" s="75">
        <v>9605</v>
      </c>
      <c r="AN4022" s="76"/>
      <c r="AO4022" s="188">
        <v>0</v>
      </c>
      <c r="AP4022" s="188">
        <v>0</v>
      </c>
      <c r="AQ4022" s="187">
        <v>0</v>
      </c>
      <c r="AR4022" s="188">
        <v>0</v>
      </c>
      <c r="AS4022" s="187">
        <v>0</v>
      </c>
      <c r="AT4022" s="188">
        <v>0</v>
      </c>
      <c r="AU4022" s="187">
        <v>0</v>
      </c>
      <c r="AV4022" s="188">
        <v>0</v>
      </c>
      <c r="AW4022" s="187">
        <v>0</v>
      </c>
      <c r="AX4022" s="188">
        <v>0</v>
      </c>
      <c r="AY4022" s="187">
        <v>0</v>
      </c>
      <c r="AZ4022" s="188">
        <v>0</v>
      </c>
      <c r="BA4022" s="187">
        <v>0</v>
      </c>
      <c r="BB4022" s="188">
        <v>0</v>
      </c>
      <c r="BC4022" s="187">
        <v>0</v>
      </c>
      <c r="BD4022" s="75"/>
      <c r="BE4022" s="75"/>
      <c r="BF4022" s="56"/>
      <c r="BI4022" s="194"/>
      <c r="BJ4022" s="74"/>
    </row>
    <row r="4023" spans="1:62" s="77" customFormat="1" ht="11.25" customHeight="1" x14ac:dyDescent="0.2">
      <c r="A4023" s="184" t="s">
        <v>4307</v>
      </c>
      <c r="B4023" s="185">
        <v>0</v>
      </c>
      <c r="C4023" s="897" t="s">
        <v>368</v>
      </c>
      <c r="D4023" s="284">
        <v>188</v>
      </c>
      <c r="E4023" s="91">
        <v>362.9676204630905</v>
      </c>
      <c r="F4023" s="186">
        <v>0</v>
      </c>
      <c r="G4023" s="186">
        <v>0</v>
      </c>
      <c r="H4023" s="186">
        <v>0</v>
      </c>
      <c r="I4023" s="187">
        <v>0</v>
      </c>
      <c r="J4023" s="186">
        <v>76.924999999999997</v>
      </c>
      <c r="K4023" s="186">
        <v>15.538576120933964</v>
      </c>
      <c r="L4023" s="186">
        <v>1</v>
      </c>
      <c r="M4023" s="186">
        <v>6.4355961075016035</v>
      </c>
      <c r="N4023" s="188">
        <v>0</v>
      </c>
      <c r="O4023" s="189">
        <v>0</v>
      </c>
      <c r="P4023" s="186">
        <v>0</v>
      </c>
      <c r="Q4023" s="189">
        <v>1.2999675008124798</v>
      </c>
      <c r="R4023" s="189">
        <v>72.928176795580114</v>
      </c>
      <c r="S4023" s="189">
        <v>187</v>
      </c>
      <c r="T4023" s="188">
        <v>187</v>
      </c>
      <c r="U4023" s="187">
        <v>361.03694163083998</v>
      </c>
      <c r="V4023" s="189">
        <v>0</v>
      </c>
      <c r="W4023" s="189">
        <v>0</v>
      </c>
      <c r="X4023" s="188">
        <v>187</v>
      </c>
      <c r="Y4023" s="188">
        <v>97</v>
      </c>
      <c r="Z4023" s="186">
        <v>0</v>
      </c>
      <c r="AA4023" s="186">
        <v>0</v>
      </c>
      <c r="AB4023" s="186">
        <v>0</v>
      </c>
      <c r="AC4023" s="186">
        <v>0</v>
      </c>
      <c r="AD4023" s="188">
        <v>0</v>
      </c>
      <c r="AE4023" s="189">
        <v>0</v>
      </c>
      <c r="AF4023" s="189">
        <v>0</v>
      </c>
      <c r="AG4023" s="189">
        <v>0</v>
      </c>
      <c r="AH4023" s="191">
        <v>0</v>
      </c>
      <c r="AI4023" s="186">
        <v>57.75</v>
      </c>
      <c r="AJ4023" s="192">
        <v>36000095067</v>
      </c>
      <c r="AK4023" s="192">
        <v>0</v>
      </c>
      <c r="AL4023" s="226"/>
      <c r="AM4023" s="75">
        <v>9506</v>
      </c>
      <c r="AN4023" s="76"/>
      <c r="AO4023" s="188">
        <v>15.333333333333334</v>
      </c>
      <c r="AP4023" s="188">
        <v>30</v>
      </c>
      <c r="AQ4023" s="187">
        <v>154.79876160990713</v>
      </c>
      <c r="AR4023" s="188">
        <v>5</v>
      </c>
      <c r="AS4023" s="187">
        <v>25.799793601651189</v>
      </c>
      <c r="AT4023" s="188">
        <v>11</v>
      </c>
      <c r="AU4023" s="187">
        <v>57.894736842105267</v>
      </c>
      <c r="AV4023" s="188">
        <v>15</v>
      </c>
      <c r="AW4023" s="187">
        <v>73.170731707317074</v>
      </c>
      <c r="AX4023" s="188">
        <v>0</v>
      </c>
      <c r="AY4023" s="187">
        <v>0</v>
      </c>
      <c r="AZ4023" s="188">
        <v>195</v>
      </c>
      <c r="BA4023" s="187">
        <v>367.92452830188677</v>
      </c>
      <c r="BB4023" s="188">
        <v>58</v>
      </c>
      <c r="BC4023" s="187">
        <v>115.99999999999999</v>
      </c>
      <c r="BD4023" s="75"/>
      <c r="BE4023" s="75"/>
      <c r="BF4023" s="56"/>
      <c r="BI4023" s="194"/>
      <c r="BJ4023" s="74"/>
    </row>
    <row r="4024" spans="1:62" s="77" customFormat="1" ht="11.25" customHeight="1" x14ac:dyDescent="0.2">
      <c r="A4024" s="184" t="s">
        <v>4308</v>
      </c>
      <c r="B4024" s="185">
        <v>0</v>
      </c>
      <c r="C4024" s="897">
        <v>94207</v>
      </c>
      <c r="D4024" s="284">
        <v>539</v>
      </c>
      <c r="E4024" s="91">
        <v>61.207075017829105</v>
      </c>
      <c r="F4024" s="186">
        <v>0</v>
      </c>
      <c r="G4024" s="186">
        <v>0</v>
      </c>
      <c r="H4024" s="186">
        <v>0</v>
      </c>
      <c r="I4024" s="187">
        <v>0</v>
      </c>
      <c r="J4024" s="186">
        <v>330.65</v>
      </c>
      <c r="K4024" s="186">
        <v>264.1851451860723</v>
      </c>
      <c r="L4024" s="186">
        <v>0</v>
      </c>
      <c r="M4024" s="186">
        <v>0</v>
      </c>
      <c r="N4024" s="188">
        <v>68</v>
      </c>
      <c r="O4024" s="189">
        <v>0</v>
      </c>
      <c r="P4024" s="186">
        <v>68</v>
      </c>
      <c r="Q4024" s="189">
        <v>20.565552699228792</v>
      </c>
      <c r="R4024" s="189">
        <v>48.903674580371998</v>
      </c>
      <c r="S4024" s="189">
        <v>539</v>
      </c>
      <c r="T4024" s="188">
        <v>539</v>
      </c>
      <c r="U4024" s="187">
        <v>61.207075017829105</v>
      </c>
      <c r="V4024" s="189">
        <v>58</v>
      </c>
      <c r="W4024" s="189">
        <v>0</v>
      </c>
      <c r="X4024" s="188">
        <v>481</v>
      </c>
      <c r="Y4024" s="188">
        <v>225</v>
      </c>
      <c r="Z4024" s="186">
        <v>0</v>
      </c>
      <c r="AA4024" s="186">
        <v>0</v>
      </c>
      <c r="AB4024" s="186">
        <v>0</v>
      </c>
      <c r="AC4024" s="186">
        <v>0</v>
      </c>
      <c r="AD4024" s="188">
        <v>0</v>
      </c>
      <c r="AE4024" s="189">
        <v>0</v>
      </c>
      <c r="AF4024" s="189">
        <v>0</v>
      </c>
      <c r="AG4024" s="189">
        <v>0</v>
      </c>
      <c r="AH4024" s="191">
        <v>0</v>
      </c>
      <c r="AI4024" s="186">
        <v>121.8</v>
      </c>
      <c r="AJ4024" s="192">
        <v>7506425610396</v>
      </c>
      <c r="AK4024" s="192">
        <v>0</v>
      </c>
      <c r="AL4024" s="226"/>
      <c r="AM4024" s="75">
        <v>94207</v>
      </c>
      <c r="AN4024" s="76"/>
      <c r="AO4024" s="188">
        <v>394.33333333333331</v>
      </c>
      <c r="AP4024" s="188">
        <v>39</v>
      </c>
      <c r="AQ4024" s="187">
        <v>17.787507696517753</v>
      </c>
      <c r="AR4024" s="188">
        <v>509</v>
      </c>
      <c r="AS4024" s="187">
        <v>232.14977993660349</v>
      </c>
      <c r="AT4024" s="188">
        <v>635</v>
      </c>
      <c r="AU4024" s="187">
        <v>154.32598832191138</v>
      </c>
      <c r="AV4024" s="188">
        <v>144</v>
      </c>
      <c r="AW4024" s="187">
        <v>58.189654388609178</v>
      </c>
      <c r="AX4024" s="188">
        <v>-25</v>
      </c>
      <c r="AY4024" s="187">
        <v>-12.5</v>
      </c>
      <c r="AZ4024" s="188">
        <v>238</v>
      </c>
      <c r="BA4024" s="187">
        <v>317.33333333333331</v>
      </c>
      <c r="BB4024" s="188">
        <v>766</v>
      </c>
      <c r="BC4024" s="187">
        <v>510.66666666666663</v>
      </c>
      <c r="BD4024" s="75"/>
      <c r="BE4024" s="75"/>
      <c r="BF4024" s="56"/>
      <c r="BI4024" s="194"/>
      <c r="BJ4024" s="74"/>
    </row>
    <row r="4025" spans="1:62" s="77" customFormat="1" ht="11.25" customHeight="1" x14ac:dyDescent="0.2">
      <c r="A4025" s="184" t="s">
        <v>4309</v>
      </c>
      <c r="B4025" s="185">
        <v>0</v>
      </c>
      <c r="C4025" s="897">
        <v>94244</v>
      </c>
      <c r="D4025" s="284">
        <v>422</v>
      </c>
      <c r="E4025" s="91">
        <v>0</v>
      </c>
      <c r="F4025" s="186">
        <v>0</v>
      </c>
      <c r="G4025" s="186">
        <v>0</v>
      </c>
      <c r="H4025" s="186">
        <v>0</v>
      </c>
      <c r="I4025" s="187">
        <v>0</v>
      </c>
      <c r="J4025" s="186">
        <v>0</v>
      </c>
      <c r="K4025" s="186">
        <v>0</v>
      </c>
      <c r="L4025" s="186">
        <v>0</v>
      </c>
      <c r="M4025" s="186">
        <v>0</v>
      </c>
      <c r="N4025" s="188">
        <v>0</v>
      </c>
      <c r="O4025" s="189">
        <v>0</v>
      </c>
      <c r="P4025" s="186">
        <v>0</v>
      </c>
      <c r="Q4025" s="189">
        <v>0</v>
      </c>
      <c r="R4025" s="189">
        <v>0</v>
      </c>
      <c r="S4025" s="189">
        <v>422</v>
      </c>
      <c r="T4025" s="188">
        <v>422</v>
      </c>
      <c r="U4025" s="187">
        <v>0</v>
      </c>
      <c r="V4025" s="189">
        <v>0</v>
      </c>
      <c r="W4025" s="189">
        <v>0</v>
      </c>
      <c r="X4025" s="188">
        <v>422</v>
      </c>
      <c r="Y4025" s="188">
        <v>0</v>
      </c>
      <c r="Z4025" s="186">
        <v>0</v>
      </c>
      <c r="AA4025" s="186">
        <v>0</v>
      </c>
      <c r="AB4025" s="186">
        <v>0</v>
      </c>
      <c r="AC4025" s="186">
        <v>0</v>
      </c>
      <c r="AD4025" s="188">
        <v>0</v>
      </c>
      <c r="AE4025" s="189">
        <v>0</v>
      </c>
      <c r="AF4025" s="189">
        <v>0</v>
      </c>
      <c r="AG4025" s="189">
        <v>0</v>
      </c>
      <c r="AH4025" s="191">
        <v>0</v>
      </c>
      <c r="AI4025" s="186">
        <v>0</v>
      </c>
      <c r="AJ4025" s="192">
        <v>7501943488496</v>
      </c>
      <c r="AK4025" s="192">
        <v>0</v>
      </c>
      <c r="AL4025" s="226"/>
      <c r="AM4025" s="75">
        <v>94244</v>
      </c>
      <c r="AN4025" s="76"/>
      <c r="AO4025" s="188">
        <v>0</v>
      </c>
      <c r="AP4025" s="188">
        <v>0</v>
      </c>
      <c r="AQ4025" s="187">
        <v>0</v>
      </c>
      <c r="AR4025" s="188">
        <v>0</v>
      </c>
      <c r="AS4025" s="187">
        <v>0</v>
      </c>
      <c r="AT4025" s="188">
        <v>0</v>
      </c>
      <c r="AU4025" s="187">
        <v>0</v>
      </c>
      <c r="AV4025" s="188">
        <v>0</v>
      </c>
      <c r="AW4025" s="187">
        <v>0</v>
      </c>
      <c r="AX4025" s="188">
        <v>0</v>
      </c>
      <c r="AY4025" s="187">
        <v>0</v>
      </c>
      <c r="AZ4025" s="188">
        <v>0</v>
      </c>
      <c r="BA4025" s="187">
        <v>0</v>
      </c>
      <c r="BB4025" s="188">
        <v>0</v>
      </c>
      <c r="BC4025" s="187">
        <v>0</v>
      </c>
      <c r="BD4025" s="75"/>
      <c r="BE4025" s="75"/>
      <c r="BF4025" s="56"/>
      <c r="BI4025" s="194"/>
      <c r="BJ4025" s="74"/>
    </row>
    <row r="4026" spans="1:62" s="77" customFormat="1" ht="11.25" customHeight="1" x14ac:dyDescent="0.2">
      <c r="A4026" s="184" t="s">
        <v>4310</v>
      </c>
      <c r="B4026" s="185">
        <v>0</v>
      </c>
      <c r="C4026" s="896">
        <v>94245</v>
      </c>
      <c r="D4026" s="284">
        <v>492</v>
      </c>
      <c r="E4026" s="91">
        <v>0</v>
      </c>
      <c r="F4026" s="186">
        <v>0</v>
      </c>
      <c r="G4026" s="186">
        <v>0</v>
      </c>
      <c r="H4026" s="186">
        <v>0</v>
      </c>
      <c r="I4026" s="187">
        <v>0</v>
      </c>
      <c r="J4026" s="186">
        <v>0</v>
      </c>
      <c r="K4026" s="186">
        <v>0</v>
      </c>
      <c r="L4026" s="186">
        <v>0</v>
      </c>
      <c r="M4026" s="186">
        <v>0</v>
      </c>
      <c r="N4026" s="188">
        <v>0</v>
      </c>
      <c r="O4026" s="189">
        <v>0</v>
      </c>
      <c r="P4026" s="186">
        <v>0</v>
      </c>
      <c r="Q4026" s="189">
        <v>0</v>
      </c>
      <c r="R4026" s="189">
        <v>0</v>
      </c>
      <c r="S4026" s="189">
        <v>492</v>
      </c>
      <c r="T4026" s="188">
        <v>492</v>
      </c>
      <c r="U4026" s="187">
        <v>0</v>
      </c>
      <c r="V4026" s="189">
        <v>0</v>
      </c>
      <c r="W4026" s="189">
        <v>0</v>
      </c>
      <c r="X4026" s="188">
        <v>492</v>
      </c>
      <c r="Y4026" s="188">
        <v>0</v>
      </c>
      <c r="Z4026" s="186">
        <v>0</v>
      </c>
      <c r="AA4026" s="186">
        <v>0</v>
      </c>
      <c r="AB4026" s="186">
        <v>0</v>
      </c>
      <c r="AC4026" s="186">
        <v>0</v>
      </c>
      <c r="AD4026" s="188">
        <v>0</v>
      </c>
      <c r="AE4026" s="189">
        <v>0</v>
      </c>
      <c r="AF4026" s="189">
        <v>0</v>
      </c>
      <c r="AG4026" s="189">
        <v>0</v>
      </c>
      <c r="AH4026" s="191">
        <v>0</v>
      </c>
      <c r="AI4026" s="186">
        <v>0</v>
      </c>
      <c r="AJ4026" s="192">
        <v>7501943488502</v>
      </c>
      <c r="AK4026" s="192">
        <v>0</v>
      </c>
      <c r="AL4026" s="226"/>
      <c r="AM4026" s="75">
        <v>94245</v>
      </c>
      <c r="AN4026" s="76"/>
      <c r="AO4026" s="188">
        <v>0</v>
      </c>
      <c r="AP4026" s="188">
        <v>0</v>
      </c>
      <c r="AQ4026" s="187">
        <v>0</v>
      </c>
      <c r="AR4026" s="188">
        <v>0</v>
      </c>
      <c r="AS4026" s="187">
        <v>0</v>
      </c>
      <c r="AT4026" s="188">
        <v>0</v>
      </c>
      <c r="AU4026" s="187">
        <v>0</v>
      </c>
      <c r="AV4026" s="188">
        <v>0</v>
      </c>
      <c r="AW4026" s="187">
        <v>0</v>
      </c>
      <c r="AX4026" s="188">
        <v>0</v>
      </c>
      <c r="AY4026" s="187">
        <v>0</v>
      </c>
      <c r="AZ4026" s="188">
        <v>0</v>
      </c>
      <c r="BA4026" s="187">
        <v>0</v>
      </c>
      <c r="BB4026" s="188">
        <v>0</v>
      </c>
      <c r="BC4026" s="187">
        <v>0</v>
      </c>
      <c r="BD4026" s="75"/>
      <c r="BE4026" s="75"/>
      <c r="BF4026" s="56"/>
      <c r="BI4026" s="194"/>
      <c r="BJ4026" s="74"/>
    </row>
    <row r="4027" spans="1:62" s="77" customFormat="1" ht="11.25" customHeight="1" x14ac:dyDescent="0.2">
      <c r="A4027" s="149" t="s">
        <v>379</v>
      </c>
      <c r="B4027" s="169">
        <v>0</v>
      </c>
      <c r="C4027" s="871"/>
      <c r="D4027" s="379">
        <v>52485.001199999984</v>
      </c>
      <c r="E4027" s="220">
        <v>165.68777371961644</v>
      </c>
      <c r="F4027" s="221">
        <v>5800</v>
      </c>
      <c r="G4027" s="221">
        <v>5800</v>
      </c>
      <c r="H4027" s="221">
        <v>0</v>
      </c>
      <c r="I4027" s="222">
        <v>0</v>
      </c>
      <c r="J4027" s="223">
        <v>9960.5547819999974</v>
      </c>
      <c r="K4027" s="221">
        <v>9503.1154119103358</v>
      </c>
      <c r="L4027" s="221">
        <v>1205</v>
      </c>
      <c r="M4027" s="221">
        <v>12.680052254124613</v>
      </c>
      <c r="N4027" s="223">
        <v>883</v>
      </c>
      <c r="O4027" s="224">
        <v>48</v>
      </c>
      <c r="P4027" s="221">
        <v>1695</v>
      </c>
      <c r="Q4027" s="224">
        <v>29.114844137403601</v>
      </c>
      <c r="R4027" s="224">
        <v>27.374983017286326</v>
      </c>
      <c r="S4027" s="224">
        <v>9089.0006000000012</v>
      </c>
      <c r="T4027" s="223">
        <v>51323</v>
      </c>
      <c r="U4027" s="222">
        <v>162.019499212889</v>
      </c>
      <c r="V4027" s="224">
        <v>216</v>
      </c>
      <c r="W4027" s="224">
        <v>764</v>
      </c>
      <c r="X4027" s="223">
        <v>50343</v>
      </c>
      <c r="Y4027" s="223">
        <v>33378</v>
      </c>
      <c r="Z4027" s="221">
        <v>0</v>
      </c>
      <c r="AA4027" s="221">
        <v>0</v>
      </c>
      <c r="AB4027" s="221">
        <v>0</v>
      </c>
      <c r="AC4027" s="221">
        <v>0</v>
      </c>
      <c r="AD4027" s="223">
        <v>1</v>
      </c>
      <c r="AE4027" s="224">
        <v>0</v>
      </c>
      <c r="AF4027" s="224">
        <v>0</v>
      </c>
      <c r="AG4027" s="224">
        <v>0</v>
      </c>
      <c r="AH4027" s="224">
        <v>0</v>
      </c>
      <c r="AI4027" s="225">
        <v>867.30000000000007</v>
      </c>
      <c r="AJ4027" s="192">
        <v>0</v>
      </c>
      <c r="AK4027" s="192">
        <v>0</v>
      </c>
      <c r="AL4027" s="226"/>
      <c r="AM4027" s="75">
        <v>0</v>
      </c>
      <c r="AN4027" s="76"/>
      <c r="AO4027" s="223">
        <v>0</v>
      </c>
      <c r="AP4027" s="223">
        <v>0</v>
      </c>
      <c r="AQ4027" s="222">
        <v>0</v>
      </c>
      <c r="AR4027" s="223">
        <v>0</v>
      </c>
      <c r="AS4027" s="222">
        <v>0</v>
      </c>
      <c r="AT4027" s="223">
        <v>0</v>
      </c>
      <c r="AU4027" s="222">
        <v>0</v>
      </c>
      <c r="AV4027" s="223">
        <v>0</v>
      </c>
      <c r="AW4027" s="222">
        <v>0</v>
      </c>
      <c r="AX4027" s="223">
        <v>0</v>
      </c>
      <c r="AY4027" s="222">
        <v>0</v>
      </c>
      <c r="AZ4027" s="223">
        <v>0</v>
      </c>
      <c r="BA4027" s="222">
        <v>0</v>
      </c>
      <c r="BB4027" s="223">
        <v>0</v>
      </c>
      <c r="BC4027" s="222">
        <v>0</v>
      </c>
      <c r="BD4027" s="75"/>
      <c r="BE4027" s="75"/>
      <c r="BF4027" s="56"/>
      <c r="BI4027" s="194"/>
      <c r="BJ4027" s="74"/>
    </row>
    <row r="4028" spans="1:62" s="77" customFormat="1" ht="11.25" customHeight="1" x14ac:dyDescent="0.2">
      <c r="A4028" s="184" t="s">
        <v>4311</v>
      </c>
      <c r="B4028" s="185">
        <v>0</v>
      </c>
      <c r="C4028" s="828">
        <v>92196</v>
      </c>
      <c r="D4028" s="365">
        <v>1E-4</v>
      </c>
      <c r="E4028" s="91">
        <v>6.4714728168150685E-3</v>
      </c>
      <c r="F4028" s="186">
        <v>0</v>
      </c>
      <c r="G4028" s="186">
        <v>0</v>
      </c>
      <c r="H4028" s="186">
        <v>0</v>
      </c>
      <c r="I4028" s="187">
        <v>0</v>
      </c>
      <c r="J4028" s="186">
        <v>0.57037300000000002</v>
      </c>
      <c r="K4028" s="186">
        <v>0.46357298947543885</v>
      </c>
      <c r="L4028" s="186">
        <v>0</v>
      </c>
      <c r="M4028" s="186">
        <v>0</v>
      </c>
      <c r="N4028" s="188">
        <v>0</v>
      </c>
      <c r="O4028" s="189">
        <v>0</v>
      </c>
      <c r="P4028" s="186">
        <v>0</v>
      </c>
      <c r="Q4028" s="189">
        <v>0</v>
      </c>
      <c r="R4028" s="189">
        <v>5.2597160104002122E-3</v>
      </c>
      <c r="S4028" s="189">
        <v>1E-4</v>
      </c>
      <c r="T4028" s="188">
        <v>576</v>
      </c>
      <c r="U4028" s="187">
        <v>37275.683424854789</v>
      </c>
      <c r="V4028" s="189">
        <v>0</v>
      </c>
      <c r="W4028" s="189">
        <v>0</v>
      </c>
      <c r="X4028" s="188">
        <v>576</v>
      </c>
      <c r="Y4028" s="188">
        <v>0</v>
      </c>
      <c r="Z4028" s="186">
        <v>0</v>
      </c>
      <c r="AA4028" s="186">
        <v>0</v>
      </c>
      <c r="AB4028" s="186">
        <v>0</v>
      </c>
      <c r="AC4028" s="186">
        <v>0</v>
      </c>
      <c r="AD4028" s="188">
        <v>0</v>
      </c>
      <c r="AE4028" s="189">
        <v>0</v>
      </c>
      <c r="AF4028" s="189">
        <v>0</v>
      </c>
      <c r="AG4028" s="189">
        <v>0</v>
      </c>
      <c r="AH4028" s="189">
        <v>0</v>
      </c>
      <c r="AI4028" s="225">
        <v>0</v>
      </c>
      <c r="AJ4028" s="192">
        <v>7501943487161</v>
      </c>
      <c r="AK4028" s="192">
        <v>0</v>
      </c>
      <c r="AL4028" s="226"/>
      <c r="AM4028" s="75">
        <v>92196</v>
      </c>
      <c r="AN4028" s="76"/>
      <c r="AO4028" s="188">
        <v>0</v>
      </c>
      <c r="AP4028" s="188">
        <v>0</v>
      </c>
      <c r="AQ4028" s="187">
        <v>0</v>
      </c>
      <c r="AR4028" s="188">
        <v>0</v>
      </c>
      <c r="AS4028" s="187">
        <v>0</v>
      </c>
      <c r="AT4028" s="188">
        <v>0</v>
      </c>
      <c r="AU4028" s="187">
        <v>0</v>
      </c>
      <c r="AV4028" s="188">
        <v>0</v>
      </c>
      <c r="AW4028" s="187">
        <v>0</v>
      </c>
      <c r="AX4028" s="188">
        <v>0</v>
      </c>
      <c r="AY4028" s="187">
        <v>0</v>
      </c>
      <c r="AZ4028" s="188">
        <v>0</v>
      </c>
      <c r="BA4028" s="187">
        <v>0</v>
      </c>
      <c r="BB4028" s="188">
        <v>0</v>
      </c>
      <c r="BC4028" s="187">
        <v>0</v>
      </c>
      <c r="BD4028" s="75"/>
      <c r="BE4028" s="75"/>
      <c r="BF4028" s="56"/>
      <c r="BI4028" s="194"/>
      <c r="BJ4028" s="74"/>
    </row>
    <row r="4029" spans="1:62" s="77" customFormat="1" ht="11.25" customHeight="1" x14ac:dyDescent="0.2">
      <c r="A4029" s="184" t="s">
        <v>4312</v>
      </c>
      <c r="B4029" s="185">
        <v>0</v>
      </c>
      <c r="C4029" s="828">
        <v>92197</v>
      </c>
      <c r="D4029" s="284">
        <v>600</v>
      </c>
      <c r="E4029" s="91">
        <v>69.437776795034182</v>
      </c>
      <c r="F4029" s="186">
        <v>0</v>
      </c>
      <c r="G4029" s="186">
        <v>0</v>
      </c>
      <c r="H4029" s="186">
        <v>0</v>
      </c>
      <c r="I4029" s="187">
        <v>0</v>
      </c>
      <c r="J4029" s="186">
        <v>45.703727000000001</v>
      </c>
      <c r="K4029" s="186">
        <v>259.2248892577918</v>
      </c>
      <c r="L4029" s="186">
        <v>0</v>
      </c>
      <c r="M4029" s="186">
        <v>0</v>
      </c>
      <c r="N4029" s="188">
        <v>24</v>
      </c>
      <c r="O4029" s="189">
        <v>0</v>
      </c>
      <c r="P4029" s="186">
        <v>24</v>
      </c>
      <c r="Q4029" s="189">
        <v>52.512128824854919</v>
      </c>
      <c r="R4029" s="189">
        <v>393.84096618641189</v>
      </c>
      <c r="S4029" s="189">
        <v>600</v>
      </c>
      <c r="T4029" s="188">
        <v>576</v>
      </c>
      <c r="U4029" s="187">
        <v>66.660265723232811</v>
      </c>
      <c r="V4029" s="189">
        <v>0</v>
      </c>
      <c r="W4029" s="189">
        <v>0</v>
      </c>
      <c r="X4029" s="188">
        <v>576</v>
      </c>
      <c r="Y4029" s="188">
        <v>0</v>
      </c>
      <c r="Z4029" s="186">
        <v>0</v>
      </c>
      <c r="AA4029" s="186">
        <v>0</v>
      </c>
      <c r="AB4029" s="186">
        <v>0</v>
      </c>
      <c r="AC4029" s="186">
        <v>0</v>
      </c>
      <c r="AD4029" s="188">
        <v>0</v>
      </c>
      <c r="AE4029" s="189">
        <v>0</v>
      </c>
      <c r="AF4029" s="189">
        <v>0</v>
      </c>
      <c r="AG4029" s="189">
        <v>0</v>
      </c>
      <c r="AH4029" s="189">
        <v>0</v>
      </c>
      <c r="AI4029" s="225">
        <v>478.8</v>
      </c>
      <c r="AJ4029" s="192">
        <v>7501943487208</v>
      </c>
      <c r="AK4029" s="192">
        <v>0</v>
      </c>
      <c r="AL4029" s="226"/>
      <c r="AM4029" s="75">
        <v>92197</v>
      </c>
      <c r="AN4029" s="76"/>
      <c r="AO4029" s="188">
        <v>240</v>
      </c>
      <c r="AP4029" s="188">
        <v>0</v>
      </c>
      <c r="AQ4029" s="187">
        <v>0</v>
      </c>
      <c r="AR4029" s="188">
        <v>648</v>
      </c>
      <c r="AS4029" s="187">
        <v>1582.3219707574005</v>
      </c>
      <c r="AT4029" s="188">
        <v>72</v>
      </c>
      <c r="AU4029" s="187">
        <v>165.49567177675544</v>
      </c>
      <c r="AV4029" s="188">
        <v>1416</v>
      </c>
      <c r="AW4029" s="187">
        <v>3292.700877425722</v>
      </c>
      <c r="AX4029" s="188">
        <v>0</v>
      </c>
      <c r="AY4029" s="187">
        <v>0</v>
      </c>
      <c r="AZ4029" s="188">
        <v>360</v>
      </c>
      <c r="BA4029" s="187">
        <v>111.097395383286</v>
      </c>
      <c r="BB4029" s="188">
        <v>144</v>
      </c>
      <c r="BC4029" s="187">
        <v>57.599999999999994</v>
      </c>
      <c r="BD4029" s="75"/>
      <c r="BE4029" s="75"/>
      <c r="BF4029" s="56"/>
      <c r="BI4029" s="194"/>
      <c r="BJ4029" s="74"/>
    </row>
    <row r="4030" spans="1:62" s="77" customFormat="1" ht="11.25" customHeight="1" x14ac:dyDescent="0.2">
      <c r="A4030" s="184" t="s">
        <v>4313</v>
      </c>
      <c r="B4030" s="185">
        <v>0</v>
      </c>
      <c r="C4030" s="828">
        <v>92198</v>
      </c>
      <c r="D4030" s="284">
        <v>2112</v>
      </c>
      <c r="E4030" s="91">
        <v>60.330552337976904</v>
      </c>
      <c r="F4030" s="186">
        <v>2040</v>
      </c>
      <c r="G4030" s="186">
        <v>2040</v>
      </c>
      <c r="H4030" s="186">
        <v>0</v>
      </c>
      <c r="I4030" s="187">
        <v>0</v>
      </c>
      <c r="J4030" s="186">
        <v>361.248199</v>
      </c>
      <c r="K4030" s="186">
        <v>1050.2141542655183</v>
      </c>
      <c r="L4030" s="186">
        <v>96</v>
      </c>
      <c r="M4030" s="186">
        <v>9.1409927784813476</v>
      </c>
      <c r="N4030" s="188">
        <v>0</v>
      </c>
      <c r="O4030" s="189">
        <v>0</v>
      </c>
      <c r="P4030" s="186">
        <v>336</v>
      </c>
      <c r="Q4030" s="189">
        <v>119.58537127544268</v>
      </c>
      <c r="R4030" s="189">
        <v>167.41951978561974</v>
      </c>
      <c r="S4030" s="189">
        <v>2016</v>
      </c>
      <c r="T4030" s="188">
        <v>2040</v>
      </c>
      <c r="U4030" s="187">
        <v>58.273828962818598</v>
      </c>
      <c r="V4030" s="189">
        <v>24</v>
      </c>
      <c r="W4030" s="189">
        <v>336</v>
      </c>
      <c r="X4030" s="188">
        <v>1680</v>
      </c>
      <c r="Y4030" s="188">
        <v>1296</v>
      </c>
      <c r="Z4030" s="186">
        <v>0</v>
      </c>
      <c r="AA4030" s="186">
        <v>0</v>
      </c>
      <c r="AB4030" s="186">
        <v>0</v>
      </c>
      <c r="AC4030" s="186">
        <v>0</v>
      </c>
      <c r="AD4030" s="188">
        <v>0</v>
      </c>
      <c r="AE4030" s="189">
        <v>0</v>
      </c>
      <c r="AF4030" s="189">
        <v>0</v>
      </c>
      <c r="AG4030" s="189">
        <v>0</v>
      </c>
      <c r="AH4030" s="189">
        <v>0</v>
      </c>
      <c r="AI4030" s="225">
        <v>554.4</v>
      </c>
      <c r="AJ4030" s="192">
        <v>7501943487215</v>
      </c>
      <c r="AK4030" s="192">
        <v>0</v>
      </c>
      <c r="AL4030" s="226"/>
      <c r="AM4030" s="75">
        <v>92198</v>
      </c>
      <c r="AN4030" s="76"/>
      <c r="AO4030" s="188">
        <v>680</v>
      </c>
      <c r="AP4030" s="188">
        <v>1728</v>
      </c>
      <c r="AQ4030" s="187">
        <v>1277.2426346722473</v>
      </c>
      <c r="AR4030" s="188">
        <v>480</v>
      </c>
      <c r="AS4030" s="187">
        <v>354.78962074229088</v>
      </c>
      <c r="AT4030" s="188">
        <v>-168</v>
      </c>
      <c r="AU4030" s="187">
        <v>-160.83254137906087</v>
      </c>
      <c r="AV4030" s="188">
        <v>3888</v>
      </c>
      <c r="AW4030" s="187">
        <v>2895.4583157518146</v>
      </c>
      <c r="AX4030" s="188">
        <v>3840</v>
      </c>
      <c r="AY4030" s="187">
        <v>153.6</v>
      </c>
      <c r="AZ4030" s="188">
        <v>240</v>
      </c>
      <c r="BA4030" s="187">
        <v>168.43287248227944</v>
      </c>
      <c r="BB4030" s="188">
        <v>936</v>
      </c>
      <c r="BC4030" s="187">
        <v>187.20000000000002</v>
      </c>
      <c r="BD4030" s="75"/>
      <c r="BE4030" s="75"/>
      <c r="BF4030" s="56"/>
      <c r="BI4030" s="194"/>
      <c r="BJ4030" s="74"/>
    </row>
    <row r="4031" spans="1:62" s="77" customFormat="1" ht="11.25" customHeight="1" x14ac:dyDescent="0.2">
      <c r="A4031" s="184" t="s">
        <v>4314</v>
      </c>
      <c r="B4031" s="185">
        <v>0</v>
      </c>
      <c r="C4031" s="828">
        <v>92199</v>
      </c>
      <c r="D4031" s="284">
        <v>1416</v>
      </c>
      <c r="E4031" s="91">
        <v>38414.331443112926</v>
      </c>
      <c r="F4031" s="186">
        <v>0</v>
      </c>
      <c r="G4031" s="186">
        <v>0</v>
      </c>
      <c r="H4031" s="186">
        <v>0</v>
      </c>
      <c r="I4031" s="187">
        <v>0</v>
      </c>
      <c r="J4031" s="186">
        <v>1.7111179999999999</v>
      </c>
      <c r="K4031" s="186">
        <v>1.1058372853086835</v>
      </c>
      <c r="L4031" s="186">
        <v>0</v>
      </c>
      <c r="M4031" s="186">
        <v>0</v>
      </c>
      <c r="N4031" s="188">
        <v>0</v>
      </c>
      <c r="O4031" s="189">
        <v>0</v>
      </c>
      <c r="P4031" s="186">
        <v>0</v>
      </c>
      <c r="Q4031" s="189">
        <v>0</v>
      </c>
      <c r="R4031" s="189">
        <v>24825.87407764982</v>
      </c>
      <c r="S4031" s="189">
        <v>1416</v>
      </c>
      <c r="T4031" s="188">
        <v>840</v>
      </c>
      <c r="U4031" s="187">
        <v>22788.162720490716</v>
      </c>
      <c r="V4031" s="189">
        <v>0</v>
      </c>
      <c r="W4031" s="189">
        <v>0</v>
      </c>
      <c r="X4031" s="188">
        <v>840</v>
      </c>
      <c r="Y4031" s="188">
        <v>0</v>
      </c>
      <c r="Z4031" s="186">
        <v>0</v>
      </c>
      <c r="AA4031" s="186">
        <v>0</v>
      </c>
      <c r="AB4031" s="186">
        <v>0</v>
      </c>
      <c r="AC4031" s="186">
        <v>0</v>
      </c>
      <c r="AD4031" s="188">
        <v>0</v>
      </c>
      <c r="AE4031" s="189">
        <v>0</v>
      </c>
      <c r="AF4031" s="189">
        <v>0</v>
      </c>
      <c r="AG4031" s="189">
        <v>0</v>
      </c>
      <c r="AH4031" s="189">
        <v>0</v>
      </c>
      <c r="AI4031" s="225">
        <v>0</v>
      </c>
      <c r="AJ4031" s="192">
        <v>7501943487222</v>
      </c>
      <c r="AK4031" s="192">
        <v>0</v>
      </c>
      <c r="AL4031" s="226"/>
      <c r="AM4031" s="75">
        <v>92199</v>
      </c>
      <c r="AN4031" s="76"/>
      <c r="AO4031" s="188">
        <v>104</v>
      </c>
      <c r="AP4031" s="188">
        <v>312</v>
      </c>
      <c r="AQ4031" s="187">
        <v>16580.378726672618</v>
      </c>
      <c r="AR4031" s="188">
        <v>0</v>
      </c>
      <c r="AS4031" s="187">
        <v>0</v>
      </c>
      <c r="AT4031" s="188">
        <v>0</v>
      </c>
      <c r="AU4031" s="187">
        <v>0</v>
      </c>
      <c r="AV4031" s="188">
        <v>0</v>
      </c>
      <c r="AW4031" s="187">
        <v>0</v>
      </c>
      <c r="AX4031" s="188">
        <v>0</v>
      </c>
      <c r="AY4031" s="187">
        <v>0</v>
      </c>
      <c r="AZ4031" s="188">
        <v>0</v>
      </c>
      <c r="BA4031" s="187">
        <v>0</v>
      </c>
      <c r="BB4031" s="188">
        <v>1176</v>
      </c>
      <c r="BC4031" s="187">
        <v>0</v>
      </c>
      <c r="BD4031" s="75"/>
      <c r="BE4031" s="75"/>
      <c r="BF4031" s="56"/>
      <c r="BI4031" s="194"/>
      <c r="BJ4031" s="74"/>
    </row>
    <row r="4032" spans="1:62" s="77" customFormat="1" ht="11.25" customHeight="1" x14ac:dyDescent="0.2">
      <c r="A4032" s="184" t="s">
        <v>4315</v>
      </c>
      <c r="B4032" s="185">
        <v>0</v>
      </c>
      <c r="C4032" s="828">
        <v>94412</v>
      </c>
      <c r="D4032" s="284">
        <v>496</v>
      </c>
      <c r="E4032" s="91">
        <v>48.298735420506659</v>
      </c>
      <c r="F4032" s="186">
        <v>1000</v>
      </c>
      <c r="G4032" s="186">
        <v>1000</v>
      </c>
      <c r="H4032" s="186">
        <v>0</v>
      </c>
      <c r="I4032" s="187">
        <v>0</v>
      </c>
      <c r="J4032" s="186">
        <v>105.422236</v>
      </c>
      <c r="K4032" s="186">
        <v>308.0826003092879</v>
      </c>
      <c r="L4032" s="186">
        <v>269</v>
      </c>
      <c r="M4032" s="186">
        <v>87.314246156695503</v>
      </c>
      <c r="N4032" s="188">
        <v>15</v>
      </c>
      <c r="O4032" s="189">
        <v>0</v>
      </c>
      <c r="P4032" s="186">
        <v>15</v>
      </c>
      <c r="Q4032" s="189">
        <v>269.39288216197576</v>
      </c>
      <c r="R4032" s="189">
        <v>64.597377729685036</v>
      </c>
      <c r="S4032" s="189">
        <v>227</v>
      </c>
      <c r="T4032" s="188">
        <v>227</v>
      </c>
      <c r="U4032" s="187">
        <v>22.104461573498011</v>
      </c>
      <c r="V4032" s="189">
        <v>0</v>
      </c>
      <c r="W4032" s="189">
        <v>0</v>
      </c>
      <c r="X4032" s="188">
        <v>227</v>
      </c>
      <c r="Y4032" s="188">
        <v>227</v>
      </c>
      <c r="Z4032" s="186">
        <v>0</v>
      </c>
      <c r="AA4032" s="186">
        <v>0</v>
      </c>
      <c r="AB4032" s="186">
        <v>0</v>
      </c>
      <c r="AC4032" s="186">
        <v>0</v>
      </c>
      <c r="AD4032" s="188">
        <v>0</v>
      </c>
      <c r="AE4032" s="189">
        <v>0</v>
      </c>
      <c r="AF4032" s="189">
        <v>0</v>
      </c>
      <c r="AG4032" s="189">
        <v>0</v>
      </c>
      <c r="AH4032" s="191">
        <v>0</v>
      </c>
      <c r="AI4032" s="186">
        <v>0</v>
      </c>
      <c r="AJ4032" s="192">
        <v>7501943483897</v>
      </c>
      <c r="AK4032" s="192">
        <v>0</v>
      </c>
      <c r="AL4032" s="226"/>
      <c r="AM4032" s="75">
        <v>94412</v>
      </c>
      <c r="AN4032" s="76"/>
      <c r="AO4032" s="188">
        <v>48.333333333333336</v>
      </c>
      <c r="AP4032" s="188">
        <v>4</v>
      </c>
      <c r="AQ4032" s="187">
        <v>2.6013978614009634</v>
      </c>
      <c r="AR4032" s="188">
        <v>0</v>
      </c>
      <c r="AS4032" s="187">
        <v>0</v>
      </c>
      <c r="AT4032" s="188">
        <v>141</v>
      </c>
      <c r="AU4032" s="187">
        <v>3504.4972019572392</v>
      </c>
      <c r="AV4032" s="188">
        <v>1</v>
      </c>
      <c r="AW4032" s="187">
        <v>26.229301802215328</v>
      </c>
      <c r="AX4032" s="188">
        <v>1358</v>
      </c>
      <c r="AY4032" s="187">
        <v>123.45454545454547</v>
      </c>
      <c r="AZ4032" s="188">
        <v>100</v>
      </c>
      <c r="BA4032" s="187">
        <v>91.224229155263643</v>
      </c>
      <c r="BB4032" s="188">
        <v>0</v>
      </c>
      <c r="BC4032" s="187">
        <v>0</v>
      </c>
      <c r="BD4032" s="75"/>
      <c r="BE4032" s="75"/>
      <c r="BF4032" s="56"/>
      <c r="BI4032" s="194"/>
      <c r="BJ4032" s="74"/>
    </row>
    <row r="4033" spans="1:62" s="77" customFormat="1" ht="11.25" customHeight="1" x14ac:dyDescent="0.2">
      <c r="A4033" s="184" t="s">
        <v>4316</v>
      </c>
      <c r="B4033" s="185">
        <v>0</v>
      </c>
      <c r="C4033" s="828">
        <v>94421</v>
      </c>
      <c r="D4033" s="284">
        <v>1414</v>
      </c>
      <c r="E4033" s="91">
        <v>267.55223454830946</v>
      </c>
      <c r="F4033" s="186">
        <v>0</v>
      </c>
      <c r="G4033" s="186">
        <v>0</v>
      </c>
      <c r="H4033" s="186">
        <v>0</v>
      </c>
      <c r="I4033" s="187">
        <v>0</v>
      </c>
      <c r="J4033" s="186">
        <v>18.954747999999999</v>
      </c>
      <c r="K4033" s="186">
        <v>158.54847959545114</v>
      </c>
      <c r="L4033" s="186">
        <v>350</v>
      </c>
      <c r="M4033" s="186">
        <v>220.75266876923223</v>
      </c>
      <c r="N4033" s="188">
        <v>0</v>
      </c>
      <c r="O4033" s="189">
        <v>0</v>
      </c>
      <c r="P4033" s="186">
        <v>63</v>
      </c>
      <c r="Q4033" s="189">
        <v>2178.8735993746795</v>
      </c>
      <c r="R4033" s="189">
        <v>1684.0107818895826</v>
      </c>
      <c r="S4033" s="189">
        <v>1064</v>
      </c>
      <c r="T4033" s="188">
        <v>1064</v>
      </c>
      <c r="U4033" s="187">
        <v>201.32643391753982</v>
      </c>
      <c r="V4033" s="189">
        <v>0</v>
      </c>
      <c r="W4033" s="189">
        <v>63</v>
      </c>
      <c r="X4033" s="188">
        <v>1001</v>
      </c>
      <c r="Y4033" s="188">
        <v>764</v>
      </c>
      <c r="Z4033" s="186">
        <v>0</v>
      </c>
      <c r="AA4033" s="186">
        <v>0</v>
      </c>
      <c r="AB4033" s="186">
        <v>0</v>
      </c>
      <c r="AC4033" s="186">
        <v>0</v>
      </c>
      <c r="AD4033" s="188">
        <v>0</v>
      </c>
      <c r="AE4033" s="189">
        <v>0</v>
      </c>
      <c r="AF4033" s="189">
        <v>0</v>
      </c>
      <c r="AG4033" s="189">
        <v>0</v>
      </c>
      <c r="AH4033" s="191">
        <v>0</v>
      </c>
      <c r="AI4033" s="186">
        <v>420</v>
      </c>
      <c r="AJ4033" s="192">
        <v>7501943484283</v>
      </c>
      <c r="AK4033" s="192">
        <v>0</v>
      </c>
      <c r="AL4033" s="226"/>
      <c r="AM4033" s="75">
        <v>94421</v>
      </c>
      <c r="AN4033" s="76"/>
      <c r="AO4033" s="188">
        <v>16.666666666666668</v>
      </c>
      <c r="AP4033" s="188">
        <v>10</v>
      </c>
      <c r="AQ4033" s="187">
        <v>9.2225377696099748</v>
      </c>
      <c r="AR4033" s="188">
        <v>10</v>
      </c>
      <c r="AS4033" s="187">
        <v>9.2225377696099748</v>
      </c>
      <c r="AT4033" s="188">
        <v>30</v>
      </c>
      <c r="AU4033" s="187">
        <v>20.664210816592849</v>
      </c>
      <c r="AV4033" s="188">
        <v>35</v>
      </c>
      <c r="AW4033" s="187">
        <v>27.333771038120226</v>
      </c>
      <c r="AX4033" s="188">
        <v>315</v>
      </c>
      <c r="AY4033" s="187">
        <v>273.91304347826087</v>
      </c>
      <c r="AZ4033" s="188">
        <v>70</v>
      </c>
      <c r="BA4033" s="187">
        <v>25.008931761343341</v>
      </c>
      <c r="BB4033" s="188">
        <v>30</v>
      </c>
      <c r="BC4033" s="187">
        <v>11.111111111111111</v>
      </c>
      <c r="BD4033" s="75"/>
      <c r="BE4033" s="75"/>
      <c r="BF4033" s="56"/>
      <c r="BI4033" s="194"/>
      <c r="BJ4033" s="74"/>
    </row>
    <row r="4034" spans="1:62" s="77" customFormat="1" ht="11.25" customHeight="1" x14ac:dyDescent="0.2">
      <c r="A4034" s="184" t="s">
        <v>4317</v>
      </c>
      <c r="B4034" s="185">
        <v>0</v>
      </c>
      <c r="C4034" s="828">
        <v>94417</v>
      </c>
      <c r="D4034" s="284">
        <v>511</v>
      </c>
      <c r="E4034" s="91">
        <v>0</v>
      </c>
      <c r="F4034" s="186">
        <v>0</v>
      </c>
      <c r="G4034" s="186">
        <v>0</v>
      </c>
      <c r="H4034" s="186">
        <v>0</v>
      </c>
      <c r="I4034" s="187">
        <v>0</v>
      </c>
      <c r="J4034" s="186">
        <v>0</v>
      </c>
      <c r="K4034" s="186">
        <v>0</v>
      </c>
      <c r="L4034" s="186">
        <v>0</v>
      </c>
      <c r="M4034" s="186">
        <v>0</v>
      </c>
      <c r="N4034" s="188">
        <v>0</v>
      </c>
      <c r="O4034" s="189">
        <v>0</v>
      </c>
      <c r="P4034" s="186">
        <v>0</v>
      </c>
      <c r="Q4034" s="189">
        <v>0</v>
      </c>
      <c r="R4034" s="189">
        <v>0</v>
      </c>
      <c r="S4034" s="189">
        <v>511</v>
      </c>
      <c r="T4034" s="188">
        <v>511</v>
      </c>
      <c r="U4034" s="187">
        <v>0</v>
      </c>
      <c r="V4034" s="189">
        <v>0</v>
      </c>
      <c r="W4034" s="189">
        <v>0</v>
      </c>
      <c r="X4034" s="188">
        <v>511</v>
      </c>
      <c r="Y4034" s="188">
        <v>478</v>
      </c>
      <c r="Z4034" s="186">
        <v>0</v>
      </c>
      <c r="AA4034" s="186">
        <v>0</v>
      </c>
      <c r="AB4034" s="186">
        <v>0</v>
      </c>
      <c r="AC4034" s="186">
        <v>0</v>
      </c>
      <c r="AD4034" s="188">
        <v>0</v>
      </c>
      <c r="AE4034" s="189">
        <v>0</v>
      </c>
      <c r="AF4034" s="189">
        <v>0</v>
      </c>
      <c r="AG4034" s="189">
        <v>0</v>
      </c>
      <c r="AH4034" s="191">
        <v>0</v>
      </c>
      <c r="AI4034" s="186">
        <v>0</v>
      </c>
      <c r="AJ4034" s="192">
        <v>7501943483903</v>
      </c>
      <c r="AK4034" s="192">
        <v>0</v>
      </c>
      <c r="AL4034" s="226"/>
      <c r="AM4034" s="75">
        <v>94417</v>
      </c>
      <c r="AN4034" s="76"/>
      <c r="AO4034" s="188">
        <v>0</v>
      </c>
      <c r="AP4034" s="188">
        <v>0</v>
      </c>
      <c r="AQ4034" s="187">
        <v>0</v>
      </c>
      <c r="AR4034" s="188">
        <v>0</v>
      </c>
      <c r="AS4034" s="187">
        <v>0</v>
      </c>
      <c r="AT4034" s="188">
        <v>0</v>
      </c>
      <c r="AU4034" s="187">
        <v>0</v>
      </c>
      <c r="AV4034" s="188">
        <v>0</v>
      </c>
      <c r="AW4034" s="187">
        <v>0</v>
      </c>
      <c r="AX4034" s="188">
        <v>283</v>
      </c>
      <c r="AY4034" s="187">
        <v>0</v>
      </c>
      <c r="AZ4034" s="188">
        <v>0</v>
      </c>
      <c r="BA4034" s="187">
        <v>0</v>
      </c>
      <c r="BB4034" s="188">
        <v>0</v>
      </c>
      <c r="BC4034" s="187">
        <v>0</v>
      </c>
      <c r="BD4034" s="75"/>
      <c r="BE4034" s="75"/>
      <c r="BF4034" s="56"/>
      <c r="BI4034" s="194"/>
      <c r="BJ4034" s="74"/>
    </row>
    <row r="4035" spans="1:62" s="77" customFormat="1" ht="11.25" customHeight="1" x14ac:dyDescent="0.2">
      <c r="A4035" s="184" t="s">
        <v>4318</v>
      </c>
      <c r="B4035" s="185">
        <v>0</v>
      </c>
      <c r="C4035" s="828">
        <v>94414</v>
      </c>
      <c r="D4035" s="284">
        <v>588</v>
      </c>
      <c r="E4035" s="91">
        <v>38.358708043002153</v>
      </c>
      <c r="F4035" s="186">
        <v>1296</v>
      </c>
      <c r="G4035" s="186">
        <v>1296</v>
      </c>
      <c r="H4035" s="186">
        <v>0</v>
      </c>
      <c r="I4035" s="187">
        <v>0</v>
      </c>
      <c r="J4035" s="186">
        <v>298.59963800000003</v>
      </c>
      <c r="K4035" s="186">
        <v>459.86950290986391</v>
      </c>
      <c r="L4035" s="186">
        <v>180</v>
      </c>
      <c r="M4035" s="186">
        <v>39.14153881938995</v>
      </c>
      <c r="N4035" s="188">
        <v>0</v>
      </c>
      <c r="O4035" s="189">
        <v>0</v>
      </c>
      <c r="P4035" s="186">
        <v>0</v>
      </c>
      <c r="Q4035" s="189">
        <v>60.281385873615825</v>
      </c>
      <c r="R4035" s="189">
        <v>40.991342394058762</v>
      </c>
      <c r="S4035" s="189">
        <v>408</v>
      </c>
      <c r="T4035" s="188">
        <v>396</v>
      </c>
      <c r="U4035" s="187">
        <v>25.833415620797371</v>
      </c>
      <c r="V4035" s="189">
        <v>0</v>
      </c>
      <c r="W4035" s="189">
        <v>0</v>
      </c>
      <c r="X4035" s="188">
        <v>396</v>
      </c>
      <c r="Y4035" s="188">
        <v>336</v>
      </c>
      <c r="Z4035" s="186">
        <v>0</v>
      </c>
      <c r="AA4035" s="186">
        <v>0</v>
      </c>
      <c r="AB4035" s="186">
        <v>0</v>
      </c>
      <c r="AC4035" s="186">
        <v>0</v>
      </c>
      <c r="AD4035" s="188">
        <v>12</v>
      </c>
      <c r="AE4035" s="189">
        <v>0</v>
      </c>
      <c r="AF4035" s="189">
        <v>0</v>
      </c>
      <c r="AG4035" s="189">
        <v>0</v>
      </c>
      <c r="AH4035" s="191">
        <v>0</v>
      </c>
      <c r="AI4035" s="186">
        <v>1386</v>
      </c>
      <c r="AJ4035" s="192">
        <v>7501943482470</v>
      </c>
      <c r="AK4035" s="192">
        <v>0</v>
      </c>
      <c r="AL4035" s="226"/>
      <c r="AM4035" s="75">
        <v>94414</v>
      </c>
      <c r="AN4035" s="76"/>
      <c r="AO4035" s="188">
        <v>684</v>
      </c>
      <c r="AP4035" s="188">
        <v>468</v>
      </c>
      <c r="AQ4035" s="187">
        <v>107.16441387315037</v>
      </c>
      <c r="AR4035" s="188">
        <v>204</v>
      </c>
      <c r="AS4035" s="187">
        <v>46.712693226757857</v>
      </c>
      <c r="AT4035" s="188">
        <v>1380</v>
      </c>
      <c r="AU4035" s="187">
        <v>428.1503817629561</v>
      </c>
      <c r="AV4035" s="188">
        <v>540</v>
      </c>
      <c r="AW4035" s="187">
        <v>183.87394827932292</v>
      </c>
      <c r="AX4035" s="188">
        <v>288</v>
      </c>
      <c r="AY4035" s="187">
        <v>97.5672553450256</v>
      </c>
      <c r="AZ4035" s="188">
        <v>984</v>
      </c>
      <c r="BA4035" s="187">
        <v>1022.3376623376623</v>
      </c>
      <c r="BB4035" s="188">
        <v>2364</v>
      </c>
      <c r="BC4035" s="187">
        <v>2955</v>
      </c>
      <c r="BD4035" s="75"/>
      <c r="BE4035" s="75"/>
      <c r="BF4035" s="56"/>
      <c r="BI4035" s="194"/>
      <c r="BJ4035" s="74"/>
    </row>
    <row r="4036" spans="1:62" s="77" customFormat="1" ht="11.25" customHeight="1" x14ac:dyDescent="0.2">
      <c r="A4036" s="184" t="s">
        <v>4319</v>
      </c>
      <c r="B4036" s="185">
        <v>0</v>
      </c>
      <c r="C4036" s="828">
        <v>94415</v>
      </c>
      <c r="D4036" s="284">
        <v>2232</v>
      </c>
      <c r="E4036" s="91">
        <v>476.79211222406542</v>
      </c>
      <c r="F4036" s="186">
        <v>0</v>
      </c>
      <c r="G4036" s="186">
        <v>0</v>
      </c>
      <c r="H4036" s="186">
        <v>0</v>
      </c>
      <c r="I4036" s="187">
        <v>0</v>
      </c>
      <c r="J4036" s="186">
        <v>15.053785</v>
      </c>
      <c r="K4036" s="186">
        <v>140.43856490757668</v>
      </c>
      <c r="L4036" s="186">
        <v>0</v>
      </c>
      <c r="M4036" s="186">
        <v>0</v>
      </c>
      <c r="N4036" s="188">
        <v>0</v>
      </c>
      <c r="O4036" s="189">
        <v>0</v>
      </c>
      <c r="P4036" s="186">
        <v>0</v>
      </c>
      <c r="Q4036" s="189">
        <v>0</v>
      </c>
      <c r="R4036" s="189">
        <v>4448.0507726130008</v>
      </c>
      <c r="S4036" s="189">
        <v>2232</v>
      </c>
      <c r="T4036" s="188">
        <v>2232</v>
      </c>
      <c r="U4036" s="187">
        <v>476.79211222406542</v>
      </c>
      <c r="V4036" s="189">
        <v>0</v>
      </c>
      <c r="W4036" s="189">
        <v>0</v>
      </c>
      <c r="X4036" s="188">
        <v>2232</v>
      </c>
      <c r="Y4036" s="188">
        <v>1764</v>
      </c>
      <c r="Z4036" s="186">
        <v>0</v>
      </c>
      <c r="AA4036" s="186">
        <v>0</v>
      </c>
      <c r="AB4036" s="186">
        <v>0</v>
      </c>
      <c r="AC4036" s="186">
        <v>0</v>
      </c>
      <c r="AD4036" s="188">
        <v>0</v>
      </c>
      <c r="AE4036" s="189">
        <v>0</v>
      </c>
      <c r="AF4036" s="189">
        <v>0</v>
      </c>
      <c r="AG4036" s="189">
        <v>0</v>
      </c>
      <c r="AH4036" s="191">
        <v>0</v>
      </c>
      <c r="AI4036" s="186">
        <v>0</v>
      </c>
      <c r="AJ4036" s="192">
        <v>7501943486041</v>
      </c>
      <c r="AK4036" s="192">
        <v>0</v>
      </c>
      <c r="AL4036" s="226"/>
      <c r="AM4036" s="75">
        <v>94415</v>
      </c>
      <c r="AN4036" s="76"/>
      <c r="AO4036" s="188">
        <v>176</v>
      </c>
      <c r="AP4036" s="188">
        <v>24</v>
      </c>
      <c r="AQ4036" s="187">
        <v>85.283469263871439</v>
      </c>
      <c r="AR4036" s="188">
        <v>348</v>
      </c>
      <c r="AS4036" s="187">
        <v>1236.6103043261357</v>
      </c>
      <c r="AT4036" s="188">
        <v>156</v>
      </c>
      <c r="AU4036" s="187">
        <v>570.44914368178661</v>
      </c>
      <c r="AV4036" s="188">
        <v>144</v>
      </c>
      <c r="AW4036" s="187">
        <v>870.48458788902042</v>
      </c>
      <c r="AX4036" s="188">
        <v>1200</v>
      </c>
      <c r="AY4036" s="187">
        <v>7725.487671409257</v>
      </c>
      <c r="AZ4036" s="188">
        <v>804</v>
      </c>
      <c r="BA4036" s="187">
        <v>2171.2125303807725</v>
      </c>
      <c r="BB4036" s="188">
        <v>132</v>
      </c>
      <c r="BC4036" s="187">
        <v>1320</v>
      </c>
      <c r="BD4036" s="75"/>
      <c r="BE4036" s="75"/>
      <c r="BF4036" s="56"/>
      <c r="BI4036" s="194"/>
      <c r="BJ4036" s="74"/>
    </row>
    <row r="4037" spans="1:62" s="77" customFormat="1" ht="11.25" customHeight="1" x14ac:dyDescent="0.2">
      <c r="A4037" s="149" t="s">
        <v>380</v>
      </c>
      <c r="B4037" s="169">
        <v>0</v>
      </c>
      <c r="C4037" s="871"/>
      <c r="D4037" s="379">
        <v>9369.0001000000011</v>
      </c>
      <c r="E4037" s="220">
        <v>118.19856872384648</v>
      </c>
      <c r="F4037" s="221">
        <v>4336</v>
      </c>
      <c r="G4037" s="221">
        <v>4336</v>
      </c>
      <c r="H4037" s="221">
        <v>0</v>
      </c>
      <c r="I4037" s="222">
        <v>0</v>
      </c>
      <c r="J4037" s="223">
        <v>847.263824</v>
      </c>
      <c r="K4037" s="221">
        <v>2377.947601520274</v>
      </c>
      <c r="L4037" s="221">
        <v>895</v>
      </c>
      <c r="M4037" s="221">
        <v>37.637498800554184</v>
      </c>
      <c r="N4037" s="223">
        <v>39</v>
      </c>
      <c r="O4037" s="224">
        <v>0</v>
      </c>
      <c r="P4037" s="221">
        <v>78</v>
      </c>
      <c r="Q4037" s="224">
        <v>114.84026255321389</v>
      </c>
      <c r="R4037" s="224">
        <v>300.04822087151928</v>
      </c>
      <c r="S4037" s="224">
        <v>8474.0001000000011</v>
      </c>
      <c r="T4037" s="223">
        <v>8462</v>
      </c>
      <c r="U4037" s="222">
        <v>106.75592676546016</v>
      </c>
      <c r="V4037" s="224">
        <v>24</v>
      </c>
      <c r="W4037" s="224">
        <v>399</v>
      </c>
      <c r="X4037" s="223">
        <v>8039</v>
      </c>
      <c r="Y4037" s="223">
        <v>4865</v>
      </c>
      <c r="Z4037" s="221">
        <v>0</v>
      </c>
      <c r="AA4037" s="221">
        <v>0</v>
      </c>
      <c r="AB4037" s="221">
        <v>0</v>
      </c>
      <c r="AC4037" s="221">
        <v>0</v>
      </c>
      <c r="AD4037" s="223">
        <v>12</v>
      </c>
      <c r="AE4037" s="224">
        <v>0</v>
      </c>
      <c r="AF4037" s="224">
        <v>0</v>
      </c>
      <c r="AG4037" s="224">
        <v>0</v>
      </c>
      <c r="AH4037" s="224">
        <v>0</v>
      </c>
      <c r="AI4037" s="225">
        <v>4604.25</v>
      </c>
      <c r="AJ4037" s="192">
        <v>0</v>
      </c>
      <c r="AK4037" s="192">
        <v>0</v>
      </c>
      <c r="AL4037" s="226"/>
      <c r="AM4037" s="75">
        <v>0</v>
      </c>
      <c r="AN4037" s="76"/>
      <c r="AO4037" s="223">
        <v>0</v>
      </c>
      <c r="AP4037" s="223">
        <v>0</v>
      </c>
      <c r="AQ4037" s="222">
        <v>0</v>
      </c>
      <c r="AR4037" s="223">
        <v>0</v>
      </c>
      <c r="AS4037" s="222">
        <v>0</v>
      </c>
      <c r="AT4037" s="223">
        <v>0</v>
      </c>
      <c r="AU4037" s="222">
        <v>0</v>
      </c>
      <c r="AV4037" s="223">
        <v>0</v>
      </c>
      <c r="AW4037" s="222">
        <v>0</v>
      </c>
      <c r="AX4037" s="223">
        <v>0</v>
      </c>
      <c r="AY4037" s="222">
        <v>0</v>
      </c>
      <c r="AZ4037" s="223">
        <v>0</v>
      </c>
      <c r="BA4037" s="222">
        <v>0</v>
      </c>
      <c r="BB4037" s="223">
        <v>0</v>
      </c>
      <c r="BC4037" s="222">
        <v>0</v>
      </c>
      <c r="BD4037" s="75"/>
      <c r="BE4037" s="75"/>
      <c r="BF4037" s="56"/>
      <c r="BI4037" s="194"/>
      <c r="BJ4037" s="74"/>
    </row>
    <row r="4038" spans="1:62" s="77" customFormat="1" ht="11.25" customHeight="1" x14ac:dyDescent="0.2">
      <c r="A4038" s="184" t="s">
        <v>4320</v>
      </c>
      <c r="B4038" s="185">
        <v>0</v>
      </c>
      <c r="C4038" s="828">
        <v>94211</v>
      </c>
      <c r="D4038" s="365">
        <v>1E-4</v>
      </c>
      <c r="E4038" s="91">
        <v>0</v>
      </c>
      <c r="F4038" s="186">
        <v>0</v>
      </c>
      <c r="G4038" s="186">
        <v>0</v>
      </c>
      <c r="H4038" s="186">
        <v>0</v>
      </c>
      <c r="I4038" s="187">
        <v>0</v>
      </c>
      <c r="J4038" s="186">
        <v>0</v>
      </c>
      <c r="K4038" s="186">
        <v>0</v>
      </c>
      <c r="L4038" s="186">
        <v>0</v>
      </c>
      <c r="M4038" s="186">
        <v>0</v>
      </c>
      <c r="N4038" s="188">
        <v>0</v>
      </c>
      <c r="O4038" s="189">
        <v>0</v>
      </c>
      <c r="P4038" s="186">
        <v>0</v>
      </c>
      <c r="Q4038" s="189">
        <v>0</v>
      </c>
      <c r="R4038" s="189">
        <v>0</v>
      </c>
      <c r="S4038" s="189">
        <v>1E-4</v>
      </c>
      <c r="T4038" s="188">
        <v>0</v>
      </c>
      <c r="U4038" s="187">
        <v>0</v>
      </c>
      <c r="V4038" s="189">
        <v>0</v>
      </c>
      <c r="W4038" s="189">
        <v>0</v>
      </c>
      <c r="X4038" s="188">
        <v>0</v>
      </c>
      <c r="Y4038" s="188">
        <v>0</v>
      </c>
      <c r="Z4038" s="186">
        <v>0</v>
      </c>
      <c r="AA4038" s="186">
        <v>0</v>
      </c>
      <c r="AB4038" s="186">
        <v>0</v>
      </c>
      <c r="AC4038" s="186">
        <v>0</v>
      </c>
      <c r="AD4038" s="188">
        <v>0</v>
      </c>
      <c r="AE4038" s="189">
        <v>0</v>
      </c>
      <c r="AF4038" s="189">
        <v>0</v>
      </c>
      <c r="AG4038" s="189">
        <v>0</v>
      </c>
      <c r="AH4038" s="191">
        <v>0</v>
      </c>
      <c r="AI4038" s="186">
        <v>0</v>
      </c>
      <c r="AJ4038" s="192">
        <v>7501943486423</v>
      </c>
      <c r="AK4038" s="192">
        <v>0</v>
      </c>
      <c r="AL4038" s="226"/>
      <c r="AM4038" s="75">
        <v>94211</v>
      </c>
      <c r="AN4038" s="76"/>
      <c r="AO4038" s="188">
        <v>0</v>
      </c>
      <c r="AP4038" s="188">
        <v>0</v>
      </c>
      <c r="AQ4038" s="187">
        <v>0</v>
      </c>
      <c r="AR4038" s="188">
        <v>0</v>
      </c>
      <c r="AS4038" s="187">
        <v>0</v>
      </c>
      <c r="AT4038" s="188">
        <v>0</v>
      </c>
      <c r="AU4038" s="187">
        <v>0</v>
      </c>
      <c r="AV4038" s="188">
        <v>0</v>
      </c>
      <c r="AW4038" s="187">
        <v>0</v>
      </c>
      <c r="AX4038" s="188">
        <v>0</v>
      </c>
      <c r="AY4038" s="187">
        <v>0</v>
      </c>
      <c r="AZ4038" s="188">
        <v>0</v>
      </c>
      <c r="BA4038" s="187">
        <v>0</v>
      </c>
      <c r="BB4038" s="188">
        <v>0</v>
      </c>
      <c r="BC4038" s="187">
        <v>0</v>
      </c>
      <c r="BD4038" s="75"/>
      <c r="BE4038" s="75"/>
      <c r="BF4038" s="56"/>
      <c r="BI4038" s="194"/>
      <c r="BJ4038" s="74"/>
    </row>
    <row r="4039" spans="1:62" s="77" customFormat="1" ht="11.25" customHeight="1" x14ac:dyDescent="0.2">
      <c r="A4039" s="184" t="s">
        <v>4321</v>
      </c>
      <c r="B4039" s="185">
        <v>0</v>
      </c>
      <c r="C4039" s="828">
        <v>94213</v>
      </c>
      <c r="D4039" s="284">
        <v>55.2</v>
      </c>
      <c r="E4039" s="91">
        <v>0</v>
      </c>
      <c r="F4039" s="186">
        <v>0</v>
      </c>
      <c r="G4039" s="186">
        <v>0</v>
      </c>
      <c r="H4039" s="186">
        <v>0</v>
      </c>
      <c r="I4039" s="187">
        <v>0</v>
      </c>
      <c r="J4039" s="186">
        <v>0</v>
      </c>
      <c r="K4039" s="186">
        <v>0</v>
      </c>
      <c r="L4039" s="186">
        <v>0</v>
      </c>
      <c r="M4039" s="186">
        <v>0</v>
      </c>
      <c r="N4039" s="188">
        <v>0</v>
      </c>
      <c r="O4039" s="189">
        <v>0</v>
      </c>
      <c r="P4039" s="186">
        <v>0</v>
      </c>
      <c r="Q4039" s="189">
        <v>0</v>
      </c>
      <c r="R4039" s="189">
        <v>0</v>
      </c>
      <c r="S4039" s="189">
        <v>55.2</v>
      </c>
      <c r="T4039" s="188">
        <v>55.2</v>
      </c>
      <c r="U4039" s="187">
        <v>0</v>
      </c>
      <c r="V4039" s="189">
        <v>0</v>
      </c>
      <c r="W4039" s="189">
        <v>0</v>
      </c>
      <c r="X4039" s="188">
        <v>55.2</v>
      </c>
      <c r="Y4039" s="188">
        <v>0</v>
      </c>
      <c r="Z4039" s="186">
        <v>0</v>
      </c>
      <c r="AA4039" s="186">
        <v>0</v>
      </c>
      <c r="AB4039" s="186">
        <v>0</v>
      </c>
      <c r="AC4039" s="186">
        <v>0</v>
      </c>
      <c r="AD4039" s="188">
        <v>0</v>
      </c>
      <c r="AE4039" s="189">
        <v>0</v>
      </c>
      <c r="AF4039" s="189">
        <v>0</v>
      </c>
      <c r="AG4039" s="189">
        <v>0</v>
      </c>
      <c r="AH4039" s="191">
        <v>0</v>
      </c>
      <c r="AI4039" s="186">
        <v>0</v>
      </c>
      <c r="AJ4039" s="192">
        <v>7501943486447</v>
      </c>
      <c r="AK4039" s="192">
        <v>0</v>
      </c>
      <c r="AL4039" s="226"/>
      <c r="AM4039" s="75">
        <v>94213</v>
      </c>
      <c r="AN4039" s="76"/>
      <c r="AO4039" s="188">
        <v>0</v>
      </c>
      <c r="AP4039" s="188">
        <v>0</v>
      </c>
      <c r="AQ4039" s="187">
        <v>0</v>
      </c>
      <c r="AR4039" s="188">
        <v>0</v>
      </c>
      <c r="AS4039" s="187">
        <v>0</v>
      </c>
      <c r="AT4039" s="188">
        <v>0</v>
      </c>
      <c r="AU4039" s="187">
        <v>0</v>
      </c>
      <c r="AV4039" s="188">
        <v>0</v>
      </c>
      <c r="AW4039" s="187">
        <v>0</v>
      </c>
      <c r="AX4039" s="188">
        <v>0</v>
      </c>
      <c r="AY4039" s="187">
        <v>0</v>
      </c>
      <c r="AZ4039" s="188">
        <v>0</v>
      </c>
      <c r="BA4039" s="187">
        <v>0</v>
      </c>
      <c r="BB4039" s="188">
        <v>0</v>
      </c>
      <c r="BC4039" s="187">
        <v>0</v>
      </c>
      <c r="BD4039" s="75"/>
      <c r="BE4039" s="75"/>
      <c r="BF4039" s="56"/>
      <c r="BI4039" s="194"/>
      <c r="BJ4039" s="74"/>
    </row>
    <row r="4040" spans="1:62" s="77" customFormat="1" ht="11.25" customHeight="1" x14ac:dyDescent="0.2">
      <c r="A4040" s="149" t="s">
        <v>381</v>
      </c>
      <c r="B4040" s="169">
        <v>0</v>
      </c>
      <c r="C4040" s="871"/>
      <c r="D4040" s="379">
        <v>55.200100000000006</v>
      </c>
      <c r="E4040" s="220">
        <v>0</v>
      </c>
      <c r="F4040" s="221">
        <v>0</v>
      </c>
      <c r="G4040" s="221">
        <v>0</v>
      </c>
      <c r="H4040" s="221">
        <v>0</v>
      </c>
      <c r="I4040" s="222">
        <v>0</v>
      </c>
      <c r="J4040" s="223">
        <v>0</v>
      </c>
      <c r="K4040" s="221">
        <v>0</v>
      </c>
      <c r="L4040" s="221">
        <v>0</v>
      </c>
      <c r="M4040" s="221">
        <v>0</v>
      </c>
      <c r="N4040" s="223">
        <v>0</v>
      </c>
      <c r="O4040" s="224">
        <v>0</v>
      </c>
      <c r="P4040" s="221">
        <v>0</v>
      </c>
      <c r="Q4040" s="224">
        <v>0</v>
      </c>
      <c r="R4040" s="224">
        <v>0</v>
      </c>
      <c r="S4040" s="224">
        <v>55.200100000000006</v>
      </c>
      <c r="T4040" s="223">
        <v>55.2</v>
      </c>
      <c r="U4040" s="222">
        <v>0</v>
      </c>
      <c r="V4040" s="224">
        <v>0</v>
      </c>
      <c r="W4040" s="224">
        <v>0</v>
      </c>
      <c r="X4040" s="223">
        <v>55.2</v>
      </c>
      <c r="Y4040" s="223">
        <v>0</v>
      </c>
      <c r="Z4040" s="221">
        <v>0</v>
      </c>
      <c r="AA4040" s="221">
        <v>0</v>
      </c>
      <c r="AB4040" s="221">
        <v>0</v>
      </c>
      <c r="AC4040" s="221">
        <v>0</v>
      </c>
      <c r="AD4040" s="223">
        <v>0</v>
      </c>
      <c r="AE4040" s="224">
        <v>0</v>
      </c>
      <c r="AF4040" s="224">
        <v>0</v>
      </c>
      <c r="AG4040" s="224">
        <v>0</v>
      </c>
      <c r="AH4040" s="224">
        <v>0</v>
      </c>
      <c r="AI4040" s="225">
        <v>6410.25</v>
      </c>
      <c r="AJ4040" s="192">
        <v>0</v>
      </c>
      <c r="AK4040" s="192">
        <v>0</v>
      </c>
      <c r="AL4040" s="226"/>
      <c r="AM4040" s="75">
        <v>0</v>
      </c>
      <c r="AN4040" s="76"/>
      <c r="AO4040" s="223">
        <v>0</v>
      </c>
      <c r="AP4040" s="223">
        <v>0</v>
      </c>
      <c r="AQ4040" s="222">
        <v>0</v>
      </c>
      <c r="AR4040" s="223">
        <v>0</v>
      </c>
      <c r="AS4040" s="222">
        <v>0</v>
      </c>
      <c r="AT4040" s="223">
        <v>0</v>
      </c>
      <c r="AU4040" s="222">
        <v>0</v>
      </c>
      <c r="AV4040" s="223">
        <v>0</v>
      </c>
      <c r="AW4040" s="222">
        <v>0</v>
      </c>
      <c r="AX4040" s="223">
        <v>0</v>
      </c>
      <c r="AY4040" s="222">
        <v>0</v>
      </c>
      <c r="AZ4040" s="223">
        <v>0</v>
      </c>
      <c r="BA4040" s="222">
        <v>0</v>
      </c>
      <c r="BB4040" s="223">
        <v>0</v>
      </c>
      <c r="BC4040" s="222">
        <v>0</v>
      </c>
      <c r="BD4040" s="75"/>
      <c r="BE4040" s="75"/>
      <c r="BF4040" s="56"/>
      <c r="BI4040" s="194"/>
      <c r="BJ4040" s="74"/>
    </row>
    <row r="4041" spans="1:62" s="77" customFormat="1" ht="11.25" customHeight="1" x14ac:dyDescent="0.2">
      <c r="A4041" s="184" t="s">
        <v>4322</v>
      </c>
      <c r="B4041" s="185">
        <v>0</v>
      </c>
      <c r="C4041" s="858">
        <v>92248</v>
      </c>
      <c r="D4041" s="284">
        <v>150</v>
      </c>
      <c r="E4041" s="91">
        <v>0</v>
      </c>
      <c r="F4041" s="186">
        <v>0</v>
      </c>
      <c r="G4041" s="186">
        <v>0</v>
      </c>
      <c r="H4041" s="186">
        <v>0</v>
      </c>
      <c r="I4041" s="187">
        <v>0</v>
      </c>
      <c r="J4041" s="186">
        <v>0</v>
      </c>
      <c r="K4041" s="186">
        <v>0</v>
      </c>
      <c r="L4041" s="186">
        <v>0</v>
      </c>
      <c r="M4041" s="186">
        <v>0</v>
      </c>
      <c r="N4041" s="188">
        <v>0</v>
      </c>
      <c r="O4041" s="189">
        <v>0</v>
      </c>
      <c r="P4041" s="186">
        <v>0</v>
      </c>
      <c r="Q4041" s="189">
        <v>0</v>
      </c>
      <c r="R4041" s="189">
        <v>0</v>
      </c>
      <c r="S4041" s="189">
        <v>150</v>
      </c>
      <c r="T4041" s="188">
        <v>150</v>
      </c>
      <c r="U4041" s="187">
        <v>0</v>
      </c>
      <c r="V4041" s="189">
        <v>0</v>
      </c>
      <c r="W4041" s="189">
        <v>0</v>
      </c>
      <c r="X4041" s="188">
        <v>150</v>
      </c>
      <c r="Y4041" s="188">
        <v>0</v>
      </c>
      <c r="Z4041" s="186">
        <v>0</v>
      </c>
      <c r="AA4041" s="186">
        <v>0</v>
      </c>
      <c r="AB4041" s="186">
        <v>0</v>
      </c>
      <c r="AC4041" s="186">
        <v>0</v>
      </c>
      <c r="AD4041" s="188">
        <v>0</v>
      </c>
      <c r="AE4041" s="189">
        <v>0</v>
      </c>
      <c r="AF4041" s="189">
        <v>0</v>
      </c>
      <c r="AG4041" s="189">
        <v>0</v>
      </c>
      <c r="AH4041" s="191">
        <v>0</v>
      </c>
      <c r="AI4041" s="186">
        <v>0</v>
      </c>
      <c r="AJ4041" s="192">
        <v>7501943484153</v>
      </c>
      <c r="AK4041" s="192">
        <v>0</v>
      </c>
      <c r="AL4041" s="226"/>
      <c r="AM4041" s="75">
        <v>92248</v>
      </c>
      <c r="AN4041" s="76"/>
      <c r="AO4041" s="188">
        <v>0</v>
      </c>
      <c r="AP4041" s="188">
        <v>0</v>
      </c>
      <c r="AQ4041" s="187">
        <v>0</v>
      </c>
      <c r="AR4041" s="188">
        <v>0</v>
      </c>
      <c r="AS4041" s="187">
        <v>0</v>
      </c>
      <c r="AT4041" s="188">
        <v>0</v>
      </c>
      <c r="AU4041" s="187">
        <v>0</v>
      </c>
      <c r="AV4041" s="188">
        <v>0</v>
      </c>
      <c r="AW4041" s="187">
        <v>0</v>
      </c>
      <c r="AX4041" s="188">
        <v>0</v>
      </c>
      <c r="AY4041" s="187">
        <v>0</v>
      </c>
      <c r="AZ4041" s="188">
        <v>0</v>
      </c>
      <c r="BA4041" s="187">
        <v>0</v>
      </c>
      <c r="BB4041" s="188">
        <v>0</v>
      </c>
      <c r="BC4041" s="187">
        <v>0</v>
      </c>
      <c r="BD4041" s="75"/>
      <c r="BE4041" s="75"/>
      <c r="BF4041" s="56"/>
      <c r="BI4041" s="194"/>
      <c r="BJ4041" s="74"/>
    </row>
    <row r="4042" spans="1:62" s="77" customFormat="1" ht="11.25" customHeight="1" x14ac:dyDescent="0.2">
      <c r="A4042" s="184" t="s">
        <v>4323</v>
      </c>
      <c r="B4042" s="185">
        <v>0</v>
      </c>
      <c r="C4042" s="828">
        <v>94340</v>
      </c>
      <c r="D4042" s="284">
        <v>100</v>
      </c>
      <c r="E4042" s="91">
        <v>0</v>
      </c>
      <c r="F4042" s="186">
        <v>0</v>
      </c>
      <c r="G4042" s="186">
        <v>0</v>
      </c>
      <c r="H4042" s="186">
        <v>0</v>
      </c>
      <c r="I4042" s="187">
        <v>0</v>
      </c>
      <c r="J4042" s="186">
        <v>0</v>
      </c>
      <c r="K4042" s="186">
        <v>0</v>
      </c>
      <c r="L4042" s="186">
        <v>0</v>
      </c>
      <c r="M4042" s="186">
        <v>0</v>
      </c>
      <c r="N4042" s="188">
        <v>0</v>
      </c>
      <c r="O4042" s="189">
        <v>0</v>
      </c>
      <c r="P4042" s="186">
        <v>0</v>
      </c>
      <c r="Q4042" s="189">
        <v>0</v>
      </c>
      <c r="R4042" s="189">
        <v>0</v>
      </c>
      <c r="S4042" s="189">
        <v>100</v>
      </c>
      <c r="T4042" s="188">
        <v>100</v>
      </c>
      <c r="U4042" s="187">
        <v>0</v>
      </c>
      <c r="V4042" s="189">
        <v>0</v>
      </c>
      <c r="W4042" s="189">
        <v>0</v>
      </c>
      <c r="X4042" s="188">
        <v>100</v>
      </c>
      <c r="Y4042" s="188">
        <v>0</v>
      </c>
      <c r="Z4042" s="186">
        <v>0</v>
      </c>
      <c r="AA4042" s="186">
        <v>0</v>
      </c>
      <c r="AB4042" s="186">
        <v>0</v>
      </c>
      <c r="AC4042" s="186">
        <v>0</v>
      </c>
      <c r="AD4042" s="188">
        <v>0</v>
      </c>
      <c r="AE4042" s="189">
        <v>0</v>
      </c>
      <c r="AF4042" s="189">
        <v>0</v>
      </c>
      <c r="AG4042" s="189">
        <v>0</v>
      </c>
      <c r="AH4042" s="191">
        <v>0</v>
      </c>
      <c r="AI4042" s="186">
        <v>0</v>
      </c>
      <c r="AJ4042" s="192">
        <v>7501943482524</v>
      </c>
      <c r="AK4042" s="192">
        <v>0</v>
      </c>
      <c r="AL4042" s="226"/>
      <c r="AM4042" s="75">
        <v>94340</v>
      </c>
      <c r="AN4042" s="76"/>
      <c r="AO4042" s="188">
        <v>0</v>
      </c>
      <c r="AP4042" s="188">
        <v>0</v>
      </c>
      <c r="AQ4042" s="187">
        <v>0</v>
      </c>
      <c r="AR4042" s="188">
        <v>0</v>
      </c>
      <c r="AS4042" s="187">
        <v>0</v>
      </c>
      <c r="AT4042" s="188">
        <v>0</v>
      </c>
      <c r="AU4042" s="187">
        <v>0</v>
      </c>
      <c r="AV4042" s="188">
        <v>0</v>
      </c>
      <c r="AW4042" s="187">
        <v>0</v>
      </c>
      <c r="AX4042" s="188">
        <v>0</v>
      </c>
      <c r="AY4042" s="187">
        <v>0</v>
      </c>
      <c r="AZ4042" s="188">
        <v>0</v>
      </c>
      <c r="BA4042" s="187">
        <v>0</v>
      </c>
      <c r="BB4042" s="188">
        <v>0</v>
      </c>
      <c r="BC4042" s="187">
        <v>0</v>
      </c>
      <c r="BD4042" s="75"/>
      <c r="BE4042" s="75"/>
      <c r="BF4042" s="56"/>
      <c r="BI4042" s="194"/>
      <c r="BJ4042" s="74"/>
    </row>
    <row r="4043" spans="1:62" s="77" customFormat="1" ht="11.25" customHeight="1" x14ac:dyDescent="0.2">
      <c r="A4043" s="184" t="s">
        <v>4324</v>
      </c>
      <c r="B4043" s="185">
        <v>0</v>
      </c>
      <c r="C4043" s="897" t="s">
        <v>382</v>
      </c>
      <c r="D4043" s="284">
        <v>1E-4</v>
      </c>
      <c r="E4043" s="91">
        <v>0</v>
      </c>
      <c r="F4043" s="186">
        <v>0</v>
      </c>
      <c r="G4043" s="186">
        <v>0</v>
      </c>
      <c r="H4043" s="186">
        <v>0</v>
      </c>
      <c r="I4043" s="187">
        <v>0</v>
      </c>
      <c r="J4043" s="186">
        <v>0</v>
      </c>
      <c r="K4043" s="186">
        <v>0</v>
      </c>
      <c r="L4043" s="186">
        <v>0</v>
      </c>
      <c r="M4043" s="186">
        <v>0</v>
      </c>
      <c r="N4043" s="188">
        <v>0</v>
      </c>
      <c r="O4043" s="189">
        <v>0</v>
      </c>
      <c r="P4043" s="186">
        <v>0</v>
      </c>
      <c r="Q4043" s="189">
        <v>0</v>
      </c>
      <c r="R4043" s="189">
        <v>0</v>
      </c>
      <c r="S4043" s="189">
        <v>1E-4</v>
      </c>
      <c r="T4043" s="188">
        <v>0</v>
      </c>
      <c r="U4043" s="187">
        <v>0</v>
      </c>
      <c r="V4043" s="189">
        <v>0</v>
      </c>
      <c r="W4043" s="189">
        <v>0</v>
      </c>
      <c r="X4043" s="188">
        <v>0</v>
      </c>
      <c r="Y4043" s="188">
        <v>0</v>
      </c>
      <c r="Z4043" s="186">
        <v>0</v>
      </c>
      <c r="AA4043" s="186">
        <v>0</v>
      </c>
      <c r="AB4043" s="186">
        <v>0</v>
      </c>
      <c r="AC4043" s="186">
        <v>0</v>
      </c>
      <c r="AD4043" s="188">
        <v>0</v>
      </c>
      <c r="AE4043" s="189">
        <v>0</v>
      </c>
      <c r="AF4043" s="189">
        <v>0</v>
      </c>
      <c r="AG4043" s="189">
        <v>0</v>
      </c>
      <c r="AH4043" s="191">
        <v>0</v>
      </c>
      <c r="AI4043" s="186">
        <v>0</v>
      </c>
      <c r="AJ4043" s="192">
        <v>7501943485747</v>
      </c>
      <c r="AK4043" s="192">
        <v>0</v>
      </c>
      <c r="AL4043" s="226"/>
      <c r="AM4043" s="75">
        <v>9337</v>
      </c>
      <c r="AN4043" s="76"/>
      <c r="AO4043" s="188">
        <v>0</v>
      </c>
      <c r="AP4043" s="188">
        <v>0</v>
      </c>
      <c r="AQ4043" s="187">
        <v>0</v>
      </c>
      <c r="AR4043" s="188">
        <v>0</v>
      </c>
      <c r="AS4043" s="187">
        <v>0</v>
      </c>
      <c r="AT4043" s="188">
        <v>0</v>
      </c>
      <c r="AU4043" s="187">
        <v>0</v>
      </c>
      <c r="AV4043" s="188">
        <v>0</v>
      </c>
      <c r="AW4043" s="187">
        <v>0</v>
      </c>
      <c r="AX4043" s="188">
        <v>0</v>
      </c>
      <c r="AY4043" s="187">
        <v>0</v>
      </c>
      <c r="AZ4043" s="188">
        <v>0</v>
      </c>
      <c r="BA4043" s="187">
        <v>0</v>
      </c>
      <c r="BB4043" s="188">
        <v>0</v>
      </c>
      <c r="BC4043" s="187">
        <v>0</v>
      </c>
      <c r="BD4043" s="75"/>
      <c r="BE4043" s="75"/>
      <c r="BF4043" s="56"/>
      <c r="BI4043" s="194"/>
      <c r="BJ4043" s="74"/>
    </row>
    <row r="4044" spans="1:62" s="77" customFormat="1" ht="11.25" customHeight="1" x14ac:dyDescent="0.2">
      <c r="A4044" s="184" t="s">
        <v>4325</v>
      </c>
      <c r="B4044" s="307">
        <v>0</v>
      </c>
      <c r="C4044" s="896" t="s">
        <v>383</v>
      </c>
      <c r="D4044" s="392">
        <v>205</v>
      </c>
      <c r="E4044" s="309">
        <v>0</v>
      </c>
      <c r="F4044" s="310">
        <v>0</v>
      </c>
      <c r="G4044" s="310">
        <v>0</v>
      </c>
      <c r="H4044" s="310">
        <v>0</v>
      </c>
      <c r="I4044" s="218">
        <v>0</v>
      </c>
      <c r="J4044" s="310">
        <v>0</v>
      </c>
      <c r="K4044" s="310">
        <v>0</v>
      </c>
      <c r="L4044" s="310">
        <v>0</v>
      </c>
      <c r="M4044" s="310">
        <v>0</v>
      </c>
      <c r="N4044" s="311">
        <v>0</v>
      </c>
      <c r="O4044" s="312">
        <v>0</v>
      </c>
      <c r="P4044" s="310">
        <v>0</v>
      </c>
      <c r="Q4044" s="312">
        <v>0</v>
      </c>
      <c r="R4044" s="312">
        <v>0</v>
      </c>
      <c r="S4044" s="312">
        <v>205</v>
      </c>
      <c r="T4044" s="311">
        <v>205</v>
      </c>
      <c r="U4044" s="218">
        <v>0</v>
      </c>
      <c r="V4044" s="312">
        <v>0</v>
      </c>
      <c r="W4044" s="312">
        <v>0</v>
      </c>
      <c r="X4044" s="311">
        <v>205</v>
      </c>
      <c r="Y4044" s="311">
        <v>0</v>
      </c>
      <c r="Z4044" s="310">
        <v>0</v>
      </c>
      <c r="AA4044" s="310">
        <v>0</v>
      </c>
      <c r="AB4044" s="310">
        <v>0</v>
      </c>
      <c r="AC4044" s="310">
        <v>0</v>
      </c>
      <c r="AD4044" s="311">
        <v>0</v>
      </c>
      <c r="AE4044" s="312">
        <v>0</v>
      </c>
      <c r="AF4044" s="312">
        <v>0</v>
      </c>
      <c r="AG4044" s="312">
        <v>0</v>
      </c>
      <c r="AH4044" s="393">
        <v>0</v>
      </c>
      <c r="AI4044" s="186">
        <v>0</v>
      </c>
      <c r="AJ4044" s="192">
        <v>7501943485754</v>
      </c>
      <c r="AK4044" s="192">
        <v>0</v>
      </c>
      <c r="AL4044" s="226"/>
      <c r="AM4044" s="75">
        <v>9989</v>
      </c>
      <c r="AN4044" s="76"/>
      <c r="AO4044" s="311">
        <v>0</v>
      </c>
      <c r="AP4044" s="311">
        <v>0</v>
      </c>
      <c r="AQ4044" s="218">
        <v>0</v>
      </c>
      <c r="AR4044" s="311">
        <v>0</v>
      </c>
      <c r="AS4044" s="218">
        <v>0</v>
      </c>
      <c r="AT4044" s="311">
        <v>0</v>
      </c>
      <c r="AU4044" s="218">
        <v>0</v>
      </c>
      <c r="AV4044" s="311">
        <v>0</v>
      </c>
      <c r="AW4044" s="218">
        <v>0</v>
      </c>
      <c r="AX4044" s="311">
        <v>0</v>
      </c>
      <c r="AY4044" s="218">
        <v>0</v>
      </c>
      <c r="AZ4044" s="311">
        <v>0</v>
      </c>
      <c r="BA4044" s="218">
        <v>0</v>
      </c>
      <c r="BB4044" s="311">
        <v>0</v>
      </c>
      <c r="BC4044" s="218">
        <v>0</v>
      </c>
      <c r="BD4044" s="75"/>
      <c r="BE4044" s="75"/>
      <c r="BF4044" s="56"/>
      <c r="BI4044" s="194"/>
      <c r="BJ4044" s="74"/>
    </row>
    <row r="4045" spans="1:62" s="77" customFormat="1" ht="11.25" customHeight="1" x14ac:dyDescent="0.2">
      <c r="A4045" s="149" t="s">
        <v>384</v>
      </c>
      <c r="B4045" s="324">
        <v>0</v>
      </c>
      <c r="C4045" s="858"/>
      <c r="D4045" s="325">
        <v>455.00009999999997</v>
      </c>
      <c r="E4045" s="326">
        <v>0</v>
      </c>
      <c r="F4045" s="328">
        <v>0</v>
      </c>
      <c r="G4045" s="328">
        <v>0</v>
      </c>
      <c r="H4045" s="328">
        <v>0</v>
      </c>
      <c r="I4045" s="327">
        <v>0</v>
      </c>
      <c r="J4045" s="328">
        <v>0</v>
      </c>
      <c r="K4045" s="328">
        <v>0</v>
      </c>
      <c r="L4045" s="328">
        <v>0</v>
      </c>
      <c r="M4045" s="328">
        <v>0</v>
      </c>
      <c r="N4045" s="329">
        <v>0</v>
      </c>
      <c r="O4045" s="251">
        <v>0</v>
      </c>
      <c r="P4045" s="328">
        <v>0</v>
      </c>
      <c r="Q4045" s="251">
        <v>0</v>
      </c>
      <c r="R4045" s="251">
        <v>0</v>
      </c>
      <c r="S4045" s="251">
        <v>455.00009999999997</v>
      </c>
      <c r="T4045" s="329">
        <v>455</v>
      </c>
      <c r="U4045" s="327">
        <v>0</v>
      </c>
      <c r="V4045" s="251">
        <v>0</v>
      </c>
      <c r="W4045" s="251">
        <v>0</v>
      </c>
      <c r="X4045" s="329">
        <v>455</v>
      </c>
      <c r="Y4045" s="329">
        <v>0</v>
      </c>
      <c r="Z4045" s="328">
        <v>0</v>
      </c>
      <c r="AA4045" s="328">
        <v>0</v>
      </c>
      <c r="AB4045" s="328">
        <v>0</v>
      </c>
      <c r="AC4045" s="328">
        <v>0</v>
      </c>
      <c r="AD4045" s="329">
        <v>0</v>
      </c>
      <c r="AE4045" s="251">
        <v>0</v>
      </c>
      <c r="AF4045" s="251">
        <v>0</v>
      </c>
      <c r="AG4045" s="251">
        <v>0</v>
      </c>
      <c r="AH4045" s="251">
        <v>0</v>
      </c>
      <c r="AI4045" s="225">
        <v>0</v>
      </c>
      <c r="AJ4045" s="192">
        <v>0</v>
      </c>
      <c r="AK4045" s="192">
        <v>0</v>
      </c>
      <c r="AL4045" s="226"/>
      <c r="AM4045" s="75">
        <v>0</v>
      </c>
      <c r="AN4045" s="76"/>
      <c r="AO4045" s="329">
        <v>0</v>
      </c>
      <c r="AP4045" s="329">
        <v>0</v>
      </c>
      <c r="AQ4045" s="327">
        <v>0</v>
      </c>
      <c r="AR4045" s="329">
        <v>0</v>
      </c>
      <c r="AS4045" s="327">
        <v>0</v>
      </c>
      <c r="AT4045" s="329">
        <v>0</v>
      </c>
      <c r="AU4045" s="327">
        <v>0</v>
      </c>
      <c r="AV4045" s="329">
        <v>0</v>
      </c>
      <c r="AW4045" s="327">
        <v>0</v>
      </c>
      <c r="AX4045" s="329">
        <v>0</v>
      </c>
      <c r="AY4045" s="327">
        <v>0</v>
      </c>
      <c r="AZ4045" s="329">
        <v>0</v>
      </c>
      <c r="BA4045" s="327">
        <v>0</v>
      </c>
      <c r="BB4045" s="329">
        <v>0</v>
      </c>
      <c r="BC4045" s="327">
        <v>0</v>
      </c>
      <c r="BD4045" s="75"/>
      <c r="BE4045" s="75"/>
      <c r="BF4045" s="56"/>
      <c r="BI4045" s="194"/>
      <c r="BJ4045" s="74"/>
    </row>
    <row r="4046" spans="1:62" s="77" customFormat="1" ht="11.25" customHeight="1" x14ac:dyDescent="0.2">
      <c r="A4046" s="228" t="s">
        <v>385</v>
      </c>
      <c r="B4046" s="229">
        <v>0</v>
      </c>
      <c r="C4046" s="864"/>
      <c r="D4046" s="330">
        <v>83341.203399999999</v>
      </c>
      <c r="E4046" s="231">
        <v>168.37049366328165</v>
      </c>
      <c r="F4046" s="232">
        <v>10136</v>
      </c>
      <c r="G4046" s="232">
        <v>10136</v>
      </c>
      <c r="H4046" s="232">
        <v>0</v>
      </c>
      <c r="I4046" s="233">
        <v>0</v>
      </c>
      <c r="J4046" s="232">
        <v>13035.912242999997</v>
      </c>
      <c r="K4046" s="232">
        <v>14849.609617467393</v>
      </c>
      <c r="L4046" s="232">
        <v>2339</v>
      </c>
      <c r="M4046" s="232">
        <v>15.751255825935425</v>
      </c>
      <c r="N4046" s="234">
        <v>964</v>
      </c>
      <c r="O4046" s="235">
        <v>96</v>
      </c>
      <c r="P4046" s="232">
        <v>2064</v>
      </c>
      <c r="Q4046" s="235">
        <v>33.775925442918783</v>
      </c>
      <c r="R4046" s="235">
        <v>186.41319891554906</v>
      </c>
      <c r="S4046" s="235">
        <v>81002.203399999999</v>
      </c>
      <c r="T4046" s="234">
        <v>81073.2</v>
      </c>
      <c r="U4046" s="233">
        <v>163.78854816082443</v>
      </c>
      <c r="V4046" s="235">
        <v>240</v>
      </c>
      <c r="W4046" s="235">
        <v>1364</v>
      </c>
      <c r="X4046" s="234">
        <v>79469.2</v>
      </c>
      <c r="Y4046" s="234">
        <v>48555</v>
      </c>
      <c r="Z4046" s="232">
        <v>0</v>
      </c>
      <c r="AA4046" s="232">
        <v>0</v>
      </c>
      <c r="AB4046" s="232">
        <v>0</v>
      </c>
      <c r="AC4046" s="232">
        <v>0</v>
      </c>
      <c r="AD4046" s="234">
        <v>13</v>
      </c>
      <c r="AE4046" s="235">
        <v>0</v>
      </c>
      <c r="AF4046" s="235">
        <v>0</v>
      </c>
      <c r="AG4046" s="235">
        <v>0</v>
      </c>
      <c r="AH4046" s="235">
        <v>0</v>
      </c>
      <c r="AI4046" s="225">
        <v>15499.05</v>
      </c>
      <c r="AJ4046" s="192">
        <v>0</v>
      </c>
      <c r="AK4046" s="192">
        <v>0</v>
      </c>
      <c r="AL4046" s="226"/>
      <c r="AM4046" s="75">
        <v>0</v>
      </c>
      <c r="AN4046" s="76"/>
      <c r="AO4046" s="234">
        <v>0</v>
      </c>
      <c r="AP4046" s="234">
        <v>0</v>
      </c>
      <c r="AQ4046" s="233">
        <v>0</v>
      </c>
      <c r="AR4046" s="234">
        <v>0</v>
      </c>
      <c r="AS4046" s="233">
        <v>0</v>
      </c>
      <c r="AT4046" s="234">
        <v>0</v>
      </c>
      <c r="AU4046" s="233">
        <v>0</v>
      </c>
      <c r="AV4046" s="234">
        <v>0</v>
      </c>
      <c r="AW4046" s="233">
        <v>0</v>
      </c>
      <c r="AX4046" s="234">
        <v>0</v>
      </c>
      <c r="AY4046" s="233">
        <v>0</v>
      </c>
      <c r="AZ4046" s="234">
        <v>0</v>
      </c>
      <c r="BA4046" s="233">
        <v>0</v>
      </c>
      <c r="BB4046" s="234">
        <v>0</v>
      </c>
      <c r="BC4046" s="233">
        <v>0</v>
      </c>
      <c r="BD4046" s="75"/>
      <c r="BE4046" s="75"/>
      <c r="BF4046" s="56"/>
      <c r="BI4046" s="194"/>
      <c r="BJ4046" s="74"/>
    </row>
    <row r="4047" spans="1:62" s="77" customFormat="1" ht="11.25" customHeight="1" x14ac:dyDescent="0.2">
      <c r="A4047" s="236"/>
      <c r="B4047" s="237">
        <v>0</v>
      </c>
      <c r="C4047" s="865"/>
      <c r="D4047" s="331"/>
      <c r="E4047" s="239">
        <v>0</v>
      </c>
      <c r="F4047" s="240"/>
      <c r="G4047" s="223"/>
      <c r="H4047" s="222"/>
      <c r="I4047" s="241"/>
      <c r="J4047" s="240"/>
      <c r="K4047" s="240"/>
      <c r="L4047" s="240"/>
      <c r="M4047" s="240">
        <v>0</v>
      </c>
      <c r="N4047" s="242"/>
      <c r="O4047" s="243"/>
      <c r="P4047" s="240"/>
      <c r="Q4047" s="243"/>
      <c r="R4047" s="243">
        <v>0</v>
      </c>
      <c r="S4047" s="243"/>
      <c r="T4047" s="242"/>
      <c r="U4047" s="241">
        <v>0</v>
      </c>
      <c r="V4047" s="243"/>
      <c r="W4047" s="243"/>
      <c r="X4047" s="242">
        <v>0</v>
      </c>
      <c r="Y4047" s="242"/>
      <c r="Z4047" s="240"/>
      <c r="AA4047" s="240"/>
      <c r="AB4047" s="240"/>
      <c r="AC4047" s="240"/>
      <c r="AD4047" s="242"/>
      <c r="AE4047" s="243"/>
      <c r="AF4047" s="243"/>
      <c r="AG4047" s="243"/>
      <c r="AH4047" s="243">
        <v>0</v>
      </c>
      <c r="AI4047" s="225"/>
      <c r="AJ4047" s="192">
        <v>0</v>
      </c>
      <c r="AK4047" s="192">
        <v>0</v>
      </c>
      <c r="AL4047" s="226"/>
      <c r="AM4047" s="75">
        <v>0</v>
      </c>
      <c r="AN4047" s="76"/>
      <c r="AO4047" s="242">
        <v>0</v>
      </c>
      <c r="AP4047" s="242">
        <v>0</v>
      </c>
      <c r="AQ4047" s="241">
        <v>0</v>
      </c>
      <c r="AR4047" s="242">
        <v>0</v>
      </c>
      <c r="AS4047" s="241">
        <v>0</v>
      </c>
      <c r="AT4047" s="242">
        <v>0</v>
      </c>
      <c r="AU4047" s="241">
        <v>0</v>
      </c>
      <c r="AV4047" s="242">
        <v>0</v>
      </c>
      <c r="AW4047" s="241">
        <v>0</v>
      </c>
      <c r="AX4047" s="242">
        <v>0</v>
      </c>
      <c r="AY4047" s="241">
        <v>0</v>
      </c>
      <c r="AZ4047" s="242">
        <v>0</v>
      </c>
      <c r="BA4047" s="241">
        <v>0</v>
      </c>
      <c r="BB4047" s="242">
        <v>0</v>
      </c>
      <c r="BC4047" s="241">
        <v>0</v>
      </c>
      <c r="BD4047" s="75"/>
      <c r="BE4047" s="75"/>
      <c r="BF4047" s="56"/>
      <c r="BI4047" s="533"/>
    </row>
    <row r="4048" spans="1:62" s="77" customFormat="1" ht="11.25" customHeight="1" x14ac:dyDescent="0.2">
      <c r="A4048" s="228" t="s">
        <v>386</v>
      </c>
      <c r="B4048" s="229">
        <v>0</v>
      </c>
      <c r="C4048" s="864"/>
      <c r="D4048" s="330">
        <v>4149654.3993999995</v>
      </c>
      <c r="E4048" s="231">
        <v>13.29178471327279</v>
      </c>
      <c r="F4048" s="232">
        <v>9779021.9914285727</v>
      </c>
      <c r="G4048" s="232">
        <v>9586635.589428572</v>
      </c>
      <c r="H4048" s="232">
        <v>2144567.5475321435</v>
      </c>
      <c r="I4048" s="233">
        <v>22.370387687386522</v>
      </c>
      <c r="J4048" s="232">
        <v>9424951.5048549995</v>
      </c>
      <c r="K4048" s="232">
        <v>9365907.9399388898</v>
      </c>
      <c r="L4048" s="232">
        <v>1502893.7710000002</v>
      </c>
      <c r="M4048" s="232">
        <v>16.046429034298264</v>
      </c>
      <c r="N4048" s="234">
        <v>276745.14100000006</v>
      </c>
      <c r="O4048" s="235">
        <v>936860.43300000019</v>
      </c>
      <c r="P4048" s="232">
        <v>1347425.6229999994</v>
      </c>
      <c r="Q4048" s="235">
        <v>30.242271193986912</v>
      </c>
      <c r="R4048" s="235">
        <v>15.250990437873419</v>
      </c>
      <c r="S4048" s="235">
        <v>4791328.1759321429</v>
      </c>
      <c r="T4048" s="234">
        <v>4573718.9960000003</v>
      </c>
      <c r="U4048" s="233">
        <v>14.650108751858529</v>
      </c>
      <c r="V4048" s="235">
        <v>481589.59600000002</v>
      </c>
      <c r="W4048" s="235">
        <v>136992.47100000002</v>
      </c>
      <c r="X4048" s="235">
        <v>4043059.5000000005</v>
      </c>
      <c r="Y4048" s="234">
        <v>1114448.9999999998</v>
      </c>
      <c r="Z4048" s="232">
        <v>604837.38100000005</v>
      </c>
      <c r="AA4048" s="232">
        <v>47787.995999999999</v>
      </c>
      <c r="AB4048" s="232">
        <v>32870.718323295689</v>
      </c>
      <c r="AC4048" s="232">
        <v>43806.164741258159</v>
      </c>
      <c r="AD4048" s="234">
        <v>70560.385000000024</v>
      </c>
      <c r="AE4048" s="235">
        <v>19793.870999999999</v>
      </c>
      <c r="AF4048" s="235">
        <v>19778.748000000003</v>
      </c>
      <c r="AG4048" s="235">
        <v>2075.1499999999996</v>
      </c>
      <c r="AH4048" s="235">
        <v>0</v>
      </c>
      <c r="AI4048" s="343" t="e">
        <v>#REF!</v>
      </c>
      <c r="AJ4048" s="192">
        <v>0</v>
      </c>
      <c r="AK4048" s="192">
        <v>0</v>
      </c>
      <c r="AL4048" s="226"/>
      <c r="AM4048" s="55"/>
      <c r="AN4048" s="76"/>
      <c r="AO4048" s="234">
        <v>0</v>
      </c>
      <c r="AP4048" s="234">
        <v>0</v>
      </c>
      <c r="AQ4048" s="233">
        <v>0</v>
      </c>
      <c r="AR4048" s="234">
        <v>0</v>
      </c>
      <c r="AS4048" s="233">
        <v>0</v>
      </c>
      <c r="AT4048" s="234">
        <v>0</v>
      </c>
      <c r="AU4048" s="233">
        <v>0</v>
      </c>
      <c r="AV4048" s="234">
        <v>0</v>
      </c>
      <c r="AW4048" s="233">
        <v>0</v>
      </c>
      <c r="AX4048" s="234">
        <v>0</v>
      </c>
      <c r="AY4048" s="233">
        <v>0</v>
      </c>
      <c r="AZ4048" s="234">
        <v>0</v>
      </c>
      <c r="BA4048" s="233">
        <v>0</v>
      </c>
      <c r="BB4048" s="234">
        <v>0</v>
      </c>
      <c r="BC4048" s="233">
        <v>0</v>
      </c>
      <c r="BD4048" s="75"/>
      <c r="BE4048" s="75"/>
      <c r="BF4048" s="56"/>
      <c r="BI4048" s="533"/>
    </row>
    <row r="4049" spans="1:61" ht="11.25" customHeight="1" x14ac:dyDescent="0.3">
      <c r="A4049" s="236"/>
      <c r="B4049" s="237">
        <v>0</v>
      </c>
      <c r="C4049" s="865"/>
      <c r="D4049" s="331"/>
      <c r="E4049" s="239">
        <v>0</v>
      </c>
      <c r="F4049" s="240"/>
      <c r="G4049" s="223">
        <v>309246.30933640554</v>
      </c>
      <c r="H4049" s="222">
        <v>292454.32258722809</v>
      </c>
      <c r="I4049" s="241"/>
      <c r="J4049" s="240"/>
      <c r="K4049" s="240"/>
      <c r="L4049" s="240"/>
      <c r="M4049" s="240">
        <v>0</v>
      </c>
      <c r="N4049" s="242"/>
      <c r="O4049" s="243"/>
      <c r="P4049" s="240">
        <v>0</v>
      </c>
      <c r="Q4049" s="243">
        <v>0</v>
      </c>
      <c r="R4049" s="243">
        <v>0</v>
      </c>
      <c r="S4049" s="243"/>
      <c r="T4049" s="242"/>
      <c r="U4049" s="241">
        <v>0</v>
      </c>
      <c r="V4049" s="243"/>
      <c r="W4049" s="243"/>
      <c r="X4049" s="242">
        <v>0</v>
      </c>
      <c r="Y4049" s="242"/>
      <c r="Z4049" s="240"/>
      <c r="AA4049" s="240"/>
      <c r="AB4049" s="240"/>
      <c r="AC4049" s="240"/>
      <c r="AD4049" s="242"/>
      <c r="AE4049" s="243"/>
      <c r="AF4049" s="243"/>
      <c r="AG4049" s="243"/>
      <c r="AH4049" s="243">
        <v>0</v>
      </c>
      <c r="AI4049" s="225"/>
      <c r="AJ4049" s="192">
        <v>0</v>
      </c>
      <c r="AK4049" s="192">
        <v>0</v>
      </c>
      <c r="AO4049" s="242">
        <v>0</v>
      </c>
      <c r="AP4049" s="242">
        <v>0</v>
      </c>
      <c r="AQ4049" s="241">
        <v>0</v>
      </c>
      <c r="AR4049" s="242">
        <v>0</v>
      </c>
      <c r="AS4049" s="241">
        <v>0</v>
      </c>
      <c r="AT4049" s="242">
        <v>0</v>
      </c>
      <c r="AU4049" s="241">
        <v>0</v>
      </c>
      <c r="AV4049" s="242">
        <v>0</v>
      </c>
      <c r="AW4049" s="241">
        <v>0</v>
      </c>
      <c r="AX4049" s="242">
        <v>0</v>
      </c>
      <c r="AY4049" s="241">
        <v>0</v>
      </c>
      <c r="AZ4049" s="242">
        <v>0</v>
      </c>
      <c r="BA4049" s="241">
        <v>0</v>
      </c>
      <c r="BB4049" s="242">
        <v>0</v>
      </c>
      <c r="BC4049" s="241">
        <v>0</v>
      </c>
      <c r="BD4049" s="75"/>
      <c r="BE4049" s="75"/>
      <c r="BI4049" s="194"/>
    </row>
    <row r="4050" spans="1:61" ht="11.25" customHeight="1" x14ac:dyDescent="0.3">
      <c r="A4050" s="163" t="s">
        <v>387</v>
      </c>
      <c r="B4050" s="185">
        <v>0</v>
      </c>
      <c r="C4050" s="871"/>
      <c r="D4050" s="284"/>
      <c r="E4050" s="91">
        <v>0</v>
      </c>
      <c r="F4050" s="186"/>
      <c r="G4050" s="186"/>
      <c r="H4050" s="186"/>
      <c r="I4050" s="187">
        <v>0</v>
      </c>
      <c r="J4050" s="186">
        <v>0</v>
      </c>
      <c r="K4050" s="186">
        <v>0</v>
      </c>
      <c r="L4050" s="186">
        <v>0</v>
      </c>
      <c r="M4050" s="186">
        <v>0</v>
      </c>
      <c r="N4050" s="188"/>
      <c r="O4050" s="189"/>
      <c r="P4050" s="186">
        <v>0</v>
      </c>
      <c r="Q4050" s="189">
        <v>0</v>
      </c>
      <c r="R4050" s="189">
        <v>0</v>
      </c>
      <c r="S4050" s="189">
        <v>0</v>
      </c>
      <c r="T4050" s="188"/>
      <c r="U4050" s="187">
        <v>0</v>
      </c>
      <c r="V4050" s="189"/>
      <c r="W4050" s="189"/>
      <c r="X4050" s="188"/>
      <c r="Y4050" s="188"/>
      <c r="Z4050" s="186"/>
      <c r="AA4050" s="186"/>
      <c r="AB4050" s="186"/>
      <c r="AC4050" s="186"/>
      <c r="AD4050" s="188"/>
      <c r="AE4050" s="189"/>
      <c r="AF4050" s="189"/>
      <c r="AG4050" s="189"/>
      <c r="AH4050" s="191">
        <v>0</v>
      </c>
      <c r="AI4050" s="186"/>
      <c r="AJ4050" s="192">
        <v>0</v>
      </c>
      <c r="AK4050" s="192">
        <v>0</v>
      </c>
      <c r="AL4050" s="76"/>
      <c r="AO4050" s="188">
        <v>0</v>
      </c>
      <c r="AP4050" s="188">
        <v>0</v>
      </c>
      <c r="AQ4050" s="187">
        <v>0</v>
      </c>
      <c r="AR4050" s="188">
        <v>0</v>
      </c>
      <c r="AS4050" s="187">
        <v>0</v>
      </c>
      <c r="AT4050" s="188">
        <v>0</v>
      </c>
      <c r="AU4050" s="187">
        <v>0</v>
      </c>
      <c r="AV4050" s="188">
        <v>0</v>
      </c>
      <c r="AW4050" s="187">
        <v>0</v>
      </c>
      <c r="AX4050" s="188">
        <v>0</v>
      </c>
      <c r="AY4050" s="187">
        <v>0</v>
      </c>
      <c r="AZ4050" s="188">
        <v>0</v>
      </c>
      <c r="BA4050" s="187">
        <v>0</v>
      </c>
      <c r="BB4050" s="188">
        <v>0</v>
      </c>
      <c r="BC4050" s="187">
        <v>0</v>
      </c>
      <c r="BD4050" s="75"/>
      <c r="BE4050" s="75"/>
      <c r="BF4050" s="75"/>
      <c r="BI4050" s="194"/>
    </row>
    <row r="4051" spans="1:61" ht="11.25" customHeight="1" x14ac:dyDescent="0.3">
      <c r="A4051" s="184" t="s">
        <v>4876</v>
      </c>
      <c r="B4051" s="185">
        <v>0</v>
      </c>
      <c r="C4051" s="828" t="s">
        <v>4877</v>
      </c>
      <c r="D4051" s="284">
        <v>191.7</v>
      </c>
      <c r="E4051" s="91">
        <v>0.54771428571428571</v>
      </c>
      <c r="F4051" s="186">
        <v>0</v>
      </c>
      <c r="G4051" s="186">
        <v>0</v>
      </c>
      <c r="H4051" s="186">
        <v>0</v>
      </c>
      <c r="I4051" s="187">
        <v>0</v>
      </c>
      <c r="J4051" s="186">
        <v>10500</v>
      </c>
      <c r="K4051" s="186">
        <v>0</v>
      </c>
      <c r="L4051" s="186">
        <v>0</v>
      </c>
      <c r="M4051" s="186">
        <v>0</v>
      </c>
      <c r="N4051" s="188">
        <v>0</v>
      </c>
      <c r="O4051" s="189">
        <v>0</v>
      </c>
      <c r="P4051" s="186">
        <v>0</v>
      </c>
      <c r="Q4051" s="189">
        <v>0</v>
      </c>
      <c r="R4051" s="189">
        <v>0.54771428571428571</v>
      </c>
      <c r="S4051" s="189">
        <v>191.7</v>
      </c>
      <c r="T4051" s="188">
        <v>191.7</v>
      </c>
      <c r="U4051" s="187">
        <v>0.54771428571428571</v>
      </c>
      <c r="V4051" s="189">
        <v>0</v>
      </c>
      <c r="W4051" s="189">
        <v>0</v>
      </c>
      <c r="X4051" s="188">
        <v>191.7</v>
      </c>
      <c r="Y4051" s="188">
        <v>191.7</v>
      </c>
      <c r="Z4051" s="186">
        <v>0</v>
      </c>
      <c r="AA4051" s="186">
        <v>0</v>
      </c>
      <c r="AB4051" s="186">
        <v>0</v>
      </c>
      <c r="AC4051" s="186">
        <v>0</v>
      </c>
      <c r="AD4051" s="188">
        <v>0</v>
      </c>
      <c r="AE4051" s="189">
        <v>0</v>
      </c>
      <c r="AF4051" s="189">
        <v>0</v>
      </c>
      <c r="AG4051" s="189">
        <v>0</v>
      </c>
      <c r="AH4051" s="191">
        <v>0</v>
      </c>
      <c r="AI4051" s="186">
        <v>0</v>
      </c>
      <c r="AJ4051" s="194"/>
      <c r="AK4051" s="192"/>
      <c r="AL4051" s="76"/>
      <c r="AO4051" s="188">
        <v>15540.480000000001</v>
      </c>
      <c r="AP4051" s="188">
        <v>1635.84</v>
      </c>
      <c r="AQ4051" s="187">
        <v>0</v>
      </c>
      <c r="AR4051" s="188">
        <v>22083.84</v>
      </c>
      <c r="AS4051" s="187">
        <v>82.943999999999988</v>
      </c>
      <c r="AT4051" s="188">
        <v>22901.759999999998</v>
      </c>
      <c r="AU4051" s="187">
        <v>78.873130781576094</v>
      </c>
      <c r="AV4051" s="188">
        <v>21265.919999999998</v>
      </c>
      <c r="AW4051" s="187">
        <v>0</v>
      </c>
      <c r="AX4051" s="188">
        <v>11859.84</v>
      </c>
      <c r="AY4051" s="187">
        <v>0</v>
      </c>
      <c r="AZ4051" s="188">
        <v>7770.24</v>
      </c>
      <c r="BA4051" s="187">
        <v>33.928571428571431</v>
      </c>
      <c r="BB4051" s="188">
        <v>3271.68</v>
      </c>
      <c r="BC4051" s="187">
        <v>0</v>
      </c>
      <c r="BD4051" s="75"/>
      <c r="BE4051" s="75"/>
      <c r="BF4051" s="75"/>
      <c r="BI4051" s="194"/>
    </row>
    <row r="4052" spans="1:61" ht="11.25" customHeight="1" x14ac:dyDescent="0.3">
      <c r="A4052" s="184" t="s">
        <v>5135</v>
      </c>
      <c r="B4052" s="185">
        <v>0</v>
      </c>
      <c r="C4052" s="828" t="s">
        <v>5136</v>
      </c>
      <c r="D4052" s="284">
        <v>1E-4</v>
      </c>
      <c r="E4052" s="91">
        <v>7.9546057167099754E-7</v>
      </c>
      <c r="F4052" s="186">
        <v>0</v>
      </c>
      <c r="G4052" s="186">
        <v>0</v>
      </c>
      <c r="H4052" s="186">
        <v>0</v>
      </c>
      <c r="I4052" s="187">
        <v>0</v>
      </c>
      <c r="J4052" s="186">
        <v>3771.4</v>
      </c>
      <c r="K4052" s="186">
        <v>0</v>
      </c>
      <c r="L4052" s="186">
        <v>0</v>
      </c>
      <c r="M4052" s="186">
        <v>0</v>
      </c>
      <c r="N4052" s="188">
        <v>0</v>
      </c>
      <c r="O4052" s="189">
        <v>0</v>
      </c>
      <c r="P4052" s="186">
        <v>0</v>
      </c>
      <c r="Q4052" s="189">
        <v>0</v>
      </c>
      <c r="R4052" s="189">
        <v>7.9546057167099754E-7</v>
      </c>
      <c r="S4052" s="189">
        <v>1E-4</v>
      </c>
      <c r="T4052" s="188">
        <v>0</v>
      </c>
      <c r="U4052" s="187">
        <v>0</v>
      </c>
      <c r="V4052" s="189">
        <v>0</v>
      </c>
      <c r="W4052" s="189">
        <v>0</v>
      </c>
      <c r="X4052" s="188">
        <v>0</v>
      </c>
      <c r="Y4052" s="188">
        <v>0</v>
      </c>
      <c r="Z4052" s="186">
        <v>0</v>
      </c>
      <c r="AA4052" s="186">
        <v>0</v>
      </c>
      <c r="AB4052" s="186">
        <v>0</v>
      </c>
      <c r="AC4052" s="186">
        <v>0</v>
      </c>
      <c r="AD4052" s="188">
        <v>0</v>
      </c>
      <c r="AE4052" s="189">
        <v>0</v>
      </c>
      <c r="AF4052" s="189">
        <v>0</v>
      </c>
      <c r="AG4052" s="189">
        <v>0</v>
      </c>
      <c r="AH4052" s="191">
        <v>0</v>
      </c>
      <c r="AI4052" s="186">
        <v>0</v>
      </c>
      <c r="AJ4052" s="194"/>
      <c r="AK4052" s="192"/>
      <c r="AL4052" s="76"/>
      <c r="AO4052" s="188">
        <v>0</v>
      </c>
      <c r="AP4052" s="188">
        <v>0</v>
      </c>
      <c r="AQ4052" s="187">
        <v>0</v>
      </c>
      <c r="AR4052" s="188">
        <v>0</v>
      </c>
      <c r="AS4052" s="187">
        <v>0</v>
      </c>
      <c r="AT4052" s="188">
        <v>0</v>
      </c>
      <c r="AU4052" s="187">
        <v>0</v>
      </c>
      <c r="AV4052" s="188">
        <v>0</v>
      </c>
      <c r="AW4052" s="187">
        <v>0</v>
      </c>
      <c r="AX4052" s="188">
        <v>0</v>
      </c>
      <c r="AY4052" s="187">
        <v>0</v>
      </c>
      <c r="AZ4052" s="188">
        <v>0</v>
      </c>
      <c r="BA4052" s="187">
        <v>0</v>
      </c>
      <c r="BB4052" s="188">
        <v>0</v>
      </c>
      <c r="BC4052" s="187">
        <v>0</v>
      </c>
      <c r="BD4052" s="75"/>
      <c r="BE4052" s="75"/>
      <c r="BF4052" s="75"/>
      <c r="BI4052" s="194"/>
    </row>
    <row r="4053" spans="1:61" ht="11.25" customHeight="1" x14ac:dyDescent="0.3">
      <c r="A4053" s="184" t="s">
        <v>5137</v>
      </c>
      <c r="B4053" s="185">
        <v>0</v>
      </c>
      <c r="C4053" s="828" t="s">
        <v>5138</v>
      </c>
      <c r="D4053" s="284">
        <v>1E-4</v>
      </c>
      <c r="E4053" s="91">
        <v>3.4678873630184492E-7</v>
      </c>
      <c r="F4053" s="186">
        <v>0</v>
      </c>
      <c r="G4053" s="186">
        <v>0</v>
      </c>
      <c r="H4053" s="186">
        <v>0</v>
      </c>
      <c r="I4053" s="187">
        <v>0</v>
      </c>
      <c r="J4053" s="186">
        <v>8650.7999999999993</v>
      </c>
      <c r="K4053" s="186">
        <v>0</v>
      </c>
      <c r="L4053" s="186">
        <v>0</v>
      </c>
      <c r="M4053" s="186">
        <v>0</v>
      </c>
      <c r="N4053" s="188">
        <v>0</v>
      </c>
      <c r="O4053" s="189">
        <v>0</v>
      </c>
      <c r="P4053" s="186">
        <v>0</v>
      </c>
      <c r="Q4053" s="189">
        <v>0</v>
      </c>
      <c r="R4053" s="189">
        <v>3.4678873630184492E-7</v>
      </c>
      <c r="S4053" s="189">
        <v>1E-4</v>
      </c>
      <c r="T4053" s="188">
        <v>0</v>
      </c>
      <c r="U4053" s="187">
        <v>0</v>
      </c>
      <c r="V4053" s="189">
        <v>0</v>
      </c>
      <c r="W4053" s="189">
        <v>0</v>
      </c>
      <c r="X4053" s="188">
        <v>0</v>
      </c>
      <c r="Y4053" s="188">
        <v>0</v>
      </c>
      <c r="Z4053" s="186">
        <v>0</v>
      </c>
      <c r="AA4053" s="186">
        <v>0</v>
      </c>
      <c r="AB4053" s="186">
        <v>0</v>
      </c>
      <c r="AC4053" s="186">
        <v>0</v>
      </c>
      <c r="AD4053" s="188">
        <v>0</v>
      </c>
      <c r="AE4053" s="189">
        <v>0</v>
      </c>
      <c r="AF4053" s="189">
        <v>0</v>
      </c>
      <c r="AG4053" s="189">
        <v>0</v>
      </c>
      <c r="AH4053" s="191">
        <v>0</v>
      </c>
      <c r="AI4053" s="186">
        <v>0</v>
      </c>
      <c r="AJ4053" s="194"/>
      <c r="AK4053" s="192"/>
      <c r="AL4053" s="76"/>
      <c r="AO4053" s="188">
        <v>0</v>
      </c>
      <c r="AP4053" s="188">
        <v>0</v>
      </c>
      <c r="AQ4053" s="187">
        <v>0</v>
      </c>
      <c r="AR4053" s="188">
        <v>0</v>
      </c>
      <c r="AS4053" s="187">
        <v>0</v>
      </c>
      <c r="AT4053" s="188">
        <v>0</v>
      </c>
      <c r="AU4053" s="187">
        <v>0</v>
      </c>
      <c r="AV4053" s="188">
        <v>0</v>
      </c>
      <c r="AW4053" s="187">
        <v>0</v>
      </c>
      <c r="AX4053" s="188">
        <v>0</v>
      </c>
      <c r="AY4053" s="187">
        <v>0</v>
      </c>
      <c r="AZ4053" s="188">
        <v>0</v>
      </c>
      <c r="BA4053" s="187">
        <v>0</v>
      </c>
      <c r="BB4053" s="188">
        <v>0</v>
      </c>
      <c r="BC4053" s="187">
        <v>0</v>
      </c>
      <c r="BD4053" s="75"/>
      <c r="BE4053" s="75"/>
      <c r="BF4053" s="75"/>
      <c r="BI4053" s="194"/>
    </row>
    <row r="4054" spans="1:61" ht="11.25" customHeight="1" x14ac:dyDescent="0.3">
      <c r="A4054" s="184" t="s">
        <v>5061</v>
      </c>
      <c r="B4054" s="185">
        <v>0</v>
      </c>
      <c r="C4054" s="828" t="s">
        <v>5062</v>
      </c>
      <c r="D4054" s="284">
        <v>1454.4</v>
      </c>
      <c r="E4054" s="91">
        <v>1.2625</v>
      </c>
      <c r="F4054" s="186">
        <v>15240</v>
      </c>
      <c r="G4054" s="186">
        <v>15240</v>
      </c>
      <c r="H4054" s="186">
        <v>2332.7999999999997</v>
      </c>
      <c r="I4054" s="187">
        <v>15.307086614173226</v>
      </c>
      <c r="J4054" s="186">
        <v>34560</v>
      </c>
      <c r="K4054" s="186">
        <v>0</v>
      </c>
      <c r="L4054" s="186">
        <v>3888</v>
      </c>
      <c r="M4054" s="186">
        <v>11.25</v>
      </c>
      <c r="N4054" s="188">
        <v>0</v>
      </c>
      <c r="O4054" s="189">
        <v>0</v>
      </c>
      <c r="P4054" s="186">
        <v>0</v>
      </c>
      <c r="Q4054" s="189">
        <v>11.25</v>
      </c>
      <c r="R4054" s="189">
        <v>-8.7500000000000161E-2</v>
      </c>
      <c r="S4054" s="189">
        <v>-100.80000000000018</v>
      </c>
      <c r="T4054" s="188">
        <v>331.2</v>
      </c>
      <c r="U4054" s="187">
        <v>0.28749999999999998</v>
      </c>
      <c r="V4054" s="189">
        <v>0</v>
      </c>
      <c r="W4054" s="189">
        <v>0</v>
      </c>
      <c r="X4054" s="188">
        <v>331.2</v>
      </c>
      <c r="Y4054" s="188">
        <v>331.2</v>
      </c>
      <c r="Z4054" s="186">
        <v>0</v>
      </c>
      <c r="AA4054" s="186">
        <v>0</v>
      </c>
      <c r="AB4054" s="186">
        <v>0</v>
      </c>
      <c r="AC4054" s="186">
        <v>0</v>
      </c>
      <c r="AD4054" s="188">
        <v>0</v>
      </c>
      <c r="AE4054" s="189">
        <v>0</v>
      </c>
      <c r="AF4054" s="189">
        <v>0</v>
      </c>
      <c r="AG4054" s="189">
        <v>0</v>
      </c>
      <c r="AH4054" s="191">
        <v>0</v>
      </c>
      <c r="AI4054" s="186">
        <v>0</v>
      </c>
      <c r="AJ4054" s="194"/>
      <c r="AK4054" s="192"/>
      <c r="AL4054" s="76"/>
      <c r="AO4054" s="188">
        <v>8208</v>
      </c>
      <c r="AP4054" s="188">
        <v>24624</v>
      </c>
      <c r="AQ4054" s="187">
        <v>0</v>
      </c>
      <c r="AR4054" s="188">
        <v>0</v>
      </c>
      <c r="AS4054" s="187">
        <v>0</v>
      </c>
      <c r="AT4054" s="188">
        <v>0</v>
      </c>
      <c r="AU4054" s="187">
        <v>0</v>
      </c>
      <c r="AV4054" s="188">
        <v>0</v>
      </c>
      <c r="AW4054" s="187">
        <v>0</v>
      </c>
      <c r="AX4054" s="188">
        <v>0</v>
      </c>
      <c r="AY4054" s="187">
        <v>0</v>
      </c>
      <c r="AZ4054" s="188">
        <v>0</v>
      </c>
      <c r="BA4054" s="187">
        <v>0</v>
      </c>
      <c r="BB4054" s="188">
        <v>0</v>
      </c>
      <c r="BC4054" s="187">
        <v>0</v>
      </c>
      <c r="BD4054" s="75"/>
      <c r="BE4054" s="75"/>
      <c r="BF4054" s="75"/>
      <c r="BI4054" s="194"/>
    </row>
    <row r="4055" spans="1:61" ht="11.25" customHeight="1" x14ac:dyDescent="0.3">
      <c r="A4055" s="184" t="s">
        <v>4326</v>
      </c>
      <c r="B4055" s="185">
        <v>0</v>
      </c>
      <c r="C4055" s="828" t="s">
        <v>467</v>
      </c>
      <c r="D4055" s="284">
        <v>1E-4</v>
      </c>
      <c r="E4055" s="91">
        <v>0</v>
      </c>
      <c r="F4055" s="186">
        <v>0</v>
      </c>
      <c r="G4055" s="186">
        <v>0</v>
      </c>
      <c r="H4055" s="186">
        <v>0</v>
      </c>
      <c r="I4055" s="187">
        <v>0</v>
      </c>
      <c r="J4055" s="186">
        <v>0</v>
      </c>
      <c r="K4055" s="186">
        <v>0</v>
      </c>
      <c r="L4055" s="186">
        <v>0</v>
      </c>
      <c r="M4055" s="186">
        <v>0</v>
      </c>
      <c r="N4055" s="188">
        <v>0</v>
      </c>
      <c r="O4055" s="189">
        <v>0</v>
      </c>
      <c r="P4055" s="186">
        <v>0</v>
      </c>
      <c r="Q4055" s="189">
        <v>0</v>
      </c>
      <c r="R4055" s="189">
        <v>0</v>
      </c>
      <c r="S4055" s="189">
        <v>1E-4</v>
      </c>
      <c r="T4055" s="188">
        <v>0</v>
      </c>
      <c r="U4055" s="187">
        <v>0</v>
      </c>
      <c r="V4055" s="189">
        <v>0</v>
      </c>
      <c r="W4055" s="189">
        <v>0</v>
      </c>
      <c r="X4055" s="188">
        <v>0</v>
      </c>
      <c r="Y4055" s="188">
        <v>0</v>
      </c>
      <c r="Z4055" s="186">
        <v>0</v>
      </c>
      <c r="AA4055" s="186">
        <v>0</v>
      </c>
      <c r="AB4055" s="186">
        <v>0</v>
      </c>
      <c r="AC4055" s="186">
        <v>0</v>
      </c>
      <c r="AD4055" s="188">
        <v>0</v>
      </c>
      <c r="AE4055" s="189">
        <v>0</v>
      </c>
      <c r="AF4055" s="189">
        <v>0</v>
      </c>
      <c r="AG4055" s="189">
        <v>0</v>
      </c>
      <c r="AH4055" s="191">
        <v>0</v>
      </c>
      <c r="AI4055" s="186">
        <v>0</v>
      </c>
      <c r="AJ4055" s="194"/>
      <c r="AK4055" s="192"/>
      <c r="AL4055" s="76"/>
      <c r="AO4055" s="188">
        <v>0</v>
      </c>
      <c r="AP4055" s="188">
        <v>0</v>
      </c>
      <c r="AQ4055" s="187">
        <v>0</v>
      </c>
      <c r="AR4055" s="188">
        <v>0</v>
      </c>
      <c r="AS4055" s="187">
        <v>0</v>
      </c>
      <c r="AT4055" s="188">
        <v>0</v>
      </c>
      <c r="AU4055" s="187">
        <v>0</v>
      </c>
      <c r="AV4055" s="188">
        <v>0</v>
      </c>
      <c r="AW4055" s="187">
        <v>0</v>
      </c>
      <c r="AX4055" s="188">
        <v>0</v>
      </c>
      <c r="AY4055" s="187">
        <v>0</v>
      </c>
      <c r="AZ4055" s="188">
        <v>0</v>
      </c>
      <c r="BA4055" s="187">
        <v>0</v>
      </c>
      <c r="BB4055" s="188">
        <v>0</v>
      </c>
      <c r="BC4055" s="187">
        <v>0</v>
      </c>
      <c r="BD4055" s="75"/>
      <c r="BE4055" s="75"/>
      <c r="BF4055" s="75"/>
      <c r="BI4055" s="194"/>
    </row>
    <row r="4056" spans="1:61" s="77" customFormat="1" ht="11.25" customHeight="1" x14ac:dyDescent="0.2">
      <c r="A4056" s="184" t="s">
        <v>4327</v>
      </c>
      <c r="B4056" s="185">
        <v>0</v>
      </c>
      <c r="C4056" s="828" t="s">
        <v>468</v>
      </c>
      <c r="D4056" s="284">
        <v>1E-4</v>
      </c>
      <c r="E4056" s="91">
        <v>0</v>
      </c>
      <c r="F4056" s="186">
        <v>0</v>
      </c>
      <c r="G4056" s="186">
        <v>0</v>
      </c>
      <c r="H4056" s="186">
        <v>0</v>
      </c>
      <c r="I4056" s="187">
        <v>0</v>
      </c>
      <c r="J4056" s="186">
        <v>0</v>
      </c>
      <c r="K4056" s="186">
        <v>0</v>
      </c>
      <c r="L4056" s="186">
        <v>0</v>
      </c>
      <c r="M4056" s="186">
        <v>0</v>
      </c>
      <c r="N4056" s="188">
        <v>0</v>
      </c>
      <c r="O4056" s="189">
        <v>0</v>
      </c>
      <c r="P4056" s="186">
        <v>0</v>
      </c>
      <c r="Q4056" s="189">
        <v>0</v>
      </c>
      <c r="R4056" s="189">
        <v>0</v>
      </c>
      <c r="S4056" s="189">
        <v>1E-4</v>
      </c>
      <c r="T4056" s="188">
        <v>0</v>
      </c>
      <c r="U4056" s="187">
        <v>0</v>
      </c>
      <c r="V4056" s="189">
        <v>0</v>
      </c>
      <c r="W4056" s="189">
        <v>0</v>
      </c>
      <c r="X4056" s="188">
        <v>0</v>
      </c>
      <c r="Y4056" s="188">
        <v>0</v>
      </c>
      <c r="Z4056" s="186">
        <v>0</v>
      </c>
      <c r="AA4056" s="186">
        <v>0</v>
      </c>
      <c r="AB4056" s="186">
        <v>0</v>
      </c>
      <c r="AC4056" s="186">
        <v>0</v>
      </c>
      <c r="AD4056" s="188">
        <v>0</v>
      </c>
      <c r="AE4056" s="189">
        <v>0</v>
      </c>
      <c r="AF4056" s="189">
        <v>0</v>
      </c>
      <c r="AG4056" s="189">
        <v>0</v>
      </c>
      <c r="AH4056" s="191">
        <v>0</v>
      </c>
      <c r="AI4056" s="186">
        <v>0</v>
      </c>
      <c r="AJ4056" s="533"/>
      <c r="AK4056" s="192"/>
      <c r="AL4056" s="226"/>
      <c r="AM4056" s="55"/>
      <c r="AN4056" s="76"/>
      <c r="AO4056" s="188">
        <v>0</v>
      </c>
      <c r="AP4056" s="188">
        <v>0</v>
      </c>
      <c r="AQ4056" s="187">
        <v>0</v>
      </c>
      <c r="AR4056" s="188">
        <v>0</v>
      </c>
      <c r="AS4056" s="187">
        <v>0</v>
      </c>
      <c r="AT4056" s="188">
        <v>0</v>
      </c>
      <c r="AU4056" s="187">
        <v>0</v>
      </c>
      <c r="AV4056" s="188">
        <v>0</v>
      </c>
      <c r="AW4056" s="187">
        <v>0</v>
      </c>
      <c r="AX4056" s="188">
        <v>0</v>
      </c>
      <c r="AY4056" s="187">
        <v>0</v>
      </c>
      <c r="AZ4056" s="188">
        <v>0</v>
      </c>
      <c r="BA4056" s="187">
        <v>0</v>
      </c>
      <c r="BB4056" s="188">
        <v>0</v>
      </c>
      <c r="BC4056" s="187">
        <v>0</v>
      </c>
      <c r="BD4056" s="75"/>
      <c r="BE4056" s="75"/>
      <c r="BF4056" s="56"/>
      <c r="BI4056" s="533"/>
    </row>
    <row r="4057" spans="1:61" s="77" customFormat="1" ht="11.25" customHeight="1" x14ac:dyDescent="0.2">
      <c r="A4057" s="184" t="s">
        <v>4328</v>
      </c>
      <c r="B4057" s="185">
        <v>0</v>
      </c>
      <c r="C4057" s="828" t="s">
        <v>4329</v>
      </c>
      <c r="D4057" s="284">
        <v>1E-4</v>
      </c>
      <c r="E4057" s="91">
        <v>0</v>
      </c>
      <c r="F4057" s="186">
        <v>0</v>
      </c>
      <c r="G4057" s="186">
        <v>0</v>
      </c>
      <c r="H4057" s="186">
        <v>0</v>
      </c>
      <c r="I4057" s="187">
        <v>0</v>
      </c>
      <c r="J4057" s="186">
        <v>0</v>
      </c>
      <c r="K4057" s="186">
        <v>0</v>
      </c>
      <c r="L4057" s="186">
        <v>0</v>
      </c>
      <c r="M4057" s="186">
        <v>0</v>
      </c>
      <c r="N4057" s="188">
        <v>0</v>
      </c>
      <c r="O4057" s="189">
        <v>0</v>
      </c>
      <c r="P4057" s="186">
        <v>0</v>
      </c>
      <c r="Q4057" s="189">
        <v>0</v>
      </c>
      <c r="R4057" s="189">
        <v>0</v>
      </c>
      <c r="S4057" s="189">
        <v>1E-4</v>
      </c>
      <c r="T4057" s="188">
        <v>0</v>
      </c>
      <c r="U4057" s="187">
        <v>0</v>
      </c>
      <c r="V4057" s="189">
        <v>0</v>
      </c>
      <c r="W4057" s="189">
        <v>0</v>
      </c>
      <c r="X4057" s="188">
        <v>0</v>
      </c>
      <c r="Y4057" s="188">
        <v>0</v>
      </c>
      <c r="Z4057" s="186">
        <v>0</v>
      </c>
      <c r="AA4057" s="186">
        <v>0</v>
      </c>
      <c r="AB4057" s="186">
        <v>0</v>
      </c>
      <c r="AC4057" s="186">
        <v>0</v>
      </c>
      <c r="AD4057" s="188">
        <v>0</v>
      </c>
      <c r="AE4057" s="189">
        <v>0</v>
      </c>
      <c r="AF4057" s="189">
        <v>0</v>
      </c>
      <c r="AG4057" s="189">
        <v>0</v>
      </c>
      <c r="AH4057" s="191">
        <v>0</v>
      </c>
      <c r="AI4057" s="186">
        <v>0</v>
      </c>
      <c r="AJ4057" s="533"/>
      <c r="AK4057" s="192"/>
      <c r="AL4057" s="226"/>
      <c r="AM4057" s="55"/>
      <c r="AN4057" s="76"/>
      <c r="AO4057" s="188">
        <v>0</v>
      </c>
      <c r="AP4057" s="188">
        <v>0</v>
      </c>
      <c r="AQ4057" s="187">
        <v>0</v>
      </c>
      <c r="AR4057" s="188">
        <v>0</v>
      </c>
      <c r="AS4057" s="187">
        <v>0</v>
      </c>
      <c r="AT4057" s="188">
        <v>0</v>
      </c>
      <c r="AU4057" s="187">
        <v>0</v>
      </c>
      <c r="AV4057" s="188">
        <v>0</v>
      </c>
      <c r="AW4057" s="187">
        <v>0</v>
      </c>
      <c r="AX4057" s="188">
        <v>0</v>
      </c>
      <c r="AY4057" s="187">
        <v>0</v>
      </c>
      <c r="AZ4057" s="188">
        <v>0</v>
      </c>
      <c r="BA4057" s="187">
        <v>0</v>
      </c>
      <c r="BB4057" s="188">
        <v>0</v>
      </c>
      <c r="BC4057" s="187">
        <v>0</v>
      </c>
      <c r="BD4057" s="75"/>
      <c r="BE4057" s="75"/>
      <c r="BF4057" s="56"/>
      <c r="BI4057" s="533"/>
    </row>
    <row r="4058" spans="1:61" ht="11.25" customHeight="1" x14ac:dyDescent="0.3">
      <c r="A4058" s="184" t="s">
        <v>4330</v>
      </c>
      <c r="B4058" s="185">
        <v>0</v>
      </c>
      <c r="C4058" s="828" t="s">
        <v>388</v>
      </c>
      <c r="D4058" s="284">
        <v>1E-4</v>
      </c>
      <c r="E4058" s="91">
        <v>0</v>
      </c>
      <c r="F4058" s="186">
        <v>0</v>
      </c>
      <c r="G4058" s="186">
        <v>0</v>
      </c>
      <c r="H4058" s="186">
        <v>0</v>
      </c>
      <c r="I4058" s="187">
        <v>0</v>
      </c>
      <c r="J4058" s="186">
        <v>0</v>
      </c>
      <c r="K4058" s="186">
        <v>0</v>
      </c>
      <c r="L4058" s="186">
        <v>0</v>
      </c>
      <c r="M4058" s="186">
        <v>0</v>
      </c>
      <c r="N4058" s="188">
        <v>0</v>
      </c>
      <c r="O4058" s="189">
        <v>0</v>
      </c>
      <c r="P4058" s="186">
        <v>0</v>
      </c>
      <c r="Q4058" s="189">
        <v>0</v>
      </c>
      <c r="R4058" s="189">
        <v>0</v>
      </c>
      <c r="S4058" s="189">
        <v>1E-4</v>
      </c>
      <c r="T4058" s="188">
        <v>0</v>
      </c>
      <c r="U4058" s="187">
        <v>0</v>
      </c>
      <c r="V4058" s="189">
        <v>0</v>
      </c>
      <c r="W4058" s="189">
        <v>0</v>
      </c>
      <c r="X4058" s="188">
        <v>0</v>
      </c>
      <c r="Y4058" s="188">
        <v>0</v>
      </c>
      <c r="Z4058" s="186">
        <v>0</v>
      </c>
      <c r="AA4058" s="186">
        <v>0</v>
      </c>
      <c r="AB4058" s="186">
        <v>0</v>
      </c>
      <c r="AC4058" s="186">
        <v>0</v>
      </c>
      <c r="AD4058" s="188">
        <v>0</v>
      </c>
      <c r="AE4058" s="189">
        <v>0</v>
      </c>
      <c r="AF4058" s="189">
        <v>0</v>
      </c>
      <c r="AG4058" s="189">
        <v>0</v>
      </c>
      <c r="AH4058" s="191">
        <v>0</v>
      </c>
      <c r="AI4058" s="186">
        <v>0</v>
      </c>
      <c r="AJ4058" s="194"/>
      <c r="AK4058" s="192"/>
      <c r="AL4058" s="76"/>
      <c r="AO4058" s="188">
        <v>0</v>
      </c>
      <c r="AP4058" s="188">
        <v>0</v>
      </c>
      <c r="AQ4058" s="187">
        <v>0</v>
      </c>
      <c r="AR4058" s="188">
        <v>0</v>
      </c>
      <c r="AS4058" s="187">
        <v>0</v>
      </c>
      <c r="AT4058" s="188">
        <v>0</v>
      </c>
      <c r="AU4058" s="187">
        <v>0</v>
      </c>
      <c r="AV4058" s="188">
        <v>0</v>
      </c>
      <c r="AW4058" s="187">
        <v>0</v>
      </c>
      <c r="AX4058" s="188">
        <v>0</v>
      </c>
      <c r="AY4058" s="187">
        <v>0</v>
      </c>
      <c r="AZ4058" s="188">
        <v>0</v>
      </c>
      <c r="BA4058" s="187">
        <v>0</v>
      </c>
      <c r="BB4058" s="188">
        <v>0</v>
      </c>
      <c r="BC4058" s="187">
        <v>0</v>
      </c>
      <c r="BD4058" s="75"/>
      <c r="BE4058" s="75"/>
      <c r="BF4058" s="75"/>
      <c r="BI4058" s="194"/>
    </row>
    <row r="4059" spans="1:61" s="77" customFormat="1" ht="11.25" customHeight="1" x14ac:dyDescent="0.2">
      <c r="A4059" s="184" t="s">
        <v>4331</v>
      </c>
      <c r="B4059" s="185">
        <v>0</v>
      </c>
      <c r="C4059" s="828" t="s">
        <v>389</v>
      </c>
      <c r="D4059" s="284">
        <v>1E-4</v>
      </c>
      <c r="E4059" s="91">
        <v>0</v>
      </c>
      <c r="F4059" s="186">
        <v>0</v>
      </c>
      <c r="G4059" s="186">
        <v>0</v>
      </c>
      <c r="H4059" s="186">
        <v>0</v>
      </c>
      <c r="I4059" s="187">
        <v>0</v>
      </c>
      <c r="J4059" s="186">
        <v>0</v>
      </c>
      <c r="K4059" s="186">
        <v>0</v>
      </c>
      <c r="L4059" s="186">
        <v>0</v>
      </c>
      <c r="M4059" s="186">
        <v>0</v>
      </c>
      <c r="N4059" s="188">
        <v>0</v>
      </c>
      <c r="O4059" s="189">
        <v>0</v>
      </c>
      <c r="P4059" s="186">
        <v>0</v>
      </c>
      <c r="Q4059" s="189">
        <v>0</v>
      </c>
      <c r="R4059" s="189">
        <v>0</v>
      </c>
      <c r="S4059" s="189">
        <v>1E-4</v>
      </c>
      <c r="T4059" s="188">
        <v>0</v>
      </c>
      <c r="U4059" s="187">
        <v>0</v>
      </c>
      <c r="V4059" s="189">
        <v>0</v>
      </c>
      <c r="W4059" s="189">
        <v>0</v>
      </c>
      <c r="X4059" s="188">
        <v>0</v>
      </c>
      <c r="Y4059" s="188">
        <v>0</v>
      </c>
      <c r="Z4059" s="186">
        <v>0</v>
      </c>
      <c r="AA4059" s="186">
        <v>0</v>
      </c>
      <c r="AB4059" s="186">
        <v>0</v>
      </c>
      <c r="AC4059" s="186">
        <v>0</v>
      </c>
      <c r="AD4059" s="188">
        <v>0</v>
      </c>
      <c r="AE4059" s="189">
        <v>0</v>
      </c>
      <c r="AF4059" s="189">
        <v>0</v>
      </c>
      <c r="AG4059" s="189">
        <v>0</v>
      </c>
      <c r="AH4059" s="191">
        <v>0</v>
      </c>
      <c r="AI4059" s="186">
        <v>0</v>
      </c>
      <c r="AJ4059" s="533"/>
      <c r="AK4059" s="192"/>
      <c r="AL4059" s="226"/>
      <c r="AM4059" s="55"/>
      <c r="AN4059" s="76"/>
      <c r="AO4059" s="188">
        <v>0</v>
      </c>
      <c r="AP4059" s="188">
        <v>0</v>
      </c>
      <c r="AQ4059" s="187">
        <v>0</v>
      </c>
      <c r="AR4059" s="188">
        <v>0</v>
      </c>
      <c r="AS4059" s="187">
        <v>0</v>
      </c>
      <c r="AT4059" s="188">
        <v>0</v>
      </c>
      <c r="AU4059" s="187">
        <v>0</v>
      </c>
      <c r="AV4059" s="188">
        <v>0</v>
      </c>
      <c r="AW4059" s="187">
        <v>0</v>
      </c>
      <c r="AX4059" s="188">
        <v>0</v>
      </c>
      <c r="AY4059" s="187">
        <v>0</v>
      </c>
      <c r="AZ4059" s="188">
        <v>0</v>
      </c>
      <c r="BA4059" s="187">
        <v>0</v>
      </c>
      <c r="BB4059" s="188">
        <v>0</v>
      </c>
      <c r="BC4059" s="187">
        <v>0</v>
      </c>
      <c r="BD4059" s="75"/>
      <c r="BE4059" s="75"/>
      <c r="BF4059" s="56"/>
      <c r="BI4059" s="533"/>
    </row>
    <row r="4060" spans="1:61" s="77" customFormat="1" ht="11.25" customHeight="1" x14ac:dyDescent="0.2">
      <c r="A4060" s="184" t="s">
        <v>4332</v>
      </c>
      <c r="B4060" s="185">
        <v>0</v>
      </c>
      <c r="C4060" s="828" t="s">
        <v>390</v>
      </c>
      <c r="D4060" s="284">
        <v>718.75</v>
      </c>
      <c r="E4060" s="91">
        <v>0</v>
      </c>
      <c r="F4060" s="186">
        <v>0</v>
      </c>
      <c r="G4060" s="186">
        <v>0</v>
      </c>
      <c r="H4060" s="186">
        <v>0</v>
      </c>
      <c r="I4060" s="187">
        <v>0</v>
      </c>
      <c r="J4060" s="186">
        <v>0</v>
      </c>
      <c r="K4060" s="186">
        <v>0</v>
      </c>
      <c r="L4060" s="186">
        <v>0</v>
      </c>
      <c r="M4060" s="186">
        <v>0</v>
      </c>
      <c r="N4060" s="188">
        <v>0</v>
      </c>
      <c r="O4060" s="189">
        <v>0</v>
      </c>
      <c r="P4060" s="186">
        <v>0</v>
      </c>
      <c r="Q4060" s="189">
        <v>0</v>
      </c>
      <c r="R4060" s="189">
        <v>0</v>
      </c>
      <c r="S4060" s="189">
        <v>718.75</v>
      </c>
      <c r="T4060" s="188">
        <v>718.75</v>
      </c>
      <c r="U4060" s="187">
        <v>0</v>
      </c>
      <c r="V4060" s="189">
        <v>0</v>
      </c>
      <c r="W4060" s="189">
        <v>0</v>
      </c>
      <c r="X4060" s="188">
        <v>718.75</v>
      </c>
      <c r="Y4060" s="188">
        <v>718.75</v>
      </c>
      <c r="Z4060" s="186">
        <v>0</v>
      </c>
      <c r="AA4060" s="186">
        <v>0</v>
      </c>
      <c r="AB4060" s="186">
        <v>0</v>
      </c>
      <c r="AC4060" s="186">
        <v>0</v>
      </c>
      <c r="AD4060" s="188">
        <v>0</v>
      </c>
      <c r="AE4060" s="189">
        <v>0</v>
      </c>
      <c r="AF4060" s="189">
        <v>0</v>
      </c>
      <c r="AG4060" s="189">
        <v>0</v>
      </c>
      <c r="AH4060" s="191">
        <v>1</v>
      </c>
      <c r="AI4060" s="186">
        <v>0</v>
      </c>
      <c r="AJ4060" s="533"/>
      <c r="AK4060" s="192"/>
      <c r="AL4060" s="226"/>
      <c r="AM4060" s="55"/>
      <c r="AN4060" s="76"/>
      <c r="AO4060" s="188">
        <v>0</v>
      </c>
      <c r="AP4060" s="188">
        <v>0</v>
      </c>
      <c r="AQ4060" s="187">
        <v>0</v>
      </c>
      <c r="AR4060" s="188">
        <v>0</v>
      </c>
      <c r="AS4060" s="187">
        <v>0</v>
      </c>
      <c r="AT4060" s="188">
        <v>0</v>
      </c>
      <c r="AU4060" s="187">
        <v>0</v>
      </c>
      <c r="AV4060" s="188">
        <v>0</v>
      </c>
      <c r="AW4060" s="187">
        <v>0</v>
      </c>
      <c r="AX4060" s="188">
        <v>0</v>
      </c>
      <c r="AY4060" s="187">
        <v>0</v>
      </c>
      <c r="AZ4060" s="188">
        <v>0</v>
      </c>
      <c r="BA4060" s="187">
        <v>0</v>
      </c>
      <c r="BB4060" s="188">
        <v>0</v>
      </c>
      <c r="BC4060" s="187">
        <v>0</v>
      </c>
      <c r="BD4060" s="75"/>
      <c r="BE4060" s="75"/>
      <c r="BF4060" s="56"/>
      <c r="BI4060" s="533"/>
    </row>
    <row r="4061" spans="1:61" s="77" customFormat="1" ht="11.25" customHeight="1" x14ac:dyDescent="0.2">
      <c r="A4061" s="184" t="s">
        <v>4333</v>
      </c>
      <c r="B4061" s="185">
        <v>0</v>
      </c>
      <c r="C4061" s="828" t="s">
        <v>557</v>
      </c>
      <c r="D4061" s="284">
        <v>1E-4</v>
      </c>
      <c r="E4061" s="91">
        <v>0</v>
      </c>
      <c r="F4061" s="186">
        <v>0</v>
      </c>
      <c r="G4061" s="186">
        <v>0</v>
      </c>
      <c r="H4061" s="186">
        <v>0</v>
      </c>
      <c r="I4061" s="187">
        <v>0</v>
      </c>
      <c r="J4061" s="186">
        <v>0</v>
      </c>
      <c r="K4061" s="186">
        <v>0</v>
      </c>
      <c r="L4061" s="186">
        <v>0</v>
      </c>
      <c r="M4061" s="186">
        <v>0</v>
      </c>
      <c r="N4061" s="188">
        <v>0</v>
      </c>
      <c r="O4061" s="189">
        <v>0</v>
      </c>
      <c r="P4061" s="186">
        <v>0</v>
      </c>
      <c r="Q4061" s="189">
        <v>0</v>
      </c>
      <c r="R4061" s="189">
        <v>0</v>
      </c>
      <c r="S4061" s="189">
        <v>1E-4</v>
      </c>
      <c r="T4061" s="188">
        <v>0</v>
      </c>
      <c r="U4061" s="187">
        <v>0</v>
      </c>
      <c r="V4061" s="189">
        <v>0</v>
      </c>
      <c r="W4061" s="189">
        <v>0</v>
      </c>
      <c r="X4061" s="188">
        <v>0</v>
      </c>
      <c r="Y4061" s="188">
        <v>0</v>
      </c>
      <c r="Z4061" s="186">
        <v>0</v>
      </c>
      <c r="AA4061" s="186">
        <v>0</v>
      </c>
      <c r="AB4061" s="186">
        <v>0</v>
      </c>
      <c r="AC4061" s="186">
        <v>0</v>
      </c>
      <c r="AD4061" s="188">
        <v>0</v>
      </c>
      <c r="AE4061" s="189">
        <v>0</v>
      </c>
      <c r="AF4061" s="189">
        <v>0</v>
      </c>
      <c r="AG4061" s="189">
        <v>0</v>
      </c>
      <c r="AH4061" s="191">
        <v>0</v>
      </c>
      <c r="AI4061" s="186">
        <v>0</v>
      </c>
      <c r="AJ4061" s="533"/>
      <c r="AK4061" s="192"/>
      <c r="AL4061" s="226"/>
      <c r="AM4061" s="55"/>
      <c r="AN4061" s="76"/>
      <c r="AO4061" s="188">
        <v>0</v>
      </c>
      <c r="AP4061" s="188">
        <v>0</v>
      </c>
      <c r="AQ4061" s="187">
        <v>0</v>
      </c>
      <c r="AR4061" s="188">
        <v>0</v>
      </c>
      <c r="AS4061" s="187">
        <v>0</v>
      </c>
      <c r="AT4061" s="188">
        <v>0</v>
      </c>
      <c r="AU4061" s="187">
        <v>0</v>
      </c>
      <c r="AV4061" s="188">
        <v>0</v>
      </c>
      <c r="AW4061" s="187">
        <v>0</v>
      </c>
      <c r="AX4061" s="188">
        <v>0</v>
      </c>
      <c r="AY4061" s="187">
        <v>0</v>
      </c>
      <c r="AZ4061" s="188">
        <v>0</v>
      </c>
      <c r="BA4061" s="187">
        <v>0</v>
      </c>
      <c r="BB4061" s="188">
        <v>0</v>
      </c>
      <c r="BC4061" s="187">
        <v>0</v>
      </c>
      <c r="BD4061" s="75"/>
      <c r="BE4061" s="75"/>
      <c r="BF4061" s="56"/>
      <c r="BI4061" s="533"/>
    </row>
    <row r="4062" spans="1:61" s="77" customFormat="1" ht="11.25" customHeight="1" x14ac:dyDescent="0.2">
      <c r="A4062" s="184" t="s">
        <v>4334</v>
      </c>
      <c r="B4062" s="185">
        <v>0</v>
      </c>
      <c r="C4062" s="828" t="s">
        <v>558</v>
      </c>
      <c r="D4062" s="284">
        <v>80</v>
      </c>
      <c r="E4062" s="91">
        <v>0</v>
      </c>
      <c r="F4062" s="186">
        <v>0</v>
      </c>
      <c r="G4062" s="186">
        <v>0</v>
      </c>
      <c r="H4062" s="186">
        <v>0</v>
      </c>
      <c r="I4062" s="187">
        <v>0</v>
      </c>
      <c r="J4062" s="186">
        <v>0</v>
      </c>
      <c r="K4062" s="186">
        <v>0</v>
      </c>
      <c r="L4062" s="186">
        <v>0</v>
      </c>
      <c r="M4062" s="186">
        <v>0</v>
      </c>
      <c r="N4062" s="188">
        <v>0</v>
      </c>
      <c r="O4062" s="189">
        <v>0</v>
      </c>
      <c r="P4062" s="186">
        <v>0</v>
      </c>
      <c r="Q4062" s="189">
        <v>0</v>
      </c>
      <c r="R4062" s="189">
        <v>0</v>
      </c>
      <c r="S4062" s="189">
        <v>80</v>
      </c>
      <c r="T4062" s="188">
        <v>80</v>
      </c>
      <c r="U4062" s="187">
        <v>0</v>
      </c>
      <c r="V4062" s="189">
        <v>0</v>
      </c>
      <c r="W4062" s="189">
        <v>0</v>
      </c>
      <c r="X4062" s="188">
        <v>80</v>
      </c>
      <c r="Y4062" s="188">
        <v>0</v>
      </c>
      <c r="Z4062" s="186">
        <v>0</v>
      </c>
      <c r="AA4062" s="186">
        <v>0</v>
      </c>
      <c r="AB4062" s="186">
        <v>0</v>
      </c>
      <c r="AC4062" s="186">
        <v>0</v>
      </c>
      <c r="AD4062" s="188">
        <v>0</v>
      </c>
      <c r="AE4062" s="189">
        <v>0</v>
      </c>
      <c r="AF4062" s="189">
        <v>0</v>
      </c>
      <c r="AG4062" s="189">
        <v>0</v>
      </c>
      <c r="AH4062" s="191">
        <v>0</v>
      </c>
      <c r="AI4062" s="186">
        <v>0</v>
      </c>
      <c r="AJ4062" s="533"/>
      <c r="AK4062" s="192"/>
      <c r="AL4062" s="226"/>
      <c r="AM4062" s="55"/>
      <c r="AN4062" s="76"/>
      <c r="AO4062" s="188">
        <v>0</v>
      </c>
      <c r="AP4062" s="188">
        <v>0</v>
      </c>
      <c r="AQ4062" s="187">
        <v>0</v>
      </c>
      <c r="AR4062" s="188">
        <v>0</v>
      </c>
      <c r="AS4062" s="187">
        <v>0</v>
      </c>
      <c r="AT4062" s="188">
        <v>0</v>
      </c>
      <c r="AU4062" s="187">
        <v>0</v>
      </c>
      <c r="AV4062" s="188">
        <v>0</v>
      </c>
      <c r="AW4062" s="187">
        <v>0</v>
      </c>
      <c r="AX4062" s="188">
        <v>0</v>
      </c>
      <c r="AY4062" s="187">
        <v>0</v>
      </c>
      <c r="AZ4062" s="188">
        <v>0</v>
      </c>
      <c r="BA4062" s="187">
        <v>0</v>
      </c>
      <c r="BB4062" s="188">
        <v>0</v>
      </c>
      <c r="BC4062" s="187">
        <v>0</v>
      </c>
      <c r="BD4062" s="75"/>
      <c r="BE4062" s="75"/>
      <c r="BF4062" s="56"/>
      <c r="BI4062" s="533"/>
    </row>
    <row r="4063" spans="1:61" s="77" customFormat="1" ht="11.25" customHeight="1" x14ac:dyDescent="0.2">
      <c r="A4063" s="184" t="s">
        <v>4335</v>
      </c>
      <c r="B4063" s="185">
        <v>0</v>
      </c>
      <c r="C4063" s="828" t="s">
        <v>4336</v>
      </c>
      <c r="D4063" s="284">
        <v>137.47</v>
      </c>
      <c r="E4063" s="91">
        <v>0</v>
      </c>
      <c r="F4063" s="186">
        <v>0</v>
      </c>
      <c r="G4063" s="186">
        <v>0</v>
      </c>
      <c r="H4063" s="186">
        <v>0</v>
      </c>
      <c r="I4063" s="187">
        <v>0</v>
      </c>
      <c r="J4063" s="186">
        <v>0</v>
      </c>
      <c r="K4063" s="186">
        <v>0</v>
      </c>
      <c r="L4063" s="186">
        <v>0</v>
      </c>
      <c r="M4063" s="186">
        <v>0</v>
      </c>
      <c r="N4063" s="188">
        <v>0</v>
      </c>
      <c r="O4063" s="189">
        <v>0</v>
      </c>
      <c r="P4063" s="186">
        <v>0</v>
      </c>
      <c r="Q4063" s="189">
        <v>0</v>
      </c>
      <c r="R4063" s="189">
        <v>0</v>
      </c>
      <c r="S4063" s="189">
        <v>137.47</v>
      </c>
      <c r="T4063" s="188">
        <v>137.47</v>
      </c>
      <c r="U4063" s="187">
        <v>0</v>
      </c>
      <c r="V4063" s="189">
        <v>0</v>
      </c>
      <c r="W4063" s="189">
        <v>0</v>
      </c>
      <c r="X4063" s="188">
        <v>137.47</v>
      </c>
      <c r="Y4063" s="188">
        <v>137.47</v>
      </c>
      <c r="Z4063" s="186">
        <v>0</v>
      </c>
      <c r="AA4063" s="186">
        <v>0</v>
      </c>
      <c r="AB4063" s="186">
        <v>0</v>
      </c>
      <c r="AC4063" s="186">
        <v>0</v>
      </c>
      <c r="AD4063" s="188">
        <v>0</v>
      </c>
      <c r="AE4063" s="189">
        <v>0</v>
      </c>
      <c r="AF4063" s="189">
        <v>0</v>
      </c>
      <c r="AG4063" s="189">
        <v>0</v>
      </c>
      <c r="AH4063" s="191">
        <v>0</v>
      </c>
      <c r="AI4063" s="186">
        <v>0</v>
      </c>
      <c r="AJ4063" s="533"/>
      <c r="AK4063" s="192"/>
      <c r="AL4063" s="226"/>
      <c r="AM4063" s="55"/>
      <c r="AO4063" s="188">
        <v>0</v>
      </c>
      <c r="AP4063" s="188">
        <v>0</v>
      </c>
      <c r="AQ4063" s="187">
        <v>0</v>
      </c>
      <c r="AR4063" s="188">
        <v>0</v>
      </c>
      <c r="AS4063" s="187">
        <v>0</v>
      </c>
      <c r="AT4063" s="188">
        <v>0</v>
      </c>
      <c r="AU4063" s="187">
        <v>0</v>
      </c>
      <c r="AV4063" s="188">
        <v>0</v>
      </c>
      <c r="AW4063" s="187">
        <v>0</v>
      </c>
      <c r="AX4063" s="188">
        <v>0</v>
      </c>
      <c r="AY4063" s="187">
        <v>0</v>
      </c>
      <c r="AZ4063" s="188">
        <v>0</v>
      </c>
      <c r="BA4063" s="187">
        <v>0</v>
      </c>
      <c r="BB4063" s="188">
        <v>0</v>
      </c>
      <c r="BC4063" s="187">
        <v>0</v>
      </c>
      <c r="BD4063" s="75"/>
      <c r="BE4063" s="75"/>
      <c r="BF4063" s="56"/>
      <c r="BI4063" s="533"/>
    </row>
    <row r="4064" spans="1:61" s="77" customFormat="1" ht="11.25" customHeight="1" x14ac:dyDescent="0.2">
      <c r="A4064" s="184" t="s">
        <v>4337</v>
      </c>
      <c r="B4064" s="185">
        <v>0</v>
      </c>
      <c r="C4064" s="828" t="s">
        <v>492</v>
      </c>
      <c r="D4064" s="284">
        <v>1E-4</v>
      </c>
      <c r="E4064" s="91">
        <v>0</v>
      </c>
      <c r="F4064" s="186">
        <v>0</v>
      </c>
      <c r="G4064" s="186">
        <v>0</v>
      </c>
      <c r="H4064" s="186">
        <v>0</v>
      </c>
      <c r="I4064" s="187">
        <v>0</v>
      </c>
      <c r="J4064" s="186">
        <v>0</v>
      </c>
      <c r="K4064" s="186">
        <v>0</v>
      </c>
      <c r="L4064" s="186">
        <v>0</v>
      </c>
      <c r="M4064" s="186">
        <v>0</v>
      </c>
      <c r="N4064" s="188">
        <v>0</v>
      </c>
      <c r="O4064" s="189">
        <v>0</v>
      </c>
      <c r="P4064" s="186">
        <v>0</v>
      </c>
      <c r="Q4064" s="189">
        <v>0</v>
      </c>
      <c r="R4064" s="189">
        <v>0</v>
      </c>
      <c r="S4064" s="189">
        <v>1E-4</v>
      </c>
      <c r="T4064" s="188">
        <v>0</v>
      </c>
      <c r="U4064" s="187">
        <v>0</v>
      </c>
      <c r="V4064" s="189">
        <v>0</v>
      </c>
      <c r="W4064" s="189">
        <v>0</v>
      </c>
      <c r="X4064" s="188">
        <v>0</v>
      </c>
      <c r="Y4064" s="188">
        <v>0</v>
      </c>
      <c r="Z4064" s="186">
        <v>0</v>
      </c>
      <c r="AA4064" s="186">
        <v>0</v>
      </c>
      <c r="AB4064" s="186">
        <v>0</v>
      </c>
      <c r="AC4064" s="186">
        <v>0</v>
      </c>
      <c r="AD4064" s="188">
        <v>0</v>
      </c>
      <c r="AE4064" s="189">
        <v>0</v>
      </c>
      <c r="AF4064" s="189">
        <v>0</v>
      </c>
      <c r="AG4064" s="189">
        <v>0</v>
      </c>
      <c r="AH4064" s="191">
        <v>0</v>
      </c>
      <c r="AI4064" s="186">
        <v>0</v>
      </c>
      <c r="AJ4064" s="533"/>
      <c r="AK4064" s="192"/>
      <c r="AL4064" s="226"/>
      <c r="AM4064" s="55"/>
      <c r="AN4064" s="76"/>
      <c r="AO4064" s="188">
        <v>0</v>
      </c>
      <c r="AP4064" s="188">
        <v>0</v>
      </c>
      <c r="AQ4064" s="187">
        <v>0</v>
      </c>
      <c r="AR4064" s="188">
        <v>0</v>
      </c>
      <c r="AS4064" s="187">
        <v>0</v>
      </c>
      <c r="AT4064" s="188">
        <v>0</v>
      </c>
      <c r="AU4064" s="187">
        <v>0</v>
      </c>
      <c r="AV4064" s="188">
        <v>0</v>
      </c>
      <c r="AW4064" s="187">
        <v>0</v>
      </c>
      <c r="AX4064" s="188">
        <v>0</v>
      </c>
      <c r="AY4064" s="187">
        <v>0</v>
      </c>
      <c r="AZ4064" s="188">
        <v>0</v>
      </c>
      <c r="BA4064" s="187">
        <v>0</v>
      </c>
      <c r="BB4064" s="188">
        <v>0</v>
      </c>
      <c r="BC4064" s="187">
        <v>0</v>
      </c>
      <c r="BD4064" s="75"/>
      <c r="BE4064" s="75"/>
      <c r="BF4064" s="56"/>
      <c r="BI4064" s="533"/>
    </row>
    <row r="4065" spans="1:61" s="77" customFormat="1" ht="11.25" customHeight="1" x14ac:dyDescent="0.2">
      <c r="A4065" s="228" t="s">
        <v>391</v>
      </c>
      <c r="B4065" s="229">
        <v>0</v>
      </c>
      <c r="C4065" s="864"/>
      <c r="D4065" s="330">
        <v>936.22069999999997</v>
      </c>
      <c r="E4065" s="231">
        <v>0</v>
      </c>
      <c r="F4065" s="232">
        <v>0</v>
      </c>
      <c r="G4065" s="232">
        <v>0</v>
      </c>
      <c r="H4065" s="232">
        <v>0</v>
      </c>
      <c r="I4065" s="233">
        <v>0</v>
      </c>
      <c r="J4065" s="232">
        <v>0</v>
      </c>
      <c r="K4065" s="232">
        <v>0</v>
      </c>
      <c r="L4065" s="232">
        <v>0</v>
      </c>
      <c r="M4065" s="232">
        <v>0</v>
      </c>
      <c r="N4065" s="234">
        <v>0</v>
      </c>
      <c r="O4065" s="235">
        <v>0</v>
      </c>
      <c r="P4065" s="232">
        <v>0</v>
      </c>
      <c r="Q4065" s="235">
        <v>0</v>
      </c>
      <c r="R4065" s="235">
        <v>0</v>
      </c>
      <c r="S4065" s="235">
        <v>936.22069999999997</v>
      </c>
      <c r="T4065" s="234">
        <v>936.22</v>
      </c>
      <c r="U4065" s="233">
        <v>0</v>
      </c>
      <c r="V4065" s="235">
        <v>0</v>
      </c>
      <c r="W4065" s="235">
        <v>0</v>
      </c>
      <c r="X4065" s="235">
        <v>936.22</v>
      </c>
      <c r="Y4065" s="234">
        <v>856.22</v>
      </c>
      <c r="Z4065" s="232">
        <v>0</v>
      </c>
      <c r="AA4065" s="232">
        <v>0</v>
      </c>
      <c r="AB4065" s="232">
        <v>0</v>
      </c>
      <c r="AC4065" s="232">
        <v>0</v>
      </c>
      <c r="AD4065" s="234">
        <v>0</v>
      </c>
      <c r="AE4065" s="235">
        <v>0</v>
      </c>
      <c r="AF4065" s="235">
        <v>0</v>
      </c>
      <c r="AG4065" s="235">
        <v>0</v>
      </c>
      <c r="AH4065" s="235">
        <v>0</v>
      </c>
      <c r="AI4065" s="225">
        <v>0</v>
      </c>
      <c r="AJ4065" s="533"/>
      <c r="AK4065" s="192"/>
      <c r="AL4065" s="226"/>
      <c r="AM4065" s="55"/>
      <c r="AN4065" s="76"/>
      <c r="AO4065" s="234">
        <v>0</v>
      </c>
      <c r="AP4065" s="234">
        <v>0</v>
      </c>
      <c r="AQ4065" s="233">
        <v>0</v>
      </c>
      <c r="AR4065" s="234">
        <v>0</v>
      </c>
      <c r="AS4065" s="233">
        <v>0</v>
      </c>
      <c r="AT4065" s="234">
        <v>0</v>
      </c>
      <c r="AU4065" s="233">
        <v>0</v>
      </c>
      <c r="AV4065" s="234">
        <v>0</v>
      </c>
      <c r="AW4065" s="233">
        <v>0</v>
      </c>
      <c r="AX4065" s="234">
        <v>0</v>
      </c>
      <c r="AY4065" s="233">
        <v>0</v>
      </c>
      <c r="AZ4065" s="234">
        <v>0</v>
      </c>
      <c r="BA4065" s="233">
        <v>0</v>
      </c>
      <c r="BB4065" s="234">
        <v>0</v>
      </c>
      <c r="BC4065" s="233">
        <v>0</v>
      </c>
      <c r="BD4065" s="75"/>
      <c r="BE4065" s="75"/>
      <c r="BF4065" s="56"/>
      <c r="BI4065" s="533"/>
    </row>
    <row r="4066" spans="1:61" ht="11.25" customHeight="1" x14ac:dyDescent="0.3">
      <c r="A4066" s="236" t="s">
        <v>41</v>
      </c>
      <c r="B4066" s="237">
        <v>0</v>
      </c>
      <c r="C4066" s="865"/>
      <c r="D4066" s="331"/>
      <c r="E4066" s="239">
        <v>0</v>
      </c>
      <c r="F4066" s="240"/>
      <c r="G4066" s="223">
        <v>0</v>
      </c>
      <c r="H4066" s="222">
        <v>0</v>
      </c>
      <c r="I4066" s="241"/>
      <c r="J4066" s="240"/>
      <c r="K4066" s="240"/>
      <c r="L4066" s="240"/>
      <c r="M4066" s="240">
        <v>0</v>
      </c>
      <c r="N4066" s="242"/>
      <c r="O4066" s="243"/>
      <c r="P4066" s="240">
        <v>0</v>
      </c>
      <c r="Q4066" s="243">
        <v>0</v>
      </c>
      <c r="R4066" s="243">
        <v>0</v>
      </c>
      <c r="S4066" s="243"/>
      <c r="T4066" s="242"/>
      <c r="U4066" s="241">
        <v>0</v>
      </c>
      <c r="V4066" s="243"/>
      <c r="W4066" s="243"/>
      <c r="X4066" s="242">
        <v>0</v>
      </c>
      <c r="Y4066" s="242"/>
      <c r="Z4066" s="240"/>
      <c r="AA4066" s="240"/>
      <c r="AB4066" s="240"/>
      <c r="AC4066" s="240"/>
      <c r="AD4066" s="242"/>
      <c r="AE4066" s="243"/>
      <c r="AF4066" s="243"/>
      <c r="AG4066" s="243"/>
      <c r="AH4066" s="243">
        <v>0</v>
      </c>
      <c r="AI4066" s="225"/>
      <c r="AJ4066" s="194"/>
      <c r="AK4066" s="192"/>
      <c r="AO4066" s="242">
        <v>0</v>
      </c>
      <c r="AP4066" s="242">
        <v>0</v>
      </c>
      <c r="AQ4066" s="241">
        <v>0</v>
      </c>
      <c r="AR4066" s="242">
        <v>0</v>
      </c>
      <c r="AS4066" s="241">
        <v>0</v>
      </c>
      <c r="AT4066" s="242">
        <v>0</v>
      </c>
      <c r="AU4066" s="241">
        <v>0</v>
      </c>
      <c r="AV4066" s="242">
        <v>0</v>
      </c>
      <c r="AW4066" s="241">
        <v>0</v>
      </c>
      <c r="AX4066" s="242">
        <v>0</v>
      </c>
      <c r="AY4066" s="241">
        <v>0</v>
      </c>
      <c r="AZ4066" s="242">
        <v>0</v>
      </c>
      <c r="BA4066" s="241">
        <v>0</v>
      </c>
      <c r="BB4066" s="242">
        <v>0</v>
      </c>
      <c r="BC4066" s="241">
        <v>0</v>
      </c>
      <c r="BD4066" s="75"/>
      <c r="BE4066" s="75"/>
      <c r="BI4066" s="194"/>
    </row>
    <row r="4067" spans="1:61" s="77" customFormat="1" ht="11.25" customHeight="1" x14ac:dyDescent="0.2">
      <c r="A4067" s="184" t="s">
        <v>4338</v>
      </c>
      <c r="B4067" s="185">
        <v>0</v>
      </c>
      <c r="C4067" s="832" t="s">
        <v>4339</v>
      </c>
      <c r="D4067" s="284">
        <v>1E-4</v>
      </c>
      <c r="E4067" s="91">
        <v>0</v>
      </c>
      <c r="F4067" s="186">
        <v>0</v>
      </c>
      <c r="G4067" s="186">
        <v>0</v>
      </c>
      <c r="H4067" s="186">
        <v>0</v>
      </c>
      <c r="I4067" s="187">
        <v>0</v>
      </c>
      <c r="J4067" s="186">
        <v>0</v>
      </c>
      <c r="K4067" s="186">
        <v>0</v>
      </c>
      <c r="L4067" s="186">
        <v>0</v>
      </c>
      <c r="M4067" s="186">
        <v>0</v>
      </c>
      <c r="N4067" s="188">
        <v>0</v>
      </c>
      <c r="O4067" s="189">
        <v>0</v>
      </c>
      <c r="P4067" s="186">
        <v>0</v>
      </c>
      <c r="Q4067" s="189">
        <v>0</v>
      </c>
      <c r="R4067" s="189">
        <v>0</v>
      </c>
      <c r="S4067" s="189">
        <v>1E-4</v>
      </c>
      <c r="T4067" s="188">
        <v>0</v>
      </c>
      <c r="U4067" s="187">
        <v>0</v>
      </c>
      <c r="V4067" s="189">
        <v>0</v>
      </c>
      <c r="W4067" s="189">
        <v>0</v>
      </c>
      <c r="X4067" s="188">
        <v>0</v>
      </c>
      <c r="Y4067" s="188">
        <v>0</v>
      </c>
      <c r="Z4067" s="186">
        <v>0</v>
      </c>
      <c r="AA4067" s="186">
        <v>0</v>
      </c>
      <c r="AB4067" s="186">
        <v>0</v>
      </c>
      <c r="AC4067" s="186">
        <v>0</v>
      </c>
      <c r="AD4067" s="188">
        <v>0</v>
      </c>
      <c r="AE4067" s="189">
        <v>0</v>
      </c>
      <c r="AF4067" s="189">
        <v>0</v>
      </c>
      <c r="AG4067" s="189">
        <v>0</v>
      </c>
      <c r="AH4067" s="191">
        <v>0</v>
      </c>
      <c r="AI4067" s="186">
        <v>0</v>
      </c>
      <c r="AJ4067" s="533"/>
      <c r="AK4067" s="192"/>
      <c r="AL4067" s="226"/>
      <c r="AM4067" s="55"/>
      <c r="AN4067" s="76"/>
      <c r="AO4067" s="188">
        <v>0</v>
      </c>
      <c r="AP4067" s="188">
        <v>0</v>
      </c>
      <c r="AQ4067" s="187">
        <v>0</v>
      </c>
      <c r="AR4067" s="188">
        <v>0</v>
      </c>
      <c r="AS4067" s="187">
        <v>0</v>
      </c>
      <c r="AT4067" s="188">
        <v>0</v>
      </c>
      <c r="AU4067" s="187">
        <v>0</v>
      </c>
      <c r="AV4067" s="188">
        <v>0</v>
      </c>
      <c r="AW4067" s="187">
        <v>0</v>
      </c>
      <c r="AX4067" s="188">
        <v>0</v>
      </c>
      <c r="AY4067" s="187">
        <v>0</v>
      </c>
      <c r="AZ4067" s="188">
        <v>0</v>
      </c>
      <c r="BA4067" s="187">
        <v>0</v>
      </c>
      <c r="BB4067" s="188">
        <v>0</v>
      </c>
      <c r="BC4067" s="187">
        <v>0</v>
      </c>
      <c r="BD4067" s="75"/>
      <c r="BE4067" s="75"/>
      <c r="BF4067" s="56"/>
      <c r="BI4067" s="533"/>
    </row>
    <row r="4068" spans="1:61" s="77" customFormat="1" ht="11.25" customHeight="1" x14ac:dyDescent="0.2">
      <c r="A4068" s="184" t="s">
        <v>4340</v>
      </c>
      <c r="B4068" s="185">
        <v>0</v>
      </c>
      <c r="C4068" s="832" t="s">
        <v>4341</v>
      </c>
      <c r="D4068" s="284">
        <v>1E-4</v>
      </c>
      <c r="E4068" s="91">
        <v>0</v>
      </c>
      <c r="F4068" s="186">
        <v>0</v>
      </c>
      <c r="G4068" s="186">
        <v>0</v>
      </c>
      <c r="H4068" s="186">
        <v>0</v>
      </c>
      <c r="I4068" s="187">
        <v>0</v>
      </c>
      <c r="J4068" s="186">
        <v>0</v>
      </c>
      <c r="K4068" s="186">
        <v>0</v>
      </c>
      <c r="L4068" s="186">
        <v>0</v>
      </c>
      <c r="M4068" s="186">
        <v>0</v>
      </c>
      <c r="N4068" s="188">
        <v>0</v>
      </c>
      <c r="O4068" s="189">
        <v>0</v>
      </c>
      <c r="P4068" s="186">
        <v>0</v>
      </c>
      <c r="Q4068" s="189">
        <v>0</v>
      </c>
      <c r="R4068" s="189">
        <v>0</v>
      </c>
      <c r="S4068" s="189">
        <v>1E-4</v>
      </c>
      <c r="T4068" s="188">
        <v>0</v>
      </c>
      <c r="U4068" s="187">
        <v>0</v>
      </c>
      <c r="V4068" s="189">
        <v>0</v>
      </c>
      <c r="W4068" s="189">
        <v>0</v>
      </c>
      <c r="X4068" s="188">
        <v>0</v>
      </c>
      <c r="Y4068" s="188">
        <v>0</v>
      </c>
      <c r="Z4068" s="186">
        <v>0</v>
      </c>
      <c r="AA4068" s="186">
        <v>0</v>
      </c>
      <c r="AB4068" s="186">
        <v>0</v>
      </c>
      <c r="AC4068" s="186">
        <v>0</v>
      </c>
      <c r="AD4068" s="188">
        <v>0</v>
      </c>
      <c r="AE4068" s="189">
        <v>0</v>
      </c>
      <c r="AF4068" s="189">
        <v>0</v>
      </c>
      <c r="AG4068" s="189">
        <v>0</v>
      </c>
      <c r="AH4068" s="191">
        <v>0</v>
      </c>
      <c r="AI4068" s="186">
        <v>0</v>
      </c>
      <c r="AJ4068" s="533"/>
      <c r="AK4068" s="192"/>
      <c r="AL4068" s="226"/>
      <c r="AM4068" s="55"/>
      <c r="AN4068" s="76"/>
      <c r="AO4068" s="188">
        <v>0</v>
      </c>
      <c r="AP4068" s="188">
        <v>0</v>
      </c>
      <c r="AQ4068" s="187">
        <v>0</v>
      </c>
      <c r="AR4068" s="188">
        <v>0</v>
      </c>
      <c r="AS4068" s="187">
        <v>0</v>
      </c>
      <c r="AT4068" s="188">
        <v>0</v>
      </c>
      <c r="AU4068" s="187">
        <v>0</v>
      </c>
      <c r="AV4068" s="188">
        <v>0</v>
      </c>
      <c r="AW4068" s="187">
        <v>0</v>
      </c>
      <c r="AX4068" s="188">
        <v>0</v>
      </c>
      <c r="AY4068" s="187">
        <v>0</v>
      </c>
      <c r="AZ4068" s="188">
        <v>0</v>
      </c>
      <c r="BA4068" s="187">
        <v>0</v>
      </c>
      <c r="BB4068" s="188">
        <v>0</v>
      </c>
      <c r="BC4068" s="187">
        <v>0</v>
      </c>
      <c r="BD4068" s="75"/>
      <c r="BE4068" s="75"/>
      <c r="BF4068" s="56"/>
      <c r="BI4068" s="533"/>
    </row>
    <row r="4069" spans="1:61" s="77" customFormat="1" ht="11.25" customHeight="1" x14ac:dyDescent="0.2">
      <c r="A4069" s="184" t="s">
        <v>4342</v>
      </c>
      <c r="B4069" s="185">
        <v>0</v>
      </c>
      <c r="C4069" s="832" t="s">
        <v>4343</v>
      </c>
      <c r="D4069" s="284">
        <v>1E-4</v>
      </c>
      <c r="E4069" s="91">
        <v>0</v>
      </c>
      <c r="F4069" s="186">
        <v>0</v>
      </c>
      <c r="G4069" s="186">
        <v>0</v>
      </c>
      <c r="H4069" s="186">
        <v>0</v>
      </c>
      <c r="I4069" s="187">
        <v>0</v>
      </c>
      <c r="J4069" s="186">
        <v>0</v>
      </c>
      <c r="K4069" s="186">
        <v>0</v>
      </c>
      <c r="L4069" s="186">
        <v>0</v>
      </c>
      <c r="M4069" s="186">
        <v>0</v>
      </c>
      <c r="N4069" s="188">
        <v>0</v>
      </c>
      <c r="O4069" s="189">
        <v>0</v>
      </c>
      <c r="P4069" s="186">
        <v>0</v>
      </c>
      <c r="Q4069" s="189">
        <v>0</v>
      </c>
      <c r="R4069" s="189">
        <v>0</v>
      </c>
      <c r="S4069" s="189">
        <v>1E-4</v>
      </c>
      <c r="T4069" s="188">
        <v>0</v>
      </c>
      <c r="U4069" s="187">
        <v>0</v>
      </c>
      <c r="V4069" s="189">
        <v>0</v>
      </c>
      <c r="W4069" s="189">
        <v>0</v>
      </c>
      <c r="X4069" s="188">
        <v>0</v>
      </c>
      <c r="Y4069" s="188">
        <v>0</v>
      </c>
      <c r="Z4069" s="186">
        <v>0</v>
      </c>
      <c r="AA4069" s="186">
        <v>0</v>
      </c>
      <c r="AB4069" s="186">
        <v>0</v>
      </c>
      <c r="AC4069" s="186">
        <v>0</v>
      </c>
      <c r="AD4069" s="188">
        <v>0</v>
      </c>
      <c r="AE4069" s="189">
        <v>0</v>
      </c>
      <c r="AF4069" s="189">
        <v>0</v>
      </c>
      <c r="AG4069" s="189">
        <v>0</v>
      </c>
      <c r="AH4069" s="191">
        <v>0</v>
      </c>
      <c r="AI4069" s="186">
        <v>0</v>
      </c>
      <c r="AJ4069" s="533"/>
      <c r="AK4069" s="192"/>
      <c r="AL4069" s="226"/>
      <c r="AM4069" s="55"/>
      <c r="AN4069" s="76"/>
      <c r="AO4069" s="188">
        <v>0</v>
      </c>
      <c r="AP4069" s="188">
        <v>0</v>
      </c>
      <c r="AQ4069" s="187">
        <v>0</v>
      </c>
      <c r="AR4069" s="188">
        <v>0</v>
      </c>
      <c r="AS4069" s="187">
        <v>0</v>
      </c>
      <c r="AT4069" s="188">
        <v>0</v>
      </c>
      <c r="AU4069" s="187">
        <v>0</v>
      </c>
      <c r="AV4069" s="188">
        <v>0</v>
      </c>
      <c r="AW4069" s="187">
        <v>0</v>
      </c>
      <c r="AX4069" s="188">
        <v>0</v>
      </c>
      <c r="AY4069" s="187">
        <v>0</v>
      </c>
      <c r="AZ4069" s="188">
        <v>0</v>
      </c>
      <c r="BA4069" s="187">
        <v>0</v>
      </c>
      <c r="BB4069" s="188">
        <v>0</v>
      </c>
      <c r="BC4069" s="187">
        <v>0</v>
      </c>
      <c r="BD4069" s="75"/>
      <c r="BE4069" s="75"/>
      <c r="BF4069" s="56"/>
      <c r="BI4069" s="533"/>
    </row>
    <row r="4070" spans="1:61" s="77" customFormat="1" ht="11.25" customHeight="1" x14ac:dyDescent="0.2">
      <c r="A4070" s="184" t="s">
        <v>4344</v>
      </c>
      <c r="B4070" s="185">
        <v>0</v>
      </c>
      <c r="C4070" s="832" t="s">
        <v>4345</v>
      </c>
      <c r="D4070" s="284">
        <v>1E-4</v>
      </c>
      <c r="E4070" s="91">
        <v>0</v>
      </c>
      <c r="F4070" s="186">
        <v>0</v>
      </c>
      <c r="G4070" s="186">
        <v>0</v>
      </c>
      <c r="H4070" s="186">
        <v>0</v>
      </c>
      <c r="I4070" s="187">
        <v>0</v>
      </c>
      <c r="J4070" s="186">
        <v>0</v>
      </c>
      <c r="K4070" s="186">
        <v>0</v>
      </c>
      <c r="L4070" s="186">
        <v>0</v>
      </c>
      <c r="M4070" s="186">
        <v>0</v>
      </c>
      <c r="N4070" s="188">
        <v>0</v>
      </c>
      <c r="O4070" s="189">
        <v>0</v>
      </c>
      <c r="P4070" s="186">
        <v>0</v>
      </c>
      <c r="Q4070" s="189">
        <v>0</v>
      </c>
      <c r="R4070" s="189">
        <v>0</v>
      </c>
      <c r="S4070" s="189">
        <v>1E-4</v>
      </c>
      <c r="T4070" s="188">
        <v>0</v>
      </c>
      <c r="U4070" s="187">
        <v>0</v>
      </c>
      <c r="V4070" s="189">
        <v>0</v>
      </c>
      <c r="W4070" s="189">
        <v>0</v>
      </c>
      <c r="X4070" s="188">
        <v>0</v>
      </c>
      <c r="Y4070" s="188">
        <v>0</v>
      </c>
      <c r="Z4070" s="186">
        <v>0</v>
      </c>
      <c r="AA4070" s="186">
        <v>0</v>
      </c>
      <c r="AB4070" s="186">
        <v>0</v>
      </c>
      <c r="AC4070" s="186">
        <v>0</v>
      </c>
      <c r="AD4070" s="188">
        <v>0</v>
      </c>
      <c r="AE4070" s="189">
        <v>0</v>
      </c>
      <c r="AF4070" s="189">
        <v>0</v>
      </c>
      <c r="AG4070" s="189">
        <v>0</v>
      </c>
      <c r="AH4070" s="191">
        <v>0</v>
      </c>
      <c r="AI4070" s="186">
        <v>0</v>
      </c>
      <c r="AJ4070" s="533"/>
      <c r="AK4070" s="192"/>
      <c r="AL4070" s="226"/>
      <c r="AM4070" s="55"/>
      <c r="AN4070" s="76"/>
      <c r="AO4070" s="188">
        <v>0</v>
      </c>
      <c r="AP4070" s="188">
        <v>0</v>
      </c>
      <c r="AQ4070" s="187">
        <v>0</v>
      </c>
      <c r="AR4070" s="188">
        <v>0</v>
      </c>
      <c r="AS4070" s="187">
        <v>0</v>
      </c>
      <c r="AT4070" s="188">
        <v>0</v>
      </c>
      <c r="AU4070" s="187">
        <v>0</v>
      </c>
      <c r="AV4070" s="188">
        <v>0</v>
      </c>
      <c r="AW4070" s="187">
        <v>0</v>
      </c>
      <c r="AX4070" s="188">
        <v>0</v>
      </c>
      <c r="AY4070" s="187">
        <v>0</v>
      </c>
      <c r="AZ4070" s="188">
        <v>0</v>
      </c>
      <c r="BA4070" s="187">
        <v>0</v>
      </c>
      <c r="BB4070" s="188">
        <v>0</v>
      </c>
      <c r="BC4070" s="187">
        <v>0</v>
      </c>
      <c r="BD4070" s="75"/>
      <c r="BE4070" s="75"/>
      <c r="BF4070" s="56"/>
      <c r="BI4070" s="533"/>
    </row>
    <row r="4071" spans="1:61" s="77" customFormat="1" ht="11.25" customHeight="1" x14ac:dyDescent="0.2">
      <c r="A4071" s="184" t="s">
        <v>4346</v>
      </c>
      <c r="B4071" s="185">
        <v>0</v>
      </c>
      <c r="C4071" s="832" t="s">
        <v>4347</v>
      </c>
      <c r="D4071" s="284">
        <v>1E-4</v>
      </c>
      <c r="E4071" s="91">
        <v>0</v>
      </c>
      <c r="F4071" s="186">
        <v>0</v>
      </c>
      <c r="G4071" s="186">
        <v>0</v>
      </c>
      <c r="H4071" s="186">
        <v>0</v>
      </c>
      <c r="I4071" s="187">
        <v>0</v>
      </c>
      <c r="J4071" s="186">
        <v>0</v>
      </c>
      <c r="K4071" s="186">
        <v>0</v>
      </c>
      <c r="L4071" s="186">
        <v>0</v>
      </c>
      <c r="M4071" s="186">
        <v>0</v>
      </c>
      <c r="N4071" s="188">
        <v>0</v>
      </c>
      <c r="O4071" s="189">
        <v>0</v>
      </c>
      <c r="P4071" s="186">
        <v>0</v>
      </c>
      <c r="Q4071" s="189">
        <v>0</v>
      </c>
      <c r="R4071" s="189">
        <v>0</v>
      </c>
      <c r="S4071" s="189">
        <v>1E-4</v>
      </c>
      <c r="T4071" s="188">
        <v>0</v>
      </c>
      <c r="U4071" s="187">
        <v>0</v>
      </c>
      <c r="V4071" s="189">
        <v>0</v>
      </c>
      <c r="W4071" s="189">
        <v>0</v>
      </c>
      <c r="X4071" s="188">
        <v>0</v>
      </c>
      <c r="Y4071" s="188">
        <v>0</v>
      </c>
      <c r="Z4071" s="186">
        <v>0</v>
      </c>
      <c r="AA4071" s="186">
        <v>0</v>
      </c>
      <c r="AB4071" s="186">
        <v>0</v>
      </c>
      <c r="AC4071" s="186">
        <v>0</v>
      </c>
      <c r="AD4071" s="188">
        <v>0</v>
      </c>
      <c r="AE4071" s="189">
        <v>0</v>
      </c>
      <c r="AF4071" s="189">
        <v>0</v>
      </c>
      <c r="AG4071" s="189">
        <v>0</v>
      </c>
      <c r="AH4071" s="191">
        <v>0</v>
      </c>
      <c r="AI4071" s="186">
        <v>0</v>
      </c>
      <c r="AJ4071" s="533"/>
      <c r="AK4071" s="192"/>
      <c r="AL4071" s="226"/>
      <c r="AM4071" s="55"/>
      <c r="AN4071" s="76"/>
      <c r="AO4071" s="188">
        <v>0</v>
      </c>
      <c r="AP4071" s="188">
        <v>0</v>
      </c>
      <c r="AQ4071" s="187">
        <v>0</v>
      </c>
      <c r="AR4071" s="188">
        <v>0</v>
      </c>
      <c r="AS4071" s="187">
        <v>0</v>
      </c>
      <c r="AT4071" s="188">
        <v>0</v>
      </c>
      <c r="AU4071" s="187">
        <v>0</v>
      </c>
      <c r="AV4071" s="188">
        <v>0</v>
      </c>
      <c r="AW4071" s="187">
        <v>0</v>
      </c>
      <c r="AX4071" s="188">
        <v>0</v>
      </c>
      <c r="AY4071" s="187">
        <v>0</v>
      </c>
      <c r="AZ4071" s="188">
        <v>0</v>
      </c>
      <c r="BA4071" s="187">
        <v>0</v>
      </c>
      <c r="BB4071" s="188">
        <v>0</v>
      </c>
      <c r="BC4071" s="187">
        <v>0</v>
      </c>
      <c r="BD4071" s="75"/>
      <c r="BE4071" s="75"/>
      <c r="BF4071" s="56"/>
      <c r="BI4071" s="533"/>
    </row>
    <row r="4072" spans="1:61" s="77" customFormat="1" ht="11.25" customHeight="1" x14ac:dyDescent="0.2">
      <c r="A4072" s="184" t="s">
        <v>4348</v>
      </c>
      <c r="B4072" s="185">
        <v>0</v>
      </c>
      <c r="C4072" s="832" t="s">
        <v>4349</v>
      </c>
      <c r="D4072" s="284">
        <v>1E-4</v>
      </c>
      <c r="E4072" s="91">
        <v>0</v>
      </c>
      <c r="F4072" s="186">
        <v>0</v>
      </c>
      <c r="G4072" s="186">
        <v>0</v>
      </c>
      <c r="H4072" s="186">
        <v>0</v>
      </c>
      <c r="I4072" s="187">
        <v>0</v>
      </c>
      <c r="J4072" s="186">
        <v>0</v>
      </c>
      <c r="K4072" s="186">
        <v>0</v>
      </c>
      <c r="L4072" s="186">
        <v>0</v>
      </c>
      <c r="M4072" s="186">
        <v>0</v>
      </c>
      <c r="N4072" s="188">
        <v>0</v>
      </c>
      <c r="O4072" s="189">
        <v>0</v>
      </c>
      <c r="P4072" s="186">
        <v>0</v>
      </c>
      <c r="Q4072" s="189">
        <v>0</v>
      </c>
      <c r="R4072" s="189">
        <v>0</v>
      </c>
      <c r="S4072" s="189">
        <v>1E-4</v>
      </c>
      <c r="T4072" s="188">
        <v>0</v>
      </c>
      <c r="U4072" s="187">
        <v>0</v>
      </c>
      <c r="V4072" s="189">
        <v>0</v>
      </c>
      <c r="W4072" s="189">
        <v>0</v>
      </c>
      <c r="X4072" s="188">
        <v>0</v>
      </c>
      <c r="Y4072" s="188">
        <v>0</v>
      </c>
      <c r="Z4072" s="186">
        <v>0</v>
      </c>
      <c r="AA4072" s="186">
        <v>0</v>
      </c>
      <c r="AB4072" s="186">
        <v>0</v>
      </c>
      <c r="AC4072" s="186">
        <v>0</v>
      </c>
      <c r="AD4072" s="188">
        <v>0</v>
      </c>
      <c r="AE4072" s="189">
        <v>0</v>
      </c>
      <c r="AF4072" s="189">
        <v>0</v>
      </c>
      <c r="AG4072" s="189">
        <v>0</v>
      </c>
      <c r="AH4072" s="191">
        <v>0</v>
      </c>
      <c r="AI4072" s="186">
        <v>0</v>
      </c>
      <c r="AJ4072" s="533"/>
      <c r="AK4072" s="192"/>
      <c r="AL4072" s="226"/>
      <c r="AM4072" s="55"/>
      <c r="AN4072" s="76"/>
      <c r="AO4072" s="188">
        <v>0</v>
      </c>
      <c r="AP4072" s="188">
        <v>0</v>
      </c>
      <c r="AQ4072" s="187">
        <v>0</v>
      </c>
      <c r="AR4072" s="188">
        <v>0</v>
      </c>
      <c r="AS4072" s="187">
        <v>0</v>
      </c>
      <c r="AT4072" s="188">
        <v>0</v>
      </c>
      <c r="AU4072" s="187">
        <v>0</v>
      </c>
      <c r="AV4072" s="188">
        <v>0</v>
      </c>
      <c r="AW4072" s="187">
        <v>0</v>
      </c>
      <c r="AX4072" s="188">
        <v>0</v>
      </c>
      <c r="AY4072" s="187">
        <v>0</v>
      </c>
      <c r="AZ4072" s="188">
        <v>0</v>
      </c>
      <c r="BA4072" s="187">
        <v>0</v>
      </c>
      <c r="BB4072" s="188">
        <v>0</v>
      </c>
      <c r="BC4072" s="187">
        <v>0</v>
      </c>
      <c r="BD4072" s="75"/>
      <c r="BE4072" s="75"/>
      <c r="BF4072" s="56"/>
      <c r="BI4072" s="533"/>
    </row>
    <row r="4073" spans="1:61" s="77" customFormat="1" ht="11.25" customHeight="1" x14ac:dyDescent="0.2">
      <c r="A4073" s="184" t="s">
        <v>4350</v>
      </c>
      <c r="B4073" s="185">
        <v>0</v>
      </c>
      <c r="C4073" s="832" t="s">
        <v>4351</v>
      </c>
      <c r="D4073" s="284">
        <v>20.545000000000002</v>
      </c>
      <c r="E4073" s="91">
        <v>0</v>
      </c>
      <c r="F4073" s="186">
        <v>0</v>
      </c>
      <c r="G4073" s="186">
        <v>0</v>
      </c>
      <c r="H4073" s="186">
        <v>0</v>
      </c>
      <c r="I4073" s="187">
        <v>0</v>
      </c>
      <c r="J4073" s="186">
        <v>0</v>
      </c>
      <c r="K4073" s="186">
        <v>0</v>
      </c>
      <c r="L4073" s="186">
        <v>0</v>
      </c>
      <c r="M4073" s="186">
        <v>0</v>
      </c>
      <c r="N4073" s="188">
        <v>0</v>
      </c>
      <c r="O4073" s="189">
        <v>0</v>
      </c>
      <c r="P4073" s="186">
        <v>0</v>
      </c>
      <c r="Q4073" s="189">
        <v>0</v>
      </c>
      <c r="R4073" s="189">
        <v>0</v>
      </c>
      <c r="S4073" s="189">
        <v>20.545000000000002</v>
      </c>
      <c r="T4073" s="188">
        <v>20.545000000000002</v>
      </c>
      <c r="U4073" s="187">
        <v>0</v>
      </c>
      <c r="V4073" s="189">
        <v>0</v>
      </c>
      <c r="W4073" s="189">
        <v>0</v>
      </c>
      <c r="X4073" s="188">
        <v>20.545000000000002</v>
      </c>
      <c r="Y4073" s="188">
        <v>20.545000000000002</v>
      </c>
      <c r="Z4073" s="186">
        <v>0</v>
      </c>
      <c r="AA4073" s="186">
        <v>0</v>
      </c>
      <c r="AB4073" s="186">
        <v>0</v>
      </c>
      <c r="AC4073" s="186">
        <v>0</v>
      </c>
      <c r="AD4073" s="188">
        <v>0</v>
      </c>
      <c r="AE4073" s="189">
        <v>0</v>
      </c>
      <c r="AF4073" s="189">
        <v>0</v>
      </c>
      <c r="AG4073" s="189">
        <v>0</v>
      </c>
      <c r="AH4073" s="191">
        <v>0</v>
      </c>
      <c r="AI4073" s="186">
        <v>0</v>
      </c>
      <c r="AJ4073" s="533"/>
      <c r="AK4073" s="192"/>
      <c r="AL4073" s="226"/>
      <c r="AM4073" s="55"/>
      <c r="AN4073" s="76"/>
      <c r="AO4073" s="188">
        <v>0</v>
      </c>
      <c r="AP4073" s="188">
        <v>0</v>
      </c>
      <c r="AQ4073" s="187">
        <v>0</v>
      </c>
      <c r="AR4073" s="188">
        <v>0</v>
      </c>
      <c r="AS4073" s="187">
        <v>0</v>
      </c>
      <c r="AT4073" s="188">
        <v>0</v>
      </c>
      <c r="AU4073" s="187">
        <v>0</v>
      </c>
      <c r="AV4073" s="188">
        <v>0</v>
      </c>
      <c r="AW4073" s="187">
        <v>0</v>
      </c>
      <c r="AX4073" s="188">
        <v>0</v>
      </c>
      <c r="AY4073" s="187">
        <v>0</v>
      </c>
      <c r="AZ4073" s="188">
        <v>0</v>
      </c>
      <c r="BA4073" s="187">
        <v>0</v>
      </c>
      <c r="BB4073" s="188">
        <v>0</v>
      </c>
      <c r="BC4073" s="187">
        <v>0</v>
      </c>
      <c r="BD4073" s="75"/>
      <c r="BE4073" s="75"/>
      <c r="BF4073" s="56"/>
      <c r="BI4073" s="533"/>
    </row>
    <row r="4074" spans="1:61" s="77" customFormat="1" ht="11.25" customHeight="1" x14ac:dyDescent="0.2">
      <c r="A4074" s="184" t="s">
        <v>4352</v>
      </c>
      <c r="B4074" s="185">
        <v>0</v>
      </c>
      <c r="C4074" s="832" t="s">
        <v>4353</v>
      </c>
      <c r="D4074" s="284">
        <v>1E-4</v>
      </c>
      <c r="E4074" s="91">
        <v>0</v>
      </c>
      <c r="F4074" s="186">
        <v>0</v>
      </c>
      <c r="G4074" s="186">
        <v>0</v>
      </c>
      <c r="H4074" s="186">
        <v>0</v>
      </c>
      <c r="I4074" s="187">
        <v>0</v>
      </c>
      <c r="J4074" s="186">
        <v>0</v>
      </c>
      <c r="K4074" s="186">
        <v>0</v>
      </c>
      <c r="L4074" s="186">
        <v>0</v>
      </c>
      <c r="M4074" s="186">
        <v>0</v>
      </c>
      <c r="N4074" s="188">
        <v>0</v>
      </c>
      <c r="O4074" s="189">
        <v>0</v>
      </c>
      <c r="P4074" s="186">
        <v>0</v>
      </c>
      <c r="Q4074" s="189">
        <v>0</v>
      </c>
      <c r="R4074" s="189">
        <v>0</v>
      </c>
      <c r="S4074" s="189">
        <v>1E-4</v>
      </c>
      <c r="T4074" s="188">
        <v>0</v>
      </c>
      <c r="U4074" s="187">
        <v>0</v>
      </c>
      <c r="V4074" s="189">
        <v>0</v>
      </c>
      <c r="W4074" s="189">
        <v>0</v>
      </c>
      <c r="X4074" s="188">
        <v>0</v>
      </c>
      <c r="Y4074" s="188">
        <v>0</v>
      </c>
      <c r="Z4074" s="186">
        <v>0</v>
      </c>
      <c r="AA4074" s="186">
        <v>0</v>
      </c>
      <c r="AB4074" s="186">
        <v>0</v>
      </c>
      <c r="AC4074" s="186">
        <v>0</v>
      </c>
      <c r="AD4074" s="188">
        <v>0</v>
      </c>
      <c r="AE4074" s="189">
        <v>0</v>
      </c>
      <c r="AF4074" s="189">
        <v>0</v>
      </c>
      <c r="AG4074" s="189">
        <v>0</v>
      </c>
      <c r="AH4074" s="191">
        <v>0</v>
      </c>
      <c r="AI4074" s="186">
        <v>0</v>
      </c>
      <c r="AJ4074" s="533"/>
      <c r="AK4074" s="192"/>
      <c r="AL4074" s="226"/>
      <c r="AM4074" s="55"/>
      <c r="AN4074" s="76"/>
      <c r="AO4074" s="188">
        <v>0</v>
      </c>
      <c r="AP4074" s="188">
        <v>0</v>
      </c>
      <c r="AQ4074" s="187">
        <v>0</v>
      </c>
      <c r="AR4074" s="188">
        <v>0</v>
      </c>
      <c r="AS4074" s="187">
        <v>0</v>
      </c>
      <c r="AT4074" s="188">
        <v>0</v>
      </c>
      <c r="AU4074" s="187">
        <v>0</v>
      </c>
      <c r="AV4074" s="188">
        <v>0</v>
      </c>
      <c r="AW4074" s="187">
        <v>0</v>
      </c>
      <c r="AX4074" s="188">
        <v>0</v>
      </c>
      <c r="AY4074" s="187">
        <v>0</v>
      </c>
      <c r="AZ4074" s="188">
        <v>0</v>
      </c>
      <c r="BA4074" s="187">
        <v>0</v>
      </c>
      <c r="BB4074" s="188">
        <v>0</v>
      </c>
      <c r="BC4074" s="187">
        <v>0</v>
      </c>
      <c r="BD4074" s="75"/>
      <c r="BE4074" s="75"/>
      <c r="BF4074" s="56"/>
      <c r="BI4074" s="533"/>
    </row>
    <row r="4075" spans="1:61" ht="11.25" customHeight="1" x14ac:dyDescent="0.3">
      <c r="A4075" s="534" t="s">
        <v>4354</v>
      </c>
      <c r="B4075" s="185">
        <v>0</v>
      </c>
      <c r="C4075" s="828" t="s">
        <v>4355</v>
      </c>
      <c r="D4075" s="284">
        <v>11.440000000000509</v>
      </c>
      <c r="E4075" s="91">
        <v>0</v>
      </c>
      <c r="F4075" s="186">
        <v>0</v>
      </c>
      <c r="G4075" s="186">
        <v>0</v>
      </c>
      <c r="H4075" s="186">
        <v>0</v>
      </c>
      <c r="I4075" s="187">
        <v>0</v>
      </c>
      <c r="J4075" s="186">
        <v>0</v>
      </c>
      <c r="K4075" s="186">
        <v>0</v>
      </c>
      <c r="L4075" s="186">
        <v>59.16</v>
      </c>
      <c r="M4075" s="186">
        <v>0</v>
      </c>
      <c r="N4075" s="188">
        <v>0</v>
      </c>
      <c r="O4075" s="189">
        <v>0</v>
      </c>
      <c r="P4075" s="186">
        <v>0</v>
      </c>
      <c r="Q4075" s="189">
        <v>0</v>
      </c>
      <c r="R4075" s="189">
        <v>0</v>
      </c>
      <c r="S4075" s="189">
        <v>-47.719999999999487</v>
      </c>
      <c r="T4075" s="188">
        <v>0</v>
      </c>
      <c r="U4075" s="187">
        <v>0</v>
      </c>
      <c r="V4075" s="189">
        <v>0</v>
      </c>
      <c r="W4075" s="189">
        <v>0</v>
      </c>
      <c r="X4075" s="188">
        <v>0</v>
      </c>
      <c r="Y4075" s="188">
        <v>0</v>
      </c>
      <c r="Z4075" s="186">
        <v>0</v>
      </c>
      <c r="AA4075" s="186">
        <v>0</v>
      </c>
      <c r="AB4075" s="186">
        <v>-47.719999999999487</v>
      </c>
      <c r="AC4075" s="186">
        <v>-96.795131845840743</v>
      </c>
      <c r="AD4075" s="188">
        <v>0</v>
      </c>
      <c r="AE4075" s="189">
        <v>0</v>
      </c>
      <c r="AF4075" s="189">
        <v>0</v>
      </c>
      <c r="AG4075" s="189">
        <v>0</v>
      </c>
      <c r="AH4075" s="191">
        <v>0</v>
      </c>
      <c r="AI4075" s="186">
        <v>0</v>
      </c>
      <c r="AJ4075" s="194"/>
      <c r="AK4075" s="192"/>
      <c r="AO4075" s="188">
        <v>1774.8</v>
      </c>
      <c r="AP4075" s="188">
        <v>0</v>
      </c>
      <c r="AQ4075" s="187">
        <v>0</v>
      </c>
      <c r="AR4075" s="188">
        <v>0</v>
      </c>
      <c r="AS4075" s="187">
        <v>0</v>
      </c>
      <c r="AT4075" s="188">
        <v>5324.4</v>
      </c>
      <c r="AU4075" s="187">
        <v>100.00751314800902</v>
      </c>
      <c r="AV4075" s="188">
        <v>5324.4</v>
      </c>
      <c r="AW4075" s="187">
        <v>0</v>
      </c>
      <c r="AX4075" s="188">
        <v>0</v>
      </c>
      <c r="AY4075" s="187">
        <v>0</v>
      </c>
      <c r="AZ4075" s="188">
        <v>5324.4</v>
      </c>
      <c r="BA4075" s="187">
        <v>50</v>
      </c>
      <c r="BB4075" s="188">
        <v>8874</v>
      </c>
      <c r="BC4075" s="187">
        <v>0</v>
      </c>
      <c r="BD4075" s="75"/>
      <c r="BE4075" s="75"/>
      <c r="BI4075" s="194"/>
    </row>
    <row r="4076" spans="1:61" ht="11.25" customHeight="1" x14ac:dyDescent="0.3">
      <c r="A4076" s="534" t="s">
        <v>4356</v>
      </c>
      <c r="B4076" s="185">
        <v>0</v>
      </c>
      <c r="C4076" s="828" t="s">
        <v>4357</v>
      </c>
      <c r="D4076" s="284">
        <v>1E-4</v>
      </c>
      <c r="E4076" s="91">
        <v>0</v>
      </c>
      <c r="F4076" s="186">
        <v>0</v>
      </c>
      <c r="G4076" s="186">
        <v>0</v>
      </c>
      <c r="H4076" s="186">
        <v>0</v>
      </c>
      <c r="I4076" s="187">
        <v>0</v>
      </c>
      <c r="J4076" s="186">
        <v>0</v>
      </c>
      <c r="K4076" s="186">
        <v>0</v>
      </c>
      <c r="L4076" s="186">
        <v>0</v>
      </c>
      <c r="M4076" s="186">
        <v>0</v>
      </c>
      <c r="N4076" s="188">
        <v>0</v>
      </c>
      <c r="O4076" s="189">
        <v>0</v>
      </c>
      <c r="P4076" s="186">
        <v>0</v>
      </c>
      <c r="Q4076" s="189">
        <v>0</v>
      </c>
      <c r="R4076" s="189">
        <v>0</v>
      </c>
      <c r="S4076" s="189">
        <v>1E-4</v>
      </c>
      <c r="T4076" s="188">
        <v>0</v>
      </c>
      <c r="U4076" s="187">
        <v>0</v>
      </c>
      <c r="V4076" s="189">
        <v>0</v>
      </c>
      <c r="W4076" s="189">
        <v>0</v>
      </c>
      <c r="X4076" s="188">
        <v>0</v>
      </c>
      <c r="Y4076" s="188">
        <v>0</v>
      </c>
      <c r="Z4076" s="186">
        <v>0</v>
      </c>
      <c r="AA4076" s="186">
        <v>0</v>
      </c>
      <c r="AB4076" s="186">
        <v>0</v>
      </c>
      <c r="AC4076" s="186">
        <v>0</v>
      </c>
      <c r="AD4076" s="188">
        <v>0</v>
      </c>
      <c r="AE4076" s="189">
        <v>0</v>
      </c>
      <c r="AF4076" s="189">
        <v>0</v>
      </c>
      <c r="AG4076" s="189">
        <v>0</v>
      </c>
      <c r="AH4076" s="191">
        <v>0</v>
      </c>
      <c r="AI4076" s="186">
        <v>0</v>
      </c>
      <c r="AJ4076" s="194"/>
      <c r="AK4076" s="192"/>
      <c r="AO4076" s="188">
        <v>0</v>
      </c>
      <c r="AP4076" s="188">
        <v>0</v>
      </c>
      <c r="AQ4076" s="187">
        <v>0</v>
      </c>
      <c r="AR4076" s="188">
        <v>0</v>
      </c>
      <c r="AS4076" s="187">
        <v>0</v>
      </c>
      <c r="AT4076" s="188">
        <v>0</v>
      </c>
      <c r="AU4076" s="187">
        <v>0</v>
      </c>
      <c r="AV4076" s="188">
        <v>0</v>
      </c>
      <c r="AW4076" s="187">
        <v>0</v>
      </c>
      <c r="AX4076" s="188">
        <v>0</v>
      </c>
      <c r="AY4076" s="187">
        <v>0</v>
      </c>
      <c r="AZ4076" s="188">
        <v>0</v>
      </c>
      <c r="BA4076" s="187">
        <v>0</v>
      </c>
      <c r="BB4076" s="188">
        <v>0</v>
      </c>
      <c r="BC4076" s="187">
        <v>0</v>
      </c>
      <c r="BD4076" s="75"/>
      <c r="BE4076" s="75"/>
      <c r="BI4076" s="194"/>
    </row>
    <row r="4077" spans="1:61" ht="11.25" customHeight="1" x14ac:dyDescent="0.3">
      <c r="A4077" s="534" t="s">
        <v>4358</v>
      </c>
      <c r="B4077" s="185">
        <v>0</v>
      </c>
      <c r="C4077" s="828" t="s">
        <v>4359</v>
      </c>
      <c r="D4077" s="284">
        <v>820.4</v>
      </c>
      <c r="E4077" s="91">
        <v>0</v>
      </c>
      <c r="F4077" s="186">
        <v>0</v>
      </c>
      <c r="G4077" s="186">
        <v>0</v>
      </c>
      <c r="H4077" s="186">
        <v>0</v>
      </c>
      <c r="I4077" s="187">
        <v>0</v>
      </c>
      <c r="J4077" s="186">
        <v>0</v>
      </c>
      <c r="K4077" s="186">
        <v>0</v>
      </c>
      <c r="L4077" s="186">
        <v>820.4</v>
      </c>
      <c r="M4077" s="186">
        <v>0</v>
      </c>
      <c r="N4077" s="188">
        <v>0</v>
      </c>
      <c r="O4077" s="189">
        <v>0</v>
      </c>
      <c r="P4077" s="186">
        <v>0</v>
      </c>
      <c r="Q4077" s="189">
        <v>0</v>
      </c>
      <c r="R4077" s="189">
        <v>0</v>
      </c>
      <c r="S4077" s="189">
        <v>0</v>
      </c>
      <c r="T4077" s="188">
        <v>0</v>
      </c>
      <c r="U4077" s="187">
        <v>0</v>
      </c>
      <c r="V4077" s="189">
        <v>0</v>
      </c>
      <c r="W4077" s="189">
        <v>0</v>
      </c>
      <c r="X4077" s="188">
        <v>0</v>
      </c>
      <c r="Y4077" s="188">
        <v>0</v>
      </c>
      <c r="Z4077" s="186">
        <v>0</v>
      </c>
      <c r="AA4077" s="186">
        <v>0</v>
      </c>
      <c r="AB4077" s="186">
        <v>0</v>
      </c>
      <c r="AC4077" s="186">
        <v>0</v>
      </c>
      <c r="AD4077" s="188">
        <v>0</v>
      </c>
      <c r="AE4077" s="189">
        <v>0</v>
      </c>
      <c r="AF4077" s="189">
        <v>0</v>
      </c>
      <c r="AG4077" s="189">
        <v>0</v>
      </c>
      <c r="AH4077" s="191">
        <v>0</v>
      </c>
      <c r="AI4077" s="186">
        <v>0</v>
      </c>
      <c r="AJ4077" s="194"/>
      <c r="AK4077" s="192"/>
      <c r="AO4077" s="188">
        <v>7618</v>
      </c>
      <c r="AP4077" s="188">
        <v>0</v>
      </c>
      <c r="AQ4077" s="187">
        <v>0</v>
      </c>
      <c r="AR4077" s="188">
        <v>5274</v>
      </c>
      <c r="AS4077" s="187">
        <v>60</v>
      </c>
      <c r="AT4077" s="188">
        <v>17580</v>
      </c>
      <c r="AU4077" s="187">
        <v>90.909090909090907</v>
      </c>
      <c r="AV4077" s="188">
        <v>17580</v>
      </c>
      <c r="AW4077" s="187">
        <v>0</v>
      </c>
      <c r="AX4077" s="188">
        <v>21096</v>
      </c>
      <c r="AY4077" s="187">
        <v>0</v>
      </c>
      <c r="AZ4077" s="188">
        <v>19338</v>
      </c>
      <c r="BA4077" s="187">
        <v>57.894736842105267</v>
      </c>
      <c r="BB4077" s="188">
        <v>0</v>
      </c>
      <c r="BC4077" s="187">
        <v>0</v>
      </c>
      <c r="BD4077" s="75"/>
      <c r="BE4077" s="75"/>
      <c r="BI4077" s="194"/>
    </row>
    <row r="4078" spans="1:61" ht="11.25" customHeight="1" x14ac:dyDescent="0.3">
      <c r="A4078" s="534" t="s">
        <v>4360</v>
      </c>
      <c r="B4078" s="185">
        <v>0</v>
      </c>
      <c r="C4078" s="828" t="s">
        <v>4361</v>
      </c>
      <c r="D4078" s="284">
        <v>840</v>
      </c>
      <c r="E4078" s="91">
        <v>0</v>
      </c>
      <c r="F4078" s="186">
        <v>0</v>
      </c>
      <c r="G4078" s="186">
        <v>0</v>
      </c>
      <c r="H4078" s="186">
        <v>0</v>
      </c>
      <c r="I4078" s="187">
        <v>0</v>
      </c>
      <c r="J4078" s="186">
        <v>0</v>
      </c>
      <c r="K4078" s="186">
        <v>0</v>
      </c>
      <c r="L4078" s="186">
        <v>840</v>
      </c>
      <c r="M4078" s="186">
        <v>0</v>
      </c>
      <c r="N4078" s="188">
        <v>0</v>
      </c>
      <c r="O4078" s="189">
        <v>0</v>
      </c>
      <c r="P4078" s="186">
        <v>0</v>
      </c>
      <c r="Q4078" s="189">
        <v>0</v>
      </c>
      <c r="R4078" s="189">
        <v>0</v>
      </c>
      <c r="S4078" s="189">
        <v>0</v>
      </c>
      <c r="T4078" s="188">
        <v>0</v>
      </c>
      <c r="U4078" s="187">
        <v>0</v>
      </c>
      <c r="V4078" s="189">
        <v>0</v>
      </c>
      <c r="W4078" s="189">
        <v>0</v>
      </c>
      <c r="X4078" s="188">
        <v>0</v>
      </c>
      <c r="Y4078" s="188">
        <v>0</v>
      </c>
      <c r="Z4078" s="186">
        <v>0</v>
      </c>
      <c r="AA4078" s="186">
        <v>0</v>
      </c>
      <c r="AB4078" s="186">
        <v>0</v>
      </c>
      <c r="AC4078" s="186">
        <v>0</v>
      </c>
      <c r="AD4078" s="188">
        <v>0</v>
      </c>
      <c r="AE4078" s="189">
        <v>0</v>
      </c>
      <c r="AF4078" s="189">
        <v>0</v>
      </c>
      <c r="AG4078" s="189">
        <v>0</v>
      </c>
      <c r="AH4078" s="191">
        <v>0</v>
      </c>
      <c r="AI4078" s="186">
        <v>0</v>
      </c>
      <c r="AJ4078" s="194"/>
      <c r="AK4078" s="192"/>
      <c r="AO4078" s="188">
        <v>11200</v>
      </c>
      <c r="AP4078" s="188">
        <v>6720</v>
      </c>
      <c r="AQ4078" s="187">
        <v>0</v>
      </c>
      <c r="AR4078" s="188">
        <v>10080</v>
      </c>
      <c r="AS4078" s="187">
        <v>49.999999999999986</v>
      </c>
      <c r="AT4078" s="188">
        <v>16800</v>
      </c>
      <c r="AU4078" s="187">
        <v>45.454545454545453</v>
      </c>
      <c r="AV4078" s="188">
        <v>30240</v>
      </c>
      <c r="AW4078" s="187">
        <v>0</v>
      </c>
      <c r="AX4078" s="188">
        <v>23520</v>
      </c>
      <c r="AY4078" s="187">
        <v>0</v>
      </c>
      <c r="AZ4078" s="188">
        <v>21840</v>
      </c>
      <c r="BA4078" s="187">
        <v>59.090909090909079</v>
      </c>
      <c r="BB4078" s="188">
        <v>0</v>
      </c>
      <c r="BC4078" s="187">
        <v>0</v>
      </c>
      <c r="BD4078" s="75"/>
      <c r="BE4078" s="75"/>
      <c r="BI4078" s="194"/>
    </row>
    <row r="4079" spans="1:61" ht="11.25" customHeight="1" x14ac:dyDescent="0.3">
      <c r="A4079" s="534" t="s">
        <v>4362</v>
      </c>
      <c r="B4079" s="185">
        <v>0</v>
      </c>
      <c r="C4079" s="828" t="s">
        <v>4363</v>
      </c>
      <c r="D4079" s="284">
        <v>1280.146</v>
      </c>
      <c r="E4079" s="91">
        <v>0</v>
      </c>
      <c r="F4079" s="186">
        <v>0</v>
      </c>
      <c r="G4079" s="186">
        <v>0</v>
      </c>
      <c r="H4079" s="186">
        <v>0</v>
      </c>
      <c r="I4079" s="187">
        <v>0</v>
      </c>
      <c r="J4079" s="186">
        <v>0</v>
      </c>
      <c r="K4079" s="186">
        <v>0</v>
      </c>
      <c r="L4079" s="186">
        <v>1280.146</v>
      </c>
      <c r="M4079" s="186">
        <v>0</v>
      </c>
      <c r="N4079" s="188">
        <v>0</v>
      </c>
      <c r="O4079" s="189">
        <v>0</v>
      </c>
      <c r="P4079" s="186">
        <v>0</v>
      </c>
      <c r="Q4079" s="189">
        <v>0</v>
      </c>
      <c r="R4079" s="189">
        <v>0</v>
      </c>
      <c r="S4079" s="189">
        <v>0</v>
      </c>
      <c r="T4079" s="188">
        <v>0</v>
      </c>
      <c r="U4079" s="187">
        <v>0</v>
      </c>
      <c r="V4079" s="189">
        <v>0</v>
      </c>
      <c r="W4079" s="189">
        <v>0</v>
      </c>
      <c r="X4079" s="188">
        <v>0</v>
      </c>
      <c r="Y4079" s="188">
        <v>0</v>
      </c>
      <c r="Z4079" s="186">
        <v>0</v>
      </c>
      <c r="AA4079" s="186">
        <v>0</v>
      </c>
      <c r="AB4079" s="186">
        <v>0</v>
      </c>
      <c r="AC4079" s="186">
        <v>0</v>
      </c>
      <c r="AD4079" s="188">
        <v>0</v>
      </c>
      <c r="AE4079" s="189">
        <v>0</v>
      </c>
      <c r="AF4079" s="189">
        <v>0</v>
      </c>
      <c r="AG4079" s="189">
        <v>0</v>
      </c>
      <c r="AH4079" s="191">
        <v>0</v>
      </c>
      <c r="AI4079" s="186">
        <v>0</v>
      </c>
      <c r="AJ4079" s="194"/>
      <c r="AK4079" s="192"/>
      <c r="AO4079" s="188">
        <v>640.5</v>
      </c>
      <c r="AP4079" s="188">
        <v>0</v>
      </c>
      <c r="AQ4079" s="187">
        <v>0</v>
      </c>
      <c r="AR4079" s="188">
        <v>0</v>
      </c>
      <c r="AS4079" s="187">
        <v>0</v>
      </c>
      <c r="AT4079" s="188">
        <v>1921.5</v>
      </c>
      <c r="AU4079" s="187">
        <v>49.993495511903213</v>
      </c>
      <c r="AV4079" s="188">
        <v>1921.5</v>
      </c>
      <c r="AW4079" s="187">
        <v>0</v>
      </c>
      <c r="AX4079" s="188">
        <v>3843</v>
      </c>
      <c r="AY4079" s="187">
        <v>0</v>
      </c>
      <c r="AZ4079" s="188">
        <v>9607.5</v>
      </c>
      <c r="BA4079" s="187">
        <v>50</v>
      </c>
      <c r="BB4079" s="188">
        <v>5764.5</v>
      </c>
      <c r="BC4079" s="187">
        <v>0</v>
      </c>
      <c r="BD4079" s="75"/>
      <c r="BE4079" s="75"/>
      <c r="BI4079" s="194"/>
    </row>
    <row r="4080" spans="1:61" ht="11.25" customHeight="1" x14ac:dyDescent="0.3">
      <c r="A4080" s="184" t="s">
        <v>4364</v>
      </c>
      <c r="B4080" s="185">
        <v>0</v>
      </c>
      <c r="C4080" s="828" t="s">
        <v>4365</v>
      </c>
      <c r="D4080" s="284">
        <v>123.2</v>
      </c>
      <c r="E4080" s="91">
        <v>0</v>
      </c>
      <c r="F4080" s="186">
        <v>0</v>
      </c>
      <c r="G4080" s="186">
        <v>0</v>
      </c>
      <c r="H4080" s="186">
        <v>0</v>
      </c>
      <c r="I4080" s="187">
        <v>0</v>
      </c>
      <c r="J4080" s="186">
        <v>0</v>
      </c>
      <c r="K4080" s="186">
        <v>0</v>
      </c>
      <c r="L4080" s="186">
        <v>0</v>
      </c>
      <c r="M4080" s="186">
        <v>0</v>
      </c>
      <c r="N4080" s="188">
        <v>0</v>
      </c>
      <c r="O4080" s="189">
        <v>0</v>
      </c>
      <c r="P4080" s="186">
        <v>0</v>
      </c>
      <c r="Q4080" s="189">
        <v>0</v>
      </c>
      <c r="R4080" s="189">
        <v>0</v>
      </c>
      <c r="S4080" s="189">
        <v>123.2</v>
      </c>
      <c r="T4080" s="188">
        <v>123.2</v>
      </c>
      <c r="U4080" s="187">
        <v>0</v>
      </c>
      <c r="V4080" s="189">
        <v>0</v>
      </c>
      <c r="W4080" s="189">
        <v>0</v>
      </c>
      <c r="X4080" s="188">
        <v>123.2</v>
      </c>
      <c r="Y4080" s="188">
        <v>123.2</v>
      </c>
      <c r="Z4080" s="186">
        <v>0</v>
      </c>
      <c r="AA4080" s="186">
        <v>0</v>
      </c>
      <c r="AB4080" s="186">
        <v>0</v>
      </c>
      <c r="AC4080" s="186">
        <v>0</v>
      </c>
      <c r="AD4080" s="188">
        <v>0</v>
      </c>
      <c r="AE4080" s="189">
        <v>0</v>
      </c>
      <c r="AF4080" s="189">
        <v>0</v>
      </c>
      <c r="AG4080" s="189">
        <v>0</v>
      </c>
      <c r="AH4080" s="191">
        <v>0</v>
      </c>
      <c r="AI4080" s="186">
        <v>0</v>
      </c>
      <c r="AJ4080" s="194"/>
      <c r="AK4080" s="192"/>
      <c r="AO4080" s="188">
        <v>3080</v>
      </c>
      <c r="AP4080" s="188">
        <v>0</v>
      </c>
      <c r="AQ4080" s="187">
        <v>0</v>
      </c>
      <c r="AR4080" s="188">
        <v>0</v>
      </c>
      <c r="AS4080" s="187">
        <v>0</v>
      </c>
      <c r="AT4080" s="188">
        <v>9240</v>
      </c>
      <c r="AU4080" s="187">
        <v>100</v>
      </c>
      <c r="AV4080" s="188">
        <v>11088</v>
      </c>
      <c r="AW4080" s="187">
        <v>0</v>
      </c>
      <c r="AX4080" s="188">
        <v>27720</v>
      </c>
      <c r="AY4080" s="187">
        <v>0</v>
      </c>
      <c r="AZ4080" s="188">
        <v>0</v>
      </c>
      <c r="BA4080" s="187">
        <v>0</v>
      </c>
      <c r="BB4080" s="188">
        <v>25872</v>
      </c>
      <c r="BC4080" s="187">
        <v>0</v>
      </c>
      <c r="BD4080" s="75"/>
      <c r="BE4080" s="75"/>
      <c r="BI4080" s="194"/>
    </row>
    <row r="4081" spans="1:61" ht="11.25" customHeight="1" x14ac:dyDescent="0.3">
      <c r="A4081" s="184" t="s">
        <v>4366</v>
      </c>
      <c r="B4081" s="185">
        <v>0</v>
      </c>
      <c r="C4081" s="828" t="s">
        <v>4367</v>
      </c>
      <c r="D4081" s="284">
        <v>1102.6020000000001</v>
      </c>
      <c r="E4081" s="91">
        <v>0</v>
      </c>
      <c r="F4081" s="186">
        <v>0</v>
      </c>
      <c r="G4081" s="186">
        <v>0</v>
      </c>
      <c r="H4081" s="186">
        <v>0</v>
      </c>
      <c r="I4081" s="187">
        <v>0</v>
      </c>
      <c r="J4081" s="186">
        <v>0</v>
      </c>
      <c r="K4081" s="186">
        <v>0</v>
      </c>
      <c r="L4081" s="186">
        <v>1102.6020000000001</v>
      </c>
      <c r="M4081" s="186">
        <v>0</v>
      </c>
      <c r="N4081" s="188">
        <v>0</v>
      </c>
      <c r="O4081" s="189">
        <v>0</v>
      </c>
      <c r="P4081" s="186">
        <v>0</v>
      </c>
      <c r="Q4081" s="189">
        <v>0</v>
      </c>
      <c r="R4081" s="189">
        <v>0</v>
      </c>
      <c r="S4081" s="189">
        <v>0</v>
      </c>
      <c r="T4081" s="188">
        <v>0</v>
      </c>
      <c r="U4081" s="187">
        <v>0</v>
      </c>
      <c r="V4081" s="189">
        <v>0</v>
      </c>
      <c r="W4081" s="189">
        <v>0</v>
      </c>
      <c r="X4081" s="188">
        <v>0</v>
      </c>
      <c r="Y4081" s="188">
        <v>0</v>
      </c>
      <c r="Z4081" s="186">
        <v>0</v>
      </c>
      <c r="AA4081" s="186">
        <v>0</v>
      </c>
      <c r="AB4081" s="186">
        <v>0</v>
      </c>
      <c r="AC4081" s="186">
        <v>0</v>
      </c>
      <c r="AD4081" s="188">
        <v>0</v>
      </c>
      <c r="AE4081" s="189">
        <v>0</v>
      </c>
      <c r="AF4081" s="189">
        <v>0</v>
      </c>
      <c r="AG4081" s="189">
        <v>0</v>
      </c>
      <c r="AH4081" s="191">
        <v>0</v>
      </c>
      <c r="AI4081" s="186">
        <v>0</v>
      </c>
      <c r="AJ4081" s="194"/>
      <c r="AK4081" s="192"/>
      <c r="AO4081" s="188">
        <v>16987.5</v>
      </c>
      <c r="AP4081" s="188">
        <v>0</v>
      </c>
      <c r="AQ4081" s="187">
        <v>0</v>
      </c>
      <c r="AR4081" s="188">
        <v>16308</v>
      </c>
      <c r="AS4081" s="187">
        <v>99.92647058823529</v>
      </c>
      <c r="AT4081" s="188">
        <v>34654.5</v>
      </c>
      <c r="AU4081" s="187">
        <v>65.336538461538467</v>
      </c>
      <c r="AV4081" s="188">
        <v>32616</v>
      </c>
      <c r="AW4081" s="187">
        <v>0</v>
      </c>
      <c r="AX4081" s="188">
        <v>59116.5</v>
      </c>
      <c r="AY4081" s="187">
        <v>0</v>
      </c>
      <c r="AZ4081" s="188">
        <v>32616</v>
      </c>
      <c r="BA4081" s="187">
        <v>47.045587312577084</v>
      </c>
      <c r="BB4081" s="188">
        <v>24462</v>
      </c>
      <c r="BC4081" s="187">
        <v>0</v>
      </c>
      <c r="BD4081" s="75"/>
      <c r="BE4081" s="75"/>
      <c r="BI4081" s="194"/>
    </row>
    <row r="4082" spans="1:61" ht="11.25" customHeight="1" x14ac:dyDescent="0.3">
      <c r="A4082" s="184" t="s">
        <v>4368</v>
      </c>
      <c r="B4082" s="185">
        <v>0</v>
      </c>
      <c r="C4082" s="828" t="s">
        <v>4369</v>
      </c>
      <c r="D4082" s="284">
        <v>583.20000000000005</v>
      </c>
      <c r="E4082" s="91">
        <v>0</v>
      </c>
      <c r="F4082" s="186">
        <v>0</v>
      </c>
      <c r="G4082" s="186">
        <v>0</v>
      </c>
      <c r="H4082" s="186">
        <v>0</v>
      </c>
      <c r="I4082" s="187">
        <v>0</v>
      </c>
      <c r="J4082" s="186">
        <v>0</v>
      </c>
      <c r="K4082" s="186">
        <v>0</v>
      </c>
      <c r="L4082" s="186">
        <v>0</v>
      </c>
      <c r="M4082" s="186">
        <v>0</v>
      </c>
      <c r="N4082" s="188">
        <v>0</v>
      </c>
      <c r="O4082" s="189">
        <v>0</v>
      </c>
      <c r="P4082" s="186">
        <v>0</v>
      </c>
      <c r="Q4082" s="189">
        <v>0</v>
      </c>
      <c r="R4082" s="189">
        <v>0</v>
      </c>
      <c r="S4082" s="189">
        <v>583.20000000000005</v>
      </c>
      <c r="T4082" s="188">
        <v>583.20000000000005</v>
      </c>
      <c r="U4082" s="187">
        <v>0</v>
      </c>
      <c r="V4082" s="189">
        <v>0</v>
      </c>
      <c r="W4082" s="189">
        <v>0</v>
      </c>
      <c r="X4082" s="188">
        <v>583.20000000000005</v>
      </c>
      <c r="Y4082" s="188">
        <v>583.20000000000005</v>
      </c>
      <c r="Z4082" s="186">
        <v>0</v>
      </c>
      <c r="AA4082" s="186">
        <v>0</v>
      </c>
      <c r="AB4082" s="186">
        <v>0</v>
      </c>
      <c r="AC4082" s="186">
        <v>0</v>
      </c>
      <c r="AD4082" s="188">
        <v>0</v>
      </c>
      <c r="AE4082" s="189">
        <v>0</v>
      </c>
      <c r="AF4082" s="189">
        <v>0</v>
      </c>
      <c r="AG4082" s="189">
        <v>0</v>
      </c>
      <c r="AH4082" s="191">
        <v>0</v>
      </c>
      <c r="AI4082" s="186">
        <v>0</v>
      </c>
      <c r="AJ4082" s="194"/>
      <c r="AK4082" s="192"/>
      <c r="AO4082" s="188">
        <v>0</v>
      </c>
      <c r="AP4082" s="188">
        <v>0</v>
      </c>
      <c r="AQ4082" s="187">
        <v>0</v>
      </c>
      <c r="AR4082" s="188">
        <v>0</v>
      </c>
      <c r="AS4082" s="187">
        <v>0</v>
      </c>
      <c r="AT4082" s="188">
        <v>0</v>
      </c>
      <c r="AU4082" s="187">
        <v>0</v>
      </c>
      <c r="AV4082" s="188">
        <v>3888</v>
      </c>
      <c r="AW4082" s="187">
        <v>0</v>
      </c>
      <c r="AX4082" s="188">
        <v>36936</v>
      </c>
      <c r="AY4082" s="187">
        <v>0</v>
      </c>
      <c r="AZ4082" s="188">
        <v>23328</v>
      </c>
      <c r="BA4082" s="187">
        <v>36.809815950920232</v>
      </c>
      <c r="BB4082" s="188">
        <v>13608</v>
      </c>
      <c r="BC4082" s="187">
        <v>0</v>
      </c>
      <c r="BD4082" s="75"/>
      <c r="BE4082" s="75"/>
      <c r="BI4082" s="194"/>
    </row>
    <row r="4083" spans="1:61" ht="11.25" customHeight="1" x14ac:dyDescent="0.3">
      <c r="A4083" s="184" t="s">
        <v>4370</v>
      </c>
      <c r="B4083" s="185">
        <v>0</v>
      </c>
      <c r="C4083" s="828" t="s">
        <v>4371</v>
      </c>
      <c r="D4083" s="284">
        <v>1E-4</v>
      </c>
      <c r="E4083" s="91">
        <v>0</v>
      </c>
      <c r="F4083" s="186">
        <v>0</v>
      </c>
      <c r="G4083" s="186">
        <v>0</v>
      </c>
      <c r="H4083" s="186">
        <v>0</v>
      </c>
      <c r="I4083" s="187">
        <v>0</v>
      </c>
      <c r="J4083" s="186">
        <v>0</v>
      </c>
      <c r="K4083" s="186">
        <v>0</v>
      </c>
      <c r="L4083" s="186">
        <v>0</v>
      </c>
      <c r="M4083" s="186">
        <v>0</v>
      </c>
      <c r="N4083" s="188">
        <v>0</v>
      </c>
      <c r="O4083" s="189">
        <v>0</v>
      </c>
      <c r="P4083" s="186">
        <v>0</v>
      </c>
      <c r="Q4083" s="189">
        <v>0</v>
      </c>
      <c r="R4083" s="189">
        <v>0</v>
      </c>
      <c r="S4083" s="189">
        <v>1E-4</v>
      </c>
      <c r="T4083" s="188">
        <v>0</v>
      </c>
      <c r="U4083" s="187">
        <v>0</v>
      </c>
      <c r="V4083" s="189">
        <v>0</v>
      </c>
      <c r="W4083" s="189">
        <v>0</v>
      </c>
      <c r="X4083" s="188">
        <v>0</v>
      </c>
      <c r="Y4083" s="188">
        <v>0</v>
      </c>
      <c r="Z4083" s="186">
        <v>0</v>
      </c>
      <c r="AA4083" s="186">
        <v>0</v>
      </c>
      <c r="AB4083" s="186">
        <v>0</v>
      </c>
      <c r="AC4083" s="186">
        <v>0</v>
      </c>
      <c r="AD4083" s="188">
        <v>0</v>
      </c>
      <c r="AE4083" s="189">
        <v>0</v>
      </c>
      <c r="AF4083" s="189">
        <v>0</v>
      </c>
      <c r="AG4083" s="189">
        <v>0</v>
      </c>
      <c r="AH4083" s="191">
        <v>0</v>
      </c>
      <c r="AI4083" s="186">
        <v>0</v>
      </c>
      <c r="AJ4083" s="194"/>
      <c r="AK4083" s="192"/>
      <c r="AO4083" s="188">
        <v>8264.9600000000009</v>
      </c>
      <c r="AP4083" s="188">
        <v>0</v>
      </c>
      <c r="AQ4083" s="187">
        <v>0</v>
      </c>
      <c r="AR4083" s="188">
        <v>0</v>
      </c>
      <c r="AS4083" s="187">
        <v>0</v>
      </c>
      <c r="AT4083" s="188">
        <v>24794.880000000001</v>
      </c>
      <c r="AU4083" s="187">
        <v>100.0568181818182</v>
      </c>
      <c r="AV4083" s="188">
        <v>2066.2399999999998</v>
      </c>
      <c r="AW4083" s="187">
        <v>0</v>
      </c>
      <c r="AX4083" s="188">
        <v>35126.080000000002</v>
      </c>
      <c r="AY4083" s="187">
        <v>0</v>
      </c>
      <c r="AZ4083" s="188">
        <v>14463.68</v>
      </c>
      <c r="BA4083" s="187">
        <v>100.0568181818182</v>
      </c>
      <c r="BB4083" s="188">
        <v>33059.839999999997</v>
      </c>
      <c r="BC4083" s="187">
        <v>0</v>
      </c>
      <c r="BD4083" s="75"/>
      <c r="BE4083" s="75"/>
      <c r="BI4083" s="194"/>
    </row>
    <row r="4084" spans="1:61" ht="11.25" customHeight="1" x14ac:dyDescent="0.3">
      <c r="A4084" s="184" t="s">
        <v>4372</v>
      </c>
      <c r="B4084" s="185">
        <v>0</v>
      </c>
      <c r="C4084" s="828" t="s">
        <v>4373</v>
      </c>
      <c r="D4084" s="284">
        <v>748.44</v>
      </c>
      <c r="E4084" s="91">
        <v>0</v>
      </c>
      <c r="F4084" s="186">
        <v>0</v>
      </c>
      <c r="G4084" s="186">
        <v>0</v>
      </c>
      <c r="H4084" s="186">
        <v>0</v>
      </c>
      <c r="I4084" s="187">
        <v>0</v>
      </c>
      <c r="J4084" s="186">
        <v>0</v>
      </c>
      <c r="K4084" s="186">
        <v>0</v>
      </c>
      <c r="L4084" s="186">
        <v>748.44</v>
      </c>
      <c r="M4084" s="186">
        <v>0</v>
      </c>
      <c r="N4084" s="188">
        <v>0</v>
      </c>
      <c r="O4084" s="189">
        <v>0</v>
      </c>
      <c r="P4084" s="186">
        <v>0</v>
      </c>
      <c r="Q4084" s="189">
        <v>0</v>
      </c>
      <c r="R4084" s="189">
        <v>0</v>
      </c>
      <c r="S4084" s="189">
        <v>0</v>
      </c>
      <c r="T4084" s="188">
        <v>0</v>
      </c>
      <c r="U4084" s="187">
        <v>0</v>
      </c>
      <c r="V4084" s="189">
        <v>0</v>
      </c>
      <c r="W4084" s="189">
        <v>0</v>
      </c>
      <c r="X4084" s="188">
        <v>0</v>
      </c>
      <c r="Y4084" s="188">
        <v>0</v>
      </c>
      <c r="Z4084" s="186">
        <v>0</v>
      </c>
      <c r="AA4084" s="186">
        <v>0</v>
      </c>
      <c r="AB4084" s="186">
        <v>0</v>
      </c>
      <c r="AC4084" s="186">
        <v>0</v>
      </c>
      <c r="AD4084" s="188">
        <v>0</v>
      </c>
      <c r="AE4084" s="189">
        <v>0</v>
      </c>
      <c r="AF4084" s="189">
        <v>0</v>
      </c>
      <c r="AG4084" s="189">
        <v>0</v>
      </c>
      <c r="AH4084" s="191">
        <v>0</v>
      </c>
      <c r="AI4084" s="186">
        <v>0</v>
      </c>
      <c r="AJ4084" s="194"/>
      <c r="AK4084" s="192"/>
      <c r="AO4084" s="188">
        <v>8731.8000000000011</v>
      </c>
      <c r="AP4084" s="188">
        <v>0</v>
      </c>
      <c r="AQ4084" s="187">
        <v>0</v>
      </c>
      <c r="AR4084" s="188">
        <v>0</v>
      </c>
      <c r="AS4084" s="187">
        <v>0</v>
      </c>
      <c r="AT4084" s="188">
        <v>26195.4</v>
      </c>
      <c r="AU4084" s="187">
        <v>139.93269230769232</v>
      </c>
      <c r="AV4084" s="188">
        <v>16839.900000000001</v>
      </c>
      <c r="AW4084" s="187">
        <v>0</v>
      </c>
      <c r="AX4084" s="188">
        <v>0</v>
      </c>
      <c r="AY4084" s="187">
        <v>0</v>
      </c>
      <c r="AZ4084" s="188">
        <v>26195.4</v>
      </c>
      <c r="BA4084" s="187">
        <v>99.97252181081268</v>
      </c>
      <c r="BB4084" s="188">
        <v>7484.4</v>
      </c>
      <c r="BC4084" s="187">
        <v>0</v>
      </c>
      <c r="BD4084" s="75"/>
      <c r="BE4084" s="75"/>
      <c r="BI4084" s="194"/>
    </row>
    <row r="4085" spans="1:61" ht="11.25" customHeight="1" x14ac:dyDescent="0.3">
      <c r="A4085" s="184" t="s">
        <v>4366</v>
      </c>
      <c r="B4085" s="185">
        <v>0</v>
      </c>
      <c r="C4085" s="828" t="s">
        <v>4374</v>
      </c>
      <c r="D4085" s="284">
        <v>89.28</v>
      </c>
      <c r="E4085" s="91">
        <v>0</v>
      </c>
      <c r="F4085" s="186">
        <v>0</v>
      </c>
      <c r="G4085" s="186">
        <v>0</v>
      </c>
      <c r="H4085" s="186">
        <v>0</v>
      </c>
      <c r="I4085" s="187">
        <v>0</v>
      </c>
      <c r="J4085" s="186">
        <v>0</v>
      </c>
      <c r="K4085" s="186">
        <v>0</v>
      </c>
      <c r="L4085" s="186">
        <v>89.28</v>
      </c>
      <c r="M4085" s="186">
        <v>0</v>
      </c>
      <c r="N4085" s="188">
        <v>0</v>
      </c>
      <c r="O4085" s="189">
        <v>0</v>
      </c>
      <c r="P4085" s="186">
        <v>0</v>
      </c>
      <c r="Q4085" s="189">
        <v>0</v>
      </c>
      <c r="R4085" s="189">
        <v>0</v>
      </c>
      <c r="S4085" s="189">
        <v>0</v>
      </c>
      <c r="T4085" s="188">
        <v>0</v>
      </c>
      <c r="U4085" s="187">
        <v>0</v>
      </c>
      <c r="V4085" s="189">
        <v>0</v>
      </c>
      <c r="W4085" s="189">
        <v>0</v>
      </c>
      <c r="X4085" s="188">
        <v>0</v>
      </c>
      <c r="Y4085" s="188">
        <v>0</v>
      </c>
      <c r="Z4085" s="186">
        <v>0</v>
      </c>
      <c r="AA4085" s="186">
        <v>0</v>
      </c>
      <c r="AB4085" s="186">
        <v>0</v>
      </c>
      <c r="AC4085" s="186">
        <v>0</v>
      </c>
      <c r="AD4085" s="188">
        <v>0</v>
      </c>
      <c r="AE4085" s="189">
        <v>0</v>
      </c>
      <c r="AF4085" s="189">
        <v>0</v>
      </c>
      <c r="AG4085" s="189">
        <v>0</v>
      </c>
      <c r="AH4085" s="191">
        <v>0</v>
      </c>
      <c r="AI4085" s="186">
        <v>0</v>
      </c>
      <c r="AJ4085" s="194"/>
      <c r="AK4085" s="192"/>
      <c r="AO4085" s="188">
        <v>34300.799999999996</v>
      </c>
      <c r="AP4085" s="188">
        <v>38750.400000000001</v>
      </c>
      <c r="AQ4085" s="187">
        <v>0</v>
      </c>
      <c r="AR4085" s="188">
        <v>17496</v>
      </c>
      <c r="AS4085" s="187">
        <v>100</v>
      </c>
      <c r="AT4085" s="188">
        <v>46656</v>
      </c>
      <c r="AU4085" s="187">
        <v>120</v>
      </c>
      <c r="AV4085" s="188">
        <v>34992</v>
      </c>
      <c r="AW4085" s="187">
        <v>0</v>
      </c>
      <c r="AX4085" s="188">
        <v>9720</v>
      </c>
      <c r="AY4085" s="187">
        <v>0</v>
      </c>
      <c r="AZ4085" s="188">
        <v>40824</v>
      </c>
      <c r="BA4085" s="187">
        <v>91.304347826086953</v>
      </c>
      <c r="BB4085" s="188">
        <v>0</v>
      </c>
      <c r="BC4085" s="187">
        <v>0</v>
      </c>
      <c r="BD4085" s="75"/>
      <c r="BE4085" s="75"/>
      <c r="BI4085" s="194"/>
    </row>
    <row r="4086" spans="1:61" ht="11.25" customHeight="1" x14ac:dyDescent="0.3">
      <c r="A4086" s="184" t="s">
        <v>4375</v>
      </c>
      <c r="B4086" s="185">
        <v>0</v>
      </c>
      <c r="C4086" s="828" t="s">
        <v>4376</v>
      </c>
      <c r="D4086" s="284">
        <v>110.88</v>
      </c>
      <c r="E4086" s="91">
        <v>0</v>
      </c>
      <c r="F4086" s="186">
        <v>0</v>
      </c>
      <c r="G4086" s="186">
        <v>0</v>
      </c>
      <c r="H4086" s="186">
        <v>0</v>
      </c>
      <c r="I4086" s="187">
        <v>0</v>
      </c>
      <c r="J4086" s="186">
        <v>0</v>
      </c>
      <c r="K4086" s="186">
        <v>0</v>
      </c>
      <c r="L4086" s="186">
        <v>0</v>
      </c>
      <c r="M4086" s="186">
        <v>0</v>
      </c>
      <c r="N4086" s="188">
        <v>0</v>
      </c>
      <c r="O4086" s="189">
        <v>0</v>
      </c>
      <c r="P4086" s="186">
        <v>0</v>
      </c>
      <c r="Q4086" s="189">
        <v>0</v>
      </c>
      <c r="R4086" s="189">
        <v>0</v>
      </c>
      <c r="S4086" s="189">
        <v>110.88</v>
      </c>
      <c r="T4086" s="188">
        <v>110.88</v>
      </c>
      <c r="U4086" s="187">
        <v>0</v>
      </c>
      <c r="V4086" s="189">
        <v>0</v>
      </c>
      <c r="W4086" s="189">
        <v>0</v>
      </c>
      <c r="X4086" s="188">
        <v>110.88</v>
      </c>
      <c r="Y4086" s="188">
        <v>110.88</v>
      </c>
      <c r="Z4086" s="186">
        <v>0</v>
      </c>
      <c r="AA4086" s="186">
        <v>0</v>
      </c>
      <c r="AB4086" s="186">
        <v>0</v>
      </c>
      <c r="AC4086" s="186">
        <v>0</v>
      </c>
      <c r="AD4086" s="188">
        <v>0</v>
      </c>
      <c r="AE4086" s="189">
        <v>0</v>
      </c>
      <c r="AF4086" s="189">
        <v>0</v>
      </c>
      <c r="AG4086" s="189">
        <v>0</v>
      </c>
      <c r="AH4086" s="191">
        <v>0</v>
      </c>
      <c r="AI4086" s="186">
        <v>0</v>
      </c>
      <c r="AJ4086" s="194"/>
      <c r="AK4086" s="192"/>
      <c r="AO4086" s="188">
        <v>0</v>
      </c>
      <c r="AP4086" s="188">
        <v>0</v>
      </c>
      <c r="AQ4086" s="187">
        <v>0</v>
      </c>
      <c r="AR4086" s="188">
        <v>0</v>
      </c>
      <c r="AS4086" s="187">
        <v>0</v>
      </c>
      <c r="AT4086" s="188">
        <v>0</v>
      </c>
      <c r="AU4086" s="187">
        <v>0</v>
      </c>
      <c r="AV4086" s="188">
        <v>0</v>
      </c>
      <c r="AW4086" s="187">
        <v>0</v>
      </c>
      <c r="AX4086" s="188">
        <v>0</v>
      </c>
      <c r="AY4086" s="187">
        <v>0</v>
      </c>
      <c r="AZ4086" s="188">
        <v>28274.400000000001</v>
      </c>
      <c r="BA4086" s="187">
        <v>89.473684210526301</v>
      </c>
      <c r="BB4086" s="188">
        <v>0</v>
      </c>
      <c r="BC4086" s="187">
        <v>0</v>
      </c>
      <c r="BD4086" s="75"/>
      <c r="BE4086" s="75"/>
      <c r="BI4086" s="194"/>
    </row>
    <row r="4087" spans="1:61" ht="11.25" customHeight="1" x14ac:dyDescent="0.3">
      <c r="A4087" s="184" t="s">
        <v>4377</v>
      </c>
      <c r="B4087" s="185">
        <v>0</v>
      </c>
      <c r="C4087" s="828" t="s">
        <v>4378</v>
      </c>
      <c r="D4087" s="284">
        <v>911.58600000000001</v>
      </c>
      <c r="E4087" s="91">
        <v>0</v>
      </c>
      <c r="F4087" s="186">
        <v>0</v>
      </c>
      <c r="G4087" s="186">
        <v>0</v>
      </c>
      <c r="H4087" s="186">
        <v>0</v>
      </c>
      <c r="I4087" s="187">
        <v>0</v>
      </c>
      <c r="J4087" s="186">
        <v>0</v>
      </c>
      <c r="K4087" s="186">
        <v>0</v>
      </c>
      <c r="L4087" s="186">
        <v>0</v>
      </c>
      <c r="M4087" s="186">
        <v>0</v>
      </c>
      <c r="N4087" s="188">
        <v>0</v>
      </c>
      <c r="O4087" s="189">
        <v>0</v>
      </c>
      <c r="P4087" s="186">
        <v>0</v>
      </c>
      <c r="Q4087" s="189">
        <v>0</v>
      </c>
      <c r="R4087" s="189">
        <v>0</v>
      </c>
      <c r="S4087" s="189">
        <v>1E-4</v>
      </c>
      <c r="T4087" s="188">
        <v>911.58600000000001</v>
      </c>
      <c r="U4087" s="187">
        <v>0</v>
      </c>
      <c r="V4087" s="189">
        <v>0</v>
      </c>
      <c r="W4087" s="189">
        <v>0</v>
      </c>
      <c r="X4087" s="188">
        <v>911.58600000000001</v>
      </c>
      <c r="Y4087" s="188">
        <v>911.58600000000001</v>
      </c>
      <c r="Z4087" s="186">
        <v>0</v>
      </c>
      <c r="AA4087" s="186">
        <v>0</v>
      </c>
      <c r="AB4087" s="186">
        <v>0</v>
      </c>
      <c r="AC4087" s="186">
        <v>0</v>
      </c>
      <c r="AD4087" s="188">
        <v>0</v>
      </c>
      <c r="AE4087" s="189">
        <v>0</v>
      </c>
      <c r="AF4087" s="189">
        <v>0</v>
      </c>
      <c r="AG4087" s="189">
        <v>0</v>
      </c>
      <c r="AH4087" s="191">
        <v>0</v>
      </c>
      <c r="AI4087" s="186">
        <v>0</v>
      </c>
      <c r="AJ4087" s="194"/>
      <c r="AK4087" s="192"/>
      <c r="AO4087" s="188">
        <v>23362.559999999998</v>
      </c>
      <c r="AP4087" s="188">
        <v>13628.16</v>
      </c>
      <c r="AQ4087" s="187">
        <v>0</v>
      </c>
      <c r="AR4087" s="188">
        <v>27256.32</v>
      </c>
      <c r="AS4087" s="187">
        <v>100.06578947368421</v>
      </c>
      <c r="AT4087" s="188">
        <v>29203.200000000001</v>
      </c>
      <c r="AU4087" s="187">
        <v>71.475563909774436</v>
      </c>
      <c r="AV4087" s="188">
        <v>27256.32</v>
      </c>
      <c r="AW4087" s="187">
        <v>0</v>
      </c>
      <c r="AX4087" s="188">
        <v>0</v>
      </c>
      <c r="AY4087" s="187">
        <v>0</v>
      </c>
      <c r="AZ4087" s="188">
        <v>17521.919999999998</v>
      </c>
      <c r="BA4087" s="187">
        <v>100.05847525765658</v>
      </c>
      <c r="BB4087" s="188">
        <v>13628.16</v>
      </c>
      <c r="BC4087" s="187">
        <v>0</v>
      </c>
      <c r="BD4087" s="75"/>
      <c r="BE4087" s="75"/>
      <c r="BI4087" s="194"/>
    </row>
    <row r="4088" spans="1:61" ht="11.25" customHeight="1" x14ac:dyDescent="0.3">
      <c r="A4088" s="184" t="s">
        <v>4379</v>
      </c>
      <c r="B4088" s="185">
        <v>0</v>
      </c>
      <c r="C4088" s="828" t="s">
        <v>392</v>
      </c>
      <c r="D4088" s="284">
        <v>1E-4</v>
      </c>
      <c r="E4088" s="91">
        <v>0</v>
      </c>
      <c r="F4088" s="186">
        <v>0</v>
      </c>
      <c r="G4088" s="186">
        <v>0</v>
      </c>
      <c r="H4088" s="186">
        <v>0</v>
      </c>
      <c r="I4088" s="187">
        <v>0</v>
      </c>
      <c r="J4088" s="186">
        <v>0</v>
      </c>
      <c r="K4088" s="186">
        <v>0</v>
      </c>
      <c r="L4088" s="186">
        <v>0</v>
      </c>
      <c r="M4088" s="186">
        <v>0</v>
      </c>
      <c r="N4088" s="188">
        <v>0</v>
      </c>
      <c r="O4088" s="189">
        <v>0</v>
      </c>
      <c r="P4088" s="186">
        <v>0</v>
      </c>
      <c r="Q4088" s="189">
        <v>0</v>
      </c>
      <c r="R4088" s="189">
        <v>0</v>
      </c>
      <c r="S4088" s="189">
        <v>1E-4</v>
      </c>
      <c r="T4088" s="188">
        <v>0</v>
      </c>
      <c r="U4088" s="187">
        <v>0</v>
      </c>
      <c r="V4088" s="189">
        <v>0</v>
      </c>
      <c r="W4088" s="189">
        <v>0</v>
      </c>
      <c r="X4088" s="188">
        <v>0</v>
      </c>
      <c r="Y4088" s="188">
        <v>0</v>
      </c>
      <c r="Z4088" s="186">
        <v>0</v>
      </c>
      <c r="AA4088" s="186">
        <v>0</v>
      </c>
      <c r="AB4088" s="186">
        <v>0</v>
      </c>
      <c r="AC4088" s="186">
        <v>0</v>
      </c>
      <c r="AD4088" s="188">
        <v>0</v>
      </c>
      <c r="AE4088" s="189">
        <v>0</v>
      </c>
      <c r="AF4088" s="189">
        <v>0</v>
      </c>
      <c r="AG4088" s="189">
        <v>0</v>
      </c>
      <c r="AH4088" s="191">
        <v>0</v>
      </c>
      <c r="AI4088" s="186">
        <v>0</v>
      </c>
      <c r="AJ4088" s="194"/>
      <c r="AK4088" s="192"/>
      <c r="AO4088" s="188">
        <v>0</v>
      </c>
      <c r="AP4088" s="188">
        <v>0</v>
      </c>
      <c r="AQ4088" s="187">
        <v>0</v>
      </c>
      <c r="AR4088" s="188">
        <v>0</v>
      </c>
      <c r="AS4088" s="187">
        <v>0</v>
      </c>
      <c r="AT4088" s="188">
        <v>0</v>
      </c>
      <c r="AU4088" s="187">
        <v>0</v>
      </c>
      <c r="AV4088" s="188">
        <v>0</v>
      </c>
      <c r="AW4088" s="187">
        <v>0</v>
      </c>
      <c r="AX4088" s="188">
        <v>0</v>
      </c>
      <c r="AY4088" s="187">
        <v>0</v>
      </c>
      <c r="AZ4088" s="188">
        <v>0</v>
      </c>
      <c r="BA4088" s="187">
        <v>0</v>
      </c>
      <c r="BB4088" s="188">
        <v>0</v>
      </c>
      <c r="BC4088" s="187">
        <v>0</v>
      </c>
      <c r="BD4088" s="75"/>
      <c r="BE4088" s="75"/>
      <c r="BI4088" s="194"/>
    </row>
    <row r="4089" spans="1:61" ht="11.25" customHeight="1" x14ac:dyDescent="0.3">
      <c r="A4089" s="184" t="s">
        <v>393</v>
      </c>
      <c r="B4089" s="185">
        <v>0</v>
      </c>
      <c r="C4089" s="828" t="s">
        <v>394</v>
      </c>
      <c r="D4089" s="284">
        <v>1E-4</v>
      </c>
      <c r="E4089" s="91">
        <v>0</v>
      </c>
      <c r="F4089" s="186">
        <v>0</v>
      </c>
      <c r="G4089" s="186">
        <v>0</v>
      </c>
      <c r="H4089" s="186">
        <v>0</v>
      </c>
      <c r="I4089" s="187">
        <v>0</v>
      </c>
      <c r="J4089" s="186">
        <v>0</v>
      </c>
      <c r="K4089" s="186">
        <v>0</v>
      </c>
      <c r="L4089" s="186">
        <v>0</v>
      </c>
      <c r="M4089" s="186">
        <v>0</v>
      </c>
      <c r="N4089" s="188">
        <v>0</v>
      </c>
      <c r="O4089" s="189">
        <v>0</v>
      </c>
      <c r="P4089" s="186">
        <v>0</v>
      </c>
      <c r="Q4089" s="189">
        <v>0</v>
      </c>
      <c r="R4089" s="189">
        <v>0</v>
      </c>
      <c r="S4089" s="189">
        <v>1E-4</v>
      </c>
      <c r="T4089" s="188">
        <v>0</v>
      </c>
      <c r="U4089" s="187">
        <v>0</v>
      </c>
      <c r="V4089" s="189">
        <v>0</v>
      </c>
      <c r="W4089" s="189">
        <v>0</v>
      </c>
      <c r="X4089" s="188">
        <v>0</v>
      </c>
      <c r="Y4089" s="188">
        <v>0</v>
      </c>
      <c r="Z4089" s="186">
        <v>0</v>
      </c>
      <c r="AA4089" s="186">
        <v>0</v>
      </c>
      <c r="AB4089" s="186">
        <v>0</v>
      </c>
      <c r="AC4089" s="186">
        <v>0</v>
      </c>
      <c r="AD4089" s="188">
        <v>0</v>
      </c>
      <c r="AE4089" s="189">
        <v>0</v>
      </c>
      <c r="AF4089" s="189">
        <v>0</v>
      </c>
      <c r="AG4089" s="189">
        <v>0</v>
      </c>
      <c r="AH4089" s="191">
        <v>0</v>
      </c>
      <c r="AI4089" s="186">
        <v>0</v>
      </c>
      <c r="AJ4089" s="194"/>
      <c r="AK4089" s="192"/>
      <c r="AO4089" s="188">
        <v>0</v>
      </c>
      <c r="AP4089" s="188">
        <v>0</v>
      </c>
      <c r="AQ4089" s="187">
        <v>0</v>
      </c>
      <c r="AR4089" s="188">
        <v>0</v>
      </c>
      <c r="AS4089" s="187">
        <v>0</v>
      </c>
      <c r="AT4089" s="188">
        <v>0</v>
      </c>
      <c r="AU4089" s="187">
        <v>0</v>
      </c>
      <c r="AV4089" s="188">
        <v>0</v>
      </c>
      <c r="AW4089" s="187">
        <v>0</v>
      </c>
      <c r="AX4089" s="188">
        <v>0</v>
      </c>
      <c r="AY4089" s="187">
        <v>0</v>
      </c>
      <c r="AZ4089" s="188">
        <v>0</v>
      </c>
      <c r="BA4089" s="187">
        <v>0</v>
      </c>
      <c r="BB4089" s="188">
        <v>0</v>
      </c>
      <c r="BC4089" s="187">
        <v>0</v>
      </c>
      <c r="BD4089" s="75"/>
      <c r="BE4089" s="75"/>
      <c r="BI4089" s="194"/>
    </row>
    <row r="4090" spans="1:61" ht="11.25" customHeight="1" x14ac:dyDescent="0.3">
      <c r="A4090" s="184" t="s">
        <v>395</v>
      </c>
      <c r="B4090" s="185">
        <v>0</v>
      </c>
      <c r="C4090" s="828" t="s">
        <v>396</v>
      </c>
      <c r="D4090" s="284">
        <v>1E-4</v>
      </c>
      <c r="E4090" s="91">
        <v>0</v>
      </c>
      <c r="F4090" s="186">
        <v>0</v>
      </c>
      <c r="G4090" s="186">
        <v>0</v>
      </c>
      <c r="H4090" s="186">
        <v>0</v>
      </c>
      <c r="I4090" s="187">
        <v>0</v>
      </c>
      <c r="J4090" s="186">
        <v>0</v>
      </c>
      <c r="K4090" s="186">
        <v>0</v>
      </c>
      <c r="L4090" s="186">
        <v>0</v>
      </c>
      <c r="M4090" s="186">
        <v>0</v>
      </c>
      <c r="N4090" s="188">
        <v>0</v>
      </c>
      <c r="O4090" s="189">
        <v>0</v>
      </c>
      <c r="P4090" s="186">
        <v>0</v>
      </c>
      <c r="Q4090" s="189">
        <v>0</v>
      </c>
      <c r="R4090" s="189">
        <v>0</v>
      </c>
      <c r="S4090" s="189">
        <v>1E-4</v>
      </c>
      <c r="T4090" s="188">
        <v>0</v>
      </c>
      <c r="U4090" s="187">
        <v>0</v>
      </c>
      <c r="V4090" s="189">
        <v>0</v>
      </c>
      <c r="W4090" s="189">
        <v>0</v>
      </c>
      <c r="X4090" s="188">
        <v>0</v>
      </c>
      <c r="Y4090" s="188">
        <v>0</v>
      </c>
      <c r="Z4090" s="186">
        <v>0</v>
      </c>
      <c r="AA4090" s="186">
        <v>0</v>
      </c>
      <c r="AB4090" s="186">
        <v>0</v>
      </c>
      <c r="AC4090" s="186">
        <v>0</v>
      </c>
      <c r="AD4090" s="188">
        <v>0</v>
      </c>
      <c r="AE4090" s="189">
        <v>0</v>
      </c>
      <c r="AF4090" s="189">
        <v>0</v>
      </c>
      <c r="AG4090" s="189">
        <v>0</v>
      </c>
      <c r="AH4090" s="191">
        <v>0</v>
      </c>
      <c r="AI4090" s="186">
        <v>0</v>
      </c>
      <c r="AJ4090" s="194"/>
      <c r="AK4090" s="192"/>
      <c r="AO4090" s="188">
        <v>0</v>
      </c>
      <c r="AP4090" s="188">
        <v>0</v>
      </c>
      <c r="AQ4090" s="187">
        <v>0</v>
      </c>
      <c r="AR4090" s="188">
        <v>0</v>
      </c>
      <c r="AS4090" s="187">
        <v>0</v>
      </c>
      <c r="AT4090" s="188">
        <v>0</v>
      </c>
      <c r="AU4090" s="187">
        <v>0</v>
      </c>
      <c r="AV4090" s="188">
        <v>0</v>
      </c>
      <c r="AW4090" s="187">
        <v>0</v>
      </c>
      <c r="AX4090" s="188">
        <v>0</v>
      </c>
      <c r="AY4090" s="187">
        <v>0</v>
      </c>
      <c r="AZ4090" s="188">
        <v>0</v>
      </c>
      <c r="BA4090" s="187">
        <v>0</v>
      </c>
      <c r="BB4090" s="188">
        <v>0</v>
      </c>
      <c r="BC4090" s="187">
        <v>0</v>
      </c>
      <c r="BD4090" s="75"/>
      <c r="BE4090" s="75"/>
      <c r="BI4090" s="194"/>
    </row>
    <row r="4091" spans="1:61" ht="11.25" customHeight="1" x14ac:dyDescent="0.3">
      <c r="A4091" s="184" t="s">
        <v>397</v>
      </c>
      <c r="B4091" s="185">
        <v>0</v>
      </c>
      <c r="C4091" s="828" t="s">
        <v>398</v>
      </c>
      <c r="D4091" s="284">
        <v>1E-4</v>
      </c>
      <c r="E4091" s="91">
        <v>0</v>
      </c>
      <c r="F4091" s="186">
        <v>0</v>
      </c>
      <c r="G4091" s="186">
        <v>0</v>
      </c>
      <c r="H4091" s="186">
        <v>0</v>
      </c>
      <c r="I4091" s="187">
        <v>0</v>
      </c>
      <c r="J4091" s="186">
        <v>0</v>
      </c>
      <c r="K4091" s="186">
        <v>0</v>
      </c>
      <c r="L4091" s="186">
        <v>0</v>
      </c>
      <c r="M4091" s="186">
        <v>0</v>
      </c>
      <c r="N4091" s="188">
        <v>0</v>
      </c>
      <c r="O4091" s="189">
        <v>0</v>
      </c>
      <c r="P4091" s="186">
        <v>0</v>
      </c>
      <c r="Q4091" s="189">
        <v>0</v>
      </c>
      <c r="R4091" s="189">
        <v>0</v>
      </c>
      <c r="S4091" s="189">
        <v>1E-4</v>
      </c>
      <c r="T4091" s="188">
        <v>0</v>
      </c>
      <c r="U4091" s="187">
        <v>0</v>
      </c>
      <c r="V4091" s="189">
        <v>0</v>
      </c>
      <c r="W4091" s="189">
        <v>0</v>
      </c>
      <c r="X4091" s="188">
        <v>0</v>
      </c>
      <c r="Y4091" s="188">
        <v>0</v>
      </c>
      <c r="Z4091" s="186">
        <v>0</v>
      </c>
      <c r="AA4091" s="186">
        <v>0</v>
      </c>
      <c r="AB4091" s="186">
        <v>0</v>
      </c>
      <c r="AC4091" s="186">
        <v>0</v>
      </c>
      <c r="AD4091" s="188">
        <v>0</v>
      </c>
      <c r="AE4091" s="189">
        <v>0</v>
      </c>
      <c r="AF4091" s="189">
        <v>0</v>
      </c>
      <c r="AG4091" s="189">
        <v>0</v>
      </c>
      <c r="AH4091" s="191">
        <v>0</v>
      </c>
      <c r="AI4091" s="186">
        <v>0</v>
      </c>
      <c r="AJ4091" s="194"/>
      <c r="AK4091" s="192"/>
      <c r="AO4091" s="188">
        <v>0</v>
      </c>
      <c r="AP4091" s="188">
        <v>0</v>
      </c>
      <c r="AQ4091" s="187">
        <v>0</v>
      </c>
      <c r="AR4091" s="188">
        <v>0</v>
      </c>
      <c r="AS4091" s="187">
        <v>0</v>
      </c>
      <c r="AT4091" s="188">
        <v>0</v>
      </c>
      <c r="AU4091" s="187">
        <v>0</v>
      </c>
      <c r="AV4091" s="188">
        <v>0</v>
      </c>
      <c r="AW4091" s="187">
        <v>0</v>
      </c>
      <c r="AX4091" s="188">
        <v>0</v>
      </c>
      <c r="AY4091" s="187">
        <v>0</v>
      </c>
      <c r="AZ4091" s="188">
        <v>0</v>
      </c>
      <c r="BA4091" s="187">
        <v>0</v>
      </c>
      <c r="BB4091" s="188">
        <v>0</v>
      </c>
      <c r="BC4091" s="187">
        <v>0</v>
      </c>
      <c r="BD4091" s="75"/>
      <c r="BE4091" s="75"/>
      <c r="BI4091" s="194"/>
    </row>
    <row r="4092" spans="1:61" ht="11.25" customHeight="1" x14ac:dyDescent="0.3">
      <c r="A4092" s="184" t="s">
        <v>399</v>
      </c>
      <c r="B4092" s="185">
        <v>0</v>
      </c>
      <c r="C4092" s="828" t="s">
        <v>400</v>
      </c>
      <c r="D4092" s="284">
        <v>1E-4</v>
      </c>
      <c r="E4092" s="91">
        <v>0</v>
      </c>
      <c r="F4092" s="186">
        <v>0</v>
      </c>
      <c r="G4092" s="186">
        <v>0</v>
      </c>
      <c r="H4092" s="186">
        <v>0</v>
      </c>
      <c r="I4092" s="187">
        <v>0</v>
      </c>
      <c r="J4092" s="186">
        <v>0</v>
      </c>
      <c r="K4092" s="186">
        <v>0</v>
      </c>
      <c r="L4092" s="186">
        <v>0</v>
      </c>
      <c r="M4092" s="186">
        <v>0</v>
      </c>
      <c r="N4092" s="188">
        <v>0</v>
      </c>
      <c r="O4092" s="189">
        <v>0</v>
      </c>
      <c r="P4092" s="186">
        <v>0</v>
      </c>
      <c r="Q4092" s="189">
        <v>0</v>
      </c>
      <c r="R4092" s="189">
        <v>0</v>
      </c>
      <c r="S4092" s="189">
        <v>1E-4</v>
      </c>
      <c r="T4092" s="188">
        <v>0</v>
      </c>
      <c r="U4092" s="187">
        <v>0</v>
      </c>
      <c r="V4092" s="189">
        <v>0</v>
      </c>
      <c r="W4092" s="189">
        <v>0</v>
      </c>
      <c r="X4092" s="188">
        <v>0</v>
      </c>
      <c r="Y4092" s="188">
        <v>0</v>
      </c>
      <c r="Z4092" s="186">
        <v>0</v>
      </c>
      <c r="AA4092" s="186">
        <v>0</v>
      </c>
      <c r="AB4092" s="186">
        <v>0</v>
      </c>
      <c r="AC4092" s="186">
        <v>0</v>
      </c>
      <c r="AD4092" s="188">
        <v>0</v>
      </c>
      <c r="AE4092" s="189">
        <v>0</v>
      </c>
      <c r="AF4092" s="189">
        <v>0</v>
      </c>
      <c r="AG4092" s="189">
        <v>0</v>
      </c>
      <c r="AH4092" s="191">
        <v>0</v>
      </c>
      <c r="AI4092" s="186">
        <v>0</v>
      </c>
      <c r="AJ4092" s="194"/>
      <c r="AK4092" s="192"/>
      <c r="AO4092" s="188">
        <v>0</v>
      </c>
      <c r="AP4092" s="188">
        <v>0</v>
      </c>
      <c r="AQ4092" s="187">
        <v>0</v>
      </c>
      <c r="AR4092" s="188">
        <v>0</v>
      </c>
      <c r="AS4092" s="187">
        <v>0</v>
      </c>
      <c r="AT4092" s="188">
        <v>0</v>
      </c>
      <c r="AU4092" s="187">
        <v>0</v>
      </c>
      <c r="AV4092" s="188">
        <v>0</v>
      </c>
      <c r="AW4092" s="187">
        <v>0</v>
      </c>
      <c r="AX4092" s="188">
        <v>0</v>
      </c>
      <c r="AY4092" s="187">
        <v>0</v>
      </c>
      <c r="AZ4092" s="188">
        <v>0</v>
      </c>
      <c r="BA4092" s="187">
        <v>0</v>
      </c>
      <c r="BB4092" s="188">
        <v>0</v>
      </c>
      <c r="BC4092" s="187">
        <v>0</v>
      </c>
      <c r="BD4092" s="75"/>
      <c r="BE4092" s="75"/>
      <c r="BI4092" s="194"/>
    </row>
    <row r="4093" spans="1:61" ht="11.25" customHeight="1" x14ac:dyDescent="0.3">
      <c r="A4093" s="184" t="s">
        <v>401</v>
      </c>
      <c r="B4093" s="185">
        <v>0</v>
      </c>
      <c r="C4093" s="828" t="s">
        <v>402</v>
      </c>
      <c r="D4093" s="284">
        <v>1E-4</v>
      </c>
      <c r="E4093" s="91">
        <v>0</v>
      </c>
      <c r="F4093" s="186">
        <v>0</v>
      </c>
      <c r="G4093" s="186">
        <v>0</v>
      </c>
      <c r="H4093" s="186">
        <v>0</v>
      </c>
      <c r="I4093" s="187">
        <v>0</v>
      </c>
      <c r="J4093" s="186">
        <v>0</v>
      </c>
      <c r="K4093" s="186">
        <v>0</v>
      </c>
      <c r="L4093" s="186">
        <v>0</v>
      </c>
      <c r="M4093" s="186">
        <v>0</v>
      </c>
      <c r="N4093" s="188">
        <v>0</v>
      </c>
      <c r="O4093" s="189">
        <v>0</v>
      </c>
      <c r="P4093" s="186">
        <v>0</v>
      </c>
      <c r="Q4093" s="189">
        <v>0</v>
      </c>
      <c r="R4093" s="189">
        <v>0</v>
      </c>
      <c r="S4093" s="189">
        <v>1E-4</v>
      </c>
      <c r="T4093" s="188">
        <v>0</v>
      </c>
      <c r="U4093" s="187">
        <v>0</v>
      </c>
      <c r="V4093" s="189">
        <v>0</v>
      </c>
      <c r="W4093" s="189">
        <v>0</v>
      </c>
      <c r="X4093" s="188">
        <v>0</v>
      </c>
      <c r="Y4093" s="188">
        <v>0</v>
      </c>
      <c r="Z4093" s="186">
        <v>0</v>
      </c>
      <c r="AA4093" s="186">
        <v>0</v>
      </c>
      <c r="AB4093" s="186">
        <v>0</v>
      </c>
      <c r="AC4093" s="186">
        <v>0</v>
      </c>
      <c r="AD4093" s="188">
        <v>0</v>
      </c>
      <c r="AE4093" s="189">
        <v>0</v>
      </c>
      <c r="AF4093" s="189">
        <v>0</v>
      </c>
      <c r="AG4093" s="189">
        <v>0</v>
      </c>
      <c r="AH4093" s="191">
        <v>0</v>
      </c>
      <c r="AI4093" s="186">
        <v>0</v>
      </c>
      <c r="AJ4093" s="194"/>
      <c r="AK4093" s="192"/>
      <c r="AO4093" s="188">
        <v>0</v>
      </c>
      <c r="AP4093" s="188">
        <v>0</v>
      </c>
      <c r="AQ4093" s="187">
        <v>0</v>
      </c>
      <c r="AR4093" s="188">
        <v>0</v>
      </c>
      <c r="AS4093" s="187">
        <v>0</v>
      </c>
      <c r="AT4093" s="188">
        <v>0</v>
      </c>
      <c r="AU4093" s="187">
        <v>0</v>
      </c>
      <c r="AV4093" s="188">
        <v>0</v>
      </c>
      <c r="AW4093" s="187">
        <v>0</v>
      </c>
      <c r="AX4093" s="188">
        <v>0</v>
      </c>
      <c r="AY4093" s="187">
        <v>0</v>
      </c>
      <c r="AZ4093" s="188">
        <v>0</v>
      </c>
      <c r="BA4093" s="187">
        <v>0</v>
      </c>
      <c r="BB4093" s="188">
        <v>0</v>
      </c>
      <c r="BC4093" s="187">
        <v>0</v>
      </c>
      <c r="BD4093" s="75"/>
      <c r="BE4093" s="75"/>
      <c r="BI4093" s="194"/>
    </row>
    <row r="4094" spans="1:61" ht="11.25" customHeight="1" x14ac:dyDescent="0.3">
      <c r="A4094" s="184" t="s">
        <v>4380</v>
      </c>
      <c r="B4094" s="185">
        <v>0</v>
      </c>
      <c r="C4094" s="828" t="s">
        <v>403</v>
      </c>
      <c r="D4094" s="284">
        <v>1E-4</v>
      </c>
      <c r="E4094" s="91">
        <v>0</v>
      </c>
      <c r="F4094" s="186">
        <v>0</v>
      </c>
      <c r="G4094" s="186">
        <v>0</v>
      </c>
      <c r="H4094" s="186">
        <v>0</v>
      </c>
      <c r="I4094" s="187">
        <v>0</v>
      </c>
      <c r="J4094" s="186">
        <v>0</v>
      </c>
      <c r="K4094" s="186">
        <v>0</v>
      </c>
      <c r="L4094" s="186">
        <v>0</v>
      </c>
      <c r="M4094" s="186">
        <v>0</v>
      </c>
      <c r="N4094" s="188">
        <v>0</v>
      </c>
      <c r="O4094" s="189">
        <v>0</v>
      </c>
      <c r="P4094" s="186">
        <v>0</v>
      </c>
      <c r="Q4094" s="189">
        <v>0</v>
      </c>
      <c r="R4094" s="189">
        <v>0</v>
      </c>
      <c r="S4094" s="189">
        <v>1E-4</v>
      </c>
      <c r="T4094" s="188">
        <v>0</v>
      </c>
      <c r="U4094" s="187">
        <v>0</v>
      </c>
      <c r="V4094" s="189">
        <v>0</v>
      </c>
      <c r="W4094" s="189">
        <v>0</v>
      </c>
      <c r="X4094" s="188">
        <v>0</v>
      </c>
      <c r="Y4094" s="188">
        <v>0</v>
      </c>
      <c r="Z4094" s="186">
        <v>0</v>
      </c>
      <c r="AA4094" s="186">
        <v>0</v>
      </c>
      <c r="AB4094" s="186">
        <v>0</v>
      </c>
      <c r="AC4094" s="186">
        <v>0</v>
      </c>
      <c r="AD4094" s="188">
        <v>0</v>
      </c>
      <c r="AE4094" s="189">
        <v>0</v>
      </c>
      <c r="AF4094" s="189">
        <v>0</v>
      </c>
      <c r="AG4094" s="189">
        <v>0</v>
      </c>
      <c r="AH4094" s="191">
        <v>0</v>
      </c>
      <c r="AI4094" s="186">
        <v>0</v>
      </c>
      <c r="AJ4094" s="194"/>
      <c r="AK4094" s="192"/>
      <c r="AO4094" s="188">
        <v>0</v>
      </c>
      <c r="AP4094" s="188">
        <v>0</v>
      </c>
      <c r="AQ4094" s="187">
        <v>0</v>
      </c>
      <c r="AR4094" s="188">
        <v>0</v>
      </c>
      <c r="AS4094" s="187">
        <v>0</v>
      </c>
      <c r="AT4094" s="188">
        <v>0</v>
      </c>
      <c r="AU4094" s="187">
        <v>0</v>
      </c>
      <c r="AV4094" s="188">
        <v>0</v>
      </c>
      <c r="AW4094" s="187">
        <v>0</v>
      </c>
      <c r="AX4094" s="188">
        <v>0</v>
      </c>
      <c r="AY4094" s="187">
        <v>0</v>
      </c>
      <c r="AZ4094" s="188">
        <v>0</v>
      </c>
      <c r="BA4094" s="187">
        <v>0</v>
      </c>
      <c r="BB4094" s="188">
        <v>0</v>
      </c>
      <c r="BC4094" s="187">
        <v>0</v>
      </c>
      <c r="BD4094" s="75"/>
      <c r="BE4094" s="75"/>
      <c r="BI4094" s="194"/>
    </row>
    <row r="4095" spans="1:61" ht="11.25" customHeight="1" x14ac:dyDescent="0.3">
      <c r="A4095" s="184" t="s">
        <v>404</v>
      </c>
      <c r="B4095" s="185">
        <v>0</v>
      </c>
      <c r="C4095" s="828" t="s">
        <v>405</v>
      </c>
      <c r="D4095" s="284">
        <v>1E-4</v>
      </c>
      <c r="E4095" s="91">
        <v>0</v>
      </c>
      <c r="F4095" s="186">
        <v>0</v>
      </c>
      <c r="G4095" s="186">
        <v>0</v>
      </c>
      <c r="H4095" s="186">
        <v>0</v>
      </c>
      <c r="I4095" s="187">
        <v>0</v>
      </c>
      <c r="J4095" s="186">
        <v>0</v>
      </c>
      <c r="K4095" s="186">
        <v>0</v>
      </c>
      <c r="L4095" s="186">
        <v>0</v>
      </c>
      <c r="M4095" s="186">
        <v>0</v>
      </c>
      <c r="N4095" s="188">
        <v>0</v>
      </c>
      <c r="O4095" s="189">
        <v>0</v>
      </c>
      <c r="P4095" s="186">
        <v>0</v>
      </c>
      <c r="Q4095" s="189">
        <v>0</v>
      </c>
      <c r="R4095" s="189">
        <v>0</v>
      </c>
      <c r="S4095" s="189">
        <v>1E-4</v>
      </c>
      <c r="T4095" s="188">
        <v>0</v>
      </c>
      <c r="U4095" s="187">
        <v>0</v>
      </c>
      <c r="V4095" s="189">
        <v>0</v>
      </c>
      <c r="W4095" s="189">
        <v>0</v>
      </c>
      <c r="X4095" s="188">
        <v>0</v>
      </c>
      <c r="Y4095" s="188">
        <v>0</v>
      </c>
      <c r="Z4095" s="186">
        <v>0</v>
      </c>
      <c r="AA4095" s="186">
        <v>0</v>
      </c>
      <c r="AB4095" s="186">
        <v>0</v>
      </c>
      <c r="AC4095" s="186">
        <v>0</v>
      </c>
      <c r="AD4095" s="188">
        <v>0</v>
      </c>
      <c r="AE4095" s="189">
        <v>0</v>
      </c>
      <c r="AF4095" s="189">
        <v>0</v>
      </c>
      <c r="AG4095" s="189">
        <v>0</v>
      </c>
      <c r="AH4095" s="191">
        <v>0</v>
      </c>
      <c r="AI4095" s="186">
        <v>0</v>
      </c>
      <c r="AJ4095" s="194"/>
      <c r="AK4095" s="192"/>
      <c r="AO4095" s="188">
        <v>0</v>
      </c>
      <c r="AP4095" s="188">
        <v>0</v>
      </c>
      <c r="AQ4095" s="187">
        <v>0</v>
      </c>
      <c r="AR4095" s="188">
        <v>0</v>
      </c>
      <c r="AS4095" s="187">
        <v>0</v>
      </c>
      <c r="AT4095" s="188">
        <v>0</v>
      </c>
      <c r="AU4095" s="187">
        <v>0</v>
      </c>
      <c r="AV4095" s="188">
        <v>0</v>
      </c>
      <c r="AW4095" s="187">
        <v>0</v>
      </c>
      <c r="AX4095" s="188">
        <v>0</v>
      </c>
      <c r="AY4095" s="187">
        <v>0</v>
      </c>
      <c r="AZ4095" s="188">
        <v>0</v>
      </c>
      <c r="BA4095" s="187">
        <v>0</v>
      </c>
      <c r="BB4095" s="188">
        <v>0</v>
      </c>
      <c r="BC4095" s="187">
        <v>0</v>
      </c>
      <c r="BD4095" s="75"/>
      <c r="BE4095" s="75"/>
      <c r="BI4095" s="194"/>
    </row>
    <row r="4096" spans="1:61" ht="11.25" customHeight="1" x14ac:dyDescent="0.3">
      <c r="A4096" s="184" t="s">
        <v>406</v>
      </c>
      <c r="B4096" s="185">
        <v>0</v>
      </c>
      <c r="C4096" s="828" t="s">
        <v>407</v>
      </c>
      <c r="D4096" s="284">
        <v>1E-4</v>
      </c>
      <c r="E4096" s="91">
        <v>0</v>
      </c>
      <c r="F4096" s="186">
        <v>0</v>
      </c>
      <c r="G4096" s="186">
        <v>0</v>
      </c>
      <c r="H4096" s="186">
        <v>0</v>
      </c>
      <c r="I4096" s="187">
        <v>0</v>
      </c>
      <c r="J4096" s="186">
        <v>0</v>
      </c>
      <c r="K4096" s="186">
        <v>0</v>
      </c>
      <c r="L4096" s="186">
        <v>0</v>
      </c>
      <c r="M4096" s="186">
        <v>0</v>
      </c>
      <c r="N4096" s="188">
        <v>0</v>
      </c>
      <c r="O4096" s="189">
        <v>0</v>
      </c>
      <c r="P4096" s="186">
        <v>0</v>
      </c>
      <c r="Q4096" s="189">
        <v>0</v>
      </c>
      <c r="R4096" s="189">
        <v>0</v>
      </c>
      <c r="S4096" s="189">
        <v>1E-4</v>
      </c>
      <c r="T4096" s="188">
        <v>0</v>
      </c>
      <c r="U4096" s="187">
        <v>0</v>
      </c>
      <c r="V4096" s="189">
        <v>0</v>
      </c>
      <c r="W4096" s="189">
        <v>0</v>
      </c>
      <c r="X4096" s="188">
        <v>0</v>
      </c>
      <c r="Y4096" s="188">
        <v>0</v>
      </c>
      <c r="Z4096" s="186">
        <v>0</v>
      </c>
      <c r="AA4096" s="186">
        <v>0</v>
      </c>
      <c r="AB4096" s="186">
        <v>0</v>
      </c>
      <c r="AC4096" s="186">
        <v>0</v>
      </c>
      <c r="AD4096" s="188">
        <v>0</v>
      </c>
      <c r="AE4096" s="189">
        <v>0</v>
      </c>
      <c r="AF4096" s="189">
        <v>0</v>
      </c>
      <c r="AG4096" s="189">
        <v>0</v>
      </c>
      <c r="AH4096" s="191">
        <v>0</v>
      </c>
      <c r="AI4096" s="186">
        <v>0</v>
      </c>
      <c r="AJ4096" s="194"/>
      <c r="AK4096" s="192"/>
      <c r="AO4096" s="188">
        <v>0</v>
      </c>
      <c r="AP4096" s="188">
        <v>0</v>
      </c>
      <c r="AQ4096" s="187">
        <v>0</v>
      </c>
      <c r="AR4096" s="188">
        <v>0</v>
      </c>
      <c r="AS4096" s="187">
        <v>0</v>
      </c>
      <c r="AT4096" s="188">
        <v>0</v>
      </c>
      <c r="AU4096" s="187">
        <v>0</v>
      </c>
      <c r="AV4096" s="188">
        <v>0</v>
      </c>
      <c r="AW4096" s="187">
        <v>0</v>
      </c>
      <c r="AX4096" s="188">
        <v>0</v>
      </c>
      <c r="AY4096" s="187">
        <v>0</v>
      </c>
      <c r="AZ4096" s="188">
        <v>0</v>
      </c>
      <c r="BA4096" s="187">
        <v>0</v>
      </c>
      <c r="BB4096" s="188">
        <v>0</v>
      </c>
      <c r="BC4096" s="187">
        <v>0</v>
      </c>
      <c r="BD4096" s="75"/>
      <c r="BE4096" s="75"/>
      <c r="BI4096" s="194"/>
    </row>
    <row r="4097" spans="1:61" ht="11.25" customHeight="1" x14ac:dyDescent="0.3">
      <c r="A4097" s="184" t="s">
        <v>408</v>
      </c>
      <c r="B4097" s="185">
        <v>0</v>
      </c>
      <c r="C4097" s="828" t="s">
        <v>409</v>
      </c>
      <c r="D4097" s="284">
        <v>1E-4</v>
      </c>
      <c r="E4097" s="91">
        <v>0</v>
      </c>
      <c r="F4097" s="186">
        <v>0</v>
      </c>
      <c r="G4097" s="186">
        <v>0</v>
      </c>
      <c r="H4097" s="186">
        <v>0</v>
      </c>
      <c r="I4097" s="187">
        <v>0</v>
      </c>
      <c r="J4097" s="186">
        <v>0</v>
      </c>
      <c r="K4097" s="186">
        <v>0</v>
      </c>
      <c r="L4097" s="186">
        <v>0</v>
      </c>
      <c r="M4097" s="186">
        <v>0</v>
      </c>
      <c r="N4097" s="188">
        <v>0</v>
      </c>
      <c r="O4097" s="189">
        <v>0</v>
      </c>
      <c r="P4097" s="186">
        <v>0</v>
      </c>
      <c r="Q4097" s="189">
        <v>0</v>
      </c>
      <c r="R4097" s="189">
        <v>0</v>
      </c>
      <c r="S4097" s="189">
        <v>1E-4</v>
      </c>
      <c r="T4097" s="188">
        <v>0</v>
      </c>
      <c r="U4097" s="187">
        <v>0</v>
      </c>
      <c r="V4097" s="189">
        <v>0</v>
      </c>
      <c r="W4097" s="189">
        <v>0</v>
      </c>
      <c r="X4097" s="188">
        <v>0</v>
      </c>
      <c r="Y4097" s="188">
        <v>0</v>
      </c>
      <c r="Z4097" s="186">
        <v>0</v>
      </c>
      <c r="AA4097" s="186">
        <v>0</v>
      </c>
      <c r="AB4097" s="186">
        <v>0</v>
      </c>
      <c r="AC4097" s="186">
        <v>0</v>
      </c>
      <c r="AD4097" s="188">
        <v>0</v>
      </c>
      <c r="AE4097" s="189">
        <v>0</v>
      </c>
      <c r="AF4097" s="189">
        <v>0</v>
      </c>
      <c r="AG4097" s="189">
        <v>0</v>
      </c>
      <c r="AH4097" s="191">
        <v>0</v>
      </c>
      <c r="AI4097" s="186">
        <v>0</v>
      </c>
      <c r="AJ4097" s="194"/>
      <c r="AK4097" s="192"/>
      <c r="AO4097" s="188">
        <v>0</v>
      </c>
      <c r="AP4097" s="188">
        <v>0</v>
      </c>
      <c r="AQ4097" s="187">
        <v>0</v>
      </c>
      <c r="AR4097" s="188">
        <v>0</v>
      </c>
      <c r="AS4097" s="187">
        <v>0</v>
      </c>
      <c r="AT4097" s="188">
        <v>0</v>
      </c>
      <c r="AU4097" s="187">
        <v>0</v>
      </c>
      <c r="AV4097" s="188">
        <v>0</v>
      </c>
      <c r="AW4097" s="187">
        <v>0</v>
      </c>
      <c r="AX4097" s="188">
        <v>0</v>
      </c>
      <c r="AY4097" s="187">
        <v>0</v>
      </c>
      <c r="AZ4097" s="188">
        <v>0</v>
      </c>
      <c r="BA4097" s="187">
        <v>0</v>
      </c>
      <c r="BB4097" s="188">
        <v>0</v>
      </c>
      <c r="BC4097" s="187">
        <v>0</v>
      </c>
      <c r="BD4097" s="75"/>
      <c r="BE4097" s="75"/>
      <c r="BI4097" s="194"/>
    </row>
    <row r="4098" spans="1:61" ht="11.25" customHeight="1" x14ac:dyDescent="0.3">
      <c r="A4098" s="184" t="s">
        <v>4381</v>
      </c>
      <c r="B4098" s="185">
        <v>0</v>
      </c>
      <c r="C4098" s="828" t="s">
        <v>410</v>
      </c>
      <c r="D4098" s="284">
        <v>1E-4</v>
      </c>
      <c r="E4098" s="91">
        <v>0</v>
      </c>
      <c r="F4098" s="186">
        <v>0</v>
      </c>
      <c r="G4098" s="186">
        <v>0</v>
      </c>
      <c r="H4098" s="186">
        <v>0</v>
      </c>
      <c r="I4098" s="187">
        <v>0</v>
      </c>
      <c r="J4098" s="186">
        <v>0</v>
      </c>
      <c r="K4098" s="186">
        <v>0</v>
      </c>
      <c r="L4098" s="186">
        <v>0</v>
      </c>
      <c r="M4098" s="186">
        <v>0</v>
      </c>
      <c r="N4098" s="188">
        <v>0</v>
      </c>
      <c r="O4098" s="189">
        <v>0</v>
      </c>
      <c r="P4098" s="186">
        <v>0</v>
      </c>
      <c r="Q4098" s="189">
        <v>0</v>
      </c>
      <c r="R4098" s="189">
        <v>0</v>
      </c>
      <c r="S4098" s="189">
        <v>1E-4</v>
      </c>
      <c r="T4098" s="188">
        <v>0</v>
      </c>
      <c r="U4098" s="187">
        <v>0</v>
      </c>
      <c r="V4098" s="189">
        <v>0</v>
      </c>
      <c r="W4098" s="189">
        <v>0</v>
      </c>
      <c r="X4098" s="188">
        <v>0</v>
      </c>
      <c r="Y4098" s="188">
        <v>0</v>
      </c>
      <c r="Z4098" s="186">
        <v>0</v>
      </c>
      <c r="AA4098" s="186">
        <v>0</v>
      </c>
      <c r="AB4098" s="186">
        <v>0</v>
      </c>
      <c r="AC4098" s="186">
        <v>0</v>
      </c>
      <c r="AD4098" s="188">
        <v>0</v>
      </c>
      <c r="AE4098" s="189">
        <v>0</v>
      </c>
      <c r="AF4098" s="189">
        <v>0</v>
      </c>
      <c r="AG4098" s="189">
        <v>0</v>
      </c>
      <c r="AH4098" s="191">
        <v>0</v>
      </c>
      <c r="AI4098" s="186">
        <v>0</v>
      </c>
      <c r="AJ4098" s="194"/>
      <c r="AK4098" s="192"/>
      <c r="AO4098" s="188">
        <v>0</v>
      </c>
      <c r="AP4098" s="188">
        <v>0</v>
      </c>
      <c r="AQ4098" s="187">
        <v>0</v>
      </c>
      <c r="AR4098" s="188">
        <v>0</v>
      </c>
      <c r="AS4098" s="187">
        <v>0</v>
      </c>
      <c r="AT4098" s="188">
        <v>0</v>
      </c>
      <c r="AU4098" s="187">
        <v>0</v>
      </c>
      <c r="AV4098" s="188">
        <v>0</v>
      </c>
      <c r="AW4098" s="187">
        <v>0</v>
      </c>
      <c r="AX4098" s="188">
        <v>0</v>
      </c>
      <c r="AY4098" s="187">
        <v>0</v>
      </c>
      <c r="AZ4098" s="188">
        <v>0</v>
      </c>
      <c r="BA4098" s="187">
        <v>0</v>
      </c>
      <c r="BB4098" s="188">
        <v>0</v>
      </c>
      <c r="BC4098" s="187">
        <v>0</v>
      </c>
      <c r="BD4098" s="75"/>
      <c r="BE4098" s="75"/>
      <c r="BI4098" s="194"/>
    </row>
    <row r="4099" spans="1:61" ht="11.25" customHeight="1" x14ac:dyDescent="0.3">
      <c r="A4099" s="184" t="s">
        <v>4382</v>
      </c>
      <c r="B4099" s="185">
        <v>0</v>
      </c>
      <c r="C4099" s="828" t="s">
        <v>411</v>
      </c>
      <c r="D4099" s="284">
        <v>1E-4</v>
      </c>
      <c r="E4099" s="91">
        <v>0</v>
      </c>
      <c r="F4099" s="186">
        <v>0</v>
      </c>
      <c r="G4099" s="186">
        <v>0</v>
      </c>
      <c r="H4099" s="186">
        <v>0</v>
      </c>
      <c r="I4099" s="187">
        <v>0</v>
      </c>
      <c r="J4099" s="186">
        <v>0</v>
      </c>
      <c r="K4099" s="186">
        <v>0</v>
      </c>
      <c r="L4099" s="186">
        <v>0</v>
      </c>
      <c r="M4099" s="186">
        <v>0</v>
      </c>
      <c r="N4099" s="188">
        <v>0</v>
      </c>
      <c r="O4099" s="189">
        <v>0</v>
      </c>
      <c r="P4099" s="186">
        <v>0</v>
      </c>
      <c r="Q4099" s="189">
        <v>0</v>
      </c>
      <c r="R4099" s="189">
        <v>0</v>
      </c>
      <c r="S4099" s="189">
        <v>1E-4</v>
      </c>
      <c r="T4099" s="188">
        <v>0</v>
      </c>
      <c r="U4099" s="187">
        <v>0</v>
      </c>
      <c r="V4099" s="189">
        <v>0</v>
      </c>
      <c r="W4099" s="189">
        <v>0</v>
      </c>
      <c r="X4099" s="188">
        <v>0</v>
      </c>
      <c r="Y4099" s="188">
        <v>0</v>
      </c>
      <c r="Z4099" s="186">
        <v>0</v>
      </c>
      <c r="AA4099" s="186">
        <v>0</v>
      </c>
      <c r="AB4099" s="186">
        <v>0</v>
      </c>
      <c r="AC4099" s="186">
        <v>0</v>
      </c>
      <c r="AD4099" s="188">
        <v>0</v>
      </c>
      <c r="AE4099" s="189">
        <v>0</v>
      </c>
      <c r="AF4099" s="189">
        <v>0</v>
      </c>
      <c r="AG4099" s="189">
        <v>0</v>
      </c>
      <c r="AH4099" s="191">
        <v>0</v>
      </c>
      <c r="AI4099" s="186">
        <v>0</v>
      </c>
      <c r="AJ4099" s="194"/>
      <c r="AK4099" s="192"/>
      <c r="AO4099" s="188">
        <v>0</v>
      </c>
      <c r="AP4099" s="188">
        <v>0</v>
      </c>
      <c r="AQ4099" s="187">
        <v>0</v>
      </c>
      <c r="AR4099" s="188">
        <v>0</v>
      </c>
      <c r="AS4099" s="187">
        <v>0</v>
      </c>
      <c r="AT4099" s="188">
        <v>0</v>
      </c>
      <c r="AU4099" s="187">
        <v>0</v>
      </c>
      <c r="AV4099" s="188">
        <v>0</v>
      </c>
      <c r="AW4099" s="187">
        <v>0</v>
      </c>
      <c r="AX4099" s="188">
        <v>0</v>
      </c>
      <c r="AY4099" s="187">
        <v>0</v>
      </c>
      <c r="AZ4099" s="188">
        <v>0</v>
      </c>
      <c r="BA4099" s="187">
        <v>0</v>
      </c>
      <c r="BB4099" s="188">
        <v>0</v>
      </c>
      <c r="BC4099" s="187">
        <v>0</v>
      </c>
      <c r="BD4099" s="75"/>
      <c r="BE4099" s="75"/>
      <c r="BI4099" s="194"/>
    </row>
    <row r="4100" spans="1:61" ht="11.25" customHeight="1" x14ac:dyDescent="0.3">
      <c r="A4100" s="184" t="s">
        <v>4383</v>
      </c>
      <c r="B4100" s="185">
        <v>0</v>
      </c>
      <c r="C4100" s="828" t="s">
        <v>412</v>
      </c>
      <c r="D4100" s="284">
        <v>1E-4</v>
      </c>
      <c r="E4100" s="91">
        <v>0</v>
      </c>
      <c r="F4100" s="186">
        <v>0</v>
      </c>
      <c r="G4100" s="186">
        <v>0</v>
      </c>
      <c r="H4100" s="186">
        <v>0</v>
      </c>
      <c r="I4100" s="187">
        <v>0</v>
      </c>
      <c r="J4100" s="186">
        <v>0</v>
      </c>
      <c r="K4100" s="186">
        <v>0</v>
      </c>
      <c r="L4100" s="186">
        <v>0</v>
      </c>
      <c r="M4100" s="186">
        <v>0</v>
      </c>
      <c r="N4100" s="188">
        <v>0</v>
      </c>
      <c r="O4100" s="189">
        <v>0</v>
      </c>
      <c r="P4100" s="186">
        <v>0</v>
      </c>
      <c r="Q4100" s="189">
        <v>0</v>
      </c>
      <c r="R4100" s="189">
        <v>0</v>
      </c>
      <c r="S4100" s="189">
        <v>1E-4</v>
      </c>
      <c r="T4100" s="188">
        <v>0</v>
      </c>
      <c r="U4100" s="187">
        <v>0</v>
      </c>
      <c r="V4100" s="189">
        <v>0</v>
      </c>
      <c r="W4100" s="189">
        <v>0</v>
      </c>
      <c r="X4100" s="188">
        <v>0</v>
      </c>
      <c r="Y4100" s="188">
        <v>0</v>
      </c>
      <c r="Z4100" s="186">
        <v>0</v>
      </c>
      <c r="AA4100" s="186">
        <v>0</v>
      </c>
      <c r="AB4100" s="186">
        <v>0</v>
      </c>
      <c r="AC4100" s="186">
        <v>0</v>
      </c>
      <c r="AD4100" s="188">
        <v>0</v>
      </c>
      <c r="AE4100" s="189">
        <v>0</v>
      </c>
      <c r="AF4100" s="189">
        <v>0</v>
      </c>
      <c r="AG4100" s="189">
        <v>0</v>
      </c>
      <c r="AH4100" s="191">
        <v>0</v>
      </c>
      <c r="AI4100" s="186">
        <v>0</v>
      </c>
      <c r="AJ4100" s="194"/>
      <c r="AK4100" s="192"/>
      <c r="AO4100" s="188">
        <v>0</v>
      </c>
      <c r="AP4100" s="188">
        <v>0</v>
      </c>
      <c r="AQ4100" s="187">
        <v>0</v>
      </c>
      <c r="AR4100" s="188">
        <v>0</v>
      </c>
      <c r="AS4100" s="187">
        <v>0</v>
      </c>
      <c r="AT4100" s="188">
        <v>0</v>
      </c>
      <c r="AU4100" s="187">
        <v>0</v>
      </c>
      <c r="AV4100" s="188">
        <v>0</v>
      </c>
      <c r="AW4100" s="187">
        <v>0</v>
      </c>
      <c r="AX4100" s="188">
        <v>0</v>
      </c>
      <c r="AY4100" s="187">
        <v>0</v>
      </c>
      <c r="AZ4100" s="188">
        <v>0</v>
      </c>
      <c r="BA4100" s="187">
        <v>0</v>
      </c>
      <c r="BB4100" s="188">
        <v>0</v>
      </c>
      <c r="BC4100" s="187">
        <v>0</v>
      </c>
      <c r="BD4100" s="75"/>
      <c r="BE4100" s="75"/>
      <c r="BI4100" s="194"/>
    </row>
    <row r="4101" spans="1:61" ht="11.25" customHeight="1" x14ac:dyDescent="0.3">
      <c r="A4101" s="184" t="s">
        <v>4384</v>
      </c>
      <c r="B4101" s="185">
        <v>0</v>
      </c>
      <c r="C4101" s="828" t="s">
        <v>514</v>
      </c>
      <c r="D4101" s="284">
        <v>4.53</v>
      </c>
      <c r="E4101" s="91">
        <v>0</v>
      </c>
      <c r="F4101" s="186">
        <v>0</v>
      </c>
      <c r="G4101" s="186">
        <v>0</v>
      </c>
      <c r="H4101" s="186">
        <v>0</v>
      </c>
      <c r="I4101" s="187">
        <v>0</v>
      </c>
      <c r="J4101" s="186">
        <v>0</v>
      </c>
      <c r="K4101" s="186">
        <v>0</v>
      </c>
      <c r="L4101" s="186">
        <v>0</v>
      </c>
      <c r="M4101" s="186">
        <v>0</v>
      </c>
      <c r="N4101" s="188">
        <v>0</v>
      </c>
      <c r="O4101" s="189">
        <v>0</v>
      </c>
      <c r="P4101" s="186">
        <v>0</v>
      </c>
      <c r="Q4101" s="189">
        <v>0</v>
      </c>
      <c r="R4101" s="189">
        <v>0</v>
      </c>
      <c r="S4101" s="189">
        <v>4.53</v>
      </c>
      <c r="T4101" s="188">
        <v>4.53</v>
      </c>
      <c r="U4101" s="187">
        <v>0</v>
      </c>
      <c r="V4101" s="189">
        <v>0</v>
      </c>
      <c r="W4101" s="189">
        <v>0</v>
      </c>
      <c r="X4101" s="188">
        <v>4.53</v>
      </c>
      <c r="Y4101" s="188">
        <v>4.53</v>
      </c>
      <c r="Z4101" s="186">
        <v>0</v>
      </c>
      <c r="AA4101" s="186">
        <v>0</v>
      </c>
      <c r="AB4101" s="186">
        <v>0</v>
      </c>
      <c r="AC4101" s="186">
        <v>0</v>
      </c>
      <c r="AD4101" s="188">
        <v>0</v>
      </c>
      <c r="AE4101" s="189">
        <v>0</v>
      </c>
      <c r="AF4101" s="189">
        <v>0</v>
      </c>
      <c r="AG4101" s="189">
        <v>0</v>
      </c>
      <c r="AH4101" s="191">
        <v>0</v>
      </c>
      <c r="AI4101" s="186">
        <v>0</v>
      </c>
      <c r="AJ4101" s="194"/>
      <c r="AK4101" s="192"/>
      <c r="AO4101" s="188">
        <v>0</v>
      </c>
      <c r="AP4101" s="188">
        <v>0</v>
      </c>
      <c r="AQ4101" s="187">
        <v>0</v>
      </c>
      <c r="AR4101" s="188">
        <v>0</v>
      </c>
      <c r="AS4101" s="187">
        <v>0</v>
      </c>
      <c r="AT4101" s="188">
        <v>0</v>
      </c>
      <c r="AU4101" s="187">
        <v>0</v>
      </c>
      <c r="AV4101" s="188">
        <v>0</v>
      </c>
      <c r="AW4101" s="187">
        <v>0</v>
      </c>
      <c r="AX4101" s="188">
        <v>0</v>
      </c>
      <c r="AY4101" s="187">
        <v>0</v>
      </c>
      <c r="AZ4101" s="188">
        <v>0</v>
      </c>
      <c r="BA4101" s="187">
        <v>0</v>
      </c>
      <c r="BB4101" s="188">
        <v>0</v>
      </c>
      <c r="BC4101" s="187">
        <v>0</v>
      </c>
      <c r="BD4101" s="75"/>
      <c r="BE4101" s="75"/>
      <c r="BI4101" s="194"/>
    </row>
    <row r="4102" spans="1:61" ht="11.25" customHeight="1" x14ac:dyDescent="0.3">
      <c r="A4102" s="184" t="s">
        <v>4385</v>
      </c>
      <c r="B4102" s="185">
        <v>0</v>
      </c>
      <c r="C4102" s="828" t="s">
        <v>515</v>
      </c>
      <c r="D4102" s="284">
        <v>2.718</v>
      </c>
      <c r="E4102" s="91">
        <v>0</v>
      </c>
      <c r="F4102" s="186">
        <v>0</v>
      </c>
      <c r="G4102" s="186">
        <v>0</v>
      </c>
      <c r="H4102" s="186">
        <v>0</v>
      </c>
      <c r="I4102" s="187">
        <v>0</v>
      </c>
      <c r="J4102" s="186">
        <v>0</v>
      </c>
      <c r="K4102" s="186">
        <v>0</v>
      </c>
      <c r="L4102" s="186">
        <v>0</v>
      </c>
      <c r="M4102" s="186">
        <v>0</v>
      </c>
      <c r="N4102" s="188">
        <v>0</v>
      </c>
      <c r="O4102" s="189">
        <v>0</v>
      </c>
      <c r="P4102" s="186">
        <v>0</v>
      </c>
      <c r="Q4102" s="189">
        <v>0</v>
      </c>
      <c r="R4102" s="189">
        <v>0</v>
      </c>
      <c r="S4102" s="189">
        <v>2.718</v>
      </c>
      <c r="T4102" s="188">
        <v>2.718</v>
      </c>
      <c r="U4102" s="187">
        <v>0</v>
      </c>
      <c r="V4102" s="189">
        <v>0</v>
      </c>
      <c r="W4102" s="189">
        <v>0</v>
      </c>
      <c r="X4102" s="188">
        <v>2.718</v>
      </c>
      <c r="Y4102" s="188">
        <v>2.718</v>
      </c>
      <c r="Z4102" s="186">
        <v>0</v>
      </c>
      <c r="AA4102" s="186">
        <v>0</v>
      </c>
      <c r="AB4102" s="186">
        <v>0</v>
      </c>
      <c r="AC4102" s="186">
        <v>0</v>
      </c>
      <c r="AD4102" s="188">
        <v>0</v>
      </c>
      <c r="AE4102" s="189">
        <v>0</v>
      </c>
      <c r="AF4102" s="189">
        <v>0</v>
      </c>
      <c r="AG4102" s="189">
        <v>0</v>
      </c>
      <c r="AH4102" s="191">
        <v>0</v>
      </c>
      <c r="AI4102" s="186">
        <v>0</v>
      </c>
      <c r="AJ4102" s="194"/>
      <c r="AK4102" s="192"/>
      <c r="AO4102" s="188">
        <v>0</v>
      </c>
      <c r="AP4102" s="188">
        <v>0</v>
      </c>
      <c r="AQ4102" s="187">
        <v>0</v>
      </c>
      <c r="AR4102" s="188">
        <v>0</v>
      </c>
      <c r="AS4102" s="187">
        <v>0</v>
      </c>
      <c r="AT4102" s="188">
        <v>0</v>
      </c>
      <c r="AU4102" s="187">
        <v>0</v>
      </c>
      <c r="AV4102" s="188">
        <v>0</v>
      </c>
      <c r="AW4102" s="187">
        <v>0</v>
      </c>
      <c r="AX4102" s="188">
        <v>0</v>
      </c>
      <c r="AY4102" s="187">
        <v>0</v>
      </c>
      <c r="AZ4102" s="188">
        <v>0</v>
      </c>
      <c r="BA4102" s="187">
        <v>0</v>
      </c>
      <c r="BB4102" s="188">
        <v>0</v>
      </c>
      <c r="BC4102" s="187">
        <v>0</v>
      </c>
      <c r="BD4102" s="75"/>
      <c r="BE4102" s="75"/>
      <c r="BI4102" s="194"/>
    </row>
    <row r="4103" spans="1:61" ht="11.25" customHeight="1" x14ac:dyDescent="0.3">
      <c r="A4103" s="184" t="s">
        <v>4386</v>
      </c>
      <c r="B4103" s="185">
        <v>0</v>
      </c>
      <c r="C4103" s="828" t="s">
        <v>516</v>
      </c>
      <c r="D4103" s="284">
        <v>1E-4</v>
      </c>
      <c r="E4103" s="91">
        <v>0</v>
      </c>
      <c r="F4103" s="186">
        <v>0</v>
      </c>
      <c r="G4103" s="186">
        <v>0</v>
      </c>
      <c r="H4103" s="186">
        <v>0</v>
      </c>
      <c r="I4103" s="187">
        <v>0</v>
      </c>
      <c r="J4103" s="186">
        <v>0</v>
      </c>
      <c r="K4103" s="186">
        <v>0</v>
      </c>
      <c r="L4103" s="186">
        <v>0</v>
      </c>
      <c r="M4103" s="186">
        <v>0</v>
      </c>
      <c r="N4103" s="188">
        <v>0</v>
      </c>
      <c r="O4103" s="189">
        <v>0</v>
      </c>
      <c r="P4103" s="186">
        <v>0</v>
      </c>
      <c r="Q4103" s="189">
        <v>0</v>
      </c>
      <c r="R4103" s="189">
        <v>0</v>
      </c>
      <c r="S4103" s="189">
        <v>1E-4</v>
      </c>
      <c r="T4103" s="188">
        <v>0</v>
      </c>
      <c r="U4103" s="187">
        <v>0</v>
      </c>
      <c r="V4103" s="189">
        <v>0</v>
      </c>
      <c r="W4103" s="189">
        <v>0</v>
      </c>
      <c r="X4103" s="188">
        <v>0</v>
      </c>
      <c r="Y4103" s="188">
        <v>0</v>
      </c>
      <c r="Z4103" s="186">
        <v>0</v>
      </c>
      <c r="AA4103" s="186">
        <v>0</v>
      </c>
      <c r="AB4103" s="186">
        <v>0</v>
      </c>
      <c r="AC4103" s="186">
        <v>0</v>
      </c>
      <c r="AD4103" s="188">
        <v>0</v>
      </c>
      <c r="AE4103" s="189">
        <v>0</v>
      </c>
      <c r="AF4103" s="189">
        <v>0</v>
      </c>
      <c r="AG4103" s="189">
        <v>0</v>
      </c>
      <c r="AH4103" s="191">
        <v>0</v>
      </c>
      <c r="AI4103" s="186">
        <v>0</v>
      </c>
      <c r="AJ4103" s="194"/>
      <c r="AK4103" s="192"/>
      <c r="AO4103" s="188">
        <v>0</v>
      </c>
      <c r="AP4103" s="188">
        <v>0</v>
      </c>
      <c r="AQ4103" s="187">
        <v>0</v>
      </c>
      <c r="AR4103" s="188">
        <v>0</v>
      </c>
      <c r="AS4103" s="187">
        <v>0</v>
      </c>
      <c r="AT4103" s="188">
        <v>0</v>
      </c>
      <c r="AU4103" s="187">
        <v>0</v>
      </c>
      <c r="AV4103" s="188">
        <v>0</v>
      </c>
      <c r="AW4103" s="187">
        <v>0</v>
      </c>
      <c r="AX4103" s="188">
        <v>0</v>
      </c>
      <c r="AY4103" s="187">
        <v>0</v>
      </c>
      <c r="AZ4103" s="188">
        <v>0</v>
      </c>
      <c r="BA4103" s="187">
        <v>0</v>
      </c>
      <c r="BB4103" s="188">
        <v>0</v>
      </c>
      <c r="BC4103" s="187">
        <v>0</v>
      </c>
      <c r="BD4103" s="75"/>
      <c r="BE4103" s="75"/>
      <c r="BI4103" s="194"/>
    </row>
    <row r="4104" spans="1:61" ht="11.25" customHeight="1" x14ac:dyDescent="0.3">
      <c r="A4104" s="184" t="s">
        <v>4387</v>
      </c>
      <c r="B4104" s="185">
        <v>0</v>
      </c>
      <c r="C4104" s="828" t="s">
        <v>517</v>
      </c>
      <c r="D4104" s="284">
        <v>1E-4</v>
      </c>
      <c r="E4104" s="91">
        <v>0</v>
      </c>
      <c r="F4104" s="186">
        <v>0</v>
      </c>
      <c r="G4104" s="186">
        <v>0</v>
      </c>
      <c r="H4104" s="186">
        <v>0</v>
      </c>
      <c r="I4104" s="187">
        <v>0</v>
      </c>
      <c r="J4104" s="186">
        <v>0</v>
      </c>
      <c r="K4104" s="186">
        <v>0</v>
      </c>
      <c r="L4104" s="186">
        <v>0</v>
      </c>
      <c r="M4104" s="186">
        <v>0</v>
      </c>
      <c r="N4104" s="188">
        <v>0</v>
      </c>
      <c r="O4104" s="189">
        <v>0</v>
      </c>
      <c r="P4104" s="186">
        <v>0</v>
      </c>
      <c r="Q4104" s="189">
        <v>0</v>
      </c>
      <c r="R4104" s="189">
        <v>0</v>
      </c>
      <c r="S4104" s="189">
        <v>1E-4</v>
      </c>
      <c r="T4104" s="188">
        <v>0</v>
      </c>
      <c r="U4104" s="187">
        <v>0</v>
      </c>
      <c r="V4104" s="189">
        <v>0</v>
      </c>
      <c r="W4104" s="189">
        <v>0</v>
      </c>
      <c r="X4104" s="188">
        <v>0</v>
      </c>
      <c r="Y4104" s="188">
        <v>0</v>
      </c>
      <c r="Z4104" s="186">
        <v>0</v>
      </c>
      <c r="AA4104" s="186">
        <v>0</v>
      </c>
      <c r="AB4104" s="186">
        <v>0</v>
      </c>
      <c r="AC4104" s="186">
        <v>0</v>
      </c>
      <c r="AD4104" s="188">
        <v>0</v>
      </c>
      <c r="AE4104" s="189">
        <v>0</v>
      </c>
      <c r="AF4104" s="189">
        <v>0</v>
      </c>
      <c r="AG4104" s="189">
        <v>0</v>
      </c>
      <c r="AH4104" s="191">
        <v>0</v>
      </c>
      <c r="AI4104" s="186">
        <v>0</v>
      </c>
      <c r="AJ4104" s="194"/>
      <c r="AK4104" s="192"/>
      <c r="AO4104" s="188">
        <v>0</v>
      </c>
      <c r="AP4104" s="188">
        <v>0</v>
      </c>
      <c r="AQ4104" s="187">
        <v>0</v>
      </c>
      <c r="AR4104" s="188">
        <v>0</v>
      </c>
      <c r="AS4104" s="187">
        <v>0</v>
      </c>
      <c r="AT4104" s="188">
        <v>0</v>
      </c>
      <c r="AU4104" s="187">
        <v>0</v>
      </c>
      <c r="AV4104" s="188">
        <v>0</v>
      </c>
      <c r="AW4104" s="187">
        <v>0</v>
      </c>
      <c r="AX4104" s="188">
        <v>0</v>
      </c>
      <c r="AY4104" s="187">
        <v>0</v>
      </c>
      <c r="AZ4104" s="188">
        <v>0</v>
      </c>
      <c r="BA4104" s="187">
        <v>0</v>
      </c>
      <c r="BB4104" s="188">
        <v>0</v>
      </c>
      <c r="BC4104" s="187">
        <v>0</v>
      </c>
      <c r="BD4104" s="75"/>
      <c r="BE4104" s="75"/>
      <c r="BI4104" s="194"/>
    </row>
    <row r="4105" spans="1:61" ht="11.25" customHeight="1" x14ac:dyDescent="0.3">
      <c r="A4105" s="184" t="s">
        <v>4388</v>
      </c>
      <c r="B4105" s="185">
        <v>0</v>
      </c>
      <c r="C4105" s="828" t="s">
        <v>518</v>
      </c>
      <c r="D4105" s="284">
        <v>1E-4</v>
      </c>
      <c r="E4105" s="91">
        <v>0</v>
      </c>
      <c r="F4105" s="186">
        <v>0</v>
      </c>
      <c r="G4105" s="186">
        <v>0</v>
      </c>
      <c r="H4105" s="186">
        <v>0</v>
      </c>
      <c r="I4105" s="187">
        <v>0</v>
      </c>
      <c r="J4105" s="186">
        <v>0</v>
      </c>
      <c r="K4105" s="186">
        <v>0</v>
      </c>
      <c r="L4105" s="186">
        <v>0</v>
      </c>
      <c r="M4105" s="186">
        <v>0</v>
      </c>
      <c r="N4105" s="188">
        <v>0</v>
      </c>
      <c r="O4105" s="189">
        <v>0</v>
      </c>
      <c r="P4105" s="186">
        <v>0</v>
      </c>
      <c r="Q4105" s="189">
        <v>0</v>
      </c>
      <c r="R4105" s="189">
        <v>0</v>
      </c>
      <c r="S4105" s="189">
        <v>1E-4</v>
      </c>
      <c r="T4105" s="188">
        <v>0</v>
      </c>
      <c r="U4105" s="187">
        <v>0</v>
      </c>
      <c r="V4105" s="189">
        <v>0</v>
      </c>
      <c r="W4105" s="189">
        <v>0</v>
      </c>
      <c r="X4105" s="188">
        <v>0</v>
      </c>
      <c r="Y4105" s="188">
        <v>0</v>
      </c>
      <c r="Z4105" s="186">
        <v>0</v>
      </c>
      <c r="AA4105" s="186">
        <v>0</v>
      </c>
      <c r="AB4105" s="186">
        <v>0</v>
      </c>
      <c r="AC4105" s="186">
        <v>0</v>
      </c>
      <c r="AD4105" s="188">
        <v>0</v>
      </c>
      <c r="AE4105" s="189">
        <v>0</v>
      </c>
      <c r="AF4105" s="189">
        <v>0</v>
      </c>
      <c r="AG4105" s="189">
        <v>0</v>
      </c>
      <c r="AH4105" s="191">
        <v>0</v>
      </c>
      <c r="AI4105" s="186">
        <v>0</v>
      </c>
      <c r="AJ4105" s="194"/>
      <c r="AK4105" s="192"/>
      <c r="AO4105" s="188">
        <v>0</v>
      </c>
      <c r="AP4105" s="188">
        <v>0</v>
      </c>
      <c r="AQ4105" s="187">
        <v>0</v>
      </c>
      <c r="AR4105" s="188">
        <v>0</v>
      </c>
      <c r="AS4105" s="187">
        <v>0</v>
      </c>
      <c r="AT4105" s="188">
        <v>0</v>
      </c>
      <c r="AU4105" s="187">
        <v>0</v>
      </c>
      <c r="AV4105" s="188">
        <v>0</v>
      </c>
      <c r="AW4105" s="187">
        <v>0</v>
      </c>
      <c r="AX4105" s="188">
        <v>0</v>
      </c>
      <c r="AY4105" s="187">
        <v>0</v>
      </c>
      <c r="AZ4105" s="188">
        <v>0</v>
      </c>
      <c r="BA4105" s="187">
        <v>0</v>
      </c>
      <c r="BB4105" s="188">
        <v>0</v>
      </c>
      <c r="BC4105" s="187">
        <v>0</v>
      </c>
      <c r="BD4105" s="75"/>
      <c r="BE4105" s="75"/>
      <c r="BI4105" s="194"/>
    </row>
    <row r="4106" spans="1:61" ht="11.25" customHeight="1" x14ac:dyDescent="0.3">
      <c r="A4106" s="184" t="s">
        <v>4389</v>
      </c>
      <c r="B4106" s="185">
        <v>0</v>
      </c>
      <c r="C4106" s="828" t="s">
        <v>519</v>
      </c>
      <c r="D4106" s="284">
        <v>1E-4</v>
      </c>
      <c r="E4106" s="91">
        <v>0</v>
      </c>
      <c r="F4106" s="186">
        <v>0</v>
      </c>
      <c r="G4106" s="186">
        <v>0</v>
      </c>
      <c r="H4106" s="186">
        <v>0</v>
      </c>
      <c r="I4106" s="187">
        <v>0</v>
      </c>
      <c r="J4106" s="186">
        <v>0</v>
      </c>
      <c r="K4106" s="186">
        <v>0</v>
      </c>
      <c r="L4106" s="186">
        <v>0</v>
      </c>
      <c r="M4106" s="186">
        <v>0</v>
      </c>
      <c r="N4106" s="188">
        <v>0</v>
      </c>
      <c r="O4106" s="189">
        <v>0</v>
      </c>
      <c r="P4106" s="186">
        <v>0</v>
      </c>
      <c r="Q4106" s="189">
        <v>0</v>
      </c>
      <c r="R4106" s="189">
        <v>0</v>
      </c>
      <c r="S4106" s="189">
        <v>1E-4</v>
      </c>
      <c r="T4106" s="188">
        <v>0</v>
      </c>
      <c r="U4106" s="187">
        <v>0</v>
      </c>
      <c r="V4106" s="189">
        <v>0</v>
      </c>
      <c r="W4106" s="189">
        <v>0</v>
      </c>
      <c r="X4106" s="188">
        <v>0</v>
      </c>
      <c r="Y4106" s="188">
        <v>0</v>
      </c>
      <c r="Z4106" s="186">
        <v>0</v>
      </c>
      <c r="AA4106" s="186">
        <v>0</v>
      </c>
      <c r="AB4106" s="186">
        <v>0</v>
      </c>
      <c r="AC4106" s="186">
        <v>0</v>
      </c>
      <c r="AD4106" s="188">
        <v>0</v>
      </c>
      <c r="AE4106" s="189">
        <v>0</v>
      </c>
      <c r="AF4106" s="189">
        <v>0</v>
      </c>
      <c r="AG4106" s="189">
        <v>0</v>
      </c>
      <c r="AH4106" s="191">
        <v>0</v>
      </c>
      <c r="AI4106" s="186">
        <v>0</v>
      </c>
      <c r="AJ4106" s="194"/>
      <c r="AK4106" s="192"/>
      <c r="AO4106" s="188">
        <v>0</v>
      </c>
      <c r="AP4106" s="188">
        <v>0</v>
      </c>
      <c r="AQ4106" s="187">
        <v>0</v>
      </c>
      <c r="AR4106" s="188">
        <v>0</v>
      </c>
      <c r="AS4106" s="187">
        <v>0</v>
      </c>
      <c r="AT4106" s="188">
        <v>0</v>
      </c>
      <c r="AU4106" s="187">
        <v>0</v>
      </c>
      <c r="AV4106" s="188">
        <v>0</v>
      </c>
      <c r="AW4106" s="187">
        <v>0</v>
      </c>
      <c r="AX4106" s="188">
        <v>0</v>
      </c>
      <c r="AY4106" s="187">
        <v>0</v>
      </c>
      <c r="AZ4106" s="188">
        <v>0</v>
      </c>
      <c r="BA4106" s="187">
        <v>0</v>
      </c>
      <c r="BB4106" s="188">
        <v>0</v>
      </c>
      <c r="BC4106" s="187">
        <v>0</v>
      </c>
      <c r="BD4106" s="75"/>
      <c r="BE4106" s="75"/>
      <c r="BI4106" s="194"/>
    </row>
    <row r="4107" spans="1:61" ht="11.25" customHeight="1" x14ac:dyDescent="0.3">
      <c r="A4107" s="184" t="s">
        <v>4390</v>
      </c>
      <c r="B4107" s="185">
        <v>0</v>
      </c>
      <c r="C4107" s="828" t="s">
        <v>601</v>
      </c>
      <c r="D4107" s="284">
        <v>1E-4</v>
      </c>
      <c r="E4107" s="91">
        <v>0</v>
      </c>
      <c r="F4107" s="186">
        <v>0</v>
      </c>
      <c r="G4107" s="186">
        <v>0</v>
      </c>
      <c r="H4107" s="186">
        <v>0</v>
      </c>
      <c r="I4107" s="187">
        <v>0</v>
      </c>
      <c r="J4107" s="186">
        <v>0</v>
      </c>
      <c r="K4107" s="186">
        <v>0</v>
      </c>
      <c r="L4107" s="186">
        <v>0</v>
      </c>
      <c r="M4107" s="186">
        <v>0</v>
      </c>
      <c r="N4107" s="188">
        <v>0</v>
      </c>
      <c r="O4107" s="189">
        <v>0</v>
      </c>
      <c r="P4107" s="186">
        <v>0</v>
      </c>
      <c r="Q4107" s="189">
        <v>0</v>
      </c>
      <c r="R4107" s="189">
        <v>0</v>
      </c>
      <c r="S4107" s="189">
        <v>1E-4</v>
      </c>
      <c r="T4107" s="188">
        <v>0</v>
      </c>
      <c r="U4107" s="187">
        <v>0</v>
      </c>
      <c r="V4107" s="189">
        <v>0</v>
      </c>
      <c r="W4107" s="189">
        <v>0</v>
      </c>
      <c r="X4107" s="188">
        <v>0</v>
      </c>
      <c r="Y4107" s="188">
        <v>0</v>
      </c>
      <c r="Z4107" s="186">
        <v>0</v>
      </c>
      <c r="AA4107" s="186">
        <v>0</v>
      </c>
      <c r="AB4107" s="186">
        <v>0</v>
      </c>
      <c r="AC4107" s="186">
        <v>0</v>
      </c>
      <c r="AD4107" s="188">
        <v>0</v>
      </c>
      <c r="AE4107" s="189">
        <v>0</v>
      </c>
      <c r="AF4107" s="189">
        <v>0</v>
      </c>
      <c r="AG4107" s="189">
        <v>0</v>
      </c>
      <c r="AH4107" s="191">
        <v>0</v>
      </c>
      <c r="AI4107" s="186">
        <v>0</v>
      </c>
      <c r="AJ4107" s="194"/>
      <c r="AK4107" s="192"/>
      <c r="AO4107" s="188">
        <v>0</v>
      </c>
      <c r="AP4107" s="188">
        <v>0</v>
      </c>
      <c r="AQ4107" s="187">
        <v>0</v>
      </c>
      <c r="AR4107" s="188">
        <v>0</v>
      </c>
      <c r="AS4107" s="187">
        <v>0</v>
      </c>
      <c r="AT4107" s="188">
        <v>0</v>
      </c>
      <c r="AU4107" s="187">
        <v>0</v>
      </c>
      <c r="AV4107" s="188">
        <v>0</v>
      </c>
      <c r="AW4107" s="187">
        <v>0</v>
      </c>
      <c r="AX4107" s="188">
        <v>0</v>
      </c>
      <c r="AY4107" s="187">
        <v>0</v>
      </c>
      <c r="AZ4107" s="188">
        <v>0</v>
      </c>
      <c r="BA4107" s="187">
        <v>0</v>
      </c>
      <c r="BB4107" s="188">
        <v>0</v>
      </c>
      <c r="BC4107" s="187">
        <v>0</v>
      </c>
      <c r="BD4107" s="75"/>
      <c r="BE4107" s="75"/>
      <c r="BI4107" s="194"/>
    </row>
    <row r="4108" spans="1:61" ht="11.25" customHeight="1" x14ac:dyDescent="0.3">
      <c r="A4108" s="184" t="s">
        <v>4391</v>
      </c>
      <c r="B4108" s="185">
        <v>0</v>
      </c>
      <c r="C4108" s="828" t="s">
        <v>602</v>
      </c>
      <c r="D4108" s="284">
        <v>1E-4</v>
      </c>
      <c r="E4108" s="91">
        <v>0</v>
      </c>
      <c r="F4108" s="186">
        <v>0</v>
      </c>
      <c r="G4108" s="186">
        <v>0</v>
      </c>
      <c r="H4108" s="186">
        <v>0</v>
      </c>
      <c r="I4108" s="187">
        <v>0</v>
      </c>
      <c r="J4108" s="186">
        <v>0</v>
      </c>
      <c r="K4108" s="186">
        <v>0</v>
      </c>
      <c r="L4108" s="186">
        <v>0</v>
      </c>
      <c r="M4108" s="186">
        <v>0</v>
      </c>
      <c r="N4108" s="188">
        <v>0</v>
      </c>
      <c r="O4108" s="189">
        <v>0</v>
      </c>
      <c r="P4108" s="186">
        <v>0</v>
      </c>
      <c r="Q4108" s="189">
        <v>0</v>
      </c>
      <c r="R4108" s="189">
        <v>0</v>
      </c>
      <c r="S4108" s="189">
        <v>1E-4</v>
      </c>
      <c r="T4108" s="188">
        <v>0</v>
      </c>
      <c r="U4108" s="187">
        <v>0</v>
      </c>
      <c r="V4108" s="189">
        <v>0</v>
      </c>
      <c r="W4108" s="189">
        <v>0</v>
      </c>
      <c r="X4108" s="188">
        <v>0</v>
      </c>
      <c r="Y4108" s="188">
        <v>0</v>
      </c>
      <c r="Z4108" s="186">
        <v>0</v>
      </c>
      <c r="AA4108" s="186">
        <v>0</v>
      </c>
      <c r="AB4108" s="186">
        <v>0</v>
      </c>
      <c r="AC4108" s="186">
        <v>0</v>
      </c>
      <c r="AD4108" s="188">
        <v>0</v>
      </c>
      <c r="AE4108" s="189">
        <v>0</v>
      </c>
      <c r="AF4108" s="189">
        <v>0</v>
      </c>
      <c r="AG4108" s="189">
        <v>0</v>
      </c>
      <c r="AH4108" s="191">
        <v>0</v>
      </c>
      <c r="AI4108" s="186">
        <v>0</v>
      </c>
      <c r="AJ4108" s="194"/>
      <c r="AK4108" s="192"/>
      <c r="AO4108" s="188">
        <v>0</v>
      </c>
      <c r="AP4108" s="188">
        <v>0</v>
      </c>
      <c r="AQ4108" s="187">
        <v>0</v>
      </c>
      <c r="AR4108" s="188">
        <v>0</v>
      </c>
      <c r="AS4108" s="187">
        <v>0</v>
      </c>
      <c r="AT4108" s="188">
        <v>0</v>
      </c>
      <c r="AU4108" s="187">
        <v>0</v>
      </c>
      <c r="AV4108" s="188">
        <v>0</v>
      </c>
      <c r="AW4108" s="187">
        <v>0</v>
      </c>
      <c r="AX4108" s="188">
        <v>0</v>
      </c>
      <c r="AY4108" s="187">
        <v>0</v>
      </c>
      <c r="AZ4108" s="188">
        <v>0</v>
      </c>
      <c r="BA4108" s="187">
        <v>0</v>
      </c>
      <c r="BB4108" s="188">
        <v>0</v>
      </c>
      <c r="BC4108" s="187">
        <v>0</v>
      </c>
      <c r="BD4108" s="75"/>
      <c r="BE4108" s="75"/>
      <c r="BI4108" s="194"/>
    </row>
    <row r="4109" spans="1:61" ht="11.25" customHeight="1" x14ac:dyDescent="0.3">
      <c r="A4109" s="184" t="s">
        <v>4392</v>
      </c>
      <c r="B4109" s="185">
        <v>0</v>
      </c>
      <c r="C4109" s="828" t="s">
        <v>597</v>
      </c>
      <c r="D4109" s="284">
        <v>1E-4</v>
      </c>
      <c r="E4109" s="91">
        <v>0</v>
      </c>
      <c r="F4109" s="186">
        <v>0</v>
      </c>
      <c r="G4109" s="186">
        <v>0</v>
      </c>
      <c r="H4109" s="186">
        <v>0</v>
      </c>
      <c r="I4109" s="187">
        <v>0</v>
      </c>
      <c r="J4109" s="186">
        <v>0</v>
      </c>
      <c r="K4109" s="186">
        <v>0</v>
      </c>
      <c r="L4109" s="186">
        <v>0</v>
      </c>
      <c r="M4109" s="186">
        <v>0</v>
      </c>
      <c r="N4109" s="188">
        <v>0</v>
      </c>
      <c r="O4109" s="189">
        <v>0</v>
      </c>
      <c r="P4109" s="186">
        <v>0</v>
      </c>
      <c r="Q4109" s="189">
        <v>0</v>
      </c>
      <c r="R4109" s="189">
        <v>0</v>
      </c>
      <c r="S4109" s="189">
        <v>1E-4</v>
      </c>
      <c r="T4109" s="188">
        <v>0</v>
      </c>
      <c r="U4109" s="187">
        <v>0</v>
      </c>
      <c r="V4109" s="189">
        <v>0</v>
      </c>
      <c r="W4109" s="189">
        <v>0</v>
      </c>
      <c r="X4109" s="188">
        <v>0</v>
      </c>
      <c r="Y4109" s="188">
        <v>0</v>
      </c>
      <c r="Z4109" s="186">
        <v>0</v>
      </c>
      <c r="AA4109" s="186">
        <v>0</v>
      </c>
      <c r="AB4109" s="186">
        <v>0</v>
      </c>
      <c r="AC4109" s="186">
        <v>0</v>
      </c>
      <c r="AD4109" s="188">
        <v>0</v>
      </c>
      <c r="AE4109" s="189">
        <v>0</v>
      </c>
      <c r="AF4109" s="189">
        <v>0</v>
      </c>
      <c r="AG4109" s="189">
        <v>0</v>
      </c>
      <c r="AH4109" s="191">
        <v>0</v>
      </c>
      <c r="AI4109" s="186">
        <v>0</v>
      </c>
      <c r="AJ4109" s="194"/>
      <c r="AK4109" s="192"/>
      <c r="AO4109" s="188">
        <v>0</v>
      </c>
      <c r="AP4109" s="188">
        <v>0</v>
      </c>
      <c r="AQ4109" s="187">
        <v>0</v>
      </c>
      <c r="AR4109" s="188">
        <v>0</v>
      </c>
      <c r="AS4109" s="187">
        <v>0</v>
      </c>
      <c r="AT4109" s="188">
        <v>0</v>
      </c>
      <c r="AU4109" s="187">
        <v>0</v>
      </c>
      <c r="AV4109" s="188">
        <v>0</v>
      </c>
      <c r="AW4109" s="187">
        <v>0</v>
      </c>
      <c r="AX4109" s="188">
        <v>0</v>
      </c>
      <c r="AY4109" s="187">
        <v>0</v>
      </c>
      <c r="AZ4109" s="188">
        <v>0</v>
      </c>
      <c r="BA4109" s="187">
        <v>0</v>
      </c>
      <c r="BB4109" s="188">
        <v>0</v>
      </c>
      <c r="BC4109" s="187">
        <v>0</v>
      </c>
      <c r="BD4109" s="75"/>
      <c r="BE4109" s="75"/>
      <c r="BI4109" s="194"/>
    </row>
    <row r="4110" spans="1:61" ht="11.25" customHeight="1" x14ac:dyDescent="0.3">
      <c r="A4110" s="184" t="s">
        <v>4393</v>
      </c>
      <c r="B4110" s="185">
        <v>0</v>
      </c>
      <c r="C4110" s="828" t="s">
        <v>598</v>
      </c>
      <c r="D4110" s="284">
        <v>1E-4</v>
      </c>
      <c r="E4110" s="91">
        <v>0</v>
      </c>
      <c r="F4110" s="186">
        <v>0</v>
      </c>
      <c r="G4110" s="186">
        <v>0</v>
      </c>
      <c r="H4110" s="186">
        <v>0</v>
      </c>
      <c r="I4110" s="187">
        <v>0</v>
      </c>
      <c r="J4110" s="186">
        <v>0</v>
      </c>
      <c r="K4110" s="186">
        <v>0</v>
      </c>
      <c r="L4110" s="186">
        <v>0</v>
      </c>
      <c r="M4110" s="186">
        <v>0</v>
      </c>
      <c r="N4110" s="188">
        <v>0</v>
      </c>
      <c r="O4110" s="189">
        <v>0</v>
      </c>
      <c r="P4110" s="186">
        <v>0</v>
      </c>
      <c r="Q4110" s="189">
        <v>0</v>
      </c>
      <c r="R4110" s="189">
        <v>0</v>
      </c>
      <c r="S4110" s="189">
        <v>1E-4</v>
      </c>
      <c r="T4110" s="188">
        <v>0</v>
      </c>
      <c r="U4110" s="187">
        <v>0</v>
      </c>
      <c r="V4110" s="189">
        <v>0</v>
      </c>
      <c r="W4110" s="189">
        <v>0</v>
      </c>
      <c r="X4110" s="188">
        <v>0</v>
      </c>
      <c r="Y4110" s="188">
        <v>0</v>
      </c>
      <c r="Z4110" s="186">
        <v>0</v>
      </c>
      <c r="AA4110" s="186">
        <v>0</v>
      </c>
      <c r="AB4110" s="186">
        <v>0</v>
      </c>
      <c r="AC4110" s="186">
        <v>0</v>
      </c>
      <c r="AD4110" s="188">
        <v>0</v>
      </c>
      <c r="AE4110" s="189">
        <v>0</v>
      </c>
      <c r="AF4110" s="189">
        <v>0</v>
      </c>
      <c r="AG4110" s="189">
        <v>0</v>
      </c>
      <c r="AH4110" s="191">
        <v>0</v>
      </c>
      <c r="AI4110" s="186">
        <v>0</v>
      </c>
      <c r="AJ4110" s="194"/>
      <c r="AK4110" s="192"/>
      <c r="AO4110" s="188">
        <v>0</v>
      </c>
      <c r="AP4110" s="188">
        <v>0</v>
      </c>
      <c r="AQ4110" s="187">
        <v>0</v>
      </c>
      <c r="AR4110" s="188">
        <v>0</v>
      </c>
      <c r="AS4110" s="187">
        <v>0</v>
      </c>
      <c r="AT4110" s="188">
        <v>0</v>
      </c>
      <c r="AU4110" s="187">
        <v>0</v>
      </c>
      <c r="AV4110" s="188">
        <v>0</v>
      </c>
      <c r="AW4110" s="187">
        <v>0</v>
      </c>
      <c r="AX4110" s="188">
        <v>0</v>
      </c>
      <c r="AY4110" s="187">
        <v>0</v>
      </c>
      <c r="AZ4110" s="188">
        <v>0</v>
      </c>
      <c r="BA4110" s="187">
        <v>0</v>
      </c>
      <c r="BB4110" s="188">
        <v>0</v>
      </c>
      <c r="BC4110" s="187">
        <v>0</v>
      </c>
      <c r="BD4110" s="75"/>
      <c r="BE4110" s="75"/>
      <c r="BI4110" s="194"/>
    </row>
    <row r="4111" spans="1:61" ht="11.25" customHeight="1" x14ac:dyDescent="0.3">
      <c r="A4111" s="184" t="s">
        <v>4394</v>
      </c>
      <c r="B4111" s="185">
        <v>0</v>
      </c>
      <c r="C4111" s="828" t="s">
        <v>599</v>
      </c>
      <c r="D4111" s="284">
        <v>1E-4</v>
      </c>
      <c r="E4111" s="91">
        <v>0</v>
      </c>
      <c r="F4111" s="186">
        <v>0</v>
      </c>
      <c r="G4111" s="186">
        <v>0</v>
      </c>
      <c r="H4111" s="186">
        <v>0</v>
      </c>
      <c r="I4111" s="187">
        <v>0</v>
      </c>
      <c r="J4111" s="186">
        <v>0</v>
      </c>
      <c r="K4111" s="186">
        <v>0</v>
      </c>
      <c r="L4111" s="186">
        <v>0</v>
      </c>
      <c r="M4111" s="186">
        <v>0</v>
      </c>
      <c r="N4111" s="188">
        <v>0</v>
      </c>
      <c r="O4111" s="189">
        <v>0</v>
      </c>
      <c r="P4111" s="186">
        <v>0</v>
      </c>
      <c r="Q4111" s="189">
        <v>0</v>
      </c>
      <c r="R4111" s="189">
        <v>0</v>
      </c>
      <c r="S4111" s="189">
        <v>1E-4</v>
      </c>
      <c r="T4111" s="188">
        <v>0</v>
      </c>
      <c r="U4111" s="187">
        <v>0</v>
      </c>
      <c r="V4111" s="189">
        <v>0</v>
      </c>
      <c r="W4111" s="189">
        <v>0</v>
      </c>
      <c r="X4111" s="188">
        <v>0</v>
      </c>
      <c r="Y4111" s="188">
        <v>0</v>
      </c>
      <c r="Z4111" s="186">
        <v>0</v>
      </c>
      <c r="AA4111" s="186">
        <v>0</v>
      </c>
      <c r="AB4111" s="186">
        <v>0</v>
      </c>
      <c r="AC4111" s="186">
        <v>0</v>
      </c>
      <c r="AD4111" s="188">
        <v>0</v>
      </c>
      <c r="AE4111" s="189">
        <v>0</v>
      </c>
      <c r="AF4111" s="189">
        <v>0</v>
      </c>
      <c r="AG4111" s="189">
        <v>0</v>
      </c>
      <c r="AH4111" s="191">
        <v>0</v>
      </c>
      <c r="AI4111" s="186">
        <v>0</v>
      </c>
      <c r="AJ4111" s="194"/>
      <c r="AK4111" s="192"/>
      <c r="AO4111" s="188">
        <v>0</v>
      </c>
      <c r="AP4111" s="188">
        <v>0</v>
      </c>
      <c r="AQ4111" s="187">
        <v>0</v>
      </c>
      <c r="AR4111" s="188">
        <v>0</v>
      </c>
      <c r="AS4111" s="187">
        <v>0</v>
      </c>
      <c r="AT4111" s="188">
        <v>0</v>
      </c>
      <c r="AU4111" s="187">
        <v>0</v>
      </c>
      <c r="AV4111" s="188">
        <v>0</v>
      </c>
      <c r="AW4111" s="187">
        <v>0</v>
      </c>
      <c r="AX4111" s="188">
        <v>0</v>
      </c>
      <c r="AY4111" s="187">
        <v>0</v>
      </c>
      <c r="AZ4111" s="188">
        <v>0</v>
      </c>
      <c r="BA4111" s="187">
        <v>0</v>
      </c>
      <c r="BB4111" s="188">
        <v>0</v>
      </c>
      <c r="BC4111" s="187">
        <v>0</v>
      </c>
      <c r="BD4111" s="75"/>
      <c r="BE4111" s="75"/>
      <c r="BI4111" s="194"/>
    </row>
    <row r="4112" spans="1:61" ht="11.25" customHeight="1" x14ac:dyDescent="0.3">
      <c r="A4112" s="184" t="s">
        <v>4395</v>
      </c>
      <c r="B4112" s="185">
        <v>0</v>
      </c>
      <c r="C4112" s="828" t="s">
        <v>600</v>
      </c>
      <c r="D4112" s="284">
        <v>1E-4</v>
      </c>
      <c r="E4112" s="91">
        <v>0</v>
      </c>
      <c r="F4112" s="186">
        <v>0</v>
      </c>
      <c r="G4112" s="186">
        <v>0</v>
      </c>
      <c r="H4112" s="186">
        <v>0</v>
      </c>
      <c r="I4112" s="187">
        <v>0</v>
      </c>
      <c r="J4112" s="186">
        <v>0</v>
      </c>
      <c r="K4112" s="186">
        <v>0</v>
      </c>
      <c r="L4112" s="186">
        <v>0</v>
      </c>
      <c r="M4112" s="186">
        <v>0</v>
      </c>
      <c r="N4112" s="188">
        <v>0</v>
      </c>
      <c r="O4112" s="189">
        <v>0</v>
      </c>
      <c r="P4112" s="186">
        <v>0</v>
      </c>
      <c r="Q4112" s="189">
        <v>0</v>
      </c>
      <c r="R4112" s="189">
        <v>0</v>
      </c>
      <c r="S4112" s="189">
        <v>1E-4</v>
      </c>
      <c r="T4112" s="188">
        <v>0</v>
      </c>
      <c r="U4112" s="187">
        <v>0</v>
      </c>
      <c r="V4112" s="189">
        <v>0</v>
      </c>
      <c r="W4112" s="189">
        <v>0</v>
      </c>
      <c r="X4112" s="188">
        <v>0</v>
      </c>
      <c r="Y4112" s="188">
        <v>0</v>
      </c>
      <c r="Z4112" s="186">
        <v>0</v>
      </c>
      <c r="AA4112" s="186">
        <v>0</v>
      </c>
      <c r="AB4112" s="186">
        <v>0</v>
      </c>
      <c r="AC4112" s="186">
        <v>0</v>
      </c>
      <c r="AD4112" s="188">
        <v>0</v>
      </c>
      <c r="AE4112" s="189">
        <v>0</v>
      </c>
      <c r="AF4112" s="189">
        <v>0</v>
      </c>
      <c r="AG4112" s="189">
        <v>0</v>
      </c>
      <c r="AH4112" s="191">
        <v>0</v>
      </c>
      <c r="AI4112" s="186">
        <v>0</v>
      </c>
      <c r="AJ4112" s="194"/>
      <c r="AK4112" s="192"/>
      <c r="AO4112" s="188">
        <v>0</v>
      </c>
      <c r="AP4112" s="188">
        <v>0</v>
      </c>
      <c r="AQ4112" s="187">
        <v>0</v>
      </c>
      <c r="AR4112" s="188">
        <v>0</v>
      </c>
      <c r="AS4112" s="187">
        <v>0</v>
      </c>
      <c r="AT4112" s="188">
        <v>0</v>
      </c>
      <c r="AU4112" s="187">
        <v>0</v>
      </c>
      <c r="AV4112" s="188">
        <v>0</v>
      </c>
      <c r="AW4112" s="187">
        <v>0</v>
      </c>
      <c r="AX4112" s="188">
        <v>0</v>
      </c>
      <c r="AY4112" s="187">
        <v>0</v>
      </c>
      <c r="AZ4112" s="188">
        <v>0</v>
      </c>
      <c r="BA4112" s="187">
        <v>0</v>
      </c>
      <c r="BB4112" s="188">
        <v>0</v>
      </c>
      <c r="BC4112" s="187">
        <v>0</v>
      </c>
      <c r="BD4112" s="75"/>
      <c r="BE4112" s="75"/>
      <c r="BI4112" s="194"/>
    </row>
    <row r="4113" spans="1:61" ht="11.25" customHeight="1" x14ac:dyDescent="0.3">
      <c r="A4113" s="184" t="s">
        <v>4396</v>
      </c>
      <c r="B4113" s="185">
        <v>0</v>
      </c>
      <c r="C4113" s="828" t="s">
        <v>594</v>
      </c>
      <c r="D4113" s="284">
        <v>4.077</v>
      </c>
      <c r="E4113" s="91">
        <v>0</v>
      </c>
      <c r="F4113" s="186">
        <v>0</v>
      </c>
      <c r="G4113" s="186">
        <v>0</v>
      </c>
      <c r="H4113" s="186">
        <v>0</v>
      </c>
      <c r="I4113" s="187">
        <v>0</v>
      </c>
      <c r="J4113" s="186">
        <v>0</v>
      </c>
      <c r="K4113" s="186">
        <v>0</v>
      </c>
      <c r="L4113" s="186">
        <v>0</v>
      </c>
      <c r="M4113" s="186">
        <v>0</v>
      </c>
      <c r="N4113" s="188">
        <v>0</v>
      </c>
      <c r="O4113" s="189">
        <v>0</v>
      </c>
      <c r="P4113" s="186">
        <v>0</v>
      </c>
      <c r="Q4113" s="189">
        <v>0</v>
      </c>
      <c r="R4113" s="189">
        <v>0</v>
      </c>
      <c r="S4113" s="189">
        <v>4.077</v>
      </c>
      <c r="T4113" s="188">
        <v>4.077</v>
      </c>
      <c r="U4113" s="187">
        <v>0</v>
      </c>
      <c r="V4113" s="189">
        <v>0</v>
      </c>
      <c r="W4113" s="189">
        <v>0</v>
      </c>
      <c r="X4113" s="188">
        <v>4.077</v>
      </c>
      <c r="Y4113" s="188">
        <v>4.077</v>
      </c>
      <c r="Z4113" s="186">
        <v>0</v>
      </c>
      <c r="AA4113" s="186">
        <v>0</v>
      </c>
      <c r="AB4113" s="186">
        <v>0</v>
      </c>
      <c r="AC4113" s="186">
        <v>0</v>
      </c>
      <c r="AD4113" s="188">
        <v>0</v>
      </c>
      <c r="AE4113" s="189">
        <v>0</v>
      </c>
      <c r="AF4113" s="189">
        <v>0</v>
      </c>
      <c r="AG4113" s="189">
        <v>0</v>
      </c>
      <c r="AH4113" s="191">
        <v>0</v>
      </c>
      <c r="AI4113" s="186">
        <v>0</v>
      </c>
      <c r="AJ4113" s="194"/>
      <c r="AK4113" s="192"/>
      <c r="AO4113" s="188">
        <v>0</v>
      </c>
      <c r="AP4113" s="188">
        <v>0</v>
      </c>
      <c r="AQ4113" s="187">
        <v>0</v>
      </c>
      <c r="AR4113" s="188">
        <v>0</v>
      </c>
      <c r="AS4113" s="187">
        <v>0</v>
      </c>
      <c r="AT4113" s="188">
        <v>0</v>
      </c>
      <c r="AU4113" s="187">
        <v>0</v>
      </c>
      <c r="AV4113" s="188">
        <v>0</v>
      </c>
      <c r="AW4113" s="187">
        <v>0</v>
      </c>
      <c r="AX4113" s="188">
        <v>0</v>
      </c>
      <c r="AY4113" s="187">
        <v>0</v>
      </c>
      <c r="AZ4113" s="188">
        <v>0</v>
      </c>
      <c r="BA4113" s="187">
        <v>0</v>
      </c>
      <c r="BB4113" s="188">
        <v>0</v>
      </c>
      <c r="BC4113" s="187">
        <v>0</v>
      </c>
      <c r="BD4113" s="75"/>
      <c r="BE4113" s="75"/>
      <c r="BI4113" s="194"/>
    </row>
    <row r="4114" spans="1:61" ht="11.25" customHeight="1" x14ac:dyDescent="0.3">
      <c r="A4114" s="184" t="s">
        <v>4397</v>
      </c>
      <c r="B4114" s="185">
        <v>0</v>
      </c>
      <c r="C4114" s="828" t="s">
        <v>595</v>
      </c>
      <c r="D4114" s="284">
        <v>23.103000000000002</v>
      </c>
      <c r="E4114" s="91">
        <v>0</v>
      </c>
      <c r="F4114" s="186">
        <v>0</v>
      </c>
      <c r="G4114" s="186">
        <v>0</v>
      </c>
      <c r="H4114" s="186">
        <v>0</v>
      </c>
      <c r="I4114" s="187">
        <v>0</v>
      </c>
      <c r="J4114" s="186">
        <v>0</v>
      </c>
      <c r="K4114" s="186">
        <v>0</v>
      </c>
      <c r="L4114" s="186">
        <v>0</v>
      </c>
      <c r="M4114" s="186">
        <v>0</v>
      </c>
      <c r="N4114" s="188">
        <v>0</v>
      </c>
      <c r="O4114" s="189">
        <v>0</v>
      </c>
      <c r="P4114" s="186">
        <v>0</v>
      </c>
      <c r="Q4114" s="189">
        <v>0</v>
      </c>
      <c r="R4114" s="189">
        <v>0</v>
      </c>
      <c r="S4114" s="189">
        <v>23.103000000000002</v>
      </c>
      <c r="T4114" s="188">
        <v>23.103000000000002</v>
      </c>
      <c r="U4114" s="187">
        <v>0</v>
      </c>
      <c r="V4114" s="189">
        <v>0</v>
      </c>
      <c r="W4114" s="189">
        <v>0</v>
      </c>
      <c r="X4114" s="188">
        <v>23.103000000000002</v>
      </c>
      <c r="Y4114" s="188">
        <v>23.103000000000002</v>
      </c>
      <c r="Z4114" s="186">
        <v>0</v>
      </c>
      <c r="AA4114" s="186">
        <v>0</v>
      </c>
      <c r="AB4114" s="186">
        <v>0</v>
      </c>
      <c r="AC4114" s="186">
        <v>0</v>
      </c>
      <c r="AD4114" s="188">
        <v>0</v>
      </c>
      <c r="AE4114" s="189">
        <v>0</v>
      </c>
      <c r="AF4114" s="189">
        <v>0</v>
      </c>
      <c r="AG4114" s="189">
        <v>0</v>
      </c>
      <c r="AH4114" s="191">
        <v>0</v>
      </c>
      <c r="AI4114" s="186">
        <v>0</v>
      </c>
      <c r="AJ4114" s="194"/>
      <c r="AK4114" s="192"/>
      <c r="AO4114" s="188">
        <v>0</v>
      </c>
      <c r="AP4114" s="188">
        <v>0</v>
      </c>
      <c r="AQ4114" s="187">
        <v>0</v>
      </c>
      <c r="AR4114" s="188">
        <v>0</v>
      </c>
      <c r="AS4114" s="187">
        <v>0</v>
      </c>
      <c r="AT4114" s="188">
        <v>0</v>
      </c>
      <c r="AU4114" s="187">
        <v>0</v>
      </c>
      <c r="AV4114" s="188">
        <v>0</v>
      </c>
      <c r="AW4114" s="187">
        <v>0</v>
      </c>
      <c r="AX4114" s="188">
        <v>0</v>
      </c>
      <c r="AY4114" s="187">
        <v>0</v>
      </c>
      <c r="AZ4114" s="188">
        <v>0</v>
      </c>
      <c r="BA4114" s="187">
        <v>0</v>
      </c>
      <c r="BB4114" s="188">
        <v>0</v>
      </c>
      <c r="BC4114" s="187">
        <v>0</v>
      </c>
      <c r="BD4114" s="75"/>
      <c r="BE4114" s="75"/>
      <c r="BI4114" s="194"/>
    </row>
    <row r="4115" spans="1:61" ht="11.25" customHeight="1" x14ac:dyDescent="0.3">
      <c r="A4115" s="184" t="s">
        <v>4398</v>
      </c>
      <c r="B4115" s="185">
        <v>0</v>
      </c>
      <c r="C4115" s="828" t="s">
        <v>520</v>
      </c>
      <c r="D4115" s="284">
        <v>1E-4</v>
      </c>
      <c r="E4115" s="91">
        <v>0</v>
      </c>
      <c r="F4115" s="186">
        <v>0</v>
      </c>
      <c r="G4115" s="186">
        <v>0</v>
      </c>
      <c r="H4115" s="186">
        <v>0</v>
      </c>
      <c r="I4115" s="187">
        <v>0</v>
      </c>
      <c r="J4115" s="186">
        <v>0</v>
      </c>
      <c r="K4115" s="186">
        <v>0</v>
      </c>
      <c r="L4115" s="186">
        <v>0</v>
      </c>
      <c r="M4115" s="186">
        <v>0</v>
      </c>
      <c r="N4115" s="188">
        <v>0</v>
      </c>
      <c r="O4115" s="189">
        <v>0</v>
      </c>
      <c r="P4115" s="186">
        <v>0</v>
      </c>
      <c r="Q4115" s="189">
        <v>0</v>
      </c>
      <c r="R4115" s="189">
        <v>0</v>
      </c>
      <c r="S4115" s="189">
        <v>1E-4</v>
      </c>
      <c r="T4115" s="188">
        <v>0</v>
      </c>
      <c r="U4115" s="187">
        <v>0</v>
      </c>
      <c r="V4115" s="189">
        <v>0</v>
      </c>
      <c r="W4115" s="189">
        <v>0</v>
      </c>
      <c r="X4115" s="188">
        <v>0</v>
      </c>
      <c r="Y4115" s="188">
        <v>0</v>
      </c>
      <c r="Z4115" s="186">
        <v>0</v>
      </c>
      <c r="AA4115" s="186">
        <v>0</v>
      </c>
      <c r="AB4115" s="186">
        <v>0</v>
      </c>
      <c r="AC4115" s="186">
        <v>0</v>
      </c>
      <c r="AD4115" s="188">
        <v>0</v>
      </c>
      <c r="AE4115" s="189">
        <v>0</v>
      </c>
      <c r="AF4115" s="189">
        <v>0</v>
      </c>
      <c r="AG4115" s="189">
        <v>0</v>
      </c>
      <c r="AH4115" s="191">
        <v>0</v>
      </c>
      <c r="AI4115" s="186">
        <v>0</v>
      </c>
      <c r="AJ4115" s="194"/>
      <c r="AK4115" s="192"/>
      <c r="AO4115" s="188">
        <v>0</v>
      </c>
      <c r="AP4115" s="188">
        <v>0</v>
      </c>
      <c r="AQ4115" s="187">
        <v>0</v>
      </c>
      <c r="AR4115" s="188">
        <v>0</v>
      </c>
      <c r="AS4115" s="187">
        <v>0</v>
      </c>
      <c r="AT4115" s="188">
        <v>0</v>
      </c>
      <c r="AU4115" s="187">
        <v>0</v>
      </c>
      <c r="AV4115" s="188">
        <v>0</v>
      </c>
      <c r="AW4115" s="187">
        <v>0</v>
      </c>
      <c r="AX4115" s="188">
        <v>0</v>
      </c>
      <c r="AY4115" s="187">
        <v>0</v>
      </c>
      <c r="AZ4115" s="188">
        <v>0</v>
      </c>
      <c r="BA4115" s="187">
        <v>0</v>
      </c>
      <c r="BB4115" s="188">
        <v>0</v>
      </c>
      <c r="BC4115" s="187">
        <v>0</v>
      </c>
      <c r="BD4115" s="75"/>
      <c r="BE4115" s="75"/>
      <c r="BI4115" s="194"/>
    </row>
    <row r="4116" spans="1:61" ht="11.25" customHeight="1" x14ac:dyDescent="0.3">
      <c r="A4116" s="184" t="s">
        <v>4399</v>
      </c>
      <c r="B4116" s="185">
        <v>0</v>
      </c>
      <c r="C4116" s="828" t="s">
        <v>521</v>
      </c>
      <c r="D4116" s="284">
        <v>1E-4</v>
      </c>
      <c r="E4116" s="91">
        <v>0</v>
      </c>
      <c r="F4116" s="186">
        <v>0</v>
      </c>
      <c r="G4116" s="186">
        <v>0</v>
      </c>
      <c r="H4116" s="186">
        <v>0</v>
      </c>
      <c r="I4116" s="187">
        <v>0</v>
      </c>
      <c r="J4116" s="186">
        <v>0</v>
      </c>
      <c r="K4116" s="186">
        <v>0</v>
      </c>
      <c r="L4116" s="186">
        <v>0</v>
      </c>
      <c r="M4116" s="186">
        <v>0</v>
      </c>
      <c r="N4116" s="188">
        <v>0</v>
      </c>
      <c r="O4116" s="189">
        <v>0</v>
      </c>
      <c r="P4116" s="186">
        <v>0</v>
      </c>
      <c r="Q4116" s="189">
        <v>0</v>
      </c>
      <c r="R4116" s="189">
        <v>0</v>
      </c>
      <c r="S4116" s="189">
        <v>1E-4</v>
      </c>
      <c r="T4116" s="188">
        <v>0</v>
      </c>
      <c r="U4116" s="187">
        <v>0</v>
      </c>
      <c r="V4116" s="189">
        <v>0</v>
      </c>
      <c r="W4116" s="189">
        <v>0</v>
      </c>
      <c r="X4116" s="188">
        <v>0</v>
      </c>
      <c r="Y4116" s="188">
        <v>0</v>
      </c>
      <c r="Z4116" s="186">
        <v>0</v>
      </c>
      <c r="AA4116" s="186">
        <v>0</v>
      </c>
      <c r="AB4116" s="186">
        <v>0</v>
      </c>
      <c r="AC4116" s="186">
        <v>0</v>
      </c>
      <c r="AD4116" s="188">
        <v>0</v>
      </c>
      <c r="AE4116" s="189">
        <v>0</v>
      </c>
      <c r="AF4116" s="189">
        <v>0</v>
      </c>
      <c r="AG4116" s="189">
        <v>0</v>
      </c>
      <c r="AH4116" s="191">
        <v>0</v>
      </c>
      <c r="AI4116" s="186">
        <v>0</v>
      </c>
      <c r="AJ4116" s="194"/>
      <c r="AK4116" s="192"/>
      <c r="AO4116" s="188">
        <v>0</v>
      </c>
      <c r="AP4116" s="188">
        <v>0</v>
      </c>
      <c r="AQ4116" s="187">
        <v>0</v>
      </c>
      <c r="AR4116" s="188">
        <v>0</v>
      </c>
      <c r="AS4116" s="187">
        <v>0</v>
      </c>
      <c r="AT4116" s="188">
        <v>0</v>
      </c>
      <c r="AU4116" s="187">
        <v>0</v>
      </c>
      <c r="AV4116" s="188">
        <v>0</v>
      </c>
      <c r="AW4116" s="187">
        <v>0</v>
      </c>
      <c r="AX4116" s="188">
        <v>0</v>
      </c>
      <c r="AY4116" s="187">
        <v>0</v>
      </c>
      <c r="AZ4116" s="188">
        <v>0</v>
      </c>
      <c r="BA4116" s="187">
        <v>0</v>
      </c>
      <c r="BB4116" s="188">
        <v>0</v>
      </c>
      <c r="BC4116" s="187">
        <v>0</v>
      </c>
      <c r="BD4116" s="75"/>
      <c r="BE4116" s="75"/>
      <c r="BI4116" s="194"/>
    </row>
    <row r="4117" spans="1:61" ht="11.25" customHeight="1" x14ac:dyDescent="0.3">
      <c r="A4117" s="184" t="s">
        <v>4400</v>
      </c>
      <c r="B4117" s="185">
        <v>0</v>
      </c>
      <c r="C4117" s="828" t="s">
        <v>651</v>
      </c>
      <c r="D4117" s="284">
        <v>1E-4</v>
      </c>
      <c r="E4117" s="91">
        <v>0</v>
      </c>
      <c r="F4117" s="186">
        <v>0</v>
      </c>
      <c r="G4117" s="186">
        <v>0</v>
      </c>
      <c r="H4117" s="186">
        <v>0</v>
      </c>
      <c r="I4117" s="187">
        <v>0</v>
      </c>
      <c r="J4117" s="186">
        <v>0</v>
      </c>
      <c r="K4117" s="186">
        <v>0</v>
      </c>
      <c r="L4117" s="186">
        <v>0</v>
      </c>
      <c r="M4117" s="186">
        <v>0</v>
      </c>
      <c r="N4117" s="188">
        <v>0</v>
      </c>
      <c r="O4117" s="189">
        <v>0</v>
      </c>
      <c r="P4117" s="186">
        <v>0</v>
      </c>
      <c r="Q4117" s="189">
        <v>0</v>
      </c>
      <c r="R4117" s="189">
        <v>0</v>
      </c>
      <c r="S4117" s="189">
        <v>1E-4</v>
      </c>
      <c r="T4117" s="188">
        <v>0</v>
      </c>
      <c r="U4117" s="187">
        <v>0</v>
      </c>
      <c r="V4117" s="189">
        <v>0</v>
      </c>
      <c r="W4117" s="189">
        <v>0</v>
      </c>
      <c r="X4117" s="188">
        <v>0</v>
      </c>
      <c r="Y4117" s="188">
        <v>0</v>
      </c>
      <c r="Z4117" s="186">
        <v>0</v>
      </c>
      <c r="AA4117" s="186">
        <v>0</v>
      </c>
      <c r="AB4117" s="186">
        <v>0</v>
      </c>
      <c r="AC4117" s="186">
        <v>0</v>
      </c>
      <c r="AD4117" s="188">
        <v>0</v>
      </c>
      <c r="AE4117" s="189">
        <v>0</v>
      </c>
      <c r="AF4117" s="189">
        <v>0</v>
      </c>
      <c r="AG4117" s="189">
        <v>0</v>
      </c>
      <c r="AH4117" s="191">
        <v>0</v>
      </c>
      <c r="AI4117" s="186">
        <v>0</v>
      </c>
      <c r="AJ4117" s="194"/>
      <c r="AK4117" s="192"/>
      <c r="AO4117" s="188">
        <v>0</v>
      </c>
      <c r="AP4117" s="188">
        <v>0</v>
      </c>
      <c r="AQ4117" s="187">
        <v>0</v>
      </c>
      <c r="AR4117" s="188">
        <v>0</v>
      </c>
      <c r="AS4117" s="187">
        <v>0</v>
      </c>
      <c r="AT4117" s="188">
        <v>0</v>
      </c>
      <c r="AU4117" s="187">
        <v>0</v>
      </c>
      <c r="AV4117" s="188">
        <v>0</v>
      </c>
      <c r="AW4117" s="187">
        <v>0</v>
      </c>
      <c r="AX4117" s="188">
        <v>0</v>
      </c>
      <c r="AY4117" s="187">
        <v>0</v>
      </c>
      <c r="AZ4117" s="188">
        <v>0</v>
      </c>
      <c r="BA4117" s="187">
        <v>0</v>
      </c>
      <c r="BB4117" s="188">
        <v>0</v>
      </c>
      <c r="BC4117" s="187">
        <v>0</v>
      </c>
      <c r="BD4117" s="75"/>
      <c r="BE4117" s="75"/>
      <c r="BI4117" s="194"/>
    </row>
    <row r="4118" spans="1:61" ht="11.25" customHeight="1" x14ac:dyDescent="0.3">
      <c r="A4118" s="184" t="s">
        <v>4401</v>
      </c>
      <c r="B4118" s="185">
        <v>0</v>
      </c>
      <c r="C4118" s="828" t="s">
        <v>652</v>
      </c>
      <c r="D4118" s="284">
        <v>1E-4</v>
      </c>
      <c r="E4118" s="91">
        <v>0</v>
      </c>
      <c r="F4118" s="186">
        <v>0</v>
      </c>
      <c r="G4118" s="186">
        <v>0</v>
      </c>
      <c r="H4118" s="186">
        <v>0</v>
      </c>
      <c r="I4118" s="187">
        <v>0</v>
      </c>
      <c r="J4118" s="186">
        <v>0</v>
      </c>
      <c r="K4118" s="186">
        <v>0</v>
      </c>
      <c r="L4118" s="186">
        <v>0</v>
      </c>
      <c r="M4118" s="186">
        <v>0</v>
      </c>
      <c r="N4118" s="188">
        <v>0</v>
      </c>
      <c r="O4118" s="189">
        <v>0</v>
      </c>
      <c r="P4118" s="186">
        <v>0</v>
      </c>
      <c r="Q4118" s="189">
        <v>0</v>
      </c>
      <c r="R4118" s="189">
        <v>0</v>
      </c>
      <c r="S4118" s="189">
        <v>1E-4</v>
      </c>
      <c r="T4118" s="188">
        <v>0</v>
      </c>
      <c r="U4118" s="187">
        <v>0</v>
      </c>
      <c r="V4118" s="189">
        <v>0</v>
      </c>
      <c r="W4118" s="189">
        <v>0</v>
      </c>
      <c r="X4118" s="188">
        <v>0</v>
      </c>
      <c r="Y4118" s="188">
        <v>0</v>
      </c>
      <c r="Z4118" s="186">
        <v>0</v>
      </c>
      <c r="AA4118" s="186">
        <v>0</v>
      </c>
      <c r="AB4118" s="186">
        <v>0</v>
      </c>
      <c r="AC4118" s="186">
        <v>0</v>
      </c>
      <c r="AD4118" s="188">
        <v>0</v>
      </c>
      <c r="AE4118" s="189">
        <v>0</v>
      </c>
      <c r="AF4118" s="189">
        <v>0</v>
      </c>
      <c r="AG4118" s="189">
        <v>0</v>
      </c>
      <c r="AH4118" s="191">
        <v>0</v>
      </c>
      <c r="AI4118" s="186">
        <v>0</v>
      </c>
      <c r="AJ4118" s="194"/>
      <c r="AK4118" s="192"/>
      <c r="AO4118" s="188">
        <v>0</v>
      </c>
      <c r="AP4118" s="188">
        <v>0</v>
      </c>
      <c r="AQ4118" s="187">
        <v>0</v>
      </c>
      <c r="AR4118" s="188">
        <v>0</v>
      </c>
      <c r="AS4118" s="187">
        <v>0</v>
      </c>
      <c r="AT4118" s="188">
        <v>0</v>
      </c>
      <c r="AU4118" s="187">
        <v>0</v>
      </c>
      <c r="AV4118" s="188">
        <v>0</v>
      </c>
      <c r="AW4118" s="187">
        <v>0</v>
      </c>
      <c r="AX4118" s="188">
        <v>0</v>
      </c>
      <c r="AY4118" s="187">
        <v>0</v>
      </c>
      <c r="AZ4118" s="188">
        <v>0</v>
      </c>
      <c r="BA4118" s="187">
        <v>0</v>
      </c>
      <c r="BB4118" s="188">
        <v>0</v>
      </c>
      <c r="BC4118" s="187">
        <v>0</v>
      </c>
      <c r="BD4118" s="75"/>
      <c r="BE4118" s="75"/>
      <c r="BI4118" s="194"/>
    </row>
    <row r="4119" spans="1:61" ht="11.25" customHeight="1" x14ac:dyDescent="0.3">
      <c r="A4119" s="184" t="s">
        <v>4402</v>
      </c>
      <c r="B4119" s="185">
        <v>0</v>
      </c>
      <c r="C4119" s="828" t="s">
        <v>653</v>
      </c>
      <c r="D4119" s="284">
        <v>1E-4</v>
      </c>
      <c r="E4119" s="91">
        <v>0</v>
      </c>
      <c r="F4119" s="186">
        <v>0</v>
      </c>
      <c r="G4119" s="186">
        <v>0</v>
      </c>
      <c r="H4119" s="186">
        <v>0</v>
      </c>
      <c r="I4119" s="187">
        <v>0</v>
      </c>
      <c r="J4119" s="186">
        <v>0</v>
      </c>
      <c r="K4119" s="186">
        <v>0</v>
      </c>
      <c r="L4119" s="186">
        <v>0</v>
      </c>
      <c r="M4119" s="186">
        <v>0</v>
      </c>
      <c r="N4119" s="188">
        <v>0</v>
      </c>
      <c r="O4119" s="189">
        <v>0</v>
      </c>
      <c r="P4119" s="186">
        <v>0</v>
      </c>
      <c r="Q4119" s="189">
        <v>0</v>
      </c>
      <c r="R4119" s="189">
        <v>0</v>
      </c>
      <c r="S4119" s="189">
        <v>1E-4</v>
      </c>
      <c r="T4119" s="188">
        <v>0</v>
      </c>
      <c r="U4119" s="187">
        <v>0</v>
      </c>
      <c r="V4119" s="189">
        <v>0</v>
      </c>
      <c r="W4119" s="189">
        <v>0</v>
      </c>
      <c r="X4119" s="188">
        <v>0</v>
      </c>
      <c r="Y4119" s="188">
        <v>0</v>
      </c>
      <c r="Z4119" s="186">
        <v>0</v>
      </c>
      <c r="AA4119" s="186">
        <v>0</v>
      </c>
      <c r="AB4119" s="186">
        <v>0</v>
      </c>
      <c r="AC4119" s="186">
        <v>0</v>
      </c>
      <c r="AD4119" s="188">
        <v>0</v>
      </c>
      <c r="AE4119" s="189">
        <v>0</v>
      </c>
      <c r="AF4119" s="189">
        <v>0</v>
      </c>
      <c r="AG4119" s="189">
        <v>0</v>
      </c>
      <c r="AH4119" s="191">
        <v>1</v>
      </c>
      <c r="AI4119" s="186">
        <v>0</v>
      </c>
      <c r="AJ4119" s="194"/>
      <c r="AK4119" s="192"/>
      <c r="AO4119" s="188">
        <v>0</v>
      </c>
      <c r="AP4119" s="188">
        <v>0</v>
      </c>
      <c r="AQ4119" s="187">
        <v>0</v>
      </c>
      <c r="AR4119" s="188">
        <v>0</v>
      </c>
      <c r="AS4119" s="187">
        <v>0</v>
      </c>
      <c r="AT4119" s="188">
        <v>0</v>
      </c>
      <c r="AU4119" s="187">
        <v>0</v>
      </c>
      <c r="AV4119" s="188">
        <v>0</v>
      </c>
      <c r="AW4119" s="187">
        <v>0</v>
      </c>
      <c r="AX4119" s="188">
        <v>0</v>
      </c>
      <c r="AY4119" s="187">
        <v>0</v>
      </c>
      <c r="AZ4119" s="188">
        <v>0</v>
      </c>
      <c r="BA4119" s="187">
        <v>0</v>
      </c>
      <c r="BB4119" s="188">
        <v>0</v>
      </c>
      <c r="BC4119" s="187">
        <v>0</v>
      </c>
      <c r="BD4119" s="75"/>
      <c r="BE4119" s="75"/>
      <c r="BI4119" s="194"/>
    </row>
    <row r="4120" spans="1:61" ht="11.25" customHeight="1" x14ac:dyDescent="0.3">
      <c r="A4120" s="184" t="s">
        <v>4403</v>
      </c>
      <c r="B4120" s="185">
        <v>0</v>
      </c>
      <c r="C4120" s="828" t="s">
        <v>654</v>
      </c>
      <c r="D4120" s="284">
        <v>1E-4</v>
      </c>
      <c r="E4120" s="91">
        <v>0</v>
      </c>
      <c r="F4120" s="186">
        <v>0</v>
      </c>
      <c r="G4120" s="186">
        <v>0</v>
      </c>
      <c r="H4120" s="186">
        <v>0</v>
      </c>
      <c r="I4120" s="187">
        <v>0</v>
      </c>
      <c r="J4120" s="186">
        <v>0</v>
      </c>
      <c r="K4120" s="186">
        <v>0</v>
      </c>
      <c r="L4120" s="186">
        <v>0</v>
      </c>
      <c r="M4120" s="186">
        <v>0</v>
      </c>
      <c r="N4120" s="188">
        <v>0</v>
      </c>
      <c r="O4120" s="189">
        <v>0</v>
      </c>
      <c r="P4120" s="186">
        <v>0</v>
      </c>
      <c r="Q4120" s="189">
        <v>0</v>
      </c>
      <c r="R4120" s="189">
        <v>0</v>
      </c>
      <c r="S4120" s="189">
        <v>1E-4</v>
      </c>
      <c r="T4120" s="188">
        <v>0</v>
      </c>
      <c r="U4120" s="187">
        <v>0</v>
      </c>
      <c r="V4120" s="189">
        <v>0</v>
      </c>
      <c r="W4120" s="189">
        <v>0</v>
      </c>
      <c r="X4120" s="188">
        <v>0</v>
      </c>
      <c r="Y4120" s="188">
        <v>0</v>
      </c>
      <c r="Z4120" s="186">
        <v>0</v>
      </c>
      <c r="AA4120" s="186">
        <v>0</v>
      </c>
      <c r="AB4120" s="186">
        <v>0</v>
      </c>
      <c r="AC4120" s="186">
        <v>0</v>
      </c>
      <c r="AD4120" s="188">
        <v>0</v>
      </c>
      <c r="AE4120" s="189">
        <v>0</v>
      </c>
      <c r="AF4120" s="189">
        <v>0</v>
      </c>
      <c r="AG4120" s="189">
        <v>0</v>
      </c>
      <c r="AH4120" s="191">
        <v>0</v>
      </c>
      <c r="AI4120" s="186">
        <v>0</v>
      </c>
      <c r="AJ4120" s="194"/>
      <c r="AK4120" s="192"/>
      <c r="AO4120" s="188">
        <v>0</v>
      </c>
      <c r="AP4120" s="188">
        <v>0</v>
      </c>
      <c r="AQ4120" s="187">
        <v>0</v>
      </c>
      <c r="AR4120" s="188">
        <v>0</v>
      </c>
      <c r="AS4120" s="187">
        <v>0</v>
      </c>
      <c r="AT4120" s="188">
        <v>0</v>
      </c>
      <c r="AU4120" s="187">
        <v>0</v>
      </c>
      <c r="AV4120" s="188">
        <v>0</v>
      </c>
      <c r="AW4120" s="187">
        <v>0</v>
      </c>
      <c r="AX4120" s="188">
        <v>0</v>
      </c>
      <c r="AY4120" s="187">
        <v>0</v>
      </c>
      <c r="AZ4120" s="188">
        <v>0</v>
      </c>
      <c r="BA4120" s="187">
        <v>0</v>
      </c>
      <c r="BB4120" s="188">
        <v>0</v>
      </c>
      <c r="BC4120" s="187">
        <v>0</v>
      </c>
      <c r="BD4120" s="75"/>
      <c r="BE4120" s="75"/>
      <c r="BI4120" s="194"/>
    </row>
    <row r="4121" spans="1:61" ht="11.25" customHeight="1" x14ac:dyDescent="0.3">
      <c r="A4121" s="184" t="s">
        <v>4404</v>
      </c>
      <c r="B4121" s="185">
        <v>0</v>
      </c>
      <c r="C4121" s="828" t="s">
        <v>655</v>
      </c>
      <c r="D4121" s="284">
        <v>1E-4</v>
      </c>
      <c r="E4121" s="91">
        <v>0</v>
      </c>
      <c r="F4121" s="186">
        <v>0</v>
      </c>
      <c r="G4121" s="186">
        <v>0</v>
      </c>
      <c r="H4121" s="186">
        <v>0</v>
      </c>
      <c r="I4121" s="187">
        <v>0</v>
      </c>
      <c r="J4121" s="186">
        <v>0</v>
      </c>
      <c r="K4121" s="186">
        <v>0</v>
      </c>
      <c r="L4121" s="186">
        <v>0</v>
      </c>
      <c r="M4121" s="186">
        <v>0</v>
      </c>
      <c r="N4121" s="188">
        <v>0</v>
      </c>
      <c r="O4121" s="189">
        <v>0</v>
      </c>
      <c r="P4121" s="186">
        <v>0</v>
      </c>
      <c r="Q4121" s="189">
        <v>0</v>
      </c>
      <c r="R4121" s="189">
        <v>0</v>
      </c>
      <c r="S4121" s="189">
        <v>1E-4</v>
      </c>
      <c r="T4121" s="188">
        <v>0</v>
      </c>
      <c r="U4121" s="187">
        <v>0</v>
      </c>
      <c r="V4121" s="189">
        <v>0</v>
      </c>
      <c r="W4121" s="189">
        <v>0</v>
      </c>
      <c r="X4121" s="188">
        <v>0</v>
      </c>
      <c r="Y4121" s="188">
        <v>0</v>
      </c>
      <c r="Z4121" s="186">
        <v>0</v>
      </c>
      <c r="AA4121" s="186">
        <v>0</v>
      </c>
      <c r="AB4121" s="186">
        <v>0</v>
      </c>
      <c r="AC4121" s="186">
        <v>0</v>
      </c>
      <c r="AD4121" s="188">
        <v>0</v>
      </c>
      <c r="AE4121" s="189">
        <v>0</v>
      </c>
      <c r="AF4121" s="189">
        <v>0</v>
      </c>
      <c r="AG4121" s="189">
        <v>0</v>
      </c>
      <c r="AH4121" s="191">
        <v>0</v>
      </c>
      <c r="AI4121" s="186">
        <v>0</v>
      </c>
      <c r="AJ4121" s="194"/>
      <c r="AK4121" s="192"/>
      <c r="AO4121" s="188">
        <v>0</v>
      </c>
      <c r="AP4121" s="188">
        <v>0</v>
      </c>
      <c r="AQ4121" s="187">
        <v>0</v>
      </c>
      <c r="AR4121" s="188">
        <v>0</v>
      </c>
      <c r="AS4121" s="187">
        <v>0</v>
      </c>
      <c r="AT4121" s="188">
        <v>0</v>
      </c>
      <c r="AU4121" s="187">
        <v>0</v>
      </c>
      <c r="AV4121" s="188">
        <v>0</v>
      </c>
      <c r="AW4121" s="187">
        <v>0</v>
      </c>
      <c r="AX4121" s="188">
        <v>0</v>
      </c>
      <c r="AY4121" s="187">
        <v>0</v>
      </c>
      <c r="AZ4121" s="188">
        <v>0</v>
      </c>
      <c r="BA4121" s="187">
        <v>0</v>
      </c>
      <c r="BB4121" s="188">
        <v>0</v>
      </c>
      <c r="BC4121" s="187">
        <v>0</v>
      </c>
      <c r="BD4121" s="75"/>
      <c r="BE4121" s="75"/>
      <c r="BI4121" s="194"/>
    </row>
    <row r="4122" spans="1:61" ht="11.25" customHeight="1" x14ac:dyDescent="0.3">
      <c r="A4122" s="184" t="s">
        <v>4405</v>
      </c>
      <c r="B4122" s="185">
        <v>0</v>
      </c>
      <c r="C4122" s="828" t="s">
        <v>656</v>
      </c>
      <c r="D4122" s="284">
        <v>1E-4</v>
      </c>
      <c r="E4122" s="91">
        <v>0</v>
      </c>
      <c r="F4122" s="186">
        <v>0</v>
      </c>
      <c r="G4122" s="186">
        <v>0</v>
      </c>
      <c r="H4122" s="186">
        <v>0</v>
      </c>
      <c r="I4122" s="187">
        <v>0</v>
      </c>
      <c r="J4122" s="186">
        <v>0</v>
      </c>
      <c r="K4122" s="186">
        <v>0</v>
      </c>
      <c r="L4122" s="186">
        <v>0</v>
      </c>
      <c r="M4122" s="186">
        <v>0</v>
      </c>
      <c r="N4122" s="188">
        <v>0</v>
      </c>
      <c r="O4122" s="189">
        <v>0</v>
      </c>
      <c r="P4122" s="186">
        <v>0</v>
      </c>
      <c r="Q4122" s="189">
        <v>0</v>
      </c>
      <c r="R4122" s="189">
        <v>0</v>
      </c>
      <c r="S4122" s="189">
        <v>1E-4</v>
      </c>
      <c r="T4122" s="188">
        <v>0</v>
      </c>
      <c r="U4122" s="187">
        <v>0</v>
      </c>
      <c r="V4122" s="189">
        <v>0</v>
      </c>
      <c r="W4122" s="189">
        <v>0</v>
      </c>
      <c r="X4122" s="188">
        <v>0</v>
      </c>
      <c r="Y4122" s="188">
        <v>0</v>
      </c>
      <c r="Z4122" s="186">
        <v>0</v>
      </c>
      <c r="AA4122" s="186">
        <v>0</v>
      </c>
      <c r="AB4122" s="186">
        <v>0</v>
      </c>
      <c r="AC4122" s="186">
        <v>0</v>
      </c>
      <c r="AD4122" s="188">
        <v>0</v>
      </c>
      <c r="AE4122" s="189">
        <v>0</v>
      </c>
      <c r="AF4122" s="189">
        <v>0</v>
      </c>
      <c r="AG4122" s="189">
        <v>0</v>
      </c>
      <c r="AH4122" s="191">
        <v>0</v>
      </c>
      <c r="AI4122" s="186">
        <v>0</v>
      </c>
      <c r="AJ4122" s="194"/>
      <c r="AK4122" s="192"/>
      <c r="AO4122" s="188">
        <v>0</v>
      </c>
      <c r="AP4122" s="188">
        <v>0</v>
      </c>
      <c r="AQ4122" s="187">
        <v>0</v>
      </c>
      <c r="AR4122" s="188">
        <v>0</v>
      </c>
      <c r="AS4122" s="187">
        <v>0</v>
      </c>
      <c r="AT4122" s="188">
        <v>0</v>
      </c>
      <c r="AU4122" s="187">
        <v>0</v>
      </c>
      <c r="AV4122" s="188">
        <v>0</v>
      </c>
      <c r="AW4122" s="187">
        <v>0</v>
      </c>
      <c r="AX4122" s="188">
        <v>0</v>
      </c>
      <c r="AY4122" s="187">
        <v>0</v>
      </c>
      <c r="AZ4122" s="188">
        <v>0</v>
      </c>
      <c r="BA4122" s="187">
        <v>0</v>
      </c>
      <c r="BB4122" s="188">
        <v>0</v>
      </c>
      <c r="BC4122" s="187">
        <v>0</v>
      </c>
      <c r="BD4122" s="75"/>
      <c r="BE4122" s="75"/>
      <c r="BI4122" s="194"/>
    </row>
    <row r="4123" spans="1:61" ht="11.25" customHeight="1" x14ac:dyDescent="0.3">
      <c r="A4123" s="184" t="s">
        <v>4406</v>
      </c>
      <c r="B4123" s="185">
        <v>0</v>
      </c>
      <c r="C4123" s="828" t="s">
        <v>657</v>
      </c>
      <c r="D4123" s="284">
        <v>1E-4</v>
      </c>
      <c r="E4123" s="91">
        <v>0</v>
      </c>
      <c r="F4123" s="186">
        <v>0</v>
      </c>
      <c r="G4123" s="186">
        <v>0</v>
      </c>
      <c r="H4123" s="186">
        <v>0</v>
      </c>
      <c r="I4123" s="187">
        <v>0</v>
      </c>
      <c r="J4123" s="186">
        <v>0</v>
      </c>
      <c r="K4123" s="186">
        <v>0</v>
      </c>
      <c r="L4123" s="186">
        <v>0</v>
      </c>
      <c r="M4123" s="186">
        <v>0</v>
      </c>
      <c r="N4123" s="188">
        <v>0</v>
      </c>
      <c r="O4123" s="189">
        <v>0</v>
      </c>
      <c r="P4123" s="186">
        <v>0</v>
      </c>
      <c r="Q4123" s="189">
        <v>0</v>
      </c>
      <c r="R4123" s="189">
        <v>0</v>
      </c>
      <c r="S4123" s="189">
        <v>1E-4</v>
      </c>
      <c r="T4123" s="188">
        <v>0</v>
      </c>
      <c r="U4123" s="187">
        <v>0</v>
      </c>
      <c r="V4123" s="189">
        <v>0</v>
      </c>
      <c r="W4123" s="189">
        <v>0</v>
      </c>
      <c r="X4123" s="188">
        <v>0</v>
      </c>
      <c r="Y4123" s="188">
        <v>0</v>
      </c>
      <c r="Z4123" s="186">
        <v>0</v>
      </c>
      <c r="AA4123" s="186">
        <v>0</v>
      </c>
      <c r="AB4123" s="186">
        <v>0</v>
      </c>
      <c r="AC4123" s="186">
        <v>0</v>
      </c>
      <c r="AD4123" s="188">
        <v>0</v>
      </c>
      <c r="AE4123" s="189">
        <v>0</v>
      </c>
      <c r="AF4123" s="189">
        <v>0</v>
      </c>
      <c r="AG4123" s="189">
        <v>0</v>
      </c>
      <c r="AH4123" s="191">
        <v>0</v>
      </c>
      <c r="AI4123" s="186">
        <v>0</v>
      </c>
      <c r="AJ4123" s="194"/>
      <c r="AK4123" s="192"/>
      <c r="AO4123" s="188">
        <v>0</v>
      </c>
      <c r="AP4123" s="188">
        <v>0</v>
      </c>
      <c r="AQ4123" s="187">
        <v>0</v>
      </c>
      <c r="AR4123" s="188">
        <v>0</v>
      </c>
      <c r="AS4123" s="187">
        <v>0</v>
      </c>
      <c r="AT4123" s="188">
        <v>0</v>
      </c>
      <c r="AU4123" s="187">
        <v>0</v>
      </c>
      <c r="AV4123" s="188">
        <v>0</v>
      </c>
      <c r="AW4123" s="187">
        <v>0</v>
      </c>
      <c r="AX4123" s="188">
        <v>0</v>
      </c>
      <c r="AY4123" s="187">
        <v>0</v>
      </c>
      <c r="AZ4123" s="188">
        <v>0</v>
      </c>
      <c r="BA4123" s="187">
        <v>0</v>
      </c>
      <c r="BB4123" s="188">
        <v>0</v>
      </c>
      <c r="BC4123" s="187">
        <v>0</v>
      </c>
      <c r="BD4123" s="75"/>
      <c r="BE4123" s="75"/>
      <c r="BI4123" s="194"/>
    </row>
    <row r="4124" spans="1:61" ht="11.25" customHeight="1" x14ac:dyDescent="0.3">
      <c r="A4124" s="184" t="s">
        <v>4407</v>
      </c>
      <c r="B4124" s="185">
        <v>0</v>
      </c>
      <c r="C4124" s="828" t="s">
        <v>658</v>
      </c>
      <c r="D4124" s="284">
        <v>1E-4</v>
      </c>
      <c r="E4124" s="91">
        <v>0</v>
      </c>
      <c r="F4124" s="186">
        <v>0</v>
      </c>
      <c r="G4124" s="186">
        <v>0</v>
      </c>
      <c r="H4124" s="186">
        <v>0</v>
      </c>
      <c r="I4124" s="187">
        <v>0</v>
      </c>
      <c r="J4124" s="186">
        <v>0</v>
      </c>
      <c r="K4124" s="186">
        <v>0</v>
      </c>
      <c r="L4124" s="186">
        <v>0</v>
      </c>
      <c r="M4124" s="186">
        <v>0</v>
      </c>
      <c r="N4124" s="188">
        <v>0</v>
      </c>
      <c r="O4124" s="189">
        <v>0</v>
      </c>
      <c r="P4124" s="186">
        <v>0</v>
      </c>
      <c r="Q4124" s="189">
        <v>0</v>
      </c>
      <c r="R4124" s="189">
        <v>0</v>
      </c>
      <c r="S4124" s="189">
        <v>1E-4</v>
      </c>
      <c r="T4124" s="188">
        <v>0</v>
      </c>
      <c r="U4124" s="187">
        <v>0</v>
      </c>
      <c r="V4124" s="189">
        <v>0</v>
      </c>
      <c r="W4124" s="189">
        <v>0</v>
      </c>
      <c r="X4124" s="188">
        <v>0</v>
      </c>
      <c r="Y4124" s="188">
        <v>0</v>
      </c>
      <c r="Z4124" s="186">
        <v>0</v>
      </c>
      <c r="AA4124" s="186">
        <v>0</v>
      </c>
      <c r="AB4124" s="186">
        <v>0</v>
      </c>
      <c r="AC4124" s="186">
        <v>0</v>
      </c>
      <c r="AD4124" s="188">
        <v>0</v>
      </c>
      <c r="AE4124" s="189">
        <v>0</v>
      </c>
      <c r="AF4124" s="189">
        <v>0</v>
      </c>
      <c r="AG4124" s="189">
        <v>0</v>
      </c>
      <c r="AH4124" s="191">
        <v>0</v>
      </c>
      <c r="AI4124" s="186">
        <v>0</v>
      </c>
      <c r="AJ4124" s="194"/>
      <c r="AK4124" s="192"/>
      <c r="AO4124" s="188">
        <v>0</v>
      </c>
      <c r="AP4124" s="188">
        <v>0</v>
      </c>
      <c r="AQ4124" s="187">
        <v>0</v>
      </c>
      <c r="AR4124" s="188">
        <v>0</v>
      </c>
      <c r="AS4124" s="187">
        <v>0</v>
      </c>
      <c r="AT4124" s="188">
        <v>0</v>
      </c>
      <c r="AU4124" s="187">
        <v>0</v>
      </c>
      <c r="AV4124" s="188">
        <v>0</v>
      </c>
      <c r="AW4124" s="187">
        <v>0</v>
      </c>
      <c r="AX4124" s="188">
        <v>0</v>
      </c>
      <c r="AY4124" s="187">
        <v>0</v>
      </c>
      <c r="AZ4124" s="188">
        <v>0</v>
      </c>
      <c r="BA4124" s="187">
        <v>0</v>
      </c>
      <c r="BB4124" s="188">
        <v>0</v>
      </c>
      <c r="BC4124" s="187">
        <v>0</v>
      </c>
      <c r="BD4124" s="75"/>
      <c r="BE4124" s="75"/>
      <c r="BI4124" s="194"/>
    </row>
    <row r="4125" spans="1:61" ht="11.25" customHeight="1" x14ac:dyDescent="0.3">
      <c r="A4125" s="184" t="s">
        <v>4408</v>
      </c>
      <c r="B4125" s="185">
        <v>0</v>
      </c>
      <c r="C4125" s="828" t="s">
        <v>711</v>
      </c>
      <c r="D4125" s="284">
        <v>1E-4</v>
      </c>
      <c r="E4125" s="91">
        <v>0</v>
      </c>
      <c r="F4125" s="186">
        <v>0</v>
      </c>
      <c r="G4125" s="186">
        <v>0</v>
      </c>
      <c r="H4125" s="186">
        <v>0</v>
      </c>
      <c r="I4125" s="187">
        <v>0</v>
      </c>
      <c r="J4125" s="186">
        <v>0</v>
      </c>
      <c r="K4125" s="186">
        <v>0</v>
      </c>
      <c r="L4125" s="186">
        <v>0</v>
      </c>
      <c r="M4125" s="186">
        <v>0</v>
      </c>
      <c r="N4125" s="188">
        <v>0</v>
      </c>
      <c r="O4125" s="189">
        <v>0</v>
      </c>
      <c r="P4125" s="186">
        <v>0</v>
      </c>
      <c r="Q4125" s="189">
        <v>0</v>
      </c>
      <c r="R4125" s="189">
        <v>0</v>
      </c>
      <c r="S4125" s="189">
        <v>1E-4</v>
      </c>
      <c r="T4125" s="188">
        <v>0</v>
      </c>
      <c r="U4125" s="187">
        <v>0</v>
      </c>
      <c r="V4125" s="189">
        <v>0</v>
      </c>
      <c r="W4125" s="189">
        <v>0</v>
      </c>
      <c r="X4125" s="188">
        <v>0</v>
      </c>
      <c r="Y4125" s="188">
        <v>0</v>
      </c>
      <c r="Z4125" s="186">
        <v>0</v>
      </c>
      <c r="AA4125" s="186">
        <v>0</v>
      </c>
      <c r="AB4125" s="186">
        <v>0</v>
      </c>
      <c r="AC4125" s="186">
        <v>0</v>
      </c>
      <c r="AD4125" s="188">
        <v>0</v>
      </c>
      <c r="AE4125" s="189">
        <v>0</v>
      </c>
      <c r="AF4125" s="189">
        <v>0</v>
      </c>
      <c r="AG4125" s="189">
        <v>0</v>
      </c>
      <c r="AH4125" s="191">
        <v>0</v>
      </c>
      <c r="AI4125" s="186">
        <v>0</v>
      </c>
      <c r="AJ4125" s="194"/>
      <c r="AK4125" s="192"/>
      <c r="AO4125" s="188">
        <v>0</v>
      </c>
      <c r="AP4125" s="188">
        <v>0</v>
      </c>
      <c r="AQ4125" s="187">
        <v>0</v>
      </c>
      <c r="AR4125" s="188">
        <v>0</v>
      </c>
      <c r="AS4125" s="187">
        <v>0</v>
      </c>
      <c r="AT4125" s="188">
        <v>0</v>
      </c>
      <c r="AU4125" s="187">
        <v>0</v>
      </c>
      <c r="AV4125" s="188">
        <v>0</v>
      </c>
      <c r="AW4125" s="187">
        <v>0</v>
      </c>
      <c r="AX4125" s="188">
        <v>0</v>
      </c>
      <c r="AY4125" s="187">
        <v>0</v>
      </c>
      <c r="AZ4125" s="188">
        <v>0</v>
      </c>
      <c r="BA4125" s="187">
        <v>0</v>
      </c>
      <c r="BB4125" s="188">
        <v>0</v>
      </c>
      <c r="BC4125" s="187">
        <v>0</v>
      </c>
      <c r="BD4125" s="75"/>
      <c r="BE4125" s="75"/>
      <c r="BI4125" s="194"/>
    </row>
    <row r="4126" spans="1:61" ht="11.25" customHeight="1" x14ac:dyDescent="0.3">
      <c r="A4126" s="184" t="s">
        <v>4409</v>
      </c>
      <c r="B4126" s="185">
        <v>0</v>
      </c>
      <c r="C4126" s="828" t="s">
        <v>712</v>
      </c>
      <c r="D4126" s="284">
        <v>1E-4</v>
      </c>
      <c r="E4126" s="91">
        <v>0</v>
      </c>
      <c r="F4126" s="186">
        <v>0</v>
      </c>
      <c r="G4126" s="186">
        <v>0</v>
      </c>
      <c r="H4126" s="186">
        <v>0</v>
      </c>
      <c r="I4126" s="187">
        <v>0</v>
      </c>
      <c r="J4126" s="186">
        <v>0</v>
      </c>
      <c r="K4126" s="186">
        <v>0</v>
      </c>
      <c r="L4126" s="186">
        <v>0</v>
      </c>
      <c r="M4126" s="186">
        <v>0</v>
      </c>
      <c r="N4126" s="188">
        <v>0</v>
      </c>
      <c r="O4126" s="189">
        <v>0</v>
      </c>
      <c r="P4126" s="186">
        <v>0</v>
      </c>
      <c r="Q4126" s="189">
        <v>0</v>
      </c>
      <c r="R4126" s="189">
        <v>0</v>
      </c>
      <c r="S4126" s="189">
        <v>1E-4</v>
      </c>
      <c r="T4126" s="188">
        <v>0</v>
      </c>
      <c r="U4126" s="187">
        <v>0</v>
      </c>
      <c r="V4126" s="189">
        <v>0</v>
      </c>
      <c r="W4126" s="189">
        <v>0</v>
      </c>
      <c r="X4126" s="188">
        <v>0</v>
      </c>
      <c r="Y4126" s="188">
        <v>0</v>
      </c>
      <c r="Z4126" s="186">
        <v>0</v>
      </c>
      <c r="AA4126" s="186">
        <v>0</v>
      </c>
      <c r="AB4126" s="186">
        <v>0</v>
      </c>
      <c r="AC4126" s="186">
        <v>0</v>
      </c>
      <c r="AD4126" s="188">
        <v>0</v>
      </c>
      <c r="AE4126" s="189">
        <v>0</v>
      </c>
      <c r="AF4126" s="189">
        <v>0</v>
      </c>
      <c r="AG4126" s="189">
        <v>0</v>
      </c>
      <c r="AH4126" s="191">
        <v>0</v>
      </c>
      <c r="AI4126" s="186">
        <v>0</v>
      </c>
      <c r="AJ4126" s="194"/>
      <c r="AK4126" s="192"/>
      <c r="AO4126" s="188">
        <v>0</v>
      </c>
      <c r="AP4126" s="188">
        <v>0</v>
      </c>
      <c r="AQ4126" s="187">
        <v>0</v>
      </c>
      <c r="AR4126" s="188">
        <v>0</v>
      </c>
      <c r="AS4126" s="187">
        <v>0</v>
      </c>
      <c r="AT4126" s="188">
        <v>0</v>
      </c>
      <c r="AU4126" s="187">
        <v>0</v>
      </c>
      <c r="AV4126" s="188">
        <v>0</v>
      </c>
      <c r="AW4126" s="187">
        <v>0</v>
      </c>
      <c r="AX4126" s="188">
        <v>0</v>
      </c>
      <c r="AY4126" s="187">
        <v>0</v>
      </c>
      <c r="AZ4126" s="188">
        <v>0</v>
      </c>
      <c r="BA4126" s="187">
        <v>0</v>
      </c>
      <c r="BB4126" s="188">
        <v>0</v>
      </c>
      <c r="BC4126" s="187">
        <v>0</v>
      </c>
      <c r="BD4126" s="75"/>
      <c r="BE4126" s="75"/>
      <c r="BI4126" s="194"/>
    </row>
    <row r="4127" spans="1:61" ht="11.25" customHeight="1" x14ac:dyDescent="0.3">
      <c r="A4127" s="184" t="s">
        <v>4410</v>
      </c>
      <c r="B4127" s="185">
        <v>0</v>
      </c>
      <c r="C4127" s="828" t="s">
        <v>713</v>
      </c>
      <c r="D4127" s="284">
        <v>1E-4</v>
      </c>
      <c r="E4127" s="91">
        <v>0</v>
      </c>
      <c r="F4127" s="186">
        <v>0</v>
      </c>
      <c r="G4127" s="186">
        <v>0</v>
      </c>
      <c r="H4127" s="186">
        <v>0</v>
      </c>
      <c r="I4127" s="187">
        <v>0</v>
      </c>
      <c r="J4127" s="186">
        <v>0</v>
      </c>
      <c r="K4127" s="186">
        <v>0</v>
      </c>
      <c r="L4127" s="186">
        <v>0</v>
      </c>
      <c r="M4127" s="186">
        <v>0</v>
      </c>
      <c r="N4127" s="188">
        <v>0</v>
      </c>
      <c r="O4127" s="189">
        <v>0</v>
      </c>
      <c r="P4127" s="186">
        <v>0</v>
      </c>
      <c r="Q4127" s="189">
        <v>0</v>
      </c>
      <c r="R4127" s="189">
        <v>0</v>
      </c>
      <c r="S4127" s="189">
        <v>1E-4</v>
      </c>
      <c r="T4127" s="188">
        <v>0</v>
      </c>
      <c r="U4127" s="187">
        <v>0</v>
      </c>
      <c r="V4127" s="189">
        <v>0</v>
      </c>
      <c r="W4127" s="189">
        <v>0</v>
      </c>
      <c r="X4127" s="188">
        <v>0</v>
      </c>
      <c r="Y4127" s="188">
        <v>0</v>
      </c>
      <c r="Z4127" s="186">
        <v>0</v>
      </c>
      <c r="AA4127" s="186">
        <v>0</v>
      </c>
      <c r="AB4127" s="186">
        <v>0</v>
      </c>
      <c r="AC4127" s="186">
        <v>0</v>
      </c>
      <c r="AD4127" s="188">
        <v>0</v>
      </c>
      <c r="AE4127" s="189">
        <v>0</v>
      </c>
      <c r="AF4127" s="189">
        <v>0</v>
      </c>
      <c r="AG4127" s="189">
        <v>0</v>
      </c>
      <c r="AH4127" s="191">
        <v>0</v>
      </c>
      <c r="AI4127" s="186">
        <v>0</v>
      </c>
      <c r="AJ4127" s="194"/>
      <c r="AK4127" s="192"/>
      <c r="AO4127" s="188">
        <v>0</v>
      </c>
      <c r="AP4127" s="188">
        <v>0</v>
      </c>
      <c r="AQ4127" s="187">
        <v>0</v>
      </c>
      <c r="AR4127" s="188">
        <v>0</v>
      </c>
      <c r="AS4127" s="187">
        <v>0</v>
      </c>
      <c r="AT4127" s="188">
        <v>0</v>
      </c>
      <c r="AU4127" s="187">
        <v>0</v>
      </c>
      <c r="AV4127" s="188">
        <v>0</v>
      </c>
      <c r="AW4127" s="187">
        <v>0</v>
      </c>
      <c r="AX4127" s="188">
        <v>0</v>
      </c>
      <c r="AY4127" s="187">
        <v>0</v>
      </c>
      <c r="AZ4127" s="188">
        <v>0</v>
      </c>
      <c r="BA4127" s="187">
        <v>0</v>
      </c>
      <c r="BB4127" s="188">
        <v>0</v>
      </c>
      <c r="BC4127" s="187">
        <v>0</v>
      </c>
      <c r="BD4127" s="75"/>
      <c r="BE4127" s="75"/>
      <c r="BI4127" s="194"/>
    </row>
    <row r="4128" spans="1:61" ht="11.25" customHeight="1" x14ac:dyDescent="0.3">
      <c r="A4128" s="184" t="s">
        <v>4411</v>
      </c>
      <c r="B4128" s="185">
        <v>0</v>
      </c>
      <c r="C4128" s="828" t="s">
        <v>714</v>
      </c>
      <c r="D4128" s="284">
        <v>1E-4</v>
      </c>
      <c r="E4128" s="91">
        <v>0</v>
      </c>
      <c r="F4128" s="186">
        <v>0</v>
      </c>
      <c r="G4128" s="186">
        <v>0</v>
      </c>
      <c r="H4128" s="186">
        <v>0</v>
      </c>
      <c r="I4128" s="187">
        <v>0</v>
      </c>
      <c r="J4128" s="186">
        <v>0</v>
      </c>
      <c r="K4128" s="186">
        <v>0</v>
      </c>
      <c r="L4128" s="186">
        <v>0</v>
      </c>
      <c r="M4128" s="186">
        <v>0</v>
      </c>
      <c r="N4128" s="188">
        <v>0</v>
      </c>
      <c r="O4128" s="189">
        <v>0</v>
      </c>
      <c r="P4128" s="186">
        <v>0</v>
      </c>
      <c r="Q4128" s="189">
        <v>0</v>
      </c>
      <c r="R4128" s="189">
        <v>0</v>
      </c>
      <c r="S4128" s="189">
        <v>1E-4</v>
      </c>
      <c r="T4128" s="188">
        <v>0</v>
      </c>
      <c r="U4128" s="187">
        <v>0</v>
      </c>
      <c r="V4128" s="189">
        <v>0</v>
      </c>
      <c r="W4128" s="189">
        <v>0</v>
      </c>
      <c r="X4128" s="188">
        <v>0</v>
      </c>
      <c r="Y4128" s="188">
        <v>0</v>
      </c>
      <c r="Z4128" s="186">
        <v>0</v>
      </c>
      <c r="AA4128" s="186">
        <v>0</v>
      </c>
      <c r="AB4128" s="186">
        <v>0</v>
      </c>
      <c r="AC4128" s="186">
        <v>0</v>
      </c>
      <c r="AD4128" s="188">
        <v>0</v>
      </c>
      <c r="AE4128" s="189">
        <v>0</v>
      </c>
      <c r="AF4128" s="189">
        <v>0</v>
      </c>
      <c r="AG4128" s="189">
        <v>0</v>
      </c>
      <c r="AH4128" s="191">
        <v>0</v>
      </c>
      <c r="AI4128" s="186">
        <v>0</v>
      </c>
      <c r="AJ4128" s="194"/>
      <c r="AK4128" s="192"/>
      <c r="AO4128" s="188">
        <v>0</v>
      </c>
      <c r="AP4128" s="188">
        <v>0</v>
      </c>
      <c r="AQ4128" s="187">
        <v>0</v>
      </c>
      <c r="AR4128" s="188">
        <v>0</v>
      </c>
      <c r="AS4128" s="187">
        <v>0</v>
      </c>
      <c r="AT4128" s="188">
        <v>0</v>
      </c>
      <c r="AU4128" s="187">
        <v>0</v>
      </c>
      <c r="AV4128" s="188">
        <v>0</v>
      </c>
      <c r="AW4128" s="187">
        <v>0</v>
      </c>
      <c r="AX4128" s="188">
        <v>0</v>
      </c>
      <c r="AY4128" s="187">
        <v>0</v>
      </c>
      <c r="AZ4128" s="188">
        <v>0</v>
      </c>
      <c r="BA4128" s="187">
        <v>0</v>
      </c>
      <c r="BB4128" s="188">
        <v>0</v>
      </c>
      <c r="BC4128" s="187">
        <v>0</v>
      </c>
      <c r="BD4128" s="75"/>
      <c r="BE4128" s="75"/>
      <c r="BI4128" s="194"/>
    </row>
    <row r="4129" spans="1:62" ht="11.25" customHeight="1" x14ac:dyDescent="0.3">
      <c r="A4129" s="184" t="s">
        <v>4412</v>
      </c>
      <c r="B4129" s="185">
        <v>0</v>
      </c>
      <c r="C4129" s="828" t="s">
        <v>715</v>
      </c>
      <c r="D4129" s="284">
        <v>1E-4</v>
      </c>
      <c r="E4129" s="91">
        <v>0</v>
      </c>
      <c r="F4129" s="186">
        <v>0</v>
      </c>
      <c r="G4129" s="186">
        <v>0</v>
      </c>
      <c r="H4129" s="186">
        <v>0</v>
      </c>
      <c r="I4129" s="187">
        <v>0</v>
      </c>
      <c r="J4129" s="186">
        <v>0</v>
      </c>
      <c r="K4129" s="186">
        <v>0</v>
      </c>
      <c r="L4129" s="186">
        <v>0</v>
      </c>
      <c r="M4129" s="186">
        <v>0</v>
      </c>
      <c r="N4129" s="188">
        <v>0</v>
      </c>
      <c r="O4129" s="189">
        <v>0</v>
      </c>
      <c r="P4129" s="186">
        <v>0</v>
      </c>
      <c r="Q4129" s="189">
        <v>0</v>
      </c>
      <c r="R4129" s="189">
        <v>0</v>
      </c>
      <c r="S4129" s="189">
        <v>1E-4</v>
      </c>
      <c r="T4129" s="188">
        <v>0</v>
      </c>
      <c r="U4129" s="187">
        <v>0</v>
      </c>
      <c r="V4129" s="189">
        <v>0</v>
      </c>
      <c r="W4129" s="189">
        <v>0</v>
      </c>
      <c r="X4129" s="188">
        <v>0</v>
      </c>
      <c r="Y4129" s="188">
        <v>0</v>
      </c>
      <c r="Z4129" s="186">
        <v>0</v>
      </c>
      <c r="AA4129" s="186">
        <v>0</v>
      </c>
      <c r="AB4129" s="186">
        <v>0</v>
      </c>
      <c r="AC4129" s="186">
        <v>0</v>
      </c>
      <c r="AD4129" s="188">
        <v>0</v>
      </c>
      <c r="AE4129" s="189">
        <v>0</v>
      </c>
      <c r="AF4129" s="189">
        <v>0</v>
      </c>
      <c r="AG4129" s="189">
        <v>0</v>
      </c>
      <c r="AH4129" s="191">
        <v>0</v>
      </c>
      <c r="AI4129" s="186">
        <v>0</v>
      </c>
      <c r="AJ4129" s="194"/>
      <c r="AK4129" s="192"/>
      <c r="AO4129" s="188">
        <v>0</v>
      </c>
      <c r="AP4129" s="188">
        <v>0</v>
      </c>
      <c r="AQ4129" s="187">
        <v>0</v>
      </c>
      <c r="AR4129" s="188">
        <v>0</v>
      </c>
      <c r="AS4129" s="187">
        <v>0</v>
      </c>
      <c r="AT4129" s="188">
        <v>0</v>
      </c>
      <c r="AU4129" s="187">
        <v>0</v>
      </c>
      <c r="AV4129" s="188">
        <v>0</v>
      </c>
      <c r="AW4129" s="187">
        <v>0</v>
      </c>
      <c r="AX4129" s="188">
        <v>0</v>
      </c>
      <c r="AY4129" s="187">
        <v>0</v>
      </c>
      <c r="AZ4129" s="188">
        <v>0</v>
      </c>
      <c r="BA4129" s="187">
        <v>0</v>
      </c>
      <c r="BB4129" s="188">
        <v>0</v>
      </c>
      <c r="BC4129" s="187">
        <v>0</v>
      </c>
      <c r="BD4129" s="75"/>
      <c r="BE4129" s="75"/>
      <c r="BI4129" s="194"/>
    </row>
    <row r="4130" spans="1:62" ht="11.25" customHeight="1" x14ac:dyDescent="0.3">
      <c r="A4130" s="184" t="s">
        <v>4413</v>
      </c>
      <c r="B4130" s="185">
        <v>0</v>
      </c>
      <c r="C4130" s="828" t="s">
        <v>732</v>
      </c>
      <c r="D4130" s="284">
        <v>1E-4</v>
      </c>
      <c r="E4130" s="91">
        <v>0</v>
      </c>
      <c r="F4130" s="186">
        <v>0</v>
      </c>
      <c r="G4130" s="186">
        <v>0</v>
      </c>
      <c r="H4130" s="186">
        <v>0</v>
      </c>
      <c r="I4130" s="187">
        <v>0</v>
      </c>
      <c r="J4130" s="186">
        <v>0</v>
      </c>
      <c r="K4130" s="186">
        <v>0</v>
      </c>
      <c r="L4130" s="186">
        <v>0</v>
      </c>
      <c r="M4130" s="186">
        <v>0</v>
      </c>
      <c r="N4130" s="188">
        <v>0</v>
      </c>
      <c r="O4130" s="189">
        <v>0</v>
      </c>
      <c r="P4130" s="186">
        <v>0</v>
      </c>
      <c r="Q4130" s="189">
        <v>0</v>
      </c>
      <c r="R4130" s="189">
        <v>0</v>
      </c>
      <c r="S4130" s="189">
        <v>1E-4</v>
      </c>
      <c r="T4130" s="188">
        <v>0</v>
      </c>
      <c r="U4130" s="187">
        <v>0</v>
      </c>
      <c r="V4130" s="189">
        <v>0</v>
      </c>
      <c r="W4130" s="189">
        <v>0</v>
      </c>
      <c r="X4130" s="188">
        <v>0</v>
      </c>
      <c r="Y4130" s="188">
        <v>0</v>
      </c>
      <c r="Z4130" s="186">
        <v>0</v>
      </c>
      <c r="AA4130" s="186">
        <v>0</v>
      </c>
      <c r="AB4130" s="186">
        <v>0</v>
      </c>
      <c r="AC4130" s="186">
        <v>0</v>
      </c>
      <c r="AD4130" s="188">
        <v>0</v>
      </c>
      <c r="AE4130" s="189">
        <v>0</v>
      </c>
      <c r="AF4130" s="189">
        <v>0</v>
      </c>
      <c r="AG4130" s="189">
        <v>0</v>
      </c>
      <c r="AH4130" s="191">
        <v>0</v>
      </c>
      <c r="AI4130" s="186">
        <v>0</v>
      </c>
      <c r="AJ4130" s="194"/>
      <c r="AK4130" s="192"/>
      <c r="AO4130" s="188">
        <v>0</v>
      </c>
      <c r="AP4130" s="188">
        <v>0</v>
      </c>
      <c r="AQ4130" s="187">
        <v>0</v>
      </c>
      <c r="AR4130" s="188">
        <v>0</v>
      </c>
      <c r="AS4130" s="187">
        <v>0</v>
      </c>
      <c r="AT4130" s="188">
        <v>0</v>
      </c>
      <c r="AU4130" s="187">
        <v>0</v>
      </c>
      <c r="AV4130" s="188">
        <v>0</v>
      </c>
      <c r="AW4130" s="187">
        <v>0</v>
      </c>
      <c r="AX4130" s="188">
        <v>0</v>
      </c>
      <c r="AY4130" s="187">
        <v>0</v>
      </c>
      <c r="AZ4130" s="188">
        <v>0</v>
      </c>
      <c r="BA4130" s="187">
        <v>0</v>
      </c>
      <c r="BB4130" s="188">
        <v>0</v>
      </c>
      <c r="BC4130" s="187">
        <v>0</v>
      </c>
      <c r="BD4130" s="75"/>
      <c r="BE4130" s="75"/>
      <c r="BI4130" s="194"/>
    </row>
    <row r="4131" spans="1:62" ht="11.25" customHeight="1" x14ac:dyDescent="0.3">
      <c r="A4131" s="184" t="s">
        <v>4414</v>
      </c>
      <c r="B4131" s="185">
        <v>0</v>
      </c>
      <c r="C4131" s="828" t="s">
        <v>716</v>
      </c>
      <c r="D4131" s="284">
        <v>1E-4</v>
      </c>
      <c r="E4131" s="91">
        <v>0</v>
      </c>
      <c r="F4131" s="186">
        <v>0</v>
      </c>
      <c r="G4131" s="186">
        <v>0</v>
      </c>
      <c r="H4131" s="186">
        <v>0</v>
      </c>
      <c r="I4131" s="187">
        <v>0</v>
      </c>
      <c r="J4131" s="186">
        <v>0</v>
      </c>
      <c r="K4131" s="186">
        <v>0</v>
      </c>
      <c r="L4131" s="186">
        <v>0</v>
      </c>
      <c r="M4131" s="186">
        <v>0</v>
      </c>
      <c r="N4131" s="188">
        <v>0</v>
      </c>
      <c r="O4131" s="189">
        <v>0</v>
      </c>
      <c r="P4131" s="186">
        <v>0</v>
      </c>
      <c r="Q4131" s="189">
        <v>0</v>
      </c>
      <c r="R4131" s="189">
        <v>0</v>
      </c>
      <c r="S4131" s="189">
        <v>1E-4</v>
      </c>
      <c r="T4131" s="188">
        <v>0</v>
      </c>
      <c r="U4131" s="187">
        <v>0</v>
      </c>
      <c r="V4131" s="189">
        <v>0</v>
      </c>
      <c r="W4131" s="189">
        <v>0</v>
      </c>
      <c r="X4131" s="188">
        <v>0</v>
      </c>
      <c r="Y4131" s="188">
        <v>0</v>
      </c>
      <c r="Z4131" s="186">
        <v>0</v>
      </c>
      <c r="AA4131" s="186">
        <v>0</v>
      </c>
      <c r="AB4131" s="186">
        <v>0</v>
      </c>
      <c r="AC4131" s="186">
        <v>0</v>
      </c>
      <c r="AD4131" s="188">
        <v>0</v>
      </c>
      <c r="AE4131" s="189">
        <v>0</v>
      </c>
      <c r="AF4131" s="189">
        <v>0</v>
      </c>
      <c r="AG4131" s="189">
        <v>0</v>
      </c>
      <c r="AH4131" s="191">
        <v>0</v>
      </c>
      <c r="AI4131" s="186">
        <v>0</v>
      </c>
      <c r="AJ4131" s="194"/>
      <c r="AK4131" s="192"/>
      <c r="AO4131" s="188">
        <v>0</v>
      </c>
      <c r="AP4131" s="188">
        <v>0</v>
      </c>
      <c r="AQ4131" s="187">
        <v>0</v>
      </c>
      <c r="AR4131" s="188">
        <v>0</v>
      </c>
      <c r="AS4131" s="187">
        <v>0</v>
      </c>
      <c r="AT4131" s="188">
        <v>0</v>
      </c>
      <c r="AU4131" s="187">
        <v>0</v>
      </c>
      <c r="AV4131" s="188">
        <v>0</v>
      </c>
      <c r="AW4131" s="187">
        <v>0</v>
      </c>
      <c r="AX4131" s="188">
        <v>0</v>
      </c>
      <c r="AY4131" s="187">
        <v>0</v>
      </c>
      <c r="AZ4131" s="188">
        <v>0</v>
      </c>
      <c r="BA4131" s="187">
        <v>0</v>
      </c>
      <c r="BB4131" s="188">
        <v>0</v>
      </c>
      <c r="BC4131" s="187">
        <v>0</v>
      </c>
      <c r="BD4131" s="75"/>
      <c r="BE4131" s="75"/>
      <c r="BI4131" s="194"/>
    </row>
    <row r="4132" spans="1:62" ht="11.25" customHeight="1" x14ac:dyDescent="0.3">
      <c r="A4132" s="184" t="s">
        <v>4415</v>
      </c>
      <c r="B4132" s="185">
        <v>0</v>
      </c>
      <c r="C4132" s="828" t="s">
        <v>717</v>
      </c>
      <c r="D4132" s="284">
        <v>1E-4</v>
      </c>
      <c r="E4132" s="91">
        <v>0</v>
      </c>
      <c r="F4132" s="186">
        <v>0</v>
      </c>
      <c r="G4132" s="186">
        <v>0</v>
      </c>
      <c r="H4132" s="186">
        <v>0</v>
      </c>
      <c r="I4132" s="187">
        <v>0</v>
      </c>
      <c r="J4132" s="186">
        <v>0</v>
      </c>
      <c r="K4132" s="186">
        <v>0</v>
      </c>
      <c r="L4132" s="186">
        <v>0</v>
      </c>
      <c r="M4132" s="186">
        <v>0</v>
      </c>
      <c r="N4132" s="188">
        <v>0</v>
      </c>
      <c r="O4132" s="189">
        <v>0</v>
      </c>
      <c r="P4132" s="186">
        <v>0</v>
      </c>
      <c r="Q4132" s="189">
        <v>0</v>
      </c>
      <c r="R4132" s="189">
        <v>0</v>
      </c>
      <c r="S4132" s="189">
        <v>1E-4</v>
      </c>
      <c r="T4132" s="188">
        <v>0</v>
      </c>
      <c r="U4132" s="187">
        <v>0</v>
      </c>
      <c r="V4132" s="189">
        <v>0</v>
      </c>
      <c r="W4132" s="189">
        <v>0</v>
      </c>
      <c r="X4132" s="188">
        <v>0</v>
      </c>
      <c r="Y4132" s="188">
        <v>0</v>
      </c>
      <c r="Z4132" s="186">
        <v>0</v>
      </c>
      <c r="AA4132" s="186">
        <v>0</v>
      </c>
      <c r="AB4132" s="186">
        <v>0</v>
      </c>
      <c r="AC4132" s="186">
        <v>0</v>
      </c>
      <c r="AD4132" s="188">
        <v>0</v>
      </c>
      <c r="AE4132" s="189">
        <v>0</v>
      </c>
      <c r="AF4132" s="189">
        <v>0</v>
      </c>
      <c r="AG4132" s="189">
        <v>0</v>
      </c>
      <c r="AH4132" s="191">
        <v>0</v>
      </c>
      <c r="AI4132" s="186">
        <v>0</v>
      </c>
      <c r="AJ4132" s="194"/>
      <c r="AK4132" s="192"/>
      <c r="AO4132" s="188">
        <v>0</v>
      </c>
      <c r="AP4132" s="188">
        <v>0</v>
      </c>
      <c r="AQ4132" s="187">
        <v>0</v>
      </c>
      <c r="AR4132" s="188">
        <v>0</v>
      </c>
      <c r="AS4132" s="187">
        <v>0</v>
      </c>
      <c r="AT4132" s="188">
        <v>0</v>
      </c>
      <c r="AU4132" s="187">
        <v>0</v>
      </c>
      <c r="AV4132" s="188">
        <v>0</v>
      </c>
      <c r="AW4132" s="187">
        <v>0</v>
      </c>
      <c r="AX4132" s="188">
        <v>0</v>
      </c>
      <c r="AY4132" s="187">
        <v>0</v>
      </c>
      <c r="AZ4132" s="188">
        <v>0</v>
      </c>
      <c r="BA4132" s="187">
        <v>0</v>
      </c>
      <c r="BB4132" s="188">
        <v>0</v>
      </c>
      <c r="BC4132" s="187">
        <v>0</v>
      </c>
      <c r="BD4132" s="75"/>
      <c r="BE4132" s="75"/>
      <c r="BI4132" s="194"/>
    </row>
    <row r="4133" spans="1:62" ht="11.25" customHeight="1" x14ac:dyDescent="0.3">
      <c r="A4133" s="184" t="s">
        <v>4416</v>
      </c>
      <c r="B4133" s="185">
        <v>0</v>
      </c>
      <c r="C4133" s="828" t="s">
        <v>718</v>
      </c>
      <c r="D4133" s="284">
        <v>1E-4</v>
      </c>
      <c r="E4133" s="91">
        <v>0</v>
      </c>
      <c r="F4133" s="186">
        <v>0</v>
      </c>
      <c r="G4133" s="186">
        <v>0</v>
      </c>
      <c r="H4133" s="186">
        <v>0</v>
      </c>
      <c r="I4133" s="187">
        <v>0</v>
      </c>
      <c r="J4133" s="186">
        <v>0</v>
      </c>
      <c r="K4133" s="186">
        <v>0</v>
      </c>
      <c r="L4133" s="186">
        <v>0</v>
      </c>
      <c r="M4133" s="186">
        <v>0</v>
      </c>
      <c r="N4133" s="188">
        <v>0</v>
      </c>
      <c r="O4133" s="189">
        <v>0</v>
      </c>
      <c r="P4133" s="186">
        <v>0</v>
      </c>
      <c r="Q4133" s="189">
        <v>0</v>
      </c>
      <c r="R4133" s="189">
        <v>0</v>
      </c>
      <c r="S4133" s="189">
        <v>1E-4</v>
      </c>
      <c r="T4133" s="188">
        <v>0</v>
      </c>
      <c r="U4133" s="187">
        <v>0</v>
      </c>
      <c r="V4133" s="189">
        <v>0</v>
      </c>
      <c r="W4133" s="189">
        <v>0</v>
      </c>
      <c r="X4133" s="188">
        <v>0</v>
      </c>
      <c r="Y4133" s="188">
        <v>0</v>
      </c>
      <c r="Z4133" s="186">
        <v>0</v>
      </c>
      <c r="AA4133" s="186">
        <v>0</v>
      </c>
      <c r="AB4133" s="186">
        <v>0</v>
      </c>
      <c r="AC4133" s="186">
        <v>0</v>
      </c>
      <c r="AD4133" s="188">
        <v>0</v>
      </c>
      <c r="AE4133" s="189">
        <v>0</v>
      </c>
      <c r="AF4133" s="189">
        <v>0</v>
      </c>
      <c r="AG4133" s="189">
        <v>0</v>
      </c>
      <c r="AH4133" s="191">
        <v>0</v>
      </c>
      <c r="AI4133" s="186">
        <v>0</v>
      </c>
      <c r="AJ4133" s="194"/>
      <c r="AK4133" s="192"/>
      <c r="AO4133" s="188">
        <v>0</v>
      </c>
      <c r="AP4133" s="188">
        <v>0</v>
      </c>
      <c r="AQ4133" s="187">
        <v>0</v>
      </c>
      <c r="AR4133" s="188">
        <v>0</v>
      </c>
      <c r="AS4133" s="187">
        <v>0</v>
      </c>
      <c r="AT4133" s="188">
        <v>0</v>
      </c>
      <c r="AU4133" s="187">
        <v>0</v>
      </c>
      <c r="AV4133" s="188">
        <v>0</v>
      </c>
      <c r="AW4133" s="187">
        <v>0</v>
      </c>
      <c r="AX4133" s="188">
        <v>0</v>
      </c>
      <c r="AY4133" s="187">
        <v>0</v>
      </c>
      <c r="AZ4133" s="188">
        <v>0</v>
      </c>
      <c r="BA4133" s="187">
        <v>0</v>
      </c>
      <c r="BB4133" s="188">
        <v>0</v>
      </c>
      <c r="BC4133" s="187">
        <v>0</v>
      </c>
      <c r="BD4133" s="75"/>
      <c r="BE4133" s="75"/>
      <c r="BI4133" s="194"/>
    </row>
    <row r="4134" spans="1:62" ht="11.25" customHeight="1" x14ac:dyDescent="0.3">
      <c r="A4134" s="184" t="s">
        <v>4417</v>
      </c>
      <c r="B4134" s="185">
        <v>0</v>
      </c>
      <c r="C4134" s="828" t="s">
        <v>733</v>
      </c>
      <c r="D4134" s="284">
        <v>1E-4</v>
      </c>
      <c r="E4134" s="91">
        <v>0</v>
      </c>
      <c r="F4134" s="186">
        <v>0</v>
      </c>
      <c r="G4134" s="186">
        <v>0</v>
      </c>
      <c r="H4134" s="186">
        <v>0</v>
      </c>
      <c r="I4134" s="187">
        <v>0</v>
      </c>
      <c r="J4134" s="186">
        <v>0</v>
      </c>
      <c r="K4134" s="186">
        <v>0</v>
      </c>
      <c r="L4134" s="186">
        <v>0</v>
      </c>
      <c r="M4134" s="186">
        <v>0</v>
      </c>
      <c r="N4134" s="188">
        <v>0</v>
      </c>
      <c r="O4134" s="189">
        <v>0</v>
      </c>
      <c r="P4134" s="186">
        <v>0</v>
      </c>
      <c r="Q4134" s="189">
        <v>0</v>
      </c>
      <c r="R4134" s="189">
        <v>0</v>
      </c>
      <c r="S4134" s="189">
        <v>1E-4</v>
      </c>
      <c r="T4134" s="188">
        <v>0</v>
      </c>
      <c r="U4134" s="187">
        <v>0</v>
      </c>
      <c r="V4134" s="189">
        <v>0</v>
      </c>
      <c r="W4134" s="189">
        <v>0</v>
      </c>
      <c r="X4134" s="188">
        <v>0</v>
      </c>
      <c r="Y4134" s="188">
        <v>0</v>
      </c>
      <c r="Z4134" s="186">
        <v>0</v>
      </c>
      <c r="AA4134" s="186">
        <v>0</v>
      </c>
      <c r="AB4134" s="186">
        <v>0</v>
      </c>
      <c r="AC4134" s="186">
        <v>0</v>
      </c>
      <c r="AD4134" s="188">
        <v>0</v>
      </c>
      <c r="AE4134" s="189">
        <v>0</v>
      </c>
      <c r="AF4134" s="189">
        <v>0</v>
      </c>
      <c r="AG4134" s="189">
        <v>0</v>
      </c>
      <c r="AH4134" s="191">
        <v>0</v>
      </c>
      <c r="AI4134" s="186">
        <v>0</v>
      </c>
      <c r="AJ4134" s="194"/>
      <c r="AK4134" s="192"/>
      <c r="AO4134" s="188">
        <v>0</v>
      </c>
      <c r="AP4134" s="188">
        <v>0</v>
      </c>
      <c r="AQ4134" s="187">
        <v>0</v>
      </c>
      <c r="AR4134" s="188">
        <v>0</v>
      </c>
      <c r="AS4134" s="187">
        <v>0</v>
      </c>
      <c r="AT4134" s="188">
        <v>0</v>
      </c>
      <c r="AU4134" s="187">
        <v>0</v>
      </c>
      <c r="AV4134" s="188">
        <v>0</v>
      </c>
      <c r="AW4134" s="187">
        <v>0</v>
      </c>
      <c r="AX4134" s="188">
        <v>0</v>
      </c>
      <c r="AY4134" s="187">
        <v>0</v>
      </c>
      <c r="AZ4134" s="188">
        <v>0</v>
      </c>
      <c r="BA4134" s="187">
        <v>0</v>
      </c>
      <c r="BB4134" s="188">
        <v>0</v>
      </c>
      <c r="BC4134" s="187">
        <v>0</v>
      </c>
      <c r="BD4134" s="75"/>
      <c r="BE4134" s="75"/>
      <c r="BI4134" s="194"/>
    </row>
    <row r="4135" spans="1:62" s="77" customFormat="1" ht="11.25" customHeight="1" x14ac:dyDescent="0.2">
      <c r="A4135" s="184" t="s">
        <v>4418</v>
      </c>
      <c r="B4135" s="185">
        <v>0</v>
      </c>
      <c r="C4135" s="832" t="s">
        <v>689</v>
      </c>
      <c r="D4135" s="284">
        <v>1E-4</v>
      </c>
      <c r="E4135" s="91">
        <v>0</v>
      </c>
      <c r="F4135" s="186">
        <v>0</v>
      </c>
      <c r="G4135" s="186">
        <v>0</v>
      </c>
      <c r="H4135" s="186">
        <v>0</v>
      </c>
      <c r="I4135" s="187">
        <v>0</v>
      </c>
      <c r="J4135" s="186">
        <v>0</v>
      </c>
      <c r="K4135" s="186">
        <v>0</v>
      </c>
      <c r="L4135" s="186">
        <v>0</v>
      </c>
      <c r="M4135" s="186">
        <v>0</v>
      </c>
      <c r="N4135" s="188">
        <v>0</v>
      </c>
      <c r="O4135" s="189">
        <v>0</v>
      </c>
      <c r="P4135" s="186">
        <v>0</v>
      </c>
      <c r="Q4135" s="189">
        <v>0</v>
      </c>
      <c r="R4135" s="189">
        <v>0</v>
      </c>
      <c r="S4135" s="189">
        <v>1E-4</v>
      </c>
      <c r="T4135" s="188">
        <v>0</v>
      </c>
      <c r="U4135" s="187">
        <v>0</v>
      </c>
      <c r="V4135" s="189">
        <v>0</v>
      </c>
      <c r="W4135" s="189">
        <v>0</v>
      </c>
      <c r="X4135" s="188">
        <v>0</v>
      </c>
      <c r="Y4135" s="188">
        <v>0</v>
      </c>
      <c r="Z4135" s="186">
        <v>0</v>
      </c>
      <c r="AA4135" s="186">
        <v>0</v>
      </c>
      <c r="AB4135" s="186">
        <v>0</v>
      </c>
      <c r="AC4135" s="186">
        <v>0</v>
      </c>
      <c r="AD4135" s="188">
        <v>0</v>
      </c>
      <c r="AE4135" s="189">
        <v>0</v>
      </c>
      <c r="AF4135" s="189">
        <v>0</v>
      </c>
      <c r="AG4135" s="189">
        <v>0</v>
      </c>
      <c r="AH4135" s="191">
        <v>0</v>
      </c>
      <c r="AI4135" s="186">
        <v>0</v>
      </c>
      <c r="AJ4135" s="533"/>
      <c r="AK4135" s="192"/>
      <c r="AL4135" s="226"/>
      <c r="AM4135" s="55"/>
      <c r="AN4135" s="76"/>
      <c r="AO4135" s="188">
        <v>0</v>
      </c>
      <c r="AP4135" s="188">
        <v>0</v>
      </c>
      <c r="AQ4135" s="187">
        <v>0</v>
      </c>
      <c r="AR4135" s="188">
        <v>0</v>
      </c>
      <c r="AS4135" s="187">
        <v>0</v>
      </c>
      <c r="AT4135" s="188">
        <v>0</v>
      </c>
      <c r="AU4135" s="187">
        <v>0</v>
      </c>
      <c r="AV4135" s="188">
        <v>0</v>
      </c>
      <c r="AW4135" s="187">
        <v>0</v>
      </c>
      <c r="AX4135" s="188">
        <v>0</v>
      </c>
      <c r="AY4135" s="187">
        <v>0</v>
      </c>
      <c r="AZ4135" s="188">
        <v>0</v>
      </c>
      <c r="BA4135" s="187">
        <v>0</v>
      </c>
      <c r="BB4135" s="188">
        <v>0</v>
      </c>
      <c r="BC4135" s="187">
        <v>0</v>
      </c>
      <c r="BD4135" s="75"/>
      <c r="BE4135" s="75"/>
      <c r="BF4135" s="56"/>
      <c r="BI4135" s="533"/>
    </row>
    <row r="4136" spans="1:62" s="77" customFormat="1" ht="11.25" customHeight="1" x14ac:dyDescent="0.2">
      <c r="A4136" s="184" t="s">
        <v>4419</v>
      </c>
      <c r="B4136" s="185">
        <v>0</v>
      </c>
      <c r="C4136" s="832" t="s">
        <v>719</v>
      </c>
      <c r="D4136" s="284">
        <v>1E-4</v>
      </c>
      <c r="E4136" s="91">
        <v>0</v>
      </c>
      <c r="F4136" s="186">
        <v>0</v>
      </c>
      <c r="G4136" s="186">
        <v>0</v>
      </c>
      <c r="H4136" s="186">
        <v>0</v>
      </c>
      <c r="I4136" s="187">
        <v>0</v>
      </c>
      <c r="J4136" s="186">
        <v>0</v>
      </c>
      <c r="K4136" s="186">
        <v>0</v>
      </c>
      <c r="L4136" s="186">
        <v>0</v>
      </c>
      <c r="M4136" s="186">
        <v>0</v>
      </c>
      <c r="N4136" s="188">
        <v>0</v>
      </c>
      <c r="O4136" s="189">
        <v>0</v>
      </c>
      <c r="P4136" s="186">
        <v>0</v>
      </c>
      <c r="Q4136" s="189">
        <v>0</v>
      </c>
      <c r="R4136" s="189">
        <v>0</v>
      </c>
      <c r="S4136" s="189">
        <v>1E-4</v>
      </c>
      <c r="T4136" s="188">
        <v>0</v>
      </c>
      <c r="U4136" s="187">
        <v>0</v>
      </c>
      <c r="V4136" s="189">
        <v>0</v>
      </c>
      <c r="W4136" s="189">
        <v>0</v>
      </c>
      <c r="X4136" s="188">
        <v>0</v>
      </c>
      <c r="Y4136" s="188">
        <v>0</v>
      </c>
      <c r="Z4136" s="186">
        <v>0</v>
      </c>
      <c r="AA4136" s="186">
        <v>0</v>
      </c>
      <c r="AB4136" s="186">
        <v>0</v>
      </c>
      <c r="AC4136" s="186">
        <v>0</v>
      </c>
      <c r="AD4136" s="188">
        <v>0</v>
      </c>
      <c r="AE4136" s="189">
        <v>0</v>
      </c>
      <c r="AF4136" s="189">
        <v>0</v>
      </c>
      <c r="AG4136" s="189">
        <v>0</v>
      </c>
      <c r="AH4136" s="191">
        <v>0</v>
      </c>
      <c r="AI4136" s="186">
        <v>0</v>
      </c>
      <c r="AJ4136" s="533"/>
      <c r="AK4136" s="192"/>
      <c r="AL4136" s="226"/>
      <c r="AM4136" s="55"/>
      <c r="AN4136" s="76"/>
      <c r="AO4136" s="188">
        <v>0</v>
      </c>
      <c r="AP4136" s="188">
        <v>0</v>
      </c>
      <c r="AQ4136" s="187">
        <v>0</v>
      </c>
      <c r="AR4136" s="188">
        <v>0</v>
      </c>
      <c r="AS4136" s="187">
        <v>0</v>
      </c>
      <c r="AT4136" s="188">
        <v>0</v>
      </c>
      <c r="AU4136" s="187">
        <v>0</v>
      </c>
      <c r="AV4136" s="188">
        <v>0</v>
      </c>
      <c r="AW4136" s="187">
        <v>0</v>
      </c>
      <c r="AX4136" s="188">
        <v>0</v>
      </c>
      <c r="AY4136" s="187">
        <v>0</v>
      </c>
      <c r="AZ4136" s="188">
        <v>0</v>
      </c>
      <c r="BA4136" s="187">
        <v>0</v>
      </c>
      <c r="BB4136" s="188">
        <v>0</v>
      </c>
      <c r="BC4136" s="187">
        <v>0</v>
      </c>
      <c r="BD4136" s="75"/>
      <c r="BE4136" s="75"/>
      <c r="BF4136" s="56"/>
      <c r="BI4136" s="533"/>
    </row>
    <row r="4137" spans="1:62" s="77" customFormat="1" ht="11.25" customHeight="1" x14ac:dyDescent="0.2">
      <c r="A4137" s="184" t="s">
        <v>4420</v>
      </c>
      <c r="B4137" s="185">
        <v>0</v>
      </c>
      <c r="C4137" s="832" t="s">
        <v>690</v>
      </c>
      <c r="D4137" s="284">
        <v>1E-4</v>
      </c>
      <c r="E4137" s="91">
        <v>0</v>
      </c>
      <c r="F4137" s="186">
        <v>0</v>
      </c>
      <c r="G4137" s="186">
        <v>0</v>
      </c>
      <c r="H4137" s="186">
        <v>0</v>
      </c>
      <c r="I4137" s="187">
        <v>0</v>
      </c>
      <c r="J4137" s="186">
        <v>0</v>
      </c>
      <c r="K4137" s="186">
        <v>0</v>
      </c>
      <c r="L4137" s="186">
        <v>0</v>
      </c>
      <c r="M4137" s="186">
        <v>0</v>
      </c>
      <c r="N4137" s="188">
        <v>0</v>
      </c>
      <c r="O4137" s="189">
        <v>0</v>
      </c>
      <c r="P4137" s="186">
        <v>0</v>
      </c>
      <c r="Q4137" s="189">
        <v>0</v>
      </c>
      <c r="R4137" s="189">
        <v>0</v>
      </c>
      <c r="S4137" s="189">
        <v>1E-4</v>
      </c>
      <c r="T4137" s="188">
        <v>0</v>
      </c>
      <c r="U4137" s="187">
        <v>0</v>
      </c>
      <c r="V4137" s="189">
        <v>0</v>
      </c>
      <c r="W4137" s="189">
        <v>0</v>
      </c>
      <c r="X4137" s="188">
        <v>0</v>
      </c>
      <c r="Y4137" s="188">
        <v>0</v>
      </c>
      <c r="Z4137" s="186">
        <v>0</v>
      </c>
      <c r="AA4137" s="186">
        <v>0</v>
      </c>
      <c r="AB4137" s="186">
        <v>0</v>
      </c>
      <c r="AC4137" s="186">
        <v>0</v>
      </c>
      <c r="AD4137" s="188">
        <v>0</v>
      </c>
      <c r="AE4137" s="189">
        <v>0</v>
      </c>
      <c r="AF4137" s="189">
        <v>0</v>
      </c>
      <c r="AG4137" s="189">
        <v>0</v>
      </c>
      <c r="AH4137" s="191">
        <v>0</v>
      </c>
      <c r="AI4137" s="186">
        <v>0</v>
      </c>
      <c r="AJ4137" s="533"/>
      <c r="AK4137" s="192"/>
      <c r="AL4137" s="226"/>
      <c r="AM4137" s="55"/>
      <c r="AN4137" s="76"/>
      <c r="AO4137" s="188">
        <v>0</v>
      </c>
      <c r="AP4137" s="188">
        <v>0</v>
      </c>
      <c r="AQ4137" s="187">
        <v>0</v>
      </c>
      <c r="AR4137" s="188">
        <v>0</v>
      </c>
      <c r="AS4137" s="187">
        <v>0</v>
      </c>
      <c r="AT4137" s="188">
        <v>0</v>
      </c>
      <c r="AU4137" s="187">
        <v>0</v>
      </c>
      <c r="AV4137" s="188">
        <v>0</v>
      </c>
      <c r="AW4137" s="187">
        <v>0</v>
      </c>
      <c r="AX4137" s="188">
        <v>0</v>
      </c>
      <c r="AY4137" s="187">
        <v>0</v>
      </c>
      <c r="AZ4137" s="188">
        <v>0</v>
      </c>
      <c r="BA4137" s="187">
        <v>0</v>
      </c>
      <c r="BB4137" s="188">
        <v>0</v>
      </c>
      <c r="BC4137" s="187">
        <v>0</v>
      </c>
      <c r="BD4137" s="75"/>
      <c r="BE4137" s="75"/>
      <c r="BF4137" s="56"/>
      <c r="BI4137" s="533"/>
    </row>
    <row r="4138" spans="1:62" s="77" customFormat="1" ht="11.25" customHeight="1" x14ac:dyDescent="0.2">
      <c r="A4138" s="184" t="s">
        <v>4421</v>
      </c>
      <c r="B4138" s="185">
        <v>0</v>
      </c>
      <c r="C4138" s="832" t="s">
        <v>691</v>
      </c>
      <c r="D4138" s="284">
        <v>1E-4</v>
      </c>
      <c r="E4138" s="91">
        <v>0</v>
      </c>
      <c r="F4138" s="186">
        <v>0</v>
      </c>
      <c r="G4138" s="186">
        <v>0</v>
      </c>
      <c r="H4138" s="186">
        <v>0</v>
      </c>
      <c r="I4138" s="187">
        <v>0</v>
      </c>
      <c r="J4138" s="186">
        <v>0</v>
      </c>
      <c r="K4138" s="186">
        <v>0</v>
      </c>
      <c r="L4138" s="186">
        <v>0</v>
      </c>
      <c r="M4138" s="186">
        <v>0</v>
      </c>
      <c r="N4138" s="188">
        <v>0</v>
      </c>
      <c r="O4138" s="189">
        <v>0</v>
      </c>
      <c r="P4138" s="186">
        <v>0</v>
      </c>
      <c r="Q4138" s="189">
        <v>0</v>
      </c>
      <c r="R4138" s="189">
        <v>0</v>
      </c>
      <c r="S4138" s="189">
        <v>1E-4</v>
      </c>
      <c r="T4138" s="188">
        <v>0</v>
      </c>
      <c r="U4138" s="187">
        <v>0</v>
      </c>
      <c r="V4138" s="189">
        <v>0</v>
      </c>
      <c r="W4138" s="189">
        <v>0</v>
      </c>
      <c r="X4138" s="188">
        <v>0</v>
      </c>
      <c r="Y4138" s="188">
        <v>0</v>
      </c>
      <c r="Z4138" s="186">
        <v>0</v>
      </c>
      <c r="AA4138" s="186">
        <v>0</v>
      </c>
      <c r="AB4138" s="186">
        <v>0</v>
      </c>
      <c r="AC4138" s="186">
        <v>0</v>
      </c>
      <c r="AD4138" s="188">
        <v>0</v>
      </c>
      <c r="AE4138" s="189">
        <v>0</v>
      </c>
      <c r="AF4138" s="189">
        <v>0</v>
      </c>
      <c r="AG4138" s="189">
        <v>0</v>
      </c>
      <c r="AH4138" s="191">
        <v>0</v>
      </c>
      <c r="AI4138" s="186">
        <v>0</v>
      </c>
      <c r="AJ4138" s="533"/>
      <c r="AK4138" s="192"/>
      <c r="AL4138" s="226"/>
      <c r="AM4138" s="55"/>
      <c r="AN4138" s="76"/>
      <c r="AO4138" s="188">
        <v>0</v>
      </c>
      <c r="AP4138" s="188">
        <v>0</v>
      </c>
      <c r="AQ4138" s="187">
        <v>0</v>
      </c>
      <c r="AR4138" s="188">
        <v>0</v>
      </c>
      <c r="AS4138" s="187">
        <v>0</v>
      </c>
      <c r="AT4138" s="188">
        <v>0</v>
      </c>
      <c r="AU4138" s="187">
        <v>0</v>
      </c>
      <c r="AV4138" s="188">
        <v>0</v>
      </c>
      <c r="AW4138" s="187">
        <v>0</v>
      </c>
      <c r="AX4138" s="188">
        <v>0</v>
      </c>
      <c r="AY4138" s="187">
        <v>0</v>
      </c>
      <c r="AZ4138" s="188">
        <v>0</v>
      </c>
      <c r="BA4138" s="187">
        <v>0</v>
      </c>
      <c r="BB4138" s="188">
        <v>0</v>
      </c>
      <c r="BC4138" s="187">
        <v>0</v>
      </c>
      <c r="BD4138" s="75"/>
      <c r="BE4138" s="75"/>
      <c r="BF4138" s="56"/>
      <c r="BI4138" s="533"/>
    </row>
    <row r="4139" spans="1:62" s="77" customFormat="1" ht="11.25" customHeight="1" x14ac:dyDescent="0.2">
      <c r="A4139" s="228" t="s">
        <v>42</v>
      </c>
      <c r="B4139" s="229">
        <v>0</v>
      </c>
      <c r="C4139" s="864"/>
      <c r="D4139" s="330">
        <v>34.431400000000082</v>
      </c>
      <c r="E4139" s="231">
        <v>0</v>
      </c>
      <c r="F4139" s="232">
        <v>0</v>
      </c>
      <c r="G4139" s="232">
        <v>0</v>
      </c>
      <c r="H4139" s="232">
        <v>0</v>
      </c>
      <c r="I4139" s="233">
        <v>0</v>
      </c>
      <c r="J4139" s="232">
        <v>0</v>
      </c>
      <c r="K4139" s="232">
        <v>0</v>
      </c>
      <c r="L4139" s="232">
        <v>4940.0279999999993</v>
      </c>
      <c r="M4139" s="232">
        <v>0</v>
      </c>
      <c r="N4139" s="234">
        <v>0</v>
      </c>
      <c r="O4139" s="235">
        <v>0</v>
      </c>
      <c r="P4139" s="232">
        <v>0</v>
      </c>
      <c r="Q4139" s="235">
        <v>0</v>
      </c>
      <c r="R4139" s="235">
        <v>0</v>
      </c>
      <c r="S4139" s="235">
        <v>-4905.5965999999989</v>
      </c>
      <c r="T4139" s="234">
        <v>1763.2940000000001</v>
      </c>
      <c r="U4139" s="233">
        <v>0</v>
      </c>
      <c r="V4139" s="235">
        <v>0</v>
      </c>
      <c r="W4139" s="235">
        <v>0</v>
      </c>
      <c r="X4139" s="235">
        <v>1763.2940000000001</v>
      </c>
      <c r="Y4139" s="234">
        <v>1763.2940000000001</v>
      </c>
      <c r="Z4139" s="232">
        <v>0</v>
      </c>
      <c r="AA4139" s="232">
        <v>0</v>
      </c>
      <c r="AB4139" s="232">
        <v>-47.719999999999487</v>
      </c>
      <c r="AC4139" s="232">
        <v>-96.795131845840743</v>
      </c>
      <c r="AD4139" s="235">
        <v>0</v>
      </c>
      <c r="AE4139" s="235">
        <v>0</v>
      </c>
      <c r="AF4139" s="235">
        <v>0</v>
      </c>
      <c r="AG4139" s="235">
        <v>0</v>
      </c>
      <c r="AH4139" s="235">
        <v>1</v>
      </c>
      <c r="AI4139" s="225">
        <v>0</v>
      </c>
      <c r="AJ4139" s="533"/>
      <c r="AK4139" s="192"/>
      <c r="AL4139" s="226"/>
      <c r="AM4139" s="55"/>
      <c r="AN4139" s="76"/>
      <c r="AO4139" s="234">
        <v>0</v>
      </c>
      <c r="AP4139" s="234">
        <v>0</v>
      </c>
      <c r="AQ4139" s="233">
        <v>0</v>
      </c>
      <c r="AR4139" s="234">
        <v>0</v>
      </c>
      <c r="AS4139" s="233">
        <v>0</v>
      </c>
      <c r="AT4139" s="234">
        <v>0</v>
      </c>
      <c r="AU4139" s="233">
        <v>0</v>
      </c>
      <c r="AV4139" s="234">
        <v>0</v>
      </c>
      <c r="AW4139" s="233">
        <v>0</v>
      </c>
      <c r="AX4139" s="234">
        <v>0</v>
      </c>
      <c r="AY4139" s="233">
        <v>0</v>
      </c>
      <c r="AZ4139" s="234">
        <v>0</v>
      </c>
      <c r="BA4139" s="233">
        <v>0</v>
      </c>
      <c r="BB4139" s="234">
        <v>0</v>
      </c>
      <c r="BC4139" s="233">
        <v>0</v>
      </c>
      <c r="BD4139" s="75"/>
      <c r="BE4139" s="75"/>
      <c r="BF4139" s="56"/>
      <c r="BI4139" s="533"/>
    </row>
    <row r="4140" spans="1:62" ht="11.25" customHeight="1" x14ac:dyDescent="0.3">
      <c r="A4140" s="236" t="s">
        <v>41</v>
      </c>
      <c r="B4140" s="237">
        <v>0</v>
      </c>
      <c r="C4140" s="865"/>
      <c r="D4140" s="331"/>
      <c r="E4140" s="239">
        <v>0</v>
      </c>
      <c r="F4140" s="240"/>
      <c r="G4140" s="223">
        <v>0</v>
      </c>
      <c r="H4140" s="222">
        <v>0</v>
      </c>
      <c r="I4140" s="241"/>
      <c r="J4140" s="240"/>
      <c r="K4140" s="240"/>
      <c r="L4140" s="240"/>
      <c r="M4140" s="240">
        <v>0</v>
      </c>
      <c r="N4140" s="242"/>
      <c r="O4140" s="243"/>
      <c r="P4140" s="240">
        <v>0</v>
      </c>
      <c r="Q4140" s="243">
        <v>0</v>
      </c>
      <c r="R4140" s="243">
        <v>0</v>
      </c>
      <c r="S4140" s="243"/>
      <c r="T4140" s="242"/>
      <c r="U4140" s="241">
        <v>0</v>
      </c>
      <c r="V4140" s="243"/>
      <c r="W4140" s="243"/>
      <c r="X4140" s="242">
        <v>0</v>
      </c>
      <c r="Y4140" s="242"/>
      <c r="Z4140" s="240"/>
      <c r="AA4140" s="240"/>
      <c r="AB4140" s="240"/>
      <c r="AC4140" s="240"/>
      <c r="AD4140" s="242"/>
      <c r="AE4140" s="243"/>
      <c r="AF4140" s="243"/>
      <c r="AG4140" s="243"/>
      <c r="AH4140" s="243">
        <v>0</v>
      </c>
      <c r="AI4140" s="225"/>
      <c r="AJ4140" s="194"/>
      <c r="AK4140" s="192"/>
      <c r="AO4140" s="242">
        <v>0</v>
      </c>
      <c r="AP4140" s="242">
        <v>0</v>
      </c>
      <c r="AQ4140" s="241">
        <v>0</v>
      </c>
      <c r="AR4140" s="242">
        <v>0</v>
      </c>
      <c r="AS4140" s="241">
        <v>0</v>
      </c>
      <c r="AT4140" s="242">
        <v>0</v>
      </c>
      <c r="AU4140" s="241">
        <v>0</v>
      </c>
      <c r="AV4140" s="242">
        <v>0</v>
      </c>
      <c r="AW4140" s="241">
        <v>0</v>
      </c>
      <c r="AX4140" s="242">
        <v>0</v>
      </c>
      <c r="AY4140" s="241">
        <v>0</v>
      </c>
      <c r="AZ4140" s="242">
        <v>0</v>
      </c>
      <c r="BA4140" s="241">
        <v>0</v>
      </c>
      <c r="BB4140" s="242">
        <v>0</v>
      </c>
      <c r="BC4140" s="241">
        <v>0</v>
      </c>
      <c r="BD4140" s="75"/>
      <c r="BE4140" s="75"/>
      <c r="BI4140" s="194"/>
    </row>
    <row r="4141" spans="1:62" ht="11.25" customHeight="1" x14ac:dyDescent="0.3">
      <c r="A4141" s="184" t="s">
        <v>4422</v>
      </c>
      <c r="B4141" s="185">
        <v>0</v>
      </c>
      <c r="C4141" s="828" t="s">
        <v>683</v>
      </c>
      <c r="D4141" s="284">
        <v>108.8</v>
      </c>
      <c r="E4141" s="91">
        <v>0</v>
      </c>
      <c r="F4141" s="186">
        <v>0</v>
      </c>
      <c r="G4141" s="186">
        <v>0</v>
      </c>
      <c r="H4141" s="186">
        <v>0</v>
      </c>
      <c r="I4141" s="186">
        <v>0</v>
      </c>
      <c r="J4141" s="188">
        <v>0</v>
      </c>
      <c r="K4141" s="186">
        <v>0</v>
      </c>
      <c r="L4141" s="186">
        <v>0</v>
      </c>
      <c r="M4141" s="187">
        <v>0</v>
      </c>
      <c r="N4141" s="189">
        <v>0</v>
      </c>
      <c r="O4141" s="189">
        <v>0</v>
      </c>
      <c r="P4141" s="189">
        <v>0</v>
      </c>
      <c r="Q4141" s="189">
        <v>0</v>
      </c>
      <c r="R4141" s="189">
        <v>0</v>
      </c>
      <c r="S4141" s="187">
        <v>108.8</v>
      </c>
      <c r="T4141" s="188">
        <v>108.8</v>
      </c>
      <c r="U4141" s="187">
        <v>0</v>
      </c>
      <c r="V4141" s="189">
        <v>0</v>
      </c>
      <c r="W4141" s="189">
        <v>0</v>
      </c>
      <c r="X4141" s="188">
        <v>108.8</v>
      </c>
      <c r="Y4141" s="188">
        <v>0</v>
      </c>
      <c r="Z4141" s="186">
        <v>0</v>
      </c>
      <c r="AA4141" s="186">
        <v>0</v>
      </c>
      <c r="AB4141" s="186">
        <v>0</v>
      </c>
      <c r="AC4141" s="186">
        <v>0</v>
      </c>
      <c r="AD4141" s="188">
        <v>0</v>
      </c>
      <c r="AE4141" s="189">
        <v>0</v>
      </c>
      <c r="AF4141" s="189">
        <v>0</v>
      </c>
      <c r="AG4141" s="189">
        <v>0</v>
      </c>
      <c r="AH4141" s="191">
        <v>0</v>
      </c>
      <c r="AI4141" s="186">
        <v>0</v>
      </c>
      <c r="AJ4141" s="192">
        <v>0</v>
      </c>
      <c r="AK4141" s="192">
        <v>0</v>
      </c>
      <c r="AM4141" s="75"/>
      <c r="AO4141" s="188">
        <v>0</v>
      </c>
      <c r="AP4141" s="188">
        <v>0</v>
      </c>
      <c r="AQ4141" s="187">
        <v>0</v>
      </c>
      <c r="AR4141" s="188">
        <v>0</v>
      </c>
      <c r="AS4141" s="187">
        <v>0</v>
      </c>
      <c r="AT4141" s="188">
        <v>0</v>
      </c>
      <c r="AU4141" s="187">
        <v>0</v>
      </c>
      <c r="AV4141" s="188">
        <v>0</v>
      </c>
      <c r="AW4141" s="187">
        <v>0</v>
      </c>
      <c r="AX4141" s="188">
        <v>0</v>
      </c>
      <c r="AY4141" s="187">
        <v>0</v>
      </c>
      <c r="AZ4141" s="188">
        <v>0</v>
      </c>
      <c r="BA4141" s="187">
        <v>0</v>
      </c>
      <c r="BB4141" s="188">
        <v>0</v>
      </c>
      <c r="BC4141" s="187">
        <v>0</v>
      </c>
      <c r="BD4141" s="75"/>
      <c r="BE4141" s="75"/>
      <c r="BI4141" s="194"/>
      <c r="BJ4141" s="74"/>
    </row>
    <row r="4142" spans="1:62" s="77" customFormat="1" ht="11.25" customHeight="1" x14ac:dyDescent="0.2">
      <c r="A4142" s="228" t="s">
        <v>684</v>
      </c>
      <c r="B4142" s="229">
        <v>0</v>
      </c>
      <c r="C4142" s="864"/>
      <c r="D4142" s="330">
        <v>108.8</v>
      </c>
      <c r="E4142" s="231">
        <v>0</v>
      </c>
      <c r="F4142" s="232">
        <v>0</v>
      </c>
      <c r="G4142" s="232">
        <v>0</v>
      </c>
      <c r="H4142" s="232">
        <v>0</v>
      </c>
      <c r="I4142" s="233">
        <v>0</v>
      </c>
      <c r="J4142" s="232">
        <v>0</v>
      </c>
      <c r="K4142" s="232">
        <v>0</v>
      </c>
      <c r="L4142" s="232">
        <v>0</v>
      </c>
      <c r="M4142" s="232">
        <v>0</v>
      </c>
      <c r="N4142" s="234">
        <v>0</v>
      </c>
      <c r="O4142" s="234">
        <v>0</v>
      </c>
      <c r="P4142" s="234">
        <v>0</v>
      </c>
      <c r="Q4142" s="235">
        <v>0</v>
      </c>
      <c r="R4142" s="235">
        <v>0</v>
      </c>
      <c r="S4142" s="235">
        <v>108.8</v>
      </c>
      <c r="T4142" s="234">
        <v>108.8</v>
      </c>
      <c r="U4142" s="233">
        <v>0</v>
      </c>
      <c r="V4142" s="234">
        <v>0</v>
      </c>
      <c r="W4142" s="234">
        <v>0</v>
      </c>
      <c r="X4142" s="234">
        <v>108.8</v>
      </c>
      <c r="Y4142" s="234">
        <v>0</v>
      </c>
      <c r="Z4142" s="232">
        <v>0</v>
      </c>
      <c r="AA4142" s="232">
        <v>0</v>
      </c>
      <c r="AB4142" s="232">
        <v>0</v>
      </c>
      <c r="AC4142" s="232">
        <v>0</v>
      </c>
      <c r="AD4142" s="234">
        <v>0</v>
      </c>
      <c r="AE4142" s="235">
        <v>0</v>
      </c>
      <c r="AF4142" s="235">
        <v>0</v>
      </c>
      <c r="AG4142" s="235">
        <v>0</v>
      </c>
      <c r="AH4142" s="235">
        <v>0</v>
      </c>
      <c r="AI4142" s="225">
        <v>0</v>
      </c>
      <c r="AJ4142" s="533"/>
      <c r="AK4142" s="192"/>
      <c r="AL4142" s="226"/>
      <c r="AM4142" s="55"/>
      <c r="AN4142" s="76"/>
      <c r="AO4142" s="234">
        <v>0</v>
      </c>
      <c r="AP4142" s="234">
        <v>0</v>
      </c>
      <c r="AQ4142" s="233">
        <v>0</v>
      </c>
      <c r="AR4142" s="234">
        <v>0</v>
      </c>
      <c r="AS4142" s="233">
        <v>0</v>
      </c>
      <c r="AT4142" s="234">
        <v>0</v>
      </c>
      <c r="AU4142" s="233">
        <v>0</v>
      </c>
      <c r="AV4142" s="234">
        <v>0</v>
      </c>
      <c r="AW4142" s="233">
        <v>0</v>
      </c>
      <c r="AX4142" s="234">
        <v>0</v>
      </c>
      <c r="AY4142" s="233">
        <v>0</v>
      </c>
      <c r="AZ4142" s="234">
        <v>0</v>
      </c>
      <c r="BA4142" s="233">
        <v>0</v>
      </c>
      <c r="BB4142" s="234">
        <v>0</v>
      </c>
      <c r="BC4142" s="233">
        <v>0</v>
      </c>
      <c r="BD4142" s="75"/>
      <c r="BE4142" s="75"/>
      <c r="BF4142" s="56"/>
      <c r="BI4142" s="533"/>
    </row>
    <row r="4143" spans="1:62" ht="11.25" customHeight="1" x14ac:dyDescent="0.3">
      <c r="A4143" s="236"/>
      <c r="B4143" s="237">
        <v>0</v>
      </c>
      <c r="C4143" s="865"/>
      <c r="D4143" s="331"/>
      <c r="E4143" s="239">
        <v>0</v>
      </c>
      <c r="F4143" s="240"/>
      <c r="G4143" s="223">
        <v>0</v>
      </c>
      <c r="H4143" s="222">
        <v>0</v>
      </c>
      <c r="I4143" s="241"/>
      <c r="J4143" s="240"/>
      <c r="K4143" s="240"/>
      <c r="L4143" s="240"/>
      <c r="M4143" s="240">
        <v>0</v>
      </c>
      <c r="N4143" s="242"/>
      <c r="O4143" s="243"/>
      <c r="P4143" s="240">
        <v>0</v>
      </c>
      <c r="Q4143" s="243">
        <v>0</v>
      </c>
      <c r="R4143" s="243">
        <v>0</v>
      </c>
      <c r="S4143" s="243"/>
      <c r="T4143" s="242"/>
      <c r="U4143" s="241">
        <v>0</v>
      </c>
      <c r="V4143" s="243"/>
      <c r="W4143" s="243"/>
      <c r="X4143" s="242">
        <v>0</v>
      </c>
      <c r="Y4143" s="242"/>
      <c r="Z4143" s="240"/>
      <c r="AA4143" s="240"/>
      <c r="AB4143" s="240"/>
      <c r="AC4143" s="240"/>
      <c r="AD4143" s="242"/>
      <c r="AE4143" s="243"/>
      <c r="AF4143" s="243"/>
      <c r="AG4143" s="243"/>
      <c r="AH4143" s="243">
        <v>0</v>
      </c>
      <c r="AI4143" s="225"/>
      <c r="AJ4143" s="194"/>
      <c r="AK4143" s="192"/>
      <c r="AO4143" s="242">
        <v>0</v>
      </c>
      <c r="AP4143" s="242">
        <v>0</v>
      </c>
      <c r="AQ4143" s="241">
        <v>0</v>
      </c>
      <c r="AR4143" s="242">
        <v>0</v>
      </c>
      <c r="AS4143" s="241">
        <v>0</v>
      </c>
      <c r="AT4143" s="242">
        <v>0</v>
      </c>
      <c r="AU4143" s="241">
        <v>0</v>
      </c>
      <c r="AV4143" s="242">
        <v>0</v>
      </c>
      <c r="AW4143" s="241">
        <v>0</v>
      </c>
      <c r="AX4143" s="242">
        <v>0</v>
      </c>
      <c r="AY4143" s="241">
        <v>0</v>
      </c>
      <c r="AZ4143" s="242">
        <v>0</v>
      </c>
      <c r="BA4143" s="241">
        <v>0</v>
      </c>
      <c r="BB4143" s="242">
        <v>0</v>
      </c>
      <c r="BC4143" s="241">
        <v>0</v>
      </c>
      <c r="BD4143" s="75"/>
      <c r="BE4143" s="75"/>
      <c r="BI4143" s="194"/>
    </row>
    <row r="4144" spans="1:62" ht="11.25" customHeight="1" x14ac:dyDescent="0.3">
      <c r="A4144" s="184" t="s">
        <v>4423</v>
      </c>
      <c r="B4144" s="185">
        <v>0</v>
      </c>
      <c r="C4144" s="828" t="s">
        <v>413</v>
      </c>
      <c r="D4144" s="284">
        <v>1E-4</v>
      </c>
      <c r="E4144" s="91">
        <v>0</v>
      </c>
      <c r="F4144" s="186">
        <v>0</v>
      </c>
      <c r="G4144" s="186">
        <v>0</v>
      </c>
      <c r="H4144" s="186">
        <v>0</v>
      </c>
      <c r="I4144" s="187">
        <v>0</v>
      </c>
      <c r="J4144" s="186">
        <v>0</v>
      </c>
      <c r="K4144" s="186">
        <v>0</v>
      </c>
      <c r="L4144" s="186">
        <v>0</v>
      </c>
      <c r="M4144" s="186">
        <v>0</v>
      </c>
      <c r="N4144" s="188">
        <v>0</v>
      </c>
      <c r="O4144" s="189">
        <v>0</v>
      </c>
      <c r="P4144" s="186">
        <v>0</v>
      </c>
      <c r="Q4144" s="189">
        <v>0</v>
      </c>
      <c r="R4144" s="189">
        <v>0</v>
      </c>
      <c r="S4144" s="189">
        <v>1E-4</v>
      </c>
      <c r="T4144" s="188">
        <v>0</v>
      </c>
      <c r="U4144" s="187">
        <v>0</v>
      </c>
      <c r="V4144" s="189">
        <v>0</v>
      </c>
      <c r="W4144" s="189">
        <v>0</v>
      </c>
      <c r="X4144" s="188">
        <v>0</v>
      </c>
      <c r="Y4144" s="188">
        <v>0</v>
      </c>
      <c r="Z4144" s="186">
        <v>0</v>
      </c>
      <c r="AA4144" s="186">
        <v>0</v>
      </c>
      <c r="AB4144" s="186">
        <v>0</v>
      </c>
      <c r="AC4144" s="186">
        <v>0</v>
      </c>
      <c r="AD4144" s="188">
        <v>0</v>
      </c>
      <c r="AE4144" s="189">
        <v>0</v>
      </c>
      <c r="AF4144" s="189">
        <v>0</v>
      </c>
      <c r="AG4144" s="189">
        <v>0</v>
      </c>
      <c r="AH4144" s="191">
        <v>0</v>
      </c>
      <c r="AI4144" s="186">
        <v>0</v>
      </c>
      <c r="AJ4144" s="194"/>
      <c r="AK4144" s="192"/>
      <c r="AO4144" s="188">
        <v>0</v>
      </c>
      <c r="AP4144" s="188">
        <v>0</v>
      </c>
      <c r="AQ4144" s="187">
        <v>0</v>
      </c>
      <c r="AR4144" s="188">
        <v>0</v>
      </c>
      <c r="AS4144" s="187">
        <v>0</v>
      </c>
      <c r="AT4144" s="188">
        <v>0</v>
      </c>
      <c r="AU4144" s="187">
        <v>0</v>
      </c>
      <c r="AV4144" s="188">
        <v>0</v>
      </c>
      <c r="AW4144" s="187">
        <v>0</v>
      </c>
      <c r="AX4144" s="188">
        <v>0</v>
      </c>
      <c r="AY4144" s="187">
        <v>0</v>
      </c>
      <c r="AZ4144" s="188">
        <v>0</v>
      </c>
      <c r="BA4144" s="187">
        <v>0</v>
      </c>
      <c r="BB4144" s="188">
        <v>0</v>
      </c>
      <c r="BC4144" s="187">
        <v>0</v>
      </c>
      <c r="BD4144" s="75"/>
      <c r="BE4144" s="75"/>
      <c r="BI4144" s="194"/>
    </row>
    <row r="4145" spans="1:61" ht="11.25" customHeight="1" x14ac:dyDescent="0.3">
      <c r="A4145" s="184" t="s">
        <v>4424</v>
      </c>
      <c r="B4145" s="185">
        <v>0</v>
      </c>
      <c r="C4145" s="828" t="s">
        <v>414</v>
      </c>
      <c r="D4145" s="284">
        <v>1E-4</v>
      </c>
      <c r="E4145" s="91">
        <v>0</v>
      </c>
      <c r="F4145" s="186">
        <v>0</v>
      </c>
      <c r="G4145" s="186">
        <v>0</v>
      </c>
      <c r="H4145" s="186">
        <v>0</v>
      </c>
      <c r="I4145" s="187">
        <v>0</v>
      </c>
      <c r="J4145" s="186">
        <v>0</v>
      </c>
      <c r="K4145" s="186">
        <v>0</v>
      </c>
      <c r="L4145" s="186">
        <v>0</v>
      </c>
      <c r="M4145" s="186">
        <v>0</v>
      </c>
      <c r="N4145" s="188">
        <v>0</v>
      </c>
      <c r="O4145" s="189">
        <v>0</v>
      </c>
      <c r="P4145" s="186">
        <v>0</v>
      </c>
      <c r="Q4145" s="189">
        <v>0</v>
      </c>
      <c r="R4145" s="189">
        <v>0</v>
      </c>
      <c r="S4145" s="189">
        <v>1E-4</v>
      </c>
      <c r="T4145" s="188">
        <v>0</v>
      </c>
      <c r="U4145" s="187">
        <v>0</v>
      </c>
      <c r="V4145" s="189">
        <v>0</v>
      </c>
      <c r="W4145" s="189">
        <v>0</v>
      </c>
      <c r="X4145" s="188">
        <v>0</v>
      </c>
      <c r="Y4145" s="188">
        <v>0</v>
      </c>
      <c r="Z4145" s="186">
        <v>0</v>
      </c>
      <c r="AA4145" s="186">
        <v>0</v>
      </c>
      <c r="AB4145" s="186">
        <v>0</v>
      </c>
      <c r="AC4145" s="186">
        <v>0</v>
      </c>
      <c r="AD4145" s="188">
        <v>0</v>
      </c>
      <c r="AE4145" s="189">
        <v>0</v>
      </c>
      <c r="AF4145" s="189">
        <v>0</v>
      </c>
      <c r="AG4145" s="189">
        <v>0</v>
      </c>
      <c r="AH4145" s="191">
        <v>0</v>
      </c>
      <c r="AI4145" s="186">
        <v>0</v>
      </c>
      <c r="AJ4145" s="194"/>
      <c r="AK4145" s="192"/>
      <c r="AO4145" s="188">
        <v>0</v>
      </c>
      <c r="AP4145" s="188">
        <v>0</v>
      </c>
      <c r="AQ4145" s="187">
        <v>0</v>
      </c>
      <c r="AR4145" s="188">
        <v>0</v>
      </c>
      <c r="AS4145" s="187">
        <v>0</v>
      </c>
      <c r="AT4145" s="188">
        <v>0</v>
      </c>
      <c r="AU4145" s="187">
        <v>0</v>
      </c>
      <c r="AV4145" s="188">
        <v>0</v>
      </c>
      <c r="AW4145" s="187">
        <v>0</v>
      </c>
      <c r="AX4145" s="188">
        <v>0</v>
      </c>
      <c r="AY4145" s="187">
        <v>0</v>
      </c>
      <c r="AZ4145" s="188">
        <v>0</v>
      </c>
      <c r="BA4145" s="187">
        <v>0</v>
      </c>
      <c r="BB4145" s="188">
        <v>0</v>
      </c>
      <c r="BC4145" s="187">
        <v>0</v>
      </c>
      <c r="BD4145" s="75"/>
      <c r="BE4145" s="75"/>
      <c r="BI4145" s="194"/>
    </row>
    <row r="4146" spans="1:61" ht="11.25" customHeight="1" x14ac:dyDescent="0.3">
      <c r="A4146" s="184" t="s">
        <v>4425</v>
      </c>
      <c r="B4146" s="185">
        <v>0</v>
      </c>
      <c r="C4146" s="828" t="s">
        <v>636</v>
      </c>
      <c r="D4146" s="284">
        <v>1E-4</v>
      </c>
      <c r="E4146" s="91">
        <v>0</v>
      </c>
      <c r="F4146" s="186">
        <v>0</v>
      </c>
      <c r="G4146" s="186">
        <v>0</v>
      </c>
      <c r="H4146" s="186">
        <v>0</v>
      </c>
      <c r="I4146" s="187">
        <v>0</v>
      </c>
      <c r="J4146" s="186">
        <v>0</v>
      </c>
      <c r="K4146" s="186">
        <v>0</v>
      </c>
      <c r="L4146" s="186">
        <v>0</v>
      </c>
      <c r="M4146" s="186">
        <v>0</v>
      </c>
      <c r="N4146" s="188">
        <v>0</v>
      </c>
      <c r="O4146" s="189">
        <v>0</v>
      </c>
      <c r="P4146" s="186">
        <v>0</v>
      </c>
      <c r="Q4146" s="189">
        <v>0</v>
      </c>
      <c r="R4146" s="189">
        <v>0</v>
      </c>
      <c r="S4146" s="189">
        <v>1E-4</v>
      </c>
      <c r="T4146" s="188">
        <v>0</v>
      </c>
      <c r="U4146" s="187">
        <v>0</v>
      </c>
      <c r="V4146" s="189">
        <v>0</v>
      </c>
      <c r="W4146" s="189">
        <v>0</v>
      </c>
      <c r="X4146" s="188">
        <v>0</v>
      </c>
      <c r="Y4146" s="188">
        <v>0</v>
      </c>
      <c r="Z4146" s="186">
        <v>0</v>
      </c>
      <c r="AA4146" s="186">
        <v>0</v>
      </c>
      <c r="AB4146" s="186">
        <v>0</v>
      </c>
      <c r="AC4146" s="186">
        <v>0</v>
      </c>
      <c r="AD4146" s="188">
        <v>0</v>
      </c>
      <c r="AE4146" s="189">
        <v>0</v>
      </c>
      <c r="AF4146" s="189">
        <v>0</v>
      </c>
      <c r="AG4146" s="189">
        <v>0</v>
      </c>
      <c r="AH4146" s="191">
        <v>0</v>
      </c>
      <c r="AI4146" s="186">
        <v>0</v>
      </c>
      <c r="AJ4146" s="194"/>
      <c r="AK4146" s="192"/>
      <c r="AO4146" s="188">
        <v>0</v>
      </c>
      <c r="AP4146" s="188">
        <v>0</v>
      </c>
      <c r="AQ4146" s="187">
        <v>0</v>
      </c>
      <c r="AR4146" s="188">
        <v>0</v>
      </c>
      <c r="AS4146" s="187">
        <v>0</v>
      </c>
      <c r="AT4146" s="188">
        <v>0</v>
      </c>
      <c r="AU4146" s="187">
        <v>0</v>
      </c>
      <c r="AV4146" s="188">
        <v>0</v>
      </c>
      <c r="AW4146" s="187">
        <v>0</v>
      </c>
      <c r="AX4146" s="188">
        <v>0</v>
      </c>
      <c r="AY4146" s="187">
        <v>0</v>
      </c>
      <c r="AZ4146" s="188">
        <v>0</v>
      </c>
      <c r="BA4146" s="187">
        <v>0</v>
      </c>
      <c r="BB4146" s="188">
        <v>0</v>
      </c>
      <c r="BC4146" s="187">
        <v>0</v>
      </c>
      <c r="BD4146" s="75"/>
      <c r="BE4146" s="75"/>
      <c r="BI4146" s="194"/>
    </row>
    <row r="4147" spans="1:61" ht="11.25" customHeight="1" x14ac:dyDescent="0.3">
      <c r="A4147" s="184" t="s">
        <v>4425</v>
      </c>
      <c r="B4147" s="185">
        <v>0</v>
      </c>
      <c r="C4147" s="828" t="s">
        <v>637</v>
      </c>
      <c r="D4147" s="284">
        <v>1339.008</v>
      </c>
      <c r="E4147" s="91">
        <v>0</v>
      </c>
      <c r="F4147" s="186">
        <v>0</v>
      </c>
      <c r="G4147" s="186">
        <v>0</v>
      </c>
      <c r="H4147" s="186">
        <v>0</v>
      </c>
      <c r="I4147" s="187">
        <v>0</v>
      </c>
      <c r="J4147" s="186">
        <v>0</v>
      </c>
      <c r="K4147" s="186">
        <v>0</v>
      </c>
      <c r="L4147" s="186">
        <v>0</v>
      </c>
      <c r="M4147" s="186">
        <v>0</v>
      </c>
      <c r="N4147" s="188">
        <v>0</v>
      </c>
      <c r="O4147" s="189">
        <v>0</v>
      </c>
      <c r="P4147" s="186">
        <v>0</v>
      </c>
      <c r="Q4147" s="189">
        <v>0</v>
      </c>
      <c r="R4147" s="189">
        <v>0</v>
      </c>
      <c r="S4147" s="189">
        <v>1339.008</v>
      </c>
      <c r="T4147" s="188">
        <v>1339.008</v>
      </c>
      <c r="U4147" s="187">
        <v>0</v>
      </c>
      <c r="V4147" s="189">
        <v>0</v>
      </c>
      <c r="W4147" s="189">
        <v>0</v>
      </c>
      <c r="X4147" s="188">
        <v>1339.008</v>
      </c>
      <c r="Y4147" s="188">
        <v>1339.008</v>
      </c>
      <c r="Z4147" s="186">
        <v>0</v>
      </c>
      <c r="AA4147" s="186">
        <v>0</v>
      </c>
      <c r="AB4147" s="186">
        <v>0</v>
      </c>
      <c r="AC4147" s="186">
        <v>0</v>
      </c>
      <c r="AD4147" s="188">
        <v>0</v>
      </c>
      <c r="AE4147" s="189">
        <v>0</v>
      </c>
      <c r="AF4147" s="189">
        <v>0</v>
      </c>
      <c r="AG4147" s="189">
        <v>0</v>
      </c>
      <c r="AH4147" s="191">
        <v>0</v>
      </c>
      <c r="AI4147" s="186">
        <v>0</v>
      </c>
      <c r="AJ4147" s="194"/>
      <c r="AK4147" s="192"/>
      <c r="AO4147" s="188">
        <v>0</v>
      </c>
      <c r="AP4147" s="188">
        <v>0</v>
      </c>
      <c r="AQ4147" s="187">
        <v>0</v>
      </c>
      <c r="AR4147" s="188">
        <v>0</v>
      </c>
      <c r="AS4147" s="187">
        <v>0</v>
      </c>
      <c r="AT4147" s="188">
        <v>0</v>
      </c>
      <c r="AU4147" s="187">
        <v>0</v>
      </c>
      <c r="AV4147" s="188">
        <v>0</v>
      </c>
      <c r="AW4147" s="187">
        <v>0</v>
      </c>
      <c r="AX4147" s="188">
        <v>0</v>
      </c>
      <c r="AY4147" s="187">
        <v>0</v>
      </c>
      <c r="AZ4147" s="188">
        <v>0</v>
      </c>
      <c r="BA4147" s="187">
        <v>0</v>
      </c>
      <c r="BB4147" s="188">
        <v>0</v>
      </c>
      <c r="BC4147" s="187">
        <v>0</v>
      </c>
      <c r="BD4147" s="75"/>
      <c r="BE4147" s="75"/>
      <c r="BI4147" s="194"/>
    </row>
    <row r="4148" spans="1:61" ht="11.25" customHeight="1" x14ac:dyDescent="0.3">
      <c r="A4148" s="184" t="s">
        <v>4425</v>
      </c>
      <c r="B4148" s="185">
        <v>0</v>
      </c>
      <c r="C4148" s="828" t="s">
        <v>638</v>
      </c>
      <c r="D4148" s="284">
        <v>1E-4</v>
      </c>
      <c r="E4148" s="91">
        <v>0</v>
      </c>
      <c r="F4148" s="186">
        <v>0</v>
      </c>
      <c r="G4148" s="186">
        <v>0</v>
      </c>
      <c r="H4148" s="186">
        <v>0</v>
      </c>
      <c r="I4148" s="187">
        <v>0</v>
      </c>
      <c r="J4148" s="186">
        <v>0</v>
      </c>
      <c r="K4148" s="186">
        <v>0</v>
      </c>
      <c r="L4148" s="186">
        <v>0</v>
      </c>
      <c r="M4148" s="186">
        <v>0</v>
      </c>
      <c r="N4148" s="188">
        <v>0</v>
      </c>
      <c r="O4148" s="189">
        <v>0</v>
      </c>
      <c r="P4148" s="186">
        <v>0</v>
      </c>
      <c r="Q4148" s="189">
        <v>0</v>
      </c>
      <c r="R4148" s="189">
        <v>0</v>
      </c>
      <c r="S4148" s="189">
        <v>1E-4</v>
      </c>
      <c r="T4148" s="188">
        <v>0</v>
      </c>
      <c r="U4148" s="187">
        <v>0</v>
      </c>
      <c r="V4148" s="189">
        <v>0</v>
      </c>
      <c r="W4148" s="189">
        <v>0</v>
      </c>
      <c r="X4148" s="188">
        <v>0</v>
      </c>
      <c r="Y4148" s="188">
        <v>0</v>
      </c>
      <c r="Z4148" s="186">
        <v>0</v>
      </c>
      <c r="AA4148" s="186">
        <v>0</v>
      </c>
      <c r="AB4148" s="186">
        <v>0</v>
      </c>
      <c r="AC4148" s="186">
        <v>0</v>
      </c>
      <c r="AD4148" s="188">
        <v>0</v>
      </c>
      <c r="AE4148" s="189">
        <v>0</v>
      </c>
      <c r="AF4148" s="189">
        <v>0</v>
      </c>
      <c r="AG4148" s="189">
        <v>0</v>
      </c>
      <c r="AH4148" s="191">
        <v>0</v>
      </c>
      <c r="AI4148" s="186">
        <v>0</v>
      </c>
      <c r="AJ4148" s="194"/>
      <c r="AK4148" s="192"/>
      <c r="AO4148" s="188">
        <v>0</v>
      </c>
      <c r="AP4148" s="188">
        <v>0</v>
      </c>
      <c r="AQ4148" s="187">
        <v>0</v>
      </c>
      <c r="AR4148" s="188">
        <v>0</v>
      </c>
      <c r="AS4148" s="187">
        <v>0</v>
      </c>
      <c r="AT4148" s="188">
        <v>0</v>
      </c>
      <c r="AU4148" s="187">
        <v>0</v>
      </c>
      <c r="AV4148" s="188">
        <v>0</v>
      </c>
      <c r="AW4148" s="187">
        <v>0</v>
      </c>
      <c r="AX4148" s="188">
        <v>0</v>
      </c>
      <c r="AY4148" s="187">
        <v>0</v>
      </c>
      <c r="AZ4148" s="188">
        <v>0</v>
      </c>
      <c r="BA4148" s="187">
        <v>0</v>
      </c>
      <c r="BB4148" s="188">
        <v>0</v>
      </c>
      <c r="BC4148" s="187">
        <v>0</v>
      </c>
      <c r="BD4148" s="75"/>
      <c r="BE4148" s="75"/>
      <c r="BI4148" s="194"/>
    </row>
    <row r="4149" spans="1:61" ht="11.25" customHeight="1" x14ac:dyDescent="0.3">
      <c r="A4149" s="184" t="s">
        <v>4426</v>
      </c>
      <c r="B4149" s="185">
        <v>0</v>
      </c>
      <c r="C4149" s="828" t="s">
        <v>626</v>
      </c>
      <c r="D4149" s="284">
        <v>1E-4</v>
      </c>
      <c r="E4149" s="91">
        <v>0</v>
      </c>
      <c r="F4149" s="186">
        <v>0</v>
      </c>
      <c r="G4149" s="186">
        <v>0</v>
      </c>
      <c r="H4149" s="186">
        <v>0</v>
      </c>
      <c r="I4149" s="187">
        <v>0</v>
      </c>
      <c r="J4149" s="186">
        <v>0</v>
      </c>
      <c r="K4149" s="186">
        <v>0</v>
      </c>
      <c r="L4149" s="186">
        <v>0</v>
      </c>
      <c r="M4149" s="186">
        <v>0</v>
      </c>
      <c r="N4149" s="188">
        <v>0</v>
      </c>
      <c r="O4149" s="189">
        <v>0</v>
      </c>
      <c r="P4149" s="186">
        <v>0</v>
      </c>
      <c r="Q4149" s="189">
        <v>0</v>
      </c>
      <c r="R4149" s="189">
        <v>0</v>
      </c>
      <c r="S4149" s="189">
        <v>1E-4</v>
      </c>
      <c r="T4149" s="188">
        <v>0</v>
      </c>
      <c r="U4149" s="187">
        <v>0</v>
      </c>
      <c r="V4149" s="189">
        <v>0</v>
      </c>
      <c r="W4149" s="189">
        <v>0</v>
      </c>
      <c r="X4149" s="188">
        <v>0</v>
      </c>
      <c r="Y4149" s="188">
        <v>0</v>
      </c>
      <c r="Z4149" s="186">
        <v>0</v>
      </c>
      <c r="AA4149" s="186">
        <v>0</v>
      </c>
      <c r="AB4149" s="186">
        <v>0</v>
      </c>
      <c r="AC4149" s="186">
        <v>0</v>
      </c>
      <c r="AD4149" s="188">
        <v>0</v>
      </c>
      <c r="AE4149" s="189">
        <v>0</v>
      </c>
      <c r="AF4149" s="189">
        <v>0</v>
      </c>
      <c r="AG4149" s="189">
        <v>0</v>
      </c>
      <c r="AH4149" s="191">
        <v>0</v>
      </c>
      <c r="AI4149" s="186">
        <v>0</v>
      </c>
      <c r="AJ4149" s="194"/>
      <c r="AK4149" s="192"/>
      <c r="AO4149" s="188">
        <v>0</v>
      </c>
      <c r="AP4149" s="188">
        <v>0</v>
      </c>
      <c r="AQ4149" s="187">
        <v>0</v>
      </c>
      <c r="AR4149" s="188">
        <v>0</v>
      </c>
      <c r="AS4149" s="187">
        <v>0</v>
      </c>
      <c r="AT4149" s="188">
        <v>0</v>
      </c>
      <c r="AU4149" s="187">
        <v>0</v>
      </c>
      <c r="AV4149" s="188">
        <v>0</v>
      </c>
      <c r="AW4149" s="187">
        <v>0</v>
      </c>
      <c r="AX4149" s="188">
        <v>0</v>
      </c>
      <c r="AY4149" s="187">
        <v>0</v>
      </c>
      <c r="AZ4149" s="188">
        <v>0</v>
      </c>
      <c r="BA4149" s="187">
        <v>0</v>
      </c>
      <c r="BB4149" s="188">
        <v>0</v>
      </c>
      <c r="BC4149" s="187">
        <v>0</v>
      </c>
      <c r="BD4149" s="75"/>
      <c r="BE4149" s="75"/>
      <c r="BI4149" s="194"/>
    </row>
    <row r="4150" spans="1:61" ht="14.4" x14ac:dyDescent="0.3">
      <c r="A4150" s="184" t="s">
        <v>4425</v>
      </c>
      <c r="B4150" s="185">
        <v>0</v>
      </c>
      <c r="C4150" s="828" t="s">
        <v>627</v>
      </c>
      <c r="D4150" s="284">
        <v>1E-4</v>
      </c>
      <c r="E4150" s="91">
        <v>0</v>
      </c>
      <c r="F4150" s="186">
        <v>0</v>
      </c>
      <c r="G4150" s="186">
        <v>0</v>
      </c>
      <c r="H4150" s="186">
        <v>0</v>
      </c>
      <c r="I4150" s="187">
        <v>0</v>
      </c>
      <c r="J4150" s="186">
        <v>0</v>
      </c>
      <c r="K4150" s="186">
        <v>0</v>
      </c>
      <c r="L4150" s="186">
        <v>0</v>
      </c>
      <c r="M4150" s="186">
        <v>0</v>
      </c>
      <c r="N4150" s="188">
        <v>0</v>
      </c>
      <c r="O4150" s="189">
        <v>0</v>
      </c>
      <c r="P4150" s="186">
        <v>0</v>
      </c>
      <c r="Q4150" s="189">
        <v>0</v>
      </c>
      <c r="R4150" s="189">
        <v>0</v>
      </c>
      <c r="S4150" s="189">
        <v>1E-4</v>
      </c>
      <c r="T4150" s="188">
        <v>0</v>
      </c>
      <c r="U4150" s="187">
        <v>0</v>
      </c>
      <c r="V4150" s="189">
        <v>0</v>
      </c>
      <c r="W4150" s="189">
        <v>0</v>
      </c>
      <c r="X4150" s="188">
        <v>0</v>
      </c>
      <c r="Y4150" s="188">
        <v>0</v>
      </c>
      <c r="Z4150" s="186">
        <v>0</v>
      </c>
      <c r="AA4150" s="186">
        <v>0</v>
      </c>
      <c r="AB4150" s="186">
        <v>0</v>
      </c>
      <c r="AC4150" s="186">
        <v>0</v>
      </c>
      <c r="AD4150" s="188">
        <v>0</v>
      </c>
      <c r="AE4150" s="189">
        <v>0</v>
      </c>
      <c r="AF4150" s="189">
        <v>0</v>
      </c>
      <c r="AG4150" s="189">
        <v>0</v>
      </c>
      <c r="AH4150" s="191">
        <v>0</v>
      </c>
      <c r="AI4150" s="186">
        <v>0</v>
      </c>
      <c r="AJ4150" s="194"/>
      <c r="AK4150" s="192"/>
      <c r="AO4150" s="188">
        <v>0</v>
      </c>
      <c r="AP4150" s="188">
        <v>0</v>
      </c>
      <c r="AQ4150" s="187">
        <v>0</v>
      </c>
      <c r="AR4150" s="188">
        <v>0</v>
      </c>
      <c r="AS4150" s="187">
        <v>0</v>
      </c>
      <c r="AT4150" s="188">
        <v>0</v>
      </c>
      <c r="AU4150" s="187">
        <v>0</v>
      </c>
      <c r="AV4150" s="188">
        <v>0</v>
      </c>
      <c r="AW4150" s="187">
        <v>0</v>
      </c>
      <c r="AX4150" s="188">
        <v>0</v>
      </c>
      <c r="AY4150" s="187">
        <v>0</v>
      </c>
      <c r="AZ4150" s="188">
        <v>0</v>
      </c>
      <c r="BA4150" s="187">
        <v>0</v>
      </c>
      <c r="BB4150" s="188">
        <v>0</v>
      </c>
      <c r="BC4150" s="187">
        <v>0</v>
      </c>
      <c r="BD4150" s="75"/>
      <c r="BE4150" s="75"/>
      <c r="BI4150" s="194"/>
    </row>
    <row r="4151" spans="1:61" ht="11.25" customHeight="1" x14ac:dyDescent="0.3">
      <c r="A4151" s="184" t="s">
        <v>4427</v>
      </c>
      <c r="B4151" s="185">
        <v>0</v>
      </c>
      <c r="C4151" s="828" t="s">
        <v>734</v>
      </c>
      <c r="D4151" s="284">
        <v>0</v>
      </c>
      <c r="E4151" s="91">
        <v>0</v>
      </c>
      <c r="F4151" s="186">
        <v>0</v>
      </c>
      <c r="G4151" s="186">
        <v>0</v>
      </c>
      <c r="H4151" s="186">
        <v>0</v>
      </c>
      <c r="I4151" s="187">
        <v>0</v>
      </c>
      <c r="J4151" s="186">
        <v>0</v>
      </c>
      <c r="K4151" s="186">
        <v>0</v>
      </c>
      <c r="L4151" s="186">
        <v>0</v>
      </c>
      <c r="M4151" s="186">
        <v>0</v>
      </c>
      <c r="N4151" s="188">
        <v>0</v>
      </c>
      <c r="O4151" s="189">
        <v>0</v>
      </c>
      <c r="P4151" s="186">
        <v>0</v>
      </c>
      <c r="Q4151" s="189">
        <v>0</v>
      </c>
      <c r="R4151" s="189">
        <v>0</v>
      </c>
      <c r="S4151" s="189">
        <v>0</v>
      </c>
      <c r="T4151" s="188">
        <v>0</v>
      </c>
      <c r="U4151" s="187">
        <v>0</v>
      </c>
      <c r="V4151" s="189">
        <v>0</v>
      </c>
      <c r="W4151" s="189">
        <v>0</v>
      </c>
      <c r="X4151" s="188">
        <v>0</v>
      </c>
      <c r="Y4151" s="188">
        <v>0</v>
      </c>
      <c r="Z4151" s="186">
        <v>0</v>
      </c>
      <c r="AA4151" s="186">
        <v>0</v>
      </c>
      <c r="AB4151" s="186">
        <v>0</v>
      </c>
      <c r="AC4151" s="186">
        <v>0</v>
      </c>
      <c r="AD4151" s="188">
        <v>0</v>
      </c>
      <c r="AE4151" s="189">
        <v>0</v>
      </c>
      <c r="AF4151" s="189">
        <v>0</v>
      </c>
      <c r="AG4151" s="189">
        <v>0</v>
      </c>
      <c r="AH4151" s="191">
        <v>0</v>
      </c>
      <c r="AI4151" s="186">
        <v>0</v>
      </c>
      <c r="AJ4151" s="194"/>
      <c r="AK4151" s="192"/>
      <c r="AO4151" s="188">
        <v>0</v>
      </c>
      <c r="AP4151" s="188">
        <v>0</v>
      </c>
      <c r="AQ4151" s="187">
        <v>0</v>
      </c>
      <c r="AR4151" s="188">
        <v>0</v>
      </c>
      <c r="AS4151" s="187">
        <v>0</v>
      </c>
      <c r="AT4151" s="188">
        <v>0</v>
      </c>
      <c r="AU4151" s="187">
        <v>0</v>
      </c>
      <c r="AV4151" s="188">
        <v>0</v>
      </c>
      <c r="AW4151" s="187">
        <v>0</v>
      </c>
      <c r="AX4151" s="188">
        <v>0</v>
      </c>
      <c r="AY4151" s="187">
        <v>0</v>
      </c>
      <c r="AZ4151" s="188">
        <v>0</v>
      </c>
      <c r="BA4151" s="187">
        <v>0</v>
      </c>
      <c r="BB4151" s="188">
        <v>0</v>
      </c>
      <c r="BC4151" s="187">
        <v>0</v>
      </c>
      <c r="BD4151" s="75"/>
      <c r="BE4151" s="75"/>
      <c r="BI4151" s="194"/>
    </row>
    <row r="4152" spans="1:61" ht="11.25" customHeight="1" x14ac:dyDescent="0.3">
      <c r="A4152" s="184" t="s">
        <v>4428</v>
      </c>
      <c r="B4152" s="185">
        <v>0</v>
      </c>
      <c r="C4152" s="828" t="s">
        <v>628</v>
      </c>
      <c r="D4152" s="284">
        <v>1E-4</v>
      </c>
      <c r="E4152" s="91">
        <v>0</v>
      </c>
      <c r="F4152" s="186">
        <v>0</v>
      </c>
      <c r="G4152" s="186">
        <v>0</v>
      </c>
      <c r="H4152" s="186">
        <v>0</v>
      </c>
      <c r="I4152" s="187">
        <v>0</v>
      </c>
      <c r="J4152" s="186">
        <v>0</v>
      </c>
      <c r="K4152" s="186">
        <v>0</v>
      </c>
      <c r="L4152" s="186">
        <v>0</v>
      </c>
      <c r="M4152" s="186">
        <v>0</v>
      </c>
      <c r="N4152" s="188">
        <v>0</v>
      </c>
      <c r="O4152" s="189">
        <v>0</v>
      </c>
      <c r="P4152" s="186">
        <v>0</v>
      </c>
      <c r="Q4152" s="189">
        <v>0</v>
      </c>
      <c r="R4152" s="189">
        <v>0</v>
      </c>
      <c r="S4152" s="189">
        <v>1E-4</v>
      </c>
      <c r="T4152" s="188">
        <v>0</v>
      </c>
      <c r="U4152" s="187">
        <v>0</v>
      </c>
      <c r="V4152" s="189">
        <v>0</v>
      </c>
      <c r="W4152" s="189">
        <v>0</v>
      </c>
      <c r="X4152" s="188">
        <v>0</v>
      </c>
      <c r="Y4152" s="188">
        <v>0</v>
      </c>
      <c r="Z4152" s="186">
        <v>0</v>
      </c>
      <c r="AA4152" s="186">
        <v>0</v>
      </c>
      <c r="AB4152" s="186">
        <v>0</v>
      </c>
      <c r="AC4152" s="186">
        <v>0</v>
      </c>
      <c r="AD4152" s="188">
        <v>0</v>
      </c>
      <c r="AE4152" s="189">
        <v>0</v>
      </c>
      <c r="AF4152" s="189">
        <v>0</v>
      </c>
      <c r="AG4152" s="189">
        <v>0</v>
      </c>
      <c r="AH4152" s="191">
        <v>1</v>
      </c>
      <c r="AI4152" s="186">
        <v>0</v>
      </c>
      <c r="AJ4152" s="194"/>
      <c r="AK4152" s="192"/>
      <c r="AO4152" s="188">
        <v>0</v>
      </c>
      <c r="AP4152" s="188">
        <v>0</v>
      </c>
      <c r="AQ4152" s="187">
        <v>0</v>
      </c>
      <c r="AR4152" s="188">
        <v>0</v>
      </c>
      <c r="AS4152" s="187">
        <v>0</v>
      </c>
      <c r="AT4152" s="188">
        <v>0</v>
      </c>
      <c r="AU4152" s="187">
        <v>0</v>
      </c>
      <c r="AV4152" s="188">
        <v>0</v>
      </c>
      <c r="AW4152" s="187">
        <v>0</v>
      </c>
      <c r="AX4152" s="188">
        <v>0</v>
      </c>
      <c r="AY4152" s="187">
        <v>0</v>
      </c>
      <c r="AZ4152" s="188">
        <v>0</v>
      </c>
      <c r="BA4152" s="187">
        <v>0</v>
      </c>
      <c r="BB4152" s="188">
        <v>0</v>
      </c>
      <c r="BC4152" s="187">
        <v>0</v>
      </c>
      <c r="BD4152" s="75"/>
      <c r="BE4152" s="75"/>
      <c r="BI4152" s="194"/>
    </row>
    <row r="4153" spans="1:61" ht="11.25" customHeight="1" x14ac:dyDescent="0.3">
      <c r="A4153" s="184" t="s">
        <v>4429</v>
      </c>
      <c r="B4153" s="185">
        <v>0</v>
      </c>
      <c r="C4153" s="828" t="s">
        <v>4430</v>
      </c>
      <c r="D4153" s="284">
        <v>134.4</v>
      </c>
      <c r="E4153" s="91">
        <v>0</v>
      </c>
      <c r="F4153" s="186">
        <v>0</v>
      </c>
      <c r="G4153" s="186">
        <v>0</v>
      </c>
      <c r="H4153" s="186">
        <v>0</v>
      </c>
      <c r="I4153" s="187">
        <v>0</v>
      </c>
      <c r="J4153" s="186">
        <v>0</v>
      </c>
      <c r="K4153" s="186">
        <v>0</v>
      </c>
      <c r="L4153" s="186">
        <v>0</v>
      </c>
      <c r="M4153" s="186">
        <v>0</v>
      </c>
      <c r="N4153" s="188">
        <v>0</v>
      </c>
      <c r="O4153" s="189">
        <v>0</v>
      </c>
      <c r="P4153" s="186">
        <v>0</v>
      </c>
      <c r="Q4153" s="189">
        <v>0</v>
      </c>
      <c r="R4153" s="189">
        <v>0</v>
      </c>
      <c r="S4153" s="189">
        <v>134.4</v>
      </c>
      <c r="T4153" s="188">
        <v>134.4</v>
      </c>
      <c r="U4153" s="187">
        <v>0</v>
      </c>
      <c r="V4153" s="189">
        <v>0</v>
      </c>
      <c r="W4153" s="189">
        <v>0</v>
      </c>
      <c r="X4153" s="188">
        <v>134.4</v>
      </c>
      <c r="Y4153" s="188">
        <v>134.4</v>
      </c>
      <c r="Z4153" s="186">
        <v>0</v>
      </c>
      <c r="AA4153" s="186">
        <v>0</v>
      </c>
      <c r="AB4153" s="186">
        <v>0</v>
      </c>
      <c r="AC4153" s="186">
        <v>0</v>
      </c>
      <c r="AD4153" s="188">
        <v>0</v>
      </c>
      <c r="AE4153" s="189">
        <v>0</v>
      </c>
      <c r="AF4153" s="189">
        <v>0</v>
      </c>
      <c r="AG4153" s="189">
        <v>0</v>
      </c>
      <c r="AH4153" s="191">
        <v>0</v>
      </c>
      <c r="AI4153" s="186">
        <v>0</v>
      </c>
      <c r="AJ4153" s="194"/>
      <c r="AK4153" s="192"/>
      <c r="AO4153" s="188">
        <v>0</v>
      </c>
      <c r="AP4153" s="188">
        <v>0</v>
      </c>
      <c r="AQ4153" s="187">
        <v>0</v>
      </c>
      <c r="AR4153" s="188">
        <v>0</v>
      </c>
      <c r="AS4153" s="187">
        <v>0</v>
      </c>
      <c r="AT4153" s="188">
        <v>0</v>
      </c>
      <c r="AU4153" s="187">
        <v>0</v>
      </c>
      <c r="AV4153" s="188">
        <v>0</v>
      </c>
      <c r="AW4153" s="187">
        <v>0</v>
      </c>
      <c r="AX4153" s="188">
        <v>0</v>
      </c>
      <c r="AY4153" s="187">
        <v>0</v>
      </c>
      <c r="AZ4153" s="188">
        <v>0</v>
      </c>
      <c r="BA4153" s="187">
        <v>0</v>
      </c>
      <c r="BB4153" s="188">
        <v>0</v>
      </c>
      <c r="BC4153" s="187">
        <v>0</v>
      </c>
      <c r="BD4153" s="75"/>
      <c r="BE4153" s="75"/>
      <c r="BI4153" s="194"/>
    </row>
    <row r="4154" spans="1:61" ht="11.25" customHeight="1" x14ac:dyDescent="0.3">
      <c r="A4154" s="184" t="s">
        <v>4431</v>
      </c>
      <c r="B4154" s="185">
        <v>0</v>
      </c>
      <c r="C4154" s="828" t="s">
        <v>4432</v>
      </c>
      <c r="D4154" s="284">
        <v>2783.616</v>
      </c>
      <c r="E4154" s="91">
        <v>0.46200584225900682</v>
      </c>
      <c r="F4154" s="186">
        <v>145319</v>
      </c>
      <c r="G4154" s="186">
        <v>176500</v>
      </c>
      <c r="H4154" s="186">
        <v>0</v>
      </c>
      <c r="I4154" s="187">
        <v>0</v>
      </c>
      <c r="J4154" s="186">
        <v>180752</v>
      </c>
      <c r="K4154" s="186">
        <v>0</v>
      </c>
      <c r="L4154" s="186">
        <v>70928</v>
      </c>
      <c r="M4154" s="186">
        <v>39.24050632911392</v>
      </c>
      <c r="N4154" s="188">
        <v>0</v>
      </c>
      <c r="O4154" s="189">
        <v>0</v>
      </c>
      <c r="P4154" s="186">
        <v>0</v>
      </c>
      <c r="Q4154" s="189">
        <v>39.24050632911392</v>
      </c>
      <c r="R4154" s="189">
        <v>-11.310146056475171</v>
      </c>
      <c r="S4154" s="189">
        <v>-68144.384000000005</v>
      </c>
      <c r="T4154" s="188">
        <v>2127.4879999999998</v>
      </c>
      <c r="U4154" s="187">
        <v>0.35310613437195715</v>
      </c>
      <c r="V4154" s="189">
        <v>0</v>
      </c>
      <c r="W4154" s="189">
        <v>0</v>
      </c>
      <c r="X4154" s="188">
        <v>2127.4879999999998</v>
      </c>
      <c r="Y4154" s="188">
        <v>2127.4879999999998</v>
      </c>
      <c r="Z4154" s="186">
        <v>0</v>
      </c>
      <c r="AA4154" s="186">
        <v>0</v>
      </c>
      <c r="AB4154" s="186">
        <v>0</v>
      </c>
      <c r="AC4154" s="186">
        <v>0</v>
      </c>
      <c r="AD4154" s="188">
        <v>0</v>
      </c>
      <c r="AE4154" s="189">
        <v>0</v>
      </c>
      <c r="AF4154" s="189">
        <v>0</v>
      </c>
      <c r="AG4154" s="189">
        <v>0</v>
      </c>
      <c r="AH4154" s="191">
        <v>0</v>
      </c>
      <c r="AI4154" s="186">
        <v>0</v>
      </c>
      <c r="AJ4154" s="194"/>
      <c r="AK4154" s="192"/>
      <c r="AO4154" s="188">
        <v>77029.333333333328</v>
      </c>
      <c r="AP4154" s="188">
        <v>82368</v>
      </c>
      <c r="AQ4154" s="187">
        <v>0</v>
      </c>
      <c r="AR4154" s="188">
        <v>75504</v>
      </c>
      <c r="AS4154" s="187">
        <v>36.666666666666664</v>
      </c>
      <c r="AT4154" s="188">
        <v>73216</v>
      </c>
      <c r="AU4154" s="187">
        <v>65.306122448979593</v>
      </c>
      <c r="AV4154" s="188">
        <v>59488</v>
      </c>
      <c r="AW4154" s="187">
        <v>0</v>
      </c>
      <c r="AX4154" s="188">
        <v>112112</v>
      </c>
      <c r="AY4154" s="187">
        <v>0</v>
      </c>
      <c r="AZ4154" s="188">
        <v>73216</v>
      </c>
      <c r="BA4154" s="187">
        <v>55.172413793103445</v>
      </c>
      <c r="BB4154" s="188">
        <v>0</v>
      </c>
      <c r="BC4154" s="187">
        <v>0</v>
      </c>
      <c r="BD4154" s="75"/>
      <c r="BE4154" s="75"/>
      <c r="BI4154" s="194"/>
    </row>
    <row r="4155" spans="1:61" ht="11.25" customHeight="1" x14ac:dyDescent="0.3">
      <c r="A4155" s="184" t="s">
        <v>4968</v>
      </c>
      <c r="B4155" s="185">
        <v>0</v>
      </c>
      <c r="C4155" s="828" t="s">
        <v>4969</v>
      </c>
      <c r="D4155" s="284">
        <v>80.64</v>
      </c>
      <c r="E4155" s="91">
        <v>0</v>
      </c>
      <c r="F4155" s="186">
        <v>0</v>
      </c>
      <c r="G4155" s="186">
        <v>0</v>
      </c>
      <c r="H4155" s="186">
        <v>0</v>
      </c>
      <c r="I4155" s="187">
        <v>0</v>
      </c>
      <c r="J4155" s="186">
        <v>0</v>
      </c>
      <c r="K4155" s="186">
        <v>0</v>
      </c>
      <c r="L4155" s="186">
        <v>0</v>
      </c>
      <c r="M4155" s="186">
        <v>0</v>
      </c>
      <c r="N4155" s="188">
        <v>0</v>
      </c>
      <c r="O4155" s="189">
        <v>0</v>
      </c>
      <c r="P4155" s="186">
        <v>0</v>
      </c>
      <c r="Q4155" s="189">
        <v>0</v>
      </c>
      <c r="R4155" s="189">
        <v>0</v>
      </c>
      <c r="S4155" s="189">
        <v>80.64</v>
      </c>
      <c r="T4155" s="188">
        <v>80.64</v>
      </c>
      <c r="U4155" s="187">
        <v>0</v>
      </c>
      <c r="V4155" s="189">
        <v>0</v>
      </c>
      <c r="W4155" s="189">
        <v>0</v>
      </c>
      <c r="X4155" s="188">
        <v>80.64</v>
      </c>
      <c r="Y4155" s="188">
        <v>80.64</v>
      </c>
      <c r="Z4155" s="186">
        <v>0</v>
      </c>
      <c r="AA4155" s="186">
        <v>0</v>
      </c>
      <c r="AB4155" s="186">
        <v>0</v>
      </c>
      <c r="AC4155" s="186">
        <v>0</v>
      </c>
      <c r="AD4155" s="188">
        <v>0</v>
      </c>
      <c r="AE4155" s="189">
        <v>0</v>
      </c>
      <c r="AF4155" s="189">
        <v>0</v>
      </c>
      <c r="AG4155" s="189">
        <v>0</v>
      </c>
      <c r="AH4155" s="191">
        <v>0</v>
      </c>
      <c r="AI4155" s="186">
        <v>0</v>
      </c>
      <c r="AJ4155" s="194"/>
      <c r="AK4155" s="192"/>
      <c r="AO4155" s="188">
        <v>0</v>
      </c>
      <c r="AP4155" s="188">
        <v>0</v>
      </c>
      <c r="AQ4155" s="187">
        <v>0</v>
      </c>
      <c r="AR4155" s="188">
        <v>0</v>
      </c>
      <c r="AS4155" s="187">
        <v>0</v>
      </c>
      <c r="AT4155" s="188">
        <v>0</v>
      </c>
      <c r="AU4155" s="187">
        <v>0</v>
      </c>
      <c r="AV4155" s="188">
        <v>3041.28</v>
      </c>
      <c r="AW4155" s="187">
        <v>0</v>
      </c>
      <c r="AX4155" s="188">
        <v>0</v>
      </c>
      <c r="AY4155" s="187">
        <v>0</v>
      </c>
      <c r="AZ4155" s="188">
        <v>0</v>
      </c>
      <c r="BA4155" s="187">
        <v>0</v>
      </c>
      <c r="BB4155" s="188">
        <v>0</v>
      </c>
      <c r="BC4155" s="187">
        <v>0</v>
      </c>
      <c r="BD4155" s="75"/>
      <c r="BE4155" s="75"/>
      <c r="BI4155" s="194"/>
    </row>
    <row r="4156" spans="1:61" ht="11.25" customHeight="1" x14ac:dyDescent="0.3">
      <c r="A4156" s="184" t="s">
        <v>4433</v>
      </c>
      <c r="B4156" s="185">
        <v>0</v>
      </c>
      <c r="C4156" s="828" t="s">
        <v>4434</v>
      </c>
      <c r="D4156" s="284">
        <v>540.12</v>
      </c>
      <c r="E4156" s="91">
        <v>0</v>
      </c>
      <c r="F4156" s="186">
        <v>0</v>
      </c>
      <c r="G4156" s="186">
        <v>0</v>
      </c>
      <c r="H4156" s="186">
        <v>0</v>
      </c>
      <c r="I4156" s="187">
        <v>0</v>
      </c>
      <c r="J4156" s="186">
        <v>0</v>
      </c>
      <c r="K4156" s="186">
        <v>0</v>
      </c>
      <c r="L4156" s="186">
        <v>0</v>
      </c>
      <c r="M4156" s="186">
        <v>0</v>
      </c>
      <c r="N4156" s="188">
        <v>0</v>
      </c>
      <c r="O4156" s="189">
        <v>0</v>
      </c>
      <c r="P4156" s="186">
        <v>0</v>
      </c>
      <c r="Q4156" s="189">
        <v>0</v>
      </c>
      <c r="R4156" s="189">
        <v>0</v>
      </c>
      <c r="S4156" s="189">
        <v>540.12</v>
      </c>
      <c r="T4156" s="188">
        <v>540.12</v>
      </c>
      <c r="U4156" s="187">
        <v>0</v>
      </c>
      <c r="V4156" s="189">
        <v>0</v>
      </c>
      <c r="W4156" s="189">
        <v>0</v>
      </c>
      <c r="X4156" s="188">
        <v>540.12</v>
      </c>
      <c r="Y4156" s="188">
        <v>540.12</v>
      </c>
      <c r="Z4156" s="186">
        <v>0</v>
      </c>
      <c r="AA4156" s="186">
        <v>0</v>
      </c>
      <c r="AB4156" s="186">
        <v>0</v>
      </c>
      <c r="AC4156" s="186">
        <v>0</v>
      </c>
      <c r="AD4156" s="188">
        <v>0</v>
      </c>
      <c r="AE4156" s="189">
        <v>0</v>
      </c>
      <c r="AF4156" s="189">
        <v>0</v>
      </c>
      <c r="AG4156" s="189">
        <v>0</v>
      </c>
      <c r="AH4156" s="191">
        <v>0</v>
      </c>
      <c r="AI4156" s="186">
        <v>0</v>
      </c>
      <c r="AJ4156" s="194"/>
      <c r="AK4156" s="192"/>
      <c r="AO4156" s="188">
        <v>0</v>
      </c>
      <c r="AP4156" s="188">
        <v>0</v>
      </c>
      <c r="AQ4156" s="187">
        <v>0</v>
      </c>
      <c r="AR4156" s="188">
        <v>0</v>
      </c>
      <c r="AS4156" s="187">
        <v>0</v>
      </c>
      <c r="AT4156" s="188">
        <v>0</v>
      </c>
      <c r="AU4156" s="187">
        <v>0</v>
      </c>
      <c r="AV4156" s="188">
        <v>0</v>
      </c>
      <c r="AW4156" s="187">
        <v>0</v>
      </c>
      <c r="AX4156" s="188">
        <v>0</v>
      </c>
      <c r="AY4156" s="187">
        <v>0</v>
      </c>
      <c r="AZ4156" s="188">
        <v>0</v>
      </c>
      <c r="BA4156" s="187">
        <v>0</v>
      </c>
      <c r="BB4156" s="188">
        <v>0</v>
      </c>
      <c r="BC4156" s="187">
        <v>0</v>
      </c>
      <c r="BD4156" s="75"/>
      <c r="BE4156" s="75"/>
      <c r="BI4156" s="194"/>
    </row>
    <row r="4157" spans="1:61" ht="11.25" customHeight="1" x14ac:dyDescent="0.3">
      <c r="A4157" s="184" t="s">
        <v>4040</v>
      </c>
      <c r="B4157" s="185">
        <v>0</v>
      </c>
      <c r="C4157" s="828" t="s">
        <v>544</v>
      </c>
      <c r="D4157" s="284">
        <v>1E-4</v>
      </c>
      <c r="E4157" s="91">
        <v>0</v>
      </c>
      <c r="F4157" s="186">
        <v>0</v>
      </c>
      <c r="G4157" s="186">
        <v>0</v>
      </c>
      <c r="H4157" s="186">
        <v>0</v>
      </c>
      <c r="I4157" s="187">
        <v>0</v>
      </c>
      <c r="J4157" s="186">
        <v>0</v>
      </c>
      <c r="K4157" s="186">
        <v>0</v>
      </c>
      <c r="L4157" s="186">
        <v>0</v>
      </c>
      <c r="M4157" s="186">
        <v>0</v>
      </c>
      <c r="N4157" s="188">
        <v>0</v>
      </c>
      <c r="O4157" s="189">
        <v>0</v>
      </c>
      <c r="P4157" s="186">
        <v>0</v>
      </c>
      <c r="Q4157" s="189">
        <v>0</v>
      </c>
      <c r="R4157" s="189">
        <v>0</v>
      </c>
      <c r="S4157" s="189">
        <v>1E-4</v>
      </c>
      <c r="T4157" s="188">
        <v>0</v>
      </c>
      <c r="U4157" s="187">
        <v>0</v>
      </c>
      <c r="V4157" s="189">
        <v>0</v>
      </c>
      <c r="W4157" s="189">
        <v>0</v>
      </c>
      <c r="X4157" s="188">
        <v>0</v>
      </c>
      <c r="Y4157" s="188">
        <v>0</v>
      </c>
      <c r="Z4157" s="186">
        <v>0</v>
      </c>
      <c r="AA4157" s="186">
        <v>0</v>
      </c>
      <c r="AB4157" s="186">
        <v>0</v>
      </c>
      <c r="AC4157" s="186">
        <v>0</v>
      </c>
      <c r="AD4157" s="188">
        <v>0</v>
      </c>
      <c r="AE4157" s="189">
        <v>0</v>
      </c>
      <c r="AF4157" s="189">
        <v>0</v>
      </c>
      <c r="AG4157" s="189">
        <v>0</v>
      </c>
      <c r="AH4157" s="191">
        <v>0</v>
      </c>
      <c r="AI4157" s="186">
        <v>0</v>
      </c>
      <c r="AJ4157" s="194"/>
      <c r="AK4157" s="192"/>
      <c r="AO4157" s="188">
        <v>0</v>
      </c>
      <c r="AP4157" s="188">
        <v>0</v>
      </c>
      <c r="AQ4157" s="187">
        <v>0</v>
      </c>
      <c r="AR4157" s="188">
        <v>0</v>
      </c>
      <c r="AS4157" s="187">
        <v>0</v>
      </c>
      <c r="AT4157" s="188">
        <v>0</v>
      </c>
      <c r="AU4157" s="187">
        <v>0</v>
      </c>
      <c r="AV4157" s="188">
        <v>0</v>
      </c>
      <c r="AW4157" s="187">
        <v>0</v>
      </c>
      <c r="AX4157" s="188">
        <v>0</v>
      </c>
      <c r="AY4157" s="187">
        <v>0</v>
      </c>
      <c r="AZ4157" s="188">
        <v>0</v>
      </c>
      <c r="BA4157" s="187">
        <v>0</v>
      </c>
      <c r="BB4157" s="188">
        <v>0</v>
      </c>
      <c r="BC4157" s="187">
        <v>0</v>
      </c>
      <c r="BD4157" s="75"/>
      <c r="BE4157" s="75"/>
      <c r="BI4157" s="194"/>
    </row>
    <row r="4158" spans="1:61" ht="11.25" customHeight="1" x14ac:dyDescent="0.3">
      <c r="A4158" s="184" t="s">
        <v>4036</v>
      </c>
      <c r="B4158" s="185">
        <v>0</v>
      </c>
      <c r="C4158" s="828" t="s">
        <v>545</v>
      </c>
      <c r="D4158" s="284">
        <v>1E-4</v>
      </c>
      <c r="E4158" s="91">
        <v>0</v>
      </c>
      <c r="F4158" s="186">
        <v>0</v>
      </c>
      <c r="G4158" s="186">
        <v>0</v>
      </c>
      <c r="H4158" s="186">
        <v>0</v>
      </c>
      <c r="I4158" s="187">
        <v>0</v>
      </c>
      <c r="J4158" s="186">
        <v>0</v>
      </c>
      <c r="K4158" s="186">
        <v>0</v>
      </c>
      <c r="L4158" s="186">
        <v>0</v>
      </c>
      <c r="M4158" s="186">
        <v>0</v>
      </c>
      <c r="N4158" s="188">
        <v>0</v>
      </c>
      <c r="O4158" s="189">
        <v>0</v>
      </c>
      <c r="P4158" s="186">
        <v>0</v>
      </c>
      <c r="Q4158" s="189">
        <v>0</v>
      </c>
      <c r="R4158" s="189">
        <v>0</v>
      </c>
      <c r="S4158" s="189">
        <v>1E-4</v>
      </c>
      <c r="T4158" s="188">
        <v>0</v>
      </c>
      <c r="U4158" s="187">
        <v>0</v>
      </c>
      <c r="V4158" s="189">
        <v>0</v>
      </c>
      <c r="W4158" s="189">
        <v>0</v>
      </c>
      <c r="X4158" s="188">
        <v>0</v>
      </c>
      <c r="Y4158" s="188">
        <v>0</v>
      </c>
      <c r="Z4158" s="186">
        <v>0</v>
      </c>
      <c r="AA4158" s="186">
        <v>0</v>
      </c>
      <c r="AB4158" s="186">
        <v>0</v>
      </c>
      <c r="AC4158" s="186">
        <v>0</v>
      </c>
      <c r="AD4158" s="188">
        <v>0</v>
      </c>
      <c r="AE4158" s="189">
        <v>0</v>
      </c>
      <c r="AF4158" s="189">
        <v>0</v>
      </c>
      <c r="AG4158" s="189">
        <v>0</v>
      </c>
      <c r="AH4158" s="191">
        <v>0</v>
      </c>
      <c r="AI4158" s="186">
        <v>0</v>
      </c>
      <c r="AJ4158" s="194"/>
      <c r="AK4158" s="192"/>
      <c r="AO4158" s="188">
        <v>0</v>
      </c>
      <c r="AP4158" s="188">
        <v>0</v>
      </c>
      <c r="AQ4158" s="187">
        <v>0</v>
      </c>
      <c r="AR4158" s="188">
        <v>0</v>
      </c>
      <c r="AS4158" s="187">
        <v>0</v>
      </c>
      <c r="AT4158" s="188">
        <v>0</v>
      </c>
      <c r="AU4158" s="187">
        <v>0</v>
      </c>
      <c r="AV4158" s="188">
        <v>0</v>
      </c>
      <c r="AW4158" s="187">
        <v>0</v>
      </c>
      <c r="AX4158" s="188">
        <v>0</v>
      </c>
      <c r="AY4158" s="187">
        <v>0</v>
      </c>
      <c r="AZ4158" s="188">
        <v>0</v>
      </c>
      <c r="BA4158" s="187">
        <v>0</v>
      </c>
      <c r="BB4158" s="188">
        <v>0</v>
      </c>
      <c r="BC4158" s="187">
        <v>0</v>
      </c>
      <c r="BD4158" s="75"/>
      <c r="BE4158" s="75"/>
      <c r="BI4158" s="194"/>
    </row>
    <row r="4159" spans="1:61" ht="11.25" customHeight="1" x14ac:dyDescent="0.3">
      <c r="A4159" s="184" t="s">
        <v>4435</v>
      </c>
      <c r="B4159" s="185">
        <v>0</v>
      </c>
      <c r="C4159" s="828" t="s">
        <v>571</v>
      </c>
      <c r="D4159" s="284">
        <v>1E-4</v>
      </c>
      <c r="E4159" s="91">
        <v>0</v>
      </c>
      <c r="F4159" s="186">
        <v>0</v>
      </c>
      <c r="G4159" s="186">
        <v>0</v>
      </c>
      <c r="H4159" s="186">
        <v>0</v>
      </c>
      <c r="I4159" s="187">
        <v>0</v>
      </c>
      <c r="J4159" s="186">
        <v>0</v>
      </c>
      <c r="K4159" s="186">
        <v>0</v>
      </c>
      <c r="L4159" s="186">
        <v>0</v>
      </c>
      <c r="M4159" s="186">
        <v>0</v>
      </c>
      <c r="N4159" s="188">
        <v>0</v>
      </c>
      <c r="O4159" s="189">
        <v>0</v>
      </c>
      <c r="P4159" s="186">
        <v>0</v>
      </c>
      <c r="Q4159" s="189">
        <v>0</v>
      </c>
      <c r="R4159" s="189">
        <v>0</v>
      </c>
      <c r="S4159" s="189">
        <v>1E-4</v>
      </c>
      <c r="T4159" s="188">
        <v>0</v>
      </c>
      <c r="U4159" s="187">
        <v>0</v>
      </c>
      <c r="V4159" s="189">
        <v>0</v>
      </c>
      <c r="W4159" s="189">
        <v>0</v>
      </c>
      <c r="X4159" s="188">
        <v>0</v>
      </c>
      <c r="Y4159" s="188">
        <v>0</v>
      </c>
      <c r="Z4159" s="186">
        <v>0</v>
      </c>
      <c r="AA4159" s="186">
        <v>0</v>
      </c>
      <c r="AB4159" s="186">
        <v>0</v>
      </c>
      <c r="AC4159" s="186">
        <v>0</v>
      </c>
      <c r="AD4159" s="188">
        <v>0</v>
      </c>
      <c r="AE4159" s="189">
        <v>0</v>
      </c>
      <c r="AF4159" s="189">
        <v>0</v>
      </c>
      <c r="AG4159" s="189">
        <v>0</v>
      </c>
      <c r="AH4159" s="191">
        <v>0</v>
      </c>
      <c r="AI4159" s="186">
        <v>0</v>
      </c>
      <c r="AJ4159" s="194"/>
      <c r="AK4159" s="192"/>
      <c r="AO4159" s="188">
        <v>0</v>
      </c>
      <c r="AP4159" s="188">
        <v>0</v>
      </c>
      <c r="AQ4159" s="187">
        <v>0</v>
      </c>
      <c r="AR4159" s="188">
        <v>0</v>
      </c>
      <c r="AS4159" s="187">
        <v>0</v>
      </c>
      <c r="AT4159" s="188">
        <v>0</v>
      </c>
      <c r="AU4159" s="187">
        <v>0</v>
      </c>
      <c r="AV4159" s="188">
        <v>0</v>
      </c>
      <c r="AW4159" s="187">
        <v>0</v>
      </c>
      <c r="AX4159" s="188">
        <v>0</v>
      </c>
      <c r="AY4159" s="187">
        <v>0</v>
      </c>
      <c r="AZ4159" s="188">
        <v>0</v>
      </c>
      <c r="BA4159" s="187">
        <v>0</v>
      </c>
      <c r="BB4159" s="188">
        <v>0</v>
      </c>
      <c r="BC4159" s="187">
        <v>0</v>
      </c>
      <c r="BD4159" s="75"/>
      <c r="BE4159" s="75"/>
      <c r="BI4159" s="194"/>
    </row>
    <row r="4160" spans="1:61" s="77" customFormat="1" ht="11.25" customHeight="1" x14ac:dyDescent="0.2">
      <c r="A4160" s="184" t="s">
        <v>4436</v>
      </c>
      <c r="B4160" s="185">
        <v>0</v>
      </c>
      <c r="C4160" s="828" t="s">
        <v>415</v>
      </c>
      <c r="D4160" s="284">
        <v>1E-4</v>
      </c>
      <c r="E4160" s="91">
        <v>0</v>
      </c>
      <c r="F4160" s="186">
        <v>0</v>
      </c>
      <c r="G4160" s="186">
        <v>0</v>
      </c>
      <c r="H4160" s="186">
        <v>0</v>
      </c>
      <c r="I4160" s="187">
        <v>0</v>
      </c>
      <c r="J4160" s="186">
        <v>0</v>
      </c>
      <c r="K4160" s="186">
        <v>0</v>
      </c>
      <c r="L4160" s="186">
        <v>0</v>
      </c>
      <c r="M4160" s="186">
        <v>0</v>
      </c>
      <c r="N4160" s="188">
        <v>0</v>
      </c>
      <c r="O4160" s="189">
        <v>0</v>
      </c>
      <c r="P4160" s="186">
        <v>0</v>
      </c>
      <c r="Q4160" s="189">
        <v>0</v>
      </c>
      <c r="R4160" s="189">
        <v>0</v>
      </c>
      <c r="S4160" s="189">
        <v>1E-4</v>
      </c>
      <c r="T4160" s="188">
        <v>0</v>
      </c>
      <c r="U4160" s="187">
        <v>0</v>
      </c>
      <c r="V4160" s="189">
        <v>0</v>
      </c>
      <c r="W4160" s="189">
        <v>0</v>
      </c>
      <c r="X4160" s="188">
        <v>0</v>
      </c>
      <c r="Y4160" s="188">
        <v>0</v>
      </c>
      <c r="Z4160" s="186">
        <v>0</v>
      </c>
      <c r="AA4160" s="186">
        <v>0</v>
      </c>
      <c r="AB4160" s="186">
        <v>0</v>
      </c>
      <c r="AC4160" s="186">
        <v>0</v>
      </c>
      <c r="AD4160" s="188">
        <v>0</v>
      </c>
      <c r="AE4160" s="189">
        <v>0</v>
      </c>
      <c r="AF4160" s="189">
        <v>0</v>
      </c>
      <c r="AG4160" s="189">
        <v>0</v>
      </c>
      <c r="AH4160" s="191">
        <v>0</v>
      </c>
      <c r="AI4160" s="186">
        <v>0</v>
      </c>
      <c r="AJ4160" s="533"/>
      <c r="AK4160" s="192"/>
      <c r="AL4160" s="226"/>
      <c r="AM4160" s="55"/>
      <c r="AN4160" s="76"/>
      <c r="AO4160" s="188">
        <v>0</v>
      </c>
      <c r="AP4160" s="188">
        <v>0</v>
      </c>
      <c r="AQ4160" s="187">
        <v>0</v>
      </c>
      <c r="AR4160" s="188">
        <v>0</v>
      </c>
      <c r="AS4160" s="187">
        <v>0</v>
      </c>
      <c r="AT4160" s="188">
        <v>0</v>
      </c>
      <c r="AU4160" s="187">
        <v>0</v>
      </c>
      <c r="AV4160" s="188">
        <v>0</v>
      </c>
      <c r="AW4160" s="187">
        <v>0</v>
      </c>
      <c r="AX4160" s="188">
        <v>0</v>
      </c>
      <c r="AY4160" s="187">
        <v>0</v>
      </c>
      <c r="AZ4160" s="188">
        <v>0</v>
      </c>
      <c r="BA4160" s="187">
        <v>0</v>
      </c>
      <c r="BB4160" s="188">
        <v>0</v>
      </c>
      <c r="BC4160" s="187">
        <v>0</v>
      </c>
      <c r="BD4160" s="75"/>
      <c r="BE4160" s="75"/>
      <c r="BF4160" s="56"/>
      <c r="BI4160" s="533"/>
    </row>
    <row r="4161" spans="1:61" s="77" customFormat="1" ht="11.25" customHeight="1" x14ac:dyDescent="0.2">
      <c r="A4161" s="184" t="s">
        <v>4437</v>
      </c>
      <c r="B4161" s="185">
        <v>0</v>
      </c>
      <c r="C4161" s="828" t="s">
        <v>4438</v>
      </c>
      <c r="D4161" s="284">
        <v>1E-4</v>
      </c>
      <c r="E4161" s="91">
        <v>0</v>
      </c>
      <c r="F4161" s="186">
        <v>0</v>
      </c>
      <c r="G4161" s="186">
        <v>0</v>
      </c>
      <c r="H4161" s="186">
        <v>0</v>
      </c>
      <c r="I4161" s="187">
        <v>0</v>
      </c>
      <c r="J4161" s="186">
        <v>0</v>
      </c>
      <c r="K4161" s="186">
        <v>0</v>
      </c>
      <c r="L4161" s="186">
        <v>0</v>
      </c>
      <c r="M4161" s="186">
        <v>0</v>
      </c>
      <c r="N4161" s="188">
        <v>0</v>
      </c>
      <c r="O4161" s="189">
        <v>0</v>
      </c>
      <c r="P4161" s="186">
        <v>0</v>
      </c>
      <c r="Q4161" s="189">
        <v>0</v>
      </c>
      <c r="R4161" s="189">
        <v>0</v>
      </c>
      <c r="S4161" s="189">
        <v>1E-4</v>
      </c>
      <c r="T4161" s="188">
        <v>0</v>
      </c>
      <c r="U4161" s="187">
        <v>0</v>
      </c>
      <c r="V4161" s="189">
        <v>0</v>
      </c>
      <c r="W4161" s="189">
        <v>0</v>
      </c>
      <c r="X4161" s="188">
        <v>0</v>
      </c>
      <c r="Y4161" s="188">
        <v>0</v>
      </c>
      <c r="Z4161" s="186">
        <v>0</v>
      </c>
      <c r="AA4161" s="186">
        <v>0</v>
      </c>
      <c r="AB4161" s="186">
        <v>0</v>
      </c>
      <c r="AC4161" s="186">
        <v>0</v>
      </c>
      <c r="AD4161" s="188">
        <v>0</v>
      </c>
      <c r="AE4161" s="189">
        <v>0</v>
      </c>
      <c r="AF4161" s="189">
        <v>0</v>
      </c>
      <c r="AG4161" s="189">
        <v>0</v>
      </c>
      <c r="AH4161" s="191">
        <v>0</v>
      </c>
      <c r="AI4161" s="186">
        <v>0</v>
      </c>
      <c r="AJ4161" s="533"/>
      <c r="AK4161" s="192"/>
      <c r="AL4161" s="226"/>
      <c r="AM4161" s="55"/>
      <c r="AN4161" s="76"/>
      <c r="AO4161" s="188">
        <v>0</v>
      </c>
      <c r="AP4161" s="188">
        <v>0</v>
      </c>
      <c r="AQ4161" s="187">
        <v>0</v>
      </c>
      <c r="AR4161" s="188">
        <v>0</v>
      </c>
      <c r="AS4161" s="187">
        <v>0</v>
      </c>
      <c r="AT4161" s="188">
        <v>0</v>
      </c>
      <c r="AU4161" s="187">
        <v>0</v>
      </c>
      <c r="AV4161" s="188">
        <v>0</v>
      </c>
      <c r="AW4161" s="187">
        <v>0</v>
      </c>
      <c r="AX4161" s="188">
        <v>0</v>
      </c>
      <c r="AY4161" s="187">
        <v>0</v>
      </c>
      <c r="AZ4161" s="188">
        <v>0</v>
      </c>
      <c r="BA4161" s="187">
        <v>0</v>
      </c>
      <c r="BB4161" s="188">
        <v>0</v>
      </c>
      <c r="BC4161" s="187">
        <v>0</v>
      </c>
      <c r="BD4161" s="75"/>
      <c r="BE4161" s="75"/>
      <c r="BF4161" s="56"/>
      <c r="BI4161" s="533"/>
    </row>
    <row r="4162" spans="1:61" s="77" customFormat="1" ht="11.25" customHeight="1" x14ac:dyDescent="0.2">
      <c r="A4162" s="184" t="s">
        <v>4439</v>
      </c>
      <c r="B4162" s="185">
        <v>0</v>
      </c>
      <c r="C4162" s="828" t="s">
        <v>679</v>
      </c>
      <c r="D4162" s="284">
        <v>1E-4</v>
      </c>
      <c r="E4162" s="91">
        <v>0</v>
      </c>
      <c r="F4162" s="186">
        <v>0</v>
      </c>
      <c r="G4162" s="186">
        <v>0</v>
      </c>
      <c r="H4162" s="186">
        <v>0</v>
      </c>
      <c r="I4162" s="187">
        <v>0</v>
      </c>
      <c r="J4162" s="186">
        <v>0</v>
      </c>
      <c r="K4162" s="186">
        <v>0</v>
      </c>
      <c r="L4162" s="186">
        <v>0</v>
      </c>
      <c r="M4162" s="186">
        <v>0</v>
      </c>
      <c r="N4162" s="188">
        <v>0</v>
      </c>
      <c r="O4162" s="189">
        <v>0</v>
      </c>
      <c r="P4162" s="186">
        <v>0</v>
      </c>
      <c r="Q4162" s="189">
        <v>0</v>
      </c>
      <c r="R4162" s="189">
        <v>0</v>
      </c>
      <c r="S4162" s="189">
        <v>1E-4</v>
      </c>
      <c r="T4162" s="188">
        <v>0</v>
      </c>
      <c r="U4162" s="187">
        <v>0</v>
      </c>
      <c r="V4162" s="189">
        <v>0</v>
      </c>
      <c r="W4162" s="189">
        <v>0</v>
      </c>
      <c r="X4162" s="188">
        <v>0</v>
      </c>
      <c r="Y4162" s="188">
        <v>0</v>
      </c>
      <c r="Z4162" s="186">
        <v>0</v>
      </c>
      <c r="AA4162" s="186">
        <v>0</v>
      </c>
      <c r="AB4162" s="186">
        <v>0</v>
      </c>
      <c r="AC4162" s="186">
        <v>0</v>
      </c>
      <c r="AD4162" s="188">
        <v>0</v>
      </c>
      <c r="AE4162" s="189">
        <v>0</v>
      </c>
      <c r="AF4162" s="189">
        <v>0</v>
      </c>
      <c r="AG4162" s="189">
        <v>0</v>
      </c>
      <c r="AH4162" s="191">
        <v>0</v>
      </c>
      <c r="AI4162" s="186">
        <v>0</v>
      </c>
      <c r="AJ4162" s="533"/>
      <c r="AK4162" s="192"/>
      <c r="AL4162" s="226"/>
      <c r="AM4162" s="55"/>
      <c r="AN4162" s="76"/>
      <c r="AO4162" s="188">
        <v>0</v>
      </c>
      <c r="AP4162" s="188">
        <v>0</v>
      </c>
      <c r="AQ4162" s="187">
        <v>0</v>
      </c>
      <c r="AR4162" s="188">
        <v>0</v>
      </c>
      <c r="AS4162" s="187">
        <v>0</v>
      </c>
      <c r="AT4162" s="188">
        <v>0</v>
      </c>
      <c r="AU4162" s="187">
        <v>0</v>
      </c>
      <c r="AV4162" s="188">
        <v>0</v>
      </c>
      <c r="AW4162" s="187">
        <v>0</v>
      </c>
      <c r="AX4162" s="188">
        <v>0</v>
      </c>
      <c r="AY4162" s="187">
        <v>0</v>
      </c>
      <c r="AZ4162" s="188">
        <v>0</v>
      </c>
      <c r="BA4162" s="187">
        <v>0</v>
      </c>
      <c r="BB4162" s="188">
        <v>0</v>
      </c>
      <c r="BC4162" s="187">
        <v>0</v>
      </c>
      <c r="BD4162" s="75"/>
      <c r="BE4162" s="75"/>
      <c r="BF4162" s="56"/>
      <c r="BI4162" s="533"/>
    </row>
    <row r="4163" spans="1:61" s="77" customFormat="1" ht="11.25" customHeight="1" x14ac:dyDescent="0.2">
      <c r="A4163" s="184" t="s">
        <v>4440</v>
      </c>
      <c r="B4163" s="185">
        <v>0</v>
      </c>
      <c r="C4163" s="828" t="s">
        <v>4441</v>
      </c>
      <c r="D4163" s="284">
        <v>1E-4</v>
      </c>
      <c r="E4163" s="91">
        <v>0</v>
      </c>
      <c r="F4163" s="186">
        <v>0</v>
      </c>
      <c r="G4163" s="186">
        <v>0</v>
      </c>
      <c r="H4163" s="186">
        <v>0</v>
      </c>
      <c r="I4163" s="187">
        <v>0</v>
      </c>
      <c r="J4163" s="186">
        <v>0</v>
      </c>
      <c r="K4163" s="186">
        <v>0</v>
      </c>
      <c r="L4163" s="186">
        <v>0</v>
      </c>
      <c r="M4163" s="186">
        <v>0</v>
      </c>
      <c r="N4163" s="188">
        <v>0</v>
      </c>
      <c r="O4163" s="189">
        <v>0</v>
      </c>
      <c r="P4163" s="186">
        <v>0</v>
      </c>
      <c r="Q4163" s="189">
        <v>0</v>
      </c>
      <c r="R4163" s="189">
        <v>0</v>
      </c>
      <c r="S4163" s="189">
        <v>1E-4</v>
      </c>
      <c r="T4163" s="188">
        <v>0</v>
      </c>
      <c r="U4163" s="187">
        <v>0</v>
      </c>
      <c r="V4163" s="189">
        <v>0</v>
      </c>
      <c r="W4163" s="189">
        <v>0</v>
      </c>
      <c r="X4163" s="188">
        <v>0</v>
      </c>
      <c r="Y4163" s="188">
        <v>0</v>
      </c>
      <c r="Z4163" s="186">
        <v>0</v>
      </c>
      <c r="AA4163" s="186">
        <v>0</v>
      </c>
      <c r="AB4163" s="186">
        <v>0</v>
      </c>
      <c r="AC4163" s="186">
        <v>0</v>
      </c>
      <c r="AD4163" s="188">
        <v>0</v>
      </c>
      <c r="AE4163" s="189">
        <v>0</v>
      </c>
      <c r="AF4163" s="189">
        <v>0</v>
      </c>
      <c r="AG4163" s="189">
        <v>0</v>
      </c>
      <c r="AH4163" s="191">
        <v>0</v>
      </c>
      <c r="AI4163" s="186">
        <v>0</v>
      </c>
      <c r="AJ4163" s="533"/>
      <c r="AK4163" s="192"/>
      <c r="AL4163" s="226"/>
      <c r="AM4163" s="55"/>
      <c r="AN4163" s="76"/>
      <c r="AO4163" s="188">
        <v>0</v>
      </c>
      <c r="AP4163" s="188">
        <v>0</v>
      </c>
      <c r="AQ4163" s="187">
        <v>0</v>
      </c>
      <c r="AR4163" s="188">
        <v>0</v>
      </c>
      <c r="AS4163" s="187">
        <v>0</v>
      </c>
      <c r="AT4163" s="188">
        <v>0</v>
      </c>
      <c r="AU4163" s="187">
        <v>0</v>
      </c>
      <c r="AV4163" s="188">
        <v>0</v>
      </c>
      <c r="AW4163" s="187">
        <v>0</v>
      </c>
      <c r="AX4163" s="188">
        <v>0</v>
      </c>
      <c r="AY4163" s="187">
        <v>0</v>
      </c>
      <c r="AZ4163" s="188">
        <v>0</v>
      </c>
      <c r="BA4163" s="187">
        <v>0</v>
      </c>
      <c r="BB4163" s="188">
        <v>0</v>
      </c>
      <c r="BC4163" s="187">
        <v>0</v>
      </c>
      <c r="BD4163" s="75"/>
      <c r="BE4163" s="75"/>
      <c r="BF4163" s="56"/>
      <c r="BI4163" s="533"/>
    </row>
    <row r="4164" spans="1:61" s="77" customFormat="1" ht="11.25" customHeight="1" x14ac:dyDescent="0.2">
      <c r="A4164" s="184" t="s">
        <v>4442</v>
      </c>
      <c r="B4164" s="185">
        <v>0</v>
      </c>
      <c r="C4164" s="828" t="s">
        <v>680</v>
      </c>
      <c r="D4164" s="284">
        <v>1E-4</v>
      </c>
      <c r="E4164" s="91">
        <v>0</v>
      </c>
      <c r="F4164" s="186">
        <v>0</v>
      </c>
      <c r="G4164" s="186">
        <v>0</v>
      </c>
      <c r="H4164" s="186">
        <v>0</v>
      </c>
      <c r="I4164" s="187">
        <v>0</v>
      </c>
      <c r="J4164" s="186">
        <v>0</v>
      </c>
      <c r="K4164" s="186">
        <v>0</v>
      </c>
      <c r="L4164" s="186">
        <v>0</v>
      </c>
      <c r="M4164" s="186">
        <v>0</v>
      </c>
      <c r="N4164" s="188">
        <v>0</v>
      </c>
      <c r="O4164" s="189">
        <v>0</v>
      </c>
      <c r="P4164" s="186">
        <v>0</v>
      </c>
      <c r="Q4164" s="189">
        <v>0</v>
      </c>
      <c r="R4164" s="189">
        <v>0</v>
      </c>
      <c r="S4164" s="189">
        <v>1E-4</v>
      </c>
      <c r="T4164" s="188">
        <v>0</v>
      </c>
      <c r="U4164" s="187">
        <v>0</v>
      </c>
      <c r="V4164" s="189">
        <v>0</v>
      </c>
      <c r="W4164" s="189">
        <v>0</v>
      </c>
      <c r="X4164" s="188">
        <v>0</v>
      </c>
      <c r="Y4164" s="188">
        <v>0</v>
      </c>
      <c r="Z4164" s="186">
        <v>0</v>
      </c>
      <c r="AA4164" s="186">
        <v>0</v>
      </c>
      <c r="AB4164" s="186">
        <v>0</v>
      </c>
      <c r="AC4164" s="186">
        <v>0</v>
      </c>
      <c r="AD4164" s="188">
        <v>0</v>
      </c>
      <c r="AE4164" s="189">
        <v>0</v>
      </c>
      <c r="AF4164" s="189">
        <v>0</v>
      </c>
      <c r="AG4164" s="189">
        <v>0</v>
      </c>
      <c r="AH4164" s="191">
        <v>0</v>
      </c>
      <c r="AI4164" s="186">
        <v>0</v>
      </c>
      <c r="AJ4164" s="533"/>
      <c r="AK4164" s="192"/>
      <c r="AL4164" s="226"/>
      <c r="AM4164" s="55"/>
      <c r="AN4164" s="76"/>
      <c r="AO4164" s="188">
        <v>0</v>
      </c>
      <c r="AP4164" s="188">
        <v>0</v>
      </c>
      <c r="AQ4164" s="187">
        <v>0</v>
      </c>
      <c r="AR4164" s="188">
        <v>0</v>
      </c>
      <c r="AS4164" s="187">
        <v>0</v>
      </c>
      <c r="AT4164" s="188">
        <v>0</v>
      </c>
      <c r="AU4164" s="187">
        <v>0</v>
      </c>
      <c r="AV4164" s="188">
        <v>0</v>
      </c>
      <c r="AW4164" s="187">
        <v>0</v>
      </c>
      <c r="AX4164" s="188">
        <v>0</v>
      </c>
      <c r="AY4164" s="187">
        <v>0</v>
      </c>
      <c r="AZ4164" s="188">
        <v>0</v>
      </c>
      <c r="BA4164" s="187">
        <v>0</v>
      </c>
      <c r="BB4164" s="188">
        <v>0</v>
      </c>
      <c r="BC4164" s="187">
        <v>0</v>
      </c>
      <c r="BD4164" s="75"/>
      <c r="BE4164" s="75"/>
      <c r="BF4164" s="56"/>
      <c r="BI4164" s="533"/>
    </row>
    <row r="4165" spans="1:61" s="77" customFormat="1" ht="11.25" customHeight="1" x14ac:dyDescent="0.2">
      <c r="A4165" s="184" t="s">
        <v>4443</v>
      </c>
      <c r="B4165" s="185">
        <v>0</v>
      </c>
      <c r="C4165" s="828" t="s">
        <v>681</v>
      </c>
      <c r="D4165" s="284">
        <v>9011.52</v>
      </c>
      <c r="E4165" s="91">
        <v>0</v>
      </c>
      <c r="F4165" s="186">
        <v>0</v>
      </c>
      <c r="G4165" s="186">
        <v>0</v>
      </c>
      <c r="H4165" s="186">
        <v>0</v>
      </c>
      <c r="I4165" s="187">
        <v>0</v>
      </c>
      <c r="J4165" s="186">
        <v>0</v>
      </c>
      <c r="K4165" s="186">
        <v>0</v>
      </c>
      <c r="L4165" s="186">
        <v>0</v>
      </c>
      <c r="M4165" s="186">
        <v>0</v>
      </c>
      <c r="N4165" s="188">
        <v>0</v>
      </c>
      <c r="O4165" s="189">
        <v>0</v>
      </c>
      <c r="P4165" s="186">
        <v>0</v>
      </c>
      <c r="Q4165" s="189">
        <v>0</v>
      </c>
      <c r="R4165" s="189">
        <v>0</v>
      </c>
      <c r="S4165" s="189">
        <v>9011.52</v>
      </c>
      <c r="T4165" s="188">
        <v>9011.52</v>
      </c>
      <c r="U4165" s="187">
        <v>0</v>
      </c>
      <c r="V4165" s="189">
        <v>0</v>
      </c>
      <c r="W4165" s="189">
        <v>0</v>
      </c>
      <c r="X4165" s="188">
        <v>9011.52</v>
      </c>
      <c r="Y4165" s="188">
        <v>0</v>
      </c>
      <c r="Z4165" s="186">
        <v>0</v>
      </c>
      <c r="AA4165" s="186">
        <v>0</v>
      </c>
      <c r="AB4165" s="186">
        <v>0</v>
      </c>
      <c r="AC4165" s="186">
        <v>0</v>
      </c>
      <c r="AD4165" s="188">
        <v>0</v>
      </c>
      <c r="AE4165" s="189">
        <v>0</v>
      </c>
      <c r="AF4165" s="189">
        <v>0</v>
      </c>
      <c r="AG4165" s="189">
        <v>0</v>
      </c>
      <c r="AH4165" s="191">
        <v>0</v>
      </c>
      <c r="AI4165" s="186">
        <v>0</v>
      </c>
      <c r="AJ4165" s="533"/>
      <c r="AK4165" s="192"/>
      <c r="AL4165" s="226"/>
      <c r="AM4165" s="55"/>
      <c r="AN4165" s="76"/>
      <c r="AO4165" s="188">
        <v>0</v>
      </c>
      <c r="AP4165" s="188">
        <v>0</v>
      </c>
      <c r="AQ4165" s="187">
        <v>0</v>
      </c>
      <c r="AR4165" s="188">
        <v>0</v>
      </c>
      <c r="AS4165" s="187">
        <v>0</v>
      </c>
      <c r="AT4165" s="188">
        <v>0</v>
      </c>
      <c r="AU4165" s="187">
        <v>0</v>
      </c>
      <c r="AV4165" s="188">
        <v>0</v>
      </c>
      <c r="AW4165" s="187">
        <v>0</v>
      </c>
      <c r="AX4165" s="188">
        <v>0</v>
      </c>
      <c r="AY4165" s="187">
        <v>0</v>
      </c>
      <c r="AZ4165" s="188">
        <v>4181.76</v>
      </c>
      <c r="BA4165" s="187">
        <v>100</v>
      </c>
      <c r="BB4165" s="188">
        <v>2090.88</v>
      </c>
      <c r="BC4165" s="187">
        <v>0</v>
      </c>
      <c r="BD4165" s="75"/>
      <c r="BE4165" s="75"/>
      <c r="BF4165" s="56"/>
      <c r="BI4165" s="533"/>
    </row>
    <row r="4166" spans="1:61" s="77" customFormat="1" ht="11.25" customHeight="1" x14ac:dyDescent="0.2">
      <c r="A4166" s="184" t="s">
        <v>4444</v>
      </c>
      <c r="B4166" s="185">
        <v>0</v>
      </c>
      <c r="C4166" s="828" t="s">
        <v>720</v>
      </c>
      <c r="D4166" s="284">
        <v>46.2</v>
      </c>
      <c r="E4166" s="91">
        <v>0</v>
      </c>
      <c r="F4166" s="186">
        <v>0</v>
      </c>
      <c r="G4166" s="186">
        <v>0</v>
      </c>
      <c r="H4166" s="186">
        <v>0</v>
      </c>
      <c r="I4166" s="187">
        <v>0</v>
      </c>
      <c r="J4166" s="186">
        <v>0</v>
      </c>
      <c r="K4166" s="186">
        <v>0</v>
      </c>
      <c r="L4166" s="186">
        <v>0</v>
      </c>
      <c r="M4166" s="186">
        <v>0</v>
      </c>
      <c r="N4166" s="188">
        <v>0</v>
      </c>
      <c r="O4166" s="189">
        <v>0</v>
      </c>
      <c r="P4166" s="186">
        <v>0</v>
      </c>
      <c r="Q4166" s="189">
        <v>0</v>
      </c>
      <c r="R4166" s="189">
        <v>0</v>
      </c>
      <c r="S4166" s="189">
        <v>46.2</v>
      </c>
      <c r="T4166" s="188">
        <v>46.2</v>
      </c>
      <c r="U4166" s="187">
        <v>0</v>
      </c>
      <c r="V4166" s="189">
        <v>0</v>
      </c>
      <c r="W4166" s="189">
        <v>0</v>
      </c>
      <c r="X4166" s="188">
        <v>46.2</v>
      </c>
      <c r="Y4166" s="188">
        <v>46.2</v>
      </c>
      <c r="Z4166" s="186">
        <v>0</v>
      </c>
      <c r="AA4166" s="186">
        <v>0</v>
      </c>
      <c r="AB4166" s="186">
        <v>0</v>
      </c>
      <c r="AC4166" s="186">
        <v>0</v>
      </c>
      <c r="AD4166" s="188">
        <v>0</v>
      </c>
      <c r="AE4166" s="189">
        <v>0</v>
      </c>
      <c r="AF4166" s="189">
        <v>0</v>
      </c>
      <c r="AG4166" s="189">
        <v>0</v>
      </c>
      <c r="AH4166" s="191">
        <v>0</v>
      </c>
      <c r="AI4166" s="186">
        <v>0</v>
      </c>
      <c r="AJ4166" s="533"/>
      <c r="AK4166" s="192"/>
      <c r="AL4166" s="226"/>
      <c r="AM4166" s="55"/>
      <c r="AN4166" s="76"/>
      <c r="AO4166" s="188">
        <v>0</v>
      </c>
      <c r="AP4166" s="188">
        <v>0</v>
      </c>
      <c r="AQ4166" s="187">
        <v>0</v>
      </c>
      <c r="AR4166" s="188">
        <v>0</v>
      </c>
      <c r="AS4166" s="187">
        <v>0</v>
      </c>
      <c r="AT4166" s="188">
        <v>0</v>
      </c>
      <c r="AU4166" s="187">
        <v>0</v>
      </c>
      <c r="AV4166" s="188">
        <v>0</v>
      </c>
      <c r="AW4166" s="187">
        <v>0</v>
      </c>
      <c r="AX4166" s="188">
        <v>0</v>
      </c>
      <c r="AY4166" s="187">
        <v>0</v>
      </c>
      <c r="AZ4166" s="188">
        <v>0</v>
      </c>
      <c r="BA4166" s="187">
        <v>0</v>
      </c>
      <c r="BB4166" s="188">
        <v>0</v>
      </c>
      <c r="BC4166" s="187">
        <v>0</v>
      </c>
      <c r="BD4166" s="75"/>
      <c r="BE4166" s="75"/>
      <c r="BF4166" s="56"/>
      <c r="BI4166" s="533"/>
    </row>
    <row r="4167" spans="1:61" s="77" customFormat="1" ht="11.25" customHeight="1" x14ac:dyDescent="0.2">
      <c r="A4167" s="184" t="s">
        <v>4445</v>
      </c>
      <c r="B4167" s="185">
        <v>0</v>
      </c>
      <c r="C4167" s="828" t="s">
        <v>721</v>
      </c>
      <c r="D4167" s="284">
        <v>3883.6800000000003</v>
      </c>
      <c r="E4167" s="91">
        <v>0</v>
      </c>
      <c r="F4167" s="186">
        <v>0</v>
      </c>
      <c r="G4167" s="186">
        <v>0</v>
      </c>
      <c r="H4167" s="186">
        <v>0</v>
      </c>
      <c r="I4167" s="187">
        <v>0</v>
      </c>
      <c r="J4167" s="186">
        <v>0</v>
      </c>
      <c r="K4167" s="186">
        <v>0</v>
      </c>
      <c r="L4167" s="186">
        <v>0</v>
      </c>
      <c r="M4167" s="186">
        <v>0</v>
      </c>
      <c r="N4167" s="188">
        <v>0</v>
      </c>
      <c r="O4167" s="189">
        <v>0</v>
      </c>
      <c r="P4167" s="186">
        <v>0</v>
      </c>
      <c r="Q4167" s="189">
        <v>0</v>
      </c>
      <c r="R4167" s="189">
        <v>0</v>
      </c>
      <c r="S4167" s="189">
        <v>3883.6800000000003</v>
      </c>
      <c r="T4167" s="188">
        <v>3883.6800000000003</v>
      </c>
      <c r="U4167" s="187">
        <v>0</v>
      </c>
      <c r="V4167" s="189">
        <v>0</v>
      </c>
      <c r="W4167" s="189">
        <v>0</v>
      </c>
      <c r="X4167" s="188">
        <v>3883.6800000000003</v>
      </c>
      <c r="Y4167" s="188">
        <v>0</v>
      </c>
      <c r="Z4167" s="186">
        <v>0</v>
      </c>
      <c r="AA4167" s="186">
        <v>0</v>
      </c>
      <c r="AB4167" s="186">
        <v>0</v>
      </c>
      <c r="AC4167" s="186">
        <v>0</v>
      </c>
      <c r="AD4167" s="188">
        <v>0</v>
      </c>
      <c r="AE4167" s="189">
        <v>0</v>
      </c>
      <c r="AF4167" s="189">
        <v>0</v>
      </c>
      <c r="AG4167" s="189">
        <v>0</v>
      </c>
      <c r="AH4167" s="191">
        <v>0</v>
      </c>
      <c r="AI4167" s="186">
        <v>0</v>
      </c>
      <c r="AJ4167" s="533"/>
      <c r="AK4167" s="192"/>
      <c r="AL4167" s="226"/>
      <c r="AM4167" s="55"/>
      <c r="AN4167" s="76"/>
      <c r="AO4167" s="188">
        <v>0</v>
      </c>
      <c r="AP4167" s="188">
        <v>0</v>
      </c>
      <c r="AQ4167" s="187">
        <v>0</v>
      </c>
      <c r="AR4167" s="188">
        <v>0</v>
      </c>
      <c r="AS4167" s="187">
        <v>0</v>
      </c>
      <c r="AT4167" s="188">
        <v>0</v>
      </c>
      <c r="AU4167" s="187">
        <v>0</v>
      </c>
      <c r="AV4167" s="188">
        <v>5598.72</v>
      </c>
      <c r="AW4167" s="187">
        <v>0</v>
      </c>
      <c r="AX4167" s="188">
        <v>0</v>
      </c>
      <c r="AY4167" s="187">
        <v>0</v>
      </c>
      <c r="AZ4167" s="188">
        <v>8398.08</v>
      </c>
      <c r="BA4167" s="187">
        <v>100.00000000000003</v>
      </c>
      <c r="BB4167" s="188">
        <v>2799.36</v>
      </c>
      <c r="BC4167" s="187">
        <v>0</v>
      </c>
      <c r="BD4167" s="75"/>
      <c r="BE4167" s="75"/>
      <c r="BF4167" s="56"/>
      <c r="BI4167" s="533"/>
    </row>
    <row r="4168" spans="1:61" s="77" customFormat="1" ht="11.25" customHeight="1" x14ac:dyDescent="0.2">
      <c r="A4168" s="184" t="s">
        <v>4446</v>
      </c>
      <c r="B4168" s="185">
        <v>0</v>
      </c>
      <c r="C4168" s="828" t="s">
        <v>722</v>
      </c>
      <c r="D4168" s="284">
        <v>0</v>
      </c>
      <c r="E4168" s="91">
        <v>0</v>
      </c>
      <c r="F4168" s="186">
        <v>0</v>
      </c>
      <c r="G4168" s="186">
        <v>0</v>
      </c>
      <c r="H4168" s="186">
        <v>0</v>
      </c>
      <c r="I4168" s="187">
        <v>0</v>
      </c>
      <c r="J4168" s="186">
        <v>0</v>
      </c>
      <c r="K4168" s="186">
        <v>0</v>
      </c>
      <c r="L4168" s="186">
        <v>0</v>
      </c>
      <c r="M4168" s="186">
        <v>0</v>
      </c>
      <c r="N4168" s="188">
        <v>0</v>
      </c>
      <c r="O4168" s="189">
        <v>0</v>
      </c>
      <c r="P4168" s="186">
        <v>0</v>
      </c>
      <c r="Q4168" s="189">
        <v>0</v>
      </c>
      <c r="R4168" s="189">
        <v>0</v>
      </c>
      <c r="S4168" s="189">
        <v>0</v>
      </c>
      <c r="T4168" s="188">
        <v>0</v>
      </c>
      <c r="U4168" s="187">
        <v>0</v>
      </c>
      <c r="V4168" s="189">
        <v>0</v>
      </c>
      <c r="W4168" s="189">
        <v>0</v>
      </c>
      <c r="X4168" s="188">
        <v>0</v>
      </c>
      <c r="Y4168" s="188">
        <v>0</v>
      </c>
      <c r="Z4168" s="186">
        <v>0</v>
      </c>
      <c r="AA4168" s="186">
        <v>0</v>
      </c>
      <c r="AB4168" s="186">
        <v>0</v>
      </c>
      <c r="AC4168" s="186">
        <v>0</v>
      </c>
      <c r="AD4168" s="188">
        <v>0</v>
      </c>
      <c r="AE4168" s="189">
        <v>0</v>
      </c>
      <c r="AF4168" s="189">
        <v>0</v>
      </c>
      <c r="AG4168" s="189">
        <v>0</v>
      </c>
      <c r="AH4168" s="191">
        <v>0</v>
      </c>
      <c r="AI4168" s="186">
        <v>0</v>
      </c>
      <c r="AJ4168" s="533"/>
      <c r="AK4168" s="192"/>
      <c r="AL4168" s="226"/>
      <c r="AM4168" s="55"/>
      <c r="AN4168" s="76"/>
      <c r="AO4168" s="188">
        <v>0</v>
      </c>
      <c r="AP4168" s="188">
        <v>0</v>
      </c>
      <c r="AQ4168" s="187">
        <v>0</v>
      </c>
      <c r="AR4168" s="188">
        <v>0</v>
      </c>
      <c r="AS4168" s="187">
        <v>0</v>
      </c>
      <c r="AT4168" s="188">
        <v>0</v>
      </c>
      <c r="AU4168" s="187">
        <v>0</v>
      </c>
      <c r="AV4168" s="188">
        <v>0</v>
      </c>
      <c r="AW4168" s="187">
        <v>0</v>
      </c>
      <c r="AX4168" s="188">
        <v>0</v>
      </c>
      <c r="AY4168" s="187">
        <v>0</v>
      </c>
      <c r="AZ4168" s="188">
        <v>0</v>
      </c>
      <c r="BA4168" s="187">
        <v>0</v>
      </c>
      <c r="BB4168" s="188">
        <v>0</v>
      </c>
      <c r="BC4168" s="187">
        <v>0</v>
      </c>
      <c r="BD4168" s="75"/>
      <c r="BE4168" s="75"/>
      <c r="BF4168" s="56"/>
      <c r="BI4168" s="533"/>
    </row>
    <row r="4169" spans="1:61" s="77" customFormat="1" ht="11.25" customHeight="1" x14ac:dyDescent="0.2">
      <c r="A4169" s="184" t="s">
        <v>4447</v>
      </c>
      <c r="B4169" s="185">
        <v>0</v>
      </c>
      <c r="C4169" s="828" t="s">
        <v>4448</v>
      </c>
      <c r="D4169" s="284">
        <v>134.73599999999999</v>
      </c>
      <c r="E4169" s="91">
        <v>0</v>
      </c>
      <c r="F4169" s="186">
        <v>0</v>
      </c>
      <c r="G4169" s="186">
        <v>0</v>
      </c>
      <c r="H4169" s="186">
        <v>0</v>
      </c>
      <c r="I4169" s="187">
        <v>0</v>
      </c>
      <c r="J4169" s="186">
        <v>0</v>
      </c>
      <c r="K4169" s="186">
        <v>0</v>
      </c>
      <c r="L4169" s="186">
        <v>0</v>
      </c>
      <c r="M4169" s="186">
        <v>0</v>
      </c>
      <c r="N4169" s="188">
        <v>0</v>
      </c>
      <c r="O4169" s="189">
        <v>0</v>
      </c>
      <c r="P4169" s="186">
        <v>0</v>
      </c>
      <c r="Q4169" s="189">
        <v>0</v>
      </c>
      <c r="R4169" s="189">
        <v>0</v>
      </c>
      <c r="S4169" s="189">
        <v>134.73599999999999</v>
      </c>
      <c r="T4169" s="188">
        <v>134.73599999999999</v>
      </c>
      <c r="U4169" s="187">
        <v>0</v>
      </c>
      <c r="V4169" s="189">
        <v>0</v>
      </c>
      <c r="W4169" s="189">
        <v>0</v>
      </c>
      <c r="X4169" s="188">
        <v>134.73599999999999</v>
      </c>
      <c r="Y4169" s="188">
        <v>134.73599999999999</v>
      </c>
      <c r="Z4169" s="186">
        <v>0</v>
      </c>
      <c r="AA4169" s="186">
        <v>0</v>
      </c>
      <c r="AB4169" s="186">
        <v>0</v>
      </c>
      <c r="AC4169" s="186">
        <v>0</v>
      </c>
      <c r="AD4169" s="188">
        <v>0</v>
      </c>
      <c r="AE4169" s="189">
        <v>0</v>
      </c>
      <c r="AF4169" s="189">
        <v>0</v>
      </c>
      <c r="AG4169" s="189">
        <v>0</v>
      </c>
      <c r="AH4169" s="191">
        <v>0</v>
      </c>
      <c r="AI4169" s="186">
        <v>0</v>
      </c>
      <c r="AJ4169" s="533"/>
      <c r="AK4169" s="192"/>
      <c r="AL4169" s="226"/>
      <c r="AM4169" s="55"/>
      <c r="AN4169" s="76"/>
      <c r="AO4169" s="188">
        <v>0</v>
      </c>
      <c r="AP4169" s="188">
        <v>0</v>
      </c>
      <c r="AQ4169" s="187">
        <v>0</v>
      </c>
      <c r="AR4169" s="188">
        <v>0</v>
      </c>
      <c r="AS4169" s="187">
        <v>0</v>
      </c>
      <c r="AT4169" s="188">
        <v>0</v>
      </c>
      <c r="AU4169" s="187">
        <v>0</v>
      </c>
      <c r="AV4169" s="188">
        <v>0</v>
      </c>
      <c r="AW4169" s="187">
        <v>0</v>
      </c>
      <c r="AX4169" s="188">
        <v>0</v>
      </c>
      <c r="AY4169" s="187">
        <v>0</v>
      </c>
      <c r="AZ4169" s="188">
        <v>0</v>
      </c>
      <c r="BA4169" s="187">
        <v>0</v>
      </c>
      <c r="BB4169" s="188">
        <v>0</v>
      </c>
      <c r="BC4169" s="187">
        <v>0</v>
      </c>
      <c r="BD4169" s="75"/>
      <c r="BE4169" s="75"/>
      <c r="BF4169" s="56"/>
      <c r="BI4169" s="533"/>
    </row>
    <row r="4170" spans="1:61" s="77" customFormat="1" ht="11.25" customHeight="1" x14ac:dyDescent="0.2">
      <c r="A4170" s="184" t="s">
        <v>4449</v>
      </c>
      <c r="B4170" s="185">
        <v>0</v>
      </c>
      <c r="C4170" s="828" t="s">
        <v>4450</v>
      </c>
      <c r="D4170" s="284">
        <v>1E-4</v>
      </c>
      <c r="E4170" s="91">
        <v>0</v>
      </c>
      <c r="F4170" s="186">
        <v>0</v>
      </c>
      <c r="G4170" s="186">
        <v>0</v>
      </c>
      <c r="H4170" s="186">
        <v>0</v>
      </c>
      <c r="I4170" s="187">
        <v>0</v>
      </c>
      <c r="J4170" s="186">
        <v>0</v>
      </c>
      <c r="K4170" s="186">
        <v>0</v>
      </c>
      <c r="L4170" s="186">
        <v>0</v>
      </c>
      <c r="M4170" s="186">
        <v>0</v>
      </c>
      <c r="N4170" s="188">
        <v>0</v>
      </c>
      <c r="O4170" s="189">
        <v>0</v>
      </c>
      <c r="P4170" s="186">
        <v>0</v>
      </c>
      <c r="Q4170" s="189">
        <v>0</v>
      </c>
      <c r="R4170" s="189">
        <v>0</v>
      </c>
      <c r="S4170" s="189">
        <v>1E-4</v>
      </c>
      <c r="T4170" s="188">
        <v>0</v>
      </c>
      <c r="U4170" s="187">
        <v>0</v>
      </c>
      <c r="V4170" s="189">
        <v>0</v>
      </c>
      <c r="W4170" s="189">
        <v>0</v>
      </c>
      <c r="X4170" s="188">
        <v>0</v>
      </c>
      <c r="Y4170" s="188">
        <v>0</v>
      </c>
      <c r="Z4170" s="186">
        <v>0</v>
      </c>
      <c r="AA4170" s="186">
        <v>0</v>
      </c>
      <c r="AB4170" s="186">
        <v>0</v>
      </c>
      <c r="AC4170" s="186">
        <v>0</v>
      </c>
      <c r="AD4170" s="188">
        <v>0</v>
      </c>
      <c r="AE4170" s="189">
        <v>0</v>
      </c>
      <c r="AF4170" s="189">
        <v>0</v>
      </c>
      <c r="AG4170" s="189">
        <v>0</v>
      </c>
      <c r="AH4170" s="191">
        <v>0</v>
      </c>
      <c r="AI4170" s="186">
        <v>0</v>
      </c>
      <c r="AJ4170" s="533"/>
      <c r="AK4170" s="192"/>
      <c r="AL4170" s="226"/>
      <c r="AM4170" s="55"/>
      <c r="AN4170" s="76"/>
      <c r="AO4170" s="188">
        <v>0</v>
      </c>
      <c r="AP4170" s="188">
        <v>0</v>
      </c>
      <c r="AQ4170" s="187">
        <v>0</v>
      </c>
      <c r="AR4170" s="188">
        <v>0</v>
      </c>
      <c r="AS4170" s="187">
        <v>0</v>
      </c>
      <c r="AT4170" s="188">
        <v>0</v>
      </c>
      <c r="AU4170" s="187">
        <v>0</v>
      </c>
      <c r="AV4170" s="188">
        <v>0</v>
      </c>
      <c r="AW4170" s="187">
        <v>0</v>
      </c>
      <c r="AX4170" s="188">
        <v>0</v>
      </c>
      <c r="AY4170" s="187">
        <v>0</v>
      </c>
      <c r="AZ4170" s="188">
        <v>0</v>
      </c>
      <c r="BA4170" s="187">
        <v>0</v>
      </c>
      <c r="BB4170" s="188">
        <v>0</v>
      </c>
      <c r="BC4170" s="187">
        <v>0</v>
      </c>
      <c r="BD4170" s="75"/>
      <c r="BE4170" s="75"/>
      <c r="BF4170" s="56"/>
      <c r="BI4170" s="533"/>
    </row>
    <row r="4171" spans="1:61" s="77" customFormat="1" ht="11.25" customHeight="1" x14ac:dyDescent="0.2">
      <c r="A4171" s="184" t="s">
        <v>4451</v>
      </c>
      <c r="B4171" s="185">
        <v>0</v>
      </c>
      <c r="C4171" s="828" t="s">
        <v>723</v>
      </c>
      <c r="D4171" s="284">
        <v>4834.7999999999993</v>
      </c>
      <c r="E4171" s="91">
        <v>0</v>
      </c>
      <c r="F4171" s="186">
        <v>0</v>
      </c>
      <c r="G4171" s="186">
        <v>0</v>
      </c>
      <c r="H4171" s="186">
        <v>0</v>
      </c>
      <c r="I4171" s="187">
        <v>0</v>
      </c>
      <c r="J4171" s="186">
        <v>0</v>
      </c>
      <c r="K4171" s="186">
        <v>0</v>
      </c>
      <c r="L4171" s="186">
        <v>0</v>
      </c>
      <c r="M4171" s="186">
        <v>0</v>
      </c>
      <c r="N4171" s="188">
        <v>0</v>
      </c>
      <c r="O4171" s="189">
        <v>0</v>
      </c>
      <c r="P4171" s="186">
        <v>0</v>
      </c>
      <c r="Q4171" s="189">
        <v>0</v>
      </c>
      <c r="R4171" s="189">
        <v>0</v>
      </c>
      <c r="S4171" s="189">
        <v>4834.7999999999993</v>
      </c>
      <c r="T4171" s="188">
        <v>4834.7999999999993</v>
      </c>
      <c r="U4171" s="187">
        <v>0</v>
      </c>
      <c r="V4171" s="189">
        <v>0</v>
      </c>
      <c r="W4171" s="189">
        <v>0</v>
      </c>
      <c r="X4171" s="188">
        <v>4834.7999999999993</v>
      </c>
      <c r="Y4171" s="188">
        <v>0</v>
      </c>
      <c r="Z4171" s="186">
        <v>0</v>
      </c>
      <c r="AA4171" s="186">
        <v>0</v>
      </c>
      <c r="AB4171" s="186">
        <v>0</v>
      </c>
      <c r="AC4171" s="186">
        <v>0</v>
      </c>
      <c r="AD4171" s="188">
        <v>0</v>
      </c>
      <c r="AE4171" s="189">
        <v>0</v>
      </c>
      <c r="AF4171" s="189">
        <v>0</v>
      </c>
      <c r="AG4171" s="189">
        <v>0</v>
      </c>
      <c r="AH4171" s="191">
        <v>0</v>
      </c>
      <c r="AI4171" s="186">
        <v>0</v>
      </c>
      <c r="AJ4171" s="533"/>
      <c r="AK4171" s="192"/>
      <c r="AL4171" s="226"/>
      <c r="AM4171" s="55"/>
      <c r="AN4171" s="76"/>
      <c r="AO4171" s="188">
        <v>0</v>
      </c>
      <c r="AP4171" s="188">
        <v>0</v>
      </c>
      <c r="AQ4171" s="187">
        <v>0</v>
      </c>
      <c r="AR4171" s="188">
        <v>0</v>
      </c>
      <c r="AS4171" s="187">
        <v>0</v>
      </c>
      <c r="AT4171" s="188">
        <v>0</v>
      </c>
      <c r="AU4171" s="187">
        <v>0</v>
      </c>
      <c r="AV4171" s="188">
        <v>0</v>
      </c>
      <c r="AW4171" s="187">
        <v>0</v>
      </c>
      <c r="AX4171" s="188">
        <v>0</v>
      </c>
      <c r="AY4171" s="187">
        <v>0</v>
      </c>
      <c r="AZ4171" s="188">
        <v>0</v>
      </c>
      <c r="BA4171" s="187">
        <v>0</v>
      </c>
      <c r="BB4171" s="188">
        <v>0</v>
      </c>
      <c r="BC4171" s="187">
        <v>0</v>
      </c>
      <c r="BD4171" s="75"/>
      <c r="BE4171" s="75"/>
      <c r="BF4171" s="56"/>
      <c r="BI4171" s="533"/>
    </row>
    <row r="4172" spans="1:61" s="77" customFormat="1" ht="11.25" customHeight="1" x14ac:dyDescent="0.2">
      <c r="A4172" s="184" t="s">
        <v>4452</v>
      </c>
      <c r="B4172" s="185">
        <v>0</v>
      </c>
      <c r="C4172" s="828" t="s">
        <v>4453</v>
      </c>
      <c r="D4172" s="284">
        <v>3637.8719999999998</v>
      </c>
      <c r="E4172" s="91">
        <v>0.75946969696969657</v>
      </c>
      <c r="F4172" s="186">
        <v>99694</v>
      </c>
      <c r="G4172" s="186">
        <v>42996</v>
      </c>
      <c r="H4172" s="186">
        <v>9957</v>
      </c>
      <c r="I4172" s="187">
        <v>23.157968183086801</v>
      </c>
      <c r="J4172" s="186">
        <v>143700.48000000007</v>
      </c>
      <c r="K4172" s="186">
        <v>0</v>
      </c>
      <c r="L4172" s="186">
        <v>4790.0159999999996</v>
      </c>
      <c r="M4172" s="186">
        <v>3.3333333333333313</v>
      </c>
      <c r="N4172" s="188">
        <v>0</v>
      </c>
      <c r="O4172" s="189">
        <v>0</v>
      </c>
      <c r="P4172" s="186">
        <v>0</v>
      </c>
      <c r="Q4172" s="189">
        <v>3.3333333333333313</v>
      </c>
      <c r="R4172" s="189">
        <v>1.8381683902517225</v>
      </c>
      <c r="S4172" s="189">
        <v>8804.8559999999998</v>
      </c>
      <c r="T4172" s="188">
        <v>2230.0320000000002</v>
      </c>
      <c r="U4172" s="187">
        <v>0.46555836139169454</v>
      </c>
      <c r="V4172" s="189">
        <v>0</v>
      </c>
      <c r="W4172" s="189">
        <v>0</v>
      </c>
      <c r="X4172" s="188">
        <v>2230.0320000000002</v>
      </c>
      <c r="Y4172" s="188">
        <v>2230.0320000000002</v>
      </c>
      <c r="Z4172" s="186">
        <v>0</v>
      </c>
      <c r="AA4172" s="186">
        <v>0</v>
      </c>
      <c r="AB4172" s="186">
        <v>0</v>
      </c>
      <c r="AC4172" s="186">
        <v>0</v>
      </c>
      <c r="AD4172" s="188">
        <v>0</v>
      </c>
      <c r="AE4172" s="189">
        <v>0</v>
      </c>
      <c r="AF4172" s="189">
        <v>0</v>
      </c>
      <c r="AG4172" s="189">
        <v>0</v>
      </c>
      <c r="AH4172" s="191">
        <v>0</v>
      </c>
      <c r="AI4172" s="186">
        <v>0</v>
      </c>
      <c r="AJ4172" s="533"/>
      <c r="AK4172" s="192"/>
      <c r="AL4172" s="226"/>
      <c r="AM4172" s="55"/>
      <c r="AN4172" s="76"/>
      <c r="AO4172" s="188">
        <v>63866.880000000005</v>
      </c>
      <c r="AP4172" s="188">
        <v>23950.080000000002</v>
      </c>
      <c r="AQ4172" s="187">
        <v>0</v>
      </c>
      <c r="AR4172" s="188">
        <v>71850.240000000005</v>
      </c>
      <c r="AS4172" s="187">
        <v>85.71428571428568</v>
      </c>
      <c r="AT4172" s="188">
        <v>95800.320000000007</v>
      </c>
      <c r="AU4172" s="187">
        <v>81.632630801964481</v>
      </c>
      <c r="AV4172" s="188">
        <v>47900.160000000003</v>
      </c>
      <c r="AW4172" s="187">
        <v>0</v>
      </c>
      <c r="AX4172" s="188">
        <v>100590.336</v>
      </c>
      <c r="AY4172" s="187">
        <v>0</v>
      </c>
      <c r="AZ4172" s="188">
        <v>55085.184000000001</v>
      </c>
      <c r="BA4172" s="187">
        <v>48.936170212765937</v>
      </c>
      <c r="BB4172" s="188">
        <v>67060.224000000002</v>
      </c>
      <c r="BC4172" s="187">
        <v>0</v>
      </c>
      <c r="BD4172" s="75"/>
      <c r="BE4172" s="75"/>
      <c r="BF4172" s="56"/>
      <c r="BI4172" s="533"/>
    </row>
    <row r="4173" spans="1:61" s="77" customFormat="1" ht="11.25" customHeight="1" x14ac:dyDescent="0.2">
      <c r="A4173" s="184" t="s">
        <v>4958</v>
      </c>
      <c r="B4173" s="185">
        <v>0</v>
      </c>
      <c r="C4173" s="828" t="s">
        <v>4959</v>
      </c>
      <c r="D4173" s="284">
        <v>5345.76</v>
      </c>
      <c r="E4173" s="91">
        <v>6.7644557823129245</v>
      </c>
      <c r="F4173" s="186">
        <v>51586</v>
      </c>
      <c r="G4173" s="186">
        <v>43004</v>
      </c>
      <c r="H4173" s="186">
        <v>9474</v>
      </c>
      <c r="I4173" s="187">
        <v>22.03050878988001</v>
      </c>
      <c r="J4173" s="186">
        <v>23708.160000000003</v>
      </c>
      <c r="K4173" s="186">
        <v>0</v>
      </c>
      <c r="L4173" s="186">
        <v>7902.72</v>
      </c>
      <c r="M4173" s="186">
        <v>33.333333333333329</v>
      </c>
      <c r="N4173" s="188">
        <v>0</v>
      </c>
      <c r="O4173" s="189">
        <v>0</v>
      </c>
      <c r="P4173" s="186">
        <v>0</v>
      </c>
      <c r="Q4173" s="189">
        <v>33.333333333333329</v>
      </c>
      <c r="R4173" s="189">
        <v>8.7527332361516024</v>
      </c>
      <c r="S4173" s="189">
        <v>6917.04</v>
      </c>
      <c r="T4173" s="188">
        <v>961.63199999999995</v>
      </c>
      <c r="U4173" s="187">
        <v>1.2168367346938773</v>
      </c>
      <c r="V4173" s="189">
        <v>0</v>
      </c>
      <c r="W4173" s="189">
        <v>0</v>
      </c>
      <c r="X4173" s="188">
        <v>961.63199999999995</v>
      </c>
      <c r="Y4173" s="188">
        <v>961.63199999999995</v>
      </c>
      <c r="Z4173" s="186">
        <v>0</v>
      </c>
      <c r="AA4173" s="186">
        <v>0</v>
      </c>
      <c r="AB4173" s="186">
        <v>0</v>
      </c>
      <c r="AC4173" s="186">
        <v>0</v>
      </c>
      <c r="AD4173" s="188">
        <v>0</v>
      </c>
      <c r="AE4173" s="189">
        <v>0</v>
      </c>
      <c r="AF4173" s="189">
        <v>0</v>
      </c>
      <c r="AG4173" s="189">
        <v>0</v>
      </c>
      <c r="AH4173" s="191">
        <v>0</v>
      </c>
      <c r="AI4173" s="186">
        <v>0</v>
      </c>
      <c r="AJ4173" s="533"/>
      <c r="AK4173" s="192"/>
      <c r="AL4173" s="226"/>
      <c r="AM4173" s="55"/>
      <c r="AN4173" s="76"/>
      <c r="AO4173" s="188">
        <v>34245.120000000003</v>
      </c>
      <c r="AP4173" s="188">
        <v>23708.16</v>
      </c>
      <c r="AQ4173" s="187">
        <v>0</v>
      </c>
      <c r="AR4173" s="188">
        <v>79027.199999999997</v>
      </c>
      <c r="AS4173" s="187">
        <v>68.18181818181813</v>
      </c>
      <c r="AT4173" s="188">
        <v>0</v>
      </c>
      <c r="AU4173" s="187">
        <v>0</v>
      </c>
      <c r="AV4173" s="188">
        <v>39513.599999999999</v>
      </c>
      <c r="AW4173" s="187">
        <v>0</v>
      </c>
      <c r="AX4173" s="188">
        <v>0</v>
      </c>
      <c r="AY4173" s="187">
        <v>0</v>
      </c>
      <c r="AZ4173" s="188">
        <v>0</v>
      </c>
      <c r="BA4173" s="187">
        <v>0</v>
      </c>
      <c r="BB4173" s="188">
        <v>0</v>
      </c>
      <c r="BC4173" s="187">
        <v>0</v>
      </c>
      <c r="BD4173" s="75"/>
      <c r="BE4173" s="75"/>
      <c r="BF4173" s="56"/>
      <c r="BI4173" s="533"/>
    </row>
    <row r="4174" spans="1:61" s="77" customFormat="1" ht="11.25" customHeight="1" x14ac:dyDescent="0.2">
      <c r="A4174" s="184" t="s">
        <v>4454</v>
      </c>
      <c r="B4174" s="185">
        <v>0</v>
      </c>
      <c r="C4174" s="828" t="s">
        <v>4455</v>
      </c>
      <c r="D4174" s="284">
        <v>798.27</v>
      </c>
      <c r="E4174" s="91">
        <v>0</v>
      </c>
      <c r="F4174" s="186">
        <v>0</v>
      </c>
      <c r="G4174" s="186">
        <v>0</v>
      </c>
      <c r="H4174" s="186">
        <v>0</v>
      </c>
      <c r="I4174" s="187">
        <v>0</v>
      </c>
      <c r="J4174" s="186">
        <v>0</v>
      </c>
      <c r="K4174" s="186">
        <v>0</v>
      </c>
      <c r="L4174" s="186">
        <v>0</v>
      </c>
      <c r="M4174" s="186">
        <v>0</v>
      </c>
      <c r="N4174" s="188">
        <v>0</v>
      </c>
      <c r="O4174" s="189">
        <v>0</v>
      </c>
      <c r="P4174" s="186">
        <v>0</v>
      </c>
      <c r="Q4174" s="189">
        <v>0</v>
      </c>
      <c r="R4174" s="189">
        <v>0</v>
      </c>
      <c r="S4174" s="189">
        <v>798.27</v>
      </c>
      <c r="T4174" s="188">
        <v>798.27</v>
      </c>
      <c r="U4174" s="187">
        <v>0</v>
      </c>
      <c r="V4174" s="189">
        <v>0</v>
      </c>
      <c r="W4174" s="189">
        <v>0</v>
      </c>
      <c r="X4174" s="188">
        <v>798.27</v>
      </c>
      <c r="Y4174" s="188">
        <v>798.27</v>
      </c>
      <c r="Z4174" s="186">
        <v>0</v>
      </c>
      <c r="AA4174" s="186">
        <v>0</v>
      </c>
      <c r="AB4174" s="186">
        <v>0</v>
      </c>
      <c r="AC4174" s="186">
        <v>0</v>
      </c>
      <c r="AD4174" s="188">
        <v>0</v>
      </c>
      <c r="AE4174" s="189">
        <v>0</v>
      </c>
      <c r="AF4174" s="189">
        <v>0</v>
      </c>
      <c r="AG4174" s="189">
        <v>0</v>
      </c>
      <c r="AH4174" s="191">
        <v>0</v>
      </c>
      <c r="AI4174" s="186">
        <v>0</v>
      </c>
      <c r="AJ4174" s="533"/>
      <c r="AK4174" s="192"/>
      <c r="AL4174" s="226"/>
      <c r="AM4174" s="55"/>
      <c r="AN4174" s="76"/>
      <c r="AO4174" s="188">
        <v>24770.559999999998</v>
      </c>
      <c r="AP4174" s="188">
        <v>39478.080000000002</v>
      </c>
      <c r="AQ4174" s="187">
        <v>0</v>
      </c>
      <c r="AR4174" s="188">
        <v>0</v>
      </c>
      <c r="AS4174" s="187">
        <v>0</v>
      </c>
      <c r="AT4174" s="188">
        <v>34833.599999999999</v>
      </c>
      <c r="AU4174" s="187">
        <v>100.00000000000004</v>
      </c>
      <c r="AV4174" s="188">
        <v>37155.839999999997</v>
      </c>
      <c r="AW4174" s="187">
        <v>0</v>
      </c>
      <c r="AX4174" s="188">
        <v>97534.080000000002</v>
      </c>
      <c r="AY4174" s="187">
        <v>0</v>
      </c>
      <c r="AZ4174" s="188">
        <v>92889.600000000006</v>
      </c>
      <c r="BA4174" s="187">
        <v>45.97701149425292</v>
      </c>
      <c r="BB4174" s="188">
        <v>127723.2</v>
      </c>
      <c r="BC4174" s="187">
        <v>0</v>
      </c>
      <c r="BD4174" s="75"/>
      <c r="BE4174" s="75"/>
      <c r="BF4174" s="56"/>
      <c r="BI4174" s="533"/>
    </row>
    <row r="4175" spans="1:61" s="77" customFormat="1" ht="11.25" customHeight="1" x14ac:dyDescent="0.2">
      <c r="A4175" s="184" t="s">
        <v>4456</v>
      </c>
      <c r="B4175" s="185">
        <v>0</v>
      </c>
      <c r="C4175" s="828" t="s">
        <v>4457</v>
      </c>
      <c r="D4175" s="284">
        <v>0</v>
      </c>
      <c r="E4175" s="91">
        <v>0</v>
      </c>
      <c r="F4175" s="186">
        <v>0</v>
      </c>
      <c r="G4175" s="186">
        <v>0</v>
      </c>
      <c r="H4175" s="186">
        <v>0</v>
      </c>
      <c r="I4175" s="187">
        <v>0</v>
      </c>
      <c r="J4175" s="186">
        <v>0</v>
      </c>
      <c r="K4175" s="186">
        <v>0</v>
      </c>
      <c r="L4175" s="186">
        <v>0</v>
      </c>
      <c r="M4175" s="186">
        <v>0</v>
      </c>
      <c r="N4175" s="188">
        <v>0</v>
      </c>
      <c r="O4175" s="189">
        <v>0</v>
      </c>
      <c r="P4175" s="186">
        <v>0</v>
      </c>
      <c r="Q4175" s="189">
        <v>0</v>
      </c>
      <c r="R4175" s="189">
        <v>0</v>
      </c>
      <c r="S4175" s="189">
        <v>0</v>
      </c>
      <c r="T4175" s="188">
        <v>0</v>
      </c>
      <c r="U4175" s="187">
        <v>0</v>
      </c>
      <c r="V4175" s="189">
        <v>0</v>
      </c>
      <c r="W4175" s="189">
        <v>0</v>
      </c>
      <c r="X4175" s="188">
        <v>0</v>
      </c>
      <c r="Y4175" s="188">
        <v>0</v>
      </c>
      <c r="Z4175" s="186">
        <v>0</v>
      </c>
      <c r="AA4175" s="186">
        <v>0</v>
      </c>
      <c r="AB4175" s="186">
        <v>0</v>
      </c>
      <c r="AC4175" s="186">
        <v>0</v>
      </c>
      <c r="AD4175" s="188">
        <v>0</v>
      </c>
      <c r="AE4175" s="189">
        <v>0</v>
      </c>
      <c r="AF4175" s="189">
        <v>0</v>
      </c>
      <c r="AG4175" s="189">
        <v>0</v>
      </c>
      <c r="AH4175" s="191">
        <v>0</v>
      </c>
      <c r="AI4175" s="186">
        <v>0</v>
      </c>
      <c r="AJ4175" s="533"/>
      <c r="AK4175" s="192"/>
      <c r="AL4175" s="226"/>
      <c r="AM4175" s="55"/>
      <c r="AN4175" s="76"/>
      <c r="AO4175" s="188">
        <v>0</v>
      </c>
      <c r="AP4175" s="188">
        <v>0</v>
      </c>
      <c r="AQ4175" s="187">
        <v>0</v>
      </c>
      <c r="AR4175" s="188">
        <v>0</v>
      </c>
      <c r="AS4175" s="187">
        <v>0</v>
      </c>
      <c r="AT4175" s="188">
        <v>0</v>
      </c>
      <c r="AU4175" s="187">
        <v>0</v>
      </c>
      <c r="AV4175" s="188">
        <v>0</v>
      </c>
      <c r="AW4175" s="187">
        <v>0</v>
      </c>
      <c r="AX4175" s="188">
        <v>0</v>
      </c>
      <c r="AY4175" s="187">
        <v>0</v>
      </c>
      <c r="AZ4175" s="188">
        <v>0</v>
      </c>
      <c r="BA4175" s="187">
        <v>0</v>
      </c>
      <c r="BB4175" s="188">
        <v>0</v>
      </c>
      <c r="BC4175" s="187">
        <v>0</v>
      </c>
      <c r="BD4175" s="75"/>
      <c r="BE4175" s="75"/>
      <c r="BF4175" s="56"/>
      <c r="BI4175" s="533"/>
    </row>
    <row r="4176" spans="1:61" s="77" customFormat="1" ht="11.25" customHeight="1" x14ac:dyDescent="0.2">
      <c r="A4176" s="184" t="s">
        <v>4458</v>
      </c>
      <c r="B4176" s="185">
        <v>0</v>
      </c>
      <c r="C4176" s="828" t="s">
        <v>4459</v>
      </c>
      <c r="D4176" s="284">
        <v>0</v>
      </c>
      <c r="E4176" s="91">
        <v>0</v>
      </c>
      <c r="F4176" s="186">
        <v>0</v>
      </c>
      <c r="G4176" s="186">
        <v>0</v>
      </c>
      <c r="H4176" s="186">
        <v>0</v>
      </c>
      <c r="I4176" s="187">
        <v>0</v>
      </c>
      <c r="J4176" s="186">
        <v>0</v>
      </c>
      <c r="K4176" s="186">
        <v>0</v>
      </c>
      <c r="L4176" s="186">
        <v>0</v>
      </c>
      <c r="M4176" s="186">
        <v>0</v>
      </c>
      <c r="N4176" s="188">
        <v>0</v>
      </c>
      <c r="O4176" s="189">
        <v>0</v>
      </c>
      <c r="P4176" s="186">
        <v>0</v>
      </c>
      <c r="Q4176" s="189">
        <v>0</v>
      </c>
      <c r="R4176" s="189">
        <v>0</v>
      </c>
      <c r="S4176" s="189">
        <v>0</v>
      </c>
      <c r="T4176" s="188">
        <v>0</v>
      </c>
      <c r="U4176" s="187">
        <v>0</v>
      </c>
      <c r="V4176" s="189">
        <v>0</v>
      </c>
      <c r="W4176" s="189">
        <v>0</v>
      </c>
      <c r="X4176" s="188">
        <v>0</v>
      </c>
      <c r="Y4176" s="188">
        <v>0</v>
      </c>
      <c r="Z4176" s="186">
        <v>0</v>
      </c>
      <c r="AA4176" s="186">
        <v>0</v>
      </c>
      <c r="AB4176" s="186">
        <v>0</v>
      </c>
      <c r="AC4176" s="186">
        <v>0</v>
      </c>
      <c r="AD4176" s="188">
        <v>0</v>
      </c>
      <c r="AE4176" s="189">
        <v>0</v>
      </c>
      <c r="AF4176" s="189">
        <v>0</v>
      </c>
      <c r="AG4176" s="189">
        <v>0</v>
      </c>
      <c r="AH4176" s="191">
        <v>0</v>
      </c>
      <c r="AI4176" s="186">
        <v>0</v>
      </c>
      <c r="AJ4176" s="533"/>
      <c r="AK4176" s="192"/>
      <c r="AL4176" s="226"/>
      <c r="AM4176" s="55"/>
      <c r="AN4176" s="76"/>
      <c r="AO4176" s="188">
        <v>0</v>
      </c>
      <c r="AP4176" s="188">
        <v>0</v>
      </c>
      <c r="AQ4176" s="187">
        <v>0</v>
      </c>
      <c r="AR4176" s="188">
        <v>0</v>
      </c>
      <c r="AS4176" s="187">
        <v>0</v>
      </c>
      <c r="AT4176" s="188">
        <v>0</v>
      </c>
      <c r="AU4176" s="187">
        <v>0</v>
      </c>
      <c r="AV4176" s="188">
        <v>0</v>
      </c>
      <c r="AW4176" s="187">
        <v>0</v>
      </c>
      <c r="AX4176" s="188">
        <v>0</v>
      </c>
      <c r="AY4176" s="187">
        <v>0</v>
      </c>
      <c r="AZ4176" s="188">
        <v>0</v>
      </c>
      <c r="BA4176" s="187">
        <v>0</v>
      </c>
      <c r="BB4176" s="188">
        <v>0</v>
      </c>
      <c r="BC4176" s="187">
        <v>0</v>
      </c>
      <c r="BD4176" s="75"/>
      <c r="BE4176" s="75"/>
      <c r="BF4176" s="56"/>
      <c r="BI4176" s="533"/>
    </row>
    <row r="4177" spans="1:61" s="77" customFormat="1" ht="11.25" customHeight="1" x14ac:dyDescent="0.2">
      <c r="A4177" s="184" t="s">
        <v>4460</v>
      </c>
      <c r="B4177" s="185">
        <v>0</v>
      </c>
      <c r="C4177" s="828" t="s">
        <v>4461</v>
      </c>
      <c r="D4177" s="284">
        <v>0</v>
      </c>
      <c r="E4177" s="91">
        <v>0</v>
      </c>
      <c r="F4177" s="186">
        <v>0</v>
      </c>
      <c r="G4177" s="186">
        <v>0</v>
      </c>
      <c r="H4177" s="186">
        <v>0</v>
      </c>
      <c r="I4177" s="187">
        <v>0</v>
      </c>
      <c r="J4177" s="186">
        <v>0</v>
      </c>
      <c r="K4177" s="186">
        <v>0</v>
      </c>
      <c r="L4177" s="186">
        <v>0</v>
      </c>
      <c r="M4177" s="186">
        <v>0</v>
      </c>
      <c r="N4177" s="188">
        <v>0</v>
      </c>
      <c r="O4177" s="189">
        <v>0</v>
      </c>
      <c r="P4177" s="186">
        <v>0</v>
      </c>
      <c r="Q4177" s="189">
        <v>0</v>
      </c>
      <c r="R4177" s="189">
        <v>0</v>
      </c>
      <c r="S4177" s="189">
        <v>0</v>
      </c>
      <c r="T4177" s="188">
        <v>0</v>
      </c>
      <c r="U4177" s="187">
        <v>0</v>
      </c>
      <c r="V4177" s="189">
        <v>0</v>
      </c>
      <c r="W4177" s="189">
        <v>0</v>
      </c>
      <c r="X4177" s="188">
        <v>0</v>
      </c>
      <c r="Y4177" s="188">
        <v>0</v>
      </c>
      <c r="Z4177" s="186">
        <v>0</v>
      </c>
      <c r="AA4177" s="186">
        <v>0</v>
      </c>
      <c r="AB4177" s="186">
        <v>0</v>
      </c>
      <c r="AC4177" s="186">
        <v>0</v>
      </c>
      <c r="AD4177" s="188">
        <v>0</v>
      </c>
      <c r="AE4177" s="189">
        <v>0</v>
      </c>
      <c r="AF4177" s="189">
        <v>0</v>
      </c>
      <c r="AG4177" s="189">
        <v>0</v>
      </c>
      <c r="AH4177" s="191">
        <v>0</v>
      </c>
      <c r="AI4177" s="186">
        <v>0</v>
      </c>
      <c r="AJ4177" s="533"/>
      <c r="AK4177" s="192"/>
      <c r="AL4177" s="226"/>
      <c r="AM4177" s="55"/>
      <c r="AN4177" s="76"/>
      <c r="AO4177" s="188">
        <v>0</v>
      </c>
      <c r="AP4177" s="188">
        <v>0</v>
      </c>
      <c r="AQ4177" s="187">
        <v>0</v>
      </c>
      <c r="AR4177" s="188">
        <v>0</v>
      </c>
      <c r="AS4177" s="187">
        <v>0</v>
      </c>
      <c r="AT4177" s="188">
        <v>0</v>
      </c>
      <c r="AU4177" s="187">
        <v>0</v>
      </c>
      <c r="AV4177" s="188">
        <v>0</v>
      </c>
      <c r="AW4177" s="187">
        <v>0</v>
      </c>
      <c r="AX4177" s="188">
        <v>0</v>
      </c>
      <c r="AY4177" s="187">
        <v>0</v>
      </c>
      <c r="AZ4177" s="188">
        <v>0</v>
      </c>
      <c r="BA4177" s="187">
        <v>0</v>
      </c>
      <c r="BB4177" s="188">
        <v>0</v>
      </c>
      <c r="BC4177" s="187">
        <v>0</v>
      </c>
      <c r="BD4177" s="75"/>
      <c r="BE4177" s="75"/>
      <c r="BF4177" s="56"/>
      <c r="BI4177" s="533"/>
    </row>
    <row r="4178" spans="1:61" s="77" customFormat="1" ht="11.25" customHeight="1" x14ac:dyDescent="0.2">
      <c r="A4178" s="228" t="s">
        <v>416</v>
      </c>
      <c r="B4178" s="229">
        <v>0</v>
      </c>
      <c r="C4178" s="864"/>
      <c r="D4178" s="330">
        <v>32570.623600000003</v>
      </c>
      <c r="E4178" s="231">
        <v>2.8065168653182613</v>
      </c>
      <c r="F4178" s="232">
        <v>296599</v>
      </c>
      <c r="G4178" s="232">
        <v>262500</v>
      </c>
      <c r="H4178" s="232">
        <v>19431</v>
      </c>
      <c r="I4178" s="233">
        <v>7.4022857142857141</v>
      </c>
      <c r="J4178" s="232">
        <v>348160.64000000013</v>
      </c>
      <c r="K4178" s="232">
        <v>0</v>
      </c>
      <c r="L4178" s="232">
        <v>83620.736000000004</v>
      </c>
      <c r="M4178" s="232">
        <v>24.017860261286277</v>
      </c>
      <c r="N4178" s="234">
        <v>0</v>
      </c>
      <c r="O4178" s="235">
        <v>0</v>
      </c>
      <c r="P4178" s="232">
        <v>0</v>
      </c>
      <c r="Q4178" s="235">
        <v>24.017860261286277</v>
      </c>
      <c r="R4178" s="235">
        <v>-2.7245278845994756</v>
      </c>
      <c r="S4178" s="235">
        <v>-31619.112399999998</v>
      </c>
      <c r="T4178" s="234">
        <v>26122.526000000002</v>
      </c>
      <c r="U4178" s="233">
        <v>2.2509028590940083</v>
      </c>
      <c r="V4178" s="235">
        <v>0</v>
      </c>
      <c r="W4178" s="235">
        <v>0</v>
      </c>
      <c r="X4178" s="234">
        <v>26122.526000000002</v>
      </c>
      <c r="Y4178" s="234">
        <v>8392.5259999999998</v>
      </c>
      <c r="Z4178" s="232">
        <v>0</v>
      </c>
      <c r="AA4178" s="232">
        <v>0</v>
      </c>
      <c r="AB4178" s="232">
        <v>0</v>
      </c>
      <c r="AC4178" s="232">
        <v>0</v>
      </c>
      <c r="AD4178" s="234">
        <v>0</v>
      </c>
      <c r="AE4178" s="235">
        <v>0</v>
      </c>
      <c r="AF4178" s="235">
        <v>0</v>
      </c>
      <c r="AG4178" s="235">
        <v>0</v>
      </c>
      <c r="AH4178" s="235">
        <v>0</v>
      </c>
      <c r="AI4178" s="225">
        <v>0</v>
      </c>
      <c r="AJ4178" s="533"/>
      <c r="AK4178" s="192"/>
      <c r="AL4178" s="226"/>
      <c r="AM4178" s="55"/>
      <c r="AN4178" s="76"/>
      <c r="AO4178" s="234">
        <v>0</v>
      </c>
      <c r="AP4178" s="234">
        <v>0</v>
      </c>
      <c r="AQ4178" s="233">
        <v>0</v>
      </c>
      <c r="AR4178" s="234">
        <v>0</v>
      </c>
      <c r="AS4178" s="233">
        <v>0</v>
      </c>
      <c r="AT4178" s="234">
        <v>0</v>
      </c>
      <c r="AU4178" s="233">
        <v>0</v>
      </c>
      <c r="AV4178" s="234">
        <v>0</v>
      </c>
      <c r="AW4178" s="233">
        <v>0</v>
      </c>
      <c r="AX4178" s="234">
        <v>0</v>
      </c>
      <c r="AY4178" s="233">
        <v>0</v>
      </c>
      <c r="AZ4178" s="234">
        <v>0</v>
      </c>
      <c r="BA4178" s="233">
        <v>0</v>
      </c>
      <c r="BB4178" s="234">
        <v>0</v>
      </c>
      <c r="BC4178" s="233">
        <v>0</v>
      </c>
      <c r="BD4178" s="75"/>
      <c r="BE4178" s="75"/>
      <c r="BF4178" s="56"/>
      <c r="BI4178" s="533"/>
    </row>
    <row r="4179" spans="1:61" ht="11.25" customHeight="1" x14ac:dyDescent="0.3">
      <c r="A4179" s="236"/>
      <c r="B4179" s="237">
        <v>0</v>
      </c>
      <c r="C4179" s="865"/>
      <c r="D4179" s="331"/>
      <c r="E4179" s="239">
        <v>0</v>
      </c>
      <c r="F4179" s="240"/>
      <c r="G4179" s="223">
        <v>8467.7419354838712</v>
      </c>
      <c r="H4179" s="222">
        <v>2649.802263739261</v>
      </c>
      <c r="I4179" s="241"/>
      <c r="J4179" s="240"/>
      <c r="K4179" s="240"/>
      <c r="L4179" s="240"/>
      <c r="M4179" s="240">
        <v>0</v>
      </c>
      <c r="N4179" s="242"/>
      <c r="O4179" s="243"/>
      <c r="P4179" s="240">
        <v>0</v>
      </c>
      <c r="Q4179" s="243">
        <v>0</v>
      </c>
      <c r="R4179" s="243">
        <v>0</v>
      </c>
      <c r="S4179" s="243"/>
      <c r="T4179" s="242"/>
      <c r="U4179" s="241">
        <v>0</v>
      </c>
      <c r="V4179" s="243"/>
      <c r="W4179" s="243"/>
      <c r="X4179" s="242">
        <v>0</v>
      </c>
      <c r="Y4179" s="242"/>
      <c r="Z4179" s="240"/>
      <c r="AA4179" s="240"/>
      <c r="AB4179" s="240"/>
      <c r="AC4179" s="240"/>
      <c r="AD4179" s="242"/>
      <c r="AE4179" s="243"/>
      <c r="AF4179" s="243"/>
      <c r="AG4179" s="243"/>
      <c r="AH4179" s="243">
        <v>0</v>
      </c>
      <c r="AI4179" s="225"/>
      <c r="AJ4179" s="194"/>
      <c r="AK4179" s="192"/>
      <c r="AO4179" s="242">
        <v>0</v>
      </c>
      <c r="AP4179" s="242">
        <v>0</v>
      </c>
      <c r="AQ4179" s="241">
        <v>0</v>
      </c>
      <c r="AR4179" s="242">
        <v>0</v>
      </c>
      <c r="AS4179" s="241">
        <v>0</v>
      </c>
      <c r="AT4179" s="242">
        <v>0</v>
      </c>
      <c r="AU4179" s="241">
        <v>0</v>
      </c>
      <c r="AV4179" s="242">
        <v>0</v>
      </c>
      <c r="AW4179" s="241">
        <v>0</v>
      </c>
      <c r="AX4179" s="242">
        <v>0</v>
      </c>
      <c r="AY4179" s="241">
        <v>0</v>
      </c>
      <c r="AZ4179" s="242">
        <v>0</v>
      </c>
      <c r="BA4179" s="241">
        <v>0</v>
      </c>
      <c r="BB4179" s="242">
        <v>0</v>
      </c>
      <c r="BC4179" s="241">
        <v>0</v>
      </c>
      <c r="BD4179" s="75"/>
      <c r="BE4179" s="75"/>
      <c r="BI4179" s="194"/>
    </row>
    <row r="4180" spans="1:61" ht="11.25" customHeight="1" x14ac:dyDescent="0.3">
      <c r="A4180" s="227" t="s">
        <v>4462</v>
      </c>
      <c r="B4180" s="261">
        <v>0</v>
      </c>
      <c r="C4180" s="910" t="s">
        <v>417</v>
      </c>
      <c r="D4180" s="407">
        <v>1E-4</v>
      </c>
      <c r="E4180" s="263">
        <v>0</v>
      </c>
      <c r="F4180" s="264">
        <v>0</v>
      </c>
      <c r="G4180" s="264">
        <v>0</v>
      </c>
      <c r="H4180" s="264">
        <v>0</v>
      </c>
      <c r="I4180" s="266">
        <v>0</v>
      </c>
      <c r="J4180" s="264">
        <v>0</v>
      </c>
      <c r="K4180" s="264">
        <v>0</v>
      </c>
      <c r="L4180" s="264">
        <v>0</v>
      </c>
      <c r="M4180" s="264">
        <v>0</v>
      </c>
      <c r="N4180" s="267">
        <v>0</v>
      </c>
      <c r="O4180" s="268">
        <v>0</v>
      </c>
      <c r="P4180" s="264">
        <v>0</v>
      </c>
      <c r="Q4180" s="268">
        <v>0</v>
      </c>
      <c r="R4180" s="268">
        <v>0</v>
      </c>
      <c r="S4180" s="268">
        <v>1E-4</v>
      </c>
      <c r="T4180" s="267">
        <v>0</v>
      </c>
      <c r="U4180" s="266">
        <v>0</v>
      </c>
      <c r="V4180" s="268">
        <v>0</v>
      </c>
      <c r="W4180" s="268">
        <v>0</v>
      </c>
      <c r="X4180" s="267">
        <v>0</v>
      </c>
      <c r="Y4180" s="267">
        <v>0</v>
      </c>
      <c r="Z4180" s="264">
        <v>0</v>
      </c>
      <c r="AA4180" s="264">
        <v>0</v>
      </c>
      <c r="AB4180" s="264">
        <v>0</v>
      </c>
      <c r="AC4180" s="186">
        <v>0</v>
      </c>
      <c r="AD4180" s="267">
        <v>0</v>
      </c>
      <c r="AE4180" s="268">
        <v>0</v>
      </c>
      <c r="AF4180" s="268">
        <v>0</v>
      </c>
      <c r="AG4180" s="268">
        <v>0</v>
      </c>
      <c r="AH4180" s="269">
        <v>0</v>
      </c>
      <c r="AI4180" s="186">
        <v>0</v>
      </c>
      <c r="AJ4180" s="194"/>
      <c r="AK4180" s="192"/>
      <c r="AO4180" s="267">
        <v>0</v>
      </c>
      <c r="AP4180" s="267">
        <v>0</v>
      </c>
      <c r="AQ4180" s="266">
        <v>0</v>
      </c>
      <c r="AR4180" s="267">
        <v>0</v>
      </c>
      <c r="AS4180" s="266">
        <v>0</v>
      </c>
      <c r="AT4180" s="267">
        <v>0</v>
      </c>
      <c r="AU4180" s="266">
        <v>0</v>
      </c>
      <c r="AV4180" s="267">
        <v>0</v>
      </c>
      <c r="AW4180" s="266">
        <v>0</v>
      </c>
      <c r="AX4180" s="267">
        <v>0</v>
      </c>
      <c r="AY4180" s="266">
        <v>0</v>
      </c>
      <c r="AZ4180" s="267">
        <v>0</v>
      </c>
      <c r="BA4180" s="266">
        <v>0</v>
      </c>
      <c r="BB4180" s="267">
        <v>0</v>
      </c>
      <c r="BC4180" s="266">
        <v>0</v>
      </c>
      <c r="BD4180" s="75"/>
      <c r="BE4180" s="75"/>
      <c r="BF4180" s="75"/>
      <c r="BI4180" s="194"/>
    </row>
    <row r="4181" spans="1:61" ht="11.25" customHeight="1" x14ac:dyDescent="0.3">
      <c r="A4181" s="184" t="s">
        <v>4463</v>
      </c>
      <c r="B4181" s="185">
        <v>0</v>
      </c>
      <c r="C4181" s="828" t="s">
        <v>418</v>
      </c>
      <c r="D4181" s="284">
        <v>1E-4</v>
      </c>
      <c r="E4181" s="91">
        <v>0</v>
      </c>
      <c r="F4181" s="186">
        <v>0</v>
      </c>
      <c r="G4181" s="186">
        <v>0</v>
      </c>
      <c r="H4181" s="186">
        <v>0</v>
      </c>
      <c r="I4181" s="187">
        <v>0</v>
      </c>
      <c r="J4181" s="186">
        <v>0</v>
      </c>
      <c r="K4181" s="186">
        <v>0</v>
      </c>
      <c r="L4181" s="186">
        <v>0</v>
      </c>
      <c r="M4181" s="186">
        <v>0</v>
      </c>
      <c r="N4181" s="188">
        <v>0</v>
      </c>
      <c r="O4181" s="189">
        <v>0</v>
      </c>
      <c r="P4181" s="186">
        <v>0</v>
      </c>
      <c r="Q4181" s="189">
        <v>0</v>
      </c>
      <c r="R4181" s="189">
        <v>0</v>
      </c>
      <c r="S4181" s="189">
        <v>1E-4</v>
      </c>
      <c r="T4181" s="188">
        <v>0</v>
      </c>
      <c r="U4181" s="187">
        <v>0</v>
      </c>
      <c r="V4181" s="189">
        <v>0</v>
      </c>
      <c r="W4181" s="189">
        <v>0</v>
      </c>
      <c r="X4181" s="188">
        <v>0</v>
      </c>
      <c r="Y4181" s="188">
        <v>0</v>
      </c>
      <c r="Z4181" s="186">
        <v>0</v>
      </c>
      <c r="AA4181" s="186">
        <v>0</v>
      </c>
      <c r="AB4181" s="186">
        <v>0</v>
      </c>
      <c r="AC4181" s="186">
        <v>0</v>
      </c>
      <c r="AD4181" s="188">
        <v>0</v>
      </c>
      <c r="AE4181" s="189">
        <v>0</v>
      </c>
      <c r="AF4181" s="189">
        <v>0</v>
      </c>
      <c r="AG4181" s="189">
        <v>0</v>
      </c>
      <c r="AH4181" s="191">
        <v>0</v>
      </c>
      <c r="AI4181" s="186">
        <v>0</v>
      </c>
      <c r="AJ4181" s="194"/>
      <c r="AK4181" s="192"/>
      <c r="AO4181" s="188">
        <v>0</v>
      </c>
      <c r="AP4181" s="188">
        <v>0</v>
      </c>
      <c r="AQ4181" s="187">
        <v>0</v>
      </c>
      <c r="AR4181" s="188">
        <v>0</v>
      </c>
      <c r="AS4181" s="187">
        <v>0</v>
      </c>
      <c r="AT4181" s="188">
        <v>0</v>
      </c>
      <c r="AU4181" s="187">
        <v>0</v>
      </c>
      <c r="AV4181" s="188">
        <v>0</v>
      </c>
      <c r="AW4181" s="187">
        <v>0</v>
      </c>
      <c r="AX4181" s="188">
        <v>0</v>
      </c>
      <c r="AY4181" s="187">
        <v>0</v>
      </c>
      <c r="AZ4181" s="188">
        <v>0</v>
      </c>
      <c r="BA4181" s="187">
        <v>0</v>
      </c>
      <c r="BB4181" s="188">
        <v>0</v>
      </c>
      <c r="BC4181" s="187">
        <v>0</v>
      </c>
      <c r="BD4181" s="75"/>
      <c r="BE4181" s="75"/>
      <c r="BF4181" s="75"/>
      <c r="BI4181" s="194"/>
    </row>
    <row r="4182" spans="1:61" ht="11.25" customHeight="1" x14ac:dyDescent="0.3">
      <c r="A4182" s="184" t="s">
        <v>4464</v>
      </c>
      <c r="B4182" s="185">
        <v>0</v>
      </c>
      <c r="C4182" s="828" t="s">
        <v>419</v>
      </c>
      <c r="D4182" s="284">
        <v>1E-4</v>
      </c>
      <c r="E4182" s="91">
        <v>0</v>
      </c>
      <c r="F4182" s="186">
        <v>0</v>
      </c>
      <c r="G4182" s="186">
        <v>0</v>
      </c>
      <c r="H4182" s="186">
        <v>0</v>
      </c>
      <c r="I4182" s="187">
        <v>0</v>
      </c>
      <c r="J4182" s="186">
        <v>0</v>
      </c>
      <c r="K4182" s="186">
        <v>0</v>
      </c>
      <c r="L4182" s="186">
        <v>0</v>
      </c>
      <c r="M4182" s="186">
        <v>0</v>
      </c>
      <c r="N4182" s="188">
        <v>0</v>
      </c>
      <c r="O4182" s="189">
        <v>0</v>
      </c>
      <c r="P4182" s="186">
        <v>0</v>
      </c>
      <c r="Q4182" s="189">
        <v>0</v>
      </c>
      <c r="R4182" s="189">
        <v>0</v>
      </c>
      <c r="S4182" s="189">
        <v>1E-4</v>
      </c>
      <c r="T4182" s="188">
        <v>0</v>
      </c>
      <c r="U4182" s="187">
        <v>0</v>
      </c>
      <c r="V4182" s="189">
        <v>0</v>
      </c>
      <c r="W4182" s="189">
        <v>0</v>
      </c>
      <c r="X4182" s="188">
        <v>0</v>
      </c>
      <c r="Y4182" s="188">
        <v>0</v>
      </c>
      <c r="Z4182" s="186">
        <v>0</v>
      </c>
      <c r="AA4182" s="186">
        <v>0</v>
      </c>
      <c r="AB4182" s="186">
        <v>0</v>
      </c>
      <c r="AC4182" s="186">
        <v>0</v>
      </c>
      <c r="AD4182" s="188">
        <v>0</v>
      </c>
      <c r="AE4182" s="189">
        <v>0</v>
      </c>
      <c r="AF4182" s="189">
        <v>0</v>
      </c>
      <c r="AG4182" s="189">
        <v>0</v>
      </c>
      <c r="AH4182" s="191">
        <v>0</v>
      </c>
      <c r="AI4182" s="186">
        <v>0</v>
      </c>
      <c r="AJ4182" s="194"/>
      <c r="AK4182" s="192"/>
      <c r="AO4182" s="188">
        <v>0</v>
      </c>
      <c r="AP4182" s="188">
        <v>0</v>
      </c>
      <c r="AQ4182" s="187">
        <v>0</v>
      </c>
      <c r="AR4182" s="188">
        <v>0</v>
      </c>
      <c r="AS4182" s="187">
        <v>0</v>
      </c>
      <c r="AT4182" s="188">
        <v>0</v>
      </c>
      <c r="AU4182" s="187">
        <v>0</v>
      </c>
      <c r="AV4182" s="188">
        <v>0</v>
      </c>
      <c r="AW4182" s="187">
        <v>0</v>
      </c>
      <c r="AX4182" s="188">
        <v>0</v>
      </c>
      <c r="AY4182" s="187">
        <v>0</v>
      </c>
      <c r="AZ4182" s="188">
        <v>0</v>
      </c>
      <c r="BA4182" s="187">
        <v>0</v>
      </c>
      <c r="BB4182" s="188">
        <v>0</v>
      </c>
      <c r="BC4182" s="187">
        <v>0</v>
      </c>
      <c r="BD4182" s="75"/>
      <c r="BE4182" s="75"/>
      <c r="BF4182" s="75"/>
      <c r="BI4182" s="194"/>
    </row>
    <row r="4183" spans="1:61" ht="11.25" customHeight="1" x14ac:dyDescent="0.3">
      <c r="A4183" s="184" t="s">
        <v>4465</v>
      </c>
      <c r="B4183" s="185">
        <v>0</v>
      </c>
      <c r="C4183" s="828" t="s">
        <v>420</v>
      </c>
      <c r="D4183" s="284">
        <v>1E-4</v>
      </c>
      <c r="E4183" s="91">
        <v>0</v>
      </c>
      <c r="F4183" s="186">
        <v>0</v>
      </c>
      <c r="G4183" s="186">
        <v>0</v>
      </c>
      <c r="H4183" s="186">
        <v>0</v>
      </c>
      <c r="I4183" s="187">
        <v>0</v>
      </c>
      <c r="J4183" s="186">
        <v>0</v>
      </c>
      <c r="K4183" s="186">
        <v>0</v>
      </c>
      <c r="L4183" s="186">
        <v>0</v>
      </c>
      <c r="M4183" s="186">
        <v>0</v>
      </c>
      <c r="N4183" s="188">
        <v>0</v>
      </c>
      <c r="O4183" s="189">
        <v>0</v>
      </c>
      <c r="P4183" s="186">
        <v>0</v>
      </c>
      <c r="Q4183" s="189">
        <v>0</v>
      </c>
      <c r="R4183" s="189">
        <v>0</v>
      </c>
      <c r="S4183" s="189">
        <v>1E-4</v>
      </c>
      <c r="T4183" s="188">
        <v>0</v>
      </c>
      <c r="U4183" s="187">
        <v>0</v>
      </c>
      <c r="V4183" s="189">
        <v>0</v>
      </c>
      <c r="W4183" s="189">
        <v>0</v>
      </c>
      <c r="X4183" s="188">
        <v>0</v>
      </c>
      <c r="Y4183" s="188">
        <v>0</v>
      </c>
      <c r="Z4183" s="186">
        <v>0</v>
      </c>
      <c r="AA4183" s="186">
        <v>0</v>
      </c>
      <c r="AB4183" s="186">
        <v>0</v>
      </c>
      <c r="AC4183" s="186">
        <v>0</v>
      </c>
      <c r="AD4183" s="188">
        <v>0</v>
      </c>
      <c r="AE4183" s="189">
        <v>0</v>
      </c>
      <c r="AF4183" s="189">
        <v>0</v>
      </c>
      <c r="AG4183" s="189">
        <v>0</v>
      </c>
      <c r="AH4183" s="191">
        <v>1</v>
      </c>
      <c r="AI4183" s="186">
        <v>0</v>
      </c>
      <c r="AJ4183" s="194"/>
      <c r="AK4183" s="192"/>
      <c r="AO4183" s="188">
        <v>0</v>
      </c>
      <c r="AP4183" s="188">
        <v>0</v>
      </c>
      <c r="AQ4183" s="187">
        <v>0</v>
      </c>
      <c r="AR4183" s="188">
        <v>0</v>
      </c>
      <c r="AS4183" s="187">
        <v>0</v>
      </c>
      <c r="AT4183" s="188">
        <v>0</v>
      </c>
      <c r="AU4183" s="187">
        <v>0</v>
      </c>
      <c r="AV4183" s="188">
        <v>0</v>
      </c>
      <c r="AW4183" s="187">
        <v>0</v>
      </c>
      <c r="AX4183" s="188">
        <v>0</v>
      </c>
      <c r="AY4183" s="187">
        <v>0</v>
      </c>
      <c r="AZ4183" s="188">
        <v>0</v>
      </c>
      <c r="BA4183" s="187">
        <v>0</v>
      </c>
      <c r="BB4183" s="188">
        <v>0</v>
      </c>
      <c r="BC4183" s="187">
        <v>0</v>
      </c>
      <c r="BD4183" s="75"/>
      <c r="BE4183" s="75"/>
      <c r="BF4183" s="75"/>
      <c r="BI4183" s="194"/>
    </row>
    <row r="4184" spans="1:61" s="77" customFormat="1" ht="11.25" customHeight="1" x14ac:dyDescent="0.2">
      <c r="A4184" s="184" t="s">
        <v>4466</v>
      </c>
      <c r="B4184" s="185">
        <v>0</v>
      </c>
      <c r="C4184" s="828" t="s">
        <v>421</v>
      </c>
      <c r="D4184" s="284">
        <v>1E-4</v>
      </c>
      <c r="E4184" s="91">
        <v>0</v>
      </c>
      <c r="F4184" s="186">
        <v>0</v>
      </c>
      <c r="G4184" s="186">
        <v>0</v>
      </c>
      <c r="H4184" s="186">
        <v>0</v>
      </c>
      <c r="I4184" s="187">
        <v>0</v>
      </c>
      <c r="J4184" s="186">
        <v>0</v>
      </c>
      <c r="K4184" s="186">
        <v>0</v>
      </c>
      <c r="L4184" s="186">
        <v>0</v>
      </c>
      <c r="M4184" s="186">
        <v>0</v>
      </c>
      <c r="N4184" s="188">
        <v>0</v>
      </c>
      <c r="O4184" s="189">
        <v>0</v>
      </c>
      <c r="P4184" s="186">
        <v>0</v>
      </c>
      <c r="Q4184" s="189">
        <v>0</v>
      </c>
      <c r="R4184" s="189">
        <v>0</v>
      </c>
      <c r="S4184" s="189">
        <v>1E-4</v>
      </c>
      <c r="T4184" s="188">
        <v>0</v>
      </c>
      <c r="U4184" s="187">
        <v>0</v>
      </c>
      <c r="V4184" s="189">
        <v>0</v>
      </c>
      <c r="W4184" s="189">
        <v>0</v>
      </c>
      <c r="X4184" s="188">
        <v>0</v>
      </c>
      <c r="Y4184" s="188">
        <v>0</v>
      </c>
      <c r="Z4184" s="186">
        <v>0</v>
      </c>
      <c r="AA4184" s="186">
        <v>0</v>
      </c>
      <c r="AB4184" s="186">
        <v>0</v>
      </c>
      <c r="AC4184" s="186">
        <v>0</v>
      </c>
      <c r="AD4184" s="188">
        <v>0</v>
      </c>
      <c r="AE4184" s="189">
        <v>0</v>
      </c>
      <c r="AF4184" s="189">
        <v>0</v>
      </c>
      <c r="AG4184" s="189">
        <v>0</v>
      </c>
      <c r="AH4184" s="191">
        <v>1</v>
      </c>
      <c r="AI4184" s="186">
        <v>0</v>
      </c>
      <c r="AJ4184" s="194"/>
      <c r="AK4184" s="192"/>
      <c r="AL4184" s="226"/>
      <c r="AM4184" s="55"/>
      <c r="AN4184" s="76"/>
      <c r="AO4184" s="188">
        <v>0</v>
      </c>
      <c r="AP4184" s="188">
        <v>0</v>
      </c>
      <c r="AQ4184" s="187">
        <v>0</v>
      </c>
      <c r="AR4184" s="188">
        <v>0</v>
      </c>
      <c r="AS4184" s="187">
        <v>0</v>
      </c>
      <c r="AT4184" s="188">
        <v>0</v>
      </c>
      <c r="AU4184" s="187">
        <v>0</v>
      </c>
      <c r="AV4184" s="188">
        <v>0</v>
      </c>
      <c r="AW4184" s="187">
        <v>0</v>
      </c>
      <c r="AX4184" s="188">
        <v>0</v>
      </c>
      <c r="AY4184" s="187">
        <v>0</v>
      </c>
      <c r="AZ4184" s="188">
        <v>0</v>
      </c>
      <c r="BA4184" s="187">
        <v>0</v>
      </c>
      <c r="BB4184" s="188">
        <v>0</v>
      </c>
      <c r="BC4184" s="187">
        <v>0</v>
      </c>
      <c r="BD4184" s="75"/>
      <c r="BE4184" s="75"/>
      <c r="BF4184" s="55"/>
      <c r="BI4184" s="194"/>
    </row>
    <row r="4185" spans="1:61" ht="11.25" customHeight="1" x14ac:dyDescent="0.3">
      <c r="A4185" s="227" t="s">
        <v>4868</v>
      </c>
      <c r="B4185" s="261">
        <v>0</v>
      </c>
      <c r="C4185" s="910" t="s">
        <v>3171</v>
      </c>
      <c r="D4185" s="407">
        <v>1E-4</v>
      </c>
      <c r="E4185" s="263">
        <v>0</v>
      </c>
      <c r="F4185" s="264">
        <v>5000</v>
      </c>
      <c r="G4185" s="264">
        <v>10500</v>
      </c>
      <c r="H4185" s="264">
        <v>0</v>
      </c>
      <c r="I4185" s="266">
        <v>0</v>
      </c>
      <c r="J4185" s="264">
        <v>0</v>
      </c>
      <c r="K4185" s="264">
        <v>0</v>
      </c>
      <c r="L4185" s="264">
        <v>0</v>
      </c>
      <c r="M4185" s="264">
        <v>0</v>
      </c>
      <c r="N4185" s="267">
        <v>0</v>
      </c>
      <c r="O4185" s="268">
        <v>0</v>
      </c>
      <c r="P4185" s="264">
        <v>0</v>
      </c>
      <c r="Q4185" s="268">
        <v>0</v>
      </c>
      <c r="R4185" s="268">
        <v>0</v>
      </c>
      <c r="S4185" s="268">
        <v>1E-4</v>
      </c>
      <c r="T4185" s="267">
        <v>0</v>
      </c>
      <c r="U4185" s="266">
        <v>0</v>
      </c>
      <c r="V4185" s="268">
        <v>0</v>
      </c>
      <c r="W4185" s="268">
        <v>0</v>
      </c>
      <c r="X4185" s="267">
        <v>0</v>
      </c>
      <c r="Y4185" s="267">
        <v>0</v>
      </c>
      <c r="Z4185" s="264">
        <v>0</v>
      </c>
      <c r="AA4185" s="264">
        <v>0</v>
      </c>
      <c r="AB4185" s="264">
        <v>0</v>
      </c>
      <c r="AC4185" s="186">
        <v>0</v>
      </c>
      <c r="AD4185" s="267">
        <v>0</v>
      </c>
      <c r="AE4185" s="268">
        <v>0</v>
      </c>
      <c r="AF4185" s="268">
        <v>0</v>
      </c>
      <c r="AG4185" s="268">
        <v>0</v>
      </c>
      <c r="AH4185" s="269">
        <v>0</v>
      </c>
      <c r="AI4185" s="186">
        <v>0</v>
      </c>
      <c r="AJ4185" s="194"/>
      <c r="AK4185" s="192"/>
      <c r="AO4185" s="267">
        <v>0</v>
      </c>
      <c r="AP4185" s="267">
        <v>0</v>
      </c>
      <c r="AQ4185" s="266">
        <v>0</v>
      </c>
      <c r="AR4185" s="267">
        <v>0</v>
      </c>
      <c r="AS4185" s="266">
        <v>0</v>
      </c>
      <c r="AT4185" s="267">
        <v>0</v>
      </c>
      <c r="AU4185" s="266">
        <v>0</v>
      </c>
      <c r="AV4185" s="267">
        <v>0</v>
      </c>
      <c r="AW4185" s="266">
        <v>0</v>
      </c>
      <c r="AX4185" s="267">
        <v>0</v>
      </c>
      <c r="AY4185" s="266">
        <v>0</v>
      </c>
      <c r="AZ4185" s="267">
        <v>0</v>
      </c>
      <c r="BA4185" s="266">
        <v>0</v>
      </c>
      <c r="BB4185" s="267">
        <v>0</v>
      </c>
      <c r="BC4185" s="266">
        <v>0</v>
      </c>
      <c r="BD4185" s="75"/>
      <c r="BE4185" s="75"/>
      <c r="BF4185" s="75"/>
      <c r="BI4185" s="194"/>
    </row>
    <row r="4186" spans="1:61" ht="11.25" customHeight="1" x14ac:dyDescent="0.3">
      <c r="A4186" s="184" t="s">
        <v>3173</v>
      </c>
      <c r="B4186" s="185">
        <v>0</v>
      </c>
      <c r="C4186" s="828" t="s">
        <v>3174</v>
      </c>
      <c r="D4186" s="284">
        <v>1E-4</v>
      </c>
      <c r="E4186" s="91">
        <v>0</v>
      </c>
      <c r="F4186" s="186">
        <v>5000</v>
      </c>
      <c r="G4186" s="186">
        <v>15000</v>
      </c>
      <c r="H4186" s="186">
        <v>0</v>
      </c>
      <c r="I4186" s="187">
        <v>0</v>
      </c>
      <c r="J4186" s="186">
        <v>0</v>
      </c>
      <c r="K4186" s="186">
        <v>0</v>
      </c>
      <c r="L4186" s="186">
        <v>0</v>
      </c>
      <c r="M4186" s="186">
        <v>0</v>
      </c>
      <c r="N4186" s="188">
        <v>0</v>
      </c>
      <c r="O4186" s="189">
        <v>0</v>
      </c>
      <c r="P4186" s="186">
        <v>0</v>
      </c>
      <c r="Q4186" s="189">
        <v>0</v>
      </c>
      <c r="R4186" s="189">
        <v>0</v>
      </c>
      <c r="S4186" s="189">
        <v>1E-4</v>
      </c>
      <c r="T4186" s="188">
        <v>0</v>
      </c>
      <c r="U4186" s="187">
        <v>0</v>
      </c>
      <c r="V4186" s="189">
        <v>0</v>
      </c>
      <c r="W4186" s="189">
        <v>0</v>
      </c>
      <c r="X4186" s="188">
        <v>0</v>
      </c>
      <c r="Y4186" s="188">
        <v>0</v>
      </c>
      <c r="Z4186" s="186">
        <v>0</v>
      </c>
      <c r="AA4186" s="186">
        <v>0</v>
      </c>
      <c r="AB4186" s="186">
        <v>0</v>
      </c>
      <c r="AC4186" s="186">
        <v>0</v>
      </c>
      <c r="AD4186" s="188">
        <v>0</v>
      </c>
      <c r="AE4186" s="189">
        <v>0</v>
      </c>
      <c r="AF4186" s="189">
        <v>0</v>
      </c>
      <c r="AG4186" s="189">
        <v>0</v>
      </c>
      <c r="AH4186" s="191">
        <v>0</v>
      </c>
      <c r="AI4186" s="186">
        <v>0</v>
      </c>
      <c r="AJ4186" s="194"/>
      <c r="AK4186" s="192"/>
      <c r="AO4186" s="188">
        <v>0</v>
      </c>
      <c r="AP4186" s="188">
        <v>0</v>
      </c>
      <c r="AQ4186" s="187">
        <v>0</v>
      </c>
      <c r="AR4186" s="188">
        <v>0</v>
      </c>
      <c r="AS4186" s="187">
        <v>0</v>
      </c>
      <c r="AT4186" s="188">
        <v>0</v>
      </c>
      <c r="AU4186" s="187">
        <v>0</v>
      </c>
      <c r="AV4186" s="188">
        <v>0</v>
      </c>
      <c r="AW4186" s="187">
        <v>0</v>
      </c>
      <c r="AX4186" s="188">
        <v>0</v>
      </c>
      <c r="AY4186" s="187">
        <v>0</v>
      </c>
      <c r="AZ4186" s="188">
        <v>0</v>
      </c>
      <c r="BA4186" s="187">
        <v>0</v>
      </c>
      <c r="BB4186" s="188">
        <v>0</v>
      </c>
      <c r="BC4186" s="187">
        <v>0</v>
      </c>
      <c r="BD4186" s="75"/>
      <c r="BE4186" s="75"/>
      <c r="BF4186" s="75"/>
      <c r="BI4186" s="194"/>
    </row>
    <row r="4187" spans="1:61" ht="11.25" customHeight="1" x14ac:dyDescent="0.3">
      <c r="A4187" s="184" t="s">
        <v>3176</v>
      </c>
      <c r="B4187" s="185">
        <v>0</v>
      </c>
      <c r="C4187" s="828" t="s">
        <v>3177</v>
      </c>
      <c r="D4187" s="284">
        <v>2157.6</v>
      </c>
      <c r="E4187" s="91">
        <v>0</v>
      </c>
      <c r="F4187" s="186">
        <v>23800</v>
      </c>
      <c r="G4187" s="186">
        <v>23800</v>
      </c>
      <c r="H4187" s="186">
        <v>0</v>
      </c>
      <c r="I4187" s="187">
        <v>0</v>
      </c>
      <c r="J4187" s="186">
        <v>0</v>
      </c>
      <c r="K4187" s="186">
        <v>0</v>
      </c>
      <c r="L4187" s="186">
        <v>0</v>
      </c>
      <c r="M4187" s="186">
        <v>0</v>
      </c>
      <c r="N4187" s="188">
        <v>0</v>
      </c>
      <c r="O4187" s="189">
        <v>0</v>
      </c>
      <c r="P4187" s="186">
        <v>0</v>
      </c>
      <c r="Q4187" s="189">
        <v>0</v>
      </c>
      <c r="R4187" s="189">
        <v>0</v>
      </c>
      <c r="S4187" s="189">
        <v>2157.6</v>
      </c>
      <c r="T4187" s="188">
        <v>2157.6</v>
      </c>
      <c r="U4187" s="187">
        <v>0</v>
      </c>
      <c r="V4187" s="189">
        <v>0</v>
      </c>
      <c r="W4187" s="189">
        <v>0</v>
      </c>
      <c r="X4187" s="188">
        <v>2157.6</v>
      </c>
      <c r="Y4187" s="188">
        <v>2157.6</v>
      </c>
      <c r="Z4187" s="186">
        <v>0</v>
      </c>
      <c r="AA4187" s="186">
        <v>0</v>
      </c>
      <c r="AB4187" s="186">
        <v>0</v>
      </c>
      <c r="AC4187" s="186">
        <v>0</v>
      </c>
      <c r="AD4187" s="188">
        <v>0</v>
      </c>
      <c r="AE4187" s="189">
        <v>0</v>
      </c>
      <c r="AF4187" s="189">
        <v>0</v>
      </c>
      <c r="AG4187" s="189">
        <v>0</v>
      </c>
      <c r="AH4187" s="191">
        <v>0</v>
      </c>
      <c r="AI4187" s="186">
        <v>0</v>
      </c>
      <c r="AJ4187" s="194"/>
      <c r="AK4187" s="192"/>
      <c r="AO4187" s="188">
        <v>0</v>
      </c>
      <c r="AP4187" s="188">
        <v>0</v>
      </c>
      <c r="AQ4187" s="187">
        <v>0</v>
      </c>
      <c r="AR4187" s="188">
        <v>0</v>
      </c>
      <c r="AS4187" s="187">
        <v>0</v>
      </c>
      <c r="AT4187" s="188">
        <v>0</v>
      </c>
      <c r="AU4187" s="187">
        <v>0</v>
      </c>
      <c r="AV4187" s="188">
        <v>0</v>
      </c>
      <c r="AW4187" s="187">
        <v>0</v>
      </c>
      <c r="AX4187" s="188">
        <v>0</v>
      </c>
      <c r="AY4187" s="187">
        <v>0</v>
      </c>
      <c r="AZ4187" s="188">
        <v>0</v>
      </c>
      <c r="BA4187" s="187">
        <v>0</v>
      </c>
      <c r="BB4187" s="188">
        <v>0</v>
      </c>
      <c r="BC4187" s="187">
        <v>0</v>
      </c>
      <c r="BD4187" s="75"/>
      <c r="BE4187" s="75"/>
      <c r="BF4187" s="75"/>
      <c r="BI4187" s="194"/>
    </row>
    <row r="4188" spans="1:61" ht="11.25" customHeight="1" x14ac:dyDescent="0.3">
      <c r="A4188" s="184" t="s">
        <v>3179</v>
      </c>
      <c r="B4188" s="185">
        <v>0</v>
      </c>
      <c r="C4188" s="828" t="s">
        <v>3180</v>
      </c>
      <c r="D4188" s="284">
        <v>1E-4</v>
      </c>
      <c r="E4188" s="91">
        <v>0</v>
      </c>
      <c r="F4188" s="186">
        <v>27500</v>
      </c>
      <c r="G4188" s="186">
        <v>25600</v>
      </c>
      <c r="H4188" s="186">
        <v>0</v>
      </c>
      <c r="I4188" s="187">
        <v>0</v>
      </c>
      <c r="J4188" s="186">
        <v>0</v>
      </c>
      <c r="K4188" s="186">
        <v>0</v>
      </c>
      <c r="L4188" s="186">
        <v>0</v>
      </c>
      <c r="M4188" s="186">
        <v>0</v>
      </c>
      <c r="N4188" s="188">
        <v>0</v>
      </c>
      <c r="O4188" s="189">
        <v>0</v>
      </c>
      <c r="P4188" s="186">
        <v>0</v>
      </c>
      <c r="Q4188" s="189">
        <v>0</v>
      </c>
      <c r="R4188" s="189">
        <v>0</v>
      </c>
      <c r="S4188" s="189">
        <v>1E-4</v>
      </c>
      <c r="T4188" s="188">
        <v>0</v>
      </c>
      <c r="U4188" s="187">
        <v>0</v>
      </c>
      <c r="V4188" s="189">
        <v>0</v>
      </c>
      <c r="W4188" s="189">
        <v>0</v>
      </c>
      <c r="X4188" s="188">
        <v>0</v>
      </c>
      <c r="Y4188" s="188">
        <v>0</v>
      </c>
      <c r="Z4188" s="186">
        <v>0</v>
      </c>
      <c r="AA4188" s="186">
        <v>0</v>
      </c>
      <c r="AB4188" s="186">
        <v>0</v>
      </c>
      <c r="AC4188" s="186">
        <v>0</v>
      </c>
      <c r="AD4188" s="188">
        <v>0</v>
      </c>
      <c r="AE4188" s="189">
        <v>0</v>
      </c>
      <c r="AF4188" s="189">
        <v>0</v>
      </c>
      <c r="AG4188" s="189">
        <v>0</v>
      </c>
      <c r="AH4188" s="191">
        <v>0</v>
      </c>
      <c r="AI4188" s="186">
        <v>0</v>
      </c>
      <c r="AJ4188" s="194"/>
      <c r="AK4188" s="192"/>
      <c r="AO4188" s="188">
        <v>0</v>
      </c>
      <c r="AP4188" s="188">
        <v>0</v>
      </c>
      <c r="AQ4188" s="187">
        <v>0</v>
      </c>
      <c r="AR4188" s="188">
        <v>0</v>
      </c>
      <c r="AS4188" s="187">
        <v>0</v>
      </c>
      <c r="AT4188" s="188">
        <v>0</v>
      </c>
      <c r="AU4188" s="187">
        <v>0</v>
      </c>
      <c r="AV4188" s="188">
        <v>0</v>
      </c>
      <c r="AW4188" s="187">
        <v>0</v>
      </c>
      <c r="AX4188" s="188">
        <v>0</v>
      </c>
      <c r="AY4188" s="187">
        <v>0</v>
      </c>
      <c r="AZ4188" s="188">
        <v>0</v>
      </c>
      <c r="BA4188" s="187">
        <v>0</v>
      </c>
      <c r="BB4188" s="188">
        <v>0</v>
      </c>
      <c r="BC4188" s="187">
        <v>0</v>
      </c>
      <c r="BD4188" s="75"/>
      <c r="BE4188" s="75"/>
      <c r="BF4188" s="75"/>
      <c r="BI4188" s="194"/>
    </row>
    <row r="4189" spans="1:61" s="77" customFormat="1" ht="11.25" customHeight="1" x14ac:dyDescent="0.2">
      <c r="A4189" s="184" t="s">
        <v>3182</v>
      </c>
      <c r="B4189" s="185">
        <v>0</v>
      </c>
      <c r="C4189" s="828" t="s">
        <v>3183</v>
      </c>
      <c r="D4189" s="284">
        <v>1E-4</v>
      </c>
      <c r="E4189" s="91">
        <v>0</v>
      </c>
      <c r="F4189" s="186">
        <v>3000</v>
      </c>
      <c r="G4189" s="186">
        <v>2700</v>
      </c>
      <c r="H4189" s="186">
        <v>0</v>
      </c>
      <c r="I4189" s="187">
        <v>0</v>
      </c>
      <c r="J4189" s="186">
        <v>0</v>
      </c>
      <c r="K4189" s="186">
        <v>0</v>
      </c>
      <c r="L4189" s="186">
        <v>0</v>
      </c>
      <c r="M4189" s="186">
        <v>0</v>
      </c>
      <c r="N4189" s="188">
        <v>0</v>
      </c>
      <c r="O4189" s="189">
        <v>0</v>
      </c>
      <c r="P4189" s="186">
        <v>0</v>
      </c>
      <c r="Q4189" s="189">
        <v>0</v>
      </c>
      <c r="R4189" s="189">
        <v>0</v>
      </c>
      <c r="S4189" s="189">
        <v>1E-4</v>
      </c>
      <c r="T4189" s="188">
        <v>0</v>
      </c>
      <c r="U4189" s="187">
        <v>0</v>
      </c>
      <c r="V4189" s="189">
        <v>0</v>
      </c>
      <c r="W4189" s="189">
        <v>0</v>
      </c>
      <c r="X4189" s="188">
        <v>0</v>
      </c>
      <c r="Y4189" s="188">
        <v>0</v>
      </c>
      <c r="Z4189" s="186">
        <v>0</v>
      </c>
      <c r="AA4189" s="186">
        <v>0</v>
      </c>
      <c r="AB4189" s="186">
        <v>0</v>
      </c>
      <c r="AC4189" s="186">
        <v>0</v>
      </c>
      <c r="AD4189" s="188">
        <v>0</v>
      </c>
      <c r="AE4189" s="189">
        <v>0</v>
      </c>
      <c r="AF4189" s="189">
        <v>0</v>
      </c>
      <c r="AG4189" s="189">
        <v>0</v>
      </c>
      <c r="AH4189" s="191">
        <v>0</v>
      </c>
      <c r="AI4189" s="186">
        <v>0</v>
      </c>
      <c r="AJ4189" s="194"/>
      <c r="AK4189" s="192"/>
      <c r="AL4189" s="226"/>
      <c r="AM4189" s="55"/>
      <c r="AN4189" s="76"/>
      <c r="AO4189" s="188">
        <v>0</v>
      </c>
      <c r="AP4189" s="188">
        <v>0</v>
      </c>
      <c r="AQ4189" s="187">
        <v>0</v>
      </c>
      <c r="AR4189" s="188">
        <v>0</v>
      </c>
      <c r="AS4189" s="187">
        <v>0</v>
      </c>
      <c r="AT4189" s="188">
        <v>0</v>
      </c>
      <c r="AU4189" s="187">
        <v>0</v>
      </c>
      <c r="AV4189" s="188">
        <v>0</v>
      </c>
      <c r="AW4189" s="187">
        <v>0</v>
      </c>
      <c r="AX4189" s="188">
        <v>0</v>
      </c>
      <c r="AY4189" s="187">
        <v>0</v>
      </c>
      <c r="AZ4189" s="188">
        <v>0</v>
      </c>
      <c r="BA4189" s="187">
        <v>0</v>
      </c>
      <c r="BB4189" s="188">
        <v>0</v>
      </c>
      <c r="BC4189" s="187">
        <v>0</v>
      </c>
      <c r="BD4189" s="75"/>
      <c r="BE4189" s="75"/>
      <c r="BF4189" s="55"/>
      <c r="BI4189" s="194"/>
    </row>
    <row r="4190" spans="1:61" s="77" customFormat="1" ht="11.25" customHeight="1" x14ac:dyDescent="0.2">
      <c r="A4190" s="184" t="s">
        <v>4467</v>
      </c>
      <c r="B4190" s="185">
        <v>0</v>
      </c>
      <c r="C4190" s="828" t="s">
        <v>422</v>
      </c>
      <c r="D4190" s="284">
        <v>1E-4</v>
      </c>
      <c r="E4190" s="91">
        <v>0</v>
      </c>
      <c r="F4190" s="186">
        <v>0</v>
      </c>
      <c r="G4190" s="186">
        <v>0</v>
      </c>
      <c r="H4190" s="186">
        <v>0</v>
      </c>
      <c r="I4190" s="187">
        <v>0</v>
      </c>
      <c r="J4190" s="186">
        <v>0</v>
      </c>
      <c r="K4190" s="186">
        <v>0</v>
      </c>
      <c r="L4190" s="186">
        <v>0</v>
      </c>
      <c r="M4190" s="186">
        <v>0</v>
      </c>
      <c r="N4190" s="188">
        <v>0</v>
      </c>
      <c r="O4190" s="189">
        <v>0</v>
      </c>
      <c r="P4190" s="186">
        <v>0</v>
      </c>
      <c r="Q4190" s="189">
        <v>0</v>
      </c>
      <c r="R4190" s="189">
        <v>0</v>
      </c>
      <c r="S4190" s="189">
        <v>1E-4</v>
      </c>
      <c r="T4190" s="188">
        <v>0</v>
      </c>
      <c r="U4190" s="187">
        <v>0</v>
      </c>
      <c r="V4190" s="189">
        <v>0</v>
      </c>
      <c r="W4190" s="189">
        <v>0</v>
      </c>
      <c r="X4190" s="188">
        <v>0</v>
      </c>
      <c r="Y4190" s="188">
        <v>0</v>
      </c>
      <c r="Z4190" s="186">
        <v>0</v>
      </c>
      <c r="AA4190" s="186">
        <v>0</v>
      </c>
      <c r="AB4190" s="186">
        <v>0</v>
      </c>
      <c r="AC4190" s="186">
        <v>0</v>
      </c>
      <c r="AD4190" s="188">
        <v>0</v>
      </c>
      <c r="AE4190" s="189">
        <v>0</v>
      </c>
      <c r="AF4190" s="189">
        <v>0</v>
      </c>
      <c r="AG4190" s="189">
        <v>0</v>
      </c>
      <c r="AH4190" s="191">
        <v>0</v>
      </c>
      <c r="AI4190" s="186">
        <v>0</v>
      </c>
      <c r="AJ4190" s="194"/>
      <c r="AK4190" s="192"/>
      <c r="AL4190" s="226"/>
      <c r="AM4190" s="55"/>
      <c r="AN4190" s="76"/>
      <c r="AO4190" s="188">
        <v>0</v>
      </c>
      <c r="AP4190" s="188">
        <v>0</v>
      </c>
      <c r="AQ4190" s="187">
        <v>0</v>
      </c>
      <c r="AR4190" s="188">
        <v>0</v>
      </c>
      <c r="AS4190" s="187">
        <v>0</v>
      </c>
      <c r="AT4190" s="188">
        <v>0</v>
      </c>
      <c r="AU4190" s="187">
        <v>0</v>
      </c>
      <c r="AV4190" s="188">
        <v>0</v>
      </c>
      <c r="AW4190" s="187">
        <v>0</v>
      </c>
      <c r="AX4190" s="188">
        <v>0</v>
      </c>
      <c r="AY4190" s="187">
        <v>0</v>
      </c>
      <c r="AZ4190" s="188">
        <v>0</v>
      </c>
      <c r="BA4190" s="187">
        <v>0</v>
      </c>
      <c r="BB4190" s="188">
        <v>0</v>
      </c>
      <c r="BC4190" s="187">
        <v>0</v>
      </c>
      <c r="BD4190" s="75"/>
      <c r="BE4190" s="75"/>
      <c r="BF4190" s="55"/>
      <c r="BI4190" s="194"/>
    </row>
    <row r="4191" spans="1:61" s="77" customFormat="1" ht="11.25" customHeight="1" x14ac:dyDescent="0.2">
      <c r="A4191" s="184" t="s">
        <v>4468</v>
      </c>
      <c r="B4191" s="185">
        <v>0</v>
      </c>
      <c r="C4191" s="828" t="s">
        <v>4469</v>
      </c>
      <c r="D4191" s="284">
        <v>2603.6</v>
      </c>
      <c r="E4191" s="91">
        <v>43.587053571428569</v>
      </c>
      <c r="F4191" s="186">
        <v>1792</v>
      </c>
      <c r="G4191" s="186">
        <v>1792</v>
      </c>
      <c r="H4191" s="186">
        <v>0</v>
      </c>
      <c r="I4191" s="187">
        <v>0</v>
      </c>
      <c r="J4191" s="186">
        <v>1792</v>
      </c>
      <c r="K4191" s="186">
        <v>0</v>
      </c>
      <c r="L4191" s="186">
        <v>0</v>
      </c>
      <c r="M4191" s="186">
        <v>0</v>
      </c>
      <c r="N4191" s="188">
        <v>0</v>
      </c>
      <c r="O4191" s="189">
        <v>0</v>
      </c>
      <c r="P4191" s="186">
        <v>0</v>
      </c>
      <c r="Q4191" s="189">
        <v>0</v>
      </c>
      <c r="R4191" s="189">
        <v>43.587053571428569</v>
      </c>
      <c r="S4191" s="189">
        <v>2603.6</v>
      </c>
      <c r="T4191" s="188">
        <v>2604.8000000000002</v>
      </c>
      <c r="U4191" s="187">
        <v>43.607142857142861</v>
      </c>
      <c r="V4191" s="189">
        <v>0</v>
      </c>
      <c r="W4191" s="189">
        <v>0</v>
      </c>
      <c r="X4191" s="188">
        <v>2604.8000000000002</v>
      </c>
      <c r="Y4191" s="188">
        <v>2604.8000000000002</v>
      </c>
      <c r="Z4191" s="186">
        <v>0</v>
      </c>
      <c r="AA4191" s="186">
        <v>0</v>
      </c>
      <c r="AB4191" s="186">
        <v>0</v>
      </c>
      <c r="AC4191" s="186">
        <v>0</v>
      </c>
      <c r="AD4191" s="188">
        <v>0</v>
      </c>
      <c r="AE4191" s="189">
        <v>0</v>
      </c>
      <c r="AF4191" s="189">
        <v>0</v>
      </c>
      <c r="AG4191" s="189">
        <v>0</v>
      </c>
      <c r="AH4191" s="191">
        <v>0</v>
      </c>
      <c r="AI4191" s="186">
        <v>0</v>
      </c>
      <c r="AJ4191" s="194"/>
      <c r="AK4191" s="192"/>
      <c r="AL4191" s="226"/>
      <c r="AM4191" s="55"/>
      <c r="AN4191" s="76"/>
      <c r="AO4191" s="188">
        <v>4480</v>
      </c>
      <c r="AP4191" s="188">
        <v>896</v>
      </c>
      <c r="AQ4191" s="187">
        <v>0</v>
      </c>
      <c r="AR4191" s="188">
        <v>3584</v>
      </c>
      <c r="AS4191" s="187">
        <v>100</v>
      </c>
      <c r="AT4191" s="188">
        <v>8960</v>
      </c>
      <c r="AU4191" s="187">
        <v>83.333333333333343</v>
      </c>
      <c r="AV4191" s="188">
        <v>1792</v>
      </c>
      <c r="AW4191" s="187">
        <v>0</v>
      </c>
      <c r="AX4191" s="188">
        <v>1792</v>
      </c>
      <c r="AY4191" s="187">
        <v>0</v>
      </c>
      <c r="AZ4191" s="188">
        <v>5376</v>
      </c>
      <c r="BA4191" s="187">
        <v>100</v>
      </c>
      <c r="BB4191" s="188">
        <v>896</v>
      </c>
      <c r="BC4191" s="187">
        <v>0</v>
      </c>
      <c r="BD4191" s="75"/>
      <c r="BE4191" s="75"/>
      <c r="BF4191" s="55"/>
      <c r="BI4191" s="194"/>
    </row>
    <row r="4192" spans="1:61" s="77" customFormat="1" ht="11.25" customHeight="1" x14ac:dyDescent="0.2">
      <c r="A4192" s="184" t="s">
        <v>4470</v>
      </c>
      <c r="B4192" s="185">
        <v>0</v>
      </c>
      <c r="C4192" s="828" t="s">
        <v>4471</v>
      </c>
      <c r="D4192" s="284">
        <v>1687.04</v>
      </c>
      <c r="E4192" s="91">
        <v>13.18</v>
      </c>
      <c r="F4192" s="186">
        <v>2800</v>
      </c>
      <c r="G4192" s="186">
        <v>2800</v>
      </c>
      <c r="H4192" s="186">
        <v>0</v>
      </c>
      <c r="I4192" s="187">
        <v>0</v>
      </c>
      <c r="J4192" s="186">
        <v>3840</v>
      </c>
      <c r="K4192" s="186">
        <v>0</v>
      </c>
      <c r="L4192" s="186">
        <v>0</v>
      </c>
      <c r="M4192" s="186">
        <v>0</v>
      </c>
      <c r="N4192" s="188">
        <v>0</v>
      </c>
      <c r="O4192" s="189">
        <v>0</v>
      </c>
      <c r="P4192" s="186">
        <v>0</v>
      </c>
      <c r="Q4192" s="189">
        <v>0</v>
      </c>
      <c r="R4192" s="189">
        <v>13.18</v>
      </c>
      <c r="S4192" s="189">
        <v>1687.04</v>
      </c>
      <c r="T4192" s="188">
        <v>1687.04</v>
      </c>
      <c r="U4192" s="187">
        <v>13.18</v>
      </c>
      <c r="V4192" s="189">
        <v>0</v>
      </c>
      <c r="W4192" s="189">
        <v>0</v>
      </c>
      <c r="X4192" s="188">
        <v>1687.04</v>
      </c>
      <c r="Y4192" s="188">
        <v>1687.04</v>
      </c>
      <c r="Z4192" s="186">
        <v>0</v>
      </c>
      <c r="AA4192" s="186">
        <v>0</v>
      </c>
      <c r="AB4192" s="186">
        <v>0</v>
      </c>
      <c r="AC4192" s="186">
        <v>0</v>
      </c>
      <c r="AD4192" s="188">
        <v>0</v>
      </c>
      <c r="AE4192" s="189">
        <v>0</v>
      </c>
      <c r="AF4192" s="189">
        <v>0</v>
      </c>
      <c r="AG4192" s="189">
        <v>0</v>
      </c>
      <c r="AH4192" s="191">
        <v>1</v>
      </c>
      <c r="AI4192" s="186">
        <v>0</v>
      </c>
      <c r="AJ4192" s="194"/>
      <c r="AK4192" s="192"/>
      <c r="AL4192" s="226"/>
      <c r="AM4192" s="55"/>
      <c r="AN4192" s="76"/>
      <c r="AO4192" s="188">
        <v>2816</v>
      </c>
      <c r="AP4192" s="188">
        <v>768</v>
      </c>
      <c r="AQ4192" s="187">
        <v>0</v>
      </c>
      <c r="AR4192" s="188">
        <v>2304</v>
      </c>
      <c r="AS4192" s="187">
        <v>100</v>
      </c>
      <c r="AT4192" s="188">
        <v>5376</v>
      </c>
      <c r="AU4192" s="187">
        <v>87.5</v>
      </c>
      <c r="AV4192" s="188">
        <v>0</v>
      </c>
      <c r="AW4192" s="187">
        <v>0</v>
      </c>
      <c r="AX4192" s="188">
        <v>3072</v>
      </c>
      <c r="AY4192" s="187">
        <v>0</v>
      </c>
      <c r="AZ4192" s="188">
        <v>3072</v>
      </c>
      <c r="BA4192" s="187">
        <v>100</v>
      </c>
      <c r="BB4192" s="188">
        <v>768</v>
      </c>
      <c r="BC4192" s="187">
        <v>0</v>
      </c>
      <c r="BD4192" s="75"/>
      <c r="BE4192" s="75"/>
      <c r="BF4192" s="55"/>
      <c r="BI4192" s="194"/>
    </row>
    <row r="4193" spans="1:61" ht="11.25" customHeight="1" x14ac:dyDescent="0.3">
      <c r="A4193" s="149" t="s">
        <v>423</v>
      </c>
      <c r="B4193" s="169">
        <v>0</v>
      </c>
      <c r="C4193" s="871"/>
      <c r="D4193" s="379">
        <v>6448.2405000000008</v>
      </c>
      <c r="E4193" s="220">
        <v>34.347871981534091</v>
      </c>
      <c r="F4193" s="221">
        <v>68892</v>
      </c>
      <c r="G4193" s="221">
        <v>82192</v>
      </c>
      <c r="H4193" s="221">
        <v>0</v>
      </c>
      <c r="I4193" s="222">
        <v>0</v>
      </c>
      <c r="J4193" s="223">
        <v>5632</v>
      </c>
      <c r="K4193" s="221">
        <v>0</v>
      </c>
      <c r="L4193" s="221">
        <v>0</v>
      </c>
      <c r="M4193" s="221">
        <v>0</v>
      </c>
      <c r="N4193" s="223">
        <v>0</v>
      </c>
      <c r="O4193" s="224">
        <v>0</v>
      </c>
      <c r="P4193" s="221">
        <v>0</v>
      </c>
      <c r="Q4193" s="224">
        <v>0</v>
      </c>
      <c r="R4193" s="224">
        <v>34.347871981534091</v>
      </c>
      <c r="S4193" s="224">
        <v>6448.2405000000008</v>
      </c>
      <c r="T4193" s="221">
        <v>6449.44</v>
      </c>
      <c r="U4193" s="222">
        <v>34.354261363636361</v>
      </c>
      <c r="V4193" s="224">
        <v>0</v>
      </c>
      <c r="W4193" s="224">
        <v>0</v>
      </c>
      <c r="X4193" s="224">
        <v>0</v>
      </c>
      <c r="Y4193" s="223">
        <v>18776.825543857016</v>
      </c>
      <c r="Z4193" s="221">
        <v>291.72577860922911</v>
      </c>
      <c r="AA4193" s="221">
        <v>4.5232730067917393</v>
      </c>
      <c r="AB4193" s="221">
        <v>13.166555842704215</v>
      </c>
      <c r="AC4193" s="221">
        <v>0</v>
      </c>
      <c r="AD4193" s="223">
        <v>0</v>
      </c>
      <c r="AE4193" s="224">
        <v>0</v>
      </c>
      <c r="AF4193" s="224">
        <v>2.4089657733820522E-2</v>
      </c>
      <c r="AG4193" s="224">
        <v>4.5215906401288919</v>
      </c>
      <c r="AH4193" s="224">
        <v>99.962806431088254</v>
      </c>
      <c r="AI4193" s="225">
        <v>0</v>
      </c>
      <c r="AJ4193" s="194"/>
      <c r="AK4193" s="192"/>
      <c r="AO4193" s="223">
        <v>0</v>
      </c>
      <c r="AP4193" s="223">
        <v>0</v>
      </c>
      <c r="AQ4193" s="222">
        <v>0</v>
      </c>
      <c r="AR4193" s="223">
        <v>0</v>
      </c>
      <c r="AS4193" s="222">
        <v>0</v>
      </c>
      <c r="AT4193" s="223">
        <v>0</v>
      </c>
      <c r="AU4193" s="222">
        <v>0</v>
      </c>
      <c r="AV4193" s="223">
        <v>0</v>
      </c>
      <c r="AW4193" s="222">
        <v>0</v>
      </c>
      <c r="AX4193" s="223">
        <v>0</v>
      </c>
      <c r="AY4193" s="222">
        <v>0</v>
      </c>
      <c r="AZ4193" s="223">
        <v>0</v>
      </c>
      <c r="BA4193" s="222">
        <v>0</v>
      </c>
      <c r="BB4193" s="223">
        <v>0</v>
      </c>
      <c r="BC4193" s="222">
        <v>0</v>
      </c>
      <c r="BD4193" s="75"/>
      <c r="BE4193" s="75"/>
      <c r="BF4193" s="75"/>
      <c r="BI4193" s="194"/>
    </row>
    <row r="4194" spans="1:61" ht="11.25" customHeight="1" x14ac:dyDescent="0.3">
      <c r="A4194" s="184" t="s">
        <v>4472</v>
      </c>
      <c r="B4194" s="185">
        <v>0</v>
      </c>
      <c r="C4194" s="828" t="s">
        <v>660</v>
      </c>
      <c r="D4194" s="284">
        <v>88.32</v>
      </c>
      <c r="E4194" s="91">
        <v>0</v>
      </c>
      <c r="F4194" s="186">
        <v>0</v>
      </c>
      <c r="G4194" s="186">
        <v>0</v>
      </c>
      <c r="H4194" s="186">
        <v>0</v>
      </c>
      <c r="I4194" s="187">
        <v>0</v>
      </c>
      <c r="J4194" s="186">
        <v>0</v>
      </c>
      <c r="K4194" s="186">
        <v>0</v>
      </c>
      <c r="L4194" s="186">
        <v>0</v>
      </c>
      <c r="M4194" s="186">
        <v>0</v>
      </c>
      <c r="N4194" s="188">
        <v>0</v>
      </c>
      <c r="O4194" s="189">
        <v>0</v>
      </c>
      <c r="P4194" s="186">
        <v>0</v>
      </c>
      <c r="Q4194" s="189">
        <v>0</v>
      </c>
      <c r="R4194" s="189">
        <v>0</v>
      </c>
      <c r="S4194" s="189">
        <v>88.32</v>
      </c>
      <c r="T4194" s="188">
        <v>88.32</v>
      </c>
      <c r="U4194" s="187">
        <v>0</v>
      </c>
      <c r="V4194" s="189">
        <v>0</v>
      </c>
      <c r="W4194" s="189">
        <v>0</v>
      </c>
      <c r="X4194" s="188">
        <v>88.32</v>
      </c>
      <c r="Y4194" s="188">
        <v>88.32</v>
      </c>
      <c r="Z4194" s="186">
        <v>0</v>
      </c>
      <c r="AA4194" s="186">
        <v>0</v>
      </c>
      <c r="AB4194" s="186">
        <v>0</v>
      </c>
      <c r="AC4194" s="186">
        <v>0</v>
      </c>
      <c r="AD4194" s="188">
        <v>0</v>
      </c>
      <c r="AE4194" s="189">
        <v>0</v>
      </c>
      <c r="AF4194" s="189">
        <v>0</v>
      </c>
      <c r="AG4194" s="189">
        <v>0</v>
      </c>
      <c r="AH4194" s="191">
        <v>0</v>
      </c>
      <c r="AI4194" s="186">
        <v>0</v>
      </c>
      <c r="AJ4194" s="194"/>
      <c r="AK4194" s="192"/>
      <c r="AO4194" s="188">
        <v>0</v>
      </c>
      <c r="AP4194" s="188">
        <v>0</v>
      </c>
      <c r="AQ4194" s="187">
        <v>0</v>
      </c>
      <c r="AR4194" s="188">
        <v>0</v>
      </c>
      <c r="AS4194" s="187">
        <v>0</v>
      </c>
      <c r="AT4194" s="188">
        <v>0</v>
      </c>
      <c r="AU4194" s="187">
        <v>0</v>
      </c>
      <c r="AV4194" s="188">
        <v>0</v>
      </c>
      <c r="AW4194" s="187">
        <v>0</v>
      </c>
      <c r="AX4194" s="188">
        <v>0</v>
      </c>
      <c r="AY4194" s="187">
        <v>0</v>
      </c>
      <c r="AZ4194" s="188">
        <v>0</v>
      </c>
      <c r="BA4194" s="187">
        <v>0</v>
      </c>
      <c r="BB4194" s="188">
        <v>0</v>
      </c>
      <c r="BC4194" s="187">
        <v>0</v>
      </c>
      <c r="BD4194" s="75"/>
      <c r="BE4194" s="75"/>
      <c r="BF4194" s="75"/>
      <c r="BI4194" s="194"/>
    </row>
    <row r="4195" spans="1:61" ht="11.25" customHeight="1" x14ac:dyDescent="0.3">
      <c r="A4195" s="184" t="s">
        <v>4473</v>
      </c>
      <c r="B4195" s="185">
        <v>0</v>
      </c>
      <c r="C4195" s="828" t="s">
        <v>661</v>
      </c>
      <c r="D4195" s="284">
        <v>1E-4</v>
      </c>
      <c r="E4195" s="91">
        <v>0</v>
      </c>
      <c r="F4195" s="186">
        <v>0</v>
      </c>
      <c r="G4195" s="186">
        <v>0</v>
      </c>
      <c r="H4195" s="186">
        <v>0</v>
      </c>
      <c r="I4195" s="187">
        <v>0</v>
      </c>
      <c r="J4195" s="186">
        <v>0</v>
      </c>
      <c r="K4195" s="186">
        <v>0</v>
      </c>
      <c r="L4195" s="186">
        <v>0</v>
      </c>
      <c r="M4195" s="186">
        <v>0</v>
      </c>
      <c r="N4195" s="188">
        <v>0</v>
      </c>
      <c r="O4195" s="189">
        <v>0</v>
      </c>
      <c r="P4195" s="186">
        <v>0</v>
      </c>
      <c r="Q4195" s="189">
        <v>0</v>
      </c>
      <c r="R4195" s="189">
        <v>0</v>
      </c>
      <c r="S4195" s="189">
        <v>1E-4</v>
      </c>
      <c r="T4195" s="188">
        <v>0</v>
      </c>
      <c r="U4195" s="187">
        <v>0</v>
      </c>
      <c r="V4195" s="189">
        <v>0</v>
      </c>
      <c r="W4195" s="189">
        <v>0</v>
      </c>
      <c r="X4195" s="188">
        <v>0</v>
      </c>
      <c r="Y4195" s="188">
        <v>0</v>
      </c>
      <c r="Z4195" s="186">
        <v>0</v>
      </c>
      <c r="AA4195" s="186">
        <v>0</v>
      </c>
      <c r="AB4195" s="186">
        <v>0</v>
      </c>
      <c r="AC4195" s="186">
        <v>0</v>
      </c>
      <c r="AD4195" s="188">
        <v>0</v>
      </c>
      <c r="AE4195" s="189">
        <v>0</v>
      </c>
      <c r="AF4195" s="189">
        <v>0</v>
      </c>
      <c r="AG4195" s="189">
        <v>0</v>
      </c>
      <c r="AH4195" s="191">
        <v>0</v>
      </c>
      <c r="AI4195" s="186">
        <v>0</v>
      </c>
      <c r="AJ4195" s="194"/>
      <c r="AK4195" s="192"/>
      <c r="AO4195" s="188">
        <v>0</v>
      </c>
      <c r="AP4195" s="188">
        <v>0</v>
      </c>
      <c r="AQ4195" s="187">
        <v>0</v>
      </c>
      <c r="AR4195" s="188">
        <v>0</v>
      </c>
      <c r="AS4195" s="187">
        <v>0</v>
      </c>
      <c r="AT4195" s="188">
        <v>0</v>
      </c>
      <c r="AU4195" s="187">
        <v>0</v>
      </c>
      <c r="AV4195" s="188">
        <v>0</v>
      </c>
      <c r="AW4195" s="187">
        <v>0</v>
      </c>
      <c r="AX4195" s="188">
        <v>0</v>
      </c>
      <c r="AY4195" s="187">
        <v>0</v>
      </c>
      <c r="AZ4195" s="188">
        <v>0</v>
      </c>
      <c r="BA4195" s="187">
        <v>0</v>
      </c>
      <c r="BB4195" s="188">
        <v>0</v>
      </c>
      <c r="BC4195" s="187">
        <v>0</v>
      </c>
      <c r="BD4195" s="75"/>
      <c r="BE4195" s="75"/>
      <c r="BF4195" s="75"/>
      <c r="BI4195" s="194"/>
    </row>
    <row r="4196" spans="1:61" s="77" customFormat="1" ht="11.25" customHeight="1" x14ac:dyDescent="0.2">
      <c r="A4196" s="184" t="s">
        <v>4474</v>
      </c>
      <c r="B4196" s="185">
        <v>0</v>
      </c>
      <c r="C4196" s="828" t="s">
        <v>662</v>
      </c>
      <c r="D4196" s="284">
        <v>1E-4</v>
      </c>
      <c r="E4196" s="91">
        <v>0</v>
      </c>
      <c r="F4196" s="186">
        <v>0</v>
      </c>
      <c r="G4196" s="186">
        <v>0</v>
      </c>
      <c r="H4196" s="186">
        <v>0</v>
      </c>
      <c r="I4196" s="187">
        <v>0</v>
      </c>
      <c r="J4196" s="186">
        <v>0</v>
      </c>
      <c r="K4196" s="186">
        <v>0</v>
      </c>
      <c r="L4196" s="186">
        <v>0</v>
      </c>
      <c r="M4196" s="186">
        <v>0</v>
      </c>
      <c r="N4196" s="188">
        <v>0</v>
      </c>
      <c r="O4196" s="189">
        <v>0</v>
      </c>
      <c r="P4196" s="186">
        <v>0</v>
      </c>
      <c r="Q4196" s="189">
        <v>0</v>
      </c>
      <c r="R4196" s="189">
        <v>0</v>
      </c>
      <c r="S4196" s="189">
        <v>1E-4</v>
      </c>
      <c r="T4196" s="188">
        <v>0</v>
      </c>
      <c r="U4196" s="187">
        <v>0</v>
      </c>
      <c r="V4196" s="189">
        <v>0</v>
      </c>
      <c r="W4196" s="189">
        <v>0</v>
      </c>
      <c r="X4196" s="188">
        <v>0</v>
      </c>
      <c r="Y4196" s="188">
        <v>0</v>
      </c>
      <c r="Z4196" s="186">
        <v>0</v>
      </c>
      <c r="AA4196" s="186">
        <v>0</v>
      </c>
      <c r="AB4196" s="186">
        <v>0</v>
      </c>
      <c r="AC4196" s="186">
        <v>0</v>
      </c>
      <c r="AD4196" s="188">
        <v>0</v>
      </c>
      <c r="AE4196" s="189">
        <v>0</v>
      </c>
      <c r="AF4196" s="189">
        <v>0</v>
      </c>
      <c r="AG4196" s="189">
        <v>0</v>
      </c>
      <c r="AH4196" s="191">
        <v>0</v>
      </c>
      <c r="AI4196" s="186">
        <v>0</v>
      </c>
      <c r="AJ4196" s="194"/>
      <c r="AK4196" s="192"/>
      <c r="AL4196" s="226"/>
      <c r="AM4196" s="55"/>
      <c r="AN4196" s="76"/>
      <c r="AO4196" s="188">
        <v>0</v>
      </c>
      <c r="AP4196" s="188">
        <v>0</v>
      </c>
      <c r="AQ4196" s="187">
        <v>0</v>
      </c>
      <c r="AR4196" s="188">
        <v>0</v>
      </c>
      <c r="AS4196" s="187">
        <v>0</v>
      </c>
      <c r="AT4196" s="188">
        <v>0</v>
      </c>
      <c r="AU4196" s="187">
        <v>0</v>
      </c>
      <c r="AV4196" s="188">
        <v>0</v>
      </c>
      <c r="AW4196" s="187">
        <v>0</v>
      </c>
      <c r="AX4196" s="188">
        <v>0</v>
      </c>
      <c r="AY4196" s="187">
        <v>0</v>
      </c>
      <c r="AZ4196" s="188">
        <v>0</v>
      </c>
      <c r="BA4196" s="187">
        <v>0</v>
      </c>
      <c r="BB4196" s="188">
        <v>0</v>
      </c>
      <c r="BC4196" s="187">
        <v>0</v>
      </c>
      <c r="BD4196" s="75"/>
      <c r="BE4196" s="75"/>
      <c r="BF4196" s="55"/>
      <c r="BI4196" s="194"/>
    </row>
    <row r="4197" spans="1:61" s="77" customFormat="1" ht="11.25" customHeight="1" x14ac:dyDescent="0.2">
      <c r="A4197" s="184" t="s">
        <v>4475</v>
      </c>
      <c r="B4197" s="185">
        <v>0</v>
      </c>
      <c r="C4197" s="828" t="s">
        <v>663</v>
      </c>
      <c r="D4197" s="284">
        <v>1E-4</v>
      </c>
      <c r="E4197" s="91">
        <v>0</v>
      </c>
      <c r="F4197" s="186">
        <v>0</v>
      </c>
      <c r="G4197" s="186">
        <v>0</v>
      </c>
      <c r="H4197" s="186">
        <v>0</v>
      </c>
      <c r="I4197" s="187">
        <v>0</v>
      </c>
      <c r="J4197" s="186">
        <v>0</v>
      </c>
      <c r="K4197" s="186">
        <v>0</v>
      </c>
      <c r="L4197" s="186">
        <v>0</v>
      </c>
      <c r="M4197" s="186">
        <v>0</v>
      </c>
      <c r="N4197" s="188">
        <v>0</v>
      </c>
      <c r="O4197" s="189">
        <v>0</v>
      </c>
      <c r="P4197" s="186">
        <v>0</v>
      </c>
      <c r="Q4197" s="189">
        <v>0</v>
      </c>
      <c r="R4197" s="189">
        <v>0</v>
      </c>
      <c r="S4197" s="189">
        <v>1E-4</v>
      </c>
      <c r="T4197" s="188">
        <v>0</v>
      </c>
      <c r="U4197" s="187">
        <v>0</v>
      </c>
      <c r="V4197" s="189">
        <v>0</v>
      </c>
      <c r="W4197" s="189">
        <v>0</v>
      </c>
      <c r="X4197" s="188">
        <v>0</v>
      </c>
      <c r="Y4197" s="188">
        <v>0</v>
      </c>
      <c r="Z4197" s="186">
        <v>0</v>
      </c>
      <c r="AA4197" s="186">
        <v>0</v>
      </c>
      <c r="AB4197" s="186">
        <v>0</v>
      </c>
      <c r="AC4197" s="186">
        <v>0</v>
      </c>
      <c r="AD4197" s="188">
        <v>0</v>
      </c>
      <c r="AE4197" s="189">
        <v>0</v>
      </c>
      <c r="AF4197" s="189">
        <v>0</v>
      </c>
      <c r="AG4197" s="189">
        <v>0</v>
      </c>
      <c r="AH4197" s="191">
        <v>0</v>
      </c>
      <c r="AI4197" s="186">
        <v>0</v>
      </c>
      <c r="AJ4197" s="194"/>
      <c r="AK4197" s="192"/>
      <c r="AL4197" s="226"/>
      <c r="AM4197" s="55"/>
      <c r="AN4197" s="76"/>
      <c r="AO4197" s="188">
        <v>0</v>
      </c>
      <c r="AP4197" s="188">
        <v>0</v>
      </c>
      <c r="AQ4197" s="187">
        <v>0</v>
      </c>
      <c r="AR4197" s="188">
        <v>0</v>
      </c>
      <c r="AS4197" s="187">
        <v>0</v>
      </c>
      <c r="AT4197" s="188">
        <v>0</v>
      </c>
      <c r="AU4197" s="187">
        <v>0</v>
      </c>
      <c r="AV4197" s="188">
        <v>0</v>
      </c>
      <c r="AW4197" s="187">
        <v>0</v>
      </c>
      <c r="AX4197" s="188">
        <v>0</v>
      </c>
      <c r="AY4197" s="187">
        <v>0</v>
      </c>
      <c r="AZ4197" s="188">
        <v>0</v>
      </c>
      <c r="BA4197" s="187">
        <v>0</v>
      </c>
      <c r="BB4197" s="188">
        <v>0</v>
      </c>
      <c r="BC4197" s="187">
        <v>0</v>
      </c>
      <c r="BD4197" s="75"/>
      <c r="BE4197" s="75"/>
      <c r="BF4197" s="55"/>
      <c r="BI4197" s="194"/>
    </row>
    <row r="4198" spans="1:61" ht="11.25" customHeight="1" x14ac:dyDescent="0.3">
      <c r="A4198" s="149" t="s">
        <v>664</v>
      </c>
      <c r="B4198" s="169">
        <v>0</v>
      </c>
      <c r="C4198" s="871"/>
      <c r="D4198" s="379">
        <v>88.320300000000003</v>
      </c>
      <c r="E4198" s="220">
        <v>0</v>
      </c>
      <c r="F4198" s="221">
        <v>0</v>
      </c>
      <c r="G4198" s="221">
        <v>0</v>
      </c>
      <c r="H4198" s="221">
        <v>0</v>
      </c>
      <c r="I4198" s="222">
        <v>0</v>
      </c>
      <c r="J4198" s="221">
        <v>0</v>
      </c>
      <c r="K4198" s="221">
        <v>0</v>
      </c>
      <c r="L4198" s="221">
        <v>0</v>
      </c>
      <c r="M4198" s="221">
        <v>0</v>
      </c>
      <c r="N4198" s="221">
        <v>0</v>
      </c>
      <c r="O4198" s="221">
        <v>0</v>
      </c>
      <c r="P4198" s="221">
        <v>0</v>
      </c>
      <c r="Q4198" s="224">
        <v>0</v>
      </c>
      <c r="R4198" s="224">
        <v>0</v>
      </c>
      <c r="S4198" s="224">
        <v>88.320300000000003</v>
      </c>
      <c r="T4198" s="221">
        <v>88.32</v>
      </c>
      <c r="U4198" s="222">
        <v>0</v>
      </c>
      <c r="V4198" s="224">
        <v>0</v>
      </c>
      <c r="W4198" s="224">
        <v>0</v>
      </c>
      <c r="X4198" s="224">
        <v>88.32</v>
      </c>
      <c r="Y4198" s="223">
        <v>88.32</v>
      </c>
      <c r="Z4198" s="221">
        <v>0</v>
      </c>
      <c r="AA4198" s="221">
        <v>0</v>
      </c>
      <c r="AB4198" s="221">
        <v>0</v>
      </c>
      <c r="AC4198" s="221">
        <v>0</v>
      </c>
      <c r="AD4198" s="223">
        <v>0</v>
      </c>
      <c r="AE4198" s="224">
        <v>0</v>
      </c>
      <c r="AF4198" s="224">
        <v>0</v>
      </c>
      <c r="AG4198" s="224">
        <v>0</v>
      </c>
      <c r="AH4198" s="224">
        <v>0</v>
      </c>
      <c r="AI4198" s="225">
        <v>0</v>
      </c>
      <c r="AJ4198" s="194"/>
      <c r="AK4198" s="192"/>
      <c r="AO4198" s="223">
        <v>0</v>
      </c>
      <c r="AP4198" s="223">
        <v>0</v>
      </c>
      <c r="AQ4198" s="222">
        <v>0</v>
      </c>
      <c r="AR4198" s="223">
        <v>0</v>
      </c>
      <c r="AS4198" s="222">
        <v>0</v>
      </c>
      <c r="AT4198" s="223">
        <v>0</v>
      </c>
      <c r="AU4198" s="222">
        <v>0</v>
      </c>
      <c r="AV4198" s="223">
        <v>0</v>
      </c>
      <c r="AW4198" s="222">
        <v>0</v>
      </c>
      <c r="AX4198" s="223">
        <v>0</v>
      </c>
      <c r="AY4198" s="222">
        <v>0</v>
      </c>
      <c r="AZ4198" s="223">
        <v>0</v>
      </c>
      <c r="BA4198" s="222">
        <v>0</v>
      </c>
      <c r="BB4198" s="223">
        <v>0</v>
      </c>
      <c r="BC4198" s="222">
        <v>0</v>
      </c>
      <c r="BD4198" s="75"/>
      <c r="BE4198" s="75"/>
      <c r="BF4198" s="75"/>
      <c r="BI4198" s="194"/>
    </row>
    <row r="4199" spans="1:61" ht="11.25" customHeight="1" x14ac:dyDescent="0.3">
      <c r="A4199" s="184" t="s">
        <v>4476</v>
      </c>
      <c r="B4199" s="185">
        <v>0</v>
      </c>
      <c r="C4199" s="828" t="s">
        <v>424</v>
      </c>
      <c r="D4199" s="284">
        <v>1E-4</v>
      </c>
      <c r="E4199" s="91">
        <v>0</v>
      </c>
      <c r="F4199" s="186">
        <v>0</v>
      </c>
      <c r="G4199" s="186">
        <v>0</v>
      </c>
      <c r="H4199" s="186">
        <v>0</v>
      </c>
      <c r="I4199" s="187">
        <v>0</v>
      </c>
      <c r="J4199" s="186">
        <v>0</v>
      </c>
      <c r="K4199" s="186">
        <v>0</v>
      </c>
      <c r="L4199" s="186">
        <v>0</v>
      </c>
      <c r="M4199" s="186">
        <v>0</v>
      </c>
      <c r="N4199" s="188">
        <v>0</v>
      </c>
      <c r="O4199" s="189">
        <v>0</v>
      </c>
      <c r="P4199" s="186">
        <v>0</v>
      </c>
      <c r="Q4199" s="189">
        <v>0</v>
      </c>
      <c r="R4199" s="189">
        <v>0</v>
      </c>
      <c r="S4199" s="189">
        <v>1E-4</v>
      </c>
      <c r="T4199" s="188">
        <v>0</v>
      </c>
      <c r="U4199" s="187">
        <v>0</v>
      </c>
      <c r="V4199" s="189">
        <v>0</v>
      </c>
      <c r="W4199" s="189">
        <v>0</v>
      </c>
      <c r="X4199" s="188">
        <v>0</v>
      </c>
      <c r="Y4199" s="188">
        <v>0</v>
      </c>
      <c r="Z4199" s="186">
        <v>0</v>
      </c>
      <c r="AA4199" s="186">
        <v>0</v>
      </c>
      <c r="AB4199" s="186">
        <v>0</v>
      </c>
      <c r="AC4199" s="186">
        <v>0</v>
      </c>
      <c r="AD4199" s="188">
        <v>0</v>
      </c>
      <c r="AE4199" s="189">
        <v>0</v>
      </c>
      <c r="AF4199" s="189">
        <v>0</v>
      </c>
      <c r="AG4199" s="189">
        <v>0</v>
      </c>
      <c r="AH4199" s="191">
        <v>0</v>
      </c>
      <c r="AI4199" s="186">
        <v>0</v>
      </c>
      <c r="AJ4199" s="194"/>
      <c r="AK4199" s="192"/>
      <c r="AO4199" s="188">
        <v>0</v>
      </c>
      <c r="AP4199" s="188">
        <v>0</v>
      </c>
      <c r="AQ4199" s="187">
        <v>0</v>
      </c>
      <c r="AR4199" s="188">
        <v>0</v>
      </c>
      <c r="AS4199" s="187">
        <v>0</v>
      </c>
      <c r="AT4199" s="188">
        <v>0</v>
      </c>
      <c r="AU4199" s="187">
        <v>0</v>
      </c>
      <c r="AV4199" s="188">
        <v>0</v>
      </c>
      <c r="AW4199" s="187">
        <v>0</v>
      </c>
      <c r="AX4199" s="188">
        <v>0</v>
      </c>
      <c r="AY4199" s="187">
        <v>0</v>
      </c>
      <c r="AZ4199" s="188">
        <v>0</v>
      </c>
      <c r="BA4199" s="187">
        <v>0</v>
      </c>
      <c r="BB4199" s="188">
        <v>0</v>
      </c>
      <c r="BC4199" s="187">
        <v>0</v>
      </c>
      <c r="BD4199" s="75"/>
      <c r="BE4199" s="75"/>
      <c r="BF4199" s="75"/>
      <c r="BI4199" s="194"/>
    </row>
    <row r="4200" spans="1:61" ht="11.25" customHeight="1" x14ac:dyDescent="0.3">
      <c r="A4200" s="184" t="s">
        <v>4477</v>
      </c>
      <c r="B4200" s="185">
        <v>0</v>
      </c>
      <c r="C4200" s="828" t="s">
        <v>425</v>
      </c>
      <c r="D4200" s="284">
        <v>1E-4</v>
      </c>
      <c r="E4200" s="91">
        <v>0</v>
      </c>
      <c r="F4200" s="186">
        <v>0</v>
      </c>
      <c r="G4200" s="186">
        <v>0</v>
      </c>
      <c r="H4200" s="186">
        <v>0</v>
      </c>
      <c r="I4200" s="187">
        <v>0</v>
      </c>
      <c r="J4200" s="186">
        <v>0</v>
      </c>
      <c r="K4200" s="186">
        <v>0</v>
      </c>
      <c r="L4200" s="186">
        <v>0</v>
      </c>
      <c r="M4200" s="186">
        <v>0</v>
      </c>
      <c r="N4200" s="188">
        <v>0</v>
      </c>
      <c r="O4200" s="189">
        <v>0</v>
      </c>
      <c r="P4200" s="186">
        <v>0</v>
      </c>
      <c r="Q4200" s="189">
        <v>0</v>
      </c>
      <c r="R4200" s="189">
        <v>0</v>
      </c>
      <c r="S4200" s="189">
        <v>1E-4</v>
      </c>
      <c r="T4200" s="188">
        <v>0</v>
      </c>
      <c r="U4200" s="187">
        <v>0</v>
      </c>
      <c r="V4200" s="189">
        <v>0</v>
      </c>
      <c r="W4200" s="189">
        <v>0</v>
      </c>
      <c r="X4200" s="188">
        <v>0</v>
      </c>
      <c r="Y4200" s="188">
        <v>0</v>
      </c>
      <c r="Z4200" s="186">
        <v>0</v>
      </c>
      <c r="AA4200" s="186">
        <v>0</v>
      </c>
      <c r="AB4200" s="186">
        <v>0</v>
      </c>
      <c r="AC4200" s="186">
        <v>0</v>
      </c>
      <c r="AD4200" s="188">
        <v>0</v>
      </c>
      <c r="AE4200" s="189">
        <v>0</v>
      </c>
      <c r="AF4200" s="189">
        <v>0</v>
      </c>
      <c r="AG4200" s="189">
        <v>0</v>
      </c>
      <c r="AH4200" s="191">
        <v>0</v>
      </c>
      <c r="AI4200" s="186">
        <v>0</v>
      </c>
      <c r="AJ4200" s="194"/>
      <c r="AK4200" s="192"/>
      <c r="AO4200" s="188">
        <v>0</v>
      </c>
      <c r="AP4200" s="188">
        <v>0</v>
      </c>
      <c r="AQ4200" s="187">
        <v>0</v>
      </c>
      <c r="AR4200" s="188">
        <v>0</v>
      </c>
      <c r="AS4200" s="187">
        <v>0</v>
      </c>
      <c r="AT4200" s="188">
        <v>0</v>
      </c>
      <c r="AU4200" s="187">
        <v>0</v>
      </c>
      <c r="AV4200" s="188">
        <v>0</v>
      </c>
      <c r="AW4200" s="187">
        <v>0</v>
      </c>
      <c r="AX4200" s="188">
        <v>0</v>
      </c>
      <c r="AY4200" s="187">
        <v>0</v>
      </c>
      <c r="AZ4200" s="188">
        <v>0</v>
      </c>
      <c r="BA4200" s="187">
        <v>0</v>
      </c>
      <c r="BB4200" s="188">
        <v>0</v>
      </c>
      <c r="BC4200" s="187">
        <v>0</v>
      </c>
      <c r="BD4200" s="75"/>
      <c r="BE4200" s="75"/>
      <c r="BF4200" s="75"/>
      <c r="BI4200" s="194"/>
    </row>
    <row r="4201" spans="1:61" ht="11.25" customHeight="1" x14ac:dyDescent="0.3">
      <c r="A4201" s="184" t="s">
        <v>4478</v>
      </c>
      <c r="B4201" s="185">
        <v>0</v>
      </c>
      <c r="C4201" s="828" t="s">
        <v>426</v>
      </c>
      <c r="D4201" s="284">
        <v>1E-4</v>
      </c>
      <c r="E4201" s="91">
        <v>0</v>
      </c>
      <c r="F4201" s="186">
        <v>0</v>
      </c>
      <c r="G4201" s="186">
        <v>0</v>
      </c>
      <c r="H4201" s="186">
        <v>0</v>
      </c>
      <c r="I4201" s="187">
        <v>0</v>
      </c>
      <c r="J4201" s="186">
        <v>0</v>
      </c>
      <c r="K4201" s="186">
        <v>0</v>
      </c>
      <c r="L4201" s="186">
        <v>0</v>
      </c>
      <c r="M4201" s="186">
        <v>0</v>
      </c>
      <c r="N4201" s="188">
        <v>0</v>
      </c>
      <c r="O4201" s="189">
        <v>0</v>
      </c>
      <c r="P4201" s="186">
        <v>0</v>
      </c>
      <c r="Q4201" s="189">
        <v>0</v>
      </c>
      <c r="R4201" s="189">
        <v>0</v>
      </c>
      <c r="S4201" s="189">
        <v>1E-4</v>
      </c>
      <c r="T4201" s="188">
        <v>0</v>
      </c>
      <c r="U4201" s="187">
        <v>0</v>
      </c>
      <c r="V4201" s="189">
        <v>0</v>
      </c>
      <c r="W4201" s="189">
        <v>0</v>
      </c>
      <c r="X4201" s="188">
        <v>0</v>
      </c>
      <c r="Y4201" s="188">
        <v>0</v>
      </c>
      <c r="Z4201" s="186">
        <v>0</v>
      </c>
      <c r="AA4201" s="186">
        <v>0</v>
      </c>
      <c r="AB4201" s="186">
        <v>0</v>
      </c>
      <c r="AC4201" s="186">
        <v>0</v>
      </c>
      <c r="AD4201" s="188">
        <v>0</v>
      </c>
      <c r="AE4201" s="189">
        <v>0</v>
      </c>
      <c r="AF4201" s="189">
        <v>0</v>
      </c>
      <c r="AG4201" s="189">
        <v>0</v>
      </c>
      <c r="AH4201" s="191">
        <v>0</v>
      </c>
      <c r="AI4201" s="186">
        <v>0</v>
      </c>
      <c r="AJ4201" s="194"/>
      <c r="AK4201" s="192"/>
      <c r="AO4201" s="188">
        <v>0</v>
      </c>
      <c r="AP4201" s="188">
        <v>0</v>
      </c>
      <c r="AQ4201" s="187">
        <v>0</v>
      </c>
      <c r="AR4201" s="188">
        <v>0</v>
      </c>
      <c r="AS4201" s="187">
        <v>0</v>
      </c>
      <c r="AT4201" s="188">
        <v>0</v>
      </c>
      <c r="AU4201" s="187">
        <v>0</v>
      </c>
      <c r="AV4201" s="188">
        <v>0</v>
      </c>
      <c r="AW4201" s="187">
        <v>0</v>
      </c>
      <c r="AX4201" s="188">
        <v>0</v>
      </c>
      <c r="AY4201" s="187">
        <v>0</v>
      </c>
      <c r="AZ4201" s="188">
        <v>0</v>
      </c>
      <c r="BA4201" s="187">
        <v>0</v>
      </c>
      <c r="BB4201" s="188">
        <v>0</v>
      </c>
      <c r="BC4201" s="187">
        <v>0</v>
      </c>
      <c r="BD4201" s="75"/>
      <c r="BE4201" s="75"/>
      <c r="BF4201" s="75"/>
      <c r="BI4201" s="194"/>
    </row>
    <row r="4202" spans="1:61" s="77" customFormat="1" ht="11.25" customHeight="1" x14ac:dyDescent="0.2">
      <c r="A4202" s="184" t="s">
        <v>4479</v>
      </c>
      <c r="B4202" s="185">
        <v>0</v>
      </c>
      <c r="C4202" s="828" t="s">
        <v>427</v>
      </c>
      <c r="D4202" s="284">
        <v>1E-4</v>
      </c>
      <c r="E4202" s="91">
        <v>0</v>
      </c>
      <c r="F4202" s="186">
        <v>0</v>
      </c>
      <c r="G4202" s="186">
        <v>0</v>
      </c>
      <c r="H4202" s="186">
        <v>0</v>
      </c>
      <c r="I4202" s="187">
        <v>0</v>
      </c>
      <c r="J4202" s="186">
        <v>0</v>
      </c>
      <c r="K4202" s="186">
        <v>0</v>
      </c>
      <c r="L4202" s="186">
        <v>0</v>
      </c>
      <c r="M4202" s="186">
        <v>0</v>
      </c>
      <c r="N4202" s="188">
        <v>0</v>
      </c>
      <c r="O4202" s="189">
        <v>0</v>
      </c>
      <c r="P4202" s="186">
        <v>0</v>
      </c>
      <c r="Q4202" s="189">
        <v>0</v>
      </c>
      <c r="R4202" s="189">
        <v>0</v>
      </c>
      <c r="S4202" s="189">
        <v>1E-4</v>
      </c>
      <c r="T4202" s="188">
        <v>0</v>
      </c>
      <c r="U4202" s="187">
        <v>0</v>
      </c>
      <c r="V4202" s="189">
        <v>0</v>
      </c>
      <c r="W4202" s="189">
        <v>0</v>
      </c>
      <c r="X4202" s="188">
        <v>0</v>
      </c>
      <c r="Y4202" s="188">
        <v>0</v>
      </c>
      <c r="Z4202" s="186">
        <v>0</v>
      </c>
      <c r="AA4202" s="186">
        <v>0</v>
      </c>
      <c r="AB4202" s="186">
        <v>0</v>
      </c>
      <c r="AC4202" s="186">
        <v>0</v>
      </c>
      <c r="AD4202" s="188">
        <v>0</v>
      </c>
      <c r="AE4202" s="189">
        <v>0</v>
      </c>
      <c r="AF4202" s="189">
        <v>0</v>
      </c>
      <c r="AG4202" s="189">
        <v>0</v>
      </c>
      <c r="AH4202" s="191">
        <v>0</v>
      </c>
      <c r="AI4202" s="186">
        <v>0</v>
      </c>
      <c r="AJ4202" s="194"/>
      <c r="AK4202" s="192"/>
      <c r="AL4202" s="226"/>
      <c r="AM4202" s="55"/>
      <c r="AN4202" s="76"/>
      <c r="AO4202" s="188">
        <v>0</v>
      </c>
      <c r="AP4202" s="188">
        <v>0</v>
      </c>
      <c r="AQ4202" s="187">
        <v>0</v>
      </c>
      <c r="AR4202" s="188">
        <v>0</v>
      </c>
      <c r="AS4202" s="187">
        <v>0</v>
      </c>
      <c r="AT4202" s="188">
        <v>0</v>
      </c>
      <c r="AU4202" s="187">
        <v>0</v>
      </c>
      <c r="AV4202" s="188">
        <v>0</v>
      </c>
      <c r="AW4202" s="187">
        <v>0</v>
      </c>
      <c r="AX4202" s="188">
        <v>0</v>
      </c>
      <c r="AY4202" s="187">
        <v>0</v>
      </c>
      <c r="AZ4202" s="188">
        <v>0</v>
      </c>
      <c r="BA4202" s="187">
        <v>0</v>
      </c>
      <c r="BB4202" s="188">
        <v>0</v>
      </c>
      <c r="BC4202" s="187">
        <v>0</v>
      </c>
      <c r="BD4202" s="75"/>
      <c r="BE4202" s="75"/>
      <c r="BF4202" s="55"/>
      <c r="BI4202" s="194"/>
    </row>
    <row r="4203" spans="1:61" ht="11.25" customHeight="1" x14ac:dyDescent="0.3">
      <c r="A4203" s="184" t="s">
        <v>4480</v>
      </c>
      <c r="B4203" s="185">
        <v>0</v>
      </c>
      <c r="C4203" s="828" t="s">
        <v>428</v>
      </c>
      <c r="D4203" s="284">
        <v>3.621</v>
      </c>
      <c r="E4203" s="91">
        <v>0</v>
      </c>
      <c r="F4203" s="186">
        <v>0</v>
      </c>
      <c r="G4203" s="186">
        <v>0</v>
      </c>
      <c r="H4203" s="186">
        <v>0</v>
      </c>
      <c r="I4203" s="187">
        <v>0</v>
      </c>
      <c r="J4203" s="186">
        <v>0</v>
      </c>
      <c r="K4203" s="186">
        <v>0</v>
      </c>
      <c r="L4203" s="186">
        <v>0</v>
      </c>
      <c r="M4203" s="186">
        <v>0</v>
      </c>
      <c r="N4203" s="188">
        <v>0</v>
      </c>
      <c r="O4203" s="189">
        <v>0</v>
      </c>
      <c r="P4203" s="186">
        <v>0</v>
      </c>
      <c r="Q4203" s="189">
        <v>0</v>
      </c>
      <c r="R4203" s="189">
        <v>0</v>
      </c>
      <c r="S4203" s="189">
        <v>3.621</v>
      </c>
      <c r="T4203" s="188">
        <v>3.621</v>
      </c>
      <c r="U4203" s="187">
        <v>0</v>
      </c>
      <c r="V4203" s="189">
        <v>0</v>
      </c>
      <c r="W4203" s="189">
        <v>0</v>
      </c>
      <c r="X4203" s="188">
        <v>3.621</v>
      </c>
      <c r="Y4203" s="188">
        <v>3.621</v>
      </c>
      <c r="Z4203" s="186">
        <v>0</v>
      </c>
      <c r="AA4203" s="186">
        <v>0</v>
      </c>
      <c r="AB4203" s="186">
        <v>0</v>
      </c>
      <c r="AC4203" s="186">
        <v>0</v>
      </c>
      <c r="AD4203" s="188">
        <v>0</v>
      </c>
      <c r="AE4203" s="189">
        <v>0</v>
      </c>
      <c r="AF4203" s="189">
        <v>0</v>
      </c>
      <c r="AG4203" s="189">
        <v>0</v>
      </c>
      <c r="AH4203" s="191">
        <v>0</v>
      </c>
      <c r="AI4203" s="186">
        <v>0</v>
      </c>
      <c r="AJ4203" s="194"/>
      <c r="AK4203" s="192"/>
      <c r="AO4203" s="188">
        <v>0</v>
      </c>
      <c r="AP4203" s="188">
        <v>0</v>
      </c>
      <c r="AQ4203" s="187">
        <v>0</v>
      </c>
      <c r="AR4203" s="188">
        <v>0</v>
      </c>
      <c r="AS4203" s="187">
        <v>0</v>
      </c>
      <c r="AT4203" s="188">
        <v>0</v>
      </c>
      <c r="AU4203" s="187">
        <v>0</v>
      </c>
      <c r="AV4203" s="188">
        <v>0</v>
      </c>
      <c r="AW4203" s="187">
        <v>0</v>
      </c>
      <c r="AX4203" s="188">
        <v>0</v>
      </c>
      <c r="AY4203" s="187">
        <v>0</v>
      </c>
      <c r="AZ4203" s="188">
        <v>0</v>
      </c>
      <c r="BA4203" s="187">
        <v>0</v>
      </c>
      <c r="BB4203" s="188">
        <v>0</v>
      </c>
      <c r="BC4203" s="187">
        <v>0</v>
      </c>
      <c r="BD4203" s="75"/>
      <c r="BE4203" s="75"/>
      <c r="BF4203" s="75"/>
      <c r="BI4203" s="194"/>
    </row>
    <row r="4204" spans="1:61" ht="11.25" customHeight="1" x14ac:dyDescent="0.3">
      <c r="A4204" s="184" t="s">
        <v>4481</v>
      </c>
      <c r="B4204" s="185">
        <v>0</v>
      </c>
      <c r="C4204" s="828" t="s">
        <v>429</v>
      </c>
      <c r="D4204" s="284">
        <v>1E-4</v>
      </c>
      <c r="E4204" s="91">
        <v>0</v>
      </c>
      <c r="F4204" s="186">
        <v>0</v>
      </c>
      <c r="G4204" s="186">
        <v>0</v>
      </c>
      <c r="H4204" s="186">
        <v>0</v>
      </c>
      <c r="I4204" s="187">
        <v>0</v>
      </c>
      <c r="J4204" s="186">
        <v>0</v>
      </c>
      <c r="K4204" s="186">
        <v>0</v>
      </c>
      <c r="L4204" s="186">
        <v>0</v>
      </c>
      <c r="M4204" s="186">
        <v>0</v>
      </c>
      <c r="N4204" s="188">
        <v>0</v>
      </c>
      <c r="O4204" s="189">
        <v>0</v>
      </c>
      <c r="P4204" s="186">
        <v>0</v>
      </c>
      <c r="Q4204" s="189">
        <v>0</v>
      </c>
      <c r="R4204" s="189">
        <v>0</v>
      </c>
      <c r="S4204" s="189">
        <v>1E-4</v>
      </c>
      <c r="T4204" s="188">
        <v>0.42599999999999999</v>
      </c>
      <c r="U4204" s="187">
        <v>0</v>
      </c>
      <c r="V4204" s="189">
        <v>0</v>
      </c>
      <c r="W4204" s="189">
        <v>0</v>
      </c>
      <c r="X4204" s="188">
        <v>0.42599999999999999</v>
      </c>
      <c r="Y4204" s="188">
        <v>0.42599999999999999</v>
      </c>
      <c r="Z4204" s="186">
        <v>0</v>
      </c>
      <c r="AA4204" s="186">
        <v>0</v>
      </c>
      <c r="AB4204" s="186">
        <v>0</v>
      </c>
      <c r="AC4204" s="186">
        <v>0</v>
      </c>
      <c r="AD4204" s="188">
        <v>0</v>
      </c>
      <c r="AE4204" s="189">
        <v>0</v>
      </c>
      <c r="AF4204" s="189">
        <v>0</v>
      </c>
      <c r="AG4204" s="189">
        <v>0</v>
      </c>
      <c r="AH4204" s="191">
        <v>0</v>
      </c>
      <c r="AI4204" s="186">
        <v>0</v>
      </c>
      <c r="AJ4204" s="194"/>
      <c r="AK4204" s="192"/>
      <c r="AO4204" s="188">
        <v>0</v>
      </c>
      <c r="AP4204" s="188">
        <v>0</v>
      </c>
      <c r="AQ4204" s="187">
        <v>0</v>
      </c>
      <c r="AR4204" s="188">
        <v>0</v>
      </c>
      <c r="AS4204" s="187">
        <v>0</v>
      </c>
      <c r="AT4204" s="188">
        <v>0</v>
      </c>
      <c r="AU4204" s="187">
        <v>0</v>
      </c>
      <c r="AV4204" s="188">
        <v>0</v>
      </c>
      <c r="AW4204" s="187">
        <v>0</v>
      </c>
      <c r="AX4204" s="188">
        <v>0</v>
      </c>
      <c r="AY4204" s="187">
        <v>0</v>
      </c>
      <c r="AZ4204" s="188">
        <v>0</v>
      </c>
      <c r="BA4204" s="187">
        <v>0</v>
      </c>
      <c r="BB4204" s="188">
        <v>0</v>
      </c>
      <c r="BC4204" s="187">
        <v>0</v>
      </c>
      <c r="BD4204" s="75"/>
      <c r="BE4204" s="75"/>
      <c r="BF4204" s="75"/>
      <c r="BI4204" s="194"/>
    </row>
    <row r="4205" spans="1:61" ht="11.25" customHeight="1" x14ac:dyDescent="0.3">
      <c r="A4205" s="184" t="s">
        <v>4482</v>
      </c>
      <c r="B4205" s="185">
        <v>0</v>
      </c>
      <c r="C4205" s="828" t="s">
        <v>430</v>
      </c>
      <c r="D4205" s="284">
        <v>14.484</v>
      </c>
      <c r="E4205" s="91">
        <v>0</v>
      </c>
      <c r="F4205" s="186">
        <v>0</v>
      </c>
      <c r="G4205" s="186">
        <v>0</v>
      </c>
      <c r="H4205" s="186">
        <v>0</v>
      </c>
      <c r="I4205" s="187">
        <v>0</v>
      </c>
      <c r="J4205" s="186">
        <v>0</v>
      </c>
      <c r="K4205" s="186">
        <v>0</v>
      </c>
      <c r="L4205" s="186">
        <v>0</v>
      </c>
      <c r="M4205" s="186">
        <v>0</v>
      </c>
      <c r="N4205" s="188">
        <v>0</v>
      </c>
      <c r="O4205" s="189">
        <v>0</v>
      </c>
      <c r="P4205" s="186">
        <v>0</v>
      </c>
      <c r="Q4205" s="189">
        <v>0</v>
      </c>
      <c r="R4205" s="189">
        <v>0</v>
      </c>
      <c r="S4205" s="189">
        <v>14.484</v>
      </c>
      <c r="T4205" s="188">
        <v>14.484</v>
      </c>
      <c r="U4205" s="187">
        <v>0</v>
      </c>
      <c r="V4205" s="189">
        <v>0</v>
      </c>
      <c r="W4205" s="189">
        <v>0</v>
      </c>
      <c r="X4205" s="188">
        <v>14.484</v>
      </c>
      <c r="Y4205" s="188">
        <v>14.484</v>
      </c>
      <c r="Z4205" s="186">
        <v>0</v>
      </c>
      <c r="AA4205" s="186">
        <v>0</v>
      </c>
      <c r="AB4205" s="186">
        <v>0</v>
      </c>
      <c r="AC4205" s="186">
        <v>0</v>
      </c>
      <c r="AD4205" s="188">
        <v>0</v>
      </c>
      <c r="AE4205" s="189">
        <v>0</v>
      </c>
      <c r="AF4205" s="189">
        <v>0</v>
      </c>
      <c r="AG4205" s="189">
        <v>0</v>
      </c>
      <c r="AH4205" s="191">
        <v>0</v>
      </c>
      <c r="AI4205" s="186">
        <v>0</v>
      </c>
      <c r="AJ4205" s="194"/>
      <c r="AK4205" s="192"/>
      <c r="AO4205" s="188">
        <v>0</v>
      </c>
      <c r="AP4205" s="188">
        <v>0</v>
      </c>
      <c r="AQ4205" s="187">
        <v>0</v>
      </c>
      <c r="AR4205" s="188">
        <v>0</v>
      </c>
      <c r="AS4205" s="187">
        <v>0</v>
      </c>
      <c r="AT4205" s="188">
        <v>0</v>
      </c>
      <c r="AU4205" s="187">
        <v>0</v>
      </c>
      <c r="AV4205" s="188">
        <v>0</v>
      </c>
      <c r="AW4205" s="187">
        <v>0</v>
      </c>
      <c r="AX4205" s="188">
        <v>0</v>
      </c>
      <c r="AY4205" s="187">
        <v>0</v>
      </c>
      <c r="AZ4205" s="188">
        <v>0</v>
      </c>
      <c r="BA4205" s="187">
        <v>0</v>
      </c>
      <c r="BB4205" s="188">
        <v>0</v>
      </c>
      <c r="BC4205" s="187">
        <v>0</v>
      </c>
      <c r="BD4205" s="75"/>
      <c r="BE4205" s="75"/>
      <c r="BF4205" s="75"/>
      <c r="BI4205" s="194"/>
    </row>
    <row r="4206" spans="1:61" s="77" customFormat="1" ht="11.25" customHeight="1" x14ac:dyDescent="0.2">
      <c r="A4206" s="184" t="s">
        <v>4483</v>
      </c>
      <c r="B4206" s="185">
        <v>0</v>
      </c>
      <c r="C4206" s="828" t="s">
        <v>431</v>
      </c>
      <c r="D4206" s="284">
        <v>1E-4</v>
      </c>
      <c r="E4206" s="91">
        <v>0</v>
      </c>
      <c r="F4206" s="186">
        <v>0</v>
      </c>
      <c r="G4206" s="186">
        <v>0</v>
      </c>
      <c r="H4206" s="186">
        <v>0</v>
      </c>
      <c r="I4206" s="187">
        <v>0</v>
      </c>
      <c r="J4206" s="186">
        <v>0</v>
      </c>
      <c r="K4206" s="186">
        <v>0</v>
      </c>
      <c r="L4206" s="186">
        <v>0</v>
      </c>
      <c r="M4206" s="186">
        <v>0</v>
      </c>
      <c r="N4206" s="188">
        <v>0</v>
      </c>
      <c r="O4206" s="189">
        <v>0</v>
      </c>
      <c r="P4206" s="186">
        <v>0</v>
      </c>
      <c r="Q4206" s="189">
        <v>0</v>
      </c>
      <c r="R4206" s="189">
        <v>0</v>
      </c>
      <c r="S4206" s="189">
        <v>1E-4</v>
      </c>
      <c r="T4206" s="188">
        <v>0.42599999999999999</v>
      </c>
      <c r="U4206" s="187">
        <v>0</v>
      </c>
      <c r="V4206" s="189">
        <v>0</v>
      </c>
      <c r="W4206" s="189">
        <v>0</v>
      </c>
      <c r="X4206" s="188">
        <v>0.42599999999999999</v>
      </c>
      <c r="Y4206" s="188">
        <v>0.42599999999999999</v>
      </c>
      <c r="Z4206" s="186">
        <v>0</v>
      </c>
      <c r="AA4206" s="186">
        <v>0</v>
      </c>
      <c r="AB4206" s="186">
        <v>0</v>
      </c>
      <c r="AC4206" s="186">
        <v>0</v>
      </c>
      <c r="AD4206" s="188">
        <v>0</v>
      </c>
      <c r="AE4206" s="189">
        <v>0</v>
      </c>
      <c r="AF4206" s="189">
        <v>0</v>
      </c>
      <c r="AG4206" s="189">
        <v>0</v>
      </c>
      <c r="AH4206" s="191">
        <v>0</v>
      </c>
      <c r="AI4206" s="186">
        <v>0</v>
      </c>
      <c r="AJ4206" s="194"/>
      <c r="AK4206" s="192"/>
      <c r="AL4206" s="226"/>
      <c r="AM4206" s="55"/>
      <c r="AN4206" s="76"/>
      <c r="AO4206" s="188">
        <v>0</v>
      </c>
      <c r="AP4206" s="188">
        <v>0</v>
      </c>
      <c r="AQ4206" s="187">
        <v>0</v>
      </c>
      <c r="AR4206" s="188">
        <v>0</v>
      </c>
      <c r="AS4206" s="187">
        <v>0</v>
      </c>
      <c r="AT4206" s="188">
        <v>0</v>
      </c>
      <c r="AU4206" s="187">
        <v>0</v>
      </c>
      <c r="AV4206" s="188">
        <v>0</v>
      </c>
      <c r="AW4206" s="187">
        <v>0</v>
      </c>
      <c r="AX4206" s="188">
        <v>0</v>
      </c>
      <c r="AY4206" s="187">
        <v>0</v>
      </c>
      <c r="AZ4206" s="188">
        <v>0</v>
      </c>
      <c r="BA4206" s="187">
        <v>0</v>
      </c>
      <c r="BB4206" s="188">
        <v>0</v>
      </c>
      <c r="BC4206" s="187">
        <v>0</v>
      </c>
      <c r="BD4206" s="75"/>
      <c r="BE4206" s="75"/>
      <c r="BF4206" s="55"/>
      <c r="BI4206" s="194"/>
    </row>
    <row r="4207" spans="1:61" s="77" customFormat="1" ht="11.25" customHeight="1" x14ac:dyDescent="0.2">
      <c r="A4207" s="184" t="s">
        <v>4484</v>
      </c>
      <c r="B4207" s="185">
        <v>0</v>
      </c>
      <c r="C4207" s="828" t="s">
        <v>432</v>
      </c>
      <c r="D4207" s="284">
        <v>1E-4</v>
      </c>
      <c r="E4207" s="91">
        <v>0</v>
      </c>
      <c r="F4207" s="186">
        <v>0</v>
      </c>
      <c r="G4207" s="186">
        <v>0</v>
      </c>
      <c r="H4207" s="186">
        <v>0</v>
      </c>
      <c r="I4207" s="187">
        <v>0</v>
      </c>
      <c r="J4207" s="186">
        <v>0</v>
      </c>
      <c r="K4207" s="186">
        <v>0</v>
      </c>
      <c r="L4207" s="186">
        <v>0</v>
      </c>
      <c r="M4207" s="186">
        <v>0</v>
      </c>
      <c r="N4207" s="188">
        <v>0</v>
      </c>
      <c r="O4207" s="189">
        <v>0</v>
      </c>
      <c r="P4207" s="186">
        <v>0</v>
      </c>
      <c r="Q4207" s="189">
        <v>0</v>
      </c>
      <c r="R4207" s="189">
        <v>0</v>
      </c>
      <c r="S4207" s="189">
        <v>1E-4</v>
      </c>
      <c r="T4207" s="188">
        <v>0</v>
      </c>
      <c r="U4207" s="187">
        <v>0</v>
      </c>
      <c r="V4207" s="189">
        <v>0</v>
      </c>
      <c r="W4207" s="189">
        <v>0</v>
      </c>
      <c r="X4207" s="188">
        <v>0</v>
      </c>
      <c r="Y4207" s="188">
        <v>0</v>
      </c>
      <c r="Z4207" s="186">
        <v>0</v>
      </c>
      <c r="AA4207" s="186">
        <v>0</v>
      </c>
      <c r="AB4207" s="186">
        <v>0</v>
      </c>
      <c r="AC4207" s="186">
        <v>0</v>
      </c>
      <c r="AD4207" s="188">
        <v>0</v>
      </c>
      <c r="AE4207" s="189">
        <v>0</v>
      </c>
      <c r="AF4207" s="189">
        <v>0</v>
      </c>
      <c r="AG4207" s="189">
        <v>0</v>
      </c>
      <c r="AH4207" s="191">
        <v>0</v>
      </c>
      <c r="AI4207" s="186">
        <v>0</v>
      </c>
      <c r="AJ4207" s="194"/>
      <c r="AK4207" s="192"/>
      <c r="AL4207" s="226"/>
      <c r="AM4207" s="55"/>
      <c r="AN4207" s="76"/>
      <c r="AO4207" s="188">
        <v>0</v>
      </c>
      <c r="AP4207" s="188">
        <v>0</v>
      </c>
      <c r="AQ4207" s="187">
        <v>0</v>
      </c>
      <c r="AR4207" s="188">
        <v>0</v>
      </c>
      <c r="AS4207" s="187">
        <v>0</v>
      </c>
      <c r="AT4207" s="188">
        <v>0</v>
      </c>
      <c r="AU4207" s="187">
        <v>0</v>
      </c>
      <c r="AV4207" s="188">
        <v>0</v>
      </c>
      <c r="AW4207" s="187">
        <v>0</v>
      </c>
      <c r="AX4207" s="188">
        <v>0</v>
      </c>
      <c r="AY4207" s="187">
        <v>0</v>
      </c>
      <c r="AZ4207" s="188">
        <v>0</v>
      </c>
      <c r="BA4207" s="187">
        <v>0</v>
      </c>
      <c r="BB4207" s="188">
        <v>0</v>
      </c>
      <c r="BC4207" s="187">
        <v>0</v>
      </c>
      <c r="BD4207" s="75"/>
      <c r="BE4207" s="75"/>
      <c r="BF4207" s="55"/>
      <c r="BI4207" s="194"/>
    </row>
    <row r="4208" spans="1:61" ht="11.25" customHeight="1" x14ac:dyDescent="0.3">
      <c r="A4208" s="184" t="s">
        <v>4485</v>
      </c>
      <c r="B4208" s="185">
        <v>0</v>
      </c>
      <c r="C4208" s="828" t="s">
        <v>433</v>
      </c>
      <c r="D4208" s="284">
        <v>1E-4</v>
      </c>
      <c r="E4208" s="91">
        <v>0</v>
      </c>
      <c r="F4208" s="186">
        <v>0</v>
      </c>
      <c r="G4208" s="186">
        <v>0</v>
      </c>
      <c r="H4208" s="186">
        <v>0</v>
      </c>
      <c r="I4208" s="187">
        <v>0</v>
      </c>
      <c r="J4208" s="186">
        <v>0</v>
      </c>
      <c r="K4208" s="186">
        <v>0</v>
      </c>
      <c r="L4208" s="186">
        <v>0</v>
      </c>
      <c r="M4208" s="186">
        <v>0</v>
      </c>
      <c r="N4208" s="188">
        <v>0</v>
      </c>
      <c r="O4208" s="189">
        <v>0</v>
      </c>
      <c r="P4208" s="186">
        <v>0</v>
      </c>
      <c r="Q4208" s="189">
        <v>0</v>
      </c>
      <c r="R4208" s="189">
        <v>0</v>
      </c>
      <c r="S4208" s="189">
        <v>1E-4</v>
      </c>
      <c r="T4208" s="188">
        <v>0</v>
      </c>
      <c r="U4208" s="187">
        <v>0</v>
      </c>
      <c r="V4208" s="189">
        <v>0</v>
      </c>
      <c r="W4208" s="189">
        <v>0</v>
      </c>
      <c r="X4208" s="188">
        <v>0</v>
      </c>
      <c r="Y4208" s="188">
        <v>0</v>
      </c>
      <c r="Z4208" s="186">
        <v>0</v>
      </c>
      <c r="AA4208" s="186">
        <v>0</v>
      </c>
      <c r="AB4208" s="186">
        <v>0</v>
      </c>
      <c r="AC4208" s="186">
        <v>0</v>
      </c>
      <c r="AD4208" s="188">
        <v>0</v>
      </c>
      <c r="AE4208" s="189">
        <v>0</v>
      </c>
      <c r="AF4208" s="189">
        <v>0</v>
      </c>
      <c r="AG4208" s="189">
        <v>0</v>
      </c>
      <c r="AH4208" s="191">
        <v>0</v>
      </c>
      <c r="AI4208" s="186">
        <v>0</v>
      </c>
      <c r="AJ4208" s="194"/>
      <c r="AK4208" s="192"/>
      <c r="AO4208" s="188">
        <v>0</v>
      </c>
      <c r="AP4208" s="188">
        <v>0</v>
      </c>
      <c r="AQ4208" s="187">
        <v>0</v>
      </c>
      <c r="AR4208" s="188">
        <v>0</v>
      </c>
      <c r="AS4208" s="187">
        <v>0</v>
      </c>
      <c r="AT4208" s="188">
        <v>0</v>
      </c>
      <c r="AU4208" s="187">
        <v>0</v>
      </c>
      <c r="AV4208" s="188">
        <v>0</v>
      </c>
      <c r="AW4208" s="187">
        <v>0</v>
      </c>
      <c r="AX4208" s="188">
        <v>0</v>
      </c>
      <c r="AY4208" s="187">
        <v>0</v>
      </c>
      <c r="AZ4208" s="188">
        <v>0</v>
      </c>
      <c r="BA4208" s="187">
        <v>0</v>
      </c>
      <c r="BB4208" s="188">
        <v>0</v>
      </c>
      <c r="BC4208" s="187">
        <v>0</v>
      </c>
      <c r="BD4208" s="75"/>
      <c r="BE4208" s="75"/>
      <c r="BF4208" s="75"/>
      <c r="BI4208" s="194"/>
    </row>
    <row r="4209" spans="1:61" ht="11.25" customHeight="1" x14ac:dyDescent="0.3">
      <c r="A4209" s="184" t="s">
        <v>4486</v>
      </c>
      <c r="B4209" s="185">
        <v>0</v>
      </c>
      <c r="C4209" s="828" t="s">
        <v>434</v>
      </c>
      <c r="D4209" s="284">
        <v>1E-4</v>
      </c>
      <c r="E4209" s="91">
        <v>0</v>
      </c>
      <c r="F4209" s="186">
        <v>0</v>
      </c>
      <c r="G4209" s="186">
        <v>0</v>
      </c>
      <c r="H4209" s="186">
        <v>0</v>
      </c>
      <c r="I4209" s="187">
        <v>0</v>
      </c>
      <c r="J4209" s="186">
        <v>0</v>
      </c>
      <c r="K4209" s="186">
        <v>0</v>
      </c>
      <c r="L4209" s="186">
        <v>0</v>
      </c>
      <c r="M4209" s="186">
        <v>0</v>
      </c>
      <c r="N4209" s="188">
        <v>0</v>
      </c>
      <c r="O4209" s="189">
        <v>0</v>
      </c>
      <c r="P4209" s="186">
        <v>0</v>
      </c>
      <c r="Q4209" s="189">
        <v>0</v>
      </c>
      <c r="R4209" s="189">
        <v>0</v>
      </c>
      <c r="S4209" s="189">
        <v>1E-4</v>
      </c>
      <c r="T4209" s="188">
        <v>0</v>
      </c>
      <c r="U4209" s="187">
        <v>0</v>
      </c>
      <c r="V4209" s="189">
        <v>0</v>
      </c>
      <c r="W4209" s="189">
        <v>0</v>
      </c>
      <c r="X4209" s="188">
        <v>0</v>
      </c>
      <c r="Y4209" s="188">
        <v>0</v>
      </c>
      <c r="Z4209" s="186">
        <v>0</v>
      </c>
      <c r="AA4209" s="186">
        <v>0</v>
      </c>
      <c r="AB4209" s="186">
        <v>0</v>
      </c>
      <c r="AC4209" s="186">
        <v>0</v>
      </c>
      <c r="AD4209" s="188">
        <v>0</v>
      </c>
      <c r="AE4209" s="189">
        <v>0</v>
      </c>
      <c r="AF4209" s="189">
        <v>0</v>
      </c>
      <c r="AG4209" s="189">
        <v>0</v>
      </c>
      <c r="AH4209" s="191">
        <v>0</v>
      </c>
      <c r="AI4209" s="186">
        <v>0</v>
      </c>
      <c r="AJ4209" s="194"/>
      <c r="AK4209" s="192"/>
      <c r="AO4209" s="188">
        <v>0</v>
      </c>
      <c r="AP4209" s="188">
        <v>0</v>
      </c>
      <c r="AQ4209" s="187">
        <v>0</v>
      </c>
      <c r="AR4209" s="188">
        <v>0</v>
      </c>
      <c r="AS4209" s="187">
        <v>0</v>
      </c>
      <c r="AT4209" s="188">
        <v>0</v>
      </c>
      <c r="AU4209" s="187">
        <v>0</v>
      </c>
      <c r="AV4209" s="188">
        <v>0</v>
      </c>
      <c r="AW4209" s="187">
        <v>0</v>
      </c>
      <c r="AX4209" s="188">
        <v>0</v>
      </c>
      <c r="AY4209" s="187">
        <v>0</v>
      </c>
      <c r="AZ4209" s="188">
        <v>0</v>
      </c>
      <c r="BA4209" s="187">
        <v>0</v>
      </c>
      <c r="BB4209" s="188">
        <v>0</v>
      </c>
      <c r="BC4209" s="187">
        <v>0</v>
      </c>
      <c r="BD4209" s="75"/>
      <c r="BE4209" s="75"/>
      <c r="BF4209" s="75"/>
      <c r="BI4209" s="194"/>
    </row>
    <row r="4210" spans="1:61" ht="11.25" customHeight="1" x14ac:dyDescent="0.3">
      <c r="A4210" s="184" t="s">
        <v>4487</v>
      </c>
      <c r="B4210" s="185">
        <v>0</v>
      </c>
      <c r="C4210" s="828" t="s">
        <v>435</v>
      </c>
      <c r="D4210" s="284">
        <v>1E-4</v>
      </c>
      <c r="E4210" s="91">
        <v>0</v>
      </c>
      <c r="F4210" s="186">
        <v>0</v>
      </c>
      <c r="G4210" s="186">
        <v>0</v>
      </c>
      <c r="H4210" s="186">
        <v>0</v>
      </c>
      <c r="I4210" s="187">
        <v>0</v>
      </c>
      <c r="J4210" s="186">
        <v>0</v>
      </c>
      <c r="K4210" s="186">
        <v>0</v>
      </c>
      <c r="L4210" s="186">
        <v>0</v>
      </c>
      <c r="M4210" s="186">
        <v>0</v>
      </c>
      <c r="N4210" s="188">
        <v>0</v>
      </c>
      <c r="O4210" s="189">
        <v>0</v>
      </c>
      <c r="P4210" s="186">
        <v>0</v>
      </c>
      <c r="Q4210" s="189">
        <v>0</v>
      </c>
      <c r="R4210" s="189">
        <v>0</v>
      </c>
      <c r="S4210" s="189">
        <v>1E-4</v>
      </c>
      <c r="T4210" s="188">
        <v>0</v>
      </c>
      <c r="U4210" s="187">
        <v>0</v>
      </c>
      <c r="V4210" s="189">
        <v>0</v>
      </c>
      <c r="W4210" s="189">
        <v>0</v>
      </c>
      <c r="X4210" s="188">
        <v>0</v>
      </c>
      <c r="Y4210" s="188">
        <v>0</v>
      </c>
      <c r="Z4210" s="186">
        <v>0</v>
      </c>
      <c r="AA4210" s="186">
        <v>0</v>
      </c>
      <c r="AB4210" s="186">
        <v>0</v>
      </c>
      <c r="AC4210" s="186">
        <v>0</v>
      </c>
      <c r="AD4210" s="188">
        <v>0</v>
      </c>
      <c r="AE4210" s="189">
        <v>0</v>
      </c>
      <c r="AF4210" s="189">
        <v>0</v>
      </c>
      <c r="AG4210" s="189">
        <v>0</v>
      </c>
      <c r="AH4210" s="191">
        <v>0</v>
      </c>
      <c r="AI4210" s="186">
        <v>0</v>
      </c>
      <c r="AJ4210" s="194"/>
      <c r="AK4210" s="192"/>
      <c r="AO4210" s="188">
        <v>0</v>
      </c>
      <c r="AP4210" s="188">
        <v>0</v>
      </c>
      <c r="AQ4210" s="187">
        <v>0</v>
      </c>
      <c r="AR4210" s="188">
        <v>0</v>
      </c>
      <c r="AS4210" s="187">
        <v>0</v>
      </c>
      <c r="AT4210" s="188">
        <v>0</v>
      </c>
      <c r="AU4210" s="187">
        <v>0</v>
      </c>
      <c r="AV4210" s="188">
        <v>0</v>
      </c>
      <c r="AW4210" s="187">
        <v>0</v>
      </c>
      <c r="AX4210" s="188">
        <v>0</v>
      </c>
      <c r="AY4210" s="187">
        <v>0</v>
      </c>
      <c r="AZ4210" s="188">
        <v>0</v>
      </c>
      <c r="BA4210" s="187">
        <v>0</v>
      </c>
      <c r="BB4210" s="188">
        <v>0</v>
      </c>
      <c r="BC4210" s="187">
        <v>0</v>
      </c>
      <c r="BD4210" s="75"/>
      <c r="BE4210" s="75"/>
      <c r="BF4210" s="75"/>
      <c r="BI4210" s="194"/>
    </row>
    <row r="4211" spans="1:61" ht="11.25" customHeight="1" x14ac:dyDescent="0.3">
      <c r="A4211" s="184" t="s">
        <v>4488</v>
      </c>
      <c r="B4211" s="185">
        <v>0</v>
      </c>
      <c r="C4211" s="828" t="s">
        <v>485</v>
      </c>
      <c r="D4211" s="284">
        <v>1E-4</v>
      </c>
      <c r="E4211" s="91">
        <v>0</v>
      </c>
      <c r="F4211" s="186">
        <v>0</v>
      </c>
      <c r="G4211" s="186">
        <v>0</v>
      </c>
      <c r="H4211" s="186">
        <v>0</v>
      </c>
      <c r="I4211" s="187">
        <v>0</v>
      </c>
      <c r="J4211" s="186">
        <v>0</v>
      </c>
      <c r="K4211" s="186">
        <v>0</v>
      </c>
      <c r="L4211" s="186">
        <v>0</v>
      </c>
      <c r="M4211" s="186">
        <v>0</v>
      </c>
      <c r="N4211" s="188">
        <v>0</v>
      </c>
      <c r="O4211" s="189">
        <v>0</v>
      </c>
      <c r="P4211" s="186">
        <v>0</v>
      </c>
      <c r="Q4211" s="189">
        <v>0</v>
      </c>
      <c r="R4211" s="189">
        <v>0</v>
      </c>
      <c r="S4211" s="189">
        <v>1E-4</v>
      </c>
      <c r="T4211" s="188">
        <v>0</v>
      </c>
      <c r="U4211" s="187">
        <v>0</v>
      </c>
      <c r="V4211" s="189">
        <v>0</v>
      </c>
      <c r="W4211" s="189">
        <v>0</v>
      </c>
      <c r="X4211" s="188">
        <v>0</v>
      </c>
      <c r="Y4211" s="188">
        <v>0</v>
      </c>
      <c r="Z4211" s="186">
        <v>0</v>
      </c>
      <c r="AA4211" s="186">
        <v>0</v>
      </c>
      <c r="AB4211" s="186">
        <v>0</v>
      </c>
      <c r="AC4211" s="186">
        <v>0</v>
      </c>
      <c r="AD4211" s="188">
        <v>0</v>
      </c>
      <c r="AE4211" s="189">
        <v>0</v>
      </c>
      <c r="AF4211" s="189">
        <v>0</v>
      </c>
      <c r="AG4211" s="189">
        <v>0</v>
      </c>
      <c r="AH4211" s="191">
        <v>0</v>
      </c>
      <c r="AI4211" s="186">
        <v>0</v>
      </c>
      <c r="AJ4211" s="194"/>
      <c r="AK4211" s="192"/>
      <c r="AO4211" s="188">
        <v>0</v>
      </c>
      <c r="AP4211" s="188">
        <v>0</v>
      </c>
      <c r="AQ4211" s="187">
        <v>0</v>
      </c>
      <c r="AR4211" s="188">
        <v>0</v>
      </c>
      <c r="AS4211" s="187">
        <v>0</v>
      </c>
      <c r="AT4211" s="188">
        <v>0</v>
      </c>
      <c r="AU4211" s="187">
        <v>0</v>
      </c>
      <c r="AV4211" s="188">
        <v>0</v>
      </c>
      <c r="AW4211" s="187">
        <v>0</v>
      </c>
      <c r="AX4211" s="188">
        <v>0</v>
      </c>
      <c r="AY4211" s="187">
        <v>0</v>
      </c>
      <c r="AZ4211" s="188">
        <v>0</v>
      </c>
      <c r="BA4211" s="187">
        <v>0</v>
      </c>
      <c r="BB4211" s="188">
        <v>0</v>
      </c>
      <c r="BC4211" s="187">
        <v>0</v>
      </c>
      <c r="BD4211" s="75"/>
      <c r="BE4211" s="75"/>
      <c r="BF4211" s="75"/>
      <c r="BI4211" s="194"/>
    </row>
    <row r="4212" spans="1:61" ht="11.25" customHeight="1" x14ac:dyDescent="0.3">
      <c r="A4212" s="184" t="s">
        <v>4489</v>
      </c>
      <c r="B4212" s="185">
        <v>0</v>
      </c>
      <c r="C4212" s="828" t="s">
        <v>486</v>
      </c>
      <c r="D4212" s="284">
        <v>1E-4</v>
      </c>
      <c r="E4212" s="91">
        <v>0</v>
      </c>
      <c r="F4212" s="186">
        <v>0</v>
      </c>
      <c r="G4212" s="186">
        <v>0</v>
      </c>
      <c r="H4212" s="186">
        <v>0</v>
      </c>
      <c r="I4212" s="187">
        <v>0</v>
      </c>
      <c r="J4212" s="186">
        <v>0</v>
      </c>
      <c r="K4212" s="186">
        <v>0</v>
      </c>
      <c r="L4212" s="186">
        <v>0</v>
      </c>
      <c r="M4212" s="186">
        <v>0</v>
      </c>
      <c r="N4212" s="188">
        <v>0</v>
      </c>
      <c r="O4212" s="189">
        <v>0</v>
      </c>
      <c r="P4212" s="186">
        <v>0</v>
      </c>
      <c r="Q4212" s="189">
        <v>0</v>
      </c>
      <c r="R4212" s="189">
        <v>0</v>
      </c>
      <c r="S4212" s="189">
        <v>1E-4</v>
      </c>
      <c r="T4212" s="188">
        <v>0</v>
      </c>
      <c r="U4212" s="187">
        <v>0</v>
      </c>
      <c r="V4212" s="189">
        <v>0</v>
      </c>
      <c r="W4212" s="189">
        <v>0</v>
      </c>
      <c r="X4212" s="188">
        <v>0</v>
      </c>
      <c r="Y4212" s="188">
        <v>0</v>
      </c>
      <c r="Z4212" s="186">
        <v>0</v>
      </c>
      <c r="AA4212" s="186">
        <v>0</v>
      </c>
      <c r="AB4212" s="186">
        <v>0</v>
      </c>
      <c r="AC4212" s="186">
        <v>0</v>
      </c>
      <c r="AD4212" s="188">
        <v>0</v>
      </c>
      <c r="AE4212" s="189">
        <v>0</v>
      </c>
      <c r="AF4212" s="189">
        <v>0</v>
      </c>
      <c r="AG4212" s="189">
        <v>0</v>
      </c>
      <c r="AH4212" s="191">
        <v>0</v>
      </c>
      <c r="AI4212" s="186">
        <v>0</v>
      </c>
      <c r="AJ4212" s="194"/>
      <c r="AK4212" s="192"/>
      <c r="AO4212" s="188">
        <v>0</v>
      </c>
      <c r="AP4212" s="188">
        <v>0</v>
      </c>
      <c r="AQ4212" s="187">
        <v>0</v>
      </c>
      <c r="AR4212" s="188">
        <v>0</v>
      </c>
      <c r="AS4212" s="187">
        <v>0</v>
      </c>
      <c r="AT4212" s="188">
        <v>0</v>
      </c>
      <c r="AU4212" s="187">
        <v>0</v>
      </c>
      <c r="AV4212" s="188">
        <v>0</v>
      </c>
      <c r="AW4212" s="187">
        <v>0</v>
      </c>
      <c r="AX4212" s="188">
        <v>0</v>
      </c>
      <c r="AY4212" s="187">
        <v>0</v>
      </c>
      <c r="AZ4212" s="188">
        <v>0</v>
      </c>
      <c r="BA4212" s="187">
        <v>0</v>
      </c>
      <c r="BB4212" s="188">
        <v>0</v>
      </c>
      <c r="BC4212" s="187">
        <v>0</v>
      </c>
      <c r="BD4212" s="75"/>
      <c r="BE4212" s="75"/>
      <c r="BF4212" s="75"/>
      <c r="BI4212" s="194"/>
    </row>
    <row r="4213" spans="1:61" s="77" customFormat="1" ht="11.25" customHeight="1" x14ac:dyDescent="0.2">
      <c r="A4213" s="184" t="s">
        <v>4490</v>
      </c>
      <c r="B4213" s="185">
        <v>0</v>
      </c>
      <c r="C4213" s="828" t="s">
        <v>436</v>
      </c>
      <c r="D4213" s="284">
        <v>1E-4</v>
      </c>
      <c r="E4213" s="91">
        <v>0</v>
      </c>
      <c r="F4213" s="186">
        <v>0</v>
      </c>
      <c r="G4213" s="186">
        <v>0</v>
      </c>
      <c r="H4213" s="186">
        <v>0</v>
      </c>
      <c r="I4213" s="187">
        <v>0</v>
      </c>
      <c r="J4213" s="186">
        <v>0</v>
      </c>
      <c r="K4213" s="186">
        <v>0</v>
      </c>
      <c r="L4213" s="186">
        <v>0</v>
      </c>
      <c r="M4213" s="186">
        <v>0</v>
      </c>
      <c r="N4213" s="188">
        <v>0</v>
      </c>
      <c r="O4213" s="189">
        <v>0</v>
      </c>
      <c r="P4213" s="186">
        <v>0</v>
      </c>
      <c r="Q4213" s="189">
        <v>0</v>
      </c>
      <c r="R4213" s="189">
        <v>0</v>
      </c>
      <c r="S4213" s="189">
        <v>1E-4</v>
      </c>
      <c r="T4213" s="188">
        <v>0</v>
      </c>
      <c r="U4213" s="187">
        <v>0</v>
      </c>
      <c r="V4213" s="189">
        <v>0</v>
      </c>
      <c r="W4213" s="189">
        <v>0</v>
      </c>
      <c r="X4213" s="188">
        <v>0</v>
      </c>
      <c r="Y4213" s="188">
        <v>0</v>
      </c>
      <c r="Z4213" s="186">
        <v>0</v>
      </c>
      <c r="AA4213" s="186">
        <v>0</v>
      </c>
      <c r="AB4213" s="186">
        <v>0</v>
      </c>
      <c r="AC4213" s="186">
        <v>0</v>
      </c>
      <c r="AD4213" s="188">
        <v>0</v>
      </c>
      <c r="AE4213" s="189">
        <v>0</v>
      </c>
      <c r="AF4213" s="189">
        <v>0</v>
      </c>
      <c r="AG4213" s="189">
        <v>0</v>
      </c>
      <c r="AH4213" s="191">
        <v>0</v>
      </c>
      <c r="AI4213" s="186">
        <v>0</v>
      </c>
      <c r="AJ4213" s="194"/>
      <c r="AK4213" s="192"/>
      <c r="AL4213" s="226"/>
      <c r="AM4213" s="55"/>
      <c r="AN4213" s="76"/>
      <c r="AO4213" s="188">
        <v>0</v>
      </c>
      <c r="AP4213" s="188">
        <v>0</v>
      </c>
      <c r="AQ4213" s="187">
        <v>0</v>
      </c>
      <c r="AR4213" s="188">
        <v>0</v>
      </c>
      <c r="AS4213" s="187">
        <v>0</v>
      </c>
      <c r="AT4213" s="188">
        <v>0</v>
      </c>
      <c r="AU4213" s="187">
        <v>0</v>
      </c>
      <c r="AV4213" s="188">
        <v>0</v>
      </c>
      <c r="AW4213" s="187">
        <v>0</v>
      </c>
      <c r="AX4213" s="188">
        <v>0</v>
      </c>
      <c r="AY4213" s="187">
        <v>0</v>
      </c>
      <c r="AZ4213" s="188">
        <v>0</v>
      </c>
      <c r="BA4213" s="187">
        <v>0</v>
      </c>
      <c r="BB4213" s="188">
        <v>0</v>
      </c>
      <c r="BC4213" s="187">
        <v>0</v>
      </c>
      <c r="BD4213" s="75"/>
      <c r="BE4213" s="75"/>
      <c r="BF4213" s="55"/>
      <c r="BI4213" s="194"/>
    </row>
    <row r="4214" spans="1:61" ht="11.25" customHeight="1" x14ac:dyDescent="0.3">
      <c r="A4214" s="149" t="s">
        <v>437</v>
      </c>
      <c r="B4214" s="169">
        <v>0</v>
      </c>
      <c r="C4214" s="871"/>
      <c r="D4214" s="379">
        <v>18.106299999999997</v>
      </c>
      <c r="E4214" s="220">
        <v>0</v>
      </c>
      <c r="F4214" s="221">
        <v>0</v>
      </c>
      <c r="G4214" s="221">
        <v>0</v>
      </c>
      <c r="H4214" s="221">
        <v>0</v>
      </c>
      <c r="I4214" s="222">
        <v>0</v>
      </c>
      <c r="J4214" s="221">
        <v>0</v>
      </c>
      <c r="K4214" s="221">
        <v>0</v>
      </c>
      <c r="L4214" s="221">
        <v>0</v>
      </c>
      <c r="M4214" s="221">
        <v>0</v>
      </c>
      <c r="N4214" s="221">
        <v>0</v>
      </c>
      <c r="O4214" s="221">
        <v>0</v>
      </c>
      <c r="P4214" s="221">
        <v>0</v>
      </c>
      <c r="Q4214" s="221">
        <v>0</v>
      </c>
      <c r="R4214" s="221">
        <v>0</v>
      </c>
      <c r="S4214" s="221">
        <v>18.106299999999997</v>
      </c>
      <c r="T4214" s="221">
        <v>18.956999999999997</v>
      </c>
      <c r="U4214" s="222">
        <v>0</v>
      </c>
      <c r="V4214" s="224">
        <v>0</v>
      </c>
      <c r="W4214" s="224">
        <v>0</v>
      </c>
      <c r="X4214" s="224">
        <v>18.956999999999997</v>
      </c>
      <c r="Y4214" s="223">
        <v>18.956999999999997</v>
      </c>
      <c r="Z4214" s="221">
        <v>0</v>
      </c>
      <c r="AA4214" s="221">
        <v>0</v>
      </c>
      <c r="AB4214" s="221">
        <v>0</v>
      </c>
      <c r="AC4214" s="221">
        <v>0</v>
      </c>
      <c r="AD4214" s="223">
        <v>0</v>
      </c>
      <c r="AE4214" s="224">
        <v>0</v>
      </c>
      <c r="AF4214" s="224">
        <v>0</v>
      </c>
      <c r="AG4214" s="224">
        <v>0</v>
      </c>
      <c r="AH4214" s="224">
        <v>0</v>
      </c>
      <c r="AI4214" s="225">
        <v>0</v>
      </c>
      <c r="AJ4214" s="194"/>
      <c r="AK4214" s="192"/>
      <c r="AO4214" s="223">
        <v>0</v>
      </c>
      <c r="AP4214" s="223">
        <v>0</v>
      </c>
      <c r="AQ4214" s="222">
        <v>0</v>
      </c>
      <c r="AR4214" s="223">
        <v>0</v>
      </c>
      <c r="AS4214" s="222">
        <v>0</v>
      </c>
      <c r="AT4214" s="223">
        <v>0</v>
      </c>
      <c r="AU4214" s="222">
        <v>0</v>
      </c>
      <c r="AV4214" s="223">
        <v>0</v>
      </c>
      <c r="AW4214" s="222">
        <v>0</v>
      </c>
      <c r="AX4214" s="223">
        <v>0</v>
      </c>
      <c r="AY4214" s="222">
        <v>0</v>
      </c>
      <c r="AZ4214" s="223">
        <v>0</v>
      </c>
      <c r="BA4214" s="222">
        <v>0</v>
      </c>
      <c r="BB4214" s="223">
        <v>0</v>
      </c>
      <c r="BC4214" s="222">
        <v>0</v>
      </c>
      <c r="BD4214" s="75"/>
      <c r="BE4214" s="75"/>
      <c r="BF4214" s="75"/>
      <c r="BI4214" s="194"/>
    </row>
    <row r="4215" spans="1:61" ht="11.25" customHeight="1" x14ac:dyDescent="0.3">
      <c r="A4215" s="184" t="s">
        <v>4491</v>
      </c>
      <c r="B4215" s="185">
        <v>0</v>
      </c>
      <c r="C4215" s="828" t="s">
        <v>665</v>
      </c>
      <c r="D4215" s="284">
        <v>1E-4</v>
      </c>
      <c r="E4215" s="91">
        <v>0</v>
      </c>
      <c r="F4215" s="186">
        <v>0</v>
      </c>
      <c r="G4215" s="186">
        <v>0</v>
      </c>
      <c r="H4215" s="186">
        <v>0</v>
      </c>
      <c r="I4215" s="187">
        <v>0</v>
      </c>
      <c r="J4215" s="186">
        <v>0</v>
      </c>
      <c r="K4215" s="186">
        <v>0</v>
      </c>
      <c r="L4215" s="186">
        <v>0</v>
      </c>
      <c r="M4215" s="186">
        <v>0</v>
      </c>
      <c r="N4215" s="188">
        <v>0</v>
      </c>
      <c r="O4215" s="189">
        <v>0</v>
      </c>
      <c r="P4215" s="186">
        <v>0</v>
      </c>
      <c r="Q4215" s="189">
        <v>0</v>
      </c>
      <c r="R4215" s="189">
        <v>0</v>
      </c>
      <c r="S4215" s="189">
        <v>1E-4</v>
      </c>
      <c r="T4215" s="188">
        <v>0</v>
      </c>
      <c r="U4215" s="187">
        <v>0</v>
      </c>
      <c r="V4215" s="189">
        <v>0</v>
      </c>
      <c r="W4215" s="189">
        <v>0</v>
      </c>
      <c r="X4215" s="188">
        <v>0</v>
      </c>
      <c r="Y4215" s="188">
        <v>0</v>
      </c>
      <c r="Z4215" s="186">
        <v>0</v>
      </c>
      <c r="AA4215" s="186">
        <v>0</v>
      </c>
      <c r="AB4215" s="186">
        <v>0</v>
      </c>
      <c r="AC4215" s="186">
        <v>0</v>
      </c>
      <c r="AD4215" s="188">
        <v>0</v>
      </c>
      <c r="AE4215" s="189">
        <v>0</v>
      </c>
      <c r="AF4215" s="189">
        <v>0</v>
      </c>
      <c r="AG4215" s="189">
        <v>0</v>
      </c>
      <c r="AH4215" s="191">
        <v>0</v>
      </c>
      <c r="AI4215" s="186">
        <v>0</v>
      </c>
      <c r="AJ4215" s="194"/>
      <c r="AK4215" s="192"/>
      <c r="AO4215" s="188">
        <v>0</v>
      </c>
      <c r="AP4215" s="188">
        <v>0</v>
      </c>
      <c r="AQ4215" s="187">
        <v>0</v>
      </c>
      <c r="AR4215" s="188">
        <v>0</v>
      </c>
      <c r="AS4215" s="187">
        <v>0</v>
      </c>
      <c r="AT4215" s="188">
        <v>0</v>
      </c>
      <c r="AU4215" s="187">
        <v>0</v>
      </c>
      <c r="AV4215" s="188">
        <v>0</v>
      </c>
      <c r="AW4215" s="187">
        <v>0</v>
      </c>
      <c r="AX4215" s="188">
        <v>0</v>
      </c>
      <c r="AY4215" s="187">
        <v>0</v>
      </c>
      <c r="AZ4215" s="188">
        <v>0</v>
      </c>
      <c r="BA4215" s="187">
        <v>0</v>
      </c>
      <c r="BB4215" s="188">
        <v>0</v>
      </c>
      <c r="BC4215" s="187">
        <v>0</v>
      </c>
      <c r="BD4215" s="75"/>
      <c r="BE4215" s="75"/>
      <c r="BF4215" s="75"/>
      <c r="BI4215" s="194"/>
    </row>
    <row r="4216" spans="1:61" ht="11.25" customHeight="1" x14ac:dyDescent="0.3">
      <c r="A4216" s="184" t="s">
        <v>4492</v>
      </c>
      <c r="B4216" s="185">
        <v>0</v>
      </c>
      <c r="C4216" s="828" t="s">
        <v>666</v>
      </c>
      <c r="D4216" s="284">
        <v>1E-4</v>
      </c>
      <c r="E4216" s="91">
        <v>0</v>
      </c>
      <c r="F4216" s="186">
        <v>0</v>
      </c>
      <c r="G4216" s="186">
        <v>0</v>
      </c>
      <c r="H4216" s="186">
        <v>0</v>
      </c>
      <c r="I4216" s="187">
        <v>0</v>
      </c>
      <c r="J4216" s="186">
        <v>0</v>
      </c>
      <c r="K4216" s="186">
        <v>0</v>
      </c>
      <c r="L4216" s="186">
        <v>0</v>
      </c>
      <c r="M4216" s="186">
        <v>0</v>
      </c>
      <c r="N4216" s="188">
        <v>0</v>
      </c>
      <c r="O4216" s="189">
        <v>0</v>
      </c>
      <c r="P4216" s="186">
        <v>0</v>
      </c>
      <c r="Q4216" s="189">
        <v>0</v>
      </c>
      <c r="R4216" s="189">
        <v>0</v>
      </c>
      <c r="S4216" s="189">
        <v>1E-4</v>
      </c>
      <c r="T4216" s="188">
        <v>0</v>
      </c>
      <c r="U4216" s="187">
        <v>0</v>
      </c>
      <c r="V4216" s="189">
        <v>0</v>
      </c>
      <c r="W4216" s="189">
        <v>0</v>
      </c>
      <c r="X4216" s="188">
        <v>0</v>
      </c>
      <c r="Y4216" s="188">
        <v>0</v>
      </c>
      <c r="Z4216" s="186">
        <v>0</v>
      </c>
      <c r="AA4216" s="186">
        <v>0</v>
      </c>
      <c r="AB4216" s="186">
        <v>0</v>
      </c>
      <c r="AC4216" s="186">
        <v>0</v>
      </c>
      <c r="AD4216" s="188">
        <v>0</v>
      </c>
      <c r="AE4216" s="189">
        <v>0</v>
      </c>
      <c r="AF4216" s="189">
        <v>0</v>
      </c>
      <c r="AG4216" s="189">
        <v>0</v>
      </c>
      <c r="AH4216" s="191">
        <v>0</v>
      </c>
      <c r="AI4216" s="186">
        <v>0</v>
      </c>
      <c r="AJ4216" s="194"/>
      <c r="AK4216" s="192"/>
      <c r="AO4216" s="188">
        <v>0</v>
      </c>
      <c r="AP4216" s="188">
        <v>0</v>
      </c>
      <c r="AQ4216" s="187">
        <v>0</v>
      </c>
      <c r="AR4216" s="188">
        <v>0</v>
      </c>
      <c r="AS4216" s="187">
        <v>0</v>
      </c>
      <c r="AT4216" s="188">
        <v>0</v>
      </c>
      <c r="AU4216" s="187">
        <v>0</v>
      </c>
      <c r="AV4216" s="188">
        <v>0</v>
      </c>
      <c r="AW4216" s="187">
        <v>0</v>
      </c>
      <c r="AX4216" s="188">
        <v>0</v>
      </c>
      <c r="AY4216" s="187">
        <v>0</v>
      </c>
      <c r="AZ4216" s="188">
        <v>0</v>
      </c>
      <c r="BA4216" s="187">
        <v>0</v>
      </c>
      <c r="BB4216" s="188">
        <v>0</v>
      </c>
      <c r="BC4216" s="187">
        <v>0</v>
      </c>
      <c r="BD4216" s="75"/>
      <c r="BE4216" s="75"/>
      <c r="BF4216" s="75"/>
      <c r="BI4216" s="194"/>
    </row>
    <row r="4217" spans="1:61" ht="11.25" customHeight="1" x14ac:dyDescent="0.3">
      <c r="A4217" s="184" t="s">
        <v>4493</v>
      </c>
      <c r="B4217" s="185">
        <v>0</v>
      </c>
      <c r="C4217" s="828" t="s">
        <v>667</v>
      </c>
      <c r="D4217" s="284">
        <v>1E-4</v>
      </c>
      <c r="E4217" s="91">
        <v>0</v>
      </c>
      <c r="F4217" s="186">
        <v>0</v>
      </c>
      <c r="G4217" s="186">
        <v>0</v>
      </c>
      <c r="H4217" s="186">
        <v>0</v>
      </c>
      <c r="I4217" s="187">
        <v>0</v>
      </c>
      <c r="J4217" s="186">
        <v>0</v>
      </c>
      <c r="K4217" s="186">
        <v>0</v>
      </c>
      <c r="L4217" s="186">
        <v>0</v>
      </c>
      <c r="M4217" s="186">
        <v>0</v>
      </c>
      <c r="N4217" s="188">
        <v>0</v>
      </c>
      <c r="O4217" s="189">
        <v>0</v>
      </c>
      <c r="P4217" s="186">
        <v>0</v>
      </c>
      <c r="Q4217" s="189">
        <v>0</v>
      </c>
      <c r="R4217" s="189">
        <v>0</v>
      </c>
      <c r="S4217" s="189">
        <v>1E-4</v>
      </c>
      <c r="T4217" s="188">
        <v>0</v>
      </c>
      <c r="U4217" s="187">
        <v>0</v>
      </c>
      <c r="V4217" s="189">
        <v>0</v>
      </c>
      <c r="W4217" s="189">
        <v>0</v>
      </c>
      <c r="X4217" s="188">
        <v>0</v>
      </c>
      <c r="Y4217" s="188">
        <v>0</v>
      </c>
      <c r="Z4217" s="186">
        <v>0</v>
      </c>
      <c r="AA4217" s="186">
        <v>0</v>
      </c>
      <c r="AB4217" s="186">
        <v>0</v>
      </c>
      <c r="AC4217" s="186">
        <v>0</v>
      </c>
      <c r="AD4217" s="188">
        <v>0</v>
      </c>
      <c r="AE4217" s="189">
        <v>0</v>
      </c>
      <c r="AF4217" s="189">
        <v>0</v>
      </c>
      <c r="AG4217" s="189">
        <v>0</v>
      </c>
      <c r="AH4217" s="191">
        <v>0</v>
      </c>
      <c r="AI4217" s="186">
        <v>0</v>
      </c>
      <c r="AJ4217" s="194"/>
      <c r="AK4217" s="192"/>
      <c r="AO4217" s="188">
        <v>0</v>
      </c>
      <c r="AP4217" s="188">
        <v>0</v>
      </c>
      <c r="AQ4217" s="187">
        <v>0</v>
      </c>
      <c r="AR4217" s="188">
        <v>0</v>
      </c>
      <c r="AS4217" s="187">
        <v>0</v>
      </c>
      <c r="AT4217" s="188">
        <v>0</v>
      </c>
      <c r="AU4217" s="187">
        <v>0</v>
      </c>
      <c r="AV4217" s="188">
        <v>0</v>
      </c>
      <c r="AW4217" s="187">
        <v>0</v>
      </c>
      <c r="AX4217" s="188">
        <v>0</v>
      </c>
      <c r="AY4217" s="187">
        <v>0</v>
      </c>
      <c r="AZ4217" s="188">
        <v>0</v>
      </c>
      <c r="BA4217" s="187">
        <v>0</v>
      </c>
      <c r="BB4217" s="188">
        <v>0</v>
      </c>
      <c r="BC4217" s="187">
        <v>0</v>
      </c>
      <c r="BD4217" s="75"/>
      <c r="BE4217" s="75"/>
      <c r="BF4217" s="75"/>
      <c r="BI4217" s="194"/>
    </row>
    <row r="4218" spans="1:61" ht="11.25" customHeight="1" x14ac:dyDescent="0.3">
      <c r="A4218" s="184" t="s">
        <v>4494</v>
      </c>
      <c r="B4218" s="185">
        <v>0</v>
      </c>
      <c r="C4218" s="828" t="s">
        <v>668</v>
      </c>
      <c r="D4218" s="284">
        <v>1E-4</v>
      </c>
      <c r="E4218" s="91">
        <v>0</v>
      </c>
      <c r="F4218" s="186">
        <v>0</v>
      </c>
      <c r="G4218" s="186">
        <v>0</v>
      </c>
      <c r="H4218" s="186">
        <v>0</v>
      </c>
      <c r="I4218" s="187">
        <v>0</v>
      </c>
      <c r="J4218" s="186">
        <v>0</v>
      </c>
      <c r="K4218" s="186">
        <v>0</v>
      </c>
      <c r="L4218" s="186">
        <v>0</v>
      </c>
      <c r="M4218" s="186">
        <v>0</v>
      </c>
      <c r="N4218" s="188">
        <v>0</v>
      </c>
      <c r="O4218" s="189">
        <v>0</v>
      </c>
      <c r="P4218" s="186">
        <v>0</v>
      </c>
      <c r="Q4218" s="189">
        <v>0</v>
      </c>
      <c r="R4218" s="189">
        <v>0</v>
      </c>
      <c r="S4218" s="189">
        <v>1E-4</v>
      </c>
      <c r="T4218" s="188">
        <v>0</v>
      </c>
      <c r="U4218" s="187">
        <v>0</v>
      </c>
      <c r="V4218" s="189">
        <v>0</v>
      </c>
      <c r="W4218" s="189">
        <v>0</v>
      </c>
      <c r="X4218" s="188">
        <v>0</v>
      </c>
      <c r="Y4218" s="188">
        <v>0</v>
      </c>
      <c r="Z4218" s="186">
        <v>0</v>
      </c>
      <c r="AA4218" s="186">
        <v>0</v>
      </c>
      <c r="AB4218" s="186">
        <v>0</v>
      </c>
      <c r="AC4218" s="186">
        <v>0</v>
      </c>
      <c r="AD4218" s="188">
        <v>0</v>
      </c>
      <c r="AE4218" s="189">
        <v>0</v>
      </c>
      <c r="AF4218" s="189">
        <v>0</v>
      </c>
      <c r="AG4218" s="189">
        <v>0</v>
      </c>
      <c r="AH4218" s="191">
        <v>1</v>
      </c>
      <c r="AI4218" s="186">
        <v>0</v>
      </c>
      <c r="AJ4218" s="194"/>
      <c r="AK4218" s="192"/>
      <c r="AO4218" s="188">
        <v>0</v>
      </c>
      <c r="AP4218" s="188">
        <v>0</v>
      </c>
      <c r="AQ4218" s="187">
        <v>0</v>
      </c>
      <c r="AR4218" s="188">
        <v>0</v>
      </c>
      <c r="AS4218" s="187">
        <v>0</v>
      </c>
      <c r="AT4218" s="188">
        <v>0</v>
      </c>
      <c r="AU4218" s="187">
        <v>0</v>
      </c>
      <c r="AV4218" s="188">
        <v>0</v>
      </c>
      <c r="AW4218" s="187">
        <v>0</v>
      </c>
      <c r="AX4218" s="188">
        <v>0</v>
      </c>
      <c r="AY4218" s="187">
        <v>0</v>
      </c>
      <c r="AZ4218" s="188">
        <v>0</v>
      </c>
      <c r="BA4218" s="187">
        <v>0</v>
      </c>
      <c r="BB4218" s="188">
        <v>0</v>
      </c>
      <c r="BC4218" s="187">
        <v>0</v>
      </c>
      <c r="BD4218" s="75"/>
      <c r="BE4218" s="75"/>
      <c r="BF4218" s="75"/>
      <c r="BI4218" s="194"/>
    </row>
    <row r="4219" spans="1:61" ht="11.25" customHeight="1" x14ac:dyDescent="0.3">
      <c r="A4219" s="184" t="s">
        <v>4495</v>
      </c>
      <c r="B4219" s="185">
        <v>0</v>
      </c>
      <c r="C4219" s="828" t="s">
        <v>669</v>
      </c>
      <c r="D4219" s="284">
        <v>1E-4</v>
      </c>
      <c r="E4219" s="91">
        <v>0</v>
      </c>
      <c r="F4219" s="186">
        <v>0</v>
      </c>
      <c r="G4219" s="186">
        <v>0</v>
      </c>
      <c r="H4219" s="186">
        <v>0</v>
      </c>
      <c r="I4219" s="187">
        <v>0</v>
      </c>
      <c r="J4219" s="186">
        <v>0</v>
      </c>
      <c r="K4219" s="186">
        <v>0</v>
      </c>
      <c r="L4219" s="186">
        <v>0</v>
      </c>
      <c r="M4219" s="186">
        <v>0</v>
      </c>
      <c r="N4219" s="188">
        <v>0</v>
      </c>
      <c r="O4219" s="189">
        <v>0</v>
      </c>
      <c r="P4219" s="186">
        <v>0</v>
      </c>
      <c r="Q4219" s="189">
        <v>0</v>
      </c>
      <c r="R4219" s="189">
        <v>0</v>
      </c>
      <c r="S4219" s="189">
        <v>1E-4</v>
      </c>
      <c r="T4219" s="188">
        <v>0</v>
      </c>
      <c r="U4219" s="187">
        <v>0</v>
      </c>
      <c r="V4219" s="189">
        <v>0</v>
      </c>
      <c r="W4219" s="189">
        <v>0</v>
      </c>
      <c r="X4219" s="188">
        <v>0</v>
      </c>
      <c r="Y4219" s="188">
        <v>0</v>
      </c>
      <c r="Z4219" s="186">
        <v>0</v>
      </c>
      <c r="AA4219" s="186">
        <v>0</v>
      </c>
      <c r="AB4219" s="186">
        <v>0</v>
      </c>
      <c r="AC4219" s="186">
        <v>0</v>
      </c>
      <c r="AD4219" s="188">
        <v>0</v>
      </c>
      <c r="AE4219" s="189">
        <v>0</v>
      </c>
      <c r="AF4219" s="189">
        <v>0</v>
      </c>
      <c r="AG4219" s="189">
        <v>0</v>
      </c>
      <c r="AH4219" s="191">
        <v>0</v>
      </c>
      <c r="AI4219" s="186">
        <v>0</v>
      </c>
      <c r="AJ4219" s="194"/>
      <c r="AK4219" s="192"/>
      <c r="AO4219" s="188">
        <v>0</v>
      </c>
      <c r="AP4219" s="188">
        <v>0</v>
      </c>
      <c r="AQ4219" s="187">
        <v>0</v>
      </c>
      <c r="AR4219" s="188">
        <v>0</v>
      </c>
      <c r="AS4219" s="187">
        <v>0</v>
      </c>
      <c r="AT4219" s="188">
        <v>0</v>
      </c>
      <c r="AU4219" s="187">
        <v>0</v>
      </c>
      <c r="AV4219" s="188">
        <v>0</v>
      </c>
      <c r="AW4219" s="187">
        <v>0</v>
      </c>
      <c r="AX4219" s="188">
        <v>0</v>
      </c>
      <c r="AY4219" s="187">
        <v>0</v>
      </c>
      <c r="AZ4219" s="188">
        <v>0</v>
      </c>
      <c r="BA4219" s="187">
        <v>0</v>
      </c>
      <c r="BB4219" s="188">
        <v>0</v>
      </c>
      <c r="BC4219" s="187">
        <v>0</v>
      </c>
      <c r="BD4219" s="75"/>
      <c r="BE4219" s="75"/>
      <c r="BF4219" s="75"/>
      <c r="BI4219" s="194"/>
    </row>
    <row r="4220" spans="1:61" s="77" customFormat="1" ht="11.25" customHeight="1" x14ac:dyDescent="0.2">
      <c r="A4220" s="184" t="s">
        <v>4496</v>
      </c>
      <c r="B4220" s="185">
        <v>0</v>
      </c>
      <c r="C4220" s="828" t="s">
        <v>670</v>
      </c>
      <c r="D4220" s="284">
        <v>1E-4</v>
      </c>
      <c r="E4220" s="91">
        <v>0</v>
      </c>
      <c r="F4220" s="186">
        <v>0</v>
      </c>
      <c r="G4220" s="186">
        <v>0</v>
      </c>
      <c r="H4220" s="186">
        <v>0</v>
      </c>
      <c r="I4220" s="187">
        <v>0</v>
      </c>
      <c r="J4220" s="186">
        <v>0</v>
      </c>
      <c r="K4220" s="186">
        <v>0</v>
      </c>
      <c r="L4220" s="186">
        <v>0</v>
      </c>
      <c r="M4220" s="186">
        <v>0</v>
      </c>
      <c r="N4220" s="188">
        <v>0</v>
      </c>
      <c r="O4220" s="189">
        <v>0</v>
      </c>
      <c r="P4220" s="186">
        <v>0</v>
      </c>
      <c r="Q4220" s="189">
        <v>0</v>
      </c>
      <c r="R4220" s="189">
        <v>0</v>
      </c>
      <c r="S4220" s="189">
        <v>1E-4</v>
      </c>
      <c r="T4220" s="188">
        <v>0</v>
      </c>
      <c r="U4220" s="187">
        <v>0</v>
      </c>
      <c r="V4220" s="189">
        <v>0</v>
      </c>
      <c r="W4220" s="189">
        <v>0</v>
      </c>
      <c r="X4220" s="188">
        <v>0</v>
      </c>
      <c r="Y4220" s="188">
        <v>0</v>
      </c>
      <c r="Z4220" s="186">
        <v>0</v>
      </c>
      <c r="AA4220" s="186">
        <v>0</v>
      </c>
      <c r="AB4220" s="186">
        <v>0</v>
      </c>
      <c r="AC4220" s="186">
        <v>0</v>
      </c>
      <c r="AD4220" s="188">
        <v>0</v>
      </c>
      <c r="AE4220" s="189">
        <v>0</v>
      </c>
      <c r="AF4220" s="189">
        <v>0</v>
      </c>
      <c r="AG4220" s="189">
        <v>0</v>
      </c>
      <c r="AH4220" s="191">
        <v>0</v>
      </c>
      <c r="AI4220" s="186">
        <v>0</v>
      </c>
      <c r="AJ4220" s="194"/>
      <c r="AK4220" s="192"/>
      <c r="AL4220" s="226"/>
      <c r="AM4220" s="55"/>
      <c r="AN4220" s="76"/>
      <c r="AO4220" s="188">
        <v>0</v>
      </c>
      <c r="AP4220" s="188">
        <v>0</v>
      </c>
      <c r="AQ4220" s="187">
        <v>0</v>
      </c>
      <c r="AR4220" s="188">
        <v>0</v>
      </c>
      <c r="AS4220" s="187">
        <v>0</v>
      </c>
      <c r="AT4220" s="188">
        <v>0</v>
      </c>
      <c r="AU4220" s="187">
        <v>0</v>
      </c>
      <c r="AV4220" s="188">
        <v>0</v>
      </c>
      <c r="AW4220" s="187">
        <v>0</v>
      </c>
      <c r="AX4220" s="188">
        <v>0</v>
      </c>
      <c r="AY4220" s="187">
        <v>0</v>
      </c>
      <c r="AZ4220" s="188">
        <v>0</v>
      </c>
      <c r="BA4220" s="187">
        <v>0</v>
      </c>
      <c r="BB4220" s="188">
        <v>0</v>
      </c>
      <c r="BC4220" s="187">
        <v>0</v>
      </c>
      <c r="BD4220" s="75"/>
      <c r="BE4220" s="75"/>
      <c r="BF4220" s="55"/>
      <c r="BI4220" s="194"/>
    </row>
    <row r="4221" spans="1:61" ht="11.25" customHeight="1" x14ac:dyDescent="0.3">
      <c r="A4221" s="184" t="s">
        <v>4497</v>
      </c>
      <c r="B4221" s="185">
        <v>0</v>
      </c>
      <c r="C4221" s="828" t="s">
        <v>4498</v>
      </c>
      <c r="D4221" s="284">
        <v>401.07900000000001</v>
      </c>
      <c r="E4221" s="91">
        <v>30</v>
      </c>
      <c r="F4221" s="186">
        <v>1700</v>
      </c>
      <c r="G4221" s="186">
        <v>1700</v>
      </c>
      <c r="H4221" s="186">
        <v>0</v>
      </c>
      <c r="I4221" s="187">
        <v>0</v>
      </c>
      <c r="J4221" s="186">
        <v>401.07900000000001</v>
      </c>
      <c r="K4221" s="186">
        <v>0</v>
      </c>
      <c r="L4221" s="186">
        <v>0</v>
      </c>
      <c r="M4221" s="186">
        <v>0</v>
      </c>
      <c r="N4221" s="188">
        <v>0</v>
      </c>
      <c r="O4221" s="189">
        <v>0</v>
      </c>
      <c r="P4221" s="186">
        <v>0</v>
      </c>
      <c r="Q4221" s="189">
        <v>0</v>
      </c>
      <c r="R4221" s="189">
        <v>30</v>
      </c>
      <c r="S4221" s="189">
        <v>401.07900000000001</v>
      </c>
      <c r="T4221" s="188">
        <v>397.88400000000001</v>
      </c>
      <c r="U4221" s="187">
        <v>29.761019649495488</v>
      </c>
      <c r="V4221" s="189">
        <v>0</v>
      </c>
      <c r="W4221" s="189">
        <v>0</v>
      </c>
      <c r="X4221" s="188">
        <v>397.88400000000001</v>
      </c>
      <c r="Y4221" s="188">
        <v>397.88400000000001</v>
      </c>
      <c r="Z4221" s="186">
        <v>0</v>
      </c>
      <c r="AA4221" s="186">
        <v>0</v>
      </c>
      <c r="AB4221" s="186">
        <v>0</v>
      </c>
      <c r="AC4221" s="186">
        <v>0</v>
      </c>
      <c r="AD4221" s="188">
        <v>0</v>
      </c>
      <c r="AE4221" s="189">
        <v>0</v>
      </c>
      <c r="AF4221" s="189">
        <v>0</v>
      </c>
      <c r="AG4221" s="189">
        <v>0</v>
      </c>
      <c r="AH4221" s="191">
        <v>0</v>
      </c>
      <c r="AI4221" s="186">
        <v>0</v>
      </c>
      <c r="AJ4221" s="194"/>
      <c r="AK4221" s="192"/>
      <c r="AO4221" s="188">
        <v>565.65700000000004</v>
      </c>
      <c r="AP4221" s="188">
        <v>943.59</v>
      </c>
      <c r="AQ4221" s="187">
        <v>0</v>
      </c>
      <c r="AR4221" s="188">
        <v>753.38099999999997</v>
      </c>
      <c r="AS4221" s="187">
        <v>36.143470263641937</v>
      </c>
      <c r="AT4221" s="188">
        <v>0</v>
      </c>
      <c r="AU4221" s="187">
        <v>0</v>
      </c>
      <c r="AV4221" s="188">
        <v>141.006</v>
      </c>
      <c r="AW4221" s="187">
        <v>0</v>
      </c>
      <c r="AX4221" s="188">
        <v>0</v>
      </c>
      <c r="AY4221" s="187">
        <v>0</v>
      </c>
      <c r="AZ4221" s="188">
        <v>0</v>
      </c>
      <c r="BA4221" s="187">
        <v>0</v>
      </c>
      <c r="BB4221" s="188">
        <v>0</v>
      </c>
      <c r="BC4221" s="187">
        <v>0</v>
      </c>
      <c r="BD4221" s="75"/>
      <c r="BE4221" s="75"/>
      <c r="BF4221" s="75"/>
      <c r="BI4221" s="194"/>
    </row>
    <row r="4222" spans="1:61" ht="11.25" customHeight="1" x14ac:dyDescent="0.3">
      <c r="A4222" s="184" t="s">
        <v>4499</v>
      </c>
      <c r="B4222" s="185">
        <v>0</v>
      </c>
      <c r="C4222" s="828" t="s">
        <v>4500</v>
      </c>
      <c r="D4222" s="284">
        <v>11.715</v>
      </c>
      <c r="E4222" s="91">
        <v>30</v>
      </c>
      <c r="F4222" s="186">
        <v>1700</v>
      </c>
      <c r="G4222" s="186">
        <v>1700</v>
      </c>
      <c r="H4222" s="186">
        <v>0</v>
      </c>
      <c r="I4222" s="187">
        <v>0</v>
      </c>
      <c r="J4222" s="186">
        <v>11.715</v>
      </c>
      <c r="K4222" s="186">
        <v>0</v>
      </c>
      <c r="L4222" s="186">
        <v>0</v>
      </c>
      <c r="M4222" s="186">
        <v>0</v>
      </c>
      <c r="N4222" s="188">
        <v>0</v>
      </c>
      <c r="O4222" s="189">
        <v>0</v>
      </c>
      <c r="P4222" s="186">
        <v>0</v>
      </c>
      <c r="Q4222" s="189">
        <v>0</v>
      </c>
      <c r="R4222" s="189">
        <v>30</v>
      </c>
      <c r="S4222" s="189">
        <v>11.715</v>
      </c>
      <c r="T4222" s="188">
        <v>11.715</v>
      </c>
      <c r="U4222" s="187">
        <v>30</v>
      </c>
      <c r="V4222" s="189">
        <v>0</v>
      </c>
      <c r="W4222" s="189">
        <v>0</v>
      </c>
      <c r="X4222" s="188">
        <v>11.715</v>
      </c>
      <c r="Y4222" s="188">
        <v>11.715</v>
      </c>
      <c r="Z4222" s="186">
        <v>0</v>
      </c>
      <c r="AA4222" s="186">
        <v>0</v>
      </c>
      <c r="AB4222" s="186">
        <v>0</v>
      </c>
      <c r="AC4222" s="186">
        <v>0</v>
      </c>
      <c r="AD4222" s="188">
        <v>0</v>
      </c>
      <c r="AE4222" s="189">
        <v>0</v>
      </c>
      <c r="AF4222" s="189">
        <v>0</v>
      </c>
      <c r="AG4222" s="189">
        <v>0</v>
      </c>
      <c r="AH4222" s="191">
        <v>0</v>
      </c>
      <c r="AI4222" s="186">
        <v>0</v>
      </c>
      <c r="AJ4222" s="194"/>
      <c r="AK4222" s="192"/>
      <c r="AO4222" s="188">
        <v>142.56800000000001</v>
      </c>
      <c r="AP4222" s="188">
        <v>0</v>
      </c>
      <c r="AQ4222" s="187">
        <v>0</v>
      </c>
      <c r="AR4222" s="188">
        <v>234.3</v>
      </c>
      <c r="AS4222" s="187">
        <v>95.403295750216827</v>
      </c>
      <c r="AT4222" s="188">
        <v>193.404</v>
      </c>
      <c r="AU4222" s="187">
        <v>69.310493119266042</v>
      </c>
      <c r="AV4222" s="188">
        <v>1340.1959999999999</v>
      </c>
      <c r="AW4222" s="187">
        <v>0</v>
      </c>
      <c r="AX4222" s="188">
        <v>0</v>
      </c>
      <c r="AY4222" s="187">
        <v>0</v>
      </c>
      <c r="AZ4222" s="188">
        <v>0</v>
      </c>
      <c r="BA4222" s="187">
        <v>0</v>
      </c>
      <c r="BB4222" s="188">
        <v>0</v>
      </c>
      <c r="BC4222" s="187">
        <v>0</v>
      </c>
      <c r="BD4222" s="75"/>
      <c r="BE4222" s="75"/>
      <c r="BF4222" s="75"/>
      <c r="BI4222" s="194"/>
    </row>
    <row r="4223" spans="1:61" ht="11.25" customHeight="1" x14ac:dyDescent="0.3">
      <c r="A4223" s="184" t="s">
        <v>4501</v>
      </c>
      <c r="B4223" s="185">
        <v>0</v>
      </c>
      <c r="C4223" s="828" t="s">
        <v>4502</v>
      </c>
      <c r="D4223" s="284">
        <v>351.66300000000001</v>
      </c>
      <c r="E4223" s="91">
        <v>30</v>
      </c>
      <c r="F4223" s="186">
        <v>1700</v>
      </c>
      <c r="G4223" s="186">
        <v>1700</v>
      </c>
      <c r="H4223" s="186">
        <v>0</v>
      </c>
      <c r="I4223" s="187">
        <v>0</v>
      </c>
      <c r="J4223" s="186">
        <v>351.66300000000001</v>
      </c>
      <c r="K4223" s="186">
        <v>0</v>
      </c>
      <c r="L4223" s="186">
        <v>0</v>
      </c>
      <c r="M4223" s="186">
        <v>0</v>
      </c>
      <c r="N4223" s="188">
        <v>0</v>
      </c>
      <c r="O4223" s="189">
        <v>0</v>
      </c>
      <c r="P4223" s="186">
        <v>0</v>
      </c>
      <c r="Q4223" s="189">
        <v>0</v>
      </c>
      <c r="R4223" s="189">
        <v>30</v>
      </c>
      <c r="S4223" s="189">
        <v>351.66300000000001</v>
      </c>
      <c r="T4223" s="188">
        <v>351.66300000000001</v>
      </c>
      <c r="U4223" s="187">
        <v>30</v>
      </c>
      <c r="V4223" s="189">
        <v>0</v>
      </c>
      <c r="W4223" s="189">
        <v>0</v>
      </c>
      <c r="X4223" s="188">
        <v>351.66300000000001</v>
      </c>
      <c r="Y4223" s="188">
        <v>351.66300000000001</v>
      </c>
      <c r="Z4223" s="186">
        <v>0</v>
      </c>
      <c r="AA4223" s="186">
        <v>0</v>
      </c>
      <c r="AB4223" s="186">
        <v>0</v>
      </c>
      <c r="AC4223" s="186">
        <v>0</v>
      </c>
      <c r="AD4223" s="188">
        <v>0</v>
      </c>
      <c r="AE4223" s="189">
        <v>0</v>
      </c>
      <c r="AF4223" s="189">
        <v>0</v>
      </c>
      <c r="AG4223" s="189">
        <v>0</v>
      </c>
      <c r="AH4223" s="191">
        <v>0</v>
      </c>
      <c r="AI4223" s="186">
        <v>0</v>
      </c>
      <c r="AJ4223" s="194"/>
      <c r="AK4223" s="192"/>
      <c r="AO4223" s="188">
        <v>558.55700000000002</v>
      </c>
      <c r="AP4223" s="188">
        <v>1089.921</v>
      </c>
      <c r="AQ4223" s="187">
        <v>0</v>
      </c>
      <c r="AR4223" s="188">
        <v>585.75</v>
      </c>
      <c r="AS4223" s="187">
        <v>30.620198196191968</v>
      </c>
      <c r="AT4223" s="188">
        <v>0</v>
      </c>
      <c r="AU4223" s="187">
        <v>0</v>
      </c>
      <c r="AV4223" s="188">
        <v>2045.011</v>
      </c>
      <c r="AW4223" s="187">
        <v>0</v>
      </c>
      <c r="AX4223" s="188">
        <v>153.36000000000001</v>
      </c>
      <c r="AY4223" s="187">
        <v>0</v>
      </c>
      <c r="AZ4223" s="188">
        <v>494.16</v>
      </c>
      <c r="BA4223" s="187">
        <v>74.93540051679588</v>
      </c>
      <c r="BB4223" s="188">
        <v>1091.412</v>
      </c>
      <c r="BC4223" s="187">
        <v>0</v>
      </c>
      <c r="BD4223" s="75"/>
      <c r="BE4223" s="75"/>
      <c r="BF4223" s="75"/>
      <c r="BI4223" s="194"/>
    </row>
    <row r="4224" spans="1:61" ht="11.25" customHeight="1" x14ac:dyDescent="0.3">
      <c r="A4224" s="184" t="s">
        <v>4503</v>
      </c>
      <c r="B4224" s="185">
        <v>0</v>
      </c>
      <c r="C4224" s="828" t="s">
        <v>4504</v>
      </c>
      <c r="D4224" s="284">
        <v>397.88400000000001</v>
      </c>
      <c r="E4224" s="91">
        <v>30.000000000000007</v>
      </c>
      <c r="F4224" s="186">
        <v>3900</v>
      </c>
      <c r="G4224" s="186">
        <v>3900</v>
      </c>
      <c r="H4224" s="186">
        <v>0</v>
      </c>
      <c r="I4224" s="187">
        <v>0</v>
      </c>
      <c r="J4224" s="186">
        <v>397.88399999999996</v>
      </c>
      <c r="K4224" s="186">
        <v>0</v>
      </c>
      <c r="L4224" s="186">
        <v>0</v>
      </c>
      <c r="M4224" s="186">
        <v>0</v>
      </c>
      <c r="N4224" s="188">
        <v>0</v>
      </c>
      <c r="O4224" s="189">
        <v>0</v>
      </c>
      <c r="P4224" s="186">
        <v>0</v>
      </c>
      <c r="Q4224" s="189">
        <v>0</v>
      </c>
      <c r="R4224" s="189">
        <v>30.000000000000007</v>
      </c>
      <c r="S4224" s="189">
        <v>397.88400000000001</v>
      </c>
      <c r="T4224" s="188">
        <v>397.88400000000001</v>
      </c>
      <c r="U4224" s="187">
        <v>30.000000000000007</v>
      </c>
      <c r="V4224" s="189">
        <v>0</v>
      </c>
      <c r="W4224" s="189">
        <v>0</v>
      </c>
      <c r="X4224" s="188">
        <v>397.88400000000001</v>
      </c>
      <c r="Y4224" s="188">
        <v>397.88400000000001</v>
      </c>
      <c r="Z4224" s="186">
        <v>0</v>
      </c>
      <c r="AA4224" s="186">
        <v>0</v>
      </c>
      <c r="AB4224" s="186">
        <v>0</v>
      </c>
      <c r="AC4224" s="186">
        <v>0</v>
      </c>
      <c r="AD4224" s="188">
        <v>0</v>
      </c>
      <c r="AE4224" s="189">
        <v>0</v>
      </c>
      <c r="AF4224" s="189">
        <v>0</v>
      </c>
      <c r="AG4224" s="189">
        <v>0</v>
      </c>
      <c r="AH4224" s="191">
        <v>0</v>
      </c>
      <c r="AI4224" s="186">
        <v>0</v>
      </c>
      <c r="AJ4224" s="194"/>
      <c r="AK4224" s="192"/>
      <c r="AO4224" s="188">
        <v>1507.4009999999998</v>
      </c>
      <c r="AP4224" s="188">
        <v>2172.8130000000001</v>
      </c>
      <c r="AQ4224" s="187">
        <v>0</v>
      </c>
      <c r="AR4224" s="188">
        <v>2349.39</v>
      </c>
      <c r="AS4224" s="187">
        <v>57.597911227154043</v>
      </c>
      <c r="AT4224" s="188">
        <v>0</v>
      </c>
      <c r="AU4224" s="187">
        <v>0</v>
      </c>
      <c r="AV4224" s="188">
        <v>2027.1210000000001</v>
      </c>
      <c r="AW4224" s="187">
        <v>0</v>
      </c>
      <c r="AX4224" s="188">
        <v>164.44</v>
      </c>
      <c r="AY4224" s="187">
        <v>0</v>
      </c>
      <c r="AZ4224" s="188">
        <v>929.95799999999997</v>
      </c>
      <c r="BA4224" s="187">
        <v>76.049468733670096</v>
      </c>
      <c r="BB4224" s="188">
        <v>0</v>
      </c>
      <c r="BC4224" s="187">
        <v>0</v>
      </c>
      <c r="BD4224" s="75"/>
      <c r="BE4224" s="75"/>
      <c r="BF4224" s="75"/>
      <c r="BI4224" s="194"/>
    </row>
    <row r="4225" spans="1:61" ht="11.25" customHeight="1" x14ac:dyDescent="0.3">
      <c r="A4225" s="184" t="s">
        <v>4505</v>
      </c>
      <c r="B4225" s="185">
        <v>0</v>
      </c>
      <c r="C4225" s="828" t="s">
        <v>4506</v>
      </c>
      <c r="D4225" s="284">
        <v>1E-4</v>
      </c>
      <c r="E4225" s="91">
        <v>0</v>
      </c>
      <c r="F4225" s="186">
        <v>0</v>
      </c>
      <c r="G4225" s="186">
        <v>0</v>
      </c>
      <c r="H4225" s="186">
        <v>0</v>
      </c>
      <c r="I4225" s="187">
        <v>0</v>
      </c>
      <c r="J4225" s="186">
        <v>0</v>
      </c>
      <c r="K4225" s="186">
        <v>0</v>
      </c>
      <c r="L4225" s="186">
        <v>0</v>
      </c>
      <c r="M4225" s="186">
        <v>0</v>
      </c>
      <c r="N4225" s="188">
        <v>0</v>
      </c>
      <c r="O4225" s="189">
        <v>0</v>
      </c>
      <c r="P4225" s="186">
        <v>0</v>
      </c>
      <c r="Q4225" s="189">
        <v>0</v>
      </c>
      <c r="R4225" s="189">
        <v>0</v>
      </c>
      <c r="S4225" s="189">
        <v>1E-4</v>
      </c>
      <c r="T4225" s="188">
        <v>0</v>
      </c>
      <c r="U4225" s="187">
        <v>0</v>
      </c>
      <c r="V4225" s="189">
        <v>0</v>
      </c>
      <c r="W4225" s="189">
        <v>0</v>
      </c>
      <c r="X4225" s="188">
        <v>0</v>
      </c>
      <c r="Y4225" s="188">
        <v>0</v>
      </c>
      <c r="Z4225" s="186">
        <v>0</v>
      </c>
      <c r="AA4225" s="186">
        <v>0</v>
      </c>
      <c r="AB4225" s="186">
        <v>0</v>
      </c>
      <c r="AC4225" s="186">
        <v>0</v>
      </c>
      <c r="AD4225" s="188">
        <v>0</v>
      </c>
      <c r="AE4225" s="189">
        <v>0</v>
      </c>
      <c r="AF4225" s="189">
        <v>0</v>
      </c>
      <c r="AG4225" s="189">
        <v>0</v>
      </c>
      <c r="AH4225" s="191">
        <v>0</v>
      </c>
      <c r="AI4225" s="186">
        <v>0</v>
      </c>
      <c r="AJ4225" s="194"/>
      <c r="AK4225" s="192"/>
      <c r="AO4225" s="188">
        <v>0</v>
      </c>
      <c r="AP4225" s="188">
        <v>0</v>
      </c>
      <c r="AQ4225" s="187">
        <v>0</v>
      </c>
      <c r="AR4225" s="188">
        <v>0</v>
      </c>
      <c r="AS4225" s="187">
        <v>0</v>
      </c>
      <c r="AT4225" s="188">
        <v>0</v>
      </c>
      <c r="AU4225" s="187">
        <v>0</v>
      </c>
      <c r="AV4225" s="188">
        <v>0</v>
      </c>
      <c r="AW4225" s="187">
        <v>0</v>
      </c>
      <c r="AX4225" s="188">
        <v>17.920000000000002</v>
      </c>
      <c r="AY4225" s="187">
        <v>0</v>
      </c>
      <c r="AZ4225" s="188">
        <v>537.28</v>
      </c>
      <c r="BA4225" s="187">
        <v>77.480387632671892</v>
      </c>
      <c r="BB4225" s="188">
        <v>828.16</v>
      </c>
      <c r="BC4225" s="187">
        <v>0</v>
      </c>
      <c r="BD4225" s="75"/>
      <c r="BE4225" s="75"/>
      <c r="BF4225" s="75"/>
      <c r="BI4225" s="194"/>
    </row>
    <row r="4226" spans="1:61" s="77" customFormat="1" ht="11.25" customHeight="1" x14ac:dyDescent="0.2">
      <c r="A4226" s="184" t="s">
        <v>4507</v>
      </c>
      <c r="B4226" s="185">
        <v>0</v>
      </c>
      <c r="C4226" s="828" t="s">
        <v>4508</v>
      </c>
      <c r="D4226" s="284">
        <v>337.28</v>
      </c>
      <c r="E4226" s="91">
        <v>29.999999999999993</v>
      </c>
      <c r="F4226" s="186">
        <v>1800</v>
      </c>
      <c r="G4226" s="186">
        <v>1800</v>
      </c>
      <c r="H4226" s="186">
        <v>0</v>
      </c>
      <c r="I4226" s="187">
        <v>0</v>
      </c>
      <c r="J4226" s="186">
        <v>337.28000000000003</v>
      </c>
      <c r="K4226" s="186">
        <v>0</v>
      </c>
      <c r="L4226" s="186">
        <v>0</v>
      </c>
      <c r="M4226" s="186">
        <v>0</v>
      </c>
      <c r="N4226" s="188">
        <v>0</v>
      </c>
      <c r="O4226" s="189">
        <v>0</v>
      </c>
      <c r="P4226" s="186">
        <v>0</v>
      </c>
      <c r="Q4226" s="189">
        <v>0</v>
      </c>
      <c r="R4226" s="189">
        <v>29.999999999999993</v>
      </c>
      <c r="S4226" s="189">
        <v>337.28</v>
      </c>
      <c r="T4226" s="188">
        <v>337.28</v>
      </c>
      <c r="U4226" s="187">
        <v>29.999999999999993</v>
      </c>
      <c r="V4226" s="189">
        <v>0</v>
      </c>
      <c r="W4226" s="189">
        <v>0</v>
      </c>
      <c r="X4226" s="188">
        <v>337.28</v>
      </c>
      <c r="Y4226" s="188">
        <v>337.28</v>
      </c>
      <c r="Z4226" s="186">
        <v>0</v>
      </c>
      <c r="AA4226" s="186">
        <v>0</v>
      </c>
      <c r="AB4226" s="186">
        <v>0</v>
      </c>
      <c r="AC4226" s="186">
        <v>0</v>
      </c>
      <c r="AD4226" s="188">
        <v>0</v>
      </c>
      <c r="AE4226" s="189">
        <v>0</v>
      </c>
      <c r="AF4226" s="189">
        <v>0</v>
      </c>
      <c r="AG4226" s="189">
        <v>0</v>
      </c>
      <c r="AH4226" s="191">
        <v>0</v>
      </c>
      <c r="AI4226" s="186">
        <v>0</v>
      </c>
      <c r="AJ4226" s="194"/>
      <c r="AK4226" s="192"/>
      <c r="AL4226" s="226"/>
      <c r="AM4226" s="55"/>
      <c r="AN4226" s="76"/>
      <c r="AO4226" s="188">
        <v>720</v>
      </c>
      <c r="AP4226" s="188">
        <v>1136.96</v>
      </c>
      <c r="AQ4226" s="187">
        <v>0</v>
      </c>
      <c r="AR4226" s="188">
        <v>1023.04</v>
      </c>
      <c r="AS4226" s="187">
        <v>43.878671424650008</v>
      </c>
      <c r="AT4226" s="188">
        <v>0</v>
      </c>
      <c r="AU4226" s="187">
        <v>0</v>
      </c>
      <c r="AV4226" s="188">
        <v>0</v>
      </c>
      <c r="AW4226" s="187">
        <v>0</v>
      </c>
      <c r="AX4226" s="188">
        <v>83.2</v>
      </c>
      <c r="AY4226" s="187">
        <v>0</v>
      </c>
      <c r="AZ4226" s="188">
        <v>143.36000000000001</v>
      </c>
      <c r="BA4226" s="187">
        <v>40.000000000000007</v>
      </c>
      <c r="BB4226" s="188">
        <v>1103.68</v>
      </c>
      <c r="BC4226" s="187">
        <v>0</v>
      </c>
      <c r="BD4226" s="75"/>
      <c r="BE4226" s="75"/>
      <c r="BF4226" s="55"/>
      <c r="BI4226" s="194"/>
    </row>
    <row r="4227" spans="1:61" ht="11.25" customHeight="1" x14ac:dyDescent="0.3">
      <c r="A4227" s="184" t="s">
        <v>4509</v>
      </c>
      <c r="B4227" s="185">
        <v>0</v>
      </c>
      <c r="C4227" s="828" t="s">
        <v>4510</v>
      </c>
      <c r="D4227" s="284">
        <v>7.68</v>
      </c>
      <c r="E4227" s="91">
        <v>30</v>
      </c>
      <c r="F4227" s="186">
        <v>1800</v>
      </c>
      <c r="G4227" s="186">
        <v>1800</v>
      </c>
      <c r="H4227" s="186">
        <v>0</v>
      </c>
      <c r="I4227" s="187">
        <v>0</v>
      </c>
      <c r="J4227" s="186">
        <v>7.68</v>
      </c>
      <c r="K4227" s="186">
        <v>0</v>
      </c>
      <c r="L4227" s="186">
        <v>0</v>
      </c>
      <c r="M4227" s="186">
        <v>0</v>
      </c>
      <c r="N4227" s="188">
        <v>0</v>
      </c>
      <c r="O4227" s="189">
        <v>0</v>
      </c>
      <c r="P4227" s="186">
        <v>0</v>
      </c>
      <c r="Q4227" s="189">
        <v>0</v>
      </c>
      <c r="R4227" s="189">
        <v>30</v>
      </c>
      <c r="S4227" s="189">
        <v>7.68</v>
      </c>
      <c r="T4227" s="188">
        <v>0.64</v>
      </c>
      <c r="U4227" s="187">
        <v>2.5000000000000004</v>
      </c>
      <c r="V4227" s="189">
        <v>0</v>
      </c>
      <c r="W4227" s="189">
        <v>0</v>
      </c>
      <c r="X4227" s="188">
        <v>0.64</v>
      </c>
      <c r="Y4227" s="188">
        <v>0.64</v>
      </c>
      <c r="Z4227" s="186">
        <v>0</v>
      </c>
      <c r="AA4227" s="186">
        <v>0</v>
      </c>
      <c r="AB4227" s="186">
        <v>0</v>
      </c>
      <c r="AC4227" s="186">
        <v>0</v>
      </c>
      <c r="AD4227" s="188">
        <v>0</v>
      </c>
      <c r="AE4227" s="189">
        <v>0</v>
      </c>
      <c r="AF4227" s="189">
        <v>0</v>
      </c>
      <c r="AG4227" s="189">
        <v>0</v>
      </c>
      <c r="AH4227" s="191">
        <v>0</v>
      </c>
      <c r="AI4227" s="186">
        <v>0</v>
      </c>
      <c r="AJ4227" s="194"/>
      <c r="AK4227" s="192"/>
      <c r="AO4227" s="188">
        <v>119.46666666666665</v>
      </c>
      <c r="AP4227" s="188">
        <v>224</v>
      </c>
      <c r="AQ4227" s="187">
        <v>0</v>
      </c>
      <c r="AR4227" s="188">
        <v>0</v>
      </c>
      <c r="AS4227" s="187">
        <v>0</v>
      </c>
      <c r="AT4227" s="188">
        <v>134.4</v>
      </c>
      <c r="AU4227" s="187">
        <v>87.500000000000014</v>
      </c>
      <c r="AV4227" s="188">
        <v>1617.92</v>
      </c>
      <c r="AW4227" s="187">
        <v>0</v>
      </c>
      <c r="AX4227" s="188">
        <v>0</v>
      </c>
      <c r="AY4227" s="187">
        <v>0</v>
      </c>
      <c r="AZ4227" s="188">
        <v>0</v>
      </c>
      <c r="BA4227" s="187">
        <v>0</v>
      </c>
      <c r="BB4227" s="188">
        <v>59.2</v>
      </c>
      <c r="BC4227" s="187">
        <v>0</v>
      </c>
      <c r="BD4227" s="75"/>
      <c r="BE4227" s="75"/>
      <c r="BF4227" s="75"/>
      <c r="BI4227" s="194"/>
    </row>
    <row r="4228" spans="1:61" ht="11.25" customHeight="1" x14ac:dyDescent="0.3">
      <c r="A4228" s="184" t="s">
        <v>4511</v>
      </c>
      <c r="B4228" s="185">
        <v>0</v>
      </c>
      <c r="C4228" s="828" t="s">
        <v>4512</v>
      </c>
      <c r="D4228" s="284">
        <v>756.8</v>
      </c>
      <c r="E4228" s="91">
        <v>34.694376528117353</v>
      </c>
      <c r="F4228" s="186">
        <v>0</v>
      </c>
      <c r="G4228" s="186">
        <v>0</v>
      </c>
      <c r="H4228" s="186">
        <v>0</v>
      </c>
      <c r="I4228" s="187">
        <v>0</v>
      </c>
      <c r="J4228" s="186">
        <v>654.40000000000009</v>
      </c>
      <c r="K4228" s="186">
        <v>0</v>
      </c>
      <c r="L4228" s="186">
        <v>0</v>
      </c>
      <c r="M4228" s="186">
        <v>0</v>
      </c>
      <c r="N4228" s="188">
        <v>0</v>
      </c>
      <c r="O4228" s="189">
        <v>0</v>
      </c>
      <c r="P4228" s="186">
        <v>0</v>
      </c>
      <c r="Q4228" s="189">
        <v>0</v>
      </c>
      <c r="R4228" s="189">
        <v>34.694376528117353</v>
      </c>
      <c r="S4228" s="189">
        <v>756.8</v>
      </c>
      <c r="T4228" s="188">
        <v>756.8</v>
      </c>
      <c r="U4228" s="187">
        <v>34.694376528117353</v>
      </c>
      <c r="V4228" s="189">
        <v>0</v>
      </c>
      <c r="W4228" s="189">
        <v>0</v>
      </c>
      <c r="X4228" s="188">
        <v>756.8</v>
      </c>
      <c r="Y4228" s="188">
        <v>756.8</v>
      </c>
      <c r="Z4228" s="186">
        <v>0</v>
      </c>
      <c r="AA4228" s="186">
        <v>0</v>
      </c>
      <c r="AB4228" s="186">
        <v>0</v>
      </c>
      <c r="AC4228" s="186">
        <v>0</v>
      </c>
      <c r="AD4228" s="188">
        <v>0</v>
      </c>
      <c r="AE4228" s="189">
        <v>0</v>
      </c>
      <c r="AF4228" s="189">
        <v>0</v>
      </c>
      <c r="AG4228" s="189">
        <v>0</v>
      </c>
      <c r="AH4228" s="191">
        <v>0</v>
      </c>
      <c r="AI4228" s="186">
        <v>0</v>
      </c>
      <c r="AJ4228" s="194"/>
      <c r="AK4228" s="192"/>
      <c r="AO4228" s="188">
        <v>484.69333333333333</v>
      </c>
      <c r="AP4228" s="188">
        <v>874.88</v>
      </c>
      <c r="AQ4228" s="187">
        <v>0</v>
      </c>
      <c r="AR4228" s="188">
        <v>442.88</v>
      </c>
      <c r="AS4228" s="187">
        <v>20.662884443117346</v>
      </c>
      <c r="AT4228" s="188">
        <v>136.32</v>
      </c>
      <c r="AU4228" s="187">
        <v>6.5862708719851577</v>
      </c>
      <c r="AV4228" s="188">
        <v>983.68</v>
      </c>
      <c r="AW4228" s="187">
        <v>0</v>
      </c>
      <c r="AX4228" s="188">
        <v>167.68</v>
      </c>
      <c r="AY4228" s="187">
        <v>0</v>
      </c>
      <c r="AZ4228" s="188">
        <v>115.52</v>
      </c>
      <c r="BA4228" s="187">
        <v>23.502604166666664</v>
      </c>
      <c r="BB4228" s="188">
        <v>1276.1600000000001</v>
      </c>
      <c r="BC4228" s="187">
        <v>0</v>
      </c>
      <c r="BD4228" s="75"/>
      <c r="BE4228" s="75"/>
      <c r="BF4228" s="75"/>
      <c r="BI4228" s="194"/>
    </row>
    <row r="4229" spans="1:61" ht="11.25" customHeight="1" x14ac:dyDescent="0.3">
      <c r="A4229" s="184" t="s">
        <v>4513</v>
      </c>
      <c r="B4229" s="185">
        <v>0</v>
      </c>
      <c r="C4229" s="828" t="s">
        <v>4514</v>
      </c>
      <c r="D4229" s="284">
        <v>1091.412</v>
      </c>
      <c r="E4229" s="91">
        <v>30</v>
      </c>
      <c r="F4229" s="186">
        <v>1700</v>
      </c>
      <c r="G4229" s="186">
        <v>1700</v>
      </c>
      <c r="H4229" s="186">
        <v>0</v>
      </c>
      <c r="I4229" s="187">
        <v>0</v>
      </c>
      <c r="J4229" s="186">
        <v>1091.412</v>
      </c>
      <c r="K4229" s="186">
        <v>0</v>
      </c>
      <c r="L4229" s="186">
        <v>0</v>
      </c>
      <c r="M4229" s="186">
        <v>0</v>
      </c>
      <c r="N4229" s="188">
        <v>0</v>
      </c>
      <c r="O4229" s="189">
        <v>0</v>
      </c>
      <c r="P4229" s="186">
        <v>0</v>
      </c>
      <c r="Q4229" s="189">
        <v>0</v>
      </c>
      <c r="R4229" s="189">
        <v>30</v>
      </c>
      <c r="S4229" s="189">
        <v>1091.412</v>
      </c>
      <c r="T4229" s="188">
        <v>1091.412</v>
      </c>
      <c r="U4229" s="187">
        <v>30</v>
      </c>
      <c r="V4229" s="189">
        <v>0</v>
      </c>
      <c r="W4229" s="189">
        <v>0</v>
      </c>
      <c r="X4229" s="188">
        <v>1091.412</v>
      </c>
      <c r="Y4229" s="188">
        <v>1091.412</v>
      </c>
      <c r="Z4229" s="186">
        <v>0</v>
      </c>
      <c r="AA4229" s="186">
        <v>0</v>
      </c>
      <c r="AB4229" s="186">
        <v>0</v>
      </c>
      <c r="AC4229" s="186">
        <v>0</v>
      </c>
      <c r="AD4229" s="188">
        <v>0</v>
      </c>
      <c r="AE4229" s="189">
        <v>0</v>
      </c>
      <c r="AF4229" s="189">
        <v>0</v>
      </c>
      <c r="AG4229" s="189">
        <v>0</v>
      </c>
      <c r="AH4229" s="191">
        <v>0</v>
      </c>
      <c r="AI4229" s="186">
        <v>0</v>
      </c>
      <c r="AJ4229" s="194"/>
      <c r="AK4229" s="192"/>
      <c r="AO4229" s="188">
        <v>301.60733333333332</v>
      </c>
      <c r="AP4229" s="188">
        <v>0</v>
      </c>
      <c r="AQ4229" s="187">
        <v>0</v>
      </c>
      <c r="AR4229" s="188">
        <v>904.822</v>
      </c>
      <c r="AS4229" s="187">
        <v>45.326404292879197</v>
      </c>
      <c r="AT4229" s="188">
        <v>0</v>
      </c>
      <c r="AU4229" s="187">
        <v>0</v>
      </c>
      <c r="AV4229" s="188">
        <v>0</v>
      </c>
      <c r="AW4229" s="187">
        <v>0</v>
      </c>
      <c r="AX4229" s="188">
        <v>191.7</v>
      </c>
      <c r="AY4229" s="187">
        <v>0</v>
      </c>
      <c r="AZ4229" s="188">
        <v>1417.5129999999999</v>
      </c>
      <c r="BA4229" s="187">
        <v>87.681035709204721</v>
      </c>
      <c r="BB4229" s="188">
        <v>342.50400000000002</v>
      </c>
      <c r="BC4229" s="187">
        <v>0</v>
      </c>
      <c r="BD4229" s="75"/>
      <c r="BE4229" s="75"/>
      <c r="BF4229" s="75"/>
      <c r="BI4229" s="194"/>
    </row>
    <row r="4230" spans="1:61" ht="11.25" customHeight="1" x14ac:dyDescent="0.3">
      <c r="A4230" s="184" t="s">
        <v>4515</v>
      </c>
      <c r="B4230" s="185">
        <v>0</v>
      </c>
      <c r="C4230" s="828" t="s">
        <v>4516</v>
      </c>
      <c r="D4230" s="284">
        <v>873.93899999999996</v>
      </c>
      <c r="E4230" s="91">
        <v>8.7279302276111466</v>
      </c>
      <c r="F4230" s="186">
        <v>1900</v>
      </c>
      <c r="G4230" s="186">
        <v>1900</v>
      </c>
      <c r="H4230" s="186">
        <v>0</v>
      </c>
      <c r="I4230" s="187">
        <v>0</v>
      </c>
      <c r="J4230" s="186">
        <v>3003.9389999999999</v>
      </c>
      <c r="K4230" s="186">
        <v>0</v>
      </c>
      <c r="L4230" s="186">
        <v>0</v>
      </c>
      <c r="M4230" s="186">
        <v>0</v>
      </c>
      <c r="N4230" s="188">
        <v>0</v>
      </c>
      <c r="O4230" s="189">
        <v>0</v>
      </c>
      <c r="P4230" s="186">
        <v>0</v>
      </c>
      <c r="Q4230" s="189">
        <v>0</v>
      </c>
      <c r="R4230" s="189">
        <v>8.7279302276111466</v>
      </c>
      <c r="S4230" s="189">
        <v>873.93899999999996</v>
      </c>
      <c r="T4230" s="188">
        <v>873.93899999999996</v>
      </c>
      <c r="U4230" s="187">
        <v>8.7279302276111466</v>
      </c>
      <c r="V4230" s="189">
        <v>0</v>
      </c>
      <c r="W4230" s="189">
        <v>0</v>
      </c>
      <c r="X4230" s="188">
        <v>873.93899999999996</v>
      </c>
      <c r="Y4230" s="188">
        <v>873.93899999999996</v>
      </c>
      <c r="Z4230" s="186">
        <v>0</v>
      </c>
      <c r="AA4230" s="186">
        <v>0</v>
      </c>
      <c r="AB4230" s="186">
        <v>0</v>
      </c>
      <c r="AC4230" s="186">
        <v>0</v>
      </c>
      <c r="AD4230" s="188">
        <v>0</v>
      </c>
      <c r="AE4230" s="189">
        <v>0</v>
      </c>
      <c r="AF4230" s="189">
        <v>0</v>
      </c>
      <c r="AG4230" s="189">
        <v>0</v>
      </c>
      <c r="AH4230" s="191">
        <v>0</v>
      </c>
      <c r="AI4230" s="186">
        <v>0</v>
      </c>
      <c r="AJ4230" s="194"/>
      <c r="AK4230" s="192"/>
      <c r="AO4230" s="188">
        <v>388.79466666666661</v>
      </c>
      <c r="AP4230" s="188">
        <v>0</v>
      </c>
      <c r="AQ4230" s="187">
        <v>0</v>
      </c>
      <c r="AR4230" s="188">
        <v>1115.2639999999999</v>
      </c>
      <c r="AS4230" s="187">
        <v>57.734934619663427</v>
      </c>
      <c r="AT4230" s="188">
        <v>51.12</v>
      </c>
      <c r="AU4230" s="187">
        <v>1.8016917293233081</v>
      </c>
      <c r="AV4230" s="188">
        <v>1363.2</v>
      </c>
      <c r="AW4230" s="187">
        <v>0</v>
      </c>
      <c r="AX4230" s="188">
        <v>115.02</v>
      </c>
      <c r="AY4230" s="187">
        <v>0</v>
      </c>
      <c r="AZ4230" s="188">
        <v>415.56299999999999</v>
      </c>
      <c r="BA4230" s="187">
        <v>70.945454545454538</v>
      </c>
      <c r="BB4230" s="188">
        <v>70.290000000000006</v>
      </c>
      <c r="BC4230" s="187">
        <v>0</v>
      </c>
      <c r="BD4230" s="75"/>
      <c r="BE4230" s="75"/>
      <c r="BF4230" s="75"/>
      <c r="BI4230" s="194"/>
    </row>
    <row r="4231" spans="1:61" ht="11.25" customHeight="1" x14ac:dyDescent="0.3">
      <c r="A4231" s="184" t="s">
        <v>4517</v>
      </c>
      <c r="B4231" s="185">
        <v>0</v>
      </c>
      <c r="C4231" s="828" t="s">
        <v>4518</v>
      </c>
      <c r="D4231" s="284">
        <v>89.6</v>
      </c>
      <c r="E4231" s="91">
        <v>29.999999999999996</v>
      </c>
      <c r="F4231" s="186">
        <v>0</v>
      </c>
      <c r="G4231" s="186">
        <v>0</v>
      </c>
      <c r="H4231" s="186">
        <v>0</v>
      </c>
      <c r="I4231" s="187">
        <v>0</v>
      </c>
      <c r="J4231" s="186">
        <v>89.600000000000009</v>
      </c>
      <c r="K4231" s="186">
        <v>0</v>
      </c>
      <c r="L4231" s="186">
        <v>0</v>
      </c>
      <c r="M4231" s="186">
        <v>0</v>
      </c>
      <c r="N4231" s="188">
        <v>0</v>
      </c>
      <c r="O4231" s="189">
        <v>0</v>
      </c>
      <c r="P4231" s="186">
        <v>0</v>
      </c>
      <c r="Q4231" s="189">
        <v>0</v>
      </c>
      <c r="R4231" s="189">
        <v>29.999999999999996</v>
      </c>
      <c r="S4231" s="189">
        <v>89.6</v>
      </c>
      <c r="T4231" s="188">
        <v>89.6</v>
      </c>
      <c r="U4231" s="187">
        <v>29.999999999999996</v>
      </c>
      <c r="V4231" s="189">
        <v>0</v>
      </c>
      <c r="W4231" s="189">
        <v>0</v>
      </c>
      <c r="X4231" s="188">
        <v>89.6</v>
      </c>
      <c r="Y4231" s="188">
        <v>89.6</v>
      </c>
      <c r="Z4231" s="186">
        <v>0</v>
      </c>
      <c r="AA4231" s="186">
        <v>0</v>
      </c>
      <c r="AB4231" s="186">
        <v>0</v>
      </c>
      <c r="AC4231" s="186">
        <v>0</v>
      </c>
      <c r="AD4231" s="188">
        <v>0</v>
      </c>
      <c r="AE4231" s="189">
        <v>0</v>
      </c>
      <c r="AF4231" s="189">
        <v>0</v>
      </c>
      <c r="AG4231" s="189">
        <v>0</v>
      </c>
      <c r="AH4231" s="191">
        <v>0</v>
      </c>
      <c r="AI4231" s="186">
        <v>0</v>
      </c>
      <c r="AJ4231" s="194"/>
      <c r="AK4231" s="192"/>
      <c r="AO4231" s="188">
        <v>127.14666666666666</v>
      </c>
      <c r="AP4231" s="188">
        <v>0</v>
      </c>
      <c r="AQ4231" s="187">
        <v>0</v>
      </c>
      <c r="AR4231" s="188">
        <v>381.44</v>
      </c>
      <c r="AS4231" s="187">
        <v>80.978260869565204</v>
      </c>
      <c r="AT4231" s="188">
        <v>0</v>
      </c>
      <c r="AU4231" s="187">
        <v>0</v>
      </c>
      <c r="AV4231" s="188">
        <v>0</v>
      </c>
      <c r="AW4231" s="187">
        <v>0</v>
      </c>
      <c r="AX4231" s="188">
        <v>0</v>
      </c>
      <c r="AY4231" s="187">
        <v>0</v>
      </c>
      <c r="AZ4231" s="188">
        <v>0</v>
      </c>
      <c r="BA4231" s="187">
        <v>0</v>
      </c>
      <c r="BB4231" s="188">
        <v>0</v>
      </c>
      <c r="BC4231" s="187">
        <v>0</v>
      </c>
      <c r="BD4231" s="75"/>
      <c r="BE4231" s="75"/>
      <c r="BF4231" s="75"/>
      <c r="BI4231" s="194"/>
    </row>
    <row r="4232" spans="1:61" s="77" customFormat="1" ht="11.25" customHeight="1" x14ac:dyDescent="0.2">
      <c r="A4232" s="184" t="s">
        <v>4517</v>
      </c>
      <c r="B4232" s="185">
        <v>0</v>
      </c>
      <c r="C4232" s="828" t="s">
        <v>4519</v>
      </c>
      <c r="D4232" s="284">
        <v>1E-4</v>
      </c>
      <c r="E4232" s="91">
        <v>0</v>
      </c>
      <c r="F4232" s="186">
        <v>0</v>
      </c>
      <c r="G4232" s="186">
        <v>0</v>
      </c>
      <c r="H4232" s="186">
        <v>0</v>
      </c>
      <c r="I4232" s="187">
        <v>0</v>
      </c>
      <c r="J4232" s="186">
        <v>0</v>
      </c>
      <c r="K4232" s="186">
        <v>0</v>
      </c>
      <c r="L4232" s="186">
        <v>0</v>
      </c>
      <c r="M4232" s="186">
        <v>0</v>
      </c>
      <c r="N4232" s="188">
        <v>0</v>
      </c>
      <c r="O4232" s="189">
        <v>0</v>
      </c>
      <c r="P4232" s="186">
        <v>0</v>
      </c>
      <c r="Q4232" s="189">
        <v>0</v>
      </c>
      <c r="R4232" s="189">
        <v>0</v>
      </c>
      <c r="S4232" s="189">
        <v>1E-4</v>
      </c>
      <c r="T4232" s="188">
        <v>0</v>
      </c>
      <c r="U4232" s="187">
        <v>0</v>
      </c>
      <c r="V4232" s="189">
        <v>0</v>
      </c>
      <c r="W4232" s="189">
        <v>0</v>
      </c>
      <c r="X4232" s="188">
        <v>0</v>
      </c>
      <c r="Y4232" s="188">
        <v>0</v>
      </c>
      <c r="Z4232" s="186">
        <v>0</v>
      </c>
      <c r="AA4232" s="186">
        <v>0</v>
      </c>
      <c r="AB4232" s="186">
        <v>0</v>
      </c>
      <c r="AC4232" s="186">
        <v>0</v>
      </c>
      <c r="AD4232" s="188">
        <v>0</v>
      </c>
      <c r="AE4232" s="189">
        <v>0</v>
      </c>
      <c r="AF4232" s="189">
        <v>0</v>
      </c>
      <c r="AG4232" s="189">
        <v>0</v>
      </c>
      <c r="AH4232" s="191">
        <v>0</v>
      </c>
      <c r="AI4232" s="186">
        <v>0</v>
      </c>
      <c r="AJ4232" s="194"/>
      <c r="AK4232" s="192"/>
      <c r="AL4232" s="226"/>
      <c r="AM4232" s="55"/>
      <c r="AN4232" s="76"/>
      <c r="AO4232" s="188">
        <v>3.1999999999999997</v>
      </c>
      <c r="AP4232" s="188">
        <v>9.6</v>
      </c>
      <c r="AQ4232" s="187">
        <v>0</v>
      </c>
      <c r="AR4232" s="188">
        <v>0</v>
      </c>
      <c r="AS4232" s="187">
        <v>0</v>
      </c>
      <c r="AT4232" s="188">
        <v>0</v>
      </c>
      <c r="AU4232" s="187">
        <v>0</v>
      </c>
      <c r="AV4232" s="188">
        <v>0</v>
      </c>
      <c r="AW4232" s="187">
        <v>0</v>
      </c>
      <c r="AX4232" s="188">
        <v>0</v>
      </c>
      <c r="AY4232" s="187">
        <v>0</v>
      </c>
      <c r="AZ4232" s="188">
        <v>0</v>
      </c>
      <c r="BA4232" s="187">
        <v>0</v>
      </c>
      <c r="BB4232" s="188">
        <v>104.96</v>
      </c>
      <c r="BC4232" s="187">
        <v>0</v>
      </c>
      <c r="BD4232" s="75"/>
      <c r="BE4232" s="75"/>
      <c r="BF4232" s="55"/>
      <c r="BI4232" s="194"/>
    </row>
    <row r="4233" spans="1:61" ht="11.25" customHeight="1" x14ac:dyDescent="0.3">
      <c r="A4233" s="149" t="s">
        <v>671</v>
      </c>
      <c r="B4233" s="169">
        <v>0</v>
      </c>
      <c r="C4233" s="871"/>
      <c r="D4233" s="379">
        <v>2819.4310999999998</v>
      </c>
      <c r="E4233" s="220">
        <v>13.327173602712106</v>
      </c>
      <c r="F4233" s="221">
        <v>5400</v>
      </c>
      <c r="G4233" s="221">
        <v>5400</v>
      </c>
      <c r="H4233" s="221">
        <v>0</v>
      </c>
      <c r="I4233" s="222">
        <v>0</v>
      </c>
      <c r="J4233" s="223">
        <v>6346.652</v>
      </c>
      <c r="K4233" s="221">
        <v>0</v>
      </c>
      <c r="L4233" s="221">
        <v>0</v>
      </c>
      <c r="M4233" s="221">
        <v>0</v>
      </c>
      <c r="N4233" s="223">
        <v>0</v>
      </c>
      <c r="O4233" s="224">
        <v>0</v>
      </c>
      <c r="P4233" s="221">
        <v>0</v>
      </c>
      <c r="Q4233" s="224">
        <v>0</v>
      </c>
      <c r="R4233" s="224">
        <v>0</v>
      </c>
      <c r="S4233" s="224">
        <v>4.0000000000000002E-4</v>
      </c>
      <c r="T4233" s="223">
        <v>4346.7310000000007</v>
      </c>
      <c r="U4233" s="222">
        <v>20.546570065603095</v>
      </c>
      <c r="V4233" s="224">
        <v>0</v>
      </c>
      <c r="W4233" s="224">
        <v>0</v>
      </c>
      <c r="X4233" s="224">
        <v>4346.7310000000007</v>
      </c>
      <c r="Y4233" s="223">
        <v>4346.7310000000007</v>
      </c>
      <c r="Z4233" s="221">
        <v>0</v>
      </c>
      <c r="AA4233" s="221">
        <v>0</v>
      </c>
      <c r="AB4233" s="221">
        <v>0</v>
      </c>
      <c r="AC4233" s="221">
        <v>0</v>
      </c>
      <c r="AD4233" s="223">
        <v>0</v>
      </c>
      <c r="AE4233" s="224">
        <v>0</v>
      </c>
      <c r="AF4233" s="224">
        <v>0</v>
      </c>
      <c r="AG4233" s="224">
        <v>0</v>
      </c>
      <c r="AH4233" s="224">
        <v>0</v>
      </c>
      <c r="AI4233" s="225">
        <v>0</v>
      </c>
      <c r="AJ4233" s="194"/>
      <c r="AK4233" s="192"/>
      <c r="AO4233" s="223">
        <v>0</v>
      </c>
      <c r="AP4233" s="223">
        <v>0</v>
      </c>
      <c r="AQ4233" s="222">
        <v>0</v>
      </c>
      <c r="AR4233" s="223">
        <v>0</v>
      </c>
      <c r="AS4233" s="222">
        <v>0</v>
      </c>
      <c r="AT4233" s="223">
        <v>0</v>
      </c>
      <c r="AU4233" s="222">
        <v>0</v>
      </c>
      <c r="AV4233" s="223">
        <v>0</v>
      </c>
      <c r="AW4233" s="222">
        <v>0</v>
      </c>
      <c r="AX4233" s="223">
        <v>0</v>
      </c>
      <c r="AY4233" s="222">
        <v>0</v>
      </c>
      <c r="AZ4233" s="223">
        <v>0</v>
      </c>
      <c r="BA4233" s="222">
        <v>0</v>
      </c>
      <c r="BB4233" s="223">
        <v>0</v>
      </c>
      <c r="BC4233" s="222">
        <v>0</v>
      </c>
      <c r="BD4233" s="75"/>
      <c r="BE4233" s="75"/>
      <c r="BF4233" s="75"/>
      <c r="BI4233" s="194"/>
    </row>
    <row r="4234" spans="1:61" ht="11.25" customHeight="1" x14ac:dyDescent="0.3">
      <c r="A4234" s="184" t="s">
        <v>4520</v>
      </c>
      <c r="B4234" s="185">
        <v>0</v>
      </c>
      <c r="C4234" s="828" t="s">
        <v>438</v>
      </c>
      <c r="D4234" s="284">
        <v>736.60599999999999</v>
      </c>
      <c r="E4234" s="91">
        <v>0</v>
      </c>
      <c r="F4234" s="186">
        <v>0</v>
      </c>
      <c r="G4234" s="186">
        <v>0</v>
      </c>
      <c r="H4234" s="186">
        <v>0</v>
      </c>
      <c r="I4234" s="187">
        <v>0</v>
      </c>
      <c r="J4234" s="186">
        <v>0</v>
      </c>
      <c r="K4234" s="186">
        <v>0</v>
      </c>
      <c r="L4234" s="186">
        <v>0</v>
      </c>
      <c r="M4234" s="186">
        <v>0</v>
      </c>
      <c r="N4234" s="188">
        <v>0</v>
      </c>
      <c r="O4234" s="189">
        <v>0</v>
      </c>
      <c r="P4234" s="186">
        <v>0</v>
      </c>
      <c r="Q4234" s="189">
        <v>0</v>
      </c>
      <c r="R4234" s="189">
        <v>0</v>
      </c>
      <c r="S4234" s="189">
        <v>736.60599999999999</v>
      </c>
      <c r="T4234" s="188">
        <v>736.60599999999999</v>
      </c>
      <c r="U4234" s="187">
        <v>0</v>
      </c>
      <c r="V4234" s="189">
        <v>0</v>
      </c>
      <c r="W4234" s="189">
        <v>0</v>
      </c>
      <c r="X4234" s="188">
        <v>736.60599999999999</v>
      </c>
      <c r="Y4234" s="188">
        <v>736.60599999999999</v>
      </c>
      <c r="Z4234" s="186">
        <v>0</v>
      </c>
      <c r="AA4234" s="186">
        <v>0</v>
      </c>
      <c r="AB4234" s="186">
        <v>0</v>
      </c>
      <c r="AC4234" s="186">
        <v>0</v>
      </c>
      <c r="AD4234" s="188">
        <v>0</v>
      </c>
      <c r="AE4234" s="189">
        <v>0</v>
      </c>
      <c r="AF4234" s="189">
        <v>0</v>
      </c>
      <c r="AG4234" s="189">
        <v>0</v>
      </c>
      <c r="AH4234" s="191">
        <v>0</v>
      </c>
      <c r="AI4234" s="186">
        <v>0</v>
      </c>
      <c r="AJ4234" s="194"/>
      <c r="AK4234" s="192"/>
      <c r="AO4234" s="188">
        <v>0</v>
      </c>
      <c r="AP4234" s="188">
        <v>0</v>
      </c>
      <c r="AQ4234" s="187">
        <v>0</v>
      </c>
      <c r="AR4234" s="188">
        <v>0</v>
      </c>
      <c r="AS4234" s="187">
        <v>0</v>
      </c>
      <c r="AT4234" s="188">
        <v>0</v>
      </c>
      <c r="AU4234" s="187">
        <v>0</v>
      </c>
      <c r="AV4234" s="188">
        <v>0</v>
      </c>
      <c r="AW4234" s="187">
        <v>0</v>
      </c>
      <c r="AX4234" s="188">
        <v>0</v>
      </c>
      <c r="AY4234" s="187">
        <v>0</v>
      </c>
      <c r="AZ4234" s="188">
        <v>0</v>
      </c>
      <c r="BA4234" s="187">
        <v>0</v>
      </c>
      <c r="BB4234" s="188">
        <v>0</v>
      </c>
      <c r="BC4234" s="187">
        <v>0</v>
      </c>
      <c r="BD4234" s="75"/>
      <c r="BE4234" s="75"/>
      <c r="BF4234" s="75"/>
      <c r="BI4234" s="194"/>
    </row>
    <row r="4235" spans="1:61" ht="11.25" customHeight="1" x14ac:dyDescent="0.3">
      <c r="A4235" s="184" t="s">
        <v>4521</v>
      </c>
      <c r="B4235" s="185">
        <v>0</v>
      </c>
      <c r="C4235" s="828" t="s">
        <v>439</v>
      </c>
      <c r="D4235" s="284">
        <v>1E-4</v>
      </c>
      <c r="E4235" s="91">
        <v>0</v>
      </c>
      <c r="F4235" s="186">
        <v>0</v>
      </c>
      <c r="G4235" s="186">
        <v>0</v>
      </c>
      <c r="H4235" s="186">
        <v>0</v>
      </c>
      <c r="I4235" s="187">
        <v>0</v>
      </c>
      <c r="J4235" s="186">
        <v>0</v>
      </c>
      <c r="K4235" s="186">
        <v>0</v>
      </c>
      <c r="L4235" s="186">
        <v>0</v>
      </c>
      <c r="M4235" s="186">
        <v>0</v>
      </c>
      <c r="N4235" s="188">
        <v>0</v>
      </c>
      <c r="O4235" s="189">
        <v>0</v>
      </c>
      <c r="P4235" s="186">
        <v>0</v>
      </c>
      <c r="Q4235" s="189">
        <v>0</v>
      </c>
      <c r="R4235" s="189">
        <v>0</v>
      </c>
      <c r="S4235" s="189">
        <v>1E-4</v>
      </c>
      <c r="T4235" s="188">
        <v>0</v>
      </c>
      <c r="U4235" s="187">
        <v>0</v>
      </c>
      <c r="V4235" s="189">
        <v>0</v>
      </c>
      <c r="W4235" s="189">
        <v>0</v>
      </c>
      <c r="X4235" s="188">
        <v>0</v>
      </c>
      <c r="Y4235" s="188">
        <v>0</v>
      </c>
      <c r="Z4235" s="186">
        <v>0</v>
      </c>
      <c r="AA4235" s="186">
        <v>0</v>
      </c>
      <c r="AB4235" s="186">
        <v>0</v>
      </c>
      <c r="AC4235" s="186">
        <v>0</v>
      </c>
      <c r="AD4235" s="188">
        <v>0</v>
      </c>
      <c r="AE4235" s="189">
        <v>0</v>
      </c>
      <c r="AF4235" s="189">
        <v>0</v>
      </c>
      <c r="AG4235" s="189">
        <v>0</v>
      </c>
      <c r="AH4235" s="191">
        <v>0</v>
      </c>
      <c r="AI4235" s="186">
        <v>0</v>
      </c>
      <c r="AJ4235" s="194"/>
      <c r="AK4235" s="192"/>
      <c r="AO4235" s="188">
        <v>0</v>
      </c>
      <c r="AP4235" s="188">
        <v>0</v>
      </c>
      <c r="AQ4235" s="187">
        <v>0</v>
      </c>
      <c r="AR4235" s="188">
        <v>0</v>
      </c>
      <c r="AS4235" s="187">
        <v>0</v>
      </c>
      <c r="AT4235" s="188">
        <v>0</v>
      </c>
      <c r="AU4235" s="187">
        <v>0</v>
      </c>
      <c r="AV4235" s="188">
        <v>0</v>
      </c>
      <c r="AW4235" s="187">
        <v>0</v>
      </c>
      <c r="AX4235" s="188">
        <v>0</v>
      </c>
      <c r="AY4235" s="187">
        <v>0</v>
      </c>
      <c r="AZ4235" s="188">
        <v>0</v>
      </c>
      <c r="BA4235" s="187">
        <v>0</v>
      </c>
      <c r="BB4235" s="188">
        <v>0</v>
      </c>
      <c r="BC4235" s="187">
        <v>0</v>
      </c>
      <c r="BD4235" s="75"/>
      <c r="BE4235" s="75"/>
      <c r="BF4235" s="75"/>
      <c r="BI4235" s="194"/>
    </row>
    <row r="4236" spans="1:61" s="77" customFormat="1" ht="11.25" customHeight="1" x14ac:dyDescent="0.2">
      <c r="A4236" s="184" t="s">
        <v>4522</v>
      </c>
      <c r="B4236" s="185">
        <v>0</v>
      </c>
      <c r="C4236" s="828" t="s">
        <v>440</v>
      </c>
      <c r="D4236" s="284">
        <v>1E-4</v>
      </c>
      <c r="E4236" s="91">
        <v>0</v>
      </c>
      <c r="F4236" s="186">
        <v>0</v>
      </c>
      <c r="G4236" s="186">
        <v>0</v>
      </c>
      <c r="H4236" s="186">
        <v>0</v>
      </c>
      <c r="I4236" s="187">
        <v>0</v>
      </c>
      <c r="J4236" s="186">
        <v>0</v>
      </c>
      <c r="K4236" s="186">
        <v>0</v>
      </c>
      <c r="L4236" s="186">
        <v>0</v>
      </c>
      <c r="M4236" s="186">
        <v>0</v>
      </c>
      <c r="N4236" s="188">
        <v>0</v>
      </c>
      <c r="O4236" s="189">
        <v>0</v>
      </c>
      <c r="P4236" s="186">
        <v>0</v>
      </c>
      <c r="Q4236" s="189">
        <v>0</v>
      </c>
      <c r="R4236" s="189">
        <v>0</v>
      </c>
      <c r="S4236" s="189">
        <v>1E-4</v>
      </c>
      <c r="T4236" s="188">
        <v>0</v>
      </c>
      <c r="U4236" s="187">
        <v>0</v>
      </c>
      <c r="V4236" s="189">
        <v>0</v>
      </c>
      <c r="W4236" s="189">
        <v>0</v>
      </c>
      <c r="X4236" s="188">
        <v>0</v>
      </c>
      <c r="Y4236" s="188">
        <v>0</v>
      </c>
      <c r="Z4236" s="186">
        <v>0</v>
      </c>
      <c r="AA4236" s="186">
        <v>0</v>
      </c>
      <c r="AB4236" s="186">
        <v>0</v>
      </c>
      <c r="AC4236" s="186">
        <v>0</v>
      </c>
      <c r="AD4236" s="188">
        <v>0</v>
      </c>
      <c r="AE4236" s="189">
        <v>0</v>
      </c>
      <c r="AF4236" s="189">
        <v>0</v>
      </c>
      <c r="AG4236" s="189">
        <v>0</v>
      </c>
      <c r="AH4236" s="191">
        <v>0</v>
      </c>
      <c r="AI4236" s="186">
        <v>0</v>
      </c>
      <c r="AJ4236" s="194"/>
      <c r="AK4236" s="192"/>
      <c r="AL4236" s="226"/>
      <c r="AM4236" s="55"/>
      <c r="AN4236" s="76"/>
      <c r="AO4236" s="188">
        <v>0</v>
      </c>
      <c r="AP4236" s="188">
        <v>0</v>
      </c>
      <c r="AQ4236" s="187">
        <v>0</v>
      </c>
      <c r="AR4236" s="188">
        <v>0</v>
      </c>
      <c r="AS4236" s="187">
        <v>0</v>
      </c>
      <c r="AT4236" s="188">
        <v>0</v>
      </c>
      <c r="AU4236" s="187">
        <v>0</v>
      </c>
      <c r="AV4236" s="188">
        <v>0</v>
      </c>
      <c r="AW4236" s="187">
        <v>0</v>
      </c>
      <c r="AX4236" s="188">
        <v>0</v>
      </c>
      <c r="AY4236" s="187">
        <v>0</v>
      </c>
      <c r="AZ4236" s="188">
        <v>0</v>
      </c>
      <c r="BA4236" s="187">
        <v>0</v>
      </c>
      <c r="BB4236" s="188">
        <v>0</v>
      </c>
      <c r="BC4236" s="187">
        <v>0</v>
      </c>
      <c r="BD4236" s="75"/>
      <c r="BE4236" s="75"/>
      <c r="BF4236" s="55"/>
      <c r="BI4236" s="194"/>
    </row>
    <row r="4237" spans="1:61" s="77" customFormat="1" ht="11.25" customHeight="1" x14ac:dyDescent="0.2">
      <c r="A4237" s="149" t="s">
        <v>441</v>
      </c>
      <c r="B4237" s="169">
        <v>0</v>
      </c>
      <c r="C4237" s="871"/>
      <c r="D4237" s="379">
        <v>736.60619999999994</v>
      </c>
      <c r="E4237" s="220">
        <v>0</v>
      </c>
      <c r="F4237" s="221">
        <v>0</v>
      </c>
      <c r="G4237" s="221">
        <v>0</v>
      </c>
      <c r="H4237" s="221">
        <v>0</v>
      </c>
      <c r="I4237" s="222">
        <v>0</v>
      </c>
      <c r="J4237" s="223">
        <v>0</v>
      </c>
      <c r="K4237" s="221">
        <v>0</v>
      </c>
      <c r="L4237" s="221">
        <v>0</v>
      </c>
      <c r="M4237" s="222">
        <v>0</v>
      </c>
      <c r="N4237" s="224">
        <v>0</v>
      </c>
      <c r="O4237" s="224">
        <v>0</v>
      </c>
      <c r="P4237" s="224">
        <v>0</v>
      </c>
      <c r="Q4237" s="224">
        <v>0</v>
      </c>
      <c r="R4237" s="221">
        <v>0</v>
      </c>
      <c r="S4237" s="221">
        <v>736.60619999999994</v>
      </c>
      <c r="T4237" s="223">
        <v>736.60599999999999</v>
      </c>
      <c r="U4237" s="221">
        <v>0</v>
      </c>
      <c r="V4237" s="221">
        <v>0</v>
      </c>
      <c r="W4237" s="224">
        <v>0</v>
      </c>
      <c r="X4237" s="224">
        <v>736.60599999999999</v>
      </c>
      <c r="Y4237" s="221">
        <v>736.60599999999999</v>
      </c>
      <c r="Z4237" s="221">
        <v>0</v>
      </c>
      <c r="AA4237" s="221">
        <v>0</v>
      </c>
      <c r="AB4237" s="221">
        <v>0</v>
      </c>
      <c r="AC4237" s="221">
        <v>0</v>
      </c>
      <c r="AD4237" s="221">
        <v>0</v>
      </c>
      <c r="AE4237" s="221">
        <v>0</v>
      </c>
      <c r="AF4237" s="221">
        <v>0</v>
      </c>
      <c r="AG4237" s="221">
        <v>0</v>
      </c>
      <c r="AH4237" s="221">
        <v>0</v>
      </c>
      <c r="AI4237" s="225">
        <v>0</v>
      </c>
      <c r="AJ4237" s="533"/>
      <c r="AK4237" s="192"/>
      <c r="AL4237" s="226"/>
      <c r="AM4237" s="55"/>
      <c r="AN4237" s="76"/>
      <c r="AO4237" s="221">
        <v>0</v>
      </c>
      <c r="AP4237" s="221">
        <v>0</v>
      </c>
      <c r="AQ4237" s="222">
        <v>0</v>
      </c>
      <c r="AR4237" s="221">
        <v>0</v>
      </c>
      <c r="AS4237" s="222">
        <v>0</v>
      </c>
      <c r="AT4237" s="221">
        <v>0</v>
      </c>
      <c r="AU4237" s="222">
        <v>0</v>
      </c>
      <c r="AV4237" s="221">
        <v>0</v>
      </c>
      <c r="AW4237" s="222">
        <v>0</v>
      </c>
      <c r="AX4237" s="221">
        <v>0</v>
      </c>
      <c r="AY4237" s="222">
        <v>0</v>
      </c>
      <c r="AZ4237" s="221">
        <v>0</v>
      </c>
      <c r="BA4237" s="222">
        <v>0</v>
      </c>
      <c r="BB4237" s="221">
        <v>0</v>
      </c>
      <c r="BC4237" s="222">
        <v>0</v>
      </c>
      <c r="BD4237" s="75"/>
      <c r="BE4237" s="75"/>
      <c r="BF4237" s="56"/>
      <c r="BI4237" s="533"/>
    </row>
    <row r="4238" spans="1:61" s="77" customFormat="1" ht="11.25" customHeight="1" x14ac:dyDescent="0.2">
      <c r="A4238" s="228" t="s">
        <v>1</v>
      </c>
      <c r="B4238" s="229">
        <v>0</v>
      </c>
      <c r="C4238" s="864"/>
      <c r="D4238" s="330">
        <v>3644.3575999999998</v>
      </c>
      <c r="E4238" s="231">
        <v>9.1271311663449275</v>
      </c>
      <c r="F4238" s="232">
        <v>74292</v>
      </c>
      <c r="G4238" s="232">
        <v>87592</v>
      </c>
      <c r="H4238" s="232">
        <v>0</v>
      </c>
      <c r="I4238" s="233">
        <v>0</v>
      </c>
      <c r="J4238" s="232">
        <v>11978.652</v>
      </c>
      <c r="K4238" s="232">
        <v>0</v>
      </c>
      <c r="L4238" s="232">
        <v>0</v>
      </c>
      <c r="M4238" s="232">
        <v>0</v>
      </c>
      <c r="N4238" s="234">
        <v>0</v>
      </c>
      <c r="O4238" s="235">
        <v>0</v>
      </c>
      <c r="P4238" s="232">
        <v>0</v>
      </c>
      <c r="Q4238" s="235">
        <v>0</v>
      </c>
      <c r="R4238" s="235">
        <v>9.1271311663449275</v>
      </c>
      <c r="S4238" s="235">
        <v>3644.3575999999998</v>
      </c>
      <c r="T4238" s="234">
        <v>5171.6570000000011</v>
      </c>
      <c r="U4238" s="233">
        <v>12.952184436111846</v>
      </c>
      <c r="V4238" s="235">
        <v>0</v>
      </c>
      <c r="W4238" s="235">
        <v>0</v>
      </c>
      <c r="X4238" s="234">
        <v>5171.6570000000011</v>
      </c>
      <c r="Y4238" s="234">
        <v>5171.6570000000011</v>
      </c>
      <c r="Z4238" s="232">
        <v>0</v>
      </c>
      <c r="AA4238" s="232">
        <v>0</v>
      </c>
      <c r="AB4238" s="232">
        <v>0</v>
      </c>
      <c r="AC4238" s="232">
        <v>0</v>
      </c>
      <c r="AD4238" s="234">
        <v>0</v>
      </c>
      <c r="AE4238" s="235">
        <v>0</v>
      </c>
      <c r="AF4238" s="235">
        <v>0</v>
      </c>
      <c r="AG4238" s="235">
        <v>0</v>
      </c>
      <c r="AH4238" s="235">
        <v>0</v>
      </c>
      <c r="AI4238" s="225">
        <v>0</v>
      </c>
      <c r="AJ4238" s="533"/>
      <c r="AK4238" s="192"/>
      <c r="AL4238" s="226"/>
      <c r="AM4238" s="55"/>
      <c r="AN4238" s="76"/>
      <c r="AO4238" s="234">
        <v>0</v>
      </c>
      <c r="AP4238" s="234">
        <v>0</v>
      </c>
      <c r="AQ4238" s="233">
        <v>0</v>
      </c>
      <c r="AR4238" s="234">
        <v>0</v>
      </c>
      <c r="AS4238" s="233">
        <v>0</v>
      </c>
      <c r="AT4238" s="234">
        <v>0</v>
      </c>
      <c r="AU4238" s="233">
        <v>0</v>
      </c>
      <c r="AV4238" s="234">
        <v>0</v>
      </c>
      <c r="AW4238" s="233">
        <v>0</v>
      </c>
      <c r="AX4238" s="234">
        <v>0</v>
      </c>
      <c r="AY4238" s="233">
        <v>0</v>
      </c>
      <c r="AZ4238" s="234">
        <v>0</v>
      </c>
      <c r="BA4238" s="233">
        <v>0</v>
      </c>
      <c r="BB4238" s="234">
        <v>0</v>
      </c>
      <c r="BC4238" s="233">
        <v>0</v>
      </c>
      <c r="BD4238" s="75"/>
      <c r="BE4238" s="75"/>
      <c r="BF4238" s="56"/>
      <c r="BI4238" s="533"/>
    </row>
    <row r="4239" spans="1:61" ht="11.25" customHeight="1" x14ac:dyDescent="0.3">
      <c r="A4239" s="236"/>
      <c r="B4239" s="237">
        <v>0</v>
      </c>
      <c r="C4239" s="865"/>
      <c r="D4239" s="331"/>
      <c r="E4239" s="239">
        <v>0</v>
      </c>
      <c r="F4239" s="240"/>
      <c r="G4239" s="223">
        <v>2825.5483870967741</v>
      </c>
      <c r="H4239" s="222">
        <v>0</v>
      </c>
      <c r="I4239" s="241"/>
      <c r="J4239" s="240"/>
      <c r="K4239" s="240"/>
      <c r="L4239" s="240"/>
      <c r="M4239" s="240">
        <v>0</v>
      </c>
      <c r="N4239" s="243"/>
      <c r="O4239" s="243"/>
      <c r="P4239" s="240">
        <v>0</v>
      </c>
      <c r="Q4239" s="243">
        <v>0</v>
      </c>
      <c r="R4239" s="243">
        <v>0</v>
      </c>
      <c r="S4239" s="243"/>
      <c r="T4239" s="242"/>
      <c r="U4239" s="240">
        <v>0</v>
      </c>
      <c r="V4239" s="243"/>
      <c r="W4239" s="243"/>
      <c r="X4239" s="242">
        <v>0</v>
      </c>
      <c r="Y4239" s="242"/>
      <c r="Z4239" s="240"/>
      <c r="AA4239" s="240"/>
      <c r="AB4239" s="240"/>
      <c r="AC4239" s="240"/>
      <c r="AD4239" s="242"/>
      <c r="AE4239" s="243"/>
      <c r="AF4239" s="243"/>
      <c r="AG4239" s="241"/>
      <c r="AH4239" s="243">
        <v>0</v>
      </c>
      <c r="AI4239" s="225"/>
      <c r="AJ4239" s="194"/>
      <c r="AK4239" s="192"/>
      <c r="AO4239" s="242">
        <v>0</v>
      </c>
      <c r="AP4239" s="242">
        <v>0</v>
      </c>
      <c r="AQ4239" s="241">
        <v>0</v>
      </c>
      <c r="AR4239" s="242">
        <v>0</v>
      </c>
      <c r="AS4239" s="241">
        <v>0</v>
      </c>
      <c r="AT4239" s="242">
        <v>0</v>
      </c>
      <c r="AU4239" s="241">
        <v>0</v>
      </c>
      <c r="AV4239" s="242">
        <v>0</v>
      </c>
      <c r="AW4239" s="241">
        <v>0</v>
      </c>
      <c r="AX4239" s="242">
        <v>0</v>
      </c>
      <c r="AY4239" s="241">
        <v>0</v>
      </c>
      <c r="AZ4239" s="242">
        <v>0</v>
      </c>
      <c r="BA4239" s="241">
        <v>0</v>
      </c>
      <c r="BB4239" s="242">
        <v>0</v>
      </c>
      <c r="BC4239" s="241">
        <v>0</v>
      </c>
      <c r="BD4239" s="75"/>
      <c r="BE4239" s="75"/>
      <c r="BI4239" s="194"/>
    </row>
    <row r="4240" spans="1:61" s="77" customFormat="1" ht="11.25" customHeight="1" x14ac:dyDescent="0.2">
      <c r="A4240" s="184" t="s">
        <v>4523</v>
      </c>
      <c r="B4240" s="185">
        <v>0</v>
      </c>
      <c r="C4240" s="828" t="s">
        <v>4524</v>
      </c>
      <c r="D4240" s="284">
        <v>176</v>
      </c>
      <c r="E4240" s="91">
        <v>0</v>
      </c>
      <c r="F4240" s="186">
        <v>0</v>
      </c>
      <c r="G4240" s="186">
        <v>0</v>
      </c>
      <c r="H4240" s="186">
        <v>0</v>
      </c>
      <c r="I4240" s="187">
        <v>0</v>
      </c>
      <c r="J4240" s="186">
        <v>0</v>
      </c>
      <c r="K4240" s="186">
        <v>0</v>
      </c>
      <c r="L4240" s="186">
        <v>0</v>
      </c>
      <c r="M4240" s="186">
        <v>0</v>
      </c>
      <c r="N4240" s="188">
        <v>0</v>
      </c>
      <c r="O4240" s="189">
        <v>0</v>
      </c>
      <c r="P4240" s="186">
        <v>0</v>
      </c>
      <c r="Q4240" s="189">
        <v>0</v>
      </c>
      <c r="R4240" s="189">
        <v>0</v>
      </c>
      <c r="S4240" s="189">
        <v>176</v>
      </c>
      <c r="T4240" s="188">
        <v>176</v>
      </c>
      <c r="U4240" s="187">
        <v>0</v>
      </c>
      <c r="V4240" s="189">
        <v>0</v>
      </c>
      <c r="W4240" s="189">
        <v>0</v>
      </c>
      <c r="X4240" s="188">
        <v>176</v>
      </c>
      <c r="Y4240" s="188">
        <v>176</v>
      </c>
      <c r="Z4240" s="186">
        <v>0</v>
      </c>
      <c r="AA4240" s="186">
        <v>0</v>
      </c>
      <c r="AB4240" s="186">
        <v>0</v>
      </c>
      <c r="AC4240" s="186">
        <v>0</v>
      </c>
      <c r="AD4240" s="188">
        <v>0</v>
      </c>
      <c r="AE4240" s="189">
        <v>0</v>
      </c>
      <c r="AF4240" s="189">
        <v>0</v>
      </c>
      <c r="AG4240" s="189">
        <v>0</v>
      </c>
      <c r="AH4240" s="191">
        <v>1</v>
      </c>
      <c r="AI4240" s="186">
        <v>0</v>
      </c>
      <c r="AJ4240" s="533"/>
      <c r="AK4240" s="192"/>
      <c r="AL4240" s="226"/>
      <c r="AM4240" s="55"/>
      <c r="AN4240" s="76"/>
      <c r="AO4240" s="188">
        <v>0</v>
      </c>
      <c r="AP4240" s="188">
        <v>0</v>
      </c>
      <c r="AQ4240" s="187">
        <v>0</v>
      </c>
      <c r="AR4240" s="188">
        <v>0</v>
      </c>
      <c r="AS4240" s="187">
        <v>0</v>
      </c>
      <c r="AT4240" s="188">
        <v>0</v>
      </c>
      <c r="AU4240" s="187">
        <v>0</v>
      </c>
      <c r="AV4240" s="188">
        <v>0</v>
      </c>
      <c r="AW4240" s="187">
        <v>0</v>
      </c>
      <c r="AX4240" s="188">
        <v>0</v>
      </c>
      <c r="AY4240" s="187">
        <v>0</v>
      </c>
      <c r="AZ4240" s="188">
        <v>0</v>
      </c>
      <c r="BA4240" s="187">
        <v>0</v>
      </c>
      <c r="BB4240" s="188">
        <v>0</v>
      </c>
      <c r="BC4240" s="187">
        <v>0</v>
      </c>
      <c r="BD4240" s="75"/>
      <c r="BE4240" s="75"/>
      <c r="BF4240" s="56"/>
      <c r="BI4240" s="533"/>
    </row>
    <row r="4241" spans="1:61" s="77" customFormat="1" ht="11.25" customHeight="1" x14ac:dyDescent="0.2">
      <c r="A4241" s="184" t="s">
        <v>4525</v>
      </c>
      <c r="B4241" s="185">
        <v>0</v>
      </c>
      <c r="C4241" s="828" t="s">
        <v>4526</v>
      </c>
      <c r="D4241" s="284">
        <v>449.73099999999999</v>
      </c>
      <c r="E4241" s="91">
        <v>2.1138147566718994</v>
      </c>
      <c r="F4241" s="186">
        <v>4100</v>
      </c>
      <c r="G4241" s="186">
        <v>4100</v>
      </c>
      <c r="H4241" s="186">
        <v>454</v>
      </c>
      <c r="I4241" s="187">
        <v>11.073170731707318</v>
      </c>
      <c r="J4241" s="186">
        <v>6382.7400000000007</v>
      </c>
      <c r="K4241" s="186">
        <v>0</v>
      </c>
      <c r="L4241" s="186">
        <v>490.98</v>
      </c>
      <c r="M4241" s="186">
        <v>7.6923076923076916</v>
      </c>
      <c r="N4241" s="188">
        <v>0</v>
      </c>
      <c r="O4241" s="189">
        <v>0</v>
      </c>
      <c r="P4241" s="186">
        <v>0</v>
      </c>
      <c r="Q4241" s="189">
        <v>7.6923076923076916</v>
      </c>
      <c r="R4241" s="189">
        <v>1.940002256084377</v>
      </c>
      <c r="S4241" s="189">
        <v>412.75099999999998</v>
      </c>
      <c r="T4241" s="188">
        <v>337.34</v>
      </c>
      <c r="U4241" s="187">
        <v>1.5855572998430139</v>
      </c>
      <c r="V4241" s="189">
        <v>0</v>
      </c>
      <c r="W4241" s="189">
        <v>0</v>
      </c>
      <c r="X4241" s="188">
        <v>337.34</v>
      </c>
      <c r="Y4241" s="188">
        <v>337.34</v>
      </c>
      <c r="Z4241" s="186">
        <v>0</v>
      </c>
      <c r="AA4241" s="186">
        <v>0</v>
      </c>
      <c r="AB4241" s="186">
        <v>0</v>
      </c>
      <c r="AC4241" s="186">
        <v>0</v>
      </c>
      <c r="AD4241" s="188">
        <v>0</v>
      </c>
      <c r="AE4241" s="189">
        <v>0</v>
      </c>
      <c r="AF4241" s="189">
        <v>0</v>
      </c>
      <c r="AG4241" s="189">
        <v>0</v>
      </c>
      <c r="AH4241" s="191">
        <v>0</v>
      </c>
      <c r="AI4241" s="186">
        <v>0</v>
      </c>
      <c r="AJ4241" s="533"/>
      <c r="AK4241" s="192"/>
      <c r="AL4241" s="226"/>
      <c r="AM4241" s="55"/>
      <c r="AN4241" s="76"/>
      <c r="AO4241" s="188">
        <v>1472.9399999999998</v>
      </c>
      <c r="AP4241" s="188">
        <v>1963.92</v>
      </c>
      <c r="AQ4241" s="187">
        <v>0</v>
      </c>
      <c r="AR4241" s="188">
        <v>981.96</v>
      </c>
      <c r="AS4241" s="187">
        <v>40.08</v>
      </c>
      <c r="AT4241" s="188">
        <v>1472.94</v>
      </c>
      <c r="AU4241" s="187">
        <v>60</v>
      </c>
      <c r="AV4241" s="188">
        <v>981.96</v>
      </c>
      <c r="AW4241" s="187">
        <v>0</v>
      </c>
      <c r="AX4241" s="188">
        <v>981.96</v>
      </c>
      <c r="AY4241" s="187">
        <v>0</v>
      </c>
      <c r="AZ4241" s="188">
        <v>1472.94</v>
      </c>
      <c r="BA4241" s="187">
        <v>75</v>
      </c>
      <c r="BB4241" s="188">
        <v>490.98</v>
      </c>
      <c r="BC4241" s="187">
        <v>0</v>
      </c>
      <c r="BD4241" s="75"/>
      <c r="BE4241" s="75"/>
      <c r="BF4241" s="56"/>
      <c r="BI4241" s="533"/>
    </row>
    <row r="4242" spans="1:61" s="77" customFormat="1" ht="11.25" customHeight="1" x14ac:dyDescent="0.2">
      <c r="A4242" s="184" t="s">
        <v>4527</v>
      </c>
      <c r="B4242" s="185">
        <v>0</v>
      </c>
      <c r="C4242" s="828" t="s">
        <v>4528</v>
      </c>
      <c r="D4242" s="284">
        <v>639.6</v>
      </c>
      <c r="E4242" s="91">
        <v>0</v>
      </c>
      <c r="F4242" s="186">
        <v>0</v>
      </c>
      <c r="G4242" s="186">
        <v>0</v>
      </c>
      <c r="H4242" s="186">
        <v>0</v>
      </c>
      <c r="I4242" s="187">
        <v>0</v>
      </c>
      <c r="J4242" s="186">
        <v>0</v>
      </c>
      <c r="K4242" s="186">
        <v>0</v>
      </c>
      <c r="L4242" s="186">
        <v>0</v>
      </c>
      <c r="M4242" s="186">
        <v>0</v>
      </c>
      <c r="N4242" s="188">
        <v>0</v>
      </c>
      <c r="O4242" s="189">
        <v>0</v>
      </c>
      <c r="P4242" s="186">
        <v>0</v>
      </c>
      <c r="Q4242" s="189">
        <v>0</v>
      </c>
      <c r="R4242" s="189">
        <v>0</v>
      </c>
      <c r="S4242" s="189">
        <v>639.6</v>
      </c>
      <c r="T4242" s="188">
        <v>639.6</v>
      </c>
      <c r="U4242" s="187">
        <v>0</v>
      </c>
      <c r="V4242" s="189">
        <v>0</v>
      </c>
      <c r="W4242" s="189">
        <v>0</v>
      </c>
      <c r="X4242" s="188">
        <v>639.6</v>
      </c>
      <c r="Y4242" s="188">
        <v>639.6</v>
      </c>
      <c r="Z4242" s="186">
        <v>0</v>
      </c>
      <c r="AA4242" s="186">
        <v>0</v>
      </c>
      <c r="AB4242" s="186">
        <v>0</v>
      </c>
      <c r="AC4242" s="186">
        <v>0</v>
      </c>
      <c r="AD4242" s="188">
        <v>0</v>
      </c>
      <c r="AE4242" s="189">
        <v>0</v>
      </c>
      <c r="AF4242" s="189">
        <v>0</v>
      </c>
      <c r="AG4242" s="189">
        <v>0</v>
      </c>
      <c r="AH4242" s="191">
        <v>0</v>
      </c>
      <c r="AI4242" s="186">
        <v>0</v>
      </c>
      <c r="AJ4242" s="533"/>
      <c r="AK4242" s="192"/>
      <c r="AL4242" s="226"/>
      <c r="AM4242" s="55"/>
      <c r="AN4242" s="76"/>
      <c r="AO4242" s="188">
        <v>11670.567999999999</v>
      </c>
      <c r="AP4242" s="188">
        <v>761.12400000000002</v>
      </c>
      <c r="AQ4242" s="187">
        <v>0</v>
      </c>
      <c r="AR4242" s="188">
        <v>30444.959999999999</v>
      </c>
      <c r="AS4242" s="187">
        <v>118.06321014464652</v>
      </c>
      <c r="AT4242" s="188">
        <v>3805.62</v>
      </c>
      <c r="AU4242" s="187">
        <v>10.416666666666664</v>
      </c>
      <c r="AV4242" s="188">
        <v>5327.8680000000004</v>
      </c>
      <c r="AW4242" s="187">
        <v>0</v>
      </c>
      <c r="AX4242" s="188">
        <v>1522.248</v>
      </c>
      <c r="AY4242" s="187">
        <v>0</v>
      </c>
      <c r="AZ4242" s="188">
        <v>3044.4960000000001</v>
      </c>
      <c r="BA4242" s="187">
        <v>133.33333333333331</v>
      </c>
      <c r="BB4242" s="188">
        <v>2283.3719999999998</v>
      </c>
      <c r="BC4242" s="187">
        <v>0</v>
      </c>
      <c r="BD4242" s="75"/>
      <c r="BE4242" s="75"/>
      <c r="BF4242" s="56"/>
      <c r="BI4242" s="533"/>
    </row>
    <row r="4243" spans="1:61" s="77" customFormat="1" ht="11.25" customHeight="1" x14ac:dyDescent="0.2">
      <c r="A4243" s="184" t="s">
        <v>5020</v>
      </c>
      <c r="B4243" s="185">
        <v>0</v>
      </c>
      <c r="C4243" s="828" t="s">
        <v>5021</v>
      </c>
      <c r="D4243" s="284">
        <v>2076.12</v>
      </c>
      <c r="E4243" s="91">
        <v>6.5178571428571423</v>
      </c>
      <c r="F4243" s="186">
        <v>682.6</v>
      </c>
      <c r="G4243" s="186">
        <v>682.6</v>
      </c>
      <c r="H4243" s="186">
        <v>1640</v>
      </c>
      <c r="I4243" s="187">
        <v>240.25783767946089</v>
      </c>
      <c r="J4243" s="186">
        <v>9555.84</v>
      </c>
      <c r="K4243" s="186">
        <v>0</v>
      </c>
      <c r="L4243" s="186">
        <v>2047.68</v>
      </c>
      <c r="M4243" s="186">
        <v>21.428571428571431</v>
      </c>
      <c r="N4243" s="188">
        <v>0</v>
      </c>
      <c r="O4243" s="189">
        <v>0</v>
      </c>
      <c r="P4243" s="186">
        <v>0</v>
      </c>
      <c r="Q4243" s="189">
        <v>21.428571428571431</v>
      </c>
      <c r="R4243" s="189">
        <v>5.2379696604380142</v>
      </c>
      <c r="S4243" s="189">
        <v>1668.4399999999998</v>
      </c>
      <c r="T4243" s="188">
        <v>1407.78</v>
      </c>
      <c r="U4243" s="187">
        <v>4.4196428571428577</v>
      </c>
      <c r="V4243" s="189">
        <v>0</v>
      </c>
      <c r="W4243" s="189">
        <v>0</v>
      </c>
      <c r="X4243" s="188">
        <v>1407.78</v>
      </c>
      <c r="Y4243" s="188">
        <v>1407.78</v>
      </c>
      <c r="Z4243" s="186">
        <v>0</v>
      </c>
      <c r="AA4243" s="186">
        <v>0</v>
      </c>
      <c r="AB4243" s="186">
        <v>25.596</v>
      </c>
      <c r="AC4243" s="186">
        <v>36</v>
      </c>
      <c r="AD4243" s="188">
        <v>0</v>
      </c>
      <c r="AE4243" s="189">
        <v>0</v>
      </c>
      <c r="AF4243" s="189">
        <v>0</v>
      </c>
      <c r="AG4243" s="189">
        <v>0</v>
      </c>
      <c r="AH4243" s="191">
        <v>0</v>
      </c>
      <c r="AI4243" s="186">
        <v>0</v>
      </c>
      <c r="AJ4243" s="533"/>
      <c r="AK4243" s="192"/>
      <c r="AL4243" s="226"/>
      <c r="AM4243" s="55"/>
      <c r="AN4243" s="76"/>
      <c r="AO4243" s="188">
        <v>8645.76</v>
      </c>
      <c r="AP4243" s="188">
        <v>25937.279999999999</v>
      </c>
      <c r="AQ4243" s="187">
        <v>0</v>
      </c>
      <c r="AR4243" s="188">
        <v>0</v>
      </c>
      <c r="AS4243" s="187">
        <v>0</v>
      </c>
      <c r="AT4243" s="188">
        <v>0</v>
      </c>
      <c r="AU4243" s="187">
        <v>0</v>
      </c>
      <c r="AV4243" s="188">
        <v>0</v>
      </c>
      <c r="AW4243" s="187">
        <v>0</v>
      </c>
      <c r="AX4243" s="188">
        <v>0</v>
      </c>
      <c r="AY4243" s="187">
        <v>0</v>
      </c>
      <c r="AZ4243" s="188">
        <v>0</v>
      </c>
      <c r="BA4243" s="187">
        <v>0</v>
      </c>
      <c r="BB4243" s="188">
        <v>0</v>
      </c>
      <c r="BC4243" s="187">
        <v>0</v>
      </c>
      <c r="BD4243" s="75"/>
      <c r="BE4243" s="75"/>
      <c r="BF4243" s="56"/>
      <c r="BI4243" s="533"/>
    </row>
    <row r="4244" spans="1:61" s="77" customFormat="1" ht="11.25" customHeight="1" x14ac:dyDescent="0.2">
      <c r="A4244" s="228" t="s">
        <v>40</v>
      </c>
      <c r="B4244" s="229">
        <v>0</v>
      </c>
      <c r="C4244" s="864"/>
      <c r="D4244" s="330">
        <v>3165.451</v>
      </c>
      <c r="E4244" s="231">
        <v>5.9580922516309478</v>
      </c>
      <c r="F4244" s="232">
        <v>4782.6000000000004</v>
      </c>
      <c r="G4244" s="232">
        <v>4782.6000000000004</v>
      </c>
      <c r="H4244" s="232">
        <v>2094</v>
      </c>
      <c r="I4244" s="233">
        <v>43.78371597039267</v>
      </c>
      <c r="J4244" s="232">
        <v>15938.580000000002</v>
      </c>
      <c r="K4244" s="232">
        <v>0</v>
      </c>
      <c r="L4244" s="232">
        <v>2538.66</v>
      </c>
      <c r="M4244" s="232">
        <v>15.927767718328731</v>
      </c>
      <c r="N4244" s="234">
        <v>0</v>
      </c>
      <c r="O4244" s="235">
        <v>0</v>
      </c>
      <c r="P4244" s="232">
        <v>0</v>
      </c>
      <c r="Q4244" s="235">
        <v>15.927767718328731</v>
      </c>
      <c r="R4244" s="235">
        <v>5.1211419085012588</v>
      </c>
      <c r="S4244" s="235">
        <v>2720.7910000000002</v>
      </c>
      <c r="T4244" s="234">
        <v>2384.7200000000003</v>
      </c>
      <c r="U4244" s="233">
        <v>4.4885805385423296</v>
      </c>
      <c r="V4244" s="235">
        <v>0</v>
      </c>
      <c r="W4244" s="235">
        <v>0</v>
      </c>
      <c r="X4244" s="235">
        <v>2384.7200000000003</v>
      </c>
      <c r="Y4244" s="234">
        <v>2384.7200000000003</v>
      </c>
      <c r="Z4244" s="232">
        <v>0</v>
      </c>
      <c r="AA4244" s="232">
        <v>0</v>
      </c>
      <c r="AB4244" s="232">
        <v>25.596</v>
      </c>
      <c r="AC4244" s="232">
        <v>36</v>
      </c>
      <c r="AD4244" s="234">
        <v>0</v>
      </c>
      <c r="AE4244" s="235">
        <v>0</v>
      </c>
      <c r="AF4244" s="235">
        <v>0</v>
      </c>
      <c r="AG4244" s="235">
        <v>0</v>
      </c>
      <c r="AH4244" s="235">
        <v>0</v>
      </c>
      <c r="AI4244" s="225">
        <v>0</v>
      </c>
      <c r="AJ4244" s="533"/>
      <c r="AK4244" s="192"/>
      <c r="AL4244" s="226"/>
      <c r="AM4244" s="55"/>
      <c r="AN4244" s="76"/>
      <c r="AO4244" s="234">
        <v>0</v>
      </c>
      <c r="AP4244" s="234">
        <v>0</v>
      </c>
      <c r="AQ4244" s="233">
        <v>0</v>
      </c>
      <c r="AR4244" s="234">
        <v>0</v>
      </c>
      <c r="AS4244" s="233">
        <v>0</v>
      </c>
      <c r="AT4244" s="234">
        <v>0</v>
      </c>
      <c r="AU4244" s="233">
        <v>0</v>
      </c>
      <c r="AV4244" s="234">
        <v>0</v>
      </c>
      <c r="AW4244" s="233">
        <v>0</v>
      </c>
      <c r="AX4244" s="234">
        <v>0</v>
      </c>
      <c r="AY4244" s="233">
        <v>0</v>
      </c>
      <c r="AZ4244" s="234">
        <v>0</v>
      </c>
      <c r="BA4244" s="233">
        <v>0</v>
      </c>
      <c r="BB4244" s="234">
        <v>0</v>
      </c>
      <c r="BC4244" s="233">
        <v>0</v>
      </c>
      <c r="BD4244" s="75"/>
      <c r="BE4244" s="75"/>
      <c r="BF4244" s="56"/>
      <c r="BI4244" s="533"/>
    </row>
    <row r="4245" spans="1:61" ht="11.25" customHeight="1" x14ac:dyDescent="0.3">
      <c r="A4245" s="236"/>
      <c r="B4245" s="237">
        <v>0</v>
      </c>
      <c r="C4245" s="865"/>
      <c r="D4245" s="331"/>
      <c r="E4245" s="239">
        <v>0</v>
      </c>
      <c r="F4245" s="240"/>
      <c r="G4245" s="223">
        <v>154.27741935483871</v>
      </c>
      <c r="H4245" s="222">
        <v>285.5584344742943</v>
      </c>
      <c r="I4245" s="241"/>
      <c r="J4245" s="240"/>
      <c r="K4245" s="240"/>
      <c r="L4245" s="240"/>
      <c r="M4245" s="240">
        <v>0</v>
      </c>
      <c r="N4245" s="242"/>
      <c r="O4245" s="243"/>
      <c r="P4245" s="240">
        <v>0</v>
      </c>
      <c r="Q4245" s="243">
        <v>0</v>
      </c>
      <c r="R4245" s="243">
        <v>0</v>
      </c>
      <c r="S4245" s="243"/>
      <c r="T4245" s="242"/>
      <c r="U4245" s="241">
        <v>0</v>
      </c>
      <c r="V4245" s="243"/>
      <c r="W4245" s="243"/>
      <c r="X4245" s="242">
        <v>0</v>
      </c>
      <c r="Y4245" s="242"/>
      <c r="Z4245" s="240"/>
      <c r="AA4245" s="240"/>
      <c r="AB4245" s="240"/>
      <c r="AC4245" s="240"/>
      <c r="AD4245" s="242"/>
      <c r="AE4245" s="243"/>
      <c r="AF4245" s="243"/>
      <c r="AG4245" s="243"/>
      <c r="AH4245" s="243">
        <v>0</v>
      </c>
      <c r="AI4245" s="225"/>
      <c r="AJ4245" s="194"/>
      <c r="AK4245" s="192"/>
      <c r="AO4245" s="242">
        <v>0</v>
      </c>
      <c r="AP4245" s="242">
        <v>0</v>
      </c>
      <c r="AQ4245" s="241">
        <v>0</v>
      </c>
      <c r="AR4245" s="242">
        <v>0</v>
      </c>
      <c r="AS4245" s="241">
        <v>0</v>
      </c>
      <c r="AT4245" s="242">
        <v>0</v>
      </c>
      <c r="AU4245" s="241">
        <v>0</v>
      </c>
      <c r="AV4245" s="242">
        <v>0</v>
      </c>
      <c r="AW4245" s="241">
        <v>0</v>
      </c>
      <c r="AX4245" s="242">
        <v>0</v>
      </c>
      <c r="AY4245" s="241">
        <v>0</v>
      </c>
      <c r="AZ4245" s="242">
        <v>0</v>
      </c>
      <c r="BA4245" s="241">
        <v>0</v>
      </c>
      <c r="BB4245" s="242">
        <v>0</v>
      </c>
      <c r="BC4245" s="241">
        <v>0</v>
      </c>
      <c r="BD4245" s="75"/>
      <c r="BE4245" s="75"/>
      <c r="BI4245" s="194"/>
    </row>
    <row r="4246" spans="1:61" s="77" customFormat="1" ht="11.25" customHeight="1" x14ac:dyDescent="0.2">
      <c r="A4246" s="184" t="s">
        <v>4529</v>
      </c>
      <c r="B4246" s="185">
        <v>0</v>
      </c>
      <c r="C4246" s="828" t="s">
        <v>442</v>
      </c>
      <c r="D4246" s="284">
        <v>1E-4</v>
      </c>
      <c r="E4246" s="91">
        <v>0</v>
      </c>
      <c r="F4246" s="186">
        <v>0</v>
      </c>
      <c r="G4246" s="186">
        <v>0</v>
      </c>
      <c r="H4246" s="186">
        <v>0</v>
      </c>
      <c r="I4246" s="187">
        <v>0</v>
      </c>
      <c r="J4246" s="186">
        <v>0</v>
      </c>
      <c r="K4246" s="186">
        <v>0</v>
      </c>
      <c r="L4246" s="186">
        <v>0</v>
      </c>
      <c r="M4246" s="186">
        <v>0</v>
      </c>
      <c r="N4246" s="188">
        <v>0</v>
      </c>
      <c r="O4246" s="189">
        <v>0</v>
      </c>
      <c r="P4246" s="186">
        <v>0</v>
      </c>
      <c r="Q4246" s="189">
        <v>0</v>
      </c>
      <c r="R4246" s="189">
        <v>0</v>
      </c>
      <c r="S4246" s="189">
        <v>1E-4</v>
      </c>
      <c r="T4246" s="188">
        <v>0</v>
      </c>
      <c r="U4246" s="187">
        <v>0</v>
      </c>
      <c r="V4246" s="189">
        <v>0</v>
      </c>
      <c r="W4246" s="189">
        <v>0</v>
      </c>
      <c r="X4246" s="188">
        <v>0</v>
      </c>
      <c r="Y4246" s="188">
        <v>0</v>
      </c>
      <c r="Z4246" s="186">
        <v>0</v>
      </c>
      <c r="AA4246" s="186">
        <v>0</v>
      </c>
      <c r="AB4246" s="186">
        <v>0</v>
      </c>
      <c r="AC4246" s="186">
        <v>0</v>
      </c>
      <c r="AD4246" s="188">
        <v>0</v>
      </c>
      <c r="AE4246" s="189">
        <v>0</v>
      </c>
      <c r="AF4246" s="189">
        <v>0</v>
      </c>
      <c r="AG4246" s="189">
        <v>0</v>
      </c>
      <c r="AH4246" s="191">
        <v>0</v>
      </c>
      <c r="AI4246" s="186">
        <v>0</v>
      </c>
      <c r="AJ4246" s="533"/>
      <c r="AK4246" s="192"/>
      <c r="AL4246" s="226"/>
      <c r="AM4246" s="55"/>
      <c r="AN4246" s="76"/>
      <c r="AO4246" s="188">
        <v>0</v>
      </c>
      <c r="AP4246" s="188">
        <v>0</v>
      </c>
      <c r="AQ4246" s="187">
        <v>0</v>
      </c>
      <c r="AR4246" s="188">
        <v>0</v>
      </c>
      <c r="AS4246" s="187">
        <v>0</v>
      </c>
      <c r="AT4246" s="188">
        <v>0</v>
      </c>
      <c r="AU4246" s="187">
        <v>0</v>
      </c>
      <c r="AV4246" s="188">
        <v>0</v>
      </c>
      <c r="AW4246" s="187">
        <v>0</v>
      </c>
      <c r="AX4246" s="188">
        <v>0</v>
      </c>
      <c r="AY4246" s="187">
        <v>0</v>
      </c>
      <c r="AZ4246" s="188">
        <v>0</v>
      </c>
      <c r="BA4246" s="187">
        <v>0</v>
      </c>
      <c r="BB4246" s="188">
        <v>0</v>
      </c>
      <c r="BC4246" s="187">
        <v>0</v>
      </c>
      <c r="BD4246" s="75"/>
      <c r="BE4246" s="75"/>
      <c r="BF4246" s="56"/>
      <c r="BI4246" s="533"/>
    </row>
    <row r="4247" spans="1:61" s="77" customFormat="1" ht="11.25" customHeight="1" x14ac:dyDescent="0.2">
      <c r="A4247" s="228" t="s">
        <v>443</v>
      </c>
      <c r="B4247" s="229">
        <v>0</v>
      </c>
      <c r="C4247" s="864"/>
      <c r="D4247" s="330">
        <v>1E-4</v>
      </c>
      <c r="E4247" s="231">
        <v>0</v>
      </c>
      <c r="F4247" s="232">
        <v>0</v>
      </c>
      <c r="G4247" s="232">
        <v>0</v>
      </c>
      <c r="H4247" s="232">
        <v>0</v>
      </c>
      <c r="I4247" s="233">
        <v>0</v>
      </c>
      <c r="J4247" s="232">
        <v>0</v>
      </c>
      <c r="K4247" s="232">
        <v>0</v>
      </c>
      <c r="L4247" s="232">
        <v>0</v>
      </c>
      <c r="M4247" s="232">
        <v>0</v>
      </c>
      <c r="N4247" s="234">
        <v>0</v>
      </c>
      <c r="O4247" s="235">
        <v>0</v>
      </c>
      <c r="P4247" s="232">
        <v>0</v>
      </c>
      <c r="Q4247" s="235">
        <v>0</v>
      </c>
      <c r="R4247" s="235">
        <v>0</v>
      </c>
      <c r="S4247" s="235">
        <v>1E-4</v>
      </c>
      <c r="T4247" s="234">
        <v>0</v>
      </c>
      <c r="U4247" s="233">
        <v>0</v>
      </c>
      <c r="V4247" s="235">
        <v>0</v>
      </c>
      <c r="W4247" s="235">
        <v>0</v>
      </c>
      <c r="X4247" s="235">
        <v>0</v>
      </c>
      <c r="Y4247" s="234">
        <v>0</v>
      </c>
      <c r="Z4247" s="232">
        <v>0</v>
      </c>
      <c r="AA4247" s="232">
        <v>0</v>
      </c>
      <c r="AB4247" s="232">
        <v>0</v>
      </c>
      <c r="AC4247" s="232">
        <v>0</v>
      </c>
      <c r="AD4247" s="234">
        <v>0</v>
      </c>
      <c r="AE4247" s="235">
        <v>0</v>
      </c>
      <c r="AF4247" s="235">
        <v>0</v>
      </c>
      <c r="AG4247" s="235">
        <v>0</v>
      </c>
      <c r="AH4247" s="235">
        <v>0</v>
      </c>
      <c r="AI4247" s="225">
        <v>0</v>
      </c>
      <c r="AJ4247" s="533"/>
      <c r="AK4247" s="192"/>
      <c r="AL4247" s="226"/>
      <c r="AM4247" s="55"/>
      <c r="AN4247" s="76"/>
      <c r="AO4247" s="234">
        <v>0</v>
      </c>
      <c r="AP4247" s="234">
        <v>0</v>
      </c>
      <c r="AQ4247" s="233">
        <v>0</v>
      </c>
      <c r="AR4247" s="234">
        <v>0</v>
      </c>
      <c r="AS4247" s="233">
        <v>0</v>
      </c>
      <c r="AT4247" s="234">
        <v>0</v>
      </c>
      <c r="AU4247" s="233">
        <v>0</v>
      </c>
      <c r="AV4247" s="234">
        <v>0</v>
      </c>
      <c r="AW4247" s="233">
        <v>0</v>
      </c>
      <c r="AX4247" s="234">
        <v>0</v>
      </c>
      <c r="AY4247" s="233">
        <v>0</v>
      </c>
      <c r="AZ4247" s="234">
        <v>0</v>
      </c>
      <c r="BA4247" s="233">
        <v>0</v>
      </c>
      <c r="BB4247" s="234">
        <v>0</v>
      </c>
      <c r="BC4247" s="233">
        <v>0</v>
      </c>
      <c r="BD4247" s="75"/>
      <c r="BE4247" s="75"/>
      <c r="BF4247" s="56"/>
      <c r="BI4247" s="533"/>
    </row>
    <row r="4248" spans="1:61" ht="11.25" customHeight="1" x14ac:dyDescent="0.3">
      <c r="A4248" s="236"/>
      <c r="B4248" s="237">
        <v>0</v>
      </c>
      <c r="C4248" s="865"/>
      <c r="D4248" s="331"/>
      <c r="E4248" s="239">
        <v>0</v>
      </c>
      <c r="F4248" s="240"/>
      <c r="G4248" s="223">
        <v>0</v>
      </c>
      <c r="H4248" s="222">
        <v>0</v>
      </c>
      <c r="I4248" s="241"/>
      <c r="J4248" s="240"/>
      <c r="K4248" s="240"/>
      <c r="L4248" s="240"/>
      <c r="M4248" s="240">
        <v>0</v>
      </c>
      <c r="N4248" s="242"/>
      <c r="O4248" s="243"/>
      <c r="P4248" s="240">
        <v>0</v>
      </c>
      <c r="Q4248" s="243">
        <v>0</v>
      </c>
      <c r="R4248" s="243">
        <v>0</v>
      </c>
      <c r="S4248" s="243"/>
      <c r="T4248" s="242"/>
      <c r="U4248" s="241">
        <v>0</v>
      </c>
      <c r="V4248" s="243"/>
      <c r="W4248" s="243"/>
      <c r="X4248" s="242">
        <v>0</v>
      </c>
      <c r="Y4248" s="242"/>
      <c r="Z4248" s="240"/>
      <c r="AA4248" s="240"/>
      <c r="AB4248" s="240"/>
      <c r="AC4248" s="240"/>
      <c r="AD4248" s="242"/>
      <c r="AE4248" s="243"/>
      <c r="AF4248" s="243"/>
      <c r="AG4248" s="243"/>
      <c r="AH4248" s="243">
        <v>0</v>
      </c>
      <c r="AI4248" s="225"/>
      <c r="AJ4248" s="194"/>
      <c r="AK4248" s="192"/>
      <c r="AO4248" s="242">
        <v>0</v>
      </c>
      <c r="AP4248" s="242">
        <v>0</v>
      </c>
      <c r="AQ4248" s="241">
        <v>0</v>
      </c>
      <c r="AR4248" s="242">
        <v>0</v>
      </c>
      <c r="AS4248" s="241">
        <v>0</v>
      </c>
      <c r="AT4248" s="242">
        <v>0</v>
      </c>
      <c r="AU4248" s="241">
        <v>0</v>
      </c>
      <c r="AV4248" s="242">
        <v>0</v>
      </c>
      <c r="AW4248" s="241">
        <v>0</v>
      </c>
      <c r="AX4248" s="242">
        <v>0</v>
      </c>
      <c r="AY4248" s="241">
        <v>0</v>
      </c>
      <c r="AZ4248" s="242">
        <v>0</v>
      </c>
      <c r="BA4248" s="241">
        <v>0</v>
      </c>
      <c r="BB4248" s="242">
        <v>0</v>
      </c>
      <c r="BC4248" s="241">
        <v>0</v>
      </c>
      <c r="BD4248" s="75"/>
      <c r="BE4248" s="75"/>
      <c r="BI4248" s="194"/>
    </row>
    <row r="4249" spans="1:61" s="77" customFormat="1" ht="11.25" customHeight="1" x14ac:dyDescent="0.2">
      <c r="A4249" s="184" t="s">
        <v>4530</v>
      </c>
      <c r="B4249" s="185">
        <v>0</v>
      </c>
      <c r="C4249" s="828" t="s">
        <v>444</v>
      </c>
      <c r="D4249" s="284">
        <v>1E-4</v>
      </c>
      <c r="E4249" s="91">
        <v>0</v>
      </c>
      <c r="F4249" s="186">
        <v>0</v>
      </c>
      <c r="G4249" s="186">
        <v>0</v>
      </c>
      <c r="H4249" s="186">
        <v>0</v>
      </c>
      <c r="I4249" s="187">
        <v>0</v>
      </c>
      <c r="J4249" s="186">
        <v>0</v>
      </c>
      <c r="K4249" s="186">
        <v>0</v>
      </c>
      <c r="L4249" s="186">
        <v>0</v>
      </c>
      <c r="M4249" s="186">
        <v>0</v>
      </c>
      <c r="N4249" s="188">
        <v>0</v>
      </c>
      <c r="O4249" s="189">
        <v>0</v>
      </c>
      <c r="P4249" s="186">
        <v>0</v>
      </c>
      <c r="Q4249" s="189">
        <v>0</v>
      </c>
      <c r="R4249" s="189">
        <v>0</v>
      </c>
      <c r="S4249" s="189">
        <v>1E-4</v>
      </c>
      <c r="T4249" s="188">
        <v>0</v>
      </c>
      <c r="U4249" s="187">
        <v>0</v>
      </c>
      <c r="V4249" s="189">
        <v>0</v>
      </c>
      <c r="W4249" s="189">
        <v>0</v>
      </c>
      <c r="X4249" s="188">
        <v>0</v>
      </c>
      <c r="Y4249" s="188">
        <v>0</v>
      </c>
      <c r="Z4249" s="186">
        <v>0</v>
      </c>
      <c r="AA4249" s="186">
        <v>0</v>
      </c>
      <c r="AB4249" s="186">
        <v>0</v>
      </c>
      <c r="AC4249" s="186">
        <v>0</v>
      </c>
      <c r="AD4249" s="188">
        <v>0</v>
      </c>
      <c r="AE4249" s="189">
        <v>0</v>
      </c>
      <c r="AF4249" s="189">
        <v>0</v>
      </c>
      <c r="AG4249" s="189">
        <v>0</v>
      </c>
      <c r="AH4249" s="191">
        <v>0</v>
      </c>
      <c r="AI4249" s="186">
        <v>0</v>
      </c>
      <c r="AJ4249" s="533"/>
      <c r="AK4249" s="192"/>
      <c r="AL4249" s="226"/>
      <c r="AM4249" s="55"/>
      <c r="AN4249" s="76"/>
      <c r="AO4249" s="188">
        <v>0</v>
      </c>
      <c r="AP4249" s="188">
        <v>0</v>
      </c>
      <c r="AQ4249" s="187">
        <v>0</v>
      </c>
      <c r="AR4249" s="188">
        <v>0</v>
      </c>
      <c r="AS4249" s="187">
        <v>0</v>
      </c>
      <c r="AT4249" s="188">
        <v>0</v>
      </c>
      <c r="AU4249" s="187">
        <v>0</v>
      </c>
      <c r="AV4249" s="188">
        <v>0</v>
      </c>
      <c r="AW4249" s="187">
        <v>0</v>
      </c>
      <c r="AX4249" s="188">
        <v>0</v>
      </c>
      <c r="AY4249" s="187">
        <v>0</v>
      </c>
      <c r="AZ4249" s="188">
        <v>0</v>
      </c>
      <c r="BA4249" s="187">
        <v>0</v>
      </c>
      <c r="BB4249" s="188">
        <v>0</v>
      </c>
      <c r="BC4249" s="187">
        <v>0</v>
      </c>
      <c r="BD4249" s="75"/>
      <c r="BE4249" s="75"/>
      <c r="BF4249" s="56"/>
      <c r="BI4249" s="533"/>
    </row>
    <row r="4250" spans="1:61" s="77" customFormat="1" ht="11.25" customHeight="1" x14ac:dyDescent="0.2">
      <c r="A4250" s="228" t="s">
        <v>445</v>
      </c>
      <c r="B4250" s="229">
        <v>0</v>
      </c>
      <c r="C4250" s="864"/>
      <c r="D4250" s="330">
        <v>1E-4</v>
      </c>
      <c r="E4250" s="231">
        <v>0</v>
      </c>
      <c r="F4250" s="232">
        <v>0</v>
      </c>
      <c r="G4250" s="232">
        <v>0</v>
      </c>
      <c r="H4250" s="232">
        <v>0</v>
      </c>
      <c r="I4250" s="233">
        <v>0</v>
      </c>
      <c r="J4250" s="232">
        <v>0</v>
      </c>
      <c r="K4250" s="232">
        <v>0</v>
      </c>
      <c r="L4250" s="232">
        <v>0</v>
      </c>
      <c r="M4250" s="232">
        <v>0</v>
      </c>
      <c r="N4250" s="234">
        <v>0</v>
      </c>
      <c r="O4250" s="235">
        <v>0</v>
      </c>
      <c r="P4250" s="232">
        <v>0</v>
      </c>
      <c r="Q4250" s="235">
        <v>0</v>
      </c>
      <c r="R4250" s="235">
        <v>0</v>
      </c>
      <c r="S4250" s="235">
        <v>1E-4</v>
      </c>
      <c r="T4250" s="234">
        <v>0</v>
      </c>
      <c r="U4250" s="233">
        <v>0</v>
      </c>
      <c r="V4250" s="235">
        <v>0</v>
      </c>
      <c r="W4250" s="235">
        <v>0</v>
      </c>
      <c r="X4250" s="235">
        <v>0</v>
      </c>
      <c r="Y4250" s="234">
        <v>0</v>
      </c>
      <c r="Z4250" s="232">
        <v>0</v>
      </c>
      <c r="AA4250" s="232">
        <v>0</v>
      </c>
      <c r="AB4250" s="232">
        <v>0</v>
      </c>
      <c r="AC4250" s="232">
        <v>0</v>
      </c>
      <c r="AD4250" s="234">
        <v>0</v>
      </c>
      <c r="AE4250" s="235">
        <v>0</v>
      </c>
      <c r="AF4250" s="235">
        <v>0</v>
      </c>
      <c r="AG4250" s="235">
        <v>0</v>
      </c>
      <c r="AH4250" s="235">
        <v>0</v>
      </c>
      <c r="AI4250" s="225">
        <v>0</v>
      </c>
      <c r="AJ4250" s="533"/>
      <c r="AK4250" s="192"/>
      <c r="AL4250" s="226"/>
      <c r="AM4250" s="55"/>
      <c r="AN4250" s="76"/>
      <c r="AO4250" s="234">
        <v>0</v>
      </c>
      <c r="AP4250" s="234">
        <v>0</v>
      </c>
      <c r="AQ4250" s="233">
        <v>0</v>
      </c>
      <c r="AR4250" s="234">
        <v>0</v>
      </c>
      <c r="AS4250" s="233">
        <v>0</v>
      </c>
      <c r="AT4250" s="234">
        <v>0</v>
      </c>
      <c r="AU4250" s="233">
        <v>0</v>
      </c>
      <c r="AV4250" s="234">
        <v>0</v>
      </c>
      <c r="AW4250" s="233">
        <v>0</v>
      </c>
      <c r="AX4250" s="234">
        <v>0</v>
      </c>
      <c r="AY4250" s="233">
        <v>0</v>
      </c>
      <c r="AZ4250" s="234">
        <v>0</v>
      </c>
      <c r="BA4250" s="233">
        <v>0</v>
      </c>
      <c r="BB4250" s="234">
        <v>0</v>
      </c>
      <c r="BC4250" s="233">
        <v>0</v>
      </c>
      <c r="BD4250" s="75"/>
      <c r="BE4250" s="75"/>
      <c r="BF4250" s="56"/>
      <c r="BI4250" s="533"/>
    </row>
    <row r="4251" spans="1:61" ht="11.25" customHeight="1" x14ac:dyDescent="0.3">
      <c r="A4251" s="236"/>
      <c r="B4251" s="237">
        <v>0</v>
      </c>
      <c r="C4251" s="865"/>
      <c r="D4251" s="331"/>
      <c r="E4251" s="239">
        <v>0</v>
      </c>
      <c r="F4251" s="240"/>
      <c r="G4251" s="223">
        <v>0</v>
      </c>
      <c r="H4251" s="222">
        <v>0</v>
      </c>
      <c r="I4251" s="241"/>
      <c r="J4251" s="240"/>
      <c r="K4251" s="240"/>
      <c r="L4251" s="240"/>
      <c r="M4251" s="240">
        <v>0</v>
      </c>
      <c r="N4251" s="242"/>
      <c r="O4251" s="243"/>
      <c r="P4251" s="240">
        <v>0</v>
      </c>
      <c r="Q4251" s="243">
        <v>0</v>
      </c>
      <c r="R4251" s="243">
        <v>0</v>
      </c>
      <c r="S4251" s="243"/>
      <c r="T4251" s="242"/>
      <c r="U4251" s="241">
        <v>0</v>
      </c>
      <c r="V4251" s="243"/>
      <c r="W4251" s="243"/>
      <c r="X4251" s="242">
        <v>0</v>
      </c>
      <c r="Y4251" s="242"/>
      <c r="Z4251" s="240"/>
      <c r="AA4251" s="240"/>
      <c r="AB4251" s="240"/>
      <c r="AC4251" s="240"/>
      <c r="AD4251" s="242"/>
      <c r="AE4251" s="243"/>
      <c r="AF4251" s="243"/>
      <c r="AG4251" s="243"/>
      <c r="AH4251" s="243">
        <v>0</v>
      </c>
      <c r="AI4251" s="225"/>
      <c r="AJ4251" s="194"/>
      <c r="AK4251" s="192"/>
      <c r="AO4251" s="242">
        <v>0</v>
      </c>
      <c r="AP4251" s="242">
        <v>0</v>
      </c>
      <c r="AQ4251" s="241">
        <v>0</v>
      </c>
      <c r="AR4251" s="242">
        <v>0</v>
      </c>
      <c r="AS4251" s="241">
        <v>0</v>
      </c>
      <c r="AT4251" s="242">
        <v>0</v>
      </c>
      <c r="AU4251" s="241">
        <v>0</v>
      </c>
      <c r="AV4251" s="242">
        <v>0</v>
      </c>
      <c r="AW4251" s="241">
        <v>0</v>
      </c>
      <c r="AX4251" s="242">
        <v>0</v>
      </c>
      <c r="AY4251" s="241">
        <v>0</v>
      </c>
      <c r="AZ4251" s="242">
        <v>0</v>
      </c>
      <c r="BA4251" s="241">
        <v>0</v>
      </c>
      <c r="BB4251" s="242">
        <v>0</v>
      </c>
      <c r="BC4251" s="241">
        <v>0</v>
      </c>
      <c r="BD4251" s="75"/>
      <c r="BE4251" s="75"/>
      <c r="BI4251" s="194"/>
    </row>
    <row r="4252" spans="1:61" ht="11.25" customHeight="1" x14ac:dyDescent="0.3">
      <c r="A4252" s="184" t="s">
        <v>4531</v>
      </c>
      <c r="B4252" s="185">
        <v>0</v>
      </c>
      <c r="C4252" s="828" t="s">
        <v>446</v>
      </c>
      <c r="D4252" s="284">
        <v>1E-4</v>
      </c>
      <c r="E4252" s="91">
        <v>0</v>
      </c>
      <c r="F4252" s="186">
        <v>0</v>
      </c>
      <c r="G4252" s="186">
        <v>0</v>
      </c>
      <c r="H4252" s="186">
        <v>0</v>
      </c>
      <c r="I4252" s="187">
        <v>0</v>
      </c>
      <c r="J4252" s="186">
        <v>0</v>
      </c>
      <c r="K4252" s="186">
        <v>0</v>
      </c>
      <c r="L4252" s="186">
        <v>0</v>
      </c>
      <c r="M4252" s="186">
        <v>0</v>
      </c>
      <c r="N4252" s="188">
        <v>0</v>
      </c>
      <c r="O4252" s="189">
        <v>0</v>
      </c>
      <c r="P4252" s="186">
        <v>0</v>
      </c>
      <c r="Q4252" s="189">
        <v>0</v>
      </c>
      <c r="R4252" s="189">
        <v>0</v>
      </c>
      <c r="S4252" s="189">
        <v>1E-4</v>
      </c>
      <c r="T4252" s="188">
        <v>0</v>
      </c>
      <c r="U4252" s="187">
        <v>0</v>
      </c>
      <c r="V4252" s="189">
        <v>0</v>
      </c>
      <c r="W4252" s="189">
        <v>0</v>
      </c>
      <c r="X4252" s="188">
        <v>0</v>
      </c>
      <c r="Y4252" s="188">
        <v>0</v>
      </c>
      <c r="Z4252" s="186">
        <v>0</v>
      </c>
      <c r="AA4252" s="186">
        <v>0</v>
      </c>
      <c r="AB4252" s="186">
        <v>0</v>
      </c>
      <c r="AC4252" s="186">
        <v>0</v>
      </c>
      <c r="AD4252" s="188">
        <v>0</v>
      </c>
      <c r="AE4252" s="189">
        <v>0</v>
      </c>
      <c r="AF4252" s="189">
        <v>0</v>
      </c>
      <c r="AG4252" s="189">
        <v>0</v>
      </c>
      <c r="AH4252" s="191">
        <v>0</v>
      </c>
      <c r="AI4252" s="186">
        <v>0</v>
      </c>
      <c r="AJ4252" s="194"/>
      <c r="AK4252" s="192"/>
      <c r="AO4252" s="188">
        <v>0</v>
      </c>
      <c r="AP4252" s="188">
        <v>0</v>
      </c>
      <c r="AQ4252" s="187">
        <v>0</v>
      </c>
      <c r="AR4252" s="188">
        <v>0</v>
      </c>
      <c r="AS4252" s="187">
        <v>0</v>
      </c>
      <c r="AT4252" s="188">
        <v>0</v>
      </c>
      <c r="AU4252" s="187">
        <v>0</v>
      </c>
      <c r="AV4252" s="188">
        <v>0</v>
      </c>
      <c r="AW4252" s="187">
        <v>0</v>
      </c>
      <c r="AX4252" s="188">
        <v>0</v>
      </c>
      <c r="AY4252" s="187">
        <v>0</v>
      </c>
      <c r="AZ4252" s="188">
        <v>0</v>
      </c>
      <c r="BA4252" s="187">
        <v>0</v>
      </c>
      <c r="BB4252" s="188">
        <v>0</v>
      </c>
      <c r="BC4252" s="187">
        <v>0</v>
      </c>
      <c r="BD4252" s="75"/>
      <c r="BE4252" s="75"/>
      <c r="BI4252" s="194"/>
    </row>
    <row r="4253" spans="1:61" ht="11.25" customHeight="1" x14ac:dyDescent="0.3">
      <c r="A4253" s="184" t="s">
        <v>4532</v>
      </c>
      <c r="B4253" s="185">
        <v>0</v>
      </c>
      <c r="C4253" s="828" t="s">
        <v>4533</v>
      </c>
      <c r="D4253" s="284">
        <v>1E-4</v>
      </c>
      <c r="E4253" s="91">
        <v>0</v>
      </c>
      <c r="F4253" s="186">
        <v>0</v>
      </c>
      <c r="G4253" s="186">
        <v>0</v>
      </c>
      <c r="H4253" s="186">
        <v>0</v>
      </c>
      <c r="I4253" s="187">
        <v>0</v>
      </c>
      <c r="J4253" s="186">
        <v>0</v>
      </c>
      <c r="K4253" s="186">
        <v>0</v>
      </c>
      <c r="L4253" s="186">
        <v>0</v>
      </c>
      <c r="M4253" s="186">
        <v>0</v>
      </c>
      <c r="N4253" s="188">
        <v>0</v>
      </c>
      <c r="O4253" s="189">
        <v>0</v>
      </c>
      <c r="P4253" s="186">
        <v>0</v>
      </c>
      <c r="Q4253" s="189">
        <v>0</v>
      </c>
      <c r="R4253" s="189">
        <v>0</v>
      </c>
      <c r="S4253" s="189">
        <v>1E-4</v>
      </c>
      <c r="T4253" s="188">
        <v>0</v>
      </c>
      <c r="U4253" s="187">
        <v>0</v>
      </c>
      <c r="V4253" s="189">
        <v>0</v>
      </c>
      <c r="W4253" s="189">
        <v>0</v>
      </c>
      <c r="X4253" s="188">
        <v>0</v>
      </c>
      <c r="Y4253" s="188">
        <v>0</v>
      </c>
      <c r="Z4253" s="186">
        <v>0</v>
      </c>
      <c r="AA4253" s="186">
        <v>0</v>
      </c>
      <c r="AB4253" s="186">
        <v>0</v>
      </c>
      <c r="AC4253" s="186">
        <v>0</v>
      </c>
      <c r="AD4253" s="188">
        <v>0</v>
      </c>
      <c r="AE4253" s="189">
        <v>0</v>
      </c>
      <c r="AF4253" s="189">
        <v>0</v>
      </c>
      <c r="AG4253" s="189">
        <v>0</v>
      </c>
      <c r="AH4253" s="191">
        <v>0</v>
      </c>
      <c r="AI4253" s="186">
        <v>0</v>
      </c>
      <c r="AJ4253" s="194"/>
      <c r="AK4253" s="192"/>
      <c r="AO4253" s="188">
        <v>0</v>
      </c>
      <c r="AP4253" s="188">
        <v>0</v>
      </c>
      <c r="AQ4253" s="187">
        <v>0</v>
      </c>
      <c r="AR4253" s="188">
        <v>0</v>
      </c>
      <c r="AS4253" s="187">
        <v>0</v>
      </c>
      <c r="AT4253" s="188">
        <v>0</v>
      </c>
      <c r="AU4253" s="187">
        <v>0</v>
      </c>
      <c r="AV4253" s="188">
        <v>0</v>
      </c>
      <c r="AW4253" s="187">
        <v>0</v>
      </c>
      <c r="AX4253" s="188">
        <v>0</v>
      </c>
      <c r="AY4253" s="187">
        <v>0</v>
      </c>
      <c r="AZ4253" s="188">
        <v>0</v>
      </c>
      <c r="BA4253" s="187">
        <v>0</v>
      </c>
      <c r="BB4253" s="188">
        <v>0</v>
      </c>
      <c r="BC4253" s="187">
        <v>0</v>
      </c>
      <c r="BD4253" s="75"/>
      <c r="BE4253" s="75"/>
      <c r="BI4253" s="194"/>
    </row>
    <row r="4254" spans="1:61" s="77" customFormat="1" ht="11.25" customHeight="1" x14ac:dyDescent="0.2">
      <c r="A4254" s="184" t="s">
        <v>4534</v>
      </c>
      <c r="B4254" s="185">
        <v>0</v>
      </c>
      <c r="C4254" s="828" t="s">
        <v>447</v>
      </c>
      <c r="D4254" s="284">
        <v>126.42</v>
      </c>
      <c r="E4254" s="91">
        <v>0</v>
      </c>
      <c r="F4254" s="186">
        <v>0</v>
      </c>
      <c r="G4254" s="186">
        <v>0</v>
      </c>
      <c r="H4254" s="186">
        <v>0</v>
      </c>
      <c r="I4254" s="187">
        <v>0</v>
      </c>
      <c r="J4254" s="186">
        <v>0</v>
      </c>
      <c r="K4254" s="186">
        <v>0</v>
      </c>
      <c r="L4254" s="186">
        <v>0</v>
      </c>
      <c r="M4254" s="186">
        <v>0</v>
      </c>
      <c r="N4254" s="188">
        <v>0</v>
      </c>
      <c r="O4254" s="189">
        <v>0</v>
      </c>
      <c r="P4254" s="186">
        <v>0</v>
      </c>
      <c r="Q4254" s="189">
        <v>0</v>
      </c>
      <c r="R4254" s="189">
        <v>0</v>
      </c>
      <c r="S4254" s="189">
        <v>126.42</v>
      </c>
      <c r="T4254" s="188">
        <v>126.42</v>
      </c>
      <c r="U4254" s="187">
        <v>0</v>
      </c>
      <c r="V4254" s="189">
        <v>0</v>
      </c>
      <c r="W4254" s="189">
        <v>0</v>
      </c>
      <c r="X4254" s="188">
        <v>126.42</v>
      </c>
      <c r="Y4254" s="188">
        <v>0</v>
      </c>
      <c r="Z4254" s="186">
        <v>0</v>
      </c>
      <c r="AA4254" s="186">
        <v>0</v>
      </c>
      <c r="AB4254" s="186">
        <v>0</v>
      </c>
      <c r="AC4254" s="186">
        <v>0</v>
      </c>
      <c r="AD4254" s="188">
        <v>0</v>
      </c>
      <c r="AE4254" s="189">
        <v>0</v>
      </c>
      <c r="AF4254" s="189">
        <v>0</v>
      </c>
      <c r="AG4254" s="189">
        <v>0</v>
      </c>
      <c r="AH4254" s="191">
        <v>0</v>
      </c>
      <c r="AI4254" s="186">
        <v>0</v>
      </c>
      <c r="AJ4254" s="533"/>
      <c r="AK4254" s="192"/>
      <c r="AL4254" s="226"/>
      <c r="AM4254" s="55"/>
      <c r="AN4254" s="76"/>
      <c r="AO4254" s="188">
        <v>0</v>
      </c>
      <c r="AP4254" s="188">
        <v>0</v>
      </c>
      <c r="AQ4254" s="187">
        <v>0</v>
      </c>
      <c r="AR4254" s="188">
        <v>0</v>
      </c>
      <c r="AS4254" s="187">
        <v>0</v>
      </c>
      <c r="AT4254" s="188">
        <v>0</v>
      </c>
      <c r="AU4254" s="187">
        <v>0</v>
      </c>
      <c r="AV4254" s="188">
        <v>0</v>
      </c>
      <c r="AW4254" s="187">
        <v>0</v>
      </c>
      <c r="AX4254" s="188">
        <v>0</v>
      </c>
      <c r="AY4254" s="187">
        <v>0</v>
      </c>
      <c r="AZ4254" s="188">
        <v>0</v>
      </c>
      <c r="BA4254" s="187">
        <v>0</v>
      </c>
      <c r="BB4254" s="188">
        <v>0</v>
      </c>
      <c r="BC4254" s="187">
        <v>0</v>
      </c>
      <c r="BD4254" s="75"/>
      <c r="BE4254" s="75"/>
      <c r="BF4254" s="56"/>
      <c r="BI4254" s="533"/>
    </row>
    <row r="4255" spans="1:61" s="77" customFormat="1" ht="11.25" customHeight="1" x14ac:dyDescent="0.2">
      <c r="A4255" s="228" t="s">
        <v>448</v>
      </c>
      <c r="B4255" s="229">
        <v>0</v>
      </c>
      <c r="C4255" s="864"/>
      <c r="D4255" s="330">
        <v>126.42010000000001</v>
      </c>
      <c r="E4255" s="231">
        <v>0</v>
      </c>
      <c r="F4255" s="232">
        <v>0</v>
      </c>
      <c r="G4255" s="232">
        <v>0</v>
      </c>
      <c r="H4255" s="232">
        <v>0</v>
      </c>
      <c r="I4255" s="233">
        <v>0</v>
      </c>
      <c r="J4255" s="234">
        <v>0</v>
      </c>
      <c r="K4255" s="232">
        <v>0</v>
      </c>
      <c r="L4255" s="232">
        <v>0</v>
      </c>
      <c r="M4255" s="233">
        <v>0</v>
      </c>
      <c r="N4255" s="235">
        <v>0</v>
      </c>
      <c r="O4255" s="235">
        <v>0</v>
      </c>
      <c r="P4255" s="235">
        <v>0</v>
      </c>
      <c r="Q4255" s="235">
        <v>0</v>
      </c>
      <c r="R4255" s="235">
        <v>0</v>
      </c>
      <c r="S4255" s="235">
        <v>126.42010000000001</v>
      </c>
      <c r="T4255" s="234">
        <v>126.42</v>
      </c>
      <c r="U4255" s="233">
        <v>0</v>
      </c>
      <c r="V4255" s="235">
        <v>0</v>
      </c>
      <c r="W4255" s="235">
        <v>0</v>
      </c>
      <c r="X4255" s="235">
        <v>126.42</v>
      </c>
      <c r="Y4255" s="234">
        <v>0</v>
      </c>
      <c r="Z4255" s="232">
        <v>0</v>
      </c>
      <c r="AA4255" s="232">
        <v>0</v>
      </c>
      <c r="AB4255" s="232">
        <v>0</v>
      </c>
      <c r="AC4255" s="233">
        <v>0</v>
      </c>
      <c r="AD4255" s="234">
        <v>0</v>
      </c>
      <c r="AE4255" s="235">
        <v>0</v>
      </c>
      <c r="AF4255" s="235">
        <v>0</v>
      </c>
      <c r="AG4255" s="235">
        <v>0</v>
      </c>
      <c r="AH4255" s="235">
        <v>0</v>
      </c>
      <c r="AI4255" s="225">
        <v>0</v>
      </c>
      <c r="AJ4255" s="533"/>
      <c r="AK4255" s="192"/>
      <c r="AL4255" s="226"/>
      <c r="AM4255" s="55"/>
      <c r="AN4255" s="76"/>
      <c r="AO4255" s="234">
        <v>0</v>
      </c>
      <c r="AP4255" s="234">
        <v>0</v>
      </c>
      <c r="AQ4255" s="233">
        <v>0</v>
      </c>
      <c r="AR4255" s="234">
        <v>0</v>
      </c>
      <c r="AS4255" s="233">
        <v>0</v>
      </c>
      <c r="AT4255" s="234">
        <v>0</v>
      </c>
      <c r="AU4255" s="233">
        <v>0</v>
      </c>
      <c r="AV4255" s="234">
        <v>0</v>
      </c>
      <c r="AW4255" s="233">
        <v>0</v>
      </c>
      <c r="AX4255" s="234">
        <v>0</v>
      </c>
      <c r="AY4255" s="233">
        <v>0</v>
      </c>
      <c r="AZ4255" s="234">
        <v>0</v>
      </c>
      <c r="BA4255" s="233">
        <v>0</v>
      </c>
      <c r="BB4255" s="234">
        <v>0</v>
      </c>
      <c r="BC4255" s="233">
        <v>0</v>
      </c>
      <c r="BD4255" s="75"/>
      <c r="BE4255" s="75"/>
      <c r="BF4255" s="56"/>
      <c r="BI4255" s="533"/>
    </row>
    <row r="4256" spans="1:61" ht="11.25" customHeight="1" x14ac:dyDescent="0.3">
      <c r="A4256" s="236"/>
      <c r="B4256" s="237">
        <v>0</v>
      </c>
      <c r="C4256" s="865"/>
      <c r="D4256" s="331"/>
      <c r="E4256" s="239">
        <v>0</v>
      </c>
      <c r="F4256" s="240"/>
      <c r="G4256" s="223">
        <v>0</v>
      </c>
      <c r="H4256" s="222">
        <v>0</v>
      </c>
      <c r="I4256" s="241"/>
      <c r="J4256" s="240"/>
      <c r="K4256" s="240"/>
      <c r="L4256" s="240"/>
      <c r="M4256" s="240">
        <v>0</v>
      </c>
      <c r="N4256" s="242"/>
      <c r="O4256" s="243"/>
      <c r="P4256" s="240">
        <v>0</v>
      </c>
      <c r="Q4256" s="243">
        <v>0</v>
      </c>
      <c r="R4256" s="243">
        <v>0</v>
      </c>
      <c r="S4256" s="243"/>
      <c r="T4256" s="242"/>
      <c r="U4256" s="241">
        <v>0</v>
      </c>
      <c r="V4256" s="243"/>
      <c r="W4256" s="243"/>
      <c r="X4256" s="242">
        <v>0</v>
      </c>
      <c r="Y4256" s="242"/>
      <c r="Z4256" s="240"/>
      <c r="AA4256" s="240"/>
      <c r="AB4256" s="240"/>
      <c r="AC4256" s="240"/>
      <c r="AD4256" s="242"/>
      <c r="AE4256" s="243"/>
      <c r="AF4256" s="243"/>
      <c r="AG4256" s="243"/>
      <c r="AH4256" s="243">
        <v>0</v>
      </c>
      <c r="AI4256" s="225">
        <v>0</v>
      </c>
      <c r="AJ4256" s="194"/>
      <c r="AK4256" s="192"/>
      <c r="AO4256" s="242">
        <v>0</v>
      </c>
      <c r="AP4256" s="242">
        <v>0</v>
      </c>
      <c r="AQ4256" s="241">
        <v>0</v>
      </c>
      <c r="AR4256" s="242">
        <v>0</v>
      </c>
      <c r="AS4256" s="241">
        <v>0</v>
      </c>
      <c r="AT4256" s="242">
        <v>0</v>
      </c>
      <c r="AU4256" s="241">
        <v>0</v>
      </c>
      <c r="AV4256" s="242">
        <v>0</v>
      </c>
      <c r="AW4256" s="241">
        <v>0</v>
      </c>
      <c r="AX4256" s="242">
        <v>0</v>
      </c>
      <c r="AY4256" s="241">
        <v>0</v>
      </c>
      <c r="AZ4256" s="242">
        <v>0</v>
      </c>
      <c r="BA4256" s="241">
        <v>0</v>
      </c>
      <c r="BB4256" s="242">
        <v>0</v>
      </c>
      <c r="BC4256" s="241">
        <v>0</v>
      </c>
      <c r="BD4256" s="75"/>
      <c r="BE4256" s="75"/>
      <c r="BI4256" s="194"/>
    </row>
    <row r="4257" spans="1:61" ht="11.25" customHeight="1" x14ac:dyDescent="0.3">
      <c r="A4257" s="184" t="s">
        <v>4437</v>
      </c>
      <c r="B4257" s="185">
        <v>0</v>
      </c>
      <c r="C4257" s="828" t="s">
        <v>449</v>
      </c>
      <c r="D4257" s="284">
        <v>1E-4</v>
      </c>
      <c r="E4257" s="91">
        <v>0</v>
      </c>
      <c r="F4257" s="186">
        <v>0</v>
      </c>
      <c r="G4257" s="186">
        <v>0</v>
      </c>
      <c r="H4257" s="186">
        <v>0</v>
      </c>
      <c r="I4257" s="187">
        <v>0</v>
      </c>
      <c r="J4257" s="186">
        <v>0</v>
      </c>
      <c r="K4257" s="186">
        <v>0</v>
      </c>
      <c r="L4257" s="186">
        <v>0</v>
      </c>
      <c r="M4257" s="186">
        <v>0</v>
      </c>
      <c r="N4257" s="188">
        <v>0</v>
      </c>
      <c r="O4257" s="189">
        <v>0</v>
      </c>
      <c r="P4257" s="186">
        <v>0</v>
      </c>
      <c r="Q4257" s="189">
        <v>0</v>
      </c>
      <c r="R4257" s="189">
        <v>0</v>
      </c>
      <c r="S4257" s="189">
        <v>1E-4</v>
      </c>
      <c r="T4257" s="188">
        <v>0</v>
      </c>
      <c r="U4257" s="187">
        <v>0</v>
      </c>
      <c r="V4257" s="189">
        <v>0</v>
      </c>
      <c r="W4257" s="189">
        <v>0</v>
      </c>
      <c r="X4257" s="188">
        <v>0</v>
      </c>
      <c r="Y4257" s="188">
        <v>0</v>
      </c>
      <c r="Z4257" s="186">
        <v>0</v>
      </c>
      <c r="AA4257" s="186">
        <v>0</v>
      </c>
      <c r="AB4257" s="186">
        <v>0</v>
      </c>
      <c r="AC4257" s="186">
        <v>0</v>
      </c>
      <c r="AD4257" s="188">
        <v>0</v>
      </c>
      <c r="AE4257" s="189">
        <v>0</v>
      </c>
      <c r="AF4257" s="189">
        <v>0</v>
      </c>
      <c r="AG4257" s="189">
        <v>0</v>
      </c>
      <c r="AH4257" s="191">
        <v>0</v>
      </c>
      <c r="AI4257" s="186">
        <v>0</v>
      </c>
      <c r="AJ4257" s="194"/>
      <c r="AK4257" s="192"/>
      <c r="AO4257" s="188">
        <v>0</v>
      </c>
      <c r="AP4257" s="188">
        <v>0</v>
      </c>
      <c r="AQ4257" s="187">
        <v>0</v>
      </c>
      <c r="AR4257" s="188">
        <v>0</v>
      </c>
      <c r="AS4257" s="187">
        <v>0</v>
      </c>
      <c r="AT4257" s="188">
        <v>0</v>
      </c>
      <c r="AU4257" s="187">
        <v>0</v>
      </c>
      <c r="AV4257" s="188">
        <v>0</v>
      </c>
      <c r="AW4257" s="187">
        <v>0</v>
      </c>
      <c r="AX4257" s="188">
        <v>0</v>
      </c>
      <c r="AY4257" s="187">
        <v>0</v>
      </c>
      <c r="AZ4257" s="188">
        <v>0</v>
      </c>
      <c r="BA4257" s="187">
        <v>0</v>
      </c>
      <c r="BB4257" s="188">
        <v>0</v>
      </c>
      <c r="BC4257" s="187">
        <v>0</v>
      </c>
      <c r="BD4257" s="75"/>
      <c r="BE4257" s="75"/>
      <c r="BI4257" s="194"/>
    </row>
    <row r="4258" spans="1:61" ht="11.25" customHeight="1" x14ac:dyDescent="0.3">
      <c r="A4258" s="184" t="s">
        <v>4535</v>
      </c>
      <c r="B4258" s="185">
        <v>0</v>
      </c>
      <c r="C4258" s="829" t="s">
        <v>450</v>
      </c>
      <c r="D4258" s="284">
        <v>1E-4</v>
      </c>
      <c r="E4258" s="91">
        <v>0</v>
      </c>
      <c r="F4258" s="186">
        <v>0</v>
      </c>
      <c r="G4258" s="186">
        <v>0</v>
      </c>
      <c r="H4258" s="186">
        <v>0</v>
      </c>
      <c r="I4258" s="187">
        <v>0</v>
      </c>
      <c r="J4258" s="186">
        <v>0</v>
      </c>
      <c r="K4258" s="186">
        <v>0</v>
      </c>
      <c r="L4258" s="186">
        <v>0</v>
      </c>
      <c r="M4258" s="186">
        <v>0</v>
      </c>
      <c r="N4258" s="188">
        <v>0</v>
      </c>
      <c r="O4258" s="189">
        <v>0</v>
      </c>
      <c r="P4258" s="186">
        <v>0</v>
      </c>
      <c r="Q4258" s="189">
        <v>0</v>
      </c>
      <c r="R4258" s="189">
        <v>0</v>
      </c>
      <c r="S4258" s="189">
        <v>1E-4</v>
      </c>
      <c r="T4258" s="188">
        <v>0</v>
      </c>
      <c r="U4258" s="187">
        <v>0</v>
      </c>
      <c r="V4258" s="189">
        <v>0</v>
      </c>
      <c r="W4258" s="189">
        <v>0</v>
      </c>
      <c r="X4258" s="188">
        <v>0</v>
      </c>
      <c r="Y4258" s="188">
        <v>0</v>
      </c>
      <c r="Z4258" s="186">
        <v>0</v>
      </c>
      <c r="AA4258" s="186">
        <v>0</v>
      </c>
      <c r="AB4258" s="186">
        <v>0</v>
      </c>
      <c r="AC4258" s="186">
        <v>0</v>
      </c>
      <c r="AD4258" s="188">
        <v>0</v>
      </c>
      <c r="AE4258" s="189">
        <v>0</v>
      </c>
      <c r="AF4258" s="189">
        <v>0</v>
      </c>
      <c r="AG4258" s="189">
        <v>0</v>
      </c>
      <c r="AH4258" s="191">
        <v>0</v>
      </c>
      <c r="AI4258" s="186">
        <v>0</v>
      </c>
      <c r="AJ4258" s="194"/>
      <c r="AK4258" s="192"/>
      <c r="AO4258" s="188">
        <v>0</v>
      </c>
      <c r="AP4258" s="188">
        <v>0</v>
      </c>
      <c r="AQ4258" s="187">
        <v>0</v>
      </c>
      <c r="AR4258" s="188">
        <v>0</v>
      </c>
      <c r="AS4258" s="187">
        <v>0</v>
      </c>
      <c r="AT4258" s="188">
        <v>0</v>
      </c>
      <c r="AU4258" s="187">
        <v>0</v>
      </c>
      <c r="AV4258" s="188">
        <v>0</v>
      </c>
      <c r="AW4258" s="187">
        <v>0</v>
      </c>
      <c r="AX4258" s="188">
        <v>0</v>
      </c>
      <c r="AY4258" s="187">
        <v>0</v>
      </c>
      <c r="AZ4258" s="188">
        <v>0</v>
      </c>
      <c r="BA4258" s="187">
        <v>0</v>
      </c>
      <c r="BB4258" s="188">
        <v>0</v>
      </c>
      <c r="BC4258" s="187">
        <v>0</v>
      </c>
      <c r="BD4258" s="75"/>
      <c r="BE4258" s="75"/>
      <c r="BI4258" s="194"/>
    </row>
    <row r="4259" spans="1:61" ht="11.25" customHeight="1" x14ac:dyDescent="0.3">
      <c r="A4259" s="184" t="s">
        <v>4536</v>
      </c>
      <c r="B4259" s="185">
        <v>0</v>
      </c>
      <c r="C4259" s="829" t="s">
        <v>451</v>
      </c>
      <c r="D4259" s="284">
        <v>1E-4</v>
      </c>
      <c r="E4259" s="91">
        <v>0</v>
      </c>
      <c r="F4259" s="186">
        <v>0</v>
      </c>
      <c r="G4259" s="186">
        <v>0</v>
      </c>
      <c r="H4259" s="186">
        <v>0</v>
      </c>
      <c r="I4259" s="187">
        <v>0</v>
      </c>
      <c r="J4259" s="186">
        <v>0</v>
      </c>
      <c r="K4259" s="186">
        <v>0</v>
      </c>
      <c r="L4259" s="186">
        <v>0</v>
      </c>
      <c r="M4259" s="186">
        <v>0</v>
      </c>
      <c r="N4259" s="188">
        <v>0</v>
      </c>
      <c r="O4259" s="189">
        <v>0</v>
      </c>
      <c r="P4259" s="186">
        <v>0</v>
      </c>
      <c r="Q4259" s="189">
        <v>0</v>
      </c>
      <c r="R4259" s="189">
        <v>0</v>
      </c>
      <c r="S4259" s="189">
        <v>1E-4</v>
      </c>
      <c r="T4259" s="188">
        <v>0</v>
      </c>
      <c r="U4259" s="187">
        <v>0</v>
      </c>
      <c r="V4259" s="189">
        <v>0</v>
      </c>
      <c r="W4259" s="189">
        <v>0</v>
      </c>
      <c r="X4259" s="188">
        <v>0</v>
      </c>
      <c r="Y4259" s="188">
        <v>0</v>
      </c>
      <c r="Z4259" s="186">
        <v>0</v>
      </c>
      <c r="AA4259" s="186">
        <v>0</v>
      </c>
      <c r="AB4259" s="186">
        <v>0</v>
      </c>
      <c r="AC4259" s="186">
        <v>0</v>
      </c>
      <c r="AD4259" s="188">
        <v>0</v>
      </c>
      <c r="AE4259" s="189">
        <v>0</v>
      </c>
      <c r="AF4259" s="189">
        <v>0</v>
      </c>
      <c r="AG4259" s="189">
        <v>0</v>
      </c>
      <c r="AH4259" s="191">
        <v>0</v>
      </c>
      <c r="AI4259" s="186">
        <v>0</v>
      </c>
      <c r="AJ4259" s="194"/>
      <c r="AK4259" s="192"/>
      <c r="AO4259" s="188">
        <v>0</v>
      </c>
      <c r="AP4259" s="188">
        <v>0</v>
      </c>
      <c r="AQ4259" s="187">
        <v>0</v>
      </c>
      <c r="AR4259" s="188">
        <v>0</v>
      </c>
      <c r="AS4259" s="187">
        <v>0</v>
      </c>
      <c r="AT4259" s="188">
        <v>0</v>
      </c>
      <c r="AU4259" s="187">
        <v>0</v>
      </c>
      <c r="AV4259" s="188">
        <v>0</v>
      </c>
      <c r="AW4259" s="187">
        <v>0</v>
      </c>
      <c r="AX4259" s="188">
        <v>0</v>
      </c>
      <c r="AY4259" s="187">
        <v>0</v>
      </c>
      <c r="AZ4259" s="188">
        <v>0</v>
      </c>
      <c r="BA4259" s="187">
        <v>0</v>
      </c>
      <c r="BB4259" s="188">
        <v>0</v>
      </c>
      <c r="BC4259" s="187">
        <v>0</v>
      </c>
      <c r="BD4259" s="75"/>
      <c r="BE4259" s="75"/>
      <c r="BI4259" s="194"/>
    </row>
    <row r="4260" spans="1:61" ht="11.25" customHeight="1" x14ac:dyDescent="0.3">
      <c r="A4260" s="184" t="s">
        <v>4437</v>
      </c>
      <c r="B4260" s="185">
        <v>0</v>
      </c>
      <c r="C4260" s="829" t="s">
        <v>452</v>
      </c>
      <c r="D4260" s="284">
        <v>1903.7139999999999</v>
      </c>
      <c r="E4260" s="91">
        <v>8.1571428571428584</v>
      </c>
      <c r="F4260" s="186">
        <v>3750</v>
      </c>
      <c r="G4260" s="186">
        <v>3750</v>
      </c>
      <c r="H4260" s="186">
        <v>1957</v>
      </c>
      <c r="I4260" s="187">
        <v>52.186666666666667</v>
      </c>
      <c r="J4260" s="186">
        <v>7001.4</v>
      </c>
      <c r="K4260" s="186">
        <v>0</v>
      </c>
      <c r="L4260" s="186">
        <v>2800.56</v>
      </c>
      <c r="M4260" s="186">
        <v>40</v>
      </c>
      <c r="N4260" s="188">
        <v>0</v>
      </c>
      <c r="O4260" s="189">
        <v>0</v>
      </c>
      <c r="P4260" s="186">
        <v>0</v>
      </c>
      <c r="Q4260" s="189">
        <v>40</v>
      </c>
      <c r="R4260" s="189">
        <v>4.5426086211329171</v>
      </c>
      <c r="S4260" s="189">
        <v>1060.154</v>
      </c>
      <c r="T4260" s="188">
        <v>23.338000000000001</v>
      </c>
      <c r="U4260" s="187">
        <v>0.1</v>
      </c>
      <c r="V4260" s="189">
        <v>0</v>
      </c>
      <c r="W4260" s="189">
        <v>0</v>
      </c>
      <c r="X4260" s="188">
        <v>23.338000000000001</v>
      </c>
      <c r="Y4260" s="188">
        <v>23.338000000000001</v>
      </c>
      <c r="Z4260" s="186">
        <v>0</v>
      </c>
      <c r="AA4260" s="186">
        <v>0</v>
      </c>
      <c r="AB4260" s="186">
        <v>1000.2</v>
      </c>
      <c r="AC4260" s="186">
        <v>600</v>
      </c>
      <c r="AD4260" s="188">
        <v>0</v>
      </c>
      <c r="AE4260" s="189">
        <v>0</v>
      </c>
      <c r="AF4260" s="189">
        <v>0</v>
      </c>
      <c r="AG4260" s="189">
        <v>0</v>
      </c>
      <c r="AH4260" s="191">
        <v>0</v>
      </c>
      <c r="AI4260" s="186">
        <v>0</v>
      </c>
      <c r="AJ4260" s="194"/>
      <c r="AK4260" s="192"/>
      <c r="AO4260" s="188">
        <v>4200.84</v>
      </c>
      <c r="AP4260" s="188">
        <v>2800.56</v>
      </c>
      <c r="AQ4260" s="187">
        <v>0</v>
      </c>
      <c r="AR4260" s="188">
        <v>4200.84</v>
      </c>
      <c r="AS4260" s="187">
        <v>100.00095219958102</v>
      </c>
      <c r="AT4260" s="188">
        <v>5601.12</v>
      </c>
      <c r="AU4260" s="187">
        <v>66.672062849660747</v>
      </c>
      <c r="AV4260" s="188">
        <v>5601.12</v>
      </c>
      <c r="AW4260" s="187">
        <v>0</v>
      </c>
      <c r="AX4260" s="188">
        <v>4095.819</v>
      </c>
      <c r="AY4260" s="187">
        <v>0</v>
      </c>
      <c r="AZ4260" s="188">
        <v>0</v>
      </c>
      <c r="BA4260" s="187">
        <v>0</v>
      </c>
      <c r="BB4260" s="188">
        <v>5601.12</v>
      </c>
      <c r="BC4260" s="187">
        <v>0</v>
      </c>
      <c r="BD4260" s="75"/>
      <c r="BE4260" s="75"/>
      <c r="BI4260" s="194"/>
    </row>
    <row r="4261" spans="1:61" ht="11.25" customHeight="1" x14ac:dyDescent="0.3">
      <c r="A4261" s="184" t="s">
        <v>4537</v>
      </c>
      <c r="B4261" s="185">
        <v>0</v>
      </c>
      <c r="C4261" s="829" t="s">
        <v>493</v>
      </c>
      <c r="D4261" s="284">
        <v>4404.2139999999999</v>
      </c>
      <c r="E4261" s="91">
        <v>0</v>
      </c>
      <c r="F4261" s="186">
        <v>0</v>
      </c>
      <c r="G4261" s="186">
        <v>0</v>
      </c>
      <c r="H4261" s="186">
        <v>0</v>
      </c>
      <c r="I4261" s="187">
        <v>0</v>
      </c>
      <c r="J4261" s="186">
        <v>0</v>
      </c>
      <c r="K4261" s="186">
        <v>0</v>
      </c>
      <c r="L4261" s="186">
        <v>0</v>
      </c>
      <c r="M4261" s="186">
        <v>0</v>
      </c>
      <c r="N4261" s="188">
        <v>0</v>
      </c>
      <c r="O4261" s="189">
        <v>0</v>
      </c>
      <c r="P4261" s="186">
        <v>0</v>
      </c>
      <c r="Q4261" s="189">
        <v>0</v>
      </c>
      <c r="R4261" s="189">
        <v>0</v>
      </c>
      <c r="S4261" s="189">
        <v>4404.2139999999999</v>
      </c>
      <c r="T4261" s="188">
        <v>4404.2139999999999</v>
      </c>
      <c r="U4261" s="187">
        <v>0</v>
      </c>
      <c r="V4261" s="189">
        <v>0</v>
      </c>
      <c r="W4261" s="189">
        <v>0</v>
      </c>
      <c r="X4261" s="188">
        <v>4404.2139999999999</v>
      </c>
      <c r="Y4261" s="188">
        <v>4404.2139999999999</v>
      </c>
      <c r="Z4261" s="186">
        <v>0</v>
      </c>
      <c r="AA4261" s="186">
        <v>0</v>
      </c>
      <c r="AB4261" s="186">
        <v>0</v>
      </c>
      <c r="AC4261" s="186">
        <v>0</v>
      </c>
      <c r="AD4261" s="188">
        <v>0</v>
      </c>
      <c r="AE4261" s="189">
        <v>0</v>
      </c>
      <c r="AF4261" s="189">
        <v>0</v>
      </c>
      <c r="AG4261" s="189">
        <v>0</v>
      </c>
      <c r="AH4261" s="191">
        <v>0</v>
      </c>
      <c r="AI4261" s="186">
        <v>0</v>
      </c>
      <c r="AJ4261" s="194"/>
      <c r="AK4261" s="192"/>
      <c r="AO4261" s="188">
        <v>0</v>
      </c>
      <c r="AP4261" s="188">
        <v>0</v>
      </c>
      <c r="AQ4261" s="187">
        <v>0</v>
      </c>
      <c r="AR4261" s="188">
        <v>0</v>
      </c>
      <c r="AS4261" s="187">
        <v>0</v>
      </c>
      <c r="AT4261" s="188">
        <v>0</v>
      </c>
      <c r="AU4261" s="187">
        <v>0</v>
      </c>
      <c r="AV4261" s="188">
        <v>0</v>
      </c>
      <c r="AW4261" s="187">
        <v>0</v>
      </c>
      <c r="AX4261" s="188">
        <v>0</v>
      </c>
      <c r="AY4261" s="187">
        <v>0</v>
      </c>
      <c r="AZ4261" s="188">
        <v>0</v>
      </c>
      <c r="BA4261" s="187">
        <v>0</v>
      </c>
      <c r="BB4261" s="188">
        <v>0</v>
      </c>
      <c r="BC4261" s="187">
        <v>0</v>
      </c>
      <c r="BD4261" s="75"/>
      <c r="BE4261" s="75"/>
      <c r="BI4261" s="194"/>
    </row>
    <row r="4262" spans="1:61" ht="11.25" customHeight="1" x14ac:dyDescent="0.3">
      <c r="A4262" s="184" t="s">
        <v>4538</v>
      </c>
      <c r="B4262" s="185">
        <v>0</v>
      </c>
      <c r="C4262" s="828" t="s">
        <v>453</v>
      </c>
      <c r="D4262" s="284">
        <v>1E-4</v>
      </c>
      <c r="E4262" s="91">
        <v>0</v>
      </c>
      <c r="F4262" s="186">
        <v>0</v>
      </c>
      <c r="G4262" s="186">
        <v>0</v>
      </c>
      <c r="H4262" s="186">
        <v>0</v>
      </c>
      <c r="I4262" s="187">
        <v>0</v>
      </c>
      <c r="J4262" s="186">
        <v>0</v>
      </c>
      <c r="K4262" s="186">
        <v>0</v>
      </c>
      <c r="L4262" s="186">
        <v>0</v>
      </c>
      <c r="M4262" s="186">
        <v>0</v>
      </c>
      <c r="N4262" s="188">
        <v>0</v>
      </c>
      <c r="O4262" s="189">
        <v>0</v>
      </c>
      <c r="P4262" s="186">
        <v>0</v>
      </c>
      <c r="Q4262" s="189">
        <v>0</v>
      </c>
      <c r="R4262" s="189">
        <v>0</v>
      </c>
      <c r="S4262" s="189">
        <v>1E-4</v>
      </c>
      <c r="T4262" s="188">
        <v>0</v>
      </c>
      <c r="U4262" s="187">
        <v>0</v>
      </c>
      <c r="V4262" s="189">
        <v>0</v>
      </c>
      <c r="W4262" s="189">
        <v>0</v>
      </c>
      <c r="X4262" s="188">
        <v>0</v>
      </c>
      <c r="Y4262" s="188">
        <v>0</v>
      </c>
      <c r="Z4262" s="186">
        <v>0</v>
      </c>
      <c r="AA4262" s="186">
        <v>0</v>
      </c>
      <c r="AB4262" s="186">
        <v>0</v>
      </c>
      <c r="AC4262" s="186">
        <v>0</v>
      </c>
      <c r="AD4262" s="188">
        <v>0</v>
      </c>
      <c r="AE4262" s="189">
        <v>0</v>
      </c>
      <c r="AF4262" s="189">
        <v>0</v>
      </c>
      <c r="AG4262" s="189">
        <v>0</v>
      </c>
      <c r="AH4262" s="191">
        <v>0</v>
      </c>
      <c r="AI4262" s="186">
        <v>0</v>
      </c>
      <c r="AJ4262" s="194"/>
      <c r="AK4262" s="192"/>
      <c r="AO4262" s="188">
        <v>0</v>
      </c>
      <c r="AP4262" s="188">
        <v>0</v>
      </c>
      <c r="AQ4262" s="187">
        <v>0</v>
      </c>
      <c r="AR4262" s="188">
        <v>0</v>
      </c>
      <c r="AS4262" s="187">
        <v>0</v>
      </c>
      <c r="AT4262" s="188">
        <v>0</v>
      </c>
      <c r="AU4262" s="187">
        <v>0</v>
      </c>
      <c r="AV4262" s="188">
        <v>0</v>
      </c>
      <c r="AW4262" s="187">
        <v>0</v>
      </c>
      <c r="AX4262" s="188">
        <v>0</v>
      </c>
      <c r="AY4262" s="187">
        <v>0</v>
      </c>
      <c r="AZ4262" s="188">
        <v>0</v>
      </c>
      <c r="BA4262" s="187">
        <v>0</v>
      </c>
      <c r="BB4262" s="188">
        <v>0</v>
      </c>
      <c r="BC4262" s="187">
        <v>0</v>
      </c>
      <c r="BD4262" s="75"/>
      <c r="BE4262" s="75"/>
      <c r="BI4262" s="194"/>
    </row>
    <row r="4263" spans="1:61" ht="11.25" customHeight="1" x14ac:dyDescent="0.3">
      <c r="A4263" s="184" t="s">
        <v>4539</v>
      </c>
      <c r="B4263" s="185">
        <v>0</v>
      </c>
      <c r="C4263" s="828" t="s">
        <v>454</v>
      </c>
      <c r="D4263" s="284">
        <v>1E-4</v>
      </c>
      <c r="E4263" s="91">
        <v>0</v>
      </c>
      <c r="F4263" s="186">
        <v>0</v>
      </c>
      <c r="G4263" s="186">
        <v>0</v>
      </c>
      <c r="H4263" s="186">
        <v>0</v>
      </c>
      <c r="I4263" s="187">
        <v>0</v>
      </c>
      <c r="J4263" s="186">
        <v>0</v>
      </c>
      <c r="K4263" s="186">
        <v>0</v>
      </c>
      <c r="L4263" s="186">
        <v>0</v>
      </c>
      <c r="M4263" s="186">
        <v>0</v>
      </c>
      <c r="N4263" s="188">
        <v>0</v>
      </c>
      <c r="O4263" s="189">
        <v>0</v>
      </c>
      <c r="P4263" s="186">
        <v>0</v>
      </c>
      <c r="Q4263" s="189">
        <v>0</v>
      </c>
      <c r="R4263" s="189">
        <v>0</v>
      </c>
      <c r="S4263" s="189">
        <v>1E-4</v>
      </c>
      <c r="T4263" s="188">
        <v>0</v>
      </c>
      <c r="U4263" s="187">
        <v>0</v>
      </c>
      <c r="V4263" s="189">
        <v>0</v>
      </c>
      <c r="W4263" s="189">
        <v>0</v>
      </c>
      <c r="X4263" s="188">
        <v>0</v>
      </c>
      <c r="Y4263" s="188">
        <v>0</v>
      </c>
      <c r="Z4263" s="186">
        <v>0</v>
      </c>
      <c r="AA4263" s="186">
        <v>0</v>
      </c>
      <c r="AB4263" s="186">
        <v>0</v>
      </c>
      <c r="AC4263" s="186">
        <v>0</v>
      </c>
      <c r="AD4263" s="188">
        <v>0</v>
      </c>
      <c r="AE4263" s="189">
        <v>0</v>
      </c>
      <c r="AF4263" s="189">
        <v>0</v>
      </c>
      <c r="AG4263" s="189">
        <v>0</v>
      </c>
      <c r="AH4263" s="191">
        <v>0</v>
      </c>
      <c r="AI4263" s="186">
        <v>0</v>
      </c>
      <c r="AJ4263" s="194"/>
      <c r="AK4263" s="192"/>
      <c r="AO4263" s="188">
        <v>0</v>
      </c>
      <c r="AP4263" s="188">
        <v>0</v>
      </c>
      <c r="AQ4263" s="187">
        <v>0</v>
      </c>
      <c r="AR4263" s="188">
        <v>0</v>
      </c>
      <c r="AS4263" s="187">
        <v>0</v>
      </c>
      <c r="AT4263" s="188">
        <v>0</v>
      </c>
      <c r="AU4263" s="187">
        <v>0</v>
      </c>
      <c r="AV4263" s="188">
        <v>0</v>
      </c>
      <c r="AW4263" s="187">
        <v>0</v>
      </c>
      <c r="AX4263" s="188">
        <v>0</v>
      </c>
      <c r="AY4263" s="187">
        <v>0</v>
      </c>
      <c r="AZ4263" s="188">
        <v>0</v>
      </c>
      <c r="BA4263" s="187">
        <v>0</v>
      </c>
      <c r="BB4263" s="188">
        <v>0</v>
      </c>
      <c r="BC4263" s="187">
        <v>0</v>
      </c>
      <c r="BD4263" s="75"/>
      <c r="BE4263" s="75"/>
      <c r="BI4263" s="194"/>
    </row>
    <row r="4264" spans="1:61" ht="11.25" customHeight="1" x14ac:dyDescent="0.3">
      <c r="A4264" s="184" t="s">
        <v>4540</v>
      </c>
      <c r="B4264" s="185">
        <v>0</v>
      </c>
      <c r="C4264" s="828" t="s">
        <v>455</v>
      </c>
      <c r="D4264" s="284">
        <v>1E-4</v>
      </c>
      <c r="E4264" s="91">
        <v>0</v>
      </c>
      <c r="F4264" s="186">
        <v>0</v>
      </c>
      <c r="G4264" s="186">
        <v>0</v>
      </c>
      <c r="H4264" s="186">
        <v>0</v>
      </c>
      <c r="I4264" s="187">
        <v>0</v>
      </c>
      <c r="J4264" s="186">
        <v>0</v>
      </c>
      <c r="K4264" s="186">
        <v>0</v>
      </c>
      <c r="L4264" s="186">
        <v>0</v>
      </c>
      <c r="M4264" s="186">
        <v>0</v>
      </c>
      <c r="N4264" s="188">
        <v>0</v>
      </c>
      <c r="O4264" s="189">
        <v>0</v>
      </c>
      <c r="P4264" s="186">
        <v>0</v>
      </c>
      <c r="Q4264" s="189">
        <v>0</v>
      </c>
      <c r="R4264" s="189">
        <v>0</v>
      </c>
      <c r="S4264" s="189">
        <v>1E-4</v>
      </c>
      <c r="T4264" s="188">
        <v>0</v>
      </c>
      <c r="U4264" s="187">
        <v>0</v>
      </c>
      <c r="V4264" s="189">
        <v>0</v>
      </c>
      <c r="W4264" s="189">
        <v>0</v>
      </c>
      <c r="X4264" s="188">
        <v>0</v>
      </c>
      <c r="Y4264" s="188">
        <v>0</v>
      </c>
      <c r="Z4264" s="186">
        <v>0</v>
      </c>
      <c r="AA4264" s="186">
        <v>0</v>
      </c>
      <c r="AB4264" s="186">
        <v>0</v>
      </c>
      <c r="AC4264" s="186">
        <v>0</v>
      </c>
      <c r="AD4264" s="188">
        <v>0</v>
      </c>
      <c r="AE4264" s="189">
        <v>0</v>
      </c>
      <c r="AF4264" s="189">
        <v>0</v>
      </c>
      <c r="AG4264" s="189">
        <v>0</v>
      </c>
      <c r="AH4264" s="191">
        <v>0</v>
      </c>
      <c r="AI4264" s="186">
        <v>0</v>
      </c>
      <c r="AJ4264" s="194"/>
      <c r="AK4264" s="192"/>
      <c r="AO4264" s="188">
        <v>0</v>
      </c>
      <c r="AP4264" s="188">
        <v>0</v>
      </c>
      <c r="AQ4264" s="187">
        <v>0</v>
      </c>
      <c r="AR4264" s="188">
        <v>0</v>
      </c>
      <c r="AS4264" s="187">
        <v>0</v>
      </c>
      <c r="AT4264" s="188">
        <v>0</v>
      </c>
      <c r="AU4264" s="187">
        <v>0</v>
      </c>
      <c r="AV4264" s="188">
        <v>0</v>
      </c>
      <c r="AW4264" s="187">
        <v>0</v>
      </c>
      <c r="AX4264" s="188">
        <v>0</v>
      </c>
      <c r="AY4264" s="187">
        <v>0</v>
      </c>
      <c r="AZ4264" s="188">
        <v>0</v>
      </c>
      <c r="BA4264" s="187">
        <v>0</v>
      </c>
      <c r="BB4264" s="188">
        <v>0</v>
      </c>
      <c r="BC4264" s="187">
        <v>0</v>
      </c>
      <c r="BD4264" s="75"/>
      <c r="BE4264" s="75"/>
      <c r="BI4264" s="194"/>
    </row>
    <row r="4265" spans="1:61" s="77" customFormat="1" ht="11.25" customHeight="1" x14ac:dyDescent="0.2">
      <c r="A4265" s="184" t="s">
        <v>4541</v>
      </c>
      <c r="B4265" s="185">
        <v>0</v>
      </c>
      <c r="C4265" s="828" t="s">
        <v>456</v>
      </c>
      <c r="D4265" s="284">
        <v>1E-4</v>
      </c>
      <c r="E4265" s="91">
        <v>0</v>
      </c>
      <c r="F4265" s="186">
        <v>0</v>
      </c>
      <c r="G4265" s="186">
        <v>0</v>
      </c>
      <c r="H4265" s="186">
        <v>0</v>
      </c>
      <c r="I4265" s="187">
        <v>0</v>
      </c>
      <c r="J4265" s="186">
        <v>0</v>
      </c>
      <c r="K4265" s="186">
        <v>0</v>
      </c>
      <c r="L4265" s="186">
        <v>0</v>
      </c>
      <c r="M4265" s="186">
        <v>0</v>
      </c>
      <c r="N4265" s="188">
        <v>0</v>
      </c>
      <c r="O4265" s="189">
        <v>0</v>
      </c>
      <c r="P4265" s="186">
        <v>0</v>
      </c>
      <c r="Q4265" s="189">
        <v>0</v>
      </c>
      <c r="R4265" s="189">
        <v>0</v>
      </c>
      <c r="S4265" s="189">
        <v>1E-4</v>
      </c>
      <c r="T4265" s="188">
        <v>0</v>
      </c>
      <c r="U4265" s="187">
        <v>0</v>
      </c>
      <c r="V4265" s="189">
        <v>0</v>
      </c>
      <c r="W4265" s="189">
        <v>0</v>
      </c>
      <c r="X4265" s="188">
        <v>0</v>
      </c>
      <c r="Y4265" s="188">
        <v>0</v>
      </c>
      <c r="Z4265" s="186">
        <v>0</v>
      </c>
      <c r="AA4265" s="186">
        <v>0</v>
      </c>
      <c r="AB4265" s="186">
        <v>0</v>
      </c>
      <c r="AC4265" s="186">
        <v>0</v>
      </c>
      <c r="AD4265" s="188">
        <v>0</v>
      </c>
      <c r="AE4265" s="189">
        <v>0</v>
      </c>
      <c r="AF4265" s="189">
        <v>0</v>
      </c>
      <c r="AG4265" s="189">
        <v>0</v>
      </c>
      <c r="AH4265" s="191">
        <v>0</v>
      </c>
      <c r="AI4265" s="186">
        <v>0</v>
      </c>
      <c r="AJ4265" s="533"/>
      <c r="AK4265" s="192"/>
      <c r="AL4265" s="226"/>
      <c r="AM4265" s="55"/>
      <c r="AN4265" s="76"/>
      <c r="AO4265" s="188">
        <v>0</v>
      </c>
      <c r="AP4265" s="188">
        <v>0</v>
      </c>
      <c r="AQ4265" s="187">
        <v>0</v>
      </c>
      <c r="AR4265" s="188">
        <v>0</v>
      </c>
      <c r="AS4265" s="187">
        <v>0</v>
      </c>
      <c r="AT4265" s="188">
        <v>0</v>
      </c>
      <c r="AU4265" s="187">
        <v>0</v>
      </c>
      <c r="AV4265" s="188">
        <v>0</v>
      </c>
      <c r="AW4265" s="187">
        <v>0</v>
      </c>
      <c r="AX4265" s="188">
        <v>0</v>
      </c>
      <c r="AY4265" s="187">
        <v>0</v>
      </c>
      <c r="AZ4265" s="188">
        <v>0</v>
      </c>
      <c r="BA4265" s="187">
        <v>0</v>
      </c>
      <c r="BB4265" s="188">
        <v>0</v>
      </c>
      <c r="BC4265" s="187">
        <v>0</v>
      </c>
      <c r="BD4265" s="75"/>
      <c r="BE4265" s="75"/>
      <c r="BF4265" s="56"/>
      <c r="BI4265" s="533"/>
    </row>
    <row r="4266" spans="1:61" s="77" customFormat="1" ht="11.25" customHeight="1" x14ac:dyDescent="0.2">
      <c r="A4266" s="228" t="s">
        <v>457</v>
      </c>
      <c r="B4266" s="229">
        <v>0</v>
      </c>
      <c r="C4266" s="864"/>
      <c r="D4266" s="330">
        <v>6307.9287000000004</v>
      </c>
      <c r="E4266" s="231">
        <v>27.028574427971549</v>
      </c>
      <c r="F4266" s="232">
        <v>3750</v>
      </c>
      <c r="G4266" s="232">
        <v>3750</v>
      </c>
      <c r="H4266" s="232">
        <v>1957</v>
      </c>
      <c r="I4266" s="233">
        <v>52.186666666666667</v>
      </c>
      <c r="J4266" s="232">
        <v>7001.4</v>
      </c>
      <c r="K4266" s="232">
        <v>0</v>
      </c>
      <c r="L4266" s="232">
        <v>2800.56</v>
      </c>
      <c r="M4266" s="232">
        <v>40</v>
      </c>
      <c r="N4266" s="234">
        <v>0</v>
      </c>
      <c r="O4266" s="235">
        <v>0</v>
      </c>
      <c r="P4266" s="232">
        <v>0</v>
      </c>
      <c r="Q4266" s="235">
        <v>40</v>
      </c>
      <c r="R4266" s="235">
        <v>23.414040191961611</v>
      </c>
      <c r="S4266" s="235">
        <v>5464.3687000000009</v>
      </c>
      <c r="T4266" s="234">
        <v>4427.5519999999997</v>
      </c>
      <c r="U4266" s="233">
        <v>18.971428571428572</v>
      </c>
      <c r="V4266" s="235">
        <v>0</v>
      </c>
      <c r="W4266" s="235">
        <v>0</v>
      </c>
      <c r="X4266" s="235">
        <v>4427.5519999999997</v>
      </c>
      <c r="Y4266" s="234">
        <v>4427.5519999999997</v>
      </c>
      <c r="Z4266" s="232">
        <v>0</v>
      </c>
      <c r="AA4266" s="232">
        <v>0</v>
      </c>
      <c r="AB4266" s="232">
        <v>1000.2</v>
      </c>
      <c r="AC4266" s="232">
        <v>600</v>
      </c>
      <c r="AD4266" s="234">
        <v>0</v>
      </c>
      <c r="AE4266" s="235">
        <v>0</v>
      </c>
      <c r="AF4266" s="235">
        <v>0</v>
      </c>
      <c r="AG4266" s="235">
        <v>0</v>
      </c>
      <c r="AH4266" s="235">
        <v>0</v>
      </c>
      <c r="AI4266" s="225">
        <v>0</v>
      </c>
      <c r="AJ4266" s="533"/>
      <c r="AK4266" s="192"/>
      <c r="AL4266" s="226"/>
      <c r="AM4266" s="55"/>
      <c r="AN4266" s="76"/>
      <c r="AO4266" s="234">
        <v>0</v>
      </c>
      <c r="AP4266" s="234">
        <v>0</v>
      </c>
      <c r="AQ4266" s="233">
        <v>0</v>
      </c>
      <c r="AR4266" s="234">
        <v>0</v>
      </c>
      <c r="AS4266" s="233">
        <v>0</v>
      </c>
      <c r="AT4266" s="234">
        <v>0</v>
      </c>
      <c r="AU4266" s="233">
        <v>0</v>
      </c>
      <c r="AV4266" s="234">
        <v>0</v>
      </c>
      <c r="AW4266" s="233">
        <v>0</v>
      </c>
      <c r="AX4266" s="234">
        <v>0</v>
      </c>
      <c r="AY4266" s="233">
        <v>0</v>
      </c>
      <c r="AZ4266" s="234">
        <v>0</v>
      </c>
      <c r="BA4266" s="233">
        <v>0</v>
      </c>
      <c r="BB4266" s="234">
        <v>0</v>
      </c>
      <c r="BC4266" s="233">
        <v>0</v>
      </c>
      <c r="BD4266" s="75"/>
      <c r="BE4266" s="75"/>
      <c r="BF4266" s="56"/>
      <c r="BI4266" s="533"/>
    </row>
    <row r="4267" spans="1:61" s="77" customFormat="1" ht="11.25" customHeight="1" x14ac:dyDescent="0.2">
      <c r="A4267" s="236"/>
      <c r="B4267" s="237">
        <v>0</v>
      </c>
      <c r="C4267" s="865"/>
      <c r="D4267" s="331"/>
      <c r="E4267" s="239">
        <v>0</v>
      </c>
      <c r="F4267" s="240"/>
      <c r="G4267" s="223">
        <v>120.96774193548387</v>
      </c>
      <c r="H4267" s="222">
        <v>266.87576708032185</v>
      </c>
      <c r="I4267" s="241"/>
      <c r="J4267" s="240"/>
      <c r="K4267" s="240"/>
      <c r="L4267" s="240"/>
      <c r="M4267" s="240">
        <v>0</v>
      </c>
      <c r="N4267" s="242"/>
      <c r="O4267" s="243"/>
      <c r="P4267" s="240">
        <v>0</v>
      </c>
      <c r="Q4267" s="243">
        <v>0</v>
      </c>
      <c r="R4267" s="243">
        <v>0</v>
      </c>
      <c r="S4267" s="243"/>
      <c r="T4267" s="242"/>
      <c r="U4267" s="241">
        <v>0</v>
      </c>
      <c r="V4267" s="243"/>
      <c r="W4267" s="243"/>
      <c r="X4267" s="242">
        <v>0</v>
      </c>
      <c r="Y4267" s="242"/>
      <c r="Z4267" s="240"/>
      <c r="AA4267" s="240"/>
      <c r="AB4267" s="240"/>
      <c r="AC4267" s="240"/>
      <c r="AD4267" s="242"/>
      <c r="AE4267" s="243"/>
      <c r="AF4267" s="243"/>
      <c r="AG4267" s="243"/>
      <c r="AH4267" s="243">
        <v>0</v>
      </c>
      <c r="AI4267" s="225"/>
      <c r="AJ4267" s="533"/>
      <c r="AK4267" s="192"/>
      <c r="AL4267" s="226"/>
      <c r="AM4267" s="55"/>
      <c r="AN4267" s="76"/>
      <c r="AO4267" s="242">
        <v>0</v>
      </c>
      <c r="AP4267" s="242">
        <v>0</v>
      </c>
      <c r="AQ4267" s="241">
        <v>0</v>
      </c>
      <c r="AR4267" s="242">
        <v>0</v>
      </c>
      <c r="AS4267" s="241">
        <v>0</v>
      </c>
      <c r="AT4267" s="242">
        <v>0</v>
      </c>
      <c r="AU4267" s="241">
        <v>0</v>
      </c>
      <c r="AV4267" s="242">
        <v>0</v>
      </c>
      <c r="AW4267" s="241">
        <v>0</v>
      </c>
      <c r="AX4267" s="242">
        <v>0</v>
      </c>
      <c r="AY4267" s="241">
        <v>0</v>
      </c>
      <c r="AZ4267" s="242">
        <v>0</v>
      </c>
      <c r="BA4267" s="241">
        <v>0</v>
      </c>
      <c r="BB4267" s="242">
        <v>0</v>
      </c>
      <c r="BC4267" s="241">
        <v>0</v>
      </c>
      <c r="BD4267" s="75"/>
      <c r="BE4267" s="75"/>
      <c r="BF4267" s="56"/>
      <c r="BI4267" s="533"/>
    </row>
    <row r="4268" spans="1:61" s="77" customFormat="1" ht="11.25" customHeight="1" x14ac:dyDescent="0.2">
      <c r="A4268" s="228" t="s">
        <v>387</v>
      </c>
      <c r="B4268" s="229">
        <v>0</v>
      </c>
      <c r="C4268" s="864"/>
      <c r="D4268" s="330">
        <v>46785.433300000004</v>
      </c>
      <c r="E4268" s="231">
        <v>3.6638970092853254</v>
      </c>
      <c r="F4268" s="232">
        <v>379423.6</v>
      </c>
      <c r="G4268" s="232">
        <v>358624.6</v>
      </c>
      <c r="H4268" s="232">
        <v>23482</v>
      </c>
      <c r="I4268" s="233">
        <v>6.5477939884770882</v>
      </c>
      <c r="J4268" s="232">
        <v>383079.27200000011</v>
      </c>
      <c r="K4268" s="232">
        <v>0</v>
      </c>
      <c r="L4268" s="232">
        <v>93899.983999999997</v>
      </c>
      <c r="M4268" s="232">
        <v>24.511893715825995</v>
      </c>
      <c r="N4268" s="234">
        <v>0</v>
      </c>
      <c r="O4268" s="235">
        <v>0</v>
      </c>
      <c r="P4268" s="232">
        <v>0</v>
      </c>
      <c r="Q4268" s="235">
        <v>24.511893715825995</v>
      </c>
      <c r="R4268" s="235" t="e">
        <v>#REF!</v>
      </c>
      <c r="S4268" s="235" t="e">
        <v>#REF!</v>
      </c>
      <c r="T4268" s="234">
        <v>40932.389000000003</v>
      </c>
      <c r="U4268" s="233">
        <v>3.2055288807168862</v>
      </c>
      <c r="V4268" s="235">
        <v>0</v>
      </c>
      <c r="W4268" s="235">
        <v>0</v>
      </c>
      <c r="X4268" s="235">
        <v>40932.389000000003</v>
      </c>
      <c r="Y4268" s="234">
        <v>22995.969000000001</v>
      </c>
      <c r="Z4268" s="232">
        <v>0</v>
      </c>
      <c r="AA4268" s="232">
        <v>0</v>
      </c>
      <c r="AB4268" s="232">
        <v>978.07600000000059</v>
      </c>
      <c r="AC4268" s="232">
        <v>539.20486815415927</v>
      </c>
      <c r="AD4268" s="234">
        <v>0</v>
      </c>
      <c r="AE4268" s="235">
        <v>0</v>
      </c>
      <c r="AF4268" s="235">
        <v>0</v>
      </c>
      <c r="AG4268" s="235">
        <v>0</v>
      </c>
      <c r="AH4268" s="235">
        <v>0</v>
      </c>
      <c r="AI4268" s="225"/>
      <c r="AJ4268" s="533"/>
      <c r="AK4268" s="192"/>
      <c r="AL4268" s="226"/>
      <c r="AM4268" s="55"/>
      <c r="AN4268" s="76"/>
      <c r="AO4268" s="234">
        <v>0</v>
      </c>
      <c r="AP4268" s="234">
        <v>0</v>
      </c>
      <c r="AQ4268" s="233">
        <v>0</v>
      </c>
      <c r="AR4268" s="234">
        <v>0</v>
      </c>
      <c r="AS4268" s="233">
        <v>0</v>
      </c>
      <c r="AT4268" s="234">
        <v>0</v>
      </c>
      <c r="AU4268" s="233">
        <v>0</v>
      </c>
      <c r="AV4268" s="234">
        <v>0</v>
      </c>
      <c r="AW4268" s="233">
        <v>0</v>
      </c>
      <c r="AX4268" s="234">
        <v>0</v>
      </c>
      <c r="AY4268" s="233">
        <v>0</v>
      </c>
      <c r="AZ4268" s="234">
        <v>0</v>
      </c>
      <c r="BA4268" s="233">
        <v>0</v>
      </c>
      <c r="BB4268" s="234">
        <v>0</v>
      </c>
      <c r="BC4268" s="233">
        <v>0</v>
      </c>
      <c r="BD4268" s="75"/>
      <c r="BE4268" s="75"/>
      <c r="BF4268" s="56"/>
      <c r="BI4268" s="533"/>
    </row>
    <row r="4269" spans="1:61" ht="11.25" customHeight="1" x14ac:dyDescent="0.3">
      <c r="A4269" s="236"/>
      <c r="B4269" s="237">
        <v>0</v>
      </c>
      <c r="C4269" s="865"/>
      <c r="D4269" s="331"/>
      <c r="E4269" s="239">
        <v>0</v>
      </c>
      <c r="F4269" s="240"/>
      <c r="G4269" s="223">
        <v>11568.535483870966</v>
      </c>
      <c r="H4269" s="222">
        <v>3202.2364652938768</v>
      </c>
      <c r="I4269" s="241"/>
      <c r="J4269" s="240"/>
      <c r="K4269" s="240"/>
      <c r="L4269" s="240"/>
      <c r="M4269" s="240">
        <v>0</v>
      </c>
      <c r="N4269" s="242"/>
      <c r="O4269" s="243"/>
      <c r="P4269" s="240">
        <v>0</v>
      </c>
      <c r="Q4269" s="243">
        <v>0</v>
      </c>
      <c r="R4269" s="243">
        <v>0</v>
      </c>
      <c r="S4269" s="243"/>
      <c r="T4269" s="242"/>
      <c r="U4269" s="241">
        <v>0</v>
      </c>
      <c r="V4269" s="243"/>
      <c r="W4269" s="243"/>
      <c r="X4269" s="242">
        <v>0</v>
      </c>
      <c r="Y4269" s="242"/>
      <c r="Z4269" s="240"/>
      <c r="AA4269" s="240"/>
      <c r="AB4269" s="240"/>
      <c r="AC4269" s="240"/>
      <c r="AD4269" s="242"/>
      <c r="AE4269" s="243"/>
      <c r="AF4269" s="243"/>
      <c r="AG4269" s="243"/>
      <c r="AH4269" s="243">
        <v>0</v>
      </c>
      <c r="AI4269" s="225"/>
      <c r="AJ4269" s="194"/>
      <c r="AK4269" s="192"/>
      <c r="AO4269" s="242">
        <v>0</v>
      </c>
      <c r="AP4269" s="242">
        <v>0</v>
      </c>
      <c r="AQ4269" s="241">
        <v>0</v>
      </c>
      <c r="AR4269" s="242">
        <v>0</v>
      </c>
      <c r="AS4269" s="241">
        <v>0</v>
      </c>
      <c r="AT4269" s="242">
        <v>0</v>
      </c>
      <c r="AU4269" s="241">
        <v>0</v>
      </c>
      <c r="AV4269" s="242">
        <v>0</v>
      </c>
      <c r="AW4269" s="241">
        <v>0</v>
      </c>
      <c r="AX4269" s="242">
        <v>0</v>
      </c>
      <c r="AY4269" s="241">
        <v>0</v>
      </c>
      <c r="AZ4269" s="242">
        <v>0</v>
      </c>
      <c r="BA4269" s="241">
        <v>0</v>
      </c>
      <c r="BB4269" s="242">
        <v>0</v>
      </c>
      <c r="BC4269" s="241">
        <v>0</v>
      </c>
      <c r="BD4269" s="75"/>
      <c r="BE4269" s="75"/>
      <c r="BI4269" s="194"/>
    </row>
    <row r="4270" spans="1:61" s="78" customFormat="1" ht="11.25" customHeight="1" x14ac:dyDescent="0.2">
      <c r="A4270" s="163" t="s">
        <v>458</v>
      </c>
      <c r="B4270" s="535">
        <v>0</v>
      </c>
      <c r="C4270" s="836"/>
      <c r="D4270" s="189"/>
      <c r="E4270" s="186">
        <v>0</v>
      </c>
      <c r="F4270" s="186"/>
      <c r="G4270" s="186"/>
      <c r="H4270" s="186"/>
      <c r="I4270" s="187">
        <v>0</v>
      </c>
      <c r="J4270" s="186">
        <v>0</v>
      </c>
      <c r="K4270" s="186">
        <v>0</v>
      </c>
      <c r="L4270" s="186">
        <v>0</v>
      </c>
      <c r="M4270" s="186">
        <v>0</v>
      </c>
      <c r="N4270" s="188"/>
      <c r="O4270" s="189"/>
      <c r="P4270" s="186">
        <v>0</v>
      </c>
      <c r="Q4270" s="189">
        <v>0</v>
      </c>
      <c r="R4270" s="189">
        <v>0</v>
      </c>
      <c r="S4270" s="189">
        <v>0</v>
      </c>
      <c r="T4270" s="188"/>
      <c r="U4270" s="187">
        <v>0</v>
      </c>
      <c r="V4270" s="189"/>
      <c r="W4270" s="189"/>
      <c r="X4270" s="188"/>
      <c r="Y4270" s="188"/>
      <c r="Z4270" s="186"/>
      <c r="AA4270" s="186"/>
      <c r="AB4270" s="186"/>
      <c r="AC4270" s="186"/>
      <c r="AD4270" s="188"/>
      <c r="AE4270" s="189"/>
      <c r="AF4270" s="189"/>
      <c r="AG4270" s="189"/>
      <c r="AH4270" s="191">
        <v>0</v>
      </c>
      <c r="AI4270" s="186"/>
      <c r="AJ4270" s="536"/>
      <c r="AK4270" s="192"/>
      <c r="AL4270" s="537"/>
      <c r="AM4270" s="538"/>
      <c r="AN4270" s="539"/>
      <c r="AO4270" s="188">
        <v>0</v>
      </c>
      <c r="AP4270" s="188">
        <v>0</v>
      </c>
      <c r="AQ4270" s="187">
        <v>0</v>
      </c>
      <c r="AR4270" s="188">
        <v>0</v>
      </c>
      <c r="AS4270" s="187">
        <v>0</v>
      </c>
      <c r="AT4270" s="188">
        <v>0</v>
      </c>
      <c r="AU4270" s="187">
        <v>0</v>
      </c>
      <c r="AV4270" s="188">
        <v>0</v>
      </c>
      <c r="AW4270" s="187">
        <v>0</v>
      </c>
      <c r="AX4270" s="188">
        <v>0</v>
      </c>
      <c r="AY4270" s="187">
        <v>0</v>
      </c>
      <c r="AZ4270" s="188">
        <v>0</v>
      </c>
      <c r="BA4270" s="187">
        <v>0</v>
      </c>
      <c r="BB4270" s="188">
        <v>0</v>
      </c>
      <c r="BC4270" s="187">
        <v>0</v>
      </c>
      <c r="BD4270" s="75"/>
      <c r="BE4270" s="75"/>
      <c r="BF4270" s="540"/>
      <c r="BI4270" s="536"/>
    </row>
    <row r="4271" spans="1:61" s="77" customFormat="1" ht="11.25" customHeight="1" x14ac:dyDescent="0.2">
      <c r="A4271" s="541" t="s">
        <v>459</v>
      </c>
      <c r="B4271" s="542"/>
      <c r="C4271" s="955"/>
      <c r="D4271" s="543">
        <v>4196439.8326999992</v>
      </c>
      <c r="E4271" s="543">
        <v>13.441643435780065</v>
      </c>
      <c r="F4271" s="543">
        <v>10158445.591428572</v>
      </c>
      <c r="G4271" s="543">
        <v>9945260.1894285716</v>
      </c>
      <c r="H4271" s="543">
        <v>2168049.5475321435</v>
      </c>
      <c r="I4271" s="543">
        <v>21.799827317104249</v>
      </c>
      <c r="J4271" s="543">
        <v>9808030.7768549994</v>
      </c>
      <c r="K4271" s="543">
        <v>9365907.9399388898</v>
      </c>
      <c r="L4271" s="543">
        <v>1596793.7550000001</v>
      </c>
      <c r="M4271" s="543">
        <v>17.049001177887071</v>
      </c>
      <c r="N4271" s="544">
        <v>276745.14100000006</v>
      </c>
      <c r="O4271" s="545">
        <v>936860.43300000019</v>
      </c>
      <c r="P4271" s="543">
        <v>1347425.6229999994</v>
      </c>
      <c r="Q4271" s="545">
        <v>30.018455742897661</v>
      </c>
      <c r="R4271" s="545">
        <v>14.583036290474196</v>
      </c>
      <c r="S4271" s="545">
        <v>4767695.6252321424</v>
      </c>
      <c r="T4271" s="544">
        <v>4614651.3850000007</v>
      </c>
      <c r="U4271" s="546">
        <v>14.781219550499159</v>
      </c>
      <c r="V4271" s="545">
        <v>481589.59600000002</v>
      </c>
      <c r="W4271" s="545">
        <v>136992.47100000002</v>
      </c>
      <c r="X4271" s="545">
        <v>4083991.8890000004</v>
      </c>
      <c r="Y4271" s="544">
        <v>1137444.9689999998</v>
      </c>
      <c r="Z4271" s="543">
        <v>604837.38100000005</v>
      </c>
      <c r="AA4271" s="543">
        <v>47787.995999999999</v>
      </c>
      <c r="AB4271" s="543">
        <v>33848.79432329569</v>
      </c>
      <c r="AC4271" s="543">
        <v>44345.369609412315</v>
      </c>
      <c r="AD4271" s="544">
        <v>70560.385000000024</v>
      </c>
      <c r="AE4271" s="545">
        <v>19793.870999999999</v>
      </c>
      <c r="AF4271" s="545">
        <v>19778.748000000003</v>
      </c>
      <c r="AG4271" s="545">
        <v>2075.1499999999996</v>
      </c>
      <c r="AH4271" s="545">
        <v>0</v>
      </c>
      <c r="AI4271" s="547" t="e">
        <v>#REF!</v>
      </c>
      <c r="AJ4271" s="134"/>
      <c r="AK4271" s="192"/>
      <c r="AL4271" s="226"/>
      <c r="AM4271" s="55"/>
      <c r="AN4271" s="76"/>
      <c r="AO4271" s="544">
        <v>0</v>
      </c>
      <c r="AP4271" s="544">
        <v>0</v>
      </c>
      <c r="AQ4271" s="546">
        <v>0</v>
      </c>
      <c r="AR4271" s="544">
        <v>0</v>
      </c>
      <c r="AS4271" s="546">
        <v>0</v>
      </c>
      <c r="AT4271" s="544">
        <v>0</v>
      </c>
      <c r="AU4271" s="546">
        <v>0</v>
      </c>
      <c r="AV4271" s="544">
        <v>0</v>
      </c>
      <c r="AW4271" s="546">
        <v>0</v>
      </c>
      <c r="AX4271" s="544">
        <v>0</v>
      </c>
      <c r="AY4271" s="546">
        <v>0</v>
      </c>
      <c r="AZ4271" s="544">
        <v>0</v>
      </c>
      <c r="BA4271" s="546">
        <v>0</v>
      </c>
      <c r="BB4271" s="544">
        <v>0</v>
      </c>
      <c r="BC4271" s="546">
        <v>0</v>
      </c>
      <c r="BD4271" s="75"/>
      <c r="BE4271" s="75"/>
      <c r="BF4271" s="56"/>
      <c r="BI4271" s="134"/>
    </row>
    <row r="4272" spans="1:61" ht="11.25" customHeight="1" x14ac:dyDescent="0.3">
      <c r="A4272" s="548"/>
      <c r="B4272" s="549"/>
      <c r="C4272" s="956"/>
      <c r="D4272" s="550"/>
      <c r="E4272" s="551"/>
      <c r="F4272" s="552"/>
      <c r="G4272" s="223">
        <v>320814.84482027648</v>
      </c>
      <c r="H4272" s="222">
        <v>295656.55905252194</v>
      </c>
      <c r="I4272" s="553"/>
      <c r="J4272" s="552"/>
      <c r="K4272" s="552"/>
      <c r="L4272" s="552"/>
      <c r="M4272" s="552">
        <v>0</v>
      </c>
      <c r="N4272" s="554"/>
      <c r="O4272" s="555"/>
      <c r="P4272" s="552"/>
      <c r="Q4272" s="555">
        <v>0</v>
      </c>
      <c r="R4272" s="555">
        <v>0</v>
      </c>
      <c r="S4272" s="555"/>
      <c r="T4272" s="554"/>
      <c r="U4272" s="553"/>
      <c r="V4272" s="555"/>
      <c r="W4272" s="555"/>
      <c r="X4272" s="554"/>
      <c r="Y4272" s="554"/>
      <c r="Z4272" s="552"/>
      <c r="AA4272" s="552"/>
      <c r="AB4272" s="552"/>
      <c r="AC4272" s="552"/>
      <c r="AD4272" s="554"/>
      <c r="AE4272" s="555"/>
      <c r="AF4272" s="555"/>
      <c r="AG4272" s="555"/>
      <c r="AH4272" s="555">
        <v>0</v>
      </c>
      <c r="AI4272" s="225"/>
      <c r="AK4272" s="90"/>
      <c r="AO4272" s="554">
        <v>0</v>
      </c>
      <c r="AP4272" s="554">
        <v>0</v>
      </c>
      <c r="AQ4272" s="553">
        <v>0</v>
      </c>
      <c r="AR4272" s="554">
        <v>0</v>
      </c>
      <c r="AS4272" s="553">
        <v>0</v>
      </c>
      <c r="AT4272" s="554">
        <v>0</v>
      </c>
      <c r="AU4272" s="553">
        <v>0</v>
      </c>
      <c r="AV4272" s="554">
        <v>0</v>
      </c>
      <c r="AW4272" s="553">
        <v>0</v>
      </c>
      <c r="AX4272" s="554">
        <v>0</v>
      </c>
      <c r="AY4272" s="553">
        <v>0</v>
      </c>
      <c r="AZ4272" s="554">
        <v>0</v>
      </c>
      <c r="BA4272" s="553">
        <v>0</v>
      </c>
      <c r="BB4272" s="554">
        <v>0</v>
      </c>
      <c r="BC4272" s="553">
        <v>0</v>
      </c>
      <c r="BD4272" s="75"/>
      <c r="BE4272" s="75"/>
    </row>
    <row r="4273" spans="1:61" ht="11.25" customHeight="1" x14ac:dyDescent="0.3">
      <c r="D4273" s="186"/>
      <c r="E4273" s="186"/>
      <c r="F4273" s="186"/>
      <c r="G4273" s="186"/>
      <c r="H4273" s="186"/>
      <c r="I4273" s="186"/>
      <c r="J4273" s="186"/>
      <c r="K4273" s="186"/>
      <c r="L4273" s="186"/>
      <c r="M4273" s="186"/>
      <c r="N4273" s="186"/>
      <c r="O4273" s="186"/>
      <c r="P4273" s="186"/>
      <c r="Q4273" s="186">
        <v>0</v>
      </c>
      <c r="R4273" s="186">
        <v>0</v>
      </c>
      <c r="S4273" s="186"/>
      <c r="T4273" s="186"/>
      <c r="U4273" s="186"/>
      <c r="V4273" s="186"/>
      <c r="W4273" s="186"/>
      <c r="X4273" s="186"/>
      <c r="Y4273" s="186"/>
      <c r="Z4273" s="186"/>
      <c r="AA4273" s="186"/>
      <c r="AB4273" s="186"/>
      <c r="AC4273" s="186"/>
      <c r="AD4273" s="186"/>
      <c r="AE4273" s="186"/>
      <c r="AF4273" s="186"/>
      <c r="AG4273" s="186"/>
      <c r="AH4273" s="225"/>
      <c r="AI4273" s="186"/>
      <c r="AK4273" s="90"/>
      <c r="AL4273" s="76"/>
      <c r="AO4273" s="186"/>
      <c r="AP4273" s="186"/>
      <c r="AQ4273" s="186"/>
      <c r="AR4273" s="186"/>
      <c r="AS4273" s="186"/>
      <c r="AT4273" s="186"/>
      <c r="AU4273" s="186"/>
      <c r="AV4273" s="186"/>
      <c r="AW4273" s="186"/>
      <c r="AX4273" s="186"/>
      <c r="AY4273" s="186"/>
      <c r="AZ4273" s="186"/>
      <c r="BA4273" s="186"/>
      <c r="BB4273" s="186"/>
      <c r="BC4273" s="186"/>
      <c r="BD4273" s="75"/>
      <c r="BE4273" s="75"/>
      <c r="BF4273" s="75"/>
    </row>
    <row r="4274" spans="1:61" ht="11.25" customHeight="1" x14ac:dyDescent="0.3">
      <c r="D4274" s="186"/>
      <c r="E4274" s="186"/>
      <c r="F4274" s="186"/>
      <c r="G4274" s="186"/>
      <c r="H4274" s="186"/>
      <c r="I4274" s="186"/>
      <c r="J4274" s="186"/>
      <c r="K4274" s="186"/>
      <c r="L4274" s="186"/>
      <c r="M4274" s="186"/>
      <c r="N4274" s="186"/>
      <c r="O4274" s="186"/>
      <c r="P4274" s="186"/>
      <c r="Q4274" s="186"/>
      <c r="R4274" s="186"/>
      <c r="S4274" s="186"/>
      <c r="T4274" s="186"/>
      <c r="U4274" s="186"/>
      <c r="V4274" s="186"/>
      <c r="W4274" s="186"/>
      <c r="X4274" s="186"/>
      <c r="Y4274" s="186"/>
      <c r="Z4274" s="186"/>
      <c r="AA4274" s="186"/>
      <c r="AB4274" s="186"/>
      <c r="AC4274" s="186"/>
      <c r="AD4274" s="186"/>
      <c r="AE4274" s="186"/>
      <c r="AF4274" s="186"/>
      <c r="AG4274" s="186"/>
      <c r="AH4274" s="225"/>
      <c r="AI4274" s="186"/>
      <c r="AK4274" s="90"/>
      <c r="AL4274" s="76"/>
      <c r="AO4274" s="186"/>
      <c r="AP4274" s="186"/>
      <c r="AQ4274" s="186"/>
      <c r="AR4274" s="186"/>
      <c r="AS4274" s="186"/>
      <c r="AT4274" s="186"/>
      <c r="AU4274" s="186"/>
      <c r="AV4274" s="186"/>
      <c r="AW4274" s="186"/>
      <c r="AX4274" s="186"/>
      <c r="AY4274" s="186"/>
      <c r="AZ4274" s="186"/>
      <c r="BA4274" s="186"/>
      <c r="BB4274" s="186"/>
      <c r="BC4274" s="186"/>
      <c r="BD4274" s="75"/>
      <c r="BE4274" s="75"/>
      <c r="BF4274" s="75"/>
    </row>
    <row r="4275" spans="1:61" ht="11.25" customHeight="1" x14ac:dyDescent="0.3">
      <c r="C4275" s="828"/>
      <c r="D4275" s="186"/>
      <c r="E4275" s="186"/>
      <c r="F4275" s="186"/>
      <c r="G4275" s="186"/>
      <c r="H4275" s="186"/>
      <c r="I4275" s="186"/>
      <c r="J4275" s="186"/>
      <c r="K4275" s="186"/>
      <c r="L4275" s="186"/>
      <c r="M4275" s="186"/>
      <c r="N4275" s="186"/>
      <c r="O4275" s="186"/>
      <c r="P4275" s="186"/>
      <c r="Q4275" s="186"/>
      <c r="R4275" s="186"/>
      <c r="S4275" s="186"/>
      <c r="T4275" s="186"/>
      <c r="U4275" s="186"/>
      <c r="V4275" s="186"/>
      <c r="W4275" s="186"/>
      <c r="X4275" s="186"/>
      <c r="Y4275" s="186"/>
      <c r="Z4275" s="186"/>
      <c r="AA4275" s="186"/>
      <c r="AB4275" s="186"/>
      <c r="AC4275" s="186"/>
      <c r="AD4275" s="186"/>
      <c r="AE4275" s="186"/>
      <c r="AF4275" s="186"/>
      <c r="AG4275" s="186"/>
      <c r="AH4275" s="225"/>
      <c r="AI4275" s="186"/>
      <c r="AK4275" s="90"/>
      <c r="AL4275" s="76"/>
      <c r="AO4275" s="186"/>
      <c r="AP4275" s="186"/>
      <c r="AQ4275" s="186"/>
      <c r="AR4275" s="186"/>
      <c r="AS4275" s="186"/>
      <c r="AT4275" s="186"/>
      <c r="AU4275" s="186"/>
      <c r="AV4275" s="186"/>
      <c r="AW4275" s="186"/>
      <c r="AX4275" s="186"/>
      <c r="AY4275" s="186"/>
      <c r="AZ4275" s="186"/>
      <c r="BA4275" s="186"/>
      <c r="BB4275" s="186"/>
      <c r="BC4275" s="186"/>
      <c r="BD4275" s="75"/>
      <c r="BE4275" s="75"/>
      <c r="BF4275" s="75"/>
    </row>
    <row r="4276" spans="1:61" ht="11.25" customHeight="1" x14ac:dyDescent="0.3">
      <c r="C4276" s="828"/>
      <c r="D4276" s="186"/>
      <c r="E4276" s="186"/>
      <c r="F4276" s="186"/>
      <c r="G4276" s="186"/>
      <c r="H4276" s="186"/>
      <c r="I4276" s="186"/>
      <c r="J4276" s="186"/>
      <c r="K4276" s="186"/>
      <c r="L4276" s="186"/>
      <c r="M4276" s="186"/>
      <c r="N4276" s="186"/>
      <c r="O4276" s="186"/>
      <c r="P4276" s="186"/>
      <c r="Q4276" s="186"/>
      <c r="R4276" s="186"/>
      <c r="S4276" s="186"/>
      <c r="T4276" s="186"/>
      <c r="U4276" s="186"/>
      <c r="V4276" s="186"/>
      <c r="W4276" s="186"/>
      <c r="X4276" s="186"/>
      <c r="Y4276" s="186"/>
      <c r="Z4276" s="186"/>
      <c r="AA4276" s="186"/>
      <c r="AB4276" s="186"/>
      <c r="AC4276" s="186"/>
      <c r="AD4276" s="186"/>
      <c r="AE4276" s="186"/>
      <c r="AF4276" s="186"/>
      <c r="AG4276" s="186"/>
      <c r="AH4276" s="225"/>
      <c r="AI4276" s="186"/>
      <c r="AJ4276" s="194"/>
      <c r="AK4276" s="556"/>
      <c r="AO4276" s="186"/>
      <c r="AP4276" s="186"/>
      <c r="AQ4276" s="186"/>
      <c r="AR4276" s="186"/>
      <c r="AS4276" s="186"/>
      <c r="AT4276" s="186"/>
      <c r="AU4276" s="186"/>
      <c r="AV4276" s="186"/>
      <c r="AW4276" s="186"/>
      <c r="AX4276" s="186"/>
      <c r="AY4276" s="186"/>
      <c r="AZ4276" s="186"/>
      <c r="BA4276" s="186"/>
      <c r="BB4276" s="186"/>
      <c r="BC4276" s="186"/>
      <c r="BE4276" s="75"/>
      <c r="BI4276" s="194"/>
    </row>
    <row r="4277" spans="1:61" ht="11.25" customHeight="1" x14ac:dyDescent="0.3">
      <c r="A4277" s="75"/>
      <c r="B4277" s="76"/>
      <c r="C4277" s="828"/>
      <c r="D4277" s="75"/>
      <c r="E4277" s="75"/>
      <c r="F4277" s="75"/>
      <c r="G4277" s="75"/>
      <c r="H4277" s="75"/>
      <c r="I4277" s="75"/>
      <c r="J4277" s="75"/>
      <c r="K4277" s="75"/>
      <c r="L4277" s="75"/>
      <c r="M4277" s="75"/>
      <c r="N4277" s="75"/>
      <c r="O4277" s="75"/>
      <c r="P4277" s="75"/>
      <c r="Q4277" s="75"/>
      <c r="R4277" s="75"/>
      <c r="S4277" s="75"/>
      <c r="T4277" s="75"/>
      <c r="U4277" s="75"/>
      <c r="V4277" s="75"/>
      <c r="W4277" s="75"/>
      <c r="X4277" s="75"/>
      <c r="Y4277" s="75"/>
      <c r="Z4277" s="75"/>
      <c r="AA4277" s="75"/>
      <c r="AB4277" s="75"/>
      <c r="AC4277" s="75"/>
      <c r="AD4277" s="75"/>
      <c r="AE4277" s="75"/>
      <c r="AF4277" s="75"/>
      <c r="AG4277" s="75"/>
      <c r="AH4277" s="75"/>
      <c r="AI4277" s="75"/>
      <c r="AK4277" s="76"/>
      <c r="AL4277" s="76"/>
      <c r="AM4277" s="75"/>
      <c r="AO4277" s="186"/>
      <c r="AP4277" s="186"/>
      <c r="AQ4277" s="186"/>
      <c r="AR4277" s="186"/>
      <c r="AS4277" s="186"/>
      <c r="AT4277" s="186"/>
      <c r="AU4277" s="186"/>
      <c r="AV4277" s="186"/>
      <c r="AW4277" s="186"/>
      <c r="AX4277" s="186"/>
      <c r="AY4277" s="186"/>
      <c r="AZ4277" s="186"/>
      <c r="BA4277" s="186"/>
      <c r="BB4277" s="186"/>
      <c r="BC4277" s="186"/>
      <c r="BD4277" s="75"/>
      <c r="BE4277" s="75"/>
      <c r="BF4277" s="75"/>
    </row>
    <row r="4278" spans="1:61" ht="11.25" customHeight="1" x14ac:dyDescent="0.3">
      <c r="A4278" s="75"/>
      <c r="B4278" s="76"/>
      <c r="C4278" s="828"/>
      <c r="D4278" s="75"/>
      <c r="E4278" s="75"/>
      <c r="F4278" s="75"/>
      <c r="G4278" s="75"/>
      <c r="H4278" s="75"/>
      <c r="I4278" s="75"/>
      <c r="J4278" s="75"/>
      <c r="K4278" s="75"/>
      <c r="L4278" s="75"/>
      <c r="M4278" s="75"/>
      <c r="N4278" s="75"/>
      <c r="O4278" s="75"/>
      <c r="P4278" s="75"/>
      <c r="Q4278" s="75"/>
      <c r="R4278" s="75"/>
      <c r="S4278" s="75"/>
      <c r="T4278" s="75"/>
      <c r="U4278" s="75"/>
      <c r="V4278" s="75"/>
      <c r="W4278" s="75"/>
      <c r="X4278" s="75"/>
      <c r="Y4278" s="75"/>
      <c r="Z4278" s="75"/>
      <c r="AA4278" s="75"/>
      <c r="AB4278" s="75"/>
      <c r="AC4278" s="75"/>
      <c r="AD4278" s="75"/>
      <c r="AE4278" s="75"/>
      <c r="AF4278" s="75"/>
      <c r="AG4278" s="75"/>
      <c r="AH4278" s="75"/>
      <c r="AI4278" s="75"/>
      <c r="AK4278" s="76"/>
      <c r="AL4278" s="76"/>
      <c r="AM4278" s="75"/>
      <c r="AO4278" s="186"/>
      <c r="AP4278" s="186"/>
      <c r="AQ4278" s="186"/>
      <c r="AR4278" s="186"/>
      <c r="AS4278" s="186"/>
      <c r="AT4278" s="186"/>
      <c r="AU4278" s="186"/>
      <c r="AV4278" s="186"/>
      <c r="AW4278" s="186"/>
      <c r="AX4278" s="186"/>
      <c r="AY4278" s="186"/>
      <c r="AZ4278" s="186"/>
      <c r="BA4278" s="186"/>
      <c r="BB4278" s="186"/>
      <c r="BC4278" s="186"/>
      <c r="BD4278" s="75"/>
      <c r="BE4278" s="75"/>
      <c r="BF4278" s="75"/>
    </row>
    <row r="4279" spans="1:61" ht="11.25" customHeight="1" x14ac:dyDescent="0.3">
      <c r="A4279" s="75"/>
      <c r="B4279" s="76"/>
      <c r="C4279" s="958"/>
      <c r="D4279" s="75"/>
      <c r="E4279" s="75"/>
      <c r="F4279" s="75"/>
      <c r="G4279" s="75"/>
      <c r="H4279" s="75"/>
      <c r="I4279" s="75"/>
      <c r="J4279" s="75"/>
      <c r="K4279" s="75"/>
      <c r="L4279" s="75"/>
      <c r="M4279" s="75"/>
      <c r="N4279" s="75"/>
      <c r="O4279" s="75"/>
      <c r="P4279" s="75"/>
      <c r="Q4279" s="75"/>
      <c r="R4279" s="75"/>
      <c r="S4279" s="75"/>
      <c r="T4279" s="75"/>
      <c r="U4279" s="75"/>
      <c r="V4279" s="75"/>
      <c r="W4279" s="75"/>
      <c r="X4279" s="75"/>
      <c r="Y4279" s="75"/>
      <c r="Z4279" s="75"/>
      <c r="AA4279" s="75"/>
      <c r="AB4279" s="75"/>
      <c r="AC4279" s="75"/>
      <c r="AD4279" s="75"/>
      <c r="AE4279" s="75"/>
      <c r="AF4279" s="75"/>
      <c r="AG4279" s="75"/>
      <c r="AH4279" s="75"/>
      <c r="AI4279" s="75"/>
      <c r="AK4279" s="76"/>
      <c r="AL4279" s="76"/>
      <c r="AM4279" s="75"/>
      <c r="AO4279" s="186"/>
      <c r="AP4279" s="186"/>
      <c r="AQ4279" s="186"/>
      <c r="AR4279" s="186"/>
      <c r="AS4279" s="186"/>
      <c r="AT4279" s="186"/>
      <c r="AU4279" s="186"/>
      <c r="AV4279" s="186"/>
      <c r="AW4279" s="186"/>
      <c r="AX4279" s="186"/>
      <c r="AY4279" s="186"/>
      <c r="AZ4279" s="186"/>
      <c r="BA4279" s="186"/>
      <c r="BB4279" s="186"/>
      <c r="BC4279" s="186"/>
      <c r="BD4279" s="75"/>
      <c r="BE4279" s="75"/>
      <c r="BF4279" s="75"/>
    </row>
    <row r="4280" spans="1:61" ht="11.25" customHeight="1" x14ac:dyDescent="0.3">
      <c r="A4280" s="75"/>
      <c r="B4280" s="76"/>
      <c r="C4280" s="958"/>
      <c r="D4280" s="75"/>
      <c r="E4280" s="75"/>
      <c r="F4280" s="75"/>
      <c r="G4280" s="75"/>
      <c r="H4280" s="75"/>
      <c r="I4280" s="75"/>
      <c r="J4280" s="75"/>
      <c r="K4280" s="75"/>
      <c r="L4280" s="75"/>
      <c r="M4280" s="75"/>
      <c r="N4280" s="75"/>
      <c r="O4280" s="75"/>
      <c r="P4280" s="75"/>
      <c r="Q4280" s="75"/>
      <c r="R4280" s="75"/>
      <c r="S4280" s="75"/>
      <c r="T4280" s="75"/>
      <c r="U4280" s="75"/>
      <c r="V4280" s="75"/>
      <c r="W4280" s="75"/>
      <c r="X4280" s="75"/>
      <c r="Y4280" s="75"/>
      <c r="Z4280" s="75"/>
      <c r="AA4280" s="75"/>
      <c r="AB4280" s="75"/>
      <c r="AC4280" s="75"/>
      <c r="AD4280" s="75"/>
      <c r="AE4280" s="75"/>
      <c r="AF4280" s="75"/>
      <c r="AG4280" s="75"/>
      <c r="AH4280" s="75"/>
      <c r="AI4280" s="75"/>
      <c r="AK4280" s="76"/>
      <c r="AL4280" s="76"/>
      <c r="AM4280" s="75"/>
      <c r="AO4280" s="186"/>
      <c r="AP4280" s="186"/>
      <c r="AQ4280" s="186"/>
      <c r="AR4280" s="186"/>
      <c r="AS4280" s="186"/>
      <c r="AT4280" s="186"/>
      <c r="AU4280" s="186"/>
      <c r="AV4280" s="186"/>
      <c r="AW4280" s="186"/>
      <c r="AX4280" s="186"/>
      <c r="AY4280" s="186"/>
      <c r="AZ4280" s="186"/>
      <c r="BA4280" s="186"/>
      <c r="BB4280" s="186"/>
      <c r="BC4280" s="186"/>
      <c r="BD4280" s="75"/>
      <c r="BE4280" s="75"/>
      <c r="BF4280" s="75"/>
    </row>
    <row r="4281" spans="1:61" ht="11.25" customHeight="1" x14ac:dyDescent="0.3">
      <c r="A4281" s="75"/>
      <c r="B4281" s="76"/>
      <c r="C4281" s="958"/>
      <c r="D4281" s="75"/>
      <c r="E4281" s="75"/>
      <c r="F4281" s="75"/>
      <c r="G4281" s="75"/>
      <c r="H4281" s="75"/>
      <c r="I4281" s="75"/>
      <c r="J4281" s="75"/>
      <c r="K4281" s="75"/>
      <c r="L4281" s="75"/>
      <c r="M4281" s="75"/>
      <c r="N4281" s="75"/>
      <c r="O4281" s="75"/>
      <c r="P4281" s="75"/>
      <c r="Q4281" s="75"/>
      <c r="R4281" s="75"/>
      <c r="S4281" s="75"/>
      <c r="T4281" s="75"/>
      <c r="U4281" s="75"/>
      <c r="V4281" s="75"/>
      <c r="W4281" s="75"/>
      <c r="X4281" s="75"/>
      <c r="Y4281" s="75"/>
      <c r="Z4281" s="75"/>
      <c r="AA4281" s="75"/>
      <c r="AB4281" s="75"/>
      <c r="AC4281" s="75"/>
      <c r="AD4281" s="75"/>
      <c r="AE4281" s="75"/>
      <c r="AF4281" s="75"/>
      <c r="AG4281" s="75"/>
      <c r="AH4281" s="75"/>
      <c r="AI4281" s="75"/>
      <c r="AK4281" s="76"/>
      <c r="AL4281" s="76"/>
      <c r="AM4281" s="75"/>
      <c r="AO4281" s="186"/>
      <c r="AP4281" s="186"/>
      <c r="AQ4281" s="186"/>
      <c r="AR4281" s="186"/>
      <c r="AS4281" s="186"/>
      <c r="AT4281" s="186"/>
      <c r="AU4281" s="186"/>
      <c r="AV4281" s="186"/>
      <c r="AW4281" s="186"/>
      <c r="AX4281" s="186"/>
      <c r="AY4281" s="186"/>
      <c r="AZ4281" s="186"/>
      <c r="BA4281" s="186"/>
      <c r="BB4281" s="186"/>
      <c r="BC4281" s="186"/>
      <c r="BD4281" s="75"/>
      <c r="BE4281" s="75"/>
      <c r="BF4281" s="75"/>
    </row>
    <row r="4282" spans="1:61" ht="11.25" customHeight="1" x14ac:dyDescent="0.3">
      <c r="A4282" s="75"/>
      <c r="B4282" s="76"/>
      <c r="C4282" s="958"/>
      <c r="D4282" s="75"/>
      <c r="E4282" s="75"/>
      <c r="F4282" s="75"/>
      <c r="G4282" s="75"/>
      <c r="H4282" s="75"/>
      <c r="I4282" s="75"/>
      <c r="J4282" s="75"/>
      <c r="K4282" s="75"/>
      <c r="L4282" s="75"/>
      <c r="M4282" s="75"/>
      <c r="N4282" s="75"/>
      <c r="O4282" s="75"/>
      <c r="P4282" s="75"/>
      <c r="Q4282" s="75"/>
      <c r="R4282" s="75"/>
      <c r="S4282" s="75"/>
      <c r="T4282" s="75"/>
      <c r="U4282" s="75"/>
      <c r="V4282" s="75"/>
      <c r="W4282" s="75"/>
      <c r="X4282" s="75"/>
      <c r="Y4282" s="75"/>
      <c r="Z4282" s="75"/>
      <c r="AA4282" s="75"/>
      <c r="AB4282" s="75"/>
      <c r="AC4282" s="75"/>
      <c r="AD4282" s="75"/>
      <c r="AE4282" s="75"/>
      <c r="AF4282" s="75"/>
      <c r="AG4282" s="75"/>
      <c r="AH4282" s="75"/>
      <c r="AI4282" s="75"/>
      <c r="AK4282" s="76"/>
      <c r="AL4282" s="76"/>
      <c r="AM4282" s="75"/>
      <c r="AO4282" s="186"/>
      <c r="AP4282" s="186"/>
      <c r="AQ4282" s="186"/>
      <c r="AR4282" s="186"/>
      <c r="AS4282" s="186"/>
      <c r="AT4282" s="186"/>
      <c r="AU4282" s="186"/>
      <c r="AV4282" s="186"/>
      <c r="AW4282" s="186"/>
      <c r="AX4282" s="186"/>
      <c r="AY4282" s="186"/>
      <c r="AZ4282" s="186"/>
      <c r="BA4282" s="186"/>
      <c r="BB4282" s="186"/>
      <c r="BC4282" s="186"/>
      <c r="BD4282" s="75"/>
      <c r="BE4282" s="75"/>
      <c r="BF4282" s="75"/>
    </row>
    <row r="4283" spans="1:61" ht="11.25" customHeight="1" x14ac:dyDescent="0.3">
      <c r="A4283" s="75"/>
      <c r="B4283" s="76"/>
      <c r="C4283" s="958"/>
      <c r="D4283" s="75"/>
      <c r="E4283" s="75"/>
      <c r="F4283" s="75"/>
      <c r="G4283" s="75"/>
      <c r="H4283" s="75"/>
      <c r="I4283" s="75"/>
      <c r="J4283" s="75"/>
      <c r="K4283" s="75"/>
      <c r="L4283" s="75"/>
      <c r="M4283" s="75"/>
      <c r="N4283" s="75"/>
      <c r="O4283" s="75"/>
      <c r="P4283" s="75"/>
      <c r="Q4283" s="75"/>
      <c r="R4283" s="75"/>
      <c r="S4283" s="75"/>
      <c r="T4283" s="75"/>
      <c r="U4283" s="75"/>
      <c r="V4283" s="75"/>
      <c r="W4283" s="75"/>
      <c r="X4283" s="75"/>
      <c r="Y4283" s="75"/>
      <c r="Z4283" s="75"/>
      <c r="AA4283" s="75"/>
      <c r="AB4283" s="75"/>
      <c r="AC4283" s="75"/>
      <c r="AD4283" s="75"/>
      <c r="AE4283" s="75"/>
      <c r="AF4283" s="75"/>
      <c r="AG4283" s="75"/>
      <c r="AH4283" s="75"/>
      <c r="AI4283" s="75"/>
      <c r="AK4283" s="76"/>
      <c r="AL4283" s="76"/>
      <c r="AM4283" s="75"/>
      <c r="AO4283" s="186"/>
      <c r="AP4283" s="186"/>
      <c r="AQ4283" s="186"/>
      <c r="AR4283" s="186"/>
      <c r="AS4283" s="186"/>
      <c r="AT4283" s="186"/>
      <c r="AU4283" s="186"/>
      <c r="AV4283" s="186"/>
      <c r="AW4283" s="186"/>
      <c r="AX4283" s="186"/>
      <c r="AY4283" s="186"/>
      <c r="AZ4283" s="186"/>
      <c r="BA4283" s="186"/>
      <c r="BB4283" s="186"/>
      <c r="BC4283" s="186"/>
      <c r="BD4283" s="75"/>
      <c r="BE4283" s="75"/>
      <c r="BF4283" s="75"/>
    </row>
    <row r="4284" spans="1:61" ht="11.25" customHeight="1" x14ac:dyDescent="0.3">
      <c r="A4284" s="75"/>
      <c r="B4284" s="76"/>
      <c r="C4284" s="958"/>
      <c r="D4284" s="75"/>
      <c r="E4284" s="75"/>
      <c r="F4284" s="75"/>
      <c r="G4284" s="75"/>
      <c r="H4284" s="75"/>
      <c r="I4284" s="75"/>
      <c r="J4284" s="75"/>
      <c r="K4284" s="75"/>
      <c r="L4284" s="75"/>
      <c r="M4284" s="75"/>
      <c r="N4284" s="75"/>
      <c r="O4284" s="75"/>
      <c r="P4284" s="75"/>
      <c r="Q4284" s="75"/>
      <c r="R4284" s="75"/>
      <c r="S4284" s="75"/>
      <c r="T4284" s="75"/>
      <c r="U4284" s="75"/>
      <c r="V4284" s="75"/>
      <c r="W4284" s="75"/>
      <c r="X4284" s="75"/>
      <c r="Y4284" s="75"/>
      <c r="Z4284" s="75"/>
      <c r="AA4284" s="75"/>
      <c r="AB4284" s="75"/>
      <c r="AC4284" s="75"/>
      <c r="AD4284" s="75"/>
      <c r="AE4284" s="75"/>
      <c r="AF4284" s="75"/>
      <c r="AG4284" s="75"/>
      <c r="AH4284" s="75"/>
      <c r="AI4284" s="75"/>
      <c r="AK4284" s="76"/>
      <c r="AL4284" s="76"/>
      <c r="AM4284" s="75"/>
      <c r="AO4284" s="186"/>
      <c r="AP4284" s="186"/>
      <c r="AQ4284" s="186"/>
      <c r="AR4284" s="186"/>
      <c r="AS4284" s="186"/>
      <c r="AT4284" s="186"/>
      <c r="AU4284" s="186"/>
      <c r="AV4284" s="186"/>
      <c r="AW4284" s="186"/>
      <c r="AX4284" s="186"/>
      <c r="AY4284" s="186"/>
      <c r="AZ4284" s="186"/>
      <c r="BA4284" s="186"/>
      <c r="BB4284" s="186"/>
      <c r="BC4284" s="186"/>
      <c r="BD4284" s="75"/>
      <c r="BE4284" s="75"/>
      <c r="BF4284" s="75"/>
    </row>
    <row r="4285" spans="1:61" ht="11.25" customHeight="1" x14ac:dyDescent="0.3">
      <c r="A4285" s="75"/>
      <c r="B4285" s="76"/>
      <c r="C4285" s="958"/>
      <c r="D4285" s="75"/>
      <c r="E4285" s="75"/>
      <c r="F4285" s="75"/>
      <c r="G4285" s="75"/>
      <c r="H4285" s="75"/>
      <c r="I4285" s="75"/>
      <c r="J4285" s="75"/>
      <c r="K4285" s="75"/>
      <c r="L4285" s="75"/>
      <c r="M4285" s="75"/>
      <c r="N4285" s="75"/>
      <c r="O4285" s="75"/>
      <c r="P4285" s="75"/>
      <c r="Q4285" s="75"/>
      <c r="R4285" s="75"/>
      <c r="S4285" s="75"/>
      <c r="T4285" s="75"/>
      <c r="U4285" s="75"/>
      <c r="V4285" s="75"/>
      <c r="W4285" s="75"/>
      <c r="X4285" s="75"/>
      <c r="Y4285" s="75"/>
      <c r="Z4285" s="75"/>
      <c r="AA4285" s="75"/>
      <c r="AB4285" s="75"/>
      <c r="AC4285" s="75"/>
      <c r="AD4285" s="75"/>
      <c r="AE4285" s="75"/>
      <c r="AF4285" s="75"/>
      <c r="AG4285" s="75"/>
      <c r="AH4285" s="75"/>
      <c r="AI4285" s="75"/>
      <c r="AK4285" s="76"/>
      <c r="AL4285" s="76"/>
      <c r="AM4285" s="75"/>
      <c r="AO4285" s="186"/>
      <c r="AP4285" s="186"/>
      <c r="AQ4285" s="186"/>
      <c r="AR4285" s="186"/>
      <c r="AS4285" s="186"/>
      <c r="AT4285" s="186"/>
      <c r="AU4285" s="186"/>
      <c r="AV4285" s="186"/>
      <c r="AW4285" s="186"/>
      <c r="AX4285" s="186"/>
      <c r="AY4285" s="186"/>
      <c r="AZ4285" s="186"/>
      <c r="BA4285" s="186"/>
      <c r="BB4285" s="186"/>
      <c r="BC4285" s="186"/>
      <c r="BD4285" s="75"/>
      <c r="BE4285" s="75"/>
      <c r="BF4285" s="75"/>
    </row>
    <row r="4286" spans="1:61" ht="11.25" customHeight="1" x14ac:dyDescent="0.3">
      <c r="A4286" s="75"/>
      <c r="B4286" s="76"/>
      <c r="C4286" s="958"/>
      <c r="D4286" s="75"/>
      <c r="E4286" s="75"/>
      <c r="F4286" s="75"/>
      <c r="G4286" s="75"/>
      <c r="H4286" s="75"/>
      <c r="I4286" s="75"/>
      <c r="J4286" s="75"/>
      <c r="K4286" s="75"/>
      <c r="L4286" s="75"/>
      <c r="M4286" s="75"/>
      <c r="N4286" s="75"/>
      <c r="O4286" s="75"/>
      <c r="P4286" s="75"/>
      <c r="Q4286" s="75"/>
      <c r="R4286" s="75"/>
      <c r="S4286" s="75"/>
      <c r="T4286" s="75"/>
      <c r="U4286" s="75"/>
      <c r="V4286" s="75"/>
      <c r="W4286" s="75"/>
      <c r="X4286" s="75"/>
      <c r="Y4286" s="75"/>
      <c r="Z4286" s="75"/>
      <c r="AA4286" s="75"/>
      <c r="AB4286" s="75"/>
      <c r="AC4286" s="75"/>
      <c r="AD4286" s="75"/>
      <c r="AE4286" s="75"/>
      <c r="AF4286" s="75"/>
      <c r="AG4286" s="75"/>
      <c r="AH4286" s="75"/>
      <c r="AI4286" s="75"/>
      <c r="AK4286" s="76"/>
      <c r="AL4286" s="76"/>
      <c r="AM4286" s="75"/>
      <c r="AO4286" s="186"/>
      <c r="AP4286" s="186"/>
      <c r="AQ4286" s="186"/>
      <c r="AR4286" s="186"/>
      <c r="AS4286" s="186"/>
      <c r="AT4286" s="186"/>
      <c r="AU4286" s="186"/>
      <c r="AV4286" s="186"/>
      <c r="AW4286" s="186"/>
      <c r="AX4286" s="186"/>
      <c r="AY4286" s="186"/>
      <c r="AZ4286" s="186"/>
      <c r="BA4286" s="186"/>
      <c r="BB4286" s="186"/>
      <c r="BC4286" s="186"/>
      <c r="BD4286" s="75"/>
      <c r="BE4286" s="75"/>
      <c r="BF4286" s="75"/>
    </row>
    <row r="4287" spans="1:61" ht="11.25" customHeight="1" x14ac:dyDescent="0.3">
      <c r="A4287" s="75"/>
      <c r="B4287" s="76"/>
      <c r="C4287" s="958"/>
      <c r="D4287" s="75"/>
      <c r="E4287" s="75"/>
      <c r="F4287" s="75"/>
      <c r="G4287" s="75"/>
      <c r="H4287" s="75"/>
      <c r="I4287" s="75"/>
      <c r="J4287" s="75"/>
      <c r="K4287" s="75"/>
      <c r="L4287" s="75"/>
      <c r="M4287" s="75"/>
      <c r="N4287" s="75"/>
      <c r="O4287" s="75"/>
      <c r="P4287" s="75"/>
      <c r="Q4287" s="75"/>
      <c r="R4287" s="75"/>
      <c r="S4287" s="75"/>
      <c r="T4287" s="75"/>
      <c r="U4287" s="75"/>
      <c r="V4287" s="75"/>
      <c r="W4287" s="75"/>
      <c r="X4287" s="75"/>
      <c r="Y4287" s="75"/>
      <c r="Z4287" s="75"/>
      <c r="AA4287" s="75"/>
      <c r="AB4287" s="75"/>
      <c r="AC4287" s="75"/>
      <c r="AD4287" s="75"/>
      <c r="AE4287" s="75"/>
      <c r="AF4287" s="75"/>
      <c r="AG4287" s="75"/>
      <c r="AH4287" s="75"/>
      <c r="AI4287" s="75"/>
      <c r="AK4287" s="76"/>
      <c r="AL4287" s="76"/>
      <c r="AM4287" s="75"/>
      <c r="AO4287" s="186"/>
      <c r="AP4287" s="186"/>
      <c r="AQ4287" s="186"/>
      <c r="AR4287" s="186"/>
      <c r="AS4287" s="186"/>
      <c r="AT4287" s="186"/>
      <c r="AU4287" s="186"/>
      <c r="AV4287" s="186"/>
      <c r="AW4287" s="186"/>
      <c r="AX4287" s="186"/>
      <c r="AY4287" s="186"/>
      <c r="AZ4287" s="186"/>
      <c r="BA4287" s="186"/>
      <c r="BB4287" s="186"/>
      <c r="BC4287" s="186"/>
      <c r="BD4287" s="75"/>
      <c r="BE4287" s="75"/>
      <c r="BF4287" s="75"/>
    </row>
    <row r="4288" spans="1:61" ht="11.25" customHeight="1" x14ac:dyDescent="0.3">
      <c r="A4288" s="75"/>
      <c r="B4288" s="76"/>
      <c r="C4288" s="958"/>
      <c r="D4288" s="75"/>
      <c r="E4288" s="75"/>
      <c r="F4288" s="75"/>
      <c r="G4288" s="75"/>
      <c r="H4288" s="75"/>
      <c r="I4288" s="75"/>
      <c r="J4288" s="75"/>
      <c r="K4288" s="75"/>
      <c r="L4288" s="75"/>
      <c r="M4288" s="75"/>
      <c r="N4288" s="75"/>
      <c r="O4288" s="75"/>
      <c r="P4288" s="75"/>
      <c r="Q4288" s="75"/>
      <c r="R4288" s="75"/>
      <c r="S4288" s="75"/>
      <c r="T4288" s="75"/>
      <c r="U4288" s="75"/>
      <c r="V4288" s="75"/>
      <c r="W4288" s="75"/>
      <c r="X4288" s="75"/>
      <c r="Y4288" s="75"/>
      <c r="Z4288" s="75"/>
      <c r="AA4288" s="75"/>
      <c r="AB4288" s="75"/>
      <c r="AC4288" s="75"/>
      <c r="AD4288" s="75"/>
      <c r="AE4288" s="75"/>
      <c r="AF4288" s="75"/>
      <c r="AG4288" s="75"/>
      <c r="AH4288" s="75"/>
      <c r="AI4288" s="75"/>
      <c r="AK4288" s="76"/>
      <c r="AL4288" s="76"/>
      <c r="AM4288" s="75"/>
      <c r="AO4288" s="186"/>
      <c r="AP4288" s="186"/>
      <c r="AQ4288" s="186"/>
      <c r="AR4288" s="186"/>
      <c r="AS4288" s="186"/>
      <c r="AT4288" s="186"/>
      <c r="AU4288" s="186"/>
      <c r="AV4288" s="186"/>
      <c r="AW4288" s="186"/>
      <c r="AX4288" s="186"/>
      <c r="AY4288" s="186"/>
      <c r="AZ4288" s="186"/>
      <c r="BA4288" s="186"/>
      <c r="BB4288" s="186"/>
      <c r="BC4288" s="186"/>
      <c r="BD4288" s="75"/>
      <c r="BE4288" s="75"/>
      <c r="BF4288" s="75"/>
    </row>
    <row r="4289" spans="1:58" ht="11.25" customHeight="1" x14ac:dyDescent="0.3">
      <c r="A4289" s="75"/>
      <c r="B4289" s="76"/>
      <c r="C4289" s="958"/>
      <c r="D4289" s="75"/>
      <c r="E4289" s="75"/>
      <c r="F4289" s="75"/>
      <c r="G4289" s="75"/>
      <c r="H4289" s="75"/>
      <c r="I4289" s="75"/>
      <c r="J4289" s="75"/>
      <c r="K4289" s="75"/>
      <c r="L4289" s="75"/>
      <c r="M4289" s="75"/>
      <c r="N4289" s="75"/>
      <c r="O4289" s="75"/>
      <c r="P4289" s="75"/>
      <c r="Q4289" s="75"/>
      <c r="R4289" s="75"/>
      <c r="S4289" s="75"/>
      <c r="T4289" s="75"/>
      <c r="U4289" s="75"/>
      <c r="V4289" s="75"/>
      <c r="W4289" s="75"/>
      <c r="X4289" s="75"/>
      <c r="Y4289" s="75"/>
      <c r="Z4289" s="75"/>
      <c r="AA4289" s="75"/>
      <c r="AB4289" s="75"/>
      <c r="AC4289" s="75"/>
      <c r="AD4289" s="75"/>
      <c r="AE4289" s="75"/>
      <c r="AF4289" s="75"/>
      <c r="AG4289" s="75"/>
      <c r="AH4289" s="75"/>
      <c r="AI4289" s="75"/>
      <c r="AK4289" s="76"/>
      <c r="AL4289" s="76"/>
      <c r="AM4289" s="75"/>
      <c r="AO4289" s="186"/>
      <c r="AP4289" s="186"/>
      <c r="AQ4289" s="186"/>
      <c r="AR4289" s="186"/>
      <c r="AS4289" s="186"/>
      <c r="AT4289" s="186"/>
      <c r="AU4289" s="186"/>
      <c r="AV4289" s="186"/>
      <c r="AW4289" s="186"/>
      <c r="AX4289" s="186"/>
      <c r="AY4289" s="186"/>
      <c r="AZ4289" s="186"/>
      <c r="BA4289" s="186"/>
      <c r="BB4289" s="186"/>
      <c r="BC4289" s="186"/>
      <c r="BD4289" s="75"/>
      <c r="BE4289" s="75"/>
      <c r="BF4289" s="75"/>
    </row>
    <row r="4290" spans="1:58" ht="11.25" customHeight="1" x14ac:dyDescent="0.3">
      <c r="A4290" s="75"/>
      <c r="B4290" s="76"/>
      <c r="C4290" s="958"/>
      <c r="D4290" s="75"/>
      <c r="E4290" s="75"/>
      <c r="F4290" s="75"/>
      <c r="G4290" s="75"/>
      <c r="H4290" s="75"/>
      <c r="I4290" s="75"/>
      <c r="J4290" s="75"/>
      <c r="K4290" s="75"/>
      <c r="L4290" s="75"/>
      <c r="M4290" s="75"/>
      <c r="N4290" s="75"/>
      <c r="O4290" s="75"/>
      <c r="P4290" s="75"/>
      <c r="Q4290" s="75"/>
      <c r="R4290" s="75"/>
      <c r="S4290" s="75"/>
      <c r="T4290" s="75"/>
      <c r="U4290" s="75"/>
      <c r="V4290" s="75"/>
      <c r="W4290" s="75"/>
      <c r="X4290" s="75"/>
      <c r="Y4290" s="75"/>
      <c r="Z4290" s="75"/>
      <c r="AA4290" s="75"/>
      <c r="AB4290" s="75"/>
      <c r="AC4290" s="75"/>
      <c r="AD4290" s="75"/>
      <c r="AE4290" s="75"/>
      <c r="AF4290" s="75"/>
      <c r="AG4290" s="75"/>
      <c r="AH4290" s="75"/>
      <c r="AI4290" s="75"/>
      <c r="AK4290" s="76"/>
      <c r="AL4290" s="76"/>
      <c r="AM4290" s="75"/>
      <c r="AO4290" s="186"/>
      <c r="AP4290" s="186"/>
      <c r="AQ4290" s="186"/>
      <c r="AR4290" s="186"/>
      <c r="AS4290" s="186"/>
      <c r="AT4290" s="186"/>
      <c r="AU4290" s="186"/>
      <c r="AV4290" s="186"/>
      <c r="AW4290" s="186"/>
      <c r="AX4290" s="186"/>
      <c r="AY4290" s="186"/>
      <c r="AZ4290" s="186"/>
      <c r="BA4290" s="186"/>
      <c r="BB4290" s="186"/>
      <c r="BC4290" s="186"/>
      <c r="BD4290" s="75"/>
      <c r="BE4290" s="75"/>
      <c r="BF4290" s="75"/>
    </row>
    <row r="4291" spans="1:58" ht="11.25" customHeight="1" x14ac:dyDescent="0.3">
      <c r="A4291" s="75"/>
      <c r="B4291" s="76"/>
      <c r="C4291" s="958"/>
      <c r="D4291" s="75"/>
      <c r="E4291" s="75"/>
      <c r="F4291" s="75"/>
      <c r="G4291" s="75"/>
      <c r="H4291" s="75"/>
      <c r="I4291" s="75"/>
      <c r="J4291" s="75"/>
      <c r="K4291" s="75"/>
      <c r="L4291" s="75"/>
      <c r="M4291" s="75"/>
      <c r="N4291" s="75"/>
      <c r="O4291" s="75"/>
      <c r="P4291" s="75"/>
      <c r="Q4291" s="75"/>
      <c r="R4291" s="75"/>
      <c r="S4291" s="75"/>
      <c r="T4291" s="75"/>
      <c r="U4291" s="75"/>
      <c r="V4291" s="75"/>
      <c r="W4291" s="75"/>
      <c r="X4291" s="75"/>
      <c r="Y4291" s="75"/>
      <c r="Z4291" s="75"/>
      <c r="AA4291" s="75"/>
      <c r="AB4291" s="75"/>
      <c r="AC4291" s="75"/>
      <c r="AD4291" s="75"/>
      <c r="AE4291" s="75"/>
      <c r="AF4291" s="75"/>
      <c r="AG4291" s="75"/>
      <c r="AH4291" s="75"/>
      <c r="AI4291" s="75"/>
      <c r="AK4291" s="76"/>
      <c r="AL4291" s="76"/>
      <c r="AM4291" s="75"/>
      <c r="AO4291" s="186"/>
      <c r="AP4291" s="186"/>
      <c r="AQ4291" s="186"/>
      <c r="AR4291" s="186"/>
      <c r="AS4291" s="186"/>
      <c r="AT4291" s="186"/>
      <c r="AU4291" s="186"/>
      <c r="AV4291" s="186"/>
      <c r="AW4291" s="186"/>
      <c r="AX4291" s="186"/>
      <c r="AY4291" s="186"/>
      <c r="AZ4291" s="186"/>
      <c r="BA4291" s="186"/>
      <c r="BB4291" s="186"/>
      <c r="BC4291" s="186"/>
      <c r="BD4291" s="75"/>
      <c r="BE4291" s="75"/>
      <c r="BF4291" s="75"/>
    </row>
    <row r="4292" spans="1:58" ht="11.25" customHeight="1" x14ac:dyDescent="0.3">
      <c r="A4292" s="75"/>
      <c r="B4292" s="76"/>
      <c r="C4292" s="958"/>
      <c r="D4292" s="75"/>
      <c r="E4292" s="75"/>
      <c r="F4292" s="75"/>
      <c r="G4292" s="75"/>
      <c r="H4292" s="75"/>
      <c r="I4292" s="75"/>
      <c r="J4292" s="75"/>
      <c r="K4292" s="75"/>
      <c r="L4292" s="75"/>
      <c r="M4292" s="75"/>
      <c r="N4292" s="75"/>
      <c r="O4292" s="75"/>
      <c r="P4292" s="75"/>
      <c r="Q4292" s="75"/>
      <c r="R4292" s="75"/>
      <c r="S4292" s="75"/>
      <c r="T4292" s="75"/>
      <c r="U4292" s="75"/>
      <c r="V4292" s="75"/>
      <c r="W4292" s="75"/>
      <c r="X4292" s="75"/>
      <c r="Y4292" s="75"/>
      <c r="Z4292" s="75"/>
      <c r="AA4292" s="75"/>
      <c r="AB4292" s="75"/>
      <c r="AC4292" s="75"/>
      <c r="AD4292" s="75"/>
      <c r="AE4292" s="75"/>
      <c r="AF4292" s="75"/>
      <c r="AG4292" s="75"/>
      <c r="AH4292" s="75"/>
      <c r="AI4292" s="75"/>
      <c r="AK4292" s="76"/>
      <c r="AL4292" s="76"/>
      <c r="AM4292" s="75"/>
      <c r="AO4292" s="186"/>
      <c r="AP4292" s="186"/>
      <c r="AQ4292" s="186"/>
      <c r="AR4292" s="186"/>
      <c r="AS4292" s="186"/>
      <c r="AT4292" s="186"/>
      <c r="AU4292" s="186"/>
      <c r="AV4292" s="186"/>
      <c r="AW4292" s="186"/>
      <c r="AX4292" s="186"/>
      <c r="AY4292" s="186"/>
      <c r="AZ4292" s="186"/>
      <c r="BA4292" s="186"/>
      <c r="BB4292" s="186"/>
      <c r="BC4292" s="186"/>
      <c r="BD4292" s="75"/>
      <c r="BE4292" s="75"/>
      <c r="BF4292" s="75"/>
    </row>
    <row r="4293" spans="1:58" ht="11.25" customHeight="1" x14ac:dyDescent="0.3">
      <c r="A4293" s="75"/>
      <c r="B4293" s="76"/>
      <c r="C4293" s="958"/>
      <c r="D4293" s="75"/>
      <c r="E4293" s="75"/>
      <c r="F4293" s="75"/>
      <c r="G4293" s="75"/>
      <c r="H4293" s="75"/>
      <c r="I4293" s="75"/>
      <c r="J4293" s="75"/>
      <c r="K4293" s="75"/>
      <c r="L4293" s="75"/>
      <c r="M4293" s="75"/>
      <c r="N4293" s="75"/>
      <c r="O4293" s="75"/>
      <c r="P4293" s="75"/>
      <c r="Q4293" s="75"/>
      <c r="R4293" s="75"/>
      <c r="S4293" s="75"/>
      <c r="T4293" s="75"/>
      <c r="U4293" s="75"/>
      <c r="V4293" s="75"/>
      <c r="W4293" s="75"/>
      <c r="X4293" s="75"/>
      <c r="Y4293" s="75"/>
      <c r="Z4293" s="75"/>
      <c r="AA4293" s="75"/>
      <c r="AB4293" s="75"/>
      <c r="AC4293" s="75"/>
      <c r="AD4293" s="75"/>
      <c r="AE4293" s="75"/>
      <c r="AF4293" s="75"/>
      <c r="AG4293" s="75"/>
      <c r="AH4293" s="75"/>
      <c r="AI4293" s="75"/>
      <c r="AK4293" s="76"/>
      <c r="AL4293" s="76"/>
      <c r="AM4293" s="75"/>
      <c r="AO4293" s="186"/>
      <c r="AP4293" s="186"/>
      <c r="AQ4293" s="186"/>
      <c r="AR4293" s="186"/>
      <c r="AS4293" s="186"/>
      <c r="AT4293" s="186"/>
      <c r="AU4293" s="186"/>
      <c r="AV4293" s="186"/>
      <c r="AW4293" s="186"/>
      <c r="AX4293" s="186"/>
      <c r="AY4293" s="186"/>
      <c r="AZ4293" s="186"/>
      <c r="BA4293" s="186"/>
      <c r="BB4293" s="186"/>
      <c r="BC4293" s="186"/>
      <c r="BD4293" s="75"/>
      <c r="BE4293" s="75"/>
      <c r="BF4293" s="75"/>
    </row>
    <row r="4294" spans="1:58" ht="11.25" customHeight="1" x14ac:dyDescent="0.3">
      <c r="A4294" s="75"/>
      <c r="B4294" s="76"/>
      <c r="C4294" s="958"/>
      <c r="D4294" s="75"/>
      <c r="E4294" s="75"/>
      <c r="F4294" s="75"/>
      <c r="G4294" s="75"/>
      <c r="H4294" s="75"/>
      <c r="I4294" s="75"/>
      <c r="J4294" s="75"/>
      <c r="K4294" s="75"/>
      <c r="L4294" s="75"/>
      <c r="M4294" s="75"/>
      <c r="N4294" s="75"/>
      <c r="O4294" s="75"/>
      <c r="P4294" s="75"/>
      <c r="Q4294" s="75"/>
      <c r="R4294" s="75"/>
      <c r="S4294" s="75"/>
      <c r="T4294" s="75"/>
      <c r="U4294" s="75"/>
      <c r="V4294" s="75"/>
      <c r="W4294" s="75"/>
      <c r="X4294" s="75"/>
      <c r="Y4294" s="75"/>
      <c r="Z4294" s="75"/>
      <c r="AA4294" s="75"/>
      <c r="AB4294" s="75"/>
      <c r="AC4294" s="75"/>
      <c r="AD4294" s="75"/>
      <c r="AE4294" s="75"/>
      <c r="AF4294" s="75"/>
      <c r="AG4294" s="75"/>
      <c r="AH4294" s="75"/>
      <c r="AI4294" s="75"/>
      <c r="AK4294" s="76"/>
      <c r="AL4294" s="76"/>
      <c r="AM4294" s="75"/>
      <c r="AO4294" s="186"/>
      <c r="AP4294" s="186"/>
      <c r="AQ4294" s="186"/>
      <c r="AR4294" s="186"/>
      <c r="AS4294" s="186"/>
      <c r="AT4294" s="186"/>
      <c r="AU4294" s="186"/>
      <c r="AV4294" s="186"/>
      <c r="AW4294" s="186"/>
      <c r="AX4294" s="186"/>
      <c r="AY4294" s="186"/>
      <c r="AZ4294" s="186"/>
      <c r="BA4294" s="186"/>
      <c r="BB4294" s="186"/>
      <c r="BC4294" s="186"/>
      <c r="BD4294" s="75"/>
      <c r="BE4294" s="75"/>
      <c r="BF4294" s="75"/>
    </row>
    <row r="4295" spans="1:58" ht="11.25" customHeight="1" x14ac:dyDescent="0.3">
      <c r="A4295" s="75"/>
      <c r="B4295" s="76"/>
      <c r="C4295" s="958"/>
      <c r="D4295" s="75"/>
      <c r="E4295" s="75"/>
      <c r="F4295" s="75"/>
      <c r="G4295" s="75"/>
      <c r="H4295" s="75"/>
      <c r="I4295" s="75"/>
      <c r="J4295" s="75"/>
      <c r="K4295" s="75"/>
      <c r="L4295" s="75"/>
      <c r="M4295" s="75"/>
      <c r="N4295" s="75"/>
      <c r="O4295" s="75"/>
      <c r="P4295" s="75"/>
      <c r="Q4295" s="75"/>
      <c r="R4295" s="75"/>
      <c r="S4295" s="75"/>
      <c r="T4295" s="75"/>
      <c r="U4295" s="75"/>
      <c r="V4295" s="75"/>
      <c r="W4295" s="75"/>
      <c r="X4295" s="75"/>
      <c r="Y4295" s="75"/>
      <c r="Z4295" s="75"/>
      <c r="AA4295" s="75"/>
      <c r="AB4295" s="75"/>
      <c r="AC4295" s="75"/>
      <c r="AD4295" s="75"/>
      <c r="AE4295" s="75"/>
      <c r="AF4295" s="75"/>
      <c r="AG4295" s="75"/>
      <c r="AH4295" s="75"/>
      <c r="AI4295" s="75"/>
      <c r="AK4295" s="76"/>
      <c r="AL4295" s="76"/>
      <c r="AM4295" s="75"/>
      <c r="AO4295" s="186"/>
      <c r="AP4295" s="186"/>
      <c r="AQ4295" s="186"/>
      <c r="AR4295" s="186"/>
      <c r="AS4295" s="186"/>
      <c r="AT4295" s="186"/>
      <c r="AU4295" s="186"/>
      <c r="AV4295" s="186"/>
      <c r="AW4295" s="186"/>
      <c r="AX4295" s="186"/>
      <c r="AY4295" s="186"/>
      <c r="AZ4295" s="186"/>
      <c r="BA4295" s="186"/>
      <c r="BB4295" s="186"/>
      <c r="BC4295" s="186"/>
      <c r="BD4295" s="75"/>
      <c r="BE4295" s="75"/>
      <c r="BF4295" s="75"/>
    </row>
    <row r="4296" spans="1:58" ht="11.25" customHeight="1" x14ac:dyDescent="0.3">
      <c r="A4296" s="75"/>
      <c r="B4296" s="76"/>
      <c r="C4296" s="958"/>
      <c r="D4296" s="75"/>
      <c r="E4296" s="75"/>
      <c r="F4296" s="75"/>
      <c r="G4296" s="75"/>
      <c r="H4296" s="75"/>
      <c r="I4296" s="75"/>
      <c r="J4296" s="75"/>
      <c r="K4296" s="75"/>
      <c r="L4296" s="75"/>
      <c r="M4296" s="75"/>
      <c r="N4296" s="75"/>
      <c r="O4296" s="75"/>
      <c r="P4296" s="75"/>
      <c r="Q4296" s="75"/>
      <c r="R4296" s="75"/>
      <c r="S4296" s="75"/>
      <c r="T4296" s="75"/>
      <c r="U4296" s="75"/>
      <c r="V4296" s="75"/>
      <c r="W4296" s="75"/>
      <c r="X4296" s="75"/>
      <c r="Y4296" s="75"/>
      <c r="Z4296" s="75"/>
      <c r="AA4296" s="75"/>
      <c r="AB4296" s="75"/>
      <c r="AC4296" s="75"/>
      <c r="AD4296" s="75"/>
      <c r="AE4296" s="75"/>
      <c r="AF4296" s="75"/>
      <c r="AG4296" s="75"/>
      <c r="AH4296" s="75"/>
      <c r="AI4296" s="75"/>
      <c r="AK4296" s="76"/>
      <c r="AL4296" s="76"/>
      <c r="AM4296" s="75"/>
      <c r="AO4296" s="186"/>
      <c r="AP4296" s="186"/>
      <c r="AQ4296" s="186"/>
      <c r="AR4296" s="186"/>
      <c r="AS4296" s="186"/>
      <c r="AT4296" s="186"/>
      <c r="AU4296" s="186"/>
      <c r="AV4296" s="186"/>
      <c r="AW4296" s="186"/>
      <c r="AX4296" s="186"/>
      <c r="AY4296" s="186"/>
      <c r="AZ4296" s="186"/>
      <c r="BA4296" s="186"/>
      <c r="BB4296" s="186"/>
      <c r="BC4296" s="186"/>
      <c r="BD4296" s="75"/>
      <c r="BE4296" s="75"/>
      <c r="BF4296" s="75"/>
    </row>
    <row r="4297" spans="1:58" ht="11.25" customHeight="1" x14ac:dyDescent="0.3">
      <c r="A4297" s="75"/>
      <c r="B4297" s="76"/>
      <c r="C4297" s="958"/>
      <c r="D4297" s="75"/>
      <c r="E4297" s="75"/>
      <c r="F4297" s="75"/>
      <c r="G4297" s="75"/>
      <c r="H4297" s="75"/>
      <c r="I4297" s="75"/>
      <c r="J4297" s="75"/>
      <c r="K4297" s="75"/>
      <c r="L4297" s="75"/>
      <c r="M4297" s="75"/>
      <c r="N4297" s="75"/>
      <c r="O4297" s="75"/>
      <c r="P4297" s="75"/>
      <c r="Q4297" s="75"/>
      <c r="R4297" s="75"/>
      <c r="S4297" s="75"/>
      <c r="T4297" s="75"/>
      <c r="U4297" s="75"/>
      <c r="V4297" s="75"/>
      <c r="W4297" s="75"/>
      <c r="X4297" s="75"/>
      <c r="Y4297" s="75"/>
      <c r="Z4297" s="75"/>
      <c r="AA4297" s="75"/>
      <c r="AB4297" s="75"/>
      <c r="AC4297" s="75"/>
      <c r="AD4297" s="75"/>
      <c r="AE4297" s="75"/>
      <c r="AF4297" s="75"/>
      <c r="AG4297" s="75"/>
      <c r="AH4297" s="75"/>
      <c r="AI4297" s="75"/>
      <c r="AK4297" s="76"/>
      <c r="AL4297" s="76"/>
      <c r="AM4297" s="75"/>
      <c r="AO4297" s="186"/>
      <c r="AP4297" s="186"/>
      <c r="AQ4297" s="186"/>
      <c r="AR4297" s="186"/>
      <c r="AS4297" s="186"/>
      <c r="AT4297" s="186"/>
      <c r="AU4297" s="186"/>
      <c r="AV4297" s="186"/>
      <c r="AW4297" s="186"/>
      <c r="AX4297" s="186"/>
      <c r="AY4297" s="186"/>
      <c r="AZ4297" s="186"/>
      <c r="BA4297" s="186"/>
      <c r="BB4297" s="186"/>
      <c r="BC4297" s="186"/>
      <c r="BD4297" s="75"/>
      <c r="BE4297" s="75"/>
      <c r="BF4297" s="75"/>
    </row>
    <row r="4298" spans="1:58" ht="11.25" customHeight="1" x14ac:dyDescent="0.3">
      <c r="A4298" s="75"/>
      <c r="B4298" s="76"/>
      <c r="C4298" s="958"/>
      <c r="D4298" s="75"/>
      <c r="E4298" s="75"/>
      <c r="F4298" s="75"/>
      <c r="G4298" s="75"/>
      <c r="H4298" s="75"/>
      <c r="I4298" s="75"/>
      <c r="J4298" s="75"/>
      <c r="K4298" s="75"/>
      <c r="L4298" s="75"/>
      <c r="M4298" s="75"/>
      <c r="N4298" s="75"/>
      <c r="O4298" s="75"/>
      <c r="P4298" s="75"/>
      <c r="Q4298" s="75"/>
      <c r="R4298" s="75"/>
      <c r="S4298" s="75"/>
      <c r="T4298" s="75"/>
      <c r="U4298" s="75"/>
      <c r="V4298" s="75"/>
      <c r="W4298" s="75"/>
      <c r="X4298" s="75"/>
      <c r="Y4298" s="75"/>
      <c r="Z4298" s="75"/>
      <c r="AA4298" s="75"/>
      <c r="AB4298" s="75"/>
      <c r="AC4298" s="75"/>
      <c r="AD4298" s="75"/>
      <c r="AE4298" s="75"/>
      <c r="AF4298" s="75"/>
      <c r="AG4298" s="75"/>
      <c r="AH4298" s="75"/>
      <c r="AI4298" s="75"/>
      <c r="AK4298" s="76"/>
      <c r="AL4298" s="76"/>
      <c r="AM4298" s="75"/>
      <c r="AO4298" s="186"/>
      <c r="AP4298" s="186"/>
      <c r="AQ4298" s="186"/>
      <c r="AR4298" s="186"/>
      <c r="AS4298" s="186"/>
      <c r="AT4298" s="186"/>
      <c r="AU4298" s="186"/>
      <c r="AV4298" s="186"/>
      <c r="AW4298" s="186"/>
      <c r="AX4298" s="186"/>
      <c r="AY4298" s="186"/>
      <c r="AZ4298" s="186"/>
      <c r="BA4298" s="186"/>
      <c r="BB4298" s="186"/>
      <c r="BC4298" s="186"/>
      <c r="BD4298" s="75"/>
      <c r="BE4298" s="75"/>
      <c r="BF4298" s="75"/>
    </row>
    <row r="4299" spans="1:58" ht="11.25" customHeight="1" x14ac:dyDescent="0.3">
      <c r="A4299" s="75"/>
      <c r="B4299" s="76"/>
      <c r="C4299" s="958"/>
      <c r="D4299" s="75"/>
      <c r="E4299" s="75"/>
      <c r="F4299" s="75"/>
      <c r="G4299" s="75"/>
      <c r="H4299" s="75"/>
      <c r="I4299" s="75"/>
      <c r="J4299" s="75"/>
      <c r="K4299" s="75"/>
      <c r="L4299" s="75"/>
      <c r="M4299" s="75"/>
      <c r="N4299" s="75"/>
      <c r="O4299" s="75"/>
      <c r="P4299" s="75"/>
      <c r="Q4299" s="75"/>
      <c r="R4299" s="75"/>
      <c r="S4299" s="75"/>
      <c r="T4299" s="75"/>
      <c r="U4299" s="75"/>
      <c r="V4299" s="75"/>
      <c r="W4299" s="75"/>
      <c r="X4299" s="75"/>
      <c r="Y4299" s="75"/>
      <c r="Z4299" s="75"/>
      <c r="AA4299" s="75"/>
      <c r="AB4299" s="75"/>
      <c r="AC4299" s="75"/>
      <c r="AD4299" s="75"/>
      <c r="AE4299" s="75"/>
      <c r="AF4299" s="75"/>
      <c r="AG4299" s="75"/>
      <c r="AH4299" s="75"/>
      <c r="AI4299" s="75"/>
      <c r="AK4299" s="76"/>
      <c r="AL4299" s="76"/>
      <c r="AM4299" s="75"/>
      <c r="AO4299" s="186"/>
      <c r="AP4299" s="186"/>
      <c r="AQ4299" s="186"/>
      <c r="AR4299" s="186"/>
      <c r="AS4299" s="186"/>
      <c r="AT4299" s="186"/>
      <c r="AU4299" s="186"/>
      <c r="AV4299" s="186"/>
      <c r="AW4299" s="186"/>
      <c r="AX4299" s="186"/>
      <c r="AY4299" s="186"/>
      <c r="AZ4299" s="186"/>
      <c r="BA4299" s="186"/>
      <c r="BB4299" s="186"/>
      <c r="BC4299" s="186"/>
      <c r="BD4299" s="75"/>
      <c r="BE4299" s="75"/>
      <c r="BF4299" s="75"/>
    </row>
    <row r="4300" spans="1:58" ht="11.25" customHeight="1" x14ac:dyDescent="0.3">
      <c r="A4300" s="75"/>
      <c r="B4300" s="76"/>
      <c r="C4300" s="958"/>
      <c r="D4300" s="75"/>
      <c r="E4300" s="75"/>
      <c r="F4300" s="75"/>
      <c r="G4300" s="75"/>
      <c r="H4300" s="75"/>
      <c r="I4300" s="75"/>
      <c r="J4300" s="75"/>
      <c r="K4300" s="75"/>
      <c r="L4300" s="75"/>
      <c r="M4300" s="75"/>
      <c r="N4300" s="75"/>
      <c r="O4300" s="75"/>
      <c r="P4300" s="75"/>
      <c r="Q4300" s="75"/>
      <c r="R4300" s="75"/>
      <c r="S4300" s="75"/>
      <c r="T4300" s="75"/>
      <c r="U4300" s="75"/>
      <c r="V4300" s="75"/>
      <c r="W4300" s="75"/>
      <c r="X4300" s="75"/>
      <c r="Y4300" s="75"/>
      <c r="Z4300" s="75"/>
      <c r="AA4300" s="75"/>
      <c r="AB4300" s="75"/>
      <c r="AC4300" s="75"/>
      <c r="AD4300" s="75"/>
      <c r="AE4300" s="75"/>
      <c r="AF4300" s="75"/>
      <c r="AG4300" s="75"/>
      <c r="AH4300" s="75"/>
      <c r="AI4300" s="75"/>
      <c r="AK4300" s="76"/>
      <c r="AL4300" s="76"/>
      <c r="AM4300" s="75"/>
      <c r="AO4300" s="186"/>
      <c r="AP4300" s="186"/>
      <c r="AQ4300" s="186"/>
      <c r="AR4300" s="186"/>
      <c r="AS4300" s="186"/>
      <c r="AT4300" s="186"/>
      <c r="AU4300" s="186"/>
      <c r="AV4300" s="186"/>
      <c r="AW4300" s="186"/>
      <c r="AX4300" s="186"/>
      <c r="AY4300" s="186"/>
      <c r="AZ4300" s="186"/>
      <c r="BA4300" s="186"/>
      <c r="BB4300" s="186"/>
      <c r="BC4300" s="186"/>
      <c r="BD4300" s="75"/>
      <c r="BE4300" s="75"/>
      <c r="BF4300" s="75"/>
    </row>
    <row r="4301" spans="1:58" ht="11.25" customHeight="1" x14ac:dyDescent="0.3">
      <c r="A4301" s="75"/>
      <c r="B4301" s="76"/>
      <c r="C4301" s="958"/>
      <c r="D4301" s="75"/>
      <c r="E4301" s="75"/>
      <c r="F4301" s="75"/>
      <c r="G4301" s="75"/>
      <c r="H4301" s="75"/>
      <c r="I4301" s="75"/>
      <c r="J4301" s="75"/>
      <c r="K4301" s="75"/>
      <c r="L4301" s="75"/>
      <c r="M4301" s="75"/>
      <c r="N4301" s="75"/>
      <c r="O4301" s="75"/>
      <c r="P4301" s="75"/>
      <c r="Q4301" s="75"/>
      <c r="R4301" s="75"/>
      <c r="S4301" s="75"/>
      <c r="T4301" s="75"/>
      <c r="U4301" s="75"/>
      <c r="V4301" s="75"/>
      <c r="W4301" s="75"/>
      <c r="X4301" s="75"/>
      <c r="Y4301" s="75"/>
      <c r="Z4301" s="75"/>
      <c r="AA4301" s="75"/>
      <c r="AB4301" s="75"/>
      <c r="AC4301" s="75"/>
      <c r="AD4301" s="75"/>
      <c r="AE4301" s="75"/>
      <c r="AF4301" s="75"/>
      <c r="AG4301" s="75"/>
      <c r="AH4301" s="75"/>
      <c r="AI4301" s="75"/>
      <c r="AK4301" s="76"/>
      <c r="AL4301" s="76"/>
      <c r="AM4301" s="75"/>
      <c r="AO4301" s="186"/>
      <c r="AP4301" s="186"/>
      <c r="AQ4301" s="186"/>
      <c r="AR4301" s="186"/>
      <c r="AS4301" s="186"/>
      <c r="AT4301" s="186"/>
      <c r="AU4301" s="186"/>
      <c r="AV4301" s="186"/>
      <c r="AW4301" s="186"/>
      <c r="AX4301" s="186"/>
      <c r="AY4301" s="186"/>
      <c r="AZ4301" s="186"/>
      <c r="BA4301" s="186"/>
      <c r="BB4301" s="186"/>
      <c r="BC4301" s="186"/>
      <c r="BD4301" s="75"/>
      <c r="BE4301" s="75"/>
      <c r="BF4301" s="75"/>
    </row>
    <row r="4302" spans="1:58" ht="11.25" customHeight="1" x14ac:dyDescent="0.3">
      <c r="A4302" s="75"/>
      <c r="B4302" s="76"/>
      <c r="C4302" s="958"/>
      <c r="D4302" s="75"/>
      <c r="E4302" s="75"/>
      <c r="F4302" s="75"/>
      <c r="G4302" s="75"/>
      <c r="H4302" s="75"/>
      <c r="I4302" s="75"/>
      <c r="J4302" s="75"/>
      <c r="K4302" s="75"/>
      <c r="L4302" s="75"/>
      <c r="M4302" s="75"/>
      <c r="N4302" s="75"/>
      <c r="O4302" s="75"/>
      <c r="P4302" s="75"/>
      <c r="Q4302" s="75"/>
      <c r="R4302" s="75"/>
      <c r="S4302" s="75"/>
      <c r="T4302" s="75"/>
      <c r="U4302" s="75"/>
      <c r="V4302" s="75"/>
      <c r="W4302" s="75"/>
      <c r="X4302" s="75"/>
      <c r="Y4302" s="75"/>
      <c r="Z4302" s="75"/>
      <c r="AA4302" s="75"/>
      <c r="AB4302" s="75"/>
      <c r="AC4302" s="75"/>
      <c r="AD4302" s="75"/>
      <c r="AE4302" s="75"/>
      <c r="AF4302" s="75"/>
      <c r="AG4302" s="75"/>
      <c r="AH4302" s="75"/>
      <c r="AI4302" s="75"/>
      <c r="AK4302" s="76"/>
      <c r="AL4302" s="76"/>
      <c r="AM4302" s="75"/>
      <c r="AO4302" s="186"/>
      <c r="AP4302" s="186"/>
      <c r="AQ4302" s="186"/>
      <c r="AR4302" s="186"/>
      <c r="AS4302" s="186"/>
      <c r="AT4302" s="186"/>
      <c r="AU4302" s="186"/>
      <c r="AV4302" s="186"/>
      <c r="AW4302" s="186"/>
      <c r="AX4302" s="186"/>
      <c r="AY4302" s="186"/>
      <c r="AZ4302" s="186"/>
      <c r="BA4302" s="186"/>
      <c r="BB4302" s="186"/>
      <c r="BC4302" s="186"/>
      <c r="BD4302" s="75"/>
      <c r="BE4302" s="75"/>
      <c r="BF4302" s="75"/>
    </row>
    <row r="4303" spans="1:58" ht="11.25" customHeight="1" x14ac:dyDescent="0.3">
      <c r="A4303" s="75"/>
      <c r="B4303" s="76"/>
      <c r="C4303" s="958"/>
      <c r="D4303" s="75"/>
      <c r="E4303" s="75"/>
      <c r="F4303" s="75"/>
      <c r="G4303" s="75"/>
      <c r="H4303" s="75"/>
      <c r="I4303" s="75"/>
      <c r="J4303" s="75"/>
      <c r="K4303" s="75"/>
      <c r="L4303" s="75"/>
      <c r="M4303" s="75"/>
      <c r="N4303" s="75"/>
      <c r="O4303" s="75"/>
      <c r="P4303" s="75"/>
      <c r="Q4303" s="75"/>
      <c r="R4303" s="75"/>
      <c r="S4303" s="75"/>
      <c r="T4303" s="75"/>
      <c r="U4303" s="75"/>
      <c r="V4303" s="75"/>
      <c r="W4303" s="75"/>
      <c r="X4303" s="75"/>
      <c r="Y4303" s="75"/>
      <c r="Z4303" s="75"/>
      <c r="AA4303" s="75"/>
      <c r="AB4303" s="75"/>
      <c r="AC4303" s="75"/>
      <c r="AD4303" s="75"/>
      <c r="AE4303" s="75"/>
      <c r="AF4303" s="75"/>
      <c r="AG4303" s="75"/>
      <c r="AH4303" s="75"/>
      <c r="AI4303" s="75"/>
      <c r="AK4303" s="76"/>
      <c r="AL4303" s="76"/>
      <c r="AM4303" s="75"/>
      <c r="AO4303" s="186"/>
      <c r="AP4303" s="186"/>
      <c r="AQ4303" s="186"/>
      <c r="AR4303" s="186"/>
      <c r="AS4303" s="186"/>
      <c r="AT4303" s="186"/>
      <c r="AU4303" s="186"/>
      <c r="AV4303" s="186"/>
      <c r="AW4303" s="186"/>
      <c r="AX4303" s="186"/>
      <c r="AY4303" s="186"/>
      <c r="AZ4303" s="186"/>
      <c r="BA4303" s="186"/>
      <c r="BB4303" s="186"/>
      <c r="BC4303" s="186"/>
      <c r="BD4303" s="75"/>
      <c r="BE4303" s="75"/>
      <c r="BF4303" s="75"/>
    </row>
    <row r="4304" spans="1:58" ht="11.25" customHeight="1" x14ac:dyDescent="0.3">
      <c r="A4304" s="75"/>
      <c r="B4304" s="76"/>
      <c r="C4304" s="958"/>
      <c r="D4304" s="75"/>
      <c r="E4304" s="75"/>
      <c r="F4304" s="75"/>
      <c r="G4304" s="75"/>
      <c r="H4304" s="75"/>
      <c r="I4304" s="75"/>
      <c r="J4304" s="75"/>
      <c r="K4304" s="75"/>
      <c r="L4304" s="75"/>
      <c r="M4304" s="75"/>
      <c r="N4304" s="75"/>
      <c r="O4304" s="75"/>
      <c r="P4304" s="75"/>
      <c r="Q4304" s="75"/>
      <c r="R4304" s="75"/>
      <c r="S4304" s="75"/>
      <c r="T4304" s="75"/>
      <c r="U4304" s="75"/>
      <c r="V4304" s="75"/>
      <c r="W4304" s="75"/>
      <c r="X4304" s="75"/>
      <c r="Y4304" s="75"/>
      <c r="Z4304" s="75"/>
      <c r="AA4304" s="75"/>
      <c r="AB4304" s="75"/>
      <c r="AC4304" s="75"/>
      <c r="AD4304" s="75"/>
      <c r="AE4304" s="75"/>
      <c r="AF4304" s="75"/>
      <c r="AG4304" s="75"/>
      <c r="AH4304" s="75"/>
      <c r="AI4304" s="75"/>
      <c r="AK4304" s="76"/>
      <c r="AL4304" s="76"/>
      <c r="AM4304" s="75"/>
      <c r="AO4304" s="186"/>
      <c r="AP4304" s="186"/>
      <c r="AQ4304" s="186"/>
      <c r="AR4304" s="186"/>
      <c r="AS4304" s="186"/>
      <c r="AT4304" s="186"/>
      <c r="AU4304" s="186"/>
      <c r="AV4304" s="186"/>
      <c r="AW4304" s="186"/>
      <c r="AX4304" s="186"/>
      <c r="AY4304" s="186"/>
      <c r="AZ4304" s="186"/>
      <c r="BA4304" s="186"/>
      <c r="BB4304" s="186"/>
      <c r="BC4304" s="186"/>
      <c r="BD4304" s="75"/>
      <c r="BE4304" s="75"/>
      <c r="BF4304" s="75"/>
    </row>
    <row r="4305" spans="1:58" ht="11.25" customHeight="1" x14ac:dyDescent="0.3">
      <c r="A4305" s="75"/>
      <c r="B4305" s="76"/>
      <c r="C4305" s="958"/>
      <c r="D4305" s="75"/>
      <c r="E4305" s="75"/>
      <c r="F4305" s="75"/>
      <c r="G4305" s="75"/>
      <c r="H4305" s="75"/>
      <c r="I4305" s="75"/>
      <c r="J4305" s="75"/>
      <c r="K4305" s="75"/>
      <c r="L4305" s="75"/>
      <c r="M4305" s="75"/>
      <c r="N4305" s="75"/>
      <c r="O4305" s="75"/>
      <c r="P4305" s="75"/>
      <c r="Q4305" s="75"/>
      <c r="R4305" s="75"/>
      <c r="S4305" s="75"/>
      <c r="T4305" s="75"/>
      <c r="U4305" s="75"/>
      <c r="V4305" s="75"/>
      <c r="W4305" s="75"/>
      <c r="X4305" s="75"/>
      <c r="Y4305" s="75"/>
      <c r="Z4305" s="75"/>
      <c r="AA4305" s="75"/>
      <c r="AB4305" s="75"/>
      <c r="AC4305" s="75"/>
      <c r="AD4305" s="75"/>
      <c r="AE4305" s="75"/>
      <c r="AF4305" s="75"/>
      <c r="AG4305" s="75"/>
      <c r="AH4305" s="75"/>
      <c r="AI4305" s="75"/>
      <c r="AK4305" s="76"/>
      <c r="AL4305" s="76"/>
      <c r="AM4305" s="75"/>
      <c r="AO4305" s="186"/>
      <c r="AP4305" s="186"/>
      <c r="AQ4305" s="186"/>
      <c r="AR4305" s="186"/>
      <c r="AS4305" s="186"/>
      <c r="AT4305" s="186"/>
      <c r="AU4305" s="186"/>
      <c r="AV4305" s="186"/>
      <c r="AW4305" s="186"/>
      <c r="AX4305" s="186"/>
      <c r="AY4305" s="186"/>
      <c r="AZ4305" s="186"/>
      <c r="BA4305" s="186"/>
      <c r="BB4305" s="186"/>
      <c r="BC4305" s="186"/>
      <c r="BD4305" s="75"/>
      <c r="BE4305" s="75"/>
      <c r="BF4305" s="75"/>
    </row>
    <row r="4306" spans="1:58" ht="11.25" customHeight="1" x14ac:dyDescent="0.3">
      <c r="A4306" s="75"/>
      <c r="B4306" s="76"/>
      <c r="C4306" s="958"/>
      <c r="D4306" s="75"/>
      <c r="E4306" s="75"/>
      <c r="F4306" s="75"/>
      <c r="G4306" s="75"/>
      <c r="H4306" s="75"/>
      <c r="I4306" s="75"/>
      <c r="J4306" s="75"/>
      <c r="K4306" s="75"/>
      <c r="L4306" s="75"/>
      <c r="M4306" s="75"/>
      <c r="N4306" s="75"/>
      <c r="O4306" s="75"/>
      <c r="P4306" s="75"/>
      <c r="Q4306" s="75"/>
      <c r="R4306" s="75"/>
      <c r="S4306" s="75"/>
      <c r="T4306" s="75"/>
      <c r="U4306" s="75"/>
      <c r="V4306" s="75"/>
      <c r="W4306" s="75"/>
      <c r="X4306" s="75"/>
      <c r="Y4306" s="75"/>
      <c r="Z4306" s="75"/>
      <c r="AA4306" s="75"/>
      <c r="AB4306" s="75"/>
      <c r="AC4306" s="75"/>
      <c r="AD4306" s="75"/>
      <c r="AE4306" s="75"/>
      <c r="AF4306" s="75"/>
      <c r="AG4306" s="75"/>
      <c r="AH4306" s="75"/>
      <c r="AI4306" s="75"/>
      <c r="AK4306" s="76"/>
      <c r="AL4306" s="76"/>
      <c r="AM4306" s="75"/>
      <c r="AO4306" s="186"/>
      <c r="AP4306" s="186"/>
      <c r="AQ4306" s="186"/>
      <c r="AR4306" s="186"/>
      <c r="AS4306" s="186"/>
      <c r="AT4306" s="186"/>
      <c r="AU4306" s="186"/>
      <c r="AV4306" s="186"/>
      <c r="AW4306" s="186"/>
      <c r="AX4306" s="186"/>
      <c r="AY4306" s="186"/>
      <c r="AZ4306" s="186"/>
      <c r="BA4306" s="186"/>
      <c r="BB4306" s="186"/>
      <c r="BC4306" s="186"/>
      <c r="BD4306" s="75"/>
      <c r="BE4306" s="75"/>
      <c r="BF4306" s="75"/>
    </row>
    <row r="4307" spans="1:58" ht="11.25" customHeight="1" x14ac:dyDescent="0.3">
      <c r="A4307" s="75"/>
      <c r="B4307" s="76"/>
      <c r="C4307" s="958"/>
      <c r="D4307" s="75"/>
      <c r="E4307" s="75"/>
      <c r="F4307" s="75"/>
      <c r="G4307" s="75"/>
      <c r="H4307" s="75"/>
      <c r="I4307" s="75"/>
      <c r="J4307" s="75"/>
      <c r="K4307" s="75"/>
      <c r="L4307" s="75"/>
      <c r="M4307" s="75"/>
      <c r="N4307" s="75"/>
      <c r="O4307" s="75"/>
      <c r="P4307" s="75"/>
      <c r="Q4307" s="75"/>
      <c r="R4307" s="75"/>
      <c r="S4307" s="75"/>
      <c r="T4307" s="75"/>
      <c r="U4307" s="75"/>
      <c r="V4307" s="75"/>
      <c r="W4307" s="75"/>
      <c r="X4307" s="75"/>
      <c r="Y4307" s="75"/>
      <c r="Z4307" s="75"/>
      <c r="AA4307" s="75"/>
      <c r="AB4307" s="75"/>
      <c r="AC4307" s="75"/>
      <c r="AD4307" s="75"/>
      <c r="AE4307" s="75"/>
      <c r="AF4307" s="75"/>
      <c r="AG4307" s="75"/>
      <c r="AH4307" s="75"/>
      <c r="AI4307" s="75"/>
      <c r="AK4307" s="76"/>
      <c r="AL4307" s="76"/>
      <c r="AM4307" s="75"/>
      <c r="AO4307" s="186"/>
      <c r="AP4307" s="186"/>
      <c r="AQ4307" s="186"/>
      <c r="AR4307" s="186"/>
      <c r="AS4307" s="186"/>
      <c r="AT4307" s="186"/>
      <c r="AU4307" s="186"/>
      <c r="AV4307" s="186"/>
      <c r="AW4307" s="186"/>
      <c r="AX4307" s="186"/>
      <c r="AY4307" s="186"/>
      <c r="AZ4307" s="186"/>
      <c r="BA4307" s="186"/>
      <c r="BB4307" s="186"/>
      <c r="BC4307" s="186"/>
      <c r="BD4307" s="75"/>
      <c r="BE4307" s="75"/>
      <c r="BF4307" s="75"/>
    </row>
    <row r="4308" spans="1:58" ht="11.25" customHeight="1" x14ac:dyDescent="0.3">
      <c r="A4308" s="75"/>
      <c r="B4308" s="76"/>
      <c r="C4308" s="958"/>
      <c r="D4308" s="75"/>
      <c r="E4308" s="75"/>
      <c r="F4308" s="75"/>
      <c r="G4308" s="75"/>
      <c r="H4308" s="75"/>
      <c r="I4308" s="75"/>
      <c r="J4308" s="75"/>
      <c r="K4308" s="75"/>
      <c r="L4308" s="75"/>
      <c r="M4308" s="75"/>
      <c r="N4308" s="75"/>
      <c r="O4308" s="75"/>
      <c r="P4308" s="75"/>
      <c r="Q4308" s="75"/>
      <c r="R4308" s="75"/>
      <c r="S4308" s="75"/>
      <c r="T4308" s="75"/>
      <c r="U4308" s="75"/>
      <c r="V4308" s="75"/>
      <c r="W4308" s="75"/>
      <c r="X4308" s="75"/>
      <c r="Y4308" s="75"/>
      <c r="Z4308" s="75"/>
      <c r="AA4308" s="75"/>
      <c r="AB4308" s="75"/>
      <c r="AC4308" s="75"/>
      <c r="AD4308" s="75"/>
      <c r="AE4308" s="75"/>
      <c r="AF4308" s="75"/>
      <c r="AG4308" s="75"/>
      <c r="AH4308" s="75"/>
      <c r="AI4308" s="75"/>
      <c r="AK4308" s="76"/>
      <c r="AL4308" s="76"/>
      <c r="AM4308" s="75"/>
      <c r="AO4308" s="186"/>
      <c r="AP4308" s="186"/>
      <c r="AQ4308" s="186"/>
      <c r="AR4308" s="186"/>
      <c r="AS4308" s="186"/>
      <c r="AT4308" s="186"/>
      <c r="AU4308" s="186"/>
      <c r="AV4308" s="186"/>
      <c r="AW4308" s="186"/>
      <c r="AX4308" s="186"/>
      <c r="AY4308" s="186"/>
      <c r="AZ4308" s="186"/>
      <c r="BA4308" s="186"/>
      <c r="BB4308" s="186"/>
      <c r="BC4308" s="186"/>
      <c r="BD4308" s="75"/>
      <c r="BE4308" s="75"/>
      <c r="BF4308" s="75"/>
    </row>
    <row r="4309" spans="1:58" ht="11.25" customHeight="1" x14ac:dyDescent="0.3">
      <c r="A4309" s="75"/>
      <c r="B4309" s="76"/>
      <c r="C4309" s="958"/>
      <c r="D4309" s="75"/>
      <c r="E4309" s="75"/>
      <c r="F4309" s="75"/>
      <c r="G4309" s="75"/>
      <c r="H4309" s="75"/>
      <c r="I4309" s="75"/>
      <c r="J4309" s="75"/>
      <c r="K4309" s="75"/>
      <c r="L4309" s="75"/>
      <c r="M4309" s="75"/>
      <c r="N4309" s="75"/>
      <c r="O4309" s="75"/>
      <c r="P4309" s="75"/>
      <c r="Q4309" s="75"/>
      <c r="R4309" s="75"/>
      <c r="S4309" s="75"/>
      <c r="T4309" s="75"/>
      <c r="U4309" s="75"/>
      <c r="V4309" s="75"/>
      <c r="W4309" s="75"/>
      <c r="X4309" s="75"/>
      <c r="Y4309" s="75"/>
      <c r="Z4309" s="75"/>
      <c r="AA4309" s="75"/>
      <c r="AB4309" s="75"/>
      <c r="AC4309" s="75"/>
      <c r="AD4309" s="75"/>
      <c r="AE4309" s="75"/>
      <c r="AF4309" s="75"/>
      <c r="AG4309" s="75"/>
      <c r="AH4309" s="75"/>
      <c r="AI4309" s="75"/>
      <c r="AK4309" s="76"/>
      <c r="AL4309" s="76"/>
      <c r="AM4309" s="75"/>
      <c r="AO4309" s="186"/>
      <c r="AP4309" s="186"/>
      <c r="AQ4309" s="186"/>
      <c r="AR4309" s="186"/>
      <c r="AS4309" s="186"/>
      <c r="AT4309" s="186"/>
      <c r="AU4309" s="186"/>
      <c r="AV4309" s="186"/>
      <c r="AW4309" s="186"/>
      <c r="AX4309" s="186"/>
      <c r="AY4309" s="186"/>
      <c r="AZ4309" s="186"/>
      <c r="BA4309" s="186"/>
      <c r="BB4309" s="186"/>
      <c r="BC4309" s="186"/>
      <c r="BD4309" s="75"/>
      <c r="BE4309" s="75"/>
      <c r="BF4309" s="75"/>
    </row>
    <row r="4310" spans="1:58" ht="11.25" customHeight="1" x14ac:dyDescent="0.3">
      <c r="A4310" s="75"/>
      <c r="B4310" s="76"/>
      <c r="C4310" s="958"/>
      <c r="D4310" s="75"/>
      <c r="E4310" s="75"/>
      <c r="F4310" s="75"/>
      <c r="G4310" s="75"/>
      <c r="H4310" s="75"/>
      <c r="I4310" s="75"/>
      <c r="J4310" s="75"/>
      <c r="K4310" s="75"/>
      <c r="L4310" s="75"/>
      <c r="M4310" s="75"/>
      <c r="N4310" s="75"/>
      <c r="O4310" s="75"/>
      <c r="P4310" s="75"/>
      <c r="Q4310" s="75"/>
      <c r="R4310" s="75"/>
      <c r="S4310" s="75"/>
      <c r="T4310" s="75"/>
      <c r="U4310" s="75"/>
      <c r="V4310" s="75"/>
      <c r="W4310" s="75"/>
      <c r="X4310" s="75"/>
      <c r="Y4310" s="75"/>
      <c r="Z4310" s="75"/>
      <c r="AA4310" s="75"/>
      <c r="AB4310" s="75"/>
      <c r="AC4310" s="75"/>
      <c r="AD4310" s="75"/>
      <c r="AE4310" s="75"/>
      <c r="AF4310" s="75"/>
      <c r="AG4310" s="75"/>
      <c r="AH4310" s="75"/>
      <c r="AI4310" s="75"/>
      <c r="AK4310" s="76"/>
      <c r="AL4310" s="76"/>
      <c r="AM4310" s="75"/>
      <c r="AO4310" s="186"/>
      <c r="AP4310" s="186"/>
      <c r="AQ4310" s="186"/>
      <c r="AR4310" s="186"/>
      <c r="AS4310" s="186"/>
      <c r="AT4310" s="186"/>
      <c r="AU4310" s="186"/>
      <c r="AV4310" s="186"/>
      <c r="AW4310" s="186"/>
      <c r="AX4310" s="186"/>
      <c r="AY4310" s="186"/>
      <c r="AZ4310" s="186"/>
      <c r="BA4310" s="186"/>
      <c r="BB4310" s="186"/>
      <c r="BC4310" s="186"/>
      <c r="BD4310" s="75"/>
      <c r="BE4310" s="75"/>
      <c r="BF4310" s="75"/>
    </row>
    <row r="4311" spans="1:58" ht="11.25" customHeight="1" x14ac:dyDescent="0.3">
      <c r="A4311" s="75"/>
      <c r="B4311" s="76"/>
      <c r="C4311" s="958"/>
      <c r="D4311" s="75"/>
      <c r="E4311" s="75"/>
      <c r="F4311" s="75"/>
      <c r="G4311" s="75"/>
      <c r="H4311" s="75"/>
      <c r="I4311" s="75"/>
      <c r="J4311" s="75"/>
      <c r="K4311" s="75"/>
      <c r="L4311" s="75"/>
      <c r="M4311" s="75"/>
      <c r="N4311" s="75"/>
      <c r="O4311" s="75"/>
      <c r="P4311" s="75"/>
      <c r="Q4311" s="75"/>
      <c r="R4311" s="75"/>
      <c r="S4311" s="75"/>
      <c r="T4311" s="75"/>
      <c r="U4311" s="75"/>
      <c r="V4311" s="75"/>
      <c r="W4311" s="75"/>
      <c r="X4311" s="75"/>
      <c r="Y4311" s="75"/>
      <c r="Z4311" s="75"/>
      <c r="AA4311" s="75"/>
      <c r="AB4311" s="75"/>
      <c r="AC4311" s="75"/>
      <c r="AD4311" s="75"/>
      <c r="AE4311" s="75"/>
      <c r="AF4311" s="75"/>
      <c r="AG4311" s="75"/>
      <c r="AH4311" s="75"/>
      <c r="AI4311" s="75"/>
      <c r="AK4311" s="76"/>
      <c r="AL4311" s="76"/>
      <c r="AM4311" s="75"/>
      <c r="AO4311" s="186"/>
      <c r="AP4311" s="186"/>
      <c r="AQ4311" s="186"/>
      <c r="AR4311" s="186"/>
      <c r="AS4311" s="186"/>
      <c r="AT4311" s="186"/>
      <c r="AU4311" s="186"/>
      <c r="AV4311" s="186"/>
      <c r="AW4311" s="186"/>
      <c r="AX4311" s="186"/>
      <c r="AY4311" s="186"/>
      <c r="AZ4311" s="186"/>
      <c r="BA4311" s="186"/>
      <c r="BB4311" s="186"/>
      <c r="BC4311" s="186"/>
      <c r="BD4311" s="75"/>
      <c r="BE4311" s="75"/>
      <c r="BF4311" s="75"/>
    </row>
    <row r="4312" spans="1:58" ht="11.25" customHeight="1" x14ac:dyDescent="0.3">
      <c r="A4312" s="75"/>
      <c r="B4312" s="76"/>
      <c r="C4312" s="958"/>
      <c r="D4312" s="75"/>
      <c r="E4312" s="75"/>
      <c r="F4312" s="75"/>
      <c r="G4312" s="75"/>
      <c r="H4312" s="75"/>
      <c r="I4312" s="75"/>
      <c r="J4312" s="75"/>
      <c r="K4312" s="75"/>
      <c r="L4312" s="75"/>
      <c r="M4312" s="75"/>
      <c r="N4312" s="75"/>
      <c r="O4312" s="75"/>
      <c r="P4312" s="75"/>
      <c r="Q4312" s="75"/>
      <c r="R4312" s="75"/>
      <c r="S4312" s="75"/>
      <c r="T4312" s="75"/>
      <c r="U4312" s="75"/>
      <c r="V4312" s="75"/>
      <c r="W4312" s="75"/>
      <c r="X4312" s="75"/>
      <c r="Y4312" s="75"/>
      <c r="Z4312" s="75"/>
      <c r="AA4312" s="75"/>
      <c r="AB4312" s="75"/>
      <c r="AC4312" s="75"/>
      <c r="AD4312" s="75"/>
      <c r="AE4312" s="75"/>
      <c r="AF4312" s="75"/>
      <c r="AG4312" s="75"/>
      <c r="AH4312" s="75"/>
      <c r="AI4312" s="75"/>
      <c r="AK4312" s="76"/>
      <c r="AL4312" s="76"/>
      <c r="AM4312" s="75"/>
      <c r="AO4312" s="186"/>
      <c r="AP4312" s="186"/>
      <c r="AQ4312" s="186"/>
      <c r="AR4312" s="186"/>
      <c r="AS4312" s="186"/>
      <c r="AT4312" s="186"/>
      <c r="AU4312" s="186"/>
      <c r="AV4312" s="186"/>
      <c r="AW4312" s="186"/>
      <c r="AX4312" s="186"/>
      <c r="AY4312" s="186"/>
      <c r="AZ4312" s="186"/>
      <c r="BA4312" s="186"/>
      <c r="BB4312" s="186"/>
      <c r="BC4312" s="186"/>
      <c r="BD4312" s="75"/>
      <c r="BE4312" s="75"/>
      <c r="BF4312" s="75"/>
    </row>
    <row r="4313" spans="1:58" ht="11.25" customHeight="1" x14ac:dyDescent="0.3">
      <c r="A4313" s="75"/>
      <c r="B4313" s="76"/>
      <c r="C4313" s="958"/>
      <c r="D4313" s="75"/>
      <c r="E4313" s="75"/>
      <c r="F4313" s="75"/>
      <c r="G4313" s="75"/>
      <c r="H4313" s="75"/>
      <c r="I4313" s="75"/>
      <c r="J4313" s="75"/>
      <c r="K4313" s="75"/>
      <c r="L4313" s="75"/>
      <c r="M4313" s="75"/>
      <c r="N4313" s="75"/>
      <c r="O4313" s="75"/>
      <c r="P4313" s="75"/>
      <c r="Q4313" s="75"/>
      <c r="R4313" s="75"/>
      <c r="S4313" s="75"/>
      <c r="T4313" s="75"/>
      <c r="U4313" s="75"/>
      <c r="V4313" s="75"/>
      <c r="W4313" s="75"/>
      <c r="X4313" s="75"/>
      <c r="Y4313" s="75"/>
      <c r="Z4313" s="75"/>
      <c r="AA4313" s="75"/>
      <c r="AB4313" s="75"/>
      <c r="AC4313" s="75"/>
      <c r="AD4313" s="75"/>
      <c r="AE4313" s="75"/>
      <c r="AF4313" s="75"/>
      <c r="AG4313" s="75"/>
      <c r="AH4313" s="75"/>
      <c r="AI4313" s="75"/>
      <c r="AK4313" s="76"/>
      <c r="AL4313" s="76"/>
      <c r="AM4313" s="75"/>
      <c r="AO4313" s="186"/>
      <c r="AP4313" s="186"/>
      <c r="AQ4313" s="186"/>
      <c r="AR4313" s="186"/>
      <c r="AS4313" s="186"/>
      <c r="AT4313" s="186"/>
      <c r="AU4313" s="186"/>
      <c r="AV4313" s="186"/>
      <c r="AW4313" s="186"/>
      <c r="AX4313" s="186"/>
      <c r="AY4313" s="186"/>
      <c r="AZ4313" s="186"/>
      <c r="BA4313" s="186"/>
      <c r="BB4313" s="186"/>
      <c r="BC4313" s="186"/>
      <c r="BD4313" s="75"/>
      <c r="BE4313" s="75"/>
      <c r="BF4313" s="75"/>
    </row>
    <row r="4314" spans="1:58" ht="11.25" customHeight="1" x14ac:dyDescent="0.3">
      <c r="A4314" s="75"/>
      <c r="B4314" s="76"/>
      <c r="C4314" s="958"/>
      <c r="D4314" s="75"/>
      <c r="E4314" s="75"/>
      <c r="F4314" s="75"/>
      <c r="G4314" s="75"/>
      <c r="H4314" s="75"/>
      <c r="I4314" s="75"/>
      <c r="J4314" s="75"/>
      <c r="K4314" s="75"/>
      <c r="L4314" s="75"/>
      <c r="M4314" s="75"/>
      <c r="N4314" s="75"/>
      <c r="O4314" s="75"/>
      <c r="P4314" s="75"/>
      <c r="Q4314" s="75"/>
      <c r="R4314" s="75"/>
      <c r="S4314" s="75"/>
      <c r="T4314" s="75"/>
      <c r="U4314" s="75"/>
      <c r="V4314" s="75"/>
      <c r="W4314" s="75"/>
      <c r="X4314" s="75"/>
      <c r="Y4314" s="75"/>
      <c r="Z4314" s="75"/>
      <c r="AA4314" s="75"/>
      <c r="AB4314" s="75"/>
      <c r="AC4314" s="75"/>
      <c r="AD4314" s="75"/>
      <c r="AE4314" s="75"/>
      <c r="AF4314" s="75"/>
      <c r="AG4314" s="75"/>
      <c r="AH4314" s="75"/>
      <c r="AI4314" s="75"/>
      <c r="AK4314" s="76"/>
      <c r="AL4314" s="76"/>
      <c r="AM4314" s="75"/>
      <c r="AO4314" s="186"/>
      <c r="AP4314" s="186"/>
      <c r="AQ4314" s="186"/>
      <c r="AR4314" s="186"/>
      <c r="AS4314" s="186"/>
      <c r="AT4314" s="186"/>
      <c r="AU4314" s="186"/>
      <c r="AV4314" s="186"/>
      <c r="AW4314" s="186"/>
      <c r="AX4314" s="186"/>
      <c r="AY4314" s="186"/>
      <c r="AZ4314" s="186"/>
      <c r="BA4314" s="186"/>
      <c r="BB4314" s="186"/>
      <c r="BC4314" s="186"/>
      <c r="BD4314" s="75"/>
      <c r="BE4314" s="75"/>
      <c r="BF4314" s="75"/>
    </row>
    <row r="4315" spans="1:58" ht="11.25" customHeight="1" x14ac:dyDescent="0.3">
      <c r="A4315" s="75"/>
      <c r="B4315" s="76"/>
      <c r="C4315" s="958"/>
      <c r="D4315" s="75"/>
      <c r="E4315" s="75"/>
      <c r="F4315" s="75"/>
      <c r="G4315" s="75"/>
      <c r="H4315" s="75"/>
      <c r="I4315" s="75"/>
      <c r="J4315" s="75"/>
      <c r="K4315" s="75"/>
      <c r="L4315" s="75"/>
      <c r="M4315" s="75"/>
      <c r="N4315" s="75"/>
      <c r="O4315" s="75"/>
      <c r="P4315" s="75"/>
      <c r="Q4315" s="75"/>
      <c r="R4315" s="75"/>
      <c r="S4315" s="75"/>
      <c r="T4315" s="75"/>
      <c r="U4315" s="75"/>
      <c r="V4315" s="75"/>
      <c r="W4315" s="75"/>
      <c r="X4315" s="75"/>
      <c r="Y4315" s="75"/>
      <c r="Z4315" s="75"/>
      <c r="AA4315" s="75"/>
      <c r="AB4315" s="75"/>
      <c r="AC4315" s="75"/>
      <c r="AD4315" s="75"/>
      <c r="AE4315" s="75"/>
      <c r="AF4315" s="75"/>
      <c r="AG4315" s="75"/>
      <c r="AH4315" s="75"/>
      <c r="AI4315" s="75"/>
      <c r="AK4315" s="76"/>
      <c r="AL4315" s="76"/>
      <c r="AM4315" s="75"/>
      <c r="AO4315" s="186"/>
      <c r="AP4315" s="186"/>
      <c r="AQ4315" s="186"/>
      <c r="AR4315" s="186"/>
      <c r="AS4315" s="186"/>
      <c r="AT4315" s="186"/>
      <c r="AU4315" s="186"/>
      <c r="AV4315" s="186"/>
      <c r="AW4315" s="186"/>
      <c r="AX4315" s="186"/>
      <c r="AY4315" s="186"/>
      <c r="AZ4315" s="186"/>
      <c r="BA4315" s="186"/>
      <c r="BB4315" s="186"/>
      <c r="BC4315" s="186"/>
      <c r="BD4315" s="75"/>
      <c r="BE4315" s="75"/>
      <c r="BF4315" s="75"/>
    </row>
    <row r="4316" spans="1:58" ht="11.25" customHeight="1" x14ac:dyDescent="0.3">
      <c r="A4316" s="75"/>
      <c r="B4316" s="76"/>
      <c r="C4316" s="958"/>
      <c r="D4316" s="75"/>
      <c r="E4316" s="75"/>
      <c r="F4316" s="75"/>
      <c r="G4316" s="75"/>
      <c r="H4316" s="75"/>
      <c r="I4316" s="75"/>
      <c r="J4316" s="75"/>
      <c r="K4316" s="75"/>
      <c r="L4316" s="75"/>
      <c r="M4316" s="75"/>
      <c r="N4316" s="75"/>
      <c r="O4316" s="75"/>
      <c r="P4316" s="75"/>
      <c r="Q4316" s="75"/>
      <c r="R4316" s="75"/>
      <c r="S4316" s="75"/>
      <c r="T4316" s="75"/>
      <c r="U4316" s="75"/>
      <c r="V4316" s="75"/>
      <c r="W4316" s="75"/>
      <c r="X4316" s="75"/>
      <c r="Y4316" s="75"/>
      <c r="Z4316" s="75"/>
      <c r="AA4316" s="75"/>
      <c r="AB4316" s="75"/>
      <c r="AC4316" s="75"/>
      <c r="AD4316" s="75"/>
      <c r="AE4316" s="75"/>
      <c r="AF4316" s="75"/>
      <c r="AG4316" s="75"/>
      <c r="AH4316" s="75"/>
      <c r="AI4316" s="75"/>
      <c r="AK4316" s="76"/>
      <c r="AL4316" s="76"/>
      <c r="AM4316" s="75"/>
      <c r="AO4316" s="186"/>
      <c r="AP4316" s="186"/>
      <c r="AQ4316" s="186"/>
      <c r="AR4316" s="186"/>
      <c r="AS4316" s="186"/>
      <c r="AT4316" s="186"/>
      <c r="AU4316" s="186"/>
      <c r="AV4316" s="186"/>
      <c r="AW4316" s="186"/>
      <c r="AX4316" s="186"/>
      <c r="AY4316" s="186"/>
      <c r="AZ4316" s="186"/>
      <c r="BA4316" s="186"/>
      <c r="BB4316" s="186"/>
      <c r="BC4316" s="186"/>
      <c r="BD4316" s="75"/>
      <c r="BE4316" s="75"/>
      <c r="BF4316" s="75"/>
    </row>
    <row r="4317" spans="1:58" ht="11.25" customHeight="1" x14ac:dyDescent="0.3">
      <c r="A4317" s="75"/>
      <c r="B4317" s="76"/>
      <c r="C4317" s="958"/>
      <c r="D4317" s="75"/>
      <c r="E4317" s="75"/>
      <c r="F4317" s="75"/>
      <c r="G4317" s="75"/>
      <c r="H4317" s="75"/>
      <c r="I4317" s="75"/>
      <c r="J4317" s="75"/>
      <c r="K4317" s="75"/>
      <c r="L4317" s="75"/>
      <c r="M4317" s="75"/>
      <c r="N4317" s="75"/>
      <c r="O4317" s="75"/>
      <c r="P4317" s="75"/>
      <c r="Q4317" s="75"/>
      <c r="R4317" s="75"/>
      <c r="S4317" s="75"/>
      <c r="T4317" s="75"/>
      <c r="U4317" s="75"/>
      <c r="V4317" s="75"/>
      <c r="W4317" s="75"/>
      <c r="X4317" s="75"/>
      <c r="Y4317" s="75"/>
      <c r="Z4317" s="75"/>
      <c r="AA4317" s="75"/>
      <c r="AB4317" s="75"/>
      <c r="AC4317" s="75"/>
      <c r="AD4317" s="75"/>
      <c r="AE4317" s="75"/>
      <c r="AF4317" s="75"/>
      <c r="AG4317" s="75"/>
      <c r="AH4317" s="75"/>
      <c r="AI4317" s="75"/>
      <c r="AK4317" s="76"/>
      <c r="AL4317" s="76"/>
      <c r="AM4317" s="75"/>
      <c r="AO4317" s="186"/>
      <c r="AP4317" s="186"/>
      <c r="AQ4317" s="186"/>
      <c r="AR4317" s="186"/>
      <c r="AS4317" s="186"/>
      <c r="AT4317" s="186"/>
      <c r="AU4317" s="186"/>
      <c r="AV4317" s="186"/>
      <c r="AW4317" s="186"/>
      <c r="AX4317" s="186"/>
      <c r="AY4317" s="186"/>
      <c r="AZ4317" s="186"/>
      <c r="BA4317" s="186"/>
      <c r="BB4317" s="186"/>
      <c r="BC4317" s="186"/>
      <c r="BD4317" s="75"/>
      <c r="BE4317" s="75"/>
      <c r="BF4317" s="75"/>
    </row>
    <row r="4318" spans="1:58" ht="11.25" customHeight="1" x14ac:dyDescent="0.3">
      <c r="A4318" s="75"/>
      <c r="B4318" s="76"/>
      <c r="C4318" s="958"/>
      <c r="D4318" s="75"/>
      <c r="E4318" s="75"/>
      <c r="F4318" s="75"/>
      <c r="G4318" s="75"/>
      <c r="H4318" s="75"/>
      <c r="I4318" s="75"/>
      <c r="J4318" s="75"/>
      <c r="K4318" s="75"/>
      <c r="L4318" s="75"/>
      <c r="M4318" s="75"/>
      <c r="N4318" s="75"/>
      <c r="O4318" s="75"/>
      <c r="P4318" s="75"/>
      <c r="Q4318" s="75"/>
      <c r="R4318" s="75"/>
      <c r="S4318" s="75"/>
      <c r="T4318" s="75"/>
      <c r="U4318" s="75"/>
      <c r="V4318" s="75"/>
      <c r="W4318" s="75"/>
      <c r="X4318" s="75"/>
      <c r="Y4318" s="75"/>
      <c r="Z4318" s="75"/>
      <c r="AA4318" s="75"/>
      <c r="AB4318" s="75"/>
      <c r="AC4318" s="75"/>
      <c r="AD4318" s="75"/>
      <c r="AE4318" s="75"/>
      <c r="AF4318" s="75"/>
      <c r="AG4318" s="75"/>
      <c r="AH4318" s="75"/>
      <c r="AI4318" s="75"/>
      <c r="AK4318" s="76"/>
      <c r="AL4318" s="76"/>
      <c r="AM4318" s="75"/>
      <c r="AO4318" s="186"/>
      <c r="AP4318" s="186"/>
      <c r="AQ4318" s="186"/>
      <c r="AR4318" s="186"/>
      <c r="AS4318" s="186"/>
      <c r="AT4318" s="186"/>
      <c r="AU4318" s="186"/>
      <c r="AV4318" s="186"/>
      <c r="AW4318" s="186"/>
      <c r="AX4318" s="186"/>
      <c r="AY4318" s="186"/>
      <c r="AZ4318" s="186"/>
      <c r="BA4318" s="186"/>
      <c r="BB4318" s="186"/>
      <c r="BC4318" s="186"/>
      <c r="BD4318" s="75"/>
      <c r="BE4318" s="75"/>
      <c r="BF4318" s="75"/>
    </row>
    <row r="4319" spans="1:58" ht="11.25" customHeight="1" x14ac:dyDescent="0.3">
      <c r="A4319" s="75"/>
      <c r="B4319" s="76"/>
      <c r="C4319" s="958"/>
      <c r="D4319" s="75"/>
      <c r="E4319" s="75"/>
      <c r="F4319" s="75"/>
      <c r="G4319" s="75"/>
      <c r="H4319" s="75"/>
      <c r="I4319" s="75"/>
      <c r="J4319" s="75"/>
      <c r="K4319" s="75"/>
      <c r="L4319" s="75"/>
      <c r="M4319" s="75"/>
      <c r="N4319" s="75"/>
      <c r="O4319" s="75"/>
      <c r="P4319" s="75"/>
      <c r="Q4319" s="75"/>
      <c r="R4319" s="75"/>
      <c r="S4319" s="75"/>
      <c r="T4319" s="75"/>
      <c r="U4319" s="75"/>
      <c r="V4319" s="75"/>
      <c r="W4319" s="75"/>
      <c r="X4319" s="75"/>
      <c r="Y4319" s="75"/>
      <c r="Z4319" s="75"/>
      <c r="AA4319" s="75"/>
      <c r="AB4319" s="75"/>
      <c r="AC4319" s="75"/>
      <c r="AD4319" s="75"/>
      <c r="AE4319" s="75"/>
      <c r="AF4319" s="75"/>
      <c r="AG4319" s="75"/>
      <c r="AH4319" s="75"/>
      <c r="AI4319" s="75"/>
      <c r="AK4319" s="76"/>
      <c r="AL4319" s="76"/>
      <c r="AM4319" s="75"/>
      <c r="AO4319" s="186"/>
      <c r="AP4319" s="186"/>
      <c r="AQ4319" s="186"/>
      <c r="AR4319" s="186"/>
      <c r="AS4319" s="186"/>
      <c r="AT4319" s="186"/>
      <c r="AU4319" s="186"/>
      <c r="AV4319" s="186"/>
      <c r="AW4319" s="186"/>
      <c r="AX4319" s="186"/>
      <c r="AY4319" s="186"/>
      <c r="AZ4319" s="186"/>
      <c r="BA4319" s="186"/>
      <c r="BB4319" s="186"/>
      <c r="BC4319" s="186"/>
      <c r="BD4319" s="75"/>
      <c r="BE4319" s="75"/>
      <c r="BF4319" s="75"/>
    </row>
    <row r="4320" spans="1:58" ht="11.25" customHeight="1" x14ac:dyDescent="0.3">
      <c r="A4320" s="75"/>
      <c r="B4320" s="76"/>
      <c r="C4320" s="958"/>
      <c r="D4320" s="75"/>
      <c r="E4320" s="75"/>
      <c r="F4320" s="75"/>
      <c r="G4320" s="75"/>
      <c r="H4320" s="75"/>
      <c r="I4320" s="75"/>
      <c r="J4320" s="75"/>
      <c r="K4320" s="75"/>
      <c r="L4320" s="75"/>
      <c r="M4320" s="75"/>
      <c r="N4320" s="75"/>
      <c r="O4320" s="75"/>
      <c r="P4320" s="75"/>
      <c r="Q4320" s="75"/>
      <c r="R4320" s="75"/>
      <c r="S4320" s="75"/>
      <c r="T4320" s="75"/>
      <c r="U4320" s="75"/>
      <c r="V4320" s="75"/>
      <c r="W4320" s="75"/>
      <c r="X4320" s="75"/>
      <c r="Y4320" s="75"/>
      <c r="Z4320" s="75"/>
      <c r="AA4320" s="75"/>
      <c r="AB4320" s="75"/>
      <c r="AC4320" s="75"/>
      <c r="AD4320" s="75"/>
      <c r="AE4320" s="75"/>
      <c r="AF4320" s="75"/>
      <c r="AG4320" s="75"/>
      <c r="AH4320" s="75"/>
      <c r="AI4320" s="75"/>
      <c r="AK4320" s="76"/>
      <c r="AL4320" s="76"/>
      <c r="AM4320" s="75"/>
      <c r="AO4320" s="186"/>
      <c r="AP4320" s="186"/>
      <c r="AQ4320" s="186"/>
      <c r="AR4320" s="186"/>
      <c r="AS4320" s="186"/>
      <c r="AT4320" s="186"/>
      <c r="AU4320" s="186"/>
      <c r="AV4320" s="186"/>
      <c r="AW4320" s="186"/>
      <c r="AX4320" s="186"/>
      <c r="AY4320" s="186"/>
      <c r="AZ4320" s="186"/>
      <c r="BA4320" s="186"/>
      <c r="BB4320" s="186"/>
      <c r="BC4320" s="186"/>
      <c r="BD4320" s="75"/>
      <c r="BE4320" s="75"/>
      <c r="BF4320" s="75"/>
    </row>
    <row r="4321" spans="1:58" ht="11.25" customHeight="1" x14ac:dyDescent="0.3">
      <c r="A4321" s="75"/>
      <c r="B4321" s="76"/>
      <c r="C4321" s="958"/>
      <c r="D4321" s="75"/>
      <c r="E4321" s="75"/>
      <c r="F4321" s="75"/>
      <c r="G4321" s="75"/>
      <c r="H4321" s="75"/>
      <c r="I4321" s="75"/>
      <c r="J4321" s="75"/>
      <c r="K4321" s="75"/>
      <c r="L4321" s="75"/>
      <c r="M4321" s="75"/>
      <c r="N4321" s="75"/>
      <c r="O4321" s="75"/>
      <c r="P4321" s="75"/>
      <c r="Q4321" s="75"/>
      <c r="R4321" s="75"/>
      <c r="S4321" s="75"/>
      <c r="T4321" s="75"/>
      <c r="U4321" s="75"/>
      <c r="V4321" s="75"/>
      <c r="W4321" s="75"/>
      <c r="X4321" s="75"/>
      <c r="Y4321" s="75"/>
      <c r="Z4321" s="75"/>
      <c r="AA4321" s="75"/>
      <c r="AB4321" s="75"/>
      <c r="AC4321" s="75"/>
      <c r="AD4321" s="75"/>
      <c r="AE4321" s="75"/>
      <c r="AF4321" s="75"/>
      <c r="AG4321" s="75"/>
      <c r="AH4321" s="75"/>
      <c r="AI4321" s="75"/>
      <c r="AK4321" s="76"/>
      <c r="AL4321" s="76"/>
      <c r="AM4321" s="75"/>
      <c r="AO4321" s="186"/>
      <c r="AP4321" s="186"/>
      <c r="AQ4321" s="186"/>
      <c r="AR4321" s="186"/>
      <c r="AS4321" s="186"/>
      <c r="AT4321" s="186"/>
      <c r="AU4321" s="186"/>
      <c r="AV4321" s="186"/>
      <c r="AW4321" s="186"/>
      <c r="AX4321" s="186"/>
      <c r="AY4321" s="186"/>
      <c r="AZ4321" s="186"/>
      <c r="BA4321" s="186"/>
      <c r="BB4321" s="186"/>
      <c r="BC4321" s="186"/>
      <c r="BD4321" s="75"/>
      <c r="BE4321" s="75"/>
      <c r="BF4321" s="75"/>
    </row>
    <row r="4322" spans="1:58" ht="11.25" customHeight="1" x14ac:dyDescent="0.3">
      <c r="A4322" s="75"/>
      <c r="B4322" s="76"/>
      <c r="C4322" s="958"/>
      <c r="D4322" s="75"/>
      <c r="E4322" s="75"/>
      <c r="F4322" s="75"/>
      <c r="G4322" s="75"/>
      <c r="H4322" s="75"/>
      <c r="I4322" s="75"/>
      <c r="J4322" s="75"/>
      <c r="K4322" s="75"/>
      <c r="L4322" s="75"/>
      <c r="M4322" s="75"/>
      <c r="N4322" s="75"/>
      <c r="O4322" s="75"/>
      <c r="P4322" s="75"/>
      <c r="Q4322" s="75"/>
      <c r="R4322" s="75"/>
      <c r="S4322" s="75"/>
      <c r="T4322" s="75"/>
      <c r="U4322" s="75"/>
      <c r="V4322" s="75"/>
      <c r="W4322" s="75"/>
      <c r="X4322" s="75"/>
      <c r="Y4322" s="75"/>
      <c r="Z4322" s="75"/>
      <c r="AA4322" s="75"/>
      <c r="AB4322" s="75"/>
      <c r="AC4322" s="75"/>
      <c r="AD4322" s="75"/>
      <c r="AE4322" s="75"/>
      <c r="AF4322" s="75"/>
      <c r="AG4322" s="75"/>
      <c r="AH4322" s="75"/>
      <c r="AI4322" s="75"/>
      <c r="AK4322" s="76"/>
      <c r="AL4322" s="76"/>
      <c r="AM4322" s="75"/>
      <c r="AO4322" s="186"/>
      <c r="AP4322" s="186"/>
      <c r="AQ4322" s="186"/>
      <c r="AR4322" s="186"/>
      <c r="AS4322" s="186"/>
      <c r="AT4322" s="186"/>
      <c r="AU4322" s="186"/>
      <c r="AV4322" s="186"/>
      <c r="AW4322" s="186"/>
      <c r="AX4322" s="186"/>
      <c r="AY4322" s="186"/>
      <c r="AZ4322" s="186"/>
      <c r="BA4322" s="186"/>
      <c r="BB4322" s="186"/>
      <c r="BC4322" s="186"/>
      <c r="BD4322" s="75"/>
      <c r="BE4322" s="75"/>
      <c r="BF4322" s="75"/>
    </row>
    <row r="4323" spans="1:58" ht="11.25" customHeight="1" x14ac:dyDescent="0.3">
      <c r="A4323" s="75"/>
      <c r="B4323" s="76"/>
      <c r="C4323" s="958"/>
      <c r="D4323" s="75"/>
      <c r="E4323" s="75"/>
      <c r="F4323" s="75"/>
      <c r="G4323" s="75"/>
      <c r="H4323" s="75"/>
      <c r="I4323" s="75"/>
      <c r="J4323" s="75"/>
      <c r="K4323" s="75"/>
      <c r="L4323" s="75"/>
      <c r="M4323" s="75"/>
      <c r="N4323" s="75"/>
      <c r="O4323" s="75"/>
      <c r="P4323" s="75"/>
      <c r="Q4323" s="75"/>
      <c r="R4323" s="75"/>
      <c r="S4323" s="75"/>
      <c r="T4323" s="75"/>
      <c r="U4323" s="75"/>
      <c r="V4323" s="75"/>
      <c r="W4323" s="75"/>
      <c r="X4323" s="75"/>
      <c r="Y4323" s="75"/>
      <c r="Z4323" s="75"/>
      <c r="AA4323" s="75"/>
      <c r="AB4323" s="75"/>
      <c r="AC4323" s="75"/>
      <c r="AD4323" s="75"/>
      <c r="AE4323" s="75"/>
      <c r="AF4323" s="75"/>
      <c r="AG4323" s="75"/>
      <c r="AH4323" s="75"/>
      <c r="AI4323" s="75"/>
      <c r="AK4323" s="76"/>
      <c r="AL4323" s="76"/>
      <c r="AM4323" s="75"/>
      <c r="AO4323" s="186"/>
      <c r="AP4323" s="186"/>
      <c r="AQ4323" s="186"/>
      <c r="AR4323" s="186"/>
      <c r="AS4323" s="186"/>
      <c r="AT4323" s="186"/>
      <c r="AU4323" s="186"/>
      <c r="AV4323" s="186"/>
      <c r="AW4323" s="186"/>
      <c r="AX4323" s="186"/>
      <c r="AY4323" s="186"/>
      <c r="AZ4323" s="186"/>
      <c r="BA4323" s="186"/>
      <c r="BB4323" s="186"/>
      <c r="BC4323" s="186"/>
      <c r="BD4323" s="75"/>
      <c r="BE4323" s="75"/>
      <c r="BF4323" s="75"/>
    </row>
    <row r="4324" spans="1:58" ht="11.25" customHeight="1" x14ac:dyDescent="0.3">
      <c r="A4324" s="75"/>
      <c r="B4324" s="76"/>
      <c r="C4324" s="958"/>
      <c r="D4324" s="75"/>
      <c r="E4324" s="75"/>
      <c r="F4324" s="75"/>
      <c r="G4324" s="75"/>
      <c r="H4324" s="75"/>
      <c r="I4324" s="75"/>
      <c r="J4324" s="75"/>
      <c r="K4324" s="75"/>
      <c r="L4324" s="75"/>
      <c r="M4324" s="75"/>
      <c r="N4324" s="75"/>
      <c r="O4324" s="75"/>
      <c r="P4324" s="75"/>
      <c r="Q4324" s="75"/>
      <c r="R4324" s="75"/>
      <c r="S4324" s="75"/>
      <c r="T4324" s="75"/>
      <c r="U4324" s="75"/>
      <c r="V4324" s="75"/>
      <c r="W4324" s="75"/>
      <c r="X4324" s="75"/>
      <c r="Y4324" s="75"/>
      <c r="Z4324" s="75"/>
      <c r="AA4324" s="75"/>
      <c r="AB4324" s="75"/>
      <c r="AC4324" s="75"/>
      <c r="AD4324" s="75"/>
      <c r="AE4324" s="75"/>
      <c r="AF4324" s="75"/>
      <c r="AG4324" s="75"/>
      <c r="AH4324" s="75"/>
      <c r="AI4324" s="75"/>
      <c r="AK4324" s="76"/>
      <c r="AL4324" s="76"/>
      <c r="AM4324" s="75"/>
      <c r="AO4324" s="186"/>
      <c r="AP4324" s="186"/>
      <c r="AQ4324" s="186"/>
      <c r="AR4324" s="186"/>
      <c r="AS4324" s="186"/>
      <c r="AT4324" s="186"/>
      <c r="AU4324" s="186"/>
      <c r="AV4324" s="186"/>
      <c r="AW4324" s="186"/>
      <c r="AX4324" s="186"/>
      <c r="AY4324" s="186"/>
      <c r="AZ4324" s="186"/>
      <c r="BA4324" s="186"/>
      <c r="BB4324" s="186"/>
      <c r="BC4324" s="186"/>
      <c r="BD4324" s="75"/>
      <c r="BE4324" s="75"/>
      <c r="BF4324" s="75"/>
    </row>
    <row r="4325" spans="1:58" ht="11.25" customHeight="1" x14ac:dyDescent="0.3">
      <c r="A4325" s="75"/>
      <c r="B4325" s="76"/>
      <c r="C4325" s="958"/>
      <c r="D4325" s="75"/>
      <c r="E4325" s="75"/>
      <c r="F4325" s="75"/>
      <c r="G4325" s="75"/>
      <c r="H4325" s="75"/>
      <c r="I4325" s="75"/>
      <c r="J4325" s="75"/>
      <c r="K4325" s="75"/>
      <c r="L4325" s="75"/>
      <c r="M4325" s="75"/>
      <c r="N4325" s="75"/>
      <c r="O4325" s="75"/>
      <c r="P4325" s="75"/>
      <c r="Q4325" s="75"/>
      <c r="R4325" s="75"/>
      <c r="S4325" s="75"/>
      <c r="T4325" s="75"/>
      <c r="U4325" s="75"/>
      <c r="V4325" s="75"/>
      <c r="W4325" s="75"/>
      <c r="X4325" s="75"/>
      <c r="Y4325" s="75"/>
      <c r="Z4325" s="75"/>
      <c r="AA4325" s="75"/>
      <c r="AB4325" s="75"/>
      <c r="AC4325" s="75"/>
      <c r="AD4325" s="75"/>
      <c r="AE4325" s="75"/>
      <c r="AF4325" s="75"/>
      <c r="AG4325" s="75"/>
      <c r="AH4325" s="75"/>
      <c r="AI4325" s="75"/>
      <c r="AK4325" s="76"/>
      <c r="AL4325" s="76"/>
      <c r="AM4325" s="75"/>
      <c r="AO4325" s="186"/>
      <c r="AP4325" s="186"/>
      <c r="AQ4325" s="186"/>
      <c r="AR4325" s="186"/>
      <c r="AS4325" s="186"/>
      <c r="AT4325" s="186"/>
      <c r="AU4325" s="186"/>
      <c r="AV4325" s="186"/>
      <c r="AW4325" s="186"/>
      <c r="AX4325" s="186"/>
      <c r="AY4325" s="186"/>
      <c r="AZ4325" s="186"/>
      <c r="BA4325" s="186"/>
      <c r="BB4325" s="186"/>
      <c r="BC4325" s="186"/>
      <c r="BD4325" s="75"/>
      <c r="BE4325" s="75"/>
      <c r="BF4325" s="75"/>
    </row>
    <row r="4326" spans="1:58" ht="11.25" customHeight="1" x14ac:dyDescent="0.3">
      <c r="A4326" s="75"/>
      <c r="B4326" s="76"/>
      <c r="C4326" s="958"/>
      <c r="D4326" s="75"/>
      <c r="E4326" s="75"/>
      <c r="F4326" s="75"/>
      <c r="G4326" s="75"/>
      <c r="H4326" s="75"/>
      <c r="I4326" s="75"/>
      <c r="J4326" s="75"/>
      <c r="K4326" s="75"/>
      <c r="L4326" s="75"/>
      <c r="M4326" s="75"/>
      <c r="N4326" s="75"/>
      <c r="O4326" s="75"/>
      <c r="P4326" s="75"/>
      <c r="Q4326" s="75"/>
      <c r="R4326" s="75"/>
      <c r="S4326" s="75"/>
      <c r="T4326" s="75"/>
      <c r="U4326" s="75"/>
      <c r="V4326" s="75"/>
      <c r="W4326" s="75"/>
      <c r="X4326" s="75"/>
      <c r="Y4326" s="75"/>
      <c r="Z4326" s="75"/>
      <c r="AA4326" s="75"/>
      <c r="AB4326" s="75"/>
      <c r="AC4326" s="75"/>
      <c r="AD4326" s="75"/>
      <c r="AE4326" s="75"/>
      <c r="AF4326" s="75"/>
      <c r="AG4326" s="75"/>
      <c r="AH4326" s="75"/>
      <c r="AI4326" s="75"/>
      <c r="AK4326" s="76"/>
      <c r="AL4326" s="76"/>
      <c r="AM4326" s="75"/>
      <c r="AO4326" s="186"/>
      <c r="AP4326" s="186"/>
      <c r="AQ4326" s="186"/>
      <c r="AR4326" s="186"/>
      <c r="AS4326" s="186"/>
      <c r="AT4326" s="186"/>
      <c r="AU4326" s="186"/>
      <c r="AV4326" s="186"/>
      <c r="AW4326" s="186"/>
      <c r="AX4326" s="186"/>
      <c r="AY4326" s="186"/>
      <c r="AZ4326" s="186"/>
      <c r="BA4326" s="186"/>
      <c r="BB4326" s="186"/>
      <c r="BC4326" s="186"/>
      <c r="BD4326" s="75"/>
      <c r="BE4326" s="75"/>
      <c r="BF4326" s="75"/>
    </row>
    <row r="4327" spans="1:58" ht="11.25" customHeight="1" x14ac:dyDescent="0.3">
      <c r="A4327" s="75"/>
      <c r="B4327" s="76"/>
      <c r="C4327" s="958"/>
      <c r="D4327" s="75"/>
      <c r="E4327" s="75"/>
      <c r="F4327" s="75"/>
      <c r="G4327" s="75"/>
      <c r="H4327" s="75"/>
      <c r="I4327" s="75"/>
      <c r="J4327" s="75"/>
      <c r="K4327" s="75"/>
      <c r="L4327" s="75"/>
      <c r="M4327" s="75"/>
      <c r="N4327" s="75"/>
      <c r="O4327" s="75"/>
      <c r="P4327" s="75"/>
      <c r="Q4327" s="75"/>
      <c r="R4327" s="75"/>
      <c r="S4327" s="75"/>
      <c r="T4327" s="75"/>
      <c r="U4327" s="75"/>
      <c r="V4327" s="75"/>
      <c r="W4327" s="75"/>
      <c r="X4327" s="75"/>
      <c r="Y4327" s="75"/>
      <c r="Z4327" s="75"/>
      <c r="AA4327" s="75"/>
      <c r="AB4327" s="75"/>
      <c r="AC4327" s="75"/>
      <c r="AD4327" s="75"/>
      <c r="AE4327" s="75"/>
      <c r="AF4327" s="75"/>
      <c r="AG4327" s="75"/>
      <c r="AH4327" s="75"/>
      <c r="AI4327" s="75"/>
      <c r="AK4327" s="76"/>
      <c r="AL4327" s="76"/>
      <c r="AM4327" s="75"/>
      <c r="AO4327" s="186"/>
      <c r="AP4327" s="186"/>
      <c r="AQ4327" s="186"/>
      <c r="AR4327" s="186"/>
      <c r="AS4327" s="186"/>
      <c r="AT4327" s="186"/>
      <c r="AU4327" s="186"/>
      <c r="AV4327" s="186"/>
      <c r="AW4327" s="186"/>
      <c r="AX4327" s="186"/>
      <c r="AY4327" s="186"/>
      <c r="AZ4327" s="186"/>
      <c r="BA4327" s="186"/>
      <c r="BB4327" s="186"/>
      <c r="BC4327" s="186"/>
      <c r="BD4327" s="75"/>
      <c r="BE4327" s="75"/>
      <c r="BF4327" s="75"/>
    </row>
    <row r="4328" spans="1:58" ht="11.25" customHeight="1" x14ac:dyDescent="0.3">
      <c r="A4328" s="75"/>
      <c r="B4328" s="76"/>
      <c r="C4328" s="958"/>
      <c r="D4328" s="75"/>
      <c r="E4328" s="75"/>
      <c r="F4328" s="75"/>
      <c r="G4328" s="75"/>
      <c r="H4328" s="75"/>
      <c r="I4328" s="75"/>
      <c r="J4328" s="75"/>
      <c r="K4328" s="75"/>
      <c r="L4328" s="75"/>
      <c r="M4328" s="75"/>
      <c r="N4328" s="75"/>
      <c r="O4328" s="75"/>
      <c r="P4328" s="75"/>
      <c r="Q4328" s="75"/>
      <c r="R4328" s="75"/>
      <c r="S4328" s="75"/>
      <c r="T4328" s="75"/>
      <c r="U4328" s="75"/>
      <c r="V4328" s="75"/>
      <c r="W4328" s="75"/>
      <c r="X4328" s="75"/>
      <c r="Y4328" s="75"/>
      <c r="Z4328" s="75"/>
      <c r="AA4328" s="75"/>
      <c r="AB4328" s="75"/>
      <c r="AC4328" s="75"/>
      <c r="AD4328" s="75"/>
      <c r="AE4328" s="75"/>
      <c r="AF4328" s="75"/>
      <c r="AG4328" s="75"/>
      <c r="AH4328" s="75"/>
      <c r="AI4328" s="75"/>
      <c r="AK4328" s="76"/>
      <c r="AL4328" s="76"/>
      <c r="AM4328" s="75"/>
      <c r="AO4328" s="186"/>
      <c r="AP4328" s="186"/>
      <c r="AQ4328" s="186"/>
      <c r="AR4328" s="186"/>
      <c r="AS4328" s="186"/>
      <c r="AT4328" s="186"/>
      <c r="AU4328" s="186"/>
      <c r="AV4328" s="186"/>
      <c r="AW4328" s="186"/>
      <c r="AX4328" s="186"/>
      <c r="AY4328" s="186"/>
      <c r="AZ4328" s="186"/>
      <c r="BA4328" s="186"/>
      <c r="BB4328" s="186"/>
      <c r="BC4328" s="186"/>
      <c r="BD4328" s="75"/>
      <c r="BE4328" s="75"/>
      <c r="BF4328" s="75"/>
    </row>
    <row r="4329" spans="1:58" ht="11.25" customHeight="1" x14ac:dyDescent="0.3">
      <c r="A4329" s="75"/>
      <c r="B4329" s="76"/>
      <c r="C4329" s="958"/>
      <c r="D4329" s="75"/>
      <c r="E4329" s="75"/>
      <c r="F4329" s="75"/>
      <c r="G4329" s="75"/>
      <c r="H4329" s="75"/>
      <c r="I4329" s="75"/>
      <c r="J4329" s="75"/>
      <c r="K4329" s="75"/>
      <c r="L4329" s="75"/>
      <c r="M4329" s="75"/>
      <c r="N4329" s="75"/>
      <c r="O4329" s="75"/>
      <c r="P4329" s="75"/>
      <c r="Q4329" s="75"/>
      <c r="R4329" s="75"/>
      <c r="S4329" s="75"/>
      <c r="T4329" s="75"/>
      <c r="U4329" s="75"/>
      <c r="V4329" s="75"/>
      <c r="W4329" s="75"/>
      <c r="X4329" s="75"/>
      <c r="Y4329" s="75"/>
      <c r="Z4329" s="75"/>
      <c r="AA4329" s="75"/>
      <c r="AB4329" s="75"/>
      <c r="AC4329" s="75"/>
      <c r="AD4329" s="75"/>
      <c r="AE4329" s="75"/>
      <c r="AF4329" s="75"/>
      <c r="AG4329" s="75"/>
      <c r="AH4329" s="75"/>
      <c r="AI4329" s="75"/>
      <c r="AK4329" s="76"/>
      <c r="AL4329" s="76"/>
      <c r="AM4329" s="75"/>
      <c r="AO4329" s="186"/>
      <c r="AP4329" s="186"/>
      <c r="AQ4329" s="186"/>
      <c r="AR4329" s="186"/>
      <c r="AS4329" s="186"/>
      <c r="AT4329" s="186"/>
      <c r="AU4329" s="186"/>
      <c r="AV4329" s="186"/>
      <c r="AW4329" s="186"/>
      <c r="AX4329" s="186"/>
      <c r="AY4329" s="186"/>
      <c r="AZ4329" s="186"/>
      <c r="BA4329" s="186"/>
      <c r="BB4329" s="186"/>
      <c r="BC4329" s="186"/>
      <c r="BD4329" s="75"/>
      <c r="BE4329" s="75"/>
      <c r="BF4329" s="75"/>
    </row>
    <row r="4330" spans="1:58" ht="11.25" customHeight="1" x14ac:dyDescent="0.3">
      <c r="A4330" s="75"/>
      <c r="B4330" s="76"/>
      <c r="C4330" s="958"/>
      <c r="D4330" s="75"/>
      <c r="E4330" s="75"/>
      <c r="F4330" s="75"/>
      <c r="G4330" s="75"/>
      <c r="H4330" s="75"/>
      <c r="I4330" s="75"/>
      <c r="J4330" s="75"/>
      <c r="K4330" s="75"/>
      <c r="L4330" s="75"/>
      <c r="M4330" s="75"/>
      <c r="N4330" s="75"/>
      <c r="O4330" s="75"/>
      <c r="P4330" s="75"/>
      <c r="Q4330" s="75"/>
      <c r="R4330" s="75"/>
      <c r="S4330" s="75"/>
      <c r="T4330" s="75"/>
      <c r="U4330" s="75"/>
      <c r="V4330" s="75"/>
      <c r="W4330" s="75"/>
      <c r="X4330" s="75"/>
      <c r="Y4330" s="75"/>
      <c r="Z4330" s="75"/>
      <c r="AA4330" s="75"/>
      <c r="AB4330" s="75"/>
      <c r="AC4330" s="75"/>
      <c r="AD4330" s="75"/>
      <c r="AE4330" s="75"/>
      <c r="AF4330" s="75"/>
      <c r="AG4330" s="75"/>
      <c r="AH4330" s="75"/>
      <c r="AI4330" s="75"/>
      <c r="AK4330" s="76"/>
      <c r="AL4330" s="76"/>
      <c r="AM4330" s="75"/>
      <c r="AO4330" s="186"/>
      <c r="AP4330" s="186"/>
      <c r="AQ4330" s="186"/>
      <c r="AR4330" s="186"/>
      <c r="AS4330" s="186"/>
      <c r="AT4330" s="186"/>
      <c r="AU4330" s="186"/>
      <c r="AV4330" s="186"/>
      <c r="AW4330" s="186"/>
      <c r="AX4330" s="186"/>
      <c r="AY4330" s="186"/>
      <c r="AZ4330" s="186"/>
      <c r="BA4330" s="186"/>
      <c r="BB4330" s="186"/>
      <c r="BC4330" s="186"/>
      <c r="BD4330" s="75"/>
      <c r="BE4330" s="75"/>
      <c r="BF4330" s="75"/>
    </row>
    <row r="4331" spans="1:58" ht="11.25" customHeight="1" x14ac:dyDescent="0.3">
      <c r="A4331" s="75"/>
      <c r="B4331" s="76"/>
      <c r="C4331" s="958"/>
      <c r="D4331" s="75"/>
      <c r="E4331" s="75"/>
      <c r="F4331" s="75"/>
      <c r="G4331" s="75"/>
      <c r="H4331" s="75"/>
      <c r="I4331" s="75"/>
      <c r="J4331" s="75"/>
      <c r="K4331" s="75"/>
      <c r="L4331" s="75"/>
      <c r="M4331" s="75"/>
      <c r="N4331" s="75"/>
      <c r="O4331" s="75"/>
      <c r="P4331" s="75"/>
      <c r="Q4331" s="75"/>
      <c r="R4331" s="75"/>
      <c r="S4331" s="75"/>
      <c r="T4331" s="75"/>
      <c r="U4331" s="75"/>
      <c r="V4331" s="75"/>
      <c r="W4331" s="75"/>
      <c r="X4331" s="75"/>
      <c r="Y4331" s="75"/>
      <c r="Z4331" s="75"/>
      <c r="AA4331" s="75"/>
      <c r="AB4331" s="75"/>
      <c r="AC4331" s="75"/>
      <c r="AD4331" s="75"/>
      <c r="AE4331" s="75"/>
      <c r="AF4331" s="75"/>
      <c r="AG4331" s="75"/>
      <c r="AH4331" s="75"/>
      <c r="AI4331" s="75"/>
      <c r="AK4331" s="76"/>
      <c r="AL4331" s="76"/>
      <c r="AM4331" s="75"/>
      <c r="AO4331" s="186"/>
      <c r="AP4331" s="186"/>
      <c r="AQ4331" s="186"/>
      <c r="AR4331" s="186"/>
      <c r="AS4331" s="186"/>
      <c r="AT4331" s="186"/>
      <c r="AU4331" s="186"/>
      <c r="AV4331" s="186"/>
      <c r="AW4331" s="186"/>
      <c r="AX4331" s="186"/>
      <c r="AY4331" s="186"/>
      <c r="AZ4331" s="186"/>
      <c r="BA4331" s="186"/>
      <c r="BB4331" s="186"/>
      <c r="BC4331" s="186"/>
      <c r="BD4331" s="75"/>
      <c r="BE4331" s="75"/>
      <c r="BF4331" s="75"/>
    </row>
    <row r="4332" spans="1:58" ht="11.25" customHeight="1" x14ac:dyDescent="0.3">
      <c r="A4332" s="75"/>
      <c r="B4332" s="76"/>
      <c r="C4332" s="958"/>
      <c r="D4332" s="75"/>
      <c r="E4332" s="75"/>
      <c r="F4332" s="75"/>
      <c r="G4332" s="75"/>
      <c r="H4332" s="75"/>
      <c r="I4332" s="75"/>
      <c r="J4332" s="75"/>
      <c r="K4332" s="75"/>
      <c r="L4332" s="75"/>
      <c r="M4332" s="75"/>
      <c r="N4332" s="75"/>
      <c r="O4332" s="75"/>
      <c r="P4332" s="75"/>
      <c r="Q4332" s="75"/>
      <c r="R4332" s="75"/>
      <c r="S4332" s="75"/>
      <c r="T4332" s="75"/>
      <c r="U4332" s="75"/>
      <c r="V4332" s="75"/>
      <c r="W4332" s="75"/>
      <c r="X4332" s="75"/>
      <c r="Y4332" s="75"/>
      <c r="Z4332" s="75"/>
      <c r="AA4332" s="75"/>
      <c r="AB4332" s="75"/>
      <c r="AC4332" s="75"/>
      <c r="AD4332" s="75"/>
      <c r="AE4332" s="75"/>
      <c r="AF4332" s="75"/>
      <c r="AG4332" s="75"/>
      <c r="AH4332" s="75"/>
      <c r="AI4332" s="75"/>
      <c r="AK4332" s="76"/>
      <c r="AL4332" s="76"/>
      <c r="AM4332" s="75"/>
      <c r="AO4332" s="186"/>
      <c r="AP4332" s="186"/>
      <c r="AQ4332" s="186"/>
      <c r="AR4332" s="186"/>
      <c r="AS4332" s="186"/>
      <c r="AT4332" s="186"/>
      <c r="AU4332" s="186"/>
      <c r="AV4332" s="186"/>
      <c r="AW4332" s="186"/>
      <c r="AX4332" s="186"/>
      <c r="AY4332" s="186"/>
      <c r="AZ4332" s="186"/>
      <c r="BA4332" s="186"/>
      <c r="BB4332" s="186"/>
      <c r="BC4332" s="186"/>
      <c r="BD4332" s="75"/>
      <c r="BE4332" s="75"/>
      <c r="BF4332" s="75"/>
    </row>
    <row r="4333" spans="1:58" ht="11.25" customHeight="1" x14ac:dyDescent="0.3">
      <c r="A4333" s="75"/>
      <c r="B4333" s="76"/>
      <c r="C4333" s="958"/>
      <c r="D4333" s="75"/>
      <c r="E4333" s="75"/>
      <c r="F4333" s="75"/>
      <c r="G4333" s="75"/>
      <c r="H4333" s="75"/>
      <c r="I4333" s="75"/>
      <c r="J4333" s="75"/>
      <c r="K4333" s="75"/>
      <c r="L4333" s="75"/>
      <c r="M4333" s="75"/>
      <c r="N4333" s="75"/>
      <c r="O4333" s="75"/>
      <c r="P4333" s="75"/>
      <c r="Q4333" s="75"/>
      <c r="R4333" s="75"/>
      <c r="S4333" s="75"/>
      <c r="T4333" s="75"/>
      <c r="U4333" s="75"/>
      <c r="V4333" s="75"/>
      <c r="W4333" s="75"/>
      <c r="X4333" s="75"/>
      <c r="Y4333" s="75"/>
      <c r="Z4333" s="75"/>
      <c r="AA4333" s="75"/>
      <c r="AB4333" s="75"/>
      <c r="AC4333" s="75"/>
      <c r="AD4333" s="75"/>
      <c r="AE4333" s="75"/>
      <c r="AF4333" s="75"/>
      <c r="AG4333" s="75"/>
      <c r="AH4333" s="75"/>
      <c r="AI4333" s="75"/>
      <c r="AK4333" s="76"/>
      <c r="AL4333" s="76"/>
      <c r="AM4333" s="75"/>
      <c r="AO4333" s="186"/>
      <c r="AP4333" s="186"/>
      <c r="AQ4333" s="186"/>
      <c r="AR4333" s="186"/>
      <c r="AS4333" s="186"/>
      <c r="AT4333" s="186"/>
      <c r="AU4333" s="186"/>
      <c r="AV4333" s="186"/>
      <c r="AW4333" s="186"/>
      <c r="AX4333" s="186"/>
      <c r="AY4333" s="186"/>
      <c r="AZ4333" s="186"/>
      <c r="BA4333" s="186"/>
      <c r="BB4333" s="186"/>
      <c r="BC4333" s="186"/>
      <c r="BD4333" s="75"/>
      <c r="BE4333" s="75"/>
      <c r="BF4333" s="75"/>
    </row>
    <row r="4334" spans="1:58" ht="11.25" customHeight="1" x14ac:dyDescent="0.3">
      <c r="A4334" s="75"/>
      <c r="B4334" s="76"/>
      <c r="C4334" s="958"/>
      <c r="D4334" s="75"/>
      <c r="E4334" s="75"/>
      <c r="F4334" s="75"/>
      <c r="G4334" s="75"/>
      <c r="H4334" s="75"/>
      <c r="I4334" s="75"/>
      <c r="J4334" s="75"/>
      <c r="K4334" s="75"/>
      <c r="L4334" s="75"/>
      <c r="M4334" s="75"/>
      <c r="N4334" s="75"/>
      <c r="O4334" s="75"/>
      <c r="P4334" s="75"/>
      <c r="Q4334" s="75"/>
      <c r="R4334" s="75"/>
      <c r="S4334" s="75"/>
      <c r="T4334" s="75"/>
      <c r="U4334" s="75"/>
      <c r="V4334" s="75"/>
      <c r="W4334" s="75"/>
      <c r="X4334" s="75"/>
      <c r="Y4334" s="75"/>
      <c r="Z4334" s="75"/>
      <c r="AA4334" s="75"/>
      <c r="AB4334" s="75"/>
      <c r="AC4334" s="75"/>
      <c r="AD4334" s="75"/>
      <c r="AE4334" s="75"/>
      <c r="AF4334" s="75"/>
      <c r="AG4334" s="75"/>
      <c r="AH4334" s="75"/>
      <c r="AI4334" s="75"/>
      <c r="AK4334" s="76"/>
      <c r="AL4334" s="76"/>
      <c r="AM4334" s="75"/>
      <c r="AO4334" s="186"/>
      <c r="AP4334" s="186"/>
      <c r="AQ4334" s="186"/>
      <c r="AR4334" s="186"/>
      <c r="AS4334" s="186"/>
      <c r="AT4334" s="186"/>
      <c r="AU4334" s="186"/>
      <c r="AV4334" s="186"/>
      <c r="AW4334" s="186"/>
      <c r="AX4334" s="186"/>
      <c r="AY4334" s="186"/>
      <c r="AZ4334" s="186"/>
      <c r="BA4334" s="186"/>
      <c r="BB4334" s="186"/>
      <c r="BC4334" s="186"/>
      <c r="BD4334" s="75"/>
      <c r="BE4334" s="75"/>
      <c r="BF4334" s="75"/>
    </row>
    <row r="4335" spans="1:58" ht="11.25" customHeight="1" x14ac:dyDescent="0.3">
      <c r="A4335" s="75"/>
      <c r="B4335" s="76"/>
      <c r="C4335" s="958"/>
      <c r="D4335" s="75"/>
      <c r="E4335" s="75"/>
      <c r="F4335" s="75"/>
      <c r="G4335" s="75"/>
      <c r="H4335" s="75"/>
      <c r="I4335" s="75"/>
      <c r="J4335" s="75"/>
      <c r="K4335" s="75"/>
      <c r="L4335" s="75"/>
      <c r="M4335" s="75"/>
      <c r="N4335" s="75"/>
      <c r="O4335" s="75"/>
      <c r="P4335" s="75"/>
      <c r="Q4335" s="75"/>
      <c r="R4335" s="75"/>
      <c r="S4335" s="75"/>
      <c r="T4335" s="75"/>
      <c r="U4335" s="75"/>
      <c r="V4335" s="75"/>
      <c r="W4335" s="75"/>
      <c r="X4335" s="75"/>
      <c r="Y4335" s="75"/>
      <c r="Z4335" s="75"/>
      <c r="AA4335" s="75"/>
      <c r="AB4335" s="75"/>
      <c r="AC4335" s="75"/>
      <c r="AD4335" s="75"/>
      <c r="AE4335" s="75"/>
      <c r="AF4335" s="75"/>
      <c r="AG4335" s="75"/>
      <c r="AH4335" s="75"/>
      <c r="AI4335" s="75"/>
      <c r="AK4335" s="76"/>
      <c r="AL4335" s="76"/>
      <c r="AM4335" s="75"/>
      <c r="AO4335" s="186"/>
      <c r="AP4335" s="186"/>
      <c r="AQ4335" s="186"/>
      <c r="AR4335" s="186"/>
      <c r="AS4335" s="186"/>
      <c r="AT4335" s="186"/>
      <c r="AU4335" s="186"/>
      <c r="AV4335" s="186"/>
      <c r="AW4335" s="186"/>
      <c r="AX4335" s="186"/>
      <c r="AY4335" s="186"/>
      <c r="AZ4335" s="186"/>
      <c r="BA4335" s="186"/>
      <c r="BB4335" s="186"/>
      <c r="BC4335" s="186"/>
      <c r="BD4335" s="75"/>
      <c r="BE4335" s="75"/>
      <c r="BF4335" s="75"/>
    </row>
    <row r="4336" spans="1:58" ht="11.25" customHeight="1" x14ac:dyDescent="0.3">
      <c r="A4336" s="75"/>
      <c r="B4336" s="76"/>
      <c r="C4336" s="958"/>
      <c r="D4336" s="75"/>
      <c r="E4336" s="75"/>
      <c r="F4336" s="75"/>
      <c r="G4336" s="75"/>
      <c r="H4336" s="75"/>
      <c r="I4336" s="75"/>
      <c r="J4336" s="75"/>
      <c r="K4336" s="75"/>
      <c r="L4336" s="75"/>
      <c r="M4336" s="75"/>
      <c r="N4336" s="75"/>
      <c r="O4336" s="75"/>
      <c r="P4336" s="75"/>
      <c r="Q4336" s="75"/>
      <c r="R4336" s="75"/>
      <c r="S4336" s="75"/>
      <c r="T4336" s="75"/>
      <c r="U4336" s="75"/>
      <c r="V4336" s="75"/>
      <c r="W4336" s="75"/>
      <c r="X4336" s="75"/>
      <c r="Y4336" s="75"/>
      <c r="Z4336" s="75"/>
      <c r="AA4336" s="75"/>
      <c r="AB4336" s="75"/>
      <c r="AC4336" s="75"/>
      <c r="AD4336" s="75"/>
      <c r="AE4336" s="75"/>
      <c r="AF4336" s="75"/>
      <c r="AG4336" s="75"/>
      <c r="AH4336" s="75"/>
      <c r="AI4336" s="75"/>
      <c r="AK4336" s="76"/>
      <c r="AL4336" s="76"/>
      <c r="AM4336" s="75"/>
      <c r="AO4336" s="186"/>
      <c r="AP4336" s="186"/>
      <c r="AQ4336" s="186"/>
      <c r="AR4336" s="186"/>
      <c r="AS4336" s="186"/>
      <c r="AT4336" s="186"/>
      <c r="AU4336" s="186"/>
      <c r="AV4336" s="186"/>
      <c r="AW4336" s="186"/>
      <c r="AX4336" s="186"/>
      <c r="AY4336" s="186"/>
      <c r="AZ4336" s="186"/>
      <c r="BA4336" s="186"/>
      <c r="BB4336" s="186"/>
      <c r="BC4336" s="186"/>
      <c r="BD4336" s="75"/>
      <c r="BE4336" s="75"/>
      <c r="BF4336" s="75"/>
    </row>
    <row r="4337" spans="1:58" ht="11.25" customHeight="1" x14ac:dyDescent="0.3">
      <c r="A4337" s="75"/>
      <c r="B4337" s="76"/>
      <c r="C4337" s="958"/>
      <c r="D4337" s="75"/>
      <c r="E4337" s="75"/>
      <c r="F4337" s="75"/>
      <c r="G4337" s="75"/>
      <c r="H4337" s="75"/>
      <c r="I4337" s="75"/>
      <c r="J4337" s="75"/>
      <c r="K4337" s="75"/>
      <c r="L4337" s="75"/>
      <c r="M4337" s="75"/>
      <c r="N4337" s="75"/>
      <c r="O4337" s="75"/>
      <c r="P4337" s="75"/>
      <c r="Q4337" s="75"/>
      <c r="R4337" s="75"/>
      <c r="S4337" s="75"/>
      <c r="T4337" s="75"/>
      <c r="U4337" s="75"/>
      <c r="V4337" s="75"/>
      <c r="W4337" s="75"/>
      <c r="X4337" s="75"/>
      <c r="Y4337" s="75"/>
      <c r="Z4337" s="75"/>
      <c r="AA4337" s="75"/>
      <c r="AB4337" s="75"/>
      <c r="AC4337" s="75"/>
      <c r="AD4337" s="75"/>
      <c r="AE4337" s="75"/>
      <c r="AF4337" s="75"/>
      <c r="AG4337" s="75"/>
      <c r="AH4337" s="75"/>
      <c r="AI4337" s="75"/>
      <c r="AK4337" s="76"/>
      <c r="AL4337" s="76"/>
      <c r="AM4337" s="75"/>
      <c r="AO4337" s="186"/>
      <c r="AP4337" s="186"/>
      <c r="AQ4337" s="186"/>
      <c r="AR4337" s="186"/>
      <c r="AS4337" s="186"/>
      <c r="AT4337" s="186"/>
      <c r="AU4337" s="186"/>
      <c r="AV4337" s="186"/>
      <c r="AW4337" s="186"/>
      <c r="AX4337" s="186"/>
      <c r="AY4337" s="186"/>
      <c r="AZ4337" s="186"/>
      <c r="BA4337" s="186"/>
      <c r="BB4337" s="186"/>
      <c r="BC4337" s="186"/>
      <c r="BD4337" s="75"/>
      <c r="BE4337" s="75"/>
      <c r="BF4337" s="75"/>
    </row>
    <row r="4338" spans="1:58" ht="11.25" customHeight="1" x14ac:dyDescent="0.3">
      <c r="A4338" s="75"/>
      <c r="B4338" s="76"/>
      <c r="C4338" s="958"/>
      <c r="D4338" s="75"/>
      <c r="E4338" s="75"/>
      <c r="F4338" s="75"/>
      <c r="G4338" s="75"/>
      <c r="H4338" s="75"/>
      <c r="I4338" s="75"/>
      <c r="J4338" s="75"/>
      <c r="K4338" s="75"/>
      <c r="L4338" s="75"/>
      <c r="M4338" s="75"/>
      <c r="N4338" s="75"/>
      <c r="O4338" s="75"/>
      <c r="P4338" s="75"/>
      <c r="Q4338" s="75"/>
      <c r="R4338" s="75"/>
      <c r="S4338" s="75"/>
      <c r="T4338" s="75"/>
      <c r="U4338" s="75"/>
      <c r="V4338" s="75"/>
      <c r="W4338" s="75"/>
      <c r="X4338" s="75"/>
      <c r="Y4338" s="75"/>
      <c r="Z4338" s="75"/>
      <c r="AA4338" s="75"/>
      <c r="AB4338" s="75"/>
      <c r="AC4338" s="75"/>
      <c r="AD4338" s="75"/>
      <c r="AE4338" s="75"/>
      <c r="AF4338" s="75"/>
      <c r="AG4338" s="75"/>
      <c r="AH4338" s="75"/>
      <c r="AI4338" s="75"/>
      <c r="AK4338" s="76"/>
      <c r="AL4338" s="76"/>
      <c r="AM4338" s="75"/>
      <c r="AO4338" s="186"/>
      <c r="AP4338" s="186"/>
      <c r="AQ4338" s="186"/>
      <c r="AR4338" s="186"/>
      <c r="AS4338" s="186"/>
      <c r="AT4338" s="186"/>
      <c r="AU4338" s="186"/>
      <c r="AV4338" s="186"/>
      <c r="AW4338" s="186"/>
      <c r="AX4338" s="186"/>
      <c r="AY4338" s="186"/>
      <c r="AZ4338" s="186"/>
      <c r="BA4338" s="186"/>
      <c r="BB4338" s="186"/>
      <c r="BC4338" s="186"/>
      <c r="BD4338" s="75"/>
      <c r="BE4338" s="75"/>
      <c r="BF4338" s="75"/>
    </row>
    <row r="4339" spans="1:58" ht="11.25" customHeight="1" x14ac:dyDescent="0.3">
      <c r="A4339" s="75"/>
      <c r="B4339" s="76"/>
      <c r="C4339" s="958"/>
      <c r="D4339" s="75"/>
      <c r="E4339" s="75"/>
      <c r="F4339" s="75"/>
      <c r="G4339" s="75"/>
      <c r="H4339" s="75"/>
      <c r="I4339" s="75"/>
      <c r="J4339" s="75"/>
      <c r="K4339" s="75"/>
      <c r="L4339" s="75"/>
      <c r="M4339" s="75"/>
      <c r="N4339" s="75"/>
      <c r="O4339" s="75"/>
      <c r="P4339" s="75"/>
      <c r="Q4339" s="75"/>
      <c r="R4339" s="75"/>
      <c r="S4339" s="75"/>
      <c r="T4339" s="75"/>
      <c r="U4339" s="75"/>
      <c r="V4339" s="75"/>
      <c r="W4339" s="75"/>
      <c r="X4339" s="75"/>
      <c r="Y4339" s="75"/>
      <c r="Z4339" s="75"/>
      <c r="AA4339" s="75"/>
      <c r="AB4339" s="75"/>
      <c r="AC4339" s="75"/>
      <c r="AD4339" s="75"/>
      <c r="AE4339" s="75"/>
      <c r="AF4339" s="75"/>
      <c r="AG4339" s="75"/>
      <c r="AH4339" s="75"/>
      <c r="AI4339" s="75"/>
      <c r="AK4339" s="76"/>
      <c r="AL4339" s="76"/>
      <c r="AM4339" s="75"/>
      <c r="AO4339" s="186"/>
      <c r="AP4339" s="186"/>
      <c r="AQ4339" s="186"/>
      <c r="AR4339" s="186"/>
      <c r="AS4339" s="186"/>
      <c r="AT4339" s="186"/>
      <c r="AU4339" s="186"/>
      <c r="AV4339" s="186"/>
      <c r="AW4339" s="186"/>
      <c r="AX4339" s="186"/>
      <c r="AY4339" s="186"/>
      <c r="AZ4339" s="186"/>
      <c r="BA4339" s="186"/>
      <c r="BB4339" s="186"/>
      <c r="BC4339" s="186"/>
      <c r="BD4339" s="75"/>
      <c r="BE4339" s="75"/>
      <c r="BF4339" s="75"/>
    </row>
    <row r="4340" spans="1:58" ht="11.25" customHeight="1" x14ac:dyDescent="0.3">
      <c r="A4340" s="75"/>
      <c r="B4340" s="76"/>
      <c r="C4340" s="958"/>
      <c r="D4340" s="75"/>
      <c r="E4340" s="75"/>
      <c r="F4340" s="75"/>
      <c r="G4340" s="75"/>
      <c r="H4340" s="75"/>
      <c r="I4340" s="75"/>
      <c r="J4340" s="75"/>
      <c r="K4340" s="75"/>
      <c r="L4340" s="75"/>
      <c r="M4340" s="75"/>
      <c r="N4340" s="75"/>
      <c r="O4340" s="75"/>
      <c r="P4340" s="75"/>
      <c r="Q4340" s="75"/>
      <c r="R4340" s="75"/>
      <c r="S4340" s="75"/>
      <c r="T4340" s="75"/>
      <c r="U4340" s="75"/>
      <c r="V4340" s="75"/>
      <c r="W4340" s="75"/>
      <c r="X4340" s="75"/>
      <c r="Y4340" s="75"/>
      <c r="Z4340" s="75"/>
      <c r="AA4340" s="75"/>
      <c r="AB4340" s="75"/>
      <c r="AC4340" s="75"/>
      <c r="AD4340" s="75"/>
      <c r="AE4340" s="75"/>
      <c r="AF4340" s="75"/>
      <c r="AG4340" s="75"/>
      <c r="AH4340" s="75"/>
      <c r="AI4340" s="75"/>
      <c r="AK4340" s="76"/>
      <c r="AL4340" s="76"/>
      <c r="AM4340" s="75"/>
      <c r="AO4340" s="186"/>
      <c r="AP4340" s="186"/>
      <c r="AQ4340" s="186"/>
      <c r="AR4340" s="186"/>
      <c r="AS4340" s="186"/>
      <c r="AT4340" s="186"/>
      <c r="AU4340" s="186"/>
      <c r="AV4340" s="186"/>
      <c r="AW4340" s="186"/>
      <c r="AX4340" s="186"/>
      <c r="AY4340" s="186"/>
      <c r="AZ4340" s="186"/>
      <c r="BA4340" s="186"/>
      <c r="BB4340" s="186"/>
      <c r="BC4340" s="186"/>
      <c r="BD4340" s="75"/>
      <c r="BE4340" s="75"/>
      <c r="BF4340" s="75"/>
    </row>
    <row r="4341" spans="1:58" ht="11.25" customHeight="1" x14ac:dyDescent="0.3">
      <c r="A4341" s="75"/>
      <c r="B4341" s="76"/>
      <c r="C4341" s="958"/>
      <c r="D4341" s="75"/>
      <c r="E4341" s="75"/>
      <c r="F4341" s="75"/>
      <c r="G4341" s="75"/>
      <c r="H4341" s="75"/>
      <c r="I4341" s="75"/>
      <c r="J4341" s="75"/>
      <c r="K4341" s="75"/>
      <c r="L4341" s="75"/>
      <c r="M4341" s="75"/>
      <c r="N4341" s="75"/>
      <c r="O4341" s="75"/>
      <c r="P4341" s="75"/>
      <c r="Q4341" s="75"/>
      <c r="R4341" s="75"/>
      <c r="S4341" s="75"/>
      <c r="T4341" s="75"/>
      <c r="U4341" s="75"/>
      <c r="V4341" s="75"/>
      <c r="W4341" s="75"/>
      <c r="X4341" s="75"/>
      <c r="Y4341" s="75"/>
      <c r="Z4341" s="75"/>
      <c r="AA4341" s="75"/>
      <c r="AB4341" s="75"/>
      <c r="AC4341" s="75"/>
      <c r="AD4341" s="75"/>
      <c r="AE4341" s="75"/>
      <c r="AF4341" s="75"/>
      <c r="AG4341" s="75"/>
      <c r="AH4341" s="75"/>
      <c r="AI4341" s="75"/>
      <c r="AK4341" s="76"/>
      <c r="AL4341" s="76"/>
      <c r="AM4341" s="75"/>
      <c r="AO4341" s="186"/>
      <c r="AP4341" s="186"/>
      <c r="AQ4341" s="186"/>
      <c r="AR4341" s="186"/>
      <c r="AS4341" s="186"/>
      <c r="AT4341" s="186"/>
      <c r="AU4341" s="186"/>
      <c r="AV4341" s="186"/>
      <c r="AW4341" s="186"/>
      <c r="AX4341" s="186"/>
      <c r="AY4341" s="186"/>
      <c r="AZ4341" s="186"/>
      <c r="BA4341" s="186"/>
      <c r="BB4341" s="186"/>
      <c r="BC4341" s="186"/>
      <c r="BD4341" s="75"/>
      <c r="BE4341" s="75"/>
      <c r="BF4341" s="75"/>
    </row>
    <row r="4342" spans="1:58" ht="11.25" customHeight="1" x14ac:dyDescent="0.3">
      <c r="A4342" s="75"/>
      <c r="B4342" s="76"/>
      <c r="C4342" s="958"/>
      <c r="D4342" s="75"/>
      <c r="E4342" s="75"/>
      <c r="F4342" s="75"/>
      <c r="G4342" s="75"/>
      <c r="H4342" s="75"/>
      <c r="I4342" s="75"/>
      <c r="J4342" s="75"/>
      <c r="K4342" s="75"/>
      <c r="L4342" s="75"/>
      <c r="M4342" s="75"/>
      <c r="N4342" s="75"/>
      <c r="O4342" s="75"/>
      <c r="P4342" s="75"/>
      <c r="Q4342" s="75"/>
      <c r="R4342" s="75"/>
      <c r="S4342" s="75"/>
      <c r="T4342" s="75"/>
      <c r="U4342" s="75"/>
      <c r="V4342" s="75"/>
      <c r="W4342" s="75"/>
      <c r="X4342" s="75"/>
      <c r="Y4342" s="75"/>
      <c r="Z4342" s="75"/>
      <c r="AA4342" s="75"/>
      <c r="AB4342" s="75"/>
      <c r="AC4342" s="75"/>
      <c r="AD4342" s="75"/>
      <c r="AE4342" s="75"/>
      <c r="AF4342" s="75"/>
      <c r="AG4342" s="75"/>
      <c r="AH4342" s="75"/>
      <c r="AI4342" s="75"/>
      <c r="AK4342" s="76"/>
      <c r="AL4342" s="76"/>
      <c r="AM4342" s="75"/>
      <c r="AO4342" s="186"/>
      <c r="AP4342" s="186"/>
      <c r="AQ4342" s="186"/>
      <c r="AR4342" s="186"/>
      <c r="AS4342" s="186"/>
      <c r="AT4342" s="186"/>
      <c r="AU4342" s="186"/>
      <c r="AV4342" s="186"/>
      <c r="AW4342" s="186"/>
      <c r="AX4342" s="186"/>
      <c r="AY4342" s="186"/>
      <c r="AZ4342" s="186"/>
      <c r="BA4342" s="186"/>
      <c r="BB4342" s="186"/>
      <c r="BC4342" s="186"/>
      <c r="BD4342" s="75"/>
      <c r="BE4342" s="75"/>
      <c r="BF4342" s="75"/>
    </row>
    <row r="4343" spans="1:58" ht="11.25" customHeight="1" x14ac:dyDescent="0.3">
      <c r="A4343" s="75"/>
      <c r="B4343" s="76"/>
      <c r="C4343" s="958"/>
      <c r="D4343" s="75"/>
      <c r="E4343" s="75"/>
      <c r="F4343" s="75"/>
      <c r="G4343" s="75"/>
      <c r="H4343" s="75"/>
      <c r="I4343" s="75"/>
      <c r="J4343" s="75"/>
      <c r="K4343" s="75"/>
      <c r="L4343" s="75"/>
      <c r="M4343" s="75"/>
      <c r="N4343" s="75"/>
      <c r="O4343" s="75"/>
      <c r="P4343" s="75"/>
      <c r="Q4343" s="75"/>
      <c r="R4343" s="75"/>
      <c r="S4343" s="75"/>
      <c r="T4343" s="75"/>
      <c r="U4343" s="75"/>
      <c r="V4343" s="75"/>
      <c r="W4343" s="75"/>
      <c r="X4343" s="75"/>
      <c r="Y4343" s="75"/>
      <c r="Z4343" s="75"/>
      <c r="AA4343" s="75"/>
      <c r="AB4343" s="75"/>
      <c r="AC4343" s="75"/>
      <c r="AD4343" s="75"/>
      <c r="AE4343" s="75"/>
      <c r="AF4343" s="75"/>
      <c r="AG4343" s="75"/>
      <c r="AH4343" s="75"/>
      <c r="AI4343" s="75"/>
      <c r="AK4343" s="76"/>
      <c r="AL4343" s="76"/>
      <c r="AM4343" s="75"/>
      <c r="AO4343" s="186"/>
      <c r="AP4343" s="186"/>
      <c r="AQ4343" s="186"/>
      <c r="AR4343" s="186"/>
      <c r="AS4343" s="186"/>
      <c r="AT4343" s="186"/>
      <c r="AU4343" s="186"/>
      <c r="AV4343" s="186"/>
      <c r="AW4343" s="186"/>
      <c r="AX4343" s="186"/>
      <c r="AY4343" s="186"/>
      <c r="AZ4343" s="186"/>
      <c r="BA4343" s="186"/>
      <c r="BB4343" s="186"/>
      <c r="BC4343" s="186"/>
      <c r="BD4343" s="75"/>
      <c r="BE4343" s="75"/>
      <c r="BF4343" s="75"/>
    </row>
    <row r="4344" spans="1:58" ht="11.25" customHeight="1" x14ac:dyDescent="0.3">
      <c r="A4344" s="75"/>
      <c r="B4344" s="76"/>
      <c r="C4344" s="958"/>
      <c r="D4344" s="75"/>
      <c r="E4344" s="75"/>
      <c r="F4344" s="75"/>
      <c r="G4344" s="75"/>
      <c r="H4344" s="75"/>
      <c r="I4344" s="75"/>
      <c r="J4344" s="75"/>
      <c r="K4344" s="75"/>
      <c r="L4344" s="75"/>
      <c r="M4344" s="75"/>
      <c r="N4344" s="75"/>
      <c r="O4344" s="75"/>
      <c r="P4344" s="75"/>
      <c r="Q4344" s="75"/>
      <c r="R4344" s="75"/>
      <c r="S4344" s="75"/>
      <c r="T4344" s="75"/>
      <c r="U4344" s="75"/>
      <c r="V4344" s="75"/>
      <c r="W4344" s="75"/>
      <c r="X4344" s="75"/>
      <c r="Y4344" s="75"/>
      <c r="Z4344" s="75"/>
      <c r="AA4344" s="75"/>
      <c r="AB4344" s="75"/>
      <c r="AC4344" s="75"/>
      <c r="AD4344" s="75"/>
      <c r="AE4344" s="75"/>
      <c r="AF4344" s="75"/>
      <c r="AG4344" s="75"/>
      <c r="AH4344" s="75"/>
      <c r="AI4344" s="75"/>
      <c r="AK4344" s="76"/>
      <c r="AL4344" s="76"/>
      <c r="AM4344" s="75"/>
      <c r="AO4344" s="186"/>
      <c r="AP4344" s="186"/>
      <c r="AQ4344" s="186"/>
      <c r="AR4344" s="186"/>
      <c r="AS4344" s="186"/>
      <c r="AT4344" s="186"/>
      <c r="AU4344" s="186"/>
      <c r="AV4344" s="186"/>
      <c r="AW4344" s="186"/>
      <c r="AX4344" s="186"/>
      <c r="AY4344" s="186"/>
      <c r="AZ4344" s="186"/>
      <c r="BA4344" s="186"/>
      <c r="BB4344" s="186"/>
      <c r="BC4344" s="186"/>
      <c r="BD4344" s="75"/>
      <c r="BE4344" s="75"/>
      <c r="BF4344" s="75"/>
    </row>
    <row r="4345" spans="1:58" ht="11.25" customHeight="1" x14ac:dyDescent="0.3">
      <c r="A4345" s="75"/>
      <c r="B4345" s="76"/>
      <c r="C4345" s="958"/>
      <c r="D4345" s="75"/>
      <c r="E4345" s="75"/>
      <c r="F4345" s="75"/>
      <c r="G4345" s="75"/>
      <c r="H4345" s="75"/>
      <c r="I4345" s="75"/>
      <c r="J4345" s="75"/>
      <c r="K4345" s="75"/>
      <c r="L4345" s="75"/>
      <c r="M4345" s="75"/>
      <c r="N4345" s="75"/>
      <c r="O4345" s="75"/>
      <c r="P4345" s="75"/>
      <c r="Q4345" s="75"/>
      <c r="R4345" s="75"/>
      <c r="S4345" s="75"/>
      <c r="T4345" s="75"/>
      <c r="U4345" s="75"/>
      <c r="V4345" s="75"/>
      <c r="W4345" s="75"/>
      <c r="X4345" s="75"/>
      <c r="Y4345" s="75"/>
      <c r="Z4345" s="75"/>
      <c r="AA4345" s="75"/>
      <c r="AB4345" s="75"/>
      <c r="AC4345" s="75"/>
      <c r="AD4345" s="75"/>
      <c r="AE4345" s="75"/>
      <c r="AF4345" s="75"/>
      <c r="AG4345" s="75"/>
      <c r="AH4345" s="75"/>
      <c r="AI4345" s="75"/>
      <c r="AK4345" s="76"/>
      <c r="AL4345" s="76"/>
      <c r="AM4345" s="75"/>
      <c r="AO4345" s="186"/>
      <c r="AP4345" s="186"/>
      <c r="AQ4345" s="186"/>
      <c r="AR4345" s="186"/>
      <c r="AS4345" s="186"/>
      <c r="AT4345" s="186"/>
      <c r="AU4345" s="186"/>
      <c r="AV4345" s="186"/>
      <c r="AW4345" s="186"/>
      <c r="AX4345" s="186"/>
      <c r="AY4345" s="186"/>
      <c r="AZ4345" s="186"/>
      <c r="BA4345" s="186"/>
      <c r="BB4345" s="186"/>
      <c r="BC4345" s="186"/>
      <c r="BD4345" s="75"/>
      <c r="BE4345" s="75"/>
      <c r="BF4345" s="75"/>
    </row>
    <row r="4346" spans="1:58" ht="11.25" customHeight="1" x14ac:dyDescent="0.3">
      <c r="A4346" s="75"/>
      <c r="B4346" s="76"/>
      <c r="C4346" s="958"/>
      <c r="D4346" s="75"/>
      <c r="E4346" s="75"/>
      <c r="F4346" s="75"/>
      <c r="G4346" s="75"/>
      <c r="H4346" s="75"/>
      <c r="I4346" s="75"/>
      <c r="J4346" s="75"/>
      <c r="K4346" s="75"/>
      <c r="L4346" s="75"/>
      <c r="M4346" s="75"/>
      <c r="N4346" s="75"/>
      <c r="O4346" s="75"/>
      <c r="P4346" s="75"/>
      <c r="Q4346" s="75"/>
      <c r="R4346" s="75"/>
      <c r="S4346" s="75"/>
      <c r="T4346" s="75"/>
      <c r="U4346" s="75"/>
      <c r="V4346" s="75"/>
      <c r="W4346" s="75"/>
      <c r="X4346" s="75"/>
      <c r="Y4346" s="75"/>
      <c r="Z4346" s="75"/>
      <c r="AA4346" s="75"/>
      <c r="AB4346" s="75"/>
      <c r="AC4346" s="75"/>
      <c r="AD4346" s="75"/>
      <c r="AE4346" s="75"/>
      <c r="AF4346" s="75"/>
      <c r="AG4346" s="75"/>
      <c r="AH4346" s="75"/>
      <c r="AI4346" s="75"/>
      <c r="AK4346" s="76"/>
      <c r="AL4346" s="76"/>
      <c r="AM4346" s="75"/>
      <c r="AO4346" s="186"/>
      <c r="AP4346" s="186"/>
      <c r="AQ4346" s="186"/>
      <c r="AR4346" s="186"/>
      <c r="AS4346" s="186"/>
      <c r="AT4346" s="186"/>
      <c r="AU4346" s="186"/>
      <c r="AV4346" s="186"/>
      <c r="AW4346" s="186"/>
      <c r="AX4346" s="186"/>
      <c r="AY4346" s="186"/>
      <c r="AZ4346" s="186"/>
      <c r="BA4346" s="186"/>
      <c r="BB4346" s="186"/>
      <c r="BC4346" s="186"/>
      <c r="BD4346" s="75"/>
      <c r="BE4346" s="75"/>
      <c r="BF4346" s="75"/>
    </row>
    <row r="4347" spans="1:58" ht="11.25" customHeight="1" x14ac:dyDescent="0.3">
      <c r="A4347" s="75"/>
      <c r="B4347" s="76"/>
      <c r="C4347" s="958"/>
      <c r="D4347" s="75"/>
      <c r="E4347" s="75"/>
      <c r="F4347" s="75"/>
      <c r="G4347" s="75"/>
      <c r="H4347" s="75"/>
      <c r="I4347" s="75"/>
      <c r="J4347" s="75"/>
      <c r="K4347" s="75"/>
      <c r="L4347" s="75"/>
      <c r="M4347" s="75"/>
      <c r="N4347" s="75"/>
      <c r="O4347" s="75"/>
      <c r="P4347" s="75"/>
      <c r="Q4347" s="75"/>
      <c r="R4347" s="75"/>
      <c r="S4347" s="75"/>
      <c r="T4347" s="75"/>
      <c r="U4347" s="75"/>
      <c r="V4347" s="75"/>
      <c r="W4347" s="75"/>
      <c r="X4347" s="75"/>
      <c r="Y4347" s="75"/>
      <c r="Z4347" s="75"/>
      <c r="AA4347" s="75"/>
      <c r="AB4347" s="75"/>
      <c r="AC4347" s="75"/>
      <c r="AD4347" s="75"/>
      <c r="AE4347" s="75"/>
      <c r="AF4347" s="75"/>
      <c r="AG4347" s="75"/>
      <c r="AH4347" s="75"/>
      <c r="AI4347" s="75"/>
      <c r="AK4347" s="76"/>
      <c r="AL4347" s="76"/>
      <c r="AM4347" s="75"/>
      <c r="AO4347" s="186"/>
      <c r="AP4347" s="186"/>
      <c r="AQ4347" s="186"/>
      <c r="AR4347" s="186"/>
      <c r="AS4347" s="186"/>
      <c r="AT4347" s="186"/>
      <c r="AU4347" s="186"/>
      <c r="AV4347" s="186"/>
      <c r="AW4347" s="186"/>
      <c r="AX4347" s="186"/>
      <c r="AY4347" s="186"/>
      <c r="AZ4347" s="186"/>
      <c r="BA4347" s="186"/>
      <c r="BB4347" s="186"/>
      <c r="BC4347" s="186"/>
      <c r="BD4347" s="75"/>
      <c r="BE4347" s="75"/>
      <c r="BF4347" s="75"/>
    </row>
    <row r="4348" spans="1:58" ht="11.25" customHeight="1" x14ac:dyDescent="0.3">
      <c r="A4348" s="75"/>
      <c r="B4348" s="76"/>
      <c r="C4348" s="958"/>
      <c r="D4348" s="75"/>
      <c r="E4348" s="75"/>
      <c r="F4348" s="75"/>
      <c r="G4348" s="75"/>
      <c r="H4348" s="75"/>
      <c r="I4348" s="75"/>
      <c r="J4348" s="75"/>
      <c r="K4348" s="75"/>
      <c r="L4348" s="75"/>
      <c r="M4348" s="75"/>
      <c r="N4348" s="75"/>
      <c r="O4348" s="75"/>
      <c r="P4348" s="75"/>
      <c r="Q4348" s="75"/>
      <c r="R4348" s="75"/>
      <c r="S4348" s="75"/>
      <c r="T4348" s="75"/>
      <c r="U4348" s="75"/>
      <c r="V4348" s="75"/>
      <c r="W4348" s="75"/>
      <c r="X4348" s="75"/>
      <c r="Y4348" s="75"/>
      <c r="Z4348" s="75"/>
      <c r="AA4348" s="75"/>
      <c r="AB4348" s="75"/>
      <c r="AC4348" s="75"/>
      <c r="AD4348" s="75"/>
      <c r="AE4348" s="75"/>
      <c r="AF4348" s="75"/>
      <c r="AG4348" s="75"/>
      <c r="AH4348" s="75"/>
      <c r="AI4348" s="75"/>
      <c r="AK4348" s="76"/>
      <c r="AL4348" s="76"/>
      <c r="AM4348" s="75"/>
      <c r="AO4348" s="186"/>
      <c r="AP4348" s="186"/>
      <c r="AQ4348" s="186"/>
      <c r="AR4348" s="186"/>
      <c r="AS4348" s="186"/>
      <c r="AT4348" s="186"/>
      <c r="AU4348" s="186"/>
      <c r="AV4348" s="186"/>
      <c r="AW4348" s="186"/>
      <c r="AX4348" s="186"/>
      <c r="AY4348" s="186"/>
      <c r="AZ4348" s="186"/>
      <c r="BA4348" s="186"/>
      <c r="BB4348" s="186"/>
      <c r="BC4348" s="186"/>
      <c r="BD4348" s="75"/>
      <c r="BE4348" s="75"/>
      <c r="BF4348" s="75"/>
    </row>
    <row r="4349" spans="1:58" ht="11.25" customHeight="1" x14ac:dyDescent="0.3">
      <c r="A4349" s="75"/>
      <c r="B4349" s="76"/>
      <c r="C4349" s="958"/>
      <c r="D4349" s="75"/>
      <c r="E4349" s="75"/>
      <c r="F4349" s="75"/>
      <c r="G4349" s="75"/>
      <c r="H4349" s="75"/>
      <c r="I4349" s="75"/>
      <c r="J4349" s="75"/>
      <c r="K4349" s="75"/>
      <c r="L4349" s="75"/>
      <c r="M4349" s="75"/>
      <c r="N4349" s="75"/>
      <c r="O4349" s="75"/>
      <c r="P4349" s="75"/>
      <c r="Q4349" s="75"/>
      <c r="R4349" s="75"/>
      <c r="S4349" s="75"/>
      <c r="T4349" s="75"/>
      <c r="U4349" s="75"/>
      <c r="V4349" s="75"/>
      <c r="W4349" s="75"/>
      <c r="X4349" s="75"/>
      <c r="Y4349" s="75"/>
      <c r="Z4349" s="75"/>
      <c r="AA4349" s="75"/>
      <c r="AB4349" s="75"/>
      <c r="AC4349" s="75"/>
      <c r="AD4349" s="75"/>
      <c r="AE4349" s="75"/>
      <c r="AF4349" s="75"/>
      <c r="AG4349" s="75"/>
      <c r="AH4349" s="75"/>
      <c r="AI4349" s="75"/>
      <c r="AK4349" s="76"/>
      <c r="AL4349" s="76"/>
      <c r="AM4349" s="75"/>
      <c r="AO4349" s="186"/>
      <c r="AP4349" s="186"/>
      <c r="AQ4349" s="186"/>
      <c r="AR4349" s="186"/>
      <c r="AS4349" s="186"/>
      <c r="AT4349" s="186"/>
      <c r="AU4349" s="186"/>
      <c r="AV4349" s="186"/>
      <c r="AW4349" s="186"/>
      <c r="AX4349" s="186"/>
      <c r="AY4349" s="186"/>
      <c r="AZ4349" s="186"/>
      <c r="BA4349" s="186"/>
      <c r="BB4349" s="186"/>
      <c r="BC4349" s="186"/>
      <c r="BD4349" s="75"/>
      <c r="BE4349" s="75"/>
      <c r="BF4349" s="75"/>
    </row>
    <row r="4350" spans="1:58" ht="11.25" customHeight="1" x14ac:dyDescent="0.3">
      <c r="A4350" s="75"/>
      <c r="B4350" s="76"/>
      <c r="C4350" s="958"/>
      <c r="D4350" s="75"/>
      <c r="E4350" s="75"/>
      <c r="F4350" s="75"/>
      <c r="G4350" s="75"/>
      <c r="H4350" s="75"/>
      <c r="I4350" s="75"/>
      <c r="J4350" s="75"/>
      <c r="K4350" s="75"/>
      <c r="L4350" s="75"/>
      <c r="M4350" s="75"/>
      <c r="N4350" s="75"/>
      <c r="O4350" s="75"/>
      <c r="P4350" s="75"/>
      <c r="Q4350" s="75"/>
      <c r="R4350" s="75"/>
      <c r="S4350" s="75"/>
      <c r="T4350" s="75"/>
      <c r="U4350" s="75"/>
      <c r="V4350" s="75"/>
      <c r="W4350" s="75"/>
      <c r="X4350" s="75"/>
      <c r="Y4350" s="75"/>
      <c r="Z4350" s="75"/>
      <c r="AA4350" s="75"/>
      <c r="AB4350" s="75"/>
      <c r="AC4350" s="75"/>
      <c r="AD4350" s="75"/>
      <c r="AE4350" s="75"/>
      <c r="AF4350" s="75"/>
      <c r="AG4350" s="75"/>
      <c r="AH4350" s="75"/>
      <c r="AI4350" s="75"/>
      <c r="AK4350" s="76"/>
      <c r="AL4350" s="76"/>
      <c r="AM4350" s="75"/>
      <c r="AO4350" s="186"/>
      <c r="AP4350" s="186"/>
      <c r="AQ4350" s="186"/>
      <c r="AR4350" s="186"/>
      <c r="AS4350" s="186"/>
      <c r="AT4350" s="186"/>
      <c r="AU4350" s="186"/>
      <c r="AV4350" s="186"/>
      <c r="AW4350" s="186"/>
      <c r="AX4350" s="186"/>
      <c r="AY4350" s="186"/>
      <c r="AZ4350" s="186"/>
      <c r="BA4350" s="186"/>
      <c r="BB4350" s="186"/>
      <c r="BC4350" s="186"/>
      <c r="BD4350" s="75"/>
      <c r="BE4350" s="75"/>
      <c r="BF4350" s="75"/>
    </row>
    <row r="4351" spans="1:58" ht="11.25" customHeight="1" x14ac:dyDescent="0.3">
      <c r="A4351" s="75"/>
      <c r="B4351" s="76"/>
      <c r="C4351" s="958"/>
      <c r="D4351" s="75"/>
      <c r="E4351" s="75"/>
      <c r="F4351" s="75"/>
      <c r="G4351" s="75"/>
      <c r="H4351" s="75"/>
      <c r="I4351" s="75"/>
      <c r="J4351" s="75"/>
      <c r="K4351" s="75"/>
      <c r="L4351" s="75"/>
      <c r="M4351" s="75"/>
      <c r="N4351" s="75"/>
      <c r="O4351" s="75"/>
      <c r="P4351" s="75"/>
      <c r="Q4351" s="75"/>
      <c r="R4351" s="75"/>
      <c r="S4351" s="75"/>
      <c r="T4351" s="75"/>
      <c r="U4351" s="75"/>
      <c r="V4351" s="75"/>
      <c r="W4351" s="75"/>
      <c r="X4351" s="75"/>
      <c r="Y4351" s="75"/>
      <c r="Z4351" s="75"/>
      <c r="AA4351" s="75"/>
      <c r="AB4351" s="75"/>
      <c r="AC4351" s="75"/>
      <c r="AD4351" s="75"/>
      <c r="AE4351" s="75"/>
      <c r="AF4351" s="75"/>
      <c r="AG4351" s="75"/>
      <c r="AH4351" s="75"/>
      <c r="AI4351" s="75"/>
      <c r="AK4351" s="76"/>
      <c r="AL4351" s="76"/>
      <c r="AM4351" s="75"/>
      <c r="AO4351" s="186"/>
      <c r="AP4351" s="186"/>
      <c r="AQ4351" s="186"/>
      <c r="AR4351" s="186"/>
      <c r="AS4351" s="186"/>
      <c r="AT4351" s="186"/>
      <c r="AU4351" s="186"/>
      <c r="AV4351" s="186"/>
      <c r="AW4351" s="186"/>
      <c r="AX4351" s="186"/>
      <c r="AY4351" s="186"/>
      <c r="AZ4351" s="186"/>
      <c r="BA4351" s="186"/>
      <c r="BB4351" s="186"/>
      <c r="BC4351" s="186"/>
      <c r="BD4351" s="75"/>
      <c r="BE4351" s="75"/>
      <c r="BF4351" s="75"/>
    </row>
    <row r="4352" spans="1:58" ht="11.25" customHeight="1" x14ac:dyDescent="0.3">
      <c r="A4352" s="75"/>
      <c r="B4352" s="76"/>
      <c r="C4352" s="958"/>
      <c r="D4352" s="75"/>
      <c r="E4352" s="75"/>
      <c r="F4352" s="75"/>
      <c r="G4352" s="75"/>
      <c r="H4352" s="75"/>
      <c r="I4352" s="75"/>
      <c r="J4352" s="75"/>
      <c r="K4352" s="75"/>
      <c r="L4352" s="75"/>
      <c r="M4352" s="75"/>
      <c r="N4352" s="75"/>
      <c r="O4352" s="75"/>
      <c r="P4352" s="75"/>
      <c r="Q4352" s="75"/>
      <c r="R4352" s="75"/>
      <c r="S4352" s="75"/>
      <c r="T4352" s="75"/>
      <c r="U4352" s="75"/>
      <c r="V4352" s="75"/>
      <c r="W4352" s="75"/>
      <c r="X4352" s="75"/>
      <c r="Y4352" s="75"/>
      <c r="Z4352" s="75"/>
      <c r="AA4352" s="75"/>
      <c r="AB4352" s="75"/>
      <c r="AC4352" s="75"/>
      <c r="AD4352" s="75"/>
      <c r="AE4352" s="75"/>
      <c r="AF4352" s="75"/>
      <c r="AG4352" s="75"/>
      <c r="AH4352" s="75"/>
      <c r="AI4352" s="75"/>
      <c r="AK4352" s="76"/>
      <c r="AL4352" s="76"/>
      <c r="AM4352" s="75"/>
      <c r="AO4352" s="186"/>
      <c r="AP4352" s="186"/>
      <c r="AQ4352" s="186"/>
      <c r="AR4352" s="186"/>
      <c r="AS4352" s="186"/>
      <c r="AT4352" s="186"/>
      <c r="AU4352" s="186"/>
      <c r="AV4352" s="186"/>
      <c r="AW4352" s="186"/>
      <c r="AX4352" s="186"/>
      <c r="AY4352" s="186"/>
      <c r="AZ4352" s="186"/>
      <c r="BA4352" s="186"/>
      <c r="BB4352" s="186"/>
      <c r="BC4352" s="186"/>
      <c r="BD4352" s="75"/>
      <c r="BE4352" s="75"/>
      <c r="BF4352" s="75"/>
    </row>
    <row r="4353" spans="1:58" ht="11.25" customHeight="1" x14ac:dyDescent="0.3">
      <c r="A4353" s="75"/>
      <c r="B4353" s="76"/>
      <c r="C4353" s="958"/>
      <c r="D4353" s="75"/>
      <c r="E4353" s="75"/>
      <c r="F4353" s="75"/>
      <c r="G4353" s="75"/>
      <c r="H4353" s="75"/>
      <c r="I4353" s="75"/>
      <c r="J4353" s="75"/>
      <c r="K4353" s="75"/>
      <c r="L4353" s="75"/>
      <c r="M4353" s="75"/>
      <c r="N4353" s="75"/>
      <c r="O4353" s="75"/>
      <c r="P4353" s="75"/>
      <c r="Q4353" s="75"/>
      <c r="R4353" s="75"/>
      <c r="S4353" s="75"/>
      <c r="T4353" s="75"/>
      <c r="U4353" s="75"/>
      <c r="V4353" s="75"/>
      <c r="W4353" s="75"/>
      <c r="X4353" s="75"/>
      <c r="Y4353" s="75"/>
      <c r="Z4353" s="75"/>
      <c r="AA4353" s="75"/>
      <c r="AB4353" s="75"/>
      <c r="AC4353" s="75"/>
      <c r="AD4353" s="75"/>
      <c r="AE4353" s="75"/>
      <c r="AF4353" s="75"/>
      <c r="AG4353" s="75"/>
      <c r="AH4353" s="75"/>
      <c r="AI4353" s="75"/>
      <c r="AK4353" s="76"/>
      <c r="AL4353" s="76"/>
      <c r="AM4353" s="75"/>
      <c r="AO4353" s="186"/>
      <c r="AP4353" s="186"/>
      <c r="AQ4353" s="186"/>
      <c r="AR4353" s="186"/>
      <c r="AS4353" s="186"/>
      <c r="AT4353" s="186"/>
      <c r="AU4353" s="186"/>
      <c r="AV4353" s="186"/>
      <c r="AW4353" s="186"/>
      <c r="AX4353" s="186"/>
      <c r="AY4353" s="186"/>
      <c r="AZ4353" s="186"/>
      <c r="BA4353" s="186"/>
      <c r="BB4353" s="186"/>
      <c r="BC4353" s="186"/>
      <c r="BD4353" s="75"/>
      <c r="BE4353" s="75"/>
      <c r="BF4353" s="75"/>
    </row>
    <row r="4354" spans="1:58" ht="11.25" customHeight="1" x14ac:dyDescent="0.3">
      <c r="A4354" s="75"/>
      <c r="B4354" s="76"/>
      <c r="C4354" s="958"/>
      <c r="D4354" s="75"/>
      <c r="E4354" s="75"/>
      <c r="F4354" s="75"/>
      <c r="G4354" s="75"/>
      <c r="H4354" s="75"/>
      <c r="I4354" s="75"/>
      <c r="J4354" s="75"/>
      <c r="K4354" s="75"/>
      <c r="L4354" s="75"/>
      <c r="M4354" s="75"/>
      <c r="N4354" s="75"/>
      <c r="O4354" s="75"/>
      <c r="P4354" s="75"/>
      <c r="Q4354" s="75"/>
      <c r="R4354" s="75"/>
      <c r="S4354" s="75"/>
      <c r="T4354" s="75"/>
      <c r="U4354" s="75"/>
      <c r="V4354" s="75"/>
      <c r="W4354" s="75"/>
      <c r="X4354" s="75"/>
      <c r="Y4354" s="75"/>
      <c r="Z4354" s="75"/>
      <c r="AA4354" s="75"/>
      <c r="AB4354" s="75"/>
      <c r="AC4354" s="75"/>
      <c r="AD4354" s="75"/>
      <c r="AE4354" s="75"/>
      <c r="AF4354" s="75"/>
      <c r="AG4354" s="75"/>
      <c r="AH4354" s="75"/>
      <c r="AI4354" s="75"/>
      <c r="AK4354" s="76"/>
      <c r="AL4354" s="76"/>
      <c r="AM4354" s="75"/>
      <c r="AO4354" s="186"/>
      <c r="AP4354" s="186"/>
      <c r="AQ4354" s="186"/>
      <c r="AR4354" s="186"/>
      <c r="AS4354" s="186"/>
      <c r="AT4354" s="186"/>
      <c r="AU4354" s="186"/>
      <c r="AV4354" s="186"/>
      <c r="AW4354" s="186"/>
      <c r="AX4354" s="186"/>
      <c r="AY4354" s="186"/>
      <c r="AZ4354" s="186"/>
      <c r="BA4354" s="186"/>
      <c r="BB4354" s="186"/>
      <c r="BC4354" s="186"/>
      <c r="BD4354" s="75"/>
      <c r="BE4354" s="75"/>
      <c r="BF4354" s="75"/>
    </row>
    <row r="4355" spans="1:58" ht="11.25" customHeight="1" x14ac:dyDescent="0.3">
      <c r="A4355" s="75"/>
      <c r="B4355" s="76"/>
      <c r="C4355" s="958"/>
      <c r="D4355" s="75"/>
      <c r="E4355" s="75"/>
      <c r="F4355" s="75"/>
      <c r="G4355" s="75"/>
      <c r="H4355" s="75"/>
      <c r="I4355" s="75"/>
      <c r="J4355" s="75"/>
      <c r="K4355" s="75"/>
      <c r="L4355" s="75"/>
      <c r="M4355" s="75"/>
      <c r="N4355" s="75"/>
      <c r="O4355" s="75"/>
      <c r="P4355" s="75"/>
      <c r="Q4355" s="75"/>
      <c r="R4355" s="75"/>
      <c r="S4355" s="75"/>
      <c r="T4355" s="75"/>
      <c r="U4355" s="75"/>
      <c r="V4355" s="75"/>
      <c r="W4355" s="75"/>
      <c r="X4355" s="75"/>
      <c r="Y4355" s="75"/>
      <c r="Z4355" s="75"/>
      <c r="AA4355" s="75"/>
      <c r="AB4355" s="75"/>
      <c r="AC4355" s="75"/>
      <c r="AD4355" s="75"/>
      <c r="AE4355" s="75"/>
      <c r="AF4355" s="75"/>
      <c r="AG4355" s="75"/>
      <c r="AH4355" s="75"/>
      <c r="AI4355" s="75"/>
      <c r="AK4355" s="76"/>
      <c r="AL4355" s="76"/>
      <c r="AM4355" s="75"/>
      <c r="AO4355" s="186"/>
      <c r="AP4355" s="186"/>
      <c r="AQ4355" s="186"/>
      <c r="AR4355" s="186"/>
      <c r="AS4355" s="186"/>
      <c r="AT4355" s="186"/>
      <c r="AU4355" s="186"/>
      <c r="AV4355" s="186"/>
      <c r="AW4355" s="186"/>
      <c r="AX4355" s="186"/>
      <c r="AY4355" s="186"/>
      <c r="AZ4355" s="186"/>
      <c r="BA4355" s="186"/>
      <c r="BB4355" s="186"/>
      <c r="BC4355" s="186"/>
      <c r="BD4355" s="75"/>
      <c r="BE4355" s="75"/>
      <c r="BF4355" s="75"/>
    </row>
    <row r="4356" spans="1:58" ht="11.25" customHeight="1" x14ac:dyDescent="0.3">
      <c r="A4356" s="75"/>
      <c r="B4356" s="76"/>
      <c r="C4356" s="958"/>
      <c r="D4356" s="75"/>
      <c r="E4356" s="75"/>
      <c r="F4356" s="75"/>
      <c r="G4356" s="75"/>
      <c r="H4356" s="75"/>
      <c r="I4356" s="75"/>
      <c r="J4356" s="75"/>
      <c r="K4356" s="75"/>
      <c r="L4356" s="75"/>
      <c r="M4356" s="75"/>
      <c r="N4356" s="75"/>
      <c r="O4356" s="75"/>
      <c r="P4356" s="75"/>
      <c r="Q4356" s="75"/>
      <c r="R4356" s="75"/>
      <c r="S4356" s="75"/>
      <c r="T4356" s="75"/>
      <c r="U4356" s="75"/>
      <c r="V4356" s="75"/>
      <c r="W4356" s="75"/>
      <c r="X4356" s="75"/>
      <c r="Y4356" s="75"/>
      <c r="Z4356" s="75"/>
      <c r="AA4356" s="75"/>
      <c r="AB4356" s="75"/>
      <c r="AC4356" s="75"/>
      <c r="AD4356" s="75"/>
      <c r="AE4356" s="75"/>
      <c r="AF4356" s="75"/>
      <c r="AG4356" s="75"/>
      <c r="AH4356" s="75"/>
      <c r="AI4356" s="75"/>
      <c r="AK4356" s="76"/>
      <c r="AL4356" s="76"/>
      <c r="AM4356" s="75"/>
      <c r="AO4356" s="186"/>
      <c r="AP4356" s="186"/>
      <c r="AQ4356" s="186"/>
      <c r="AR4356" s="186"/>
      <c r="AS4356" s="186"/>
      <c r="AT4356" s="186"/>
      <c r="AU4356" s="186"/>
      <c r="AV4356" s="186"/>
      <c r="AW4356" s="186"/>
      <c r="AX4356" s="186"/>
      <c r="AY4356" s="186"/>
      <c r="AZ4356" s="186"/>
      <c r="BA4356" s="186"/>
      <c r="BB4356" s="186"/>
      <c r="BC4356" s="186"/>
      <c r="BD4356" s="75"/>
      <c r="BE4356" s="75"/>
      <c r="BF4356" s="75"/>
    </row>
    <row r="4357" spans="1:58" ht="11.25" customHeight="1" x14ac:dyDescent="0.3">
      <c r="A4357" s="75"/>
      <c r="B4357" s="76"/>
      <c r="C4357" s="958"/>
      <c r="D4357" s="75"/>
      <c r="E4357" s="75"/>
      <c r="F4357" s="75"/>
      <c r="G4357" s="75"/>
      <c r="H4357" s="75"/>
      <c r="I4357" s="75"/>
      <c r="J4357" s="75"/>
      <c r="K4357" s="75"/>
      <c r="L4357" s="75"/>
      <c r="M4357" s="75"/>
      <c r="N4357" s="75"/>
      <c r="O4357" s="75"/>
      <c r="P4357" s="75"/>
      <c r="Q4357" s="75"/>
      <c r="R4357" s="75"/>
      <c r="S4357" s="75"/>
      <c r="T4357" s="75"/>
      <c r="U4357" s="75"/>
      <c r="V4357" s="75"/>
      <c r="W4357" s="75"/>
      <c r="X4357" s="75"/>
      <c r="Y4357" s="75"/>
      <c r="Z4357" s="75"/>
      <c r="AA4357" s="75"/>
      <c r="AB4357" s="75"/>
      <c r="AC4357" s="75"/>
      <c r="AD4357" s="75"/>
      <c r="AE4357" s="75"/>
      <c r="AF4357" s="75"/>
      <c r="AG4357" s="75"/>
      <c r="AH4357" s="75"/>
      <c r="AI4357" s="75"/>
      <c r="AK4357" s="76"/>
      <c r="AL4357" s="76"/>
      <c r="AM4357" s="75"/>
      <c r="AO4357" s="186"/>
      <c r="AP4357" s="186"/>
      <c r="AQ4357" s="186"/>
      <c r="AR4357" s="186"/>
      <c r="AS4357" s="186"/>
      <c r="AT4357" s="186"/>
      <c r="AU4357" s="186"/>
      <c r="AV4357" s="186"/>
      <c r="AW4357" s="186"/>
      <c r="AX4357" s="186"/>
      <c r="AY4357" s="186"/>
      <c r="AZ4357" s="186"/>
      <c r="BA4357" s="186"/>
      <c r="BB4357" s="186"/>
      <c r="BC4357" s="186"/>
      <c r="BD4357" s="75"/>
      <c r="BE4357" s="75"/>
      <c r="BF4357" s="75"/>
    </row>
    <row r="4358" spans="1:58" ht="11.25" customHeight="1" x14ac:dyDescent="0.3">
      <c r="A4358" s="75"/>
      <c r="B4358" s="76"/>
      <c r="C4358" s="958"/>
      <c r="D4358" s="75"/>
      <c r="E4358" s="75"/>
      <c r="F4358" s="75"/>
      <c r="G4358" s="75"/>
      <c r="H4358" s="75"/>
      <c r="I4358" s="75"/>
      <c r="J4358" s="75"/>
      <c r="K4358" s="75"/>
      <c r="L4358" s="75"/>
      <c r="M4358" s="75"/>
      <c r="N4358" s="75"/>
      <c r="O4358" s="75"/>
      <c r="P4358" s="75"/>
      <c r="Q4358" s="75"/>
      <c r="R4358" s="75"/>
      <c r="S4358" s="75"/>
      <c r="T4358" s="75"/>
      <c r="U4358" s="75"/>
      <c r="V4358" s="75"/>
      <c r="W4358" s="75"/>
      <c r="X4358" s="75"/>
      <c r="Y4358" s="75"/>
      <c r="Z4358" s="75"/>
      <c r="AA4358" s="75"/>
      <c r="AB4358" s="75"/>
      <c r="AC4358" s="75"/>
      <c r="AD4358" s="75"/>
      <c r="AE4358" s="75"/>
      <c r="AF4358" s="75"/>
      <c r="AG4358" s="75"/>
      <c r="AH4358" s="75"/>
      <c r="AI4358" s="75"/>
      <c r="AK4358" s="76"/>
      <c r="AL4358" s="76"/>
      <c r="AM4358" s="75"/>
      <c r="AO4358" s="186"/>
      <c r="AP4358" s="186"/>
      <c r="AQ4358" s="186"/>
      <c r="AR4358" s="186"/>
      <c r="AS4358" s="186"/>
      <c r="AT4358" s="186"/>
      <c r="AU4358" s="186"/>
      <c r="AV4358" s="186"/>
      <c r="AW4358" s="186"/>
      <c r="AX4358" s="186"/>
      <c r="AY4358" s="186"/>
      <c r="AZ4358" s="186"/>
      <c r="BA4358" s="186"/>
      <c r="BB4358" s="186"/>
      <c r="BC4358" s="186"/>
      <c r="BD4358" s="75"/>
      <c r="BE4358" s="75"/>
      <c r="BF4358" s="75"/>
    </row>
    <row r="4359" spans="1:58" ht="11.25" customHeight="1" x14ac:dyDescent="0.3">
      <c r="A4359" s="75"/>
      <c r="B4359" s="76"/>
      <c r="C4359" s="958"/>
      <c r="D4359" s="75"/>
      <c r="E4359" s="75"/>
      <c r="F4359" s="75"/>
      <c r="G4359" s="75"/>
      <c r="H4359" s="75"/>
      <c r="I4359" s="75"/>
      <c r="J4359" s="75"/>
      <c r="K4359" s="75"/>
      <c r="L4359" s="75"/>
      <c r="M4359" s="75"/>
      <c r="N4359" s="75"/>
      <c r="O4359" s="75"/>
      <c r="P4359" s="75"/>
      <c r="Q4359" s="75"/>
      <c r="R4359" s="75"/>
      <c r="S4359" s="75"/>
      <c r="T4359" s="75"/>
      <c r="U4359" s="75"/>
      <c r="V4359" s="75"/>
      <c r="W4359" s="75"/>
      <c r="X4359" s="75"/>
      <c r="Y4359" s="75"/>
      <c r="Z4359" s="75"/>
      <c r="AA4359" s="75"/>
      <c r="AB4359" s="75"/>
      <c r="AC4359" s="75"/>
      <c r="AD4359" s="75"/>
      <c r="AE4359" s="75"/>
      <c r="AF4359" s="75"/>
      <c r="AG4359" s="75"/>
      <c r="AH4359" s="75"/>
      <c r="AI4359" s="75"/>
      <c r="AK4359" s="76"/>
      <c r="AL4359" s="76"/>
      <c r="AM4359" s="75"/>
      <c r="AO4359" s="186"/>
      <c r="AP4359" s="186"/>
      <c r="AQ4359" s="186"/>
      <c r="AR4359" s="186"/>
      <c r="AS4359" s="186"/>
      <c r="AT4359" s="186"/>
      <c r="AU4359" s="186"/>
      <c r="AV4359" s="186"/>
      <c r="AW4359" s="186"/>
      <c r="AX4359" s="186"/>
      <c r="AY4359" s="186"/>
      <c r="AZ4359" s="186"/>
      <c r="BA4359" s="186"/>
      <c r="BB4359" s="186"/>
      <c r="BC4359" s="186"/>
      <c r="BD4359" s="75"/>
      <c r="BE4359" s="75"/>
      <c r="BF4359" s="75"/>
    </row>
    <row r="4360" spans="1:58" ht="11.25" customHeight="1" x14ac:dyDescent="0.3">
      <c r="A4360" s="75"/>
      <c r="B4360" s="76"/>
      <c r="C4360" s="958"/>
      <c r="D4360" s="75"/>
      <c r="E4360" s="75"/>
      <c r="F4360" s="75"/>
      <c r="G4360" s="75"/>
      <c r="H4360" s="75"/>
      <c r="I4360" s="75"/>
      <c r="J4360" s="75"/>
      <c r="K4360" s="75"/>
      <c r="L4360" s="75"/>
      <c r="M4360" s="75"/>
      <c r="N4360" s="75"/>
      <c r="O4360" s="75"/>
      <c r="P4360" s="75"/>
      <c r="Q4360" s="75"/>
      <c r="R4360" s="75"/>
      <c r="S4360" s="75"/>
      <c r="T4360" s="75"/>
      <c r="U4360" s="75"/>
      <c r="V4360" s="75"/>
      <c r="W4360" s="75"/>
      <c r="X4360" s="75"/>
      <c r="Y4360" s="75"/>
      <c r="Z4360" s="75"/>
      <c r="AA4360" s="75"/>
      <c r="AB4360" s="75"/>
      <c r="AC4360" s="75"/>
      <c r="AD4360" s="75"/>
      <c r="AE4360" s="75"/>
      <c r="AF4360" s="75"/>
      <c r="AG4360" s="75"/>
      <c r="AH4360" s="75"/>
      <c r="AI4360" s="75"/>
      <c r="AK4360" s="76"/>
      <c r="AL4360" s="76"/>
      <c r="AM4360" s="75"/>
      <c r="AO4360" s="186"/>
      <c r="AP4360" s="186"/>
      <c r="AQ4360" s="186"/>
      <c r="AR4360" s="186"/>
      <c r="AS4360" s="186"/>
      <c r="AT4360" s="186"/>
      <c r="AU4360" s="186"/>
      <c r="AV4360" s="186"/>
      <c r="AW4360" s="186"/>
      <c r="AX4360" s="186"/>
      <c r="AY4360" s="186"/>
      <c r="AZ4360" s="186"/>
      <c r="BA4360" s="186"/>
      <c r="BB4360" s="186"/>
      <c r="BC4360" s="186"/>
      <c r="BD4360" s="75"/>
      <c r="BE4360" s="75"/>
      <c r="BF4360" s="75"/>
    </row>
    <row r="4361" spans="1:58" ht="11.25" customHeight="1" x14ac:dyDescent="0.3">
      <c r="A4361" s="75"/>
      <c r="B4361" s="76"/>
      <c r="C4361" s="958"/>
      <c r="D4361" s="75"/>
      <c r="E4361" s="75"/>
      <c r="F4361" s="75"/>
      <c r="G4361" s="75"/>
      <c r="H4361" s="75"/>
      <c r="I4361" s="75"/>
      <c r="J4361" s="75"/>
      <c r="K4361" s="75"/>
      <c r="L4361" s="75"/>
      <c r="M4361" s="75"/>
      <c r="N4361" s="75"/>
      <c r="O4361" s="75"/>
      <c r="P4361" s="75"/>
      <c r="Q4361" s="75"/>
      <c r="R4361" s="75"/>
      <c r="S4361" s="75"/>
      <c r="T4361" s="75"/>
      <c r="U4361" s="75"/>
      <c r="V4361" s="75"/>
      <c r="W4361" s="75"/>
      <c r="X4361" s="75"/>
      <c r="Y4361" s="75"/>
      <c r="Z4361" s="75"/>
      <c r="AA4361" s="75"/>
      <c r="AB4361" s="75"/>
      <c r="AC4361" s="75"/>
      <c r="AD4361" s="75"/>
      <c r="AE4361" s="75"/>
      <c r="AF4361" s="75"/>
      <c r="AG4361" s="75"/>
      <c r="AH4361" s="75"/>
      <c r="AI4361" s="75"/>
      <c r="AK4361" s="76"/>
      <c r="AL4361" s="76"/>
      <c r="AM4361" s="75"/>
      <c r="AO4361" s="186"/>
      <c r="AP4361" s="186"/>
      <c r="AQ4361" s="186"/>
      <c r="AR4361" s="186"/>
      <c r="AS4361" s="186"/>
      <c r="AT4361" s="186"/>
      <c r="AU4361" s="186"/>
      <c r="AV4361" s="186"/>
      <c r="AW4361" s="186"/>
      <c r="AX4361" s="186"/>
      <c r="AY4361" s="186"/>
      <c r="AZ4361" s="186"/>
      <c r="BA4361" s="186"/>
      <c r="BB4361" s="186"/>
      <c r="BC4361" s="186"/>
      <c r="BD4361" s="75"/>
      <c r="BE4361" s="75"/>
      <c r="BF4361" s="75"/>
    </row>
    <row r="4362" spans="1:58" ht="11.25" customHeight="1" x14ac:dyDescent="0.3">
      <c r="A4362" s="75"/>
      <c r="B4362" s="76"/>
      <c r="C4362" s="958"/>
      <c r="D4362" s="75"/>
      <c r="E4362" s="75"/>
      <c r="F4362" s="75"/>
      <c r="G4362" s="75"/>
      <c r="H4362" s="75"/>
      <c r="I4362" s="75"/>
      <c r="J4362" s="75"/>
      <c r="K4362" s="75"/>
      <c r="L4362" s="75"/>
      <c r="M4362" s="75"/>
      <c r="N4362" s="75"/>
      <c r="O4362" s="75"/>
      <c r="P4362" s="75"/>
      <c r="Q4362" s="75"/>
      <c r="R4362" s="75"/>
      <c r="S4362" s="75"/>
      <c r="T4362" s="75"/>
      <c r="U4362" s="75"/>
      <c r="V4362" s="75"/>
      <c r="W4362" s="75"/>
      <c r="X4362" s="75"/>
      <c r="Y4362" s="75"/>
      <c r="Z4362" s="75"/>
      <c r="AA4362" s="75"/>
      <c r="AB4362" s="75"/>
      <c r="AC4362" s="75"/>
      <c r="AD4362" s="75"/>
      <c r="AE4362" s="75"/>
      <c r="AF4362" s="75"/>
      <c r="AG4362" s="75"/>
      <c r="AH4362" s="75"/>
      <c r="AI4362" s="75"/>
      <c r="AK4362" s="76"/>
      <c r="AL4362" s="76"/>
      <c r="AM4362" s="75"/>
      <c r="AO4362" s="186"/>
      <c r="AP4362" s="186"/>
      <c r="AQ4362" s="186"/>
      <c r="AR4362" s="186"/>
      <c r="AS4362" s="186"/>
      <c r="AT4362" s="186"/>
      <c r="AU4362" s="186"/>
      <c r="AV4362" s="186"/>
      <c r="AW4362" s="186"/>
      <c r="AX4362" s="186"/>
      <c r="AY4362" s="186"/>
      <c r="AZ4362" s="186"/>
      <c r="BA4362" s="186"/>
      <c r="BB4362" s="186"/>
      <c r="BC4362" s="186"/>
      <c r="BD4362" s="75"/>
      <c r="BE4362" s="75"/>
      <c r="BF4362" s="75"/>
    </row>
    <row r="4363" spans="1:58" ht="11.25" customHeight="1" x14ac:dyDescent="0.3">
      <c r="A4363" s="75"/>
      <c r="B4363" s="76"/>
      <c r="C4363" s="958"/>
      <c r="D4363" s="75"/>
      <c r="E4363" s="75"/>
      <c r="F4363" s="75"/>
      <c r="G4363" s="75"/>
      <c r="H4363" s="75"/>
      <c r="I4363" s="75"/>
      <c r="J4363" s="75"/>
      <c r="K4363" s="75"/>
      <c r="L4363" s="75"/>
      <c r="M4363" s="75"/>
      <c r="N4363" s="75"/>
      <c r="O4363" s="75"/>
      <c r="P4363" s="75"/>
      <c r="Q4363" s="75"/>
      <c r="R4363" s="75"/>
      <c r="S4363" s="75"/>
      <c r="T4363" s="75"/>
      <c r="U4363" s="75"/>
      <c r="V4363" s="75"/>
      <c r="W4363" s="75"/>
      <c r="X4363" s="75"/>
      <c r="Y4363" s="75"/>
      <c r="Z4363" s="75"/>
      <c r="AA4363" s="75"/>
      <c r="AB4363" s="75"/>
      <c r="AC4363" s="75"/>
      <c r="AD4363" s="75"/>
      <c r="AE4363" s="75"/>
      <c r="AF4363" s="75"/>
      <c r="AG4363" s="75"/>
      <c r="AH4363" s="75"/>
      <c r="AI4363" s="75"/>
      <c r="AK4363" s="76"/>
      <c r="AL4363" s="76"/>
      <c r="AM4363" s="75"/>
      <c r="AO4363" s="186"/>
      <c r="AP4363" s="186"/>
      <c r="AQ4363" s="186"/>
      <c r="AR4363" s="186"/>
      <c r="AS4363" s="186"/>
      <c r="AT4363" s="186"/>
      <c r="AU4363" s="186"/>
      <c r="AV4363" s="186"/>
      <c r="AW4363" s="186"/>
      <c r="AX4363" s="186"/>
      <c r="AY4363" s="186"/>
      <c r="AZ4363" s="186"/>
      <c r="BA4363" s="186"/>
      <c r="BB4363" s="186"/>
      <c r="BC4363" s="186"/>
      <c r="BD4363" s="75"/>
      <c r="BE4363" s="75"/>
      <c r="BF4363" s="75"/>
    </row>
    <row r="4364" spans="1:58" ht="11.25" customHeight="1" x14ac:dyDescent="0.3">
      <c r="A4364" s="75"/>
      <c r="B4364" s="76"/>
      <c r="C4364" s="958"/>
      <c r="D4364" s="75"/>
      <c r="E4364" s="75"/>
      <c r="F4364" s="75"/>
      <c r="G4364" s="75"/>
      <c r="H4364" s="75"/>
      <c r="I4364" s="75"/>
      <c r="J4364" s="75"/>
      <c r="K4364" s="75"/>
      <c r="L4364" s="75"/>
      <c r="M4364" s="75"/>
      <c r="N4364" s="75"/>
      <c r="O4364" s="75"/>
      <c r="P4364" s="75"/>
      <c r="Q4364" s="75"/>
      <c r="R4364" s="75"/>
      <c r="S4364" s="75"/>
      <c r="T4364" s="75"/>
      <c r="U4364" s="75"/>
      <c r="V4364" s="75"/>
      <c r="W4364" s="75"/>
      <c r="X4364" s="75"/>
      <c r="Y4364" s="75"/>
      <c r="Z4364" s="75"/>
      <c r="AA4364" s="75"/>
      <c r="AB4364" s="75"/>
      <c r="AC4364" s="75"/>
      <c r="AD4364" s="75"/>
      <c r="AE4364" s="75"/>
      <c r="AF4364" s="75"/>
      <c r="AG4364" s="75"/>
      <c r="AH4364" s="75"/>
      <c r="AI4364" s="75"/>
      <c r="AK4364" s="76"/>
      <c r="AL4364" s="76"/>
      <c r="AM4364" s="75"/>
      <c r="AO4364" s="186"/>
      <c r="AP4364" s="186"/>
      <c r="AQ4364" s="186"/>
      <c r="AR4364" s="186"/>
      <c r="AS4364" s="186"/>
      <c r="AT4364" s="186"/>
      <c r="AU4364" s="186"/>
      <c r="AV4364" s="186"/>
      <c r="AW4364" s="186"/>
      <c r="AX4364" s="186"/>
      <c r="AY4364" s="186"/>
      <c r="AZ4364" s="186"/>
      <c r="BA4364" s="186"/>
      <c r="BB4364" s="186"/>
      <c r="BC4364" s="186"/>
      <c r="BD4364" s="75"/>
      <c r="BE4364" s="75"/>
      <c r="BF4364" s="75"/>
    </row>
    <row r="4365" spans="1:58" ht="11.25" customHeight="1" x14ac:dyDescent="0.3">
      <c r="A4365" s="75"/>
      <c r="B4365" s="76"/>
      <c r="C4365" s="958"/>
      <c r="D4365" s="75"/>
      <c r="E4365" s="75"/>
      <c r="F4365" s="75"/>
      <c r="G4365" s="75"/>
      <c r="H4365" s="75"/>
      <c r="I4365" s="75"/>
      <c r="J4365" s="75"/>
      <c r="K4365" s="75"/>
      <c r="L4365" s="75"/>
      <c r="M4365" s="75"/>
      <c r="N4365" s="75"/>
      <c r="O4365" s="75"/>
      <c r="P4365" s="75"/>
      <c r="Q4365" s="75"/>
      <c r="R4365" s="75"/>
      <c r="S4365" s="75"/>
      <c r="T4365" s="75"/>
      <c r="U4365" s="75"/>
      <c r="V4365" s="75"/>
      <c r="W4365" s="75"/>
      <c r="X4365" s="75"/>
      <c r="Y4365" s="75"/>
      <c r="Z4365" s="75"/>
      <c r="AA4365" s="75"/>
      <c r="AB4365" s="75"/>
      <c r="AC4365" s="75"/>
      <c r="AD4365" s="75"/>
      <c r="AE4365" s="75"/>
      <c r="AF4365" s="75"/>
      <c r="AG4365" s="75"/>
      <c r="AH4365" s="75"/>
      <c r="AI4365" s="75"/>
      <c r="AK4365" s="76"/>
      <c r="AL4365" s="76"/>
      <c r="AM4365" s="75"/>
      <c r="AO4365" s="186"/>
      <c r="AP4365" s="186"/>
      <c r="AQ4365" s="186"/>
      <c r="AR4365" s="186"/>
      <c r="AS4365" s="186"/>
      <c r="AT4365" s="186"/>
      <c r="AU4365" s="186"/>
      <c r="AV4365" s="186"/>
      <c r="AW4365" s="186"/>
      <c r="AX4365" s="186"/>
      <c r="AY4365" s="186"/>
      <c r="AZ4365" s="186"/>
      <c r="BA4365" s="186"/>
      <c r="BB4365" s="186"/>
      <c r="BC4365" s="186"/>
      <c r="BD4365" s="75"/>
      <c r="BE4365" s="75"/>
      <c r="BF4365" s="75"/>
    </row>
    <row r="4366" spans="1:58" ht="11.25" customHeight="1" x14ac:dyDescent="0.3">
      <c r="A4366" s="75"/>
      <c r="B4366" s="76"/>
      <c r="C4366" s="958"/>
      <c r="D4366" s="75"/>
      <c r="E4366" s="75"/>
      <c r="F4366" s="75"/>
      <c r="G4366" s="75"/>
      <c r="H4366" s="75"/>
      <c r="I4366" s="75"/>
      <c r="J4366" s="75"/>
      <c r="K4366" s="75"/>
      <c r="L4366" s="75"/>
      <c r="M4366" s="75"/>
      <c r="N4366" s="75"/>
      <c r="O4366" s="75"/>
      <c r="P4366" s="75"/>
      <c r="Q4366" s="75"/>
      <c r="R4366" s="75"/>
      <c r="S4366" s="75"/>
      <c r="T4366" s="75"/>
      <c r="U4366" s="75"/>
      <c r="V4366" s="75"/>
      <c r="W4366" s="75"/>
      <c r="X4366" s="75"/>
      <c r="Y4366" s="75"/>
      <c r="Z4366" s="75"/>
      <c r="AA4366" s="75"/>
      <c r="AB4366" s="75"/>
      <c r="AC4366" s="75"/>
      <c r="AD4366" s="75"/>
      <c r="AE4366" s="75"/>
      <c r="AF4366" s="75"/>
      <c r="AG4366" s="75"/>
      <c r="AH4366" s="75"/>
      <c r="AI4366" s="75"/>
      <c r="AK4366" s="76"/>
      <c r="AL4366" s="76"/>
      <c r="AM4366" s="75"/>
      <c r="AO4366" s="186"/>
      <c r="AP4366" s="186"/>
      <c r="AQ4366" s="186"/>
      <c r="AR4366" s="186"/>
      <c r="AS4366" s="186"/>
      <c r="AT4366" s="186"/>
      <c r="AU4366" s="186"/>
      <c r="AV4366" s="186"/>
      <c r="AW4366" s="186"/>
      <c r="AX4366" s="186"/>
      <c r="AY4366" s="186"/>
      <c r="AZ4366" s="186"/>
      <c r="BA4366" s="186"/>
      <c r="BB4366" s="186"/>
      <c r="BC4366" s="186"/>
      <c r="BD4366" s="75"/>
      <c r="BE4366" s="75"/>
      <c r="BF4366" s="75"/>
    </row>
    <row r="4367" spans="1:58" ht="11.25" customHeight="1" x14ac:dyDescent="0.3">
      <c r="A4367" s="75"/>
      <c r="B4367" s="76"/>
      <c r="C4367" s="958"/>
      <c r="D4367" s="75"/>
      <c r="E4367" s="75"/>
      <c r="F4367" s="75"/>
      <c r="G4367" s="75"/>
      <c r="H4367" s="75"/>
      <c r="I4367" s="75"/>
      <c r="J4367" s="75"/>
      <c r="K4367" s="75"/>
      <c r="L4367" s="75"/>
      <c r="M4367" s="75"/>
      <c r="N4367" s="75"/>
      <c r="O4367" s="75"/>
      <c r="P4367" s="75"/>
      <c r="Q4367" s="75"/>
      <c r="R4367" s="75"/>
      <c r="S4367" s="75"/>
      <c r="T4367" s="75"/>
      <c r="U4367" s="75"/>
      <c r="V4367" s="75"/>
      <c r="W4367" s="75"/>
      <c r="X4367" s="75"/>
      <c r="Y4367" s="75"/>
      <c r="Z4367" s="75"/>
      <c r="AA4367" s="75"/>
      <c r="AB4367" s="75"/>
      <c r="AC4367" s="75"/>
      <c r="AD4367" s="75"/>
      <c r="AE4367" s="75"/>
      <c r="AF4367" s="75"/>
      <c r="AG4367" s="75"/>
      <c r="AH4367" s="75"/>
      <c r="AI4367" s="75"/>
      <c r="AK4367" s="76"/>
      <c r="AL4367" s="76"/>
      <c r="AM4367" s="75"/>
      <c r="AO4367" s="186"/>
      <c r="AP4367" s="186"/>
      <c r="AQ4367" s="186"/>
      <c r="AR4367" s="186"/>
      <c r="AS4367" s="186"/>
      <c r="AT4367" s="186"/>
      <c r="AU4367" s="186"/>
      <c r="AV4367" s="186"/>
      <c r="AW4367" s="186"/>
      <c r="AX4367" s="186"/>
      <c r="AY4367" s="186"/>
      <c r="AZ4367" s="186"/>
      <c r="BA4367" s="186"/>
      <c r="BB4367" s="186"/>
      <c r="BC4367" s="186"/>
      <c r="BD4367" s="75"/>
      <c r="BE4367" s="75"/>
      <c r="BF4367" s="75"/>
    </row>
    <row r="4368" spans="1:58" ht="11.25" customHeight="1" x14ac:dyDescent="0.3">
      <c r="A4368" s="75"/>
      <c r="B4368" s="76"/>
      <c r="C4368" s="958"/>
      <c r="D4368" s="75"/>
      <c r="E4368" s="75"/>
      <c r="F4368" s="75"/>
      <c r="G4368" s="75"/>
      <c r="H4368" s="75"/>
      <c r="I4368" s="75"/>
      <c r="J4368" s="75"/>
      <c r="K4368" s="75"/>
      <c r="L4368" s="75"/>
      <c r="M4368" s="75"/>
      <c r="N4368" s="75"/>
      <c r="O4368" s="75"/>
      <c r="P4368" s="75"/>
      <c r="Q4368" s="75"/>
      <c r="R4368" s="75"/>
      <c r="S4368" s="75"/>
      <c r="T4368" s="75"/>
      <c r="U4368" s="75"/>
      <c r="V4368" s="75"/>
      <c r="W4368" s="75"/>
      <c r="X4368" s="75"/>
      <c r="Y4368" s="75"/>
      <c r="Z4368" s="75"/>
      <c r="AA4368" s="75"/>
      <c r="AB4368" s="75"/>
      <c r="AC4368" s="75"/>
      <c r="AD4368" s="75"/>
      <c r="AE4368" s="75"/>
      <c r="AF4368" s="75"/>
      <c r="AG4368" s="75"/>
      <c r="AH4368" s="75"/>
      <c r="AI4368" s="75"/>
      <c r="AK4368" s="76"/>
      <c r="AL4368" s="76"/>
      <c r="AM4368" s="75"/>
      <c r="AO4368" s="186"/>
      <c r="AP4368" s="186"/>
      <c r="AQ4368" s="186"/>
      <c r="AR4368" s="186"/>
      <c r="AS4368" s="186"/>
      <c r="AT4368" s="186"/>
      <c r="AU4368" s="186"/>
      <c r="AV4368" s="186"/>
      <c r="AW4368" s="186"/>
      <c r="AX4368" s="186"/>
      <c r="AY4368" s="186"/>
      <c r="AZ4368" s="186"/>
      <c r="BA4368" s="186"/>
      <c r="BB4368" s="186"/>
      <c r="BC4368" s="186"/>
      <c r="BD4368" s="75"/>
      <c r="BE4368" s="75"/>
      <c r="BF4368" s="75"/>
    </row>
    <row r="4369" spans="1:58" ht="11.25" customHeight="1" x14ac:dyDescent="0.3">
      <c r="A4369" s="75"/>
      <c r="B4369" s="76"/>
      <c r="C4369" s="958"/>
      <c r="D4369" s="75"/>
      <c r="E4369" s="75"/>
      <c r="F4369" s="75"/>
      <c r="G4369" s="75"/>
      <c r="H4369" s="75"/>
      <c r="I4369" s="75"/>
      <c r="J4369" s="75"/>
      <c r="K4369" s="75"/>
      <c r="L4369" s="75"/>
      <c r="M4369" s="75"/>
      <c r="N4369" s="75"/>
      <c r="O4369" s="75"/>
      <c r="P4369" s="75"/>
      <c r="Q4369" s="75"/>
      <c r="R4369" s="75"/>
      <c r="S4369" s="75"/>
      <c r="T4369" s="75"/>
      <c r="U4369" s="75"/>
      <c r="V4369" s="75"/>
      <c r="W4369" s="75"/>
      <c r="X4369" s="75"/>
      <c r="Y4369" s="75"/>
      <c r="Z4369" s="75"/>
      <c r="AA4369" s="75"/>
      <c r="AB4369" s="75"/>
      <c r="AC4369" s="75"/>
      <c r="AD4369" s="75"/>
      <c r="AE4369" s="75"/>
      <c r="AF4369" s="75"/>
      <c r="AG4369" s="75"/>
      <c r="AH4369" s="75"/>
      <c r="AI4369" s="75"/>
      <c r="AK4369" s="76"/>
      <c r="AL4369" s="76"/>
      <c r="AM4369" s="75"/>
      <c r="AO4369" s="186"/>
      <c r="AP4369" s="186"/>
      <c r="AQ4369" s="186"/>
      <c r="AR4369" s="186"/>
      <c r="AS4369" s="186"/>
      <c r="AT4369" s="186"/>
      <c r="AU4369" s="186"/>
      <c r="AV4369" s="186"/>
      <c r="AW4369" s="186"/>
      <c r="AX4369" s="186"/>
      <c r="AY4369" s="186"/>
      <c r="AZ4369" s="186"/>
      <c r="BA4369" s="186"/>
      <c r="BB4369" s="186"/>
      <c r="BC4369" s="186"/>
      <c r="BD4369" s="75"/>
      <c r="BE4369" s="75"/>
      <c r="BF4369" s="75"/>
    </row>
    <row r="4370" spans="1:58" ht="11.25" customHeight="1" x14ac:dyDescent="0.3">
      <c r="A4370" s="75"/>
      <c r="B4370" s="76"/>
      <c r="C4370" s="958"/>
      <c r="D4370" s="75"/>
      <c r="E4370" s="75"/>
      <c r="F4370" s="75"/>
      <c r="G4370" s="75"/>
      <c r="H4370" s="75"/>
      <c r="I4370" s="75"/>
      <c r="J4370" s="75"/>
      <c r="K4370" s="75"/>
      <c r="L4370" s="75"/>
      <c r="M4370" s="75"/>
      <c r="N4370" s="75"/>
      <c r="O4370" s="75"/>
      <c r="P4370" s="75"/>
      <c r="Q4370" s="75"/>
      <c r="R4370" s="75"/>
      <c r="S4370" s="75"/>
      <c r="T4370" s="75"/>
      <c r="U4370" s="75"/>
      <c r="V4370" s="75"/>
      <c r="W4370" s="75"/>
      <c r="X4370" s="75"/>
      <c r="Y4370" s="75"/>
      <c r="Z4370" s="75"/>
      <c r="AA4370" s="75"/>
      <c r="AB4370" s="75"/>
      <c r="AC4370" s="75"/>
      <c r="AD4370" s="75"/>
      <c r="AE4370" s="75"/>
      <c r="AF4370" s="75"/>
      <c r="AG4370" s="75"/>
      <c r="AH4370" s="75"/>
      <c r="AI4370" s="75"/>
      <c r="AK4370" s="76"/>
      <c r="AL4370" s="76"/>
      <c r="AM4370" s="75"/>
      <c r="AO4370" s="186"/>
      <c r="AP4370" s="186"/>
      <c r="AQ4370" s="186"/>
      <c r="AR4370" s="186"/>
      <c r="AS4370" s="186"/>
      <c r="AT4370" s="186"/>
      <c r="AU4370" s="186"/>
      <c r="AV4370" s="186"/>
      <c r="AW4370" s="186"/>
      <c r="AX4370" s="186"/>
      <c r="AY4370" s="186"/>
      <c r="AZ4370" s="186"/>
      <c r="BA4370" s="186"/>
      <c r="BB4370" s="186"/>
      <c r="BC4370" s="186"/>
      <c r="BD4370" s="75"/>
      <c r="BE4370" s="75"/>
      <c r="BF4370" s="75"/>
    </row>
    <row r="4371" spans="1:58" ht="11.25" customHeight="1" x14ac:dyDescent="0.3">
      <c r="A4371" s="75"/>
      <c r="B4371" s="76"/>
      <c r="C4371" s="958"/>
      <c r="D4371" s="75"/>
      <c r="E4371" s="75"/>
      <c r="F4371" s="75"/>
      <c r="G4371" s="75"/>
      <c r="H4371" s="75"/>
      <c r="I4371" s="75"/>
      <c r="J4371" s="75"/>
      <c r="K4371" s="75"/>
      <c r="L4371" s="75"/>
      <c r="M4371" s="75"/>
      <c r="N4371" s="75"/>
      <c r="O4371" s="75"/>
      <c r="P4371" s="75"/>
      <c r="Q4371" s="75"/>
      <c r="R4371" s="75"/>
      <c r="S4371" s="75"/>
      <c r="T4371" s="75"/>
      <c r="U4371" s="75"/>
      <c r="V4371" s="75"/>
      <c r="W4371" s="75"/>
      <c r="X4371" s="75"/>
      <c r="Y4371" s="75"/>
      <c r="Z4371" s="75"/>
      <c r="AA4371" s="75"/>
      <c r="AB4371" s="75"/>
      <c r="AC4371" s="75"/>
      <c r="AD4371" s="75"/>
      <c r="AE4371" s="75"/>
      <c r="AF4371" s="75"/>
      <c r="AG4371" s="75"/>
      <c r="AH4371" s="75"/>
      <c r="AI4371" s="75"/>
      <c r="AK4371" s="76"/>
      <c r="AL4371" s="76"/>
      <c r="AM4371" s="75"/>
      <c r="AO4371" s="186"/>
      <c r="AP4371" s="186"/>
      <c r="AQ4371" s="186"/>
      <c r="AR4371" s="186"/>
      <c r="AS4371" s="186"/>
      <c r="AT4371" s="186"/>
      <c r="AU4371" s="186"/>
      <c r="AV4371" s="186"/>
      <c r="AW4371" s="186"/>
      <c r="AX4371" s="186"/>
      <c r="AY4371" s="186"/>
      <c r="AZ4371" s="186"/>
      <c r="BA4371" s="186"/>
      <c r="BB4371" s="186"/>
      <c r="BC4371" s="186"/>
      <c r="BD4371" s="75"/>
      <c r="BE4371" s="75"/>
      <c r="BF4371" s="75"/>
    </row>
    <row r="4372" spans="1:58" ht="11.25" customHeight="1" x14ac:dyDescent="0.3">
      <c r="A4372" s="75"/>
      <c r="B4372" s="76"/>
      <c r="C4372" s="958"/>
      <c r="D4372" s="75"/>
      <c r="E4372" s="75"/>
      <c r="F4372" s="75"/>
      <c r="G4372" s="75"/>
      <c r="H4372" s="75"/>
      <c r="I4372" s="75"/>
      <c r="J4372" s="75"/>
      <c r="K4372" s="75"/>
      <c r="L4372" s="75"/>
      <c r="M4372" s="75"/>
      <c r="N4372" s="75"/>
      <c r="O4372" s="75"/>
      <c r="P4372" s="75"/>
      <c r="Q4372" s="75"/>
      <c r="R4372" s="75"/>
      <c r="S4372" s="75"/>
      <c r="T4372" s="75"/>
      <c r="U4372" s="75"/>
      <c r="V4372" s="75"/>
      <c r="W4372" s="75"/>
      <c r="X4372" s="75"/>
      <c r="Y4372" s="75"/>
      <c r="Z4372" s="75"/>
      <c r="AA4372" s="75"/>
      <c r="AB4372" s="75"/>
      <c r="AC4372" s="75"/>
      <c r="AD4372" s="75"/>
      <c r="AE4372" s="75"/>
      <c r="AF4372" s="75"/>
      <c r="AG4372" s="75"/>
      <c r="AH4372" s="75"/>
      <c r="AI4372" s="75"/>
      <c r="AK4372" s="76"/>
      <c r="AL4372" s="76"/>
      <c r="AM4372" s="75"/>
      <c r="AO4372" s="186"/>
      <c r="AP4372" s="186"/>
      <c r="AQ4372" s="186"/>
      <c r="AR4372" s="186"/>
      <c r="AS4372" s="186"/>
      <c r="AT4372" s="186"/>
      <c r="AU4372" s="186"/>
      <c r="AV4372" s="186"/>
      <c r="AW4372" s="186"/>
      <c r="AX4372" s="186"/>
      <c r="AY4372" s="186"/>
      <c r="AZ4372" s="186"/>
      <c r="BA4372" s="186"/>
      <c r="BB4372" s="186"/>
      <c r="BC4372" s="186"/>
      <c r="BD4372" s="75"/>
      <c r="BE4372" s="75"/>
      <c r="BF4372" s="75"/>
    </row>
    <row r="4373" spans="1:58" ht="11.25" customHeight="1" x14ac:dyDescent="0.3">
      <c r="A4373" s="75"/>
      <c r="B4373" s="76"/>
      <c r="C4373" s="958"/>
      <c r="D4373" s="75"/>
      <c r="E4373" s="75"/>
      <c r="F4373" s="75"/>
      <c r="G4373" s="75"/>
      <c r="H4373" s="75"/>
      <c r="I4373" s="75"/>
      <c r="J4373" s="75"/>
      <c r="K4373" s="75"/>
      <c r="L4373" s="75"/>
      <c r="M4373" s="75"/>
      <c r="N4373" s="75"/>
      <c r="O4373" s="75"/>
      <c r="P4373" s="75"/>
      <c r="Q4373" s="75"/>
      <c r="R4373" s="75"/>
      <c r="S4373" s="75"/>
      <c r="T4373" s="75"/>
      <c r="U4373" s="75"/>
      <c r="V4373" s="75"/>
      <c r="W4373" s="75"/>
      <c r="X4373" s="75"/>
      <c r="Y4373" s="75"/>
      <c r="Z4373" s="75"/>
      <c r="AA4373" s="75"/>
      <c r="AB4373" s="75"/>
      <c r="AC4373" s="75"/>
      <c r="AD4373" s="75"/>
      <c r="AE4373" s="75"/>
      <c r="AF4373" s="75"/>
      <c r="AG4373" s="75"/>
      <c r="AH4373" s="75"/>
      <c r="AI4373" s="75"/>
      <c r="AK4373" s="76"/>
      <c r="AL4373" s="76"/>
      <c r="AM4373" s="75"/>
      <c r="AO4373" s="186"/>
      <c r="AP4373" s="186"/>
      <c r="AQ4373" s="186"/>
      <c r="AR4373" s="186"/>
      <c r="AS4373" s="186"/>
      <c r="AT4373" s="186"/>
      <c r="AU4373" s="186"/>
      <c r="AV4373" s="186"/>
      <c r="AW4373" s="186"/>
      <c r="AX4373" s="186"/>
      <c r="AY4373" s="186"/>
      <c r="AZ4373" s="186"/>
      <c r="BA4373" s="186"/>
      <c r="BB4373" s="186"/>
      <c r="BC4373" s="186"/>
      <c r="BD4373" s="75"/>
      <c r="BE4373" s="75"/>
      <c r="BF4373" s="75"/>
    </row>
    <row r="4374" spans="1:58" ht="11.25" customHeight="1" x14ac:dyDescent="0.3">
      <c r="A4374" s="75"/>
      <c r="B4374" s="76"/>
      <c r="C4374" s="958"/>
      <c r="D4374" s="75"/>
      <c r="E4374" s="75"/>
      <c r="F4374" s="75"/>
      <c r="G4374" s="75"/>
      <c r="H4374" s="75"/>
      <c r="I4374" s="75"/>
      <c r="J4374" s="75"/>
      <c r="K4374" s="75"/>
      <c r="L4374" s="75"/>
      <c r="M4374" s="75"/>
      <c r="N4374" s="75"/>
      <c r="O4374" s="75"/>
      <c r="P4374" s="75"/>
      <c r="Q4374" s="75"/>
      <c r="R4374" s="75"/>
      <c r="S4374" s="75"/>
      <c r="T4374" s="75"/>
      <c r="U4374" s="75"/>
      <c r="V4374" s="75"/>
      <c r="W4374" s="75"/>
      <c r="X4374" s="75"/>
      <c r="Y4374" s="75"/>
      <c r="Z4374" s="75"/>
      <c r="AA4374" s="75"/>
      <c r="AB4374" s="75"/>
      <c r="AC4374" s="75"/>
      <c r="AD4374" s="75"/>
      <c r="AE4374" s="75"/>
      <c r="AF4374" s="75"/>
      <c r="AG4374" s="75"/>
      <c r="AH4374" s="75"/>
      <c r="AI4374" s="75"/>
      <c r="AK4374" s="76"/>
      <c r="AL4374" s="76"/>
      <c r="AM4374" s="75"/>
      <c r="AO4374" s="186"/>
      <c r="AP4374" s="186"/>
      <c r="AQ4374" s="186"/>
      <c r="AR4374" s="186"/>
      <c r="AS4374" s="186"/>
      <c r="AT4374" s="186"/>
      <c r="AU4374" s="186"/>
      <c r="AV4374" s="186"/>
      <c r="AW4374" s="186"/>
      <c r="AX4374" s="186"/>
      <c r="AY4374" s="186"/>
      <c r="AZ4374" s="186"/>
      <c r="BA4374" s="186"/>
      <c r="BB4374" s="186"/>
      <c r="BC4374" s="186"/>
      <c r="BD4374" s="75"/>
      <c r="BE4374" s="75"/>
      <c r="BF4374" s="75"/>
    </row>
    <row r="4375" spans="1:58" ht="11.25" customHeight="1" x14ac:dyDescent="0.3">
      <c r="A4375" s="75"/>
      <c r="B4375" s="76"/>
      <c r="C4375" s="958"/>
      <c r="D4375" s="75"/>
      <c r="E4375" s="75"/>
      <c r="F4375" s="75"/>
      <c r="G4375" s="75"/>
      <c r="H4375" s="75"/>
      <c r="I4375" s="75"/>
      <c r="J4375" s="75"/>
      <c r="K4375" s="75"/>
      <c r="L4375" s="75"/>
      <c r="M4375" s="75"/>
      <c r="N4375" s="75"/>
      <c r="O4375" s="75"/>
      <c r="P4375" s="75"/>
      <c r="Q4375" s="75"/>
      <c r="R4375" s="75"/>
      <c r="S4375" s="75"/>
      <c r="T4375" s="75"/>
      <c r="U4375" s="75"/>
      <c r="V4375" s="75"/>
      <c r="W4375" s="75"/>
      <c r="X4375" s="75"/>
      <c r="Y4375" s="75"/>
      <c r="Z4375" s="75"/>
      <c r="AA4375" s="75"/>
      <c r="AB4375" s="75"/>
      <c r="AC4375" s="75"/>
      <c r="AD4375" s="75"/>
      <c r="AE4375" s="75"/>
      <c r="AF4375" s="75"/>
      <c r="AG4375" s="75"/>
      <c r="AH4375" s="75"/>
      <c r="AI4375" s="75"/>
      <c r="AK4375" s="76"/>
      <c r="AL4375" s="76"/>
      <c r="AM4375" s="75"/>
      <c r="AO4375" s="186"/>
      <c r="AP4375" s="186"/>
      <c r="AQ4375" s="186"/>
      <c r="AR4375" s="186"/>
      <c r="AS4375" s="186"/>
      <c r="AT4375" s="186"/>
      <c r="AU4375" s="186"/>
      <c r="AV4375" s="186"/>
      <c r="AW4375" s="186"/>
      <c r="AX4375" s="186"/>
      <c r="AY4375" s="186"/>
      <c r="AZ4375" s="186"/>
      <c r="BA4375" s="186"/>
      <c r="BB4375" s="186"/>
      <c r="BC4375" s="186"/>
      <c r="BD4375" s="75"/>
      <c r="BE4375" s="75"/>
      <c r="BF4375" s="75"/>
    </row>
    <row r="4376" spans="1:58" ht="11.25" customHeight="1" x14ac:dyDescent="0.3">
      <c r="A4376" s="75"/>
      <c r="B4376" s="76"/>
      <c r="C4376" s="958"/>
      <c r="D4376" s="75"/>
      <c r="E4376" s="75"/>
      <c r="F4376" s="75"/>
      <c r="G4376" s="75"/>
      <c r="H4376" s="75"/>
      <c r="I4376" s="75"/>
      <c r="J4376" s="75"/>
      <c r="K4376" s="75"/>
      <c r="L4376" s="75"/>
      <c r="M4376" s="75"/>
      <c r="N4376" s="75"/>
      <c r="O4376" s="75"/>
      <c r="P4376" s="75"/>
      <c r="Q4376" s="75"/>
      <c r="R4376" s="75"/>
      <c r="S4376" s="75"/>
      <c r="T4376" s="75"/>
      <c r="U4376" s="75"/>
      <c r="V4376" s="75"/>
      <c r="W4376" s="75"/>
      <c r="X4376" s="75"/>
      <c r="Y4376" s="75"/>
      <c r="Z4376" s="75"/>
      <c r="AA4376" s="75"/>
      <c r="AB4376" s="75"/>
      <c r="AC4376" s="75"/>
      <c r="AD4376" s="75"/>
      <c r="AE4376" s="75"/>
      <c r="AF4376" s="75"/>
      <c r="AG4376" s="75"/>
      <c r="AH4376" s="75"/>
      <c r="AI4376" s="75"/>
      <c r="AK4376" s="76"/>
      <c r="AL4376" s="76"/>
      <c r="AM4376" s="75"/>
      <c r="AO4376" s="186"/>
      <c r="AP4376" s="186"/>
      <c r="AQ4376" s="186"/>
      <c r="AR4376" s="186"/>
      <c r="AS4376" s="186"/>
      <c r="AT4376" s="186"/>
      <c r="AU4376" s="186"/>
      <c r="AV4376" s="186"/>
      <c r="AW4376" s="186"/>
      <c r="AX4376" s="186"/>
      <c r="AY4376" s="186"/>
      <c r="AZ4376" s="186"/>
      <c r="BA4376" s="186"/>
      <c r="BB4376" s="186"/>
      <c r="BC4376" s="186"/>
      <c r="BD4376" s="75"/>
      <c r="BE4376" s="75"/>
      <c r="BF4376" s="75"/>
    </row>
    <row r="4377" spans="1:58" ht="11.25" customHeight="1" x14ac:dyDescent="0.3">
      <c r="A4377" s="75"/>
      <c r="B4377" s="76"/>
      <c r="C4377" s="958"/>
      <c r="D4377" s="75"/>
      <c r="E4377" s="75"/>
      <c r="F4377" s="75"/>
      <c r="G4377" s="75"/>
      <c r="H4377" s="75"/>
      <c r="I4377" s="75"/>
      <c r="J4377" s="75"/>
      <c r="K4377" s="75"/>
      <c r="L4377" s="75"/>
      <c r="M4377" s="75"/>
      <c r="N4377" s="75"/>
      <c r="O4377" s="75"/>
      <c r="P4377" s="75"/>
      <c r="Q4377" s="75"/>
      <c r="R4377" s="75"/>
      <c r="S4377" s="75"/>
      <c r="T4377" s="75"/>
      <c r="U4377" s="75"/>
      <c r="V4377" s="75"/>
      <c r="W4377" s="75"/>
      <c r="X4377" s="75"/>
      <c r="Y4377" s="75"/>
      <c r="Z4377" s="75"/>
      <c r="AA4377" s="75"/>
      <c r="AB4377" s="75"/>
      <c r="AC4377" s="75"/>
      <c r="AD4377" s="75"/>
      <c r="AE4377" s="75"/>
      <c r="AF4377" s="75"/>
      <c r="AG4377" s="75"/>
      <c r="AH4377" s="75"/>
      <c r="AI4377" s="75"/>
      <c r="AK4377" s="76"/>
      <c r="AL4377" s="76"/>
      <c r="AM4377" s="75"/>
      <c r="AO4377" s="186"/>
      <c r="AP4377" s="186"/>
      <c r="AQ4377" s="186"/>
      <c r="AR4377" s="186"/>
      <c r="AS4377" s="186"/>
      <c r="AT4377" s="186"/>
      <c r="AU4377" s="186"/>
      <c r="AV4377" s="186"/>
      <c r="AW4377" s="186"/>
      <c r="AX4377" s="186"/>
      <c r="AY4377" s="186"/>
      <c r="AZ4377" s="186"/>
      <c r="BA4377" s="186"/>
      <c r="BB4377" s="186"/>
      <c r="BC4377" s="186"/>
      <c r="BD4377" s="75"/>
      <c r="BE4377" s="75"/>
      <c r="BF4377" s="75"/>
    </row>
    <row r="4378" spans="1:58" ht="11.25" customHeight="1" x14ac:dyDescent="0.3">
      <c r="A4378" s="75"/>
      <c r="B4378" s="76"/>
      <c r="C4378" s="958"/>
      <c r="D4378" s="75"/>
      <c r="E4378" s="75"/>
      <c r="F4378" s="75"/>
      <c r="G4378" s="75"/>
      <c r="H4378" s="75"/>
      <c r="I4378" s="75"/>
      <c r="J4378" s="75"/>
      <c r="K4378" s="75"/>
      <c r="L4378" s="75"/>
      <c r="M4378" s="75"/>
      <c r="N4378" s="75"/>
      <c r="O4378" s="75"/>
      <c r="P4378" s="75"/>
      <c r="Q4378" s="75"/>
      <c r="R4378" s="75"/>
      <c r="S4378" s="75"/>
      <c r="T4378" s="75"/>
      <c r="U4378" s="75"/>
      <c r="V4378" s="75"/>
      <c r="W4378" s="75"/>
      <c r="X4378" s="75"/>
      <c r="Y4378" s="75"/>
      <c r="Z4378" s="75"/>
      <c r="AA4378" s="75"/>
      <c r="AB4378" s="75"/>
      <c r="AC4378" s="75"/>
      <c r="AD4378" s="75"/>
      <c r="AE4378" s="75"/>
      <c r="AF4378" s="75"/>
      <c r="AG4378" s="75"/>
      <c r="AH4378" s="75"/>
      <c r="AI4378" s="75"/>
      <c r="AK4378" s="76"/>
      <c r="AL4378" s="76"/>
      <c r="AM4378" s="75"/>
      <c r="AO4378" s="186"/>
      <c r="AP4378" s="186"/>
      <c r="AQ4378" s="186"/>
      <c r="AR4378" s="186"/>
      <c r="AS4378" s="186"/>
      <c r="AT4378" s="186"/>
      <c r="AU4378" s="186"/>
      <c r="AV4378" s="186"/>
      <c r="AW4378" s="186"/>
      <c r="AX4378" s="186"/>
      <c r="AY4378" s="186"/>
      <c r="AZ4378" s="186"/>
      <c r="BA4378" s="186"/>
      <c r="BB4378" s="186"/>
      <c r="BC4378" s="186"/>
      <c r="BD4378" s="75"/>
      <c r="BE4378" s="75"/>
      <c r="BF4378" s="75"/>
    </row>
    <row r="4379" spans="1:58" ht="11.25" customHeight="1" x14ac:dyDescent="0.3">
      <c r="A4379" s="75"/>
      <c r="B4379" s="76"/>
      <c r="C4379" s="958"/>
      <c r="D4379" s="75"/>
      <c r="E4379" s="75"/>
      <c r="F4379" s="75"/>
      <c r="G4379" s="75"/>
      <c r="H4379" s="75"/>
      <c r="I4379" s="75"/>
      <c r="J4379" s="75"/>
      <c r="K4379" s="75"/>
      <c r="L4379" s="75"/>
      <c r="M4379" s="75"/>
      <c r="N4379" s="75"/>
      <c r="O4379" s="75"/>
      <c r="P4379" s="75"/>
      <c r="Q4379" s="75"/>
      <c r="R4379" s="75"/>
      <c r="S4379" s="75"/>
      <c r="T4379" s="75"/>
      <c r="U4379" s="75"/>
      <c r="V4379" s="75"/>
      <c r="W4379" s="75"/>
      <c r="X4379" s="75"/>
      <c r="Y4379" s="75"/>
      <c r="Z4379" s="75"/>
      <c r="AA4379" s="75"/>
      <c r="AB4379" s="75"/>
      <c r="AC4379" s="75"/>
      <c r="AD4379" s="75"/>
      <c r="AE4379" s="75"/>
      <c r="AF4379" s="75"/>
      <c r="AG4379" s="75"/>
      <c r="AH4379" s="75"/>
      <c r="AI4379" s="75"/>
      <c r="AK4379" s="76"/>
      <c r="AL4379" s="76"/>
      <c r="AM4379" s="75"/>
      <c r="AO4379" s="186"/>
      <c r="AP4379" s="186"/>
      <c r="AQ4379" s="186"/>
      <c r="AR4379" s="186"/>
      <c r="AS4379" s="186"/>
      <c r="AT4379" s="186"/>
      <c r="AU4379" s="186"/>
      <c r="AV4379" s="186"/>
      <c r="AW4379" s="186"/>
      <c r="AX4379" s="186"/>
      <c r="AY4379" s="186"/>
      <c r="AZ4379" s="186"/>
      <c r="BA4379" s="186"/>
      <c r="BB4379" s="186"/>
      <c r="BC4379" s="186"/>
      <c r="BD4379" s="75"/>
      <c r="BE4379" s="75"/>
      <c r="BF4379" s="75"/>
    </row>
    <row r="4380" spans="1:58" ht="11.25" customHeight="1" x14ac:dyDescent="0.3">
      <c r="A4380" s="75"/>
      <c r="B4380" s="76"/>
      <c r="C4380" s="958"/>
      <c r="D4380" s="75"/>
      <c r="E4380" s="75"/>
      <c r="F4380" s="75"/>
      <c r="G4380" s="75"/>
      <c r="H4380" s="75"/>
      <c r="I4380" s="75"/>
      <c r="J4380" s="75"/>
      <c r="K4380" s="75"/>
      <c r="L4380" s="75"/>
      <c r="M4380" s="75"/>
      <c r="N4380" s="75"/>
      <c r="O4380" s="75"/>
      <c r="P4380" s="75"/>
      <c r="Q4380" s="75"/>
      <c r="R4380" s="75"/>
      <c r="S4380" s="75"/>
      <c r="T4380" s="75"/>
      <c r="U4380" s="75"/>
      <c r="V4380" s="75"/>
      <c r="W4380" s="75"/>
      <c r="X4380" s="75"/>
      <c r="Y4380" s="75"/>
      <c r="Z4380" s="75"/>
      <c r="AA4380" s="75"/>
      <c r="AB4380" s="75"/>
      <c r="AC4380" s="75"/>
      <c r="AD4380" s="75"/>
      <c r="AE4380" s="75"/>
      <c r="AF4380" s="75"/>
      <c r="AG4380" s="75"/>
      <c r="AH4380" s="75"/>
      <c r="AI4380" s="75"/>
      <c r="AK4380" s="76"/>
      <c r="AL4380" s="76"/>
      <c r="AM4380" s="75"/>
      <c r="AO4380" s="186"/>
      <c r="AP4380" s="186"/>
      <c r="AQ4380" s="186"/>
      <c r="AR4380" s="186"/>
      <c r="AS4380" s="186"/>
      <c r="AT4380" s="186"/>
      <c r="AU4380" s="186"/>
      <c r="AV4380" s="186"/>
      <c r="AW4380" s="186"/>
      <c r="AX4380" s="186"/>
      <c r="AY4380" s="186"/>
      <c r="AZ4380" s="186"/>
      <c r="BA4380" s="186"/>
      <c r="BB4380" s="186"/>
      <c r="BC4380" s="186"/>
      <c r="BD4380" s="75"/>
      <c r="BE4380" s="75"/>
      <c r="BF4380" s="75"/>
    </row>
    <row r="4381" spans="1:58" ht="11.25" customHeight="1" x14ac:dyDescent="0.3">
      <c r="A4381" s="75"/>
      <c r="B4381" s="76"/>
      <c r="C4381" s="958"/>
      <c r="D4381" s="75"/>
      <c r="E4381" s="75"/>
      <c r="F4381" s="75"/>
      <c r="G4381" s="75"/>
      <c r="H4381" s="75"/>
      <c r="I4381" s="75"/>
      <c r="J4381" s="75"/>
      <c r="K4381" s="75"/>
      <c r="L4381" s="75"/>
      <c r="M4381" s="75"/>
      <c r="N4381" s="75"/>
      <c r="O4381" s="75"/>
      <c r="P4381" s="75"/>
      <c r="Q4381" s="75"/>
      <c r="R4381" s="75"/>
      <c r="S4381" s="75"/>
      <c r="T4381" s="75"/>
      <c r="U4381" s="75"/>
      <c r="V4381" s="75"/>
      <c r="W4381" s="75"/>
      <c r="X4381" s="75"/>
      <c r="Y4381" s="75"/>
      <c r="Z4381" s="75"/>
      <c r="AA4381" s="75"/>
      <c r="AB4381" s="75"/>
      <c r="AC4381" s="75"/>
      <c r="AD4381" s="75"/>
      <c r="AE4381" s="75"/>
      <c r="AF4381" s="75"/>
      <c r="AG4381" s="75"/>
      <c r="AH4381" s="75"/>
      <c r="AI4381" s="75"/>
      <c r="AK4381" s="76"/>
      <c r="AL4381" s="76"/>
      <c r="AM4381" s="75"/>
      <c r="AO4381" s="186"/>
      <c r="AP4381" s="186"/>
      <c r="AQ4381" s="186"/>
      <c r="AR4381" s="186"/>
      <c r="AS4381" s="186"/>
      <c r="AT4381" s="186"/>
      <c r="AU4381" s="186"/>
      <c r="AV4381" s="186"/>
      <c r="AW4381" s="186"/>
      <c r="AX4381" s="186"/>
      <c r="AY4381" s="186"/>
      <c r="AZ4381" s="186"/>
      <c r="BA4381" s="186"/>
      <c r="BB4381" s="186"/>
      <c r="BC4381" s="186"/>
      <c r="BD4381" s="75"/>
      <c r="BE4381" s="75"/>
      <c r="BF4381" s="75"/>
    </row>
    <row r="4382" spans="1:58" ht="11.25" customHeight="1" x14ac:dyDescent="0.3">
      <c r="A4382" s="75"/>
      <c r="B4382" s="76"/>
      <c r="C4382" s="958"/>
      <c r="D4382" s="75"/>
      <c r="E4382" s="75"/>
      <c r="F4382" s="75"/>
      <c r="G4382" s="75"/>
      <c r="H4382" s="75"/>
      <c r="I4382" s="75"/>
      <c r="J4382" s="75"/>
      <c r="K4382" s="75"/>
      <c r="L4382" s="75"/>
      <c r="M4382" s="75"/>
      <c r="N4382" s="75"/>
      <c r="O4382" s="75"/>
      <c r="P4382" s="75"/>
      <c r="Q4382" s="75"/>
      <c r="R4382" s="75"/>
      <c r="S4382" s="75"/>
      <c r="T4382" s="75"/>
      <c r="U4382" s="75"/>
      <c r="V4382" s="75"/>
      <c r="W4382" s="75"/>
      <c r="X4382" s="75"/>
      <c r="Y4382" s="75"/>
      <c r="Z4382" s="75"/>
      <c r="AA4382" s="75"/>
      <c r="AB4382" s="75"/>
      <c r="AC4382" s="75"/>
      <c r="AD4382" s="75"/>
      <c r="AE4382" s="75"/>
      <c r="AF4382" s="75"/>
      <c r="AG4382" s="75"/>
      <c r="AH4382" s="75"/>
      <c r="AI4382" s="75"/>
      <c r="AK4382" s="76"/>
      <c r="AL4382" s="76"/>
      <c r="AM4382" s="75"/>
      <c r="AO4382" s="186"/>
      <c r="AP4382" s="186"/>
      <c r="AQ4382" s="186"/>
      <c r="AR4382" s="186"/>
      <c r="AS4382" s="186"/>
      <c r="AT4382" s="186"/>
      <c r="AU4382" s="186"/>
      <c r="AV4382" s="186"/>
      <c r="AW4382" s="186"/>
      <c r="AX4382" s="186"/>
      <c r="AY4382" s="186"/>
      <c r="AZ4382" s="186"/>
      <c r="BA4382" s="186"/>
      <c r="BB4382" s="186"/>
      <c r="BC4382" s="186"/>
      <c r="BD4382" s="75"/>
      <c r="BE4382" s="75"/>
      <c r="BF4382" s="75"/>
    </row>
    <row r="4383" spans="1:58" ht="11.25" customHeight="1" x14ac:dyDescent="0.3">
      <c r="A4383" s="75"/>
      <c r="B4383" s="76"/>
      <c r="C4383" s="958"/>
      <c r="D4383" s="75"/>
      <c r="E4383" s="75"/>
      <c r="F4383" s="75"/>
      <c r="G4383" s="75"/>
      <c r="H4383" s="75"/>
      <c r="I4383" s="75"/>
      <c r="J4383" s="75"/>
      <c r="K4383" s="75"/>
      <c r="L4383" s="75"/>
      <c r="M4383" s="75"/>
      <c r="N4383" s="75"/>
      <c r="O4383" s="75"/>
      <c r="P4383" s="75"/>
      <c r="Q4383" s="75"/>
      <c r="R4383" s="75"/>
      <c r="S4383" s="75"/>
      <c r="T4383" s="75"/>
      <c r="U4383" s="75"/>
      <c r="V4383" s="75"/>
      <c r="W4383" s="75"/>
      <c r="X4383" s="75"/>
      <c r="Y4383" s="75"/>
      <c r="Z4383" s="75"/>
      <c r="AA4383" s="75"/>
      <c r="AB4383" s="75"/>
      <c r="AC4383" s="75"/>
      <c r="AD4383" s="75"/>
      <c r="AE4383" s="75"/>
      <c r="AF4383" s="75"/>
      <c r="AG4383" s="75"/>
      <c r="AH4383" s="75"/>
      <c r="AI4383" s="75"/>
      <c r="AK4383" s="76"/>
      <c r="AL4383" s="76"/>
      <c r="AM4383" s="75"/>
      <c r="AO4383" s="186"/>
      <c r="AP4383" s="186"/>
      <c r="AQ4383" s="186"/>
      <c r="AR4383" s="186"/>
      <c r="AS4383" s="186"/>
      <c r="AT4383" s="186"/>
      <c r="AU4383" s="186"/>
      <c r="AV4383" s="186"/>
      <c r="AW4383" s="186"/>
      <c r="AX4383" s="186"/>
      <c r="AY4383" s="186"/>
      <c r="AZ4383" s="186"/>
      <c r="BA4383" s="186"/>
      <c r="BB4383" s="186"/>
      <c r="BC4383" s="186"/>
      <c r="BD4383" s="75"/>
      <c r="BE4383" s="75"/>
      <c r="BF4383" s="75"/>
    </row>
    <row r="4384" spans="1:58" ht="11.25" customHeight="1" x14ac:dyDescent="0.3">
      <c r="A4384" s="75"/>
      <c r="B4384" s="76"/>
      <c r="C4384" s="958"/>
      <c r="D4384" s="75"/>
      <c r="E4384" s="75"/>
      <c r="F4384" s="75"/>
      <c r="G4384" s="75"/>
      <c r="H4384" s="75"/>
      <c r="I4384" s="75"/>
      <c r="J4384" s="75"/>
      <c r="K4384" s="75"/>
      <c r="L4384" s="75"/>
      <c r="M4384" s="75"/>
      <c r="N4384" s="75"/>
      <c r="O4384" s="75"/>
      <c r="P4384" s="75"/>
      <c r="Q4384" s="75"/>
      <c r="R4384" s="75"/>
      <c r="S4384" s="75"/>
      <c r="T4384" s="75"/>
      <c r="U4384" s="75"/>
      <c r="V4384" s="75"/>
      <c r="W4384" s="75"/>
      <c r="X4384" s="75"/>
      <c r="Y4384" s="75"/>
      <c r="Z4384" s="75"/>
      <c r="AA4384" s="75"/>
      <c r="AB4384" s="75"/>
      <c r="AC4384" s="75"/>
      <c r="AD4384" s="75"/>
      <c r="AE4384" s="75"/>
      <c r="AF4384" s="75"/>
      <c r="AG4384" s="75"/>
      <c r="AH4384" s="75"/>
      <c r="AI4384" s="75"/>
      <c r="AK4384" s="76"/>
      <c r="AL4384" s="76"/>
      <c r="AM4384" s="75"/>
      <c r="AO4384" s="186"/>
      <c r="AP4384" s="186"/>
      <c r="AQ4384" s="186"/>
      <c r="AR4384" s="186"/>
      <c r="AS4384" s="186"/>
      <c r="AT4384" s="186"/>
      <c r="AU4384" s="186"/>
      <c r="AV4384" s="186"/>
      <c r="AW4384" s="186"/>
      <c r="AX4384" s="186"/>
      <c r="AY4384" s="186"/>
      <c r="AZ4384" s="186"/>
      <c r="BA4384" s="186"/>
      <c r="BB4384" s="186"/>
      <c r="BC4384" s="186"/>
      <c r="BD4384" s="75"/>
      <c r="BE4384" s="75"/>
      <c r="BF4384" s="75"/>
    </row>
    <row r="4385" spans="1:58" ht="11.25" customHeight="1" x14ac:dyDescent="0.3">
      <c r="A4385" s="75"/>
      <c r="B4385" s="76"/>
      <c r="C4385" s="958"/>
      <c r="D4385" s="75"/>
      <c r="E4385" s="75"/>
      <c r="F4385" s="75"/>
      <c r="G4385" s="75"/>
      <c r="H4385" s="75"/>
      <c r="I4385" s="75"/>
      <c r="J4385" s="75"/>
      <c r="K4385" s="75"/>
      <c r="L4385" s="75"/>
      <c r="M4385" s="75"/>
      <c r="N4385" s="75"/>
      <c r="O4385" s="75"/>
      <c r="P4385" s="75"/>
      <c r="Q4385" s="75"/>
      <c r="R4385" s="75"/>
      <c r="S4385" s="75"/>
      <c r="T4385" s="75"/>
      <c r="U4385" s="75"/>
      <c r="V4385" s="75"/>
      <c r="W4385" s="75"/>
      <c r="X4385" s="75"/>
      <c r="Y4385" s="75"/>
      <c r="Z4385" s="75"/>
      <c r="AA4385" s="75"/>
      <c r="AB4385" s="75"/>
      <c r="AC4385" s="75"/>
      <c r="AD4385" s="75"/>
      <c r="AE4385" s="75"/>
      <c r="AF4385" s="75"/>
      <c r="AG4385" s="75"/>
      <c r="AH4385" s="75"/>
      <c r="AI4385" s="75"/>
      <c r="AK4385" s="76"/>
      <c r="AL4385" s="76"/>
      <c r="AM4385" s="75"/>
      <c r="AO4385" s="186"/>
      <c r="AP4385" s="186"/>
      <c r="AQ4385" s="186"/>
      <c r="AR4385" s="186"/>
      <c r="AS4385" s="186"/>
      <c r="AT4385" s="186"/>
      <c r="AU4385" s="186"/>
      <c r="AV4385" s="186"/>
      <c r="AW4385" s="186"/>
      <c r="AX4385" s="186"/>
      <c r="AY4385" s="186"/>
      <c r="AZ4385" s="186"/>
      <c r="BA4385" s="186"/>
      <c r="BB4385" s="186"/>
      <c r="BC4385" s="186"/>
      <c r="BD4385" s="75"/>
      <c r="BE4385" s="75"/>
      <c r="BF4385" s="75"/>
    </row>
    <row r="4386" spans="1:58" ht="11.25" customHeight="1" x14ac:dyDescent="0.3">
      <c r="A4386" s="75"/>
      <c r="B4386" s="76"/>
      <c r="C4386" s="958"/>
      <c r="D4386" s="75"/>
      <c r="E4386" s="75"/>
      <c r="F4386" s="75"/>
      <c r="G4386" s="75"/>
      <c r="H4386" s="75"/>
      <c r="I4386" s="75"/>
      <c r="J4386" s="75"/>
      <c r="K4386" s="75"/>
      <c r="L4386" s="75"/>
      <c r="M4386" s="75"/>
      <c r="N4386" s="75"/>
      <c r="O4386" s="75"/>
      <c r="P4386" s="75"/>
      <c r="Q4386" s="75"/>
      <c r="R4386" s="75"/>
      <c r="S4386" s="75"/>
      <c r="T4386" s="75"/>
      <c r="U4386" s="75"/>
      <c r="V4386" s="75"/>
      <c r="W4386" s="75"/>
      <c r="X4386" s="75"/>
      <c r="Y4386" s="75"/>
      <c r="Z4386" s="75"/>
      <c r="AA4386" s="75"/>
      <c r="AB4386" s="75"/>
      <c r="AC4386" s="75"/>
      <c r="AD4386" s="75"/>
      <c r="AE4386" s="75"/>
      <c r="AF4386" s="75"/>
      <c r="AG4386" s="75"/>
      <c r="AH4386" s="75"/>
      <c r="AI4386" s="75"/>
      <c r="AK4386" s="76"/>
      <c r="AL4386" s="76"/>
      <c r="AM4386" s="75"/>
      <c r="AO4386" s="186"/>
      <c r="AP4386" s="186"/>
      <c r="AQ4386" s="186"/>
      <c r="AR4386" s="186"/>
      <c r="AS4386" s="186"/>
      <c r="AT4386" s="186"/>
      <c r="AU4386" s="186"/>
      <c r="AV4386" s="186"/>
      <c r="AW4386" s="186"/>
      <c r="AX4386" s="186"/>
      <c r="AY4386" s="186"/>
      <c r="AZ4386" s="186"/>
      <c r="BA4386" s="186"/>
      <c r="BB4386" s="186"/>
      <c r="BC4386" s="186"/>
      <c r="BD4386" s="75"/>
      <c r="BE4386" s="75"/>
      <c r="BF4386" s="75"/>
    </row>
    <row r="4387" spans="1:58" ht="11.25" customHeight="1" x14ac:dyDescent="0.3">
      <c r="A4387" s="75"/>
      <c r="B4387" s="76"/>
      <c r="C4387" s="958"/>
      <c r="D4387" s="75"/>
      <c r="E4387" s="75"/>
      <c r="F4387" s="75"/>
      <c r="G4387" s="75"/>
      <c r="H4387" s="75"/>
      <c r="I4387" s="75"/>
      <c r="J4387" s="75"/>
      <c r="K4387" s="75"/>
      <c r="L4387" s="75"/>
      <c r="M4387" s="75"/>
      <c r="N4387" s="75"/>
      <c r="O4387" s="75"/>
      <c r="P4387" s="75"/>
      <c r="Q4387" s="75"/>
      <c r="R4387" s="75"/>
      <c r="S4387" s="75"/>
      <c r="T4387" s="75"/>
      <c r="U4387" s="75"/>
      <c r="V4387" s="75"/>
      <c r="W4387" s="75"/>
      <c r="X4387" s="75"/>
      <c r="Y4387" s="75"/>
      <c r="Z4387" s="75"/>
      <c r="AA4387" s="75"/>
      <c r="AB4387" s="75"/>
      <c r="AC4387" s="75"/>
      <c r="AD4387" s="75"/>
      <c r="AE4387" s="75"/>
      <c r="AF4387" s="75"/>
      <c r="AG4387" s="75"/>
      <c r="AH4387" s="75"/>
      <c r="AI4387" s="75"/>
      <c r="AK4387" s="76"/>
      <c r="AL4387" s="76"/>
      <c r="AM4387" s="75"/>
      <c r="AO4387" s="186"/>
      <c r="AP4387" s="186"/>
      <c r="AQ4387" s="186"/>
      <c r="AR4387" s="186"/>
      <c r="AS4387" s="186"/>
      <c r="AT4387" s="186"/>
      <c r="AU4387" s="186"/>
      <c r="AV4387" s="186"/>
      <c r="AW4387" s="186"/>
      <c r="AX4387" s="186"/>
      <c r="AY4387" s="186"/>
      <c r="AZ4387" s="186"/>
      <c r="BA4387" s="186"/>
      <c r="BB4387" s="186"/>
      <c r="BC4387" s="186"/>
      <c r="BD4387" s="75"/>
      <c r="BE4387" s="75"/>
      <c r="BF4387" s="75"/>
    </row>
    <row r="4388" spans="1:58" ht="11.25" customHeight="1" x14ac:dyDescent="0.3">
      <c r="A4388" s="75"/>
      <c r="B4388" s="76"/>
      <c r="C4388" s="958"/>
      <c r="D4388" s="75"/>
      <c r="E4388" s="75"/>
      <c r="F4388" s="75"/>
      <c r="G4388" s="75"/>
      <c r="H4388" s="75"/>
      <c r="I4388" s="75"/>
      <c r="J4388" s="75"/>
      <c r="K4388" s="75"/>
      <c r="L4388" s="75"/>
      <c r="M4388" s="75"/>
      <c r="N4388" s="75"/>
      <c r="O4388" s="75"/>
      <c r="P4388" s="75"/>
      <c r="Q4388" s="75"/>
      <c r="R4388" s="75"/>
      <c r="S4388" s="75"/>
      <c r="T4388" s="75"/>
      <c r="U4388" s="75"/>
      <c r="V4388" s="75"/>
      <c r="W4388" s="75"/>
      <c r="X4388" s="75"/>
      <c r="Y4388" s="75"/>
      <c r="Z4388" s="75"/>
      <c r="AA4388" s="75"/>
      <c r="AB4388" s="75"/>
      <c r="AC4388" s="75"/>
      <c r="AD4388" s="75"/>
      <c r="AE4388" s="75"/>
      <c r="AF4388" s="75"/>
      <c r="AG4388" s="75"/>
      <c r="AH4388" s="75"/>
      <c r="AI4388" s="75"/>
      <c r="AK4388" s="76"/>
      <c r="AL4388" s="76"/>
      <c r="AM4388" s="75"/>
      <c r="AO4388" s="186"/>
      <c r="AP4388" s="186"/>
      <c r="AQ4388" s="186"/>
      <c r="AR4388" s="186"/>
      <c r="AS4388" s="186"/>
      <c r="AT4388" s="186"/>
      <c r="AU4388" s="186"/>
      <c r="AV4388" s="186"/>
      <c r="AW4388" s="186"/>
      <c r="AX4388" s="186"/>
      <c r="AY4388" s="186"/>
      <c r="AZ4388" s="186"/>
      <c r="BA4388" s="186"/>
      <c r="BB4388" s="186"/>
      <c r="BC4388" s="186"/>
      <c r="BD4388" s="75"/>
      <c r="BE4388" s="75"/>
      <c r="BF4388" s="75"/>
    </row>
    <row r="4389" spans="1:58" ht="11.25" customHeight="1" x14ac:dyDescent="0.3">
      <c r="A4389" s="75"/>
      <c r="B4389" s="76"/>
      <c r="C4389" s="958"/>
      <c r="D4389" s="75"/>
      <c r="E4389" s="75"/>
      <c r="F4389" s="75"/>
      <c r="G4389" s="75"/>
      <c r="H4389" s="75"/>
      <c r="I4389" s="75"/>
      <c r="J4389" s="75"/>
      <c r="K4389" s="75"/>
      <c r="L4389" s="75"/>
      <c r="M4389" s="75"/>
      <c r="N4389" s="75"/>
      <c r="O4389" s="75"/>
      <c r="P4389" s="75"/>
      <c r="Q4389" s="75"/>
      <c r="R4389" s="75"/>
      <c r="S4389" s="75"/>
      <c r="T4389" s="75"/>
      <c r="U4389" s="75"/>
      <c r="V4389" s="75"/>
      <c r="W4389" s="75"/>
      <c r="X4389" s="75"/>
      <c r="Y4389" s="75"/>
      <c r="Z4389" s="75"/>
      <c r="AA4389" s="75"/>
      <c r="AB4389" s="75"/>
      <c r="AC4389" s="75"/>
      <c r="AD4389" s="75"/>
      <c r="AE4389" s="75"/>
      <c r="AF4389" s="75"/>
      <c r="AG4389" s="75"/>
      <c r="AH4389" s="75"/>
      <c r="AI4389" s="75"/>
      <c r="AK4389" s="76"/>
      <c r="AL4389" s="76"/>
      <c r="AM4389" s="75"/>
      <c r="AO4389" s="186"/>
      <c r="AP4389" s="186"/>
      <c r="AQ4389" s="186"/>
      <c r="AR4389" s="186"/>
      <c r="AS4389" s="186"/>
      <c r="AT4389" s="186"/>
      <c r="AU4389" s="186"/>
      <c r="AV4389" s="186"/>
      <c r="AW4389" s="186"/>
      <c r="AX4389" s="186"/>
      <c r="AY4389" s="186"/>
      <c r="AZ4389" s="186"/>
      <c r="BA4389" s="186"/>
      <c r="BB4389" s="186"/>
      <c r="BC4389" s="186"/>
      <c r="BD4389" s="75"/>
      <c r="BE4389" s="75"/>
      <c r="BF4389" s="75"/>
    </row>
    <row r="4390" spans="1:58" ht="11.25" customHeight="1" x14ac:dyDescent="0.3">
      <c r="A4390" s="75"/>
      <c r="B4390" s="76"/>
      <c r="C4390" s="958"/>
      <c r="D4390" s="75"/>
      <c r="E4390" s="75"/>
      <c r="F4390" s="75"/>
      <c r="G4390" s="75"/>
      <c r="H4390" s="75"/>
      <c r="I4390" s="75"/>
      <c r="J4390" s="75"/>
      <c r="K4390" s="75"/>
      <c r="L4390" s="75"/>
      <c r="M4390" s="75"/>
      <c r="N4390" s="75"/>
      <c r="O4390" s="75"/>
      <c r="P4390" s="75"/>
      <c r="Q4390" s="75"/>
      <c r="R4390" s="75"/>
      <c r="S4390" s="75"/>
      <c r="T4390" s="75"/>
      <c r="U4390" s="75"/>
      <c r="V4390" s="75"/>
      <c r="W4390" s="75"/>
      <c r="X4390" s="75"/>
      <c r="Y4390" s="75"/>
      <c r="Z4390" s="75"/>
      <c r="AA4390" s="75"/>
      <c r="AB4390" s="75"/>
      <c r="AC4390" s="75"/>
      <c r="AD4390" s="75"/>
      <c r="AE4390" s="75"/>
      <c r="AF4390" s="75"/>
      <c r="AG4390" s="75"/>
      <c r="AH4390" s="75"/>
      <c r="AI4390" s="75"/>
      <c r="AK4390" s="76"/>
      <c r="AL4390" s="76"/>
      <c r="AM4390" s="75"/>
      <c r="AO4390" s="186"/>
      <c r="AP4390" s="186"/>
      <c r="AQ4390" s="186"/>
      <c r="AR4390" s="186"/>
      <c r="AS4390" s="186"/>
      <c r="AT4390" s="186"/>
      <c r="AU4390" s="186"/>
      <c r="AV4390" s="186"/>
      <c r="AW4390" s="186"/>
      <c r="AX4390" s="186"/>
      <c r="AY4390" s="186"/>
      <c r="AZ4390" s="186"/>
      <c r="BA4390" s="186"/>
      <c r="BB4390" s="186"/>
      <c r="BC4390" s="186"/>
      <c r="BD4390" s="75"/>
      <c r="BE4390" s="75"/>
      <c r="BF4390" s="75"/>
    </row>
    <row r="4391" spans="1:58" ht="11.25" customHeight="1" x14ac:dyDescent="0.3">
      <c r="A4391" s="75"/>
      <c r="B4391" s="76"/>
      <c r="C4391" s="958"/>
      <c r="D4391" s="75"/>
      <c r="E4391" s="75"/>
      <c r="F4391" s="75"/>
      <c r="G4391" s="75"/>
      <c r="H4391" s="75"/>
      <c r="I4391" s="75"/>
      <c r="J4391" s="75"/>
      <c r="K4391" s="75"/>
      <c r="L4391" s="75"/>
      <c r="M4391" s="75"/>
      <c r="N4391" s="75"/>
      <c r="O4391" s="75"/>
      <c r="P4391" s="75"/>
      <c r="Q4391" s="75"/>
      <c r="R4391" s="75"/>
      <c r="S4391" s="75"/>
      <c r="T4391" s="75"/>
      <c r="U4391" s="75"/>
      <c r="V4391" s="75"/>
      <c r="W4391" s="75"/>
      <c r="X4391" s="75"/>
      <c r="Y4391" s="75"/>
      <c r="Z4391" s="75"/>
      <c r="AA4391" s="75"/>
      <c r="AB4391" s="75"/>
      <c r="AC4391" s="75"/>
      <c r="AD4391" s="75"/>
      <c r="AE4391" s="75"/>
      <c r="AF4391" s="75"/>
      <c r="AG4391" s="75"/>
      <c r="AH4391" s="75"/>
      <c r="AI4391" s="75"/>
      <c r="AK4391" s="76"/>
      <c r="AL4391" s="76"/>
      <c r="AM4391" s="75"/>
      <c r="AO4391" s="186"/>
      <c r="AP4391" s="186"/>
      <c r="AQ4391" s="186"/>
      <c r="AR4391" s="186"/>
      <c r="AS4391" s="186"/>
      <c r="AT4391" s="186"/>
      <c r="AU4391" s="186"/>
      <c r="AV4391" s="186"/>
      <c r="AW4391" s="186"/>
      <c r="AX4391" s="186"/>
      <c r="AY4391" s="186"/>
      <c r="AZ4391" s="186"/>
      <c r="BA4391" s="186"/>
      <c r="BB4391" s="186"/>
      <c r="BC4391" s="186"/>
      <c r="BD4391" s="75"/>
      <c r="BE4391" s="75"/>
      <c r="BF4391" s="75"/>
    </row>
    <row r="4392" spans="1:58" ht="11.25" customHeight="1" x14ac:dyDescent="0.3">
      <c r="A4392" s="75"/>
      <c r="B4392" s="76"/>
      <c r="C4392" s="958"/>
      <c r="D4392" s="75"/>
      <c r="E4392" s="75"/>
      <c r="F4392" s="75"/>
      <c r="G4392" s="75"/>
      <c r="H4392" s="75"/>
      <c r="I4392" s="75"/>
      <c r="J4392" s="75"/>
      <c r="K4392" s="75"/>
      <c r="L4392" s="75"/>
      <c r="M4392" s="75"/>
      <c r="N4392" s="75"/>
      <c r="O4392" s="75"/>
      <c r="P4392" s="75"/>
      <c r="Q4392" s="75"/>
      <c r="R4392" s="75"/>
      <c r="S4392" s="75"/>
      <c r="T4392" s="75"/>
      <c r="U4392" s="75"/>
      <c r="V4392" s="75"/>
      <c r="W4392" s="75"/>
      <c r="X4392" s="75"/>
      <c r="Y4392" s="75"/>
      <c r="Z4392" s="75"/>
      <c r="AA4392" s="75"/>
      <c r="AB4392" s="75"/>
      <c r="AC4392" s="75"/>
      <c r="AD4392" s="75"/>
      <c r="AE4392" s="75"/>
      <c r="AF4392" s="75"/>
      <c r="AG4392" s="75"/>
      <c r="AH4392" s="75"/>
      <c r="AI4392" s="75"/>
      <c r="AK4392" s="76"/>
      <c r="AL4392" s="76"/>
      <c r="AM4392" s="75"/>
      <c r="AO4392" s="186"/>
      <c r="AP4392" s="186"/>
      <c r="AQ4392" s="186"/>
      <c r="AR4392" s="186"/>
      <c r="AS4392" s="186"/>
      <c r="AT4392" s="186"/>
      <c r="AU4392" s="186"/>
      <c r="AV4392" s="186"/>
      <c r="AW4392" s="186"/>
      <c r="AX4392" s="186"/>
      <c r="AY4392" s="186"/>
      <c r="AZ4392" s="186"/>
      <c r="BA4392" s="186"/>
      <c r="BB4392" s="186"/>
      <c r="BC4392" s="186"/>
      <c r="BD4392" s="75"/>
      <c r="BE4392" s="75"/>
      <c r="BF4392" s="75"/>
    </row>
    <row r="4393" spans="1:58" ht="11.25" customHeight="1" x14ac:dyDescent="0.3">
      <c r="A4393" s="75"/>
      <c r="B4393" s="76"/>
      <c r="C4393" s="958"/>
      <c r="D4393" s="75"/>
      <c r="E4393" s="75"/>
      <c r="F4393" s="75"/>
      <c r="G4393" s="75"/>
      <c r="H4393" s="75"/>
      <c r="I4393" s="75"/>
      <c r="J4393" s="75"/>
      <c r="K4393" s="75"/>
      <c r="L4393" s="75"/>
      <c r="M4393" s="75"/>
      <c r="N4393" s="75"/>
      <c r="O4393" s="75"/>
      <c r="P4393" s="75"/>
      <c r="Q4393" s="75"/>
      <c r="R4393" s="75"/>
      <c r="S4393" s="75"/>
      <c r="T4393" s="75"/>
      <c r="U4393" s="75"/>
      <c r="V4393" s="75"/>
      <c r="W4393" s="75"/>
      <c r="X4393" s="75"/>
      <c r="Y4393" s="75"/>
      <c r="Z4393" s="75"/>
      <c r="AA4393" s="75"/>
      <c r="AB4393" s="75"/>
      <c r="AC4393" s="75"/>
      <c r="AD4393" s="75"/>
      <c r="AE4393" s="75"/>
      <c r="AF4393" s="75"/>
      <c r="AG4393" s="75"/>
      <c r="AH4393" s="75"/>
      <c r="AI4393" s="75"/>
      <c r="AK4393" s="76"/>
      <c r="AL4393" s="76"/>
      <c r="AM4393" s="75"/>
      <c r="AO4393" s="186"/>
      <c r="AP4393" s="186"/>
      <c r="AQ4393" s="186"/>
      <c r="AR4393" s="186"/>
      <c r="AS4393" s="186"/>
      <c r="AT4393" s="186"/>
      <c r="AU4393" s="186"/>
      <c r="AV4393" s="186"/>
      <c r="AW4393" s="186"/>
      <c r="AX4393" s="186"/>
      <c r="AY4393" s="186"/>
      <c r="AZ4393" s="186"/>
      <c r="BA4393" s="186"/>
      <c r="BB4393" s="186"/>
      <c r="BC4393" s="186"/>
      <c r="BD4393" s="75"/>
      <c r="BE4393" s="75"/>
      <c r="BF4393" s="75"/>
    </row>
    <row r="4394" spans="1:58" ht="11.25" customHeight="1" x14ac:dyDescent="0.3">
      <c r="A4394" s="75"/>
      <c r="B4394" s="76"/>
      <c r="C4394" s="958"/>
      <c r="D4394" s="75"/>
      <c r="E4394" s="75"/>
      <c r="F4394" s="75"/>
      <c r="G4394" s="75"/>
      <c r="H4394" s="75"/>
      <c r="I4394" s="75"/>
      <c r="J4394" s="75"/>
      <c r="K4394" s="75"/>
      <c r="L4394" s="75"/>
      <c r="M4394" s="75"/>
      <c r="N4394" s="75"/>
      <c r="O4394" s="75"/>
      <c r="P4394" s="75"/>
      <c r="Q4394" s="75"/>
      <c r="R4394" s="75"/>
      <c r="S4394" s="75"/>
      <c r="T4394" s="75"/>
      <c r="U4394" s="75"/>
      <c r="V4394" s="75"/>
      <c r="W4394" s="75"/>
      <c r="X4394" s="75"/>
      <c r="Y4394" s="75"/>
      <c r="Z4394" s="75"/>
      <c r="AA4394" s="75"/>
      <c r="AB4394" s="75"/>
      <c r="AC4394" s="75"/>
      <c r="AD4394" s="75"/>
      <c r="AE4394" s="75"/>
      <c r="AF4394" s="75"/>
      <c r="AG4394" s="75"/>
      <c r="AH4394" s="75"/>
      <c r="AI4394" s="75"/>
      <c r="AK4394" s="76"/>
      <c r="AL4394" s="76"/>
      <c r="AM4394" s="75"/>
      <c r="AO4394" s="186"/>
      <c r="AP4394" s="186"/>
      <c r="AQ4394" s="186"/>
      <c r="AR4394" s="186"/>
      <c r="AS4394" s="186"/>
      <c r="AT4394" s="186"/>
      <c r="AU4394" s="186"/>
      <c r="AV4394" s="186"/>
      <c r="AW4394" s="186"/>
      <c r="AX4394" s="186"/>
      <c r="AY4394" s="186"/>
      <c r="AZ4394" s="186"/>
      <c r="BA4394" s="186"/>
      <c r="BB4394" s="186"/>
      <c r="BC4394" s="186"/>
      <c r="BD4394" s="75"/>
      <c r="BE4394" s="75"/>
      <c r="BF4394" s="75"/>
    </row>
    <row r="4395" spans="1:58" ht="11.25" customHeight="1" x14ac:dyDescent="0.3">
      <c r="A4395" s="75"/>
      <c r="B4395" s="76"/>
      <c r="C4395" s="958"/>
      <c r="D4395" s="75"/>
      <c r="E4395" s="75"/>
      <c r="F4395" s="75"/>
      <c r="G4395" s="75"/>
      <c r="H4395" s="75"/>
      <c r="I4395" s="75"/>
      <c r="J4395" s="75"/>
      <c r="K4395" s="75"/>
      <c r="L4395" s="75"/>
      <c r="M4395" s="75"/>
      <c r="N4395" s="75"/>
      <c r="O4395" s="75"/>
      <c r="P4395" s="75"/>
      <c r="Q4395" s="75"/>
      <c r="R4395" s="75"/>
      <c r="S4395" s="75"/>
      <c r="T4395" s="75"/>
      <c r="U4395" s="75"/>
      <c r="V4395" s="75"/>
      <c r="W4395" s="75"/>
      <c r="X4395" s="75"/>
      <c r="Y4395" s="75"/>
      <c r="Z4395" s="75"/>
      <c r="AA4395" s="75"/>
      <c r="AB4395" s="75"/>
      <c r="AC4395" s="75"/>
      <c r="AD4395" s="75"/>
      <c r="AE4395" s="75"/>
      <c r="AF4395" s="75"/>
      <c r="AG4395" s="75"/>
      <c r="AH4395" s="75"/>
      <c r="AI4395" s="75"/>
      <c r="AK4395" s="76"/>
      <c r="AL4395" s="76"/>
      <c r="AM4395" s="75"/>
      <c r="AO4395" s="186"/>
      <c r="AP4395" s="186"/>
      <c r="AQ4395" s="186"/>
      <c r="AR4395" s="186"/>
      <c r="AS4395" s="186"/>
      <c r="AT4395" s="186"/>
      <c r="AU4395" s="186"/>
      <c r="AV4395" s="186"/>
      <c r="AW4395" s="186"/>
      <c r="AX4395" s="186"/>
      <c r="AY4395" s="186"/>
      <c r="AZ4395" s="186"/>
      <c r="BA4395" s="186"/>
      <c r="BB4395" s="186"/>
      <c r="BC4395" s="186"/>
      <c r="BD4395" s="75"/>
      <c r="BE4395" s="75"/>
      <c r="BF4395" s="75"/>
    </row>
    <row r="4396" spans="1:58" ht="11.25" customHeight="1" x14ac:dyDescent="0.3">
      <c r="A4396" s="75"/>
      <c r="B4396" s="76"/>
      <c r="C4396" s="958"/>
      <c r="D4396" s="75"/>
      <c r="E4396" s="75"/>
      <c r="F4396" s="75"/>
      <c r="G4396" s="75"/>
      <c r="H4396" s="75"/>
      <c r="I4396" s="75"/>
      <c r="J4396" s="75"/>
      <c r="K4396" s="75"/>
      <c r="L4396" s="75"/>
      <c r="M4396" s="75"/>
      <c r="N4396" s="75"/>
      <c r="O4396" s="75"/>
      <c r="P4396" s="75"/>
      <c r="Q4396" s="75"/>
      <c r="R4396" s="75"/>
      <c r="S4396" s="75"/>
      <c r="T4396" s="75"/>
      <c r="U4396" s="75"/>
      <c r="V4396" s="75"/>
      <c r="W4396" s="75"/>
      <c r="X4396" s="75"/>
      <c r="Y4396" s="75"/>
      <c r="Z4396" s="75"/>
      <c r="AA4396" s="75"/>
      <c r="AB4396" s="75"/>
      <c r="AC4396" s="75"/>
      <c r="AD4396" s="75"/>
      <c r="AE4396" s="75"/>
      <c r="AF4396" s="75"/>
      <c r="AG4396" s="75"/>
      <c r="AH4396" s="75"/>
      <c r="AI4396" s="75"/>
      <c r="AK4396" s="76"/>
      <c r="AL4396" s="76"/>
      <c r="AM4396" s="75"/>
      <c r="AO4396" s="186"/>
      <c r="AP4396" s="186"/>
      <c r="AQ4396" s="186"/>
      <c r="AR4396" s="186"/>
      <c r="AS4396" s="186"/>
      <c r="AT4396" s="186"/>
      <c r="AU4396" s="186"/>
      <c r="AV4396" s="186"/>
      <c r="AW4396" s="186"/>
      <c r="AX4396" s="186"/>
      <c r="AY4396" s="186"/>
      <c r="AZ4396" s="186"/>
      <c r="BA4396" s="186"/>
      <c r="BB4396" s="186"/>
      <c r="BC4396" s="186"/>
      <c r="BD4396" s="75"/>
      <c r="BE4396" s="75"/>
      <c r="BF4396" s="75"/>
    </row>
    <row r="4397" spans="1:58" ht="11.25" customHeight="1" x14ac:dyDescent="0.3">
      <c r="A4397" s="75"/>
      <c r="B4397" s="76"/>
      <c r="C4397" s="958"/>
      <c r="D4397" s="75"/>
      <c r="E4397" s="75"/>
      <c r="F4397" s="75"/>
      <c r="G4397" s="75"/>
      <c r="H4397" s="75"/>
      <c r="I4397" s="75"/>
      <c r="J4397" s="75"/>
      <c r="K4397" s="75"/>
      <c r="L4397" s="75"/>
      <c r="M4397" s="75"/>
      <c r="N4397" s="75"/>
      <c r="O4397" s="75"/>
      <c r="P4397" s="75"/>
      <c r="Q4397" s="75"/>
      <c r="R4397" s="75"/>
      <c r="S4397" s="75"/>
      <c r="T4397" s="75"/>
      <c r="U4397" s="75"/>
      <c r="V4397" s="75"/>
      <c r="W4397" s="75"/>
      <c r="X4397" s="75"/>
      <c r="Y4397" s="75"/>
      <c r="Z4397" s="75"/>
      <c r="AA4397" s="75"/>
      <c r="AB4397" s="75"/>
      <c r="AC4397" s="75"/>
      <c r="AD4397" s="75"/>
      <c r="AE4397" s="75"/>
      <c r="AF4397" s="75"/>
      <c r="AG4397" s="75"/>
      <c r="AH4397" s="75"/>
      <c r="AI4397" s="75"/>
      <c r="AK4397" s="76"/>
      <c r="AL4397" s="76"/>
      <c r="AM4397" s="75"/>
      <c r="AO4397" s="186"/>
      <c r="AP4397" s="186"/>
      <c r="AQ4397" s="186"/>
      <c r="AR4397" s="186"/>
      <c r="AS4397" s="186"/>
      <c r="AT4397" s="186"/>
      <c r="AU4397" s="186"/>
      <c r="AV4397" s="186"/>
      <c r="AW4397" s="186"/>
      <c r="AX4397" s="186"/>
      <c r="AY4397" s="186"/>
      <c r="AZ4397" s="186"/>
      <c r="BA4397" s="186"/>
      <c r="BB4397" s="186"/>
      <c r="BC4397" s="186"/>
      <c r="BD4397" s="75"/>
      <c r="BE4397" s="75"/>
      <c r="BF4397" s="75"/>
    </row>
    <row r="4398" spans="1:58" ht="11.25" customHeight="1" x14ac:dyDescent="0.3">
      <c r="A4398" s="75"/>
      <c r="B4398" s="76"/>
      <c r="C4398" s="958"/>
      <c r="D4398" s="75"/>
      <c r="E4398" s="75"/>
      <c r="F4398" s="75"/>
      <c r="G4398" s="75"/>
      <c r="H4398" s="75"/>
      <c r="I4398" s="75"/>
      <c r="J4398" s="75"/>
      <c r="K4398" s="75"/>
      <c r="L4398" s="75"/>
      <c r="M4398" s="75"/>
      <c r="N4398" s="75"/>
      <c r="O4398" s="75"/>
      <c r="P4398" s="75"/>
      <c r="Q4398" s="75"/>
      <c r="R4398" s="75"/>
      <c r="S4398" s="75"/>
      <c r="T4398" s="75"/>
      <c r="U4398" s="75"/>
      <c r="V4398" s="75"/>
      <c r="W4398" s="75"/>
      <c r="X4398" s="75"/>
      <c r="Y4398" s="75"/>
      <c r="Z4398" s="75"/>
      <c r="AA4398" s="75"/>
      <c r="AB4398" s="75"/>
      <c r="AC4398" s="75"/>
      <c r="AD4398" s="75"/>
      <c r="AE4398" s="75"/>
      <c r="AF4398" s="75"/>
      <c r="AG4398" s="75"/>
      <c r="AH4398" s="75"/>
      <c r="AI4398" s="75"/>
      <c r="AK4398" s="76"/>
      <c r="AL4398" s="76"/>
      <c r="AM4398" s="75"/>
      <c r="AO4398" s="186"/>
      <c r="AP4398" s="186"/>
      <c r="AQ4398" s="186"/>
      <c r="AR4398" s="186"/>
      <c r="AS4398" s="186"/>
      <c r="AT4398" s="186"/>
      <c r="AU4398" s="186"/>
      <c r="AV4398" s="186"/>
      <c r="AW4398" s="186"/>
      <c r="AX4398" s="186"/>
      <c r="AY4398" s="186"/>
      <c r="AZ4398" s="186"/>
      <c r="BA4398" s="186"/>
      <c r="BB4398" s="186"/>
      <c r="BC4398" s="186"/>
      <c r="BD4398" s="75"/>
      <c r="BE4398" s="75"/>
      <c r="BF4398" s="75"/>
    </row>
    <row r="4399" spans="1:58" ht="11.25" customHeight="1" x14ac:dyDescent="0.3">
      <c r="A4399" s="75"/>
      <c r="B4399" s="76"/>
      <c r="C4399" s="958"/>
      <c r="D4399" s="75"/>
      <c r="E4399" s="75"/>
      <c r="F4399" s="75"/>
      <c r="G4399" s="75"/>
      <c r="H4399" s="75"/>
      <c r="I4399" s="75"/>
      <c r="J4399" s="75"/>
      <c r="K4399" s="75"/>
      <c r="L4399" s="75"/>
      <c r="M4399" s="75"/>
      <c r="N4399" s="75"/>
      <c r="O4399" s="75"/>
      <c r="P4399" s="75"/>
      <c r="Q4399" s="75"/>
      <c r="R4399" s="75"/>
      <c r="S4399" s="75"/>
      <c r="T4399" s="75"/>
      <c r="U4399" s="75"/>
      <c r="V4399" s="75"/>
      <c r="W4399" s="75"/>
      <c r="X4399" s="75"/>
      <c r="Y4399" s="75"/>
      <c r="Z4399" s="75"/>
      <c r="AA4399" s="75"/>
      <c r="AB4399" s="75"/>
      <c r="AC4399" s="75"/>
      <c r="AD4399" s="75"/>
      <c r="AE4399" s="75"/>
      <c r="AF4399" s="75"/>
      <c r="AG4399" s="75"/>
      <c r="AH4399" s="75"/>
      <c r="AI4399" s="75"/>
      <c r="AK4399" s="76"/>
      <c r="AL4399" s="76"/>
      <c r="AM4399" s="75"/>
      <c r="AO4399" s="186"/>
      <c r="AP4399" s="186"/>
      <c r="AQ4399" s="186"/>
      <c r="AR4399" s="186"/>
      <c r="AS4399" s="186"/>
      <c r="AT4399" s="186"/>
      <c r="AU4399" s="186"/>
      <c r="AV4399" s="186"/>
      <c r="AW4399" s="186"/>
      <c r="AX4399" s="186"/>
      <c r="AY4399" s="186"/>
      <c r="AZ4399" s="186"/>
      <c r="BA4399" s="186"/>
      <c r="BB4399" s="186"/>
      <c r="BC4399" s="186"/>
      <c r="BD4399" s="75"/>
      <c r="BE4399" s="75"/>
      <c r="BF4399" s="75"/>
    </row>
    <row r="4400" spans="1:58" ht="11.25" customHeight="1" x14ac:dyDescent="0.3">
      <c r="A4400" s="75"/>
      <c r="B4400" s="76"/>
      <c r="C4400" s="958"/>
      <c r="D4400" s="75"/>
      <c r="E4400" s="75"/>
      <c r="F4400" s="75"/>
      <c r="G4400" s="75"/>
      <c r="H4400" s="75"/>
      <c r="I4400" s="75"/>
      <c r="J4400" s="75"/>
      <c r="K4400" s="75"/>
      <c r="L4400" s="75"/>
      <c r="M4400" s="75"/>
      <c r="N4400" s="75"/>
      <c r="O4400" s="75"/>
      <c r="P4400" s="75"/>
      <c r="Q4400" s="75"/>
      <c r="R4400" s="75"/>
      <c r="S4400" s="75"/>
      <c r="T4400" s="75"/>
      <c r="U4400" s="75"/>
      <c r="V4400" s="75"/>
      <c r="W4400" s="75"/>
      <c r="X4400" s="75"/>
      <c r="Y4400" s="75"/>
      <c r="Z4400" s="75"/>
      <c r="AA4400" s="75"/>
      <c r="AB4400" s="75"/>
      <c r="AC4400" s="75"/>
      <c r="AD4400" s="75"/>
      <c r="AE4400" s="75"/>
      <c r="AF4400" s="75"/>
      <c r="AG4400" s="75"/>
      <c r="AH4400" s="75"/>
      <c r="AI4400" s="75"/>
      <c r="AK4400" s="90"/>
      <c r="AO4400" s="186"/>
      <c r="AP4400" s="186"/>
      <c r="AQ4400" s="186"/>
      <c r="AR4400" s="186"/>
      <c r="AS4400" s="186"/>
      <c r="AT4400" s="186"/>
      <c r="AU4400" s="186"/>
      <c r="AV4400" s="186"/>
      <c r="AW4400" s="186"/>
      <c r="AX4400" s="186"/>
      <c r="AY4400" s="186"/>
      <c r="AZ4400" s="186"/>
      <c r="BA4400" s="186"/>
      <c r="BB4400" s="186"/>
      <c r="BC4400" s="186"/>
      <c r="BE4400" s="75"/>
    </row>
    <row r="4401" spans="1:58" ht="11.25" customHeight="1" x14ac:dyDescent="0.3">
      <c r="C4401" s="958"/>
      <c r="AK4401" s="90"/>
      <c r="AO4401" s="186"/>
      <c r="AP4401" s="186"/>
      <c r="AQ4401" s="186"/>
      <c r="AR4401" s="186"/>
      <c r="AS4401" s="186"/>
      <c r="AT4401" s="186"/>
      <c r="AU4401" s="186"/>
      <c r="AV4401" s="186"/>
      <c r="AW4401" s="186"/>
      <c r="AX4401" s="186"/>
      <c r="AY4401" s="186"/>
      <c r="AZ4401" s="186"/>
      <c r="BA4401" s="186"/>
      <c r="BB4401" s="186"/>
      <c r="BC4401" s="186"/>
      <c r="BE4401" s="75"/>
    </row>
    <row r="4402" spans="1:58" ht="11.25" customHeight="1" x14ac:dyDescent="0.3">
      <c r="C4402" s="958"/>
      <c r="AK4402" s="90"/>
      <c r="AO4402" s="186"/>
      <c r="AP4402" s="186"/>
      <c r="AQ4402" s="186"/>
      <c r="AR4402" s="186"/>
      <c r="AS4402" s="186"/>
      <c r="AT4402" s="186"/>
      <c r="AU4402" s="186"/>
      <c r="AV4402" s="186"/>
      <c r="AW4402" s="186"/>
      <c r="AX4402" s="186"/>
      <c r="AY4402" s="186"/>
      <c r="AZ4402" s="186"/>
      <c r="BA4402" s="186"/>
      <c r="BB4402" s="186"/>
      <c r="BC4402" s="186"/>
      <c r="BE4402" s="75"/>
    </row>
    <row r="4403" spans="1:58" ht="11.25" customHeight="1" x14ac:dyDescent="0.3">
      <c r="AK4403" s="90"/>
      <c r="AO4403" s="186"/>
      <c r="AP4403" s="186"/>
      <c r="AQ4403" s="186"/>
      <c r="AR4403" s="186"/>
      <c r="AS4403" s="186"/>
      <c r="AT4403" s="186"/>
      <c r="AU4403" s="186"/>
      <c r="AV4403" s="186"/>
      <c r="AW4403" s="186"/>
      <c r="AX4403" s="186"/>
      <c r="AY4403" s="186"/>
      <c r="AZ4403" s="186"/>
      <c r="BA4403" s="186"/>
      <c r="BB4403" s="186"/>
      <c r="BC4403" s="186"/>
      <c r="BE4403" s="75"/>
    </row>
    <row r="4404" spans="1:58" ht="11.25" customHeight="1" x14ac:dyDescent="0.3">
      <c r="AK4404" s="76"/>
      <c r="AL4404" s="76"/>
      <c r="AM4404" s="75"/>
      <c r="AO4404" s="186"/>
      <c r="AP4404" s="186"/>
      <c r="AQ4404" s="186"/>
      <c r="AR4404" s="186"/>
      <c r="AS4404" s="186"/>
      <c r="AT4404" s="186"/>
      <c r="AU4404" s="186"/>
      <c r="AV4404" s="186"/>
      <c r="AW4404" s="186"/>
      <c r="AX4404" s="186"/>
      <c r="AY4404" s="186"/>
      <c r="AZ4404" s="186"/>
      <c r="BA4404" s="186"/>
      <c r="BB4404" s="186"/>
      <c r="BC4404" s="186"/>
      <c r="BD4404" s="75"/>
      <c r="BE4404" s="75"/>
      <c r="BF4404" s="75"/>
    </row>
    <row r="4405" spans="1:58" ht="11.25" customHeight="1" x14ac:dyDescent="0.3">
      <c r="A4405" s="75"/>
      <c r="B4405" s="76"/>
      <c r="D4405" s="75"/>
      <c r="E4405" s="75"/>
      <c r="F4405" s="75"/>
      <c r="G4405" s="75"/>
      <c r="H4405" s="75"/>
      <c r="I4405" s="75"/>
      <c r="J4405" s="75"/>
      <c r="K4405" s="75"/>
      <c r="L4405" s="75"/>
      <c r="M4405" s="75"/>
      <c r="N4405" s="75"/>
      <c r="O4405" s="75"/>
      <c r="P4405" s="75"/>
      <c r="Q4405" s="75"/>
      <c r="R4405" s="75"/>
      <c r="S4405" s="75"/>
      <c r="T4405" s="75"/>
      <c r="U4405" s="75"/>
      <c r="V4405" s="75"/>
      <c r="W4405" s="75"/>
      <c r="X4405" s="75"/>
      <c r="Y4405" s="75"/>
      <c r="Z4405" s="75"/>
      <c r="AA4405" s="75"/>
      <c r="AB4405" s="75"/>
      <c r="AC4405" s="75"/>
      <c r="AD4405" s="75"/>
      <c r="AE4405" s="75"/>
      <c r="AF4405" s="75"/>
      <c r="AG4405" s="75"/>
      <c r="AH4405" s="75"/>
      <c r="AI4405" s="75"/>
      <c r="AK4405" s="76"/>
      <c r="AL4405" s="76"/>
      <c r="AM4405" s="75"/>
      <c r="AO4405" s="186"/>
      <c r="AP4405" s="186"/>
      <c r="AQ4405" s="186"/>
      <c r="AR4405" s="186"/>
      <c r="AS4405" s="186"/>
      <c r="AT4405" s="186"/>
      <c r="AU4405" s="186"/>
      <c r="AV4405" s="186"/>
      <c r="AW4405" s="186"/>
      <c r="AX4405" s="186"/>
      <c r="AY4405" s="186"/>
      <c r="AZ4405" s="186"/>
      <c r="BA4405" s="186"/>
      <c r="BB4405" s="186"/>
      <c r="BC4405" s="186"/>
      <c r="BD4405" s="75"/>
      <c r="BE4405" s="75"/>
      <c r="BF4405" s="75"/>
    </row>
    <row r="4406" spans="1:58" ht="11.25" customHeight="1" x14ac:dyDescent="0.3">
      <c r="A4406" s="75"/>
      <c r="B4406" s="76"/>
      <c r="D4406" s="75"/>
      <c r="E4406" s="75"/>
      <c r="F4406" s="75"/>
      <c r="G4406" s="75"/>
      <c r="H4406" s="75"/>
      <c r="I4406" s="75"/>
      <c r="J4406" s="75"/>
      <c r="K4406" s="75"/>
      <c r="L4406" s="75"/>
      <c r="M4406" s="75"/>
      <c r="N4406" s="75"/>
      <c r="O4406" s="75"/>
      <c r="P4406" s="75"/>
      <c r="Q4406" s="75"/>
      <c r="R4406" s="75"/>
      <c r="S4406" s="75"/>
      <c r="T4406" s="75"/>
      <c r="U4406" s="75"/>
      <c r="V4406" s="75"/>
      <c r="W4406" s="75"/>
      <c r="X4406" s="75"/>
      <c r="Y4406" s="75"/>
      <c r="Z4406" s="75"/>
      <c r="AA4406" s="75"/>
      <c r="AB4406" s="75"/>
      <c r="AC4406" s="75"/>
      <c r="AD4406" s="75"/>
      <c r="AE4406" s="75"/>
      <c r="AF4406" s="75"/>
      <c r="AG4406" s="75"/>
      <c r="AH4406" s="75"/>
      <c r="AI4406" s="75"/>
      <c r="AK4406" s="76"/>
      <c r="AL4406" s="76"/>
      <c r="AM4406" s="75"/>
      <c r="AO4406" s="186"/>
      <c r="AP4406" s="186"/>
      <c r="AQ4406" s="186"/>
      <c r="AR4406" s="186"/>
      <c r="AS4406" s="186"/>
      <c r="AT4406" s="186"/>
      <c r="AU4406" s="186"/>
      <c r="AV4406" s="186"/>
      <c r="AW4406" s="186"/>
      <c r="AX4406" s="186"/>
      <c r="AY4406" s="186"/>
      <c r="AZ4406" s="186"/>
      <c r="BA4406" s="186"/>
      <c r="BB4406" s="186"/>
      <c r="BC4406" s="186"/>
      <c r="BD4406" s="75"/>
      <c r="BE4406" s="75"/>
      <c r="BF4406" s="75"/>
    </row>
    <row r="4407" spans="1:58" ht="11.25" customHeight="1" x14ac:dyDescent="0.3">
      <c r="A4407" s="75"/>
      <c r="B4407" s="76"/>
      <c r="C4407" s="958"/>
      <c r="D4407" s="75"/>
      <c r="E4407" s="75"/>
      <c r="F4407" s="75"/>
      <c r="G4407" s="75"/>
      <c r="H4407" s="75"/>
      <c r="I4407" s="75"/>
      <c r="J4407" s="75"/>
      <c r="K4407" s="75"/>
      <c r="L4407" s="75"/>
      <c r="M4407" s="75"/>
      <c r="N4407" s="75"/>
      <c r="O4407" s="75"/>
      <c r="P4407" s="75"/>
      <c r="Q4407" s="75"/>
      <c r="R4407" s="75"/>
      <c r="S4407" s="75"/>
      <c r="T4407" s="75"/>
      <c r="U4407" s="75"/>
      <c r="V4407" s="75"/>
      <c r="W4407" s="75"/>
      <c r="X4407" s="75"/>
      <c r="Y4407" s="75"/>
      <c r="Z4407" s="75"/>
      <c r="AA4407" s="75"/>
      <c r="AB4407" s="75"/>
      <c r="AC4407" s="75"/>
      <c r="AD4407" s="75"/>
      <c r="AE4407" s="75"/>
      <c r="AF4407" s="75"/>
      <c r="AG4407" s="75"/>
      <c r="AH4407" s="75"/>
      <c r="AI4407" s="75"/>
      <c r="AK4407" s="76"/>
      <c r="AL4407" s="76"/>
      <c r="AM4407" s="75"/>
      <c r="AO4407" s="186"/>
      <c r="AP4407" s="186"/>
      <c r="AQ4407" s="186"/>
      <c r="AR4407" s="186"/>
      <c r="AS4407" s="186"/>
      <c r="AT4407" s="186"/>
      <c r="AU4407" s="186"/>
      <c r="AV4407" s="186"/>
      <c r="AW4407" s="186"/>
      <c r="AX4407" s="186"/>
      <c r="AY4407" s="186"/>
      <c r="AZ4407" s="186"/>
      <c r="BA4407" s="186"/>
      <c r="BB4407" s="186"/>
      <c r="BC4407" s="186"/>
      <c r="BD4407" s="75"/>
      <c r="BE4407" s="75"/>
      <c r="BF4407" s="75"/>
    </row>
    <row r="4408" spans="1:58" ht="11.25" customHeight="1" x14ac:dyDescent="0.3">
      <c r="A4408" s="75"/>
      <c r="B4408" s="76"/>
      <c r="C4408" s="958"/>
      <c r="D4408" s="75"/>
      <c r="E4408" s="75"/>
      <c r="F4408" s="75"/>
      <c r="G4408" s="75"/>
      <c r="H4408" s="75"/>
      <c r="I4408" s="75"/>
      <c r="J4408" s="75"/>
      <c r="K4408" s="75"/>
      <c r="L4408" s="75"/>
      <c r="M4408" s="75"/>
      <c r="N4408" s="75"/>
      <c r="O4408" s="75"/>
      <c r="P4408" s="75"/>
      <c r="Q4408" s="75"/>
      <c r="R4408" s="75"/>
      <c r="S4408" s="75"/>
      <c r="T4408" s="75"/>
      <c r="U4408" s="75"/>
      <c r="V4408" s="75"/>
      <c r="W4408" s="75"/>
      <c r="X4408" s="75"/>
      <c r="Y4408" s="75"/>
      <c r="Z4408" s="75"/>
      <c r="AA4408" s="75"/>
      <c r="AB4408" s="75"/>
      <c r="AC4408" s="75"/>
      <c r="AD4408" s="75"/>
      <c r="AE4408" s="75"/>
      <c r="AF4408" s="75"/>
      <c r="AG4408" s="75"/>
      <c r="AH4408" s="75"/>
      <c r="AI4408" s="75"/>
      <c r="AK4408" s="76"/>
      <c r="AL4408" s="76"/>
      <c r="AM4408" s="75"/>
      <c r="AO4408" s="186"/>
      <c r="AP4408" s="186"/>
      <c r="AQ4408" s="186"/>
      <c r="AR4408" s="186"/>
      <c r="AS4408" s="186"/>
      <c r="AT4408" s="186"/>
      <c r="AU4408" s="186"/>
      <c r="AV4408" s="186"/>
      <c r="AW4408" s="186"/>
      <c r="AX4408" s="186"/>
      <c r="AY4408" s="186"/>
      <c r="AZ4408" s="186"/>
      <c r="BA4408" s="186"/>
      <c r="BB4408" s="186"/>
      <c r="BC4408" s="186"/>
      <c r="BD4408" s="75"/>
      <c r="BE4408" s="75"/>
      <c r="BF4408" s="75"/>
    </row>
    <row r="4409" spans="1:58" ht="11.25" customHeight="1" x14ac:dyDescent="0.3">
      <c r="A4409" s="75"/>
      <c r="B4409" s="76"/>
      <c r="C4409" s="958"/>
      <c r="D4409" s="75"/>
      <c r="E4409" s="75"/>
      <c r="F4409" s="75"/>
      <c r="G4409" s="75"/>
      <c r="H4409" s="75"/>
      <c r="I4409" s="75"/>
      <c r="J4409" s="75"/>
      <c r="K4409" s="75"/>
      <c r="L4409" s="75"/>
      <c r="M4409" s="75"/>
      <c r="N4409" s="75"/>
      <c r="O4409" s="75"/>
      <c r="P4409" s="75"/>
      <c r="Q4409" s="75"/>
      <c r="R4409" s="75"/>
      <c r="S4409" s="75"/>
      <c r="T4409" s="75"/>
      <c r="U4409" s="75"/>
      <c r="V4409" s="75"/>
      <c r="W4409" s="75"/>
      <c r="X4409" s="75"/>
      <c r="Y4409" s="75"/>
      <c r="Z4409" s="75"/>
      <c r="AA4409" s="75"/>
      <c r="AB4409" s="75"/>
      <c r="AC4409" s="75"/>
      <c r="AD4409" s="75"/>
      <c r="AE4409" s="75"/>
      <c r="AF4409" s="75"/>
      <c r="AG4409" s="75"/>
      <c r="AH4409" s="75"/>
      <c r="AI4409" s="75"/>
      <c r="AK4409" s="76"/>
      <c r="AL4409" s="76"/>
      <c r="AM4409" s="75"/>
      <c r="AO4409" s="186"/>
      <c r="AP4409" s="186"/>
      <c r="AQ4409" s="186"/>
      <c r="AR4409" s="186"/>
      <c r="AS4409" s="186"/>
      <c r="AT4409" s="186"/>
      <c r="AU4409" s="186"/>
      <c r="AV4409" s="186"/>
      <c r="AW4409" s="186"/>
      <c r="AX4409" s="186"/>
      <c r="AY4409" s="186"/>
      <c r="AZ4409" s="186"/>
      <c r="BA4409" s="186"/>
      <c r="BB4409" s="186"/>
      <c r="BC4409" s="186"/>
      <c r="BD4409" s="75"/>
      <c r="BE4409" s="75"/>
      <c r="BF4409" s="75"/>
    </row>
    <row r="4410" spans="1:58" ht="11.25" customHeight="1" x14ac:dyDescent="0.3">
      <c r="A4410" s="75"/>
      <c r="B4410" s="76"/>
      <c r="C4410" s="958"/>
      <c r="D4410" s="75"/>
      <c r="E4410" s="75"/>
      <c r="F4410" s="75"/>
      <c r="G4410" s="75"/>
      <c r="H4410" s="75"/>
      <c r="I4410" s="75"/>
      <c r="J4410" s="75"/>
      <c r="K4410" s="75"/>
      <c r="L4410" s="75"/>
      <c r="M4410" s="75"/>
      <c r="N4410" s="75"/>
      <c r="O4410" s="75"/>
      <c r="P4410" s="75"/>
      <c r="Q4410" s="75"/>
      <c r="R4410" s="75"/>
      <c r="S4410" s="75"/>
      <c r="T4410" s="75"/>
      <c r="U4410" s="75"/>
      <c r="V4410" s="75"/>
      <c r="W4410" s="75"/>
      <c r="X4410" s="75"/>
      <c r="Y4410" s="75"/>
      <c r="Z4410" s="75"/>
      <c r="AA4410" s="75"/>
      <c r="AB4410" s="75"/>
      <c r="AC4410" s="75"/>
      <c r="AD4410" s="75"/>
      <c r="AE4410" s="75"/>
      <c r="AF4410" s="75"/>
      <c r="AG4410" s="75"/>
      <c r="AH4410" s="75"/>
      <c r="AI4410" s="75"/>
      <c r="AK4410" s="76"/>
      <c r="AL4410" s="76"/>
      <c r="AM4410" s="75"/>
      <c r="AO4410" s="186"/>
      <c r="AP4410" s="186"/>
      <c r="AQ4410" s="186"/>
      <c r="AR4410" s="186"/>
      <c r="AS4410" s="186"/>
      <c r="AT4410" s="186"/>
      <c r="AU4410" s="186"/>
      <c r="AV4410" s="186"/>
      <c r="AW4410" s="186"/>
      <c r="AX4410" s="186"/>
      <c r="AY4410" s="186"/>
      <c r="AZ4410" s="186"/>
      <c r="BA4410" s="186"/>
      <c r="BB4410" s="186"/>
      <c r="BC4410" s="186"/>
      <c r="BD4410" s="75"/>
      <c r="BE4410" s="75"/>
      <c r="BF4410" s="75"/>
    </row>
    <row r="4411" spans="1:58" ht="11.25" customHeight="1" x14ac:dyDescent="0.3">
      <c r="A4411" s="75"/>
      <c r="B4411" s="76"/>
      <c r="C4411" s="958"/>
      <c r="D4411" s="75"/>
      <c r="E4411" s="75"/>
      <c r="F4411" s="75"/>
      <c r="G4411" s="75"/>
      <c r="H4411" s="75"/>
      <c r="I4411" s="75"/>
      <c r="J4411" s="75"/>
      <c r="K4411" s="75"/>
      <c r="L4411" s="75"/>
      <c r="M4411" s="75"/>
      <c r="N4411" s="75"/>
      <c r="O4411" s="75"/>
      <c r="P4411" s="75"/>
      <c r="Q4411" s="75"/>
      <c r="R4411" s="75"/>
      <c r="S4411" s="75"/>
      <c r="T4411" s="75"/>
      <c r="U4411" s="75"/>
      <c r="V4411" s="75"/>
      <c r="W4411" s="75"/>
      <c r="X4411" s="75"/>
      <c r="Y4411" s="75"/>
      <c r="Z4411" s="75"/>
      <c r="AA4411" s="75"/>
      <c r="AB4411" s="75"/>
      <c r="AC4411" s="75"/>
      <c r="AD4411" s="75"/>
      <c r="AE4411" s="75"/>
      <c r="AF4411" s="75"/>
      <c r="AG4411" s="75"/>
      <c r="AH4411" s="75"/>
      <c r="AI4411" s="75"/>
      <c r="AK4411" s="76"/>
      <c r="AL4411" s="76"/>
      <c r="AM4411" s="75"/>
      <c r="AO4411" s="186"/>
      <c r="AP4411" s="186"/>
      <c r="AQ4411" s="186"/>
      <c r="AR4411" s="186"/>
      <c r="AS4411" s="186"/>
      <c r="AT4411" s="186"/>
      <c r="AU4411" s="186"/>
      <c r="AV4411" s="186"/>
      <c r="AW4411" s="186"/>
      <c r="AX4411" s="186"/>
      <c r="AY4411" s="186"/>
      <c r="AZ4411" s="186"/>
      <c r="BA4411" s="186"/>
      <c r="BB4411" s="186"/>
      <c r="BC4411" s="186"/>
      <c r="BD4411" s="75"/>
      <c r="BE4411" s="75"/>
      <c r="BF4411" s="75"/>
    </row>
    <row r="4412" spans="1:58" ht="11.25" customHeight="1" x14ac:dyDescent="0.3">
      <c r="A4412" s="75"/>
      <c r="B4412" s="76"/>
      <c r="C4412" s="958"/>
      <c r="D4412" s="75"/>
      <c r="E4412" s="75"/>
      <c r="F4412" s="75"/>
      <c r="G4412" s="75"/>
      <c r="H4412" s="75"/>
      <c r="I4412" s="75"/>
      <c r="J4412" s="75"/>
      <c r="K4412" s="75"/>
      <c r="L4412" s="75"/>
      <c r="M4412" s="75"/>
      <c r="N4412" s="75"/>
      <c r="O4412" s="75"/>
      <c r="P4412" s="75"/>
      <c r="Q4412" s="75"/>
      <c r="R4412" s="75"/>
      <c r="S4412" s="75"/>
      <c r="T4412" s="75"/>
      <c r="U4412" s="75"/>
      <c r="V4412" s="75"/>
      <c r="W4412" s="75"/>
      <c r="X4412" s="75"/>
      <c r="Y4412" s="75"/>
      <c r="Z4412" s="75"/>
      <c r="AA4412" s="75"/>
      <c r="AB4412" s="75"/>
      <c r="AC4412" s="75"/>
      <c r="AD4412" s="75"/>
      <c r="AE4412" s="75"/>
      <c r="AF4412" s="75"/>
      <c r="AG4412" s="75"/>
      <c r="AH4412" s="75"/>
      <c r="AI4412" s="75"/>
      <c r="AK4412" s="76"/>
      <c r="AL4412" s="76"/>
      <c r="AM4412" s="75"/>
      <c r="AO4412" s="186"/>
      <c r="AP4412" s="186"/>
      <c r="AQ4412" s="186"/>
      <c r="AR4412" s="186"/>
      <c r="AS4412" s="186"/>
      <c r="AT4412" s="186"/>
      <c r="AU4412" s="186"/>
      <c r="AV4412" s="186"/>
      <c r="AW4412" s="186"/>
      <c r="AX4412" s="186"/>
      <c r="AY4412" s="186"/>
      <c r="AZ4412" s="186"/>
      <c r="BA4412" s="186"/>
      <c r="BB4412" s="186"/>
      <c r="BC4412" s="186"/>
      <c r="BD4412" s="75"/>
      <c r="BE4412" s="75"/>
      <c r="BF4412" s="75"/>
    </row>
    <row r="4413" spans="1:58" ht="11.25" customHeight="1" x14ac:dyDescent="0.3">
      <c r="A4413" s="75"/>
      <c r="B4413" s="76"/>
      <c r="C4413" s="958"/>
      <c r="D4413" s="75"/>
      <c r="E4413" s="75"/>
      <c r="F4413" s="75"/>
      <c r="G4413" s="75"/>
      <c r="H4413" s="75"/>
      <c r="I4413" s="75"/>
      <c r="J4413" s="75"/>
      <c r="K4413" s="75"/>
      <c r="L4413" s="75"/>
      <c r="M4413" s="75"/>
      <c r="N4413" s="75"/>
      <c r="O4413" s="75"/>
      <c r="P4413" s="75"/>
      <c r="Q4413" s="75"/>
      <c r="R4413" s="75"/>
      <c r="S4413" s="75"/>
      <c r="T4413" s="75"/>
      <c r="U4413" s="75"/>
      <c r="V4413" s="75"/>
      <c r="W4413" s="75"/>
      <c r="X4413" s="75"/>
      <c r="Y4413" s="75"/>
      <c r="Z4413" s="75"/>
      <c r="AA4413" s="75"/>
      <c r="AB4413" s="75"/>
      <c r="AC4413" s="75"/>
      <c r="AD4413" s="75"/>
      <c r="AE4413" s="75"/>
      <c r="AF4413" s="75"/>
      <c r="AG4413" s="75"/>
      <c r="AH4413" s="75"/>
      <c r="AI4413" s="75"/>
      <c r="AK4413" s="76"/>
      <c r="AL4413" s="76"/>
      <c r="AM4413" s="75"/>
      <c r="AO4413" s="186"/>
      <c r="AP4413" s="186"/>
      <c r="AQ4413" s="186"/>
      <c r="AR4413" s="186"/>
      <c r="AS4413" s="186"/>
      <c r="AT4413" s="186"/>
      <c r="AU4413" s="186"/>
      <c r="AV4413" s="186"/>
      <c r="AW4413" s="186"/>
      <c r="AX4413" s="186"/>
      <c r="AY4413" s="186"/>
      <c r="AZ4413" s="186"/>
      <c r="BA4413" s="186"/>
      <c r="BB4413" s="186"/>
      <c r="BC4413" s="186"/>
      <c r="BD4413" s="75"/>
      <c r="BE4413" s="75"/>
      <c r="BF4413" s="75"/>
    </row>
    <row r="4414" spans="1:58" ht="11.25" customHeight="1" x14ac:dyDescent="0.3">
      <c r="A4414" s="75"/>
      <c r="B4414" s="76"/>
      <c r="C4414" s="958"/>
      <c r="D4414" s="75"/>
      <c r="E4414" s="75"/>
      <c r="F4414" s="75"/>
      <c r="G4414" s="75"/>
      <c r="H4414" s="75"/>
      <c r="I4414" s="75"/>
      <c r="J4414" s="75"/>
      <c r="K4414" s="75"/>
      <c r="L4414" s="75"/>
      <c r="M4414" s="75"/>
      <c r="N4414" s="75"/>
      <c r="O4414" s="75"/>
      <c r="P4414" s="75"/>
      <c r="Q4414" s="75"/>
      <c r="R4414" s="75"/>
      <c r="S4414" s="75"/>
      <c r="T4414" s="75"/>
      <c r="U4414" s="75"/>
      <c r="V4414" s="75"/>
      <c r="W4414" s="75"/>
      <c r="X4414" s="75"/>
      <c r="Y4414" s="75"/>
      <c r="Z4414" s="75"/>
      <c r="AA4414" s="75"/>
      <c r="AB4414" s="75"/>
      <c r="AC4414" s="75"/>
      <c r="AD4414" s="75"/>
      <c r="AE4414" s="75"/>
      <c r="AF4414" s="75"/>
      <c r="AG4414" s="75"/>
      <c r="AH4414" s="75"/>
      <c r="AI4414" s="75"/>
      <c r="AK4414" s="76"/>
      <c r="AL4414" s="76"/>
      <c r="AM4414" s="75"/>
      <c r="AO4414" s="186"/>
      <c r="AP4414" s="186"/>
      <c r="AQ4414" s="186"/>
      <c r="AR4414" s="186"/>
      <c r="AS4414" s="186"/>
      <c r="AT4414" s="186"/>
      <c r="AU4414" s="186"/>
      <c r="AV4414" s="186"/>
      <c r="AW4414" s="186"/>
      <c r="AX4414" s="186"/>
      <c r="AY4414" s="186"/>
      <c r="AZ4414" s="186"/>
      <c r="BA4414" s="186"/>
      <c r="BB4414" s="186"/>
      <c r="BC4414" s="186"/>
      <c r="BD4414" s="75"/>
      <c r="BE4414" s="75"/>
      <c r="BF4414" s="75"/>
    </row>
    <row r="4415" spans="1:58" ht="11.25" customHeight="1" x14ac:dyDescent="0.3">
      <c r="A4415" s="75"/>
      <c r="B4415" s="76"/>
      <c r="C4415" s="958"/>
      <c r="D4415" s="75"/>
      <c r="E4415" s="75"/>
      <c r="F4415" s="75"/>
      <c r="G4415" s="75"/>
      <c r="H4415" s="75"/>
      <c r="I4415" s="75"/>
      <c r="J4415" s="75"/>
      <c r="K4415" s="75"/>
      <c r="L4415" s="75"/>
      <c r="M4415" s="75"/>
      <c r="N4415" s="75"/>
      <c r="O4415" s="75"/>
      <c r="P4415" s="75"/>
      <c r="Q4415" s="75"/>
      <c r="R4415" s="75"/>
      <c r="S4415" s="75"/>
      <c r="T4415" s="75"/>
      <c r="U4415" s="75"/>
      <c r="V4415" s="75"/>
      <c r="W4415" s="75"/>
      <c r="X4415" s="75"/>
      <c r="Y4415" s="75"/>
      <c r="Z4415" s="75"/>
      <c r="AA4415" s="75"/>
      <c r="AB4415" s="75"/>
      <c r="AC4415" s="75"/>
      <c r="AD4415" s="75"/>
      <c r="AE4415" s="75"/>
      <c r="AF4415" s="75"/>
      <c r="AG4415" s="75"/>
      <c r="AH4415" s="75"/>
      <c r="AI4415" s="75"/>
      <c r="AK4415" s="76"/>
      <c r="AL4415" s="76"/>
      <c r="AM4415" s="75"/>
      <c r="AO4415" s="186"/>
      <c r="AP4415" s="186"/>
      <c r="AQ4415" s="186"/>
      <c r="AR4415" s="186"/>
      <c r="AS4415" s="186"/>
      <c r="AT4415" s="186"/>
      <c r="AU4415" s="186"/>
      <c r="AV4415" s="186"/>
      <c r="AW4415" s="186"/>
      <c r="AX4415" s="186"/>
      <c r="AY4415" s="186"/>
      <c r="AZ4415" s="186"/>
      <c r="BA4415" s="186"/>
      <c r="BB4415" s="186"/>
      <c r="BC4415" s="186"/>
      <c r="BD4415" s="75"/>
      <c r="BE4415" s="75"/>
      <c r="BF4415" s="75"/>
    </row>
    <row r="4416" spans="1:58" ht="11.25" customHeight="1" x14ac:dyDescent="0.3">
      <c r="A4416" s="75"/>
      <c r="B4416" s="76"/>
      <c r="C4416" s="958"/>
      <c r="D4416" s="75"/>
      <c r="E4416" s="75"/>
      <c r="F4416" s="75"/>
      <c r="G4416" s="75"/>
      <c r="H4416" s="75"/>
      <c r="I4416" s="75"/>
      <c r="J4416" s="75"/>
      <c r="K4416" s="75"/>
      <c r="L4416" s="75"/>
      <c r="M4416" s="75"/>
      <c r="N4416" s="75"/>
      <c r="O4416" s="75"/>
      <c r="P4416" s="75"/>
      <c r="Q4416" s="75"/>
      <c r="R4416" s="75"/>
      <c r="S4416" s="75"/>
      <c r="T4416" s="75"/>
      <c r="U4416" s="75"/>
      <c r="V4416" s="75"/>
      <c r="W4416" s="75"/>
      <c r="X4416" s="75"/>
      <c r="Y4416" s="75"/>
      <c r="Z4416" s="75"/>
      <c r="AA4416" s="75"/>
      <c r="AB4416" s="75"/>
      <c r="AC4416" s="75"/>
      <c r="AD4416" s="75"/>
      <c r="AE4416" s="75"/>
      <c r="AF4416" s="75"/>
      <c r="AG4416" s="75"/>
      <c r="AH4416" s="75"/>
      <c r="AI4416" s="75"/>
      <c r="AK4416" s="76"/>
      <c r="AL4416" s="76"/>
      <c r="AM4416" s="75"/>
      <c r="AO4416" s="186"/>
      <c r="AP4416" s="186"/>
      <c r="AQ4416" s="186"/>
      <c r="AR4416" s="186"/>
      <c r="AS4416" s="186"/>
      <c r="AT4416" s="186"/>
      <c r="AU4416" s="186"/>
      <c r="AV4416" s="186"/>
      <c r="AW4416" s="186"/>
      <c r="AX4416" s="186"/>
      <c r="AY4416" s="186"/>
      <c r="AZ4416" s="186"/>
      <c r="BA4416" s="186"/>
      <c r="BB4416" s="186"/>
      <c r="BC4416" s="186"/>
      <c r="BD4416" s="75"/>
      <c r="BE4416" s="75"/>
      <c r="BF4416" s="75"/>
    </row>
    <row r="4417" spans="1:58" ht="11.25" customHeight="1" x14ac:dyDescent="0.3">
      <c r="A4417" s="75"/>
      <c r="B4417" s="76"/>
      <c r="C4417" s="958"/>
      <c r="D4417" s="75"/>
      <c r="E4417" s="75"/>
      <c r="F4417" s="75"/>
      <c r="G4417" s="75"/>
      <c r="H4417" s="75"/>
      <c r="I4417" s="75"/>
      <c r="J4417" s="75"/>
      <c r="K4417" s="75"/>
      <c r="L4417" s="75"/>
      <c r="M4417" s="75"/>
      <c r="N4417" s="75"/>
      <c r="O4417" s="75"/>
      <c r="P4417" s="75"/>
      <c r="Q4417" s="75"/>
      <c r="R4417" s="75"/>
      <c r="S4417" s="75"/>
      <c r="T4417" s="75"/>
      <c r="U4417" s="75"/>
      <c r="V4417" s="75"/>
      <c r="W4417" s="75"/>
      <c r="X4417" s="75"/>
      <c r="Y4417" s="75"/>
      <c r="Z4417" s="75"/>
      <c r="AA4417" s="75"/>
      <c r="AB4417" s="75"/>
      <c r="AC4417" s="75"/>
      <c r="AD4417" s="75"/>
      <c r="AE4417" s="75"/>
      <c r="AF4417" s="75"/>
      <c r="AG4417" s="75"/>
      <c r="AH4417" s="75"/>
      <c r="AI4417" s="75"/>
      <c r="AK4417" s="76"/>
      <c r="AL4417" s="76"/>
      <c r="AM4417" s="75"/>
      <c r="AO4417" s="186"/>
      <c r="AP4417" s="186"/>
      <c r="AQ4417" s="186"/>
      <c r="AR4417" s="186"/>
      <c r="AS4417" s="186"/>
      <c r="AT4417" s="186"/>
      <c r="AU4417" s="186"/>
      <c r="AV4417" s="186"/>
      <c r="AW4417" s="186"/>
      <c r="AX4417" s="186"/>
      <c r="AY4417" s="186"/>
      <c r="AZ4417" s="186"/>
      <c r="BA4417" s="186"/>
      <c r="BB4417" s="186"/>
      <c r="BC4417" s="186"/>
      <c r="BD4417" s="75"/>
      <c r="BE4417" s="75"/>
      <c r="BF4417" s="75"/>
    </row>
    <row r="4418" spans="1:58" ht="11.25" customHeight="1" x14ac:dyDescent="0.3">
      <c r="A4418" s="75"/>
      <c r="B4418" s="76"/>
      <c r="C4418" s="958"/>
      <c r="D4418" s="75"/>
      <c r="E4418" s="75"/>
      <c r="F4418" s="75"/>
      <c r="G4418" s="75"/>
      <c r="H4418" s="75"/>
      <c r="I4418" s="75"/>
      <c r="J4418" s="75"/>
      <c r="K4418" s="75"/>
      <c r="L4418" s="75"/>
      <c r="M4418" s="75"/>
      <c r="N4418" s="75"/>
      <c r="O4418" s="75"/>
      <c r="P4418" s="75"/>
      <c r="Q4418" s="75"/>
      <c r="R4418" s="75"/>
      <c r="S4418" s="75"/>
      <c r="T4418" s="75"/>
      <c r="U4418" s="75"/>
      <c r="V4418" s="75"/>
      <c r="W4418" s="75"/>
      <c r="X4418" s="75"/>
      <c r="Y4418" s="75"/>
      <c r="Z4418" s="75"/>
      <c r="AA4418" s="75"/>
      <c r="AB4418" s="75"/>
      <c r="AC4418" s="75"/>
      <c r="AD4418" s="75"/>
      <c r="AE4418" s="75"/>
      <c r="AF4418" s="75"/>
      <c r="AG4418" s="75"/>
      <c r="AH4418" s="75"/>
      <c r="AI4418" s="75"/>
      <c r="AK4418" s="76"/>
      <c r="AL4418" s="76"/>
      <c r="AM4418" s="75"/>
      <c r="AO4418" s="186"/>
      <c r="AP4418" s="186"/>
      <c r="AQ4418" s="186"/>
      <c r="AR4418" s="186"/>
      <c r="AS4418" s="186"/>
      <c r="AT4418" s="186"/>
      <c r="AU4418" s="186"/>
      <c r="AV4418" s="186"/>
      <c r="AW4418" s="186"/>
      <c r="AX4418" s="186"/>
      <c r="AY4418" s="186"/>
      <c r="AZ4418" s="186"/>
      <c r="BA4418" s="186"/>
      <c r="BB4418" s="186"/>
      <c r="BC4418" s="186"/>
      <c r="BD4418" s="75"/>
      <c r="BE4418" s="75"/>
      <c r="BF4418" s="75"/>
    </row>
    <row r="4419" spans="1:58" ht="11.25" customHeight="1" x14ac:dyDescent="0.3">
      <c r="A4419" s="75"/>
      <c r="B4419" s="76"/>
      <c r="C4419" s="958"/>
      <c r="D4419" s="75"/>
      <c r="E4419" s="75"/>
      <c r="F4419" s="75"/>
      <c r="G4419" s="75"/>
      <c r="H4419" s="75"/>
      <c r="I4419" s="75"/>
      <c r="J4419" s="75"/>
      <c r="K4419" s="75"/>
      <c r="L4419" s="75"/>
      <c r="M4419" s="75"/>
      <c r="N4419" s="75"/>
      <c r="O4419" s="75"/>
      <c r="P4419" s="75"/>
      <c r="Q4419" s="75"/>
      <c r="R4419" s="75"/>
      <c r="S4419" s="75"/>
      <c r="T4419" s="75"/>
      <c r="U4419" s="75"/>
      <c r="V4419" s="75"/>
      <c r="W4419" s="75"/>
      <c r="X4419" s="75"/>
      <c r="Y4419" s="75"/>
      <c r="Z4419" s="75"/>
      <c r="AA4419" s="75"/>
      <c r="AB4419" s="75"/>
      <c r="AC4419" s="75"/>
      <c r="AD4419" s="75"/>
      <c r="AE4419" s="75"/>
      <c r="AF4419" s="75"/>
      <c r="AG4419" s="75"/>
      <c r="AH4419" s="75"/>
      <c r="AI4419" s="75"/>
      <c r="AK4419" s="90"/>
      <c r="AO4419" s="186"/>
      <c r="AP4419" s="186"/>
      <c r="AQ4419" s="186"/>
      <c r="AR4419" s="186"/>
      <c r="AS4419" s="186"/>
      <c r="AT4419" s="186"/>
      <c r="AU4419" s="186"/>
      <c r="AV4419" s="186"/>
      <c r="AW4419" s="186"/>
      <c r="AX4419" s="186"/>
      <c r="AY4419" s="186"/>
      <c r="AZ4419" s="186"/>
      <c r="BA4419" s="186"/>
      <c r="BB4419" s="186"/>
      <c r="BC4419" s="186"/>
      <c r="BE4419" s="75"/>
    </row>
    <row r="4420" spans="1:58" ht="11.25" customHeight="1" x14ac:dyDescent="0.3">
      <c r="C4420" s="958"/>
      <c r="AK4420" s="76"/>
      <c r="AL4420" s="76"/>
      <c r="AM4420" s="75"/>
      <c r="AO4420" s="186"/>
      <c r="AP4420" s="186"/>
      <c r="AQ4420" s="186"/>
      <c r="AR4420" s="186"/>
      <c r="AS4420" s="186"/>
      <c r="AT4420" s="186"/>
      <c r="AU4420" s="186"/>
      <c r="AV4420" s="186"/>
      <c r="AW4420" s="186"/>
      <c r="AX4420" s="186"/>
      <c r="AY4420" s="186"/>
      <c r="AZ4420" s="186"/>
      <c r="BA4420" s="186"/>
      <c r="BB4420" s="186"/>
      <c r="BC4420" s="186"/>
      <c r="BD4420" s="75"/>
      <c r="BE4420" s="75"/>
      <c r="BF4420" s="75"/>
    </row>
    <row r="4421" spans="1:58" ht="11.25" customHeight="1" x14ac:dyDescent="0.3">
      <c r="A4421" s="75"/>
      <c r="B4421" s="76"/>
      <c r="C4421" s="958"/>
      <c r="D4421" s="75"/>
      <c r="E4421" s="75"/>
      <c r="F4421" s="75"/>
      <c r="G4421" s="75"/>
      <c r="H4421" s="75"/>
      <c r="I4421" s="75"/>
      <c r="J4421" s="75"/>
      <c r="K4421" s="75"/>
      <c r="L4421" s="75"/>
      <c r="M4421" s="75"/>
      <c r="N4421" s="75"/>
      <c r="O4421" s="75"/>
      <c r="P4421" s="75"/>
      <c r="Q4421" s="75"/>
      <c r="R4421" s="75"/>
      <c r="S4421" s="75"/>
      <c r="T4421" s="75"/>
      <c r="U4421" s="75"/>
      <c r="V4421" s="75"/>
      <c r="W4421" s="75"/>
      <c r="X4421" s="75"/>
      <c r="Y4421" s="75"/>
      <c r="Z4421" s="75"/>
      <c r="AA4421" s="75"/>
      <c r="AB4421" s="75"/>
      <c r="AC4421" s="75"/>
      <c r="AD4421" s="75"/>
      <c r="AE4421" s="75"/>
      <c r="AF4421" s="75"/>
      <c r="AG4421" s="75"/>
      <c r="AH4421" s="75"/>
      <c r="AI4421" s="75"/>
      <c r="AK4421" s="90"/>
      <c r="AO4421" s="186"/>
      <c r="AP4421" s="186"/>
      <c r="AQ4421" s="186"/>
      <c r="AR4421" s="186"/>
      <c r="AS4421" s="186"/>
      <c r="AT4421" s="186"/>
      <c r="AU4421" s="186"/>
      <c r="AV4421" s="186"/>
      <c r="AW4421" s="186"/>
      <c r="AX4421" s="186"/>
      <c r="AY4421" s="186"/>
      <c r="AZ4421" s="186"/>
      <c r="BA4421" s="186"/>
      <c r="BB4421" s="186"/>
      <c r="BC4421" s="186"/>
      <c r="BE4421" s="75"/>
    </row>
    <row r="4422" spans="1:58" ht="11.25" customHeight="1" x14ac:dyDescent="0.3">
      <c r="AK4422" s="90"/>
      <c r="AO4422" s="186"/>
      <c r="AP4422" s="186"/>
      <c r="AQ4422" s="186"/>
      <c r="AR4422" s="186"/>
      <c r="AS4422" s="186"/>
      <c r="AT4422" s="186"/>
      <c r="AU4422" s="186"/>
      <c r="AV4422" s="186"/>
      <c r="AW4422" s="186"/>
      <c r="AX4422" s="186"/>
      <c r="AY4422" s="186"/>
      <c r="AZ4422" s="186"/>
      <c r="BA4422" s="186"/>
      <c r="BB4422" s="186"/>
      <c r="BC4422" s="186"/>
      <c r="BE4422" s="75"/>
    </row>
    <row r="4423" spans="1:58" ht="11.25" customHeight="1" x14ac:dyDescent="0.3">
      <c r="C4423" s="958"/>
      <c r="AK4423" s="90"/>
      <c r="AO4423" s="186"/>
      <c r="AP4423" s="186"/>
      <c r="AQ4423" s="186"/>
      <c r="AR4423" s="186"/>
      <c r="AS4423" s="186"/>
      <c r="AT4423" s="186"/>
      <c r="AU4423" s="186"/>
      <c r="AV4423" s="186"/>
      <c r="AW4423" s="186"/>
      <c r="AX4423" s="186"/>
      <c r="AY4423" s="186"/>
      <c r="AZ4423" s="186"/>
      <c r="BA4423" s="186"/>
      <c r="BB4423" s="186"/>
      <c r="BC4423" s="186"/>
      <c r="BE4423" s="75"/>
    </row>
    <row r="4424" spans="1:58" ht="11.25" customHeight="1" x14ac:dyDescent="0.3">
      <c r="AK4424" s="90"/>
      <c r="AO4424" s="186"/>
      <c r="AP4424" s="186"/>
      <c r="AQ4424" s="186"/>
      <c r="AR4424" s="186"/>
      <c r="AS4424" s="186"/>
      <c r="AT4424" s="186"/>
      <c r="AU4424" s="186"/>
      <c r="AV4424" s="186"/>
      <c r="AW4424" s="186"/>
      <c r="AX4424" s="186"/>
      <c r="AY4424" s="186"/>
      <c r="AZ4424" s="186"/>
      <c r="BA4424" s="186"/>
      <c r="BB4424" s="186"/>
      <c r="BC4424" s="186"/>
      <c r="BE4424" s="75"/>
    </row>
    <row r="4425" spans="1:58" ht="11.25" customHeight="1" x14ac:dyDescent="0.3">
      <c r="AK4425" s="90"/>
      <c r="AO4425" s="186"/>
      <c r="AP4425" s="186"/>
      <c r="AQ4425" s="186"/>
      <c r="AR4425" s="186"/>
      <c r="AS4425" s="186"/>
      <c r="AT4425" s="186"/>
      <c r="AU4425" s="186"/>
      <c r="AV4425" s="186"/>
      <c r="AW4425" s="186"/>
      <c r="AX4425" s="186"/>
      <c r="AY4425" s="186"/>
      <c r="AZ4425" s="186"/>
      <c r="BA4425" s="186"/>
      <c r="BB4425" s="186"/>
      <c r="BC4425" s="186"/>
      <c r="BE4425" s="75"/>
    </row>
    <row r="4426" spans="1:58" ht="11.25" customHeight="1" x14ac:dyDescent="0.3">
      <c r="AK4426" s="76"/>
      <c r="AL4426" s="76"/>
      <c r="AM4426" s="75"/>
      <c r="AO4426" s="186"/>
      <c r="AP4426" s="186"/>
      <c r="AQ4426" s="186"/>
      <c r="AR4426" s="186"/>
      <c r="AS4426" s="186"/>
      <c r="AT4426" s="186"/>
      <c r="AU4426" s="186"/>
      <c r="AV4426" s="186"/>
      <c r="AW4426" s="186"/>
      <c r="AX4426" s="186"/>
      <c r="AY4426" s="186"/>
      <c r="AZ4426" s="186"/>
      <c r="BA4426" s="186"/>
      <c r="BB4426" s="186"/>
      <c r="BC4426" s="186"/>
      <c r="BD4426" s="75"/>
      <c r="BE4426" s="75"/>
      <c r="BF4426" s="75"/>
    </row>
    <row r="4427" spans="1:58" ht="11.25" customHeight="1" x14ac:dyDescent="0.3">
      <c r="A4427" s="75"/>
      <c r="B4427" s="75"/>
      <c r="D4427" s="75"/>
      <c r="E4427" s="75"/>
      <c r="F4427" s="75"/>
      <c r="G4427" s="75"/>
      <c r="H4427" s="75"/>
      <c r="I4427" s="75"/>
      <c r="J4427" s="75"/>
      <c r="K4427" s="75"/>
      <c r="L4427" s="75"/>
      <c r="M4427" s="75"/>
      <c r="N4427" s="75"/>
      <c r="O4427" s="75"/>
      <c r="P4427" s="75"/>
      <c r="Q4427" s="75"/>
      <c r="R4427" s="75"/>
      <c r="S4427" s="75"/>
      <c r="T4427" s="75"/>
      <c r="U4427" s="75"/>
      <c r="V4427" s="75"/>
      <c r="W4427" s="75"/>
      <c r="X4427" s="75"/>
      <c r="Y4427" s="75"/>
      <c r="Z4427" s="75"/>
      <c r="AA4427" s="75"/>
      <c r="AB4427" s="75"/>
      <c r="AC4427" s="75"/>
      <c r="AD4427" s="75"/>
      <c r="AE4427" s="75"/>
      <c r="AF4427" s="75"/>
      <c r="AG4427" s="75"/>
      <c r="AH4427" s="75"/>
      <c r="AI4427" s="75"/>
      <c r="AK4427" s="76"/>
      <c r="AL4427" s="76"/>
      <c r="AM4427" s="75"/>
      <c r="AO4427" s="186"/>
      <c r="AP4427" s="186"/>
      <c r="AQ4427" s="186"/>
      <c r="AR4427" s="186"/>
      <c r="AS4427" s="186"/>
      <c r="AT4427" s="186"/>
      <c r="AU4427" s="186"/>
      <c r="AV4427" s="186"/>
      <c r="AW4427" s="186"/>
      <c r="AX4427" s="186"/>
      <c r="AY4427" s="186"/>
      <c r="AZ4427" s="186"/>
      <c r="BA4427" s="186"/>
      <c r="BB4427" s="186"/>
      <c r="BC4427" s="186"/>
      <c r="BD4427" s="75"/>
      <c r="BE4427" s="75"/>
      <c r="BF4427" s="75"/>
    </row>
    <row r="4428" spans="1:58" ht="11.25" customHeight="1" x14ac:dyDescent="0.3">
      <c r="A4428" s="75"/>
      <c r="B4428" s="75"/>
      <c r="D4428" s="75"/>
      <c r="E4428" s="75"/>
      <c r="F4428" s="75"/>
      <c r="G4428" s="75"/>
      <c r="H4428" s="75"/>
      <c r="I4428" s="75"/>
      <c r="J4428" s="75"/>
      <c r="K4428" s="75"/>
      <c r="L4428" s="75"/>
      <c r="M4428" s="75"/>
      <c r="N4428" s="75"/>
      <c r="O4428" s="75"/>
      <c r="P4428" s="75"/>
      <c r="Q4428" s="75"/>
      <c r="R4428" s="75"/>
      <c r="S4428" s="75"/>
      <c r="T4428" s="75"/>
      <c r="U4428" s="75"/>
      <c r="V4428" s="75"/>
      <c r="W4428" s="75"/>
      <c r="X4428" s="75"/>
      <c r="Y4428" s="75"/>
      <c r="Z4428" s="75"/>
      <c r="AA4428" s="75"/>
      <c r="AB4428" s="75"/>
      <c r="AC4428" s="75"/>
      <c r="AD4428" s="75"/>
      <c r="AE4428" s="75"/>
      <c r="AF4428" s="75"/>
      <c r="AG4428" s="75"/>
      <c r="AH4428" s="75"/>
      <c r="AI4428" s="75"/>
      <c r="AK4428" s="76"/>
      <c r="AL4428" s="76"/>
      <c r="AM4428" s="75"/>
      <c r="AO4428" s="186"/>
      <c r="AP4428" s="186"/>
      <c r="AQ4428" s="186"/>
      <c r="AR4428" s="186"/>
      <c r="AS4428" s="186"/>
      <c r="AT4428" s="186"/>
      <c r="AU4428" s="186"/>
      <c r="AV4428" s="186"/>
      <c r="AW4428" s="186"/>
      <c r="AX4428" s="186"/>
      <c r="AY4428" s="186"/>
      <c r="AZ4428" s="186"/>
      <c r="BA4428" s="186"/>
      <c r="BB4428" s="186"/>
      <c r="BC4428" s="186"/>
      <c r="BD4428" s="75"/>
      <c r="BE4428" s="75"/>
      <c r="BF4428" s="75"/>
    </row>
    <row r="4429" spans="1:58" ht="11.25" customHeight="1" x14ac:dyDescent="0.3">
      <c r="A4429" s="75"/>
      <c r="B4429" s="75"/>
      <c r="C4429" s="958"/>
      <c r="D4429" s="75"/>
      <c r="E4429" s="75"/>
      <c r="F4429" s="75"/>
      <c r="G4429" s="75"/>
      <c r="H4429" s="75"/>
      <c r="I4429" s="75"/>
      <c r="J4429" s="75"/>
      <c r="K4429" s="75"/>
      <c r="L4429" s="75"/>
      <c r="M4429" s="75"/>
      <c r="N4429" s="75"/>
      <c r="O4429" s="75"/>
      <c r="P4429" s="75"/>
      <c r="Q4429" s="75"/>
      <c r="R4429" s="75"/>
      <c r="S4429" s="75"/>
      <c r="T4429" s="75"/>
      <c r="U4429" s="75"/>
      <c r="V4429" s="75"/>
      <c r="W4429" s="75"/>
      <c r="X4429" s="75"/>
      <c r="Y4429" s="75"/>
      <c r="Z4429" s="75"/>
      <c r="AA4429" s="75"/>
      <c r="AB4429" s="75"/>
      <c r="AC4429" s="75"/>
      <c r="AD4429" s="75"/>
      <c r="AE4429" s="75"/>
      <c r="AF4429" s="75"/>
      <c r="AG4429" s="75"/>
      <c r="AH4429" s="75"/>
      <c r="AI4429" s="75"/>
      <c r="AK4429" s="76"/>
      <c r="AL4429" s="76"/>
      <c r="AM4429" s="75"/>
      <c r="AO4429" s="186"/>
      <c r="AP4429" s="186"/>
      <c r="AQ4429" s="186"/>
      <c r="AR4429" s="186"/>
      <c r="AS4429" s="186"/>
      <c r="AT4429" s="186"/>
      <c r="AU4429" s="186"/>
      <c r="AV4429" s="186"/>
      <c r="AW4429" s="186"/>
      <c r="AX4429" s="186"/>
      <c r="AY4429" s="186"/>
      <c r="AZ4429" s="186"/>
      <c r="BA4429" s="186"/>
      <c r="BB4429" s="186"/>
      <c r="BC4429" s="186"/>
      <c r="BD4429" s="75"/>
      <c r="BE4429" s="75"/>
      <c r="BF4429" s="75"/>
    </row>
    <row r="4430" spans="1:58" ht="11.25" customHeight="1" x14ac:dyDescent="0.3">
      <c r="A4430" s="75"/>
      <c r="B4430" s="75"/>
      <c r="C4430" s="958"/>
      <c r="D4430" s="75"/>
      <c r="E4430" s="75"/>
      <c r="F4430" s="75"/>
      <c r="G4430" s="75"/>
      <c r="H4430" s="75"/>
      <c r="I4430" s="75"/>
      <c r="J4430" s="75"/>
      <c r="K4430" s="75"/>
      <c r="L4430" s="75"/>
      <c r="M4430" s="75"/>
      <c r="N4430" s="75"/>
      <c r="O4430" s="75"/>
      <c r="P4430" s="75"/>
      <c r="Q4430" s="75"/>
      <c r="R4430" s="75"/>
      <c r="S4430" s="75"/>
      <c r="T4430" s="75"/>
      <c r="U4430" s="75"/>
      <c r="V4430" s="75"/>
      <c r="W4430" s="75"/>
      <c r="X4430" s="75"/>
      <c r="Y4430" s="75"/>
      <c r="Z4430" s="75"/>
      <c r="AA4430" s="75"/>
      <c r="AB4430" s="75"/>
      <c r="AC4430" s="75"/>
      <c r="AD4430" s="75"/>
      <c r="AE4430" s="75"/>
      <c r="AF4430" s="75"/>
      <c r="AG4430" s="75"/>
      <c r="AH4430" s="75"/>
      <c r="AI4430" s="75"/>
      <c r="AK4430" s="76"/>
      <c r="AL4430" s="76"/>
      <c r="AM4430" s="75"/>
      <c r="AO4430" s="186"/>
      <c r="AP4430" s="186"/>
      <c r="AQ4430" s="186"/>
      <c r="AR4430" s="186"/>
      <c r="AS4430" s="186"/>
      <c r="AT4430" s="186"/>
      <c r="AU4430" s="186"/>
      <c r="AV4430" s="186"/>
      <c r="AW4430" s="186"/>
      <c r="AX4430" s="186"/>
      <c r="AY4430" s="186"/>
      <c r="AZ4430" s="186"/>
      <c r="BA4430" s="186"/>
      <c r="BB4430" s="186"/>
      <c r="BC4430" s="186"/>
      <c r="BD4430" s="75"/>
      <c r="BE4430" s="75"/>
      <c r="BF4430" s="75"/>
    </row>
    <row r="4431" spans="1:58" ht="11.25" customHeight="1" x14ac:dyDescent="0.3">
      <c r="A4431" s="75"/>
      <c r="B4431" s="75"/>
      <c r="C4431" s="958"/>
      <c r="D4431" s="75"/>
      <c r="E4431" s="75"/>
      <c r="F4431" s="75"/>
      <c r="G4431" s="75"/>
      <c r="H4431" s="75"/>
      <c r="I4431" s="75"/>
      <c r="J4431" s="75"/>
      <c r="K4431" s="75"/>
      <c r="L4431" s="75"/>
      <c r="M4431" s="75"/>
      <c r="N4431" s="75"/>
      <c r="O4431" s="75"/>
      <c r="P4431" s="75"/>
      <c r="Q4431" s="75"/>
      <c r="R4431" s="75"/>
      <c r="S4431" s="75"/>
      <c r="T4431" s="75"/>
      <c r="U4431" s="75"/>
      <c r="V4431" s="75"/>
      <c r="W4431" s="75"/>
      <c r="X4431" s="75"/>
      <c r="Y4431" s="75"/>
      <c r="Z4431" s="75"/>
      <c r="AA4431" s="75"/>
      <c r="AB4431" s="75"/>
      <c r="AC4431" s="75"/>
      <c r="AD4431" s="75"/>
      <c r="AE4431" s="75"/>
      <c r="AF4431" s="75"/>
      <c r="AG4431" s="75"/>
      <c r="AH4431" s="75"/>
      <c r="AI4431" s="75"/>
      <c r="AK4431" s="76"/>
      <c r="AL4431" s="76"/>
      <c r="AM4431" s="75"/>
      <c r="AO4431" s="186"/>
      <c r="AP4431" s="186"/>
      <c r="AQ4431" s="186"/>
      <c r="AR4431" s="186"/>
      <c r="AS4431" s="186"/>
      <c r="AT4431" s="186"/>
      <c r="AU4431" s="186"/>
      <c r="AV4431" s="186"/>
      <c r="AW4431" s="186"/>
      <c r="AX4431" s="186"/>
      <c r="AY4431" s="186"/>
      <c r="AZ4431" s="186"/>
      <c r="BA4431" s="186"/>
      <c r="BB4431" s="186"/>
      <c r="BC4431" s="186"/>
      <c r="BD4431" s="75"/>
      <c r="BE4431" s="75"/>
      <c r="BF4431" s="75"/>
    </row>
    <row r="4432" spans="1:58" ht="11.25" customHeight="1" x14ac:dyDescent="0.3">
      <c r="A4432" s="75"/>
      <c r="B4432" s="75"/>
      <c r="C4432" s="958"/>
      <c r="D4432" s="75"/>
      <c r="E4432" s="75"/>
      <c r="F4432" s="75"/>
      <c r="G4432" s="75"/>
      <c r="H4432" s="75"/>
      <c r="I4432" s="75"/>
      <c r="J4432" s="75"/>
      <c r="K4432" s="75"/>
      <c r="L4432" s="75"/>
      <c r="M4432" s="75"/>
      <c r="N4432" s="75"/>
      <c r="O4432" s="75"/>
      <c r="P4432" s="75"/>
      <c r="Q4432" s="75"/>
      <c r="R4432" s="75"/>
      <c r="S4432" s="75"/>
      <c r="T4432" s="75"/>
      <c r="U4432" s="75"/>
      <c r="V4432" s="75"/>
      <c r="W4432" s="75"/>
      <c r="X4432" s="75"/>
      <c r="Y4432" s="75"/>
      <c r="Z4432" s="75"/>
      <c r="AA4432" s="75"/>
      <c r="AB4432" s="75"/>
      <c r="AC4432" s="75"/>
      <c r="AD4432" s="75"/>
      <c r="AE4432" s="75"/>
      <c r="AF4432" s="75"/>
      <c r="AG4432" s="75"/>
      <c r="AH4432" s="75"/>
      <c r="AI4432" s="75"/>
      <c r="AK4432" s="76"/>
      <c r="AL4432" s="76"/>
      <c r="AM4432" s="75"/>
      <c r="AO4432" s="186"/>
      <c r="AP4432" s="186"/>
      <c r="AQ4432" s="186"/>
      <c r="AR4432" s="186"/>
      <c r="AS4432" s="186"/>
      <c r="AT4432" s="186"/>
      <c r="AU4432" s="186"/>
      <c r="AV4432" s="186"/>
      <c r="AW4432" s="186"/>
      <c r="AX4432" s="186"/>
      <c r="AY4432" s="186"/>
      <c r="AZ4432" s="186"/>
      <c r="BA4432" s="186"/>
      <c r="BB4432" s="186"/>
      <c r="BC4432" s="186"/>
      <c r="BD4432" s="75"/>
      <c r="BE4432" s="75"/>
      <c r="BF4432" s="75"/>
    </row>
    <row r="4433" spans="1:58" ht="11.25" customHeight="1" x14ac:dyDescent="0.3">
      <c r="A4433" s="75"/>
      <c r="B4433" s="75"/>
      <c r="C4433" s="958"/>
      <c r="D4433" s="75"/>
      <c r="E4433" s="75"/>
      <c r="F4433" s="75"/>
      <c r="G4433" s="75"/>
      <c r="H4433" s="75"/>
      <c r="I4433" s="75"/>
      <c r="J4433" s="75"/>
      <c r="K4433" s="75"/>
      <c r="L4433" s="75"/>
      <c r="M4433" s="75"/>
      <c r="N4433" s="75"/>
      <c r="O4433" s="75"/>
      <c r="P4433" s="75"/>
      <c r="Q4433" s="75"/>
      <c r="R4433" s="75"/>
      <c r="S4433" s="75"/>
      <c r="T4433" s="75"/>
      <c r="U4433" s="75"/>
      <c r="V4433" s="75"/>
      <c r="W4433" s="75"/>
      <c r="X4433" s="75"/>
      <c r="Y4433" s="75"/>
      <c r="Z4433" s="75"/>
      <c r="AA4433" s="75"/>
      <c r="AB4433" s="75"/>
      <c r="AC4433" s="75"/>
      <c r="AD4433" s="75"/>
      <c r="AE4433" s="75"/>
      <c r="AF4433" s="75"/>
      <c r="AG4433" s="75"/>
      <c r="AH4433" s="75"/>
      <c r="AI4433" s="75"/>
      <c r="AK4433" s="76"/>
      <c r="AL4433" s="76"/>
      <c r="AM4433" s="75"/>
      <c r="AO4433" s="186"/>
      <c r="AP4433" s="186"/>
      <c r="AQ4433" s="186"/>
      <c r="AR4433" s="186"/>
      <c r="AS4433" s="186"/>
      <c r="AT4433" s="186"/>
      <c r="AU4433" s="186"/>
      <c r="AV4433" s="186"/>
      <c r="AW4433" s="186"/>
      <c r="AX4433" s="186"/>
      <c r="AY4433" s="186"/>
      <c r="AZ4433" s="186"/>
      <c r="BA4433" s="186"/>
      <c r="BB4433" s="186"/>
      <c r="BC4433" s="186"/>
      <c r="BD4433" s="75"/>
      <c r="BE4433" s="75"/>
      <c r="BF4433" s="75"/>
    </row>
    <row r="4434" spans="1:58" ht="11.25" customHeight="1" x14ac:dyDescent="0.3">
      <c r="A4434" s="75"/>
      <c r="B4434" s="75"/>
      <c r="C4434" s="958"/>
      <c r="D4434" s="75"/>
      <c r="E4434" s="75"/>
      <c r="F4434" s="75"/>
      <c r="G4434" s="75"/>
      <c r="H4434" s="75"/>
      <c r="I4434" s="75"/>
      <c r="J4434" s="75"/>
      <c r="K4434" s="75"/>
      <c r="L4434" s="75"/>
      <c r="M4434" s="75"/>
      <c r="N4434" s="75"/>
      <c r="O4434" s="75"/>
      <c r="P4434" s="75"/>
      <c r="Q4434" s="75"/>
      <c r="R4434" s="75"/>
      <c r="S4434" s="75"/>
      <c r="T4434" s="75"/>
      <c r="U4434" s="75"/>
      <c r="V4434" s="75"/>
      <c r="W4434" s="75"/>
      <c r="X4434" s="75"/>
      <c r="Y4434" s="75"/>
      <c r="Z4434" s="75"/>
      <c r="AA4434" s="75"/>
      <c r="AB4434" s="75"/>
      <c r="AC4434" s="75"/>
      <c r="AD4434" s="75"/>
      <c r="AE4434" s="75"/>
      <c r="AF4434" s="75"/>
      <c r="AG4434" s="75"/>
      <c r="AH4434" s="75"/>
      <c r="AI4434" s="75"/>
      <c r="AK4434" s="76"/>
      <c r="AL4434" s="76"/>
      <c r="AM4434" s="75"/>
      <c r="AO4434" s="186"/>
      <c r="AP4434" s="186"/>
      <c r="AQ4434" s="186"/>
      <c r="AR4434" s="186"/>
      <c r="AS4434" s="186"/>
      <c r="AT4434" s="186"/>
      <c r="AU4434" s="186"/>
      <c r="AV4434" s="186"/>
      <c r="AW4434" s="186"/>
      <c r="AX4434" s="186"/>
      <c r="AY4434" s="186"/>
      <c r="AZ4434" s="186"/>
      <c r="BA4434" s="186"/>
      <c r="BB4434" s="186"/>
      <c r="BC4434" s="186"/>
      <c r="BD4434" s="75"/>
      <c r="BE4434" s="75"/>
      <c r="BF4434" s="75"/>
    </row>
    <row r="4435" spans="1:58" ht="11.25" customHeight="1" x14ac:dyDescent="0.3">
      <c r="A4435" s="75"/>
      <c r="B4435" s="75"/>
      <c r="C4435" s="958"/>
      <c r="D4435" s="75"/>
      <c r="E4435" s="75"/>
      <c r="F4435" s="75"/>
      <c r="G4435" s="75"/>
      <c r="H4435" s="75"/>
      <c r="I4435" s="75"/>
      <c r="J4435" s="75"/>
      <c r="K4435" s="75"/>
      <c r="L4435" s="75"/>
      <c r="M4435" s="75"/>
      <c r="N4435" s="75"/>
      <c r="O4435" s="75"/>
      <c r="P4435" s="75"/>
      <c r="Q4435" s="75"/>
      <c r="R4435" s="75"/>
      <c r="S4435" s="75"/>
      <c r="T4435" s="75"/>
      <c r="U4435" s="75"/>
      <c r="V4435" s="75"/>
      <c r="W4435" s="75"/>
      <c r="X4435" s="75"/>
      <c r="Y4435" s="75"/>
      <c r="Z4435" s="75"/>
      <c r="AA4435" s="75"/>
      <c r="AB4435" s="75"/>
      <c r="AC4435" s="75"/>
      <c r="AD4435" s="75"/>
      <c r="AE4435" s="75"/>
      <c r="AF4435" s="75"/>
      <c r="AG4435" s="75"/>
      <c r="AH4435" s="75"/>
      <c r="AI4435" s="75"/>
      <c r="AK4435" s="76"/>
      <c r="AL4435" s="76"/>
      <c r="AM4435" s="75"/>
      <c r="AO4435" s="186"/>
      <c r="AP4435" s="186"/>
      <c r="AQ4435" s="186"/>
      <c r="AR4435" s="186"/>
      <c r="AS4435" s="186"/>
      <c r="AT4435" s="186"/>
      <c r="AU4435" s="186"/>
      <c r="AV4435" s="186"/>
      <c r="AW4435" s="186"/>
      <c r="AX4435" s="186"/>
      <c r="AY4435" s="186"/>
      <c r="AZ4435" s="186"/>
      <c r="BA4435" s="186"/>
      <c r="BB4435" s="186"/>
      <c r="BC4435" s="186"/>
      <c r="BD4435" s="75"/>
      <c r="BE4435" s="75"/>
      <c r="BF4435" s="75"/>
    </row>
    <row r="4436" spans="1:58" ht="11.25" customHeight="1" x14ac:dyDescent="0.3">
      <c r="A4436" s="75"/>
      <c r="B4436" s="75"/>
      <c r="C4436" s="958"/>
      <c r="D4436" s="75"/>
      <c r="E4436" s="75"/>
      <c r="F4436" s="75"/>
      <c r="G4436" s="75"/>
      <c r="H4436" s="75"/>
      <c r="I4436" s="75"/>
      <c r="J4436" s="75"/>
      <c r="K4436" s="75"/>
      <c r="L4436" s="75"/>
      <c r="M4436" s="75"/>
      <c r="N4436" s="75"/>
      <c r="O4436" s="75"/>
      <c r="P4436" s="75"/>
      <c r="Q4436" s="75"/>
      <c r="R4436" s="75"/>
      <c r="S4436" s="75"/>
      <c r="T4436" s="75"/>
      <c r="U4436" s="75"/>
      <c r="V4436" s="75"/>
      <c r="W4436" s="75"/>
      <c r="X4436" s="75"/>
      <c r="Y4436" s="75"/>
      <c r="Z4436" s="75"/>
      <c r="AA4436" s="75"/>
      <c r="AB4436" s="75"/>
      <c r="AC4436" s="75"/>
      <c r="AD4436" s="75"/>
      <c r="AE4436" s="75"/>
      <c r="AF4436" s="75"/>
      <c r="AG4436" s="75"/>
      <c r="AH4436" s="75"/>
      <c r="AI4436" s="75"/>
      <c r="AK4436" s="76"/>
      <c r="AL4436" s="76"/>
      <c r="AM4436" s="75"/>
      <c r="AO4436" s="186"/>
      <c r="AP4436" s="186"/>
      <c r="AQ4436" s="186"/>
      <c r="AR4436" s="186"/>
      <c r="AS4436" s="186"/>
      <c r="AT4436" s="186"/>
      <c r="AU4436" s="186"/>
      <c r="AV4436" s="186"/>
      <c r="AW4436" s="186"/>
      <c r="AX4436" s="186"/>
      <c r="AY4436" s="186"/>
      <c r="AZ4436" s="186"/>
      <c r="BA4436" s="186"/>
      <c r="BB4436" s="186"/>
      <c r="BC4436" s="186"/>
      <c r="BD4436" s="75"/>
      <c r="BE4436" s="75"/>
      <c r="BF4436" s="75"/>
    </row>
    <row r="4437" spans="1:58" ht="11.25" customHeight="1" x14ac:dyDescent="0.3">
      <c r="A4437" s="75"/>
      <c r="B4437" s="75"/>
      <c r="C4437" s="958"/>
      <c r="D4437" s="75"/>
      <c r="E4437" s="75"/>
      <c r="F4437" s="75"/>
      <c r="G4437" s="75"/>
      <c r="H4437" s="75"/>
      <c r="I4437" s="75"/>
      <c r="J4437" s="75"/>
      <c r="K4437" s="75"/>
      <c r="L4437" s="75"/>
      <c r="M4437" s="75"/>
      <c r="N4437" s="75"/>
      <c r="O4437" s="75"/>
      <c r="P4437" s="75"/>
      <c r="Q4437" s="75"/>
      <c r="R4437" s="75"/>
      <c r="S4437" s="75"/>
      <c r="T4437" s="75"/>
      <c r="U4437" s="75"/>
      <c r="V4437" s="75"/>
      <c r="W4437" s="75"/>
      <c r="X4437" s="75"/>
      <c r="Y4437" s="75"/>
      <c r="Z4437" s="75"/>
      <c r="AA4437" s="75"/>
      <c r="AB4437" s="75"/>
      <c r="AC4437" s="75"/>
      <c r="AD4437" s="75"/>
      <c r="AE4437" s="75"/>
      <c r="AF4437" s="75"/>
      <c r="AG4437" s="75"/>
      <c r="AH4437" s="75"/>
      <c r="AI4437" s="75"/>
      <c r="AK4437" s="76"/>
      <c r="AL4437" s="76"/>
      <c r="AM4437" s="75"/>
      <c r="AO4437" s="186"/>
      <c r="AP4437" s="186"/>
      <c r="AQ4437" s="186"/>
      <c r="AR4437" s="186"/>
      <c r="AS4437" s="186"/>
      <c r="AT4437" s="186"/>
      <c r="AU4437" s="186"/>
      <c r="AV4437" s="186"/>
      <c r="AW4437" s="186"/>
      <c r="AX4437" s="186"/>
      <c r="AY4437" s="186"/>
      <c r="AZ4437" s="186"/>
      <c r="BA4437" s="186"/>
      <c r="BB4437" s="186"/>
      <c r="BC4437" s="186"/>
      <c r="BD4437" s="75"/>
      <c r="BE4437" s="75"/>
      <c r="BF4437" s="75"/>
    </row>
    <row r="4438" spans="1:58" ht="11.25" customHeight="1" x14ac:dyDescent="0.3">
      <c r="A4438" s="75"/>
      <c r="B4438" s="75"/>
      <c r="C4438" s="958"/>
      <c r="D4438" s="75"/>
      <c r="E4438" s="75"/>
      <c r="F4438" s="75"/>
      <c r="G4438" s="75"/>
      <c r="H4438" s="75"/>
      <c r="I4438" s="75"/>
      <c r="J4438" s="75"/>
      <c r="K4438" s="75"/>
      <c r="L4438" s="75"/>
      <c r="M4438" s="75"/>
      <c r="N4438" s="75"/>
      <c r="O4438" s="75"/>
      <c r="P4438" s="75"/>
      <c r="Q4438" s="75"/>
      <c r="R4438" s="75"/>
      <c r="S4438" s="75"/>
      <c r="T4438" s="75"/>
      <c r="U4438" s="75"/>
      <c r="V4438" s="75"/>
      <c r="W4438" s="75"/>
      <c r="X4438" s="75"/>
      <c r="Y4438" s="75"/>
      <c r="Z4438" s="75"/>
      <c r="AA4438" s="75"/>
      <c r="AB4438" s="75"/>
      <c r="AC4438" s="75"/>
      <c r="AD4438" s="75"/>
      <c r="AE4438" s="75"/>
      <c r="AF4438" s="75"/>
      <c r="AG4438" s="75"/>
      <c r="AH4438" s="75"/>
      <c r="AI4438" s="75"/>
      <c r="AK4438" s="76"/>
      <c r="AL4438" s="76"/>
      <c r="AM4438" s="75"/>
      <c r="AO4438" s="186"/>
      <c r="AP4438" s="186"/>
      <c r="AQ4438" s="186"/>
      <c r="AR4438" s="186"/>
      <c r="AS4438" s="186"/>
      <c r="AT4438" s="186"/>
      <c r="AU4438" s="186"/>
      <c r="AV4438" s="186"/>
      <c r="AW4438" s="186"/>
      <c r="AX4438" s="186"/>
      <c r="AY4438" s="186"/>
      <c r="AZ4438" s="186"/>
      <c r="BA4438" s="186"/>
      <c r="BB4438" s="186"/>
      <c r="BC4438" s="186"/>
      <c r="BD4438" s="75"/>
      <c r="BE4438" s="75"/>
      <c r="BF4438" s="75"/>
    </row>
    <row r="4439" spans="1:58" ht="11.25" customHeight="1" x14ac:dyDescent="0.3">
      <c r="A4439" s="75"/>
      <c r="B4439" s="75"/>
      <c r="C4439" s="958"/>
      <c r="D4439" s="75"/>
      <c r="E4439" s="75"/>
      <c r="F4439" s="75"/>
      <c r="G4439" s="75"/>
      <c r="H4439" s="75"/>
      <c r="I4439" s="75"/>
      <c r="J4439" s="75"/>
      <c r="K4439" s="75"/>
      <c r="L4439" s="75"/>
      <c r="M4439" s="75"/>
      <c r="N4439" s="75"/>
      <c r="O4439" s="75"/>
      <c r="P4439" s="75"/>
      <c r="Q4439" s="75"/>
      <c r="R4439" s="75"/>
      <c r="S4439" s="75"/>
      <c r="T4439" s="75"/>
      <c r="U4439" s="75"/>
      <c r="V4439" s="75"/>
      <c r="W4439" s="75"/>
      <c r="X4439" s="75"/>
      <c r="Y4439" s="75"/>
      <c r="Z4439" s="75"/>
      <c r="AA4439" s="75"/>
      <c r="AB4439" s="75"/>
      <c r="AC4439" s="75"/>
      <c r="AD4439" s="75"/>
      <c r="AE4439" s="75"/>
      <c r="AF4439" s="75"/>
      <c r="AG4439" s="75"/>
      <c r="AH4439" s="75"/>
      <c r="AI4439" s="75"/>
      <c r="AK4439" s="76"/>
      <c r="AL4439" s="76"/>
      <c r="AM4439" s="75"/>
      <c r="AO4439" s="186"/>
      <c r="AP4439" s="186"/>
      <c r="AQ4439" s="186"/>
      <c r="AR4439" s="186"/>
      <c r="AS4439" s="186"/>
      <c r="AT4439" s="186"/>
      <c r="AU4439" s="186"/>
      <c r="AV4439" s="186"/>
      <c r="AW4439" s="186"/>
      <c r="AX4439" s="186"/>
      <c r="AY4439" s="186"/>
      <c r="AZ4439" s="186"/>
      <c r="BA4439" s="186"/>
      <c r="BB4439" s="186"/>
      <c r="BC4439" s="186"/>
      <c r="BD4439" s="75"/>
      <c r="BE4439" s="75"/>
      <c r="BF4439" s="75"/>
    </row>
    <row r="4440" spans="1:58" ht="11.25" customHeight="1" x14ac:dyDescent="0.3">
      <c r="A4440" s="75"/>
      <c r="B4440" s="75"/>
      <c r="C4440" s="958"/>
      <c r="D4440" s="75"/>
      <c r="E4440" s="75"/>
      <c r="F4440" s="75"/>
      <c r="G4440" s="75"/>
      <c r="H4440" s="75"/>
      <c r="I4440" s="75"/>
      <c r="J4440" s="75"/>
      <c r="K4440" s="75"/>
      <c r="L4440" s="75"/>
      <c r="M4440" s="75"/>
      <c r="N4440" s="75"/>
      <c r="O4440" s="75"/>
      <c r="P4440" s="75"/>
      <c r="Q4440" s="75"/>
      <c r="R4440" s="75"/>
      <c r="S4440" s="75"/>
      <c r="T4440" s="75"/>
      <c r="U4440" s="75"/>
      <c r="V4440" s="75"/>
      <c r="W4440" s="75"/>
      <c r="X4440" s="75"/>
      <c r="Y4440" s="75"/>
      <c r="Z4440" s="75"/>
      <c r="AA4440" s="75"/>
      <c r="AB4440" s="75"/>
      <c r="AC4440" s="75"/>
      <c r="AD4440" s="75"/>
      <c r="AE4440" s="75"/>
      <c r="AF4440" s="75"/>
      <c r="AG4440" s="75"/>
      <c r="AH4440" s="75"/>
      <c r="AI4440" s="75"/>
      <c r="AK4440" s="76"/>
      <c r="AL4440" s="76"/>
      <c r="AM4440" s="75"/>
      <c r="AO4440" s="186"/>
      <c r="AP4440" s="186"/>
      <c r="AQ4440" s="186"/>
      <c r="AR4440" s="186"/>
      <c r="AS4440" s="186"/>
      <c r="AT4440" s="186"/>
      <c r="AU4440" s="186"/>
      <c r="AV4440" s="186"/>
      <c r="AW4440" s="186"/>
      <c r="AX4440" s="186"/>
      <c r="AY4440" s="186"/>
      <c r="AZ4440" s="186"/>
      <c r="BA4440" s="186"/>
      <c r="BB4440" s="186"/>
      <c r="BC4440" s="186"/>
      <c r="BD4440" s="75"/>
      <c r="BE4440" s="75"/>
      <c r="BF4440" s="75"/>
    </row>
    <row r="4441" spans="1:58" ht="11.25" customHeight="1" x14ac:dyDescent="0.3">
      <c r="A4441" s="75"/>
      <c r="B4441" s="75"/>
      <c r="C4441" s="958"/>
      <c r="D4441" s="75"/>
      <c r="E4441" s="75"/>
      <c r="F4441" s="75"/>
      <c r="G4441" s="75"/>
      <c r="H4441" s="75"/>
      <c r="I4441" s="75"/>
      <c r="J4441" s="75"/>
      <c r="K4441" s="75"/>
      <c r="L4441" s="75"/>
      <c r="M4441" s="75"/>
      <c r="N4441" s="75"/>
      <c r="O4441" s="75"/>
      <c r="P4441" s="75"/>
      <c r="Q4441" s="75"/>
      <c r="R4441" s="75"/>
      <c r="S4441" s="75"/>
      <c r="T4441" s="75"/>
      <c r="U4441" s="75"/>
      <c r="V4441" s="75"/>
      <c r="W4441" s="75"/>
      <c r="X4441" s="75"/>
      <c r="Y4441" s="75"/>
      <c r="Z4441" s="75"/>
      <c r="AA4441" s="75"/>
      <c r="AB4441" s="75"/>
      <c r="AC4441" s="75"/>
      <c r="AD4441" s="75"/>
      <c r="AE4441" s="75"/>
      <c r="AF4441" s="75"/>
      <c r="AG4441" s="75"/>
      <c r="AH4441" s="75"/>
      <c r="AI4441" s="75"/>
      <c r="AK4441" s="76"/>
      <c r="AL4441" s="76"/>
      <c r="AM4441" s="75"/>
      <c r="AO4441" s="186"/>
      <c r="AP4441" s="186"/>
      <c r="AQ4441" s="186"/>
      <c r="AR4441" s="186"/>
      <c r="AS4441" s="186"/>
      <c r="AT4441" s="186"/>
      <c r="AU4441" s="186"/>
      <c r="AV4441" s="186"/>
      <c r="AW4441" s="186"/>
      <c r="AX4441" s="186"/>
      <c r="AY4441" s="186"/>
      <c r="AZ4441" s="186"/>
      <c r="BA4441" s="186"/>
      <c r="BB4441" s="186"/>
      <c r="BC4441" s="186"/>
      <c r="BD4441" s="75"/>
      <c r="BE4441" s="75"/>
      <c r="BF4441" s="75"/>
    </row>
    <row r="4442" spans="1:58" ht="11.25" customHeight="1" x14ac:dyDescent="0.3">
      <c r="A4442" s="75"/>
      <c r="B4442" s="75"/>
      <c r="C4442" s="958"/>
      <c r="D4442" s="75"/>
      <c r="E4442" s="75"/>
      <c r="F4442" s="75"/>
      <c r="G4442" s="75"/>
      <c r="H4442" s="75"/>
      <c r="I4442" s="75"/>
      <c r="J4442" s="75"/>
      <c r="K4442" s="75"/>
      <c r="L4442" s="75"/>
      <c r="M4442" s="75"/>
      <c r="N4442" s="75"/>
      <c r="O4442" s="75"/>
      <c r="P4442" s="75"/>
      <c r="Q4442" s="75"/>
      <c r="R4442" s="75"/>
      <c r="S4442" s="75"/>
      <c r="T4442" s="75"/>
      <c r="U4442" s="75"/>
      <c r="V4442" s="75"/>
      <c r="W4442" s="75"/>
      <c r="X4442" s="75"/>
      <c r="Y4442" s="75"/>
      <c r="Z4442" s="75"/>
      <c r="AA4442" s="75"/>
      <c r="AB4442" s="75"/>
      <c r="AC4442" s="75"/>
      <c r="AD4442" s="75"/>
      <c r="AE4442" s="75"/>
      <c r="AF4442" s="75"/>
      <c r="AG4442" s="75"/>
      <c r="AH4442" s="75"/>
      <c r="AI4442" s="75"/>
      <c r="AK4442" s="76"/>
      <c r="AL4442" s="76"/>
      <c r="AM4442" s="75"/>
      <c r="AO4442" s="186"/>
      <c r="AP4442" s="186"/>
      <c r="AQ4442" s="186"/>
      <c r="AR4442" s="186"/>
      <c r="AS4442" s="186"/>
      <c r="AT4442" s="186"/>
      <c r="AU4442" s="186"/>
      <c r="AV4442" s="186"/>
      <c r="AW4442" s="186"/>
      <c r="AX4442" s="186"/>
      <c r="AY4442" s="186"/>
      <c r="AZ4442" s="186"/>
      <c r="BA4442" s="186"/>
      <c r="BB4442" s="186"/>
      <c r="BC4442" s="186"/>
      <c r="BD4442" s="75"/>
      <c r="BE4442" s="75"/>
      <c r="BF4442" s="75"/>
    </row>
    <row r="4443" spans="1:58" ht="11.25" customHeight="1" x14ac:dyDescent="0.3">
      <c r="A4443" s="75"/>
      <c r="B4443" s="75"/>
      <c r="C4443" s="958"/>
      <c r="D4443" s="75"/>
      <c r="E4443" s="75"/>
      <c r="F4443" s="75"/>
      <c r="G4443" s="75"/>
      <c r="H4443" s="75"/>
      <c r="I4443" s="75"/>
      <c r="J4443" s="75"/>
      <c r="K4443" s="75"/>
      <c r="L4443" s="75"/>
      <c r="M4443" s="75"/>
      <c r="N4443" s="75"/>
      <c r="O4443" s="75"/>
      <c r="P4443" s="75"/>
      <c r="Q4443" s="75"/>
      <c r="R4443" s="75"/>
      <c r="S4443" s="75"/>
      <c r="T4443" s="75"/>
      <c r="U4443" s="75"/>
      <c r="V4443" s="75"/>
      <c r="W4443" s="75"/>
      <c r="X4443" s="75"/>
      <c r="Y4443" s="75"/>
      <c r="Z4443" s="75"/>
      <c r="AA4443" s="75"/>
      <c r="AB4443" s="75"/>
      <c r="AC4443" s="75"/>
      <c r="AD4443" s="75"/>
      <c r="AE4443" s="75"/>
      <c r="AF4443" s="75"/>
      <c r="AG4443" s="75"/>
      <c r="AH4443" s="75"/>
      <c r="AI4443" s="75"/>
      <c r="AK4443" s="76"/>
      <c r="AL4443" s="76"/>
      <c r="AM4443" s="75"/>
      <c r="AO4443" s="186"/>
      <c r="AP4443" s="186"/>
      <c r="AQ4443" s="186"/>
      <c r="AR4443" s="186"/>
      <c r="AS4443" s="186"/>
      <c r="AT4443" s="186"/>
      <c r="AU4443" s="186"/>
      <c r="AV4443" s="186"/>
      <c r="AW4443" s="186"/>
      <c r="AX4443" s="186"/>
      <c r="AY4443" s="186"/>
      <c r="AZ4443" s="186"/>
      <c r="BA4443" s="186"/>
      <c r="BB4443" s="186"/>
      <c r="BC4443" s="186"/>
      <c r="BD4443" s="75"/>
      <c r="BE4443" s="75"/>
      <c r="BF4443" s="75"/>
    </row>
    <row r="4444" spans="1:58" ht="11.25" customHeight="1" x14ac:dyDescent="0.3">
      <c r="A4444" s="75"/>
      <c r="B4444" s="75"/>
      <c r="C4444" s="958"/>
      <c r="D4444" s="75"/>
      <c r="E4444" s="75"/>
      <c r="F4444" s="75"/>
      <c r="G4444" s="75"/>
      <c r="H4444" s="75"/>
      <c r="I4444" s="75"/>
      <c r="J4444" s="75"/>
      <c r="K4444" s="75"/>
      <c r="L4444" s="75"/>
      <c r="M4444" s="75"/>
      <c r="N4444" s="75"/>
      <c r="O4444" s="75"/>
      <c r="P4444" s="75"/>
      <c r="Q4444" s="75"/>
      <c r="R4444" s="75"/>
      <c r="S4444" s="75"/>
      <c r="T4444" s="75"/>
      <c r="U4444" s="75"/>
      <c r="V4444" s="75"/>
      <c r="W4444" s="75"/>
      <c r="X4444" s="75"/>
      <c r="Y4444" s="75"/>
      <c r="Z4444" s="75"/>
      <c r="AA4444" s="75"/>
      <c r="AB4444" s="75"/>
      <c r="AC4444" s="75"/>
      <c r="AD4444" s="75"/>
      <c r="AE4444" s="75"/>
      <c r="AF4444" s="75"/>
      <c r="AG4444" s="75"/>
      <c r="AH4444" s="75"/>
      <c r="AI4444" s="75"/>
      <c r="AK4444" s="76"/>
      <c r="AL4444" s="76"/>
      <c r="AM4444" s="75"/>
      <c r="AO4444" s="186"/>
      <c r="AP4444" s="186"/>
      <c r="AQ4444" s="186"/>
      <c r="AR4444" s="186"/>
      <c r="AS4444" s="186"/>
      <c r="AT4444" s="186"/>
      <c r="AU4444" s="186"/>
      <c r="AV4444" s="186"/>
      <c r="AW4444" s="186"/>
      <c r="AX4444" s="186"/>
      <c r="AY4444" s="186"/>
      <c r="AZ4444" s="186"/>
      <c r="BA4444" s="186"/>
      <c r="BB4444" s="186"/>
      <c r="BC4444" s="186"/>
      <c r="BD4444" s="75"/>
      <c r="BE4444" s="75"/>
      <c r="BF4444" s="75"/>
    </row>
    <row r="4445" spans="1:58" ht="11.25" customHeight="1" x14ac:dyDescent="0.3">
      <c r="A4445" s="75"/>
      <c r="B4445" s="75"/>
      <c r="C4445" s="958"/>
      <c r="D4445" s="75"/>
      <c r="E4445" s="75"/>
      <c r="F4445" s="75"/>
      <c r="G4445" s="75"/>
      <c r="H4445" s="75"/>
      <c r="I4445" s="75"/>
      <c r="J4445" s="75"/>
      <c r="K4445" s="75"/>
      <c r="L4445" s="75"/>
      <c r="M4445" s="75"/>
      <c r="N4445" s="75"/>
      <c r="O4445" s="75"/>
      <c r="P4445" s="75"/>
      <c r="Q4445" s="75"/>
      <c r="R4445" s="75"/>
      <c r="S4445" s="75"/>
      <c r="T4445" s="75"/>
      <c r="U4445" s="75"/>
      <c r="V4445" s="75"/>
      <c r="W4445" s="75"/>
      <c r="X4445" s="75"/>
      <c r="Y4445" s="75"/>
      <c r="Z4445" s="75"/>
      <c r="AA4445" s="75"/>
      <c r="AB4445" s="75"/>
      <c r="AC4445" s="75"/>
      <c r="AD4445" s="75"/>
      <c r="AE4445" s="75"/>
      <c r="AF4445" s="75"/>
      <c r="AG4445" s="75"/>
      <c r="AH4445" s="75"/>
      <c r="AI4445" s="75"/>
      <c r="AK4445" s="76"/>
      <c r="AL4445" s="76"/>
      <c r="AM4445" s="75"/>
      <c r="AO4445" s="186"/>
      <c r="AP4445" s="186"/>
      <c r="AQ4445" s="186"/>
      <c r="AR4445" s="186"/>
      <c r="AS4445" s="186"/>
      <c r="AT4445" s="186"/>
      <c r="AU4445" s="186"/>
      <c r="AV4445" s="186"/>
      <c r="AW4445" s="186"/>
      <c r="AX4445" s="186"/>
      <c r="AY4445" s="186"/>
      <c r="AZ4445" s="186"/>
      <c r="BA4445" s="186"/>
      <c r="BB4445" s="186"/>
      <c r="BC4445" s="186"/>
      <c r="BD4445" s="75"/>
      <c r="BE4445" s="75"/>
      <c r="BF4445" s="75"/>
    </row>
    <row r="4446" spans="1:58" ht="11.25" customHeight="1" x14ac:dyDescent="0.3">
      <c r="A4446" s="75"/>
      <c r="B4446" s="75"/>
      <c r="C4446" s="958"/>
      <c r="D4446" s="75"/>
      <c r="E4446" s="75"/>
      <c r="F4446" s="75"/>
      <c r="G4446" s="75"/>
      <c r="H4446" s="75"/>
      <c r="I4446" s="75"/>
      <c r="J4446" s="75"/>
      <c r="K4446" s="75"/>
      <c r="L4446" s="75"/>
      <c r="M4446" s="75"/>
      <c r="N4446" s="75"/>
      <c r="O4446" s="75"/>
      <c r="P4446" s="75"/>
      <c r="Q4446" s="75"/>
      <c r="R4446" s="75"/>
      <c r="S4446" s="75"/>
      <c r="T4446" s="75"/>
      <c r="U4446" s="75"/>
      <c r="V4446" s="75"/>
      <c r="W4446" s="75"/>
      <c r="X4446" s="75"/>
      <c r="Y4446" s="75"/>
      <c r="Z4446" s="75"/>
      <c r="AA4446" s="75"/>
      <c r="AB4446" s="75"/>
      <c r="AC4446" s="75"/>
      <c r="AD4446" s="75"/>
      <c r="AE4446" s="75"/>
      <c r="AF4446" s="75"/>
      <c r="AG4446" s="75"/>
      <c r="AH4446" s="75"/>
      <c r="AI4446" s="75"/>
      <c r="AK4446" s="76"/>
      <c r="AL4446" s="76"/>
      <c r="AM4446" s="75"/>
      <c r="AO4446" s="186"/>
      <c r="AP4446" s="186"/>
      <c r="AQ4446" s="186"/>
      <c r="AR4446" s="186"/>
      <c r="AS4446" s="186"/>
      <c r="AT4446" s="186"/>
      <c r="AU4446" s="186"/>
      <c r="AV4446" s="186"/>
      <c r="AW4446" s="186"/>
      <c r="AX4446" s="186"/>
      <c r="AY4446" s="186"/>
      <c r="AZ4446" s="186"/>
      <c r="BA4446" s="186"/>
      <c r="BB4446" s="186"/>
      <c r="BC4446" s="186"/>
      <c r="BD4446" s="75"/>
      <c r="BE4446" s="75"/>
      <c r="BF4446" s="75"/>
    </row>
    <row r="4447" spans="1:58" ht="11.25" customHeight="1" x14ac:dyDescent="0.3">
      <c r="A4447" s="75"/>
      <c r="B4447" s="75"/>
      <c r="C4447" s="958"/>
      <c r="D4447" s="75"/>
      <c r="E4447" s="75"/>
      <c r="F4447" s="75"/>
      <c r="G4447" s="75"/>
      <c r="H4447" s="75"/>
      <c r="I4447" s="75"/>
      <c r="J4447" s="75"/>
      <c r="K4447" s="75"/>
      <c r="L4447" s="75"/>
      <c r="M4447" s="75"/>
      <c r="N4447" s="75"/>
      <c r="O4447" s="75"/>
      <c r="P4447" s="75"/>
      <c r="Q4447" s="75"/>
      <c r="R4447" s="75"/>
      <c r="S4447" s="75"/>
      <c r="T4447" s="75"/>
      <c r="U4447" s="75"/>
      <c r="V4447" s="75"/>
      <c r="W4447" s="75"/>
      <c r="X4447" s="75"/>
      <c r="Y4447" s="75"/>
      <c r="Z4447" s="75"/>
      <c r="AA4447" s="75"/>
      <c r="AB4447" s="75"/>
      <c r="AC4447" s="75"/>
      <c r="AD4447" s="75"/>
      <c r="AE4447" s="75"/>
      <c r="AF4447" s="75"/>
      <c r="AG4447" s="75"/>
      <c r="AH4447" s="75"/>
      <c r="AI4447" s="75"/>
      <c r="AK4447" s="76"/>
      <c r="AL4447" s="76"/>
      <c r="AM4447" s="75"/>
      <c r="AO4447" s="186"/>
      <c r="AP4447" s="186"/>
      <c r="AQ4447" s="186"/>
      <c r="AR4447" s="186"/>
      <c r="AS4447" s="186"/>
      <c r="AT4447" s="186"/>
      <c r="AU4447" s="186"/>
      <c r="AV4447" s="186"/>
      <c r="AW4447" s="186"/>
      <c r="AX4447" s="186"/>
      <c r="AY4447" s="186"/>
      <c r="AZ4447" s="186"/>
      <c r="BA4447" s="186"/>
      <c r="BB4447" s="186"/>
      <c r="BC4447" s="186"/>
      <c r="BD4447" s="75"/>
      <c r="BE4447" s="75"/>
      <c r="BF4447" s="75"/>
    </row>
    <row r="4448" spans="1:58" ht="11.25" customHeight="1" x14ac:dyDescent="0.3">
      <c r="A4448" s="75"/>
      <c r="B4448" s="75"/>
      <c r="C4448" s="958"/>
      <c r="D4448" s="75"/>
      <c r="E4448" s="75"/>
      <c r="F4448" s="75"/>
      <c r="G4448" s="75"/>
      <c r="H4448" s="75"/>
      <c r="I4448" s="75"/>
      <c r="J4448" s="75"/>
      <c r="K4448" s="75"/>
      <c r="L4448" s="75"/>
      <c r="M4448" s="75"/>
      <c r="N4448" s="75"/>
      <c r="O4448" s="75"/>
      <c r="P4448" s="75"/>
      <c r="Q4448" s="75"/>
      <c r="R4448" s="75"/>
      <c r="S4448" s="75"/>
      <c r="T4448" s="75"/>
      <c r="U4448" s="75"/>
      <c r="V4448" s="75"/>
      <c r="W4448" s="75"/>
      <c r="X4448" s="75"/>
      <c r="Y4448" s="75"/>
      <c r="Z4448" s="75"/>
      <c r="AA4448" s="75"/>
      <c r="AB4448" s="75"/>
      <c r="AC4448" s="75"/>
      <c r="AD4448" s="75"/>
      <c r="AE4448" s="75"/>
      <c r="AF4448" s="75"/>
      <c r="AG4448" s="75"/>
      <c r="AH4448" s="75"/>
      <c r="AI4448" s="75"/>
      <c r="AK4448" s="76"/>
      <c r="AL4448" s="76"/>
      <c r="AM4448" s="75"/>
      <c r="AO4448" s="186"/>
      <c r="AP4448" s="186"/>
      <c r="AQ4448" s="186"/>
      <c r="AR4448" s="186"/>
      <c r="AS4448" s="186"/>
      <c r="AT4448" s="186"/>
      <c r="AU4448" s="186"/>
      <c r="AV4448" s="186"/>
      <c r="AW4448" s="186"/>
      <c r="AX4448" s="186"/>
      <c r="AY4448" s="186"/>
      <c r="AZ4448" s="186"/>
      <c r="BA4448" s="186"/>
      <c r="BB4448" s="186"/>
      <c r="BC4448" s="186"/>
      <c r="BD4448" s="75"/>
      <c r="BE4448" s="75"/>
      <c r="BF4448" s="75"/>
    </row>
    <row r="4449" spans="1:58" ht="11.25" customHeight="1" x14ac:dyDescent="0.3">
      <c r="A4449" s="75"/>
      <c r="B4449" s="75"/>
      <c r="C4449" s="958"/>
      <c r="D4449" s="75"/>
      <c r="E4449" s="75"/>
      <c r="F4449" s="75"/>
      <c r="G4449" s="75"/>
      <c r="H4449" s="75"/>
      <c r="I4449" s="75"/>
      <c r="J4449" s="75"/>
      <c r="K4449" s="75"/>
      <c r="L4449" s="75"/>
      <c r="M4449" s="75"/>
      <c r="N4449" s="75"/>
      <c r="O4449" s="75"/>
      <c r="P4449" s="75"/>
      <c r="Q4449" s="75"/>
      <c r="R4449" s="75"/>
      <c r="S4449" s="75"/>
      <c r="T4449" s="75"/>
      <c r="U4449" s="75"/>
      <c r="V4449" s="75"/>
      <c r="W4449" s="75"/>
      <c r="X4449" s="75"/>
      <c r="Y4449" s="75"/>
      <c r="Z4449" s="75"/>
      <c r="AA4449" s="75"/>
      <c r="AB4449" s="75"/>
      <c r="AC4449" s="75"/>
      <c r="AD4449" s="75"/>
      <c r="AE4449" s="75"/>
      <c r="AF4449" s="75"/>
      <c r="AG4449" s="75"/>
      <c r="AH4449" s="75"/>
      <c r="AI4449" s="75"/>
      <c r="AK4449" s="76"/>
      <c r="AL4449" s="76"/>
      <c r="AM4449" s="75"/>
      <c r="AO4449" s="186"/>
      <c r="AP4449" s="186"/>
      <c r="AQ4449" s="186"/>
      <c r="AR4449" s="186"/>
      <c r="AS4449" s="186"/>
      <c r="AT4449" s="186"/>
      <c r="AU4449" s="186"/>
      <c r="AV4449" s="186"/>
      <c r="AW4449" s="186"/>
      <c r="AX4449" s="186"/>
      <c r="AY4449" s="186"/>
      <c r="AZ4449" s="186"/>
      <c r="BA4449" s="186"/>
      <c r="BB4449" s="186"/>
      <c r="BC4449" s="186"/>
      <c r="BD4449" s="75"/>
      <c r="BE4449" s="75"/>
      <c r="BF4449" s="75"/>
    </row>
    <row r="4450" spans="1:58" ht="11.25" customHeight="1" x14ac:dyDescent="0.3">
      <c r="A4450" s="75"/>
      <c r="B4450" s="75"/>
      <c r="C4450" s="958"/>
      <c r="D4450" s="75"/>
      <c r="E4450" s="75"/>
      <c r="F4450" s="75"/>
      <c r="G4450" s="75"/>
      <c r="H4450" s="75"/>
      <c r="I4450" s="75"/>
      <c r="J4450" s="75"/>
      <c r="K4450" s="75"/>
      <c r="L4450" s="75"/>
      <c r="M4450" s="75"/>
      <c r="N4450" s="75"/>
      <c r="O4450" s="75"/>
      <c r="P4450" s="75"/>
      <c r="Q4450" s="75"/>
      <c r="R4450" s="75"/>
      <c r="S4450" s="75"/>
      <c r="T4450" s="75"/>
      <c r="U4450" s="75"/>
      <c r="V4450" s="75"/>
      <c r="W4450" s="75"/>
      <c r="X4450" s="75"/>
      <c r="Y4450" s="75"/>
      <c r="Z4450" s="75"/>
      <c r="AA4450" s="75"/>
      <c r="AB4450" s="75"/>
      <c r="AC4450" s="75"/>
      <c r="AD4450" s="75"/>
      <c r="AE4450" s="75"/>
      <c r="AF4450" s="75"/>
      <c r="AG4450" s="75"/>
      <c r="AH4450" s="75"/>
      <c r="AI4450" s="75"/>
      <c r="AK4450" s="76"/>
      <c r="AL4450" s="76"/>
      <c r="AM4450" s="75"/>
      <c r="AO4450" s="186"/>
      <c r="AP4450" s="186"/>
      <c r="AQ4450" s="186"/>
      <c r="AR4450" s="186"/>
      <c r="AS4450" s="186"/>
      <c r="AT4450" s="186"/>
      <c r="AU4450" s="186"/>
      <c r="AV4450" s="186"/>
      <c r="AW4450" s="186"/>
      <c r="AX4450" s="186"/>
      <c r="AY4450" s="186"/>
      <c r="AZ4450" s="186"/>
      <c r="BA4450" s="186"/>
      <c r="BB4450" s="186"/>
      <c r="BC4450" s="186"/>
      <c r="BD4450" s="75"/>
      <c r="BE4450" s="75"/>
      <c r="BF4450" s="75"/>
    </row>
    <row r="4451" spans="1:58" ht="11.25" customHeight="1" x14ac:dyDescent="0.3">
      <c r="A4451" s="75"/>
      <c r="B4451" s="75"/>
      <c r="C4451" s="958"/>
      <c r="D4451" s="75"/>
      <c r="E4451" s="75"/>
      <c r="F4451" s="75"/>
      <c r="G4451" s="75"/>
      <c r="H4451" s="75"/>
      <c r="I4451" s="75"/>
      <c r="J4451" s="75"/>
      <c r="K4451" s="75"/>
      <c r="L4451" s="75"/>
      <c r="M4451" s="75"/>
      <c r="N4451" s="75"/>
      <c r="O4451" s="75"/>
      <c r="P4451" s="75"/>
      <c r="Q4451" s="75"/>
      <c r="R4451" s="75"/>
      <c r="S4451" s="75"/>
      <c r="T4451" s="75"/>
      <c r="U4451" s="75"/>
      <c r="V4451" s="75"/>
      <c r="W4451" s="75"/>
      <c r="X4451" s="75"/>
      <c r="Y4451" s="75"/>
      <c r="Z4451" s="75"/>
      <c r="AA4451" s="75"/>
      <c r="AB4451" s="75"/>
      <c r="AC4451" s="75"/>
      <c r="AD4451" s="75"/>
      <c r="AE4451" s="75"/>
      <c r="AF4451" s="75"/>
      <c r="AG4451" s="75"/>
      <c r="AH4451" s="75"/>
      <c r="AI4451" s="75"/>
      <c r="AK4451" s="76"/>
      <c r="AL4451" s="76"/>
      <c r="AM4451" s="75"/>
      <c r="AO4451" s="186"/>
      <c r="AP4451" s="186"/>
      <c r="AQ4451" s="186"/>
      <c r="AR4451" s="186"/>
      <c r="AS4451" s="186"/>
      <c r="AT4451" s="186"/>
      <c r="AU4451" s="186"/>
      <c r="AV4451" s="186"/>
      <c r="AW4451" s="186"/>
      <c r="AX4451" s="186"/>
      <c r="AY4451" s="186"/>
      <c r="AZ4451" s="186"/>
      <c r="BA4451" s="186"/>
      <c r="BB4451" s="186"/>
      <c r="BC4451" s="186"/>
      <c r="BD4451" s="75"/>
      <c r="BE4451" s="75"/>
      <c r="BF4451" s="75"/>
    </row>
    <row r="4452" spans="1:58" ht="11.25" customHeight="1" x14ac:dyDescent="0.3">
      <c r="A4452" s="75"/>
      <c r="B4452" s="75"/>
      <c r="C4452" s="958"/>
      <c r="D4452" s="75"/>
      <c r="E4452" s="75"/>
      <c r="F4452" s="75"/>
      <c r="G4452" s="75"/>
      <c r="H4452" s="75"/>
      <c r="I4452" s="75"/>
      <c r="J4452" s="75"/>
      <c r="K4452" s="75"/>
      <c r="L4452" s="75"/>
      <c r="M4452" s="75"/>
      <c r="N4452" s="75"/>
      <c r="O4452" s="75"/>
      <c r="P4452" s="75"/>
      <c r="Q4452" s="75"/>
      <c r="R4452" s="75"/>
      <c r="S4452" s="75"/>
      <c r="T4452" s="75"/>
      <c r="U4452" s="75"/>
      <c r="V4452" s="75"/>
      <c r="W4452" s="75"/>
      <c r="X4452" s="75"/>
      <c r="Y4452" s="75"/>
      <c r="Z4452" s="75"/>
      <c r="AA4452" s="75"/>
      <c r="AB4452" s="75"/>
      <c r="AC4452" s="75"/>
      <c r="AD4452" s="75"/>
      <c r="AE4452" s="75"/>
      <c r="AF4452" s="75"/>
      <c r="AG4452" s="75"/>
      <c r="AH4452" s="75"/>
      <c r="AI4452" s="75"/>
      <c r="AK4452" s="76"/>
      <c r="AL4452" s="76"/>
      <c r="AM4452" s="75"/>
      <c r="AO4452" s="186"/>
      <c r="AP4452" s="186"/>
      <c r="AQ4452" s="186"/>
      <c r="AR4452" s="186"/>
      <c r="AS4452" s="186"/>
      <c r="AT4452" s="186"/>
      <c r="AU4452" s="186"/>
      <c r="AV4452" s="186"/>
      <c r="AW4452" s="186"/>
      <c r="AX4452" s="186"/>
      <c r="AY4452" s="186"/>
      <c r="AZ4452" s="186"/>
      <c r="BA4452" s="186"/>
      <c r="BB4452" s="186"/>
      <c r="BC4452" s="186"/>
      <c r="BD4452" s="75"/>
      <c r="BE4452" s="75"/>
      <c r="BF4452" s="75"/>
    </row>
    <row r="4453" spans="1:58" ht="11.25" customHeight="1" x14ac:dyDescent="0.3">
      <c r="A4453" s="75"/>
      <c r="B4453" s="75"/>
      <c r="C4453" s="958"/>
      <c r="D4453" s="75"/>
      <c r="E4453" s="75"/>
      <c r="F4453" s="75"/>
      <c r="G4453" s="75"/>
      <c r="H4453" s="75"/>
      <c r="I4453" s="75"/>
      <c r="J4453" s="75"/>
      <c r="K4453" s="75"/>
      <c r="L4453" s="75"/>
      <c r="M4453" s="75"/>
      <c r="N4453" s="75"/>
      <c r="O4453" s="75"/>
      <c r="P4453" s="75"/>
      <c r="Q4453" s="75"/>
      <c r="R4453" s="75"/>
      <c r="S4453" s="75"/>
      <c r="T4453" s="75"/>
      <c r="U4453" s="75"/>
      <c r="V4453" s="75"/>
      <c r="W4453" s="75"/>
      <c r="X4453" s="75"/>
      <c r="Y4453" s="75"/>
      <c r="Z4453" s="75"/>
      <c r="AA4453" s="75"/>
      <c r="AB4453" s="75"/>
      <c r="AC4453" s="75"/>
      <c r="AD4453" s="75"/>
      <c r="AE4453" s="75"/>
      <c r="AF4453" s="75"/>
      <c r="AG4453" s="75"/>
      <c r="AH4453" s="75"/>
      <c r="AI4453" s="75"/>
      <c r="AK4453" s="76"/>
      <c r="AL4453" s="76"/>
      <c r="AM4453" s="75"/>
      <c r="AO4453" s="186"/>
      <c r="AP4453" s="186"/>
      <c r="AQ4453" s="186"/>
      <c r="AR4453" s="186"/>
      <c r="AS4453" s="186"/>
      <c r="AT4453" s="186"/>
      <c r="AU4453" s="186"/>
      <c r="AV4453" s="186"/>
      <c r="AW4453" s="186"/>
      <c r="AX4453" s="186"/>
      <c r="AY4453" s="186"/>
      <c r="AZ4453" s="186"/>
      <c r="BA4453" s="186"/>
      <c r="BB4453" s="186"/>
      <c r="BC4453" s="186"/>
      <c r="BD4453" s="75"/>
      <c r="BE4453" s="75"/>
      <c r="BF4453" s="75"/>
    </row>
    <row r="4454" spans="1:58" ht="11.25" customHeight="1" x14ac:dyDescent="0.3">
      <c r="A4454" s="75"/>
      <c r="B4454" s="75"/>
      <c r="C4454" s="958"/>
      <c r="D4454" s="75"/>
      <c r="E4454" s="75"/>
      <c r="F4454" s="75"/>
      <c r="G4454" s="75"/>
      <c r="H4454" s="75"/>
      <c r="I4454" s="75"/>
      <c r="J4454" s="75"/>
      <c r="K4454" s="75"/>
      <c r="L4454" s="75"/>
      <c r="M4454" s="75"/>
      <c r="N4454" s="75"/>
      <c r="O4454" s="75"/>
      <c r="P4454" s="75"/>
      <c r="Q4454" s="75"/>
      <c r="R4454" s="75"/>
      <c r="S4454" s="75"/>
      <c r="T4454" s="75"/>
      <c r="U4454" s="75"/>
      <c r="V4454" s="75"/>
      <c r="W4454" s="75"/>
      <c r="X4454" s="75"/>
      <c r="Y4454" s="75"/>
      <c r="Z4454" s="75"/>
      <c r="AA4454" s="75"/>
      <c r="AB4454" s="75"/>
      <c r="AC4454" s="75"/>
      <c r="AD4454" s="75"/>
      <c r="AE4454" s="75"/>
      <c r="AF4454" s="75"/>
      <c r="AG4454" s="75"/>
      <c r="AH4454" s="75"/>
      <c r="AI4454" s="75"/>
      <c r="AK4454" s="76"/>
      <c r="AL4454" s="76"/>
      <c r="AM4454" s="75"/>
      <c r="AO4454" s="186"/>
      <c r="AP4454" s="186"/>
      <c r="AQ4454" s="186"/>
      <c r="AR4454" s="186"/>
      <c r="AS4454" s="186"/>
      <c r="AT4454" s="186"/>
      <c r="AU4454" s="186"/>
      <c r="AV4454" s="186"/>
      <c r="AW4454" s="186"/>
      <c r="AX4454" s="186"/>
      <c r="AY4454" s="186"/>
      <c r="AZ4454" s="186"/>
      <c r="BA4454" s="186"/>
      <c r="BB4454" s="186"/>
      <c r="BC4454" s="186"/>
      <c r="BD4454" s="75"/>
      <c r="BE4454" s="75"/>
      <c r="BF4454" s="75"/>
    </row>
    <row r="4455" spans="1:58" ht="11.25" customHeight="1" x14ac:dyDescent="0.3">
      <c r="A4455" s="75"/>
      <c r="B4455" s="75"/>
      <c r="C4455" s="958"/>
      <c r="D4455" s="75"/>
      <c r="E4455" s="75"/>
      <c r="F4455" s="75"/>
      <c r="G4455" s="75"/>
      <c r="H4455" s="75"/>
      <c r="I4455" s="75"/>
      <c r="J4455" s="75"/>
      <c r="K4455" s="75"/>
      <c r="L4455" s="75"/>
      <c r="M4455" s="75"/>
      <c r="N4455" s="75"/>
      <c r="O4455" s="75"/>
      <c r="P4455" s="75"/>
      <c r="Q4455" s="75"/>
      <c r="R4455" s="75"/>
      <c r="S4455" s="75"/>
      <c r="T4455" s="75"/>
      <c r="U4455" s="75"/>
      <c r="V4455" s="75"/>
      <c r="W4455" s="75"/>
      <c r="X4455" s="75"/>
      <c r="Y4455" s="75"/>
      <c r="Z4455" s="75"/>
      <c r="AA4455" s="75"/>
      <c r="AB4455" s="75"/>
      <c r="AC4455" s="75"/>
      <c r="AD4455" s="75"/>
      <c r="AE4455" s="75"/>
      <c r="AF4455" s="75"/>
      <c r="AG4455" s="75"/>
      <c r="AH4455" s="75"/>
      <c r="AI4455" s="75"/>
      <c r="AK4455" s="76"/>
      <c r="AL4455" s="76"/>
      <c r="AM4455" s="75"/>
      <c r="AO4455" s="186"/>
      <c r="AP4455" s="186"/>
      <c r="AQ4455" s="186"/>
      <c r="AR4455" s="186"/>
      <c r="AS4455" s="186"/>
      <c r="AT4455" s="186"/>
      <c r="AU4455" s="186"/>
      <c r="AV4455" s="186"/>
      <c r="AW4455" s="186"/>
      <c r="AX4455" s="186"/>
      <c r="AY4455" s="186"/>
      <c r="AZ4455" s="186"/>
      <c r="BA4455" s="186"/>
      <c r="BB4455" s="186"/>
      <c r="BC4455" s="186"/>
      <c r="BD4455" s="75"/>
      <c r="BE4455" s="75"/>
      <c r="BF4455" s="75"/>
    </row>
    <row r="4456" spans="1:58" ht="11.25" customHeight="1" x14ac:dyDescent="0.3">
      <c r="A4456" s="75"/>
      <c r="B4456" s="75"/>
      <c r="C4456" s="958"/>
      <c r="D4456" s="75"/>
      <c r="E4456" s="75"/>
      <c r="F4456" s="75"/>
      <c r="G4456" s="75"/>
      <c r="H4456" s="75"/>
      <c r="I4456" s="75"/>
      <c r="J4456" s="75"/>
      <c r="K4456" s="75"/>
      <c r="L4456" s="75"/>
      <c r="M4456" s="75"/>
      <c r="N4456" s="75"/>
      <c r="O4456" s="75"/>
      <c r="P4456" s="75"/>
      <c r="Q4456" s="75"/>
      <c r="R4456" s="75"/>
      <c r="S4456" s="75"/>
      <c r="T4456" s="75"/>
      <c r="U4456" s="75"/>
      <c r="V4456" s="75"/>
      <c r="W4456" s="75"/>
      <c r="X4456" s="75"/>
      <c r="Y4456" s="75"/>
      <c r="Z4456" s="75"/>
      <c r="AA4456" s="75"/>
      <c r="AB4456" s="75"/>
      <c r="AC4456" s="75"/>
      <c r="AD4456" s="75"/>
      <c r="AE4456" s="75"/>
      <c r="AF4456" s="75"/>
      <c r="AG4456" s="75"/>
      <c r="AH4456" s="75"/>
      <c r="AI4456" s="75"/>
      <c r="AK4456" s="76"/>
      <c r="AL4456" s="76"/>
      <c r="AM4456" s="75"/>
      <c r="AO4456" s="186"/>
      <c r="AP4456" s="186"/>
      <c r="AQ4456" s="186"/>
      <c r="AR4456" s="186"/>
      <c r="AS4456" s="186"/>
      <c r="AT4456" s="186"/>
      <c r="AU4456" s="186"/>
      <c r="AV4456" s="186"/>
      <c r="AW4456" s="186"/>
      <c r="AX4456" s="186"/>
      <c r="AY4456" s="186"/>
      <c r="AZ4456" s="186"/>
      <c r="BA4456" s="186"/>
      <c r="BB4456" s="186"/>
      <c r="BC4456" s="186"/>
      <c r="BD4456" s="75"/>
      <c r="BE4456" s="75"/>
      <c r="BF4456" s="75"/>
    </row>
    <row r="4457" spans="1:58" ht="11.25" customHeight="1" x14ac:dyDescent="0.3">
      <c r="A4457" s="75"/>
      <c r="B4457" s="75"/>
      <c r="C4457" s="958"/>
      <c r="D4457" s="75"/>
      <c r="E4457" s="75"/>
      <c r="F4457" s="75"/>
      <c r="G4457" s="75"/>
      <c r="H4457" s="75"/>
      <c r="I4457" s="75"/>
      <c r="J4457" s="75"/>
      <c r="K4457" s="75"/>
      <c r="L4457" s="75"/>
      <c r="M4457" s="75"/>
      <c r="N4457" s="75"/>
      <c r="O4457" s="75"/>
      <c r="P4457" s="75"/>
      <c r="Q4457" s="75"/>
      <c r="R4457" s="75"/>
      <c r="S4457" s="75"/>
      <c r="T4457" s="75"/>
      <c r="U4457" s="75"/>
      <c r="V4457" s="75"/>
      <c r="W4457" s="75"/>
      <c r="X4457" s="75"/>
      <c r="Y4457" s="75"/>
      <c r="Z4457" s="75"/>
      <c r="AA4457" s="75"/>
      <c r="AB4457" s="75"/>
      <c r="AC4457" s="75"/>
      <c r="AD4457" s="75"/>
      <c r="AE4457" s="75"/>
      <c r="AF4457" s="75"/>
      <c r="AG4457" s="75"/>
      <c r="AH4457" s="75"/>
      <c r="AI4457" s="75"/>
      <c r="AK4457" s="76"/>
      <c r="AL4457" s="76"/>
      <c r="AM4457" s="75"/>
      <c r="AO4457" s="186"/>
      <c r="AP4457" s="186"/>
      <c r="AQ4457" s="186"/>
      <c r="AR4457" s="186"/>
      <c r="AS4457" s="186"/>
      <c r="AT4457" s="186"/>
      <c r="AU4457" s="186"/>
      <c r="AV4457" s="186"/>
      <c r="AW4457" s="186"/>
      <c r="AX4457" s="186"/>
      <c r="AY4457" s="186"/>
      <c r="AZ4457" s="186"/>
      <c r="BA4457" s="186"/>
      <c r="BB4457" s="186"/>
      <c r="BC4457" s="186"/>
      <c r="BD4457" s="75"/>
      <c r="BE4457" s="75"/>
      <c r="BF4457" s="75"/>
    </row>
    <row r="4458" spans="1:58" ht="11.25" customHeight="1" x14ac:dyDescent="0.3">
      <c r="A4458" s="75"/>
      <c r="B4458" s="75"/>
      <c r="C4458" s="958"/>
      <c r="D4458" s="75"/>
      <c r="E4458" s="75"/>
      <c r="F4458" s="75"/>
      <c r="G4458" s="75"/>
      <c r="H4458" s="75"/>
      <c r="I4458" s="75"/>
      <c r="J4458" s="75"/>
      <c r="K4458" s="75"/>
      <c r="L4458" s="75"/>
      <c r="M4458" s="75"/>
      <c r="N4458" s="75"/>
      <c r="O4458" s="75"/>
      <c r="P4458" s="75"/>
      <c r="Q4458" s="75"/>
      <c r="R4458" s="75"/>
      <c r="S4458" s="75"/>
      <c r="T4458" s="75"/>
      <c r="U4458" s="75"/>
      <c r="V4458" s="75"/>
      <c r="W4458" s="75"/>
      <c r="X4458" s="75"/>
      <c r="Y4458" s="75"/>
      <c r="Z4458" s="75"/>
      <c r="AA4458" s="75"/>
      <c r="AB4458" s="75"/>
      <c r="AC4458" s="75"/>
      <c r="AD4458" s="75"/>
      <c r="AE4458" s="75"/>
      <c r="AF4458" s="75"/>
      <c r="AG4458" s="75"/>
      <c r="AH4458" s="75"/>
      <c r="AI4458" s="75"/>
      <c r="AK4458" s="76"/>
      <c r="AL4458" s="76"/>
      <c r="AM4458" s="75"/>
      <c r="AO4458" s="186"/>
      <c r="AP4458" s="186"/>
      <c r="AQ4458" s="186"/>
      <c r="AR4458" s="186"/>
      <c r="AS4458" s="186"/>
      <c r="AT4458" s="186"/>
      <c r="AU4458" s="186"/>
      <c r="AV4458" s="186"/>
      <c r="AW4458" s="186"/>
      <c r="AX4458" s="186"/>
      <c r="AY4458" s="186"/>
      <c r="AZ4458" s="186"/>
      <c r="BA4458" s="186"/>
      <c r="BB4458" s="186"/>
      <c r="BC4458" s="186"/>
      <c r="BD4458" s="75"/>
      <c r="BE4458" s="75"/>
      <c r="BF4458" s="75"/>
    </row>
    <row r="4459" spans="1:58" ht="11.25" customHeight="1" x14ac:dyDescent="0.3">
      <c r="A4459" s="75"/>
      <c r="B4459" s="75"/>
      <c r="C4459" s="958"/>
      <c r="D4459" s="75"/>
      <c r="E4459" s="75"/>
      <c r="F4459" s="75"/>
      <c r="G4459" s="75"/>
      <c r="H4459" s="75"/>
      <c r="I4459" s="75"/>
      <c r="J4459" s="75"/>
      <c r="K4459" s="75"/>
      <c r="L4459" s="75"/>
      <c r="M4459" s="75"/>
      <c r="N4459" s="75"/>
      <c r="O4459" s="75"/>
      <c r="P4459" s="75"/>
      <c r="Q4459" s="75"/>
      <c r="R4459" s="75"/>
      <c r="S4459" s="75"/>
      <c r="T4459" s="75"/>
      <c r="U4459" s="75"/>
      <c r="V4459" s="75"/>
      <c r="W4459" s="75"/>
      <c r="X4459" s="75"/>
      <c r="Y4459" s="75"/>
      <c r="Z4459" s="75"/>
      <c r="AA4459" s="75"/>
      <c r="AB4459" s="75"/>
      <c r="AC4459" s="75"/>
      <c r="AD4459" s="75"/>
      <c r="AE4459" s="75"/>
      <c r="AF4459" s="75"/>
      <c r="AG4459" s="75"/>
      <c r="AH4459" s="75"/>
      <c r="AI4459" s="75"/>
      <c r="AK4459" s="76"/>
      <c r="AL4459" s="76"/>
      <c r="AM4459" s="75"/>
      <c r="AO4459" s="186"/>
      <c r="AP4459" s="186"/>
      <c r="AQ4459" s="186"/>
      <c r="AR4459" s="186"/>
      <c r="AS4459" s="186"/>
      <c r="AT4459" s="186"/>
      <c r="AU4459" s="186"/>
      <c r="AV4459" s="186"/>
      <c r="AW4459" s="186"/>
      <c r="AX4459" s="186"/>
      <c r="AY4459" s="186"/>
      <c r="AZ4459" s="186"/>
      <c r="BA4459" s="186"/>
      <c r="BB4459" s="186"/>
      <c r="BC4459" s="186"/>
      <c r="BD4459" s="75"/>
      <c r="BE4459" s="75"/>
      <c r="BF4459" s="75"/>
    </row>
    <row r="4460" spans="1:58" ht="11.25" customHeight="1" x14ac:dyDescent="0.3">
      <c r="A4460" s="75"/>
      <c r="B4460" s="75"/>
      <c r="C4460" s="958"/>
      <c r="D4460" s="75"/>
      <c r="E4460" s="75"/>
      <c r="F4460" s="75"/>
      <c r="G4460" s="75"/>
      <c r="H4460" s="75"/>
      <c r="I4460" s="75"/>
      <c r="J4460" s="75"/>
      <c r="K4460" s="75"/>
      <c r="L4460" s="75"/>
      <c r="M4460" s="75"/>
      <c r="N4460" s="75"/>
      <c r="O4460" s="75"/>
      <c r="P4460" s="75"/>
      <c r="Q4460" s="75"/>
      <c r="R4460" s="75"/>
      <c r="S4460" s="75"/>
      <c r="T4460" s="75"/>
      <c r="U4460" s="75"/>
      <c r="V4460" s="75"/>
      <c r="W4460" s="75"/>
      <c r="X4460" s="75"/>
      <c r="Y4460" s="75"/>
      <c r="Z4460" s="75"/>
      <c r="AA4460" s="75"/>
      <c r="AB4460" s="75"/>
      <c r="AC4460" s="75"/>
      <c r="AD4460" s="75"/>
      <c r="AE4460" s="75"/>
      <c r="AF4460" s="75"/>
      <c r="AG4460" s="75"/>
      <c r="AH4460" s="75"/>
      <c r="AI4460" s="75"/>
      <c r="AK4460" s="76"/>
      <c r="AL4460" s="76"/>
      <c r="AM4460" s="75"/>
      <c r="AO4460" s="186"/>
      <c r="AP4460" s="186"/>
      <c r="AQ4460" s="186"/>
      <c r="AR4460" s="186"/>
      <c r="AS4460" s="186"/>
      <c r="AT4460" s="186"/>
      <c r="AU4460" s="186"/>
      <c r="AV4460" s="186"/>
      <c r="AW4460" s="186"/>
      <c r="AX4460" s="186"/>
      <c r="AY4460" s="186"/>
      <c r="AZ4460" s="186"/>
      <c r="BA4460" s="186"/>
      <c r="BB4460" s="186"/>
      <c r="BC4460" s="186"/>
      <c r="BD4460" s="75"/>
      <c r="BE4460" s="75"/>
      <c r="BF4460" s="75"/>
    </row>
    <row r="4461" spans="1:58" ht="11.25" customHeight="1" x14ac:dyDescent="0.3">
      <c r="A4461" s="75"/>
      <c r="B4461" s="75"/>
      <c r="C4461" s="958"/>
      <c r="D4461" s="75"/>
      <c r="E4461" s="75"/>
      <c r="F4461" s="75"/>
      <c r="G4461" s="75"/>
      <c r="H4461" s="75"/>
      <c r="I4461" s="75"/>
      <c r="J4461" s="75"/>
      <c r="K4461" s="75"/>
      <c r="L4461" s="75"/>
      <c r="M4461" s="75"/>
      <c r="N4461" s="75"/>
      <c r="O4461" s="75"/>
      <c r="P4461" s="75"/>
      <c r="Q4461" s="75"/>
      <c r="R4461" s="75"/>
      <c r="S4461" s="75"/>
      <c r="T4461" s="75"/>
      <c r="U4461" s="75"/>
      <c r="V4461" s="75"/>
      <c r="W4461" s="75"/>
      <c r="X4461" s="75"/>
      <c r="Y4461" s="75"/>
      <c r="Z4461" s="75"/>
      <c r="AA4461" s="75"/>
      <c r="AB4461" s="75"/>
      <c r="AC4461" s="75"/>
      <c r="AD4461" s="75"/>
      <c r="AE4461" s="75"/>
      <c r="AF4461" s="75"/>
      <c r="AG4461" s="75"/>
      <c r="AH4461" s="75"/>
      <c r="AI4461" s="75"/>
      <c r="AK4461" s="76"/>
      <c r="AL4461" s="76"/>
      <c r="AM4461" s="75"/>
      <c r="AO4461" s="186"/>
      <c r="AP4461" s="186"/>
      <c r="AQ4461" s="186"/>
      <c r="AR4461" s="186"/>
      <c r="AS4461" s="186"/>
      <c r="AT4461" s="186"/>
      <c r="AU4461" s="186"/>
      <c r="AV4461" s="186"/>
      <c r="AW4461" s="186"/>
      <c r="AX4461" s="186"/>
      <c r="AY4461" s="186"/>
      <c r="AZ4461" s="186"/>
      <c r="BA4461" s="186"/>
      <c r="BB4461" s="186"/>
      <c r="BC4461" s="186"/>
      <c r="BD4461" s="75"/>
      <c r="BE4461" s="75"/>
      <c r="BF4461" s="75"/>
    </row>
    <row r="4462" spans="1:58" ht="11.25" customHeight="1" x14ac:dyDescent="0.3">
      <c r="A4462" s="75"/>
      <c r="B4462" s="75"/>
      <c r="C4462" s="958"/>
      <c r="D4462" s="75"/>
      <c r="E4462" s="75"/>
      <c r="F4462" s="75"/>
      <c r="G4462" s="75"/>
      <c r="H4462" s="75"/>
      <c r="I4462" s="75"/>
      <c r="J4462" s="75"/>
      <c r="K4462" s="75"/>
      <c r="L4462" s="75"/>
      <c r="M4462" s="75"/>
      <c r="N4462" s="75"/>
      <c r="O4462" s="75"/>
      <c r="P4462" s="75"/>
      <c r="Q4462" s="75"/>
      <c r="R4462" s="75"/>
      <c r="S4462" s="75"/>
      <c r="T4462" s="75"/>
      <c r="U4462" s="75"/>
      <c r="V4462" s="75"/>
      <c r="W4462" s="75"/>
      <c r="X4462" s="75"/>
      <c r="Y4462" s="75"/>
      <c r="Z4462" s="75"/>
      <c r="AA4462" s="75"/>
      <c r="AB4462" s="75"/>
      <c r="AC4462" s="75"/>
      <c r="AD4462" s="75"/>
      <c r="AE4462" s="75"/>
      <c r="AF4462" s="75"/>
      <c r="AG4462" s="75"/>
      <c r="AH4462" s="75"/>
      <c r="AI4462" s="75"/>
      <c r="AK4462" s="76"/>
      <c r="AL4462" s="76"/>
      <c r="AM4462" s="75"/>
      <c r="AO4462" s="186"/>
      <c r="AP4462" s="186"/>
      <c r="AQ4462" s="186"/>
      <c r="AR4462" s="186"/>
      <c r="AS4462" s="186"/>
      <c r="AT4462" s="186"/>
      <c r="AU4462" s="186"/>
      <c r="AV4462" s="186"/>
      <c r="AW4462" s="186"/>
      <c r="AX4462" s="186"/>
      <c r="AY4462" s="186"/>
      <c r="AZ4462" s="186"/>
      <c r="BA4462" s="186"/>
      <c r="BB4462" s="186"/>
      <c r="BC4462" s="186"/>
      <c r="BD4462" s="75"/>
      <c r="BE4462" s="75"/>
      <c r="BF4462" s="75"/>
    </row>
    <row r="4463" spans="1:58" ht="11.25" customHeight="1" x14ac:dyDescent="0.3">
      <c r="A4463" s="75"/>
      <c r="B4463" s="75"/>
      <c r="C4463" s="958"/>
      <c r="D4463" s="75"/>
      <c r="E4463" s="75"/>
      <c r="F4463" s="75"/>
      <c r="G4463" s="75"/>
      <c r="H4463" s="75"/>
      <c r="I4463" s="75"/>
      <c r="J4463" s="75"/>
      <c r="K4463" s="75"/>
      <c r="L4463" s="75"/>
      <c r="M4463" s="75"/>
      <c r="N4463" s="75"/>
      <c r="O4463" s="75"/>
      <c r="P4463" s="75"/>
      <c r="Q4463" s="75"/>
      <c r="R4463" s="75"/>
      <c r="S4463" s="75"/>
      <c r="T4463" s="75"/>
      <c r="U4463" s="75"/>
      <c r="V4463" s="75"/>
      <c r="W4463" s="75"/>
      <c r="X4463" s="75"/>
      <c r="Y4463" s="75"/>
      <c r="Z4463" s="75"/>
      <c r="AA4463" s="75"/>
      <c r="AB4463" s="75"/>
      <c r="AC4463" s="75"/>
      <c r="AD4463" s="75"/>
      <c r="AE4463" s="75"/>
      <c r="AF4463" s="75"/>
      <c r="AG4463" s="75"/>
      <c r="AH4463" s="75"/>
      <c r="AI4463" s="75"/>
      <c r="AK4463" s="76"/>
      <c r="AL4463" s="76"/>
      <c r="AM4463" s="75"/>
      <c r="AO4463" s="186"/>
      <c r="AP4463" s="186"/>
      <c r="AQ4463" s="186"/>
      <c r="AR4463" s="186"/>
      <c r="AS4463" s="186"/>
      <c r="AT4463" s="186"/>
      <c r="AU4463" s="186"/>
      <c r="AV4463" s="186"/>
      <c r="AW4463" s="186"/>
      <c r="AX4463" s="186"/>
      <c r="AY4463" s="186"/>
      <c r="AZ4463" s="186"/>
      <c r="BA4463" s="186"/>
      <c r="BB4463" s="186"/>
      <c r="BC4463" s="186"/>
      <c r="BD4463" s="75"/>
      <c r="BE4463" s="75"/>
      <c r="BF4463" s="75"/>
    </row>
    <row r="4464" spans="1:58" ht="11.25" customHeight="1" x14ac:dyDescent="0.3">
      <c r="A4464" s="75"/>
      <c r="B4464" s="75"/>
      <c r="C4464" s="958"/>
      <c r="D4464" s="75"/>
      <c r="E4464" s="75"/>
      <c r="F4464" s="75"/>
      <c r="G4464" s="75"/>
      <c r="H4464" s="75"/>
      <c r="I4464" s="75"/>
      <c r="J4464" s="75"/>
      <c r="K4464" s="75"/>
      <c r="L4464" s="75"/>
      <c r="M4464" s="75"/>
      <c r="N4464" s="75"/>
      <c r="O4464" s="75"/>
      <c r="P4464" s="75"/>
      <c r="Q4464" s="75"/>
      <c r="R4464" s="75"/>
      <c r="S4464" s="75"/>
      <c r="T4464" s="75"/>
      <c r="U4464" s="75"/>
      <c r="V4464" s="75"/>
      <c r="W4464" s="75"/>
      <c r="X4464" s="75"/>
      <c r="Y4464" s="75"/>
      <c r="Z4464" s="75"/>
      <c r="AA4464" s="75"/>
      <c r="AB4464" s="75"/>
      <c r="AC4464" s="75"/>
      <c r="AD4464" s="75"/>
      <c r="AE4464" s="75"/>
      <c r="AF4464" s="75"/>
      <c r="AG4464" s="75"/>
      <c r="AH4464" s="75"/>
      <c r="AI4464" s="75"/>
      <c r="AK4464" s="76"/>
      <c r="AL4464" s="76"/>
      <c r="AM4464" s="75"/>
      <c r="AO4464" s="186"/>
      <c r="AP4464" s="186"/>
      <c r="AQ4464" s="186"/>
      <c r="AR4464" s="186"/>
      <c r="AS4464" s="186"/>
      <c r="AT4464" s="186"/>
      <c r="AU4464" s="186"/>
      <c r="AV4464" s="186"/>
      <c r="AW4464" s="186"/>
      <c r="AX4464" s="186"/>
      <c r="AY4464" s="186"/>
      <c r="AZ4464" s="186"/>
      <c r="BA4464" s="186"/>
      <c r="BB4464" s="186"/>
      <c r="BC4464" s="186"/>
      <c r="BD4464" s="75"/>
      <c r="BE4464" s="75"/>
      <c r="BF4464" s="75"/>
    </row>
    <row r="4465" spans="1:58" ht="11.25" customHeight="1" x14ac:dyDescent="0.3">
      <c r="A4465" s="75"/>
      <c r="B4465" s="75"/>
      <c r="C4465" s="958"/>
      <c r="D4465" s="75"/>
      <c r="E4465" s="75"/>
      <c r="F4465" s="75"/>
      <c r="G4465" s="75"/>
      <c r="H4465" s="75"/>
      <c r="I4465" s="75"/>
      <c r="J4465" s="75"/>
      <c r="K4465" s="75"/>
      <c r="L4465" s="75"/>
      <c r="M4465" s="75"/>
      <c r="N4465" s="75"/>
      <c r="O4465" s="75"/>
      <c r="P4465" s="75"/>
      <c r="Q4465" s="75"/>
      <c r="R4465" s="75"/>
      <c r="S4465" s="75"/>
      <c r="T4465" s="75"/>
      <c r="U4465" s="75"/>
      <c r="V4465" s="75"/>
      <c r="W4465" s="75"/>
      <c r="X4465" s="75"/>
      <c r="Y4465" s="75"/>
      <c r="Z4465" s="75"/>
      <c r="AA4465" s="75"/>
      <c r="AB4465" s="75"/>
      <c r="AC4465" s="75"/>
      <c r="AD4465" s="75"/>
      <c r="AE4465" s="75"/>
      <c r="AF4465" s="75"/>
      <c r="AG4465" s="75"/>
      <c r="AH4465" s="75"/>
      <c r="AI4465" s="75"/>
      <c r="AK4465" s="76"/>
      <c r="AL4465" s="76"/>
      <c r="AM4465" s="75"/>
      <c r="AO4465" s="186"/>
      <c r="AP4465" s="186"/>
      <c r="AQ4465" s="186"/>
      <c r="AR4465" s="186"/>
      <c r="AS4465" s="186"/>
      <c r="AT4465" s="186"/>
      <c r="AU4465" s="186"/>
      <c r="AV4465" s="186"/>
      <c r="AW4465" s="186"/>
      <c r="AX4465" s="186"/>
      <c r="AY4465" s="186"/>
      <c r="AZ4465" s="186"/>
      <c r="BA4465" s="186"/>
      <c r="BB4465" s="186"/>
      <c r="BC4465" s="186"/>
      <c r="BD4465" s="75"/>
      <c r="BE4465" s="75"/>
      <c r="BF4465" s="75"/>
    </row>
    <row r="4466" spans="1:58" ht="11.25" customHeight="1" x14ac:dyDescent="0.3">
      <c r="A4466" s="75"/>
      <c r="B4466" s="75"/>
      <c r="C4466" s="958"/>
      <c r="D4466" s="75"/>
      <c r="E4466" s="75"/>
      <c r="F4466" s="75"/>
      <c r="G4466" s="75"/>
      <c r="H4466" s="75"/>
      <c r="I4466" s="75"/>
      <c r="J4466" s="75"/>
      <c r="K4466" s="75"/>
      <c r="L4466" s="75"/>
      <c r="M4466" s="75"/>
      <c r="N4466" s="75"/>
      <c r="O4466" s="75"/>
      <c r="P4466" s="75"/>
      <c r="Q4466" s="75"/>
      <c r="R4466" s="75"/>
      <c r="S4466" s="75"/>
      <c r="T4466" s="75"/>
      <c r="U4466" s="75"/>
      <c r="V4466" s="75"/>
      <c r="W4466" s="75"/>
      <c r="X4466" s="75"/>
      <c r="Y4466" s="75"/>
      <c r="Z4466" s="75"/>
      <c r="AA4466" s="75"/>
      <c r="AB4466" s="75"/>
      <c r="AC4466" s="75"/>
      <c r="AD4466" s="75"/>
      <c r="AE4466" s="75"/>
      <c r="AF4466" s="75"/>
      <c r="AG4466" s="75"/>
      <c r="AH4466" s="75"/>
      <c r="AI4466" s="75"/>
      <c r="AK4466" s="76"/>
      <c r="AL4466" s="76"/>
      <c r="AM4466" s="75"/>
      <c r="AO4466" s="186"/>
      <c r="AP4466" s="186"/>
      <c r="AQ4466" s="186"/>
      <c r="AR4466" s="186"/>
      <c r="AS4466" s="186"/>
      <c r="AT4466" s="186"/>
      <c r="AU4466" s="186"/>
      <c r="AV4466" s="186"/>
      <c r="AW4466" s="186"/>
      <c r="AX4466" s="186"/>
      <c r="AY4466" s="186"/>
      <c r="AZ4466" s="186"/>
      <c r="BA4466" s="186"/>
      <c r="BB4466" s="186"/>
      <c r="BC4466" s="186"/>
      <c r="BD4466" s="75"/>
      <c r="BE4466" s="75"/>
      <c r="BF4466" s="75"/>
    </row>
    <row r="4467" spans="1:58" ht="11.25" customHeight="1" x14ac:dyDescent="0.3">
      <c r="A4467" s="75"/>
      <c r="B4467" s="75"/>
      <c r="C4467" s="958"/>
      <c r="D4467" s="75"/>
      <c r="E4467" s="75"/>
      <c r="F4467" s="75"/>
      <c r="G4467" s="75"/>
      <c r="H4467" s="75"/>
      <c r="I4467" s="75"/>
      <c r="J4467" s="75"/>
      <c r="K4467" s="75"/>
      <c r="L4467" s="75"/>
      <c r="M4467" s="75"/>
      <c r="N4467" s="75"/>
      <c r="O4467" s="75"/>
      <c r="P4467" s="75"/>
      <c r="Q4467" s="75"/>
      <c r="R4467" s="75"/>
      <c r="S4467" s="75"/>
      <c r="T4467" s="75"/>
      <c r="U4467" s="75"/>
      <c r="V4467" s="75"/>
      <c r="W4467" s="75"/>
      <c r="X4467" s="75"/>
      <c r="Y4467" s="75"/>
      <c r="Z4467" s="75"/>
      <c r="AA4467" s="75"/>
      <c r="AB4467" s="75"/>
      <c r="AC4467" s="75"/>
      <c r="AD4467" s="75"/>
      <c r="AE4467" s="75"/>
      <c r="AF4467" s="75"/>
      <c r="AG4467" s="75"/>
      <c r="AH4467" s="75"/>
      <c r="AI4467" s="75"/>
      <c r="AK4467" s="76"/>
      <c r="AL4467" s="76"/>
      <c r="AM4467" s="75"/>
      <c r="AO4467" s="186"/>
      <c r="AP4467" s="186"/>
      <c r="AQ4467" s="186"/>
      <c r="AR4467" s="186"/>
      <c r="AS4467" s="186"/>
      <c r="AT4467" s="186"/>
      <c r="AU4467" s="186"/>
      <c r="AV4467" s="186"/>
      <c r="AW4467" s="186"/>
      <c r="AX4467" s="186"/>
      <c r="AY4467" s="186"/>
      <c r="AZ4467" s="186"/>
      <c r="BA4467" s="186"/>
      <c r="BB4467" s="186"/>
      <c r="BC4467" s="186"/>
      <c r="BD4467" s="75"/>
      <c r="BE4467" s="75"/>
      <c r="BF4467" s="75"/>
    </row>
    <row r="4468" spans="1:58" ht="11.25" customHeight="1" x14ac:dyDescent="0.3">
      <c r="A4468" s="75"/>
      <c r="B4468" s="75"/>
      <c r="C4468" s="958"/>
      <c r="D4468" s="75"/>
      <c r="E4468" s="75"/>
      <c r="F4468" s="75"/>
      <c r="G4468" s="75"/>
      <c r="H4468" s="75"/>
      <c r="I4468" s="75"/>
      <c r="J4468" s="75"/>
      <c r="K4468" s="75"/>
      <c r="L4468" s="75"/>
      <c r="M4468" s="75"/>
      <c r="N4468" s="75"/>
      <c r="O4468" s="75"/>
      <c r="P4468" s="75"/>
      <c r="Q4468" s="75"/>
      <c r="R4468" s="75"/>
      <c r="S4468" s="75"/>
      <c r="T4468" s="75"/>
      <c r="U4468" s="75"/>
      <c r="V4468" s="75"/>
      <c r="W4468" s="75"/>
      <c r="X4468" s="75"/>
      <c r="Y4468" s="75"/>
      <c r="Z4468" s="75"/>
      <c r="AA4468" s="75"/>
      <c r="AB4468" s="75"/>
      <c r="AC4468" s="75"/>
      <c r="AD4468" s="75"/>
      <c r="AE4468" s="75"/>
      <c r="AF4468" s="75"/>
      <c r="AG4468" s="75"/>
      <c r="AH4468" s="75"/>
      <c r="AI4468" s="75"/>
      <c r="AK4468" s="76"/>
      <c r="AL4468" s="76"/>
      <c r="AM4468" s="75"/>
      <c r="AO4468" s="186"/>
      <c r="AP4468" s="186"/>
      <c r="AQ4468" s="186"/>
      <c r="AR4468" s="186"/>
      <c r="AS4468" s="186"/>
      <c r="AT4468" s="186"/>
      <c r="AU4468" s="186"/>
      <c r="AV4468" s="186"/>
      <c r="AW4468" s="186"/>
      <c r="AX4468" s="186"/>
      <c r="AY4468" s="186"/>
      <c r="AZ4468" s="186"/>
      <c r="BA4468" s="186"/>
      <c r="BB4468" s="186"/>
      <c r="BC4468" s="186"/>
      <c r="BD4468" s="75"/>
      <c r="BE4468" s="75"/>
      <c r="BF4468" s="75"/>
    </row>
    <row r="4469" spans="1:58" ht="11.25" customHeight="1" x14ac:dyDescent="0.3">
      <c r="A4469" s="75"/>
      <c r="B4469" s="75"/>
      <c r="C4469" s="958"/>
      <c r="D4469" s="75"/>
      <c r="E4469" s="75"/>
      <c r="F4469" s="75"/>
      <c r="G4469" s="75"/>
      <c r="H4469" s="75"/>
      <c r="I4469" s="75"/>
      <c r="J4469" s="75"/>
      <c r="K4469" s="75"/>
      <c r="L4469" s="75"/>
      <c r="M4469" s="75"/>
      <c r="N4469" s="75"/>
      <c r="O4469" s="75"/>
      <c r="P4469" s="75"/>
      <c r="Q4469" s="75"/>
      <c r="R4469" s="75"/>
      <c r="S4469" s="75"/>
      <c r="T4469" s="75"/>
      <c r="U4469" s="75"/>
      <c r="V4469" s="75"/>
      <c r="W4469" s="75"/>
      <c r="X4469" s="75"/>
      <c r="Y4469" s="75"/>
      <c r="Z4469" s="75"/>
      <c r="AA4469" s="75"/>
      <c r="AB4469" s="75"/>
      <c r="AC4469" s="75"/>
      <c r="AD4469" s="75"/>
      <c r="AE4469" s="75"/>
      <c r="AF4469" s="75"/>
      <c r="AG4469" s="75"/>
      <c r="AH4469" s="75"/>
      <c r="AI4469" s="75"/>
      <c r="AK4469" s="76"/>
      <c r="AL4469" s="76"/>
      <c r="AM4469" s="75"/>
      <c r="AO4469" s="186"/>
      <c r="AP4469" s="186"/>
      <c r="AQ4469" s="186"/>
      <c r="AR4469" s="186"/>
      <c r="AS4469" s="186"/>
      <c r="AT4469" s="186"/>
      <c r="AU4469" s="186"/>
      <c r="AV4469" s="186"/>
      <c r="AW4469" s="186"/>
      <c r="AX4469" s="186"/>
      <c r="AY4469" s="186"/>
      <c r="AZ4469" s="186"/>
      <c r="BA4469" s="186"/>
      <c r="BB4469" s="186"/>
      <c r="BC4469" s="186"/>
      <c r="BD4469" s="75"/>
      <c r="BE4469" s="75"/>
      <c r="BF4469" s="75"/>
    </row>
    <row r="4470" spans="1:58" ht="11.25" customHeight="1" x14ac:dyDescent="0.3">
      <c r="A4470" s="75"/>
      <c r="B4470" s="75"/>
      <c r="C4470" s="958"/>
      <c r="D4470" s="75"/>
      <c r="E4470" s="75"/>
      <c r="F4470" s="75"/>
      <c r="G4470" s="75"/>
      <c r="H4470" s="75"/>
      <c r="I4470" s="75"/>
      <c r="J4470" s="75"/>
      <c r="K4470" s="75"/>
      <c r="L4470" s="75"/>
      <c r="M4470" s="75"/>
      <c r="N4470" s="75"/>
      <c r="O4470" s="75"/>
      <c r="P4470" s="75"/>
      <c r="Q4470" s="75"/>
      <c r="R4470" s="75"/>
      <c r="S4470" s="75"/>
      <c r="T4470" s="75"/>
      <c r="U4470" s="75"/>
      <c r="V4470" s="75"/>
      <c r="W4470" s="75"/>
      <c r="X4470" s="75"/>
      <c r="Y4470" s="75"/>
      <c r="Z4470" s="75"/>
      <c r="AA4470" s="75"/>
      <c r="AB4470" s="75"/>
      <c r="AC4470" s="75"/>
      <c r="AD4470" s="75"/>
      <c r="AE4470" s="75"/>
      <c r="AF4470" s="75"/>
      <c r="AG4470" s="75"/>
      <c r="AH4470" s="75"/>
      <c r="AI4470" s="75"/>
      <c r="AK4470" s="76"/>
      <c r="AL4470" s="76"/>
      <c r="AM4470" s="75"/>
      <c r="AO4470" s="186"/>
      <c r="AP4470" s="186"/>
      <c r="AQ4470" s="186"/>
      <c r="AR4470" s="186"/>
      <c r="AS4470" s="186"/>
      <c r="AT4470" s="186"/>
      <c r="AU4470" s="186"/>
      <c r="AV4470" s="186"/>
      <c r="AW4470" s="186"/>
      <c r="AX4470" s="186"/>
      <c r="AY4470" s="186"/>
      <c r="AZ4470" s="186"/>
      <c r="BA4470" s="186"/>
      <c r="BB4470" s="186"/>
      <c r="BC4470" s="186"/>
      <c r="BD4470" s="75"/>
      <c r="BE4470" s="75"/>
      <c r="BF4470" s="75"/>
    </row>
    <row r="4471" spans="1:58" ht="11.25" customHeight="1" x14ac:dyDescent="0.3">
      <c r="A4471" s="75"/>
      <c r="B4471" s="75"/>
      <c r="C4471" s="958"/>
      <c r="D4471" s="75"/>
      <c r="E4471" s="75"/>
      <c r="F4471" s="75"/>
      <c r="G4471" s="75"/>
      <c r="H4471" s="75"/>
      <c r="I4471" s="75"/>
      <c r="J4471" s="75"/>
      <c r="K4471" s="75"/>
      <c r="L4471" s="75"/>
      <c r="M4471" s="75"/>
      <c r="N4471" s="75"/>
      <c r="O4471" s="75"/>
      <c r="P4471" s="75"/>
      <c r="Q4471" s="75"/>
      <c r="R4471" s="75"/>
      <c r="S4471" s="75"/>
      <c r="T4471" s="75"/>
      <c r="U4471" s="75"/>
      <c r="V4471" s="75"/>
      <c r="W4471" s="75"/>
      <c r="X4471" s="75"/>
      <c r="Y4471" s="75"/>
      <c r="Z4471" s="75"/>
      <c r="AA4471" s="75"/>
      <c r="AB4471" s="75"/>
      <c r="AC4471" s="75"/>
      <c r="AD4471" s="75"/>
      <c r="AE4471" s="75"/>
      <c r="AF4471" s="75"/>
      <c r="AG4471" s="75"/>
      <c r="AH4471" s="75"/>
      <c r="AI4471" s="75"/>
      <c r="AK4471" s="76"/>
      <c r="AL4471" s="76"/>
      <c r="AM4471" s="75"/>
      <c r="AO4471" s="186"/>
      <c r="AP4471" s="186"/>
      <c r="AQ4471" s="186"/>
      <c r="AR4471" s="186"/>
      <c r="AS4471" s="186"/>
      <c r="AT4471" s="186"/>
      <c r="AU4471" s="186"/>
      <c r="AV4471" s="186"/>
      <c r="AW4471" s="186"/>
      <c r="AX4471" s="186"/>
      <c r="AY4471" s="186"/>
      <c r="AZ4471" s="186"/>
      <c r="BA4471" s="186"/>
      <c r="BB4471" s="186"/>
      <c r="BC4471" s="186"/>
      <c r="BD4471" s="75"/>
      <c r="BE4471" s="75"/>
      <c r="BF4471" s="75"/>
    </row>
    <row r="4472" spans="1:58" ht="11.25" customHeight="1" x14ac:dyDescent="0.3">
      <c r="A4472" s="75"/>
      <c r="B4472" s="75"/>
      <c r="C4472" s="958"/>
      <c r="D4472" s="75"/>
      <c r="E4472" s="75"/>
      <c r="F4472" s="75"/>
      <c r="G4472" s="75"/>
      <c r="H4472" s="75"/>
      <c r="I4472" s="75"/>
      <c r="J4472" s="75"/>
      <c r="K4472" s="75"/>
      <c r="L4472" s="75"/>
      <c r="M4472" s="75"/>
      <c r="N4472" s="75"/>
      <c r="O4472" s="75"/>
      <c r="P4472" s="75"/>
      <c r="Q4472" s="75"/>
      <c r="R4472" s="75"/>
      <c r="S4472" s="75"/>
      <c r="T4472" s="75"/>
      <c r="U4472" s="75"/>
      <c r="V4472" s="75"/>
      <c r="W4472" s="75"/>
      <c r="X4472" s="75"/>
      <c r="Y4472" s="75"/>
      <c r="Z4472" s="75"/>
      <c r="AA4472" s="75"/>
      <c r="AB4472" s="75"/>
      <c r="AC4472" s="75"/>
      <c r="AD4472" s="75"/>
      <c r="AE4472" s="75"/>
      <c r="AF4472" s="75"/>
      <c r="AG4472" s="75"/>
      <c r="AH4472" s="75"/>
      <c r="AI4472" s="75"/>
      <c r="AK4472" s="76"/>
      <c r="AL4472" s="76"/>
      <c r="AM4472" s="75"/>
      <c r="AO4472" s="186"/>
      <c r="AP4472" s="186"/>
      <c r="AQ4472" s="186"/>
      <c r="AR4472" s="186"/>
      <c r="AS4472" s="186"/>
      <c r="AT4472" s="186"/>
      <c r="AU4472" s="186"/>
      <c r="AV4472" s="186"/>
      <c r="AW4472" s="186"/>
      <c r="AX4472" s="186"/>
      <c r="AY4472" s="186"/>
      <c r="AZ4472" s="186"/>
      <c r="BA4472" s="186"/>
      <c r="BB4472" s="186"/>
      <c r="BC4472" s="186"/>
      <c r="BD4472" s="75"/>
      <c r="BE4472" s="75"/>
      <c r="BF4472" s="75"/>
    </row>
    <row r="4473" spans="1:58" ht="11.25" customHeight="1" x14ac:dyDescent="0.3">
      <c r="A4473" s="75"/>
      <c r="B4473" s="75"/>
      <c r="C4473" s="958"/>
      <c r="D4473" s="75"/>
      <c r="E4473" s="75"/>
      <c r="F4473" s="75"/>
      <c r="G4473" s="75"/>
      <c r="H4473" s="75"/>
      <c r="I4473" s="75"/>
      <c r="J4473" s="75"/>
      <c r="K4473" s="75"/>
      <c r="L4473" s="75"/>
      <c r="M4473" s="75"/>
      <c r="N4473" s="75"/>
      <c r="O4473" s="75"/>
      <c r="P4473" s="75"/>
      <c r="Q4473" s="75"/>
      <c r="R4473" s="75"/>
      <c r="S4473" s="75"/>
      <c r="T4473" s="75"/>
      <c r="U4473" s="75"/>
      <c r="V4473" s="75"/>
      <c r="W4473" s="75"/>
      <c r="X4473" s="75"/>
      <c r="Y4473" s="75"/>
      <c r="Z4473" s="75"/>
      <c r="AA4473" s="75"/>
      <c r="AB4473" s="75"/>
      <c r="AC4473" s="75"/>
      <c r="AD4473" s="75"/>
      <c r="AE4473" s="75"/>
      <c r="AF4473" s="75"/>
      <c r="AG4473" s="75"/>
      <c r="AH4473" s="75"/>
      <c r="AI4473" s="75"/>
      <c r="AK4473" s="76"/>
      <c r="AL4473" s="76"/>
      <c r="AM4473" s="75"/>
      <c r="AO4473" s="186"/>
      <c r="AP4473" s="186"/>
      <c r="AQ4473" s="186"/>
      <c r="AR4473" s="186"/>
      <c r="AS4473" s="186"/>
      <c r="AT4473" s="186"/>
      <c r="AU4473" s="186"/>
      <c r="AV4473" s="186"/>
      <c r="AW4473" s="186"/>
      <c r="AX4473" s="186"/>
      <c r="AY4473" s="186"/>
      <c r="AZ4473" s="186"/>
      <c r="BA4473" s="186"/>
      <c r="BB4473" s="186"/>
      <c r="BC4473" s="186"/>
      <c r="BD4473" s="75"/>
      <c r="BE4473" s="75"/>
      <c r="BF4473" s="75"/>
    </row>
    <row r="4474" spans="1:58" ht="11.25" customHeight="1" x14ac:dyDescent="0.3">
      <c r="A4474" s="75"/>
      <c r="B4474" s="75"/>
      <c r="C4474" s="958"/>
      <c r="D4474" s="75"/>
      <c r="E4474" s="75"/>
      <c r="F4474" s="75"/>
      <c r="G4474" s="75"/>
      <c r="H4474" s="75"/>
      <c r="I4474" s="75"/>
      <c r="J4474" s="75"/>
      <c r="K4474" s="75"/>
      <c r="L4474" s="75"/>
      <c r="M4474" s="75"/>
      <c r="N4474" s="75"/>
      <c r="O4474" s="75"/>
      <c r="P4474" s="75"/>
      <c r="Q4474" s="75"/>
      <c r="R4474" s="75"/>
      <c r="S4474" s="75"/>
      <c r="T4474" s="75"/>
      <c r="U4474" s="75"/>
      <c r="V4474" s="75"/>
      <c r="W4474" s="75"/>
      <c r="X4474" s="75"/>
      <c r="Y4474" s="75"/>
      <c r="Z4474" s="75"/>
      <c r="AA4474" s="75"/>
      <c r="AB4474" s="75"/>
      <c r="AC4474" s="75"/>
      <c r="AD4474" s="75"/>
      <c r="AE4474" s="75"/>
      <c r="AF4474" s="75"/>
      <c r="AG4474" s="75"/>
      <c r="AH4474" s="75"/>
      <c r="AI4474" s="75"/>
      <c r="AK4474" s="76"/>
      <c r="AL4474" s="76"/>
      <c r="AM4474" s="75"/>
      <c r="AO4474" s="186"/>
      <c r="AP4474" s="186"/>
      <c r="AQ4474" s="186"/>
      <c r="AR4474" s="186"/>
      <c r="AS4474" s="186"/>
      <c r="AT4474" s="186"/>
      <c r="AU4474" s="186"/>
      <c r="AV4474" s="186"/>
      <c r="AW4474" s="186"/>
      <c r="AX4474" s="186"/>
      <c r="AY4474" s="186"/>
      <c r="AZ4474" s="186"/>
      <c r="BA4474" s="186"/>
      <c r="BB4474" s="186"/>
      <c r="BC4474" s="186"/>
      <c r="BD4474" s="75"/>
      <c r="BE4474" s="75"/>
      <c r="BF4474" s="75"/>
    </row>
    <row r="4475" spans="1:58" ht="11.25" customHeight="1" x14ac:dyDescent="0.3">
      <c r="A4475" s="75"/>
      <c r="B4475" s="75"/>
      <c r="C4475" s="958"/>
      <c r="D4475" s="75"/>
      <c r="E4475" s="75"/>
      <c r="F4475" s="75"/>
      <c r="G4475" s="75"/>
      <c r="H4475" s="75"/>
      <c r="I4475" s="75"/>
      <c r="J4475" s="75"/>
      <c r="K4475" s="75"/>
      <c r="L4475" s="75"/>
      <c r="M4475" s="75"/>
      <c r="N4475" s="75"/>
      <c r="O4475" s="75"/>
      <c r="P4475" s="75"/>
      <c r="Q4475" s="75"/>
      <c r="R4475" s="75"/>
      <c r="S4475" s="75"/>
      <c r="T4475" s="75"/>
      <c r="U4475" s="75"/>
      <c r="V4475" s="75"/>
      <c r="W4475" s="75"/>
      <c r="X4475" s="75"/>
      <c r="Y4475" s="75"/>
      <c r="Z4475" s="75"/>
      <c r="AA4475" s="75"/>
      <c r="AB4475" s="75"/>
      <c r="AC4475" s="75"/>
      <c r="AD4475" s="75"/>
      <c r="AE4475" s="75"/>
      <c r="AF4475" s="75"/>
      <c r="AG4475" s="75"/>
      <c r="AH4475" s="75"/>
      <c r="AI4475" s="75"/>
      <c r="AK4475" s="76"/>
      <c r="AL4475" s="76"/>
      <c r="AM4475" s="75"/>
      <c r="AO4475" s="186"/>
      <c r="AP4475" s="186"/>
      <c r="AQ4475" s="186"/>
      <c r="AR4475" s="186"/>
      <c r="AS4475" s="186"/>
      <c r="AT4475" s="186"/>
      <c r="AU4475" s="186"/>
      <c r="AV4475" s="186"/>
      <c r="AW4475" s="186"/>
      <c r="AX4475" s="186"/>
      <c r="AY4475" s="186"/>
      <c r="AZ4475" s="186"/>
      <c r="BA4475" s="186"/>
      <c r="BB4475" s="186"/>
      <c r="BC4475" s="186"/>
      <c r="BD4475" s="75"/>
      <c r="BE4475" s="75"/>
      <c r="BF4475" s="75"/>
    </row>
    <row r="4476" spans="1:58" ht="11.25" customHeight="1" x14ac:dyDescent="0.3">
      <c r="A4476" s="75"/>
      <c r="B4476" s="75"/>
      <c r="C4476" s="958"/>
      <c r="D4476" s="75"/>
      <c r="E4476" s="75"/>
      <c r="F4476" s="75"/>
      <c r="G4476" s="75"/>
      <c r="H4476" s="75"/>
      <c r="I4476" s="75"/>
      <c r="J4476" s="75"/>
      <c r="K4476" s="75"/>
      <c r="L4476" s="75"/>
      <c r="M4476" s="75"/>
      <c r="N4476" s="75"/>
      <c r="O4476" s="75"/>
      <c r="P4476" s="75"/>
      <c r="Q4476" s="75"/>
      <c r="R4476" s="75"/>
      <c r="S4476" s="75"/>
      <c r="T4476" s="75"/>
      <c r="U4476" s="75"/>
      <c r="V4476" s="75"/>
      <c r="W4476" s="75"/>
      <c r="X4476" s="75"/>
      <c r="Y4476" s="75"/>
      <c r="Z4476" s="75"/>
      <c r="AA4476" s="75"/>
      <c r="AB4476" s="75"/>
      <c r="AC4476" s="75"/>
      <c r="AD4476" s="75"/>
      <c r="AE4476" s="75"/>
      <c r="AF4476" s="75"/>
      <c r="AG4476" s="75"/>
      <c r="AH4476" s="75"/>
      <c r="AI4476" s="75"/>
      <c r="AK4476" s="76"/>
      <c r="AL4476" s="76"/>
      <c r="AM4476" s="75"/>
      <c r="AO4476" s="186"/>
      <c r="AP4476" s="186"/>
      <c r="AQ4476" s="186"/>
      <c r="AR4476" s="186"/>
      <c r="AS4476" s="186"/>
      <c r="AT4476" s="186"/>
      <c r="AU4476" s="186"/>
      <c r="AV4476" s="186"/>
      <c r="AW4476" s="186"/>
      <c r="AX4476" s="186"/>
      <c r="AY4476" s="186"/>
      <c r="AZ4476" s="186"/>
      <c r="BA4476" s="186"/>
      <c r="BB4476" s="186"/>
      <c r="BC4476" s="186"/>
      <c r="BD4476" s="75"/>
      <c r="BE4476" s="75"/>
      <c r="BF4476" s="75"/>
    </row>
    <row r="4477" spans="1:58" ht="11.25" customHeight="1" x14ac:dyDescent="0.3">
      <c r="A4477" s="75"/>
      <c r="B4477" s="75"/>
      <c r="C4477" s="958"/>
      <c r="D4477" s="75"/>
      <c r="E4477" s="75"/>
      <c r="F4477" s="75"/>
      <c r="G4477" s="75"/>
      <c r="H4477" s="75"/>
      <c r="I4477" s="75"/>
      <c r="J4477" s="75"/>
      <c r="K4477" s="75"/>
      <c r="L4477" s="75"/>
      <c r="M4477" s="75"/>
      <c r="N4477" s="75"/>
      <c r="O4477" s="75"/>
      <c r="P4477" s="75"/>
      <c r="Q4477" s="75"/>
      <c r="R4477" s="75"/>
      <c r="S4477" s="75"/>
      <c r="T4477" s="75"/>
      <c r="U4477" s="75"/>
      <c r="V4477" s="75"/>
      <c r="W4477" s="75"/>
      <c r="X4477" s="75"/>
      <c r="Y4477" s="75"/>
      <c r="Z4477" s="75"/>
      <c r="AA4477" s="75"/>
      <c r="AB4477" s="75"/>
      <c r="AC4477" s="75"/>
      <c r="AD4477" s="75"/>
      <c r="AE4477" s="75"/>
      <c r="AF4477" s="75"/>
      <c r="AG4477" s="75"/>
      <c r="AH4477" s="75"/>
      <c r="AI4477" s="75"/>
      <c r="AK4477" s="76"/>
      <c r="AL4477" s="76"/>
      <c r="AM4477" s="75"/>
      <c r="AO4477" s="186"/>
      <c r="AP4477" s="186"/>
      <c r="AQ4477" s="186"/>
      <c r="AR4477" s="186"/>
      <c r="AS4477" s="186"/>
      <c r="AT4477" s="186"/>
      <c r="AU4477" s="186"/>
      <c r="AV4477" s="186"/>
      <c r="AW4477" s="186"/>
      <c r="AX4477" s="186"/>
      <c r="AY4477" s="186"/>
      <c r="AZ4477" s="186"/>
      <c r="BA4477" s="186"/>
      <c r="BB4477" s="186"/>
      <c r="BC4477" s="186"/>
      <c r="BD4477" s="75"/>
      <c r="BE4477" s="75"/>
      <c r="BF4477" s="75"/>
    </row>
    <row r="4478" spans="1:58" ht="11.25" customHeight="1" x14ac:dyDescent="0.3">
      <c r="A4478" s="75"/>
      <c r="B4478" s="75"/>
      <c r="C4478" s="958"/>
      <c r="D4478" s="75"/>
      <c r="E4478" s="75"/>
      <c r="F4478" s="75"/>
      <c r="G4478" s="75"/>
      <c r="H4478" s="75"/>
      <c r="I4478" s="75"/>
      <c r="J4478" s="75"/>
      <c r="K4478" s="75"/>
      <c r="L4478" s="75"/>
      <c r="M4478" s="75"/>
      <c r="N4478" s="75"/>
      <c r="O4478" s="75"/>
      <c r="P4478" s="75"/>
      <c r="Q4478" s="75"/>
      <c r="R4478" s="75"/>
      <c r="S4478" s="75"/>
      <c r="T4478" s="75"/>
      <c r="U4478" s="75"/>
      <c r="V4478" s="75"/>
      <c r="W4478" s="75"/>
      <c r="X4478" s="75"/>
      <c r="Y4478" s="75"/>
      <c r="Z4478" s="75"/>
      <c r="AA4478" s="75"/>
      <c r="AB4478" s="75"/>
      <c r="AC4478" s="75"/>
      <c r="AD4478" s="75"/>
      <c r="AE4478" s="75"/>
      <c r="AF4478" s="75"/>
      <c r="AG4478" s="75"/>
      <c r="AH4478" s="75"/>
      <c r="AI4478" s="75"/>
      <c r="AK4478" s="76"/>
      <c r="AL4478" s="76"/>
      <c r="AM4478" s="75"/>
      <c r="AO4478" s="186"/>
      <c r="AP4478" s="186"/>
      <c r="AQ4478" s="186"/>
      <c r="AR4478" s="186"/>
      <c r="AS4478" s="186"/>
      <c r="AT4478" s="186"/>
      <c r="AU4478" s="186"/>
      <c r="AV4478" s="186"/>
      <c r="AW4478" s="186"/>
      <c r="AX4478" s="186"/>
      <c r="AY4478" s="186"/>
      <c r="AZ4478" s="186"/>
      <c r="BA4478" s="186"/>
      <c r="BB4478" s="186"/>
      <c r="BC4478" s="186"/>
      <c r="BD4478" s="75"/>
      <c r="BE4478" s="75"/>
      <c r="BF4478" s="75"/>
    </row>
    <row r="4479" spans="1:58" ht="11.25" customHeight="1" x14ac:dyDescent="0.3">
      <c r="A4479" s="75"/>
      <c r="B4479" s="75"/>
      <c r="C4479" s="958"/>
      <c r="D4479" s="75"/>
      <c r="E4479" s="75"/>
      <c r="F4479" s="75"/>
      <c r="G4479" s="75"/>
      <c r="H4479" s="75"/>
      <c r="I4479" s="75"/>
      <c r="J4479" s="75"/>
      <c r="K4479" s="75"/>
      <c r="L4479" s="75"/>
      <c r="M4479" s="75"/>
      <c r="N4479" s="75"/>
      <c r="O4479" s="75"/>
      <c r="P4479" s="75"/>
      <c r="Q4479" s="75"/>
      <c r="R4479" s="75"/>
      <c r="S4479" s="75"/>
      <c r="T4479" s="75"/>
      <c r="U4479" s="75"/>
      <c r="V4479" s="75"/>
      <c r="W4479" s="75"/>
      <c r="X4479" s="75"/>
      <c r="Y4479" s="75"/>
      <c r="Z4479" s="75"/>
      <c r="AA4479" s="75"/>
      <c r="AB4479" s="75"/>
      <c r="AC4479" s="75"/>
      <c r="AD4479" s="75"/>
      <c r="AE4479" s="75"/>
      <c r="AF4479" s="75"/>
      <c r="AG4479" s="75"/>
      <c r="AH4479" s="75"/>
      <c r="AI4479" s="75"/>
      <c r="AK4479" s="76"/>
      <c r="AL4479" s="76"/>
      <c r="AM4479" s="75"/>
      <c r="AO4479" s="186"/>
      <c r="AP4479" s="186"/>
      <c r="AQ4479" s="186"/>
      <c r="AR4479" s="186"/>
      <c r="AS4479" s="186"/>
      <c r="AT4479" s="186"/>
      <c r="AU4479" s="186"/>
      <c r="AV4479" s="186"/>
      <c r="AW4479" s="186"/>
      <c r="AX4479" s="186"/>
      <c r="AY4479" s="186"/>
      <c r="AZ4479" s="186"/>
      <c r="BA4479" s="186"/>
      <c r="BB4479" s="186"/>
      <c r="BC4479" s="186"/>
      <c r="BD4479" s="75"/>
      <c r="BE4479" s="75"/>
      <c r="BF4479" s="75"/>
    </row>
    <row r="4480" spans="1:58" ht="11.25" customHeight="1" x14ac:dyDescent="0.3">
      <c r="A4480" s="75"/>
      <c r="B4480" s="75"/>
      <c r="C4480" s="958"/>
      <c r="D4480" s="75"/>
      <c r="E4480" s="75"/>
      <c r="F4480" s="75"/>
      <c r="G4480" s="75"/>
      <c r="H4480" s="75"/>
      <c r="I4480" s="75"/>
      <c r="J4480" s="75"/>
      <c r="K4480" s="75"/>
      <c r="L4480" s="75"/>
      <c r="M4480" s="75"/>
      <c r="N4480" s="75"/>
      <c r="O4480" s="75"/>
      <c r="P4480" s="75"/>
      <c r="Q4480" s="75"/>
      <c r="R4480" s="75"/>
      <c r="S4480" s="75"/>
      <c r="T4480" s="75"/>
      <c r="U4480" s="75"/>
      <c r="V4480" s="75"/>
      <c r="W4480" s="75"/>
      <c r="X4480" s="75"/>
      <c r="Y4480" s="75"/>
      <c r="Z4480" s="75"/>
      <c r="AA4480" s="75"/>
      <c r="AB4480" s="75"/>
      <c r="AC4480" s="75"/>
      <c r="AD4480" s="75"/>
      <c r="AE4480" s="75"/>
      <c r="AF4480" s="75"/>
      <c r="AG4480" s="75"/>
      <c r="AH4480" s="75"/>
      <c r="AI4480" s="75"/>
      <c r="AK4480" s="76"/>
      <c r="AL4480" s="76"/>
      <c r="AM4480" s="75"/>
      <c r="AO4480" s="186"/>
      <c r="AP4480" s="186"/>
      <c r="AQ4480" s="186"/>
      <c r="AR4480" s="186"/>
      <c r="AS4480" s="186"/>
      <c r="AT4480" s="186"/>
      <c r="AU4480" s="186"/>
      <c r="AV4480" s="186"/>
      <c r="AW4480" s="186"/>
      <c r="AX4480" s="186"/>
      <c r="AY4480" s="186"/>
      <c r="AZ4480" s="186"/>
      <c r="BA4480" s="186"/>
      <c r="BB4480" s="186"/>
      <c r="BC4480" s="186"/>
      <c r="BD4480" s="75"/>
      <c r="BE4480" s="75"/>
      <c r="BF4480" s="75"/>
    </row>
    <row r="4481" spans="1:58" ht="11.25" customHeight="1" x14ac:dyDescent="0.3">
      <c r="A4481" s="75"/>
      <c r="B4481" s="75"/>
      <c r="C4481" s="958"/>
      <c r="D4481" s="75"/>
      <c r="E4481" s="75"/>
      <c r="F4481" s="75"/>
      <c r="G4481" s="75"/>
      <c r="H4481" s="75"/>
      <c r="I4481" s="75"/>
      <c r="J4481" s="75"/>
      <c r="K4481" s="75"/>
      <c r="L4481" s="75"/>
      <c r="M4481" s="75"/>
      <c r="N4481" s="75"/>
      <c r="O4481" s="75"/>
      <c r="P4481" s="75"/>
      <c r="Q4481" s="75"/>
      <c r="R4481" s="75"/>
      <c r="S4481" s="75"/>
      <c r="T4481" s="75"/>
      <c r="U4481" s="75"/>
      <c r="V4481" s="75"/>
      <c r="W4481" s="75"/>
      <c r="X4481" s="75"/>
      <c r="Y4481" s="75"/>
      <c r="Z4481" s="75"/>
      <c r="AA4481" s="75"/>
      <c r="AB4481" s="75"/>
      <c r="AC4481" s="75"/>
      <c r="AD4481" s="75"/>
      <c r="AE4481" s="75"/>
      <c r="AF4481" s="75"/>
      <c r="AG4481" s="75"/>
      <c r="AH4481" s="75"/>
      <c r="AI4481" s="75"/>
      <c r="AK4481" s="76"/>
      <c r="AL4481" s="76"/>
      <c r="AM4481" s="75"/>
      <c r="AO4481" s="186"/>
      <c r="AP4481" s="186"/>
      <c r="AQ4481" s="186"/>
      <c r="AR4481" s="186"/>
      <c r="AS4481" s="186"/>
      <c r="AT4481" s="186"/>
      <c r="AU4481" s="186"/>
      <c r="AV4481" s="186"/>
      <c r="AW4481" s="186"/>
      <c r="AX4481" s="186"/>
      <c r="AY4481" s="186"/>
      <c r="AZ4481" s="186"/>
      <c r="BA4481" s="186"/>
      <c r="BB4481" s="186"/>
      <c r="BC4481" s="186"/>
      <c r="BD4481" s="75"/>
      <c r="BE4481" s="75"/>
      <c r="BF4481" s="75"/>
    </row>
    <row r="4482" spans="1:58" ht="11.25" customHeight="1" x14ac:dyDescent="0.3">
      <c r="A4482" s="75"/>
      <c r="B4482" s="75"/>
      <c r="C4482" s="958"/>
      <c r="D4482" s="75"/>
      <c r="E4482" s="75"/>
      <c r="F4482" s="75"/>
      <c r="G4482" s="75"/>
      <c r="H4482" s="75"/>
      <c r="I4482" s="75"/>
      <c r="J4482" s="75"/>
      <c r="K4482" s="75"/>
      <c r="L4482" s="75"/>
      <c r="M4482" s="75"/>
      <c r="N4482" s="75"/>
      <c r="O4482" s="75"/>
      <c r="P4482" s="75"/>
      <c r="Q4482" s="75"/>
      <c r="R4482" s="75"/>
      <c r="S4482" s="75"/>
      <c r="T4482" s="75"/>
      <c r="U4482" s="75"/>
      <c r="V4482" s="75"/>
      <c r="W4482" s="75"/>
      <c r="X4482" s="75"/>
      <c r="Y4482" s="75"/>
      <c r="Z4482" s="75"/>
      <c r="AA4482" s="75"/>
      <c r="AB4482" s="75"/>
      <c r="AC4482" s="75"/>
      <c r="AD4482" s="75"/>
      <c r="AE4482" s="75"/>
      <c r="AF4482" s="75"/>
      <c r="AG4482" s="75"/>
      <c r="AH4482" s="75"/>
      <c r="AI4482" s="75"/>
      <c r="AK4482" s="76"/>
      <c r="AL4482" s="76"/>
      <c r="AM4482" s="75"/>
      <c r="AO4482" s="186"/>
      <c r="AP4482" s="186"/>
      <c r="AQ4482" s="186"/>
      <c r="AR4482" s="186"/>
      <c r="AS4482" s="186"/>
      <c r="AT4482" s="186"/>
      <c r="AU4482" s="186"/>
      <c r="AV4482" s="186"/>
      <c r="AW4482" s="186"/>
      <c r="AX4482" s="186"/>
      <c r="AY4482" s="186"/>
      <c r="AZ4482" s="186"/>
      <c r="BA4482" s="186"/>
      <c r="BB4482" s="186"/>
      <c r="BC4482" s="186"/>
      <c r="BD4482" s="75"/>
      <c r="BE4482" s="75"/>
      <c r="BF4482" s="75"/>
    </row>
    <row r="4483" spans="1:58" ht="11.25" customHeight="1" x14ac:dyDescent="0.3">
      <c r="A4483" s="75"/>
      <c r="B4483" s="75"/>
      <c r="C4483" s="958"/>
      <c r="D4483" s="75"/>
      <c r="E4483" s="75"/>
      <c r="F4483" s="75"/>
      <c r="G4483" s="75"/>
      <c r="H4483" s="75"/>
      <c r="I4483" s="75"/>
      <c r="J4483" s="75"/>
      <c r="K4483" s="75"/>
      <c r="L4483" s="75"/>
      <c r="M4483" s="75"/>
      <c r="N4483" s="75"/>
      <c r="O4483" s="75"/>
      <c r="P4483" s="75"/>
      <c r="Q4483" s="75"/>
      <c r="R4483" s="75"/>
      <c r="S4483" s="75"/>
      <c r="T4483" s="75"/>
      <c r="U4483" s="75"/>
      <c r="V4483" s="75"/>
      <c r="W4483" s="75"/>
      <c r="X4483" s="75"/>
      <c r="Y4483" s="75"/>
      <c r="Z4483" s="75"/>
      <c r="AA4483" s="75"/>
      <c r="AB4483" s="75"/>
      <c r="AC4483" s="75"/>
      <c r="AD4483" s="75"/>
      <c r="AE4483" s="75"/>
      <c r="AF4483" s="75"/>
      <c r="AG4483" s="75"/>
      <c r="AH4483" s="75"/>
      <c r="AI4483" s="75"/>
      <c r="AK4483" s="76"/>
      <c r="AL4483" s="76"/>
      <c r="AM4483" s="75"/>
      <c r="AO4483" s="186"/>
      <c r="AP4483" s="186"/>
      <c r="AQ4483" s="186"/>
      <c r="AR4483" s="186"/>
      <c r="AS4483" s="186"/>
      <c r="AT4483" s="186"/>
      <c r="AU4483" s="186"/>
      <c r="AV4483" s="186"/>
      <c r="AW4483" s="186"/>
      <c r="AX4483" s="186"/>
      <c r="AY4483" s="186"/>
      <c r="AZ4483" s="186"/>
      <c r="BA4483" s="186"/>
      <c r="BB4483" s="186"/>
      <c r="BC4483" s="186"/>
      <c r="BD4483" s="75"/>
      <c r="BE4483" s="75"/>
      <c r="BF4483" s="75"/>
    </row>
    <row r="4484" spans="1:58" ht="11.25" customHeight="1" x14ac:dyDescent="0.3">
      <c r="A4484" s="75"/>
      <c r="B4484" s="75"/>
      <c r="C4484" s="958"/>
      <c r="D4484" s="75"/>
      <c r="E4484" s="75"/>
      <c r="F4484" s="75"/>
      <c r="G4484" s="75"/>
      <c r="H4484" s="75"/>
      <c r="I4484" s="75"/>
      <c r="J4484" s="75"/>
      <c r="K4484" s="75"/>
      <c r="L4484" s="75"/>
      <c r="M4484" s="75"/>
      <c r="N4484" s="75"/>
      <c r="O4484" s="75"/>
      <c r="P4484" s="75"/>
      <c r="Q4484" s="75"/>
      <c r="R4484" s="75"/>
      <c r="S4484" s="75"/>
      <c r="T4484" s="75"/>
      <c r="U4484" s="75"/>
      <c r="V4484" s="75"/>
      <c r="W4484" s="75"/>
      <c r="X4484" s="75"/>
      <c r="Y4484" s="75"/>
      <c r="Z4484" s="75"/>
      <c r="AA4484" s="75"/>
      <c r="AB4484" s="75"/>
      <c r="AC4484" s="75"/>
      <c r="AD4484" s="75"/>
      <c r="AE4484" s="75"/>
      <c r="AF4484" s="75"/>
      <c r="AG4484" s="75"/>
      <c r="AH4484" s="75"/>
      <c r="AI4484" s="75"/>
      <c r="AK4484" s="76"/>
      <c r="AL4484" s="76"/>
      <c r="AM4484" s="75"/>
      <c r="AO4484" s="186"/>
      <c r="AP4484" s="186"/>
      <c r="AQ4484" s="186"/>
      <c r="AR4484" s="186"/>
      <c r="AS4484" s="186"/>
      <c r="AT4484" s="186"/>
      <c r="AU4484" s="186"/>
      <c r="AV4484" s="186"/>
      <c r="AW4484" s="186"/>
      <c r="AX4484" s="186"/>
      <c r="AY4484" s="186"/>
      <c r="AZ4484" s="186"/>
      <c r="BA4484" s="186"/>
      <c r="BB4484" s="186"/>
      <c r="BC4484" s="186"/>
      <c r="BD4484" s="75"/>
      <c r="BE4484" s="75"/>
      <c r="BF4484" s="75"/>
    </row>
    <row r="4485" spans="1:58" ht="11.25" customHeight="1" x14ac:dyDescent="0.3">
      <c r="A4485" s="75"/>
      <c r="B4485" s="75"/>
      <c r="C4485" s="958"/>
      <c r="D4485" s="75"/>
      <c r="E4485" s="75"/>
      <c r="F4485" s="75"/>
      <c r="G4485" s="75"/>
      <c r="H4485" s="75"/>
      <c r="I4485" s="75"/>
      <c r="J4485" s="75"/>
      <c r="K4485" s="75"/>
      <c r="L4485" s="75"/>
      <c r="M4485" s="75"/>
      <c r="N4485" s="75"/>
      <c r="O4485" s="75"/>
      <c r="P4485" s="75"/>
      <c r="Q4485" s="75"/>
      <c r="R4485" s="75"/>
      <c r="S4485" s="75"/>
      <c r="T4485" s="75"/>
      <c r="U4485" s="75"/>
      <c r="V4485" s="75"/>
      <c r="W4485" s="75"/>
      <c r="X4485" s="75"/>
      <c r="Y4485" s="75"/>
      <c r="Z4485" s="75"/>
      <c r="AA4485" s="75"/>
      <c r="AB4485" s="75"/>
      <c r="AC4485" s="75"/>
      <c r="AD4485" s="75"/>
      <c r="AE4485" s="75"/>
      <c r="AF4485" s="75"/>
      <c r="AG4485" s="75"/>
      <c r="AH4485" s="75"/>
      <c r="AI4485" s="75"/>
      <c r="AK4485" s="76"/>
      <c r="AL4485" s="76"/>
      <c r="AM4485" s="75"/>
      <c r="AO4485" s="186"/>
      <c r="AP4485" s="186"/>
      <c r="AQ4485" s="186"/>
      <c r="AR4485" s="186"/>
      <c r="AS4485" s="186"/>
      <c r="AT4485" s="186"/>
      <c r="AU4485" s="186"/>
      <c r="AV4485" s="186"/>
      <c r="AW4485" s="186"/>
      <c r="AX4485" s="186"/>
      <c r="AY4485" s="186"/>
      <c r="AZ4485" s="186"/>
      <c r="BA4485" s="186"/>
      <c r="BB4485" s="186"/>
      <c r="BC4485" s="186"/>
      <c r="BD4485" s="75"/>
      <c r="BE4485" s="75"/>
      <c r="BF4485" s="75"/>
    </row>
    <row r="4486" spans="1:58" ht="11.25" customHeight="1" x14ac:dyDescent="0.3">
      <c r="A4486" s="75"/>
      <c r="B4486" s="75"/>
      <c r="C4486" s="958"/>
      <c r="D4486" s="75"/>
      <c r="E4486" s="75"/>
      <c r="F4486" s="75"/>
      <c r="G4486" s="75"/>
      <c r="H4486" s="75"/>
      <c r="I4486" s="75"/>
      <c r="J4486" s="75"/>
      <c r="K4486" s="75"/>
      <c r="L4486" s="75"/>
      <c r="M4486" s="75"/>
      <c r="N4486" s="75"/>
      <c r="O4486" s="75"/>
      <c r="P4486" s="75"/>
      <c r="Q4486" s="75"/>
      <c r="R4486" s="75"/>
      <c r="S4486" s="75"/>
      <c r="T4486" s="75"/>
      <c r="U4486" s="75"/>
      <c r="V4486" s="75"/>
      <c r="W4486" s="75"/>
      <c r="X4486" s="75"/>
      <c r="Y4486" s="75"/>
      <c r="Z4486" s="75"/>
      <c r="AA4486" s="75"/>
      <c r="AB4486" s="75"/>
      <c r="AC4486" s="75"/>
      <c r="AD4486" s="75"/>
      <c r="AE4486" s="75"/>
      <c r="AF4486" s="75"/>
      <c r="AG4486" s="75"/>
      <c r="AH4486" s="75"/>
      <c r="AI4486" s="75"/>
      <c r="AK4486" s="76"/>
      <c r="AL4486" s="76"/>
      <c r="AM4486" s="75"/>
      <c r="AO4486" s="186"/>
      <c r="AP4486" s="186"/>
      <c r="AQ4486" s="186"/>
      <c r="AR4486" s="186"/>
      <c r="AS4486" s="186"/>
      <c r="AT4486" s="186"/>
      <c r="AU4486" s="186"/>
      <c r="AV4486" s="186"/>
      <c r="AW4486" s="186"/>
      <c r="AX4486" s="186"/>
      <c r="AY4486" s="186"/>
      <c r="AZ4486" s="186"/>
      <c r="BA4486" s="186"/>
      <c r="BB4486" s="186"/>
      <c r="BC4486" s="186"/>
      <c r="BD4486" s="75"/>
      <c r="BE4486" s="75"/>
      <c r="BF4486" s="75"/>
    </row>
    <row r="4487" spans="1:58" ht="11.25" customHeight="1" x14ac:dyDescent="0.3">
      <c r="A4487" s="75"/>
      <c r="B4487" s="75"/>
      <c r="C4487" s="958"/>
      <c r="D4487" s="75"/>
      <c r="E4487" s="75"/>
      <c r="F4487" s="75"/>
      <c r="G4487" s="75"/>
      <c r="H4487" s="75"/>
      <c r="I4487" s="75"/>
      <c r="J4487" s="75"/>
      <c r="K4487" s="75"/>
      <c r="L4487" s="75"/>
      <c r="M4487" s="75"/>
      <c r="N4487" s="75"/>
      <c r="O4487" s="75"/>
      <c r="P4487" s="75"/>
      <c r="Q4487" s="75"/>
      <c r="R4487" s="75"/>
      <c r="S4487" s="75"/>
      <c r="T4487" s="75"/>
      <c r="U4487" s="75"/>
      <c r="V4487" s="75"/>
      <c r="W4487" s="75"/>
      <c r="X4487" s="75"/>
      <c r="Y4487" s="75"/>
      <c r="Z4487" s="75"/>
      <c r="AA4487" s="75"/>
      <c r="AB4487" s="75"/>
      <c r="AC4487" s="75"/>
      <c r="AD4487" s="75"/>
      <c r="AE4487" s="75"/>
      <c r="AF4487" s="75"/>
      <c r="AG4487" s="75"/>
      <c r="AH4487" s="75"/>
      <c r="AI4487" s="75"/>
      <c r="AK4487" s="76"/>
      <c r="AL4487" s="76"/>
      <c r="AM4487" s="75"/>
      <c r="AO4487" s="186"/>
      <c r="AP4487" s="186"/>
      <c r="AQ4487" s="186"/>
      <c r="AR4487" s="186"/>
      <c r="AS4487" s="186"/>
      <c r="AT4487" s="186"/>
      <c r="AU4487" s="186"/>
      <c r="AV4487" s="186"/>
      <c r="AW4487" s="186"/>
      <c r="AX4487" s="186"/>
      <c r="AY4487" s="186"/>
      <c r="AZ4487" s="186"/>
      <c r="BA4487" s="186"/>
      <c r="BB4487" s="186"/>
      <c r="BC4487" s="186"/>
      <c r="BD4487" s="75"/>
      <c r="BE4487" s="75"/>
      <c r="BF4487" s="75"/>
    </row>
    <row r="4488" spans="1:58" ht="11.25" customHeight="1" x14ac:dyDescent="0.3">
      <c r="A4488" s="75"/>
      <c r="B4488" s="75"/>
      <c r="C4488" s="958"/>
      <c r="D4488" s="75"/>
      <c r="E4488" s="75"/>
      <c r="F4488" s="75"/>
      <c r="G4488" s="75"/>
      <c r="H4488" s="75"/>
      <c r="I4488" s="75"/>
      <c r="J4488" s="75"/>
      <c r="K4488" s="75"/>
      <c r="L4488" s="75"/>
      <c r="M4488" s="75"/>
      <c r="N4488" s="75"/>
      <c r="O4488" s="75"/>
      <c r="P4488" s="75"/>
      <c r="Q4488" s="75"/>
      <c r="R4488" s="75"/>
      <c r="S4488" s="75"/>
      <c r="T4488" s="75"/>
      <c r="U4488" s="75"/>
      <c r="V4488" s="75"/>
      <c r="W4488" s="75"/>
      <c r="X4488" s="75"/>
      <c r="Y4488" s="75"/>
      <c r="Z4488" s="75"/>
      <c r="AA4488" s="75"/>
      <c r="AB4488" s="75"/>
      <c r="AC4488" s="75"/>
      <c r="AD4488" s="75"/>
      <c r="AE4488" s="75"/>
      <c r="AF4488" s="75"/>
      <c r="AG4488" s="75"/>
      <c r="AH4488" s="75"/>
      <c r="AI4488" s="75"/>
      <c r="AK4488" s="76"/>
      <c r="AL4488" s="76"/>
      <c r="AM4488" s="75"/>
      <c r="AO4488" s="186"/>
      <c r="AP4488" s="186"/>
      <c r="AQ4488" s="186"/>
      <c r="AR4488" s="186"/>
      <c r="AS4488" s="186"/>
      <c r="AT4488" s="186"/>
      <c r="AU4488" s="186"/>
      <c r="AV4488" s="186"/>
      <c r="AW4488" s="186"/>
      <c r="AX4488" s="186"/>
      <c r="AY4488" s="186"/>
      <c r="AZ4488" s="186"/>
      <c r="BA4488" s="186"/>
      <c r="BB4488" s="186"/>
      <c r="BC4488" s="186"/>
      <c r="BD4488" s="75"/>
      <c r="BE4488" s="75"/>
      <c r="BF4488" s="75"/>
    </row>
    <row r="4489" spans="1:58" ht="11.25" customHeight="1" x14ac:dyDescent="0.3">
      <c r="A4489" s="75"/>
      <c r="B4489" s="75"/>
      <c r="C4489" s="958"/>
      <c r="D4489" s="75"/>
      <c r="E4489" s="75"/>
      <c r="F4489" s="75"/>
      <c r="G4489" s="75"/>
      <c r="H4489" s="75"/>
      <c r="I4489" s="75"/>
      <c r="J4489" s="75"/>
      <c r="K4489" s="75"/>
      <c r="L4489" s="75"/>
      <c r="M4489" s="75"/>
      <c r="N4489" s="75"/>
      <c r="O4489" s="75"/>
      <c r="P4489" s="75"/>
      <c r="Q4489" s="75"/>
      <c r="R4489" s="75"/>
      <c r="S4489" s="75"/>
      <c r="T4489" s="75"/>
      <c r="U4489" s="75"/>
      <c r="V4489" s="75"/>
      <c r="W4489" s="75"/>
      <c r="X4489" s="75"/>
      <c r="Y4489" s="75"/>
      <c r="Z4489" s="75"/>
      <c r="AA4489" s="75"/>
      <c r="AB4489" s="75"/>
      <c r="AC4489" s="75"/>
      <c r="AD4489" s="75"/>
      <c r="AE4489" s="75"/>
      <c r="AF4489" s="75"/>
      <c r="AG4489" s="75"/>
      <c r="AH4489" s="75"/>
      <c r="AI4489" s="75"/>
      <c r="AK4489" s="76"/>
      <c r="AL4489" s="76"/>
      <c r="AM4489" s="75"/>
      <c r="AO4489" s="186"/>
      <c r="AP4489" s="186"/>
      <c r="AQ4489" s="186"/>
      <c r="AR4489" s="186"/>
      <c r="AS4489" s="186"/>
      <c r="AT4489" s="186"/>
      <c r="AU4489" s="186"/>
      <c r="AV4489" s="186"/>
      <c r="AW4489" s="186"/>
      <c r="AX4489" s="186"/>
      <c r="AY4489" s="186"/>
      <c r="AZ4489" s="186"/>
      <c r="BA4489" s="186"/>
      <c r="BB4489" s="186"/>
      <c r="BC4489" s="186"/>
      <c r="BD4489" s="75"/>
      <c r="BE4489" s="75"/>
      <c r="BF4489" s="75"/>
    </row>
    <row r="4490" spans="1:58" ht="11.25" customHeight="1" x14ac:dyDescent="0.3">
      <c r="A4490" s="75"/>
      <c r="B4490" s="75"/>
      <c r="C4490" s="958"/>
      <c r="D4490" s="75"/>
      <c r="E4490" s="75"/>
      <c r="F4490" s="75"/>
      <c r="G4490" s="75"/>
      <c r="H4490" s="75"/>
      <c r="I4490" s="75"/>
      <c r="J4490" s="75"/>
      <c r="K4490" s="75"/>
      <c r="L4490" s="75"/>
      <c r="M4490" s="75"/>
      <c r="N4490" s="75"/>
      <c r="O4490" s="75"/>
      <c r="P4490" s="75"/>
      <c r="Q4490" s="75"/>
      <c r="R4490" s="75"/>
      <c r="S4490" s="75"/>
      <c r="T4490" s="75"/>
      <c r="U4490" s="75"/>
      <c r="V4490" s="75"/>
      <c r="W4490" s="75"/>
      <c r="X4490" s="75"/>
      <c r="Y4490" s="75"/>
      <c r="Z4490" s="75"/>
      <c r="AA4490" s="75"/>
      <c r="AB4490" s="75"/>
      <c r="AC4490" s="75"/>
      <c r="AD4490" s="75"/>
      <c r="AE4490" s="75"/>
      <c r="AF4490" s="75"/>
      <c r="AG4490" s="75"/>
      <c r="AH4490" s="75"/>
      <c r="AI4490" s="75"/>
      <c r="AK4490" s="76"/>
      <c r="AL4490" s="76"/>
      <c r="AM4490" s="75"/>
      <c r="AO4490" s="186"/>
      <c r="AP4490" s="186"/>
      <c r="AQ4490" s="186"/>
      <c r="AR4490" s="186"/>
      <c r="AS4490" s="186"/>
      <c r="AT4490" s="186"/>
      <c r="AU4490" s="186"/>
      <c r="AV4490" s="186"/>
      <c r="AW4490" s="186"/>
      <c r="AX4490" s="186"/>
      <c r="AY4490" s="186"/>
      <c r="AZ4490" s="186"/>
      <c r="BA4490" s="186"/>
      <c r="BB4490" s="186"/>
      <c r="BC4490" s="186"/>
      <c r="BD4490" s="75"/>
      <c r="BE4490" s="75"/>
      <c r="BF4490" s="75"/>
    </row>
    <row r="4491" spans="1:58" ht="11.25" customHeight="1" x14ac:dyDescent="0.3">
      <c r="A4491" s="75"/>
      <c r="B4491" s="75"/>
      <c r="C4491" s="958"/>
      <c r="D4491" s="75"/>
      <c r="E4491" s="75"/>
      <c r="F4491" s="75"/>
      <c r="G4491" s="75"/>
      <c r="H4491" s="75"/>
      <c r="I4491" s="75"/>
      <c r="J4491" s="75"/>
      <c r="K4491" s="75"/>
      <c r="L4491" s="75"/>
      <c r="M4491" s="75"/>
      <c r="N4491" s="75"/>
      <c r="O4491" s="75"/>
      <c r="P4491" s="75"/>
      <c r="Q4491" s="75"/>
      <c r="R4491" s="75"/>
      <c r="S4491" s="75"/>
      <c r="T4491" s="75"/>
      <c r="U4491" s="75"/>
      <c r="V4491" s="75"/>
      <c r="W4491" s="75"/>
      <c r="X4491" s="75"/>
      <c r="Y4491" s="75"/>
      <c r="Z4491" s="75"/>
      <c r="AA4491" s="75"/>
      <c r="AB4491" s="75"/>
      <c r="AC4491" s="75"/>
      <c r="AD4491" s="75"/>
      <c r="AE4491" s="75"/>
      <c r="AF4491" s="75"/>
      <c r="AG4491" s="75"/>
      <c r="AH4491" s="75"/>
      <c r="AI4491" s="75"/>
      <c r="AK4491" s="76"/>
      <c r="AL4491" s="76"/>
      <c r="AM4491" s="75"/>
      <c r="AO4491" s="186"/>
      <c r="AP4491" s="186"/>
      <c r="AQ4491" s="186"/>
      <c r="AR4491" s="186"/>
      <c r="AS4491" s="186"/>
      <c r="AT4491" s="186"/>
      <c r="AU4491" s="186"/>
      <c r="AV4491" s="186"/>
      <c r="AW4491" s="186"/>
      <c r="AX4491" s="186"/>
      <c r="AY4491" s="186"/>
      <c r="AZ4491" s="186"/>
      <c r="BA4491" s="186"/>
      <c r="BB4491" s="186"/>
      <c r="BC4491" s="186"/>
      <c r="BD4491" s="75"/>
      <c r="BE4491" s="75"/>
      <c r="BF4491" s="75"/>
    </row>
    <row r="4492" spans="1:58" ht="11.25" customHeight="1" x14ac:dyDescent="0.3">
      <c r="A4492" s="75"/>
      <c r="B4492" s="75"/>
      <c r="C4492" s="958"/>
      <c r="D4492" s="75"/>
      <c r="E4492" s="75"/>
      <c r="F4492" s="75"/>
      <c r="G4492" s="75"/>
      <c r="H4492" s="75"/>
      <c r="I4492" s="75"/>
      <c r="J4492" s="75"/>
      <c r="K4492" s="75"/>
      <c r="L4492" s="75"/>
      <c r="M4492" s="75"/>
      <c r="N4492" s="75"/>
      <c r="O4492" s="75"/>
      <c r="P4492" s="75"/>
      <c r="Q4492" s="75"/>
      <c r="R4492" s="75"/>
      <c r="S4492" s="75"/>
      <c r="T4492" s="75"/>
      <c r="U4492" s="75"/>
      <c r="V4492" s="75"/>
      <c r="W4492" s="75"/>
      <c r="X4492" s="75"/>
      <c r="Y4492" s="75"/>
      <c r="Z4492" s="75"/>
      <c r="AA4492" s="75"/>
      <c r="AB4492" s="75"/>
      <c r="AC4492" s="75"/>
      <c r="AD4492" s="75"/>
      <c r="AE4492" s="75"/>
      <c r="AF4492" s="75"/>
      <c r="AG4492" s="75"/>
      <c r="AH4492" s="75"/>
      <c r="AI4492" s="75"/>
      <c r="AK4492" s="76"/>
      <c r="AL4492" s="76"/>
      <c r="AM4492" s="75"/>
      <c r="AO4492" s="186"/>
      <c r="AP4492" s="186"/>
      <c r="AQ4492" s="186"/>
      <c r="AR4492" s="186"/>
      <c r="AS4492" s="186"/>
      <c r="AT4492" s="186"/>
      <c r="AU4492" s="186"/>
      <c r="AV4492" s="186"/>
      <c r="AW4492" s="186"/>
      <c r="AX4492" s="186"/>
      <c r="AY4492" s="186"/>
      <c r="AZ4492" s="186"/>
      <c r="BA4492" s="186"/>
      <c r="BB4492" s="186"/>
      <c r="BC4492" s="186"/>
      <c r="BD4492" s="75"/>
      <c r="BE4492" s="75"/>
      <c r="BF4492" s="75"/>
    </row>
    <row r="4493" spans="1:58" ht="11.25" customHeight="1" x14ac:dyDescent="0.3">
      <c r="A4493" s="75"/>
      <c r="B4493" s="75"/>
      <c r="C4493" s="958"/>
      <c r="D4493" s="75"/>
      <c r="E4493" s="75"/>
      <c r="F4493" s="75"/>
      <c r="G4493" s="75"/>
      <c r="H4493" s="75"/>
      <c r="I4493" s="75"/>
      <c r="J4493" s="75"/>
      <c r="K4493" s="75"/>
      <c r="L4493" s="75"/>
      <c r="M4493" s="75"/>
      <c r="N4493" s="75"/>
      <c r="O4493" s="75"/>
      <c r="P4493" s="75"/>
      <c r="Q4493" s="75"/>
      <c r="R4493" s="75"/>
      <c r="S4493" s="75"/>
      <c r="T4493" s="75"/>
      <c r="U4493" s="75"/>
      <c r="V4493" s="75"/>
      <c r="W4493" s="75"/>
      <c r="X4493" s="75"/>
      <c r="Y4493" s="75"/>
      <c r="Z4493" s="75"/>
      <c r="AA4493" s="75"/>
      <c r="AB4493" s="75"/>
      <c r="AC4493" s="75"/>
      <c r="AD4493" s="75"/>
      <c r="AE4493" s="75"/>
      <c r="AF4493" s="75"/>
      <c r="AG4493" s="75"/>
      <c r="AH4493" s="75"/>
      <c r="AI4493" s="75"/>
      <c r="AK4493" s="76"/>
      <c r="AL4493" s="76"/>
      <c r="AM4493" s="75"/>
      <c r="AO4493" s="186"/>
      <c r="AP4493" s="186"/>
      <c r="AQ4493" s="186"/>
      <c r="AR4493" s="186"/>
      <c r="AS4493" s="186"/>
      <c r="AT4493" s="186"/>
      <c r="AU4493" s="186"/>
      <c r="AV4493" s="186"/>
      <c r="AW4493" s="186"/>
      <c r="AX4493" s="186"/>
      <c r="AY4493" s="186"/>
      <c r="AZ4493" s="186"/>
      <c r="BA4493" s="186"/>
      <c r="BB4493" s="186"/>
      <c r="BC4493" s="186"/>
      <c r="BD4493" s="75"/>
      <c r="BE4493" s="75"/>
      <c r="BF4493" s="75"/>
    </row>
    <row r="4494" spans="1:58" ht="11.25" customHeight="1" x14ac:dyDescent="0.3">
      <c r="A4494" s="75"/>
      <c r="B4494" s="75"/>
      <c r="C4494" s="958"/>
      <c r="D4494" s="75"/>
      <c r="E4494" s="75"/>
      <c r="F4494" s="75"/>
      <c r="G4494" s="75"/>
      <c r="H4494" s="75"/>
      <c r="I4494" s="75"/>
      <c r="J4494" s="75"/>
      <c r="K4494" s="75"/>
      <c r="L4494" s="75"/>
      <c r="M4494" s="75"/>
      <c r="N4494" s="75"/>
      <c r="O4494" s="75"/>
      <c r="P4494" s="75"/>
      <c r="Q4494" s="75"/>
      <c r="R4494" s="75"/>
      <c r="S4494" s="75"/>
      <c r="T4494" s="75"/>
      <c r="U4494" s="75"/>
      <c r="V4494" s="75"/>
      <c r="W4494" s="75"/>
      <c r="X4494" s="75"/>
      <c r="Y4494" s="75"/>
      <c r="Z4494" s="75"/>
      <c r="AA4494" s="75"/>
      <c r="AB4494" s="75"/>
      <c r="AC4494" s="75"/>
      <c r="AD4494" s="75"/>
      <c r="AE4494" s="75"/>
      <c r="AF4494" s="75"/>
      <c r="AG4494" s="75"/>
      <c r="AH4494" s="75"/>
      <c r="AI4494" s="75"/>
      <c r="AK4494" s="76"/>
      <c r="AL4494" s="76"/>
      <c r="AM4494" s="75"/>
      <c r="AO4494" s="186"/>
      <c r="AP4494" s="186"/>
      <c r="AQ4494" s="186"/>
      <c r="AR4494" s="186"/>
      <c r="AS4494" s="186"/>
      <c r="AT4494" s="186"/>
      <c r="AU4494" s="186"/>
      <c r="AV4494" s="186"/>
      <c r="AW4494" s="186"/>
      <c r="AX4494" s="186"/>
      <c r="AY4494" s="186"/>
      <c r="AZ4494" s="186"/>
      <c r="BA4494" s="186"/>
      <c r="BB4494" s="186"/>
      <c r="BC4494" s="186"/>
      <c r="BD4494" s="75"/>
      <c r="BE4494" s="75"/>
      <c r="BF4494" s="75"/>
    </row>
    <row r="4495" spans="1:58" ht="11.25" customHeight="1" x14ac:dyDescent="0.3">
      <c r="A4495" s="75"/>
      <c r="B4495" s="75"/>
      <c r="C4495" s="958"/>
      <c r="D4495" s="75"/>
      <c r="E4495" s="75"/>
      <c r="F4495" s="75"/>
      <c r="G4495" s="75"/>
      <c r="H4495" s="75"/>
      <c r="I4495" s="75"/>
      <c r="J4495" s="75"/>
      <c r="K4495" s="75"/>
      <c r="L4495" s="75"/>
      <c r="M4495" s="75"/>
      <c r="N4495" s="75"/>
      <c r="O4495" s="75"/>
      <c r="P4495" s="75"/>
      <c r="Q4495" s="75"/>
      <c r="R4495" s="75"/>
      <c r="S4495" s="75"/>
      <c r="T4495" s="75"/>
      <c r="U4495" s="75"/>
      <c r="V4495" s="75"/>
      <c r="W4495" s="75"/>
      <c r="X4495" s="75"/>
      <c r="Y4495" s="75"/>
      <c r="Z4495" s="75"/>
      <c r="AA4495" s="75"/>
      <c r="AB4495" s="75"/>
      <c r="AC4495" s="75"/>
      <c r="AD4495" s="75"/>
      <c r="AE4495" s="75"/>
      <c r="AF4495" s="75"/>
      <c r="AG4495" s="75"/>
      <c r="AH4495" s="75"/>
      <c r="AI4495" s="75"/>
      <c r="AK4495" s="76"/>
      <c r="AL4495" s="76"/>
      <c r="AM4495" s="75"/>
      <c r="AO4495" s="186"/>
      <c r="AP4495" s="186"/>
      <c r="AQ4495" s="186"/>
      <c r="AR4495" s="186"/>
      <c r="AS4495" s="186"/>
      <c r="AT4495" s="186"/>
      <c r="AU4495" s="186"/>
      <c r="AV4495" s="186"/>
      <c r="AW4495" s="186"/>
      <c r="AX4495" s="186"/>
      <c r="AY4495" s="186"/>
      <c r="AZ4495" s="186"/>
      <c r="BA4495" s="186"/>
      <c r="BB4495" s="186"/>
      <c r="BC4495" s="186"/>
      <c r="BD4495" s="75"/>
      <c r="BE4495" s="75"/>
      <c r="BF4495" s="75"/>
    </row>
    <row r="4496" spans="1:58" ht="11.25" customHeight="1" x14ac:dyDescent="0.3">
      <c r="A4496" s="75"/>
      <c r="B4496" s="75"/>
      <c r="C4496" s="958"/>
      <c r="D4496" s="75"/>
      <c r="E4496" s="75"/>
      <c r="F4496" s="75"/>
      <c r="G4496" s="75"/>
      <c r="H4496" s="75"/>
      <c r="I4496" s="75"/>
      <c r="J4496" s="75"/>
      <c r="K4496" s="75"/>
      <c r="L4496" s="75"/>
      <c r="M4496" s="75"/>
      <c r="N4496" s="75"/>
      <c r="O4496" s="75"/>
      <c r="P4496" s="75"/>
      <c r="Q4496" s="75"/>
      <c r="R4496" s="75"/>
      <c r="S4496" s="75"/>
      <c r="T4496" s="75"/>
      <c r="U4496" s="75"/>
      <c r="V4496" s="75"/>
      <c r="W4496" s="75"/>
      <c r="X4496" s="75"/>
      <c r="Y4496" s="75"/>
      <c r="Z4496" s="75"/>
      <c r="AA4496" s="75"/>
      <c r="AB4496" s="75"/>
      <c r="AC4496" s="75"/>
      <c r="AD4496" s="75"/>
      <c r="AE4496" s="75"/>
      <c r="AF4496" s="75"/>
      <c r="AG4496" s="75"/>
      <c r="AH4496" s="75"/>
      <c r="AI4496" s="75"/>
      <c r="AK4496" s="76"/>
      <c r="AL4496" s="76"/>
      <c r="AM4496" s="75"/>
      <c r="AO4496" s="186"/>
      <c r="AP4496" s="186"/>
      <c r="AQ4496" s="186"/>
      <c r="AR4496" s="186"/>
      <c r="AS4496" s="186"/>
      <c r="AT4496" s="186"/>
      <c r="AU4496" s="186"/>
      <c r="AV4496" s="186"/>
      <c r="AW4496" s="186"/>
      <c r="AX4496" s="186"/>
      <c r="AY4496" s="186"/>
      <c r="AZ4496" s="186"/>
      <c r="BA4496" s="186"/>
      <c r="BB4496" s="186"/>
      <c r="BC4496" s="186"/>
      <c r="BD4496" s="75"/>
      <c r="BE4496" s="75"/>
      <c r="BF4496" s="75"/>
    </row>
    <row r="4497" spans="1:58" ht="11.25" customHeight="1" x14ac:dyDescent="0.3">
      <c r="A4497" s="75"/>
      <c r="B4497" s="75"/>
      <c r="C4497" s="958"/>
      <c r="D4497" s="75"/>
      <c r="E4497" s="75"/>
      <c r="F4497" s="75"/>
      <c r="G4497" s="75"/>
      <c r="H4497" s="75"/>
      <c r="I4497" s="75"/>
      <c r="J4497" s="75"/>
      <c r="K4497" s="75"/>
      <c r="L4497" s="75"/>
      <c r="M4497" s="75"/>
      <c r="N4497" s="75"/>
      <c r="O4497" s="75"/>
      <c r="P4497" s="75"/>
      <c r="Q4497" s="75"/>
      <c r="R4497" s="75"/>
      <c r="S4497" s="75"/>
      <c r="T4497" s="75"/>
      <c r="U4497" s="75"/>
      <c r="V4497" s="75"/>
      <c r="W4497" s="75"/>
      <c r="X4497" s="75"/>
      <c r="Y4497" s="75"/>
      <c r="Z4497" s="75"/>
      <c r="AA4497" s="75"/>
      <c r="AB4497" s="75"/>
      <c r="AC4497" s="75"/>
      <c r="AD4497" s="75"/>
      <c r="AE4497" s="75"/>
      <c r="AF4497" s="75"/>
      <c r="AG4497" s="75"/>
      <c r="AH4497" s="75"/>
      <c r="AI4497" s="75"/>
      <c r="AK4497" s="76"/>
      <c r="AL4497" s="76"/>
      <c r="AM4497" s="75"/>
      <c r="AO4497" s="186"/>
      <c r="AP4497" s="186"/>
      <c r="AQ4497" s="186"/>
      <c r="AR4497" s="186"/>
      <c r="AS4497" s="186"/>
      <c r="AT4497" s="186"/>
      <c r="AU4497" s="186"/>
      <c r="AV4497" s="186"/>
      <c r="AW4497" s="186"/>
      <c r="AX4497" s="186"/>
      <c r="AY4497" s="186"/>
      <c r="AZ4497" s="186"/>
      <c r="BA4497" s="186"/>
      <c r="BB4497" s="186"/>
      <c r="BC4497" s="186"/>
      <c r="BD4497" s="75"/>
      <c r="BE4497" s="75"/>
      <c r="BF4497" s="75"/>
    </row>
    <row r="4498" spans="1:58" ht="11.25" customHeight="1" x14ac:dyDescent="0.3">
      <c r="A4498" s="75"/>
      <c r="B4498" s="75"/>
      <c r="C4498" s="958"/>
      <c r="D4498" s="75"/>
      <c r="E4498" s="75"/>
      <c r="F4498" s="75"/>
      <c r="G4498" s="75"/>
      <c r="H4498" s="75"/>
      <c r="I4498" s="75"/>
      <c r="J4498" s="75"/>
      <c r="K4498" s="75"/>
      <c r="L4498" s="75"/>
      <c r="M4498" s="75"/>
      <c r="N4498" s="75"/>
      <c r="O4498" s="75"/>
      <c r="P4498" s="75"/>
      <c r="Q4498" s="75"/>
      <c r="R4498" s="75"/>
      <c r="S4498" s="75"/>
      <c r="T4498" s="75"/>
      <c r="U4498" s="75"/>
      <c r="V4498" s="75"/>
      <c r="W4498" s="75"/>
      <c r="X4498" s="75"/>
      <c r="Y4498" s="75"/>
      <c r="Z4498" s="75"/>
      <c r="AA4498" s="75"/>
      <c r="AB4498" s="75"/>
      <c r="AC4498" s="75"/>
      <c r="AD4498" s="75"/>
      <c r="AE4498" s="75"/>
      <c r="AF4498" s="75"/>
      <c r="AG4498" s="75"/>
      <c r="AH4498" s="75"/>
      <c r="AI4498" s="75"/>
      <c r="AK4498" s="76"/>
      <c r="AL4498" s="76"/>
      <c r="AM4498" s="75"/>
      <c r="AO4498" s="186"/>
      <c r="AP4498" s="186"/>
      <c r="AQ4498" s="186"/>
      <c r="AR4498" s="186"/>
      <c r="AS4498" s="186"/>
      <c r="AT4498" s="186"/>
      <c r="AU4498" s="186"/>
      <c r="AV4498" s="186"/>
      <c r="AW4498" s="186"/>
      <c r="AX4498" s="186"/>
      <c r="AY4498" s="186"/>
      <c r="AZ4498" s="186"/>
      <c r="BA4498" s="186"/>
      <c r="BB4498" s="186"/>
      <c r="BC4498" s="186"/>
      <c r="BD4498" s="75"/>
      <c r="BE4498" s="75"/>
      <c r="BF4498" s="75"/>
    </row>
    <row r="4499" spans="1:58" ht="11.25" customHeight="1" x14ac:dyDescent="0.3">
      <c r="A4499" s="75"/>
      <c r="B4499" s="75"/>
      <c r="C4499" s="958"/>
      <c r="D4499" s="75"/>
      <c r="E4499" s="75"/>
      <c r="F4499" s="75"/>
      <c r="G4499" s="75"/>
      <c r="H4499" s="75"/>
      <c r="I4499" s="75"/>
      <c r="J4499" s="75"/>
      <c r="K4499" s="75"/>
      <c r="L4499" s="75"/>
      <c r="M4499" s="75"/>
      <c r="N4499" s="75"/>
      <c r="O4499" s="75"/>
      <c r="P4499" s="75"/>
      <c r="Q4499" s="75"/>
      <c r="R4499" s="75"/>
      <c r="S4499" s="75"/>
      <c r="T4499" s="75"/>
      <c r="U4499" s="75"/>
      <c r="V4499" s="75"/>
      <c r="W4499" s="75"/>
      <c r="X4499" s="75"/>
      <c r="Y4499" s="75"/>
      <c r="Z4499" s="75"/>
      <c r="AA4499" s="75"/>
      <c r="AB4499" s="75"/>
      <c r="AC4499" s="75"/>
      <c r="AD4499" s="75"/>
      <c r="AE4499" s="75"/>
      <c r="AF4499" s="75"/>
      <c r="AG4499" s="75"/>
      <c r="AH4499" s="75"/>
      <c r="AI4499" s="75"/>
      <c r="AK4499" s="76"/>
      <c r="AL4499" s="76"/>
      <c r="AM4499" s="75"/>
      <c r="AO4499" s="186"/>
      <c r="AP4499" s="186"/>
      <c r="AQ4499" s="186"/>
      <c r="AR4499" s="186"/>
      <c r="AS4499" s="186"/>
      <c r="AT4499" s="186"/>
      <c r="AU4499" s="186"/>
      <c r="AV4499" s="186"/>
      <c r="AW4499" s="186"/>
      <c r="AX4499" s="186"/>
      <c r="AY4499" s="186"/>
      <c r="AZ4499" s="186"/>
      <c r="BA4499" s="186"/>
      <c r="BB4499" s="186"/>
      <c r="BC4499" s="186"/>
      <c r="BD4499" s="75"/>
      <c r="BE4499" s="75"/>
      <c r="BF4499" s="75"/>
    </row>
    <row r="4500" spans="1:58" ht="11.25" customHeight="1" x14ac:dyDescent="0.3">
      <c r="A4500" s="75"/>
      <c r="B4500" s="75"/>
      <c r="C4500" s="958"/>
      <c r="D4500" s="75"/>
      <c r="E4500" s="75"/>
      <c r="F4500" s="75"/>
      <c r="G4500" s="75"/>
      <c r="H4500" s="75"/>
      <c r="I4500" s="75"/>
      <c r="J4500" s="75"/>
      <c r="K4500" s="75"/>
      <c r="L4500" s="75"/>
      <c r="M4500" s="75"/>
      <c r="N4500" s="75"/>
      <c r="O4500" s="75"/>
      <c r="P4500" s="75"/>
      <c r="Q4500" s="75"/>
      <c r="R4500" s="75"/>
      <c r="S4500" s="75"/>
      <c r="T4500" s="75"/>
      <c r="U4500" s="75"/>
      <c r="V4500" s="75"/>
      <c r="W4500" s="75"/>
      <c r="X4500" s="75"/>
      <c r="Y4500" s="75"/>
      <c r="Z4500" s="75"/>
      <c r="AA4500" s="75"/>
      <c r="AB4500" s="75"/>
      <c r="AC4500" s="75"/>
      <c r="AD4500" s="75"/>
      <c r="AE4500" s="75"/>
      <c r="AF4500" s="75"/>
      <c r="AG4500" s="75"/>
      <c r="AH4500" s="75"/>
      <c r="AI4500" s="75"/>
      <c r="AK4500" s="76"/>
      <c r="AL4500" s="76"/>
      <c r="AM4500" s="75"/>
      <c r="AO4500" s="186"/>
      <c r="AP4500" s="186"/>
      <c r="AQ4500" s="186"/>
      <c r="AR4500" s="186"/>
      <c r="AS4500" s="186"/>
      <c r="AT4500" s="186"/>
      <c r="AU4500" s="186"/>
      <c r="AV4500" s="186"/>
      <c r="AW4500" s="186"/>
      <c r="AX4500" s="186"/>
      <c r="AY4500" s="186"/>
      <c r="AZ4500" s="186"/>
      <c r="BA4500" s="186"/>
      <c r="BB4500" s="186"/>
      <c r="BC4500" s="186"/>
      <c r="BD4500" s="75"/>
      <c r="BE4500" s="75"/>
      <c r="BF4500" s="75"/>
    </row>
    <row r="4501" spans="1:58" ht="11.25" customHeight="1" x14ac:dyDescent="0.3">
      <c r="A4501" s="75"/>
      <c r="B4501" s="75"/>
      <c r="C4501" s="958"/>
      <c r="D4501" s="75"/>
      <c r="E4501" s="75"/>
      <c r="F4501" s="75"/>
      <c r="G4501" s="75"/>
      <c r="H4501" s="75"/>
      <c r="I4501" s="75"/>
      <c r="J4501" s="75"/>
      <c r="K4501" s="75"/>
      <c r="L4501" s="75"/>
      <c r="M4501" s="75"/>
      <c r="N4501" s="75"/>
      <c r="O4501" s="75"/>
      <c r="P4501" s="75"/>
      <c r="Q4501" s="75"/>
      <c r="R4501" s="75"/>
      <c r="S4501" s="75"/>
      <c r="T4501" s="75"/>
      <c r="U4501" s="75"/>
      <c r="V4501" s="75"/>
      <c r="W4501" s="75"/>
      <c r="X4501" s="75"/>
      <c r="Y4501" s="75"/>
      <c r="Z4501" s="75"/>
      <c r="AA4501" s="75"/>
      <c r="AB4501" s="75"/>
      <c r="AC4501" s="75"/>
      <c r="AD4501" s="75"/>
      <c r="AE4501" s="75"/>
      <c r="AF4501" s="75"/>
      <c r="AG4501" s="75"/>
      <c r="AH4501" s="75"/>
      <c r="AI4501" s="75"/>
      <c r="AK4501" s="76"/>
      <c r="AL4501" s="76"/>
      <c r="AM4501" s="75"/>
      <c r="AO4501" s="186"/>
      <c r="AP4501" s="186"/>
      <c r="AQ4501" s="186"/>
      <c r="AR4501" s="186"/>
      <c r="AS4501" s="186"/>
      <c r="AT4501" s="186"/>
      <c r="AU4501" s="186"/>
      <c r="AV4501" s="186"/>
      <c r="AW4501" s="186"/>
      <c r="AX4501" s="186"/>
      <c r="AY4501" s="186"/>
      <c r="AZ4501" s="186"/>
      <c r="BA4501" s="186"/>
      <c r="BB4501" s="186"/>
      <c r="BC4501" s="186"/>
      <c r="BD4501" s="75"/>
      <c r="BE4501" s="75"/>
      <c r="BF4501" s="75"/>
    </row>
    <row r="4502" spans="1:58" ht="11.25" customHeight="1" x14ac:dyDescent="0.3">
      <c r="A4502" s="75"/>
      <c r="B4502" s="75"/>
      <c r="C4502" s="958"/>
      <c r="D4502" s="75"/>
      <c r="E4502" s="75"/>
      <c r="F4502" s="75"/>
      <c r="G4502" s="75"/>
      <c r="H4502" s="75"/>
      <c r="I4502" s="75"/>
      <c r="J4502" s="75"/>
      <c r="K4502" s="75"/>
      <c r="L4502" s="75"/>
      <c r="M4502" s="75"/>
      <c r="N4502" s="75"/>
      <c r="O4502" s="75"/>
      <c r="P4502" s="75"/>
      <c r="Q4502" s="75"/>
      <c r="R4502" s="75"/>
      <c r="S4502" s="75"/>
      <c r="T4502" s="75"/>
      <c r="U4502" s="75"/>
      <c r="V4502" s="75"/>
      <c r="W4502" s="75"/>
      <c r="X4502" s="75"/>
      <c r="Y4502" s="75"/>
      <c r="Z4502" s="75"/>
      <c r="AA4502" s="75"/>
      <c r="AB4502" s="75"/>
      <c r="AC4502" s="75"/>
      <c r="AD4502" s="75"/>
      <c r="AE4502" s="75"/>
      <c r="AF4502" s="75"/>
      <c r="AG4502" s="75"/>
      <c r="AH4502" s="75"/>
      <c r="AI4502" s="75"/>
      <c r="AK4502" s="76"/>
      <c r="AL4502" s="76"/>
      <c r="AM4502" s="75"/>
      <c r="AO4502" s="186"/>
      <c r="AP4502" s="186"/>
      <c r="AQ4502" s="186"/>
      <c r="AR4502" s="186"/>
      <c r="AS4502" s="186"/>
      <c r="AT4502" s="186"/>
      <c r="AU4502" s="186"/>
      <c r="AV4502" s="186"/>
      <c r="AW4502" s="186"/>
      <c r="AX4502" s="186"/>
      <c r="AY4502" s="186"/>
      <c r="AZ4502" s="186"/>
      <c r="BA4502" s="186"/>
      <c r="BB4502" s="186"/>
      <c r="BC4502" s="186"/>
      <c r="BD4502" s="75"/>
      <c r="BE4502" s="75"/>
      <c r="BF4502" s="75"/>
    </row>
    <row r="4503" spans="1:58" ht="11.25" customHeight="1" x14ac:dyDescent="0.3">
      <c r="A4503" s="75"/>
      <c r="B4503" s="75"/>
      <c r="C4503" s="958"/>
      <c r="D4503" s="75"/>
      <c r="E4503" s="75"/>
      <c r="F4503" s="75"/>
      <c r="G4503" s="75"/>
      <c r="H4503" s="75"/>
      <c r="I4503" s="75"/>
      <c r="J4503" s="75"/>
      <c r="K4503" s="75"/>
      <c r="L4503" s="75"/>
      <c r="M4503" s="75"/>
      <c r="N4503" s="75"/>
      <c r="O4503" s="75"/>
      <c r="P4503" s="75"/>
      <c r="Q4503" s="75"/>
      <c r="R4503" s="75"/>
      <c r="S4503" s="75"/>
      <c r="T4503" s="75"/>
      <c r="U4503" s="75"/>
      <c r="V4503" s="75"/>
      <c r="W4503" s="75"/>
      <c r="X4503" s="75"/>
      <c r="Y4503" s="75"/>
      <c r="Z4503" s="75"/>
      <c r="AA4503" s="75"/>
      <c r="AB4503" s="75"/>
      <c r="AC4503" s="75"/>
      <c r="AD4503" s="75"/>
      <c r="AE4503" s="75"/>
      <c r="AF4503" s="75"/>
      <c r="AG4503" s="75"/>
      <c r="AH4503" s="75"/>
      <c r="AI4503" s="75"/>
      <c r="AK4503" s="76"/>
      <c r="AL4503" s="76"/>
      <c r="AM4503" s="75"/>
      <c r="AO4503" s="186"/>
      <c r="AP4503" s="186"/>
      <c r="AQ4503" s="186"/>
      <c r="AR4503" s="186"/>
      <c r="AS4503" s="186"/>
      <c r="AT4503" s="186"/>
      <c r="AU4503" s="186"/>
      <c r="AV4503" s="186"/>
      <c r="AW4503" s="186"/>
      <c r="AX4503" s="186"/>
      <c r="AY4503" s="186"/>
      <c r="AZ4503" s="186"/>
      <c r="BA4503" s="186"/>
      <c r="BB4503" s="186"/>
      <c r="BC4503" s="186"/>
      <c r="BD4503" s="75"/>
      <c r="BE4503" s="75"/>
      <c r="BF4503" s="75"/>
    </row>
    <row r="4504" spans="1:58" ht="11.25" customHeight="1" x14ac:dyDescent="0.3">
      <c r="A4504" s="75"/>
      <c r="B4504" s="75"/>
      <c r="C4504" s="958"/>
      <c r="D4504" s="75"/>
      <c r="E4504" s="75"/>
      <c r="F4504" s="75"/>
      <c r="G4504" s="75"/>
      <c r="H4504" s="75"/>
      <c r="I4504" s="75"/>
      <c r="J4504" s="75"/>
      <c r="K4504" s="75"/>
      <c r="L4504" s="75"/>
      <c r="M4504" s="75"/>
      <c r="N4504" s="75"/>
      <c r="O4504" s="75"/>
      <c r="P4504" s="75"/>
      <c r="Q4504" s="75"/>
      <c r="R4504" s="75"/>
      <c r="S4504" s="75"/>
      <c r="T4504" s="75"/>
      <c r="U4504" s="75"/>
      <c r="V4504" s="75"/>
      <c r="W4504" s="75"/>
      <c r="X4504" s="75"/>
      <c r="Y4504" s="75"/>
      <c r="Z4504" s="75"/>
      <c r="AA4504" s="75"/>
      <c r="AB4504" s="75"/>
      <c r="AC4504" s="75"/>
      <c r="AD4504" s="75"/>
      <c r="AE4504" s="75"/>
      <c r="AF4504" s="75"/>
      <c r="AG4504" s="75"/>
      <c r="AH4504" s="75"/>
      <c r="AI4504" s="75"/>
      <c r="AK4504" s="76"/>
      <c r="AL4504" s="76"/>
      <c r="AM4504" s="75"/>
      <c r="AO4504" s="186"/>
      <c r="AP4504" s="186"/>
      <c r="AQ4504" s="186"/>
      <c r="AR4504" s="186"/>
      <c r="AS4504" s="186"/>
      <c r="AT4504" s="186"/>
      <c r="AU4504" s="186"/>
      <c r="AV4504" s="186"/>
      <c r="AW4504" s="186"/>
      <c r="AX4504" s="186"/>
      <c r="AY4504" s="186"/>
      <c r="AZ4504" s="186"/>
      <c r="BA4504" s="186"/>
      <c r="BB4504" s="186"/>
      <c r="BC4504" s="186"/>
      <c r="BD4504" s="75"/>
      <c r="BE4504" s="75"/>
      <c r="BF4504" s="75"/>
    </row>
    <row r="4505" spans="1:58" ht="11.25" customHeight="1" x14ac:dyDescent="0.3">
      <c r="A4505" s="75"/>
      <c r="B4505" s="75"/>
      <c r="C4505" s="958"/>
      <c r="D4505" s="75"/>
      <c r="E4505" s="75"/>
      <c r="F4505" s="75"/>
      <c r="G4505" s="75"/>
      <c r="H4505" s="75"/>
      <c r="I4505" s="75"/>
      <c r="J4505" s="75"/>
      <c r="K4505" s="75"/>
      <c r="L4505" s="75"/>
      <c r="M4505" s="75"/>
      <c r="N4505" s="75"/>
      <c r="O4505" s="75"/>
      <c r="P4505" s="75"/>
      <c r="Q4505" s="75"/>
      <c r="R4505" s="75"/>
      <c r="S4505" s="75"/>
      <c r="T4505" s="75"/>
      <c r="U4505" s="75"/>
      <c r="V4505" s="75"/>
      <c r="W4505" s="75"/>
      <c r="X4505" s="75"/>
      <c r="Y4505" s="75"/>
      <c r="Z4505" s="75"/>
      <c r="AA4505" s="75"/>
      <c r="AB4505" s="75"/>
      <c r="AC4505" s="75"/>
      <c r="AD4505" s="75"/>
      <c r="AE4505" s="75"/>
      <c r="AF4505" s="75"/>
      <c r="AG4505" s="75"/>
      <c r="AH4505" s="75"/>
      <c r="AI4505" s="75"/>
      <c r="AK4505" s="76"/>
      <c r="AL4505" s="76"/>
      <c r="AM4505" s="75"/>
      <c r="AO4505" s="186"/>
      <c r="AP4505" s="186"/>
      <c r="AQ4505" s="186"/>
      <c r="AR4505" s="186"/>
      <c r="AS4505" s="186"/>
      <c r="AT4505" s="186"/>
      <c r="AU4505" s="186"/>
      <c r="AV4505" s="186"/>
      <c r="AW4505" s="186"/>
      <c r="AX4505" s="186"/>
      <c r="AY4505" s="186"/>
      <c r="AZ4505" s="186"/>
      <c r="BA4505" s="186"/>
      <c r="BB4505" s="186"/>
      <c r="BC4505" s="186"/>
      <c r="BD4505" s="75"/>
      <c r="BE4505" s="75"/>
      <c r="BF4505" s="75"/>
    </row>
    <row r="4506" spans="1:58" ht="11.25" customHeight="1" x14ac:dyDescent="0.3">
      <c r="A4506" s="75"/>
      <c r="B4506" s="75"/>
      <c r="C4506" s="958"/>
      <c r="D4506" s="75"/>
      <c r="E4506" s="75"/>
      <c r="F4506" s="75"/>
      <c r="G4506" s="75"/>
      <c r="H4506" s="75"/>
      <c r="I4506" s="75"/>
      <c r="J4506" s="75"/>
      <c r="K4506" s="75"/>
      <c r="L4506" s="75"/>
      <c r="M4506" s="75"/>
      <c r="N4506" s="75"/>
      <c r="O4506" s="75"/>
      <c r="P4506" s="75"/>
      <c r="Q4506" s="75"/>
      <c r="R4506" s="75"/>
      <c r="S4506" s="75"/>
      <c r="T4506" s="75"/>
      <c r="U4506" s="75"/>
      <c r="V4506" s="75"/>
      <c r="W4506" s="75"/>
      <c r="X4506" s="75"/>
      <c r="Y4506" s="75"/>
      <c r="Z4506" s="75"/>
      <c r="AA4506" s="75"/>
      <c r="AB4506" s="75"/>
      <c r="AC4506" s="75"/>
      <c r="AD4506" s="75"/>
      <c r="AE4506" s="75"/>
      <c r="AF4506" s="75"/>
      <c r="AG4506" s="75"/>
      <c r="AH4506" s="75"/>
      <c r="AI4506" s="75"/>
      <c r="AK4506" s="76"/>
      <c r="AL4506" s="76"/>
      <c r="AM4506" s="75"/>
      <c r="AO4506" s="186"/>
      <c r="AP4506" s="186"/>
      <c r="AQ4506" s="186"/>
      <c r="AR4506" s="186"/>
      <c r="AS4506" s="186"/>
      <c r="AT4506" s="186"/>
      <c r="AU4506" s="186"/>
      <c r="AV4506" s="186"/>
      <c r="AW4506" s="186"/>
      <c r="AX4506" s="186"/>
      <c r="AY4506" s="186"/>
      <c r="AZ4506" s="186"/>
      <c r="BA4506" s="186"/>
      <c r="BB4506" s="186"/>
      <c r="BC4506" s="186"/>
      <c r="BD4506" s="75"/>
      <c r="BE4506" s="75"/>
      <c r="BF4506" s="75"/>
    </row>
    <row r="4507" spans="1:58" ht="11.25" customHeight="1" x14ac:dyDescent="0.3">
      <c r="A4507" s="75"/>
      <c r="B4507" s="75"/>
      <c r="C4507" s="958"/>
      <c r="D4507" s="75"/>
      <c r="E4507" s="75"/>
      <c r="F4507" s="75"/>
      <c r="G4507" s="75"/>
      <c r="H4507" s="75"/>
      <c r="I4507" s="75"/>
      <c r="J4507" s="75"/>
      <c r="K4507" s="75"/>
      <c r="L4507" s="75"/>
      <c r="M4507" s="75"/>
      <c r="N4507" s="75"/>
      <c r="O4507" s="75"/>
      <c r="P4507" s="75"/>
      <c r="Q4507" s="75"/>
      <c r="R4507" s="75"/>
      <c r="S4507" s="75"/>
      <c r="T4507" s="75"/>
      <c r="U4507" s="75"/>
      <c r="V4507" s="75"/>
      <c r="W4507" s="75"/>
      <c r="X4507" s="75"/>
      <c r="Y4507" s="75"/>
      <c r="Z4507" s="75"/>
      <c r="AA4507" s="75"/>
      <c r="AB4507" s="75"/>
      <c r="AC4507" s="75"/>
      <c r="AD4507" s="75"/>
      <c r="AE4507" s="75"/>
      <c r="AF4507" s="75"/>
      <c r="AG4507" s="75"/>
      <c r="AH4507" s="75"/>
      <c r="AI4507" s="75"/>
      <c r="AK4507" s="76"/>
      <c r="AL4507" s="76"/>
      <c r="AM4507" s="75"/>
      <c r="AO4507" s="186"/>
      <c r="AP4507" s="186"/>
      <c r="AQ4507" s="186"/>
      <c r="AR4507" s="186"/>
      <c r="AS4507" s="186"/>
      <c r="AT4507" s="186"/>
      <c r="AU4507" s="186"/>
      <c r="AV4507" s="186"/>
      <c r="AW4507" s="186"/>
      <c r="AX4507" s="186"/>
      <c r="AY4507" s="186"/>
      <c r="AZ4507" s="186"/>
      <c r="BA4507" s="186"/>
      <c r="BB4507" s="186"/>
      <c r="BC4507" s="186"/>
      <c r="BD4507" s="75"/>
      <c r="BE4507" s="75"/>
      <c r="BF4507" s="75"/>
    </row>
    <row r="4508" spans="1:58" ht="11.25" customHeight="1" x14ac:dyDescent="0.3">
      <c r="A4508" s="75"/>
      <c r="B4508" s="75"/>
      <c r="C4508" s="958"/>
      <c r="D4508" s="75"/>
      <c r="E4508" s="75"/>
      <c r="F4508" s="75"/>
      <c r="G4508" s="75"/>
      <c r="H4508" s="75"/>
      <c r="I4508" s="75"/>
      <c r="J4508" s="75"/>
      <c r="K4508" s="75"/>
      <c r="L4508" s="75"/>
      <c r="M4508" s="75"/>
      <c r="N4508" s="75"/>
      <c r="O4508" s="75"/>
      <c r="P4508" s="75"/>
      <c r="Q4508" s="75"/>
      <c r="R4508" s="75"/>
      <c r="S4508" s="75"/>
      <c r="T4508" s="75"/>
      <c r="U4508" s="75"/>
      <c r="V4508" s="75"/>
      <c r="W4508" s="75"/>
      <c r="X4508" s="75"/>
      <c r="Y4508" s="75"/>
      <c r="Z4508" s="75"/>
      <c r="AA4508" s="75"/>
      <c r="AB4508" s="75"/>
      <c r="AC4508" s="75"/>
      <c r="AD4508" s="75"/>
      <c r="AE4508" s="75"/>
      <c r="AF4508" s="75"/>
      <c r="AG4508" s="75"/>
      <c r="AH4508" s="75"/>
      <c r="AI4508" s="75"/>
      <c r="AK4508" s="76"/>
      <c r="AL4508" s="76"/>
      <c r="AM4508" s="75"/>
      <c r="AO4508" s="186"/>
      <c r="AP4508" s="186"/>
      <c r="AQ4508" s="186"/>
      <c r="AR4508" s="186"/>
      <c r="AS4508" s="186"/>
      <c r="AT4508" s="186"/>
      <c r="AU4508" s="186"/>
      <c r="AV4508" s="186"/>
      <c r="AW4508" s="186"/>
      <c r="AX4508" s="186"/>
      <c r="AY4508" s="186"/>
      <c r="AZ4508" s="186"/>
      <c r="BA4508" s="186"/>
      <c r="BB4508" s="186"/>
      <c r="BC4508" s="186"/>
      <c r="BD4508" s="75"/>
      <c r="BE4508" s="75"/>
      <c r="BF4508" s="75"/>
    </row>
    <row r="4509" spans="1:58" ht="11.25" customHeight="1" x14ac:dyDescent="0.3">
      <c r="A4509" s="75"/>
      <c r="B4509" s="75"/>
      <c r="C4509" s="958"/>
      <c r="D4509" s="75"/>
      <c r="E4509" s="75"/>
      <c r="F4509" s="75"/>
      <c r="G4509" s="75"/>
      <c r="H4509" s="75"/>
      <c r="I4509" s="75"/>
      <c r="J4509" s="75"/>
      <c r="K4509" s="75"/>
      <c r="L4509" s="75"/>
      <c r="M4509" s="75"/>
      <c r="N4509" s="75"/>
      <c r="O4509" s="75"/>
      <c r="P4509" s="75"/>
      <c r="Q4509" s="75"/>
      <c r="R4509" s="75"/>
      <c r="S4509" s="75"/>
      <c r="T4509" s="75"/>
      <c r="U4509" s="75"/>
      <c r="V4509" s="75"/>
      <c r="W4509" s="75"/>
      <c r="X4509" s="75"/>
      <c r="Y4509" s="75"/>
      <c r="Z4509" s="75"/>
      <c r="AA4509" s="75"/>
      <c r="AB4509" s="75"/>
      <c r="AC4509" s="75"/>
      <c r="AD4509" s="75"/>
      <c r="AE4509" s="75"/>
      <c r="AF4509" s="75"/>
      <c r="AG4509" s="75"/>
      <c r="AH4509" s="75"/>
      <c r="AI4509" s="75"/>
      <c r="AK4509" s="76"/>
      <c r="AL4509" s="76"/>
      <c r="AM4509" s="75"/>
      <c r="AO4509" s="186"/>
      <c r="AP4509" s="186"/>
      <c r="AQ4509" s="186"/>
      <c r="AR4509" s="186"/>
      <c r="AS4509" s="186"/>
      <c r="AT4509" s="186"/>
      <c r="AU4509" s="186"/>
      <c r="AV4509" s="186"/>
      <c r="AW4509" s="186"/>
      <c r="AX4509" s="186"/>
      <c r="AY4509" s="186"/>
      <c r="AZ4509" s="186"/>
      <c r="BA4509" s="186"/>
      <c r="BB4509" s="186"/>
      <c r="BC4509" s="186"/>
      <c r="BD4509" s="75"/>
      <c r="BE4509" s="75"/>
      <c r="BF4509" s="75"/>
    </row>
    <row r="4510" spans="1:58" ht="11.25" customHeight="1" x14ac:dyDescent="0.3">
      <c r="A4510" s="75"/>
      <c r="B4510" s="75"/>
      <c r="C4510" s="958"/>
      <c r="D4510" s="75"/>
      <c r="E4510" s="75"/>
      <c r="F4510" s="75"/>
      <c r="G4510" s="75"/>
      <c r="H4510" s="75"/>
      <c r="I4510" s="75"/>
      <c r="J4510" s="75"/>
      <c r="K4510" s="75"/>
      <c r="L4510" s="75"/>
      <c r="M4510" s="75"/>
      <c r="N4510" s="75"/>
      <c r="O4510" s="75"/>
      <c r="P4510" s="75"/>
      <c r="Q4510" s="75"/>
      <c r="R4510" s="75"/>
      <c r="S4510" s="75"/>
      <c r="T4510" s="75"/>
      <c r="U4510" s="75"/>
      <c r="V4510" s="75"/>
      <c r="W4510" s="75"/>
      <c r="X4510" s="75"/>
      <c r="Y4510" s="75"/>
      <c r="Z4510" s="75"/>
      <c r="AA4510" s="75"/>
      <c r="AB4510" s="75"/>
      <c r="AC4510" s="75"/>
      <c r="AD4510" s="75"/>
      <c r="AE4510" s="75"/>
      <c r="AF4510" s="75"/>
      <c r="AG4510" s="75"/>
      <c r="AH4510" s="75"/>
      <c r="AI4510" s="75"/>
      <c r="AK4510" s="76"/>
      <c r="AL4510" s="76"/>
      <c r="AM4510" s="75"/>
      <c r="AO4510" s="186"/>
      <c r="AP4510" s="186"/>
      <c r="AQ4510" s="186"/>
      <c r="AR4510" s="186"/>
      <c r="AS4510" s="186"/>
      <c r="AT4510" s="186"/>
      <c r="AU4510" s="186"/>
      <c r="AV4510" s="186"/>
      <c r="AW4510" s="186"/>
      <c r="AX4510" s="186"/>
      <c r="AY4510" s="186"/>
      <c r="AZ4510" s="186"/>
      <c r="BA4510" s="186"/>
      <c r="BB4510" s="186"/>
      <c r="BC4510" s="186"/>
      <c r="BD4510" s="75"/>
      <c r="BE4510" s="75"/>
      <c r="BF4510" s="75"/>
    </row>
    <row r="4511" spans="1:58" ht="11.25" customHeight="1" x14ac:dyDescent="0.3">
      <c r="A4511" s="75"/>
      <c r="B4511" s="75"/>
      <c r="C4511" s="958"/>
      <c r="D4511" s="75"/>
      <c r="E4511" s="75"/>
      <c r="F4511" s="75"/>
      <c r="G4511" s="75"/>
      <c r="H4511" s="75"/>
      <c r="I4511" s="75"/>
      <c r="J4511" s="75"/>
      <c r="K4511" s="75"/>
      <c r="L4511" s="75"/>
      <c r="M4511" s="75"/>
      <c r="N4511" s="75"/>
      <c r="O4511" s="75"/>
      <c r="P4511" s="75"/>
      <c r="Q4511" s="75"/>
      <c r="R4511" s="75"/>
      <c r="S4511" s="75"/>
      <c r="T4511" s="75"/>
      <c r="U4511" s="75"/>
      <c r="V4511" s="75"/>
      <c r="W4511" s="75"/>
      <c r="X4511" s="75"/>
      <c r="Y4511" s="75"/>
      <c r="Z4511" s="75"/>
      <c r="AA4511" s="75"/>
      <c r="AB4511" s="75"/>
      <c r="AC4511" s="75"/>
      <c r="AD4511" s="75"/>
      <c r="AE4511" s="75"/>
      <c r="AF4511" s="75"/>
      <c r="AG4511" s="75"/>
      <c r="AH4511" s="75"/>
      <c r="AI4511" s="75"/>
      <c r="AK4511" s="76"/>
      <c r="AL4511" s="76"/>
      <c r="AM4511" s="75"/>
      <c r="AO4511" s="186"/>
      <c r="AP4511" s="186"/>
      <c r="AQ4511" s="186"/>
      <c r="AR4511" s="186"/>
      <c r="AS4511" s="186"/>
      <c r="AT4511" s="186"/>
      <c r="AU4511" s="186"/>
      <c r="AV4511" s="186"/>
      <c r="AW4511" s="186"/>
      <c r="AX4511" s="186"/>
      <c r="AY4511" s="186"/>
      <c r="AZ4511" s="186"/>
      <c r="BA4511" s="186"/>
      <c r="BB4511" s="186"/>
      <c r="BC4511" s="186"/>
      <c r="BD4511" s="75"/>
      <c r="BE4511" s="75"/>
      <c r="BF4511" s="75"/>
    </row>
    <row r="4512" spans="1:58" ht="11.25" customHeight="1" x14ac:dyDescent="0.3">
      <c r="A4512" s="75"/>
      <c r="B4512" s="75"/>
      <c r="C4512" s="958"/>
      <c r="D4512" s="75"/>
      <c r="E4512" s="75"/>
      <c r="F4512" s="75"/>
      <c r="G4512" s="75"/>
      <c r="H4512" s="75"/>
      <c r="I4512" s="75"/>
      <c r="J4512" s="75"/>
      <c r="K4512" s="75"/>
      <c r="L4512" s="75"/>
      <c r="M4512" s="75"/>
      <c r="N4512" s="75"/>
      <c r="O4512" s="75"/>
      <c r="P4512" s="75"/>
      <c r="Q4512" s="75"/>
      <c r="R4512" s="75"/>
      <c r="S4512" s="75"/>
      <c r="T4512" s="75"/>
      <c r="U4512" s="75"/>
      <c r="V4512" s="75"/>
      <c r="W4512" s="75"/>
      <c r="X4512" s="75"/>
      <c r="Y4512" s="75"/>
      <c r="Z4512" s="75"/>
      <c r="AA4512" s="75"/>
      <c r="AB4512" s="75"/>
      <c r="AC4512" s="75"/>
      <c r="AD4512" s="75"/>
      <c r="AE4512" s="75"/>
      <c r="AF4512" s="75"/>
      <c r="AG4512" s="75"/>
      <c r="AH4512" s="75"/>
      <c r="AI4512" s="75"/>
      <c r="AK4512" s="76"/>
      <c r="AL4512" s="76"/>
      <c r="AM4512" s="75"/>
      <c r="AO4512" s="186"/>
      <c r="AP4512" s="186"/>
      <c r="AQ4512" s="186"/>
      <c r="AR4512" s="186"/>
      <c r="AS4512" s="186"/>
      <c r="AT4512" s="186"/>
      <c r="AU4512" s="186"/>
      <c r="AV4512" s="186"/>
      <c r="AW4512" s="186"/>
      <c r="AX4512" s="186"/>
      <c r="AY4512" s="186"/>
      <c r="AZ4512" s="186"/>
      <c r="BA4512" s="186"/>
      <c r="BB4512" s="186"/>
      <c r="BC4512" s="186"/>
      <c r="BD4512" s="75"/>
      <c r="BE4512" s="75"/>
      <c r="BF4512" s="75"/>
    </row>
    <row r="4513" spans="1:58" ht="11.25" customHeight="1" x14ac:dyDescent="0.3">
      <c r="A4513" s="75"/>
      <c r="B4513" s="75"/>
      <c r="C4513" s="958"/>
      <c r="D4513" s="75"/>
      <c r="E4513" s="75"/>
      <c r="F4513" s="75"/>
      <c r="G4513" s="75"/>
      <c r="H4513" s="75"/>
      <c r="I4513" s="75"/>
      <c r="J4513" s="75"/>
      <c r="K4513" s="75"/>
      <c r="L4513" s="75"/>
      <c r="M4513" s="75"/>
      <c r="N4513" s="75"/>
      <c r="O4513" s="75"/>
      <c r="P4513" s="75"/>
      <c r="Q4513" s="75"/>
      <c r="R4513" s="75"/>
      <c r="S4513" s="75"/>
      <c r="T4513" s="75"/>
      <c r="U4513" s="75"/>
      <c r="V4513" s="75"/>
      <c r="W4513" s="75"/>
      <c r="X4513" s="75"/>
      <c r="Y4513" s="75"/>
      <c r="Z4513" s="75"/>
      <c r="AA4513" s="75"/>
      <c r="AB4513" s="75"/>
      <c r="AC4513" s="75"/>
      <c r="AD4513" s="75"/>
      <c r="AE4513" s="75"/>
      <c r="AF4513" s="75"/>
      <c r="AG4513" s="75"/>
      <c r="AH4513" s="75"/>
      <c r="AI4513" s="75"/>
      <c r="AK4513" s="76"/>
      <c r="AL4513" s="76"/>
      <c r="AM4513" s="75"/>
      <c r="AO4513" s="186"/>
      <c r="AP4513" s="186"/>
      <c r="AQ4513" s="186"/>
      <c r="AR4513" s="186"/>
      <c r="AS4513" s="186"/>
      <c r="AT4513" s="186"/>
      <c r="AU4513" s="186"/>
      <c r="AV4513" s="186"/>
      <c r="AW4513" s="186"/>
      <c r="AX4513" s="186"/>
      <c r="AY4513" s="186"/>
      <c r="AZ4513" s="186"/>
      <c r="BA4513" s="186"/>
      <c r="BB4513" s="186"/>
      <c r="BC4513" s="186"/>
      <c r="BD4513" s="75"/>
      <c r="BE4513" s="75"/>
      <c r="BF4513" s="75"/>
    </row>
    <row r="4514" spans="1:58" ht="11.25" customHeight="1" x14ac:dyDescent="0.3">
      <c r="A4514" s="75"/>
      <c r="B4514" s="75"/>
      <c r="C4514" s="958"/>
      <c r="D4514" s="75"/>
      <c r="E4514" s="75"/>
      <c r="F4514" s="75"/>
      <c r="G4514" s="75"/>
      <c r="H4514" s="75"/>
      <c r="I4514" s="75"/>
      <c r="J4514" s="75"/>
      <c r="K4514" s="75"/>
      <c r="L4514" s="75"/>
      <c r="M4514" s="75"/>
      <c r="N4514" s="75"/>
      <c r="O4514" s="75"/>
      <c r="P4514" s="75"/>
      <c r="Q4514" s="75"/>
      <c r="R4514" s="75"/>
      <c r="S4514" s="75"/>
      <c r="T4514" s="75"/>
      <c r="U4514" s="75"/>
      <c r="V4514" s="75"/>
      <c r="W4514" s="75"/>
      <c r="X4514" s="75"/>
      <c r="Y4514" s="75"/>
      <c r="Z4514" s="75"/>
      <c r="AA4514" s="75"/>
      <c r="AB4514" s="75"/>
      <c r="AC4514" s="75"/>
      <c r="AD4514" s="75"/>
      <c r="AE4514" s="75"/>
      <c r="AF4514" s="75"/>
      <c r="AG4514" s="75"/>
      <c r="AH4514" s="75"/>
      <c r="AI4514" s="75"/>
      <c r="AK4514" s="76"/>
      <c r="AL4514" s="76"/>
      <c r="AM4514" s="75"/>
      <c r="AO4514" s="186"/>
      <c r="AP4514" s="186"/>
      <c r="AQ4514" s="186"/>
      <c r="AR4514" s="186"/>
      <c r="AS4514" s="186"/>
      <c r="AT4514" s="186"/>
      <c r="AU4514" s="186"/>
      <c r="AV4514" s="186"/>
      <c r="AW4514" s="186"/>
      <c r="AX4514" s="186"/>
      <c r="AY4514" s="186"/>
      <c r="AZ4514" s="186"/>
      <c r="BA4514" s="186"/>
      <c r="BB4514" s="186"/>
      <c r="BC4514" s="186"/>
      <c r="BD4514" s="75"/>
      <c r="BE4514" s="75"/>
      <c r="BF4514" s="75"/>
    </row>
    <row r="4515" spans="1:58" ht="11.25" customHeight="1" x14ac:dyDescent="0.3">
      <c r="A4515" s="75"/>
      <c r="B4515" s="75"/>
      <c r="C4515" s="958"/>
      <c r="D4515" s="75"/>
      <c r="E4515" s="75"/>
      <c r="F4515" s="75"/>
      <c r="G4515" s="75"/>
      <c r="H4515" s="75"/>
      <c r="I4515" s="75"/>
      <c r="J4515" s="75"/>
      <c r="K4515" s="75"/>
      <c r="L4515" s="75"/>
      <c r="M4515" s="75"/>
      <c r="N4515" s="75"/>
      <c r="O4515" s="75"/>
      <c r="P4515" s="75"/>
      <c r="Q4515" s="75"/>
      <c r="R4515" s="75"/>
      <c r="S4515" s="75"/>
      <c r="T4515" s="75"/>
      <c r="U4515" s="75"/>
      <c r="V4515" s="75"/>
      <c r="W4515" s="75"/>
      <c r="X4515" s="75"/>
      <c r="Y4515" s="75"/>
      <c r="Z4515" s="75"/>
      <c r="AA4515" s="75"/>
      <c r="AB4515" s="75"/>
      <c r="AC4515" s="75"/>
      <c r="AD4515" s="75"/>
      <c r="AE4515" s="75"/>
      <c r="AF4515" s="75"/>
      <c r="AG4515" s="75"/>
      <c r="AH4515" s="75"/>
      <c r="AI4515" s="75"/>
      <c r="AK4515" s="76"/>
      <c r="AL4515" s="76"/>
      <c r="AM4515" s="75"/>
      <c r="AO4515" s="186"/>
      <c r="AP4515" s="186"/>
      <c r="AQ4515" s="186"/>
      <c r="AR4515" s="186"/>
      <c r="AS4515" s="186"/>
      <c r="AT4515" s="186"/>
      <c r="AU4515" s="186"/>
      <c r="AV4515" s="186"/>
      <c r="AW4515" s="186"/>
      <c r="AX4515" s="186"/>
      <c r="AY4515" s="186"/>
      <c r="AZ4515" s="186"/>
      <c r="BA4515" s="186"/>
      <c r="BB4515" s="186"/>
      <c r="BC4515" s="186"/>
      <c r="BD4515" s="75"/>
      <c r="BE4515" s="75"/>
      <c r="BF4515" s="75"/>
    </row>
    <row r="4516" spans="1:58" ht="11.25" customHeight="1" x14ac:dyDescent="0.3">
      <c r="A4516" s="75"/>
      <c r="B4516" s="75"/>
      <c r="C4516" s="958"/>
      <c r="D4516" s="75"/>
      <c r="E4516" s="75"/>
      <c r="F4516" s="75"/>
      <c r="G4516" s="75"/>
      <c r="H4516" s="75"/>
      <c r="I4516" s="75"/>
      <c r="J4516" s="75"/>
      <c r="K4516" s="75"/>
      <c r="L4516" s="75"/>
      <c r="M4516" s="75"/>
      <c r="N4516" s="75"/>
      <c r="O4516" s="75"/>
      <c r="P4516" s="75"/>
      <c r="Q4516" s="75"/>
      <c r="R4516" s="75"/>
      <c r="S4516" s="75"/>
      <c r="T4516" s="75"/>
      <c r="U4516" s="75"/>
      <c r="V4516" s="75"/>
      <c r="W4516" s="75"/>
      <c r="X4516" s="75"/>
      <c r="Y4516" s="75"/>
      <c r="Z4516" s="75"/>
      <c r="AA4516" s="75"/>
      <c r="AB4516" s="75"/>
      <c r="AC4516" s="75"/>
      <c r="AD4516" s="75"/>
      <c r="AE4516" s="75"/>
      <c r="AF4516" s="75"/>
      <c r="AG4516" s="75"/>
      <c r="AH4516" s="75"/>
      <c r="AI4516" s="75"/>
      <c r="AK4516" s="76"/>
      <c r="AL4516" s="76"/>
      <c r="AM4516" s="75"/>
      <c r="AO4516" s="186"/>
      <c r="AP4516" s="186"/>
      <c r="AQ4516" s="186"/>
      <c r="AR4516" s="186"/>
      <c r="AS4516" s="186"/>
      <c r="AT4516" s="186"/>
      <c r="AU4516" s="186"/>
      <c r="AV4516" s="186"/>
      <c r="AW4516" s="186"/>
      <c r="AX4516" s="186"/>
      <c r="AY4516" s="186"/>
      <c r="AZ4516" s="186"/>
      <c r="BA4516" s="186"/>
      <c r="BB4516" s="186"/>
      <c r="BC4516" s="186"/>
      <c r="BD4516" s="75"/>
      <c r="BE4516" s="75"/>
      <c r="BF4516" s="75"/>
    </row>
    <row r="4517" spans="1:58" ht="11.25" customHeight="1" x14ac:dyDescent="0.3">
      <c r="A4517" s="75"/>
      <c r="B4517" s="75"/>
      <c r="C4517" s="958"/>
      <c r="D4517" s="75"/>
      <c r="E4517" s="75"/>
      <c r="F4517" s="75"/>
      <c r="G4517" s="75"/>
      <c r="H4517" s="75"/>
      <c r="I4517" s="75"/>
      <c r="J4517" s="75"/>
      <c r="K4517" s="75"/>
      <c r="L4517" s="75"/>
      <c r="M4517" s="75"/>
      <c r="N4517" s="75"/>
      <c r="O4517" s="75"/>
      <c r="P4517" s="75"/>
      <c r="Q4517" s="75"/>
      <c r="R4517" s="75"/>
      <c r="S4517" s="75"/>
      <c r="T4517" s="75"/>
      <c r="U4517" s="75"/>
      <c r="V4517" s="75"/>
      <c r="W4517" s="75"/>
      <c r="X4517" s="75"/>
      <c r="Y4517" s="75"/>
      <c r="Z4517" s="75"/>
      <c r="AA4517" s="75"/>
      <c r="AB4517" s="75"/>
      <c r="AC4517" s="75"/>
      <c r="AD4517" s="75"/>
      <c r="AE4517" s="75"/>
      <c r="AF4517" s="75"/>
      <c r="AG4517" s="75"/>
      <c r="AH4517" s="75"/>
      <c r="AI4517" s="75"/>
      <c r="AK4517" s="76"/>
      <c r="AL4517" s="76"/>
      <c r="AM4517" s="75"/>
      <c r="AO4517" s="186"/>
      <c r="AP4517" s="186"/>
      <c r="AQ4517" s="186"/>
      <c r="AR4517" s="186"/>
      <c r="AS4517" s="186"/>
      <c r="AT4517" s="186"/>
      <c r="AU4517" s="186"/>
      <c r="AV4517" s="186"/>
      <c r="AW4517" s="186"/>
      <c r="AX4517" s="186"/>
      <c r="AY4517" s="186"/>
      <c r="AZ4517" s="186"/>
      <c r="BA4517" s="186"/>
      <c r="BB4517" s="186"/>
      <c r="BC4517" s="186"/>
      <c r="BD4517" s="75"/>
      <c r="BE4517" s="75"/>
      <c r="BF4517" s="75"/>
    </row>
    <row r="4518" spans="1:58" ht="11.25" customHeight="1" x14ac:dyDescent="0.3">
      <c r="A4518" s="75"/>
      <c r="B4518" s="75"/>
      <c r="C4518" s="958"/>
      <c r="D4518" s="75"/>
      <c r="E4518" s="75"/>
      <c r="F4518" s="75"/>
      <c r="G4518" s="75"/>
      <c r="H4518" s="75"/>
      <c r="I4518" s="75"/>
      <c r="J4518" s="75"/>
      <c r="K4518" s="75"/>
      <c r="L4518" s="75"/>
      <c r="M4518" s="75"/>
      <c r="N4518" s="75"/>
      <c r="O4518" s="75"/>
      <c r="P4518" s="75"/>
      <c r="Q4518" s="75"/>
      <c r="R4518" s="75"/>
      <c r="S4518" s="75"/>
      <c r="T4518" s="75"/>
      <c r="U4518" s="75"/>
      <c r="V4518" s="75"/>
      <c r="W4518" s="75"/>
      <c r="X4518" s="75"/>
      <c r="Y4518" s="75"/>
      <c r="Z4518" s="75"/>
      <c r="AA4518" s="75"/>
      <c r="AB4518" s="75"/>
      <c r="AC4518" s="75"/>
      <c r="AD4518" s="75"/>
      <c r="AE4518" s="75"/>
      <c r="AF4518" s="75"/>
      <c r="AG4518" s="75"/>
      <c r="AH4518" s="75"/>
      <c r="AI4518" s="75"/>
      <c r="AK4518" s="76"/>
      <c r="AL4518" s="76"/>
      <c r="AM4518" s="75"/>
      <c r="AO4518" s="186"/>
      <c r="AP4518" s="186"/>
      <c r="AQ4518" s="186"/>
      <c r="AR4518" s="186"/>
      <c r="AS4518" s="186"/>
      <c r="AT4518" s="186"/>
      <c r="AU4518" s="186"/>
      <c r="AV4518" s="186"/>
      <c r="AW4518" s="186"/>
      <c r="AX4518" s="186"/>
      <c r="AY4518" s="186"/>
      <c r="AZ4518" s="186"/>
      <c r="BA4518" s="186"/>
      <c r="BB4518" s="186"/>
      <c r="BC4518" s="186"/>
      <c r="BD4518" s="75"/>
      <c r="BE4518" s="75"/>
      <c r="BF4518" s="75"/>
    </row>
    <row r="4519" spans="1:58" ht="11.25" customHeight="1" x14ac:dyDescent="0.3">
      <c r="A4519" s="75"/>
      <c r="B4519" s="75"/>
      <c r="C4519" s="958"/>
      <c r="D4519" s="75"/>
      <c r="E4519" s="75"/>
      <c r="F4519" s="75"/>
      <c r="G4519" s="75"/>
      <c r="H4519" s="75"/>
      <c r="I4519" s="75"/>
      <c r="J4519" s="75"/>
      <c r="K4519" s="75"/>
      <c r="L4519" s="75"/>
      <c r="M4519" s="75"/>
      <c r="N4519" s="75"/>
      <c r="O4519" s="75"/>
      <c r="P4519" s="75"/>
      <c r="Q4519" s="75"/>
      <c r="R4519" s="75"/>
      <c r="S4519" s="75"/>
      <c r="T4519" s="75"/>
      <c r="U4519" s="75"/>
      <c r="V4519" s="75"/>
      <c r="W4519" s="75"/>
      <c r="X4519" s="75"/>
      <c r="Y4519" s="75"/>
      <c r="Z4519" s="75"/>
      <c r="AA4519" s="75"/>
      <c r="AB4519" s="75"/>
      <c r="AC4519" s="75"/>
      <c r="AD4519" s="75"/>
      <c r="AE4519" s="75"/>
      <c r="AF4519" s="75"/>
      <c r="AG4519" s="75"/>
      <c r="AH4519" s="75"/>
      <c r="AI4519" s="75"/>
      <c r="AK4519" s="76"/>
      <c r="AL4519" s="76"/>
      <c r="AM4519" s="75"/>
      <c r="AO4519" s="186"/>
      <c r="AP4519" s="186"/>
      <c r="AQ4519" s="186"/>
      <c r="AR4519" s="186"/>
      <c r="AS4519" s="186"/>
      <c r="AT4519" s="186"/>
      <c r="AU4519" s="186"/>
      <c r="AV4519" s="186"/>
      <c r="AW4519" s="186"/>
      <c r="AX4519" s="186"/>
      <c r="AY4519" s="186"/>
      <c r="AZ4519" s="186"/>
      <c r="BA4519" s="186"/>
      <c r="BB4519" s="186"/>
      <c r="BC4519" s="186"/>
      <c r="BD4519" s="75"/>
      <c r="BE4519" s="75"/>
      <c r="BF4519" s="75"/>
    </row>
    <row r="4520" spans="1:58" ht="11.25" customHeight="1" x14ac:dyDescent="0.3">
      <c r="A4520" s="75"/>
      <c r="B4520" s="75"/>
      <c r="C4520" s="958"/>
      <c r="D4520" s="75"/>
      <c r="E4520" s="75"/>
      <c r="F4520" s="75"/>
      <c r="G4520" s="75"/>
      <c r="H4520" s="75"/>
      <c r="I4520" s="75"/>
      <c r="J4520" s="75"/>
      <c r="K4520" s="75"/>
      <c r="L4520" s="75"/>
      <c r="M4520" s="75"/>
      <c r="N4520" s="75"/>
      <c r="O4520" s="75"/>
      <c r="P4520" s="75"/>
      <c r="Q4520" s="75"/>
      <c r="R4520" s="75"/>
      <c r="S4520" s="75"/>
      <c r="T4520" s="75"/>
      <c r="U4520" s="75"/>
      <c r="V4520" s="75"/>
      <c r="W4520" s="75"/>
      <c r="X4520" s="75"/>
      <c r="Y4520" s="75"/>
      <c r="Z4520" s="75"/>
      <c r="AA4520" s="75"/>
      <c r="AB4520" s="75"/>
      <c r="AC4520" s="75"/>
      <c r="AD4520" s="75"/>
      <c r="AE4520" s="75"/>
      <c r="AF4520" s="75"/>
      <c r="AG4520" s="75"/>
      <c r="AH4520" s="75"/>
      <c r="AI4520" s="75"/>
      <c r="AK4520" s="76"/>
      <c r="AL4520" s="76"/>
      <c r="AM4520" s="75"/>
      <c r="AO4520" s="186"/>
      <c r="AP4520" s="186"/>
      <c r="AQ4520" s="186"/>
      <c r="AR4520" s="186"/>
      <c r="AS4520" s="186"/>
      <c r="AT4520" s="186"/>
      <c r="AU4520" s="186"/>
      <c r="AV4520" s="186"/>
      <c r="AW4520" s="186"/>
      <c r="AX4520" s="186"/>
      <c r="AY4520" s="186"/>
      <c r="AZ4520" s="186"/>
      <c r="BA4520" s="186"/>
      <c r="BB4520" s="186"/>
      <c r="BC4520" s="186"/>
      <c r="BD4520" s="75"/>
      <c r="BE4520" s="75"/>
      <c r="BF4520" s="75"/>
    </row>
    <row r="4521" spans="1:58" ht="11.25" customHeight="1" x14ac:dyDescent="0.3">
      <c r="A4521" s="75"/>
      <c r="B4521" s="75"/>
      <c r="C4521" s="958"/>
      <c r="D4521" s="75"/>
      <c r="E4521" s="75"/>
      <c r="F4521" s="75"/>
      <c r="G4521" s="75"/>
      <c r="H4521" s="75"/>
      <c r="I4521" s="75"/>
      <c r="J4521" s="75"/>
      <c r="K4521" s="75"/>
      <c r="L4521" s="75"/>
      <c r="M4521" s="75"/>
      <c r="N4521" s="75"/>
      <c r="O4521" s="75"/>
      <c r="P4521" s="75"/>
      <c r="Q4521" s="75"/>
      <c r="R4521" s="75"/>
      <c r="S4521" s="75"/>
      <c r="T4521" s="75"/>
      <c r="U4521" s="75"/>
      <c r="V4521" s="75"/>
      <c r="W4521" s="75"/>
      <c r="X4521" s="75"/>
      <c r="Y4521" s="75"/>
      <c r="Z4521" s="75"/>
      <c r="AA4521" s="75"/>
      <c r="AB4521" s="75"/>
      <c r="AC4521" s="75"/>
      <c r="AD4521" s="75"/>
      <c r="AE4521" s="75"/>
      <c r="AF4521" s="75"/>
      <c r="AG4521" s="75"/>
      <c r="AH4521" s="75"/>
      <c r="AI4521" s="75"/>
      <c r="AK4521" s="76"/>
      <c r="AL4521" s="76"/>
      <c r="AM4521" s="75"/>
      <c r="AO4521" s="186"/>
      <c r="AP4521" s="186"/>
      <c r="AQ4521" s="186"/>
      <c r="AR4521" s="186"/>
      <c r="AS4521" s="186"/>
      <c r="AT4521" s="186"/>
      <c r="AU4521" s="186"/>
      <c r="AV4521" s="186"/>
      <c r="AW4521" s="186"/>
      <c r="AX4521" s="186"/>
      <c r="AY4521" s="186"/>
      <c r="AZ4521" s="186"/>
      <c r="BA4521" s="186"/>
      <c r="BB4521" s="186"/>
      <c r="BC4521" s="186"/>
      <c r="BD4521" s="75"/>
      <c r="BE4521" s="75"/>
      <c r="BF4521" s="75"/>
    </row>
    <row r="4522" spans="1:58" ht="11.25" customHeight="1" x14ac:dyDescent="0.3">
      <c r="A4522" s="75"/>
      <c r="B4522" s="75"/>
      <c r="C4522" s="958"/>
      <c r="D4522" s="75"/>
      <c r="E4522" s="75"/>
      <c r="F4522" s="75"/>
      <c r="G4522" s="75"/>
      <c r="H4522" s="75"/>
      <c r="I4522" s="75"/>
      <c r="J4522" s="75"/>
      <c r="K4522" s="75"/>
      <c r="L4522" s="75"/>
      <c r="M4522" s="75"/>
      <c r="N4522" s="75"/>
      <c r="O4522" s="75"/>
      <c r="P4522" s="75"/>
      <c r="Q4522" s="75"/>
      <c r="R4522" s="75"/>
      <c r="S4522" s="75"/>
      <c r="T4522" s="75"/>
      <c r="U4522" s="75"/>
      <c r="V4522" s="75"/>
      <c r="W4522" s="75"/>
      <c r="X4522" s="75"/>
      <c r="Y4522" s="75"/>
      <c r="Z4522" s="75"/>
      <c r="AA4522" s="75"/>
      <c r="AB4522" s="75"/>
      <c r="AC4522" s="75"/>
      <c r="AD4522" s="75"/>
      <c r="AE4522" s="75"/>
      <c r="AF4522" s="75"/>
      <c r="AG4522" s="75"/>
      <c r="AH4522" s="75"/>
      <c r="AI4522" s="75"/>
      <c r="AK4522" s="76"/>
      <c r="AL4522" s="76"/>
      <c r="AM4522" s="75"/>
      <c r="AO4522" s="186"/>
      <c r="AP4522" s="186"/>
      <c r="AQ4522" s="186"/>
      <c r="AR4522" s="186"/>
      <c r="AS4522" s="186"/>
      <c r="AT4522" s="186"/>
      <c r="AU4522" s="186"/>
      <c r="AV4522" s="186"/>
      <c r="AW4522" s="186"/>
      <c r="AX4522" s="186"/>
      <c r="AY4522" s="186"/>
      <c r="AZ4522" s="186"/>
      <c r="BA4522" s="186"/>
      <c r="BB4522" s="186"/>
      <c r="BC4522" s="186"/>
      <c r="BD4522" s="75"/>
      <c r="BE4522" s="75"/>
      <c r="BF4522" s="75"/>
    </row>
    <row r="4523" spans="1:58" ht="11.25" customHeight="1" x14ac:dyDescent="0.3">
      <c r="A4523" s="75"/>
      <c r="B4523" s="75"/>
      <c r="C4523" s="958"/>
      <c r="D4523" s="75"/>
      <c r="E4523" s="75"/>
      <c r="F4523" s="75"/>
      <c r="G4523" s="75"/>
      <c r="H4523" s="75"/>
      <c r="I4523" s="75"/>
      <c r="J4523" s="75"/>
      <c r="K4523" s="75"/>
      <c r="L4523" s="75"/>
      <c r="M4523" s="75"/>
      <c r="N4523" s="75"/>
      <c r="O4523" s="75"/>
      <c r="P4523" s="75"/>
      <c r="Q4523" s="75"/>
      <c r="R4523" s="75"/>
      <c r="S4523" s="75"/>
      <c r="T4523" s="75"/>
      <c r="U4523" s="75"/>
      <c r="V4523" s="75"/>
      <c r="W4523" s="75"/>
      <c r="X4523" s="75"/>
      <c r="Y4523" s="75"/>
      <c r="Z4523" s="75"/>
      <c r="AA4523" s="75"/>
      <c r="AB4523" s="75"/>
      <c r="AC4523" s="75"/>
      <c r="AD4523" s="75"/>
      <c r="AE4523" s="75"/>
      <c r="AF4523" s="75"/>
      <c r="AG4523" s="75"/>
      <c r="AH4523" s="75"/>
      <c r="AI4523" s="75"/>
      <c r="AK4523" s="76"/>
      <c r="AL4523" s="76"/>
      <c r="AM4523" s="75"/>
      <c r="AO4523" s="186"/>
      <c r="AP4523" s="186"/>
      <c r="AQ4523" s="186"/>
      <c r="AR4523" s="186"/>
      <c r="AS4523" s="186"/>
      <c r="AT4523" s="186"/>
      <c r="AU4523" s="186"/>
      <c r="AV4523" s="186"/>
      <c r="AW4523" s="186"/>
      <c r="AX4523" s="186"/>
      <c r="AY4523" s="186"/>
      <c r="AZ4523" s="186"/>
      <c r="BA4523" s="186"/>
      <c r="BB4523" s="186"/>
      <c r="BC4523" s="186"/>
      <c r="BD4523" s="75"/>
      <c r="BE4523" s="75"/>
      <c r="BF4523" s="75"/>
    </row>
    <row r="4524" spans="1:58" ht="11.25" customHeight="1" x14ac:dyDescent="0.3">
      <c r="A4524" s="75"/>
      <c r="B4524" s="75"/>
      <c r="C4524" s="958"/>
      <c r="D4524" s="75"/>
      <c r="E4524" s="75"/>
      <c r="F4524" s="75"/>
      <c r="G4524" s="75"/>
      <c r="H4524" s="75"/>
      <c r="I4524" s="75"/>
      <c r="J4524" s="75"/>
      <c r="K4524" s="75"/>
      <c r="L4524" s="75"/>
      <c r="M4524" s="75"/>
      <c r="N4524" s="75"/>
      <c r="O4524" s="75"/>
      <c r="P4524" s="75"/>
      <c r="Q4524" s="75"/>
      <c r="R4524" s="75"/>
      <c r="S4524" s="75"/>
      <c r="T4524" s="75"/>
      <c r="U4524" s="75"/>
      <c r="V4524" s="75"/>
      <c r="W4524" s="75"/>
      <c r="X4524" s="75"/>
      <c r="Y4524" s="75"/>
      <c r="Z4524" s="75"/>
      <c r="AA4524" s="75"/>
      <c r="AB4524" s="75"/>
      <c r="AC4524" s="75"/>
      <c r="AD4524" s="75"/>
      <c r="AE4524" s="75"/>
      <c r="AF4524" s="75"/>
      <c r="AG4524" s="75"/>
      <c r="AH4524" s="75"/>
      <c r="AI4524" s="75"/>
      <c r="AK4524" s="76"/>
      <c r="AL4524" s="76"/>
      <c r="AM4524" s="75"/>
      <c r="AO4524" s="186"/>
      <c r="AP4524" s="186"/>
      <c r="AQ4524" s="186"/>
      <c r="AR4524" s="186"/>
      <c r="AS4524" s="186"/>
      <c r="AT4524" s="186"/>
      <c r="AU4524" s="186"/>
      <c r="AV4524" s="186"/>
      <c r="AW4524" s="186"/>
      <c r="AX4524" s="186"/>
      <c r="AY4524" s="186"/>
      <c r="AZ4524" s="186"/>
      <c r="BA4524" s="186"/>
      <c r="BB4524" s="186"/>
      <c r="BC4524" s="186"/>
      <c r="BD4524" s="75"/>
      <c r="BE4524" s="75"/>
      <c r="BF4524" s="75"/>
    </row>
    <row r="4525" spans="1:58" ht="11.25" customHeight="1" x14ac:dyDescent="0.3">
      <c r="A4525" s="75"/>
      <c r="B4525" s="75"/>
      <c r="C4525" s="958"/>
      <c r="D4525" s="75"/>
      <c r="E4525" s="75"/>
      <c r="F4525" s="75"/>
      <c r="G4525" s="75"/>
      <c r="H4525" s="75"/>
      <c r="I4525" s="75"/>
      <c r="J4525" s="75"/>
      <c r="K4525" s="75"/>
      <c r="L4525" s="75"/>
      <c r="M4525" s="75"/>
      <c r="N4525" s="75"/>
      <c r="O4525" s="75"/>
      <c r="P4525" s="75"/>
      <c r="Q4525" s="75"/>
      <c r="R4525" s="75"/>
      <c r="S4525" s="75"/>
      <c r="T4525" s="75"/>
      <c r="U4525" s="75"/>
      <c r="V4525" s="75"/>
      <c r="W4525" s="75"/>
      <c r="X4525" s="75"/>
      <c r="Y4525" s="75"/>
      <c r="Z4525" s="75"/>
      <c r="AA4525" s="75"/>
      <c r="AB4525" s="75"/>
      <c r="AC4525" s="75"/>
      <c r="AD4525" s="75"/>
      <c r="AE4525" s="75"/>
      <c r="AF4525" s="75"/>
      <c r="AG4525" s="75"/>
      <c r="AH4525" s="75"/>
      <c r="AI4525" s="75"/>
      <c r="AK4525" s="76"/>
      <c r="AL4525" s="76"/>
      <c r="AM4525" s="75"/>
      <c r="AO4525" s="186"/>
      <c r="AP4525" s="186"/>
      <c r="AQ4525" s="186"/>
      <c r="AR4525" s="186"/>
      <c r="AS4525" s="186"/>
      <c r="AT4525" s="186"/>
      <c r="AU4525" s="186"/>
      <c r="AV4525" s="186"/>
      <c r="AW4525" s="186"/>
      <c r="AX4525" s="186"/>
      <c r="AY4525" s="186"/>
      <c r="AZ4525" s="186"/>
      <c r="BA4525" s="186"/>
      <c r="BB4525" s="186"/>
      <c r="BC4525" s="186"/>
      <c r="BD4525" s="75"/>
      <c r="BE4525" s="75"/>
      <c r="BF4525" s="75"/>
    </row>
    <row r="4526" spans="1:58" ht="11.25" customHeight="1" x14ac:dyDescent="0.3">
      <c r="A4526" s="75"/>
      <c r="B4526" s="75"/>
      <c r="C4526" s="958"/>
      <c r="D4526" s="75"/>
      <c r="E4526" s="75"/>
      <c r="F4526" s="75"/>
      <c r="G4526" s="75"/>
      <c r="H4526" s="75"/>
      <c r="I4526" s="75"/>
      <c r="J4526" s="75"/>
      <c r="K4526" s="75"/>
      <c r="L4526" s="75"/>
      <c r="M4526" s="75"/>
      <c r="N4526" s="75"/>
      <c r="O4526" s="75"/>
      <c r="P4526" s="75"/>
      <c r="Q4526" s="75"/>
      <c r="R4526" s="75"/>
      <c r="S4526" s="75"/>
      <c r="T4526" s="75"/>
      <c r="U4526" s="75"/>
      <c r="V4526" s="75"/>
      <c r="W4526" s="75"/>
      <c r="X4526" s="75"/>
      <c r="Y4526" s="75"/>
      <c r="Z4526" s="75"/>
      <c r="AA4526" s="75"/>
      <c r="AB4526" s="75"/>
      <c r="AC4526" s="75"/>
      <c r="AD4526" s="75"/>
      <c r="AE4526" s="75"/>
      <c r="AF4526" s="75"/>
      <c r="AG4526" s="75"/>
      <c r="AH4526" s="75"/>
      <c r="AI4526" s="75"/>
      <c r="AK4526" s="76"/>
      <c r="AL4526" s="76"/>
      <c r="AM4526" s="75"/>
      <c r="AO4526" s="186"/>
      <c r="AP4526" s="186"/>
      <c r="AQ4526" s="186"/>
      <c r="AR4526" s="186"/>
      <c r="AS4526" s="186"/>
      <c r="AT4526" s="186"/>
      <c r="AU4526" s="186"/>
      <c r="AV4526" s="186"/>
      <c r="AW4526" s="186"/>
      <c r="AX4526" s="186"/>
      <c r="AY4526" s="186"/>
      <c r="AZ4526" s="186"/>
      <c r="BA4526" s="186"/>
      <c r="BB4526" s="186"/>
      <c r="BC4526" s="186"/>
      <c r="BD4526" s="75"/>
      <c r="BE4526" s="75"/>
      <c r="BF4526" s="75"/>
    </row>
    <row r="4527" spans="1:58" ht="11.25" customHeight="1" x14ac:dyDescent="0.3">
      <c r="A4527" s="75"/>
      <c r="B4527" s="75"/>
      <c r="C4527" s="958"/>
      <c r="D4527" s="75"/>
      <c r="E4527" s="75"/>
      <c r="F4527" s="75"/>
      <c r="G4527" s="75"/>
      <c r="H4527" s="75"/>
      <c r="I4527" s="75"/>
      <c r="J4527" s="75"/>
      <c r="K4527" s="75"/>
      <c r="L4527" s="75"/>
      <c r="M4527" s="75"/>
      <c r="N4527" s="75"/>
      <c r="O4527" s="75"/>
      <c r="P4527" s="75"/>
      <c r="Q4527" s="75"/>
      <c r="R4527" s="75"/>
      <c r="S4527" s="75"/>
      <c r="T4527" s="75"/>
      <c r="U4527" s="75"/>
      <c r="V4527" s="75"/>
      <c r="W4527" s="75"/>
      <c r="X4527" s="75"/>
      <c r="Y4527" s="75"/>
      <c r="Z4527" s="75"/>
      <c r="AA4527" s="75"/>
      <c r="AB4527" s="75"/>
      <c r="AC4527" s="75"/>
      <c r="AD4527" s="75"/>
      <c r="AE4527" s="75"/>
      <c r="AF4527" s="75"/>
      <c r="AG4527" s="75"/>
      <c r="AH4527" s="75"/>
      <c r="AI4527" s="75"/>
      <c r="AK4527" s="76"/>
      <c r="AL4527" s="76"/>
      <c r="AM4527" s="75"/>
      <c r="AO4527" s="75"/>
      <c r="AP4527" s="75"/>
      <c r="AQ4527" s="75"/>
      <c r="AR4527" s="75"/>
      <c r="AS4527" s="75"/>
      <c r="AT4527" s="75"/>
      <c r="AU4527" s="75"/>
      <c r="AV4527" s="75"/>
      <c r="AW4527" s="75"/>
      <c r="AX4527" s="75"/>
      <c r="AY4527" s="75"/>
      <c r="AZ4527" s="75"/>
      <c r="BA4527" s="75"/>
      <c r="BB4527" s="75"/>
      <c r="BC4527" s="75"/>
      <c r="BD4527" s="75"/>
      <c r="BE4527" s="75"/>
      <c r="BF4527" s="75"/>
    </row>
    <row r="4528" spans="1:58" ht="11.25" customHeight="1" x14ac:dyDescent="0.3">
      <c r="A4528" s="75"/>
      <c r="B4528" s="75"/>
      <c r="C4528" s="958"/>
      <c r="D4528" s="75"/>
      <c r="E4528" s="75"/>
      <c r="F4528" s="75"/>
      <c r="G4528" s="75"/>
      <c r="H4528" s="75"/>
      <c r="I4528" s="75"/>
      <c r="J4528" s="75"/>
      <c r="K4528" s="75"/>
      <c r="L4528" s="75"/>
      <c r="M4528" s="75"/>
      <c r="N4528" s="75"/>
      <c r="O4528" s="75"/>
      <c r="P4528" s="75"/>
      <c r="Q4528" s="75"/>
      <c r="R4528" s="75"/>
      <c r="S4528" s="75"/>
      <c r="T4528" s="75"/>
      <c r="U4528" s="75"/>
      <c r="V4528" s="75"/>
      <c r="W4528" s="75"/>
      <c r="X4528" s="75"/>
      <c r="Y4528" s="75"/>
      <c r="Z4528" s="75"/>
      <c r="AA4528" s="75"/>
      <c r="AB4528" s="75"/>
      <c r="AC4528" s="75"/>
      <c r="AD4528" s="75"/>
      <c r="AE4528" s="75"/>
      <c r="AF4528" s="75"/>
      <c r="AG4528" s="75"/>
      <c r="AH4528" s="75"/>
      <c r="AI4528" s="75"/>
      <c r="AK4528" s="76"/>
      <c r="AL4528" s="76"/>
      <c r="AM4528" s="75"/>
      <c r="AO4528" s="75"/>
      <c r="AP4528" s="75"/>
      <c r="AQ4528" s="75"/>
      <c r="AR4528" s="75"/>
      <c r="AS4528" s="75"/>
      <c r="AT4528" s="75"/>
      <c r="AU4528" s="75"/>
      <c r="AV4528" s="75"/>
      <c r="AW4528" s="75"/>
      <c r="AX4528" s="75"/>
      <c r="AY4528" s="75"/>
      <c r="AZ4528" s="75"/>
      <c r="BA4528" s="75"/>
      <c r="BB4528" s="75"/>
      <c r="BC4528" s="75"/>
      <c r="BD4528" s="75"/>
      <c r="BE4528" s="75"/>
      <c r="BF4528" s="75"/>
    </row>
    <row r="4529" spans="1:58" ht="11.25" customHeight="1" x14ac:dyDescent="0.3">
      <c r="A4529" s="75"/>
      <c r="B4529" s="75"/>
      <c r="C4529" s="958"/>
      <c r="D4529" s="75"/>
      <c r="E4529" s="75"/>
      <c r="F4529" s="75"/>
      <c r="G4529" s="75"/>
      <c r="H4529" s="75"/>
      <c r="I4529" s="75"/>
      <c r="J4529" s="75"/>
      <c r="K4529" s="75"/>
      <c r="L4529" s="75"/>
      <c r="M4529" s="75"/>
      <c r="N4529" s="75"/>
      <c r="O4529" s="75"/>
      <c r="P4529" s="75"/>
      <c r="Q4529" s="75"/>
      <c r="R4529" s="75"/>
      <c r="S4529" s="75"/>
      <c r="T4529" s="75"/>
      <c r="U4529" s="75"/>
      <c r="V4529" s="75"/>
      <c r="W4529" s="75"/>
      <c r="X4529" s="75"/>
      <c r="Y4529" s="75"/>
      <c r="Z4529" s="75"/>
      <c r="AA4529" s="75"/>
      <c r="AB4529" s="75"/>
      <c r="AC4529" s="75"/>
      <c r="AD4529" s="75"/>
      <c r="AE4529" s="75"/>
      <c r="AF4529" s="75"/>
      <c r="AG4529" s="75"/>
      <c r="AH4529" s="75"/>
      <c r="AI4529" s="75"/>
      <c r="AK4529" s="76"/>
      <c r="AL4529" s="76"/>
      <c r="AM4529" s="75"/>
      <c r="AO4529" s="75"/>
      <c r="AP4529" s="75"/>
      <c r="AQ4529" s="75"/>
      <c r="AR4529" s="75"/>
      <c r="AS4529" s="75"/>
      <c r="AT4529" s="75"/>
      <c r="AU4529" s="75"/>
      <c r="AV4529" s="75"/>
      <c r="AW4529" s="75"/>
      <c r="AX4529" s="75"/>
      <c r="AY4529" s="75"/>
      <c r="AZ4529" s="75"/>
      <c r="BA4529" s="75"/>
      <c r="BB4529" s="75"/>
      <c r="BC4529" s="75"/>
      <c r="BD4529" s="75"/>
      <c r="BE4529" s="75"/>
      <c r="BF4529" s="75"/>
    </row>
    <row r="4530" spans="1:58" ht="11.25" customHeight="1" x14ac:dyDescent="0.3">
      <c r="A4530" s="75"/>
      <c r="B4530" s="75"/>
      <c r="C4530" s="958"/>
      <c r="D4530" s="75"/>
      <c r="E4530" s="75"/>
      <c r="F4530" s="75"/>
      <c r="G4530" s="75"/>
      <c r="H4530" s="75"/>
      <c r="I4530" s="75"/>
      <c r="J4530" s="75"/>
      <c r="K4530" s="75"/>
      <c r="L4530" s="75"/>
      <c r="M4530" s="75"/>
      <c r="N4530" s="75"/>
      <c r="O4530" s="75"/>
      <c r="P4530" s="75"/>
      <c r="Q4530" s="75"/>
      <c r="R4530" s="75"/>
      <c r="S4530" s="75"/>
      <c r="T4530" s="75"/>
      <c r="U4530" s="75"/>
      <c r="V4530" s="75"/>
      <c r="W4530" s="75"/>
      <c r="X4530" s="75"/>
      <c r="Y4530" s="75"/>
      <c r="Z4530" s="75"/>
      <c r="AA4530" s="75"/>
      <c r="AB4530" s="75"/>
      <c r="AC4530" s="75"/>
      <c r="AD4530" s="75"/>
      <c r="AE4530" s="75"/>
      <c r="AF4530" s="75"/>
      <c r="AG4530" s="75"/>
      <c r="AH4530" s="75"/>
      <c r="AI4530" s="75"/>
      <c r="AK4530" s="76"/>
      <c r="AL4530" s="76"/>
      <c r="AM4530" s="75"/>
      <c r="AO4530" s="75"/>
      <c r="AP4530" s="75"/>
      <c r="AQ4530" s="75"/>
      <c r="AR4530" s="75"/>
      <c r="AS4530" s="75"/>
      <c r="AT4530" s="75"/>
      <c r="AU4530" s="75"/>
      <c r="AV4530" s="75"/>
      <c r="AW4530" s="75"/>
      <c r="AX4530" s="75"/>
      <c r="AY4530" s="75"/>
      <c r="AZ4530" s="75"/>
      <c r="BA4530" s="75"/>
      <c r="BB4530" s="75"/>
      <c r="BC4530" s="75"/>
      <c r="BD4530" s="75"/>
      <c r="BE4530" s="75"/>
      <c r="BF4530" s="75"/>
    </row>
    <row r="4531" spans="1:58" ht="11.25" customHeight="1" x14ac:dyDescent="0.3">
      <c r="A4531" s="75"/>
      <c r="B4531" s="75"/>
      <c r="C4531" s="958"/>
      <c r="D4531" s="75"/>
      <c r="E4531" s="75"/>
      <c r="F4531" s="75"/>
      <c r="G4531" s="75"/>
      <c r="H4531" s="75"/>
      <c r="I4531" s="75"/>
      <c r="J4531" s="75"/>
      <c r="K4531" s="75"/>
      <c r="L4531" s="75"/>
      <c r="M4531" s="75"/>
      <c r="N4531" s="75"/>
      <c r="O4531" s="75"/>
      <c r="P4531" s="75"/>
      <c r="Q4531" s="75"/>
      <c r="R4531" s="75"/>
      <c r="S4531" s="75"/>
      <c r="T4531" s="75"/>
      <c r="U4531" s="75"/>
      <c r="V4531" s="75"/>
      <c r="W4531" s="75"/>
      <c r="X4531" s="75"/>
      <c r="Y4531" s="75"/>
      <c r="Z4531" s="75"/>
      <c r="AA4531" s="75"/>
      <c r="AB4531" s="75"/>
      <c r="AC4531" s="75"/>
      <c r="AD4531" s="75"/>
      <c r="AE4531" s="75"/>
      <c r="AF4531" s="75"/>
      <c r="AG4531" s="75"/>
      <c r="AH4531" s="75"/>
      <c r="AI4531" s="75"/>
      <c r="AK4531" s="76"/>
      <c r="AL4531" s="76"/>
      <c r="AM4531" s="75"/>
      <c r="AO4531" s="75"/>
      <c r="AP4531" s="75"/>
      <c r="AQ4531" s="75"/>
      <c r="AR4531" s="75"/>
      <c r="AS4531" s="75"/>
      <c r="AT4531" s="75"/>
      <c r="AU4531" s="75"/>
      <c r="AV4531" s="75"/>
      <c r="AW4531" s="75"/>
      <c r="AX4531" s="75"/>
      <c r="AY4531" s="75"/>
      <c r="AZ4531" s="75"/>
      <c r="BA4531" s="75"/>
      <c r="BB4531" s="75"/>
      <c r="BC4531" s="75"/>
      <c r="BD4531" s="75"/>
      <c r="BE4531" s="75"/>
      <c r="BF4531" s="75"/>
    </row>
    <row r="4532" spans="1:58" ht="11.25" customHeight="1" x14ac:dyDescent="0.3">
      <c r="A4532" s="75"/>
      <c r="B4532" s="75"/>
      <c r="C4532" s="958"/>
      <c r="D4532" s="75"/>
      <c r="E4532" s="75"/>
      <c r="F4532" s="75"/>
      <c r="G4532" s="75"/>
      <c r="H4532" s="75"/>
      <c r="I4532" s="75"/>
      <c r="J4532" s="75"/>
      <c r="K4532" s="75"/>
      <c r="L4532" s="75"/>
      <c r="M4532" s="75"/>
      <c r="N4532" s="75"/>
      <c r="O4532" s="75"/>
      <c r="P4532" s="75"/>
      <c r="Q4532" s="75"/>
      <c r="R4532" s="75"/>
      <c r="S4532" s="75"/>
      <c r="T4532" s="75"/>
      <c r="U4532" s="75"/>
      <c r="V4532" s="75"/>
      <c r="W4532" s="75"/>
      <c r="X4532" s="75"/>
      <c r="Y4532" s="75"/>
      <c r="Z4532" s="75"/>
      <c r="AA4532" s="75"/>
      <c r="AB4532" s="75"/>
      <c r="AC4532" s="75"/>
      <c r="AD4532" s="75"/>
      <c r="AE4532" s="75"/>
      <c r="AF4532" s="75"/>
      <c r="AG4532" s="75"/>
      <c r="AH4532" s="75"/>
      <c r="AI4532" s="75"/>
      <c r="AK4532" s="76"/>
      <c r="AL4532" s="76"/>
      <c r="AM4532" s="75"/>
      <c r="AO4532" s="75"/>
      <c r="AP4532" s="75"/>
      <c r="AQ4532" s="75"/>
      <c r="AR4532" s="75"/>
      <c r="AS4532" s="75"/>
      <c r="AT4532" s="75"/>
      <c r="AU4532" s="75"/>
      <c r="AV4532" s="75"/>
      <c r="AW4532" s="75"/>
      <c r="AX4532" s="75"/>
      <c r="AY4532" s="75"/>
      <c r="AZ4532" s="75"/>
      <c r="BA4532" s="75"/>
      <c r="BB4532" s="75"/>
      <c r="BC4532" s="75"/>
      <c r="BD4532" s="75"/>
      <c r="BE4532" s="75"/>
      <c r="BF4532" s="75"/>
    </row>
    <row r="4533" spans="1:58" ht="11.25" customHeight="1" x14ac:dyDescent="0.3">
      <c r="A4533" s="75"/>
      <c r="B4533" s="75"/>
      <c r="C4533" s="958"/>
      <c r="D4533" s="75"/>
      <c r="E4533" s="75"/>
      <c r="F4533" s="75"/>
      <c r="G4533" s="75"/>
      <c r="H4533" s="75"/>
      <c r="I4533" s="75"/>
      <c r="J4533" s="75"/>
      <c r="K4533" s="75"/>
      <c r="L4533" s="75"/>
      <c r="M4533" s="75"/>
      <c r="N4533" s="75"/>
      <c r="O4533" s="75"/>
      <c r="P4533" s="75"/>
      <c r="Q4533" s="75"/>
      <c r="R4533" s="75"/>
      <c r="S4533" s="75"/>
      <c r="T4533" s="75"/>
      <c r="U4533" s="75"/>
      <c r="V4533" s="75"/>
      <c r="W4533" s="75"/>
      <c r="X4533" s="75"/>
      <c r="Y4533" s="75"/>
      <c r="Z4533" s="75"/>
      <c r="AA4533" s="75"/>
      <c r="AB4533" s="75"/>
      <c r="AC4533" s="75"/>
      <c r="AD4533" s="75"/>
      <c r="AE4533" s="75"/>
      <c r="AF4533" s="75"/>
      <c r="AG4533" s="75"/>
      <c r="AH4533" s="75"/>
      <c r="AI4533" s="75"/>
      <c r="AK4533" s="76"/>
      <c r="AL4533" s="76"/>
      <c r="AM4533" s="75"/>
      <c r="AO4533" s="75"/>
      <c r="AP4533" s="75"/>
      <c r="AQ4533" s="75"/>
      <c r="AR4533" s="75"/>
      <c r="AS4533" s="75"/>
      <c r="AT4533" s="75"/>
      <c r="AU4533" s="75"/>
      <c r="AV4533" s="75"/>
      <c r="AW4533" s="75"/>
      <c r="AX4533" s="75"/>
      <c r="AY4533" s="75"/>
      <c r="AZ4533" s="75"/>
      <c r="BA4533" s="75"/>
      <c r="BB4533" s="75"/>
      <c r="BC4533" s="75"/>
      <c r="BD4533" s="75"/>
      <c r="BE4533" s="75"/>
      <c r="BF4533" s="75"/>
    </row>
    <row r="4534" spans="1:58" ht="11.25" customHeight="1" x14ac:dyDescent="0.3">
      <c r="A4534" s="75"/>
      <c r="B4534" s="75"/>
      <c r="C4534" s="958"/>
      <c r="D4534" s="75"/>
      <c r="E4534" s="75"/>
      <c r="F4534" s="75"/>
      <c r="G4534" s="75"/>
      <c r="H4534" s="75"/>
      <c r="I4534" s="75"/>
      <c r="J4534" s="75"/>
      <c r="K4534" s="75"/>
      <c r="L4534" s="75"/>
      <c r="M4534" s="75"/>
      <c r="N4534" s="75"/>
      <c r="O4534" s="75"/>
      <c r="P4534" s="75"/>
      <c r="Q4534" s="75"/>
      <c r="R4534" s="75"/>
      <c r="S4534" s="75"/>
      <c r="T4534" s="75"/>
      <c r="U4534" s="75"/>
      <c r="V4534" s="75"/>
      <c r="W4534" s="75"/>
      <c r="X4534" s="75"/>
      <c r="Y4534" s="75"/>
      <c r="Z4534" s="75"/>
      <c r="AA4534" s="75"/>
      <c r="AB4534" s="75"/>
      <c r="AC4534" s="75"/>
      <c r="AD4534" s="75"/>
      <c r="AE4534" s="75"/>
      <c r="AF4534" s="75"/>
      <c r="AG4534" s="75"/>
      <c r="AH4534" s="75"/>
      <c r="AI4534" s="75"/>
      <c r="AK4534" s="76"/>
      <c r="AL4534" s="76"/>
      <c r="AM4534" s="75"/>
      <c r="AO4534" s="75"/>
      <c r="AP4534" s="75"/>
      <c r="AQ4534" s="75"/>
      <c r="AR4534" s="75"/>
      <c r="AS4534" s="75"/>
      <c r="AT4534" s="75"/>
      <c r="AU4534" s="75"/>
      <c r="AV4534" s="75"/>
      <c r="AW4534" s="75"/>
      <c r="AX4534" s="75"/>
      <c r="AY4534" s="75"/>
      <c r="AZ4534" s="75"/>
      <c r="BA4534" s="75"/>
      <c r="BB4534" s="75"/>
      <c r="BC4534" s="75"/>
      <c r="BD4534" s="75"/>
      <c r="BE4534" s="75"/>
      <c r="BF4534" s="75"/>
    </row>
    <row r="4535" spans="1:58" ht="11.25" customHeight="1" x14ac:dyDescent="0.3">
      <c r="A4535" s="75"/>
      <c r="B4535" s="75"/>
      <c r="C4535" s="958"/>
      <c r="D4535" s="75"/>
      <c r="E4535" s="75"/>
      <c r="F4535" s="75"/>
      <c r="G4535" s="75"/>
      <c r="H4535" s="75"/>
      <c r="I4535" s="75"/>
      <c r="J4535" s="75"/>
      <c r="K4535" s="75"/>
      <c r="L4535" s="75"/>
      <c r="M4535" s="75"/>
      <c r="N4535" s="75"/>
      <c r="O4535" s="75"/>
      <c r="P4535" s="75"/>
      <c r="Q4535" s="75"/>
      <c r="R4535" s="75"/>
      <c r="S4535" s="75"/>
      <c r="T4535" s="75"/>
      <c r="U4535" s="75"/>
      <c r="V4535" s="75"/>
      <c r="W4535" s="75"/>
      <c r="X4535" s="75"/>
      <c r="Y4535" s="75"/>
      <c r="Z4535" s="75"/>
      <c r="AA4535" s="75"/>
      <c r="AB4535" s="75"/>
      <c r="AC4535" s="75"/>
      <c r="AD4535" s="75"/>
      <c r="AE4535" s="75"/>
      <c r="AF4535" s="75"/>
      <c r="AG4535" s="75"/>
      <c r="AH4535" s="75"/>
      <c r="AI4535" s="75"/>
      <c r="AK4535" s="76"/>
      <c r="AL4535" s="76"/>
      <c r="AM4535" s="75"/>
      <c r="AO4535" s="75"/>
      <c r="AP4535" s="75"/>
      <c r="AQ4535" s="75"/>
      <c r="AR4535" s="75"/>
      <c r="AS4535" s="75"/>
      <c r="AT4535" s="75"/>
      <c r="AU4535" s="75"/>
      <c r="AV4535" s="75"/>
      <c r="AW4535" s="75"/>
      <c r="AX4535" s="75"/>
      <c r="AY4535" s="75"/>
      <c r="AZ4535" s="75"/>
      <c r="BA4535" s="75"/>
      <c r="BB4535" s="75"/>
      <c r="BC4535" s="75"/>
      <c r="BD4535" s="75"/>
      <c r="BE4535" s="75"/>
      <c r="BF4535" s="75"/>
    </row>
    <row r="4536" spans="1:58" ht="11.25" customHeight="1" x14ac:dyDescent="0.3">
      <c r="A4536" s="75"/>
      <c r="B4536" s="75"/>
      <c r="C4536" s="958"/>
      <c r="D4536" s="75"/>
      <c r="E4536" s="75"/>
      <c r="F4536" s="75"/>
      <c r="G4536" s="75"/>
      <c r="H4536" s="75"/>
      <c r="I4536" s="75"/>
      <c r="J4536" s="75"/>
      <c r="K4536" s="75"/>
      <c r="L4536" s="75"/>
      <c r="M4536" s="75"/>
      <c r="N4536" s="75"/>
      <c r="O4536" s="75"/>
      <c r="P4536" s="75"/>
      <c r="Q4536" s="75"/>
      <c r="R4536" s="75"/>
      <c r="S4536" s="75"/>
      <c r="T4536" s="75"/>
      <c r="U4536" s="75"/>
      <c r="V4536" s="75"/>
      <c r="W4536" s="75"/>
      <c r="X4536" s="75"/>
      <c r="Y4536" s="75"/>
      <c r="Z4536" s="75"/>
      <c r="AA4536" s="75"/>
      <c r="AB4536" s="75"/>
      <c r="AC4536" s="75"/>
      <c r="AD4536" s="75"/>
      <c r="AE4536" s="75"/>
      <c r="AF4536" s="75"/>
      <c r="AG4536" s="75"/>
      <c r="AH4536" s="75"/>
      <c r="AI4536" s="75"/>
      <c r="AK4536" s="76"/>
      <c r="AL4536" s="76"/>
      <c r="AM4536" s="75"/>
      <c r="AO4536" s="75"/>
      <c r="AP4536" s="75"/>
      <c r="AQ4536" s="75"/>
      <c r="AR4536" s="75"/>
      <c r="AS4536" s="75"/>
      <c r="AT4536" s="75"/>
      <c r="AU4536" s="75"/>
      <c r="AV4536" s="75"/>
      <c r="AW4536" s="75"/>
      <c r="AX4536" s="75"/>
      <c r="AY4536" s="75"/>
      <c r="AZ4536" s="75"/>
      <c r="BA4536" s="75"/>
      <c r="BB4536" s="75"/>
      <c r="BC4536" s="75"/>
      <c r="BD4536" s="75"/>
      <c r="BE4536" s="75"/>
      <c r="BF4536" s="75"/>
    </row>
    <row r="4537" spans="1:58" ht="11.25" customHeight="1" x14ac:dyDescent="0.3">
      <c r="A4537" s="75"/>
      <c r="B4537" s="75"/>
      <c r="C4537" s="958"/>
      <c r="D4537" s="75"/>
      <c r="E4537" s="75"/>
      <c r="F4537" s="75"/>
      <c r="G4537" s="75"/>
      <c r="H4537" s="75"/>
      <c r="I4537" s="75"/>
      <c r="J4537" s="75"/>
      <c r="K4537" s="75"/>
      <c r="L4537" s="75"/>
      <c r="M4537" s="75"/>
      <c r="N4537" s="75"/>
      <c r="O4537" s="75"/>
      <c r="P4537" s="75"/>
      <c r="Q4537" s="75"/>
      <c r="R4537" s="75"/>
      <c r="S4537" s="75"/>
      <c r="T4537" s="75"/>
      <c r="U4537" s="75"/>
      <c r="V4537" s="75"/>
      <c r="W4537" s="75"/>
      <c r="X4537" s="75"/>
      <c r="Y4537" s="75"/>
      <c r="Z4537" s="75"/>
      <c r="AA4537" s="75"/>
      <c r="AB4537" s="75"/>
      <c r="AC4537" s="75"/>
      <c r="AD4537" s="75"/>
      <c r="AE4537" s="75"/>
      <c r="AF4537" s="75"/>
      <c r="AG4537" s="75"/>
      <c r="AH4537" s="75"/>
      <c r="AI4537" s="75"/>
      <c r="AK4537" s="76"/>
      <c r="AL4537" s="76"/>
      <c r="AM4537" s="75"/>
      <c r="AO4537" s="75"/>
      <c r="AP4537" s="75"/>
      <c r="AQ4537" s="75"/>
      <c r="AR4537" s="75"/>
      <c r="AS4537" s="75"/>
      <c r="AT4537" s="75"/>
      <c r="AU4537" s="75"/>
      <c r="AV4537" s="75"/>
      <c r="AW4537" s="75"/>
      <c r="AX4537" s="75"/>
      <c r="AY4537" s="75"/>
      <c r="AZ4537" s="75"/>
      <c r="BA4537" s="75"/>
      <c r="BB4537" s="75"/>
      <c r="BC4537" s="75"/>
      <c r="BD4537" s="75"/>
      <c r="BE4537" s="75"/>
      <c r="BF4537" s="75"/>
    </row>
    <row r="4538" spans="1:58" ht="11.25" customHeight="1" x14ac:dyDescent="0.3">
      <c r="A4538" s="75"/>
      <c r="B4538" s="75"/>
      <c r="C4538" s="958"/>
      <c r="D4538" s="75"/>
      <c r="E4538" s="75"/>
      <c r="F4538" s="75"/>
      <c r="G4538" s="75"/>
      <c r="H4538" s="75"/>
      <c r="I4538" s="75"/>
      <c r="J4538" s="75"/>
      <c r="K4538" s="75"/>
      <c r="L4538" s="75"/>
      <c r="M4538" s="75"/>
      <c r="N4538" s="75"/>
      <c r="O4538" s="75"/>
      <c r="P4538" s="75"/>
      <c r="Q4538" s="75"/>
      <c r="R4538" s="75"/>
      <c r="S4538" s="75"/>
      <c r="T4538" s="75"/>
      <c r="U4538" s="75"/>
      <c r="V4538" s="75"/>
      <c r="W4538" s="75"/>
      <c r="X4538" s="75"/>
      <c r="Y4538" s="75"/>
      <c r="Z4538" s="75"/>
      <c r="AA4538" s="75"/>
      <c r="AB4538" s="75"/>
      <c r="AC4538" s="75"/>
      <c r="AD4538" s="75"/>
      <c r="AE4538" s="75"/>
      <c r="AF4538" s="75"/>
      <c r="AG4538" s="75"/>
      <c r="AH4538" s="75"/>
      <c r="AI4538" s="75"/>
      <c r="AK4538" s="76"/>
      <c r="AL4538" s="76"/>
      <c r="AM4538" s="75"/>
      <c r="AO4538" s="75"/>
      <c r="AP4538" s="75"/>
      <c r="AQ4538" s="75"/>
      <c r="AR4538" s="75"/>
      <c r="AS4538" s="75"/>
      <c r="AT4538" s="75"/>
      <c r="AU4538" s="75"/>
      <c r="AV4538" s="75"/>
      <c r="AW4538" s="75"/>
      <c r="AX4538" s="75"/>
      <c r="AY4538" s="75"/>
      <c r="AZ4538" s="75"/>
      <c r="BA4538" s="75"/>
      <c r="BB4538" s="75"/>
      <c r="BC4538" s="75"/>
      <c r="BD4538" s="75"/>
      <c r="BE4538" s="75"/>
      <c r="BF4538" s="75"/>
    </row>
    <row r="4539" spans="1:58" ht="11.25" customHeight="1" x14ac:dyDescent="0.3">
      <c r="A4539" s="75"/>
      <c r="B4539" s="75"/>
      <c r="C4539" s="958"/>
      <c r="D4539" s="75"/>
      <c r="E4539" s="75"/>
      <c r="F4539" s="75"/>
      <c r="G4539" s="75"/>
      <c r="H4539" s="75"/>
      <c r="I4539" s="75"/>
      <c r="J4539" s="75"/>
      <c r="K4539" s="75"/>
      <c r="L4539" s="75"/>
      <c r="M4539" s="75"/>
      <c r="N4539" s="75"/>
      <c r="O4539" s="75"/>
      <c r="P4539" s="75"/>
      <c r="Q4539" s="75"/>
      <c r="R4539" s="75"/>
      <c r="S4539" s="75"/>
      <c r="T4539" s="75"/>
      <c r="U4539" s="75"/>
      <c r="V4539" s="75"/>
      <c r="W4539" s="75"/>
      <c r="X4539" s="75"/>
      <c r="Y4539" s="75"/>
      <c r="Z4539" s="75"/>
      <c r="AA4539" s="75"/>
      <c r="AB4539" s="75"/>
      <c r="AC4539" s="75"/>
      <c r="AD4539" s="75"/>
      <c r="AE4539" s="75"/>
      <c r="AF4539" s="75"/>
      <c r="AG4539" s="75"/>
      <c r="AH4539" s="75"/>
      <c r="AI4539" s="75"/>
      <c r="AK4539" s="76"/>
      <c r="AL4539" s="76"/>
      <c r="AM4539" s="75"/>
      <c r="AO4539" s="75"/>
      <c r="AP4539" s="75"/>
      <c r="AQ4539" s="75"/>
      <c r="AR4539" s="75"/>
      <c r="AS4539" s="75"/>
      <c r="AT4539" s="75"/>
      <c r="AU4539" s="75"/>
      <c r="AV4539" s="75"/>
      <c r="AW4539" s="75"/>
      <c r="AX4539" s="75"/>
      <c r="AY4539" s="75"/>
      <c r="AZ4539" s="75"/>
      <c r="BA4539" s="75"/>
      <c r="BB4539" s="75"/>
      <c r="BC4539" s="75"/>
      <c r="BD4539" s="75"/>
      <c r="BE4539" s="75"/>
      <c r="BF4539" s="75"/>
    </row>
    <row r="4540" spans="1:58" ht="11.25" customHeight="1" x14ac:dyDescent="0.3">
      <c r="A4540" s="75"/>
      <c r="B4540" s="75"/>
      <c r="C4540" s="958"/>
      <c r="D4540" s="75"/>
      <c r="E4540" s="75"/>
      <c r="F4540" s="75"/>
      <c r="G4540" s="75"/>
      <c r="H4540" s="75"/>
      <c r="I4540" s="75"/>
      <c r="J4540" s="75"/>
      <c r="K4540" s="75"/>
      <c r="L4540" s="75"/>
      <c r="M4540" s="75"/>
      <c r="N4540" s="75"/>
      <c r="O4540" s="75"/>
      <c r="P4540" s="75"/>
      <c r="Q4540" s="75"/>
      <c r="R4540" s="75"/>
      <c r="S4540" s="75"/>
      <c r="T4540" s="75"/>
      <c r="U4540" s="75"/>
      <c r="V4540" s="75"/>
      <c r="W4540" s="75"/>
      <c r="X4540" s="75"/>
      <c r="Y4540" s="75"/>
      <c r="Z4540" s="75"/>
      <c r="AA4540" s="75"/>
      <c r="AB4540" s="75"/>
      <c r="AC4540" s="75"/>
      <c r="AD4540" s="75"/>
      <c r="AE4540" s="75"/>
      <c r="AF4540" s="75"/>
      <c r="AG4540" s="75"/>
      <c r="AH4540" s="75"/>
      <c r="AI4540" s="75"/>
      <c r="AK4540" s="76"/>
      <c r="AL4540" s="76"/>
      <c r="AM4540" s="75"/>
      <c r="AO4540" s="75"/>
      <c r="AP4540" s="75"/>
      <c r="AQ4540" s="75"/>
      <c r="AR4540" s="75"/>
      <c r="AS4540" s="75"/>
      <c r="AT4540" s="75"/>
      <c r="AU4540" s="75"/>
      <c r="AV4540" s="75"/>
      <c r="AW4540" s="75"/>
      <c r="AX4540" s="75"/>
      <c r="AY4540" s="75"/>
      <c r="AZ4540" s="75"/>
      <c r="BA4540" s="75"/>
      <c r="BB4540" s="75"/>
      <c r="BC4540" s="75"/>
      <c r="BD4540" s="75"/>
      <c r="BE4540" s="75"/>
      <c r="BF4540" s="75"/>
    </row>
    <row r="4541" spans="1:58" ht="11.25" customHeight="1" x14ac:dyDescent="0.3">
      <c r="A4541" s="75"/>
      <c r="B4541" s="75"/>
      <c r="C4541" s="958"/>
      <c r="D4541" s="75"/>
      <c r="E4541" s="75"/>
      <c r="F4541" s="75"/>
      <c r="G4541" s="75"/>
      <c r="H4541" s="75"/>
      <c r="I4541" s="75"/>
      <c r="J4541" s="75"/>
      <c r="K4541" s="75"/>
      <c r="L4541" s="75"/>
      <c r="M4541" s="75"/>
      <c r="N4541" s="75"/>
      <c r="O4541" s="75"/>
      <c r="P4541" s="75"/>
      <c r="Q4541" s="75"/>
      <c r="R4541" s="75"/>
      <c r="S4541" s="75"/>
      <c r="T4541" s="75"/>
      <c r="U4541" s="75"/>
      <c r="V4541" s="75"/>
      <c r="W4541" s="75"/>
      <c r="X4541" s="75"/>
      <c r="Y4541" s="75"/>
      <c r="Z4541" s="75"/>
      <c r="AA4541" s="75"/>
      <c r="AB4541" s="75"/>
      <c r="AC4541" s="75"/>
      <c r="AD4541" s="75"/>
      <c r="AE4541" s="75"/>
      <c r="AF4541" s="75"/>
      <c r="AG4541" s="75"/>
      <c r="AH4541" s="75"/>
      <c r="AI4541" s="75"/>
      <c r="AK4541" s="76"/>
      <c r="AL4541" s="76"/>
      <c r="AM4541" s="75"/>
      <c r="AO4541" s="75"/>
      <c r="AP4541" s="75"/>
      <c r="AQ4541" s="75"/>
      <c r="AR4541" s="75"/>
      <c r="AS4541" s="75"/>
      <c r="AT4541" s="75"/>
      <c r="AU4541" s="75"/>
      <c r="AV4541" s="75"/>
      <c r="AW4541" s="75"/>
      <c r="AX4541" s="75"/>
      <c r="AY4541" s="75"/>
      <c r="AZ4541" s="75"/>
      <c r="BA4541" s="75"/>
      <c r="BB4541" s="75"/>
      <c r="BC4541" s="75"/>
      <c r="BD4541" s="75"/>
      <c r="BE4541" s="75"/>
      <c r="BF4541" s="75"/>
    </row>
    <row r="4542" spans="1:58" ht="11.25" customHeight="1" x14ac:dyDescent="0.3">
      <c r="A4542" s="75"/>
      <c r="B4542" s="75"/>
      <c r="C4542" s="958"/>
      <c r="D4542" s="75"/>
      <c r="E4542" s="75"/>
      <c r="F4542" s="75"/>
      <c r="G4542" s="75"/>
      <c r="H4542" s="75"/>
      <c r="I4542" s="75"/>
      <c r="J4542" s="75"/>
      <c r="K4542" s="75"/>
      <c r="L4542" s="75"/>
      <c r="M4542" s="75"/>
      <c r="N4542" s="75"/>
      <c r="O4542" s="75"/>
      <c r="P4542" s="75"/>
      <c r="Q4542" s="75"/>
      <c r="R4542" s="75"/>
      <c r="S4542" s="75"/>
      <c r="T4542" s="75"/>
      <c r="U4542" s="75"/>
      <c r="V4542" s="75"/>
      <c r="W4542" s="75"/>
      <c r="X4542" s="75"/>
      <c r="Y4542" s="75"/>
      <c r="Z4542" s="75"/>
      <c r="AA4542" s="75"/>
      <c r="AB4542" s="75"/>
      <c r="AC4542" s="75"/>
      <c r="AD4542" s="75"/>
      <c r="AE4542" s="75"/>
      <c r="AF4542" s="75"/>
      <c r="AG4542" s="75"/>
      <c r="AH4542" s="75"/>
      <c r="AI4542" s="75"/>
      <c r="AK4542" s="76"/>
      <c r="AL4542" s="76"/>
      <c r="AM4542" s="75"/>
      <c r="AO4542" s="75"/>
      <c r="AP4542" s="75"/>
      <c r="AQ4542" s="75"/>
      <c r="AR4542" s="75"/>
      <c r="AS4542" s="75"/>
      <c r="AT4542" s="75"/>
      <c r="AU4542" s="75"/>
      <c r="AV4542" s="75"/>
      <c r="AW4542" s="75"/>
      <c r="AX4542" s="75"/>
      <c r="AY4542" s="75"/>
      <c r="AZ4542" s="75"/>
      <c r="BA4542" s="75"/>
      <c r="BB4542" s="75"/>
      <c r="BC4542" s="75"/>
      <c r="BD4542" s="75"/>
      <c r="BE4542" s="75"/>
      <c r="BF4542" s="75"/>
    </row>
    <row r="4543" spans="1:58" ht="11.25" customHeight="1" x14ac:dyDescent="0.3">
      <c r="A4543" s="75"/>
      <c r="B4543" s="75"/>
      <c r="C4543" s="958"/>
      <c r="D4543" s="75"/>
      <c r="E4543" s="75"/>
      <c r="F4543" s="75"/>
      <c r="G4543" s="75"/>
      <c r="H4543" s="75"/>
      <c r="I4543" s="75"/>
      <c r="J4543" s="75"/>
      <c r="K4543" s="75"/>
      <c r="L4543" s="75"/>
      <c r="M4543" s="75"/>
      <c r="N4543" s="75"/>
      <c r="O4543" s="75"/>
      <c r="P4543" s="75"/>
      <c r="Q4543" s="75"/>
      <c r="R4543" s="75"/>
      <c r="S4543" s="75"/>
      <c r="T4543" s="75"/>
      <c r="U4543" s="75"/>
      <c r="V4543" s="75"/>
      <c r="W4543" s="75"/>
      <c r="X4543" s="75"/>
      <c r="Y4543" s="75"/>
      <c r="Z4543" s="75"/>
      <c r="AA4543" s="75"/>
      <c r="AB4543" s="75"/>
      <c r="AC4543" s="75"/>
      <c r="AD4543" s="75"/>
      <c r="AE4543" s="75"/>
      <c r="AF4543" s="75"/>
      <c r="AG4543" s="75"/>
      <c r="AH4543" s="75"/>
      <c r="AI4543" s="75"/>
      <c r="AK4543" s="76"/>
      <c r="AL4543" s="76"/>
      <c r="AM4543" s="75"/>
      <c r="AO4543" s="75"/>
      <c r="AP4543" s="75"/>
      <c r="AQ4543" s="75"/>
      <c r="AR4543" s="75"/>
      <c r="AS4543" s="75"/>
      <c r="AT4543" s="75"/>
      <c r="AU4543" s="75"/>
      <c r="AV4543" s="75"/>
      <c r="AW4543" s="75"/>
      <c r="AX4543" s="75"/>
      <c r="AY4543" s="75"/>
      <c r="AZ4543" s="75"/>
      <c r="BA4543" s="75"/>
      <c r="BB4543" s="75"/>
      <c r="BC4543" s="75"/>
      <c r="BD4543" s="75"/>
      <c r="BE4543" s="75"/>
      <c r="BF4543" s="75"/>
    </row>
    <row r="4544" spans="1:58" ht="11.25" customHeight="1" x14ac:dyDescent="0.3">
      <c r="A4544" s="75"/>
      <c r="B4544" s="75"/>
      <c r="C4544" s="958"/>
      <c r="D4544" s="75"/>
      <c r="E4544" s="75"/>
      <c r="F4544" s="75"/>
      <c r="G4544" s="75"/>
      <c r="H4544" s="75"/>
      <c r="I4544" s="75"/>
      <c r="J4544" s="75"/>
      <c r="K4544" s="75"/>
      <c r="L4544" s="75"/>
      <c r="M4544" s="75"/>
      <c r="N4544" s="75"/>
      <c r="O4544" s="75"/>
      <c r="P4544" s="75"/>
      <c r="Q4544" s="75"/>
      <c r="R4544" s="75"/>
      <c r="S4544" s="75"/>
      <c r="T4544" s="75"/>
      <c r="U4544" s="75"/>
      <c r="V4544" s="75"/>
      <c r="W4544" s="75"/>
      <c r="X4544" s="75"/>
      <c r="Y4544" s="75"/>
      <c r="Z4544" s="75"/>
      <c r="AA4544" s="75"/>
      <c r="AB4544" s="75"/>
      <c r="AC4544" s="75"/>
      <c r="AD4544" s="75"/>
      <c r="AE4544" s="75"/>
      <c r="AF4544" s="75"/>
      <c r="AG4544" s="75"/>
      <c r="AH4544" s="75"/>
      <c r="AI4544" s="75"/>
      <c r="AK4544" s="76"/>
      <c r="AL4544" s="76"/>
      <c r="AM4544" s="75"/>
      <c r="AO4544" s="75"/>
      <c r="AP4544" s="75"/>
      <c r="AQ4544" s="75"/>
      <c r="AR4544" s="75"/>
      <c r="AS4544" s="75"/>
      <c r="AT4544" s="75"/>
      <c r="AU4544" s="75"/>
      <c r="AV4544" s="75"/>
      <c r="AW4544" s="75"/>
      <c r="AX4544" s="75"/>
      <c r="AY4544" s="75"/>
      <c r="AZ4544" s="75"/>
      <c r="BA4544" s="75"/>
      <c r="BB4544" s="75"/>
      <c r="BC4544" s="75"/>
      <c r="BD4544" s="75"/>
      <c r="BE4544" s="75"/>
      <c r="BF4544" s="75"/>
    </row>
    <row r="4545" spans="1:58" ht="11.25" customHeight="1" x14ac:dyDescent="0.3">
      <c r="A4545" s="75"/>
      <c r="B4545" s="75"/>
      <c r="C4545" s="958"/>
      <c r="D4545" s="75"/>
      <c r="E4545" s="75"/>
      <c r="F4545" s="75"/>
      <c r="G4545" s="75"/>
      <c r="H4545" s="75"/>
      <c r="I4545" s="75"/>
      <c r="J4545" s="75"/>
      <c r="K4545" s="75"/>
      <c r="L4545" s="75"/>
      <c r="M4545" s="75"/>
      <c r="N4545" s="75"/>
      <c r="O4545" s="75"/>
      <c r="P4545" s="75"/>
      <c r="Q4545" s="75"/>
      <c r="R4545" s="75"/>
      <c r="S4545" s="75"/>
      <c r="T4545" s="75"/>
      <c r="U4545" s="75"/>
      <c r="V4545" s="75"/>
      <c r="W4545" s="75"/>
      <c r="X4545" s="75"/>
      <c r="Y4545" s="75"/>
      <c r="Z4545" s="75"/>
      <c r="AA4545" s="75"/>
      <c r="AB4545" s="75"/>
      <c r="AC4545" s="75"/>
      <c r="AD4545" s="75"/>
      <c r="AE4545" s="75"/>
      <c r="AF4545" s="75"/>
      <c r="AG4545" s="75"/>
      <c r="AH4545" s="75"/>
      <c r="AI4545" s="75"/>
      <c r="AK4545" s="76"/>
      <c r="AL4545" s="76"/>
      <c r="AM4545" s="75"/>
      <c r="AO4545" s="75"/>
      <c r="AP4545" s="75"/>
      <c r="AQ4545" s="75"/>
      <c r="AR4545" s="75"/>
      <c r="AS4545" s="75"/>
      <c r="AT4545" s="75"/>
      <c r="AU4545" s="75"/>
      <c r="AV4545" s="75"/>
      <c r="AW4545" s="75"/>
      <c r="AX4545" s="75"/>
      <c r="AY4545" s="75"/>
      <c r="AZ4545" s="75"/>
      <c r="BA4545" s="75"/>
      <c r="BB4545" s="75"/>
      <c r="BC4545" s="75"/>
      <c r="BD4545" s="75"/>
      <c r="BE4545" s="75"/>
      <c r="BF4545" s="75"/>
    </row>
    <row r="4546" spans="1:58" ht="11.25" customHeight="1" x14ac:dyDescent="0.3">
      <c r="A4546" s="75"/>
      <c r="B4546" s="75"/>
      <c r="C4546" s="958"/>
      <c r="D4546" s="75"/>
      <c r="E4546" s="75"/>
      <c r="F4546" s="75"/>
      <c r="G4546" s="75"/>
      <c r="H4546" s="75"/>
      <c r="I4546" s="75"/>
      <c r="J4546" s="75"/>
      <c r="K4546" s="75"/>
      <c r="L4546" s="75"/>
      <c r="M4546" s="75"/>
      <c r="N4546" s="75"/>
      <c r="O4546" s="75"/>
      <c r="P4546" s="75"/>
      <c r="Q4546" s="75"/>
      <c r="R4546" s="75"/>
      <c r="S4546" s="75"/>
      <c r="T4546" s="75"/>
      <c r="U4546" s="75"/>
      <c r="V4546" s="75"/>
      <c r="W4546" s="75"/>
      <c r="X4546" s="75"/>
      <c r="Y4546" s="75"/>
      <c r="Z4546" s="75"/>
      <c r="AA4546" s="75"/>
      <c r="AB4546" s="75"/>
      <c r="AC4546" s="75"/>
      <c r="AD4546" s="75"/>
      <c r="AE4546" s="75"/>
      <c r="AF4546" s="75"/>
      <c r="AG4546" s="75"/>
      <c r="AH4546" s="75"/>
      <c r="AI4546" s="75"/>
      <c r="AK4546" s="76"/>
      <c r="AL4546" s="76"/>
      <c r="AM4546" s="75"/>
      <c r="AO4546" s="75"/>
      <c r="AP4546" s="75"/>
      <c r="AQ4546" s="75"/>
      <c r="AR4546" s="75"/>
      <c r="AS4546" s="75"/>
      <c r="AT4546" s="75"/>
      <c r="AU4546" s="75"/>
      <c r="AV4546" s="75"/>
      <c r="AW4546" s="75"/>
      <c r="AX4546" s="75"/>
      <c r="AY4546" s="75"/>
      <c r="AZ4546" s="75"/>
      <c r="BA4546" s="75"/>
      <c r="BB4546" s="75"/>
      <c r="BC4546" s="75"/>
      <c r="BD4546" s="75"/>
      <c r="BE4546" s="75"/>
      <c r="BF4546" s="75"/>
    </row>
    <row r="4547" spans="1:58" ht="11.25" customHeight="1" x14ac:dyDescent="0.3">
      <c r="A4547" s="75"/>
      <c r="B4547" s="75"/>
      <c r="C4547" s="958"/>
      <c r="D4547" s="75"/>
      <c r="E4547" s="75"/>
      <c r="F4547" s="75"/>
      <c r="G4547" s="75"/>
      <c r="H4547" s="75"/>
      <c r="I4547" s="75"/>
      <c r="J4547" s="75"/>
      <c r="K4547" s="75"/>
      <c r="L4547" s="75"/>
      <c r="M4547" s="75"/>
      <c r="N4547" s="75"/>
      <c r="O4547" s="75"/>
      <c r="P4547" s="75"/>
      <c r="Q4547" s="75"/>
      <c r="R4547" s="75"/>
      <c r="S4547" s="75"/>
      <c r="T4547" s="75"/>
      <c r="U4547" s="75"/>
      <c r="V4547" s="75"/>
      <c r="W4547" s="75"/>
      <c r="X4547" s="75"/>
      <c r="Y4547" s="75"/>
      <c r="Z4547" s="75"/>
      <c r="AA4547" s="75"/>
      <c r="AB4547" s="75"/>
      <c r="AC4547" s="75"/>
      <c r="AD4547" s="75"/>
      <c r="AE4547" s="75"/>
      <c r="AF4547" s="75"/>
      <c r="AG4547" s="75"/>
      <c r="AH4547" s="75"/>
      <c r="AI4547" s="75"/>
      <c r="AK4547" s="76"/>
      <c r="AL4547" s="76"/>
      <c r="AM4547" s="75"/>
      <c r="AO4547" s="75"/>
      <c r="AP4547" s="75"/>
      <c r="AQ4547" s="75"/>
      <c r="AR4547" s="75"/>
      <c r="AS4547" s="75"/>
      <c r="AT4547" s="75"/>
      <c r="AU4547" s="75"/>
      <c r="AV4547" s="75"/>
      <c r="AW4547" s="75"/>
      <c r="AX4547" s="75"/>
      <c r="AY4547" s="75"/>
      <c r="AZ4547" s="75"/>
      <c r="BA4547" s="75"/>
      <c r="BB4547" s="75"/>
      <c r="BC4547" s="75"/>
      <c r="BD4547" s="75"/>
      <c r="BE4547" s="75"/>
      <c r="BF4547" s="75"/>
    </row>
    <row r="4548" spans="1:58" ht="11.25" customHeight="1" x14ac:dyDescent="0.3">
      <c r="A4548" s="75"/>
      <c r="B4548" s="75"/>
      <c r="C4548" s="958"/>
      <c r="D4548" s="75"/>
      <c r="E4548" s="75"/>
      <c r="F4548" s="75"/>
      <c r="G4548" s="75"/>
      <c r="H4548" s="75"/>
      <c r="I4548" s="75"/>
      <c r="J4548" s="75"/>
      <c r="K4548" s="75"/>
      <c r="L4548" s="75"/>
      <c r="M4548" s="75"/>
      <c r="N4548" s="75"/>
      <c r="O4548" s="75"/>
      <c r="P4548" s="75"/>
      <c r="Q4548" s="75"/>
      <c r="R4548" s="75"/>
      <c r="S4548" s="75"/>
      <c r="T4548" s="75"/>
      <c r="U4548" s="75"/>
      <c r="V4548" s="75"/>
      <c r="W4548" s="75"/>
      <c r="X4548" s="75"/>
      <c r="Y4548" s="75"/>
      <c r="Z4548" s="75"/>
      <c r="AA4548" s="75"/>
      <c r="AB4548" s="75"/>
      <c r="AC4548" s="75"/>
      <c r="AD4548" s="75"/>
      <c r="AE4548" s="75"/>
      <c r="AF4548" s="75"/>
      <c r="AG4548" s="75"/>
      <c r="AH4548" s="75"/>
      <c r="AI4548" s="75"/>
      <c r="AK4548" s="76"/>
      <c r="AL4548" s="76"/>
      <c r="AM4548" s="75"/>
      <c r="AO4548" s="75"/>
      <c r="AP4548" s="75"/>
      <c r="AQ4548" s="75"/>
      <c r="AR4548" s="75"/>
      <c r="AS4548" s="75"/>
      <c r="AT4548" s="75"/>
      <c r="AU4548" s="75"/>
      <c r="AV4548" s="75"/>
      <c r="AW4548" s="75"/>
      <c r="AX4548" s="75"/>
      <c r="AY4548" s="75"/>
      <c r="AZ4548" s="75"/>
      <c r="BA4548" s="75"/>
      <c r="BB4548" s="75"/>
      <c r="BC4548" s="75"/>
      <c r="BD4548" s="75"/>
      <c r="BE4548" s="75"/>
      <c r="BF4548" s="75"/>
    </row>
    <row r="4549" spans="1:58" ht="11.25" customHeight="1" x14ac:dyDescent="0.3">
      <c r="A4549" s="75"/>
      <c r="B4549" s="75"/>
      <c r="C4549" s="958"/>
      <c r="D4549" s="75"/>
      <c r="E4549" s="75"/>
      <c r="F4549" s="75"/>
      <c r="G4549" s="75"/>
      <c r="H4549" s="75"/>
      <c r="I4549" s="75"/>
      <c r="J4549" s="75"/>
      <c r="K4549" s="75"/>
      <c r="L4549" s="75"/>
      <c r="M4549" s="75"/>
      <c r="N4549" s="75"/>
      <c r="O4549" s="75"/>
      <c r="P4549" s="75"/>
      <c r="Q4549" s="75"/>
      <c r="R4549" s="75"/>
      <c r="S4549" s="75"/>
      <c r="T4549" s="75"/>
      <c r="U4549" s="75"/>
      <c r="V4549" s="75"/>
      <c r="W4549" s="75"/>
      <c r="X4549" s="75"/>
      <c r="Y4549" s="75"/>
      <c r="Z4549" s="75"/>
      <c r="AA4549" s="75"/>
      <c r="AB4549" s="75"/>
      <c r="AC4549" s="75"/>
      <c r="AD4549" s="75"/>
      <c r="AE4549" s="75"/>
      <c r="AF4549" s="75"/>
      <c r="AG4549" s="75"/>
      <c r="AH4549" s="75"/>
      <c r="AI4549" s="75"/>
      <c r="AK4549" s="76"/>
      <c r="AL4549" s="76"/>
      <c r="AM4549" s="75"/>
      <c r="AO4549" s="75"/>
      <c r="AP4549" s="75"/>
      <c r="AQ4549" s="75"/>
      <c r="AR4549" s="75"/>
      <c r="AS4549" s="75"/>
      <c r="AT4549" s="75"/>
      <c r="AU4549" s="75"/>
      <c r="AV4549" s="75"/>
      <c r="AW4549" s="75"/>
      <c r="AX4549" s="75"/>
      <c r="AY4549" s="75"/>
      <c r="AZ4549" s="75"/>
      <c r="BA4549" s="75"/>
      <c r="BB4549" s="75"/>
      <c r="BC4549" s="75"/>
      <c r="BD4549" s="75"/>
      <c r="BE4549" s="75"/>
      <c r="BF4549" s="75"/>
    </row>
    <row r="4550" spans="1:58" ht="11.25" customHeight="1" x14ac:dyDescent="0.3">
      <c r="A4550" s="75"/>
      <c r="B4550" s="75"/>
      <c r="C4550" s="958"/>
      <c r="D4550" s="75"/>
      <c r="E4550" s="75"/>
      <c r="F4550" s="75"/>
      <c r="G4550" s="75"/>
      <c r="H4550" s="75"/>
      <c r="I4550" s="75"/>
      <c r="J4550" s="75"/>
      <c r="K4550" s="75"/>
      <c r="L4550" s="75"/>
      <c r="M4550" s="75"/>
      <c r="N4550" s="75"/>
      <c r="O4550" s="75"/>
      <c r="P4550" s="75"/>
      <c r="Q4550" s="75"/>
      <c r="R4550" s="75"/>
      <c r="S4550" s="75"/>
      <c r="T4550" s="75"/>
      <c r="U4550" s="75"/>
      <c r="V4550" s="75"/>
      <c r="W4550" s="75"/>
      <c r="X4550" s="75"/>
      <c r="Y4550" s="75"/>
      <c r="Z4550" s="75"/>
      <c r="AA4550" s="75"/>
      <c r="AB4550" s="75"/>
      <c r="AC4550" s="75"/>
      <c r="AD4550" s="75"/>
      <c r="AE4550" s="75"/>
      <c r="AF4550" s="75"/>
      <c r="AG4550" s="75"/>
      <c r="AH4550" s="75"/>
      <c r="AI4550" s="75"/>
      <c r="AK4550" s="76"/>
      <c r="AL4550" s="76"/>
      <c r="AM4550" s="75"/>
      <c r="AO4550" s="75"/>
      <c r="AP4550" s="75"/>
      <c r="AQ4550" s="75"/>
      <c r="AR4550" s="75"/>
      <c r="AS4550" s="75"/>
      <c r="AT4550" s="75"/>
      <c r="AU4550" s="75"/>
      <c r="AV4550" s="75"/>
      <c r="AW4550" s="75"/>
      <c r="AX4550" s="75"/>
      <c r="AY4550" s="75"/>
      <c r="AZ4550" s="75"/>
      <c r="BA4550" s="75"/>
      <c r="BB4550" s="75"/>
      <c r="BC4550" s="75"/>
      <c r="BD4550" s="75"/>
      <c r="BE4550" s="75"/>
      <c r="BF4550" s="75"/>
    </row>
    <row r="4551" spans="1:58" ht="11.25" customHeight="1" x14ac:dyDescent="0.3">
      <c r="A4551" s="75"/>
      <c r="B4551" s="75"/>
      <c r="C4551" s="958"/>
      <c r="D4551" s="75"/>
      <c r="E4551" s="75"/>
      <c r="F4551" s="75"/>
      <c r="G4551" s="75"/>
      <c r="H4551" s="75"/>
      <c r="I4551" s="75"/>
      <c r="J4551" s="75"/>
      <c r="K4551" s="75"/>
      <c r="L4551" s="75"/>
      <c r="M4551" s="75"/>
      <c r="N4551" s="75"/>
      <c r="O4551" s="75"/>
      <c r="P4551" s="75"/>
      <c r="Q4551" s="75"/>
      <c r="R4551" s="75"/>
      <c r="S4551" s="75"/>
      <c r="T4551" s="75"/>
      <c r="U4551" s="75"/>
      <c r="V4551" s="75"/>
      <c r="W4551" s="75"/>
      <c r="X4551" s="75"/>
      <c r="Y4551" s="75"/>
      <c r="Z4551" s="75"/>
      <c r="AA4551" s="75"/>
      <c r="AB4551" s="75"/>
      <c r="AC4551" s="75"/>
      <c r="AD4551" s="75"/>
      <c r="AE4551" s="75"/>
      <c r="AF4551" s="75"/>
      <c r="AG4551" s="75"/>
      <c r="AH4551" s="75"/>
      <c r="AI4551" s="75"/>
      <c r="AK4551" s="76"/>
      <c r="AL4551" s="76"/>
      <c r="AM4551" s="75"/>
      <c r="AO4551" s="75"/>
      <c r="AP4551" s="75"/>
      <c r="AQ4551" s="75"/>
      <c r="AR4551" s="75"/>
      <c r="AS4551" s="75"/>
      <c r="AT4551" s="75"/>
      <c r="AU4551" s="75"/>
      <c r="AV4551" s="75"/>
      <c r="AW4551" s="75"/>
      <c r="AX4551" s="75"/>
      <c r="AY4551" s="75"/>
      <c r="AZ4551" s="75"/>
      <c r="BA4551" s="75"/>
      <c r="BB4551" s="75"/>
      <c r="BC4551" s="75"/>
      <c r="BD4551" s="75"/>
      <c r="BE4551" s="75"/>
      <c r="BF4551" s="75"/>
    </row>
    <row r="4552" spans="1:58" ht="11.25" customHeight="1" x14ac:dyDescent="0.3">
      <c r="A4552" s="75"/>
      <c r="B4552" s="75"/>
      <c r="C4552" s="958"/>
      <c r="D4552" s="75"/>
      <c r="E4552" s="75"/>
      <c r="F4552" s="75"/>
      <c r="G4552" s="75"/>
      <c r="H4552" s="75"/>
      <c r="I4552" s="75"/>
      <c r="J4552" s="75"/>
      <c r="K4552" s="75"/>
      <c r="L4552" s="75"/>
      <c r="M4552" s="75"/>
      <c r="N4552" s="75"/>
      <c r="O4552" s="75"/>
      <c r="P4552" s="75"/>
      <c r="Q4552" s="75"/>
      <c r="R4552" s="75"/>
      <c r="S4552" s="75"/>
      <c r="T4552" s="75"/>
      <c r="U4552" s="75"/>
      <c r="V4552" s="75"/>
      <c r="W4552" s="75"/>
      <c r="X4552" s="75"/>
      <c r="Y4552" s="75"/>
      <c r="Z4552" s="75"/>
      <c r="AA4552" s="75"/>
      <c r="AB4552" s="75"/>
      <c r="AC4552" s="75"/>
      <c r="AD4552" s="75"/>
      <c r="AE4552" s="75"/>
      <c r="AF4552" s="75"/>
      <c r="AG4552" s="75"/>
      <c r="AH4552" s="75"/>
      <c r="AI4552" s="75"/>
      <c r="AK4552" s="76"/>
      <c r="AL4552" s="76"/>
      <c r="AM4552" s="75"/>
      <c r="AO4552" s="75"/>
      <c r="AP4552" s="75"/>
      <c r="AQ4552" s="75"/>
      <c r="AR4552" s="75"/>
      <c r="AS4552" s="75"/>
      <c r="AT4552" s="75"/>
      <c r="AU4552" s="75"/>
      <c r="AV4552" s="75"/>
      <c r="AW4552" s="75"/>
      <c r="AX4552" s="75"/>
      <c r="AY4552" s="75"/>
      <c r="AZ4552" s="75"/>
      <c r="BA4552" s="75"/>
      <c r="BB4552" s="75"/>
      <c r="BC4552" s="75"/>
      <c r="BD4552" s="75"/>
      <c r="BE4552" s="75"/>
      <c r="BF4552" s="75"/>
    </row>
    <row r="4553" spans="1:58" ht="11.25" customHeight="1" x14ac:dyDescent="0.3">
      <c r="A4553" s="75"/>
      <c r="B4553" s="75"/>
      <c r="C4553" s="958"/>
      <c r="D4553" s="75"/>
      <c r="E4553" s="75"/>
      <c r="F4553" s="75"/>
      <c r="G4553" s="75"/>
      <c r="H4553" s="75"/>
      <c r="I4553" s="75"/>
      <c r="J4553" s="75"/>
      <c r="K4553" s="75"/>
      <c r="L4553" s="75"/>
      <c r="M4553" s="75"/>
      <c r="N4553" s="75"/>
      <c r="O4553" s="75"/>
      <c r="P4553" s="75"/>
      <c r="Q4553" s="75"/>
      <c r="R4553" s="75"/>
      <c r="S4553" s="75"/>
      <c r="T4553" s="75"/>
      <c r="U4553" s="75"/>
      <c r="V4553" s="75"/>
      <c r="W4553" s="75"/>
      <c r="X4553" s="75"/>
      <c r="Y4553" s="75"/>
      <c r="Z4553" s="75"/>
      <c r="AA4553" s="75"/>
      <c r="AB4553" s="75"/>
      <c r="AC4553" s="75"/>
      <c r="AD4553" s="75"/>
      <c r="AE4553" s="75"/>
      <c r="AF4553" s="75"/>
      <c r="AG4553" s="75"/>
      <c r="AH4553" s="75"/>
      <c r="AI4553" s="75"/>
      <c r="AK4553" s="76"/>
      <c r="AL4553" s="76"/>
      <c r="AM4553" s="75"/>
      <c r="AO4553" s="75"/>
      <c r="AP4553" s="75"/>
      <c r="AQ4553" s="75"/>
      <c r="AR4553" s="75"/>
      <c r="AS4553" s="75"/>
      <c r="AT4553" s="75"/>
      <c r="AU4553" s="75"/>
      <c r="AV4553" s="75"/>
      <c r="AW4553" s="75"/>
      <c r="AX4553" s="75"/>
      <c r="AY4553" s="75"/>
      <c r="AZ4553" s="75"/>
      <c r="BA4553" s="75"/>
      <c r="BB4553" s="75"/>
      <c r="BC4553" s="75"/>
      <c r="BD4553" s="75"/>
      <c r="BE4553" s="75"/>
      <c r="BF4553" s="75"/>
    </row>
    <row r="4554" spans="1:58" ht="11.25" customHeight="1" x14ac:dyDescent="0.3">
      <c r="A4554" s="75"/>
      <c r="B4554" s="75"/>
      <c r="C4554" s="958"/>
      <c r="D4554" s="75"/>
      <c r="E4554" s="75"/>
      <c r="F4554" s="75"/>
      <c r="G4554" s="75"/>
      <c r="H4554" s="75"/>
      <c r="I4554" s="75"/>
      <c r="J4554" s="75"/>
      <c r="K4554" s="75"/>
      <c r="L4554" s="75"/>
      <c r="M4554" s="75"/>
      <c r="N4554" s="75"/>
      <c r="O4554" s="75"/>
      <c r="P4554" s="75"/>
      <c r="Q4554" s="75"/>
      <c r="R4554" s="75"/>
      <c r="S4554" s="75"/>
      <c r="T4554" s="75"/>
      <c r="U4554" s="75"/>
      <c r="V4554" s="75"/>
      <c r="W4554" s="75"/>
      <c r="X4554" s="75"/>
      <c r="Y4554" s="75"/>
      <c r="Z4554" s="75"/>
      <c r="AA4554" s="75"/>
      <c r="AB4554" s="75"/>
      <c r="AC4554" s="75"/>
      <c r="AD4554" s="75"/>
      <c r="AE4554" s="75"/>
      <c r="AF4554" s="75"/>
      <c r="AG4554" s="75"/>
      <c r="AH4554" s="75"/>
      <c r="AI4554" s="75"/>
      <c r="AK4554" s="76"/>
      <c r="AL4554" s="76"/>
      <c r="AM4554" s="75"/>
      <c r="AO4554" s="75"/>
      <c r="AP4554" s="75"/>
      <c r="AQ4554" s="75"/>
      <c r="AR4554" s="75"/>
      <c r="AS4554" s="75"/>
      <c r="AT4554" s="75"/>
      <c r="AU4554" s="75"/>
      <c r="AV4554" s="75"/>
      <c r="AW4554" s="75"/>
      <c r="AX4554" s="75"/>
      <c r="AY4554" s="75"/>
      <c r="AZ4554" s="75"/>
      <c r="BA4554" s="75"/>
      <c r="BB4554" s="75"/>
      <c r="BC4554" s="75"/>
      <c r="BD4554" s="75"/>
      <c r="BE4554" s="75"/>
      <c r="BF4554" s="75"/>
    </row>
    <row r="4555" spans="1:58" ht="11.25" customHeight="1" x14ac:dyDescent="0.3">
      <c r="A4555" s="75"/>
      <c r="B4555" s="75"/>
      <c r="C4555" s="958"/>
      <c r="D4555" s="75"/>
      <c r="E4555" s="75"/>
      <c r="F4555" s="75"/>
      <c r="G4555" s="75"/>
      <c r="H4555" s="75"/>
      <c r="I4555" s="75"/>
      <c r="J4555" s="75"/>
      <c r="K4555" s="75"/>
      <c r="L4555" s="75"/>
      <c r="M4555" s="75"/>
      <c r="N4555" s="75"/>
      <c r="O4555" s="75"/>
      <c r="P4555" s="75"/>
      <c r="Q4555" s="75"/>
      <c r="R4555" s="75"/>
      <c r="S4555" s="75"/>
      <c r="T4555" s="75"/>
      <c r="U4555" s="75"/>
      <c r="V4555" s="75"/>
      <c r="W4555" s="75"/>
      <c r="X4555" s="75"/>
      <c r="Y4555" s="75"/>
      <c r="Z4555" s="75"/>
      <c r="AA4555" s="75"/>
      <c r="AB4555" s="75"/>
      <c r="AC4555" s="75"/>
      <c r="AD4555" s="75"/>
      <c r="AE4555" s="75"/>
      <c r="AF4555" s="75"/>
      <c r="AG4555" s="75"/>
      <c r="AH4555" s="75"/>
      <c r="AI4555" s="75"/>
      <c r="AK4555" s="76"/>
      <c r="AL4555" s="76"/>
      <c r="AM4555" s="75"/>
      <c r="AO4555" s="75"/>
      <c r="AP4555" s="75"/>
      <c r="AQ4555" s="75"/>
      <c r="AR4555" s="75"/>
      <c r="AS4555" s="75"/>
      <c r="AT4555" s="75"/>
      <c r="AU4555" s="75"/>
      <c r="AV4555" s="75"/>
      <c r="AW4555" s="75"/>
      <c r="AX4555" s="75"/>
      <c r="AY4555" s="75"/>
      <c r="AZ4555" s="75"/>
      <c r="BA4555" s="75"/>
      <c r="BB4555" s="75"/>
      <c r="BC4555" s="75"/>
      <c r="BD4555" s="75"/>
      <c r="BE4555" s="75"/>
      <c r="BF4555" s="75"/>
    </row>
    <row r="4556" spans="1:58" ht="11.25" customHeight="1" x14ac:dyDescent="0.3">
      <c r="A4556" s="75"/>
      <c r="B4556" s="75"/>
      <c r="C4556" s="958"/>
      <c r="D4556" s="75"/>
      <c r="E4556" s="75"/>
      <c r="F4556" s="75"/>
      <c r="G4556" s="75"/>
      <c r="H4556" s="75"/>
      <c r="I4556" s="75"/>
      <c r="J4556" s="75"/>
      <c r="K4556" s="75"/>
      <c r="L4556" s="75"/>
      <c r="M4556" s="75"/>
      <c r="N4556" s="75"/>
      <c r="O4556" s="75"/>
      <c r="P4556" s="75"/>
      <c r="Q4556" s="75"/>
      <c r="R4556" s="75"/>
      <c r="S4556" s="75"/>
      <c r="T4556" s="75"/>
      <c r="U4556" s="75"/>
      <c r="V4556" s="75"/>
      <c r="W4556" s="75"/>
      <c r="X4556" s="75"/>
      <c r="Y4556" s="75"/>
      <c r="Z4556" s="75"/>
      <c r="AA4556" s="75"/>
      <c r="AB4556" s="75"/>
      <c r="AC4556" s="75"/>
      <c r="AD4556" s="75"/>
      <c r="AE4556" s="75"/>
      <c r="AF4556" s="75"/>
      <c r="AG4556" s="75"/>
      <c r="AH4556" s="75"/>
      <c r="AI4556" s="75"/>
      <c r="AK4556" s="76"/>
      <c r="AL4556" s="76"/>
      <c r="AM4556" s="75"/>
      <c r="AO4556" s="75"/>
      <c r="AP4556" s="75"/>
      <c r="AQ4556" s="75"/>
      <c r="AR4556" s="75"/>
      <c r="AS4556" s="75"/>
      <c r="AT4556" s="75"/>
      <c r="AU4556" s="75"/>
      <c r="AV4556" s="75"/>
      <c r="AW4556" s="75"/>
      <c r="AX4556" s="75"/>
      <c r="AY4556" s="75"/>
      <c r="AZ4556" s="75"/>
      <c r="BA4556" s="75"/>
      <c r="BB4556" s="75"/>
      <c r="BC4556" s="75"/>
      <c r="BD4556" s="75"/>
      <c r="BE4556" s="75"/>
      <c r="BF4556" s="75"/>
    </row>
    <row r="4557" spans="1:58" ht="11.25" customHeight="1" x14ac:dyDescent="0.3">
      <c r="A4557" s="75"/>
      <c r="B4557" s="75"/>
      <c r="C4557" s="958"/>
      <c r="D4557" s="75"/>
      <c r="E4557" s="75"/>
      <c r="F4557" s="75"/>
      <c r="G4557" s="75"/>
      <c r="H4557" s="75"/>
      <c r="I4557" s="75"/>
      <c r="J4557" s="75"/>
      <c r="K4557" s="75"/>
      <c r="L4557" s="75"/>
      <c r="M4557" s="75"/>
      <c r="N4557" s="75"/>
      <c r="O4557" s="75"/>
      <c r="P4557" s="75"/>
      <c r="Q4557" s="75"/>
      <c r="R4557" s="75"/>
      <c r="S4557" s="75"/>
      <c r="T4557" s="75"/>
      <c r="U4557" s="75"/>
      <c r="V4557" s="75"/>
      <c r="W4557" s="75"/>
      <c r="X4557" s="75"/>
      <c r="Y4557" s="75"/>
      <c r="Z4557" s="75"/>
      <c r="AA4557" s="75"/>
      <c r="AB4557" s="75"/>
      <c r="AC4557" s="75"/>
      <c r="AD4557" s="75"/>
      <c r="AE4557" s="75"/>
      <c r="AF4557" s="75"/>
      <c r="AG4557" s="75"/>
      <c r="AH4557" s="75"/>
      <c r="AI4557" s="75"/>
      <c r="AK4557" s="76"/>
      <c r="AL4557" s="76"/>
      <c r="AM4557" s="75"/>
      <c r="AO4557" s="75"/>
      <c r="AP4557" s="75"/>
      <c r="AQ4557" s="75"/>
      <c r="AR4557" s="75"/>
      <c r="AS4557" s="75"/>
      <c r="AT4557" s="75"/>
      <c r="AU4557" s="75"/>
      <c r="AV4557" s="75"/>
      <c r="AW4557" s="75"/>
      <c r="AX4557" s="75"/>
      <c r="AY4557" s="75"/>
      <c r="AZ4557" s="75"/>
      <c r="BA4557" s="75"/>
      <c r="BB4557" s="75"/>
      <c r="BC4557" s="75"/>
      <c r="BD4557" s="75"/>
      <c r="BE4557" s="75"/>
      <c r="BF4557" s="75"/>
    </row>
    <row r="4558" spans="1:58" ht="11.25" customHeight="1" x14ac:dyDescent="0.3">
      <c r="A4558" s="75"/>
      <c r="B4558" s="75"/>
      <c r="C4558" s="958"/>
      <c r="D4558" s="75"/>
      <c r="E4558" s="75"/>
      <c r="F4558" s="75"/>
      <c r="G4558" s="75"/>
      <c r="H4558" s="75"/>
      <c r="I4558" s="75"/>
      <c r="J4558" s="75"/>
      <c r="K4558" s="75"/>
      <c r="L4558" s="75"/>
      <c r="M4558" s="75"/>
      <c r="N4558" s="75"/>
      <c r="O4558" s="75"/>
      <c r="P4558" s="75"/>
      <c r="Q4558" s="75"/>
      <c r="R4558" s="75"/>
      <c r="S4558" s="75"/>
      <c r="T4558" s="75"/>
      <c r="U4558" s="75"/>
      <c r="V4558" s="75"/>
      <c r="W4558" s="75"/>
      <c r="X4558" s="75"/>
      <c r="Y4558" s="75"/>
      <c r="Z4558" s="75"/>
      <c r="AA4558" s="75"/>
      <c r="AB4558" s="75"/>
      <c r="AC4558" s="75"/>
      <c r="AD4558" s="75"/>
      <c r="AE4558" s="75"/>
      <c r="AF4558" s="75"/>
      <c r="AG4558" s="75"/>
      <c r="AH4558" s="75"/>
      <c r="AI4558" s="75"/>
      <c r="AK4558" s="76"/>
      <c r="AL4558" s="76"/>
      <c r="AM4558" s="75"/>
      <c r="AO4558" s="75"/>
      <c r="AP4558" s="75"/>
      <c r="AQ4558" s="75"/>
      <c r="AR4558" s="75"/>
      <c r="AS4558" s="75"/>
      <c r="AT4558" s="75"/>
      <c r="AU4558" s="75"/>
      <c r="AV4558" s="75"/>
      <c r="AW4558" s="75"/>
      <c r="AX4558" s="75"/>
      <c r="AY4558" s="75"/>
      <c r="AZ4558" s="75"/>
      <c r="BA4558" s="75"/>
      <c r="BB4558" s="75"/>
      <c r="BC4558" s="75"/>
      <c r="BD4558" s="75"/>
      <c r="BE4558" s="75"/>
      <c r="BF4558" s="75"/>
    </row>
    <row r="4559" spans="1:58" ht="11.25" customHeight="1" x14ac:dyDescent="0.3">
      <c r="A4559" s="75"/>
      <c r="B4559" s="75"/>
      <c r="C4559" s="958"/>
      <c r="D4559" s="75"/>
      <c r="E4559" s="75"/>
      <c r="F4559" s="75"/>
      <c r="G4559" s="75"/>
      <c r="H4559" s="75"/>
      <c r="I4559" s="75"/>
      <c r="J4559" s="75"/>
      <c r="K4559" s="75"/>
      <c r="L4559" s="75"/>
      <c r="M4559" s="75"/>
      <c r="N4559" s="75"/>
      <c r="O4559" s="75"/>
      <c r="P4559" s="75"/>
      <c r="Q4559" s="75"/>
      <c r="R4559" s="75"/>
      <c r="S4559" s="75"/>
      <c r="T4559" s="75"/>
      <c r="U4559" s="75"/>
      <c r="V4559" s="75"/>
      <c r="W4559" s="75"/>
      <c r="X4559" s="75"/>
      <c r="Y4559" s="75"/>
      <c r="Z4559" s="75"/>
      <c r="AA4559" s="75"/>
      <c r="AB4559" s="75"/>
      <c r="AC4559" s="75"/>
      <c r="AD4559" s="75"/>
      <c r="AE4559" s="75"/>
      <c r="AF4559" s="75"/>
      <c r="AG4559" s="75"/>
      <c r="AH4559" s="75"/>
      <c r="AI4559" s="75"/>
      <c r="AK4559" s="76"/>
      <c r="AL4559" s="76"/>
      <c r="AM4559" s="75"/>
      <c r="AO4559" s="75"/>
      <c r="AP4559" s="75"/>
      <c r="AQ4559" s="75"/>
      <c r="AR4559" s="75"/>
      <c r="AS4559" s="75"/>
      <c r="AT4559" s="75"/>
      <c r="AU4559" s="75"/>
      <c r="AV4559" s="75"/>
      <c r="AW4559" s="75"/>
      <c r="AX4559" s="75"/>
      <c r="AY4559" s="75"/>
      <c r="AZ4559" s="75"/>
      <c r="BA4559" s="75"/>
      <c r="BB4559" s="75"/>
      <c r="BC4559" s="75"/>
      <c r="BD4559" s="75"/>
      <c r="BE4559" s="75"/>
      <c r="BF4559" s="75"/>
    </row>
    <row r="4560" spans="1:58" ht="11.25" customHeight="1" x14ac:dyDescent="0.3">
      <c r="A4560" s="75"/>
      <c r="B4560" s="75"/>
      <c r="C4560" s="958"/>
      <c r="D4560" s="75"/>
      <c r="E4560" s="75"/>
      <c r="F4560" s="75"/>
      <c r="G4560" s="75"/>
      <c r="H4560" s="75"/>
      <c r="I4560" s="75"/>
      <c r="J4560" s="75"/>
      <c r="K4560" s="75"/>
      <c r="L4560" s="75"/>
      <c r="M4560" s="75"/>
      <c r="N4560" s="75"/>
      <c r="O4560" s="75"/>
      <c r="P4560" s="75"/>
      <c r="Q4560" s="75"/>
      <c r="R4560" s="75"/>
      <c r="S4560" s="75"/>
      <c r="T4560" s="75"/>
      <c r="U4560" s="75"/>
      <c r="V4560" s="75"/>
      <c r="W4560" s="75"/>
      <c r="X4560" s="75"/>
      <c r="Y4560" s="75"/>
      <c r="Z4560" s="75"/>
      <c r="AA4560" s="75"/>
      <c r="AB4560" s="75"/>
      <c r="AC4560" s="75"/>
      <c r="AD4560" s="75"/>
      <c r="AE4560" s="75"/>
      <c r="AF4560" s="75"/>
      <c r="AG4560" s="75"/>
      <c r="AH4560" s="75"/>
      <c r="AI4560" s="75"/>
      <c r="AK4560" s="76"/>
      <c r="AL4560" s="76"/>
      <c r="AM4560" s="75"/>
      <c r="AO4560" s="75"/>
      <c r="AP4560" s="75"/>
      <c r="AQ4560" s="75"/>
      <c r="AR4560" s="75"/>
      <c r="AS4560" s="75"/>
      <c r="AT4560" s="75"/>
      <c r="AU4560" s="75"/>
      <c r="AV4560" s="75"/>
      <c r="AW4560" s="75"/>
      <c r="AX4560" s="75"/>
      <c r="AY4560" s="75"/>
      <c r="AZ4560" s="75"/>
      <c r="BA4560" s="75"/>
      <c r="BB4560" s="75"/>
      <c r="BC4560" s="75"/>
      <c r="BD4560" s="75"/>
      <c r="BE4560" s="75"/>
      <c r="BF4560" s="75"/>
    </row>
    <row r="4561" spans="1:58" ht="11.25" customHeight="1" x14ac:dyDescent="0.3">
      <c r="A4561" s="75"/>
      <c r="B4561" s="75"/>
      <c r="C4561" s="958"/>
      <c r="D4561" s="75"/>
      <c r="E4561" s="75"/>
      <c r="F4561" s="75"/>
      <c r="G4561" s="75"/>
      <c r="H4561" s="75"/>
      <c r="I4561" s="75"/>
      <c r="J4561" s="75"/>
      <c r="K4561" s="75"/>
      <c r="L4561" s="75"/>
      <c r="M4561" s="75"/>
      <c r="N4561" s="75"/>
      <c r="O4561" s="75"/>
      <c r="P4561" s="75"/>
      <c r="Q4561" s="75"/>
      <c r="R4561" s="75"/>
      <c r="S4561" s="75"/>
      <c r="T4561" s="75"/>
      <c r="U4561" s="75"/>
      <c r="V4561" s="75"/>
      <c r="W4561" s="75"/>
      <c r="X4561" s="75"/>
      <c r="Y4561" s="75"/>
      <c r="Z4561" s="75"/>
      <c r="AA4561" s="75"/>
      <c r="AB4561" s="75"/>
      <c r="AC4561" s="75"/>
      <c r="AD4561" s="75"/>
      <c r="AE4561" s="75"/>
      <c r="AF4561" s="75"/>
      <c r="AG4561" s="75"/>
      <c r="AH4561" s="75"/>
      <c r="AI4561" s="75"/>
      <c r="AK4561" s="76"/>
      <c r="AL4561" s="76"/>
      <c r="AM4561" s="75"/>
      <c r="AO4561" s="75"/>
      <c r="AP4561" s="75"/>
      <c r="AQ4561" s="75"/>
      <c r="AR4561" s="75"/>
      <c r="AS4561" s="75"/>
      <c r="AT4561" s="75"/>
      <c r="AU4561" s="75"/>
      <c r="AV4561" s="75"/>
      <c r="AW4561" s="75"/>
      <c r="AX4561" s="75"/>
      <c r="AY4561" s="75"/>
      <c r="AZ4561" s="75"/>
      <c r="BA4561" s="75"/>
      <c r="BB4561" s="75"/>
      <c r="BC4561" s="75"/>
      <c r="BD4561" s="75"/>
      <c r="BE4561" s="75"/>
      <c r="BF4561" s="75"/>
    </row>
    <row r="4562" spans="1:58" ht="11.25" customHeight="1" x14ac:dyDescent="0.3">
      <c r="A4562" s="75"/>
      <c r="B4562" s="75"/>
      <c r="C4562" s="958"/>
      <c r="D4562" s="75"/>
      <c r="E4562" s="75"/>
      <c r="F4562" s="75"/>
      <c r="G4562" s="75"/>
      <c r="H4562" s="75"/>
      <c r="I4562" s="75"/>
      <c r="J4562" s="75"/>
      <c r="K4562" s="75"/>
      <c r="L4562" s="75"/>
      <c r="M4562" s="75"/>
      <c r="N4562" s="75"/>
      <c r="O4562" s="75"/>
      <c r="P4562" s="75"/>
      <c r="Q4562" s="75"/>
      <c r="R4562" s="75"/>
      <c r="S4562" s="75"/>
      <c r="T4562" s="75"/>
      <c r="U4562" s="75"/>
      <c r="V4562" s="75"/>
      <c r="W4562" s="75"/>
      <c r="X4562" s="75"/>
      <c r="Y4562" s="75"/>
      <c r="Z4562" s="75"/>
      <c r="AA4562" s="75"/>
      <c r="AB4562" s="75"/>
      <c r="AC4562" s="75"/>
      <c r="AD4562" s="75"/>
      <c r="AE4562" s="75"/>
      <c r="AF4562" s="75"/>
      <c r="AG4562" s="75"/>
      <c r="AH4562" s="75"/>
      <c r="AI4562" s="75"/>
      <c r="AK4562" s="76"/>
      <c r="AL4562" s="76"/>
      <c r="AM4562" s="75"/>
      <c r="AO4562" s="75"/>
      <c r="AP4562" s="75"/>
      <c r="AQ4562" s="75"/>
      <c r="AR4562" s="75"/>
      <c r="AS4562" s="75"/>
      <c r="AT4562" s="75"/>
      <c r="AU4562" s="75"/>
      <c r="AV4562" s="75"/>
      <c r="AW4562" s="75"/>
      <c r="AX4562" s="75"/>
      <c r="AY4562" s="75"/>
      <c r="AZ4562" s="75"/>
      <c r="BA4562" s="75"/>
      <c r="BB4562" s="75"/>
      <c r="BC4562" s="75"/>
      <c r="BD4562" s="75"/>
      <c r="BE4562" s="75"/>
      <c r="BF4562" s="75"/>
    </row>
    <row r="4563" spans="1:58" ht="11.25" customHeight="1" x14ac:dyDescent="0.3">
      <c r="A4563" s="75"/>
      <c r="B4563" s="75"/>
      <c r="C4563" s="958"/>
      <c r="D4563" s="75"/>
      <c r="E4563" s="75"/>
      <c r="F4563" s="75"/>
      <c r="G4563" s="75"/>
      <c r="H4563" s="75"/>
      <c r="I4563" s="75"/>
      <c r="J4563" s="75"/>
      <c r="K4563" s="75"/>
      <c r="L4563" s="75"/>
      <c r="M4563" s="75"/>
      <c r="N4563" s="75"/>
      <c r="O4563" s="75"/>
      <c r="P4563" s="75"/>
      <c r="Q4563" s="75"/>
      <c r="R4563" s="75"/>
      <c r="S4563" s="75"/>
      <c r="T4563" s="75"/>
      <c r="U4563" s="75"/>
      <c r="V4563" s="75"/>
      <c r="W4563" s="75"/>
      <c r="X4563" s="75"/>
      <c r="Y4563" s="75"/>
      <c r="Z4563" s="75"/>
      <c r="AA4563" s="75"/>
      <c r="AB4563" s="75"/>
      <c r="AC4563" s="75"/>
      <c r="AD4563" s="75"/>
      <c r="AE4563" s="75"/>
      <c r="AF4563" s="75"/>
      <c r="AG4563" s="75"/>
      <c r="AH4563" s="75"/>
      <c r="AI4563" s="75"/>
      <c r="AK4563" s="76"/>
      <c r="AL4563" s="76"/>
      <c r="AM4563" s="75"/>
      <c r="AO4563" s="75"/>
      <c r="AP4563" s="75"/>
      <c r="AQ4563" s="75"/>
      <c r="AR4563" s="75"/>
      <c r="AS4563" s="75"/>
      <c r="AT4563" s="75"/>
      <c r="AU4563" s="75"/>
      <c r="AV4563" s="75"/>
      <c r="AW4563" s="75"/>
      <c r="AX4563" s="75"/>
      <c r="AY4563" s="75"/>
      <c r="AZ4563" s="75"/>
      <c r="BA4563" s="75"/>
      <c r="BB4563" s="75"/>
      <c r="BC4563" s="75"/>
      <c r="BD4563" s="75"/>
      <c r="BE4563" s="75"/>
      <c r="BF4563" s="75"/>
    </row>
    <row r="4564" spans="1:58" ht="11.25" customHeight="1" x14ac:dyDescent="0.3">
      <c r="A4564" s="75"/>
      <c r="B4564" s="75"/>
      <c r="C4564" s="958"/>
      <c r="D4564" s="75"/>
      <c r="E4564" s="75"/>
      <c r="F4564" s="75"/>
      <c r="G4564" s="75"/>
      <c r="H4564" s="75"/>
      <c r="I4564" s="75"/>
      <c r="J4564" s="75"/>
      <c r="K4564" s="75"/>
      <c r="L4564" s="75"/>
      <c r="M4564" s="75"/>
      <c r="N4564" s="75"/>
      <c r="O4564" s="75"/>
      <c r="P4564" s="75"/>
      <c r="Q4564" s="75"/>
      <c r="R4564" s="75"/>
      <c r="S4564" s="75"/>
      <c r="T4564" s="75"/>
      <c r="U4564" s="75"/>
      <c r="V4564" s="75"/>
      <c r="W4564" s="75"/>
      <c r="X4564" s="75"/>
      <c r="Y4564" s="75"/>
      <c r="Z4564" s="75"/>
      <c r="AA4564" s="75"/>
      <c r="AB4564" s="75"/>
      <c r="AC4564" s="75"/>
      <c r="AD4564" s="75"/>
      <c r="AE4564" s="75"/>
      <c r="AF4564" s="75"/>
      <c r="AG4564" s="75"/>
      <c r="AH4564" s="75"/>
      <c r="AI4564" s="75"/>
      <c r="AK4564" s="76"/>
      <c r="AL4564" s="76"/>
      <c r="AM4564" s="75"/>
      <c r="AO4564" s="75"/>
      <c r="AP4564" s="75"/>
      <c r="AQ4564" s="75"/>
      <c r="AR4564" s="75"/>
      <c r="AS4564" s="75"/>
      <c r="AT4564" s="75"/>
      <c r="AU4564" s="75"/>
      <c r="AV4564" s="75"/>
      <c r="AW4564" s="75"/>
      <c r="AX4564" s="75"/>
      <c r="AY4564" s="75"/>
      <c r="AZ4564" s="75"/>
      <c r="BA4564" s="75"/>
      <c r="BB4564" s="75"/>
      <c r="BC4564" s="75"/>
      <c r="BD4564" s="75"/>
      <c r="BE4564" s="75"/>
      <c r="BF4564" s="75"/>
    </row>
    <row r="4565" spans="1:58" ht="11.25" customHeight="1" x14ac:dyDescent="0.3">
      <c r="A4565" s="75"/>
      <c r="B4565" s="75"/>
      <c r="C4565" s="958"/>
      <c r="D4565" s="75"/>
      <c r="E4565" s="75"/>
      <c r="F4565" s="75"/>
      <c r="G4565" s="75"/>
      <c r="H4565" s="75"/>
      <c r="I4565" s="75"/>
      <c r="J4565" s="75"/>
      <c r="K4565" s="75"/>
      <c r="L4565" s="75"/>
      <c r="M4565" s="75"/>
      <c r="N4565" s="75"/>
      <c r="O4565" s="75"/>
      <c r="P4565" s="75"/>
      <c r="Q4565" s="75"/>
      <c r="R4565" s="75"/>
      <c r="S4565" s="75"/>
      <c r="T4565" s="75"/>
      <c r="U4565" s="75"/>
      <c r="V4565" s="75"/>
      <c r="W4565" s="75"/>
      <c r="X4565" s="75"/>
      <c r="Y4565" s="75"/>
      <c r="Z4565" s="75"/>
      <c r="AA4565" s="75"/>
      <c r="AB4565" s="75"/>
      <c r="AC4565" s="75"/>
      <c r="AD4565" s="75"/>
      <c r="AE4565" s="75"/>
      <c r="AF4565" s="75"/>
      <c r="AG4565" s="75"/>
      <c r="AH4565" s="75"/>
      <c r="AI4565" s="75"/>
      <c r="AK4565" s="76"/>
      <c r="AL4565" s="76"/>
      <c r="AM4565" s="75"/>
      <c r="AO4565" s="75"/>
      <c r="AP4565" s="75"/>
      <c r="AQ4565" s="75"/>
      <c r="AR4565" s="75"/>
      <c r="AS4565" s="75"/>
      <c r="AT4565" s="75"/>
      <c r="AU4565" s="75"/>
      <c r="AV4565" s="75"/>
      <c r="AW4565" s="75"/>
      <c r="AX4565" s="75"/>
      <c r="AY4565" s="75"/>
      <c r="AZ4565" s="75"/>
      <c r="BA4565" s="75"/>
      <c r="BB4565" s="75"/>
      <c r="BC4565" s="75"/>
      <c r="BD4565" s="75"/>
      <c r="BE4565" s="75"/>
      <c r="BF4565" s="75"/>
    </row>
    <row r="4566" spans="1:58" ht="11.25" customHeight="1" x14ac:dyDescent="0.3">
      <c r="A4566" s="75"/>
      <c r="B4566" s="75"/>
      <c r="C4566" s="958"/>
      <c r="D4566" s="75"/>
      <c r="E4566" s="75"/>
      <c r="F4566" s="75"/>
      <c r="G4566" s="75"/>
      <c r="H4566" s="75"/>
      <c r="I4566" s="75"/>
      <c r="J4566" s="75"/>
      <c r="K4566" s="75"/>
      <c r="L4566" s="75"/>
      <c r="M4566" s="75"/>
      <c r="N4566" s="75"/>
      <c r="O4566" s="75"/>
      <c r="P4566" s="75"/>
      <c r="Q4566" s="75"/>
      <c r="R4566" s="75"/>
      <c r="S4566" s="75"/>
      <c r="T4566" s="75"/>
      <c r="U4566" s="75"/>
      <c r="V4566" s="75"/>
      <c r="W4566" s="75"/>
      <c r="X4566" s="75"/>
      <c r="Y4566" s="75"/>
      <c r="Z4566" s="75"/>
      <c r="AA4566" s="75"/>
      <c r="AB4566" s="75"/>
      <c r="AC4566" s="75"/>
      <c r="AD4566" s="75"/>
      <c r="AE4566" s="75"/>
      <c r="AF4566" s="75"/>
      <c r="AG4566" s="75"/>
      <c r="AH4566" s="75"/>
      <c r="AI4566" s="75"/>
      <c r="AK4566" s="76"/>
      <c r="AL4566" s="76"/>
      <c r="AM4566" s="75"/>
      <c r="AO4566" s="75"/>
      <c r="AP4566" s="75"/>
      <c r="AQ4566" s="75"/>
      <c r="AR4566" s="75"/>
      <c r="AS4566" s="75"/>
      <c r="AT4566" s="75"/>
      <c r="AU4566" s="75"/>
      <c r="AV4566" s="75"/>
      <c r="AW4566" s="75"/>
      <c r="AX4566" s="75"/>
      <c r="AY4566" s="75"/>
      <c r="AZ4566" s="75"/>
      <c r="BA4566" s="75"/>
      <c r="BB4566" s="75"/>
      <c r="BC4566" s="75"/>
      <c r="BD4566" s="75"/>
      <c r="BE4566" s="75"/>
      <c r="BF4566" s="75"/>
    </row>
    <row r="4567" spans="1:58" ht="11.25" customHeight="1" x14ac:dyDescent="0.3">
      <c r="A4567" s="75"/>
      <c r="B4567" s="75"/>
      <c r="C4567" s="958"/>
      <c r="D4567" s="75"/>
      <c r="E4567" s="75"/>
      <c r="F4567" s="75"/>
      <c r="G4567" s="75"/>
      <c r="H4567" s="75"/>
      <c r="I4567" s="75"/>
      <c r="J4567" s="75"/>
      <c r="K4567" s="75"/>
      <c r="L4567" s="75"/>
      <c r="M4567" s="75"/>
      <c r="N4567" s="75"/>
      <c r="O4567" s="75"/>
      <c r="P4567" s="75"/>
      <c r="Q4567" s="75"/>
      <c r="R4567" s="75"/>
      <c r="S4567" s="75"/>
      <c r="T4567" s="75"/>
      <c r="U4567" s="75"/>
      <c r="V4567" s="75"/>
      <c r="W4567" s="75"/>
      <c r="X4567" s="75"/>
      <c r="Y4567" s="75"/>
      <c r="Z4567" s="75"/>
      <c r="AA4567" s="75"/>
      <c r="AB4567" s="75"/>
      <c r="AC4567" s="75"/>
      <c r="AD4567" s="75"/>
      <c r="AE4567" s="75"/>
      <c r="AF4567" s="75"/>
      <c r="AG4567" s="75"/>
      <c r="AH4567" s="75"/>
      <c r="AI4567" s="75"/>
      <c r="AK4567" s="76"/>
      <c r="AL4567" s="76"/>
      <c r="AM4567" s="75"/>
      <c r="AO4567" s="75"/>
      <c r="AP4567" s="75"/>
      <c r="AQ4567" s="75"/>
      <c r="AR4567" s="75"/>
      <c r="AS4567" s="75"/>
      <c r="AT4567" s="75"/>
      <c r="AU4567" s="75"/>
      <c r="AV4567" s="75"/>
      <c r="AW4567" s="75"/>
      <c r="AX4567" s="75"/>
      <c r="AY4567" s="75"/>
      <c r="AZ4567" s="75"/>
      <c r="BA4567" s="75"/>
      <c r="BB4567" s="75"/>
      <c r="BC4567" s="75"/>
      <c r="BD4567" s="75"/>
      <c r="BE4567" s="75"/>
      <c r="BF4567" s="75"/>
    </row>
    <row r="4568" spans="1:58" ht="11.25" customHeight="1" x14ac:dyDescent="0.3">
      <c r="A4568" s="75"/>
      <c r="B4568" s="75"/>
      <c r="C4568" s="958"/>
      <c r="D4568" s="75"/>
      <c r="E4568" s="75"/>
      <c r="F4568" s="75"/>
      <c r="G4568" s="75"/>
      <c r="H4568" s="75"/>
      <c r="I4568" s="75"/>
      <c r="J4568" s="75"/>
      <c r="K4568" s="75"/>
      <c r="L4568" s="75"/>
      <c r="M4568" s="75"/>
      <c r="N4568" s="75"/>
      <c r="O4568" s="75"/>
      <c r="P4568" s="75"/>
      <c r="Q4568" s="75"/>
      <c r="R4568" s="75"/>
      <c r="S4568" s="75"/>
      <c r="T4568" s="75"/>
      <c r="U4568" s="75"/>
      <c r="V4568" s="75"/>
      <c r="W4568" s="75"/>
      <c r="X4568" s="75"/>
      <c r="Y4568" s="75"/>
      <c r="Z4568" s="75"/>
      <c r="AA4568" s="75"/>
      <c r="AB4568" s="75"/>
      <c r="AC4568" s="75"/>
      <c r="AD4568" s="75"/>
      <c r="AE4568" s="75"/>
      <c r="AF4568" s="75"/>
      <c r="AG4568" s="75"/>
      <c r="AH4568" s="75"/>
      <c r="AI4568" s="75"/>
      <c r="AK4568" s="76"/>
      <c r="AL4568" s="76"/>
      <c r="AM4568" s="75"/>
      <c r="AO4568" s="75"/>
      <c r="AP4568" s="75"/>
      <c r="AQ4568" s="75"/>
      <c r="AR4568" s="75"/>
      <c r="AS4568" s="75"/>
      <c r="AT4568" s="75"/>
      <c r="AU4568" s="75"/>
      <c r="AV4568" s="75"/>
      <c r="AW4568" s="75"/>
      <c r="AX4568" s="75"/>
      <c r="AY4568" s="75"/>
      <c r="AZ4568" s="75"/>
      <c r="BA4568" s="75"/>
      <c r="BB4568" s="75"/>
      <c r="BC4568" s="75"/>
      <c r="BD4568" s="75"/>
      <c r="BE4568" s="75"/>
      <c r="BF4568" s="75"/>
    </row>
    <row r="4569" spans="1:58" ht="11.25" customHeight="1" x14ac:dyDescent="0.3">
      <c r="A4569" s="75"/>
      <c r="B4569" s="75"/>
      <c r="C4569" s="958"/>
      <c r="D4569" s="75"/>
      <c r="E4569" s="75"/>
      <c r="F4569" s="75"/>
      <c r="G4569" s="75"/>
      <c r="H4569" s="75"/>
      <c r="I4569" s="75"/>
      <c r="J4569" s="75"/>
      <c r="K4569" s="75"/>
      <c r="L4569" s="75"/>
      <c r="M4569" s="75"/>
      <c r="N4569" s="75"/>
      <c r="O4569" s="75"/>
      <c r="P4569" s="75"/>
      <c r="Q4569" s="75"/>
      <c r="R4569" s="75"/>
      <c r="S4569" s="75"/>
      <c r="T4569" s="75"/>
      <c r="U4569" s="75"/>
      <c r="V4569" s="75"/>
      <c r="W4569" s="75"/>
      <c r="X4569" s="75"/>
      <c r="Y4569" s="75"/>
      <c r="Z4569" s="75"/>
      <c r="AA4569" s="75"/>
      <c r="AB4569" s="75"/>
      <c r="AC4569" s="75"/>
      <c r="AD4569" s="75"/>
      <c r="AE4569" s="75"/>
      <c r="AF4569" s="75"/>
      <c r="AG4569" s="75"/>
      <c r="AH4569" s="75"/>
      <c r="AI4569" s="75"/>
      <c r="AK4569" s="76"/>
      <c r="AL4569" s="76"/>
      <c r="AM4569" s="75"/>
      <c r="AO4569" s="75"/>
      <c r="AP4569" s="75"/>
      <c r="AQ4569" s="75"/>
      <c r="AR4569" s="75"/>
      <c r="AS4569" s="75"/>
      <c r="AT4569" s="75"/>
      <c r="AU4569" s="75"/>
      <c r="AV4569" s="75"/>
      <c r="AW4569" s="75"/>
      <c r="AX4569" s="75"/>
      <c r="AY4569" s="75"/>
      <c r="AZ4569" s="75"/>
      <c r="BA4569" s="75"/>
      <c r="BB4569" s="75"/>
      <c r="BC4569" s="75"/>
      <c r="BD4569" s="75"/>
      <c r="BE4569" s="75"/>
      <c r="BF4569" s="75"/>
    </row>
    <row r="4570" spans="1:58" ht="11.25" customHeight="1" x14ac:dyDescent="0.3">
      <c r="A4570" s="75"/>
      <c r="B4570" s="75"/>
      <c r="C4570" s="958"/>
      <c r="D4570" s="75"/>
      <c r="E4570" s="75"/>
      <c r="F4570" s="75"/>
      <c r="G4570" s="75"/>
      <c r="H4570" s="75"/>
      <c r="I4570" s="75"/>
      <c r="J4570" s="75"/>
      <c r="K4570" s="75"/>
      <c r="L4570" s="75"/>
      <c r="M4570" s="75"/>
      <c r="N4570" s="75"/>
      <c r="O4570" s="75"/>
      <c r="P4570" s="75"/>
      <c r="Q4570" s="75"/>
      <c r="R4570" s="75"/>
      <c r="S4570" s="75"/>
      <c r="T4570" s="75"/>
      <c r="U4570" s="75"/>
      <c r="V4570" s="75"/>
      <c r="W4570" s="75"/>
      <c r="X4570" s="75"/>
      <c r="Y4570" s="75"/>
      <c r="Z4570" s="75"/>
      <c r="AA4570" s="75"/>
      <c r="AB4570" s="75"/>
      <c r="AC4570" s="75"/>
      <c r="AD4570" s="75"/>
      <c r="AE4570" s="75"/>
      <c r="AF4570" s="75"/>
      <c r="AG4570" s="75"/>
      <c r="AH4570" s="75"/>
      <c r="AI4570" s="75"/>
      <c r="AK4570" s="76"/>
      <c r="AL4570" s="76"/>
      <c r="AM4570" s="75"/>
      <c r="AO4570" s="75"/>
      <c r="AP4570" s="75"/>
      <c r="AQ4570" s="75"/>
      <c r="AR4570" s="75"/>
      <c r="AS4570" s="75"/>
      <c r="AT4570" s="75"/>
      <c r="AU4570" s="75"/>
      <c r="AV4570" s="75"/>
      <c r="AW4570" s="75"/>
      <c r="AX4570" s="75"/>
      <c r="AY4570" s="75"/>
      <c r="AZ4570" s="75"/>
      <c r="BA4570" s="75"/>
      <c r="BB4570" s="75"/>
      <c r="BC4570" s="75"/>
      <c r="BD4570" s="75"/>
      <c r="BE4570" s="75"/>
      <c r="BF4570" s="75"/>
    </row>
    <row r="4571" spans="1:58" ht="11.25" customHeight="1" x14ac:dyDescent="0.3">
      <c r="A4571" s="75"/>
      <c r="B4571" s="75"/>
      <c r="C4571" s="958"/>
      <c r="D4571" s="75"/>
      <c r="E4571" s="75"/>
      <c r="F4571" s="75"/>
      <c r="G4571" s="75"/>
      <c r="H4571" s="75"/>
      <c r="I4571" s="75"/>
      <c r="J4571" s="75"/>
      <c r="K4571" s="75"/>
      <c r="L4571" s="75"/>
      <c r="M4571" s="75"/>
      <c r="N4571" s="75"/>
      <c r="O4571" s="75"/>
      <c r="P4571" s="75"/>
      <c r="Q4571" s="75"/>
      <c r="R4571" s="75"/>
      <c r="S4571" s="75"/>
      <c r="T4571" s="75"/>
      <c r="U4571" s="75"/>
      <c r="V4571" s="75"/>
      <c r="W4571" s="75"/>
      <c r="X4571" s="75"/>
      <c r="Y4571" s="75"/>
      <c r="Z4571" s="75"/>
      <c r="AA4571" s="75"/>
      <c r="AB4571" s="75"/>
      <c r="AC4571" s="75"/>
      <c r="AD4571" s="75"/>
      <c r="AE4571" s="75"/>
      <c r="AF4571" s="75"/>
      <c r="AG4571" s="75"/>
      <c r="AH4571" s="75"/>
      <c r="AI4571" s="75"/>
      <c r="AK4571" s="76"/>
      <c r="AL4571" s="76"/>
      <c r="AM4571" s="75"/>
      <c r="AO4571" s="75"/>
      <c r="AP4571" s="75"/>
      <c r="AQ4571" s="75"/>
      <c r="AR4571" s="75"/>
      <c r="AS4571" s="75"/>
      <c r="AT4571" s="75"/>
      <c r="AU4571" s="75"/>
      <c r="AV4571" s="75"/>
      <c r="AW4571" s="75"/>
      <c r="AX4571" s="75"/>
      <c r="AY4571" s="75"/>
      <c r="AZ4571" s="75"/>
      <c r="BA4571" s="75"/>
      <c r="BB4571" s="75"/>
      <c r="BC4571" s="75"/>
      <c r="BD4571" s="75"/>
      <c r="BE4571" s="75"/>
      <c r="BF4571" s="75"/>
    </row>
    <row r="4572" spans="1:58" ht="11.25" customHeight="1" x14ac:dyDescent="0.3">
      <c r="A4572" s="75"/>
      <c r="B4572" s="75"/>
      <c r="C4572" s="958"/>
      <c r="D4572" s="75"/>
      <c r="E4572" s="75"/>
      <c r="F4572" s="75"/>
      <c r="G4572" s="75"/>
      <c r="H4572" s="75"/>
      <c r="I4572" s="75"/>
      <c r="J4572" s="75"/>
      <c r="K4572" s="75"/>
      <c r="L4572" s="75"/>
      <c r="M4572" s="75"/>
      <c r="N4572" s="75"/>
      <c r="O4572" s="75"/>
      <c r="P4572" s="75"/>
      <c r="Q4572" s="75"/>
      <c r="R4572" s="75"/>
      <c r="S4572" s="75"/>
      <c r="T4572" s="75"/>
      <c r="U4572" s="75"/>
      <c r="V4572" s="75"/>
      <c r="W4572" s="75"/>
      <c r="X4572" s="75"/>
      <c r="Y4572" s="75"/>
      <c r="Z4572" s="75"/>
      <c r="AA4572" s="75"/>
      <c r="AB4572" s="75"/>
      <c r="AC4572" s="75"/>
      <c r="AD4572" s="75"/>
      <c r="AE4572" s="75"/>
      <c r="AF4572" s="75"/>
      <c r="AG4572" s="75"/>
      <c r="AH4572" s="75"/>
      <c r="AI4572" s="75"/>
      <c r="AK4572" s="76"/>
      <c r="AL4572" s="76"/>
      <c r="AM4572" s="75"/>
      <c r="AO4572" s="75"/>
      <c r="AP4572" s="75"/>
      <c r="AQ4572" s="75"/>
      <c r="AR4572" s="75"/>
      <c r="AS4572" s="75"/>
      <c r="AT4572" s="75"/>
      <c r="AU4572" s="75"/>
      <c r="AV4572" s="75"/>
      <c r="AW4572" s="75"/>
      <c r="AX4572" s="75"/>
      <c r="AY4572" s="75"/>
      <c r="AZ4572" s="75"/>
      <c r="BA4572" s="75"/>
      <c r="BB4572" s="75"/>
      <c r="BC4572" s="75"/>
      <c r="BD4572" s="75"/>
      <c r="BE4572" s="75"/>
      <c r="BF4572" s="75"/>
    </row>
    <row r="4573" spans="1:58" ht="11.25" customHeight="1" x14ac:dyDescent="0.3">
      <c r="A4573" s="75"/>
      <c r="B4573" s="75"/>
      <c r="C4573" s="958"/>
      <c r="D4573" s="75"/>
      <c r="E4573" s="75"/>
      <c r="F4573" s="75"/>
      <c r="G4573" s="75"/>
      <c r="H4573" s="75"/>
      <c r="I4573" s="75"/>
      <c r="J4573" s="75"/>
      <c r="K4573" s="75"/>
      <c r="L4573" s="75"/>
      <c r="M4573" s="75"/>
      <c r="N4573" s="75"/>
      <c r="O4573" s="75"/>
      <c r="P4573" s="75"/>
      <c r="Q4573" s="75"/>
      <c r="R4573" s="75"/>
      <c r="S4573" s="75"/>
      <c r="T4573" s="75"/>
      <c r="U4573" s="75"/>
      <c r="V4573" s="75"/>
      <c r="W4573" s="75"/>
      <c r="X4573" s="75"/>
      <c r="Y4573" s="75"/>
      <c r="Z4573" s="75"/>
      <c r="AA4573" s="75"/>
      <c r="AB4573" s="75"/>
      <c r="AC4573" s="75"/>
      <c r="AD4573" s="75"/>
      <c r="AE4573" s="75"/>
      <c r="AF4573" s="75"/>
      <c r="AG4573" s="75"/>
      <c r="AH4573" s="75"/>
      <c r="AI4573" s="75"/>
      <c r="AK4573" s="76"/>
      <c r="AL4573" s="76"/>
      <c r="AM4573" s="75"/>
      <c r="AO4573" s="75"/>
      <c r="AP4573" s="75"/>
      <c r="AQ4573" s="75"/>
      <c r="AR4573" s="75"/>
      <c r="AS4573" s="75"/>
      <c r="AT4573" s="75"/>
      <c r="AU4573" s="75"/>
      <c r="AV4573" s="75"/>
      <c r="AW4573" s="75"/>
      <c r="AX4573" s="75"/>
      <c r="AY4573" s="75"/>
      <c r="AZ4573" s="75"/>
      <c r="BA4573" s="75"/>
      <c r="BB4573" s="75"/>
      <c r="BC4573" s="75"/>
      <c r="BD4573" s="75"/>
      <c r="BE4573" s="75"/>
      <c r="BF4573" s="75"/>
    </row>
    <row r="4574" spans="1:58" ht="11.25" customHeight="1" x14ac:dyDescent="0.3">
      <c r="A4574" s="75"/>
      <c r="B4574" s="75"/>
      <c r="C4574" s="958"/>
      <c r="D4574" s="75"/>
      <c r="E4574" s="75"/>
      <c r="F4574" s="75"/>
      <c r="G4574" s="75"/>
      <c r="H4574" s="75"/>
      <c r="I4574" s="75"/>
      <c r="J4574" s="75"/>
      <c r="K4574" s="75"/>
      <c r="L4574" s="75"/>
      <c r="M4574" s="75"/>
      <c r="N4574" s="75"/>
      <c r="O4574" s="75"/>
      <c r="P4574" s="75"/>
      <c r="Q4574" s="75"/>
      <c r="R4574" s="75"/>
      <c r="S4574" s="75"/>
      <c r="T4574" s="75"/>
      <c r="U4574" s="75"/>
      <c r="V4574" s="75"/>
      <c r="W4574" s="75"/>
      <c r="X4574" s="75"/>
      <c r="Y4574" s="75"/>
      <c r="Z4574" s="75"/>
      <c r="AA4574" s="75"/>
      <c r="AB4574" s="75"/>
      <c r="AC4574" s="75"/>
      <c r="AD4574" s="75"/>
      <c r="AE4574" s="75"/>
      <c r="AF4574" s="75"/>
      <c r="AG4574" s="75"/>
      <c r="AH4574" s="75"/>
      <c r="AI4574" s="75"/>
      <c r="AK4574" s="76"/>
      <c r="AL4574" s="76"/>
      <c r="AM4574" s="75"/>
      <c r="AO4574" s="75"/>
      <c r="AP4574" s="75"/>
      <c r="AQ4574" s="75"/>
      <c r="AR4574" s="75"/>
      <c r="AS4574" s="75"/>
      <c r="AT4574" s="75"/>
      <c r="AU4574" s="75"/>
      <c r="AV4574" s="75"/>
      <c r="AW4574" s="75"/>
      <c r="AX4574" s="75"/>
      <c r="AY4574" s="75"/>
      <c r="AZ4574" s="75"/>
      <c r="BA4574" s="75"/>
      <c r="BB4574" s="75"/>
      <c r="BC4574" s="75"/>
      <c r="BD4574" s="75"/>
      <c r="BE4574" s="75"/>
      <c r="BF4574" s="75"/>
    </row>
    <row r="4575" spans="1:58" ht="11.25" customHeight="1" x14ac:dyDescent="0.3">
      <c r="A4575" s="75"/>
      <c r="B4575" s="75"/>
      <c r="C4575" s="958"/>
      <c r="D4575" s="75"/>
      <c r="E4575" s="75"/>
      <c r="F4575" s="75"/>
      <c r="G4575" s="75"/>
      <c r="H4575" s="75"/>
      <c r="I4575" s="75"/>
      <c r="J4575" s="75"/>
      <c r="K4575" s="75"/>
      <c r="L4575" s="75"/>
      <c r="M4575" s="75"/>
      <c r="N4575" s="75"/>
      <c r="O4575" s="75"/>
      <c r="P4575" s="75"/>
      <c r="Q4575" s="75"/>
      <c r="R4575" s="75"/>
      <c r="S4575" s="75"/>
      <c r="T4575" s="75"/>
      <c r="U4575" s="75"/>
      <c r="V4575" s="75"/>
      <c r="W4575" s="75"/>
      <c r="X4575" s="75"/>
      <c r="Y4575" s="75"/>
      <c r="Z4575" s="75"/>
      <c r="AA4575" s="75"/>
      <c r="AB4575" s="75"/>
      <c r="AC4575" s="75"/>
      <c r="AD4575" s="75"/>
      <c r="AE4575" s="75"/>
      <c r="AF4575" s="75"/>
      <c r="AG4575" s="75"/>
      <c r="AH4575" s="75"/>
      <c r="AI4575" s="75"/>
      <c r="AK4575" s="76"/>
      <c r="AL4575" s="76"/>
      <c r="AM4575" s="75"/>
      <c r="AO4575" s="75"/>
      <c r="AP4575" s="75"/>
      <c r="AQ4575" s="75"/>
      <c r="AR4575" s="75"/>
      <c r="AS4575" s="75"/>
      <c r="AT4575" s="75"/>
      <c r="AU4575" s="75"/>
      <c r="AV4575" s="75"/>
      <c r="AW4575" s="75"/>
      <c r="AX4575" s="75"/>
      <c r="AY4575" s="75"/>
      <c r="AZ4575" s="75"/>
      <c r="BA4575" s="75"/>
      <c r="BB4575" s="75"/>
      <c r="BC4575" s="75"/>
      <c r="BD4575" s="75"/>
      <c r="BE4575" s="75"/>
      <c r="BF4575" s="75"/>
    </row>
    <row r="4576" spans="1:58" ht="11.25" customHeight="1" x14ac:dyDescent="0.3">
      <c r="A4576" s="75"/>
      <c r="B4576" s="75"/>
      <c r="C4576" s="958"/>
      <c r="D4576" s="75"/>
      <c r="E4576" s="75"/>
      <c r="F4576" s="75"/>
      <c r="G4576" s="75"/>
      <c r="H4576" s="75"/>
      <c r="I4576" s="75"/>
      <c r="J4576" s="75"/>
      <c r="K4576" s="75"/>
      <c r="L4576" s="75"/>
      <c r="M4576" s="75"/>
      <c r="N4576" s="75"/>
      <c r="O4576" s="75"/>
      <c r="P4576" s="75"/>
      <c r="Q4576" s="75"/>
      <c r="R4576" s="75"/>
      <c r="S4576" s="75"/>
      <c r="T4576" s="75"/>
      <c r="U4576" s="75"/>
      <c r="V4576" s="75"/>
      <c r="W4576" s="75"/>
      <c r="X4576" s="75"/>
      <c r="Y4576" s="75"/>
      <c r="Z4576" s="75"/>
      <c r="AA4576" s="75"/>
      <c r="AB4576" s="75"/>
      <c r="AC4576" s="75"/>
      <c r="AD4576" s="75"/>
      <c r="AE4576" s="75"/>
      <c r="AF4576" s="75"/>
      <c r="AG4576" s="75"/>
      <c r="AH4576" s="75"/>
      <c r="AI4576" s="75"/>
      <c r="AK4576" s="76"/>
      <c r="AL4576" s="76"/>
      <c r="AM4576" s="75"/>
      <c r="AO4576" s="75"/>
      <c r="AP4576" s="75"/>
      <c r="AQ4576" s="75"/>
      <c r="AR4576" s="75"/>
      <c r="AS4576" s="75"/>
      <c r="AT4576" s="75"/>
      <c r="AU4576" s="75"/>
      <c r="AV4576" s="75"/>
      <c r="AW4576" s="75"/>
      <c r="AX4576" s="75"/>
      <c r="AY4576" s="75"/>
      <c r="AZ4576" s="75"/>
      <c r="BA4576" s="75"/>
      <c r="BB4576" s="75"/>
      <c r="BC4576" s="75"/>
      <c r="BD4576" s="75"/>
      <c r="BE4576" s="75"/>
      <c r="BF4576" s="75"/>
    </row>
    <row r="4577" spans="1:58" ht="11.25" customHeight="1" x14ac:dyDescent="0.3">
      <c r="A4577" s="75"/>
      <c r="B4577" s="75"/>
      <c r="C4577" s="958"/>
      <c r="D4577" s="75"/>
      <c r="E4577" s="75"/>
      <c r="F4577" s="75"/>
      <c r="G4577" s="75"/>
      <c r="H4577" s="75"/>
      <c r="I4577" s="75"/>
      <c r="J4577" s="75"/>
      <c r="K4577" s="75"/>
      <c r="L4577" s="75"/>
      <c r="M4577" s="75"/>
      <c r="N4577" s="75"/>
      <c r="O4577" s="75"/>
      <c r="P4577" s="75"/>
      <c r="Q4577" s="75"/>
      <c r="R4577" s="75"/>
      <c r="S4577" s="75"/>
      <c r="T4577" s="75"/>
      <c r="U4577" s="75"/>
      <c r="V4577" s="75"/>
      <c r="W4577" s="75"/>
      <c r="X4577" s="75"/>
      <c r="Y4577" s="75"/>
      <c r="Z4577" s="75"/>
      <c r="AA4577" s="75"/>
      <c r="AB4577" s="75"/>
      <c r="AC4577" s="75"/>
      <c r="AD4577" s="75"/>
      <c r="AE4577" s="75"/>
      <c r="AF4577" s="75"/>
      <c r="AG4577" s="75"/>
      <c r="AH4577" s="75"/>
      <c r="AI4577" s="75"/>
      <c r="AK4577" s="76"/>
      <c r="AL4577" s="76"/>
      <c r="AM4577" s="75"/>
      <c r="AO4577" s="75"/>
      <c r="AP4577" s="75"/>
      <c r="AQ4577" s="75"/>
      <c r="AR4577" s="75"/>
      <c r="AS4577" s="75"/>
      <c r="AT4577" s="75"/>
      <c r="AU4577" s="75"/>
      <c r="AV4577" s="75"/>
      <c r="AW4577" s="75"/>
      <c r="AX4577" s="75"/>
      <c r="AY4577" s="75"/>
      <c r="AZ4577" s="75"/>
      <c r="BA4577" s="75"/>
      <c r="BB4577" s="75"/>
      <c r="BC4577" s="75"/>
      <c r="BD4577" s="75"/>
      <c r="BE4577" s="75"/>
      <c r="BF4577" s="75"/>
    </row>
    <row r="4578" spans="1:58" ht="11.25" customHeight="1" x14ac:dyDescent="0.3">
      <c r="A4578" s="75"/>
      <c r="B4578" s="75"/>
      <c r="C4578" s="958"/>
      <c r="D4578" s="75"/>
      <c r="E4578" s="75"/>
      <c r="F4578" s="75"/>
      <c r="G4578" s="75"/>
      <c r="H4578" s="75"/>
      <c r="I4578" s="75"/>
      <c r="J4578" s="75"/>
      <c r="K4578" s="75"/>
      <c r="L4578" s="75"/>
      <c r="M4578" s="75"/>
      <c r="N4578" s="75"/>
      <c r="O4578" s="75"/>
      <c r="P4578" s="75"/>
      <c r="Q4578" s="75"/>
      <c r="R4578" s="75"/>
      <c r="S4578" s="75"/>
      <c r="T4578" s="75"/>
      <c r="U4578" s="75"/>
      <c r="V4578" s="75"/>
      <c r="W4578" s="75"/>
      <c r="X4578" s="75"/>
      <c r="Y4578" s="75"/>
      <c r="Z4578" s="75"/>
      <c r="AA4578" s="75"/>
      <c r="AB4578" s="75"/>
      <c r="AC4578" s="75"/>
      <c r="AD4578" s="75"/>
      <c r="AE4578" s="75"/>
      <c r="AF4578" s="75"/>
      <c r="AG4578" s="75"/>
      <c r="AH4578" s="75"/>
      <c r="AI4578" s="75"/>
      <c r="AK4578" s="76"/>
      <c r="AL4578" s="76"/>
      <c r="AM4578" s="75"/>
      <c r="AO4578" s="75"/>
      <c r="AP4578" s="75"/>
      <c r="AQ4578" s="75"/>
      <c r="AR4578" s="75"/>
      <c r="AS4578" s="75"/>
      <c r="AT4578" s="75"/>
      <c r="AU4578" s="75"/>
      <c r="AV4578" s="75"/>
      <c r="AW4578" s="75"/>
      <c r="AX4578" s="75"/>
      <c r="AY4578" s="75"/>
      <c r="AZ4578" s="75"/>
      <c r="BA4578" s="75"/>
      <c r="BB4578" s="75"/>
      <c r="BC4578" s="75"/>
      <c r="BD4578" s="75"/>
      <c r="BE4578" s="75"/>
      <c r="BF4578" s="75"/>
    </row>
    <row r="4579" spans="1:58" ht="11.25" customHeight="1" x14ac:dyDescent="0.3">
      <c r="A4579" s="75"/>
      <c r="B4579" s="75"/>
      <c r="C4579" s="958"/>
      <c r="D4579" s="75"/>
      <c r="E4579" s="75"/>
      <c r="F4579" s="75"/>
      <c r="G4579" s="75"/>
      <c r="H4579" s="75"/>
      <c r="I4579" s="75"/>
      <c r="J4579" s="75"/>
      <c r="K4579" s="75"/>
      <c r="L4579" s="75"/>
      <c r="M4579" s="75"/>
      <c r="N4579" s="75"/>
      <c r="O4579" s="75"/>
      <c r="P4579" s="75"/>
      <c r="Q4579" s="75"/>
      <c r="R4579" s="75"/>
      <c r="S4579" s="75"/>
      <c r="T4579" s="75"/>
      <c r="U4579" s="75"/>
      <c r="V4579" s="75"/>
      <c r="W4579" s="75"/>
      <c r="X4579" s="75"/>
      <c r="Y4579" s="75"/>
      <c r="Z4579" s="75"/>
      <c r="AA4579" s="75"/>
      <c r="AB4579" s="75"/>
      <c r="AC4579" s="75"/>
      <c r="AD4579" s="75"/>
      <c r="AE4579" s="75"/>
      <c r="AF4579" s="75"/>
      <c r="AG4579" s="75"/>
      <c r="AH4579" s="75"/>
      <c r="AI4579" s="75"/>
      <c r="AK4579" s="76"/>
      <c r="AL4579" s="76"/>
      <c r="AM4579" s="75"/>
      <c r="AO4579" s="75"/>
      <c r="AP4579" s="75"/>
      <c r="AQ4579" s="75"/>
      <c r="AR4579" s="75"/>
      <c r="AS4579" s="75"/>
      <c r="AT4579" s="75"/>
      <c r="AU4579" s="75"/>
      <c r="AV4579" s="75"/>
      <c r="AW4579" s="75"/>
      <c r="AX4579" s="75"/>
      <c r="AY4579" s="75"/>
      <c r="AZ4579" s="75"/>
      <c r="BA4579" s="75"/>
      <c r="BB4579" s="75"/>
      <c r="BC4579" s="75"/>
      <c r="BD4579" s="75"/>
      <c r="BE4579" s="75"/>
      <c r="BF4579" s="75"/>
    </row>
    <row r="4580" spans="1:58" ht="11.25" customHeight="1" x14ac:dyDescent="0.3">
      <c r="A4580" s="75"/>
      <c r="B4580" s="75"/>
      <c r="C4580" s="958"/>
      <c r="D4580" s="75"/>
      <c r="E4580" s="75"/>
      <c r="F4580" s="75"/>
      <c r="G4580" s="75"/>
      <c r="H4580" s="75"/>
      <c r="I4580" s="75"/>
      <c r="J4580" s="75"/>
      <c r="K4580" s="75"/>
      <c r="L4580" s="75"/>
      <c r="M4580" s="75"/>
      <c r="N4580" s="75"/>
      <c r="O4580" s="75"/>
      <c r="P4580" s="75"/>
      <c r="Q4580" s="75"/>
      <c r="R4580" s="75"/>
      <c r="S4580" s="75"/>
      <c r="T4580" s="75"/>
      <c r="U4580" s="75"/>
      <c r="V4580" s="75"/>
      <c r="W4580" s="75"/>
      <c r="X4580" s="75"/>
      <c r="Y4580" s="75"/>
      <c r="Z4580" s="75"/>
      <c r="AA4580" s="75"/>
      <c r="AB4580" s="75"/>
      <c r="AC4580" s="75"/>
      <c r="AD4580" s="75"/>
      <c r="AE4580" s="75"/>
      <c r="AF4580" s="75"/>
      <c r="AG4580" s="75"/>
      <c r="AH4580" s="75"/>
      <c r="AI4580" s="75"/>
      <c r="AK4580" s="76"/>
      <c r="AL4580" s="76"/>
      <c r="AM4580" s="75"/>
      <c r="AO4580" s="75"/>
      <c r="AP4580" s="75"/>
      <c r="AQ4580" s="75"/>
      <c r="AR4580" s="75"/>
      <c r="AS4580" s="75"/>
      <c r="AT4580" s="75"/>
      <c r="AU4580" s="75"/>
      <c r="AV4580" s="75"/>
      <c r="AW4580" s="75"/>
      <c r="AX4580" s="75"/>
      <c r="AY4580" s="75"/>
      <c r="AZ4580" s="75"/>
      <c r="BA4580" s="75"/>
      <c r="BB4580" s="75"/>
      <c r="BC4580" s="75"/>
      <c r="BD4580" s="75"/>
      <c r="BE4580" s="75"/>
      <c r="BF4580" s="75"/>
    </row>
    <row r="4581" spans="1:58" ht="11.25" customHeight="1" x14ac:dyDescent="0.3">
      <c r="A4581" s="75"/>
      <c r="B4581" s="75"/>
      <c r="C4581" s="958"/>
      <c r="D4581" s="75"/>
      <c r="E4581" s="75"/>
      <c r="F4581" s="75"/>
      <c r="G4581" s="75"/>
      <c r="H4581" s="75"/>
      <c r="I4581" s="75"/>
      <c r="J4581" s="75"/>
      <c r="K4581" s="75"/>
      <c r="L4581" s="75"/>
      <c r="M4581" s="75"/>
      <c r="N4581" s="75"/>
      <c r="O4581" s="75"/>
      <c r="P4581" s="75"/>
      <c r="Q4581" s="75"/>
      <c r="R4581" s="75"/>
      <c r="S4581" s="75"/>
      <c r="T4581" s="75"/>
      <c r="U4581" s="75"/>
      <c r="V4581" s="75"/>
      <c r="W4581" s="75"/>
      <c r="X4581" s="75"/>
      <c r="Y4581" s="75"/>
      <c r="Z4581" s="75"/>
      <c r="AA4581" s="75"/>
      <c r="AB4581" s="75"/>
      <c r="AC4581" s="75"/>
      <c r="AD4581" s="75"/>
      <c r="AE4581" s="75"/>
      <c r="AF4581" s="75"/>
      <c r="AG4581" s="75"/>
      <c r="AH4581" s="75"/>
      <c r="AI4581" s="75"/>
      <c r="AK4581" s="76"/>
      <c r="AL4581" s="76"/>
      <c r="AM4581" s="75"/>
      <c r="AO4581" s="75"/>
      <c r="AP4581" s="75"/>
      <c r="AQ4581" s="75"/>
      <c r="AR4581" s="75"/>
      <c r="AS4581" s="75"/>
      <c r="AT4581" s="75"/>
      <c r="AU4581" s="75"/>
      <c r="AV4581" s="75"/>
      <c r="AW4581" s="75"/>
      <c r="AX4581" s="75"/>
      <c r="AY4581" s="75"/>
      <c r="AZ4581" s="75"/>
      <c r="BA4581" s="75"/>
      <c r="BB4581" s="75"/>
      <c r="BC4581" s="75"/>
      <c r="BD4581" s="75"/>
      <c r="BE4581" s="75"/>
      <c r="BF4581" s="75"/>
    </row>
    <row r="4582" spans="1:58" ht="11.25" customHeight="1" x14ac:dyDescent="0.3">
      <c r="A4582" s="75"/>
      <c r="B4582" s="75"/>
      <c r="C4582" s="958"/>
      <c r="D4582" s="75"/>
      <c r="E4582" s="75"/>
      <c r="F4582" s="75"/>
      <c r="G4582" s="75"/>
      <c r="H4582" s="75"/>
      <c r="I4582" s="75"/>
      <c r="J4582" s="75"/>
      <c r="K4582" s="75"/>
      <c r="L4582" s="75"/>
      <c r="M4582" s="75"/>
      <c r="N4582" s="75"/>
      <c r="O4582" s="75"/>
      <c r="P4582" s="75"/>
      <c r="Q4582" s="75"/>
      <c r="R4582" s="75"/>
      <c r="S4582" s="75"/>
      <c r="T4582" s="75"/>
      <c r="U4582" s="75"/>
      <c r="V4582" s="75"/>
      <c r="W4582" s="75"/>
      <c r="X4582" s="75"/>
      <c r="Y4582" s="75"/>
      <c r="Z4582" s="75"/>
      <c r="AA4582" s="75"/>
      <c r="AB4582" s="75"/>
      <c r="AC4582" s="75"/>
      <c r="AD4582" s="75"/>
      <c r="AE4582" s="75"/>
      <c r="AF4582" s="75"/>
      <c r="AG4582" s="75"/>
      <c r="AH4582" s="75"/>
      <c r="AI4582" s="75"/>
      <c r="AK4582" s="76"/>
      <c r="AL4582" s="76"/>
      <c r="AM4582" s="75"/>
      <c r="AO4582" s="75"/>
      <c r="AP4582" s="75"/>
      <c r="AQ4582" s="75"/>
      <c r="AR4582" s="75"/>
      <c r="AS4582" s="75"/>
      <c r="AT4582" s="75"/>
      <c r="AU4582" s="75"/>
      <c r="AV4582" s="75"/>
      <c r="AW4582" s="75"/>
      <c r="AX4582" s="75"/>
      <c r="AY4582" s="75"/>
      <c r="AZ4582" s="75"/>
      <c r="BA4582" s="75"/>
      <c r="BB4582" s="75"/>
      <c r="BC4582" s="75"/>
      <c r="BD4582" s="75"/>
      <c r="BE4582" s="75"/>
      <c r="BF4582" s="75"/>
    </row>
    <row r="4583" spans="1:58" ht="11.25" customHeight="1" x14ac:dyDescent="0.3">
      <c r="A4583" s="75"/>
      <c r="B4583" s="75"/>
      <c r="C4583" s="958"/>
      <c r="D4583" s="75"/>
      <c r="E4583" s="75"/>
      <c r="F4583" s="75"/>
      <c r="G4583" s="75"/>
      <c r="H4583" s="75"/>
      <c r="I4583" s="75"/>
      <c r="J4583" s="75"/>
      <c r="K4583" s="75"/>
      <c r="L4583" s="75"/>
      <c r="M4583" s="75"/>
      <c r="N4583" s="75"/>
      <c r="O4583" s="75"/>
      <c r="P4583" s="75"/>
      <c r="Q4583" s="75"/>
      <c r="R4583" s="75"/>
      <c r="S4583" s="75"/>
      <c r="T4583" s="75"/>
      <c r="U4583" s="75"/>
      <c r="V4583" s="75"/>
      <c r="W4583" s="75"/>
      <c r="X4583" s="75"/>
      <c r="Y4583" s="75"/>
      <c r="Z4583" s="75"/>
      <c r="AA4583" s="75"/>
      <c r="AB4583" s="75"/>
      <c r="AC4583" s="75"/>
      <c r="AD4583" s="75"/>
      <c r="AE4583" s="75"/>
      <c r="AF4583" s="75"/>
      <c r="AG4583" s="75"/>
      <c r="AH4583" s="75"/>
      <c r="AI4583" s="75"/>
      <c r="AK4583" s="76"/>
      <c r="AL4583" s="76"/>
      <c r="AM4583" s="75"/>
      <c r="AO4583" s="75"/>
      <c r="AP4583" s="75"/>
      <c r="AQ4583" s="75"/>
      <c r="AR4583" s="75"/>
      <c r="AS4583" s="75"/>
      <c r="AT4583" s="75"/>
      <c r="AU4583" s="75"/>
      <c r="AV4583" s="75"/>
      <c r="AW4583" s="75"/>
      <c r="AX4583" s="75"/>
      <c r="AY4583" s="75"/>
      <c r="AZ4583" s="75"/>
      <c r="BA4583" s="75"/>
      <c r="BB4583" s="75"/>
      <c r="BC4583" s="75"/>
      <c r="BD4583" s="75"/>
      <c r="BE4583" s="75"/>
      <c r="BF4583" s="75"/>
    </row>
    <row r="4584" spans="1:58" ht="11.25" customHeight="1" x14ac:dyDescent="0.3">
      <c r="A4584" s="75"/>
      <c r="B4584" s="75"/>
      <c r="C4584" s="958"/>
      <c r="D4584" s="75"/>
      <c r="E4584" s="75"/>
      <c r="F4584" s="75"/>
      <c r="G4584" s="75"/>
      <c r="H4584" s="75"/>
      <c r="I4584" s="75"/>
      <c r="J4584" s="75"/>
      <c r="K4584" s="75"/>
      <c r="L4584" s="75"/>
      <c r="M4584" s="75"/>
      <c r="N4584" s="75"/>
      <c r="O4584" s="75"/>
      <c r="P4584" s="75"/>
      <c r="Q4584" s="75"/>
      <c r="R4584" s="75"/>
      <c r="S4584" s="75"/>
      <c r="T4584" s="75"/>
      <c r="U4584" s="75"/>
      <c r="V4584" s="75"/>
      <c r="W4584" s="75"/>
      <c r="X4584" s="75"/>
      <c r="Y4584" s="75"/>
      <c r="Z4584" s="75"/>
      <c r="AA4584" s="75"/>
      <c r="AB4584" s="75"/>
      <c r="AC4584" s="75"/>
      <c r="AD4584" s="75"/>
      <c r="AE4584" s="75"/>
      <c r="AF4584" s="75"/>
      <c r="AG4584" s="75"/>
      <c r="AH4584" s="75"/>
      <c r="AI4584" s="75"/>
      <c r="AK4584" s="76"/>
      <c r="AL4584" s="76"/>
      <c r="AM4584" s="75"/>
      <c r="AO4584" s="75"/>
      <c r="AP4584" s="75"/>
      <c r="AQ4584" s="75"/>
      <c r="AR4584" s="75"/>
      <c r="AS4584" s="75"/>
      <c r="AT4584" s="75"/>
      <c r="AU4584" s="75"/>
      <c r="AV4584" s="75"/>
      <c r="AW4584" s="75"/>
      <c r="AX4584" s="75"/>
      <c r="AY4584" s="75"/>
      <c r="AZ4584" s="75"/>
      <c r="BA4584" s="75"/>
      <c r="BB4584" s="75"/>
      <c r="BC4584" s="75"/>
      <c r="BD4584" s="75"/>
      <c r="BE4584" s="75"/>
      <c r="BF4584" s="75"/>
    </row>
    <row r="4585" spans="1:58" ht="11.25" customHeight="1" x14ac:dyDescent="0.3">
      <c r="A4585" s="75"/>
      <c r="B4585" s="75"/>
      <c r="C4585" s="958"/>
      <c r="D4585" s="75"/>
      <c r="E4585" s="75"/>
      <c r="F4585" s="75"/>
      <c r="G4585" s="75"/>
      <c r="H4585" s="75"/>
      <c r="I4585" s="75"/>
      <c r="J4585" s="75"/>
      <c r="K4585" s="75"/>
      <c r="L4585" s="75"/>
      <c r="M4585" s="75"/>
      <c r="N4585" s="75"/>
      <c r="O4585" s="75"/>
      <c r="P4585" s="75"/>
      <c r="Q4585" s="75"/>
      <c r="R4585" s="75"/>
      <c r="S4585" s="75"/>
      <c r="T4585" s="75"/>
      <c r="U4585" s="75"/>
      <c r="V4585" s="75"/>
      <c r="W4585" s="75"/>
      <c r="X4585" s="75"/>
      <c r="Y4585" s="75"/>
      <c r="Z4585" s="75"/>
      <c r="AA4585" s="75"/>
      <c r="AB4585" s="75"/>
      <c r="AC4585" s="75"/>
      <c r="AD4585" s="75"/>
      <c r="AE4585" s="75"/>
      <c r="AF4585" s="75"/>
      <c r="AG4585" s="75"/>
      <c r="AH4585" s="75"/>
      <c r="AI4585" s="75"/>
      <c r="AK4585" s="76"/>
      <c r="AL4585" s="76"/>
      <c r="AM4585" s="75"/>
      <c r="AO4585" s="75"/>
      <c r="AP4585" s="75"/>
      <c r="AQ4585" s="75"/>
      <c r="AR4585" s="75"/>
      <c r="AS4585" s="75"/>
      <c r="AT4585" s="75"/>
      <c r="AU4585" s="75"/>
      <c r="AV4585" s="75"/>
      <c r="AW4585" s="75"/>
      <c r="AX4585" s="75"/>
      <c r="AY4585" s="75"/>
      <c r="AZ4585" s="75"/>
      <c r="BA4585" s="75"/>
      <c r="BB4585" s="75"/>
      <c r="BC4585" s="75"/>
      <c r="BD4585" s="75"/>
      <c r="BE4585" s="75"/>
      <c r="BF4585" s="75"/>
    </row>
    <row r="4586" spans="1:58" ht="11.25" customHeight="1" x14ac:dyDescent="0.3">
      <c r="A4586" s="75"/>
      <c r="B4586" s="75"/>
      <c r="C4586" s="958"/>
      <c r="D4586" s="75"/>
      <c r="E4586" s="75"/>
      <c r="F4586" s="75"/>
      <c r="G4586" s="75"/>
      <c r="H4586" s="75"/>
      <c r="I4586" s="75"/>
      <c r="J4586" s="75"/>
      <c r="K4586" s="75"/>
      <c r="L4586" s="75"/>
      <c r="M4586" s="75"/>
      <c r="N4586" s="75"/>
      <c r="O4586" s="75"/>
      <c r="P4586" s="75"/>
      <c r="Q4586" s="75"/>
      <c r="R4586" s="75"/>
      <c r="S4586" s="75"/>
      <c r="T4586" s="75"/>
      <c r="U4586" s="75"/>
      <c r="V4586" s="75"/>
      <c r="W4586" s="75"/>
      <c r="X4586" s="75"/>
      <c r="Y4586" s="75"/>
      <c r="Z4586" s="75"/>
      <c r="AA4586" s="75"/>
      <c r="AB4586" s="75"/>
      <c r="AC4586" s="75"/>
      <c r="AD4586" s="75"/>
      <c r="AE4586" s="75"/>
      <c r="AF4586" s="75"/>
      <c r="AG4586" s="75"/>
      <c r="AH4586" s="75"/>
      <c r="AI4586" s="75"/>
      <c r="AK4586" s="76"/>
      <c r="AL4586" s="76"/>
      <c r="AM4586" s="75"/>
      <c r="AO4586" s="75"/>
      <c r="AP4586" s="75"/>
      <c r="AQ4586" s="75"/>
      <c r="AR4586" s="75"/>
      <c r="AS4586" s="75"/>
      <c r="AT4586" s="75"/>
      <c r="AU4586" s="75"/>
      <c r="AV4586" s="75"/>
      <c r="AW4586" s="75"/>
      <c r="AX4586" s="75"/>
      <c r="AY4586" s="75"/>
      <c r="AZ4586" s="75"/>
      <c r="BA4586" s="75"/>
      <c r="BB4586" s="75"/>
      <c r="BC4586" s="75"/>
      <c r="BD4586" s="75"/>
      <c r="BE4586" s="75"/>
      <c r="BF4586" s="75"/>
    </row>
    <row r="4587" spans="1:58" ht="11.25" customHeight="1" x14ac:dyDescent="0.3">
      <c r="A4587" s="75"/>
      <c r="B4587" s="75"/>
      <c r="C4587" s="958"/>
      <c r="D4587" s="75"/>
      <c r="E4587" s="75"/>
      <c r="F4587" s="75"/>
      <c r="G4587" s="75"/>
      <c r="H4587" s="75"/>
      <c r="I4587" s="75"/>
      <c r="J4587" s="75"/>
      <c r="K4587" s="75"/>
      <c r="L4587" s="75"/>
      <c r="M4587" s="75"/>
      <c r="N4587" s="75"/>
      <c r="O4587" s="75"/>
      <c r="P4587" s="75"/>
      <c r="Q4587" s="75"/>
      <c r="R4587" s="75"/>
      <c r="S4587" s="75"/>
      <c r="T4587" s="75"/>
      <c r="U4587" s="75"/>
      <c r="V4587" s="75"/>
      <c r="W4587" s="75"/>
      <c r="X4587" s="75"/>
      <c r="Y4587" s="75"/>
      <c r="Z4587" s="75"/>
      <c r="AA4587" s="75"/>
      <c r="AB4587" s="75"/>
      <c r="AC4587" s="75"/>
      <c r="AD4587" s="75"/>
      <c r="AE4587" s="75"/>
      <c r="AF4587" s="75"/>
      <c r="AG4587" s="75"/>
      <c r="AH4587" s="75"/>
      <c r="AI4587" s="75"/>
      <c r="AK4587" s="76"/>
      <c r="AL4587" s="76"/>
      <c r="AM4587" s="75"/>
      <c r="AO4587" s="75"/>
      <c r="AP4587" s="75"/>
      <c r="AQ4587" s="75"/>
      <c r="AR4587" s="75"/>
      <c r="AS4587" s="75"/>
      <c r="AT4587" s="75"/>
      <c r="AU4587" s="75"/>
      <c r="AV4587" s="75"/>
      <c r="AW4587" s="75"/>
      <c r="AX4587" s="75"/>
      <c r="AY4587" s="75"/>
      <c r="AZ4587" s="75"/>
      <c r="BA4587" s="75"/>
      <c r="BB4587" s="75"/>
      <c r="BC4587" s="75"/>
      <c r="BD4587" s="75"/>
      <c r="BE4587" s="75"/>
      <c r="BF4587" s="75"/>
    </row>
    <row r="4588" spans="1:58" ht="11.25" customHeight="1" x14ac:dyDescent="0.3">
      <c r="A4588" s="75"/>
      <c r="B4588" s="75"/>
      <c r="C4588" s="958"/>
      <c r="D4588" s="75"/>
      <c r="E4588" s="75"/>
      <c r="F4588" s="75"/>
      <c r="G4588" s="75"/>
      <c r="H4588" s="75"/>
      <c r="I4588" s="75"/>
      <c r="J4588" s="75"/>
      <c r="K4588" s="75"/>
      <c r="L4588" s="75"/>
      <c r="M4588" s="75"/>
      <c r="N4588" s="75"/>
      <c r="O4588" s="75"/>
      <c r="P4588" s="75"/>
      <c r="Q4588" s="75"/>
      <c r="R4588" s="75"/>
      <c r="S4588" s="75"/>
      <c r="T4588" s="75"/>
      <c r="U4588" s="75"/>
      <c r="V4588" s="75"/>
      <c r="W4588" s="75"/>
      <c r="X4588" s="75"/>
      <c r="Y4588" s="75"/>
      <c r="Z4588" s="75"/>
      <c r="AA4588" s="75"/>
      <c r="AB4588" s="75"/>
      <c r="AC4588" s="75"/>
      <c r="AD4588" s="75"/>
      <c r="AE4588" s="75"/>
      <c r="AF4588" s="75"/>
      <c r="AG4588" s="75"/>
      <c r="AH4588" s="75"/>
      <c r="AI4588" s="75"/>
      <c r="AK4588" s="76"/>
      <c r="AL4588" s="76"/>
      <c r="AM4588" s="75"/>
      <c r="AO4588" s="75"/>
      <c r="AP4588" s="75"/>
      <c r="AQ4588" s="75"/>
      <c r="AR4588" s="75"/>
      <c r="AS4588" s="75"/>
      <c r="AT4588" s="75"/>
      <c r="AU4588" s="75"/>
      <c r="AV4588" s="75"/>
      <c r="AW4588" s="75"/>
      <c r="AX4588" s="75"/>
      <c r="AY4588" s="75"/>
      <c r="AZ4588" s="75"/>
      <c r="BA4588" s="75"/>
      <c r="BB4588" s="75"/>
      <c r="BC4588" s="75"/>
      <c r="BD4588" s="75"/>
      <c r="BE4588" s="75"/>
      <c r="BF4588" s="75"/>
    </row>
    <row r="4589" spans="1:58" ht="11.25" customHeight="1" x14ac:dyDescent="0.3">
      <c r="A4589" s="75"/>
      <c r="B4589" s="75"/>
      <c r="C4589" s="958"/>
      <c r="D4589" s="75"/>
      <c r="E4589" s="75"/>
      <c r="F4589" s="75"/>
      <c r="G4589" s="75"/>
      <c r="H4589" s="75"/>
      <c r="I4589" s="75"/>
      <c r="J4589" s="75"/>
      <c r="K4589" s="75"/>
      <c r="L4589" s="75"/>
      <c r="M4589" s="75"/>
      <c r="N4589" s="75"/>
      <c r="O4589" s="75"/>
      <c r="P4589" s="75"/>
      <c r="Q4589" s="75"/>
      <c r="R4589" s="75"/>
      <c r="S4589" s="75"/>
      <c r="T4589" s="75"/>
      <c r="U4589" s="75"/>
      <c r="V4589" s="75"/>
      <c r="W4589" s="75"/>
      <c r="X4589" s="75"/>
      <c r="Y4589" s="75"/>
      <c r="Z4589" s="75"/>
      <c r="AA4589" s="75"/>
      <c r="AB4589" s="75"/>
      <c r="AC4589" s="75"/>
      <c r="AD4589" s="75"/>
      <c r="AE4589" s="75"/>
      <c r="AF4589" s="75"/>
      <c r="AG4589" s="75"/>
      <c r="AH4589" s="75"/>
      <c r="AI4589" s="75"/>
      <c r="AK4589" s="76"/>
      <c r="AL4589" s="76"/>
      <c r="AM4589" s="75"/>
      <c r="AO4589" s="75"/>
      <c r="AP4589" s="75"/>
      <c r="AQ4589" s="75"/>
      <c r="AR4589" s="75"/>
      <c r="AS4589" s="75"/>
      <c r="AT4589" s="75"/>
      <c r="AU4589" s="75"/>
      <c r="AV4589" s="75"/>
      <c r="AW4589" s="75"/>
      <c r="AX4589" s="75"/>
      <c r="AY4589" s="75"/>
      <c r="AZ4589" s="75"/>
      <c r="BA4589" s="75"/>
      <c r="BB4589" s="75"/>
      <c r="BC4589" s="75"/>
      <c r="BD4589" s="75"/>
      <c r="BE4589" s="75"/>
      <c r="BF4589" s="75"/>
    </row>
    <row r="4590" spans="1:58" ht="11.25" customHeight="1" x14ac:dyDescent="0.3">
      <c r="A4590" s="75"/>
      <c r="B4590" s="75"/>
      <c r="C4590" s="958"/>
      <c r="D4590" s="75"/>
      <c r="E4590" s="75"/>
      <c r="F4590" s="75"/>
      <c r="G4590" s="75"/>
      <c r="H4590" s="75"/>
      <c r="I4590" s="75"/>
      <c r="J4590" s="75"/>
      <c r="K4590" s="75"/>
      <c r="L4590" s="75"/>
      <c r="M4590" s="75"/>
      <c r="N4590" s="75"/>
      <c r="O4590" s="75"/>
      <c r="P4590" s="75"/>
      <c r="Q4590" s="75"/>
      <c r="R4590" s="75"/>
      <c r="S4590" s="75"/>
      <c r="T4590" s="75"/>
      <c r="U4590" s="75"/>
      <c r="V4590" s="75"/>
      <c r="W4590" s="75"/>
      <c r="X4590" s="75"/>
      <c r="Y4590" s="75"/>
      <c r="Z4590" s="75"/>
      <c r="AA4590" s="75"/>
      <c r="AB4590" s="75"/>
      <c r="AC4590" s="75"/>
      <c r="AD4590" s="75"/>
      <c r="AE4590" s="75"/>
      <c r="AF4590" s="75"/>
      <c r="AG4590" s="75"/>
      <c r="AH4590" s="75"/>
      <c r="AI4590" s="75"/>
      <c r="AK4590" s="76"/>
      <c r="AL4590" s="76"/>
      <c r="AM4590" s="75"/>
      <c r="AO4590" s="75"/>
      <c r="AP4590" s="75"/>
      <c r="AQ4590" s="75"/>
      <c r="AR4590" s="75"/>
      <c r="AS4590" s="75"/>
      <c r="AT4590" s="75"/>
      <c r="AU4590" s="75"/>
      <c r="AV4590" s="75"/>
      <c r="AW4590" s="75"/>
      <c r="AX4590" s="75"/>
      <c r="AY4590" s="75"/>
      <c r="AZ4590" s="75"/>
      <c r="BA4590" s="75"/>
      <c r="BB4590" s="75"/>
      <c r="BC4590" s="75"/>
      <c r="BD4590" s="75"/>
      <c r="BE4590" s="75"/>
      <c r="BF4590" s="75"/>
    </row>
    <row r="4591" spans="1:58" ht="11.25" customHeight="1" x14ac:dyDescent="0.3">
      <c r="A4591" s="75"/>
      <c r="B4591" s="75"/>
      <c r="C4591" s="958"/>
      <c r="D4591" s="75"/>
      <c r="E4591" s="75"/>
      <c r="F4591" s="75"/>
      <c r="G4591" s="75"/>
      <c r="H4591" s="75"/>
      <c r="I4591" s="75"/>
      <c r="J4591" s="75"/>
      <c r="K4591" s="75"/>
      <c r="L4591" s="75"/>
      <c r="M4591" s="75"/>
      <c r="N4591" s="75"/>
      <c r="O4591" s="75"/>
      <c r="P4591" s="75"/>
      <c r="Q4591" s="75"/>
      <c r="R4591" s="75"/>
      <c r="S4591" s="75"/>
      <c r="T4591" s="75"/>
      <c r="U4591" s="75"/>
      <c r="V4591" s="75"/>
      <c r="W4591" s="75"/>
      <c r="X4591" s="75"/>
      <c r="Y4591" s="75"/>
      <c r="Z4591" s="75"/>
      <c r="AA4591" s="75"/>
      <c r="AB4591" s="75"/>
      <c r="AC4591" s="75"/>
      <c r="AD4591" s="75"/>
      <c r="AE4591" s="75"/>
      <c r="AF4591" s="75"/>
      <c r="AG4591" s="75"/>
      <c r="AH4591" s="75"/>
      <c r="AI4591" s="75"/>
      <c r="AK4591" s="76"/>
      <c r="AL4591" s="76"/>
      <c r="AM4591" s="75"/>
      <c r="AO4591" s="75"/>
      <c r="AP4591" s="75"/>
      <c r="AQ4591" s="75"/>
      <c r="AR4591" s="75"/>
      <c r="AS4591" s="75"/>
      <c r="AT4591" s="75"/>
      <c r="AU4591" s="75"/>
      <c r="AV4591" s="75"/>
      <c r="AW4591" s="75"/>
      <c r="AX4591" s="75"/>
      <c r="AY4591" s="75"/>
      <c r="AZ4591" s="75"/>
      <c r="BA4591" s="75"/>
      <c r="BB4591" s="75"/>
      <c r="BC4591" s="75"/>
      <c r="BD4591" s="75"/>
      <c r="BE4591" s="75"/>
      <c r="BF4591" s="75"/>
    </row>
    <row r="4592" spans="1:58" ht="11.25" customHeight="1" x14ac:dyDescent="0.3">
      <c r="A4592" s="75"/>
      <c r="B4592" s="75"/>
      <c r="C4592" s="958"/>
      <c r="D4592" s="75"/>
      <c r="E4592" s="75"/>
      <c r="F4592" s="75"/>
      <c r="G4592" s="75"/>
      <c r="H4592" s="75"/>
      <c r="I4592" s="75"/>
      <c r="J4592" s="75"/>
      <c r="K4592" s="75"/>
      <c r="L4592" s="75"/>
      <c r="M4592" s="75"/>
      <c r="N4592" s="75"/>
      <c r="O4592" s="75"/>
      <c r="P4592" s="75"/>
      <c r="Q4592" s="75"/>
      <c r="R4592" s="75"/>
      <c r="S4592" s="75"/>
      <c r="T4592" s="75"/>
      <c r="U4592" s="75"/>
      <c r="V4592" s="75"/>
      <c r="W4592" s="75"/>
      <c r="X4592" s="75"/>
      <c r="Y4592" s="75"/>
      <c r="Z4592" s="75"/>
      <c r="AA4592" s="75"/>
      <c r="AB4592" s="75"/>
      <c r="AC4592" s="75"/>
      <c r="AD4592" s="75"/>
      <c r="AE4592" s="75"/>
      <c r="AF4592" s="75"/>
      <c r="AG4592" s="75"/>
      <c r="AH4592" s="75"/>
      <c r="AI4592" s="75"/>
      <c r="AK4592" s="76"/>
      <c r="AL4592" s="76"/>
      <c r="AM4592" s="75"/>
      <c r="AO4592" s="75"/>
      <c r="AP4592" s="75"/>
      <c r="AQ4592" s="75"/>
      <c r="AR4592" s="75"/>
      <c r="AS4592" s="75"/>
      <c r="AT4592" s="75"/>
      <c r="AU4592" s="75"/>
      <c r="AV4592" s="75"/>
      <c r="AW4592" s="75"/>
      <c r="AX4592" s="75"/>
      <c r="AY4592" s="75"/>
      <c r="AZ4592" s="75"/>
      <c r="BA4592" s="75"/>
      <c r="BB4592" s="75"/>
      <c r="BC4592" s="75"/>
      <c r="BD4592" s="75"/>
      <c r="BE4592" s="75"/>
      <c r="BF4592" s="75"/>
    </row>
    <row r="4593" spans="1:58" ht="11.25" customHeight="1" x14ac:dyDescent="0.3">
      <c r="A4593" s="75"/>
      <c r="B4593" s="75"/>
      <c r="C4593" s="958"/>
      <c r="D4593" s="75"/>
      <c r="E4593" s="75"/>
      <c r="F4593" s="75"/>
      <c r="G4593" s="75"/>
      <c r="H4593" s="75"/>
      <c r="I4593" s="75"/>
      <c r="J4593" s="75"/>
      <c r="K4593" s="75"/>
      <c r="L4593" s="75"/>
      <c r="M4593" s="75"/>
      <c r="N4593" s="75"/>
      <c r="O4593" s="75"/>
      <c r="P4593" s="75"/>
      <c r="Q4593" s="75"/>
      <c r="R4593" s="75"/>
      <c r="S4593" s="75"/>
      <c r="T4593" s="75"/>
      <c r="U4593" s="75"/>
      <c r="V4593" s="75"/>
      <c r="W4593" s="75"/>
      <c r="X4593" s="75"/>
      <c r="Y4593" s="75"/>
      <c r="Z4593" s="75"/>
      <c r="AA4593" s="75"/>
      <c r="AB4593" s="75"/>
      <c r="AC4593" s="75"/>
      <c r="AD4593" s="75"/>
      <c r="AE4593" s="75"/>
      <c r="AF4593" s="75"/>
      <c r="AG4593" s="75"/>
      <c r="AH4593" s="75"/>
      <c r="AI4593" s="75"/>
      <c r="AK4593" s="76"/>
      <c r="AL4593" s="76"/>
      <c r="AM4593" s="75"/>
      <c r="AO4593" s="75"/>
      <c r="AP4593" s="75"/>
      <c r="AQ4593" s="75"/>
      <c r="AR4593" s="75"/>
      <c r="AS4593" s="75"/>
      <c r="AT4593" s="75"/>
      <c r="AU4593" s="75"/>
      <c r="AV4593" s="75"/>
      <c r="AW4593" s="75"/>
      <c r="AX4593" s="75"/>
      <c r="AY4593" s="75"/>
      <c r="AZ4593" s="75"/>
      <c r="BA4593" s="75"/>
      <c r="BB4593" s="75"/>
      <c r="BC4593" s="75"/>
      <c r="BD4593" s="75"/>
      <c r="BE4593" s="75"/>
      <c r="BF4593" s="75"/>
    </row>
    <row r="4594" spans="1:58" ht="11.25" customHeight="1" x14ac:dyDescent="0.3">
      <c r="A4594" s="75"/>
      <c r="B4594" s="75"/>
      <c r="C4594" s="958"/>
      <c r="D4594" s="75"/>
      <c r="E4594" s="75"/>
      <c r="F4594" s="75"/>
      <c r="G4594" s="75"/>
      <c r="H4594" s="75"/>
      <c r="I4594" s="75"/>
      <c r="J4594" s="75"/>
      <c r="K4594" s="75"/>
      <c r="L4594" s="75"/>
      <c r="M4594" s="75"/>
      <c r="N4594" s="75"/>
      <c r="O4594" s="75"/>
      <c r="P4594" s="75"/>
      <c r="Q4594" s="75"/>
      <c r="R4594" s="75"/>
      <c r="S4594" s="75"/>
      <c r="T4594" s="75"/>
      <c r="U4594" s="75"/>
      <c r="V4594" s="75"/>
      <c r="W4594" s="75"/>
      <c r="X4594" s="75"/>
      <c r="Y4594" s="75"/>
      <c r="Z4594" s="75"/>
      <c r="AA4594" s="75"/>
      <c r="AB4594" s="75"/>
      <c r="AC4594" s="75"/>
      <c r="AD4594" s="75"/>
      <c r="AE4594" s="75"/>
      <c r="AF4594" s="75"/>
      <c r="AG4594" s="75"/>
      <c r="AH4594" s="75"/>
      <c r="AI4594" s="75"/>
      <c r="AK4594" s="76"/>
      <c r="AL4594" s="76"/>
      <c r="AM4594" s="75"/>
      <c r="AO4594" s="75"/>
      <c r="AP4594" s="75"/>
      <c r="AQ4594" s="75"/>
      <c r="AR4594" s="75"/>
      <c r="AS4594" s="75"/>
      <c r="AT4594" s="75"/>
      <c r="AU4594" s="75"/>
      <c r="AV4594" s="75"/>
      <c r="AW4594" s="75"/>
      <c r="AX4594" s="75"/>
      <c r="AY4594" s="75"/>
      <c r="AZ4594" s="75"/>
      <c r="BA4594" s="75"/>
      <c r="BB4594" s="75"/>
      <c r="BC4594" s="75"/>
      <c r="BD4594" s="75"/>
      <c r="BE4594" s="75"/>
      <c r="BF4594" s="75"/>
    </row>
    <row r="4595" spans="1:58" ht="11.25" customHeight="1" x14ac:dyDescent="0.3">
      <c r="A4595" s="75"/>
      <c r="B4595" s="75"/>
      <c r="C4595" s="958"/>
      <c r="D4595" s="75"/>
      <c r="E4595" s="75"/>
      <c r="F4595" s="75"/>
      <c r="G4595" s="75"/>
      <c r="H4595" s="75"/>
      <c r="I4595" s="75"/>
      <c r="J4595" s="75"/>
      <c r="K4595" s="75"/>
      <c r="L4595" s="75"/>
      <c r="M4595" s="75"/>
      <c r="N4595" s="75"/>
      <c r="O4595" s="75"/>
      <c r="P4595" s="75"/>
      <c r="Q4595" s="75"/>
      <c r="R4595" s="75"/>
      <c r="S4595" s="75"/>
      <c r="T4595" s="75"/>
      <c r="U4595" s="75"/>
      <c r="V4595" s="75"/>
      <c r="W4595" s="75"/>
      <c r="X4595" s="75"/>
      <c r="Y4595" s="75"/>
      <c r="Z4595" s="75"/>
      <c r="AA4595" s="75"/>
      <c r="AB4595" s="75"/>
      <c r="AC4595" s="75"/>
      <c r="AD4595" s="75"/>
      <c r="AE4595" s="75"/>
      <c r="AF4595" s="75"/>
      <c r="AG4595" s="75"/>
      <c r="AH4595" s="75"/>
      <c r="AI4595" s="75"/>
      <c r="AK4595" s="76"/>
      <c r="AL4595" s="76"/>
      <c r="AM4595" s="75"/>
      <c r="AO4595" s="75"/>
      <c r="AP4595" s="75"/>
      <c r="AQ4595" s="75"/>
      <c r="AR4595" s="75"/>
      <c r="AS4595" s="75"/>
      <c r="AT4595" s="75"/>
      <c r="AU4595" s="75"/>
      <c r="AV4595" s="75"/>
      <c r="AW4595" s="75"/>
      <c r="AX4595" s="75"/>
      <c r="AY4595" s="75"/>
      <c r="AZ4595" s="75"/>
      <c r="BA4595" s="75"/>
      <c r="BB4595" s="75"/>
      <c r="BC4595" s="75"/>
      <c r="BD4595" s="75"/>
      <c r="BE4595" s="75"/>
      <c r="BF4595" s="75"/>
    </row>
    <row r="4596" spans="1:58" ht="11.25" customHeight="1" x14ac:dyDescent="0.3">
      <c r="A4596" s="75"/>
      <c r="B4596" s="75"/>
      <c r="C4596" s="958"/>
      <c r="D4596" s="75"/>
      <c r="E4596" s="75"/>
      <c r="F4596" s="75"/>
      <c r="G4596" s="75"/>
      <c r="H4596" s="75"/>
      <c r="I4596" s="75"/>
      <c r="J4596" s="75"/>
      <c r="K4596" s="75"/>
      <c r="L4596" s="75"/>
      <c r="M4596" s="75"/>
      <c r="N4596" s="75"/>
      <c r="O4596" s="75"/>
      <c r="P4596" s="75"/>
      <c r="Q4596" s="75"/>
      <c r="R4596" s="75"/>
      <c r="S4596" s="75"/>
      <c r="T4596" s="75"/>
      <c r="U4596" s="75"/>
      <c r="V4596" s="75"/>
      <c r="W4596" s="75"/>
      <c r="X4596" s="75"/>
      <c r="Y4596" s="75"/>
      <c r="Z4596" s="75"/>
      <c r="AA4596" s="75"/>
      <c r="AB4596" s="75"/>
      <c r="AC4596" s="75"/>
      <c r="AD4596" s="75"/>
      <c r="AE4596" s="75"/>
      <c r="AF4596" s="75"/>
      <c r="AG4596" s="75"/>
      <c r="AH4596" s="75"/>
      <c r="AI4596" s="75"/>
      <c r="AK4596" s="76"/>
      <c r="AL4596" s="76"/>
      <c r="AM4596" s="75"/>
      <c r="AO4596" s="75"/>
      <c r="AP4596" s="75"/>
      <c r="AQ4596" s="75"/>
      <c r="AR4596" s="75"/>
      <c r="AS4596" s="75"/>
      <c r="AT4596" s="75"/>
      <c r="AU4596" s="75"/>
      <c r="AV4596" s="75"/>
      <c r="AW4596" s="75"/>
      <c r="AX4596" s="75"/>
      <c r="AY4596" s="75"/>
      <c r="AZ4596" s="75"/>
      <c r="BA4596" s="75"/>
      <c r="BB4596" s="75"/>
      <c r="BC4596" s="75"/>
      <c r="BD4596" s="75"/>
      <c r="BE4596" s="75"/>
      <c r="BF4596" s="75"/>
    </row>
    <row r="4597" spans="1:58" ht="11.25" customHeight="1" x14ac:dyDescent="0.3">
      <c r="A4597" s="75"/>
      <c r="B4597" s="75"/>
      <c r="C4597" s="958"/>
      <c r="D4597" s="75"/>
      <c r="E4597" s="75"/>
      <c r="F4597" s="75"/>
      <c r="G4597" s="75"/>
      <c r="H4597" s="75"/>
      <c r="I4597" s="75"/>
      <c r="J4597" s="75"/>
      <c r="K4597" s="75"/>
      <c r="L4597" s="75"/>
      <c r="M4597" s="75"/>
      <c r="N4597" s="75"/>
      <c r="O4597" s="75"/>
      <c r="P4597" s="75"/>
      <c r="Q4597" s="75"/>
      <c r="R4597" s="75"/>
      <c r="S4597" s="75"/>
      <c r="T4597" s="75"/>
      <c r="U4597" s="75"/>
      <c r="V4597" s="75"/>
      <c r="W4597" s="75"/>
      <c r="X4597" s="75"/>
      <c r="Y4597" s="75"/>
      <c r="Z4597" s="75"/>
      <c r="AA4597" s="75"/>
      <c r="AB4597" s="75"/>
      <c r="AC4597" s="75"/>
      <c r="AD4597" s="75"/>
      <c r="AE4597" s="75"/>
      <c r="AF4597" s="75"/>
      <c r="AG4597" s="75"/>
      <c r="AH4597" s="75"/>
      <c r="AI4597" s="75"/>
      <c r="AK4597" s="76"/>
      <c r="AL4597" s="76"/>
      <c r="AM4597" s="75"/>
      <c r="AO4597" s="75"/>
      <c r="AP4597" s="75"/>
      <c r="AQ4597" s="75"/>
      <c r="AR4597" s="75"/>
      <c r="AS4597" s="75"/>
      <c r="AT4597" s="75"/>
      <c r="AU4597" s="75"/>
      <c r="AV4597" s="75"/>
      <c r="AW4597" s="75"/>
      <c r="AX4597" s="75"/>
      <c r="AY4597" s="75"/>
      <c r="AZ4597" s="75"/>
      <c r="BA4597" s="75"/>
      <c r="BB4597" s="75"/>
      <c r="BC4597" s="75"/>
      <c r="BD4597" s="75"/>
      <c r="BE4597" s="75"/>
      <c r="BF4597" s="75"/>
    </row>
    <row r="4598" spans="1:58" ht="11.25" customHeight="1" x14ac:dyDescent="0.3">
      <c r="A4598" s="75"/>
      <c r="B4598" s="75"/>
      <c r="C4598" s="958"/>
      <c r="D4598" s="75"/>
      <c r="E4598" s="75"/>
      <c r="F4598" s="75"/>
      <c r="G4598" s="75"/>
      <c r="H4598" s="75"/>
      <c r="I4598" s="75"/>
      <c r="J4598" s="75"/>
      <c r="K4598" s="75"/>
      <c r="L4598" s="75"/>
      <c r="M4598" s="75"/>
      <c r="N4598" s="75"/>
      <c r="O4598" s="75"/>
      <c r="P4598" s="75"/>
      <c r="Q4598" s="75"/>
      <c r="R4598" s="75"/>
      <c r="S4598" s="75"/>
      <c r="T4598" s="75"/>
      <c r="U4598" s="75"/>
      <c r="V4598" s="75"/>
      <c r="W4598" s="75"/>
      <c r="X4598" s="75"/>
      <c r="Y4598" s="75"/>
      <c r="Z4598" s="75"/>
      <c r="AA4598" s="75"/>
      <c r="AB4598" s="75"/>
      <c r="AC4598" s="75"/>
      <c r="AD4598" s="75"/>
      <c r="AE4598" s="75"/>
      <c r="AF4598" s="75"/>
      <c r="AG4598" s="75"/>
      <c r="AH4598" s="75"/>
      <c r="AI4598" s="75"/>
      <c r="AK4598" s="76"/>
      <c r="AL4598" s="76"/>
      <c r="AM4598" s="75"/>
      <c r="AO4598" s="75"/>
      <c r="AP4598" s="75"/>
      <c r="AQ4598" s="75"/>
      <c r="AR4598" s="75"/>
      <c r="AS4598" s="75"/>
      <c r="AT4598" s="75"/>
      <c r="AU4598" s="75"/>
      <c r="AV4598" s="75"/>
      <c r="AW4598" s="75"/>
      <c r="AX4598" s="75"/>
      <c r="AY4598" s="75"/>
      <c r="AZ4598" s="75"/>
      <c r="BA4598" s="75"/>
      <c r="BB4598" s="75"/>
      <c r="BC4598" s="75"/>
      <c r="BD4598" s="75"/>
      <c r="BE4598" s="75"/>
      <c r="BF4598" s="75"/>
    </row>
    <row r="4599" spans="1:58" ht="11.25" customHeight="1" x14ac:dyDescent="0.3">
      <c r="A4599" s="75"/>
      <c r="B4599" s="75"/>
      <c r="C4599" s="958"/>
      <c r="D4599" s="75"/>
      <c r="E4599" s="75"/>
      <c r="F4599" s="75"/>
      <c r="G4599" s="75"/>
      <c r="H4599" s="75"/>
      <c r="I4599" s="75"/>
      <c r="J4599" s="75"/>
      <c r="K4599" s="75"/>
      <c r="L4599" s="75"/>
      <c r="M4599" s="75"/>
      <c r="N4599" s="75"/>
      <c r="O4599" s="75"/>
      <c r="P4599" s="75"/>
      <c r="Q4599" s="75"/>
      <c r="R4599" s="75"/>
      <c r="S4599" s="75"/>
      <c r="T4599" s="75"/>
      <c r="U4599" s="75"/>
      <c r="V4599" s="75"/>
      <c r="W4599" s="75"/>
      <c r="X4599" s="75"/>
      <c r="Y4599" s="75"/>
      <c r="Z4599" s="75"/>
      <c r="AA4599" s="75"/>
      <c r="AB4599" s="75"/>
      <c r="AC4599" s="75"/>
      <c r="AD4599" s="75"/>
      <c r="AE4599" s="75"/>
      <c r="AF4599" s="75"/>
      <c r="AG4599" s="75"/>
      <c r="AH4599" s="75"/>
      <c r="AI4599" s="75"/>
      <c r="AK4599" s="76"/>
      <c r="AL4599" s="76"/>
      <c r="AM4599" s="75"/>
      <c r="AO4599" s="75"/>
      <c r="AP4599" s="75"/>
      <c r="AQ4599" s="75"/>
      <c r="AR4599" s="75"/>
      <c r="AS4599" s="75"/>
      <c r="AT4599" s="75"/>
      <c r="AU4599" s="75"/>
      <c r="AV4599" s="75"/>
      <c r="AW4599" s="75"/>
      <c r="AX4599" s="75"/>
      <c r="AY4599" s="75"/>
      <c r="AZ4599" s="75"/>
      <c r="BA4599" s="75"/>
      <c r="BB4599" s="75"/>
      <c r="BC4599" s="75"/>
      <c r="BD4599" s="75"/>
      <c r="BE4599" s="75"/>
      <c r="BF4599" s="75"/>
    </row>
    <row r="4600" spans="1:58" ht="11.25" customHeight="1" x14ac:dyDescent="0.3">
      <c r="A4600" s="75"/>
      <c r="B4600" s="75"/>
      <c r="C4600" s="958"/>
      <c r="D4600" s="75"/>
      <c r="E4600" s="75"/>
      <c r="F4600" s="75"/>
      <c r="G4600" s="75"/>
      <c r="H4600" s="75"/>
      <c r="I4600" s="75"/>
      <c r="J4600" s="75"/>
      <c r="K4600" s="75"/>
      <c r="L4600" s="75"/>
      <c r="M4600" s="75"/>
      <c r="N4600" s="75"/>
      <c r="O4600" s="75"/>
      <c r="P4600" s="75"/>
      <c r="Q4600" s="75"/>
      <c r="R4600" s="75"/>
      <c r="S4600" s="75"/>
      <c r="T4600" s="75"/>
      <c r="U4600" s="75"/>
      <c r="V4600" s="75"/>
      <c r="W4600" s="75"/>
      <c r="X4600" s="75"/>
      <c r="Y4600" s="75"/>
      <c r="Z4600" s="75"/>
      <c r="AA4600" s="75"/>
      <c r="AB4600" s="75"/>
      <c r="AC4600" s="75"/>
      <c r="AD4600" s="75"/>
      <c r="AE4600" s="75"/>
      <c r="AF4600" s="75"/>
      <c r="AG4600" s="75"/>
      <c r="AH4600" s="75"/>
      <c r="AI4600" s="75"/>
      <c r="AK4600" s="76"/>
      <c r="AL4600" s="76"/>
      <c r="AM4600" s="75"/>
      <c r="AO4600" s="75"/>
      <c r="AP4600" s="75"/>
      <c r="AQ4600" s="75"/>
      <c r="AR4600" s="75"/>
      <c r="AS4600" s="75"/>
      <c r="AT4600" s="75"/>
      <c r="AU4600" s="75"/>
      <c r="AV4600" s="75"/>
      <c r="AW4600" s="75"/>
      <c r="AX4600" s="75"/>
      <c r="AY4600" s="75"/>
      <c r="AZ4600" s="75"/>
      <c r="BA4600" s="75"/>
      <c r="BB4600" s="75"/>
      <c r="BC4600" s="75"/>
      <c r="BD4600" s="75"/>
      <c r="BE4600" s="75"/>
      <c r="BF4600" s="75"/>
    </row>
    <row r="4601" spans="1:58" ht="11.25" customHeight="1" x14ac:dyDescent="0.3">
      <c r="A4601" s="75"/>
      <c r="B4601" s="75"/>
      <c r="C4601" s="958"/>
      <c r="D4601" s="75"/>
      <c r="E4601" s="75"/>
      <c r="F4601" s="75"/>
      <c r="G4601" s="75"/>
      <c r="H4601" s="75"/>
      <c r="I4601" s="75"/>
      <c r="J4601" s="75"/>
      <c r="K4601" s="75"/>
      <c r="L4601" s="75"/>
      <c r="M4601" s="75"/>
      <c r="N4601" s="75"/>
      <c r="O4601" s="75"/>
      <c r="P4601" s="75"/>
      <c r="Q4601" s="75"/>
      <c r="R4601" s="75"/>
      <c r="S4601" s="75"/>
      <c r="T4601" s="75"/>
      <c r="U4601" s="75"/>
      <c r="V4601" s="75"/>
      <c r="W4601" s="75"/>
      <c r="X4601" s="75"/>
      <c r="Y4601" s="75"/>
      <c r="Z4601" s="75"/>
      <c r="AA4601" s="75"/>
      <c r="AB4601" s="75"/>
      <c r="AC4601" s="75"/>
      <c r="AD4601" s="75"/>
      <c r="AE4601" s="75"/>
      <c r="AF4601" s="75"/>
      <c r="AG4601" s="75"/>
      <c r="AH4601" s="75"/>
      <c r="AI4601" s="75"/>
      <c r="AK4601" s="76"/>
      <c r="AL4601" s="76"/>
      <c r="AM4601" s="75"/>
      <c r="AO4601" s="75"/>
      <c r="AP4601" s="75"/>
      <c r="AQ4601" s="75"/>
      <c r="AR4601" s="75"/>
      <c r="AS4601" s="75"/>
      <c r="AT4601" s="75"/>
      <c r="AU4601" s="75"/>
      <c r="AV4601" s="75"/>
      <c r="AW4601" s="75"/>
      <c r="AX4601" s="75"/>
      <c r="AY4601" s="75"/>
      <c r="AZ4601" s="75"/>
      <c r="BA4601" s="75"/>
      <c r="BB4601" s="75"/>
      <c r="BC4601" s="75"/>
      <c r="BD4601" s="75"/>
      <c r="BE4601" s="75"/>
      <c r="BF4601" s="75"/>
    </row>
    <row r="4602" spans="1:58" ht="11.25" customHeight="1" x14ac:dyDescent="0.3">
      <c r="A4602" s="75"/>
      <c r="B4602" s="75"/>
      <c r="C4602" s="958"/>
      <c r="D4602" s="75"/>
      <c r="E4602" s="75"/>
      <c r="F4602" s="75"/>
      <c r="G4602" s="75"/>
      <c r="H4602" s="75"/>
      <c r="I4602" s="75"/>
      <c r="J4602" s="75"/>
      <c r="K4602" s="75"/>
      <c r="L4602" s="75"/>
      <c r="M4602" s="75"/>
      <c r="N4602" s="75"/>
      <c r="O4602" s="75"/>
      <c r="P4602" s="75"/>
      <c r="Q4602" s="75"/>
      <c r="R4602" s="75"/>
      <c r="S4602" s="75"/>
      <c r="T4602" s="75"/>
      <c r="U4602" s="75"/>
      <c r="V4602" s="75"/>
      <c r="W4602" s="75"/>
      <c r="X4602" s="75"/>
      <c r="Y4602" s="75"/>
      <c r="Z4602" s="75"/>
      <c r="AA4602" s="75"/>
      <c r="AB4602" s="75"/>
      <c r="AC4602" s="75"/>
      <c r="AD4602" s="75"/>
      <c r="AE4602" s="75"/>
      <c r="AF4602" s="75"/>
      <c r="AG4602" s="75"/>
      <c r="AH4602" s="75"/>
      <c r="AI4602" s="75"/>
      <c r="AK4602" s="76"/>
      <c r="AL4602" s="76"/>
      <c r="AM4602" s="75"/>
      <c r="AO4602" s="75"/>
      <c r="AP4602" s="75"/>
      <c r="AQ4602" s="75"/>
      <c r="AR4602" s="75"/>
      <c r="AS4602" s="75"/>
      <c r="AT4602" s="75"/>
      <c r="AU4602" s="75"/>
      <c r="AV4602" s="75"/>
      <c r="AW4602" s="75"/>
      <c r="AX4602" s="75"/>
      <c r="AY4602" s="75"/>
      <c r="AZ4602" s="75"/>
      <c r="BA4602" s="75"/>
      <c r="BB4602" s="75"/>
      <c r="BC4602" s="75"/>
      <c r="BD4602" s="75"/>
      <c r="BE4602" s="75"/>
      <c r="BF4602" s="75"/>
    </row>
    <row r="4603" spans="1:58" ht="11.25" customHeight="1" x14ac:dyDescent="0.3">
      <c r="A4603" s="75"/>
      <c r="B4603" s="75"/>
      <c r="C4603" s="958"/>
      <c r="D4603" s="75"/>
      <c r="E4603" s="75"/>
      <c r="F4603" s="75"/>
      <c r="G4603" s="75"/>
      <c r="H4603" s="75"/>
      <c r="I4603" s="75"/>
      <c r="J4603" s="75"/>
      <c r="K4603" s="75"/>
      <c r="L4603" s="75"/>
      <c r="M4603" s="75"/>
      <c r="N4603" s="75"/>
      <c r="O4603" s="75"/>
      <c r="P4603" s="75"/>
      <c r="Q4603" s="75"/>
      <c r="R4603" s="75"/>
      <c r="S4603" s="75"/>
      <c r="T4603" s="75"/>
      <c r="U4603" s="75"/>
      <c r="V4603" s="75"/>
      <c r="W4603" s="75"/>
      <c r="X4603" s="75"/>
      <c r="Y4603" s="75"/>
      <c r="Z4603" s="75"/>
      <c r="AA4603" s="75"/>
      <c r="AB4603" s="75"/>
      <c r="AC4603" s="75"/>
      <c r="AD4603" s="75"/>
      <c r="AE4603" s="75"/>
      <c r="AF4603" s="75"/>
      <c r="AG4603" s="75"/>
      <c r="AH4603" s="75"/>
      <c r="AI4603" s="75"/>
      <c r="AK4603" s="76"/>
      <c r="AL4603" s="76"/>
      <c r="AM4603" s="75"/>
      <c r="AO4603" s="75"/>
      <c r="AP4603" s="75"/>
      <c r="AQ4603" s="75"/>
      <c r="AR4603" s="75"/>
      <c r="AS4603" s="75"/>
      <c r="AT4603" s="75"/>
      <c r="AU4603" s="75"/>
      <c r="AV4603" s="75"/>
      <c r="AW4603" s="75"/>
      <c r="AX4603" s="75"/>
      <c r="AY4603" s="75"/>
      <c r="AZ4603" s="75"/>
      <c r="BA4603" s="75"/>
      <c r="BB4603" s="75"/>
      <c r="BC4603" s="75"/>
      <c r="BD4603" s="75"/>
      <c r="BE4603" s="75"/>
      <c r="BF4603" s="75"/>
    </row>
    <row r="4604" spans="1:58" ht="11.25" customHeight="1" x14ac:dyDescent="0.3">
      <c r="A4604" s="75"/>
      <c r="B4604" s="75"/>
      <c r="C4604" s="958"/>
      <c r="D4604" s="75"/>
      <c r="E4604" s="75"/>
      <c r="F4604" s="75"/>
      <c r="G4604" s="75"/>
      <c r="H4604" s="75"/>
      <c r="I4604" s="75"/>
      <c r="J4604" s="75"/>
      <c r="K4604" s="75"/>
      <c r="L4604" s="75"/>
      <c r="M4604" s="75"/>
      <c r="N4604" s="75"/>
      <c r="O4604" s="75"/>
      <c r="P4604" s="75"/>
      <c r="Q4604" s="75"/>
      <c r="R4604" s="75"/>
      <c r="S4604" s="75"/>
      <c r="T4604" s="75"/>
      <c r="U4604" s="75"/>
      <c r="V4604" s="75"/>
      <c r="W4604" s="75"/>
      <c r="X4604" s="75"/>
      <c r="Y4604" s="75"/>
      <c r="Z4604" s="75"/>
      <c r="AA4604" s="75"/>
      <c r="AB4604" s="75"/>
      <c r="AC4604" s="75"/>
      <c r="AD4604" s="75"/>
      <c r="AE4604" s="75"/>
      <c r="AF4604" s="75"/>
      <c r="AG4604" s="75"/>
      <c r="AH4604" s="75"/>
      <c r="AI4604" s="75"/>
      <c r="AK4604" s="76"/>
      <c r="AL4604" s="76"/>
      <c r="AM4604" s="75"/>
      <c r="AO4604" s="75"/>
      <c r="AP4604" s="75"/>
      <c r="AQ4604" s="75"/>
      <c r="AR4604" s="75"/>
      <c r="AS4604" s="75"/>
      <c r="AT4604" s="75"/>
      <c r="AU4604" s="75"/>
      <c r="AV4604" s="75"/>
      <c r="AW4604" s="75"/>
      <c r="AX4604" s="75"/>
      <c r="AY4604" s="75"/>
      <c r="AZ4604" s="75"/>
      <c r="BA4604" s="75"/>
      <c r="BB4604" s="75"/>
      <c r="BC4604" s="75"/>
      <c r="BD4604" s="75"/>
      <c r="BE4604" s="75"/>
      <c r="BF4604" s="75"/>
    </row>
    <row r="4605" spans="1:58" ht="11.25" customHeight="1" x14ac:dyDescent="0.3">
      <c r="A4605" s="75"/>
      <c r="B4605" s="75"/>
      <c r="C4605" s="958"/>
      <c r="D4605" s="75"/>
      <c r="E4605" s="75"/>
      <c r="F4605" s="75"/>
      <c r="G4605" s="75"/>
      <c r="H4605" s="75"/>
      <c r="I4605" s="75"/>
      <c r="J4605" s="75"/>
      <c r="K4605" s="75"/>
      <c r="L4605" s="75"/>
      <c r="M4605" s="75"/>
      <c r="N4605" s="75"/>
      <c r="O4605" s="75"/>
      <c r="P4605" s="75"/>
      <c r="Q4605" s="75"/>
      <c r="R4605" s="75"/>
      <c r="S4605" s="75"/>
      <c r="T4605" s="75"/>
      <c r="U4605" s="75"/>
      <c r="V4605" s="75"/>
      <c r="W4605" s="75"/>
      <c r="X4605" s="75"/>
      <c r="Y4605" s="75"/>
      <c r="Z4605" s="75"/>
      <c r="AA4605" s="75"/>
      <c r="AB4605" s="75"/>
      <c r="AC4605" s="75"/>
      <c r="AD4605" s="75"/>
      <c r="AE4605" s="75"/>
      <c r="AF4605" s="75"/>
      <c r="AG4605" s="75"/>
      <c r="AH4605" s="75"/>
      <c r="AI4605" s="75"/>
      <c r="AK4605" s="76"/>
      <c r="AL4605" s="76"/>
      <c r="AM4605" s="75"/>
      <c r="AO4605" s="75"/>
      <c r="AP4605" s="75"/>
      <c r="AQ4605" s="75"/>
      <c r="AR4605" s="75"/>
      <c r="AS4605" s="75"/>
      <c r="AT4605" s="75"/>
      <c r="AU4605" s="75"/>
      <c r="AV4605" s="75"/>
      <c r="AW4605" s="75"/>
      <c r="AX4605" s="75"/>
      <c r="AY4605" s="75"/>
      <c r="AZ4605" s="75"/>
      <c r="BA4605" s="75"/>
      <c r="BB4605" s="75"/>
      <c r="BC4605" s="75"/>
      <c r="BD4605" s="75"/>
      <c r="BE4605" s="75"/>
      <c r="BF4605" s="75"/>
    </row>
    <row r="4606" spans="1:58" ht="11.25" customHeight="1" x14ac:dyDescent="0.3">
      <c r="A4606" s="75"/>
      <c r="B4606" s="75"/>
      <c r="C4606" s="958"/>
      <c r="D4606" s="75"/>
      <c r="E4606" s="75"/>
      <c r="F4606" s="75"/>
      <c r="G4606" s="75"/>
      <c r="H4606" s="75"/>
      <c r="I4606" s="75"/>
      <c r="J4606" s="75"/>
      <c r="K4606" s="75"/>
      <c r="L4606" s="75"/>
      <c r="M4606" s="75"/>
      <c r="N4606" s="75"/>
      <c r="O4606" s="75"/>
      <c r="P4606" s="75"/>
      <c r="Q4606" s="75"/>
      <c r="R4606" s="75"/>
      <c r="S4606" s="75"/>
      <c r="T4606" s="75"/>
      <c r="U4606" s="75"/>
      <c r="V4606" s="75"/>
      <c r="W4606" s="75"/>
      <c r="X4606" s="75"/>
      <c r="Y4606" s="75"/>
      <c r="Z4606" s="75"/>
      <c r="AA4606" s="75"/>
      <c r="AB4606" s="75"/>
      <c r="AC4606" s="75"/>
      <c r="AD4606" s="75"/>
      <c r="AE4606" s="75"/>
      <c r="AF4606" s="75"/>
      <c r="AG4606" s="75"/>
      <c r="AH4606" s="75"/>
      <c r="AI4606" s="75"/>
      <c r="AK4606" s="76"/>
      <c r="AL4606" s="76"/>
      <c r="AM4606" s="75"/>
      <c r="AO4606" s="75"/>
      <c r="AP4606" s="75"/>
      <c r="AQ4606" s="75"/>
      <c r="AR4606" s="75"/>
      <c r="AS4606" s="75"/>
      <c r="AT4606" s="75"/>
      <c r="AU4606" s="75"/>
      <c r="AV4606" s="75"/>
      <c r="AW4606" s="75"/>
      <c r="AX4606" s="75"/>
      <c r="AY4606" s="75"/>
      <c r="AZ4606" s="75"/>
      <c r="BA4606" s="75"/>
      <c r="BB4606" s="75"/>
      <c r="BC4606" s="75"/>
      <c r="BD4606" s="75"/>
      <c r="BE4606" s="75"/>
      <c r="BF4606" s="75"/>
    </row>
    <row r="4607" spans="1:58" ht="11.25" customHeight="1" x14ac:dyDescent="0.3">
      <c r="A4607" s="75"/>
      <c r="B4607" s="75"/>
      <c r="C4607" s="958"/>
      <c r="D4607" s="75"/>
      <c r="E4607" s="75"/>
      <c r="F4607" s="75"/>
      <c r="G4607" s="75"/>
      <c r="H4607" s="75"/>
      <c r="I4607" s="75"/>
      <c r="J4607" s="75"/>
      <c r="K4607" s="75"/>
      <c r="L4607" s="75"/>
      <c r="M4607" s="75"/>
      <c r="N4607" s="75"/>
      <c r="O4607" s="75"/>
      <c r="P4607" s="75"/>
      <c r="Q4607" s="75"/>
      <c r="R4607" s="75"/>
      <c r="S4607" s="75"/>
      <c r="T4607" s="75"/>
      <c r="U4607" s="75"/>
      <c r="V4607" s="75"/>
      <c r="W4607" s="75"/>
      <c r="X4607" s="75"/>
      <c r="Y4607" s="75"/>
      <c r="Z4607" s="75"/>
      <c r="AA4607" s="75"/>
      <c r="AB4607" s="75"/>
      <c r="AC4607" s="75"/>
      <c r="AD4607" s="75"/>
      <c r="AE4607" s="75"/>
      <c r="AF4607" s="75"/>
      <c r="AG4607" s="75"/>
      <c r="AH4607" s="75"/>
      <c r="AI4607" s="75"/>
      <c r="AK4607" s="76"/>
      <c r="AL4607" s="76"/>
      <c r="AM4607" s="75"/>
      <c r="AO4607" s="75"/>
      <c r="AP4607" s="75"/>
      <c r="AQ4607" s="75"/>
      <c r="AR4607" s="75"/>
      <c r="AS4607" s="75"/>
      <c r="AT4607" s="75"/>
      <c r="AU4607" s="75"/>
      <c r="AV4607" s="75"/>
      <c r="AW4607" s="75"/>
      <c r="AX4607" s="75"/>
      <c r="AY4607" s="75"/>
      <c r="AZ4607" s="75"/>
      <c r="BA4607" s="75"/>
      <c r="BB4607" s="75"/>
      <c r="BC4607" s="75"/>
      <c r="BD4607" s="75"/>
      <c r="BE4607" s="75"/>
      <c r="BF4607" s="75"/>
    </row>
    <row r="4608" spans="1:58" ht="11.25" customHeight="1" x14ac:dyDescent="0.3">
      <c r="A4608" s="75"/>
      <c r="B4608" s="75"/>
      <c r="C4608" s="958"/>
      <c r="D4608" s="75"/>
      <c r="E4608" s="75"/>
      <c r="F4608" s="75"/>
      <c r="G4608" s="75"/>
      <c r="H4608" s="75"/>
      <c r="I4608" s="75"/>
      <c r="J4608" s="75"/>
      <c r="K4608" s="75"/>
      <c r="L4608" s="75"/>
      <c r="M4608" s="75"/>
      <c r="N4608" s="75"/>
      <c r="O4608" s="75"/>
      <c r="P4608" s="75"/>
      <c r="Q4608" s="75"/>
      <c r="R4608" s="75"/>
      <c r="S4608" s="75"/>
      <c r="T4608" s="75"/>
      <c r="U4608" s="75"/>
      <c r="V4608" s="75"/>
      <c r="W4608" s="75"/>
      <c r="X4608" s="75"/>
      <c r="Y4608" s="75"/>
      <c r="Z4608" s="75"/>
      <c r="AA4608" s="75"/>
      <c r="AB4608" s="75"/>
      <c r="AC4608" s="75"/>
      <c r="AD4608" s="75"/>
      <c r="AE4608" s="75"/>
      <c r="AF4608" s="75"/>
      <c r="AG4608" s="75"/>
      <c r="AH4608" s="75"/>
      <c r="AI4608" s="75"/>
      <c r="AK4608" s="76"/>
      <c r="AL4608" s="76"/>
      <c r="AM4608" s="75"/>
      <c r="AO4608" s="75"/>
      <c r="AP4608" s="75"/>
      <c r="AQ4608" s="75"/>
      <c r="AR4608" s="75"/>
      <c r="AS4608" s="75"/>
      <c r="AT4608" s="75"/>
      <c r="AU4608" s="75"/>
      <c r="AV4608" s="75"/>
      <c r="AW4608" s="75"/>
      <c r="AX4608" s="75"/>
      <c r="AY4608" s="75"/>
      <c r="AZ4608" s="75"/>
      <c r="BA4608" s="75"/>
      <c r="BB4608" s="75"/>
      <c r="BC4608" s="75"/>
      <c r="BD4608" s="75"/>
      <c r="BE4608" s="75"/>
      <c r="BF4608" s="75"/>
    </row>
    <row r="4609" spans="1:58" ht="11.25" customHeight="1" x14ac:dyDescent="0.3">
      <c r="A4609" s="75"/>
      <c r="B4609" s="75"/>
      <c r="C4609" s="958"/>
      <c r="D4609" s="75"/>
      <c r="E4609" s="75"/>
      <c r="F4609" s="75"/>
      <c r="G4609" s="75"/>
      <c r="H4609" s="75"/>
      <c r="I4609" s="75"/>
      <c r="J4609" s="75"/>
      <c r="K4609" s="75"/>
      <c r="L4609" s="75"/>
      <c r="M4609" s="75"/>
      <c r="N4609" s="75"/>
      <c r="O4609" s="75"/>
      <c r="P4609" s="75"/>
      <c r="Q4609" s="75"/>
      <c r="R4609" s="75"/>
      <c r="S4609" s="75"/>
      <c r="T4609" s="75"/>
      <c r="U4609" s="75"/>
      <c r="V4609" s="75"/>
      <c r="W4609" s="75"/>
      <c r="X4609" s="75"/>
      <c r="Y4609" s="75"/>
      <c r="Z4609" s="75"/>
      <c r="AA4609" s="75"/>
      <c r="AB4609" s="75"/>
      <c r="AC4609" s="75"/>
      <c r="AD4609" s="75"/>
      <c r="AE4609" s="75"/>
      <c r="AF4609" s="75"/>
      <c r="AG4609" s="75"/>
      <c r="AH4609" s="75"/>
      <c r="AI4609" s="75"/>
      <c r="AK4609" s="76"/>
      <c r="AL4609" s="76"/>
      <c r="AM4609" s="75"/>
      <c r="AO4609" s="75"/>
      <c r="AP4609" s="75"/>
      <c r="AQ4609" s="75"/>
      <c r="AR4609" s="75"/>
      <c r="AS4609" s="75"/>
      <c r="AT4609" s="75"/>
      <c r="AU4609" s="75"/>
      <c r="AV4609" s="75"/>
      <c r="AW4609" s="75"/>
      <c r="AX4609" s="75"/>
      <c r="AY4609" s="75"/>
      <c r="AZ4609" s="75"/>
      <c r="BA4609" s="75"/>
      <c r="BB4609" s="75"/>
      <c r="BC4609" s="75"/>
      <c r="BD4609" s="75"/>
      <c r="BE4609" s="75"/>
      <c r="BF4609" s="75"/>
    </row>
    <row r="4610" spans="1:58" ht="11.25" customHeight="1" x14ac:dyDescent="0.3">
      <c r="A4610" s="75"/>
      <c r="B4610" s="75"/>
      <c r="C4610" s="958"/>
      <c r="D4610" s="75"/>
      <c r="E4610" s="75"/>
      <c r="F4610" s="75"/>
      <c r="G4610" s="75"/>
      <c r="H4610" s="75"/>
      <c r="I4610" s="75"/>
      <c r="J4610" s="75"/>
      <c r="K4610" s="75"/>
      <c r="L4610" s="75"/>
      <c r="M4610" s="75"/>
      <c r="N4610" s="75"/>
      <c r="O4610" s="75"/>
      <c r="P4610" s="75"/>
      <c r="Q4610" s="75"/>
      <c r="R4610" s="75"/>
      <c r="S4610" s="75"/>
      <c r="T4610" s="75"/>
      <c r="U4610" s="75"/>
      <c r="V4610" s="75"/>
      <c r="W4610" s="75"/>
      <c r="X4610" s="75"/>
      <c r="Y4610" s="75"/>
      <c r="Z4610" s="75"/>
      <c r="AA4610" s="75"/>
      <c r="AB4610" s="75"/>
      <c r="AC4610" s="75"/>
      <c r="AD4610" s="75"/>
      <c r="AE4610" s="75"/>
      <c r="AF4610" s="75"/>
      <c r="AG4610" s="75"/>
      <c r="AH4610" s="75"/>
      <c r="AI4610" s="75"/>
      <c r="AK4610" s="76"/>
      <c r="AL4610" s="76"/>
      <c r="AM4610" s="75"/>
      <c r="AO4610" s="75"/>
      <c r="AP4610" s="75"/>
      <c r="AQ4610" s="75"/>
      <c r="AR4610" s="75"/>
      <c r="AS4610" s="75"/>
      <c r="AT4610" s="75"/>
      <c r="AU4610" s="75"/>
      <c r="AV4610" s="75"/>
      <c r="AW4610" s="75"/>
      <c r="AX4610" s="75"/>
      <c r="AY4610" s="75"/>
      <c r="AZ4610" s="75"/>
      <c r="BA4610" s="75"/>
      <c r="BB4610" s="75"/>
      <c r="BC4610" s="75"/>
      <c r="BD4610" s="75"/>
      <c r="BE4610" s="75"/>
      <c r="BF4610" s="75"/>
    </row>
    <row r="4611" spans="1:58" ht="11.25" customHeight="1" x14ac:dyDescent="0.3">
      <c r="A4611" s="75"/>
      <c r="B4611" s="75"/>
      <c r="C4611" s="958"/>
      <c r="D4611" s="75"/>
      <c r="E4611" s="75"/>
      <c r="F4611" s="75"/>
      <c r="G4611" s="75"/>
      <c r="H4611" s="75"/>
      <c r="I4611" s="75"/>
      <c r="J4611" s="75"/>
      <c r="K4611" s="75"/>
      <c r="L4611" s="75"/>
      <c r="M4611" s="75"/>
      <c r="N4611" s="75"/>
      <c r="O4611" s="75"/>
      <c r="P4611" s="75"/>
      <c r="Q4611" s="75"/>
      <c r="R4611" s="75"/>
      <c r="S4611" s="75"/>
      <c r="T4611" s="75"/>
      <c r="U4611" s="75"/>
      <c r="V4611" s="75"/>
      <c r="W4611" s="75"/>
      <c r="X4611" s="75"/>
      <c r="Y4611" s="75"/>
      <c r="Z4611" s="75"/>
      <c r="AA4611" s="75"/>
      <c r="AB4611" s="75"/>
      <c r="AC4611" s="75"/>
      <c r="AD4611" s="75"/>
      <c r="AE4611" s="75"/>
      <c r="AF4611" s="75"/>
      <c r="AG4611" s="75"/>
      <c r="AH4611" s="75"/>
      <c r="AI4611" s="75"/>
      <c r="AK4611" s="76"/>
      <c r="AL4611" s="76"/>
      <c r="AM4611" s="75"/>
      <c r="AO4611" s="75"/>
      <c r="AP4611" s="75"/>
      <c r="AQ4611" s="75"/>
      <c r="AR4611" s="75"/>
      <c r="AS4611" s="75"/>
      <c r="AT4611" s="75"/>
      <c r="AU4611" s="75"/>
      <c r="AV4611" s="75"/>
      <c r="AW4611" s="75"/>
      <c r="AX4611" s="75"/>
      <c r="AY4611" s="75"/>
      <c r="AZ4611" s="75"/>
      <c r="BA4611" s="75"/>
      <c r="BB4611" s="75"/>
      <c r="BC4611" s="75"/>
      <c r="BD4611" s="75"/>
      <c r="BE4611" s="75"/>
      <c r="BF4611" s="75"/>
    </row>
    <row r="4612" spans="1:58" ht="11.25" customHeight="1" x14ac:dyDescent="0.3">
      <c r="A4612" s="75"/>
      <c r="B4612" s="75"/>
      <c r="C4612" s="958"/>
      <c r="D4612" s="75"/>
      <c r="E4612" s="75"/>
      <c r="F4612" s="75"/>
      <c r="G4612" s="75"/>
      <c r="H4612" s="75"/>
      <c r="I4612" s="75"/>
      <c r="J4612" s="75"/>
      <c r="K4612" s="75"/>
      <c r="L4612" s="75"/>
      <c r="M4612" s="75"/>
      <c r="N4612" s="75"/>
      <c r="O4612" s="75"/>
      <c r="P4612" s="75"/>
      <c r="Q4612" s="75"/>
      <c r="R4612" s="75"/>
      <c r="S4612" s="75"/>
      <c r="T4612" s="75"/>
      <c r="U4612" s="75"/>
      <c r="V4612" s="75"/>
      <c r="W4612" s="75"/>
      <c r="X4612" s="75"/>
      <c r="Y4612" s="75"/>
      <c r="Z4612" s="75"/>
      <c r="AA4612" s="75"/>
      <c r="AB4612" s="75"/>
      <c r="AC4612" s="75"/>
      <c r="AD4612" s="75"/>
      <c r="AE4612" s="75"/>
      <c r="AF4612" s="75"/>
      <c r="AG4612" s="75"/>
      <c r="AH4612" s="75"/>
      <c r="AI4612" s="75"/>
      <c r="AK4612" s="76"/>
      <c r="AL4612" s="76"/>
      <c r="AM4612" s="75"/>
      <c r="AO4612" s="75"/>
      <c r="AP4612" s="75"/>
      <c r="AQ4612" s="75"/>
      <c r="AR4612" s="75"/>
      <c r="AS4612" s="75"/>
      <c r="AT4612" s="75"/>
      <c r="AU4612" s="75"/>
      <c r="AV4612" s="75"/>
      <c r="AW4612" s="75"/>
      <c r="AX4612" s="75"/>
      <c r="AY4612" s="75"/>
      <c r="AZ4612" s="75"/>
      <c r="BA4612" s="75"/>
      <c r="BB4612" s="75"/>
      <c r="BC4612" s="75"/>
      <c r="BD4612" s="75"/>
      <c r="BE4612" s="75"/>
      <c r="BF4612" s="75"/>
    </row>
    <row r="4613" spans="1:58" ht="11.25" customHeight="1" x14ac:dyDescent="0.3">
      <c r="A4613" s="75"/>
      <c r="B4613" s="75"/>
      <c r="C4613" s="958"/>
      <c r="D4613" s="75"/>
      <c r="E4613" s="75"/>
      <c r="F4613" s="75"/>
      <c r="G4613" s="75"/>
      <c r="H4613" s="75"/>
      <c r="I4613" s="75"/>
      <c r="J4613" s="75"/>
      <c r="K4613" s="75"/>
      <c r="L4613" s="75"/>
      <c r="M4613" s="75"/>
      <c r="N4613" s="75"/>
      <c r="O4613" s="75"/>
      <c r="P4613" s="75"/>
      <c r="Q4613" s="75"/>
      <c r="R4613" s="75"/>
      <c r="S4613" s="75"/>
      <c r="T4613" s="75"/>
      <c r="U4613" s="75"/>
      <c r="V4613" s="75"/>
      <c r="W4613" s="75"/>
      <c r="X4613" s="75"/>
      <c r="Y4613" s="75"/>
      <c r="Z4613" s="75"/>
      <c r="AA4613" s="75"/>
      <c r="AB4613" s="75"/>
      <c r="AC4613" s="75"/>
      <c r="AD4613" s="75"/>
      <c r="AE4613" s="75"/>
      <c r="AF4613" s="75"/>
      <c r="AG4613" s="75"/>
      <c r="AH4613" s="75"/>
      <c r="AI4613" s="75"/>
      <c r="AK4613" s="76"/>
      <c r="AL4613" s="76"/>
      <c r="AM4613" s="75"/>
      <c r="AO4613" s="75"/>
      <c r="AP4613" s="75"/>
      <c r="AQ4613" s="75"/>
      <c r="AR4613" s="75"/>
      <c r="AS4613" s="75"/>
      <c r="AT4613" s="75"/>
      <c r="AU4613" s="75"/>
      <c r="AV4613" s="75"/>
      <c r="AW4613" s="75"/>
      <c r="AX4613" s="75"/>
      <c r="AY4613" s="75"/>
      <c r="AZ4613" s="75"/>
      <c r="BA4613" s="75"/>
      <c r="BB4613" s="75"/>
      <c r="BC4613" s="75"/>
      <c r="BD4613" s="75"/>
      <c r="BE4613" s="75"/>
      <c r="BF4613" s="75"/>
    </row>
    <row r="4614" spans="1:58" ht="11.25" customHeight="1" x14ac:dyDescent="0.3">
      <c r="A4614" s="75"/>
      <c r="B4614" s="75"/>
      <c r="C4614" s="958"/>
      <c r="D4614" s="75"/>
      <c r="E4614" s="75"/>
      <c r="F4614" s="75"/>
      <c r="G4614" s="75"/>
      <c r="H4614" s="75"/>
      <c r="I4614" s="75"/>
      <c r="J4614" s="75"/>
      <c r="K4614" s="75"/>
      <c r="L4614" s="75"/>
      <c r="M4614" s="75"/>
      <c r="N4614" s="75"/>
      <c r="O4614" s="75"/>
      <c r="P4614" s="75"/>
      <c r="Q4614" s="75"/>
      <c r="R4614" s="75"/>
      <c r="S4614" s="75"/>
      <c r="T4614" s="75"/>
      <c r="U4614" s="75"/>
      <c r="V4614" s="75"/>
      <c r="W4614" s="75"/>
      <c r="X4614" s="75"/>
      <c r="Y4614" s="75"/>
      <c r="Z4614" s="75"/>
      <c r="AA4614" s="75"/>
      <c r="AB4614" s="75"/>
      <c r="AC4614" s="75"/>
      <c r="AD4614" s="75"/>
      <c r="AE4614" s="75"/>
      <c r="AF4614" s="75"/>
      <c r="AG4614" s="75"/>
      <c r="AH4614" s="75"/>
      <c r="AI4614" s="75"/>
      <c r="AK4614" s="76"/>
      <c r="AL4614" s="76"/>
      <c r="AM4614" s="75"/>
      <c r="AO4614" s="75"/>
      <c r="AP4614" s="75"/>
      <c r="AQ4614" s="75"/>
      <c r="AR4614" s="75"/>
      <c r="AS4614" s="75"/>
      <c r="AT4614" s="75"/>
      <c r="AU4614" s="75"/>
      <c r="AV4614" s="75"/>
      <c r="AW4614" s="75"/>
      <c r="AX4614" s="75"/>
      <c r="AY4614" s="75"/>
      <c r="AZ4614" s="75"/>
      <c r="BA4614" s="75"/>
      <c r="BB4614" s="75"/>
      <c r="BC4614" s="75"/>
      <c r="BD4614" s="75"/>
      <c r="BE4614" s="75"/>
      <c r="BF4614" s="75"/>
    </row>
    <row r="4615" spans="1:58" ht="11.25" customHeight="1" x14ac:dyDescent="0.3">
      <c r="A4615" s="75"/>
      <c r="B4615" s="75"/>
      <c r="C4615" s="958"/>
      <c r="D4615" s="75"/>
      <c r="E4615" s="75"/>
      <c r="F4615" s="75"/>
      <c r="G4615" s="75"/>
      <c r="H4615" s="75"/>
      <c r="I4615" s="75"/>
      <c r="J4615" s="75"/>
      <c r="K4615" s="75"/>
      <c r="L4615" s="75"/>
      <c r="M4615" s="75"/>
      <c r="N4615" s="75"/>
      <c r="O4615" s="75"/>
      <c r="P4615" s="75"/>
      <c r="Q4615" s="75"/>
      <c r="R4615" s="75"/>
      <c r="S4615" s="75"/>
      <c r="T4615" s="75"/>
      <c r="U4615" s="75"/>
      <c r="V4615" s="75"/>
      <c r="W4615" s="75"/>
      <c r="X4615" s="75"/>
      <c r="Y4615" s="75"/>
      <c r="Z4615" s="75"/>
      <c r="AA4615" s="75"/>
      <c r="AB4615" s="75"/>
      <c r="AC4615" s="75"/>
      <c r="AD4615" s="75"/>
      <c r="AE4615" s="75"/>
      <c r="AF4615" s="75"/>
      <c r="AG4615" s="75"/>
      <c r="AH4615" s="75"/>
      <c r="AI4615" s="75"/>
      <c r="AK4615" s="76"/>
      <c r="AL4615" s="76"/>
      <c r="AM4615" s="75"/>
      <c r="AO4615" s="75"/>
      <c r="AP4615" s="75"/>
      <c r="AQ4615" s="75"/>
      <c r="AR4615" s="75"/>
      <c r="AS4615" s="75"/>
      <c r="AT4615" s="75"/>
      <c r="AU4615" s="75"/>
      <c r="AV4615" s="75"/>
      <c r="AW4615" s="75"/>
      <c r="AX4615" s="75"/>
      <c r="AY4615" s="75"/>
      <c r="AZ4615" s="75"/>
      <c r="BA4615" s="75"/>
      <c r="BB4615" s="75"/>
      <c r="BC4615" s="75"/>
      <c r="BD4615" s="75"/>
      <c r="BE4615" s="75"/>
      <c r="BF4615" s="75"/>
    </row>
    <row r="4616" spans="1:58" ht="11.25" customHeight="1" x14ac:dyDescent="0.3">
      <c r="A4616" s="75"/>
      <c r="B4616" s="75"/>
      <c r="C4616" s="958"/>
      <c r="D4616" s="75"/>
      <c r="E4616" s="75"/>
      <c r="F4616" s="75"/>
      <c r="G4616" s="75"/>
      <c r="H4616" s="75"/>
      <c r="I4616" s="75"/>
      <c r="J4616" s="75"/>
      <c r="K4616" s="75"/>
      <c r="L4616" s="75"/>
      <c r="M4616" s="75"/>
      <c r="N4616" s="75"/>
      <c r="O4616" s="75"/>
      <c r="P4616" s="75"/>
      <c r="Q4616" s="75"/>
      <c r="R4616" s="75"/>
      <c r="S4616" s="75"/>
      <c r="T4616" s="75"/>
      <c r="U4616" s="75"/>
      <c r="V4616" s="75"/>
      <c r="W4616" s="75"/>
      <c r="X4616" s="75"/>
      <c r="Y4616" s="75"/>
      <c r="Z4616" s="75"/>
      <c r="AA4616" s="75"/>
      <c r="AB4616" s="75"/>
      <c r="AC4616" s="75"/>
      <c r="AD4616" s="75"/>
      <c r="AE4616" s="75"/>
      <c r="AF4616" s="75"/>
      <c r="AG4616" s="75"/>
      <c r="AH4616" s="75"/>
      <c r="AI4616" s="75"/>
      <c r="AK4616" s="76"/>
      <c r="AL4616" s="76"/>
      <c r="AM4616" s="75"/>
      <c r="AO4616" s="75"/>
      <c r="AP4616" s="75"/>
      <c r="AQ4616" s="75"/>
      <c r="AR4616" s="75"/>
      <c r="AS4616" s="75"/>
      <c r="AT4616" s="75"/>
      <c r="AU4616" s="75"/>
      <c r="AV4616" s="75"/>
      <c r="AW4616" s="75"/>
      <c r="AX4616" s="75"/>
      <c r="AY4616" s="75"/>
      <c r="AZ4616" s="75"/>
      <c r="BA4616" s="75"/>
      <c r="BB4616" s="75"/>
      <c r="BC4616" s="75"/>
      <c r="BD4616" s="75"/>
      <c r="BE4616" s="75"/>
      <c r="BF4616" s="75"/>
    </row>
    <row r="4617" spans="1:58" ht="11.25" customHeight="1" x14ac:dyDescent="0.3">
      <c r="A4617" s="75"/>
      <c r="B4617" s="75"/>
      <c r="C4617" s="958"/>
      <c r="D4617" s="75"/>
      <c r="E4617" s="75"/>
      <c r="F4617" s="75"/>
      <c r="G4617" s="75"/>
      <c r="H4617" s="75"/>
      <c r="I4617" s="75"/>
      <c r="J4617" s="75"/>
      <c r="K4617" s="75"/>
      <c r="L4617" s="75"/>
      <c r="M4617" s="75"/>
      <c r="N4617" s="75"/>
      <c r="O4617" s="75"/>
      <c r="P4617" s="75"/>
      <c r="Q4617" s="75"/>
      <c r="R4617" s="75"/>
      <c r="S4617" s="75"/>
      <c r="T4617" s="75"/>
      <c r="U4617" s="75"/>
      <c r="V4617" s="75"/>
      <c r="W4617" s="75"/>
      <c r="X4617" s="75"/>
      <c r="Y4617" s="75"/>
      <c r="Z4617" s="75"/>
      <c r="AA4617" s="75"/>
      <c r="AB4617" s="75"/>
      <c r="AC4617" s="75"/>
      <c r="AD4617" s="75"/>
      <c r="AE4617" s="75"/>
      <c r="AF4617" s="75"/>
      <c r="AG4617" s="75"/>
      <c r="AH4617" s="75"/>
      <c r="AI4617" s="75"/>
      <c r="AK4617" s="76"/>
      <c r="AL4617" s="76"/>
      <c r="AM4617" s="75"/>
      <c r="AO4617" s="75"/>
      <c r="AP4617" s="75"/>
      <c r="AQ4617" s="75"/>
      <c r="AR4617" s="75"/>
      <c r="AS4617" s="75"/>
      <c r="AT4617" s="75"/>
      <c r="AU4617" s="75"/>
      <c r="AV4617" s="75"/>
      <c r="AW4617" s="75"/>
      <c r="AX4617" s="75"/>
      <c r="AY4617" s="75"/>
      <c r="AZ4617" s="75"/>
      <c r="BA4617" s="75"/>
      <c r="BB4617" s="75"/>
      <c r="BC4617" s="75"/>
      <c r="BD4617" s="75"/>
      <c r="BE4617" s="75"/>
      <c r="BF4617" s="75"/>
    </row>
    <row r="4618" spans="1:58" ht="11.25" customHeight="1" x14ac:dyDescent="0.3">
      <c r="A4618" s="75"/>
      <c r="B4618" s="75"/>
      <c r="C4618" s="958"/>
      <c r="D4618" s="75"/>
      <c r="E4618" s="75"/>
      <c r="F4618" s="75"/>
      <c r="G4618" s="75"/>
      <c r="H4618" s="75"/>
      <c r="I4618" s="75"/>
      <c r="J4618" s="75"/>
      <c r="K4618" s="75"/>
      <c r="L4618" s="75"/>
      <c r="M4618" s="75"/>
      <c r="N4618" s="75"/>
      <c r="O4618" s="75"/>
      <c r="P4618" s="75"/>
      <c r="Q4618" s="75"/>
      <c r="R4618" s="75"/>
      <c r="S4618" s="75"/>
      <c r="T4618" s="75"/>
      <c r="U4618" s="75"/>
      <c r="V4618" s="75"/>
      <c r="W4618" s="75"/>
      <c r="X4618" s="75"/>
      <c r="Y4618" s="75"/>
      <c r="Z4618" s="75"/>
      <c r="AA4618" s="75"/>
      <c r="AB4618" s="75"/>
      <c r="AC4618" s="75"/>
      <c r="AD4618" s="75"/>
      <c r="AE4618" s="75"/>
      <c r="AF4618" s="75"/>
      <c r="AG4618" s="75"/>
      <c r="AH4618" s="75"/>
      <c r="AI4618" s="75"/>
      <c r="AK4618" s="76"/>
      <c r="AL4618" s="76"/>
      <c r="AM4618" s="75"/>
      <c r="AO4618" s="75"/>
      <c r="AP4618" s="75"/>
      <c r="AQ4618" s="75"/>
      <c r="AR4618" s="75"/>
      <c r="AS4618" s="75"/>
      <c r="AT4618" s="75"/>
      <c r="AU4618" s="75"/>
      <c r="AV4618" s="75"/>
      <c r="AW4618" s="75"/>
      <c r="AX4618" s="75"/>
      <c r="AY4618" s="75"/>
      <c r="AZ4618" s="75"/>
      <c r="BA4618" s="75"/>
      <c r="BB4618" s="75"/>
      <c r="BC4618" s="75"/>
      <c r="BD4618" s="75"/>
      <c r="BE4618" s="75"/>
      <c r="BF4618" s="75"/>
    </row>
    <row r="4619" spans="1:58" ht="11.25" customHeight="1" x14ac:dyDescent="0.3">
      <c r="A4619" s="75"/>
      <c r="B4619" s="75"/>
      <c r="C4619" s="958"/>
      <c r="D4619" s="75"/>
      <c r="E4619" s="75"/>
      <c r="F4619" s="75"/>
      <c r="G4619" s="75"/>
      <c r="H4619" s="75"/>
      <c r="I4619" s="75"/>
      <c r="J4619" s="75"/>
      <c r="K4619" s="75"/>
      <c r="L4619" s="75"/>
      <c r="M4619" s="75"/>
      <c r="N4619" s="75"/>
      <c r="O4619" s="75"/>
      <c r="P4619" s="75"/>
      <c r="Q4619" s="75"/>
      <c r="R4619" s="75"/>
      <c r="S4619" s="75"/>
      <c r="T4619" s="75"/>
      <c r="U4619" s="75"/>
      <c r="V4619" s="75"/>
      <c r="W4619" s="75"/>
      <c r="X4619" s="75"/>
      <c r="Y4619" s="75"/>
      <c r="Z4619" s="75"/>
      <c r="AA4619" s="75"/>
      <c r="AB4619" s="75"/>
      <c r="AC4619" s="75"/>
      <c r="AD4619" s="75"/>
      <c r="AE4619" s="75"/>
      <c r="AF4619" s="75"/>
      <c r="AG4619" s="75"/>
      <c r="AH4619" s="75"/>
      <c r="AI4619" s="75"/>
      <c r="AK4619" s="76"/>
      <c r="AL4619" s="76"/>
      <c r="AM4619" s="75"/>
      <c r="AO4619" s="75"/>
      <c r="AP4619" s="75"/>
      <c r="AQ4619" s="75"/>
      <c r="AR4619" s="75"/>
      <c r="AS4619" s="75"/>
      <c r="AT4619" s="75"/>
      <c r="AU4619" s="75"/>
      <c r="AV4619" s="75"/>
      <c r="AW4619" s="75"/>
      <c r="AX4619" s="75"/>
      <c r="AY4619" s="75"/>
      <c r="AZ4619" s="75"/>
      <c r="BA4619" s="75"/>
      <c r="BB4619" s="75"/>
      <c r="BC4619" s="75"/>
      <c r="BD4619" s="75"/>
      <c r="BE4619" s="75"/>
      <c r="BF4619" s="75"/>
    </row>
    <row r="4620" spans="1:58" ht="11.25" customHeight="1" x14ac:dyDescent="0.3">
      <c r="A4620" s="75"/>
      <c r="B4620" s="75"/>
      <c r="C4620" s="958"/>
      <c r="D4620" s="75"/>
      <c r="E4620" s="75"/>
      <c r="F4620" s="75"/>
      <c r="G4620" s="75"/>
      <c r="H4620" s="75"/>
      <c r="I4620" s="75"/>
      <c r="J4620" s="75"/>
      <c r="K4620" s="75"/>
      <c r="L4620" s="75"/>
      <c r="M4620" s="75"/>
      <c r="N4620" s="75"/>
      <c r="O4620" s="75"/>
      <c r="P4620" s="75"/>
      <c r="Q4620" s="75"/>
      <c r="R4620" s="75"/>
      <c r="S4620" s="75"/>
      <c r="T4620" s="75"/>
      <c r="U4620" s="75"/>
      <c r="V4620" s="75"/>
      <c r="W4620" s="75"/>
      <c r="X4620" s="75"/>
      <c r="Y4620" s="75"/>
      <c r="Z4620" s="75"/>
      <c r="AA4620" s="75"/>
      <c r="AB4620" s="75"/>
      <c r="AC4620" s="75"/>
      <c r="AD4620" s="75"/>
      <c r="AE4620" s="75"/>
      <c r="AF4620" s="75"/>
      <c r="AG4620" s="75"/>
      <c r="AH4620" s="75"/>
      <c r="AI4620" s="75"/>
      <c r="AK4620" s="76"/>
      <c r="AL4620" s="76"/>
      <c r="AM4620" s="75"/>
      <c r="AO4620" s="75"/>
      <c r="AP4620" s="75"/>
      <c r="AQ4620" s="75"/>
      <c r="AR4620" s="75"/>
      <c r="AS4620" s="75"/>
      <c r="AT4620" s="75"/>
      <c r="AU4620" s="75"/>
      <c r="AV4620" s="75"/>
      <c r="AW4620" s="75"/>
      <c r="AX4620" s="75"/>
      <c r="AY4620" s="75"/>
      <c r="AZ4620" s="75"/>
      <c r="BA4620" s="75"/>
      <c r="BB4620" s="75"/>
      <c r="BC4620" s="75"/>
      <c r="BD4620" s="75"/>
      <c r="BE4620" s="75"/>
      <c r="BF4620" s="75"/>
    </row>
    <row r="4621" spans="1:58" ht="11.25" customHeight="1" x14ac:dyDescent="0.3">
      <c r="A4621" s="75"/>
      <c r="B4621" s="75"/>
      <c r="C4621" s="958"/>
      <c r="D4621" s="75"/>
      <c r="E4621" s="75"/>
      <c r="F4621" s="75"/>
      <c r="G4621" s="75"/>
      <c r="H4621" s="75"/>
      <c r="I4621" s="75"/>
      <c r="J4621" s="75"/>
      <c r="K4621" s="75"/>
      <c r="L4621" s="75"/>
      <c r="M4621" s="75"/>
      <c r="N4621" s="75"/>
      <c r="O4621" s="75"/>
      <c r="P4621" s="75"/>
      <c r="Q4621" s="75"/>
      <c r="R4621" s="75"/>
      <c r="S4621" s="75"/>
      <c r="T4621" s="75"/>
      <c r="U4621" s="75"/>
      <c r="V4621" s="75"/>
      <c r="W4621" s="75"/>
      <c r="X4621" s="75"/>
      <c r="Y4621" s="75"/>
      <c r="Z4621" s="75"/>
      <c r="AA4621" s="75"/>
      <c r="AB4621" s="75"/>
      <c r="AC4621" s="75"/>
      <c r="AD4621" s="75"/>
      <c r="AE4621" s="75"/>
      <c r="AF4621" s="75"/>
      <c r="AG4621" s="75"/>
      <c r="AH4621" s="75"/>
      <c r="AI4621" s="75"/>
      <c r="AK4621" s="76"/>
      <c r="AL4621" s="76"/>
      <c r="AM4621" s="75"/>
      <c r="AO4621" s="75"/>
      <c r="AP4621" s="75"/>
      <c r="AQ4621" s="75"/>
      <c r="AR4621" s="75"/>
      <c r="AS4621" s="75"/>
      <c r="AT4621" s="75"/>
      <c r="AU4621" s="75"/>
      <c r="AV4621" s="75"/>
      <c r="AW4621" s="75"/>
      <c r="AX4621" s="75"/>
      <c r="AY4621" s="75"/>
      <c r="AZ4621" s="75"/>
      <c r="BA4621" s="75"/>
      <c r="BB4621" s="75"/>
      <c r="BC4621" s="75"/>
      <c r="BD4621" s="75"/>
      <c r="BE4621" s="75"/>
      <c r="BF4621" s="75"/>
    </row>
    <row r="4622" spans="1:58" ht="11.25" customHeight="1" x14ac:dyDescent="0.3">
      <c r="A4622" s="75"/>
      <c r="B4622" s="75"/>
      <c r="C4622" s="958"/>
      <c r="D4622" s="75"/>
      <c r="E4622" s="75"/>
      <c r="F4622" s="75"/>
      <c r="G4622" s="75"/>
      <c r="H4622" s="75"/>
      <c r="I4622" s="75"/>
      <c r="J4622" s="75"/>
      <c r="K4622" s="75"/>
      <c r="L4622" s="75"/>
      <c r="M4622" s="75"/>
      <c r="N4622" s="75"/>
      <c r="O4622" s="75"/>
      <c r="P4622" s="75"/>
      <c r="Q4622" s="75"/>
      <c r="R4622" s="75"/>
      <c r="S4622" s="75"/>
      <c r="T4622" s="75"/>
      <c r="U4622" s="75"/>
      <c r="V4622" s="75"/>
      <c r="W4622" s="75"/>
      <c r="X4622" s="75"/>
      <c r="Y4622" s="75"/>
      <c r="Z4622" s="75"/>
      <c r="AA4622" s="75"/>
      <c r="AB4622" s="75"/>
      <c r="AC4622" s="75"/>
      <c r="AD4622" s="75"/>
      <c r="AE4622" s="75"/>
      <c r="AF4622" s="75"/>
      <c r="AG4622" s="75"/>
      <c r="AH4622" s="75"/>
      <c r="AI4622" s="75"/>
      <c r="AK4622" s="76"/>
      <c r="AL4622" s="76"/>
      <c r="AM4622" s="75"/>
      <c r="AO4622" s="75"/>
      <c r="AP4622" s="75"/>
      <c r="AQ4622" s="75"/>
      <c r="AR4622" s="75"/>
      <c r="AS4622" s="75"/>
      <c r="AT4622" s="75"/>
      <c r="AU4622" s="75"/>
      <c r="AV4622" s="75"/>
      <c r="AW4622" s="75"/>
      <c r="AX4622" s="75"/>
      <c r="AY4622" s="75"/>
      <c r="AZ4622" s="75"/>
      <c r="BA4622" s="75"/>
      <c r="BB4622" s="75"/>
      <c r="BC4622" s="75"/>
      <c r="BD4622" s="75"/>
      <c r="BE4622" s="75"/>
      <c r="BF4622" s="75"/>
    </row>
    <row r="4623" spans="1:58" ht="11.25" customHeight="1" x14ac:dyDescent="0.3">
      <c r="A4623" s="75"/>
      <c r="B4623" s="75"/>
      <c r="C4623" s="958"/>
      <c r="D4623" s="75"/>
      <c r="E4623" s="75"/>
      <c r="F4623" s="75"/>
      <c r="G4623" s="75"/>
      <c r="H4623" s="75"/>
      <c r="I4623" s="75"/>
      <c r="J4623" s="75"/>
      <c r="K4623" s="75"/>
      <c r="L4623" s="75"/>
      <c r="M4623" s="75"/>
      <c r="N4623" s="75"/>
      <c r="O4623" s="75"/>
      <c r="P4623" s="75"/>
      <c r="Q4623" s="75"/>
      <c r="R4623" s="75"/>
      <c r="S4623" s="75"/>
      <c r="T4623" s="75"/>
      <c r="U4623" s="75"/>
      <c r="V4623" s="75"/>
      <c r="W4623" s="75"/>
      <c r="X4623" s="75"/>
      <c r="Y4623" s="75"/>
      <c r="Z4623" s="75"/>
      <c r="AA4623" s="75"/>
      <c r="AB4623" s="75"/>
      <c r="AC4623" s="75"/>
      <c r="AD4623" s="75"/>
      <c r="AE4623" s="75"/>
      <c r="AF4623" s="75"/>
      <c r="AG4623" s="75"/>
      <c r="AH4623" s="75"/>
      <c r="AI4623" s="75"/>
      <c r="AK4623" s="76"/>
      <c r="AL4623" s="76"/>
      <c r="AM4623" s="75"/>
      <c r="AO4623" s="75"/>
      <c r="AP4623" s="75"/>
      <c r="AQ4623" s="75"/>
      <c r="AR4623" s="75"/>
      <c r="AS4623" s="75"/>
      <c r="AT4623" s="75"/>
      <c r="AU4623" s="75"/>
      <c r="AV4623" s="75"/>
      <c r="AW4623" s="75"/>
      <c r="AX4623" s="75"/>
      <c r="AY4623" s="75"/>
      <c r="AZ4623" s="75"/>
      <c r="BA4623" s="75"/>
      <c r="BB4623" s="75"/>
      <c r="BC4623" s="75"/>
      <c r="BD4623" s="75"/>
      <c r="BE4623" s="75"/>
      <c r="BF4623" s="75"/>
    </row>
    <row r="4624" spans="1:58" ht="11.25" customHeight="1" x14ac:dyDescent="0.3">
      <c r="A4624" s="75"/>
      <c r="B4624" s="75"/>
      <c r="C4624" s="958"/>
      <c r="D4624" s="75"/>
      <c r="E4624" s="75"/>
      <c r="F4624" s="75"/>
      <c r="G4624" s="75"/>
      <c r="H4624" s="75"/>
      <c r="I4624" s="75"/>
      <c r="J4624" s="75"/>
      <c r="K4624" s="75"/>
      <c r="L4624" s="75"/>
      <c r="M4624" s="75"/>
      <c r="N4624" s="75"/>
      <c r="O4624" s="75"/>
      <c r="P4624" s="75"/>
      <c r="Q4624" s="75"/>
      <c r="R4624" s="75"/>
      <c r="S4624" s="75"/>
      <c r="T4624" s="75"/>
      <c r="U4624" s="75"/>
      <c r="V4624" s="75"/>
      <c r="W4624" s="75"/>
      <c r="X4624" s="75"/>
      <c r="Y4624" s="75"/>
      <c r="Z4624" s="75"/>
      <c r="AA4624" s="75"/>
      <c r="AB4624" s="75"/>
      <c r="AC4624" s="75"/>
      <c r="AD4624" s="75"/>
      <c r="AE4624" s="75"/>
      <c r="AF4624" s="75"/>
      <c r="AG4624" s="75"/>
      <c r="AH4624" s="75"/>
      <c r="AI4624" s="75"/>
      <c r="AK4624" s="76"/>
      <c r="AL4624" s="76"/>
      <c r="AM4624" s="75"/>
      <c r="AO4624" s="75"/>
      <c r="AP4624" s="75"/>
      <c r="AQ4624" s="75"/>
      <c r="AR4624" s="75"/>
      <c r="AS4624" s="75"/>
      <c r="AT4624" s="75"/>
      <c r="AU4624" s="75"/>
      <c r="AV4624" s="75"/>
      <c r="AW4624" s="75"/>
      <c r="AX4624" s="75"/>
      <c r="AY4624" s="75"/>
      <c r="AZ4624" s="75"/>
      <c r="BA4624" s="75"/>
      <c r="BB4624" s="75"/>
      <c r="BC4624" s="75"/>
      <c r="BD4624" s="75"/>
      <c r="BE4624" s="75"/>
      <c r="BF4624" s="75"/>
    </row>
    <row r="4625" spans="1:58" ht="11.25" customHeight="1" x14ac:dyDescent="0.3">
      <c r="A4625" s="75"/>
      <c r="B4625" s="75"/>
      <c r="C4625" s="958"/>
      <c r="D4625" s="75"/>
      <c r="E4625" s="75"/>
      <c r="F4625" s="75"/>
      <c r="G4625" s="75"/>
      <c r="H4625" s="75"/>
      <c r="I4625" s="75"/>
      <c r="J4625" s="75"/>
      <c r="K4625" s="75"/>
      <c r="L4625" s="75"/>
      <c r="M4625" s="75"/>
      <c r="N4625" s="75"/>
      <c r="O4625" s="75"/>
      <c r="P4625" s="75"/>
      <c r="Q4625" s="75"/>
      <c r="R4625" s="75"/>
      <c r="S4625" s="75"/>
      <c r="T4625" s="75"/>
      <c r="U4625" s="75"/>
      <c r="V4625" s="75"/>
      <c r="W4625" s="75"/>
      <c r="X4625" s="75"/>
      <c r="Y4625" s="75"/>
      <c r="Z4625" s="75"/>
      <c r="AA4625" s="75"/>
      <c r="AB4625" s="75"/>
      <c r="AC4625" s="75"/>
      <c r="AD4625" s="75"/>
      <c r="AE4625" s="75"/>
      <c r="AF4625" s="75"/>
      <c r="AG4625" s="75"/>
      <c r="AH4625" s="75"/>
      <c r="AI4625" s="75"/>
      <c r="AK4625" s="76"/>
      <c r="AL4625" s="76"/>
      <c r="AM4625" s="75"/>
      <c r="AO4625" s="75"/>
      <c r="AP4625" s="75"/>
      <c r="AQ4625" s="75"/>
      <c r="AR4625" s="75"/>
      <c r="AS4625" s="75"/>
      <c r="AT4625" s="75"/>
      <c r="AU4625" s="75"/>
      <c r="AV4625" s="75"/>
      <c r="AW4625" s="75"/>
      <c r="AX4625" s="75"/>
      <c r="AY4625" s="75"/>
      <c r="AZ4625" s="75"/>
      <c r="BA4625" s="75"/>
      <c r="BB4625" s="75"/>
      <c r="BC4625" s="75"/>
      <c r="BD4625" s="75"/>
      <c r="BE4625" s="75"/>
      <c r="BF4625" s="75"/>
    </row>
    <row r="4626" spans="1:58" ht="11.25" customHeight="1" x14ac:dyDescent="0.3">
      <c r="A4626" s="75"/>
      <c r="B4626" s="75"/>
      <c r="C4626" s="958"/>
      <c r="D4626" s="75"/>
      <c r="E4626" s="75"/>
      <c r="F4626" s="75"/>
      <c r="G4626" s="75"/>
      <c r="H4626" s="75"/>
      <c r="I4626" s="75"/>
      <c r="J4626" s="75"/>
      <c r="K4626" s="75"/>
      <c r="L4626" s="75"/>
      <c r="M4626" s="75"/>
      <c r="N4626" s="75"/>
      <c r="O4626" s="75"/>
      <c r="P4626" s="75"/>
      <c r="Q4626" s="75"/>
      <c r="R4626" s="75"/>
      <c r="S4626" s="75"/>
      <c r="T4626" s="75"/>
      <c r="U4626" s="75"/>
      <c r="V4626" s="75"/>
      <c r="W4626" s="75"/>
      <c r="X4626" s="75"/>
      <c r="Y4626" s="75"/>
      <c r="Z4626" s="75"/>
      <c r="AA4626" s="75"/>
      <c r="AB4626" s="75"/>
      <c r="AC4626" s="75"/>
      <c r="AD4626" s="75"/>
      <c r="AE4626" s="75"/>
      <c r="AF4626" s="75"/>
      <c r="AG4626" s="75"/>
      <c r="AH4626" s="75"/>
      <c r="AI4626" s="75"/>
      <c r="AK4626" s="76"/>
      <c r="AL4626" s="76"/>
      <c r="AM4626" s="75"/>
      <c r="AO4626" s="75"/>
      <c r="AP4626" s="75"/>
      <c r="AQ4626" s="75"/>
      <c r="AR4626" s="75"/>
      <c r="AS4626" s="75"/>
      <c r="AT4626" s="75"/>
      <c r="AU4626" s="75"/>
      <c r="AV4626" s="75"/>
      <c r="AW4626" s="75"/>
      <c r="AX4626" s="75"/>
      <c r="AY4626" s="75"/>
      <c r="AZ4626" s="75"/>
      <c r="BA4626" s="75"/>
      <c r="BB4626" s="75"/>
      <c r="BC4626" s="75"/>
      <c r="BD4626" s="75"/>
      <c r="BE4626" s="75"/>
      <c r="BF4626" s="75"/>
    </row>
    <row r="4627" spans="1:58" ht="11.25" customHeight="1" x14ac:dyDescent="0.3">
      <c r="A4627" s="75"/>
      <c r="B4627" s="75"/>
      <c r="C4627" s="958"/>
      <c r="D4627" s="75"/>
      <c r="E4627" s="75"/>
      <c r="F4627" s="75"/>
      <c r="G4627" s="75"/>
      <c r="H4627" s="75"/>
      <c r="I4627" s="75"/>
      <c r="J4627" s="75"/>
      <c r="K4627" s="75"/>
      <c r="L4627" s="75"/>
      <c r="M4627" s="75"/>
      <c r="N4627" s="75"/>
      <c r="O4627" s="75"/>
      <c r="P4627" s="75"/>
      <c r="Q4627" s="75"/>
      <c r="R4627" s="75"/>
      <c r="S4627" s="75"/>
      <c r="T4627" s="75"/>
      <c r="U4627" s="75"/>
      <c r="V4627" s="75"/>
      <c r="W4627" s="75"/>
      <c r="X4627" s="75"/>
      <c r="Y4627" s="75"/>
      <c r="Z4627" s="75"/>
      <c r="AA4627" s="75"/>
      <c r="AB4627" s="75"/>
      <c r="AC4627" s="75"/>
      <c r="AD4627" s="75"/>
      <c r="AE4627" s="75"/>
      <c r="AF4627" s="75"/>
      <c r="AG4627" s="75"/>
      <c r="AH4627" s="75"/>
      <c r="AI4627" s="75"/>
      <c r="AK4627" s="76"/>
      <c r="AL4627" s="76"/>
      <c r="AM4627" s="75"/>
      <c r="AO4627" s="75"/>
      <c r="AP4627" s="75"/>
      <c r="AQ4627" s="75"/>
      <c r="AR4627" s="75"/>
      <c r="AS4627" s="75"/>
      <c r="AT4627" s="75"/>
      <c r="AU4627" s="75"/>
      <c r="AV4627" s="75"/>
      <c r="AW4627" s="75"/>
      <c r="AX4627" s="75"/>
      <c r="AY4627" s="75"/>
      <c r="AZ4627" s="75"/>
      <c r="BA4627" s="75"/>
      <c r="BB4627" s="75"/>
      <c r="BC4627" s="75"/>
      <c r="BD4627" s="75"/>
      <c r="BE4627" s="75"/>
      <c r="BF4627" s="75"/>
    </row>
    <row r="4628" spans="1:58" ht="11.25" customHeight="1" x14ac:dyDescent="0.3">
      <c r="A4628" s="75"/>
      <c r="B4628" s="75"/>
      <c r="C4628" s="958"/>
      <c r="D4628" s="75"/>
      <c r="E4628" s="75"/>
      <c r="F4628" s="75"/>
      <c r="G4628" s="75"/>
      <c r="H4628" s="75"/>
      <c r="I4628" s="75"/>
      <c r="J4628" s="75"/>
      <c r="K4628" s="75"/>
      <c r="L4628" s="75"/>
      <c r="M4628" s="75"/>
      <c r="N4628" s="75"/>
      <c r="O4628" s="75"/>
      <c r="P4628" s="75"/>
      <c r="Q4628" s="75"/>
      <c r="R4628" s="75"/>
      <c r="S4628" s="75"/>
      <c r="T4628" s="75"/>
      <c r="U4628" s="75"/>
      <c r="V4628" s="75"/>
      <c r="W4628" s="75"/>
      <c r="X4628" s="75"/>
      <c r="Y4628" s="75"/>
      <c r="Z4628" s="75"/>
      <c r="AA4628" s="75"/>
      <c r="AB4628" s="75"/>
      <c r="AC4628" s="75"/>
      <c r="AD4628" s="75"/>
      <c r="AE4628" s="75"/>
      <c r="AF4628" s="75"/>
      <c r="AG4628" s="75"/>
      <c r="AH4628" s="75"/>
      <c r="AI4628" s="75"/>
      <c r="AK4628" s="76"/>
      <c r="AL4628" s="76"/>
      <c r="AM4628" s="75"/>
      <c r="AO4628" s="75"/>
      <c r="AP4628" s="75"/>
      <c r="AQ4628" s="75"/>
      <c r="AR4628" s="75"/>
      <c r="AS4628" s="75"/>
      <c r="AT4628" s="75"/>
      <c r="AU4628" s="75"/>
      <c r="AV4628" s="75"/>
      <c r="AW4628" s="75"/>
      <c r="AX4628" s="75"/>
      <c r="AY4628" s="75"/>
      <c r="AZ4628" s="75"/>
      <c r="BA4628" s="75"/>
      <c r="BB4628" s="75"/>
      <c r="BC4628" s="75"/>
      <c r="BD4628" s="75"/>
      <c r="BE4628" s="75"/>
      <c r="BF4628" s="75"/>
    </row>
    <row r="4629" spans="1:58" ht="11.25" customHeight="1" x14ac:dyDescent="0.3">
      <c r="A4629" s="75"/>
      <c r="B4629" s="75"/>
      <c r="C4629" s="958"/>
      <c r="D4629" s="75"/>
      <c r="E4629" s="75"/>
      <c r="F4629" s="75"/>
      <c r="G4629" s="75"/>
      <c r="H4629" s="75"/>
      <c r="I4629" s="75"/>
      <c r="J4629" s="75"/>
      <c r="K4629" s="75"/>
      <c r="L4629" s="75"/>
      <c r="M4629" s="75"/>
      <c r="N4629" s="75"/>
      <c r="O4629" s="75"/>
      <c r="P4629" s="75"/>
      <c r="Q4629" s="75"/>
      <c r="R4629" s="75"/>
      <c r="S4629" s="75"/>
      <c r="T4629" s="75"/>
      <c r="U4629" s="75"/>
      <c r="V4629" s="75"/>
      <c r="W4629" s="75"/>
      <c r="X4629" s="75"/>
      <c r="Y4629" s="75"/>
      <c r="Z4629" s="75"/>
      <c r="AA4629" s="75"/>
      <c r="AB4629" s="75"/>
      <c r="AC4629" s="75"/>
      <c r="AD4629" s="75"/>
      <c r="AE4629" s="75"/>
      <c r="AF4629" s="75"/>
      <c r="AG4629" s="75"/>
      <c r="AH4629" s="75"/>
      <c r="AI4629" s="75"/>
      <c r="AK4629" s="76"/>
      <c r="AL4629" s="76"/>
      <c r="AM4629" s="75"/>
      <c r="AO4629" s="75"/>
      <c r="AP4629" s="75"/>
      <c r="AQ4629" s="75"/>
      <c r="AR4629" s="75"/>
      <c r="AS4629" s="75"/>
      <c r="AT4629" s="75"/>
      <c r="AU4629" s="75"/>
      <c r="AV4629" s="75"/>
      <c r="AW4629" s="75"/>
      <c r="AX4629" s="75"/>
      <c r="AY4629" s="75"/>
      <c r="AZ4629" s="75"/>
      <c r="BA4629" s="75"/>
      <c r="BB4629" s="75"/>
      <c r="BC4629" s="75"/>
      <c r="BD4629" s="75"/>
      <c r="BE4629" s="75"/>
      <c r="BF4629" s="75"/>
    </row>
    <row r="4630" spans="1:58" ht="11.25" customHeight="1" x14ac:dyDescent="0.3">
      <c r="A4630" s="75"/>
      <c r="B4630" s="75"/>
      <c r="C4630" s="958"/>
      <c r="D4630" s="75"/>
      <c r="E4630" s="75"/>
      <c r="F4630" s="75"/>
      <c r="G4630" s="75"/>
      <c r="H4630" s="75"/>
      <c r="I4630" s="75"/>
      <c r="J4630" s="75"/>
      <c r="K4630" s="75"/>
      <c r="L4630" s="75"/>
      <c r="M4630" s="75"/>
      <c r="N4630" s="75"/>
      <c r="O4630" s="75"/>
      <c r="P4630" s="75"/>
      <c r="Q4630" s="75"/>
      <c r="R4630" s="75"/>
      <c r="S4630" s="75"/>
      <c r="T4630" s="75"/>
      <c r="U4630" s="75"/>
      <c r="V4630" s="75"/>
      <c r="W4630" s="75"/>
      <c r="X4630" s="75"/>
      <c r="Y4630" s="75"/>
      <c r="Z4630" s="75"/>
      <c r="AA4630" s="75"/>
      <c r="AB4630" s="75"/>
      <c r="AC4630" s="75"/>
      <c r="AD4630" s="75"/>
      <c r="AE4630" s="75"/>
      <c r="AF4630" s="75"/>
      <c r="AG4630" s="75"/>
      <c r="AH4630" s="75"/>
      <c r="AI4630" s="75"/>
      <c r="AK4630" s="76"/>
      <c r="AL4630" s="76"/>
      <c r="AM4630" s="75"/>
      <c r="AO4630" s="75"/>
      <c r="AP4630" s="75"/>
      <c r="AQ4630" s="75"/>
      <c r="AR4630" s="75"/>
      <c r="AS4630" s="75"/>
      <c r="AT4630" s="75"/>
      <c r="AU4630" s="75"/>
      <c r="AV4630" s="75"/>
      <c r="AW4630" s="75"/>
      <c r="AX4630" s="75"/>
      <c r="AY4630" s="75"/>
      <c r="AZ4630" s="75"/>
      <c r="BA4630" s="75"/>
      <c r="BB4630" s="75"/>
      <c r="BC4630" s="75"/>
      <c r="BD4630" s="75"/>
      <c r="BE4630" s="75"/>
      <c r="BF4630" s="75"/>
    </row>
    <row r="4631" spans="1:58" ht="11.25" customHeight="1" x14ac:dyDescent="0.3">
      <c r="A4631" s="75"/>
      <c r="B4631" s="75"/>
      <c r="C4631" s="958"/>
      <c r="D4631" s="75"/>
      <c r="E4631" s="75"/>
      <c r="F4631" s="75"/>
      <c r="G4631" s="75"/>
      <c r="H4631" s="75"/>
      <c r="I4631" s="75"/>
      <c r="J4631" s="75"/>
      <c r="K4631" s="75"/>
      <c r="L4631" s="75"/>
      <c r="M4631" s="75"/>
      <c r="N4631" s="75"/>
      <c r="O4631" s="75"/>
      <c r="P4631" s="75"/>
      <c r="Q4631" s="75"/>
      <c r="R4631" s="75"/>
      <c r="S4631" s="75"/>
      <c r="T4631" s="75"/>
      <c r="U4631" s="75"/>
      <c r="V4631" s="75"/>
      <c r="W4631" s="75"/>
      <c r="X4631" s="75"/>
      <c r="Y4631" s="75"/>
      <c r="Z4631" s="75"/>
      <c r="AA4631" s="75"/>
      <c r="AB4631" s="75"/>
      <c r="AC4631" s="75"/>
      <c r="AD4631" s="75"/>
      <c r="AE4631" s="75"/>
      <c r="AF4631" s="75"/>
      <c r="AG4631" s="75"/>
      <c r="AH4631" s="75"/>
      <c r="AI4631" s="75"/>
      <c r="AK4631" s="76"/>
      <c r="AL4631" s="76"/>
      <c r="AM4631" s="75"/>
      <c r="AO4631" s="75"/>
      <c r="AP4631" s="75"/>
      <c r="AQ4631" s="75"/>
      <c r="AR4631" s="75"/>
      <c r="AS4631" s="75"/>
      <c r="AT4631" s="75"/>
      <c r="AU4631" s="75"/>
      <c r="AV4631" s="75"/>
      <c r="AW4631" s="75"/>
      <c r="AX4631" s="75"/>
      <c r="AY4631" s="75"/>
      <c r="AZ4631" s="75"/>
      <c r="BA4631" s="75"/>
      <c r="BB4631" s="75"/>
      <c r="BC4631" s="75"/>
      <c r="BD4631" s="75"/>
      <c r="BE4631" s="75"/>
      <c r="BF4631" s="75"/>
    </row>
    <row r="4632" spans="1:58" ht="11.25" customHeight="1" x14ac:dyDescent="0.3">
      <c r="A4632" s="75"/>
      <c r="B4632" s="75"/>
      <c r="C4632" s="958"/>
      <c r="D4632" s="75"/>
      <c r="E4632" s="75"/>
      <c r="F4632" s="75"/>
      <c r="G4632" s="75"/>
      <c r="H4632" s="75"/>
      <c r="I4632" s="75"/>
      <c r="J4632" s="75"/>
      <c r="K4632" s="75"/>
      <c r="L4632" s="75"/>
      <c r="M4632" s="75"/>
      <c r="N4632" s="75"/>
      <c r="O4632" s="75"/>
      <c r="P4632" s="75"/>
      <c r="Q4632" s="75"/>
      <c r="R4632" s="75"/>
      <c r="S4632" s="75"/>
      <c r="T4632" s="75"/>
      <c r="U4632" s="75"/>
      <c r="V4632" s="75"/>
      <c r="W4632" s="75"/>
      <c r="X4632" s="75"/>
      <c r="Y4632" s="75"/>
      <c r="Z4632" s="75"/>
      <c r="AA4632" s="75"/>
      <c r="AB4632" s="75"/>
      <c r="AC4632" s="75"/>
      <c r="AD4632" s="75"/>
      <c r="AE4632" s="75"/>
      <c r="AF4632" s="75"/>
      <c r="AG4632" s="75"/>
      <c r="AH4632" s="75"/>
      <c r="AI4632" s="75"/>
      <c r="AK4632" s="76"/>
      <c r="AL4632" s="76"/>
      <c r="AM4632" s="75"/>
      <c r="AO4632" s="75"/>
      <c r="AP4632" s="75"/>
      <c r="AQ4632" s="75"/>
      <c r="AR4632" s="75"/>
      <c r="AS4632" s="75"/>
      <c r="AT4632" s="75"/>
      <c r="AU4632" s="75"/>
      <c r="AV4632" s="75"/>
      <c r="AW4632" s="75"/>
      <c r="AX4632" s="75"/>
      <c r="AY4632" s="75"/>
      <c r="AZ4632" s="75"/>
      <c r="BA4632" s="75"/>
      <c r="BB4632" s="75"/>
      <c r="BC4632" s="75"/>
      <c r="BD4632" s="75"/>
      <c r="BE4632" s="75"/>
      <c r="BF4632" s="75"/>
    </row>
    <row r="4633" spans="1:58" ht="11.25" customHeight="1" x14ac:dyDescent="0.3">
      <c r="A4633" s="75"/>
      <c r="B4633" s="75"/>
      <c r="C4633" s="958"/>
      <c r="D4633" s="75"/>
      <c r="E4633" s="75"/>
      <c r="F4633" s="75"/>
      <c r="G4633" s="75"/>
      <c r="H4633" s="75"/>
      <c r="I4633" s="75"/>
      <c r="J4633" s="75"/>
      <c r="K4633" s="75"/>
      <c r="L4633" s="75"/>
      <c r="M4633" s="75"/>
      <c r="N4633" s="75"/>
      <c r="O4633" s="75"/>
      <c r="P4633" s="75"/>
      <c r="Q4633" s="75"/>
      <c r="R4633" s="75"/>
      <c r="S4633" s="75"/>
      <c r="T4633" s="75"/>
      <c r="U4633" s="75"/>
      <c r="V4633" s="75"/>
      <c r="W4633" s="75"/>
      <c r="X4633" s="75"/>
      <c r="Y4633" s="75"/>
      <c r="Z4633" s="75"/>
      <c r="AA4633" s="75"/>
      <c r="AB4633" s="75"/>
      <c r="AC4633" s="75"/>
      <c r="AD4633" s="75"/>
      <c r="AE4633" s="75"/>
      <c r="AF4633" s="75"/>
      <c r="AG4633" s="75"/>
      <c r="AH4633" s="75"/>
      <c r="AI4633" s="75"/>
      <c r="AK4633" s="76"/>
      <c r="AL4633" s="76"/>
      <c r="AM4633" s="75"/>
      <c r="AO4633" s="75"/>
      <c r="AP4633" s="75"/>
      <c r="AQ4633" s="75"/>
      <c r="AR4633" s="75"/>
      <c r="AS4633" s="75"/>
      <c r="AT4633" s="75"/>
      <c r="AU4633" s="75"/>
      <c r="AV4633" s="75"/>
      <c r="AW4633" s="75"/>
      <c r="AX4633" s="75"/>
      <c r="AY4633" s="75"/>
      <c r="AZ4633" s="75"/>
      <c r="BA4633" s="75"/>
      <c r="BB4633" s="75"/>
      <c r="BC4633" s="75"/>
      <c r="BD4633" s="75"/>
      <c r="BE4633" s="75"/>
      <c r="BF4633" s="75"/>
    </row>
    <row r="4634" spans="1:58" ht="11.25" customHeight="1" x14ac:dyDescent="0.3">
      <c r="A4634" s="75"/>
      <c r="B4634" s="75"/>
      <c r="C4634" s="958"/>
      <c r="D4634" s="75"/>
      <c r="E4634" s="75"/>
      <c r="F4634" s="75"/>
      <c r="G4634" s="75"/>
      <c r="H4634" s="75"/>
      <c r="I4634" s="75"/>
      <c r="J4634" s="75"/>
      <c r="K4634" s="75"/>
      <c r="L4634" s="75"/>
      <c r="M4634" s="75"/>
      <c r="N4634" s="75"/>
      <c r="O4634" s="75"/>
      <c r="P4634" s="75"/>
      <c r="Q4634" s="75"/>
      <c r="R4634" s="75"/>
      <c r="S4634" s="75"/>
      <c r="T4634" s="75"/>
      <c r="U4634" s="75"/>
      <c r="V4634" s="75"/>
      <c r="W4634" s="75"/>
      <c r="X4634" s="75"/>
      <c r="Y4634" s="75"/>
      <c r="Z4634" s="75"/>
      <c r="AA4634" s="75"/>
      <c r="AB4634" s="75"/>
      <c r="AC4634" s="75"/>
      <c r="AD4634" s="75"/>
      <c r="AE4634" s="75"/>
      <c r="AF4634" s="75"/>
      <c r="AG4634" s="75"/>
      <c r="AH4634" s="75"/>
      <c r="AI4634" s="75"/>
      <c r="AK4634" s="76"/>
      <c r="AL4634" s="76"/>
      <c r="AM4634" s="75"/>
      <c r="AO4634" s="75"/>
      <c r="AP4634" s="75"/>
      <c r="AQ4634" s="75"/>
      <c r="AR4634" s="75"/>
      <c r="AS4634" s="75"/>
      <c r="AT4634" s="75"/>
      <c r="AU4634" s="75"/>
      <c r="AV4634" s="75"/>
      <c r="AW4634" s="75"/>
      <c r="AX4634" s="75"/>
      <c r="AY4634" s="75"/>
      <c r="AZ4634" s="75"/>
      <c r="BA4634" s="75"/>
      <c r="BB4634" s="75"/>
      <c r="BC4634" s="75"/>
      <c r="BD4634" s="75"/>
      <c r="BE4634" s="75"/>
      <c r="BF4634" s="75"/>
    </row>
    <row r="4635" spans="1:58" ht="11.25" customHeight="1" x14ac:dyDescent="0.3">
      <c r="A4635" s="75"/>
      <c r="B4635" s="75"/>
      <c r="C4635" s="958"/>
      <c r="D4635" s="75"/>
      <c r="E4635" s="75"/>
      <c r="F4635" s="75"/>
      <c r="G4635" s="75"/>
      <c r="H4635" s="75"/>
      <c r="I4635" s="75"/>
      <c r="J4635" s="75"/>
      <c r="K4635" s="75"/>
      <c r="L4635" s="75"/>
      <c r="M4635" s="75"/>
      <c r="N4635" s="75"/>
      <c r="O4635" s="75"/>
      <c r="P4635" s="75"/>
      <c r="Q4635" s="75"/>
      <c r="R4635" s="75"/>
      <c r="S4635" s="75"/>
      <c r="T4635" s="75"/>
      <c r="U4635" s="75"/>
      <c r="V4635" s="75"/>
      <c r="W4635" s="75"/>
      <c r="X4635" s="75"/>
      <c r="Y4635" s="75"/>
      <c r="Z4635" s="75"/>
      <c r="AA4635" s="75"/>
      <c r="AB4635" s="75"/>
      <c r="AC4635" s="75"/>
      <c r="AD4635" s="75"/>
      <c r="AE4635" s="75"/>
      <c r="AF4635" s="75"/>
      <c r="AG4635" s="75"/>
      <c r="AH4635" s="75"/>
      <c r="AI4635" s="75"/>
      <c r="AK4635" s="76"/>
      <c r="AL4635" s="76"/>
      <c r="AM4635" s="75"/>
      <c r="AO4635" s="75"/>
      <c r="AP4635" s="75"/>
      <c r="AQ4635" s="75"/>
      <c r="AR4635" s="75"/>
      <c r="AS4635" s="75"/>
      <c r="AT4635" s="75"/>
      <c r="AU4635" s="75"/>
      <c r="AV4635" s="75"/>
      <c r="AW4635" s="75"/>
      <c r="AX4635" s="75"/>
      <c r="AY4635" s="75"/>
      <c r="AZ4635" s="75"/>
      <c r="BA4635" s="75"/>
      <c r="BB4635" s="75"/>
      <c r="BC4635" s="75"/>
      <c r="BD4635" s="75"/>
      <c r="BE4635" s="75"/>
      <c r="BF4635" s="75"/>
    </row>
    <row r="4636" spans="1:58" ht="11.25" customHeight="1" x14ac:dyDescent="0.3">
      <c r="A4636" s="75"/>
      <c r="B4636" s="75"/>
      <c r="C4636" s="958"/>
      <c r="D4636" s="75"/>
      <c r="E4636" s="75"/>
      <c r="F4636" s="75"/>
      <c r="G4636" s="75"/>
      <c r="H4636" s="75"/>
      <c r="I4636" s="75"/>
      <c r="J4636" s="75"/>
      <c r="K4636" s="75"/>
      <c r="L4636" s="75"/>
      <c r="M4636" s="75"/>
      <c r="N4636" s="75"/>
      <c r="O4636" s="75"/>
      <c r="P4636" s="75"/>
      <c r="Q4636" s="75"/>
      <c r="R4636" s="75"/>
      <c r="S4636" s="75"/>
      <c r="T4636" s="75"/>
      <c r="U4636" s="75"/>
      <c r="V4636" s="75"/>
      <c r="W4636" s="75"/>
      <c r="X4636" s="75"/>
      <c r="Y4636" s="75"/>
      <c r="Z4636" s="75"/>
      <c r="AA4636" s="75"/>
      <c r="AB4636" s="75"/>
      <c r="AC4636" s="75"/>
      <c r="AD4636" s="75"/>
      <c r="AE4636" s="75"/>
      <c r="AF4636" s="75"/>
      <c r="AG4636" s="75"/>
      <c r="AH4636" s="75"/>
      <c r="AI4636" s="75"/>
      <c r="AK4636" s="76"/>
      <c r="AL4636" s="76"/>
      <c r="AM4636" s="75"/>
      <c r="AO4636" s="75"/>
      <c r="AP4636" s="75"/>
      <c r="AQ4636" s="75"/>
      <c r="AR4636" s="75"/>
      <c r="AS4636" s="75"/>
      <c r="AT4636" s="75"/>
      <c r="AU4636" s="75"/>
      <c r="AV4636" s="75"/>
      <c r="AW4636" s="75"/>
      <c r="AX4636" s="75"/>
      <c r="AY4636" s="75"/>
      <c r="AZ4636" s="75"/>
      <c r="BA4636" s="75"/>
      <c r="BB4636" s="75"/>
      <c r="BC4636" s="75"/>
      <c r="BD4636" s="75"/>
      <c r="BE4636" s="75"/>
      <c r="BF4636" s="75"/>
    </row>
    <row r="4637" spans="1:58" ht="11.25" customHeight="1" x14ac:dyDescent="0.3">
      <c r="A4637" s="75"/>
      <c r="B4637" s="75"/>
      <c r="C4637" s="958"/>
      <c r="D4637" s="75"/>
      <c r="E4637" s="75"/>
      <c r="F4637" s="75"/>
      <c r="G4637" s="75"/>
      <c r="H4637" s="75"/>
      <c r="I4637" s="75"/>
      <c r="J4637" s="75"/>
      <c r="K4637" s="75"/>
      <c r="L4637" s="75"/>
      <c r="M4637" s="75"/>
      <c r="N4637" s="75"/>
      <c r="O4637" s="75"/>
      <c r="P4637" s="75"/>
      <c r="Q4637" s="75"/>
      <c r="R4637" s="75"/>
      <c r="S4637" s="75"/>
      <c r="T4637" s="75"/>
      <c r="U4637" s="75"/>
      <c r="V4637" s="75"/>
      <c r="W4637" s="75"/>
      <c r="X4637" s="75"/>
      <c r="Y4637" s="75"/>
      <c r="Z4637" s="75"/>
      <c r="AA4637" s="75"/>
      <c r="AB4637" s="75"/>
      <c r="AC4637" s="75"/>
      <c r="AD4637" s="75"/>
      <c r="AE4637" s="75"/>
      <c r="AF4637" s="75"/>
      <c r="AG4637" s="75"/>
      <c r="AH4637" s="75"/>
      <c r="AI4637" s="75"/>
      <c r="AK4637" s="76"/>
      <c r="AL4637" s="76"/>
      <c r="AM4637" s="75"/>
      <c r="AO4637" s="75"/>
      <c r="AP4637" s="75"/>
      <c r="AQ4637" s="75"/>
      <c r="AR4637" s="75"/>
      <c r="AS4637" s="75"/>
      <c r="AT4637" s="75"/>
      <c r="AU4637" s="75"/>
      <c r="AV4637" s="75"/>
      <c r="AW4637" s="75"/>
      <c r="AX4637" s="75"/>
      <c r="AY4637" s="75"/>
      <c r="AZ4637" s="75"/>
      <c r="BA4637" s="75"/>
      <c r="BB4637" s="75"/>
      <c r="BC4637" s="75"/>
      <c r="BD4637" s="75"/>
      <c r="BE4637" s="75"/>
      <c r="BF4637" s="75"/>
    </row>
    <row r="4638" spans="1:58" ht="11.25" customHeight="1" x14ac:dyDescent="0.3">
      <c r="A4638" s="75"/>
      <c r="B4638" s="75"/>
      <c r="C4638" s="958"/>
      <c r="D4638" s="75"/>
      <c r="E4638" s="75"/>
      <c r="F4638" s="75"/>
      <c r="G4638" s="75"/>
      <c r="H4638" s="75"/>
      <c r="I4638" s="75"/>
      <c r="J4638" s="75"/>
      <c r="K4638" s="75"/>
      <c r="L4638" s="75"/>
      <c r="M4638" s="75"/>
      <c r="N4638" s="75"/>
      <c r="O4638" s="75"/>
      <c r="P4638" s="75"/>
      <c r="Q4638" s="75"/>
      <c r="R4638" s="75"/>
      <c r="S4638" s="75"/>
      <c r="T4638" s="75"/>
      <c r="U4638" s="75"/>
      <c r="V4638" s="75"/>
      <c r="W4638" s="75"/>
      <c r="X4638" s="75"/>
      <c r="Y4638" s="75"/>
      <c r="Z4638" s="75"/>
      <c r="AA4638" s="75"/>
      <c r="AB4638" s="75"/>
      <c r="AC4638" s="75"/>
      <c r="AD4638" s="75"/>
      <c r="AE4638" s="75"/>
      <c r="AF4638" s="75"/>
      <c r="AG4638" s="75"/>
      <c r="AH4638" s="75"/>
      <c r="AI4638" s="75"/>
      <c r="AK4638" s="76"/>
      <c r="AL4638" s="76"/>
      <c r="AM4638" s="75"/>
      <c r="AO4638" s="75"/>
      <c r="AP4638" s="75"/>
      <c r="AQ4638" s="75"/>
      <c r="AR4638" s="75"/>
      <c r="AS4638" s="75"/>
      <c r="AT4638" s="75"/>
      <c r="AU4638" s="75"/>
      <c r="AV4638" s="75"/>
      <c r="AW4638" s="75"/>
      <c r="AX4638" s="75"/>
      <c r="AY4638" s="75"/>
      <c r="AZ4638" s="75"/>
      <c r="BA4638" s="75"/>
      <c r="BB4638" s="75"/>
      <c r="BC4638" s="75"/>
      <c r="BD4638" s="75"/>
      <c r="BE4638" s="75"/>
      <c r="BF4638" s="75"/>
    </row>
    <row r="4639" spans="1:58" ht="11.25" customHeight="1" x14ac:dyDescent="0.3">
      <c r="A4639" s="75"/>
      <c r="B4639" s="75"/>
      <c r="C4639" s="958"/>
      <c r="D4639" s="75"/>
      <c r="E4639" s="75"/>
      <c r="F4639" s="75"/>
      <c r="G4639" s="75"/>
      <c r="H4639" s="75"/>
      <c r="I4639" s="75"/>
      <c r="J4639" s="75"/>
      <c r="K4639" s="75"/>
      <c r="L4639" s="75"/>
      <c r="M4639" s="75"/>
      <c r="N4639" s="75"/>
      <c r="O4639" s="75"/>
      <c r="P4639" s="75"/>
      <c r="Q4639" s="75"/>
      <c r="R4639" s="75"/>
      <c r="S4639" s="75"/>
      <c r="T4639" s="75"/>
      <c r="U4639" s="75"/>
      <c r="V4639" s="75"/>
      <c r="W4639" s="75"/>
      <c r="X4639" s="75"/>
      <c r="Y4639" s="75"/>
      <c r="Z4639" s="75"/>
      <c r="AA4639" s="75"/>
      <c r="AB4639" s="75"/>
      <c r="AC4639" s="75"/>
      <c r="AD4639" s="75"/>
      <c r="AE4639" s="75"/>
      <c r="AF4639" s="75"/>
      <c r="AG4639" s="75"/>
      <c r="AH4639" s="75"/>
      <c r="AI4639" s="75"/>
      <c r="AK4639" s="76"/>
      <c r="AL4639" s="76"/>
      <c r="AM4639" s="75"/>
      <c r="AO4639" s="75"/>
      <c r="AP4639" s="75"/>
      <c r="AQ4639" s="75"/>
      <c r="AR4639" s="75"/>
      <c r="AS4639" s="75"/>
      <c r="AT4639" s="75"/>
      <c r="AU4639" s="75"/>
      <c r="AV4639" s="75"/>
      <c r="AW4639" s="75"/>
      <c r="AX4639" s="75"/>
      <c r="AY4639" s="75"/>
      <c r="AZ4639" s="75"/>
      <c r="BA4639" s="75"/>
      <c r="BB4639" s="75"/>
      <c r="BC4639" s="75"/>
      <c r="BD4639" s="75"/>
      <c r="BE4639" s="75"/>
      <c r="BF4639" s="75"/>
    </row>
    <row r="4640" spans="1:58" ht="11.25" customHeight="1" x14ac:dyDescent="0.3">
      <c r="A4640" s="75"/>
      <c r="B4640" s="75"/>
      <c r="C4640" s="958"/>
      <c r="D4640" s="75"/>
      <c r="E4640" s="75"/>
      <c r="F4640" s="75"/>
      <c r="G4640" s="75"/>
      <c r="H4640" s="75"/>
      <c r="I4640" s="75"/>
      <c r="J4640" s="75"/>
      <c r="K4640" s="75"/>
      <c r="L4640" s="75"/>
      <c r="M4640" s="75"/>
      <c r="N4640" s="75"/>
      <c r="O4640" s="75"/>
      <c r="P4640" s="75"/>
      <c r="Q4640" s="75"/>
      <c r="R4640" s="75"/>
      <c r="S4640" s="75"/>
      <c r="T4640" s="75"/>
      <c r="U4640" s="75"/>
      <c r="V4640" s="75"/>
      <c r="W4640" s="75"/>
      <c r="X4640" s="75"/>
      <c r="Y4640" s="75"/>
      <c r="Z4640" s="75"/>
      <c r="AA4640" s="75"/>
      <c r="AB4640" s="75"/>
      <c r="AC4640" s="75"/>
      <c r="AD4640" s="75"/>
      <c r="AE4640" s="75"/>
      <c r="AF4640" s="75"/>
      <c r="AG4640" s="75"/>
      <c r="AH4640" s="75"/>
      <c r="AI4640" s="75"/>
      <c r="AK4640" s="76"/>
      <c r="AL4640" s="76"/>
      <c r="AM4640" s="75"/>
      <c r="AO4640" s="75"/>
      <c r="AP4640" s="75"/>
      <c r="AQ4640" s="75"/>
      <c r="AR4640" s="75"/>
      <c r="AS4640" s="75"/>
      <c r="AT4640" s="75"/>
      <c r="AU4640" s="75"/>
      <c r="AV4640" s="75"/>
      <c r="AW4640" s="75"/>
      <c r="AX4640" s="75"/>
      <c r="AY4640" s="75"/>
      <c r="AZ4640" s="75"/>
      <c r="BA4640" s="75"/>
      <c r="BB4640" s="75"/>
      <c r="BC4640" s="75"/>
      <c r="BD4640" s="75"/>
      <c r="BE4640" s="75"/>
      <c r="BF4640" s="75"/>
    </row>
    <row r="4641" spans="1:58" ht="11.25" customHeight="1" x14ac:dyDescent="0.3">
      <c r="A4641" s="75"/>
      <c r="B4641" s="75"/>
      <c r="C4641" s="958"/>
      <c r="D4641" s="75"/>
      <c r="E4641" s="75"/>
      <c r="F4641" s="75"/>
      <c r="G4641" s="75"/>
      <c r="H4641" s="75"/>
      <c r="I4641" s="75"/>
      <c r="J4641" s="75"/>
      <c r="K4641" s="75"/>
      <c r="L4641" s="75"/>
      <c r="M4641" s="75"/>
      <c r="N4641" s="75"/>
      <c r="O4641" s="75"/>
      <c r="P4641" s="75"/>
      <c r="Q4641" s="75"/>
      <c r="R4641" s="75"/>
      <c r="S4641" s="75"/>
      <c r="T4641" s="75"/>
      <c r="U4641" s="75"/>
      <c r="V4641" s="75"/>
      <c r="W4641" s="75"/>
      <c r="X4641" s="75"/>
      <c r="Y4641" s="75"/>
      <c r="Z4641" s="75"/>
      <c r="AA4641" s="75"/>
      <c r="AB4641" s="75"/>
      <c r="AC4641" s="75"/>
      <c r="AD4641" s="75"/>
      <c r="AE4641" s="75"/>
      <c r="AF4641" s="75"/>
      <c r="AG4641" s="75"/>
      <c r="AH4641" s="75"/>
      <c r="AI4641" s="75"/>
      <c r="AK4641" s="76"/>
      <c r="AL4641" s="76"/>
      <c r="AM4641" s="75"/>
      <c r="AO4641" s="75"/>
      <c r="AP4641" s="75"/>
      <c r="AQ4641" s="75"/>
      <c r="AR4641" s="75"/>
      <c r="AS4641" s="75"/>
      <c r="AT4641" s="75"/>
      <c r="AU4641" s="75"/>
      <c r="AV4641" s="75"/>
      <c r="AW4641" s="75"/>
      <c r="AX4641" s="75"/>
      <c r="AY4641" s="75"/>
      <c r="AZ4641" s="75"/>
      <c r="BA4641" s="75"/>
      <c r="BB4641" s="75"/>
      <c r="BC4641" s="75"/>
      <c r="BD4641" s="75"/>
      <c r="BE4641" s="75"/>
      <c r="BF4641" s="75"/>
    </row>
    <row r="4642" spans="1:58" ht="11.25" customHeight="1" x14ac:dyDescent="0.3">
      <c r="A4642" s="75"/>
      <c r="B4642" s="75"/>
      <c r="C4642" s="958"/>
      <c r="D4642" s="75"/>
      <c r="E4642" s="75"/>
      <c r="F4642" s="75"/>
      <c r="G4642" s="75"/>
      <c r="H4642" s="75"/>
      <c r="I4642" s="75"/>
      <c r="J4642" s="75"/>
      <c r="K4642" s="75"/>
      <c r="L4642" s="75"/>
      <c r="M4642" s="75"/>
      <c r="N4642" s="75"/>
      <c r="O4642" s="75"/>
      <c r="P4642" s="75"/>
      <c r="Q4642" s="75"/>
      <c r="R4642" s="75"/>
      <c r="S4642" s="75"/>
      <c r="T4642" s="75"/>
      <c r="U4642" s="75"/>
      <c r="V4642" s="75"/>
      <c r="W4642" s="75"/>
      <c r="X4642" s="75"/>
      <c r="Y4642" s="75"/>
      <c r="Z4642" s="75"/>
      <c r="AA4642" s="75"/>
      <c r="AB4642" s="75"/>
      <c r="AC4642" s="75"/>
      <c r="AD4642" s="75"/>
      <c r="AE4642" s="75"/>
      <c r="AF4642" s="75"/>
      <c r="AG4642" s="75"/>
      <c r="AH4642" s="75"/>
      <c r="AI4642" s="75"/>
      <c r="AK4642" s="76"/>
      <c r="AL4642" s="76"/>
      <c r="AM4642" s="75"/>
      <c r="AO4642" s="75"/>
      <c r="AP4642" s="75"/>
      <c r="AQ4642" s="75"/>
      <c r="AR4642" s="75"/>
      <c r="AS4642" s="75"/>
      <c r="AT4642" s="75"/>
      <c r="AU4642" s="75"/>
      <c r="AV4642" s="75"/>
      <c r="AW4642" s="75"/>
      <c r="AX4642" s="75"/>
      <c r="AY4642" s="75"/>
      <c r="AZ4642" s="75"/>
      <c r="BA4642" s="75"/>
      <c r="BB4642" s="75"/>
      <c r="BC4642" s="75"/>
      <c r="BD4642" s="75"/>
      <c r="BE4642" s="75"/>
      <c r="BF4642" s="75"/>
    </row>
    <row r="4643" spans="1:58" ht="11.25" customHeight="1" x14ac:dyDescent="0.3">
      <c r="A4643" s="75"/>
      <c r="B4643" s="75"/>
      <c r="C4643" s="958"/>
      <c r="D4643" s="75"/>
      <c r="E4643" s="75"/>
      <c r="F4643" s="75"/>
      <c r="G4643" s="75"/>
      <c r="H4643" s="75"/>
      <c r="I4643" s="75"/>
      <c r="J4643" s="75"/>
      <c r="K4643" s="75"/>
      <c r="L4643" s="75"/>
      <c r="M4643" s="75"/>
      <c r="N4643" s="75"/>
      <c r="O4643" s="75"/>
      <c r="P4643" s="75"/>
      <c r="Q4643" s="75"/>
      <c r="R4643" s="75"/>
      <c r="S4643" s="75"/>
      <c r="T4643" s="75"/>
      <c r="U4643" s="75"/>
      <c r="V4643" s="75"/>
      <c r="W4643" s="75"/>
      <c r="X4643" s="75"/>
      <c r="Y4643" s="75"/>
      <c r="Z4643" s="75"/>
      <c r="AA4643" s="75"/>
      <c r="AB4643" s="75"/>
      <c r="AC4643" s="75"/>
      <c r="AD4643" s="75"/>
      <c r="AE4643" s="75"/>
      <c r="AF4643" s="75"/>
      <c r="AG4643" s="75"/>
      <c r="AH4643" s="75"/>
      <c r="AI4643" s="75"/>
      <c r="AK4643" s="76"/>
      <c r="AL4643" s="76"/>
      <c r="AM4643" s="75"/>
      <c r="AO4643" s="75"/>
      <c r="AP4643" s="75"/>
      <c r="AQ4643" s="75"/>
      <c r="AR4643" s="75"/>
      <c r="AS4643" s="75"/>
      <c r="AT4643" s="75"/>
      <c r="AU4643" s="75"/>
      <c r="AV4643" s="75"/>
      <c r="AW4643" s="75"/>
      <c r="AX4643" s="75"/>
      <c r="AY4643" s="75"/>
      <c r="AZ4643" s="75"/>
      <c r="BA4643" s="75"/>
      <c r="BB4643" s="75"/>
      <c r="BC4643" s="75"/>
      <c r="BD4643" s="75"/>
      <c r="BE4643" s="75"/>
      <c r="BF4643" s="75"/>
    </row>
    <row r="4644" spans="1:58" ht="11.25" customHeight="1" x14ac:dyDescent="0.3">
      <c r="A4644" s="75"/>
      <c r="B4644" s="75"/>
      <c r="C4644" s="958"/>
      <c r="D4644" s="75"/>
      <c r="E4644" s="75"/>
      <c r="F4644" s="75"/>
      <c r="G4644" s="75"/>
      <c r="H4644" s="75"/>
      <c r="I4644" s="75"/>
      <c r="J4644" s="75"/>
      <c r="K4644" s="75"/>
      <c r="L4644" s="75"/>
      <c r="M4644" s="75"/>
      <c r="N4644" s="75"/>
      <c r="O4644" s="75"/>
      <c r="P4644" s="75"/>
      <c r="Q4644" s="75"/>
      <c r="R4644" s="75"/>
      <c r="S4644" s="75"/>
      <c r="T4644" s="75"/>
      <c r="U4644" s="75"/>
      <c r="V4644" s="75"/>
      <c r="W4644" s="75"/>
      <c r="X4644" s="75"/>
      <c r="Y4644" s="75"/>
      <c r="Z4644" s="75"/>
      <c r="AA4644" s="75"/>
      <c r="AB4644" s="75"/>
      <c r="AC4644" s="75"/>
      <c r="AD4644" s="75"/>
      <c r="AE4644" s="75"/>
      <c r="AF4644" s="75"/>
      <c r="AG4644" s="75"/>
      <c r="AH4644" s="75"/>
      <c r="AI4644" s="75"/>
      <c r="AK4644" s="76"/>
      <c r="AL4644" s="76"/>
      <c r="AM4644" s="75"/>
      <c r="AO4644" s="75"/>
      <c r="AP4644" s="75"/>
      <c r="AQ4644" s="75"/>
      <c r="AR4644" s="75"/>
      <c r="AS4644" s="75"/>
      <c r="AT4644" s="75"/>
      <c r="AU4644" s="75"/>
      <c r="AV4644" s="75"/>
      <c r="AW4644" s="75"/>
      <c r="AX4644" s="75"/>
      <c r="AY4644" s="75"/>
      <c r="AZ4644" s="75"/>
      <c r="BA4644" s="75"/>
      <c r="BB4644" s="75"/>
      <c r="BC4644" s="75"/>
      <c r="BD4644" s="75"/>
      <c r="BE4644" s="75"/>
      <c r="BF4644" s="75"/>
    </row>
    <row r="4645" spans="1:58" ht="11.25" customHeight="1" x14ac:dyDescent="0.3">
      <c r="A4645" s="75"/>
      <c r="B4645" s="75"/>
      <c r="C4645" s="958"/>
      <c r="D4645" s="75"/>
      <c r="E4645" s="75"/>
      <c r="F4645" s="75"/>
      <c r="G4645" s="75"/>
      <c r="H4645" s="75"/>
      <c r="I4645" s="75"/>
      <c r="J4645" s="75"/>
      <c r="K4645" s="75"/>
      <c r="L4645" s="75"/>
      <c r="M4645" s="75"/>
      <c r="N4645" s="75"/>
      <c r="O4645" s="75"/>
      <c r="P4645" s="75"/>
      <c r="Q4645" s="75"/>
      <c r="R4645" s="75"/>
      <c r="S4645" s="75"/>
      <c r="T4645" s="75"/>
      <c r="U4645" s="75"/>
      <c r="V4645" s="75"/>
      <c r="W4645" s="75"/>
      <c r="X4645" s="75"/>
      <c r="Y4645" s="75"/>
      <c r="Z4645" s="75"/>
      <c r="AA4645" s="75"/>
      <c r="AB4645" s="75"/>
      <c r="AC4645" s="75"/>
      <c r="AD4645" s="75"/>
      <c r="AE4645" s="75"/>
      <c r="AF4645" s="75"/>
      <c r="AG4645" s="75"/>
      <c r="AH4645" s="75"/>
      <c r="AI4645" s="75"/>
      <c r="AK4645" s="76"/>
      <c r="AL4645" s="76"/>
      <c r="AM4645" s="75"/>
      <c r="AO4645" s="75"/>
      <c r="AP4645" s="75"/>
      <c r="AQ4645" s="75"/>
      <c r="AR4645" s="75"/>
      <c r="AS4645" s="75"/>
      <c r="AT4645" s="75"/>
      <c r="AU4645" s="75"/>
      <c r="AV4645" s="75"/>
      <c r="AW4645" s="75"/>
      <c r="AX4645" s="75"/>
      <c r="AY4645" s="75"/>
      <c r="AZ4645" s="75"/>
      <c r="BA4645" s="75"/>
      <c r="BB4645" s="75"/>
      <c r="BC4645" s="75"/>
      <c r="BD4645" s="75"/>
      <c r="BE4645" s="75"/>
      <c r="BF4645" s="75"/>
    </row>
    <row r="4646" spans="1:58" ht="11.25" customHeight="1" x14ac:dyDescent="0.3">
      <c r="A4646" s="75"/>
      <c r="B4646" s="75"/>
      <c r="C4646" s="958"/>
      <c r="D4646" s="75"/>
      <c r="E4646" s="75"/>
      <c r="F4646" s="75"/>
      <c r="G4646" s="75"/>
      <c r="H4646" s="75"/>
      <c r="I4646" s="75"/>
      <c r="J4646" s="75"/>
      <c r="K4646" s="75"/>
      <c r="L4646" s="75"/>
      <c r="M4646" s="75"/>
      <c r="N4646" s="75"/>
      <c r="O4646" s="75"/>
      <c r="P4646" s="75"/>
      <c r="Q4646" s="75"/>
      <c r="R4646" s="75"/>
      <c r="S4646" s="75"/>
      <c r="T4646" s="75"/>
      <c r="U4646" s="75"/>
      <c r="V4646" s="75"/>
      <c r="W4646" s="75"/>
      <c r="X4646" s="75"/>
      <c r="Y4646" s="75"/>
      <c r="Z4646" s="75"/>
      <c r="AA4646" s="75"/>
      <c r="AB4646" s="75"/>
      <c r="AC4646" s="75"/>
      <c r="AD4646" s="75"/>
      <c r="AE4646" s="75"/>
      <c r="AF4646" s="75"/>
      <c r="AG4646" s="75"/>
      <c r="AH4646" s="75"/>
      <c r="AI4646" s="75"/>
      <c r="AK4646" s="76"/>
      <c r="AL4646" s="76"/>
      <c r="AM4646" s="75"/>
      <c r="AO4646" s="75"/>
      <c r="AP4646" s="75"/>
      <c r="AQ4646" s="75"/>
      <c r="AR4646" s="75"/>
      <c r="AS4646" s="75"/>
      <c r="AT4646" s="75"/>
      <c r="AU4646" s="75"/>
      <c r="AV4646" s="75"/>
      <c r="AW4646" s="75"/>
      <c r="AX4646" s="75"/>
      <c r="AY4646" s="75"/>
      <c r="AZ4646" s="75"/>
      <c r="BA4646" s="75"/>
      <c r="BB4646" s="75"/>
      <c r="BC4646" s="75"/>
      <c r="BD4646" s="75"/>
      <c r="BE4646" s="75"/>
      <c r="BF4646" s="75"/>
    </row>
    <row r="4647" spans="1:58" ht="11.25" customHeight="1" x14ac:dyDescent="0.3">
      <c r="A4647" s="75"/>
      <c r="B4647" s="75"/>
      <c r="C4647" s="958"/>
      <c r="D4647" s="75"/>
      <c r="E4647" s="75"/>
      <c r="F4647" s="75"/>
      <c r="G4647" s="75"/>
      <c r="H4647" s="75"/>
      <c r="I4647" s="75"/>
      <c r="J4647" s="75"/>
      <c r="K4647" s="75"/>
      <c r="L4647" s="75"/>
      <c r="M4647" s="75"/>
      <c r="N4647" s="75"/>
      <c r="O4647" s="75"/>
      <c r="P4647" s="75"/>
      <c r="Q4647" s="75"/>
      <c r="R4647" s="75"/>
      <c r="S4647" s="75"/>
      <c r="T4647" s="75"/>
      <c r="U4647" s="75"/>
      <c r="V4647" s="75"/>
      <c r="W4647" s="75"/>
      <c r="X4647" s="75"/>
      <c r="Y4647" s="75"/>
      <c r="Z4647" s="75"/>
      <c r="AA4647" s="75"/>
      <c r="AB4647" s="75"/>
      <c r="AC4647" s="75"/>
      <c r="AD4647" s="75"/>
      <c r="AE4647" s="75"/>
      <c r="AF4647" s="75"/>
      <c r="AG4647" s="75"/>
      <c r="AH4647" s="75"/>
      <c r="AI4647" s="75"/>
      <c r="AK4647" s="76"/>
      <c r="AL4647" s="76"/>
      <c r="AM4647" s="75"/>
      <c r="AO4647" s="75"/>
      <c r="AP4647" s="75"/>
      <c r="AQ4647" s="75"/>
      <c r="AR4647" s="75"/>
      <c r="AS4647" s="75"/>
      <c r="AT4647" s="75"/>
      <c r="AU4647" s="75"/>
      <c r="AV4647" s="75"/>
      <c r="AW4647" s="75"/>
      <c r="AX4647" s="75"/>
      <c r="AY4647" s="75"/>
      <c r="AZ4647" s="75"/>
      <c r="BA4647" s="75"/>
      <c r="BB4647" s="75"/>
      <c r="BC4647" s="75"/>
      <c r="BD4647" s="75"/>
      <c r="BE4647" s="75"/>
      <c r="BF4647" s="75"/>
    </row>
    <row r="4648" spans="1:58" ht="11.25" customHeight="1" x14ac:dyDescent="0.3">
      <c r="A4648" s="75"/>
      <c r="B4648" s="75"/>
      <c r="C4648" s="958"/>
      <c r="D4648" s="75"/>
      <c r="E4648" s="75"/>
      <c r="F4648" s="75"/>
      <c r="G4648" s="75"/>
      <c r="H4648" s="75"/>
      <c r="I4648" s="75"/>
      <c r="J4648" s="75"/>
      <c r="K4648" s="75"/>
      <c r="L4648" s="75"/>
      <c r="M4648" s="75"/>
      <c r="N4648" s="75"/>
      <c r="O4648" s="75"/>
      <c r="P4648" s="75"/>
      <c r="Q4648" s="75"/>
      <c r="R4648" s="75"/>
      <c r="S4648" s="75"/>
      <c r="T4648" s="75"/>
      <c r="U4648" s="75"/>
      <c r="V4648" s="75"/>
      <c r="W4648" s="75"/>
      <c r="X4648" s="75"/>
      <c r="Y4648" s="75"/>
      <c r="Z4648" s="75"/>
      <c r="AA4648" s="75"/>
      <c r="AB4648" s="75"/>
      <c r="AC4648" s="75"/>
      <c r="AD4648" s="75"/>
      <c r="AE4648" s="75"/>
      <c r="AF4648" s="75"/>
      <c r="AG4648" s="75"/>
      <c r="AH4648" s="75"/>
      <c r="AI4648" s="75"/>
      <c r="AK4648" s="76"/>
      <c r="AL4648" s="76"/>
      <c r="AM4648" s="75"/>
      <c r="AO4648" s="75"/>
      <c r="AP4648" s="75"/>
      <c r="AQ4648" s="75"/>
      <c r="AR4648" s="75"/>
      <c r="AS4648" s="75"/>
      <c r="AT4648" s="75"/>
      <c r="AU4648" s="75"/>
      <c r="AV4648" s="75"/>
      <c r="AW4648" s="75"/>
      <c r="AX4648" s="75"/>
      <c r="AY4648" s="75"/>
      <c r="AZ4648" s="75"/>
      <c r="BA4648" s="75"/>
      <c r="BB4648" s="75"/>
      <c r="BC4648" s="75"/>
      <c r="BD4648" s="75"/>
      <c r="BE4648" s="75"/>
      <c r="BF4648" s="75"/>
    </row>
    <row r="4649" spans="1:58" ht="11.25" customHeight="1" x14ac:dyDescent="0.3">
      <c r="A4649" s="75"/>
      <c r="B4649" s="75"/>
      <c r="C4649" s="958"/>
      <c r="D4649" s="75"/>
      <c r="E4649" s="75"/>
      <c r="F4649" s="75"/>
      <c r="G4649" s="75"/>
      <c r="H4649" s="75"/>
      <c r="I4649" s="75"/>
      <c r="J4649" s="75"/>
      <c r="K4649" s="75"/>
      <c r="L4649" s="75"/>
      <c r="M4649" s="75"/>
      <c r="N4649" s="75"/>
      <c r="O4649" s="75"/>
      <c r="P4649" s="75"/>
      <c r="Q4649" s="75"/>
      <c r="R4649" s="75"/>
      <c r="S4649" s="75"/>
      <c r="T4649" s="75"/>
      <c r="U4649" s="75"/>
      <c r="V4649" s="75"/>
      <c r="W4649" s="75"/>
      <c r="X4649" s="75"/>
      <c r="Y4649" s="75"/>
      <c r="Z4649" s="75"/>
      <c r="AA4649" s="75"/>
      <c r="AB4649" s="75"/>
      <c r="AC4649" s="75"/>
      <c r="AD4649" s="75"/>
      <c r="AE4649" s="75"/>
      <c r="AF4649" s="75"/>
      <c r="AG4649" s="75"/>
      <c r="AH4649" s="75"/>
      <c r="AI4649" s="75"/>
      <c r="AK4649" s="76"/>
      <c r="AL4649" s="76"/>
      <c r="AM4649" s="75"/>
      <c r="AO4649" s="75"/>
      <c r="AP4649" s="75"/>
      <c r="AQ4649" s="75"/>
      <c r="AR4649" s="75"/>
      <c r="AS4649" s="75"/>
      <c r="AT4649" s="75"/>
      <c r="AU4649" s="75"/>
      <c r="AV4649" s="75"/>
      <c r="AW4649" s="75"/>
      <c r="AX4649" s="75"/>
      <c r="AY4649" s="75"/>
      <c r="AZ4649" s="75"/>
      <c r="BA4649" s="75"/>
      <c r="BB4649" s="75"/>
      <c r="BC4649" s="75"/>
      <c r="BD4649" s="75"/>
      <c r="BE4649" s="75"/>
      <c r="BF4649" s="75"/>
    </row>
    <row r="4650" spans="1:58" ht="11.25" customHeight="1" x14ac:dyDescent="0.3">
      <c r="A4650" s="75"/>
      <c r="B4650" s="75"/>
      <c r="C4650" s="958"/>
      <c r="D4650" s="75"/>
      <c r="E4650" s="75"/>
      <c r="F4650" s="75"/>
      <c r="G4650" s="75"/>
      <c r="H4650" s="75"/>
      <c r="I4650" s="75"/>
      <c r="J4650" s="75"/>
      <c r="K4650" s="75"/>
      <c r="L4650" s="75"/>
      <c r="M4650" s="75"/>
      <c r="N4650" s="75"/>
      <c r="O4650" s="75"/>
      <c r="P4650" s="75"/>
      <c r="Q4650" s="75"/>
      <c r="R4650" s="75"/>
      <c r="S4650" s="75"/>
      <c r="T4650" s="75"/>
      <c r="U4650" s="75"/>
      <c r="V4650" s="75"/>
      <c r="W4650" s="75"/>
      <c r="X4650" s="75"/>
      <c r="Y4650" s="75"/>
      <c r="Z4650" s="75"/>
      <c r="AA4650" s="75"/>
      <c r="AB4650" s="75"/>
      <c r="AC4650" s="75"/>
      <c r="AD4650" s="75"/>
      <c r="AE4650" s="75"/>
      <c r="AF4650" s="75"/>
      <c r="AG4650" s="75"/>
      <c r="AH4650" s="75"/>
      <c r="AI4650" s="75"/>
      <c r="AK4650" s="76"/>
      <c r="AL4650" s="76"/>
      <c r="AM4650" s="75"/>
      <c r="AO4650" s="75"/>
      <c r="AP4650" s="75"/>
      <c r="AQ4650" s="75"/>
      <c r="AR4650" s="75"/>
      <c r="AS4650" s="75"/>
      <c r="AT4650" s="75"/>
      <c r="AU4650" s="75"/>
      <c r="AV4650" s="75"/>
      <c r="AW4650" s="75"/>
      <c r="AX4650" s="75"/>
      <c r="AY4650" s="75"/>
      <c r="AZ4650" s="75"/>
      <c r="BA4650" s="75"/>
      <c r="BB4650" s="75"/>
      <c r="BC4650" s="75"/>
      <c r="BD4650" s="75"/>
      <c r="BE4650" s="75"/>
      <c r="BF4650" s="75"/>
    </row>
    <row r="4651" spans="1:58" ht="11.25" customHeight="1" x14ac:dyDescent="0.3">
      <c r="A4651" s="75"/>
      <c r="B4651" s="75"/>
      <c r="C4651" s="958"/>
      <c r="D4651" s="75"/>
      <c r="E4651" s="75"/>
      <c r="F4651" s="75"/>
      <c r="G4651" s="75"/>
      <c r="H4651" s="75"/>
      <c r="I4651" s="75"/>
      <c r="J4651" s="75"/>
      <c r="K4651" s="75"/>
      <c r="L4651" s="75"/>
      <c r="M4651" s="75"/>
      <c r="N4651" s="75"/>
      <c r="O4651" s="75"/>
      <c r="P4651" s="75"/>
      <c r="Q4651" s="75"/>
      <c r="R4651" s="75"/>
      <c r="S4651" s="75"/>
      <c r="T4651" s="75"/>
      <c r="U4651" s="75"/>
      <c r="V4651" s="75"/>
      <c r="W4651" s="75"/>
      <c r="X4651" s="75"/>
      <c r="Y4651" s="75"/>
      <c r="Z4651" s="75"/>
      <c r="AA4651" s="75"/>
      <c r="AB4651" s="75"/>
      <c r="AC4651" s="75"/>
      <c r="AD4651" s="75"/>
      <c r="AE4651" s="75"/>
      <c r="AF4651" s="75"/>
      <c r="AG4651" s="75"/>
      <c r="AH4651" s="75"/>
      <c r="AI4651" s="75"/>
      <c r="AK4651" s="76"/>
      <c r="AL4651" s="76"/>
      <c r="AM4651" s="75"/>
      <c r="AO4651" s="75"/>
      <c r="AP4651" s="75"/>
      <c r="AQ4651" s="75"/>
      <c r="AR4651" s="75"/>
      <c r="AS4651" s="75"/>
      <c r="AT4651" s="75"/>
      <c r="AU4651" s="75"/>
      <c r="AV4651" s="75"/>
      <c r="AW4651" s="75"/>
      <c r="AX4651" s="75"/>
      <c r="AY4651" s="75"/>
      <c r="AZ4651" s="75"/>
      <c r="BA4651" s="75"/>
      <c r="BB4651" s="75"/>
      <c r="BC4651" s="75"/>
      <c r="BD4651" s="75"/>
      <c r="BE4651" s="75"/>
      <c r="BF4651" s="75"/>
    </row>
    <row r="4652" spans="1:58" ht="11.25" customHeight="1" x14ac:dyDescent="0.3">
      <c r="A4652" s="75"/>
      <c r="B4652" s="75"/>
      <c r="C4652" s="958"/>
      <c r="D4652" s="75"/>
      <c r="E4652" s="75"/>
      <c r="F4652" s="75"/>
      <c r="G4652" s="75"/>
      <c r="H4652" s="75"/>
      <c r="I4652" s="75"/>
      <c r="J4652" s="75"/>
      <c r="K4652" s="75"/>
      <c r="L4652" s="75"/>
      <c r="M4652" s="75"/>
      <c r="N4652" s="75"/>
      <c r="O4652" s="75"/>
      <c r="P4652" s="75"/>
      <c r="Q4652" s="75"/>
      <c r="R4652" s="75"/>
      <c r="S4652" s="75"/>
      <c r="T4652" s="75"/>
      <c r="U4652" s="75"/>
      <c r="V4652" s="75"/>
      <c r="W4652" s="75"/>
      <c r="X4652" s="75"/>
      <c r="Y4652" s="75"/>
      <c r="Z4652" s="75"/>
      <c r="AA4652" s="75"/>
      <c r="AB4652" s="75"/>
      <c r="AC4652" s="75"/>
      <c r="AD4652" s="75"/>
      <c r="AE4652" s="75"/>
      <c r="AF4652" s="75"/>
      <c r="AG4652" s="75"/>
      <c r="AH4652" s="75"/>
      <c r="AI4652" s="75"/>
      <c r="AK4652" s="76"/>
      <c r="AL4652" s="76"/>
      <c r="AM4652" s="75"/>
      <c r="AO4652" s="75"/>
      <c r="AP4652" s="75"/>
      <c r="AQ4652" s="75"/>
      <c r="AR4652" s="75"/>
      <c r="AS4652" s="75"/>
      <c r="AT4652" s="75"/>
      <c r="AU4652" s="75"/>
      <c r="AV4652" s="75"/>
      <c r="AW4652" s="75"/>
      <c r="AX4652" s="75"/>
      <c r="AY4652" s="75"/>
      <c r="AZ4652" s="75"/>
      <c r="BA4652" s="75"/>
      <c r="BB4652" s="75"/>
      <c r="BC4652" s="75"/>
      <c r="BD4652" s="75"/>
      <c r="BE4652" s="75"/>
      <c r="BF4652" s="75"/>
    </row>
    <row r="4653" spans="1:58" ht="11.25" customHeight="1" x14ac:dyDescent="0.3">
      <c r="A4653" s="75"/>
      <c r="B4653" s="75"/>
      <c r="C4653" s="958"/>
      <c r="D4653" s="75"/>
      <c r="E4653" s="75"/>
      <c r="F4653" s="75"/>
      <c r="G4653" s="75"/>
      <c r="H4653" s="75"/>
      <c r="I4653" s="75"/>
      <c r="J4653" s="75"/>
      <c r="K4653" s="75"/>
      <c r="L4653" s="75"/>
      <c r="M4653" s="75"/>
      <c r="N4653" s="75"/>
      <c r="O4653" s="75"/>
      <c r="P4653" s="75"/>
      <c r="Q4653" s="75"/>
      <c r="R4653" s="75"/>
      <c r="S4653" s="75"/>
      <c r="T4653" s="75"/>
      <c r="U4653" s="75"/>
      <c r="V4653" s="75"/>
      <c r="W4653" s="75"/>
      <c r="X4653" s="75"/>
      <c r="Y4653" s="75"/>
      <c r="Z4653" s="75"/>
      <c r="AA4653" s="75"/>
      <c r="AB4653" s="75"/>
      <c r="AC4653" s="75"/>
      <c r="AD4653" s="75"/>
      <c r="AE4653" s="75"/>
      <c r="AF4653" s="75"/>
      <c r="AG4653" s="75"/>
      <c r="AH4653" s="75"/>
      <c r="AI4653" s="75"/>
      <c r="AK4653" s="76"/>
      <c r="AL4653" s="76"/>
      <c r="AM4653" s="75"/>
      <c r="AO4653" s="75"/>
      <c r="AP4653" s="75"/>
      <c r="AQ4653" s="75"/>
      <c r="AR4653" s="75"/>
      <c r="AS4653" s="75"/>
      <c r="AT4653" s="75"/>
      <c r="AU4653" s="75"/>
      <c r="AV4653" s="75"/>
      <c r="AW4653" s="75"/>
      <c r="AX4653" s="75"/>
      <c r="AY4653" s="75"/>
      <c r="AZ4653" s="75"/>
      <c r="BA4653" s="75"/>
      <c r="BB4653" s="75"/>
      <c r="BC4653" s="75"/>
      <c r="BD4653" s="75"/>
      <c r="BE4653" s="75"/>
      <c r="BF4653" s="75"/>
    </row>
    <row r="4654" spans="1:58" ht="11.25" customHeight="1" x14ac:dyDescent="0.3">
      <c r="A4654" s="75"/>
      <c r="B4654" s="75"/>
      <c r="C4654" s="958"/>
      <c r="D4654" s="75"/>
      <c r="E4654" s="75"/>
      <c r="F4654" s="75"/>
      <c r="G4654" s="75"/>
      <c r="H4654" s="75"/>
      <c r="I4654" s="75"/>
      <c r="J4654" s="75"/>
      <c r="K4654" s="75"/>
      <c r="L4654" s="75"/>
      <c r="M4654" s="75"/>
      <c r="N4654" s="75"/>
      <c r="O4654" s="75"/>
      <c r="P4654" s="75"/>
      <c r="Q4654" s="75"/>
      <c r="R4654" s="75"/>
      <c r="S4654" s="75"/>
      <c r="T4654" s="75"/>
      <c r="U4654" s="75"/>
      <c r="V4654" s="75"/>
      <c r="W4654" s="75"/>
      <c r="X4654" s="75"/>
      <c r="Y4654" s="75"/>
      <c r="Z4654" s="75"/>
      <c r="AA4654" s="75"/>
      <c r="AB4654" s="75"/>
      <c r="AC4654" s="75"/>
      <c r="AD4654" s="75"/>
      <c r="AE4654" s="75"/>
      <c r="AF4654" s="75"/>
      <c r="AG4654" s="75"/>
      <c r="AH4654" s="75"/>
      <c r="AI4654" s="75"/>
      <c r="AK4654" s="76"/>
      <c r="AL4654" s="76"/>
      <c r="AM4654" s="75"/>
      <c r="AO4654" s="75"/>
      <c r="AP4654" s="75"/>
      <c r="AQ4654" s="75"/>
      <c r="AR4654" s="75"/>
      <c r="AS4654" s="75"/>
      <c r="AT4654" s="75"/>
      <c r="AU4654" s="75"/>
      <c r="AV4654" s="75"/>
      <c r="AW4654" s="75"/>
      <c r="AX4654" s="75"/>
      <c r="AY4654" s="75"/>
      <c r="AZ4654" s="75"/>
      <c r="BA4654" s="75"/>
      <c r="BB4654" s="75"/>
      <c r="BC4654" s="75"/>
      <c r="BD4654" s="75"/>
      <c r="BE4654" s="75"/>
      <c r="BF4654" s="75"/>
    </row>
    <row r="4655" spans="1:58" ht="11.25" customHeight="1" x14ac:dyDescent="0.3">
      <c r="A4655" s="75"/>
      <c r="B4655" s="75"/>
      <c r="C4655" s="958"/>
      <c r="D4655" s="75"/>
      <c r="E4655" s="75"/>
      <c r="F4655" s="75"/>
      <c r="G4655" s="75"/>
      <c r="H4655" s="75"/>
      <c r="I4655" s="75"/>
      <c r="J4655" s="75"/>
      <c r="K4655" s="75"/>
      <c r="L4655" s="75"/>
      <c r="M4655" s="75"/>
      <c r="N4655" s="75"/>
      <c r="O4655" s="75"/>
      <c r="P4655" s="75"/>
      <c r="Q4655" s="75"/>
      <c r="R4655" s="75"/>
      <c r="S4655" s="75"/>
      <c r="T4655" s="75"/>
      <c r="U4655" s="75"/>
      <c r="V4655" s="75"/>
      <c r="W4655" s="75"/>
      <c r="X4655" s="75"/>
      <c r="Y4655" s="75"/>
      <c r="Z4655" s="75"/>
      <c r="AA4655" s="75"/>
      <c r="AB4655" s="75"/>
      <c r="AC4655" s="75"/>
      <c r="AD4655" s="75"/>
      <c r="AE4655" s="75"/>
      <c r="AF4655" s="75"/>
      <c r="AG4655" s="75"/>
      <c r="AH4655" s="75"/>
      <c r="AI4655" s="75"/>
      <c r="AK4655" s="76"/>
      <c r="AL4655" s="76"/>
      <c r="AM4655" s="75"/>
      <c r="AO4655" s="75"/>
      <c r="AP4655" s="75"/>
      <c r="AQ4655" s="75"/>
      <c r="AR4655" s="75"/>
      <c r="AS4655" s="75"/>
      <c r="AT4655" s="75"/>
      <c r="AU4655" s="75"/>
      <c r="AV4655" s="75"/>
      <c r="AW4655" s="75"/>
      <c r="AX4655" s="75"/>
      <c r="AY4655" s="75"/>
      <c r="AZ4655" s="75"/>
      <c r="BA4655" s="75"/>
      <c r="BB4655" s="75"/>
      <c r="BC4655" s="75"/>
      <c r="BD4655" s="75"/>
      <c r="BE4655" s="75"/>
      <c r="BF4655" s="75"/>
    </row>
    <row r="4656" spans="1:58" ht="11.25" customHeight="1" x14ac:dyDescent="0.3">
      <c r="A4656" s="75"/>
      <c r="B4656" s="75"/>
      <c r="C4656" s="958"/>
      <c r="D4656" s="75"/>
      <c r="E4656" s="75"/>
      <c r="F4656" s="75"/>
      <c r="G4656" s="75"/>
      <c r="H4656" s="75"/>
      <c r="I4656" s="75"/>
      <c r="J4656" s="75"/>
      <c r="K4656" s="75"/>
      <c r="L4656" s="75"/>
      <c r="M4656" s="75"/>
      <c r="N4656" s="75"/>
      <c r="O4656" s="75"/>
      <c r="P4656" s="75"/>
      <c r="Q4656" s="75"/>
      <c r="R4656" s="75"/>
      <c r="S4656" s="75"/>
      <c r="T4656" s="75"/>
      <c r="U4656" s="75"/>
      <c r="V4656" s="75"/>
      <c r="W4656" s="75"/>
      <c r="X4656" s="75"/>
      <c r="Y4656" s="75"/>
      <c r="Z4656" s="75"/>
      <c r="AA4656" s="75"/>
      <c r="AB4656" s="75"/>
      <c r="AC4656" s="75"/>
      <c r="AD4656" s="75"/>
      <c r="AE4656" s="75"/>
      <c r="AF4656" s="75"/>
      <c r="AG4656" s="75"/>
      <c r="AH4656" s="75"/>
      <c r="AI4656" s="75"/>
      <c r="AK4656" s="76"/>
      <c r="AL4656" s="76"/>
      <c r="AM4656" s="75"/>
      <c r="AO4656" s="75"/>
      <c r="AP4656" s="75"/>
      <c r="AQ4656" s="75"/>
      <c r="AR4656" s="75"/>
      <c r="AS4656" s="75"/>
      <c r="AT4656" s="75"/>
      <c r="AU4656" s="75"/>
      <c r="AV4656" s="75"/>
      <c r="AW4656" s="75"/>
      <c r="AX4656" s="75"/>
      <c r="AY4656" s="75"/>
      <c r="AZ4656" s="75"/>
      <c r="BA4656" s="75"/>
      <c r="BB4656" s="75"/>
      <c r="BC4656" s="75"/>
      <c r="BD4656" s="75"/>
      <c r="BE4656" s="75"/>
      <c r="BF4656" s="75"/>
    </row>
    <row r="4657" spans="1:58" ht="11.25" customHeight="1" x14ac:dyDescent="0.3">
      <c r="A4657" s="75"/>
      <c r="B4657" s="75"/>
      <c r="C4657" s="958"/>
      <c r="D4657" s="75"/>
      <c r="E4657" s="75"/>
      <c r="F4657" s="75"/>
      <c r="G4657" s="75"/>
      <c r="H4657" s="75"/>
      <c r="I4657" s="75"/>
      <c r="J4657" s="75"/>
      <c r="K4657" s="75"/>
      <c r="L4657" s="75"/>
      <c r="M4657" s="75"/>
      <c r="N4657" s="75"/>
      <c r="O4657" s="75"/>
      <c r="P4657" s="75"/>
      <c r="Q4657" s="75"/>
      <c r="R4657" s="75"/>
      <c r="S4657" s="75"/>
      <c r="T4657" s="75"/>
      <c r="U4657" s="75"/>
      <c r="V4657" s="75"/>
      <c r="W4657" s="75"/>
      <c r="X4657" s="75"/>
      <c r="Y4657" s="75"/>
      <c r="Z4657" s="75"/>
      <c r="AA4657" s="75"/>
      <c r="AB4657" s="75"/>
      <c r="AC4657" s="75"/>
      <c r="AD4657" s="75"/>
      <c r="AE4657" s="75"/>
      <c r="AF4657" s="75"/>
      <c r="AG4657" s="75"/>
      <c r="AH4657" s="75"/>
      <c r="AI4657" s="75"/>
      <c r="AK4657" s="76"/>
      <c r="AL4657" s="76"/>
      <c r="AM4657" s="75"/>
      <c r="AO4657" s="75"/>
      <c r="AP4657" s="75"/>
      <c r="AQ4657" s="75"/>
      <c r="AR4657" s="75"/>
      <c r="AS4657" s="75"/>
      <c r="AT4657" s="75"/>
      <c r="AU4657" s="75"/>
      <c r="AV4657" s="75"/>
      <c r="AW4657" s="75"/>
      <c r="AX4657" s="75"/>
      <c r="AY4657" s="75"/>
      <c r="AZ4657" s="75"/>
      <c r="BA4657" s="75"/>
      <c r="BB4657" s="75"/>
      <c r="BC4657" s="75"/>
      <c r="BD4657" s="75"/>
      <c r="BE4657" s="75"/>
      <c r="BF4657" s="75"/>
    </row>
    <row r="4658" spans="1:58" ht="11.25" customHeight="1" x14ac:dyDescent="0.3">
      <c r="A4658" s="75"/>
      <c r="B4658" s="75"/>
      <c r="C4658" s="958"/>
      <c r="D4658" s="75"/>
      <c r="E4658" s="75"/>
      <c r="F4658" s="75"/>
      <c r="G4658" s="75"/>
      <c r="H4658" s="75"/>
      <c r="I4658" s="75"/>
      <c r="J4658" s="75"/>
      <c r="K4658" s="75"/>
      <c r="L4658" s="75"/>
      <c r="M4658" s="75"/>
      <c r="N4658" s="75"/>
      <c r="O4658" s="75"/>
      <c r="P4658" s="75"/>
      <c r="Q4658" s="75"/>
      <c r="R4658" s="75"/>
      <c r="S4658" s="75"/>
      <c r="T4658" s="75"/>
      <c r="U4658" s="75"/>
      <c r="V4658" s="75"/>
      <c r="W4658" s="75"/>
      <c r="X4658" s="75"/>
      <c r="Y4658" s="75"/>
      <c r="Z4658" s="75"/>
      <c r="AA4658" s="75"/>
      <c r="AB4658" s="75"/>
      <c r="AC4658" s="75"/>
      <c r="AD4658" s="75"/>
      <c r="AE4658" s="75"/>
      <c r="AF4658" s="75"/>
      <c r="AG4658" s="75"/>
      <c r="AH4658" s="75"/>
      <c r="AI4658" s="75"/>
      <c r="AK4658" s="76"/>
      <c r="AL4658" s="76"/>
      <c r="AM4658" s="75"/>
      <c r="AO4658" s="75"/>
      <c r="AP4658" s="75"/>
      <c r="AQ4658" s="75"/>
      <c r="AR4658" s="75"/>
      <c r="AS4658" s="75"/>
      <c r="AT4658" s="75"/>
      <c r="AU4658" s="75"/>
      <c r="AV4658" s="75"/>
      <c r="AW4658" s="75"/>
      <c r="AX4658" s="75"/>
      <c r="AY4658" s="75"/>
      <c r="AZ4658" s="75"/>
      <c r="BA4658" s="75"/>
      <c r="BB4658" s="75"/>
      <c r="BC4658" s="75"/>
      <c r="BD4658" s="75"/>
      <c r="BE4658" s="75"/>
      <c r="BF4658" s="75"/>
    </row>
    <row r="4659" spans="1:58" ht="11.25" customHeight="1" x14ac:dyDescent="0.3">
      <c r="A4659" s="75"/>
      <c r="B4659" s="75"/>
      <c r="C4659" s="958"/>
      <c r="D4659" s="75"/>
      <c r="E4659" s="75"/>
      <c r="F4659" s="75"/>
      <c r="G4659" s="75"/>
      <c r="H4659" s="75"/>
      <c r="I4659" s="75"/>
      <c r="J4659" s="75"/>
      <c r="K4659" s="75"/>
      <c r="L4659" s="75"/>
      <c r="M4659" s="75"/>
      <c r="N4659" s="75"/>
      <c r="O4659" s="75"/>
      <c r="P4659" s="75"/>
      <c r="Q4659" s="75"/>
      <c r="R4659" s="75"/>
      <c r="S4659" s="75"/>
      <c r="T4659" s="75"/>
      <c r="U4659" s="75"/>
      <c r="V4659" s="75"/>
      <c r="W4659" s="75"/>
      <c r="X4659" s="75"/>
      <c r="Y4659" s="75"/>
      <c r="Z4659" s="75"/>
      <c r="AA4659" s="75"/>
      <c r="AB4659" s="75"/>
      <c r="AC4659" s="75"/>
      <c r="AD4659" s="75"/>
      <c r="AE4659" s="75"/>
      <c r="AF4659" s="75"/>
      <c r="AG4659" s="75"/>
      <c r="AH4659" s="75"/>
      <c r="AI4659" s="75"/>
      <c r="AK4659" s="76"/>
      <c r="AL4659" s="76"/>
      <c r="AM4659" s="75"/>
      <c r="AO4659" s="75"/>
      <c r="AP4659" s="75"/>
      <c r="AQ4659" s="75"/>
      <c r="AR4659" s="75"/>
      <c r="AS4659" s="75"/>
      <c r="AT4659" s="75"/>
      <c r="AU4659" s="75"/>
      <c r="AV4659" s="75"/>
      <c r="AW4659" s="75"/>
      <c r="AX4659" s="75"/>
      <c r="AY4659" s="75"/>
      <c r="AZ4659" s="75"/>
      <c r="BA4659" s="75"/>
      <c r="BB4659" s="75"/>
      <c r="BC4659" s="75"/>
      <c r="BD4659" s="75"/>
      <c r="BE4659" s="75"/>
      <c r="BF4659" s="75"/>
    </row>
    <row r="4660" spans="1:58" ht="11.25" customHeight="1" x14ac:dyDescent="0.3">
      <c r="A4660" s="75"/>
      <c r="B4660" s="75"/>
      <c r="C4660" s="958"/>
      <c r="D4660" s="75"/>
      <c r="E4660" s="75"/>
      <c r="F4660" s="75"/>
      <c r="G4660" s="75"/>
      <c r="H4660" s="75"/>
      <c r="I4660" s="75"/>
      <c r="J4660" s="75"/>
      <c r="K4660" s="75"/>
      <c r="L4660" s="75"/>
      <c r="M4660" s="75"/>
      <c r="N4660" s="75"/>
      <c r="O4660" s="75"/>
      <c r="P4660" s="75"/>
      <c r="Q4660" s="75"/>
      <c r="R4660" s="75"/>
      <c r="S4660" s="75"/>
      <c r="T4660" s="75"/>
      <c r="U4660" s="75"/>
      <c r="V4660" s="75"/>
      <c r="W4660" s="75"/>
      <c r="X4660" s="75"/>
      <c r="Y4660" s="75"/>
      <c r="Z4660" s="75"/>
      <c r="AA4660" s="75"/>
      <c r="AB4660" s="75"/>
      <c r="AC4660" s="75"/>
      <c r="AD4660" s="75"/>
      <c r="AE4660" s="75"/>
      <c r="AF4660" s="75"/>
      <c r="AG4660" s="75"/>
      <c r="AH4660" s="75"/>
      <c r="AI4660" s="75"/>
      <c r="AK4660" s="76"/>
      <c r="AL4660" s="76"/>
      <c r="AM4660" s="75"/>
      <c r="AO4660" s="75"/>
      <c r="AP4660" s="75"/>
      <c r="AQ4660" s="75"/>
      <c r="AR4660" s="75"/>
      <c r="AS4660" s="75"/>
      <c r="AT4660" s="75"/>
      <c r="AU4660" s="75"/>
      <c r="AV4660" s="75"/>
      <c r="AW4660" s="75"/>
      <c r="AX4660" s="75"/>
      <c r="AY4660" s="75"/>
      <c r="AZ4660" s="75"/>
      <c r="BA4660" s="75"/>
      <c r="BB4660" s="75"/>
      <c r="BC4660" s="75"/>
      <c r="BD4660" s="75"/>
      <c r="BE4660" s="75"/>
      <c r="BF4660" s="75"/>
    </row>
    <row r="4661" spans="1:58" ht="11.25" customHeight="1" x14ac:dyDescent="0.3">
      <c r="A4661" s="75"/>
      <c r="B4661" s="75"/>
      <c r="C4661" s="958"/>
      <c r="D4661" s="75"/>
      <c r="E4661" s="75"/>
      <c r="F4661" s="75"/>
      <c r="G4661" s="75"/>
      <c r="H4661" s="75"/>
      <c r="I4661" s="75"/>
      <c r="J4661" s="75"/>
      <c r="K4661" s="75"/>
      <c r="L4661" s="75"/>
      <c r="M4661" s="75"/>
      <c r="N4661" s="75"/>
      <c r="O4661" s="75"/>
      <c r="P4661" s="75"/>
      <c r="Q4661" s="75"/>
      <c r="R4661" s="75"/>
      <c r="S4661" s="75"/>
      <c r="T4661" s="75"/>
      <c r="U4661" s="75"/>
      <c r="V4661" s="75"/>
      <c r="W4661" s="75"/>
      <c r="X4661" s="75"/>
      <c r="Y4661" s="75"/>
      <c r="Z4661" s="75"/>
      <c r="AA4661" s="75"/>
      <c r="AB4661" s="75"/>
      <c r="AC4661" s="75"/>
      <c r="AD4661" s="75"/>
      <c r="AE4661" s="75"/>
      <c r="AF4661" s="75"/>
      <c r="AG4661" s="75"/>
      <c r="AH4661" s="75"/>
      <c r="AI4661" s="75"/>
      <c r="AK4661" s="76"/>
      <c r="AL4661" s="76"/>
      <c r="AM4661" s="75"/>
      <c r="AO4661" s="75"/>
      <c r="AP4661" s="75"/>
      <c r="AQ4661" s="75"/>
      <c r="AR4661" s="75"/>
      <c r="AS4661" s="75"/>
      <c r="AT4661" s="75"/>
      <c r="AU4661" s="75"/>
      <c r="AV4661" s="75"/>
      <c r="AW4661" s="75"/>
      <c r="AX4661" s="75"/>
      <c r="AY4661" s="75"/>
      <c r="AZ4661" s="75"/>
      <c r="BA4661" s="75"/>
      <c r="BB4661" s="75"/>
      <c r="BC4661" s="75"/>
      <c r="BD4661" s="75"/>
      <c r="BE4661" s="75"/>
      <c r="BF4661" s="75"/>
    </row>
    <row r="4662" spans="1:58" ht="11.25" customHeight="1" x14ac:dyDescent="0.3">
      <c r="A4662" s="75"/>
      <c r="B4662" s="75"/>
      <c r="C4662" s="958"/>
      <c r="D4662" s="75"/>
      <c r="E4662" s="75"/>
      <c r="F4662" s="75"/>
      <c r="G4662" s="75"/>
      <c r="H4662" s="75"/>
      <c r="I4662" s="75"/>
      <c r="J4662" s="75"/>
      <c r="K4662" s="75"/>
      <c r="L4662" s="75"/>
      <c r="M4662" s="75"/>
      <c r="N4662" s="75"/>
      <c r="O4662" s="75"/>
      <c r="P4662" s="75"/>
      <c r="Q4662" s="75"/>
      <c r="R4662" s="75"/>
      <c r="S4662" s="75"/>
      <c r="T4662" s="75"/>
      <c r="U4662" s="75"/>
      <c r="V4662" s="75"/>
      <c r="W4662" s="75"/>
      <c r="X4662" s="75"/>
      <c r="Y4662" s="75"/>
      <c r="Z4662" s="75"/>
      <c r="AA4662" s="75"/>
      <c r="AB4662" s="75"/>
      <c r="AC4662" s="75"/>
      <c r="AD4662" s="75"/>
      <c r="AE4662" s="75"/>
      <c r="AF4662" s="75"/>
      <c r="AG4662" s="75"/>
      <c r="AH4662" s="75"/>
      <c r="AI4662" s="75"/>
      <c r="AK4662" s="76"/>
      <c r="AL4662" s="76"/>
      <c r="AM4662" s="75"/>
      <c r="AO4662" s="75"/>
      <c r="AP4662" s="75"/>
      <c r="AQ4662" s="75"/>
      <c r="AR4662" s="75"/>
      <c r="AS4662" s="75"/>
      <c r="AT4662" s="75"/>
      <c r="AU4662" s="75"/>
      <c r="AV4662" s="75"/>
      <c r="AW4662" s="75"/>
      <c r="AX4662" s="75"/>
      <c r="AY4662" s="75"/>
      <c r="AZ4662" s="75"/>
      <c r="BA4662" s="75"/>
      <c r="BB4662" s="75"/>
      <c r="BC4662" s="75"/>
      <c r="BD4662" s="75"/>
      <c r="BE4662" s="75"/>
      <c r="BF4662" s="75"/>
    </row>
    <row r="4663" spans="1:58" ht="11.25" customHeight="1" x14ac:dyDescent="0.3">
      <c r="A4663" s="75"/>
      <c r="B4663" s="75"/>
      <c r="C4663" s="958"/>
      <c r="D4663" s="75"/>
      <c r="E4663" s="75"/>
      <c r="F4663" s="75"/>
      <c r="G4663" s="75"/>
      <c r="H4663" s="75"/>
      <c r="I4663" s="75"/>
      <c r="J4663" s="75"/>
      <c r="K4663" s="75"/>
      <c r="L4663" s="75"/>
      <c r="M4663" s="75"/>
      <c r="N4663" s="75"/>
      <c r="O4663" s="75"/>
      <c r="P4663" s="75"/>
      <c r="Q4663" s="75"/>
      <c r="R4663" s="75"/>
      <c r="S4663" s="75"/>
      <c r="T4663" s="75"/>
      <c r="U4663" s="75"/>
      <c r="V4663" s="75"/>
      <c r="W4663" s="75"/>
      <c r="X4663" s="75"/>
      <c r="Y4663" s="75"/>
      <c r="Z4663" s="75"/>
      <c r="AA4663" s="75"/>
      <c r="AB4663" s="75"/>
      <c r="AC4663" s="75"/>
      <c r="AD4663" s="75"/>
      <c r="AE4663" s="75"/>
      <c r="AF4663" s="75"/>
      <c r="AG4663" s="75"/>
      <c r="AH4663" s="75"/>
      <c r="AI4663" s="75"/>
      <c r="AK4663" s="76"/>
      <c r="AL4663" s="76"/>
      <c r="AM4663" s="75"/>
      <c r="AO4663" s="75"/>
      <c r="AP4663" s="75"/>
      <c r="AQ4663" s="75"/>
      <c r="AR4663" s="75"/>
      <c r="AS4663" s="75"/>
      <c r="AT4663" s="75"/>
      <c r="AU4663" s="75"/>
      <c r="AV4663" s="75"/>
      <c r="AW4663" s="75"/>
      <c r="AX4663" s="75"/>
      <c r="AY4663" s="75"/>
      <c r="AZ4663" s="75"/>
      <c r="BA4663" s="75"/>
      <c r="BB4663" s="75"/>
      <c r="BC4663" s="75"/>
      <c r="BD4663" s="75"/>
      <c r="BE4663" s="75"/>
      <c r="BF4663" s="75"/>
    </row>
    <row r="4664" spans="1:58" ht="11.25" customHeight="1" x14ac:dyDescent="0.3">
      <c r="A4664" s="75"/>
      <c r="B4664" s="75"/>
      <c r="C4664" s="958"/>
      <c r="D4664" s="75"/>
      <c r="E4664" s="75"/>
      <c r="F4664" s="75"/>
      <c r="G4664" s="75"/>
      <c r="H4664" s="75"/>
      <c r="I4664" s="75"/>
      <c r="J4664" s="75"/>
      <c r="K4664" s="75"/>
      <c r="L4664" s="75"/>
      <c r="M4664" s="75"/>
      <c r="N4664" s="75"/>
      <c r="O4664" s="75"/>
      <c r="P4664" s="75"/>
      <c r="Q4664" s="75"/>
      <c r="R4664" s="75"/>
      <c r="S4664" s="75"/>
      <c r="T4664" s="75"/>
      <c r="U4664" s="75"/>
      <c r="V4664" s="75"/>
      <c r="W4664" s="75"/>
      <c r="X4664" s="75"/>
      <c r="Y4664" s="75"/>
      <c r="Z4664" s="75"/>
      <c r="AA4664" s="75"/>
      <c r="AB4664" s="75"/>
      <c r="AC4664" s="75"/>
      <c r="AD4664" s="75"/>
      <c r="AE4664" s="75"/>
      <c r="AF4664" s="75"/>
      <c r="AG4664" s="75"/>
      <c r="AH4664" s="75"/>
      <c r="AI4664" s="75"/>
      <c r="AK4664" s="76"/>
      <c r="AL4664" s="76"/>
      <c r="AM4664" s="75"/>
      <c r="AO4664" s="75"/>
      <c r="AP4664" s="75"/>
      <c r="AQ4664" s="75"/>
      <c r="AR4664" s="75"/>
      <c r="AS4664" s="75"/>
      <c r="AT4664" s="75"/>
      <c r="AU4664" s="75"/>
      <c r="AV4664" s="75"/>
      <c r="AW4664" s="75"/>
      <c r="AX4664" s="75"/>
      <c r="AY4664" s="75"/>
      <c r="AZ4664" s="75"/>
      <c r="BA4664" s="75"/>
      <c r="BB4664" s="75"/>
      <c r="BC4664" s="75"/>
      <c r="BD4664" s="75"/>
      <c r="BE4664" s="75"/>
      <c r="BF4664" s="75"/>
    </row>
    <row r="4665" spans="1:58" ht="11.25" customHeight="1" x14ac:dyDescent="0.3">
      <c r="A4665" s="75"/>
      <c r="B4665" s="75"/>
      <c r="C4665" s="958"/>
      <c r="D4665" s="75"/>
      <c r="E4665" s="75"/>
      <c r="F4665" s="75"/>
      <c r="G4665" s="75"/>
      <c r="H4665" s="75"/>
      <c r="I4665" s="75"/>
      <c r="J4665" s="75"/>
      <c r="K4665" s="75"/>
      <c r="L4665" s="75"/>
      <c r="M4665" s="75"/>
      <c r="N4665" s="75"/>
      <c r="O4665" s="75"/>
      <c r="P4665" s="75"/>
      <c r="Q4665" s="75"/>
      <c r="R4665" s="75"/>
      <c r="S4665" s="75"/>
      <c r="T4665" s="75"/>
      <c r="U4665" s="75"/>
      <c r="V4665" s="75"/>
      <c r="W4665" s="75"/>
      <c r="X4665" s="75"/>
      <c r="Y4665" s="75"/>
      <c r="Z4665" s="75"/>
      <c r="AA4665" s="75"/>
      <c r="AB4665" s="75"/>
      <c r="AC4665" s="75"/>
      <c r="AD4665" s="75"/>
      <c r="AE4665" s="75"/>
      <c r="AF4665" s="75"/>
      <c r="AG4665" s="75"/>
      <c r="AH4665" s="75"/>
      <c r="AI4665" s="75"/>
      <c r="AK4665" s="76"/>
      <c r="AL4665" s="76"/>
      <c r="AM4665" s="75"/>
      <c r="AO4665" s="75"/>
      <c r="AP4665" s="75"/>
      <c r="AQ4665" s="75"/>
      <c r="AR4665" s="75"/>
      <c r="AS4665" s="75"/>
      <c r="AT4665" s="75"/>
      <c r="AU4665" s="75"/>
      <c r="AV4665" s="75"/>
      <c r="AW4665" s="75"/>
      <c r="AX4665" s="75"/>
      <c r="AY4665" s="75"/>
      <c r="AZ4665" s="75"/>
      <c r="BA4665" s="75"/>
      <c r="BB4665" s="75"/>
      <c r="BC4665" s="75"/>
      <c r="BD4665" s="75"/>
      <c r="BE4665" s="75"/>
      <c r="BF4665" s="75"/>
    </row>
    <row r="4666" spans="1:58" ht="11.25" customHeight="1" x14ac:dyDescent="0.3">
      <c r="A4666" s="75"/>
      <c r="B4666" s="75"/>
      <c r="C4666" s="958"/>
      <c r="D4666" s="75"/>
      <c r="E4666" s="75"/>
      <c r="F4666" s="75"/>
      <c r="G4666" s="75"/>
      <c r="H4666" s="75"/>
      <c r="I4666" s="75"/>
      <c r="J4666" s="75"/>
      <c r="K4666" s="75"/>
      <c r="L4666" s="75"/>
      <c r="M4666" s="75"/>
      <c r="N4666" s="75"/>
      <c r="O4666" s="75"/>
      <c r="P4666" s="75"/>
      <c r="Q4666" s="75"/>
      <c r="R4666" s="75"/>
      <c r="S4666" s="75"/>
      <c r="T4666" s="75"/>
      <c r="U4666" s="75"/>
      <c r="V4666" s="75"/>
      <c r="W4666" s="75"/>
      <c r="X4666" s="75"/>
      <c r="Y4666" s="75"/>
      <c r="Z4666" s="75"/>
      <c r="AA4666" s="75"/>
      <c r="AB4666" s="75"/>
      <c r="AC4666" s="75"/>
      <c r="AD4666" s="75"/>
      <c r="AE4666" s="75"/>
      <c r="AF4666" s="75"/>
      <c r="AG4666" s="75"/>
      <c r="AH4666" s="75"/>
      <c r="AI4666" s="75"/>
      <c r="AK4666" s="76"/>
      <c r="AL4666" s="76"/>
      <c r="AM4666" s="75"/>
      <c r="AO4666" s="75"/>
      <c r="AP4666" s="75"/>
      <c r="AQ4666" s="75"/>
      <c r="AR4666" s="75"/>
      <c r="AS4666" s="75"/>
      <c r="AT4666" s="75"/>
      <c r="AU4666" s="75"/>
      <c r="AV4666" s="75"/>
      <c r="AW4666" s="75"/>
      <c r="AX4666" s="75"/>
      <c r="AY4666" s="75"/>
      <c r="AZ4666" s="75"/>
      <c r="BA4666" s="75"/>
      <c r="BB4666" s="75"/>
      <c r="BC4666" s="75"/>
      <c r="BD4666" s="75"/>
      <c r="BE4666" s="75"/>
      <c r="BF4666" s="75"/>
    </row>
    <row r="4667" spans="1:58" ht="11.25" customHeight="1" x14ac:dyDescent="0.3">
      <c r="A4667" s="75"/>
      <c r="B4667" s="75"/>
      <c r="C4667" s="958"/>
      <c r="D4667" s="75"/>
      <c r="E4667" s="75"/>
      <c r="F4667" s="75"/>
      <c r="G4667" s="75"/>
      <c r="H4667" s="75"/>
      <c r="I4667" s="75"/>
      <c r="J4667" s="75"/>
      <c r="K4667" s="75"/>
      <c r="L4667" s="75"/>
      <c r="M4667" s="75"/>
      <c r="N4667" s="75"/>
      <c r="O4667" s="75"/>
      <c r="P4667" s="75"/>
      <c r="Q4667" s="75"/>
      <c r="R4667" s="75"/>
      <c r="S4667" s="75"/>
      <c r="T4667" s="75"/>
      <c r="U4667" s="75"/>
      <c r="V4667" s="75"/>
      <c r="W4667" s="75"/>
      <c r="X4667" s="75"/>
      <c r="Y4667" s="75"/>
      <c r="Z4667" s="75"/>
      <c r="AA4667" s="75"/>
      <c r="AB4667" s="75"/>
      <c r="AC4667" s="75"/>
      <c r="AD4667" s="75"/>
      <c r="AE4667" s="75"/>
      <c r="AF4667" s="75"/>
      <c r="AG4667" s="75"/>
      <c r="AH4667" s="75"/>
      <c r="AI4667" s="75"/>
      <c r="AK4667" s="76"/>
      <c r="AL4667" s="76"/>
      <c r="AM4667" s="75"/>
      <c r="AO4667" s="75"/>
      <c r="AP4667" s="75"/>
      <c r="AQ4667" s="75"/>
      <c r="AR4667" s="75"/>
      <c r="AS4667" s="75"/>
      <c r="AT4667" s="75"/>
      <c r="AU4667" s="75"/>
      <c r="AV4667" s="75"/>
      <c r="AW4667" s="75"/>
      <c r="AX4667" s="75"/>
      <c r="AY4667" s="75"/>
      <c r="AZ4667" s="75"/>
      <c r="BA4667" s="75"/>
      <c r="BB4667" s="75"/>
      <c r="BC4667" s="75"/>
      <c r="BD4667" s="75"/>
      <c r="BE4667" s="75"/>
      <c r="BF4667" s="75"/>
    </row>
    <row r="4668" spans="1:58" ht="11.25" customHeight="1" x14ac:dyDescent="0.3">
      <c r="A4668" s="75"/>
      <c r="B4668" s="75"/>
      <c r="C4668" s="958"/>
      <c r="D4668" s="75"/>
      <c r="E4668" s="75"/>
      <c r="F4668" s="75"/>
      <c r="G4668" s="75"/>
      <c r="H4668" s="75"/>
      <c r="I4668" s="75"/>
      <c r="J4668" s="75"/>
      <c r="K4668" s="75"/>
      <c r="L4668" s="75"/>
      <c r="M4668" s="75"/>
      <c r="N4668" s="75"/>
      <c r="O4668" s="75"/>
      <c r="P4668" s="75"/>
      <c r="Q4668" s="75"/>
      <c r="R4668" s="75"/>
      <c r="S4668" s="75"/>
      <c r="T4668" s="75"/>
      <c r="U4668" s="75"/>
      <c r="V4668" s="75"/>
      <c r="W4668" s="75"/>
      <c r="X4668" s="75"/>
      <c r="Y4668" s="75"/>
      <c r="Z4668" s="75"/>
      <c r="AA4668" s="75"/>
      <c r="AB4668" s="75"/>
      <c r="AC4668" s="75"/>
      <c r="AD4668" s="75"/>
      <c r="AE4668" s="75"/>
      <c r="AF4668" s="75"/>
      <c r="AG4668" s="75"/>
      <c r="AH4668" s="75"/>
      <c r="AI4668" s="75"/>
      <c r="AK4668" s="76"/>
      <c r="AL4668" s="76"/>
      <c r="AM4668" s="75"/>
      <c r="AO4668" s="75"/>
      <c r="AP4668" s="75"/>
      <c r="AQ4668" s="75"/>
      <c r="AR4668" s="75"/>
      <c r="AS4668" s="75"/>
      <c r="AT4668" s="75"/>
      <c r="AU4668" s="75"/>
      <c r="AV4668" s="75"/>
      <c r="AW4668" s="75"/>
      <c r="AX4668" s="75"/>
      <c r="AY4668" s="75"/>
      <c r="AZ4668" s="75"/>
      <c r="BA4668" s="75"/>
      <c r="BB4668" s="75"/>
      <c r="BC4668" s="75"/>
      <c r="BD4668" s="75"/>
      <c r="BE4668" s="75"/>
      <c r="BF4668" s="75"/>
    </row>
    <row r="4669" spans="1:58" ht="11.25" customHeight="1" x14ac:dyDescent="0.3">
      <c r="A4669" s="75"/>
      <c r="B4669" s="75"/>
      <c r="C4669" s="958"/>
      <c r="D4669" s="75"/>
      <c r="E4669" s="75"/>
      <c r="F4669" s="75"/>
      <c r="G4669" s="75"/>
      <c r="H4669" s="75"/>
      <c r="I4669" s="75"/>
      <c r="J4669" s="75"/>
      <c r="K4669" s="75"/>
      <c r="L4669" s="75"/>
      <c r="M4669" s="75"/>
      <c r="N4669" s="75"/>
      <c r="O4669" s="75"/>
      <c r="P4669" s="75"/>
      <c r="Q4669" s="75"/>
      <c r="R4669" s="75"/>
      <c r="S4669" s="75"/>
      <c r="T4669" s="75"/>
      <c r="U4669" s="75"/>
      <c r="V4669" s="75"/>
      <c r="W4669" s="75"/>
      <c r="X4669" s="75"/>
      <c r="Y4669" s="75"/>
      <c r="Z4669" s="75"/>
      <c r="AA4669" s="75"/>
      <c r="AB4669" s="75"/>
      <c r="AC4669" s="75"/>
      <c r="AD4669" s="75"/>
      <c r="AE4669" s="75"/>
      <c r="AF4669" s="75"/>
      <c r="AG4669" s="75"/>
      <c r="AH4669" s="75"/>
      <c r="AI4669" s="75"/>
      <c r="AK4669" s="76"/>
      <c r="AL4669" s="76"/>
      <c r="AM4669" s="75"/>
      <c r="AO4669" s="75"/>
      <c r="AP4669" s="75"/>
      <c r="AQ4669" s="75"/>
      <c r="AR4669" s="75"/>
      <c r="AS4669" s="75"/>
      <c r="AT4669" s="75"/>
      <c r="AU4669" s="75"/>
      <c r="AV4669" s="75"/>
      <c r="AW4669" s="75"/>
      <c r="AX4669" s="75"/>
      <c r="AY4669" s="75"/>
      <c r="AZ4669" s="75"/>
      <c r="BA4669" s="75"/>
      <c r="BB4669" s="75"/>
      <c r="BC4669" s="75"/>
      <c r="BD4669" s="75"/>
      <c r="BE4669" s="75"/>
      <c r="BF4669" s="75"/>
    </row>
    <row r="4670" spans="1:58" ht="11.25" customHeight="1" x14ac:dyDescent="0.3">
      <c r="A4670" s="75"/>
      <c r="B4670" s="75"/>
      <c r="C4670" s="958"/>
      <c r="D4670" s="75"/>
      <c r="E4670" s="75"/>
      <c r="F4670" s="75"/>
      <c r="G4670" s="75"/>
      <c r="H4670" s="75"/>
      <c r="I4670" s="75"/>
      <c r="J4670" s="75"/>
      <c r="K4670" s="75"/>
      <c r="L4670" s="75"/>
      <c r="M4670" s="75"/>
      <c r="N4670" s="75"/>
      <c r="O4670" s="75"/>
      <c r="P4670" s="75"/>
      <c r="Q4670" s="75"/>
      <c r="R4670" s="75"/>
      <c r="S4670" s="75"/>
      <c r="T4670" s="75"/>
      <c r="U4670" s="75"/>
      <c r="V4670" s="75"/>
      <c r="W4670" s="75"/>
      <c r="X4670" s="75"/>
      <c r="Y4670" s="75"/>
      <c r="Z4670" s="75"/>
      <c r="AA4670" s="75"/>
      <c r="AB4670" s="75"/>
      <c r="AC4670" s="75"/>
      <c r="AD4670" s="75"/>
      <c r="AE4670" s="75"/>
      <c r="AF4670" s="75"/>
      <c r="AG4670" s="75"/>
      <c r="AH4670" s="75"/>
      <c r="AI4670" s="75"/>
      <c r="AK4670" s="76"/>
      <c r="AL4670" s="76"/>
      <c r="AM4670" s="75"/>
      <c r="AO4670" s="75"/>
      <c r="AP4670" s="75"/>
      <c r="AQ4670" s="75"/>
      <c r="AR4670" s="75"/>
      <c r="AS4670" s="75"/>
      <c r="AT4670" s="75"/>
      <c r="AU4670" s="75"/>
      <c r="AV4670" s="75"/>
      <c r="AW4670" s="75"/>
      <c r="AX4670" s="75"/>
      <c r="AY4670" s="75"/>
      <c r="AZ4670" s="75"/>
      <c r="BA4670" s="75"/>
      <c r="BB4670" s="75"/>
      <c r="BC4670" s="75"/>
      <c r="BD4670" s="75"/>
      <c r="BE4670" s="75"/>
      <c r="BF4670" s="75"/>
    </row>
    <row r="4671" spans="1:58" ht="11.25" customHeight="1" x14ac:dyDescent="0.3">
      <c r="A4671" s="75"/>
      <c r="B4671" s="75"/>
      <c r="C4671" s="958"/>
      <c r="D4671" s="75"/>
      <c r="E4671" s="75"/>
      <c r="F4671" s="75"/>
      <c r="G4671" s="75"/>
      <c r="H4671" s="75"/>
      <c r="I4671" s="75"/>
      <c r="J4671" s="75"/>
      <c r="K4671" s="75"/>
      <c r="L4671" s="75"/>
      <c r="M4671" s="75"/>
      <c r="N4671" s="75"/>
      <c r="O4671" s="75"/>
      <c r="P4671" s="75"/>
      <c r="Q4671" s="75"/>
      <c r="R4671" s="75"/>
      <c r="S4671" s="75"/>
      <c r="T4671" s="75"/>
      <c r="U4671" s="75"/>
      <c r="V4671" s="75"/>
      <c r="W4671" s="75"/>
      <c r="X4671" s="75"/>
      <c r="Y4671" s="75"/>
      <c r="Z4671" s="75"/>
      <c r="AA4671" s="75"/>
      <c r="AB4671" s="75"/>
      <c r="AC4671" s="75"/>
      <c r="AD4671" s="75"/>
      <c r="AE4671" s="75"/>
      <c r="AF4671" s="75"/>
      <c r="AG4671" s="75"/>
      <c r="AH4671" s="75"/>
      <c r="AI4671" s="75"/>
      <c r="AK4671" s="76"/>
      <c r="AL4671" s="76"/>
      <c r="AM4671" s="75"/>
      <c r="AO4671" s="75"/>
      <c r="AP4671" s="75"/>
      <c r="AQ4671" s="75"/>
      <c r="AR4671" s="75"/>
      <c r="AS4671" s="75"/>
      <c r="AT4671" s="75"/>
      <c r="AU4671" s="75"/>
      <c r="AV4671" s="75"/>
      <c r="AW4671" s="75"/>
      <c r="AX4671" s="75"/>
      <c r="AY4671" s="75"/>
      <c r="AZ4671" s="75"/>
      <c r="BA4671" s="75"/>
      <c r="BB4671" s="75"/>
      <c r="BC4671" s="75"/>
      <c r="BD4671" s="75"/>
      <c r="BE4671" s="75"/>
      <c r="BF4671" s="75"/>
    </row>
    <row r="4672" spans="1:58" ht="11.25" customHeight="1" x14ac:dyDescent="0.3">
      <c r="A4672" s="75"/>
      <c r="B4672" s="75"/>
      <c r="C4672" s="958"/>
      <c r="D4672" s="75"/>
      <c r="E4672" s="75"/>
      <c r="F4672" s="75"/>
      <c r="G4672" s="75"/>
      <c r="H4672" s="75"/>
      <c r="I4672" s="75"/>
      <c r="J4672" s="75"/>
      <c r="K4672" s="75"/>
      <c r="L4672" s="75"/>
      <c r="M4672" s="75"/>
      <c r="N4672" s="75"/>
      <c r="O4672" s="75"/>
      <c r="P4672" s="75"/>
      <c r="Q4672" s="75"/>
      <c r="R4672" s="75"/>
      <c r="S4672" s="75"/>
      <c r="T4672" s="75"/>
      <c r="U4672" s="75"/>
      <c r="V4672" s="75"/>
      <c r="W4672" s="75"/>
      <c r="X4672" s="75"/>
      <c r="Y4672" s="75"/>
      <c r="Z4672" s="75"/>
      <c r="AA4672" s="75"/>
      <c r="AB4672" s="75"/>
      <c r="AC4672" s="75"/>
      <c r="AD4672" s="75"/>
      <c r="AE4672" s="75"/>
      <c r="AF4672" s="75"/>
      <c r="AG4672" s="75"/>
      <c r="AH4672" s="75"/>
      <c r="AI4672" s="75"/>
      <c r="AK4672" s="76"/>
      <c r="AL4672" s="76"/>
      <c r="AM4672" s="75"/>
      <c r="AO4672" s="75"/>
      <c r="AP4672" s="75"/>
      <c r="AQ4672" s="75"/>
      <c r="AR4672" s="75"/>
      <c r="AS4672" s="75"/>
      <c r="AT4672" s="75"/>
      <c r="AU4672" s="75"/>
      <c r="AV4672" s="75"/>
      <c r="AW4672" s="75"/>
      <c r="AX4672" s="75"/>
      <c r="AY4672" s="75"/>
      <c r="AZ4672" s="75"/>
      <c r="BA4672" s="75"/>
      <c r="BB4672" s="75"/>
      <c r="BC4672" s="75"/>
      <c r="BD4672" s="75"/>
      <c r="BE4672" s="75"/>
      <c r="BF4672" s="75"/>
    </row>
    <row r="4673" spans="1:58" ht="11.25" customHeight="1" x14ac:dyDescent="0.3">
      <c r="A4673" s="75"/>
      <c r="B4673" s="75"/>
      <c r="C4673" s="958"/>
      <c r="D4673" s="75"/>
      <c r="E4673" s="75"/>
      <c r="F4673" s="75"/>
      <c r="G4673" s="75"/>
      <c r="H4673" s="75"/>
      <c r="I4673" s="75"/>
      <c r="J4673" s="75"/>
      <c r="K4673" s="75"/>
      <c r="L4673" s="75"/>
      <c r="M4673" s="75"/>
      <c r="N4673" s="75"/>
      <c r="O4673" s="75"/>
      <c r="P4673" s="75"/>
      <c r="Q4673" s="75"/>
      <c r="R4673" s="75"/>
      <c r="S4673" s="75"/>
      <c r="T4673" s="75"/>
      <c r="U4673" s="75"/>
      <c r="V4673" s="75"/>
      <c r="W4673" s="75"/>
      <c r="X4673" s="75"/>
      <c r="Y4673" s="75"/>
      <c r="Z4673" s="75"/>
      <c r="AA4673" s="75"/>
      <c r="AB4673" s="75"/>
      <c r="AC4673" s="75"/>
      <c r="AD4673" s="75"/>
      <c r="AE4673" s="75"/>
      <c r="AF4673" s="75"/>
      <c r="AG4673" s="75"/>
      <c r="AH4673" s="75"/>
      <c r="AI4673" s="75"/>
      <c r="AK4673" s="76"/>
      <c r="AL4673" s="76"/>
      <c r="AM4673" s="75"/>
      <c r="AO4673" s="75"/>
      <c r="AP4673" s="75"/>
      <c r="AQ4673" s="75"/>
      <c r="AR4673" s="75"/>
      <c r="AS4673" s="75"/>
      <c r="AT4673" s="75"/>
      <c r="AU4673" s="75"/>
      <c r="AV4673" s="75"/>
      <c r="AW4673" s="75"/>
      <c r="AX4673" s="75"/>
      <c r="AY4673" s="75"/>
      <c r="AZ4673" s="75"/>
      <c r="BA4673" s="75"/>
      <c r="BB4673" s="75"/>
      <c r="BC4673" s="75"/>
      <c r="BD4673" s="75"/>
      <c r="BE4673" s="75"/>
      <c r="BF4673" s="75"/>
    </row>
    <row r="4674" spans="1:58" ht="11.25" customHeight="1" x14ac:dyDescent="0.3">
      <c r="A4674" s="75"/>
      <c r="B4674" s="75"/>
      <c r="C4674" s="958"/>
      <c r="D4674" s="75"/>
      <c r="E4674" s="75"/>
      <c r="F4674" s="75"/>
      <c r="G4674" s="75"/>
      <c r="H4674" s="75"/>
      <c r="I4674" s="75"/>
      <c r="J4674" s="75"/>
      <c r="K4674" s="75"/>
      <c r="L4674" s="75"/>
      <c r="M4674" s="75"/>
      <c r="N4674" s="75"/>
      <c r="O4674" s="75"/>
      <c r="P4674" s="75"/>
      <c r="Q4674" s="75"/>
      <c r="R4674" s="75"/>
      <c r="S4674" s="75"/>
      <c r="T4674" s="75"/>
      <c r="U4674" s="75"/>
      <c r="V4674" s="75"/>
      <c r="W4674" s="75"/>
      <c r="X4674" s="75"/>
      <c r="Y4674" s="75"/>
      <c r="Z4674" s="75"/>
      <c r="AA4674" s="75"/>
      <c r="AB4674" s="75"/>
      <c r="AC4674" s="75"/>
      <c r="AD4674" s="75"/>
      <c r="AE4674" s="75"/>
      <c r="AF4674" s="75"/>
      <c r="AG4674" s="75"/>
      <c r="AH4674" s="75"/>
      <c r="AI4674" s="75"/>
      <c r="AK4674" s="76"/>
      <c r="AL4674" s="76"/>
      <c r="AM4674" s="75"/>
      <c r="AO4674" s="75"/>
      <c r="AP4674" s="75"/>
      <c r="AQ4674" s="75"/>
      <c r="AR4674" s="75"/>
      <c r="AS4674" s="75"/>
      <c r="AT4674" s="75"/>
      <c r="AU4674" s="75"/>
      <c r="AV4674" s="75"/>
      <c r="AW4674" s="75"/>
      <c r="AX4674" s="75"/>
      <c r="AY4674" s="75"/>
      <c r="AZ4674" s="75"/>
      <c r="BA4674" s="75"/>
      <c r="BB4674" s="75"/>
      <c r="BC4674" s="75"/>
      <c r="BD4674" s="75"/>
      <c r="BE4674" s="75"/>
      <c r="BF4674" s="75"/>
    </row>
    <row r="4675" spans="1:58" ht="11.25" customHeight="1" x14ac:dyDescent="0.3">
      <c r="A4675" s="75"/>
      <c r="B4675" s="75"/>
      <c r="C4675" s="958"/>
      <c r="D4675" s="75"/>
      <c r="E4675" s="75"/>
      <c r="F4675" s="75"/>
      <c r="G4675" s="75"/>
      <c r="H4675" s="75"/>
      <c r="I4675" s="75"/>
      <c r="J4675" s="75"/>
      <c r="K4675" s="75"/>
      <c r="L4675" s="75"/>
      <c r="M4675" s="75"/>
      <c r="N4675" s="75"/>
      <c r="O4675" s="75"/>
      <c r="P4675" s="75"/>
      <c r="Q4675" s="75"/>
      <c r="R4675" s="75"/>
      <c r="S4675" s="75"/>
      <c r="T4675" s="75"/>
      <c r="U4675" s="75"/>
      <c r="V4675" s="75"/>
      <c r="W4675" s="75"/>
      <c r="X4675" s="75"/>
      <c r="Y4675" s="75"/>
      <c r="Z4675" s="75"/>
      <c r="AA4675" s="75"/>
      <c r="AB4675" s="75"/>
      <c r="AC4675" s="75"/>
      <c r="AD4675" s="75"/>
      <c r="AE4675" s="75"/>
      <c r="AF4675" s="75"/>
      <c r="AG4675" s="75"/>
      <c r="AH4675" s="75"/>
      <c r="AI4675" s="75"/>
      <c r="AK4675" s="76"/>
      <c r="AL4675" s="76"/>
      <c r="AM4675" s="75"/>
      <c r="AO4675" s="75"/>
      <c r="AP4675" s="75"/>
      <c r="AQ4675" s="75"/>
      <c r="AR4675" s="75"/>
      <c r="AS4675" s="75"/>
      <c r="AT4675" s="75"/>
      <c r="AU4675" s="75"/>
      <c r="AV4675" s="75"/>
      <c r="AW4675" s="75"/>
      <c r="AX4675" s="75"/>
      <c r="AY4675" s="75"/>
      <c r="AZ4675" s="75"/>
      <c r="BA4675" s="75"/>
      <c r="BB4675" s="75"/>
      <c r="BC4675" s="75"/>
      <c r="BD4675" s="75"/>
      <c r="BE4675" s="75"/>
      <c r="BF4675" s="75"/>
    </row>
    <row r="4676" spans="1:58" ht="11.25" customHeight="1" x14ac:dyDescent="0.3">
      <c r="A4676" s="75"/>
      <c r="B4676" s="75"/>
      <c r="C4676" s="958"/>
      <c r="D4676" s="75"/>
      <c r="E4676" s="75"/>
      <c r="F4676" s="75"/>
      <c r="G4676" s="75"/>
      <c r="H4676" s="75"/>
      <c r="I4676" s="75"/>
      <c r="J4676" s="75"/>
      <c r="K4676" s="75"/>
      <c r="L4676" s="75"/>
      <c r="M4676" s="75"/>
      <c r="N4676" s="75"/>
      <c r="O4676" s="75"/>
      <c r="P4676" s="75"/>
      <c r="Q4676" s="75"/>
      <c r="R4676" s="75"/>
      <c r="S4676" s="75"/>
      <c r="T4676" s="75"/>
      <c r="U4676" s="75"/>
      <c r="V4676" s="75"/>
      <c r="W4676" s="75"/>
      <c r="X4676" s="75"/>
      <c r="Y4676" s="75"/>
      <c r="Z4676" s="75"/>
      <c r="AA4676" s="75"/>
      <c r="AB4676" s="75"/>
      <c r="AC4676" s="75"/>
      <c r="AD4676" s="75"/>
      <c r="AE4676" s="75"/>
      <c r="AF4676" s="75"/>
      <c r="AG4676" s="75"/>
      <c r="AH4676" s="75"/>
      <c r="AI4676" s="75"/>
      <c r="AK4676" s="76"/>
      <c r="AL4676" s="76"/>
      <c r="AM4676" s="75"/>
      <c r="AO4676" s="75"/>
      <c r="AP4676" s="75"/>
      <c r="AQ4676" s="75"/>
      <c r="AR4676" s="75"/>
      <c r="AS4676" s="75"/>
      <c r="AT4676" s="75"/>
      <c r="AU4676" s="75"/>
      <c r="AV4676" s="75"/>
      <c r="AW4676" s="75"/>
      <c r="AX4676" s="75"/>
      <c r="AY4676" s="75"/>
      <c r="AZ4676" s="75"/>
      <c r="BA4676" s="75"/>
      <c r="BB4676" s="75"/>
      <c r="BC4676" s="75"/>
      <c r="BD4676" s="75"/>
      <c r="BE4676" s="75"/>
      <c r="BF4676" s="75"/>
    </row>
    <row r="4677" spans="1:58" ht="11.25" customHeight="1" x14ac:dyDescent="0.3">
      <c r="A4677" s="75"/>
      <c r="B4677" s="75"/>
      <c r="C4677" s="958"/>
      <c r="D4677" s="75"/>
      <c r="E4677" s="75"/>
      <c r="F4677" s="75"/>
      <c r="G4677" s="75"/>
      <c r="H4677" s="75"/>
      <c r="I4677" s="75"/>
      <c r="J4677" s="75"/>
      <c r="K4677" s="75"/>
      <c r="L4677" s="75"/>
      <c r="M4677" s="75"/>
      <c r="N4677" s="75"/>
      <c r="O4677" s="75"/>
      <c r="P4677" s="75"/>
      <c r="Q4677" s="75"/>
      <c r="R4677" s="75"/>
      <c r="S4677" s="75"/>
      <c r="T4677" s="75"/>
      <c r="U4677" s="75"/>
      <c r="V4677" s="75"/>
      <c r="W4677" s="75"/>
      <c r="X4677" s="75"/>
      <c r="Y4677" s="75"/>
      <c r="Z4677" s="75"/>
      <c r="AA4677" s="75"/>
      <c r="AB4677" s="75"/>
      <c r="AC4677" s="75"/>
      <c r="AD4677" s="75"/>
      <c r="AE4677" s="75"/>
      <c r="AF4677" s="75"/>
      <c r="AG4677" s="75"/>
      <c r="AH4677" s="75"/>
      <c r="AI4677" s="75"/>
      <c r="AK4677" s="76"/>
      <c r="AL4677" s="76"/>
      <c r="AM4677" s="75"/>
      <c r="AO4677" s="75"/>
      <c r="AP4677" s="75"/>
      <c r="AQ4677" s="75"/>
      <c r="AR4677" s="75"/>
      <c r="AS4677" s="75"/>
      <c r="AT4677" s="75"/>
      <c r="AU4677" s="75"/>
      <c r="AV4677" s="75"/>
      <c r="AW4677" s="75"/>
      <c r="AX4677" s="75"/>
      <c r="AY4677" s="75"/>
      <c r="AZ4677" s="75"/>
      <c r="BA4677" s="75"/>
      <c r="BB4677" s="75"/>
      <c r="BC4677" s="75"/>
      <c r="BD4677" s="75"/>
      <c r="BE4677" s="75"/>
      <c r="BF4677" s="75"/>
    </row>
    <row r="4678" spans="1:58" ht="11.25" customHeight="1" x14ac:dyDescent="0.3">
      <c r="A4678" s="75"/>
      <c r="B4678" s="75"/>
      <c r="C4678" s="958"/>
      <c r="D4678" s="75"/>
      <c r="E4678" s="75"/>
      <c r="F4678" s="75"/>
      <c r="G4678" s="75"/>
      <c r="H4678" s="75"/>
      <c r="I4678" s="75"/>
      <c r="J4678" s="75"/>
      <c r="K4678" s="75"/>
      <c r="L4678" s="75"/>
      <c r="M4678" s="75"/>
      <c r="N4678" s="75"/>
      <c r="O4678" s="75"/>
      <c r="P4678" s="75"/>
      <c r="Q4678" s="75"/>
      <c r="R4678" s="75"/>
      <c r="S4678" s="75"/>
      <c r="T4678" s="75"/>
      <c r="U4678" s="75"/>
      <c r="V4678" s="75"/>
      <c r="W4678" s="75"/>
      <c r="X4678" s="75"/>
      <c r="Y4678" s="75"/>
      <c r="Z4678" s="75"/>
      <c r="AA4678" s="75"/>
      <c r="AB4678" s="75"/>
      <c r="AC4678" s="75"/>
      <c r="AD4678" s="75"/>
      <c r="AE4678" s="75"/>
      <c r="AF4678" s="75"/>
      <c r="AG4678" s="75"/>
      <c r="AH4678" s="75"/>
      <c r="AI4678" s="75"/>
      <c r="AK4678" s="76"/>
      <c r="AL4678" s="76"/>
      <c r="AM4678" s="75"/>
      <c r="AO4678" s="75"/>
      <c r="AP4678" s="75"/>
      <c r="AQ4678" s="75"/>
      <c r="AR4678" s="75"/>
      <c r="AS4678" s="75"/>
      <c r="AT4678" s="75"/>
      <c r="AU4678" s="75"/>
      <c r="AV4678" s="75"/>
      <c r="AW4678" s="75"/>
      <c r="AX4678" s="75"/>
      <c r="AY4678" s="75"/>
      <c r="AZ4678" s="75"/>
      <c r="BA4678" s="75"/>
      <c r="BB4678" s="75"/>
      <c r="BC4678" s="75"/>
      <c r="BD4678" s="75"/>
      <c r="BE4678" s="75"/>
      <c r="BF4678" s="75"/>
    </row>
    <row r="4679" spans="1:58" ht="11.25" customHeight="1" x14ac:dyDescent="0.3">
      <c r="A4679" s="75"/>
      <c r="B4679" s="75"/>
      <c r="C4679" s="958"/>
      <c r="D4679" s="75"/>
      <c r="E4679" s="75"/>
      <c r="F4679" s="75"/>
      <c r="G4679" s="75"/>
      <c r="H4679" s="75"/>
      <c r="I4679" s="75"/>
      <c r="J4679" s="75"/>
      <c r="K4679" s="75"/>
      <c r="L4679" s="75"/>
      <c r="M4679" s="75"/>
      <c r="N4679" s="75"/>
      <c r="O4679" s="75"/>
      <c r="P4679" s="75"/>
      <c r="Q4679" s="75"/>
      <c r="R4679" s="75"/>
      <c r="S4679" s="75"/>
      <c r="T4679" s="75"/>
      <c r="U4679" s="75"/>
      <c r="V4679" s="75"/>
      <c r="W4679" s="75"/>
      <c r="X4679" s="75"/>
      <c r="Y4679" s="75"/>
      <c r="Z4679" s="75"/>
      <c r="AA4679" s="75"/>
      <c r="AB4679" s="75"/>
      <c r="AC4679" s="75"/>
      <c r="AD4679" s="75"/>
      <c r="AE4679" s="75"/>
      <c r="AF4679" s="75"/>
      <c r="AG4679" s="75"/>
      <c r="AH4679" s="75"/>
      <c r="AI4679" s="75"/>
      <c r="AK4679" s="76"/>
      <c r="AL4679" s="76"/>
      <c r="AM4679" s="75"/>
      <c r="AO4679" s="75"/>
      <c r="AP4679" s="75"/>
      <c r="AQ4679" s="75"/>
      <c r="AR4679" s="75"/>
      <c r="AS4679" s="75"/>
      <c r="AT4679" s="75"/>
      <c r="AU4679" s="75"/>
      <c r="AV4679" s="75"/>
      <c r="AW4679" s="75"/>
      <c r="AX4679" s="75"/>
      <c r="AY4679" s="75"/>
      <c r="AZ4679" s="75"/>
      <c r="BA4679" s="75"/>
      <c r="BB4679" s="75"/>
      <c r="BC4679" s="75"/>
      <c r="BD4679" s="75"/>
      <c r="BE4679" s="75"/>
      <c r="BF4679" s="75"/>
    </row>
    <row r="4680" spans="1:58" ht="11.25" customHeight="1" x14ac:dyDescent="0.3">
      <c r="A4680" s="75"/>
      <c r="B4680" s="75"/>
      <c r="C4680" s="958"/>
      <c r="D4680" s="75"/>
      <c r="E4680" s="75"/>
      <c r="F4680" s="75"/>
      <c r="G4680" s="75"/>
      <c r="H4680" s="75"/>
      <c r="I4680" s="75"/>
      <c r="J4680" s="75"/>
      <c r="K4680" s="75"/>
      <c r="L4680" s="75"/>
      <c r="M4680" s="75"/>
      <c r="N4680" s="75"/>
      <c r="O4680" s="75"/>
      <c r="P4680" s="75"/>
      <c r="Q4680" s="75"/>
      <c r="R4680" s="75"/>
      <c r="S4680" s="75"/>
      <c r="T4680" s="75"/>
      <c r="U4680" s="75"/>
      <c r="V4680" s="75"/>
      <c r="W4680" s="75"/>
      <c r="X4680" s="75"/>
      <c r="Y4680" s="75"/>
      <c r="Z4680" s="75"/>
      <c r="AA4680" s="75"/>
      <c r="AB4680" s="75"/>
      <c r="AC4680" s="75"/>
      <c r="AD4680" s="75"/>
      <c r="AE4680" s="75"/>
      <c r="AF4680" s="75"/>
      <c r="AG4680" s="75"/>
      <c r="AH4680" s="75"/>
      <c r="AI4680" s="75"/>
      <c r="AK4680" s="76"/>
      <c r="AL4680" s="76"/>
      <c r="AM4680" s="75"/>
      <c r="AO4680" s="75"/>
      <c r="AP4680" s="75"/>
      <c r="AQ4680" s="75"/>
      <c r="AR4680" s="75"/>
      <c r="AS4680" s="75"/>
      <c r="AT4680" s="75"/>
      <c r="AU4680" s="75"/>
      <c r="AV4680" s="75"/>
      <c r="AW4680" s="75"/>
      <c r="AX4680" s="75"/>
      <c r="AY4680" s="75"/>
      <c r="AZ4680" s="75"/>
      <c r="BA4680" s="75"/>
      <c r="BB4680" s="75"/>
      <c r="BC4680" s="75"/>
      <c r="BD4680" s="75"/>
      <c r="BE4680" s="75"/>
      <c r="BF4680" s="75"/>
    </row>
    <row r="4681" spans="1:58" ht="11.25" customHeight="1" x14ac:dyDescent="0.3">
      <c r="A4681" s="75"/>
      <c r="B4681" s="75"/>
      <c r="C4681" s="958"/>
      <c r="D4681" s="75"/>
      <c r="E4681" s="75"/>
      <c r="F4681" s="75"/>
      <c r="G4681" s="75"/>
      <c r="H4681" s="75"/>
      <c r="I4681" s="75"/>
      <c r="J4681" s="75"/>
      <c r="K4681" s="75"/>
      <c r="L4681" s="75"/>
      <c r="M4681" s="75"/>
      <c r="N4681" s="75"/>
      <c r="O4681" s="75"/>
      <c r="P4681" s="75"/>
      <c r="Q4681" s="75"/>
      <c r="R4681" s="75"/>
      <c r="S4681" s="75"/>
      <c r="T4681" s="75"/>
      <c r="U4681" s="75"/>
      <c r="V4681" s="75"/>
      <c r="W4681" s="75"/>
      <c r="X4681" s="75"/>
      <c r="Y4681" s="75"/>
      <c r="Z4681" s="75"/>
      <c r="AA4681" s="75"/>
      <c r="AB4681" s="75"/>
      <c r="AC4681" s="75"/>
      <c r="AD4681" s="75"/>
      <c r="AE4681" s="75"/>
      <c r="AF4681" s="75"/>
      <c r="AG4681" s="75"/>
      <c r="AH4681" s="75"/>
      <c r="AI4681" s="75"/>
      <c r="AK4681" s="76"/>
      <c r="AL4681" s="76"/>
      <c r="AM4681" s="75"/>
      <c r="AO4681" s="75"/>
      <c r="AP4681" s="75"/>
      <c r="AQ4681" s="75"/>
      <c r="AR4681" s="75"/>
      <c r="AS4681" s="75"/>
      <c r="AT4681" s="75"/>
      <c r="AU4681" s="75"/>
      <c r="AV4681" s="75"/>
      <c r="AW4681" s="75"/>
      <c r="AX4681" s="75"/>
      <c r="AY4681" s="75"/>
      <c r="AZ4681" s="75"/>
      <c r="BA4681" s="75"/>
      <c r="BB4681" s="75"/>
      <c r="BC4681" s="75"/>
      <c r="BD4681" s="75"/>
      <c r="BE4681" s="75"/>
      <c r="BF4681" s="75"/>
    </row>
    <row r="4682" spans="1:58" ht="11.25" customHeight="1" x14ac:dyDescent="0.3">
      <c r="A4682" s="75"/>
      <c r="B4682" s="75"/>
      <c r="C4682" s="958"/>
      <c r="D4682" s="75"/>
      <c r="E4682" s="75"/>
      <c r="F4682" s="75"/>
      <c r="G4682" s="75"/>
      <c r="H4682" s="75"/>
      <c r="I4682" s="75"/>
      <c r="J4682" s="75"/>
      <c r="K4682" s="75"/>
      <c r="L4682" s="75"/>
      <c r="M4682" s="75"/>
      <c r="N4682" s="75"/>
      <c r="O4682" s="75"/>
      <c r="P4682" s="75"/>
      <c r="Q4682" s="75"/>
      <c r="R4682" s="75"/>
      <c r="S4682" s="75"/>
      <c r="T4682" s="75"/>
      <c r="U4682" s="75"/>
      <c r="V4682" s="75"/>
      <c r="W4682" s="75"/>
      <c r="X4682" s="75"/>
      <c r="Y4682" s="75"/>
      <c r="Z4682" s="75"/>
      <c r="AA4682" s="75"/>
      <c r="AB4682" s="75"/>
      <c r="AC4682" s="75"/>
      <c r="AD4682" s="75"/>
      <c r="AE4682" s="75"/>
      <c r="AF4682" s="75"/>
      <c r="AG4682" s="75"/>
      <c r="AH4682" s="75"/>
      <c r="AI4682" s="75"/>
      <c r="AK4682" s="76"/>
      <c r="AL4682" s="76"/>
      <c r="AM4682" s="75"/>
      <c r="AO4682" s="75"/>
      <c r="AP4682" s="75"/>
      <c r="AQ4682" s="75"/>
      <c r="AR4682" s="75"/>
      <c r="AS4682" s="75"/>
      <c r="AT4682" s="75"/>
      <c r="AU4682" s="75"/>
      <c r="AV4682" s="75"/>
      <c r="AW4682" s="75"/>
      <c r="AX4682" s="75"/>
      <c r="AY4682" s="75"/>
      <c r="AZ4682" s="75"/>
      <c r="BA4682" s="75"/>
      <c r="BB4682" s="75"/>
      <c r="BC4682" s="75"/>
      <c r="BD4682" s="75"/>
      <c r="BE4682" s="75"/>
      <c r="BF4682" s="75"/>
    </row>
    <row r="4683" spans="1:58" ht="11.25" customHeight="1" x14ac:dyDescent="0.3">
      <c r="A4683" s="75"/>
      <c r="B4683" s="75"/>
      <c r="C4683" s="958"/>
      <c r="D4683" s="75"/>
      <c r="E4683" s="75"/>
      <c r="F4683" s="75"/>
      <c r="G4683" s="75"/>
      <c r="H4683" s="75"/>
      <c r="I4683" s="75"/>
      <c r="J4683" s="75"/>
      <c r="K4683" s="75"/>
      <c r="L4683" s="75"/>
      <c r="M4683" s="75"/>
      <c r="N4683" s="75"/>
      <c r="O4683" s="75"/>
      <c r="P4683" s="75"/>
      <c r="Q4683" s="75"/>
      <c r="R4683" s="75"/>
      <c r="S4683" s="75"/>
      <c r="T4683" s="75"/>
      <c r="U4683" s="75"/>
      <c r="V4683" s="75"/>
      <c r="W4683" s="75"/>
      <c r="X4683" s="75"/>
      <c r="Y4683" s="75"/>
      <c r="Z4683" s="75"/>
      <c r="AA4683" s="75"/>
      <c r="AB4683" s="75"/>
      <c r="AC4683" s="75"/>
      <c r="AD4683" s="75"/>
      <c r="AE4683" s="75"/>
      <c r="AF4683" s="75"/>
      <c r="AG4683" s="75"/>
      <c r="AH4683" s="75"/>
      <c r="AI4683" s="75"/>
      <c r="AK4683" s="76"/>
      <c r="AL4683" s="76"/>
      <c r="AM4683" s="75"/>
      <c r="AO4683" s="75"/>
      <c r="AP4683" s="75"/>
      <c r="AQ4683" s="75"/>
      <c r="AR4683" s="75"/>
      <c r="AS4683" s="75"/>
      <c r="AT4683" s="75"/>
      <c r="AU4683" s="75"/>
      <c r="AV4683" s="75"/>
      <c r="AW4683" s="75"/>
      <c r="AX4683" s="75"/>
      <c r="AY4683" s="75"/>
      <c r="AZ4683" s="75"/>
      <c r="BA4683" s="75"/>
      <c r="BB4683" s="75"/>
      <c r="BC4683" s="75"/>
      <c r="BD4683" s="75"/>
      <c r="BE4683" s="75"/>
      <c r="BF4683" s="75"/>
    </row>
    <row r="4684" spans="1:58" ht="11.25" customHeight="1" x14ac:dyDescent="0.3">
      <c r="A4684" s="75"/>
      <c r="B4684" s="75"/>
      <c r="C4684" s="958"/>
      <c r="D4684" s="75"/>
      <c r="E4684" s="75"/>
      <c r="F4684" s="75"/>
      <c r="G4684" s="75"/>
      <c r="H4684" s="75"/>
      <c r="I4684" s="75"/>
      <c r="J4684" s="75"/>
      <c r="K4684" s="75"/>
      <c r="L4684" s="75"/>
      <c r="M4684" s="75"/>
      <c r="N4684" s="75"/>
      <c r="O4684" s="75"/>
      <c r="P4684" s="75"/>
      <c r="Q4684" s="75"/>
      <c r="R4684" s="75"/>
      <c r="S4684" s="75"/>
      <c r="T4684" s="75"/>
      <c r="U4684" s="75"/>
      <c r="V4684" s="75"/>
      <c r="W4684" s="75"/>
      <c r="X4684" s="75"/>
      <c r="Y4684" s="75"/>
      <c r="Z4684" s="75"/>
      <c r="AA4684" s="75"/>
      <c r="AB4684" s="75"/>
      <c r="AC4684" s="75"/>
      <c r="AD4684" s="75"/>
      <c r="AE4684" s="75"/>
      <c r="AF4684" s="75"/>
      <c r="AG4684" s="75"/>
      <c r="AH4684" s="75"/>
      <c r="AI4684" s="75"/>
      <c r="AK4684" s="76"/>
      <c r="AL4684" s="76"/>
      <c r="AM4684" s="75"/>
      <c r="AO4684" s="75"/>
      <c r="AP4684" s="75"/>
      <c r="AQ4684" s="75"/>
      <c r="AR4684" s="75"/>
      <c r="AS4684" s="75"/>
      <c r="AT4684" s="75"/>
      <c r="AU4684" s="75"/>
      <c r="AV4684" s="75"/>
      <c r="AW4684" s="75"/>
      <c r="AX4684" s="75"/>
      <c r="AY4684" s="75"/>
      <c r="AZ4684" s="75"/>
      <c r="BA4684" s="75"/>
      <c r="BB4684" s="75"/>
      <c r="BC4684" s="75"/>
      <c r="BD4684" s="75"/>
      <c r="BE4684" s="75"/>
      <c r="BF4684" s="75"/>
    </row>
    <row r="4685" spans="1:58" ht="11.25" customHeight="1" x14ac:dyDescent="0.3">
      <c r="A4685" s="75"/>
      <c r="B4685" s="75"/>
      <c r="C4685" s="958"/>
      <c r="D4685" s="75"/>
      <c r="E4685" s="75"/>
      <c r="F4685" s="75"/>
      <c r="G4685" s="75"/>
      <c r="H4685" s="75"/>
      <c r="I4685" s="75"/>
      <c r="J4685" s="75"/>
      <c r="K4685" s="75"/>
      <c r="L4685" s="75"/>
      <c r="M4685" s="75"/>
      <c r="N4685" s="75"/>
      <c r="O4685" s="75"/>
      <c r="P4685" s="75"/>
      <c r="Q4685" s="75"/>
      <c r="R4685" s="75"/>
      <c r="S4685" s="75"/>
      <c r="T4685" s="75"/>
      <c r="U4685" s="75"/>
      <c r="V4685" s="75"/>
      <c r="W4685" s="75"/>
      <c r="X4685" s="75"/>
      <c r="Y4685" s="75"/>
      <c r="Z4685" s="75"/>
      <c r="AA4685" s="75"/>
      <c r="AB4685" s="75"/>
      <c r="AC4685" s="75"/>
      <c r="AD4685" s="75"/>
      <c r="AE4685" s="75"/>
      <c r="AF4685" s="75"/>
      <c r="AG4685" s="75"/>
      <c r="AH4685" s="75"/>
      <c r="AI4685" s="75"/>
      <c r="AK4685" s="76"/>
      <c r="AL4685" s="76"/>
      <c r="AM4685" s="75"/>
      <c r="AO4685" s="75"/>
      <c r="AP4685" s="75"/>
      <c r="AQ4685" s="75"/>
      <c r="AR4685" s="75"/>
      <c r="AS4685" s="75"/>
      <c r="AT4685" s="75"/>
      <c r="AU4685" s="75"/>
      <c r="AV4685" s="75"/>
      <c r="AW4685" s="75"/>
      <c r="AX4685" s="75"/>
      <c r="AY4685" s="75"/>
      <c r="AZ4685" s="75"/>
      <c r="BA4685" s="75"/>
      <c r="BB4685" s="75"/>
      <c r="BC4685" s="75"/>
      <c r="BD4685" s="75"/>
      <c r="BE4685" s="75"/>
      <c r="BF4685" s="75"/>
    </row>
    <row r="4686" spans="1:58" ht="11.25" customHeight="1" x14ac:dyDescent="0.3">
      <c r="A4686" s="75"/>
      <c r="B4686" s="75"/>
      <c r="C4686" s="958"/>
      <c r="D4686" s="75"/>
      <c r="E4686" s="75"/>
      <c r="F4686" s="75"/>
      <c r="G4686" s="75"/>
      <c r="H4686" s="75"/>
      <c r="I4686" s="75"/>
      <c r="J4686" s="75"/>
      <c r="K4686" s="75"/>
      <c r="L4686" s="75"/>
      <c r="M4686" s="75"/>
      <c r="N4686" s="75"/>
      <c r="O4686" s="75"/>
      <c r="P4686" s="75"/>
      <c r="Q4686" s="75"/>
      <c r="R4686" s="75"/>
      <c r="S4686" s="75"/>
      <c r="T4686" s="75"/>
      <c r="U4686" s="75"/>
      <c r="V4686" s="75"/>
      <c r="W4686" s="75"/>
      <c r="X4686" s="75"/>
      <c r="Y4686" s="75"/>
      <c r="Z4686" s="75"/>
      <c r="AA4686" s="75"/>
      <c r="AB4686" s="75"/>
      <c r="AC4686" s="75"/>
      <c r="AD4686" s="75"/>
      <c r="AE4686" s="75"/>
      <c r="AF4686" s="75"/>
      <c r="AG4686" s="75"/>
      <c r="AH4686" s="75"/>
      <c r="AI4686" s="75"/>
      <c r="AK4686" s="76"/>
      <c r="AL4686" s="76"/>
      <c r="AM4686" s="75"/>
      <c r="AO4686" s="75"/>
      <c r="AP4686" s="75"/>
      <c r="AQ4686" s="75"/>
      <c r="AR4686" s="75"/>
      <c r="AS4686" s="75"/>
      <c r="AT4686" s="75"/>
      <c r="AU4686" s="75"/>
      <c r="AV4686" s="75"/>
      <c r="AW4686" s="75"/>
      <c r="AX4686" s="75"/>
      <c r="AY4686" s="75"/>
      <c r="AZ4686" s="75"/>
      <c r="BA4686" s="75"/>
      <c r="BB4686" s="75"/>
      <c r="BC4686" s="75"/>
      <c r="BD4686" s="75"/>
      <c r="BE4686" s="75"/>
      <c r="BF4686" s="75"/>
    </row>
    <row r="4687" spans="1:58" ht="11.25" customHeight="1" x14ac:dyDescent="0.3">
      <c r="A4687" s="75"/>
      <c r="B4687" s="75"/>
      <c r="C4687" s="958"/>
      <c r="D4687" s="75"/>
      <c r="E4687" s="75"/>
      <c r="F4687" s="75"/>
      <c r="G4687" s="75"/>
      <c r="H4687" s="75"/>
      <c r="I4687" s="75"/>
      <c r="J4687" s="75"/>
      <c r="K4687" s="75"/>
      <c r="L4687" s="75"/>
      <c r="M4687" s="75"/>
      <c r="N4687" s="75"/>
      <c r="O4687" s="75"/>
      <c r="P4687" s="75"/>
      <c r="Q4687" s="75"/>
      <c r="R4687" s="75"/>
      <c r="S4687" s="75"/>
      <c r="T4687" s="75"/>
      <c r="U4687" s="75"/>
      <c r="V4687" s="75"/>
      <c r="W4687" s="75"/>
      <c r="X4687" s="75"/>
      <c r="Y4687" s="75"/>
      <c r="Z4687" s="75"/>
      <c r="AA4687" s="75"/>
      <c r="AB4687" s="75"/>
      <c r="AC4687" s="75"/>
      <c r="AD4687" s="75"/>
      <c r="AE4687" s="75"/>
      <c r="AF4687" s="75"/>
      <c r="AG4687" s="75"/>
      <c r="AH4687" s="75"/>
      <c r="AI4687" s="75"/>
      <c r="AK4687" s="76"/>
      <c r="AL4687" s="76"/>
      <c r="AM4687" s="75"/>
      <c r="AO4687" s="75"/>
      <c r="AP4687" s="75"/>
      <c r="AQ4687" s="75"/>
      <c r="AR4687" s="75"/>
      <c r="AS4687" s="75"/>
      <c r="AT4687" s="75"/>
      <c r="AU4687" s="75"/>
      <c r="AV4687" s="75"/>
      <c r="AW4687" s="75"/>
      <c r="AX4687" s="75"/>
      <c r="AY4687" s="75"/>
      <c r="AZ4687" s="75"/>
      <c r="BA4687" s="75"/>
      <c r="BB4687" s="75"/>
      <c r="BC4687" s="75"/>
      <c r="BD4687" s="75"/>
      <c r="BE4687" s="75"/>
      <c r="BF4687" s="75"/>
    </row>
    <row r="4688" spans="1:58" ht="11.25" customHeight="1" x14ac:dyDescent="0.3">
      <c r="A4688" s="75"/>
      <c r="B4688" s="75"/>
      <c r="C4688" s="958"/>
      <c r="D4688" s="75"/>
      <c r="E4688" s="75"/>
      <c r="F4688" s="75"/>
      <c r="G4688" s="75"/>
      <c r="H4688" s="75"/>
      <c r="I4688" s="75"/>
      <c r="J4688" s="75"/>
      <c r="K4688" s="75"/>
      <c r="L4688" s="75"/>
      <c r="M4688" s="75"/>
      <c r="N4688" s="75"/>
      <c r="O4688" s="75"/>
      <c r="P4688" s="75"/>
      <c r="Q4688" s="75"/>
      <c r="R4688" s="75"/>
      <c r="S4688" s="75"/>
      <c r="T4688" s="75"/>
      <c r="U4688" s="75"/>
      <c r="V4688" s="75"/>
      <c r="W4688" s="75"/>
      <c r="X4688" s="75"/>
      <c r="Y4688" s="75"/>
      <c r="Z4688" s="75"/>
      <c r="AA4688" s="75"/>
      <c r="AB4688" s="75"/>
      <c r="AC4688" s="75"/>
      <c r="AD4688" s="75"/>
      <c r="AE4688" s="75"/>
      <c r="AF4688" s="75"/>
      <c r="AG4688" s="75"/>
      <c r="AH4688" s="75"/>
      <c r="AI4688" s="75"/>
      <c r="AK4688" s="76"/>
      <c r="AL4688" s="76"/>
      <c r="AM4688" s="75"/>
      <c r="AO4688" s="75"/>
      <c r="AP4688" s="75"/>
      <c r="AQ4688" s="75"/>
      <c r="AR4688" s="75"/>
      <c r="AS4688" s="75"/>
      <c r="AT4688" s="75"/>
      <c r="AU4688" s="75"/>
      <c r="AV4688" s="75"/>
      <c r="AW4688" s="75"/>
      <c r="AX4688" s="75"/>
      <c r="AY4688" s="75"/>
      <c r="AZ4688" s="75"/>
      <c r="BA4688" s="75"/>
      <c r="BB4688" s="75"/>
      <c r="BC4688" s="75"/>
      <c r="BD4688" s="75"/>
      <c r="BE4688" s="75"/>
      <c r="BF4688" s="75"/>
    </row>
    <row r="4689" spans="1:58" ht="11.25" customHeight="1" x14ac:dyDescent="0.3">
      <c r="A4689" s="75"/>
      <c r="B4689" s="75"/>
      <c r="C4689" s="958"/>
      <c r="D4689" s="75"/>
      <c r="E4689" s="75"/>
      <c r="F4689" s="75"/>
      <c r="G4689" s="75"/>
      <c r="H4689" s="75"/>
      <c r="I4689" s="75"/>
      <c r="J4689" s="75"/>
      <c r="K4689" s="75"/>
      <c r="L4689" s="75"/>
      <c r="M4689" s="75"/>
      <c r="N4689" s="75"/>
      <c r="O4689" s="75"/>
      <c r="P4689" s="75"/>
      <c r="Q4689" s="75"/>
      <c r="R4689" s="75"/>
      <c r="S4689" s="75"/>
      <c r="T4689" s="75"/>
      <c r="U4689" s="75"/>
      <c r="V4689" s="75"/>
      <c r="W4689" s="75"/>
      <c r="X4689" s="75"/>
      <c r="Y4689" s="75"/>
      <c r="Z4689" s="75"/>
      <c r="AA4689" s="75"/>
      <c r="AB4689" s="75"/>
      <c r="AC4689" s="75"/>
      <c r="AD4689" s="75"/>
      <c r="AE4689" s="75"/>
      <c r="AF4689" s="75"/>
      <c r="AG4689" s="75"/>
      <c r="AH4689" s="75"/>
      <c r="AI4689" s="75"/>
      <c r="AK4689" s="76"/>
      <c r="AL4689" s="76"/>
      <c r="AM4689" s="75"/>
      <c r="AO4689" s="75"/>
      <c r="AP4689" s="75"/>
      <c r="AQ4689" s="75"/>
      <c r="AR4689" s="75"/>
      <c r="AS4689" s="75"/>
      <c r="AT4689" s="75"/>
      <c r="AU4689" s="75"/>
      <c r="AV4689" s="75"/>
      <c r="AW4689" s="75"/>
      <c r="AX4689" s="75"/>
      <c r="AY4689" s="75"/>
      <c r="AZ4689" s="75"/>
      <c r="BA4689" s="75"/>
      <c r="BB4689" s="75"/>
      <c r="BC4689" s="75"/>
      <c r="BD4689" s="75"/>
      <c r="BE4689" s="75"/>
      <c r="BF4689" s="75"/>
    </row>
    <row r="4690" spans="1:58" ht="11.25" customHeight="1" x14ac:dyDescent="0.3">
      <c r="A4690" s="75"/>
      <c r="B4690" s="75"/>
      <c r="C4690" s="958"/>
      <c r="D4690" s="75"/>
      <c r="E4690" s="75"/>
      <c r="F4690" s="75"/>
      <c r="G4690" s="75"/>
      <c r="H4690" s="75"/>
      <c r="I4690" s="75"/>
      <c r="J4690" s="75"/>
      <c r="K4690" s="75"/>
      <c r="L4690" s="75"/>
      <c r="M4690" s="75"/>
      <c r="N4690" s="75"/>
      <c r="O4690" s="75"/>
      <c r="P4690" s="75"/>
      <c r="Q4690" s="75"/>
      <c r="R4690" s="75"/>
      <c r="S4690" s="75"/>
      <c r="T4690" s="75"/>
      <c r="U4690" s="75"/>
      <c r="V4690" s="75"/>
      <c r="W4690" s="75"/>
      <c r="X4690" s="75"/>
      <c r="Y4690" s="75"/>
      <c r="Z4690" s="75"/>
      <c r="AA4690" s="75"/>
      <c r="AB4690" s="75"/>
      <c r="AC4690" s="75"/>
      <c r="AD4690" s="75"/>
      <c r="AE4690" s="75"/>
      <c r="AF4690" s="75"/>
      <c r="AG4690" s="75"/>
      <c r="AH4690" s="75"/>
      <c r="AI4690" s="75"/>
      <c r="AK4690" s="76"/>
      <c r="AL4690" s="76"/>
      <c r="AM4690" s="75"/>
      <c r="AO4690" s="75"/>
      <c r="AP4690" s="75"/>
      <c r="AQ4690" s="75"/>
      <c r="AR4690" s="75"/>
      <c r="AS4690" s="75"/>
      <c r="AT4690" s="75"/>
      <c r="AU4690" s="75"/>
      <c r="AV4690" s="75"/>
      <c r="AW4690" s="75"/>
      <c r="AX4690" s="75"/>
      <c r="AY4690" s="75"/>
      <c r="AZ4690" s="75"/>
      <c r="BA4690" s="75"/>
      <c r="BB4690" s="75"/>
      <c r="BC4690" s="75"/>
      <c r="BD4690" s="75"/>
      <c r="BE4690" s="75"/>
      <c r="BF4690" s="75"/>
    </row>
    <row r="4691" spans="1:58" ht="11.25" customHeight="1" x14ac:dyDescent="0.3">
      <c r="A4691" s="75"/>
      <c r="B4691" s="75"/>
      <c r="C4691" s="958"/>
      <c r="D4691" s="75"/>
      <c r="E4691" s="75"/>
      <c r="F4691" s="75"/>
      <c r="G4691" s="75"/>
      <c r="H4691" s="75"/>
      <c r="I4691" s="75"/>
      <c r="J4691" s="75"/>
      <c r="K4691" s="75"/>
      <c r="L4691" s="75"/>
      <c r="M4691" s="75"/>
      <c r="N4691" s="75"/>
      <c r="O4691" s="75"/>
      <c r="P4691" s="75"/>
      <c r="Q4691" s="75"/>
      <c r="R4691" s="75"/>
      <c r="S4691" s="75"/>
      <c r="T4691" s="75"/>
      <c r="U4691" s="75"/>
      <c r="V4691" s="75"/>
      <c r="W4691" s="75"/>
      <c r="X4691" s="75"/>
      <c r="Y4691" s="75"/>
      <c r="Z4691" s="75"/>
      <c r="AA4691" s="75"/>
      <c r="AB4691" s="75"/>
      <c r="AC4691" s="75"/>
      <c r="AD4691" s="75"/>
      <c r="AE4691" s="75"/>
      <c r="AF4691" s="75"/>
      <c r="AG4691" s="75"/>
      <c r="AH4691" s="75"/>
      <c r="AI4691" s="75"/>
      <c r="AK4691" s="76"/>
      <c r="AL4691" s="76"/>
      <c r="AM4691" s="75"/>
      <c r="AO4691" s="75"/>
      <c r="AP4691" s="75"/>
      <c r="AQ4691" s="75"/>
      <c r="AR4691" s="75"/>
      <c r="AS4691" s="75"/>
      <c r="AT4691" s="75"/>
      <c r="AU4691" s="75"/>
      <c r="AV4691" s="75"/>
      <c r="AW4691" s="75"/>
      <c r="AX4691" s="75"/>
      <c r="AY4691" s="75"/>
      <c r="AZ4691" s="75"/>
      <c r="BA4691" s="75"/>
      <c r="BB4691" s="75"/>
      <c r="BC4691" s="75"/>
      <c r="BD4691" s="75"/>
      <c r="BE4691" s="75"/>
      <c r="BF4691" s="75"/>
    </row>
    <row r="4692" spans="1:58" ht="11.25" customHeight="1" x14ac:dyDescent="0.3">
      <c r="A4692" s="75"/>
      <c r="B4692" s="75"/>
      <c r="C4692" s="958"/>
      <c r="D4692" s="75"/>
      <c r="E4692" s="75"/>
      <c r="F4692" s="75"/>
      <c r="G4692" s="75"/>
      <c r="H4692" s="75"/>
      <c r="I4692" s="75"/>
      <c r="J4692" s="75"/>
      <c r="K4692" s="75"/>
      <c r="L4692" s="75"/>
      <c r="M4692" s="75"/>
      <c r="N4692" s="75"/>
      <c r="O4692" s="75"/>
      <c r="P4692" s="75"/>
      <c r="Q4692" s="75"/>
      <c r="R4692" s="75"/>
      <c r="S4692" s="75"/>
      <c r="T4692" s="75"/>
      <c r="U4692" s="75"/>
      <c r="V4692" s="75"/>
      <c r="W4692" s="75"/>
      <c r="X4692" s="75"/>
      <c r="Y4692" s="75"/>
      <c r="Z4692" s="75"/>
      <c r="AA4692" s="75"/>
      <c r="AB4692" s="75"/>
      <c r="AC4692" s="75"/>
      <c r="AD4692" s="75"/>
      <c r="AE4692" s="75"/>
      <c r="AF4692" s="75"/>
      <c r="AG4692" s="75"/>
      <c r="AH4692" s="75"/>
      <c r="AI4692" s="75"/>
      <c r="AK4692" s="76"/>
      <c r="AL4692" s="76"/>
      <c r="AM4692" s="75"/>
      <c r="AO4692" s="75"/>
      <c r="AP4692" s="75"/>
      <c r="AQ4692" s="75"/>
      <c r="AR4692" s="75"/>
      <c r="AS4692" s="75"/>
      <c r="AT4692" s="75"/>
      <c r="AU4692" s="75"/>
      <c r="AV4692" s="75"/>
      <c r="AW4692" s="75"/>
      <c r="AX4692" s="75"/>
      <c r="AY4692" s="75"/>
      <c r="AZ4692" s="75"/>
      <c r="BA4692" s="75"/>
      <c r="BB4692" s="75"/>
      <c r="BC4692" s="75"/>
      <c r="BD4692" s="75"/>
      <c r="BE4692" s="75"/>
      <c r="BF4692" s="75"/>
    </row>
    <row r="4693" spans="1:58" ht="11.25" customHeight="1" x14ac:dyDescent="0.3">
      <c r="A4693" s="75"/>
      <c r="B4693" s="75"/>
      <c r="C4693" s="958"/>
      <c r="D4693" s="75"/>
      <c r="E4693" s="75"/>
      <c r="F4693" s="75"/>
      <c r="G4693" s="75"/>
      <c r="H4693" s="75"/>
      <c r="I4693" s="75"/>
      <c r="J4693" s="75"/>
      <c r="K4693" s="75"/>
      <c r="L4693" s="75"/>
      <c r="M4693" s="75"/>
      <c r="N4693" s="75"/>
      <c r="O4693" s="75"/>
      <c r="P4693" s="75"/>
      <c r="Q4693" s="75"/>
      <c r="R4693" s="75"/>
      <c r="S4693" s="75"/>
      <c r="T4693" s="75"/>
      <c r="U4693" s="75"/>
      <c r="V4693" s="75"/>
      <c r="W4693" s="75"/>
      <c r="X4693" s="75"/>
      <c r="Y4693" s="75"/>
      <c r="Z4693" s="75"/>
      <c r="AA4693" s="75"/>
      <c r="AB4693" s="75"/>
      <c r="AC4693" s="75"/>
      <c r="AD4693" s="75"/>
      <c r="AE4693" s="75"/>
      <c r="AF4693" s="75"/>
      <c r="AG4693" s="75"/>
      <c r="AH4693" s="75"/>
      <c r="AI4693" s="75"/>
      <c r="AK4693" s="76"/>
      <c r="AL4693" s="76"/>
      <c r="AM4693" s="75"/>
      <c r="AO4693" s="75"/>
      <c r="AP4693" s="75"/>
      <c r="AQ4693" s="75"/>
      <c r="AR4693" s="75"/>
      <c r="AS4693" s="75"/>
      <c r="AT4693" s="75"/>
      <c r="AU4693" s="75"/>
      <c r="AV4693" s="75"/>
      <c r="AW4693" s="75"/>
      <c r="AX4693" s="75"/>
      <c r="AY4693" s="75"/>
      <c r="AZ4693" s="75"/>
      <c r="BA4693" s="75"/>
      <c r="BB4693" s="75"/>
      <c r="BC4693" s="75"/>
      <c r="BD4693" s="75"/>
      <c r="BE4693" s="75"/>
      <c r="BF4693" s="75"/>
    </row>
    <row r="4694" spans="1:58" ht="11.25" customHeight="1" x14ac:dyDescent="0.3">
      <c r="A4694" s="75"/>
      <c r="B4694" s="75"/>
      <c r="C4694" s="958"/>
      <c r="D4694" s="75"/>
      <c r="E4694" s="75"/>
      <c r="F4694" s="75"/>
      <c r="G4694" s="75"/>
      <c r="H4694" s="75"/>
      <c r="I4694" s="75"/>
      <c r="J4694" s="75"/>
      <c r="K4694" s="75"/>
      <c r="L4694" s="75"/>
      <c r="M4694" s="75"/>
      <c r="N4694" s="75"/>
      <c r="O4694" s="75"/>
      <c r="P4694" s="75"/>
      <c r="Q4694" s="75"/>
      <c r="R4694" s="75"/>
      <c r="S4694" s="75"/>
      <c r="T4694" s="75"/>
      <c r="U4694" s="75"/>
      <c r="V4694" s="75"/>
      <c r="W4694" s="75"/>
      <c r="X4694" s="75"/>
      <c r="Y4694" s="75"/>
      <c r="Z4694" s="75"/>
      <c r="AA4694" s="75"/>
      <c r="AB4694" s="75"/>
      <c r="AC4694" s="75"/>
      <c r="AD4694" s="75"/>
      <c r="AE4694" s="75"/>
      <c r="AF4694" s="75"/>
      <c r="AG4694" s="75"/>
      <c r="AH4694" s="75"/>
      <c r="AI4694" s="75"/>
      <c r="AK4694" s="76"/>
      <c r="AL4694" s="76"/>
      <c r="AM4694" s="75"/>
      <c r="AO4694" s="75"/>
      <c r="AP4694" s="75"/>
      <c r="AQ4694" s="75"/>
      <c r="AR4694" s="75"/>
      <c r="AS4694" s="75"/>
      <c r="AT4694" s="75"/>
      <c r="AU4694" s="75"/>
      <c r="AV4694" s="75"/>
      <c r="AW4694" s="75"/>
      <c r="AX4694" s="75"/>
      <c r="AY4694" s="75"/>
      <c r="AZ4694" s="75"/>
      <c r="BA4694" s="75"/>
      <c r="BB4694" s="75"/>
      <c r="BC4694" s="75"/>
      <c r="BD4694" s="75"/>
      <c r="BE4694" s="75"/>
      <c r="BF4694" s="75"/>
    </row>
    <row r="4695" spans="1:58" ht="11.25" customHeight="1" x14ac:dyDescent="0.3">
      <c r="A4695" s="75"/>
      <c r="B4695" s="75"/>
      <c r="C4695" s="958"/>
      <c r="D4695" s="75"/>
      <c r="E4695" s="75"/>
      <c r="F4695" s="75"/>
      <c r="G4695" s="75"/>
      <c r="H4695" s="75"/>
      <c r="I4695" s="75"/>
      <c r="J4695" s="75"/>
      <c r="K4695" s="75"/>
      <c r="L4695" s="75"/>
      <c r="M4695" s="75"/>
      <c r="N4695" s="75"/>
      <c r="O4695" s="75"/>
      <c r="P4695" s="75"/>
      <c r="Q4695" s="75"/>
      <c r="R4695" s="75"/>
      <c r="S4695" s="75"/>
      <c r="T4695" s="75"/>
      <c r="U4695" s="75"/>
      <c r="V4695" s="75"/>
      <c r="W4695" s="75"/>
      <c r="X4695" s="75"/>
      <c r="Y4695" s="75"/>
      <c r="Z4695" s="75"/>
      <c r="AA4695" s="75"/>
      <c r="AB4695" s="75"/>
      <c r="AC4695" s="75"/>
      <c r="AD4695" s="75"/>
      <c r="AE4695" s="75"/>
      <c r="AF4695" s="75"/>
      <c r="AG4695" s="75"/>
      <c r="AH4695" s="75"/>
      <c r="AI4695" s="75"/>
      <c r="AK4695" s="76"/>
      <c r="AL4695" s="76"/>
      <c r="AM4695" s="75"/>
      <c r="AO4695" s="75"/>
      <c r="AP4695" s="75"/>
      <c r="AQ4695" s="75"/>
      <c r="AR4695" s="75"/>
      <c r="AS4695" s="75"/>
      <c r="AT4695" s="75"/>
      <c r="AU4695" s="75"/>
      <c r="AV4695" s="75"/>
      <c r="AW4695" s="75"/>
      <c r="AX4695" s="75"/>
      <c r="AY4695" s="75"/>
      <c r="AZ4695" s="75"/>
      <c r="BA4695" s="75"/>
      <c r="BB4695" s="75"/>
      <c r="BC4695" s="75"/>
      <c r="BD4695" s="75"/>
      <c r="BE4695" s="75"/>
      <c r="BF4695" s="75"/>
    </row>
    <row r="4696" spans="1:58" ht="11.25" customHeight="1" x14ac:dyDescent="0.3">
      <c r="A4696" s="75"/>
      <c r="B4696" s="75"/>
      <c r="C4696" s="958"/>
      <c r="D4696" s="75"/>
      <c r="E4696" s="75"/>
      <c r="F4696" s="75"/>
      <c r="G4696" s="75"/>
      <c r="H4696" s="75"/>
      <c r="I4696" s="75"/>
      <c r="J4696" s="75"/>
      <c r="K4696" s="75"/>
      <c r="L4696" s="75"/>
      <c r="M4696" s="75"/>
      <c r="N4696" s="75"/>
      <c r="O4696" s="75"/>
      <c r="P4696" s="75"/>
      <c r="Q4696" s="75"/>
      <c r="R4696" s="75"/>
      <c r="S4696" s="75"/>
      <c r="T4696" s="75"/>
      <c r="U4696" s="75"/>
      <c r="V4696" s="75"/>
      <c r="W4696" s="75"/>
      <c r="X4696" s="75"/>
      <c r="Y4696" s="75"/>
      <c r="Z4696" s="75"/>
      <c r="AA4696" s="75"/>
      <c r="AB4696" s="75"/>
      <c r="AC4696" s="75"/>
      <c r="AD4696" s="75"/>
      <c r="AE4696" s="75"/>
      <c r="AF4696" s="75"/>
      <c r="AG4696" s="75"/>
      <c r="AH4696" s="75"/>
      <c r="AI4696" s="75"/>
      <c r="AK4696" s="76"/>
      <c r="AL4696" s="76"/>
      <c r="AM4696" s="75"/>
      <c r="AO4696" s="75"/>
      <c r="AP4696" s="75"/>
      <c r="AQ4696" s="75"/>
      <c r="AR4696" s="75"/>
      <c r="AS4696" s="75"/>
      <c r="AT4696" s="75"/>
      <c r="AU4696" s="75"/>
      <c r="AV4696" s="75"/>
      <c r="AW4696" s="75"/>
      <c r="AX4696" s="75"/>
      <c r="AY4696" s="75"/>
      <c r="AZ4696" s="75"/>
      <c r="BA4696" s="75"/>
      <c r="BB4696" s="75"/>
      <c r="BC4696" s="75"/>
      <c r="BD4696" s="75"/>
      <c r="BE4696" s="75"/>
      <c r="BF4696" s="75"/>
    </row>
    <row r="4697" spans="1:58" ht="11.25" customHeight="1" x14ac:dyDescent="0.3">
      <c r="A4697" s="75"/>
      <c r="B4697" s="75"/>
      <c r="C4697" s="958"/>
      <c r="D4697" s="75"/>
      <c r="E4697" s="75"/>
      <c r="F4697" s="75"/>
      <c r="G4697" s="75"/>
      <c r="H4697" s="75"/>
      <c r="I4697" s="75"/>
      <c r="J4697" s="75"/>
      <c r="K4697" s="75"/>
      <c r="L4697" s="75"/>
      <c r="M4697" s="75"/>
      <c r="N4697" s="75"/>
      <c r="O4697" s="75"/>
      <c r="P4697" s="75"/>
      <c r="Q4697" s="75"/>
      <c r="R4697" s="75"/>
      <c r="S4697" s="75"/>
      <c r="T4697" s="75"/>
      <c r="U4697" s="75"/>
      <c r="V4697" s="75"/>
      <c r="W4697" s="75"/>
      <c r="X4697" s="75"/>
      <c r="Y4697" s="75"/>
      <c r="Z4697" s="75"/>
      <c r="AA4697" s="75"/>
      <c r="AB4697" s="75"/>
      <c r="AC4697" s="75"/>
      <c r="AD4697" s="75"/>
      <c r="AE4697" s="75"/>
      <c r="AF4697" s="75"/>
      <c r="AG4697" s="75"/>
      <c r="AH4697" s="75"/>
      <c r="AI4697" s="75"/>
      <c r="AK4697" s="76"/>
      <c r="AL4697" s="76"/>
      <c r="AM4697" s="75"/>
      <c r="AO4697" s="75"/>
      <c r="AP4697" s="75"/>
      <c r="AQ4697" s="75"/>
      <c r="AR4697" s="75"/>
      <c r="AS4697" s="75"/>
      <c r="AT4697" s="75"/>
      <c r="AU4697" s="75"/>
      <c r="AV4697" s="75"/>
      <c r="AW4697" s="75"/>
      <c r="AX4697" s="75"/>
      <c r="AY4697" s="75"/>
      <c r="AZ4697" s="75"/>
      <c r="BA4697" s="75"/>
      <c r="BB4697" s="75"/>
      <c r="BC4697" s="75"/>
      <c r="BD4697" s="75"/>
      <c r="BE4697" s="75"/>
      <c r="BF4697" s="75"/>
    </row>
    <row r="4698" spans="1:58" ht="11.25" customHeight="1" x14ac:dyDescent="0.3">
      <c r="A4698" s="75"/>
      <c r="B4698" s="75"/>
      <c r="C4698" s="958"/>
      <c r="D4698" s="75"/>
      <c r="E4698" s="75"/>
      <c r="F4698" s="75"/>
      <c r="G4698" s="75"/>
      <c r="H4698" s="75"/>
      <c r="I4698" s="75"/>
      <c r="J4698" s="75"/>
      <c r="K4698" s="75"/>
      <c r="L4698" s="75"/>
      <c r="M4698" s="75"/>
      <c r="N4698" s="75"/>
      <c r="O4698" s="75"/>
      <c r="P4698" s="75"/>
      <c r="Q4698" s="75"/>
      <c r="R4698" s="75"/>
      <c r="S4698" s="75"/>
      <c r="T4698" s="75"/>
      <c r="U4698" s="75"/>
      <c r="V4698" s="75"/>
      <c r="W4698" s="75"/>
      <c r="X4698" s="75"/>
      <c r="Y4698" s="75"/>
      <c r="Z4698" s="75"/>
      <c r="AA4698" s="75"/>
      <c r="AB4698" s="75"/>
      <c r="AC4698" s="75"/>
      <c r="AD4698" s="75"/>
      <c r="AE4698" s="75"/>
      <c r="AF4698" s="75"/>
      <c r="AG4698" s="75"/>
      <c r="AH4698" s="75"/>
      <c r="AI4698" s="75"/>
      <c r="AK4698" s="76"/>
      <c r="AL4698" s="76"/>
      <c r="AM4698" s="75"/>
      <c r="AO4698" s="75"/>
      <c r="AP4698" s="75"/>
      <c r="AQ4698" s="75"/>
      <c r="AR4698" s="75"/>
      <c r="AS4698" s="75"/>
      <c r="AT4698" s="75"/>
      <c r="AU4698" s="75"/>
      <c r="AV4698" s="75"/>
      <c r="AW4698" s="75"/>
      <c r="AX4698" s="75"/>
      <c r="AY4698" s="75"/>
      <c r="AZ4698" s="75"/>
      <c r="BA4698" s="75"/>
      <c r="BB4698" s="75"/>
      <c r="BC4698" s="75"/>
      <c r="BD4698" s="75"/>
      <c r="BE4698" s="75"/>
      <c r="BF4698" s="75"/>
    </row>
    <row r="4699" spans="1:58" ht="11.25" customHeight="1" x14ac:dyDescent="0.3">
      <c r="A4699" s="75"/>
      <c r="B4699" s="75"/>
      <c r="C4699" s="958"/>
      <c r="D4699" s="75"/>
      <c r="E4699" s="75"/>
      <c r="F4699" s="75"/>
      <c r="G4699" s="75"/>
      <c r="H4699" s="75"/>
      <c r="I4699" s="75"/>
      <c r="J4699" s="75"/>
      <c r="K4699" s="75"/>
      <c r="L4699" s="75"/>
      <c r="M4699" s="75"/>
      <c r="N4699" s="75"/>
      <c r="O4699" s="75"/>
      <c r="P4699" s="75"/>
      <c r="Q4699" s="75"/>
      <c r="R4699" s="75"/>
      <c r="S4699" s="75"/>
      <c r="T4699" s="75"/>
      <c r="U4699" s="75"/>
      <c r="V4699" s="75"/>
      <c r="W4699" s="75"/>
      <c r="X4699" s="75"/>
      <c r="Y4699" s="75"/>
      <c r="Z4699" s="75"/>
      <c r="AA4699" s="75"/>
      <c r="AB4699" s="75"/>
      <c r="AC4699" s="75"/>
      <c r="AD4699" s="75"/>
      <c r="AE4699" s="75"/>
      <c r="AF4699" s="75"/>
      <c r="AG4699" s="75"/>
      <c r="AH4699" s="75"/>
      <c r="AI4699" s="75"/>
      <c r="AK4699" s="76"/>
      <c r="AL4699" s="76"/>
      <c r="AM4699" s="75"/>
      <c r="AO4699" s="75"/>
      <c r="AP4699" s="75"/>
      <c r="AQ4699" s="75"/>
      <c r="AR4699" s="75"/>
      <c r="AS4699" s="75"/>
      <c r="AT4699" s="75"/>
      <c r="AU4699" s="75"/>
      <c r="AV4699" s="75"/>
      <c r="AW4699" s="75"/>
      <c r="AX4699" s="75"/>
      <c r="AY4699" s="75"/>
      <c r="AZ4699" s="75"/>
      <c r="BA4699" s="75"/>
      <c r="BB4699" s="75"/>
      <c r="BC4699" s="75"/>
      <c r="BD4699" s="75"/>
      <c r="BE4699" s="75"/>
      <c r="BF4699" s="75"/>
    </row>
    <row r="4700" spans="1:58" ht="11.25" customHeight="1" x14ac:dyDescent="0.3">
      <c r="A4700" s="75"/>
      <c r="B4700" s="75"/>
      <c r="C4700" s="958"/>
      <c r="D4700" s="75"/>
      <c r="E4700" s="75"/>
      <c r="F4700" s="75"/>
      <c r="G4700" s="75"/>
      <c r="H4700" s="75"/>
      <c r="I4700" s="75"/>
      <c r="J4700" s="75"/>
      <c r="K4700" s="75"/>
      <c r="L4700" s="75"/>
      <c r="M4700" s="75"/>
      <c r="N4700" s="75"/>
      <c r="O4700" s="75"/>
      <c r="P4700" s="75"/>
      <c r="Q4700" s="75"/>
      <c r="R4700" s="75"/>
      <c r="S4700" s="75"/>
      <c r="T4700" s="75"/>
      <c r="U4700" s="75"/>
      <c r="V4700" s="75"/>
      <c r="W4700" s="75"/>
      <c r="X4700" s="75"/>
      <c r="Y4700" s="75"/>
      <c r="Z4700" s="75"/>
      <c r="AA4700" s="75"/>
      <c r="AB4700" s="75"/>
      <c r="AC4700" s="75"/>
      <c r="AD4700" s="75"/>
      <c r="AE4700" s="75"/>
      <c r="AF4700" s="75"/>
      <c r="AG4700" s="75"/>
      <c r="AH4700" s="75"/>
      <c r="AI4700" s="75"/>
      <c r="AK4700" s="76"/>
      <c r="AL4700" s="76"/>
      <c r="AM4700" s="75"/>
      <c r="AO4700" s="75"/>
      <c r="AP4700" s="75"/>
      <c r="AQ4700" s="75"/>
      <c r="AR4700" s="75"/>
      <c r="AS4700" s="75"/>
      <c r="AT4700" s="75"/>
      <c r="AU4700" s="75"/>
      <c r="AV4700" s="75"/>
      <c r="AW4700" s="75"/>
      <c r="AX4700" s="75"/>
      <c r="AY4700" s="75"/>
      <c r="AZ4700" s="75"/>
      <c r="BA4700" s="75"/>
      <c r="BB4700" s="75"/>
      <c r="BC4700" s="75"/>
      <c r="BD4700" s="75"/>
      <c r="BE4700" s="75"/>
      <c r="BF4700" s="75"/>
    </row>
    <row r="4701" spans="1:58" ht="11.25" customHeight="1" x14ac:dyDescent="0.3">
      <c r="A4701" s="75"/>
      <c r="B4701" s="75"/>
      <c r="C4701" s="958"/>
      <c r="D4701" s="75"/>
      <c r="E4701" s="75"/>
      <c r="F4701" s="75"/>
      <c r="G4701" s="75"/>
      <c r="H4701" s="75"/>
      <c r="I4701" s="75"/>
      <c r="J4701" s="75"/>
      <c r="K4701" s="75"/>
      <c r="L4701" s="75"/>
      <c r="M4701" s="75"/>
      <c r="N4701" s="75"/>
      <c r="O4701" s="75"/>
      <c r="P4701" s="75"/>
      <c r="Q4701" s="75"/>
      <c r="R4701" s="75"/>
      <c r="S4701" s="75"/>
      <c r="T4701" s="75"/>
      <c r="U4701" s="75"/>
      <c r="V4701" s="75"/>
      <c r="W4701" s="75"/>
      <c r="X4701" s="75"/>
      <c r="Y4701" s="75"/>
      <c r="Z4701" s="75"/>
      <c r="AA4701" s="75"/>
      <c r="AB4701" s="75"/>
      <c r="AC4701" s="75"/>
      <c r="AD4701" s="75"/>
      <c r="AE4701" s="75"/>
      <c r="AF4701" s="75"/>
      <c r="AG4701" s="75"/>
      <c r="AH4701" s="75"/>
      <c r="AI4701" s="75"/>
      <c r="AK4701" s="76"/>
      <c r="AL4701" s="76"/>
      <c r="AM4701" s="75"/>
      <c r="AO4701" s="75"/>
      <c r="AP4701" s="75"/>
      <c r="AQ4701" s="75"/>
      <c r="AR4701" s="75"/>
      <c r="AS4701" s="75"/>
      <c r="AT4701" s="75"/>
      <c r="AU4701" s="75"/>
      <c r="AV4701" s="75"/>
      <c r="AW4701" s="75"/>
      <c r="AX4701" s="75"/>
      <c r="AY4701" s="75"/>
      <c r="AZ4701" s="75"/>
      <c r="BA4701" s="75"/>
      <c r="BB4701" s="75"/>
      <c r="BC4701" s="75"/>
      <c r="BD4701" s="75"/>
      <c r="BE4701" s="75"/>
      <c r="BF4701" s="75"/>
    </row>
    <row r="4702" spans="1:58" ht="11.25" customHeight="1" x14ac:dyDescent="0.3">
      <c r="A4702" s="75"/>
      <c r="B4702" s="75"/>
      <c r="C4702" s="958"/>
      <c r="D4702" s="75"/>
      <c r="E4702" s="75"/>
      <c r="F4702" s="75"/>
      <c r="G4702" s="75"/>
      <c r="H4702" s="75"/>
      <c r="I4702" s="75"/>
      <c r="J4702" s="75"/>
      <c r="K4702" s="75"/>
      <c r="L4702" s="75"/>
      <c r="M4702" s="75"/>
      <c r="N4702" s="75"/>
      <c r="O4702" s="75"/>
      <c r="P4702" s="75"/>
      <c r="Q4702" s="75"/>
      <c r="R4702" s="75"/>
      <c r="S4702" s="75"/>
      <c r="T4702" s="75"/>
      <c r="U4702" s="75"/>
      <c r="V4702" s="75"/>
      <c r="W4702" s="75"/>
      <c r="X4702" s="75"/>
      <c r="Y4702" s="75"/>
      <c r="Z4702" s="75"/>
      <c r="AA4702" s="75"/>
      <c r="AB4702" s="75"/>
      <c r="AC4702" s="75"/>
      <c r="AD4702" s="75"/>
      <c r="AE4702" s="75"/>
      <c r="AF4702" s="75"/>
      <c r="AG4702" s="75"/>
      <c r="AH4702" s="75"/>
      <c r="AI4702" s="75"/>
      <c r="AK4702" s="76"/>
      <c r="AL4702" s="76"/>
      <c r="AM4702" s="75"/>
      <c r="AO4702" s="75"/>
      <c r="AP4702" s="75"/>
      <c r="AQ4702" s="75"/>
      <c r="AR4702" s="75"/>
      <c r="AS4702" s="75"/>
      <c r="AT4702" s="75"/>
      <c r="AU4702" s="75"/>
      <c r="AV4702" s="75"/>
      <c r="AW4702" s="75"/>
      <c r="AX4702" s="75"/>
      <c r="AY4702" s="75"/>
      <c r="AZ4702" s="75"/>
      <c r="BA4702" s="75"/>
      <c r="BB4702" s="75"/>
      <c r="BC4702" s="75"/>
      <c r="BD4702" s="75"/>
      <c r="BE4702" s="75"/>
      <c r="BF4702" s="75"/>
    </row>
    <row r="4703" spans="1:58" ht="11.25" customHeight="1" x14ac:dyDescent="0.3">
      <c r="A4703" s="75"/>
      <c r="B4703" s="75"/>
      <c r="C4703" s="958"/>
      <c r="D4703" s="75"/>
      <c r="E4703" s="75"/>
      <c r="F4703" s="75"/>
      <c r="G4703" s="75"/>
      <c r="H4703" s="75"/>
      <c r="I4703" s="75"/>
      <c r="J4703" s="75"/>
      <c r="K4703" s="75"/>
      <c r="L4703" s="75"/>
      <c r="M4703" s="75"/>
      <c r="N4703" s="75"/>
      <c r="O4703" s="75"/>
      <c r="P4703" s="75"/>
      <c r="Q4703" s="75"/>
      <c r="R4703" s="75"/>
      <c r="S4703" s="75"/>
      <c r="T4703" s="75"/>
      <c r="U4703" s="75"/>
      <c r="V4703" s="75"/>
      <c r="W4703" s="75"/>
      <c r="X4703" s="75"/>
      <c r="Y4703" s="75"/>
      <c r="Z4703" s="75"/>
      <c r="AA4703" s="75"/>
      <c r="AB4703" s="75"/>
      <c r="AC4703" s="75"/>
      <c r="AD4703" s="75"/>
      <c r="AE4703" s="75"/>
      <c r="AF4703" s="75"/>
      <c r="AG4703" s="75"/>
      <c r="AH4703" s="75"/>
      <c r="AI4703" s="75"/>
      <c r="AK4703" s="76"/>
      <c r="AL4703" s="76"/>
      <c r="AM4703" s="75"/>
      <c r="AO4703" s="75"/>
      <c r="AP4703" s="75"/>
      <c r="AQ4703" s="75"/>
      <c r="AR4703" s="75"/>
      <c r="AS4703" s="75"/>
      <c r="AT4703" s="75"/>
      <c r="AU4703" s="75"/>
      <c r="AV4703" s="75"/>
      <c r="AW4703" s="75"/>
      <c r="AX4703" s="75"/>
      <c r="AY4703" s="75"/>
      <c r="AZ4703" s="75"/>
      <c r="BA4703" s="75"/>
      <c r="BB4703" s="75"/>
      <c r="BC4703" s="75"/>
      <c r="BD4703" s="75"/>
      <c r="BE4703" s="75"/>
      <c r="BF4703" s="75"/>
    </row>
    <row r="4704" spans="1:58" ht="11.25" customHeight="1" x14ac:dyDescent="0.3">
      <c r="A4704" s="75"/>
      <c r="B4704" s="75"/>
      <c r="C4704" s="958"/>
      <c r="D4704" s="75"/>
      <c r="E4704" s="75"/>
      <c r="F4704" s="75"/>
      <c r="G4704" s="75"/>
      <c r="H4704" s="75"/>
      <c r="I4704" s="75"/>
      <c r="J4704" s="75"/>
      <c r="K4704" s="75"/>
      <c r="L4704" s="75"/>
      <c r="M4704" s="75"/>
      <c r="N4704" s="75"/>
      <c r="O4704" s="75"/>
      <c r="P4704" s="75"/>
      <c r="Q4704" s="75"/>
      <c r="R4704" s="75"/>
      <c r="S4704" s="75"/>
      <c r="T4704" s="75"/>
      <c r="U4704" s="75"/>
      <c r="V4704" s="75"/>
      <c r="W4704" s="75"/>
      <c r="X4704" s="75"/>
      <c r="Y4704" s="75"/>
      <c r="Z4704" s="75"/>
      <c r="AA4704" s="75"/>
      <c r="AB4704" s="75"/>
      <c r="AC4704" s="75"/>
      <c r="AD4704" s="75"/>
      <c r="AE4704" s="75"/>
      <c r="AF4704" s="75"/>
      <c r="AG4704" s="75"/>
      <c r="AH4704" s="75"/>
      <c r="AI4704" s="75"/>
      <c r="AK4704" s="76"/>
      <c r="AL4704" s="76"/>
      <c r="AM4704" s="75"/>
      <c r="AO4704" s="75"/>
      <c r="AP4704" s="75"/>
      <c r="AQ4704" s="75"/>
      <c r="AR4704" s="75"/>
      <c r="AS4704" s="75"/>
      <c r="AT4704" s="75"/>
      <c r="AU4704" s="75"/>
      <c r="AV4704" s="75"/>
      <c r="AW4704" s="75"/>
      <c r="AX4704" s="75"/>
      <c r="AY4704" s="75"/>
      <c r="AZ4704" s="75"/>
      <c r="BA4704" s="75"/>
      <c r="BB4704" s="75"/>
      <c r="BC4704" s="75"/>
      <c r="BD4704" s="75"/>
      <c r="BE4704" s="75"/>
      <c r="BF4704" s="75"/>
    </row>
    <row r="4705" spans="1:58" ht="11.25" customHeight="1" x14ac:dyDescent="0.3">
      <c r="A4705" s="75"/>
      <c r="B4705" s="75"/>
      <c r="C4705" s="958"/>
      <c r="D4705" s="75"/>
      <c r="E4705" s="75"/>
      <c r="F4705" s="75"/>
      <c r="G4705" s="75"/>
      <c r="H4705" s="75"/>
      <c r="I4705" s="75"/>
      <c r="J4705" s="75"/>
      <c r="K4705" s="75"/>
      <c r="L4705" s="75"/>
      <c r="M4705" s="75"/>
      <c r="N4705" s="75"/>
      <c r="O4705" s="75"/>
      <c r="P4705" s="75"/>
      <c r="Q4705" s="75"/>
      <c r="R4705" s="75"/>
      <c r="S4705" s="75"/>
      <c r="T4705" s="75"/>
      <c r="U4705" s="75"/>
      <c r="V4705" s="75"/>
      <c r="W4705" s="75"/>
      <c r="X4705" s="75"/>
      <c r="Y4705" s="75"/>
      <c r="Z4705" s="75"/>
      <c r="AA4705" s="75"/>
      <c r="AB4705" s="75"/>
      <c r="AC4705" s="75"/>
      <c r="AD4705" s="75"/>
      <c r="AE4705" s="75"/>
      <c r="AF4705" s="75"/>
      <c r="AG4705" s="75"/>
      <c r="AH4705" s="75"/>
      <c r="AI4705" s="75"/>
      <c r="AK4705" s="76"/>
      <c r="AL4705" s="76"/>
      <c r="AM4705" s="75"/>
      <c r="AO4705" s="75"/>
      <c r="AP4705" s="75"/>
      <c r="AQ4705" s="75"/>
      <c r="AR4705" s="75"/>
      <c r="AS4705" s="75"/>
      <c r="AT4705" s="75"/>
      <c r="AU4705" s="75"/>
      <c r="AV4705" s="75"/>
      <c r="AW4705" s="75"/>
      <c r="AX4705" s="75"/>
      <c r="AY4705" s="75"/>
      <c r="AZ4705" s="75"/>
      <c r="BA4705" s="75"/>
      <c r="BB4705" s="75"/>
      <c r="BC4705" s="75"/>
      <c r="BD4705" s="75"/>
      <c r="BE4705" s="75"/>
      <c r="BF4705" s="75"/>
    </row>
    <row r="4706" spans="1:58" ht="11.25" customHeight="1" x14ac:dyDescent="0.3">
      <c r="A4706" s="75"/>
      <c r="B4706" s="75"/>
      <c r="C4706" s="958"/>
      <c r="D4706" s="75"/>
      <c r="E4706" s="75"/>
      <c r="F4706" s="75"/>
      <c r="G4706" s="75"/>
      <c r="H4706" s="75"/>
      <c r="I4706" s="75"/>
      <c r="J4706" s="75"/>
      <c r="K4706" s="75"/>
      <c r="L4706" s="75"/>
      <c r="M4706" s="75"/>
      <c r="N4706" s="75"/>
      <c r="O4706" s="75"/>
      <c r="P4706" s="75"/>
      <c r="Q4706" s="75"/>
      <c r="R4706" s="75"/>
      <c r="S4706" s="75"/>
      <c r="T4706" s="75"/>
      <c r="U4706" s="75"/>
      <c r="V4706" s="75"/>
      <c r="W4706" s="75"/>
      <c r="X4706" s="75"/>
      <c r="Y4706" s="75"/>
      <c r="Z4706" s="75"/>
      <c r="AA4706" s="75"/>
      <c r="AB4706" s="75"/>
      <c r="AC4706" s="75"/>
      <c r="AD4706" s="75"/>
      <c r="AE4706" s="75"/>
      <c r="AF4706" s="75"/>
      <c r="AG4706" s="75"/>
      <c r="AH4706" s="75"/>
      <c r="AI4706" s="75"/>
      <c r="AK4706" s="76"/>
      <c r="AL4706" s="76"/>
      <c r="AM4706" s="75"/>
      <c r="AO4706" s="75"/>
      <c r="AP4706" s="75"/>
      <c r="AQ4706" s="75"/>
      <c r="AR4706" s="75"/>
      <c r="AS4706" s="75"/>
      <c r="AT4706" s="75"/>
      <c r="AU4706" s="75"/>
      <c r="AV4706" s="75"/>
      <c r="AW4706" s="75"/>
      <c r="AX4706" s="75"/>
      <c r="AY4706" s="75"/>
      <c r="AZ4706" s="75"/>
      <c r="BA4706" s="75"/>
      <c r="BB4706" s="75"/>
      <c r="BC4706" s="75"/>
      <c r="BD4706" s="75"/>
      <c r="BE4706" s="75"/>
      <c r="BF4706" s="75"/>
    </row>
    <row r="4707" spans="1:58" ht="11.25" customHeight="1" x14ac:dyDescent="0.3">
      <c r="A4707" s="75"/>
      <c r="B4707" s="75"/>
      <c r="C4707" s="958"/>
      <c r="D4707" s="75"/>
      <c r="E4707" s="75"/>
      <c r="F4707" s="75"/>
      <c r="G4707" s="75"/>
      <c r="H4707" s="75"/>
      <c r="I4707" s="75"/>
      <c r="J4707" s="75"/>
      <c r="K4707" s="75"/>
      <c r="L4707" s="75"/>
      <c r="M4707" s="75"/>
      <c r="N4707" s="75"/>
      <c r="O4707" s="75"/>
      <c r="P4707" s="75"/>
      <c r="Q4707" s="75"/>
      <c r="R4707" s="75"/>
      <c r="S4707" s="75"/>
      <c r="T4707" s="75"/>
      <c r="U4707" s="75"/>
      <c r="V4707" s="75"/>
      <c r="W4707" s="75"/>
      <c r="X4707" s="75"/>
      <c r="Y4707" s="75"/>
      <c r="Z4707" s="75"/>
      <c r="AA4707" s="75"/>
      <c r="AB4707" s="75"/>
      <c r="AC4707" s="75"/>
      <c r="AD4707" s="75"/>
      <c r="AE4707" s="75"/>
      <c r="AF4707" s="75"/>
      <c r="AG4707" s="75"/>
      <c r="AH4707" s="75"/>
      <c r="AI4707" s="75"/>
      <c r="AK4707" s="76"/>
      <c r="AL4707" s="76"/>
      <c r="AM4707" s="75"/>
      <c r="AO4707" s="75"/>
      <c r="AP4707" s="75"/>
      <c r="AQ4707" s="75"/>
      <c r="AR4707" s="75"/>
      <c r="AS4707" s="75"/>
      <c r="AT4707" s="75"/>
      <c r="AU4707" s="75"/>
      <c r="AV4707" s="75"/>
      <c r="AW4707" s="75"/>
      <c r="AX4707" s="75"/>
      <c r="AY4707" s="75"/>
      <c r="AZ4707" s="75"/>
      <c r="BA4707" s="75"/>
      <c r="BB4707" s="75"/>
      <c r="BC4707" s="75"/>
      <c r="BD4707" s="75"/>
      <c r="BE4707" s="75"/>
      <c r="BF4707" s="75"/>
    </row>
    <row r="4708" spans="1:58" ht="11.25" customHeight="1" x14ac:dyDescent="0.3">
      <c r="A4708" s="75"/>
      <c r="B4708" s="75"/>
      <c r="C4708" s="958"/>
      <c r="D4708" s="75"/>
      <c r="E4708" s="75"/>
      <c r="F4708" s="75"/>
      <c r="G4708" s="75"/>
      <c r="H4708" s="75"/>
      <c r="I4708" s="75"/>
      <c r="J4708" s="75"/>
      <c r="K4708" s="75"/>
      <c r="L4708" s="75"/>
      <c r="M4708" s="75"/>
      <c r="N4708" s="75"/>
      <c r="O4708" s="75"/>
      <c r="P4708" s="75"/>
      <c r="Q4708" s="75"/>
      <c r="R4708" s="75"/>
      <c r="S4708" s="75"/>
      <c r="T4708" s="75"/>
      <c r="U4708" s="75"/>
      <c r="V4708" s="75"/>
      <c r="W4708" s="75"/>
      <c r="X4708" s="75"/>
      <c r="Y4708" s="75"/>
      <c r="Z4708" s="75"/>
      <c r="AA4708" s="75"/>
      <c r="AB4708" s="75"/>
      <c r="AC4708" s="75"/>
      <c r="AD4708" s="75"/>
      <c r="AE4708" s="75"/>
      <c r="AF4708" s="75"/>
      <c r="AG4708" s="75"/>
      <c r="AH4708" s="75"/>
      <c r="AI4708" s="75"/>
      <c r="AK4708" s="76"/>
      <c r="AL4708" s="76"/>
      <c r="AM4708" s="75"/>
      <c r="AO4708" s="75"/>
      <c r="AP4708" s="75"/>
      <c r="AQ4708" s="75"/>
      <c r="AR4708" s="75"/>
      <c r="AS4708" s="75"/>
      <c r="AT4708" s="75"/>
      <c r="AU4708" s="75"/>
      <c r="AV4708" s="75"/>
      <c r="AW4708" s="75"/>
      <c r="AX4708" s="75"/>
      <c r="AY4708" s="75"/>
      <c r="AZ4708" s="75"/>
      <c r="BA4708" s="75"/>
      <c r="BB4708" s="75"/>
      <c r="BC4708" s="75"/>
      <c r="BD4708" s="75"/>
      <c r="BE4708" s="75"/>
      <c r="BF4708" s="75"/>
    </row>
    <row r="4709" spans="1:58" ht="11.25" customHeight="1" x14ac:dyDescent="0.3">
      <c r="A4709" s="75"/>
      <c r="B4709" s="75"/>
      <c r="C4709" s="958"/>
      <c r="D4709" s="75"/>
      <c r="E4709" s="75"/>
      <c r="F4709" s="75"/>
      <c r="G4709" s="75"/>
      <c r="H4709" s="75"/>
      <c r="I4709" s="75"/>
      <c r="J4709" s="75"/>
      <c r="K4709" s="75"/>
      <c r="L4709" s="75"/>
      <c r="M4709" s="75"/>
      <c r="N4709" s="75"/>
      <c r="O4709" s="75"/>
      <c r="P4709" s="75"/>
      <c r="Q4709" s="75"/>
      <c r="R4709" s="75"/>
      <c r="S4709" s="75"/>
      <c r="T4709" s="75"/>
      <c r="U4709" s="75"/>
      <c r="V4709" s="75"/>
      <c r="W4709" s="75"/>
      <c r="X4709" s="75"/>
      <c r="Y4709" s="75"/>
      <c r="Z4709" s="75"/>
      <c r="AA4709" s="75"/>
      <c r="AB4709" s="75"/>
      <c r="AC4709" s="75"/>
      <c r="AD4709" s="75"/>
      <c r="AE4709" s="75"/>
      <c r="AF4709" s="75"/>
      <c r="AG4709" s="75"/>
      <c r="AH4709" s="75"/>
      <c r="AI4709" s="75"/>
      <c r="AK4709" s="76"/>
      <c r="AL4709" s="76"/>
      <c r="AM4709" s="75"/>
      <c r="AO4709" s="75"/>
      <c r="AP4709" s="75"/>
      <c r="AQ4709" s="75"/>
      <c r="AR4709" s="75"/>
      <c r="AS4709" s="75"/>
      <c r="AT4709" s="75"/>
      <c r="AU4709" s="75"/>
      <c r="AV4709" s="75"/>
      <c r="AW4709" s="75"/>
      <c r="AX4709" s="75"/>
      <c r="AY4709" s="75"/>
      <c r="AZ4709" s="75"/>
      <c r="BA4709" s="75"/>
      <c r="BB4709" s="75"/>
      <c r="BC4709" s="75"/>
      <c r="BD4709" s="75"/>
      <c r="BE4709" s="75"/>
      <c r="BF4709" s="75"/>
    </row>
    <row r="4710" spans="1:58" ht="11.25" customHeight="1" x14ac:dyDescent="0.3">
      <c r="A4710" s="75"/>
      <c r="B4710" s="75"/>
      <c r="C4710" s="958"/>
      <c r="D4710" s="75"/>
      <c r="E4710" s="75"/>
      <c r="F4710" s="75"/>
      <c r="G4710" s="75"/>
      <c r="H4710" s="75"/>
      <c r="I4710" s="75"/>
      <c r="J4710" s="75"/>
      <c r="K4710" s="75"/>
      <c r="L4710" s="75"/>
      <c r="M4710" s="75"/>
      <c r="N4710" s="75"/>
      <c r="O4710" s="75"/>
      <c r="P4710" s="75"/>
      <c r="Q4710" s="75"/>
      <c r="R4710" s="75"/>
      <c r="S4710" s="75"/>
      <c r="T4710" s="75"/>
      <c r="U4710" s="75"/>
      <c r="V4710" s="75"/>
      <c r="W4710" s="75"/>
      <c r="X4710" s="75"/>
      <c r="Y4710" s="75"/>
      <c r="Z4710" s="75"/>
      <c r="AA4710" s="75"/>
      <c r="AB4710" s="75"/>
      <c r="AC4710" s="75"/>
      <c r="AD4710" s="75"/>
      <c r="AE4710" s="75"/>
      <c r="AF4710" s="75"/>
      <c r="AG4710" s="75"/>
      <c r="AH4710" s="75"/>
      <c r="AI4710" s="75"/>
      <c r="AK4710" s="76"/>
      <c r="AL4710" s="76"/>
      <c r="AM4710" s="75"/>
      <c r="AO4710" s="75"/>
      <c r="AP4710" s="75"/>
      <c r="AQ4710" s="75"/>
      <c r="AR4710" s="75"/>
      <c r="AS4710" s="75"/>
      <c r="AT4710" s="75"/>
      <c r="AU4710" s="75"/>
      <c r="AV4710" s="75"/>
      <c r="AW4710" s="75"/>
      <c r="AX4710" s="75"/>
      <c r="AY4710" s="75"/>
      <c r="AZ4710" s="75"/>
      <c r="BA4710" s="75"/>
      <c r="BB4710" s="75"/>
      <c r="BC4710" s="75"/>
      <c r="BD4710" s="75"/>
      <c r="BE4710" s="75"/>
      <c r="BF4710" s="75"/>
    </row>
    <row r="4711" spans="1:58" ht="11.25" customHeight="1" x14ac:dyDescent="0.3">
      <c r="A4711" s="75"/>
      <c r="B4711" s="75"/>
      <c r="C4711" s="958"/>
      <c r="D4711" s="75"/>
      <c r="E4711" s="75"/>
      <c r="F4711" s="75"/>
      <c r="G4711" s="75"/>
      <c r="H4711" s="75"/>
      <c r="I4711" s="75"/>
      <c r="J4711" s="75"/>
      <c r="K4711" s="75"/>
      <c r="L4711" s="75"/>
      <c r="M4711" s="75"/>
      <c r="N4711" s="75"/>
      <c r="O4711" s="75"/>
      <c r="P4711" s="75"/>
      <c r="Q4711" s="75"/>
      <c r="R4711" s="75"/>
      <c r="S4711" s="75"/>
      <c r="T4711" s="75"/>
      <c r="U4711" s="75"/>
      <c r="V4711" s="75"/>
      <c r="W4711" s="75"/>
      <c r="X4711" s="75"/>
      <c r="Y4711" s="75"/>
      <c r="Z4711" s="75"/>
      <c r="AA4711" s="75"/>
      <c r="AB4711" s="75"/>
      <c r="AC4711" s="75"/>
      <c r="AD4711" s="75"/>
      <c r="AE4711" s="75"/>
      <c r="AF4711" s="75"/>
      <c r="AG4711" s="75"/>
      <c r="AH4711" s="75"/>
      <c r="AI4711" s="75"/>
      <c r="AK4711" s="76"/>
      <c r="AL4711" s="76"/>
      <c r="AM4711" s="75"/>
      <c r="AO4711" s="75"/>
      <c r="AP4711" s="75"/>
      <c r="AQ4711" s="75"/>
      <c r="AR4711" s="75"/>
      <c r="AS4711" s="75"/>
      <c r="AT4711" s="75"/>
      <c r="AU4711" s="75"/>
      <c r="AV4711" s="75"/>
      <c r="AW4711" s="75"/>
      <c r="AX4711" s="75"/>
      <c r="AY4711" s="75"/>
      <c r="AZ4711" s="75"/>
      <c r="BA4711" s="75"/>
      <c r="BB4711" s="75"/>
      <c r="BC4711" s="75"/>
      <c r="BD4711" s="75"/>
      <c r="BE4711" s="75"/>
      <c r="BF4711" s="75"/>
    </row>
    <row r="4712" spans="1:58" ht="11.25" customHeight="1" x14ac:dyDescent="0.3">
      <c r="A4712" s="75"/>
      <c r="B4712" s="75"/>
      <c r="C4712" s="958"/>
      <c r="D4712" s="75"/>
      <c r="E4712" s="75"/>
      <c r="F4712" s="75"/>
      <c r="G4712" s="75"/>
      <c r="H4712" s="75"/>
      <c r="I4712" s="75"/>
      <c r="J4712" s="75"/>
      <c r="K4712" s="75"/>
      <c r="L4712" s="75"/>
      <c r="M4712" s="75"/>
      <c r="N4712" s="75"/>
      <c r="O4712" s="75"/>
      <c r="P4712" s="75"/>
      <c r="Q4712" s="75"/>
      <c r="R4712" s="75"/>
      <c r="S4712" s="75"/>
      <c r="T4712" s="75"/>
      <c r="U4712" s="75"/>
      <c r="V4712" s="75"/>
      <c r="W4712" s="75"/>
      <c r="X4712" s="75"/>
      <c r="Y4712" s="75"/>
      <c r="Z4712" s="75"/>
      <c r="AA4712" s="75"/>
      <c r="AB4712" s="75"/>
      <c r="AC4712" s="75"/>
      <c r="AD4712" s="75"/>
      <c r="AE4712" s="75"/>
      <c r="AF4712" s="75"/>
      <c r="AG4712" s="75"/>
      <c r="AH4712" s="75"/>
      <c r="AI4712" s="75"/>
      <c r="AK4712" s="76"/>
      <c r="AL4712" s="76"/>
      <c r="AM4712" s="75"/>
      <c r="AO4712" s="75"/>
      <c r="AP4712" s="75"/>
      <c r="AQ4712" s="75"/>
      <c r="AR4712" s="75"/>
      <c r="AS4712" s="75"/>
      <c r="AT4712" s="75"/>
      <c r="AU4712" s="75"/>
      <c r="AV4712" s="75"/>
      <c r="AW4712" s="75"/>
      <c r="AX4712" s="75"/>
      <c r="AY4712" s="75"/>
      <c r="AZ4712" s="75"/>
      <c r="BA4712" s="75"/>
      <c r="BB4712" s="75"/>
      <c r="BC4712" s="75"/>
      <c r="BD4712" s="75"/>
      <c r="BE4712" s="75"/>
      <c r="BF4712" s="75"/>
    </row>
    <row r="4713" spans="1:58" ht="11.25" customHeight="1" x14ac:dyDescent="0.3">
      <c r="A4713" s="75"/>
      <c r="B4713" s="75"/>
      <c r="C4713" s="958"/>
      <c r="D4713" s="75"/>
      <c r="E4713" s="75"/>
      <c r="F4713" s="75"/>
      <c r="G4713" s="75"/>
      <c r="H4713" s="75"/>
      <c r="I4713" s="75"/>
      <c r="J4713" s="75"/>
      <c r="K4713" s="75"/>
      <c r="L4713" s="75"/>
      <c r="M4713" s="75"/>
      <c r="N4713" s="75"/>
      <c r="O4713" s="75"/>
      <c r="P4713" s="75"/>
      <c r="Q4713" s="75"/>
      <c r="R4713" s="75"/>
      <c r="S4713" s="75"/>
      <c r="T4713" s="75"/>
      <c r="U4713" s="75"/>
      <c r="V4713" s="75"/>
      <c r="W4713" s="75"/>
      <c r="X4713" s="75"/>
      <c r="Y4713" s="75"/>
      <c r="Z4713" s="75"/>
      <c r="AA4713" s="75"/>
      <c r="AB4713" s="75"/>
      <c r="AC4713" s="75"/>
      <c r="AD4713" s="75"/>
      <c r="AE4713" s="75"/>
      <c r="AF4713" s="75"/>
      <c r="AG4713" s="75"/>
      <c r="AH4713" s="75"/>
      <c r="AI4713" s="75"/>
      <c r="AK4713" s="76"/>
      <c r="AL4713" s="76"/>
      <c r="AM4713" s="75"/>
      <c r="AO4713" s="75"/>
      <c r="AP4713" s="75"/>
      <c r="AQ4713" s="75"/>
      <c r="AR4713" s="75"/>
      <c r="AS4713" s="75"/>
      <c r="AT4713" s="75"/>
      <c r="AU4713" s="75"/>
      <c r="AV4713" s="75"/>
      <c r="AW4713" s="75"/>
      <c r="AX4713" s="75"/>
      <c r="AY4713" s="75"/>
      <c r="AZ4713" s="75"/>
      <c r="BA4713" s="75"/>
      <c r="BB4713" s="75"/>
      <c r="BC4713" s="75"/>
      <c r="BD4713" s="75"/>
      <c r="BE4713" s="75"/>
      <c r="BF4713" s="75"/>
    </row>
    <row r="4714" spans="1:58" ht="11.25" customHeight="1" x14ac:dyDescent="0.3">
      <c r="A4714" s="75"/>
      <c r="B4714" s="75"/>
      <c r="C4714" s="958"/>
      <c r="D4714" s="75"/>
      <c r="E4714" s="75"/>
      <c r="F4714" s="75"/>
      <c r="G4714" s="75"/>
      <c r="H4714" s="75"/>
      <c r="I4714" s="75"/>
      <c r="J4714" s="75"/>
      <c r="K4714" s="75"/>
      <c r="L4714" s="75"/>
      <c r="M4714" s="75"/>
      <c r="N4714" s="75"/>
      <c r="O4714" s="75"/>
      <c r="P4714" s="75"/>
      <c r="Q4714" s="75"/>
      <c r="R4714" s="75"/>
      <c r="S4714" s="75"/>
      <c r="T4714" s="75"/>
      <c r="U4714" s="75"/>
      <c r="V4714" s="75"/>
      <c r="W4714" s="75"/>
      <c r="X4714" s="75"/>
      <c r="Y4714" s="75"/>
      <c r="Z4714" s="75"/>
      <c r="AA4714" s="75"/>
      <c r="AB4714" s="75"/>
      <c r="AC4714" s="75"/>
      <c r="AD4714" s="75"/>
      <c r="AE4714" s="75"/>
      <c r="AF4714" s="75"/>
      <c r="AG4714" s="75"/>
      <c r="AH4714" s="75"/>
      <c r="AI4714" s="75"/>
      <c r="AK4714" s="76"/>
      <c r="AL4714" s="76"/>
      <c r="AM4714" s="75"/>
      <c r="AO4714" s="75"/>
      <c r="AP4714" s="75"/>
      <c r="AQ4714" s="75"/>
      <c r="AR4714" s="75"/>
      <c r="AS4714" s="75"/>
      <c r="AT4714" s="75"/>
      <c r="AU4714" s="75"/>
      <c r="AV4714" s="75"/>
      <c r="AW4714" s="75"/>
      <c r="AX4714" s="75"/>
      <c r="AY4714" s="75"/>
      <c r="AZ4714" s="75"/>
      <c r="BA4714" s="75"/>
      <c r="BB4714" s="75"/>
      <c r="BC4714" s="75"/>
      <c r="BD4714" s="75"/>
      <c r="BE4714" s="75"/>
      <c r="BF4714" s="75"/>
    </row>
    <row r="4715" spans="1:58" ht="11.25" customHeight="1" x14ac:dyDescent="0.3">
      <c r="A4715" s="75"/>
      <c r="B4715" s="75"/>
      <c r="C4715" s="958"/>
      <c r="D4715" s="75"/>
      <c r="E4715" s="75"/>
      <c r="F4715" s="75"/>
      <c r="G4715" s="75"/>
      <c r="H4715" s="75"/>
      <c r="I4715" s="75"/>
      <c r="J4715" s="75"/>
      <c r="K4715" s="75"/>
      <c r="L4715" s="75"/>
      <c r="M4715" s="75"/>
      <c r="N4715" s="75"/>
      <c r="O4715" s="75"/>
      <c r="P4715" s="75"/>
      <c r="Q4715" s="75"/>
      <c r="R4715" s="75"/>
      <c r="S4715" s="75"/>
      <c r="T4715" s="75"/>
      <c r="U4715" s="75"/>
      <c r="V4715" s="75"/>
      <c r="W4715" s="75"/>
      <c r="X4715" s="75"/>
      <c r="Y4715" s="75"/>
      <c r="Z4715" s="75"/>
      <c r="AA4715" s="75"/>
      <c r="AB4715" s="75"/>
      <c r="AC4715" s="75"/>
      <c r="AD4715" s="75"/>
      <c r="AE4715" s="75"/>
      <c r="AF4715" s="75"/>
      <c r="AG4715" s="75"/>
      <c r="AH4715" s="75"/>
      <c r="AI4715" s="75"/>
      <c r="AK4715" s="76"/>
      <c r="AL4715" s="76"/>
      <c r="AM4715" s="75"/>
      <c r="AO4715" s="75"/>
      <c r="AP4715" s="75"/>
      <c r="AQ4715" s="75"/>
      <c r="AR4715" s="75"/>
      <c r="AS4715" s="75"/>
      <c r="AT4715" s="75"/>
      <c r="AU4715" s="75"/>
      <c r="AV4715" s="75"/>
      <c r="AW4715" s="75"/>
      <c r="AX4715" s="75"/>
      <c r="AY4715" s="75"/>
      <c r="AZ4715" s="75"/>
      <c r="BA4715" s="75"/>
      <c r="BB4715" s="75"/>
      <c r="BC4715" s="75"/>
      <c r="BD4715" s="75"/>
      <c r="BE4715" s="75"/>
      <c r="BF4715" s="75"/>
    </row>
    <row r="4716" spans="1:58" ht="11.25" customHeight="1" x14ac:dyDescent="0.3">
      <c r="A4716" s="75"/>
      <c r="B4716" s="75"/>
      <c r="C4716" s="958"/>
      <c r="D4716" s="75"/>
      <c r="E4716" s="75"/>
      <c r="F4716" s="75"/>
      <c r="G4716" s="75"/>
      <c r="H4716" s="75"/>
      <c r="I4716" s="75"/>
      <c r="J4716" s="75"/>
      <c r="K4716" s="75"/>
      <c r="L4716" s="75"/>
      <c r="M4716" s="75"/>
      <c r="N4716" s="75"/>
      <c r="O4716" s="75"/>
      <c r="P4716" s="75"/>
      <c r="Q4716" s="75"/>
      <c r="R4716" s="75"/>
      <c r="S4716" s="75"/>
      <c r="T4716" s="75"/>
      <c r="U4716" s="75"/>
      <c r="V4716" s="75"/>
      <c r="W4716" s="75"/>
      <c r="X4716" s="75"/>
      <c r="Y4716" s="75"/>
      <c r="Z4716" s="75"/>
      <c r="AA4716" s="75"/>
      <c r="AB4716" s="75"/>
      <c r="AC4716" s="75"/>
      <c r="AD4716" s="75"/>
      <c r="AE4716" s="75"/>
      <c r="AF4716" s="75"/>
      <c r="AG4716" s="75"/>
      <c r="AH4716" s="75"/>
      <c r="AI4716" s="75"/>
      <c r="AK4716" s="76"/>
      <c r="AL4716" s="76"/>
      <c r="AM4716" s="75"/>
      <c r="AO4716" s="75"/>
      <c r="AP4716" s="75"/>
      <c r="AQ4716" s="75"/>
      <c r="AR4716" s="75"/>
      <c r="AS4716" s="75"/>
      <c r="AT4716" s="75"/>
      <c r="AU4716" s="75"/>
      <c r="AV4716" s="75"/>
      <c r="AW4716" s="75"/>
      <c r="AX4716" s="75"/>
      <c r="AY4716" s="75"/>
      <c r="AZ4716" s="75"/>
      <c r="BA4716" s="75"/>
      <c r="BB4716" s="75"/>
      <c r="BC4716" s="75"/>
      <c r="BD4716" s="75"/>
      <c r="BE4716" s="75"/>
      <c r="BF4716" s="75"/>
    </row>
    <row r="4717" spans="1:58" ht="11.25" customHeight="1" x14ac:dyDescent="0.3">
      <c r="A4717" s="75"/>
      <c r="B4717" s="75"/>
      <c r="C4717" s="958"/>
      <c r="D4717" s="75"/>
      <c r="E4717" s="75"/>
      <c r="F4717" s="75"/>
      <c r="G4717" s="75"/>
      <c r="H4717" s="75"/>
      <c r="I4717" s="75"/>
      <c r="J4717" s="75"/>
      <c r="K4717" s="75"/>
      <c r="L4717" s="75"/>
      <c r="M4717" s="75"/>
      <c r="N4717" s="75"/>
      <c r="O4717" s="75"/>
      <c r="P4717" s="75"/>
      <c r="Q4717" s="75"/>
      <c r="R4717" s="75"/>
      <c r="S4717" s="75"/>
      <c r="T4717" s="75"/>
      <c r="U4717" s="75"/>
      <c r="V4717" s="75"/>
      <c r="W4717" s="75"/>
      <c r="X4717" s="75"/>
      <c r="Y4717" s="75"/>
      <c r="Z4717" s="75"/>
      <c r="AA4717" s="75"/>
      <c r="AB4717" s="75"/>
      <c r="AC4717" s="75"/>
      <c r="AD4717" s="75"/>
      <c r="AE4717" s="75"/>
      <c r="AF4717" s="75"/>
      <c r="AG4717" s="75"/>
      <c r="AH4717" s="75"/>
      <c r="AI4717" s="75"/>
      <c r="AK4717" s="76"/>
      <c r="AL4717" s="76"/>
      <c r="AM4717" s="75"/>
      <c r="AO4717" s="75"/>
      <c r="AP4717" s="75"/>
      <c r="AQ4717" s="75"/>
      <c r="AR4717" s="75"/>
      <c r="AS4717" s="75"/>
      <c r="AT4717" s="75"/>
      <c r="AU4717" s="75"/>
      <c r="AV4717" s="75"/>
      <c r="AW4717" s="75"/>
      <c r="AX4717" s="75"/>
      <c r="AY4717" s="75"/>
      <c r="AZ4717" s="75"/>
      <c r="BA4717" s="75"/>
      <c r="BB4717" s="75"/>
      <c r="BC4717" s="75"/>
      <c r="BD4717" s="75"/>
      <c r="BE4717" s="75"/>
      <c r="BF4717" s="75"/>
    </row>
    <row r="4718" spans="1:58" ht="11.25" customHeight="1" x14ac:dyDescent="0.3">
      <c r="A4718" s="75"/>
      <c r="B4718" s="75"/>
      <c r="C4718" s="958"/>
      <c r="D4718" s="75"/>
      <c r="E4718" s="75"/>
      <c r="F4718" s="75"/>
      <c r="G4718" s="75"/>
      <c r="H4718" s="75"/>
      <c r="I4718" s="75"/>
      <c r="J4718" s="75"/>
      <c r="K4718" s="75"/>
      <c r="L4718" s="75"/>
      <c r="M4718" s="75"/>
      <c r="N4718" s="75"/>
      <c r="O4718" s="75"/>
      <c r="P4718" s="75"/>
      <c r="Q4718" s="75"/>
      <c r="R4718" s="75"/>
      <c r="S4718" s="75"/>
      <c r="T4718" s="75"/>
      <c r="U4718" s="75"/>
      <c r="V4718" s="75"/>
      <c r="W4718" s="75"/>
      <c r="X4718" s="75"/>
      <c r="Y4718" s="75"/>
      <c r="Z4718" s="75"/>
      <c r="AA4718" s="75"/>
      <c r="AB4718" s="75"/>
      <c r="AC4718" s="75"/>
      <c r="AD4718" s="75"/>
      <c r="AE4718" s="75"/>
      <c r="AF4718" s="75"/>
      <c r="AG4718" s="75"/>
      <c r="AH4718" s="75"/>
      <c r="AI4718" s="75"/>
      <c r="AK4718" s="76"/>
      <c r="AL4718" s="76"/>
      <c r="AM4718" s="75"/>
      <c r="AO4718" s="75"/>
      <c r="AP4718" s="75"/>
      <c r="AQ4718" s="75"/>
      <c r="AR4718" s="75"/>
      <c r="AS4718" s="75"/>
      <c r="AT4718" s="75"/>
      <c r="AU4718" s="75"/>
      <c r="AV4718" s="75"/>
      <c r="AW4718" s="75"/>
      <c r="AX4718" s="75"/>
      <c r="AY4718" s="75"/>
      <c r="AZ4718" s="75"/>
      <c r="BA4718" s="75"/>
      <c r="BB4718" s="75"/>
      <c r="BC4718" s="75"/>
      <c r="BD4718" s="75"/>
      <c r="BE4718" s="75"/>
      <c r="BF4718" s="75"/>
    </row>
    <row r="4719" spans="1:58" ht="11.25" customHeight="1" x14ac:dyDescent="0.3">
      <c r="A4719" s="75"/>
      <c r="B4719" s="75"/>
      <c r="C4719" s="958"/>
      <c r="D4719" s="75"/>
      <c r="E4719" s="75"/>
      <c r="F4719" s="75"/>
      <c r="G4719" s="75"/>
      <c r="H4719" s="75"/>
      <c r="I4719" s="75"/>
      <c r="J4719" s="75"/>
      <c r="K4719" s="75"/>
      <c r="L4719" s="75"/>
      <c r="M4719" s="75"/>
      <c r="N4719" s="75"/>
      <c r="O4719" s="75"/>
      <c r="P4719" s="75"/>
      <c r="Q4719" s="75"/>
      <c r="R4719" s="75"/>
      <c r="S4719" s="75"/>
      <c r="T4719" s="75"/>
      <c r="U4719" s="75"/>
      <c r="V4719" s="75"/>
      <c r="W4719" s="75"/>
      <c r="X4719" s="75"/>
      <c r="Y4719" s="75"/>
      <c r="Z4719" s="75"/>
      <c r="AA4719" s="75"/>
      <c r="AB4719" s="75"/>
      <c r="AC4719" s="75"/>
      <c r="AD4719" s="75"/>
      <c r="AE4719" s="75"/>
      <c r="AF4719" s="75"/>
      <c r="AG4719" s="75"/>
      <c r="AH4719" s="75"/>
      <c r="AI4719" s="75"/>
      <c r="AK4719" s="76"/>
      <c r="AL4719" s="76"/>
      <c r="AM4719" s="75"/>
      <c r="AO4719" s="75"/>
      <c r="AP4719" s="75"/>
      <c r="AQ4719" s="75"/>
      <c r="AR4719" s="75"/>
      <c r="AS4719" s="75"/>
      <c r="AT4719" s="75"/>
      <c r="AU4719" s="75"/>
      <c r="AV4719" s="75"/>
      <c r="AW4719" s="75"/>
      <c r="AX4719" s="75"/>
      <c r="AY4719" s="75"/>
      <c r="AZ4719" s="75"/>
      <c r="BA4719" s="75"/>
      <c r="BB4719" s="75"/>
      <c r="BC4719" s="75"/>
      <c r="BD4719" s="75"/>
      <c r="BE4719" s="75"/>
      <c r="BF4719" s="75"/>
    </row>
    <row r="4720" spans="1:58" ht="11.25" customHeight="1" x14ac:dyDescent="0.3">
      <c r="A4720" s="75"/>
      <c r="B4720" s="75"/>
      <c r="C4720" s="958"/>
      <c r="D4720" s="75"/>
      <c r="E4720" s="75"/>
      <c r="F4720" s="75"/>
      <c r="G4720" s="75"/>
      <c r="H4720" s="75"/>
      <c r="I4720" s="75"/>
      <c r="J4720" s="75"/>
      <c r="K4720" s="75"/>
      <c r="L4720" s="75"/>
      <c r="M4720" s="75"/>
      <c r="N4720" s="75"/>
      <c r="O4720" s="75"/>
      <c r="P4720" s="75"/>
      <c r="Q4720" s="75"/>
      <c r="R4720" s="75"/>
      <c r="S4720" s="75"/>
      <c r="T4720" s="75"/>
      <c r="U4720" s="75"/>
      <c r="V4720" s="75"/>
      <c r="W4720" s="75"/>
      <c r="X4720" s="75"/>
      <c r="Y4720" s="75"/>
      <c r="Z4720" s="75"/>
      <c r="AA4720" s="75"/>
      <c r="AB4720" s="75"/>
      <c r="AC4720" s="75"/>
      <c r="AD4720" s="75"/>
      <c r="AE4720" s="75"/>
      <c r="AF4720" s="75"/>
      <c r="AG4720" s="75"/>
      <c r="AH4720" s="75"/>
      <c r="AI4720" s="75"/>
      <c r="AK4720" s="76"/>
      <c r="AL4720" s="76"/>
      <c r="AM4720" s="75"/>
      <c r="AO4720" s="75"/>
      <c r="AP4720" s="75"/>
      <c r="AQ4720" s="75"/>
      <c r="AR4720" s="75"/>
      <c r="AS4720" s="75"/>
      <c r="AT4720" s="75"/>
      <c r="AU4720" s="75"/>
      <c r="AV4720" s="75"/>
      <c r="AW4720" s="75"/>
      <c r="AX4720" s="75"/>
      <c r="AY4720" s="75"/>
      <c r="AZ4720" s="75"/>
      <c r="BA4720" s="75"/>
      <c r="BB4720" s="75"/>
      <c r="BC4720" s="75"/>
      <c r="BD4720" s="75"/>
      <c r="BE4720" s="75"/>
      <c r="BF4720" s="75"/>
    </row>
    <row r="4721" spans="1:58" ht="11.25" customHeight="1" x14ac:dyDescent="0.3">
      <c r="A4721" s="75"/>
      <c r="B4721" s="75"/>
      <c r="C4721" s="958"/>
      <c r="D4721" s="75"/>
      <c r="E4721" s="75"/>
      <c r="F4721" s="75"/>
      <c r="G4721" s="75"/>
      <c r="H4721" s="75"/>
      <c r="I4721" s="75"/>
      <c r="J4721" s="75"/>
      <c r="K4721" s="75"/>
      <c r="L4721" s="75"/>
      <c r="M4721" s="75"/>
      <c r="N4721" s="75"/>
      <c r="O4721" s="75"/>
      <c r="P4721" s="75"/>
      <c r="Q4721" s="75"/>
      <c r="R4721" s="75"/>
      <c r="S4721" s="75"/>
      <c r="T4721" s="75"/>
      <c r="U4721" s="75"/>
      <c r="V4721" s="75"/>
      <c r="W4721" s="75"/>
      <c r="X4721" s="75"/>
      <c r="Y4721" s="75"/>
      <c r="Z4721" s="75"/>
      <c r="AA4721" s="75"/>
      <c r="AB4721" s="75"/>
      <c r="AC4721" s="75"/>
      <c r="AD4721" s="75"/>
      <c r="AE4721" s="75"/>
      <c r="AF4721" s="75"/>
      <c r="AG4721" s="75"/>
      <c r="AH4721" s="75"/>
      <c r="AI4721" s="75"/>
      <c r="AK4721" s="76"/>
      <c r="AL4721" s="76"/>
      <c r="AM4721" s="75"/>
      <c r="AO4721" s="75"/>
      <c r="AP4721" s="75"/>
      <c r="AQ4721" s="75"/>
      <c r="AR4721" s="75"/>
      <c r="AS4721" s="75"/>
      <c r="AT4721" s="75"/>
      <c r="AU4721" s="75"/>
      <c r="AV4721" s="75"/>
      <c r="AW4721" s="75"/>
      <c r="AX4721" s="75"/>
      <c r="AY4721" s="75"/>
      <c r="AZ4721" s="75"/>
      <c r="BA4721" s="75"/>
      <c r="BB4721" s="75"/>
      <c r="BC4721" s="75"/>
      <c r="BD4721" s="75"/>
      <c r="BE4721" s="75"/>
      <c r="BF4721" s="75"/>
    </row>
    <row r="4722" spans="1:58" ht="11.25" customHeight="1" x14ac:dyDescent="0.3">
      <c r="A4722" s="75"/>
      <c r="B4722" s="75"/>
      <c r="C4722" s="958"/>
      <c r="D4722" s="75"/>
      <c r="E4722" s="75"/>
      <c r="F4722" s="75"/>
      <c r="G4722" s="75"/>
      <c r="H4722" s="75"/>
      <c r="I4722" s="75"/>
      <c r="J4722" s="75"/>
      <c r="K4722" s="75"/>
      <c r="L4722" s="75"/>
      <c r="M4722" s="75"/>
      <c r="N4722" s="75"/>
      <c r="O4722" s="75"/>
      <c r="P4722" s="75"/>
      <c r="Q4722" s="75"/>
      <c r="R4722" s="75"/>
      <c r="S4722" s="75"/>
      <c r="T4722" s="75"/>
      <c r="U4722" s="75"/>
      <c r="V4722" s="75"/>
      <c r="W4722" s="75"/>
      <c r="X4722" s="75"/>
      <c r="Y4722" s="75"/>
      <c r="Z4722" s="75"/>
      <c r="AA4722" s="75"/>
      <c r="AB4722" s="75"/>
      <c r="AC4722" s="75"/>
      <c r="AD4722" s="75"/>
      <c r="AE4722" s="75"/>
      <c r="AF4722" s="75"/>
      <c r="AG4722" s="75"/>
      <c r="AH4722" s="75"/>
      <c r="AI4722" s="75"/>
      <c r="AK4722" s="76"/>
      <c r="AL4722" s="76"/>
      <c r="AM4722" s="75"/>
      <c r="AO4722" s="75"/>
      <c r="AP4722" s="75"/>
      <c r="AQ4722" s="75"/>
      <c r="AR4722" s="75"/>
      <c r="AS4722" s="75"/>
      <c r="AT4722" s="75"/>
      <c r="AU4722" s="75"/>
      <c r="AV4722" s="75"/>
      <c r="AW4722" s="75"/>
      <c r="AX4722" s="75"/>
      <c r="AY4722" s="75"/>
      <c r="AZ4722" s="75"/>
      <c r="BA4722" s="75"/>
      <c r="BB4722" s="75"/>
      <c r="BC4722" s="75"/>
      <c r="BD4722" s="75"/>
      <c r="BE4722" s="75"/>
      <c r="BF4722" s="75"/>
    </row>
    <row r="4723" spans="1:58" ht="11.25" customHeight="1" x14ac:dyDescent="0.3">
      <c r="A4723" s="75"/>
      <c r="B4723" s="75"/>
      <c r="C4723" s="958"/>
      <c r="D4723" s="75"/>
      <c r="E4723" s="75"/>
      <c r="F4723" s="75"/>
      <c r="G4723" s="75"/>
      <c r="H4723" s="75"/>
      <c r="I4723" s="75"/>
      <c r="J4723" s="75"/>
      <c r="K4723" s="75"/>
      <c r="L4723" s="75"/>
      <c r="M4723" s="75"/>
      <c r="N4723" s="75"/>
      <c r="O4723" s="75"/>
      <c r="P4723" s="75"/>
      <c r="Q4723" s="75"/>
      <c r="R4723" s="75"/>
      <c r="S4723" s="75"/>
      <c r="T4723" s="75"/>
      <c r="U4723" s="75"/>
      <c r="V4723" s="75"/>
      <c r="W4723" s="75"/>
      <c r="X4723" s="75"/>
      <c r="Y4723" s="75"/>
      <c r="Z4723" s="75"/>
      <c r="AA4723" s="75"/>
      <c r="AB4723" s="75"/>
      <c r="AC4723" s="75"/>
      <c r="AD4723" s="75"/>
      <c r="AE4723" s="75"/>
      <c r="AF4723" s="75"/>
      <c r="AG4723" s="75"/>
      <c r="AH4723" s="75"/>
      <c r="AI4723" s="75"/>
      <c r="AK4723" s="76"/>
      <c r="AL4723" s="76"/>
      <c r="AM4723" s="75"/>
      <c r="AO4723" s="75"/>
      <c r="AP4723" s="75"/>
      <c r="AQ4723" s="75"/>
      <c r="AR4723" s="75"/>
      <c r="AS4723" s="75"/>
      <c r="AT4723" s="75"/>
      <c r="AU4723" s="75"/>
      <c r="AV4723" s="75"/>
      <c r="AW4723" s="75"/>
      <c r="AX4723" s="75"/>
      <c r="AY4723" s="75"/>
      <c r="AZ4723" s="75"/>
      <c r="BA4723" s="75"/>
      <c r="BB4723" s="75"/>
      <c r="BC4723" s="75"/>
      <c r="BD4723" s="75"/>
      <c r="BE4723" s="75"/>
      <c r="BF4723" s="75"/>
    </row>
    <row r="4724" spans="1:58" ht="11.25" customHeight="1" x14ac:dyDescent="0.3">
      <c r="A4724" s="75"/>
      <c r="B4724" s="75"/>
      <c r="C4724" s="958"/>
      <c r="D4724" s="75"/>
      <c r="E4724" s="75"/>
      <c r="F4724" s="75"/>
      <c r="G4724" s="75"/>
      <c r="H4724" s="75"/>
      <c r="I4724" s="75"/>
      <c r="J4724" s="75"/>
      <c r="K4724" s="75"/>
      <c r="L4724" s="75"/>
      <c r="M4724" s="75"/>
      <c r="N4724" s="75"/>
      <c r="O4724" s="75"/>
      <c r="P4724" s="75"/>
      <c r="Q4724" s="75"/>
      <c r="R4724" s="75"/>
      <c r="S4724" s="75"/>
      <c r="T4724" s="75"/>
      <c r="U4724" s="75"/>
      <c r="V4724" s="75"/>
      <c r="W4724" s="75"/>
      <c r="X4724" s="75"/>
      <c r="Y4724" s="75"/>
      <c r="Z4724" s="75"/>
      <c r="AA4724" s="75"/>
      <c r="AB4724" s="75"/>
      <c r="AC4724" s="75"/>
      <c r="AD4724" s="75"/>
      <c r="AE4724" s="75"/>
      <c r="AF4724" s="75"/>
      <c r="AG4724" s="75"/>
      <c r="AH4724" s="75"/>
      <c r="AI4724" s="75"/>
      <c r="AK4724" s="76"/>
      <c r="AL4724" s="76"/>
      <c r="AM4724" s="75"/>
      <c r="AO4724" s="75"/>
      <c r="AP4724" s="75"/>
      <c r="AQ4724" s="75"/>
      <c r="AR4724" s="75"/>
      <c r="AS4724" s="75"/>
      <c r="AT4724" s="75"/>
      <c r="AU4724" s="75"/>
      <c r="AV4724" s="75"/>
      <c r="AW4724" s="75"/>
      <c r="AX4724" s="75"/>
      <c r="AY4724" s="75"/>
      <c r="AZ4724" s="75"/>
      <c r="BA4724" s="75"/>
      <c r="BB4724" s="75"/>
      <c r="BC4724" s="75"/>
      <c r="BD4724" s="75"/>
      <c r="BE4724" s="75"/>
      <c r="BF4724" s="75"/>
    </row>
    <row r="4725" spans="1:58" ht="11.25" customHeight="1" x14ac:dyDescent="0.3">
      <c r="A4725" s="75"/>
      <c r="B4725" s="75"/>
      <c r="C4725" s="958"/>
      <c r="D4725" s="75"/>
      <c r="E4725" s="75"/>
      <c r="F4725" s="75"/>
      <c r="G4725" s="75"/>
      <c r="H4725" s="75"/>
      <c r="I4725" s="75"/>
      <c r="J4725" s="75"/>
      <c r="K4725" s="75"/>
      <c r="L4725" s="75"/>
      <c r="M4725" s="75"/>
      <c r="N4725" s="75"/>
      <c r="O4725" s="75"/>
      <c r="P4725" s="75"/>
      <c r="Q4725" s="75"/>
      <c r="R4725" s="75"/>
      <c r="S4725" s="75"/>
      <c r="T4725" s="75"/>
      <c r="U4725" s="75"/>
      <c r="V4725" s="75"/>
      <c r="W4725" s="75"/>
      <c r="X4725" s="75"/>
      <c r="Y4725" s="75"/>
      <c r="Z4725" s="75"/>
      <c r="AA4725" s="75"/>
      <c r="AB4725" s="75"/>
      <c r="AC4725" s="75"/>
      <c r="AD4725" s="75"/>
      <c r="AE4725" s="75"/>
      <c r="AF4725" s="75"/>
      <c r="AG4725" s="75"/>
      <c r="AH4725" s="75"/>
      <c r="AI4725" s="75"/>
      <c r="AK4725" s="76"/>
      <c r="AL4725" s="76"/>
      <c r="AM4725" s="75"/>
      <c r="AO4725" s="75"/>
      <c r="AP4725" s="75"/>
      <c r="AQ4725" s="75"/>
      <c r="AR4725" s="75"/>
      <c r="AS4725" s="75"/>
      <c r="AT4725" s="75"/>
      <c r="AU4725" s="75"/>
      <c r="AV4725" s="75"/>
      <c r="AW4725" s="75"/>
      <c r="AX4725" s="75"/>
      <c r="AY4725" s="75"/>
      <c r="AZ4725" s="75"/>
      <c r="BA4725" s="75"/>
      <c r="BB4725" s="75"/>
      <c r="BC4725" s="75"/>
      <c r="BD4725" s="75"/>
      <c r="BE4725" s="75"/>
      <c r="BF4725" s="75"/>
    </row>
    <row r="4726" spans="1:58" ht="11.25" customHeight="1" x14ac:dyDescent="0.3">
      <c r="A4726" s="75"/>
      <c r="B4726" s="75"/>
      <c r="C4726" s="958"/>
      <c r="D4726" s="75"/>
      <c r="E4726" s="75"/>
      <c r="F4726" s="75"/>
      <c r="G4726" s="75"/>
      <c r="H4726" s="75"/>
      <c r="I4726" s="75"/>
      <c r="J4726" s="75"/>
      <c r="K4726" s="75"/>
      <c r="L4726" s="75"/>
      <c r="M4726" s="75"/>
      <c r="N4726" s="75"/>
      <c r="O4726" s="75"/>
      <c r="P4726" s="75"/>
      <c r="Q4726" s="75"/>
      <c r="R4726" s="75"/>
      <c r="S4726" s="75"/>
      <c r="T4726" s="75"/>
      <c r="U4726" s="75"/>
      <c r="V4726" s="75"/>
      <c r="W4726" s="75"/>
      <c r="X4726" s="75"/>
      <c r="Y4726" s="75"/>
      <c r="Z4726" s="75"/>
      <c r="AA4726" s="75"/>
      <c r="AB4726" s="75"/>
      <c r="AC4726" s="75"/>
      <c r="AD4726" s="75"/>
      <c r="AE4726" s="75"/>
      <c r="AF4726" s="75"/>
      <c r="AG4726" s="75"/>
      <c r="AH4726" s="75"/>
      <c r="AI4726" s="75"/>
      <c r="AK4726" s="76"/>
      <c r="AL4726" s="76"/>
      <c r="AM4726" s="75"/>
      <c r="AO4726" s="75"/>
      <c r="AP4726" s="75"/>
      <c r="AQ4726" s="75"/>
      <c r="AR4726" s="75"/>
      <c r="AS4726" s="75"/>
      <c r="AT4726" s="75"/>
      <c r="AU4726" s="75"/>
      <c r="AV4726" s="75"/>
      <c r="AW4726" s="75"/>
      <c r="AX4726" s="75"/>
      <c r="AY4726" s="75"/>
      <c r="AZ4726" s="75"/>
      <c r="BA4726" s="75"/>
      <c r="BB4726" s="75"/>
      <c r="BC4726" s="75"/>
      <c r="BD4726" s="75"/>
      <c r="BE4726" s="75"/>
      <c r="BF4726" s="75"/>
    </row>
    <row r="4727" spans="1:58" ht="11.25" customHeight="1" x14ac:dyDescent="0.3">
      <c r="A4727" s="75"/>
      <c r="B4727" s="75"/>
      <c r="C4727" s="958"/>
      <c r="D4727" s="75"/>
      <c r="E4727" s="75"/>
      <c r="F4727" s="75"/>
      <c r="G4727" s="75"/>
      <c r="H4727" s="75"/>
      <c r="I4727" s="75"/>
      <c r="J4727" s="75"/>
      <c r="K4727" s="75"/>
      <c r="L4727" s="75"/>
      <c r="M4727" s="75"/>
      <c r="N4727" s="75"/>
      <c r="O4727" s="75"/>
      <c r="P4727" s="75"/>
      <c r="Q4727" s="75"/>
      <c r="R4727" s="75"/>
      <c r="S4727" s="75"/>
      <c r="T4727" s="75"/>
      <c r="U4727" s="75"/>
      <c r="V4727" s="75"/>
      <c r="W4727" s="75"/>
      <c r="X4727" s="75"/>
      <c r="Y4727" s="75"/>
      <c r="Z4727" s="75"/>
      <c r="AA4727" s="75"/>
      <c r="AB4727" s="75"/>
      <c r="AC4727" s="75"/>
      <c r="AD4727" s="75"/>
      <c r="AE4727" s="75"/>
      <c r="AF4727" s="75"/>
      <c r="AG4727" s="75"/>
      <c r="AH4727" s="75"/>
      <c r="AI4727" s="75"/>
      <c r="AK4727" s="76"/>
      <c r="AL4727" s="76"/>
      <c r="AM4727" s="75"/>
      <c r="AO4727" s="75"/>
      <c r="AP4727" s="75"/>
      <c r="AQ4727" s="75"/>
      <c r="AR4727" s="75"/>
      <c r="AS4727" s="75"/>
      <c r="AT4727" s="75"/>
      <c r="AU4727" s="75"/>
      <c r="AV4727" s="75"/>
      <c r="AW4727" s="75"/>
      <c r="AX4727" s="75"/>
      <c r="AY4727" s="75"/>
      <c r="AZ4727" s="75"/>
      <c r="BA4727" s="75"/>
      <c r="BB4727" s="75"/>
      <c r="BC4727" s="75"/>
      <c r="BD4727" s="75"/>
      <c r="BE4727" s="75"/>
      <c r="BF4727" s="75"/>
    </row>
    <row r="4728" spans="1:58" ht="11.25" customHeight="1" x14ac:dyDescent="0.3">
      <c r="A4728" s="75"/>
      <c r="B4728" s="75"/>
      <c r="C4728" s="958"/>
      <c r="D4728" s="75"/>
      <c r="E4728" s="75"/>
      <c r="F4728" s="75"/>
      <c r="G4728" s="75"/>
      <c r="H4728" s="75"/>
      <c r="I4728" s="75"/>
      <c r="J4728" s="75"/>
      <c r="K4728" s="75"/>
      <c r="L4728" s="75"/>
      <c r="M4728" s="75"/>
      <c r="N4728" s="75"/>
      <c r="O4728" s="75"/>
      <c r="P4728" s="75"/>
      <c r="Q4728" s="75"/>
      <c r="R4728" s="75"/>
      <c r="S4728" s="75"/>
      <c r="T4728" s="75"/>
      <c r="U4728" s="75"/>
      <c r="V4728" s="75"/>
      <c r="W4728" s="75"/>
      <c r="X4728" s="75"/>
      <c r="Y4728" s="75"/>
      <c r="Z4728" s="75"/>
      <c r="AA4728" s="75"/>
      <c r="AB4728" s="75"/>
      <c r="AC4728" s="75"/>
      <c r="AD4728" s="75"/>
      <c r="AE4728" s="75"/>
      <c r="AF4728" s="75"/>
      <c r="AG4728" s="75"/>
      <c r="AH4728" s="75"/>
      <c r="AI4728" s="75"/>
      <c r="AK4728" s="76"/>
      <c r="AL4728" s="76"/>
      <c r="AM4728" s="75"/>
      <c r="AO4728" s="75"/>
      <c r="AP4728" s="75"/>
      <c r="AQ4728" s="75"/>
      <c r="AR4728" s="75"/>
      <c r="AS4728" s="75"/>
      <c r="AT4728" s="75"/>
      <c r="AU4728" s="75"/>
      <c r="AV4728" s="75"/>
      <c r="AW4728" s="75"/>
      <c r="AX4728" s="75"/>
      <c r="AY4728" s="75"/>
      <c r="AZ4728" s="75"/>
      <c r="BA4728" s="75"/>
      <c r="BB4728" s="75"/>
      <c r="BC4728" s="75"/>
      <c r="BD4728" s="75"/>
      <c r="BE4728" s="75"/>
      <c r="BF4728" s="75"/>
    </row>
    <row r="4729" spans="1:58" ht="11.25" customHeight="1" x14ac:dyDescent="0.3">
      <c r="A4729" s="75"/>
      <c r="B4729" s="75"/>
      <c r="C4729" s="958"/>
      <c r="D4729" s="75"/>
      <c r="E4729" s="75"/>
      <c r="F4729" s="75"/>
      <c r="G4729" s="75"/>
      <c r="H4729" s="75"/>
      <c r="I4729" s="75"/>
      <c r="J4729" s="75"/>
      <c r="K4729" s="75"/>
      <c r="L4729" s="75"/>
      <c r="M4729" s="75"/>
      <c r="N4729" s="75"/>
      <c r="O4729" s="75"/>
      <c r="P4729" s="75"/>
      <c r="Q4729" s="75"/>
      <c r="R4729" s="75"/>
      <c r="S4729" s="75"/>
      <c r="T4729" s="75"/>
      <c r="U4729" s="75"/>
      <c r="V4729" s="75"/>
      <c r="W4729" s="75"/>
      <c r="X4729" s="75"/>
      <c r="Y4729" s="75"/>
      <c r="Z4729" s="75"/>
      <c r="AA4729" s="75"/>
      <c r="AB4729" s="75"/>
      <c r="AC4729" s="75"/>
      <c r="AD4729" s="75"/>
      <c r="AE4729" s="75"/>
      <c r="AF4729" s="75"/>
      <c r="AG4729" s="75"/>
      <c r="AH4729" s="75"/>
      <c r="AI4729" s="75"/>
      <c r="AK4729" s="76"/>
      <c r="AL4729" s="76"/>
      <c r="AM4729" s="75"/>
      <c r="AO4729" s="75"/>
      <c r="AP4729" s="75"/>
      <c r="AQ4729" s="75"/>
      <c r="AR4729" s="75"/>
      <c r="AS4729" s="75"/>
      <c r="AT4729" s="75"/>
      <c r="AU4729" s="75"/>
      <c r="AV4729" s="75"/>
      <c r="AW4729" s="75"/>
      <c r="AX4729" s="75"/>
      <c r="AY4729" s="75"/>
      <c r="AZ4729" s="75"/>
      <c r="BA4729" s="75"/>
      <c r="BB4729" s="75"/>
      <c r="BC4729" s="75"/>
      <c r="BD4729" s="75"/>
      <c r="BE4729" s="75"/>
      <c r="BF4729" s="75"/>
    </row>
    <row r="4730" spans="1:58" ht="11.25" customHeight="1" x14ac:dyDescent="0.3">
      <c r="A4730" s="75"/>
      <c r="B4730" s="75"/>
      <c r="C4730" s="958"/>
      <c r="D4730" s="75"/>
      <c r="E4730" s="75"/>
      <c r="F4730" s="75"/>
      <c r="G4730" s="75"/>
      <c r="H4730" s="75"/>
      <c r="I4730" s="75"/>
      <c r="J4730" s="75"/>
      <c r="K4730" s="75"/>
      <c r="L4730" s="75"/>
      <c r="M4730" s="75"/>
      <c r="N4730" s="75"/>
      <c r="O4730" s="75"/>
      <c r="P4730" s="75"/>
      <c r="Q4730" s="75"/>
      <c r="R4730" s="75"/>
      <c r="S4730" s="75"/>
      <c r="T4730" s="75"/>
      <c r="U4730" s="75"/>
      <c r="V4730" s="75"/>
      <c r="W4730" s="75"/>
      <c r="X4730" s="75"/>
      <c r="Y4730" s="75"/>
      <c r="Z4730" s="75"/>
      <c r="AA4730" s="75"/>
      <c r="AB4730" s="75"/>
      <c r="AC4730" s="75"/>
      <c r="AD4730" s="75"/>
      <c r="AE4730" s="75"/>
      <c r="AF4730" s="75"/>
      <c r="AG4730" s="75"/>
      <c r="AH4730" s="75"/>
      <c r="AI4730" s="75"/>
      <c r="AK4730" s="76"/>
      <c r="AL4730" s="76"/>
      <c r="AM4730" s="75"/>
      <c r="AO4730" s="75"/>
      <c r="AP4730" s="75"/>
      <c r="AQ4730" s="75"/>
      <c r="AR4730" s="75"/>
      <c r="AS4730" s="75"/>
      <c r="AT4730" s="75"/>
      <c r="AU4730" s="75"/>
      <c r="AV4730" s="75"/>
      <c r="AW4730" s="75"/>
      <c r="AX4730" s="75"/>
      <c r="AY4730" s="75"/>
      <c r="AZ4730" s="75"/>
      <c r="BA4730" s="75"/>
      <c r="BB4730" s="75"/>
      <c r="BC4730" s="75"/>
      <c r="BD4730" s="75"/>
      <c r="BE4730" s="75"/>
      <c r="BF4730" s="75"/>
    </row>
    <row r="4731" spans="1:58" ht="11.25" customHeight="1" x14ac:dyDescent="0.3">
      <c r="A4731" s="75"/>
      <c r="B4731" s="75"/>
      <c r="C4731" s="958"/>
      <c r="D4731" s="75"/>
      <c r="E4731" s="75"/>
      <c r="F4731" s="75"/>
      <c r="G4731" s="75"/>
      <c r="H4731" s="75"/>
      <c r="I4731" s="75"/>
      <c r="J4731" s="75"/>
      <c r="K4731" s="75"/>
      <c r="L4731" s="75"/>
      <c r="M4731" s="75"/>
      <c r="N4731" s="75"/>
      <c r="O4731" s="75"/>
      <c r="P4731" s="75"/>
      <c r="Q4731" s="75"/>
      <c r="R4731" s="75"/>
      <c r="S4731" s="75"/>
      <c r="T4731" s="75"/>
      <c r="U4731" s="75"/>
      <c r="V4731" s="75"/>
      <c r="W4731" s="75"/>
      <c r="X4731" s="75"/>
      <c r="Y4731" s="75"/>
      <c r="Z4731" s="75"/>
      <c r="AA4731" s="75"/>
      <c r="AB4731" s="75"/>
      <c r="AC4731" s="75"/>
      <c r="AD4731" s="75"/>
      <c r="AE4731" s="75"/>
      <c r="AF4731" s="75"/>
      <c r="AG4731" s="75"/>
      <c r="AH4731" s="75"/>
      <c r="AI4731" s="75"/>
      <c r="AK4731" s="76"/>
      <c r="AL4731" s="76"/>
      <c r="AM4731" s="75"/>
      <c r="AO4731" s="75"/>
      <c r="AP4731" s="75"/>
      <c r="AQ4731" s="75"/>
      <c r="AR4731" s="75"/>
      <c r="AS4731" s="75"/>
      <c r="AT4731" s="75"/>
      <c r="AU4731" s="75"/>
      <c r="AV4731" s="75"/>
      <c r="AW4731" s="75"/>
      <c r="AX4731" s="75"/>
      <c r="AY4731" s="75"/>
      <c r="AZ4731" s="75"/>
      <c r="BA4731" s="75"/>
      <c r="BB4731" s="75"/>
      <c r="BC4731" s="75"/>
      <c r="BD4731" s="75"/>
      <c r="BE4731" s="75"/>
      <c r="BF4731" s="75"/>
    </row>
    <row r="4732" spans="1:58" ht="11.25" customHeight="1" x14ac:dyDescent="0.3">
      <c r="A4732" s="75"/>
      <c r="B4732" s="75"/>
      <c r="C4732" s="958"/>
      <c r="D4732" s="75"/>
      <c r="E4732" s="75"/>
      <c r="F4732" s="75"/>
      <c r="G4732" s="75"/>
      <c r="H4732" s="75"/>
      <c r="I4732" s="75"/>
      <c r="J4732" s="75"/>
      <c r="K4732" s="75"/>
      <c r="L4732" s="75"/>
      <c r="M4732" s="75"/>
      <c r="N4732" s="75"/>
      <c r="O4732" s="75"/>
      <c r="P4732" s="75"/>
      <c r="Q4732" s="75"/>
      <c r="R4732" s="75"/>
      <c r="S4732" s="75"/>
      <c r="T4732" s="75"/>
      <c r="U4732" s="75"/>
      <c r="V4732" s="75"/>
      <c r="W4732" s="75"/>
      <c r="X4732" s="75"/>
      <c r="Y4732" s="75"/>
      <c r="Z4732" s="75"/>
      <c r="AA4732" s="75"/>
      <c r="AB4732" s="75"/>
      <c r="AC4732" s="75"/>
      <c r="AD4732" s="75"/>
      <c r="AE4732" s="75"/>
      <c r="AF4732" s="75"/>
      <c r="AG4732" s="75"/>
      <c r="AH4732" s="75"/>
      <c r="AI4732" s="75"/>
      <c r="AK4732" s="76"/>
      <c r="AL4732" s="76"/>
      <c r="AM4732" s="75"/>
      <c r="AO4732" s="75"/>
      <c r="AP4732" s="75"/>
      <c r="AQ4732" s="75"/>
      <c r="AR4732" s="75"/>
      <c r="AS4732" s="75"/>
      <c r="AT4732" s="75"/>
      <c r="AU4732" s="75"/>
      <c r="AV4732" s="75"/>
      <c r="AW4732" s="75"/>
      <c r="AX4732" s="75"/>
      <c r="AY4732" s="75"/>
      <c r="AZ4732" s="75"/>
      <c r="BA4732" s="75"/>
      <c r="BB4732" s="75"/>
      <c r="BC4732" s="75"/>
      <c r="BD4732" s="75"/>
      <c r="BE4732" s="75"/>
      <c r="BF4732" s="75"/>
    </row>
    <row r="4733" spans="1:58" ht="11.25" customHeight="1" x14ac:dyDescent="0.3">
      <c r="A4733" s="75"/>
      <c r="B4733" s="75"/>
      <c r="C4733" s="958"/>
      <c r="D4733" s="75"/>
      <c r="E4733" s="75"/>
      <c r="F4733" s="75"/>
      <c r="G4733" s="75"/>
      <c r="H4733" s="75"/>
      <c r="I4733" s="75"/>
      <c r="J4733" s="75"/>
      <c r="K4733" s="75"/>
      <c r="L4733" s="75"/>
      <c r="M4733" s="75"/>
      <c r="N4733" s="75"/>
      <c r="O4733" s="75"/>
      <c r="P4733" s="75"/>
      <c r="Q4733" s="75"/>
      <c r="R4733" s="75"/>
      <c r="S4733" s="75"/>
      <c r="T4733" s="75"/>
      <c r="U4733" s="75"/>
      <c r="V4733" s="75"/>
      <c r="W4733" s="75"/>
      <c r="X4733" s="75"/>
      <c r="Y4733" s="75"/>
      <c r="Z4733" s="75"/>
      <c r="AA4733" s="75"/>
      <c r="AB4733" s="75"/>
      <c r="AC4733" s="75"/>
      <c r="AD4733" s="75"/>
      <c r="AE4733" s="75"/>
      <c r="AF4733" s="75"/>
      <c r="AG4733" s="75"/>
      <c r="AH4733" s="75"/>
      <c r="AI4733" s="75"/>
      <c r="AK4733" s="76"/>
      <c r="AL4733" s="76"/>
      <c r="AM4733" s="75"/>
      <c r="AO4733" s="75"/>
      <c r="AP4733" s="75"/>
      <c r="AQ4733" s="75"/>
      <c r="AR4733" s="75"/>
      <c r="AS4733" s="75"/>
      <c r="AT4733" s="75"/>
      <c r="AU4733" s="75"/>
      <c r="AV4733" s="75"/>
      <c r="AW4733" s="75"/>
      <c r="AX4733" s="75"/>
      <c r="AY4733" s="75"/>
      <c r="AZ4733" s="75"/>
      <c r="BA4733" s="75"/>
      <c r="BB4733" s="75"/>
      <c r="BC4733" s="75"/>
      <c r="BD4733" s="75"/>
      <c r="BE4733" s="75"/>
      <c r="BF4733" s="75"/>
    </row>
    <row r="4734" spans="1:58" ht="11.25" customHeight="1" x14ac:dyDescent="0.3">
      <c r="A4734" s="75"/>
      <c r="B4734" s="75"/>
      <c r="C4734" s="958"/>
      <c r="D4734" s="75"/>
      <c r="E4734" s="75"/>
      <c r="F4734" s="75"/>
      <c r="G4734" s="75"/>
      <c r="H4734" s="75"/>
      <c r="I4734" s="75"/>
      <c r="J4734" s="75"/>
      <c r="K4734" s="75"/>
      <c r="L4734" s="75"/>
      <c r="M4734" s="75"/>
      <c r="N4734" s="75"/>
      <c r="O4734" s="75"/>
      <c r="P4734" s="75"/>
      <c r="Q4734" s="75"/>
      <c r="R4734" s="75"/>
      <c r="S4734" s="75"/>
      <c r="T4734" s="75"/>
      <c r="U4734" s="75"/>
      <c r="V4734" s="75"/>
      <c r="W4734" s="75"/>
      <c r="X4734" s="75"/>
      <c r="Y4734" s="75"/>
      <c r="Z4734" s="75"/>
      <c r="AA4734" s="75"/>
      <c r="AB4734" s="75"/>
      <c r="AC4734" s="75"/>
      <c r="AD4734" s="75"/>
      <c r="AE4734" s="75"/>
      <c r="AF4734" s="75"/>
      <c r="AG4734" s="75"/>
      <c r="AH4734" s="75"/>
      <c r="AI4734" s="75"/>
      <c r="AK4734" s="76"/>
      <c r="AL4734" s="76"/>
      <c r="AM4734" s="75"/>
      <c r="AO4734" s="75"/>
      <c r="AP4734" s="75"/>
      <c r="AQ4734" s="75"/>
      <c r="AR4734" s="75"/>
      <c r="AS4734" s="75"/>
      <c r="AT4734" s="75"/>
      <c r="AU4734" s="75"/>
      <c r="AV4734" s="75"/>
      <c r="AW4734" s="75"/>
      <c r="AX4734" s="75"/>
      <c r="AY4734" s="75"/>
      <c r="AZ4734" s="75"/>
      <c r="BA4734" s="75"/>
      <c r="BB4734" s="75"/>
      <c r="BC4734" s="75"/>
      <c r="BD4734" s="75"/>
      <c r="BE4734" s="75"/>
      <c r="BF4734" s="75"/>
    </row>
    <row r="4735" spans="1:58" ht="11.25" customHeight="1" x14ac:dyDescent="0.3">
      <c r="A4735" s="75"/>
      <c r="B4735" s="75"/>
      <c r="C4735" s="958"/>
      <c r="D4735" s="75"/>
      <c r="E4735" s="75"/>
      <c r="F4735" s="75"/>
      <c r="G4735" s="75"/>
      <c r="H4735" s="75"/>
      <c r="I4735" s="75"/>
      <c r="J4735" s="75"/>
      <c r="K4735" s="75"/>
      <c r="L4735" s="75"/>
      <c r="M4735" s="75"/>
      <c r="N4735" s="75"/>
      <c r="O4735" s="75"/>
      <c r="P4735" s="75"/>
      <c r="Q4735" s="75"/>
      <c r="R4735" s="75"/>
      <c r="S4735" s="75"/>
      <c r="T4735" s="75"/>
      <c r="U4735" s="75"/>
      <c r="V4735" s="75"/>
      <c r="W4735" s="75"/>
      <c r="X4735" s="75"/>
      <c r="Y4735" s="75"/>
      <c r="Z4735" s="75"/>
      <c r="AA4735" s="75"/>
      <c r="AB4735" s="75"/>
      <c r="AC4735" s="75"/>
      <c r="AD4735" s="75"/>
      <c r="AE4735" s="75"/>
      <c r="AF4735" s="75"/>
      <c r="AG4735" s="75"/>
      <c r="AH4735" s="75"/>
      <c r="AI4735" s="75"/>
      <c r="AK4735" s="76"/>
      <c r="AL4735" s="76"/>
      <c r="AM4735" s="75"/>
      <c r="AO4735" s="75"/>
      <c r="AP4735" s="75"/>
      <c r="AQ4735" s="75"/>
      <c r="AR4735" s="75"/>
      <c r="AS4735" s="75"/>
      <c r="AT4735" s="75"/>
      <c r="AU4735" s="75"/>
      <c r="AV4735" s="75"/>
      <c r="AW4735" s="75"/>
      <c r="AX4735" s="75"/>
      <c r="AY4735" s="75"/>
      <c r="AZ4735" s="75"/>
      <c r="BA4735" s="75"/>
      <c r="BB4735" s="75"/>
      <c r="BC4735" s="75"/>
      <c r="BD4735" s="75"/>
      <c r="BE4735" s="75"/>
      <c r="BF4735" s="75"/>
    </row>
    <row r="4736" spans="1:58" ht="11.25" customHeight="1" x14ac:dyDescent="0.3">
      <c r="A4736" s="75"/>
      <c r="B4736" s="75"/>
      <c r="C4736" s="958"/>
      <c r="D4736" s="75"/>
      <c r="E4736" s="75"/>
      <c r="F4736" s="75"/>
      <c r="G4736" s="75"/>
      <c r="H4736" s="75"/>
      <c r="I4736" s="75"/>
      <c r="J4736" s="75"/>
      <c r="K4736" s="75"/>
      <c r="L4736" s="75"/>
      <c r="M4736" s="75"/>
      <c r="N4736" s="75"/>
      <c r="O4736" s="75"/>
      <c r="P4736" s="75"/>
      <c r="Q4736" s="75"/>
      <c r="R4736" s="75"/>
      <c r="S4736" s="75"/>
      <c r="T4736" s="75"/>
      <c r="U4736" s="75"/>
      <c r="V4736" s="75"/>
      <c r="W4736" s="75"/>
      <c r="X4736" s="75"/>
      <c r="Y4736" s="75"/>
      <c r="Z4736" s="75"/>
      <c r="AA4736" s="75"/>
      <c r="AB4736" s="75"/>
      <c r="AC4736" s="75"/>
      <c r="AD4736" s="75"/>
      <c r="AE4736" s="75"/>
      <c r="AF4736" s="75"/>
      <c r="AG4736" s="75"/>
      <c r="AH4736" s="75"/>
      <c r="AI4736" s="75"/>
      <c r="AK4736" s="76"/>
      <c r="AL4736" s="76"/>
      <c r="AM4736" s="75"/>
      <c r="AO4736" s="75"/>
      <c r="AP4736" s="75"/>
      <c r="AQ4736" s="75"/>
      <c r="AR4736" s="75"/>
      <c r="AS4736" s="75"/>
      <c r="AT4736" s="75"/>
      <c r="AU4736" s="75"/>
      <c r="AV4736" s="75"/>
      <c r="AW4736" s="75"/>
      <c r="AX4736" s="75"/>
      <c r="AY4736" s="75"/>
      <c r="AZ4736" s="75"/>
      <c r="BA4736" s="75"/>
      <c r="BB4736" s="75"/>
      <c r="BC4736" s="75"/>
      <c r="BD4736" s="75"/>
      <c r="BE4736" s="75"/>
      <c r="BF4736" s="75"/>
    </row>
    <row r="4737" spans="1:58" ht="11.25" customHeight="1" x14ac:dyDescent="0.3">
      <c r="A4737" s="75"/>
      <c r="B4737" s="75"/>
      <c r="C4737" s="958"/>
      <c r="D4737" s="75"/>
      <c r="E4737" s="75"/>
      <c r="F4737" s="75"/>
      <c r="G4737" s="75"/>
      <c r="H4737" s="75"/>
      <c r="I4737" s="75"/>
      <c r="J4737" s="75"/>
      <c r="K4737" s="75"/>
      <c r="L4737" s="75"/>
      <c r="M4737" s="75"/>
      <c r="N4737" s="75"/>
      <c r="O4737" s="75"/>
      <c r="P4737" s="75"/>
      <c r="Q4737" s="75"/>
      <c r="R4737" s="75"/>
      <c r="S4737" s="75"/>
      <c r="T4737" s="75"/>
      <c r="U4737" s="75"/>
      <c r="V4737" s="75"/>
      <c r="W4737" s="75"/>
      <c r="X4737" s="75"/>
      <c r="Y4737" s="75"/>
      <c r="Z4737" s="75"/>
      <c r="AA4737" s="75"/>
      <c r="AB4737" s="75"/>
      <c r="AC4737" s="75"/>
      <c r="AD4737" s="75"/>
      <c r="AE4737" s="75"/>
      <c r="AF4737" s="75"/>
      <c r="AG4737" s="75"/>
      <c r="AH4737" s="75"/>
      <c r="AI4737" s="75"/>
      <c r="AK4737" s="76"/>
      <c r="AL4737" s="76"/>
      <c r="AM4737" s="75"/>
      <c r="AO4737" s="75"/>
      <c r="AP4737" s="75"/>
      <c r="AQ4737" s="75"/>
      <c r="AR4737" s="75"/>
      <c r="AS4737" s="75"/>
      <c r="AT4737" s="75"/>
      <c r="AU4737" s="75"/>
      <c r="AV4737" s="75"/>
      <c r="AW4737" s="75"/>
      <c r="AX4737" s="75"/>
      <c r="AY4737" s="75"/>
      <c r="AZ4737" s="75"/>
      <c r="BA4737" s="75"/>
      <c r="BB4737" s="75"/>
      <c r="BC4737" s="75"/>
      <c r="BD4737" s="75"/>
      <c r="BE4737" s="75"/>
      <c r="BF4737" s="75"/>
    </row>
    <row r="4738" spans="1:58" ht="11.25" customHeight="1" x14ac:dyDescent="0.3">
      <c r="A4738" s="75"/>
      <c r="B4738" s="75"/>
      <c r="C4738" s="958"/>
      <c r="D4738" s="75"/>
      <c r="E4738" s="75"/>
      <c r="F4738" s="75"/>
      <c r="G4738" s="75"/>
      <c r="H4738" s="75"/>
      <c r="I4738" s="75"/>
      <c r="J4738" s="75"/>
      <c r="K4738" s="75"/>
      <c r="L4738" s="75"/>
      <c r="M4738" s="75"/>
      <c r="N4738" s="75"/>
      <c r="O4738" s="75"/>
      <c r="P4738" s="75"/>
      <c r="Q4738" s="75"/>
      <c r="R4738" s="75"/>
      <c r="S4738" s="75"/>
      <c r="T4738" s="75"/>
      <c r="U4738" s="75"/>
      <c r="V4738" s="75"/>
      <c r="W4738" s="75"/>
      <c r="X4738" s="75"/>
      <c r="Y4738" s="75"/>
      <c r="Z4738" s="75"/>
      <c r="AA4738" s="75"/>
      <c r="AB4738" s="75"/>
      <c r="AC4738" s="75"/>
      <c r="AD4738" s="75"/>
      <c r="AE4738" s="75"/>
      <c r="AF4738" s="75"/>
      <c r="AG4738" s="75"/>
      <c r="AH4738" s="75"/>
      <c r="AI4738" s="75"/>
      <c r="AK4738" s="76"/>
      <c r="AL4738" s="76"/>
      <c r="AM4738" s="75"/>
      <c r="AO4738" s="75"/>
      <c r="AP4738" s="75"/>
      <c r="AQ4738" s="75"/>
      <c r="AR4738" s="75"/>
      <c r="AS4738" s="75"/>
      <c r="AT4738" s="75"/>
      <c r="AU4738" s="75"/>
      <c r="AV4738" s="75"/>
      <c r="AW4738" s="75"/>
      <c r="AX4738" s="75"/>
      <c r="AY4738" s="75"/>
      <c r="AZ4738" s="75"/>
      <c r="BA4738" s="75"/>
      <c r="BB4738" s="75"/>
      <c r="BC4738" s="75"/>
      <c r="BD4738" s="75"/>
      <c r="BE4738" s="75"/>
      <c r="BF4738" s="75"/>
    </row>
    <row r="4739" spans="1:58" ht="11.25" customHeight="1" x14ac:dyDescent="0.3">
      <c r="A4739" s="75"/>
      <c r="B4739" s="75"/>
      <c r="C4739" s="958"/>
      <c r="D4739" s="75"/>
      <c r="E4739" s="75"/>
      <c r="F4739" s="75"/>
      <c r="G4739" s="75"/>
      <c r="H4739" s="75"/>
      <c r="I4739" s="75"/>
      <c r="J4739" s="75"/>
      <c r="K4739" s="75"/>
      <c r="L4739" s="75"/>
      <c r="M4739" s="75"/>
      <c r="N4739" s="75"/>
      <c r="O4739" s="75"/>
      <c r="P4739" s="75"/>
      <c r="Q4739" s="75"/>
      <c r="R4739" s="75"/>
      <c r="S4739" s="75"/>
      <c r="T4739" s="75"/>
      <c r="U4739" s="75"/>
      <c r="V4739" s="75"/>
      <c r="W4739" s="75"/>
      <c r="X4739" s="75"/>
      <c r="Y4739" s="75"/>
      <c r="Z4739" s="75"/>
      <c r="AA4739" s="75"/>
      <c r="AB4739" s="75"/>
      <c r="AC4739" s="75"/>
      <c r="AD4739" s="75"/>
      <c r="AE4739" s="75"/>
      <c r="AF4739" s="75"/>
      <c r="AG4739" s="75"/>
      <c r="AH4739" s="75"/>
      <c r="AI4739" s="75"/>
      <c r="AK4739" s="76"/>
      <c r="AL4739" s="76"/>
      <c r="AM4739" s="75"/>
      <c r="AO4739" s="75"/>
      <c r="AP4739" s="75"/>
      <c r="AQ4739" s="75"/>
      <c r="AR4739" s="75"/>
      <c r="AS4739" s="75"/>
      <c r="AT4739" s="75"/>
      <c r="AU4739" s="75"/>
      <c r="AV4739" s="75"/>
      <c r="AW4739" s="75"/>
      <c r="AX4739" s="75"/>
      <c r="AY4739" s="75"/>
      <c r="AZ4739" s="75"/>
      <c r="BA4739" s="75"/>
      <c r="BB4739" s="75"/>
      <c r="BC4739" s="75"/>
      <c r="BD4739" s="75"/>
      <c r="BE4739" s="75"/>
      <c r="BF4739" s="75"/>
    </row>
    <row r="4740" spans="1:58" ht="11.25" customHeight="1" x14ac:dyDescent="0.3">
      <c r="A4740" s="75"/>
      <c r="B4740" s="75"/>
      <c r="C4740" s="958"/>
      <c r="D4740" s="75"/>
      <c r="E4740" s="75"/>
      <c r="F4740" s="75"/>
      <c r="G4740" s="75"/>
      <c r="H4740" s="75"/>
      <c r="I4740" s="75"/>
      <c r="J4740" s="75"/>
      <c r="K4740" s="75"/>
      <c r="L4740" s="75"/>
      <c r="M4740" s="75"/>
      <c r="N4740" s="75"/>
      <c r="O4740" s="75"/>
      <c r="P4740" s="75"/>
      <c r="Q4740" s="75"/>
      <c r="R4740" s="75"/>
      <c r="S4740" s="75"/>
      <c r="T4740" s="75"/>
      <c r="U4740" s="75"/>
      <c r="V4740" s="75"/>
      <c r="W4740" s="75"/>
      <c r="X4740" s="75"/>
      <c r="Y4740" s="75"/>
      <c r="Z4740" s="75"/>
      <c r="AA4740" s="75"/>
      <c r="AB4740" s="75"/>
      <c r="AC4740" s="75"/>
      <c r="AD4740" s="75"/>
      <c r="AE4740" s="75"/>
      <c r="AF4740" s="75"/>
      <c r="AG4740" s="75"/>
      <c r="AH4740" s="75"/>
      <c r="AI4740" s="75"/>
      <c r="AK4740" s="76"/>
      <c r="AL4740" s="76"/>
      <c r="AM4740" s="75"/>
      <c r="AO4740" s="75"/>
      <c r="AP4740" s="75"/>
      <c r="AQ4740" s="75"/>
      <c r="AR4740" s="75"/>
      <c r="AS4740" s="75"/>
      <c r="AT4740" s="75"/>
      <c r="AU4740" s="75"/>
      <c r="AV4740" s="75"/>
      <c r="AW4740" s="75"/>
      <c r="AX4740" s="75"/>
      <c r="AY4740" s="75"/>
      <c r="AZ4740" s="75"/>
      <c r="BA4740" s="75"/>
      <c r="BB4740" s="75"/>
      <c r="BC4740" s="75"/>
      <c r="BD4740" s="75"/>
      <c r="BE4740" s="75"/>
      <c r="BF4740" s="75"/>
    </row>
    <row r="4741" spans="1:58" ht="11.25" customHeight="1" x14ac:dyDescent="0.3">
      <c r="A4741" s="75"/>
      <c r="B4741" s="75"/>
      <c r="C4741" s="958"/>
      <c r="D4741" s="75"/>
      <c r="E4741" s="75"/>
      <c r="F4741" s="75"/>
      <c r="G4741" s="75"/>
      <c r="H4741" s="75"/>
      <c r="I4741" s="75"/>
      <c r="J4741" s="75"/>
      <c r="K4741" s="75"/>
      <c r="L4741" s="75"/>
      <c r="M4741" s="75"/>
      <c r="N4741" s="75"/>
      <c r="O4741" s="75"/>
      <c r="P4741" s="75"/>
      <c r="Q4741" s="75"/>
      <c r="R4741" s="75"/>
      <c r="S4741" s="75"/>
      <c r="T4741" s="75"/>
      <c r="U4741" s="75"/>
      <c r="V4741" s="75"/>
      <c r="W4741" s="75"/>
      <c r="X4741" s="75"/>
      <c r="Y4741" s="75"/>
      <c r="Z4741" s="75"/>
      <c r="AA4741" s="75"/>
      <c r="AB4741" s="75"/>
      <c r="AC4741" s="75"/>
      <c r="AD4741" s="75"/>
      <c r="AE4741" s="75"/>
      <c r="AF4741" s="75"/>
      <c r="AG4741" s="75"/>
      <c r="AH4741" s="75"/>
      <c r="AI4741" s="75"/>
      <c r="AK4741" s="76"/>
      <c r="AL4741" s="76"/>
      <c r="AM4741" s="75"/>
      <c r="AO4741" s="75"/>
      <c r="AP4741" s="75"/>
      <c r="AQ4741" s="75"/>
      <c r="AR4741" s="75"/>
      <c r="AS4741" s="75"/>
      <c r="AT4741" s="75"/>
      <c r="AU4741" s="75"/>
      <c r="AV4741" s="75"/>
      <c r="AW4741" s="75"/>
      <c r="AX4741" s="75"/>
      <c r="AY4741" s="75"/>
      <c r="AZ4741" s="75"/>
      <c r="BA4741" s="75"/>
      <c r="BB4741" s="75"/>
      <c r="BC4741" s="75"/>
      <c r="BD4741" s="75"/>
      <c r="BE4741" s="75"/>
      <c r="BF4741" s="75"/>
    </row>
    <row r="4742" spans="1:58" ht="11.25" customHeight="1" x14ac:dyDescent="0.3">
      <c r="A4742" s="75"/>
      <c r="B4742" s="75"/>
      <c r="C4742" s="958"/>
      <c r="D4742" s="75"/>
      <c r="E4742" s="75"/>
      <c r="F4742" s="75"/>
      <c r="G4742" s="75"/>
      <c r="H4742" s="75"/>
      <c r="I4742" s="75"/>
      <c r="J4742" s="75"/>
      <c r="K4742" s="75"/>
      <c r="L4742" s="75"/>
      <c r="M4742" s="75"/>
      <c r="N4742" s="75"/>
      <c r="O4742" s="75"/>
      <c r="P4742" s="75"/>
      <c r="Q4742" s="75"/>
      <c r="R4742" s="75"/>
      <c r="S4742" s="75"/>
      <c r="T4742" s="75"/>
      <c r="U4742" s="75"/>
      <c r="V4742" s="75"/>
      <c r="W4742" s="75"/>
      <c r="X4742" s="75"/>
      <c r="Y4742" s="75"/>
      <c r="Z4742" s="75"/>
      <c r="AA4742" s="75"/>
      <c r="AB4742" s="75"/>
      <c r="AC4742" s="75"/>
      <c r="AD4742" s="75"/>
      <c r="AE4742" s="75"/>
      <c r="AF4742" s="75"/>
      <c r="AG4742" s="75"/>
      <c r="AH4742" s="75"/>
      <c r="AI4742" s="75"/>
      <c r="AK4742" s="76"/>
      <c r="AL4742" s="76"/>
      <c r="AM4742" s="75"/>
      <c r="AO4742" s="75"/>
      <c r="AP4742" s="75"/>
      <c r="AQ4742" s="75"/>
      <c r="AR4742" s="75"/>
      <c r="AS4742" s="75"/>
      <c r="AT4742" s="75"/>
      <c r="AU4742" s="75"/>
      <c r="AV4742" s="75"/>
      <c r="AW4742" s="75"/>
      <c r="AX4742" s="75"/>
      <c r="AY4742" s="75"/>
      <c r="AZ4742" s="75"/>
      <c r="BA4742" s="75"/>
      <c r="BB4742" s="75"/>
      <c r="BC4742" s="75"/>
      <c r="BD4742" s="75"/>
      <c r="BE4742" s="75"/>
      <c r="BF4742" s="75"/>
    </row>
    <row r="4743" spans="1:58" ht="11.25" customHeight="1" x14ac:dyDescent="0.3">
      <c r="A4743" s="75"/>
      <c r="B4743" s="75"/>
      <c r="C4743" s="958"/>
      <c r="D4743" s="75"/>
      <c r="E4743" s="75"/>
      <c r="F4743" s="75"/>
      <c r="G4743" s="75"/>
      <c r="H4743" s="75"/>
      <c r="I4743" s="75"/>
      <c r="J4743" s="75"/>
      <c r="K4743" s="75"/>
      <c r="L4743" s="75"/>
      <c r="M4743" s="75"/>
      <c r="N4743" s="75"/>
      <c r="O4743" s="75"/>
      <c r="P4743" s="75"/>
      <c r="Q4743" s="75"/>
      <c r="R4743" s="75"/>
      <c r="S4743" s="75"/>
      <c r="T4743" s="75"/>
      <c r="U4743" s="75"/>
      <c r="V4743" s="75"/>
      <c r="W4743" s="75"/>
      <c r="X4743" s="75"/>
      <c r="Y4743" s="75"/>
      <c r="Z4743" s="75"/>
      <c r="AA4743" s="75"/>
      <c r="AB4743" s="75"/>
      <c r="AC4743" s="75"/>
      <c r="AD4743" s="75"/>
      <c r="AE4743" s="75"/>
      <c r="AF4743" s="75"/>
      <c r="AG4743" s="75"/>
      <c r="AH4743" s="75"/>
      <c r="AI4743" s="75"/>
      <c r="AK4743" s="76"/>
      <c r="AL4743" s="76"/>
      <c r="AM4743" s="75"/>
      <c r="AO4743" s="75"/>
      <c r="AP4743" s="75"/>
      <c r="AQ4743" s="75"/>
      <c r="AR4743" s="75"/>
      <c r="AS4743" s="75"/>
      <c r="AT4743" s="75"/>
      <c r="AU4743" s="75"/>
      <c r="AV4743" s="75"/>
      <c r="AW4743" s="75"/>
      <c r="AX4743" s="75"/>
      <c r="AY4743" s="75"/>
      <c r="AZ4743" s="75"/>
      <c r="BA4743" s="75"/>
      <c r="BB4743" s="75"/>
      <c r="BC4743" s="75"/>
      <c r="BD4743" s="75"/>
      <c r="BE4743" s="75"/>
      <c r="BF4743" s="75"/>
    </row>
    <row r="4744" spans="1:58" ht="11.25" customHeight="1" x14ac:dyDescent="0.3">
      <c r="A4744" s="75"/>
      <c r="B4744" s="75"/>
      <c r="C4744" s="958"/>
      <c r="D4744" s="75"/>
      <c r="E4744" s="75"/>
      <c r="F4744" s="75"/>
      <c r="G4744" s="75"/>
      <c r="H4744" s="75"/>
      <c r="I4744" s="75"/>
      <c r="J4744" s="75"/>
      <c r="K4744" s="75"/>
      <c r="L4744" s="75"/>
      <c r="M4744" s="75"/>
      <c r="N4744" s="75"/>
      <c r="O4744" s="75"/>
      <c r="P4744" s="75"/>
      <c r="Q4744" s="75"/>
      <c r="R4744" s="75"/>
      <c r="S4744" s="75"/>
      <c r="T4744" s="75"/>
      <c r="U4744" s="75"/>
      <c r="V4744" s="75"/>
      <c r="W4744" s="75"/>
      <c r="X4744" s="75"/>
      <c r="Y4744" s="75"/>
      <c r="Z4744" s="75"/>
      <c r="AA4744" s="75"/>
      <c r="AB4744" s="75"/>
      <c r="AC4744" s="75"/>
      <c r="AD4744" s="75"/>
      <c r="AE4744" s="75"/>
      <c r="AF4744" s="75"/>
      <c r="AG4744" s="75"/>
      <c r="AH4744" s="75"/>
      <c r="AI4744" s="75"/>
      <c r="AK4744" s="76"/>
      <c r="AL4744" s="76"/>
      <c r="AM4744" s="75"/>
      <c r="AO4744" s="75"/>
      <c r="AP4744" s="75"/>
      <c r="AQ4744" s="75"/>
      <c r="AR4744" s="75"/>
      <c r="AS4744" s="75"/>
      <c r="AT4744" s="75"/>
      <c r="AU4744" s="75"/>
      <c r="AV4744" s="75"/>
      <c r="AW4744" s="75"/>
      <c r="AX4744" s="75"/>
      <c r="AY4744" s="75"/>
      <c r="AZ4744" s="75"/>
      <c r="BA4744" s="75"/>
      <c r="BB4744" s="75"/>
      <c r="BC4744" s="75"/>
      <c r="BD4744" s="75"/>
      <c r="BE4744" s="75"/>
      <c r="BF4744" s="75"/>
    </row>
    <row r="4745" spans="1:58" ht="11.25" customHeight="1" x14ac:dyDescent="0.3">
      <c r="A4745" s="75"/>
      <c r="B4745" s="75"/>
      <c r="C4745" s="958"/>
      <c r="D4745" s="75"/>
      <c r="E4745" s="75"/>
      <c r="F4745" s="75"/>
      <c r="G4745" s="75"/>
      <c r="H4745" s="75"/>
      <c r="I4745" s="75"/>
      <c r="J4745" s="75"/>
      <c r="K4745" s="75"/>
      <c r="L4745" s="75"/>
      <c r="M4745" s="75"/>
      <c r="N4745" s="75"/>
      <c r="O4745" s="75"/>
      <c r="P4745" s="75"/>
      <c r="Q4745" s="75"/>
      <c r="R4745" s="75"/>
      <c r="S4745" s="75"/>
      <c r="T4745" s="75"/>
      <c r="U4745" s="75"/>
      <c r="V4745" s="75"/>
      <c r="W4745" s="75"/>
      <c r="X4745" s="75"/>
      <c r="Y4745" s="75"/>
      <c r="Z4745" s="75"/>
      <c r="AA4745" s="75"/>
      <c r="AB4745" s="75"/>
      <c r="AC4745" s="75"/>
      <c r="AD4745" s="75"/>
      <c r="AE4745" s="75"/>
      <c r="AF4745" s="75"/>
      <c r="AG4745" s="75"/>
      <c r="AH4745" s="75"/>
      <c r="AI4745" s="75"/>
      <c r="AK4745" s="76"/>
      <c r="AL4745" s="76"/>
      <c r="AM4745" s="75"/>
      <c r="AO4745" s="75"/>
      <c r="AP4745" s="75"/>
      <c r="AQ4745" s="75"/>
      <c r="AR4745" s="75"/>
      <c r="AS4745" s="75"/>
      <c r="AT4745" s="75"/>
      <c r="AU4745" s="75"/>
      <c r="AV4745" s="75"/>
      <c r="AW4745" s="75"/>
      <c r="AX4745" s="75"/>
      <c r="AY4745" s="75"/>
      <c r="AZ4745" s="75"/>
      <c r="BA4745" s="75"/>
      <c r="BB4745" s="75"/>
      <c r="BC4745" s="75"/>
      <c r="BD4745" s="75"/>
      <c r="BE4745" s="75"/>
      <c r="BF4745" s="75"/>
    </row>
    <row r="4746" spans="1:58" ht="11.25" customHeight="1" x14ac:dyDescent="0.3">
      <c r="A4746" s="75"/>
      <c r="B4746" s="75"/>
      <c r="C4746" s="958"/>
      <c r="D4746" s="75"/>
      <c r="E4746" s="75"/>
      <c r="F4746" s="75"/>
      <c r="G4746" s="75"/>
      <c r="H4746" s="75"/>
      <c r="I4746" s="75"/>
      <c r="J4746" s="75"/>
      <c r="K4746" s="75"/>
      <c r="L4746" s="75"/>
      <c r="M4746" s="75"/>
      <c r="N4746" s="75"/>
      <c r="O4746" s="75"/>
      <c r="P4746" s="75"/>
      <c r="Q4746" s="75"/>
      <c r="R4746" s="75"/>
      <c r="S4746" s="75"/>
      <c r="T4746" s="75"/>
      <c r="U4746" s="75"/>
      <c r="V4746" s="75"/>
      <c r="W4746" s="75"/>
      <c r="X4746" s="75"/>
      <c r="Y4746" s="75"/>
      <c r="Z4746" s="75"/>
      <c r="AA4746" s="75"/>
      <c r="AB4746" s="75"/>
      <c r="AC4746" s="75"/>
      <c r="AD4746" s="75"/>
      <c r="AE4746" s="75"/>
      <c r="AF4746" s="75"/>
      <c r="AG4746" s="75"/>
      <c r="AH4746" s="75"/>
      <c r="AI4746" s="75"/>
      <c r="AK4746" s="76"/>
      <c r="AL4746" s="76"/>
      <c r="AM4746" s="75"/>
      <c r="AO4746" s="75"/>
      <c r="AP4746" s="75"/>
      <c r="AQ4746" s="75"/>
      <c r="AR4746" s="75"/>
      <c r="AS4746" s="75"/>
      <c r="AT4746" s="75"/>
      <c r="AU4746" s="75"/>
      <c r="AV4746" s="75"/>
      <c r="AW4746" s="75"/>
      <c r="AX4746" s="75"/>
      <c r="AY4746" s="75"/>
      <c r="AZ4746" s="75"/>
      <c r="BA4746" s="75"/>
      <c r="BB4746" s="75"/>
      <c r="BC4746" s="75"/>
      <c r="BD4746" s="75"/>
      <c r="BE4746" s="75"/>
      <c r="BF4746" s="75"/>
    </row>
    <row r="4747" spans="1:58" ht="11.25" customHeight="1" x14ac:dyDescent="0.3">
      <c r="A4747" s="75"/>
      <c r="B4747" s="75"/>
      <c r="C4747" s="958"/>
      <c r="D4747" s="75"/>
      <c r="E4747" s="75"/>
      <c r="F4747" s="75"/>
      <c r="G4747" s="75"/>
      <c r="H4747" s="75"/>
      <c r="I4747" s="75"/>
      <c r="J4747" s="75"/>
      <c r="K4747" s="75"/>
      <c r="L4747" s="75"/>
      <c r="M4747" s="75"/>
      <c r="N4747" s="75"/>
      <c r="O4747" s="75"/>
      <c r="P4747" s="75"/>
      <c r="Q4747" s="75"/>
      <c r="R4747" s="75"/>
      <c r="S4747" s="75"/>
      <c r="T4747" s="75"/>
      <c r="U4747" s="75"/>
      <c r="V4747" s="75"/>
      <c r="W4747" s="75"/>
      <c r="X4747" s="75"/>
      <c r="Y4747" s="75"/>
      <c r="Z4747" s="75"/>
      <c r="AA4747" s="75"/>
      <c r="AB4747" s="75"/>
      <c r="AC4747" s="75"/>
      <c r="AD4747" s="75"/>
      <c r="AE4747" s="75"/>
      <c r="AF4747" s="75"/>
      <c r="AG4747" s="75"/>
      <c r="AH4747" s="75"/>
      <c r="AI4747" s="75"/>
      <c r="AK4747" s="76"/>
      <c r="AL4747" s="76"/>
      <c r="AM4747" s="75"/>
      <c r="AO4747" s="75"/>
      <c r="AP4747" s="75"/>
      <c r="AQ4747" s="75"/>
      <c r="AR4747" s="75"/>
      <c r="AS4747" s="75"/>
      <c r="AT4747" s="75"/>
      <c r="AU4747" s="75"/>
      <c r="AV4747" s="75"/>
      <c r="AW4747" s="75"/>
      <c r="AX4747" s="75"/>
      <c r="AY4747" s="75"/>
      <c r="AZ4747" s="75"/>
      <c r="BA4747" s="75"/>
      <c r="BB4747" s="75"/>
      <c r="BC4747" s="75"/>
      <c r="BD4747" s="75"/>
      <c r="BE4747" s="75"/>
      <c r="BF4747" s="75"/>
    </row>
    <row r="4748" spans="1:58" ht="11.25" customHeight="1" x14ac:dyDescent="0.3">
      <c r="A4748" s="75"/>
      <c r="B4748" s="75"/>
      <c r="C4748" s="958"/>
      <c r="D4748" s="75"/>
      <c r="E4748" s="75"/>
      <c r="F4748" s="75"/>
      <c r="G4748" s="75"/>
      <c r="H4748" s="75"/>
      <c r="I4748" s="75"/>
      <c r="J4748" s="75"/>
      <c r="K4748" s="75"/>
      <c r="L4748" s="75"/>
      <c r="M4748" s="75"/>
      <c r="N4748" s="75"/>
      <c r="O4748" s="75"/>
      <c r="P4748" s="75"/>
      <c r="Q4748" s="75"/>
      <c r="R4748" s="75"/>
      <c r="S4748" s="75"/>
      <c r="T4748" s="75"/>
      <c r="U4748" s="75"/>
      <c r="V4748" s="75"/>
      <c r="W4748" s="75"/>
      <c r="X4748" s="75"/>
      <c r="Y4748" s="75"/>
      <c r="Z4748" s="75"/>
      <c r="AA4748" s="75"/>
      <c r="AB4748" s="75"/>
      <c r="AC4748" s="75"/>
      <c r="AD4748" s="75"/>
      <c r="AE4748" s="75"/>
      <c r="AF4748" s="75"/>
      <c r="AG4748" s="75"/>
      <c r="AH4748" s="75"/>
      <c r="AI4748" s="75"/>
      <c r="AK4748" s="76"/>
      <c r="AL4748" s="76"/>
      <c r="AM4748" s="75"/>
      <c r="AO4748" s="75"/>
      <c r="AP4748" s="75"/>
      <c r="AQ4748" s="75"/>
      <c r="AR4748" s="75"/>
      <c r="AS4748" s="75"/>
      <c r="AT4748" s="75"/>
      <c r="AU4748" s="75"/>
      <c r="AV4748" s="75"/>
      <c r="AW4748" s="75"/>
      <c r="AX4748" s="75"/>
      <c r="AY4748" s="75"/>
      <c r="AZ4748" s="75"/>
      <c r="BA4748" s="75"/>
      <c r="BB4748" s="75"/>
      <c r="BC4748" s="75"/>
      <c r="BD4748" s="75"/>
      <c r="BE4748" s="75"/>
      <c r="BF4748" s="75"/>
    </row>
    <row r="4749" spans="1:58" ht="11.25" customHeight="1" x14ac:dyDescent="0.3">
      <c r="A4749" s="75"/>
      <c r="B4749" s="75"/>
      <c r="C4749" s="958"/>
      <c r="D4749" s="75"/>
      <c r="E4749" s="75"/>
      <c r="F4749" s="75"/>
      <c r="G4749" s="75"/>
      <c r="H4749" s="75"/>
      <c r="I4749" s="75"/>
      <c r="J4749" s="75"/>
      <c r="K4749" s="75"/>
      <c r="L4749" s="75"/>
      <c r="M4749" s="75"/>
      <c r="N4749" s="75"/>
      <c r="O4749" s="75"/>
      <c r="P4749" s="75"/>
      <c r="Q4749" s="75"/>
      <c r="R4749" s="75"/>
      <c r="S4749" s="75"/>
      <c r="T4749" s="75"/>
      <c r="U4749" s="75"/>
      <c r="V4749" s="75"/>
      <c r="W4749" s="75"/>
      <c r="X4749" s="75"/>
      <c r="Y4749" s="75"/>
      <c r="Z4749" s="75"/>
      <c r="AA4749" s="75"/>
      <c r="AB4749" s="75"/>
      <c r="AC4749" s="75"/>
      <c r="AD4749" s="75"/>
      <c r="AE4749" s="75"/>
      <c r="AF4749" s="75"/>
      <c r="AG4749" s="75"/>
      <c r="AH4749" s="75"/>
      <c r="AI4749" s="75"/>
      <c r="AK4749" s="76"/>
      <c r="AL4749" s="76"/>
      <c r="AM4749" s="75"/>
      <c r="AO4749" s="75"/>
      <c r="AP4749" s="75"/>
      <c r="AQ4749" s="75"/>
      <c r="AR4749" s="75"/>
      <c r="AS4749" s="75"/>
      <c r="AT4749" s="75"/>
      <c r="AU4749" s="75"/>
      <c r="AV4749" s="75"/>
      <c r="AW4749" s="75"/>
      <c r="AX4749" s="75"/>
      <c r="AY4749" s="75"/>
      <c r="AZ4749" s="75"/>
      <c r="BA4749" s="75"/>
      <c r="BB4749" s="75"/>
      <c r="BC4749" s="75"/>
      <c r="BD4749" s="75"/>
      <c r="BE4749" s="75"/>
      <c r="BF4749" s="75"/>
    </row>
    <row r="4750" spans="1:58" ht="11.25" customHeight="1" x14ac:dyDescent="0.3">
      <c r="A4750" s="75"/>
      <c r="B4750" s="75"/>
      <c r="C4750" s="958"/>
      <c r="D4750" s="75"/>
      <c r="E4750" s="75"/>
      <c r="F4750" s="75"/>
      <c r="G4750" s="75"/>
      <c r="H4750" s="75"/>
      <c r="I4750" s="75"/>
      <c r="J4750" s="75"/>
      <c r="K4750" s="75"/>
      <c r="L4750" s="75"/>
      <c r="M4750" s="75"/>
      <c r="N4750" s="75"/>
      <c r="O4750" s="75"/>
      <c r="P4750" s="75"/>
      <c r="Q4750" s="75"/>
      <c r="R4750" s="75"/>
      <c r="S4750" s="75"/>
      <c r="T4750" s="75"/>
      <c r="U4750" s="75"/>
      <c r="V4750" s="75"/>
      <c r="W4750" s="75"/>
      <c r="X4750" s="75"/>
      <c r="Y4750" s="75"/>
      <c r="Z4750" s="75"/>
      <c r="AA4750" s="75"/>
      <c r="AB4750" s="75"/>
      <c r="AC4750" s="75"/>
      <c r="AD4750" s="75"/>
      <c r="AE4750" s="75"/>
      <c r="AF4750" s="75"/>
      <c r="AG4750" s="75"/>
      <c r="AH4750" s="75"/>
      <c r="AI4750" s="75"/>
      <c r="AK4750" s="76"/>
      <c r="AL4750" s="76"/>
      <c r="AM4750" s="75"/>
      <c r="AO4750" s="75"/>
      <c r="AP4750" s="75"/>
      <c r="AQ4750" s="75"/>
      <c r="AR4750" s="75"/>
      <c r="AS4750" s="75"/>
      <c r="AT4750" s="75"/>
      <c r="AU4750" s="75"/>
      <c r="AV4750" s="75"/>
      <c r="AW4750" s="75"/>
      <c r="AX4750" s="75"/>
      <c r="AY4750" s="75"/>
      <c r="AZ4750" s="75"/>
      <c r="BA4750" s="75"/>
      <c r="BB4750" s="75"/>
      <c r="BC4750" s="75"/>
      <c r="BD4750" s="75"/>
      <c r="BE4750" s="75"/>
      <c r="BF4750" s="75"/>
    </row>
    <row r="4751" spans="1:58" ht="11.25" customHeight="1" x14ac:dyDescent="0.3">
      <c r="A4751" s="75"/>
      <c r="B4751" s="75"/>
      <c r="C4751" s="958"/>
      <c r="D4751" s="75"/>
      <c r="E4751" s="75"/>
      <c r="F4751" s="75"/>
      <c r="G4751" s="75"/>
      <c r="H4751" s="75"/>
      <c r="I4751" s="75"/>
      <c r="J4751" s="75"/>
      <c r="K4751" s="75"/>
      <c r="L4751" s="75"/>
      <c r="M4751" s="75"/>
      <c r="N4751" s="75"/>
      <c r="O4751" s="75"/>
      <c r="P4751" s="75"/>
      <c r="Q4751" s="75"/>
      <c r="R4751" s="75"/>
      <c r="S4751" s="75"/>
      <c r="T4751" s="75"/>
      <c r="U4751" s="75"/>
      <c r="V4751" s="75"/>
      <c r="W4751" s="75"/>
      <c r="X4751" s="75"/>
      <c r="Y4751" s="75"/>
      <c r="Z4751" s="75"/>
      <c r="AA4751" s="75"/>
      <c r="AB4751" s="75"/>
      <c r="AC4751" s="75"/>
      <c r="AD4751" s="75"/>
      <c r="AE4751" s="75"/>
      <c r="AF4751" s="75"/>
      <c r="AG4751" s="75"/>
      <c r="AH4751" s="75"/>
      <c r="AI4751" s="75"/>
      <c r="AK4751" s="76"/>
      <c r="AL4751" s="76"/>
      <c r="AM4751" s="75"/>
      <c r="AO4751" s="75"/>
      <c r="AP4751" s="75"/>
      <c r="AQ4751" s="75"/>
      <c r="AR4751" s="75"/>
      <c r="AS4751" s="75"/>
      <c r="AT4751" s="75"/>
      <c r="AU4751" s="75"/>
      <c r="AV4751" s="75"/>
      <c r="AW4751" s="75"/>
      <c r="AX4751" s="75"/>
      <c r="AY4751" s="75"/>
      <c r="AZ4751" s="75"/>
      <c r="BA4751" s="75"/>
      <c r="BB4751" s="75"/>
      <c r="BC4751" s="75"/>
      <c r="BD4751" s="75"/>
      <c r="BE4751" s="75"/>
      <c r="BF4751" s="75"/>
    </row>
    <row r="4752" spans="1:58" ht="11.25" customHeight="1" x14ac:dyDescent="0.3">
      <c r="A4752" s="75"/>
      <c r="B4752" s="75"/>
      <c r="C4752" s="958"/>
      <c r="D4752" s="75"/>
      <c r="E4752" s="75"/>
      <c r="F4752" s="75"/>
      <c r="G4752" s="75"/>
      <c r="H4752" s="75"/>
      <c r="I4752" s="75"/>
      <c r="J4752" s="75"/>
      <c r="K4752" s="75"/>
      <c r="L4752" s="75"/>
      <c r="M4752" s="75"/>
      <c r="N4752" s="75"/>
      <c r="O4752" s="75"/>
      <c r="P4752" s="75"/>
      <c r="Q4752" s="75"/>
      <c r="R4752" s="75"/>
      <c r="S4752" s="75"/>
      <c r="T4752" s="75"/>
      <c r="U4752" s="75"/>
      <c r="V4752" s="75"/>
      <c r="W4752" s="75"/>
      <c r="X4752" s="75"/>
      <c r="Y4752" s="75"/>
      <c r="Z4752" s="75"/>
      <c r="AA4752" s="75"/>
      <c r="AB4752" s="75"/>
      <c r="AC4752" s="75"/>
      <c r="AD4752" s="75"/>
      <c r="AE4752" s="75"/>
      <c r="AF4752" s="75"/>
      <c r="AG4752" s="75"/>
      <c r="AH4752" s="75"/>
      <c r="AI4752" s="75"/>
      <c r="AK4752" s="76"/>
      <c r="AL4752" s="76"/>
      <c r="AM4752" s="75"/>
      <c r="AO4752" s="75"/>
      <c r="AP4752" s="75"/>
      <c r="AQ4752" s="75"/>
      <c r="AR4752" s="75"/>
      <c r="AS4752" s="75"/>
      <c r="AT4752" s="75"/>
      <c r="AU4752" s="75"/>
      <c r="AV4752" s="75"/>
      <c r="AW4752" s="75"/>
      <c r="AX4752" s="75"/>
      <c r="AY4752" s="75"/>
      <c r="AZ4752" s="75"/>
      <c r="BA4752" s="75"/>
      <c r="BB4752" s="75"/>
      <c r="BC4752" s="75"/>
      <c r="BD4752" s="75"/>
      <c r="BE4752" s="75"/>
      <c r="BF4752" s="75"/>
    </row>
    <row r="4753" spans="1:58" ht="11.25" customHeight="1" x14ac:dyDescent="0.3">
      <c r="A4753" s="75"/>
      <c r="B4753" s="75"/>
      <c r="C4753" s="958"/>
      <c r="D4753" s="75"/>
      <c r="E4753" s="75"/>
      <c r="F4753" s="75"/>
      <c r="G4753" s="75"/>
      <c r="H4753" s="75"/>
      <c r="I4753" s="75"/>
      <c r="J4753" s="75"/>
      <c r="K4753" s="75"/>
      <c r="L4753" s="75"/>
      <c r="M4753" s="75"/>
      <c r="N4753" s="75"/>
      <c r="O4753" s="75"/>
      <c r="P4753" s="75"/>
      <c r="Q4753" s="75"/>
      <c r="R4753" s="75"/>
      <c r="S4753" s="75"/>
      <c r="T4753" s="75"/>
      <c r="U4753" s="75"/>
      <c r="V4753" s="75"/>
      <c r="W4753" s="75"/>
      <c r="X4753" s="75"/>
      <c r="Y4753" s="75"/>
      <c r="Z4753" s="75"/>
      <c r="AA4753" s="75"/>
      <c r="AB4753" s="75"/>
      <c r="AC4753" s="75"/>
      <c r="AD4753" s="75"/>
      <c r="AE4753" s="75"/>
      <c r="AF4753" s="75"/>
      <c r="AG4753" s="75"/>
      <c r="AH4753" s="75"/>
      <c r="AI4753" s="75"/>
      <c r="AK4753" s="76"/>
      <c r="AL4753" s="76"/>
      <c r="AM4753" s="75"/>
      <c r="AO4753" s="75"/>
      <c r="AP4753" s="75"/>
      <c r="AQ4753" s="75"/>
      <c r="AR4753" s="75"/>
      <c r="AS4753" s="75"/>
      <c r="AT4753" s="75"/>
      <c r="AU4753" s="75"/>
      <c r="AV4753" s="75"/>
      <c r="AW4753" s="75"/>
      <c r="AX4753" s="75"/>
      <c r="AY4753" s="75"/>
      <c r="AZ4753" s="75"/>
      <c r="BA4753" s="75"/>
      <c r="BB4753" s="75"/>
      <c r="BC4753" s="75"/>
      <c r="BD4753" s="75"/>
      <c r="BE4753" s="75"/>
      <c r="BF4753" s="75"/>
    </row>
    <row r="4754" spans="1:58" ht="11.25" customHeight="1" x14ac:dyDescent="0.3">
      <c r="A4754" s="75"/>
      <c r="B4754" s="75"/>
      <c r="C4754" s="958"/>
      <c r="D4754" s="75"/>
      <c r="E4754" s="75"/>
      <c r="F4754" s="75"/>
      <c r="G4754" s="75"/>
      <c r="H4754" s="75"/>
      <c r="I4754" s="75"/>
      <c r="J4754" s="75"/>
      <c r="K4754" s="75"/>
      <c r="L4754" s="75"/>
      <c r="M4754" s="75"/>
      <c r="N4754" s="75"/>
      <c r="O4754" s="75"/>
      <c r="P4754" s="75"/>
      <c r="Q4754" s="75"/>
      <c r="R4754" s="75"/>
      <c r="S4754" s="75"/>
      <c r="T4754" s="75"/>
      <c r="U4754" s="75"/>
      <c r="V4754" s="75"/>
      <c r="W4754" s="75"/>
      <c r="X4754" s="75"/>
      <c r="Y4754" s="75"/>
      <c r="Z4754" s="75"/>
      <c r="AA4754" s="75"/>
      <c r="AB4754" s="75"/>
      <c r="AC4754" s="75"/>
      <c r="AD4754" s="75"/>
      <c r="AE4754" s="75"/>
      <c r="AF4754" s="75"/>
      <c r="AG4754" s="75"/>
      <c r="AH4754" s="75"/>
      <c r="AI4754" s="75"/>
      <c r="AK4754" s="76"/>
      <c r="AL4754" s="76"/>
      <c r="AM4754" s="75"/>
      <c r="AO4754" s="75"/>
      <c r="AP4754" s="75"/>
      <c r="AQ4754" s="75"/>
      <c r="AR4754" s="75"/>
      <c r="AS4754" s="75"/>
      <c r="AT4754" s="75"/>
      <c r="AU4754" s="75"/>
      <c r="AV4754" s="75"/>
      <c r="AW4754" s="75"/>
      <c r="AX4754" s="75"/>
      <c r="AY4754" s="75"/>
      <c r="AZ4754" s="75"/>
      <c r="BA4754" s="75"/>
      <c r="BB4754" s="75"/>
      <c r="BC4754" s="75"/>
      <c r="BD4754" s="75"/>
      <c r="BE4754" s="75"/>
      <c r="BF4754" s="75"/>
    </row>
    <row r="4755" spans="1:58" ht="11.25" customHeight="1" x14ac:dyDescent="0.3">
      <c r="A4755" s="75"/>
      <c r="B4755" s="75"/>
      <c r="C4755" s="958"/>
      <c r="D4755" s="75"/>
      <c r="E4755" s="75"/>
      <c r="F4755" s="75"/>
      <c r="G4755" s="75"/>
      <c r="H4755" s="75"/>
      <c r="I4755" s="75"/>
      <c r="J4755" s="75"/>
      <c r="K4755" s="75"/>
      <c r="L4755" s="75"/>
      <c r="M4755" s="75"/>
      <c r="N4755" s="75"/>
      <c r="O4755" s="75"/>
      <c r="P4755" s="75"/>
      <c r="Q4755" s="75"/>
      <c r="R4755" s="75"/>
      <c r="S4755" s="75"/>
      <c r="T4755" s="75"/>
      <c r="U4755" s="75"/>
      <c r="V4755" s="75"/>
      <c r="W4755" s="75"/>
      <c r="X4755" s="75"/>
      <c r="Y4755" s="75"/>
      <c r="Z4755" s="75"/>
      <c r="AA4755" s="75"/>
      <c r="AB4755" s="75"/>
      <c r="AC4755" s="75"/>
      <c r="AD4755" s="75"/>
      <c r="AE4755" s="75"/>
      <c r="AF4755" s="75"/>
      <c r="AG4755" s="75"/>
      <c r="AH4755" s="75"/>
      <c r="AI4755" s="75"/>
      <c r="AK4755" s="76"/>
      <c r="AL4755" s="76"/>
      <c r="AM4755" s="75"/>
      <c r="AO4755" s="75"/>
      <c r="AP4755" s="75"/>
      <c r="AQ4755" s="75"/>
      <c r="AR4755" s="75"/>
      <c r="AS4755" s="75"/>
      <c r="AT4755" s="75"/>
      <c r="AU4755" s="75"/>
      <c r="AV4755" s="75"/>
      <c r="AW4755" s="75"/>
      <c r="AX4755" s="75"/>
      <c r="AY4755" s="75"/>
      <c r="AZ4755" s="75"/>
      <c r="BA4755" s="75"/>
      <c r="BB4755" s="75"/>
      <c r="BC4755" s="75"/>
      <c r="BD4755" s="75"/>
      <c r="BE4755" s="75"/>
      <c r="BF4755" s="75"/>
    </row>
    <row r="4756" spans="1:58" ht="11.25" customHeight="1" x14ac:dyDescent="0.3">
      <c r="A4756" s="75"/>
      <c r="B4756" s="75"/>
      <c r="C4756" s="958"/>
      <c r="D4756" s="75"/>
      <c r="E4756" s="75"/>
      <c r="F4756" s="75"/>
      <c r="G4756" s="75"/>
      <c r="H4756" s="75"/>
      <c r="I4756" s="75"/>
      <c r="J4756" s="75"/>
      <c r="K4756" s="75"/>
      <c r="L4756" s="75"/>
      <c r="M4756" s="75"/>
      <c r="N4756" s="75"/>
      <c r="O4756" s="75"/>
      <c r="P4756" s="75"/>
      <c r="Q4756" s="75"/>
      <c r="R4756" s="75"/>
      <c r="S4756" s="75"/>
      <c r="T4756" s="75"/>
      <c r="U4756" s="75"/>
      <c r="V4756" s="75"/>
      <c r="W4756" s="75"/>
      <c r="X4756" s="75"/>
      <c r="Y4756" s="75"/>
      <c r="Z4756" s="75"/>
      <c r="AA4756" s="75"/>
      <c r="AB4756" s="75"/>
      <c r="AC4756" s="75"/>
      <c r="AD4756" s="75"/>
      <c r="AE4756" s="75"/>
      <c r="AF4756" s="75"/>
      <c r="AG4756" s="75"/>
      <c r="AH4756" s="75"/>
      <c r="AI4756" s="75"/>
      <c r="AK4756" s="76"/>
      <c r="AL4756" s="76"/>
      <c r="AM4756" s="75"/>
      <c r="AO4756" s="75"/>
      <c r="AP4756" s="75"/>
      <c r="AQ4756" s="75"/>
      <c r="AR4756" s="75"/>
      <c r="AS4756" s="75"/>
      <c r="AT4756" s="75"/>
      <c r="AU4756" s="75"/>
      <c r="AV4756" s="75"/>
      <c r="AW4756" s="75"/>
      <c r="AX4756" s="75"/>
      <c r="AY4756" s="75"/>
      <c r="AZ4756" s="75"/>
      <c r="BA4756" s="75"/>
      <c r="BB4756" s="75"/>
      <c r="BC4756" s="75"/>
      <c r="BD4756" s="75"/>
      <c r="BE4756" s="75"/>
      <c r="BF4756" s="75"/>
    </row>
    <row r="4757" spans="1:58" ht="11.25" customHeight="1" x14ac:dyDescent="0.3">
      <c r="A4757" s="75"/>
      <c r="B4757" s="75"/>
      <c r="C4757" s="958"/>
      <c r="D4757" s="75"/>
      <c r="E4757" s="75"/>
      <c r="F4757" s="75"/>
      <c r="G4757" s="75"/>
      <c r="H4757" s="75"/>
      <c r="I4757" s="75"/>
      <c r="J4757" s="75"/>
      <c r="K4757" s="75"/>
      <c r="L4757" s="75"/>
      <c r="M4757" s="75"/>
      <c r="N4757" s="75"/>
      <c r="O4757" s="75"/>
      <c r="P4757" s="75"/>
      <c r="Q4757" s="75"/>
      <c r="R4757" s="75"/>
      <c r="S4757" s="75"/>
      <c r="T4757" s="75"/>
      <c r="U4757" s="75"/>
      <c r="V4757" s="75"/>
      <c r="W4757" s="75"/>
      <c r="X4757" s="75"/>
      <c r="Y4757" s="75"/>
      <c r="Z4757" s="75"/>
      <c r="AA4757" s="75"/>
      <c r="AB4757" s="75"/>
      <c r="AC4757" s="75"/>
      <c r="AD4757" s="75"/>
      <c r="AE4757" s="75"/>
      <c r="AF4757" s="75"/>
      <c r="AG4757" s="75"/>
      <c r="AH4757" s="75"/>
      <c r="AI4757" s="75"/>
      <c r="AK4757" s="76"/>
      <c r="AL4757" s="76"/>
      <c r="AM4757" s="75"/>
      <c r="AO4757" s="75"/>
      <c r="AP4757" s="75"/>
      <c r="AQ4757" s="75"/>
      <c r="AR4757" s="75"/>
      <c r="AS4757" s="75"/>
      <c r="AT4757" s="75"/>
      <c r="AU4757" s="75"/>
      <c r="AV4757" s="75"/>
      <c r="AW4757" s="75"/>
      <c r="AX4757" s="75"/>
      <c r="AY4757" s="75"/>
      <c r="AZ4757" s="75"/>
      <c r="BA4757" s="75"/>
      <c r="BB4757" s="75"/>
      <c r="BC4757" s="75"/>
      <c r="BD4757" s="75"/>
      <c r="BE4757" s="75"/>
      <c r="BF4757" s="75"/>
    </row>
    <row r="4758" spans="1:58" ht="11.25" customHeight="1" x14ac:dyDescent="0.3">
      <c r="A4758" s="75"/>
      <c r="B4758" s="75"/>
      <c r="C4758" s="958"/>
      <c r="D4758" s="75"/>
      <c r="E4758" s="75"/>
      <c r="F4758" s="75"/>
      <c r="G4758" s="75"/>
      <c r="H4758" s="75"/>
      <c r="I4758" s="75"/>
      <c r="J4758" s="75"/>
      <c r="K4758" s="75"/>
      <c r="L4758" s="75"/>
      <c r="M4758" s="75"/>
      <c r="N4758" s="75"/>
      <c r="O4758" s="75"/>
      <c r="P4758" s="75"/>
      <c r="Q4758" s="75"/>
      <c r="R4758" s="75"/>
      <c r="S4758" s="75"/>
      <c r="T4758" s="75"/>
      <c r="U4758" s="75"/>
      <c r="V4758" s="75"/>
      <c r="W4758" s="75"/>
      <c r="X4758" s="75"/>
      <c r="Y4758" s="75"/>
      <c r="Z4758" s="75"/>
      <c r="AA4758" s="75"/>
      <c r="AB4758" s="75"/>
      <c r="AC4758" s="75"/>
      <c r="AD4758" s="75"/>
      <c r="AE4758" s="75"/>
      <c r="AF4758" s="75"/>
      <c r="AG4758" s="75"/>
      <c r="AH4758" s="75"/>
      <c r="AI4758" s="75"/>
      <c r="AK4758" s="76"/>
      <c r="AL4758" s="76"/>
      <c r="AM4758" s="75"/>
      <c r="AO4758" s="75"/>
      <c r="AP4758" s="75"/>
      <c r="AQ4758" s="75"/>
      <c r="AR4758" s="75"/>
      <c r="AS4758" s="75"/>
      <c r="AT4758" s="75"/>
      <c r="AU4758" s="75"/>
      <c r="AV4758" s="75"/>
      <c r="AW4758" s="75"/>
      <c r="AX4758" s="75"/>
      <c r="AY4758" s="75"/>
      <c r="AZ4758" s="75"/>
      <c r="BA4758" s="75"/>
      <c r="BB4758" s="75"/>
      <c r="BC4758" s="75"/>
      <c r="BD4758" s="75"/>
      <c r="BE4758" s="75"/>
      <c r="BF4758" s="75"/>
    </row>
    <row r="4759" spans="1:58" ht="11.25" customHeight="1" x14ac:dyDescent="0.3">
      <c r="A4759" s="75"/>
      <c r="B4759" s="75"/>
      <c r="C4759" s="958"/>
      <c r="D4759" s="75"/>
      <c r="E4759" s="75"/>
      <c r="F4759" s="75"/>
      <c r="G4759" s="75"/>
      <c r="H4759" s="75"/>
      <c r="I4759" s="75"/>
      <c r="J4759" s="75"/>
      <c r="K4759" s="75"/>
      <c r="L4759" s="75"/>
      <c r="M4759" s="75"/>
      <c r="N4759" s="75"/>
      <c r="O4759" s="75"/>
      <c r="P4759" s="75"/>
      <c r="Q4759" s="75"/>
      <c r="R4759" s="75"/>
      <c r="S4759" s="75"/>
      <c r="T4759" s="75"/>
      <c r="U4759" s="75"/>
      <c r="V4759" s="75"/>
      <c r="W4759" s="75"/>
      <c r="X4759" s="75"/>
      <c r="Y4759" s="75"/>
      <c r="Z4759" s="75"/>
      <c r="AA4759" s="75"/>
      <c r="AB4759" s="75"/>
      <c r="AC4759" s="75"/>
      <c r="AD4759" s="75"/>
      <c r="AE4759" s="75"/>
      <c r="AF4759" s="75"/>
      <c r="AG4759" s="75"/>
      <c r="AH4759" s="75"/>
      <c r="AI4759" s="75"/>
      <c r="AK4759" s="76"/>
      <c r="AL4759" s="76"/>
      <c r="AM4759" s="75"/>
      <c r="AO4759" s="75"/>
      <c r="AP4759" s="75"/>
      <c r="AQ4759" s="75"/>
      <c r="AR4759" s="75"/>
      <c r="AS4759" s="75"/>
      <c r="AT4759" s="75"/>
      <c r="AU4759" s="75"/>
      <c r="AV4759" s="75"/>
      <c r="AW4759" s="75"/>
      <c r="AX4759" s="75"/>
      <c r="AY4759" s="75"/>
      <c r="AZ4759" s="75"/>
      <c r="BA4759" s="75"/>
      <c r="BB4759" s="75"/>
      <c r="BC4759" s="75"/>
      <c r="BD4759" s="75"/>
      <c r="BE4759" s="75"/>
      <c r="BF4759" s="75"/>
    </row>
    <row r="4760" spans="1:58" ht="11.25" customHeight="1" x14ac:dyDescent="0.3">
      <c r="A4760" s="75"/>
      <c r="B4760" s="75"/>
      <c r="C4760" s="958"/>
      <c r="D4760" s="75"/>
      <c r="E4760" s="75"/>
      <c r="F4760" s="75"/>
      <c r="G4760" s="75"/>
      <c r="H4760" s="75"/>
      <c r="I4760" s="75"/>
      <c r="J4760" s="75"/>
      <c r="K4760" s="75"/>
      <c r="L4760" s="75"/>
      <c r="M4760" s="75"/>
      <c r="N4760" s="75"/>
      <c r="O4760" s="75"/>
      <c r="P4760" s="75"/>
      <c r="Q4760" s="75"/>
      <c r="R4760" s="75"/>
      <c r="S4760" s="75"/>
      <c r="T4760" s="75"/>
      <c r="U4760" s="75"/>
      <c r="V4760" s="75"/>
      <c r="W4760" s="75"/>
      <c r="X4760" s="75"/>
      <c r="Y4760" s="75"/>
      <c r="Z4760" s="75"/>
      <c r="AA4760" s="75"/>
      <c r="AB4760" s="75"/>
      <c r="AC4760" s="75"/>
      <c r="AD4760" s="75"/>
      <c r="AE4760" s="75"/>
      <c r="AF4760" s="75"/>
      <c r="AG4760" s="75"/>
      <c r="AH4760" s="75"/>
      <c r="AI4760" s="75"/>
      <c r="AK4760" s="76"/>
      <c r="AL4760" s="76"/>
      <c r="AM4760" s="75"/>
      <c r="AO4760" s="75"/>
      <c r="AP4760" s="75"/>
      <c r="AQ4760" s="75"/>
      <c r="AR4760" s="75"/>
      <c r="AS4760" s="75"/>
      <c r="AT4760" s="75"/>
      <c r="AU4760" s="75"/>
      <c r="AV4760" s="75"/>
      <c r="AW4760" s="75"/>
      <c r="AX4760" s="75"/>
      <c r="AY4760" s="75"/>
      <c r="AZ4760" s="75"/>
      <c r="BA4760" s="75"/>
      <c r="BB4760" s="75"/>
      <c r="BC4760" s="75"/>
      <c r="BD4760" s="75"/>
      <c r="BE4760" s="75"/>
      <c r="BF4760" s="75"/>
    </row>
    <row r="4761" spans="1:58" ht="11.25" customHeight="1" x14ac:dyDescent="0.3">
      <c r="A4761" s="75"/>
      <c r="B4761" s="75"/>
      <c r="C4761" s="958"/>
      <c r="D4761" s="75"/>
      <c r="E4761" s="75"/>
      <c r="F4761" s="75"/>
      <c r="G4761" s="75"/>
      <c r="H4761" s="75"/>
      <c r="I4761" s="75"/>
      <c r="J4761" s="75"/>
      <c r="K4761" s="75"/>
      <c r="L4761" s="75"/>
      <c r="M4761" s="75"/>
      <c r="N4761" s="75"/>
      <c r="O4761" s="75"/>
      <c r="P4761" s="75"/>
      <c r="Q4761" s="75"/>
      <c r="R4761" s="75"/>
      <c r="S4761" s="75"/>
      <c r="T4761" s="75"/>
      <c r="U4761" s="75"/>
      <c r="V4761" s="75"/>
      <c r="W4761" s="75"/>
      <c r="X4761" s="75"/>
      <c r="Y4761" s="75"/>
      <c r="Z4761" s="75"/>
      <c r="AA4761" s="75"/>
      <c r="AB4761" s="75"/>
      <c r="AC4761" s="75"/>
      <c r="AD4761" s="75"/>
      <c r="AE4761" s="75"/>
      <c r="AF4761" s="75"/>
      <c r="AG4761" s="75"/>
      <c r="AH4761" s="75"/>
      <c r="AI4761" s="75"/>
      <c r="AK4761" s="76"/>
      <c r="AL4761" s="76"/>
      <c r="AM4761" s="75"/>
      <c r="AO4761" s="75"/>
      <c r="AP4761" s="75"/>
      <c r="AQ4761" s="75"/>
      <c r="AR4761" s="75"/>
      <c r="AS4761" s="75"/>
      <c r="AT4761" s="75"/>
      <c r="AU4761" s="75"/>
      <c r="AV4761" s="75"/>
      <c r="AW4761" s="75"/>
      <c r="AX4761" s="75"/>
      <c r="AY4761" s="75"/>
      <c r="AZ4761" s="75"/>
      <c r="BA4761" s="75"/>
      <c r="BB4761" s="75"/>
      <c r="BC4761" s="75"/>
      <c r="BD4761" s="75"/>
      <c r="BE4761" s="75"/>
      <c r="BF4761" s="75"/>
    </row>
    <row r="4762" spans="1:58" ht="11.25" customHeight="1" x14ac:dyDescent="0.3">
      <c r="A4762" s="75"/>
      <c r="B4762" s="75"/>
      <c r="C4762" s="958"/>
      <c r="D4762" s="75"/>
      <c r="E4762" s="75"/>
      <c r="F4762" s="75"/>
      <c r="G4762" s="75"/>
      <c r="H4762" s="75"/>
      <c r="I4762" s="75"/>
      <c r="J4762" s="75"/>
      <c r="K4762" s="75"/>
      <c r="L4762" s="75"/>
      <c r="M4762" s="75"/>
      <c r="N4762" s="75"/>
      <c r="O4762" s="75"/>
      <c r="P4762" s="75"/>
      <c r="Q4762" s="75"/>
      <c r="R4762" s="75"/>
      <c r="S4762" s="75"/>
      <c r="T4762" s="75"/>
      <c r="U4762" s="75"/>
      <c r="V4762" s="75"/>
      <c r="W4762" s="75"/>
      <c r="X4762" s="75"/>
      <c r="Y4762" s="75"/>
      <c r="Z4762" s="75"/>
      <c r="AA4762" s="75"/>
      <c r="AB4762" s="75"/>
      <c r="AC4762" s="75"/>
      <c r="AD4762" s="75"/>
      <c r="AE4762" s="75"/>
      <c r="AF4762" s="75"/>
      <c r="AG4762" s="75"/>
      <c r="AH4762" s="75"/>
      <c r="AI4762" s="75"/>
      <c r="AK4762" s="76"/>
      <c r="AL4762" s="76"/>
      <c r="AM4762" s="75"/>
      <c r="AO4762" s="75"/>
      <c r="AP4762" s="75"/>
      <c r="AQ4762" s="75"/>
      <c r="AR4762" s="75"/>
      <c r="AS4762" s="75"/>
      <c r="AT4762" s="75"/>
      <c r="AU4762" s="75"/>
      <c r="AV4762" s="75"/>
      <c r="AW4762" s="75"/>
      <c r="AX4762" s="75"/>
      <c r="AY4762" s="75"/>
      <c r="AZ4762" s="75"/>
      <c r="BA4762" s="75"/>
      <c r="BB4762" s="75"/>
      <c r="BC4762" s="75"/>
      <c r="BD4762" s="75"/>
      <c r="BE4762" s="75"/>
      <c r="BF4762" s="75"/>
    </row>
    <row r="4763" spans="1:58" ht="11.25" customHeight="1" x14ac:dyDescent="0.3">
      <c r="A4763" s="75"/>
      <c r="B4763" s="75"/>
      <c r="C4763" s="958"/>
      <c r="D4763" s="75"/>
      <c r="E4763" s="75"/>
      <c r="F4763" s="75"/>
      <c r="G4763" s="75"/>
      <c r="H4763" s="75"/>
      <c r="I4763" s="75"/>
      <c r="J4763" s="75"/>
      <c r="K4763" s="75"/>
      <c r="L4763" s="75"/>
      <c r="M4763" s="75"/>
      <c r="N4763" s="75"/>
      <c r="O4763" s="75"/>
      <c r="P4763" s="75"/>
      <c r="Q4763" s="75"/>
      <c r="R4763" s="75"/>
      <c r="S4763" s="75"/>
      <c r="T4763" s="75"/>
      <c r="U4763" s="75"/>
      <c r="V4763" s="75"/>
      <c r="W4763" s="75"/>
      <c r="X4763" s="75"/>
      <c r="Y4763" s="75"/>
      <c r="Z4763" s="75"/>
      <c r="AA4763" s="75"/>
      <c r="AB4763" s="75"/>
      <c r="AC4763" s="75"/>
      <c r="AD4763" s="75"/>
      <c r="AE4763" s="75"/>
      <c r="AF4763" s="75"/>
      <c r="AG4763" s="75"/>
      <c r="AH4763" s="75"/>
      <c r="AI4763" s="75"/>
      <c r="AK4763" s="76"/>
      <c r="AL4763" s="76"/>
      <c r="AM4763" s="75"/>
      <c r="AO4763" s="75"/>
      <c r="AP4763" s="75"/>
      <c r="AQ4763" s="75"/>
      <c r="AR4763" s="75"/>
      <c r="AS4763" s="75"/>
      <c r="AT4763" s="75"/>
      <c r="AU4763" s="75"/>
      <c r="AV4763" s="75"/>
      <c r="AW4763" s="75"/>
      <c r="AX4763" s="75"/>
      <c r="AY4763" s="75"/>
      <c r="AZ4763" s="75"/>
      <c r="BA4763" s="75"/>
      <c r="BB4763" s="75"/>
      <c r="BC4763" s="75"/>
      <c r="BD4763" s="75"/>
      <c r="BE4763" s="75"/>
      <c r="BF4763" s="75"/>
    </row>
    <row r="4764" spans="1:58" ht="11.25" customHeight="1" x14ac:dyDescent="0.3">
      <c r="A4764" s="75"/>
      <c r="B4764" s="75"/>
      <c r="C4764" s="958"/>
      <c r="D4764" s="75"/>
      <c r="E4764" s="75"/>
      <c r="F4764" s="75"/>
      <c r="G4764" s="75"/>
      <c r="H4764" s="75"/>
      <c r="I4764" s="75"/>
      <c r="J4764" s="75"/>
      <c r="K4764" s="75"/>
      <c r="L4764" s="75"/>
      <c r="M4764" s="75"/>
      <c r="N4764" s="75"/>
      <c r="O4764" s="75"/>
      <c r="P4764" s="75"/>
      <c r="Q4764" s="75"/>
      <c r="R4764" s="75"/>
      <c r="S4764" s="75"/>
      <c r="T4764" s="75"/>
      <c r="U4764" s="75"/>
      <c r="V4764" s="75"/>
      <c r="W4764" s="75"/>
      <c r="X4764" s="75"/>
      <c r="Y4764" s="75"/>
      <c r="Z4764" s="75"/>
      <c r="AA4764" s="75"/>
      <c r="AB4764" s="75"/>
      <c r="AC4764" s="75"/>
      <c r="AD4764" s="75"/>
      <c r="AE4764" s="75"/>
      <c r="AF4764" s="75"/>
      <c r="AG4764" s="75"/>
      <c r="AH4764" s="75"/>
      <c r="AI4764" s="75"/>
      <c r="AK4764" s="76"/>
      <c r="AL4764" s="76"/>
      <c r="AM4764" s="75"/>
      <c r="AO4764" s="75"/>
      <c r="AP4764" s="75"/>
      <c r="AQ4764" s="75"/>
      <c r="AR4764" s="75"/>
      <c r="AS4764" s="75"/>
      <c r="AT4764" s="75"/>
      <c r="AU4764" s="75"/>
      <c r="AV4764" s="75"/>
      <c r="AW4764" s="75"/>
      <c r="AX4764" s="75"/>
      <c r="AY4764" s="75"/>
      <c r="AZ4764" s="75"/>
      <c r="BA4764" s="75"/>
      <c r="BB4764" s="75"/>
      <c r="BC4764" s="75"/>
      <c r="BD4764" s="75"/>
      <c r="BE4764" s="75"/>
      <c r="BF4764" s="75"/>
    </row>
    <row r="4765" spans="1:58" ht="11.25" customHeight="1" x14ac:dyDescent="0.3">
      <c r="A4765" s="75"/>
      <c r="B4765" s="75"/>
      <c r="C4765" s="958"/>
      <c r="D4765" s="75"/>
      <c r="E4765" s="75"/>
      <c r="F4765" s="75"/>
      <c r="G4765" s="75"/>
      <c r="H4765" s="75"/>
      <c r="I4765" s="75"/>
      <c r="J4765" s="75"/>
      <c r="K4765" s="75"/>
      <c r="L4765" s="75"/>
      <c r="M4765" s="75"/>
      <c r="N4765" s="75"/>
      <c r="O4765" s="75"/>
      <c r="P4765" s="75"/>
      <c r="Q4765" s="75"/>
      <c r="R4765" s="75"/>
      <c r="S4765" s="75"/>
      <c r="T4765" s="75"/>
      <c r="U4765" s="75"/>
      <c r="V4765" s="75"/>
      <c r="W4765" s="75"/>
      <c r="X4765" s="75"/>
      <c r="Y4765" s="75"/>
      <c r="Z4765" s="75"/>
      <c r="AA4765" s="75"/>
      <c r="AB4765" s="75"/>
      <c r="AC4765" s="75"/>
      <c r="AD4765" s="75"/>
      <c r="AE4765" s="75"/>
      <c r="AF4765" s="75"/>
      <c r="AG4765" s="75"/>
      <c r="AH4765" s="75"/>
      <c r="AI4765" s="75"/>
      <c r="AK4765" s="76"/>
      <c r="AL4765" s="76"/>
      <c r="AM4765" s="75"/>
      <c r="AO4765" s="75"/>
      <c r="AP4765" s="75"/>
      <c r="AQ4765" s="75"/>
      <c r="AR4765" s="75"/>
      <c r="AS4765" s="75"/>
      <c r="AT4765" s="75"/>
      <c r="AU4765" s="75"/>
      <c r="AV4765" s="75"/>
      <c r="AW4765" s="75"/>
      <c r="AX4765" s="75"/>
      <c r="AY4765" s="75"/>
      <c r="AZ4765" s="75"/>
      <c r="BA4765" s="75"/>
      <c r="BB4765" s="75"/>
      <c r="BC4765" s="75"/>
      <c r="BD4765" s="75"/>
      <c r="BE4765" s="75"/>
      <c r="BF4765" s="75"/>
    </row>
    <row r="4766" spans="1:58" ht="11.25" customHeight="1" x14ac:dyDescent="0.3">
      <c r="A4766" s="75"/>
      <c r="B4766" s="75"/>
      <c r="C4766" s="958"/>
      <c r="D4766" s="75"/>
      <c r="E4766" s="75"/>
      <c r="F4766" s="75"/>
      <c r="G4766" s="75"/>
      <c r="H4766" s="75"/>
      <c r="I4766" s="75"/>
      <c r="J4766" s="75"/>
      <c r="K4766" s="75"/>
      <c r="L4766" s="75"/>
      <c r="M4766" s="75"/>
      <c r="N4766" s="75"/>
      <c r="O4766" s="75"/>
      <c r="P4766" s="75"/>
      <c r="Q4766" s="75"/>
      <c r="R4766" s="75"/>
      <c r="S4766" s="75"/>
      <c r="T4766" s="75"/>
      <c r="U4766" s="75"/>
      <c r="V4766" s="75"/>
      <c r="W4766" s="75"/>
      <c r="X4766" s="75"/>
      <c r="Y4766" s="75"/>
      <c r="Z4766" s="75"/>
      <c r="AA4766" s="75"/>
      <c r="AB4766" s="75"/>
      <c r="AC4766" s="75"/>
      <c r="AD4766" s="75"/>
      <c r="AE4766" s="75"/>
      <c r="AF4766" s="75"/>
      <c r="AG4766" s="75"/>
      <c r="AH4766" s="75"/>
      <c r="AI4766" s="75"/>
      <c r="AK4766" s="76"/>
      <c r="AL4766" s="76"/>
      <c r="AM4766" s="75"/>
      <c r="AO4766" s="75"/>
      <c r="AP4766" s="75"/>
      <c r="AQ4766" s="75"/>
      <c r="AR4766" s="75"/>
      <c r="AS4766" s="75"/>
      <c r="AT4766" s="75"/>
      <c r="AU4766" s="75"/>
      <c r="AV4766" s="75"/>
      <c r="AW4766" s="75"/>
      <c r="AX4766" s="75"/>
      <c r="AY4766" s="75"/>
      <c r="AZ4766" s="75"/>
      <c r="BA4766" s="75"/>
      <c r="BB4766" s="75"/>
      <c r="BC4766" s="75"/>
      <c r="BD4766" s="75"/>
      <c r="BE4766" s="75"/>
      <c r="BF4766" s="75"/>
    </row>
    <row r="4767" spans="1:58" ht="11.25" customHeight="1" x14ac:dyDescent="0.3">
      <c r="A4767" s="75"/>
      <c r="B4767" s="75"/>
      <c r="C4767" s="958"/>
      <c r="D4767" s="75"/>
      <c r="E4767" s="75"/>
      <c r="F4767" s="75"/>
      <c r="G4767" s="75"/>
      <c r="H4767" s="75"/>
      <c r="I4767" s="75"/>
      <c r="J4767" s="75"/>
      <c r="K4767" s="75"/>
      <c r="L4767" s="75"/>
      <c r="M4767" s="75"/>
      <c r="N4767" s="75"/>
      <c r="O4767" s="75"/>
      <c r="P4767" s="75"/>
      <c r="Q4767" s="75"/>
      <c r="R4767" s="75"/>
      <c r="S4767" s="75"/>
      <c r="T4767" s="75"/>
      <c r="U4767" s="75"/>
      <c r="V4767" s="75"/>
      <c r="W4767" s="75"/>
      <c r="X4767" s="75"/>
      <c r="Y4767" s="75"/>
      <c r="Z4767" s="75"/>
      <c r="AA4767" s="75"/>
      <c r="AB4767" s="75"/>
      <c r="AC4767" s="75"/>
      <c r="AD4767" s="75"/>
      <c r="AE4767" s="75"/>
      <c r="AF4767" s="75"/>
      <c r="AG4767" s="75"/>
      <c r="AH4767" s="75"/>
      <c r="AI4767" s="75"/>
      <c r="AK4767" s="76"/>
      <c r="AL4767" s="76"/>
      <c r="AM4767" s="75"/>
      <c r="AO4767" s="75"/>
      <c r="AP4767" s="75"/>
      <c r="AQ4767" s="75"/>
      <c r="AR4767" s="75"/>
      <c r="AS4767" s="75"/>
      <c r="AT4767" s="75"/>
      <c r="AU4767" s="75"/>
      <c r="AV4767" s="75"/>
      <c r="AW4767" s="75"/>
      <c r="AX4767" s="75"/>
      <c r="AY4767" s="75"/>
      <c r="AZ4767" s="75"/>
      <c r="BA4767" s="75"/>
      <c r="BB4767" s="75"/>
      <c r="BC4767" s="75"/>
      <c r="BD4767" s="75"/>
      <c r="BE4767" s="75"/>
      <c r="BF4767" s="75"/>
    </row>
    <row r="4768" spans="1:58" ht="11.25" customHeight="1" x14ac:dyDescent="0.3">
      <c r="A4768" s="75"/>
      <c r="B4768" s="75"/>
      <c r="C4768" s="958"/>
      <c r="D4768" s="75"/>
      <c r="E4768" s="75"/>
      <c r="F4768" s="75"/>
      <c r="G4768" s="75"/>
      <c r="H4768" s="75"/>
      <c r="I4768" s="75"/>
      <c r="J4768" s="75"/>
      <c r="K4768" s="75"/>
      <c r="L4768" s="75"/>
      <c r="M4768" s="75"/>
      <c r="N4768" s="75"/>
      <c r="O4768" s="75"/>
      <c r="P4768" s="75"/>
      <c r="Q4768" s="75"/>
      <c r="R4768" s="75"/>
      <c r="S4768" s="75"/>
      <c r="T4768" s="75"/>
      <c r="U4768" s="75"/>
      <c r="V4768" s="75"/>
      <c r="W4768" s="75"/>
      <c r="X4768" s="75"/>
      <c r="Y4768" s="75"/>
      <c r="Z4768" s="75"/>
      <c r="AA4768" s="75"/>
      <c r="AB4768" s="75"/>
      <c r="AC4768" s="75"/>
      <c r="AD4768" s="75"/>
      <c r="AE4768" s="75"/>
      <c r="AF4768" s="75"/>
      <c r="AG4768" s="75"/>
      <c r="AH4768" s="75"/>
      <c r="AI4768" s="75"/>
      <c r="AK4768" s="76"/>
      <c r="AL4768" s="76"/>
      <c r="AM4768" s="75"/>
      <c r="AO4768" s="75"/>
      <c r="AP4768" s="75"/>
      <c r="AQ4768" s="75"/>
      <c r="AR4768" s="75"/>
      <c r="AS4768" s="75"/>
      <c r="AT4768" s="75"/>
      <c r="AU4768" s="75"/>
      <c r="AV4768" s="75"/>
      <c r="AW4768" s="75"/>
      <c r="AX4768" s="75"/>
      <c r="AY4768" s="75"/>
      <c r="AZ4768" s="75"/>
      <c r="BA4768" s="75"/>
      <c r="BB4768" s="75"/>
      <c r="BC4768" s="75"/>
      <c r="BD4768" s="75"/>
      <c r="BE4768" s="75"/>
      <c r="BF4768" s="75"/>
    </row>
    <row r="4769" spans="1:58" ht="11.25" customHeight="1" x14ac:dyDescent="0.3">
      <c r="A4769" s="75"/>
      <c r="B4769" s="75"/>
      <c r="C4769" s="958"/>
      <c r="D4769" s="75"/>
      <c r="E4769" s="75"/>
      <c r="F4769" s="75"/>
      <c r="G4769" s="75"/>
      <c r="H4769" s="75"/>
      <c r="I4769" s="75"/>
      <c r="J4769" s="75"/>
      <c r="K4769" s="75"/>
      <c r="L4769" s="75"/>
      <c r="M4769" s="75"/>
      <c r="N4769" s="75"/>
      <c r="O4769" s="75"/>
      <c r="P4769" s="75"/>
      <c r="Q4769" s="75"/>
      <c r="R4769" s="75"/>
      <c r="S4769" s="75"/>
      <c r="T4769" s="75"/>
      <c r="U4769" s="75"/>
      <c r="V4769" s="75"/>
      <c r="W4769" s="75"/>
      <c r="X4769" s="75"/>
      <c r="Y4769" s="75"/>
      <c r="Z4769" s="75"/>
      <c r="AA4769" s="75"/>
      <c r="AB4769" s="75"/>
      <c r="AC4769" s="75"/>
      <c r="AD4769" s="75"/>
      <c r="AE4769" s="75"/>
      <c r="AF4769" s="75"/>
      <c r="AG4769" s="75"/>
      <c r="AH4769" s="75"/>
      <c r="AI4769" s="75"/>
      <c r="AK4769" s="76"/>
      <c r="AL4769" s="76"/>
      <c r="AM4769" s="75"/>
      <c r="AO4769" s="75"/>
      <c r="AP4769" s="75"/>
      <c r="AQ4769" s="75"/>
      <c r="AR4769" s="75"/>
      <c r="AS4769" s="75"/>
      <c r="AT4769" s="75"/>
      <c r="AU4769" s="75"/>
      <c r="AV4769" s="75"/>
      <c r="AW4769" s="75"/>
      <c r="AX4769" s="75"/>
      <c r="AY4769" s="75"/>
      <c r="AZ4769" s="75"/>
      <c r="BA4769" s="75"/>
      <c r="BB4769" s="75"/>
      <c r="BC4769" s="75"/>
      <c r="BD4769" s="75"/>
      <c r="BE4769" s="75"/>
      <c r="BF4769" s="75"/>
    </row>
    <row r="4770" spans="1:58" ht="11.25" customHeight="1" x14ac:dyDescent="0.3">
      <c r="A4770" s="75"/>
      <c r="B4770" s="75"/>
      <c r="C4770" s="958"/>
      <c r="D4770" s="75"/>
      <c r="E4770" s="75"/>
      <c r="F4770" s="75"/>
      <c r="G4770" s="75"/>
      <c r="H4770" s="75"/>
      <c r="I4770" s="75"/>
      <c r="J4770" s="75"/>
      <c r="K4770" s="75"/>
      <c r="L4770" s="75"/>
      <c r="M4770" s="75"/>
      <c r="N4770" s="75"/>
      <c r="O4770" s="75"/>
      <c r="P4770" s="75"/>
      <c r="Q4770" s="75"/>
      <c r="R4770" s="75"/>
      <c r="S4770" s="75"/>
      <c r="T4770" s="75"/>
      <c r="U4770" s="75"/>
      <c r="V4770" s="75"/>
      <c r="W4770" s="75"/>
      <c r="X4770" s="75"/>
      <c r="Y4770" s="75"/>
      <c r="Z4770" s="75"/>
      <c r="AA4770" s="75"/>
      <c r="AB4770" s="75"/>
      <c r="AC4770" s="75"/>
      <c r="AD4770" s="75"/>
      <c r="AE4770" s="75"/>
      <c r="AF4770" s="75"/>
      <c r="AG4770" s="75"/>
      <c r="AH4770" s="75"/>
      <c r="AI4770" s="75"/>
      <c r="AK4770" s="76"/>
      <c r="AL4770" s="76"/>
      <c r="AM4770" s="75"/>
      <c r="AO4770" s="75"/>
      <c r="AP4770" s="75"/>
      <c r="AQ4770" s="75"/>
      <c r="AR4770" s="75"/>
      <c r="AS4770" s="75"/>
      <c r="AT4770" s="75"/>
      <c r="AU4770" s="75"/>
      <c r="AV4770" s="75"/>
      <c r="AW4770" s="75"/>
      <c r="AX4770" s="75"/>
      <c r="AY4770" s="75"/>
      <c r="AZ4770" s="75"/>
      <c r="BA4770" s="75"/>
      <c r="BB4770" s="75"/>
      <c r="BC4770" s="75"/>
      <c r="BD4770" s="75"/>
      <c r="BE4770" s="75"/>
      <c r="BF4770" s="75"/>
    </row>
    <row r="4771" spans="1:58" ht="11.25" customHeight="1" x14ac:dyDescent="0.3">
      <c r="A4771" s="75"/>
      <c r="B4771" s="75"/>
      <c r="C4771" s="958"/>
      <c r="D4771" s="75"/>
      <c r="E4771" s="75"/>
      <c r="F4771" s="75"/>
      <c r="G4771" s="75"/>
      <c r="H4771" s="75"/>
      <c r="I4771" s="75"/>
      <c r="J4771" s="75"/>
      <c r="K4771" s="75"/>
      <c r="L4771" s="75"/>
      <c r="M4771" s="75"/>
      <c r="N4771" s="75"/>
      <c r="O4771" s="75"/>
      <c r="P4771" s="75"/>
      <c r="Q4771" s="75"/>
      <c r="R4771" s="75"/>
      <c r="S4771" s="75"/>
      <c r="T4771" s="75"/>
      <c r="U4771" s="75"/>
      <c r="V4771" s="75"/>
      <c r="W4771" s="75"/>
      <c r="X4771" s="75"/>
      <c r="Y4771" s="75"/>
      <c r="Z4771" s="75"/>
      <c r="AA4771" s="75"/>
      <c r="AB4771" s="75"/>
      <c r="AC4771" s="75"/>
      <c r="AD4771" s="75"/>
      <c r="AE4771" s="75"/>
      <c r="AF4771" s="75"/>
      <c r="AG4771" s="75"/>
      <c r="AH4771" s="75"/>
      <c r="AI4771" s="75"/>
      <c r="AK4771" s="76"/>
      <c r="AL4771" s="76"/>
      <c r="AM4771" s="75"/>
      <c r="AO4771" s="75"/>
      <c r="AP4771" s="75"/>
      <c r="AQ4771" s="75"/>
      <c r="AR4771" s="75"/>
      <c r="AS4771" s="75"/>
      <c r="AT4771" s="75"/>
      <c r="AU4771" s="75"/>
      <c r="AV4771" s="75"/>
      <c r="AW4771" s="75"/>
      <c r="AX4771" s="75"/>
      <c r="AY4771" s="75"/>
      <c r="AZ4771" s="75"/>
      <c r="BA4771" s="75"/>
      <c r="BB4771" s="75"/>
      <c r="BC4771" s="75"/>
      <c r="BD4771" s="75"/>
      <c r="BE4771" s="75"/>
      <c r="BF4771" s="75"/>
    </row>
    <row r="4772" spans="1:58" ht="11.25" customHeight="1" x14ac:dyDescent="0.3">
      <c r="A4772" s="75"/>
      <c r="B4772" s="75"/>
      <c r="C4772" s="958"/>
      <c r="D4772" s="75"/>
      <c r="E4772" s="75"/>
      <c r="F4772" s="75"/>
      <c r="G4772" s="75"/>
      <c r="H4772" s="75"/>
      <c r="I4772" s="75"/>
      <c r="J4772" s="75"/>
      <c r="K4772" s="75"/>
      <c r="L4772" s="75"/>
      <c r="M4772" s="75"/>
      <c r="N4772" s="75"/>
      <c r="O4772" s="75"/>
      <c r="P4772" s="75"/>
      <c r="Q4772" s="75"/>
      <c r="R4772" s="75"/>
      <c r="S4772" s="75"/>
      <c r="T4772" s="75"/>
      <c r="U4772" s="75"/>
      <c r="V4772" s="75"/>
      <c r="W4772" s="75"/>
      <c r="X4772" s="75"/>
      <c r="Y4772" s="75"/>
      <c r="Z4772" s="75"/>
      <c r="AA4772" s="75"/>
      <c r="AB4772" s="75"/>
      <c r="AC4772" s="75"/>
      <c r="AD4772" s="75"/>
      <c r="AE4772" s="75"/>
      <c r="AF4772" s="75"/>
      <c r="AG4772" s="75"/>
      <c r="AH4772" s="75"/>
      <c r="AI4772" s="75"/>
      <c r="AK4772" s="76"/>
      <c r="AL4772" s="76"/>
      <c r="AM4772" s="75"/>
      <c r="AO4772" s="75"/>
      <c r="AP4772" s="75"/>
      <c r="AQ4772" s="75"/>
      <c r="AR4772" s="75"/>
      <c r="AS4772" s="75"/>
      <c r="AT4772" s="75"/>
      <c r="AU4772" s="75"/>
      <c r="AV4772" s="75"/>
      <c r="AW4772" s="75"/>
      <c r="AX4772" s="75"/>
      <c r="AY4772" s="75"/>
      <c r="AZ4772" s="75"/>
      <c r="BA4772" s="75"/>
      <c r="BB4772" s="75"/>
      <c r="BC4772" s="75"/>
      <c r="BD4772" s="75"/>
      <c r="BE4772" s="75"/>
      <c r="BF4772" s="75"/>
    </row>
    <row r="4773" spans="1:58" ht="11.25" customHeight="1" x14ac:dyDescent="0.3">
      <c r="A4773" s="75"/>
      <c r="B4773" s="75"/>
      <c r="C4773" s="958"/>
      <c r="D4773" s="75"/>
      <c r="E4773" s="75"/>
      <c r="F4773" s="75"/>
      <c r="G4773" s="75"/>
      <c r="H4773" s="75"/>
      <c r="I4773" s="75"/>
      <c r="J4773" s="75"/>
      <c r="K4773" s="75"/>
      <c r="L4773" s="75"/>
      <c r="M4773" s="75"/>
      <c r="N4773" s="75"/>
      <c r="O4773" s="75"/>
      <c r="P4773" s="75"/>
      <c r="Q4773" s="75"/>
      <c r="R4773" s="75"/>
      <c r="S4773" s="75"/>
      <c r="T4773" s="75"/>
      <c r="U4773" s="75"/>
      <c r="V4773" s="75"/>
      <c r="W4773" s="75"/>
      <c r="X4773" s="75"/>
      <c r="Y4773" s="75"/>
      <c r="Z4773" s="75"/>
      <c r="AA4773" s="75"/>
      <c r="AB4773" s="75"/>
      <c r="AC4773" s="75"/>
      <c r="AD4773" s="75"/>
      <c r="AE4773" s="75"/>
      <c r="AF4773" s="75"/>
      <c r="AG4773" s="75"/>
      <c r="AH4773" s="75"/>
      <c r="AI4773" s="75"/>
      <c r="AK4773" s="76"/>
      <c r="AL4773" s="76"/>
      <c r="AM4773" s="75"/>
      <c r="AO4773" s="75"/>
      <c r="AP4773" s="75"/>
      <c r="AQ4773" s="75"/>
      <c r="AR4773" s="75"/>
      <c r="AS4773" s="75"/>
      <c r="AT4773" s="75"/>
      <c r="AU4773" s="75"/>
      <c r="AV4773" s="75"/>
      <c r="AW4773" s="75"/>
      <c r="AX4773" s="75"/>
      <c r="AY4773" s="75"/>
      <c r="AZ4773" s="75"/>
      <c r="BA4773" s="75"/>
      <c r="BB4773" s="75"/>
      <c r="BC4773" s="75"/>
      <c r="BD4773" s="75"/>
      <c r="BE4773" s="75"/>
      <c r="BF4773" s="75"/>
    </row>
    <row r="4774" spans="1:58" ht="11.25" customHeight="1" x14ac:dyDescent="0.3">
      <c r="A4774" s="75"/>
      <c r="B4774" s="75"/>
      <c r="C4774" s="958"/>
      <c r="D4774" s="75"/>
      <c r="E4774" s="75"/>
      <c r="F4774" s="75"/>
      <c r="G4774" s="75"/>
      <c r="H4774" s="75"/>
      <c r="I4774" s="75"/>
      <c r="J4774" s="75"/>
      <c r="K4774" s="75"/>
      <c r="L4774" s="75"/>
      <c r="M4774" s="75"/>
      <c r="N4774" s="75"/>
      <c r="O4774" s="75"/>
      <c r="P4774" s="75"/>
      <c r="Q4774" s="75"/>
      <c r="R4774" s="75"/>
      <c r="S4774" s="75"/>
      <c r="T4774" s="75"/>
      <c r="U4774" s="75"/>
      <c r="V4774" s="75"/>
      <c r="W4774" s="75"/>
      <c r="X4774" s="75"/>
      <c r="Y4774" s="75"/>
      <c r="Z4774" s="75"/>
      <c r="AA4774" s="75"/>
      <c r="AB4774" s="75"/>
      <c r="AC4774" s="75"/>
      <c r="AD4774" s="75"/>
      <c r="AE4774" s="75"/>
      <c r="AF4774" s="75"/>
      <c r="AG4774" s="75"/>
      <c r="AH4774" s="75"/>
      <c r="AI4774" s="75"/>
      <c r="AK4774" s="76"/>
      <c r="AL4774" s="76"/>
      <c r="AM4774" s="75"/>
      <c r="AO4774" s="75"/>
      <c r="AP4774" s="75"/>
      <c r="AQ4774" s="75"/>
      <c r="AR4774" s="75"/>
      <c r="AS4774" s="75"/>
      <c r="AT4774" s="75"/>
      <c r="AU4774" s="75"/>
      <c r="AV4774" s="75"/>
      <c r="AW4774" s="75"/>
      <c r="AX4774" s="75"/>
      <c r="AY4774" s="75"/>
      <c r="AZ4774" s="75"/>
      <c r="BA4774" s="75"/>
      <c r="BB4774" s="75"/>
      <c r="BC4774" s="75"/>
      <c r="BD4774" s="75"/>
      <c r="BE4774" s="75"/>
      <c r="BF4774" s="75"/>
    </row>
    <row r="4775" spans="1:58" ht="11.25" customHeight="1" x14ac:dyDescent="0.3">
      <c r="A4775" s="75"/>
      <c r="B4775" s="75"/>
      <c r="C4775" s="958"/>
      <c r="D4775" s="75"/>
      <c r="E4775" s="75"/>
      <c r="F4775" s="75"/>
      <c r="G4775" s="75"/>
      <c r="H4775" s="75"/>
      <c r="I4775" s="75"/>
      <c r="J4775" s="75"/>
      <c r="K4775" s="75"/>
      <c r="L4775" s="75"/>
      <c r="M4775" s="75"/>
      <c r="N4775" s="75"/>
      <c r="O4775" s="75"/>
      <c r="P4775" s="75"/>
      <c r="Q4775" s="75"/>
      <c r="R4775" s="75"/>
      <c r="S4775" s="75"/>
      <c r="T4775" s="75"/>
      <c r="U4775" s="75"/>
      <c r="V4775" s="75"/>
      <c r="W4775" s="75"/>
      <c r="X4775" s="75"/>
      <c r="Y4775" s="75"/>
      <c r="Z4775" s="75"/>
      <c r="AA4775" s="75"/>
      <c r="AB4775" s="75"/>
      <c r="AC4775" s="75"/>
      <c r="AD4775" s="75"/>
      <c r="AE4775" s="75"/>
      <c r="AF4775" s="75"/>
      <c r="AG4775" s="75"/>
      <c r="AH4775" s="75"/>
      <c r="AI4775" s="75"/>
      <c r="AK4775" s="76"/>
      <c r="AL4775" s="76"/>
      <c r="AM4775" s="75"/>
      <c r="AO4775" s="75"/>
      <c r="AP4775" s="75"/>
      <c r="AQ4775" s="75"/>
      <c r="AR4775" s="75"/>
      <c r="AS4775" s="75"/>
      <c r="AT4775" s="75"/>
      <c r="AU4775" s="75"/>
      <c r="AV4775" s="75"/>
      <c r="AW4775" s="75"/>
      <c r="AX4775" s="75"/>
      <c r="AY4775" s="75"/>
      <c r="AZ4775" s="75"/>
      <c r="BA4775" s="75"/>
      <c r="BB4775" s="75"/>
      <c r="BC4775" s="75"/>
      <c r="BD4775" s="75"/>
      <c r="BE4775" s="75"/>
      <c r="BF4775" s="75"/>
    </row>
    <row r="4776" spans="1:58" ht="11.25" customHeight="1" x14ac:dyDescent="0.3">
      <c r="A4776" s="75"/>
      <c r="B4776" s="75"/>
      <c r="C4776" s="958"/>
      <c r="D4776" s="75"/>
      <c r="E4776" s="75"/>
      <c r="F4776" s="75"/>
      <c r="G4776" s="75"/>
      <c r="H4776" s="75"/>
      <c r="I4776" s="75"/>
      <c r="J4776" s="75"/>
      <c r="K4776" s="75"/>
      <c r="L4776" s="75"/>
      <c r="M4776" s="75"/>
      <c r="N4776" s="75"/>
      <c r="O4776" s="75"/>
      <c r="P4776" s="75"/>
      <c r="Q4776" s="75"/>
      <c r="R4776" s="75"/>
      <c r="S4776" s="75"/>
      <c r="T4776" s="75"/>
      <c r="U4776" s="75"/>
      <c r="V4776" s="75"/>
      <c r="W4776" s="75"/>
      <c r="X4776" s="75"/>
      <c r="Y4776" s="75"/>
      <c r="Z4776" s="75"/>
      <c r="AA4776" s="75"/>
      <c r="AB4776" s="75"/>
      <c r="AC4776" s="75"/>
      <c r="AD4776" s="75"/>
      <c r="AE4776" s="75"/>
      <c r="AF4776" s="75"/>
      <c r="AG4776" s="75"/>
      <c r="AH4776" s="75"/>
      <c r="AI4776" s="75"/>
      <c r="AK4776" s="76"/>
      <c r="AL4776" s="76"/>
      <c r="AM4776" s="75"/>
      <c r="AO4776" s="75"/>
      <c r="AP4776" s="75"/>
      <c r="AQ4776" s="75"/>
      <c r="AR4776" s="75"/>
      <c r="AS4776" s="75"/>
      <c r="AT4776" s="75"/>
      <c r="AU4776" s="75"/>
      <c r="AV4776" s="75"/>
      <c r="AW4776" s="75"/>
      <c r="AX4776" s="75"/>
      <c r="AY4776" s="75"/>
      <c r="AZ4776" s="75"/>
      <c r="BA4776" s="75"/>
      <c r="BB4776" s="75"/>
      <c r="BC4776" s="75"/>
      <c r="BD4776" s="75"/>
      <c r="BE4776" s="75"/>
      <c r="BF4776" s="75"/>
    </row>
    <row r="4777" spans="1:58" ht="11.25" customHeight="1" x14ac:dyDescent="0.3">
      <c r="A4777" s="75"/>
      <c r="B4777" s="75"/>
      <c r="C4777" s="958"/>
      <c r="D4777" s="75"/>
      <c r="E4777" s="75"/>
      <c r="F4777" s="75"/>
      <c r="G4777" s="75"/>
      <c r="H4777" s="75"/>
      <c r="I4777" s="75"/>
      <c r="J4777" s="75"/>
      <c r="K4777" s="75"/>
      <c r="L4777" s="75"/>
      <c r="M4777" s="75"/>
      <c r="N4777" s="75"/>
      <c r="O4777" s="75"/>
      <c r="P4777" s="75"/>
      <c r="Q4777" s="75"/>
      <c r="R4777" s="75"/>
      <c r="S4777" s="75"/>
      <c r="T4777" s="75"/>
      <c r="U4777" s="75"/>
      <c r="V4777" s="75"/>
      <c r="W4777" s="75"/>
      <c r="X4777" s="75"/>
      <c r="Y4777" s="75"/>
      <c r="Z4777" s="75"/>
      <c r="AA4777" s="75"/>
      <c r="AB4777" s="75"/>
      <c r="AC4777" s="75"/>
      <c r="AD4777" s="75"/>
      <c r="AE4777" s="75"/>
      <c r="AF4777" s="75"/>
      <c r="AG4777" s="75"/>
      <c r="AH4777" s="75"/>
      <c r="AI4777" s="75"/>
      <c r="AK4777" s="90"/>
      <c r="BE4777" s="75"/>
    </row>
    <row r="4778" spans="1:58" ht="11.25" customHeight="1" x14ac:dyDescent="0.3">
      <c r="C4778" s="958"/>
      <c r="AK4778" s="76"/>
      <c r="AL4778" s="76"/>
      <c r="AM4778" s="75"/>
      <c r="AO4778" s="75"/>
      <c r="AP4778" s="75"/>
      <c r="AQ4778" s="75"/>
      <c r="AR4778" s="75"/>
      <c r="AS4778" s="75"/>
      <c r="AT4778" s="75"/>
      <c r="AU4778" s="75"/>
      <c r="AV4778" s="75"/>
      <c r="AW4778" s="75"/>
      <c r="AX4778" s="75"/>
      <c r="AY4778" s="75"/>
      <c r="AZ4778" s="75"/>
      <c r="BA4778" s="75"/>
      <c r="BB4778" s="75"/>
      <c r="BC4778" s="75"/>
      <c r="BD4778" s="75"/>
      <c r="BE4778" s="75"/>
      <c r="BF4778" s="75"/>
    </row>
    <row r="4779" spans="1:58" ht="11.25" customHeight="1" x14ac:dyDescent="0.3">
      <c r="A4779" s="75"/>
      <c r="B4779" s="75"/>
      <c r="C4779" s="958"/>
      <c r="D4779" s="75"/>
      <c r="E4779" s="75"/>
      <c r="F4779" s="75"/>
      <c r="G4779" s="75"/>
      <c r="H4779" s="75"/>
      <c r="I4779" s="75"/>
      <c r="J4779" s="75"/>
      <c r="K4779" s="75"/>
      <c r="L4779" s="75"/>
      <c r="M4779" s="75"/>
      <c r="N4779" s="75"/>
      <c r="O4779" s="75"/>
      <c r="P4779" s="75"/>
      <c r="Q4779" s="75"/>
      <c r="R4779" s="75"/>
      <c r="S4779" s="75"/>
      <c r="T4779" s="75"/>
      <c r="U4779" s="75"/>
      <c r="V4779" s="75"/>
      <c r="W4779" s="75"/>
      <c r="X4779" s="75"/>
      <c r="Y4779" s="75"/>
      <c r="Z4779" s="75"/>
      <c r="AA4779" s="75"/>
      <c r="AB4779" s="75"/>
      <c r="AC4779" s="75"/>
      <c r="AD4779" s="75"/>
      <c r="AE4779" s="75"/>
      <c r="AF4779" s="75"/>
      <c r="AG4779" s="75"/>
      <c r="AH4779" s="75"/>
      <c r="AI4779" s="75"/>
      <c r="AK4779" s="76"/>
      <c r="AL4779" s="76"/>
      <c r="AM4779" s="75"/>
      <c r="AO4779" s="75"/>
      <c r="AP4779" s="75"/>
      <c r="AQ4779" s="75"/>
      <c r="AR4779" s="75"/>
      <c r="AS4779" s="75"/>
      <c r="AT4779" s="75"/>
      <c r="AU4779" s="75"/>
      <c r="AV4779" s="75"/>
      <c r="AW4779" s="75"/>
      <c r="AX4779" s="75"/>
      <c r="AY4779" s="75"/>
      <c r="AZ4779" s="75"/>
      <c r="BA4779" s="75"/>
      <c r="BB4779" s="75"/>
      <c r="BC4779" s="75"/>
      <c r="BD4779" s="75"/>
      <c r="BE4779" s="75"/>
      <c r="BF4779" s="75"/>
    </row>
    <row r="4780" spans="1:58" ht="11.25" customHeight="1" x14ac:dyDescent="0.3">
      <c r="A4780" s="75"/>
      <c r="B4780" s="75"/>
      <c r="D4780" s="75"/>
      <c r="E4780" s="75"/>
      <c r="F4780" s="75"/>
      <c r="G4780" s="75"/>
      <c r="H4780" s="75"/>
      <c r="I4780" s="75"/>
      <c r="J4780" s="75"/>
      <c r="K4780" s="75"/>
      <c r="L4780" s="75"/>
      <c r="M4780" s="75"/>
      <c r="N4780" s="75"/>
      <c r="O4780" s="75"/>
      <c r="P4780" s="75"/>
      <c r="Q4780" s="75"/>
      <c r="R4780" s="75"/>
      <c r="S4780" s="75"/>
      <c r="T4780" s="75"/>
      <c r="U4780" s="75"/>
      <c r="V4780" s="75"/>
      <c r="W4780" s="75"/>
      <c r="X4780" s="75"/>
      <c r="Y4780" s="75"/>
      <c r="Z4780" s="75"/>
      <c r="AA4780" s="75"/>
      <c r="AB4780" s="75"/>
      <c r="AC4780" s="75"/>
      <c r="AD4780" s="75"/>
      <c r="AE4780" s="75"/>
      <c r="AF4780" s="75"/>
      <c r="AG4780" s="75"/>
      <c r="AH4780" s="75"/>
      <c r="AI4780" s="75"/>
      <c r="AK4780" s="90"/>
      <c r="BE4780" s="75"/>
    </row>
    <row r="4781" spans="1:58" ht="11.25" customHeight="1" x14ac:dyDescent="0.3">
      <c r="C4781" s="958"/>
      <c r="AK4781" s="90"/>
      <c r="BE4781" s="75"/>
    </row>
    <row r="4782" spans="1:58" ht="11.25" customHeight="1" x14ac:dyDescent="0.3">
      <c r="C4782" s="958"/>
      <c r="AK4782" s="90"/>
      <c r="BE4782" s="75"/>
    </row>
    <row r="4783" spans="1:58" ht="11.25" customHeight="1" x14ac:dyDescent="0.3">
      <c r="AK4783" s="90"/>
      <c r="BE4783" s="75"/>
    </row>
    <row r="4784" spans="1:58" ht="11.25" customHeight="1" x14ac:dyDescent="0.3">
      <c r="AK4784" s="90"/>
      <c r="BE4784" s="75"/>
    </row>
    <row r="4785" spans="1:58" ht="11.25" customHeight="1" x14ac:dyDescent="0.3">
      <c r="AK4785" s="90"/>
      <c r="BE4785" s="75"/>
    </row>
    <row r="4786" spans="1:58" ht="11.25" customHeight="1" x14ac:dyDescent="0.3">
      <c r="AK4786" s="90"/>
      <c r="BE4786" s="75"/>
    </row>
    <row r="4787" spans="1:58" ht="11.25" customHeight="1" x14ac:dyDescent="0.3">
      <c r="AK4787" s="90"/>
      <c r="BE4787" s="75"/>
    </row>
    <row r="4788" spans="1:58" ht="11.25" customHeight="1" x14ac:dyDescent="0.3">
      <c r="AK4788" s="90"/>
      <c r="BE4788" s="75"/>
    </row>
    <row r="4789" spans="1:58" ht="11.25" customHeight="1" x14ac:dyDescent="0.3">
      <c r="AK4789" s="90"/>
      <c r="BE4789" s="75"/>
    </row>
    <row r="4790" spans="1:58" ht="11.25" customHeight="1" x14ac:dyDescent="0.3">
      <c r="AK4790" s="90"/>
      <c r="BE4790" s="75"/>
    </row>
    <row r="4791" spans="1:58" ht="11.25" customHeight="1" x14ac:dyDescent="0.3">
      <c r="AK4791" s="90"/>
      <c r="BE4791" s="75"/>
    </row>
    <row r="4792" spans="1:58" ht="11.25" customHeight="1" x14ac:dyDescent="0.3">
      <c r="AK4792" s="90"/>
      <c r="BE4792" s="75"/>
    </row>
    <row r="4793" spans="1:58" ht="11.25" customHeight="1" x14ac:dyDescent="0.3">
      <c r="AK4793" s="90"/>
      <c r="BE4793" s="75"/>
    </row>
    <row r="4794" spans="1:58" ht="11.25" customHeight="1" x14ac:dyDescent="0.3">
      <c r="AK4794" s="76"/>
      <c r="AL4794" s="76"/>
      <c r="AM4794" s="75"/>
      <c r="AO4794" s="75"/>
      <c r="AP4794" s="75"/>
      <c r="AQ4794" s="75"/>
      <c r="AR4794" s="75"/>
      <c r="AS4794" s="75"/>
      <c r="AT4794" s="75"/>
      <c r="AU4794" s="75"/>
      <c r="AV4794" s="75"/>
      <c r="AW4794" s="75"/>
      <c r="AX4794" s="75"/>
      <c r="AY4794" s="75"/>
      <c r="AZ4794" s="75"/>
      <c r="BA4794" s="75"/>
      <c r="BB4794" s="75"/>
      <c r="BC4794" s="75"/>
      <c r="BD4794" s="75"/>
      <c r="BE4794" s="75"/>
      <c r="BF4794" s="75"/>
    </row>
    <row r="4795" spans="1:58" ht="11.25" customHeight="1" x14ac:dyDescent="0.3">
      <c r="A4795" s="75"/>
      <c r="B4795" s="75"/>
      <c r="D4795" s="75"/>
      <c r="E4795" s="75"/>
      <c r="F4795" s="75"/>
      <c r="G4795" s="75"/>
      <c r="H4795" s="75"/>
      <c r="I4795" s="75"/>
      <c r="J4795" s="75"/>
      <c r="K4795" s="75"/>
      <c r="L4795" s="75"/>
      <c r="M4795" s="75"/>
      <c r="N4795" s="75"/>
      <c r="O4795" s="75"/>
      <c r="P4795" s="75"/>
      <c r="Q4795" s="75"/>
      <c r="R4795" s="75"/>
      <c r="S4795" s="75"/>
      <c r="T4795" s="75"/>
      <c r="U4795" s="75"/>
      <c r="V4795" s="75"/>
      <c r="W4795" s="75"/>
      <c r="X4795" s="75"/>
      <c r="Y4795" s="75"/>
      <c r="Z4795" s="75"/>
      <c r="AA4795" s="75"/>
      <c r="AB4795" s="75"/>
      <c r="AC4795" s="75"/>
      <c r="AD4795" s="75"/>
      <c r="AE4795" s="75"/>
      <c r="AF4795" s="75"/>
      <c r="AG4795" s="75"/>
      <c r="AH4795" s="75"/>
      <c r="AI4795" s="75"/>
      <c r="AK4795" s="76"/>
      <c r="AL4795" s="76"/>
      <c r="AM4795" s="75"/>
      <c r="AO4795" s="75"/>
      <c r="AP4795" s="75"/>
      <c r="AQ4795" s="75"/>
      <c r="AR4795" s="75"/>
      <c r="AS4795" s="75"/>
      <c r="AT4795" s="75"/>
      <c r="AU4795" s="75"/>
      <c r="AV4795" s="75"/>
      <c r="AW4795" s="75"/>
      <c r="AX4795" s="75"/>
      <c r="AY4795" s="75"/>
      <c r="AZ4795" s="75"/>
      <c r="BA4795" s="75"/>
      <c r="BB4795" s="75"/>
      <c r="BC4795" s="75"/>
      <c r="BD4795" s="75"/>
      <c r="BE4795" s="75"/>
      <c r="BF4795" s="75"/>
    </row>
    <row r="4796" spans="1:58" ht="11.25" customHeight="1" x14ac:dyDescent="0.3">
      <c r="A4796" s="75"/>
      <c r="B4796" s="75"/>
      <c r="D4796" s="75"/>
      <c r="E4796" s="75"/>
      <c r="F4796" s="75"/>
      <c r="G4796" s="75"/>
      <c r="H4796" s="75"/>
      <c r="I4796" s="75"/>
      <c r="J4796" s="75"/>
      <c r="K4796" s="75"/>
      <c r="L4796" s="75"/>
      <c r="M4796" s="75"/>
      <c r="N4796" s="75"/>
      <c r="O4796" s="75"/>
      <c r="P4796" s="75"/>
      <c r="Q4796" s="75"/>
      <c r="R4796" s="75"/>
      <c r="S4796" s="75"/>
      <c r="T4796" s="75"/>
      <c r="U4796" s="75"/>
      <c r="V4796" s="75"/>
      <c r="W4796" s="75"/>
      <c r="X4796" s="75"/>
      <c r="Y4796" s="75"/>
      <c r="Z4796" s="75"/>
      <c r="AA4796" s="75"/>
      <c r="AB4796" s="75"/>
      <c r="AC4796" s="75"/>
      <c r="AD4796" s="75"/>
      <c r="AE4796" s="75"/>
      <c r="AF4796" s="75"/>
      <c r="AG4796" s="75"/>
      <c r="AH4796" s="75"/>
      <c r="AI4796" s="75"/>
      <c r="AK4796" s="76"/>
      <c r="AL4796" s="76"/>
      <c r="AM4796" s="75"/>
      <c r="AO4796" s="75"/>
      <c r="AP4796" s="75"/>
      <c r="AQ4796" s="75"/>
      <c r="AR4796" s="75"/>
      <c r="AS4796" s="75"/>
      <c r="AT4796" s="75"/>
      <c r="AU4796" s="75"/>
      <c r="AV4796" s="75"/>
      <c r="AW4796" s="75"/>
      <c r="AX4796" s="75"/>
      <c r="AY4796" s="75"/>
      <c r="AZ4796" s="75"/>
      <c r="BA4796" s="75"/>
      <c r="BB4796" s="75"/>
      <c r="BC4796" s="75"/>
      <c r="BD4796" s="75"/>
      <c r="BE4796" s="75"/>
      <c r="BF4796" s="75"/>
    </row>
    <row r="4797" spans="1:58" ht="11.25" customHeight="1" x14ac:dyDescent="0.3">
      <c r="A4797" s="75"/>
      <c r="B4797" s="75"/>
      <c r="C4797" s="958"/>
      <c r="D4797" s="75"/>
      <c r="E4797" s="75"/>
      <c r="F4797" s="75"/>
      <c r="G4797" s="75"/>
      <c r="H4797" s="75"/>
      <c r="I4797" s="75"/>
      <c r="J4797" s="75"/>
      <c r="K4797" s="75"/>
      <c r="L4797" s="75"/>
      <c r="M4797" s="75"/>
      <c r="N4797" s="75"/>
      <c r="O4797" s="75"/>
      <c r="P4797" s="75"/>
      <c r="Q4797" s="75"/>
      <c r="R4797" s="75"/>
      <c r="S4797" s="75"/>
      <c r="T4797" s="75"/>
      <c r="U4797" s="75"/>
      <c r="V4797" s="75"/>
      <c r="W4797" s="75"/>
      <c r="X4797" s="75"/>
      <c r="Y4797" s="75"/>
      <c r="Z4797" s="75"/>
      <c r="AA4797" s="75"/>
      <c r="AB4797" s="75"/>
      <c r="AC4797" s="75"/>
      <c r="AD4797" s="75"/>
      <c r="AE4797" s="75"/>
      <c r="AF4797" s="75"/>
      <c r="AG4797" s="75"/>
      <c r="AH4797" s="75"/>
      <c r="AI4797" s="75"/>
      <c r="AK4797" s="76"/>
      <c r="AL4797" s="76"/>
      <c r="AM4797" s="75"/>
      <c r="AO4797" s="75"/>
      <c r="AP4797" s="75"/>
      <c r="AQ4797" s="75"/>
      <c r="AR4797" s="75"/>
      <c r="AS4797" s="75"/>
      <c r="AT4797" s="75"/>
      <c r="AU4797" s="75"/>
      <c r="AV4797" s="75"/>
      <c r="AW4797" s="75"/>
      <c r="AX4797" s="75"/>
      <c r="AY4797" s="75"/>
      <c r="AZ4797" s="75"/>
      <c r="BA4797" s="75"/>
      <c r="BB4797" s="75"/>
      <c r="BC4797" s="75"/>
      <c r="BD4797" s="75"/>
      <c r="BE4797" s="75"/>
      <c r="BF4797" s="75"/>
    </row>
    <row r="4798" spans="1:58" ht="11.25" customHeight="1" x14ac:dyDescent="0.3">
      <c r="A4798" s="75"/>
      <c r="B4798" s="75"/>
      <c r="C4798" s="958"/>
      <c r="D4798" s="75"/>
      <c r="E4798" s="75"/>
      <c r="F4798" s="75"/>
      <c r="G4798" s="75"/>
      <c r="H4798" s="75"/>
      <c r="I4798" s="75"/>
      <c r="J4798" s="75"/>
      <c r="K4798" s="75"/>
      <c r="L4798" s="75"/>
      <c r="M4798" s="75"/>
      <c r="N4798" s="75"/>
      <c r="O4798" s="75"/>
      <c r="P4798" s="75"/>
      <c r="Q4798" s="75"/>
      <c r="R4798" s="75"/>
      <c r="S4798" s="75"/>
      <c r="T4798" s="75"/>
      <c r="U4798" s="75"/>
      <c r="V4798" s="75"/>
      <c r="W4798" s="75"/>
      <c r="X4798" s="75"/>
      <c r="Y4798" s="75"/>
      <c r="Z4798" s="75"/>
      <c r="AA4798" s="75"/>
      <c r="AB4798" s="75"/>
      <c r="AC4798" s="75"/>
      <c r="AD4798" s="75"/>
      <c r="AE4798" s="75"/>
      <c r="AF4798" s="75"/>
      <c r="AG4798" s="75"/>
      <c r="AH4798" s="75"/>
      <c r="AI4798" s="75"/>
      <c r="AK4798" s="76"/>
      <c r="AL4798" s="76"/>
      <c r="AM4798" s="75"/>
      <c r="AO4798" s="75"/>
      <c r="AP4798" s="75"/>
      <c r="AQ4798" s="75"/>
      <c r="AR4798" s="75"/>
      <c r="AS4798" s="75"/>
      <c r="AT4798" s="75"/>
      <c r="AU4798" s="75"/>
      <c r="AV4798" s="75"/>
      <c r="AW4798" s="75"/>
      <c r="AX4798" s="75"/>
      <c r="AY4798" s="75"/>
      <c r="AZ4798" s="75"/>
      <c r="BA4798" s="75"/>
      <c r="BB4798" s="75"/>
      <c r="BC4798" s="75"/>
      <c r="BD4798" s="75"/>
      <c r="BE4798" s="75"/>
      <c r="BF4798" s="75"/>
    </row>
    <row r="4799" spans="1:58" ht="11.25" customHeight="1" x14ac:dyDescent="0.3">
      <c r="A4799" s="75"/>
      <c r="B4799" s="75"/>
      <c r="C4799" s="958"/>
      <c r="D4799" s="75"/>
      <c r="E4799" s="75"/>
      <c r="F4799" s="75"/>
      <c r="G4799" s="75"/>
      <c r="H4799" s="75"/>
      <c r="I4799" s="75"/>
      <c r="J4799" s="75"/>
      <c r="K4799" s="75"/>
      <c r="L4799" s="75"/>
      <c r="M4799" s="75"/>
      <c r="N4799" s="75"/>
      <c r="O4799" s="75"/>
      <c r="P4799" s="75"/>
      <c r="Q4799" s="75"/>
      <c r="R4799" s="75"/>
      <c r="S4799" s="75"/>
      <c r="T4799" s="75"/>
      <c r="U4799" s="75"/>
      <c r="V4799" s="75"/>
      <c r="W4799" s="75"/>
      <c r="X4799" s="75"/>
      <c r="Y4799" s="75"/>
      <c r="Z4799" s="75"/>
      <c r="AA4799" s="75"/>
      <c r="AB4799" s="75"/>
      <c r="AC4799" s="75"/>
      <c r="AD4799" s="75"/>
      <c r="AE4799" s="75"/>
      <c r="AF4799" s="75"/>
      <c r="AG4799" s="75"/>
      <c r="AH4799" s="75"/>
      <c r="AI4799" s="75"/>
      <c r="AK4799" s="76"/>
      <c r="AL4799" s="76"/>
      <c r="AM4799" s="75"/>
      <c r="AO4799" s="75"/>
      <c r="AP4799" s="75"/>
      <c r="AQ4799" s="75"/>
      <c r="AR4799" s="75"/>
      <c r="AS4799" s="75"/>
      <c r="AT4799" s="75"/>
      <c r="AU4799" s="75"/>
      <c r="AV4799" s="75"/>
      <c r="AW4799" s="75"/>
      <c r="AX4799" s="75"/>
      <c r="AY4799" s="75"/>
      <c r="AZ4799" s="75"/>
      <c r="BA4799" s="75"/>
      <c r="BB4799" s="75"/>
      <c r="BC4799" s="75"/>
      <c r="BD4799" s="75"/>
      <c r="BE4799" s="75"/>
      <c r="BF4799" s="75"/>
    </row>
    <row r="4800" spans="1:58" ht="11.25" customHeight="1" x14ac:dyDescent="0.3">
      <c r="A4800" s="75"/>
      <c r="B4800" s="75"/>
      <c r="C4800" s="958"/>
      <c r="D4800" s="75"/>
      <c r="E4800" s="75"/>
      <c r="F4800" s="75"/>
      <c r="G4800" s="75"/>
      <c r="H4800" s="75"/>
      <c r="I4800" s="75"/>
      <c r="J4800" s="75"/>
      <c r="K4800" s="75"/>
      <c r="L4800" s="75"/>
      <c r="M4800" s="75"/>
      <c r="N4800" s="75"/>
      <c r="O4800" s="75"/>
      <c r="P4800" s="75"/>
      <c r="Q4800" s="75"/>
      <c r="R4800" s="75"/>
      <c r="S4800" s="75"/>
      <c r="T4800" s="75"/>
      <c r="U4800" s="75"/>
      <c r="V4800" s="75"/>
      <c r="W4800" s="75"/>
      <c r="X4800" s="75"/>
      <c r="Y4800" s="75"/>
      <c r="Z4800" s="75"/>
      <c r="AA4800" s="75"/>
      <c r="AB4800" s="75"/>
      <c r="AC4800" s="75"/>
      <c r="AD4800" s="75"/>
      <c r="AE4800" s="75"/>
      <c r="AF4800" s="75"/>
      <c r="AG4800" s="75"/>
      <c r="AH4800" s="75"/>
      <c r="AI4800" s="75"/>
      <c r="AK4800" s="76"/>
      <c r="AL4800" s="76"/>
      <c r="AM4800" s="75"/>
      <c r="AO4800" s="75"/>
      <c r="AP4800" s="75"/>
      <c r="AQ4800" s="75"/>
      <c r="AR4800" s="75"/>
      <c r="AS4800" s="75"/>
      <c r="AT4800" s="75"/>
      <c r="AU4800" s="75"/>
      <c r="AV4800" s="75"/>
      <c r="AW4800" s="75"/>
      <c r="AX4800" s="75"/>
      <c r="AY4800" s="75"/>
      <c r="AZ4800" s="75"/>
      <c r="BA4800" s="75"/>
      <c r="BB4800" s="75"/>
      <c r="BC4800" s="75"/>
      <c r="BD4800" s="75"/>
      <c r="BE4800" s="75"/>
      <c r="BF4800" s="75"/>
    </row>
    <row r="4801" spans="1:58" ht="11.25" customHeight="1" x14ac:dyDescent="0.3">
      <c r="A4801" s="75"/>
      <c r="B4801" s="75"/>
      <c r="C4801" s="958"/>
      <c r="D4801" s="75"/>
      <c r="E4801" s="75"/>
      <c r="F4801" s="75"/>
      <c r="G4801" s="75"/>
      <c r="H4801" s="75"/>
      <c r="I4801" s="75"/>
      <c r="J4801" s="75"/>
      <c r="K4801" s="75"/>
      <c r="L4801" s="75"/>
      <c r="M4801" s="75"/>
      <c r="N4801" s="75"/>
      <c r="O4801" s="75"/>
      <c r="P4801" s="75"/>
      <c r="Q4801" s="75"/>
      <c r="R4801" s="75"/>
      <c r="S4801" s="75"/>
      <c r="T4801" s="75"/>
      <c r="U4801" s="75"/>
      <c r="V4801" s="75"/>
      <c r="W4801" s="75"/>
      <c r="X4801" s="75"/>
      <c r="Y4801" s="75"/>
      <c r="Z4801" s="75"/>
      <c r="AA4801" s="75"/>
      <c r="AB4801" s="75"/>
      <c r="AC4801" s="75"/>
      <c r="AD4801" s="75"/>
      <c r="AE4801" s="75"/>
      <c r="AF4801" s="75"/>
      <c r="AG4801" s="75"/>
      <c r="AH4801" s="75"/>
      <c r="AI4801" s="75"/>
      <c r="AK4801" s="76"/>
      <c r="AL4801" s="76"/>
      <c r="AM4801" s="75"/>
      <c r="AO4801" s="75"/>
      <c r="AP4801" s="75"/>
      <c r="AQ4801" s="75"/>
      <c r="AR4801" s="75"/>
      <c r="AS4801" s="75"/>
      <c r="AT4801" s="75"/>
      <c r="AU4801" s="75"/>
      <c r="AV4801" s="75"/>
      <c r="AW4801" s="75"/>
      <c r="AX4801" s="75"/>
      <c r="AY4801" s="75"/>
      <c r="AZ4801" s="75"/>
      <c r="BA4801" s="75"/>
      <c r="BB4801" s="75"/>
      <c r="BC4801" s="75"/>
      <c r="BD4801" s="75"/>
      <c r="BE4801" s="75"/>
      <c r="BF4801" s="75"/>
    </row>
    <row r="4802" spans="1:58" ht="11.25" customHeight="1" x14ac:dyDescent="0.3">
      <c r="A4802" s="75"/>
      <c r="B4802" s="75"/>
      <c r="C4802" s="958"/>
      <c r="D4802" s="75"/>
      <c r="E4802" s="75"/>
      <c r="F4802" s="75"/>
      <c r="G4802" s="75"/>
      <c r="H4802" s="75"/>
      <c r="I4802" s="75"/>
      <c r="J4802" s="75"/>
      <c r="K4802" s="75"/>
      <c r="L4802" s="75"/>
      <c r="M4802" s="75"/>
      <c r="N4802" s="75"/>
      <c r="O4802" s="75"/>
      <c r="P4802" s="75"/>
      <c r="Q4802" s="75"/>
      <c r="R4802" s="75"/>
      <c r="S4802" s="75"/>
      <c r="T4802" s="75"/>
      <c r="U4802" s="75"/>
      <c r="V4802" s="75"/>
      <c r="W4802" s="75"/>
      <c r="X4802" s="75"/>
      <c r="Y4802" s="75"/>
      <c r="Z4802" s="75"/>
      <c r="AA4802" s="75"/>
      <c r="AB4802" s="75"/>
      <c r="AC4802" s="75"/>
      <c r="AD4802" s="75"/>
      <c r="AE4802" s="75"/>
      <c r="AF4802" s="75"/>
      <c r="AG4802" s="75"/>
      <c r="AH4802" s="75"/>
      <c r="AI4802" s="75"/>
      <c r="AK4802" s="76"/>
      <c r="AL4802" s="76"/>
      <c r="AM4802" s="75"/>
      <c r="AO4802" s="75"/>
      <c r="AP4802" s="75"/>
      <c r="AQ4802" s="75"/>
      <c r="AR4802" s="75"/>
      <c r="AS4802" s="75"/>
      <c r="AT4802" s="75"/>
      <c r="AU4802" s="75"/>
      <c r="AV4802" s="75"/>
      <c r="AW4802" s="75"/>
      <c r="AX4802" s="75"/>
      <c r="AY4802" s="75"/>
      <c r="AZ4802" s="75"/>
      <c r="BA4802" s="75"/>
      <c r="BB4802" s="75"/>
      <c r="BC4802" s="75"/>
      <c r="BD4802" s="75"/>
      <c r="BE4802" s="75"/>
      <c r="BF4802" s="75"/>
    </row>
    <row r="4803" spans="1:58" ht="11.25" customHeight="1" x14ac:dyDescent="0.3">
      <c r="A4803" s="75"/>
      <c r="B4803" s="75"/>
      <c r="C4803" s="958"/>
      <c r="D4803" s="75"/>
      <c r="E4803" s="75"/>
      <c r="F4803" s="75"/>
      <c r="G4803" s="75"/>
      <c r="H4803" s="75"/>
      <c r="I4803" s="75"/>
      <c r="J4803" s="75"/>
      <c r="K4803" s="75"/>
      <c r="L4803" s="75"/>
      <c r="M4803" s="75"/>
      <c r="N4803" s="75"/>
      <c r="O4803" s="75"/>
      <c r="P4803" s="75"/>
      <c r="Q4803" s="75"/>
      <c r="R4803" s="75"/>
      <c r="S4803" s="75"/>
      <c r="T4803" s="75"/>
      <c r="U4803" s="75"/>
      <c r="V4803" s="75"/>
      <c r="W4803" s="75"/>
      <c r="X4803" s="75"/>
      <c r="Y4803" s="75"/>
      <c r="Z4803" s="75"/>
      <c r="AA4803" s="75"/>
      <c r="AB4803" s="75"/>
      <c r="AC4803" s="75"/>
      <c r="AD4803" s="75"/>
      <c r="AE4803" s="75"/>
      <c r="AF4803" s="75"/>
      <c r="AG4803" s="75"/>
      <c r="AH4803" s="75"/>
      <c r="AI4803" s="75"/>
      <c r="AK4803" s="76"/>
      <c r="AL4803" s="76"/>
      <c r="AM4803" s="75"/>
      <c r="AO4803" s="75"/>
      <c r="AP4803" s="75"/>
      <c r="AQ4803" s="75"/>
      <c r="AR4803" s="75"/>
      <c r="AS4803" s="75"/>
      <c r="AT4803" s="75"/>
      <c r="AU4803" s="75"/>
      <c r="AV4803" s="75"/>
      <c r="AW4803" s="75"/>
      <c r="AX4803" s="75"/>
      <c r="AY4803" s="75"/>
      <c r="AZ4803" s="75"/>
      <c r="BA4803" s="75"/>
      <c r="BB4803" s="75"/>
      <c r="BC4803" s="75"/>
      <c r="BD4803" s="75"/>
      <c r="BE4803" s="75"/>
      <c r="BF4803" s="75"/>
    </row>
    <row r="4804" spans="1:58" ht="11.25" customHeight="1" x14ac:dyDescent="0.3">
      <c r="A4804" s="75"/>
      <c r="B4804" s="75"/>
      <c r="C4804" s="958"/>
      <c r="D4804" s="75"/>
      <c r="E4804" s="75"/>
      <c r="F4804" s="75"/>
      <c r="G4804" s="75"/>
      <c r="H4804" s="75"/>
      <c r="I4804" s="75"/>
      <c r="J4804" s="75"/>
      <c r="K4804" s="75"/>
      <c r="L4804" s="75"/>
      <c r="M4804" s="75"/>
      <c r="N4804" s="75"/>
      <c r="O4804" s="75"/>
      <c r="P4804" s="75"/>
      <c r="Q4804" s="75"/>
      <c r="R4804" s="75"/>
      <c r="S4804" s="75"/>
      <c r="T4804" s="75"/>
      <c r="U4804" s="75"/>
      <c r="V4804" s="75"/>
      <c r="W4804" s="75"/>
      <c r="X4804" s="75"/>
      <c r="Y4804" s="75"/>
      <c r="Z4804" s="75"/>
      <c r="AA4804" s="75"/>
      <c r="AB4804" s="75"/>
      <c r="AC4804" s="75"/>
      <c r="AD4804" s="75"/>
      <c r="AE4804" s="75"/>
      <c r="AF4804" s="75"/>
      <c r="AG4804" s="75"/>
      <c r="AH4804" s="75"/>
      <c r="AI4804" s="75"/>
      <c r="AK4804" s="76"/>
      <c r="AL4804" s="76"/>
      <c r="AM4804" s="75"/>
      <c r="AO4804" s="75"/>
      <c r="AP4804" s="75"/>
      <c r="AQ4804" s="75"/>
      <c r="AR4804" s="75"/>
      <c r="AS4804" s="75"/>
      <c r="AT4804" s="75"/>
      <c r="AU4804" s="75"/>
      <c r="AV4804" s="75"/>
      <c r="AW4804" s="75"/>
      <c r="AX4804" s="75"/>
      <c r="AY4804" s="75"/>
      <c r="AZ4804" s="75"/>
      <c r="BA4804" s="75"/>
      <c r="BB4804" s="75"/>
      <c r="BC4804" s="75"/>
      <c r="BD4804" s="75"/>
      <c r="BE4804" s="75"/>
      <c r="BF4804" s="75"/>
    </row>
    <row r="4805" spans="1:58" ht="11.25" customHeight="1" x14ac:dyDescent="0.3">
      <c r="A4805" s="75"/>
      <c r="B4805" s="75"/>
      <c r="C4805" s="958"/>
      <c r="D4805" s="75"/>
      <c r="E4805" s="75"/>
      <c r="F4805" s="75"/>
      <c r="G4805" s="75"/>
      <c r="H4805" s="75"/>
      <c r="I4805" s="75"/>
      <c r="J4805" s="75"/>
      <c r="K4805" s="75"/>
      <c r="L4805" s="75"/>
      <c r="M4805" s="75"/>
      <c r="N4805" s="75"/>
      <c r="O4805" s="75"/>
      <c r="P4805" s="75"/>
      <c r="Q4805" s="75"/>
      <c r="R4805" s="75"/>
      <c r="S4805" s="75"/>
      <c r="T4805" s="75"/>
      <c r="U4805" s="75"/>
      <c r="V4805" s="75"/>
      <c r="W4805" s="75"/>
      <c r="X4805" s="75"/>
      <c r="Y4805" s="75"/>
      <c r="Z4805" s="75"/>
      <c r="AA4805" s="75"/>
      <c r="AB4805" s="75"/>
      <c r="AC4805" s="75"/>
      <c r="AD4805" s="75"/>
      <c r="AE4805" s="75"/>
      <c r="AF4805" s="75"/>
      <c r="AG4805" s="75"/>
      <c r="AH4805" s="75"/>
      <c r="AI4805" s="75"/>
      <c r="AK4805" s="76"/>
      <c r="AL4805" s="76"/>
      <c r="AM4805" s="75"/>
      <c r="AO4805" s="75"/>
      <c r="AP4805" s="75"/>
      <c r="AQ4805" s="75"/>
      <c r="AR4805" s="75"/>
      <c r="AS4805" s="75"/>
      <c r="AT4805" s="75"/>
      <c r="AU4805" s="75"/>
      <c r="AV4805" s="75"/>
      <c r="AW4805" s="75"/>
      <c r="AX4805" s="75"/>
      <c r="AY4805" s="75"/>
      <c r="AZ4805" s="75"/>
      <c r="BA4805" s="75"/>
      <c r="BB4805" s="75"/>
      <c r="BC4805" s="75"/>
      <c r="BD4805" s="75"/>
      <c r="BE4805" s="75"/>
      <c r="BF4805" s="75"/>
    </row>
    <row r="4806" spans="1:58" ht="11.25" customHeight="1" x14ac:dyDescent="0.3">
      <c r="A4806" s="75"/>
      <c r="B4806" s="75"/>
      <c r="C4806" s="958"/>
      <c r="D4806" s="75"/>
      <c r="E4806" s="75"/>
      <c r="F4806" s="75"/>
      <c r="G4806" s="75"/>
      <c r="H4806" s="75"/>
      <c r="I4806" s="75"/>
      <c r="J4806" s="75"/>
      <c r="K4806" s="75"/>
      <c r="L4806" s="75"/>
      <c r="M4806" s="75"/>
      <c r="N4806" s="75"/>
      <c r="O4806" s="75"/>
      <c r="P4806" s="75"/>
      <c r="Q4806" s="75"/>
      <c r="R4806" s="75"/>
      <c r="S4806" s="75"/>
      <c r="T4806" s="75"/>
      <c r="U4806" s="75"/>
      <c r="V4806" s="75"/>
      <c r="W4806" s="75"/>
      <c r="X4806" s="75"/>
      <c r="Y4806" s="75"/>
      <c r="Z4806" s="75"/>
      <c r="AA4806" s="75"/>
      <c r="AB4806" s="75"/>
      <c r="AC4806" s="75"/>
      <c r="AD4806" s="75"/>
      <c r="AE4806" s="75"/>
      <c r="AF4806" s="75"/>
      <c r="AG4806" s="75"/>
      <c r="AH4806" s="75"/>
      <c r="AI4806" s="75"/>
      <c r="AK4806" s="76"/>
      <c r="AL4806" s="76"/>
      <c r="AM4806" s="75"/>
      <c r="AO4806" s="75"/>
      <c r="AP4806" s="75"/>
      <c r="AQ4806" s="75"/>
      <c r="AR4806" s="75"/>
      <c r="AS4806" s="75"/>
      <c r="AT4806" s="75"/>
      <c r="AU4806" s="75"/>
      <c r="AV4806" s="75"/>
      <c r="AW4806" s="75"/>
      <c r="AX4806" s="75"/>
      <c r="AY4806" s="75"/>
      <c r="AZ4806" s="75"/>
      <c r="BA4806" s="75"/>
      <c r="BB4806" s="75"/>
      <c r="BC4806" s="75"/>
      <c r="BD4806" s="75"/>
      <c r="BE4806" s="75"/>
      <c r="BF4806" s="75"/>
    </row>
    <row r="4807" spans="1:58" ht="11.25" customHeight="1" x14ac:dyDescent="0.3">
      <c r="A4807" s="75"/>
      <c r="B4807" s="75"/>
      <c r="C4807" s="958"/>
      <c r="D4807" s="75"/>
      <c r="E4807" s="75"/>
      <c r="F4807" s="75"/>
      <c r="G4807" s="75"/>
      <c r="H4807" s="75"/>
      <c r="I4807" s="75"/>
      <c r="J4807" s="75"/>
      <c r="K4807" s="75"/>
      <c r="L4807" s="75"/>
      <c r="M4807" s="75"/>
      <c r="N4807" s="75"/>
      <c r="O4807" s="75"/>
      <c r="P4807" s="75"/>
      <c r="Q4807" s="75"/>
      <c r="R4807" s="75"/>
      <c r="S4807" s="75"/>
      <c r="T4807" s="75"/>
      <c r="U4807" s="75"/>
      <c r="V4807" s="75"/>
      <c r="W4807" s="75"/>
      <c r="X4807" s="75"/>
      <c r="Y4807" s="75"/>
      <c r="Z4807" s="75"/>
      <c r="AA4807" s="75"/>
      <c r="AB4807" s="75"/>
      <c r="AC4807" s="75"/>
      <c r="AD4807" s="75"/>
      <c r="AE4807" s="75"/>
      <c r="AF4807" s="75"/>
      <c r="AG4807" s="75"/>
      <c r="AH4807" s="75"/>
      <c r="AI4807" s="75"/>
      <c r="AK4807" s="76"/>
      <c r="AL4807" s="76"/>
      <c r="AM4807" s="75"/>
      <c r="AO4807" s="75"/>
      <c r="AP4807" s="75"/>
      <c r="AQ4807" s="75"/>
      <c r="AR4807" s="75"/>
      <c r="AS4807" s="75"/>
      <c r="AT4807" s="75"/>
      <c r="AU4807" s="75"/>
      <c r="AV4807" s="75"/>
      <c r="AW4807" s="75"/>
      <c r="AX4807" s="75"/>
      <c r="AY4807" s="75"/>
      <c r="AZ4807" s="75"/>
      <c r="BA4807" s="75"/>
      <c r="BB4807" s="75"/>
      <c r="BC4807" s="75"/>
      <c r="BD4807" s="75"/>
      <c r="BE4807" s="75"/>
      <c r="BF4807" s="75"/>
    </row>
    <row r="4808" spans="1:58" ht="11.25" customHeight="1" x14ac:dyDescent="0.3">
      <c r="A4808" s="75"/>
      <c r="B4808" s="75"/>
      <c r="C4808" s="958"/>
      <c r="D4808" s="75"/>
      <c r="E4808" s="75"/>
      <c r="F4808" s="75"/>
      <c r="G4808" s="75"/>
      <c r="H4808" s="75"/>
      <c r="I4808" s="75"/>
      <c r="J4808" s="75"/>
      <c r="K4808" s="75"/>
      <c r="L4808" s="75"/>
      <c r="M4808" s="75"/>
      <c r="N4808" s="75"/>
      <c r="O4808" s="75"/>
      <c r="P4808" s="75"/>
      <c r="Q4808" s="75"/>
      <c r="R4808" s="75"/>
      <c r="S4808" s="75"/>
      <c r="T4808" s="75"/>
      <c r="U4808" s="75"/>
      <c r="V4808" s="75"/>
      <c r="W4808" s="75"/>
      <c r="X4808" s="75"/>
      <c r="Y4808" s="75"/>
      <c r="Z4808" s="75"/>
      <c r="AA4808" s="75"/>
      <c r="AB4808" s="75"/>
      <c r="AC4808" s="75"/>
      <c r="AD4808" s="75"/>
      <c r="AE4808" s="75"/>
      <c r="AF4808" s="75"/>
      <c r="AG4808" s="75"/>
      <c r="AH4808" s="75"/>
      <c r="AI4808" s="75"/>
      <c r="AK4808" s="76"/>
      <c r="AL4808" s="76"/>
      <c r="AM4808" s="75"/>
      <c r="AO4808" s="75"/>
      <c r="AP4808" s="75"/>
      <c r="AQ4808" s="75"/>
      <c r="AR4808" s="75"/>
      <c r="AS4808" s="75"/>
      <c r="AT4808" s="75"/>
      <c r="AU4808" s="75"/>
      <c r="AV4808" s="75"/>
      <c r="AW4808" s="75"/>
      <c r="AX4808" s="75"/>
      <c r="AY4808" s="75"/>
      <c r="AZ4808" s="75"/>
      <c r="BA4808" s="75"/>
      <c r="BB4808" s="75"/>
      <c r="BC4808" s="75"/>
      <c r="BD4808" s="75"/>
      <c r="BE4808" s="75"/>
      <c r="BF4808" s="75"/>
    </row>
    <row r="4809" spans="1:58" ht="11.25" customHeight="1" x14ac:dyDescent="0.3">
      <c r="A4809" s="75"/>
      <c r="B4809" s="75"/>
      <c r="C4809" s="958"/>
      <c r="D4809" s="75"/>
      <c r="E4809" s="75"/>
      <c r="F4809" s="75"/>
      <c r="G4809" s="75"/>
      <c r="H4809" s="75"/>
      <c r="I4809" s="75"/>
      <c r="J4809" s="75"/>
      <c r="K4809" s="75"/>
      <c r="L4809" s="75"/>
      <c r="M4809" s="75"/>
      <c r="N4809" s="75"/>
      <c r="O4809" s="75"/>
      <c r="P4809" s="75"/>
      <c r="Q4809" s="75"/>
      <c r="R4809" s="75"/>
      <c r="S4809" s="75"/>
      <c r="T4809" s="75"/>
      <c r="U4809" s="75"/>
      <c r="V4809" s="75"/>
      <c r="W4809" s="75"/>
      <c r="X4809" s="75"/>
      <c r="Y4809" s="75"/>
      <c r="Z4809" s="75"/>
      <c r="AA4809" s="75"/>
      <c r="AB4809" s="75"/>
      <c r="AC4809" s="75"/>
      <c r="AD4809" s="75"/>
      <c r="AE4809" s="75"/>
      <c r="AF4809" s="75"/>
      <c r="AG4809" s="75"/>
      <c r="AH4809" s="75"/>
      <c r="AI4809" s="75"/>
      <c r="AK4809" s="76"/>
      <c r="AL4809" s="76"/>
      <c r="AM4809" s="75"/>
      <c r="AO4809" s="75"/>
      <c r="AP4809" s="75"/>
      <c r="AQ4809" s="75"/>
      <c r="AR4809" s="75"/>
      <c r="AS4809" s="75"/>
      <c r="AT4809" s="75"/>
      <c r="AU4809" s="75"/>
      <c r="AV4809" s="75"/>
      <c r="AW4809" s="75"/>
      <c r="AX4809" s="75"/>
      <c r="AY4809" s="75"/>
      <c r="AZ4809" s="75"/>
      <c r="BA4809" s="75"/>
      <c r="BB4809" s="75"/>
      <c r="BC4809" s="75"/>
      <c r="BD4809" s="75"/>
      <c r="BE4809" s="75"/>
      <c r="BF4809" s="75"/>
    </row>
    <row r="4810" spans="1:58" ht="11.25" customHeight="1" x14ac:dyDescent="0.3">
      <c r="A4810" s="75"/>
      <c r="B4810" s="75"/>
      <c r="C4810" s="958"/>
      <c r="D4810" s="75"/>
      <c r="E4810" s="75"/>
      <c r="F4810" s="75"/>
      <c r="G4810" s="75"/>
      <c r="H4810" s="75"/>
      <c r="I4810" s="75"/>
      <c r="J4810" s="75"/>
      <c r="K4810" s="75"/>
      <c r="L4810" s="75"/>
      <c r="M4810" s="75"/>
      <c r="N4810" s="75"/>
      <c r="O4810" s="75"/>
      <c r="P4810" s="75"/>
      <c r="Q4810" s="75"/>
      <c r="R4810" s="75"/>
      <c r="S4810" s="75"/>
      <c r="T4810" s="75"/>
      <c r="U4810" s="75"/>
      <c r="V4810" s="75"/>
      <c r="W4810" s="75"/>
      <c r="X4810" s="75"/>
      <c r="Y4810" s="75"/>
      <c r="Z4810" s="75"/>
      <c r="AA4810" s="75"/>
      <c r="AB4810" s="75"/>
      <c r="AC4810" s="75"/>
      <c r="AD4810" s="75"/>
      <c r="AE4810" s="75"/>
      <c r="AF4810" s="75"/>
      <c r="AG4810" s="75"/>
      <c r="AH4810" s="75"/>
      <c r="AI4810" s="75"/>
      <c r="AK4810" s="76"/>
      <c r="AL4810" s="76"/>
      <c r="AM4810" s="75"/>
      <c r="AO4810" s="75"/>
      <c r="AP4810" s="75"/>
      <c r="AQ4810" s="75"/>
      <c r="AR4810" s="75"/>
      <c r="AS4810" s="75"/>
      <c r="AT4810" s="75"/>
      <c r="AU4810" s="75"/>
      <c r="AV4810" s="75"/>
      <c r="AW4810" s="75"/>
      <c r="AX4810" s="75"/>
      <c r="AY4810" s="75"/>
      <c r="AZ4810" s="75"/>
      <c r="BA4810" s="75"/>
      <c r="BB4810" s="75"/>
      <c r="BC4810" s="75"/>
      <c r="BD4810" s="75"/>
      <c r="BE4810" s="75"/>
      <c r="BF4810" s="75"/>
    </row>
    <row r="4811" spans="1:58" ht="11.25" customHeight="1" x14ac:dyDescent="0.3">
      <c r="A4811" s="75"/>
      <c r="B4811" s="75"/>
      <c r="C4811" s="958"/>
      <c r="D4811" s="75"/>
      <c r="E4811" s="75"/>
      <c r="F4811" s="75"/>
      <c r="G4811" s="75"/>
      <c r="H4811" s="75"/>
      <c r="I4811" s="75"/>
      <c r="J4811" s="75"/>
      <c r="K4811" s="75"/>
      <c r="L4811" s="75"/>
      <c r="M4811" s="75"/>
      <c r="N4811" s="75"/>
      <c r="O4811" s="75"/>
      <c r="P4811" s="75"/>
      <c r="Q4811" s="75"/>
      <c r="R4811" s="75"/>
      <c r="S4811" s="75"/>
      <c r="T4811" s="75"/>
      <c r="U4811" s="75"/>
      <c r="V4811" s="75"/>
      <c r="W4811" s="75"/>
      <c r="X4811" s="75"/>
      <c r="Y4811" s="75"/>
      <c r="Z4811" s="75"/>
      <c r="AA4811" s="75"/>
      <c r="AB4811" s="75"/>
      <c r="AC4811" s="75"/>
      <c r="AD4811" s="75"/>
      <c r="AE4811" s="75"/>
      <c r="AF4811" s="75"/>
      <c r="AG4811" s="75"/>
      <c r="AH4811" s="75"/>
      <c r="AI4811" s="75"/>
      <c r="AK4811" s="76"/>
      <c r="AL4811" s="76"/>
      <c r="AM4811" s="75"/>
      <c r="AO4811" s="75"/>
      <c r="AP4811" s="75"/>
      <c r="AQ4811" s="75"/>
      <c r="AR4811" s="75"/>
      <c r="AS4811" s="75"/>
      <c r="AT4811" s="75"/>
      <c r="AU4811" s="75"/>
      <c r="AV4811" s="75"/>
      <c r="AW4811" s="75"/>
      <c r="AX4811" s="75"/>
      <c r="AY4811" s="75"/>
      <c r="AZ4811" s="75"/>
      <c r="BA4811" s="75"/>
      <c r="BB4811" s="75"/>
      <c r="BC4811" s="75"/>
      <c r="BD4811" s="75"/>
      <c r="BE4811" s="75"/>
      <c r="BF4811" s="75"/>
    </row>
    <row r="4812" spans="1:58" ht="11.25" customHeight="1" x14ac:dyDescent="0.3">
      <c r="A4812" s="75"/>
      <c r="B4812" s="75"/>
      <c r="C4812" s="958"/>
      <c r="D4812" s="75"/>
      <c r="E4812" s="75"/>
      <c r="F4812" s="75"/>
      <c r="G4812" s="75"/>
      <c r="H4812" s="75"/>
      <c r="I4812" s="75"/>
      <c r="J4812" s="75"/>
      <c r="K4812" s="75"/>
      <c r="L4812" s="75"/>
      <c r="M4812" s="75"/>
      <c r="N4812" s="75"/>
      <c r="O4812" s="75"/>
      <c r="P4812" s="75"/>
      <c r="Q4812" s="75"/>
      <c r="R4812" s="75"/>
      <c r="S4812" s="75"/>
      <c r="T4812" s="75"/>
      <c r="U4812" s="75"/>
      <c r="V4812" s="75"/>
      <c r="W4812" s="75"/>
      <c r="X4812" s="75"/>
      <c r="Y4812" s="75"/>
      <c r="Z4812" s="75"/>
      <c r="AA4812" s="75"/>
      <c r="AB4812" s="75"/>
      <c r="AC4812" s="75"/>
      <c r="AD4812" s="75"/>
      <c r="AE4812" s="75"/>
      <c r="AF4812" s="75"/>
      <c r="AG4812" s="75"/>
      <c r="AH4812" s="75"/>
      <c r="AI4812" s="75"/>
      <c r="AK4812" s="76"/>
      <c r="AL4812" s="76"/>
      <c r="AM4812" s="75"/>
      <c r="AO4812" s="75"/>
      <c r="AP4812" s="75"/>
      <c r="AQ4812" s="75"/>
      <c r="AR4812" s="75"/>
      <c r="AS4812" s="75"/>
      <c r="AT4812" s="75"/>
      <c r="AU4812" s="75"/>
      <c r="AV4812" s="75"/>
      <c r="AW4812" s="75"/>
      <c r="AX4812" s="75"/>
      <c r="AY4812" s="75"/>
      <c r="AZ4812" s="75"/>
      <c r="BA4812" s="75"/>
      <c r="BB4812" s="75"/>
      <c r="BC4812" s="75"/>
      <c r="BD4812" s="75"/>
      <c r="BE4812" s="75"/>
      <c r="BF4812" s="75"/>
    </row>
    <row r="4813" spans="1:58" ht="11.25" customHeight="1" x14ac:dyDescent="0.3">
      <c r="A4813" s="75"/>
      <c r="B4813" s="75"/>
      <c r="C4813" s="958"/>
      <c r="D4813" s="75"/>
      <c r="E4813" s="75"/>
      <c r="F4813" s="75"/>
      <c r="G4813" s="75"/>
      <c r="H4813" s="75"/>
      <c r="I4813" s="75"/>
      <c r="J4813" s="75"/>
      <c r="K4813" s="75"/>
      <c r="L4813" s="75"/>
      <c r="M4813" s="75"/>
      <c r="N4813" s="75"/>
      <c r="O4813" s="75"/>
      <c r="P4813" s="75"/>
      <c r="Q4813" s="75"/>
      <c r="R4813" s="75"/>
      <c r="S4813" s="75"/>
      <c r="T4813" s="75"/>
      <c r="U4813" s="75"/>
      <c r="V4813" s="75"/>
      <c r="W4813" s="75"/>
      <c r="X4813" s="75"/>
      <c r="Y4813" s="75"/>
      <c r="Z4813" s="75"/>
      <c r="AA4813" s="75"/>
      <c r="AB4813" s="75"/>
      <c r="AC4813" s="75"/>
      <c r="AD4813" s="75"/>
      <c r="AE4813" s="75"/>
      <c r="AF4813" s="75"/>
      <c r="AG4813" s="75"/>
      <c r="AH4813" s="75"/>
      <c r="AI4813" s="75"/>
      <c r="AK4813" s="76"/>
      <c r="AL4813" s="76"/>
      <c r="AM4813" s="75"/>
      <c r="AO4813" s="75"/>
      <c r="AP4813" s="75"/>
      <c r="AQ4813" s="75"/>
      <c r="AR4813" s="75"/>
      <c r="AS4813" s="75"/>
      <c r="AT4813" s="75"/>
      <c r="AU4813" s="75"/>
      <c r="AV4813" s="75"/>
      <c r="AW4813" s="75"/>
      <c r="AX4813" s="75"/>
      <c r="AY4813" s="75"/>
      <c r="AZ4813" s="75"/>
      <c r="BA4813" s="75"/>
      <c r="BB4813" s="75"/>
      <c r="BC4813" s="75"/>
      <c r="BD4813" s="75"/>
      <c r="BE4813" s="75"/>
      <c r="BF4813" s="75"/>
    </row>
    <row r="4814" spans="1:58" ht="11.25" customHeight="1" x14ac:dyDescent="0.3">
      <c r="A4814" s="75"/>
      <c r="B4814" s="75"/>
      <c r="C4814" s="958"/>
      <c r="D4814" s="75"/>
      <c r="E4814" s="75"/>
      <c r="F4814" s="75"/>
      <c r="G4814" s="75"/>
      <c r="H4814" s="75"/>
      <c r="I4814" s="75"/>
      <c r="J4814" s="75"/>
      <c r="K4814" s="75"/>
      <c r="L4814" s="75"/>
      <c r="M4814" s="75"/>
      <c r="N4814" s="75"/>
      <c r="O4814" s="75"/>
      <c r="P4814" s="75"/>
      <c r="Q4814" s="75"/>
      <c r="R4814" s="75"/>
      <c r="S4814" s="75"/>
      <c r="T4814" s="75"/>
      <c r="U4814" s="75"/>
      <c r="V4814" s="75"/>
      <c r="W4814" s="75"/>
      <c r="X4814" s="75"/>
      <c r="Y4814" s="75"/>
      <c r="Z4814" s="75"/>
      <c r="AA4814" s="75"/>
      <c r="AB4814" s="75"/>
      <c r="AC4814" s="75"/>
      <c r="AD4814" s="75"/>
      <c r="AE4814" s="75"/>
      <c r="AF4814" s="75"/>
      <c r="AG4814" s="75"/>
      <c r="AH4814" s="75"/>
      <c r="AI4814" s="75"/>
      <c r="AK4814" s="76"/>
      <c r="AL4814" s="76"/>
      <c r="AM4814" s="75"/>
      <c r="AO4814" s="75"/>
      <c r="AP4814" s="75"/>
      <c r="AQ4814" s="75"/>
      <c r="AR4814" s="75"/>
      <c r="AS4814" s="75"/>
      <c r="AT4814" s="75"/>
      <c r="AU4814" s="75"/>
      <c r="AV4814" s="75"/>
      <c r="AW4814" s="75"/>
      <c r="AX4814" s="75"/>
      <c r="AY4814" s="75"/>
      <c r="AZ4814" s="75"/>
      <c r="BA4814" s="75"/>
      <c r="BB4814" s="75"/>
      <c r="BC4814" s="75"/>
      <c r="BD4814" s="75"/>
      <c r="BE4814" s="75"/>
      <c r="BF4814" s="75"/>
    </row>
    <row r="4815" spans="1:58" ht="11.25" customHeight="1" x14ac:dyDescent="0.3">
      <c r="A4815" s="75"/>
      <c r="B4815" s="75"/>
      <c r="C4815" s="958"/>
      <c r="D4815" s="75"/>
      <c r="E4815" s="75"/>
      <c r="F4815" s="75"/>
      <c r="G4815" s="75"/>
      <c r="H4815" s="75"/>
      <c r="I4815" s="75"/>
      <c r="J4815" s="75"/>
      <c r="K4815" s="75"/>
      <c r="L4815" s="75"/>
      <c r="M4815" s="75"/>
      <c r="N4815" s="75"/>
      <c r="O4815" s="75"/>
      <c r="P4815" s="75"/>
      <c r="Q4815" s="75"/>
      <c r="R4815" s="75"/>
      <c r="S4815" s="75"/>
      <c r="T4815" s="75"/>
      <c r="U4815" s="75"/>
      <c r="V4815" s="75"/>
      <c r="W4815" s="75"/>
      <c r="X4815" s="75"/>
      <c r="Y4815" s="75"/>
      <c r="Z4815" s="75"/>
      <c r="AA4815" s="75"/>
      <c r="AB4815" s="75"/>
      <c r="AC4815" s="75"/>
      <c r="AD4815" s="75"/>
      <c r="AE4815" s="75"/>
      <c r="AF4815" s="75"/>
      <c r="AG4815" s="75"/>
      <c r="AH4815" s="75"/>
      <c r="AI4815" s="75"/>
      <c r="AK4815" s="76"/>
      <c r="AL4815" s="76"/>
      <c r="AM4815" s="75"/>
      <c r="AO4815" s="75"/>
      <c r="AP4815" s="75"/>
      <c r="AQ4815" s="75"/>
      <c r="AR4815" s="75"/>
      <c r="AS4815" s="75"/>
      <c r="AT4815" s="75"/>
      <c r="AU4815" s="75"/>
      <c r="AV4815" s="75"/>
      <c r="AW4815" s="75"/>
      <c r="AX4815" s="75"/>
      <c r="AY4815" s="75"/>
      <c r="AZ4815" s="75"/>
      <c r="BA4815" s="75"/>
      <c r="BB4815" s="75"/>
      <c r="BC4815" s="75"/>
      <c r="BD4815" s="75"/>
      <c r="BE4815" s="75"/>
      <c r="BF4815" s="75"/>
    </row>
    <row r="4816" spans="1:58" ht="11.25" customHeight="1" x14ac:dyDescent="0.3">
      <c r="A4816" s="75"/>
      <c r="B4816" s="75"/>
      <c r="C4816" s="958"/>
      <c r="D4816" s="75"/>
      <c r="E4816" s="75"/>
      <c r="F4816" s="75"/>
      <c r="G4816" s="75"/>
      <c r="H4816" s="75"/>
      <c r="I4816" s="75"/>
      <c r="J4816" s="75"/>
      <c r="K4816" s="75"/>
      <c r="L4816" s="75"/>
      <c r="M4816" s="75"/>
      <c r="N4816" s="75"/>
      <c r="O4816" s="75"/>
      <c r="P4816" s="75"/>
      <c r="Q4816" s="75"/>
      <c r="R4816" s="75"/>
      <c r="S4816" s="75"/>
      <c r="T4816" s="75"/>
      <c r="U4816" s="75"/>
      <c r="V4816" s="75"/>
      <c r="W4816" s="75"/>
      <c r="X4816" s="75"/>
      <c r="Y4816" s="75"/>
      <c r="Z4816" s="75"/>
      <c r="AA4816" s="75"/>
      <c r="AB4816" s="75"/>
      <c r="AC4816" s="75"/>
      <c r="AD4816" s="75"/>
      <c r="AE4816" s="75"/>
      <c r="AF4816" s="75"/>
      <c r="AG4816" s="75"/>
      <c r="AH4816" s="75"/>
      <c r="AI4816" s="75"/>
      <c r="AK4816" s="76"/>
      <c r="AL4816" s="76"/>
      <c r="AM4816" s="75"/>
      <c r="AO4816" s="75"/>
      <c r="AP4816" s="75"/>
      <c r="AQ4816" s="75"/>
      <c r="AR4816" s="75"/>
      <c r="AS4816" s="75"/>
      <c r="AT4816" s="75"/>
      <c r="AU4816" s="75"/>
      <c r="AV4816" s="75"/>
      <c r="AW4816" s="75"/>
      <c r="AX4816" s="75"/>
      <c r="AY4816" s="75"/>
      <c r="AZ4816" s="75"/>
      <c r="BA4816" s="75"/>
      <c r="BB4816" s="75"/>
      <c r="BC4816" s="75"/>
      <c r="BD4816" s="75"/>
      <c r="BE4816" s="75"/>
      <c r="BF4816" s="75"/>
    </row>
    <row r="4817" spans="1:58" ht="11.25" customHeight="1" x14ac:dyDescent="0.3">
      <c r="A4817" s="75"/>
      <c r="B4817" s="75"/>
      <c r="C4817" s="958"/>
      <c r="D4817" s="75"/>
      <c r="E4817" s="75"/>
      <c r="F4817" s="75"/>
      <c r="G4817" s="75"/>
      <c r="H4817" s="75"/>
      <c r="I4817" s="75"/>
      <c r="J4817" s="75"/>
      <c r="K4817" s="75"/>
      <c r="L4817" s="75"/>
      <c r="M4817" s="75"/>
      <c r="N4817" s="75"/>
      <c r="O4817" s="75"/>
      <c r="P4817" s="75"/>
      <c r="Q4817" s="75"/>
      <c r="R4817" s="75"/>
      <c r="S4817" s="75"/>
      <c r="T4817" s="75"/>
      <c r="U4817" s="75"/>
      <c r="V4817" s="75"/>
      <c r="W4817" s="75"/>
      <c r="X4817" s="75"/>
      <c r="Y4817" s="75"/>
      <c r="Z4817" s="75"/>
      <c r="AA4817" s="75"/>
      <c r="AB4817" s="75"/>
      <c r="AC4817" s="75"/>
      <c r="AD4817" s="75"/>
      <c r="AE4817" s="75"/>
      <c r="AF4817" s="75"/>
      <c r="AG4817" s="75"/>
      <c r="AH4817" s="75"/>
      <c r="AI4817" s="75"/>
      <c r="AK4817" s="76"/>
      <c r="AL4817" s="76"/>
      <c r="AM4817" s="75"/>
      <c r="AO4817" s="75"/>
      <c r="AP4817" s="75"/>
      <c r="AQ4817" s="75"/>
      <c r="AR4817" s="75"/>
      <c r="AS4817" s="75"/>
      <c r="AT4817" s="75"/>
      <c r="AU4817" s="75"/>
      <c r="AV4817" s="75"/>
      <c r="AW4817" s="75"/>
      <c r="AX4817" s="75"/>
      <c r="AY4817" s="75"/>
      <c r="AZ4817" s="75"/>
      <c r="BA4817" s="75"/>
      <c r="BB4817" s="75"/>
      <c r="BC4817" s="75"/>
      <c r="BD4817" s="75"/>
      <c r="BE4817" s="75"/>
      <c r="BF4817" s="75"/>
    </row>
    <row r="4818" spans="1:58" ht="11.25" customHeight="1" x14ac:dyDescent="0.3">
      <c r="A4818" s="75"/>
      <c r="B4818" s="75"/>
      <c r="C4818" s="958"/>
      <c r="D4818" s="75"/>
      <c r="E4818" s="75"/>
      <c r="F4818" s="75"/>
      <c r="G4818" s="75"/>
      <c r="H4818" s="75"/>
      <c r="I4818" s="75"/>
      <c r="J4818" s="75"/>
      <c r="K4818" s="75"/>
      <c r="L4818" s="75"/>
      <c r="M4818" s="75"/>
      <c r="N4818" s="75"/>
      <c r="O4818" s="75"/>
      <c r="P4818" s="75"/>
      <c r="Q4818" s="75"/>
      <c r="R4818" s="75"/>
      <c r="S4818" s="75"/>
      <c r="T4818" s="75"/>
      <c r="U4818" s="75"/>
      <c r="V4818" s="75"/>
      <c r="W4818" s="75"/>
      <c r="X4818" s="75"/>
      <c r="Y4818" s="75"/>
      <c r="Z4818" s="75"/>
      <c r="AA4818" s="75"/>
      <c r="AB4818" s="75"/>
      <c r="AC4818" s="75"/>
      <c r="AD4818" s="75"/>
      <c r="AE4818" s="75"/>
      <c r="AF4818" s="75"/>
      <c r="AG4818" s="75"/>
      <c r="AH4818" s="75"/>
      <c r="AI4818" s="75"/>
      <c r="AK4818" s="76"/>
      <c r="AL4818" s="76"/>
      <c r="AM4818" s="75"/>
      <c r="AO4818" s="75"/>
      <c r="AP4818" s="75"/>
      <c r="AQ4818" s="75"/>
      <c r="AR4818" s="75"/>
      <c r="AS4818" s="75"/>
      <c r="AT4818" s="75"/>
      <c r="AU4818" s="75"/>
      <c r="AV4818" s="75"/>
      <c r="AW4818" s="75"/>
      <c r="AX4818" s="75"/>
      <c r="AY4818" s="75"/>
      <c r="AZ4818" s="75"/>
      <c r="BA4818" s="75"/>
      <c r="BB4818" s="75"/>
      <c r="BC4818" s="75"/>
      <c r="BD4818" s="75"/>
      <c r="BE4818" s="75"/>
      <c r="BF4818" s="75"/>
    </row>
    <row r="4819" spans="1:58" ht="11.25" customHeight="1" x14ac:dyDescent="0.3">
      <c r="A4819" s="75"/>
      <c r="B4819" s="75"/>
      <c r="C4819" s="958"/>
      <c r="D4819" s="75"/>
      <c r="E4819" s="75"/>
      <c r="F4819" s="75"/>
      <c r="G4819" s="75"/>
      <c r="H4819" s="75"/>
      <c r="I4819" s="75"/>
      <c r="J4819" s="75"/>
      <c r="K4819" s="75"/>
      <c r="L4819" s="75"/>
      <c r="M4819" s="75"/>
      <c r="N4819" s="75"/>
      <c r="O4819" s="75"/>
      <c r="P4819" s="75"/>
      <c r="Q4819" s="75"/>
      <c r="R4819" s="75"/>
      <c r="S4819" s="75"/>
      <c r="T4819" s="75"/>
      <c r="U4819" s="75"/>
      <c r="V4819" s="75"/>
      <c r="W4819" s="75"/>
      <c r="X4819" s="75"/>
      <c r="Y4819" s="75"/>
      <c r="Z4819" s="75"/>
      <c r="AA4819" s="75"/>
      <c r="AB4819" s="75"/>
      <c r="AC4819" s="75"/>
      <c r="AD4819" s="75"/>
      <c r="AE4819" s="75"/>
      <c r="AF4819" s="75"/>
      <c r="AG4819" s="75"/>
      <c r="AH4819" s="75"/>
      <c r="AI4819" s="75"/>
      <c r="AK4819" s="76"/>
      <c r="AL4819" s="76"/>
      <c r="AM4819" s="75"/>
      <c r="AO4819" s="75"/>
      <c r="AP4819" s="75"/>
      <c r="AQ4819" s="75"/>
      <c r="AR4819" s="75"/>
      <c r="AS4819" s="75"/>
      <c r="AT4819" s="75"/>
      <c r="AU4819" s="75"/>
      <c r="AV4819" s="75"/>
      <c r="AW4819" s="75"/>
      <c r="AX4819" s="75"/>
      <c r="AY4819" s="75"/>
      <c r="AZ4819" s="75"/>
      <c r="BA4819" s="75"/>
      <c r="BB4819" s="75"/>
      <c r="BC4819" s="75"/>
      <c r="BD4819" s="75"/>
      <c r="BE4819" s="75"/>
      <c r="BF4819" s="75"/>
    </row>
    <row r="4820" spans="1:58" ht="11.25" customHeight="1" x14ac:dyDescent="0.3">
      <c r="A4820" s="75"/>
      <c r="B4820" s="75"/>
      <c r="C4820" s="958"/>
      <c r="D4820" s="75"/>
      <c r="E4820" s="75"/>
      <c r="F4820" s="75"/>
      <c r="G4820" s="75"/>
      <c r="H4820" s="75"/>
      <c r="I4820" s="75"/>
      <c r="J4820" s="75"/>
      <c r="K4820" s="75"/>
      <c r="L4820" s="75"/>
      <c r="M4820" s="75"/>
      <c r="N4820" s="75"/>
      <c r="O4820" s="75"/>
      <c r="P4820" s="75"/>
      <c r="Q4820" s="75"/>
      <c r="R4820" s="75"/>
      <c r="S4820" s="75"/>
      <c r="T4820" s="75"/>
      <c r="U4820" s="75"/>
      <c r="V4820" s="75"/>
      <c r="W4820" s="75"/>
      <c r="X4820" s="75"/>
      <c r="Y4820" s="75"/>
      <c r="Z4820" s="75"/>
      <c r="AA4820" s="75"/>
      <c r="AB4820" s="75"/>
      <c r="AC4820" s="75"/>
      <c r="AD4820" s="75"/>
      <c r="AE4820" s="75"/>
      <c r="AF4820" s="75"/>
      <c r="AG4820" s="75"/>
      <c r="AH4820" s="75"/>
      <c r="AI4820" s="75"/>
      <c r="AK4820" s="76"/>
      <c r="AL4820" s="76"/>
      <c r="AM4820" s="75"/>
      <c r="AO4820" s="75"/>
      <c r="AP4820" s="75"/>
      <c r="AQ4820" s="75"/>
      <c r="AR4820" s="75"/>
      <c r="AS4820" s="75"/>
      <c r="AT4820" s="75"/>
      <c r="AU4820" s="75"/>
      <c r="AV4820" s="75"/>
      <c r="AW4820" s="75"/>
      <c r="AX4820" s="75"/>
      <c r="AY4820" s="75"/>
      <c r="AZ4820" s="75"/>
      <c r="BA4820" s="75"/>
      <c r="BB4820" s="75"/>
      <c r="BC4820" s="75"/>
      <c r="BD4820" s="75"/>
      <c r="BE4820" s="75"/>
      <c r="BF4820" s="75"/>
    </row>
    <row r="4821" spans="1:58" ht="11.25" customHeight="1" x14ac:dyDescent="0.3">
      <c r="A4821" s="75"/>
      <c r="B4821" s="75"/>
      <c r="C4821" s="958"/>
      <c r="D4821" s="75"/>
      <c r="E4821" s="75"/>
      <c r="F4821" s="75"/>
      <c r="G4821" s="75"/>
      <c r="H4821" s="75"/>
      <c r="I4821" s="75"/>
      <c r="J4821" s="75"/>
      <c r="K4821" s="75"/>
      <c r="L4821" s="75"/>
      <c r="M4821" s="75"/>
      <c r="N4821" s="75"/>
      <c r="O4821" s="75"/>
      <c r="P4821" s="75"/>
      <c r="Q4821" s="75"/>
      <c r="R4821" s="75"/>
      <c r="S4821" s="75"/>
      <c r="T4821" s="75"/>
      <c r="U4821" s="75"/>
      <c r="V4821" s="75"/>
      <c r="W4821" s="75"/>
      <c r="X4821" s="75"/>
      <c r="Y4821" s="75"/>
      <c r="Z4821" s="75"/>
      <c r="AA4821" s="75"/>
      <c r="AB4821" s="75"/>
      <c r="AC4821" s="75"/>
      <c r="AD4821" s="75"/>
      <c r="AE4821" s="75"/>
      <c r="AF4821" s="75"/>
      <c r="AG4821" s="75"/>
      <c r="AH4821" s="75"/>
      <c r="AI4821" s="75"/>
      <c r="AK4821" s="76"/>
      <c r="AL4821" s="76"/>
      <c r="AM4821" s="75"/>
      <c r="AO4821" s="75"/>
      <c r="AP4821" s="75"/>
      <c r="AQ4821" s="75"/>
      <c r="AR4821" s="75"/>
      <c r="AS4821" s="75"/>
      <c r="AT4821" s="75"/>
      <c r="AU4821" s="75"/>
      <c r="AV4821" s="75"/>
      <c r="AW4821" s="75"/>
      <c r="AX4821" s="75"/>
      <c r="AY4821" s="75"/>
      <c r="AZ4821" s="75"/>
      <c r="BA4821" s="75"/>
      <c r="BB4821" s="75"/>
      <c r="BC4821" s="75"/>
      <c r="BD4821" s="75"/>
      <c r="BE4821" s="75"/>
      <c r="BF4821" s="75"/>
    </row>
    <row r="4822" spans="1:58" ht="11.25" customHeight="1" x14ac:dyDescent="0.3">
      <c r="A4822" s="75"/>
      <c r="B4822" s="75"/>
      <c r="C4822" s="958"/>
      <c r="D4822" s="75"/>
      <c r="E4822" s="75"/>
      <c r="F4822" s="75"/>
      <c r="G4822" s="75"/>
      <c r="H4822" s="75"/>
      <c r="I4822" s="75"/>
      <c r="J4822" s="75"/>
      <c r="K4822" s="75"/>
      <c r="L4822" s="75"/>
      <c r="M4822" s="75"/>
      <c r="N4822" s="75"/>
      <c r="O4822" s="75"/>
      <c r="P4822" s="75"/>
      <c r="Q4822" s="75"/>
      <c r="R4822" s="75"/>
      <c r="S4822" s="75"/>
      <c r="T4822" s="75"/>
      <c r="U4822" s="75"/>
      <c r="V4822" s="75"/>
      <c r="W4822" s="75"/>
      <c r="X4822" s="75"/>
      <c r="Y4822" s="75"/>
      <c r="Z4822" s="75"/>
      <c r="AA4822" s="75"/>
      <c r="AB4822" s="75"/>
      <c r="AC4822" s="75"/>
      <c r="AD4822" s="75"/>
      <c r="AE4822" s="75"/>
      <c r="AF4822" s="75"/>
      <c r="AG4822" s="75"/>
      <c r="AH4822" s="75"/>
      <c r="AI4822" s="75"/>
      <c r="AK4822" s="76"/>
      <c r="AL4822" s="76"/>
      <c r="AM4822" s="75"/>
      <c r="AO4822" s="75"/>
      <c r="AP4822" s="75"/>
      <c r="AQ4822" s="75"/>
      <c r="AR4822" s="75"/>
      <c r="AS4822" s="75"/>
      <c r="AT4822" s="75"/>
      <c r="AU4822" s="75"/>
      <c r="AV4822" s="75"/>
      <c r="AW4822" s="75"/>
      <c r="AX4822" s="75"/>
      <c r="AY4822" s="75"/>
      <c r="AZ4822" s="75"/>
      <c r="BA4822" s="75"/>
      <c r="BB4822" s="75"/>
      <c r="BC4822" s="75"/>
      <c r="BD4822" s="75"/>
      <c r="BE4822" s="75"/>
      <c r="BF4822" s="75"/>
    </row>
    <row r="4823" spans="1:58" ht="11.25" customHeight="1" x14ac:dyDescent="0.3">
      <c r="A4823" s="75"/>
      <c r="B4823" s="75"/>
      <c r="C4823" s="958"/>
      <c r="D4823" s="75"/>
      <c r="E4823" s="75"/>
      <c r="F4823" s="75"/>
      <c r="G4823" s="75"/>
      <c r="H4823" s="75"/>
      <c r="I4823" s="75"/>
      <c r="J4823" s="75"/>
      <c r="K4823" s="75"/>
      <c r="L4823" s="75"/>
      <c r="M4823" s="75"/>
      <c r="N4823" s="75"/>
      <c r="O4823" s="75"/>
      <c r="P4823" s="75"/>
      <c r="Q4823" s="75"/>
      <c r="R4823" s="75"/>
      <c r="S4823" s="75"/>
      <c r="T4823" s="75"/>
      <c r="U4823" s="75"/>
      <c r="V4823" s="75"/>
      <c r="W4823" s="75"/>
      <c r="X4823" s="75"/>
      <c r="Y4823" s="75"/>
      <c r="Z4823" s="75"/>
      <c r="AA4823" s="75"/>
      <c r="AB4823" s="75"/>
      <c r="AC4823" s="75"/>
      <c r="AD4823" s="75"/>
      <c r="AE4823" s="75"/>
      <c r="AF4823" s="75"/>
      <c r="AG4823" s="75"/>
      <c r="AH4823" s="75"/>
      <c r="AI4823" s="75"/>
      <c r="AK4823" s="76"/>
      <c r="AL4823" s="76"/>
      <c r="AM4823" s="75"/>
      <c r="AO4823" s="75"/>
      <c r="AP4823" s="75"/>
      <c r="AQ4823" s="75"/>
      <c r="AR4823" s="75"/>
      <c r="AS4823" s="75"/>
      <c r="AT4823" s="75"/>
      <c r="AU4823" s="75"/>
      <c r="AV4823" s="75"/>
      <c r="AW4823" s="75"/>
      <c r="AX4823" s="75"/>
      <c r="AY4823" s="75"/>
      <c r="AZ4823" s="75"/>
      <c r="BA4823" s="75"/>
      <c r="BB4823" s="75"/>
      <c r="BC4823" s="75"/>
      <c r="BD4823" s="75"/>
      <c r="BE4823" s="75"/>
      <c r="BF4823" s="75"/>
    </row>
    <row r="4824" spans="1:58" ht="11.25" customHeight="1" x14ac:dyDescent="0.3">
      <c r="A4824" s="75"/>
      <c r="B4824" s="75"/>
      <c r="C4824" s="958"/>
      <c r="D4824" s="75"/>
      <c r="E4824" s="75"/>
      <c r="F4824" s="75"/>
      <c r="G4824" s="75"/>
      <c r="H4824" s="75"/>
      <c r="I4824" s="75"/>
      <c r="J4824" s="75"/>
      <c r="K4824" s="75"/>
      <c r="L4824" s="75"/>
      <c r="M4824" s="75"/>
      <c r="N4824" s="75"/>
      <c r="O4824" s="75"/>
      <c r="P4824" s="75"/>
      <c r="Q4824" s="75"/>
      <c r="R4824" s="75"/>
      <c r="S4824" s="75"/>
      <c r="T4824" s="75"/>
      <c r="U4824" s="75"/>
      <c r="V4824" s="75"/>
      <c r="W4824" s="75"/>
      <c r="X4824" s="75"/>
      <c r="Y4824" s="75"/>
      <c r="Z4824" s="75"/>
      <c r="AA4824" s="75"/>
      <c r="AB4824" s="75"/>
      <c r="AC4824" s="75"/>
      <c r="AD4824" s="75"/>
      <c r="AE4824" s="75"/>
      <c r="AF4824" s="75"/>
      <c r="AG4824" s="75"/>
      <c r="AH4824" s="75"/>
      <c r="AI4824" s="75"/>
      <c r="AK4824" s="76"/>
      <c r="AL4824" s="76"/>
      <c r="AM4824" s="75"/>
      <c r="AO4824" s="75"/>
      <c r="AP4824" s="75"/>
      <c r="AQ4824" s="75"/>
      <c r="AR4824" s="75"/>
      <c r="AS4824" s="75"/>
      <c r="AT4824" s="75"/>
      <c r="AU4824" s="75"/>
      <c r="AV4824" s="75"/>
      <c r="AW4824" s="75"/>
      <c r="AX4824" s="75"/>
      <c r="AY4824" s="75"/>
      <c r="AZ4824" s="75"/>
      <c r="BA4824" s="75"/>
      <c r="BB4824" s="75"/>
      <c r="BC4824" s="75"/>
      <c r="BD4824" s="75"/>
      <c r="BE4824" s="75"/>
      <c r="BF4824" s="75"/>
    </row>
    <row r="4825" spans="1:58" ht="11.25" customHeight="1" x14ac:dyDescent="0.3">
      <c r="A4825" s="75"/>
      <c r="B4825" s="75"/>
      <c r="C4825" s="958"/>
      <c r="D4825" s="75"/>
      <c r="E4825" s="75"/>
      <c r="F4825" s="75"/>
      <c r="G4825" s="75"/>
      <c r="H4825" s="75"/>
      <c r="I4825" s="75"/>
      <c r="J4825" s="75"/>
      <c r="K4825" s="75"/>
      <c r="L4825" s="75"/>
      <c r="M4825" s="75"/>
      <c r="N4825" s="75"/>
      <c r="O4825" s="75"/>
      <c r="P4825" s="75"/>
      <c r="Q4825" s="75"/>
      <c r="R4825" s="75"/>
      <c r="S4825" s="75"/>
      <c r="T4825" s="75"/>
      <c r="U4825" s="75"/>
      <c r="V4825" s="75"/>
      <c r="W4825" s="75"/>
      <c r="X4825" s="75"/>
      <c r="Y4825" s="75"/>
      <c r="Z4825" s="75"/>
      <c r="AA4825" s="75"/>
      <c r="AB4825" s="75"/>
      <c r="AC4825" s="75"/>
      <c r="AD4825" s="75"/>
      <c r="AE4825" s="75"/>
      <c r="AF4825" s="75"/>
      <c r="AG4825" s="75"/>
      <c r="AH4825" s="75"/>
      <c r="AI4825" s="75"/>
      <c r="AK4825" s="76"/>
      <c r="AL4825" s="76"/>
      <c r="AM4825" s="75"/>
      <c r="AO4825" s="75"/>
      <c r="AP4825" s="75"/>
      <c r="AQ4825" s="75"/>
      <c r="AR4825" s="75"/>
      <c r="AS4825" s="75"/>
      <c r="AT4825" s="75"/>
      <c r="AU4825" s="75"/>
      <c r="AV4825" s="75"/>
      <c r="AW4825" s="75"/>
      <c r="AX4825" s="75"/>
      <c r="AY4825" s="75"/>
      <c r="AZ4825" s="75"/>
      <c r="BA4825" s="75"/>
      <c r="BB4825" s="75"/>
      <c r="BC4825" s="75"/>
      <c r="BD4825" s="75"/>
      <c r="BE4825" s="75"/>
      <c r="BF4825" s="75"/>
    </row>
    <row r="4826" spans="1:58" ht="11.25" customHeight="1" x14ac:dyDescent="0.3">
      <c r="A4826" s="75"/>
      <c r="B4826" s="75"/>
      <c r="C4826" s="958"/>
      <c r="D4826" s="75"/>
      <c r="E4826" s="75"/>
      <c r="F4826" s="75"/>
      <c r="G4826" s="75"/>
      <c r="H4826" s="75"/>
      <c r="I4826" s="75"/>
      <c r="J4826" s="75"/>
      <c r="K4826" s="75"/>
      <c r="L4826" s="75"/>
      <c r="M4826" s="75"/>
      <c r="N4826" s="75"/>
      <c r="O4826" s="75"/>
      <c r="P4826" s="75"/>
      <c r="Q4826" s="75"/>
      <c r="R4826" s="75"/>
      <c r="S4826" s="75"/>
      <c r="T4826" s="75"/>
      <c r="U4826" s="75"/>
      <c r="V4826" s="75"/>
      <c r="W4826" s="75"/>
      <c r="X4826" s="75"/>
      <c r="Y4826" s="75"/>
      <c r="Z4826" s="75"/>
      <c r="AA4826" s="75"/>
      <c r="AB4826" s="75"/>
      <c r="AC4826" s="75"/>
      <c r="AD4826" s="75"/>
      <c r="AE4826" s="75"/>
      <c r="AF4826" s="75"/>
      <c r="AG4826" s="75"/>
      <c r="AH4826" s="75"/>
      <c r="AI4826" s="75"/>
      <c r="AK4826" s="76"/>
      <c r="AL4826" s="76"/>
      <c r="AM4826" s="75"/>
      <c r="AO4826" s="75"/>
      <c r="AP4826" s="75"/>
      <c r="AQ4826" s="75"/>
      <c r="AR4826" s="75"/>
      <c r="AS4826" s="75"/>
      <c r="AT4826" s="75"/>
      <c r="AU4826" s="75"/>
      <c r="AV4826" s="75"/>
      <c r="AW4826" s="75"/>
      <c r="AX4826" s="75"/>
      <c r="AY4826" s="75"/>
      <c r="AZ4826" s="75"/>
      <c r="BA4826" s="75"/>
      <c r="BB4826" s="75"/>
      <c r="BC4826" s="75"/>
      <c r="BD4826" s="75"/>
      <c r="BE4826" s="75"/>
      <c r="BF4826" s="75"/>
    </row>
    <row r="4827" spans="1:58" ht="11.25" customHeight="1" x14ac:dyDescent="0.3">
      <c r="A4827" s="75"/>
      <c r="B4827" s="75"/>
      <c r="C4827" s="958"/>
      <c r="D4827" s="75"/>
      <c r="E4827" s="75"/>
      <c r="F4827" s="75"/>
      <c r="G4827" s="75"/>
      <c r="H4827" s="75"/>
      <c r="I4827" s="75"/>
      <c r="J4827" s="75"/>
      <c r="K4827" s="75"/>
      <c r="L4827" s="75"/>
      <c r="M4827" s="75"/>
      <c r="N4827" s="75"/>
      <c r="O4827" s="75"/>
      <c r="P4827" s="75"/>
      <c r="Q4827" s="75"/>
      <c r="R4827" s="75"/>
      <c r="S4827" s="75"/>
      <c r="T4827" s="75"/>
      <c r="U4827" s="75"/>
      <c r="V4827" s="75"/>
      <c r="W4827" s="75"/>
      <c r="X4827" s="75"/>
      <c r="Y4827" s="75"/>
      <c r="Z4827" s="75"/>
      <c r="AA4827" s="75"/>
      <c r="AB4827" s="75"/>
      <c r="AC4827" s="75"/>
      <c r="AD4827" s="75"/>
      <c r="AE4827" s="75"/>
      <c r="AF4827" s="75"/>
      <c r="AG4827" s="75"/>
      <c r="AH4827" s="75"/>
      <c r="AI4827" s="75"/>
      <c r="AK4827" s="76"/>
      <c r="AL4827" s="76"/>
      <c r="AM4827" s="75"/>
      <c r="AO4827" s="75"/>
      <c r="AP4827" s="75"/>
      <c r="AQ4827" s="75"/>
      <c r="AR4827" s="75"/>
      <c r="AS4827" s="75"/>
      <c r="AT4827" s="75"/>
      <c r="AU4827" s="75"/>
      <c r="AV4827" s="75"/>
      <c r="AW4827" s="75"/>
      <c r="AX4827" s="75"/>
      <c r="AY4827" s="75"/>
      <c r="AZ4827" s="75"/>
      <c r="BA4827" s="75"/>
      <c r="BB4827" s="75"/>
      <c r="BC4827" s="75"/>
      <c r="BD4827" s="75"/>
      <c r="BE4827" s="75"/>
      <c r="BF4827" s="75"/>
    </row>
    <row r="4828" spans="1:58" ht="11.25" customHeight="1" x14ac:dyDescent="0.3">
      <c r="A4828" s="75"/>
      <c r="B4828" s="75"/>
      <c r="C4828" s="958"/>
      <c r="D4828" s="75"/>
      <c r="E4828" s="75"/>
      <c r="F4828" s="75"/>
      <c r="G4828" s="75"/>
      <c r="H4828" s="75"/>
      <c r="I4828" s="75"/>
      <c r="J4828" s="75"/>
      <c r="K4828" s="75"/>
      <c r="L4828" s="75"/>
      <c r="M4828" s="75"/>
      <c r="N4828" s="75"/>
      <c r="O4828" s="75"/>
      <c r="P4828" s="75"/>
      <c r="Q4828" s="75"/>
      <c r="R4828" s="75"/>
      <c r="S4828" s="75"/>
      <c r="T4828" s="75"/>
      <c r="U4828" s="75"/>
      <c r="V4828" s="75"/>
      <c r="W4828" s="75"/>
      <c r="X4828" s="75"/>
      <c r="Y4828" s="75"/>
      <c r="Z4828" s="75"/>
      <c r="AA4828" s="75"/>
      <c r="AB4828" s="75"/>
      <c r="AC4828" s="75"/>
      <c r="AD4828" s="75"/>
      <c r="AE4828" s="75"/>
      <c r="AF4828" s="75"/>
      <c r="AG4828" s="75"/>
      <c r="AH4828" s="75"/>
      <c r="AI4828" s="75"/>
      <c r="AK4828" s="76"/>
      <c r="AL4828" s="76"/>
      <c r="AM4828" s="75"/>
      <c r="AO4828" s="75"/>
      <c r="AP4828" s="75"/>
      <c r="AQ4828" s="75"/>
      <c r="AR4828" s="75"/>
      <c r="AS4828" s="75"/>
      <c r="AT4828" s="75"/>
      <c r="AU4828" s="75"/>
      <c r="AV4828" s="75"/>
      <c r="AW4828" s="75"/>
      <c r="AX4828" s="75"/>
      <c r="AY4828" s="75"/>
      <c r="AZ4828" s="75"/>
      <c r="BA4828" s="75"/>
      <c r="BB4828" s="75"/>
      <c r="BC4828" s="75"/>
      <c r="BD4828" s="75"/>
      <c r="BE4828" s="75"/>
      <c r="BF4828" s="75"/>
    </row>
    <row r="4829" spans="1:58" ht="11.25" customHeight="1" x14ac:dyDescent="0.3">
      <c r="A4829" s="75"/>
      <c r="B4829" s="75"/>
      <c r="C4829" s="958"/>
      <c r="D4829" s="75"/>
      <c r="E4829" s="75"/>
      <c r="F4829" s="75"/>
      <c r="G4829" s="75"/>
      <c r="H4829" s="75"/>
      <c r="I4829" s="75"/>
      <c r="J4829" s="75"/>
      <c r="K4829" s="75"/>
      <c r="L4829" s="75"/>
      <c r="M4829" s="75"/>
      <c r="N4829" s="75"/>
      <c r="O4829" s="75"/>
      <c r="P4829" s="75"/>
      <c r="Q4829" s="75"/>
      <c r="R4829" s="75"/>
      <c r="S4829" s="75"/>
      <c r="T4829" s="75"/>
      <c r="U4829" s="75"/>
      <c r="V4829" s="75"/>
      <c r="W4829" s="75"/>
      <c r="X4829" s="75"/>
      <c r="Y4829" s="75"/>
      <c r="Z4829" s="75"/>
      <c r="AA4829" s="75"/>
      <c r="AB4829" s="75"/>
      <c r="AC4829" s="75"/>
      <c r="AD4829" s="75"/>
      <c r="AE4829" s="75"/>
      <c r="AF4829" s="75"/>
      <c r="AG4829" s="75"/>
      <c r="AH4829" s="75"/>
      <c r="AI4829" s="75"/>
      <c r="AK4829" s="76"/>
      <c r="AL4829" s="76"/>
      <c r="AM4829" s="75"/>
      <c r="AO4829" s="75"/>
      <c r="AP4829" s="75"/>
      <c r="AQ4829" s="75"/>
      <c r="AR4829" s="75"/>
      <c r="AS4829" s="75"/>
      <c r="AT4829" s="75"/>
      <c r="AU4829" s="75"/>
      <c r="AV4829" s="75"/>
      <c r="AW4829" s="75"/>
      <c r="AX4829" s="75"/>
      <c r="AY4829" s="75"/>
      <c r="AZ4829" s="75"/>
      <c r="BA4829" s="75"/>
      <c r="BB4829" s="75"/>
      <c r="BC4829" s="75"/>
      <c r="BD4829" s="75"/>
      <c r="BE4829" s="75"/>
      <c r="BF4829" s="75"/>
    </row>
    <row r="4830" spans="1:58" ht="11.25" customHeight="1" x14ac:dyDescent="0.3">
      <c r="A4830" s="75"/>
      <c r="B4830" s="75"/>
      <c r="C4830" s="958"/>
      <c r="D4830" s="75"/>
      <c r="E4830" s="75"/>
      <c r="F4830" s="75"/>
      <c r="G4830" s="75"/>
      <c r="H4830" s="75"/>
      <c r="I4830" s="75"/>
      <c r="J4830" s="75"/>
      <c r="K4830" s="75"/>
      <c r="L4830" s="75"/>
      <c r="M4830" s="75"/>
      <c r="N4830" s="75"/>
      <c r="O4830" s="75"/>
      <c r="P4830" s="75"/>
      <c r="Q4830" s="75"/>
      <c r="R4830" s="75"/>
      <c r="S4830" s="75"/>
      <c r="T4830" s="75"/>
      <c r="U4830" s="75"/>
      <c r="V4830" s="75"/>
      <c r="W4830" s="75"/>
      <c r="X4830" s="75"/>
      <c r="Y4830" s="75"/>
      <c r="Z4830" s="75"/>
      <c r="AA4830" s="75"/>
      <c r="AB4830" s="75"/>
      <c r="AC4830" s="75"/>
      <c r="AD4830" s="75"/>
      <c r="AE4830" s="75"/>
      <c r="AF4830" s="75"/>
      <c r="AG4830" s="75"/>
      <c r="AH4830" s="75"/>
      <c r="AI4830" s="75"/>
      <c r="AK4830" s="76"/>
      <c r="AL4830" s="76"/>
      <c r="AM4830" s="75"/>
      <c r="AO4830" s="75"/>
      <c r="AP4830" s="75"/>
      <c r="AQ4830" s="75"/>
      <c r="AR4830" s="75"/>
      <c r="AS4830" s="75"/>
      <c r="AT4830" s="75"/>
      <c r="AU4830" s="75"/>
      <c r="AV4830" s="75"/>
      <c r="AW4830" s="75"/>
      <c r="AX4830" s="75"/>
      <c r="AY4830" s="75"/>
      <c r="AZ4830" s="75"/>
      <c r="BA4830" s="75"/>
      <c r="BB4830" s="75"/>
      <c r="BC4830" s="75"/>
      <c r="BD4830" s="75"/>
      <c r="BE4830" s="75"/>
      <c r="BF4830" s="75"/>
    </row>
    <row r="4831" spans="1:58" ht="11.25" customHeight="1" x14ac:dyDescent="0.3">
      <c r="A4831" s="75"/>
      <c r="B4831" s="75"/>
      <c r="C4831" s="958"/>
      <c r="D4831" s="75"/>
      <c r="E4831" s="75"/>
      <c r="F4831" s="75"/>
      <c r="G4831" s="75"/>
      <c r="H4831" s="75"/>
      <c r="I4831" s="75"/>
      <c r="J4831" s="75"/>
      <c r="K4831" s="75"/>
      <c r="L4831" s="75"/>
      <c r="M4831" s="75"/>
      <c r="N4831" s="75"/>
      <c r="O4831" s="75"/>
      <c r="P4831" s="75"/>
      <c r="Q4831" s="75"/>
      <c r="R4831" s="75"/>
      <c r="S4831" s="75"/>
      <c r="T4831" s="75"/>
      <c r="U4831" s="75"/>
      <c r="V4831" s="75"/>
      <c r="W4831" s="75"/>
      <c r="X4831" s="75"/>
      <c r="Y4831" s="75"/>
      <c r="Z4831" s="75"/>
      <c r="AA4831" s="75"/>
      <c r="AB4831" s="75"/>
      <c r="AC4831" s="75"/>
      <c r="AD4831" s="75"/>
      <c r="AE4831" s="75"/>
      <c r="AF4831" s="75"/>
      <c r="AG4831" s="75"/>
      <c r="AH4831" s="75"/>
      <c r="AI4831" s="75"/>
      <c r="AK4831" s="76"/>
      <c r="AL4831" s="76"/>
      <c r="AM4831" s="75"/>
      <c r="AO4831" s="75"/>
      <c r="AP4831" s="75"/>
      <c r="AQ4831" s="75"/>
      <c r="AR4831" s="75"/>
      <c r="AS4831" s="75"/>
      <c r="AT4831" s="75"/>
      <c r="AU4831" s="75"/>
      <c r="AV4831" s="75"/>
      <c r="AW4831" s="75"/>
      <c r="AX4831" s="75"/>
      <c r="AY4831" s="75"/>
      <c r="AZ4831" s="75"/>
      <c r="BA4831" s="75"/>
      <c r="BB4831" s="75"/>
      <c r="BC4831" s="75"/>
      <c r="BD4831" s="75"/>
      <c r="BE4831" s="75"/>
      <c r="BF4831" s="75"/>
    </row>
    <row r="4832" spans="1:58" ht="11.25" customHeight="1" x14ac:dyDescent="0.3">
      <c r="A4832" s="75"/>
      <c r="B4832" s="75"/>
      <c r="C4832" s="958"/>
      <c r="D4832" s="75"/>
      <c r="E4832" s="75"/>
      <c r="F4832" s="75"/>
      <c r="G4832" s="75"/>
      <c r="H4832" s="75"/>
      <c r="I4832" s="75"/>
      <c r="J4832" s="75"/>
      <c r="K4832" s="75"/>
      <c r="L4832" s="75"/>
      <c r="M4832" s="75"/>
      <c r="N4832" s="75"/>
      <c r="O4832" s="75"/>
      <c r="P4832" s="75"/>
      <c r="Q4832" s="75"/>
      <c r="R4832" s="75"/>
      <c r="S4832" s="75"/>
      <c r="T4832" s="75"/>
      <c r="U4832" s="75"/>
      <c r="V4832" s="75"/>
      <c r="W4832" s="75"/>
      <c r="X4832" s="75"/>
      <c r="Y4832" s="75"/>
      <c r="Z4832" s="75"/>
      <c r="AA4832" s="75"/>
      <c r="AB4832" s="75"/>
      <c r="AC4832" s="75"/>
      <c r="AD4832" s="75"/>
      <c r="AE4832" s="75"/>
      <c r="AF4832" s="75"/>
      <c r="AG4832" s="75"/>
      <c r="AH4832" s="75"/>
      <c r="AI4832" s="75"/>
      <c r="AK4832" s="76"/>
      <c r="AL4832" s="76"/>
      <c r="AM4832" s="75"/>
      <c r="AO4832" s="75"/>
      <c r="AP4832" s="75"/>
      <c r="AQ4832" s="75"/>
      <c r="AR4832" s="75"/>
      <c r="AS4832" s="75"/>
      <c r="AT4832" s="75"/>
      <c r="AU4832" s="75"/>
      <c r="AV4832" s="75"/>
      <c r="AW4832" s="75"/>
      <c r="AX4832" s="75"/>
      <c r="AY4832" s="75"/>
      <c r="AZ4832" s="75"/>
      <c r="BA4832" s="75"/>
      <c r="BB4832" s="75"/>
      <c r="BC4832" s="75"/>
      <c r="BD4832" s="75"/>
      <c r="BE4832" s="75"/>
      <c r="BF4832" s="75"/>
    </row>
    <row r="4833" spans="1:58" ht="11.25" customHeight="1" x14ac:dyDescent="0.3">
      <c r="A4833" s="75"/>
      <c r="B4833" s="75"/>
      <c r="C4833" s="958"/>
      <c r="D4833" s="75"/>
      <c r="E4833" s="75"/>
      <c r="F4833" s="75"/>
      <c r="G4833" s="75"/>
      <c r="H4833" s="75"/>
      <c r="I4833" s="75"/>
      <c r="J4833" s="75"/>
      <c r="K4833" s="75"/>
      <c r="L4833" s="75"/>
      <c r="M4833" s="75"/>
      <c r="N4833" s="75"/>
      <c r="O4833" s="75"/>
      <c r="P4833" s="75"/>
      <c r="Q4833" s="75"/>
      <c r="R4833" s="75"/>
      <c r="S4833" s="75"/>
      <c r="T4833" s="75"/>
      <c r="U4833" s="75"/>
      <c r="V4833" s="75"/>
      <c r="W4833" s="75"/>
      <c r="X4833" s="75"/>
      <c r="Y4833" s="75"/>
      <c r="Z4833" s="75"/>
      <c r="AA4833" s="75"/>
      <c r="AB4833" s="75"/>
      <c r="AC4833" s="75"/>
      <c r="AD4833" s="75"/>
      <c r="AE4833" s="75"/>
      <c r="AF4833" s="75"/>
      <c r="AG4833" s="75"/>
      <c r="AH4833" s="75"/>
      <c r="AI4833" s="75"/>
      <c r="AK4833" s="76"/>
      <c r="AL4833" s="76"/>
      <c r="AM4833" s="75"/>
      <c r="AO4833" s="75"/>
      <c r="AP4833" s="75"/>
      <c r="AQ4833" s="75"/>
      <c r="AR4833" s="75"/>
      <c r="AS4833" s="75"/>
      <c r="AT4833" s="75"/>
      <c r="AU4833" s="75"/>
      <c r="AV4833" s="75"/>
      <c r="AW4833" s="75"/>
      <c r="AX4833" s="75"/>
      <c r="AY4833" s="75"/>
      <c r="AZ4833" s="75"/>
      <c r="BA4833" s="75"/>
      <c r="BB4833" s="75"/>
      <c r="BC4833" s="75"/>
      <c r="BD4833" s="75"/>
      <c r="BE4833" s="75"/>
      <c r="BF4833" s="75"/>
    </row>
    <row r="4834" spans="1:58" ht="11.25" customHeight="1" x14ac:dyDescent="0.3">
      <c r="A4834" s="75"/>
      <c r="B4834" s="75"/>
      <c r="C4834" s="958"/>
      <c r="D4834" s="75"/>
      <c r="E4834" s="75"/>
      <c r="F4834" s="75"/>
      <c r="G4834" s="75"/>
      <c r="H4834" s="75"/>
      <c r="I4834" s="75"/>
      <c r="J4834" s="75"/>
      <c r="K4834" s="75"/>
      <c r="L4834" s="75"/>
      <c r="M4834" s="75"/>
      <c r="N4834" s="75"/>
      <c r="O4834" s="75"/>
      <c r="P4834" s="75"/>
      <c r="Q4834" s="75"/>
      <c r="R4834" s="75"/>
      <c r="S4834" s="75"/>
      <c r="T4834" s="75"/>
      <c r="U4834" s="75"/>
      <c r="V4834" s="75"/>
      <c r="W4834" s="75"/>
      <c r="X4834" s="75"/>
      <c r="Y4834" s="75"/>
      <c r="Z4834" s="75"/>
      <c r="AA4834" s="75"/>
      <c r="AB4834" s="75"/>
      <c r="AC4834" s="75"/>
      <c r="AD4834" s="75"/>
      <c r="AE4834" s="75"/>
      <c r="AF4834" s="75"/>
      <c r="AG4834" s="75"/>
      <c r="AH4834" s="75"/>
      <c r="AI4834" s="75"/>
      <c r="AK4834" s="90"/>
    </row>
    <row r="4835" spans="1:58" ht="11.25" customHeight="1" x14ac:dyDescent="0.3">
      <c r="C4835" s="958"/>
      <c r="AK4835" s="76"/>
      <c r="AL4835" s="76"/>
      <c r="AM4835" s="75"/>
      <c r="AO4835" s="75"/>
      <c r="AP4835" s="75"/>
      <c r="AQ4835" s="75"/>
      <c r="AR4835" s="75"/>
      <c r="AS4835" s="75"/>
      <c r="AT4835" s="75"/>
      <c r="AU4835" s="75"/>
      <c r="AV4835" s="75"/>
      <c r="AW4835" s="75"/>
      <c r="AX4835" s="75"/>
      <c r="AY4835" s="75"/>
      <c r="AZ4835" s="75"/>
      <c r="BA4835" s="75"/>
      <c r="BB4835" s="75"/>
      <c r="BC4835" s="75"/>
      <c r="BD4835" s="75"/>
      <c r="BE4835" s="75"/>
      <c r="BF4835" s="75"/>
    </row>
    <row r="4836" spans="1:58" ht="11.25" customHeight="1" x14ac:dyDescent="0.3">
      <c r="A4836" s="75"/>
      <c r="B4836" s="75"/>
      <c r="C4836" s="958"/>
      <c r="D4836" s="75"/>
      <c r="E4836" s="75"/>
      <c r="F4836" s="75"/>
      <c r="G4836" s="75"/>
      <c r="H4836" s="75"/>
      <c r="I4836" s="75"/>
      <c r="J4836" s="75"/>
      <c r="K4836" s="75"/>
      <c r="L4836" s="75"/>
      <c r="M4836" s="75"/>
      <c r="N4836" s="75"/>
      <c r="O4836" s="75"/>
      <c r="P4836" s="75"/>
      <c r="Q4836" s="75"/>
      <c r="R4836" s="75"/>
      <c r="S4836" s="75"/>
      <c r="T4836" s="75"/>
      <c r="U4836" s="75"/>
      <c r="V4836" s="75"/>
      <c r="W4836" s="75"/>
      <c r="X4836" s="75"/>
      <c r="Y4836" s="75"/>
      <c r="Z4836" s="75"/>
      <c r="AA4836" s="75"/>
      <c r="AB4836" s="75"/>
      <c r="AC4836" s="75"/>
      <c r="AD4836" s="75"/>
      <c r="AE4836" s="75"/>
      <c r="AF4836" s="75"/>
      <c r="AG4836" s="75"/>
      <c r="AH4836" s="75"/>
      <c r="AI4836" s="75"/>
      <c r="AK4836" s="90"/>
    </row>
    <row r="4837" spans="1:58" ht="11.25" customHeight="1" x14ac:dyDescent="0.3">
      <c r="AK4837" s="90"/>
    </row>
    <row r="4838" spans="1:58" ht="11.25" customHeight="1" x14ac:dyDescent="0.3">
      <c r="C4838" s="958"/>
      <c r="AK4838" s="90"/>
    </row>
    <row r="4839" spans="1:58" ht="11.25" customHeight="1" x14ac:dyDescent="0.3">
      <c r="AK4839" s="90"/>
    </row>
    <row r="4840" spans="1:58" ht="11.25" customHeight="1" x14ac:dyDescent="0.3">
      <c r="AK4840" s="90"/>
    </row>
    <row r="4841" spans="1:58" ht="11.25" customHeight="1" x14ac:dyDescent="0.3">
      <c r="AK4841" s="90"/>
    </row>
    <row r="4842" spans="1:58" ht="11.25" customHeight="1" x14ac:dyDescent="0.3">
      <c r="AK4842" s="90"/>
    </row>
    <row r="4843" spans="1:58" ht="11.25" customHeight="1" x14ac:dyDescent="0.3">
      <c r="AK4843" s="76"/>
      <c r="AL4843" s="76"/>
      <c r="AM4843" s="75"/>
      <c r="AO4843" s="75"/>
      <c r="AP4843" s="75"/>
      <c r="AQ4843" s="75"/>
      <c r="AR4843" s="75"/>
      <c r="AS4843" s="75"/>
      <c r="AT4843" s="75"/>
      <c r="AU4843" s="75"/>
      <c r="AV4843" s="75"/>
      <c r="AW4843" s="75"/>
      <c r="AX4843" s="75"/>
      <c r="AY4843" s="75"/>
      <c r="AZ4843" s="75"/>
      <c r="BA4843" s="75"/>
      <c r="BB4843" s="75"/>
      <c r="BC4843" s="75"/>
      <c r="BD4843" s="75"/>
      <c r="BE4843" s="75"/>
      <c r="BF4843" s="75"/>
    </row>
    <row r="4844" spans="1:58" ht="11.25" customHeight="1" x14ac:dyDescent="0.3">
      <c r="A4844" s="75"/>
      <c r="B4844" s="75"/>
      <c r="D4844" s="75"/>
      <c r="E4844" s="75"/>
      <c r="F4844" s="75"/>
      <c r="G4844" s="75"/>
      <c r="H4844" s="75"/>
      <c r="I4844" s="75"/>
      <c r="J4844" s="75"/>
      <c r="K4844" s="75"/>
      <c r="L4844" s="75"/>
      <c r="M4844" s="75"/>
      <c r="N4844" s="75"/>
      <c r="O4844" s="75"/>
      <c r="P4844" s="75"/>
      <c r="Q4844" s="75"/>
      <c r="R4844" s="75"/>
      <c r="S4844" s="75"/>
      <c r="T4844" s="75"/>
      <c r="U4844" s="75"/>
      <c r="V4844" s="75"/>
      <c r="W4844" s="75"/>
      <c r="X4844" s="75"/>
      <c r="Y4844" s="75"/>
      <c r="Z4844" s="75"/>
      <c r="AA4844" s="75"/>
      <c r="AB4844" s="75"/>
      <c r="AC4844" s="75"/>
      <c r="AD4844" s="75"/>
      <c r="AE4844" s="75"/>
      <c r="AF4844" s="75"/>
      <c r="AG4844" s="75"/>
      <c r="AH4844" s="75"/>
      <c r="AI4844" s="75"/>
      <c r="AK4844" s="90"/>
    </row>
    <row r="4845" spans="1:58" ht="11.25" customHeight="1" x14ac:dyDescent="0.3">
      <c r="AK4845" s="90"/>
    </row>
    <row r="4846" spans="1:58" ht="11.25" customHeight="1" x14ac:dyDescent="0.3">
      <c r="C4846" s="958"/>
    </row>
    <row r="4850" spans="1:58" ht="11.25" customHeight="1" x14ac:dyDescent="0.3">
      <c r="AK4850" s="75"/>
      <c r="AL4850" s="76"/>
      <c r="AM4850" s="75"/>
      <c r="AO4850" s="75"/>
      <c r="AP4850" s="75"/>
      <c r="AQ4850" s="75"/>
      <c r="AR4850" s="75"/>
      <c r="AS4850" s="75"/>
      <c r="AT4850" s="75"/>
      <c r="AU4850" s="75"/>
      <c r="AV4850" s="75"/>
      <c r="AW4850" s="75"/>
      <c r="AX4850" s="75"/>
      <c r="AY4850" s="75"/>
      <c r="AZ4850" s="75"/>
      <c r="BA4850" s="75"/>
      <c r="BB4850" s="75"/>
      <c r="BC4850" s="75"/>
      <c r="BD4850" s="75"/>
      <c r="BE4850" s="75"/>
      <c r="BF4850" s="75"/>
    </row>
    <row r="4851" spans="1:58" ht="11.25" customHeight="1" x14ac:dyDescent="0.3">
      <c r="A4851" s="75"/>
      <c r="B4851" s="75"/>
      <c r="D4851" s="75"/>
      <c r="E4851" s="75"/>
      <c r="F4851" s="75"/>
      <c r="G4851" s="75"/>
      <c r="H4851" s="75"/>
      <c r="I4851" s="75"/>
      <c r="J4851" s="75"/>
      <c r="K4851" s="75"/>
      <c r="L4851" s="75"/>
      <c r="M4851" s="75"/>
      <c r="N4851" s="75"/>
      <c r="O4851" s="75"/>
      <c r="P4851" s="75"/>
      <c r="Q4851" s="75"/>
      <c r="R4851" s="75"/>
      <c r="S4851" s="75"/>
      <c r="T4851" s="75"/>
      <c r="U4851" s="75"/>
      <c r="V4851" s="75"/>
      <c r="W4851" s="75"/>
      <c r="X4851" s="75"/>
      <c r="Y4851" s="75"/>
      <c r="Z4851" s="75"/>
      <c r="AA4851" s="75"/>
      <c r="AB4851" s="75"/>
      <c r="AC4851" s="75"/>
      <c r="AD4851" s="75"/>
      <c r="AE4851" s="75"/>
      <c r="AF4851" s="75"/>
      <c r="AG4851" s="75"/>
      <c r="AH4851" s="75"/>
      <c r="AI4851" s="75"/>
    </row>
    <row r="4853" spans="1:58" ht="11.25" customHeight="1" x14ac:dyDescent="0.3">
      <c r="C4853" s="958"/>
    </row>
    <row r="4855" spans="1:58" ht="11.25" customHeight="1" x14ac:dyDescent="0.3">
      <c r="AK4855" s="75"/>
      <c r="AL4855" s="76"/>
      <c r="AM4855" s="75"/>
      <c r="AO4855" s="75"/>
      <c r="AP4855" s="75"/>
      <c r="AQ4855" s="75"/>
      <c r="AR4855" s="75"/>
      <c r="AS4855" s="75"/>
      <c r="AT4855" s="75"/>
      <c r="AU4855" s="75"/>
      <c r="AV4855" s="75"/>
      <c r="AW4855" s="75"/>
      <c r="AX4855" s="75"/>
      <c r="AY4855" s="75"/>
      <c r="AZ4855" s="75"/>
      <c r="BA4855" s="75"/>
      <c r="BB4855" s="75"/>
      <c r="BC4855" s="75"/>
      <c r="BD4855" s="75"/>
      <c r="BE4855" s="75"/>
      <c r="BF4855" s="75"/>
    </row>
    <row r="4856" spans="1:58" ht="11.25" customHeight="1" x14ac:dyDescent="0.3">
      <c r="A4856" s="75"/>
      <c r="B4856" s="75"/>
      <c r="D4856" s="75"/>
      <c r="E4856" s="75"/>
      <c r="F4856" s="75"/>
      <c r="G4856" s="75"/>
      <c r="H4856" s="75"/>
      <c r="I4856" s="75"/>
      <c r="J4856" s="75"/>
      <c r="K4856" s="75"/>
      <c r="L4856" s="75"/>
      <c r="M4856" s="75"/>
      <c r="N4856" s="75"/>
      <c r="O4856" s="75"/>
      <c r="P4856" s="75"/>
      <c r="Q4856" s="75"/>
      <c r="R4856" s="75"/>
      <c r="S4856" s="75"/>
      <c r="T4856" s="75"/>
      <c r="U4856" s="75"/>
      <c r="V4856" s="75"/>
      <c r="W4856" s="75"/>
      <c r="X4856" s="75"/>
      <c r="Y4856" s="75"/>
      <c r="Z4856" s="75"/>
      <c r="AA4856" s="75"/>
      <c r="AB4856" s="75"/>
      <c r="AC4856" s="75"/>
      <c r="AD4856" s="75"/>
      <c r="AE4856" s="75"/>
      <c r="AF4856" s="75"/>
      <c r="AG4856" s="75"/>
      <c r="AH4856" s="75"/>
      <c r="AI4856" s="75"/>
    </row>
    <row r="4858" spans="1:58" ht="11.25" customHeight="1" x14ac:dyDescent="0.3">
      <c r="C4858" s="958"/>
    </row>
    <row r="4862" spans="1:58" ht="11.25" customHeight="1" x14ac:dyDescent="0.3">
      <c r="AK4862" s="75"/>
      <c r="AL4862" s="76"/>
      <c r="AM4862" s="75"/>
      <c r="AO4862" s="75"/>
      <c r="AP4862" s="75"/>
      <c r="AQ4862" s="75"/>
      <c r="AR4862" s="75"/>
      <c r="AS4862" s="75"/>
      <c r="AT4862" s="75"/>
      <c r="AU4862" s="75"/>
      <c r="AV4862" s="75"/>
      <c r="AW4862" s="75"/>
      <c r="AX4862" s="75"/>
      <c r="AY4862" s="75"/>
      <c r="AZ4862" s="75"/>
      <c r="BA4862" s="75"/>
      <c r="BB4862" s="75"/>
      <c r="BC4862" s="75"/>
      <c r="BD4862" s="75"/>
      <c r="BE4862" s="75"/>
      <c r="BF4862" s="75"/>
    </row>
    <row r="4863" spans="1:58" ht="11.25" customHeight="1" x14ac:dyDescent="0.3">
      <c r="A4863" s="75"/>
      <c r="B4863" s="75"/>
      <c r="D4863" s="75"/>
      <c r="E4863" s="75"/>
      <c r="F4863" s="75"/>
      <c r="G4863" s="75"/>
      <c r="H4863" s="75"/>
      <c r="I4863" s="75"/>
      <c r="J4863" s="75"/>
      <c r="K4863" s="75"/>
      <c r="L4863" s="75"/>
      <c r="M4863" s="75"/>
      <c r="N4863" s="75"/>
      <c r="O4863" s="75"/>
      <c r="P4863" s="75"/>
      <c r="Q4863" s="75"/>
      <c r="R4863" s="75"/>
      <c r="S4863" s="75"/>
      <c r="T4863" s="75"/>
      <c r="U4863" s="75"/>
      <c r="V4863" s="75"/>
      <c r="W4863" s="75"/>
      <c r="X4863" s="75"/>
      <c r="Y4863" s="75"/>
      <c r="Z4863" s="75"/>
      <c r="AA4863" s="75"/>
      <c r="AB4863" s="75"/>
      <c r="AC4863" s="75"/>
      <c r="AD4863" s="75"/>
      <c r="AE4863" s="75"/>
      <c r="AF4863" s="75"/>
      <c r="AG4863" s="75"/>
      <c r="AH4863" s="75"/>
      <c r="AI4863" s="75"/>
    </row>
    <row r="4865" spans="1:58" ht="11.25" customHeight="1" x14ac:dyDescent="0.3">
      <c r="C4865" s="958"/>
    </row>
    <row r="4870" spans="1:58" ht="11.25" customHeight="1" x14ac:dyDescent="0.3">
      <c r="AK4870" s="75"/>
      <c r="AL4870" s="76"/>
      <c r="AM4870" s="75"/>
      <c r="AO4870" s="75"/>
      <c r="AP4870" s="75"/>
      <c r="AQ4870" s="75"/>
      <c r="AR4870" s="75"/>
      <c r="AS4870" s="75"/>
      <c r="AT4870" s="75"/>
      <c r="AU4870" s="75"/>
      <c r="AV4870" s="75"/>
      <c r="AW4870" s="75"/>
      <c r="AX4870" s="75"/>
      <c r="AY4870" s="75"/>
      <c r="AZ4870" s="75"/>
      <c r="BA4870" s="75"/>
      <c r="BB4870" s="75"/>
      <c r="BC4870" s="75"/>
      <c r="BD4870" s="75"/>
      <c r="BE4870" s="75"/>
      <c r="BF4870" s="75"/>
    </row>
    <row r="4871" spans="1:58" ht="11.25" customHeight="1" x14ac:dyDescent="0.3">
      <c r="A4871" s="75"/>
      <c r="B4871" s="75"/>
      <c r="D4871" s="75"/>
      <c r="E4871" s="75"/>
      <c r="F4871" s="75"/>
      <c r="G4871" s="75"/>
      <c r="H4871" s="75"/>
      <c r="I4871" s="75"/>
      <c r="J4871" s="75"/>
      <c r="K4871" s="75"/>
      <c r="L4871" s="75"/>
      <c r="M4871" s="75"/>
      <c r="N4871" s="75"/>
      <c r="O4871" s="75"/>
      <c r="P4871" s="75"/>
      <c r="Q4871" s="75"/>
      <c r="R4871" s="75"/>
      <c r="S4871" s="75"/>
      <c r="T4871" s="75"/>
      <c r="U4871" s="75"/>
      <c r="V4871" s="75"/>
      <c r="W4871" s="75"/>
      <c r="X4871" s="75"/>
      <c r="Y4871" s="75"/>
      <c r="Z4871" s="75"/>
      <c r="AA4871" s="75"/>
      <c r="AB4871" s="75"/>
      <c r="AC4871" s="75"/>
      <c r="AD4871" s="75"/>
      <c r="AE4871" s="75"/>
      <c r="AF4871" s="75"/>
      <c r="AG4871" s="75"/>
      <c r="AH4871" s="75"/>
      <c r="AI4871" s="75"/>
    </row>
    <row r="4873" spans="1:58" ht="11.25" customHeight="1" x14ac:dyDescent="0.3">
      <c r="C4873" s="958"/>
    </row>
    <row r="4880" spans="1:58" ht="11.25" customHeight="1" x14ac:dyDescent="0.3">
      <c r="AK4880" s="75"/>
      <c r="AL4880" s="76"/>
      <c r="AM4880" s="75"/>
      <c r="AO4880" s="75"/>
      <c r="AP4880" s="75"/>
      <c r="AQ4880" s="75"/>
      <c r="AR4880" s="75"/>
      <c r="AS4880" s="75"/>
      <c r="AT4880" s="75"/>
      <c r="AU4880" s="75"/>
      <c r="AV4880" s="75"/>
      <c r="AW4880" s="75"/>
      <c r="AX4880" s="75"/>
      <c r="AY4880" s="75"/>
      <c r="AZ4880" s="75"/>
      <c r="BA4880" s="75"/>
      <c r="BB4880" s="75"/>
      <c r="BC4880" s="75"/>
      <c r="BD4880" s="75"/>
      <c r="BE4880" s="75"/>
      <c r="BF4880" s="75"/>
    </row>
    <row r="4881" spans="1:58" ht="11.25" customHeight="1" x14ac:dyDescent="0.3">
      <c r="A4881" s="75"/>
      <c r="B4881" s="75"/>
      <c r="D4881" s="75"/>
      <c r="E4881" s="75"/>
      <c r="F4881" s="75"/>
      <c r="G4881" s="75"/>
      <c r="H4881" s="75"/>
      <c r="I4881" s="75"/>
      <c r="J4881" s="75"/>
      <c r="K4881" s="75"/>
      <c r="L4881" s="75"/>
      <c r="M4881" s="75"/>
      <c r="N4881" s="75"/>
      <c r="O4881" s="75"/>
      <c r="P4881" s="75"/>
      <c r="Q4881" s="75"/>
      <c r="R4881" s="75"/>
      <c r="S4881" s="75"/>
      <c r="T4881" s="75"/>
      <c r="U4881" s="75"/>
      <c r="V4881" s="75"/>
      <c r="W4881" s="75"/>
      <c r="X4881" s="75"/>
      <c r="Y4881" s="75"/>
      <c r="Z4881" s="75"/>
      <c r="AA4881" s="75"/>
      <c r="AB4881" s="75"/>
      <c r="AC4881" s="75"/>
      <c r="AD4881" s="75"/>
      <c r="AE4881" s="75"/>
      <c r="AF4881" s="75"/>
      <c r="AG4881" s="75"/>
      <c r="AH4881" s="75"/>
      <c r="AI4881" s="75"/>
    </row>
    <row r="4883" spans="1:58" ht="11.25" customHeight="1" x14ac:dyDescent="0.3">
      <c r="C4883" s="958"/>
    </row>
    <row r="4892" spans="1:58" ht="11.25" customHeight="1" x14ac:dyDescent="0.3">
      <c r="AK4892" s="75"/>
      <c r="AL4892" s="76"/>
      <c r="AM4892" s="75"/>
      <c r="AO4892" s="75"/>
      <c r="AP4892" s="75"/>
      <c r="AQ4892" s="75"/>
      <c r="AR4892" s="75"/>
      <c r="AS4892" s="75"/>
      <c r="AT4892" s="75"/>
      <c r="AU4892" s="75"/>
      <c r="AV4892" s="75"/>
      <c r="AW4892" s="75"/>
      <c r="AX4892" s="75"/>
      <c r="AY4892" s="75"/>
      <c r="AZ4892" s="75"/>
      <c r="BA4892" s="75"/>
      <c r="BB4892" s="75"/>
      <c r="BC4892" s="75"/>
      <c r="BD4892" s="75"/>
      <c r="BE4892" s="75"/>
      <c r="BF4892" s="75"/>
    </row>
    <row r="4893" spans="1:58" ht="11.25" customHeight="1" x14ac:dyDescent="0.3">
      <c r="A4893" s="75"/>
      <c r="B4893" s="75"/>
      <c r="D4893" s="75"/>
      <c r="E4893" s="75"/>
      <c r="F4893" s="75"/>
      <c r="G4893" s="75"/>
      <c r="H4893" s="75"/>
      <c r="I4893" s="75"/>
      <c r="J4893" s="75"/>
      <c r="K4893" s="75"/>
      <c r="L4893" s="75"/>
      <c r="M4893" s="75"/>
      <c r="N4893" s="75"/>
      <c r="O4893" s="75"/>
      <c r="P4893" s="75"/>
      <c r="Q4893" s="75"/>
      <c r="R4893" s="75"/>
      <c r="S4893" s="75"/>
      <c r="T4893" s="75"/>
      <c r="U4893" s="75"/>
      <c r="V4893" s="75"/>
      <c r="W4893" s="75"/>
      <c r="X4893" s="75"/>
      <c r="Y4893" s="75"/>
      <c r="Z4893" s="75"/>
      <c r="AA4893" s="75"/>
      <c r="AB4893" s="75"/>
      <c r="AC4893" s="75"/>
      <c r="AD4893" s="75"/>
      <c r="AE4893" s="75"/>
      <c r="AF4893" s="75"/>
      <c r="AG4893" s="75"/>
      <c r="AH4893" s="75"/>
      <c r="AI4893" s="75"/>
    </row>
    <row r="4895" spans="1:58" ht="11.25" customHeight="1" x14ac:dyDescent="0.3">
      <c r="C4895" s="958"/>
    </row>
    <row r="4896" spans="1:58" ht="11.25" customHeight="1" x14ac:dyDescent="0.3">
      <c r="AK4896" s="75"/>
      <c r="AL4896" s="76"/>
      <c r="AM4896" s="75"/>
      <c r="AO4896" s="75"/>
      <c r="AP4896" s="75"/>
      <c r="AQ4896" s="75"/>
      <c r="AR4896" s="75"/>
      <c r="AS4896" s="75"/>
      <c r="AT4896" s="75"/>
      <c r="AU4896" s="75"/>
      <c r="AV4896" s="75"/>
      <c r="AW4896" s="75"/>
      <c r="AX4896" s="75"/>
      <c r="AY4896" s="75"/>
      <c r="AZ4896" s="75"/>
      <c r="BA4896" s="75"/>
      <c r="BB4896" s="75"/>
      <c r="BC4896" s="75"/>
      <c r="BD4896" s="75"/>
      <c r="BE4896" s="75"/>
      <c r="BF4896" s="75"/>
    </row>
    <row r="4897" spans="1:58" ht="11.25" customHeight="1" x14ac:dyDescent="0.3">
      <c r="A4897" s="75"/>
      <c r="B4897" s="75"/>
      <c r="D4897" s="75"/>
      <c r="E4897" s="75"/>
      <c r="F4897" s="75"/>
      <c r="G4897" s="75"/>
      <c r="H4897" s="75"/>
      <c r="I4897" s="75"/>
      <c r="J4897" s="75"/>
      <c r="K4897" s="75"/>
      <c r="L4897" s="75"/>
      <c r="M4897" s="75"/>
      <c r="N4897" s="75"/>
      <c r="O4897" s="75"/>
      <c r="P4897" s="75"/>
      <c r="Q4897" s="75"/>
      <c r="R4897" s="75"/>
      <c r="S4897" s="75"/>
      <c r="T4897" s="75"/>
      <c r="U4897" s="75"/>
      <c r="V4897" s="75"/>
      <c r="W4897" s="75"/>
      <c r="X4897" s="75"/>
      <c r="Y4897" s="75"/>
      <c r="Z4897" s="75"/>
      <c r="AA4897" s="75"/>
      <c r="AB4897" s="75"/>
      <c r="AC4897" s="75"/>
      <c r="AD4897" s="75"/>
      <c r="AE4897" s="75"/>
      <c r="AF4897" s="75"/>
      <c r="AG4897" s="75"/>
      <c r="AH4897" s="75"/>
      <c r="AI4897" s="75"/>
      <c r="AK4897" s="75"/>
      <c r="AL4897" s="76"/>
      <c r="AM4897" s="75"/>
      <c r="AO4897" s="75"/>
      <c r="AP4897" s="75"/>
      <c r="AQ4897" s="75"/>
      <c r="AR4897" s="75"/>
      <c r="AS4897" s="75"/>
      <c r="AT4897" s="75"/>
      <c r="AU4897" s="75"/>
      <c r="AV4897" s="75"/>
      <c r="AW4897" s="75"/>
      <c r="AX4897" s="75"/>
      <c r="AY4897" s="75"/>
      <c r="AZ4897" s="75"/>
      <c r="BA4897" s="75"/>
      <c r="BB4897" s="75"/>
      <c r="BC4897" s="75"/>
      <c r="BD4897" s="75"/>
      <c r="BE4897" s="75"/>
      <c r="BF4897" s="75"/>
    </row>
    <row r="4898" spans="1:58" ht="11.25" customHeight="1" x14ac:dyDescent="0.3">
      <c r="A4898" s="75"/>
      <c r="B4898" s="75"/>
      <c r="D4898" s="75"/>
      <c r="E4898" s="75"/>
      <c r="F4898" s="75"/>
      <c r="G4898" s="75"/>
      <c r="H4898" s="75"/>
      <c r="I4898" s="75"/>
      <c r="J4898" s="75"/>
      <c r="K4898" s="75"/>
      <c r="L4898" s="75"/>
      <c r="M4898" s="75"/>
      <c r="N4898" s="75"/>
      <c r="O4898" s="75"/>
      <c r="P4898" s="75"/>
      <c r="Q4898" s="75"/>
      <c r="R4898" s="75"/>
      <c r="S4898" s="75"/>
      <c r="T4898" s="75"/>
      <c r="U4898" s="75"/>
      <c r="V4898" s="75"/>
      <c r="W4898" s="75"/>
      <c r="X4898" s="75"/>
      <c r="Y4898" s="75"/>
      <c r="Z4898" s="75"/>
      <c r="AA4898" s="75"/>
      <c r="AB4898" s="75"/>
      <c r="AC4898" s="75"/>
      <c r="AD4898" s="75"/>
      <c r="AE4898" s="75"/>
      <c r="AF4898" s="75"/>
      <c r="AG4898" s="75"/>
      <c r="AH4898" s="75"/>
      <c r="AI4898" s="75"/>
      <c r="AK4898" s="75"/>
      <c r="AL4898" s="76"/>
      <c r="AM4898" s="75"/>
      <c r="AO4898" s="75"/>
      <c r="AP4898" s="75"/>
      <c r="AQ4898" s="75"/>
      <c r="AR4898" s="75"/>
      <c r="AS4898" s="75"/>
      <c r="AT4898" s="75"/>
      <c r="AU4898" s="75"/>
      <c r="AV4898" s="75"/>
      <c r="AW4898" s="75"/>
      <c r="AX4898" s="75"/>
      <c r="AY4898" s="75"/>
      <c r="AZ4898" s="75"/>
      <c r="BA4898" s="75"/>
      <c r="BB4898" s="75"/>
      <c r="BC4898" s="75"/>
      <c r="BD4898" s="75"/>
      <c r="BE4898" s="75"/>
      <c r="BF4898" s="75"/>
    </row>
    <row r="4899" spans="1:58" ht="11.25" customHeight="1" x14ac:dyDescent="0.3">
      <c r="A4899" s="75"/>
      <c r="B4899" s="75"/>
      <c r="C4899" s="958"/>
      <c r="D4899" s="75"/>
      <c r="E4899" s="75"/>
      <c r="F4899" s="75"/>
      <c r="G4899" s="75"/>
      <c r="H4899" s="75"/>
      <c r="I4899" s="75"/>
      <c r="J4899" s="75"/>
      <c r="K4899" s="75"/>
      <c r="L4899" s="75"/>
      <c r="M4899" s="75"/>
      <c r="N4899" s="75"/>
      <c r="O4899" s="75"/>
      <c r="P4899" s="75"/>
      <c r="Q4899" s="75"/>
      <c r="R4899" s="75"/>
      <c r="S4899" s="75"/>
      <c r="T4899" s="75"/>
      <c r="U4899" s="75"/>
      <c r="V4899" s="75"/>
      <c r="W4899" s="75"/>
      <c r="X4899" s="75"/>
      <c r="Y4899" s="75"/>
      <c r="Z4899" s="75"/>
      <c r="AA4899" s="75"/>
      <c r="AB4899" s="75"/>
      <c r="AC4899" s="75"/>
      <c r="AD4899" s="75"/>
      <c r="AE4899" s="75"/>
      <c r="AF4899" s="75"/>
      <c r="AG4899" s="75"/>
      <c r="AH4899" s="75"/>
      <c r="AI4899" s="75"/>
      <c r="AK4899" s="75"/>
      <c r="AL4899" s="76"/>
      <c r="AM4899" s="75"/>
      <c r="AO4899" s="75"/>
      <c r="AP4899" s="75"/>
      <c r="AQ4899" s="75"/>
      <c r="AR4899" s="75"/>
      <c r="AS4899" s="75"/>
      <c r="AT4899" s="75"/>
      <c r="AU4899" s="75"/>
      <c r="AV4899" s="75"/>
      <c r="AW4899" s="75"/>
      <c r="AX4899" s="75"/>
      <c r="AY4899" s="75"/>
      <c r="AZ4899" s="75"/>
      <c r="BA4899" s="75"/>
      <c r="BB4899" s="75"/>
      <c r="BC4899" s="75"/>
      <c r="BD4899" s="75"/>
      <c r="BE4899" s="75"/>
      <c r="BF4899" s="75"/>
    </row>
    <row r="4900" spans="1:58" ht="11.25" customHeight="1" x14ac:dyDescent="0.3">
      <c r="A4900" s="75"/>
      <c r="B4900" s="75"/>
      <c r="C4900" s="958"/>
      <c r="D4900" s="75"/>
      <c r="E4900" s="75"/>
      <c r="F4900" s="75"/>
      <c r="G4900" s="75"/>
      <c r="H4900" s="75"/>
      <c r="I4900" s="75"/>
      <c r="J4900" s="75"/>
      <c r="K4900" s="75"/>
      <c r="L4900" s="75"/>
      <c r="M4900" s="75"/>
      <c r="N4900" s="75"/>
      <c r="O4900" s="75"/>
      <c r="P4900" s="75"/>
      <c r="Q4900" s="75"/>
      <c r="R4900" s="75"/>
      <c r="S4900" s="75"/>
      <c r="T4900" s="75"/>
      <c r="U4900" s="75"/>
      <c r="V4900" s="75"/>
      <c r="W4900" s="75"/>
      <c r="X4900" s="75"/>
      <c r="Y4900" s="75"/>
      <c r="Z4900" s="75"/>
      <c r="AA4900" s="75"/>
      <c r="AB4900" s="75"/>
      <c r="AC4900" s="75"/>
      <c r="AD4900" s="75"/>
      <c r="AE4900" s="75"/>
      <c r="AF4900" s="75"/>
      <c r="AG4900" s="75"/>
      <c r="AH4900" s="75"/>
      <c r="AI4900" s="75"/>
      <c r="AK4900" s="75"/>
      <c r="AL4900" s="76"/>
      <c r="AM4900" s="75"/>
      <c r="AO4900" s="75"/>
      <c r="AP4900" s="75"/>
      <c r="AQ4900" s="75"/>
      <c r="AR4900" s="75"/>
      <c r="AS4900" s="75"/>
      <c r="AT4900" s="75"/>
      <c r="AU4900" s="75"/>
      <c r="AV4900" s="75"/>
      <c r="AW4900" s="75"/>
      <c r="AX4900" s="75"/>
      <c r="AY4900" s="75"/>
      <c r="AZ4900" s="75"/>
      <c r="BA4900" s="75"/>
      <c r="BB4900" s="75"/>
      <c r="BC4900" s="75"/>
      <c r="BD4900" s="75"/>
      <c r="BE4900" s="75"/>
      <c r="BF4900" s="75"/>
    </row>
    <row r="4901" spans="1:58" ht="11.25" customHeight="1" x14ac:dyDescent="0.3">
      <c r="A4901" s="75"/>
      <c r="B4901" s="75"/>
      <c r="C4901" s="958"/>
      <c r="D4901" s="75"/>
      <c r="E4901" s="75"/>
      <c r="F4901" s="75"/>
      <c r="G4901" s="75"/>
      <c r="H4901" s="75"/>
      <c r="I4901" s="75"/>
      <c r="J4901" s="75"/>
      <c r="K4901" s="75"/>
      <c r="L4901" s="75"/>
      <c r="M4901" s="75"/>
      <c r="N4901" s="75"/>
      <c r="O4901" s="75"/>
      <c r="P4901" s="75"/>
      <c r="Q4901" s="75"/>
      <c r="R4901" s="75"/>
      <c r="S4901" s="75"/>
      <c r="T4901" s="75"/>
      <c r="U4901" s="75"/>
      <c r="V4901" s="75"/>
      <c r="W4901" s="75"/>
      <c r="X4901" s="75"/>
      <c r="Y4901" s="75"/>
      <c r="Z4901" s="75"/>
      <c r="AA4901" s="75"/>
      <c r="AB4901" s="75"/>
      <c r="AC4901" s="75"/>
      <c r="AD4901" s="75"/>
      <c r="AE4901" s="75"/>
      <c r="AF4901" s="75"/>
      <c r="AG4901" s="75"/>
      <c r="AH4901" s="75"/>
      <c r="AI4901" s="75"/>
      <c r="AK4901" s="75"/>
      <c r="AL4901" s="76"/>
      <c r="AM4901" s="75"/>
      <c r="AO4901" s="75"/>
      <c r="AP4901" s="75"/>
      <c r="AQ4901" s="75"/>
      <c r="AR4901" s="75"/>
      <c r="AS4901" s="75"/>
      <c r="AT4901" s="75"/>
      <c r="AU4901" s="75"/>
      <c r="AV4901" s="75"/>
      <c r="AW4901" s="75"/>
      <c r="AX4901" s="75"/>
      <c r="AY4901" s="75"/>
      <c r="AZ4901" s="75"/>
      <c r="BA4901" s="75"/>
      <c r="BB4901" s="75"/>
      <c r="BC4901" s="75"/>
      <c r="BD4901" s="75"/>
      <c r="BE4901" s="75"/>
      <c r="BF4901" s="75"/>
    </row>
    <row r="4902" spans="1:58" ht="11.25" customHeight="1" x14ac:dyDescent="0.3">
      <c r="A4902" s="75"/>
      <c r="B4902" s="75"/>
      <c r="C4902" s="958"/>
      <c r="D4902" s="75"/>
      <c r="E4902" s="75"/>
      <c r="F4902" s="75"/>
      <c r="G4902" s="75"/>
      <c r="H4902" s="75"/>
      <c r="I4902" s="75"/>
      <c r="J4902" s="75"/>
      <c r="K4902" s="75"/>
      <c r="L4902" s="75"/>
      <c r="M4902" s="75"/>
      <c r="N4902" s="75"/>
      <c r="O4902" s="75"/>
      <c r="P4902" s="75"/>
      <c r="Q4902" s="75"/>
      <c r="R4902" s="75"/>
      <c r="S4902" s="75"/>
      <c r="T4902" s="75"/>
      <c r="U4902" s="75"/>
      <c r="V4902" s="75"/>
      <c r="W4902" s="75"/>
      <c r="X4902" s="75"/>
      <c r="Y4902" s="75"/>
      <c r="Z4902" s="75"/>
      <c r="AA4902" s="75"/>
      <c r="AB4902" s="75"/>
      <c r="AC4902" s="75"/>
      <c r="AD4902" s="75"/>
      <c r="AE4902" s="75"/>
      <c r="AF4902" s="75"/>
      <c r="AG4902" s="75"/>
      <c r="AH4902" s="75"/>
      <c r="AI4902" s="75"/>
      <c r="AK4902" s="75"/>
      <c r="AL4902" s="76"/>
      <c r="AM4902" s="75"/>
      <c r="AO4902" s="75"/>
      <c r="AP4902" s="75"/>
      <c r="AQ4902" s="75"/>
      <c r="AR4902" s="75"/>
      <c r="AS4902" s="75"/>
      <c r="AT4902" s="75"/>
      <c r="AU4902" s="75"/>
      <c r="AV4902" s="75"/>
      <c r="AW4902" s="75"/>
      <c r="AX4902" s="75"/>
      <c r="AY4902" s="75"/>
      <c r="AZ4902" s="75"/>
      <c r="BA4902" s="75"/>
      <c r="BB4902" s="75"/>
      <c r="BC4902" s="75"/>
      <c r="BD4902" s="75"/>
      <c r="BE4902" s="75"/>
      <c r="BF4902" s="75"/>
    </row>
    <row r="4903" spans="1:58" ht="11.25" customHeight="1" x14ac:dyDescent="0.3">
      <c r="A4903" s="75"/>
      <c r="B4903" s="75"/>
      <c r="C4903" s="958"/>
      <c r="D4903" s="75"/>
      <c r="E4903" s="75"/>
      <c r="F4903" s="75"/>
      <c r="G4903" s="75"/>
      <c r="H4903" s="75"/>
      <c r="I4903" s="75"/>
      <c r="J4903" s="75"/>
      <c r="K4903" s="75"/>
      <c r="L4903" s="75"/>
      <c r="M4903" s="75"/>
      <c r="N4903" s="75"/>
      <c r="O4903" s="75"/>
      <c r="P4903" s="75"/>
      <c r="Q4903" s="75"/>
      <c r="R4903" s="75"/>
      <c r="S4903" s="75"/>
      <c r="T4903" s="75"/>
      <c r="U4903" s="75"/>
      <c r="V4903" s="75"/>
      <c r="W4903" s="75"/>
      <c r="X4903" s="75"/>
      <c r="Y4903" s="75"/>
      <c r="Z4903" s="75"/>
      <c r="AA4903" s="75"/>
      <c r="AB4903" s="75"/>
      <c r="AC4903" s="75"/>
      <c r="AD4903" s="75"/>
      <c r="AE4903" s="75"/>
      <c r="AF4903" s="75"/>
      <c r="AG4903" s="75"/>
      <c r="AH4903" s="75"/>
      <c r="AI4903" s="75"/>
      <c r="AK4903" s="75"/>
      <c r="AL4903" s="76"/>
      <c r="AM4903" s="75"/>
      <c r="AO4903" s="75"/>
      <c r="AP4903" s="75"/>
      <c r="AQ4903" s="75"/>
      <c r="AR4903" s="75"/>
      <c r="AS4903" s="75"/>
      <c r="AT4903" s="75"/>
      <c r="AU4903" s="75"/>
      <c r="AV4903" s="75"/>
      <c r="AW4903" s="75"/>
      <c r="AX4903" s="75"/>
      <c r="AY4903" s="75"/>
      <c r="AZ4903" s="75"/>
      <c r="BA4903" s="75"/>
      <c r="BB4903" s="75"/>
      <c r="BC4903" s="75"/>
      <c r="BD4903" s="75"/>
      <c r="BE4903" s="75"/>
      <c r="BF4903" s="75"/>
    </row>
    <row r="4904" spans="1:58" ht="11.25" customHeight="1" x14ac:dyDescent="0.3">
      <c r="A4904" s="75"/>
      <c r="B4904" s="75"/>
      <c r="C4904" s="958"/>
      <c r="D4904" s="75"/>
      <c r="E4904" s="75"/>
      <c r="F4904" s="75"/>
      <c r="G4904" s="75"/>
      <c r="H4904" s="75"/>
      <c r="I4904" s="75"/>
      <c r="J4904" s="75"/>
      <c r="K4904" s="75"/>
      <c r="L4904" s="75"/>
      <c r="M4904" s="75"/>
      <c r="N4904" s="75"/>
      <c r="O4904" s="75"/>
      <c r="P4904" s="75"/>
      <c r="Q4904" s="75"/>
      <c r="R4904" s="75"/>
      <c r="S4904" s="75"/>
      <c r="T4904" s="75"/>
      <c r="U4904" s="75"/>
      <c r="V4904" s="75"/>
      <c r="W4904" s="75"/>
      <c r="X4904" s="75"/>
      <c r="Y4904" s="75"/>
      <c r="Z4904" s="75"/>
      <c r="AA4904" s="75"/>
      <c r="AB4904" s="75"/>
      <c r="AC4904" s="75"/>
      <c r="AD4904" s="75"/>
      <c r="AE4904" s="75"/>
      <c r="AF4904" s="75"/>
      <c r="AG4904" s="75"/>
      <c r="AH4904" s="75"/>
      <c r="AI4904" s="75"/>
      <c r="AK4904" s="75"/>
      <c r="AL4904" s="76"/>
      <c r="AM4904" s="75"/>
      <c r="AO4904" s="75"/>
      <c r="AP4904" s="75"/>
      <c r="AQ4904" s="75"/>
      <c r="AR4904" s="75"/>
      <c r="AS4904" s="75"/>
      <c r="AT4904" s="75"/>
      <c r="AU4904" s="75"/>
      <c r="AV4904" s="75"/>
      <c r="AW4904" s="75"/>
      <c r="AX4904" s="75"/>
      <c r="AY4904" s="75"/>
      <c r="AZ4904" s="75"/>
      <c r="BA4904" s="75"/>
      <c r="BB4904" s="75"/>
      <c r="BC4904" s="75"/>
      <c r="BD4904" s="75"/>
      <c r="BE4904" s="75"/>
      <c r="BF4904" s="75"/>
    </row>
    <row r="4905" spans="1:58" ht="11.25" customHeight="1" x14ac:dyDescent="0.3">
      <c r="A4905" s="75"/>
      <c r="B4905" s="75"/>
      <c r="C4905" s="958"/>
      <c r="D4905" s="75"/>
      <c r="E4905" s="75"/>
      <c r="F4905" s="75"/>
      <c r="G4905" s="75"/>
      <c r="H4905" s="75"/>
      <c r="I4905" s="75"/>
      <c r="J4905" s="75"/>
      <c r="K4905" s="75"/>
      <c r="L4905" s="75"/>
      <c r="M4905" s="75"/>
      <c r="N4905" s="75"/>
      <c r="O4905" s="75"/>
      <c r="P4905" s="75"/>
      <c r="Q4905" s="75"/>
      <c r="R4905" s="75"/>
      <c r="S4905" s="75"/>
      <c r="T4905" s="75"/>
      <c r="U4905" s="75"/>
      <c r="V4905" s="75"/>
      <c r="W4905" s="75"/>
      <c r="X4905" s="75"/>
      <c r="Y4905" s="75"/>
      <c r="Z4905" s="75"/>
      <c r="AA4905" s="75"/>
      <c r="AB4905" s="75"/>
      <c r="AC4905" s="75"/>
      <c r="AD4905" s="75"/>
      <c r="AE4905" s="75"/>
      <c r="AF4905" s="75"/>
      <c r="AG4905" s="75"/>
      <c r="AH4905" s="75"/>
      <c r="AI4905" s="75"/>
      <c r="AK4905" s="75"/>
      <c r="AL4905" s="76"/>
      <c r="AM4905" s="75"/>
      <c r="AO4905" s="75"/>
      <c r="AP4905" s="75"/>
      <c r="AQ4905" s="75"/>
      <c r="AR4905" s="75"/>
      <c r="AS4905" s="75"/>
      <c r="AT4905" s="75"/>
      <c r="AU4905" s="75"/>
      <c r="AV4905" s="75"/>
      <c r="AW4905" s="75"/>
      <c r="AX4905" s="75"/>
      <c r="AY4905" s="75"/>
      <c r="AZ4905" s="75"/>
      <c r="BA4905" s="75"/>
      <c r="BB4905" s="75"/>
      <c r="BC4905" s="75"/>
      <c r="BD4905" s="75"/>
      <c r="BE4905" s="75"/>
      <c r="BF4905" s="75"/>
    </row>
    <row r="4906" spans="1:58" ht="11.25" customHeight="1" x14ac:dyDescent="0.3">
      <c r="A4906" s="75"/>
      <c r="B4906" s="75"/>
      <c r="C4906" s="958"/>
      <c r="D4906" s="75"/>
      <c r="E4906" s="75"/>
      <c r="F4906" s="75"/>
      <c r="G4906" s="75"/>
      <c r="H4906" s="75"/>
      <c r="I4906" s="75"/>
      <c r="J4906" s="75"/>
      <c r="K4906" s="75"/>
      <c r="L4906" s="75"/>
      <c r="M4906" s="75"/>
      <c r="N4906" s="75"/>
      <c r="O4906" s="75"/>
      <c r="P4906" s="75"/>
      <c r="Q4906" s="75"/>
      <c r="R4906" s="75"/>
      <c r="S4906" s="75"/>
      <c r="T4906" s="75"/>
      <c r="U4906" s="75"/>
      <c r="V4906" s="75"/>
      <c r="W4906" s="75"/>
      <c r="X4906" s="75"/>
      <c r="Y4906" s="75"/>
      <c r="Z4906" s="75"/>
      <c r="AA4906" s="75"/>
      <c r="AB4906" s="75"/>
      <c r="AC4906" s="75"/>
      <c r="AD4906" s="75"/>
      <c r="AE4906" s="75"/>
      <c r="AF4906" s="75"/>
      <c r="AG4906" s="75"/>
      <c r="AH4906" s="75"/>
      <c r="AI4906" s="75"/>
      <c r="AK4906" s="75"/>
      <c r="AL4906" s="76"/>
      <c r="AM4906" s="75"/>
      <c r="AO4906" s="75"/>
      <c r="AP4906" s="75"/>
      <c r="AQ4906" s="75"/>
      <c r="AR4906" s="75"/>
      <c r="AS4906" s="75"/>
      <c r="AT4906" s="75"/>
      <c r="AU4906" s="75"/>
      <c r="AV4906" s="75"/>
      <c r="AW4906" s="75"/>
      <c r="AX4906" s="75"/>
      <c r="AY4906" s="75"/>
      <c r="AZ4906" s="75"/>
      <c r="BA4906" s="75"/>
      <c r="BB4906" s="75"/>
      <c r="BC4906" s="75"/>
      <c r="BD4906" s="75"/>
      <c r="BE4906" s="75"/>
      <c r="BF4906" s="75"/>
    </row>
    <row r="4907" spans="1:58" ht="11.25" customHeight="1" x14ac:dyDescent="0.3">
      <c r="A4907" s="75"/>
      <c r="B4907" s="75"/>
      <c r="C4907" s="958"/>
      <c r="D4907" s="75"/>
      <c r="E4907" s="75"/>
      <c r="F4907" s="75"/>
      <c r="G4907" s="75"/>
      <c r="H4907" s="75"/>
      <c r="I4907" s="75"/>
      <c r="J4907" s="75"/>
      <c r="K4907" s="75"/>
      <c r="L4907" s="75"/>
      <c r="M4907" s="75"/>
      <c r="N4907" s="75"/>
      <c r="O4907" s="75"/>
      <c r="P4907" s="75"/>
      <c r="Q4907" s="75"/>
      <c r="R4907" s="75"/>
      <c r="S4907" s="75"/>
      <c r="T4907" s="75"/>
      <c r="U4907" s="75"/>
      <c r="V4907" s="75"/>
      <c r="W4907" s="75"/>
      <c r="X4907" s="75"/>
      <c r="Y4907" s="75"/>
      <c r="Z4907" s="75"/>
      <c r="AA4907" s="75"/>
      <c r="AB4907" s="75"/>
      <c r="AC4907" s="75"/>
      <c r="AD4907" s="75"/>
      <c r="AE4907" s="75"/>
      <c r="AF4907" s="75"/>
      <c r="AG4907" s="75"/>
      <c r="AH4907" s="75"/>
      <c r="AI4907" s="75"/>
      <c r="AK4907" s="75"/>
      <c r="AL4907" s="76"/>
      <c r="AM4907" s="75"/>
      <c r="AO4907" s="75"/>
      <c r="AP4907" s="75"/>
      <c r="AQ4907" s="75"/>
      <c r="AR4907" s="75"/>
      <c r="AS4907" s="75"/>
      <c r="AT4907" s="75"/>
      <c r="AU4907" s="75"/>
      <c r="AV4907" s="75"/>
      <c r="AW4907" s="75"/>
      <c r="AX4907" s="75"/>
      <c r="AY4907" s="75"/>
      <c r="AZ4907" s="75"/>
      <c r="BA4907" s="75"/>
      <c r="BB4907" s="75"/>
      <c r="BC4907" s="75"/>
      <c r="BD4907" s="75"/>
      <c r="BE4907" s="75"/>
      <c r="BF4907" s="75"/>
    </row>
    <row r="4908" spans="1:58" ht="11.25" customHeight="1" x14ac:dyDescent="0.3">
      <c r="A4908" s="75"/>
      <c r="B4908" s="75"/>
      <c r="C4908" s="958"/>
      <c r="D4908" s="75"/>
      <c r="E4908" s="75"/>
      <c r="F4908" s="75"/>
      <c r="G4908" s="75"/>
      <c r="H4908" s="75"/>
      <c r="I4908" s="75"/>
      <c r="J4908" s="75"/>
      <c r="K4908" s="75"/>
      <c r="L4908" s="75"/>
      <c r="M4908" s="75"/>
      <c r="N4908" s="75"/>
      <c r="O4908" s="75"/>
      <c r="P4908" s="75"/>
      <c r="Q4908" s="75"/>
      <c r="R4908" s="75"/>
      <c r="S4908" s="75"/>
      <c r="T4908" s="75"/>
      <c r="U4908" s="75"/>
      <c r="V4908" s="75"/>
      <c r="W4908" s="75"/>
      <c r="X4908" s="75"/>
      <c r="Y4908" s="75"/>
      <c r="Z4908" s="75"/>
      <c r="AA4908" s="75"/>
      <c r="AB4908" s="75"/>
      <c r="AC4908" s="75"/>
      <c r="AD4908" s="75"/>
      <c r="AE4908" s="75"/>
      <c r="AF4908" s="75"/>
      <c r="AG4908" s="75"/>
      <c r="AH4908" s="75"/>
      <c r="AI4908" s="75"/>
      <c r="AK4908" s="75"/>
      <c r="AL4908" s="76"/>
      <c r="AM4908" s="75"/>
      <c r="AO4908" s="75"/>
      <c r="AP4908" s="75"/>
      <c r="AQ4908" s="75"/>
      <c r="AR4908" s="75"/>
      <c r="AS4908" s="75"/>
      <c r="AT4908" s="75"/>
      <c r="AU4908" s="75"/>
      <c r="AV4908" s="75"/>
      <c r="AW4908" s="75"/>
      <c r="AX4908" s="75"/>
      <c r="AY4908" s="75"/>
      <c r="AZ4908" s="75"/>
      <c r="BA4908" s="75"/>
      <c r="BB4908" s="75"/>
      <c r="BC4908" s="75"/>
      <c r="BD4908" s="75"/>
      <c r="BE4908" s="75"/>
      <c r="BF4908" s="75"/>
    </row>
    <row r="4909" spans="1:58" ht="11.25" customHeight="1" x14ac:dyDescent="0.3">
      <c r="A4909" s="75"/>
      <c r="B4909" s="75"/>
      <c r="C4909" s="958"/>
      <c r="D4909" s="75"/>
      <c r="E4909" s="75"/>
      <c r="F4909" s="75"/>
      <c r="G4909" s="75"/>
      <c r="H4909" s="75"/>
      <c r="I4909" s="75"/>
      <c r="J4909" s="75"/>
      <c r="K4909" s="75"/>
      <c r="L4909" s="75"/>
      <c r="M4909" s="75"/>
      <c r="N4909" s="75"/>
      <c r="O4909" s="75"/>
      <c r="P4909" s="75"/>
      <c r="Q4909" s="75"/>
      <c r="R4909" s="75"/>
      <c r="S4909" s="75"/>
      <c r="T4909" s="75"/>
      <c r="U4909" s="75"/>
      <c r="V4909" s="75"/>
      <c r="W4909" s="75"/>
      <c r="X4909" s="75"/>
      <c r="Y4909" s="75"/>
      <c r="Z4909" s="75"/>
      <c r="AA4909" s="75"/>
      <c r="AB4909" s="75"/>
      <c r="AC4909" s="75"/>
      <c r="AD4909" s="75"/>
      <c r="AE4909" s="75"/>
      <c r="AF4909" s="75"/>
      <c r="AG4909" s="75"/>
      <c r="AH4909" s="75"/>
      <c r="AI4909" s="75"/>
      <c r="AK4909" s="75"/>
      <c r="AL4909" s="76"/>
      <c r="AM4909" s="75"/>
      <c r="AO4909" s="75"/>
      <c r="AP4909" s="75"/>
      <c r="AQ4909" s="75"/>
      <c r="AR4909" s="75"/>
      <c r="AS4909" s="75"/>
      <c r="AT4909" s="75"/>
      <c r="AU4909" s="75"/>
      <c r="AV4909" s="75"/>
      <c r="AW4909" s="75"/>
      <c r="AX4909" s="75"/>
      <c r="AY4909" s="75"/>
      <c r="AZ4909" s="75"/>
      <c r="BA4909" s="75"/>
      <c r="BB4909" s="75"/>
      <c r="BC4909" s="75"/>
      <c r="BD4909" s="75"/>
      <c r="BE4909" s="75"/>
      <c r="BF4909" s="75"/>
    </row>
    <row r="4910" spans="1:58" ht="11.25" customHeight="1" x14ac:dyDescent="0.3">
      <c r="A4910" s="75"/>
      <c r="B4910" s="75"/>
      <c r="C4910" s="958"/>
      <c r="D4910" s="75"/>
      <c r="E4910" s="75"/>
      <c r="F4910" s="75"/>
      <c r="G4910" s="75"/>
      <c r="H4910" s="75"/>
      <c r="I4910" s="75"/>
      <c r="J4910" s="75"/>
      <c r="K4910" s="75"/>
      <c r="L4910" s="75"/>
      <c r="M4910" s="75"/>
      <c r="N4910" s="75"/>
      <c r="O4910" s="75"/>
      <c r="P4910" s="75"/>
      <c r="Q4910" s="75"/>
      <c r="R4910" s="75"/>
      <c r="S4910" s="75"/>
      <c r="T4910" s="75"/>
      <c r="U4910" s="75"/>
      <c r="V4910" s="75"/>
      <c r="W4910" s="75"/>
      <c r="X4910" s="75"/>
      <c r="Y4910" s="75"/>
      <c r="Z4910" s="75"/>
      <c r="AA4910" s="75"/>
      <c r="AB4910" s="75"/>
      <c r="AC4910" s="75"/>
      <c r="AD4910" s="75"/>
      <c r="AE4910" s="75"/>
      <c r="AF4910" s="75"/>
      <c r="AG4910" s="75"/>
      <c r="AH4910" s="75"/>
      <c r="AI4910" s="75"/>
      <c r="AK4910" s="75"/>
      <c r="AL4910" s="76"/>
      <c r="AM4910" s="75"/>
      <c r="AO4910" s="75"/>
      <c r="AP4910" s="75"/>
      <c r="AQ4910" s="75"/>
      <c r="AR4910" s="75"/>
      <c r="AS4910" s="75"/>
      <c r="AT4910" s="75"/>
      <c r="AU4910" s="75"/>
      <c r="AV4910" s="75"/>
      <c r="AW4910" s="75"/>
      <c r="AX4910" s="75"/>
      <c r="AY4910" s="75"/>
      <c r="AZ4910" s="75"/>
      <c r="BA4910" s="75"/>
      <c r="BB4910" s="75"/>
      <c r="BC4910" s="75"/>
      <c r="BD4910" s="75"/>
      <c r="BE4910" s="75"/>
      <c r="BF4910" s="75"/>
    </row>
    <row r="4911" spans="1:58" ht="11.25" customHeight="1" x14ac:dyDescent="0.3">
      <c r="A4911" s="75"/>
      <c r="B4911" s="75"/>
      <c r="C4911" s="958"/>
      <c r="D4911" s="75"/>
      <c r="E4911" s="75"/>
      <c r="F4911" s="75"/>
      <c r="G4911" s="75"/>
      <c r="H4911" s="75"/>
      <c r="I4911" s="75"/>
      <c r="J4911" s="75"/>
      <c r="K4911" s="75"/>
      <c r="L4911" s="75"/>
      <c r="M4911" s="75"/>
      <c r="N4911" s="75"/>
      <c r="O4911" s="75"/>
      <c r="P4911" s="75"/>
      <c r="Q4911" s="75"/>
      <c r="R4911" s="75"/>
      <c r="S4911" s="75"/>
      <c r="T4911" s="75"/>
      <c r="U4911" s="75"/>
      <c r="V4911" s="75"/>
      <c r="W4911" s="75"/>
      <c r="X4911" s="75"/>
      <c r="Y4911" s="75"/>
      <c r="Z4911" s="75"/>
      <c r="AA4911" s="75"/>
      <c r="AB4911" s="75"/>
      <c r="AC4911" s="75"/>
      <c r="AD4911" s="75"/>
      <c r="AE4911" s="75"/>
      <c r="AF4911" s="75"/>
      <c r="AG4911" s="75"/>
      <c r="AH4911" s="75"/>
      <c r="AI4911" s="75"/>
      <c r="AK4911" s="75"/>
      <c r="AL4911" s="76"/>
      <c r="AM4911" s="75"/>
      <c r="AO4911" s="75"/>
      <c r="AP4911" s="75"/>
      <c r="AQ4911" s="75"/>
      <c r="AR4911" s="75"/>
      <c r="AS4911" s="75"/>
      <c r="AT4911" s="75"/>
      <c r="AU4911" s="75"/>
      <c r="AV4911" s="75"/>
      <c r="AW4911" s="75"/>
      <c r="AX4911" s="75"/>
      <c r="AY4911" s="75"/>
      <c r="AZ4911" s="75"/>
      <c r="BA4911" s="75"/>
      <c r="BB4911" s="75"/>
      <c r="BC4911" s="75"/>
      <c r="BD4911" s="75"/>
      <c r="BE4911" s="75"/>
      <c r="BF4911" s="75"/>
    </row>
    <row r="4912" spans="1:58" ht="11.25" customHeight="1" x14ac:dyDescent="0.3">
      <c r="A4912" s="75"/>
      <c r="B4912" s="75"/>
      <c r="C4912" s="958"/>
      <c r="D4912" s="75"/>
      <c r="E4912" s="75"/>
      <c r="F4912" s="75"/>
      <c r="G4912" s="75"/>
      <c r="H4912" s="75"/>
      <c r="I4912" s="75"/>
      <c r="J4912" s="75"/>
      <c r="K4912" s="75"/>
      <c r="L4912" s="75"/>
      <c r="M4912" s="75"/>
      <c r="N4912" s="75"/>
      <c r="O4912" s="75"/>
      <c r="P4912" s="75"/>
      <c r="Q4912" s="75"/>
      <c r="R4912" s="75"/>
      <c r="S4912" s="75"/>
      <c r="T4912" s="75"/>
      <c r="U4912" s="75"/>
      <c r="V4912" s="75"/>
      <c r="W4912" s="75"/>
      <c r="X4912" s="75"/>
      <c r="Y4912" s="75"/>
      <c r="Z4912" s="75"/>
      <c r="AA4912" s="75"/>
      <c r="AB4912" s="75"/>
      <c r="AC4912" s="75"/>
      <c r="AD4912" s="75"/>
      <c r="AE4912" s="75"/>
      <c r="AF4912" s="75"/>
      <c r="AG4912" s="75"/>
      <c r="AH4912" s="75"/>
      <c r="AI4912" s="75"/>
    </row>
    <row r="4913" spans="1:58" ht="11.25" customHeight="1" x14ac:dyDescent="0.3">
      <c r="C4913" s="958"/>
      <c r="AK4913" s="75"/>
      <c r="AL4913" s="76"/>
      <c r="AM4913" s="75"/>
      <c r="AO4913" s="75"/>
      <c r="AP4913" s="75"/>
      <c r="AQ4913" s="75"/>
      <c r="AR4913" s="75"/>
      <c r="AS4913" s="75"/>
      <c r="AT4913" s="75"/>
      <c r="AU4913" s="75"/>
      <c r="AV4913" s="75"/>
      <c r="AW4913" s="75"/>
      <c r="AX4913" s="75"/>
      <c r="AY4913" s="75"/>
      <c r="AZ4913" s="75"/>
      <c r="BA4913" s="75"/>
      <c r="BB4913" s="75"/>
      <c r="BC4913" s="75"/>
      <c r="BD4913" s="75"/>
      <c r="BE4913" s="75"/>
      <c r="BF4913" s="75"/>
    </row>
    <row r="4914" spans="1:58" ht="11.25" customHeight="1" x14ac:dyDescent="0.3">
      <c r="A4914" s="75"/>
      <c r="B4914" s="75"/>
      <c r="C4914" s="958"/>
      <c r="D4914" s="75"/>
      <c r="E4914" s="75"/>
      <c r="F4914" s="75"/>
      <c r="G4914" s="75"/>
      <c r="H4914" s="75"/>
      <c r="I4914" s="75"/>
      <c r="J4914" s="75"/>
      <c r="K4914" s="75"/>
      <c r="L4914" s="75"/>
      <c r="M4914" s="75"/>
      <c r="N4914" s="75"/>
      <c r="O4914" s="75"/>
      <c r="P4914" s="75"/>
      <c r="Q4914" s="75"/>
      <c r="R4914" s="75"/>
      <c r="S4914" s="75"/>
      <c r="T4914" s="75"/>
      <c r="U4914" s="75"/>
      <c r="V4914" s="75"/>
      <c r="W4914" s="75"/>
      <c r="X4914" s="75"/>
      <c r="Y4914" s="75"/>
      <c r="Z4914" s="75"/>
      <c r="AA4914" s="75"/>
      <c r="AB4914" s="75"/>
      <c r="AC4914" s="75"/>
      <c r="AD4914" s="75"/>
      <c r="AE4914" s="75"/>
      <c r="AF4914" s="75"/>
      <c r="AG4914" s="75"/>
      <c r="AH4914" s="75"/>
      <c r="AI4914" s="75"/>
    </row>
    <row r="4916" spans="1:58" ht="11.25" customHeight="1" x14ac:dyDescent="0.3">
      <c r="C4916" s="958"/>
    </row>
    <row r="4921" spans="1:58" ht="11.25" customHeight="1" x14ac:dyDescent="0.3">
      <c r="AK4921" s="75"/>
      <c r="AL4921" s="76"/>
      <c r="AM4921" s="75"/>
      <c r="AO4921" s="75"/>
      <c r="AP4921" s="75"/>
      <c r="AQ4921" s="75"/>
      <c r="AR4921" s="75"/>
      <c r="AS4921" s="75"/>
      <c r="AT4921" s="75"/>
      <c r="AU4921" s="75"/>
      <c r="AV4921" s="75"/>
      <c r="AW4921" s="75"/>
      <c r="AX4921" s="75"/>
      <c r="AY4921" s="75"/>
      <c r="AZ4921" s="75"/>
      <c r="BA4921" s="75"/>
      <c r="BB4921" s="75"/>
      <c r="BC4921" s="75"/>
      <c r="BD4921" s="75"/>
      <c r="BE4921" s="75"/>
      <c r="BF4921" s="75"/>
    </row>
    <row r="4922" spans="1:58" ht="11.25" customHeight="1" x14ac:dyDescent="0.3">
      <c r="A4922" s="75"/>
      <c r="B4922" s="75"/>
      <c r="D4922" s="75"/>
      <c r="E4922" s="75"/>
      <c r="F4922" s="75"/>
      <c r="G4922" s="75"/>
      <c r="H4922" s="75"/>
      <c r="I4922" s="75"/>
      <c r="J4922" s="75"/>
      <c r="K4922" s="75"/>
      <c r="L4922" s="75"/>
      <c r="M4922" s="75"/>
      <c r="N4922" s="75"/>
      <c r="O4922" s="75"/>
      <c r="P4922" s="75"/>
      <c r="Q4922" s="75"/>
      <c r="R4922" s="75"/>
      <c r="S4922" s="75"/>
      <c r="T4922" s="75"/>
      <c r="U4922" s="75"/>
      <c r="V4922" s="75"/>
      <c r="W4922" s="75"/>
      <c r="X4922" s="75"/>
      <c r="Y4922" s="75"/>
      <c r="Z4922" s="75"/>
      <c r="AA4922" s="75"/>
      <c r="AB4922" s="75"/>
      <c r="AC4922" s="75"/>
      <c r="AD4922" s="75"/>
      <c r="AE4922" s="75"/>
      <c r="AF4922" s="75"/>
      <c r="AG4922" s="75"/>
      <c r="AH4922" s="75"/>
      <c r="AI4922" s="75"/>
    </row>
    <row r="4924" spans="1:58" ht="11.25" customHeight="1" x14ac:dyDescent="0.3">
      <c r="C4924" s="958"/>
    </row>
    <row r="4926" spans="1:58" ht="11.25" customHeight="1" x14ac:dyDescent="0.3">
      <c r="AK4926" s="75"/>
      <c r="AL4926" s="76"/>
      <c r="AM4926" s="75"/>
      <c r="AO4926" s="75"/>
      <c r="AP4926" s="75"/>
      <c r="AQ4926" s="75"/>
      <c r="AR4926" s="75"/>
      <c r="AS4926" s="75"/>
      <c r="AT4926" s="75"/>
      <c r="AU4926" s="75"/>
      <c r="AV4926" s="75"/>
      <c r="AW4926" s="75"/>
      <c r="AX4926" s="75"/>
      <c r="AY4926" s="75"/>
      <c r="AZ4926" s="75"/>
      <c r="BA4926" s="75"/>
      <c r="BB4926" s="75"/>
      <c r="BC4926" s="75"/>
      <c r="BD4926" s="75"/>
      <c r="BE4926" s="75"/>
      <c r="BF4926" s="75"/>
    </row>
    <row r="4927" spans="1:58" ht="11.25" customHeight="1" x14ac:dyDescent="0.3">
      <c r="A4927" s="75"/>
      <c r="B4927" s="75"/>
      <c r="D4927" s="75"/>
      <c r="E4927" s="75"/>
      <c r="F4927" s="75"/>
      <c r="G4927" s="75"/>
      <c r="H4927" s="75"/>
      <c r="I4927" s="75"/>
      <c r="J4927" s="75"/>
      <c r="K4927" s="75"/>
      <c r="L4927" s="75"/>
      <c r="M4927" s="75"/>
      <c r="N4927" s="75"/>
      <c r="O4927" s="75"/>
      <c r="P4927" s="75"/>
      <c r="Q4927" s="75"/>
      <c r="R4927" s="75"/>
      <c r="S4927" s="75"/>
      <c r="T4927" s="75"/>
      <c r="U4927" s="75"/>
      <c r="V4927" s="75"/>
      <c r="W4927" s="75"/>
      <c r="X4927" s="75"/>
      <c r="Y4927" s="75"/>
      <c r="Z4927" s="75"/>
      <c r="AA4927" s="75"/>
      <c r="AB4927" s="75"/>
      <c r="AC4927" s="75"/>
      <c r="AD4927" s="75"/>
      <c r="AE4927" s="75"/>
      <c r="AF4927" s="75"/>
      <c r="AG4927" s="75"/>
      <c r="AH4927" s="75"/>
      <c r="AI4927" s="75"/>
    </row>
    <row r="4929" spans="1:58" ht="11.25" customHeight="1" x14ac:dyDescent="0.3">
      <c r="C4929" s="958"/>
    </row>
    <row r="4932" spans="1:58" ht="11.25" customHeight="1" x14ac:dyDescent="0.3">
      <c r="AK4932" s="75"/>
      <c r="AL4932" s="76"/>
      <c r="AM4932" s="75"/>
      <c r="AO4932" s="75"/>
      <c r="AP4932" s="75"/>
      <c r="AQ4932" s="75"/>
      <c r="AR4932" s="75"/>
      <c r="AS4932" s="75"/>
      <c r="AT4932" s="75"/>
      <c r="AU4932" s="75"/>
      <c r="AV4932" s="75"/>
      <c r="AW4932" s="75"/>
      <c r="AX4932" s="75"/>
      <c r="AY4932" s="75"/>
      <c r="AZ4932" s="75"/>
      <c r="BA4932" s="75"/>
      <c r="BB4932" s="75"/>
      <c r="BC4932" s="75"/>
      <c r="BD4932" s="75"/>
      <c r="BE4932" s="75"/>
      <c r="BF4932" s="75"/>
    </row>
    <row r="4933" spans="1:58" ht="11.25" customHeight="1" x14ac:dyDescent="0.3">
      <c r="A4933" s="75"/>
      <c r="B4933" s="75"/>
      <c r="D4933" s="75"/>
      <c r="E4933" s="75"/>
      <c r="F4933" s="75"/>
      <c r="G4933" s="75"/>
      <c r="H4933" s="75"/>
      <c r="I4933" s="75"/>
      <c r="J4933" s="75"/>
      <c r="K4933" s="75"/>
      <c r="L4933" s="75"/>
      <c r="M4933" s="75"/>
      <c r="N4933" s="75"/>
      <c r="O4933" s="75"/>
      <c r="P4933" s="75"/>
      <c r="Q4933" s="75"/>
      <c r="R4933" s="75"/>
      <c r="S4933" s="75"/>
      <c r="T4933" s="75"/>
      <c r="U4933" s="75"/>
      <c r="V4933" s="75"/>
      <c r="W4933" s="75"/>
      <c r="X4933" s="75"/>
      <c r="Y4933" s="75"/>
      <c r="Z4933" s="75"/>
      <c r="AA4933" s="75"/>
      <c r="AB4933" s="75"/>
      <c r="AC4933" s="75"/>
      <c r="AD4933" s="75"/>
      <c r="AE4933" s="75"/>
      <c r="AF4933" s="75"/>
      <c r="AG4933" s="75"/>
      <c r="AH4933" s="75"/>
      <c r="AI4933" s="75"/>
    </row>
    <row r="4935" spans="1:58" ht="11.25" customHeight="1" x14ac:dyDescent="0.3">
      <c r="C4935" s="958"/>
    </row>
    <row r="4938" spans="1:58" ht="11.25" customHeight="1" x14ac:dyDescent="0.3">
      <c r="AK4938" s="75"/>
      <c r="AL4938" s="76"/>
      <c r="AM4938" s="75"/>
      <c r="AO4938" s="75"/>
      <c r="AP4938" s="75"/>
      <c r="AQ4938" s="75"/>
      <c r="AR4938" s="75"/>
      <c r="AS4938" s="75"/>
      <c r="AT4938" s="75"/>
      <c r="AU4938" s="75"/>
      <c r="AV4938" s="75"/>
      <c r="AW4938" s="75"/>
      <c r="AX4938" s="75"/>
      <c r="AY4938" s="75"/>
      <c r="AZ4938" s="75"/>
      <c r="BA4938" s="75"/>
      <c r="BB4938" s="75"/>
      <c r="BC4938" s="75"/>
      <c r="BD4938" s="75"/>
      <c r="BE4938" s="75"/>
      <c r="BF4938" s="75"/>
    </row>
    <row r="4939" spans="1:58" ht="11.25" customHeight="1" x14ac:dyDescent="0.3">
      <c r="A4939" s="75"/>
      <c r="B4939" s="75"/>
      <c r="D4939" s="75"/>
      <c r="E4939" s="75"/>
      <c r="F4939" s="75"/>
      <c r="G4939" s="75"/>
      <c r="H4939" s="75"/>
      <c r="I4939" s="75"/>
      <c r="J4939" s="75"/>
      <c r="K4939" s="75"/>
      <c r="L4939" s="75"/>
      <c r="M4939" s="75"/>
      <c r="N4939" s="75"/>
      <c r="O4939" s="75"/>
      <c r="P4939" s="75"/>
      <c r="Q4939" s="75"/>
      <c r="R4939" s="75"/>
      <c r="S4939" s="75"/>
      <c r="T4939" s="75"/>
      <c r="U4939" s="75"/>
      <c r="V4939" s="75"/>
      <c r="W4939" s="75"/>
      <c r="X4939" s="75"/>
      <c r="Y4939" s="75"/>
      <c r="Z4939" s="75"/>
      <c r="AA4939" s="75"/>
      <c r="AB4939" s="75"/>
      <c r="AC4939" s="75"/>
      <c r="AD4939" s="75"/>
      <c r="AE4939" s="75"/>
      <c r="AF4939" s="75"/>
      <c r="AG4939" s="75"/>
      <c r="AH4939" s="75"/>
      <c r="AI4939" s="75"/>
    </row>
    <row r="4940" spans="1:58" ht="11.25" customHeight="1" x14ac:dyDescent="0.3">
      <c r="AK4940" s="75"/>
      <c r="AL4940" s="76"/>
      <c r="AM4940" s="75"/>
      <c r="AO4940" s="75"/>
      <c r="AP4940" s="75"/>
      <c r="AQ4940" s="75"/>
      <c r="AR4940" s="75"/>
      <c r="AS4940" s="75"/>
      <c r="AT4940" s="75"/>
      <c r="AU4940" s="75"/>
      <c r="AV4940" s="75"/>
      <c r="AW4940" s="75"/>
      <c r="AX4940" s="75"/>
      <c r="AY4940" s="75"/>
      <c r="AZ4940" s="75"/>
      <c r="BA4940" s="75"/>
      <c r="BB4940" s="75"/>
      <c r="BC4940" s="75"/>
      <c r="BD4940" s="75"/>
      <c r="BE4940" s="75"/>
      <c r="BF4940" s="75"/>
    </row>
    <row r="4941" spans="1:58" ht="11.25" customHeight="1" x14ac:dyDescent="0.3">
      <c r="A4941" s="75"/>
      <c r="B4941" s="75"/>
      <c r="C4941" s="958"/>
      <c r="D4941" s="75"/>
      <c r="E4941" s="75"/>
      <c r="F4941" s="75"/>
      <c r="G4941" s="75"/>
      <c r="H4941" s="75"/>
      <c r="I4941" s="75"/>
      <c r="J4941" s="75"/>
      <c r="K4941" s="75"/>
      <c r="L4941" s="75"/>
      <c r="M4941" s="75"/>
      <c r="N4941" s="75"/>
      <c r="O4941" s="75"/>
      <c r="P4941" s="75"/>
      <c r="Q4941" s="75"/>
      <c r="R4941" s="75"/>
      <c r="S4941" s="75"/>
      <c r="T4941" s="75"/>
      <c r="U4941" s="75"/>
      <c r="V4941" s="75"/>
      <c r="W4941" s="75"/>
      <c r="X4941" s="75"/>
      <c r="Y4941" s="75"/>
      <c r="Z4941" s="75"/>
      <c r="AA4941" s="75"/>
      <c r="AB4941" s="75"/>
      <c r="AC4941" s="75"/>
      <c r="AD4941" s="75"/>
      <c r="AE4941" s="75"/>
      <c r="AF4941" s="75"/>
      <c r="AG4941" s="75"/>
      <c r="AH4941" s="75"/>
      <c r="AI4941" s="75"/>
    </row>
    <row r="4943" spans="1:58" ht="11.25" customHeight="1" x14ac:dyDescent="0.3">
      <c r="C4943" s="958"/>
      <c r="AK4943" s="75"/>
      <c r="AL4943" s="76"/>
      <c r="AM4943" s="75"/>
      <c r="AO4943" s="75"/>
      <c r="AP4943" s="75"/>
      <c r="AQ4943" s="75"/>
      <c r="AR4943" s="75"/>
      <c r="AS4943" s="75"/>
      <c r="AT4943" s="75"/>
      <c r="AU4943" s="75"/>
      <c r="AV4943" s="75"/>
      <c r="AW4943" s="75"/>
      <c r="AX4943" s="75"/>
      <c r="AY4943" s="75"/>
      <c r="AZ4943" s="75"/>
      <c r="BA4943" s="75"/>
      <c r="BB4943" s="75"/>
      <c r="BC4943" s="75"/>
      <c r="BD4943" s="75"/>
      <c r="BE4943" s="75"/>
      <c r="BF4943" s="75"/>
    </row>
    <row r="4944" spans="1:58" ht="11.25" customHeight="1" x14ac:dyDescent="0.3">
      <c r="A4944" s="75"/>
      <c r="B4944" s="75"/>
      <c r="D4944" s="75"/>
      <c r="E4944" s="75"/>
      <c r="F4944" s="75"/>
      <c r="G4944" s="75"/>
      <c r="H4944" s="75"/>
      <c r="I4944" s="75"/>
      <c r="J4944" s="75"/>
      <c r="K4944" s="75"/>
      <c r="L4944" s="75"/>
      <c r="M4944" s="75"/>
      <c r="N4944" s="75"/>
      <c r="O4944" s="75"/>
      <c r="P4944" s="75"/>
      <c r="Q4944" s="75"/>
      <c r="R4944" s="75"/>
      <c r="S4944" s="75"/>
      <c r="T4944" s="75"/>
      <c r="U4944" s="75"/>
      <c r="V4944" s="75"/>
      <c r="W4944" s="75"/>
      <c r="X4944" s="75"/>
      <c r="Y4944" s="75"/>
      <c r="Z4944" s="75"/>
      <c r="AA4944" s="75"/>
      <c r="AB4944" s="75"/>
      <c r="AC4944" s="75"/>
      <c r="AD4944" s="75"/>
      <c r="AE4944" s="75"/>
      <c r="AF4944" s="75"/>
      <c r="AG4944" s="75"/>
      <c r="AH4944" s="75"/>
      <c r="AI4944" s="75"/>
    </row>
    <row r="4945" spans="1:58" ht="11.25" customHeight="1" x14ac:dyDescent="0.3">
      <c r="AK4945" s="75"/>
      <c r="AL4945" s="76"/>
      <c r="AM4945" s="75"/>
      <c r="AO4945" s="75"/>
      <c r="AP4945" s="75"/>
      <c r="AQ4945" s="75"/>
      <c r="AR4945" s="75"/>
      <c r="AS4945" s="75"/>
      <c r="AT4945" s="75"/>
      <c r="AU4945" s="75"/>
      <c r="AV4945" s="75"/>
      <c r="AW4945" s="75"/>
      <c r="AX4945" s="75"/>
      <c r="AY4945" s="75"/>
      <c r="AZ4945" s="75"/>
      <c r="BA4945" s="75"/>
      <c r="BB4945" s="75"/>
      <c r="BC4945" s="75"/>
      <c r="BD4945" s="75"/>
      <c r="BE4945" s="75"/>
      <c r="BF4945" s="75"/>
    </row>
    <row r="4946" spans="1:58" ht="11.25" customHeight="1" x14ac:dyDescent="0.3">
      <c r="A4946" s="75"/>
      <c r="B4946" s="75"/>
      <c r="C4946" s="958"/>
      <c r="D4946" s="75"/>
      <c r="E4946" s="75"/>
      <c r="F4946" s="75"/>
      <c r="G4946" s="75"/>
      <c r="H4946" s="75"/>
      <c r="I4946" s="75"/>
      <c r="J4946" s="75"/>
      <c r="K4946" s="75"/>
      <c r="L4946" s="75"/>
      <c r="M4946" s="75"/>
      <c r="N4946" s="75"/>
      <c r="O4946" s="75"/>
      <c r="P4946" s="75"/>
      <c r="Q4946" s="75"/>
      <c r="R4946" s="75"/>
      <c r="S4946" s="75"/>
      <c r="T4946" s="75"/>
      <c r="U4946" s="75"/>
      <c r="V4946" s="75"/>
      <c r="W4946" s="75"/>
      <c r="X4946" s="75"/>
      <c r="Y4946" s="75"/>
      <c r="Z4946" s="75"/>
      <c r="AA4946" s="75"/>
      <c r="AB4946" s="75"/>
      <c r="AC4946" s="75"/>
      <c r="AD4946" s="75"/>
      <c r="AE4946" s="75"/>
      <c r="AF4946" s="75"/>
      <c r="AG4946" s="75"/>
      <c r="AH4946" s="75"/>
      <c r="AI4946" s="75"/>
    </row>
    <row r="4948" spans="1:58" ht="11.25" customHeight="1" x14ac:dyDescent="0.3">
      <c r="C4948" s="958"/>
      <c r="AK4948" s="75"/>
      <c r="AL4948" s="76"/>
      <c r="AM4948" s="75"/>
      <c r="AO4948" s="75"/>
      <c r="AP4948" s="75"/>
      <c r="AQ4948" s="75"/>
      <c r="AR4948" s="75"/>
      <c r="AS4948" s="75"/>
      <c r="AT4948" s="75"/>
      <c r="AU4948" s="75"/>
      <c r="AV4948" s="75"/>
      <c r="AW4948" s="75"/>
      <c r="AX4948" s="75"/>
      <c r="AY4948" s="75"/>
      <c r="AZ4948" s="75"/>
      <c r="BA4948" s="75"/>
      <c r="BB4948" s="75"/>
      <c r="BC4948" s="75"/>
      <c r="BD4948" s="75"/>
      <c r="BE4948" s="75"/>
      <c r="BF4948" s="75"/>
    </row>
    <row r="4949" spans="1:58" ht="11.25" customHeight="1" x14ac:dyDescent="0.3">
      <c r="A4949" s="75"/>
      <c r="B4949" s="75"/>
      <c r="D4949" s="75"/>
      <c r="E4949" s="75"/>
      <c r="F4949" s="75"/>
      <c r="G4949" s="75"/>
      <c r="H4949" s="75"/>
      <c r="I4949" s="75"/>
      <c r="J4949" s="75"/>
      <c r="K4949" s="75"/>
      <c r="L4949" s="75"/>
      <c r="M4949" s="75"/>
      <c r="N4949" s="75"/>
      <c r="O4949" s="75"/>
      <c r="P4949" s="75"/>
      <c r="Q4949" s="75"/>
      <c r="R4949" s="75"/>
      <c r="S4949" s="75"/>
      <c r="T4949" s="75"/>
      <c r="U4949" s="75"/>
      <c r="V4949" s="75"/>
      <c r="W4949" s="75"/>
      <c r="X4949" s="75"/>
      <c r="Y4949" s="75"/>
      <c r="Z4949" s="75"/>
      <c r="AA4949" s="75"/>
      <c r="AB4949" s="75"/>
      <c r="AC4949" s="75"/>
      <c r="AD4949" s="75"/>
      <c r="AE4949" s="75"/>
      <c r="AF4949" s="75"/>
      <c r="AG4949" s="75"/>
      <c r="AH4949" s="75"/>
      <c r="AI4949" s="75"/>
    </row>
    <row r="4950" spans="1:58" ht="11.25" customHeight="1" x14ac:dyDescent="0.3">
      <c r="AK4950" s="75"/>
      <c r="AL4950" s="76"/>
      <c r="AM4950" s="75"/>
      <c r="AO4950" s="75"/>
      <c r="AP4950" s="75"/>
      <c r="AQ4950" s="75"/>
      <c r="AR4950" s="75"/>
      <c r="AS4950" s="75"/>
      <c r="AT4950" s="75"/>
      <c r="AU4950" s="75"/>
      <c r="AV4950" s="75"/>
      <c r="AW4950" s="75"/>
      <c r="AX4950" s="75"/>
      <c r="AY4950" s="75"/>
      <c r="AZ4950" s="75"/>
      <c r="BA4950" s="75"/>
      <c r="BB4950" s="75"/>
      <c r="BC4950" s="75"/>
      <c r="BD4950" s="75"/>
      <c r="BE4950" s="75"/>
      <c r="BF4950" s="75"/>
    </row>
    <row r="4951" spans="1:58" ht="11.25" customHeight="1" x14ac:dyDescent="0.3">
      <c r="A4951" s="75"/>
      <c r="B4951" s="75"/>
      <c r="C4951" s="958"/>
      <c r="D4951" s="75"/>
      <c r="E4951" s="75"/>
      <c r="F4951" s="75"/>
      <c r="G4951" s="75"/>
      <c r="H4951" s="75"/>
      <c r="I4951" s="75"/>
      <c r="J4951" s="75"/>
      <c r="K4951" s="75"/>
      <c r="L4951" s="75"/>
      <c r="M4951" s="75"/>
      <c r="N4951" s="75"/>
      <c r="O4951" s="75"/>
      <c r="P4951" s="75"/>
      <c r="Q4951" s="75"/>
      <c r="R4951" s="75"/>
      <c r="S4951" s="75"/>
      <c r="T4951" s="75"/>
      <c r="U4951" s="75"/>
      <c r="V4951" s="75"/>
      <c r="W4951" s="75"/>
      <c r="X4951" s="75"/>
      <c r="Y4951" s="75"/>
      <c r="Z4951" s="75"/>
      <c r="AA4951" s="75"/>
      <c r="AB4951" s="75"/>
      <c r="AC4951" s="75"/>
      <c r="AD4951" s="75"/>
      <c r="AE4951" s="75"/>
      <c r="AF4951" s="75"/>
      <c r="AG4951" s="75"/>
      <c r="AH4951" s="75"/>
      <c r="AI4951" s="75"/>
    </row>
    <row r="4952" spans="1:58" ht="11.25" customHeight="1" x14ac:dyDescent="0.3">
      <c r="AK4952" s="75"/>
      <c r="AL4952" s="76"/>
      <c r="AM4952" s="75"/>
      <c r="AO4952" s="75"/>
      <c r="AP4952" s="75"/>
      <c r="AQ4952" s="75"/>
      <c r="AR4952" s="75"/>
      <c r="AS4952" s="75"/>
      <c r="AT4952" s="75"/>
      <c r="AU4952" s="75"/>
      <c r="AV4952" s="75"/>
      <c r="AW4952" s="75"/>
      <c r="AX4952" s="75"/>
      <c r="AY4952" s="75"/>
      <c r="AZ4952" s="75"/>
      <c r="BA4952" s="75"/>
      <c r="BB4952" s="75"/>
      <c r="BC4952" s="75"/>
      <c r="BD4952" s="75"/>
      <c r="BE4952" s="75"/>
      <c r="BF4952" s="75"/>
    </row>
    <row r="4953" spans="1:58" ht="11.25" customHeight="1" x14ac:dyDescent="0.3">
      <c r="A4953" s="75"/>
      <c r="B4953" s="75"/>
      <c r="C4953" s="958"/>
      <c r="D4953" s="75"/>
      <c r="E4953" s="75"/>
      <c r="F4953" s="75"/>
      <c r="G4953" s="75"/>
      <c r="H4953" s="75"/>
      <c r="I4953" s="75"/>
      <c r="J4953" s="75"/>
      <c r="K4953" s="75"/>
      <c r="L4953" s="75"/>
      <c r="M4953" s="75"/>
      <c r="N4953" s="75"/>
      <c r="O4953" s="75"/>
      <c r="P4953" s="75"/>
      <c r="Q4953" s="75"/>
      <c r="R4953" s="75"/>
      <c r="S4953" s="75"/>
      <c r="T4953" s="75"/>
      <c r="U4953" s="75"/>
      <c r="V4953" s="75"/>
      <c r="W4953" s="75"/>
      <c r="X4953" s="75"/>
      <c r="Y4953" s="75"/>
      <c r="Z4953" s="75"/>
      <c r="AA4953" s="75"/>
      <c r="AB4953" s="75"/>
      <c r="AC4953" s="75"/>
      <c r="AD4953" s="75"/>
      <c r="AE4953" s="75"/>
      <c r="AF4953" s="75"/>
      <c r="AG4953" s="75"/>
      <c r="AH4953" s="75"/>
      <c r="AI4953" s="75"/>
      <c r="AK4953" s="75"/>
      <c r="AL4953" s="76"/>
      <c r="AM4953" s="75"/>
      <c r="AO4953" s="75"/>
      <c r="AP4953" s="75"/>
      <c r="AQ4953" s="75"/>
      <c r="AR4953" s="75"/>
      <c r="AS4953" s="75"/>
      <c r="AT4953" s="75"/>
      <c r="AU4953" s="75"/>
      <c r="AV4953" s="75"/>
      <c r="AW4953" s="75"/>
      <c r="AX4953" s="75"/>
      <c r="AY4953" s="75"/>
      <c r="AZ4953" s="75"/>
      <c r="BA4953" s="75"/>
      <c r="BB4953" s="75"/>
      <c r="BC4953" s="75"/>
      <c r="BD4953" s="75"/>
      <c r="BE4953" s="75"/>
      <c r="BF4953" s="75"/>
    </row>
    <row r="4954" spans="1:58" ht="11.25" customHeight="1" x14ac:dyDescent="0.3">
      <c r="A4954" s="75"/>
      <c r="B4954" s="75"/>
      <c r="D4954" s="75"/>
      <c r="E4954" s="75"/>
      <c r="F4954" s="75"/>
      <c r="G4954" s="75"/>
      <c r="H4954" s="75"/>
      <c r="I4954" s="75"/>
      <c r="J4954" s="75"/>
      <c r="K4954" s="75"/>
      <c r="L4954" s="75"/>
      <c r="M4954" s="75"/>
      <c r="N4954" s="75"/>
      <c r="O4954" s="75"/>
      <c r="P4954" s="75"/>
      <c r="Q4954" s="75"/>
      <c r="R4954" s="75"/>
      <c r="S4954" s="75"/>
      <c r="T4954" s="75"/>
      <c r="U4954" s="75"/>
      <c r="V4954" s="75"/>
      <c r="W4954" s="75"/>
      <c r="X4954" s="75"/>
      <c r="Y4954" s="75"/>
      <c r="Z4954" s="75"/>
      <c r="AA4954" s="75"/>
      <c r="AB4954" s="75"/>
      <c r="AC4954" s="75"/>
      <c r="AD4954" s="75"/>
      <c r="AE4954" s="75"/>
      <c r="AF4954" s="75"/>
      <c r="AG4954" s="75"/>
      <c r="AH4954" s="75"/>
      <c r="AI4954" s="75"/>
    </row>
    <row r="4955" spans="1:58" ht="11.25" customHeight="1" x14ac:dyDescent="0.3">
      <c r="C4955" s="958"/>
    </row>
    <row r="4956" spans="1:58" ht="11.25" customHeight="1" x14ac:dyDescent="0.3">
      <c r="C4956" s="958"/>
    </row>
    <row r="4961" spans="1:58" ht="11.25" customHeight="1" x14ac:dyDescent="0.3">
      <c r="AK4961" s="75"/>
      <c r="AL4961" s="76"/>
      <c r="AM4961" s="75"/>
      <c r="AO4961" s="75"/>
      <c r="AP4961" s="75"/>
      <c r="AQ4961" s="75"/>
      <c r="AR4961" s="75"/>
      <c r="AS4961" s="75"/>
      <c r="AT4961" s="75"/>
      <c r="AU4961" s="75"/>
      <c r="AV4961" s="75"/>
      <c r="AW4961" s="75"/>
      <c r="AX4961" s="75"/>
      <c r="AY4961" s="75"/>
      <c r="AZ4961" s="75"/>
      <c r="BA4961" s="75"/>
      <c r="BB4961" s="75"/>
      <c r="BC4961" s="75"/>
      <c r="BD4961" s="75"/>
      <c r="BE4961" s="75"/>
      <c r="BF4961" s="75"/>
    </row>
    <row r="4962" spans="1:58" ht="11.25" customHeight="1" x14ac:dyDescent="0.3">
      <c r="A4962" s="75"/>
      <c r="B4962" s="75"/>
      <c r="D4962" s="75"/>
      <c r="E4962" s="75"/>
      <c r="F4962" s="75"/>
      <c r="G4962" s="75"/>
      <c r="H4962" s="75"/>
      <c r="I4962" s="75"/>
      <c r="J4962" s="75"/>
      <c r="K4962" s="75"/>
      <c r="L4962" s="75"/>
      <c r="M4962" s="75"/>
      <c r="N4962" s="75"/>
      <c r="O4962" s="75"/>
      <c r="P4962" s="75"/>
      <c r="Q4962" s="75"/>
      <c r="R4962" s="75"/>
      <c r="S4962" s="75"/>
      <c r="T4962" s="75"/>
      <c r="U4962" s="75"/>
      <c r="V4962" s="75"/>
      <c r="W4962" s="75"/>
      <c r="X4962" s="75"/>
      <c r="Y4962" s="75"/>
      <c r="Z4962" s="75"/>
      <c r="AA4962" s="75"/>
      <c r="AB4962" s="75"/>
      <c r="AC4962" s="75"/>
      <c r="AD4962" s="75"/>
      <c r="AE4962" s="75"/>
      <c r="AF4962" s="75"/>
      <c r="AG4962" s="75"/>
      <c r="AH4962" s="75"/>
      <c r="AI4962" s="75"/>
    </row>
    <row r="4964" spans="1:58" ht="11.25" customHeight="1" x14ac:dyDescent="0.3">
      <c r="C4964" s="958"/>
    </row>
    <row r="4966" spans="1:58" ht="11.25" customHeight="1" x14ac:dyDescent="0.3">
      <c r="AK4966" s="75"/>
      <c r="AL4966" s="76"/>
      <c r="AM4966" s="75"/>
      <c r="AO4966" s="75"/>
      <c r="AP4966" s="75"/>
      <c r="AQ4966" s="75"/>
      <c r="AR4966" s="75"/>
      <c r="AS4966" s="75"/>
      <c r="AT4966" s="75"/>
      <c r="AU4966" s="75"/>
      <c r="AV4966" s="75"/>
      <c r="AW4966" s="75"/>
      <c r="AX4966" s="75"/>
      <c r="AY4966" s="75"/>
      <c r="AZ4966" s="75"/>
      <c r="BA4966" s="75"/>
      <c r="BB4966" s="75"/>
      <c r="BC4966" s="75"/>
      <c r="BD4966" s="75"/>
      <c r="BE4966" s="75"/>
      <c r="BF4966" s="75"/>
    </row>
    <row r="4967" spans="1:58" ht="11.25" customHeight="1" x14ac:dyDescent="0.3">
      <c r="A4967" s="75"/>
      <c r="B4967" s="75"/>
      <c r="D4967" s="75"/>
      <c r="E4967" s="75"/>
      <c r="F4967" s="75"/>
      <c r="G4967" s="75"/>
      <c r="H4967" s="75"/>
      <c r="I4967" s="75"/>
      <c r="J4967" s="75"/>
      <c r="K4967" s="75"/>
      <c r="L4967" s="75"/>
      <c r="M4967" s="75"/>
      <c r="N4967" s="75"/>
      <c r="O4967" s="75"/>
      <c r="P4967" s="75"/>
      <c r="Q4967" s="75"/>
      <c r="R4967" s="75"/>
      <c r="S4967" s="75"/>
      <c r="T4967" s="75"/>
      <c r="U4967" s="75"/>
      <c r="V4967" s="75"/>
      <c r="W4967" s="75"/>
      <c r="X4967" s="75"/>
      <c r="Y4967" s="75"/>
      <c r="Z4967" s="75"/>
      <c r="AA4967" s="75"/>
      <c r="AB4967" s="75"/>
      <c r="AC4967" s="75"/>
      <c r="AD4967" s="75"/>
      <c r="AE4967" s="75"/>
      <c r="AF4967" s="75"/>
      <c r="AG4967" s="75"/>
      <c r="AH4967" s="75"/>
      <c r="AI4967" s="75"/>
    </row>
    <row r="4969" spans="1:58" ht="11.25" customHeight="1" x14ac:dyDescent="0.3">
      <c r="C4969" s="958"/>
    </row>
    <row r="4970" spans="1:58" ht="11.25" customHeight="1" x14ac:dyDescent="0.3">
      <c r="AK4970" s="75"/>
      <c r="AL4970" s="76"/>
      <c r="AM4970" s="75"/>
      <c r="AO4970" s="75"/>
      <c r="AP4970" s="75"/>
      <c r="AQ4970" s="75"/>
      <c r="AR4970" s="75"/>
      <c r="AS4970" s="75"/>
      <c r="AT4970" s="75"/>
      <c r="AU4970" s="75"/>
      <c r="AV4970" s="75"/>
      <c r="AW4970" s="75"/>
      <c r="AX4970" s="75"/>
      <c r="AY4970" s="75"/>
      <c r="AZ4970" s="75"/>
      <c r="BA4970" s="75"/>
      <c r="BB4970" s="75"/>
      <c r="BC4970" s="75"/>
      <c r="BD4970" s="75"/>
      <c r="BE4970" s="75"/>
      <c r="BF4970" s="75"/>
    </row>
    <row r="4971" spans="1:58" ht="11.25" customHeight="1" x14ac:dyDescent="0.3">
      <c r="A4971" s="75"/>
      <c r="B4971" s="75"/>
      <c r="D4971" s="75"/>
      <c r="E4971" s="75"/>
      <c r="F4971" s="75"/>
      <c r="G4971" s="75"/>
      <c r="H4971" s="75"/>
      <c r="I4971" s="75"/>
      <c r="J4971" s="75"/>
      <c r="K4971" s="75"/>
      <c r="L4971" s="75"/>
      <c r="M4971" s="75"/>
      <c r="N4971" s="75"/>
      <c r="O4971" s="75"/>
      <c r="P4971" s="75"/>
      <c r="Q4971" s="75"/>
      <c r="R4971" s="75"/>
      <c r="S4971" s="75"/>
      <c r="T4971" s="75"/>
      <c r="U4971" s="75"/>
      <c r="V4971" s="75"/>
      <c r="W4971" s="75"/>
      <c r="X4971" s="75"/>
      <c r="Y4971" s="75"/>
      <c r="Z4971" s="75"/>
      <c r="AA4971" s="75"/>
      <c r="AB4971" s="75"/>
      <c r="AC4971" s="75"/>
      <c r="AD4971" s="75"/>
      <c r="AE4971" s="75"/>
      <c r="AF4971" s="75"/>
      <c r="AG4971" s="75"/>
      <c r="AH4971" s="75"/>
      <c r="AI4971" s="75"/>
    </row>
    <row r="4973" spans="1:58" ht="11.25" customHeight="1" x14ac:dyDescent="0.3">
      <c r="C4973" s="958"/>
    </row>
    <row r="4982" spans="1:58" ht="11.25" customHeight="1" x14ac:dyDescent="0.3">
      <c r="AK4982" s="75"/>
      <c r="AL4982" s="76"/>
      <c r="AM4982" s="75"/>
      <c r="AO4982" s="75"/>
      <c r="AP4982" s="75"/>
      <c r="AQ4982" s="75"/>
      <c r="AR4982" s="75"/>
      <c r="AS4982" s="75"/>
      <c r="AT4982" s="75"/>
      <c r="AU4982" s="75"/>
      <c r="AV4982" s="75"/>
      <c r="AW4982" s="75"/>
      <c r="AX4982" s="75"/>
      <c r="AY4982" s="75"/>
      <c r="AZ4982" s="75"/>
      <c r="BA4982" s="75"/>
      <c r="BB4982" s="75"/>
      <c r="BC4982" s="75"/>
      <c r="BD4982" s="75"/>
      <c r="BE4982" s="75"/>
      <c r="BF4982" s="75"/>
    </row>
    <row r="4983" spans="1:58" ht="11.25" customHeight="1" x14ac:dyDescent="0.3">
      <c r="A4983" s="75"/>
      <c r="B4983" s="75"/>
      <c r="D4983" s="75"/>
      <c r="E4983" s="75"/>
      <c r="F4983" s="75"/>
      <c r="G4983" s="75"/>
      <c r="H4983" s="75"/>
      <c r="I4983" s="75"/>
      <c r="J4983" s="75"/>
      <c r="K4983" s="75"/>
      <c r="L4983" s="75"/>
      <c r="M4983" s="75"/>
      <c r="N4983" s="75"/>
      <c r="O4983" s="75"/>
      <c r="P4983" s="75"/>
      <c r="Q4983" s="75"/>
      <c r="R4983" s="75"/>
      <c r="S4983" s="75"/>
      <c r="T4983" s="75"/>
      <c r="U4983" s="75"/>
      <c r="V4983" s="75"/>
      <c r="W4983" s="75"/>
      <c r="X4983" s="75"/>
      <c r="Y4983" s="75"/>
      <c r="Z4983" s="75"/>
      <c r="AA4983" s="75"/>
      <c r="AB4983" s="75"/>
      <c r="AC4983" s="75"/>
      <c r="AD4983" s="75"/>
      <c r="AE4983" s="75"/>
      <c r="AF4983" s="75"/>
      <c r="AG4983" s="75"/>
      <c r="AH4983" s="75"/>
      <c r="AI4983" s="75"/>
    </row>
    <row r="4985" spans="1:58" ht="11.25" customHeight="1" x14ac:dyDescent="0.3">
      <c r="C4985" s="958"/>
    </row>
    <row r="4996" spans="1:58" ht="11.25" customHeight="1" x14ac:dyDescent="0.3">
      <c r="AK4996" s="75"/>
      <c r="AL4996" s="76"/>
      <c r="AM4996" s="75"/>
      <c r="AO4996" s="75"/>
      <c r="AP4996" s="75"/>
      <c r="AQ4996" s="75"/>
      <c r="AR4996" s="75"/>
      <c r="AS4996" s="75"/>
      <c r="AT4996" s="75"/>
      <c r="AU4996" s="75"/>
      <c r="AV4996" s="75"/>
      <c r="AW4996" s="75"/>
      <c r="AX4996" s="75"/>
      <c r="AY4996" s="75"/>
      <c r="AZ4996" s="75"/>
      <c r="BA4996" s="75"/>
      <c r="BB4996" s="75"/>
      <c r="BC4996" s="75"/>
      <c r="BD4996" s="75"/>
      <c r="BE4996" s="75"/>
      <c r="BF4996" s="75"/>
    </row>
    <row r="4997" spans="1:58" ht="11.25" customHeight="1" x14ac:dyDescent="0.3">
      <c r="A4997" s="75"/>
      <c r="B4997" s="75"/>
      <c r="D4997" s="75"/>
      <c r="E4997" s="75"/>
      <c r="F4997" s="75"/>
      <c r="G4997" s="75"/>
      <c r="H4997" s="75"/>
      <c r="I4997" s="75"/>
      <c r="J4997" s="75"/>
      <c r="K4997" s="75"/>
      <c r="L4997" s="75"/>
      <c r="M4997" s="75"/>
      <c r="N4997" s="75"/>
      <c r="O4997" s="75"/>
      <c r="P4997" s="75"/>
      <c r="Q4997" s="75"/>
      <c r="R4997" s="75"/>
      <c r="S4997" s="75"/>
      <c r="T4997" s="75"/>
      <c r="U4997" s="75"/>
      <c r="V4997" s="75"/>
      <c r="W4997" s="75"/>
      <c r="X4997" s="75"/>
      <c r="Y4997" s="75"/>
      <c r="Z4997" s="75"/>
      <c r="AA4997" s="75"/>
      <c r="AB4997" s="75"/>
      <c r="AC4997" s="75"/>
      <c r="AD4997" s="75"/>
      <c r="AE4997" s="75"/>
      <c r="AF4997" s="75"/>
      <c r="AG4997" s="75"/>
      <c r="AH4997" s="75"/>
      <c r="AI4997" s="75"/>
    </row>
    <row r="4999" spans="1:58" ht="11.25" customHeight="1" x14ac:dyDescent="0.3">
      <c r="C4999" s="958"/>
    </row>
    <row r="5003" spans="1:58" ht="11.25" customHeight="1" x14ac:dyDescent="0.3">
      <c r="AK5003" s="75"/>
      <c r="AL5003" s="76"/>
      <c r="AM5003" s="75"/>
      <c r="AO5003" s="75"/>
      <c r="AP5003" s="75"/>
      <c r="AQ5003" s="75"/>
      <c r="AR5003" s="75"/>
      <c r="AS5003" s="75"/>
      <c r="AT5003" s="75"/>
      <c r="AU5003" s="75"/>
      <c r="AV5003" s="75"/>
      <c r="AW5003" s="75"/>
      <c r="AX5003" s="75"/>
      <c r="AY5003" s="75"/>
      <c r="AZ5003" s="75"/>
      <c r="BA5003" s="75"/>
      <c r="BB5003" s="75"/>
      <c r="BC5003" s="75"/>
      <c r="BD5003" s="75"/>
      <c r="BE5003" s="75"/>
      <c r="BF5003" s="75"/>
    </row>
    <row r="5004" spans="1:58" ht="11.25" customHeight="1" x14ac:dyDescent="0.3">
      <c r="A5004" s="75"/>
      <c r="B5004" s="75"/>
      <c r="D5004" s="75"/>
      <c r="E5004" s="75"/>
      <c r="F5004" s="75"/>
      <c r="G5004" s="75"/>
      <c r="H5004" s="75"/>
      <c r="I5004" s="75"/>
      <c r="J5004" s="75"/>
      <c r="K5004" s="75"/>
      <c r="L5004" s="75"/>
      <c r="M5004" s="75"/>
      <c r="N5004" s="75"/>
      <c r="O5004" s="75"/>
      <c r="P5004" s="75"/>
      <c r="Q5004" s="75"/>
      <c r="R5004" s="75"/>
      <c r="S5004" s="75"/>
      <c r="T5004" s="75"/>
      <c r="U5004" s="75"/>
      <c r="V5004" s="75"/>
      <c r="W5004" s="75"/>
      <c r="X5004" s="75"/>
      <c r="Y5004" s="75"/>
      <c r="Z5004" s="75"/>
      <c r="AA5004" s="75"/>
      <c r="AB5004" s="75"/>
      <c r="AC5004" s="75"/>
      <c r="AD5004" s="75"/>
      <c r="AE5004" s="75"/>
      <c r="AF5004" s="75"/>
      <c r="AG5004" s="75"/>
      <c r="AH5004" s="75"/>
      <c r="AI5004" s="75"/>
    </row>
    <row r="5006" spans="1:58" ht="11.25" customHeight="1" x14ac:dyDescent="0.3">
      <c r="C5006" s="958"/>
    </row>
    <row r="5011" spans="1:58" ht="11.25" customHeight="1" x14ac:dyDescent="0.3">
      <c r="AK5011" s="75"/>
      <c r="AL5011" s="76"/>
      <c r="AM5011" s="75"/>
      <c r="AO5011" s="75"/>
      <c r="AP5011" s="75"/>
      <c r="AQ5011" s="75"/>
      <c r="AR5011" s="75"/>
      <c r="AS5011" s="75"/>
      <c r="AT5011" s="75"/>
      <c r="AU5011" s="75"/>
      <c r="AV5011" s="75"/>
      <c r="AW5011" s="75"/>
      <c r="AX5011" s="75"/>
      <c r="AY5011" s="75"/>
      <c r="AZ5011" s="75"/>
      <c r="BA5011" s="75"/>
      <c r="BB5011" s="75"/>
      <c r="BC5011" s="75"/>
      <c r="BD5011" s="75"/>
      <c r="BE5011" s="75"/>
      <c r="BF5011" s="75"/>
    </row>
    <row r="5012" spans="1:58" ht="11.25" customHeight="1" x14ac:dyDescent="0.3">
      <c r="A5012" s="75"/>
      <c r="B5012" s="75"/>
      <c r="D5012" s="75"/>
      <c r="E5012" s="75"/>
      <c r="F5012" s="75"/>
      <c r="G5012" s="75"/>
      <c r="H5012" s="75"/>
      <c r="I5012" s="75"/>
      <c r="J5012" s="75"/>
      <c r="K5012" s="75"/>
      <c r="L5012" s="75"/>
      <c r="M5012" s="75"/>
      <c r="N5012" s="75"/>
      <c r="O5012" s="75"/>
      <c r="P5012" s="75"/>
      <c r="Q5012" s="75"/>
      <c r="R5012" s="75"/>
      <c r="S5012" s="75"/>
      <c r="T5012" s="75"/>
      <c r="U5012" s="75"/>
      <c r="V5012" s="75"/>
      <c r="W5012" s="75"/>
      <c r="X5012" s="75"/>
      <c r="Y5012" s="75"/>
      <c r="Z5012" s="75"/>
      <c r="AA5012" s="75"/>
      <c r="AB5012" s="75"/>
      <c r="AC5012" s="75"/>
      <c r="AD5012" s="75"/>
      <c r="AE5012" s="75"/>
      <c r="AF5012" s="75"/>
      <c r="AG5012" s="75"/>
      <c r="AH5012" s="75"/>
      <c r="AI5012" s="75"/>
    </row>
    <row r="5014" spans="1:58" ht="11.25" customHeight="1" x14ac:dyDescent="0.3">
      <c r="C5014" s="958"/>
    </row>
    <row r="5016" spans="1:58" ht="11.25" customHeight="1" x14ac:dyDescent="0.3">
      <c r="AK5016" s="75"/>
      <c r="AL5016" s="76"/>
      <c r="AM5016" s="75"/>
      <c r="AO5016" s="75"/>
      <c r="AP5016" s="75"/>
      <c r="AQ5016" s="75"/>
      <c r="AR5016" s="75"/>
      <c r="AS5016" s="75"/>
      <c r="AT5016" s="75"/>
      <c r="AU5016" s="75"/>
      <c r="AV5016" s="75"/>
      <c r="AW5016" s="75"/>
      <c r="AX5016" s="75"/>
      <c r="AY5016" s="75"/>
      <c r="AZ5016" s="75"/>
      <c r="BA5016" s="75"/>
      <c r="BB5016" s="75"/>
      <c r="BC5016" s="75"/>
      <c r="BD5016" s="75"/>
      <c r="BE5016" s="75"/>
      <c r="BF5016" s="75"/>
    </row>
    <row r="5017" spans="1:58" ht="11.25" customHeight="1" x14ac:dyDescent="0.3">
      <c r="A5017" s="75"/>
      <c r="B5017" s="75"/>
      <c r="D5017" s="75"/>
      <c r="E5017" s="75"/>
      <c r="F5017" s="75"/>
      <c r="G5017" s="75"/>
      <c r="H5017" s="75"/>
      <c r="I5017" s="75"/>
      <c r="J5017" s="75"/>
      <c r="K5017" s="75"/>
      <c r="L5017" s="75"/>
      <c r="M5017" s="75"/>
      <c r="N5017" s="75"/>
      <c r="O5017" s="75"/>
      <c r="P5017" s="75"/>
      <c r="Q5017" s="75"/>
      <c r="R5017" s="75"/>
      <c r="S5017" s="75"/>
      <c r="T5017" s="75"/>
      <c r="U5017" s="75"/>
      <c r="V5017" s="75"/>
      <c r="W5017" s="75"/>
      <c r="X5017" s="75"/>
      <c r="Y5017" s="75"/>
      <c r="Z5017" s="75"/>
      <c r="AA5017" s="75"/>
      <c r="AB5017" s="75"/>
      <c r="AC5017" s="75"/>
      <c r="AD5017" s="75"/>
      <c r="AE5017" s="75"/>
      <c r="AF5017" s="75"/>
      <c r="AG5017" s="75"/>
      <c r="AH5017" s="75"/>
      <c r="AI5017" s="75"/>
      <c r="AK5017" s="75"/>
      <c r="AL5017" s="76"/>
      <c r="AM5017" s="75"/>
      <c r="AO5017" s="75"/>
      <c r="AP5017" s="75"/>
      <c r="AQ5017" s="75"/>
      <c r="AR5017" s="75"/>
      <c r="AS5017" s="75"/>
      <c r="AT5017" s="75"/>
      <c r="AU5017" s="75"/>
      <c r="AV5017" s="75"/>
      <c r="AW5017" s="75"/>
      <c r="AX5017" s="75"/>
      <c r="AY5017" s="75"/>
      <c r="AZ5017" s="75"/>
      <c r="BA5017" s="75"/>
      <c r="BB5017" s="75"/>
      <c r="BC5017" s="75"/>
      <c r="BD5017" s="75"/>
      <c r="BE5017" s="75"/>
      <c r="BF5017" s="75"/>
    </row>
    <row r="5018" spans="1:58" ht="11.25" customHeight="1" x14ac:dyDescent="0.3">
      <c r="A5018" s="75"/>
      <c r="B5018" s="75"/>
      <c r="D5018" s="75"/>
      <c r="E5018" s="75"/>
      <c r="F5018" s="75"/>
      <c r="G5018" s="75"/>
      <c r="H5018" s="75"/>
      <c r="I5018" s="75"/>
      <c r="J5018" s="75"/>
      <c r="K5018" s="75"/>
      <c r="L5018" s="75"/>
      <c r="M5018" s="75"/>
      <c r="N5018" s="75"/>
      <c r="O5018" s="75"/>
      <c r="P5018" s="75"/>
      <c r="Q5018" s="75"/>
      <c r="R5018" s="75"/>
      <c r="S5018" s="75"/>
      <c r="T5018" s="75"/>
      <c r="U5018" s="75"/>
      <c r="V5018" s="75"/>
      <c r="W5018" s="75"/>
      <c r="X5018" s="75"/>
      <c r="Y5018" s="75"/>
      <c r="Z5018" s="75"/>
      <c r="AA5018" s="75"/>
      <c r="AB5018" s="75"/>
      <c r="AC5018" s="75"/>
      <c r="AD5018" s="75"/>
      <c r="AE5018" s="75"/>
      <c r="AF5018" s="75"/>
      <c r="AG5018" s="75"/>
      <c r="AH5018" s="75"/>
      <c r="AI5018" s="75"/>
    </row>
    <row r="5019" spans="1:58" ht="11.25" customHeight="1" x14ac:dyDescent="0.3">
      <c r="C5019" s="958"/>
    </row>
    <row r="5020" spans="1:58" ht="11.25" customHeight="1" x14ac:dyDescent="0.3">
      <c r="C5020" s="958"/>
    </row>
    <row r="5025" spans="1:58" ht="11.25" customHeight="1" x14ac:dyDescent="0.3">
      <c r="AK5025" s="75"/>
      <c r="AL5025" s="76"/>
      <c r="AM5025" s="75"/>
      <c r="AO5025" s="75"/>
      <c r="AP5025" s="75"/>
      <c r="AQ5025" s="75"/>
      <c r="AR5025" s="75"/>
      <c r="AS5025" s="75"/>
      <c r="AT5025" s="75"/>
      <c r="AU5025" s="75"/>
      <c r="AV5025" s="75"/>
      <c r="AW5025" s="75"/>
      <c r="AX5025" s="75"/>
      <c r="AY5025" s="75"/>
      <c r="AZ5025" s="75"/>
      <c r="BA5025" s="75"/>
      <c r="BB5025" s="75"/>
      <c r="BC5025" s="75"/>
      <c r="BD5025" s="75"/>
      <c r="BE5025" s="75"/>
      <c r="BF5025" s="75"/>
    </row>
    <row r="5026" spans="1:58" ht="11.25" customHeight="1" x14ac:dyDescent="0.3">
      <c r="A5026" s="75"/>
      <c r="B5026" s="75"/>
      <c r="D5026" s="75"/>
      <c r="E5026" s="75"/>
      <c r="F5026" s="75"/>
      <c r="G5026" s="75"/>
      <c r="H5026" s="75"/>
      <c r="I5026" s="75"/>
      <c r="J5026" s="75"/>
      <c r="K5026" s="75"/>
      <c r="L5026" s="75"/>
      <c r="M5026" s="75"/>
      <c r="N5026" s="75"/>
      <c r="O5026" s="75"/>
      <c r="P5026" s="75"/>
      <c r="Q5026" s="75"/>
      <c r="R5026" s="75"/>
      <c r="S5026" s="75"/>
      <c r="T5026" s="75"/>
      <c r="U5026" s="75"/>
      <c r="V5026" s="75"/>
      <c r="W5026" s="75"/>
      <c r="X5026" s="75"/>
      <c r="Y5026" s="75"/>
      <c r="Z5026" s="75"/>
      <c r="AA5026" s="75"/>
      <c r="AB5026" s="75"/>
      <c r="AC5026" s="75"/>
      <c r="AD5026" s="75"/>
      <c r="AE5026" s="75"/>
      <c r="AF5026" s="75"/>
      <c r="AG5026" s="75"/>
      <c r="AH5026" s="75"/>
      <c r="AI5026" s="75"/>
    </row>
    <row r="5028" spans="1:58" ht="11.25" customHeight="1" x14ac:dyDescent="0.3">
      <c r="C5028" s="958"/>
    </row>
    <row r="5030" spans="1:58" ht="11.25" customHeight="1" x14ac:dyDescent="0.3">
      <c r="AK5030" s="75"/>
      <c r="AL5030" s="76"/>
      <c r="AM5030" s="75"/>
      <c r="AO5030" s="75"/>
      <c r="AP5030" s="75"/>
      <c r="AQ5030" s="75"/>
      <c r="AR5030" s="75"/>
      <c r="AS5030" s="75"/>
      <c r="AT5030" s="75"/>
      <c r="AU5030" s="75"/>
      <c r="AV5030" s="75"/>
      <c r="AW5030" s="75"/>
      <c r="AX5030" s="75"/>
      <c r="AY5030" s="75"/>
      <c r="AZ5030" s="75"/>
      <c r="BA5030" s="75"/>
      <c r="BB5030" s="75"/>
      <c r="BC5030" s="75"/>
      <c r="BD5030" s="75"/>
      <c r="BE5030" s="75"/>
      <c r="BF5030" s="75"/>
    </row>
    <row r="5031" spans="1:58" ht="11.25" customHeight="1" x14ac:dyDescent="0.3">
      <c r="A5031" s="75"/>
      <c r="B5031" s="75"/>
      <c r="D5031" s="75"/>
      <c r="E5031" s="75"/>
      <c r="F5031" s="75"/>
      <c r="G5031" s="75"/>
      <c r="H5031" s="75"/>
      <c r="I5031" s="75"/>
      <c r="J5031" s="75"/>
      <c r="K5031" s="75"/>
      <c r="L5031" s="75"/>
      <c r="M5031" s="75"/>
      <c r="N5031" s="75"/>
      <c r="O5031" s="75"/>
      <c r="P5031" s="75"/>
      <c r="Q5031" s="75"/>
      <c r="R5031" s="75"/>
      <c r="S5031" s="75"/>
      <c r="T5031" s="75"/>
      <c r="U5031" s="75"/>
      <c r="V5031" s="75"/>
      <c r="W5031" s="75"/>
      <c r="X5031" s="75"/>
      <c r="Y5031" s="75"/>
      <c r="Z5031" s="75"/>
      <c r="AA5031" s="75"/>
      <c r="AB5031" s="75"/>
      <c r="AC5031" s="75"/>
      <c r="AD5031" s="75"/>
      <c r="AE5031" s="75"/>
      <c r="AF5031" s="75"/>
      <c r="AG5031" s="75"/>
      <c r="AH5031" s="75"/>
      <c r="AI5031" s="75"/>
      <c r="AK5031" s="75"/>
      <c r="AL5031" s="76"/>
      <c r="AM5031" s="75"/>
      <c r="AO5031" s="75"/>
      <c r="AP5031" s="75"/>
      <c r="AQ5031" s="75"/>
      <c r="AR5031" s="75"/>
      <c r="AS5031" s="75"/>
      <c r="AT5031" s="75"/>
      <c r="AU5031" s="75"/>
      <c r="AV5031" s="75"/>
      <c r="AW5031" s="75"/>
      <c r="AX5031" s="75"/>
      <c r="AY5031" s="75"/>
      <c r="AZ5031" s="75"/>
      <c r="BA5031" s="75"/>
      <c r="BB5031" s="75"/>
      <c r="BC5031" s="75"/>
      <c r="BD5031" s="75"/>
      <c r="BE5031" s="75"/>
      <c r="BF5031" s="75"/>
    </row>
    <row r="5032" spans="1:58" ht="11.25" customHeight="1" x14ac:dyDescent="0.3">
      <c r="A5032" s="75"/>
      <c r="B5032" s="75"/>
      <c r="D5032" s="75"/>
      <c r="E5032" s="75"/>
      <c r="F5032" s="75"/>
      <c r="G5032" s="75"/>
      <c r="H5032" s="75"/>
      <c r="I5032" s="75"/>
      <c r="J5032" s="75"/>
      <c r="K5032" s="75"/>
      <c r="L5032" s="75"/>
      <c r="M5032" s="75"/>
      <c r="N5032" s="75"/>
      <c r="O5032" s="75"/>
      <c r="P5032" s="75"/>
      <c r="Q5032" s="75"/>
      <c r="R5032" s="75"/>
      <c r="S5032" s="75"/>
      <c r="T5032" s="75"/>
      <c r="U5032" s="75"/>
      <c r="V5032" s="75"/>
      <c r="W5032" s="75"/>
      <c r="X5032" s="75"/>
      <c r="Y5032" s="75"/>
      <c r="Z5032" s="75"/>
      <c r="AA5032" s="75"/>
      <c r="AB5032" s="75"/>
      <c r="AC5032" s="75"/>
      <c r="AD5032" s="75"/>
      <c r="AE5032" s="75"/>
      <c r="AF5032" s="75"/>
      <c r="AG5032" s="75"/>
      <c r="AH5032" s="75"/>
      <c r="AI5032" s="75"/>
      <c r="AK5032" s="75"/>
      <c r="AL5032" s="76"/>
      <c r="AM5032" s="75"/>
      <c r="AO5032" s="75"/>
      <c r="AP5032" s="75"/>
      <c r="AQ5032" s="75"/>
      <c r="AR5032" s="75"/>
      <c r="AS5032" s="75"/>
      <c r="AT5032" s="75"/>
      <c r="AU5032" s="75"/>
      <c r="AV5032" s="75"/>
      <c r="AW5032" s="75"/>
      <c r="AX5032" s="75"/>
      <c r="AY5032" s="75"/>
      <c r="AZ5032" s="75"/>
      <c r="BA5032" s="75"/>
      <c r="BB5032" s="75"/>
      <c r="BC5032" s="75"/>
      <c r="BD5032" s="75"/>
      <c r="BE5032" s="75"/>
      <c r="BF5032" s="75"/>
    </row>
    <row r="5033" spans="1:58" ht="11.25" customHeight="1" x14ac:dyDescent="0.3">
      <c r="A5033" s="75"/>
      <c r="B5033" s="75"/>
      <c r="C5033" s="958"/>
      <c r="D5033" s="75"/>
      <c r="E5033" s="75"/>
      <c r="F5033" s="75"/>
      <c r="G5033" s="75"/>
      <c r="H5033" s="75"/>
      <c r="I5033" s="75"/>
      <c r="J5033" s="75"/>
      <c r="K5033" s="75"/>
      <c r="L5033" s="75"/>
      <c r="M5033" s="75"/>
      <c r="N5033" s="75"/>
      <c r="O5033" s="75"/>
      <c r="P5033" s="75"/>
      <c r="Q5033" s="75"/>
      <c r="R5033" s="75"/>
      <c r="S5033" s="75"/>
      <c r="T5033" s="75"/>
      <c r="U5033" s="75"/>
      <c r="V5033" s="75"/>
      <c r="W5033" s="75"/>
      <c r="X5033" s="75"/>
      <c r="Y5033" s="75"/>
      <c r="Z5033" s="75"/>
      <c r="AA5033" s="75"/>
      <c r="AB5033" s="75"/>
      <c r="AC5033" s="75"/>
      <c r="AD5033" s="75"/>
      <c r="AE5033" s="75"/>
      <c r="AF5033" s="75"/>
      <c r="AG5033" s="75"/>
      <c r="AH5033" s="75"/>
      <c r="AI5033" s="75"/>
      <c r="AK5033" s="75"/>
      <c r="AL5033" s="76"/>
      <c r="AM5033" s="75"/>
      <c r="AO5033" s="75"/>
      <c r="AP5033" s="75"/>
      <c r="AQ5033" s="75"/>
      <c r="AR5033" s="75"/>
      <c r="AS5033" s="75"/>
      <c r="AT5033" s="75"/>
      <c r="AU5033" s="75"/>
      <c r="AV5033" s="75"/>
      <c r="AW5033" s="75"/>
      <c r="AX5033" s="75"/>
      <c r="AY5033" s="75"/>
      <c r="AZ5033" s="75"/>
      <c r="BA5033" s="75"/>
      <c r="BB5033" s="75"/>
      <c r="BC5033" s="75"/>
      <c r="BD5033" s="75"/>
      <c r="BE5033" s="75"/>
      <c r="BF5033" s="75"/>
    </row>
    <row r="5034" spans="1:58" ht="11.25" customHeight="1" x14ac:dyDescent="0.3">
      <c r="A5034" s="75"/>
      <c r="B5034" s="75"/>
      <c r="C5034" s="958"/>
      <c r="D5034" s="75"/>
      <c r="E5034" s="75"/>
      <c r="F5034" s="75"/>
      <c r="G5034" s="75"/>
      <c r="H5034" s="75"/>
      <c r="I5034" s="75"/>
      <c r="J5034" s="75"/>
      <c r="K5034" s="75"/>
      <c r="L5034" s="75"/>
      <c r="M5034" s="75"/>
      <c r="N5034" s="75"/>
      <c r="O5034" s="75"/>
      <c r="P5034" s="75"/>
      <c r="Q5034" s="75"/>
      <c r="R5034" s="75"/>
      <c r="S5034" s="75"/>
      <c r="T5034" s="75"/>
      <c r="U5034" s="75"/>
      <c r="V5034" s="75"/>
      <c r="W5034" s="75"/>
      <c r="X5034" s="75"/>
      <c r="Y5034" s="75"/>
      <c r="Z5034" s="75"/>
      <c r="AA5034" s="75"/>
      <c r="AB5034" s="75"/>
      <c r="AC5034" s="75"/>
      <c r="AD5034" s="75"/>
      <c r="AE5034" s="75"/>
      <c r="AF5034" s="75"/>
      <c r="AG5034" s="75"/>
      <c r="AH5034" s="75"/>
      <c r="AI5034" s="75"/>
      <c r="AK5034" s="75"/>
      <c r="AL5034" s="76"/>
      <c r="AM5034" s="75"/>
      <c r="AO5034" s="75"/>
      <c r="AP5034" s="75"/>
      <c r="AQ5034" s="75"/>
      <c r="AR5034" s="75"/>
      <c r="AS5034" s="75"/>
      <c r="AT5034" s="75"/>
      <c r="AU5034" s="75"/>
      <c r="AV5034" s="75"/>
      <c r="AW5034" s="75"/>
      <c r="AX5034" s="75"/>
      <c r="AY5034" s="75"/>
      <c r="AZ5034" s="75"/>
      <c r="BA5034" s="75"/>
      <c r="BB5034" s="75"/>
      <c r="BC5034" s="75"/>
      <c r="BD5034" s="75"/>
      <c r="BE5034" s="75"/>
      <c r="BF5034" s="75"/>
    </row>
    <row r="5035" spans="1:58" ht="11.25" customHeight="1" x14ac:dyDescent="0.3">
      <c r="A5035" s="75"/>
      <c r="B5035" s="75"/>
      <c r="C5035" s="958"/>
      <c r="D5035" s="75"/>
      <c r="E5035" s="75"/>
      <c r="F5035" s="75"/>
      <c r="G5035" s="75"/>
      <c r="H5035" s="75"/>
      <c r="I5035" s="75"/>
      <c r="J5035" s="75"/>
      <c r="K5035" s="75"/>
      <c r="L5035" s="75"/>
      <c r="M5035" s="75"/>
      <c r="N5035" s="75"/>
      <c r="O5035" s="75"/>
      <c r="P5035" s="75"/>
      <c r="Q5035" s="75"/>
      <c r="R5035" s="75"/>
      <c r="S5035" s="75"/>
      <c r="T5035" s="75"/>
      <c r="U5035" s="75"/>
      <c r="V5035" s="75"/>
      <c r="W5035" s="75"/>
      <c r="X5035" s="75"/>
      <c r="Y5035" s="75"/>
      <c r="Z5035" s="75"/>
      <c r="AA5035" s="75"/>
      <c r="AB5035" s="75"/>
      <c r="AC5035" s="75"/>
      <c r="AD5035" s="75"/>
      <c r="AE5035" s="75"/>
      <c r="AF5035" s="75"/>
      <c r="AG5035" s="75"/>
      <c r="AH5035" s="75"/>
      <c r="AI5035" s="75"/>
      <c r="AK5035" s="75"/>
      <c r="AL5035" s="76"/>
      <c r="AM5035" s="75"/>
      <c r="AO5035" s="75"/>
      <c r="AP5035" s="75"/>
      <c r="AQ5035" s="75"/>
      <c r="AR5035" s="75"/>
      <c r="AS5035" s="75"/>
      <c r="AT5035" s="75"/>
      <c r="AU5035" s="75"/>
      <c r="AV5035" s="75"/>
      <c r="AW5035" s="75"/>
      <c r="AX5035" s="75"/>
      <c r="AY5035" s="75"/>
      <c r="AZ5035" s="75"/>
      <c r="BA5035" s="75"/>
      <c r="BB5035" s="75"/>
      <c r="BC5035" s="75"/>
      <c r="BD5035" s="75"/>
      <c r="BE5035" s="75"/>
      <c r="BF5035" s="75"/>
    </row>
    <row r="5036" spans="1:58" ht="11.25" customHeight="1" x14ac:dyDescent="0.3">
      <c r="A5036" s="75"/>
      <c r="B5036" s="75"/>
      <c r="C5036" s="958"/>
      <c r="D5036" s="75"/>
      <c r="E5036" s="75"/>
      <c r="F5036" s="75"/>
      <c r="G5036" s="75"/>
      <c r="H5036" s="75"/>
      <c r="I5036" s="75"/>
      <c r="J5036" s="75"/>
      <c r="K5036" s="75"/>
      <c r="L5036" s="75"/>
      <c r="M5036" s="75"/>
      <c r="N5036" s="75"/>
      <c r="O5036" s="75"/>
      <c r="P5036" s="75"/>
      <c r="Q5036" s="75"/>
      <c r="R5036" s="75"/>
      <c r="S5036" s="75"/>
      <c r="T5036" s="75"/>
      <c r="U5036" s="75"/>
      <c r="V5036" s="75"/>
      <c r="W5036" s="75"/>
      <c r="X5036" s="75"/>
      <c r="Y5036" s="75"/>
      <c r="Z5036" s="75"/>
      <c r="AA5036" s="75"/>
      <c r="AB5036" s="75"/>
      <c r="AC5036" s="75"/>
      <c r="AD5036" s="75"/>
      <c r="AE5036" s="75"/>
      <c r="AF5036" s="75"/>
      <c r="AG5036" s="75"/>
      <c r="AH5036" s="75"/>
      <c r="AI5036" s="75"/>
      <c r="AK5036" s="75"/>
      <c r="AL5036" s="76"/>
      <c r="AM5036" s="75"/>
      <c r="AO5036" s="75"/>
      <c r="AP5036" s="75"/>
      <c r="AQ5036" s="75"/>
      <c r="AR5036" s="75"/>
      <c r="AS5036" s="75"/>
      <c r="AT5036" s="75"/>
      <c r="AU5036" s="75"/>
      <c r="AV5036" s="75"/>
      <c r="AW5036" s="75"/>
      <c r="AX5036" s="75"/>
      <c r="AY5036" s="75"/>
      <c r="AZ5036" s="75"/>
      <c r="BA5036" s="75"/>
      <c r="BB5036" s="75"/>
      <c r="BC5036" s="75"/>
      <c r="BD5036" s="75"/>
      <c r="BE5036" s="75"/>
      <c r="BF5036" s="75"/>
    </row>
    <row r="5037" spans="1:58" ht="11.25" customHeight="1" x14ac:dyDescent="0.3">
      <c r="A5037" s="75"/>
      <c r="B5037" s="75"/>
      <c r="C5037" s="958"/>
      <c r="D5037" s="75"/>
      <c r="E5037" s="75"/>
      <c r="F5037" s="75"/>
      <c r="G5037" s="75"/>
      <c r="H5037" s="75"/>
      <c r="I5037" s="75"/>
      <c r="J5037" s="75"/>
      <c r="K5037" s="75"/>
      <c r="L5037" s="75"/>
      <c r="M5037" s="75"/>
      <c r="N5037" s="75"/>
      <c r="O5037" s="75"/>
      <c r="P5037" s="75"/>
      <c r="Q5037" s="75"/>
      <c r="R5037" s="75"/>
      <c r="S5037" s="75"/>
      <c r="T5037" s="75"/>
      <c r="U5037" s="75"/>
      <c r="V5037" s="75"/>
      <c r="W5037" s="75"/>
      <c r="X5037" s="75"/>
      <c r="Y5037" s="75"/>
      <c r="Z5037" s="75"/>
      <c r="AA5037" s="75"/>
      <c r="AB5037" s="75"/>
      <c r="AC5037" s="75"/>
      <c r="AD5037" s="75"/>
      <c r="AE5037" s="75"/>
      <c r="AF5037" s="75"/>
      <c r="AG5037" s="75"/>
      <c r="AH5037" s="75"/>
      <c r="AI5037" s="75"/>
      <c r="AK5037" s="75"/>
      <c r="AL5037" s="76"/>
      <c r="AM5037" s="75"/>
      <c r="AO5037" s="75"/>
      <c r="AP5037" s="75"/>
      <c r="AQ5037" s="75"/>
      <c r="AR5037" s="75"/>
      <c r="AS5037" s="75"/>
      <c r="AT5037" s="75"/>
      <c r="AU5037" s="75"/>
      <c r="AV5037" s="75"/>
      <c r="AW5037" s="75"/>
      <c r="AX5037" s="75"/>
      <c r="AY5037" s="75"/>
      <c r="AZ5037" s="75"/>
      <c r="BA5037" s="75"/>
      <c r="BB5037" s="75"/>
      <c r="BC5037" s="75"/>
      <c r="BD5037" s="75"/>
      <c r="BE5037" s="75"/>
      <c r="BF5037" s="75"/>
    </row>
    <row r="5038" spans="1:58" ht="11.25" customHeight="1" x14ac:dyDescent="0.3">
      <c r="A5038" s="75"/>
      <c r="B5038" s="75"/>
      <c r="C5038" s="958"/>
      <c r="D5038" s="75"/>
      <c r="E5038" s="75"/>
      <c r="F5038" s="75"/>
      <c r="G5038" s="75"/>
      <c r="H5038" s="75"/>
      <c r="I5038" s="75"/>
      <c r="J5038" s="75"/>
      <c r="K5038" s="75"/>
      <c r="L5038" s="75"/>
      <c r="M5038" s="75"/>
      <c r="N5038" s="75"/>
      <c r="O5038" s="75"/>
      <c r="P5038" s="75"/>
      <c r="Q5038" s="75"/>
      <c r="R5038" s="75"/>
      <c r="S5038" s="75"/>
      <c r="T5038" s="75"/>
      <c r="U5038" s="75"/>
      <c r="V5038" s="75"/>
      <c r="W5038" s="75"/>
      <c r="X5038" s="75"/>
      <c r="Y5038" s="75"/>
      <c r="Z5038" s="75"/>
      <c r="AA5038" s="75"/>
      <c r="AB5038" s="75"/>
      <c r="AC5038" s="75"/>
      <c r="AD5038" s="75"/>
      <c r="AE5038" s="75"/>
      <c r="AF5038" s="75"/>
      <c r="AG5038" s="75"/>
      <c r="AH5038" s="75"/>
      <c r="AI5038" s="75"/>
      <c r="AK5038" s="75"/>
      <c r="AL5038" s="76"/>
      <c r="AM5038" s="75"/>
      <c r="AO5038" s="75"/>
      <c r="AP5038" s="75"/>
      <c r="AQ5038" s="75"/>
      <c r="AR5038" s="75"/>
      <c r="AS5038" s="75"/>
      <c r="AT5038" s="75"/>
      <c r="AU5038" s="75"/>
      <c r="AV5038" s="75"/>
      <c r="AW5038" s="75"/>
      <c r="AX5038" s="75"/>
      <c r="AY5038" s="75"/>
      <c r="AZ5038" s="75"/>
      <c r="BA5038" s="75"/>
      <c r="BB5038" s="75"/>
      <c r="BC5038" s="75"/>
      <c r="BD5038" s="75"/>
      <c r="BE5038" s="75"/>
      <c r="BF5038" s="75"/>
    </row>
    <row r="5039" spans="1:58" ht="11.25" customHeight="1" x14ac:dyDescent="0.3">
      <c r="A5039" s="75"/>
      <c r="B5039" s="75"/>
      <c r="C5039" s="958"/>
      <c r="D5039" s="75"/>
      <c r="E5039" s="75"/>
      <c r="F5039" s="75"/>
      <c r="G5039" s="75"/>
      <c r="H5039" s="75"/>
      <c r="I5039" s="75"/>
      <c r="J5039" s="75"/>
      <c r="K5039" s="75"/>
      <c r="L5039" s="75"/>
      <c r="M5039" s="75"/>
      <c r="N5039" s="75"/>
      <c r="O5039" s="75"/>
      <c r="P5039" s="75"/>
      <c r="Q5039" s="75"/>
      <c r="R5039" s="75"/>
      <c r="S5039" s="75"/>
      <c r="T5039" s="75"/>
      <c r="U5039" s="75"/>
      <c r="V5039" s="75"/>
      <c r="W5039" s="75"/>
      <c r="X5039" s="75"/>
      <c r="Y5039" s="75"/>
      <c r="Z5039" s="75"/>
      <c r="AA5039" s="75"/>
      <c r="AB5039" s="75"/>
      <c r="AC5039" s="75"/>
      <c r="AD5039" s="75"/>
      <c r="AE5039" s="75"/>
      <c r="AF5039" s="75"/>
      <c r="AG5039" s="75"/>
      <c r="AH5039" s="75"/>
      <c r="AI5039" s="75"/>
      <c r="AK5039" s="75"/>
      <c r="AL5039" s="76"/>
      <c r="AM5039" s="75"/>
      <c r="AO5039" s="75"/>
      <c r="AP5039" s="75"/>
      <c r="AQ5039" s="75"/>
      <c r="AR5039" s="75"/>
      <c r="AS5039" s="75"/>
      <c r="AT5039" s="75"/>
      <c r="AU5039" s="75"/>
      <c r="AV5039" s="75"/>
      <c r="AW5039" s="75"/>
      <c r="AX5039" s="75"/>
      <c r="AY5039" s="75"/>
      <c r="AZ5039" s="75"/>
      <c r="BA5039" s="75"/>
      <c r="BB5039" s="75"/>
      <c r="BC5039" s="75"/>
      <c r="BD5039" s="75"/>
      <c r="BE5039" s="75"/>
      <c r="BF5039" s="75"/>
    </row>
    <row r="5040" spans="1:58" ht="11.25" customHeight="1" x14ac:dyDescent="0.3">
      <c r="A5040" s="75"/>
      <c r="B5040" s="75"/>
      <c r="C5040" s="958"/>
      <c r="D5040" s="75"/>
      <c r="E5040" s="75"/>
      <c r="F5040" s="75"/>
      <c r="G5040" s="75"/>
      <c r="H5040" s="75"/>
      <c r="I5040" s="75"/>
      <c r="J5040" s="75"/>
      <c r="K5040" s="75"/>
      <c r="L5040" s="75"/>
      <c r="M5040" s="75"/>
      <c r="N5040" s="75"/>
      <c r="O5040" s="75"/>
      <c r="P5040" s="75"/>
      <c r="Q5040" s="75"/>
      <c r="R5040" s="75"/>
      <c r="S5040" s="75"/>
      <c r="T5040" s="75"/>
      <c r="U5040" s="75"/>
      <c r="V5040" s="75"/>
      <c r="W5040" s="75"/>
      <c r="X5040" s="75"/>
      <c r="Y5040" s="75"/>
      <c r="Z5040" s="75"/>
      <c r="AA5040" s="75"/>
      <c r="AB5040" s="75"/>
      <c r="AC5040" s="75"/>
      <c r="AD5040" s="75"/>
      <c r="AE5040" s="75"/>
      <c r="AF5040" s="75"/>
      <c r="AG5040" s="75"/>
      <c r="AH5040" s="75"/>
      <c r="AI5040" s="75"/>
      <c r="AK5040" s="75"/>
      <c r="AL5040" s="76"/>
      <c r="AM5040" s="75"/>
      <c r="AO5040" s="75"/>
      <c r="AP5040" s="75"/>
      <c r="AQ5040" s="75"/>
      <c r="AR5040" s="75"/>
      <c r="AS5040" s="75"/>
      <c r="AT5040" s="75"/>
      <c r="AU5040" s="75"/>
      <c r="AV5040" s="75"/>
      <c r="AW5040" s="75"/>
      <c r="AX5040" s="75"/>
      <c r="AY5040" s="75"/>
      <c r="AZ5040" s="75"/>
      <c r="BA5040" s="75"/>
      <c r="BB5040" s="75"/>
      <c r="BC5040" s="75"/>
      <c r="BD5040" s="75"/>
      <c r="BE5040" s="75"/>
      <c r="BF5040" s="75"/>
    </row>
    <row r="5041" spans="1:58" ht="11.25" customHeight="1" x14ac:dyDescent="0.3">
      <c r="A5041" s="75"/>
      <c r="B5041" s="75"/>
      <c r="C5041" s="958"/>
      <c r="D5041" s="75"/>
      <c r="E5041" s="75"/>
      <c r="F5041" s="75"/>
      <c r="G5041" s="75"/>
      <c r="H5041" s="75"/>
      <c r="I5041" s="75"/>
      <c r="J5041" s="75"/>
      <c r="K5041" s="75"/>
      <c r="L5041" s="75"/>
      <c r="M5041" s="75"/>
      <c r="N5041" s="75"/>
      <c r="O5041" s="75"/>
      <c r="P5041" s="75"/>
      <c r="Q5041" s="75"/>
      <c r="R5041" s="75"/>
      <c r="S5041" s="75"/>
      <c r="T5041" s="75"/>
      <c r="U5041" s="75"/>
      <c r="V5041" s="75"/>
      <c r="W5041" s="75"/>
      <c r="X5041" s="75"/>
      <c r="Y5041" s="75"/>
      <c r="Z5041" s="75"/>
      <c r="AA5041" s="75"/>
      <c r="AB5041" s="75"/>
      <c r="AC5041" s="75"/>
      <c r="AD5041" s="75"/>
      <c r="AE5041" s="75"/>
      <c r="AF5041" s="75"/>
      <c r="AG5041" s="75"/>
      <c r="AH5041" s="75"/>
      <c r="AI5041" s="75"/>
      <c r="AK5041" s="75"/>
      <c r="AL5041" s="76"/>
      <c r="AM5041" s="75"/>
      <c r="AO5041" s="75"/>
      <c r="AP5041" s="75"/>
      <c r="AQ5041" s="75"/>
      <c r="AR5041" s="75"/>
      <c r="AS5041" s="75"/>
      <c r="AT5041" s="75"/>
      <c r="AU5041" s="75"/>
      <c r="AV5041" s="75"/>
      <c r="AW5041" s="75"/>
      <c r="AX5041" s="75"/>
      <c r="AY5041" s="75"/>
      <c r="AZ5041" s="75"/>
      <c r="BA5041" s="75"/>
      <c r="BB5041" s="75"/>
      <c r="BC5041" s="75"/>
      <c r="BD5041" s="75"/>
      <c r="BE5041" s="75"/>
      <c r="BF5041" s="75"/>
    </row>
    <row r="5042" spans="1:58" ht="11.25" customHeight="1" x14ac:dyDescent="0.3">
      <c r="A5042" s="75"/>
      <c r="B5042" s="75"/>
      <c r="C5042" s="958"/>
      <c r="D5042" s="75"/>
      <c r="E5042" s="75"/>
      <c r="F5042" s="75"/>
      <c r="G5042" s="75"/>
      <c r="H5042" s="75"/>
      <c r="I5042" s="75"/>
      <c r="J5042" s="75"/>
      <c r="K5042" s="75"/>
      <c r="L5042" s="75"/>
      <c r="M5042" s="75"/>
      <c r="N5042" s="75"/>
      <c r="O5042" s="75"/>
      <c r="P5042" s="75"/>
      <c r="Q5042" s="75"/>
      <c r="R5042" s="75"/>
      <c r="S5042" s="75"/>
      <c r="T5042" s="75"/>
      <c r="U5042" s="75"/>
      <c r="V5042" s="75"/>
      <c r="W5042" s="75"/>
      <c r="X5042" s="75"/>
      <c r="Y5042" s="75"/>
      <c r="Z5042" s="75"/>
      <c r="AA5042" s="75"/>
      <c r="AB5042" s="75"/>
      <c r="AC5042" s="75"/>
      <c r="AD5042" s="75"/>
      <c r="AE5042" s="75"/>
      <c r="AF5042" s="75"/>
      <c r="AG5042" s="75"/>
      <c r="AH5042" s="75"/>
      <c r="AI5042" s="75"/>
      <c r="AK5042" s="75"/>
      <c r="AL5042" s="76"/>
      <c r="AM5042" s="75"/>
      <c r="AO5042" s="75"/>
      <c r="AP5042" s="75"/>
      <c r="AQ5042" s="75"/>
      <c r="AR5042" s="75"/>
      <c r="AS5042" s="75"/>
      <c r="AT5042" s="75"/>
      <c r="AU5042" s="75"/>
      <c r="AV5042" s="75"/>
      <c r="AW5042" s="75"/>
      <c r="AX5042" s="75"/>
      <c r="AY5042" s="75"/>
      <c r="AZ5042" s="75"/>
      <c r="BA5042" s="75"/>
      <c r="BB5042" s="75"/>
      <c r="BC5042" s="75"/>
      <c r="BD5042" s="75"/>
      <c r="BE5042" s="75"/>
      <c r="BF5042" s="75"/>
    </row>
    <row r="5043" spans="1:58" ht="11.25" customHeight="1" x14ac:dyDescent="0.3">
      <c r="A5043" s="75"/>
      <c r="B5043" s="75"/>
      <c r="C5043" s="958"/>
      <c r="D5043" s="75"/>
      <c r="E5043" s="75"/>
      <c r="F5043" s="75"/>
      <c r="G5043" s="75"/>
      <c r="H5043" s="75"/>
      <c r="I5043" s="75"/>
      <c r="J5043" s="75"/>
      <c r="K5043" s="75"/>
      <c r="L5043" s="75"/>
      <c r="M5043" s="75"/>
      <c r="N5043" s="75"/>
      <c r="O5043" s="75"/>
      <c r="P5043" s="75"/>
      <c r="Q5043" s="75"/>
      <c r="R5043" s="75"/>
      <c r="S5043" s="75"/>
      <c r="T5043" s="75"/>
      <c r="U5043" s="75"/>
      <c r="V5043" s="75"/>
      <c r="W5043" s="75"/>
      <c r="X5043" s="75"/>
      <c r="Y5043" s="75"/>
      <c r="Z5043" s="75"/>
      <c r="AA5043" s="75"/>
      <c r="AB5043" s="75"/>
      <c r="AC5043" s="75"/>
      <c r="AD5043" s="75"/>
      <c r="AE5043" s="75"/>
      <c r="AF5043" s="75"/>
      <c r="AG5043" s="75"/>
      <c r="AH5043" s="75"/>
      <c r="AI5043" s="75"/>
      <c r="AK5043" s="75"/>
      <c r="AL5043" s="76"/>
      <c r="AM5043" s="75"/>
      <c r="AO5043" s="75"/>
      <c r="AP5043" s="75"/>
      <c r="AQ5043" s="75"/>
      <c r="AR5043" s="75"/>
      <c r="AS5043" s="75"/>
      <c r="AT5043" s="75"/>
      <c r="AU5043" s="75"/>
      <c r="AV5043" s="75"/>
      <c r="AW5043" s="75"/>
      <c r="AX5043" s="75"/>
      <c r="AY5043" s="75"/>
      <c r="AZ5043" s="75"/>
      <c r="BA5043" s="75"/>
      <c r="BB5043" s="75"/>
      <c r="BC5043" s="75"/>
      <c r="BD5043" s="75"/>
      <c r="BE5043" s="75"/>
      <c r="BF5043" s="75"/>
    </row>
    <row r="5044" spans="1:58" ht="11.25" customHeight="1" x14ac:dyDescent="0.3">
      <c r="A5044" s="75"/>
      <c r="B5044" s="75"/>
      <c r="C5044" s="958"/>
      <c r="D5044" s="75"/>
      <c r="E5044" s="75"/>
      <c r="F5044" s="75"/>
      <c r="G5044" s="75"/>
      <c r="H5044" s="75"/>
      <c r="I5044" s="75"/>
      <c r="J5044" s="75"/>
      <c r="K5044" s="75"/>
      <c r="L5044" s="75"/>
      <c r="M5044" s="75"/>
      <c r="N5044" s="75"/>
      <c r="O5044" s="75"/>
      <c r="P5044" s="75"/>
      <c r="Q5044" s="75"/>
      <c r="R5044" s="75"/>
      <c r="S5044" s="75"/>
      <c r="T5044" s="75"/>
      <c r="U5044" s="75"/>
      <c r="V5044" s="75"/>
      <c r="W5044" s="75"/>
      <c r="X5044" s="75"/>
      <c r="Y5044" s="75"/>
      <c r="Z5044" s="75"/>
      <c r="AA5044" s="75"/>
      <c r="AB5044" s="75"/>
      <c r="AC5044" s="75"/>
      <c r="AD5044" s="75"/>
      <c r="AE5044" s="75"/>
      <c r="AF5044" s="75"/>
      <c r="AG5044" s="75"/>
      <c r="AH5044" s="75"/>
      <c r="AI5044" s="75"/>
      <c r="AK5044" s="75"/>
      <c r="AL5044" s="76"/>
      <c r="AM5044" s="75"/>
      <c r="AO5044" s="75"/>
      <c r="AP5044" s="75"/>
      <c r="AQ5044" s="75"/>
      <c r="AR5044" s="75"/>
      <c r="AS5044" s="75"/>
      <c r="AT5044" s="75"/>
      <c r="AU5044" s="75"/>
      <c r="AV5044" s="75"/>
      <c r="AW5044" s="75"/>
      <c r="AX5044" s="75"/>
      <c r="AY5044" s="75"/>
      <c r="AZ5044" s="75"/>
      <c r="BA5044" s="75"/>
      <c r="BB5044" s="75"/>
      <c r="BC5044" s="75"/>
      <c r="BD5044" s="75"/>
      <c r="BE5044" s="75"/>
      <c r="BF5044" s="75"/>
    </row>
    <row r="5045" spans="1:58" ht="11.25" customHeight="1" x14ac:dyDescent="0.3">
      <c r="A5045" s="75"/>
      <c r="B5045" s="75"/>
      <c r="C5045" s="958"/>
      <c r="D5045" s="75"/>
      <c r="E5045" s="75"/>
      <c r="F5045" s="75"/>
      <c r="G5045" s="75"/>
      <c r="H5045" s="75"/>
      <c r="I5045" s="75"/>
      <c r="J5045" s="75"/>
      <c r="K5045" s="75"/>
      <c r="L5045" s="75"/>
      <c r="M5045" s="75"/>
      <c r="N5045" s="75"/>
      <c r="O5045" s="75"/>
      <c r="P5045" s="75"/>
      <c r="Q5045" s="75"/>
      <c r="R5045" s="75"/>
      <c r="S5045" s="75"/>
      <c r="T5045" s="75"/>
      <c r="U5045" s="75"/>
      <c r="V5045" s="75"/>
      <c r="W5045" s="75"/>
      <c r="X5045" s="75"/>
      <c r="Y5045" s="75"/>
      <c r="Z5045" s="75"/>
      <c r="AA5045" s="75"/>
      <c r="AB5045" s="75"/>
      <c r="AC5045" s="75"/>
      <c r="AD5045" s="75"/>
      <c r="AE5045" s="75"/>
      <c r="AF5045" s="75"/>
      <c r="AG5045" s="75"/>
      <c r="AH5045" s="75"/>
      <c r="AI5045" s="75"/>
      <c r="AK5045" s="75"/>
      <c r="AL5045" s="76"/>
      <c r="AM5045" s="75"/>
      <c r="AO5045" s="75"/>
      <c r="AP5045" s="75"/>
      <c r="AQ5045" s="75"/>
      <c r="AR5045" s="75"/>
      <c r="AS5045" s="75"/>
      <c r="AT5045" s="75"/>
      <c r="AU5045" s="75"/>
      <c r="AV5045" s="75"/>
      <c r="AW5045" s="75"/>
      <c r="AX5045" s="75"/>
      <c r="AY5045" s="75"/>
      <c r="AZ5045" s="75"/>
      <c r="BA5045" s="75"/>
      <c r="BB5045" s="75"/>
      <c r="BC5045" s="75"/>
      <c r="BD5045" s="75"/>
      <c r="BE5045" s="75"/>
      <c r="BF5045" s="75"/>
    </row>
    <row r="5046" spans="1:58" ht="11.25" customHeight="1" x14ac:dyDescent="0.3">
      <c r="A5046" s="75"/>
      <c r="B5046" s="75"/>
      <c r="C5046" s="958"/>
      <c r="D5046" s="75"/>
      <c r="E5046" s="75"/>
      <c r="F5046" s="75"/>
      <c r="G5046" s="75"/>
      <c r="H5046" s="75"/>
      <c r="I5046" s="75"/>
      <c r="J5046" s="75"/>
      <c r="K5046" s="75"/>
      <c r="L5046" s="75"/>
      <c r="M5046" s="75"/>
      <c r="N5046" s="75"/>
      <c r="O5046" s="75"/>
      <c r="P5046" s="75"/>
      <c r="Q5046" s="75"/>
      <c r="R5046" s="75"/>
      <c r="S5046" s="75"/>
      <c r="T5046" s="75"/>
      <c r="U5046" s="75"/>
      <c r="V5046" s="75"/>
      <c r="W5046" s="75"/>
      <c r="X5046" s="75"/>
      <c r="Y5046" s="75"/>
      <c r="Z5046" s="75"/>
      <c r="AA5046" s="75"/>
      <c r="AB5046" s="75"/>
      <c r="AC5046" s="75"/>
      <c r="AD5046" s="75"/>
      <c r="AE5046" s="75"/>
      <c r="AF5046" s="75"/>
      <c r="AG5046" s="75"/>
      <c r="AH5046" s="75"/>
      <c r="AI5046" s="75"/>
      <c r="AK5046" s="75"/>
      <c r="AL5046" s="76"/>
      <c r="AM5046" s="75"/>
      <c r="AO5046" s="75"/>
      <c r="AP5046" s="75"/>
      <c r="AQ5046" s="75"/>
      <c r="AR5046" s="75"/>
      <c r="AS5046" s="75"/>
      <c r="AT5046" s="75"/>
      <c r="AU5046" s="75"/>
      <c r="AV5046" s="75"/>
      <c r="AW5046" s="75"/>
      <c r="AX5046" s="75"/>
      <c r="AY5046" s="75"/>
      <c r="AZ5046" s="75"/>
      <c r="BA5046" s="75"/>
      <c r="BB5046" s="75"/>
      <c r="BC5046" s="75"/>
      <c r="BD5046" s="75"/>
      <c r="BE5046" s="75"/>
      <c r="BF5046" s="75"/>
    </row>
    <row r="5047" spans="1:58" ht="11.25" customHeight="1" x14ac:dyDescent="0.3">
      <c r="A5047" s="75"/>
      <c r="B5047" s="75"/>
      <c r="C5047" s="958"/>
      <c r="D5047" s="75"/>
      <c r="E5047" s="75"/>
      <c r="F5047" s="75"/>
      <c r="G5047" s="75"/>
      <c r="H5047" s="75"/>
      <c r="I5047" s="75"/>
      <c r="J5047" s="75"/>
      <c r="K5047" s="75"/>
      <c r="L5047" s="75"/>
      <c r="M5047" s="75"/>
      <c r="N5047" s="75"/>
      <c r="O5047" s="75"/>
      <c r="P5047" s="75"/>
      <c r="Q5047" s="75"/>
      <c r="R5047" s="75"/>
      <c r="S5047" s="75"/>
      <c r="T5047" s="75"/>
      <c r="U5047" s="75"/>
      <c r="V5047" s="75"/>
      <c r="W5047" s="75"/>
      <c r="X5047" s="75"/>
      <c r="Y5047" s="75"/>
      <c r="Z5047" s="75"/>
      <c r="AA5047" s="75"/>
      <c r="AB5047" s="75"/>
      <c r="AC5047" s="75"/>
      <c r="AD5047" s="75"/>
      <c r="AE5047" s="75"/>
      <c r="AF5047" s="75"/>
      <c r="AG5047" s="75"/>
      <c r="AH5047" s="75"/>
      <c r="AI5047" s="75"/>
      <c r="AK5047" s="75"/>
      <c r="AL5047" s="76"/>
      <c r="AM5047" s="75"/>
      <c r="AO5047" s="75"/>
      <c r="AP5047" s="75"/>
      <c r="AQ5047" s="75"/>
      <c r="AR5047" s="75"/>
      <c r="AS5047" s="75"/>
      <c r="AT5047" s="75"/>
      <c r="AU5047" s="75"/>
      <c r="AV5047" s="75"/>
      <c r="AW5047" s="75"/>
      <c r="AX5047" s="75"/>
      <c r="AY5047" s="75"/>
      <c r="AZ5047" s="75"/>
      <c r="BA5047" s="75"/>
      <c r="BB5047" s="75"/>
      <c r="BC5047" s="75"/>
      <c r="BD5047" s="75"/>
      <c r="BE5047" s="75"/>
      <c r="BF5047" s="75"/>
    </row>
    <row r="5048" spans="1:58" ht="11.25" customHeight="1" x14ac:dyDescent="0.3">
      <c r="A5048" s="75"/>
      <c r="B5048" s="75"/>
      <c r="C5048" s="958"/>
      <c r="D5048" s="75"/>
      <c r="E5048" s="75"/>
      <c r="F5048" s="75"/>
      <c r="G5048" s="75"/>
      <c r="H5048" s="75"/>
      <c r="I5048" s="75"/>
      <c r="J5048" s="75"/>
      <c r="K5048" s="75"/>
      <c r="L5048" s="75"/>
      <c r="M5048" s="75"/>
      <c r="N5048" s="75"/>
      <c r="O5048" s="75"/>
      <c r="P5048" s="75"/>
      <c r="Q5048" s="75"/>
      <c r="R5048" s="75"/>
      <c r="S5048" s="75"/>
      <c r="T5048" s="75"/>
      <c r="U5048" s="75"/>
      <c r="V5048" s="75"/>
      <c r="W5048" s="75"/>
      <c r="X5048" s="75"/>
      <c r="Y5048" s="75"/>
      <c r="Z5048" s="75"/>
      <c r="AA5048" s="75"/>
      <c r="AB5048" s="75"/>
      <c r="AC5048" s="75"/>
      <c r="AD5048" s="75"/>
      <c r="AE5048" s="75"/>
      <c r="AF5048" s="75"/>
      <c r="AG5048" s="75"/>
      <c r="AH5048" s="75"/>
      <c r="AI5048" s="75"/>
    </row>
    <row r="5049" spans="1:58" ht="11.25" customHeight="1" x14ac:dyDescent="0.3">
      <c r="C5049" s="958"/>
    </row>
    <row r="5050" spans="1:58" ht="11.25" customHeight="1" x14ac:dyDescent="0.3">
      <c r="C5050" s="958"/>
    </row>
    <row r="5052" spans="1:58" ht="11.25" customHeight="1" x14ac:dyDescent="0.3">
      <c r="AK5052" s="75"/>
      <c r="AL5052" s="76"/>
      <c r="AM5052" s="75"/>
      <c r="AO5052" s="75"/>
      <c r="AP5052" s="75"/>
      <c r="AQ5052" s="75"/>
      <c r="AR5052" s="75"/>
      <c r="AS5052" s="75"/>
      <c r="AT5052" s="75"/>
      <c r="AU5052" s="75"/>
      <c r="AV5052" s="75"/>
      <c r="AW5052" s="75"/>
      <c r="AX5052" s="75"/>
      <c r="AY5052" s="75"/>
      <c r="AZ5052" s="75"/>
      <c r="BA5052" s="75"/>
      <c r="BB5052" s="75"/>
      <c r="BC5052" s="75"/>
      <c r="BD5052" s="75"/>
      <c r="BE5052" s="75"/>
      <c r="BF5052" s="75"/>
    </row>
    <row r="5053" spans="1:58" ht="11.25" customHeight="1" x14ac:dyDescent="0.3">
      <c r="A5053" s="75"/>
      <c r="B5053" s="75"/>
      <c r="D5053" s="75"/>
      <c r="E5053" s="75"/>
      <c r="F5053" s="75"/>
      <c r="G5053" s="75"/>
      <c r="H5053" s="75"/>
      <c r="I5053" s="75"/>
      <c r="J5053" s="75"/>
      <c r="K5053" s="75"/>
      <c r="L5053" s="75"/>
      <c r="M5053" s="75"/>
      <c r="N5053" s="75"/>
      <c r="O5053" s="75"/>
      <c r="P5053" s="75"/>
      <c r="Q5053" s="75"/>
      <c r="R5053" s="75"/>
      <c r="S5053" s="75"/>
      <c r="T5053" s="75"/>
      <c r="U5053" s="75"/>
      <c r="V5053" s="75"/>
      <c r="W5053" s="75"/>
      <c r="X5053" s="75"/>
      <c r="Y5053" s="75"/>
      <c r="Z5053" s="75"/>
      <c r="AA5053" s="75"/>
      <c r="AB5053" s="75"/>
      <c r="AC5053" s="75"/>
      <c r="AD5053" s="75"/>
      <c r="AE5053" s="75"/>
      <c r="AF5053" s="75"/>
      <c r="AG5053" s="75"/>
      <c r="AH5053" s="75"/>
      <c r="AI5053" s="75"/>
    </row>
    <row r="5055" spans="1:58" ht="11.25" customHeight="1" x14ac:dyDescent="0.3">
      <c r="C5055" s="958"/>
    </row>
    <row r="5058" spans="1:58" ht="11.25" customHeight="1" x14ac:dyDescent="0.3">
      <c r="AK5058" s="75"/>
      <c r="AL5058" s="76"/>
      <c r="AM5058" s="75"/>
      <c r="AO5058" s="75"/>
      <c r="AP5058" s="75"/>
      <c r="AQ5058" s="75"/>
      <c r="AR5058" s="75"/>
      <c r="AS5058" s="75"/>
      <c r="AT5058" s="75"/>
      <c r="AU5058" s="75"/>
      <c r="AV5058" s="75"/>
      <c r="AW5058" s="75"/>
      <c r="AX5058" s="75"/>
      <c r="AY5058" s="75"/>
      <c r="AZ5058" s="75"/>
      <c r="BA5058" s="75"/>
      <c r="BB5058" s="75"/>
      <c r="BC5058" s="75"/>
      <c r="BD5058" s="75"/>
      <c r="BE5058" s="75"/>
      <c r="BF5058" s="75"/>
    </row>
    <row r="5059" spans="1:58" ht="11.25" customHeight="1" x14ac:dyDescent="0.3">
      <c r="A5059" s="75"/>
      <c r="B5059" s="75"/>
      <c r="D5059" s="75"/>
      <c r="E5059" s="75"/>
      <c r="F5059" s="75"/>
      <c r="G5059" s="75"/>
      <c r="H5059" s="75"/>
      <c r="I5059" s="75"/>
      <c r="J5059" s="75"/>
      <c r="K5059" s="75"/>
      <c r="L5059" s="75"/>
      <c r="M5059" s="75"/>
      <c r="N5059" s="75"/>
      <c r="O5059" s="75"/>
      <c r="P5059" s="75"/>
      <c r="Q5059" s="75"/>
      <c r="R5059" s="75"/>
      <c r="S5059" s="75"/>
      <c r="T5059" s="75"/>
      <c r="U5059" s="75"/>
      <c r="V5059" s="75"/>
      <c r="W5059" s="75"/>
      <c r="X5059" s="75"/>
      <c r="Y5059" s="75"/>
      <c r="Z5059" s="75"/>
      <c r="AA5059" s="75"/>
      <c r="AB5059" s="75"/>
      <c r="AC5059" s="75"/>
      <c r="AD5059" s="75"/>
      <c r="AE5059" s="75"/>
      <c r="AF5059" s="75"/>
      <c r="AG5059" s="75"/>
      <c r="AH5059" s="75"/>
      <c r="AI5059" s="75"/>
    </row>
    <row r="5061" spans="1:58" ht="11.25" customHeight="1" x14ac:dyDescent="0.3">
      <c r="C5061" s="958"/>
    </row>
    <row r="5063" spans="1:58" ht="11.25" customHeight="1" x14ac:dyDescent="0.3">
      <c r="AK5063" s="75"/>
      <c r="AL5063" s="76"/>
      <c r="AM5063" s="75"/>
      <c r="AO5063" s="75"/>
      <c r="AP5063" s="75"/>
      <c r="AQ5063" s="75"/>
      <c r="AR5063" s="75"/>
      <c r="AS5063" s="75"/>
      <c r="AT5063" s="75"/>
      <c r="AU5063" s="75"/>
      <c r="AV5063" s="75"/>
      <c r="AW5063" s="75"/>
      <c r="AX5063" s="75"/>
      <c r="AY5063" s="75"/>
      <c r="AZ5063" s="75"/>
      <c r="BA5063" s="75"/>
      <c r="BB5063" s="75"/>
      <c r="BC5063" s="75"/>
      <c r="BD5063" s="75"/>
      <c r="BE5063" s="75"/>
      <c r="BF5063" s="75"/>
    </row>
    <row r="5064" spans="1:58" ht="11.25" customHeight="1" x14ac:dyDescent="0.3">
      <c r="A5064" s="75"/>
      <c r="B5064" s="75"/>
      <c r="D5064" s="75"/>
      <c r="E5064" s="75"/>
      <c r="F5064" s="75"/>
      <c r="G5064" s="75"/>
      <c r="H5064" s="75"/>
      <c r="I5064" s="75"/>
      <c r="J5064" s="75"/>
      <c r="K5064" s="75"/>
      <c r="L5064" s="75"/>
      <c r="M5064" s="75"/>
      <c r="N5064" s="75"/>
      <c r="O5064" s="75"/>
      <c r="P5064" s="75"/>
      <c r="Q5064" s="75"/>
      <c r="R5064" s="75"/>
      <c r="S5064" s="75"/>
      <c r="T5064" s="75"/>
      <c r="U5064" s="75"/>
      <c r="V5064" s="75"/>
      <c r="W5064" s="75"/>
      <c r="X5064" s="75"/>
      <c r="Y5064" s="75"/>
      <c r="Z5064" s="75"/>
      <c r="AA5064" s="75"/>
      <c r="AB5064" s="75"/>
      <c r="AC5064" s="75"/>
      <c r="AD5064" s="75"/>
      <c r="AE5064" s="75"/>
      <c r="AF5064" s="75"/>
      <c r="AG5064" s="75"/>
      <c r="AH5064" s="75"/>
      <c r="AI5064" s="75"/>
    </row>
    <row r="5065" spans="1:58" ht="11.25" customHeight="1" x14ac:dyDescent="0.3">
      <c r="AK5065" s="75"/>
      <c r="AL5065" s="76"/>
      <c r="AM5065" s="75"/>
      <c r="AO5065" s="75"/>
      <c r="AP5065" s="75"/>
      <c r="AQ5065" s="75"/>
      <c r="AR5065" s="75"/>
      <c r="AS5065" s="75"/>
      <c r="AT5065" s="75"/>
      <c r="AU5065" s="75"/>
      <c r="AV5065" s="75"/>
      <c r="AW5065" s="75"/>
      <c r="AX5065" s="75"/>
      <c r="AY5065" s="75"/>
      <c r="AZ5065" s="75"/>
      <c r="BA5065" s="75"/>
      <c r="BB5065" s="75"/>
      <c r="BC5065" s="75"/>
      <c r="BD5065" s="75"/>
      <c r="BE5065" s="75"/>
      <c r="BF5065" s="75"/>
    </row>
    <row r="5066" spans="1:58" ht="11.25" customHeight="1" x14ac:dyDescent="0.3">
      <c r="A5066" s="75"/>
      <c r="B5066" s="75"/>
      <c r="C5066" s="958"/>
      <c r="D5066" s="75"/>
      <c r="E5066" s="75"/>
      <c r="F5066" s="75"/>
      <c r="G5066" s="75"/>
      <c r="H5066" s="75"/>
      <c r="I5066" s="75"/>
      <c r="J5066" s="75"/>
      <c r="K5066" s="75"/>
      <c r="L5066" s="75"/>
      <c r="M5066" s="75"/>
      <c r="N5066" s="75"/>
      <c r="O5066" s="75"/>
      <c r="P5066" s="75"/>
      <c r="Q5066" s="75"/>
      <c r="R5066" s="75"/>
      <c r="S5066" s="75"/>
      <c r="T5066" s="75"/>
      <c r="U5066" s="75"/>
      <c r="V5066" s="75"/>
      <c r="W5066" s="75"/>
      <c r="X5066" s="75"/>
      <c r="Y5066" s="75"/>
      <c r="Z5066" s="75"/>
      <c r="AA5066" s="75"/>
      <c r="AB5066" s="75"/>
      <c r="AC5066" s="75"/>
      <c r="AD5066" s="75"/>
      <c r="AE5066" s="75"/>
      <c r="AF5066" s="75"/>
      <c r="AG5066" s="75"/>
      <c r="AH5066" s="75"/>
      <c r="AI5066" s="75"/>
      <c r="AK5066" s="75"/>
      <c r="AL5066" s="76"/>
      <c r="AM5066" s="75"/>
      <c r="AO5066" s="75"/>
      <c r="AP5066" s="75"/>
      <c r="AQ5066" s="75"/>
      <c r="AR5066" s="75"/>
      <c r="AS5066" s="75"/>
      <c r="AT5066" s="75"/>
      <c r="AU5066" s="75"/>
      <c r="AV5066" s="75"/>
      <c r="AW5066" s="75"/>
      <c r="AX5066" s="75"/>
      <c r="AY5066" s="75"/>
      <c r="AZ5066" s="75"/>
      <c r="BA5066" s="75"/>
      <c r="BB5066" s="75"/>
      <c r="BC5066" s="75"/>
      <c r="BD5066" s="75"/>
      <c r="BE5066" s="75"/>
      <c r="BF5066" s="75"/>
    </row>
    <row r="5067" spans="1:58" ht="11.25" customHeight="1" x14ac:dyDescent="0.3">
      <c r="A5067" s="75"/>
      <c r="B5067" s="75"/>
      <c r="D5067" s="75"/>
      <c r="E5067" s="75"/>
      <c r="F5067" s="75"/>
      <c r="G5067" s="75"/>
      <c r="H5067" s="75"/>
      <c r="I5067" s="75"/>
      <c r="J5067" s="75"/>
      <c r="K5067" s="75"/>
      <c r="L5067" s="75"/>
      <c r="M5067" s="75"/>
      <c r="N5067" s="75"/>
      <c r="O5067" s="75"/>
      <c r="P5067" s="75"/>
      <c r="Q5067" s="75"/>
      <c r="R5067" s="75"/>
      <c r="S5067" s="75"/>
      <c r="T5067" s="75"/>
      <c r="U5067" s="75"/>
      <c r="V5067" s="75"/>
      <c r="W5067" s="75"/>
      <c r="X5067" s="75"/>
      <c r="Y5067" s="75"/>
      <c r="Z5067" s="75"/>
      <c r="AA5067" s="75"/>
      <c r="AB5067" s="75"/>
      <c r="AC5067" s="75"/>
      <c r="AD5067" s="75"/>
      <c r="AE5067" s="75"/>
      <c r="AF5067" s="75"/>
      <c r="AG5067" s="75"/>
      <c r="AH5067" s="75"/>
      <c r="AI5067" s="75"/>
      <c r="AK5067" s="75"/>
      <c r="AL5067" s="76"/>
      <c r="AM5067" s="75"/>
      <c r="AO5067" s="75"/>
      <c r="AP5067" s="75"/>
      <c r="AQ5067" s="75"/>
      <c r="AR5067" s="75"/>
      <c r="AS5067" s="75"/>
      <c r="AT5067" s="75"/>
      <c r="AU5067" s="75"/>
      <c r="AV5067" s="75"/>
      <c r="AW5067" s="75"/>
      <c r="AX5067" s="75"/>
      <c r="AY5067" s="75"/>
      <c r="AZ5067" s="75"/>
      <c r="BA5067" s="75"/>
      <c r="BB5067" s="75"/>
      <c r="BC5067" s="75"/>
      <c r="BD5067" s="75"/>
      <c r="BE5067" s="75"/>
      <c r="BF5067" s="75"/>
    </row>
    <row r="5068" spans="1:58" ht="11.25" customHeight="1" x14ac:dyDescent="0.3">
      <c r="A5068" s="75"/>
      <c r="B5068" s="75"/>
      <c r="C5068" s="958"/>
      <c r="D5068" s="75"/>
      <c r="E5068" s="75"/>
      <c r="F5068" s="75"/>
      <c r="G5068" s="75"/>
      <c r="H5068" s="75"/>
      <c r="I5068" s="75"/>
      <c r="J5068" s="75"/>
      <c r="K5068" s="75"/>
      <c r="L5068" s="75"/>
      <c r="M5068" s="75"/>
      <c r="N5068" s="75"/>
      <c r="O5068" s="75"/>
      <c r="P5068" s="75"/>
      <c r="Q5068" s="75"/>
      <c r="R5068" s="75"/>
      <c r="S5068" s="75"/>
      <c r="T5068" s="75"/>
      <c r="U5068" s="75"/>
      <c r="V5068" s="75"/>
      <c r="W5068" s="75"/>
      <c r="X5068" s="75"/>
      <c r="Y5068" s="75"/>
      <c r="Z5068" s="75"/>
      <c r="AA5068" s="75"/>
      <c r="AB5068" s="75"/>
      <c r="AC5068" s="75"/>
      <c r="AD5068" s="75"/>
      <c r="AE5068" s="75"/>
      <c r="AF5068" s="75"/>
      <c r="AG5068" s="75"/>
      <c r="AH5068" s="75"/>
      <c r="AI5068" s="75"/>
    </row>
    <row r="5069" spans="1:58" ht="11.25" customHeight="1" x14ac:dyDescent="0.3">
      <c r="C5069" s="958"/>
    </row>
    <row r="5070" spans="1:58" ht="11.25" customHeight="1" x14ac:dyDescent="0.3">
      <c r="C5070" s="958"/>
      <c r="AK5070" s="75"/>
      <c r="AL5070" s="76"/>
      <c r="AM5070" s="75"/>
      <c r="AO5070" s="75"/>
      <c r="AP5070" s="75"/>
      <c r="AQ5070" s="75"/>
      <c r="AR5070" s="75"/>
      <c r="AS5070" s="75"/>
      <c r="AT5070" s="75"/>
      <c r="AU5070" s="75"/>
      <c r="AV5070" s="75"/>
      <c r="AW5070" s="75"/>
      <c r="AX5070" s="75"/>
      <c r="AY5070" s="75"/>
      <c r="AZ5070" s="75"/>
      <c r="BA5070" s="75"/>
      <c r="BB5070" s="75"/>
      <c r="BC5070" s="75"/>
      <c r="BD5070" s="75"/>
      <c r="BE5070" s="75"/>
      <c r="BF5070" s="75"/>
    </row>
    <row r="5071" spans="1:58" ht="11.25" customHeight="1" x14ac:dyDescent="0.3">
      <c r="A5071" s="75"/>
      <c r="B5071" s="75"/>
      <c r="D5071" s="75"/>
      <c r="E5071" s="75"/>
      <c r="F5071" s="75"/>
      <c r="G5071" s="75"/>
      <c r="H5071" s="75"/>
      <c r="I5071" s="75"/>
      <c r="J5071" s="75"/>
      <c r="K5071" s="75"/>
      <c r="L5071" s="75"/>
      <c r="M5071" s="75"/>
      <c r="N5071" s="75"/>
      <c r="O5071" s="75"/>
      <c r="P5071" s="75"/>
      <c r="Q5071" s="75"/>
      <c r="R5071" s="75"/>
      <c r="S5071" s="75"/>
      <c r="T5071" s="75"/>
      <c r="U5071" s="75"/>
      <c r="V5071" s="75"/>
      <c r="W5071" s="75"/>
      <c r="X5071" s="75"/>
      <c r="Y5071" s="75"/>
      <c r="Z5071" s="75"/>
      <c r="AA5071" s="75"/>
      <c r="AB5071" s="75"/>
      <c r="AC5071" s="75"/>
      <c r="AD5071" s="75"/>
      <c r="AE5071" s="75"/>
      <c r="AF5071" s="75"/>
      <c r="AG5071" s="75"/>
      <c r="AH5071" s="75"/>
      <c r="AI5071" s="75"/>
      <c r="AK5071" s="75"/>
      <c r="AL5071" s="76"/>
      <c r="AM5071" s="75"/>
      <c r="AO5071" s="75"/>
      <c r="AP5071" s="75"/>
      <c r="AQ5071" s="75"/>
      <c r="AR5071" s="75"/>
      <c r="AS5071" s="75"/>
      <c r="AT5071" s="75"/>
      <c r="AU5071" s="75"/>
      <c r="AV5071" s="75"/>
      <c r="AW5071" s="75"/>
      <c r="AX5071" s="75"/>
      <c r="AY5071" s="75"/>
      <c r="AZ5071" s="75"/>
      <c r="BA5071" s="75"/>
      <c r="BB5071" s="75"/>
      <c r="BC5071" s="75"/>
      <c r="BD5071" s="75"/>
      <c r="BE5071" s="75"/>
      <c r="BF5071" s="75"/>
    </row>
    <row r="5072" spans="1:58" ht="11.25" customHeight="1" x14ac:dyDescent="0.3">
      <c r="A5072" s="75"/>
      <c r="B5072" s="75"/>
      <c r="D5072" s="75"/>
      <c r="E5072" s="75"/>
      <c r="F5072" s="75"/>
      <c r="G5072" s="75"/>
      <c r="H5072" s="75"/>
      <c r="I5072" s="75"/>
      <c r="J5072" s="75"/>
      <c r="K5072" s="75"/>
      <c r="L5072" s="75"/>
      <c r="M5072" s="75"/>
      <c r="N5072" s="75"/>
      <c r="O5072" s="75"/>
      <c r="P5072" s="75"/>
      <c r="Q5072" s="75"/>
      <c r="R5072" s="75"/>
      <c r="S5072" s="75"/>
      <c r="T5072" s="75"/>
      <c r="U5072" s="75"/>
      <c r="V5072" s="75"/>
      <c r="W5072" s="75"/>
      <c r="X5072" s="75"/>
      <c r="Y5072" s="75"/>
      <c r="Z5072" s="75"/>
      <c r="AA5072" s="75"/>
      <c r="AB5072" s="75"/>
      <c r="AC5072" s="75"/>
      <c r="AD5072" s="75"/>
      <c r="AE5072" s="75"/>
      <c r="AF5072" s="75"/>
      <c r="AG5072" s="75"/>
      <c r="AH5072" s="75"/>
      <c r="AI5072" s="75"/>
      <c r="AK5072" s="75"/>
      <c r="AL5072" s="76"/>
      <c r="AM5072" s="75"/>
      <c r="AO5072" s="75"/>
      <c r="AP5072" s="75"/>
      <c r="AQ5072" s="75"/>
      <c r="AR5072" s="75"/>
      <c r="AS5072" s="75"/>
      <c r="AT5072" s="75"/>
      <c r="AU5072" s="75"/>
      <c r="AV5072" s="75"/>
      <c r="AW5072" s="75"/>
      <c r="AX5072" s="75"/>
      <c r="AY5072" s="75"/>
      <c r="AZ5072" s="75"/>
      <c r="BA5072" s="75"/>
      <c r="BB5072" s="75"/>
      <c r="BC5072" s="75"/>
      <c r="BD5072" s="75"/>
      <c r="BE5072" s="75"/>
      <c r="BF5072" s="75"/>
    </row>
    <row r="5073" spans="1:58" ht="11.25" customHeight="1" x14ac:dyDescent="0.3">
      <c r="A5073" s="75"/>
      <c r="B5073" s="75"/>
      <c r="C5073" s="958"/>
      <c r="D5073" s="75"/>
      <c r="E5073" s="75"/>
      <c r="F5073" s="75"/>
      <c r="G5073" s="75"/>
      <c r="H5073" s="75"/>
      <c r="I5073" s="75"/>
      <c r="J5073" s="75"/>
      <c r="K5073" s="75"/>
      <c r="L5073" s="75"/>
      <c r="M5073" s="75"/>
      <c r="N5073" s="75"/>
      <c r="O5073" s="75"/>
      <c r="P5073" s="75"/>
      <c r="Q5073" s="75"/>
      <c r="R5073" s="75"/>
      <c r="S5073" s="75"/>
      <c r="T5073" s="75"/>
      <c r="U5073" s="75"/>
      <c r="V5073" s="75"/>
      <c r="W5073" s="75"/>
      <c r="X5073" s="75"/>
      <c r="Y5073" s="75"/>
      <c r="Z5073" s="75"/>
      <c r="AA5073" s="75"/>
      <c r="AB5073" s="75"/>
      <c r="AC5073" s="75"/>
      <c r="AD5073" s="75"/>
      <c r="AE5073" s="75"/>
      <c r="AF5073" s="75"/>
      <c r="AG5073" s="75"/>
      <c r="AH5073" s="75"/>
      <c r="AI5073" s="75"/>
      <c r="AK5073" s="75"/>
      <c r="AL5073" s="76"/>
      <c r="AM5073" s="75"/>
      <c r="AO5073" s="75"/>
      <c r="AP5073" s="75"/>
      <c r="AQ5073" s="75"/>
      <c r="AR5073" s="75"/>
      <c r="AS5073" s="75"/>
      <c r="AT5073" s="75"/>
      <c r="AU5073" s="75"/>
      <c r="AV5073" s="75"/>
      <c r="AW5073" s="75"/>
      <c r="AX5073" s="75"/>
      <c r="AY5073" s="75"/>
      <c r="AZ5073" s="75"/>
      <c r="BA5073" s="75"/>
      <c r="BB5073" s="75"/>
      <c r="BC5073" s="75"/>
      <c r="BD5073" s="75"/>
      <c r="BE5073" s="75"/>
      <c r="BF5073" s="75"/>
    </row>
    <row r="5074" spans="1:58" ht="11.25" customHeight="1" x14ac:dyDescent="0.3">
      <c r="A5074" s="75"/>
      <c r="B5074" s="75"/>
      <c r="C5074" s="958"/>
      <c r="D5074" s="75"/>
      <c r="E5074" s="75"/>
      <c r="F5074" s="75"/>
      <c r="G5074" s="75"/>
      <c r="H5074" s="75"/>
      <c r="I5074" s="75"/>
      <c r="J5074" s="75"/>
      <c r="K5074" s="75"/>
      <c r="L5074" s="75"/>
      <c r="M5074" s="75"/>
      <c r="N5074" s="75"/>
      <c r="O5074" s="75"/>
      <c r="P5074" s="75"/>
      <c r="Q5074" s="75"/>
      <c r="R5074" s="75"/>
      <c r="S5074" s="75"/>
      <c r="T5074" s="75"/>
      <c r="U5074" s="75"/>
      <c r="V5074" s="75"/>
      <c r="W5074" s="75"/>
      <c r="X5074" s="75"/>
      <c r="Y5074" s="75"/>
      <c r="Z5074" s="75"/>
      <c r="AA5074" s="75"/>
      <c r="AB5074" s="75"/>
      <c r="AC5074" s="75"/>
      <c r="AD5074" s="75"/>
      <c r="AE5074" s="75"/>
      <c r="AF5074" s="75"/>
      <c r="AG5074" s="75"/>
      <c r="AH5074" s="75"/>
      <c r="AI5074" s="75"/>
    </row>
    <row r="5075" spans="1:58" ht="11.25" customHeight="1" x14ac:dyDescent="0.3">
      <c r="C5075" s="958"/>
      <c r="AK5075" s="75"/>
      <c r="AL5075" s="76"/>
      <c r="AM5075" s="75"/>
      <c r="AO5075" s="75"/>
      <c r="AP5075" s="75"/>
      <c r="AQ5075" s="75"/>
      <c r="AR5075" s="75"/>
      <c r="AS5075" s="75"/>
      <c r="AT5075" s="75"/>
      <c r="AU5075" s="75"/>
      <c r="AV5075" s="75"/>
      <c r="AW5075" s="75"/>
      <c r="AX5075" s="75"/>
      <c r="AY5075" s="75"/>
      <c r="AZ5075" s="75"/>
      <c r="BA5075" s="75"/>
      <c r="BB5075" s="75"/>
      <c r="BC5075" s="75"/>
      <c r="BD5075" s="75"/>
      <c r="BE5075" s="75"/>
      <c r="BF5075" s="75"/>
    </row>
    <row r="5076" spans="1:58" ht="11.25" customHeight="1" x14ac:dyDescent="0.3">
      <c r="A5076" s="75"/>
      <c r="B5076" s="75"/>
      <c r="C5076" s="958"/>
      <c r="D5076" s="75"/>
      <c r="E5076" s="75"/>
      <c r="F5076" s="75"/>
      <c r="G5076" s="75"/>
      <c r="H5076" s="75"/>
      <c r="I5076" s="75"/>
      <c r="J5076" s="75"/>
      <c r="K5076" s="75"/>
      <c r="L5076" s="75"/>
      <c r="M5076" s="75"/>
      <c r="N5076" s="75"/>
      <c r="O5076" s="75"/>
      <c r="P5076" s="75"/>
      <c r="Q5076" s="75"/>
      <c r="R5076" s="75"/>
      <c r="S5076" s="75"/>
      <c r="T5076" s="75"/>
      <c r="U5076" s="75"/>
      <c r="V5076" s="75"/>
      <c r="W5076" s="75"/>
      <c r="X5076" s="75"/>
      <c r="Y5076" s="75"/>
      <c r="Z5076" s="75"/>
      <c r="AA5076" s="75"/>
      <c r="AB5076" s="75"/>
      <c r="AC5076" s="75"/>
      <c r="AD5076" s="75"/>
      <c r="AE5076" s="75"/>
      <c r="AF5076" s="75"/>
      <c r="AG5076" s="75"/>
      <c r="AH5076" s="75"/>
      <c r="AI5076" s="75"/>
      <c r="AK5076" s="75"/>
      <c r="AL5076" s="76"/>
      <c r="AM5076" s="75"/>
      <c r="AO5076" s="75"/>
      <c r="AP5076" s="75"/>
      <c r="AQ5076" s="75"/>
      <c r="AR5076" s="75"/>
      <c r="AS5076" s="75"/>
      <c r="AT5076" s="75"/>
      <c r="AU5076" s="75"/>
      <c r="AV5076" s="75"/>
      <c r="AW5076" s="75"/>
      <c r="AX5076" s="75"/>
      <c r="AY5076" s="75"/>
      <c r="AZ5076" s="75"/>
      <c r="BA5076" s="75"/>
      <c r="BB5076" s="75"/>
      <c r="BC5076" s="75"/>
      <c r="BD5076" s="75"/>
      <c r="BE5076" s="75"/>
      <c r="BF5076" s="75"/>
    </row>
    <row r="5077" spans="1:58" ht="11.25" customHeight="1" x14ac:dyDescent="0.3">
      <c r="A5077" s="75"/>
      <c r="B5077" s="75"/>
      <c r="D5077" s="75"/>
      <c r="E5077" s="75"/>
      <c r="F5077" s="75"/>
      <c r="G5077" s="75"/>
      <c r="H5077" s="75"/>
      <c r="I5077" s="75"/>
      <c r="J5077" s="75"/>
      <c r="K5077" s="75"/>
      <c r="L5077" s="75"/>
      <c r="M5077" s="75"/>
      <c r="N5077" s="75"/>
      <c r="O5077" s="75"/>
      <c r="P5077" s="75"/>
      <c r="Q5077" s="75"/>
      <c r="R5077" s="75"/>
      <c r="S5077" s="75"/>
      <c r="T5077" s="75"/>
      <c r="U5077" s="75"/>
      <c r="V5077" s="75"/>
      <c r="W5077" s="75"/>
      <c r="X5077" s="75"/>
      <c r="Y5077" s="75"/>
      <c r="Z5077" s="75"/>
      <c r="AA5077" s="75"/>
      <c r="AB5077" s="75"/>
      <c r="AC5077" s="75"/>
      <c r="AD5077" s="75"/>
      <c r="AE5077" s="75"/>
      <c r="AF5077" s="75"/>
      <c r="AG5077" s="75"/>
      <c r="AH5077" s="75"/>
      <c r="AI5077" s="75"/>
      <c r="AK5077" s="75"/>
      <c r="AL5077" s="76"/>
      <c r="AM5077" s="75"/>
      <c r="AO5077" s="75"/>
      <c r="AP5077" s="75"/>
      <c r="AQ5077" s="75"/>
      <c r="AR5077" s="75"/>
      <c r="AS5077" s="75"/>
      <c r="AT5077" s="75"/>
      <c r="AU5077" s="75"/>
      <c r="AV5077" s="75"/>
      <c r="AW5077" s="75"/>
      <c r="AX5077" s="75"/>
      <c r="AY5077" s="75"/>
      <c r="AZ5077" s="75"/>
      <c r="BA5077" s="75"/>
      <c r="BB5077" s="75"/>
      <c r="BC5077" s="75"/>
      <c r="BD5077" s="75"/>
      <c r="BE5077" s="75"/>
      <c r="BF5077" s="75"/>
    </row>
    <row r="5078" spans="1:58" ht="11.25" customHeight="1" x14ac:dyDescent="0.3">
      <c r="A5078" s="75"/>
      <c r="B5078" s="75"/>
      <c r="C5078" s="958"/>
      <c r="D5078" s="75"/>
      <c r="E5078" s="75"/>
      <c r="F5078" s="75"/>
      <c r="G5078" s="75"/>
      <c r="H5078" s="75"/>
      <c r="I5078" s="75"/>
      <c r="J5078" s="75"/>
      <c r="K5078" s="75"/>
      <c r="L5078" s="75"/>
      <c r="M5078" s="75"/>
      <c r="N5078" s="75"/>
      <c r="O5078" s="75"/>
      <c r="P5078" s="75"/>
      <c r="Q5078" s="75"/>
      <c r="R5078" s="75"/>
      <c r="S5078" s="75"/>
      <c r="T5078" s="75"/>
      <c r="U5078" s="75"/>
      <c r="V5078" s="75"/>
      <c r="W5078" s="75"/>
      <c r="X5078" s="75"/>
      <c r="Y5078" s="75"/>
      <c r="Z5078" s="75"/>
      <c r="AA5078" s="75"/>
      <c r="AB5078" s="75"/>
      <c r="AC5078" s="75"/>
      <c r="AD5078" s="75"/>
      <c r="AE5078" s="75"/>
      <c r="AF5078" s="75"/>
      <c r="AG5078" s="75"/>
      <c r="AH5078" s="75"/>
      <c r="AI5078" s="75"/>
      <c r="AK5078" s="75"/>
      <c r="AL5078" s="76"/>
      <c r="AM5078" s="75"/>
      <c r="AO5078" s="75"/>
      <c r="AP5078" s="75"/>
      <c r="AQ5078" s="75"/>
      <c r="AR5078" s="75"/>
      <c r="AS5078" s="75"/>
      <c r="AT5078" s="75"/>
      <c r="AU5078" s="75"/>
      <c r="AV5078" s="75"/>
      <c r="AW5078" s="75"/>
      <c r="AX5078" s="75"/>
      <c r="AY5078" s="75"/>
      <c r="AZ5078" s="75"/>
      <c r="BA5078" s="75"/>
      <c r="BB5078" s="75"/>
      <c r="BC5078" s="75"/>
      <c r="BD5078" s="75"/>
      <c r="BE5078" s="75"/>
      <c r="BF5078" s="75"/>
    </row>
    <row r="5079" spans="1:58" ht="11.25" customHeight="1" x14ac:dyDescent="0.3">
      <c r="A5079" s="75"/>
      <c r="B5079" s="75"/>
      <c r="C5079" s="958"/>
      <c r="D5079" s="75"/>
      <c r="E5079" s="75"/>
      <c r="F5079" s="75"/>
      <c r="G5079" s="75"/>
      <c r="H5079" s="75"/>
      <c r="I5079" s="75"/>
      <c r="J5079" s="75"/>
      <c r="K5079" s="75"/>
      <c r="L5079" s="75"/>
      <c r="M5079" s="75"/>
      <c r="N5079" s="75"/>
      <c r="O5079" s="75"/>
      <c r="P5079" s="75"/>
      <c r="Q5079" s="75"/>
      <c r="R5079" s="75"/>
      <c r="S5079" s="75"/>
      <c r="T5079" s="75"/>
      <c r="U5079" s="75"/>
      <c r="V5079" s="75"/>
      <c r="W5079" s="75"/>
      <c r="X5079" s="75"/>
      <c r="Y5079" s="75"/>
      <c r="Z5079" s="75"/>
      <c r="AA5079" s="75"/>
      <c r="AB5079" s="75"/>
      <c r="AC5079" s="75"/>
      <c r="AD5079" s="75"/>
      <c r="AE5079" s="75"/>
      <c r="AF5079" s="75"/>
      <c r="AG5079" s="75"/>
      <c r="AH5079" s="75"/>
      <c r="AI5079" s="75"/>
      <c r="AK5079" s="75"/>
      <c r="AL5079" s="76"/>
      <c r="AM5079" s="75"/>
      <c r="AO5079" s="75"/>
      <c r="AP5079" s="75"/>
      <c r="AQ5079" s="75"/>
      <c r="AR5079" s="75"/>
      <c r="AS5079" s="75"/>
      <c r="AT5079" s="75"/>
      <c r="AU5079" s="75"/>
      <c r="AV5079" s="75"/>
      <c r="AW5079" s="75"/>
      <c r="AX5079" s="75"/>
      <c r="AY5079" s="75"/>
      <c r="AZ5079" s="75"/>
      <c r="BA5079" s="75"/>
      <c r="BB5079" s="75"/>
      <c r="BC5079" s="75"/>
      <c r="BD5079" s="75"/>
      <c r="BE5079" s="75"/>
      <c r="BF5079" s="75"/>
    </row>
    <row r="5080" spans="1:58" ht="11.25" customHeight="1" x14ac:dyDescent="0.3">
      <c r="A5080" s="75"/>
      <c r="B5080" s="75"/>
      <c r="C5080" s="958"/>
      <c r="D5080" s="75"/>
      <c r="E5080" s="75"/>
      <c r="F5080" s="75"/>
      <c r="G5080" s="75"/>
      <c r="H5080" s="75"/>
      <c r="I5080" s="75"/>
      <c r="J5080" s="75"/>
      <c r="K5080" s="75"/>
      <c r="L5080" s="75"/>
      <c r="M5080" s="75"/>
      <c r="N5080" s="75"/>
      <c r="O5080" s="75"/>
      <c r="P5080" s="75"/>
      <c r="Q5080" s="75"/>
      <c r="R5080" s="75"/>
      <c r="S5080" s="75"/>
      <c r="T5080" s="75"/>
      <c r="U5080" s="75"/>
      <c r="V5080" s="75"/>
      <c r="W5080" s="75"/>
      <c r="X5080" s="75"/>
      <c r="Y5080" s="75"/>
      <c r="Z5080" s="75"/>
      <c r="AA5080" s="75"/>
      <c r="AB5080" s="75"/>
      <c r="AC5080" s="75"/>
      <c r="AD5080" s="75"/>
      <c r="AE5080" s="75"/>
      <c r="AF5080" s="75"/>
      <c r="AG5080" s="75"/>
      <c r="AH5080" s="75"/>
      <c r="AI5080" s="75"/>
    </row>
    <row r="5081" spans="1:58" ht="11.25" customHeight="1" x14ac:dyDescent="0.3">
      <c r="C5081" s="958"/>
    </row>
    <row r="5082" spans="1:58" ht="11.25" customHeight="1" x14ac:dyDescent="0.3">
      <c r="C5082" s="958"/>
    </row>
    <row r="5087" spans="1:58" ht="11.25" customHeight="1" x14ac:dyDescent="0.3">
      <c r="AK5087" s="75"/>
      <c r="AL5087" s="76"/>
      <c r="AM5087" s="75"/>
      <c r="AO5087" s="75"/>
      <c r="AP5087" s="75"/>
      <c r="AQ5087" s="75"/>
      <c r="AR5087" s="75"/>
      <c r="AS5087" s="75"/>
      <c r="AT5087" s="75"/>
      <c r="AU5087" s="75"/>
      <c r="AV5087" s="75"/>
      <c r="AW5087" s="75"/>
      <c r="AX5087" s="75"/>
      <c r="AY5087" s="75"/>
      <c r="AZ5087" s="75"/>
      <c r="BA5087" s="75"/>
      <c r="BB5087" s="75"/>
      <c r="BC5087" s="75"/>
      <c r="BD5087" s="75"/>
      <c r="BE5087" s="75"/>
      <c r="BF5087" s="75"/>
    </row>
    <row r="5088" spans="1:58" ht="11.25" customHeight="1" x14ac:dyDescent="0.3">
      <c r="A5088" s="75"/>
      <c r="B5088" s="75"/>
      <c r="D5088" s="75"/>
      <c r="E5088" s="75"/>
      <c r="F5088" s="75"/>
      <c r="G5088" s="75"/>
      <c r="H5088" s="75"/>
      <c r="I5088" s="75"/>
      <c r="J5088" s="75"/>
      <c r="K5088" s="75"/>
      <c r="L5088" s="75"/>
      <c r="M5088" s="75"/>
      <c r="N5088" s="75"/>
      <c r="O5088" s="75"/>
      <c r="P5088" s="75"/>
      <c r="Q5088" s="75"/>
      <c r="R5088" s="75"/>
      <c r="S5088" s="75"/>
      <c r="T5088" s="75"/>
      <c r="U5088" s="75"/>
      <c r="V5088" s="75"/>
      <c r="W5088" s="75"/>
      <c r="X5088" s="75"/>
      <c r="Y5088" s="75"/>
      <c r="Z5088" s="75"/>
      <c r="AA5088" s="75"/>
      <c r="AB5088" s="75"/>
      <c r="AC5088" s="75"/>
      <c r="AD5088" s="75"/>
      <c r="AE5088" s="75"/>
      <c r="AF5088" s="75"/>
      <c r="AG5088" s="75"/>
      <c r="AH5088" s="75"/>
      <c r="AI5088" s="75"/>
    </row>
    <row r="5090" spans="1:58" ht="11.25" customHeight="1" x14ac:dyDescent="0.3">
      <c r="C5090" s="958"/>
    </row>
    <row r="5092" spans="1:58" ht="11.25" customHeight="1" x14ac:dyDescent="0.3">
      <c r="AK5092" s="75"/>
      <c r="AL5092" s="76"/>
      <c r="AM5092" s="75"/>
      <c r="AO5092" s="75"/>
      <c r="AP5092" s="75"/>
      <c r="AQ5092" s="75"/>
      <c r="AR5092" s="75"/>
      <c r="AS5092" s="75"/>
      <c r="AT5092" s="75"/>
      <c r="AU5092" s="75"/>
      <c r="AV5092" s="75"/>
      <c r="AW5092" s="75"/>
      <c r="AX5092" s="75"/>
      <c r="AY5092" s="75"/>
      <c r="AZ5092" s="75"/>
      <c r="BA5092" s="75"/>
      <c r="BB5092" s="75"/>
      <c r="BC5092" s="75"/>
      <c r="BD5092" s="75"/>
      <c r="BE5092" s="75"/>
      <c r="BF5092" s="75"/>
    </row>
    <row r="5093" spans="1:58" ht="11.25" customHeight="1" x14ac:dyDescent="0.3">
      <c r="A5093" s="75"/>
      <c r="B5093" s="75"/>
      <c r="D5093" s="75"/>
      <c r="E5093" s="75"/>
      <c r="F5093" s="75"/>
      <c r="G5093" s="75"/>
      <c r="H5093" s="75"/>
      <c r="I5093" s="75"/>
      <c r="J5093" s="75"/>
      <c r="K5093" s="75"/>
      <c r="L5093" s="75"/>
      <c r="M5093" s="75"/>
      <c r="N5093" s="75"/>
      <c r="O5093" s="75"/>
      <c r="P5093" s="75"/>
      <c r="Q5093" s="75"/>
      <c r="R5093" s="75"/>
      <c r="S5093" s="75"/>
      <c r="T5093" s="75"/>
      <c r="U5093" s="75"/>
      <c r="V5093" s="75"/>
      <c r="W5093" s="75"/>
      <c r="X5093" s="75"/>
      <c r="Y5093" s="75"/>
      <c r="Z5093" s="75"/>
      <c r="AA5093" s="75"/>
      <c r="AB5093" s="75"/>
      <c r="AC5093" s="75"/>
      <c r="AD5093" s="75"/>
      <c r="AE5093" s="75"/>
      <c r="AF5093" s="75"/>
      <c r="AG5093" s="75"/>
      <c r="AH5093" s="75"/>
      <c r="AI5093" s="75"/>
    </row>
    <row r="5095" spans="1:58" ht="11.25" customHeight="1" x14ac:dyDescent="0.3">
      <c r="C5095" s="958"/>
    </row>
    <row r="5098" spans="1:58" ht="11.25" customHeight="1" x14ac:dyDescent="0.3">
      <c r="AK5098" s="75"/>
      <c r="AL5098" s="76"/>
      <c r="AM5098" s="75"/>
      <c r="AO5098" s="75"/>
      <c r="AP5098" s="75"/>
      <c r="AQ5098" s="75"/>
      <c r="AR5098" s="75"/>
      <c r="AS5098" s="75"/>
      <c r="AT5098" s="75"/>
      <c r="AU5098" s="75"/>
      <c r="AV5098" s="75"/>
      <c r="AW5098" s="75"/>
      <c r="AX5098" s="75"/>
      <c r="AY5098" s="75"/>
      <c r="AZ5098" s="75"/>
      <c r="BA5098" s="75"/>
      <c r="BB5098" s="75"/>
      <c r="BC5098" s="75"/>
      <c r="BD5098" s="75"/>
      <c r="BE5098" s="75"/>
      <c r="BF5098" s="75"/>
    </row>
    <row r="5099" spans="1:58" ht="11.25" customHeight="1" x14ac:dyDescent="0.3">
      <c r="A5099" s="75"/>
      <c r="B5099" s="75"/>
      <c r="D5099" s="75"/>
      <c r="E5099" s="75"/>
      <c r="F5099" s="75"/>
      <c r="G5099" s="75"/>
      <c r="H5099" s="75"/>
      <c r="I5099" s="75"/>
      <c r="J5099" s="75"/>
      <c r="K5099" s="75"/>
      <c r="L5099" s="75"/>
      <c r="M5099" s="75"/>
      <c r="N5099" s="75"/>
      <c r="O5099" s="75"/>
      <c r="P5099" s="75"/>
      <c r="Q5099" s="75"/>
      <c r="R5099" s="75"/>
      <c r="S5099" s="75"/>
      <c r="T5099" s="75"/>
      <c r="U5099" s="75"/>
      <c r="V5099" s="75"/>
      <c r="W5099" s="75"/>
      <c r="X5099" s="75"/>
      <c r="Y5099" s="75"/>
      <c r="Z5099" s="75"/>
      <c r="AA5099" s="75"/>
      <c r="AB5099" s="75"/>
      <c r="AC5099" s="75"/>
      <c r="AD5099" s="75"/>
      <c r="AE5099" s="75"/>
      <c r="AF5099" s="75"/>
      <c r="AG5099" s="75"/>
      <c r="AH5099" s="75"/>
      <c r="AI5099" s="75"/>
    </row>
    <row r="5101" spans="1:58" ht="11.25" customHeight="1" x14ac:dyDescent="0.3">
      <c r="C5101" s="958"/>
    </row>
    <row r="5102" spans="1:58" ht="11.25" customHeight="1" x14ac:dyDescent="0.3">
      <c r="AK5102" s="75"/>
      <c r="AL5102" s="76"/>
      <c r="AM5102" s="75"/>
      <c r="AO5102" s="75"/>
      <c r="AP5102" s="75"/>
      <c r="AQ5102" s="75"/>
      <c r="AR5102" s="75"/>
      <c r="AS5102" s="75"/>
      <c r="AT5102" s="75"/>
      <c r="AU5102" s="75"/>
      <c r="AV5102" s="75"/>
      <c r="AW5102" s="75"/>
      <c r="AX5102" s="75"/>
      <c r="AY5102" s="75"/>
      <c r="AZ5102" s="75"/>
      <c r="BA5102" s="75"/>
      <c r="BB5102" s="75"/>
      <c r="BC5102" s="75"/>
      <c r="BD5102" s="75"/>
      <c r="BE5102" s="75"/>
      <c r="BF5102" s="75"/>
    </row>
    <row r="5103" spans="1:58" ht="11.25" customHeight="1" x14ac:dyDescent="0.3">
      <c r="A5103" s="75"/>
      <c r="B5103" s="75"/>
      <c r="D5103" s="75"/>
      <c r="E5103" s="75"/>
      <c r="F5103" s="75"/>
      <c r="G5103" s="75"/>
      <c r="H5103" s="75"/>
      <c r="I5103" s="75"/>
      <c r="J5103" s="75"/>
      <c r="K5103" s="75"/>
      <c r="L5103" s="75"/>
      <c r="M5103" s="75"/>
      <c r="N5103" s="75"/>
      <c r="O5103" s="75"/>
      <c r="P5103" s="75"/>
      <c r="Q5103" s="75"/>
      <c r="R5103" s="75"/>
      <c r="S5103" s="75"/>
      <c r="T5103" s="75"/>
      <c r="U5103" s="75"/>
      <c r="V5103" s="75"/>
      <c r="W5103" s="75"/>
      <c r="X5103" s="75"/>
      <c r="Y5103" s="75"/>
      <c r="Z5103" s="75"/>
      <c r="AA5103" s="75"/>
      <c r="AB5103" s="75"/>
      <c r="AC5103" s="75"/>
      <c r="AD5103" s="75"/>
      <c r="AE5103" s="75"/>
      <c r="AF5103" s="75"/>
      <c r="AG5103" s="75"/>
      <c r="AH5103" s="75"/>
      <c r="AI5103" s="75"/>
      <c r="AK5103" s="75"/>
      <c r="AL5103" s="76"/>
      <c r="AM5103" s="75"/>
      <c r="AO5103" s="75"/>
      <c r="AP5103" s="75"/>
      <c r="AQ5103" s="75"/>
      <c r="AR5103" s="75"/>
      <c r="AS5103" s="75"/>
      <c r="AT5103" s="75"/>
      <c r="AU5103" s="75"/>
      <c r="AV5103" s="75"/>
      <c r="AW5103" s="75"/>
      <c r="AX5103" s="75"/>
      <c r="AY5103" s="75"/>
      <c r="AZ5103" s="75"/>
      <c r="BA5103" s="75"/>
      <c r="BB5103" s="75"/>
      <c r="BC5103" s="75"/>
      <c r="BD5103" s="75"/>
      <c r="BE5103" s="75"/>
      <c r="BF5103" s="75"/>
    </row>
    <row r="5104" spans="1:58" ht="11.25" customHeight="1" x14ac:dyDescent="0.3">
      <c r="A5104" s="75"/>
      <c r="B5104" s="75"/>
      <c r="D5104" s="75"/>
      <c r="E5104" s="75"/>
      <c r="F5104" s="75"/>
      <c r="G5104" s="75"/>
      <c r="H5104" s="75"/>
      <c r="I5104" s="75"/>
      <c r="J5104" s="75"/>
      <c r="K5104" s="75"/>
      <c r="L5104" s="75"/>
      <c r="M5104" s="75"/>
      <c r="N5104" s="75"/>
      <c r="O5104" s="75"/>
      <c r="P5104" s="75"/>
      <c r="Q5104" s="75"/>
      <c r="R5104" s="75"/>
      <c r="S5104" s="75"/>
      <c r="T5104" s="75"/>
      <c r="U5104" s="75"/>
      <c r="V5104" s="75"/>
      <c r="W5104" s="75"/>
      <c r="X5104" s="75"/>
      <c r="Y5104" s="75"/>
      <c r="Z5104" s="75"/>
      <c r="AA5104" s="75"/>
      <c r="AB5104" s="75"/>
      <c r="AC5104" s="75"/>
      <c r="AD5104" s="75"/>
      <c r="AE5104" s="75"/>
      <c r="AF5104" s="75"/>
      <c r="AG5104" s="75"/>
      <c r="AH5104" s="75"/>
      <c r="AI5104" s="75"/>
    </row>
    <row r="5105" spans="1:58" ht="11.25" customHeight="1" x14ac:dyDescent="0.3">
      <c r="C5105" s="958"/>
    </row>
    <row r="5106" spans="1:58" ht="11.25" customHeight="1" x14ac:dyDescent="0.3">
      <c r="C5106" s="958"/>
    </row>
    <row r="5114" spans="1:58" ht="11.25" customHeight="1" x14ac:dyDescent="0.3">
      <c r="AK5114" s="75"/>
      <c r="AL5114" s="76"/>
      <c r="AM5114" s="75"/>
      <c r="AO5114" s="75"/>
      <c r="AP5114" s="75"/>
      <c r="AQ5114" s="75"/>
      <c r="AR5114" s="75"/>
      <c r="AS5114" s="75"/>
      <c r="AT5114" s="75"/>
      <c r="AU5114" s="75"/>
      <c r="AV5114" s="75"/>
      <c r="AW5114" s="75"/>
      <c r="AX5114" s="75"/>
      <c r="AY5114" s="75"/>
      <c r="AZ5114" s="75"/>
      <c r="BA5114" s="75"/>
      <c r="BB5114" s="75"/>
      <c r="BC5114" s="75"/>
      <c r="BD5114" s="75"/>
      <c r="BE5114" s="75"/>
      <c r="BF5114" s="75"/>
    </row>
    <row r="5115" spans="1:58" ht="11.25" customHeight="1" x14ac:dyDescent="0.3">
      <c r="A5115" s="75"/>
      <c r="B5115" s="75"/>
      <c r="D5115" s="75"/>
      <c r="E5115" s="75"/>
      <c r="F5115" s="75"/>
      <c r="G5115" s="75"/>
      <c r="H5115" s="75"/>
      <c r="I5115" s="75"/>
      <c r="J5115" s="75"/>
      <c r="K5115" s="75"/>
      <c r="L5115" s="75"/>
      <c r="M5115" s="75"/>
      <c r="N5115" s="75"/>
      <c r="O5115" s="75"/>
      <c r="P5115" s="75"/>
      <c r="Q5115" s="75"/>
      <c r="R5115" s="75"/>
      <c r="S5115" s="75"/>
      <c r="T5115" s="75"/>
      <c r="U5115" s="75"/>
      <c r="V5115" s="75"/>
      <c r="W5115" s="75"/>
      <c r="X5115" s="75"/>
      <c r="Y5115" s="75"/>
      <c r="Z5115" s="75"/>
      <c r="AA5115" s="75"/>
      <c r="AB5115" s="75"/>
      <c r="AC5115" s="75"/>
      <c r="AD5115" s="75"/>
      <c r="AE5115" s="75"/>
      <c r="AF5115" s="75"/>
      <c r="AG5115" s="75"/>
      <c r="AH5115" s="75"/>
      <c r="AI5115" s="75"/>
    </row>
    <row r="5116" spans="1:58" ht="11.25" customHeight="1" x14ac:dyDescent="0.3">
      <c r="AK5116" s="75"/>
      <c r="AL5116" s="76"/>
      <c r="AM5116" s="75"/>
      <c r="AO5116" s="75"/>
      <c r="AP5116" s="75"/>
      <c r="AQ5116" s="75"/>
      <c r="AR5116" s="75"/>
      <c r="AS5116" s="75"/>
      <c r="AT5116" s="75"/>
      <c r="AU5116" s="75"/>
      <c r="AV5116" s="75"/>
      <c r="AW5116" s="75"/>
      <c r="AX5116" s="75"/>
      <c r="AY5116" s="75"/>
      <c r="AZ5116" s="75"/>
      <c r="BA5116" s="75"/>
      <c r="BB5116" s="75"/>
      <c r="BC5116" s="75"/>
      <c r="BD5116" s="75"/>
      <c r="BE5116" s="75"/>
      <c r="BF5116" s="75"/>
    </row>
    <row r="5117" spans="1:58" ht="11.25" customHeight="1" x14ac:dyDescent="0.3">
      <c r="A5117" s="75"/>
      <c r="B5117" s="75"/>
      <c r="C5117" s="958"/>
      <c r="D5117" s="75"/>
      <c r="E5117" s="75"/>
      <c r="F5117" s="75"/>
      <c r="G5117" s="75"/>
      <c r="H5117" s="75"/>
      <c r="I5117" s="75"/>
      <c r="J5117" s="75"/>
      <c r="K5117" s="75"/>
      <c r="L5117" s="75"/>
      <c r="M5117" s="75"/>
      <c r="N5117" s="75"/>
      <c r="O5117" s="75"/>
      <c r="P5117" s="75"/>
      <c r="Q5117" s="75"/>
      <c r="R5117" s="75"/>
      <c r="S5117" s="75"/>
      <c r="T5117" s="75"/>
      <c r="U5117" s="75"/>
      <c r="V5117" s="75"/>
      <c r="W5117" s="75"/>
      <c r="X5117" s="75"/>
      <c r="Y5117" s="75"/>
      <c r="Z5117" s="75"/>
      <c r="AA5117" s="75"/>
      <c r="AB5117" s="75"/>
      <c r="AC5117" s="75"/>
      <c r="AD5117" s="75"/>
      <c r="AE5117" s="75"/>
      <c r="AF5117" s="75"/>
      <c r="AG5117" s="75"/>
      <c r="AH5117" s="75"/>
      <c r="AI5117" s="75"/>
    </row>
    <row r="5119" spans="1:58" ht="11.25" customHeight="1" x14ac:dyDescent="0.3">
      <c r="C5119" s="958"/>
      <c r="AK5119" s="75"/>
      <c r="AL5119" s="76"/>
      <c r="AM5119" s="75"/>
      <c r="AO5119" s="75"/>
      <c r="AP5119" s="75"/>
      <c r="AQ5119" s="75"/>
      <c r="AR5119" s="75"/>
      <c r="AS5119" s="75"/>
      <c r="AT5119" s="75"/>
      <c r="AU5119" s="75"/>
      <c r="AV5119" s="75"/>
      <c r="AW5119" s="75"/>
      <c r="AX5119" s="75"/>
      <c r="AY5119" s="75"/>
      <c r="AZ5119" s="75"/>
      <c r="BA5119" s="75"/>
      <c r="BB5119" s="75"/>
      <c r="BC5119" s="75"/>
      <c r="BD5119" s="75"/>
      <c r="BE5119" s="75"/>
      <c r="BF5119" s="75"/>
    </row>
    <row r="5120" spans="1:58" ht="11.25" customHeight="1" x14ac:dyDescent="0.3">
      <c r="A5120" s="75"/>
      <c r="B5120" s="75"/>
      <c r="D5120" s="75"/>
      <c r="E5120" s="75"/>
      <c r="F5120" s="75"/>
      <c r="G5120" s="75"/>
      <c r="H5120" s="75"/>
      <c r="I5120" s="75"/>
      <c r="J5120" s="75"/>
      <c r="K5120" s="75"/>
      <c r="L5120" s="75"/>
      <c r="M5120" s="75"/>
      <c r="N5120" s="75"/>
      <c r="O5120" s="75"/>
      <c r="P5120" s="75"/>
      <c r="Q5120" s="75"/>
      <c r="R5120" s="75"/>
      <c r="S5120" s="75"/>
      <c r="T5120" s="75"/>
      <c r="U5120" s="75"/>
      <c r="V5120" s="75"/>
      <c r="W5120" s="75"/>
      <c r="X5120" s="75"/>
      <c r="Y5120" s="75"/>
      <c r="Z5120" s="75"/>
      <c r="AA5120" s="75"/>
      <c r="AB5120" s="75"/>
      <c r="AC5120" s="75"/>
      <c r="AD5120" s="75"/>
      <c r="AE5120" s="75"/>
      <c r="AF5120" s="75"/>
      <c r="AG5120" s="75"/>
      <c r="AH5120" s="75"/>
      <c r="AI5120" s="75"/>
    </row>
    <row r="5121" spans="1:58" ht="11.25" customHeight="1" x14ac:dyDescent="0.3">
      <c r="AK5121" s="75"/>
      <c r="AL5121" s="76"/>
      <c r="AM5121" s="75"/>
      <c r="AO5121" s="75"/>
      <c r="AP5121" s="75"/>
      <c r="AQ5121" s="75"/>
      <c r="AR5121" s="75"/>
      <c r="AS5121" s="75"/>
      <c r="AT5121" s="75"/>
      <c r="AU5121" s="75"/>
      <c r="AV5121" s="75"/>
      <c r="AW5121" s="75"/>
      <c r="AX5121" s="75"/>
      <c r="AY5121" s="75"/>
      <c r="AZ5121" s="75"/>
      <c r="BA5121" s="75"/>
      <c r="BB5121" s="75"/>
      <c r="BC5121" s="75"/>
      <c r="BD5121" s="75"/>
      <c r="BE5121" s="75"/>
      <c r="BF5121" s="75"/>
    </row>
    <row r="5122" spans="1:58" ht="11.25" customHeight="1" x14ac:dyDescent="0.3">
      <c r="A5122" s="75"/>
      <c r="B5122" s="75"/>
      <c r="C5122" s="958"/>
      <c r="D5122" s="75"/>
      <c r="E5122" s="75"/>
      <c r="F5122" s="75"/>
      <c r="G5122" s="75"/>
      <c r="H5122" s="75"/>
      <c r="I5122" s="75"/>
      <c r="J5122" s="75"/>
      <c r="K5122" s="75"/>
      <c r="L5122" s="75"/>
      <c r="M5122" s="75"/>
      <c r="N5122" s="75"/>
      <c r="O5122" s="75"/>
      <c r="P5122" s="75"/>
      <c r="Q5122" s="75"/>
      <c r="R5122" s="75"/>
      <c r="S5122" s="75"/>
      <c r="T5122" s="75"/>
      <c r="U5122" s="75"/>
      <c r="V5122" s="75"/>
      <c r="W5122" s="75"/>
      <c r="X5122" s="75"/>
      <c r="Y5122" s="75"/>
      <c r="Z5122" s="75"/>
      <c r="AA5122" s="75"/>
      <c r="AB5122" s="75"/>
      <c r="AC5122" s="75"/>
      <c r="AD5122" s="75"/>
      <c r="AE5122" s="75"/>
      <c r="AF5122" s="75"/>
      <c r="AG5122" s="75"/>
      <c r="AH5122" s="75"/>
      <c r="AI5122" s="75"/>
    </row>
    <row r="5124" spans="1:58" ht="11.25" customHeight="1" x14ac:dyDescent="0.3">
      <c r="C5124" s="958"/>
    </row>
    <row r="5125" spans="1:58" ht="11.25" customHeight="1" x14ac:dyDescent="0.3">
      <c r="AK5125" s="75"/>
      <c r="AL5125" s="76"/>
      <c r="AM5125" s="75"/>
      <c r="AO5125" s="75"/>
      <c r="AP5125" s="75"/>
      <c r="AQ5125" s="75"/>
      <c r="AR5125" s="75"/>
      <c r="AS5125" s="75"/>
      <c r="AT5125" s="75"/>
      <c r="AU5125" s="75"/>
      <c r="AV5125" s="75"/>
      <c r="AW5125" s="75"/>
      <c r="AX5125" s="75"/>
      <c r="AY5125" s="75"/>
      <c r="AZ5125" s="75"/>
      <c r="BA5125" s="75"/>
      <c r="BB5125" s="75"/>
      <c r="BC5125" s="75"/>
      <c r="BD5125" s="75"/>
      <c r="BE5125" s="75"/>
      <c r="BF5125" s="75"/>
    </row>
    <row r="5126" spans="1:58" ht="11.25" customHeight="1" x14ac:dyDescent="0.3">
      <c r="A5126" s="75"/>
      <c r="B5126" s="75"/>
      <c r="D5126" s="75"/>
      <c r="E5126" s="75"/>
      <c r="F5126" s="75"/>
      <c r="G5126" s="75"/>
      <c r="H5126" s="75"/>
      <c r="I5126" s="75"/>
      <c r="J5126" s="75"/>
      <c r="K5126" s="75"/>
      <c r="L5126" s="75"/>
      <c r="M5126" s="75"/>
      <c r="N5126" s="75"/>
      <c r="O5126" s="75"/>
      <c r="P5126" s="75"/>
      <c r="Q5126" s="75"/>
      <c r="R5126" s="75"/>
      <c r="S5126" s="75"/>
      <c r="T5126" s="75"/>
      <c r="U5126" s="75"/>
      <c r="V5126" s="75"/>
      <c r="W5126" s="75"/>
      <c r="X5126" s="75"/>
      <c r="Y5126" s="75"/>
      <c r="Z5126" s="75"/>
      <c r="AA5126" s="75"/>
      <c r="AB5126" s="75"/>
      <c r="AC5126" s="75"/>
      <c r="AD5126" s="75"/>
      <c r="AE5126" s="75"/>
      <c r="AF5126" s="75"/>
      <c r="AG5126" s="75"/>
      <c r="AH5126" s="75"/>
      <c r="AI5126" s="75"/>
    </row>
    <row r="5127" spans="1:58" ht="11.25" customHeight="1" x14ac:dyDescent="0.3">
      <c r="AK5127" s="75"/>
      <c r="AL5127" s="76"/>
      <c r="AM5127" s="75"/>
      <c r="AO5127" s="75"/>
      <c r="AP5127" s="75"/>
      <c r="AQ5127" s="75"/>
      <c r="AR5127" s="75"/>
      <c r="AS5127" s="75"/>
      <c r="AT5127" s="75"/>
      <c r="AU5127" s="75"/>
      <c r="AV5127" s="75"/>
      <c r="AW5127" s="75"/>
      <c r="AX5127" s="75"/>
      <c r="AY5127" s="75"/>
      <c r="AZ5127" s="75"/>
      <c r="BA5127" s="75"/>
      <c r="BB5127" s="75"/>
      <c r="BC5127" s="75"/>
      <c r="BD5127" s="75"/>
      <c r="BE5127" s="75"/>
      <c r="BF5127" s="75"/>
    </row>
    <row r="5128" spans="1:58" ht="11.25" customHeight="1" x14ac:dyDescent="0.3">
      <c r="A5128" s="75"/>
      <c r="B5128" s="75"/>
      <c r="C5128" s="958"/>
      <c r="D5128" s="75"/>
      <c r="E5128" s="75"/>
      <c r="F5128" s="75"/>
      <c r="G5128" s="75"/>
      <c r="H5128" s="75"/>
      <c r="I5128" s="75"/>
      <c r="J5128" s="75"/>
      <c r="K5128" s="75"/>
      <c r="L5128" s="75"/>
      <c r="M5128" s="75"/>
      <c r="N5128" s="75"/>
      <c r="O5128" s="75"/>
      <c r="P5128" s="75"/>
      <c r="Q5128" s="75"/>
      <c r="R5128" s="75"/>
      <c r="S5128" s="75"/>
      <c r="T5128" s="75"/>
      <c r="U5128" s="75"/>
      <c r="V5128" s="75"/>
      <c r="W5128" s="75"/>
      <c r="X5128" s="75"/>
      <c r="Y5128" s="75"/>
      <c r="Z5128" s="75"/>
      <c r="AA5128" s="75"/>
      <c r="AB5128" s="75"/>
      <c r="AC5128" s="75"/>
      <c r="AD5128" s="75"/>
      <c r="AE5128" s="75"/>
      <c r="AF5128" s="75"/>
      <c r="AG5128" s="75"/>
      <c r="AH5128" s="75"/>
      <c r="AI5128" s="75"/>
    </row>
    <row r="5130" spans="1:58" ht="11.25" customHeight="1" x14ac:dyDescent="0.3">
      <c r="C5130" s="958"/>
    </row>
    <row r="5146" spans="1:58" ht="11.25" customHeight="1" x14ac:dyDescent="0.3">
      <c r="AK5146" s="75"/>
      <c r="AL5146" s="76"/>
      <c r="AM5146" s="75"/>
      <c r="AO5146" s="75"/>
      <c r="AP5146" s="75"/>
      <c r="AQ5146" s="75"/>
      <c r="AR5146" s="75"/>
      <c r="AS5146" s="75"/>
      <c r="AT5146" s="75"/>
      <c r="AU5146" s="75"/>
      <c r="AV5146" s="75"/>
      <c r="AW5146" s="75"/>
      <c r="AX5146" s="75"/>
      <c r="AY5146" s="75"/>
      <c r="AZ5146" s="75"/>
      <c r="BA5146" s="75"/>
      <c r="BB5146" s="75"/>
      <c r="BC5146" s="75"/>
      <c r="BD5146" s="75"/>
      <c r="BE5146" s="75"/>
      <c r="BF5146" s="75"/>
    </row>
    <row r="5147" spans="1:58" ht="11.25" customHeight="1" x14ac:dyDescent="0.3">
      <c r="A5147" s="75"/>
      <c r="B5147" s="75"/>
      <c r="D5147" s="75"/>
      <c r="E5147" s="75"/>
      <c r="F5147" s="75"/>
      <c r="G5147" s="75"/>
      <c r="H5147" s="75"/>
      <c r="I5147" s="75"/>
      <c r="J5147" s="75"/>
      <c r="K5147" s="75"/>
      <c r="L5147" s="75"/>
      <c r="M5147" s="75"/>
      <c r="N5147" s="75"/>
      <c r="O5147" s="75"/>
      <c r="P5147" s="75"/>
      <c r="Q5147" s="75"/>
      <c r="R5147" s="75"/>
      <c r="S5147" s="75"/>
      <c r="T5147" s="75"/>
      <c r="U5147" s="75"/>
      <c r="V5147" s="75"/>
      <c r="W5147" s="75"/>
      <c r="X5147" s="75"/>
      <c r="Y5147" s="75"/>
      <c r="Z5147" s="75"/>
      <c r="AA5147" s="75"/>
      <c r="AB5147" s="75"/>
      <c r="AC5147" s="75"/>
      <c r="AD5147" s="75"/>
      <c r="AE5147" s="75"/>
      <c r="AF5147" s="75"/>
      <c r="AG5147" s="75"/>
      <c r="AH5147" s="75"/>
      <c r="AI5147" s="75"/>
    </row>
    <row r="5148" spans="1:58" ht="11.25" customHeight="1" x14ac:dyDescent="0.3">
      <c r="AK5148" s="75"/>
      <c r="AL5148" s="76"/>
      <c r="AM5148" s="75"/>
      <c r="AO5148" s="75"/>
      <c r="AP5148" s="75"/>
      <c r="AQ5148" s="75"/>
      <c r="AR5148" s="75"/>
      <c r="AS5148" s="75"/>
      <c r="AT5148" s="75"/>
      <c r="AU5148" s="75"/>
      <c r="AV5148" s="75"/>
      <c r="AW5148" s="75"/>
      <c r="AX5148" s="75"/>
      <c r="AY5148" s="75"/>
      <c r="AZ5148" s="75"/>
      <c r="BA5148" s="75"/>
      <c r="BB5148" s="75"/>
      <c r="BC5148" s="75"/>
      <c r="BD5148" s="75"/>
      <c r="BE5148" s="75"/>
      <c r="BF5148" s="75"/>
    </row>
    <row r="5149" spans="1:58" ht="11.25" customHeight="1" x14ac:dyDescent="0.3">
      <c r="A5149" s="75"/>
      <c r="B5149" s="75"/>
      <c r="C5149" s="958"/>
      <c r="D5149" s="75"/>
      <c r="E5149" s="75"/>
      <c r="F5149" s="75"/>
      <c r="G5149" s="75"/>
      <c r="H5149" s="75"/>
      <c r="I5149" s="75"/>
      <c r="J5149" s="75"/>
      <c r="K5149" s="75"/>
      <c r="L5149" s="75"/>
      <c r="M5149" s="75"/>
      <c r="N5149" s="75"/>
      <c r="O5149" s="75"/>
      <c r="P5149" s="75"/>
      <c r="Q5149" s="75"/>
      <c r="R5149" s="75"/>
      <c r="S5149" s="75"/>
      <c r="T5149" s="75"/>
      <c r="U5149" s="75"/>
      <c r="V5149" s="75"/>
      <c r="W5149" s="75"/>
      <c r="X5149" s="75"/>
      <c r="Y5149" s="75"/>
      <c r="Z5149" s="75"/>
      <c r="AA5149" s="75"/>
      <c r="AB5149" s="75"/>
      <c r="AC5149" s="75"/>
      <c r="AD5149" s="75"/>
      <c r="AE5149" s="75"/>
      <c r="AF5149" s="75"/>
      <c r="AG5149" s="75"/>
      <c r="AH5149" s="75"/>
      <c r="AI5149" s="75"/>
    </row>
    <row r="5151" spans="1:58" ht="11.25" customHeight="1" x14ac:dyDescent="0.3">
      <c r="C5151" s="958"/>
    </row>
    <row r="5154" spans="1:58" ht="11.25" customHeight="1" x14ac:dyDescent="0.3">
      <c r="AK5154" s="75"/>
      <c r="AL5154" s="76"/>
      <c r="AM5154" s="75"/>
      <c r="AO5154" s="75"/>
      <c r="AP5154" s="75"/>
      <c r="AQ5154" s="75"/>
      <c r="AR5154" s="75"/>
      <c r="AS5154" s="75"/>
      <c r="AT5154" s="75"/>
      <c r="AU5154" s="75"/>
      <c r="AV5154" s="75"/>
      <c r="AW5154" s="75"/>
      <c r="AX5154" s="75"/>
      <c r="AY5154" s="75"/>
      <c r="AZ5154" s="75"/>
      <c r="BA5154" s="75"/>
      <c r="BB5154" s="75"/>
      <c r="BC5154" s="75"/>
      <c r="BD5154" s="75"/>
      <c r="BE5154" s="75"/>
      <c r="BF5154" s="75"/>
    </row>
    <row r="5155" spans="1:58" ht="11.25" customHeight="1" x14ac:dyDescent="0.3">
      <c r="A5155" s="75"/>
      <c r="B5155" s="75"/>
      <c r="D5155" s="75"/>
      <c r="E5155" s="75"/>
      <c r="F5155" s="75"/>
      <c r="G5155" s="75"/>
      <c r="H5155" s="75"/>
      <c r="I5155" s="75"/>
      <c r="J5155" s="75"/>
      <c r="K5155" s="75"/>
      <c r="L5155" s="75"/>
      <c r="M5155" s="75"/>
      <c r="N5155" s="75"/>
      <c r="O5155" s="75"/>
      <c r="P5155" s="75"/>
      <c r="Q5155" s="75"/>
      <c r="R5155" s="75"/>
      <c r="S5155" s="75"/>
      <c r="T5155" s="75"/>
      <c r="U5155" s="75"/>
      <c r="V5155" s="75"/>
      <c r="W5155" s="75"/>
      <c r="X5155" s="75"/>
      <c r="Y5155" s="75"/>
      <c r="Z5155" s="75"/>
      <c r="AA5155" s="75"/>
      <c r="AB5155" s="75"/>
      <c r="AC5155" s="75"/>
      <c r="AD5155" s="75"/>
      <c r="AE5155" s="75"/>
      <c r="AF5155" s="75"/>
      <c r="AG5155" s="75"/>
      <c r="AH5155" s="75"/>
      <c r="AI5155" s="75"/>
    </row>
    <row r="5156" spans="1:58" ht="11.25" customHeight="1" x14ac:dyDescent="0.3">
      <c r="AK5156" s="75"/>
      <c r="AL5156" s="76"/>
      <c r="AM5156" s="75"/>
      <c r="AO5156" s="75"/>
      <c r="AP5156" s="75"/>
      <c r="AQ5156" s="75"/>
      <c r="AR5156" s="75"/>
      <c r="AS5156" s="75"/>
      <c r="AT5156" s="75"/>
      <c r="AU5156" s="75"/>
      <c r="AV5156" s="75"/>
      <c r="AW5156" s="75"/>
      <c r="AX5156" s="75"/>
      <c r="AY5156" s="75"/>
      <c r="AZ5156" s="75"/>
      <c r="BA5156" s="75"/>
      <c r="BB5156" s="75"/>
      <c r="BC5156" s="75"/>
      <c r="BD5156" s="75"/>
      <c r="BE5156" s="75"/>
      <c r="BF5156" s="75"/>
    </row>
    <row r="5157" spans="1:58" ht="11.25" customHeight="1" x14ac:dyDescent="0.3">
      <c r="A5157" s="75"/>
      <c r="B5157" s="75"/>
      <c r="C5157" s="958"/>
      <c r="D5157" s="75"/>
      <c r="E5157" s="75"/>
      <c r="F5157" s="75"/>
      <c r="G5157" s="75"/>
      <c r="H5157" s="75"/>
      <c r="I5157" s="75"/>
      <c r="J5157" s="75"/>
      <c r="K5157" s="75"/>
      <c r="L5157" s="75"/>
      <c r="M5157" s="75"/>
      <c r="N5157" s="75"/>
      <c r="O5157" s="75"/>
      <c r="P5157" s="75"/>
      <c r="Q5157" s="75"/>
      <c r="R5157" s="75"/>
      <c r="S5157" s="75"/>
      <c r="T5157" s="75"/>
      <c r="U5157" s="75"/>
      <c r="V5157" s="75"/>
      <c r="W5157" s="75"/>
      <c r="X5157" s="75"/>
      <c r="Y5157" s="75"/>
      <c r="Z5157" s="75"/>
      <c r="AA5157" s="75"/>
      <c r="AB5157" s="75"/>
      <c r="AC5157" s="75"/>
      <c r="AD5157" s="75"/>
      <c r="AE5157" s="75"/>
      <c r="AF5157" s="75"/>
      <c r="AG5157" s="75"/>
      <c r="AH5157" s="75"/>
      <c r="AI5157" s="75"/>
    </row>
    <row r="5159" spans="1:58" ht="11.25" customHeight="1" x14ac:dyDescent="0.3">
      <c r="C5159" s="958"/>
      <c r="AK5159" s="75"/>
      <c r="AL5159" s="76"/>
      <c r="AM5159" s="75"/>
      <c r="AO5159" s="75"/>
      <c r="AP5159" s="75"/>
      <c r="AQ5159" s="75"/>
      <c r="AR5159" s="75"/>
      <c r="AS5159" s="75"/>
      <c r="AT5159" s="75"/>
      <c r="AU5159" s="75"/>
      <c r="AV5159" s="75"/>
      <c r="AW5159" s="75"/>
      <c r="AX5159" s="75"/>
      <c r="AY5159" s="75"/>
      <c r="AZ5159" s="75"/>
      <c r="BA5159" s="75"/>
      <c r="BB5159" s="75"/>
      <c r="BC5159" s="75"/>
      <c r="BD5159" s="75"/>
      <c r="BE5159" s="75"/>
      <c r="BF5159" s="75"/>
    </row>
    <row r="5160" spans="1:58" ht="11.25" customHeight="1" x14ac:dyDescent="0.3">
      <c r="A5160" s="75"/>
      <c r="B5160" s="75"/>
      <c r="D5160" s="75"/>
      <c r="E5160" s="75"/>
      <c r="F5160" s="75"/>
      <c r="G5160" s="75"/>
      <c r="H5160" s="75"/>
      <c r="I5160" s="75"/>
      <c r="J5160" s="75"/>
      <c r="K5160" s="75"/>
      <c r="L5160" s="75"/>
      <c r="M5160" s="75"/>
      <c r="N5160" s="75"/>
      <c r="O5160" s="75"/>
      <c r="P5160" s="75"/>
      <c r="Q5160" s="75"/>
      <c r="R5160" s="75"/>
      <c r="S5160" s="75"/>
      <c r="T5160" s="75"/>
      <c r="U5160" s="75"/>
      <c r="V5160" s="75"/>
      <c r="W5160" s="75"/>
      <c r="X5160" s="75"/>
      <c r="Y5160" s="75"/>
      <c r="Z5160" s="75"/>
      <c r="AA5160" s="75"/>
      <c r="AB5160" s="75"/>
      <c r="AC5160" s="75"/>
      <c r="AD5160" s="75"/>
      <c r="AE5160" s="75"/>
      <c r="AF5160" s="75"/>
      <c r="AG5160" s="75"/>
      <c r="AH5160" s="75"/>
      <c r="AI5160" s="75"/>
    </row>
    <row r="5161" spans="1:58" ht="11.25" customHeight="1" x14ac:dyDescent="0.3">
      <c r="AK5161" s="75"/>
      <c r="AL5161" s="76"/>
      <c r="AM5161" s="75"/>
      <c r="AO5161" s="75"/>
      <c r="AP5161" s="75"/>
      <c r="AQ5161" s="75"/>
      <c r="AR5161" s="75"/>
      <c r="AS5161" s="75"/>
      <c r="AT5161" s="75"/>
      <c r="AU5161" s="75"/>
      <c r="AV5161" s="75"/>
      <c r="AW5161" s="75"/>
      <c r="AX5161" s="75"/>
      <c r="AY5161" s="75"/>
      <c r="AZ5161" s="75"/>
      <c r="BA5161" s="75"/>
      <c r="BB5161" s="75"/>
      <c r="BC5161" s="75"/>
      <c r="BD5161" s="75"/>
      <c r="BE5161" s="75"/>
      <c r="BF5161" s="75"/>
    </row>
    <row r="5162" spans="1:58" ht="11.25" customHeight="1" x14ac:dyDescent="0.3">
      <c r="A5162" s="75"/>
      <c r="B5162" s="75"/>
      <c r="C5162" s="958"/>
      <c r="D5162" s="75"/>
      <c r="E5162" s="75"/>
      <c r="F5162" s="75"/>
      <c r="G5162" s="75"/>
      <c r="H5162" s="75"/>
      <c r="I5162" s="75"/>
      <c r="J5162" s="75"/>
      <c r="K5162" s="75"/>
      <c r="L5162" s="75"/>
      <c r="M5162" s="75"/>
      <c r="N5162" s="75"/>
      <c r="O5162" s="75"/>
      <c r="P5162" s="75"/>
      <c r="Q5162" s="75"/>
      <c r="R5162" s="75"/>
      <c r="S5162" s="75"/>
      <c r="T5162" s="75"/>
      <c r="U5162" s="75"/>
      <c r="V5162" s="75"/>
      <c r="W5162" s="75"/>
      <c r="X5162" s="75"/>
      <c r="Y5162" s="75"/>
      <c r="Z5162" s="75"/>
      <c r="AA5162" s="75"/>
      <c r="AB5162" s="75"/>
      <c r="AC5162" s="75"/>
      <c r="AD5162" s="75"/>
      <c r="AE5162" s="75"/>
      <c r="AF5162" s="75"/>
      <c r="AG5162" s="75"/>
      <c r="AH5162" s="75"/>
      <c r="AI5162" s="75"/>
    </row>
    <row r="5164" spans="1:58" ht="11.25" customHeight="1" x14ac:dyDescent="0.3">
      <c r="C5164" s="958"/>
    </row>
    <row r="5165" spans="1:58" ht="11.25" customHeight="1" x14ac:dyDescent="0.3">
      <c r="AK5165" s="75"/>
      <c r="AL5165" s="76"/>
      <c r="AM5165" s="75"/>
      <c r="AO5165" s="75"/>
      <c r="AP5165" s="75"/>
      <c r="AQ5165" s="75"/>
      <c r="AR5165" s="75"/>
      <c r="AS5165" s="75"/>
      <c r="AT5165" s="75"/>
      <c r="AU5165" s="75"/>
      <c r="AV5165" s="75"/>
      <c r="AW5165" s="75"/>
      <c r="AX5165" s="75"/>
      <c r="AY5165" s="75"/>
      <c r="AZ5165" s="75"/>
      <c r="BA5165" s="75"/>
      <c r="BB5165" s="75"/>
      <c r="BC5165" s="75"/>
      <c r="BD5165" s="75"/>
      <c r="BE5165" s="75"/>
      <c r="BF5165" s="75"/>
    </row>
    <row r="5166" spans="1:58" ht="11.25" customHeight="1" x14ac:dyDescent="0.3">
      <c r="A5166" s="75"/>
      <c r="B5166" s="75"/>
      <c r="D5166" s="75"/>
      <c r="E5166" s="75"/>
      <c r="F5166" s="75"/>
      <c r="G5166" s="75"/>
      <c r="H5166" s="75"/>
      <c r="I5166" s="75"/>
      <c r="J5166" s="75"/>
      <c r="K5166" s="75"/>
      <c r="L5166" s="75"/>
      <c r="M5166" s="75"/>
      <c r="N5166" s="75"/>
      <c r="O5166" s="75"/>
      <c r="P5166" s="75"/>
      <c r="Q5166" s="75"/>
      <c r="R5166" s="75"/>
      <c r="S5166" s="75"/>
      <c r="T5166" s="75"/>
      <c r="U5166" s="75"/>
      <c r="V5166" s="75"/>
      <c r="W5166" s="75"/>
      <c r="X5166" s="75"/>
      <c r="Y5166" s="75"/>
      <c r="Z5166" s="75"/>
      <c r="AA5166" s="75"/>
      <c r="AB5166" s="75"/>
      <c r="AC5166" s="75"/>
      <c r="AD5166" s="75"/>
      <c r="AE5166" s="75"/>
      <c r="AF5166" s="75"/>
      <c r="AG5166" s="75"/>
      <c r="AH5166" s="75"/>
      <c r="AI5166" s="75"/>
    </row>
    <row r="5167" spans="1:58" ht="11.25" customHeight="1" x14ac:dyDescent="0.3">
      <c r="AK5167" s="75"/>
      <c r="AL5167" s="76"/>
      <c r="AM5167" s="75"/>
      <c r="AO5167" s="75"/>
      <c r="AP5167" s="75"/>
      <c r="AQ5167" s="75"/>
      <c r="AR5167" s="75"/>
      <c r="AS5167" s="75"/>
      <c r="AT5167" s="75"/>
      <c r="AU5167" s="75"/>
      <c r="AV5167" s="75"/>
      <c r="AW5167" s="75"/>
      <c r="AX5167" s="75"/>
      <c r="AY5167" s="75"/>
      <c r="AZ5167" s="75"/>
      <c r="BA5167" s="75"/>
      <c r="BB5167" s="75"/>
      <c r="BC5167" s="75"/>
      <c r="BD5167" s="75"/>
      <c r="BE5167" s="75"/>
      <c r="BF5167" s="75"/>
    </row>
    <row r="5168" spans="1:58" ht="11.25" customHeight="1" x14ac:dyDescent="0.3">
      <c r="A5168" s="75"/>
      <c r="B5168" s="75"/>
      <c r="C5168" s="958"/>
      <c r="D5168" s="75"/>
      <c r="E5168" s="75"/>
      <c r="F5168" s="75"/>
      <c r="G5168" s="75"/>
      <c r="H5168" s="75"/>
      <c r="I5168" s="75"/>
      <c r="J5168" s="75"/>
      <c r="K5168" s="75"/>
      <c r="L5168" s="75"/>
      <c r="M5168" s="75"/>
      <c r="N5168" s="75"/>
      <c r="O5168" s="75"/>
      <c r="P5168" s="75"/>
      <c r="Q5168" s="75"/>
      <c r="R5168" s="75"/>
      <c r="S5168" s="75"/>
      <c r="T5168" s="75"/>
      <c r="U5168" s="75"/>
      <c r="V5168" s="75"/>
      <c r="W5168" s="75"/>
      <c r="X5168" s="75"/>
      <c r="Y5168" s="75"/>
      <c r="Z5168" s="75"/>
      <c r="AA5168" s="75"/>
      <c r="AB5168" s="75"/>
      <c r="AC5168" s="75"/>
      <c r="AD5168" s="75"/>
      <c r="AE5168" s="75"/>
      <c r="AF5168" s="75"/>
      <c r="AG5168" s="75"/>
      <c r="AH5168" s="75"/>
      <c r="AI5168" s="75"/>
    </row>
    <row r="5169" spans="1:58" ht="11.25" customHeight="1" x14ac:dyDescent="0.3">
      <c r="AK5169" s="75"/>
      <c r="AL5169" s="76"/>
      <c r="AM5169" s="75"/>
      <c r="AO5169" s="75"/>
      <c r="AP5169" s="75"/>
      <c r="AQ5169" s="75"/>
      <c r="AR5169" s="75"/>
      <c r="AS5169" s="75"/>
      <c r="AT5169" s="75"/>
      <c r="AU5169" s="75"/>
      <c r="AV5169" s="75"/>
      <c r="AW5169" s="75"/>
      <c r="AX5169" s="75"/>
      <c r="AY5169" s="75"/>
      <c r="AZ5169" s="75"/>
      <c r="BA5169" s="75"/>
      <c r="BB5169" s="75"/>
      <c r="BC5169" s="75"/>
      <c r="BD5169" s="75"/>
      <c r="BE5169" s="75"/>
      <c r="BF5169" s="75"/>
    </row>
    <row r="5170" spans="1:58" ht="11.25" customHeight="1" x14ac:dyDescent="0.3">
      <c r="A5170" s="75"/>
      <c r="B5170" s="75"/>
      <c r="C5170" s="958"/>
      <c r="D5170" s="75"/>
      <c r="E5170" s="75"/>
      <c r="F5170" s="75"/>
      <c r="G5170" s="75"/>
      <c r="H5170" s="75"/>
      <c r="I5170" s="75"/>
      <c r="J5170" s="75"/>
      <c r="K5170" s="75"/>
      <c r="L5170" s="75"/>
      <c r="M5170" s="75"/>
      <c r="N5170" s="75"/>
      <c r="O5170" s="75"/>
      <c r="P5170" s="75"/>
      <c r="Q5170" s="75"/>
      <c r="R5170" s="75"/>
      <c r="S5170" s="75"/>
      <c r="T5170" s="75"/>
      <c r="U5170" s="75"/>
      <c r="V5170" s="75"/>
      <c r="W5170" s="75"/>
      <c r="X5170" s="75"/>
      <c r="Y5170" s="75"/>
      <c r="Z5170" s="75"/>
      <c r="AA5170" s="75"/>
      <c r="AB5170" s="75"/>
      <c r="AC5170" s="75"/>
      <c r="AD5170" s="75"/>
      <c r="AE5170" s="75"/>
      <c r="AF5170" s="75"/>
      <c r="AG5170" s="75"/>
      <c r="AH5170" s="75"/>
      <c r="AI5170" s="75"/>
      <c r="AK5170" s="75"/>
      <c r="AL5170" s="76"/>
      <c r="AM5170" s="75"/>
      <c r="AO5170" s="75"/>
      <c r="AP5170" s="75"/>
      <c r="AQ5170" s="75"/>
      <c r="AR5170" s="75"/>
      <c r="AS5170" s="75"/>
      <c r="AT5170" s="75"/>
      <c r="AU5170" s="75"/>
      <c r="AV5170" s="75"/>
      <c r="AW5170" s="75"/>
      <c r="AX5170" s="75"/>
      <c r="AY5170" s="75"/>
      <c r="AZ5170" s="75"/>
      <c r="BA5170" s="75"/>
      <c r="BB5170" s="75"/>
      <c r="BC5170" s="75"/>
      <c r="BD5170" s="75"/>
      <c r="BE5170" s="75"/>
      <c r="BF5170" s="75"/>
    </row>
    <row r="5171" spans="1:58" ht="11.25" customHeight="1" x14ac:dyDescent="0.3">
      <c r="A5171" s="75"/>
      <c r="B5171" s="75"/>
      <c r="D5171" s="75"/>
      <c r="E5171" s="75"/>
      <c r="F5171" s="75"/>
      <c r="G5171" s="75"/>
      <c r="H5171" s="75"/>
      <c r="I5171" s="75"/>
      <c r="J5171" s="75"/>
      <c r="K5171" s="75"/>
      <c r="L5171" s="75"/>
      <c r="M5171" s="75"/>
      <c r="N5171" s="75"/>
      <c r="O5171" s="75"/>
      <c r="P5171" s="75"/>
      <c r="Q5171" s="75"/>
      <c r="R5171" s="75"/>
      <c r="S5171" s="75"/>
      <c r="T5171" s="75"/>
      <c r="U5171" s="75"/>
      <c r="V5171" s="75"/>
      <c r="W5171" s="75"/>
      <c r="X5171" s="75"/>
      <c r="Y5171" s="75"/>
      <c r="Z5171" s="75"/>
      <c r="AA5171" s="75"/>
      <c r="AB5171" s="75"/>
      <c r="AC5171" s="75"/>
      <c r="AD5171" s="75"/>
      <c r="AE5171" s="75"/>
      <c r="AF5171" s="75"/>
      <c r="AG5171" s="75"/>
      <c r="AH5171" s="75"/>
      <c r="AI5171" s="75"/>
      <c r="AK5171" s="75"/>
      <c r="AL5171" s="76"/>
      <c r="AM5171" s="75"/>
      <c r="AO5171" s="75"/>
      <c r="AP5171" s="75"/>
      <c r="AQ5171" s="75"/>
      <c r="AR5171" s="75"/>
      <c r="AS5171" s="75"/>
      <c r="AT5171" s="75"/>
      <c r="AU5171" s="75"/>
      <c r="AV5171" s="75"/>
      <c r="AW5171" s="75"/>
      <c r="AX5171" s="75"/>
      <c r="AY5171" s="75"/>
      <c r="AZ5171" s="75"/>
      <c r="BA5171" s="75"/>
      <c r="BB5171" s="75"/>
      <c r="BC5171" s="75"/>
      <c r="BD5171" s="75"/>
      <c r="BE5171" s="75"/>
      <c r="BF5171" s="75"/>
    </row>
    <row r="5172" spans="1:58" ht="11.25" customHeight="1" x14ac:dyDescent="0.3">
      <c r="A5172" s="75"/>
      <c r="B5172" s="75"/>
      <c r="C5172" s="958"/>
      <c r="D5172" s="75"/>
      <c r="E5172" s="75"/>
      <c r="F5172" s="75"/>
      <c r="G5172" s="75"/>
      <c r="H5172" s="75"/>
      <c r="I5172" s="75"/>
      <c r="J5172" s="75"/>
      <c r="K5172" s="75"/>
      <c r="L5172" s="75"/>
      <c r="M5172" s="75"/>
      <c r="N5172" s="75"/>
      <c r="O5172" s="75"/>
      <c r="P5172" s="75"/>
      <c r="Q5172" s="75"/>
      <c r="R5172" s="75"/>
      <c r="S5172" s="75"/>
      <c r="T5172" s="75"/>
      <c r="U5172" s="75"/>
      <c r="V5172" s="75"/>
      <c r="W5172" s="75"/>
      <c r="X5172" s="75"/>
      <c r="Y5172" s="75"/>
      <c r="Z5172" s="75"/>
      <c r="AA5172" s="75"/>
      <c r="AB5172" s="75"/>
      <c r="AC5172" s="75"/>
      <c r="AD5172" s="75"/>
      <c r="AE5172" s="75"/>
      <c r="AF5172" s="75"/>
      <c r="AG5172" s="75"/>
      <c r="AH5172" s="75"/>
      <c r="AI5172" s="75"/>
      <c r="AK5172" s="75"/>
      <c r="AL5172" s="76"/>
      <c r="AM5172" s="75"/>
      <c r="AO5172" s="75"/>
      <c r="AP5172" s="75"/>
      <c r="AQ5172" s="75"/>
      <c r="AR5172" s="75"/>
      <c r="AS5172" s="75"/>
      <c r="AT5172" s="75"/>
      <c r="AU5172" s="75"/>
      <c r="AV5172" s="75"/>
      <c r="AW5172" s="75"/>
      <c r="AX5172" s="75"/>
      <c r="AY5172" s="75"/>
      <c r="AZ5172" s="75"/>
      <c r="BA5172" s="75"/>
      <c r="BB5172" s="75"/>
      <c r="BC5172" s="75"/>
      <c r="BD5172" s="75"/>
      <c r="BE5172" s="75"/>
      <c r="BF5172" s="75"/>
    </row>
    <row r="5173" spans="1:58" ht="11.25" customHeight="1" x14ac:dyDescent="0.3">
      <c r="A5173" s="75"/>
      <c r="B5173" s="75"/>
      <c r="C5173" s="958"/>
      <c r="D5173" s="75"/>
      <c r="E5173" s="75"/>
      <c r="F5173" s="75"/>
      <c r="G5173" s="75"/>
      <c r="H5173" s="75"/>
      <c r="I5173" s="75"/>
      <c r="J5173" s="75"/>
      <c r="K5173" s="75"/>
      <c r="L5173" s="75"/>
      <c r="M5173" s="75"/>
      <c r="N5173" s="75"/>
      <c r="O5173" s="75"/>
      <c r="P5173" s="75"/>
      <c r="Q5173" s="75"/>
      <c r="R5173" s="75"/>
      <c r="S5173" s="75"/>
      <c r="T5173" s="75"/>
      <c r="U5173" s="75"/>
      <c r="V5173" s="75"/>
      <c r="W5173" s="75"/>
      <c r="X5173" s="75"/>
      <c r="Y5173" s="75"/>
      <c r="Z5173" s="75"/>
      <c r="AA5173" s="75"/>
      <c r="AB5173" s="75"/>
      <c r="AC5173" s="75"/>
      <c r="AD5173" s="75"/>
      <c r="AE5173" s="75"/>
      <c r="AF5173" s="75"/>
      <c r="AG5173" s="75"/>
      <c r="AH5173" s="75"/>
      <c r="AI5173" s="75"/>
    </row>
    <row r="5174" spans="1:58" ht="11.25" customHeight="1" x14ac:dyDescent="0.3">
      <c r="C5174" s="958"/>
    </row>
    <row r="5175" spans="1:58" ht="11.25" customHeight="1" x14ac:dyDescent="0.3">
      <c r="C5175" s="958"/>
    </row>
    <row r="5176" spans="1:58" ht="11.25" customHeight="1" x14ac:dyDescent="0.3">
      <c r="AK5176" s="75"/>
      <c r="AL5176" s="76"/>
      <c r="AM5176" s="75"/>
      <c r="AO5176" s="75"/>
      <c r="AP5176" s="75"/>
      <c r="AQ5176" s="75"/>
      <c r="AR5176" s="75"/>
      <c r="AS5176" s="75"/>
      <c r="AT5176" s="75"/>
      <c r="AU5176" s="75"/>
      <c r="AV5176" s="75"/>
      <c r="AW5176" s="75"/>
      <c r="AX5176" s="75"/>
      <c r="AY5176" s="75"/>
      <c r="AZ5176" s="75"/>
      <c r="BA5176" s="75"/>
      <c r="BB5176" s="75"/>
      <c r="BC5176" s="75"/>
      <c r="BD5176" s="75"/>
      <c r="BE5176" s="75"/>
      <c r="BF5176" s="75"/>
    </row>
    <row r="5177" spans="1:58" ht="11.25" customHeight="1" x14ac:dyDescent="0.3">
      <c r="A5177" s="75"/>
      <c r="B5177" s="75"/>
      <c r="D5177" s="75"/>
      <c r="E5177" s="75"/>
      <c r="F5177" s="75"/>
      <c r="G5177" s="75"/>
      <c r="H5177" s="75"/>
      <c r="I5177" s="75"/>
      <c r="J5177" s="75"/>
      <c r="K5177" s="75"/>
      <c r="L5177" s="75"/>
      <c r="M5177" s="75"/>
      <c r="N5177" s="75"/>
      <c r="O5177" s="75"/>
      <c r="P5177" s="75"/>
      <c r="Q5177" s="75"/>
      <c r="R5177" s="75"/>
      <c r="S5177" s="75"/>
      <c r="T5177" s="75"/>
      <c r="U5177" s="75"/>
      <c r="V5177" s="75"/>
      <c r="W5177" s="75"/>
      <c r="X5177" s="75"/>
      <c r="Y5177" s="75"/>
      <c r="Z5177" s="75"/>
      <c r="AA5177" s="75"/>
      <c r="AB5177" s="75"/>
      <c r="AC5177" s="75"/>
      <c r="AD5177" s="75"/>
      <c r="AE5177" s="75"/>
      <c r="AF5177" s="75"/>
      <c r="AG5177" s="75"/>
      <c r="AH5177" s="75"/>
      <c r="AI5177" s="75"/>
      <c r="AK5177" s="75"/>
      <c r="AL5177" s="76"/>
      <c r="AM5177" s="75"/>
      <c r="AO5177" s="75"/>
      <c r="AP5177" s="75"/>
      <c r="AQ5177" s="75"/>
      <c r="AR5177" s="75"/>
      <c r="AS5177" s="75"/>
      <c r="AT5177" s="75"/>
      <c r="AU5177" s="75"/>
      <c r="AV5177" s="75"/>
      <c r="AW5177" s="75"/>
      <c r="AX5177" s="75"/>
      <c r="AY5177" s="75"/>
      <c r="AZ5177" s="75"/>
      <c r="BA5177" s="75"/>
      <c r="BB5177" s="75"/>
      <c r="BC5177" s="75"/>
      <c r="BD5177" s="75"/>
      <c r="BE5177" s="75"/>
      <c r="BF5177" s="75"/>
    </row>
    <row r="5178" spans="1:58" ht="11.25" customHeight="1" x14ac:dyDescent="0.3">
      <c r="A5178" s="75"/>
      <c r="B5178" s="75"/>
      <c r="D5178" s="75"/>
      <c r="E5178" s="75"/>
      <c r="F5178" s="75"/>
      <c r="G5178" s="75"/>
      <c r="H5178" s="75"/>
      <c r="I5178" s="75"/>
      <c r="J5178" s="75"/>
      <c r="K5178" s="75"/>
      <c r="L5178" s="75"/>
      <c r="M5178" s="75"/>
      <c r="N5178" s="75"/>
      <c r="O5178" s="75"/>
      <c r="P5178" s="75"/>
      <c r="Q5178" s="75"/>
      <c r="R5178" s="75"/>
      <c r="S5178" s="75"/>
      <c r="T5178" s="75"/>
      <c r="U5178" s="75"/>
      <c r="V5178" s="75"/>
      <c r="W5178" s="75"/>
      <c r="X5178" s="75"/>
      <c r="Y5178" s="75"/>
      <c r="Z5178" s="75"/>
      <c r="AA5178" s="75"/>
      <c r="AB5178" s="75"/>
      <c r="AC5178" s="75"/>
      <c r="AD5178" s="75"/>
      <c r="AE5178" s="75"/>
      <c r="AF5178" s="75"/>
      <c r="AG5178" s="75"/>
      <c r="AH5178" s="75"/>
      <c r="AI5178" s="75"/>
      <c r="AK5178" s="75"/>
      <c r="AL5178" s="76"/>
      <c r="AM5178" s="75"/>
      <c r="AO5178" s="75"/>
      <c r="AP5178" s="75"/>
      <c r="AQ5178" s="75"/>
      <c r="AR5178" s="75"/>
      <c r="AS5178" s="75"/>
      <c r="AT5178" s="75"/>
      <c r="AU5178" s="75"/>
      <c r="AV5178" s="75"/>
      <c r="AW5178" s="75"/>
      <c r="AX5178" s="75"/>
      <c r="AY5178" s="75"/>
      <c r="AZ5178" s="75"/>
      <c r="BA5178" s="75"/>
      <c r="BB5178" s="75"/>
      <c r="BC5178" s="75"/>
      <c r="BD5178" s="75"/>
      <c r="BE5178" s="75"/>
      <c r="BF5178" s="75"/>
    </row>
    <row r="5179" spans="1:58" ht="11.25" customHeight="1" x14ac:dyDescent="0.3">
      <c r="A5179" s="75"/>
      <c r="B5179" s="75"/>
      <c r="C5179" s="958"/>
      <c r="D5179" s="75"/>
      <c r="E5179" s="75"/>
      <c r="F5179" s="75"/>
      <c r="G5179" s="75"/>
      <c r="H5179" s="75"/>
      <c r="I5179" s="75"/>
      <c r="J5179" s="75"/>
      <c r="K5179" s="75"/>
      <c r="L5179" s="75"/>
      <c r="M5179" s="75"/>
      <c r="N5179" s="75"/>
      <c r="O5179" s="75"/>
      <c r="P5179" s="75"/>
      <c r="Q5179" s="75"/>
      <c r="R5179" s="75"/>
      <c r="S5179" s="75"/>
      <c r="T5179" s="75"/>
      <c r="U5179" s="75"/>
      <c r="V5179" s="75"/>
      <c r="W5179" s="75"/>
      <c r="X5179" s="75"/>
      <c r="Y5179" s="75"/>
      <c r="Z5179" s="75"/>
      <c r="AA5179" s="75"/>
      <c r="AB5179" s="75"/>
      <c r="AC5179" s="75"/>
      <c r="AD5179" s="75"/>
      <c r="AE5179" s="75"/>
      <c r="AF5179" s="75"/>
      <c r="AG5179" s="75"/>
      <c r="AH5179" s="75"/>
      <c r="AI5179" s="75"/>
      <c r="AK5179" s="75"/>
      <c r="AL5179" s="76"/>
      <c r="AM5179" s="75"/>
      <c r="AO5179" s="75"/>
      <c r="AP5179" s="75"/>
      <c r="AQ5179" s="75"/>
      <c r="AR5179" s="75"/>
      <c r="AS5179" s="75"/>
      <c r="AT5179" s="75"/>
      <c r="AU5179" s="75"/>
      <c r="AV5179" s="75"/>
      <c r="AW5179" s="75"/>
      <c r="AX5179" s="75"/>
      <c r="AY5179" s="75"/>
      <c r="AZ5179" s="75"/>
      <c r="BA5179" s="75"/>
      <c r="BB5179" s="75"/>
      <c r="BC5179" s="75"/>
      <c r="BD5179" s="75"/>
      <c r="BE5179" s="75"/>
      <c r="BF5179" s="75"/>
    </row>
    <row r="5180" spans="1:58" ht="11.25" customHeight="1" x14ac:dyDescent="0.3">
      <c r="A5180" s="75"/>
      <c r="B5180" s="75"/>
      <c r="C5180" s="958"/>
      <c r="D5180" s="75"/>
      <c r="E5180" s="75"/>
      <c r="F5180" s="75"/>
      <c r="G5180" s="75"/>
      <c r="H5180" s="75"/>
      <c r="I5180" s="75"/>
      <c r="J5180" s="75"/>
      <c r="K5180" s="75"/>
      <c r="L5180" s="75"/>
      <c r="M5180" s="75"/>
      <c r="N5180" s="75"/>
      <c r="O5180" s="75"/>
      <c r="P5180" s="75"/>
      <c r="Q5180" s="75"/>
      <c r="R5180" s="75"/>
      <c r="S5180" s="75"/>
      <c r="T5180" s="75"/>
      <c r="U5180" s="75"/>
      <c r="V5180" s="75"/>
      <c r="W5180" s="75"/>
      <c r="X5180" s="75"/>
      <c r="Y5180" s="75"/>
      <c r="Z5180" s="75"/>
      <c r="AA5180" s="75"/>
      <c r="AB5180" s="75"/>
      <c r="AC5180" s="75"/>
      <c r="AD5180" s="75"/>
      <c r="AE5180" s="75"/>
      <c r="AF5180" s="75"/>
      <c r="AG5180" s="75"/>
      <c r="AH5180" s="75"/>
      <c r="AI5180" s="75"/>
      <c r="AK5180" s="75"/>
      <c r="AL5180" s="76"/>
      <c r="AM5180" s="75"/>
      <c r="AO5180" s="75"/>
      <c r="AP5180" s="75"/>
      <c r="AQ5180" s="75"/>
      <c r="AR5180" s="75"/>
      <c r="AS5180" s="75"/>
      <c r="AT5180" s="75"/>
      <c r="AU5180" s="75"/>
      <c r="AV5180" s="75"/>
      <c r="AW5180" s="75"/>
      <c r="AX5180" s="75"/>
      <c r="AY5180" s="75"/>
      <c r="AZ5180" s="75"/>
      <c r="BA5180" s="75"/>
      <c r="BB5180" s="75"/>
      <c r="BC5180" s="75"/>
      <c r="BD5180" s="75"/>
      <c r="BE5180" s="75"/>
      <c r="BF5180" s="75"/>
    </row>
    <row r="5181" spans="1:58" ht="11.25" customHeight="1" x14ac:dyDescent="0.3">
      <c r="A5181" s="75"/>
      <c r="B5181" s="75"/>
      <c r="C5181" s="958"/>
      <c r="D5181" s="75"/>
      <c r="E5181" s="75"/>
      <c r="F5181" s="75"/>
      <c r="G5181" s="75"/>
      <c r="H5181" s="75"/>
      <c r="I5181" s="75"/>
      <c r="J5181" s="75"/>
      <c r="K5181" s="75"/>
      <c r="L5181" s="75"/>
      <c r="M5181" s="75"/>
      <c r="N5181" s="75"/>
      <c r="O5181" s="75"/>
      <c r="P5181" s="75"/>
      <c r="Q5181" s="75"/>
      <c r="R5181" s="75"/>
      <c r="S5181" s="75"/>
      <c r="T5181" s="75"/>
      <c r="U5181" s="75"/>
      <c r="V5181" s="75"/>
      <c r="W5181" s="75"/>
      <c r="X5181" s="75"/>
      <c r="Y5181" s="75"/>
      <c r="Z5181" s="75"/>
      <c r="AA5181" s="75"/>
      <c r="AB5181" s="75"/>
      <c r="AC5181" s="75"/>
      <c r="AD5181" s="75"/>
      <c r="AE5181" s="75"/>
      <c r="AF5181" s="75"/>
      <c r="AG5181" s="75"/>
      <c r="AH5181" s="75"/>
      <c r="AI5181" s="75"/>
      <c r="AK5181" s="75"/>
      <c r="AL5181" s="76"/>
      <c r="AM5181" s="75"/>
      <c r="AO5181" s="75"/>
      <c r="AP5181" s="75"/>
      <c r="AQ5181" s="75"/>
      <c r="AR5181" s="75"/>
      <c r="AS5181" s="75"/>
      <c r="AT5181" s="75"/>
      <c r="AU5181" s="75"/>
      <c r="AV5181" s="75"/>
      <c r="AW5181" s="75"/>
      <c r="AX5181" s="75"/>
      <c r="AY5181" s="75"/>
      <c r="AZ5181" s="75"/>
      <c r="BA5181" s="75"/>
      <c r="BB5181" s="75"/>
      <c r="BC5181" s="75"/>
      <c r="BD5181" s="75"/>
      <c r="BE5181" s="75"/>
      <c r="BF5181" s="75"/>
    </row>
    <row r="5182" spans="1:58" ht="11.25" customHeight="1" x14ac:dyDescent="0.3">
      <c r="A5182" s="75"/>
      <c r="B5182" s="75"/>
      <c r="C5182" s="958"/>
      <c r="D5182" s="75"/>
      <c r="E5182" s="75"/>
      <c r="F5182" s="75"/>
      <c r="G5182" s="75"/>
      <c r="H5182" s="75"/>
      <c r="I5182" s="75"/>
      <c r="J5182" s="75"/>
      <c r="K5182" s="75"/>
      <c r="L5182" s="75"/>
      <c r="M5182" s="75"/>
      <c r="N5182" s="75"/>
      <c r="O5182" s="75"/>
      <c r="P5182" s="75"/>
      <c r="Q5182" s="75"/>
      <c r="R5182" s="75"/>
      <c r="S5182" s="75"/>
      <c r="T5182" s="75"/>
      <c r="U5182" s="75"/>
      <c r="V5182" s="75"/>
      <c r="W5182" s="75"/>
      <c r="X5182" s="75"/>
      <c r="Y5182" s="75"/>
      <c r="Z5182" s="75"/>
      <c r="AA5182" s="75"/>
      <c r="AB5182" s="75"/>
      <c r="AC5182" s="75"/>
      <c r="AD5182" s="75"/>
      <c r="AE5182" s="75"/>
      <c r="AF5182" s="75"/>
      <c r="AG5182" s="75"/>
      <c r="AH5182" s="75"/>
      <c r="AI5182" s="75"/>
      <c r="AK5182" s="75"/>
      <c r="AL5182" s="76"/>
      <c r="AM5182" s="75"/>
      <c r="AO5182" s="75"/>
      <c r="AP5182" s="75"/>
      <c r="AQ5182" s="75"/>
      <c r="AR5182" s="75"/>
      <c r="AS5182" s="75"/>
      <c r="AT5182" s="75"/>
      <c r="AU5182" s="75"/>
      <c r="AV5182" s="75"/>
      <c r="AW5182" s="75"/>
      <c r="AX5182" s="75"/>
      <c r="AY5182" s="75"/>
      <c r="AZ5182" s="75"/>
      <c r="BA5182" s="75"/>
      <c r="BB5182" s="75"/>
      <c r="BC5182" s="75"/>
      <c r="BD5182" s="75"/>
      <c r="BE5182" s="75"/>
      <c r="BF5182" s="75"/>
    </row>
    <row r="5183" spans="1:58" ht="11.25" customHeight="1" x14ac:dyDescent="0.3">
      <c r="A5183" s="75"/>
      <c r="B5183" s="75"/>
      <c r="C5183" s="958"/>
      <c r="D5183" s="75"/>
      <c r="E5183" s="75"/>
      <c r="F5183" s="75"/>
      <c r="G5183" s="75"/>
      <c r="H5183" s="75"/>
      <c r="I5183" s="75"/>
      <c r="J5183" s="75"/>
      <c r="K5183" s="75"/>
      <c r="L5183" s="75"/>
      <c r="M5183" s="75"/>
      <c r="N5183" s="75"/>
      <c r="O5183" s="75"/>
      <c r="P5183" s="75"/>
      <c r="Q5183" s="75"/>
      <c r="R5183" s="75"/>
      <c r="S5183" s="75"/>
      <c r="T5183" s="75"/>
      <c r="U5183" s="75"/>
      <c r="V5183" s="75"/>
      <c r="W5183" s="75"/>
      <c r="X5183" s="75"/>
      <c r="Y5183" s="75"/>
      <c r="Z5183" s="75"/>
      <c r="AA5183" s="75"/>
      <c r="AB5183" s="75"/>
      <c r="AC5183" s="75"/>
      <c r="AD5183" s="75"/>
      <c r="AE5183" s="75"/>
      <c r="AF5183" s="75"/>
      <c r="AG5183" s="75"/>
      <c r="AH5183" s="75"/>
      <c r="AI5183" s="75"/>
      <c r="AK5183" s="75"/>
      <c r="AL5183" s="76"/>
      <c r="AM5183" s="75"/>
      <c r="AO5183" s="75"/>
      <c r="AP5183" s="75"/>
      <c r="AQ5183" s="75"/>
      <c r="AR5183" s="75"/>
      <c r="AS5183" s="75"/>
      <c r="AT5183" s="75"/>
      <c r="AU5183" s="75"/>
      <c r="AV5183" s="75"/>
      <c r="AW5183" s="75"/>
      <c r="AX5183" s="75"/>
      <c r="AY5183" s="75"/>
      <c r="AZ5183" s="75"/>
      <c r="BA5183" s="75"/>
      <c r="BB5183" s="75"/>
      <c r="BC5183" s="75"/>
      <c r="BD5183" s="75"/>
      <c r="BE5183" s="75"/>
      <c r="BF5183" s="75"/>
    </row>
    <row r="5184" spans="1:58" ht="11.25" customHeight="1" x14ac:dyDescent="0.3">
      <c r="A5184" s="75"/>
      <c r="B5184" s="75"/>
      <c r="C5184" s="958"/>
      <c r="D5184" s="75"/>
      <c r="E5184" s="75"/>
      <c r="F5184" s="75"/>
      <c r="G5184" s="75"/>
      <c r="H5184" s="75"/>
      <c r="I5184" s="75"/>
      <c r="J5184" s="75"/>
      <c r="K5184" s="75"/>
      <c r="L5184" s="75"/>
      <c r="M5184" s="75"/>
      <c r="N5184" s="75"/>
      <c r="O5184" s="75"/>
      <c r="P5184" s="75"/>
      <c r="Q5184" s="75"/>
      <c r="R5184" s="75"/>
      <c r="S5184" s="75"/>
      <c r="T5184" s="75"/>
      <c r="U5184" s="75"/>
      <c r="V5184" s="75"/>
      <c r="W5184" s="75"/>
      <c r="X5184" s="75"/>
      <c r="Y5184" s="75"/>
      <c r="Z5184" s="75"/>
      <c r="AA5184" s="75"/>
      <c r="AB5184" s="75"/>
      <c r="AC5184" s="75"/>
      <c r="AD5184" s="75"/>
      <c r="AE5184" s="75"/>
      <c r="AF5184" s="75"/>
      <c r="AG5184" s="75"/>
      <c r="AH5184" s="75"/>
      <c r="AI5184" s="75"/>
      <c r="AK5184" s="75"/>
      <c r="AL5184" s="76"/>
      <c r="AM5184" s="75"/>
      <c r="AO5184" s="75"/>
      <c r="AP5184" s="75"/>
      <c r="AQ5184" s="75"/>
      <c r="AR5184" s="75"/>
      <c r="AS5184" s="75"/>
      <c r="AT5184" s="75"/>
      <c r="AU5184" s="75"/>
      <c r="AV5184" s="75"/>
      <c r="AW5184" s="75"/>
      <c r="AX5184" s="75"/>
      <c r="AY5184" s="75"/>
      <c r="AZ5184" s="75"/>
      <c r="BA5184" s="75"/>
      <c r="BB5184" s="75"/>
      <c r="BC5184" s="75"/>
      <c r="BD5184" s="75"/>
      <c r="BE5184" s="75"/>
      <c r="BF5184" s="75"/>
    </row>
    <row r="5185" spans="1:58" ht="11.25" customHeight="1" x14ac:dyDescent="0.3">
      <c r="A5185" s="75"/>
      <c r="B5185" s="75"/>
      <c r="C5185" s="958"/>
      <c r="D5185" s="75"/>
      <c r="E5185" s="75"/>
      <c r="F5185" s="75"/>
      <c r="G5185" s="75"/>
      <c r="H5185" s="75"/>
      <c r="I5185" s="75"/>
      <c r="J5185" s="75"/>
      <c r="K5185" s="75"/>
      <c r="L5185" s="75"/>
      <c r="M5185" s="75"/>
      <c r="N5185" s="75"/>
      <c r="O5185" s="75"/>
      <c r="P5185" s="75"/>
      <c r="Q5185" s="75"/>
      <c r="R5185" s="75"/>
      <c r="S5185" s="75"/>
      <c r="T5185" s="75"/>
      <c r="U5185" s="75"/>
      <c r="V5185" s="75"/>
      <c r="W5185" s="75"/>
      <c r="X5185" s="75"/>
      <c r="Y5185" s="75"/>
      <c r="Z5185" s="75"/>
      <c r="AA5185" s="75"/>
      <c r="AB5185" s="75"/>
      <c r="AC5185" s="75"/>
      <c r="AD5185" s="75"/>
      <c r="AE5185" s="75"/>
      <c r="AF5185" s="75"/>
      <c r="AG5185" s="75"/>
      <c r="AH5185" s="75"/>
      <c r="AI5185" s="75"/>
      <c r="AK5185" s="75"/>
      <c r="AL5185" s="76"/>
      <c r="AM5185" s="75"/>
      <c r="AO5185" s="75"/>
      <c r="AP5185" s="75"/>
      <c r="AQ5185" s="75"/>
      <c r="AR5185" s="75"/>
      <c r="AS5185" s="75"/>
      <c r="AT5185" s="75"/>
      <c r="AU5185" s="75"/>
      <c r="AV5185" s="75"/>
      <c r="AW5185" s="75"/>
      <c r="AX5185" s="75"/>
      <c r="AY5185" s="75"/>
      <c r="AZ5185" s="75"/>
      <c r="BA5185" s="75"/>
      <c r="BB5185" s="75"/>
      <c r="BC5185" s="75"/>
      <c r="BD5185" s="75"/>
      <c r="BE5185" s="75"/>
      <c r="BF5185" s="75"/>
    </row>
    <row r="5186" spans="1:58" ht="11.25" customHeight="1" x14ac:dyDescent="0.3">
      <c r="A5186" s="75"/>
      <c r="B5186" s="75"/>
      <c r="C5186" s="958"/>
      <c r="D5186" s="75"/>
      <c r="E5186" s="75"/>
      <c r="F5186" s="75"/>
      <c r="G5186" s="75"/>
      <c r="H5186" s="75"/>
      <c r="I5186" s="75"/>
      <c r="J5186" s="75"/>
      <c r="K5186" s="75"/>
      <c r="L5186" s="75"/>
      <c r="M5186" s="75"/>
      <c r="N5186" s="75"/>
      <c r="O5186" s="75"/>
      <c r="P5186" s="75"/>
      <c r="Q5186" s="75"/>
      <c r="R5186" s="75"/>
      <c r="S5186" s="75"/>
      <c r="T5186" s="75"/>
      <c r="U5186" s="75"/>
      <c r="V5186" s="75"/>
      <c r="W5186" s="75"/>
      <c r="X5186" s="75"/>
      <c r="Y5186" s="75"/>
      <c r="Z5186" s="75"/>
      <c r="AA5186" s="75"/>
      <c r="AB5186" s="75"/>
      <c r="AC5186" s="75"/>
      <c r="AD5186" s="75"/>
      <c r="AE5186" s="75"/>
      <c r="AF5186" s="75"/>
      <c r="AG5186" s="75"/>
      <c r="AH5186" s="75"/>
      <c r="AI5186" s="75"/>
      <c r="AK5186" s="75"/>
      <c r="AL5186" s="76"/>
      <c r="AM5186" s="75"/>
      <c r="AO5186" s="75"/>
      <c r="AP5186" s="75"/>
      <c r="AQ5186" s="75"/>
      <c r="AR5186" s="75"/>
      <c r="AS5186" s="75"/>
      <c r="AT5186" s="75"/>
      <c r="AU5186" s="75"/>
      <c r="AV5186" s="75"/>
      <c r="AW5186" s="75"/>
      <c r="AX5186" s="75"/>
      <c r="AY5186" s="75"/>
      <c r="AZ5186" s="75"/>
      <c r="BA5186" s="75"/>
      <c r="BB5186" s="75"/>
      <c r="BC5186" s="75"/>
      <c r="BD5186" s="75"/>
      <c r="BE5186" s="75"/>
      <c r="BF5186" s="75"/>
    </row>
    <row r="5187" spans="1:58" ht="11.25" customHeight="1" x14ac:dyDescent="0.3">
      <c r="A5187" s="75"/>
      <c r="B5187" s="75"/>
      <c r="C5187" s="958"/>
      <c r="D5187" s="75"/>
      <c r="E5187" s="75"/>
      <c r="F5187" s="75"/>
      <c r="G5187" s="75"/>
      <c r="H5187" s="75"/>
      <c r="I5187" s="75"/>
      <c r="J5187" s="75"/>
      <c r="K5187" s="75"/>
      <c r="L5187" s="75"/>
      <c r="M5187" s="75"/>
      <c r="N5187" s="75"/>
      <c r="O5187" s="75"/>
      <c r="P5187" s="75"/>
      <c r="Q5187" s="75"/>
      <c r="R5187" s="75"/>
      <c r="S5187" s="75"/>
      <c r="T5187" s="75"/>
      <c r="U5187" s="75"/>
      <c r="V5187" s="75"/>
      <c r="W5187" s="75"/>
      <c r="X5187" s="75"/>
      <c r="Y5187" s="75"/>
      <c r="Z5187" s="75"/>
      <c r="AA5187" s="75"/>
      <c r="AB5187" s="75"/>
      <c r="AC5187" s="75"/>
      <c r="AD5187" s="75"/>
      <c r="AE5187" s="75"/>
      <c r="AF5187" s="75"/>
      <c r="AG5187" s="75"/>
      <c r="AH5187" s="75"/>
      <c r="AI5187" s="75"/>
      <c r="AK5187" s="75"/>
      <c r="AL5187" s="76"/>
      <c r="AM5187" s="75"/>
      <c r="AO5187" s="75"/>
      <c r="AP5187" s="75"/>
      <c r="AQ5187" s="75"/>
      <c r="AR5187" s="75"/>
      <c r="AS5187" s="75"/>
      <c r="AT5187" s="75"/>
      <c r="AU5187" s="75"/>
      <c r="AV5187" s="75"/>
      <c r="AW5187" s="75"/>
      <c r="AX5187" s="75"/>
      <c r="AY5187" s="75"/>
      <c r="AZ5187" s="75"/>
      <c r="BA5187" s="75"/>
      <c r="BB5187" s="75"/>
      <c r="BC5187" s="75"/>
      <c r="BD5187" s="75"/>
      <c r="BE5187" s="75"/>
      <c r="BF5187" s="75"/>
    </row>
    <row r="5188" spans="1:58" ht="11.25" customHeight="1" x14ac:dyDescent="0.3">
      <c r="A5188" s="75"/>
      <c r="B5188" s="75"/>
      <c r="C5188" s="958"/>
      <c r="D5188" s="75"/>
      <c r="E5188" s="75"/>
      <c r="F5188" s="75"/>
      <c r="G5188" s="75"/>
      <c r="H5188" s="75"/>
      <c r="I5188" s="75"/>
      <c r="J5188" s="75"/>
      <c r="K5188" s="75"/>
      <c r="L5188" s="75"/>
      <c r="M5188" s="75"/>
      <c r="N5188" s="75"/>
      <c r="O5188" s="75"/>
      <c r="P5188" s="75"/>
      <c r="Q5188" s="75"/>
      <c r="R5188" s="75"/>
      <c r="S5188" s="75"/>
      <c r="T5188" s="75"/>
      <c r="U5188" s="75"/>
      <c r="V5188" s="75"/>
      <c r="W5188" s="75"/>
      <c r="X5188" s="75"/>
      <c r="Y5188" s="75"/>
      <c r="Z5188" s="75"/>
      <c r="AA5188" s="75"/>
      <c r="AB5188" s="75"/>
      <c r="AC5188" s="75"/>
      <c r="AD5188" s="75"/>
      <c r="AE5188" s="75"/>
      <c r="AF5188" s="75"/>
      <c r="AG5188" s="75"/>
      <c r="AH5188" s="75"/>
      <c r="AI5188" s="75"/>
      <c r="AK5188" s="75"/>
      <c r="AL5188" s="76"/>
      <c r="AM5188" s="75"/>
      <c r="AO5188" s="75"/>
      <c r="AP5188" s="75"/>
      <c r="AQ5188" s="75"/>
      <c r="AR5188" s="75"/>
      <c r="AS5188" s="75"/>
      <c r="AT5188" s="75"/>
      <c r="AU5188" s="75"/>
      <c r="AV5188" s="75"/>
      <c r="AW5188" s="75"/>
      <c r="AX5188" s="75"/>
      <c r="AY5188" s="75"/>
      <c r="AZ5188" s="75"/>
      <c r="BA5188" s="75"/>
      <c r="BB5188" s="75"/>
      <c r="BC5188" s="75"/>
      <c r="BD5188" s="75"/>
      <c r="BE5188" s="75"/>
      <c r="BF5188" s="75"/>
    </row>
    <row r="5189" spans="1:58" ht="11.25" customHeight="1" x14ac:dyDescent="0.3">
      <c r="A5189" s="75"/>
      <c r="B5189" s="75"/>
      <c r="C5189" s="958"/>
      <c r="D5189" s="75"/>
      <c r="E5189" s="75"/>
      <c r="F5189" s="75"/>
      <c r="G5189" s="75"/>
      <c r="H5189" s="75"/>
      <c r="I5189" s="75"/>
      <c r="J5189" s="75"/>
      <c r="K5189" s="75"/>
      <c r="L5189" s="75"/>
      <c r="M5189" s="75"/>
      <c r="N5189" s="75"/>
      <c r="O5189" s="75"/>
      <c r="P5189" s="75"/>
      <c r="Q5189" s="75"/>
      <c r="R5189" s="75"/>
      <c r="S5189" s="75"/>
      <c r="T5189" s="75"/>
      <c r="U5189" s="75"/>
      <c r="V5189" s="75"/>
      <c r="W5189" s="75"/>
      <c r="X5189" s="75"/>
      <c r="Y5189" s="75"/>
      <c r="Z5189" s="75"/>
      <c r="AA5189" s="75"/>
      <c r="AB5189" s="75"/>
      <c r="AC5189" s="75"/>
      <c r="AD5189" s="75"/>
      <c r="AE5189" s="75"/>
      <c r="AF5189" s="75"/>
      <c r="AG5189" s="75"/>
      <c r="AH5189" s="75"/>
      <c r="AI5189" s="75"/>
      <c r="AK5189" s="75"/>
      <c r="AL5189" s="76"/>
      <c r="AM5189" s="75"/>
      <c r="AO5189" s="75"/>
      <c r="AP5189" s="75"/>
      <c r="AQ5189" s="75"/>
      <c r="AR5189" s="75"/>
      <c r="AS5189" s="75"/>
      <c r="AT5189" s="75"/>
      <c r="AU5189" s="75"/>
      <c r="AV5189" s="75"/>
      <c r="AW5189" s="75"/>
      <c r="AX5189" s="75"/>
      <c r="AY5189" s="75"/>
      <c r="AZ5189" s="75"/>
      <c r="BA5189" s="75"/>
      <c r="BB5189" s="75"/>
      <c r="BC5189" s="75"/>
      <c r="BD5189" s="75"/>
      <c r="BE5189" s="75"/>
      <c r="BF5189" s="75"/>
    </row>
    <row r="5190" spans="1:58" ht="11.25" customHeight="1" x14ac:dyDescent="0.3">
      <c r="A5190" s="75"/>
      <c r="B5190" s="75"/>
      <c r="C5190" s="958"/>
      <c r="D5190" s="75"/>
      <c r="E5190" s="75"/>
      <c r="F5190" s="75"/>
      <c r="G5190" s="75"/>
      <c r="H5190" s="75"/>
      <c r="I5190" s="75"/>
      <c r="J5190" s="75"/>
      <c r="K5190" s="75"/>
      <c r="L5190" s="75"/>
      <c r="M5190" s="75"/>
      <c r="N5190" s="75"/>
      <c r="O5190" s="75"/>
      <c r="P5190" s="75"/>
      <c r="Q5190" s="75"/>
      <c r="R5190" s="75"/>
      <c r="S5190" s="75"/>
      <c r="T5190" s="75"/>
      <c r="U5190" s="75"/>
      <c r="V5190" s="75"/>
      <c r="W5190" s="75"/>
      <c r="X5190" s="75"/>
      <c r="Y5190" s="75"/>
      <c r="Z5190" s="75"/>
      <c r="AA5190" s="75"/>
      <c r="AB5190" s="75"/>
      <c r="AC5190" s="75"/>
      <c r="AD5190" s="75"/>
      <c r="AE5190" s="75"/>
      <c r="AF5190" s="75"/>
      <c r="AG5190" s="75"/>
      <c r="AH5190" s="75"/>
      <c r="AI5190" s="75"/>
      <c r="AK5190" s="75"/>
      <c r="AL5190" s="76"/>
      <c r="AM5190" s="75"/>
      <c r="AO5190" s="75"/>
      <c r="AP5190" s="75"/>
      <c r="AQ5190" s="75"/>
      <c r="AR5190" s="75"/>
      <c r="AS5190" s="75"/>
      <c r="AT5190" s="75"/>
      <c r="AU5190" s="75"/>
      <c r="AV5190" s="75"/>
      <c r="AW5190" s="75"/>
      <c r="AX5190" s="75"/>
      <c r="AY5190" s="75"/>
      <c r="AZ5190" s="75"/>
      <c r="BA5190" s="75"/>
      <c r="BB5190" s="75"/>
      <c r="BC5190" s="75"/>
      <c r="BD5190" s="75"/>
      <c r="BE5190" s="75"/>
      <c r="BF5190" s="75"/>
    </row>
    <row r="5191" spans="1:58" ht="11.25" customHeight="1" x14ac:dyDescent="0.3">
      <c r="A5191" s="75"/>
      <c r="B5191" s="75"/>
      <c r="C5191" s="958"/>
      <c r="D5191" s="75"/>
      <c r="E5191" s="75"/>
      <c r="F5191" s="75"/>
      <c r="G5191" s="75"/>
      <c r="H5191" s="75"/>
      <c r="I5191" s="75"/>
      <c r="J5191" s="75"/>
      <c r="K5191" s="75"/>
      <c r="L5191" s="75"/>
      <c r="M5191" s="75"/>
      <c r="N5191" s="75"/>
      <c r="O5191" s="75"/>
      <c r="P5191" s="75"/>
      <c r="Q5191" s="75"/>
      <c r="R5191" s="75"/>
      <c r="S5191" s="75"/>
      <c r="T5191" s="75"/>
      <c r="U5191" s="75"/>
      <c r="V5191" s="75"/>
      <c r="W5191" s="75"/>
      <c r="X5191" s="75"/>
      <c r="Y5191" s="75"/>
      <c r="Z5191" s="75"/>
      <c r="AA5191" s="75"/>
      <c r="AB5191" s="75"/>
      <c r="AC5191" s="75"/>
      <c r="AD5191" s="75"/>
      <c r="AE5191" s="75"/>
      <c r="AF5191" s="75"/>
      <c r="AG5191" s="75"/>
      <c r="AH5191" s="75"/>
      <c r="AI5191" s="75"/>
      <c r="AK5191" s="75"/>
      <c r="AL5191" s="76"/>
      <c r="AM5191" s="75"/>
      <c r="AO5191" s="75"/>
      <c r="AP5191" s="75"/>
      <c r="AQ5191" s="75"/>
      <c r="AR5191" s="75"/>
      <c r="AS5191" s="75"/>
      <c r="AT5191" s="75"/>
      <c r="AU5191" s="75"/>
      <c r="AV5191" s="75"/>
      <c r="AW5191" s="75"/>
      <c r="AX5191" s="75"/>
      <c r="AY5191" s="75"/>
      <c r="AZ5191" s="75"/>
      <c r="BA5191" s="75"/>
      <c r="BB5191" s="75"/>
      <c r="BC5191" s="75"/>
      <c r="BD5191" s="75"/>
      <c r="BE5191" s="75"/>
      <c r="BF5191" s="75"/>
    </row>
    <row r="5192" spans="1:58" ht="11.25" customHeight="1" x14ac:dyDescent="0.3">
      <c r="A5192" s="75"/>
      <c r="B5192" s="75"/>
      <c r="C5192" s="958"/>
      <c r="D5192" s="75"/>
      <c r="E5192" s="75"/>
      <c r="F5192" s="75"/>
      <c r="G5192" s="75"/>
      <c r="H5192" s="75"/>
      <c r="I5192" s="75"/>
      <c r="J5192" s="75"/>
      <c r="K5192" s="75"/>
      <c r="L5192" s="75"/>
      <c r="M5192" s="75"/>
      <c r="N5192" s="75"/>
      <c r="O5192" s="75"/>
      <c r="P5192" s="75"/>
      <c r="Q5192" s="75"/>
      <c r="R5192" s="75"/>
      <c r="S5192" s="75"/>
      <c r="T5192" s="75"/>
      <c r="U5192" s="75"/>
      <c r="V5192" s="75"/>
      <c r="W5192" s="75"/>
      <c r="X5192" s="75"/>
      <c r="Y5192" s="75"/>
      <c r="Z5192" s="75"/>
      <c r="AA5192" s="75"/>
      <c r="AB5192" s="75"/>
      <c r="AC5192" s="75"/>
      <c r="AD5192" s="75"/>
      <c r="AE5192" s="75"/>
      <c r="AF5192" s="75"/>
      <c r="AG5192" s="75"/>
      <c r="AH5192" s="75"/>
      <c r="AI5192" s="75"/>
      <c r="AK5192" s="75"/>
      <c r="AL5192" s="76"/>
      <c r="AM5192" s="75"/>
      <c r="AO5192" s="75"/>
      <c r="AP5192" s="75"/>
      <c r="AQ5192" s="75"/>
      <c r="AR5192" s="75"/>
      <c r="AS5192" s="75"/>
      <c r="AT5192" s="75"/>
      <c r="AU5192" s="75"/>
      <c r="AV5192" s="75"/>
      <c r="AW5192" s="75"/>
      <c r="AX5192" s="75"/>
      <c r="AY5192" s="75"/>
      <c r="AZ5192" s="75"/>
      <c r="BA5192" s="75"/>
      <c r="BB5192" s="75"/>
      <c r="BC5192" s="75"/>
      <c r="BD5192" s="75"/>
      <c r="BE5192" s="75"/>
      <c r="BF5192" s="75"/>
    </row>
    <row r="5193" spans="1:58" ht="11.25" customHeight="1" x14ac:dyDescent="0.3">
      <c r="A5193" s="75"/>
      <c r="B5193" s="75"/>
      <c r="C5193" s="958"/>
      <c r="D5193" s="75"/>
      <c r="E5193" s="75"/>
      <c r="F5193" s="75"/>
      <c r="G5193" s="75"/>
      <c r="H5193" s="75"/>
      <c r="I5193" s="75"/>
      <c r="J5193" s="75"/>
      <c r="K5193" s="75"/>
      <c r="L5193" s="75"/>
      <c r="M5193" s="75"/>
      <c r="N5193" s="75"/>
      <c r="O5193" s="75"/>
      <c r="P5193" s="75"/>
      <c r="Q5193" s="75"/>
      <c r="R5193" s="75"/>
      <c r="S5193" s="75"/>
      <c r="T5193" s="75"/>
      <c r="U5193" s="75"/>
      <c r="V5193" s="75"/>
      <c r="W5193" s="75"/>
      <c r="X5193" s="75"/>
      <c r="Y5193" s="75"/>
      <c r="Z5193" s="75"/>
      <c r="AA5193" s="75"/>
      <c r="AB5193" s="75"/>
      <c r="AC5193" s="75"/>
      <c r="AD5193" s="75"/>
      <c r="AE5193" s="75"/>
      <c r="AF5193" s="75"/>
      <c r="AG5193" s="75"/>
      <c r="AH5193" s="75"/>
      <c r="AI5193" s="75"/>
      <c r="AK5193" s="75"/>
      <c r="AL5193" s="76"/>
      <c r="AM5193" s="75"/>
      <c r="AO5193" s="75"/>
      <c r="AP5193" s="75"/>
      <c r="AQ5193" s="75"/>
      <c r="AR5193" s="75"/>
      <c r="AS5193" s="75"/>
      <c r="AT5193" s="75"/>
      <c r="AU5193" s="75"/>
      <c r="AV5193" s="75"/>
      <c r="AW5193" s="75"/>
      <c r="AX5193" s="75"/>
      <c r="AY5193" s="75"/>
      <c r="AZ5193" s="75"/>
      <c r="BA5193" s="75"/>
      <c r="BB5193" s="75"/>
      <c r="BC5193" s="75"/>
      <c r="BD5193" s="75"/>
      <c r="BE5193" s="75"/>
      <c r="BF5193" s="75"/>
    </row>
    <row r="5194" spans="1:58" ht="11.25" customHeight="1" x14ac:dyDescent="0.3">
      <c r="A5194" s="75"/>
      <c r="B5194" s="75"/>
      <c r="C5194" s="958"/>
      <c r="D5194" s="75"/>
      <c r="E5194" s="75"/>
      <c r="F5194" s="75"/>
      <c r="G5194" s="75"/>
      <c r="H5194" s="75"/>
      <c r="I5194" s="75"/>
      <c r="J5194" s="75"/>
      <c r="K5194" s="75"/>
      <c r="L5194" s="75"/>
      <c r="M5194" s="75"/>
      <c r="N5194" s="75"/>
      <c r="O5194" s="75"/>
      <c r="P5194" s="75"/>
      <c r="Q5194" s="75"/>
      <c r="R5194" s="75"/>
      <c r="S5194" s="75"/>
      <c r="T5194" s="75"/>
      <c r="U5194" s="75"/>
      <c r="V5194" s="75"/>
      <c r="W5194" s="75"/>
      <c r="X5194" s="75"/>
      <c r="Y5194" s="75"/>
      <c r="Z5194" s="75"/>
      <c r="AA5194" s="75"/>
      <c r="AB5194" s="75"/>
      <c r="AC5194" s="75"/>
      <c r="AD5194" s="75"/>
      <c r="AE5194" s="75"/>
      <c r="AF5194" s="75"/>
      <c r="AG5194" s="75"/>
      <c r="AH5194" s="75"/>
      <c r="AI5194" s="75"/>
      <c r="AK5194" s="75"/>
      <c r="AL5194" s="76"/>
      <c r="AM5194" s="75"/>
      <c r="AO5194" s="75"/>
      <c r="AP5194" s="75"/>
      <c r="AQ5194" s="75"/>
      <c r="AR5194" s="75"/>
      <c r="AS5194" s="75"/>
      <c r="AT5194" s="75"/>
      <c r="AU5194" s="75"/>
      <c r="AV5194" s="75"/>
      <c r="AW5194" s="75"/>
      <c r="AX5194" s="75"/>
      <c r="AY5194" s="75"/>
      <c r="AZ5194" s="75"/>
      <c r="BA5194" s="75"/>
      <c r="BB5194" s="75"/>
      <c r="BC5194" s="75"/>
      <c r="BD5194" s="75"/>
      <c r="BE5194" s="75"/>
      <c r="BF5194" s="75"/>
    </row>
    <row r="5195" spans="1:58" ht="11.25" customHeight="1" x14ac:dyDescent="0.3">
      <c r="A5195" s="75"/>
      <c r="B5195" s="75"/>
      <c r="C5195" s="958"/>
      <c r="D5195" s="75"/>
      <c r="E5195" s="75"/>
      <c r="F5195" s="75"/>
      <c r="G5195" s="75"/>
      <c r="H5195" s="75"/>
      <c r="I5195" s="75"/>
      <c r="J5195" s="75"/>
      <c r="K5195" s="75"/>
      <c r="L5195" s="75"/>
      <c r="M5195" s="75"/>
      <c r="N5195" s="75"/>
      <c r="O5195" s="75"/>
      <c r="P5195" s="75"/>
      <c r="Q5195" s="75"/>
      <c r="R5195" s="75"/>
      <c r="S5195" s="75"/>
      <c r="T5195" s="75"/>
      <c r="U5195" s="75"/>
      <c r="V5195" s="75"/>
      <c r="W5195" s="75"/>
      <c r="X5195" s="75"/>
      <c r="Y5195" s="75"/>
      <c r="Z5195" s="75"/>
      <c r="AA5195" s="75"/>
      <c r="AB5195" s="75"/>
      <c r="AC5195" s="75"/>
      <c r="AD5195" s="75"/>
      <c r="AE5195" s="75"/>
      <c r="AF5195" s="75"/>
      <c r="AG5195" s="75"/>
      <c r="AH5195" s="75"/>
      <c r="AI5195" s="75"/>
      <c r="AK5195" s="75"/>
      <c r="AL5195" s="76"/>
      <c r="AM5195" s="75"/>
      <c r="AO5195" s="75"/>
      <c r="AP5195" s="75"/>
      <c r="AQ5195" s="75"/>
      <c r="AR5195" s="75"/>
      <c r="AS5195" s="75"/>
      <c r="AT5195" s="75"/>
      <c r="AU5195" s="75"/>
      <c r="AV5195" s="75"/>
      <c r="AW5195" s="75"/>
      <c r="AX5195" s="75"/>
      <c r="AY5195" s="75"/>
      <c r="AZ5195" s="75"/>
      <c r="BA5195" s="75"/>
      <c r="BB5195" s="75"/>
      <c r="BC5195" s="75"/>
      <c r="BD5195" s="75"/>
      <c r="BE5195" s="75"/>
      <c r="BF5195" s="75"/>
    </row>
    <row r="5196" spans="1:58" ht="11.25" customHeight="1" x14ac:dyDescent="0.3">
      <c r="A5196" s="75"/>
      <c r="B5196" s="75"/>
      <c r="C5196" s="958"/>
      <c r="D5196" s="75"/>
      <c r="E5196" s="75"/>
      <c r="F5196" s="75"/>
      <c r="G5196" s="75"/>
      <c r="H5196" s="75"/>
      <c r="I5196" s="75"/>
      <c r="J5196" s="75"/>
      <c r="K5196" s="75"/>
      <c r="L5196" s="75"/>
      <c r="M5196" s="75"/>
      <c r="N5196" s="75"/>
      <c r="O5196" s="75"/>
      <c r="P5196" s="75"/>
      <c r="Q5196" s="75"/>
      <c r="R5196" s="75"/>
      <c r="S5196" s="75"/>
      <c r="T5196" s="75"/>
      <c r="U5196" s="75"/>
      <c r="V5196" s="75"/>
      <c r="W5196" s="75"/>
      <c r="X5196" s="75"/>
      <c r="Y5196" s="75"/>
      <c r="Z5196" s="75"/>
      <c r="AA5196" s="75"/>
      <c r="AB5196" s="75"/>
      <c r="AC5196" s="75"/>
      <c r="AD5196" s="75"/>
      <c r="AE5196" s="75"/>
      <c r="AF5196" s="75"/>
      <c r="AG5196" s="75"/>
      <c r="AH5196" s="75"/>
      <c r="AI5196" s="75"/>
      <c r="AK5196" s="75"/>
      <c r="AL5196" s="76"/>
      <c r="AM5196" s="75"/>
      <c r="AO5196" s="75"/>
      <c r="AP5196" s="75"/>
      <c r="AQ5196" s="75"/>
      <c r="AR5196" s="75"/>
      <c r="AS5196" s="75"/>
      <c r="AT5196" s="75"/>
      <c r="AU5196" s="75"/>
      <c r="AV5196" s="75"/>
      <c r="AW5196" s="75"/>
      <c r="AX5196" s="75"/>
      <c r="AY5196" s="75"/>
      <c r="AZ5196" s="75"/>
      <c r="BA5196" s="75"/>
      <c r="BB5196" s="75"/>
      <c r="BC5196" s="75"/>
      <c r="BD5196" s="75"/>
      <c r="BE5196" s="75"/>
      <c r="BF5196" s="75"/>
    </row>
    <row r="5197" spans="1:58" ht="11.25" customHeight="1" x14ac:dyDescent="0.3">
      <c r="A5197" s="75"/>
      <c r="B5197" s="75"/>
      <c r="C5197" s="958"/>
      <c r="D5197" s="75"/>
      <c r="E5197" s="75"/>
      <c r="F5197" s="75"/>
      <c r="G5197" s="75"/>
      <c r="H5197" s="75"/>
      <c r="I5197" s="75"/>
      <c r="J5197" s="75"/>
      <c r="K5197" s="75"/>
      <c r="L5197" s="75"/>
      <c r="M5197" s="75"/>
      <c r="N5197" s="75"/>
      <c r="O5197" s="75"/>
      <c r="P5197" s="75"/>
      <c r="Q5197" s="75"/>
      <c r="R5197" s="75"/>
      <c r="S5197" s="75"/>
      <c r="T5197" s="75"/>
      <c r="U5197" s="75"/>
      <c r="V5197" s="75"/>
      <c r="W5197" s="75"/>
      <c r="X5197" s="75"/>
      <c r="Y5197" s="75"/>
      <c r="Z5197" s="75"/>
      <c r="AA5197" s="75"/>
      <c r="AB5197" s="75"/>
      <c r="AC5197" s="75"/>
      <c r="AD5197" s="75"/>
      <c r="AE5197" s="75"/>
      <c r="AF5197" s="75"/>
      <c r="AG5197" s="75"/>
      <c r="AH5197" s="75"/>
      <c r="AI5197" s="75"/>
      <c r="AK5197" s="75"/>
      <c r="AL5197" s="76"/>
      <c r="AM5197" s="75"/>
      <c r="AO5197" s="75"/>
      <c r="AP5197" s="75"/>
      <c r="AQ5197" s="75"/>
      <c r="AR5197" s="75"/>
      <c r="AS5197" s="75"/>
      <c r="AT5197" s="75"/>
      <c r="AU5197" s="75"/>
      <c r="AV5197" s="75"/>
      <c r="AW5197" s="75"/>
      <c r="AX5197" s="75"/>
      <c r="AY5197" s="75"/>
      <c r="AZ5197" s="75"/>
      <c r="BA5197" s="75"/>
      <c r="BB5197" s="75"/>
      <c r="BC5197" s="75"/>
      <c r="BD5197" s="75"/>
      <c r="BE5197" s="75"/>
      <c r="BF5197" s="75"/>
    </row>
    <row r="5198" spans="1:58" ht="11.25" customHeight="1" x14ac:dyDescent="0.3">
      <c r="A5198" s="75"/>
      <c r="B5198" s="75"/>
      <c r="C5198" s="958"/>
      <c r="D5198" s="75"/>
      <c r="E5198" s="75"/>
      <c r="F5198" s="75"/>
      <c r="G5198" s="75"/>
      <c r="H5198" s="75"/>
      <c r="I5198" s="75"/>
      <c r="J5198" s="75"/>
      <c r="K5198" s="75"/>
      <c r="L5198" s="75"/>
      <c r="M5198" s="75"/>
      <c r="N5198" s="75"/>
      <c r="O5198" s="75"/>
      <c r="P5198" s="75"/>
      <c r="Q5198" s="75"/>
      <c r="R5198" s="75"/>
      <c r="S5198" s="75"/>
      <c r="T5198" s="75"/>
      <c r="U5198" s="75"/>
      <c r="V5198" s="75"/>
      <c r="W5198" s="75"/>
      <c r="X5198" s="75"/>
      <c r="Y5198" s="75"/>
      <c r="Z5198" s="75"/>
      <c r="AA5198" s="75"/>
      <c r="AB5198" s="75"/>
      <c r="AC5198" s="75"/>
      <c r="AD5198" s="75"/>
      <c r="AE5198" s="75"/>
      <c r="AF5198" s="75"/>
      <c r="AG5198" s="75"/>
      <c r="AH5198" s="75"/>
      <c r="AI5198" s="75"/>
      <c r="AK5198" s="75"/>
      <c r="AL5198" s="76"/>
      <c r="AM5198" s="75"/>
      <c r="AO5198" s="75"/>
      <c r="AP5198" s="75"/>
      <c r="AQ5198" s="75"/>
      <c r="AR5198" s="75"/>
      <c r="AS5198" s="75"/>
      <c r="AT5198" s="75"/>
      <c r="AU5198" s="75"/>
      <c r="AV5198" s="75"/>
      <c r="AW5198" s="75"/>
      <c r="AX5198" s="75"/>
      <c r="AY5198" s="75"/>
      <c r="AZ5198" s="75"/>
      <c r="BA5198" s="75"/>
      <c r="BB5198" s="75"/>
      <c r="BC5198" s="75"/>
      <c r="BD5198" s="75"/>
      <c r="BE5198" s="75"/>
      <c r="BF5198" s="75"/>
    </row>
    <row r="5199" spans="1:58" ht="11.25" customHeight="1" x14ac:dyDescent="0.3">
      <c r="A5199" s="75"/>
      <c r="B5199" s="75"/>
      <c r="C5199" s="958"/>
      <c r="D5199" s="75"/>
      <c r="E5199" s="75"/>
      <c r="F5199" s="75"/>
      <c r="G5199" s="75"/>
      <c r="H5199" s="75"/>
      <c r="I5199" s="75"/>
      <c r="J5199" s="75"/>
      <c r="K5199" s="75"/>
      <c r="L5199" s="75"/>
      <c r="M5199" s="75"/>
      <c r="N5199" s="75"/>
      <c r="O5199" s="75"/>
      <c r="P5199" s="75"/>
      <c r="Q5199" s="75"/>
      <c r="R5199" s="75"/>
      <c r="S5199" s="75"/>
      <c r="T5199" s="75"/>
      <c r="U5199" s="75"/>
      <c r="V5199" s="75"/>
      <c r="W5199" s="75"/>
      <c r="X5199" s="75"/>
      <c r="Y5199" s="75"/>
      <c r="Z5199" s="75"/>
      <c r="AA5199" s="75"/>
      <c r="AB5199" s="75"/>
      <c r="AC5199" s="75"/>
      <c r="AD5199" s="75"/>
      <c r="AE5199" s="75"/>
      <c r="AF5199" s="75"/>
      <c r="AG5199" s="75"/>
      <c r="AH5199" s="75"/>
      <c r="AI5199" s="75"/>
      <c r="AK5199" s="75"/>
      <c r="AL5199" s="76"/>
      <c r="AM5199" s="75"/>
      <c r="AO5199" s="75"/>
      <c r="AP5199" s="75"/>
      <c r="AQ5199" s="75"/>
      <c r="AR5199" s="75"/>
      <c r="AS5199" s="75"/>
      <c r="AT5199" s="75"/>
      <c r="AU5199" s="75"/>
      <c r="AV5199" s="75"/>
      <c r="AW5199" s="75"/>
      <c r="AX5199" s="75"/>
      <c r="AY5199" s="75"/>
      <c r="AZ5199" s="75"/>
      <c r="BA5199" s="75"/>
      <c r="BB5199" s="75"/>
      <c r="BC5199" s="75"/>
      <c r="BD5199" s="75"/>
      <c r="BE5199" s="75"/>
      <c r="BF5199" s="75"/>
    </row>
    <row r="5200" spans="1:58" ht="11.25" customHeight="1" x14ac:dyDescent="0.3">
      <c r="A5200" s="75"/>
      <c r="B5200" s="75"/>
      <c r="C5200" s="958"/>
      <c r="D5200" s="75"/>
      <c r="E5200" s="75"/>
      <c r="F5200" s="75"/>
      <c r="G5200" s="75"/>
      <c r="H5200" s="75"/>
      <c r="I5200" s="75"/>
      <c r="J5200" s="75"/>
      <c r="K5200" s="75"/>
      <c r="L5200" s="75"/>
      <c r="M5200" s="75"/>
      <c r="N5200" s="75"/>
      <c r="O5200" s="75"/>
      <c r="P5200" s="75"/>
      <c r="Q5200" s="75"/>
      <c r="R5200" s="75"/>
      <c r="S5200" s="75"/>
      <c r="T5200" s="75"/>
      <c r="U5200" s="75"/>
      <c r="V5200" s="75"/>
      <c r="W5200" s="75"/>
      <c r="X5200" s="75"/>
      <c r="Y5200" s="75"/>
      <c r="Z5200" s="75"/>
      <c r="AA5200" s="75"/>
      <c r="AB5200" s="75"/>
      <c r="AC5200" s="75"/>
      <c r="AD5200" s="75"/>
      <c r="AE5200" s="75"/>
      <c r="AF5200" s="75"/>
      <c r="AG5200" s="75"/>
      <c r="AH5200" s="75"/>
      <c r="AI5200" s="75"/>
      <c r="AK5200" s="75"/>
      <c r="AL5200" s="76"/>
      <c r="AM5200" s="75"/>
      <c r="AO5200" s="75"/>
      <c r="AP5200" s="75"/>
      <c r="AQ5200" s="75"/>
      <c r="AR5200" s="75"/>
      <c r="AS5200" s="75"/>
      <c r="AT5200" s="75"/>
      <c r="AU5200" s="75"/>
      <c r="AV5200" s="75"/>
      <c r="AW5200" s="75"/>
      <c r="AX5200" s="75"/>
      <c r="AY5200" s="75"/>
      <c r="AZ5200" s="75"/>
      <c r="BA5200" s="75"/>
      <c r="BB5200" s="75"/>
      <c r="BC5200" s="75"/>
      <c r="BD5200" s="75"/>
      <c r="BE5200" s="75"/>
      <c r="BF5200" s="75"/>
    </row>
    <row r="5201" spans="1:58" ht="11.25" customHeight="1" x14ac:dyDescent="0.3">
      <c r="A5201" s="75"/>
      <c r="B5201" s="75"/>
      <c r="C5201" s="958"/>
      <c r="D5201" s="75"/>
      <c r="E5201" s="75"/>
      <c r="F5201" s="75"/>
      <c r="G5201" s="75"/>
      <c r="H5201" s="75"/>
      <c r="I5201" s="75"/>
      <c r="J5201" s="75"/>
      <c r="K5201" s="75"/>
      <c r="L5201" s="75"/>
      <c r="M5201" s="75"/>
      <c r="N5201" s="75"/>
      <c r="O5201" s="75"/>
      <c r="P5201" s="75"/>
      <c r="Q5201" s="75"/>
      <c r="R5201" s="75"/>
      <c r="S5201" s="75"/>
      <c r="T5201" s="75"/>
      <c r="U5201" s="75"/>
      <c r="V5201" s="75"/>
      <c r="W5201" s="75"/>
      <c r="X5201" s="75"/>
      <c r="Y5201" s="75"/>
      <c r="Z5201" s="75"/>
      <c r="AA5201" s="75"/>
      <c r="AB5201" s="75"/>
      <c r="AC5201" s="75"/>
      <c r="AD5201" s="75"/>
      <c r="AE5201" s="75"/>
      <c r="AF5201" s="75"/>
      <c r="AG5201" s="75"/>
      <c r="AH5201" s="75"/>
      <c r="AI5201" s="75"/>
      <c r="AK5201" s="75"/>
      <c r="AL5201" s="76"/>
      <c r="AM5201" s="75"/>
      <c r="AO5201" s="75"/>
      <c r="AP5201" s="75"/>
      <c r="AQ5201" s="75"/>
      <c r="AR5201" s="75"/>
      <c r="AS5201" s="75"/>
      <c r="AT5201" s="75"/>
      <c r="AU5201" s="75"/>
      <c r="AV5201" s="75"/>
      <c r="AW5201" s="75"/>
      <c r="AX5201" s="75"/>
      <c r="AY5201" s="75"/>
      <c r="AZ5201" s="75"/>
      <c r="BA5201" s="75"/>
      <c r="BB5201" s="75"/>
      <c r="BC5201" s="75"/>
      <c r="BD5201" s="75"/>
      <c r="BE5201" s="75"/>
      <c r="BF5201" s="75"/>
    </row>
    <row r="5202" spans="1:58" ht="11.25" customHeight="1" x14ac:dyDescent="0.3">
      <c r="A5202" s="75"/>
      <c r="B5202" s="75"/>
      <c r="C5202" s="958"/>
      <c r="D5202" s="75"/>
      <c r="E5202" s="75"/>
      <c r="F5202" s="75"/>
      <c r="G5202" s="75"/>
      <c r="H5202" s="75"/>
      <c r="I5202" s="75"/>
      <c r="J5202" s="75"/>
      <c r="K5202" s="75"/>
      <c r="L5202" s="75"/>
      <c r="M5202" s="75"/>
      <c r="N5202" s="75"/>
      <c r="O5202" s="75"/>
      <c r="P5202" s="75"/>
      <c r="Q5202" s="75"/>
      <c r="R5202" s="75"/>
      <c r="S5202" s="75"/>
      <c r="T5202" s="75"/>
      <c r="U5202" s="75"/>
      <c r="V5202" s="75"/>
      <c r="W5202" s="75"/>
      <c r="X5202" s="75"/>
      <c r="Y5202" s="75"/>
      <c r="Z5202" s="75"/>
      <c r="AA5202" s="75"/>
      <c r="AB5202" s="75"/>
      <c r="AC5202" s="75"/>
      <c r="AD5202" s="75"/>
      <c r="AE5202" s="75"/>
      <c r="AF5202" s="75"/>
      <c r="AG5202" s="75"/>
      <c r="AH5202" s="75"/>
      <c r="AI5202" s="75"/>
      <c r="AK5202" s="75"/>
      <c r="AL5202" s="76"/>
      <c r="AM5202" s="75"/>
      <c r="AO5202" s="75"/>
      <c r="AP5202" s="75"/>
      <c r="AQ5202" s="75"/>
      <c r="AR5202" s="75"/>
      <c r="AS5202" s="75"/>
      <c r="AT5202" s="75"/>
      <c r="AU5202" s="75"/>
      <c r="AV5202" s="75"/>
      <c r="AW5202" s="75"/>
      <c r="AX5202" s="75"/>
      <c r="AY5202" s="75"/>
      <c r="AZ5202" s="75"/>
      <c r="BA5202" s="75"/>
      <c r="BB5202" s="75"/>
      <c r="BC5202" s="75"/>
      <c r="BD5202" s="75"/>
      <c r="BE5202" s="75"/>
      <c r="BF5202" s="75"/>
    </row>
    <row r="5203" spans="1:58" ht="11.25" customHeight="1" x14ac:dyDescent="0.3">
      <c r="A5203" s="75"/>
      <c r="B5203" s="75"/>
      <c r="C5203" s="958"/>
      <c r="D5203" s="75"/>
      <c r="E5203" s="75"/>
      <c r="F5203" s="75"/>
      <c r="G5203" s="75"/>
      <c r="H5203" s="75"/>
      <c r="I5203" s="75"/>
      <c r="J5203" s="75"/>
      <c r="K5203" s="75"/>
      <c r="L5203" s="75"/>
      <c r="M5203" s="75"/>
      <c r="N5203" s="75"/>
      <c r="O5203" s="75"/>
      <c r="P5203" s="75"/>
      <c r="Q5203" s="75"/>
      <c r="R5203" s="75"/>
      <c r="S5203" s="75"/>
      <c r="T5203" s="75"/>
      <c r="U5203" s="75"/>
      <c r="V5203" s="75"/>
      <c r="W5203" s="75"/>
      <c r="X5203" s="75"/>
      <c r="Y5203" s="75"/>
      <c r="Z5203" s="75"/>
      <c r="AA5203" s="75"/>
      <c r="AB5203" s="75"/>
      <c r="AC5203" s="75"/>
      <c r="AD5203" s="75"/>
      <c r="AE5203" s="75"/>
      <c r="AF5203" s="75"/>
      <c r="AG5203" s="75"/>
      <c r="AH5203" s="75"/>
      <c r="AI5203" s="75"/>
      <c r="AK5203" s="75"/>
      <c r="AL5203" s="76"/>
      <c r="AM5203" s="75"/>
      <c r="AO5203" s="75"/>
      <c r="AP5203" s="75"/>
      <c r="AQ5203" s="75"/>
      <c r="AR5203" s="75"/>
      <c r="AS5203" s="75"/>
      <c r="AT5203" s="75"/>
      <c r="AU5203" s="75"/>
      <c r="AV5203" s="75"/>
      <c r="AW5203" s="75"/>
      <c r="AX5203" s="75"/>
      <c r="AY5203" s="75"/>
      <c r="AZ5203" s="75"/>
      <c r="BA5203" s="75"/>
      <c r="BB5203" s="75"/>
      <c r="BC5203" s="75"/>
      <c r="BD5203" s="75"/>
      <c r="BE5203" s="75"/>
      <c r="BF5203" s="75"/>
    </row>
    <row r="5204" spans="1:58" ht="11.25" customHeight="1" x14ac:dyDescent="0.3">
      <c r="A5204" s="75"/>
      <c r="B5204" s="75"/>
      <c r="C5204" s="958"/>
      <c r="D5204" s="75"/>
      <c r="E5204" s="75"/>
      <c r="F5204" s="75"/>
      <c r="G5204" s="75"/>
      <c r="H5204" s="75"/>
      <c r="I5204" s="75"/>
      <c r="J5204" s="75"/>
      <c r="K5204" s="75"/>
      <c r="L5204" s="75"/>
      <c r="M5204" s="75"/>
      <c r="N5204" s="75"/>
      <c r="O5204" s="75"/>
      <c r="P5204" s="75"/>
      <c r="Q5204" s="75"/>
      <c r="R5204" s="75"/>
      <c r="S5204" s="75"/>
      <c r="T5204" s="75"/>
      <c r="U5204" s="75"/>
      <c r="V5204" s="75"/>
      <c r="W5204" s="75"/>
      <c r="X5204" s="75"/>
      <c r="Y5204" s="75"/>
      <c r="Z5204" s="75"/>
      <c r="AA5204" s="75"/>
      <c r="AB5204" s="75"/>
      <c r="AC5204" s="75"/>
      <c r="AD5204" s="75"/>
      <c r="AE5204" s="75"/>
      <c r="AF5204" s="75"/>
      <c r="AG5204" s="75"/>
      <c r="AH5204" s="75"/>
      <c r="AI5204" s="75"/>
    </row>
    <row r="5205" spans="1:58" ht="11.25" customHeight="1" x14ac:dyDescent="0.3">
      <c r="C5205" s="958"/>
      <c r="AK5205" s="75"/>
      <c r="AL5205" s="76"/>
      <c r="AM5205" s="75"/>
      <c r="AO5205" s="75"/>
      <c r="AP5205" s="75"/>
      <c r="AQ5205" s="75"/>
      <c r="AR5205" s="75"/>
      <c r="AS5205" s="75"/>
      <c r="AT5205" s="75"/>
      <c r="AU5205" s="75"/>
      <c r="AV5205" s="75"/>
      <c r="AW5205" s="75"/>
      <c r="AX5205" s="75"/>
      <c r="AY5205" s="75"/>
      <c r="AZ5205" s="75"/>
      <c r="BA5205" s="75"/>
      <c r="BB5205" s="75"/>
      <c r="BC5205" s="75"/>
      <c r="BD5205" s="75"/>
      <c r="BE5205" s="75"/>
      <c r="BF5205" s="75"/>
    </row>
    <row r="5206" spans="1:58" ht="11.25" customHeight="1" x14ac:dyDescent="0.3">
      <c r="A5206" s="75"/>
      <c r="B5206" s="75"/>
      <c r="C5206" s="958"/>
      <c r="D5206" s="75"/>
      <c r="E5206" s="75"/>
      <c r="F5206" s="75"/>
      <c r="G5206" s="75"/>
      <c r="H5206" s="75"/>
      <c r="I5206" s="75"/>
      <c r="J5206" s="75"/>
      <c r="K5206" s="75"/>
      <c r="L5206" s="75"/>
      <c r="M5206" s="75"/>
      <c r="N5206" s="75"/>
      <c r="O5206" s="75"/>
      <c r="P5206" s="75"/>
      <c r="Q5206" s="75"/>
      <c r="R5206" s="75"/>
      <c r="S5206" s="75"/>
      <c r="T5206" s="75"/>
      <c r="U5206" s="75"/>
      <c r="V5206" s="75"/>
      <c r="W5206" s="75"/>
      <c r="X5206" s="75"/>
      <c r="Y5206" s="75"/>
      <c r="Z5206" s="75"/>
      <c r="AA5206" s="75"/>
      <c r="AB5206" s="75"/>
      <c r="AC5206" s="75"/>
      <c r="AD5206" s="75"/>
      <c r="AE5206" s="75"/>
      <c r="AF5206" s="75"/>
      <c r="AG5206" s="75"/>
      <c r="AH5206" s="75"/>
      <c r="AI5206" s="75"/>
      <c r="AK5206" s="75"/>
      <c r="AL5206" s="76"/>
      <c r="AM5206" s="75"/>
      <c r="AO5206" s="75"/>
      <c r="AP5206" s="75"/>
      <c r="AQ5206" s="75"/>
      <c r="AR5206" s="75"/>
      <c r="AS5206" s="75"/>
      <c r="AT5206" s="75"/>
      <c r="AU5206" s="75"/>
      <c r="AV5206" s="75"/>
      <c r="AW5206" s="75"/>
      <c r="AX5206" s="75"/>
      <c r="AY5206" s="75"/>
      <c r="AZ5206" s="75"/>
      <c r="BA5206" s="75"/>
      <c r="BB5206" s="75"/>
      <c r="BC5206" s="75"/>
      <c r="BD5206" s="75"/>
      <c r="BE5206" s="75"/>
      <c r="BF5206" s="75"/>
    </row>
    <row r="5207" spans="1:58" ht="11.25" customHeight="1" x14ac:dyDescent="0.3">
      <c r="A5207" s="75"/>
      <c r="B5207" s="75"/>
      <c r="D5207" s="75"/>
      <c r="E5207" s="75"/>
      <c r="F5207" s="75"/>
      <c r="G5207" s="75"/>
      <c r="H5207" s="75"/>
      <c r="I5207" s="75"/>
      <c r="J5207" s="75"/>
      <c r="K5207" s="75"/>
      <c r="L5207" s="75"/>
      <c r="M5207" s="75"/>
      <c r="N5207" s="75"/>
      <c r="O5207" s="75"/>
      <c r="P5207" s="75"/>
      <c r="Q5207" s="75"/>
      <c r="R5207" s="75"/>
      <c r="S5207" s="75"/>
      <c r="T5207" s="75"/>
      <c r="U5207" s="75"/>
      <c r="V5207" s="75"/>
      <c r="W5207" s="75"/>
      <c r="X5207" s="75"/>
      <c r="Y5207" s="75"/>
      <c r="Z5207" s="75"/>
      <c r="AA5207" s="75"/>
      <c r="AB5207" s="75"/>
      <c r="AC5207" s="75"/>
      <c r="AD5207" s="75"/>
      <c r="AE5207" s="75"/>
      <c r="AF5207" s="75"/>
      <c r="AG5207" s="75"/>
      <c r="AH5207" s="75"/>
      <c r="AI5207" s="75"/>
      <c r="AK5207" s="75"/>
      <c r="AL5207" s="76"/>
      <c r="AM5207" s="75"/>
      <c r="AO5207" s="75"/>
      <c r="AP5207" s="75"/>
      <c r="AQ5207" s="75"/>
      <c r="AR5207" s="75"/>
      <c r="AS5207" s="75"/>
      <c r="AT5207" s="75"/>
      <c r="AU5207" s="75"/>
      <c r="AV5207" s="75"/>
      <c r="AW5207" s="75"/>
      <c r="AX5207" s="75"/>
      <c r="AY5207" s="75"/>
      <c r="AZ5207" s="75"/>
      <c r="BA5207" s="75"/>
      <c r="BB5207" s="75"/>
      <c r="BC5207" s="75"/>
      <c r="BD5207" s="75"/>
      <c r="BE5207" s="75"/>
      <c r="BF5207" s="75"/>
    </row>
    <row r="5208" spans="1:58" ht="11.25" customHeight="1" x14ac:dyDescent="0.3">
      <c r="A5208" s="75"/>
      <c r="B5208" s="75"/>
      <c r="C5208" s="958"/>
      <c r="D5208" s="75"/>
      <c r="E5208" s="75"/>
      <c r="F5208" s="75"/>
      <c r="G5208" s="75"/>
      <c r="H5208" s="75"/>
      <c r="I5208" s="75"/>
      <c r="J5208" s="75"/>
      <c r="K5208" s="75"/>
      <c r="L5208" s="75"/>
      <c r="M5208" s="75"/>
      <c r="N5208" s="75"/>
      <c r="O5208" s="75"/>
      <c r="P5208" s="75"/>
      <c r="Q5208" s="75"/>
      <c r="R5208" s="75"/>
      <c r="S5208" s="75"/>
      <c r="T5208" s="75"/>
      <c r="U5208" s="75"/>
      <c r="V5208" s="75"/>
      <c r="W5208" s="75"/>
      <c r="X5208" s="75"/>
      <c r="Y5208" s="75"/>
      <c r="Z5208" s="75"/>
      <c r="AA5208" s="75"/>
      <c r="AB5208" s="75"/>
      <c r="AC5208" s="75"/>
      <c r="AD5208" s="75"/>
      <c r="AE5208" s="75"/>
      <c r="AF5208" s="75"/>
      <c r="AG5208" s="75"/>
      <c r="AH5208" s="75"/>
      <c r="AI5208" s="75"/>
      <c r="AK5208" s="75"/>
      <c r="AL5208" s="76"/>
      <c r="AM5208" s="75"/>
      <c r="AO5208" s="75"/>
      <c r="AP5208" s="75"/>
      <c r="AQ5208" s="75"/>
      <c r="AR5208" s="75"/>
      <c r="AS5208" s="75"/>
      <c r="AT5208" s="75"/>
      <c r="AU5208" s="75"/>
      <c r="AV5208" s="75"/>
      <c r="AW5208" s="75"/>
      <c r="AX5208" s="75"/>
      <c r="AY5208" s="75"/>
      <c r="AZ5208" s="75"/>
      <c r="BA5208" s="75"/>
      <c r="BB5208" s="75"/>
      <c r="BC5208" s="75"/>
      <c r="BD5208" s="75"/>
      <c r="BE5208" s="75"/>
      <c r="BF5208" s="75"/>
    </row>
    <row r="5209" spans="1:58" ht="11.25" customHeight="1" x14ac:dyDescent="0.3">
      <c r="A5209" s="75"/>
      <c r="B5209" s="75"/>
      <c r="C5209" s="958"/>
      <c r="D5209" s="75"/>
      <c r="E5209" s="75"/>
      <c r="F5209" s="75"/>
      <c r="G5209" s="75"/>
      <c r="H5209" s="75"/>
      <c r="I5209" s="75"/>
      <c r="J5209" s="75"/>
      <c r="K5209" s="75"/>
      <c r="L5209" s="75"/>
      <c r="M5209" s="75"/>
      <c r="N5209" s="75"/>
      <c r="O5209" s="75"/>
      <c r="P5209" s="75"/>
      <c r="Q5209" s="75"/>
      <c r="R5209" s="75"/>
      <c r="S5209" s="75"/>
      <c r="T5209" s="75"/>
      <c r="U5209" s="75"/>
      <c r="V5209" s="75"/>
      <c r="W5209" s="75"/>
      <c r="X5209" s="75"/>
      <c r="Y5209" s="75"/>
      <c r="Z5209" s="75"/>
      <c r="AA5209" s="75"/>
      <c r="AB5209" s="75"/>
      <c r="AC5209" s="75"/>
      <c r="AD5209" s="75"/>
      <c r="AE5209" s="75"/>
      <c r="AF5209" s="75"/>
      <c r="AG5209" s="75"/>
      <c r="AH5209" s="75"/>
      <c r="AI5209" s="75"/>
      <c r="AK5209" s="75"/>
      <c r="AL5209" s="76"/>
      <c r="AM5209" s="75"/>
      <c r="AO5209" s="75"/>
      <c r="AP5209" s="75"/>
      <c r="AQ5209" s="75"/>
      <c r="AR5209" s="75"/>
      <c r="AS5209" s="75"/>
      <c r="AT5209" s="75"/>
      <c r="AU5209" s="75"/>
      <c r="AV5209" s="75"/>
      <c r="AW5209" s="75"/>
      <c r="AX5209" s="75"/>
      <c r="AY5209" s="75"/>
      <c r="AZ5209" s="75"/>
      <c r="BA5209" s="75"/>
      <c r="BB5209" s="75"/>
      <c r="BC5209" s="75"/>
      <c r="BD5209" s="75"/>
      <c r="BE5209" s="75"/>
      <c r="BF5209" s="75"/>
    </row>
    <row r="5210" spans="1:58" ht="11.25" customHeight="1" x14ac:dyDescent="0.3">
      <c r="A5210" s="75"/>
      <c r="B5210" s="75"/>
      <c r="C5210" s="958"/>
      <c r="D5210" s="75"/>
      <c r="E5210" s="75"/>
      <c r="F5210" s="75"/>
      <c r="G5210" s="75"/>
      <c r="H5210" s="75"/>
      <c r="I5210" s="75"/>
      <c r="J5210" s="75"/>
      <c r="K5210" s="75"/>
      <c r="L5210" s="75"/>
      <c r="M5210" s="75"/>
      <c r="N5210" s="75"/>
      <c r="O5210" s="75"/>
      <c r="P5210" s="75"/>
      <c r="Q5210" s="75"/>
      <c r="R5210" s="75"/>
      <c r="S5210" s="75"/>
      <c r="T5210" s="75"/>
      <c r="U5210" s="75"/>
      <c r="V5210" s="75"/>
      <c r="W5210" s="75"/>
      <c r="X5210" s="75"/>
      <c r="Y5210" s="75"/>
      <c r="Z5210" s="75"/>
      <c r="AA5210" s="75"/>
      <c r="AB5210" s="75"/>
      <c r="AC5210" s="75"/>
      <c r="AD5210" s="75"/>
      <c r="AE5210" s="75"/>
      <c r="AF5210" s="75"/>
      <c r="AG5210" s="75"/>
      <c r="AH5210" s="75"/>
      <c r="AI5210" s="75"/>
      <c r="AK5210" s="75"/>
      <c r="AL5210" s="76"/>
      <c r="AM5210" s="75"/>
      <c r="AO5210" s="75"/>
      <c r="AP5210" s="75"/>
      <c r="AQ5210" s="75"/>
      <c r="AR5210" s="75"/>
      <c r="AS5210" s="75"/>
      <c r="AT5210" s="75"/>
      <c r="AU5210" s="75"/>
      <c r="AV5210" s="75"/>
      <c r="AW5210" s="75"/>
      <c r="AX5210" s="75"/>
      <c r="AY5210" s="75"/>
      <c r="AZ5210" s="75"/>
      <c r="BA5210" s="75"/>
      <c r="BB5210" s="75"/>
      <c r="BC5210" s="75"/>
      <c r="BD5210" s="75"/>
      <c r="BE5210" s="75"/>
      <c r="BF5210" s="75"/>
    </row>
    <row r="5211" spans="1:58" ht="11.25" customHeight="1" x14ac:dyDescent="0.3">
      <c r="A5211" s="75"/>
      <c r="B5211" s="75"/>
      <c r="C5211" s="958"/>
      <c r="D5211" s="75"/>
      <c r="E5211" s="75"/>
      <c r="F5211" s="75"/>
      <c r="G5211" s="75"/>
      <c r="H5211" s="75"/>
      <c r="I5211" s="75"/>
      <c r="J5211" s="75"/>
      <c r="K5211" s="75"/>
      <c r="L5211" s="75"/>
      <c r="M5211" s="75"/>
      <c r="N5211" s="75"/>
      <c r="O5211" s="75"/>
      <c r="P5211" s="75"/>
      <c r="Q5211" s="75"/>
      <c r="R5211" s="75"/>
      <c r="S5211" s="75"/>
      <c r="T5211" s="75"/>
      <c r="U5211" s="75"/>
      <c r="V5211" s="75"/>
      <c r="W5211" s="75"/>
      <c r="X5211" s="75"/>
      <c r="Y5211" s="75"/>
      <c r="Z5211" s="75"/>
      <c r="AA5211" s="75"/>
      <c r="AB5211" s="75"/>
      <c r="AC5211" s="75"/>
      <c r="AD5211" s="75"/>
      <c r="AE5211" s="75"/>
      <c r="AF5211" s="75"/>
      <c r="AG5211" s="75"/>
      <c r="AH5211" s="75"/>
      <c r="AI5211" s="75"/>
      <c r="AK5211" s="75"/>
      <c r="AL5211" s="76"/>
      <c r="AM5211" s="75"/>
      <c r="AO5211" s="75"/>
      <c r="AP5211" s="75"/>
      <c r="AQ5211" s="75"/>
      <c r="AR5211" s="75"/>
      <c r="AS5211" s="75"/>
      <c r="AT5211" s="75"/>
      <c r="AU5211" s="75"/>
      <c r="AV5211" s="75"/>
      <c r="AW5211" s="75"/>
      <c r="AX5211" s="75"/>
      <c r="AY5211" s="75"/>
      <c r="AZ5211" s="75"/>
      <c r="BA5211" s="75"/>
      <c r="BB5211" s="75"/>
      <c r="BC5211" s="75"/>
      <c r="BD5211" s="75"/>
      <c r="BE5211" s="75"/>
      <c r="BF5211" s="75"/>
    </row>
    <row r="5212" spans="1:58" ht="11.25" customHeight="1" x14ac:dyDescent="0.3">
      <c r="A5212" s="75"/>
      <c r="B5212" s="75"/>
      <c r="C5212" s="958"/>
      <c r="D5212" s="75"/>
      <c r="E5212" s="75"/>
      <c r="F5212" s="75"/>
      <c r="G5212" s="75"/>
      <c r="H5212" s="75"/>
      <c r="I5212" s="75"/>
      <c r="J5212" s="75"/>
      <c r="K5212" s="75"/>
      <c r="L5212" s="75"/>
      <c r="M5212" s="75"/>
      <c r="N5212" s="75"/>
      <c r="O5212" s="75"/>
      <c r="P5212" s="75"/>
      <c r="Q5212" s="75"/>
      <c r="R5212" s="75"/>
      <c r="S5212" s="75"/>
      <c r="T5212" s="75"/>
      <c r="U5212" s="75"/>
      <c r="V5212" s="75"/>
      <c r="W5212" s="75"/>
      <c r="X5212" s="75"/>
      <c r="Y5212" s="75"/>
      <c r="Z5212" s="75"/>
      <c r="AA5212" s="75"/>
      <c r="AB5212" s="75"/>
      <c r="AC5212" s="75"/>
      <c r="AD5212" s="75"/>
      <c r="AE5212" s="75"/>
      <c r="AF5212" s="75"/>
      <c r="AG5212" s="75"/>
      <c r="AH5212" s="75"/>
      <c r="AI5212" s="75"/>
      <c r="AK5212" s="75"/>
      <c r="AL5212" s="76"/>
      <c r="AM5212" s="75"/>
      <c r="AO5212" s="75"/>
      <c r="AP5212" s="75"/>
      <c r="AQ5212" s="75"/>
      <c r="AR5212" s="75"/>
      <c r="AS5212" s="75"/>
      <c r="AT5212" s="75"/>
      <c r="AU5212" s="75"/>
      <c r="AV5212" s="75"/>
      <c r="AW5212" s="75"/>
      <c r="AX5212" s="75"/>
      <c r="AY5212" s="75"/>
      <c r="AZ5212" s="75"/>
      <c r="BA5212" s="75"/>
      <c r="BB5212" s="75"/>
      <c r="BC5212" s="75"/>
      <c r="BD5212" s="75"/>
      <c r="BE5212" s="75"/>
      <c r="BF5212" s="75"/>
    </row>
    <row r="5213" spans="1:58" ht="11.25" customHeight="1" x14ac:dyDescent="0.3">
      <c r="A5213" s="75"/>
      <c r="B5213" s="75"/>
      <c r="C5213" s="958"/>
      <c r="D5213" s="75"/>
      <c r="E5213" s="75"/>
      <c r="F5213" s="75"/>
      <c r="G5213" s="75"/>
      <c r="H5213" s="75"/>
      <c r="I5213" s="75"/>
      <c r="J5213" s="75"/>
      <c r="K5213" s="75"/>
      <c r="L5213" s="75"/>
      <c r="M5213" s="75"/>
      <c r="N5213" s="75"/>
      <c r="O5213" s="75"/>
      <c r="P5213" s="75"/>
      <c r="Q5213" s="75"/>
      <c r="R5213" s="75"/>
      <c r="S5213" s="75"/>
      <c r="T5213" s="75"/>
      <c r="U5213" s="75"/>
      <c r="V5213" s="75"/>
      <c r="W5213" s="75"/>
      <c r="X5213" s="75"/>
      <c r="Y5213" s="75"/>
      <c r="Z5213" s="75"/>
      <c r="AA5213" s="75"/>
      <c r="AB5213" s="75"/>
      <c r="AC5213" s="75"/>
      <c r="AD5213" s="75"/>
      <c r="AE5213" s="75"/>
      <c r="AF5213" s="75"/>
      <c r="AG5213" s="75"/>
      <c r="AH5213" s="75"/>
      <c r="AI5213" s="75"/>
      <c r="AK5213" s="75"/>
      <c r="AL5213" s="76"/>
      <c r="AM5213" s="75"/>
      <c r="AO5213" s="75"/>
      <c r="AP5213" s="75"/>
      <c r="AQ5213" s="75"/>
      <c r="AR5213" s="75"/>
      <c r="AS5213" s="75"/>
      <c r="AT5213" s="75"/>
      <c r="AU5213" s="75"/>
      <c r="AV5213" s="75"/>
      <c r="AW5213" s="75"/>
      <c r="AX5213" s="75"/>
      <c r="AY5213" s="75"/>
      <c r="AZ5213" s="75"/>
      <c r="BA5213" s="75"/>
      <c r="BB5213" s="75"/>
      <c r="BC5213" s="75"/>
      <c r="BD5213" s="75"/>
      <c r="BE5213" s="75"/>
      <c r="BF5213" s="75"/>
    </row>
    <row r="5214" spans="1:58" ht="11.25" customHeight="1" x14ac:dyDescent="0.3">
      <c r="A5214" s="75"/>
      <c r="B5214" s="75"/>
      <c r="C5214" s="958"/>
      <c r="D5214" s="75"/>
      <c r="E5214" s="75"/>
      <c r="F5214" s="75"/>
      <c r="G5214" s="75"/>
      <c r="H5214" s="75"/>
      <c r="I5214" s="75"/>
      <c r="J5214" s="75"/>
      <c r="K5214" s="75"/>
      <c r="L5214" s="75"/>
      <c r="M5214" s="75"/>
      <c r="N5214" s="75"/>
      <c r="O5214" s="75"/>
      <c r="P5214" s="75"/>
      <c r="Q5214" s="75"/>
      <c r="R5214" s="75"/>
      <c r="S5214" s="75"/>
      <c r="T5214" s="75"/>
      <c r="U5214" s="75"/>
      <c r="V5214" s="75"/>
      <c r="W5214" s="75"/>
      <c r="X5214" s="75"/>
      <c r="Y5214" s="75"/>
      <c r="Z5214" s="75"/>
      <c r="AA5214" s="75"/>
      <c r="AB5214" s="75"/>
      <c r="AC5214" s="75"/>
      <c r="AD5214" s="75"/>
      <c r="AE5214" s="75"/>
      <c r="AF5214" s="75"/>
      <c r="AG5214" s="75"/>
      <c r="AH5214" s="75"/>
      <c r="AI5214" s="75"/>
      <c r="AK5214" s="75"/>
      <c r="AL5214" s="76"/>
      <c r="AM5214" s="75"/>
      <c r="AO5214" s="75"/>
      <c r="AP5214" s="75"/>
      <c r="AQ5214" s="75"/>
      <c r="AR5214" s="75"/>
      <c r="AS5214" s="75"/>
      <c r="AT5214" s="75"/>
      <c r="AU5214" s="75"/>
      <c r="AV5214" s="75"/>
      <c r="AW5214" s="75"/>
      <c r="AX5214" s="75"/>
      <c r="AY5214" s="75"/>
      <c r="AZ5214" s="75"/>
      <c r="BA5214" s="75"/>
      <c r="BB5214" s="75"/>
      <c r="BC5214" s="75"/>
      <c r="BD5214" s="75"/>
      <c r="BE5214" s="75"/>
      <c r="BF5214" s="75"/>
    </row>
    <row r="5215" spans="1:58" ht="11.25" customHeight="1" x14ac:dyDescent="0.3">
      <c r="A5215" s="75"/>
      <c r="B5215" s="75"/>
      <c r="C5215" s="958"/>
      <c r="D5215" s="75"/>
      <c r="E5215" s="75"/>
      <c r="F5215" s="75"/>
      <c r="G5215" s="75"/>
      <c r="H5215" s="75"/>
      <c r="I5215" s="75"/>
      <c r="J5215" s="75"/>
      <c r="K5215" s="75"/>
      <c r="L5215" s="75"/>
      <c r="M5215" s="75"/>
      <c r="N5215" s="75"/>
      <c r="O5215" s="75"/>
      <c r="P5215" s="75"/>
      <c r="Q5215" s="75"/>
      <c r="R5215" s="75"/>
      <c r="S5215" s="75"/>
      <c r="T5215" s="75"/>
      <c r="U5215" s="75"/>
      <c r="V5215" s="75"/>
      <c r="W5215" s="75"/>
      <c r="X5215" s="75"/>
      <c r="Y5215" s="75"/>
      <c r="Z5215" s="75"/>
      <c r="AA5215" s="75"/>
      <c r="AB5215" s="75"/>
      <c r="AC5215" s="75"/>
      <c r="AD5215" s="75"/>
      <c r="AE5215" s="75"/>
      <c r="AF5215" s="75"/>
      <c r="AG5215" s="75"/>
      <c r="AH5215" s="75"/>
      <c r="AI5215" s="75"/>
    </row>
    <row r="5216" spans="1:58" ht="11.25" customHeight="1" x14ac:dyDescent="0.3">
      <c r="C5216" s="958"/>
    </row>
    <row r="5217" spans="1:58" ht="11.25" customHeight="1" x14ac:dyDescent="0.3">
      <c r="C5217" s="958"/>
    </row>
    <row r="5220" spans="1:58" ht="11.25" customHeight="1" x14ac:dyDescent="0.3">
      <c r="AK5220" s="75"/>
      <c r="AL5220" s="76"/>
      <c r="AM5220" s="75"/>
      <c r="AO5220" s="75"/>
      <c r="AP5220" s="75"/>
      <c r="AQ5220" s="75"/>
      <c r="AR5220" s="75"/>
      <c r="AS5220" s="75"/>
      <c r="AT5220" s="75"/>
      <c r="AU5220" s="75"/>
      <c r="AV5220" s="75"/>
      <c r="AW5220" s="75"/>
      <c r="AX5220" s="75"/>
      <c r="AY5220" s="75"/>
      <c r="AZ5220" s="75"/>
      <c r="BA5220" s="75"/>
      <c r="BB5220" s="75"/>
      <c r="BC5220" s="75"/>
      <c r="BD5220" s="75"/>
      <c r="BE5220" s="75"/>
      <c r="BF5220" s="75"/>
    </row>
    <row r="5221" spans="1:58" ht="11.25" customHeight="1" x14ac:dyDescent="0.3">
      <c r="A5221" s="75"/>
      <c r="B5221" s="75"/>
      <c r="D5221" s="75"/>
      <c r="E5221" s="75"/>
      <c r="F5221" s="75"/>
      <c r="G5221" s="75"/>
      <c r="H5221" s="75"/>
      <c r="I5221" s="75"/>
      <c r="J5221" s="75"/>
      <c r="K5221" s="75"/>
      <c r="L5221" s="75"/>
      <c r="M5221" s="75"/>
      <c r="N5221" s="75"/>
      <c r="O5221" s="75"/>
      <c r="P5221" s="75"/>
      <c r="Q5221" s="75"/>
      <c r="R5221" s="75"/>
      <c r="S5221" s="75"/>
      <c r="T5221" s="75"/>
      <c r="U5221" s="75"/>
      <c r="V5221" s="75"/>
      <c r="W5221" s="75"/>
      <c r="X5221" s="75"/>
      <c r="Y5221" s="75"/>
      <c r="Z5221" s="75"/>
      <c r="AA5221" s="75"/>
      <c r="AB5221" s="75"/>
      <c r="AC5221" s="75"/>
      <c r="AD5221" s="75"/>
      <c r="AE5221" s="75"/>
      <c r="AF5221" s="75"/>
      <c r="AG5221" s="75"/>
      <c r="AH5221" s="75"/>
      <c r="AI5221" s="75"/>
    </row>
    <row r="5223" spans="1:58" ht="11.25" customHeight="1" x14ac:dyDescent="0.3">
      <c r="C5223" s="958"/>
    </row>
    <row r="5225" spans="1:58" ht="11.25" customHeight="1" x14ac:dyDescent="0.3">
      <c r="AK5225" s="75"/>
      <c r="AL5225" s="76"/>
      <c r="AM5225" s="75"/>
      <c r="AO5225" s="75"/>
      <c r="AP5225" s="75"/>
      <c r="AQ5225" s="75"/>
      <c r="AR5225" s="75"/>
      <c r="AS5225" s="75"/>
      <c r="AT5225" s="75"/>
      <c r="AU5225" s="75"/>
      <c r="AV5225" s="75"/>
      <c r="AW5225" s="75"/>
      <c r="AX5225" s="75"/>
      <c r="AY5225" s="75"/>
      <c r="AZ5225" s="75"/>
      <c r="BA5225" s="75"/>
      <c r="BB5225" s="75"/>
      <c r="BC5225" s="75"/>
      <c r="BD5225" s="75"/>
      <c r="BE5225" s="75"/>
      <c r="BF5225" s="75"/>
    </row>
    <row r="5226" spans="1:58" ht="11.25" customHeight="1" x14ac:dyDescent="0.3">
      <c r="A5226" s="75"/>
      <c r="B5226" s="75"/>
      <c r="D5226" s="75"/>
      <c r="E5226" s="75"/>
      <c r="F5226" s="75"/>
      <c r="G5226" s="75"/>
      <c r="H5226" s="75"/>
      <c r="I5226" s="75"/>
      <c r="J5226" s="75"/>
      <c r="K5226" s="75"/>
      <c r="L5226" s="75"/>
      <c r="M5226" s="75"/>
      <c r="N5226" s="75"/>
      <c r="O5226" s="75"/>
      <c r="P5226" s="75"/>
      <c r="Q5226" s="75"/>
      <c r="R5226" s="75"/>
      <c r="S5226" s="75"/>
      <c r="T5226" s="75"/>
      <c r="U5226" s="75"/>
      <c r="V5226" s="75"/>
      <c r="W5226" s="75"/>
      <c r="X5226" s="75"/>
      <c r="Y5226" s="75"/>
      <c r="Z5226" s="75"/>
      <c r="AA5226" s="75"/>
      <c r="AB5226" s="75"/>
      <c r="AC5226" s="75"/>
      <c r="AD5226" s="75"/>
      <c r="AE5226" s="75"/>
      <c r="AF5226" s="75"/>
      <c r="AG5226" s="75"/>
      <c r="AH5226" s="75"/>
      <c r="AI5226" s="75"/>
    </row>
    <row r="5228" spans="1:58" ht="11.25" customHeight="1" x14ac:dyDescent="0.3">
      <c r="C5228" s="958"/>
    </row>
    <row r="5229" spans="1:58" ht="11.25" customHeight="1" x14ac:dyDescent="0.3">
      <c r="AK5229" s="75"/>
      <c r="AL5229" s="76"/>
      <c r="AM5229" s="75"/>
      <c r="AO5229" s="75"/>
      <c r="AP5229" s="75"/>
      <c r="AQ5229" s="75"/>
      <c r="AR5229" s="75"/>
      <c r="AS5229" s="75"/>
      <c r="AT5229" s="75"/>
      <c r="AU5229" s="75"/>
      <c r="AV5229" s="75"/>
      <c r="AW5229" s="75"/>
      <c r="AX5229" s="75"/>
      <c r="AY5229" s="75"/>
      <c r="AZ5229" s="75"/>
      <c r="BA5229" s="75"/>
      <c r="BB5229" s="75"/>
      <c r="BC5229" s="75"/>
      <c r="BD5229" s="75"/>
      <c r="BE5229" s="75"/>
      <c r="BF5229" s="75"/>
    </row>
    <row r="5230" spans="1:58" ht="11.25" customHeight="1" x14ac:dyDescent="0.3">
      <c r="A5230" s="75"/>
      <c r="B5230" s="75"/>
      <c r="D5230" s="75"/>
      <c r="E5230" s="75"/>
      <c r="F5230" s="75"/>
      <c r="G5230" s="75"/>
      <c r="H5230" s="75"/>
      <c r="I5230" s="75"/>
      <c r="J5230" s="75"/>
      <c r="K5230" s="75"/>
      <c r="L5230" s="75"/>
      <c r="M5230" s="75"/>
      <c r="N5230" s="75"/>
      <c r="O5230" s="75"/>
      <c r="P5230" s="75"/>
      <c r="Q5230" s="75"/>
      <c r="R5230" s="75"/>
      <c r="S5230" s="75"/>
      <c r="T5230" s="75"/>
      <c r="U5230" s="75"/>
      <c r="V5230" s="75"/>
      <c r="W5230" s="75"/>
      <c r="X5230" s="75"/>
      <c r="Y5230" s="75"/>
      <c r="Z5230" s="75"/>
      <c r="AA5230" s="75"/>
      <c r="AB5230" s="75"/>
      <c r="AC5230" s="75"/>
      <c r="AD5230" s="75"/>
      <c r="AE5230" s="75"/>
      <c r="AF5230" s="75"/>
      <c r="AG5230" s="75"/>
      <c r="AH5230" s="75"/>
      <c r="AI5230" s="75"/>
      <c r="AK5230" s="75"/>
      <c r="AL5230" s="76"/>
      <c r="AM5230" s="75"/>
      <c r="AO5230" s="75"/>
      <c r="AP5230" s="75"/>
      <c r="AQ5230" s="75"/>
      <c r="AR5230" s="75"/>
      <c r="AS5230" s="75"/>
      <c r="AT5230" s="75"/>
      <c r="AU5230" s="75"/>
      <c r="AV5230" s="75"/>
      <c r="AW5230" s="75"/>
      <c r="AX5230" s="75"/>
      <c r="AY5230" s="75"/>
      <c r="AZ5230" s="75"/>
      <c r="BA5230" s="75"/>
      <c r="BB5230" s="75"/>
      <c r="BC5230" s="75"/>
      <c r="BD5230" s="75"/>
      <c r="BE5230" s="75"/>
      <c r="BF5230" s="75"/>
    </row>
    <row r="5231" spans="1:58" ht="11.25" customHeight="1" x14ac:dyDescent="0.3">
      <c r="A5231" s="75"/>
      <c r="B5231" s="75"/>
      <c r="D5231" s="75"/>
      <c r="E5231" s="75"/>
      <c r="F5231" s="75"/>
      <c r="G5231" s="75"/>
      <c r="H5231" s="75"/>
      <c r="I5231" s="75"/>
      <c r="J5231" s="75"/>
      <c r="K5231" s="75"/>
      <c r="L5231" s="75"/>
      <c r="M5231" s="75"/>
      <c r="N5231" s="75"/>
      <c r="O5231" s="75"/>
      <c r="P5231" s="75"/>
      <c r="Q5231" s="75"/>
      <c r="R5231" s="75"/>
      <c r="S5231" s="75"/>
      <c r="T5231" s="75"/>
      <c r="U5231" s="75"/>
      <c r="V5231" s="75"/>
      <c r="W5231" s="75"/>
      <c r="X5231" s="75"/>
      <c r="Y5231" s="75"/>
      <c r="Z5231" s="75"/>
      <c r="AA5231" s="75"/>
      <c r="AB5231" s="75"/>
      <c r="AC5231" s="75"/>
      <c r="AD5231" s="75"/>
      <c r="AE5231" s="75"/>
      <c r="AF5231" s="75"/>
      <c r="AG5231" s="75"/>
      <c r="AH5231" s="75"/>
      <c r="AI5231" s="75"/>
      <c r="AK5231" s="75"/>
      <c r="AL5231" s="76"/>
      <c r="AM5231" s="75"/>
      <c r="AO5231" s="75"/>
      <c r="AP5231" s="75"/>
      <c r="AQ5231" s="75"/>
      <c r="AR5231" s="75"/>
      <c r="AS5231" s="75"/>
      <c r="AT5231" s="75"/>
      <c r="AU5231" s="75"/>
      <c r="AV5231" s="75"/>
      <c r="AW5231" s="75"/>
      <c r="AX5231" s="75"/>
      <c r="AY5231" s="75"/>
      <c r="AZ5231" s="75"/>
      <c r="BA5231" s="75"/>
      <c r="BB5231" s="75"/>
      <c r="BC5231" s="75"/>
      <c r="BD5231" s="75"/>
      <c r="BE5231" s="75"/>
      <c r="BF5231" s="75"/>
    </row>
    <row r="5232" spans="1:58" ht="11.25" customHeight="1" x14ac:dyDescent="0.3">
      <c r="A5232" s="75"/>
      <c r="B5232" s="75"/>
      <c r="C5232" s="958"/>
      <c r="D5232" s="75"/>
      <c r="E5232" s="75"/>
      <c r="F5232" s="75"/>
      <c r="G5232" s="75"/>
      <c r="H5232" s="75"/>
      <c r="I5232" s="75"/>
      <c r="J5232" s="75"/>
      <c r="K5232" s="75"/>
      <c r="L5232" s="75"/>
      <c r="M5232" s="75"/>
      <c r="N5232" s="75"/>
      <c r="O5232" s="75"/>
      <c r="P5232" s="75"/>
      <c r="Q5232" s="75"/>
      <c r="R5232" s="75"/>
      <c r="S5232" s="75"/>
      <c r="T5232" s="75"/>
      <c r="U5232" s="75"/>
      <c r="V5232" s="75"/>
      <c r="W5232" s="75"/>
      <c r="X5232" s="75"/>
      <c r="Y5232" s="75"/>
      <c r="Z5232" s="75"/>
      <c r="AA5232" s="75"/>
      <c r="AB5232" s="75"/>
      <c r="AC5232" s="75"/>
      <c r="AD5232" s="75"/>
      <c r="AE5232" s="75"/>
      <c r="AF5232" s="75"/>
      <c r="AG5232" s="75"/>
      <c r="AH5232" s="75"/>
      <c r="AI5232" s="75"/>
    </row>
    <row r="5233" spans="1:58" ht="11.25" customHeight="1" x14ac:dyDescent="0.3">
      <c r="C5233" s="958"/>
    </row>
    <row r="5234" spans="1:58" ht="11.25" customHeight="1" x14ac:dyDescent="0.3">
      <c r="C5234" s="958"/>
      <c r="AK5234" s="75"/>
      <c r="AL5234" s="76"/>
      <c r="AM5234" s="75"/>
      <c r="AO5234" s="75"/>
      <c r="AP5234" s="75"/>
      <c r="AQ5234" s="75"/>
      <c r="AR5234" s="75"/>
      <c r="AS5234" s="75"/>
      <c r="AT5234" s="75"/>
      <c r="AU5234" s="75"/>
      <c r="AV5234" s="75"/>
      <c r="AW5234" s="75"/>
      <c r="AX5234" s="75"/>
      <c r="AY5234" s="75"/>
      <c r="AZ5234" s="75"/>
      <c r="BA5234" s="75"/>
      <c r="BB5234" s="75"/>
      <c r="BC5234" s="75"/>
      <c r="BD5234" s="75"/>
      <c r="BE5234" s="75"/>
      <c r="BF5234" s="75"/>
    </row>
    <row r="5235" spans="1:58" ht="11.25" customHeight="1" x14ac:dyDescent="0.3">
      <c r="A5235" s="75"/>
      <c r="B5235" s="75"/>
      <c r="D5235" s="75"/>
      <c r="E5235" s="75"/>
      <c r="F5235" s="75"/>
      <c r="G5235" s="75"/>
      <c r="H5235" s="75"/>
      <c r="I5235" s="75"/>
      <c r="J5235" s="75"/>
      <c r="K5235" s="75"/>
      <c r="L5235" s="75"/>
      <c r="M5235" s="75"/>
      <c r="N5235" s="75"/>
      <c r="O5235" s="75"/>
      <c r="P5235" s="75"/>
      <c r="Q5235" s="75"/>
      <c r="R5235" s="75"/>
      <c r="S5235" s="75"/>
      <c r="T5235" s="75"/>
      <c r="U5235" s="75"/>
      <c r="V5235" s="75"/>
      <c r="W5235" s="75"/>
      <c r="X5235" s="75"/>
      <c r="Y5235" s="75"/>
      <c r="Z5235" s="75"/>
      <c r="AA5235" s="75"/>
      <c r="AB5235" s="75"/>
      <c r="AC5235" s="75"/>
      <c r="AD5235" s="75"/>
      <c r="AE5235" s="75"/>
      <c r="AF5235" s="75"/>
      <c r="AG5235" s="75"/>
      <c r="AH5235" s="75"/>
      <c r="AI5235" s="75"/>
      <c r="AK5235" s="75"/>
      <c r="AL5235" s="76"/>
      <c r="AM5235" s="75"/>
      <c r="AO5235" s="75"/>
      <c r="AP5235" s="75"/>
      <c r="AQ5235" s="75"/>
      <c r="AR5235" s="75"/>
      <c r="AS5235" s="75"/>
      <c r="AT5235" s="75"/>
      <c r="AU5235" s="75"/>
      <c r="AV5235" s="75"/>
      <c r="AW5235" s="75"/>
      <c r="AX5235" s="75"/>
      <c r="AY5235" s="75"/>
      <c r="AZ5235" s="75"/>
      <c r="BA5235" s="75"/>
      <c r="BB5235" s="75"/>
      <c r="BC5235" s="75"/>
      <c r="BD5235" s="75"/>
      <c r="BE5235" s="75"/>
      <c r="BF5235" s="75"/>
    </row>
    <row r="5236" spans="1:58" ht="11.25" customHeight="1" x14ac:dyDescent="0.3">
      <c r="A5236" s="75"/>
      <c r="B5236" s="75"/>
      <c r="D5236" s="75"/>
      <c r="E5236" s="75"/>
      <c r="F5236" s="75"/>
      <c r="G5236" s="75"/>
      <c r="H5236" s="75"/>
      <c r="I5236" s="75"/>
      <c r="J5236" s="75"/>
      <c r="K5236" s="75"/>
      <c r="L5236" s="75"/>
      <c r="M5236" s="75"/>
      <c r="N5236" s="75"/>
      <c r="O5236" s="75"/>
      <c r="P5236" s="75"/>
      <c r="Q5236" s="75"/>
      <c r="R5236" s="75"/>
      <c r="S5236" s="75"/>
      <c r="T5236" s="75"/>
      <c r="U5236" s="75"/>
      <c r="V5236" s="75"/>
      <c r="W5236" s="75"/>
      <c r="X5236" s="75"/>
      <c r="Y5236" s="75"/>
      <c r="Z5236" s="75"/>
      <c r="AA5236" s="75"/>
      <c r="AB5236" s="75"/>
      <c r="AC5236" s="75"/>
      <c r="AD5236" s="75"/>
      <c r="AE5236" s="75"/>
      <c r="AF5236" s="75"/>
      <c r="AG5236" s="75"/>
      <c r="AH5236" s="75"/>
      <c r="AI5236" s="75"/>
    </row>
    <row r="5237" spans="1:58" ht="11.25" customHeight="1" x14ac:dyDescent="0.3">
      <c r="C5237" s="958"/>
    </row>
    <row r="5238" spans="1:58" ht="11.25" customHeight="1" x14ac:dyDescent="0.3">
      <c r="C5238" s="958"/>
    </row>
    <row r="5239" spans="1:58" ht="11.25" customHeight="1" x14ac:dyDescent="0.3">
      <c r="AK5239" s="75"/>
      <c r="AL5239" s="76"/>
      <c r="AM5239" s="75"/>
      <c r="AO5239" s="75"/>
      <c r="AP5239" s="75"/>
      <c r="AQ5239" s="75"/>
      <c r="AR5239" s="75"/>
      <c r="AS5239" s="75"/>
      <c r="AT5239" s="75"/>
      <c r="AU5239" s="75"/>
      <c r="AV5239" s="75"/>
      <c r="AW5239" s="75"/>
      <c r="AX5239" s="75"/>
      <c r="AY5239" s="75"/>
      <c r="AZ5239" s="75"/>
      <c r="BA5239" s="75"/>
      <c r="BB5239" s="75"/>
      <c r="BC5239" s="75"/>
      <c r="BD5239" s="75"/>
      <c r="BE5239" s="75"/>
      <c r="BF5239" s="75"/>
    </row>
    <row r="5240" spans="1:58" ht="11.25" customHeight="1" x14ac:dyDescent="0.3">
      <c r="A5240" s="75"/>
      <c r="B5240" s="75"/>
      <c r="D5240" s="75"/>
      <c r="E5240" s="75"/>
      <c r="F5240" s="75"/>
      <c r="G5240" s="75"/>
      <c r="H5240" s="75"/>
      <c r="I5240" s="75"/>
      <c r="J5240" s="75"/>
      <c r="K5240" s="75"/>
      <c r="L5240" s="75"/>
      <c r="M5240" s="75"/>
      <c r="N5240" s="75"/>
      <c r="O5240" s="75"/>
      <c r="P5240" s="75"/>
      <c r="Q5240" s="75"/>
      <c r="R5240" s="75"/>
      <c r="S5240" s="75"/>
      <c r="T5240" s="75"/>
      <c r="U5240" s="75"/>
      <c r="V5240" s="75"/>
      <c r="W5240" s="75"/>
      <c r="X5240" s="75"/>
      <c r="Y5240" s="75"/>
      <c r="Z5240" s="75"/>
      <c r="AA5240" s="75"/>
      <c r="AB5240" s="75"/>
      <c r="AC5240" s="75"/>
      <c r="AD5240" s="75"/>
      <c r="AE5240" s="75"/>
      <c r="AF5240" s="75"/>
      <c r="AG5240" s="75"/>
      <c r="AH5240" s="75"/>
      <c r="AI5240" s="75"/>
      <c r="AK5240" s="75"/>
      <c r="AL5240" s="76"/>
      <c r="AM5240" s="75"/>
      <c r="AO5240" s="75"/>
      <c r="AP5240" s="75"/>
      <c r="AQ5240" s="75"/>
      <c r="AR5240" s="75"/>
      <c r="AS5240" s="75"/>
      <c r="AT5240" s="75"/>
      <c r="AU5240" s="75"/>
      <c r="AV5240" s="75"/>
      <c r="AW5240" s="75"/>
      <c r="AX5240" s="75"/>
      <c r="AY5240" s="75"/>
      <c r="AZ5240" s="75"/>
      <c r="BA5240" s="75"/>
      <c r="BB5240" s="75"/>
      <c r="BC5240" s="75"/>
      <c r="BD5240" s="75"/>
      <c r="BE5240" s="75"/>
      <c r="BF5240" s="75"/>
    </row>
    <row r="5241" spans="1:58" ht="11.25" customHeight="1" x14ac:dyDescent="0.3">
      <c r="A5241" s="75"/>
      <c r="B5241" s="75"/>
      <c r="D5241" s="75"/>
      <c r="E5241" s="75"/>
      <c r="F5241" s="75"/>
      <c r="G5241" s="75"/>
      <c r="H5241" s="75"/>
      <c r="I5241" s="75"/>
      <c r="J5241" s="75"/>
      <c r="K5241" s="75"/>
      <c r="L5241" s="75"/>
      <c r="M5241" s="75"/>
      <c r="N5241" s="75"/>
      <c r="O5241" s="75"/>
      <c r="P5241" s="75"/>
      <c r="Q5241" s="75"/>
      <c r="R5241" s="75"/>
      <c r="S5241" s="75"/>
      <c r="T5241" s="75"/>
      <c r="U5241" s="75"/>
      <c r="V5241" s="75"/>
      <c r="W5241" s="75"/>
      <c r="X5241" s="75"/>
      <c r="Y5241" s="75"/>
      <c r="Z5241" s="75"/>
      <c r="AA5241" s="75"/>
      <c r="AB5241" s="75"/>
      <c r="AC5241" s="75"/>
      <c r="AD5241" s="75"/>
      <c r="AE5241" s="75"/>
      <c r="AF5241" s="75"/>
      <c r="AG5241" s="75"/>
      <c r="AH5241" s="75"/>
      <c r="AI5241" s="75"/>
      <c r="AK5241" s="75"/>
      <c r="AL5241" s="76"/>
      <c r="AM5241" s="75"/>
      <c r="AO5241" s="75"/>
      <c r="AP5241" s="75"/>
      <c r="AQ5241" s="75"/>
      <c r="AR5241" s="75"/>
      <c r="AS5241" s="75"/>
      <c r="AT5241" s="75"/>
      <c r="AU5241" s="75"/>
      <c r="AV5241" s="75"/>
      <c r="AW5241" s="75"/>
      <c r="AX5241" s="75"/>
      <c r="AY5241" s="75"/>
      <c r="AZ5241" s="75"/>
      <c r="BA5241" s="75"/>
      <c r="BB5241" s="75"/>
      <c r="BC5241" s="75"/>
      <c r="BD5241" s="75"/>
      <c r="BE5241" s="75"/>
      <c r="BF5241" s="75"/>
    </row>
    <row r="5242" spans="1:58" ht="11.25" customHeight="1" x14ac:dyDescent="0.3">
      <c r="A5242" s="75"/>
      <c r="B5242" s="75"/>
      <c r="C5242" s="958"/>
      <c r="D5242" s="75"/>
      <c r="E5242" s="75"/>
      <c r="F5242" s="75"/>
      <c r="G5242" s="75"/>
      <c r="H5242" s="75"/>
      <c r="I5242" s="75"/>
      <c r="J5242" s="75"/>
      <c r="K5242" s="75"/>
      <c r="L5242" s="75"/>
      <c r="M5242" s="75"/>
      <c r="N5242" s="75"/>
      <c r="O5242" s="75"/>
      <c r="P5242" s="75"/>
      <c r="Q5242" s="75"/>
      <c r="R5242" s="75"/>
      <c r="S5242" s="75"/>
      <c r="T5242" s="75"/>
      <c r="U5242" s="75"/>
      <c r="V5242" s="75"/>
      <c r="W5242" s="75"/>
      <c r="X5242" s="75"/>
      <c r="Y5242" s="75"/>
      <c r="Z5242" s="75"/>
      <c r="AA5242" s="75"/>
      <c r="AB5242" s="75"/>
      <c r="AC5242" s="75"/>
      <c r="AD5242" s="75"/>
      <c r="AE5242" s="75"/>
      <c r="AF5242" s="75"/>
      <c r="AG5242" s="75"/>
      <c r="AH5242" s="75"/>
      <c r="AI5242" s="75"/>
      <c r="AK5242" s="75"/>
      <c r="AL5242" s="76"/>
      <c r="AM5242" s="75"/>
      <c r="AO5242" s="75"/>
      <c r="AP5242" s="75"/>
      <c r="AQ5242" s="75"/>
      <c r="AR5242" s="75"/>
      <c r="AS5242" s="75"/>
      <c r="AT5242" s="75"/>
      <c r="AU5242" s="75"/>
      <c r="AV5242" s="75"/>
      <c r="AW5242" s="75"/>
      <c r="AX5242" s="75"/>
      <c r="AY5242" s="75"/>
      <c r="AZ5242" s="75"/>
      <c r="BA5242" s="75"/>
      <c r="BB5242" s="75"/>
      <c r="BC5242" s="75"/>
      <c r="BD5242" s="75"/>
      <c r="BE5242" s="75"/>
      <c r="BF5242" s="75"/>
    </row>
    <row r="5243" spans="1:58" ht="11.25" customHeight="1" x14ac:dyDescent="0.3">
      <c r="A5243" s="75"/>
      <c r="B5243" s="75"/>
      <c r="C5243" s="958"/>
      <c r="D5243" s="75"/>
      <c r="E5243" s="75"/>
      <c r="F5243" s="75"/>
      <c r="G5243" s="75"/>
      <c r="H5243" s="75"/>
      <c r="I5243" s="75"/>
      <c r="J5243" s="75"/>
      <c r="K5243" s="75"/>
      <c r="L5243" s="75"/>
      <c r="M5243" s="75"/>
      <c r="N5243" s="75"/>
      <c r="O5243" s="75"/>
      <c r="P5243" s="75"/>
      <c r="Q5243" s="75"/>
      <c r="R5243" s="75"/>
      <c r="S5243" s="75"/>
      <c r="T5243" s="75"/>
      <c r="U5243" s="75"/>
      <c r="V5243" s="75"/>
      <c r="W5243" s="75"/>
      <c r="X5243" s="75"/>
      <c r="Y5243" s="75"/>
      <c r="Z5243" s="75"/>
      <c r="AA5243" s="75"/>
      <c r="AB5243" s="75"/>
      <c r="AC5243" s="75"/>
      <c r="AD5243" s="75"/>
      <c r="AE5243" s="75"/>
      <c r="AF5243" s="75"/>
      <c r="AG5243" s="75"/>
      <c r="AH5243" s="75"/>
      <c r="AI5243" s="75"/>
      <c r="AK5243" s="75"/>
      <c r="AL5243" s="76"/>
      <c r="AM5243" s="75"/>
      <c r="AO5243" s="75"/>
      <c r="AP5243" s="75"/>
      <c r="AQ5243" s="75"/>
      <c r="AR5243" s="75"/>
      <c r="AS5243" s="75"/>
      <c r="AT5243" s="75"/>
      <c r="AU5243" s="75"/>
      <c r="AV5243" s="75"/>
      <c r="AW5243" s="75"/>
      <c r="AX5243" s="75"/>
      <c r="AY5243" s="75"/>
      <c r="AZ5243" s="75"/>
      <c r="BA5243" s="75"/>
      <c r="BB5243" s="75"/>
      <c r="BC5243" s="75"/>
      <c r="BD5243" s="75"/>
      <c r="BE5243" s="75"/>
      <c r="BF5243" s="75"/>
    </row>
    <row r="5244" spans="1:58" ht="11.25" customHeight="1" x14ac:dyDescent="0.3">
      <c r="A5244" s="75"/>
      <c r="B5244" s="75"/>
      <c r="C5244" s="958"/>
      <c r="D5244" s="75"/>
      <c r="E5244" s="75"/>
      <c r="F5244" s="75"/>
      <c r="G5244" s="75"/>
      <c r="H5244" s="75"/>
      <c r="I5244" s="75"/>
      <c r="J5244" s="75"/>
      <c r="K5244" s="75"/>
      <c r="L5244" s="75"/>
      <c r="M5244" s="75"/>
      <c r="N5244" s="75"/>
      <c r="O5244" s="75"/>
      <c r="P5244" s="75"/>
      <c r="Q5244" s="75"/>
      <c r="R5244" s="75"/>
      <c r="S5244" s="75"/>
      <c r="T5244" s="75"/>
      <c r="U5244" s="75"/>
      <c r="V5244" s="75"/>
      <c r="W5244" s="75"/>
      <c r="X5244" s="75"/>
      <c r="Y5244" s="75"/>
      <c r="Z5244" s="75"/>
      <c r="AA5244" s="75"/>
      <c r="AB5244" s="75"/>
      <c r="AC5244" s="75"/>
      <c r="AD5244" s="75"/>
      <c r="AE5244" s="75"/>
      <c r="AF5244" s="75"/>
      <c r="AG5244" s="75"/>
      <c r="AH5244" s="75"/>
      <c r="AI5244" s="75"/>
      <c r="AK5244" s="75"/>
      <c r="AL5244" s="76"/>
      <c r="AM5244" s="75"/>
      <c r="AO5244" s="75"/>
      <c r="AP5244" s="75"/>
      <c r="AQ5244" s="75"/>
      <c r="AR5244" s="75"/>
      <c r="AS5244" s="75"/>
      <c r="AT5244" s="75"/>
      <c r="AU5244" s="75"/>
      <c r="AV5244" s="75"/>
      <c r="AW5244" s="75"/>
      <c r="AX5244" s="75"/>
      <c r="AY5244" s="75"/>
      <c r="AZ5244" s="75"/>
      <c r="BA5244" s="75"/>
      <c r="BB5244" s="75"/>
      <c r="BC5244" s="75"/>
      <c r="BD5244" s="75"/>
      <c r="BE5244" s="75"/>
      <c r="BF5244" s="75"/>
    </row>
    <row r="5245" spans="1:58" ht="11.25" customHeight="1" x14ac:dyDescent="0.3">
      <c r="A5245" s="75"/>
      <c r="B5245" s="75"/>
      <c r="C5245" s="958"/>
      <c r="D5245" s="75"/>
      <c r="E5245" s="75"/>
      <c r="F5245" s="75"/>
      <c r="G5245" s="75"/>
      <c r="H5245" s="75"/>
      <c r="I5245" s="75"/>
      <c r="J5245" s="75"/>
      <c r="K5245" s="75"/>
      <c r="L5245" s="75"/>
      <c r="M5245" s="75"/>
      <c r="N5245" s="75"/>
      <c r="O5245" s="75"/>
      <c r="P5245" s="75"/>
      <c r="Q5245" s="75"/>
      <c r="R5245" s="75"/>
      <c r="S5245" s="75"/>
      <c r="T5245" s="75"/>
      <c r="U5245" s="75"/>
      <c r="V5245" s="75"/>
      <c r="W5245" s="75"/>
      <c r="X5245" s="75"/>
      <c r="Y5245" s="75"/>
      <c r="Z5245" s="75"/>
      <c r="AA5245" s="75"/>
      <c r="AB5245" s="75"/>
      <c r="AC5245" s="75"/>
      <c r="AD5245" s="75"/>
      <c r="AE5245" s="75"/>
      <c r="AF5245" s="75"/>
      <c r="AG5245" s="75"/>
      <c r="AH5245" s="75"/>
      <c r="AI5245" s="75"/>
      <c r="AK5245" s="75"/>
      <c r="AL5245" s="76"/>
      <c r="AM5245" s="75"/>
      <c r="AO5245" s="75"/>
      <c r="AP5245" s="75"/>
      <c r="AQ5245" s="75"/>
      <c r="AR5245" s="75"/>
      <c r="AS5245" s="75"/>
      <c r="AT5245" s="75"/>
      <c r="AU5245" s="75"/>
      <c r="AV5245" s="75"/>
      <c r="AW5245" s="75"/>
      <c r="AX5245" s="75"/>
      <c r="AY5245" s="75"/>
      <c r="AZ5245" s="75"/>
      <c r="BA5245" s="75"/>
      <c r="BB5245" s="75"/>
      <c r="BC5245" s="75"/>
      <c r="BD5245" s="75"/>
      <c r="BE5245" s="75"/>
      <c r="BF5245" s="75"/>
    </row>
    <row r="5246" spans="1:58" ht="11.25" customHeight="1" x14ac:dyDescent="0.3">
      <c r="A5246" s="75"/>
      <c r="B5246" s="75"/>
      <c r="C5246" s="958"/>
      <c r="D5246" s="75"/>
      <c r="E5246" s="75"/>
      <c r="F5246" s="75"/>
      <c r="G5246" s="75"/>
      <c r="H5246" s="75"/>
      <c r="I5246" s="75"/>
      <c r="J5246" s="75"/>
      <c r="K5246" s="75"/>
      <c r="L5246" s="75"/>
      <c r="M5246" s="75"/>
      <c r="N5246" s="75"/>
      <c r="O5246" s="75"/>
      <c r="P5246" s="75"/>
      <c r="Q5246" s="75"/>
      <c r="R5246" s="75"/>
      <c r="S5246" s="75"/>
      <c r="T5246" s="75"/>
      <c r="U5246" s="75"/>
      <c r="V5246" s="75"/>
      <c r="W5246" s="75"/>
      <c r="X5246" s="75"/>
      <c r="Y5246" s="75"/>
      <c r="Z5246" s="75"/>
      <c r="AA5246" s="75"/>
      <c r="AB5246" s="75"/>
      <c r="AC5246" s="75"/>
      <c r="AD5246" s="75"/>
      <c r="AE5246" s="75"/>
      <c r="AF5246" s="75"/>
      <c r="AG5246" s="75"/>
      <c r="AH5246" s="75"/>
      <c r="AI5246" s="75"/>
      <c r="AK5246" s="75"/>
      <c r="AL5246" s="76"/>
      <c r="AM5246" s="75"/>
      <c r="AO5246" s="75"/>
      <c r="AP5246" s="75"/>
      <c r="AQ5246" s="75"/>
      <c r="AR5246" s="75"/>
      <c r="AS5246" s="75"/>
      <c r="AT5246" s="75"/>
      <c r="AU5246" s="75"/>
      <c r="AV5246" s="75"/>
      <c r="AW5246" s="75"/>
      <c r="AX5246" s="75"/>
      <c r="AY5246" s="75"/>
      <c r="AZ5246" s="75"/>
      <c r="BA5246" s="75"/>
      <c r="BB5246" s="75"/>
      <c r="BC5246" s="75"/>
      <c r="BD5246" s="75"/>
      <c r="BE5246" s="75"/>
      <c r="BF5246" s="75"/>
    </row>
    <row r="5247" spans="1:58" ht="11.25" customHeight="1" x14ac:dyDescent="0.3">
      <c r="A5247" s="75"/>
      <c r="B5247" s="75"/>
      <c r="C5247" s="958"/>
      <c r="D5247" s="75"/>
      <c r="E5247" s="75"/>
      <c r="F5247" s="75"/>
      <c r="G5247" s="75"/>
      <c r="H5247" s="75"/>
      <c r="I5247" s="75"/>
      <c r="J5247" s="75"/>
      <c r="K5247" s="75"/>
      <c r="L5247" s="75"/>
      <c r="M5247" s="75"/>
      <c r="N5247" s="75"/>
      <c r="O5247" s="75"/>
      <c r="P5247" s="75"/>
      <c r="Q5247" s="75"/>
      <c r="R5247" s="75"/>
      <c r="S5247" s="75"/>
      <c r="T5247" s="75"/>
      <c r="U5247" s="75"/>
      <c r="V5247" s="75"/>
      <c r="W5247" s="75"/>
      <c r="X5247" s="75"/>
      <c r="Y5247" s="75"/>
      <c r="Z5247" s="75"/>
      <c r="AA5247" s="75"/>
      <c r="AB5247" s="75"/>
      <c r="AC5247" s="75"/>
      <c r="AD5247" s="75"/>
      <c r="AE5247" s="75"/>
      <c r="AF5247" s="75"/>
      <c r="AG5247" s="75"/>
      <c r="AH5247" s="75"/>
      <c r="AI5247" s="75"/>
    </row>
    <row r="5248" spans="1:58" ht="11.25" customHeight="1" x14ac:dyDescent="0.3">
      <c r="C5248" s="958"/>
    </row>
    <row r="5249" spans="1:58" ht="11.25" customHeight="1" x14ac:dyDescent="0.3">
      <c r="C5249" s="958"/>
    </row>
    <row r="5263" spans="1:58" ht="11.25" customHeight="1" x14ac:dyDescent="0.3">
      <c r="AK5263" s="75"/>
      <c r="AL5263" s="76"/>
      <c r="AM5263" s="75"/>
      <c r="AO5263" s="75"/>
      <c r="AP5263" s="75"/>
      <c r="AQ5263" s="75"/>
      <c r="AR5263" s="75"/>
      <c r="AS5263" s="75"/>
      <c r="AT5263" s="75"/>
      <c r="AU5263" s="75"/>
      <c r="AV5263" s="75"/>
      <c r="AW5263" s="75"/>
      <c r="AX5263" s="75"/>
      <c r="AY5263" s="75"/>
      <c r="AZ5263" s="75"/>
      <c r="BA5263" s="75"/>
      <c r="BB5263" s="75"/>
      <c r="BC5263" s="75"/>
      <c r="BD5263" s="75"/>
      <c r="BE5263" s="75"/>
      <c r="BF5263" s="75"/>
    </row>
    <row r="5264" spans="1:58" ht="11.25" customHeight="1" x14ac:dyDescent="0.3">
      <c r="A5264" s="75"/>
      <c r="B5264" s="75"/>
      <c r="D5264" s="75"/>
      <c r="E5264" s="75"/>
      <c r="F5264" s="75"/>
      <c r="G5264" s="75"/>
      <c r="H5264" s="75"/>
      <c r="I5264" s="75"/>
      <c r="J5264" s="75"/>
      <c r="K5264" s="75"/>
      <c r="L5264" s="75"/>
      <c r="M5264" s="75"/>
      <c r="N5264" s="75"/>
      <c r="O5264" s="75"/>
      <c r="P5264" s="75"/>
      <c r="Q5264" s="75"/>
      <c r="R5264" s="75"/>
      <c r="S5264" s="75"/>
      <c r="T5264" s="75"/>
      <c r="U5264" s="75"/>
      <c r="V5264" s="75"/>
      <c r="W5264" s="75"/>
      <c r="X5264" s="75"/>
      <c r="Y5264" s="75"/>
      <c r="Z5264" s="75"/>
      <c r="AA5264" s="75"/>
      <c r="AB5264" s="75"/>
      <c r="AC5264" s="75"/>
      <c r="AD5264" s="75"/>
      <c r="AE5264" s="75"/>
      <c r="AF5264" s="75"/>
      <c r="AG5264" s="75"/>
      <c r="AH5264" s="75"/>
      <c r="AI5264" s="75"/>
      <c r="AK5264" s="75"/>
      <c r="AL5264" s="76"/>
      <c r="AM5264" s="75"/>
      <c r="AO5264" s="75"/>
      <c r="AP5264" s="75"/>
      <c r="AQ5264" s="75"/>
      <c r="AR5264" s="75"/>
      <c r="AS5264" s="75"/>
      <c r="AT5264" s="75"/>
      <c r="AU5264" s="75"/>
      <c r="AV5264" s="75"/>
      <c r="AW5264" s="75"/>
      <c r="AX5264" s="75"/>
      <c r="AY5264" s="75"/>
      <c r="AZ5264" s="75"/>
      <c r="BA5264" s="75"/>
      <c r="BB5264" s="75"/>
      <c r="BC5264" s="75"/>
      <c r="BD5264" s="75"/>
      <c r="BE5264" s="75"/>
      <c r="BF5264" s="75"/>
    </row>
    <row r="5265" spans="1:58" ht="11.25" customHeight="1" x14ac:dyDescent="0.3">
      <c r="A5265" s="75"/>
      <c r="B5265" s="75"/>
      <c r="D5265" s="75"/>
      <c r="E5265" s="75"/>
      <c r="F5265" s="75"/>
      <c r="G5265" s="75"/>
      <c r="H5265" s="75"/>
      <c r="I5265" s="75"/>
      <c r="J5265" s="75"/>
      <c r="K5265" s="75"/>
      <c r="L5265" s="75"/>
      <c r="M5265" s="75"/>
      <c r="N5265" s="75"/>
      <c r="O5265" s="75"/>
      <c r="P5265" s="75"/>
      <c r="Q5265" s="75"/>
      <c r="R5265" s="75"/>
      <c r="S5265" s="75"/>
      <c r="T5265" s="75"/>
      <c r="U5265" s="75"/>
      <c r="V5265" s="75"/>
      <c r="W5265" s="75"/>
      <c r="X5265" s="75"/>
      <c r="Y5265" s="75"/>
      <c r="Z5265" s="75"/>
      <c r="AA5265" s="75"/>
      <c r="AB5265" s="75"/>
      <c r="AC5265" s="75"/>
      <c r="AD5265" s="75"/>
      <c r="AE5265" s="75"/>
      <c r="AF5265" s="75"/>
      <c r="AG5265" s="75"/>
      <c r="AH5265" s="75"/>
      <c r="AI5265" s="75"/>
      <c r="AK5265" s="75"/>
      <c r="AL5265" s="76"/>
      <c r="AM5265" s="75"/>
      <c r="AO5265" s="75"/>
      <c r="AP5265" s="75"/>
      <c r="AQ5265" s="75"/>
      <c r="AR5265" s="75"/>
      <c r="AS5265" s="75"/>
      <c r="AT5265" s="75"/>
      <c r="AU5265" s="75"/>
      <c r="AV5265" s="75"/>
      <c r="AW5265" s="75"/>
      <c r="AX5265" s="75"/>
      <c r="AY5265" s="75"/>
      <c r="AZ5265" s="75"/>
      <c r="BA5265" s="75"/>
      <c r="BB5265" s="75"/>
      <c r="BC5265" s="75"/>
      <c r="BD5265" s="75"/>
      <c r="BE5265" s="75"/>
      <c r="BF5265" s="75"/>
    </row>
    <row r="5266" spans="1:58" ht="11.25" customHeight="1" x14ac:dyDescent="0.3">
      <c r="A5266" s="75"/>
      <c r="B5266" s="75"/>
      <c r="C5266" s="958"/>
      <c r="D5266" s="75"/>
      <c r="E5266" s="75"/>
      <c r="F5266" s="75"/>
      <c r="G5266" s="75"/>
      <c r="H5266" s="75"/>
      <c r="I5266" s="75"/>
      <c r="J5266" s="75"/>
      <c r="K5266" s="75"/>
      <c r="L5266" s="75"/>
      <c r="M5266" s="75"/>
      <c r="N5266" s="75"/>
      <c r="O5266" s="75"/>
      <c r="P5266" s="75"/>
      <c r="Q5266" s="75"/>
      <c r="R5266" s="75"/>
      <c r="S5266" s="75"/>
      <c r="T5266" s="75"/>
      <c r="U5266" s="75"/>
      <c r="V5266" s="75"/>
      <c r="W5266" s="75"/>
      <c r="X5266" s="75"/>
      <c r="Y5266" s="75"/>
      <c r="Z5266" s="75"/>
      <c r="AA5266" s="75"/>
      <c r="AB5266" s="75"/>
      <c r="AC5266" s="75"/>
      <c r="AD5266" s="75"/>
      <c r="AE5266" s="75"/>
      <c r="AF5266" s="75"/>
      <c r="AG5266" s="75"/>
      <c r="AH5266" s="75"/>
      <c r="AI5266" s="75"/>
      <c r="AK5266" s="75"/>
      <c r="AL5266" s="76"/>
      <c r="AM5266" s="75"/>
      <c r="AO5266" s="75"/>
      <c r="AP5266" s="75"/>
      <c r="AQ5266" s="75"/>
      <c r="AR5266" s="75"/>
      <c r="AS5266" s="75"/>
      <c r="AT5266" s="75"/>
      <c r="AU5266" s="75"/>
      <c r="AV5266" s="75"/>
      <c r="AW5266" s="75"/>
      <c r="AX5266" s="75"/>
      <c r="AY5266" s="75"/>
      <c r="AZ5266" s="75"/>
      <c r="BA5266" s="75"/>
      <c r="BB5266" s="75"/>
      <c r="BC5266" s="75"/>
      <c r="BD5266" s="75"/>
      <c r="BE5266" s="75"/>
      <c r="BF5266" s="75"/>
    </row>
    <row r="5267" spans="1:58" ht="11.25" customHeight="1" x14ac:dyDescent="0.3">
      <c r="A5267" s="75"/>
      <c r="B5267" s="75"/>
      <c r="C5267" s="958"/>
      <c r="D5267" s="75"/>
      <c r="E5267" s="75"/>
      <c r="F5267" s="75"/>
      <c r="G5267" s="75"/>
      <c r="H5267" s="75"/>
      <c r="I5267" s="75"/>
      <c r="J5267" s="75"/>
      <c r="K5267" s="75"/>
      <c r="L5267" s="75"/>
      <c r="M5267" s="75"/>
      <c r="N5267" s="75"/>
      <c r="O5267" s="75"/>
      <c r="P5267" s="75"/>
      <c r="Q5267" s="75"/>
      <c r="R5267" s="75"/>
      <c r="S5267" s="75"/>
      <c r="T5267" s="75"/>
      <c r="U5267" s="75"/>
      <c r="V5267" s="75"/>
      <c r="W5267" s="75"/>
      <c r="X5267" s="75"/>
      <c r="Y5267" s="75"/>
      <c r="Z5267" s="75"/>
      <c r="AA5267" s="75"/>
      <c r="AB5267" s="75"/>
      <c r="AC5267" s="75"/>
      <c r="AD5267" s="75"/>
      <c r="AE5267" s="75"/>
      <c r="AF5267" s="75"/>
      <c r="AG5267" s="75"/>
      <c r="AH5267" s="75"/>
      <c r="AI5267" s="75"/>
      <c r="AK5267" s="75"/>
      <c r="AL5267" s="76"/>
      <c r="AM5267" s="75"/>
      <c r="AO5267" s="75"/>
      <c r="AP5267" s="75"/>
      <c r="AQ5267" s="75"/>
      <c r="AR5267" s="75"/>
      <c r="AS5267" s="75"/>
      <c r="AT5267" s="75"/>
      <c r="AU5267" s="75"/>
      <c r="AV5267" s="75"/>
      <c r="AW5267" s="75"/>
      <c r="AX5267" s="75"/>
      <c r="AY5267" s="75"/>
      <c r="AZ5267" s="75"/>
      <c r="BA5267" s="75"/>
      <c r="BB5267" s="75"/>
      <c r="BC5267" s="75"/>
      <c r="BD5267" s="75"/>
      <c r="BE5267" s="75"/>
      <c r="BF5267" s="75"/>
    </row>
    <row r="5268" spans="1:58" ht="11.25" customHeight="1" x14ac:dyDescent="0.3">
      <c r="A5268" s="75"/>
      <c r="B5268" s="75"/>
      <c r="C5268" s="958"/>
      <c r="D5268" s="75"/>
      <c r="E5268" s="75"/>
      <c r="F5268" s="75"/>
      <c r="G5268" s="75"/>
      <c r="H5268" s="75"/>
      <c r="I5268" s="75"/>
      <c r="J5268" s="75"/>
      <c r="K5268" s="75"/>
      <c r="L5268" s="75"/>
      <c r="M5268" s="75"/>
      <c r="N5268" s="75"/>
      <c r="O5268" s="75"/>
      <c r="P5268" s="75"/>
      <c r="Q5268" s="75"/>
      <c r="R5268" s="75"/>
      <c r="S5268" s="75"/>
      <c r="T5268" s="75"/>
      <c r="U5268" s="75"/>
      <c r="V5268" s="75"/>
      <c r="W5268" s="75"/>
      <c r="X5268" s="75"/>
      <c r="Y5268" s="75"/>
      <c r="Z5268" s="75"/>
      <c r="AA5268" s="75"/>
      <c r="AB5268" s="75"/>
      <c r="AC5268" s="75"/>
      <c r="AD5268" s="75"/>
      <c r="AE5268" s="75"/>
      <c r="AF5268" s="75"/>
      <c r="AG5268" s="75"/>
      <c r="AH5268" s="75"/>
      <c r="AI5268" s="75"/>
    </row>
    <row r="5269" spans="1:58" ht="11.25" customHeight="1" x14ac:dyDescent="0.3">
      <c r="C5269" s="958"/>
      <c r="AK5269" s="75"/>
      <c r="AL5269" s="76"/>
      <c r="AM5269" s="75"/>
      <c r="AO5269" s="75"/>
      <c r="AP5269" s="75"/>
      <c r="AQ5269" s="75"/>
      <c r="AR5269" s="75"/>
      <c r="AS5269" s="75"/>
      <c r="AT5269" s="75"/>
      <c r="AU5269" s="75"/>
      <c r="AV5269" s="75"/>
      <c r="AW5269" s="75"/>
      <c r="AX5269" s="75"/>
      <c r="AY5269" s="75"/>
      <c r="AZ5269" s="75"/>
      <c r="BA5269" s="75"/>
      <c r="BB5269" s="75"/>
      <c r="BC5269" s="75"/>
      <c r="BD5269" s="75"/>
      <c r="BE5269" s="75"/>
      <c r="BF5269" s="75"/>
    </row>
    <row r="5270" spans="1:58" ht="11.25" customHeight="1" x14ac:dyDescent="0.3">
      <c r="A5270" s="75"/>
      <c r="B5270" s="75"/>
      <c r="C5270" s="958"/>
      <c r="D5270" s="75"/>
      <c r="E5270" s="75"/>
      <c r="F5270" s="75"/>
      <c r="G5270" s="75"/>
      <c r="H5270" s="75"/>
      <c r="I5270" s="75"/>
      <c r="J5270" s="75"/>
      <c r="K5270" s="75"/>
      <c r="L5270" s="75"/>
      <c r="M5270" s="75"/>
      <c r="N5270" s="75"/>
      <c r="O5270" s="75"/>
      <c r="P5270" s="75"/>
      <c r="Q5270" s="75"/>
      <c r="R5270" s="75"/>
      <c r="S5270" s="75"/>
      <c r="T5270" s="75"/>
      <c r="U5270" s="75"/>
      <c r="V5270" s="75"/>
      <c r="W5270" s="75"/>
      <c r="X5270" s="75"/>
      <c r="Y5270" s="75"/>
      <c r="Z5270" s="75"/>
      <c r="AA5270" s="75"/>
      <c r="AB5270" s="75"/>
      <c r="AC5270" s="75"/>
      <c r="AD5270" s="75"/>
      <c r="AE5270" s="75"/>
      <c r="AF5270" s="75"/>
      <c r="AG5270" s="75"/>
      <c r="AH5270" s="75"/>
      <c r="AI5270" s="75"/>
      <c r="AK5270" s="75"/>
      <c r="AL5270" s="76"/>
      <c r="AM5270" s="75"/>
      <c r="AO5270" s="75"/>
      <c r="AP5270" s="75"/>
      <c r="AQ5270" s="75"/>
      <c r="AR5270" s="75"/>
      <c r="AS5270" s="75"/>
      <c r="AT5270" s="75"/>
      <c r="AU5270" s="75"/>
      <c r="AV5270" s="75"/>
      <c r="AW5270" s="75"/>
      <c r="AX5270" s="75"/>
      <c r="AY5270" s="75"/>
      <c r="AZ5270" s="75"/>
      <c r="BA5270" s="75"/>
      <c r="BB5270" s="75"/>
      <c r="BC5270" s="75"/>
      <c r="BD5270" s="75"/>
      <c r="BE5270" s="75"/>
      <c r="BF5270" s="75"/>
    </row>
    <row r="5271" spans="1:58" ht="11.25" customHeight="1" x14ac:dyDescent="0.3">
      <c r="A5271" s="75"/>
      <c r="B5271" s="75"/>
      <c r="D5271" s="75"/>
      <c r="E5271" s="75"/>
      <c r="F5271" s="75"/>
      <c r="G5271" s="75"/>
      <c r="H5271" s="75"/>
      <c r="I5271" s="75"/>
      <c r="J5271" s="75"/>
      <c r="K5271" s="75"/>
      <c r="L5271" s="75"/>
      <c r="M5271" s="75"/>
      <c r="N5271" s="75"/>
      <c r="O5271" s="75"/>
      <c r="P5271" s="75"/>
      <c r="Q5271" s="75"/>
      <c r="R5271" s="75"/>
      <c r="S5271" s="75"/>
      <c r="T5271" s="75"/>
      <c r="U5271" s="75"/>
      <c r="V5271" s="75"/>
      <c r="W5271" s="75"/>
      <c r="X5271" s="75"/>
      <c r="Y5271" s="75"/>
      <c r="Z5271" s="75"/>
      <c r="AA5271" s="75"/>
      <c r="AB5271" s="75"/>
      <c r="AC5271" s="75"/>
      <c r="AD5271" s="75"/>
      <c r="AE5271" s="75"/>
      <c r="AF5271" s="75"/>
      <c r="AG5271" s="75"/>
      <c r="AH5271" s="75"/>
      <c r="AI5271" s="75"/>
      <c r="AK5271" s="75"/>
      <c r="AL5271" s="76"/>
      <c r="AM5271" s="75"/>
      <c r="AO5271" s="75"/>
      <c r="AP5271" s="75"/>
      <c r="AQ5271" s="75"/>
      <c r="AR5271" s="75"/>
      <c r="AS5271" s="75"/>
      <c r="AT5271" s="75"/>
      <c r="AU5271" s="75"/>
      <c r="AV5271" s="75"/>
      <c r="AW5271" s="75"/>
      <c r="AX5271" s="75"/>
      <c r="AY5271" s="75"/>
      <c r="AZ5271" s="75"/>
      <c r="BA5271" s="75"/>
      <c r="BB5271" s="75"/>
      <c r="BC5271" s="75"/>
      <c r="BD5271" s="75"/>
      <c r="BE5271" s="75"/>
      <c r="BF5271" s="75"/>
    </row>
    <row r="5272" spans="1:58" ht="11.25" customHeight="1" x14ac:dyDescent="0.3">
      <c r="A5272" s="75"/>
      <c r="B5272" s="75"/>
      <c r="C5272" s="958"/>
      <c r="D5272" s="75"/>
      <c r="E5272" s="75"/>
      <c r="F5272" s="75"/>
      <c r="G5272" s="75"/>
      <c r="H5272" s="75"/>
      <c r="I5272" s="75"/>
      <c r="J5272" s="75"/>
      <c r="K5272" s="75"/>
      <c r="L5272" s="75"/>
      <c r="M5272" s="75"/>
      <c r="N5272" s="75"/>
      <c r="O5272" s="75"/>
      <c r="P5272" s="75"/>
      <c r="Q5272" s="75"/>
      <c r="R5272" s="75"/>
      <c r="S5272" s="75"/>
      <c r="T5272" s="75"/>
      <c r="U5272" s="75"/>
      <c r="V5272" s="75"/>
      <c r="W5272" s="75"/>
      <c r="X5272" s="75"/>
      <c r="Y5272" s="75"/>
      <c r="Z5272" s="75"/>
      <c r="AA5272" s="75"/>
      <c r="AB5272" s="75"/>
      <c r="AC5272" s="75"/>
      <c r="AD5272" s="75"/>
      <c r="AE5272" s="75"/>
      <c r="AF5272" s="75"/>
      <c r="AG5272" s="75"/>
      <c r="AH5272" s="75"/>
      <c r="AI5272" s="75"/>
      <c r="AK5272" s="75"/>
      <c r="AL5272" s="76"/>
      <c r="AM5272" s="75"/>
      <c r="AO5272" s="75"/>
      <c r="AP5272" s="75"/>
      <c r="AQ5272" s="75"/>
      <c r="AR5272" s="75"/>
      <c r="AS5272" s="75"/>
      <c r="AT5272" s="75"/>
      <c r="AU5272" s="75"/>
      <c r="AV5272" s="75"/>
      <c r="AW5272" s="75"/>
      <c r="AX5272" s="75"/>
      <c r="AY5272" s="75"/>
      <c r="AZ5272" s="75"/>
      <c r="BA5272" s="75"/>
      <c r="BB5272" s="75"/>
      <c r="BC5272" s="75"/>
      <c r="BD5272" s="75"/>
      <c r="BE5272" s="75"/>
      <c r="BF5272" s="75"/>
    </row>
    <row r="5273" spans="1:58" ht="11.25" customHeight="1" x14ac:dyDescent="0.3">
      <c r="A5273" s="75"/>
      <c r="B5273" s="75"/>
      <c r="C5273" s="958"/>
      <c r="D5273" s="75"/>
      <c r="E5273" s="75"/>
      <c r="F5273" s="75"/>
      <c r="G5273" s="75"/>
      <c r="H5273" s="75"/>
      <c r="I5273" s="75"/>
      <c r="J5273" s="75"/>
      <c r="K5273" s="75"/>
      <c r="L5273" s="75"/>
      <c r="M5273" s="75"/>
      <c r="N5273" s="75"/>
      <c r="O5273" s="75"/>
      <c r="P5273" s="75"/>
      <c r="Q5273" s="75"/>
      <c r="R5273" s="75"/>
      <c r="S5273" s="75"/>
      <c r="T5273" s="75"/>
      <c r="U5273" s="75"/>
      <c r="V5273" s="75"/>
      <c r="W5273" s="75"/>
      <c r="X5273" s="75"/>
      <c r="Y5273" s="75"/>
      <c r="Z5273" s="75"/>
      <c r="AA5273" s="75"/>
      <c r="AB5273" s="75"/>
      <c r="AC5273" s="75"/>
      <c r="AD5273" s="75"/>
      <c r="AE5273" s="75"/>
      <c r="AF5273" s="75"/>
      <c r="AG5273" s="75"/>
      <c r="AH5273" s="75"/>
      <c r="AI5273" s="75"/>
      <c r="AK5273" s="75"/>
      <c r="AL5273" s="76"/>
      <c r="AM5273" s="75"/>
      <c r="AO5273" s="75"/>
      <c r="AP5273" s="75"/>
      <c r="AQ5273" s="75"/>
      <c r="AR5273" s="75"/>
      <c r="AS5273" s="75"/>
      <c r="AT5273" s="75"/>
      <c r="AU5273" s="75"/>
      <c r="AV5273" s="75"/>
      <c r="AW5273" s="75"/>
      <c r="AX5273" s="75"/>
      <c r="AY5273" s="75"/>
      <c r="AZ5273" s="75"/>
      <c r="BA5273" s="75"/>
      <c r="BB5273" s="75"/>
      <c r="BC5273" s="75"/>
      <c r="BD5273" s="75"/>
      <c r="BE5273" s="75"/>
      <c r="BF5273" s="75"/>
    </row>
    <row r="5274" spans="1:58" ht="11.25" customHeight="1" x14ac:dyDescent="0.3">
      <c r="A5274" s="75"/>
      <c r="B5274" s="75"/>
      <c r="C5274" s="958"/>
      <c r="D5274" s="75"/>
      <c r="E5274" s="75"/>
      <c r="F5274" s="75"/>
      <c r="G5274" s="75"/>
      <c r="H5274" s="75"/>
      <c r="I5274" s="75"/>
      <c r="J5274" s="75"/>
      <c r="K5274" s="75"/>
      <c r="L5274" s="75"/>
      <c r="M5274" s="75"/>
      <c r="N5274" s="75"/>
      <c r="O5274" s="75"/>
      <c r="P5274" s="75"/>
      <c r="Q5274" s="75"/>
      <c r="R5274" s="75"/>
      <c r="S5274" s="75"/>
      <c r="T5274" s="75"/>
      <c r="U5274" s="75"/>
      <c r="V5274" s="75"/>
      <c r="W5274" s="75"/>
      <c r="X5274" s="75"/>
      <c r="Y5274" s="75"/>
      <c r="Z5274" s="75"/>
      <c r="AA5274" s="75"/>
      <c r="AB5274" s="75"/>
      <c r="AC5274" s="75"/>
      <c r="AD5274" s="75"/>
      <c r="AE5274" s="75"/>
      <c r="AF5274" s="75"/>
      <c r="AG5274" s="75"/>
      <c r="AH5274" s="75"/>
      <c r="AI5274" s="75"/>
      <c r="AK5274" s="75"/>
      <c r="AL5274" s="76"/>
      <c r="AM5274" s="75"/>
      <c r="AO5274" s="75"/>
      <c r="AP5274" s="75"/>
      <c r="AQ5274" s="75"/>
      <c r="AR5274" s="75"/>
      <c r="AS5274" s="75"/>
      <c r="AT5274" s="75"/>
      <c r="AU5274" s="75"/>
      <c r="AV5274" s="75"/>
      <c r="AW5274" s="75"/>
      <c r="AX5274" s="75"/>
      <c r="AY5274" s="75"/>
      <c r="AZ5274" s="75"/>
      <c r="BA5274" s="75"/>
      <c r="BB5274" s="75"/>
      <c r="BC5274" s="75"/>
      <c r="BD5274" s="75"/>
      <c r="BE5274" s="75"/>
      <c r="BF5274" s="75"/>
    </row>
    <row r="5275" spans="1:58" ht="11.25" customHeight="1" x14ac:dyDescent="0.3">
      <c r="A5275" s="75"/>
      <c r="B5275" s="75"/>
      <c r="C5275" s="958"/>
      <c r="D5275" s="75"/>
      <c r="E5275" s="75"/>
      <c r="F5275" s="75"/>
      <c r="G5275" s="75"/>
      <c r="H5275" s="75"/>
      <c r="I5275" s="75"/>
      <c r="J5275" s="75"/>
      <c r="K5275" s="75"/>
      <c r="L5275" s="75"/>
      <c r="M5275" s="75"/>
      <c r="N5275" s="75"/>
      <c r="O5275" s="75"/>
      <c r="P5275" s="75"/>
      <c r="Q5275" s="75"/>
      <c r="R5275" s="75"/>
      <c r="S5275" s="75"/>
      <c r="T5275" s="75"/>
      <c r="U5275" s="75"/>
      <c r="V5275" s="75"/>
      <c r="W5275" s="75"/>
      <c r="X5275" s="75"/>
      <c r="Y5275" s="75"/>
      <c r="Z5275" s="75"/>
      <c r="AA5275" s="75"/>
      <c r="AB5275" s="75"/>
      <c r="AC5275" s="75"/>
      <c r="AD5275" s="75"/>
      <c r="AE5275" s="75"/>
      <c r="AF5275" s="75"/>
      <c r="AG5275" s="75"/>
      <c r="AH5275" s="75"/>
      <c r="AI5275" s="75"/>
      <c r="AK5275" s="75"/>
      <c r="AL5275" s="76"/>
      <c r="AM5275" s="75"/>
      <c r="AO5275" s="75"/>
      <c r="AP5275" s="75"/>
      <c r="AQ5275" s="75"/>
      <c r="AR5275" s="75"/>
      <c r="AS5275" s="75"/>
      <c r="AT5275" s="75"/>
      <c r="AU5275" s="75"/>
      <c r="AV5275" s="75"/>
      <c r="AW5275" s="75"/>
      <c r="AX5275" s="75"/>
      <c r="AY5275" s="75"/>
      <c r="AZ5275" s="75"/>
      <c r="BA5275" s="75"/>
      <c r="BB5275" s="75"/>
      <c r="BC5275" s="75"/>
      <c r="BD5275" s="75"/>
      <c r="BE5275" s="75"/>
      <c r="BF5275" s="75"/>
    </row>
    <row r="5276" spans="1:58" ht="11.25" customHeight="1" x14ac:dyDescent="0.3">
      <c r="A5276" s="75"/>
      <c r="B5276" s="75"/>
      <c r="C5276" s="958"/>
      <c r="D5276" s="75"/>
      <c r="E5276" s="75"/>
      <c r="F5276" s="75"/>
      <c r="G5276" s="75"/>
      <c r="H5276" s="75"/>
      <c r="I5276" s="75"/>
      <c r="J5276" s="75"/>
      <c r="K5276" s="75"/>
      <c r="L5276" s="75"/>
      <c r="M5276" s="75"/>
      <c r="N5276" s="75"/>
      <c r="O5276" s="75"/>
      <c r="P5276" s="75"/>
      <c r="Q5276" s="75"/>
      <c r="R5276" s="75"/>
      <c r="S5276" s="75"/>
      <c r="T5276" s="75"/>
      <c r="U5276" s="75"/>
      <c r="V5276" s="75"/>
      <c r="W5276" s="75"/>
      <c r="X5276" s="75"/>
      <c r="Y5276" s="75"/>
      <c r="Z5276" s="75"/>
      <c r="AA5276" s="75"/>
      <c r="AB5276" s="75"/>
      <c r="AC5276" s="75"/>
      <c r="AD5276" s="75"/>
      <c r="AE5276" s="75"/>
      <c r="AF5276" s="75"/>
      <c r="AG5276" s="75"/>
      <c r="AH5276" s="75"/>
      <c r="AI5276" s="75"/>
      <c r="AK5276" s="75"/>
      <c r="AL5276" s="76"/>
      <c r="AM5276" s="75"/>
      <c r="AO5276" s="75"/>
      <c r="AP5276" s="75"/>
      <c r="AQ5276" s="75"/>
      <c r="AR5276" s="75"/>
      <c r="AS5276" s="75"/>
      <c r="AT5276" s="75"/>
      <c r="AU5276" s="75"/>
      <c r="AV5276" s="75"/>
      <c r="AW5276" s="75"/>
      <c r="AX5276" s="75"/>
      <c r="AY5276" s="75"/>
      <c r="AZ5276" s="75"/>
      <c r="BA5276" s="75"/>
      <c r="BB5276" s="75"/>
      <c r="BC5276" s="75"/>
      <c r="BD5276" s="75"/>
      <c r="BE5276" s="75"/>
      <c r="BF5276" s="75"/>
    </row>
    <row r="5277" spans="1:58" ht="11.25" customHeight="1" x14ac:dyDescent="0.3">
      <c r="A5277" s="75"/>
      <c r="B5277" s="75"/>
      <c r="C5277" s="958"/>
      <c r="D5277" s="75"/>
      <c r="E5277" s="75"/>
      <c r="F5277" s="75"/>
      <c r="G5277" s="75"/>
      <c r="H5277" s="75"/>
      <c r="I5277" s="75"/>
      <c r="J5277" s="75"/>
      <c r="K5277" s="75"/>
      <c r="L5277" s="75"/>
      <c r="M5277" s="75"/>
      <c r="N5277" s="75"/>
      <c r="O5277" s="75"/>
      <c r="P5277" s="75"/>
      <c r="Q5277" s="75"/>
      <c r="R5277" s="75"/>
      <c r="S5277" s="75"/>
      <c r="T5277" s="75"/>
      <c r="U5277" s="75"/>
      <c r="V5277" s="75"/>
      <c r="W5277" s="75"/>
      <c r="X5277" s="75"/>
      <c r="Y5277" s="75"/>
      <c r="Z5277" s="75"/>
      <c r="AA5277" s="75"/>
      <c r="AB5277" s="75"/>
      <c r="AC5277" s="75"/>
      <c r="AD5277" s="75"/>
      <c r="AE5277" s="75"/>
      <c r="AF5277" s="75"/>
      <c r="AG5277" s="75"/>
      <c r="AH5277" s="75"/>
      <c r="AI5277" s="75"/>
      <c r="AK5277" s="75"/>
      <c r="AL5277" s="76"/>
      <c r="AM5277" s="75"/>
      <c r="AO5277" s="75"/>
      <c r="AP5277" s="75"/>
      <c r="AQ5277" s="75"/>
      <c r="AR5277" s="75"/>
      <c r="AS5277" s="75"/>
      <c r="AT5277" s="75"/>
      <c r="AU5277" s="75"/>
      <c r="AV5277" s="75"/>
      <c r="AW5277" s="75"/>
      <c r="AX5277" s="75"/>
      <c r="AY5277" s="75"/>
      <c r="AZ5277" s="75"/>
      <c r="BA5277" s="75"/>
      <c r="BB5277" s="75"/>
      <c r="BC5277" s="75"/>
      <c r="BD5277" s="75"/>
      <c r="BE5277" s="75"/>
      <c r="BF5277" s="75"/>
    </row>
    <row r="5278" spans="1:58" ht="11.25" customHeight="1" x14ac:dyDescent="0.3">
      <c r="A5278" s="75"/>
      <c r="B5278" s="75"/>
      <c r="C5278" s="958"/>
      <c r="D5278" s="75"/>
      <c r="E5278" s="75"/>
      <c r="F5278" s="75"/>
      <c r="G5278" s="75"/>
      <c r="H5278" s="75"/>
      <c r="I5278" s="75"/>
      <c r="J5278" s="75"/>
      <c r="K5278" s="75"/>
      <c r="L5278" s="75"/>
      <c r="M5278" s="75"/>
      <c r="N5278" s="75"/>
      <c r="O5278" s="75"/>
      <c r="P5278" s="75"/>
      <c r="Q5278" s="75"/>
      <c r="R5278" s="75"/>
      <c r="S5278" s="75"/>
      <c r="T5278" s="75"/>
      <c r="U5278" s="75"/>
      <c r="V5278" s="75"/>
      <c r="W5278" s="75"/>
      <c r="X5278" s="75"/>
      <c r="Y5278" s="75"/>
      <c r="Z5278" s="75"/>
      <c r="AA5278" s="75"/>
      <c r="AB5278" s="75"/>
      <c r="AC5278" s="75"/>
      <c r="AD5278" s="75"/>
      <c r="AE5278" s="75"/>
      <c r="AF5278" s="75"/>
      <c r="AG5278" s="75"/>
      <c r="AH5278" s="75"/>
      <c r="AI5278" s="75"/>
      <c r="AK5278" s="75"/>
      <c r="AL5278" s="76"/>
      <c r="AM5278" s="75"/>
      <c r="AO5278" s="75"/>
      <c r="AP5278" s="75"/>
      <c r="AQ5278" s="75"/>
      <c r="AR5278" s="75"/>
      <c r="AS5278" s="75"/>
      <c r="AT5278" s="75"/>
      <c r="AU5278" s="75"/>
      <c r="AV5278" s="75"/>
      <c r="AW5278" s="75"/>
      <c r="AX5278" s="75"/>
      <c r="AY5278" s="75"/>
      <c r="AZ5278" s="75"/>
      <c r="BA5278" s="75"/>
      <c r="BB5278" s="75"/>
      <c r="BC5278" s="75"/>
      <c r="BD5278" s="75"/>
      <c r="BE5278" s="75"/>
      <c r="BF5278" s="75"/>
    </row>
    <row r="5279" spans="1:58" ht="11.25" customHeight="1" x14ac:dyDescent="0.3">
      <c r="A5279" s="75"/>
      <c r="B5279" s="75"/>
      <c r="C5279" s="958"/>
      <c r="D5279" s="75"/>
      <c r="E5279" s="75"/>
      <c r="F5279" s="75"/>
      <c r="G5279" s="75"/>
      <c r="H5279" s="75"/>
      <c r="I5279" s="75"/>
      <c r="J5279" s="75"/>
      <c r="K5279" s="75"/>
      <c r="L5279" s="75"/>
      <c r="M5279" s="75"/>
      <c r="N5279" s="75"/>
      <c r="O5279" s="75"/>
      <c r="P5279" s="75"/>
      <c r="Q5279" s="75"/>
      <c r="R5279" s="75"/>
      <c r="S5279" s="75"/>
      <c r="T5279" s="75"/>
      <c r="U5279" s="75"/>
      <c r="V5279" s="75"/>
      <c r="W5279" s="75"/>
      <c r="X5279" s="75"/>
      <c r="Y5279" s="75"/>
      <c r="Z5279" s="75"/>
      <c r="AA5279" s="75"/>
      <c r="AB5279" s="75"/>
      <c r="AC5279" s="75"/>
      <c r="AD5279" s="75"/>
      <c r="AE5279" s="75"/>
      <c r="AF5279" s="75"/>
      <c r="AG5279" s="75"/>
      <c r="AH5279" s="75"/>
      <c r="AI5279" s="75"/>
      <c r="AK5279" s="75"/>
      <c r="AL5279" s="76"/>
      <c r="AM5279" s="75"/>
      <c r="AO5279" s="75"/>
      <c r="AP5279" s="75"/>
      <c r="AQ5279" s="75"/>
      <c r="AR5279" s="75"/>
      <c r="AS5279" s="75"/>
      <c r="AT5279" s="75"/>
      <c r="AU5279" s="75"/>
      <c r="AV5279" s="75"/>
      <c r="AW5279" s="75"/>
      <c r="AX5279" s="75"/>
      <c r="AY5279" s="75"/>
      <c r="AZ5279" s="75"/>
      <c r="BA5279" s="75"/>
      <c r="BB5279" s="75"/>
      <c r="BC5279" s="75"/>
      <c r="BD5279" s="75"/>
      <c r="BE5279" s="75"/>
      <c r="BF5279" s="75"/>
    </row>
    <row r="5280" spans="1:58" ht="11.25" customHeight="1" x14ac:dyDescent="0.3">
      <c r="A5280" s="75"/>
      <c r="B5280" s="75"/>
      <c r="C5280" s="958"/>
      <c r="D5280" s="75"/>
      <c r="E5280" s="75"/>
      <c r="F5280" s="75"/>
      <c r="G5280" s="75"/>
      <c r="H5280" s="75"/>
      <c r="I5280" s="75"/>
      <c r="J5280" s="75"/>
      <c r="K5280" s="75"/>
      <c r="L5280" s="75"/>
      <c r="M5280" s="75"/>
      <c r="N5280" s="75"/>
      <c r="O5280" s="75"/>
      <c r="P5280" s="75"/>
      <c r="Q5280" s="75"/>
      <c r="R5280" s="75"/>
      <c r="S5280" s="75"/>
      <c r="T5280" s="75"/>
      <c r="U5280" s="75"/>
      <c r="V5280" s="75"/>
      <c r="W5280" s="75"/>
      <c r="X5280" s="75"/>
      <c r="Y5280" s="75"/>
      <c r="Z5280" s="75"/>
      <c r="AA5280" s="75"/>
      <c r="AB5280" s="75"/>
      <c r="AC5280" s="75"/>
      <c r="AD5280" s="75"/>
      <c r="AE5280" s="75"/>
      <c r="AF5280" s="75"/>
      <c r="AG5280" s="75"/>
      <c r="AH5280" s="75"/>
      <c r="AI5280" s="75"/>
    </row>
    <row r="5281" spans="1:58" ht="11.25" customHeight="1" x14ac:dyDescent="0.3">
      <c r="C5281" s="958"/>
    </row>
    <row r="5282" spans="1:58" ht="11.25" customHeight="1" x14ac:dyDescent="0.3">
      <c r="C5282" s="958"/>
    </row>
    <row r="5284" spans="1:58" ht="11.25" customHeight="1" x14ac:dyDescent="0.3">
      <c r="AK5284" s="75"/>
      <c r="AL5284" s="76"/>
      <c r="AM5284" s="75"/>
      <c r="AO5284" s="75"/>
      <c r="AP5284" s="75"/>
      <c r="AQ5284" s="75"/>
      <c r="AR5284" s="75"/>
      <c r="AS5284" s="75"/>
      <c r="AT5284" s="75"/>
      <c r="AU5284" s="75"/>
      <c r="AV5284" s="75"/>
      <c r="AW5284" s="75"/>
      <c r="AX5284" s="75"/>
      <c r="AY5284" s="75"/>
      <c r="AZ5284" s="75"/>
      <c r="BA5284" s="75"/>
      <c r="BB5284" s="75"/>
      <c r="BC5284" s="75"/>
      <c r="BD5284" s="75"/>
      <c r="BE5284" s="75"/>
      <c r="BF5284" s="75"/>
    </row>
    <row r="5285" spans="1:58" ht="11.25" customHeight="1" x14ac:dyDescent="0.3">
      <c r="A5285" s="75"/>
      <c r="B5285" s="75"/>
      <c r="D5285" s="75"/>
      <c r="E5285" s="75"/>
      <c r="F5285" s="75"/>
      <c r="G5285" s="75"/>
      <c r="H5285" s="75"/>
      <c r="I5285" s="75"/>
      <c r="J5285" s="75"/>
      <c r="K5285" s="75"/>
      <c r="L5285" s="75"/>
      <c r="M5285" s="75"/>
      <c r="N5285" s="75"/>
      <c r="O5285" s="75"/>
      <c r="P5285" s="75"/>
      <c r="Q5285" s="75"/>
      <c r="R5285" s="75"/>
      <c r="S5285" s="75"/>
      <c r="T5285" s="75"/>
      <c r="U5285" s="75"/>
      <c r="V5285" s="75"/>
      <c r="W5285" s="75"/>
      <c r="X5285" s="75"/>
      <c r="Y5285" s="75"/>
      <c r="Z5285" s="75"/>
      <c r="AA5285" s="75"/>
      <c r="AB5285" s="75"/>
      <c r="AC5285" s="75"/>
      <c r="AD5285" s="75"/>
      <c r="AE5285" s="75"/>
      <c r="AF5285" s="75"/>
      <c r="AG5285" s="75"/>
      <c r="AH5285" s="75"/>
      <c r="AI5285" s="75"/>
      <c r="AK5285" s="75"/>
      <c r="AL5285" s="76"/>
      <c r="AM5285" s="75"/>
      <c r="AO5285" s="75"/>
      <c r="AP5285" s="75"/>
      <c r="AQ5285" s="75"/>
      <c r="AR5285" s="75"/>
      <c r="AS5285" s="75"/>
      <c r="AT5285" s="75"/>
      <c r="AU5285" s="75"/>
      <c r="AV5285" s="75"/>
      <c r="AW5285" s="75"/>
      <c r="AX5285" s="75"/>
      <c r="AY5285" s="75"/>
      <c r="AZ5285" s="75"/>
      <c r="BA5285" s="75"/>
      <c r="BB5285" s="75"/>
      <c r="BC5285" s="75"/>
      <c r="BD5285" s="75"/>
      <c r="BE5285" s="75"/>
      <c r="BF5285" s="75"/>
    </row>
    <row r="5286" spans="1:58" ht="11.25" customHeight="1" x14ac:dyDescent="0.3">
      <c r="A5286" s="75"/>
      <c r="B5286" s="75"/>
      <c r="D5286" s="75"/>
      <c r="E5286" s="75"/>
      <c r="F5286" s="75"/>
      <c r="G5286" s="75"/>
      <c r="H5286" s="75"/>
      <c r="I5286" s="75"/>
      <c r="J5286" s="75"/>
      <c r="K5286" s="75"/>
      <c r="L5286" s="75"/>
      <c r="M5286" s="75"/>
      <c r="N5286" s="75"/>
      <c r="O5286" s="75"/>
      <c r="P5286" s="75"/>
      <c r="Q5286" s="75"/>
      <c r="R5286" s="75"/>
      <c r="S5286" s="75"/>
      <c r="T5286" s="75"/>
      <c r="U5286" s="75"/>
      <c r="V5286" s="75"/>
      <c r="W5286" s="75"/>
      <c r="X5286" s="75"/>
      <c r="Y5286" s="75"/>
      <c r="Z5286" s="75"/>
      <c r="AA5286" s="75"/>
      <c r="AB5286" s="75"/>
      <c r="AC5286" s="75"/>
      <c r="AD5286" s="75"/>
      <c r="AE5286" s="75"/>
      <c r="AF5286" s="75"/>
      <c r="AG5286" s="75"/>
      <c r="AH5286" s="75"/>
      <c r="AI5286" s="75"/>
      <c r="AK5286" s="75"/>
      <c r="AL5286" s="76"/>
      <c r="AM5286" s="75"/>
      <c r="AO5286" s="75"/>
      <c r="AP5286" s="75"/>
      <c r="AQ5286" s="75"/>
      <c r="AR5286" s="75"/>
      <c r="AS5286" s="75"/>
      <c r="AT5286" s="75"/>
      <c r="AU5286" s="75"/>
      <c r="AV5286" s="75"/>
      <c r="AW5286" s="75"/>
      <c r="AX5286" s="75"/>
      <c r="AY5286" s="75"/>
      <c r="AZ5286" s="75"/>
      <c r="BA5286" s="75"/>
      <c r="BB5286" s="75"/>
      <c r="BC5286" s="75"/>
      <c r="BD5286" s="75"/>
      <c r="BE5286" s="75"/>
      <c r="BF5286" s="75"/>
    </row>
    <row r="5287" spans="1:58" ht="11.25" customHeight="1" x14ac:dyDescent="0.3">
      <c r="A5287" s="75"/>
      <c r="B5287" s="75"/>
      <c r="C5287" s="958"/>
      <c r="D5287" s="75"/>
      <c r="E5287" s="75"/>
      <c r="F5287" s="75"/>
      <c r="G5287" s="75"/>
      <c r="H5287" s="75"/>
      <c r="I5287" s="75"/>
      <c r="J5287" s="75"/>
      <c r="K5287" s="75"/>
      <c r="L5287" s="75"/>
      <c r="M5287" s="75"/>
      <c r="N5287" s="75"/>
      <c r="O5287" s="75"/>
      <c r="P5287" s="75"/>
      <c r="Q5287" s="75"/>
      <c r="R5287" s="75"/>
      <c r="S5287" s="75"/>
      <c r="T5287" s="75"/>
      <c r="U5287" s="75"/>
      <c r="V5287" s="75"/>
      <c r="W5287" s="75"/>
      <c r="X5287" s="75"/>
      <c r="Y5287" s="75"/>
      <c r="Z5287" s="75"/>
      <c r="AA5287" s="75"/>
      <c r="AB5287" s="75"/>
      <c r="AC5287" s="75"/>
      <c r="AD5287" s="75"/>
      <c r="AE5287" s="75"/>
      <c r="AF5287" s="75"/>
      <c r="AG5287" s="75"/>
      <c r="AH5287" s="75"/>
      <c r="AI5287" s="75"/>
      <c r="AK5287" s="75"/>
      <c r="AL5287" s="76"/>
      <c r="AM5287" s="75"/>
      <c r="AO5287" s="75"/>
      <c r="AP5287" s="75"/>
      <c r="AQ5287" s="75"/>
      <c r="AR5287" s="75"/>
      <c r="AS5287" s="75"/>
      <c r="AT5287" s="75"/>
      <c r="AU5287" s="75"/>
      <c r="AV5287" s="75"/>
      <c r="AW5287" s="75"/>
      <c r="AX5287" s="75"/>
      <c r="AY5287" s="75"/>
      <c r="AZ5287" s="75"/>
      <c r="BA5287" s="75"/>
      <c r="BB5287" s="75"/>
      <c r="BC5287" s="75"/>
      <c r="BD5287" s="75"/>
      <c r="BE5287" s="75"/>
      <c r="BF5287" s="75"/>
    </row>
    <row r="5288" spans="1:58" ht="11.25" customHeight="1" x14ac:dyDescent="0.3">
      <c r="A5288" s="75"/>
      <c r="B5288" s="75"/>
      <c r="C5288" s="958"/>
      <c r="D5288" s="75"/>
      <c r="E5288" s="75"/>
      <c r="F5288" s="75"/>
      <c r="G5288" s="75"/>
      <c r="H5288" s="75"/>
      <c r="I5288" s="75"/>
      <c r="J5288" s="75"/>
      <c r="K5288" s="75"/>
      <c r="L5288" s="75"/>
      <c r="M5288" s="75"/>
      <c r="N5288" s="75"/>
      <c r="O5288" s="75"/>
      <c r="P5288" s="75"/>
      <c r="Q5288" s="75"/>
      <c r="R5288" s="75"/>
      <c r="S5288" s="75"/>
      <c r="T5288" s="75"/>
      <c r="U5288" s="75"/>
      <c r="V5288" s="75"/>
      <c r="W5288" s="75"/>
      <c r="X5288" s="75"/>
      <c r="Y5288" s="75"/>
      <c r="Z5288" s="75"/>
      <c r="AA5288" s="75"/>
      <c r="AB5288" s="75"/>
      <c r="AC5288" s="75"/>
      <c r="AD5288" s="75"/>
      <c r="AE5288" s="75"/>
      <c r="AF5288" s="75"/>
      <c r="AG5288" s="75"/>
      <c r="AH5288" s="75"/>
      <c r="AI5288" s="75"/>
    </row>
    <row r="5289" spans="1:58" ht="11.25" customHeight="1" x14ac:dyDescent="0.3">
      <c r="C5289" s="958"/>
    </row>
    <row r="5290" spans="1:58" ht="11.25" customHeight="1" x14ac:dyDescent="0.3">
      <c r="C5290" s="958"/>
    </row>
  </sheetData>
  <customSheetViews>
    <customSheetView guid="{27905B85-6231-4FBF-A3DD-4687110C54AE}" showGridLines="0" zeroValues="0" hiddenRows="1" hiddenColumns="1">
      <pane xSplit="4" ySplit="6" topLeftCell="E7" activePane="bottomRight" state="frozen"/>
      <selection pane="bottomRight" sqref="A1:XFD1048576"/>
      <rowBreaks count="1" manualBreakCount="1">
        <brk id="1824" max="33" man="1"/>
      </rowBreaks>
      <pageMargins left="0" right="0" top="0" bottom="0.35433070866141736" header="0" footer="0"/>
      <printOptions horizontalCentered="1"/>
      <pageSetup scale="58" orientation="landscape" r:id="rId1"/>
      <headerFooter alignWithMargins="0">
        <oddHeader>&amp;R&amp;P</oddHeader>
        <oddFooter>&amp;L&amp;P/&amp;N&amp;R&amp;D_x000D__x000D_</oddFooter>
      </headerFooter>
    </customSheetView>
    <customSheetView guid="{B027A5C7-788F-4826-A9AF-E90A58115D3B}" showGridLines="0" zeroValues="0" hiddenRows="1" hiddenColumns="1">
      <pane xSplit="4" ySplit="6" topLeftCell="E7" activePane="bottomRight" state="frozen"/>
      <selection pane="bottomRight" sqref="A1:XFD1048576"/>
      <rowBreaks count="1" manualBreakCount="1">
        <brk id="1824" max="33" man="1"/>
      </rowBreaks>
      <pageMargins left="0" right="0" top="0" bottom="0.35433070866141736" header="0" footer="0"/>
      <printOptions horizontalCentered="1"/>
      <pageSetup scale="58" orientation="landscape" r:id="rId2"/>
      <headerFooter alignWithMargins="0">
        <oddHeader>&amp;R&amp;P</oddHeader>
        <oddFooter>&amp;L&amp;P/&amp;N&amp;R&amp;D_x000D__x000D_</oddFooter>
      </headerFooter>
    </customSheetView>
    <customSheetView guid="{7C385C42-CBAA-40C7-866C-147D26835E8E}" showGridLines="0" zeroValues="0" hiddenRows="1">
      <pane xSplit="4" ySplit="6" topLeftCell="E7" activePane="bottomRight" state="frozen"/>
      <selection pane="bottomRight" sqref="A1:XFD1048576"/>
      <rowBreaks count="1" manualBreakCount="1">
        <brk id="1824" max="33" man="1"/>
      </rowBreaks>
      <pageMargins left="0" right="0" top="0" bottom="0.35433070866141736" header="0" footer="0"/>
      <printOptions horizontalCentered="1"/>
      <pageSetup scale="58" orientation="landscape" r:id="rId3"/>
      <headerFooter alignWithMargins="0">
        <oddHeader>&amp;R&amp;P</oddHeader>
        <oddFooter>&amp;L&amp;P/&amp;N&amp;R&amp;D_x000D__x000D_</oddFooter>
      </headerFooter>
    </customSheetView>
  </customSheetViews>
  <mergeCells count="1">
    <mergeCell ref="D5:E5"/>
  </mergeCells>
  <conditionalFormatting sqref="U1351">
    <cfRule type="cellIs" dxfId="144" priority="77" operator="between">
      <formula>0.1</formula>
      <formula>5</formula>
    </cfRule>
  </conditionalFormatting>
  <conditionalFormatting sqref="M1351">
    <cfRule type="cellIs" dxfId="143" priority="76" operator="greaterThan">
      <formula>100</formula>
    </cfRule>
  </conditionalFormatting>
  <conditionalFormatting sqref="I1351">
    <cfRule type="cellIs" dxfId="142" priority="70" operator="greaterThanOrEqual">
      <formula>106</formula>
    </cfRule>
    <cfRule type="cellIs" dxfId="141" priority="71" operator="between">
      <formula>96</formula>
      <formula>105</formula>
    </cfRule>
    <cfRule type="cellIs" dxfId="140" priority="72" operator="between">
      <formula>81</formula>
      <formula>95</formula>
    </cfRule>
    <cfRule type="cellIs" dxfId="139" priority="73" operator="between">
      <formula>51</formula>
      <formula>80</formula>
    </cfRule>
    <cfRule type="cellIs" dxfId="138" priority="74" operator="between">
      <formula>1</formula>
      <formula>50</formula>
    </cfRule>
    <cfRule type="cellIs" priority="75" operator="lessThanOrEqual">
      <formula>0</formula>
    </cfRule>
  </conditionalFormatting>
  <conditionalFormatting sqref="U1349">
    <cfRule type="cellIs" dxfId="137" priority="69" operator="between">
      <formula>0.1</formula>
      <formula>5</formula>
    </cfRule>
  </conditionalFormatting>
  <conditionalFormatting sqref="M1349">
    <cfRule type="cellIs" dxfId="136" priority="68" operator="greaterThan">
      <formula>100</formula>
    </cfRule>
  </conditionalFormatting>
  <conditionalFormatting sqref="I1349">
    <cfRule type="cellIs" dxfId="135" priority="62" operator="greaterThanOrEqual">
      <formula>106</formula>
    </cfRule>
    <cfRule type="cellIs" dxfId="134" priority="63" operator="between">
      <formula>96</formula>
      <formula>105</formula>
    </cfRule>
    <cfRule type="cellIs" dxfId="133" priority="64" operator="between">
      <formula>81</formula>
      <formula>95</formula>
    </cfRule>
    <cfRule type="cellIs" dxfId="132" priority="65" operator="between">
      <formula>51</formula>
      <formula>80</formula>
    </cfRule>
    <cfRule type="cellIs" dxfId="131" priority="66" operator="between">
      <formula>1</formula>
      <formula>50</formula>
    </cfRule>
    <cfRule type="cellIs" priority="67" operator="lessThanOrEqual">
      <formula>0</formula>
    </cfRule>
  </conditionalFormatting>
  <conditionalFormatting sqref="U1278">
    <cfRule type="cellIs" dxfId="130" priority="61" operator="between">
      <formula>0.1</formula>
      <formula>5</formula>
    </cfRule>
  </conditionalFormatting>
  <conditionalFormatting sqref="M1278">
    <cfRule type="cellIs" dxfId="129" priority="60" operator="greaterThan">
      <formula>100</formula>
    </cfRule>
  </conditionalFormatting>
  <conditionalFormatting sqref="I1278">
    <cfRule type="cellIs" dxfId="128" priority="54" operator="greaterThanOrEqual">
      <formula>106</formula>
    </cfRule>
    <cfRule type="cellIs" dxfId="127" priority="55" operator="between">
      <formula>96</formula>
      <formula>105</formula>
    </cfRule>
    <cfRule type="cellIs" dxfId="126" priority="56" operator="between">
      <formula>81</formula>
      <formula>95</formula>
    </cfRule>
    <cfRule type="cellIs" dxfId="125" priority="57" operator="between">
      <formula>51</formula>
      <formula>80</formula>
    </cfRule>
    <cfRule type="cellIs" dxfId="124" priority="58" operator="between">
      <formula>1</formula>
      <formula>50</formula>
    </cfRule>
    <cfRule type="cellIs" priority="59" operator="lessThanOrEqual">
      <formula>0</formula>
    </cfRule>
  </conditionalFormatting>
  <conditionalFormatting sqref="N922:N923">
    <cfRule type="cellIs" dxfId="123" priority="53" operator="greaterThan">
      <formula>10000</formula>
    </cfRule>
  </conditionalFormatting>
  <conditionalFormatting sqref="U922:U923">
    <cfRule type="cellIs" dxfId="122" priority="52" operator="between">
      <formula>0.1</formula>
      <formula>5</formula>
    </cfRule>
  </conditionalFormatting>
  <conditionalFormatting sqref="M922:M923">
    <cfRule type="cellIs" dxfId="121" priority="51" operator="greaterThan">
      <formula>100</formula>
    </cfRule>
  </conditionalFormatting>
  <conditionalFormatting sqref="I922:I923">
    <cfRule type="cellIs" dxfId="120" priority="45" operator="greaterThanOrEqual">
      <formula>106</formula>
    </cfRule>
    <cfRule type="cellIs" dxfId="119" priority="46" operator="between">
      <formula>96</formula>
      <formula>105</formula>
    </cfRule>
    <cfRule type="cellIs" dxfId="118" priority="47" operator="between">
      <formula>81</formula>
      <formula>95</formula>
    </cfRule>
    <cfRule type="cellIs" dxfId="117" priority="48" operator="between">
      <formula>51</formula>
      <formula>80</formula>
    </cfRule>
    <cfRule type="cellIs" dxfId="116" priority="49" operator="between">
      <formula>1</formula>
      <formula>50</formula>
    </cfRule>
    <cfRule type="cellIs" priority="50" operator="lessThanOrEqual">
      <formula>0</formula>
    </cfRule>
  </conditionalFormatting>
  <conditionalFormatting sqref="N921">
    <cfRule type="cellIs" dxfId="115" priority="44" operator="greaterThan">
      <formula>10000</formula>
    </cfRule>
  </conditionalFormatting>
  <conditionalFormatting sqref="U921">
    <cfRule type="cellIs" dxfId="114" priority="43" operator="between">
      <formula>0.1</formula>
      <formula>5</formula>
    </cfRule>
  </conditionalFormatting>
  <conditionalFormatting sqref="M921">
    <cfRule type="cellIs" dxfId="113" priority="42" operator="greaterThan">
      <formula>100</formula>
    </cfRule>
  </conditionalFormatting>
  <conditionalFormatting sqref="I921">
    <cfRule type="cellIs" dxfId="112" priority="36" operator="greaterThanOrEqual">
      <formula>106</formula>
    </cfRule>
    <cfRule type="cellIs" dxfId="111" priority="37" operator="between">
      <formula>96</formula>
      <formula>105</formula>
    </cfRule>
    <cfRule type="cellIs" dxfId="110" priority="38" operator="between">
      <formula>81</formula>
      <formula>95</formula>
    </cfRule>
    <cfRule type="cellIs" dxfId="109" priority="39" operator="between">
      <formula>51</formula>
      <formula>80</formula>
    </cfRule>
    <cfRule type="cellIs" dxfId="108" priority="40" operator="between">
      <formula>1</formula>
      <formula>50</formula>
    </cfRule>
    <cfRule type="cellIs" priority="41" operator="lessThanOrEqual">
      <formula>0</formula>
    </cfRule>
  </conditionalFormatting>
  <conditionalFormatting sqref="N920">
    <cfRule type="cellIs" dxfId="107" priority="35" operator="greaterThan">
      <formula>10000</formula>
    </cfRule>
  </conditionalFormatting>
  <conditionalFormatting sqref="U920">
    <cfRule type="cellIs" dxfId="106" priority="34" operator="between">
      <formula>0.1</formula>
      <formula>5</formula>
    </cfRule>
  </conditionalFormatting>
  <conditionalFormatting sqref="M920">
    <cfRule type="cellIs" dxfId="105" priority="33" operator="greaterThan">
      <formula>100</formula>
    </cfRule>
  </conditionalFormatting>
  <conditionalFormatting sqref="I920">
    <cfRule type="cellIs" dxfId="104" priority="27" operator="greaterThanOrEqual">
      <formula>106</formula>
    </cfRule>
    <cfRule type="cellIs" dxfId="103" priority="28" operator="between">
      <formula>96</formula>
      <formula>105</formula>
    </cfRule>
    <cfRule type="cellIs" dxfId="102" priority="29" operator="between">
      <formula>81</formula>
      <formula>95</formula>
    </cfRule>
    <cfRule type="cellIs" dxfId="101" priority="30" operator="between">
      <formula>51</formula>
      <formula>80</formula>
    </cfRule>
    <cfRule type="cellIs" dxfId="100" priority="31" operator="between">
      <formula>1</formula>
      <formula>50</formula>
    </cfRule>
    <cfRule type="cellIs" priority="32" operator="lessThanOrEqual">
      <formula>0</formula>
    </cfRule>
  </conditionalFormatting>
  <conditionalFormatting sqref="N919">
    <cfRule type="cellIs" dxfId="99" priority="26" operator="greaterThan">
      <formula>10000</formula>
    </cfRule>
  </conditionalFormatting>
  <conditionalFormatting sqref="U919">
    <cfRule type="cellIs" dxfId="98" priority="25" operator="between">
      <formula>0.1</formula>
      <formula>5</formula>
    </cfRule>
  </conditionalFormatting>
  <conditionalFormatting sqref="M919">
    <cfRule type="cellIs" dxfId="97" priority="24" operator="greaterThan">
      <formula>100</formula>
    </cfRule>
  </conditionalFormatting>
  <conditionalFormatting sqref="I919">
    <cfRule type="cellIs" dxfId="96" priority="18" operator="greaterThanOrEqual">
      <formula>106</formula>
    </cfRule>
    <cfRule type="cellIs" dxfId="95" priority="19" operator="between">
      <formula>96</formula>
      <formula>105</formula>
    </cfRule>
    <cfRule type="cellIs" dxfId="94" priority="20" operator="between">
      <formula>81</formula>
      <formula>95</formula>
    </cfRule>
    <cfRule type="cellIs" dxfId="93" priority="21" operator="between">
      <formula>51</formula>
      <formula>80</formula>
    </cfRule>
    <cfRule type="cellIs" dxfId="92" priority="22" operator="between">
      <formula>1</formula>
      <formula>50</formula>
    </cfRule>
    <cfRule type="cellIs" priority="23" operator="lessThanOrEqual">
      <formula>0</formula>
    </cfRule>
  </conditionalFormatting>
  <conditionalFormatting sqref="U1350">
    <cfRule type="cellIs" dxfId="91" priority="17" operator="between">
      <formula>0.1</formula>
      <formula>5</formula>
    </cfRule>
  </conditionalFormatting>
  <conditionalFormatting sqref="M1350">
    <cfRule type="cellIs" dxfId="90" priority="16" operator="greaterThan">
      <formula>100</formula>
    </cfRule>
  </conditionalFormatting>
  <conditionalFormatting sqref="I1350">
    <cfRule type="cellIs" dxfId="89" priority="10" operator="greaterThanOrEqual">
      <formula>106</formula>
    </cfRule>
    <cfRule type="cellIs" dxfId="88" priority="11" operator="between">
      <formula>96</formula>
      <formula>105</formula>
    </cfRule>
    <cfRule type="cellIs" dxfId="87" priority="12" operator="between">
      <formula>81</formula>
      <formula>95</formula>
    </cfRule>
    <cfRule type="cellIs" dxfId="86" priority="13" operator="between">
      <formula>51</formula>
      <formula>80</formula>
    </cfRule>
    <cfRule type="cellIs" dxfId="85" priority="14" operator="between">
      <formula>1</formula>
      <formula>50</formula>
    </cfRule>
    <cfRule type="cellIs" priority="15" operator="lessThanOrEqual">
      <formula>0</formula>
    </cfRule>
  </conditionalFormatting>
  <conditionalFormatting sqref="M1129">
    <cfRule type="cellIs" dxfId="84" priority="3" operator="greaterThan">
      <formula>100</formula>
    </cfRule>
  </conditionalFormatting>
  <conditionalFormatting sqref="U1129">
    <cfRule type="cellIs" dxfId="83" priority="2" operator="between">
      <formula>0.1</formula>
      <formula>5</formula>
    </cfRule>
  </conditionalFormatting>
  <conditionalFormatting sqref="N1129">
    <cfRule type="cellIs" dxfId="82" priority="1" operator="greaterThan">
      <formula>5000</formula>
    </cfRule>
  </conditionalFormatting>
  <conditionalFormatting sqref="I1129">
    <cfRule type="cellIs" dxfId="81" priority="4" operator="greaterThanOrEqual">
      <formula>106</formula>
    </cfRule>
    <cfRule type="cellIs" dxfId="80" priority="5" operator="between">
      <formula>96</formula>
      <formula>105</formula>
    </cfRule>
    <cfRule type="cellIs" dxfId="79" priority="6" operator="between">
      <formula>81</formula>
      <formula>95</formula>
    </cfRule>
    <cfRule type="cellIs" dxfId="78" priority="7" operator="between">
      <formula>51</formula>
      <formula>80</formula>
    </cfRule>
    <cfRule type="cellIs" dxfId="77" priority="8" operator="between">
      <formula>1</formula>
      <formula>50</formula>
    </cfRule>
    <cfRule type="cellIs" priority="9" operator="lessThanOrEqual">
      <formula>0</formula>
    </cfRule>
  </conditionalFormatting>
  <printOptions horizontalCentered="1"/>
  <pageMargins left="0" right="0" top="0" bottom="0.35433070866141736" header="0" footer="0"/>
  <pageSetup scale="58" orientation="landscape" r:id="rId4"/>
  <headerFooter alignWithMargins="0">
    <oddHeader>&amp;R&amp;P</oddHeader>
    <oddFooter>&amp;L&amp;P/&amp;N&amp;R&amp;D_x000D__x000D_</oddFooter>
  </headerFooter>
  <rowBreaks count="1" manualBreakCount="1">
    <brk id="1824" max="33" man="1"/>
  </rowBreaks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C58D7-EC45-44BB-B3B0-3F4E2FC96177}">
  <sheetPr codeName="Hoja4"/>
  <dimension ref="A1:V331"/>
  <sheetViews>
    <sheetView showGridLines="0" zoomScaleNormal="100" workbookViewId="0">
      <pane ySplit="5" topLeftCell="A203" activePane="bottomLeft" state="frozen"/>
      <selection pane="bottomLeft" activeCell="M192" sqref="M192"/>
    </sheetView>
  </sheetViews>
  <sheetFormatPr baseColWidth="10" defaultColWidth="11.5546875" defaultRowHeight="13.2" x14ac:dyDescent="0.3"/>
  <cols>
    <col min="1" max="1" width="19" style="117" customWidth="1"/>
    <col min="2" max="2" width="39.5546875" style="109" bestFit="1" customWidth="1"/>
    <col min="3" max="3" width="26" style="109" customWidth="1"/>
    <col min="4" max="4" width="30.44140625" style="109" customWidth="1"/>
    <col min="5" max="5" width="8" style="117" customWidth="1"/>
    <col min="6" max="6" width="12.77734375" style="109" customWidth="1"/>
    <col min="7" max="7" width="1.5546875" style="109" customWidth="1"/>
    <col min="8" max="12" width="5.44140625" style="109" customWidth="1"/>
    <col min="13" max="14" width="12.5546875" style="109" customWidth="1"/>
    <col min="15" max="15" width="7.109375" style="109" customWidth="1"/>
    <col min="16" max="17" width="12.5546875" style="109" customWidth="1"/>
    <col min="18" max="18" width="7.109375" style="109" customWidth="1"/>
    <col min="19" max="20" width="12.5546875" style="109" customWidth="1"/>
    <col min="21" max="16384" width="11.5546875" style="109"/>
  </cols>
  <sheetData>
    <row r="1" spans="1:22" x14ac:dyDescent="0.3">
      <c r="A1" s="104" t="s">
        <v>4542</v>
      </c>
      <c r="B1" s="105" t="s">
        <v>4543</v>
      </c>
      <c r="C1" s="106"/>
      <c r="D1" s="106"/>
      <c r="E1" s="107"/>
      <c r="F1" s="108"/>
      <c r="G1" s="108"/>
      <c r="U1" s="109">
        <v>21</v>
      </c>
      <c r="V1" s="109">
        <v>22</v>
      </c>
    </row>
    <row r="2" spans="1:22" x14ac:dyDescent="0.3">
      <c r="A2" s="104" t="s">
        <v>4544</v>
      </c>
      <c r="B2" s="110">
        <v>45660</v>
      </c>
      <c r="C2" s="106"/>
      <c r="D2" s="111"/>
      <c r="E2" s="107"/>
      <c r="F2" s="108"/>
      <c r="G2" s="108"/>
    </row>
    <row r="3" spans="1:22" x14ac:dyDescent="0.3">
      <c r="A3" s="104" t="s">
        <v>197</v>
      </c>
      <c r="B3" s="105" t="s">
        <v>488</v>
      </c>
      <c r="C3" s="106"/>
      <c r="D3" s="106"/>
      <c r="E3" s="107"/>
      <c r="F3" s="108"/>
      <c r="G3" s="108"/>
      <c r="M3" s="1046" t="s">
        <v>5003</v>
      </c>
      <c r="N3" s="1046"/>
      <c r="P3" s="1046" t="s">
        <v>5045</v>
      </c>
      <c r="Q3" s="1046"/>
      <c r="S3" s="1046" t="s">
        <v>5046</v>
      </c>
      <c r="T3" s="1046"/>
    </row>
    <row r="4" spans="1:22" x14ac:dyDescent="0.3">
      <c r="A4" s="112">
        <v>1</v>
      </c>
      <c r="B4" s="108">
        <v>2</v>
      </c>
      <c r="C4" s="108">
        <v>3</v>
      </c>
      <c r="D4" s="108">
        <v>4</v>
      </c>
      <c r="E4" s="112">
        <v>5</v>
      </c>
      <c r="F4" s="108">
        <v>6</v>
      </c>
      <c r="G4" s="108">
        <v>7</v>
      </c>
      <c r="H4" s="109">
        <v>8</v>
      </c>
      <c r="I4" s="109">
        <v>9</v>
      </c>
      <c r="J4" s="109">
        <v>10</v>
      </c>
      <c r="K4" s="109">
        <v>11</v>
      </c>
      <c r="L4" s="109">
        <v>12</v>
      </c>
      <c r="M4" s="127">
        <v>460100</v>
      </c>
      <c r="N4" s="127">
        <v>702794.67527316511</v>
      </c>
      <c r="P4" s="127">
        <v>369900</v>
      </c>
      <c r="Q4" s="127">
        <v>606353.43146888248</v>
      </c>
      <c r="S4" s="127">
        <v>441200</v>
      </c>
      <c r="T4" s="127">
        <v>616771.85695960931</v>
      </c>
    </row>
    <row r="5" spans="1:22" ht="28.35" customHeight="1" x14ac:dyDescent="0.3">
      <c r="A5" s="113" t="s">
        <v>0</v>
      </c>
      <c r="B5" s="114" t="s">
        <v>222</v>
      </c>
      <c r="C5" s="114" t="s">
        <v>4542</v>
      </c>
      <c r="D5" s="114" t="s">
        <v>4547</v>
      </c>
      <c r="E5" s="115" t="s">
        <v>4548</v>
      </c>
      <c r="F5" s="114" t="s">
        <v>4549</v>
      </c>
      <c r="G5" s="100" t="s">
        <v>4782</v>
      </c>
      <c r="M5" s="116" t="s">
        <v>4711</v>
      </c>
      <c r="N5" s="116" t="s">
        <v>4881</v>
      </c>
      <c r="P5" s="116" t="s">
        <v>4711</v>
      </c>
      <c r="Q5" s="116" t="s">
        <v>4881</v>
      </c>
      <c r="S5" s="116" t="s">
        <v>4711</v>
      </c>
      <c r="T5" s="116" t="s">
        <v>4881</v>
      </c>
    </row>
    <row r="6" spans="1:22" x14ac:dyDescent="0.3">
      <c r="A6" s="117">
        <v>70659</v>
      </c>
      <c r="B6" s="118" t="s">
        <v>4554</v>
      </c>
      <c r="C6" s="109" t="s">
        <v>164</v>
      </c>
      <c r="D6" s="109" t="s">
        <v>4555</v>
      </c>
      <c r="E6" s="117" t="s">
        <v>4556</v>
      </c>
      <c r="F6" s="109">
        <v>0.20799999999999999</v>
      </c>
      <c r="G6" s="94"/>
      <c r="M6" s="119">
        <v>3300</v>
      </c>
      <c r="N6" s="119">
        <v>15865.384615384615</v>
      </c>
      <c r="P6" s="119">
        <v>4000</v>
      </c>
      <c r="Q6" s="119">
        <v>19230.76923076923</v>
      </c>
      <c r="S6" s="119">
        <v>3500</v>
      </c>
      <c r="T6" s="119">
        <v>16826.923076923078</v>
      </c>
    </row>
    <row r="7" spans="1:22" x14ac:dyDescent="0.3">
      <c r="A7" s="117">
        <v>70653</v>
      </c>
      <c r="B7" s="118" t="s">
        <v>4557</v>
      </c>
      <c r="C7" s="109" t="s">
        <v>164</v>
      </c>
      <c r="D7" s="109" t="s">
        <v>4555</v>
      </c>
      <c r="E7" s="117" t="s">
        <v>4556</v>
      </c>
      <c r="F7" s="109">
        <v>0.8</v>
      </c>
      <c r="G7" s="94"/>
      <c r="M7" s="119">
        <v>0</v>
      </c>
      <c r="N7" s="119">
        <v>0</v>
      </c>
      <c r="P7" s="119">
        <v>1100</v>
      </c>
      <c r="Q7" s="119">
        <v>1375</v>
      </c>
      <c r="S7" s="119">
        <v>1000</v>
      </c>
      <c r="T7" s="119">
        <v>1250</v>
      </c>
    </row>
    <row r="8" spans="1:22" x14ac:dyDescent="0.3">
      <c r="A8" s="117">
        <v>70654</v>
      </c>
      <c r="B8" s="118" t="s">
        <v>4558</v>
      </c>
      <c r="C8" s="109" t="s">
        <v>164</v>
      </c>
      <c r="D8" s="109" t="s">
        <v>4555</v>
      </c>
      <c r="E8" s="117" t="s">
        <v>4556</v>
      </c>
      <c r="F8" s="109">
        <v>0.5</v>
      </c>
      <c r="G8" s="94"/>
      <c r="M8" s="119">
        <v>4100</v>
      </c>
      <c r="N8" s="119">
        <v>8200</v>
      </c>
      <c r="P8" s="119">
        <v>5500</v>
      </c>
      <c r="Q8" s="119">
        <v>11000</v>
      </c>
      <c r="S8" s="119">
        <v>5000</v>
      </c>
      <c r="T8" s="119">
        <v>10000</v>
      </c>
    </row>
    <row r="9" spans="1:22" x14ac:dyDescent="0.3">
      <c r="A9" s="117">
        <v>70656</v>
      </c>
      <c r="B9" s="118" t="s">
        <v>4559</v>
      </c>
      <c r="C9" s="109" t="s">
        <v>164</v>
      </c>
      <c r="D9" s="109" t="s">
        <v>4555</v>
      </c>
      <c r="E9" s="117" t="s">
        <v>4556</v>
      </c>
      <c r="F9" s="109">
        <v>23.13</v>
      </c>
      <c r="G9" s="94"/>
      <c r="M9" s="119">
        <v>1200</v>
      </c>
      <c r="N9" s="119">
        <v>51.880674448767834</v>
      </c>
      <c r="P9" s="119">
        <v>0</v>
      </c>
      <c r="Q9" s="119">
        <v>0</v>
      </c>
      <c r="S9" s="119">
        <v>1000</v>
      </c>
      <c r="T9" s="119">
        <v>43.233895373973198</v>
      </c>
    </row>
    <row r="10" spans="1:22" x14ac:dyDescent="0.3">
      <c r="A10" s="95">
        <v>70668</v>
      </c>
      <c r="B10" s="118" t="s">
        <v>4560</v>
      </c>
      <c r="C10" s="109" t="s">
        <v>164</v>
      </c>
      <c r="D10" s="109" t="s">
        <v>4561</v>
      </c>
      <c r="E10" s="117" t="s">
        <v>4556</v>
      </c>
      <c r="F10" s="109">
        <v>0.35</v>
      </c>
      <c r="G10" s="94"/>
      <c r="M10" s="119">
        <v>0</v>
      </c>
      <c r="N10" s="119">
        <v>0</v>
      </c>
      <c r="P10" s="119">
        <v>0</v>
      </c>
      <c r="Q10" s="119">
        <v>0</v>
      </c>
      <c r="S10" s="119">
        <v>0</v>
      </c>
      <c r="T10" s="119">
        <v>0</v>
      </c>
    </row>
    <row r="11" spans="1:22" x14ac:dyDescent="0.3">
      <c r="A11" s="117">
        <v>70661</v>
      </c>
      <c r="B11" s="118" t="s">
        <v>4562</v>
      </c>
      <c r="C11" s="109" t="s">
        <v>164</v>
      </c>
      <c r="D11" s="109" t="s">
        <v>4561</v>
      </c>
      <c r="E11" s="117" t="s">
        <v>4556</v>
      </c>
      <c r="F11" s="109">
        <v>0.20799999999999999</v>
      </c>
      <c r="G11" s="94"/>
      <c r="M11" s="119">
        <v>1100</v>
      </c>
      <c r="N11" s="119">
        <v>5288.461538461539</v>
      </c>
      <c r="P11" s="119">
        <v>2200</v>
      </c>
      <c r="Q11" s="119">
        <v>10576.923076923078</v>
      </c>
      <c r="S11" s="119">
        <v>2000</v>
      </c>
      <c r="T11" s="119">
        <v>9615.3846153846152</v>
      </c>
    </row>
    <row r="12" spans="1:22" x14ac:dyDescent="0.3">
      <c r="A12" s="117">
        <v>70663</v>
      </c>
      <c r="B12" s="118" t="s">
        <v>4563</v>
      </c>
      <c r="C12" s="109" t="s">
        <v>164</v>
      </c>
      <c r="D12" s="109" t="s">
        <v>4561</v>
      </c>
      <c r="E12" s="117" t="s">
        <v>4556</v>
      </c>
      <c r="F12" s="109">
        <v>0.8</v>
      </c>
      <c r="G12" s="94"/>
      <c r="M12" s="119">
        <v>0</v>
      </c>
      <c r="N12" s="119">
        <v>0</v>
      </c>
      <c r="P12" s="119">
        <v>0</v>
      </c>
      <c r="Q12" s="119">
        <v>0</v>
      </c>
      <c r="S12" s="119">
        <v>1000</v>
      </c>
      <c r="T12" s="119">
        <v>1250</v>
      </c>
    </row>
    <row r="13" spans="1:22" x14ac:dyDescent="0.3">
      <c r="A13" s="117">
        <v>70657</v>
      </c>
      <c r="B13" s="118" t="s">
        <v>4564</v>
      </c>
      <c r="C13" s="109" t="s">
        <v>164</v>
      </c>
      <c r="D13" s="109" t="s">
        <v>4561</v>
      </c>
      <c r="E13" s="117" t="s">
        <v>4556</v>
      </c>
      <c r="F13" s="109">
        <v>0.66700000000000004</v>
      </c>
      <c r="G13" s="94"/>
      <c r="M13" s="119">
        <v>1100</v>
      </c>
      <c r="N13" s="119">
        <v>1649.175412293853</v>
      </c>
      <c r="P13" s="119">
        <v>1700</v>
      </c>
      <c r="Q13" s="119">
        <v>2548.7256371814092</v>
      </c>
      <c r="S13" s="119">
        <v>1600</v>
      </c>
      <c r="T13" s="119">
        <v>2398.8005997001496</v>
      </c>
    </row>
    <row r="14" spans="1:22" x14ac:dyDescent="0.3">
      <c r="A14" s="117">
        <v>70496</v>
      </c>
      <c r="B14" s="118" t="s">
        <v>4565</v>
      </c>
      <c r="C14" s="109" t="s">
        <v>164</v>
      </c>
      <c r="D14" s="109" t="s">
        <v>4566</v>
      </c>
      <c r="E14" s="117" t="s">
        <v>4556</v>
      </c>
      <c r="F14" s="109">
        <v>0.5</v>
      </c>
      <c r="G14" s="94"/>
      <c r="M14" s="119">
        <v>0</v>
      </c>
      <c r="N14" s="119">
        <v>0</v>
      </c>
      <c r="P14" s="119">
        <v>0</v>
      </c>
      <c r="Q14" s="119">
        <v>0</v>
      </c>
      <c r="S14" s="119">
        <v>0</v>
      </c>
      <c r="T14" s="119">
        <v>0</v>
      </c>
    </row>
    <row r="15" spans="1:22" x14ac:dyDescent="0.3">
      <c r="A15" s="117">
        <v>70495</v>
      </c>
      <c r="B15" s="118" t="s">
        <v>4567</v>
      </c>
      <c r="C15" s="109" t="s">
        <v>164</v>
      </c>
      <c r="D15" s="109" t="s">
        <v>4566</v>
      </c>
      <c r="E15" s="117" t="s">
        <v>4556</v>
      </c>
      <c r="F15" s="109">
        <v>0.25</v>
      </c>
      <c r="G15" s="94"/>
      <c r="M15" s="119">
        <v>0</v>
      </c>
      <c r="N15" s="119">
        <v>0</v>
      </c>
      <c r="P15" s="119">
        <v>0</v>
      </c>
      <c r="Q15" s="119">
        <v>0</v>
      </c>
      <c r="S15" s="119">
        <v>0</v>
      </c>
      <c r="T15" s="119">
        <v>0</v>
      </c>
    </row>
    <row r="16" spans="1:22" x14ac:dyDescent="0.3">
      <c r="A16" s="117">
        <v>70499</v>
      </c>
      <c r="B16" s="118" t="s">
        <v>4568</v>
      </c>
      <c r="C16" s="109" t="s">
        <v>164</v>
      </c>
      <c r="D16" s="109" t="s">
        <v>4566</v>
      </c>
      <c r="E16" s="117" t="s">
        <v>4556</v>
      </c>
      <c r="F16" s="109">
        <v>22.5</v>
      </c>
      <c r="G16" s="94"/>
      <c r="M16" s="119">
        <v>0</v>
      </c>
      <c r="N16" s="119">
        <v>0</v>
      </c>
      <c r="P16" s="119">
        <v>0</v>
      </c>
      <c r="Q16" s="119">
        <v>0</v>
      </c>
      <c r="S16" s="119">
        <v>0</v>
      </c>
      <c r="T16" s="119">
        <v>0</v>
      </c>
    </row>
    <row r="17" spans="1:20" x14ac:dyDescent="0.3">
      <c r="A17" s="117">
        <v>70497</v>
      </c>
      <c r="B17" s="118" t="s">
        <v>4569</v>
      </c>
      <c r="C17" s="109" t="s">
        <v>164</v>
      </c>
      <c r="D17" s="109" t="s">
        <v>4566</v>
      </c>
      <c r="E17" s="117" t="s">
        <v>4556</v>
      </c>
      <c r="F17" s="109">
        <v>1</v>
      </c>
      <c r="G17" s="94"/>
      <c r="M17" s="119">
        <v>0</v>
      </c>
      <c r="N17" s="119">
        <v>0</v>
      </c>
      <c r="P17" s="119">
        <v>0</v>
      </c>
      <c r="Q17" s="119">
        <v>0</v>
      </c>
      <c r="S17" s="119">
        <v>0</v>
      </c>
      <c r="T17" s="119">
        <v>0</v>
      </c>
    </row>
    <row r="18" spans="1:20" x14ac:dyDescent="0.3">
      <c r="A18" s="117">
        <v>70498</v>
      </c>
      <c r="B18" s="118" t="s">
        <v>4570</v>
      </c>
      <c r="C18" s="109" t="s">
        <v>164</v>
      </c>
      <c r="D18" s="109" t="s">
        <v>4566</v>
      </c>
      <c r="E18" s="117" t="s">
        <v>4556</v>
      </c>
      <c r="F18" s="109">
        <v>0.66700000000000004</v>
      </c>
      <c r="G18" s="94"/>
      <c r="M18" s="119">
        <v>0</v>
      </c>
      <c r="N18" s="119">
        <v>0</v>
      </c>
      <c r="P18" s="119">
        <v>0</v>
      </c>
      <c r="Q18" s="119">
        <v>0</v>
      </c>
      <c r="S18" s="119">
        <v>0</v>
      </c>
      <c r="T18" s="119">
        <v>0</v>
      </c>
    </row>
    <row r="19" spans="1:20" x14ac:dyDescent="0.3">
      <c r="A19" s="95">
        <v>67301</v>
      </c>
      <c r="B19" s="118" t="s">
        <v>4571</v>
      </c>
      <c r="C19" s="109" t="s">
        <v>4572</v>
      </c>
      <c r="D19" s="109" t="s">
        <v>4573</v>
      </c>
      <c r="E19" s="117" t="s">
        <v>4556</v>
      </c>
      <c r="F19" s="109">
        <v>1.333</v>
      </c>
      <c r="G19" s="94"/>
      <c r="M19" s="119">
        <v>0</v>
      </c>
      <c r="N19" s="119">
        <v>0</v>
      </c>
      <c r="P19" s="119">
        <v>0</v>
      </c>
      <c r="Q19" s="119">
        <v>0</v>
      </c>
      <c r="S19" s="119">
        <v>0</v>
      </c>
      <c r="T19" s="119">
        <v>0</v>
      </c>
    </row>
    <row r="20" spans="1:20" x14ac:dyDescent="0.3">
      <c r="A20" s="117">
        <v>70875</v>
      </c>
      <c r="B20" s="118" t="s">
        <v>4574</v>
      </c>
      <c r="C20" s="109" t="s">
        <v>4572</v>
      </c>
      <c r="D20" s="109" t="s">
        <v>4573</v>
      </c>
      <c r="E20" s="117" t="s">
        <v>4556</v>
      </c>
      <c r="F20" s="109">
        <v>1.333</v>
      </c>
      <c r="G20" s="94"/>
      <c r="M20" s="119">
        <v>0</v>
      </c>
      <c r="N20" s="119">
        <v>0</v>
      </c>
      <c r="P20" s="119">
        <v>4400</v>
      </c>
      <c r="Q20" s="119">
        <v>3300.8252063015757</v>
      </c>
      <c r="S20" s="119">
        <v>0</v>
      </c>
      <c r="T20" s="119">
        <v>0</v>
      </c>
    </row>
    <row r="21" spans="1:20" x14ac:dyDescent="0.3">
      <c r="A21" s="117">
        <v>71244</v>
      </c>
      <c r="B21" s="118" t="s">
        <v>4909</v>
      </c>
      <c r="C21" s="109" t="s">
        <v>4572</v>
      </c>
      <c r="D21" s="109" t="s">
        <v>4573</v>
      </c>
      <c r="F21" s="109">
        <v>1.333</v>
      </c>
      <c r="G21" s="94"/>
      <c r="M21" s="119">
        <v>0</v>
      </c>
      <c r="N21" s="119">
        <v>0</v>
      </c>
      <c r="P21" s="119">
        <v>0</v>
      </c>
      <c r="Q21" s="119">
        <v>0</v>
      </c>
      <c r="S21" s="119">
        <v>0</v>
      </c>
      <c r="T21" s="119">
        <v>0</v>
      </c>
    </row>
    <row r="22" spans="1:20" x14ac:dyDescent="0.3">
      <c r="A22" s="125" t="s">
        <v>3171</v>
      </c>
      <c r="B22" s="118" t="s">
        <v>4575</v>
      </c>
      <c r="C22" s="109" t="s">
        <v>164</v>
      </c>
      <c r="D22" s="109" t="s">
        <v>4576</v>
      </c>
      <c r="E22" s="117" t="s">
        <v>4556</v>
      </c>
      <c r="F22" s="109">
        <v>1.6</v>
      </c>
      <c r="G22" s="94"/>
      <c r="M22" s="119">
        <v>10500</v>
      </c>
      <c r="N22" s="119">
        <v>6562.5</v>
      </c>
      <c r="P22" s="119">
        <v>0</v>
      </c>
      <c r="Q22" s="119">
        <v>0</v>
      </c>
      <c r="S22" s="119">
        <v>10000</v>
      </c>
      <c r="T22" s="119">
        <v>6250</v>
      </c>
    </row>
    <row r="23" spans="1:20" x14ac:dyDescent="0.3">
      <c r="A23" s="117">
        <v>70879</v>
      </c>
      <c r="B23" s="118" t="s">
        <v>4577</v>
      </c>
      <c r="C23" s="109" t="s">
        <v>4572</v>
      </c>
      <c r="D23" s="109" t="s">
        <v>4578</v>
      </c>
      <c r="E23" s="117" t="s">
        <v>4579</v>
      </c>
      <c r="F23" s="109">
        <v>2.4</v>
      </c>
      <c r="G23" s="94"/>
      <c r="M23" s="119">
        <v>0</v>
      </c>
      <c r="N23" s="119">
        <v>0</v>
      </c>
      <c r="P23" s="119">
        <v>0</v>
      </c>
      <c r="Q23" s="119">
        <v>0</v>
      </c>
      <c r="S23" s="119">
        <v>0</v>
      </c>
      <c r="T23" s="119">
        <v>0</v>
      </c>
    </row>
    <row r="24" spans="1:20" x14ac:dyDescent="0.3">
      <c r="A24" s="117">
        <v>71243</v>
      </c>
      <c r="B24" s="118" t="s">
        <v>4910</v>
      </c>
      <c r="F24" s="109">
        <v>2.4</v>
      </c>
      <c r="G24" s="94"/>
      <c r="M24" s="119">
        <v>0</v>
      </c>
      <c r="N24" s="119">
        <v>0</v>
      </c>
      <c r="P24" s="119">
        <v>0</v>
      </c>
      <c r="Q24" s="119">
        <v>0</v>
      </c>
      <c r="S24" s="119">
        <v>0</v>
      </c>
      <c r="T24" s="119">
        <v>0</v>
      </c>
    </row>
    <row r="25" spans="1:20" x14ac:dyDescent="0.3">
      <c r="A25" s="125" t="s">
        <v>3174</v>
      </c>
      <c r="B25" s="118" t="s">
        <v>4580</v>
      </c>
      <c r="C25" s="109" t="s">
        <v>4581</v>
      </c>
      <c r="D25" s="109" t="s">
        <v>4576</v>
      </c>
      <c r="E25" s="117" t="s">
        <v>4579</v>
      </c>
      <c r="F25" s="109">
        <v>2.4</v>
      </c>
      <c r="G25" s="94"/>
      <c r="M25" s="119">
        <v>15000</v>
      </c>
      <c r="N25" s="119">
        <v>6250</v>
      </c>
      <c r="P25" s="119">
        <v>0</v>
      </c>
      <c r="Q25" s="119">
        <v>0</v>
      </c>
      <c r="S25" s="119">
        <v>15000</v>
      </c>
      <c r="T25" s="119">
        <v>6250</v>
      </c>
    </row>
    <row r="26" spans="1:20" x14ac:dyDescent="0.3">
      <c r="A26" s="117">
        <v>70642</v>
      </c>
      <c r="B26" s="118" t="s">
        <v>4582</v>
      </c>
      <c r="C26" s="109" t="s">
        <v>4581</v>
      </c>
      <c r="D26" s="109" t="s">
        <v>4583</v>
      </c>
      <c r="E26" s="117" t="s">
        <v>4579</v>
      </c>
      <c r="F26" s="109">
        <v>0.58299999999999996</v>
      </c>
      <c r="G26" s="94"/>
      <c r="M26" s="119">
        <v>1500</v>
      </c>
      <c r="N26" s="119">
        <v>2572.898799313894</v>
      </c>
      <c r="P26" s="119">
        <v>1100</v>
      </c>
      <c r="Q26" s="119">
        <v>1886.7924528301887</v>
      </c>
      <c r="S26" s="119">
        <v>1200</v>
      </c>
      <c r="T26" s="119">
        <v>2058.3190394511153</v>
      </c>
    </row>
    <row r="27" spans="1:20" x14ac:dyDescent="0.3">
      <c r="A27" s="117">
        <v>70641</v>
      </c>
      <c r="B27" s="118" t="s">
        <v>4584</v>
      </c>
      <c r="C27" s="109" t="s">
        <v>4581</v>
      </c>
      <c r="D27" s="109" t="s">
        <v>4583</v>
      </c>
      <c r="E27" s="117" t="s">
        <v>4579</v>
      </c>
      <c r="F27" s="109">
        <v>2.2000000000000002</v>
      </c>
      <c r="G27" s="94"/>
      <c r="M27" s="119">
        <v>2200</v>
      </c>
      <c r="N27" s="119">
        <v>999.99999999999989</v>
      </c>
      <c r="P27" s="119">
        <v>0</v>
      </c>
      <c r="Q27" s="119">
        <v>0</v>
      </c>
      <c r="S27" s="119">
        <v>2500</v>
      </c>
      <c r="T27" s="119">
        <v>1136.3636363636363</v>
      </c>
    </row>
    <row r="28" spans="1:20" x14ac:dyDescent="0.3">
      <c r="A28" s="117">
        <v>71242</v>
      </c>
      <c r="B28" s="118" t="s">
        <v>5071</v>
      </c>
      <c r="C28" s="109" t="s">
        <v>4581</v>
      </c>
      <c r="D28" s="109" t="s">
        <v>4586</v>
      </c>
      <c r="E28" s="117" t="s">
        <v>4579</v>
      </c>
      <c r="F28" s="109">
        <v>0.68799999999999994</v>
      </c>
      <c r="G28" s="94"/>
      <c r="M28" s="119">
        <v>2500</v>
      </c>
      <c r="N28" s="119">
        <v>3633.7209302325587</v>
      </c>
      <c r="P28" s="119">
        <v>2500</v>
      </c>
      <c r="Q28" s="119">
        <v>3633.7209302325587</v>
      </c>
      <c r="S28" s="119">
        <v>0</v>
      </c>
      <c r="T28" s="119">
        <v>0</v>
      </c>
    </row>
    <row r="29" spans="1:20" x14ac:dyDescent="0.3">
      <c r="A29" s="117">
        <v>70572</v>
      </c>
      <c r="B29" s="118" t="s">
        <v>4585</v>
      </c>
      <c r="C29" s="109" t="s">
        <v>4581</v>
      </c>
      <c r="D29" s="109" t="s">
        <v>4586</v>
      </c>
      <c r="E29" s="117" t="s">
        <v>4579</v>
      </c>
      <c r="F29" s="109">
        <v>0.58299999999999996</v>
      </c>
      <c r="G29" s="94"/>
      <c r="M29" s="119">
        <v>0</v>
      </c>
      <c r="N29" s="119">
        <v>0</v>
      </c>
      <c r="P29" s="119">
        <v>0</v>
      </c>
      <c r="Q29" s="119">
        <v>0</v>
      </c>
      <c r="S29" s="119">
        <v>0</v>
      </c>
      <c r="T29" s="119">
        <v>0</v>
      </c>
    </row>
    <row r="30" spans="1:20" x14ac:dyDescent="0.3">
      <c r="A30" s="117">
        <v>70574</v>
      </c>
      <c r="B30" s="118" t="s">
        <v>4587</v>
      </c>
      <c r="C30" s="109" t="s">
        <v>4581</v>
      </c>
      <c r="D30" s="109" t="s">
        <v>4586</v>
      </c>
      <c r="E30" s="117" t="s">
        <v>4579</v>
      </c>
      <c r="F30" s="109">
        <v>2.2999999999999998</v>
      </c>
      <c r="G30" s="94"/>
      <c r="M30" s="119">
        <v>0</v>
      </c>
      <c r="N30" s="119">
        <v>0</v>
      </c>
      <c r="P30" s="119">
        <v>0</v>
      </c>
      <c r="Q30" s="119">
        <v>0</v>
      </c>
      <c r="S30" s="119">
        <v>0</v>
      </c>
      <c r="T30" s="119">
        <v>0</v>
      </c>
    </row>
    <row r="31" spans="1:20" x14ac:dyDescent="0.3">
      <c r="A31" s="117">
        <v>70874</v>
      </c>
      <c r="B31" s="118" t="s">
        <v>4588</v>
      </c>
      <c r="C31" s="109" t="s">
        <v>4572</v>
      </c>
      <c r="D31" s="109" t="s">
        <v>4573</v>
      </c>
      <c r="E31" s="117" t="s">
        <v>4589</v>
      </c>
      <c r="F31" s="109">
        <v>1.0669999999999999</v>
      </c>
      <c r="G31" s="94"/>
      <c r="M31" s="119">
        <v>0</v>
      </c>
      <c r="N31" s="119">
        <v>0</v>
      </c>
      <c r="P31" s="119">
        <v>0</v>
      </c>
      <c r="Q31" s="119">
        <v>0</v>
      </c>
      <c r="S31" s="119">
        <v>0</v>
      </c>
      <c r="T31" s="119">
        <v>0</v>
      </c>
    </row>
    <row r="32" spans="1:20" x14ac:dyDescent="0.3">
      <c r="A32" s="125" t="s">
        <v>3183</v>
      </c>
      <c r="B32" s="118" t="s">
        <v>4590</v>
      </c>
      <c r="C32" s="109" t="s">
        <v>164</v>
      </c>
      <c r="D32" s="109" t="s">
        <v>4576</v>
      </c>
      <c r="E32" s="117" t="s">
        <v>4589</v>
      </c>
      <c r="F32" s="109">
        <v>0.35</v>
      </c>
      <c r="G32" s="94"/>
      <c r="M32" s="119">
        <v>2700</v>
      </c>
      <c r="N32" s="119">
        <v>7714.2857142857147</v>
      </c>
      <c r="P32" s="119">
        <v>3500</v>
      </c>
      <c r="Q32" s="119">
        <v>10000</v>
      </c>
      <c r="S32" s="119">
        <v>0</v>
      </c>
      <c r="T32" s="119">
        <v>0</v>
      </c>
    </row>
    <row r="33" spans="1:20" x14ac:dyDescent="0.3">
      <c r="A33" s="117">
        <v>70655</v>
      </c>
      <c r="B33" s="118" t="s">
        <v>4591</v>
      </c>
      <c r="C33" s="109" t="s">
        <v>164</v>
      </c>
      <c r="D33" s="109" t="s">
        <v>4555</v>
      </c>
      <c r="E33" s="117" t="s">
        <v>4589</v>
      </c>
      <c r="F33" s="109">
        <v>0.20799999999999999</v>
      </c>
      <c r="G33" s="94"/>
      <c r="M33" s="119">
        <v>0</v>
      </c>
      <c r="N33" s="119">
        <v>0</v>
      </c>
      <c r="P33" s="119">
        <v>0</v>
      </c>
      <c r="Q33" s="119">
        <v>0</v>
      </c>
      <c r="S33" s="119">
        <v>0</v>
      </c>
      <c r="T33" s="119">
        <v>0</v>
      </c>
    </row>
    <row r="34" spans="1:20" x14ac:dyDescent="0.3">
      <c r="A34" s="117">
        <v>70658</v>
      </c>
      <c r="B34" s="118" t="s">
        <v>4592</v>
      </c>
      <c r="C34" s="109" t="s">
        <v>164</v>
      </c>
      <c r="D34" s="109" t="s">
        <v>4593</v>
      </c>
      <c r="E34" s="117" t="s">
        <v>4589</v>
      </c>
      <c r="F34" s="109">
        <v>0.16700000000000001</v>
      </c>
      <c r="G34" s="94"/>
      <c r="M34" s="119">
        <v>8100</v>
      </c>
      <c r="N34" s="119">
        <v>48502.994011976043</v>
      </c>
      <c r="P34" s="119">
        <v>7800</v>
      </c>
      <c r="Q34" s="119">
        <v>46706.586826347302</v>
      </c>
      <c r="S34" s="119">
        <v>5500</v>
      </c>
      <c r="T34" s="119">
        <v>32934.131736526942</v>
      </c>
    </row>
    <row r="35" spans="1:20" x14ac:dyDescent="0.3">
      <c r="A35" s="117">
        <v>70660</v>
      </c>
      <c r="B35" s="118" t="s">
        <v>4594</v>
      </c>
      <c r="C35" s="109" t="s">
        <v>164</v>
      </c>
      <c r="D35" s="109" t="s">
        <v>4593</v>
      </c>
      <c r="E35" s="117" t="s">
        <v>4589</v>
      </c>
      <c r="F35" s="109">
        <v>16</v>
      </c>
      <c r="G35" s="94"/>
      <c r="M35" s="119">
        <v>1800</v>
      </c>
      <c r="N35" s="119">
        <v>112.5</v>
      </c>
      <c r="P35" s="119">
        <v>0</v>
      </c>
      <c r="Q35" s="119">
        <v>0</v>
      </c>
      <c r="S35" s="119">
        <v>0</v>
      </c>
      <c r="T35" s="119">
        <v>0</v>
      </c>
    </row>
    <row r="36" spans="1:20" x14ac:dyDescent="0.3">
      <c r="A36" s="117">
        <v>70664</v>
      </c>
      <c r="B36" s="118" t="s">
        <v>4595</v>
      </c>
      <c r="C36" s="109" t="s">
        <v>164</v>
      </c>
      <c r="D36" s="109" t="s">
        <v>4593</v>
      </c>
      <c r="E36" s="117" t="s">
        <v>4589</v>
      </c>
      <c r="F36" s="109">
        <v>0.7</v>
      </c>
      <c r="G36" s="94"/>
      <c r="M36" s="119">
        <v>0</v>
      </c>
      <c r="N36" s="119">
        <v>0</v>
      </c>
      <c r="P36" s="119">
        <v>0</v>
      </c>
      <c r="Q36" s="119">
        <v>0</v>
      </c>
      <c r="S36" s="119">
        <v>0</v>
      </c>
      <c r="T36" s="119">
        <v>0</v>
      </c>
    </row>
    <row r="37" spans="1:20" x14ac:dyDescent="0.3">
      <c r="A37" s="117">
        <v>70665</v>
      </c>
      <c r="B37" s="118" t="s">
        <v>4596</v>
      </c>
      <c r="C37" s="109" t="s">
        <v>164</v>
      </c>
      <c r="D37" s="109" t="s">
        <v>4593</v>
      </c>
      <c r="E37" s="117" t="s">
        <v>4589</v>
      </c>
      <c r="F37" s="109">
        <v>0.33300000000000002</v>
      </c>
      <c r="G37" s="94"/>
      <c r="M37" s="119">
        <v>0</v>
      </c>
      <c r="N37" s="119">
        <v>0</v>
      </c>
      <c r="P37" s="119">
        <v>0</v>
      </c>
      <c r="Q37" s="119">
        <v>0</v>
      </c>
      <c r="S37" s="119">
        <v>0</v>
      </c>
      <c r="T37" s="119">
        <v>0</v>
      </c>
    </row>
    <row r="38" spans="1:20" x14ac:dyDescent="0.3">
      <c r="A38" s="117">
        <v>70652</v>
      </c>
      <c r="B38" s="118" t="s">
        <v>4597</v>
      </c>
      <c r="C38" s="109" t="s">
        <v>164</v>
      </c>
      <c r="D38" s="109" t="s">
        <v>4593</v>
      </c>
      <c r="E38" s="117" t="s">
        <v>4598</v>
      </c>
      <c r="F38" s="109">
        <v>0.45</v>
      </c>
      <c r="G38" s="94"/>
      <c r="M38" s="119">
        <v>35800</v>
      </c>
      <c r="N38" s="119">
        <v>79555.555555555547</v>
      </c>
      <c r="P38" s="119">
        <v>31000</v>
      </c>
      <c r="Q38" s="119">
        <v>68888.888888888891</v>
      </c>
      <c r="S38" s="119">
        <v>35000</v>
      </c>
      <c r="T38" s="119">
        <v>77777.777777777781</v>
      </c>
    </row>
    <row r="39" spans="1:20" x14ac:dyDescent="0.3">
      <c r="A39" s="125" t="s">
        <v>3180</v>
      </c>
      <c r="B39" s="118" t="s">
        <v>4599</v>
      </c>
      <c r="C39" s="109" t="s">
        <v>4581</v>
      </c>
      <c r="D39" s="109" t="s">
        <v>4576</v>
      </c>
      <c r="E39" s="117" t="s">
        <v>4600</v>
      </c>
      <c r="F39" s="109">
        <v>2</v>
      </c>
      <c r="G39" s="94"/>
      <c r="M39" s="119">
        <v>25600</v>
      </c>
      <c r="N39" s="119">
        <v>12800</v>
      </c>
      <c r="P39" s="119">
        <v>0</v>
      </c>
      <c r="Q39" s="119">
        <v>0</v>
      </c>
      <c r="S39" s="119">
        <v>10000</v>
      </c>
      <c r="T39" s="119">
        <v>5000</v>
      </c>
    </row>
    <row r="40" spans="1:20" x14ac:dyDescent="0.3">
      <c r="A40" s="117">
        <v>70933</v>
      </c>
      <c r="B40" s="118" t="s">
        <v>4601</v>
      </c>
      <c r="C40" s="109" t="s">
        <v>4581</v>
      </c>
      <c r="D40" s="109" t="s">
        <v>4602</v>
      </c>
      <c r="E40" s="117" t="s">
        <v>4600</v>
      </c>
      <c r="F40" s="109">
        <v>1.333</v>
      </c>
      <c r="G40" s="94"/>
      <c r="M40" s="119">
        <v>0</v>
      </c>
      <c r="N40" s="119">
        <v>0</v>
      </c>
      <c r="P40" s="119">
        <v>0</v>
      </c>
      <c r="Q40" s="119">
        <v>0</v>
      </c>
      <c r="S40" s="119">
        <v>0</v>
      </c>
      <c r="T40" s="119">
        <v>0</v>
      </c>
    </row>
    <row r="41" spans="1:20" x14ac:dyDescent="0.3">
      <c r="B41" s="118" t="s">
        <v>4603</v>
      </c>
      <c r="C41" s="109" t="s">
        <v>4581</v>
      </c>
      <c r="D41" s="109" t="s">
        <v>4602</v>
      </c>
      <c r="E41" s="117" t="s">
        <v>4600</v>
      </c>
      <c r="F41" s="109">
        <v>81</v>
      </c>
      <c r="G41" s="94"/>
      <c r="M41" s="119">
        <v>0</v>
      </c>
      <c r="N41" s="119">
        <v>0</v>
      </c>
      <c r="P41" s="119">
        <v>0</v>
      </c>
      <c r="Q41" s="119">
        <v>0</v>
      </c>
      <c r="S41" s="119">
        <v>0</v>
      </c>
      <c r="T41" s="119">
        <v>0</v>
      </c>
    </row>
    <row r="42" spans="1:20" x14ac:dyDescent="0.3">
      <c r="A42" s="117">
        <v>70644</v>
      </c>
      <c r="B42" s="118" t="s">
        <v>4604</v>
      </c>
      <c r="C42" s="109" t="s">
        <v>4581</v>
      </c>
      <c r="D42" s="109" t="s">
        <v>4605</v>
      </c>
      <c r="E42" s="117" t="s">
        <v>4600</v>
      </c>
      <c r="F42" s="109">
        <v>2.2000000000000002</v>
      </c>
      <c r="G42" s="94"/>
      <c r="M42" s="119">
        <v>0</v>
      </c>
      <c r="N42" s="119">
        <v>0</v>
      </c>
      <c r="P42" s="119">
        <v>0</v>
      </c>
      <c r="Q42" s="119">
        <v>0</v>
      </c>
      <c r="S42" s="119">
        <v>1500</v>
      </c>
      <c r="T42" s="119">
        <v>681.81818181818176</v>
      </c>
    </row>
    <row r="43" spans="1:20" x14ac:dyDescent="0.3">
      <c r="A43" s="117">
        <v>70640</v>
      </c>
      <c r="B43" s="118" t="s">
        <v>4606</v>
      </c>
      <c r="C43" s="109" t="s">
        <v>4581</v>
      </c>
      <c r="D43" s="109" t="s">
        <v>4605</v>
      </c>
      <c r="E43" s="117" t="s">
        <v>4600</v>
      </c>
      <c r="F43" s="109">
        <v>0.64200000000000002</v>
      </c>
      <c r="G43" s="94"/>
      <c r="M43" s="119">
        <v>6400</v>
      </c>
      <c r="N43" s="119">
        <v>9968.8473520249227</v>
      </c>
      <c r="P43" s="119">
        <v>0</v>
      </c>
      <c r="Q43" s="119">
        <v>0</v>
      </c>
      <c r="S43" s="119">
        <v>12000</v>
      </c>
      <c r="T43" s="119">
        <v>18691.58878504673</v>
      </c>
    </row>
    <row r="44" spans="1:20" x14ac:dyDescent="0.3">
      <c r="A44" s="117">
        <v>71567</v>
      </c>
      <c r="B44" s="118" t="s">
        <v>4607</v>
      </c>
      <c r="C44" s="109" t="s">
        <v>4581</v>
      </c>
      <c r="D44" s="109" t="s">
        <v>4586</v>
      </c>
      <c r="E44" s="117" t="s">
        <v>4579</v>
      </c>
      <c r="F44" s="109">
        <v>0.75</v>
      </c>
      <c r="G44" s="94"/>
      <c r="M44" s="119">
        <v>0</v>
      </c>
      <c r="N44" s="119">
        <v>0</v>
      </c>
      <c r="P44" s="119">
        <v>0</v>
      </c>
      <c r="Q44" s="119">
        <v>0</v>
      </c>
      <c r="S44" s="119">
        <v>0</v>
      </c>
      <c r="T44" s="119">
        <v>0</v>
      </c>
    </row>
    <row r="45" spans="1:20" x14ac:dyDescent="0.3">
      <c r="A45" s="117">
        <v>70954</v>
      </c>
      <c r="B45" s="118" t="s">
        <v>4608</v>
      </c>
      <c r="C45" s="109" t="s">
        <v>4581</v>
      </c>
      <c r="D45" s="109" t="s">
        <v>4586</v>
      </c>
      <c r="E45" s="117" t="s">
        <v>4579</v>
      </c>
      <c r="F45" s="109">
        <v>2</v>
      </c>
      <c r="G45" s="94"/>
      <c r="M45" s="119">
        <v>0</v>
      </c>
      <c r="N45" s="119">
        <v>0</v>
      </c>
      <c r="P45" s="119">
        <v>0</v>
      </c>
      <c r="Q45" s="119">
        <v>0</v>
      </c>
      <c r="S45" s="119">
        <v>0</v>
      </c>
      <c r="T45" s="119">
        <v>0</v>
      </c>
    </row>
    <row r="46" spans="1:20" x14ac:dyDescent="0.3">
      <c r="A46" s="117">
        <v>70569</v>
      </c>
      <c r="B46" s="118" t="s">
        <v>4609</v>
      </c>
      <c r="C46" s="109" t="s">
        <v>4581</v>
      </c>
      <c r="D46" s="109" t="s">
        <v>4610</v>
      </c>
      <c r="E46" s="117" t="s">
        <v>4600</v>
      </c>
      <c r="F46" s="109">
        <v>0.64200000000000002</v>
      </c>
      <c r="G46" s="94"/>
      <c r="M46" s="119">
        <v>0</v>
      </c>
      <c r="N46" s="119">
        <v>0</v>
      </c>
      <c r="P46" s="119">
        <v>0</v>
      </c>
      <c r="Q46" s="119">
        <v>0</v>
      </c>
      <c r="S46" s="119">
        <v>0</v>
      </c>
      <c r="T46" s="119">
        <v>0</v>
      </c>
    </row>
    <row r="47" spans="1:20" x14ac:dyDescent="0.3">
      <c r="A47" s="117">
        <v>70570</v>
      </c>
      <c r="B47" s="118" t="s">
        <v>4611</v>
      </c>
      <c r="C47" s="109" t="s">
        <v>4581</v>
      </c>
      <c r="D47" s="109" t="s">
        <v>4610</v>
      </c>
      <c r="E47" s="117" t="s">
        <v>4600</v>
      </c>
      <c r="F47" s="109">
        <v>2.2000000000000002</v>
      </c>
      <c r="G47" s="94"/>
      <c r="M47" s="119">
        <v>0</v>
      </c>
      <c r="N47" s="119">
        <v>0</v>
      </c>
      <c r="P47" s="119">
        <v>0</v>
      </c>
      <c r="Q47" s="119">
        <v>0</v>
      </c>
      <c r="S47" s="119">
        <v>0</v>
      </c>
      <c r="T47" s="119">
        <v>0</v>
      </c>
    </row>
    <row r="48" spans="1:20" x14ac:dyDescent="0.3">
      <c r="A48" s="117">
        <v>70571</v>
      </c>
      <c r="B48" s="118" t="s">
        <v>4612</v>
      </c>
      <c r="C48" s="109" t="s">
        <v>4581</v>
      </c>
      <c r="D48" s="109" t="s">
        <v>4610</v>
      </c>
      <c r="E48" s="117" t="s">
        <v>4600</v>
      </c>
      <c r="F48" s="109">
        <v>2.2999999999999998</v>
      </c>
      <c r="G48" s="94"/>
      <c r="M48" s="119">
        <v>0</v>
      </c>
      <c r="N48" s="119">
        <v>0</v>
      </c>
      <c r="P48" s="119">
        <v>0</v>
      </c>
      <c r="Q48" s="119">
        <v>0</v>
      </c>
      <c r="S48" s="119">
        <v>0</v>
      </c>
      <c r="T48" s="119">
        <v>0</v>
      </c>
    </row>
    <row r="49" spans="1:20" x14ac:dyDescent="0.3">
      <c r="A49" s="117">
        <v>70715</v>
      </c>
      <c r="B49" s="118" t="s">
        <v>4613</v>
      </c>
      <c r="C49" s="109" t="s">
        <v>4581</v>
      </c>
      <c r="D49" s="109" t="s">
        <v>4614</v>
      </c>
      <c r="E49" s="117" t="s">
        <v>4600</v>
      </c>
      <c r="F49" s="109">
        <v>2.2000000000000002</v>
      </c>
      <c r="G49" s="94"/>
      <c r="M49" s="119">
        <v>0</v>
      </c>
      <c r="N49" s="119">
        <v>0</v>
      </c>
      <c r="P49" s="119">
        <v>0</v>
      </c>
      <c r="Q49" s="119">
        <v>0</v>
      </c>
      <c r="S49" s="119">
        <v>1500</v>
      </c>
      <c r="T49" s="119">
        <v>681.81818181818176</v>
      </c>
    </row>
    <row r="50" spans="1:20" x14ac:dyDescent="0.3">
      <c r="A50" s="117">
        <v>70716</v>
      </c>
      <c r="B50" s="118" t="s">
        <v>4615</v>
      </c>
      <c r="C50" s="109" t="s">
        <v>4581</v>
      </c>
      <c r="D50" s="109" t="s">
        <v>4614</v>
      </c>
      <c r="E50" s="117" t="s">
        <v>4600</v>
      </c>
      <c r="F50" s="109">
        <v>0.64200000000000002</v>
      </c>
      <c r="G50" s="94"/>
      <c r="M50" s="119">
        <v>0</v>
      </c>
      <c r="N50" s="119">
        <v>0</v>
      </c>
      <c r="P50" s="119">
        <v>0</v>
      </c>
      <c r="Q50" s="119">
        <v>0</v>
      </c>
      <c r="S50" s="119">
        <v>0</v>
      </c>
      <c r="T50" s="119">
        <v>0</v>
      </c>
    </row>
    <row r="51" spans="1:20" x14ac:dyDescent="0.3">
      <c r="A51" s="117">
        <v>70876</v>
      </c>
      <c r="B51" s="118" t="s">
        <v>4616</v>
      </c>
      <c r="C51" s="109" t="s">
        <v>4572</v>
      </c>
      <c r="D51" s="109" t="s">
        <v>4573</v>
      </c>
      <c r="E51" s="117" t="s">
        <v>4617</v>
      </c>
      <c r="F51" s="109">
        <v>1.6</v>
      </c>
      <c r="G51" s="94"/>
      <c r="M51" s="119">
        <v>0</v>
      </c>
      <c r="N51" s="119">
        <v>0</v>
      </c>
      <c r="P51" s="119">
        <v>0</v>
      </c>
      <c r="Q51" s="119">
        <v>0</v>
      </c>
      <c r="S51" s="119">
        <v>0</v>
      </c>
      <c r="T51" s="119">
        <v>0</v>
      </c>
    </row>
    <row r="52" spans="1:20" x14ac:dyDescent="0.3">
      <c r="A52" s="117">
        <v>70877</v>
      </c>
      <c r="B52" s="118" t="s">
        <v>4618</v>
      </c>
      <c r="C52" s="109" t="s">
        <v>4572</v>
      </c>
      <c r="D52" s="109" t="s">
        <v>4573</v>
      </c>
      <c r="E52" s="117" t="s">
        <v>4617</v>
      </c>
      <c r="F52" s="109">
        <v>1.92</v>
      </c>
      <c r="G52" s="94"/>
      <c r="M52" s="119">
        <v>0</v>
      </c>
      <c r="N52" s="119">
        <v>0</v>
      </c>
      <c r="P52" s="119">
        <v>0</v>
      </c>
      <c r="Q52" s="119">
        <v>0</v>
      </c>
      <c r="S52" s="119">
        <v>0</v>
      </c>
      <c r="T52" s="119">
        <v>0</v>
      </c>
    </row>
    <row r="53" spans="1:20" x14ac:dyDescent="0.3">
      <c r="A53" s="117">
        <v>70946</v>
      </c>
      <c r="B53" s="118" t="s">
        <v>4619</v>
      </c>
      <c r="C53" s="109" t="s">
        <v>4572</v>
      </c>
      <c r="D53" s="109" t="s">
        <v>4573</v>
      </c>
      <c r="E53" s="117" t="s">
        <v>4589</v>
      </c>
      <c r="F53" s="109">
        <v>1.6</v>
      </c>
      <c r="G53" s="94"/>
      <c r="M53" s="119">
        <v>0</v>
      </c>
      <c r="N53" s="119">
        <v>0</v>
      </c>
      <c r="P53" s="119">
        <v>0</v>
      </c>
      <c r="Q53" s="119">
        <v>0</v>
      </c>
      <c r="S53" s="119">
        <v>0</v>
      </c>
      <c r="T53" s="119">
        <v>0</v>
      </c>
    </row>
    <row r="54" spans="1:20" x14ac:dyDescent="0.3">
      <c r="A54" s="117">
        <v>70816</v>
      </c>
      <c r="B54" s="118" t="s">
        <v>4620</v>
      </c>
      <c r="C54" s="109" t="s">
        <v>164</v>
      </c>
      <c r="D54" s="109" t="s">
        <v>4621</v>
      </c>
      <c r="E54" s="117" t="s">
        <v>4617</v>
      </c>
      <c r="F54" s="109">
        <v>0.22500000000000001</v>
      </c>
      <c r="G54" s="94"/>
      <c r="M54" s="119">
        <v>0</v>
      </c>
      <c r="N54" s="119">
        <v>0</v>
      </c>
      <c r="P54" s="119">
        <v>0</v>
      </c>
      <c r="Q54" s="119">
        <v>0</v>
      </c>
      <c r="S54" s="119">
        <v>0</v>
      </c>
      <c r="T54" s="119">
        <v>0</v>
      </c>
    </row>
    <row r="55" spans="1:20" x14ac:dyDescent="0.3">
      <c r="A55" s="117">
        <v>71003</v>
      </c>
      <c r="B55" s="118" t="s">
        <v>4622</v>
      </c>
      <c r="C55" s="109" t="s">
        <v>164</v>
      </c>
      <c r="D55" s="109" t="s">
        <v>4621</v>
      </c>
      <c r="E55" s="117" t="s">
        <v>4617</v>
      </c>
      <c r="F55" s="109">
        <v>0.22500000000000001</v>
      </c>
      <c r="G55" s="94"/>
      <c r="M55" s="119">
        <v>0</v>
      </c>
      <c r="N55" s="119">
        <v>0</v>
      </c>
      <c r="P55" s="119">
        <v>0</v>
      </c>
      <c r="Q55" s="119">
        <v>0</v>
      </c>
      <c r="S55" s="119">
        <v>0</v>
      </c>
      <c r="T55" s="119">
        <v>0</v>
      </c>
    </row>
    <row r="56" spans="1:20" x14ac:dyDescent="0.3">
      <c r="A56" s="117">
        <v>70818</v>
      </c>
      <c r="B56" s="118" t="s">
        <v>4623</v>
      </c>
      <c r="C56" s="109" t="s">
        <v>164</v>
      </c>
      <c r="D56" s="109" t="s">
        <v>4621</v>
      </c>
      <c r="E56" s="117" t="s">
        <v>4617</v>
      </c>
      <c r="F56" s="109">
        <v>0.5</v>
      </c>
      <c r="G56" s="94"/>
      <c r="M56" s="119">
        <v>0</v>
      </c>
      <c r="N56" s="119">
        <v>0</v>
      </c>
      <c r="P56" s="119">
        <v>0</v>
      </c>
      <c r="Q56" s="119">
        <v>0</v>
      </c>
      <c r="S56" s="119">
        <v>0</v>
      </c>
      <c r="T56" s="119">
        <v>0</v>
      </c>
    </row>
    <row r="57" spans="1:20" x14ac:dyDescent="0.3">
      <c r="A57" s="117">
        <v>70817</v>
      </c>
      <c r="B57" s="118" t="s">
        <v>4624</v>
      </c>
      <c r="C57" s="109" t="s">
        <v>164</v>
      </c>
      <c r="D57" s="109" t="s">
        <v>4621</v>
      </c>
      <c r="E57" s="117" t="s">
        <v>4617</v>
      </c>
      <c r="F57" s="109">
        <v>0.16700000000000001</v>
      </c>
      <c r="G57" s="94"/>
      <c r="M57" s="119">
        <v>0</v>
      </c>
      <c r="N57" s="119">
        <v>0</v>
      </c>
      <c r="P57" s="119">
        <v>0</v>
      </c>
      <c r="Q57" s="119">
        <v>0</v>
      </c>
      <c r="S57" s="119">
        <v>0</v>
      </c>
      <c r="T57" s="119">
        <v>0</v>
      </c>
    </row>
    <row r="58" spans="1:20" x14ac:dyDescent="0.3">
      <c r="A58" s="117">
        <v>70819</v>
      </c>
      <c r="B58" s="118" t="s">
        <v>4625</v>
      </c>
      <c r="C58" s="109" t="s">
        <v>164</v>
      </c>
      <c r="D58" s="109" t="s">
        <v>4621</v>
      </c>
      <c r="E58" s="117" t="s">
        <v>4617</v>
      </c>
      <c r="F58" s="109">
        <v>0.5</v>
      </c>
      <c r="G58" s="94"/>
      <c r="M58" s="119">
        <v>0</v>
      </c>
      <c r="N58" s="119">
        <v>0</v>
      </c>
      <c r="P58" s="119">
        <v>0</v>
      </c>
      <c r="Q58" s="119">
        <v>0</v>
      </c>
      <c r="S58" s="119">
        <v>0</v>
      </c>
      <c r="T58" s="119">
        <v>0</v>
      </c>
    </row>
    <row r="59" spans="1:20" x14ac:dyDescent="0.3">
      <c r="A59" s="117">
        <v>70820</v>
      </c>
      <c r="B59" s="118" t="s">
        <v>4626</v>
      </c>
      <c r="C59" s="109" t="s">
        <v>164</v>
      </c>
      <c r="D59" s="109" t="s">
        <v>4621</v>
      </c>
      <c r="E59" s="117" t="s">
        <v>4617</v>
      </c>
      <c r="F59" s="109">
        <v>0.75</v>
      </c>
      <c r="G59" s="94"/>
      <c r="M59" s="119">
        <v>0</v>
      </c>
      <c r="N59" s="119">
        <v>0</v>
      </c>
      <c r="P59" s="119">
        <v>0</v>
      </c>
      <c r="Q59" s="119">
        <v>0</v>
      </c>
      <c r="S59" s="119">
        <v>0</v>
      </c>
      <c r="T59" s="119">
        <v>0</v>
      </c>
    </row>
    <row r="60" spans="1:20" x14ac:dyDescent="0.3">
      <c r="A60" s="117">
        <v>70822</v>
      </c>
      <c r="B60" s="118" t="s">
        <v>4627</v>
      </c>
      <c r="C60" s="109" t="s">
        <v>164</v>
      </c>
      <c r="D60" s="109" t="s">
        <v>4621</v>
      </c>
      <c r="E60" s="117" t="s">
        <v>4617</v>
      </c>
      <c r="F60" s="109">
        <v>12.5</v>
      </c>
      <c r="G60" s="94"/>
      <c r="M60" s="119">
        <v>0</v>
      </c>
      <c r="N60" s="119">
        <v>0</v>
      </c>
      <c r="P60" s="119">
        <v>0</v>
      </c>
      <c r="Q60" s="119">
        <v>0</v>
      </c>
      <c r="S60" s="119">
        <v>0</v>
      </c>
      <c r="T60" s="119">
        <v>0</v>
      </c>
    </row>
    <row r="61" spans="1:20" x14ac:dyDescent="0.3">
      <c r="A61" s="117">
        <v>70770</v>
      </c>
      <c r="B61" s="118" t="s">
        <v>4628</v>
      </c>
      <c r="C61" s="109" t="s">
        <v>164</v>
      </c>
      <c r="D61" s="109" t="s">
        <v>4621</v>
      </c>
      <c r="E61" s="117" t="s">
        <v>4617</v>
      </c>
      <c r="F61" s="109">
        <v>12</v>
      </c>
      <c r="G61" s="94"/>
      <c r="M61" s="119">
        <v>0</v>
      </c>
      <c r="N61" s="119">
        <v>0</v>
      </c>
      <c r="P61" s="119">
        <v>0</v>
      </c>
      <c r="Q61" s="119">
        <v>0</v>
      </c>
      <c r="S61" s="119">
        <v>0</v>
      </c>
      <c r="T61" s="119">
        <v>0</v>
      </c>
    </row>
    <row r="62" spans="1:20" x14ac:dyDescent="0.3">
      <c r="A62" s="117">
        <v>70824</v>
      </c>
      <c r="B62" s="118" t="s">
        <v>4629</v>
      </c>
      <c r="C62" s="109" t="s">
        <v>164</v>
      </c>
      <c r="D62" s="109" t="s">
        <v>4630</v>
      </c>
      <c r="E62" s="117" t="s">
        <v>4631</v>
      </c>
      <c r="F62" s="109">
        <v>0.375</v>
      </c>
      <c r="G62" s="94"/>
      <c r="M62" s="119">
        <v>0</v>
      </c>
      <c r="N62" s="119">
        <v>0</v>
      </c>
      <c r="P62" s="119">
        <v>0</v>
      </c>
      <c r="Q62" s="119">
        <v>0</v>
      </c>
      <c r="S62" s="119">
        <v>0</v>
      </c>
      <c r="T62" s="119">
        <v>0</v>
      </c>
    </row>
    <row r="63" spans="1:20" x14ac:dyDescent="0.3">
      <c r="A63" s="117">
        <v>70676</v>
      </c>
      <c r="B63" s="118" t="s">
        <v>4632</v>
      </c>
      <c r="C63" s="109" t="s">
        <v>164</v>
      </c>
      <c r="D63" s="109" t="s">
        <v>4630</v>
      </c>
      <c r="E63" s="117" t="s">
        <v>4617</v>
      </c>
      <c r="F63" s="109">
        <v>0.45</v>
      </c>
      <c r="G63" s="94"/>
      <c r="M63" s="119">
        <v>0</v>
      </c>
      <c r="N63" s="119">
        <v>0</v>
      </c>
      <c r="P63" s="119">
        <v>0</v>
      </c>
      <c r="Q63" s="119">
        <v>0</v>
      </c>
      <c r="S63" s="119">
        <v>0</v>
      </c>
      <c r="T63" s="119">
        <v>0</v>
      </c>
    </row>
    <row r="64" spans="1:20" x14ac:dyDescent="0.3">
      <c r="A64" s="117">
        <v>70825</v>
      </c>
      <c r="B64" s="118" t="s">
        <v>4633</v>
      </c>
      <c r="C64" s="109" t="s">
        <v>164</v>
      </c>
      <c r="D64" s="109" t="s">
        <v>4630</v>
      </c>
      <c r="E64" s="117" t="s">
        <v>4631</v>
      </c>
      <c r="F64" s="109">
        <v>0.41699999999999998</v>
      </c>
      <c r="G64" s="94"/>
      <c r="M64" s="119">
        <v>0</v>
      </c>
      <c r="N64" s="119">
        <v>0</v>
      </c>
      <c r="P64" s="119">
        <v>0</v>
      </c>
      <c r="Q64" s="119">
        <v>0</v>
      </c>
      <c r="S64" s="119">
        <v>0</v>
      </c>
      <c r="T64" s="119">
        <v>0</v>
      </c>
    </row>
    <row r="65" spans="1:20" x14ac:dyDescent="0.3">
      <c r="A65" s="117">
        <v>70662</v>
      </c>
      <c r="B65" s="109" t="s">
        <v>4634</v>
      </c>
      <c r="C65" s="109" t="s">
        <v>164</v>
      </c>
      <c r="D65" s="109" t="s">
        <v>4635</v>
      </c>
      <c r="E65" s="117" t="s">
        <v>4617</v>
      </c>
      <c r="F65" s="109">
        <v>0.5</v>
      </c>
      <c r="G65" s="94"/>
      <c r="M65" s="119">
        <v>0</v>
      </c>
      <c r="N65" s="119">
        <v>0</v>
      </c>
      <c r="P65" s="119">
        <v>0</v>
      </c>
      <c r="Q65" s="119">
        <v>0</v>
      </c>
      <c r="S65" s="119">
        <v>0</v>
      </c>
      <c r="T65" s="119">
        <v>0</v>
      </c>
    </row>
    <row r="66" spans="1:20" x14ac:dyDescent="0.3">
      <c r="A66" s="125" t="s">
        <v>3177</v>
      </c>
      <c r="B66" s="118" t="s">
        <v>4636</v>
      </c>
      <c r="C66" s="109" t="s">
        <v>164</v>
      </c>
      <c r="D66" s="109" t="s">
        <v>4576</v>
      </c>
      <c r="E66" s="117" t="s">
        <v>4637</v>
      </c>
      <c r="F66" s="109">
        <v>1.2</v>
      </c>
      <c r="G66" s="94"/>
      <c r="M66" s="119">
        <v>23800</v>
      </c>
      <c r="N66" s="119">
        <v>19833.333333333336</v>
      </c>
      <c r="P66" s="119">
        <v>0</v>
      </c>
      <c r="Q66" s="119">
        <v>0</v>
      </c>
      <c r="S66" s="119">
        <v>15000</v>
      </c>
      <c r="T66" s="119">
        <v>12500</v>
      </c>
    </row>
    <row r="67" spans="1:20" x14ac:dyDescent="0.3">
      <c r="A67" s="117">
        <v>70940</v>
      </c>
      <c r="B67" s="118" t="s">
        <v>4638</v>
      </c>
      <c r="C67" s="109" t="s">
        <v>164</v>
      </c>
      <c r="D67" s="109" t="s">
        <v>4639</v>
      </c>
      <c r="E67" s="117" t="s">
        <v>4637</v>
      </c>
      <c r="F67" s="109">
        <v>0.5</v>
      </c>
      <c r="G67" s="94"/>
      <c r="M67" s="119">
        <v>0</v>
      </c>
      <c r="N67" s="119">
        <v>0</v>
      </c>
      <c r="P67" s="119">
        <v>0</v>
      </c>
      <c r="Q67" s="119">
        <v>0</v>
      </c>
      <c r="S67" s="119">
        <v>0</v>
      </c>
      <c r="T67" s="119">
        <v>0</v>
      </c>
    </row>
    <row r="68" spans="1:20" x14ac:dyDescent="0.3">
      <c r="B68" s="118" t="s">
        <v>4640</v>
      </c>
      <c r="C68" s="109" t="s">
        <v>164</v>
      </c>
      <c r="D68" s="109" t="s">
        <v>4639</v>
      </c>
      <c r="E68" s="117" t="s">
        <v>4637</v>
      </c>
      <c r="F68" s="109">
        <v>16.5</v>
      </c>
      <c r="G68" s="94"/>
      <c r="M68" s="119">
        <v>0</v>
      </c>
      <c r="N68" s="119">
        <v>0</v>
      </c>
      <c r="P68" s="119">
        <v>0</v>
      </c>
      <c r="Q68" s="119">
        <v>0</v>
      </c>
      <c r="S68" s="119">
        <v>0</v>
      </c>
      <c r="T68" s="119">
        <v>0</v>
      </c>
    </row>
    <row r="69" spans="1:20" x14ac:dyDescent="0.3">
      <c r="A69" s="117">
        <v>70938</v>
      </c>
      <c r="B69" s="118" t="s">
        <v>4641</v>
      </c>
      <c r="C69" s="109" t="s">
        <v>164</v>
      </c>
      <c r="D69" s="109" t="s">
        <v>4642</v>
      </c>
      <c r="E69" s="117" t="s">
        <v>4637</v>
      </c>
      <c r="F69" s="109">
        <v>0.5</v>
      </c>
      <c r="G69" s="94"/>
      <c r="M69" s="119">
        <v>0</v>
      </c>
      <c r="N69" s="119">
        <v>0</v>
      </c>
      <c r="P69" s="119">
        <v>0</v>
      </c>
      <c r="Q69" s="119">
        <v>0</v>
      </c>
      <c r="S69" s="119">
        <v>0</v>
      </c>
      <c r="T69" s="119">
        <v>0</v>
      </c>
    </row>
    <row r="70" spans="1:20" x14ac:dyDescent="0.3">
      <c r="A70" s="117">
        <v>70484</v>
      </c>
      <c r="B70" s="118" t="s">
        <v>4643</v>
      </c>
      <c r="C70" s="109" t="s">
        <v>164</v>
      </c>
      <c r="D70" s="109" t="s">
        <v>4644</v>
      </c>
      <c r="E70" s="117" t="s">
        <v>4637</v>
      </c>
      <c r="F70" s="109">
        <v>0.35</v>
      </c>
      <c r="G70" s="94"/>
      <c r="M70" s="119">
        <v>0</v>
      </c>
      <c r="N70" s="119">
        <v>0</v>
      </c>
      <c r="P70" s="119">
        <v>0</v>
      </c>
      <c r="Q70" s="119">
        <v>0</v>
      </c>
      <c r="S70" s="119">
        <v>0</v>
      </c>
      <c r="T70" s="119">
        <v>0</v>
      </c>
    </row>
    <row r="71" spans="1:20" x14ac:dyDescent="0.3">
      <c r="A71" s="117">
        <v>70486</v>
      </c>
      <c r="B71" s="118" t="s">
        <v>4645</v>
      </c>
      <c r="C71" s="109" t="s">
        <v>164</v>
      </c>
      <c r="D71" s="109" t="s">
        <v>4644</v>
      </c>
      <c r="E71" s="117" t="s">
        <v>4637</v>
      </c>
      <c r="F71" s="109">
        <v>0.33300000000000002</v>
      </c>
      <c r="G71" s="94"/>
      <c r="M71" s="119">
        <v>0</v>
      </c>
      <c r="N71" s="119">
        <v>0</v>
      </c>
      <c r="P71" s="119">
        <v>0</v>
      </c>
      <c r="Q71" s="119">
        <v>0</v>
      </c>
      <c r="S71" s="119">
        <v>0</v>
      </c>
      <c r="T71" s="119">
        <v>0</v>
      </c>
    </row>
    <row r="72" spans="1:20" x14ac:dyDescent="0.3">
      <c r="A72" s="117">
        <v>70769</v>
      </c>
      <c r="B72" s="118" t="s">
        <v>4646</v>
      </c>
      <c r="C72" s="109" t="s">
        <v>164</v>
      </c>
      <c r="D72" s="109" t="s">
        <v>4644</v>
      </c>
      <c r="E72" s="117" t="s">
        <v>4637</v>
      </c>
      <c r="F72" s="109">
        <v>24.5</v>
      </c>
      <c r="G72" s="94"/>
      <c r="M72" s="119">
        <v>0</v>
      </c>
      <c r="N72" s="119">
        <v>0</v>
      </c>
      <c r="P72" s="119">
        <v>0</v>
      </c>
      <c r="Q72" s="119">
        <v>0</v>
      </c>
      <c r="S72" s="119">
        <v>0</v>
      </c>
      <c r="T72" s="119">
        <v>0</v>
      </c>
    </row>
    <row r="73" spans="1:20" x14ac:dyDescent="0.3">
      <c r="A73" s="117">
        <v>70485</v>
      </c>
      <c r="B73" s="118" t="s">
        <v>4647</v>
      </c>
      <c r="C73" s="109" t="s">
        <v>164</v>
      </c>
      <c r="D73" s="109" t="s">
        <v>4644</v>
      </c>
      <c r="E73" s="117" t="s">
        <v>4637</v>
      </c>
      <c r="F73" s="109">
        <v>0.20799999999999999</v>
      </c>
      <c r="G73" s="94"/>
      <c r="M73" s="119">
        <v>0</v>
      </c>
      <c r="N73" s="119">
        <v>0</v>
      </c>
      <c r="P73" s="119">
        <v>0</v>
      </c>
      <c r="Q73" s="119">
        <v>0</v>
      </c>
      <c r="S73" s="119">
        <v>0</v>
      </c>
      <c r="T73" s="119">
        <v>0</v>
      </c>
    </row>
    <row r="74" spans="1:20" x14ac:dyDescent="0.3">
      <c r="A74" s="117">
        <v>70489</v>
      </c>
      <c r="B74" s="118" t="s">
        <v>4648</v>
      </c>
      <c r="C74" s="109" t="s">
        <v>164</v>
      </c>
      <c r="D74" s="109" t="s">
        <v>4644</v>
      </c>
      <c r="E74" s="117" t="s">
        <v>4637</v>
      </c>
      <c r="F74" s="109">
        <v>0.8</v>
      </c>
      <c r="G74" s="94"/>
      <c r="M74" s="119">
        <v>0</v>
      </c>
      <c r="N74" s="119">
        <v>0</v>
      </c>
      <c r="P74" s="119">
        <v>0</v>
      </c>
      <c r="Q74" s="119">
        <v>0</v>
      </c>
      <c r="S74" s="119">
        <v>0</v>
      </c>
      <c r="T74" s="119">
        <v>0</v>
      </c>
    </row>
    <row r="75" spans="1:20" x14ac:dyDescent="0.3">
      <c r="A75" s="117">
        <v>70487</v>
      </c>
      <c r="B75" s="118" t="s">
        <v>4649</v>
      </c>
      <c r="C75" s="109" t="s">
        <v>164</v>
      </c>
      <c r="D75" s="109" t="s">
        <v>4644</v>
      </c>
      <c r="E75" s="117" t="s">
        <v>4637</v>
      </c>
      <c r="F75" s="109">
        <v>0.5</v>
      </c>
      <c r="G75" s="94"/>
      <c r="M75" s="119">
        <v>0</v>
      </c>
      <c r="N75" s="119">
        <v>0</v>
      </c>
      <c r="P75" s="119">
        <v>0</v>
      </c>
      <c r="Q75" s="119">
        <v>0</v>
      </c>
      <c r="S75" s="119">
        <v>0</v>
      </c>
      <c r="T75" s="119">
        <v>0</v>
      </c>
    </row>
    <row r="76" spans="1:20" x14ac:dyDescent="0.3">
      <c r="A76" s="117">
        <v>70353</v>
      </c>
      <c r="B76" s="118" t="s">
        <v>4650</v>
      </c>
      <c r="C76" s="109" t="s">
        <v>164</v>
      </c>
      <c r="D76" s="109" t="s">
        <v>4651</v>
      </c>
      <c r="E76" s="117" t="s">
        <v>4637</v>
      </c>
      <c r="F76" s="109">
        <v>0.25</v>
      </c>
      <c r="G76" s="94"/>
      <c r="M76" s="119">
        <v>0</v>
      </c>
      <c r="N76" s="119">
        <v>0</v>
      </c>
      <c r="P76" s="119">
        <v>0</v>
      </c>
      <c r="Q76" s="119">
        <v>0</v>
      </c>
      <c r="S76" s="119">
        <v>0</v>
      </c>
      <c r="T76" s="119">
        <v>0</v>
      </c>
    </row>
    <row r="77" spans="1:20" x14ac:dyDescent="0.3">
      <c r="A77" s="117">
        <v>70354</v>
      </c>
      <c r="B77" s="118" t="s">
        <v>4652</v>
      </c>
      <c r="C77" s="109" t="s">
        <v>164</v>
      </c>
      <c r="D77" s="109" t="s">
        <v>4651</v>
      </c>
      <c r="E77" s="117" t="s">
        <v>4637</v>
      </c>
      <c r="F77" s="109">
        <v>0.7</v>
      </c>
      <c r="G77" s="94"/>
      <c r="M77" s="119">
        <v>0</v>
      </c>
      <c r="N77" s="119">
        <v>0</v>
      </c>
      <c r="P77" s="119">
        <v>0</v>
      </c>
      <c r="Q77" s="119">
        <v>0</v>
      </c>
      <c r="S77" s="119">
        <v>0</v>
      </c>
      <c r="T77" s="119">
        <v>0</v>
      </c>
    </row>
    <row r="78" spans="1:20" x14ac:dyDescent="0.3">
      <c r="A78" s="117">
        <v>70355</v>
      </c>
      <c r="B78" s="118" t="s">
        <v>4653</v>
      </c>
      <c r="C78" s="109" t="s">
        <v>164</v>
      </c>
      <c r="D78" s="109" t="s">
        <v>4651</v>
      </c>
      <c r="E78" s="117" t="s">
        <v>4637</v>
      </c>
      <c r="F78" s="109">
        <v>1.05</v>
      </c>
      <c r="G78" s="94"/>
      <c r="M78" s="119">
        <v>0</v>
      </c>
      <c r="N78" s="119">
        <v>0</v>
      </c>
      <c r="P78" s="119">
        <v>0</v>
      </c>
      <c r="Q78" s="119">
        <v>0</v>
      </c>
      <c r="S78" s="119">
        <v>0</v>
      </c>
      <c r="T78" s="119">
        <v>0</v>
      </c>
    </row>
    <row r="79" spans="1:20" x14ac:dyDescent="0.3">
      <c r="A79" s="117">
        <v>70377</v>
      </c>
      <c r="B79" s="118" t="s">
        <v>4654</v>
      </c>
      <c r="C79" s="109" t="s">
        <v>164</v>
      </c>
      <c r="D79" s="109" t="s">
        <v>4655</v>
      </c>
      <c r="E79" s="117" t="s">
        <v>4637</v>
      </c>
      <c r="F79" s="109">
        <v>0.16700000000000001</v>
      </c>
      <c r="G79" s="94"/>
      <c r="M79" s="119">
        <v>0</v>
      </c>
      <c r="N79" s="119">
        <v>0</v>
      </c>
      <c r="P79" s="119">
        <v>0</v>
      </c>
      <c r="Q79" s="119">
        <v>0</v>
      </c>
      <c r="S79" s="119">
        <v>0</v>
      </c>
      <c r="T79" s="119">
        <v>0</v>
      </c>
    </row>
    <row r="80" spans="1:20" x14ac:dyDescent="0.3">
      <c r="A80" s="117">
        <v>70378</v>
      </c>
      <c r="B80" s="118" t="s">
        <v>4656</v>
      </c>
      <c r="C80" s="109" t="s">
        <v>164</v>
      </c>
      <c r="D80" s="109" t="s">
        <v>4655</v>
      </c>
      <c r="E80" s="117" t="s">
        <v>4637</v>
      </c>
      <c r="F80" s="109">
        <v>0.7</v>
      </c>
      <c r="G80" s="94"/>
      <c r="M80" s="119">
        <v>0</v>
      </c>
      <c r="N80" s="119">
        <v>0</v>
      </c>
      <c r="P80" s="119">
        <v>0</v>
      </c>
      <c r="Q80" s="119">
        <v>0</v>
      </c>
      <c r="S80" s="119">
        <v>0</v>
      </c>
      <c r="T80" s="119">
        <v>0</v>
      </c>
    </row>
    <row r="81" spans="1:20" x14ac:dyDescent="0.3">
      <c r="A81" s="117">
        <v>70414</v>
      </c>
      <c r="B81" s="118" t="s">
        <v>4657</v>
      </c>
      <c r="C81" s="109" t="s">
        <v>164</v>
      </c>
      <c r="D81" s="109" t="s">
        <v>4658</v>
      </c>
      <c r="E81" s="117" t="s">
        <v>4637</v>
      </c>
      <c r="F81" s="109">
        <v>0.375</v>
      </c>
      <c r="G81" s="94"/>
      <c r="M81" s="119">
        <v>0</v>
      </c>
      <c r="N81" s="119">
        <v>0</v>
      </c>
      <c r="P81" s="119">
        <v>0</v>
      </c>
      <c r="Q81" s="119">
        <v>0</v>
      </c>
      <c r="S81" s="119">
        <v>0</v>
      </c>
      <c r="T81" s="119">
        <v>0</v>
      </c>
    </row>
    <row r="82" spans="1:20" x14ac:dyDescent="0.3">
      <c r="A82" s="117">
        <v>70807</v>
      </c>
      <c r="B82" s="118" t="s">
        <v>4659</v>
      </c>
      <c r="C82" s="109" t="s">
        <v>164</v>
      </c>
      <c r="D82" s="109" t="s">
        <v>4660</v>
      </c>
      <c r="E82" s="117" t="s">
        <v>4631</v>
      </c>
      <c r="F82" s="109">
        <v>0.313</v>
      </c>
      <c r="G82" s="94"/>
      <c r="M82" s="119">
        <v>0</v>
      </c>
      <c r="N82" s="119">
        <v>0</v>
      </c>
      <c r="P82" s="119">
        <v>0</v>
      </c>
      <c r="Q82" s="119">
        <v>0</v>
      </c>
      <c r="S82" s="119">
        <v>0</v>
      </c>
      <c r="T82" s="119">
        <v>0</v>
      </c>
    </row>
    <row r="83" spans="1:20" x14ac:dyDescent="0.3">
      <c r="A83" s="117">
        <v>70808</v>
      </c>
      <c r="B83" s="118" t="s">
        <v>4661</v>
      </c>
      <c r="C83" s="109" t="s">
        <v>164</v>
      </c>
      <c r="D83" s="109" t="s">
        <v>4660</v>
      </c>
      <c r="E83" s="117" t="s">
        <v>4631</v>
      </c>
      <c r="F83" s="109">
        <v>0.16700000000000001</v>
      </c>
      <c r="G83" s="94"/>
      <c r="M83" s="119">
        <v>0</v>
      </c>
      <c r="N83" s="119">
        <v>0</v>
      </c>
      <c r="P83" s="119">
        <v>0</v>
      </c>
      <c r="Q83" s="119">
        <v>0</v>
      </c>
      <c r="S83" s="119">
        <v>0</v>
      </c>
      <c r="T83" s="119">
        <v>0</v>
      </c>
    </row>
    <row r="84" spans="1:20" x14ac:dyDescent="0.3">
      <c r="A84" s="117">
        <v>70810</v>
      </c>
      <c r="B84" s="118" t="s">
        <v>4662</v>
      </c>
      <c r="C84" s="109" t="s">
        <v>164</v>
      </c>
      <c r="D84" s="109" t="s">
        <v>4660</v>
      </c>
      <c r="E84" s="117" t="s">
        <v>4631</v>
      </c>
      <c r="F84" s="109">
        <v>0.33300000000000002</v>
      </c>
      <c r="G84" s="94"/>
      <c r="M84" s="119">
        <v>0</v>
      </c>
      <c r="N84" s="119">
        <v>0</v>
      </c>
      <c r="P84" s="119">
        <v>0</v>
      </c>
      <c r="Q84" s="119">
        <v>0</v>
      </c>
      <c r="S84" s="119">
        <v>0</v>
      </c>
      <c r="T84" s="119">
        <v>0</v>
      </c>
    </row>
    <row r="85" spans="1:20" x14ac:dyDescent="0.3">
      <c r="A85" s="117">
        <v>70809</v>
      </c>
      <c r="B85" s="118" t="s">
        <v>4663</v>
      </c>
      <c r="C85" s="109" t="s">
        <v>164</v>
      </c>
      <c r="D85" s="109" t="s">
        <v>4660</v>
      </c>
      <c r="E85" s="117" t="s">
        <v>4631</v>
      </c>
      <c r="F85" s="109">
        <v>0.20799999999999999</v>
      </c>
      <c r="G85" s="94"/>
      <c r="M85" s="119">
        <v>0</v>
      </c>
      <c r="N85" s="119">
        <v>0</v>
      </c>
      <c r="P85" s="119">
        <v>0</v>
      </c>
      <c r="Q85" s="119">
        <v>0</v>
      </c>
      <c r="S85" s="119">
        <v>0</v>
      </c>
      <c r="T85" s="119">
        <v>0</v>
      </c>
    </row>
    <row r="86" spans="1:20" x14ac:dyDescent="0.3">
      <c r="A86" s="117">
        <v>70814</v>
      </c>
      <c r="B86" s="118" t="s">
        <v>4664</v>
      </c>
      <c r="C86" s="109" t="s">
        <v>164</v>
      </c>
      <c r="D86" s="109" t="s">
        <v>4660</v>
      </c>
      <c r="E86" s="117" t="s">
        <v>4631</v>
      </c>
      <c r="F86" s="109">
        <v>16</v>
      </c>
      <c r="G86" s="94"/>
      <c r="M86" s="119">
        <v>0</v>
      </c>
      <c r="N86" s="119">
        <v>0</v>
      </c>
      <c r="P86" s="119">
        <v>0</v>
      </c>
      <c r="Q86" s="119">
        <v>0</v>
      </c>
      <c r="S86" s="119">
        <v>0</v>
      </c>
      <c r="T86" s="119">
        <v>0</v>
      </c>
    </row>
    <row r="87" spans="1:20" x14ac:dyDescent="0.3">
      <c r="A87" s="117">
        <v>70815</v>
      </c>
      <c r="B87" s="118" t="s">
        <v>4665</v>
      </c>
      <c r="C87" s="109" t="s">
        <v>164</v>
      </c>
      <c r="D87" s="109" t="s">
        <v>4660</v>
      </c>
      <c r="E87" s="117" t="s">
        <v>4631</v>
      </c>
      <c r="F87" s="109">
        <v>18.329999999999998</v>
      </c>
      <c r="G87" s="94"/>
      <c r="M87" s="119">
        <v>0</v>
      </c>
      <c r="N87" s="119">
        <v>0</v>
      </c>
      <c r="P87" s="119">
        <v>0</v>
      </c>
      <c r="Q87" s="119">
        <v>0</v>
      </c>
      <c r="S87" s="119">
        <v>0</v>
      </c>
      <c r="T87" s="119">
        <v>0</v>
      </c>
    </row>
    <row r="88" spans="1:20" x14ac:dyDescent="0.3">
      <c r="A88" s="117">
        <v>70812</v>
      </c>
      <c r="B88" s="118" t="s">
        <v>4666</v>
      </c>
      <c r="C88" s="109" t="s">
        <v>164</v>
      </c>
      <c r="D88" s="109" t="s">
        <v>4660</v>
      </c>
      <c r="E88" s="117" t="s">
        <v>4631</v>
      </c>
      <c r="F88" s="109">
        <v>0.75</v>
      </c>
      <c r="G88" s="94"/>
      <c r="M88" s="119">
        <v>0</v>
      </c>
      <c r="N88" s="119">
        <v>0</v>
      </c>
      <c r="P88" s="119">
        <v>0</v>
      </c>
      <c r="Q88" s="119">
        <v>0</v>
      </c>
      <c r="S88" s="119">
        <v>0</v>
      </c>
      <c r="T88" s="119">
        <v>0</v>
      </c>
    </row>
    <row r="89" spans="1:20" x14ac:dyDescent="0.3">
      <c r="A89" s="117">
        <v>70813</v>
      </c>
      <c r="B89" s="118" t="s">
        <v>4667</v>
      </c>
      <c r="C89" s="109" t="s">
        <v>164</v>
      </c>
      <c r="D89" s="109" t="s">
        <v>4660</v>
      </c>
      <c r="E89" s="117" t="s">
        <v>4631</v>
      </c>
      <c r="F89" s="109">
        <v>0.42499999999999999</v>
      </c>
      <c r="G89" s="94"/>
      <c r="M89" s="119">
        <v>0</v>
      </c>
      <c r="N89" s="119">
        <v>0</v>
      </c>
      <c r="P89" s="119">
        <v>0</v>
      </c>
      <c r="Q89" s="119">
        <v>0</v>
      </c>
      <c r="S89" s="119">
        <v>0</v>
      </c>
      <c r="T89" s="119">
        <v>0</v>
      </c>
    </row>
    <row r="90" spans="1:20" x14ac:dyDescent="0.3">
      <c r="A90" s="117">
        <v>70374</v>
      </c>
      <c r="B90" s="118" t="s">
        <v>4668</v>
      </c>
      <c r="C90" s="109" t="s">
        <v>164</v>
      </c>
      <c r="D90" s="109" t="s">
        <v>4669</v>
      </c>
      <c r="E90" s="117" t="s">
        <v>4631</v>
      </c>
      <c r="F90" s="109">
        <v>0.16700000000000001</v>
      </c>
      <c r="G90" s="94"/>
      <c r="M90" s="119">
        <v>0</v>
      </c>
      <c r="N90" s="119">
        <v>0</v>
      </c>
      <c r="P90" s="119">
        <v>0</v>
      </c>
      <c r="Q90" s="119">
        <v>0</v>
      </c>
      <c r="S90" s="119">
        <v>0</v>
      </c>
      <c r="T90" s="119">
        <v>0</v>
      </c>
    </row>
    <row r="91" spans="1:20" x14ac:dyDescent="0.3">
      <c r="A91" s="117">
        <v>70375</v>
      </c>
      <c r="B91" s="118" t="s">
        <v>4670</v>
      </c>
      <c r="C91" s="109" t="s">
        <v>164</v>
      </c>
      <c r="D91" s="109" t="s">
        <v>4669</v>
      </c>
      <c r="E91" s="117" t="s">
        <v>4631</v>
      </c>
      <c r="F91" s="109">
        <v>0.5</v>
      </c>
      <c r="G91" s="94"/>
      <c r="M91" s="119">
        <v>0</v>
      </c>
      <c r="N91" s="119">
        <v>0</v>
      </c>
      <c r="P91" s="119">
        <v>0</v>
      </c>
      <c r="Q91" s="119">
        <v>0</v>
      </c>
      <c r="S91" s="119">
        <v>0</v>
      </c>
      <c r="T91" s="119">
        <v>0</v>
      </c>
    </row>
    <row r="92" spans="1:20" x14ac:dyDescent="0.3">
      <c r="A92" s="117">
        <v>70373</v>
      </c>
      <c r="B92" s="118" t="s">
        <v>4671</v>
      </c>
      <c r="C92" s="109" t="s">
        <v>164</v>
      </c>
      <c r="D92" s="109" t="s">
        <v>4669</v>
      </c>
      <c r="E92" s="117" t="s">
        <v>4631</v>
      </c>
      <c r="F92" s="109">
        <v>0.313</v>
      </c>
      <c r="G92" s="94"/>
      <c r="M92" s="119">
        <v>0</v>
      </c>
      <c r="N92" s="119">
        <v>0</v>
      </c>
      <c r="P92" s="119">
        <v>0</v>
      </c>
      <c r="Q92" s="119">
        <v>0</v>
      </c>
      <c r="S92" s="119">
        <v>0</v>
      </c>
      <c r="T92" s="119">
        <v>0</v>
      </c>
    </row>
    <row r="93" spans="1:20" x14ac:dyDescent="0.3">
      <c r="A93" s="117">
        <v>70573</v>
      </c>
      <c r="B93" s="118" t="s">
        <v>4672</v>
      </c>
      <c r="C93" s="109" t="s">
        <v>4581</v>
      </c>
      <c r="D93" s="109" t="s">
        <v>4586</v>
      </c>
      <c r="E93" s="117" t="s">
        <v>4579</v>
      </c>
      <c r="F93" s="109">
        <v>2.2000000000000002</v>
      </c>
      <c r="G93" s="94"/>
      <c r="M93" s="119">
        <v>0</v>
      </c>
      <c r="N93" s="119">
        <v>0</v>
      </c>
      <c r="P93" s="119">
        <v>0</v>
      </c>
      <c r="Q93" s="119">
        <v>0</v>
      </c>
      <c r="S93" s="119">
        <v>0</v>
      </c>
      <c r="T93" s="119">
        <v>0</v>
      </c>
    </row>
    <row r="94" spans="1:20" x14ac:dyDescent="0.3">
      <c r="A94" s="117">
        <v>70575</v>
      </c>
      <c r="B94" s="118" t="s">
        <v>4673</v>
      </c>
      <c r="C94" s="109" t="s">
        <v>4581</v>
      </c>
      <c r="D94" s="109" t="s">
        <v>4586</v>
      </c>
      <c r="E94" s="117" t="s">
        <v>4674</v>
      </c>
      <c r="F94" s="109">
        <v>64.349999999999994</v>
      </c>
      <c r="G94" s="94"/>
      <c r="M94" s="119">
        <v>0</v>
      </c>
      <c r="N94" s="119">
        <v>0</v>
      </c>
      <c r="P94" s="119">
        <v>0</v>
      </c>
      <c r="Q94" s="119">
        <v>0</v>
      </c>
      <c r="S94" s="119">
        <v>0</v>
      </c>
      <c r="T94" s="119">
        <v>0</v>
      </c>
    </row>
    <row r="95" spans="1:20" x14ac:dyDescent="0.3">
      <c r="A95" s="117">
        <v>70797</v>
      </c>
      <c r="B95" s="118" t="s">
        <v>4675</v>
      </c>
      <c r="C95" s="109" t="s">
        <v>4581</v>
      </c>
      <c r="D95" s="109" t="s">
        <v>4676</v>
      </c>
      <c r="E95" s="117" t="s">
        <v>4674</v>
      </c>
      <c r="F95" s="109">
        <v>0.81699999999999995</v>
      </c>
      <c r="G95" s="94"/>
      <c r="M95" s="119">
        <v>0</v>
      </c>
      <c r="N95" s="119">
        <v>0</v>
      </c>
      <c r="P95" s="119">
        <v>0</v>
      </c>
      <c r="Q95" s="119">
        <v>0</v>
      </c>
      <c r="S95" s="119">
        <v>0</v>
      </c>
      <c r="T95" s="119">
        <v>0</v>
      </c>
    </row>
    <row r="96" spans="1:20" x14ac:dyDescent="0.3">
      <c r="A96" s="117">
        <v>70798</v>
      </c>
      <c r="B96" s="118" t="s">
        <v>4677</v>
      </c>
      <c r="C96" s="109" t="s">
        <v>4581</v>
      </c>
      <c r="D96" s="109" t="s">
        <v>4676</v>
      </c>
      <c r="E96" s="117" t="s">
        <v>4674</v>
      </c>
      <c r="F96" s="109">
        <v>2.0830000000000002</v>
      </c>
      <c r="G96" s="94"/>
      <c r="M96" s="119">
        <v>0</v>
      </c>
      <c r="N96" s="119">
        <v>0</v>
      </c>
      <c r="P96" s="119">
        <v>0</v>
      </c>
      <c r="Q96" s="119">
        <v>0</v>
      </c>
      <c r="S96" s="119">
        <v>0</v>
      </c>
      <c r="T96" s="119">
        <v>0</v>
      </c>
    </row>
    <row r="97" spans="1:20" x14ac:dyDescent="0.3">
      <c r="A97" s="117">
        <v>70799</v>
      </c>
      <c r="B97" s="118" t="s">
        <v>4678</v>
      </c>
      <c r="C97" s="109" t="s">
        <v>4581</v>
      </c>
      <c r="D97" s="109" t="s">
        <v>4676</v>
      </c>
      <c r="E97" s="117" t="s">
        <v>4674</v>
      </c>
      <c r="F97" s="109">
        <v>2</v>
      </c>
      <c r="G97" s="94"/>
      <c r="M97" s="119">
        <v>0</v>
      </c>
      <c r="N97" s="119">
        <v>0</v>
      </c>
      <c r="P97" s="119">
        <v>0</v>
      </c>
      <c r="Q97" s="119">
        <v>0</v>
      </c>
      <c r="S97" s="119">
        <v>0</v>
      </c>
      <c r="T97" s="119">
        <v>0</v>
      </c>
    </row>
    <row r="98" spans="1:20" x14ac:dyDescent="0.3">
      <c r="A98" s="117">
        <v>70884</v>
      </c>
      <c r="B98" s="118" t="s">
        <v>4679</v>
      </c>
      <c r="C98" s="109" t="s">
        <v>4581</v>
      </c>
      <c r="D98" s="109" t="s">
        <v>4614</v>
      </c>
      <c r="E98" s="117" t="s">
        <v>4674</v>
      </c>
      <c r="F98" s="109">
        <v>2.0830000000000002</v>
      </c>
      <c r="G98" s="94"/>
      <c r="M98" s="119">
        <v>0</v>
      </c>
      <c r="N98" s="119">
        <v>0</v>
      </c>
      <c r="P98" s="119">
        <v>0</v>
      </c>
      <c r="Q98" s="119">
        <v>0</v>
      </c>
      <c r="S98" s="119">
        <v>0</v>
      </c>
      <c r="T98" s="119">
        <v>0</v>
      </c>
    </row>
    <row r="99" spans="1:20" x14ac:dyDescent="0.3">
      <c r="A99" s="117">
        <v>71253</v>
      </c>
      <c r="B99" s="118" t="s">
        <v>4911</v>
      </c>
      <c r="C99" s="109" t="s">
        <v>4581</v>
      </c>
      <c r="D99" s="109" t="s">
        <v>4614</v>
      </c>
      <c r="E99" s="117" t="s">
        <v>4674</v>
      </c>
      <c r="F99" s="109">
        <v>2.0830000000000002</v>
      </c>
      <c r="G99" s="94"/>
      <c r="M99" s="119">
        <v>0</v>
      </c>
      <c r="N99" s="119">
        <v>0</v>
      </c>
      <c r="P99" s="119">
        <v>0</v>
      </c>
      <c r="Q99" s="119">
        <v>0</v>
      </c>
      <c r="S99" s="119">
        <v>2000</v>
      </c>
      <c r="T99" s="119">
        <v>960.15362457993274</v>
      </c>
    </row>
    <row r="100" spans="1:20" x14ac:dyDescent="0.3">
      <c r="A100" s="117">
        <v>70738</v>
      </c>
      <c r="B100" s="118" t="s">
        <v>4680</v>
      </c>
      <c r="C100" s="109" t="s">
        <v>4581</v>
      </c>
      <c r="D100" s="109" t="s">
        <v>4614</v>
      </c>
      <c r="E100" s="117" t="s">
        <v>4674</v>
      </c>
      <c r="F100" s="109">
        <v>2.2000000000000002</v>
      </c>
      <c r="G100" s="94"/>
      <c r="M100" s="119">
        <v>0</v>
      </c>
      <c r="N100" s="119">
        <v>0</v>
      </c>
      <c r="P100" s="119">
        <v>0</v>
      </c>
      <c r="Q100" s="119">
        <v>0</v>
      </c>
      <c r="S100" s="119">
        <v>0</v>
      </c>
      <c r="T100" s="119">
        <v>0</v>
      </c>
    </row>
    <row r="101" spans="1:20" x14ac:dyDescent="0.3">
      <c r="A101" s="117">
        <v>70714</v>
      </c>
      <c r="B101" s="118" t="s">
        <v>4681</v>
      </c>
      <c r="C101" s="109" t="s">
        <v>4581</v>
      </c>
      <c r="D101" s="109" t="s">
        <v>4614</v>
      </c>
      <c r="E101" s="117" t="s">
        <v>4674</v>
      </c>
      <c r="F101" s="109">
        <v>2.2999999999999998</v>
      </c>
      <c r="G101" s="94"/>
      <c r="M101" s="119">
        <v>0</v>
      </c>
      <c r="N101" s="119">
        <v>0</v>
      </c>
      <c r="P101" s="119">
        <v>0</v>
      </c>
      <c r="Q101" s="119">
        <v>0</v>
      </c>
      <c r="S101" s="119">
        <v>0</v>
      </c>
      <c r="T101" s="119">
        <v>0</v>
      </c>
    </row>
    <row r="102" spans="1:20" x14ac:dyDescent="0.3">
      <c r="A102" s="128">
        <v>71294</v>
      </c>
      <c r="B102" s="129" t="s">
        <v>5004</v>
      </c>
      <c r="C102" s="130" t="s">
        <v>4581</v>
      </c>
      <c r="D102" s="130" t="s">
        <v>4586</v>
      </c>
      <c r="E102" s="128" t="s">
        <v>4579</v>
      </c>
      <c r="F102" s="130">
        <v>0.75</v>
      </c>
      <c r="G102" s="94"/>
      <c r="M102" s="119">
        <v>0</v>
      </c>
      <c r="N102" s="119">
        <v>0</v>
      </c>
      <c r="P102" s="119">
        <v>0</v>
      </c>
      <c r="Q102" s="119">
        <v>0</v>
      </c>
      <c r="S102" s="119">
        <v>0</v>
      </c>
      <c r="T102" s="119">
        <v>0</v>
      </c>
    </row>
    <row r="103" spans="1:20" x14ac:dyDescent="0.3">
      <c r="A103" s="128">
        <v>71272</v>
      </c>
      <c r="B103" s="129" t="s">
        <v>5005</v>
      </c>
      <c r="C103" s="130" t="s">
        <v>4581</v>
      </c>
      <c r="D103" s="130" t="s">
        <v>4614</v>
      </c>
      <c r="E103" s="128" t="s">
        <v>4674</v>
      </c>
      <c r="F103" s="130">
        <v>2.0830000000000002</v>
      </c>
      <c r="G103" s="94"/>
      <c r="M103" s="119">
        <v>0</v>
      </c>
      <c r="N103" s="119">
        <v>0</v>
      </c>
      <c r="P103" s="119">
        <v>2500</v>
      </c>
      <c r="Q103" s="119">
        <v>1200.1920307249159</v>
      </c>
      <c r="S103" s="119">
        <v>0</v>
      </c>
      <c r="T103" s="119">
        <v>0</v>
      </c>
    </row>
    <row r="104" spans="1:20" x14ac:dyDescent="0.3">
      <c r="A104" s="128">
        <v>71326</v>
      </c>
      <c r="B104" s="129" t="s">
        <v>5023</v>
      </c>
      <c r="C104" s="130" t="s">
        <v>164</v>
      </c>
      <c r="D104" s="130" t="s">
        <v>4669</v>
      </c>
      <c r="E104" s="128" t="s">
        <v>4631</v>
      </c>
      <c r="F104" s="130">
        <v>0.4</v>
      </c>
      <c r="G104" s="94"/>
      <c r="M104" s="119">
        <v>0</v>
      </c>
      <c r="N104" s="119">
        <v>0</v>
      </c>
      <c r="P104" s="119">
        <v>0</v>
      </c>
      <c r="Q104" s="119">
        <v>0</v>
      </c>
      <c r="S104" s="119">
        <v>0</v>
      </c>
      <c r="T104" s="119">
        <v>0</v>
      </c>
    </row>
    <row r="105" spans="1:20" x14ac:dyDescent="0.3">
      <c r="A105" s="128">
        <v>71328</v>
      </c>
      <c r="B105" s="129" t="s">
        <v>5024</v>
      </c>
      <c r="C105" s="130" t="s">
        <v>164</v>
      </c>
      <c r="D105" s="130" t="s">
        <v>4660</v>
      </c>
      <c r="E105" s="128" t="s">
        <v>4631</v>
      </c>
      <c r="F105" s="130">
        <v>0.4</v>
      </c>
      <c r="G105" s="94"/>
      <c r="M105" s="119">
        <v>0</v>
      </c>
      <c r="N105" s="119">
        <v>0</v>
      </c>
      <c r="P105" s="119">
        <v>1100</v>
      </c>
      <c r="Q105" s="119">
        <v>2750</v>
      </c>
      <c r="S105" s="119">
        <v>0</v>
      </c>
      <c r="T105" s="119">
        <v>0</v>
      </c>
    </row>
    <row r="106" spans="1:20" x14ac:dyDescent="0.3">
      <c r="A106" s="128">
        <v>71299</v>
      </c>
      <c r="B106" s="129" t="s">
        <v>5025</v>
      </c>
      <c r="C106" s="130" t="s">
        <v>164</v>
      </c>
      <c r="D106" s="130" t="s">
        <v>4651</v>
      </c>
      <c r="E106" s="128" t="s">
        <v>4637</v>
      </c>
      <c r="F106" s="130">
        <v>0.16700000000000001</v>
      </c>
      <c r="G106" s="94"/>
      <c r="M106" s="119">
        <v>0</v>
      </c>
      <c r="N106" s="119">
        <v>0</v>
      </c>
      <c r="P106" s="119">
        <v>0</v>
      </c>
      <c r="Q106" s="119">
        <v>0</v>
      </c>
      <c r="S106" s="119">
        <v>0</v>
      </c>
      <c r="T106" s="119">
        <v>0</v>
      </c>
    </row>
    <row r="107" spans="1:20" x14ac:dyDescent="0.3">
      <c r="A107" s="128">
        <v>71295</v>
      </c>
      <c r="B107" s="129" t="s">
        <v>5026</v>
      </c>
      <c r="C107" s="130" t="s">
        <v>164</v>
      </c>
      <c r="D107" s="130" t="s">
        <v>4660</v>
      </c>
      <c r="E107" s="128" t="s">
        <v>4631</v>
      </c>
      <c r="F107" s="130">
        <v>0.2</v>
      </c>
      <c r="G107" s="94"/>
      <c r="M107" s="119">
        <v>0</v>
      </c>
      <c r="N107" s="119">
        <v>0</v>
      </c>
      <c r="P107" s="119">
        <v>0</v>
      </c>
      <c r="Q107" s="119">
        <v>0</v>
      </c>
      <c r="S107" s="119">
        <v>0</v>
      </c>
      <c r="T107" s="119">
        <v>0</v>
      </c>
    </row>
    <row r="108" spans="1:20" x14ac:dyDescent="0.3">
      <c r="A108" s="128">
        <v>71293</v>
      </c>
      <c r="B108" s="129" t="s">
        <v>5027</v>
      </c>
      <c r="C108" s="130" t="s">
        <v>4581</v>
      </c>
      <c r="D108" s="130" t="s">
        <v>4676</v>
      </c>
      <c r="E108" s="128" t="s">
        <v>5028</v>
      </c>
      <c r="F108" s="130">
        <v>0.75</v>
      </c>
      <c r="G108" s="94"/>
      <c r="M108" s="119">
        <v>0</v>
      </c>
      <c r="N108" s="119">
        <v>0</v>
      </c>
      <c r="P108" s="119">
        <v>0</v>
      </c>
      <c r="Q108" s="119">
        <v>0</v>
      </c>
      <c r="S108" s="119">
        <v>0</v>
      </c>
      <c r="T108" s="119">
        <v>0</v>
      </c>
    </row>
    <row r="109" spans="1:20" x14ac:dyDescent="0.3">
      <c r="A109" s="128">
        <v>71325</v>
      </c>
      <c r="B109" s="129" t="s">
        <v>5029</v>
      </c>
      <c r="C109" s="130" t="s">
        <v>4581</v>
      </c>
      <c r="D109" s="130" t="s">
        <v>4583</v>
      </c>
      <c r="E109" s="128" t="s">
        <v>4579</v>
      </c>
      <c r="F109" s="130">
        <v>0.75</v>
      </c>
      <c r="G109" s="94"/>
      <c r="M109" s="119">
        <v>0</v>
      </c>
      <c r="N109" s="119">
        <v>0</v>
      </c>
      <c r="P109" s="119">
        <v>0</v>
      </c>
      <c r="Q109" s="119">
        <v>0</v>
      </c>
      <c r="S109" s="119">
        <v>0</v>
      </c>
      <c r="T109" s="119">
        <v>0</v>
      </c>
    </row>
    <row r="110" spans="1:20" x14ac:dyDescent="0.3">
      <c r="A110" s="117">
        <v>70895</v>
      </c>
      <c r="B110" s="118" t="s">
        <v>727</v>
      </c>
      <c r="C110" s="109" t="s">
        <v>164</v>
      </c>
      <c r="D110" s="109" t="s">
        <v>4593</v>
      </c>
      <c r="E110" s="117" t="s">
        <v>4589</v>
      </c>
      <c r="F110" s="109">
        <v>0.25</v>
      </c>
      <c r="G110" s="94"/>
      <c r="M110" s="119">
        <v>0</v>
      </c>
      <c r="N110" s="119">
        <v>0</v>
      </c>
      <c r="P110" s="119">
        <v>0</v>
      </c>
      <c r="Q110" s="119">
        <v>0</v>
      </c>
      <c r="S110" s="119">
        <v>0</v>
      </c>
      <c r="T110" s="119">
        <v>0</v>
      </c>
    </row>
    <row r="111" spans="1:20" x14ac:dyDescent="0.3">
      <c r="A111" s="117">
        <v>71051</v>
      </c>
      <c r="B111" s="118" t="s">
        <v>4682</v>
      </c>
      <c r="C111" s="109" t="s">
        <v>164</v>
      </c>
      <c r="D111" s="109" t="s">
        <v>4683</v>
      </c>
      <c r="E111" s="117" t="s">
        <v>4617</v>
      </c>
      <c r="F111" s="109">
        <v>0.45</v>
      </c>
      <c r="G111" s="94"/>
      <c r="M111" s="119">
        <v>0</v>
      </c>
      <c r="N111" s="119">
        <v>0</v>
      </c>
      <c r="P111" s="119">
        <v>0</v>
      </c>
      <c r="Q111" s="119">
        <v>0</v>
      </c>
      <c r="S111" s="119">
        <v>0</v>
      </c>
      <c r="T111" s="119">
        <v>0</v>
      </c>
    </row>
    <row r="112" spans="1:20" x14ac:dyDescent="0.3">
      <c r="A112" s="117">
        <v>70894</v>
      </c>
      <c r="B112" s="118" t="s">
        <v>725</v>
      </c>
      <c r="C112" s="109" t="s">
        <v>164</v>
      </c>
      <c r="D112" s="109" t="s">
        <v>4555</v>
      </c>
      <c r="E112" s="117" t="s">
        <v>4556</v>
      </c>
      <c r="F112" s="109">
        <v>0.20799999999999999</v>
      </c>
      <c r="G112" s="94"/>
      <c r="M112" s="119">
        <v>0</v>
      </c>
      <c r="N112" s="119">
        <v>0</v>
      </c>
      <c r="P112" s="119">
        <v>0</v>
      </c>
      <c r="Q112" s="119">
        <v>0</v>
      </c>
      <c r="S112" s="119">
        <v>0</v>
      </c>
      <c r="T112" s="119">
        <v>0</v>
      </c>
    </row>
    <row r="113" spans="1:20" x14ac:dyDescent="0.3">
      <c r="A113" s="117">
        <v>70897</v>
      </c>
      <c r="B113" s="118" t="s">
        <v>728</v>
      </c>
      <c r="C113" s="109" t="s">
        <v>164</v>
      </c>
      <c r="D113" s="109" t="s">
        <v>4669</v>
      </c>
      <c r="E113" s="117" t="s">
        <v>4631</v>
      </c>
      <c r="F113" s="109">
        <v>0.16700000000000001</v>
      </c>
      <c r="G113" s="94"/>
      <c r="M113" s="119">
        <v>0</v>
      </c>
      <c r="N113" s="119">
        <v>0</v>
      </c>
      <c r="P113" s="119"/>
      <c r="Q113" s="119"/>
      <c r="S113" s="119">
        <v>0</v>
      </c>
      <c r="T113" s="119">
        <v>0</v>
      </c>
    </row>
    <row r="114" spans="1:20" x14ac:dyDescent="0.3">
      <c r="A114" s="117">
        <v>71382</v>
      </c>
      <c r="B114" s="118" t="s">
        <v>728</v>
      </c>
      <c r="C114" s="109" t="s">
        <v>164</v>
      </c>
      <c r="D114" s="109" t="s">
        <v>4669</v>
      </c>
      <c r="E114" s="117" t="s">
        <v>4631</v>
      </c>
      <c r="F114" s="109">
        <v>0.16700000000000001</v>
      </c>
      <c r="G114" s="94"/>
      <c r="M114" s="119">
        <v>0</v>
      </c>
      <c r="N114" s="119">
        <v>0</v>
      </c>
      <c r="P114" s="119">
        <v>3000</v>
      </c>
      <c r="Q114" s="119">
        <v>17964.071856287424</v>
      </c>
      <c r="S114" s="119">
        <v>0</v>
      </c>
      <c r="T114" s="119">
        <v>0</v>
      </c>
    </row>
    <row r="115" spans="1:20" x14ac:dyDescent="0.3">
      <c r="A115" s="117">
        <v>70898</v>
      </c>
      <c r="B115" s="118" t="s">
        <v>726</v>
      </c>
      <c r="C115" s="109" t="s">
        <v>164</v>
      </c>
      <c r="D115" s="109" t="s">
        <v>4660</v>
      </c>
      <c r="E115" s="117" t="s">
        <v>4631</v>
      </c>
      <c r="F115" s="109">
        <v>0.22900000000000001</v>
      </c>
      <c r="G115" s="94"/>
      <c r="M115" s="119">
        <v>0</v>
      </c>
      <c r="N115" s="119">
        <v>0</v>
      </c>
      <c r="P115" s="119">
        <v>0</v>
      </c>
      <c r="Q115" s="119">
        <v>0</v>
      </c>
      <c r="S115" s="119">
        <v>0</v>
      </c>
      <c r="T115" s="119">
        <v>0</v>
      </c>
    </row>
    <row r="116" spans="1:20" x14ac:dyDescent="0.3">
      <c r="A116" s="117">
        <v>71063</v>
      </c>
      <c r="B116" s="118" t="s">
        <v>4684</v>
      </c>
      <c r="C116" s="109" t="s">
        <v>164</v>
      </c>
      <c r="D116" s="109" t="s">
        <v>4651</v>
      </c>
      <c r="E116" s="117" t="s">
        <v>4637</v>
      </c>
      <c r="F116" s="109">
        <v>0.125</v>
      </c>
      <c r="G116" s="94"/>
      <c r="M116" s="119">
        <v>0</v>
      </c>
      <c r="N116" s="119">
        <v>0</v>
      </c>
      <c r="P116" s="119">
        <v>0</v>
      </c>
      <c r="Q116" s="119">
        <v>0</v>
      </c>
      <c r="S116" s="119">
        <v>0</v>
      </c>
      <c r="T116" s="119">
        <v>0</v>
      </c>
    </row>
    <row r="117" spans="1:20" x14ac:dyDescent="0.3">
      <c r="A117" s="117">
        <v>71113</v>
      </c>
      <c r="B117" s="118" t="s">
        <v>4685</v>
      </c>
      <c r="C117" s="109" t="s">
        <v>164</v>
      </c>
      <c r="D117" s="109" t="s">
        <v>4621</v>
      </c>
      <c r="E117" s="117" t="s">
        <v>4617</v>
      </c>
      <c r="F117" s="109">
        <v>0.22500000000000001</v>
      </c>
      <c r="G117" s="94"/>
      <c r="M117" s="119">
        <v>0</v>
      </c>
      <c r="N117" s="119">
        <v>0</v>
      </c>
      <c r="P117" s="119">
        <v>0</v>
      </c>
      <c r="Q117" s="119">
        <v>0</v>
      </c>
      <c r="S117" s="119">
        <v>0</v>
      </c>
      <c r="T117" s="119">
        <v>0</v>
      </c>
    </row>
    <row r="118" spans="1:20" x14ac:dyDescent="0.3">
      <c r="A118" s="117">
        <v>71115</v>
      </c>
      <c r="B118" s="118" t="s">
        <v>4686</v>
      </c>
      <c r="C118" s="109" t="s">
        <v>164</v>
      </c>
      <c r="D118" s="109" t="s">
        <v>4621</v>
      </c>
      <c r="E118" s="117" t="s">
        <v>4617</v>
      </c>
      <c r="F118" s="109">
        <v>0.5</v>
      </c>
      <c r="G118" s="94"/>
      <c r="M118" s="119">
        <v>6000</v>
      </c>
      <c r="N118" s="119">
        <v>12000</v>
      </c>
      <c r="P118" s="119">
        <v>5400</v>
      </c>
      <c r="Q118" s="119">
        <v>10800</v>
      </c>
      <c r="S118" s="119">
        <v>5000</v>
      </c>
      <c r="T118" s="119">
        <v>10000</v>
      </c>
    </row>
    <row r="119" spans="1:20" x14ac:dyDescent="0.3">
      <c r="A119" s="117">
        <v>71116</v>
      </c>
      <c r="B119" s="118" t="s">
        <v>4687</v>
      </c>
      <c r="C119" s="109" t="s">
        <v>164</v>
      </c>
      <c r="D119" s="109" t="s">
        <v>4621</v>
      </c>
      <c r="E119" s="117" t="s">
        <v>4617</v>
      </c>
      <c r="F119" s="109">
        <v>0.5</v>
      </c>
      <c r="G119" s="94"/>
      <c r="M119" s="119">
        <v>2400</v>
      </c>
      <c r="N119" s="119">
        <v>4800</v>
      </c>
      <c r="P119" s="119">
        <v>6300</v>
      </c>
      <c r="Q119" s="119">
        <v>12600</v>
      </c>
      <c r="S119" s="119">
        <v>9000</v>
      </c>
      <c r="T119" s="119">
        <v>18000</v>
      </c>
    </row>
    <row r="120" spans="1:20" x14ac:dyDescent="0.3">
      <c r="A120" s="117">
        <v>71117</v>
      </c>
      <c r="B120" s="118" t="s">
        <v>4688</v>
      </c>
      <c r="C120" s="109" t="s">
        <v>164</v>
      </c>
      <c r="D120" s="109" t="s">
        <v>4621</v>
      </c>
      <c r="E120" s="117" t="s">
        <v>4617</v>
      </c>
      <c r="F120" s="109">
        <v>0.75</v>
      </c>
      <c r="G120" s="94"/>
      <c r="M120" s="119">
        <v>17800</v>
      </c>
      <c r="N120" s="119">
        <v>23733.333333333332</v>
      </c>
      <c r="P120" s="119">
        <v>14700</v>
      </c>
      <c r="Q120" s="119">
        <v>19600</v>
      </c>
      <c r="S120" s="119">
        <v>15000</v>
      </c>
      <c r="T120" s="119">
        <v>20000</v>
      </c>
    </row>
    <row r="121" spans="1:20" x14ac:dyDescent="0.3">
      <c r="A121" s="117">
        <v>71118</v>
      </c>
      <c r="B121" s="118" t="s">
        <v>4689</v>
      </c>
      <c r="C121" s="109" t="s">
        <v>164</v>
      </c>
      <c r="D121" s="109" t="s">
        <v>4621</v>
      </c>
      <c r="E121" s="117" t="s">
        <v>4617</v>
      </c>
      <c r="F121" s="109">
        <v>12.5</v>
      </c>
      <c r="G121" s="94"/>
      <c r="M121" s="119">
        <v>0</v>
      </c>
      <c r="N121" s="119">
        <v>0</v>
      </c>
      <c r="P121" s="119">
        <v>0</v>
      </c>
      <c r="Q121" s="119">
        <v>0</v>
      </c>
      <c r="S121" s="119">
        <v>0</v>
      </c>
      <c r="T121" s="119">
        <v>0</v>
      </c>
    </row>
    <row r="122" spans="1:20" x14ac:dyDescent="0.3">
      <c r="A122" s="117">
        <v>71119</v>
      </c>
      <c r="B122" s="118" t="s">
        <v>4690</v>
      </c>
      <c r="C122" s="109" t="s">
        <v>164</v>
      </c>
      <c r="D122" s="109" t="s">
        <v>4621</v>
      </c>
      <c r="E122" s="117" t="s">
        <v>4617</v>
      </c>
      <c r="F122" s="109">
        <v>12</v>
      </c>
      <c r="G122" s="94"/>
      <c r="M122" s="119">
        <v>0</v>
      </c>
      <c r="N122" s="119">
        <v>0</v>
      </c>
      <c r="P122" s="119">
        <v>0</v>
      </c>
      <c r="Q122" s="119">
        <v>0</v>
      </c>
      <c r="S122" s="119">
        <v>0</v>
      </c>
      <c r="T122" s="119">
        <v>0</v>
      </c>
    </row>
    <row r="123" spans="1:20" x14ac:dyDescent="0.3">
      <c r="A123" s="117">
        <v>71148</v>
      </c>
      <c r="B123" s="118" t="s">
        <v>4691</v>
      </c>
      <c r="C123" s="109" t="s">
        <v>164</v>
      </c>
      <c r="D123" s="109" t="s">
        <v>4660</v>
      </c>
      <c r="E123" s="117" t="s">
        <v>4631</v>
      </c>
      <c r="F123" s="109">
        <v>0.75</v>
      </c>
      <c r="G123" s="94"/>
      <c r="M123" s="119">
        <v>6600</v>
      </c>
      <c r="N123" s="119">
        <v>8800</v>
      </c>
      <c r="P123" s="119">
        <v>18000</v>
      </c>
      <c r="Q123" s="119">
        <v>24000</v>
      </c>
      <c r="S123" s="119">
        <v>16000</v>
      </c>
      <c r="T123" s="119">
        <v>21333.333333333332</v>
      </c>
    </row>
    <row r="124" spans="1:20" x14ac:dyDescent="0.3">
      <c r="A124" s="117">
        <v>71129</v>
      </c>
      <c r="B124" s="118" t="s">
        <v>4692</v>
      </c>
      <c r="C124" s="109" t="s">
        <v>4581</v>
      </c>
      <c r="D124" s="109" t="s">
        <v>4676</v>
      </c>
      <c r="E124" s="117" t="s">
        <v>4674</v>
      </c>
      <c r="F124" s="109">
        <v>0.81699999999999995</v>
      </c>
      <c r="G124" s="94"/>
      <c r="M124" s="119">
        <v>0</v>
      </c>
      <c r="N124" s="119">
        <v>0</v>
      </c>
      <c r="P124" s="119">
        <v>2000</v>
      </c>
      <c r="Q124" s="119">
        <v>2447.9804161566708</v>
      </c>
      <c r="S124" s="119">
        <v>0</v>
      </c>
      <c r="T124" s="119">
        <v>0</v>
      </c>
    </row>
    <row r="125" spans="1:20" x14ac:dyDescent="0.3">
      <c r="A125" s="117">
        <v>71127</v>
      </c>
      <c r="B125" s="118" t="s">
        <v>4693</v>
      </c>
      <c r="C125" s="109" t="s">
        <v>4581</v>
      </c>
      <c r="D125" s="109" t="s">
        <v>4676</v>
      </c>
      <c r="E125" s="117" t="s">
        <v>4674</v>
      </c>
      <c r="F125" s="109">
        <v>2.0830000000000002</v>
      </c>
      <c r="G125" s="94"/>
      <c r="M125" s="119">
        <v>1000</v>
      </c>
      <c r="N125" s="119">
        <v>480.07681228996637</v>
      </c>
      <c r="P125" s="119">
        <v>0</v>
      </c>
      <c r="Q125" s="119">
        <v>0</v>
      </c>
      <c r="S125" s="119">
        <v>2000</v>
      </c>
      <c r="T125" s="119">
        <v>960.15362457993274</v>
      </c>
    </row>
    <row r="126" spans="1:20" x14ac:dyDescent="0.3">
      <c r="A126" s="117">
        <v>71128</v>
      </c>
      <c r="B126" s="118" t="s">
        <v>4694</v>
      </c>
      <c r="C126" s="109" t="s">
        <v>4581</v>
      </c>
      <c r="D126" s="109" t="s">
        <v>4676</v>
      </c>
      <c r="E126" s="117" t="s">
        <v>4674</v>
      </c>
      <c r="F126" s="109">
        <v>2</v>
      </c>
      <c r="G126" s="94"/>
      <c r="M126" s="119">
        <v>16000</v>
      </c>
      <c r="N126" s="119">
        <v>8000</v>
      </c>
      <c r="P126" s="119">
        <v>14000</v>
      </c>
      <c r="Q126" s="119">
        <v>7000</v>
      </c>
      <c r="S126" s="119">
        <v>12000</v>
      </c>
      <c r="T126" s="119">
        <v>6000</v>
      </c>
    </row>
    <row r="127" spans="1:20" x14ac:dyDescent="0.3">
      <c r="A127" s="117">
        <v>71135</v>
      </c>
      <c r="B127" s="118" t="s">
        <v>4695</v>
      </c>
      <c r="C127" s="109" t="s">
        <v>4572</v>
      </c>
      <c r="D127" s="109" t="s">
        <v>4573</v>
      </c>
      <c r="E127" s="117" t="s">
        <v>4617</v>
      </c>
      <c r="F127" s="109">
        <v>1.6</v>
      </c>
      <c r="G127" s="94"/>
      <c r="M127" s="119">
        <v>0</v>
      </c>
      <c r="N127" s="119">
        <v>0</v>
      </c>
      <c r="P127" s="119">
        <v>0</v>
      </c>
      <c r="Q127" s="119">
        <v>0</v>
      </c>
      <c r="S127" s="119">
        <v>0</v>
      </c>
      <c r="T127" s="119">
        <v>0</v>
      </c>
    </row>
    <row r="128" spans="1:20" x14ac:dyDescent="0.3">
      <c r="A128" s="117">
        <v>71245</v>
      </c>
      <c r="B128" s="118" t="s">
        <v>4695</v>
      </c>
      <c r="C128" s="109" t="s">
        <v>4572</v>
      </c>
      <c r="D128" s="109" t="s">
        <v>4573</v>
      </c>
      <c r="E128" s="117" t="s">
        <v>4617</v>
      </c>
      <c r="F128" s="109">
        <v>1.6</v>
      </c>
      <c r="G128" s="94"/>
      <c r="M128" s="119">
        <v>0</v>
      </c>
      <c r="N128" s="119">
        <v>0</v>
      </c>
      <c r="P128" s="119">
        <v>0</v>
      </c>
      <c r="Q128" s="119">
        <v>0</v>
      </c>
      <c r="S128" s="119">
        <v>0</v>
      </c>
      <c r="T128" s="119">
        <v>0</v>
      </c>
    </row>
    <row r="129" spans="1:20" x14ac:dyDescent="0.3">
      <c r="A129" s="96">
        <v>71154</v>
      </c>
      <c r="B129" s="97" t="s">
        <v>773</v>
      </c>
      <c r="C129" s="98" t="s">
        <v>164</v>
      </c>
      <c r="D129" s="98" t="s">
        <v>4644</v>
      </c>
      <c r="E129" s="117" t="s">
        <v>4637</v>
      </c>
      <c r="F129" s="109">
        <v>0.35</v>
      </c>
      <c r="G129" s="94"/>
      <c r="M129" s="119">
        <v>0</v>
      </c>
      <c r="N129" s="119">
        <v>0</v>
      </c>
      <c r="P129" s="119">
        <v>1200</v>
      </c>
      <c r="Q129" s="119">
        <v>3428.5714285714289</v>
      </c>
      <c r="S129" s="119">
        <v>1100</v>
      </c>
      <c r="T129" s="119">
        <v>3142.8571428571431</v>
      </c>
    </row>
    <row r="130" spans="1:20" x14ac:dyDescent="0.3">
      <c r="A130" s="96">
        <v>71156</v>
      </c>
      <c r="B130" s="97" t="s">
        <v>778</v>
      </c>
      <c r="C130" s="98" t="s">
        <v>164</v>
      </c>
      <c r="D130" s="98" t="s">
        <v>4644</v>
      </c>
      <c r="E130" s="117" t="s">
        <v>4637</v>
      </c>
      <c r="F130" s="109">
        <v>0.33300000000000002</v>
      </c>
      <c r="G130" s="94"/>
      <c r="M130" s="119">
        <v>0</v>
      </c>
      <c r="N130" s="119">
        <v>0</v>
      </c>
      <c r="P130" s="119">
        <v>1000</v>
      </c>
      <c r="Q130" s="119">
        <v>3003.003003003003</v>
      </c>
      <c r="S130" s="119">
        <v>0</v>
      </c>
      <c r="T130" s="119">
        <v>0</v>
      </c>
    </row>
    <row r="131" spans="1:20" x14ac:dyDescent="0.3">
      <c r="A131" s="96">
        <v>71149</v>
      </c>
      <c r="B131" s="97" t="s">
        <v>4696</v>
      </c>
      <c r="C131" s="98" t="s">
        <v>164</v>
      </c>
      <c r="D131" s="98" t="s">
        <v>4644</v>
      </c>
      <c r="E131" s="117" t="s">
        <v>4637</v>
      </c>
      <c r="F131" s="109">
        <v>12</v>
      </c>
      <c r="G131" s="94"/>
      <c r="M131" s="119">
        <v>5800</v>
      </c>
      <c r="N131" s="119">
        <v>483.33333333333331</v>
      </c>
      <c r="P131" s="119">
        <v>9100</v>
      </c>
      <c r="Q131" s="119">
        <v>758.33333333333337</v>
      </c>
      <c r="S131" s="119">
        <v>8000</v>
      </c>
      <c r="T131" s="119">
        <v>666.66666666666663</v>
      </c>
    </row>
    <row r="132" spans="1:20" x14ac:dyDescent="0.3">
      <c r="A132" s="96">
        <v>71155</v>
      </c>
      <c r="B132" s="97" t="s">
        <v>775</v>
      </c>
      <c r="C132" s="98" t="s">
        <v>164</v>
      </c>
      <c r="D132" s="98" t="s">
        <v>4644</v>
      </c>
      <c r="E132" s="117" t="s">
        <v>4637</v>
      </c>
      <c r="F132" s="109">
        <v>0.20799999999999999</v>
      </c>
      <c r="G132" s="94"/>
      <c r="M132" s="119">
        <v>3900</v>
      </c>
      <c r="N132" s="119">
        <v>18750</v>
      </c>
      <c r="P132" s="119">
        <v>5200</v>
      </c>
      <c r="Q132" s="119">
        <v>25000</v>
      </c>
      <c r="S132" s="119">
        <v>4200</v>
      </c>
      <c r="T132" s="119">
        <v>20192.307692307691</v>
      </c>
    </row>
    <row r="133" spans="1:20" x14ac:dyDescent="0.3">
      <c r="A133" s="96">
        <v>71158</v>
      </c>
      <c r="B133" s="97" t="s">
        <v>784</v>
      </c>
      <c r="C133" s="98" t="s">
        <v>164</v>
      </c>
      <c r="D133" s="98" t="s">
        <v>4644</v>
      </c>
      <c r="E133" s="117" t="s">
        <v>4637</v>
      </c>
      <c r="F133" s="109">
        <v>0.8</v>
      </c>
      <c r="G133" s="94"/>
      <c r="M133" s="119">
        <v>11700</v>
      </c>
      <c r="N133" s="119">
        <v>14625</v>
      </c>
      <c r="P133" s="119">
        <v>6500</v>
      </c>
      <c r="Q133" s="119">
        <v>8125</v>
      </c>
      <c r="S133" s="119">
        <v>8000</v>
      </c>
      <c r="T133" s="119">
        <v>10000</v>
      </c>
    </row>
    <row r="134" spans="1:20" x14ac:dyDescent="0.3">
      <c r="A134" s="96">
        <v>71157</v>
      </c>
      <c r="B134" s="97" t="s">
        <v>787</v>
      </c>
      <c r="C134" s="98" t="s">
        <v>164</v>
      </c>
      <c r="D134" s="98" t="s">
        <v>4644</v>
      </c>
      <c r="E134" s="117" t="s">
        <v>4637</v>
      </c>
      <c r="F134" s="109">
        <v>0.5</v>
      </c>
      <c r="G134" s="94"/>
      <c r="M134" s="119">
        <v>11100</v>
      </c>
      <c r="N134" s="119">
        <v>22200</v>
      </c>
      <c r="P134" s="119">
        <v>6500</v>
      </c>
      <c r="Q134" s="119">
        <v>13000</v>
      </c>
      <c r="S134" s="119">
        <v>8000</v>
      </c>
      <c r="T134" s="119">
        <v>16000</v>
      </c>
    </row>
    <row r="135" spans="1:20" x14ac:dyDescent="0.3">
      <c r="A135" s="96">
        <v>71150</v>
      </c>
      <c r="B135" s="97" t="s">
        <v>803</v>
      </c>
      <c r="C135" s="98" t="s">
        <v>164</v>
      </c>
      <c r="D135" s="98" t="s">
        <v>4660</v>
      </c>
      <c r="E135" s="117" t="s">
        <v>4631</v>
      </c>
      <c r="F135" s="109">
        <v>0.313</v>
      </c>
      <c r="G135" s="94"/>
      <c r="M135" s="119">
        <v>2000</v>
      </c>
      <c r="N135" s="119">
        <v>6389.7763578274762</v>
      </c>
      <c r="P135" s="119">
        <v>1500</v>
      </c>
      <c r="Q135" s="119">
        <v>4792.3322683706074</v>
      </c>
      <c r="S135" s="119">
        <v>0</v>
      </c>
      <c r="T135" s="119">
        <v>0</v>
      </c>
    </row>
    <row r="136" spans="1:20" x14ac:dyDescent="0.3">
      <c r="A136" s="96">
        <v>71151</v>
      </c>
      <c r="B136" s="97" t="s">
        <v>806</v>
      </c>
      <c r="C136" s="98" t="s">
        <v>164</v>
      </c>
      <c r="D136" s="98" t="s">
        <v>4660</v>
      </c>
      <c r="E136" s="117" t="s">
        <v>4631</v>
      </c>
      <c r="F136" s="109">
        <v>0.16700000000000001</v>
      </c>
      <c r="G136" s="94"/>
      <c r="M136" s="119">
        <v>8800</v>
      </c>
      <c r="N136" s="119">
        <v>52694.610778443108</v>
      </c>
      <c r="P136" s="119">
        <v>4500</v>
      </c>
      <c r="Q136" s="119">
        <v>26946.107784431137</v>
      </c>
      <c r="S136" s="119">
        <v>5500</v>
      </c>
      <c r="T136" s="119">
        <v>32934.131736526942</v>
      </c>
    </row>
    <row r="137" spans="1:20" x14ac:dyDescent="0.3">
      <c r="A137" s="96">
        <v>71152</v>
      </c>
      <c r="B137" s="97" t="s">
        <v>815</v>
      </c>
      <c r="C137" s="98" t="s">
        <v>164</v>
      </c>
      <c r="D137" s="98" t="s">
        <v>4660</v>
      </c>
      <c r="E137" s="117" t="s">
        <v>4631</v>
      </c>
      <c r="F137" s="109">
        <v>0.33300000000000002</v>
      </c>
      <c r="G137" s="94"/>
      <c r="M137" s="119">
        <v>5000</v>
      </c>
      <c r="N137" s="119">
        <v>15015.015015015015</v>
      </c>
      <c r="P137" s="119">
        <v>7500</v>
      </c>
      <c r="Q137" s="119">
        <v>22522.522522522522</v>
      </c>
      <c r="S137" s="119">
        <v>7000</v>
      </c>
      <c r="T137" s="119">
        <v>21021.021021021021</v>
      </c>
    </row>
    <row r="138" spans="1:20" x14ac:dyDescent="0.3">
      <c r="A138" s="96">
        <v>71176</v>
      </c>
      <c r="B138" s="97" t="s">
        <v>828</v>
      </c>
      <c r="C138" s="98" t="s">
        <v>164</v>
      </c>
      <c r="D138" s="98" t="s">
        <v>4660</v>
      </c>
      <c r="E138" s="117" t="s">
        <v>4631</v>
      </c>
      <c r="F138" s="109">
        <v>18.329999999999998</v>
      </c>
      <c r="G138" s="94"/>
      <c r="M138" s="119">
        <v>14300</v>
      </c>
      <c r="N138" s="119">
        <v>780.14184397163126</v>
      </c>
      <c r="P138" s="119">
        <v>18000</v>
      </c>
      <c r="Q138" s="119">
        <v>981.99672667757784</v>
      </c>
      <c r="S138" s="119">
        <v>13000</v>
      </c>
      <c r="T138" s="119">
        <v>709.21985815602841</v>
      </c>
    </row>
    <row r="139" spans="1:20" x14ac:dyDescent="0.3">
      <c r="A139" s="96">
        <v>71153</v>
      </c>
      <c r="B139" s="97" t="s">
        <v>823</v>
      </c>
      <c r="C139" s="98" t="s">
        <v>164</v>
      </c>
      <c r="D139" s="98" t="s">
        <v>4660</v>
      </c>
      <c r="E139" s="117" t="s">
        <v>4631</v>
      </c>
      <c r="F139" s="109">
        <v>0.42499999999999999</v>
      </c>
      <c r="G139" s="94"/>
      <c r="M139" s="119">
        <v>5900</v>
      </c>
      <c r="N139" s="119">
        <v>13882.35294117647</v>
      </c>
      <c r="P139" s="119">
        <v>4000</v>
      </c>
      <c r="Q139" s="119">
        <v>9411.7647058823532</v>
      </c>
      <c r="S139" s="119">
        <v>5000</v>
      </c>
      <c r="T139" s="119">
        <v>11764.705882352942</v>
      </c>
    </row>
    <row r="140" spans="1:20" x14ac:dyDescent="0.3">
      <c r="A140" s="96">
        <v>71147</v>
      </c>
      <c r="B140" s="97" t="s">
        <v>4697</v>
      </c>
      <c r="C140" s="98" t="s">
        <v>164</v>
      </c>
      <c r="D140" s="98" t="s">
        <v>4621</v>
      </c>
      <c r="E140" s="117" t="s">
        <v>4617</v>
      </c>
      <c r="F140" s="109">
        <v>12</v>
      </c>
      <c r="G140" s="94"/>
      <c r="M140" s="119">
        <v>6600</v>
      </c>
      <c r="N140" s="119">
        <v>550</v>
      </c>
      <c r="P140" s="119">
        <v>6500</v>
      </c>
      <c r="Q140" s="119">
        <v>541.66666666666663</v>
      </c>
      <c r="S140" s="119">
        <v>4500</v>
      </c>
      <c r="T140" s="119">
        <v>375</v>
      </c>
    </row>
    <row r="141" spans="1:20" x14ac:dyDescent="0.3">
      <c r="A141" s="96">
        <v>71167</v>
      </c>
      <c r="B141" s="97" t="s">
        <v>4698</v>
      </c>
      <c r="C141" s="98" t="s">
        <v>164</v>
      </c>
      <c r="D141" s="98" t="s">
        <v>4630</v>
      </c>
      <c r="E141" s="117" t="s">
        <v>4631</v>
      </c>
      <c r="F141" s="109">
        <v>0.375</v>
      </c>
      <c r="G141" s="94"/>
      <c r="M141" s="119">
        <v>2200</v>
      </c>
      <c r="N141" s="119">
        <v>5866.666666666667</v>
      </c>
      <c r="P141" s="119">
        <v>4000</v>
      </c>
      <c r="Q141" s="119">
        <v>10666.666666666666</v>
      </c>
      <c r="S141" s="119">
        <v>3500</v>
      </c>
      <c r="T141" s="119">
        <v>9333.3333333333339</v>
      </c>
    </row>
    <row r="142" spans="1:20" x14ac:dyDescent="0.3">
      <c r="A142" s="96">
        <v>71168</v>
      </c>
      <c r="B142" s="97" t="s">
        <v>4699</v>
      </c>
      <c r="C142" s="98" t="s">
        <v>164</v>
      </c>
      <c r="D142" s="98" t="s">
        <v>4630</v>
      </c>
      <c r="E142" s="117" t="s">
        <v>4631</v>
      </c>
      <c r="F142" s="109">
        <v>0.41699999999999998</v>
      </c>
      <c r="G142" s="94"/>
      <c r="M142" s="119">
        <v>0</v>
      </c>
      <c r="N142" s="119">
        <v>0</v>
      </c>
      <c r="P142" s="119">
        <v>1100</v>
      </c>
      <c r="Q142" s="119">
        <v>2637.8896882494005</v>
      </c>
      <c r="S142" s="119">
        <v>0</v>
      </c>
      <c r="T142" s="119">
        <v>0</v>
      </c>
    </row>
    <row r="143" spans="1:20" x14ac:dyDescent="0.3">
      <c r="A143" s="96">
        <v>71169</v>
      </c>
      <c r="B143" s="97" t="s">
        <v>889</v>
      </c>
      <c r="C143" s="98" t="s">
        <v>164</v>
      </c>
      <c r="D143" s="98" t="s">
        <v>4669</v>
      </c>
      <c r="E143" s="117" t="s">
        <v>4631</v>
      </c>
      <c r="F143" s="109">
        <v>0.16700000000000001</v>
      </c>
      <c r="G143" s="94"/>
      <c r="M143" s="119">
        <v>19000</v>
      </c>
      <c r="N143" s="119">
        <v>113772.45508982036</v>
      </c>
      <c r="P143" s="119">
        <v>11000</v>
      </c>
      <c r="Q143" s="119">
        <v>65868.263473053885</v>
      </c>
      <c r="S143" s="119">
        <v>10000</v>
      </c>
      <c r="T143" s="119">
        <v>59880.239520958079</v>
      </c>
    </row>
    <row r="144" spans="1:20" x14ac:dyDescent="0.3">
      <c r="A144" s="96">
        <v>71171</v>
      </c>
      <c r="B144" s="97" t="s">
        <v>892</v>
      </c>
      <c r="C144" s="98" t="s">
        <v>164</v>
      </c>
      <c r="D144" s="98" t="s">
        <v>4669</v>
      </c>
      <c r="E144" s="117" t="s">
        <v>4631</v>
      </c>
      <c r="F144" s="109">
        <v>0.5</v>
      </c>
      <c r="G144" s="94"/>
      <c r="M144" s="119">
        <v>3000</v>
      </c>
      <c r="N144" s="119">
        <v>6000</v>
      </c>
      <c r="P144" s="119">
        <v>3500</v>
      </c>
      <c r="Q144" s="119">
        <v>7000</v>
      </c>
      <c r="S144" s="119">
        <v>3500</v>
      </c>
      <c r="T144" s="119">
        <v>7000</v>
      </c>
    </row>
    <row r="145" spans="1:20" x14ac:dyDescent="0.3">
      <c r="A145" s="96">
        <v>71170</v>
      </c>
      <c r="B145" s="97" t="s">
        <v>887</v>
      </c>
      <c r="C145" s="98" t="s">
        <v>164</v>
      </c>
      <c r="D145" s="98" t="s">
        <v>4669</v>
      </c>
      <c r="E145" s="117" t="s">
        <v>4631</v>
      </c>
      <c r="F145" s="109">
        <v>0.313</v>
      </c>
      <c r="G145" s="94"/>
      <c r="M145" s="119">
        <v>0</v>
      </c>
      <c r="N145" s="119">
        <v>0</v>
      </c>
      <c r="P145" s="119">
        <v>0</v>
      </c>
      <c r="Q145" s="119">
        <v>0</v>
      </c>
      <c r="S145" s="119">
        <v>0</v>
      </c>
      <c r="T145" s="119">
        <v>0</v>
      </c>
    </row>
    <row r="146" spans="1:20" x14ac:dyDescent="0.3">
      <c r="A146" s="96">
        <v>71172</v>
      </c>
      <c r="B146" s="97" t="s">
        <v>883</v>
      </c>
      <c r="C146" s="98" t="s">
        <v>164</v>
      </c>
      <c r="D146" s="98" t="s">
        <v>4655</v>
      </c>
      <c r="E146" s="117" t="s">
        <v>4637</v>
      </c>
      <c r="F146" s="109">
        <v>0.16700000000000001</v>
      </c>
      <c r="G146" s="94"/>
      <c r="M146" s="119">
        <v>3500</v>
      </c>
      <c r="N146" s="119">
        <v>20958.083832335327</v>
      </c>
      <c r="P146" s="119">
        <v>0</v>
      </c>
      <c r="Q146" s="119">
        <v>0</v>
      </c>
      <c r="S146" s="119">
        <v>3500</v>
      </c>
      <c r="T146" s="119">
        <v>20958.083832335327</v>
      </c>
    </row>
    <row r="147" spans="1:20" x14ac:dyDescent="0.3">
      <c r="A147" s="96">
        <v>71173</v>
      </c>
      <c r="B147" s="97" t="s">
        <v>885</v>
      </c>
      <c r="C147" s="98" t="s">
        <v>164</v>
      </c>
      <c r="D147" s="98" t="s">
        <v>4655</v>
      </c>
      <c r="E147" s="117" t="s">
        <v>4637</v>
      </c>
      <c r="F147" s="109">
        <v>0.7</v>
      </c>
      <c r="G147" s="94"/>
      <c r="M147" s="119">
        <v>0</v>
      </c>
      <c r="N147" s="119">
        <v>0</v>
      </c>
      <c r="P147" s="119">
        <v>1000</v>
      </c>
      <c r="Q147" s="119">
        <v>1428.5714285714287</v>
      </c>
      <c r="S147" s="119">
        <v>0</v>
      </c>
      <c r="T147" s="119">
        <v>0</v>
      </c>
    </row>
    <row r="148" spans="1:20" x14ac:dyDescent="0.3">
      <c r="A148" s="96">
        <v>71174</v>
      </c>
      <c r="B148" s="97" t="s">
        <v>896</v>
      </c>
      <c r="C148" s="98" t="s">
        <v>164</v>
      </c>
      <c r="D148" s="98" t="s">
        <v>4658</v>
      </c>
      <c r="E148" s="117" t="s">
        <v>4637</v>
      </c>
      <c r="F148" s="109">
        <v>0.375</v>
      </c>
      <c r="G148" s="94"/>
      <c r="M148" s="119">
        <v>0</v>
      </c>
      <c r="N148" s="119">
        <v>0</v>
      </c>
      <c r="P148" s="119">
        <v>3000</v>
      </c>
      <c r="Q148" s="119">
        <v>8000</v>
      </c>
      <c r="S148" s="119">
        <v>2000</v>
      </c>
      <c r="T148" s="119">
        <v>5333.333333333333</v>
      </c>
    </row>
    <row r="149" spans="1:20" x14ac:dyDescent="0.3">
      <c r="A149" s="96">
        <v>71175</v>
      </c>
      <c r="B149" s="97" t="s">
        <v>1038</v>
      </c>
      <c r="C149" s="98" t="s">
        <v>164</v>
      </c>
      <c r="D149" s="98" t="s">
        <v>4658</v>
      </c>
      <c r="E149" s="117" t="s">
        <v>4637</v>
      </c>
      <c r="F149" s="109">
        <v>0.45</v>
      </c>
      <c r="G149" s="94"/>
      <c r="M149" s="119">
        <v>0</v>
      </c>
      <c r="N149" s="119">
        <v>0</v>
      </c>
      <c r="P149" s="119">
        <v>0</v>
      </c>
      <c r="Q149" s="119">
        <v>0</v>
      </c>
      <c r="S149" s="119">
        <v>0</v>
      </c>
      <c r="T149" s="119">
        <v>0</v>
      </c>
    </row>
    <row r="150" spans="1:20" x14ac:dyDescent="0.3">
      <c r="A150" s="96">
        <v>71163</v>
      </c>
      <c r="B150" s="97" t="s">
        <v>904</v>
      </c>
      <c r="C150" s="98" t="s">
        <v>164</v>
      </c>
      <c r="D150" s="98" t="s">
        <v>4651</v>
      </c>
      <c r="E150" s="117" t="s">
        <v>4637</v>
      </c>
      <c r="F150" s="109">
        <v>0.25</v>
      </c>
      <c r="G150" s="94"/>
      <c r="M150" s="119">
        <v>2000</v>
      </c>
      <c r="N150" s="119">
        <v>8000</v>
      </c>
      <c r="P150" s="119">
        <v>4500</v>
      </c>
      <c r="Q150" s="119">
        <v>18000</v>
      </c>
      <c r="S150" s="119">
        <v>3500</v>
      </c>
      <c r="T150" s="119">
        <v>14000</v>
      </c>
    </row>
    <row r="151" spans="1:20" x14ac:dyDescent="0.3">
      <c r="A151" s="96">
        <v>71164</v>
      </c>
      <c r="B151" s="97" t="s">
        <v>907</v>
      </c>
      <c r="C151" s="98" t="s">
        <v>164</v>
      </c>
      <c r="D151" s="98" t="s">
        <v>4651</v>
      </c>
      <c r="E151" s="117" t="s">
        <v>4637</v>
      </c>
      <c r="F151" s="109">
        <v>0.7</v>
      </c>
      <c r="G151" s="94"/>
      <c r="M151" s="119">
        <v>0</v>
      </c>
      <c r="N151" s="119">
        <v>0</v>
      </c>
      <c r="P151" s="119">
        <v>0</v>
      </c>
      <c r="Q151" s="119">
        <v>0</v>
      </c>
      <c r="S151" s="119">
        <v>1800</v>
      </c>
      <c r="T151" s="119">
        <v>2571.4285714285716</v>
      </c>
    </row>
    <row r="152" spans="1:20" x14ac:dyDescent="0.3">
      <c r="A152" s="96">
        <v>71165</v>
      </c>
      <c r="B152" s="97" t="s">
        <v>910</v>
      </c>
      <c r="C152" s="98" t="s">
        <v>164</v>
      </c>
      <c r="D152" s="98" t="s">
        <v>4651</v>
      </c>
      <c r="E152" s="117" t="s">
        <v>4637</v>
      </c>
      <c r="F152" s="109">
        <v>1.05</v>
      </c>
      <c r="G152" s="94"/>
      <c r="M152" s="119">
        <v>2000</v>
      </c>
      <c r="N152" s="119">
        <v>1904.7619047619046</v>
      </c>
      <c r="P152" s="119">
        <v>4800</v>
      </c>
      <c r="Q152" s="119">
        <v>4571.4285714285716</v>
      </c>
      <c r="S152" s="119">
        <v>2000</v>
      </c>
      <c r="T152" s="119">
        <v>1904.7619047619046</v>
      </c>
    </row>
    <row r="153" spans="1:20" x14ac:dyDescent="0.3">
      <c r="A153" s="96">
        <v>71166</v>
      </c>
      <c r="B153" s="97" t="s">
        <v>4700</v>
      </c>
      <c r="C153" s="98" t="s">
        <v>164</v>
      </c>
      <c r="D153" s="98" t="s">
        <v>4701</v>
      </c>
      <c r="E153" s="117" t="s">
        <v>4637</v>
      </c>
      <c r="F153" s="109">
        <v>0.125</v>
      </c>
      <c r="G153" s="94"/>
      <c r="M153" s="119">
        <v>0</v>
      </c>
      <c r="N153" s="119">
        <v>0</v>
      </c>
      <c r="P153" s="119">
        <v>0</v>
      </c>
      <c r="Q153" s="119">
        <v>0</v>
      </c>
      <c r="S153" s="119">
        <v>0</v>
      </c>
      <c r="T153" s="119">
        <v>0</v>
      </c>
    </row>
    <row r="154" spans="1:20" x14ac:dyDescent="0.3">
      <c r="A154" s="96">
        <v>71140</v>
      </c>
      <c r="B154" s="97" t="s">
        <v>4702</v>
      </c>
      <c r="C154" s="98" t="s">
        <v>4572</v>
      </c>
      <c r="D154" s="98" t="s">
        <v>4578</v>
      </c>
      <c r="E154" s="117" t="s">
        <v>4579</v>
      </c>
      <c r="F154" s="109">
        <v>2.6669999999999998</v>
      </c>
      <c r="G154" s="94"/>
      <c r="M154" s="119">
        <v>0</v>
      </c>
      <c r="N154" s="119">
        <v>0</v>
      </c>
      <c r="P154" s="119">
        <v>6000</v>
      </c>
      <c r="Q154" s="119">
        <v>2249.7187851518561</v>
      </c>
      <c r="S154" s="119">
        <v>0</v>
      </c>
      <c r="T154" s="119">
        <v>0</v>
      </c>
    </row>
    <row r="155" spans="1:20" x14ac:dyDescent="0.3">
      <c r="A155" s="96">
        <v>71247</v>
      </c>
      <c r="B155" s="97" t="s">
        <v>4912</v>
      </c>
      <c r="C155" s="98"/>
      <c r="D155" s="98"/>
      <c r="F155" s="109">
        <v>2.6669999999999998</v>
      </c>
      <c r="G155" s="94"/>
      <c r="M155" s="119">
        <v>0</v>
      </c>
      <c r="N155" s="119">
        <v>0</v>
      </c>
      <c r="P155" s="119">
        <v>0</v>
      </c>
      <c r="Q155" s="119">
        <v>0</v>
      </c>
      <c r="S155" s="119">
        <v>0</v>
      </c>
      <c r="T155" s="119">
        <v>0</v>
      </c>
    </row>
    <row r="156" spans="1:20" x14ac:dyDescent="0.3">
      <c r="A156" s="96">
        <v>71194</v>
      </c>
      <c r="B156" s="97" t="s">
        <v>4703</v>
      </c>
      <c r="C156" s="98" t="s">
        <v>164</v>
      </c>
      <c r="D156" s="98" t="s">
        <v>4621</v>
      </c>
      <c r="E156" s="117" t="s">
        <v>4617</v>
      </c>
      <c r="F156" s="109">
        <v>0.7</v>
      </c>
      <c r="G156" s="94"/>
      <c r="M156" s="119">
        <v>1200</v>
      </c>
      <c r="N156" s="119">
        <v>1714.2857142857144</v>
      </c>
      <c r="P156" s="119">
        <v>0</v>
      </c>
      <c r="Q156" s="119">
        <v>0</v>
      </c>
      <c r="S156" s="119">
        <v>0</v>
      </c>
      <c r="T156" s="119">
        <v>0</v>
      </c>
    </row>
    <row r="157" spans="1:20" x14ac:dyDescent="0.3">
      <c r="A157" s="96">
        <v>71146</v>
      </c>
      <c r="B157" s="97" t="s">
        <v>4704</v>
      </c>
      <c r="C157" s="98" t="s">
        <v>4581</v>
      </c>
      <c r="D157" s="98" t="s">
        <v>4621</v>
      </c>
      <c r="E157" s="117" t="s">
        <v>4674</v>
      </c>
      <c r="F157" s="109">
        <v>60</v>
      </c>
      <c r="G157" s="94"/>
      <c r="M157" s="119">
        <v>1000</v>
      </c>
      <c r="N157" s="119">
        <v>16.666666666666668</v>
      </c>
      <c r="P157" s="119">
        <v>0</v>
      </c>
      <c r="Q157" s="119">
        <v>0</v>
      </c>
      <c r="S157" s="119">
        <v>0</v>
      </c>
      <c r="T157" s="119">
        <v>0</v>
      </c>
    </row>
    <row r="158" spans="1:20" x14ac:dyDescent="0.3">
      <c r="A158" s="96">
        <v>71187</v>
      </c>
      <c r="B158" s="97" t="s">
        <v>4705</v>
      </c>
      <c r="C158" s="98" t="s">
        <v>4581</v>
      </c>
      <c r="D158" s="98" t="s">
        <v>4706</v>
      </c>
      <c r="E158" s="117" t="s">
        <v>4674</v>
      </c>
      <c r="F158" s="109">
        <v>2.0830000000000002</v>
      </c>
      <c r="G158" s="94"/>
      <c r="M158" s="119">
        <v>0</v>
      </c>
      <c r="N158" s="119">
        <v>0</v>
      </c>
      <c r="P158" s="119">
        <v>0</v>
      </c>
      <c r="Q158" s="119">
        <v>0</v>
      </c>
      <c r="S158" s="119">
        <v>0</v>
      </c>
      <c r="T158" s="119">
        <v>0</v>
      </c>
    </row>
    <row r="159" spans="1:20" x14ac:dyDescent="0.3">
      <c r="A159" s="96">
        <v>71206</v>
      </c>
      <c r="B159" s="97" t="s">
        <v>4707</v>
      </c>
      <c r="C159" s="98" t="s">
        <v>164</v>
      </c>
      <c r="D159" s="98" t="s">
        <v>4621</v>
      </c>
      <c r="E159" s="117" t="s">
        <v>4617</v>
      </c>
      <c r="F159" s="109">
        <v>15</v>
      </c>
      <c r="G159" s="94"/>
      <c r="M159" s="119">
        <v>3600</v>
      </c>
      <c r="N159" s="119">
        <v>240</v>
      </c>
      <c r="P159" s="119">
        <v>0</v>
      </c>
      <c r="Q159" s="119">
        <v>0</v>
      </c>
      <c r="S159" s="119">
        <v>4000</v>
      </c>
      <c r="T159" s="119">
        <v>266.66666666666669</v>
      </c>
    </row>
    <row r="160" spans="1:20" x14ac:dyDescent="0.3">
      <c r="A160" s="99">
        <v>71160</v>
      </c>
      <c r="B160" s="97" t="s">
        <v>753</v>
      </c>
      <c r="C160" s="98" t="s">
        <v>164</v>
      </c>
      <c r="D160" s="98" t="s">
        <v>4566</v>
      </c>
      <c r="E160" s="117" t="s">
        <v>4556</v>
      </c>
      <c r="F160" s="109">
        <v>0.5</v>
      </c>
      <c r="G160" s="94"/>
      <c r="M160" s="119">
        <v>1100</v>
      </c>
      <c r="N160" s="119">
        <v>2200</v>
      </c>
      <c r="P160" s="119">
        <v>1200</v>
      </c>
      <c r="Q160" s="119">
        <v>2400</v>
      </c>
      <c r="S160" s="119">
        <v>1600</v>
      </c>
      <c r="T160" s="119">
        <v>3200</v>
      </c>
    </row>
    <row r="161" spans="1:20" x14ac:dyDescent="0.3">
      <c r="A161" s="99">
        <v>71159</v>
      </c>
      <c r="B161" s="97" t="s">
        <v>750</v>
      </c>
      <c r="C161" s="98" t="s">
        <v>164</v>
      </c>
      <c r="D161" s="98" t="s">
        <v>4566</v>
      </c>
      <c r="E161" s="117" t="s">
        <v>4556</v>
      </c>
      <c r="F161" s="109">
        <v>0.25</v>
      </c>
      <c r="G161" s="94"/>
      <c r="M161" s="119">
        <v>2300</v>
      </c>
      <c r="N161" s="119">
        <v>9200</v>
      </c>
      <c r="P161" s="119">
        <v>2500</v>
      </c>
      <c r="Q161" s="119">
        <v>10000</v>
      </c>
      <c r="S161" s="119">
        <v>3000</v>
      </c>
      <c r="T161" s="119">
        <v>12000</v>
      </c>
    </row>
    <row r="162" spans="1:20" x14ac:dyDescent="0.3">
      <c r="A162" s="99">
        <v>71179</v>
      </c>
      <c r="B162" s="97" t="s">
        <v>762</v>
      </c>
      <c r="C162" s="98" t="s">
        <v>164</v>
      </c>
      <c r="D162" s="98" t="s">
        <v>4566</v>
      </c>
      <c r="E162" s="117" t="s">
        <v>4556</v>
      </c>
      <c r="F162" s="109">
        <v>22.5</v>
      </c>
      <c r="G162" s="94"/>
      <c r="M162" s="119">
        <v>0</v>
      </c>
      <c r="N162" s="119">
        <v>0</v>
      </c>
      <c r="P162" s="119">
        <v>1100</v>
      </c>
      <c r="Q162" s="119">
        <v>48.888888888888886</v>
      </c>
      <c r="S162" s="119">
        <v>0</v>
      </c>
      <c r="T162" s="119">
        <v>0</v>
      </c>
    </row>
    <row r="163" spans="1:20" x14ac:dyDescent="0.3">
      <c r="A163" s="99">
        <v>71161</v>
      </c>
      <c r="B163" s="97" t="s">
        <v>756</v>
      </c>
      <c r="C163" s="98" t="s">
        <v>164</v>
      </c>
      <c r="D163" s="98" t="s">
        <v>4566</v>
      </c>
      <c r="E163" s="117" t="s">
        <v>4556</v>
      </c>
      <c r="F163" s="109">
        <v>1</v>
      </c>
      <c r="G163" s="94"/>
      <c r="M163" s="119">
        <v>1100</v>
      </c>
      <c r="N163" s="119">
        <v>1100</v>
      </c>
      <c r="P163" s="119">
        <v>2000</v>
      </c>
      <c r="Q163" s="119">
        <v>2000</v>
      </c>
      <c r="S163" s="119">
        <v>1600</v>
      </c>
      <c r="T163" s="119">
        <v>1600</v>
      </c>
    </row>
    <row r="164" spans="1:20" x14ac:dyDescent="0.3">
      <c r="A164" s="99">
        <v>71162</v>
      </c>
      <c r="B164" s="97" t="s">
        <v>759</v>
      </c>
      <c r="C164" s="98" t="s">
        <v>164</v>
      </c>
      <c r="D164" s="98" t="s">
        <v>4566</v>
      </c>
      <c r="E164" s="117" t="s">
        <v>4556</v>
      </c>
      <c r="F164" s="109">
        <v>0.66700000000000004</v>
      </c>
      <c r="G164" s="94"/>
      <c r="M164" s="119">
        <v>7000</v>
      </c>
      <c r="N164" s="119">
        <v>10494.752623688155</v>
      </c>
      <c r="P164" s="119">
        <v>5000</v>
      </c>
      <c r="Q164" s="119">
        <v>7496.2518740629685</v>
      </c>
      <c r="S164" s="119">
        <v>3600</v>
      </c>
      <c r="T164" s="119">
        <v>5397.3013493253375</v>
      </c>
    </row>
    <row r="165" spans="1:20" x14ac:dyDescent="0.3">
      <c r="A165" s="96">
        <v>71202</v>
      </c>
      <c r="B165" s="97" t="s">
        <v>1201</v>
      </c>
      <c r="C165" s="98" t="s">
        <v>4581</v>
      </c>
      <c r="D165" s="98" t="s">
        <v>4586</v>
      </c>
      <c r="E165" s="117" t="s">
        <v>4579</v>
      </c>
      <c r="F165" s="109">
        <v>0.58299999999999996</v>
      </c>
      <c r="G165" s="94"/>
      <c r="M165" s="119">
        <v>6000</v>
      </c>
      <c r="N165" s="119">
        <v>10291.595197255576</v>
      </c>
      <c r="P165" s="119">
        <v>3000</v>
      </c>
      <c r="Q165" s="119">
        <v>5145.7975986277879</v>
      </c>
      <c r="S165" s="119">
        <v>4500</v>
      </c>
      <c r="T165" s="119">
        <v>7718.6963979416814</v>
      </c>
    </row>
    <row r="166" spans="1:20" x14ac:dyDescent="0.3">
      <c r="A166" s="96">
        <v>71197</v>
      </c>
      <c r="B166" s="97" t="s">
        <v>1212</v>
      </c>
      <c r="C166" s="98" t="s">
        <v>4581</v>
      </c>
      <c r="D166" s="98" t="s">
        <v>4586</v>
      </c>
      <c r="E166" s="117" t="s">
        <v>4579</v>
      </c>
      <c r="F166" s="109">
        <v>2.2999999999999998</v>
      </c>
      <c r="G166" s="94"/>
      <c r="M166" s="119">
        <v>30500</v>
      </c>
      <c r="N166" s="119">
        <v>13260.869565217392</v>
      </c>
      <c r="P166" s="119">
        <v>34000</v>
      </c>
      <c r="Q166" s="119">
        <v>14782.608695652176</v>
      </c>
      <c r="S166" s="119">
        <v>32000</v>
      </c>
      <c r="T166" s="119">
        <v>13913.04347826087</v>
      </c>
    </row>
    <row r="167" spans="1:20" x14ac:dyDescent="0.3">
      <c r="A167" s="96">
        <v>71201</v>
      </c>
      <c r="B167" s="97" t="s">
        <v>1215</v>
      </c>
      <c r="C167" s="98" t="s">
        <v>4581</v>
      </c>
      <c r="D167" s="98" t="s">
        <v>4586</v>
      </c>
      <c r="E167" s="117" t="s">
        <v>4579</v>
      </c>
      <c r="F167" s="109">
        <v>2</v>
      </c>
      <c r="G167" s="94"/>
      <c r="M167" s="119">
        <v>13200</v>
      </c>
      <c r="N167" s="119">
        <v>6600</v>
      </c>
      <c r="P167" s="119">
        <v>8800</v>
      </c>
      <c r="Q167" s="119">
        <v>4400</v>
      </c>
      <c r="S167" s="119">
        <v>7000</v>
      </c>
      <c r="T167" s="119">
        <v>3500</v>
      </c>
    </row>
    <row r="168" spans="1:20" x14ac:dyDescent="0.3">
      <c r="A168" s="96">
        <v>71203</v>
      </c>
      <c r="B168" s="97" t="s">
        <v>1186</v>
      </c>
      <c r="C168" s="98" t="s">
        <v>4581</v>
      </c>
      <c r="D168" s="98" t="s">
        <v>4610</v>
      </c>
      <c r="E168" s="117" t="s">
        <v>4600</v>
      </c>
      <c r="F168" s="109">
        <v>2.2000000000000002</v>
      </c>
      <c r="G168" s="94"/>
      <c r="M168" s="119">
        <v>4200</v>
      </c>
      <c r="N168" s="119">
        <v>1909.090909090909</v>
      </c>
      <c r="P168" s="119">
        <v>0</v>
      </c>
      <c r="Q168" s="119">
        <v>0</v>
      </c>
      <c r="S168" s="119">
        <v>5000</v>
      </c>
      <c r="T168" s="119">
        <v>2272.7272727272725</v>
      </c>
    </row>
    <row r="169" spans="1:20" x14ac:dyDescent="0.3">
      <c r="A169" s="96">
        <v>71200</v>
      </c>
      <c r="B169" s="97" t="s">
        <v>1189</v>
      </c>
      <c r="C169" s="98" t="s">
        <v>4581</v>
      </c>
      <c r="D169" s="98" t="s">
        <v>4610</v>
      </c>
      <c r="E169" s="117" t="s">
        <v>4600</v>
      </c>
      <c r="F169" s="109">
        <v>2.2999999999999998</v>
      </c>
      <c r="M169" s="119">
        <v>5000</v>
      </c>
      <c r="N169" s="119">
        <v>2173.913043478261</v>
      </c>
      <c r="P169" s="119">
        <v>0</v>
      </c>
      <c r="Q169" s="119">
        <v>0</v>
      </c>
      <c r="S169" s="119">
        <v>7000</v>
      </c>
      <c r="T169" s="119">
        <v>3043.4782608695655</v>
      </c>
    </row>
    <row r="170" spans="1:20" x14ac:dyDescent="0.3">
      <c r="A170" s="96">
        <v>71198</v>
      </c>
      <c r="B170" s="97" t="s">
        <v>1207</v>
      </c>
      <c r="C170" s="98" t="s">
        <v>4581</v>
      </c>
      <c r="D170" s="98" t="s">
        <v>4586</v>
      </c>
      <c r="E170" s="117" t="s">
        <v>4579</v>
      </c>
      <c r="F170" s="109">
        <v>2.2000000000000002</v>
      </c>
      <c r="M170" s="119">
        <v>22400</v>
      </c>
      <c r="N170" s="119">
        <v>10181.81818181818</v>
      </c>
      <c r="P170" s="119">
        <v>22000</v>
      </c>
      <c r="Q170" s="119">
        <v>10000</v>
      </c>
      <c r="S170" s="119">
        <v>25000</v>
      </c>
      <c r="T170" s="119">
        <v>11363.636363636362</v>
      </c>
    </row>
    <row r="171" spans="1:20" x14ac:dyDescent="0.3">
      <c r="A171" s="96">
        <v>71196</v>
      </c>
      <c r="B171" s="97" t="s">
        <v>1210</v>
      </c>
      <c r="C171" s="98" t="s">
        <v>4581</v>
      </c>
      <c r="D171" s="98" t="s">
        <v>4586</v>
      </c>
      <c r="E171" s="117" t="s">
        <v>4674</v>
      </c>
      <c r="F171" s="109">
        <v>64.349999999999994</v>
      </c>
      <c r="M171" s="119">
        <v>30400</v>
      </c>
      <c r="N171" s="119">
        <v>472.41647241647246</v>
      </c>
      <c r="P171" s="119">
        <v>35000</v>
      </c>
      <c r="Q171" s="119">
        <v>543.90054390054399</v>
      </c>
      <c r="S171" s="119">
        <v>40000</v>
      </c>
      <c r="T171" s="119">
        <v>621.60062160062171</v>
      </c>
    </row>
    <row r="172" spans="1:20" x14ac:dyDescent="0.3">
      <c r="A172" s="96">
        <v>71199</v>
      </c>
      <c r="B172" s="97" t="s">
        <v>1183</v>
      </c>
      <c r="C172" s="98" t="s">
        <v>4581</v>
      </c>
      <c r="D172" s="98" t="s">
        <v>4610</v>
      </c>
      <c r="E172" s="117" t="s">
        <v>4600</v>
      </c>
      <c r="F172" s="109">
        <v>0.64200000000000002</v>
      </c>
      <c r="M172" s="119">
        <v>17600</v>
      </c>
      <c r="N172" s="119">
        <v>27414.330218068535</v>
      </c>
      <c r="P172" s="119">
        <v>0</v>
      </c>
      <c r="Q172" s="119">
        <v>0</v>
      </c>
      <c r="S172" s="119">
        <v>18000</v>
      </c>
      <c r="T172" s="119">
        <v>28037.383177570093</v>
      </c>
    </row>
    <row r="173" spans="1:20" x14ac:dyDescent="0.3">
      <c r="A173" s="96">
        <v>71204</v>
      </c>
      <c r="B173" s="97" t="s">
        <v>1205</v>
      </c>
      <c r="C173" s="98" t="s">
        <v>4581</v>
      </c>
      <c r="D173" s="98" t="s">
        <v>4586</v>
      </c>
      <c r="E173" s="117" t="s">
        <v>4579</v>
      </c>
      <c r="F173" s="109">
        <v>0.75</v>
      </c>
      <c r="G173" s="124"/>
      <c r="M173" s="119">
        <v>0</v>
      </c>
      <c r="N173" s="119">
        <v>0</v>
      </c>
      <c r="P173" s="119">
        <v>0</v>
      </c>
      <c r="Q173" s="119">
        <v>0</v>
      </c>
      <c r="S173" s="119">
        <v>0</v>
      </c>
      <c r="T173" s="119">
        <v>0</v>
      </c>
    </row>
    <row r="174" spans="1:20" x14ac:dyDescent="0.3">
      <c r="A174" s="96">
        <v>71207</v>
      </c>
      <c r="B174" s="97" t="s">
        <v>4708</v>
      </c>
      <c r="C174" s="98" t="s">
        <v>164</v>
      </c>
      <c r="D174" s="98" t="s">
        <v>4701</v>
      </c>
      <c r="E174" s="117" t="s">
        <v>4617</v>
      </c>
      <c r="F174" s="126">
        <v>0.75</v>
      </c>
      <c r="M174" s="119">
        <v>0</v>
      </c>
      <c r="N174" s="119">
        <v>0</v>
      </c>
      <c r="P174" s="119">
        <v>0</v>
      </c>
      <c r="Q174" s="119">
        <v>0</v>
      </c>
      <c r="S174" s="119">
        <v>0</v>
      </c>
      <c r="T174" s="119">
        <v>0</v>
      </c>
    </row>
    <row r="175" spans="1:20" x14ac:dyDescent="0.3">
      <c r="A175" s="96">
        <v>71205</v>
      </c>
      <c r="B175" s="97" t="s">
        <v>4709</v>
      </c>
      <c r="C175" s="98" t="s">
        <v>164</v>
      </c>
      <c r="D175" s="98" t="s">
        <v>4621</v>
      </c>
      <c r="E175" s="117" t="s">
        <v>4617</v>
      </c>
      <c r="F175" s="126">
        <v>10.41</v>
      </c>
      <c r="M175" s="119">
        <v>0</v>
      </c>
      <c r="N175" s="119">
        <v>0</v>
      </c>
      <c r="P175" s="119">
        <v>0</v>
      </c>
      <c r="Q175" s="119">
        <v>0</v>
      </c>
      <c r="S175" s="119">
        <v>0</v>
      </c>
      <c r="T175" s="119">
        <v>0</v>
      </c>
    </row>
    <row r="176" spans="1:20" x14ac:dyDescent="0.3">
      <c r="A176" s="96">
        <v>71229</v>
      </c>
      <c r="B176" s="97" t="s">
        <v>4710</v>
      </c>
      <c r="C176" s="98" t="s">
        <v>164</v>
      </c>
      <c r="D176" s="98" t="s">
        <v>4660</v>
      </c>
      <c r="E176" s="117" t="s">
        <v>4631</v>
      </c>
      <c r="F176" s="109">
        <v>13.33</v>
      </c>
      <c r="M176" s="119">
        <v>0</v>
      </c>
      <c r="N176" s="119">
        <v>0</v>
      </c>
      <c r="P176" s="119">
        <v>0</v>
      </c>
      <c r="Q176" s="119">
        <v>0</v>
      </c>
      <c r="S176" s="119">
        <v>2000</v>
      </c>
      <c r="T176" s="119">
        <v>150.03750937734432</v>
      </c>
    </row>
    <row r="177" spans="1:20" x14ac:dyDescent="0.3">
      <c r="A177" s="96">
        <v>71237</v>
      </c>
      <c r="B177" s="97" t="s">
        <v>726</v>
      </c>
      <c r="C177" s="98" t="s">
        <v>164</v>
      </c>
      <c r="D177" s="98" t="s">
        <v>4660</v>
      </c>
      <c r="E177" s="117" t="s">
        <v>4631</v>
      </c>
      <c r="F177" s="109">
        <v>0.22900000000000001</v>
      </c>
      <c r="M177" s="119">
        <v>2200</v>
      </c>
      <c r="N177" s="119">
        <v>9606.9868995633187</v>
      </c>
      <c r="P177" s="119">
        <v>3600</v>
      </c>
      <c r="Q177" s="119">
        <v>15720.524017467249</v>
      </c>
      <c r="S177" s="119">
        <v>0</v>
      </c>
      <c r="T177" s="119">
        <v>0</v>
      </c>
    </row>
    <row r="178" spans="1:20" x14ac:dyDescent="0.3">
      <c r="A178" s="96">
        <v>71256</v>
      </c>
      <c r="B178" s="97" t="s">
        <v>4882</v>
      </c>
      <c r="C178" s="98" t="s">
        <v>164</v>
      </c>
      <c r="D178" s="98" t="s">
        <v>4683</v>
      </c>
      <c r="E178" s="117" t="s">
        <v>4617</v>
      </c>
      <c r="F178" s="109">
        <v>0.25</v>
      </c>
      <c r="M178" s="119">
        <v>0</v>
      </c>
      <c r="N178" s="119">
        <v>0</v>
      </c>
      <c r="P178" s="119">
        <v>3700</v>
      </c>
      <c r="Q178" s="119">
        <v>14800</v>
      </c>
      <c r="S178" s="119">
        <v>0</v>
      </c>
      <c r="T178" s="119">
        <v>0</v>
      </c>
    </row>
    <row r="179" spans="1:20" x14ac:dyDescent="0.3">
      <c r="A179" s="96">
        <v>71255</v>
      </c>
      <c r="B179" s="109" t="s">
        <v>4885</v>
      </c>
      <c r="C179" s="109" t="s">
        <v>4581</v>
      </c>
      <c r="D179" s="109" t="s">
        <v>4614</v>
      </c>
      <c r="E179" s="117" t="s">
        <v>4674</v>
      </c>
      <c r="F179" s="109">
        <v>2.2000000000000002</v>
      </c>
      <c r="M179" s="119">
        <v>2800</v>
      </c>
      <c r="N179" s="119">
        <v>1272.7272727272725</v>
      </c>
      <c r="P179" s="119">
        <v>2500</v>
      </c>
      <c r="Q179" s="119">
        <v>1136.3636363636363</v>
      </c>
      <c r="S179" s="119">
        <v>2000</v>
      </c>
      <c r="T179" s="119">
        <v>909.09090909090901</v>
      </c>
    </row>
    <row r="180" spans="1:20" x14ac:dyDescent="0.3">
      <c r="A180" s="96">
        <v>71249</v>
      </c>
      <c r="B180" s="109" t="s">
        <v>4886</v>
      </c>
      <c r="C180" s="109" t="s">
        <v>4581</v>
      </c>
      <c r="D180" s="109" t="s">
        <v>4614</v>
      </c>
      <c r="E180" s="117" t="s">
        <v>4674</v>
      </c>
      <c r="F180" s="109">
        <v>2.2999999999999998</v>
      </c>
      <c r="M180" s="119">
        <v>2800</v>
      </c>
      <c r="N180" s="119">
        <v>1217.3913043478262</v>
      </c>
      <c r="P180" s="119">
        <v>3300</v>
      </c>
      <c r="Q180" s="119">
        <v>1434.7826086956522</v>
      </c>
      <c r="S180" s="119">
        <v>5500</v>
      </c>
      <c r="T180" s="119">
        <v>2391.304347826087</v>
      </c>
    </row>
    <row r="181" spans="1:20" x14ac:dyDescent="0.3">
      <c r="A181" s="96">
        <v>71250</v>
      </c>
      <c r="B181" s="109" t="s">
        <v>4887</v>
      </c>
      <c r="C181" s="109" t="s">
        <v>4581</v>
      </c>
      <c r="D181" s="109" t="s">
        <v>4614</v>
      </c>
      <c r="E181" s="117" t="s">
        <v>4600</v>
      </c>
      <c r="F181" s="109">
        <v>2.2000000000000002</v>
      </c>
      <c r="M181" s="119">
        <v>0</v>
      </c>
      <c r="N181" s="119">
        <v>0</v>
      </c>
      <c r="P181" s="119">
        <v>0</v>
      </c>
      <c r="Q181" s="119">
        <v>0</v>
      </c>
      <c r="S181" s="119">
        <v>0</v>
      </c>
      <c r="T181" s="119">
        <v>0</v>
      </c>
    </row>
    <row r="182" spans="1:20" x14ac:dyDescent="0.3">
      <c r="A182" s="96">
        <v>71251</v>
      </c>
      <c r="B182" s="109" t="s">
        <v>4888</v>
      </c>
      <c r="C182" s="109" t="s">
        <v>4581</v>
      </c>
      <c r="D182" s="109" t="s">
        <v>4614</v>
      </c>
      <c r="E182" s="117" t="s">
        <v>4600</v>
      </c>
      <c r="F182" s="109">
        <v>0.64200000000000002</v>
      </c>
      <c r="M182" s="119">
        <v>1400</v>
      </c>
      <c r="N182" s="119">
        <v>2180.6853582554518</v>
      </c>
      <c r="P182" s="119">
        <v>0</v>
      </c>
      <c r="Q182" s="119">
        <v>0</v>
      </c>
      <c r="S182" s="119">
        <v>0</v>
      </c>
      <c r="T182" s="119">
        <v>0</v>
      </c>
    </row>
    <row r="183" spans="1:20" x14ac:dyDescent="0.3">
      <c r="A183" s="96">
        <v>71342</v>
      </c>
      <c r="B183" s="97" t="s">
        <v>5041</v>
      </c>
      <c r="C183" s="98" t="s">
        <v>164</v>
      </c>
      <c r="D183" s="98" t="s">
        <v>4660</v>
      </c>
      <c r="E183" s="117" t="s">
        <v>4631</v>
      </c>
      <c r="F183" s="109">
        <v>0.33300000000000002</v>
      </c>
      <c r="M183" s="119">
        <v>0</v>
      </c>
      <c r="N183" s="119">
        <v>0</v>
      </c>
      <c r="P183" s="119">
        <v>0</v>
      </c>
      <c r="Q183" s="119">
        <v>0</v>
      </c>
      <c r="S183" s="119">
        <v>0</v>
      </c>
      <c r="T183" s="119">
        <v>0</v>
      </c>
    </row>
    <row r="184" spans="1:20" x14ac:dyDescent="0.3">
      <c r="A184" s="96">
        <v>71324</v>
      </c>
      <c r="B184" s="97" t="s">
        <v>5042</v>
      </c>
      <c r="C184" s="98" t="s">
        <v>164</v>
      </c>
      <c r="D184" s="98" t="s">
        <v>4660</v>
      </c>
      <c r="F184" s="109">
        <v>0.5</v>
      </c>
      <c r="M184" s="119">
        <v>1000</v>
      </c>
      <c r="N184" s="119">
        <v>2000</v>
      </c>
      <c r="P184" s="119">
        <v>0</v>
      </c>
      <c r="Q184" s="119">
        <v>0</v>
      </c>
      <c r="S184" s="119">
        <v>0</v>
      </c>
      <c r="T184" s="119">
        <v>0</v>
      </c>
    </row>
    <row r="185" spans="1:20" x14ac:dyDescent="0.3">
      <c r="A185" s="96">
        <v>71283</v>
      </c>
      <c r="B185" s="97" t="s">
        <v>5043</v>
      </c>
      <c r="C185" s="109" t="s">
        <v>4581</v>
      </c>
      <c r="D185" s="109" t="s">
        <v>4614</v>
      </c>
      <c r="F185" s="109">
        <v>2</v>
      </c>
      <c r="M185" s="119">
        <v>0</v>
      </c>
      <c r="N185" s="119">
        <v>0</v>
      </c>
      <c r="P185" s="119">
        <v>0</v>
      </c>
      <c r="Q185" s="119">
        <v>0</v>
      </c>
      <c r="S185" s="119">
        <v>0</v>
      </c>
      <c r="T185" s="119">
        <v>0</v>
      </c>
    </row>
    <row r="186" spans="1:20" x14ac:dyDescent="0.3">
      <c r="A186" s="131">
        <v>70277</v>
      </c>
      <c r="B186" s="124" t="s">
        <v>1006</v>
      </c>
      <c r="C186" s="124" t="s">
        <v>164</v>
      </c>
      <c r="D186" s="124"/>
      <c r="E186" s="131"/>
      <c r="F186" s="124">
        <v>0.375</v>
      </c>
      <c r="M186" s="119">
        <v>0</v>
      </c>
      <c r="N186" s="119">
        <v>0</v>
      </c>
      <c r="P186" s="119">
        <v>0</v>
      </c>
      <c r="Q186" s="119">
        <v>0</v>
      </c>
      <c r="S186" s="119">
        <v>0</v>
      </c>
      <c r="T186" s="119">
        <v>0</v>
      </c>
    </row>
    <row r="191" spans="1:20" x14ac:dyDescent="0.3">
      <c r="C191" s="114" t="s">
        <v>4542</v>
      </c>
      <c r="M191" s="116" t="s">
        <v>4711</v>
      </c>
      <c r="N191" s="116" t="s">
        <v>4712</v>
      </c>
      <c r="P191" s="116" t="s">
        <v>4711</v>
      </c>
      <c r="Q191" s="116" t="s">
        <v>4712</v>
      </c>
      <c r="S191" s="116" t="s">
        <v>4711</v>
      </c>
      <c r="T191" s="116" t="s">
        <v>4712</v>
      </c>
    </row>
    <row r="192" spans="1:20" x14ac:dyDescent="0.3">
      <c r="C192" s="109" t="s">
        <v>164</v>
      </c>
      <c r="M192" s="120">
        <v>252600</v>
      </c>
      <c r="N192" s="120">
        <v>581097.62718996138</v>
      </c>
      <c r="P192" s="120">
        <v>228800</v>
      </c>
      <c r="Q192" s="120">
        <v>547190.74856424506</v>
      </c>
      <c r="S192" s="120">
        <v>235500</v>
      </c>
      <c r="T192" s="120">
        <v>500580.68105642824</v>
      </c>
    </row>
    <row r="193" spans="2:20" x14ac:dyDescent="0.3">
      <c r="C193" s="109" t="s">
        <v>4572</v>
      </c>
      <c r="M193" s="120">
        <v>0</v>
      </c>
      <c r="N193" s="120">
        <v>0</v>
      </c>
      <c r="P193" s="120">
        <v>10400</v>
      </c>
      <c r="Q193" s="120">
        <v>5550.5439914534318</v>
      </c>
      <c r="S193" s="120">
        <v>0</v>
      </c>
      <c r="T193" s="120">
        <v>0</v>
      </c>
    </row>
    <row r="194" spans="2:20" x14ac:dyDescent="0.3">
      <c r="C194" s="109" t="s">
        <v>4581</v>
      </c>
      <c r="M194" s="120">
        <v>207500</v>
      </c>
      <c r="N194" s="120">
        <v>121697.04808320389</v>
      </c>
      <c r="P194" s="120">
        <v>130700</v>
      </c>
      <c r="Q194" s="120">
        <v>53612.138913184135</v>
      </c>
      <c r="S194" s="120">
        <v>205700</v>
      </c>
      <c r="T194" s="120">
        <v>116191.1759031812</v>
      </c>
    </row>
    <row r="195" spans="2:20" ht="14.4" x14ac:dyDescent="0.3">
      <c r="C195" s="103"/>
    </row>
    <row r="196" spans="2:20" x14ac:dyDescent="0.3">
      <c r="C196" s="114" t="s">
        <v>4547</v>
      </c>
      <c r="M196" s="116" t="s">
        <v>4711</v>
      </c>
      <c r="N196" s="116" t="s">
        <v>4712</v>
      </c>
      <c r="P196" s="116" t="s">
        <v>4711</v>
      </c>
      <c r="Q196" s="116" t="s">
        <v>4712</v>
      </c>
      <c r="S196" s="116" t="s">
        <v>4711</v>
      </c>
      <c r="T196" s="116" t="s">
        <v>4712</v>
      </c>
    </row>
    <row r="197" spans="2:20" x14ac:dyDescent="0.3">
      <c r="C197" s="109" t="s">
        <v>4555</v>
      </c>
      <c r="M197" s="120">
        <v>8600</v>
      </c>
      <c r="N197" s="120">
        <v>24117.265289833384</v>
      </c>
      <c r="P197" s="120">
        <v>10600</v>
      </c>
      <c r="Q197" s="120">
        <v>31605.76923076923</v>
      </c>
      <c r="S197" s="120">
        <v>10500</v>
      </c>
      <c r="T197" s="120">
        <v>28120.156972297053</v>
      </c>
    </row>
    <row r="198" spans="2:20" x14ac:dyDescent="0.3">
      <c r="C198" s="109" t="s">
        <v>4561</v>
      </c>
      <c r="M198" s="120">
        <v>2200</v>
      </c>
      <c r="N198" s="120">
        <v>6937.6369507553918</v>
      </c>
      <c r="P198" s="120">
        <v>3900</v>
      </c>
      <c r="Q198" s="120">
        <v>13125.648714104487</v>
      </c>
      <c r="S198" s="120">
        <v>4600</v>
      </c>
      <c r="T198" s="120">
        <v>13264.185215084764</v>
      </c>
    </row>
    <row r="199" spans="2:20" x14ac:dyDescent="0.3">
      <c r="B199" s="121"/>
      <c r="C199" s="109" t="s">
        <v>4566</v>
      </c>
      <c r="M199" s="120">
        <v>11500</v>
      </c>
      <c r="N199" s="120">
        <v>22994.752623688153</v>
      </c>
      <c r="P199" s="120">
        <v>11800</v>
      </c>
      <c r="Q199" s="120">
        <v>21945.140762951858</v>
      </c>
      <c r="S199" s="120">
        <v>9800</v>
      </c>
      <c r="T199" s="120">
        <v>22197.301349325338</v>
      </c>
    </row>
    <row r="200" spans="2:20" x14ac:dyDescent="0.3">
      <c r="C200" s="109" t="s">
        <v>4576</v>
      </c>
      <c r="M200" s="120">
        <v>77600</v>
      </c>
      <c r="N200" s="120">
        <v>53160.119047619046</v>
      </c>
      <c r="P200" s="120">
        <v>3500</v>
      </c>
      <c r="Q200" s="120">
        <v>10000</v>
      </c>
      <c r="S200" s="120">
        <v>50000</v>
      </c>
      <c r="T200" s="120">
        <v>30000</v>
      </c>
    </row>
    <row r="201" spans="2:20" x14ac:dyDescent="0.3">
      <c r="C201" s="109" t="s">
        <v>4573</v>
      </c>
      <c r="M201" s="120">
        <v>0</v>
      </c>
      <c r="N201" s="120">
        <v>0</v>
      </c>
      <c r="P201" s="120">
        <v>4400</v>
      </c>
      <c r="Q201" s="120">
        <v>3300.8252063015757</v>
      </c>
      <c r="S201" s="120">
        <v>0</v>
      </c>
      <c r="T201" s="120">
        <v>0</v>
      </c>
    </row>
    <row r="202" spans="2:20" x14ac:dyDescent="0.3">
      <c r="C202" s="109" t="s">
        <v>4578</v>
      </c>
      <c r="M202" s="120">
        <v>0</v>
      </c>
      <c r="N202" s="120">
        <v>0</v>
      </c>
      <c r="P202" s="120">
        <v>6000</v>
      </c>
      <c r="Q202" s="120">
        <v>2249.7187851518561</v>
      </c>
      <c r="S202" s="120">
        <v>0</v>
      </c>
      <c r="T202" s="120">
        <v>0</v>
      </c>
    </row>
    <row r="203" spans="2:20" x14ac:dyDescent="0.3">
      <c r="C203" s="109" t="s">
        <v>4583</v>
      </c>
      <c r="M203" s="120">
        <v>3700</v>
      </c>
      <c r="N203" s="120">
        <v>3572.898799313894</v>
      </c>
      <c r="P203" s="120">
        <v>1100</v>
      </c>
      <c r="Q203" s="120">
        <v>1886.7924528301887</v>
      </c>
      <c r="S203" s="120">
        <v>3700</v>
      </c>
      <c r="T203" s="120">
        <v>3194.6826758147517</v>
      </c>
    </row>
    <row r="204" spans="2:20" x14ac:dyDescent="0.3">
      <c r="C204" s="109" t="s">
        <v>4586</v>
      </c>
      <c r="M204" s="120">
        <v>105000</v>
      </c>
      <c r="N204" s="120">
        <v>44440.420346940184</v>
      </c>
      <c r="P204" s="120">
        <v>105300</v>
      </c>
      <c r="Q204" s="120">
        <v>38506.027768413063</v>
      </c>
      <c r="S204" s="120">
        <v>108500</v>
      </c>
      <c r="T204" s="120">
        <v>37116.976861439536</v>
      </c>
    </row>
    <row r="205" spans="2:20" x14ac:dyDescent="0.3">
      <c r="C205" s="109" t="s">
        <v>4593</v>
      </c>
      <c r="M205" s="120">
        <v>45700</v>
      </c>
      <c r="N205" s="120">
        <v>128171.04956753159</v>
      </c>
      <c r="P205" s="120">
        <v>38800</v>
      </c>
      <c r="Q205" s="120">
        <v>115595.47571523619</v>
      </c>
      <c r="S205" s="120">
        <v>40500</v>
      </c>
      <c r="T205" s="120">
        <v>110711.90951430472</v>
      </c>
    </row>
    <row r="206" spans="2:20" x14ac:dyDescent="0.3">
      <c r="C206" s="109" t="s">
        <v>5044</v>
      </c>
      <c r="M206" s="120">
        <v>0</v>
      </c>
      <c r="N206" s="120">
        <v>0</v>
      </c>
      <c r="P206" s="120">
        <v>0</v>
      </c>
      <c r="Q206" s="120">
        <v>0</v>
      </c>
      <c r="S206" s="120">
        <v>0</v>
      </c>
      <c r="T206" s="120">
        <v>0</v>
      </c>
    </row>
    <row r="207" spans="2:20" x14ac:dyDescent="0.3">
      <c r="C207" s="109" t="s">
        <v>4602</v>
      </c>
      <c r="M207" s="120">
        <v>0</v>
      </c>
      <c r="N207" s="120">
        <v>0</v>
      </c>
      <c r="P207" s="120">
        <v>0</v>
      </c>
      <c r="Q207" s="120">
        <v>0</v>
      </c>
      <c r="S207" s="120">
        <v>0</v>
      </c>
      <c r="T207" s="120">
        <v>0</v>
      </c>
    </row>
    <row r="208" spans="2:20" x14ac:dyDescent="0.3">
      <c r="C208" s="109" t="s">
        <v>4605</v>
      </c>
      <c r="M208" s="120">
        <v>6400</v>
      </c>
      <c r="N208" s="120">
        <v>9968.8473520249227</v>
      </c>
      <c r="P208" s="120">
        <v>0</v>
      </c>
      <c r="Q208" s="120">
        <v>0</v>
      </c>
      <c r="S208" s="120">
        <v>13500</v>
      </c>
      <c r="T208" s="120">
        <v>19373.40696686491</v>
      </c>
    </row>
    <row r="209" spans="3:20" x14ac:dyDescent="0.3">
      <c r="C209" s="109" t="s">
        <v>4610</v>
      </c>
      <c r="M209" s="120">
        <v>26800</v>
      </c>
      <c r="N209" s="120">
        <v>31497.334170637703</v>
      </c>
      <c r="P209" s="120">
        <v>0</v>
      </c>
      <c r="Q209" s="120">
        <v>0</v>
      </c>
      <c r="S209" s="120">
        <v>30000</v>
      </c>
      <c r="T209" s="120">
        <v>33353.588711166929</v>
      </c>
    </row>
    <row r="210" spans="3:20" x14ac:dyDescent="0.3">
      <c r="C210" s="109" t="s">
        <v>4614</v>
      </c>
      <c r="M210" s="120">
        <v>7000</v>
      </c>
      <c r="N210" s="120">
        <v>4670.8039353305503</v>
      </c>
      <c r="P210" s="120">
        <v>8300</v>
      </c>
      <c r="Q210" s="120">
        <v>3771.3382757842046</v>
      </c>
      <c r="S210" s="120">
        <v>11000</v>
      </c>
      <c r="T210" s="120">
        <v>4942.3670633151105</v>
      </c>
    </row>
    <row r="211" spans="3:20" x14ac:dyDescent="0.3">
      <c r="C211" s="109" t="s">
        <v>4621</v>
      </c>
      <c r="M211" s="120">
        <v>38600</v>
      </c>
      <c r="N211" s="120">
        <v>43054.28571428571</v>
      </c>
      <c r="P211" s="120">
        <v>36600</v>
      </c>
      <c r="Q211" s="120">
        <v>58341.666666666664</v>
      </c>
      <c r="S211" s="120">
        <v>37500</v>
      </c>
      <c r="T211" s="120">
        <v>48641.666666666664</v>
      </c>
    </row>
    <row r="212" spans="3:20" x14ac:dyDescent="0.3">
      <c r="C212" s="109" t="s">
        <v>4630</v>
      </c>
      <c r="M212" s="120">
        <v>2200</v>
      </c>
      <c r="N212" s="120">
        <v>5866.666666666667</v>
      </c>
      <c r="P212" s="120">
        <v>5100</v>
      </c>
      <c r="Q212" s="120">
        <v>13304.556354916067</v>
      </c>
      <c r="S212" s="120">
        <v>3500</v>
      </c>
      <c r="T212" s="120">
        <v>9333.3333333333339</v>
      </c>
    </row>
    <row r="213" spans="3:20" x14ac:dyDescent="0.3">
      <c r="C213" s="109" t="s">
        <v>4635</v>
      </c>
      <c r="M213" s="120">
        <v>0</v>
      </c>
      <c r="N213" s="120">
        <v>0</v>
      </c>
      <c r="P213" s="120">
        <v>0</v>
      </c>
      <c r="Q213" s="120">
        <v>0</v>
      </c>
      <c r="S213" s="120">
        <v>0</v>
      </c>
      <c r="T213" s="120">
        <v>0</v>
      </c>
    </row>
    <row r="214" spans="3:20" x14ac:dyDescent="0.3">
      <c r="C214" s="109" t="s">
        <v>4639</v>
      </c>
      <c r="M214" s="120">
        <v>0</v>
      </c>
      <c r="N214" s="120">
        <v>0</v>
      </c>
      <c r="P214" s="120">
        <v>0</v>
      </c>
      <c r="Q214" s="120">
        <v>0</v>
      </c>
      <c r="S214" s="120">
        <v>0</v>
      </c>
      <c r="T214" s="120">
        <v>0</v>
      </c>
    </row>
    <row r="215" spans="3:20" x14ac:dyDescent="0.3">
      <c r="C215" s="109" t="s">
        <v>4642</v>
      </c>
      <c r="M215" s="120">
        <v>0</v>
      </c>
      <c r="N215" s="120">
        <v>0</v>
      </c>
      <c r="P215" s="120">
        <v>0</v>
      </c>
      <c r="Q215" s="120">
        <v>0</v>
      </c>
      <c r="S215" s="120">
        <v>0</v>
      </c>
      <c r="T215" s="120">
        <v>0</v>
      </c>
    </row>
    <row r="216" spans="3:20" x14ac:dyDescent="0.3">
      <c r="C216" s="109" t="s">
        <v>4644</v>
      </c>
      <c r="M216" s="120">
        <v>32500</v>
      </c>
      <c r="N216" s="120">
        <v>56058.333333333328</v>
      </c>
      <c r="P216" s="120">
        <v>29500</v>
      </c>
      <c r="Q216" s="120">
        <v>53314.907764907766</v>
      </c>
      <c r="S216" s="120">
        <v>29300</v>
      </c>
      <c r="T216" s="120">
        <v>50001.831501831504</v>
      </c>
    </row>
    <row r="217" spans="3:20" x14ac:dyDescent="0.3">
      <c r="C217" s="109" t="s">
        <v>4651</v>
      </c>
      <c r="M217" s="120">
        <v>4000</v>
      </c>
      <c r="N217" s="120">
        <v>9904.7619047619046</v>
      </c>
      <c r="P217" s="120">
        <v>9300</v>
      </c>
      <c r="Q217" s="120">
        <v>22571.428571428572</v>
      </c>
      <c r="S217" s="120">
        <v>7300</v>
      </c>
      <c r="T217" s="120">
        <v>18476.190476190477</v>
      </c>
    </row>
    <row r="218" spans="3:20" x14ac:dyDescent="0.3">
      <c r="C218" s="109" t="s">
        <v>4655</v>
      </c>
      <c r="M218" s="120">
        <v>3500</v>
      </c>
      <c r="N218" s="120">
        <v>20958.083832335327</v>
      </c>
      <c r="P218" s="120">
        <v>1000</v>
      </c>
      <c r="Q218" s="120">
        <v>1428.5714285714287</v>
      </c>
      <c r="S218" s="120">
        <v>3500</v>
      </c>
      <c r="T218" s="120">
        <v>20958.083832335327</v>
      </c>
    </row>
    <row r="219" spans="3:20" x14ac:dyDescent="0.3">
      <c r="C219" s="109" t="s">
        <v>4658</v>
      </c>
      <c r="M219" s="120">
        <v>0</v>
      </c>
      <c r="N219" s="120">
        <v>0</v>
      </c>
      <c r="P219" s="120">
        <v>3000</v>
      </c>
      <c r="Q219" s="120">
        <v>8000</v>
      </c>
      <c r="S219" s="120">
        <v>2000</v>
      </c>
      <c r="T219" s="120">
        <v>5333.333333333333</v>
      </c>
    </row>
    <row r="220" spans="3:20" x14ac:dyDescent="0.3">
      <c r="C220" s="109" t="s">
        <v>4660</v>
      </c>
      <c r="M220" s="120">
        <v>45800</v>
      </c>
      <c r="N220" s="120">
        <v>109168.88383599703</v>
      </c>
      <c r="P220" s="120">
        <v>58200</v>
      </c>
      <c r="Q220" s="120">
        <v>107125.24802535144</v>
      </c>
      <c r="S220" s="120">
        <v>48500</v>
      </c>
      <c r="T220" s="120">
        <v>87912.449340767605</v>
      </c>
    </row>
    <row r="221" spans="3:20" x14ac:dyDescent="0.3">
      <c r="C221" s="109" t="s">
        <v>4669</v>
      </c>
      <c r="M221" s="120">
        <v>22000</v>
      </c>
      <c r="N221" s="120">
        <v>119772.45508982036</v>
      </c>
      <c r="P221" s="120">
        <v>17500</v>
      </c>
      <c r="Q221" s="120">
        <v>90832.335329341309</v>
      </c>
      <c r="S221" s="120">
        <v>13500</v>
      </c>
      <c r="T221" s="120">
        <v>66880.239520958072</v>
      </c>
    </row>
    <row r="222" spans="3:20" x14ac:dyDescent="0.3">
      <c r="C222" s="109" t="s">
        <v>4676</v>
      </c>
      <c r="M222" s="120">
        <v>17000</v>
      </c>
      <c r="N222" s="120">
        <v>8480.0768122899663</v>
      </c>
      <c r="P222" s="120">
        <v>16000</v>
      </c>
      <c r="Q222" s="120">
        <v>9447.9804161566717</v>
      </c>
      <c r="S222" s="120">
        <v>14000</v>
      </c>
      <c r="T222" s="120">
        <v>6960.1536245799325</v>
      </c>
    </row>
    <row r="223" spans="3:20" x14ac:dyDescent="0.3">
      <c r="C223" s="109" t="s">
        <v>4706</v>
      </c>
      <c r="M223" s="120">
        <v>0</v>
      </c>
      <c r="N223" s="120">
        <v>0</v>
      </c>
      <c r="P223" s="120">
        <v>0</v>
      </c>
      <c r="Q223" s="120">
        <v>0</v>
      </c>
      <c r="S223" s="120">
        <v>0</v>
      </c>
      <c r="T223" s="120">
        <v>0</v>
      </c>
    </row>
    <row r="225" spans="3:20" ht="14.4" x14ac:dyDescent="0.3">
      <c r="C225" s="103"/>
    </row>
    <row r="226" spans="3:20" x14ac:dyDescent="0.3">
      <c r="C226" s="115" t="s">
        <v>4548</v>
      </c>
      <c r="F226" s="122" t="s">
        <v>4889</v>
      </c>
      <c r="M226" s="116" t="s">
        <v>4711</v>
      </c>
      <c r="N226" s="116" t="s">
        <v>4712</v>
      </c>
      <c r="P226" s="116" t="s">
        <v>4711</v>
      </c>
      <c r="Q226" s="116" t="s">
        <v>4712</v>
      </c>
      <c r="S226" s="116" t="s">
        <v>4711</v>
      </c>
      <c r="T226" s="116" t="s">
        <v>4712</v>
      </c>
    </row>
    <row r="227" spans="3:20" x14ac:dyDescent="0.3">
      <c r="C227" s="117" t="s">
        <v>4556</v>
      </c>
      <c r="F227" s="123">
        <v>27500</v>
      </c>
      <c r="M227" s="120">
        <v>32800</v>
      </c>
      <c r="N227" s="120">
        <v>60612.154864276934</v>
      </c>
      <c r="P227" s="120">
        <v>30700</v>
      </c>
      <c r="Q227" s="120">
        <v>69977.38391412716</v>
      </c>
      <c r="S227" s="120">
        <v>34900</v>
      </c>
      <c r="T227" s="120">
        <v>69831.643536707154</v>
      </c>
    </row>
    <row r="228" spans="3:20" x14ac:dyDescent="0.3">
      <c r="C228" s="117" t="s">
        <v>4579</v>
      </c>
      <c r="F228" s="123">
        <v>60000</v>
      </c>
      <c r="M228" s="120">
        <v>93300</v>
      </c>
      <c r="N228" s="120">
        <v>53790.902673837598</v>
      </c>
      <c r="P228" s="120">
        <v>77400</v>
      </c>
      <c r="Q228" s="120">
        <v>42098.638462494564</v>
      </c>
      <c r="S228" s="120">
        <v>87200</v>
      </c>
      <c r="T228" s="120">
        <v>45940.058915653666</v>
      </c>
    </row>
    <row r="229" spans="3:20" x14ac:dyDescent="0.3">
      <c r="C229" s="117" t="s">
        <v>4589</v>
      </c>
      <c r="F229" s="123">
        <v>24700</v>
      </c>
      <c r="M229" s="120">
        <v>12600</v>
      </c>
      <c r="N229" s="120">
        <v>56329.779726261761</v>
      </c>
      <c r="P229" s="120">
        <v>11300</v>
      </c>
      <c r="Q229" s="120">
        <v>56706.586826347302</v>
      </c>
      <c r="S229" s="120">
        <v>5500</v>
      </c>
      <c r="T229" s="120">
        <v>32934.131736526942</v>
      </c>
    </row>
    <row r="230" spans="3:20" x14ac:dyDescent="0.3">
      <c r="C230" s="117" t="s">
        <v>4598</v>
      </c>
      <c r="F230" s="123">
        <v>26000</v>
      </c>
      <c r="M230" s="120">
        <v>35800</v>
      </c>
      <c r="N230" s="120">
        <v>79555.555555555547</v>
      </c>
      <c r="P230" s="120">
        <v>31000</v>
      </c>
      <c r="Q230" s="120">
        <v>68888.888888888891</v>
      </c>
      <c r="S230" s="120">
        <v>35000</v>
      </c>
      <c r="T230" s="120">
        <v>77777.777777777781</v>
      </c>
    </row>
    <row r="231" spans="3:20" x14ac:dyDescent="0.3">
      <c r="C231" s="117" t="s">
        <v>4600</v>
      </c>
      <c r="F231" s="123">
        <v>65000</v>
      </c>
      <c r="M231" s="120">
        <v>60200</v>
      </c>
      <c r="N231" s="120">
        <v>56446.866880918082</v>
      </c>
      <c r="P231" s="120">
        <v>0</v>
      </c>
      <c r="Q231" s="120">
        <v>0</v>
      </c>
      <c r="S231" s="120">
        <v>55000</v>
      </c>
      <c r="T231" s="120">
        <v>58408.813859850023</v>
      </c>
    </row>
    <row r="232" spans="3:20" x14ac:dyDescent="0.3">
      <c r="C232" s="117" t="s">
        <v>4617</v>
      </c>
      <c r="F232" s="123">
        <v>36000</v>
      </c>
      <c r="M232" s="120">
        <v>37600</v>
      </c>
      <c r="N232" s="120">
        <v>43037.619047619046</v>
      </c>
      <c r="P232" s="120">
        <v>36600</v>
      </c>
      <c r="Q232" s="120">
        <v>58341.666666666664</v>
      </c>
      <c r="S232" s="120">
        <v>37500</v>
      </c>
      <c r="T232" s="120">
        <v>48641.666666666664</v>
      </c>
    </row>
    <row r="233" spans="3:20" x14ac:dyDescent="0.3">
      <c r="C233" s="117" t="s">
        <v>4637</v>
      </c>
      <c r="F233" s="123">
        <v>64800</v>
      </c>
      <c r="M233" s="120">
        <v>63800</v>
      </c>
      <c r="N233" s="120">
        <v>106754.5124037639</v>
      </c>
      <c r="P233" s="120">
        <v>42800</v>
      </c>
      <c r="Q233" s="120">
        <v>85314.907764907766</v>
      </c>
      <c r="S233" s="120">
        <v>57100</v>
      </c>
      <c r="T233" s="120">
        <v>107269.43914369063</v>
      </c>
    </row>
    <row r="234" spans="3:20" x14ac:dyDescent="0.3">
      <c r="C234" s="117" t="s">
        <v>4631</v>
      </c>
      <c r="F234" s="123">
        <v>60000</v>
      </c>
      <c r="M234" s="120">
        <v>69000</v>
      </c>
      <c r="N234" s="120">
        <v>232808.00559248406</v>
      </c>
      <c r="P234" s="120">
        <v>80800</v>
      </c>
      <c r="Q234" s="120">
        <v>211262.13970960883</v>
      </c>
      <c r="S234" s="120">
        <v>65500</v>
      </c>
      <c r="T234" s="120">
        <v>164126.02219505902</v>
      </c>
    </row>
    <row r="235" spans="3:20" x14ac:dyDescent="0.3">
      <c r="C235" s="117" t="s">
        <v>4674</v>
      </c>
      <c r="F235" s="123">
        <v>81000</v>
      </c>
      <c r="M235" s="120">
        <v>54000</v>
      </c>
      <c r="N235" s="120">
        <v>11459.278528448203</v>
      </c>
      <c r="P235" s="120">
        <v>59300</v>
      </c>
      <c r="Q235" s="120">
        <v>13763.219235841418</v>
      </c>
      <c r="S235" s="120">
        <v>63500</v>
      </c>
      <c r="T235" s="120">
        <v>11842.303127677482</v>
      </c>
    </row>
    <row r="236" spans="3:20" x14ac:dyDescent="0.3">
      <c r="C236" s="117"/>
    </row>
    <row r="237" spans="3:20" x14ac:dyDescent="0.3">
      <c r="C237" s="117"/>
    </row>
    <row r="238" spans="3:20" ht="14.4" x14ac:dyDescent="0.3">
      <c r="C238" s="103"/>
    </row>
    <row r="239" spans="3:20" ht="14.4" x14ac:dyDescent="0.3">
      <c r="C239" s="103"/>
    </row>
    <row r="240" spans="3:20" ht="14.4" x14ac:dyDescent="0.3">
      <c r="C240" s="103"/>
    </row>
    <row r="241" spans="3:3" ht="14.4" x14ac:dyDescent="0.3">
      <c r="C241" s="103"/>
    </row>
    <row r="242" spans="3:3" ht="14.4" x14ac:dyDescent="0.3">
      <c r="C242" s="103"/>
    </row>
    <row r="243" spans="3:3" ht="14.4" x14ac:dyDescent="0.3">
      <c r="C243" s="103"/>
    </row>
    <row r="244" spans="3:3" ht="14.4" x14ac:dyDescent="0.3">
      <c r="C244" s="103"/>
    </row>
    <row r="245" spans="3:3" ht="14.4" x14ac:dyDescent="0.3">
      <c r="C245" s="103"/>
    </row>
    <row r="246" spans="3:3" ht="14.4" x14ac:dyDescent="0.3">
      <c r="C246" s="103"/>
    </row>
    <row r="247" spans="3:3" ht="14.4" x14ac:dyDescent="0.3">
      <c r="C247" s="103"/>
    </row>
    <row r="248" spans="3:3" ht="14.4" x14ac:dyDescent="0.3">
      <c r="C248" s="103"/>
    </row>
    <row r="249" spans="3:3" ht="14.4" x14ac:dyDescent="0.3">
      <c r="C249" s="103"/>
    </row>
    <row r="250" spans="3:3" ht="14.4" x14ac:dyDescent="0.3">
      <c r="C250" s="103"/>
    </row>
    <row r="251" spans="3:3" ht="14.4" x14ac:dyDescent="0.3">
      <c r="C251" s="103"/>
    </row>
    <row r="252" spans="3:3" ht="14.4" x14ac:dyDescent="0.3">
      <c r="C252" s="103"/>
    </row>
    <row r="253" spans="3:3" ht="14.4" x14ac:dyDescent="0.3">
      <c r="C253" s="103"/>
    </row>
    <row r="254" spans="3:3" ht="14.4" x14ac:dyDescent="0.3">
      <c r="C254" s="103"/>
    </row>
    <row r="255" spans="3:3" ht="14.4" x14ac:dyDescent="0.3">
      <c r="C255" s="103"/>
    </row>
    <row r="256" spans="3:3" ht="14.4" x14ac:dyDescent="0.3">
      <c r="C256" s="103"/>
    </row>
    <row r="257" spans="3:3" ht="14.4" x14ac:dyDescent="0.3">
      <c r="C257" s="103"/>
    </row>
    <row r="258" spans="3:3" ht="14.4" x14ac:dyDescent="0.3">
      <c r="C258" s="103"/>
    </row>
    <row r="259" spans="3:3" ht="14.4" x14ac:dyDescent="0.3">
      <c r="C259" s="103"/>
    </row>
    <row r="260" spans="3:3" ht="14.4" x14ac:dyDescent="0.3">
      <c r="C260" s="103"/>
    </row>
    <row r="261" spans="3:3" ht="14.4" x14ac:dyDescent="0.3">
      <c r="C261" s="103"/>
    </row>
    <row r="262" spans="3:3" ht="14.4" x14ac:dyDescent="0.3">
      <c r="C262" s="103"/>
    </row>
    <row r="263" spans="3:3" ht="14.4" x14ac:dyDescent="0.3">
      <c r="C263" s="103"/>
    </row>
    <row r="264" spans="3:3" ht="14.4" x14ac:dyDescent="0.3">
      <c r="C264" s="103"/>
    </row>
    <row r="265" spans="3:3" ht="14.4" x14ac:dyDescent="0.3">
      <c r="C265" s="103"/>
    </row>
    <row r="266" spans="3:3" ht="14.4" x14ac:dyDescent="0.3">
      <c r="C266" s="103"/>
    </row>
    <row r="267" spans="3:3" ht="14.4" x14ac:dyDescent="0.3">
      <c r="C267" s="103"/>
    </row>
    <row r="268" spans="3:3" ht="14.4" x14ac:dyDescent="0.3">
      <c r="C268" s="103"/>
    </row>
    <row r="269" spans="3:3" ht="14.4" x14ac:dyDescent="0.3">
      <c r="C269" s="103"/>
    </row>
    <row r="270" spans="3:3" ht="14.4" x14ac:dyDescent="0.3">
      <c r="C270" s="103"/>
    </row>
    <row r="271" spans="3:3" ht="14.4" x14ac:dyDescent="0.3">
      <c r="C271" s="103"/>
    </row>
    <row r="272" spans="3:3" ht="14.4" x14ac:dyDescent="0.3">
      <c r="C272" s="103"/>
    </row>
    <row r="273" spans="3:3" ht="14.4" x14ac:dyDescent="0.3">
      <c r="C273" s="103"/>
    </row>
    <row r="274" spans="3:3" ht="14.4" x14ac:dyDescent="0.3">
      <c r="C274" s="103"/>
    </row>
    <row r="275" spans="3:3" ht="14.4" x14ac:dyDescent="0.3">
      <c r="C275" s="103"/>
    </row>
    <row r="276" spans="3:3" ht="14.4" x14ac:dyDescent="0.3">
      <c r="C276" s="103"/>
    </row>
    <row r="277" spans="3:3" ht="14.4" x14ac:dyDescent="0.3">
      <c r="C277" s="103"/>
    </row>
    <row r="278" spans="3:3" ht="14.4" x14ac:dyDescent="0.3">
      <c r="C278" s="103"/>
    </row>
    <row r="279" spans="3:3" ht="14.4" x14ac:dyDescent="0.3">
      <c r="C279" s="103"/>
    </row>
    <row r="280" spans="3:3" ht="14.4" x14ac:dyDescent="0.3">
      <c r="C280" s="103"/>
    </row>
    <row r="281" spans="3:3" ht="14.4" x14ac:dyDescent="0.3">
      <c r="C281" s="103"/>
    </row>
    <row r="282" spans="3:3" ht="14.4" x14ac:dyDescent="0.3">
      <c r="C282" s="103"/>
    </row>
    <row r="283" spans="3:3" ht="14.4" x14ac:dyDescent="0.3">
      <c r="C283" s="103"/>
    </row>
    <row r="284" spans="3:3" ht="14.4" x14ac:dyDescent="0.3">
      <c r="C284" s="103"/>
    </row>
    <row r="285" spans="3:3" ht="14.4" x14ac:dyDescent="0.3">
      <c r="C285" s="103"/>
    </row>
    <row r="286" spans="3:3" ht="14.4" x14ac:dyDescent="0.3">
      <c r="C286" s="103"/>
    </row>
    <row r="287" spans="3:3" ht="14.4" x14ac:dyDescent="0.3">
      <c r="C287" s="103"/>
    </row>
    <row r="288" spans="3:3" ht="14.4" x14ac:dyDescent="0.3">
      <c r="C288" s="103"/>
    </row>
    <row r="289" spans="3:3" ht="14.4" x14ac:dyDescent="0.3">
      <c r="C289" s="103"/>
    </row>
    <row r="290" spans="3:3" ht="14.4" x14ac:dyDescent="0.3">
      <c r="C290" s="103"/>
    </row>
    <row r="291" spans="3:3" ht="14.4" x14ac:dyDescent="0.3">
      <c r="C291" s="103"/>
    </row>
    <row r="292" spans="3:3" ht="14.4" x14ac:dyDescent="0.3">
      <c r="C292" s="103"/>
    </row>
    <row r="293" spans="3:3" ht="14.4" x14ac:dyDescent="0.3">
      <c r="C293" s="103"/>
    </row>
    <row r="294" spans="3:3" ht="14.4" x14ac:dyDescent="0.3">
      <c r="C294" s="103"/>
    </row>
    <row r="295" spans="3:3" ht="14.4" x14ac:dyDescent="0.3">
      <c r="C295" s="103"/>
    </row>
    <row r="296" spans="3:3" ht="14.4" x14ac:dyDescent="0.3">
      <c r="C296" s="103"/>
    </row>
    <row r="297" spans="3:3" ht="14.4" x14ac:dyDescent="0.3">
      <c r="C297" s="103"/>
    </row>
    <row r="298" spans="3:3" ht="14.4" x14ac:dyDescent="0.3">
      <c r="C298" s="103"/>
    </row>
    <row r="299" spans="3:3" ht="14.4" x14ac:dyDescent="0.3">
      <c r="C299" s="103"/>
    </row>
    <row r="300" spans="3:3" ht="14.4" x14ac:dyDescent="0.3">
      <c r="C300" s="103"/>
    </row>
    <row r="301" spans="3:3" ht="14.4" x14ac:dyDescent="0.3">
      <c r="C301" s="103"/>
    </row>
    <row r="302" spans="3:3" ht="14.4" x14ac:dyDescent="0.3">
      <c r="C302" s="103"/>
    </row>
    <row r="303" spans="3:3" ht="14.4" x14ac:dyDescent="0.3">
      <c r="C303" s="103"/>
    </row>
    <row r="304" spans="3:3" ht="14.4" x14ac:dyDescent="0.3">
      <c r="C304" s="103"/>
    </row>
    <row r="305" spans="3:3" ht="14.4" x14ac:dyDescent="0.3">
      <c r="C305" s="103"/>
    </row>
    <row r="306" spans="3:3" ht="14.4" x14ac:dyDescent="0.3">
      <c r="C306" s="103"/>
    </row>
    <row r="307" spans="3:3" ht="14.4" x14ac:dyDescent="0.3">
      <c r="C307" s="103"/>
    </row>
    <row r="308" spans="3:3" ht="14.4" x14ac:dyDescent="0.3">
      <c r="C308" s="103"/>
    </row>
    <row r="309" spans="3:3" ht="14.4" x14ac:dyDescent="0.3">
      <c r="C309" s="103"/>
    </row>
    <row r="310" spans="3:3" ht="14.4" x14ac:dyDescent="0.3">
      <c r="C310" s="103"/>
    </row>
    <row r="311" spans="3:3" ht="14.4" x14ac:dyDescent="0.3">
      <c r="C311" s="103"/>
    </row>
    <row r="312" spans="3:3" ht="14.4" x14ac:dyDescent="0.3">
      <c r="C312" s="103"/>
    </row>
    <row r="313" spans="3:3" ht="14.4" x14ac:dyDescent="0.3">
      <c r="C313" s="103"/>
    </row>
    <row r="314" spans="3:3" ht="14.4" x14ac:dyDescent="0.3">
      <c r="C314" s="103"/>
    </row>
    <row r="315" spans="3:3" ht="14.4" x14ac:dyDescent="0.3">
      <c r="C315" s="103"/>
    </row>
    <row r="316" spans="3:3" ht="14.4" x14ac:dyDescent="0.3">
      <c r="C316" s="103"/>
    </row>
    <row r="317" spans="3:3" ht="14.4" x14ac:dyDescent="0.3">
      <c r="C317" s="103"/>
    </row>
    <row r="318" spans="3:3" ht="14.4" x14ac:dyDescent="0.3">
      <c r="C318" s="103"/>
    </row>
    <row r="319" spans="3:3" ht="14.4" x14ac:dyDescent="0.3">
      <c r="C319" s="103"/>
    </row>
    <row r="320" spans="3:3" ht="14.4" x14ac:dyDescent="0.3">
      <c r="C320" s="103"/>
    </row>
    <row r="321" spans="3:3" ht="14.4" x14ac:dyDescent="0.3">
      <c r="C321" s="103"/>
    </row>
    <row r="322" spans="3:3" ht="14.4" x14ac:dyDescent="0.3">
      <c r="C322" s="103"/>
    </row>
    <row r="323" spans="3:3" ht="14.4" x14ac:dyDescent="0.3">
      <c r="C323" s="103"/>
    </row>
    <row r="324" spans="3:3" ht="14.4" x14ac:dyDescent="0.3">
      <c r="C324" s="103"/>
    </row>
    <row r="325" spans="3:3" ht="14.4" x14ac:dyDescent="0.3">
      <c r="C325" s="103"/>
    </row>
    <row r="326" spans="3:3" ht="14.4" x14ac:dyDescent="0.3">
      <c r="C326" s="103"/>
    </row>
    <row r="327" spans="3:3" ht="14.4" x14ac:dyDescent="0.3">
      <c r="C327" s="103"/>
    </row>
    <row r="328" spans="3:3" ht="14.4" x14ac:dyDescent="0.3">
      <c r="C328" s="103"/>
    </row>
    <row r="329" spans="3:3" ht="14.4" x14ac:dyDescent="0.3">
      <c r="C329" s="103"/>
    </row>
    <row r="330" spans="3:3" ht="14.4" x14ac:dyDescent="0.3">
      <c r="C330" s="103"/>
    </row>
    <row r="331" spans="3:3" ht="14.4" x14ac:dyDescent="0.3">
      <c r="C331" s="103"/>
    </row>
  </sheetData>
  <autoFilter ref="A5:G162" xr:uid="{44DC58D7-EC45-44BB-B3B0-3F4E2FC96177}"/>
  <mergeCells count="3">
    <mergeCell ref="S3:T3"/>
    <mergeCell ref="P3:Q3"/>
    <mergeCell ref="M3:N3"/>
  </mergeCells>
  <conditionalFormatting sqref="M6:N186">
    <cfRule type="cellIs" dxfId="76" priority="28" operator="equal">
      <formula>0</formula>
    </cfRule>
  </conditionalFormatting>
  <conditionalFormatting sqref="M191:N191">
    <cfRule type="cellIs" dxfId="75" priority="27" operator="equal">
      <formula>0</formula>
    </cfRule>
  </conditionalFormatting>
  <conditionalFormatting sqref="M196:N196">
    <cfRule type="cellIs" dxfId="74" priority="26" operator="equal">
      <formula>0</formula>
    </cfRule>
  </conditionalFormatting>
  <conditionalFormatting sqref="M226:N226">
    <cfRule type="cellIs" dxfId="73" priority="25" operator="equal">
      <formula>0</formula>
    </cfRule>
  </conditionalFormatting>
  <conditionalFormatting sqref="M5:N5">
    <cfRule type="cellIs" dxfId="72" priority="24" operator="equal">
      <formula>0</formula>
    </cfRule>
  </conditionalFormatting>
  <conditionalFormatting sqref="M3">
    <cfRule type="cellIs" dxfId="71" priority="23" operator="equal">
      <formula>0</formula>
    </cfRule>
  </conditionalFormatting>
  <conditionalFormatting sqref="M192:N194">
    <cfRule type="cellIs" dxfId="70" priority="22" operator="equal">
      <formula>0</formula>
    </cfRule>
  </conditionalFormatting>
  <conditionalFormatting sqref="M197:N223">
    <cfRule type="cellIs" dxfId="69" priority="21" operator="equal">
      <formula>0</formula>
    </cfRule>
  </conditionalFormatting>
  <conditionalFormatting sqref="M227:N235">
    <cfRule type="cellIs" dxfId="68" priority="20" operator="equal">
      <formula>0</formula>
    </cfRule>
  </conditionalFormatting>
  <conditionalFormatting sqref="P6:Q186">
    <cfRule type="cellIs" dxfId="67" priority="19" operator="equal">
      <formula>0</formula>
    </cfRule>
  </conditionalFormatting>
  <conditionalFormatting sqref="P191:Q191">
    <cfRule type="cellIs" dxfId="66" priority="18" operator="equal">
      <formula>0</formula>
    </cfRule>
  </conditionalFormatting>
  <conditionalFormatting sqref="P196:Q196">
    <cfRule type="cellIs" dxfId="65" priority="17" operator="equal">
      <formula>0</formula>
    </cfRule>
  </conditionalFormatting>
  <conditionalFormatting sqref="P226:Q226">
    <cfRule type="cellIs" dxfId="64" priority="16" operator="equal">
      <formula>0</formula>
    </cfRule>
  </conditionalFormatting>
  <conditionalFormatting sqref="P5:Q5">
    <cfRule type="cellIs" dxfId="63" priority="15" operator="equal">
      <formula>0</formula>
    </cfRule>
  </conditionalFormatting>
  <conditionalFormatting sqref="P3">
    <cfRule type="cellIs" dxfId="62" priority="14" operator="equal">
      <formula>0</formula>
    </cfRule>
  </conditionalFormatting>
  <conditionalFormatting sqref="P192:Q194">
    <cfRule type="cellIs" dxfId="61" priority="13" operator="equal">
      <formula>0</formula>
    </cfRule>
  </conditionalFormatting>
  <conditionalFormatting sqref="P197:Q223">
    <cfRule type="cellIs" dxfId="60" priority="12" operator="equal">
      <formula>0</formula>
    </cfRule>
  </conditionalFormatting>
  <conditionalFormatting sqref="P227:Q235">
    <cfRule type="cellIs" dxfId="59" priority="11" operator="equal">
      <formula>0</formula>
    </cfRule>
  </conditionalFormatting>
  <conditionalFormatting sqref="S191:T191">
    <cfRule type="cellIs" dxfId="58" priority="10" operator="equal">
      <formula>0</formula>
    </cfRule>
  </conditionalFormatting>
  <conditionalFormatting sqref="S196:T196">
    <cfRule type="cellIs" dxfId="57" priority="9" operator="equal">
      <formula>0</formula>
    </cfRule>
  </conditionalFormatting>
  <conditionalFormatting sqref="S226:T226">
    <cfRule type="cellIs" dxfId="56" priority="8" operator="equal">
      <formula>0</formula>
    </cfRule>
  </conditionalFormatting>
  <conditionalFormatting sqref="S5:T5">
    <cfRule type="cellIs" dxfId="55" priority="7" operator="equal">
      <formula>0</formula>
    </cfRule>
  </conditionalFormatting>
  <conditionalFormatting sqref="S3">
    <cfRule type="cellIs" dxfId="54" priority="6" operator="equal">
      <formula>0</formula>
    </cfRule>
  </conditionalFormatting>
  <conditionalFormatting sqref="S192:T194">
    <cfRule type="cellIs" dxfId="53" priority="5" operator="equal">
      <formula>0</formula>
    </cfRule>
  </conditionalFormatting>
  <conditionalFormatting sqref="S197:T223">
    <cfRule type="cellIs" dxfId="52" priority="4" operator="equal">
      <formula>0</formula>
    </cfRule>
  </conditionalFormatting>
  <conditionalFormatting sqref="S227:T235">
    <cfRule type="cellIs" dxfId="51" priority="3" operator="equal">
      <formula>0</formula>
    </cfRule>
  </conditionalFormatting>
  <conditionalFormatting sqref="S6:T186">
    <cfRule type="cellIs" dxfId="50" priority="2" operator="equal">
      <formula>0</formula>
    </cfRule>
  </conditionalFormatting>
  <conditionalFormatting sqref="F227:F235">
    <cfRule type="cellIs" dxfId="49" priority="1" operator="equal">
      <formula>0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NJ253"/>
  <sheetViews>
    <sheetView showGridLines="0" zoomScale="85" zoomScaleNormal="85" workbookViewId="0">
      <pane xSplit="6" ySplit="5" topLeftCell="G6" activePane="bottomRight" state="frozenSplit"/>
      <selection pane="topRight" activeCell="G1" sqref="G1"/>
      <selection pane="bottomLeft" activeCell="A6" sqref="A6"/>
      <selection pane="bottomRight" activeCell="G6" sqref="G6"/>
    </sheetView>
  </sheetViews>
  <sheetFormatPr baseColWidth="10" defaultColWidth="9.109375" defaultRowHeight="13.8" outlineLevelRow="1" outlineLevelCol="1" x14ac:dyDescent="0.25"/>
  <cols>
    <col min="1" max="1" width="4.44140625" style="9" bestFit="1" customWidth="1"/>
    <col min="2" max="2" width="8.6640625" style="1" customWidth="1"/>
    <col min="3" max="3" width="8.6640625" style="8" customWidth="1"/>
    <col min="4" max="4" width="9.44140625" style="8" bestFit="1" customWidth="1"/>
    <col min="5" max="5" width="11.5546875" style="8" customWidth="1"/>
    <col min="6" max="6" width="18.5546875" style="8" customWidth="1"/>
    <col min="7" max="7" width="9.109375" style="7" customWidth="1"/>
    <col min="8" max="37" width="9.44140625" style="13" hidden="1" customWidth="1" outlineLevel="1"/>
    <col min="38" max="38" width="9.44140625" style="13" customWidth="1" collapsed="1"/>
    <col min="39" max="42" width="9.44140625" style="13" hidden="1" customWidth="1" outlineLevel="1"/>
    <col min="43" max="66" width="10.33203125" style="13" hidden="1" customWidth="1" outlineLevel="1"/>
    <col min="67" max="67" width="10.33203125" style="13" customWidth="1" collapsed="1"/>
    <col min="68" max="97" width="10.33203125" style="13" hidden="1" customWidth="1" outlineLevel="1"/>
    <col min="98" max="98" width="10.33203125" style="13" customWidth="1" collapsed="1"/>
    <col min="99" max="127" width="10.33203125" style="13" hidden="1" customWidth="1" outlineLevel="1"/>
    <col min="128" max="128" width="10.33203125" style="13" customWidth="1" collapsed="1"/>
    <col min="129" max="158" width="10.33203125" style="13" hidden="1" customWidth="1" outlineLevel="1"/>
    <col min="159" max="159" width="10.33203125" style="13" customWidth="1" collapsed="1"/>
    <col min="160" max="188" width="10.33203125" style="13" customWidth="1" outlineLevel="1"/>
    <col min="189" max="189" width="10.33203125" style="13" customWidth="1"/>
    <col min="190" max="201" width="10.33203125" style="13" hidden="1" customWidth="1" outlineLevel="1"/>
    <col min="202" max="202" width="11.44140625" style="13" hidden="1" customWidth="1" outlineLevel="1"/>
    <col min="203" max="219" width="10.33203125" style="13" hidden="1" customWidth="1" outlineLevel="1"/>
    <col min="220" max="220" width="10.33203125" style="13" customWidth="1" collapsed="1"/>
    <col min="221" max="250" width="9.109375" style="7" hidden="1" customWidth="1" outlineLevel="1"/>
    <col min="251" max="251" width="9.109375" style="7" customWidth="1" collapsed="1"/>
    <col min="252" max="280" width="9.109375" style="7" hidden="1" customWidth="1" outlineLevel="1"/>
    <col min="281" max="281" width="9.109375" style="7" customWidth="1" collapsed="1"/>
    <col min="282" max="311" width="9.109375" style="7" hidden="1" customWidth="1" outlineLevel="1"/>
    <col min="312" max="312" width="9.109375" style="7" customWidth="1" collapsed="1"/>
    <col min="313" max="341" width="9.109375" style="7" hidden="1" customWidth="1" outlineLevel="1"/>
    <col min="342" max="342" width="9.109375" style="7" customWidth="1" collapsed="1"/>
    <col min="343" max="372" width="9.109375" style="7" hidden="1" customWidth="1" outlineLevel="1"/>
    <col min="373" max="373" width="9.109375" style="7" collapsed="1"/>
    <col min="374" max="16384" width="9.109375" style="7"/>
  </cols>
  <sheetData>
    <row r="1" spans="1:373" s="4" customFormat="1" x14ac:dyDescent="0.25">
      <c r="A1" s="6"/>
      <c r="B1" s="6"/>
      <c r="D1" s="9" t="s">
        <v>27</v>
      </c>
      <c r="F1" s="10" t="s">
        <v>22</v>
      </c>
      <c r="G1" s="5">
        <v>365</v>
      </c>
      <c r="H1" s="5">
        <v>1</v>
      </c>
      <c r="I1" s="5">
        <v>2</v>
      </c>
      <c r="J1" s="5">
        <v>3</v>
      </c>
      <c r="K1" s="5">
        <v>4</v>
      </c>
      <c r="L1" s="5">
        <v>5</v>
      </c>
      <c r="M1" s="5">
        <v>6</v>
      </c>
      <c r="N1" s="5">
        <v>7</v>
      </c>
      <c r="O1" s="5">
        <v>8</v>
      </c>
      <c r="P1" s="5">
        <v>9</v>
      </c>
      <c r="Q1" s="5">
        <v>10</v>
      </c>
      <c r="R1" s="5">
        <v>11</v>
      </c>
      <c r="S1" s="5">
        <v>12</v>
      </c>
      <c r="T1" s="5">
        <v>13</v>
      </c>
      <c r="U1" s="5">
        <v>14</v>
      </c>
      <c r="V1" s="5">
        <v>15</v>
      </c>
      <c r="W1" s="5">
        <v>16</v>
      </c>
      <c r="X1" s="5">
        <v>17</v>
      </c>
      <c r="Y1" s="5">
        <v>18</v>
      </c>
      <c r="Z1" s="5">
        <v>19</v>
      </c>
      <c r="AA1" s="5">
        <v>20</v>
      </c>
      <c r="AB1" s="5">
        <v>21</v>
      </c>
      <c r="AC1" s="5">
        <v>22</v>
      </c>
      <c r="AD1" s="5">
        <v>23</v>
      </c>
      <c r="AE1" s="5">
        <v>24</v>
      </c>
      <c r="AF1" s="5">
        <v>25</v>
      </c>
      <c r="AG1" s="5">
        <v>26</v>
      </c>
      <c r="AH1" s="5">
        <v>27</v>
      </c>
      <c r="AI1" s="5">
        <v>28</v>
      </c>
      <c r="AJ1" s="5">
        <v>29</v>
      </c>
      <c r="AK1" s="5">
        <v>30</v>
      </c>
      <c r="AL1" s="5">
        <v>31</v>
      </c>
      <c r="AM1" s="5">
        <v>32</v>
      </c>
      <c r="AN1" s="5">
        <v>33</v>
      </c>
      <c r="AO1" s="5">
        <v>34</v>
      </c>
      <c r="AP1" s="5">
        <v>35</v>
      </c>
      <c r="AQ1" s="5">
        <v>36</v>
      </c>
      <c r="AR1" s="5">
        <v>37</v>
      </c>
      <c r="AS1" s="5">
        <v>38</v>
      </c>
      <c r="AT1" s="5">
        <v>39</v>
      </c>
      <c r="AU1" s="5">
        <v>40</v>
      </c>
      <c r="AV1" s="5">
        <v>41</v>
      </c>
      <c r="AW1" s="5">
        <v>42</v>
      </c>
      <c r="AX1" s="5">
        <v>43</v>
      </c>
      <c r="AY1" s="5">
        <v>44</v>
      </c>
      <c r="AZ1" s="5">
        <v>45</v>
      </c>
      <c r="BA1" s="5">
        <v>46</v>
      </c>
      <c r="BB1" s="5">
        <v>47</v>
      </c>
      <c r="BC1" s="5">
        <v>48</v>
      </c>
      <c r="BD1" s="5">
        <v>49</v>
      </c>
      <c r="BE1" s="5">
        <v>50</v>
      </c>
      <c r="BF1" s="5">
        <v>51</v>
      </c>
      <c r="BG1" s="5">
        <v>52</v>
      </c>
      <c r="BH1" s="5">
        <v>53</v>
      </c>
      <c r="BI1" s="5">
        <v>54</v>
      </c>
      <c r="BJ1" s="5">
        <v>55</v>
      </c>
      <c r="BK1" s="5">
        <v>56</v>
      </c>
      <c r="BL1" s="5">
        <v>57</v>
      </c>
      <c r="BM1" s="5">
        <v>58</v>
      </c>
      <c r="BN1" s="5">
        <v>59</v>
      </c>
      <c r="BO1" s="5">
        <v>60</v>
      </c>
      <c r="BP1" s="5">
        <v>61</v>
      </c>
      <c r="BQ1" s="5">
        <v>62</v>
      </c>
      <c r="BR1" s="5">
        <v>63</v>
      </c>
      <c r="BS1" s="5">
        <v>64</v>
      </c>
      <c r="BT1" s="5">
        <v>65</v>
      </c>
      <c r="BU1" s="5">
        <v>66</v>
      </c>
      <c r="BV1" s="5">
        <v>67</v>
      </c>
      <c r="BW1" s="5">
        <v>68</v>
      </c>
      <c r="BX1" s="5">
        <v>69</v>
      </c>
      <c r="BY1" s="5">
        <v>70</v>
      </c>
      <c r="BZ1" s="5">
        <v>71</v>
      </c>
      <c r="CA1" s="5">
        <v>72</v>
      </c>
      <c r="CB1" s="5">
        <v>73</v>
      </c>
      <c r="CC1" s="5">
        <v>74</v>
      </c>
      <c r="CD1" s="5">
        <v>75</v>
      </c>
      <c r="CE1" s="5">
        <v>76</v>
      </c>
      <c r="CF1" s="5">
        <v>77</v>
      </c>
      <c r="CG1" s="5">
        <v>78</v>
      </c>
      <c r="CH1" s="5">
        <v>79</v>
      </c>
      <c r="CI1" s="5">
        <v>80</v>
      </c>
      <c r="CJ1" s="5">
        <v>81</v>
      </c>
      <c r="CK1" s="5">
        <v>82</v>
      </c>
      <c r="CL1" s="5">
        <v>83</v>
      </c>
      <c r="CM1" s="5">
        <v>84</v>
      </c>
      <c r="CN1" s="5">
        <v>85</v>
      </c>
      <c r="CO1" s="5">
        <v>86</v>
      </c>
      <c r="CP1" s="5">
        <v>87</v>
      </c>
      <c r="CQ1" s="5">
        <v>88</v>
      </c>
      <c r="CR1" s="5">
        <v>89</v>
      </c>
      <c r="CS1" s="5">
        <v>90</v>
      </c>
      <c r="CT1" s="5">
        <v>91</v>
      </c>
      <c r="CU1" s="5">
        <v>92</v>
      </c>
      <c r="CV1" s="5">
        <v>93</v>
      </c>
      <c r="CW1" s="5">
        <v>94</v>
      </c>
      <c r="CX1" s="5">
        <v>95</v>
      </c>
      <c r="CY1" s="5">
        <v>96</v>
      </c>
      <c r="CZ1" s="5">
        <v>97</v>
      </c>
      <c r="DA1" s="5">
        <v>98</v>
      </c>
      <c r="DB1" s="5">
        <v>99</v>
      </c>
      <c r="DC1" s="5">
        <v>100</v>
      </c>
      <c r="DD1" s="5">
        <v>101</v>
      </c>
      <c r="DE1" s="5">
        <v>102</v>
      </c>
      <c r="DF1" s="5">
        <v>103</v>
      </c>
      <c r="DG1" s="5">
        <v>104</v>
      </c>
      <c r="DH1" s="5">
        <v>105</v>
      </c>
      <c r="DI1" s="5">
        <v>106</v>
      </c>
      <c r="DJ1" s="5">
        <v>107</v>
      </c>
      <c r="DK1" s="5">
        <v>108</v>
      </c>
      <c r="DL1" s="5">
        <v>109</v>
      </c>
      <c r="DM1" s="5">
        <v>110</v>
      </c>
      <c r="DN1" s="5">
        <v>111</v>
      </c>
      <c r="DO1" s="5">
        <v>112</v>
      </c>
      <c r="DP1" s="5">
        <v>113</v>
      </c>
      <c r="DQ1" s="5">
        <v>114</v>
      </c>
      <c r="DR1" s="5">
        <v>115</v>
      </c>
      <c r="DS1" s="5">
        <v>116</v>
      </c>
      <c r="DT1" s="5">
        <v>117</v>
      </c>
      <c r="DU1" s="5">
        <v>118</v>
      </c>
      <c r="DV1" s="5">
        <v>119</v>
      </c>
      <c r="DW1" s="5">
        <v>120</v>
      </c>
      <c r="DX1" s="5">
        <v>121</v>
      </c>
      <c r="DY1" s="5">
        <v>122</v>
      </c>
      <c r="DZ1" s="5">
        <v>123</v>
      </c>
      <c r="EA1" s="5">
        <v>124</v>
      </c>
      <c r="EB1" s="5">
        <v>125</v>
      </c>
      <c r="EC1" s="5">
        <v>126</v>
      </c>
      <c r="ED1" s="5">
        <v>127</v>
      </c>
      <c r="EE1" s="5">
        <v>128</v>
      </c>
      <c r="EF1" s="5">
        <v>129</v>
      </c>
      <c r="EG1" s="5">
        <v>130</v>
      </c>
      <c r="EH1" s="5">
        <v>131</v>
      </c>
      <c r="EI1" s="5">
        <v>132</v>
      </c>
      <c r="EJ1" s="5">
        <v>133</v>
      </c>
      <c r="EK1" s="5">
        <v>134</v>
      </c>
      <c r="EL1" s="5">
        <v>135</v>
      </c>
      <c r="EM1" s="5">
        <v>136</v>
      </c>
      <c r="EN1" s="5">
        <v>137</v>
      </c>
      <c r="EO1" s="5">
        <v>138</v>
      </c>
      <c r="EP1" s="5">
        <v>139</v>
      </c>
      <c r="EQ1" s="5">
        <v>140</v>
      </c>
      <c r="ER1" s="5">
        <v>141</v>
      </c>
      <c r="ES1" s="5">
        <v>142</v>
      </c>
      <c r="ET1" s="5">
        <v>143</v>
      </c>
      <c r="EU1" s="5">
        <v>144</v>
      </c>
      <c r="EV1" s="5">
        <v>145</v>
      </c>
      <c r="EW1" s="5">
        <v>146</v>
      </c>
      <c r="EX1" s="5">
        <v>147</v>
      </c>
      <c r="EY1" s="5">
        <v>148</v>
      </c>
      <c r="EZ1" s="5">
        <v>149</v>
      </c>
      <c r="FA1" s="5">
        <v>150</v>
      </c>
      <c r="FB1" s="5">
        <v>151</v>
      </c>
      <c r="FC1" s="5">
        <v>152</v>
      </c>
      <c r="FD1" s="5">
        <v>153</v>
      </c>
      <c r="FE1" s="5">
        <v>154</v>
      </c>
      <c r="FF1" s="5">
        <v>155</v>
      </c>
      <c r="FG1" s="5">
        <v>156</v>
      </c>
      <c r="FH1" s="5">
        <v>157</v>
      </c>
      <c r="FI1" s="5">
        <v>158</v>
      </c>
      <c r="FJ1" s="5">
        <v>159</v>
      </c>
      <c r="FK1" s="5">
        <v>160</v>
      </c>
      <c r="FL1" s="5">
        <v>161</v>
      </c>
      <c r="FM1" s="5">
        <v>162</v>
      </c>
      <c r="FN1" s="5">
        <v>163</v>
      </c>
      <c r="FO1" s="5">
        <v>164</v>
      </c>
      <c r="FP1" s="5">
        <v>165</v>
      </c>
      <c r="FQ1" s="5">
        <v>166</v>
      </c>
      <c r="FR1" s="5">
        <v>167</v>
      </c>
      <c r="FS1" s="5">
        <v>168</v>
      </c>
      <c r="FT1" s="5">
        <v>169</v>
      </c>
      <c r="FU1" s="5">
        <v>170</v>
      </c>
      <c r="FV1" s="5">
        <v>171</v>
      </c>
      <c r="FW1" s="5">
        <v>172</v>
      </c>
      <c r="FX1" s="5">
        <v>173</v>
      </c>
      <c r="FY1" s="5">
        <v>174</v>
      </c>
      <c r="FZ1" s="5">
        <v>175</v>
      </c>
      <c r="GA1" s="5">
        <v>176</v>
      </c>
      <c r="GB1" s="5">
        <v>177</v>
      </c>
      <c r="GC1" s="5">
        <v>178</v>
      </c>
      <c r="GD1" s="5">
        <v>179</v>
      </c>
      <c r="GE1" s="5">
        <v>180</v>
      </c>
      <c r="GF1" s="5">
        <v>181</v>
      </c>
      <c r="GG1" s="5">
        <v>182</v>
      </c>
      <c r="GH1" s="5">
        <v>183</v>
      </c>
      <c r="GI1" s="5">
        <v>184</v>
      </c>
      <c r="GJ1" s="5">
        <v>185</v>
      </c>
      <c r="GK1" s="5">
        <v>186</v>
      </c>
      <c r="GL1" s="5">
        <v>187</v>
      </c>
      <c r="GM1" s="5">
        <v>188</v>
      </c>
      <c r="GN1" s="5">
        <v>189</v>
      </c>
      <c r="GO1" s="5">
        <v>190</v>
      </c>
      <c r="GP1" s="5">
        <v>191</v>
      </c>
      <c r="GQ1" s="5">
        <v>192</v>
      </c>
      <c r="GR1" s="5">
        <v>193</v>
      </c>
      <c r="GS1" s="5">
        <v>194</v>
      </c>
      <c r="GT1" s="5">
        <v>195</v>
      </c>
      <c r="GU1" s="5">
        <v>196</v>
      </c>
      <c r="GV1" s="5">
        <v>197</v>
      </c>
      <c r="GW1" s="5">
        <v>198</v>
      </c>
      <c r="GX1" s="5">
        <v>199</v>
      </c>
      <c r="GY1" s="5">
        <v>200</v>
      </c>
      <c r="GZ1" s="5">
        <v>201</v>
      </c>
      <c r="HA1" s="5">
        <v>202</v>
      </c>
      <c r="HB1" s="5">
        <v>203</v>
      </c>
      <c r="HC1" s="5">
        <v>204</v>
      </c>
      <c r="HD1" s="5">
        <v>205</v>
      </c>
      <c r="HE1" s="5">
        <v>206</v>
      </c>
      <c r="HF1" s="5">
        <v>207</v>
      </c>
      <c r="HG1" s="5">
        <v>208</v>
      </c>
      <c r="HH1" s="5">
        <v>209</v>
      </c>
      <c r="HI1" s="5">
        <v>210</v>
      </c>
      <c r="HJ1" s="5">
        <v>211</v>
      </c>
      <c r="HK1" s="5">
        <v>212</v>
      </c>
      <c r="HL1" s="5">
        <v>213</v>
      </c>
      <c r="HM1" s="5">
        <v>214</v>
      </c>
      <c r="HN1" s="5">
        <v>215</v>
      </c>
      <c r="HO1" s="5">
        <v>216</v>
      </c>
      <c r="HP1" s="5">
        <v>217</v>
      </c>
      <c r="HQ1" s="5">
        <v>218</v>
      </c>
      <c r="HR1" s="5">
        <v>219</v>
      </c>
      <c r="HS1" s="5">
        <v>220</v>
      </c>
      <c r="HT1" s="5">
        <v>221</v>
      </c>
      <c r="HU1" s="5">
        <v>222</v>
      </c>
      <c r="HV1" s="5">
        <v>223</v>
      </c>
      <c r="HW1" s="5">
        <v>224</v>
      </c>
      <c r="HX1" s="5">
        <v>225</v>
      </c>
      <c r="HY1" s="5">
        <v>226</v>
      </c>
      <c r="HZ1" s="5">
        <v>227</v>
      </c>
      <c r="IA1" s="5">
        <v>228</v>
      </c>
      <c r="IB1" s="5">
        <v>229</v>
      </c>
      <c r="IC1" s="5">
        <v>230</v>
      </c>
      <c r="ID1" s="5">
        <v>231</v>
      </c>
      <c r="IE1" s="5">
        <v>232</v>
      </c>
      <c r="IF1" s="5">
        <v>233</v>
      </c>
      <c r="IG1" s="5">
        <v>234</v>
      </c>
      <c r="IH1" s="5">
        <v>235</v>
      </c>
      <c r="II1" s="5">
        <v>236</v>
      </c>
      <c r="IJ1" s="5">
        <v>237</v>
      </c>
      <c r="IK1" s="5">
        <v>238</v>
      </c>
      <c r="IL1" s="5">
        <v>239</v>
      </c>
      <c r="IM1" s="5">
        <v>240</v>
      </c>
      <c r="IN1" s="5">
        <v>241</v>
      </c>
      <c r="IO1" s="5">
        <v>242</v>
      </c>
      <c r="IP1" s="5">
        <v>243</v>
      </c>
      <c r="IQ1" s="5">
        <v>244</v>
      </c>
      <c r="IR1" s="5">
        <v>245</v>
      </c>
      <c r="IS1" s="5">
        <v>246</v>
      </c>
      <c r="IT1" s="5">
        <v>247</v>
      </c>
      <c r="IU1" s="5">
        <v>248</v>
      </c>
      <c r="IV1" s="5">
        <v>249</v>
      </c>
      <c r="IW1" s="5">
        <v>250</v>
      </c>
      <c r="IX1" s="5">
        <v>251</v>
      </c>
      <c r="IY1" s="5">
        <v>252</v>
      </c>
      <c r="IZ1" s="5">
        <v>253</v>
      </c>
      <c r="JA1" s="5">
        <v>254</v>
      </c>
      <c r="JB1" s="5">
        <v>255</v>
      </c>
      <c r="JC1" s="5">
        <v>256</v>
      </c>
      <c r="JD1" s="5">
        <v>257</v>
      </c>
      <c r="JE1" s="5">
        <v>258</v>
      </c>
      <c r="JF1" s="5">
        <v>259</v>
      </c>
      <c r="JG1" s="5">
        <v>260</v>
      </c>
      <c r="JH1" s="5">
        <v>261</v>
      </c>
      <c r="JI1" s="5">
        <v>262</v>
      </c>
      <c r="JJ1" s="5">
        <v>263</v>
      </c>
      <c r="JK1" s="5">
        <v>264</v>
      </c>
      <c r="JL1" s="5">
        <v>265</v>
      </c>
      <c r="JM1" s="5">
        <v>266</v>
      </c>
      <c r="JN1" s="5">
        <v>267</v>
      </c>
      <c r="JO1" s="5">
        <v>268</v>
      </c>
      <c r="JP1" s="5">
        <v>269</v>
      </c>
      <c r="JQ1" s="5">
        <v>270</v>
      </c>
      <c r="JR1" s="5">
        <v>271</v>
      </c>
      <c r="JS1" s="5">
        <v>272</v>
      </c>
      <c r="JT1" s="5">
        <v>273</v>
      </c>
      <c r="JU1" s="5">
        <v>274</v>
      </c>
      <c r="JV1" s="5">
        <v>275</v>
      </c>
      <c r="JW1" s="5">
        <v>276</v>
      </c>
      <c r="JX1" s="5">
        <v>277</v>
      </c>
      <c r="JY1" s="5">
        <v>278</v>
      </c>
      <c r="JZ1" s="5">
        <v>279</v>
      </c>
      <c r="KA1" s="5">
        <v>280</v>
      </c>
      <c r="KB1" s="5">
        <v>281</v>
      </c>
      <c r="KC1" s="5">
        <v>282</v>
      </c>
      <c r="KD1" s="5">
        <v>283</v>
      </c>
      <c r="KE1" s="5">
        <v>284</v>
      </c>
      <c r="KF1" s="5">
        <v>285</v>
      </c>
      <c r="KG1" s="5">
        <v>286</v>
      </c>
      <c r="KH1" s="5">
        <v>287</v>
      </c>
      <c r="KI1" s="5">
        <v>288</v>
      </c>
      <c r="KJ1" s="5">
        <v>289</v>
      </c>
      <c r="KK1" s="5">
        <v>290</v>
      </c>
      <c r="KL1" s="5">
        <v>291</v>
      </c>
      <c r="KM1" s="5">
        <v>292</v>
      </c>
      <c r="KN1" s="5">
        <v>293</v>
      </c>
      <c r="KO1" s="5">
        <v>294</v>
      </c>
      <c r="KP1" s="5">
        <v>295</v>
      </c>
      <c r="KQ1" s="5">
        <v>296</v>
      </c>
      <c r="KR1" s="5">
        <v>297</v>
      </c>
      <c r="KS1" s="5">
        <v>298</v>
      </c>
      <c r="KT1" s="5">
        <v>299</v>
      </c>
      <c r="KU1" s="5">
        <v>300</v>
      </c>
      <c r="KV1" s="5">
        <v>301</v>
      </c>
      <c r="KW1" s="5">
        <v>302</v>
      </c>
      <c r="KX1" s="5">
        <v>303</v>
      </c>
      <c r="KY1" s="5">
        <v>304</v>
      </c>
      <c r="KZ1" s="5">
        <v>305</v>
      </c>
      <c r="LA1" s="5">
        <v>306</v>
      </c>
      <c r="LB1" s="5">
        <v>307</v>
      </c>
      <c r="LC1" s="5">
        <v>308</v>
      </c>
      <c r="LD1" s="5">
        <v>309</v>
      </c>
      <c r="LE1" s="5">
        <v>310</v>
      </c>
      <c r="LF1" s="5">
        <v>311</v>
      </c>
      <c r="LG1" s="5">
        <v>312</v>
      </c>
      <c r="LH1" s="5">
        <v>313</v>
      </c>
      <c r="LI1" s="5">
        <v>314</v>
      </c>
      <c r="LJ1" s="5">
        <v>315</v>
      </c>
      <c r="LK1" s="5">
        <v>316</v>
      </c>
      <c r="LL1" s="5">
        <v>317</v>
      </c>
      <c r="LM1" s="5">
        <v>318</v>
      </c>
      <c r="LN1" s="5">
        <v>319</v>
      </c>
      <c r="LO1" s="5">
        <v>320</v>
      </c>
      <c r="LP1" s="5">
        <v>321</v>
      </c>
      <c r="LQ1" s="5">
        <v>322</v>
      </c>
      <c r="LR1" s="5">
        <v>323</v>
      </c>
      <c r="LS1" s="5">
        <v>324</v>
      </c>
      <c r="LT1" s="5">
        <v>325</v>
      </c>
      <c r="LU1" s="5">
        <v>326</v>
      </c>
      <c r="LV1" s="5">
        <v>327</v>
      </c>
      <c r="LW1" s="5">
        <v>328</v>
      </c>
      <c r="LX1" s="5">
        <v>329</v>
      </c>
      <c r="LY1" s="5">
        <v>330</v>
      </c>
      <c r="LZ1" s="5">
        <v>331</v>
      </c>
      <c r="MA1" s="5">
        <v>332</v>
      </c>
      <c r="MB1" s="5">
        <v>333</v>
      </c>
      <c r="MC1" s="5">
        <v>334</v>
      </c>
      <c r="MD1" s="5">
        <v>335</v>
      </c>
      <c r="ME1" s="5">
        <v>336</v>
      </c>
      <c r="MF1" s="5">
        <v>337</v>
      </c>
      <c r="MG1" s="5">
        <v>338</v>
      </c>
      <c r="MH1" s="5">
        <v>339</v>
      </c>
      <c r="MI1" s="5">
        <v>340</v>
      </c>
      <c r="MJ1" s="5">
        <v>341</v>
      </c>
      <c r="MK1" s="5">
        <v>342</v>
      </c>
      <c r="ML1" s="5">
        <v>343</v>
      </c>
      <c r="MM1" s="5">
        <v>344</v>
      </c>
      <c r="MN1" s="5">
        <v>345</v>
      </c>
      <c r="MO1" s="5">
        <v>346</v>
      </c>
      <c r="MP1" s="5">
        <v>347</v>
      </c>
      <c r="MQ1" s="5">
        <v>348</v>
      </c>
      <c r="MR1" s="5">
        <v>349</v>
      </c>
      <c r="MS1" s="5">
        <v>350</v>
      </c>
      <c r="MT1" s="5">
        <v>351</v>
      </c>
      <c r="MU1" s="5">
        <v>352</v>
      </c>
      <c r="MV1" s="5">
        <v>353</v>
      </c>
      <c r="MW1" s="5">
        <v>354</v>
      </c>
      <c r="MX1" s="5">
        <v>355</v>
      </c>
      <c r="MY1" s="5">
        <v>356</v>
      </c>
      <c r="MZ1" s="5">
        <v>357</v>
      </c>
      <c r="NA1" s="5">
        <v>358</v>
      </c>
      <c r="NB1" s="5">
        <v>359</v>
      </c>
      <c r="NC1" s="5">
        <v>360</v>
      </c>
      <c r="ND1" s="5">
        <v>361</v>
      </c>
      <c r="NE1" s="5">
        <v>362</v>
      </c>
      <c r="NF1" s="5">
        <v>363</v>
      </c>
      <c r="NG1" s="5">
        <v>364</v>
      </c>
      <c r="NH1" s="5">
        <v>365</v>
      </c>
      <c r="NI1" s="5">
        <v>366</v>
      </c>
    </row>
    <row r="2" spans="1:373" s="2" customFormat="1" x14ac:dyDescent="0.3">
      <c r="A2" s="9"/>
      <c r="B2" s="9"/>
      <c r="C2" s="9"/>
      <c r="D2" s="12">
        <v>167</v>
      </c>
      <c r="E2" s="102">
        <f ca="1">D4+2</f>
        <v>375</v>
      </c>
      <c r="F2" s="11" t="s">
        <v>23</v>
      </c>
      <c r="G2" s="2">
        <v>2024</v>
      </c>
      <c r="H2" s="2">
        <v>2024</v>
      </c>
      <c r="I2" s="2">
        <v>2024</v>
      </c>
      <c r="J2" s="2">
        <v>2024</v>
      </c>
      <c r="K2" s="2">
        <v>2024</v>
      </c>
      <c r="L2" s="2">
        <v>2024</v>
      </c>
      <c r="M2" s="2">
        <v>2024</v>
      </c>
      <c r="N2" s="2">
        <v>2024</v>
      </c>
      <c r="O2" s="2">
        <v>2024</v>
      </c>
      <c r="P2" s="2">
        <v>2024</v>
      </c>
      <c r="Q2" s="2">
        <v>2024</v>
      </c>
      <c r="R2" s="2">
        <v>2024</v>
      </c>
      <c r="S2" s="2">
        <v>2024</v>
      </c>
      <c r="T2" s="2">
        <v>2024</v>
      </c>
      <c r="U2" s="2">
        <v>2024</v>
      </c>
      <c r="V2" s="2">
        <v>2024</v>
      </c>
      <c r="W2" s="2">
        <v>2024</v>
      </c>
      <c r="X2" s="2">
        <v>2024</v>
      </c>
      <c r="Y2" s="2">
        <v>2024</v>
      </c>
      <c r="Z2" s="2">
        <v>2024</v>
      </c>
      <c r="AA2" s="2">
        <v>2024</v>
      </c>
      <c r="AB2" s="2">
        <v>2024</v>
      </c>
      <c r="AC2" s="2">
        <v>2024</v>
      </c>
      <c r="AD2" s="2">
        <v>2024</v>
      </c>
      <c r="AE2" s="2">
        <v>2024</v>
      </c>
      <c r="AF2" s="2">
        <v>2024</v>
      </c>
      <c r="AG2" s="2">
        <v>2024</v>
      </c>
      <c r="AH2" s="2">
        <v>2024</v>
      </c>
      <c r="AI2" s="2">
        <v>2024</v>
      </c>
      <c r="AJ2" s="2">
        <v>2024</v>
      </c>
      <c r="AK2" s="2">
        <v>2024</v>
      </c>
      <c r="AL2" s="2">
        <v>2024</v>
      </c>
      <c r="AM2" s="2">
        <v>2024</v>
      </c>
      <c r="AN2" s="2">
        <v>2024</v>
      </c>
      <c r="AO2" s="2">
        <v>2024</v>
      </c>
      <c r="AP2" s="2">
        <v>2024</v>
      </c>
      <c r="AQ2" s="2">
        <v>2024</v>
      </c>
      <c r="AR2" s="2">
        <v>2024</v>
      </c>
      <c r="AS2" s="2">
        <v>2024</v>
      </c>
      <c r="AT2" s="2">
        <v>2024</v>
      </c>
      <c r="AU2" s="2">
        <v>2024</v>
      </c>
      <c r="AV2" s="2">
        <v>2024</v>
      </c>
      <c r="AW2" s="2">
        <v>2024</v>
      </c>
      <c r="AX2" s="2">
        <v>2024</v>
      </c>
      <c r="AY2" s="2">
        <v>2024</v>
      </c>
      <c r="AZ2" s="2">
        <v>2024</v>
      </c>
      <c r="BA2" s="2">
        <v>2024</v>
      </c>
      <c r="BB2" s="2">
        <v>2024</v>
      </c>
      <c r="BC2" s="2">
        <v>2024</v>
      </c>
      <c r="BD2" s="2">
        <v>2024</v>
      </c>
      <c r="BE2" s="2">
        <v>2024</v>
      </c>
      <c r="BF2" s="2">
        <v>2024</v>
      </c>
      <c r="BG2" s="2">
        <v>2024</v>
      </c>
      <c r="BH2" s="2">
        <v>2024</v>
      </c>
      <c r="BI2" s="2">
        <v>2024</v>
      </c>
      <c r="BJ2" s="2">
        <v>2024</v>
      </c>
      <c r="BK2" s="2">
        <v>2024</v>
      </c>
      <c r="BL2" s="2">
        <v>2024</v>
      </c>
      <c r="BM2" s="2">
        <v>2024</v>
      </c>
      <c r="BN2" s="2">
        <v>2024</v>
      </c>
      <c r="BO2" s="2">
        <v>2024</v>
      </c>
      <c r="BP2" s="2">
        <v>2024</v>
      </c>
      <c r="BQ2" s="2">
        <v>2024</v>
      </c>
      <c r="BR2" s="2">
        <v>2024</v>
      </c>
      <c r="BS2" s="2">
        <v>2024</v>
      </c>
      <c r="BT2" s="2">
        <v>2024</v>
      </c>
      <c r="BU2" s="2">
        <v>2024</v>
      </c>
      <c r="BV2" s="2">
        <v>2024</v>
      </c>
      <c r="BW2" s="2">
        <v>2024</v>
      </c>
      <c r="BX2" s="2">
        <v>2024</v>
      </c>
      <c r="BY2" s="2">
        <v>2024</v>
      </c>
      <c r="BZ2" s="2">
        <v>2024</v>
      </c>
      <c r="CA2" s="2">
        <v>2024</v>
      </c>
      <c r="CB2" s="2">
        <v>2024</v>
      </c>
      <c r="CC2" s="2">
        <v>2024</v>
      </c>
      <c r="CD2" s="2">
        <v>2024</v>
      </c>
      <c r="CE2" s="2">
        <v>2024</v>
      </c>
      <c r="CF2" s="2">
        <v>2024</v>
      </c>
      <c r="CG2" s="2">
        <v>2024</v>
      </c>
      <c r="CH2" s="2">
        <v>2024</v>
      </c>
      <c r="CI2" s="2">
        <v>2024</v>
      </c>
      <c r="CJ2" s="2">
        <v>2024</v>
      </c>
      <c r="CK2" s="2">
        <v>2024</v>
      </c>
      <c r="CL2" s="2">
        <v>2024</v>
      </c>
      <c r="CM2" s="2">
        <v>2024</v>
      </c>
      <c r="CN2" s="2">
        <v>2024</v>
      </c>
      <c r="CO2" s="2">
        <v>2024</v>
      </c>
      <c r="CP2" s="2">
        <v>2024</v>
      </c>
      <c r="CQ2" s="2">
        <v>2024</v>
      </c>
      <c r="CR2" s="2">
        <v>2024</v>
      </c>
      <c r="CS2" s="2">
        <v>2024</v>
      </c>
      <c r="CT2" s="2">
        <v>2024</v>
      </c>
      <c r="CU2" s="2">
        <v>2024</v>
      </c>
      <c r="CV2" s="2">
        <v>2024</v>
      </c>
      <c r="CW2" s="2">
        <v>2024</v>
      </c>
      <c r="CX2" s="2">
        <v>2024</v>
      </c>
      <c r="CY2" s="2">
        <v>2024</v>
      </c>
      <c r="CZ2" s="2">
        <v>2024</v>
      </c>
      <c r="DA2" s="2">
        <v>2024</v>
      </c>
      <c r="DB2" s="2">
        <v>2024</v>
      </c>
      <c r="DC2" s="2">
        <v>2024</v>
      </c>
      <c r="DD2" s="2">
        <v>2024</v>
      </c>
      <c r="DE2" s="2">
        <v>2024</v>
      </c>
      <c r="DF2" s="2">
        <v>2024</v>
      </c>
      <c r="DG2" s="2">
        <v>2024</v>
      </c>
      <c r="DH2" s="2">
        <v>2024</v>
      </c>
      <c r="DI2" s="2">
        <v>2024</v>
      </c>
      <c r="DJ2" s="2">
        <v>2024</v>
      </c>
      <c r="DK2" s="2">
        <v>2024</v>
      </c>
      <c r="DL2" s="2">
        <v>2024</v>
      </c>
      <c r="DM2" s="2">
        <v>2024</v>
      </c>
      <c r="DN2" s="2">
        <v>2024</v>
      </c>
      <c r="DO2" s="2">
        <v>2024</v>
      </c>
      <c r="DP2" s="2">
        <v>2024</v>
      </c>
      <c r="DQ2" s="2">
        <v>2024</v>
      </c>
      <c r="DR2" s="2">
        <v>2024</v>
      </c>
      <c r="DS2" s="2">
        <v>2024</v>
      </c>
      <c r="DT2" s="2">
        <v>2024</v>
      </c>
      <c r="DU2" s="2">
        <v>2024</v>
      </c>
      <c r="DV2" s="2">
        <v>2024</v>
      </c>
      <c r="DW2" s="2">
        <v>2024</v>
      </c>
      <c r="DX2" s="2">
        <v>2024</v>
      </c>
      <c r="DY2" s="2">
        <v>2024</v>
      </c>
      <c r="DZ2" s="2">
        <v>2024</v>
      </c>
      <c r="EA2" s="2">
        <v>2024</v>
      </c>
      <c r="EB2" s="2">
        <v>2024</v>
      </c>
      <c r="EC2" s="2">
        <v>2024</v>
      </c>
      <c r="ED2" s="2">
        <v>2024</v>
      </c>
      <c r="EE2" s="2">
        <v>2024</v>
      </c>
      <c r="EF2" s="2">
        <v>2024</v>
      </c>
      <c r="EG2" s="2">
        <v>2024</v>
      </c>
      <c r="EH2" s="2">
        <v>2024</v>
      </c>
      <c r="EI2" s="2">
        <v>2024</v>
      </c>
      <c r="EJ2" s="2">
        <v>2024</v>
      </c>
      <c r="EK2" s="2">
        <v>2024</v>
      </c>
      <c r="EL2" s="2">
        <v>2024</v>
      </c>
      <c r="EM2" s="2">
        <v>2024</v>
      </c>
      <c r="EN2" s="2">
        <v>2024</v>
      </c>
      <c r="EO2" s="2">
        <v>2024</v>
      </c>
      <c r="EP2" s="2">
        <v>2024</v>
      </c>
      <c r="EQ2" s="2">
        <v>2024</v>
      </c>
      <c r="ER2" s="2">
        <v>2024</v>
      </c>
      <c r="ES2" s="2">
        <v>2024</v>
      </c>
      <c r="ET2" s="2">
        <v>2024</v>
      </c>
      <c r="EU2" s="2">
        <v>2024</v>
      </c>
      <c r="EV2" s="2">
        <v>2024</v>
      </c>
      <c r="EW2" s="2">
        <v>2024</v>
      </c>
      <c r="EX2" s="2">
        <v>2024</v>
      </c>
      <c r="EY2" s="2">
        <v>2024</v>
      </c>
      <c r="EZ2" s="2">
        <v>2024</v>
      </c>
      <c r="FA2" s="2">
        <v>2024</v>
      </c>
      <c r="FB2" s="2">
        <v>2024</v>
      </c>
      <c r="FC2" s="2">
        <v>2024</v>
      </c>
      <c r="FD2" s="2">
        <v>2024</v>
      </c>
      <c r="FE2" s="2">
        <v>2024</v>
      </c>
      <c r="FF2" s="2">
        <v>2024</v>
      </c>
      <c r="FG2" s="2">
        <v>2024</v>
      </c>
      <c r="FH2" s="2">
        <v>2024</v>
      </c>
      <c r="FI2" s="2">
        <v>2024</v>
      </c>
      <c r="FJ2" s="2">
        <v>2024</v>
      </c>
      <c r="FK2" s="2">
        <v>2024</v>
      </c>
      <c r="FL2" s="2">
        <v>2024</v>
      </c>
      <c r="FM2" s="2">
        <v>2024</v>
      </c>
      <c r="FN2" s="2">
        <v>2024</v>
      </c>
      <c r="FO2" s="2">
        <v>2024</v>
      </c>
      <c r="FP2" s="2">
        <v>2024</v>
      </c>
      <c r="FQ2" s="2">
        <v>2024</v>
      </c>
      <c r="FR2" s="2">
        <v>2024</v>
      </c>
      <c r="FS2" s="2">
        <v>2024</v>
      </c>
      <c r="FT2" s="2">
        <v>2024</v>
      </c>
      <c r="FU2" s="2">
        <v>2024</v>
      </c>
      <c r="FV2" s="2">
        <v>2024</v>
      </c>
      <c r="FW2" s="2">
        <v>2024</v>
      </c>
      <c r="FX2" s="2">
        <v>2024</v>
      </c>
      <c r="FY2" s="2">
        <v>2024</v>
      </c>
      <c r="FZ2" s="2">
        <v>2024</v>
      </c>
      <c r="GA2" s="2">
        <v>2024</v>
      </c>
      <c r="GB2" s="2">
        <v>2024</v>
      </c>
      <c r="GC2" s="2">
        <v>2024</v>
      </c>
      <c r="GD2" s="2">
        <v>2024</v>
      </c>
      <c r="GE2" s="2">
        <v>2024</v>
      </c>
      <c r="GF2" s="2">
        <v>2024</v>
      </c>
      <c r="GG2" s="2">
        <v>2024</v>
      </c>
      <c r="GH2" s="2">
        <v>2024</v>
      </c>
      <c r="GI2" s="2">
        <v>2024</v>
      </c>
      <c r="GJ2" s="2">
        <v>2024</v>
      </c>
      <c r="GK2" s="2">
        <v>2024</v>
      </c>
      <c r="GL2" s="2">
        <v>2024</v>
      </c>
      <c r="GM2" s="2">
        <v>2024</v>
      </c>
      <c r="GN2" s="2">
        <v>2024</v>
      </c>
      <c r="GO2" s="2">
        <v>2024</v>
      </c>
      <c r="GP2" s="2">
        <v>2024</v>
      </c>
      <c r="GQ2" s="2">
        <v>2024</v>
      </c>
      <c r="GR2" s="2">
        <v>2024</v>
      </c>
      <c r="GS2" s="2">
        <v>2024</v>
      </c>
      <c r="GT2" s="2">
        <v>2024</v>
      </c>
      <c r="GU2" s="2">
        <v>2024</v>
      </c>
      <c r="GV2" s="2">
        <v>2024</v>
      </c>
      <c r="GW2" s="2">
        <v>2024</v>
      </c>
      <c r="GX2" s="2">
        <v>2024</v>
      </c>
      <c r="GY2" s="2">
        <v>2024</v>
      </c>
      <c r="GZ2" s="2">
        <v>2024</v>
      </c>
      <c r="HA2" s="2">
        <v>2024</v>
      </c>
      <c r="HB2" s="2">
        <v>2024</v>
      </c>
      <c r="HC2" s="2">
        <v>2024</v>
      </c>
      <c r="HD2" s="2">
        <v>2024</v>
      </c>
      <c r="HE2" s="2">
        <v>2024</v>
      </c>
      <c r="HF2" s="2">
        <v>2024</v>
      </c>
      <c r="HG2" s="2">
        <v>2024</v>
      </c>
      <c r="HH2" s="2">
        <v>2024</v>
      </c>
      <c r="HI2" s="2">
        <v>2024</v>
      </c>
      <c r="HJ2" s="2">
        <v>2024</v>
      </c>
      <c r="HK2" s="2">
        <v>2024</v>
      </c>
      <c r="HL2" s="2">
        <v>2024</v>
      </c>
      <c r="HM2" s="2">
        <v>2024</v>
      </c>
      <c r="HN2" s="2">
        <v>2024</v>
      </c>
      <c r="HO2" s="2">
        <v>2024</v>
      </c>
      <c r="HP2" s="2">
        <v>2024</v>
      </c>
      <c r="HQ2" s="2">
        <v>2024</v>
      </c>
      <c r="HR2" s="2">
        <v>2024</v>
      </c>
      <c r="HS2" s="2">
        <v>2024</v>
      </c>
      <c r="HT2" s="2">
        <v>2024</v>
      </c>
      <c r="HU2" s="2">
        <v>2024</v>
      </c>
      <c r="HV2" s="2">
        <v>2024</v>
      </c>
      <c r="HW2" s="2">
        <v>2024</v>
      </c>
      <c r="HX2" s="2">
        <v>2024</v>
      </c>
      <c r="HY2" s="2">
        <v>2024</v>
      </c>
      <c r="HZ2" s="2">
        <v>2024</v>
      </c>
      <c r="IA2" s="2">
        <v>2024</v>
      </c>
      <c r="IB2" s="2">
        <v>2024</v>
      </c>
      <c r="IC2" s="2">
        <v>2024</v>
      </c>
      <c r="ID2" s="2">
        <v>2024</v>
      </c>
      <c r="IE2" s="2">
        <v>2024</v>
      </c>
      <c r="IF2" s="2">
        <v>2024</v>
      </c>
      <c r="IG2" s="2">
        <v>2024</v>
      </c>
      <c r="IH2" s="2">
        <v>2024</v>
      </c>
      <c r="II2" s="2">
        <v>2024</v>
      </c>
      <c r="IJ2" s="2">
        <v>2024</v>
      </c>
      <c r="IK2" s="2">
        <v>2024</v>
      </c>
      <c r="IL2" s="2">
        <v>2024</v>
      </c>
      <c r="IM2" s="2">
        <v>2024</v>
      </c>
      <c r="IN2" s="2">
        <v>2024</v>
      </c>
      <c r="IO2" s="2">
        <v>2024</v>
      </c>
      <c r="IP2" s="2">
        <v>2024</v>
      </c>
      <c r="IQ2" s="2">
        <v>2024</v>
      </c>
      <c r="IR2" s="2">
        <v>2024</v>
      </c>
      <c r="IS2" s="2">
        <v>2024</v>
      </c>
      <c r="IT2" s="2">
        <v>2024</v>
      </c>
      <c r="IU2" s="2">
        <v>2024</v>
      </c>
      <c r="IV2" s="2">
        <v>2024</v>
      </c>
      <c r="IW2" s="2">
        <v>2024</v>
      </c>
      <c r="IX2" s="2">
        <v>2024</v>
      </c>
      <c r="IY2" s="2">
        <v>2024</v>
      </c>
      <c r="IZ2" s="2">
        <v>2024</v>
      </c>
      <c r="JA2" s="2">
        <v>2024</v>
      </c>
      <c r="JB2" s="2">
        <v>2024</v>
      </c>
      <c r="JC2" s="2">
        <v>2024</v>
      </c>
      <c r="JD2" s="2">
        <v>2024</v>
      </c>
      <c r="JE2" s="2">
        <v>2024</v>
      </c>
      <c r="JF2" s="2">
        <v>2024</v>
      </c>
      <c r="JG2" s="2">
        <v>2024</v>
      </c>
      <c r="JH2" s="2">
        <v>2024</v>
      </c>
      <c r="JI2" s="2">
        <v>2024</v>
      </c>
      <c r="JJ2" s="2">
        <v>2024</v>
      </c>
      <c r="JK2" s="2">
        <v>2024</v>
      </c>
      <c r="JL2" s="2">
        <v>2024</v>
      </c>
      <c r="JM2" s="2">
        <v>2024</v>
      </c>
      <c r="JN2" s="2">
        <v>2024</v>
      </c>
      <c r="JO2" s="2">
        <v>2024</v>
      </c>
      <c r="JP2" s="2">
        <v>2024</v>
      </c>
      <c r="JQ2" s="2">
        <v>2024</v>
      </c>
      <c r="JR2" s="2">
        <v>2024</v>
      </c>
      <c r="JS2" s="2">
        <v>2024</v>
      </c>
      <c r="JT2" s="2">
        <v>2024</v>
      </c>
      <c r="JU2" s="2">
        <v>2024</v>
      </c>
      <c r="JV2" s="2">
        <v>2024</v>
      </c>
      <c r="JW2" s="2">
        <v>2024</v>
      </c>
      <c r="JX2" s="2">
        <v>2024</v>
      </c>
      <c r="JY2" s="2">
        <v>2024</v>
      </c>
      <c r="JZ2" s="2">
        <v>2024</v>
      </c>
      <c r="KA2" s="2">
        <v>2024</v>
      </c>
      <c r="KB2" s="2">
        <v>2024</v>
      </c>
      <c r="KC2" s="2">
        <v>2024</v>
      </c>
      <c r="KD2" s="2">
        <v>2024</v>
      </c>
      <c r="KE2" s="2">
        <v>2024</v>
      </c>
      <c r="KF2" s="2">
        <v>2024</v>
      </c>
      <c r="KG2" s="2">
        <v>2024</v>
      </c>
      <c r="KH2" s="2">
        <v>2024</v>
      </c>
      <c r="KI2" s="2">
        <v>2024</v>
      </c>
      <c r="KJ2" s="2">
        <v>2024</v>
      </c>
      <c r="KK2" s="2">
        <v>2024</v>
      </c>
      <c r="KL2" s="2">
        <v>2024</v>
      </c>
      <c r="KM2" s="2">
        <v>2024</v>
      </c>
      <c r="KN2" s="2">
        <v>2024</v>
      </c>
      <c r="KO2" s="2">
        <v>2024</v>
      </c>
      <c r="KP2" s="2">
        <v>2024</v>
      </c>
      <c r="KQ2" s="2">
        <v>2024</v>
      </c>
      <c r="KR2" s="2">
        <v>2024</v>
      </c>
      <c r="KS2" s="2">
        <v>2024</v>
      </c>
      <c r="KT2" s="2">
        <v>2024</v>
      </c>
      <c r="KU2" s="2">
        <v>2024</v>
      </c>
      <c r="KV2" s="2">
        <v>2024</v>
      </c>
      <c r="KW2" s="2">
        <v>2024</v>
      </c>
      <c r="KX2" s="2">
        <v>2024</v>
      </c>
      <c r="KY2" s="2">
        <v>2024</v>
      </c>
      <c r="KZ2" s="2">
        <v>2024</v>
      </c>
      <c r="LA2" s="2">
        <v>2024</v>
      </c>
      <c r="LB2" s="2">
        <v>2024</v>
      </c>
      <c r="LC2" s="2">
        <v>2024</v>
      </c>
      <c r="LD2" s="2">
        <v>2024</v>
      </c>
      <c r="LE2" s="2">
        <v>2024</v>
      </c>
      <c r="LF2" s="2">
        <v>2024</v>
      </c>
      <c r="LG2" s="2">
        <v>2024</v>
      </c>
      <c r="LH2" s="2">
        <v>2024</v>
      </c>
      <c r="LI2" s="2">
        <v>2024</v>
      </c>
      <c r="LJ2" s="2">
        <v>2024</v>
      </c>
      <c r="LK2" s="2">
        <v>2024</v>
      </c>
      <c r="LL2" s="2">
        <v>2024</v>
      </c>
      <c r="LM2" s="2">
        <v>2024</v>
      </c>
      <c r="LN2" s="2">
        <v>2024</v>
      </c>
      <c r="LO2" s="2">
        <v>2024</v>
      </c>
      <c r="LP2" s="2">
        <v>2024</v>
      </c>
      <c r="LQ2" s="2">
        <v>2024</v>
      </c>
      <c r="LR2" s="2">
        <v>2024</v>
      </c>
      <c r="LS2" s="2">
        <v>2024</v>
      </c>
      <c r="LT2" s="2">
        <v>2024</v>
      </c>
      <c r="LU2" s="2">
        <v>2024</v>
      </c>
      <c r="LV2" s="2">
        <v>2024</v>
      </c>
      <c r="LW2" s="2">
        <v>2024</v>
      </c>
      <c r="LX2" s="2">
        <v>2024</v>
      </c>
      <c r="LY2" s="2">
        <v>2024</v>
      </c>
      <c r="LZ2" s="2">
        <v>2024</v>
      </c>
      <c r="MA2" s="2">
        <v>2024</v>
      </c>
      <c r="MB2" s="2">
        <v>2024</v>
      </c>
      <c r="MC2" s="2">
        <v>2024</v>
      </c>
      <c r="MD2" s="2">
        <v>2024</v>
      </c>
      <c r="ME2" s="2">
        <v>2024</v>
      </c>
      <c r="MF2" s="2">
        <v>2024</v>
      </c>
      <c r="MG2" s="2">
        <v>2024</v>
      </c>
      <c r="MH2" s="2">
        <v>2024</v>
      </c>
      <c r="MI2" s="2">
        <v>2024</v>
      </c>
      <c r="MJ2" s="2">
        <v>2024</v>
      </c>
      <c r="MK2" s="2">
        <v>2024</v>
      </c>
      <c r="ML2" s="2">
        <v>2024</v>
      </c>
      <c r="MM2" s="2">
        <v>2024</v>
      </c>
      <c r="MN2" s="2">
        <v>2024</v>
      </c>
      <c r="MO2" s="2">
        <v>2024</v>
      </c>
      <c r="MP2" s="2">
        <v>2024</v>
      </c>
      <c r="MQ2" s="2">
        <v>2024</v>
      </c>
      <c r="MR2" s="2">
        <v>2024</v>
      </c>
      <c r="MS2" s="2">
        <v>2024</v>
      </c>
      <c r="MT2" s="2">
        <v>2024</v>
      </c>
      <c r="MU2" s="2">
        <v>2024</v>
      </c>
      <c r="MV2" s="2">
        <v>2024</v>
      </c>
      <c r="MW2" s="2">
        <v>2024</v>
      </c>
      <c r="MX2" s="2">
        <v>2024</v>
      </c>
      <c r="MY2" s="2">
        <v>2024</v>
      </c>
      <c r="MZ2" s="2">
        <v>2024</v>
      </c>
      <c r="NA2" s="2">
        <v>2024</v>
      </c>
      <c r="NB2" s="2">
        <v>2024</v>
      </c>
      <c r="NC2" s="2">
        <v>2024</v>
      </c>
      <c r="ND2" s="2">
        <v>2024</v>
      </c>
      <c r="NE2" s="2">
        <v>2024</v>
      </c>
      <c r="NF2" s="2">
        <v>2024</v>
      </c>
      <c r="NG2" s="2">
        <v>2024</v>
      </c>
      <c r="NH2" s="2">
        <v>2024</v>
      </c>
      <c r="NI2" s="2">
        <v>2024</v>
      </c>
    </row>
    <row r="3" spans="1:373" s="3" customFormat="1" x14ac:dyDescent="0.2">
      <c r="A3" s="9"/>
      <c r="B3" s="53">
        <v>45292</v>
      </c>
      <c r="C3" s="9"/>
      <c r="D3" s="9" t="s">
        <v>22</v>
      </c>
      <c r="E3" s="9" t="s">
        <v>26</v>
      </c>
      <c r="F3" s="11" t="s">
        <v>24</v>
      </c>
      <c r="G3" s="71" t="s">
        <v>15</v>
      </c>
      <c r="H3" s="2" t="s">
        <v>4</v>
      </c>
      <c r="I3" s="2" t="s">
        <v>4</v>
      </c>
      <c r="J3" s="2" t="s">
        <v>238</v>
      </c>
      <c r="K3" s="2" t="s">
        <v>238</v>
      </c>
      <c r="L3" s="2" t="s">
        <v>238</v>
      </c>
      <c r="M3" s="2" t="s">
        <v>238</v>
      </c>
      <c r="N3" s="2" t="s">
        <v>238</v>
      </c>
      <c r="O3" s="2" t="s">
        <v>238</v>
      </c>
      <c r="P3" s="2" t="s">
        <v>238</v>
      </c>
      <c r="Q3" s="2" t="s">
        <v>238</v>
      </c>
      <c r="R3" s="2" t="s">
        <v>238</v>
      </c>
      <c r="S3" s="2" t="s">
        <v>238</v>
      </c>
      <c r="T3" s="2" t="s">
        <v>238</v>
      </c>
      <c r="U3" s="2" t="s">
        <v>238</v>
      </c>
      <c r="V3" s="2" t="s">
        <v>238</v>
      </c>
      <c r="W3" s="2" t="s">
        <v>238</v>
      </c>
      <c r="X3" s="2" t="s">
        <v>238</v>
      </c>
      <c r="Y3" s="2" t="s">
        <v>238</v>
      </c>
      <c r="Z3" s="2" t="s">
        <v>238</v>
      </c>
      <c r="AA3" s="2" t="s">
        <v>238</v>
      </c>
      <c r="AB3" s="2" t="s">
        <v>238</v>
      </c>
      <c r="AC3" s="2" t="s">
        <v>238</v>
      </c>
      <c r="AD3" s="2" t="s">
        <v>238</v>
      </c>
      <c r="AE3" s="2" t="s">
        <v>238</v>
      </c>
      <c r="AF3" s="2" t="s">
        <v>238</v>
      </c>
      <c r="AG3" s="2" t="s">
        <v>238</v>
      </c>
      <c r="AH3" s="2" t="s">
        <v>238</v>
      </c>
      <c r="AI3" s="2" t="s">
        <v>238</v>
      </c>
      <c r="AJ3" s="2" t="s">
        <v>238</v>
      </c>
      <c r="AK3" s="2" t="s">
        <v>238</v>
      </c>
      <c r="AL3" s="2" t="s">
        <v>238</v>
      </c>
      <c r="AM3" s="2" t="s">
        <v>5</v>
      </c>
      <c r="AN3" s="2" t="s">
        <v>5</v>
      </c>
      <c r="AO3" s="2" t="s">
        <v>5</v>
      </c>
      <c r="AP3" s="2" t="s">
        <v>5</v>
      </c>
      <c r="AQ3" s="2" t="s">
        <v>5</v>
      </c>
      <c r="AR3" s="2" t="s">
        <v>5</v>
      </c>
      <c r="AS3" s="2" t="s">
        <v>5</v>
      </c>
      <c r="AT3" s="2" t="s">
        <v>5</v>
      </c>
      <c r="AU3" s="2" t="s">
        <v>5</v>
      </c>
      <c r="AV3" s="2" t="s">
        <v>5</v>
      </c>
      <c r="AW3" s="2" t="s">
        <v>5</v>
      </c>
      <c r="AX3" s="2" t="s">
        <v>5</v>
      </c>
      <c r="AY3" s="2" t="s">
        <v>5</v>
      </c>
      <c r="AZ3" s="2" t="s">
        <v>5</v>
      </c>
      <c r="BA3" s="2" t="s">
        <v>5</v>
      </c>
      <c r="BB3" s="2" t="s">
        <v>5</v>
      </c>
      <c r="BC3" s="2" t="s">
        <v>5</v>
      </c>
      <c r="BD3" s="2" t="s">
        <v>5</v>
      </c>
      <c r="BE3" s="2" t="s">
        <v>5</v>
      </c>
      <c r="BF3" s="2" t="s">
        <v>5</v>
      </c>
      <c r="BG3" s="2" t="s">
        <v>5</v>
      </c>
      <c r="BH3" s="2" t="s">
        <v>5</v>
      </c>
      <c r="BI3" s="2" t="s">
        <v>5</v>
      </c>
      <c r="BJ3" s="2" t="s">
        <v>5</v>
      </c>
      <c r="BK3" s="2" t="s">
        <v>5</v>
      </c>
      <c r="BL3" s="2" t="s">
        <v>5</v>
      </c>
      <c r="BM3" s="2" t="s">
        <v>5</v>
      </c>
      <c r="BN3" s="2" t="s">
        <v>5</v>
      </c>
      <c r="BO3" s="2" t="s">
        <v>5</v>
      </c>
      <c r="BP3" s="2" t="s">
        <v>239</v>
      </c>
      <c r="BQ3" s="2" t="s">
        <v>6</v>
      </c>
      <c r="BR3" s="2" t="s">
        <v>6</v>
      </c>
      <c r="BS3" s="2" t="s">
        <v>6</v>
      </c>
      <c r="BT3" s="2" t="s">
        <v>6</v>
      </c>
      <c r="BU3" s="2" t="s">
        <v>6</v>
      </c>
      <c r="BV3" s="2" t="s">
        <v>6</v>
      </c>
      <c r="BW3" s="2" t="s">
        <v>6</v>
      </c>
      <c r="BX3" s="2" t="s">
        <v>6</v>
      </c>
      <c r="BY3" s="2" t="s">
        <v>6</v>
      </c>
      <c r="BZ3" s="2" t="s">
        <v>6</v>
      </c>
      <c r="CA3" s="2" t="s">
        <v>6</v>
      </c>
      <c r="CB3" s="2" t="s">
        <v>6</v>
      </c>
      <c r="CC3" s="2" t="s">
        <v>6</v>
      </c>
      <c r="CD3" s="2" t="s">
        <v>6</v>
      </c>
      <c r="CE3" s="2" t="s">
        <v>6</v>
      </c>
      <c r="CF3" s="2" t="s">
        <v>6</v>
      </c>
      <c r="CG3" s="2" t="s">
        <v>6</v>
      </c>
      <c r="CH3" s="2" t="s">
        <v>6</v>
      </c>
      <c r="CI3" s="2" t="s">
        <v>6</v>
      </c>
      <c r="CJ3" s="2" t="s">
        <v>6</v>
      </c>
      <c r="CK3" s="2" t="s">
        <v>6</v>
      </c>
      <c r="CL3" s="2" t="s">
        <v>6</v>
      </c>
      <c r="CM3" s="2" t="s">
        <v>6</v>
      </c>
      <c r="CN3" s="2" t="s">
        <v>6</v>
      </c>
      <c r="CO3" s="2" t="s">
        <v>6</v>
      </c>
      <c r="CP3" s="2" t="s">
        <v>6</v>
      </c>
      <c r="CQ3" s="2" t="s">
        <v>6</v>
      </c>
      <c r="CR3" s="2" t="s">
        <v>6</v>
      </c>
      <c r="CS3" s="2" t="s">
        <v>6</v>
      </c>
      <c r="CT3" s="2" t="s">
        <v>6</v>
      </c>
      <c r="CU3" s="2" t="s">
        <v>7</v>
      </c>
      <c r="CV3" s="2" t="s">
        <v>7</v>
      </c>
      <c r="CW3" s="2" t="s">
        <v>237</v>
      </c>
      <c r="CX3" s="2" t="s">
        <v>237</v>
      </c>
      <c r="CY3" s="2" t="s">
        <v>237</v>
      </c>
      <c r="CZ3" s="2" t="s">
        <v>237</v>
      </c>
      <c r="DA3" s="2" t="s">
        <v>237</v>
      </c>
      <c r="DB3" s="2" t="s">
        <v>237</v>
      </c>
      <c r="DC3" s="2" t="s">
        <v>237</v>
      </c>
      <c r="DD3" s="2" t="s">
        <v>237</v>
      </c>
      <c r="DE3" s="2" t="s">
        <v>237</v>
      </c>
      <c r="DF3" s="2" t="s">
        <v>237</v>
      </c>
      <c r="DG3" s="2" t="s">
        <v>237</v>
      </c>
      <c r="DH3" s="2" t="s">
        <v>237</v>
      </c>
      <c r="DI3" s="2" t="s">
        <v>237</v>
      </c>
      <c r="DJ3" s="2" t="s">
        <v>237</v>
      </c>
      <c r="DK3" s="2" t="s">
        <v>237</v>
      </c>
      <c r="DL3" s="2" t="s">
        <v>237</v>
      </c>
      <c r="DM3" s="2" t="s">
        <v>237</v>
      </c>
      <c r="DN3" s="2" t="s">
        <v>237</v>
      </c>
      <c r="DO3" s="2" t="s">
        <v>237</v>
      </c>
      <c r="DP3" s="2" t="s">
        <v>237</v>
      </c>
      <c r="DQ3" s="2" t="s">
        <v>237</v>
      </c>
      <c r="DR3" s="2" t="s">
        <v>237</v>
      </c>
      <c r="DS3" s="2" t="s">
        <v>237</v>
      </c>
      <c r="DT3" s="2" t="s">
        <v>237</v>
      </c>
      <c r="DU3" s="2" t="s">
        <v>237</v>
      </c>
      <c r="DV3" s="2" t="s">
        <v>237</v>
      </c>
      <c r="DW3" s="2" t="s">
        <v>237</v>
      </c>
      <c r="DX3" s="2" t="s">
        <v>237</v>
      </c>
      <c r="DY3" s="2" t="s">
        <v>8</v>
      </c>
      <c r="DZ3" s="2" t="s">
        <v>8</v>
      </c>
      <c r="EA3" s="2" t="s">
        <v>8</v>
      </c>
      <c r="EB3" s="2" t="s">
        <v>8</v>
      </c>
      <c r="EC3" s="2" t="s">
        <v>8</v>
      </c>
      <c r="ED3" s="2" t="s">
        <v>8</v>
      </c>
      <c r="EE3" s="2" t="s">
        <v>8</v>
      </c>
      <c r="EF3" s="2" t="s">
        <v>8</v>
      </c>
      <c r="EG3" s="2" t="s">
        <v>8</v>
      </c>
      <c r="EH3" s="2" t="s">
        <v>8</v>
      </c>
      <c r="EI3" s="2" t="s">
        <v>8</v>
      </c>
      <c r="EJ3" s="2" t="s">
        <v>8</v>
      </c>
      <c r="EK3" s="2" t="s">
        <v>8</v>
      </c>
      <c r="EL3" s="2" t="s">
        <v>8</v>
      </c>
      <c r="EM3" s="2" t="s">
        <v>8</v>
      </c>
      <c r="EN3" s="2" t="s">
        <v>8</v>
      </c>
      <c r="EO3" s="2" t="s">
        <v>8</v>
      </c>
      <c r="EP3" s="2" t="s">
        <v>8</v>
      </c>
      <c r="EQ3" s="2" t="s">
        <v>8</v>
      </c>
      <c r="ER3" s="2" t="s">
        <v>8</v>
      </c>
      <c r="ES3" s="2" t="s">
        <v>8</v>
      </c>
      <c r="ET3" s="2" t="s">
        <v>8</v>
      </c>
      <c r="EU3" s="2" t="s">
        <v>8</v>
      </c>
      <c r="EV3" s="2" t="s">
        <v>8</v>
      </c>
      <c r="EW3" s="2" t="s">
        <v>8</v>
      </c>
      <c r="EX3" s="2" t="s">
        <v>8</v>
      </c>
      <c r="EY3" s="2" t="s">
        <v>8</v>
      </c>
      <c r="EZ3" s="2" t="s">
        <v>8</v>
      </c>
      <c r="FA3" s="2" t="s">
        <v>8</v>
      </c>
      <c r="FB3" s="2" t="s">
        <v>8</v>
      </c>
      <c r="FC3" s="2" t="s">
        <v>8</v>
      </c>
      <c r="FD3" s="2" t="s">
        <v>9</v>
      </c>
      <c r="FE3" s="2" t="s">
        <v>9</v>
      </c>
      <c r="FF3" s="2" t="s">
        <v>9</v>
      </c>
      <c r="FG3" s="2" t="s">
        <v>9</v>
      </c>
      <c r="FH3" s="2" t="s">
        <v>9</v>
      </c>
      <c r="FI3" s="2" t="s">
        <v>9</v>
      </c>
      <c r="FJ3" s="2" t="s">
        <v>9</v>
      </c>
      <c r="FK3" s="2" t="s">
        <v>9</v>
      </c>
      <c r="FL3" s="2" t="s">
        <v>9</v>
      </c>
      <c r="FM3" s="2" t="s">
        <v>9</v>
      </c>
      <c r="FN3" s="2" t="s">
        <v>9</v>
      </c>
      <c r="FO3" s="2" t="s">
        <v>9</v>
      </c>
      <c r="FP3" s="2" t="s">
        <v>9</v>
      </c>
      <c r="FQ3" s="2" t="s">
        <v>9</v>
      </c>
      <c r="FR3" s="2" t="s">
        <v>9</v>
      </c>
      <c r="FS3" s="2" t="s">
        <v>9</v>
      </c>
      <c r="FT3" s="2" t="s">
        <v>9</v>
      </c>
      <c r="FU3" s="2" t="s">
        <v>9</v>
      </c>
      <c r="FV3" s="2" t="s">
        <v>9</v>
      </c>
      <c r="FW3" s="2" t="s">
        <v>9</v>
      </c>
      <c r="FX3" s="2" t="s">
        <v>9</v>
      </c>
      <c r="FY3" s="2" t="s">
        <v>9</v>
      </c>
      <c r="FZ3" s="2" t="s">
        <v>9</v>
      </c>
      <c r="GA3" s="2" t="s">
        <v>9</v>
      </c>
      <c r="GB3" s="2" t="s">
        <v>9</v>
      </c>
      <c r="GC3" s="2" t="s">
        <v>9</v>
      </c>
      <c r="GD3" s="2" t="s">
        <v>9</v>
      </c>
      <c r="GE3" s="2" t="s">
        <v>9</v>
      </c>
      <c r="GF3" s="2" t="s">
        <v>9</v>
      </c>
      <c r="GG3" s="2" t="s">
        <v>9</v>
      </c>
      <c r="GH3" s="2" t="s">
        <v>10</v>
      </c>
      <c r="GI3" s="2" t="s">
        <v>10</v>
      </c>
      <c r="GJ3" s="2" t="s">
        <v>10</v>
      </c>
      <c r="GK3" s="2" t="s">
        <v>10</v>
      </c>
      <c r="GL3" s="2" t="s">
        <v>10</v>
      </c>
      <c r="GM3" s="2" t="s">
        <v>10</v>
      </c>
      <c r="GN3" s="2" t="s">
        <v>10</v>
      </c>
      <c r="GO3" s="2" t="s">
        <v>10</v>
      </c>
      <c r="GP3" s="2" t="s">
        <v>10</v>
      </c>
      <c r="GQ3" s="2" t="s">
        <v>10</v>
      </c>
      <c r="GR3" s="2" t="s">
        <v>10</v>
      </c>
      <c r="GS3" s="2" t="s">
        <v>10</v>
      </c>
      <c r="GT3" s="2" t="s">
        <v>10</v>
      </c>
      <c r="GU3" s="2" t="s">
        <v>10</v>
      </c>
      <c r="GV3" s="2" t="s">
        <v>10</v>
      </c>
      <c r="GW3" s="2" t="s">
        <v>10</v>
      </c>
      <c r="GX3" s="2" t="s">
        <v>10</v>
      </c>
      <c r="GY3" s="2" t="s">
        <v>10</v>
      </c>
      <c r="GZ3" s="2" t="s">
        <v>10</v>
      </c>
      <c r="HA3" s="2" t="s">
        <v>10</v>
      </c>
      <c r="HB3" s="2" t="s">
        <v>10</v>
      </c>
      <c r="HC3" s="2" t="s">
        <v>10</v>
      </c>
      <c r="HD3" s="2" t="s">
        <v>10</v>
      </c>
      <c r="HE3" s="2" t="s">
        <v>10</v>
      </c>
      <c r="HF3" s="2" t="s">
        <v>10</v>
      </c>
      <c r="HG3" s="2" t="s">
        <v>10</v>
      </c>
      <c r="HH3" s="2" t="s">
        <v>10</v>
      </c>
      <c r="HI3" s="2" t="s">
        <v>10</v>
      </c>
      <c r="HJ3" s="2" t="s">
        <v>10</v>
      </c>
      <c r="HK3" s="2" t="s">
        <v>10</v>
      </c>
      <c r="HL3" s="2" t="s">
        <v>10</v>
      </c>
      <c r="HM3" s="2" t="s">
        <v>11</v>
      </c>
      <c r="HN3" s="2" t="s">
        <v>11</v>
      </c>
      <c r="HO3" s="2" t="s">
        <v>11</v>
      </c>
      <c r="HP3" s="2" t="s">
        <v>11</v>
      </c>
      <c r="HQ3" s="2" t="s">
        <v>11</v>
      </c>
      <c r="HR3" s="2" t="s">
        <v>11</v>
      </c>
      <c r="HS3" s="2" t="s">
        <v>11</v>
      </c>
      <c r="HT3" s="2" t="s">
        <v>11</v>
      </c>
      <c r="HU3" s="2" t="s">
        <v>11</v>
      </c>
      <c r="HV3" s="2" t="s">
        <v>11</v>
      </c>
      <c r="HW3" s="2" t="s">
        <v>11</v>
      </c>
      <c r="HX3" s="2" t="s">
        <v>11</v>
      </c>
      <c r="HY3" s="2" t="s">
        <v>11</v>
      </c>
      <c r="HZ3" s="2" t="s">
        <v>11</v>
      </c>
      <c r="IA3" s="2" t="s">
        <v>11</v>
      </c>
      <c r="IB3" s="2" t="s">
        <v>11</v>
      </c>
      <c r="IC3" s="2" t="s">
        <v>11</v>
      </c>
      <c r="ID3" s="2" t="s">
        <v>11</v>
      </c>
      <c r="IE3" s="2" t="s">
        <v>11</v>
      </c>
      <c r="IF3" s="2" t="s">
        <v>11</v>
      </c>
      <c r="IG3" s="2" t="s">
        <v>11</v>
      </c>
      <c r="IH3" s="2" t="s">
        <v>11</v>
      </c>
      <c r="II3" s="2" t="s">
        <v>11</v>
      </c>
      <c r="IJ3" s="2" t="s">
        <v>11</v>
      </c>
      <c r="IK3" s="2" t="s">
        <v>11</v>
      </c>
      <c r="IL3" s="2" t="s">
        <v>11</v>
      </c>
      <c r="IM3" s="2" t="s">
        <v>11</v>
      </c>
      <c r="IN3" s="2" t="s">
        <v>11</v>
      </c>
      <c r="IO3" s="2" t="s">
        <v>11</v>
      </c>
      <c r="IP3" s="2" t="s">
        <v>11</v>
      </c>
      <c r="IQ3" s="2" t="s">
        <v>11</v>
      </c>
      <c r="IR3" s="2" t="s">
        <v>12</v>
      </c>
      <c r="IS3" s="2" t="s">
        <v>12</v>
      </c>
      <c r="IT3" s="2" t="s">
        <v>12</v>
      </c>
      <c r="IU3" s="2" t="s">
        <v>12</v>
      </c>
      <c r="IV3" s="2" t="s">
        <v>12</v>
      </c>
      <c r="IW3" s="2" t="s">
        <v>12</v>
      </c>
      <c r="IX3" s="2" t="s">
        <v>12</v>
      </c>
      <c r="IY3" s="2" t="s">
        <v>12</v>
      </c>
      <c r="IZ3" s="2" t="s">
        <v>12</v>
      </c>
      <c r="JA3" s="2" t="s">
        <v>12</v>
      </c>
      <c r="JB3" s="2" t="s">
        <v>12</v>
      </c>
      <c r="JC3" s="2" t="s">
        <v>12</v>
      </c>
      <c r="JD3" s="2" t="s">
        <v>12</v>
      </c>
      <c r="JE3" s="2" t="s">
        <v>12</v>
      </c>
      <c r="JF3" s="2" t="s">
        <v>12</v>
      </c>
      <c r="JG3" s="2" t="s">
        <v>12</v>
      </c>
      <c r="JH3" s="2" t="s">
        <v>12</v>
      </c>
      <c r="JI3" s="2" t="s">
        <v>12</v>
      </c>
      <c r="JJ3" s="2" t="s">
        <v>12</v>
      </c>
      <c r="JK3" s="2" t="s">
        <v>12</v>
      </c>
      <c r="JL3" s="2" t="s">
        <v>12</v>
      </c>
      <c r="JM3" s="2" t="s">
        <v>12</v>
      </c>
      <c r="JN3" s="2" t="s">
        <v>12</v>
      </c>
      <c r="JO3" s="2" t="s">
        <v>12</v>
      </c>
      <c r="JP3" s="2" t="s">
        <v>12</v>
      </c>
      <c r="JQ3" s="2" t="s">
        <v>12</v>
      </c>
      <c r="JR3" s="2" t="s">
        <v>12</v>
      </c>
      <c r="JS3" s="2" t="s">
        <v>12</v>
      </c>
      <c r="JT3" s="2" t="s">
        <v>12</v>
      </c>
      <c r="JU3" s="2" t="s">
        <v>12</v>
      </c>
      <c r="JV3" s="2" t="s">
        <v>13</v>
      </c>
      <c r="JW3" s="2" t="s">
        <v>13</v>
      </c>
      <c r="JX3" s="2" t="s">
        <v>13</v>
      </c>
      <c r="JY3" s="2" t="s">
        <v>13</v>
      </c>
      <c r="JZ3" s="2" t="s">
        <v>13</v>
      </c>
      <c r="KA3" s="2" t="s">
        <v>13</v>
      </c>
      <c r="KB3" s="2" t="s">
        <v>13</v>
      </c>
      <c r="KC3" s="2" t="s">
        <v>13</v>
      </c>
      <c r="KD3" s="2" t="s">
        <v>13</v>
      </c>
      <c r="KE3" s="2" t="s">
        <v>13</v>
      </c>
      <c r="KF3" s="2" t="s">
        <v>13</v>
      </c>
      <c r="KG3" s="2" t="s">
        <v>13</v>
      </c>
      <c r="KH3" s="2" t="s">
        <v>13</v>
      </c>
      <c r="KI3" s="2" t="s">
        <v>13</v>
      </c>
      <c r="KJ3" s="2" t="s">
        <v>13</v>
      </c>
      <c r="KK3" s="2" t="s">
        <v>13</v>
      </c>
      <c r="KL3" s="2" t="s">
        <v>13</v>
      </c>
      <c r="KM3" s="2" t="s">
        <v>13</v>
      </c>
      <c r="KN3" s="2" t="s">
        <v>13</v>
      </c>
      <c r="KO3" s="2" t="s">
        <v>13</v>
      </c>
      <c r="KP3" s="2" t="s">
        <v>13</v>
      </c>
      <c r="KQ3" s="2" t="s">
        <v>13</v>
      </c>
      <c r="KR3" s="2" t="s">
        <v>13</v>
      </c>
      <c r="KS3" s="2" t="s">
        <v>13</v>
      </c>
      <c r="KT3" s="2" t="s">
        <v>13</v>
      </c>
      <c r="KU3" s="2" t="s">
        <v>13</v>
      </c>
      <c r="KV3" s="2" t="s">
        <v>13</v>
      </c>
      <c r="KW3" s="2" t="s">
        <v>13</v>
      </c>
      <c r="KX3" s="2" t="s">
        <v>13</v>
      </c>
      <c r="KY3" s="2" t="s">
        <v>13</v>
      </c>
      <c r="KZ3" s="2" t="s">
        <v>13</v>
      </c>
      <c r="LA3" s="71" t="s">
        <v>14</v>
      </c>
      <c r="LB3" s="71" t="s">
        <v>14</v>
      </c>
      <c r="LC3" s="71" t="s">
        <v>14</v>
      </c>
      <c r="LD3" s="71" t="s">
        <v>14</v>
      </c>
      <c r="LE3" s="71" t="s">
        <v>14</v>
      </c>
      <c r="LF3" s="71" t="s">
        <v>14</v>
      </c>
      <c r="LG3" s="71" t="s">
        <v>14</v>
      </c>
      <c r="LH3" s="71" t="s">
        <v>14</v>
      </c>
      <c r="LI3" s="71" t="s">
        <v>14</v>
      </c>
      <c r="LJ3" s="71" t="s">
        <v>14</v>
      </c>
      <c r="LK3" s="71" t="s">
        <v>14</v>
      </c>
      <c r="LL3" s="71" t="s">
        <v>14</v>
      </c>
      <c r="LM3" s="71" t="s">
        <v>14</v>
      </c>
      <c r="LN3" s="71" t="s">
        <v>14</v>
      </c>
      <c r="LO3" s="71" t="s">
        <v>14</v>
      </c>
      <c r="LP3" s="71" t="s">
        <v>14</v>
      </c>
      <c r="LQ3" s="71" t="s">
        <v>14</v>
      </c>
      <c r="LR3" s="71" t="s">
        <v>14</v>
      </c>
      <c r="LS3" s="71" t="s">
        <v>14</v>
      </c>
      <c r="LT3" s="71" t="s">
        <v>14</v>
      </c>
      <c r="LU3" s="71" t="s">
        <v>14</v>
      </c>
      <c r="LV3" s="71" t="s">
        <v>14</v>
      </c>
      <c r="LW3" s="71" t="s">
        <v>14</v>
      </c>
      <c r="LX3" s="71" t="s">
        <v>14</v>
      </c>
      <c r="LY3" s="71" t="s">
        <v>14</v>
      </c>
      <c r="LZ3" s="71" t="s">
        <v>14</v>
      </c>
      <c r="MA3" s="71" t="s">
        <v>14</v>
      </c>
      <c r="MB3" s="71" t="s">
        <v>14</v>
      </c>
      <c r="MC3" s="71" t="s">
        <v>14</v>
      </c>
      <c r="MD3" s="71" t="s">
        <v>14</v>
      </c>
      <c r="ME3" s="71" t="s">
        <v>15</v>
      </c>
      <c r="MF3" s="71" t="s">
        <v>15</v>
      </c>
      <c r="MG3" s="71" t="s">
        <v>15</v>
      </c>
      <c r="MH3" s="71" t="s">
        <v>15</v>
      </c>
      <c r="MI3" s="71" t="s">
        <v>15</v>
      </c>
      <c r="MJ3" s="71" t="s">
        <v>15</v>
      </c>
      <c r="MK3" s="71" t="s">
        <v>15</v>
      </c>
      <c r="ML3" s="71" t="s">
        <v>15</v>
      </c>
      <c r="MM3" s="71" t="s">
        <v>15</v>
      </c>
      <c r="MN3" s="71" t="s">
        <v>15</v>
      </c>
      <c r="MO3" s="71" t="s">
        <v>15</v>
      </c>
      <c r="MP3" s="71" t="s">
        <v>15</v>
      </c>
      <c r="MQ3" s="71" t="s">
        <v>15</v>
      </c>
      <c r="MR3" s="71" t="s">
        <v>15</v>
      </c>
      <c r="MS3" s="71" t="s">
        <v>15</v>
      </c>
      <c r="MT3" s="71" t="s">
        <v>15</v>
      </c>
      <c r="MU3" s="71" t="s">
        <v>15</v>
      </c>
      <c r="MV3" s="71" t="s">
        <v>15</v>
      </c>
      <c r="MW3" s="71" t="s">
        <v>15</v>
      </c>
      <c r="MX3" s="71" t="s">
        <v>15</v>
      </c>
      <c r="MY3" s="71" t="s">
        <v>15</v>
      </c>
      <c r="MZ3" s="71" t="s">
        <v>15</v>
      </c>
      <c r="NA3" s="71" t="s">
        <v>15</v>
      </c>
      <c r="NB3" s="71" t="s">
        <v>15</v>
      </c>
      <c r="NC3" s="71" t="s">
        <v>15</v>
      </c>
      <c r="ND3" s="71" t="s">
        <v>15</v>
      </c>
      <c r="NE3" s="71" t="s">
        <v>15</v>
      </c>
      <c r="NF3" s="71" t="s">
        <v>15</v>
      </c>
      <c r="NG3" s="71" t="s">
        <v>15</v>
      </c>
      <c r="NH3" s="71" t="s">
        <v>15</v>
      </c>
      <c r="NI3" s="71" t="s">
        <v>15</v>
      </c>
    </row>
    <row r="4" spans="1:373" s="3" customFormat="1" x14ac:dyDescent="0.2">
      <c r="A4" s="9"/>
      <c r="B4" s="12">
        <f>B3</f>
        <v>45292</v>
      </c>
      <c r="C4" s="12">
        <f ca="1">TODAY()</f>
        <v>45665</v>
      </c>
      <c r="D4" s="101">
        <f ca="1">C4-B4</f>
        <v>373</v>
      </c>
      <c r="E4" s="12">
        <f ca="1">WEEKNUM(C4,1)</f>
        <v>2</v>
      </c>
      <c r="F4" s="11" t="s">
        <v>25</v>
      </c>
      <c r="G4" s="71">
        <v>31</v>
      </c>
      <c r="H4" s="2">
        <v>1</v>
      </c>
      <c r="I4" s="2">
        <v>2</v>
      </c>
      <c r="J4" s="2">
        <v>3</v>
      </c>
      <c r="K4" s="2">
        <v>4</v>
      </c>
      <c r="L4" s="2">
        <v>5</v>
      </c>
      <c r="M4" s="2">
        <v>6</v>
      </c>
      <c r="N4" s="2">
        <v>7</v>
      </c>
      <c r="O4" s="2">
        <v>8</v>
      </c>
      <c r="P4" s="2">
        <v>9</v>
      </c>
      <c r="Q4" s="2">
        <v>10</v>
      </c>
      <c r="R4" s="2">
        <v>11</v>
      </c>
      <c r="S4" s="2">
        <v>12</v>
      </c>
      <c r="T4" s="2">
        <v>13</v>
      </c>
      <c r="U4" s="2">
        <v>14</v>
      </c>
      <c r="V4" s="2">
        <v>15</v>
      </c>
      <c r="W4" s="2">
        <v>16</v>
      </c>
      <c r="X4" s="2">
        <v>17</v>
      </c>
      <c r="Y4" s="2">
        <v>18</v>
      </c>
      <c r="Z4" s="2">
        <v>19</v>
      </c>
      <c r="AA4" s="2">
        <v>20</v>
      </c>
      <c r="AB4" s="2">
        <v>21</v>
      </c>
      <c r="AC4" s="2">
        <v>22</v>
      </c>
      <c r="AD4" s="2">
        <v>23</v>
      </c>
      <c r="AE4" s="2">
        <v>24</v>
      </c>
      <c r="AF4" s="2">
        <v>25</v>
      </c>
      <c r="AG4" s="2">
        <v>26</v>
      </c>
      <c r="AH4" s="2">
        <v>27</v>
      </c>
      <c r="AI4" s="2">
        <v>28</v>
      </c>
      <c r="AJ4" s="2">
        <v>29</v>
      </c>
      <c r="AK4" s="2">
        <v>30</v>
      </c>
      <c r="AL4" s="2">
        <v>31</v>
      </c>
      <c r="AM4" s="2">
        <v>1</v>
      </c>
      <c r="AN4" s="2">
        <v>2</v>
      </c>
      <c r="AO4" s="2">
        <v>3</v>
      </c>
      <c r="AP4" s="2">
        <v>4</v>
      </c>
      <c r="AQ4" s="2">
        <v>5</v>
      </c>
      <c r="AR4" s="2">
        <v>6</v>
      </c>
      <c r="AS4" s="2">
        <v>7</v>
      </c>
      <c r="AT4" s="2">
        <v>8</v>
      </c>
      <c r="AU4" s="2">
        <v>9</v>
      </c>
      <c r="AV4" s="2">
        <v>10</v>
      </c>
      <c r="AW4" s="2">
        <v>11</v>
      </c>
      <c r="AX4" s="2">
        <v>12</v>
      </c>
      <c r="AY4" s="2">
        <v>13</v>
      </c>
      <c r="AZ4" s="2">
        <v>14</v>
      </c>
      <c r="BA4" s="2">
        <v>15</v>
      </c>
      <c r="BB4" s="2">
        <v>16</v>
      </c>
      <c r="BC4" s="2">
        <v>17</v>
      </c>
      <c r="BD4" s="2">
        <v>18</v>
      </c>
      <c r="BE4" s="2">
        <v>19</v>
      </c>
      <c r="BF4" s="2">
        <v>20</v>
      </c>
      <c r="BG4" s="2">
        <v>21</v>
      </c>
      <c r="BH4" s="2">
        <v>22</v>
      </c>
      <c r="BI4" s="2">
        <v>23</v>
      </c>
      <c r="BJ4" s="2">
        <v>24</v>
      </c>
      <c r="BK4" s="2">
        <v>25</v>
      </c>
      <c r="BL4" s="2">
        <v>26</v>
      </c>
      <c r="BM4" s="2">
        <v>27</v>
      </c>
      <c r="BN4" s="2">
        <v>28</v>
      </c>
      <c r="BO4" s="2">
        <v>29</v>
      </c>
      <c r="BP4" s="2">
        <v>1</v>
      </c>
      <c r="BQ4" s="2">
        <v>2</v>
      </c>
      <c r="BR4" s="2">
        <v>3</v>
      </c>
      <c r="BS4" s="2">
        <v>4</v>
      </c>
      <c r="BT4" s="2">
        <v>5</v>
      </c>
      <c r="BU4" s="2">
        <v>6</v>
      </c>
      <c r="BV4" s="2">
        <v>7</v>
      </c>
      <c r="BW4" s="2">
        <v>8</v>
      </c>
      <c r="BX4" s="2">
        <v>9</v>
      </c>
      <c r="BY4" s="2">
        <v>10</v>
      </c>
      <c r="BZ4" s="2">
        <v>11</v>
      </c>
      <c r="CA4" s="2">
        <v>12</v>
      </c>
      <c r="CB4" s="2">
        <v>13</v>
      </c>
      <c r="CC4" s="2">
        <v>14</v>
      </c>
      <c r="CD4" s="2">
        <v>15</v>
      </c>
      <c r="CE4" s="2">
        <v>16</v>
      </c>
      <c r="CF4" s="2">
        <v>17</v>
      </c>
      <c r="CG4" s="2">
        <v>18</v>
      </c>
      <c r="CH4" s="2">
        <v>19</v>
      </c>
      <c r="CI4" s="2">
        <v>20</v>
      </c>
      <c r="CJ4" s="2">
        <v>21</v>
      </c>
      <c r="CK4" s="2">
        <v>22</v>
      </c>
      <c r="CL4" s="2">
        <v>23</v>
      </c>
      <c r="CM4" s="2">
        <v>24</v>
      </c>
      <c r="CN4" s="2">
        <v>25</v>
      </c>
      <c r="CO4" s="2">
        <v>26</v>
      </c>
      <c r="CP4" s="2">
        <v>27</v>
      </c>
      <c r="CQ4" s="2">
        <v>28</v>
      </c>
      <c r="CR4" s="2">
        <v>29</v>
      </c>
      <c r="CS4" s="2">
        <v>30</v>
      </c>
      <c r="CT4" s="2">
        <v>31</v>
      </c>
      <c r="CU4" s="2">
        <v>1</v>
      </c>
      <c r="CV4" s="2">
        <v>2</v>
      </c>
      <c r="CW4" s="2">
        <v>3</v>
      </c>
      <c r="CX4" s="2">
        <v>4</v>
      </c>
      <c r="CY4" s="2">
        <v>5</v>
      </c>
      <c r="CZ4" s="2">
        <v>6</v>
      </c>
      <c r="DA4" s="2">
        <v>7</v>
      </c>
      <c r="DB4" s="2">
        <v>8</v>
      </c>
      <c r="DC4" s="2">
        <v>9</v>
      </c>
      <c r="DD4" s="2">
        <v>10</v>
      </c>
      <c r="DE4" s="2">
        <v>11</v>
      </c>
      <c r="DF4" s="2">
        <v>12</v>
      </c>
      <c r="DG4" s="2">
        <v>13</v>
      </c>
      <c r="DH4" s="2">
        <v>14</v>
      </c>
      <c r="DI4" s="2">
        <v>15</v>
      </c>
      <c r="DJ4" s="2">
        <v>16</v>
      </c>
      <c r="DK4" s="2">
        <v>17</v>
      </c>
      <c r="DL4" s="2">
        <v>18</v>
      </c>
      <c r="DM4" s="2">
        <v>19</v>
      </c>
      <c r="DN4" s="2">
        <v>20</v>
      </c>
      <c r="DO4" s="2">
        <v>21</v>
      </c>
      <c r="DP4" s="2">
        <v>22</v>
      </c>
      <c r="DQ4" s="2">
        <v>23</v>
      </c>
      <c r="DR4" s="2">
        <v>24</v>
      </c>
      <c r="DS4" s="2">
        <v>25</v>
      </c>
      <c r="DT4" s="2">
        <v>26</v>
      </c>
      <c r="DU4" s="2">
        <v>27</v>
      </c>
      <c r="DV4" s="2">
        <v>28</v>
      </c>
      <c r="DW4" s="2">
        <v>29</v>
      </c>
      <c r="DX4" s="2">
        <v>30</v>
      </c>
      <c r="DY4" s="2">
        <v>1</v>
      </c>
      <c r="DZ4" s="2">
        <v>2</v>
      </c>
      <c r="EA4" s="2">
        <v>3</v>
      </c>
      <c r="EB4" s="2">
        <v>4</v>
      </c>
      <c r="EC4" s="2">
        <v>5</v>
      </c>
      <c r="ED4" s="2">
        <v>6</v>
      </c>
      <c r="EE4" s="2">
        <v>7</v>
      </c>
      <c r="EF4" s="2">
        <v>8</v>
      </c>
      <c r="EG4" s="2">
        <v>9</v>
      </c>
      <c r="EH4" s="2">
        <v>10</v>
      </c>
      <c r="EI4" s="2">
        <v>11</v>
      </c>
      <c r="EJ4" s="2">
        <v>12</v>
      </c>
      <c r="EK4" s="2">
        <v>13</v>
      </c>
      <c r="EL4" s="2">
        <v>14</v>
      </c>
      <c r="EM4" s="2">
        <v>15</v>
      </c>
      <c r="EN4" s="2">
        <v>16</v>
      </c>
      <c r="EO4" s="2">
        <v>17</v>
      </c>
      <c r="EP4" s="2">
        <v>18</v>
      </c>
      <c r="EQ4" s="2">
        <v>19</v>
      </c>
      <c r="ER4" s="2">
        <v>20</v>
      </c>
      <c r="ES4" s="2">
        <v>21</v>
      </c>
      <c r="ET4" s="2">
        <v>22</v>
      </c>
      <c r="EU4" s="2">
        <v>23</v>
      </c>
      <c r="EV4" s="2">
        <v>24</v>
      </c>
      <c r="EW4" s="2">
        <v>25</v>
      </c>
      <c r="EX4" s="2">
        <v>26</v>
      </c>
      <c r="EY4" s="2">
        <v>27</v>
      </c>
      <c r="EZ4" s="2">
        <v>28</v>
      </c>
      <c r="FA4" s="2">
        <v>29</v>
      </c>
      <c r="FB4" s="2">
        <v>30</v>
      </c>
      <c r="FC4" s="2">
        <v>31</v>
      </c>
      <c r="FD4" s="2">
        <v>1</v>
      </c>
      <c r="FE4" s="2">
        <v>2</v>
      </c>
      <c r="FF4" s="2">
        <v>3</v>
      </c>
      <c r="FG4" s="2">
        <v>4</v>
      </c>
      <c r="FH4" s="2">
        <v>5</v>
      </c>
      <c r="FI4" s="2">
        <v>6</v>
      </c>
      <c r="FJ4" s="2">
        <v>7</v>
      </c>
      <c r="FK4" s="2">
        <v>8</v>
      </c>
      <c r="FL4" s="2">
        <v>9</v>
      </c>
      <c r="FM4" s="2">
        <v>10</v>
      </c>
      <c r="FN4" s="2">
        <v>11</v>
      </c>
      <c r="FO4" s="2">
        <v>12</v>
      </c>
      <c r="FP4" s="2">
        <v>13</v>
      </c>
      <c r="FQ4" s="2">
        <v>14</v>
      </c>
      <c r="FR4" s="2">
        <v>15</v>
      </c>
      <c r="FS4" s="2">
        <v>16</v>
      </c>
      <c r="FT4" s="2">
        <v>17</v>
      </c>
      <c r="FU4" s="2">
        <v>18</v>
      </c>
      <c r="FV4" s="2">
        <v>19</v>
      </c>
      <c r="FW4" s="2">
        <v>20</v>
      </c>
      <c r="FX4" s="2">
        <v>21</v>
      </c>
      <c r="FY4" s="2">
        <v>22</v>
      </c>
      <c r="FZ4" s="2">
        <v>23</v>
      </c>
      <c r="GA4" s="2">
        <v>24</v>
      </c>
      <c r="GB4" s="2">
        <v>25</v>
      </c>
      <c r="GC4" s="2">
        <v>26</v>
      </c>
      <c r="GD4" s="2">
        <v>27</v>
      </c>
      <c r="GE4" s="2">
        <v>28</v>
      </c>
      <c r="GF4" s="2">
        <v>29</v>
      </c>
      <c r="GG4" s="2">
        <v>30</v>
      </c>
      <c r="GH4" s="2">
        <v>1</v>
      </c>
      <c r="GI4" s="2">
        <v>2</v>
      </c>
      <c r="GJ4" s="2">
        <v>3</v>
      </c>
      <c r="GK4" s="2">
        <v>4</v>
      </c>
      <c r="GL4" s="2">
        <v>5</v>
      </c>
      <c r="GM4" s="2">
        <v>6</v>
      </c>
      <c r="GN4" s="2">
        <v>7</v>
      </c>
      <c r="GO4" s="2">
        <v>8</v>
      </c>
      <c r="GP4" s="2">
        <v>9</v>
      </c>
      <c r="GQ4" s="2">
        <v>10</v>
      </c>
      <c r="GR4" s="2">
        <v>11</v>
      </c>
      <c r="GS4" s="2">
        <v>12</v>
      </c>
      <c r="GT4" s="2">
        <v>13</v>
      </c>
      <c r="GU4" s="2">
        <v>14</v>
      </c>
      <c r="GV4" s="2">
        <v>15</v>
      </c>
      <c r="GW4" s="2">
        <v>16</v>
      </c>
      <c r="GX4" s="2">
        <v>17</v>
      </c>
      <c r="GY4" s="2">
        <v>18</v>
      </c>
      <c r="GZ4" s="2">
        <v>19</v>
      </c>
      <c r="HA4" s="2">
        <v>20</v>
      </c>
      <c r="HB4" s="2">
        <v>21</v>
      </c>
      <c r="HC4" s="2">
        <v>22</v>
      </c>
      <c r="HD4" s="2">
        <v>23</v>
      </c>
      <c r="HE4" s="2">
        <v>24</v>
      </c>
      <c r="HF4" s="2">
        <v>25</v>
      </c>
      <c r="HG4" s="2">
        <v>26</v>
      </c>
      <c r="HH4" s="2">
        <v>27</v>
      </c>
      <c r="HI4" s="2">
        <v>28</v>
      </c>
      <c r="HJ4" s="2">
        <v>29</v>
      </c>
      <c r="HK4" s="2">
        <v>30</v>
      </c>
      <c r="HL4" s="2">
        <v>31</v>
      </c>
      <c r="HM4" s="2">
        <v>1</v>
      </c>
      <c r="HN4" s="2">
        <v>2</v>
      </c>
      <c r="HO4" s="2">
        <v>3</v>
      </c>
      <c r="HP4" s="2">
        <v>4</v>
      </c>
      <c r="HQ4" s="2">
        <v>5</v>
      </c>
      <c r="HR4" s="2">
        <v>6</v>
      </c>
      <c r="HS4" s="2">
        <v>7</v>
      </c>
      <c r="HT4" s="2">
        <v>8</v>
      </c>
      <c r="HU4" s="2">
        <v>9</v>
      </c>
      <c r="HV4" s="2">
        <v>10</v>
      </c>
      <c r="HW4" s="2">
        <v>11</v>
      </c>
      <c r="HX4" s="2">
        <v>12</v>
      </c>
      <c r="HY4" s="2">
        <v>13</v>
      </c>
      <c r="HZ4" s="2">
        <v>14</v>
      </c>
      <c r="IA4" s="2">
        <v>15</v>
      </c>
      <c r="IB4" s="2">
        <v>16</v>
      </c>
      <c r="IC4" s="2">
        <v>17</v>
      </c>
      <c r="ID4" s="2">
        <v>18</v>
      </c>
      <c r="IE4" s="2">
        <v>19</v>
      </c>
      <c r="IF4" s="2">
        <v>20</v>
      </c>
      <c r="IG4" s="2">
        <v>21</v>
      </c>
      <c r="IH4" s="2">
        <v>22</v>
      </c>
      <c r="II4" s="2">
        <v>23</v>
      </c>
      <c r="IJ4" s="2">
        <v>24</v>
      </c>
      <c r="IK4" s="2">
        <v>25</v>
      </c>
      <c r="IL4" s="2">
        <v>26</v>
      </c>
      <c r="IM4" s="2">
        <v>27</v>
      </c>
      <c r="IN4" s="2">
        <v>28</v>
      </c>
      <c r="IO4" s="2">
        <v>29</v>
      </c>
      <c r="IP4" s="2">
        <v>30</v>
      </c>
      <c r="IQ4" s="2">
        <v>31</v>
      </c>
      <c r="IR4" s="2">
        <v>1</v>
      </c>
      <c r="IS4" s="2">
        <v>2</v>
      </c>
      <c r="IT4" s="2">
        <v>3</v>
      </c>
      <c r="IU4" s="2">
        <v>4</v>
      </c>
      <c r="IV4" s="2">
        <v>5</v>
      </c>
      <c r="IW4" s="2">
        <v>6</v>
      </c>
      <c r="IX4" s="2">
        <v>7</v>
      </c>
      <c r="IY4" s="2">
        <v>8</v>
      </c>
      <c r="IZ4" s="2">
        <v>9</v>
      </c>
      <c r="JA4" s="2">
        <v>10</v>
      </c>
      <c r="JB4" s="2">
        <v>11</v>
      </c>
      <c r="JC4" s="2">
        <v>12</v>
      </c>
      <c r="JD4" s="2">
        <v>13</v>
      </c>
      <c r="JE4" s="2">
        <v>14</v>
      </c>
      <c r="JF4" s="2">
        <v>15</v>
      </c>
      <c r="JG4" s="2">
        <v>16</v>
      </c>
      <c r="JH4" s="2">
        <v>17</v>
      </c>
      <c r="JI4" s="2">
        <v>18</v>
      </c>
      <c r="JJ4" s="2">
        <v>19</v>
      </c>
      <c r="JK4" s="2">
        <v>20</v>
      </c>
      <c r="JL4" s="2">
        <v>21</v>
      </c>
      <c r="JM4" s="2">
        <v>22</v>
      </c>
      <c r="JN4" s="2">
        <v>23</v>
      </c>
      <c r="JO4" s="2">
        <v>24</v>
      </c>
      <c r="JP4" s="2">
        <v>25</v>
      </c>
      <c r="JQ4" s="2">
        <v>26</v>
      </c>
      <c r="JR4" s="2">
        <v>27</v>
      </c>
      <c r="JS4" s="2">
        <v>28</v>
      </c>
      <c r="JT4" s="2">
        <v>29</v>
      </c>
      <c r="JU4" s="2">
        <v>30</v>
      </c>
      <c r="JV4" s="2">
        <v>1</v>
      </c>
      <c r="JW4" s="2">
        <v>2</v>
      </c>
      <c r="JX4" s="2">
        <v>3</v>
      </c>
      <c r="JY4" s="2">
        <v>4</v>
      </c>
      <c r="JZ4" s="2">
        <v>5</v>
      </c>
      <c r="KA4" s="2">
        <v>6</v>
      </c>
      <c r="KB4" s="2">
        <v>7</v>
      </c>
      <c r="KC4" s="2">
        <v>8</v>
      </c>
      <c r="KD4" s="2">
        <v>9</v>
      </c>
      <c r="KE4" s="2">
        <v>10</v>
      </c>
      <c r="KF4" s="2">
        <v>11</v>
      </c>
      <c r="KG4" s="2">
        <v>12</v>
      </c>
      <c r="KH4" s="2">
        <v>13</v>
      </c>
      <c r="KI4" s="2">
        <v>14</v>
      </c>
      <c r="KJ4" s="2">
        <v>15</v>
      </c>
      <c r="KK4" s="2">
        <v>16</v>
      </c>
      <c r="KL4" s="2">
        <v>17</v>
      </c>
      <c r="KM4" s="2">
        <v>18</v>
      </c>
      <c r="KN4" s="2">
        <v>19</v>
      </c>
      <c r="KO4" s="2">
        <v>20</v>
      </c>
      <c r="KP4" s="2">
        <v>21</v>
      </c>
      <c r="KQ4" s="2">
        <v>22</v>
      </c>
      <c r="KR4" s="2">
        <v>23</v>
      </c>
      <c r="KS4" s="2">
        <v>24</v>
      </c>
      <c r="KT4" s="2">
        <v>25</v>
      </c>
      <c r="KU4" s="2">
        <v>26</v>
      </c>
      <c r="KV4" s="2">
        <v>27</v>
      </c>
      <c r="KW4" s="2">
        <v>28</v>
      </c>
      <c r="KX4" s="2">
        <v>29</v>
      </c>
      <c r="KY4" s="2">
        <v>30</v>
      </c>
      <c r="KZ4" s="2">
        <v>31</v>
      </c>
      <c r="LA4" s="71">
        <v>1</v>
      </c>
      <c r="LB4" s="71">
        <v>2</v>
      </c>
      <c r="LC4" s="71">
        <v>3</v>
      </c>
      <c r="LD4" s="71">
        <v>4</v>
      </c>
      <c r="LE4" s="71">
        <v>5</v>
      </c>
      <c r="LF4" s="71">
        <v>6</v>
      </c>
      <c r="LG4" s="71">
        <v>7</v>
      </c>
      <c r="LH4" s="71">
        <v>8</v>
      </c>
      <c r="LI4" s="71">
        <v>9</v>
      </c>
      <c r="LJ4" s="71">
        <v>10</v>
      </c>
      <c r="LK4" s="71">
        <v>11</v>
      </c>
      <c r="LL4" s="71">
        <v>12</v>
      </c>
      <c r="LM4" s="71">
        <v>13</v>
      </c>
      <c r="LN4" s="71">
        <v>14</v>
      </c>
      <c r="LO4" s="71">
        <v>15</v>
      </c>
      <c r="LP4" s="71">
        <v>16</v>
      </c>
      <c r="LQ4" s="71">
        <v>17</v>
      </c>
      <c r="LR4" s="71">
        <v>18</v>
      </c>
      <c r="LS4" s="71">
        <v>19</v>
      </c>
      <c r="LT4" s="71">
        <v>20</v>
      </c>
      <c r="LU4" s="71">
        <v>21</v>
      </c>
      <c r="LV4" s="71">
        <v>22</v>
      </c>
      <c r="LW4" s="71">
        <v>23</v>
      </c>
      <c r="LX4" s="71">
        <v>24</v>
      </c>
      <c r="LY4" s="71">
        <v>25</v>
      </c>
      <c r="LZ4" s="71">
        <v>26</v>
      </c>
      <c r="MA4" s="71">
        <v>27</v>
      </c>
      <c r="MB4" s="71">
        <v>28</v>
      </c>
      <c r="MC4" s="71">
        <v>29</v>
      </c>
      <c r="MD4" s="71">
        <v>30</v>
      </c>
      <c r="ME4" s="71">
        <v>1</v>
      </c>
      <c r="MF4" s="71">
        <v>2</v>
      </c>
      <c r="MG4" s="71">
        <v>3</v>
      </c>
      <c r="MH4" s="71">
        <v>4</v>
      </c>
      <c r="MI4" s="71">
        <v>5</v>
      </c>
      <c r="MJ4" s="71">
        <v>6</v>
      </c>
      <c r="MK4" s="71">
        <v>7</v>
      </c>
      <c r="ML4" s="71">
        <v>8</v>
      </c>
      <c r="MM4" s="71">
        <v>9</v>
      </c>
      <c r="MN4" s="71">
        <v>10</v>
      </c>
      <c r="MO4" s="71">
        <v>11</v>
      </c>
      <c r="MP4" s="71">
        <v>12</v>
      </c>
      <c r="MQ4" s="71">
        <v>13</v>
      </c>
      <c r="MR4" s="71">
        <v>14</v>
      </c>
      <c r="MS4" s="71">
        <v>15</v>
      </c>
      <c r="MT4" s="71">
        <v>16</v>
      </c>
      <c r="MU4" s="71">
        <v>17</v>
      </c>
      <c r="MV4" s="71">
        <v>18</v>
      </c>
      <c r="MW4" s="71">
        <v>19</v>
      </c>
      <c r="MX4" s="71">
        <v>20</v>
      </c>
      <c r="MY4" s="71">
        <v>21</v>
      </c>
      <c r="MZ4" s="71">
        <v>22</v>
      </c>
      <c r="NA4" s="71">
        <v>23</v>
      </c>
      <c r="NB4" s="71">
        <v>24</v>
      </c>
      <c r="NC4" s="71">
        <v>25</v>
      </c>
      <c r="ND4" s="71">
        <v>26</v>
      </c>
      <c r="NE4" s="71">
        <v>27</v>
      </c>
      <c r="NF4" s="71">
        <v>28</v>
      </c>
      <c r="NG4" s="71">
        <v>29</v>
      </c>
      <c r="NH4" s="71">
        <v>30</v>
      </c>
      <c r="NI4" s="71">
        <v>31</v>
      </c>
    </row>
    <row r="5" spans="1:373" s="2" customFormat="1" ht="14.4" thickBot="1" x14ac:dyDescent="0.35">
      <c r="A5" s="9"/>
      <c r="B5" s="9"/>
      <c r="C5" s="9"/>
      <c r="D5" s="9"/>
      <c r="E5" s="9"/>
      <c r="F5" s="9"/>
      <c r="G5" s="2" t="s">
        <v>19</v>
      </c>
      <c r="H5" s="2" t="s">
        <v>20</v>
      </c>
      <c r="I5" s="2" t="s">
        <v>21</v>
      </c>
      <c r="J5" s="2" t="s">
        <v>21</v>
      </c>
      <c r="K5" s="2" t="s">
        <v>16</v>
      </c>
      <c r="L5" s="2" t="s">
        <v>17</v>
      </c>
      <c r="M5" s="2" t="s">
        <v>18</v>
      </c>
      <c r="N5" s="2" t="s">
        <v>19</v>
      </c>
      <c r="O5" s="2" t="s">
        <v>20</v>
      </c>
      <c r="P5" s="2" t="s">
        <v>21</v>
      </c>
      <c r="Q5" s="2" t="s">
        <v>21</v>
      </c>
      <c r="R5" s="2" t="s">
        <v>16</v>
      </c>
      <c r="S5" s="2" t="s">
        <v>17</v>
      </c>
      <c r="T5" s="2" t="s">
        <v>18</v>
      </c>
      <c r="U5" s="2" t="s">
        <v>19</v>
      </c>
      <c r="V5" s="2" t="s">
        <v>20</v>
      </c>
      <c r="W5" s="2" t="s">
        <v>21</v>
      </c>
      <c r="X5" s="2" t="s">
        <v>21</v>
      </c>
      <c r="Y5" s="2" t="s">
        <v>16</v>
      </c>
      <c r="Z5" s="2" t="s">
        <v>17</v>
      </c>
      <c r="AA5" s="2" t="s">
        <v>18</v>
      </c>
      <c r="AB5" s="2" t="s">
        <v>19</v>
      </c>
      <c r="AC5" s="2" t="s">
        <v>20</v>
      </c>
      <c r="AD5" s="2" t="s">
        <v>21</v>
      </c>
      <c r="AE5" s="2" t="s">
        <v>21</v>
      </c>
      <c r="AF5" s="2" t="s">
        <v>16</v>
      </c>
      <c r="AG5" s="2" t="s">
        <v>17</v>
      </c>
      <c r="AH5" s="2" t="s">
        <v>18</v>
      </c>
      <c r="AI5" s="2" t="s">
        <v>19</v>
      </c>
      <c r="AJ5" s="2" t="s">
        <v>20</v>
      </c>
      <c r="AK5" s="2" t="s">
        <v>21</v>
      </c>
      <c r="AL5" s="2" t="s">
        <v>21</v>
      </c>
      <c r="AM5" s="2" t="s">
        <v>16</v>
      </c>
      <c r="AN5" s="2" t="s">
        <v>17</v>
      </c>
      <c r="AO5" s="2" t="s">
        <v>18</v>
      </c>
      <c r="AP5" s="2" t="s">
        <v>19</v>
      </c>
      <c r="AQ5" s="2" t="s">
        <v>20</v>
      </c>
      <c r="AR5" s="2" t="s">
        <v>21</v>
      </c>
      <c r="AS5" s="2" t="s">
        <v>21</v>
      </c>
      <c r="AT5" s="2" t="s">
        <v>16</v>
      </c>
      <c r="AU5" s="2" t="s">
        <v>17</v>
      </c>
      <c r="AV5" s="2" t="s">
        <v>18</v>
      </c>
      <c r="AW5" s="2" t="s">
        <v>19</v>
      </c>
      <c r="AX5" s="2" t="s">
        <v>20</v>
      </c>
      <c r="AY5" s="2" t="s">
        <v>21</v>
      </c>
      <c r="AZ5" s="2" t="s">
        <v>21</v>
      </c>
      <c r="BA5" s="2" t="s">
        <v>16</v>
      </c>
      <c r="BB5" s="2" t="s">
        <v>17</v>
      </c>
      <c r="BC5" s="2" t="s">
        <v>18</v>
      </c>
      <c r="BD5" s="2" t="s">
        <v>19</v>
      </c>
      <c r="BE5" s="2" t="s">
        <v>20</v>
      </c>
      <c r="BF5" s="2" t="s">
        <v>21</v>
      </c>
      <c r="BG5" s="2" t="s">
        <v>21</v>
      </c>
      <c r="BH5" s="2" t="s">
        <v>16</v>
      </c>
      <c r="BI5" s="2" t="s">
        <v>17</v>
      </c>
      <c r="BJ5" s="2" t="s">
        <v>18</v>
      </c>
      <c r="BK5" s="2" t="s">
        <v>19</v>
      </c>
      <c r="BL5" s="2" t="s">
        <v>20</v>
      </c>
      <c r="BM5" s="2" t="s">
        <v>21</v>
      </c>
      <c r="BN5" s="2" t="s">
        <v>21</v>
      </c>
      <c r="BO5" s="2" t="s">
        <v>16</v>
      </c>
      <c r="BP5" s="2" t="s">
        <v>17</v>
      </c>
      <c r="BQ5" s="2" t="s">
        <v>18</v>
      </c>
      <c r="BR5" s="2" t="s">
        <v>19</v>
      </c>
      <c r="BS5" s="2" t="s">
        <v>20</v>
      </c>
      <c r="BT5" s="2" t="s">
        <v>21</v>
      </c>
      <c r="BU5" s="2" t="s">
        <v>21</v>
      </c>
      <c r="BV5" s="2" t="s">
        <v>16</v>
      </c>
      <c r="BW5" s="2" t="s">
        <v>17</v>
      </c>
      <c r="BX5" s="2" t="s">
        <v>18</v>
      </c>
      <c r="BY5" s="2" t="s">
        <v>19</v>
      </c>
      <c r="BZ5" s="2" t="s">
        <v>20</v>
      </c>
      <c r="CA5" s="2" t="s">
        <v>21</v>
      </c>
      <c r="CB5" s="2" t="s">
        <v>21</v>
      </c>
      <c r="CC5" s="2" t="s">
        <v>16</v>
      </c>
      <c r="CD5" s="2" t="s">
        <v>17</v>
      </c>
      <c r="CE5" s="2" t="s">
        <v>18</v>
      </c>
      <c r="CF5" s="2" t="s">
        <v>19</v>
      </c>
      <c r="CG5" s="2" t="s">
        <v>20</v>
      </c>
      <c r="CH5" s="2" t="s">
        <v>21</v>
      </c>
      <c r="CI5" s="2" t="s">
        <v>21</v>
      </c>
      <c r="CJ5" s="2" t="s">
        <v>16</v>
      </c>
      <c r="CK5" s="2" t="s">
        <v>17</v>
      </c>
      <c r="CL5" s="2" t="s">
        <v>18</v>
      </c>
      <c r="CM5" s="2" t="s">
        <v>19</v>
      </c>
      <c r="CN5" s="2" t="s">
        <v>20</v>
      </c>
      <c r="CO5" s="2" t="s">
        <v>21</v>
      </c>
      <c r="CP5" s="2" t="s">
        <v>21</v>
      </c>
      <c r="CQ5" s="2" t="s">
        <v>16</v>
      </c>
      <c r="CR5" s="2" t="s">
        <v>17</v>
      </c>
      <c r="CS5" s="2" t="s">
        <v>18</v>
      </c>
      <c r="CT5" s="2" t="s">
        <v>19</v>
      </c>
      <c r="CU5" s="2" t="s">
        <v>20</v>
      </c>
      <c r="CV5" s="2" t="s">
        <v>21</v>
      </c>
      <c r="CW5" s="2" t="s">
        <v>21</v>
      </c>
      <c r="CX5" s="2" t="s">
        <v>16</v>
      </c>
      <c r="CY5" s="2" t="s">
        <v>17</v>
      </c>
      <c r="CZ5" s="2" t="s">
        <v>18</v>
      </c>
      <c r="DA5" s="2" t="s">
        <v>19</v>
      </c>
      <c r="DB5" s="2" t="s">
        <v>20</v>
      </c>
      <c r="DC5" s="2" t="s">
        <v>21</v>
      </c>
      <c r="DD5" s="2" t="s">
        <v>21</v>
      </c>
      <c r="DE5" s="2" t="s">
        <v>16</v>
      </c>
      <c r="DF5" s="2" t="s">
        <v>17</v>
      </c>
      <c r="DG5" s="2" t="s">
        <v>18</v>
      </c>
      <c r="DH5" s="2" t="s">
        <v>19</v>
      </c>
      <c r="DI5" s="2" t="s">
        <v>20</v>
      </c>
      <c r="DJ5" s="2" t="s">
        <v>21</v>
      </c>
      <c r="DK5" s="2" t="s">
        <v>21</v>
      </c>
      <c r="DL5" s="2" t="s">
        <v>16</v>
      </c>
      <c r="DM5" s="2" t="s">
        <v>17</v>
      </c>
      <c r="DN5" s="2" t="s">
        <v>18</v>
      </c>
      <c r="DO5" s="2" t="s">
        <v>19</v>
      </c>
      <c r="DP5" s="2" t="s">
        <v>20</v>
      </c>
      <c r="DQ5" s="2" t="s">
        <v>21</v>
      </c>
      <c r="DR5" s="2" t="s">
        <v>21</v>
      </c>
      <c r="DS5" s="2" t="s">
        <v>16</v>
      </c>
      <c r="DT5" s="2" t="s">
        <v>17</v>
      </c>
      <c r="DU5" s="2" t="s">
        <v>18</v>
      </c>
      <c r="DV5" s="2" t="s">
        <v>19</v>
      </c>
      <c r="DW5" s="2" t="s">
        <v>20</v>
      </c>
      <c r="DX5" s="2" t="s">
        <v>21</v>
      </c>
      <c r="DY5" s="2" t="s">
        <v>21</v>
      </c>
      <c r="DZ5" s="2" t="s">
        <v>16</v>
      </c>
      <c r="EA5" s="2" t="s">
        <v>17</v>
      </c>
      <c r="EB5" s="2" t="s">
        <v>18</v>
      </c>
      <c r="EC5" s="2" t="s">
        <v>19</v>
      </c>
      <c r="ED5" s="2" t="s">
        <v>20</v>
      </c>
      <c r="EE5" s="2" t="s">
        <v>21</v>
      </c>
      <c r="EF5" s="2" t="s">
        <v>21</v>
      </c>
      <c r="EG5" s="2" t="s">
        <v>16</v>
      </c>
      <c r="EH5" s="2" t="s">
        <v>17</v>
      </c>
      <c r="EI5" s="2" t="s">
        <v>18</v>
      </c>
      <c r="EJ5" s="2" t="s">
        <v>19</v>
      </c>
      <c r="EK5" s="2" t="s">
        <v>20</v>
      </c>
      <c r="EL5" s="2" t="s">
        <v>21</v>
      </c>
      <c r="EM5" s="2" t="s">
        <v>21</v>
      </c>
      <c r="EN5" s="2" t="s">
        <v>16</v>
      </c>
      <c r="EO5" s="2" t="s">
        <v>17</v>
      </c>
      <c r="EP5" s="2" t="s">
        <v>18</v>
      </c>
      <c r="EQ5" s="2" t="s">
        <v>19</v>
      </c>
      <c r="ER5" s="2" t="s">
        <v>20</v>
      </c>
      <c r="ES5" s="2" t="s">
        <v>21</v>
      </c>
      <c r="ET5" s="2" t="s">
        <v>21</v>
      </c>
      <c r="EU5" s="2" t="s">
        <v>16</v>
      </c>
      <c r="EV5" s="2" t="s">
        <v>17</v>
      </c>
      <c r="EW5" s="2" t="s">
        <v>18</v>
      </c>
      <c r="EX5" s="2" t="s">
        <v>19</v>
      </c>
      <c r="EY5" s="2" t="s">
        <v>20</v>
      </c>
      <c r="EZ5" s="2" t="s">
        <v>21</v>
      </c>
      <c r="FA5" s="2" t="s">
        <v>21</v>
      </c>
      <c r="FB5" s="2" t="s">
        <v>16</v>
      </c>
      <c r="FC5" s="2" t="s">
        <v>17</v>
      </c>
      <c r="FD5" s="2" t="s">
        <v>18</v>
      </c>
      <c r="FE5" s="2" t="s">
        <v>19</v>
      </c>
      <c r="FF5" s="2" t="s">
        <v>20</v>
      </c>
      <c r="FG5" s="2" t="s">
        <v>21</v>
      </c>
      <c r="FH5" s="2" t="s">
        <v>21</v>
      </c>
      <c r="FI5" s="2" t="s">
        <v>16</v>
      </c>
      <c r="FJ5" s="2" t="s">
        <v>17</v>
      </c>
      <c r="FK5" s="2" t="s">
        <v>18</v>
      </c>
      <c r="FL5" s="2" t="s">
        <v>19</v>
      </c>
      <c r="FM5" s="2" t="s">
        <v>20</v>
      </c>
      <c r="FN5" s="2" t="s">
        <v>21</v>
      </c>
      <c r="FO5" s="2" t="s">
        <v>21</v>
      </c>
      <c r="FP5" s="2" t="s">
        <v>16</v>
      </c>
      <c r="FQ5" s="2" t="s">
        <v>17</v>
      </c>
      <c r="FR5" s="2" t="s">
        <v>18</v>
      </c>
      <c r="FS5" s="2" t="s">
        <v>19</v>
      </c>
      <c r="FT5" s="2" t="s">
        <v>20</v>
      </c>
      <c r="FU5" s="2" t="s">
        <v>21</v>
      </c>
      <c r="FV5" s="2" t="s">
        <v>21</v>
      </c>
      <c r="FW5" s="2" t="s">
        <v>16</v>
      </c>
      <c r="FX5" s="2" t="s">
        <v>17</v>
      </c>
      <c r="FY5" s="2" t="s">
        <v>18</v>
      </c>
      <c r="FZ5" s="2" t="s">
        <v>19</v>
      </c>
      <c r="GA5" s="2" t="s">
        <v>20</v>
      </c>
      <c r="GB5" s="2" t="s">
        <v>21</v>
      </c>
      <c r="GC5" s="2" t="s">
        <v>21</v>
      </c>
      <c r="GD5" s="2" t="s">
        <v>16</v>
      </c>
      <c r="GE5" s="2" t="s">
        <v>17</v>
      </c>
      <c r="GF5" s="2" t="s">
        <v>18</v>
      </c>
      <c r="GG5" s="2" t="s">
        <v>19</v>
      </c>
      <c r="GH5" s="2" t="s">
        <v>20</v>
      </c>
      <c r="GI5" s="2" t="s">
        <v>21</v>
      </c>
      <c r="GJ5" s="2" t="s">
        <v>21</v>
      </c>
      <c r="GK5" s="2" t="s">
        <v>16</v>
      </c>
      <c r="GL5" s="2" t="s">
        <v>17</v>
      </c>
      <c r="GM5" s="2" t="s">
        <v>18</v>
      </c>
      <c r="GN5" s="2" t="s">
        <v>19</v>
      </c>
      <c r="GO5" s="2" t="s">
        <v>20</v>
      </c>
      <c r="GP5" s="2" t="s">
        <v>21</v>
      </c>
      <c r="GQ5" s="2" t="s">
        <v>21</v>
      </c>
      <c r="GR5" s="2" t="s">
        <v>16</v>
      </c>
      <c r="GS5" s="2" t="s">
        <v>17</v>
      </c>
      <c r="GT5" s="2" t="s">
        <v>18</v>
      </c>
      <c r="GU5" s="2" t="s">
        <v>19</v>
      </c>
      <c r="GV5" s="2" t="s">
        <v>20</v>
      </c>
      <c r="GW5" s="2" t="s">
        <v>21</v>
      </c>
      <c r="GX5" s="2" t="s">
        <v>21</v>
      </c>
      <c r="GY5" s="2" t="s">
        <v>16</v>
      </c>
      <c r="GZ5" s="2" t="s">
        <v>17</v>
      </c>
      <c r="HA5" s="2" t="s">
        <v>18</v>
      </c>
      <c r="HB5" s="2" t="s">
        <v>19</v>
      </c>
      <c r="HC5" s="2" t="s">
        <v>20</v>
      </c>
      <c r="HD5" s="2" t="s">
        <v>21</v>
      </c>
      <c r="HE5" s="2" t="s">
        <v>21</v>
      </c>
      <c r="HF5" s="2" t="s">
        <v>16</v>
      </c>
      <c r="HG5" s="2" t="s">
        <v>17</v>
      </c>
      <c r="HH5" s="2" t="s">
        <v>18</v>
      </c>
      <c r="HI5" s="2" t="s">
        <v>19</v>
      </c>
      <c r="HJ5" s="2" t="s">
        <v>20</v>
      </c>
      <c r="HK5" s="2" t="s">
        <v>21</v>
      </c>
      <c r="HL5" s="2" t="s">
        <v>21</v>
      </c>
      <c r="HM5" s="2" t="s">
        <v>16</v>
      </c>
      <c r="HN5" s="2" t="s">
        <v>17</v>
      </c>
      <c r="HO5" s="2" t="s">
        <v>18</v>
      </c>
      <c r="HP5" s="2" t="s">
        <v>19</v>
      </c>
      <c r="HQ5" s="2" t="s">
        <v>20</v>
      </c>
      <c r="HR5" s="2" t="s">
        <v>21</v>
      </c>
      <c r="HS5" s="2" t="s">
        <v>21</v>
      </c>
      <c r="HT5" s="2" t="s">
        <v>16</v>
      </c>
      <c r="HU5" s="2" t="s">
        <v>17</v>
      </c>
      <c r="HV5" s="2" t="s">
        <v>18</v>
      </c>
      <c r="HW5" s="2" t="s">
        <v>19</v>
      </c>
      <c r="HX5" s="2" t="s">
        <v>20</v>
      </c>
      <c r="HY5" s="2" t="s">
        <v>21</v>
      </c>
      <c r="HZ5" s="2" t="s">
        <v>21</v>
      </c>
      <c r="IA5" s="2" t="s">
        <v>16</v>
      </c>
      <c r="IB5" s="2" t="s">
        <v>17</v>
      </c>
      <c r="IC5" s="2" t="s">
        <v>18</v>
      </c>
      <c r="ID5" s="2" t="s">
        <v>19</v>
      </c>
      <c r="IE5" s="2" t="s">
        <v>20</v>
      </c>
      <c r="IF5" s="2" t="s">
        <v>21</v>
      </c>
      <c r="IG5" s="2" t="s">
        <v>21</v>
      </c>
      <c r="IH5" s="2" t="s">
        <v>16</v>
      </c>
      <c r="II5" s="2" t="s">
        <v>17</v>
      </c>
      <c r="IJ5" s="2" t="s">
        <v>18</v>
      </c>
      <c r="IK5" s="2" t="s">
        <v>19</v>
      </c>
      <c r="IL5" s="2" t="s">
        <v>20</v>
      </c>
      <c r="IM5" s="2" t="s">
        <v>21</v>
      </c>
      <c r="IN5" s="2" t="s">
        <v>21</v>
      </c>
      <c r="IO5" s="2" t="s">
        <v>16</v>
      </c>
      <c r="IP5" s="2" t="s">
        <v>17</v>
      </c>
      <c r="IQ5" s="2" t="s">
        <v>18</v>
      </c>
      <c r="IR5" s="2" t="s">
        <v>19</v>
      </c>
      <c r="IS5" s="2" t="s">
        <v>20</v>
      </c>
      <c r="IT5" s="2" t="s">
        <v>21</v>
      </c>
      <c r="IU5" s="2" t="s">
        <v>21</v>
      </c>
      <c r="IV5" s="2" t="s">
        <v>16</v>
      </c>
      <c r="IW5" s="2" t="s">
        <v>17</v>
      </c>
      <c r="IX5" s="2" t="s">
        <v>18</v>
      </c>
      <c r="IY5" s="2" t="s">
        <v>19</v>
      </c>
      <c r="IZ5" s="2" t="s">
        <v>20</v>
      </c>
      <c r="JA5" s="2" t="s">
        <v>21</v>
      </c>
      <c r="JB5" s="2" t="s">
        <v>21</v>
      </c>
      <c r="JC5" s="2" t="s">
        <v>16</v>
      </c>
      <c r="JD5" s="2" t="s">
        <v>17</v>
      </c>
      <c r="JE5" s="2" t="s">
        <v>18</v>
      </c>
      <c r="JF5" s="2" t="s">
        <v>19</v>
      </c>
      <c r="JG5" s="2" t="s">
        <v>20</v>
      </c>
      <c r="JH5" s="2" t="s">
        <v>21</v>
      </c>
      <c r="JI5" s="2" t="s">
        <v>21</v>
      </c>
      <c r="JJ5" s="2" t="s">
        <v>16</v>
      </c>
      <c r="JK5" s="2" t="s">
        <v>17</v>
      </c>
      <c r="JL5" s="2" t="s">
        <v>18</v>
      </c>
      <c r="JM5" s="2" t="s">
        <v>19</v>
      </c>
      <c r="JN5" s="2" t="s">
        <v>20</v>
      </c>
      <c r="JO5" s="2" t="s">
        <v>21</v>
      </c>
      <c r="JP5" s="2" t="s">
        <v>21</v>
      </c>
      <c r="JQ5" s="2" t="s">
        <v>16</v>
      </c>
      <c r="JR5" s="2" t="s">
        <v>17</v>
      </c>
      <c r="JS5" s="2" t="s">
        <v>18</v>
      </c>
      <c r="JT5" s="2" t="s">
        <v>19</v>
      </c>
      <c r="JU5" s="2" t="s">
        <v>20</v>
      </c>
      <c r="JV5" s="2" t="s">
        <v>21</v>
      </c>
      <c r="JW5" s="2" t="s">
        <v>21</v>
      </c>
      <c r="JX5" s="2" t="s">
        <v>16</v>
      </c>
      <c r="JY5" s="2" t="s">
        <v>17</v>
      </c>
      <c r="JZ5" s="2" t="s">
        <v>18</v>
      </c>
      <c r="KA5" s="2" t="s">
        <v>19</v>
      </c>
      <c r="KB5" s="2" t="s">
        <v>20</v>
      </c>
      <c r="KC5" s="2" t="s">
        <v>21</v>
      </c>
      <c r="KD5" s="2" t="s">
        <v>21</v>
      </c>
      <c r="KE5" s="2" t="s">
        <v>16</v>
      </c>
      <c r="KF5" s="2" t="s">
        <v>17</v>
      </c>
      <c r="KG5" s="2" t="s">
        <v>18</v>
      </c>
      <c r="KH5" s="2" t="s">
        <v>19</v>
      </c>
      <c r="KI5" s="2" t="s">
        <v>20</v>
      </c>
      <c r="KJ5" s="2" t="s">
        <v>21</v>
      </c>
      <c r="KK5" s="2" t="s">
        <v>21</v>
      </c>
      <c r="KL5" s="2" t="s">
        <v>16</v>
      </c>
      <c r="KM5" s="2" t="s">
        <v>17</v>
      </c>
      <c r="KN5" s="2" t="s">
        <v>18</v>
      </c>
      <c r="KO5" s="2" t="s">
        <v>19</v>
      </c>
      <c r="KP5" s="2" t="s">
        <v>20</v>
      </c>
      <c r="KQ5" s="2" t="s">
        <v>21</v>
      </c>
      <c r="KR5" s="2" t="s">
        <v>21</v>
      </c>
      <c r="KS5" s="2" t="s">
        <v>16</v>
      </c>
      <c r="KT5" s="2" t="s">
        <v>17</v>
      </c>
      <c r="KU5" s="2" t="s">
        <v>18</v>
      </c>
      <c r="KV5" s="2" t="s">
        <v>19</v>
      </c>
      <c r="KW5" s="2" t="s">
        <v>20</v>
      </c>
      <c r="KX5" s="2" t="s">
        <v>21</v>
      </c>
      <c r="KY5" s="2" t="s">
        <v>21</v>
      </c>
      <c r="KZ5" s="2" t="s">
        <v>16</v>
      </c>
      <c r="LA5" s="2" t="s">
        <v>17</v>
      </c>
      <c r="LB5" s="2" t="s">
        <v>18</v>
      </c>
      <c r="LC5" s="2" t="s">
        <v>19</v>
      </c>
      <c r="LD5" s="2" t="s">
        <v>20</v>
      </c>
      <c r="LE5" s="2" t="s">
        <v>21</v>
      </c>
      <c r="LF5" s="2" t="s">
        <v>21</v>
      </c>
      <c r="LG5" s="2" t="s">
        <v>16</v>
      </c>
      <c r="LH5" s="2" t="s">
        <v>17</v>
      </c>
      <c r="LI5" s="2" t="s">
        <v>18</v>
      </c>
      <c r="LJ5" s="2" t="s">
        <v>19</v>
      </c>
      <c r="LK5" s="2" t="s">
        <v>20</v>
      </c>
      <c r="LL5" s="2" t="s">
        <v>21</v>
      </c>
      <c r="LM5" s="2" t="s">
        <v>21</v>
      </c>
      <c r="LN5" s="2" t="s">
        <v>16</v>
      </c>
      <c r="LO5" s="2" t="s">
        <v>17</v>
      </c>
      <c r="LP5" s="2" t="s">
        <v>18</v>
      </c>
      <c r="LQ5" s="2" t="s">
        <v>19</v>
      </c>
      <c r="LR5" s="2" t="s">
        <v>20</v>
      </c>
      <c r="LS5" s="2" t="s">
        <v>21</v>
      </c>
      <c r="LT5" s="2" t="s">
        <v>21</v>
      </c>
      <c r="LU5" s="2" t="s">
        <v>16</v>
      </c>
      <c r="LV5" s="2" t="s">
        <v>17</v>
      </c>
      <c r="LW5" s="2" t="s">
        <v>18</v>
      </c>
      <c r="LX5" s="2" t="s">
        <v>19</v>
      </c>
      <c r="LY5" s="2" t="s">
        <v>20</v>
      </c>
      <c r="LZ5" s="2" t="s">
        <v>21</v>
      </c>
      <c r="MA5" s="2" t="s">
        <v>21</v>
      </c>
      <c r="MB5" s="2" t="s">
        <v>16</v>
      </c>
      <c r="MC5" s="2" t="s">
        <v>17</v>
      </c>
      <c r="MD5" s="2" t="s">
        <v>18</v>
      </c>
      <c r="ME5" s="2" t="s">
        <v>19</v>
      </c>
      <c r="MF5" s="2" t="s">
        <v>20</v>
      </c>
      <c r="MG5" s="2" t="s">
        <v>21</v>
      </c>
      <c r="MH5" s="2" t="s">
        <v>21</v>
      </c>
      <c r="MI5" s="2" t="s">
        <v>16</v>
      </c>
      <c r="MJ5" s="2" t="s">
        <v>17</v>
      </c>
      <c r="MK5" s="2" t="s">
        <v>18</v>
      </c>
      <c r="ML5" s="2" t="s">
        <v>19</v>
      </c>
      <c r="MM5" s="2" t="s">
        <v>20</v>
      </c>
      <c r="MN5" s="2" t="s">
        <v>21</v>
      </c>
      <c r="MO5" s="2" t="s">
        <v>21</v>
      </c>
      <c r="MP5" s="2" t="s">
        <v>16</v>
      </c>
      <c r="MQ5" s="2" t="s">
        <v>17</v>
      </c>
      <c r="MR5" s="2" t="s">
        <v>18</v>
      </c>
      <c r="MS5" s="2" t="s">
        <v>19</v>
      </c>
      <c r="MT5" s="2" t="s">
        <v>20</v>
      </c>
      <c r="MU5" s="2" t="s">
        <v>21</v>
      </c>
      <c r="MV5" s="2" t="s">
        <v>21</v>
      </c>
      <c r="MW5" s="2" t="s">
        <v>16</v>
      </c>
      <c r="MX5" s="2" t="s">
        <v>17</v>
      </c>
      <c r="MY5" s="2" t="s">
        <v>18</v>
      </c>
      <c r="MZ5" s="2" t="s">
        <v>19</v>
      </c>
      <c r="NA5" s="2" t="s">
        <v>20</v>
      </c>
      <c r="NB5" s="2" t="s">
        <v>21</v>
      </c>
      <c r="NC5" s="2" t="s">
        <v>21</v>
      </c>
      <c r="ND5" s="2" t="s">
        <v>16</v>
      </c>
      <c r="NE5" s="2" t="s">
        <v>17</v>
      </c>
      <c r="NF5" s="2" t="s">
        <v>18</v>
      </c>
      <c r="NG5" s="2" t="s">
        <v>19</v>
      </c>
      <c r="NH5" s="2" t="s">
        <v>20</v>
      </c>
      <c r="NI5" s="2" t="s">
        <v>21</v>
      </c>
    </row>
    <row r="6" spans="1:373" s="39" customFormat="1" ht="15" thickBot="1" x14ac:dyDescent="0.25">
      <c r="A6" s="19" t="str">
        <f>IFERROR(VLOOKUP(B6,#REF!,2,FALSE)," ")</f>
        <v xml:space="preserve"> </v>
      </c>
      <c r="B6" s="20">
        <v>71523</v>
      </c>
      <c r="C6" s="1053" t="str">
        <f>IFERROR(VLOOKUP(B6,Claves!A:G,4,FALSE)," ")</f>
        <v>Ind ADULT CNTRL LINERS 20X18</v>
      </c>
      <c r="D6" s="1053"/>
      <c r="E6" s="1053"/>
      <c r="F6" s="1054"/>
      <c r="G6" s="81">
        <v>217.36282142857141</v>
      </c>
      <c r="H6" s="28">
        <f t="shared" ref="H6:BT6" si="0">H17/H$4</f>
        <v>0</v>
      </c>
      <c r="I6" s="28">
        <f t="shared" si="0"/>
        <v>0</v>
      </c>
      <c r="J6" s="28">
        <f t="shared" si="0"/>
        <v>94.251666666666665</v>
      </c>
      <c r="K6" s="28">
        <f t="shared" si="0"/>
        <v>121.90475000000001</v>
      </c>
      <c r="L6" s="28">
        <f t="shared" si="0"/>
        <v>136.364</v>
      </c>
      <c r="M6" s="28">
        <f t="shared" si="0"/>
        <v>118.79383333333332</v>
      </c>
      <c r="N6" s="28">
        <f t="shared" si="0"/>
        <v>107.46271428571427</v>
      </c>
      <c r="O6" s="28">
        <f t="shared" si="0"/>
        <v>0</v>
      </c>
      <c r="P6" s="28">
        <f t="shared" si="0"/>
        <v>0</v>
      </c>
      <c r="Q6" s="28">
        <f t="shared" si="0"/>
        <v>81.7333</v>
      </c>
      <c r="R6" s="28">
        <f t="shared" si="0"/>
        <v>89.435000000000002</v>
      </c>
      <c r="S6" s="28">
        <f t="shared" si="0"/>
        <v>101.27700000000003</v>
      </c>
      <c r="T6" s="28">
        <f t="shared" si="0"/>
        <v>107.68576923076922</v>
      </c>
      <c r="U6" s="28">
        <f t="shared" si="0"/>
        <v>115.84649999999999</v>
      </c>
      <c r="V6" s="28">
        <f t="shared" si="0"/>
        <v>0</v>
      </c>
      <c r="W6" s="28">
        <f t="shared" si="0"/>
        <v>0</v>
      </c>
      <c r="X6" s="28">
        <f t="shared" si="0"/>
        <v>148.94129411764703</v>
      </c>
      <c r="Y6" s="28">
        <f t="shared" si="0"/>
        <v>160.88049999999998</v>
      </c>
      <c r="Z6" s="28">
        <f t="shared" si="0"/>
        <v>168.41810526315786</v>
      </c>
      <c r="AA6" s="28">
        <f t="shared" si="0"/>
        <v>168.7466</v>
      </c>
      <c r="AB6" s="28">
        <f t="shared" si="0"/>
        <v>172.54966666666667</v>
      </c>
      <c r="AC6" s="28">
        <f t="shared" si="0"/>
        <v>0</v>
      </c>
      <c r="AD6" s="28">
        <f t="shared" si="0"/>
        <v>0</v>
      </c>
      <c r="AE6" s="28">
        <f t="shared" si="0"/>
        <v>170.18695833333337</v>
      </c>
      <c r="AF6" s="28">
        <f t="shared" si="0"/>
        <v>171.57404000000002</v>
      </c>
      <c r="AG6" s="28">
        <f t="shared" si="0"/>
        <v>170.43315384615386</v>
      </c>
      <c r="AH6" s="28">
        <f t="shared" si="0"/>
        <v>169.77222222222215</v>
      </c>
      <c r="AI6" s="28">
        <f t="shared" si="0"/>
        <v>0</v>
      </c>
      <c r="AJ6" s="28">
        <f t="shared" si="0"/>
        <v>0</v>
      </c>
      <c r="AK6" s="28">
        <f t="shared" si="0"/>
        <v>0</v>
      </c>
      <c r="AL6" s="28">
        <f t="shared" si="0"/>
        <v>198.91125806451612</v>
      </c>
      <c r="AM6" s="28">
        <f t="shared" si="0"/>
        <v>6445.8029999999999</v>
      </c>
      <c r="AN6" s="28">
        <f t="shared" si="0"/>
        <v>70.422499999999999</v>
      </c>
      <c r="AO6" s="28">
        <f t="shared" si="0"/>
        <v>51.215333333333326</v>
      </c>
      <c r="AP6" s="28">
        <f t="shared" si="0"/>
        <v>54.150750000000002</v>
      </c>
      <c r="AQ6" s="28">
        <f t="shared" si="0"/>
        <v>0</v>
      </c>
      <c r="AR6" s="28">
        <f t="shared" si="0"/>
        <v>0</v>
      </c>
      <c r="AS6" s="28">
        <f t="shared" si="0"/>
        <v>0</v>
      </c>
      <c r="AT6" s="28">
        <f t="shared" si="0"/>
        <v>80.024875000000009</v>
      </c>
      <c r="AU6" s="28">
        <f t="shared" si="0"/>
        <v>95.911333333333332</v>
      </c>
      <c r="AV6" s="28">
        <f t="shared" si="0"/>
        <v>101.6857</v>
      </c>
      <c r="AW6" s="28">
        <f t="shared" si="0"/>
        <v>109.5139090909091</v>
      </c>
      <c r="AX6" s="28">
        <f t="shared" si="0"/>
        <v>0</v>
      </c>
      <c r="AY6" s="28">
        <f t="shared" si="0"/>
        <v>0</v>
      </c>
      <c r="AZ6" s="28">
        <f t="shared" si="0"/>
        <v>115.08435714285713</v>
      </c>
      <c r="BA6" s="28">
        <f t="shared" si="0"/>
        <v>120.78546666666666</v>
      </c>
      <c r="BB6" s="28">
        <f t="shared" si="0"/>
        <v>126.64056249999999</v>
      </c>
      <c r="BC6" s="28">
        <f t="shared" si="0"/>
        <v>123.52205882352941</v>
      </c>
      <c r="BD6" s="28">
        <f t="shared" si="0"/>
        <v>129.99705555555556</v>
      </c>
      <c r="BE6" s="28">
        <f t="shared" si="0"/>
        <v>0</v>
      </c>
      <c r="BF6" s="28">
        <f t="shared" si="0"/>
        <v>0</v>
      </c>
      <c r="BG6" s="28">
        <f t="shared" si="0"/>
        <v>143.18200000000002</v>
      </c>
      <c r="BH6" s="28">
        <f t="shared" si="0"/>
        <v>142.25118181818181</v>
      </c>
      <c r="BI6" s="28">
        <f t="shared" si="0"/>
        <v>146.27239130434782</v>
      </c>
      <c r="BJ6" s="28">
        <f t="shared" si="0"/>
        <v>148.18020833333333</v>
      </c>
      <c r="BK6" s="28">
        <f t="shared" si="0"/>
        <v>151.30132</v>
      </c>
      <c r="BL6" s="28">
        <f t="shared" si="0"/>
        <v>0</v>
      </c>
      <c r="BM6" s="28">
        <f t="shared" si="0"/>
        <v>0</v>
      </c>
      <c r="BN6" s="28">
        <f>BN17/BN$4</f>
        <v>163.28957142857143</v>
      </c>
      <c r="BO6" s="28">
        <f t="shared" si="0"/>
        <v>157.65889655172415</v>
      </c>
      <c r="BP6" s="28">
        <f t="shared" si="0"/>
        <v>4797.2429999999995</v>
      </c>
      <c r="BQ6" s="28">
        <f t="shared" si="0"/>
        <v>74.156499999999994</v>
      </c>
      <c r="BR6" s="28">
        <f t="shared" si="0"/>
        <v>73.266666666666666</v>
      </c>
      <c r="BS6" s="28">
        <f t="shared" si="0"/>
        <v>75.489749999999987</v>
      </c>
      <c r="BT6" s="28">
        <f t="shared" si="0"/>
        <v>0</v>
      </c>
      <c r="BU6" s="28">
        <f t="shared" ref="BU6:EF6" si="1">BU17/BU$4</f>
        <v>0</v>
      </c>
      <c r="BV6" s="28">
        <f t="shared" si="1"/>
        <v>123.16271428571427</v>
      </c>
      <c r="BW6" s="28">
        <f t="shared" si="1"/>
        <v>149.64712500000002</v>
      </c>
      <c r="BX6" s="28">
        <f t="shared" si="1"/>
        <v>175.22544444444443</v>
      </c>
      <c r="BY6" s="28">
        <f t="shared" si="1"/>
        <v>169.1198</v>
      </c>
      <c r="BZ6" s="28">
        <f t="shared" si="1"/>
        <v>171.30200000000002</v>
      </c>
      <c r="CA6" s="28">
        <f t="shared" si="1"/>
        <v>0</v>
      </c>
      <c r="CB6" s="28">
        <f t="shared" si="1"/>
        <v>0</v>
      </c>
      <c r="CC6" s="28">
        <f t="shared" si="1"/>
        <v>162.79414285714284</v>
      </c>
      <c r="CD6" s="28">
        <f t="shared" si="1"/>
        <v>179.89660000000001</v>
      </c>
      <c r="CE6" s="28">
        <f t="shared" si="1"/>
        <v>186.5920625</v>
      </c>
      <c r="CF6" s="28">
        <f t="shared" si="1"/>
        <v>183.96376470588234</v>
      </c>
      <c r="CG6" s="28">
        <f t="shared" si="1"/>
        <v>191.40833333333333</v>
      </c>
      <c r="CH6" s="28">
        <f t="shared" si="1"/>
        <v>0</v>
      </c>
      <c r="CI6" s="28">
        <f t="shared" si="1"/>
        <v>0</v>
      </c>
      <c r="CJ6" s="28">
        <f t="shared" si="1"/>
        <v>197.19209523809522</v>
      </c>
      <c r="CK6" s="28">
        <f t="shared" si="1"/>
        <v>192.25431818181815</v>
      </c>
      <c r="CL6" s="28">
        <f t="shared" si="1"/>
        <v>196.79221739130432</v>
      </c>
      <c r="CM6" s="28">
        <f t="shared" si="1"/>
        <v>194.0164583333333</v>
      </c>
      <c r="CN6" s="28">
        <f t="shared" si="1"/>
        <v>0</v>
      </c>
      <c r="CO6" s="28">
        <f t="shared" si="1"/>
        <v>0</v>
      </c>
      <c r="CP6" s="28">
        <f t="shared" si="1"/>
        <v>0</v>
      </c>
      <c r="CQ6" s="28">
        <f t="shared" si="1"/>
        <v>0</v>
      </c>
      <c r="CR6" s="28">
        <f t="shared" si="1"/>
        <v>0</v>
      </c>
      <c r="CS6" s="28">
        <f t="shared" si="1"/>
        <v>0</v>
      </c>
      <c r="CT6" s="28">
        <f t="shared" si="1"/>
        <v>133.58174193548385</v>
      </c>
      <c r="CU6" s="28">
        <f t="shared" si="1"/>
        <v>0</v>
      </c>
      <c r="CV6" s="28">
        <f t="shared" si="1"/>
        <v>0</v>
      </c>
      <c r="CW6" s="28">
        <f t="shared" si="1"/>
        <v>0</v>
      </c>
      <c r="CX6" s="28">
        <f t="shared" si="1"/>
        <v>0</v>
      </c>
      <c r="CY6" s="28">
        <f t="shared" si="1"/>
        <v>0</v>
      </c>
      <c r="CZ6" s="28">
        <f t="shared" si="1"/>
        <v>0</v>
      </c>
      <c r="DA6" s="28">
        <f t="shared" si="1"/>
        <v>0</v>
      </c>
      <c r="DB6" s="28">
        <f t="shared" si="1"/>
        <v>0</v>
      </c>
      <c r="DC6" s="28">
        <f t="shared" si="1"/>
        <v>0</v>
      </c>
      <c r="DD6" s="28">
        <f t="shared" si="1"/>
        <v>0</v>
      </c>
      <c r="DE6" s="28">
        <f t="shared" si="1"/>
        <v>0</v>
      </c>
      <c r="DF6" s="28">
        <f t="shared" si="1"/>
        <v>0</v>
      </c>
      <c r="DG6" s="28">
        <f t="shared" si="1"/>
        <v>0</v>
      </c>
      <c r="DH6" s="28">
        <f t="shared" si="1"/>
        <v>0</v>
      </c>
      <c r="DI6" s="28">
        <f t="shared" si="1"/>
        <v>0</v>
      </c>
      <c r="DJ6" s="28">
        <f t="shared" si="1"/>
        <v>0</v>
      </c>
      <c r="DK6" s="28">
        <f t="shared" si="1"/>
        <v>0</v>
      </c>
      <c r="DL6" s="28">
        <f t="shared" si="1"/>
        <v>0</v>
      </c>
      <c r="DM6" s="28">
        <f t="shared" si="1"/>
        <v>0</v>
      </c>
      <c r="DN6" s="28">
        <f t="shared" si="1"/>
        <v>0</v>
      </c>
      <c r="DO6" s="28">
        <f t="shared" si="1"/>
        <v>0</v>
      </c>
      <c r="DP6" s="28">
        <f t="shared" si="1"/>
        <v>0</v>
      </c>
      <c r="DQ6" s="28">
        <f t="shared" si="1"/>
        <v>0</v>
      </c>
      <c r="DR6" s="28">
        <f t="shared" si="1"/>
        <v>0</v>
      </c>
      <c r="DS6" s="28">
        <f t="shared" si="1"/>
        <v>0</v>
      </c>
      <c r="DT6" s="28">
        <f t="shared" si="1"/>
        <v>0</v>
      </c>
      <c r="DU6" s="28">
        <f t="shared" si="1"/>
        <v>0</v>
      </c>
      <c r="DV6" s="28">
        <f t="shared" si="1"/>
        <v>0</v>
      </c>
      <c r="DW6" s="28">
        <f t="shared" si="1"/>
        <v>0</v>
      </c>
      <c r="DX6" s="28">
        <f t="shared" si="1"/>
        <v>0</v>
      </c>
      <c r="DY6" s="28">
        <f t="shared" si="1"/>
        <v>0</v>
      </c>
      <c r="DZ6" s="28">
        <f t="shared" si="1"/>
        <v>0</v>
      </c>
      <c r="EA6" s="28">
        <f t="shared" si="1"/>
        <v>0</v>
      </c>
      <c r="EB6" s="28">
        <f t="shared" si="1"/>
        <v>0</v>
      </c>
      <c r="EC6" s="28">
        <f t="shared" si="1"/>
        <v>0</v>
      </c>
      <c r="ED6" s="28">
        <f t="shared" si="1"/>
        <v>0</v>
      </c>
      <c r="EE6" s="28">
        <f t="shared" si="1"/>
        <v>0</v>
      </c>
      <c r="EF6" s="28">
        <f t="shared" si="1"/>
        <v>0</v>
      </c>
      <c r="EG6" s="28">
        <f t="shared" ref="EG6:GR6" si="2">EG17/EG$4</f>
        <v>0</v>
      </c>
      <c r="EH6" s="28">
        <f t="shared" si="2"/>
        <v>0</v>
      </c>
      <c r="EI6" s="28">
        <f t="shared" si="2"/>
        <v>0</v>
      </c>
      <c r="EJ6" s="28">
        <f t="shared" si="2"/>
        <v>0</v>
      </c>
      <c r="EK6" s="28">
        <f t="shared" si="2"/>
        <v>0</v>
      </c>
      <c r="EL6" s="28">
        <f t="shared" si="2"/>
        <v>0</v>
      </c>
      <c r="EM6" s="28">
        <f t="shared" si="2"/>
        <v>0</v>
      </c>
      <c r="EN6" s="28">
        <f t="shared" si="2"/>
        <v>0</v>
      </c>
      <c r="EO6" s="28">
        <f t="shared" si="2"/>
        <v>0</v>
      </c>
      <c r="EP6" s="28">
        <f t="shared" si="2"/>
        <v>0</v>
      </c>
      <c r="EQ6" s="28">
        <f t="shared" si="2"/>
        <v>0</v>
      </c>
      <c r="ER6" s="28">
        <f t="shared" si="2"/>
        <v>0</v>
      </c>
      <c r="ES6" s="28">
        <f t="shared" si="2"/>
        <v>0</v>
      </c>
      <c r="ET6" s="28">
        <f t="shared" si="2"/>
        <v>0</v>
      </c>
      <c r="EU6" s="28">
        <f t="shared" si="2"/>
        <v>0</v>
      </c>
      <c r="EV6" s="28">
        <f t="shared" si="2"/>
        <v>0</v>
      </c>
      <c r="EW6" s="28">
        <f t="shared" si="2"/>
        <v>0</v>
      </c>
      <c r="EX6" s="28">
        <f t="shared" si="2"/>
        <v>0</v>
      </c>
      <c r="EY6" s="28">
        <f t="shared" si="2"/>
        <v>0</v>
      </c>
      <c r="EZ6" s="28">
        <f t="shared" si="2"/>
        <v>0</v>
      </c>
      <c r="FA6" s="28">
        <f t="shared" si="2"/>
        <v>0</v>
      </c>
      <c r="FB6" s="28">
        <f t="shared" si="2"/>
        <v>0</v>
      </c>
      <c r="FC6" s="28">
        <f t="shared" si="2"/>
        <v>0</v>
      </c>
      <c r="FD6" s="28">
        <f t="shared" si="2"/>
        <v>0</v>
      </c>
      <c r="FE6" s="28">
        <f t="shared" si="2"/>
        <v>0</v>
      </c>
      <c r="FF6" s="28">
        <f t="shared" si="2"/>
        <v>0</v>
      </c>
      <c r="FG6" s="28">
        <f t="shared" si="2"/>
        <v>3750</v>
      </c>
      <c r="FH6" s="28">
        <f t="shared" si="2"/>
        <v>3000</v>
      </c>
      <c r="FI6" s="28">
        <f t="shared" si="2"/>
        <v>2500</v>
      </c>
      <c r="FJ6" s="28">
        <f t="shared" si="2"/>
        <v>0</v>
      </c>
      <c r="FK6" s="28">
        <f t="shared" si="2"/>
        <v>0</v>
      </c>
      <c r="FL6" s="28">
        <f t="shared" si="2"/>
        <v>1666.6666666666667</v>
      </c>
      <c r="FM6" s="28">
        <f t="shared" si="2"/>
        <v>0</v>
      </c>
      <c r="FN6" s="28">
        <f t="shared" si="2"/>
        <v>0</v>
      </c>
      <c r="FO6" s="28">
        <f t="shared" si="2"/>
        <v>1250</v>
      </c>
      <c r="FP6" s="28">
        <f t="shared" si="2"/>
        <v>0</v>
      </c>
      <c r="FQ6" s="28">
        <f t="shared" si="2"/>
        <v>1071.4285714285713</v>
      </c>
      <c r="FR6" s="28">
        <f t="shared" si="2"/>
        <v>0</v>
      </c>
      <c r="FS6" s="28">
        <f t="shared" si="2"/>
        <v>0</v>
      </c>
      <c r="FT6" s="28">
        <f t="shared" si="2"/>
        <v>0</v>
      </c>
      <c r="FU6" s="28">
        <f t="shared" si="2"/>
        <v>0</v>
      </c>
      <c r="FV6" s="28">
        <f t="shared" si="2"/>
        <v>0</v>
      </c>
      <c r="FW6" s="28">
        <f t="shared" si="2"/>
        <v>0</v>
      </c>
      <c r="FX6" s="28">
        <f t="shared" si="2"/>
        <v>0</v>
      </c>
      <c r="FY6" s="28">
        <f t="shared" si="2"/>
        <v>0</v>
      </c>
      <c r="FZ6" s="28">
        <f t="shared" si="2"/>
        <v>0</v>
      </c>
      <c r="GA6" s="28">
        <f t="shared" si="2"/>
        <v>0</v>
      </c>
      <c r="GB6" s="28">
        <f t="shared" si="2"/>
        <v>0</v>
      </c>
      <c r="GC6" s="28">
        <f t="shared" si="2"/>
        <v>0</v>
      </c>
      <c r="GD6" s="28">
        <f t="shared" si="2"/>
        <v>0</v>
      </c>
      <c r="GE6" s="28">
        <f t="shared" si="2"/>
        <v>0</v>
      </c>
      <c r="GF6" s="28">
        <f t="shared" si="2"/>
        <v>0</v>
      </c>
      <c r="GG6" s="28">
        <f t="shared" si="2"/>
        <v>0</v>
      </c>
      <c r="GH6" s="28">
        <f t="shared" si="2"/>
        <v>0</v>
      </c>
      <c r="GI6" s="28">
        <f t="shared" si="2"/>
        <v>0</v>
      </c>
      <c r="GJ6" s="28">
        <f t="shared" si="2"/>
        <v>0</v>
      </c>
      <c r="GK6" s="28">
        <f t="shared" si="2"/>
        <v>0</v>
      </c>
      <c r="GL6" s="28">
        <f t="shared" si="2"/>
        <v>0</v>
      </c>
      <c r="GM6" s="28">
        <f t="shared" si="2"/>
        <v>0</v>
      </c>
      <c r="GN6" s="28">
        <f t="shared" si="2"/>
        <v>0</v>
      </c>
      <c r="GO6" s="28">
        <f t="shared" si="2"/>
        <v>0</v>
      </c>
      <c r="GP6" s="28">
        <f t="shared" si="2"/>
        <v>0</v>
      </c>
      <c r="GQ6" s="28">
        <f t="shared" si="2"/>
        <v>0</v>
      </c>
      <c r="GR6" s="28">
        <f t="shared" si="2"/>
        <v>0</v>
      </c>
      <c r="GS6" s="28">
        <f t="shared" ref="GS6:JD6" si="3">GS17/GS$4</f>
        <v>0</v>
      </c>
      <c r="GT6" s="28">
        <f t="shared" si="3"/>
        <v>0</v>
      </c>
      <c r="GU6" s="28">
        <f t="shared" si="3"/>
        <v>0</v>
      </c>
      <c r="GV6" s="28">
        <f t="shared" si="3"/>
        <v>0</v>
      </c>
      <c r="GW6" s="28">
        <f t="shared" si="3"/>
        <v>0</v>
      </c>
      <c r="GX6" s="28">
        <f t="shared" si="3"/>
        <v>0</v>
      </c>
      <c r="GY6" s="28">
        <f t="shared" si="3"/>
        <v>0</v>
      </c>
      <c r="GZ6" s="28">
        <f t="shared" si="3"/>
        <v>0</v>
      </c>
      <c r="HA6" s="28">
        <f t="shared" si="3"/>
        <v>0</v>
      </c>
      <c r="HB6" s="28">
        <f t="shared" si="3"/>
        <v>0</v>
      </c>
      <c r="HC6" s="28">
        <f t="shared" si="3"/>
        <v>0</v>
      </c>
      <c r="HD6" s="28">
        <f t="shared" si="3"/>
        <v>0</v>
      </c>
      <c r="HE6" s="28">
        <f t="shared" si="3"/>
        <v>0</v>
      </c>
      <c r="HF6" s="28">
        <f t="shared" si="3"/>
        <v>0</v>
      </c>
      <c r="HG6" s="28">
        <f t="shared" si="3"/>
        <v>0</v>
      </c>
      <c r="HH6" s="28">
        <f t="shared" si="3"/>
        <v>0</v>
      </c>
      <c r="HI6" s="28">
        <f t="shared" si="3"/>
        <v>0</v>
      </c>
      <c r="HJ6" s="28">
        <f t="shared" si="3"/>
        <v>0</v>
      </c>
      <c r="HK6" s="28">
        <f t="shared" si="3"/>
        <v>0</v>
      </c>
      <c r="HL6" s="28">
        <f t="shared" si="3"/>
        <v>0</v>
      </c>
      <c r="HM6" s="28">
        <f t="shared" si="3"/>
        <v>0</v>
      </c>
      <c r="HN6" s="28">
        <f t="shared" si="3"/>
        <v>0</v>
      </c>
      <c r="HO6" s="28">
        <f t="shared" si="3"/>
        <v>0</v>
      </c>
      <c r="HP6" s="28">
        <f t="shared" si="3"/>
        <v>0</v>
      </c>
      <c r="HQ6" s="28">
        <f t="shared" si="3"/>
        <v>0</v>
      </c>
      <c r="HR6" s="28">
        <f t="shared" si="3"/>
        <v>0</v>
      </c>
      <c r="HS6" s="28">
        <f t="shared" si="3"/>
        <v>0</v>
      </c>
      <c r="HT6" s="28">
        <f t="shared" si="3"/>
        <v>0</v>
      </c>
      <c r="HU6" s="28">
        <f t="shared" si="3"/>
        <v>0</v>
      </c>
      <c r="HV6" s="28">
        <f t="shared" si="3"/>
        <v>0</v>
      </c>
      <c r="HW6" s="28">
        <f t="shared" si="3"/>
        <v>0</v>
      </c>
      <c r="HX6" s="28">
        <f t="shared" si="3"/>
        <v>0</v>
      </c>
      <c r="HY6" s="28">
        <f t="shared" si="3"/>
        <v>0</v>
      </c>
      <c r="HZ6" s="28">
        <f t="shared" si="3"/>
        <v>0</v>
      </c>
      <c r="IA6" s="28">
        <f t="shared" si="3"/>
        <v>0</v>
      </c>
      <c r="IB6" s="28">
        <f t="shared" si="3"/>
        <v>0</v>
      </c>
      <c r="IC6" s="28">
        <f t="shared" si="3"/>
        <v>0</v>
      </c>
      <c r="ID6" s="28">
        <f t="shared" si="3"/>
        <v>0</v>
      </c>
      <c r="IE6" s="28">
        <f t="shared" si="3"/>
        <v>0</v>
      </c>
      <c r="IF6" s="28">
        <f t="shared" si="3"/>
        <v>0</v>
      </c>
      <c r="IG6" s="28">
        <f t="shared" si="3"/>
        <v>0</v>
      </c>
      <c r="IH6" s="28">
        <f t="shared" si="3"/>
        <v>0</v>
      </c>
      <c r="II6" s="28">
        <f t="shared" si="3"/>
        <v>0</v>
      </c>
      <c r="IJ6" s="28">
        <f t="shared" si="3"/>
        <v>0</v>
      </c>
      <c r="IK6" s="28">
        <f t="shared" si="3"/>
        <v>0</v>
      </c>
      <c r="IL6" s="28">
        <f t="shared" si="3"/>
        <v>0</v>
      </c>
      <c r="IM6" s="28">
        <f t="shared" si="3"/>
        <v>0</v>
      </c>
      <c r="IN6" s="28">
        <f t="shared" si="3"/>
        <v>0</v>
      </c>
      <c r="IO6" s="28">
        <f t="shared" si="3"/>
        <v>0</v>
      </c>
      <c r="IP6" s="28">
        <f t="shared" si="3"/>
        <v>0</v>
      </c>
      <c r="IQ6" s="28">
        <f t="shared" si="3"/>
        <v>0</v>
      </c>
      <c r="IR6" s="28">
        <f t="shared" si="3"/>
        <v>0</v>
      </c>
      <c r="IS6" s="28">
        <f t="shared" si="3"/>
        <v>0</v>
      </c>
      <c r="IT6" s="28">
        <f t="shared" si="3"/>
        <v>0</v>
      </c>
      <c r="IU6" s="28">
        <f t="shared" si="3"/>
        <v>0</v>
      </c>
      <c r="IV6" s="28">
        <f t="shared" si="3"/>
        <v>0</v>
      </c>
      <c r="IW6" s="28">
        <f t="shared" si="3"/>
        <v>0</v>
      </c>
      <c r="IX6" s="28">
        <f t="shared" si="3"/>
        <v>0</v>
      </c>
      <c r="IY6" s="28">
        <f t="shared" si="3"/>
        <v>0</v>
      </c>
      <c r="IZ6" s="28">
        <f t="shared" si="3"/>
        <v>0</v>
      </c>
      <c r="JA6" s="28">
        <f t="shared" si="3"/>
        <v>0</v>
      </c>
      <c r="JB6" s="28">
        <f t="shared" si="3"/>
        <v>0</v>
      </c>
      <c r="JC6" s="28">
        <f t="shared" si="3"/>
        <v>0</v>
      </c>
      <c r="JD6" s="28">
        <f t="shared" si="3"/>
        <v>0</v>
      </c>
      <c r="JE6" s="28">
        <f t="shared" ref="JE6:LP6" si="4">JE17/JE$4</f>
        <v>0</v>
      </c>
      <c r="JF6" s="28">
        <f t="shared" si="4"/>
        <v>0</v>
      </c>
      <c r="JG6" s="28">
        <f t="shared" si="4"/>
        <v>0</v>
      </c>
      <c r="JH6" s="28">
        <f t="shared" si="4"/>
        <v>0</v>
      </c>
      <c r="JI6" s="28">
        <f t="shared" si="4"/>
        <v>0</v>
      </c>
      <c r="JJ6" s="28">
        <f t="shared" si="4"/>
        <v>0</v>
      </c>
      <c r="JK6" s="28">
        <f t="shared" si="4"/>
        <v>0</v>
      </c>
      <c r="JL6" s="28">
        <f t="shared" si="4"/>
        <v>0</v>
      </c>
      <c r="JM6" s="28">
        <f t="shared" si="4"/>
        <v>0</v>
      </c>
      <c r="JN6" s="28">
        <f t="shared" si="4"/>
        <v>0</v>
      </c>
      <c r="JO6" s="28">
        <f t="shared" si="4"/>
        <v>0</v>
      </c>
      <c r="JP6" s="28">
        <f t="shared" si="4"/>
        <v>0</v>
      </c>
      <c r="JQ6" s="28">
        <f t="shared" si="4"/>
        <v>0</v>
      </c>
      <c r="JR6" s="28">
        <f t="shared" si="4"/>
        <v>0</v>
      </c>
      <c r="JS6" s="28">
        <f t="shared" si="4"/>
        <v>0</v>
      </c>
      <c r="JT6" s="28">
        <f t="shared" si="4"/>
        <v>0</v>
      </c>
      <c r="JU6" s="28">
        <f t="shared" si="4"/>
        <v>0</v>
      </c>
      <c r="JV6" s="28">
        <f t="shared" si="4"/>
        <v>0</v>
      </c>
      <c r="JW6" s="28">
        <f t="shared" si="4"/>
        <v>0</v>
      </c>
      <c r="JX6" s="28">
        <f t="shared" si="4"/>
        <v>0</v>
      </c>
      <c r="JY6" s="28">
        <f t="shared" si="4"/>
        <v>0</v>
      </c>
      <c r="JZ6" s="28">
        <f t="shared" si="4"/>
        <v>0</v>
      </c>
      <c r="KA6" s="28">
        <f t="shared" si="4"/>
        <v>0</v>
      </c>
      <c r="KB6" s="28">
        <f t="shared" si="4"/>
        <v>0</v>
      </c>
      <c r="KC6" s="28">
        <f t="shared" si="4"/>
        <v>0</v>
      </c>
      <c r="KD6" s="28">
        <f t="shared" si="4"/>
        <v>0</v>
      </c>
      <c r="KE6" s="28">
        <f t="shared" si="4"/>
        <v>0</v>
      </c>
      <c r="KF6" s="28">
        <f t="shared" si="4"/>
        <v>0</v>
      </c>
      <c r="KG6" s="28">
        <f t="shared" si="4"/>
        <v>0</v>
      </c>
      <c r="KH6" s="28">
        <f t="shared" si="4"/>
        <v>0</v>
      </c>
      <c r="KI6" s="28">
        <f t="shared" si="4"/>
        <v>0</v>
      </c>
      <c r="KJ6" s="28">
        <f t="shared" si="4"/>
        <v>0</v>
      </c>
      <c r="KK6" s="28">
        <f t="shared" si="4"/>
        <v>0</v>
      </c>
      <c r="KL6" s="28">
        <f t="shared" si="4"/>
        <v>0</v>
      </c>
      <c r="KM6" s="28">
        <f t="shared" si="4"/>
        <v>0</v>
      </c>
      <c r="KN6" s="28">
        <f t="shared" si="4"/>
        <v>0</v>
      </c>
      <c r="KO6" s="28">
        <f t="shared" si="4"/>
        <v>0</v>
      </c>
      <c r="KP6" s="28">
        <f t="shared" si="4"/>
        <v>0</v>
      </c>
      <c r="KQ6" s="28">
        <f t="shared" si="4"/>
        <v>0</v>
      </c>
      <c r="KR6" s="28">
        <f t="shared" si="4"/>
        <v>0</v>
      </c>
      <c r="KS6" s="28">
        <f t="shared" si="4"/>
        <v>0</v>
      </c>
      <c r="KT6" s="28">
        <f t="shared" si="4"/>
        <v>0</v>
      </c>
      <c r="KU6" s="28">
        <f t="shared" si="4"/>
        <v>0</v>
      </c>
      <c r="KV6" s="28">
        <f t="shared" si="4"/>
        <v>0</v>
      </c>
      <c r="KW6" s="28">
        <f t="shared" si="4"/>
        <v>0</v>
      </c>
      <c r="KX6" s="28">
        <f t="shared" si="4"/>
        <v>0</v>
      </c>
      <c r="KY6" s="28">
        <f t="shared" si="4"/>
        <v>0</v>
      </c>
      <c r="KZ6" s="28">
        <f t="shared" si="4"/>
        <v>0</v>
      </c>
      <c r="LA6" s="28">
        <f t="shared" si="4"/>
        <v>0</v>
      </c>
      <c r="LB6" s="28">
        <f t="shared" si="4"/>
        <v>0</v>
      </c>
      <c r="LC6" s="28">
        <f t="shared" si="4"/>
        <v>0</v>
      </c>
      <c r="LD6" s="28">
        <f t="shared" si="4"/>
        <v>0</v>
      </c>
      <c r="LE6" s="28">
        <f t="shared" si="4"/>
        <v>0</v>
      </c>
      <c r="LF6" s="28">
        <f t="shared" si="4"/>
        <v>0</v>
      </c>
      <c r="LG6" s="28">
        <f t="shared" si="4"/>
        <v>0</v>
      </c>
      <c r="LH6" s="28">
        <f t="shared" si="4"/>
        <v>0</v>
      </c>
      <c r="LI6" s="28">
        <f t="shared" si="4"/>
        <v>0</v>
      </c>
      <c r="LJ6" s="28">
        <f t="shared" si="4"/>
        <v>0</v>
      </c>
      <c r="LK6" s="28">
        <f t="shared" si="4"/>
        <v>0</v>
      </c>
      <c r="LL6" s="28">
        <f t="shared" si="4"/>
        <v>0</v>
      </c>
      <c r="LM6" s="28">
        <f t="shared" si="4"/>
        <v>0</v>
      </c>
      <c r="LN6" s="28">
        <f t="shared" si="4"/>
        <v>0</v>
      </c>
      <c r="LO6" s="28">
        <f t="shared" si="4"/>
        <v>0</v>
      </c>
      <c r="LP6" s="28">
        <f t="shared" si="4"/>
        <v>0</v>
      </c>
      <c r="LQ6" s="28">
        <f t="shared" ref="LQ6:NI6" si="5">LQ17/LQ$4</f>
        <v>0</v>
      </c>
      <c r="LR6" s="28">
        <f t="shared" si="5"/>
        <v>0</v>
      </c>
      <c r="LS6" s="28">
        <f t="shared" si="5"/>
        <v>0</v>
      </c>
      <c r="LT6" s="28">
        <f t="shared" si="5"/>
        <v>0</v>
      </c>
      <c r="LU6" s="28">
        <f t="shared" si="5"/>
        <v>0</v>
      </c>
      <c r="LV6" s="28">
        <f t="shared" si="5"/>
        <v>0</v>
      </c>
      <c r="LW6" s="28">
        <f t="shared" si="5"/>
        <v>0</v>
      </c>
      <c r="LX6" s="28">
        <f t="shared" si="5"/>
        <v>0</v>
      </c>
      <c r="LY6" s="28">
        <f t="shared" si="5"/>
        <v>0</v>
      </c>
      <c r="LZ6" s="28">
        <f t="shared" si="5"/>
        <v>0</v>
      </c>
      <c r="MA6" s="28">
        <f t="shared" si="5"/>
        <v>0</v>
      </c>
      <c r="MB6" s="28">
        <f t="shared" si="5"/>
        <v>0</v>
      </c>
      <c r="MC6" s="28">
        <f t="shared" si="5"/>
        <v>0</v>
      </c>
      <c r="MD6" s="28">
        <f t="shared" si="5"/>
        <v>0</v>
      </c>
      <c r="ME6" s="28">
        <f t="shared" si="5"/>
        <v>0</v>
      </c>
      <c r="MF6" s="28">
        <f t="shared" si="5"/>
        <v>0</v>
      </c>
      <c r="MG6" s="28">
        <f t="shared" si="5"/>
        <v>0</v>
      </c>
      <c r="MH6" s="28">
        <f t="shared" si="5"/>
        <v>0</v>
      </c>
      <c r="MI6" s="28">
        <f t="shared" si="5"/>
        <v>0</v>
      </c>
      <c r="MJ6" s="28">
        <f t="shared" si="5"/>
        <v>0</v>
      </c>
      <c r="MK6" s="28">
        <f t="shared" si="5"/>
        <v>0</v>
      </c>
      <c r="ML6" s="28">
        <f t="shared" si="5"/>
        <v>0</v>
      </c>
      <c r="MM6" s="28">
        <f t="shared" si="5"/>
        <v>0</v>
      </c>
      <c r="MN6" s="28">
        <f t="shared" si="5"/>
        <v>0</v>
      </c>
      <c r="MO6" s="28">
        <f t="shared" si="5"/>
        <v>0</v>
      </c>
      <c r="MP6" s="28">
        <f t="shared" si="5"/>
        <v>0</v>
      </c>
      <c r="MQ6" s="28">
        <f t="shared" si="5"/>
        <v>0</v>
      </c>
      <c r="MR6" s="28">
        <f t="shared" si="5"/>
        <v>0</v>
      </c>
      <c r="MS6" s="28">
        <f t="shared" si="5"/>
        <v>0</v>
      </c>
      <c r="MT6" s="28">
        <f t="shared" si="5"/>
        <v>0</v>
      </c>
      <c r="MU6" s="28">
        <f t="shared" si="5"/>
        <v>0</v>
      </c>
      <c r="MV6" s="28">
        <f t="shared" si="5"/>
        <v>0</v>
      </c>
      <c r="MW6" s="28">
        <f t="shared" si="5"/>
        <v>0</v>
      </c>
      <c r="MX6" s="28">
        <f t="shared" si="5"/>
        <v>0</v>
      </c>
      <c r="MY6" s="28">
        <f t="shared" si="5"/>
        <v>0</v>
      </c>
      <c r="MZ6" s="28">
        <f t="shared" si="5"/>
        <v>0</v>
      </c>
      <c r="NA6" s="28">
        <f t="shared" si="5"/>
        <v>0</v>
      </c>
      <c r="NB6" s="28">
        <f t="shared" si="5"/>
        <v>0</v>
      </c>
      <c r="NC6" s="28">
        <f t="shared" si="5"/>
        <v>0</v>
      </c>
      <c r="ND6" s="28">
        <f t="shared" si="5"/>
        <v>0</v>
      </c>
      <c r="NE6" s="28">
        <f t="shared" si="5"/>
        <v>0</v>
      </c>
      <c r="NF6" s="28">
        <f t="shared" si="5"/>
        <v>0</v>
      </c>
      <c r="NG6" s="28">
        <f t="shared" si="5"/>
        <v>0</v>
      </c>
      <c r="NH6" s="28">
        <f t="shared" si="5"/>
        <v>0</v>
      </c>
      <c r="NI6" s="28">
        <f t="shared" si="5"/>
        <v>0</v>
      </c>
    </row>
    <row r="7" spans="1:373" s="32" customFormat="1" ht="14.4" outlineLevel="1" x14ac:dyDescent="0.25">
      <c r="A7" s="21"/>
      <c r="B7" s="22"/>
      <c r="C7" s="23"/>
      <c r="D7" s="23"/>
      <c r="E7" s="26" t="s">
        <v>217</v>
      </c>
      <c r="F7" s="24"/>
      <c r="G7" s="82">
        <v>0</v>
      </c>
      <c r="H7" s="31" t="e">
        <f>((IFERROR(VLOOKUP($B6,Mes!$C$7:$AV$131,MATCH(H$1,Mes!$C$3:$AV$3,0),FALSE),""))*1000)</f>
        <v>#VALUE!</v>
      </c>
      <c r="I7" s="31" t="e">
        <f>((IFERROR(VLOOKUP($B6,Mes!$C$7:$AV$131,MATCH(I$1,Mes!$C$3:$AV$3,0),FALSE),""))*1000)</f>
        <v>#VALUE!</v>
      </c>
      <c r="J7" s="31" t="e">
        <f>((IFERROR(VLOOKUP($B6,Mes!$C$7:$AV$131,MATCH(J$1,Mes!$C$3:$AV$3,0),FALSE),""))*1000)</f>
        <v>#VALUE!</v>
      </c>
      <c r="K7" s="31" t="e">
        <f>((IFERROR(VLOOKUP($B6,Mes!$C$7:$AV$131,MATCH(K$1,Mes!$C$3:$AV$3,0),FALSE),""))*1000)</f>
        <v>#VALUE!</v>
      </c>
      <c r="L7" s="31" t="e">
        <f>((IFERROR(VLOOKUP($B6,Mes!$C$7:$AV$131,MATCH(L$1,Mes!$C$3:$AV$3,0),FALSE),""))*1000)</f>
        <v>#VALUE!</v>
      </c>
      <c r="M7" s="31" t="e">
        <f>((IFERROR(VLOOKUP($B6,Mes!$C$7:$AV$131,MATCH(M$1,Mes!$C$3:$AV$3,0),FALSE),""))*1000)</f>
        <v>#VALUE!</v>
      </c>
      <c r="N7" s="31" t="e">
        <f>((IFERROR(VLOOKUP($B6,Mes!$C$7:$AV$131,MATCH(N$1,Mes!$C$3:$AV$3,0),FALSE),""))*1000)</f>
        <v>#VALUE!</v>
      </c>
      <c r="O7" s="31" t="e">
        <f>((IFERROR(VLOOKUP($B6,Mes!$C$7:$AV$131,MATCH(O$1,Mes!$C$3:$AV$3,0),FALSE),""))*1000)</f>
        <v>#VALUE!</v>
      </c>
      <c r="P7" s="31" t="e">
        <f>((IFERROR(VLOOKUP($B6,Mes!$C$7:$AV$131,MATCH(P$1,Mes!$C$3:$AV$3,0),FALSE),""))*1000)</f>
        <v>#VALUE!</v>
      </c>
      <c r="Q7" s="31" t="e">
        <f>((IFERROR(VLOOKUP($B6,Mes!$C$7:$AV$131,MATCH(Q$1,Mes!$C$3:$AV$3,0),FALSE),""))*1000)</f>
        <v>#VALUE!</v>
      </c>
      <c r="R7" s="31" t="e">
        <f>((IFERROR(VLOOKUP($B6,Mes!$C$7:$AV$131,MATCH(R$1,Mes!$C$3:$AV$3,0),FALSE),""))*1000)</f>
        <v>#VALUE!</v>
      </c>
      <c r="S7" s="31" t="e">
        <f>((IFERROR(VLOOKUP($B6,Mes!$C$7:$AV$131,MATCH(S$1,Mes!$C$3:$AV$3,0),FALSE),""))*1000)</f>
        <v>#VALUE!</v>
      </c>
      <c r="T7" s="31" t="e">
        <f>((IFERROR(VLOOKUP($B6,Mes!$C$7:$AV$131,MATCH(T$1,Mes!$C$3:$AV$3,0),FALSE),""))*1000)</f>
        <v>#VALUE!</v>
      </c>
      <c r="U7" s="31" t="e">
        <f>((IFERROR(VLOOKUP($B6,Mes!$C$7:$AV$131,MATCH(U$1,Mes!$C$3:$AV$3,0),FALSE),""))*1000)</f>
        <v>#VALUE!</v>
      </c>
      <c r="V7" s="31" t="e">
        <f>((IFERROR(VLOOKUP($B6,Mes!$C$7:$AV$131,MATCH(V$1,Mes!$C$3:$AV$3,0),FALSE),""))*1000)</f>
        <v>#VALUE!</v>
      </c>
      <c r="W7" s="31" t="e">
        <f>((IFERROR(VLOOKUP($B6,Mes!$C$7:$AV$131,MATCH(W$1,Mes!$C$3:$AV$3,0),FALSE),""))*1000)</f>
        <v>#VALUE!</v>
      </c>
      <c r="X7" s="31" t="e">
        <f>((IFERROR(VLOOKUP($B6,Mes!$C$7:$AV$131,MATCH(X$1,Mes!$C$3:$AV$3,0),FALSE),""))*1000)</f>
        <v>#VALUE!</v>
      </c>
      <c r="Y7" s="31" t="e">
        <f>((IFERROR(VLOOKUP($B6,Mes!$C$7:$AV$131,MATCH(Y$1,Mes!$C$3:$AV$3,0),FALSE),""))*1000)</f>
        <v>#VALUE!</v>
      </c>
      <c r="Z7" s="31" t="e">
        <f>((IFERROR(VLOOKUP($B6,Mes!$C$7:$AV$131,MATCH(Z$1,Mes!$C$3:$AV$3,0),FALSE),""))*1000)</f>
        <v>#VALUE!</v>
      </c>
      <c r="AA7" s="31" t="e">
        <f>((IFERROR(VLOOKUP($B6,Mes!$C$7:$AV$131,MATCH(AA$1,Mes!$C$3:$AV$3,0),FALSE),""))*1000)</f>
        <v>#VALUE!</v>
      </c>
      <c r="AB7" s="31" t="e">
        <f>((IFERROR(VLOOKUP($B6,Mes!$C$7:$AV$131,MATCH(AB$1,Mes!$C$3:$AV$3,0),FALSE),""))*1000)</f>
        <v>#VALUE!</v>
      </c>
      <c r="AC7" s="31" t="e">
        <f>((IFERROR(VLOOKUP($B6,Mes!$C$7:$AV$131,MATCH(AC$1,Mes!$C$3:$AV$3,0),FALSE),""))*1000)</f>
        <v>#VALUE!</v>
      </c>
      <c r="AD7" s="31" t="e">
        <f>((IFERROR(VLOOKUP($B6,Mes!$C$7:$AV$131,MATCH(AD$1,Mes!$C$3:$AV$3,0),FALSE),""))*1000)</f>
        <v>#VALUE!</v>
      </c>
      <c r="AE7" s="31" t="e">
        <f>((IFERROR(VLOOKUP($B6,Mes!$C$7:$AV$131,MATCH(AE$1,Mes!$C$3:$AV$3,0),FALSE),""))*1000)</f>
        <v>#VALUE!</v>
      </c>
      <c r="AF7" s="31" t="e">
        <f>((IFERROR(VLOOKUP($B6,Mes!$C$7:$AV$131,MATCH(AF$1,Mes!$C$3:$AV$3,0),FALSE),""))*1000)</f>
        <v>#VALUE!</v>
      </c>
      <c r="AG7" s="31" t="e">
        <f>((IFERROR(VLOOKUP($B6,Mes!$C$7:$AV$131,MATCH(AG$1,Mes!$C$3:$AV$3,0),FALSE),""))*1000)</f>
        <v>#VALUE!</v>
      </c>
      <c r="AH7" s="31" t="e">
        <f>((IFERROR(VLOOKUP($B6,Mes!$C$7:$AV$131,MATCH(AH$1,Mes!$C$3:$AV$3,0),FALSE),""))*1000)</f>
        <v>#VALUE!</v>
      </c>
      <c r="AI7" s="31" t="e">
        <f>((IFERROR(VLOOKUP($B6,Mes!$C$7:$AV$131,MATCH(AI$1,Mes!$C$3:$AV$3,0),FALSE),""))*1000)</f>
        <v>#VALUE!</v>
      </c>
      <c r="AJ7" s="31" t="e">
        <f>((IFERROR(VLOOKUP($B6,Mes!$C$7:$AV$131,MATCH(AJ$1,Mes!$C$3:$AV$3,0),FALSE),""))*1000)</f>
        <v>#VALUE!</v>
      </c>
      <c r="AK7" s="31" t="e">
        <f>((IFERROR(VLOOKUP($B6,Mes!$C$7:$AV$131,MATCH(AK$1,Mes!$C$3:$AV$3,0),FALSE),""))*1000)</f>
        <v>#VALUE!</v>
      </c>
      <c r="AL7" s="31" t="e">
        <f>((IFERROR(VLOOKUP($B6,Mes!$C$7:$AV$131,MATCH(AL$1,Mes!$C$3:$AV$3,0),FALSE),""))*1000)</f>
        <v>#VALUE!</v>
      </c>
      <c r="AM7" s="30" t="e">
        <f>((IFERROR(VLOOKUP($B6,Mes!$C$7:$AV$131,MATCH(AM$1,Mes!$C$3:$AV$3,0),FALSE),""))*1000)</f>
        <v>#VALUE!</v>
      </c>
      <c r="AN7" s="30" t="e">
        <f>((IFERROR(VLOOKUP($B6,Mes!$C$7:$AV$131,MATCH(AN$1,Mes!$C$3:$AV$3,0),FALSE),""))*1000)</f>
        <v>#VALUE!</v>
      </c>
      <c r="AO7" s="30" t="e">
        <f>((IFERROR(VLOOKUP($B6,Mes!$C$7:$AV$131,MATCH(AO$1,Mes!$C$3:$AV$3,0),FALSE),""))*1000)</f>
        <v>#VALUE!</v>
      </c>
      <c r="AP7" s="30" t="e">
        <f>((IFERROR(VLOOKUP($B6,Mes!$C$7:$AV$131,MATCH(AP$1,Mes!$C$3:$AV$3,0),FALSE),""))*1000)</f>
        <v>#VALUE!</v>
      </c>
      <c r="AQ7" s="30" t="e">
        <f>((IFERROR(VLOOKUP($B6,Mes!$C$7:$AV$131,MATCH(AQ$1,Mes!$C$3:$AV$3,0),FALSE),""))*1000)</f>
        <v>#VALUE!</v>
      </c>
      <c r="AR7" s="30" t="e">
        <f>((IFERROR(VLOOKUP($B6,Mes!$C$7:$AV$131,MATCH(AR$1,Mes!$C$3:$AV$3,0),FALSE),""))*1000)</f>
        <v>#VALUE!</v>
      </c>
      <c r="AS7" s="30" t="e">
        <f>((IFERROR(VLOOKUP($B6,Mes!$C$7:$AV$131,MATCH(AS$1,Mes!$C$3:$AV$3,0),FALSE),""))*1000)</f>
        <v>#VALUE!</v>
      </c>
      <c r="AT7" s="30" t="e">
        <f>((IFERROR(VLOOKUP($B6,Mes!$C$7:$AV$131,MATCH(AT$1,Mes!$C$3:$AV$3,0),FALSE),""))*1000)</f>
        <v>#VALUE!</v>
      </c>
      <c r="AU7" s="30" t="e">
        <f>((IFERROR(VLOOKUP($B6,Mes!$C$7:$AV$131,MATCH(AU$1,Mes!$C$3:$AV$3,0),FALSE),""))*1000)</f>
        <v>#VALUE!</v>
      </c>
      <c r="AV7" s="30" t="e">
        <f>((IFERROR(VLOOKUP($B6,Mes!$C$7:$AV$131,MATCH(AV$1,Mes!$C$3:$AV$3,0),FALSE),""))*1000)</f>
        <v>#VALUE!</v>
      </c>
      <c r="AW7" s="30" t="e">
        <f>((IFERROR(VLOOKUP($B6,Mes!$C$7:$AV$131,MATCH(AW$1,Mes!$C$3:$AV$3,0),FALSE),""))*1000)</f>
        <v>#VALUE!</v>
      </c>
      <c r="AX7" s="30" t="e">
        <f>((IFERROR(VLOOKUP($B6,Mes!$C$7:$AV$131,MATCH(AX$1,Mes!$C$3:$AV$3,0),FALSE),""))*1000)</f>
        <v>#VALUE!</v>
      </c>
      <c r="AY7" s="30" t="e">
        <f>((IFERROR(VLOOKUP($B6,Mes!$C$7:$AV$131,MATCH(AY$1,Mes!$C$3:$AV$3,0),FALSE),""))*1000)</f>
        <v>#VALUE!</v>
      </c>
      <c r="AZ7" s="30" t="e">
        <f>((IFERROR(VLOOKUP($B6,Mes!$C$7:$AV$131,MATCH(AZ$1,Mes!$C$3:$AV$3,0),FALSE),""))*1000)</f>
        <v>#VALUE!</v>
      </c>
      <c r="BA7" s="30" t="e">
        <f>((IFERROR(VLOOKUP($B6,Mes!$C$7:$AV$131,MATCH(BA$1,Mes!$C$3:$AV$3,0),FALSE),""))*1000)</f>
        <v>#VALUE!</v>
      </c>
      <c r="BB7" s="30" t="e">
        <f>((IFERROR(VLOOKUP($B6,Mes!$C$7:$AV$131,MATCH(BB$1,Mes!$C$3:$AV$3,0),FALSE),""))*1000)</f>
        <v>#VALUE!</v>
      </c>
      <c r="BC7" s="30" t="e">
        <f>((IFERROR(VLOOKUP($B6,Mes!$C$7:$AV$131,MATCH(BC$1,Mes!$C$3:$AV$3,0),FALSE),""))*1000)</f>
        <v>#VALUE!</v>
      </c>
      <c r="BD7" s="30" t="e">
        <f>((IFERROR(VLOOKUP($B6,Mes!$C$7:$AV$131,MATCH(BD$1,Mes!$C$3:$AV$3,0),FALSE),""))*1000)</f>
        <v>#VALUE!</v>
      </c>
      <c r="BE7" s="30" t="e">
        <f>((IFERROR(VLOOKUP($B6,Mes!$C$7:$AV$131,MATCH(BE$1,Mes!$C$3:$AV$3,0),FALSE),""))*1000)</f>
        <v>#VALUE!</v>
      </c>
      <c r="BF7" s="30" t="e">
        <f>((IFERROR(VLOOKUP($B6,Mes!$C$7:$AV$131,MATCH(BF$1,Mes!$C$3:$AV$3,0),FALSE),""))*1000)</f>
        <v>#VALUE!</v>
      </c>
      <c r="BG7" s="30" t="e">
        <f>((IFERROR(VLOOKUP($B6,Mes!$C$7:$AV$131,MATCH(BG$1,Mes!$C$3:$AV$3,0),FALSE),""))*1000)</f>
        <v>#VALUE!</v>
      </c>
      <c r="BH7" s="30" t="e">
        <f>((IFERROR(VLOOKUP($B6,Mes!$C$7:$AV$131,MATCH(BH$1,Mes!$C$3:$AV$3,0),FALSE),""))*1000)</f>
        <v>#VALUE!</v>
      </c>
      <c r="BI7" s="30" t="e">
        <f>((IFERROR(VLOOKUP($B6,Mes!$C$7:$AV$131,MATCH(BI$1,Mes!$C$3:$AV$3,0),FALSE),""))*1000)</f>
        <v>#VALUE!</v>
      </c>
      <c r="BJ7" s="30" t="e">
        <f>((IFERROR(VLOOKUP($B6,Mes!$C$7:$AV$131,MATCH(BJ$1,Mes!$C$3:$AV$3,0),FALSE),""))*1000)</f>
        <v>#VALUE!</v>
      </c>
      <c r="BK7" s="30" t="e">
        <f>((IFERROR(VLOOKUP($B6,Mes!$C$7:$AV$131,MATCH(BK$1,Mes!$C$3:$AV$3,0),FALSE),""))*1000)</f>
        <v>#VALUE!</v>
      </c>
      <c r="BL7" s="30" t="e">
        <f>((IFERROR(VLOOKUP($B6,Mes!$C$7:$AV$131,MATCH(BL$1,Mes!$C$3:$AV$3,0),FALSE),""))*1000)</f>
        <v>#VALUE!</v>
      </c>
      <c r="BM7" s="30" t="e">
        <f>((IFERROR(VLOOKUP($B6,Mes!$C$7:$AV$131,MATCH(BM$1,Mes!$C$3:$AV$3,0),FALSE),""))*1000)</f>
        <v>#VALUE!</v>
      </c>
      <c r="BN7" s="30" t="e">
        <f>((IFERROR(VLOOKUP($B6,Mes!$C$7:$AV$131,MATCH(BN$1,Mes!$C$3:$AV$3,0),FALSE),""))*1000)</f>
        <v>#VALUE!</v>
      </c>
      <c r="BO7" s="30" t="e">
        <f>((IFERROR(VLOOKUP($B6,Mes!$C$7:$AV$131,MATCH(BO$1,Mes!$C$3:$AV$3,0),FALSE),""))*1000)</f>
        <v>#VALUE!</v>
      </c>
      <c r="BP7" s="31" t="e">
        <f>((IFERROR(VLOOKUP($B6,Mes!$C$7:$AV$131,MATCH(BP$1,Mes!$C$3:$AV$3,0),FALSE),""))*1000)</f>
        <v>#VALUE!</v>
      </c>
      <c r="BQ7" s="31" t="e">
        <f>((IFERROR(VLOOKUP($B6,Mes!$C$7:$AV$131,MATCH(BQ$1,Mes!$C$3:$AV$3,0),FALSE),""))*1000)</f>
        <v>#VALUE!</v>
      </c>
      <c r="BR7" s="31" t="e">
        <f>((IFERROR(VLOOKUP($B6,Mes!$C$7:$AV$131,MATCH(BR$1,Mes!$C$3:$AV$3,0),FALSE),""))*1000)</f>
        <v>#VALUE!</v>
      </c>
      <c r="BS7" s="31" t="e">
        <f>((IFERROR(VLOOKUP($B6,Mes!$C$7:$AV$131,MATCH(BS$1,Mes!$C$3:$AV$3,0),FALSE),""))*1000)</f>
        <v>#VALUE!</v>
      </c>
      <c r="BT7" s="31" t="e">
        <f>((IFERROR(VLOOKUP($B6,Mes!$C$7:$AV$131,MATCH(BT$1,Mes!$C$3:$AV$3,0),FALSE),""))*1000)</f>
        <v>#VALUE!</v>
      </c>
      <c r="BU7" s="31" t="e">
        <f>((IFERROR(VLOOKUP($B6,Mes!$C$7:$AV$131,MATCH(BU$1,Mes!$C$3:$AV$3,0),FALSE),""))*1000)</f>
        <v>#VALUE!</v>
      </c>
      <c r="BV7" s="31" t="e">
        <f>((IFERROR(VLOOKUP($B6,Mes!$C$7:$AV$131,MATCH(BV$1,Mes!$C$3:$AV$3,0),FALSE),""))*1000)</f>
        <v>#VALUE!</v>
      </c>
      <c r="BW7" s="31" t="e">
        <f>((IFERROR(VLOOKUP($B6,Mes!$C$7:$AV$131,MATCH(BW$1,Mes!$C$3:$AV$3,0),FALSE),""))*1000)</f>
        <v>#VALUE!</v>
      </c>
      <c r="BX7" s="31" t="e">
        <f>((IFERROR(VLOOKUP($B6,Mes!$C$7:$AV$131,MATCH(BX$1,Mes!$C$3:$AV$3,0),FALSE),""))*1000)</f>
        <v>#VALUE!</v>
      </c>
      <c r="BY7" s="31" t="e">
        <f>((IFERROR(VLOOKUP($B6,Mes!$C$7:$AV$131,MATCH(BY$1,Mes!$C$3:$AV$3,0),FALSE),""))*1000)</f>
        <v>#VALUE!</v>
      </c>
      <c r="BZ7" s="31" t="e">
        <f>((IFERROR(VLOOKUP($B6,Mes!$C$7:$AV$131,MATCH(BZ$1,Mes!$C$3:$AV$3,0),FALSE),""))*1000)</f>
        <v>#VALUE!</v>
      </c>
      <c r="CA7" s="31" t="e">
        <f>((IFERROR(VLOOKUP($B6,Mes!$C$7:$AV$131,MATCH(CA$1,Mes!$C$3:$AV$3,0),FALSE),""))*1000)</f>
        <v>#VALUE!</v>
      </c>
      <c r="CB7" s="31" t="e">
        <f>((IFERROR(VLOOKUP($B6,Mes!$C$7:$AV$131,MATCH(CB$1,Mes!$C$3:$AV$3,0),FALSE),""))*1000)</f>
        <v>#VALUE!</v>
      </c>
      <c r="CC7" s="31" t="e">
        <f>((IFERROR(VLOOKUP($B6,Mes!$C$7:$AV$131,MATCH(CC$1,Mes!$C$3:$AV$3,0),FALSE),""))*1000)</f>
        <v>#VALUE!</v>
      </c>
      <c r="CD7" s="31" t="e">
        <f>((IFERROR(VLOOKUP($B6,Mes!$C$7:$AV$131,MATCH(CD$1,Mes!$C$3:$AV$3,0),FALSE),""))*1000)</f>
        <v>#VALUE!</v>
      </c>
      <c r="CE7" s="31" t="e">
        <f>((IFERROR(VLOOKUP($B6,Mes!$C$7:$AV$131,MATCH(CE$1,Mes!$C$3:$AV$3,0),FALSE),""))*1000)</f>
        <v>#VALUE!</v>
      </c>
      <c r="CF7" s="31" t="e">
        <f>((IFERROR(VLOOKUP($B6,Mes!$C$7:$AV$131,MATCH(CF$1,Mes!$C$3:$AV$3,0),FALSE),""))*1000)</f>
        <v>#VALUE!</v>
      </c>
      <c r="CG7" s="31" t="e">
        <f>((IFERROR(VLOOKUP($B6,Mes!$C$7:$AV$131,MATCH(CG$1,Mes!$C$3:$AV$3,0),FALSE),""))*1000)</f>
        <v>#VALUE!</v>
      </c>
      <c r="CH7" s="31" t="e">
        <f>((IFERROR(VLOOKUP($B6,Mes!$C$7:$AV$131,MATCH(CH$1,Mes!$C$3:$AV$3,0),FALSE),""))*1000)</f>
        <v>#VALUE!</v>
      </c>
      <c r="CI7" s="31" t="e">
        <f>((IFERROR(VLOOKUP($B6,Mes!$C$7:$AV$131,MATCH(CI$1,Mes!$C$3:$AV$3,0),FALSE),""))*1000)</f>
        <v>#VALUE!</v>
      </c>
      <c r="CJ7" s="31" t="e">
        <f>((IFERROR(VLOOKUP($B6,Mes!$C$7:$AV$131,MATCH(CJ$1,Mes!$C$3:$AV$3,0),FALSE),""))*1000)</f>
        <v>#VALUE!</v>
      </c>
      <c r="CK7" s="31" t="e">
        <f>((IFERROR(VLOOKUP($B6,Mes!$C$7:$AV$131,MATCH(CK$1,Mes!$C$3:$AV$3,0),FALSE),""))*1000)</f>
        <v>#VALUE!</v>
      </c>
      <c r="CL7" s="31" t="e">
        <f>((IFERROR(VLOOKUP($B6,Mes!$C$7:$AV$131,MATCH(CL$1,Mes!$C$3:$AV$3,0),FALSE),""))*1000)</f>
        <v>#VALUE!</v>
      </c>
      <c r="CM7" s="31" t="e">
        <f>((IFERROR(VLOOKUP($B6,Mes!$C$7:$AV$131,MATCH(CM$1,Mes!$C$3:$AV$3,0),FALSE),""))*1000)</f>
        <v>#VALUE!</v>
      </c>
      <c r="CN7" s="31" t="e">
        <f>((IFERROR(VLOOKUP($B6,Mes!$C$7:$AV$131,MATCH(CN$1,Mes!$C$3:$AV$3,0),FALSE),""))*1000)</f>
        <v>#VALUE!</v>
      </c>
      <c r="CO7" s="31" t="e">
        <f>((IFERROR(VLOOKUP($B6,Mes!$C$7:$AV$131,MATCH(CO$1,Mes!$C$3:$AV$3,0),FALSE),""))*1000)</f>
        <v>#VALUE!</v>
      </c>
      <c r="CP7" s="31" t="e">
        <f>((IFERROR(VLOOKUP($B6,Mes!$C$7:$AV$131,MATCH(CP$1,Mes!$C$3:$AV$3,0),FALSE),""))*1000)</f>
        <v>#VALUE!</v>
      </c>
      <c r="CQ7" s="31" t="e">
        <f>((IFERROR(VLOOKUP($B6,Mes!$C$7:$AV$131,MATCH(CQ$1,Mes!$C$3:$AV$3,0),FALSE),""))*1000)</f>
        <v>#VALUE!</v>
      </c>
      <c r="CR7" s="31" t="e">
        <f>((IFERROR(VLOOKUP($B6,Mes!$C$7:$AV$131,MATCH(CR$1,Mes!$C$3:$AV$3,0),FALSE),""))*1000)</f>
        <v>#VALUE!</v>
      </c>
      <c r="CS7" s="31" t="e">
        <f>((IFERROR(VLOOKUP($B6,Mes!$C$7:$AV$131,MATCH(CS$1,Mes!$C$3:$AV$3,0),FALSE),""))*1000)</f>
        <v>#VALUE!</v>
      </c>
      <c r="CT7" s="31" t="e">
        <f>((IFERROR(VLOOKUP($B6,Mes!$C$7:$AV$131,MATCH(CT$1,Mes!$C$3:$AV$3,0),FALSE),""))*1000)</f>
        <v>#VALUE!</v>
      </c>
      <c r="CU7" s="30" t="e">
        <f>((IFERROR(VLOOKUP($B6,Mes!$C$7:$AV$131,MATCH(CU$1,Mes!$C$3:$AV$3,0),FALSE),""))*1000)</f>
        <v>#VALUE!</v>
      </c>
      <c r="CV7" s="30" t="e">
        <f>((IFERROR(VLOOKUP($B6,Mes!$C$7:$AV$131,MATCH(CV$1,Mes!$C$3:$AV$3,0),FALSE),""))*1000)</f>
        <v>#VALUE!</v>
      </c>
      <c r="CW7" s="30" t="e">
        <f>((IFERROR(VLOOKUP($B6,Mes!$C$7:$AV$131,MATCH(CW$1,Mes!$C$3:$AV$3,0),FALSE),""))*1000)</f>
        <v>#VALUE!</v>
      </c>
      <c r="CX7" s="30" t="e">
        <f>((IFERROR(VLOOKUP($B6,Mes!$C$7:$AV$131,MATCH(CX$1,Mes!$C$3:$AV$3,0),FALSE),""))*1000)</f>
        <v>#VALUE!</v>
      </c>
      <c r="CY7" s="30" t="e">
        <f>((IFERROR(VLOOKUP($B6,Mes!$C$7:$AV$131,MATCH(CY$1,Mes!$C$3:$AV$3,0),FALSE),""))*1000)</f>
        <v>#VALUE!</v>
      </c>
      <c r="CZ7" s="30" t="e">
        <f>((IFERROR(VLOOKUP($B6,Mes!$C$7:$AV$131,MATCH(CZ$1,Mes!$C$3:$AV$3,0),FALSE),""))*1000)</f>
        <v>#VALUE!</v>
      </c>
      <c r="DA7" s="30" t="e">
        <f>((IFERROR(VLOOKUP($B6,Mes!$C$7:$AV$131,MATCH(DA$1,Mes!$C$3:$AV$3,0),FALSE),""))*1000)</f>
        <v>#VALUE!</v>
      </c>
      <c r="DB7" s="30" t="e">
        <f>((IFERROR(VLOOKUP($B6,Mes!$C$7:$AV$131,MATCH(DB$1,Mes!$C$3:$AV$3,0),FALSE),""))*1000)</f>
        <v>#VALUE!</v>
      </c>
      <c r="DC7" s="30" t="e">
        <f>((IFERROR(VLOOKUP($B6,Mes!$C$7:$AV$131,MATCH(DC$1,Mes!$C$3:$AV$3,0),FALSE),""))*1000)</f>
        <v>#VALUE!</v>
      </c>
      <c r="DD7" s="30" t="e">
        <f>((IFERROR(VLOOKUP($B6,Mes!$C$7:$AV$131,MATCH(DD$1,Mes!$C$3:$AV$3,0),FALSE),""))*1000)</f>
        <v>#VALUE!</v>
      </c>
      <c r="DE7" s="30" t="e">
        <f>((IFERROR(VLOOKUP($B6,Mes!$C$7:$AV$131,MATCH(DE$1,Mes!$C$3:$AV$3,0),FALSE),""))*1000)</f>
        <v>#VALUE!</v>
      </c>
      <c r="DF7" s="30" t="e">
        <f>((IFERROR(VLOOKUP($B6,Mes!$C$7:$AV$131,MATCH(DF$1,Mes!$C$3:$AV$3,0),FALSE),""))*1000)</f>
        <v>#VALUE!</v>
      </c>
      <c r="DG7" s="30" t="e">
        <f>((IFERROR(VLOOKUP($B6,Mes!$C$7:$AV$131,MATCH(DG$1,Mes!$C$3:$AV$3,0),FALSE),""))*1000)</f>
        <v>#VALUE!</v>
      </c>
      <c r="DH7" s="30" t="e">
        <f>((IFERROR(VLOOKUP($B6,Mes!$C$7:$AV$131,MATCH(DH$1,Mes!$C$3:$AV$3,0),FALSE),""))*1000)</f>
        <v>#VALUE!</v>
      </c>
      <c r="DI7" s="30" t="e">
        <f>((IFERROR(VLOOKUP($B6,Mes!$C$7:$AV$131,MATCH(DI$1,Mes!$C$3:$AV$3,0),FALSE),""))*1000)</f>
        <v>#VALUE!</v>
      </c>
      <c r="DJ7" s="30" t="e">
        <f>((IFERROR(VLOOKUP($B6,Mes!$C$7:$AV$131,MATCH(DJ$1,Mes!$C$3:$AV$3,0),FALSE),""))*1000)</f>
        <v>#VALUE!</v>
      </c>
      <c r="DK7" s="30" t="e">
        <f>((IFERROR(VLOOKUP($B6,Mes!$C$7:$AV$131,MATCH(DK$1,Mes!$C$3:$AV$3,0),FALSE),""))*1000)</f>
        <v>#VALUE!</v>
      </c>
      <c r="DL7" s="30" t="e">
        <f>((IFERROR(VLOOKUP($B6,Mes!$C$7:$AV$131,MATCH(DL$1,Mes!$C$3:$AV$3,0),FALSE),""))*1000)</f>
        <v>#VALUE!</v>
      </c>
      <c r="DM7" s="30" t="e">
        <f>((IFERROR(VLOOKUP($B6,Mes!$C$7:$AV$131,MATCH(DM$1,Mes!$C$3:$AV$3,0),FALSE),""))*1000)</f>
        <v>#VALUE!</v>
      </c>
      <c r="DN7" s="30" t="e">
        <f>((IFERROR(VLOOKUP($B6,Mes!$C$7:$AV$131,MATCH(DN$1,Mes!$C$3:$AV$3,0),FALSE),""))*1000)</f>
        <v>#VALUE!</v>
      </c>
      <c r="DO7" s="30" t="e">
        <f>((IFERROR(VLOOKUP($B6,Mes!$C$7:$AV$131,MATCH(DO$1,Mes!$C$3:$AV$3,0),FALSE),""))*1000)</f>
        <v>#VALUE!</v>
      </c>
      <c r="DP7" s="30" t="e">
        <f>((IFERROR(VLOOKUP($B6,Mes!$C$7:$AV$131,MATCH(DP$1,Mes!$C$3:$AV$3,0),FALSE),""))*1000)</f>
        <v>#VALUE!</v>
      </c>
      <c r="DQ7" s="30" t="e">
        <f>((IFERROR(VLOOKUP($B6,Mes!$C$7:$AV$131,MATCH(DQ$1,Mes!$C$3:$AV$3,0),FALSE),""))*1000)</f>
        <v>#VALUE!</v>
      </c>
      <c r="DR7" s="30" t="e">
        <f>((IFERROR(VLOOKUP($B6,Mes!$C$7:$AV$131,MATCH(DR$1,Mes!$C$3:$AV$3,0),FALSE),""))*1000)</f>
        <v>#VALUE!</v>
      </c>
      <c r="DS7" s="30" t="e">
        <f>((IFERROR(VLOOKUP($B6,Mes!$C$7:$AV$131,MATCH(DS$1,Mes!$C$3:$AV$3,0),FALSE),""))*1000)</f>
        <v>#VALUE!</v>
      </c>
      <c r="DT7" s="30" t="e">
        <f>((IFERROR(VLOOKUP($B6,Mes!$C$7:$AV$131,MATCH(DT$1,Mes!$C$3:$AV$3,0),FALSE),""))*1000)</f>
        <v>#VALUE!</v>
      </c>
      <c r="DU7" s="30" t="e">
        <f>((IFERROR(VLOOKUP($B6,Mes!$C$7:$AV$131,MATCH(DU$1,Mes!$C$3:$AV$3,0),FALSE),""))*1000)</f>
        <v>#VALUE!</v>
      </c>
      <c r="DV7" s="30" t="e">
        <f>((IFERROR(VLOOKUP($B6,Mes!$C$7:$AV$131,MATCH(DV$1,Mes!$C$3:$AV$3,0),FALSE),""))*1000)</f>
        <v>#VALUE!</v>
      </c>
      <c r="DW7" s="30" t="e">
        <f>((IFERROR(VLOOKUP($B6,Mes!$C$7:$AV$131,MATCH(DW$1,Mes!$C$3:$AV$3,0),FALSE),""))*1000)</f>
        <v>#VALUE!</v>
      </c>
      <c r="DX7" s="30" t="e">
        <f>((IFERROR(VLOOKUP($B6,Mes!$C$7:$AV$131,MATCH(DX$1,Mes!$C$3:$AV$3,0),FALSE),""))*1000)</f>
        <v>#VALUE!</v>
      </c>
      <c r="DY7" s="31" t="e">
        <f>((IFERROR(VLOOKUP($B6,Mes!$C$7:$AV$131,MATCH(DY$1,Mes!$C$3:$AV$3,0),FALSE),""))*1000)</f>
        <v>#VALUE!</v>
      </c>
      <c r="DZ7" s="31" t="e">
        <f>((IFERROR(VLOOKUP($B6,Mes!$C$7:$AV$131,MATCH(DZ$1,Mes!$C$3:$AV$3,0),FALSE),""))*1000)</f>
        <v>#VALUE!</v>
      </c>
      <c r="EA7" s="31" t="e">
        <f>((IFERROR(VLOOKUP($B6,Mes!$C$7:$AV$131,MATCH(EA$1,Mes!$C$3:$AV$3,0),FALSE),""))*1000)</f>
        <v>#VALUE!</v>
      </c>
      <c r="EB7" s="31" t="e">
        <f>((IFERROR(VLOOKUP($B6,Mes!$C$7:$AV$131,MATCH(EB$1,Mes!$C$3:$AV$3,0),FALSE),""))*1000)</f>
        <v>#VALUE!</v>
      </c>
      <c r="EC7" s="31" t="e">
        <f>((IFERROR(VLOOKUP($B6,Mes!$C$7:$AV$131,MATCH(EC$1,Mes!$C$3:$AV$3,0),FALSE),""))*1000)</f>
        <v>#VALUE!</v>
      </c>
      <c r="ED7" s="31" t="e">
        <f>((IFERROR(VLOOKUP($B6,Mes!$C$7:$AV$131,MATCH(ED$1,Mes!$C$3:$AV$3,0),FALSE),""))*1000)</f>
        <v>#VALUE!</v>
      </c>
      <c r="EE7" s="31" t="e">
        <f>((IFERROR(VLOOKUP($B6,Mes!$C$7:$AV$131,MATCH(EE$1,Mes!$C$3:$AV$3,0),FALSE),""))*1000)</f>
        <v>#VALUE!</v>
      </c>
      <c r="EF7" s="31" t="e">
        <f>((IFERROR(VLOOKUP($B6,Mes!$C$7:$AV$131,MATCH(EF$1,Mes!$C$3:$AV$3,0),FALSE),""))*1000)</f>
        <v>#VALUE!</v>
      </c>
      <c r="EG7" s="31" t="e">
        <f>((IFERROR(VLOOKUP($B6,Mes!$C$7:$AV$131,MATCH(EG$1,Mes!$C$3:$AV$3,0),FALSE),""))*1000)</f>
        <v>#VALUE!</v>
      </c>
      <c r="EH7" s="31" t="e">
        <f>((IFERROR(VLOOKUP($B6,Mes!$C$7:$AV$131,MATCH(EH$1,Mes!$C$3:$AV$3,0),FALSE),""))*1000)</f>
        <v>#VALUE!</v>
      </c>
      <c r="EI7" s="31" t="e">
        <f>((IFERROR(VLOOKUP($B6,Mes!$C$7:$AV$131,MATCH(EI$1,Mes!$C$3:$AV$3,0),FALSE),""))*1000)</f>
        <v>#VALUE!</v>
      </c>
      <c r="EJ7" s="31" t="e">
        <f>((IFERROR(VLOOKUP($B6,Mes!$C$7:$AV$131,MATCH(EJ$1,Mes!$C$3:$AV$3,0),FALSE),""))*1000)</f>
        <v>#VALUE!</v>
      </c>
      <c r="EK7" s="31" t="e">
        <f>((IFERROR(VLOOKUP($B6,Mes!$C$7:$AV$131,MATCH(EK$1,Mes!$C$3:$AV$3,0),FALSE),""))*1000)</f>
        <v>#VALUE!</v>
      </c>
      <c r="EL7" s="31" t="e">
        <f>((IFERROR(VLOOKUP($B6,Mes!$C$7:$AV$131,MATCH(EL$1,Mes!$C$3:$AV$3,0),FALSE),""))*1000)</f>
        <v>#VALUE!</v>
      </c>
      <c r="EM7" s="31" t="e">
        <f>((IFERROR(VLOOKUP($B6,Mes!$C$7:$AV$131,MATCH(EM$1,Mes!$C$3:$AV$3,0),FALSE),""))*1000)</f>
        <v>#VALUE!</v>
      </c>
      <c r="EN7" s="31" t="e">
        <f>((IFERROR(VLOOKUP($B6,Mes!$C$7:$AV$131,MATCH(EN$1,Mes!$C$3:$AV$3,0),FALSE),""))*1000)</f>
        <v>#VALUE!</v>
      </c>
      <c r="EO7" s="31" t="e">
        <f>((IFERROR(VLOOKUP($B6,Mes!$C$7:$AV$131,MATCH(EO$1,Mes!$C$3:$AV$3,0),FALSE),""))*1000)</f>
        <v>#VALUE!</v>
      </c>
      <c r="EP7" s="31" t="e">
        <f>((IFERROR(VLOOKUP($B6,Mes!$C$7:$AV$131,MATCH(EP$1,Mes!$C$3:$AV$3,0),FALSE),""))*1000)</f>
        <v>#VALUE!</v>
      </c>
      <c r="EQ7" s="31" t="e">
        <f>((IFERROR(VLOOKUP($B6,Mes!$C$7:$AV$131,MATCH(EQ$1,Mes!$C$3:$AV$3,0),FALSE),""))*1000)</f>
        <v>#VALUE!</v>
      </c>
      <c r="ER7" s="31" t="e">
        <f>((IFERROR(VLOOKUP($B6,Mes!$C$7:$AV$131,MATCH(ER$1,Mes!$C$3:$AV$3,0),FALSE),""))*1000)</f>
        <v>#VALUE!</v>
      </c>
      <c r="ES7" s="31" t="e">
        <f>((IFERROR(VLOOKUP($B6,Mes!$C$7:$AV$131,MATCH(ES$1,Mes!$C$3:$AV$3,0),FALSE),""))*1000)</f>
        <v>#VALUE!</v>
      </c>
      <c r="ET7" s="31" t="e">
        <f>((IFERROR(VLOOKUP($B6,Mes!$C$7:$AV$131,MATCH(ET$1,Mes!$C$3:$AV$3,0),FALSE),""))*1000)</f>
        <v>#VALUE!</v>
      </c>
      <c r="EU7" s="31" t="e">
        <f>((IFERROR(VLOOKUP($B6,Mes!$C$7:$AV$131,MATCH(EU$1,Mes!$C$3:$AV$3,0),FALSE),""))*1000)</f>
        <v>#VALUE!</v>
      </c>
      <c r="EV7" s="31" t="e">
        <f>((IFERROR(VLOOKUP($B6,Mes!$C$7:$AV$131,MATCH(EV$1,Mes!$C$3:$AV$3,0),FALSE),""))*1000)</f>
        <v>#VALUE!</v>
      </c>
      <c r="EW7" s="31" t="e">
        <f>((IFERROR(VLOOKUP($B6,Mes!$C$7:$AV$131,MATCH(EW$1,Mes!$C$3:$AV$3,0),FALSE),""))*1000)</f>
        <v>#VALUE!</v>
      </c>
      <c r="EX7" s="31" t="e">
        <f>((IFERROR(VLOOKUP($B6,Mes!$C$7:$AV$131,MATCH(EX$1,Mes!$C$3:$AV$3,0),FALSE),""))*1000)</f>
        <v>#VALUE!</v>
      </c>
      <c r="EY7" s="31" t="e">
        <f>((IFERROR(VLOOKUP($B6,Mes!$C$7:$AV$131,MATCH(EY$1,Mes!$C$3:$AV$3,0),FALSE),""))*1000)</f>
        <v>#VALUE!</v>
      </c>
      <c r="EZ7" s="31" t="e">
        <f>((IFERROR(VLOOKUP($B6,Mes!$C$7:$AV$131,MATCH(EZ$1,Mes!$C$3:$AV$3,0),FALSE),""))*1000)</f>
        <v>#VALUE!</v>
      </c>
      <c r="FA7" s="31" t="e">
        <f>((IFERROR(VLOOKUP($B6,Mes!$C$7:$AV$131,MATCH(FA$1,Mes!$C$3:$AV$3,0),FALSE),""))*1000)</f>
        <v>#VALUE!</v>
      </c>
      <c r="FB7" s="31" t="e">
        <f>((IFERROR(VLOOKUP($B6,Mes!$C$7:$AV$131,MATCH(FB$1,Mes!$C$3:$AV$3,0),FALSE),""))*1000)</f>
        <v>#VALUE!</v>
      </c>
      <c r="FC7" s="31" t="e">
        <f>((IFERROR(VLOOKUP($B6,Mes!$C$7:$AV$131,MATCH(FC$1,Mes!$C$3:$AV$3,0),FALSE),""))*1000)</f>
        <v>#VALUE!</v>
      </c>
      <c r="FD7" s="30" t="e">
        <f>((IFERROR(VLOOKUP($B6,Mes!$C$7:$AV$131,MATCH(FD$1,Mes!$C$3:$AV$3,0),FALSE),""))*1000)</f>
        <v>#VALUE!</v>
      </c>
      <c r="FE7" s="30" t="e">
        <f>((IFERROR(VLOOKUP($B6,Mes!$C$7:$AV$131,MATCH(FE$1,Mes!$C$3:$AV$3,0),FALSE),""))*1000)</f>
        <v>#VALUE!</v>
      </c>
      <c r="FF7" s="30" t="e">
        <f>((IFERROR(VLOOKUP($B6,Mes!$C$7:$AV$131,MATCH(FF$1,Mes!$C$3:$AV$3,0),FALSE),""))*1000)</f>
        <v>#VALUE!</v>
      </c>
      <c r="FG7" s="30" t="e">
        <f>((IFERROR(VLOOKUP($B6,Mes!$C$7:$AV$131,MATCH(FG$1,Mes!$C$3:$AV$3,0),FALSE),""))*1000)</f>
        <v>#VALUE!</v>
      </c>
      <c r="FH7" s="30" t="e">
        <f>((IFERROR(VLOOKUP($B6,Mes!$C$7:$AV$131,MATCH(FH$1,Mes!$C$3:$AV$3,0),FALSE),""))*1000)</f>
        <v>#VALUE!</v>
      </c>
      <c r="FI7" s="30" t="e">
        <f>((IFERROR(VLOOKUP($B6,Mes!$C$7:$AV$131,MATCH(FI$1,Mes!$C$3:$AV$3,0),FALSE),""))*1000)</f>
        <v>#VALUE!</v>
      </c>
      <c r="FJ7" s="30" t="e">
        <f>((IFERROR(VLOOKUP($B6,Mes!$C$7:$AV$131,MATCH(FJ$1,Mes!$C$3:$AV$3,0),FALSE),""))*1000)</f>
        <v>#VALUE!</v>
      </c>
      <c r="FK7" s="30" t="e">
        <f>((IFERROR(VLOOKUP($B6,Mes!$C$7:$AV$131,MATCH(FK$1,Mes!$C$3:$AV$3,0),FALSE),""))*1000)</f>
        <v>#VALUE!</v>
      </c>
      <c r="FL7" s="30" t="e">
        <f>((IFERROR(VLOOKUP($B6,Mes!$C$7:$AV$131,MATCH(FL$1,Mes!$C$3:$AV$3,0),FALSE),""))*1000)</f>
        <v>#VALUE!</v>
      </c>
      <c r="FM7" s="30" t="e">
        <f>((IFERROR(VLOOKUP($B6,Mes!$C$7:$AV$131,MATCH(FM$1,Mes!$C$3:$AV$3,0),FALSE),""))*1000)</f>
        <v>#VALUE!</v>
      </c>
      <c r="FN7" s="30" t="e">
        <f>((IFERROR(VLOOKUP($B6,Mes!$C$7:$AV$131,MATCH(FN$1,Mes!$C$3:$AV$3,0),FALSE),""))*1000)</f>
        <v>#VALUE!</v>
      </c>
      <c r="FO7" s="30" t="e">
        <f>((IFERROR(VLOOKUP($B6,Mes!$C$7:$AV$131,MATCH(FO$1,Mes!$C$3:$AV$3,0),FALSE),""))*1000)</f>
        <v>#VALUE!</v>
      </c>
      <c r="FP7" s="30" t="e">
        <f>((IFERROR(VLOOKUP($B6,Mes!$C$7:$AV$131,MATCH(FP$1,Mes!$C$3:$AV$3,0),FALSE),""))*1000)</f>
        <v>#VALUE!</v>
      </c>
      <c r="FQ7" s="30" t="e">
        <f>((IFERROR(VLOOKUP($B6,Mes!$C$7:$AV$131,MATCH(FQ$1,Mes!$C$3:$AV$3,0),FALSE),""))*1000)</f>
        <v>#VALUE!</v>
      </c>
      <c r="FR7" s="30" t="e">
        <f>((IFERROR(VLOOKUP($B6,Mes!$C$7:$AV$131,MATCH(FR$1,Mes!$C$3:$AV$3,0),FALSE),""))*1000)</f>
        <v>#VALUE!</v>
      </c>
      <c r="FS7" s="30" t="e">
        <f>((IFERROR(VLOOKUP($B6,Mes!$C$7:$AV$131,MATCH(FS$1,Mes!$C$3:$AV$3,0),FALSE),""))*1000)</f>
        <v>#VALUE!</v>
      </c>
      <c r="FT7" s="30" t="e">
        <f>((IFERROR(VLOOKUP($B6,Mes!$C$7:$AV$131,MATCH(FT$1,Mes!$C$3:$AV$3,0),FALSE),""))*1000)</f>
        <v>#VALUE!</v>
      </c>
      <c r="FU7" s="30" t="e">
        <f>((IFERROR(VLOOKUP($B6,Mes!$C$7:$AV$131,MATCH(FU$1,Mes!$C$3:$AV$3,0),FALSE),""))*1000)</f>
        <v>#VALUE!</v>
      </c>
      <c r="FV7" s="30" t="e">
        <f>((IFERROR(VLOOKUP($B6,Mes!$C$7:$AV$131,MATCH(FV$1,Mes!$C$3:$AV$3,0),FALSE),""))*1000)</f>
        <v>#VALUE!</v>
      </c>
      <c r="FW7" s="30" t="e">
        <f>((IFERROR(VLOOKUP($B6,Mes!$C$7:$AV$131,MATCH(FW$1,Mes!$C$3:$AV$3,0),FALSE),""))*1000)</f>
        <v>#VALUE!</v>
      </c>
      <c r="FX7" s="30" t="e">
        <f>((IFERROR(VLOOKUP($B6,Mes!$C$7:$AV$131,MATCH(FX$1,Mes!$C$3:$AV$3,0),FALSE),""))*1000)</f>
        <v>#VALUE!</v>
      </c>
      <c r="FY7" s="30" t="e">
        <f>((IFERROR(VLOOKUP($B6,Mes!$C$7:$AV$131,MATCH(FY$1,Mes!$C$3:$AV$3,0),FALSE),""))*1000)</f>
        <v>#VALUE!</v>
      </c>
      <c r="FZ7" s="30" t="e">
        <f>((IFERROR(VLOOKUP($B6,Mes!$C$7:$AV$131,MATCH(FZ$1,Mes!$C$3:$AV$3,0),FALSE),""))*1000)</f>
        <v>#VALUE!</v>
      </c>
      <c r="GA7" s="30" t="e">
        <f>((IFERROR(VLOOKUP($B6,Mes!$C$7:$AV$131,MATCH(GA$1,Mes!$C$3:$AV$3,0),FALSE),""))*1000)</f>
        <v>#VALUE!</v>
      </c>
      <c r="GB7" s="30" t="e">
        <f>((IFERROR(VLOOKUP($B6,Mes!$C$7:$AV$131,MATCH(GB$1,Mes!$C$3:$AV$3,0),FALSE),""))*1000)</f>
        <v>#VALUE!</v>
      </c>
      <c r="GC7" s="30" t="e">
        <f>((IFERROR(VLOOKUP($B6,Mes!$C$7:$AV$131,MATCH(GC$1,Mes!$C$3:$AV$3,0),FALSE),""))*1000)</f>
        <v>#VALUE!</v>
      </c>
      <c r="GD7" s="30" t="e">
        <f>((IFERROR(VLOOKUP($B6,Mes!$C$7:$AV$131,MATCH(GD$1,Mes!$C$3:$AV$3,0),FALSE),""))*1000)</f>
        <v>#VALUE!</v>
      </c>
      <c r="GE7" s="30" t="e">
        <f>((IFERROR(VLOOKUP($B6,Mes!$C$7:$AV$131,MATCH(GE$1,Mes!$C$3:$AV$3,0),FALSE),""))*1000)</f>
        <v>#VALUE!</v>
      </c>
      <c r="GF7" s="30" t="e">
        <f>((IFERROR(VLOOKUP($B6,Mes!$C$7:$AV$131,MATCH(GF$1,Mes!$C$3:$AV$3,0),FALSE),""))*1000)</f>
        <v>#VALUE!</v>
      </c>
      <c r="GG7" s="30" t="e">
        <f>((IFERROR(VLOOKUP($B6,Mes!$C$7:$AV$131,MATCH(GG$1,Mes!$C$3:$AV$3,0),FALSE),""))*1000)</f>
        <v>#VALUE!</v>
      </c>
      <c r="GH7" s="31" t="e">
        <f>((IFERROR(VLOOKUP($B6,Mes!$C$7:$AV$131,MATCH(GH$1,Mes!$C$3:$AV$3,0),FALSE),""))*1000)</f>
        <v>#VALUE!</v>
      </c>
      <c r="GI7" s="31" t="e">
        <f>((IFERROR(VLOOKUP($B6,Mes!$C$7:$AV$131,MATCH(GI$1,Mes!$C$3:$AV$3,0),FALSE),""))*1000)</f>
        <v>#VALUE!</v>
      </c>
      <c r="GJ7" s="31" t="e">
        <f>((IFERROR(VLOOKUP($B6,Mes!$C$7:$AV$131,MATCH(GJ$1,Mes!$C$3:$AV$3,0),FALSE),""))*1000)</f>
        <v>#VALUE!</v>
      </c>
      <c r="GK7" s="31" t="e">
        <f>((IFERROR(VLOOKUP($B6,Mes!$C$7:$AV$131,MATCH(GK$1,Mes!$C$3:$AV$3,0),FALSE),""))*1000)</f>
        <v>#VALUE!</v>
      </c>
      <c r="GL7" s="31" t="e">
        <f>((IFERROR(VLOOKUP($B6,Mes!$C$7:$AV$131,MATCH(GL$1,Mes!$C$3:$AV$3,0),FALSE),""))*1000)</f>
        <v>#VALUE!</v>
      </c>
      <c r="GM7" s="31" t="e">
        <f>((IFERROR(VLOOKUP($B6,Mes!$C$7:$AV$131,MATCH(GM$1,Mes!$C$3:$AV$3,0),FALSE),""))*1000)</f>
        <v>#VALUE!</v>
      </c>
      <c r="GN7" s="31" t="e">
        <f>((IFERROR(VLOOKUP($B6,Mes!$C$7:$AV$131,MATCH(GN$1,Mes!$C$3:$AV$3,0),FALSE),""))*1000)</f>
        <v>#VALUE!</v>
      </c>
      <c r="GO7" s="31" t="e">
        <f>((IFERROR(VLOOKUP($B6,Mes!$C$7:$AV$131,MATCH(GO$1,Mes!$C$3:$AV$3,0),FALSE),""))*1000)</f>
        <v>#VALUE!</v>
      </c>
      <c r="GP7" s="31" t="e">
        <f>((IFERROR(VLOOKUP($B6,Mes!$C$7:$AV$131,MATCH(GP$1,Mes!$C$3:$AV$3,0),FALSE),""))*1000)</f>
        <v>#VALUE!</v>
      </c>
      <c r="GQ7" s="31" t="e">
        <f>((IFERROR(VLOOKUP($B6,Mes!$C$7:$AV$131,MATCH(GQ$1,Mes!$C$3:$AV$3,0),FALSE),""))*1000)</f>
        <v>#VALUE!</v>
      </c>
      <c r="GR7" s="31" t="e">
        <f>((IFERROR(VLOOKUP($B6,Mes!$C$7:$AV$131,MATCH(GR$1,Mes!$C$3:$AV$3,0),FALSE),""))*1000)</f>
        <v>#VALUE!</v>
      </c>
      <c r="GS7" s="31" t="e">
        <f>((IFERROR(VLOOKUP($B6,Mes!$C$7:$AV$131,MATCH(GS$1,Mes!$C$3:$AV$3,0),FALSE),""))*1000)</f>
        <v>#VALUE!</v>
      </c>
      <c r="GT7" s="31" t="e">
        <f>((IFERROR(VLOOKUP($B6,Mes!$C$7:$AV$131,MATCH(GT$1,Mes!$C$3:$AV$3,0),FALSE),""))*1000)</f>
        <v>#VALUE!</v>
      </c>
      <c r="GU7" s="31" t="e">
        <f>((IFERROR(VLOOKUP($B6,Mes!$C$7:$AV$131,MATCH(GU$1,Mes!$C$3:$AV$3,0),FALSE),""))*1000)</f>
        <v>#VALUE!</v>
      </c>
      <c r="GV7" s="31" t="e">
        <f>((IFERROR(VLOOKUP($B6,Mes!$C$7:$AV$131,MATCH(GV$1,Mes!$C$3:$AV$3,0),FALSE),""))*1000)</f>
        <v>#VALUE!</v>
      </c>
      <c r="GW7" s="31" t="e">
        <f>((IFERROR(VLOOKUP($B6,Mes!$C$7:$AV$131,MATCH(GW$1,Mes!$C$3:$AV$3,0),FALSE),""))*1000)</f>
        <v>#VALUE!</v>
      </c>
      <c r="GX7" s="31" t="e">
        <f>((IFERROR(VLOOKUP($B6,Mes!$C$7:$AV$131,MATCH(GX$1,Mes!$C$3:$AV$3,0),FALSE),""))*1000)</f>
        <v>#VALUE!</v>
      </c>
      <c r="GY7" s="31" t="e">
        <f>((IFERROR(VLOOKUP($B6,Mes!$C$7:$AV$131,MATCH(GY$1,Mes!$C$3:$AV$3,0),FALSE),""))*1000)</f>
        <v>#VALUE!</v>
      </c>
      <c r="GZ7" s="31" t="e">
        <f>((IFERROR(VLOOKUP($B6,Mes!$C$7:$AV$131,MATCH(GZ$1,Mes!$C$3:$AV$3,0),FALSE),""))*1000)</f>
        <v>#VALUE!</v>
      </c>
      <c r="HA7" s="31" t="e">
        <f>((IFERROR(VLOOKUP($B6,Mes!$C$7:$AV$131,MATCH(HA$1,Mes!$C$3:$AV$3,0),FALSE),""))*1000)</f>
        <v>#VALUE!</v>
      </c>
      <c r="HB7" s="31" t="e">
        <f>((IFERROR(VLOOKUP($B6,Mes!$C$7:$AV$131,MATCH(HB$1,Mes!$C$3:$AV$3,0),FALSE),""))*1000)</f>
        <v>#VALUE!</v>
      </c>
      <c r="HC7" s="31" t="e">
        <f>((IFERROR(VLOOKUP($B6,Mes!$C$7:$AV$131,MATCH(HC$1,Mes!$C$3:$AV$3,0),FALSE),""))*1000)</f>
        <v>#VALUE!</v>
      </c>
      <c r="HD7" s="31" t="e">
        <f>((IFERROR(VLOOKUP($B6,Mes!$C$7:$AV$131,MATCH(HD$1,Mes!$C$3:$AV$3,0),FALSE),""))*1000)</f>
        <v>#VALUE!</v>
      </c>
      <c r="HE7" s="31" t="e">
        <f>((IFERROR(VLOOKUP($B6,Mes!$C$7:$AV$131,MATCH(HE$1,Mes!$C$3:$AV$3,0),FALSE),""))*1000)</f>
        <v>#VALUE!</v>
      </c>
      <c r="HF7" s="31" t="e">
        <f>((IFERROR(VLOOKUP($B6,Mes!$C$7:$AV$131,MATCH(HF$1,Mes!$C$3:$AV$3,0),FALSE),""))*1000)</f>
        <v>#VALUE!</v>
      </c>
      <c r="HG7" s="31" t="e">
        <f>((IFERROR(VLOOKUP($B6,Mes!$C$7:$AV$131,MATCH(HG$1,Mes!$C$3:$AV$3,0),FALSE),""))*1000)</f>
        <v>#VALUE!</v>
      </c>
      <c r="HH7" s="31" t="e">
        <f>((IFERROR(VLOOKUP($B6,Mes!$C$7:$AV$131,MATCH(HH$1,Mes!$C$3:$AV$3,0),FALSE),""))*1000)</f>
        <v>#VALUE!</v>
      </c>
      <c r="HI7" s="31" t="e">
        <f>((IFERROR(VLOOKUP($B6,Mes!$C$7:$AV$131,MATCH(HI$1,Mes!$C$3:$AV$3,0),FALSE),""))*1000)</f>
        <v>#VALUE!</v>
      </c>
      <c r="HJ7" s="31" t="e">
        <f>((IFERROR(VLOOKUP($B6,Mes!$C$7:$AV$131,MATCH(HJ$1,Mes!$C$3:$AV$3,0),FALSE),""))*1000)</f>
        <v>#VALUE!</v>
      </c>
      <c r="HK7" s="31" t="e">
        <f>((IFERROR(VLOOKUP($B6,Mes!$C$7:$AV$131,MATCH(HK$1,Mes!$C$3:$AV$3,0),FALSE),""))*1000)</f>
        <v>#VALUE!</v>
      </c>
      <c r="HL7" s="31" t="e">
        <f>((IFERROR(VLOOKUP($B6,Mes!$C$7:$AV$131,MATCH(HL$1,Mes!$C$3:$AV$3,0),FALSE),""))*1000)</f>
        <v>#VALUE!</v>
      </c>
      <c r="HM7" s="30" t="e">
        <f>((IFERROR(VLOOKUP($B6,Mes!$C$7:$AV$131,MATCH(HM$1,Mes!$C$3:$AV$3,0),FALSE),""))*1000)</f>
        <v>#VALUE!</v>
      </c>
      <c r="HN7" s="30" t="e">
        <f>((IFERROR(VLOOKUP($B6,Mes!$C$7:$AV$131,MATCH(HN$1,Mes!$C$3:$AV$3,0),FALSE),""))*1000)</f>
        <v>#VALUE!</v>
      </c>
      <c r="HO7" s="30" t="e">
        <f>((IFERROR(VLOOKUP($B6,Mes!$C$7:$AV$131,MATCH(HO$1,Mes!$C$3:$AV$3,0),FALSE),""))*1000)</f>
        <v>#VALUE!</v>
      </c>
      <c r="HP7" s="30" t="e">
        <f>((IFERROR(VLOOKUP($B6,Mes!$C$7:$AV$131,MATCH(HP$1,Mes!$C$3:$AV$3,0),FALSE),""))*1000)</f>
        <v>#VALUE!</v>
      </c>
      <c r="HQ7" s="30" t="e">
        <f>((IFERROR(VLOOKUP($B6,Mes!$C$7:$AV$131,MATCH(HQ$1,Mes!$C$3:$AV$3,0),FALSE),""))*1000)</f>
        <v>#VALUE!</v>
      </c>
      <c r="HR7" s="30" t="e">
        <f>((IFERROR(VLOOKUP($B6,Mes!$C$7:$AV$131,MATCH(HR$1,Mes!$C$3:$AV$3,0),FALSE),""))*1000)</f>
        <v>#VALUE!</v>
      </c>
      <c r="HS7" s="30" t="e">
        <f>((IFERROR(VLOOKUP($B6,Mes!$C$7:$AV$131,MATCH(HS$1,Mes!$C$3:$AV$3,0),FALSE),""))*1000)</f>
        <v>#VALUE!</v>
      </c>
      <c r="HT7" s="30" t="e">
        <f>((IFERROR(VLOOKUP($B6,Mes!$C$7:$AV$131,MATCH(HT$1,Mes!$C$3:$AV$3,0),FALSE),""))*1000)</f>
        <v>#VALUE!</v>
      </c>
      <c r="HU7" s="30" t="e">
        <f>((IFERROR(VLOOKUP($B6,Mes!$C$7:$AV$131,MATCH(HU$1,Mes!$C$3:$AV$3,0),FALSE),""))*1000)</f>
        <v>#VALUE!</v>
      </c>
      <c r="HV7" s="30" t="e">
        <f>((IFERROR(VLOOKUP($B6,Mes!$C$7:$AV$131,MATCH(HV$1,Mes!$C$3:$AV$3,0),FALSE),""))*1000)</f>
        <v>#VALUE!</v>
      </c>
      <c r="HW7" s="30" t="e">
        <f>((IFERROR(VLOOKUP($B6,Mes!$C$7:$AV$131,MATCH(HW$1,Mes!$C$3:$AV$3,0),FALSE),""))*1000)</f>
        <v>#VALUE!</v>
      </c>
      <c r="HX7" s="30" t="e">
        <f>((IFERROR(VLOOKUP($B6,Mes!$C$7:$AV$131,MATCH(HX$1,Mes!$C$3:$AV$3,0),FALSE),""))*1000)</f>
        <v>#VALUE!</v>
      </c>
      <c r="HY7" s="30" t="e">
        <f>((IFERROR(VLOOKUP($B6,Mes!$C$7:$AV$131,MATCH(HY$1,Mes!$C$3:$AV$3,0),FALSE),""))*1000)</f>
        <v>#VALUE!</v>
      </c>
      <c r="HZ7" s="30" t="e">
        <f>((IFERROR(VLOOKUP($B6,Mes!$C$7:$AV$131,MATCH(HZ$1,Mes!$C$3:$AV$3,0),FALSE),""))*1000)</f>
        <v>#VALUE!</v>
      </c>
      <c r="IA7" s="30" t="e">
        <f>((IFERROR(VLOOKUP($B6,Mes!$C$7:$AV$131,MATCH(IA$1,Mes!$C$3:$AV$3,0),FALSE),""))*1000)</f>
        <v>#VALUE!</v>
      </c>
      <c r="IB7" s="30" t="e">
        <f>((IFERROR(VLOOKUP($B6,Mes!$C$7:$AV$131,MATCH(IB$1,Mes!$C$3:$AV$3,0),FALSE),""))*1000)</f>
        <v>#VALUE!</v>
      </c>
      <c r="IC7" s="30" t="e">
        <f>((IFERROR(VLOOKUP($B6,Mes!$C$7:$AV$131,MATCH(IC$1,Mes!$C$3:$AV$3,0),FALSE),""))*1000)</f>
        <v>#VALUE!</v>
      </c>
      <c r="ID7" s="30" t="e">
        <f>((IFERROR(VLOOKUP($B6,Mes!$C$7:$AV$131,MATCH(ID$1,Mes!$C$3:$AV$3,0),FALSE),""))*1000)</f>
        <v>#VALUE!</v>
      </c>
      <c r="IE7" s="30" t="e">
        <f>((IFERROR(VLOOKUP($B6,Mes!$C$7:$AV$131,MATCH(IE$1,Mes!$C$3:$AV$3,0),FALSE),""))*1000)</f>
        <v>#VALUE!</v>
      </c>
      <c r="IF7" s="30" t="e">
        <f>((IFERROR(VLOOKUP($B6,Mes!$C$7:$AV$131,MATCH(IF$1,Mes!$C$3:$AV$3,0),FALSE),""))*1000)</f>
        <v>#VALUE!</v>
      </c>
      <c r="IG7" s="30" t="e">
        <f>((IFERROR(VLOOKUP($B6,Mes!$C$7:$AV$131,MATCH(IG$1,Mes!$C$3:$AV$3,0),FALSE),""))*1000)</f>
        <v>#VALUE!</v>
      </c>
      <c r="IH7" s="30" t="e">
        <f>((IFERROR(VLOOKUP($B6,Mes!$C$7:$AV$131,MATCH(IH$1,Mes!$C$3:$AV$3,0),FALSE),""))*1000)</f>
        <v>#VALUE!</v>
      </c>
      <c r="II7" s="30" t="e">
        <f>((IFERROR(VLOOKUP($B6,Mes!$C$7:$AV$131,MATCH(II$1,Mes!$C$3:$AV$3,0),FALSE),""))*1000)</f>
        <v>#VALUE!</v>
      </c>
      <c r="IJ7" s="30" t="e">
        <f>((IFERROR(VLOOKUP($B6,Mes!$C$7:$AV$131,MATCH(IJ$1,Mes!$C$3:$AV$3,0),FALSE),""))*1000)</f>
        <v>#VALUE!</v>
      </c>
      <c r="IK7" s="30" t="e">
        <f>((IFERROR(VLOOKUP($B6,Mes!$C$7:$AV$131,MATCH(IK$1,Mes!$C$3:$AV$3,0),FALSE),""))*1000)</f>
        <v>#VALUE!</v>
      </c>
      <c r="IL7" s="30" t="e">
        <f>((IFERROR(VLOOKUP($B6,Mes!$C$7:$AV$131,MATCH(IL$1,Mes!$C$3:$AV$3,0),FALSE),""))*1000)</f>
        <v>#VALUE!</v>
      </c>
      <c r="IM7" s="30" t="e">
        <f>((IFERROR(VLOOKUP($B6,Mes!$C$7:$AV$131,MATCH(IM$1,Mes!$C$3:$AV$3,0),FALSE),""))*1000)</f>
        <v>#VALUE!</v>
      </c>
      <c r="IN7" s="30" t="e">
        <f>((IFERROR(VLOOKUP($B6,Mes!$C$7:$AV$131,MATCH(IN$1,Mes!$C$3:$AV$3,0),FALSE),""))*1000)</f>
        <v>#VALUE!</v>
      </c>
      <c r="IO7" s="30" t="e">
        <f>((IFERROR(VLOOKUP($B6,Mes!$C$7:$AV$131,MATCH(IO$1,Mes!$C$3:$AV$3,0),FALSE),""))*1000)</f>
        <v>#VALUE!</v>
      </c>
      <c r="IP7" s="30" t="e">
        <f>((IFERROR(VLOOKUP($B6,Mes!$C$7:$AV$131,MATCH(IP$1,Mes!$C$3:$AV$3,0),FALSE),""))*1000)</f>
        <v>#VALUE!</v>
      </c>
      <c r="IQ7" s="30" t="e">
        <f>((IFERROR(VLOOKUP($B6,Mes!$C$7:$AV$131,MATCH(IQ$1,Mes!$C$3:$AV$3,0),FALSE),""))*1000)</f>
        <v>#VALUE!</v>
      </c>
      <c r="IR7" s="31" t="e">
        <f>((IFERROR(VLOOKUP($B6,Mes!$C$7:$AV$131,MATCH(IR$1,Mes!$C$3:$AV$3,0),FALSE),""))*1000)</f>
        <v>#VALUE!</v>
      </c>
      <c r="IS7" s="31" t="e">
        <f>((IFERROR(VLOOKUP($B6,Mes!$C$7:$AV$131,MATCH(IS$1,Mes!$C$3:$AV$3,0),FALSE),""))*1000)</f>
        <v>#VALUE!</v>
      </c>
      <c r="IT7" s="31" t="e">
        <f>((IFERROR(VLOOKUP($B6,Mes!$C$7:$AV$131,MATCH(IT$1,Mes!$C$3:$AV$3,0),FALSE),""))*1000)</f>
        <v>#VALUE!</v>
      </c>
      <c r="IU7" s="31" t="e">
        <f>((IFERROR(VLOOKUP($B6,Mes!$C$7:$AV$131,MATCH(IU$1,Mes!$C$3:$AV$3,0),FALSE),""))*1000)</f>
        <v>#VALUE!</v>
      </c>
      <c r="IV7" s="31" t="e">
        <f>((IFERROR(VLOOKUP($B6,Mes!$C$7:$AV$131,MATCH(IV$1,Mes!$C$3:$AV$3,0),FALSE),""))*1000)</f>
        <v>#VALUE!</v>
      </c>
      <c r="IW7" s="31" t="e">
        <f>((IFERROR(VLOOKUP($B6,Mes!$C$7:$AV$131,MATCH(IW$1,Mes!$C$3:$AV$3,0),FALSE),""))*1000)</f>
        <v>#VALUE!</v>
      </c>
      <c r="IX7" s="31" t="e">
        <f>((IFERROR(VLOOKUP($B6,Mes!$C$7:$AV$131,MATCH(IX$1,Mes!$C$3:$AV$3,0),FALSE),""))*1000)</f>
        <v>#VALUE!</v>
      </c>
      <c r="IY7" s="31" t="e">
        <f>((IFERROR(VLOOKUP($B6,Mes!$C$7:$AV$131,MATCH(IY$1,Mes!$C$3:$AV$3,0),FALSE),""))*1000)</f>
        <v>#VALUE!</v>
      </c>
      <c r="IZ7" s="31" t="e">
        <f>((IFERROR(VLOOKUP($B6,Mes!$C$7:$AV$131,MATCH(IZ$1,Mes!$C$3:$AV$3,0),FALSE),""))*1000)</f>
        <v>#VALUE!</v>
      </c>
      <c r="JA7" s="31" t="e">
        <f>((IFERROR(VLOOKUP($B6,Mes!$C$7:$AV$131,MATCH(JA$1,Mes!$C$3:$AV$3,0),FALSE),""))*1000)</f>
        <v>#VALUE!</v>
      </c>
      <c r="JB7" s="31" t="e">
        <f>((IFERROR(VLOOKUP($B6,Mes!$C$7:$AV$131,MATCH(JB$1,Mes!$C$3:$AV$3,0),FALSE),""))*1000)</f>
        <v>#VALUE!</v>
      </c>
      <c r="JC7" s="31" t="e">
        <f>((IFERROR(VLOOKUP($B6,Mes!$C$7:$AV$131,MATCH(JC$1,Mes!$C$3:$AV$3,0),FALSE),""))*1000)</f>
        <v>#VALUE!</v>
      </c>
      <c r="JD7" s="31" t="e">
        <f>((IFERROR(VLOOKUP($B6,Mes!$C$7:$AV$131,MATCH(JD$1,Mes!$C$3:$AV$3,0),FALSE),""))*1000)</f>
        <v>#VALUE!</v>
      </c>
      <c r="JE7" s="31" t="e">
        <f>((IFERROR(VLOOKUP($B6,Mes!$C$7:$AV$131,MATCH(JE$1,Mes!$C$3:$AV$3,0),FALSE),""))*1000)</f>
        <v>#VALUE!</v>
      </c>
      <c r="JF7" s="31" t="e">
        <f>((IFERROR(VLOOKUP($B6,Mes!$C$7:$AV$131,MATCH(JF$1,Mes!$C$3:$AV$3,0),FALSE),""))*1000)</f>
        <v>#VALUE!</v>
      </c>
      <c r="JG7" s="31" t="e">
        <f>((IFERROR(VLOOKUP($B6,Mes!$C$7:$AV$131,MATCH(JG$1,Mes!$C$3:$AV$3,0),FALSE),""))*1000)</f>
        <v>#VALUE!</v>
      </c>
      <c r="JH7" s="31" t="e">
        <f>((IFERROR(VLOOKUP($B6,Mes!$C$7:$AV$131,MATCH(JH$1,Mes!$C$3:$AV$3,0),FALSE),""))*1000)</f>
        <v>#VALUE!</v>
      </c>
      <c r="JI7" s="31" t="e">
        <f>((IFERROR(VLOOKUP($B6,Mes!$C$7:$AV$131,MATCH(JI$1,Mes!$C$3:$AV$3,0),FALSE),""))*1000)</f>
        <v>#VALUE!</v>
      </c>
      <c r="JJ7" s="31" t="e">
        <f>((IFERROR(VLOOKUP($B6,Mes!$C$7:$AV$131,MATCH(JJ$1,Mes!$C$3:$AV$3,0),FALSE),""))*1000)</f>
        <v>#VALUE!</v>
      </c>
      <c r="JK7" s="31" t="e">
        <f>((IFERROR(VLOOKUP($B6,Mes!$C$7:$AV$131,MATCH(JK$1,Mes!$C$3:$AV$3,0),FALSE),""))*1000)</f>
        <v>#VALUE!</v>
      </c>
      <c r="JL7" s="31" t="e">
        <f>((IFERROR(VLOOKUP($B6,Mes!$C$7:$AV$131,MATCH(JL$1,Mes!$C$3:$AV$3,0),FALSE),""))*1000)</f>
        <v>#VALUE!</v>
      </c>
      <c r="JM7" s="31" t="e">
        <f>((IFERROR(VLOOKUP($B6,Mes!$C$7:$AV$131,MATCH(JM$1,Mes!$C$3:$AV$3,0),FALSE),""))*1000)</f>
        <v>#VALUE!</v>
      </c>
      <c r="JN7" s="31" t="e">
        <f>((IFERROR(VLOOKUP($B6,Mes!$C$7:$AV$131,MATCH(JN$1,Mes!$C$3:$AV$3,0),FALSE),""))*1000)</f>
        <v>#VALUE!</v>
      </c>
      <c r="JO7" s="31" t="e">
        <f>((IFERROR(VLOOKUP($B6,Mes!$C$7:$AV$131,MATCH(JO$1,Mes!$C$3:$AV$3,0),FALSE),""))*1000)</f>
        <v>#VALUE!</v>
      </c>
      <c r="JP7" s="31" t="e">
        <f>((IFERROR(VLOOKUP($B6,Mes!$C$7:$AV$131,MATCH(JP$1,Mes!$C$3:$AV$3,0),FALSE),""))*1000)</f>
        <v>#VALUE!</v>
      </c>
      <c r="JQ7" s="31" t="e">
        <f>((IFERROR(VLOOKUP($B6,Mes!$C$7:$AV$131,MATCH(JQ$1,Mes!$C$3:$AV$3,0),FALSE),""))*1000)</f>
        <v>#VALUE!</v>
      </c>
      <c r="JR7" s="31" t="e">
        <f>((IFERROR(VLOOKUP($B6,Mes!$C$7:$AV$131,MATCH(JR$1,Mes!$C$3:$AV$3,0),FALSE),""))*1000)</f>
        <v>#VALUE!</v>
      </c>
      <c r="JS7" s="31" t="e">
        <f>((IFERROR(VLOOKUP($B6,Mes!$C$7:$AV$131,MATCH(JS$1,Mes!$C$3:$AV$3,0),FALSE),""))*1000)</f>
        <v>#VALUE!</v>
      </c>
      <c r="JT7" s="31" t="e">
        <f>((IFERROR(VLOOKUP($B6,Mes!$C$7:$AV$131,MATCH(JT$1,Mes!$C$3:$AV$3,0),FALSE),""))*1000)</f>
        <v>#VALUE!</v>
      </c>
      <c r="JU7" s="31" t="e">
        <f>((IFERROR(VLOOKUP($B6,Mes!$C$7:$AV$131,MATCH(JU$1,Mes!$C$3:$AV$3,0),FALSE),""))*1000)</f>
        <v>#VALUE!</v>
      </c>
      <c r="JV7" s="30" t="e">
        <f>((IFERROR(VLOOKUP($B6,Mes!$C$7:$AV$131,MATCH(JV$1,Mes!$C$3:$AV$3,0),FALSE),""))*1000)</f>
        <v>#VALUE!</v>
      </c>
      <c r="JW7" s="30" t="e">
        <f>((IFERROR(VLOOKUP($B6,Mes!$C$7:$AV$131,MATCH(JW$1,Mes!$C$3:$AV$3,0),FALSE),""))*1000)</f>
        <v>#VALUE!</v>
      </c>
      <c r="JX7" s="30" t="e">
        <f>((IFERROR(VLOOKUP($B6,Mes!$C$7:$AV$131,MATCH(JX$1,Mes!$C$3:$AV$3,0),FALSE),""))*1000)</f>
        <v>#VALUE!</v>
      </c>
      <c r="JY7" s="30" t="e">
        <f>((IFERROR(VLOOKUP($B6,Mes!$C$7:$AV$131,MATCH(JY$1,Mes!$C$3:$AV$3,0),FALSE),""))*1000)</f>
        <v>#VALUE!</v>
      </c>
      <c r="JZ7" s="30" t="e">
        <f>((IFERROR(VLOOKUP($B6,Mes!$C$7:$AV$131,MATCH(JZ$1,Mes!$C$3:$AV$3,0),FALSE),""))*1000)</f>
        <v>#VALUE!</v>
      </c>
      <c r="KA7" s="30" t="e">
        <f>((IFERROR(VLOOKUP($B6,Mes!$C$7:$AV$131,MATCH(KA$1,Mes!$C$3:$AV$3,0),FALSE),""))*1000)</f>
        <v>#VALUE!</v>
      </c>
      <c r="KB7" s="30" t="e">
        <f>((IFERROR(VLOOKUP($B6,Mes!$C$7:$AV$131,MATCH(KB$1,Mes!$C$3:$AV$3,0),FALSE),""))*1000)</f>
        <v>#VALUE!</v>
      </c>
      <c r="KC7" s="30" t="e">
        <f>((IFERROR(VLOOKUP($B6,Mes!$C$7:$AV$131,MATCH(KC$1,Mes!$C$3:$AV$3,0),FALSE),""))*1000)</f>
        <v>#VALUE!</v>
      </c>
      <c r="KD7" s="30" t="e">
        <f>((IFERROR(VLOOKUP($B6,Mes!$C$7:$AV$131,MATCH(KD$1,Mes!$C$3:$AV$3,0),FALSE),""))*1000)</f>
        <v>#VALUE!</v>
      </c>
      <c r="KE7" s="30" t="e">
        <f>((IFERROR(VLOOKUP($B6,Mes!$C$7:$AV$131,MATCH(KE$1,Mes!$C$3:$AV$3,0),FALSE),""))*1000)</f>
        <v>#VALUE!</v>
      </c>
      <c r="KF7" s="30" t="e">
        <f>((IFERROR(VLOOKUP($B6,Mes!$C$7:$AV$131,MATCH(KF$1,Mes!$C$3:$AV$3,0),FALSE),""))*1000)</f>
        <v>#VALUE!</v>
      </c>
      <c r="KG7" s="30" t="e">
        <f>((IFERROR(VLOOKUP($B6,Mes!$C$7:$AV$131,MATCH(KG$1,Mes!$C$3:$AV$3,0),FALSE),""))*1000)</f>
        <v>#VALUE!</v>
      </c>
      <c r="KH7" s="30" t="e">
        <f>((IFERROR(VLOOKUP($B6,Mes!$C$7:$AV$131,MATCH(KH$1,Mes!$C$3:$AV$3,0),FALSE),""))*1000)</f>
        <v>#VALUE!</v>
      </c>
      <c r="KI7" s="30" t="e">
        <f>((IFERROR(VLOOKUP($B6,Mes!$C$7:$AV$131,MATCH(KI$1,Mes!$C$3:$AV$3,0),FALSE),""))*1000)</f>
        <v>#VALUE!</v>
      </c>
      <c r="KJ7" s="30" t="e">
        <f>((IFERROR(VLOOKUP($B6,Mes!$C$7:$AV$131,MATCH(KJ$1,Mes!$C$3:$AV$3,0),FALSE),""))*1000)</f>
        <v>#VALUE!</v>
      </c>
      <c r="KK7" s="30" t="e">
        <f>((IFERROR(VLOOKUP($B6,Mes!$C$7:$AV$131,MATCH(KK$1,Mes!$C$3:$AV$3,0),FALSE),""))*1000)</f>
        <v>#VALUE!</v>
      </c>
      <c r="KL7" s="30" t="e">
        <f>((IFERROR(VLOOKUP($B6,Mes!$C$7:$AV$131,MATCH(KL$1,Mes!$C$3:$AV$3,0),FALSE),""))*1000)</f>
        <v>#VALUE!</v>
      </c>
      <c r="KM7" s="30" t="e">
        <f>((IFERROR(VLOOKUP($B6,Mes!$C$7:$AV$131,MATCH(KM$1,Mes!$C$3:$AV$3,0),FALSE),""))*1000)</f>
        <v>#VALUE!</v>
      </c>
      <c r="KN7" s="30" t="e">
        <f>((IFERROR(VLOOKUP($B6,Mes!$C$7:$AV$131,MATCH(KN$1,Mes!$C$3:$AV$3,0),FALSE),""))*1000)</f>
        <v>#VALUE!</v>
      </c>
      <c r="KO7" s="30" t="e">
        <f>((IFERROR(VLOOKUP($B6,Mes!$C$7:$AV$131,MATCH(KO$1,Mes!$C$3:$AV$3,0),FALSE),""))*1000)</f>
        <v>#VALUE!</v>
      </c>
      <c r="KP7" s="30" t="e">
        <f>((IFERROR(VLOOKUP($B6,Mes!$C$7:$AV$131,MATCH(KP$1,Mes!$C$3:$AV$3,0),FALSE),""))*1000)</f>
        <v>#VALUE!</v>
      </c>
      <c r="KQ7" s="30" t="e">
        <f>((IFERROR(VLOOKUP($B6,Mes!$C$7:$AV$131,MATCH(KQ$1,Mes!$C$3:$AV$3,0),FALSE),""))*1000)</f>
        <v>#VALUE!</v>
      </c>
      <c r="KR7" s="30" t="e">
        <f>((IFERROR(VLOOKUP($B6,Mes!$C$7:$AV$131,MATCH(KR$1,Mes!$C$3:$AV$3,0),FALSE),""))*1000)</f>
        <v>#VALUE!</v>
      </c>
      <c r="KS7" s="30" t="e">
        <f>((IFERROR(VLOOKUP($B6,Mes!$C$7:$AV$131,MATCH(KS$1,Mes!$C$3:$AV$3,0),FALSE),""))*1000)</f>
        <v>#VALUE!</v>
      </c>
      <c r="KT7" s="30" t="e">
        <f>((IFERROR(VLOOKUP($B6,Mes!$C$7:$AV$131,MATCH(KT$1,Mes!$C$3:$AV$3,0),FALSE),""))*1000)</f>
        <v>#VALUE!</v>
      </c>
      <c r="KU7" s="30" t="e">
        <f>((IFERROR(VLOOKUP($B6,Mes!$C$7:$AV$131,MATCH(KU$1,Mes!$C$3:$AV$3,0),FALSE),""))*1000)</f>
        <v>#VALUE!</v>
      </c>
      <c r="KV7" s="30" t="e">
        <f>((IFERROR(VLOOKUP($B6,Mes!$C$7:$AV$131,MATCH(KV$1,Mes!$C$3:$AV$3,0),FALSE),""))*1000)</f>
        <v>#VALUE!</v>
      </c>
      <c r="KW7" s="30" t="e">
        <f>((IFERROR(VLOOKUP($B6,Mes!$C$7:$AV$131,MATCH(KW$1,Mes!$C$3:$AV$3,0),FALSE),""))*1000)</f>
        <v>#VALUE!</v>
      </c>
      <c r="KX7" s="30" t="e">
        <f>((IFERROR(VLOOKUP($B6,Mes!$C$7:$AV$131,MATCH(KX$1,Mes!$C$3:$AV$3,0),FALSE),""))*1000)</f>
        <v>#VALUE!</v>
      </c>
      <c r="KY7" s="30" t="e">
        <f>((IFERROR(VLOOKUP($B6,Mes!$C$7:$AV$131,MATCH(KY$1,Mes!$C$3:$AV$3,0),FALSE),""))*1000)</f>
        <v>#VALUE!</v>
      </c>
      <c r="KZ7" s="30" t="e">
        <f>((IFERROR(VLOOKUP($B6,Mes!$C$7:$AV$131,MATCH(KZ$1,Mes!$C$3:$AV$3,0),FALSE),""))*1000)</f>
        <v>#VALUE!</v>
      </c>
      <c r="LA7" s="31" t="e">
        <f>((IFERROR(VLOOKUP($B6,Mes!$C$7:$AV$131,MATCH(LA$1,Mes!$C$3:$AV$3,0),FALSE),""))*1000)</f>
        <v>#VALUE!</v>
      </c>
      <c r="LB7" s="31" t="e">
        <f>((IFERROR(VLOOKUP($B6,Mes!$C$7:$AV$131,MATCH(LB$1,Mes!$C$3:$AV$3,0),FALSE),""))*1000)</f>
        <v>#VALUE!</v>
      </c>
      <c r="LC7" s="31" t="e">
        <f>((IFERROR(VLOOKUP($B6,Mes!$C$7:$AV$131,MATCH(LC$1,Mes!$C$3:$AV$3,0),FALSE),""))*1000)</f>
        <v>#VALUE!</v>
      </c>
      <c r="LD7" s="31" t="e">
        <f>((IFERROR(VLOOKUP($B6,Mes!$C$7:$AV$131,MATCH(LD$1,Mes!$C$3:$AV$3,0),FALSE),""))*1000)</f>
        <v>#VALUE!</v>
      </c>
      <c r="LE7" s="31" t="e">
        <f>((IFERROR(VLOOKUP($B6,Mes!$C$7:$AV$131,MATCH(LE$1,Mes!$C$3:$AV$3,0),FALSE),""))*1000)</f>
        <v>#VALUE!</v>
      </c>
      <c r="LF7" s="31" t="e">
        <f>((IFERROR(VLOOKUP($B6,Mes!$C$7:$AV$131,MATCH(LF$1,Mes!$C$3:$AV$3,0),FALSE),""))*1000)</f>
        <v>#VALUE!</v>
      </c>
      <c r="LG7" s="31" t="e">
        <f>((IFERROR(VLOOKUP($B6,Mes!$C$7:$AV$131,MATCH(LG$1,Mes!$C$3:$AV$3,0),FALSE),""))*1000)</f>
        <v>#VALUE!</v>
      </c>
      <c r="LH7" s="31" t="e">
        <f>((IFERROR(VLOOKUP($B6,Mes!$C$7:$AV$131,MATCH(LH$1,Mes!$C$3:$AV$3,0),FALSE),""))*1000)</f>
        <v>#VALUE!</v>
      </c>
      <c r="LI7" s="31" t="e">
        <f>((IFERROR(VLOOKUP($B6,Mes!$C$7:$AV$131,MATCH(LI$1,Mes!$C$3:$AV$3,0),FALSE),""))*1000)</f>
        <v>#VALUE!</v>
      </c>
      <c r="LJ7" s="31" t="e">
        <f>((IFERROR(VLOOKUP($B6,Mes!$C$7:$AV$131,MATCH(LJ$1,Mes!$C$3:$AV$3,0),FALSE),""))*1000)</f>
        <v>#VALUE!</v>
      </c>
      <c r="LK7" s="31" t="e">
        <f>((IFERROR(VLOOKUP($B6,Mes!$C$7:$AV$131,MATCH(LK$1,Mes!$C$3:$AV$3,0),FALSE),""))*1000)</f>
        <v>#VALUE!</v>
      </c>
      <c r="LL7" s="31" t="e">
        <f>((IFERROR(VLOOKUP($B6,Mes!$C$7:$AV$131,MATCH(LL$1,Mes!$C$3:$AV$3,0),FALSE),""))*1000)</f>
        <v>#VALUE!</v>
      </c>
      <c r="LM7" s="31" t="e">
        <f>((IFERROR(VLOOKUP($B6,Mes!$C$7:$AV$131,MATCH(LM$1,Mes!$C$3:$AV$3,0),FALSE),""))*1000)</f>
        <v>#VALUE!</v>
      </c>
      <c r="LN7" s="31" t="e">
        <f>((IFERROR(VLOOKUP($B6,Mes!$C$7:$AV$131,MATCH(LN$1,Mes!$C$3:$AV$3,0),FALSE),""))*1000)</f>
        <v>#VALUE!</v>
      </c>
      <c r="LO7" s="31" t="e">
        <f>((IFERROR(VLOOKUP($B6,Mes!$C$7:$AV$131,MATCH(LO$1,Mes!$C$3:$AV$3,0),FALSE),""))*1000)</f>
        <v>#VALUE!</v>
      </c>
      <c r="LP7" s="31" t="e">
        <f>((IFERROR(VLOOKUP($B6,Mes!$C$7:$AV$131,MATCH(LP$1,Mes!$C$3:$AV$3,0),FALSE),""))*1000)</f>
        <v>#VALUE!</v>
      </c>
      <c r="LQ7" s="31" t="e">
        <f>((IFERROR(VLOOKUP($B6,Mes!$C$7:$AV$131,MATCH(LQ$1,Mes!$C$3:$AV$3,0),FALSE),""))*1000)</f>
        <v>#VALUE!</v>
      </c>
      <c r="LR7" s="31" t="e">
        <f>((IFERROR(VLOOKUP($B6,Mes!$C$7:$AV$131,MATCH(LR$1,Mes!$C$3:$AV$3,0),FALSE),""))*1000)</f>
        <v>#VALUE!</v>
      </c>
      <c r="LS7" s="31" t="e">
        <f>((IFERROR(VLOOKUP($B6,Mes!$C$7:$AV$131,MATCH(LS$1,Mes!$C$3:$AV$3,0),FALSE),""))*1000)</f>
        <v>#VALUE!</v>
      </c>
      <c r="LT7" s="31" t="e">
        <f>((IFERROR(VLOOKUP($B6,Mes!$C$7:$AV$131,MATCH(LT$1,Mes!$C$3:$AV$3,0),FALSE),""))*1000)</f>
        <v>#VALUE!</v>
      </c>
      <c r="LU7" s="31" t="e">
        <f>((IFERROR(VLOOKUP($B6,Mes!$C$7:$AV$131,MATCH(LU$1,Mes!$C$3:$AV$3,0),FALSE),""))*1000)</f>
        <v>#VALUE!</v>
      </c>
      <c r="LV7" s="31" t="e">
        <f>((IFERROR(VLOOKUP($B6,Mes!$C$7:$AV$131,MATCH(LV$1,Mes!$C$3:$AV$3,0),FALSE),""))*1000)</f>
        <v>#VALUE!</v>
      </c>
      <c r="LW7" s="31" t="e">
        <f>((IFERROR(VLOOKUP($B6,Mes!$C$7:$AV$131,MATCH(LW$1,Mes!$C$3:$AV$3,0),FALSE),""))*1000)</f>
        <v>#VALUE!</v>
      </c>
      <c r="LX7" s="31" t="e">
        <f>((IFERROR(VLOOKUP($B6,Mes!$C$7:$AV$131,MATCH(LX$1,Mes!$C$3:$AV$3,0),FALSE),""))*1000)</f>
        <v>#VALUE!</v>
      </c>
      <c r="LY7" s="31" t="e">
        <f>((IFERROR(VLOOKUP($B6,Mes!$C$7:$AV$131,MATCH(LY$1,Mes!$C$3:$AV$3,0),FALSE),""))*1000)</f>
        <v>#VALUE!</v>
      </c>
      <c r="LZ7" s="31" t="e">
        <f>((IFERROR(VLOOKUP($B6,Mes!$C$7:$AV$131,MATCH(LZ$1,Mes!$C$3:$AV$3,0),FALSE),""))*1000)</f>
        <v>#VALUE!</v>
      </c>
      <c r="MA7" s="31" t="e">
        <f>((IFERROR(VLOOKUP($B6,Mes!$C$7:$AV$131,MATCH(MA$1,Mes!$C$3:$AV$3,0),FALSE),""))*1000)</f>
        <v>#VALUE!</v>
      </c>
      <c r="MB7" s="31" t="e">
        <f>((IFERROR(VLOOKUP($B6,Mes!$C$7:$AV$131,MATCH(MB$1,Mes!$C$3:$AV$3,0),FALSE),""))*1000)</f>
        <v>#VALUE!</v>
      </c>
      <c r="MC7" s="31" t="e">
        <f>((IFERROR(VLOOKUP($B6,Mes!$C$7:$AV$131,MATCH(MC$1,Mes!$C$3:$AV$3,0),FALSE),""))*1000)</f>
        <v>#VALUE!</v>
      </c>
      <c r="MD7" s="31" t="e">
        <f>((IFERROR(VLOOKUP($B6,Mes!$C$7:$AV$131,MATCH(MD$1,Mes!$C$3:$AV$3,0),FALSE),""))*1000)</f>
        <v>#VALUE!</v>
      </c>
      <c r="ME7" s="30" t="e">
        <f>((IFERROR(VLOOKUP($B6,Mes!$C$7:$AV$131,MATCH(ME$1,Mes!$C$3:$AV$3,0),FALSE),""))*1000)</f>
        <v>#VALUE!</v>
      </c>
      <c r="MF7" s="30" t="e">
        <f>((IFERROR(VLOOKUP($B6,Mes!$C$7:$AV$131,MATCH(MF$1,Mes!$C$3:$AV$3,0),FALSE),""))*1000)</f>
        <v>#VALUE!</v>
      </c>
      <c r="MG7" s="30" t="e">
        <f>((IFERROR(VLOOKUP($B6,Mes!$C$7:$AV$131,MATCH(MG$1,Mes!$C$3:$AV$3,0),FALSE),""))*1000)</f>
        <v>#VALUE!</v>
      </c>
      <c r="MH7" s="30" t="e">
        <f>((IFERROR(VLOOKUP($B6,Mes!$C$7:$AV$131,MATCH(MH$1,Mes!$C$3:$AV$3,0),FALSE),""))*1000)</f>
        <v>#VALUE!</v>
      </c>
      <c r="MI7" s="30" t="e">
        <f>((IFERROR(VLOOKUP($B6,Mes!$C$7:$AV$131,MATCH(MI$1,Mes!$C$3:$AV$3,0),FALSE),""))*1000)</f>
        <v>#VALUE!</v>
      </c>
      <c r="MJ7" s="30" t="e">
        <f>((IFERROR(VLOOKUP($B6,Mes!$C$7:$AV$131,MATCH(MJ$1,Mes!$C$3:$AV$3,0),FALSE),""))*1000)</f>
        <v>#VALUE!</v>
      </c>
      <c r="MK7" s="30" t="e">
        <f>((IFERROR(VLOOKUP($B6,Mes!$C$7:$AV$131,MATCH(MK$1,Mes!$C$3:$AV$3,0),FALSE),""))*1000)</f>
        <v>#VALUE!</v>
      </c>
      <c r="ML7" s="30" t="e">
        <f>((IFERROR(VLOOKUP($B6,Mes!$C$7:$AV$131,MATCH(ML$1,Mes!$C$3:$AV$3,0),FALSE),""))*1000)</f>
        <v>#VALUE!</v>
      </c>
      <c r="MM7" s="30" t="e">
        <f>((IFERROR(VLOOKUP($B6,Mes!$C$7:$AV$131,MATCH(MM$1,Mes!$C$3:$AV$3,0),FALSE),""))*1000)</f>
        <v>#VALUE!</v>
      </c>
      <c r="MN7" s="30" t="e">
        <f>((IFERROR(VLOOKUP($B6,Mes!$C$7:$AV$131,MATCH(MN$1,Mes!$C$3:$AV$3,0),FALSE),""))*1000)</f>
        <v>#VALUE!</v>
      </c>
      <c r="MO7" s="30" t="e">
        <f>((IFERROR(VLOOKUP($B6,Mes!$C$7:$AV$131,MATCH(MO$1,Mes!$C$3:$AV$3,0),FALSE),""))*1000)</f>
        <v>#VALUE!</v>
      </c>
      <c r="MP7" s="30" t="e">
        <f>((IFERROR(VLOOKUP($B6,Mes!$C$7:$AV$131,MATCH(MP$1,Mes!$C$3:$AV$3,0),FALSE),""))*1000)</f>
        <v>#VALUE!</v>
      </c>
      <c r="MQ7" s="30" t="e">
        <f>((IFERROR(VLOOKUP($B6,Mes!$C$7:$AV$131,MATCH(MQ$1,Mes!$C$3:$AV$3,0),FALSE),""))*1000)</f>
        <v>#VALUE!</v>
      </c>
      <c r="MR7" s="30" t="e">
        <f>((IFERROR(VLOOKUP($B6,Mes!$C$7:$AV$131,MATCH(MR$1,Mes!$C$3:$AV$3,0),FALSE),""))*1000)</f>
        <v>#VALUE!</v>
      </c>
      <c r="MS7" s="30" t="e">
        <f>((IFERROR(VLOOKUP($B6,Mes!$C$7:$AV$131,MATCH(MS$1,Mes!$C$3:$AV$3,0),FALSE),""))*1000)</f>
        <v>#VALUE!</v>
      </c>
      <c r="MT7" s="30" t="e">
        <f>((IFERROR(VLOOKUP($B6,Mes!$C$7:$AV$131,MATCH(MT$1,Mes!$C$3:$AV$3,0),FALSE),""))*1000)</f>
        <v>#VALUE!</v>
      </c>
      <c r="MU7" s="30" t="e">
        <f>((IFERROR(VLOOKUP($B6,Mes!$C$7:$AV$131,MATCH(MU$1,Mes!$C$3:$AV$3,0),FALSE),""))*1000)</f>
        <v>#VALUE!</v>
      </c>
      <c r="MV7" s="30" t="e">
        <f>((IFERROR(VLOOKUP($B6,Mes!$C$7:$AV$131,MATCH(MV$1,Mes!$C$3:$AV$3,0),FALSE),""))*1000)</f>
        <v>#VALUE!</v>
      </c>
      <c r="MW7" s="30" t="e">
        <f>((IFERROR(VLOOKUP($B6,Mes!$C$7:$AV$131,MATCH(MW$1,Mes!$C$3:$AV$3,0),FALSE),""))*1000)</f>
        <v>#VALUE!</v>
      </c>
      <c r="MX7" s="30" t="e">
        <f>((IFERROR(VLOOKUP($B6,Mes!$C$7:$AV$131,MATCH(MX$1,Mes!$C$3:$AV$3,0),FALSE),""))*1000)</f>
        <v>#VALUE!</v>
      </c>
      <c r="MY7" s="30" t="e">
        <f>((IFERROR(VLOOKUP($B6,Mes!$C$7:$AV$131,MATCH(MY$1,Mes!$C$3:$AV$3,0),FALSE),""))*1000)</f>
        <v>#VALUE!</v>
      </c>
      <c r="MZ7" s="30" t="e">
        <f>((IFERROR(VLOOKUP($B6,Mes!$C$7:$AV$131,MATCH(MZ$1,Mes!$C$3:$AV$3,0),FALSE),""))*1000)</f>
        <v>#VALUE!</v>
      </c>
      <c r="NA7" s="30" t="e">
        <f>((IFERROR(VLOOKUP($B6,Mes!$C$7:$AV$131,MATCH(NA$1,Mes!$C$3:$AV$3,0),FALSE),""))*1000)</f>
        <v>#VALUE!</v>
      </c>
      <c r="NB7" s="30" t="e">
        <f>((IFERROR(VLOOKUP($B6,Mes!$C$7:$AV$131,MATCH(NB$1,Mes!$C$3:$AV$3,0),FALSE),""))*1000)</f>
        <v>#VALUE!</v>
      </c>
      <c r="NC7" s="30" t="e">
        <f>((IFERROR(VLOOKUP($B6,Mes!$C$7:$AV$131,MATCH(NC$1,Mes!$C$3:$AV$3,0),FALSE),""))*1000)</f>
        <v>#VALUE!</v>
      </c>
      <c r="ND7" s="30" t="e">
        <f>((IFERROR(VLOOKUP($B6,Mes!$C$7:$AV$131,MATCH(ND$1,Mes!$C$3:$AV$3,0),FALSE),""))*1000)</f>
        <v>#VALUE!</v>
      </c>
      <c r="NE7" s="30" t="e">
        <f>((IFERROR(VLOOKUP($B6,Mes!$C$7:$AV$131,MATCH(NE$1,Mes!$C$3:$AV$3,0),FALSE),""))*1000)</f>
        <v>#VALUE!</v>
      </c>
      <c r="NF7" s="30" t="e">
        <f>((IFERROR(VLOOKUP($B6,Mes!$C$7:$AV$131,MATCH(NF$1,Mes!$C$3:$AV$3,0),FALSE),""))*1000)</f>
        <v>#VALUE!</v>
      </c>
      <c r="NG7" s="30" t="e">
        <f>((IFERROR(VLOOKUP($B6,Mes!$C$7:$AV$131,MATCH(NG$1,Mes!$C$3:$AV$3,0),FALSE),""))*1000)</f>
        <v>#VALUE!</v>
      </c>
      <c r="NH7" s="30" t="e">
        <f>((IFERROR(VLOOKUP($B6,Mes!$C$7:$AV$131,MATCH(NH$1,Mes!$C$3:$AV$3,0),FALSE),""))*1000)</f>
        <v>#VALUE!</v>
      </c>
      <c r="NI7" s="30" t="e">
        <f>((IFERROR(VLOOKUP($B6,Mes!$C$7:$AV$131,MATCH(NI$1,Mes!$C$3:$AV$3,0),FALSE),""))*1000)</f>
        <v>#VALUE!</v>
      </c>
    </row>
    <row r="8" spans="1:373" s="32" customFormat="1" ht="14.4" outlineLevel="1" x14ac:dyDescent="0.2">
      <c r="A8" s="15"/>
      <c r="B8" s="14"/>
      <c r="C8" s="14"/>
      <c r="D8" s="14"/>
      <c r="E8" s="27" t="s">
        <v>226</v>
      </c>
      <c r="F8" s="61"/>
      <c r="G8" s="83">
        <v>1844.8429999999998</v>
      </c>
      <c r="H8" s="68"/>
      <c r="I8" s="68"/>
      <c r="J8" s="68">
        <v>1079.8039999999999</v>
      </c>
      <c r="K8" s="68">
        <v>874.94</v>
      </c>
      <c r="L8" s="68">
        <v>680.74600000000009</v>
      </c>
      <c r="M8" s="68">
        <v>649.803</v>
      </c>
      <c r="N8" s="68">
        <v>610.32400000000007</v>
      </c>
      <c r="O8" s="68"/>
      <c r="P8" s="68"/>
      <c r="Q8" s="68">
        <v>545.23699999999997</v>
      </c>
      <c r="R8" s="68">
        <v>1232.385</v>
      </c>
      <c r="S8" s="68">
        <v>7317.4859999999999</v>
      </c>
      <c r="T8" s="68">
        <v>7821.11</v>
      </c>
      <c r="U8" s="68">
        <v>7683.4670000000006</v>
      </c>
      <c r="V8" s="68"/>
      <c r="W8" s="68"/>
      <c r="X8" s="68">
        <v>6857.6090000000004</v>
      </c>
      <c r="Y8" s="68">
        <v>6493.7620000000006</v>
      </c>
      <c r="Z8" s="68">
        <v>6188.6</v>
      </c>
      <c r="AA8" s="68">
        <v>6013.612000000001</v>
      </c>
      <c r="AB8" s="68">
        <v>5765.0010000000002</v>
      </c>
      <c r="AC8" s="68"/>
      <c r="AD8" s="68"/>
      <c r="AE8" s="68">
        <v>5312.5930000000008</v>
      </c>
      <c r="AF8" s="68">
        <v>5106.6620000000003</v>
      </c>
      <c r="AG8" s="68">
        <v>4964.7510000000011</v>
      </c>
      <c r="AH8" s="68">
        <v>4812.17</v>
      </c>
      <c r="AI8" s="68"/>
      <c r="AJ8" s="68"/>
      <c r="AK8" s="68"/>
      <c r="AL8" s="68">
        <v>3228.7420000000002</v>
      </c>
      <c r="AM8" s="68">
        <v>2949.1880000000001</v>
      </c>
      <c r="AN8" s="68">
        <v>2805.1430000000005</v>
      </c>
      <c r="AO8" s="68">
        <v>2792.3390000000004</v>
      </c>
      <c r="AP8" s="68">
        <v>2729.386</v>
      </c>
      <c r="AQ8" s="68"/>
      <c r="AR8" s="68"/>
      <c r="AS8" s="68"/>
      <c r="AT8" s="68">
        <v>2336.73</v>
      </c>
      <c r="AU8" s="68">
        <v>2114.7939999999999</v>
      </c>
      <c r="AV8" s="68">
        <v>1961.146</v>
      </c>
      <c r="AW8" s="68">
        <v>1768.019</v>
      </c>
      <c r="AX8" s="68"/>
      <c r="AY8" s="68"/>
      <c r="AZ8" s="68">
        <v>1368.9610000000002</v>
      </c>
      <c r="BA8" s="68">
        <v>2448.7650000000003</v>
      </c>
      <c r="BB8" s="68">
        <v>5392.6180000000004</v>
      </c>
      <c r="BC8" s="68">
        <v>5320.0619999999999</v>
      </c>
      <c r="BD8" s="68">
        <v>5677.5069999999996</v>
      </c>
      <c r="BE8" s="68"/>
      <c r="BF8" s="68"/>
      <c r="BG8" s="68">
        <v>5863.1649999999991</v>
      </c>
      <c r="BH8" s="68">
        <v>5740.4599999999991</v>
      </c>
      <c r="BI8" s="68">
        <v>5487.5810000000001</v>
      </c>
      <c r="BJ8" s="68">
        <v>5295.5209999999997</v>
      </c>
      <c r="BK8" s="68">
        <v>5069.317</v>
      </c>
      <c r="BL8" s="68"/>
      <c r="BM8" s="68"/>
      <c r="BN8" s="68">
        <v>4282.9380000000001</v>
      </c>
      <c r="BO8" s="68">
        <v>4282.9380000000001</v>
      </c>
      <c r="BP8" s="68">
        <v>4057.8009999999999</v>
      </c>
      <c r="BQ8" s="68">
        <v>3908.4210000000003</v>
      </c>
      <c r="BR8" s="68">
        <v>3836.9320000000002</v>
      </c>
      <c r="BS8" s="68">
        <v>3753.7060000000001</v>
      </c>
      <c r="BT8" s="68"/>
      <c r="BU8" s="68"/>
      <c r="BV8" s="68">
        <v>3187.1289999999999</v>
      </c>
      <c r="BW8" s="68">
        <v>2861.6939999999995</v>
      </c>
      <c r="BX8" s="68">
        <v>2481.8420000000001</v>
      </c>
      <c r="BY8" s="68">
        <v>2365.5389999999998</v>
      </c>
      <c r="BZ8" s="68">
        <v>2172.4119999999998</v>
      </c>
      <c r="CA8" s="68"/>
      <c r="CB8" s="68"/>
      <c r="CC8" s="68">
        <v>3995.915</v>
      </c>
      <c r="CD8" s="68">
        <v>7590.6380000000008</v>
      </c>
      <c r="CE8" s="68">
        <v>7298.2800000000007</v>
      </c>
      <c r="CF8" s="68">
        <v>7155.3020000000006</v>
      </c>
      <c r="CG8" s="68">
        <v>6837.3360000000011</v>
      </c>
      <c r="CH8" s="68"/>
      <c r="CI8" s="68"/>
      <c r="CJ8" s="68">
        <v>6141.652</v>
      </c>
      <c r="CK8" s="68">
        <v>6111.7759999999998</v>
      </c>
      <c r="CL8" s="68">
        <v>5815.15</v>
      </c>
      <c r="CM8" s="68">
        <v>5684.9760000000006</v>
      </c>
      <c r="CN8" s="68"/>
      <c r="CO8" s="68"/>
      <c r="CP8" s="68"/>
      <c r="CQ8" s="68"/>
      <c r="CR8" s="68"/>
      <c r="CS8" s="68"/>
      <c r="CT8" s="68">
        <v>6141.652</v>
      </c>
      <c r="CU8" s="68"/>
      <c r="CV8" s="68"/>
      <c r="CW8" s="68"/>
      <c r="CX8" s="68"/>
      <c r="CY8" s="68"/>
      <c r="CZ8" s="68"/>
      <c r="DA8" s="68"/>
      <c r="DB8" s="68"/>
      <c r="DC8" s="68"/>
      <c r="DD8" s="68"/>
      <c r="DE8" s="68"/>
      <c r="DF8" s="68"/>
      <c r="DG8" s="68"/>
      <c r="DH8" s="68"/>
      <c r="DI8" s="68"/>
      <c r="DJ8" s="68"/>
      <c r="DK8" s="68"/>
      <c r="DL8" s="68"/>
      <c r="DM8" s="68"/>
      <c r="DN8" s="68"/>
      <c r="DO8" s="68"/>
      <c r="DP8" s="68"/>
      <c r="DQ8" s="68"/>
      <c r="DR8" s="68"/>
      <c r="DS8" s="68"/>
      <c r="DT8" s="68"/>
      <c r="DU8" s="68"/>
      <c r="DV8" s="68"/>
      <c r="DW8" s="68"/>
      <c r="DX8" s="68"/>
      <c r="DY8" s="68"/>
      <c r="DZ8" s="68"/>
      <c r="EA8" s="68"/>
      <c r="EB8" s="68"/>
      <c r="EC8" s="68"/>
      <c r="ED8" s="68"/>
      <c r="EE8" s="68"/>
      <c r="EF8" s="68"/>
      <c r="EG8" s="68"/>
      <c r="EH8" s="68"/>
      <c r="EI8" s="68"/>
      <c r="EJ8" s="68"/>
      <c r="EK8" s="68"/>
      <c r="EL8" s="68"/>
      <c r="EM8" s="68"/>
      <c r="EN8" s="68"/>
      <c r="EO8" s="68"/>
      <c r="EP8" s="68"/>
      <c r="EQ8" s="68"/>
      <c r="ER8" s="68"/>
      <c r="ES8" s="68"/>
      <c r="ET8" s="68"/>
      <c r="EU8" s="68"/>
      <c r="EV8" s="68"/>
      <c r="EW8" s="68"/>
      <c r="EX8" s="68"/>
      <c r="EY8" s="68"/>
      <c r="EZ8" s="68"/>
      <c r="FA8" s="68"/>
      <c r="FB8" s="68"/>
      <c r="FC8" s="68"/>
      <c r="FD8" s="68"/>
      <c r="FE8" s="68"/>
      <c r="FF8" s="68">
        <v>36.799999999999997</v>
      </c>
      <c r="FG8" s="68">
        <v>0</v>
      </c>
      <c r="FH8" s="68">
        <v>0</v>
      </c>
      <c r="FI8" s="68">
        <v>0</v>
      </c>
      <c r="FJ8" s="68"/>
      <c r="FK8" s="68"/>
      <c r="FL8" s="68">
        <v>0</v>
      </c>
      <c r="FM8" s="68"/>
      <c r="FN8" s="68"/>
      <c r="FO8" s="68">
        <v>0</v>
      </c>
      <c r="FP8" s="68"/>
      <c r="FQ8" s="68">
        <v>0</v>
      </c>
      <c r="FR8" s="68"/>
      <c r="FS8" s="68"/>
      <c r="FT8" s="68"/>
      <c r="FU8" s="68"/>
      <c r="FV8" s="68"/>
      <c r="FW8" s="68"/>
      <c r="FX8" s="68"/>
      <c r="FY8" s="68"/>
      <c r="FZ8" s="68"/>
      <c r="GA8" s="68"/>
      <c r="GB8" s="68"/>
      <c r="GC8" s="68"/>
      <c r="GD8" s="68"/>
      <c r="GE8" s="68"/>
      <c r="GF8" s="68"/>
      <c r="GG8" s="68"/>
      <c r="GH8" s="68"/>
      <c r="GI8" s="68"/>
      <c r="GJ8" s="68"/>
      <c r="GK8" s="68"/>
      <c r="GL8" s="68"/>
      <c r="GM8" s="68"/>
      <c r="GN8" s="68"/>
      <c r="GO8" s="68"/>
      <c r="GP8" s="68"/>
      <c r="GQ8" s="68"/>
      <c r="GR8" s="68"/>
      <c r="GS8" s="68"/>
      <c r="GT8" s="68"/>
      <c r="GU8" s="68"/>
      <c r="GV8" s="68"/>
      <c r="GW8" s="68"/>
      <c r="GX8" s="68"/>
      <c r="GY8" s="68"/>
      <c r="GZ8" s="68"/>
      <c r="HA8" s="68"/>
      <c r="HB8" s="68"/>
      <c r="HC8" s="68"/>
      <c r="HD8" s="68"/>
      <c r="HE8" s="68"/>
      <c r="HF8" s="68"/>
      <c r="HG8" s="68"/>
      <c r="HH8" s="68"/>
      <c r="HI8" s="68"/>
      <c r="HJ8" s="68"/>
      <c r="HK8" s="68"/>
      <c r="HL8" s="68"/>
      <c r="HM8" s="68"/>
      <c r="HN8" s="68"/>
      <c r="HO8" s="68"/>
      <c r="HP8" s="68"/>
      <c r="HQ8" s="68"/>
      <c r="HR8" s="68"/>
      <c r="HS8" s="68"/>
      <c r="HT8" s="68"/>
      <c r="HU8" s="68"/>
      <c r="HV8" s="68"/>
      <c r="HW8" s="68"/>
      <c r="HX8" s="68"/>
      <c r="HY8" s="68"/>
      <c r="HZ8" s="68"/>
      <c r="IA8" s="68"/>
      <c r="IB8" s="68"/>
      <c r="IC8" s="68"/>
      <c r="ID8" s="68"/>
      <c r="IE8" s="68"/>
      <c r="IF8" s="68"/>
      <c r="IG8" s="68"/>
      <c r="IH8" s="68"/>
      <c r="II8" s="68"/>
      <c r="IJ8" s="68"/>
      <c r="IK8" s="68"/>
      <c r="IL8" s="68"/>
      <c r="IM8" s="68"/>
      <c r="IN8" s="68"/>
      <c r="IO8" s="68"/>
      <c r="IP8" s="68"/>
      <c r="IQ8" s="68"/>
      <c r="IR8" s="68"/>
      <c r="IS8" s="68"/>
      <c r="IT8" s="68"/>
      <c r="IU8" s="68"/>
      <c r="IV8" s="68"/>
      <c r="IW8" s="68"/>
      <c r="IX8" s="68"/>
      <c r="IY8" s="68"/>
      <c r="IZ8" s="68"/>
      <c r="JA8" s="68"/>
      <c r="JB8" s="68"/>
      <c r="JC8" s="68"/>
      <c r="JD8" s="68"/>
      <c r="JE8" s="68"/>
      <c r="JF8" s="68"/>
      <c r="JG8" s="68"/>
      <c r="JH8" s="68"/>
      <c r="JI8" s="68"/>
      <c r="JJ8" s="68"/>
      <c r="JK8" s="68"/>
      <c r="JL8" s="68"/>
      <c r="JM8" s="68"/>
      <c r="JN8" s="68"/>
      <c r="JO8" s="68"/>
      <c r="JP8" s="68"/>
      <c r="JQ8" s="68"/>
      <c r="JR8" s="68"/>
      <c r="JS8" s="68"/>
      <c r="JT8" s="68"/>
      <c r="JU8" s="68"/>
      <c r="JV8" s="68"/>
      <c r="JW8" s="68"/>
      <c r="JX8" s="68"/>
      <c r="JY8" s="68"/>
      <c r="JZ8" s="68"/>
      <c r="KA8" s="68"/>
      <c r="KB8" s="68"/>
      <c r="KC8" s="68"/>
      <c r="KD8" s="68"/>
      <c r="KE8" s="68"/>
      <c r="KF8" s="68"/>
      <c r="KG8" s="68"/>
      <c r="KH8" s="68"/>
      <c r="KI8" s="68"/>
      <c r="KJ8" s="68"/>
      <c r="KK8" s="68"/>
      <c r="KL8" s="68"/>
      <c r="KM8" s="68"/>
      <c r="KN8" s="68"/>
      <c r="KO8" s="68"/>
      <c r="KP8" s="68"/>
      <c r="KQ8" s="68"/>
      <c r="KR8" s="68"/>
      <c r="KS8" s="68"/>
      <c r="KT8" s="68"/>
      <c r="KU8" s="68"/>
      <c r="KV8" s="68"/>
      <c r="KW8" s="68"/>
      <c r="KX8" s="68"/>
      <c r="KY8" s="68"/>
      <c r="KZ8" s="68"/>
      <c r="LA8" s="68"/>
      <c r="LB8" s="68"/>
      <c r="LC8" s="68"/>
      <c r="LD8" s="68"/>
      <c r="LE8" s="68"/>
      <c r="LF8" s="68"/>
      <c r="LG8" s="68"/>
      <c r="LH8" s="68"/>
      <c r="LI8" s="68"/>
      <c r="LJ8" s="68"/>
      <c r="LK8" s="68"/>
      <c r="LL8" s="68"/>
      <c r="LM8" s="68"/>
      <c r="LN8" s="68"/>
      <c r="LO8" s="68"/>
      <c r="LP8" s="68"/>
      <c r="LQ8" s="68"/>
      <c r="LR8" s="68"/>
      <c r="LS8" s="68"/>
      <c r="LT8" s="68"/>
      <c r="LU8" s="68"/>
      <c r="LV8" s="68"/>
      <c r="LW8" s="68"/>
      <c r="LX8" s="68"/>
      <c r="LY8" s="68"/>
      <c r="LZ8" s="68"/>
      <c r="MA8" s="68"/>
      <c r="MB8" s="68"/>
      <c r="MC8" s="68"/>
      <c r="MD8" s="68"/>
      <c r="ME8" s="68"/>
      <c r="MF8" s="68"/>
      <c r="MG8" s="68"/>
      <c r="MH8" s="68"/>
      <c r="MI8" s="68"/>
      <c r="MJ8" s="68"/>
      <c r="MK8" s="68"/>
      <c r="ML8" s="68"/>
      <c r="MM8" s="68"/>
      <c r="MN8" s="68"/>
      <c r="MO8" s="68"/>
      <c r="MP8" s="68"/>
      <c r="MQ8" s="68"/>
      <c r="MR8" s="68"/>
      <c r="MS8" s="68"/>
      <c r="MT8" s="68"/>
      <c r="MU8" s="68"/>
      <c r="MV8" s="68"/>
      <c r="MW8" s="68"/>
      <c r="MX8" s="68"/>
      <c r="MY8" s="68"/>
      <c r="MZ8" s="68"/>
      <c r="NA8" s="68"/>
      <c r="NB8" s="68"/>
      <c r="NC8" s="68"/>
      <c r="ND8" s="68"/>
      <c r="NE8" s="68"/>
      <c r="NF8" s="68"/>
      <c r="NG8" s="68"/>
      <c r="NH8" s="68"/>
      <c r="NI8" s="68"/>
    </row>
    <row r="9" spans="1:373" s="34" customFormat="1" ht="14.4" outlineLevel="1" x14ac:dyDescent="0.2">
      <c r="A9" s="16"/>
      <c r="B9" s="14"/>
      <c r="C9" s="14"/>
      <c r="D9" s="14"/>
      <c r="E9" s="27" t="s">
        <v>220</v>
      </c>
      <c r="F9" s="25"/>
      <c r="G9" s="83">
        <v>1732.808</v>
      </c>
      <c r="H9" s="68"/>
      <c r="I9" s="68"/>
      <c r="J9" s="68">
        <v>1079.8039999999999</v>
      </c>
      <c r="K9" s="68">
        <v>843.99700000000007</v>
      </c>
      <c r="L9" s="68">
        <v>678.61200000000008</v>
      </c>
      <c r="M9" s="68">
        <v>631.66399999999999</v>
      </c>
      <c r="N9" s="68">
        <v>604.98900000000003</v>
      </c>
      <c r="O9" s="68"/>
      <c r="P9" s="68"/>
      <c r="Q9" s="68">
        <v>532.43299999999999</v>
      </c>
      <c r="R9" s="68">
        <v>944.29500000000007</v>
      </c>
      <c r="S9" s="68">
        <v>2948.1210000000001</v>
      </c>
      <c r="T9" s="68">
        <v>5971.9989999999989</v>
      </c>
      <c r="U9" s="68">
        <v>6699.6930000000002</v>
      </c>
      <c r="V9" s="68"/>
      <c r="W9" s="68"/>
      <c r="X9" s="68">
        <v>6532.174</v>
      </c>
      <c r="Y9" s="68">
        <v>6168.3270000000002</v>
      </c>
      <c r="Z9" s="68">
        <v>5863.165</v>
      </c>
      <c r="AA9" s="68">
        <v>5682.8420000000006</v>
      </c>
      <c r="AB9" s="68">
        <v>3478.4200000000005</v>
      </c>
      <c r="AC9" s="68"/>
      <c r="AD9" s="68"/>
      <c r="AE9" s="68">
        <v>4885.7930000000006</v>
      </c>
      <c r="AF9" s="68">
        <v>4664.924</v>
      </c>
      <c r="AG9" s="68">
        <v>4938.0760000000009</v>
      </c>
      <c r="AH9" s="68">
        <v>4808.9690000000001</v>
      </c>
      <c r="AI9" s="68"/>
      <c r="AJ9" s="68"/>
      <c r="AK9" s="68"/>
      <c r="AL9" s="68">
        <v>3228.7420000000002</v>
      </c>
      <c r="AM9" s="68">
        <v>2884.1010000000001</v>
      </c>
      <c r="AN9" s="68">
        <v>2692.0410000000002</v>
      </c>
      <c r="AO9" s="68">
        <v>2684.5720000000001</v>
      </c>
      <c r="AP9" s="68">
        <v>2644.0259999999998</v>
      </c>
      <c r="AQ9" s="68"/>
      <c r="AR9" s="68"/>
      <c r="AS9" s="68"/>
      <c r="AT9" s="68">
        <v>2106.2579999999998</v>
      </c>
      <c r="AU9" s="68">
        <v>1896.0589999999997</v>
      </c>
      <c r="AV9" s="68">
        <v>1910.9969999999998</v>
      </c>
      <c r="AW9" s="68">
        <v>1760.55</v>
      </c>
      <c r="AX9" s="68"/>
      <c r="AY9" s="68"/>
      <c r="AZ9" s="68">
        <v>1351.8890000000001</v>
      </c>
      <c r="BA9" s="68">
        <v>1896.0590000000002</v>
      </c>
      <c r="BB9" s="68">
        <v>4394.973</v>
      </c>
      <c r="BC9" s="68">
        <v>4185.8410000000003</v>
      </c>
      <c r="BD9" s="68">
        <v>4365.0969999999998</v>
      </c>
      <c r="BE9" s="68"/>
      <c r="BF9" s="68"/>
      <c r="BG9" s="68">
        <v>5420.3599999999988</v>
      </c>
      <c r="BH9" s="68">
        <v>5007.4309999999996</v>
      </c>
      <c r="BI9" s="68">
        <v>4142.0940000000001</v>
      </c>
      <c r="BJ9" s="68">
        <v>3962.8379999999997</v>
      </c>
      <c r="BK9" s="68">
        <v>4086.61</v>
      </c>
      <c r="BL9" s="68"/>
      <c r="BM9" s="68"/>
      <c r="BN9" s="68">
        <v>1790.4260000000002</v>
      </c>
      <c r="BO9" s="68">
        <v>1790.4260000000002</v>
      </c>
      <c r="BP9" s="68">
        <v>2842.4879999999998</v>
      </c>
      <c r="BQ9" s="68">
        <v>3420.8020000000001</v>
      </c>
      <c r="BR9" s="68">
        <v>3301.2980000000002</v>
      </c>
      <c r="BS9" s="68">
        <v>3363.1840000000002</v>
      </c>
      <c r="BT9" s="68"/>
      <c r="BU9" s="68"/>
      <c r="BV9" s="68">
        <v>2935.317</v>
      </c>
      <c r="BW9" s="68">
        <v>2204.4219999999996</v>
      </c>
      <c r="BX9" s="68">
        <v>1892.8579999999999</v>
      </c>
      <c r="BY9" s="68">
        <v>1782.9569999999997</v>
      </c>
      <c r="BZ9" s="68">
        <v>1597.2989999999998</v>
      </c>
      <c r="CA9" s="68"/>
      <c r="CB9" s="68"/>
      <c r="CC9" s="68">
        <v>3764.3760000000002</v>
      </c>
      <c r="CD9" s="68">
        <v>5434.2310000000007</v>
      </c>
      <c r="CE9" s="68">
        <v>5782.0730000000003</v>
      </c>
      <c r="CF9" s="68">
        <v>6890.6860000000006</v>
      </c>
      <c r="CG9" s="68">
        <v>6569.5190000000011</v>
      </c>
      <c r="CH9" s="68"/>
      <c r="CI9" s="68"/>
      <c r="CJ9" s="68">
        <v>5963.4629999999997</v>
      </c>
      <c r="CK9" s="68">
        <v>4788.6959999999999</v>
      </c>
      <c r="CL9" s="68">
        <v>4994.6269999999995</v>
      </c>
      <c r="CM9" s="68">
        <v>5333.933</v>
      </c>
      <c r="CN9" s="68"/>
      <c r="CO9" s="68"/>
      <c r="CP9" s="68"/>
      <c r="CQ9" s="68"/>
      <c r="CR9" s="68"/>
      <c r="CS9" s="68"/>
      <c r="CT9" s="68">
        <v>5963.4629999999997</v>
      </c>
      <c r="CU9" s="68"/>
      <c r="CV9" s="68"/>
      <c r="CW9" s="68"/>
      <c r="CX9" s="68"/>
      <c r="CY9" s="68"/>
      <c r="CZ9" s="68"/>
      <c r="DA9" s="68"/>
      <c r="DB9" s="68"/>
      <c r="DC9" s="68"/>
      <c r="DD9" s="68"/>
      <c r="DE9" s="68"/>
      <c r="DF9" s="68"/>
      <c r="DG9" s="68"/>
      <c r="DH9" s="68"/>
      <c r="DI9" s="68"/>
      <c r="DJ9" s="68"/>
      <c r="DK9" s="68"/>
      <c r="DL9" s="68"/>
      <c r="DM9" s="68"/>
      <c r="DN9" s="68"/>
      <c r="DO9" s="68"/>
      <c r="DP9" s="68"/>
      <c r="DQ9" s="68"/>
      <c r="DR9" s="68"/>
      <c r="DS9" s="68"/>
      <c r="DT9" s="68"/>
      <c r="DU9" s="68"/>
      <c r="DV9" s="68"/>
      <c r="DW9" s="68"/>
      <c r="DX9" s="68"/>
      <c r="DY9" s="68"/>
      <c r="DZ9" s="68"/>
      <c r="EA9" s="68"/>
      <c r="EB9" s="68"/>
      <c r="EC9" s="68"/>
      <c r="ED9" s="68"/>
      <c r="EE9" s="68"/>
      <c r="EF9" s="68"/>
      <c r="EG9" s="68"/>
      <c r="EH9" s="68"/>
      <c r="EI9" s="68"/>
      <c r="EJ9" s="68"/>
      <c r="EK9" s="68"/>
      <c r="EL9" s="68"/>
      <c r="EM9" s="68"/>
      <c r="EN9" s="68"/>
      <c r="EO9" s="68"/>
      <c r="EP9" s="68"/>
      <c r="EQ9" s="68"/>
      <c r="ER9" s="68"/>
      <c r="ES9" s="68"/>
      <c r="ET9" s="68"/>
      <c r="EU9" s="68"/>
      <c r="EV9" s="68"/>
      <c r="EW9" s="68"/>
      <c r="EX9" s="68"/>
      <c r="EY9" s="68"/>
      <c r="EZ9" s="68"/>
      <c r="FA9" s="68"/>
      <c r="FB9" s="68"/>
      <c r="FC9" s="68"/>
      <c r="FD9" s="68"/>
      <c r="FE9" s="68"/>
      <c r="FF9" s="68">
        <v>0.5842216294576269</v>
      </c>
      <c r="FG9" s="68">
        <v>0</v>
      </c>
      <c r="FH9" s="68">
        <v>0</v>
      </c>
      <c r="FI9" s="68">
        <v>0</v>
      </c>
      <c r="FJ9" s="68"/>
      <c r="FK9" s="68"/>
      <c r="FL9" s="68">
        <v>0</v>
      </c>
      <c r="FM9" s="68"/>
      <c r="FN9" s="68"/>
      <c r="FO9" s="68">
        <v>0</v>
      </c>
      <c r="FP9" s="68"/>
      <c r="FQ9" s="68">
        <v>0</v>
      </c>
      <c r="FR9" s="68"/>
      <c r="FS9" s="68"/>
      <c r="FT9" s="68"/>
      <c r="FU9" s="68"/>
      <c r="FV9" s="68"/>
      <c r="FW9" s="68"/>
      <c r="FX9" s="68"/>
      <c r="FY9" s="68"/>
      <c r="FZ9" s="68"/>
      <c r="GA9" s="68"/>
      <c r="GB9" s="68"/>
      <c r="GC9" s="68"/>
      <c r="GD9" s="68"/>
      <c r="GE9" s="68"/>
      <c r="GF9" s="68"/>
      <c r="GG9" s="68"/>
      <c r="GH9" s="68"/>
      <c r="GI9" s="68"/>
      <c r="GJ9" s="68"/>
      <c r="GK9" s="68"/>
      <c r="GL9" s="68"/>
      <c r="GM9" s="68"/>
      <c r="GN9" s="68"/>
      <c r="GO9" s="68"/>
      <c r="GP9" s="68"/>
      <c r="GQ9" s="68"/>
      <c r="GR9" s="68"/>
      <c r="GS9" s="68"/>
      <c r="GT9" s="68"/>
      <c r="GU9" s="68"/>
      <c r="GV9" s="68"/>
      <c r="GW9" s="68"/>
      <c r="GX9" s="68"/>
      <c r="GY9" s="68"/>
      <c r="GZ9" s="68"/>
      <c r="HA9" s="68"/>
      <c r="HB9" s="68"/>
      <c r="HC9" s="68"/>
      <c r="HD9" s="68"/>
      <c r="HE9" s="68"/>
      <c r="HF9" s="68"/>
      <c r="HG9" s="68"/>
      <c r="HH9" s="68"/>
      <c r="HI9" s="68"/>
      <c r="HJ9" s="68"/>
      <c r="HK9" s="68"/>
      <c r="HL9" s="68"/>
      <c r="HM9" s="68"/>
      <c r="HN9" s="68"/>
      <c r="HO9" s="68"/>
      <c r="HP9" s="68"/>
      <c r="HQ9" s="68"/>
      <c r="HR9" s="68"/>
      <c r="HS9" s="68"/>
      <c r="HT9" s="68"/>
      <c r="HU9" s="68"/>
      <c r="HV9" s="68"/>
      <c r="HW9" s="68"/>
      <c r="HX9" s="68"/>
      <c r="HY9" s="68"/>
      <c r="HZ9" s="68"/>
      <c r="IA9" s="68"/>
      <c r="IB9" s="68"/>
      <c r="IC9" s="68"/>
      <c r="ID9" s="68"/>
      <c r="IE9" s="68"/>
      <c r="IF9" s="68"/>
      <c r="IG9" s="68"/>
      <c r="IH9" s="68"/>
      <c r="II9" s="68"/>
      <c r="IJ9" s="68"/>
      <c r="IK9" s="68"/>
      <c r="IL9" s="68"/>
      <c r="IM9" s="68"/>
      <c r="IN9" s="68"/>
      <c r="IO9" s="68"/>
      <c r="IP9" s="68"/>
      <c r="IQ9" s="68"/>
      <c r="IR9" s="68"/>
      <c r="IS9" s="68"/>
      <c r="IT9" s="68"/>
      <c r="IU9" s="68"/>
      <c r="IV9" s="68"/>
      <c r="IW9" s="68"/>
      <c r="IX9" s="68"/>
      <c r="IY9" s="68"/>
      <c r="IZ9" s="68"/>
      <c r="JA9" s="68"/>
      <c r="JB9" s="68"/>
      <c r="JC9" s="68"/>
      <c r="JD9" s="68"/>
      <c r="JE9" s="68"/>
      <c r="JF9" s="68"/>
      <c r="JG9" s="68"/>
      <c r="JH9" s="68"/>
      <c r="JI9" s="68"/>
      <c r="JJ9" s="68"/>
      <c r="JK9" s="68"/>
      <c r="JL9" s="68"/>
      <c r="JM9" s="68"/>
      <c r="JN9" s="68"/>
      <c r="JO9" s="68"/>
      <c r="JP9" s="68"/>
      <c r="JQ9" s="68"/>
      <c r="JR9" s="68"/>
      <c r="JS9" s="68"/>
      <c r="JT9" s="68"/>
      <c r="JU9" s="68"/>
      <c r="JV9" s="68"/>
      <c r="JW9" s="68"/>
      <c r="JX9" s="68"/>
      <c r="JY9" s="68"/>
      <c r="JZ9" s="68"/>
      <c r="KA9" s="68"/>
      <c r="KB9" s="68"/>
      <c r="KC9" s="68"/>
      <c r="KD9" s="68"/>
      <c r="KE9" s="68"/>
      <c r="KF9" s="68"/>
      <c r="KG9" s="68"/>
      <c r="KH9" s="68"/>
      <c r="KI9" s="68"/>
      <c r="KJ9" s="68"/>
      <c r="KK9" s="68"/>
      <c r="KL9" s="68"/>
      <c r="KM9" s="68"/>
      <c r="KN9" s="68"/>
      <c r="KO9" s="68"/>
      <c r="KP9" s="68"/>
      <c r="KQ9" s="68"/>
      <c r="KR9" s="68"/>
      <c r="KS9" s="68"/>
      <c r="KT9" s="68"/>
      <c r="KU9" s="68"/>
      <c r="KV9" s="68"/>
      <c r="KW9" s="68"/>
      <c r="KX9" s="68"/>
      <c r="KY9" s="68"/>
      <c r="KZ9" s="68"/>
      <c r="LA9" s="68"/>
      <c r="LB9" s="68"/>
      <c r="LC9" s="68"/>
      <c r="LD9" s="68"/>
      <c r="LE9" s="68"/>
      <c r="LF9" s="68"/>
      <c r="LG9" s="68"/>
      <c r="LH9" s="68"/>
      <c r="LI9" s="68"/>
      <c r="LJ9" s="68"/>
      <c r="LK9" s="68"/>
      <c r="LL9" s="68"/>
      <c r="LM9" s="68"/>
      <c r="LN9" s="68"/>
      <c r="LO9" s="68"/>
      <c r="LP9" s="68"/>
      <c r="LQ9" s="68"/>
      <c r="LR9" s="68"/>
      <c r="LS9" s="68"/>
      <c r="LT9" s="68"/>
      <c r="LU9" s="68"/>
      <c r="LV9" s="68"/>
      <c r="LW9" s="68"/>
      <c r="LX9" s="68"/>
      <c r="LY9" s="68"/>
      <c r="LZ9" s="68"/>
      <c r="MA9" s="68"/>
      <c r="MB9" s="68"/>
      <c r="MC9" s="68"/>
      <c r="MD9" s="68"/>
      <c r="ME9" s="68"/>
      <c r="MF9" s="68"/>
      <c r="MG9" s="68"/>
      <c r="MH9" s="68"/>
      <c r="MI9" s="68"/>
      <c r="MJ9" s="68"/>
      <c r="MK9" s="68"/>
      <c r="ML9" s="68"/>
      <c r="MM9" s="68"/>
      <c r="MN9" s="68"/>
      <c r="MO9" s="68"/>
      <c r="MP9" s="68"/>
      <c r="MQ9" s="68"/>
      <c r="MR9" s="68"/>
      <c r="MS9" s="68"/>
      <c r="MT9" s="68"/>
      <c r="MU9" s="68"/>
      <c r="MV9" s="68"/>
      <c r="MW9" s="68"/>
      <c r="MX9" s="68"/>
      <c r="MY9" s="68"/>
      <c r="MZ9" s="68"/>
      <c r="NA9" s="68"/>
      <c r="NB9" s="68"/>
      <c r="NC9" s="68"/>
      <c r="ND9" s="68"/>
      <c r="NE9" s="68"/>
      <c r="NF9" s="68"/>
      <c r="NG9" s="68"/>
      <c r="NH9" s="68"/>
      <c r="NI9" s="68"/>
    </row>
    <row r="10" spans="1:373" s="34" customFormat="1" ht="15" outlineLevel="1" thickBot="1" x14ac:dyDescent="0.25">
      <c r="A10" s="16"/>
      <c r="B10" s="14"/>
      <c r="C10" s="14"/>
      <c r="D10" s="14"/>
      <c r="E10" s="57" t="s">
        <v>197</v>
      </c>
      <c r="F10" s="58"/>
      <c r="G10" s="83">
        <v>0</v>
      </c>
      <c r="H10" s="68"/>
      <c r="I10" s="68"/>
      <c r="J10" s="68">
        <v>0</v>
      </c>
      <c r="K10" s="68">
        <v>0</v>
      </c>
      <c r="L10" s="68">
        <v>0</v>
      </c>
      <c r="M10" s="68">
        <v>0</v>
      </c>
      <c r="N10" s="68">
        <v>0</v>
      </c>
      <c r="O10" s="68"/>
      <c r="P10" s="68"/>
      <c r="Q10" s="68">
        <v>0</v>
      </c>
      <c r="R10" s="68">
        <v>551.63900000000001</v>
      </c>
      <c r="S10" s="68">
        <v>2300.4520000000002</v>
      </c>
      <c r="T10" s="68">
        <v>2987.6</v>
      </c>
      <c r="U10" s="68">
        <v>3033.4810000000002</v>
      </c>
      <c r="V10" s="68"/>
      <c r="W10" s="68"/>
      <c r="X10" s="68">
        <v>2701.6439999999998</v>
      </c>
      <c r="Y10" s="68">
        <v>2701.6439999999998</v>
      </c>
      <c r="Z10" s="68">
        <v>2647.2269999999999</v>
      </c>
      <c r="AA10" s="68">
        <v>2647.2269999999999</v>
      </c>
      <c r="AB10" s="68">
        <v>678.61199999999997</v>
      </c>
      <c r="AC10" s="68"/>
      <c r="AD10" s="68"/>
      <c r="AE10" s="68">
        <v>145.11199999999999</v>
      </c>
      <c r="AF10" s="68">
        <v>107.767</v>
      </c>
      <c r="AG10" s="68">
        <v>80.025000000000006</v>
      </c>
      <c r="AH10" s="68">
        <v>45.881</v>
      </c>
      <c r="AI10" s="68"/>
      <c r="AJ10" s="68"/>
      <c r="AK10" s="68"/>
      <c r="AL10" s="68">
        <v>23.474</v>
      </c>
      <c r="AM10" s="68">
        <v>2.1339999999999999</v>
      </c>
      <c r="AN10" s="68">
        <v>0</v>
      </c>
      <c r="AO10" s="68">
        <v>0</v>
      </c>
      <c r="AP10" s="68">
        <v>0</v>
      </c>
      <c r="AQ10" s="68"/>
      <c r="AR10" s="68"/>
      <c r="AS10" s="68"/>
      <c r="AT10" s="68">
        <v>0</v>
      </c>
      <c r="AU10" s="68">
        <v>0</v>
      </c>
      <c r="AV10" s="68">
        <v>6.4020000000000001</v>
      </c>
      <c r="AW10" s="68">
        <v>3.2010000000000001</v>
      </c>
      <c r="AX10" s="68"/>
      <c r="AY10" s="68"/>
      <c r="AZ10" s="68">
        <v>0</v>
      </c>
      <c r="BA10" s="68">
        <v>981.64</v>
      </c>
      <c r="BB10" s="68">
        <v>3645.9389999999999</v>
      </c>
      <c r="BC10" s="68">
        <v>3500.8270000000002</v>
      </c>
      <c r="BD10" s="68">
        <v>3540.306</v>
      </c>
      <c r="BE10" s="68"/>
      <c r="BF10" s="68"/>
      <c r="BG10" s="68">
        <v>3996.982</v>
      </c>
      <c r="BH10" s="68">
        <v>3879.6120000000001</v>
      </c>
      <c r="BI10" s="68">
        <v>2832.8850000000002</v>
      </c>
      <c r="BJ10" s="68">
        <v>2832.8850000000002</v>
      </c>
      <c r="BK10" s="68">
        <v>2832.8850000000002</v>
      </c>
      <c r="BL10" s="68"/>
      <c r="BM10" s="68"/>
      <c r="BN10" s="68">
        <v>1257.9929999999999</v>
      </c>
      <c r="BO10" s="68">
        <v>1257.9929999999999</v>
      </c>
      <c r="BP10" s="68">
        <v>999.779</v>
      </c>
      <c r="BQ10" s="68">
        <v>999.779</v>
      </c>
      <c r="BR10" s="68">
        <v>878.14099999999996</v>
      </c>
      <c r="BS10" s="68">
        <v>878.14099999999996</v>
      </c>
      <c r="BT10" s="68"/>
      <c r="BU10" s="68"/>
      <c r="BV10" s="68">
        <v>768.24</v>
      </c>
      <c r="BW10" s="68">
        <v>361.71300000000002</v>
      </c>
      <c r="BX10" s="68">
        <v>134.44200000000001</v>
      </c>
      <c r="BY10" s="68">
        <v>134.44200000000001</v>
      </c>
      <c r="BZ10" s="68">
        <v>134.44200000000001</v>
      </c>
      <c r="CA10" s="68"/>
      <c r="CB10" s="68"/>
      <c r="CC10" s="68">
        <v>2219.36</v>
      </c>
      <c r="CD10" s="68">
        <v>4059.9349999999999</v>
      </c>
      <c r="CE10" s="68">
        <v>3080.4290000000001</v>
      </c>
      <c r="CF10" s="68">
        <v>3080.4290000000001</v>
      </c>
      <c r="CG10" s="68">
        <v>3080.4290000000001</v>
      </c>
      <c r="CH10" s="68"/>
      <c r="CI10" s="68"/>
      <c r="CJ10" s="68">
        <v>2772.0659999999998</v>
      </c>
      <c r="CK10" s="68">
        <v>1593.0309999999999</v>
      </c>
      <c r="CL10" s="68">
        <v>1561.021</v>
      </c>
      <c r="CM10" s="68">
        <v>1561.021</v>
      </c>
      <c r="CN10" s="68"/>
      <c r="CO10" s="68"/>
      <c r="CP10" s="68"/>
      <c r="CQ10" s="68"/>
      <c r="CR10" s="68"/>
      <c r="CS10" s="68"/>
      <c r="CT10" s="68">
        <v>2772.0659999999998</v>
      </c>
      <c r="CU10" s="68"/>
      <c r="CV10" s="68"/>
      <c r="CW10" s="68"/>
      <c r="CX10" s="68"/>
      <c r="CY10" s="68"/>
      <c r="CZ10" s="68"/>
      <c r="DA10" s="68"/>
      <c r="DB10" s="68"/>
      <c r="DC10" s="68"/>
      <c r="DD10" s="68"/>
      <c r="DE10" s="68"/>
      <c r="DF10" s="68"/>
      <c r="DG10" s="68"/>
      <c r="DH10" s="68"/>
      <c r="DI10" s="68"/>
      <c r="DJ10" s="68"/>
      <c r="DK10" s="68"/>
      <c r="DL10" s="68"/>
      <c r="DM10" s="68"/>
      <c r="DN10" s="68"/>
      <c r="DO10" s="68"/>
      <c r="DP10" s="68"/>
      <c r="DQ10" s="68"/>
      <c r="DR10" s="68"/>
      <c r="DS10" s="68"/>
      <c r="DT10" s="68"/>
      <c r="DU10" s="68"/>
      <c r="DV10" s="68"/>
      <c r="DW10" s="68"/>
      <c r="DX10" s="68"/>
      <c r="DY10" s="68"/>
      <c r="DZ10" s="68"/>
      <c r="EA10" s="68"/>
      <c r="EB10" s="68"/>
      <c r="EC10" s="68"/>
      <c r="ED10" s="68"/>
      <c r="EE10" s="68"/>
      <c r="EF10" s="68"/>
      <c r="EG10" s="68"/>
      <c r="EH10" s="68"/>
      <c r="EI10" s="68"/>
      <c r="EJ10" s="68"/>
      <c r="EK10" s="68"/>
      <c r="EL10" s="68"/>
      <c r="EM10" s="68"/>
      <c r="EN10" s="68"/>
      <c r="EO10" s="68"/>
      <c r="EP10" s="68"/>
      <c r="EQ10" s="68"/>
      <c r="ER10" s="68"/>
      <c r="ES10" s="68"/>
      <c r="ET10" s="68"/>
      <c r="EU10" s="68"/>
      <c r="EV10" s="68"/>
      <c r="EW10" s="68"/>
      <c r="EX10" s="68"/>
      <c r="EY10" s="68"/>
      <c r="EZ10" s="68"/>
      <c r="FA10" s="68"/>
      <c r="FB10" s="68"/>
      <c r="FC10" s="68"/>
      <c r="FD10" s="68"/>
      <c r="FE10" s="68"/>
      <c r="FF10" s="68">
        <v>5.2344010993136223</v>
      </c>
      <c r="FG10" s="68">
        <v>0</v>
      </c>
      <c r="FH10" s="68">
        <v>0</v>
      </c>
      <c r="FI10" s="68">
        <v>0</v>
      </c>
      <c r="FJ10" s="68"/>
      <c r="FK10" s="68"/>
      <c r="FL10" s="68">
        <v>0</v>
      </c>
      <c r="FM10" s="68"/>
      <c r="FN10" s="68"/>
      <c r="FO10" s="68">
        <v>0</v>
      </c>
      <c r="FP10" s="68"/>
      <c r="FQ10" s="68">
        <v>0</v>
      </c>
      <c r="FR10" s="68"/>
      <c r="FS10" s="68"/>
      <c r="FT10" s="68"/>
      <c r="FU10" s="68"/>
      <c r="FV10" s="68"/>
      <c r="FW10" s="68"/>
      <c r="FX10" s="68"/>
      <c r="FY10" s="68"/>
      <c r="FZ10" s="68"/>
      <c r="GA10" s="68"/>
      <c r="GB10" s="68"/>
      <c r="GC10" s="68"/>
      <c r="GD10" s="68"/>
      <c r="GE10" s="68"/>
      <c r="GF10" s="68"/>
      <c r="GG10" s="68"/>
      <c r="GH10" s="68"/>
      <c r="GI10" s="68"/>
      <c r="GJ10" s="68"/>
      <c r="GK10" s="68"/>
      <c r="GL10" s="68"/>
      <c r="GM10" s="68"/>
      <c r="GN10" s="68"/>
      <c r="GO10" s="68"/>
      <c r="GP10" s="68"/>
      <c r="GQ10" s="68"/>
      <c r="GR10" s="68"/>
      <c r="GS10" s="68"/>
      <c r="GT10" s="68"/>
      <c r="GU10" s="68"/>
      <c r="GV10" s="68"/>
      <c r="GW10" s="68"/>
      <c r="GX10" s="68"/>
      <c r="GY10" s="68"/>
      <c r="GZ10" s="68"/>
      <c r="HA10" s="68"/>
      <c r="HB10" s="68"/>
      <c r="HC10" s="68"/>
      <c r="HD10" s="68"/>
      <c r="HE10" s="68"/>
      <c r="HF10" s="68"/>
      <c r="HG10" s="68"/>
      <c r="HH10" s="68"/>
      <c r="HI10" s="68"/>
      <c r="HJ10" s="68"/>
      <c r="HK10" s="68"/>
      <c r="HL10" s="68"/>
      <c r="HM10" s="68"/>
      <c r="HN10" s="68"/>
      <c r="HO10" s="68"/>
      <c r="HP10" s="68"/>
      <c r="HQ10" s="68"/>
      <c r="HR10" s="68"/>
      <c r="HS10" s="68"/>
      <c r="HT10" s="68"/>
      <c r="HU10" s="68"/>
      <c r="HV10" s="68"/>
      <c r="HW10" s="68"/>
      <c r="HX10" s="68"/>
      <c r="HY10" s="68"/>
      <c r="HZ10" s="68"/>
      <c r="IA10" s="68"/>
      <c r="IB10" s="68"/>
      <c r="IC10" s="68"/>
      <c r="ID10" s="68"/>
      <c r="IE10" s="68"/>
      <c r="IF10" s="68"/>
      <c r="IG10" s="68"/>
      <c r="IH10" s="68"/>
      <c r="II10" s="68"/>
      <c r="IJ10" s="68"/>
      <c r="IK10" s="68"/>
      <c r="IL10" s="68"/>
      <c r="IM10" s="68"/>
      <c r="IN10" s="68"/>
      <c r="IO10" s="68"/>
      <c r="IP10" s="68"/>
      <c r="IQ10" s="68"/>
      <c r="IR10" s="68"/>
      <c r="IS10" s="68"/>
      <c r="IT10" s="68"/>
      <c r="IU10" s="68"/>
      <c r="IV10" s="68"/>
      <c r="IW10" s="68"/>
      <c r="IX10" s="68"/>
      <c r="IY10" s="68"/>
      <c r="IZ10" s="68"/>
      <c r="JA10" s="68"/>
      <c r="JB10" s="68"/>
      <c r="JC10" s="68"/>
      <c r="JD10" s="68"/>
      <c r="JE10" s="68"/>
      <c r="JF10" s="68"/>
      <c r="JG10" s="68"/>
      <c r="JH10" s="68"/>
      <c r="JI10" s="68"/>
      <c r="JJ10" s="68"/>
      <c r="JK10" s="68"/>
      <c r="JL10" s="68"/>
      <c r="JM10" s="68"/>
      <c r="JN10" s="68"/>
      <c r="JO10" s="68"/>
      <c r="JP10" s="68"/>
      <c r="JQ10" s="68"/>
      <c r="JR10" s="68"/>
      <c r="JS10" s="68"/>
      <c r="JT10" s="68"/>
      <c r="JU10" s="68"/>
      <c r="JV10" s="68"/>
      <c r="JW10" s="68"/>
      <c r="JX10" s="68"/>
      <c r="JY10" s="68"/>
      <c r="JZ10" s="68"/>
      <c r="KA10" s="68"/>
      <c r="KB10" s="68"/>
      <c r="KC10" s="68"/>
      <c r="KD10" s="68"/>
      <c r="KE10" s="68"/>
      <c r="KF10" s="68"/>
      <c r="KG10" s="68"/>
      <c r="KH10" s="68"/>
      <c r="KI10" s="68"/>
      <c r="KJ10" s="68"/>
      <c r="KK10" s="68"/>
      <c r="KL10" s="68"/>
      <c r="KM10" s="68"/>
      <c r="KN10" s="68"/>
      <c r="KO10" s="68"/>
      <c r="KP10" s="68"/>
      <c r="KQ10" s="68"/>
      <c r="KR10" s="68"/>
      <c r="KS10" s="68"/>
      <c r="KT10" s="68"/>
      <c r="KU10" s="68"/>
      <c r="KV10" s="68"/>
      <c r="KW10" s="68"/>
      <c r="KX10" s="68"/>
      <c r="KY10" s="68"/>
      <c r="KZ10" s="68"/>
      <c r="LA10" s="68"/>
      <c r="LB10" s="68"/>
      <c r="LC10" s="68"/>
      <c r="LD10" s="68"/>
      <c r="LE10" s="68"/>
      <c r="LF10" s="68"/>
      <c r="LG10" s="68"/>
      <c r="LH10" s="68"/>
      <c r="LI10" s="68"/>
      <c r="LJ10" s="68"/>
      <c r="LK10" s="68"/>
      <c r="LL10" s="68"/>
      <c r="LM10" s="68"/>
      <c r="LN10" s="68"/>
      <c r="LO10" s="68"/>
      <c r="LP10" s="68"/>
      <c r="LQ10" s="68"/>
      <c r="LR10" s="68"/>
      <c r="LS10" s="68"/>
      <c r="LT10" s="68"/>
      <c r="LU10" s="68"/>
      <c r="LV10" s="68"/>
      <c r="LW10" s="68"/>
      <c r="LX10" s="68"/>
      <c r="LY10" s="68"/>
      <c r="LZ10" s="68"/>
      <c r="MA10" s="68"/>
      <c r="MB10" s="68"/>
      <c r="MC10" s="68"/>
      <c r="MD10" s="68"/>
      <c r="ME10" s="68"/>
      <c r="MF10" s="68"/>
      <c r="MG10" s="68"/>
      <c r="MH10" s="68"/>
      <c r="MI10" s="68"/>
      <c r="MJ10" s="68"/>
      <c r="MK10" s="68"/>
      <c r="ML10" s="68"/>
      <c r="MM10" s="68"/>
      <c r="MN10" s="68"/>
      <c r="MO10" s="68"/>
      <c r="MP10" s="68"/>
      <c r="MQ10" s="68"/>
      <c r="MR10" s="68"/>
      <c r="MS10" s="68"/>
      <c r="MT10" s="68"/>
      <c r="MU10" s="68"/>
      <c r="MV10" s="68"/>
      <c r="MW10" s="68"/>
      <c r="MX10" s="68"/>
      <c r="MY10" s="68"/>
      <c r="MZ10" s="68"/>
      <c r="NA10" s="68"/>
      <c r="NB10" s="68"/>
      <c r="NC10" s="68"/>
      <c r="ND10" s="68"/>
      <c r="NE10" s="68"/>
      <c r="NF10" s="68"/>
      <c r="NG10" s="68"/>
      <c r="NH10" s="68"/>
      <c r="NI10" s="68"/>
    </row>
    <row r="11" spans="1:373" s="34" customFormat="1" ht="14.4" outlineLevel="1" x14ac:dyDescent="0.2">
      <c r="A11" s="1047" t="s">
        <v>38</v>
      </c>
      <c r="B11" s="43" t="s">
        <v>36</v>
      </c>
      <c r="C11" s="44"/>
      <c r="D11" s="45"/>
      <c r="E11" s="27" t="s">
        <v>28</v>
      </c>
      <c r="F11" s="25"/>
      <c r="G11" s="84">
        <v>1732.808</v>
      </c>
      <c r="H11" s="42" t="e">
        <f t="shared" ref="H11:BT11" si="6">IF(H9&lt;&gt;0,H9,IF(G14-H18&lt;0,0,G14-H18))</f>
        <v>#VALUE!</v>
      </c>
      <c r="I11" s="42" t="e">
        <f t="shared" si="6"/>
        <v>#VALUE!</v>
      </c>
      <c r="J11" s="42">
        <f t="shared" si="6"/>
        <v>1079.8039999999999</v>
      </c>
      <c r="K11" s="42">
        <f t="shared" si="6"/>
        <v>843.99700000000007</v>
      </c>
      <c r="L11" s="42">
        <f t="shared" si="6"/>
        <v>678.61200000000008</v>
      </c>
      <c r="M11" s="42">
        <f t="shared" si="6"/>
        <v>631.66399999999999</v>
      </c>
      <c r="N11" s="42">
        <f t="shared" si="6"/>
        <v>604.98900000000003</v>
      </c>
      <c r="O11" s="42" t="e">
        <f t="shared" si="6"/>
        <v>#VALUE!</v>
      </c>
      <c r="P11" s="42" t="e">
        <f t="shared" si="6"/>
        <v>#VALUE!</v>
      </c>
      <c r="Q11" s="42">
        <f t="shared" si="6"/>
        <v>532.43299999999999</v>
      </c>
      <c r="R11" s="42">
        <f t="shared" si="6"/>
        <v>944.29500000000007</v>
      </c>
      <c r="S11" s="42">
        <f t="shared" si="6"/>
        <v>2948.1210000000001</v>
      </c>
      <c r="T11" s="42">
        <f t="shared" si="6"/>
        <v>5971.9989999999989</v>
      </c>
      <c r="U11" s="42">
        <f t="shared" si="6"/>
        <v>6699.6930000000002</v>
      </c>
      <c r="V11" s="42" t="e">
        <f t="shared" si="6"/>
        <v>#VALUE!</v>
      </c>
      <c r="W11" s="42" t="e">
        <f t="shared" si="6"/>
        <v>#VALUE!</v>
      </c>
      <c r="X11" s="42">
        <f t="shared" si="6"/>
        <v>6532.174</v>
      </c>
      <c r="Y11" s="42">
        <f t="shared" si="6"/>
        <v>6168.3270000000002</v>
      </c>
      <c r="Z11" s="42">
        <f t="shared" si="6"/>
        <v>5863.165</v>
      </c>
      <c r="AA11" s="42">
        <f t="shared" si="6"/>
        <v>5682.8420000000006</v>
      </c>
      <c r="AB11" s="42">
        <f t="shared" si="6"/>
        <v>3478.4200000000005</v>
      </c>
      <c r="AC11" s="42" t="e">
        <f t="shared" si="6"/>
        <v>#VALUE!</v>
      </c>
      <c r="AD11" s="42" t="e">
        <f t="shared" si="6"/>
        <v>#VALUE!</v>
      </c>
      <c r="AE11" s="42">
        <f t="shared" si="6"/>
        <v>4885.7930000000006</v>
      </c>
      <c r="AF11" s="42">
        <f t="shared" si="6"/>
        <v>4664.924</v>
      </c>
      <c r="AG11" s="42">
        <f t="shared" si="6"/>
        <v>4938.0760000000009</v>
      </c>
      <c r="AH11" s="42">
        <f t="shared" si="6"/>
        <v>4808.9690000000001</v>
      </c>
      <c r="AI11" s="42" t="e">
        <f t="shared" si="6"/>
        <v>#VALUE!</v>
      </c>
      <c r="AJ11" s="42" t="e">
        <f t="shared" si="6"/>
        <v>#VALUE!</v>
      </c>
      <c r="AK11" s="42" t="e">
        <f t="shared" si="6"/>
        <v>#VALUE!</v>
      </c>
      <c r="AL11" s="42">
        <f t="shared" si="6"/>
        <v>3228.7420000000002</v>
      </c>
      <c r="AM11" s="42">
        <f t="shared" si="6"/>
        <v>2884.1010000000001</v>
      </c>
      <c r="AN11" s="42">
        <f t="shared" si="6"/>
        <v>2692.0410000000002</v>
      </c>
      <c r="AO11" s="42">
        <f t="shared" si="6"/>
        <v>2684.5720000000001</v>
      </c>
      <c r="AP11" s="42">
        <f t="shared" si="6"/>
        <v>2644.0259999999998</v>
      </c>
      <c r="AQ11" s="42" t="e">
        <f t="shared" si="6"/>
        <v>#VALUE!</v>
      </c>
      <c r="AR11" s="42" t="e">
        <f t="shared" si="6"/>
        <v>#VALUE!</v>
      </c>
      <c r="AS11" s="42" t="e">
        <f t="shared" si="6"/>
        <v>#VALUE!</v>
      </c>
      <c r="AT11" s="42">
        <f t="shared" si="6"/>
        <v>2106.2579999999998</v>
      </c>
      <c r="AU11" s="42">
        <f t="shared" si="6"/>
        <v>1896.0589999999997</v>
      </c>
      <c r="AV11" s="42">
        <f t="shared" si="6"/>
        <v>1910.9969999999998</v>
      </c>
      <c r="AW11" s="42">
        <f t="shared" si="6"/>
        <v>1760.55</v>
      </c>
      <c r="AX11" s="42" t="e">
        <f t="shared" si="6"/>
        <v>#VALUE!</v>
      </c>
      <c r="AY11" s="42" t="e">
        <f t="shared" si="6"/>
        <v>#VALUE!</v>
      </c>
      <c r="AZ11" s="42">
        <f t="shared" si="6"/>
        <v>1351.8890000000001</v>
      </c>
      <c r="BA11" s="42">
        <f t="shared" si="6"/>
        <v>1896.0590000000002</v>
      </c>
      <c r="BB11" s="42">
        <f t="shared" si="6"/>
        <v>4394.973</v>
      </c>
      <c r="BC11" s="42">
        <f t="shared" si="6"/>
        <v>4185.8410000000003</v>
      </c>
      <c r="BD11" s="42">
        <f t="shared" si="6"/>
        <v>4365.0969999999998</v>
      </c>
      <c r="BE11" s="42" t="e">
        <f t="shared" si="6"/>
        <v>#VALUE!</v>
      </c>
      <c r="BF11" s="42" t="e">
        <f t="shared" si="6"/>
        <v>#VALUE!</v>
      </c>
      <c r="BG11" s="42">
        <f t="shared" si="6"/>
        <v>5420.3599999999988</v>
      </c>
      <c r="BH11" s="42">
        <f t="shared" si="6"/>
        <v>5007.4309999999996</v>
      </c>
      <c r="BI11" s="42">
        <f t="shared" si="6"/>
        <v>4142.0940000000001</v>
      </c>
      <c r="BJ11" s="42">
        <f t="shared" si="6"/>
        <v>3962.8379999999997</v>
      </c>
      <c r="BK11" s="42">
        <f t="shared" si="6"/>
        <v>4086.61</v>
      </c>
      <c r="BL11" s="42" t="e">
        <f t="shared" si="6"/>
        <v>#VALUE!</v>
      </c>
      <c r="BM11" s="42" t="e">
        <f t="shared" si="6"/>
        <v>#VALUE!</v>
      </c>
      <c r="BN11" s="42">
        <f>IF(BN9&lt;&gt;0,BN9,IF(BL14-BN18&lt;0,0,BL14-BN18))</f>
        <v>1790.4260000000002</v>
      </c>
      <c r="BO11" s="42">
        <f>IF(BO9&lt;&gt;0,BO9,IF(BM14-BO18&lt;0,0,BM14-BO18))</f>
        <v>1790.4260000000002</v>
      </c>
      <c r="BP11" s="42">
        <f t="shared" si="6"/>
        <v>2842.4879999999998</v>
      </c>
      <c r="BQ11" s="42">
        <f t="shared" si="6"/>
        <v>3420.8020000000001</v>
      </c>
      <c r="BR11" s="42">
        <f t="shared" si="6"/>
        <v>3301.2980000000002</v>
      </c>
      <c r="BS11" s="42">
        <f t="shared" si="6"/>
        <v>3363.1840000000002</v>
      </c>
      <c r="BT11" s="42" t="e">
        <f t="shared" si="6"/>
        <v>#VALUE!</v>
      </c>
      <c r="BU11" s="42" t="e">
        <f t="shared" ref="BU11:EF11" si="7">IF(BU9&lt;&gt;0,BU9,IF(BT14-BU18&lt;0,0,BT14-BU18))</f>
        <v>#VALUE!</v>
      </c>
      <c r="BV11" s="42">
        <f t="shared" si="7"/>
        <v>2935.317</v>
      </c>
      <c r="BW11" s="42">
        <f t="shared" si="7"/>
        <v>2204.4219999999996</v>
      </c>
      <c r="BX11" s="42">
        <f t="shared" si="7"/>
        <v>1892.8579999999999</v>
      </c>
      <c r="BY11" s="42">
        <f t="shared" si="7"/>
        <v>1782.9569999999997</v>
      </c>
      <c r="BZ11" s="42">
        <f t="shared" si="7"/>
        <v>1597.2989999999998</v>
      </c>
      <c r="CA11" s="42" t="e">
        <f t="shared" si="7"/>
        <v>#VALUE!</v>
      </c>
      <c r="CB11" s="42" t="e">
        <f t="shared" si="7"/>
        <v>#VALUE!</v>
      </c>
      <c r="CC11" s="42">
        <f t="shared" si="7"/>
        <v>3764.3760000000002</v>
      </c>
      <c r="CD11" s="42">
        <f t="shared" si="7"/>
        <v>5434.2310000000007</v>
      </c>
      <c r="CE11" s="42">
        <f t="shared" si="7"/>
        <v>5782.0730000000003</v>
      </c>
      <c r="CF11" s="42">
        <f t="shared" si="7"/>
        <v>6890.6860000000006</v>
      </c>
      <c r="CG11" s="42">
        <f t="shared" si="7"/>
        <v>6569.5190000000011</v>
      </c>
      <c r="CH11" s="42" t="e">
        <f t="shared" si="7"/>
        <v>#VALUE!</v>
      </c>
      <c r="CI11" s="42" t="e">
        <f t="shared" si="7"/>
        <v>#VALUE!</v>
      </c>
      <c r="CJ11" s="42">
        <f t="shared" si="7"/>
        <v>5963.4629999999997</v>
      </c>
      <c r="CK11" s="42">
        <f t="shared" si="7"/>
        <v>4788.6959999999999</v>
      </c>
      <c r="CL11" s="42">
        <f t="shared" si="7"/>
        <v>4994.6269999999995</v>
      </c>
      <c r="CM11" s="42">
        <f t="shared" si="7"/>
        <v>5333.933</v>
      </c>
      <c r="CN11" s="42" t="e">
        <f t="shared" si="7"/>
        <v>#VALUE!</v>
      </c>
      <c r="CO11" s="42" t="e">
        <f t="shared" si="7"/>
        <v>#VALUE!</v>
      </c>
      <c r="CP11" s="42" t="e">
        <f t="shared" si="7"/>
        <v>#VALUE!</v>
      </c>
      <c r="CQ11" s="42" t="e">
        <f t="shared" si="7"/>
        <v>#VALUE!</v>
      </c>
      <c r="CR11" s="42" t="e">
        <f t="shared" si="7"/>
        <v>#VALUE!</v>
      </c>
      <c r="CS11" s="42" t="e">
        <f t="shared" si="7"/>
        <v>#VALUE!</v>
      </c>
      <c r="CT11" s="42">
        <f t="shared" si="7"/>
        <v>5963.4629999999997</v>
      </c>
      <c r="CU11" s="42" t="e">
        <f t="shared" si="7"/>
        <v>#VALUE!</v>
      </c>
      <c r="CV11" s="42" t="e">
        <f t="shared" si="7"/>
        <v>#VALUE!</v>
      </c>
      <c r="CW11" s="42" t="e">
        <f t="shared" si="7"/>
        <v>#VALUE!</v>
      </c>
      <c r="CX11" s="42" t="e">
        <f t="shared" si="7"/>
        <v>#VALUE!</v>
      </c>
      <c r="CY11" s="42" t="e">
        <f t="shared" si="7"/>
        <v>#VALUE!</v>
      </c>
      <c r="CZ11" s="42" t="e">
        <f t="shared" si="7"/>
        <v>#VALUE!</v>
      </c>
      <c r="DA11" s="42" t="e">
        <f t="shared" si="7"/>
        <v>#VALUE!</v>
      </c>
      <c r="DB11" s="42" t="e">
        <f t="shared" si="7"/>
        <v>#VALUE!</v>
      </c>
      <c r="DC11" s="42" t="e">
        <f t="shared" si="7"/>
        <v>#VALUE!</v>
      </c>
      <c r="DD11" s="42" t="e">
        <f t="shared" si="7"/>
        <v>#VALUE!</v>
      </c>
      <c r="DE11" s="42" t="e">
        <f t="shared" si="7"/>
        <v>#VALUE!</v>
      </c>
      <c r="DF11" s="42" t="e">
        <f t="shared" si="7"/>
        <v>#VALUE!</v>
      </c>
      <c r="DG11" s="42" t="e">
        <f t="shared" si="7"/>
        <v>#VALUE!</v>
      </c>
      <c r="DH11" s="42" t="e">
        <f t="shared" si="7"/>
        <v>#VALUE!</v>
      </c>
      <c r="DI11" s="42" t="e">
        <f t="shared" si="7"/>
        <v>#VALUE!</v>
      </c>
      <c r="DJ11" s="42" t="e">
        <f t="shared" si="7"/>
        <v>#VALUE!</v>
      </c>
      <c r="DK11" s="42" t="e">
        <f t="shared" si="7"/>
        <v>#VALUE!</v>
      </c>
      <c r="DL11" s="42" t="e">
        <f t="shared" si="7"/>
        <v>#VALUE!</v>
      </c>
      <c r="DM11" s="42" t="e">
        <f t="shared" si="7"/>
        <v>#VALUE!</v>
      </c>
      <c r="DN11" s="42" t="e">
        <f t="shared" si="7"/>
        <v>#VALUE!</v>
      </c>
      <c r="DO11" s="42" t="e">
        <f t="shared" si="7"/>
        <v>#VALUE!</v>
      </c>
      <c r="DP11" s="42" t="e">
        <f t="shared" si="7"/>
        <v>#VALUE!</v>
      </c>
      <c r="DQ11" s="42" t="e">
        <f t="shared" si="7"/>
        <v>#VALUE!</v>
      </c>
      <c r="DR11" s="42" t="e">
        <f t="shared" si="7"/>
        <v>#VALUE!</v>
      </c>
      <c r="DS11" s="42" t="e">
        <f t="shared" si="7"/>
        <v>#VALUE!</v>
      </c>
      <c r="DT11" s="42" t="e">
        <f t="shared" si="7"/>
        <v>#VALUE!</v>
      </c>
      <c r="DU11" s="42" t="e">
        <f t="shared" si="7"/>
        <v>#VALUE!</v>
      </c>
      <c r="DV11" s="42" t="e">
        <f t="shared" si="7"/>
        <v>#VALUE!</v>
      </c>
      <c r="DW11" s="42" t="e">
        <f t="shared" si="7"/>
        <v>#VALUE!</v>
      </c>
      <c r="DX11" s="42" t="e">
        <f t="shared" si="7"/>
        <v>#VALUE!</v>
      </c>
      <c r="DY11" s="42" t="e">
        <f t="shared" si="7"/>
        <v>#VALUE!</v>
      </c>
      <c r="DZ11" s="42" t="e">
        <f t="shared" si="7"/>
        <v>#VALUE!</v>
      </c>
      <c r="EA11" s="42" t="e">
        <f t="shared" si="7"/>
        <v>#VALUE!</v>
      </c>
      <c r="EB11" s="42" t="e">
        <f t="shared" si="7"/>
        <v>#VALUE!</v>
      </c>
      <c r="EC11" s="42" t="e">
        <f t="shared" si="7"/>
        <v>#VALUE!</v>
      </c>
      <c r="ED11" s="42" t="e">
        <f t="shared" si="7"/>
        <v>#VALUE!</v>
      </c>
      <c r="EE11" s="42" t="e">
        <f t="shared" si="7"/>
        <v>#VALUE!</v>
      </c>
      <c r="EF11" s="42" t="e">
        <f t="shared" si="7"/>
        <v>#VALUE!</v>
      </c>
      <c r="EG11" s="42" t="e">
        <f t="shared" ref="EG11:GR11" si="8">IF(EG9&lt;&gt;0,EG9,IF(EF14-EG18&lt;0,0,EF14-EG18))</f>
        <v>#VALUE!</v>
      </c>
      <c r="EH11" s="42" t="e">
        <f t="shared" si="8"/>
        <v>#VALUE!</v>
      </c>
      <c r="EI11" s="42" t="e">
        <f t="shared" si="8"/>
        <v>#VALUE!</v>
      </c>
      <c r="EJ11" s="42" t="e">
        <f t="shared" si="8"/>
        <v>#VALUE!</v>
      </c>
      <c r="EK11" s="42" t="e">
        <f t="shared" si="8"/>
        <v>#VALUE!</v>
      </c>
      <c r="EL11" s="42" t="e">
        <f t="shared" si="8"/>
        <v>#VALUE!</v>
      </c>
      <c r="EM11" s="42" t="e">
        <f t="shared" si="8"/>
        <v>#VALUE!</v>
      </c>
      <c r="EN11" s="42" t="e">
        <f t="shared" si="8"/>
        <v>#VALUE!</v>
      </c>
      <c r="EO11" s="42" t="e">
        <f t="shared" si="8"/>
        <v>#VALUE!</v>
      </c>
      <c r="EP11" s="42" t="e">
        <f t="shared" si="8"/>
        <v>#VALUE!</v>
      </c>
      <c r="EQ11" s="42" t="e">
        <f t="shared" si="8"/>
        <v>#VALUE!</v>
      </c>
      <c r="ER11" s="42" t="e">
        <f t="shared" si="8"/>
        <v>#VALUE!</v>
      </c>
      <c r="ES11" s="42" t="e">
        <f t="shared" si="8"/>
        <v>#VALUE!</v>
      </c>
      <c r="ET11" s="42" t="e">
        <f t="shared" si="8"/>
        <v>#VALUE!</v>
      </c>
      <c r="EU11" s="42" t="e">
        <f t="shared" si="8"/>
        <v>#VALUE!</v>
      </c>
      <c r="EV11" s="42" t="e">
        <f t="shared" si="8"/>
        <v>#VALUE!</v>
      </c>
      <c r="EW11" s="42" t="e">
        <f t="shared" si="8"/>
        <v>#VALUE!</v>
      </c>
      <c r="EX11" s="42" t="e">
        <f t="shared" si="8"/>
        <v>#VALUE!</v>
      </c>
      <c r="EY11" s="42" t="e">
        <f t="shared" si="8"/>
        <v>#VALUE!</v>
      </c>
      <c r="EZ11" s="42" t="e">
        <f t="shared" si="8"/>
        <v>#VALUE!</v>
      </c>
      <c r="FA11" s="42" t="e">
        <f t="shared" si="8"/>
        <v>#VALUE!</v>
      </c>
      <c r="FB11" s="42" t="e">
        <f t="shared" si="8"/>
        <v>#VALUE!</v>
      </c>
      <c r="FC11" s="42" t="e">
        <f t="shared" si="8"/>
        <v>#VALUE!</v>
      </c>
      <c r="FD11" s="42" t="e">
        <f t="shared" si="8"/>
        <v>#VALUE!</v>
      </c>
      <c r="FE11" s="42" t="e">
        <f t="shared" si="8"/>
        <v>#VALUE!</v>
      </c>
      <c r="FF11" s="42">
        <f t="shared" si="8"/>
        <v>0.5842216294576269</v>
      </c>
      <c r="FG11" s="42" t="e">
        <f t="shared" si="8"/>
        <v>#VALUE!</v>
      </c>
      <c r="FH11" s="42" t="e">
        <f t="shared" si="8"/>
        <v>#VALUE!</v>
      </c>
      <c r="FI11" s="42" t="e">
        <f t="shared" si="8"/>
        <v>#VALUE!</v>
      </c>
      <c r="FJ11" s="42" t="e">
        <f t="shared" si="8"/>
        <v>#VALUE!</v>
      </c>
      <c r="FK11" s="42" t="e">
        <f t="shared" si="8"/>
        <v>#VALUE!</v>
      </c>
      <c r="FL11" s="42" t="e">
        <f t="shared" si="8"/>
        <v>#VALUE!</v>
      </c>
      <c r="FM11" s="42" t="e">
        <f t="shared" si="8"/>
        <v>#VALUE!</v>
      </c>
      <c r="FN11" s="42" t="e">
        <f t="shared" si="8"/>
        <v>#VALUE!</v>
      </c>
      <c r="FO11" s="42" t="e">
        <f t="shared" si="8"/>
        <v>#VALUE!</v>
      </c>
      <c r="FP11" s="42" t="e">
        <f t="shared" si="8"/>
        <v>#VALUE!</v>
      </c>
      <c r="FQ11" s="42" t="e">
        <f t="shared" si="8"/>
        <v>#VALUE!</v>
      </c>
      <c r="FR11" s="42" t="e">
        <f t="shared" si="8"/>
        <v>#VALUE!</v>
      </c>
      <c r="FS11" s="42" t="e">
        <f t="shared" si="8"/>
        <v>#VALUE!</v>
      </c>
      <c r="FT11" s="42" t="e">
        <f t="shared" si="8"/>
        <v>#VALUE!</v>
      </c>
      <c r="FU11" s="42" t="e">
        <f t="shared" si="8"/>
        <v>#VALUE!</v>
      </c>
      <c r="FV11" s="42" t="e">
        <f t="shared" si="8"/>
        <v>#VALUE!</v>
      </c>
      <c r="FW11" s="42" t="e">
        <f t="shared" si="8"/>
        <v>#VALUE!</v>
      </c>
      <c r="FX11" s="42" t="e">
        <f t="shared" si="8"/>
        <v>#VALUE!</v>
      </c>
      <c r="FY11" s="42" t="e">
        <f t="shared" si="8"/>
        <v>#VALUE!</v>
      </c>
      <c r="FZ11" s="42" t="e">
        <f t="shared" si="8"/>
        <v>#VALUE!</v>
      </c>
      <c r="GA11" s="42" t="e">
        <f t="shared" si="8"/>
        <v>#VALUE!</v>
      </c>
      <c r="GB11" s="42" t="e">
        <f t="shared" si="8"/>
        <v>#VALUE!</v>
      </c>
      <c r="GC11" s="42" t="e">
        <f t="shared" si="8"/>
        <v>#VALUE!</v>
      </c>
      <c r="GD11" s="42" t="e">
        <f t="shared" si="8"/>
        <v>#VALUE!</v>
      </c>
      <c r="GE11" s="42" t="e">
        <f t="shared" si="8"/>
        <v>#VALUE!</v>
      </c>
      <c r="GF11" s="42" t="e">
        <f t="shared" si="8"/>
        <v>#VALUE!</v>
      </c>
      <c r="GG11" s="42" t="e">
        <f t="shared" si="8"/>
        <v>#VALUE!</v>
      </c>
      <c r="GH11" s="42" t="e">
        <f t="shared" si="8"/>
        <v>#VALUE!</v>
      </c>
      <c r="GI11" s="42" t="e">
        <f t="shared" si="8"/>
        <v>#VALUE!</v>
      </c>
      <c r="GJ11" s="42" t="e">
        <f t="shared" si="8"/>
        <v>#VALUE!</v>
      </c>
      <c r="GK11" s="42" t="e">
        <f t="shared" si="8"/>
        <v>#VALUE!</v>
      </c>
      <c r="GL11" s="42" t="e">
        <f t="shared" si="8"/>
        <v>#VALUE!</v>
      </c>
      <c r="GM11" s="42" t="e">
        <f t="shared" si="8"/>
        <v>#VALUE!</v>
      </c>
      <c r="GN11" s="42" t="e">
        <f t="shared" si="8"/>
        <v>#VALUE!</v>
      </c>
      <c r="GO11" s="42" t="e">
        <f t="shared" si="8"/>
        <v>#VALUE!</v>
      </c>
      <c r="GP11" s="42" t="e">
        <f t="shared" si="8"/>
        <v>#VALUE!</v>
      </c>
      <c r="GQ11" s="42" t="e">
        <f t="shared" si="8"/>
        <v>#VALUE!</v>
      </c>
      <c r="GR11" s="42" t="e">
        <f t="shared" si="8"/>
        <v>#VALUE!</v>
      </c>
      <c r="GS11" s="42" t="e">
        <f t="shared" ref="GS11:JD11" si="9">IF(GS9&lt;&gt;0,GS9,IF(GR14-GS18&lt;0,0,GR14-GS18))</f>
        <v>#VALUE!</v>
      </c>
      <c r="GT11" s="42" t="e">
        <f t="shared" si="9"/>
        <v>#VALUE!</v>
      </c>
      <c r="GU11" s="42" t="e">
        <f t="shared" si="9"/>
        <v>#VALUE!</v>
      </c>
      <c r="GV11" s="42" t="e">
        <f t="shared" si="9"/>
        <v>#VALUE!</v>
      </c>
      <c r="GW11" s="42" t="e">
        <f t="shared" si="9"/>
        <v>#VALUE!</v>
      </c>
      <c r="GX11" s="42" t="e">
        <f t="shared" si="9"/>
        <v>#VALUE!</v>
      </c>
      <c r="GY11" s="42" t="e">
        <f t="shared" si="9"/>
        <v>#VALUE!</v>
      </c>
      <c r="GZ11" s="42" t="e">
        <f t="shared" si="9"/>
        <v>#VALUE!</v>
      </c>
      <c r="HA11" s="42" t="e">
        <f t="shared" si="9"/>
        <v>#VALUE!</v>
      </c>
      <c r="HB11" s="42" t="e">
        <f t="shared" si="9"/>
        <v>#VALUE!</v>
      </c>
      <c r="HC11" s="42" t="e">
        <f t="shared" si="9"/>
        <v>#VALUE!</v>
      </c>
      <c r="HD11" s="42" t="e">
        <f t="shared" si="9"/>
        <v>#VALUE!</v>
      </c>
      <c r="HE11" s="42" t="e">
        <f t="shared" si="9"/>
        <v>#VALUE!</v>
      </c>
      <c r="HF11" s="42" t="e">
        <f t="shared" si="9"/>
        <v>#VALUE!</v>
      </c>
      <c r="HG11" s="42" t="e">
        <f t="shared" si="9"/>
        <v>#VALUE!</v>
      </c>
      <c r="HH11" s="42" t="e">
        <f t="shared" si="9"/>
        <v>#VALUE!</v>
      </c>
      <c r="HI11" s="42" t="e">
        <f t="shared" si="9"/>
        <v>#VALUE!</v>
      </c>
      <c r="HJ11" s="42" t="e">
        <f t="shared" si="9"/>
        <v>#VALUE!</v>
      </c>
      <c r="HK11" s="42" t="e">
        <f t="shared" si="9"/>
        <v>#VALUE!</v>
      </c>
      <c r="HL11" s="42" t="e">
        <f t="shared" si="9"/>
        <v>#VALUE!</v>
      </c>
      <c r="HM11" s="42" t="e">
        <f t="shared" si="9"/>
        <v>#VALUE!</v>
      </c>
      <c r="HN11" s="42" t="e">
        <f t="shared" si="9"/>
        <v>#VALUE!</v>
      </c>
      <c r="HO11" s="42" t="e">
        <f t="shared" si="9"/>
        <v>#VALUE!</v>
      </c>
      <c r="HP11" s="42" t="e">
        <f t="shared" si="9"/>
        <v>#VALUE!</v>
      </c>
      <c r="HQ11" s="42" t="e">
        <f t="shared" si="9"/>
        <v>#VALUE!</v>
      </c>
      <c r="HR11" s="42" t="e">
        <f t="shared" si="9"/>
        <v>#VALUE!</v>
      </c>
      <c r="HS11" s="42" t="e">
        <f t="shared" si="9"/>
        <v>#VALUE!</v>
      </c>
      <c r="HT11" s="42" t="e">
        <f t="shared" si="9"/>
        <v>#VALUE!</v>
      </c>
      <c r="HU11" s="42" t="e">
        <f t="shared" si="9"/>
        <v>#VALUE!</v>
      </c>
      <c r="HV11" s="42" t="e">
        <f t="shared" si="9"/>
        <v>#VALUE!</v>
      </c>
      <c r="HW11" s="42" t="e">
        <f t="shared" si="9"/>
        <v>#VALUE!</v>
      </c>
      <c r="HX11" s="42" t="e">
        <f t="shared" si="9"/>
        <v>#VALUE!</v>
      </c>
      <c r="HY11" s="42" t="e">
        <f t="shared" si="9"/>
        <v>#VALUE!</v>
      </c>
      <c r="HZ11" s="42" t="e">
        <f t="shared" si="9"/>
        <v>#VALUE!</v>
      </c>
      <c r="IA11" s="42" t="e">
        <f t="shared" si="9"/>
        <v>#VALUE!</v>
      </c>
      <c r="IB11" s="42" t="e">
        <f t="shared" si="9"/>
        <v>#VALUE!</v>
      </c>
      <c r="IC11" s="42" t="e">
        <f t="shared" si="9"/>
        <v>#VALUE!</v>
      </c>
      <c r="ID11" s="42" t="e">
        <f t="shared" si="9"/>
        <v>#VALUE!</v>
      </c>
      <c r="IE11" s="42" t="e">
        <f t="shared" si="9"/>
        <v>#VALUE!</v>
      </c>
      <c r="IF11" s="42" t="e">
        <f t="shared" si="9"/>
        <v>#VALUE!</v>
      </c>
      <c r="IG11" s="42" t="e">
        <f t="shared" si="9"/>
        <v>#VALUE!</v>
      </c>
      <c r="IH11" s="42" t="e">
        <f t="shared" si="9"/>
        <v>#VALUE!</v>
      </c>
      <c r="II11" s="42" t="e">
        <f t="shared" si="9"/>
        <v>#VALUE!</v>
      </c>
      <c r="IJ11" s="42" t="e">
        <f t="shared" si="9"/>
        <v>#VALUE!</v>
      </c>
      <c r="IK11" s="42" t="e">
        <f t="shared" si="9"/>
        <v>#VALUE!</v>
      </c>
      <c r="IL11" s="42" t="e">
        <f t="shared" si="9"/>
        <v>#VALUE!</v>
      </c>
      <c r="IM11" s="42" t="e">
        <f t="shared" si="9"/>
        <v>#VALUE!</v>
      </c>
      <c r="IN11" s="42" t="e">
        <f t="shared" si="9"/>
        <v>#VALUE!</v>
      </c>
      <c r="IO11" s="42" t="e">
        <f t="shared" si="9"/>
        <v>#VALUE!</v>
      </c>
      <c r="IP11" s="42" t="e">
        <f t="shared" si="9"/>
        <v>#VALUE!</v>
      </c>
      <c r="IQ11" s="42" t="e">
        <f t="shared" si="9"/>
        <v>#VALUE!</v>
      </c>
      <c r="IR11" s="42" t="e">
        <f t="shared" si="9"/>
        <v>#VALUE!</v>
      </c>
      <c r="IS11" s="42" t="e">
        <f t="shared" si="9"/>
        <v>#VALUE!</v>
      </c>
      <c r="IT11" s="42" t="e">
        <f t="shared" si="9"/>
        <v>#VALUE!</v>
      </c>
      <c r="IU11" s="42" t="e">
        <f t="shared" si="9"/>
        <v>#VALUE!</v>
      </c>
      <c r="IV11" s="42" t="e">
        <f t="shared" si="9"/>
        <v>#VALUE!</v>
      </c>
      <c r="IW11" s="42" t="e">
        <f t="shared" si="9"/>
        <v>#VALUE!</v>
      </c>
      <c r="IX11" s="42" t="e">
        <f t="shared" si="9"/>
        <v>#VALUE!</v>
      </c>
      <c r="IY11" s="42" t="e">
        <f t="shared" si="9"/>
        <v>#VALUE!</v>
      </c>
      <c r="IZ11" s="42" t="e">
        <f t="shared" si="9"/>
        <v>#VALUE!</v>
      </c>
      <c r="JA11" s="42" t="e">
        <f t="shared" si="9"/>
        <v>#VALUE!</v>
      </c>
      <c r="JB11" s="42" t="e">
        <f t="shared" si="9"/>
        <v>#VALUE!</v>
      </c>
      <c r="JC11" s="42" t="e">
        <f t="shared" si="9"/>
        <v>#VALUE!</v>
      </c>
      <c r="JD11" s="42" t="e">
        <f t="shared" si="9"/>
        <v>#VALUE!</v>
      </c>
      <c r="JE11" s="42" t="e">
        <f t="shared" ref="JE11:LP11" si="10">IF(JE9&lt;&gt;0,JE9,IF(JD14-JE18&lt;0,0,JD14-JE18))</f>
        <v>#VALUE!</v>
      </c>
      <c r="JF11" s="42" t="e">
        <f t="shared" si="10"/>
        <v>#VALUE!</v>
      </c>
      <c r="JG11" s="42" t="e">
        <f t="shared" si="10"/>
        <v>#VALUE!</v>
      </c>
      <c r="JH11" s="42" t="e">
        <f t="shared" si="10"/>
        <v>#VALUE!</v>
      </c>
      <c r="JI11" s="42" t="e">
        <f t="shared" si="10"/>
        <v>#VALUE!</v>
      </c>
      <c r="JJ11" s="42" t="e">
        <f t="shared" si="10"/>
        <v>#VALUE!</v>
      </c>
      <c r="JK11" s="42" t="e">
        <f t="shared" si="10"/>
        <v>#VALUE!</v>
      </c>
      <c r="JL11" s="42" t="e">
        <f t="shared" si="10"/>
        <v>#VALUE!</v>
      </c>
      <c r="JM11" s="42" t="e">
        <f t="shared" si="10"/>
        <v>#VALUE!</v>
      </c>
      <c r="JN11" s="42" t="e">
        <f t="shared" si="10"/>
        <v>#VALUE!</v>
      </c>
      <c r="JO11" s="42" t="e">
        <f t="shared" si="10"/>
        <v>#VALUE!</v>
      </c>
      <c r="JP11" s="42" t="e">
        <f t="shared" si="10"/>
        <v>#VALUE!</v>
      </c>
      <c r="JQ11" s="42" t="e">
        <f t="shared" si="10"/>
        <v>#VALUE!</v>
      </c>
      <c r="JR11" s="42" t="e">
        <f t="shared" si="10"/>
        <v>#VALUE!</v>
      </c>
      <c r="JS11" s="42" t="e">
        <f t="shared" si="10"/>
        <v>#VALUE!</v>
      </c>
      <c r="JT11" s="42" t="e">
        <f t="shared" si="10"/>
        <v>#VALUE!</v>
      </c>
      <c r="JU11" s="42" t="e">
        <f t="shared" si="10"/>
        <v>#VALUE!</v>
      </c>
      <c r="JV11" s="42" t="e">
        <f t="shared" si="10"/>
        <v>#VALUE!</v>
      </c>
      <c r="JW11" s="42" t="e">
        <f t="shared" si="10"/>
        <v>#VALUE!</v>
      </c>
      <c r="JX11" s="42" t="e">
        <f t="shared" si="10"/>
        <v>#VALUE!</v>
      </c>
      <c r="JY11" s="42" t="e">
        <f t="shared" si="10"/>
        <v>#VALUE!</v>
      </c>
      <c r="JZ11" s="42" t="e">
        <f t="shared" si="10"/>
        <v>#VALUE!</v>
      </c>
      <c r="KA11" s="42" t="e">
        <f t="shared" si="10"/>
        <v>#VALUE!</v>
      </c>
      <c r="KB11" s="42" t="e">
        <f t="shared" si="10"/>
        <v>#VALUE!</v>
      </c>
      <c r="KC11" s="42" t="e">
        <f t="shared" si="10"/>
        <v>#VALUE!</v>
      </c>
      <c r="KD11" s="42" t="e">
        <f t="shared" si="10"/>
        <v>#VALUE!</v>
      </c>
      <c r="KE11" s="42" t="e">
        <f t="shared" si="10"/>
        <v>#VALUE!</v>
      </c>
      <c r="KF11" s="42" t="e">
        <f t="shared" si="10"/>
        <v>#VALUE!</v>
      </c>
      <c r="KG11" s="42" t="e">
        <f t="shared" si="10"/>
        <v>#VALUE!</v>
      </c>
      <c r="KH11" s="42" t="e">
        <f t="shared" si="10"/>
        <v>#VALUE!</v>
      </c>
      <c r="KI11" s="42" t="e">
        <f t="shared" si="10"/>
        <v>#VALUE!</v>
      </c>
      <c r="KJ11" s="42" t="e">
        <f t="shared" si="10"/>
        <v>#VALUE!</v>
      </c>
      <c r="KK11" s="42" t="e">
        <f t="shared" si="10"/>
        <v>#VALUE!</v>
      </c>
      <c r="KL11" s="42" t="e">
        <f t="shared" si="10"/>
        <v>#VALUE!</v>
      </c>
      <c r="KM11" s="42" t="e">
        <f t="shared" si="10"/>
        <v>#VALUE!</v>
      </c>
      <c r="KN11" s="42" t="e">
        <f t="shared" si="10"/>
        <v>#VALUE!</v>
      </c>
      <c r="KO11" s="42" t="e">
        <f t="shared" si="10"/>
        <v>#VALUE!</v>
      </c>
      <c r="KP11" s="42" t="e">
        <f t="shared" si="10"/>
        <v>#VALUE!</v>
      </c>
      <c r="KQ11" s="42" t="e">
        <f t="shared" si="10"/>
        <v>#VALUE!</v>
      </c>
      <c r="KR11" s="42" t="e">
        <f t="shared" si="10"/>
        <v>#VALUE!</v>
      </c>
      <c r="KS11" s="42" t="e">
        <f t="shared" si="10"/>
        <v>#VALUE!</v>
      </c>
      <c r="KT11" s="42" t="e">
        <f t="shared" si="10"/>
        <v>#VALUE!</v>
      </c>
      <c r="KU11" s="42" t="e">
        <f t="shared" si="10"/>
        <v>#VALUE!</v>
      </c>
      <c r="KV11" s="42" t="e">
        <f t="shared" si="10"/>
        <v>#VALUE!</v>
      </c>
      <c r="KW11" s="42" t="e">
        <f t="shared" si="10"/>
        <v>#VALUE!</v>
      </c>
      <c r="KX11" s="42" t="e">
        <f t="shared" si="10"/>
        <v>#VALUE!</v>
      </c>
      <c r="KY11" s="42" t="e">
        <f t="shared" si="10"/>
        <v>#VALUE!</v>
      </c>
      <c r="KZ11" s="42" t="e">
        <f t="shared" si="10"/>
        <v>#VALUE!</v>
      </c>
      <c r="LA11" s="42" t="e">
        <f t="shared" si="10"/>
        <v>#VALUE!</v>
      </c>
      <c r="LB11" s="42" t="e">
        <f t="shared" si="10"/>
        <v>#VALUE!</v>
      </c>
      <c r="LC11" s="42" t="e">
        <f t="shared" si="10"/>
        <v>#VALUE!</v>
      </c>
      <c r="LD11" s="42" t="e">
        <f t="shared" si="10"/>
        <v>#VALUE!</v>
      </c>
      <c r="LE11" s="42" t="e">
        <f t="shared" si="10"/>
        <v>#VALUE!</v>
      </c>
      <c r="LF11" s="42" t="e">
        <f t="shared" si="10"/>
        <v>#VALUE!</v>
      </c>
      <c r="LG11" s="42" t="e">
        <f t="shared" si="10"/>
        <v>#VALUE!</v>
      </c>
      <c r="LH11" s="42" t="e">
        <f t="shared" si="10"/>
        <v>#VALUE!</v>
      </c>
      <c r="LI11" s="42" t="e">
        <f t="shared" si="10"/>
        <v>#VALUE!</v>
      </c>
      <c r="LJ11" s="42" t="e">
        <f t="shared" si="10"/>
        <v>#VALUE!</v>
      </c>
      <c r="LK11" s="42" t="e">
        <f t="shared" si="10"/>
        <v>#VALUE!</v>
      </c>
      <c r="LL11" s="42" t="e">
        <f t="shared" si="10"/>
        <v>#VALUE!</v>
      </c>
      <c r="LM11" s="42" t="e">
        <f t="shared" si="10"/>
        <v>#VALUE!</v>
      </c>
      <c r="LN11" s="42" t="e">
        <f t="shared" si="10"/>
        <v>#VALUE!</v>
      </c>
      <c r="LO11" s="42" t="e">
        <f t="shared" si="10"/>
        <v>#VALUE!</v>
      </c>
      <c r="LP11" s="42" t="e">
        <f t="shared" si="10"/>
        <v>#VALUE!</v>
      </c>
      <c r="LQ11" s="42" t="e">
        <f t="shared" ref="LQ11:NI11" si="11">IF(LQ9&lt;&gt;0,LQ9,IF(LP14-LQ18&lt;0,0,LP14-LQ18))</f>
        <v>#VALUE!</v>
      </c>
      <c r="LR11" s="42" t="e">
        <f t="shared" si="11"/>
        <v>#VALUE!</v>
      </c>
      <c r="LS11" s="42" t="e">
        <f t="shared" si="11"/>
        <v>#VALUE!</v>
      </c>
      <c r="LT11" s="42" t="e">
        <f t="shared" si="11"/>
        <v>#VALUE!</v>
      </c>
      <c r="LU11" s="42" t="e">
        <f t="shared" si="11"/>
        <v>#VALUE!</v>
      </c>
      <c r="LV11" s="42" t="e">
        <f t="shared" si="11"/>
        <v>#VALUE!</v>
      </c>
      <c r="LW11" s="42" t="e">
        <f t="shared" si="11"/>
        <v>#VALUE!</v>
      </c>
      <c r="LX11" s="42" t="e">
        <f t="shared" si="11"/>
        <v>#VALUE!</v>
      </c>
      <c r="LY11" s="42" t="e">
        <f t="shared" si="11"/>
        <v>#VALUE!</v>
      </c>
      <c r="LZ11" s="42" t="e">
        <f t="shared" si="11"/>
        <v>#VALUE!</v>
      </c>
      <c r="MA11" s="42" t="e">
        <f t="shared" si="11"/>
        <v>#VALUE!</v>
      </c>
      <c r="MB11" s="42" t="e">
        <f t="shared" si="11"/>
        <v>#VALUE!</v>
      </c>
      <c r="MC11" s="42" t="e">
        <f t="shared" si="11"/>
        <v>#VALUE!</v>
      </c>
      <c r="MD11" s="42" t="e">
        <f t="shared" si="11"/>
        <v>#VALUE!</v>
      </c>
      <c r="ME11" s="42" t="e">
        <f t="shared" si="11"/>
        <v>#VALUE!</v>
      </c>
      <c r="MF11" s="42" t="e">
        <f t="shared" si="11"/>
        <v>#VALUE!</v>
      </c>
      <c r="MG11" s="42" t="e">
        <f t="shared" si="11"/>
        <v>#VALUE!</v>
      </c>
      <c r="MH11" s="42" t="e">
        <f t="shared" si="11"/>
        <v>#VALUE!</v>
      </c>
      <c r="MI11" s="42" t="e">
        <f t="shared" si="11"/>
        <v>#VALUE!</v>
      </c>
      <c r="MJ11" s="42" t="e">
        <f t="shared" si="11"/>
        <v>#VALUE!</v>
      </c>
      <c r="MK11" s="42" t="e">
        <f t="shared" si="11"/>
        <v>#VALUE!</v>
      </c>
      <c r="ML11" s="42" t="e">
        <f t="shared" si="11"/>
        <v>#VALUE!</v>
      </c>
      <c r="MM11" s="42" t="e">
        <f t="shared" si="11"/>
        <v>#VALUE!</v>
      </c>
      <c r="MN11" s="42" t="e">
        <f t="shared" si="11"/>
        <v>#VALUE!</v>
      </c>
      <c r="MO11" s="42" t="e">
        <f t="shared" si="11"/>
        <v>#VALUE!</v>
      </c>
      <c r="MP11" s="42" t="e">
        <f t="shared" si="11"/>
        <v>#VALUE!</v>
      </c>
      <c r="MQ11" s="42" t="e">
        <f t="shared" si="11"/>
        <v>#VALUE!</v>
      </c>
      <c r="MR11" s="42" t="e">
        <f t="shared" si="11"/>
        <v>#VALUE!</v>
      </c>
      <c r="MS11" s="42" t="e">
        <f t="shared" si="11"/>
        <v>#VALUE!</v>
      </c>
      <c r="MT11" s="42" t="e">
        <f t="shared" si="11"/>
        <v>#VALUE!</v>
      </c>
      <c r="MU11" s="42" t="e">
        <f t="shared" si="11"/>
        <v>#VALUE!</v>
      </c>
      <c r="MV11" s="42" t="e">
        <f t="shared" si="11"/>
        <v>#VALUE!</v>
      </c>
      <c r="MW11" s="42" t="e">
        <f t="shared" si="11"/>
        <v>#VALUE!</v>
      </c>
      <c r="MX11" s="42" t="e">
        <f t="shared" si="11"/>
        <v>#VALUE!</v>
      </c>
      <c r="MY11" s="42" t="e">
        <f t="shared" si="11"/>
        <v>#VALUE!</v>
      </c>
      <c r="MZ11" s="42" t="e">
        <f t="shared" si="11"/>
        <v>#VALUE!</v>
      </c>
      <c r="NA11" s="42" t="e">
        <f t="shared" si="11"/>
        <v>#VALUE!</v>
      </c>
      <c r="NB11" s="42" t="e">
        <f t="shared" si="11"/>
        <v>#VALUE!</v>
      </c>
      <c r="NC11" s="42" t="e">
        <f t="shared" si="11"/>
        <v>#VALUE!</v>
      </c>
      <c r="ND11" s="42" t="e">
        <f t="shared" si="11"/>
        <v>#VALUE!</v>
      </c>
      <c r="NE11" s="42" t="e">
        <f t="shared" si="11"/>
        <v>#VALUE!</v>
      </c>
      <c r="NF11" s="42" t="e">
        <f t="shared" si="11"/>
        <v>#VALUE!</v>
      </c>
      <c r="NG11" s="42" t="e">
        <f t="shared" si="11"/>
        <v>#VALUE!</v>
      </c>
      <c r="NH11" s="42" t="e">
        <f t="shared" si="11"/>
        <v>#VALUE!</v>
      </c>
      <c r="NI11" s="42" t="e">
        <f t="shared" si="11"/>
        <v>#VALUE!</v>
      </c>
    </row>
    <row r="12" spans="1:373" s="34" customFormat="1" ht="14.4" outlineLevel="1" x14ac:dyDescent="0.2">
      <c r="A12" s="1048"/>
      <c r="B12" s="18"/>
      <c r="C12" s="14"/>
      <c r="D12" s="46"/>
      <c r="E12" s="57" t="s">
        <v>218</v>
      </c>
      <c r="F12" s="58"/>
      <c r="G12" s="85">
        <v>69.355000000000004</v>
      </c>
      <c r="H12" s="62"/>
      <c r="I12" s="62"/>
      <c r="J12" s="62">
        <v>65.087000000000003</v>
      </c>
      <c r="K12" s="62">
        <v>62.953000000000003</v>
      </c>
      <c r="L12" s="62">
        <v>179.25599999999997</v>
      </c>
      <c r="M12" s="62">
        <v>312.63099999999997</v>
      </c>
      <c r="N12" s="62">
        <v>436.40300000000002</v>
      </c>
      <c r="O12" s="62"/>
      <c r="P12" s="62"/>
      <c r="Q12" s="62">
        <v>437.46999999999997</v>
      </c>
      <c r="R12" s="62">
        <v>478.01600000000008</v>
      </c>
      <c r="S12" s="62">
        <v>460.94399999999996</v>
      </c>
      <c r="T12" s="62">
        <v>147.24599999999998</v>
      </c>
      <c r="U12" s="62">
        <v>201.66300000000001</v>
      </c>
      <c r="V12" s="62"/>
      <c r="W12" s="62"/>
      <c r="X12" s="62">
        <v>0</v>
      </c>
      <c r="Y12" s="62">
        <v>0</v>
      </c>
      <c r="Z12" s="62">
        <v>0</v>
      </c>
      <c r="AA12" s="62">
        <v>0</v>
      </c>
      <c r="AB12" s="62">
        <v>0</v>
      </c>
      <c r="AC12" s="62"/>
      <c r="AD12" s="62"/>
      <c r="AE12" s="62">
        <v>130.17400000000001</v>
      </c>
      <c r="AF12" s="62">
        <v>52.283000000000001</v>
      </c>
      <c r="AG12" s="62">
        <v>0</v>
      </c>
      <c r="AH12" s="62">
        <v>0</v>
      </c>
      <c r="AI12" s="62"/>
      <c r="AJ12" s="62"/>
      <c r="AK12" s="62"/>
      <c r="AL12" s="62">
        <v>0</v>
      </c>
      <c r="AM12" s="62">
        <v>3.2010000000000001</v>
      </c>
      <c r="AN12" s="62">
        <v>3.2010000000000001</v>
      </c>
      <c r="AO12" s="62">
        <v>1.0669999999999999</v>
      </c>
      <c r="AP12" s="62">
        <v>16.004999999999999</v>
      </c>
      <c r="AQ12" s="62"/>
      <c r="AR12" s="62"/>
      <c r="AS12" s="62"/>
      <c r="AT12" s="62">
        <v>90.695000000000007</v>
      </c>
      <c r="AU12" s="62">
        <v>97.096999999999994</v>
      </c>
      <c r="AV12" s="62">
        <v>2.1339999999999999</v>
      </c>
      <c r="AW12" s="62">
        <v>0</v>
      </c>
      <c r="AX12" s="62"/>
      <c r="AY12" s="62"/>
      <c r="AZ12" s="62">
        <v>119.504</v>
      </c>
      <c r="BA12" s="62">
        <v>232.60599999999999</v>
      </c>
      <c r="BB12" s="62">
        <v>115.236</v>
      </c>
      <c r="BC12" s="62">
        <v>65.087000000000003</v>
      </c>
      <c r="BD12" s="62">
        <v>48.015000000000001</v>
      </c>
      <c r="BE12" s="62"/>
      <c r="BF12" s="62"/>
      <c r="BG12" s="62">
        <v>29.876000000000001</v>
      </c>
      <c r="BH12" s="62">
        <v>123.77199999999999</v>
      </c>
      <c r="BI12" s="62">
        <v>116.303</v>
      </c>
      <c r="BJ12" s="62">
        <v>0</v>
      </c>
      <c r="BK12" s="62">
        <v>24.541</v>
      </c>
      <c r="BL12" s="62"/>
      <c r="BM12" s="62"/>
      <c r="BN12" s="62">
        <v>289.15699999999998</v>
      </c>
      <c r="BO12" s="62">
        <v>289.15699999999998</v>
      </c>
      <c r="BP12" s="62">
        <v>368.11500000000001</v>
      </c>
      <c r="BQ12" s="62">
        <v>48.015000000000001</v>
      </c>
      <c r="BR12" s="62">
        <v>12.804</v>
      </c>
      <c r="BS12" s="62">
        <v>61.886000000000003</v>
      </c>
      <c r="BT12" s="62"/>
      <c r="BU12" s="62"/>
      <c r="BV12" s="62">
        <v>9.6029999999999998</v>
      </c>
      <c r="BW12" s="62">
        <v>12.804</v>
      </c>
      <c r="BX12" s="62">
        <v>0</v>
      </c>
      <c r="BY12" s="62">
        <v>0</v>
      </c>
      <c r="BZ12" s="62">
        <v>0</v>
      </c>
      <c r="CA12" s="62"/>
      <c r="CB12" s="62"/>
      <c r="CC12" s="62">
        <v>0</v>
      </c>
      <c r="CD12" s="62">
        <v>3.2010000000000001</v>
      </c>
      <c r="CE12" s="62">
        <v>6.4020000000000001</v>
      </c>
      <c r="CF12" s="62">
        <v>3.2010000000000001</v>
      </c>
      <c r="CG12" s="62">
        <v>3.2010000000000001</v>
      </c>
      <c r="CH12" s="62"/>
      <c r="CI12" s="62"/>
      <c r="CJ12" s="62">
        <v>0</v>
      </c>
      <c r="CK12" s="62">
        <v>8.5359999999999996</v>
      </c>
      <c r="CL12" s="62">
        <v>27.742000000000001</v>
      </c>
      <c r="CM12" s="62">
        <v>0</v>
      </c>
      <c r="CN12" s="62"/>
      <c r="CO12" s="62"/>
      <c r="CP12" s="62"/>
      <c r="CQ12" s="62"/>
      <c r="CR12" s="62"/>
      <c r="CS12" s="62"/>
      <c r="CT12" s="62">
        <v>0</v>
      </c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>
        <v>370.3</v>
      </c>
      <c r="FG12" s="62">
        <v>0</v>
      </c>
      <c r="FH12" s="62">
        <v>0</v>
      </c>
      <c r="FI12" s="62">
        <v>0</v>
      </c>
      <c r="FJ12" s="62"/>
      <c r="FK12" s="62"/>
      <c r="FL12" s="62">
        <v>0</v>
      </c>
      <c r="FM12" s="62"/>
      <c r="FN12" s="62"/>
      <c r="FO12" s="62">
        <v>0</v>
      </c>
      <c r="FP12" s="62"/>
      <c r="FQ12" s="62">
        <v>0</v>
      </c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  <c r="GI12" s="62"/>
      <c r="GJ12" s="62"/>
      <c r="GK12" s="62"/>
      <c r="GL12" s="62"/>
      <c r="GM12" s="62"/>
      <c r="GN12" s="62"/>
      <c r="GO12" s="62"/>
      <c r="GP12" s="62"/>
      <c r="GQ12" s="62"/>
      <c r="GR12" s="62"/>
      <c r="GS12" s="62"/>
      <c r="GT12" s="62"/>
      <c r="GU12" s="62"/>
      <c r="GV12" s="62"/>
      <c r="GW12" s="62"/>
      <c r="GX12" s="62"/>
      <c r="GY12" s="62"/>
      <c r="GZ12" s="62"/>
      <c r="HA12" s="62"/>
      <c r="HB12" s="62"/>
      <c r="HC12" s="62"/>
      <c r="HD12" s="62"/>
      <c r="HE12" s="62"/>
      <c r="HF12" s="62"/>
      <c r="HG12" s="62"/>
      <c r="HH12" s="62"/>
      <c r="HI12" s="62"/>
      <c r="HJ12" s="62"/>
      <c r="HK12" s="62"/>
      <c r="HL12" s="62"/>
      <c r="HM12" s="62"/>
      <c r="HN12" s="62"/>
      <c r="HO12" s="62"/>
      <c r="HP12" s="62"/>
      <c r="HQ12" s="62"/>
      <c r="HR12" s="62"/>
      <c r="HS12" s="62"/>
      <c r="HT12" s="62"/>
      <c r="HU12" s="62"/>
      <c r="HV12" s="62"/>
      <c r="HW12" s="62"/>
      <c r="HX12" s="62"/>
      <c r="HY12" s="62"/>
      <c r="HZ12" s="62"/>
      <c r="IA12" s="62"/>
      <c r="IB12" s="62"/>
      <c r="IC12" s="62"/>
      <c r="ID12" s="62"/>
      <c r="IE12" s="62"/>
      <c r="IF12" s="62"/>
      <c r="IG12" s="62"/>
      <c r="IH12" s="62"/>
      <c r="II12" s="62"/>
      <c r="IJ12" s="62"/>
      <c r="IK12" s="62"/>
      <c r="IL12" s="62"/>
      <c r="IM12" s="62"/>
      <c r="IN12" s="62"/>
      <c r="IO12" s="62"/>
      <c r="IP12" s="62"/>
      <c r="IQ12" s="62"/>
      <c r="IR12" s="62"/>
      <c r="IS12" s="62"/>
      <c r="IT12" s="62"/>
      <c r="IU12" s="62"/>
      <c r="IV12" s="62"/>
      <c r="IW12" s="62"/>
      <c r="IX12" s="62"/>
      <c r="IY12" s="62"/>
      <c r="IZ12" s="62"/>
      <c r="JA12" s="62"/>
      <c r="JB12" s="62"/>
      <c r="JC12" s="62"/>
      <c r="JD12" s="62"/>
      <c r="JE12" s="62"/>
      <c r="JF12" s="62"/>
      <c r="JG12" s="62"/>
      <c r="JH12" s="62"/>
      <c r="JI12" s="62"/>
      <c r="JJ12" s="62"/>
      <c r="JK12" s="62"/>
      <c r="JL12" s="62"/>
      <c r="JM12" s="62"/>
      <c r="JN12" s="62"/>
      <c r="JO12" s="62"/>
      <c r="JP12" s="62"/>
      <c r="JQ12" s="62"/>
      <c r="JR12" s="62"/>
      <c r="JS12" s="62"/>
      <c r="JT12" s="62"/>
      <c r="JU12" s="62"/>
      <c r="JV12" s="62"/>
      <c r="JW12" s="62"/>
      <c r="JX12" s="62"/>
      <c r="JY12" s="62"/>
      <c r="JZ12" s="62"/>
      <c r="KA12" s="62"/>
      <c r="KB12" s="62"/>
      <c r="KC12" s="62"/>
      <c r="KD12" s="62"/>
      <c r="KE12" s="62"/>
      <c r="KF12" s="62"/>
      <c r="KG12" s="62"/>
      <c r="KH12" s="62"/>
      <c r="KI12" s="62"/>
      <c r="KJ12" s="62"/>
      <c r="KK12" s="62"/>
      <c r="KL12" s="62"/>
      <c r="KM12" s="62"/>
      <c r="KN12" s="62"/>
      <c r="KO12" s="62"/>
      <c r="KP12" s="62"/>
      <c r="KQ12" s="62"/>
      <c r="KR12" s="62"/>
      <c r="KS12" s="62"/>
      <c r="KT12" s="62"/>
      <c r="KU12" s="62"/>
      <c r="KV12" s="62"/>
      <c r="KW12" s="62"/>
      <c r="KX12" s="62"/>
      <c r="KY12" s="62"/>
      <c r="KZ12" s="62"/>
      <c r="LA12" s="62"/>
      <c r="LB12" s="62"/>
      <c r="LC12" s="62"/>
      <c r="LD12" s="62"/>
      <c r="LE12" s="62"/>
      <c r="LF12" s="62"/>
      <c r="LG12" s="62"/>
      <c r="LH12" s="62"/>
      <c r="LI12" s="62"/>
      <c r="LJ12" s="62"/>
      <c r="LK12" s="62"/>
      <c r="LL12" s="62"/>
      <c r="LM12" s="62"/>
      <c r="LN12" s="62"/>
      <c r="LO12" s="62"/>
      <c r="LP12" s="62"/>
      <c r="LQ12" s="62"/>
      <c r="LR12" s="62"/>
      <c r="LS12" s="62"/>
      <c r="LT12" s="62"/>
      <c r="LU12" s="62"/>
      <c r="LV12" s="62"/>
      <c r="LW12" s="62"/>
      <c r="LX12" s="62"/>
      <c r="LY12" s="62"/>
      <c r="LZ12" s="62"/>
      <c r="MA12" s="62"/>
      <c r="MB12" s="62"/>
      <c r="MC12" s="62"/>
      <c r="MD12" s="62"/>
      <c r="ME12" s="62"/>
      <c r="MF12" s="62"/>
      <c r="MG12" s="62"/>
      <c r="MH12" s="62"/>
      <c r="MI12" s="62"/>
      <c r="MJ12" s="62"/>
      <c r="MK12" s="62"/>
      <c r="ML12" s="62"/>
      <c r="MM12" s="62"/>
      <c r="MN12" s="62"/>
      <c r="MO12" s="62"/>
      <c r="MP12" s="62"/>
      <c r="MQ12" s="62"/>
      <c r="MR12" s="62"/>
      <c r="MS12" s="62"/>
      <c r="MT12" s="62"/>
      <c r="MU12" s="62"/>
      <c r="MV12" s="62"/>
      <c r="MW12" s="62"/>
      <c r="MX12" s="62"/>
      <c r="MY12" s="62"/>
      <c r="MZ12" s="62"/>
      <c r="NA12" s="62"/>
      <c r="NB12" s="62"/>
      <c r="NC12" s="62"/>
      <c r="ND12" s="62"/>
      <c r="NE12" s="62"/>
      <c r="NF12" s="62"/>
      <c r="NG12" s="62"/>
      <c r="NH12" s="62"/>
      <c r="NI12" s="62"/>
    </row>
    <row r="13" spans="1:373" s="34" customFormat="1" ht="14.4" outlineLevel="1" x14ac:dyDescent="0.2">
      <c r="A13" s="1048"/>
      <c r="B13" s="17" t="s">
        <v>37</v>
      </c>
      <c r="C13" s="14"/>
      <c r="D13" s="46"/>
      <c r="E13" s="57" t="s">
        <v>221</v>
      </c>
      <c r="F13" s="58"/>
      <c r="G13" s="86">
        <v>0</v>
      </c>
      <c r="H13" s="63"/>
      <c r="I13" s="63"/>
      <c r="J13" s="63">
        <v>0</v>
      </c>
      <c r="K13" s="63">
        <v>0</v>
      </c>
      <c r="L13" s="63">
        <v>0</v>
      </c>
      <c r="M13" s="63">
        <v>0</v>
      </c>
      <c r="N13" s="63">
        <v>0</v>
      </c>
      <c r="O13" s="63"/>
      <c r="P13" s="63"/>
      <c r="Q13" s="63">
        <v>0</v>
      </c>
      <c r="R13" s="63">
        <v>0</v>
      </c>
      <c r="S13" s="63">
        <v>0</v>
      </c>
      <c r="T13" s="63">
        <v>0</v>
      </c>
      <c r="U13" s="63">
        <v>0</v>
      </c>
      <c r="V13" s="63"/>
      <c r="W13" s="63"/>
      <c r="X13" s="63">
        <v>0</v>
      </c>
      <c r="Y13" s="63">
        <v>0</v>
      </c>
      <c r="Z13" s="63">
        <v>0</v>
      </c>
      <c r="AA13" s="63">
        <v>0</v>
      </c>
      <c r="AB13" s="63">
        <v>0</v>
      </c>
      <c r="AC13" s="63"/>
      <c r="AD13" s="63"/>
      <c r="AE13" s="63">
        <v>0</v>
      </c>
      <c r="AF13" s="63">
        <v>0</v>
      </c>
      <c r="AG13" s="63">
        <v>0</v>
      </c>
      <c r="AH13" s="63">
        <v>0</v>
      </c>
      <c r="AI13" s="63"/>
      <c r="AJ13" s="63"/>
      <c r="AK13" s="63"/>
      <c r="AL13" s="63">
        <v>0</v>
      </c>
      <c r="AM13" s="63">
        <v>0</v>
      </c>
      <c r="AN13" s="63">
        <v>0</v>
      </c>
      <c r="AO13" s="63">
        <v>0</v>
      </c>
      <c r="AP13" s="63">
        <v>0</v>
      </c>
      <c r="AQ13" s="63"/>
      <c r="AR13" s="63"/>
      <c r="AS13" s="63"/>
      <c r="AT13" s="63">
        <v>0</v>
      </c>
      <c r="AU13" s="63">
        <v>0</v>
      </c>
      <c r="AV13" s="63">
        <v>0</v>
      </c>
      <c r="AW13" s="63">
        <v>0</v>
      </c>
      <c r="AX13" s="63"/>
      <c r="AY13" s="63"/>
      <c r="AZ13" s="63">
        <v>0</v>
      </c>
      <c r="BA13" s="63">
        <v>0</v>
      </c>
      <c r="BB13" s="63">
        <v>0</v>
      </c>
      <c r="BC13" s="63">
        <v>0</v>
      </c>
      <c r="BD13" s="63">
        <v>0</v>
      </c>
      <c r="BE13" s="63"/>
      <c r="BF13" s="63"/>
      <c r="BG13" s="63">
        <v>0</v>
      </c>
      <c r="BH13" s="63">
        <v>0</v>
      </c>
      <c r="BI13" s="63">
        <v>0</v>
      </c>
      <c r="BJ13" s="63">
        <v>0</v>
      </c>
      <c r="BK13" s="63">
        <v>0</v>
      </c>
      <c r="BL13" s="63"/>
      <c r="BM13" s="63"/>
      <c r="BN13" s="63">
        <v>0</v>
      </c>
      <c r="BO13" s="63">
        <v>0</v>
      </c>
      <c r="BP13" s="63">
        <v>0</v>
      </c>
      <c r="BQ13" s="63">
        <v>0</v>
      </c>
      <c r="BR13" s="63">
        <v>0</v>
      </c>
      <c r="BS13" s="63">
        <v>0</v>
      </c>
      <c r="BT13" s="63"/>
      <c r="BU13" s="63"/>
      <c r="BV13" s="63">
        <v>0</v>
      </c>
      <c r="BW13" s="63">
        <v>0</v>
      </c>
      <c r="BX13" s="63">
        <v>0</v>
      </c>
      <c r="BY13" s="63">
        <v>0</v>
      </c>
      <c r="BZ13" s="63">
        <v>0</v>
      </c>
      <c r="CA13" s="63"/>
      <c r="CB13" s="63"/>
      <c r="CC13" s="63">
        <v>0</v>
      </c>
      <c r="CD13" s="63">
        <v>0</v>
      </c>
      <c r="CE13" s="63">
        <v>0</v>
      </c>
      <c r="CF13" s="63">
        <v>0</v>
      </c>
      <c r="CG13" s="63">
        <v>0</v>
      </c>
      <c r="CH13" s="63"/>
      <c r="CI13" s="63"/>
      <c r="CJ13" s="63">
        <v>0</v>
      </c>
      <c r="CK13" s="63">
        <v>0</v>
      </c>
      <c r="CL13" s="63">
        <v>0</v>
      </c>
      <c r="CM13" s="63">
        <v>0</v>
      </c>
      <c r="CN13" s="63"/>
      <c r="CO13" s="63"/>
      <c r="CP13" s="63"/>
      <c r="CQ13" s="63"/>
      <c r="CR13" s="63"/>
      <c r="CS13" s="63"/>
      <c r="CT13" s="63">
        <v>0</v>
      </c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  <c r="DY13" s="63"/>
      <c r="DZ13" s="63"/>
      <c r="EA13" s="63"/>
      <c r="EB13" s="63"/>
      <c r="EC13" s="63"/>
      <c r="ED13" s="63"/>
      <c r="EE13" s="63"/>
      <c r="EF13" s="63"/>
      <c r="EG13" s="63"/>
      <c r="EH13" s="63"/>
      <c r="EI13" s="63"/>
      <c r="EJ13" s="63"/>
      <c r="EK13" s="63"/>
      <c r="EL13" s="63"/>
      <c r="EM13" s="63"/>
      <c r="EN13" s="63"/>
      <c r="EO13" s="63"/>
      <c r="EP13" s="63"/>
      <c r="EQ13" s="63"/>
      <c r="ER13" s="63"/>
      <c r="ES13" s="63"/>
      <c r="ET13" s="63"/>
      <c r="EU13" s="63"/>
      <c r="EV13" s="63"/>
      <c r="EW13" s="63"/>
      <c r="EX13" s="63"/>
      <c r="EY13" s="63"/>
      <c r="EZ13" s="63"/>
      <c r="FA13" s="63"/>
      <c r="FB13" s="63"/>
      <c r="FC13" s="63"/>
      <c r="FD13" s="63"/>
      <c r="FE13" s="63"/>
      <c r="FF13" s="63">
        <v>0</v>
      </c>
      <c r="FG13" s="63">
        <v>0</v>
      </c>
      <c r="FH13" s="63">
        <v>0</v>
      </c>
      <c r="FI13" s="63">
        <v>0</v>
      </c>
      <c r="FJ13" s="63"/>
      <c r="FK13" s="63"/>
      <c r="FL13" s="63">
        <v>0</v>
      </c>
      <c r="FM13" s="63"/>
      <c r="FN13" s="63"/>
      <c r="FO13" s="63">
        <v>0</v>
      </c>
      <c r="FP13" s="63"/>
      <c r="FQ13" s="63">
        <v>0</v>
      </c>
      <c r="FR13" s="63"/>
      <c r="FS13" s="63"/>
      <c r="FT13" s="63"/>
      <c r="FU13" s="63"/>
      <c r="FV13" s="63"/>
      <c r="FW13" s="63"/>
      <c r="FX13" s="63"/>
      <c r="FY13" s="63"/>
      <c r="FZ13" s="63"/>
      <c r="GA13" s="63"/>
      <c r="GB13" s="63"/>
      <c r="GC13" s="63"/>
      <c r="GD13" s="63"/>
      <c r="GE13" s="63"/>
      <c r="GF13" s="63"/>
      <c r="GG13" s="63"/>
      <c r="GH13" s="63"/>
      <c r="GI13" s="63"/>
      <c r="GJ13" s="63"/>
      <c r="GK13" s="63"/>
      <c r="GL13" s="63"/>
      <c r="GM13" s="63"/>
      <c r="GN13" s="63"/>
      <c r="GO13" s="63"/>
      <c r="GP13" s="63"/>
      <c r="GQ13" s="63"/>
      <c r="GR13" s="63"/>
      <c r="GS13" s="63"/>
      <c r="GT13" s="63"/>
      <c r="GU13" s="63"/>
      <c r="GV13" s="63"/>
      <c r="GW13" s="63"/>
      <c r="GX13" s="63"/>
      <c r="GY13" s="63"/>
      <c r="GZ13" s="63"/>
      <c r="HA13" s="63"/>
      <c r="HB13" s="63"/>
      <c r="HC13" s="63"/>
      <c r="HD13" s="63"/>
      <c r="HE13" s="63"/>
      <c r="HF13" s="63"/>
      <c r="HG13" s="63"/>
      <c r="HH13" s="63"/>
      <c r="HI13" s="63"/>
      <c r="HJ13" s="63"/>
      <c r="HK13" s="63"/>
      <c r="HL13" s="63"/>
      <c r="HM13" s="63"/>
      <c r="HN13" s="63"/>
      <c r="HO13" s="63"/>
      <c r="HP13" s="63"/>
      <c r="HQ13" s="63"/>
      <c r="HR13" s="63"/>
      <c r="HS13" s="63"/>
      <c r="HT13" s="63"/>
      <c r="HU13" s="63"/>
      <c r="HV13" s="63"/>
      <c r="HW13" s="63"/>
      <c r="HX13" s="63"/>
      <c r="HY13" s="63"/>
      <c r="HZ13" s="63"/>
      <c r="IA13" s="63"/>
      <c r="IB13" s="63"/>
      <c r="IC13" s="63"/>
      <c r="ID13" s="63"/>
      <c r="IE13" s="63"/>
      <c r="IF13" s="63"/>
      <c r="IG13" s="63"/>
      <c r="IH13" s="63"/>
      <c r="II13" s="63"/>
      <c r="IJ13" s="63"/>
      <c r="IK13" s="63"/>
      <c r="IL13" s="63"/>
      <c r="IM13" s="63"/>
      <c r="IN13" s="63"/>
      <c r="IO13" s="63"/>
      <c r="IP13" s="63"/>
      <c r="IQ13" s="63"/>
      <c r="IR13" s="63"/>
      <c r="IS13" s="63"/>
      <c r="IT13" s="63"/>
      <c r="IU13" s="63"/>
      <c r="IV13" s="63"/>
      <c r="IW13" s="63"/>
      <c r="IX13" s="63"/>
      <c r="IY13" s="63"/>
      <c r="IZ13" s="63"/>
      <c r="JA13" s="63"/>
      <c r="JB13" s="63"/>
      <c r="JC13" s="63"/>
      <c r="JD13" s="63"/>
      <c r="JE13" s="63"/>
      <c r="JF13" s="63"/>
      <c r="JG13" s="63"/>
      <c r="JH13" s="63"/>
      <c r="JI13" s="63"/>
      <c r="JJ13" s="63"/>
      <c r="JK13" s="63"/>
      <c r="JL13" s="63"/>
      <c r="JM13" s="63"/>
      <c r="JN13" s="63"/>
      <c r="JO13" s="63"/>
      <c r="JP13" s="63"/>
      <c r="JQ13" s="63"/>
      <c r="JR13" s="63"/>
      <c r="JS13" s="63"/>
      <c r="JT13" s="63"/>
      <c r="JU13" s="63"/>
      <c r="JV13" s="63"/>
      <c r="JW13" s="63"/>
      <c r="JX13" s="63"/>
      <c r="JY13" s="63"/>
      <c r="JZ13" s="63"/>
      <c r="KA13" s="63"/>
      <c r="KB13" s="63"/>
      <c r="KC13" s="63"/>
      <c r="KD13" s="63"/>
      <c r="KE13" s="63"/>
      <c r="KF13" s="63"/>
      <c r="KG13" s="63"/>
      <c r="KH13" s="63"/>
      <c r="KI13" s="63"/>
      <c r="KJ13" s="63"/>
      <c r="KK13" s="63"/>
      <c r="KL13" s="63"/>
      <c r="KM13" s="63"/>
      <c r="KN13" s="63"/>
      <c r="KO13" s="63"/>
      <c r="KP13" s="63"/>
      <c r="KQ13" s="63"/>
      <c r="KR13" s="63"/>
      <c r="KS13" s="63"/>
      <c r="KT13" s="63"/>
      <c r="KU13" s="63"/>
      <c r="KV13" s="63"/>
      <c r="KW13" s="63"/>
      <c r="KX13" s="63"/>
      <c r="KY13" s="63"/>
      <c r="KZ13" s="63"/>
      <c r="LA13" s="63"/>
      <c r="LB13" s="63"/>
      <c r="LC13" s="63"/>
      <c r="LD13" s="63"/>
      <c r="LE13" s="63"/>
      <c r="LF13" s="63"/>
      <c r="LG13" s="63"/>
      <c r="LH13" s="63"/>
      <c r="LI13" s="63"/>
      <c r="LJ13" s="63"/>
      <c r="LK13" s="63"/>
      <c r="LL13" s="63"/>
      <c r="LM13" s="63"/>
      <c r="LN13" s="63"/>
      <c r="LO13" s="63"/>
      <c r="LP13" s="63"/>
      <c r="LQ13" s="63"/>
      <c r="LR13" s="63"/>
      <c r="LS13" s="63"/>
      <c r="LT13" s="63"/>
      <c r="LU13" s="63"/>
      <c r="LV13" s="63"/>
      <c r="LW13" s="63"/>
      <c r="LX13" s="63"/>
      <c r="LY13" s="63"/>
      <c r="LZ13" s="63"/>
      <c r="MA13" s="63"/>
      <c r="MB13" s="63"/>
      <c r="MC13" s="63"/>
      <c r="MD13" s="63"/>
      <c r="ME13" s="63"/>
      <c r="MF13" s="63"/>
      <c r="MG13" s="63"/>
      <c r="MH13" s="63"/>
      <c r="MI13" s="63"/>
      <c r="MJ13" s="63"/>
      <c r="MK13" s="63"/>
      <c r="ML13" s="63"/>
      <c r="MM13" s="63"/>
      <c r="MN13" s="63"/>
      <c r="MO13" s="63"/>
      <c r="MP13" s="63"/>
      <c r="MQ13" s="63"/>
      <c r="MR13" s="63"/>
      <c r="MS13" s="63"/>
      <c r="MT13" s="63"/>
      <c r="MU13" s="63"/>
      <c r="MV13" s="63"/>
      <c r="MW13" s="63"/>
      <c r="MX13" s="63"/>
      <c r="MY13" s="63"/>
      <c r="MZ13" s="63"/>
      <c r="NA13" s="63"/>
      <c r="NB13" s="63"/>
      <c r="NC13" s="63"/>
      <c r="ND13" s="63"/>
      <c r="NE13" s="63"/>
      <c r="NF13" s="63"/>
      <c r="NG13" s="63"/>
      <c r="NH13" s="63"/>
      <c r="NI13" s="63"/>
    </row>
    <row r="14" spans="1:373" s="34" customFormat="1" ht="15" outlineLevel="1" thickBot="1" x14ac:dyDescent="0.25">
      <c r="A14" s="1049"/>
      <c r="B14" s="36">
        <f>B12/30</f>
        <v>0</v>
      </c>
      <c r="C14" s="38"/>
      <c r="D14" s="47"/>
      <c r="E14" s="27" t="s">
        <v>3</v>
      </c>
      <c r="F14" s="25"/>
      <c r="G14" s="84">
        <v>1732.808</v>
      </c>
      <c r="H14" s="33" t="e">
        <f t="shared" ref="H14:BT14" si="12">H11+H7+H15</f>
        <v>#VALUE!</v>
      </c>
      <c r="I14" s="33" t="e">
        <f t="shared" si="12"/>
        <v>#VALUE!</v>
      </c>
      <c r="J14" s="33" t="e">
        <f t="shared" si="12"/>
        <v>#VALUE!</v>
      </c>
      <c r="K14" s="33" t="e">
        <f t="shared" si="12"/>
        <v>#VALUE!</v>
      </c>
      <c r="L14" s="33" t="e">
        <f t="shared" si="12"/>
        <v>#VALUE!</v>
      </c>
      <c r="M14" s="33" t="e">
        <f t="shared" si="12"/>
        <v>#VALUE!</v>
      </c>
      <c r="N14" s="33" t="e">
        <f t="shared" si="12"/>
        <v>#VALUE!</v>
      </c>
      <c r="O14" s="33" t="e">
        <f t="shared" si="12"/>
        <v>#VALUE!</v>
      </c>
      <c r="P14" s="33" t="e">
        <f t="shared" si="12"/>
        <v>#VALUE!</v>
      </c>
      <c r="Q14" s="33" t="e">
        <f t="shared" si="12"/>
        <v>#VALUE!</v>
      </c>
      <c r="R14" s="33" t="e">
        <f t="shared" si="12"/>
        <v>#VALUE!</v>
      </c>
      <c r="S14" s="33" t="e">
        <f t="shared" si="12"/>
        <v>#VALUE!</v>
      </c>
      <c r="T14" s="33" t="e">
        <f t="shared" si="12"/>
        <v>#VALUE!</v>
      </c>
      <c r="U14" s="33" t="e">
        <f t="shared" si="12"/>
        <v>#VALUE!</v>
      </c>
      <c r="V14" s="33" t="e">
        <f t="shared" si="12"/>
        <v>#VALUE!</v>
      </c>
      <c r="W14" s="33" t="e">
        <f t="shared" si="12"/>
        <v>#VALUE!</v>
      </c>
      <c r="X14" s="33" t="e">
        <f t="shared" si="12"/>
        <v>#VALUE!</v>
      </c>
      <c r="Y14" s="33" t="e">
        <f t="shared" si="12"/>
        <v>#VALUE!</v>
      </c>
      <c r="Z14" s="33" t="e">
        <f t="shared" si="12"/>
        <v>#VALUE!</v>
      </c>
      <c r="AA14" s="33" t="e">
        <f t="shared" si="12"/>
        <v>#VALUE!</v>
      </c>
      <c r="AB14" s="33" t="e">
        <f t="shared" si="12"/>
        <v>#VALUE!</v>
      </c>
      <c r="AC14" s="33" t="e">
        <f t="shared" si="12"/>
        <v>#VALUE!</v>
      </c>
      <c r="AD14" s="33" t="e">
        <f t="shared" si="12"/>
        <v>#VALUE!</v>
      </c>
      <c r="AE14" s="33" t="e">
        <f t="shared" si="12"/>
        <v>#VALUE!</v>
      </c>
      <c r="AF14" s="33" t="e">
        <f t="shared" si="12"/>
        <v>#VALUE!</v>
      </c>
      <c r="AG14" s="33" t="e">
        <f t="shared" si="12"/>
        <v>#VALUE!</v>
      </c>
      <c r="AH14" s="33" t="e">
        <f t="shared" si="12"/>
        <v>#VALUE!</v>
      </c>
      <c r="AI14" s="33" t="e">
        <f t="shared" si="12"/>
        <v>#VALUE!</v>
      </c>
      <c r="AJ14" s="33" t="e">
        <f t="shared" si="12"/>
        <v>#VALUE!</v>
      </c>
      <c r="AK14" s="33" t="e">
        <f t="shared" si="12"/>
        <v>#VALUE!</v>
      </c>
      <c r="AL14" s="33" t="e">
        <f t="shared" si="12"/>
        <v>#VALUE!</v>
      </c>
      <c r="AM14" s="33" t="e">
        <f t="shared" si="12"/>
        <v>#VALUE!</v>
      </c>
      <c r="AN14" s="33" t="e">
        <f t="shared" si="12"/>
        <v>#VALUE!</v>
      </c>
      <c r="AO14" s="33" t="e">
        <f t="shared" si="12"/>
        <v>#VALUE!</v>
      </c>
      <c r="AP14" s="33" t="e">
        <f t="shared" si="12"/>
        <v>#VALUE!</v>
      </c>
      <c r="AQ14" s="33" t="e">
        <f t="shared" si="12"/>
        <v>#VALUE!</v>
      </c>
      <c r="AR14" s="33" t="e">
        <f t="shared" si="12"/>
        <v>#VALUE!</v>
      </c>
      <c r="AS14" s="33" t="e">
        <f t="shared" si="12"/>
        <v>#VALUE!</v>
      </c>
      <c r="AT14" s="33" t="e">
        <f t="shared" si="12"/>
        <v>#VALUE!</v>
      </c>
      <c r="AU14" s="33" t="e">
        <f t="shared" si="12"/>
        <v>#VALUE!</v>
      </c>
      <c r="AV14" s="33" t="e">
        <f t="shared" si="12"/>
        <v>#VALUE!</v>
      </c>
      <c r="AW14" s="33" t="e">
        <f t="shared" si="12"/>
        <v>#VALUE!</v>
      </c>
      <c r="AX14" s="33" t="e">
        <f t="shared" si="12"/>
        <v>#VALUE!</v>
      </c>
      <c r="AY14" s="33" t="e">
        <f t="shared" si="12"/>
        <v>#VALUE!</v>
      </c>
      <c r="AZ14" s="33" t="e">
        <f t="shared" si="12"/>
        <v>#VALUE!</v>
      </c>
      <c r="BA14" s="33" t="e">
        <f t="shared" si="12"/>
        <v>#VALUE!</v>
      </c>
      <c r="BB14" s="33" t="e">
        <f t="shared" si="12"/>
        <v>#VALUE!</v>
      </c>
      <c r="BC14" s="33" t="e">
        <f t="shared" si="12"/>
        <v>#VALUE!</v>
      </c>
      <c r="BD14" s="33" t="e">
        <f t="shared" si="12"/>
        <v>#VALUE!</v>
      </c>
      <c r="BE14" s="33" t="e">
        <f t="shared" si="12"/>
        <v>#VALUE!</v>
      </c>
      <c r="BF14" s="33" t="e">
        <f t="shared" si="12"/>
        <v>#VALUE!</v>
      </c>
      <c r="BG14" s="33" t="e">
        <f t="shared" si="12"/>
        <v>#VALUE!</v>
      </c>
      <c r="BH14" s="33" t="e">
        <f t="shared" si="12"/>
        <v>#VALUE!</v>
      </c>
      <c r="BI14" s="33" t="e">
        <f t="shared" si="12"/>
        <v>#VALUE!</v>
      </c>
      <c r="BJ14" s="33" t="e">
        <f t="shared" si="12"/>
        <v>#VALUE!</v>
      </c>
      <c r="BK14" s="33" t="e">
        <f t="shared" si="12"/>
        <v>#VALUE!</v>
      </c>
      <c r="BL14" s="33" t="e">
        <f t="shared" si="12"/>
        <v>#VALUE!</v>
      </c>
      <c r="BM14" s="33" t="e">
        <f t="shared" si="12"/>
        <v>#VALUE!</v>
      </c>
      <c r="BN14" s="33" t="e">
        <f>BN11+BN7+BN15</f>
        <v>#VALUE!</v>
      </c>
      <c r="BO14" s="33" t="e">
        <f t="shared" si="12"/>
        <v>#VALUE!</v>
      </c>
      <c r="BP14" s="33" t="e">
        <f t="shared" si="12"/>
        <v>#VALUE!</v>
      </c>
      <c r="BQ14" s="33" t="e">
        <f t="shared" si="12"/>
        <v>#VALUE!</v>
      </c>
      <c r="BR14" s="33" t="e">
        <f t="shared" si="12"/>
        <v>#VALUE!</v>
      </c>
      <c r="BS14" s="33" t="e">
        <f t="shared" si="12"/>
        <v>#VALUE!</v>
      </c>
      <c r="BT14" s="33" t="e">
        <f t="shared" si="12"/>
        <v>#VALUE!</v>
      </c>
      <c r="BU14" s="33" t="e">
        <f t="shared" ref="BU14:EF14" si="13">BU11+BU7+BU15</f>
        <v>#VALUE!</v>
      </c>
      <c r="BV14" s="33" t="e">
        <f t="shared" si="13"/>
        <v>#VALUE!</v>
      </c>
      <c r="BW14" s="33" t="e">
        <f t="shared" si="13"/>
        <v>#VALUE!</v>
      </c>
      <c r="BX14" s="33" t="e">
        <f t="shared" si="13"/>
        <v>#VALUE!</v>
      </c>
      <c r="BY14" s="33" t="e">
        <f t="shared" si="13"/>
        <v>#VALUE!</v>
      </c>
      <c r="BZ14" s="33" t="e">
        <f t="shared" si="13"/>
        <v>#VALUE!</v>
      </c>
      <c r="CA14" s="33" t="e">
        <f t="shared" si="13"/>
        <v>#VALUE!</v>
      </c>
      <c r="CB14" s="33" t="e">
        <f t="shared" si="13"/>
        <v>#VALUE!</v>
      </c>
      <c r="CC14" s="33" t="e">
        <f t="shared" si="13"/>
        <v>#VALUE!</v>
      </c>
      <c r="CD14" s="33" t="e">
        <f t="shared" si="13"/>
        <v>#VALUE!</v>
      </c>
      <c r="CE14" s="33" t="e">
        <f t="shared" si="13"/>
        <v>#VALUE!</v>
      </c>
      <c r="CF14" s="33" t="e">
        <f t="shared" si="13"/>
        <v>#VALUE!</v>
      </c>
      <c r="CG14" s="33" t="e">
        <f t="shared" si="13"/>
        <v>#VALUE!</v>
      </c>
      <c r="CH14" s="33" t="e">
        <f t="shared" si="13"/>
        <v>#VALUE!</v>
      </c>
      <c r="CI14" s="33" t="e">
        <f t="shared" si="13"/>
        <v>#VALUE!</v>
      </c>
      <c r="CJ14" s="33" t="e">
        <f t="shared" si="13"/>
        <v>#VALUE!</v>
      </c>
      <c r="CK14" s="33" t="e">
        <f t="shared" si="13"/>
        <v>#VALUE!</v>
      </c>
      <c r="CL14" s="33" t="e">
        <f t="shared" si="13"/>
        <v>#VALUE!</v>
      </c>
      <c r="CM14" s="33" t="e">
        <f t="shared" si="13"/>
        <v>#VALUE!</v>
      </c>
      <c r="CN14" s="33" t="e">
        <f t="shared" si="13"/>
        <v>#VALUE!</v>
      </c>
      <c r="CO14" s="33" t="e">
        <f t="shared" si="13"/>
        <v>#VALUE!</v>
      </c>
      <c r="CP14" s="33" t="e">
        <f t="shared" si="13"/>
        <v>#VALUE!</v>
      </c>
      <c r="CQ14" s="33" t="e">
        <f t="shared" si="13"/>
        <v>#VALUE!</v>
      </c>
      <c r="CR14" s="33" t="e">
        <f t="shared" si="13"/>
        <v>#VALUE!</v>
      </c>
      <c r="CS14" s="33" t="e">
        <f t="shared" si="13"/>
        <v>#VALUE!</v>
      </c>
      <c r="CT14" s="33" t="e">
        <f t="shared" si="13"/>
        <v>#VALUE!</v>
      </c>
      <c r="CU14" s="33" t="e">
        <f t="shared" si="13"/>
        <v>#VALUE!</v>
      </c>
      <c r="CV14" s="33" t="e">
        <f t="shared" si="13"/>
        <v>#VALUE!</v>
      </c>
      <c r="CW14" s="33" t="e">
        <f t="shared" si="13"/>
        <v>#VALUE!</v>
      </c>
      <c r="CX14" s="33" t="e">
        <f t="shared" si="13"/>
        <v>#VALUE!</v>
      </c>
      <c r="CY14" s="33" t="e">
        <f t="shared" si="13"/>
        <v>#VALUE!</v>
      </c>
      <c r="CZ14" s="33" t="e">
        <f t="shared" si="13"/>
        <v>#VALUE!</v>
      </c>
      <c r="DA14" s="33" t="e">
        <f t="shared" si="13"/>
        <v>#VALUE!</v>
      </c>
      <c r="DB14" s="33" t="e">
        <f t="shared" si="13"/>
        <v>#VALUE!</v>
      </c>
      <c r="DC14" s="33" t="e">
        <f t="shared" si="13"/>
        <v>#VALUE!</v>
      </c>
      <c r="DD14" s="33" t="e">
        <f t="shared" si="13"/>
        <v>#VALUE!</v>
      </c>
      <c r="DE14" s="33" t="e">
        <f t="shared" si="13"/>
        <v>#VALUE!</v>
      </c>
      <c r="DF14" s="33" t="e">
        <f t="shared" si="13"/>
        <v>#VALUE!</v>
      </c>
      <c r="DG14" s="33" t="e">
        <f t="shared" si="13"/>
        <v>#VALUE!</v>
      </c>
      <c r="DH14" s="33" t="e">
        <f t="shared" si="13"/>
        <v>#VALUE!</v>
      </c>
      <c r="DI14" s="33" t="e">
        <f t="shared" si="13"/>
        <v>#VALUE!</v>
      </c>
      <c r="DJ14" s="33" t="e">
        <f t="shared" si="13"/>
        <v>#VALUE!</v>
      </c>
      <c r="DK14" s="33" t="e">
        <f t="shared" si="13"/>
        <v>#VALUE!</v>
      </c>
      <c r="DL14" s="33" t="e">
        <f t="shared" si="13"/>
        <v>#VALUE!</v>
      </c>
      <c r="DM14" s="33" t="e">
        <f t="shared" si="13"/>
        <v>#VALUE!</v>
      </c>
      <c r="DN14" s="33" t="e">
        <f t="shared" si="13"/>
        <v>#VALUE!</v>
      </c>
      <c r="DO14" s="33" t="e">
        <f t="shared" si="13"/>
        <v>#VALUE!</v>
      </c>
      <c r="DP14" s="33" t="e">
        <f t="shared" si="13"/>
        <v>#VALUE!</v>
      </c>
      <c r="DQ14" s="33" t="e">
        <f t="shared" si="13"/>
        <v>#VALUE!</v>
      </c>
      <c r="DR14" s="33" t="e">
        <f t="shared" si="13"/>
        <v>#VALUE!</v>
      </c>
      <c r="DS14" s="33" t="e">
        <f t="shared" si="13"/>
        <v>#VALUE!</v>
      </c>
      <c r="DT14" s="33" t="e">
        <f t="shared" si="13"/>
        <v>#VALUE!</v>
      </c>
      <c r="DU14" s="33" t="e">
        <f t="shared" si="13"/>
        <v>#VALUE!</v>
      </c>
      <c r="DV14" s="33" t="e">
        <f t="shared" si="13"/>
        <v>#VALUE!</v>
      </c>
      <c r="DW14" s="33" t="e">
        <f t="shared" si="13"/>
        <v>#VALUE!</v>
      </c>
      <c r="DX14" s="33" t="e">
        <f t="shared" si="13"/>
        <v>#VALUE!</v>
      </c>
      <c r="DY14" s="33" t="e">
        <f t="shared" si="13"/>
        <v>#VALUE!</v>
      </c>
      <c r="DZ14" s="33" t="e">
        <f t="shared" si="13"/>
        <v>#VALUE!</v>
      </c>
      <c r="EA14" s="33" t="e">
        <f t="shared" si="13"/>
        <v>#VALUE!</v>
      </c>
      <c r="EB14" s="33" t="e">
        <f t="shared" si="13"/>
        <v>#VALUE!</v>
      </c>
      <c r="EC14" s="33" t="e">
        <f t="shared" si="13"/>
        <v>#VALUE!</v>
      </c>
      <c r="ED14" s="33" t="e">
        <f t="shared" si="13"/>
        <v>#VALUE!</v>
      </c>
      <c r="EE14" s="33" t="e">
        <f t="shared" si="13"/>
        <v>#VALUE!</v>
      </c>
      <c r="EF14" s="33" t="e">
        <f t="shared" si="13"/>
        <v>#VALUE!</v>
      </c>
      <c r="EG14" s="33" t="e">
        <f t="shared" ref="EG14:GR14" si="14">EG11+EG7+EG15</f>
        <v>#VALUE!</v>
      </c>
      <c r="EH14" s="33" t="e">
        <f t="shared" si="14"/>
        <v>#VALUE!</v>
      </c>
      <c r="EI14" s="33" t="e">
        <f t="shared" si="14"/>
        <v>#VALUE!</v>
      </c>
      <c r="EJ14" s="33" t="e">
        <f t="shared" si="14"/>
        <v>#VALUE!</v>
      </c>
      <c r="EK14" s="33" t="e">
        <f t="shared" si="14"/>
        <v>#VALUE!</v>
      </c>
      <c r="EL14" s="33" t="e">
        <f t="shared" si="14"/>
        <v>#VALUE!</v>
      </c>
      <c r="EM14" s="33" t="e">
        <f t="shared" si="14"/>
        <v>#VALUE!</v>
      </c>
      <c r="EN14" s="33" t="e">
        <f t="shared" si="14"/>
        <v>#VALUE!</v>
      </c>
      <c r="EO14" s="33" t="e">
        <f t="shared" si="14"/>
        <v>#VALUE!</v>
      </c>
      <c r="EP14" s="33" t="e">
        <f t="shared" si="14"/>
        <v>#VALUE!</v>
      </c>
      <c r="EQ14" s="33" t="e">
        <f t="shared" si="14"/>
        <v>#VALUE!</v>
      </c>
      <c r="ER14" s="33" t="e">
        <f t="shared" si="14"/>
        <v>#VALUE!</v>
      </c>
      <c r="ES14" s="33" t="e">
        <f t="shared" si="14"/>
        <v>#VALUE!</v>
      </c>
      <c r="ET14" s="33" t="e">
        <f t="shared" si="14"/>
        <v>#VALUE!</v>
      </c>
      <c r="EU14" s="33" t="e">
        <f t="shared" si="14"/>
        <v>#VALUE!</v>
      </c>
      <c r="EV14" s="33" t="e">
        <f t="shared" si="14"/>
        <v>#VALUE!</v>
      </c>
      <c r="EW14" s="33" t="e">
        <f t="shared" si="14"/>
        <v>#VALUE!</v>
      </c>
      <c r="EX14" s="33" t="e">
        <f t="shared" si="14"/>
        <v>#VALUE!</v>
      </c>
      <c r="EY14" s="33" t="e">
        <f t="shared" si="14"/>
        <v>#VALUE!</v>
      </c>
      <c r="EZ14" s="33" t="e">
        <f t="shared" si="14"/>
        <v>#VALUE!</v>
      </c>
      <c r="FA14" s="33" t="e">
        <f t="shared" si="14"/>
        <v>#VALUE!</v>
      </c>
      <c r="FB14" s="33" t="e">
        <f t="shared" si="14"/>
        <v>#VALUE!</v>
      </c>
      <c r="FC14" s="33" t="e">
        <f t="shared" si="14"/>
        <v>#VALUE!</v>
      </c>
      <c r="FD14" s="33" t="e">
        <f t="shared" si="14"/>
        <v>#VALUE!</v>
      </c>
      <c r="FE14" s="33" t="e">
        <f t="shared" si="14"/>
        <v>#VALUE!</v>
      </c>
      <c r="FF14" s="33" t="e">
        <f t="shared" si="14"/>
        <v>#VALUE!</v>
      </c>
      <c r="FG14" s="33" t="e">
        <f t="shared" si="14"/>
        <v>#VALUE!</v>
      </c>
      <c r="FH14" s="33" t="e">
        <f t="shared" si="14"/>
        <v>#VALUE!</v>
      </c>
      <c r="FI14" s="33" t="e">
        <f t="shared" si="14"/>
        <v>#VALUE!</v>
      </c>
      <c r="FJ14" s="33" t="e">
        <f t="shared" si="14"/>
        <v>#VALUE!</v>
      </c>
      <c r="FK14" s="33" t="e">
        <f t="shared" si="14"/>
        <v>#VALUE!</v>
      </c>
      <c r="FL14" s="33" t="e">
        <f t="shared" si="14"/>
        <v>#VALUE!</v>
      </c>
      <c r="FM14" s="33" t="e">
        <f t="shared" si="14"/>
        <v>#VALUE!</v>
      </c>
      <c r="FN14" s="33" t="e">
        <f t="shared" si="14"/>
        <v>#VALUE!</v>
      </c>
      <c r="FO14" s="33" t="e">
        <f t="shared" si="14"/>
        <v>#VALUE!</v>
      </c>
      <c r="FP14" s="33" t="e">
        <f t="shared" si="14"/>
        <v>#VALUE!</v>
      </c>
      <c r="FQ14" s="33" t="e">
        <f t="shared" si="14"/>
        <v>#VALUE!</v>
      </c>
      <c r="FR14" s="33" t="e">
        <f t="shared" si="14"/>
        <v>#VALUE!</v>
      </c>
      <c r="FS14" s="33" t="e">
        <f t="shared" si="14"/>
        <v>#VALUE!</v>
      </c>
      <c r="FT14" s="33" t="e">
        <f t="shared" si="14"/>
        <v>#VALUE!</v>
      </c>
      <c r="FU14" s="33" t="e">
        <f t="shared" si="14"/>
        <v>#VALUE!</v>
      </c>
      <c r="FV14" s="33" t="e">
        <f t="shared" si="14"/>
        <v>#VALUE!</v>
      </c>
      <c r="FW14" s="33" t="e">
        <f t="shared" si="14"/>
        <v>#VALUE!</v>
      </c>
      <c r="FX14" s="33" t="e">
        <f t="shared" si="14"/>
        <v>#VALUE!</v>
      </c>
      <c r="FY14" s="33" t="e">
        <f t="shared" si="14"/>
        <v>#VALUE!</v>
      </c>
      <c r="FZ14" s="33" t="e">
        <f t="shared" si="14"/>
        <v>#VALUE!</v>
      </c>
      <c r="GA14" s="33" t="e">
        <f t="shared" si="14"/>
        <v>#VALUE!</v>
      </c>
      <c r="GB14" s="33" t="e">
        <f t="shared" si="14"/>
        <v>#VALUE!</v>
      </c>
      <c r="GC14" s="33" t="e">
        <f t="shared" si="14"/>
        <v>#VALUE!</v>
      </c>
      <c r="GD14" s="33" t="e">
        <f t="shared" si="14"/>
        <v>#VALUE!</v>
      </c>
      <c r="GE14" s="33" t="e">
        <f t="shared" si="14"/>
        <v>#VALUE!</v>
      </c>
      <c r="GF14" s="33" t="e">
        <f t="shared" si="14"/>
        <v>#VALUE!</v>
      </c>
      <c r="GG14" s="33" t="e">
        <f t="shared" si="14"/>
        <v>#VALUE!</v>
      </c>
      <c r="GH14" s="33" t="e">
        <f t="shared" si="14"/>
        <v>#VALUE!</v>
      </c>
      <c r="GI14" s="33" t="e">
        <f t="shared" si="14"/>
        <v>#VALUE!</v>
      </c>
      <c r="GJ14" s="33" t="e">
        <f t="shared" si="14"/>
        <v>#VALUE!</v>
      </c>
      <c r="GK14" s="33" t="e">
        <f t="shared" si="14"/>
        <v>#VALUE!</v>
      </c>
      <c r="GL14" s="33" t="e">
        <f t="shared" si="14"/>
        <v>#VALUE!</v>
      </c>
      <c r="GM14" s="33" t="e">
        <f t="shared" si="14"/>
        <v>#VALUE!</v>
      </c>
      <c r="GN14" s="33" t="e">
        <f t="shared" si="14"/>
        <v>#VALUE!</v>
      </c>
      <c r="GO14" s="33" t="e">
        <f t="shared" si="14"/>
        <v>#VALUE!</v>
      </c>
      <c r="GP14" s="33" t="e">
        <f t="shared" si="14"/>
        <v>#VALUE!</v>
      </c>
      <c r="GQ14" s="33" t="e">
        <f t="shared" si="14"/>
        <v>#VALUE!</v>
      </c>
      <c r="GR14" s="33" t="e">
        <f t="shared" si="14"/>
        <v>#VALUE!</v>
      </c>
      <c r="GS14" s="33" t="e">
        <f t="shared" ref="GS14:JD14" si="15">GS11+GS7+GS15</f>
        <v>#VALUE!</v>
      </c>
      <c r="GT14" s="33" t="e">
        <f t="shared" si="15"/>
        <v>#VALUE!</v>
      </c>
      <c r="GU14" s="33" t="e">
        <f t="shared" si="15"/>
        <v>#VALUE!</v>
      </c>
      <c r="GV14" s="33" t="e">
        <f t="shared" si="15"/>
        <v>#VALUE!</v>
      </c>
      <c r="GW14" s="33" t="e">
        <f t="shared" si="15"/>
        <v>#VALUE!</v>
      </c>
      <c r="GX14" s="33" t="e">
        <f t="shared" si="15"/>
        <v>#VALUE!</v>
      </c>
      <c r="GY14" s="33" t="e">
        <f t="shared" si="15"/>
        <v>#VALUE!</v>
      </c>
      <c r="GZ14" s="33" t="e">
        <f t="shared" si="15"/>
        <v>#VALUE!</v>
      </c>
      <c r="HA14" s="33" t="e">
        <f t="shared" si="15"/>
        <v>#VALUE!</v>
      </c>
      <c r="HB14" s="33" t="e">
        <f t="shared" si="15"/>
        <v>#VALUE!</v>
      </c>
      <c r="HC14" s="33" t="e">
        <f t="shared" si="15"/>
        <v>#VALUE!</v>
      </c>
      <c r="HD14" s="33" t="e">
        <f t="shared" si="15"/>
        <v>#VALUE!</v>
      </c>
      <c r="HE14" s="33" t="e">
        <f t="shared" si="15"/>
        <v>#VALUE!</v>
      </c>
      <c r="HF14" s="33" t="e">
        <f t="shared" si="15"/>
        <v>#VALUE!</v>
      </c>
      <c r="HG14" s="33" t="e">
        <f t="shared" si="15"/>
        <v>#VALUE!</v>
      </c>
      <c r="HH14" s="33" t="e">
        <f t="shared" si="15"/>
        <v>#VALUE!</v>
      </c>
      <c r="HI14" s="33" t="e">
        <f t="shared" si="15"/>
        <v>#VALUE!</v>
      </c>
      <c r="HJ14" s="33" t="e">
        <f t="shared" si="15"/>
        <v>#VALUE!</v>
      </c>
      <c r="HK14" s="33" t="e">
        <f t="shared" si="15"/>
        <v>#VALUE!</v>
      </c>
      <c r="HL14" s="33" t="e">
        <f t="shared" si="15"/>
        <v>#VALUE!</v>
      </c>
      <c r="HM14" s="33" t="e">
        <f t="shared" si="15"/>
        <v>#VALUE!</v>
      </c>
      <c r="HN14" s="33" t="e">
        <f t="shared" si="15"/>
        <v>#VALUE!</v>
      </c>
      <c r="HO14" s="33" t="e">
        <f t="shared" si="15"/>
        <v>#VALUE!</v>
      </c>
      <c r="HP14" s="33" t="e">
        <f t="shared" si="15"/>
        <v>#VALUE!</v>
      </c>
      <c r="HQ14" s="33" t="e">
        <f t="shared" si="15"/>
        <v>#VALUE!</v>
      </c>
      <c r="HR14" s="33" t="e">
        <f t="shared" si="15"/>
        <v>#VALUE!</v>
      </c>
      <c r="HS14" s="33" t="e">
        <f t="shared" si="15"/>
        <v>#VALUE!</v>
      </c>
      <c r="HT14" s="33" t="e">
        <f t="shared" si="15"/>
        <v>#VALUE!</v>
      </c>
      <c r="HU14" s="33" t="e">
        <f t="shared" si="15"/>
        <v>#VALUE!</v>
      </c>
      <c r="HV14" s="33" t="e">
        <f t="shared" si="15"/>
        <v>#VALUE!</v>
      </c>
      <c r="HW14" s="33" t="e">
        <f t="shared" si="15"/>
        <v>#VALUE!</v>
      </c>
      <c r="HX14" s="33" t="e">
        <f t="shared" si="15"/>
        <v>#VALUE!</v>
      </c>
      <c r="HY14" s="33" t="e">
        <f t="shared" si="15"/>
        <v>#VALUE!</v>
      </c>
      <c r="HZ14" s="33" t="e">
        <f t="shared" si="15"/>
        <v>#VALUE!</v>
      </c>
      <c r="IA14" s="33" t="e">
        <f t="shared" si="15"/>
        <v>#VALUE!</v>
      </c>
      <c r="IB14" s="33" t="e">
        <f t="shared" si="15"/>
        <v>#VALUE!</v>
      </c>
      <c r="IC14" s="33" t="e">
        <f t="shared" si="15"/>
        <v>#VALUE!</v>
      </c>
      <c r="ID14" s="33" t="e">
        <f t="shared" si="15"/>
        <v>#VALUE!</v>
      </c>
      <c r="IE14" s="33" t="e">
        <f t="shared" si="15"/>
        <v>#VALUE!</v>
      </c>
      <c r="IF14" s="33" t="e">
        <f t="shared" si="15"/>
        <v>#VALUE!</v>
      </c>
      <c r="IG14" s="33" t="e">
        <f t="shared" si="15"/>
        <v>#VALUE!</v>
      </c>
      <c r="IH14" s="33" t="e">
        <f t="shared" si="15"/>
        <v>#VALUE!</v>
      </c>
      <c r="II14" s="33" t="e">
        <f t="shared" si="15"/>
        <v>#VALUE!</v>
      </c>
      <c r="IJ14" s="33" t="e">
        <f t="shared" si="15"/>
        <v>#VALUE!</v>
      </c>
      <c r="IK14" s="33" t="e">
        <f t="shared" si="15"/>
        <v>#VALUE!</v>
      </c>
      <c r="IL14" s="33" t="e">
        <f t="shared" si="15"/>
        <v>#VALUE!</v>
      </c>
      <c r="IM14" s="33" t="e">
        <f t="shared" si="15"/>
        <v>#VALUE!</v>
      </c>
      <c r="IN14" s="33" t="e">
        <f t="shared" si="15"/>
        <v>#VALUE!</v>
      </c>
      <c r="IO14" s="33" t="e">
        <f t="shared" si="15"/>
        <v>#VALUE!</v>
      </c>
      <c r="IP14" s="33" t="e">
        <f t="shared" si="15"/>
        <v>#VALUE!</v>
      </c>
      <c r="IQ14" s="33" t="e">
        <f t="shared" si="15"/>
        <v>#VALUE!</v>
      </c>
      <c r="IR14" s="33" t="e">
        <f t="shared" si="15"/>
        <v>#VALUE!</v>
      </c>
      <c r="IS14" s="33" t="e">
        <f t="shared" si="15"/>
        <v>#VALUE!</v>
      </c>
      <c r="IT14" s="33" t="e">
        <f t="shared" si="15"/>
        <v>#VALUE!</v>
      </c>
      <c r="IU14" s="33" t="e">
        <f t="shared" si="15"/>
        <v>#VALUE!</v>
      </c>
      <c r="IV14" s="33" t="e">
        <f t="shared" si="15"/>
        <v>#VALUE!</v>
      </c>
      <c r="IW14" s="33" t="e">
        <f t="shared" si="15"/>
        <v>#VALUE!</v>
      </c>
      <c r="IX14" s="33" t="e">
        <f t="shared" si="15"/>
        <v>#VALUE!</v>
      </c>
      <c r="IY14" s="33" t="e">
        <f t="shared" si="15"/>
        <v>#VALUE!</v>
      </c>
      <c r="IZ14" s="33" t="e">
        <f t="shared" si="15"/>
        <v>#VALUE!</v>
      </c>
      <c r="JA14" s="33" t="e">
        <f t="shared" si="15"/>
        <v>#VALUE!</v>
      </c>
      <c r="JB14" s="33" t="e">
        <f t="shared" si="15"/>
        <v>#VALUE!</v>
      </c>
      <c r="JC14" s="33" t="e">
        <f t="shared" si="15"/>
        <v>#VALUE!</v>
      </c>
      <c r="JD14" s="33" t="e">
        <f t="shared" si="15"/>
        <v>#VALUE!</v>
      </c>
      <c r="JE14" s="33" t="e">
        <f t="shared" ref="JE14:LP14" si="16">JE11+JE7+JE15</f>
        <v>#VALUE!</v>
      </c>
      <c r="JF14" s="33" t="e">
        <f t="shared" si="16"/>
        <v>#VALUE!</v>
      </c>
      <c r="JG14" s="33" t="e">
        <f t="shared" si="16"/>
        <v>#VALUE!</v>
      </c>
      <c r="JH14" s="33" t="e">
        <f t="shared" si="16"/>
        <v>#VALUE!</v>
      </c>
      <c r="JI14" s="33" t="e">
        <f t="shared" si="16"/>
        <v>#VALUE!</v>
      </c>
      <c r="JJ14" s="33" t="e">
        <f t="shared" si="16"/>
        <v>#VALUE!</v>
      </c>
      <c r="JK14" s="33" t="e">
        <f t="shared" si="16"/>
        <v>#VALUE!</v>
      </c>
      <c r="JL14" s="33" t="e">
        <f t="shared" si="16"/>
        <v>#VALUE!</v>
      </c>
      <c r="JM14" s="33" t="e">
        <f t="shared" si="16"/>
        <v>#VALUE!</v>
      </c>
      <c r="JN14" s="33" t="e">
        <f t="shared" si="16"/>
        <v>#VALUE!</v>
      </c>
      <c r="JO14" s="33" t="e">
        <f t="shared" si="16"/>
        <v>#VALUE!</v>
      </c>
      <c r="JP14" s="33" t="e">
        <f t="shared" si="16"/>
        <v>#VALUE!</v>
      </c>
      <c r="JQ14" s="33" t="e">
        <f t="shared" si="16"/>
        <v>#VALUE!</v>
      </c>
      <c r="JR14" s="33" t="e">
        <f t="shared" si="16"/>
        <v>#VALUE!</v>
      </c>
      <c r="JS14" s="33" t="e">
        <f t="shared" si="16"/>
        <v>#VALUE!</v>
      </c>
      <c r="JT14" s="33" t="e">
        <f t="shared" si="16"/>
        <v>#VALUE!</v>
      </c>
      <c r="JU14" s="33" t="e">
        <f t="shared" si="16"/>
        <v>#VALUE!</v>
      </c>
      <c r="JV14" s="33" t="e">
        <f t="shared" si="16"/>
        <v>#VALUE!</v>
      </c>
      <c r="JW14" s="33" t="e">
        <f t="shared" si="16"/>
        <v>#VALUE!</v>
      </c>
      <c r="JX14" s="33" t="e">
        <f t="shared" si="16"/>
        <v>#VALUE!</v>
      </c>
      <c r="JY14" s="33" t="e">
        <f t="shared" si="16"/>
        <v>#VALUE!</v>
      </c>
      <c r="JZ14" s="33" t="e">
        <f t="shared" si="16"/>
        <v>#VALUE!</v>
      </c>
      <c r="KA14" s="33" t="e">
        <f t="shared" si="16"/>
        <v>#VALUE!</v>
      </c>
      <c r="KB14" s="33" t="e">
        <f t="shared" si="16"/>
        <v>#VALUE!</v>
      </c>
      <c r="KC14" s="33" t="e">
        <f t="shared" si="16"/>
        <v>#VALUE!</v>
      </c>
      <c r="KD14" s="33" t="e">
        <f t="shared" si="16"/>
        <v>#VALUE!</v>
      </c>
      <c r="KE14" s="33" t="e">
        <f t="shared" si="16"/>
        <v>#VALUE!</v>
      </c>
      <c r="KF14" s="33" t="e">
        <f t="shared" si="16"/>
        <v>#VALUE!</v>
      </c>
      <c r="KG14" s="33" t="e">
        <f t="shared" si="16"/>
        <v>#VALUE!</v>
      </c>
      <c r="KH14" s="33" t="e">
        <f t="shared" si="16"/>
        <v>#VALUE!</v>
      </c>
      <c r="KI14" s="33" t="e">
        <f t="shared" si="16"/>
        <v>#VALUE!</v>
      </c>
      <c r="KJ14" s="33" t="e">
        <f t="shared" si="16"/>
        <v>#VALUE!</v>
      </c>
      <c r="KK14" s="33" t="e">
        <f t="shared" si="16"/>
        <v>#VALUE!</v>
      </c>
      <c r="KL14" s="33" t="e">
        <f t="shared" si="16"/>
        <v>#VALUE!</v>
      </c>
      <c r="KM14" s="33" t="e">
        <f t="shared" si="16"/>
        <v>#VALUE!</v>
      </c>
      <c r="KN14" s="33" t="e">
        <f t="shared" si="16"/>
        <v>#VALUE!</v>
      </c>
      <c r="KO14" s="33" t="e">
        <f t="shared" si="16"/>
        <v>#VALUE!</v>
      </c>
      <c r="KP14" s="33" t="e">
        <f t="shared" si="16"/>
        <v>#VALUE!</v>
      </c>
      <c r="KQ14" s="33" t="e">
        <f t="shared" si="16"/>
        <v>#VALUE!</v>
      </c>
      <c r="KR14" s="33" t="e">
        <f t="shared" si="16"/>
        <v>#VALUE!</v>
      </c>
      <c r="KS14" s="33" t="e">
        <f t="shared" si="16"/>
        <v>#VALUE!</v>
      </c>
      <c r="KT14" s="33" t="e">
        <f t="shared" si="16"/>
        <v>#VALUE!</v>
      </c>
      <c r="KU14" s="33" t="e">
        <f t="shared" si="16"/>
        <v>#VALUE!</v>
      </c>
      <c r="KV14" s="33" t="e">
        <f t="shared" si="16"/>
        <v>#VALUE!</v>
      </c>
      <c r="KW14" s="33" t="e">
        <f t="shared" si="16"/>
        <v>#VALUE!</v>
      </c>
      <c r="KX14" s="33" t="e">
        <f t="shared" si="16"/>
        <v>#VALUE!</v>
      </c>
      <c r="KY14" s="33" t="e">
        <f t="shared" si="16"/>
        <v>#VALUE!</v>
      </c>
      <c r="KZ14" s="33" t="e">
        <f t="shared" si="16"/>
        <v>#VALUE!</v>
      </c>
      <c r="LA14" s="33" t="e">
        <f t="shared" si="16"/>
        <v>#VALUE!</v>
      </c>
      <c r="LB14" s="33" t="e">
        <f t="shared" si="16"/>
        <v>#VALUE!</v>
      </c>
      <c r="LC14" s="33" t="e">
        <f t="shared" si="16"/>
        <v>#VALUE!</v>
      </c>
      <c r="LD14" s="33" t="e">
        <f t="shared" si="16"/>
        <v>#VALUE!</v>
      </c>
      <c r="LE14" s="33" t="e">
        <f t="shared" si="16"/>
        <v>#VALUE!</v>
      </c>
      <c r="LF14" s="33" t="e">
        <f t="shared" si="16"/>
        <v>#VALUE!</v>
      </c>
      <c r="LG14" s="33" t="e">
        <f t="shared" si="16"/>
        <v>#VALUE!</v>
      </c>
      <c r="LH14" s="33" t="e">
        <f t="shared" si="16"/>
        <v>#VALUE!</v>
      </c>
      <c r="LI14" s="33" t="e">
        <f t="shared" si="16"/>
        <v>#VALUE!</v>
      </c>
      <c r="LJ14" s="33" t="e">
        <f t="shared" si="16"/>
        <v>#VALUE!</v>
      </c>
      <c r="LK14" s="33" t="e">
        <f t="shared" si="16"/>
        <v>#VALUE!</v>
      </c>
      <c r="LL14" s="33" t="e">
        <f t="shared" si="16"/>
        <v>#VALUE!</v>
      </c>
      <c r="LM14" s="33" t="e">
        <f t="shared" si="16"/>
        <v>#VALUE!</v>
      </c>
      <c r="LN14" s="33" t="e">
        <f t="shared" si="16"/>
        <v>#VALUE!</v>
      </c>
      <c r="LO14" s="33" t="e">
        <f t="shared" si="16"/>
        <v>#VALUE!</v>
      </c>
      <c r="LP14" s="33" t="e">
        <f t="shared" si="16"/>
        <v>#VALUE!</v>
      </c>
      <c r="LQ14" s="33" t="e">
        <f t="shared" ref="LQ14:NI14" si="17">LQ11+LQ7+LQ15</f>
        <v>#VALUE!</v>
      </c>
      <c r="LR14" s="33" t="e">
        <f t="shared" si="17"/>
        <v>#VALUE!</v>
      </c>
      <c r="LS14" s="33" t="e">
        <f t="shared" si="17"/>
        <v>#VALUE!</v>
      </c>
      <c r="LT14" s="33" t="e">
        <f t="shared" si="17"/>
        <v>#VALUE!</v>
      </c>
      <c r="LU14" s="33" t="e">
        <f t="shared" si="17"/>
        <v>#VALUE!</v>
      </c>
      <c r="LV14" s="33" t="e">
        <f t="shared" si="17"/>
        <v>#VALUE!</v>
      </c>
      <c r="LW14" s="33" t="e">
        <f t="shared" si="17"/>
        <v>#VALUE!</v>
      </c>
      <c r="LX14" s="33" t="e">
        <f t="shared" si="17"/>
        <v>#VALUE!</v>
      </c>
      <c r="LY14" s="33" t="e">
        <f t="shared" si="17"/>
        <v>#VALUE!</v>
      </c>
      <c r="LZ14" s="33" t="e">
        <f t="shared" si="17"/>
        <v>#VALUE!</v>
      </c>
      <c r="MA14" s="33" t="e">
        <f t="shared" si="17"/>
        <v>#VALUE!</v>
      </c>
      <c r="MB14" s="33" t="e">
        <f t="shared" si="17"/>
        <v>#VALUE!</v>
      </c>
      <c r="MC14" s="33" t="e">
        <f t="shared" si="17"/>
        <v>#VALUE!</v>
      </c>
      <c r="MD14" s="33" t="e">
        <f t="shared" si="17"/>
        <v>#VALUE!</v>
      </c>
      <c r="ME14" s="33" t="e">
        <f t="shared" si="17"/>
        <v>#VALUE!</v>
      </c>
      <c r="MF14" s="33" t="e">
        <f t="shared" si="17"/>
        <v>#VALUE!</v>
      </c>
      <c r="MG14" s="33" t="e">
        <f t="shared" si="17"/>
        <v>#VALUE!</v>
      </c>
      <c r="MH14" s="33" t="e">
        <f t="shared" si="17"/>
        <v>#VALUE!</v>
      </c>
      <c r="MI14" s="33" t="e">
        <f t="shared" si="17"/>
        <v>#VALUE!</v>
      </c>
      <c r="MJ14" s="33" t="e">
        <f t="shared" si="17"/>
        <v>#VALUE!</v>
      </c>
      <c r="MK14" s="33" t="e">
        <f t="shared" si="17"/>
        <v>#VALUE!</v>
      </c>
      <c r="ML14" s="33" t="e">
        <f t="shared" si="17"/>
        <v>#VALUE!</v>
      </c>
      <c r="MM14" s="33" t="e">
        <f t="shared" si="17"/>
        <v>#VALUE!</v>
      </c>
      <c r="MN14" s="33" t="e">
        <f t="shared" si="17"/>
        <v>#VALUE!</v>
      </c>
      <c r="MO14" s="33" t="e">
        <f t="shared" si="17"/>
        <v>#VALUE!</v>
      </c>
      <c r="MP14" s="33" t="e">
        <f t="shared" si="17"/>
        <v>#VALUE!</v>
      </c>
      <c r="MQ14" s="33" t="e">
        <f t="shared" si="17"/>
        <v>#VALUE!</v>
      </c>
      <c r="MR14" s="33" t="e">
        <f t="shared" si="17"/>
        <v>#VALUE!</v>
      </c>
      <c r="MS14" s="33" t="e">
        <f t="shared" si="17"/>
        <v>#VALUE!</v>
      </c>
      <c r="MT14" s="33" t="e">
        <f t="shared" si="17"/>
        <v>#VALUE!</v>
      </c>
      <c r="MU14" s="33" t="e">
        <f t="shared" si="17"/>
        <v>#VALUE!</v>
      </c>
      <c r="MV14" s="33" t="e">
        <f t="shared" si="17"/>
        <v>#VALUE!</v>
      </c>
      <c r="MW14" s="33" t="e">
        <f t="shared" si="17"/>
        <v>#VALUE!</v>
      </c>
      <c r="MX14" s="33" t="e">
        <f t="shared" si="17"/>
        <v>#VALUE!</v>
      </c>
      <c r="MY14" s="33" t="e">
        <f t="shared" si="17"/>
        <v>#VALUE!</v>
      </c>
      <c r="MZ14" s="33" t="e">
        <f t="shared" si="17"/>
        <v>#VALUE!</v>
      </c>
      <c r="NA14" s="33" t="e">
        <f t="shared" si="17"/>
        <v>#VALUE!</v>
      </c>
      <c r="NB14" s="33" t="e">
        <f t="shared" si="17"/>
        <v>#VALUE!</v>
      </c>
      <c r="NC14" s="33" t="e">
        <f t="shared" si="17"/>
        <v>#VALUE!</v>
      </c>
      <c r="ND14" s="33" t="e">
        <f t="shared" si="17"/>
        <v>#VALUE!</v>
      </c>
      <c r="NE14" s="33" t="e">
        <f t="shared" si="17"/>
        <v>#VALUE!</v>
      </c>
      <c r="NF14" s="33" t="e">
        <f t="shared" si="17"/>
        <v>#VALUE!</v>
      </c>
      <c r="NG14" s="33" t="e">
        <f t="shared" si="17"/>
        <v>#VALUE!</v>
      </c>
      <c r="NH14" s="33" t="e">
        <f t="shared" si="17"/>
        <v>#VALUE!</v>
      </c>
      <c r="NI14" s="33" t="e">
        <f t="shared" si="17"/>
        <v>#VALUE!</v>
      </c>
    </row>
    <row r="15" spans="1:373" s="34" customFormat="1" ht="15" customHeight="1" outlineLevel="1" x14ac:dyDescent="0.2">
      <c r="A15" s="1047" t="s">
        <v>35</v>
      </c>
      <c r="B15" s="43" t="s">
        <v>36</v>
      </c>
      <c r="C15" s="1050" t="s">
        <v>34</v>
      </c>
      <c r="D15" s="48" t="s">
        <v>32</v>
      </c>
      <c r="E15" s="57" t="s">
        <v>235</v>
      </c>
      <c r="F15" s="58"/>
      <c r="G15" s="84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  <c r="DW15" s="33"/>
      <c r="DX15" s="33"/>
      <c r="DY15" s="33"/>
      <c r="DZ15" s="33"/>
      <c r="EA15" s="33"/>
      <c r="EB15" s="33"/>
      <c r="EC15" s="33"/>
      <c r="ED15" s="33"/>
      <c r="EE15" s="33"/>
      <c r="EF15" s="33"/>
      <c r="EG15" s="33"/>
      <c r="EH15" s="33"/>
      <c r="EI15" s="33"/>
      <c r="EJ15" s="33"/>
      <c r="EK15" s="33"/>
      <c r="EL15" s="33"/>
      <c r="EM15" s="33"/>
      <c r="EN15" s="33"/>
      <c r="EO15" s="33"/>
      <c r="EP15" s="33"/>
      <c r="EQ15" s="33"/>
      <c r="ER15" s="33"/>
      <c r="ES15" s="33"/>
      <c r="ET15" s="33"/>
      <c r="EU15" s="33"/>
      <c r="EV15" s="33"/>
      <c r="EW15" s="33"/>
      <c r="EX15" s="33"/>
      <c r="EY15" s="33"/>
      <c r="EZ15" s="33"/>
      <c r="FA15" s="33"/>
      <c r="FB15" s="33"/>
      <c r="FC15" s="33"/>
      <c r="FD15" s="33"/>
      <c r="FE15" s="33"/>
      <c r="FF15" s="33"/>
      <c r="FG15" s="33"/>
      <c r="FH15" s="33"/>
      <c r="FI15" s="33"/>
      <c r="FJ15" s="33"/>
      <c r="FK15" s="33"/>
      <c r="FL15" s="33"/>
      <c r="FM15" s="33"/>
      <c r="FN15" s="33"/>
      <c r="FO15" s="33"/>
      <c r="FP15" s="33"/>
      <c r="FQ15" s="33"/>
      <c r="FR15" s="33"/>
      <c r="FS15" s="33"/>
      <c r="FT15" s="33"/>
      <c r="FU15" s="33"/>
      <c r="FV15" s="33"/>
      <c r="FW15" s="33"/>
      <c r="FX15" s="33"/>
      <c r="FY15" s="33"/>
      <c r="FZ15" s="33"/>
      <c r="GA15" s="33"/>
      <c r="GB15" s="33"/>
      <c r="GC15" s="33"/>
      <c r="GD15" s="33"/>
      <c r="GE15" s="33"/>
      <c r="GF15" s="33"/>
      <c r="GG15" s="33"/>
      <c r="GH15" s="33"/>
      <c r="GI15" s="33"/>
      <c r="GJ15" s="33"/>
      <c r="GK15" s="33"/>
      <c r="GL15" s="33"/>
      <c r="GM15" s="33"/>
      <c r="GN15" s="33"/>
      <c r="GO15" s="33"/>
      <c r="GP15" s="33"/>
      <c r="GQ15" s="33"/>
      <c r="GR15" s="33"/>
      <c r="GS15" s="33"/>
      <c r="GT15" s="33"/>
      <c r="GU15" s="33"/>
      <c r="GV15" s="33"/>
      <c r="GW15" s="33"/>
      <c r="GX15" s="33"/>
      <c r="GY15" s="33"/>
      <c r="GZ15" s="33"/>
      <c r="HA15" s="33"/>
      <c r="HB15" s="33"/>
      <c r="HC15" s="33"/>
      <c r="HD15" s="33"/>
      <c r="HE15" s="33"/>
      <c r="HF15" s="33"/>
      <c r="HG15" s="33"/>
      <c r="HH15" s="33"/>
      <c r="HI15" s="33"/>
      <c r="HJ15" s="33"/>
      <c r="HK15" s="33"/>
      <c r="HL15" s="33"/>
      <c r="HM15" s="33"/>
      <c r="HN15" s="33"/>
      <c r="HO15" s="33"/>
      <c r="HP15" s="33"/>
      <c r="HQ15" s="33"/>
      <c r="HR15" s="33"/>
      <c r="HS15" s="33"/>
      <c r="HT15" s="33"/>
      <c r="HU15" s="33"/>
      <c r="HV15" s="33"/>
      <c r="HW15" s="33"/>
      <c r="HX15" s="33"/>
      <c r="HY15" s="33"/>
      <c r="HZ15" s="33"/>
      <c r="IA15" s="33"/>
      <c r="IB15" s="33"/>
      <c r="IC15" s="33"/>
      <c r="ID15" s="33"/>
      <c r="IE15" s="33"/>
      <c r="IF15" s="33"/>
      <c r="IG15" s="33"/>
      <c r="IH15" s="33"/>
      <c r="II15" s="33"/>
      <c r="IJ15" s="33"/>
      <c r="IK15" s="33"/>
      <c r="IL15" s="33"/>
      <c r="IM15" s="33"/>
      <c r="IN15" s="33"/>
      <c r="IO15" s="33"/>
      <c r="IP15" s="33"/>
      <c r="IQ15" s="33"/>
      <c r="IR15" s="33"/>
      <c r="IS15" s="33"/>
      <c r="IT15" s="33"/>
      <c r="IU15" s="33"/>
      <c r="IV15" s="33"/>
      <c r="IW15" s="33"/>
      <c r="IX15" s="33"/>
      <c r="IY15" s="33"/>
      <c r="IZ15" s="33"/>
      <c r="JA15" s="33"/>
      <c r="JB15" s="33"/>
      <c r="JC15" s="33"/>
      <c r="JD15" s="33"/>
      <c r="JE15" s="33"/>
      <c r="JF15" s="33"/>
      <c r="JG15" s="33"/>
      <c r="JH15" s="33"/>
      <c r="JI15" s="33"/>
      <c r="JJ15" s="33"/>
      <c r="JK15" s="33"/>
      <c r="JL15" s="33"/>
      <c r="JM15" s="33"/>
      <c r="JN15" s="33"/>
      <c r="JO15" s="33"/>
      <c r="JP15" s="33"/>
      <c r="JQ15" s="33"/>
      <c r="JR15" s="33"/>
      <c r="JS15" s="33"/>
      <c r="JT15" s="33"/>
      <c r="JU15" s="33"/>
      <c r="JV15" s="33"/>
      <c r="JW15" s="33"/>
      <c r="JX15" s="33"/>
      <c r="JY15" s="33"/>
      <c r="JZ15" s="33"/>
      <c r="KA15" s="33"/>
      <c r="KB15" s="33"/>
      <c r="KC15" s="33"/>
      <c r="KD15" s="33"/>
      <c r="KE15" s="33"/>
      <c r="KF15" s="33"/>
      <c r="KG15" s="33"/>
      <c r="KH15" s="33"/>
      <c r="KI15" s="33"/>
      <c r="KJ15" s="33"/>
      <c r="KK15" s="33"/>
      <c r="KL15" s="33"/>
      <c r="KM15" s="33"/>
      <c r="KN15" s="33"/>
      <c r="KO15" s="33"/>
      <c r="KP15" s="33"/>
      <c r="KQ15" s="33"/>
      <c r="KR15" s="33"/>
      <c r="KS15" s="33"/>
      <c r="KT15" s="33"/>
      <c r="KU15" s="33"/>
      <c r="KV15" s="33"/>
      <c r="KW15" s="33"/>
      <c r="KX15" s="33"/>
      <c r="KY15" s="33"/>
      <c r="KZ15" s="33"/>
      <c r="LA15" s="33"/>
      <c r="LB15" s="33"/>
      <c r="LC15" s="33"/>
      <c r="LD15" s="33"/>
      <c r="LE15" s="33"/>
      <c r="LF15" s="33"/>
      <c r="LG15" s="33"/>
      <c r="LH15" s="33"/>
      <c r="LI15" s="33"/>
      <c r="LJ15" s="33"/>
      <c r="LK15" s="33"/>
      <c r="LL15" s="33"/>
      <c r="LM15" s="33"/>
      <c r="LN15" s="33"/>
      <c r="LO15" s="33"/>
      <c r="LP15" s="33"/>
      <c r="LQ15" s="33"/>
      <c r="LR15" s="33"/>
      <c r="LS15" s="33"/>
      <c r="LT15" s="33"/>
      <c r="LU15" s="33"/>
      <c r="LV15" s="33"/>
      <c r="LW15" s="33"/>
      <c r="LX15" s="33"/>
      <c r="LY15" s="33"/>
      <c r="LZ15" s="33"/>
      <c r="MA15" s="33"/>
      <c r="MB15" s="33"/>
      <c r="MC15" s="33"/>
      <c r="MD15" s="33"/>
      <c r="ME15" s="33"/>
      <c r="MF15" s="33"/>
      <c r="MG15" s="33"/>
      <c r="MH15" s="33"/>
      <c r="MI15" s="33"/>
      <c r="MJ15" s="33"/>
      <c r="MK15" s="33"/>
      <c r="ML15" s="33"/>
      <c r="MM15" s="33"/>
      <c r="MN15" s="33"/>
      <c r="MO15" s="33"/>
      <c r="MP15" s="33"/>
      <c r="MQ15" s="33"/>
      <c r="MR15" s="33"/>
      <c r="MS15" s="33"/>
      <c r="MT15" s="33"/>
      <c r="MU15" s="33"/>
      <c r="MV15" s="33"/>
      <c r="MW15" s="33"/>
      <c r="MX15" s="33"/>
      <c r="MY15" s="33"/>
      <c r="MZ15" s="33"/>
      <c r="NA15" s="33"/>
      <c r="NB15" s="33"/>
      <c r="NC15" s="33"/>
      <c r="ND15" s="33"/>
      <c r="NE15" s="33"/>
      <c r="NF15" s="33"/>
      <c r="NG15" s="33"/>
      <c r="NH15" s="33"/>
      <c r="NI15" s="33"/>
    </row>
    <row r="16" spans="1:373" s="34" customFormat="1" ht="14.4" outlineLevel="1" x14ac:dyDescent="0.2">
      <c r="A16" s="1048"/>
      <c r="B16" s="18">
        <v>5760</v>
      </c>
      <c r="C16" s="1051"/>
      <c r="D16" s="49">
        <v>401</v>
      </c>
      <c r="E16" s="27" t="s">
        <v>30</v>
      </c>
      <c r="F16" s="25"/>
      <c r="G16" s="84">
        <v>10.134749197113763</v>
      </c>
      <c r="H16" s="33" t="e">
        <f>H14/(IFERROR(VLOOKUP($B6,#REF!,4,FALSE),"")/30)</f>
        <v>#VALUE!</v>
      </c>
      <c r="I16" s="33" t="e">
        <f>I14/(IFERROR(VLOOKUP($B6,#REF!,4,FALSE),"")/30)</f>
        <v>#VALUE!</v>
      </c>
      <c r="J16" s="33" t="e">
        <f>J14/(IFERROR(VLOOKUP($B6,#REF!,4,FALSE),"")/30)</f>
        <v>#VALUE!</v>
      </c>
      <c r="K16" s="33" t="e">
        <f>K14/(IFERROR(VLOOKUP($B6,#REF!,4,FALSE),"")/30)</f>
        <v>#VALUE!</v>
      </c>
      <c r="L16" s="33" t="e">
        <f>L14/(IFERROR(VLOOKUP($B6,#REF!,4,FALSE),"")/30)</f>
        <v>#VALUE!</v>
      </c>
      <c r="M16" s="33" t="e">
        <f>M14/(IFERROR(VLOOKUP($B6,#REF!,4,FALSE),"")/30)</f>
        <v>#VALUE!</v>
      </c>
      <c r="N16" s="33" t="e">
        <f>N14/(IFERROR(VLOOKUP($B6,#REF!,4,FALSE),"")/30)</f>
        <v>#VALUE!</v>
      </c>
      <c r="O16" s="33" t="e">
        <f>O14/(IFERROR(VLOOKUP($B6,#REF!,4,FALSE),"")/30)</f>
        <v>#VALUE!</v>
      </c>
      <c r="P16" s="33" t="e">
        <f>P14/(IFERROR(VLOOKUP($B6,#REF!,4,FALSE),"")/30)</f>
        <v>#VALUE!</v>
      </c>
      <c r="Q16" s="33" t="e">
        <f>Q14/(IFERROR(VLOOKUP($B6,#REF!,4,FALSE),"")/30)</f>
        <v>#VALUE!</v>
      </c>
      <c r="R16" s="33" t="e">
        <f>R14/(IFERROR(VLOOKUP($B6,#REF!,4,FALSE),"")/30)</f>
        <v>#VALUE!</v>
      </c>
      <c r="S16" s="33" t="e">
        <f>S14/(IFERROR(VLOOKUP($B6,#REF!,4,FALSE),"")/30)</f>
        <v>#VALUE!</v>
      </c>
      <c r="T16" s="33" t="e">
        <f>T14/(IFERROR(VLOOKUP($B6,#REF!,4,FALSE),"")/30)</f>
        <v>#VALUE!</v>
      </c>
      <c r="U16" s="33" t="e">
        <f>U14/(IFERROR(VLOOKUP($B6,#REF!,4,FALSE),"")/30)</f>
        <v>#VALUE!</v>
      </c>
      <c r="V16" s="33" t="e">
        <f>V14/(IFERROR(VLOOKUP($B6,#REF!,4,FALSE),"")/30)</f>
        <v>#VALUE!</v>
      </c>
      <c r="W16" s="33" t="e">
        <f>W14/(IFERROR(VLOOKUP($B6,#REF!,4,FALSE),"")/30)</f>
        <v>#VALUE!</v>
      </c>
      <c r="X16" s="33" t="e">
        <f>X14/(IFERROR(VLOOKUP($B6,#REF!,4,FALSE),"")/30)</f>
        <v>#VALUE!</v>
      </c>
      <c r="Y16" s="33" t="e">
        <f>Y14/(IFERROR(VLOOKUP($B6,#REF!,4,FALSE),"")/30)</f>
        <v>#VALUE!</v>
      </c>
      <c r="Z16" s="33" t="e">
        <f>Z14/(IFERROR(VLOOKUP($B6,#REF!,4,FALSE),"")/30)</f>
        <v>#VALUE!</v>
      </c>
      <c r="AA16" s="33" t="e">
        <f>AA14/(IFERROR(VLOOKUP($B6,#REF!,4,FALSE),"")/30)</f>
        <v>#VALUE!</v>
      </c>
      <c r="AB16" s="33" t="e">
        <f>AB14/(IFERROR(VLOOKUP($B6,#REF!,4,FALSE),"")/30)</f>
        <v>#VALUE!</v>
      </c>
      <c r="AC16" s="33" t="e">
        <f>AC14/(IFERROR(VLOOKUP($B6,#REF!,4,FALSE),"")/30)</f>
        <v>#VALUE!</v>
      </c>
      <c r="AD16" s="33" t="e">
        <f>AD14/(IFERROR(VLOOKUP($B6,#REF!,4,FALSE),"")/30)</f>
        <v>#VALUE!</v>
      </c>
      <c r="AE16" s="33" t="e">
        <f>AE14/(IFERROR(VLOOKUP($B6,#REF!,4,FALSE),"")/30)</f>
        <v>#VALUE!</v>
      </c>
      <c r="AF16" s="33" t="e">
        <f>AF14/(IFERROR(VLOOKUP($B6,#REF!,4,FALSE),"")/30)</f>
        <v>#VALUE!</v>
      </c>
      <c r="AG16" s="33" t="e">
        <f>AG14/(IFERROR(VLOOKUP($B6,#REF!,4,FALSE),"")/30)</f>
        <v>#VALUE!</v>
      </c>
      <c r="AH16" s="33" t="e">
        <f>AH14/(IFERROR(VLOOKUP($B6,#REF!,4,FALSE),"")/30)</f>
        <v>#VALUE!</v>
      </c>
      <c r="AI16" s="33" t="e">
        <f>AI14/(IFERROR(VLOOKUP($B6,#REF!,4,FALSE),"")/30)</f>
        <v>#VALUE!</v>
      </c>
      <c r="AJ16" s="33" t="e">
        <f>AJ14/(IFERROR(VLOOKUP($B6,#REF!,4,FALSE),"")/30)</f>
        <v>#VALUE!</v>
      </c>
      <c r="AK16" s="33" t="e">
        <f>AK14/(IFERROR(VLOOKUP($B6,#REF!,4,FALSE),"")/30)</f>
        <v>#VALUE!</v>
      </c>
      <c r="AL16" s="33" t="e">
        <f>AL14/(IFERROR(VLOOKUP($B6,#REF!,4,FALSE),"")/30)</f>
        <v>#VALUE!</v>
      </c>
      <c r="AM16" s="33" t="e">
        <f>AM14/(IFERROR(VLOOKUP($B6,#REF!,5,FALSE),"")/30)</f>
        <v>#VALUE!</v>
      </c>
      <c r="AN16" s="33" t="e">
        <f>AN14/(IFERROR(VLOOKUP($B6,#REF!,5,FALSE),"")/30)</f>
        <v>#VALUE!</v>
      </c>
      <c r="AO16" s="33" t="e">
        <f>AO14/(IFERROR(VLOOKUP($B6,#REF!,5,FALSE),"")/30)</f>
        <v>#VALUE!</v>
      </c>
      <c r="AP16" s="33" t="e">
        <f>AP14/(IFERROR(VLOOKUP($B6,#REF!,5,FALSE),"")/30)</f>
        <v>#VALUE!</v>
      </c>
      <c r="AQ16" s="33" t="e">
        <f>AQ14/(IFERROR(VLOOKUP($B6,#REF!,5,FALSE),"")/30)</f>
        <v>#VALUE!</v>
      </c>
      <c r="AR16" s="33" t="e">
        <f>AR14/(IFERROR(VLOOKUP($B6,#REF!,5,FALSE),"")/30)</f>
        <v>#VALUE!</v>
      </c>
      <c r="AS16" s="33" t="e">
        <f>AS14/(IFERROR(VLOOKUP($B6,#REF!,5,FALSE),"")/30)</f>
        <v>#VALUE!</v>
      </c>
      <c r="AT16" s="33" t="e">
        <f>AT14/(IFERROR(VLOOKUP($B6,#REF!,5,FALSE),"")/30)</f>
        <v>#VALUE!</v>
      </c>
      <c r="AU16" s="33" t="e">
        <f>AU14/(IFERROR(VLOOKUP($B6,#REF!,5,FALSE),"")/30)</f>
        <v>#VALUE!</v>
      </c>
      <c r="AV16" s="33" t="e">
        <f>AV14/(IFERROR(VLOOKUP($B6,#REF!,5,FALSE),"")/30)</f>
        <v>#VALUE!</v>
      </c>
      <c r="AW16" s="33" t="e">
        <f>AW14/(IFERROR(VLOOKUP($B6,#REF!,5,FALSE),"")/30)</f>
        <v>#VALUE!</v>
      </c>
      <c r="AX16" s="33" t="e">
        <f>AX14/(IFERROR(VLOOKUP($B6,#REF!,5,FALSE),"")/30)</f>
        <v>#VALUE!</v>
      </c>
      <c r="AY16" s="33" t="e">
        <f>AY14/(IFERROR(VLOOKUP($B6,#REF!,5,FALSE),"")/30)</f>
        <v>#VALUE!</v>
      </c>
      <c r="AZ16" s="33" t="e">
        <f>AZ14/(IFERROR(VLOOKUP($B6,#REF!,5,FALSE),"")/30)</f>
        <v>#VALUE!</v>
      </c>
      <c r="BA16" s="33" t="e">
        <f>BA14/(IFERROR(VLOOKUP($B6,#REF!,5,FALSE),"")/30)</f>
        <v>#VALUE!</v>
      </c>
      <c r="BB16" s="33" t="e">
        <f>BB14/(IFERROR(VLOOKUP($B6,#REF!,5,FALSE),"")/30)</f>
        <v>#VALUE!</v>
      </c>
      <c r="BC16" s="33" t="e">
        <f>BC14/(IFERROR(VLOOKUP($B6,#REF!,5,FALSE),"")/30)</f>
        <v>#VALUE!</v>
      </c>
      <c r="BD16" s="33" t="e">
        <f>BD14/(IFERROR(VLOOKUP($B6,#REF!,5,FALSE),"")/30)</f>
        <v>#VALUE!</v>
      </c>
      <c r="BE16" s="33" t="e">
        <f>BE14/(IFERROR(VLOOKUP($B6,#REF!,5,FALSE),"")/30)</f>
        <v>#VALUE!</v>
      </c>
      <c r="BF16" s="33" t="e">
        <f>BF14/(IFERROR(VLOOKUP($B6,#REF!,5,FALSE),"")/30)</f>
        <v>#VALUE!</v>
      </c>
      <c r="BG16" s="33" t="e">
        <f>BG14/(IFERROR(VLOOKUP($B6,#REF!,5,FALSE),"")/30)</f>
        <v>#VALUE!</v>
      </c>
      <c r="BH16" s="33" t="e">
        <f>BH14/(IFERROR(VLOOKUP($B6,#REF!,5,FALSE),"")/30)</f>
        <v>#VALUE!</v>
      </c>
      <c r="BI16" s="33" t="e">
        <f>BI14/(IFERROR(VLOOKUP($B6,#REF!,5,FALSE),"")/30)</f>
        <v>#VALUE!</v>
      </c>
      <c r="BJ16" s="33" t="e">
        <f>BJ14/(IFERROR(VLOOKUP($B6,#REF!,5,FALSE),"")/30)</f>
        <v>#VALUE!</v>
      </c>
      <c r="BK16" s="33" t="e">
        <f>BK14/(IFERROR(VLOOKUP($B6,#REF!,5,FALSE),"")/30)</f>
        <v>#VALUE!</v>
      </c>
      <c r="BL16" s="33" t="e">
        <f>BL14/(IFERROR(VLOOKUP($B6,#REF!,5,FALSE),"")/30)</f>
        <v>#VALUE!</v>
      </c>
      <c r="BM16" s="33" t="e">
        <f>BM14/(IFERROR(VLOOKUP($B6,#REF!,5,FALSE),"")/30)</f>
        <v>#VALUE!</v>
      </c>
      <c r="BN16" s="33" t="e">
        <f>BN14/(IFERROR(VLOOKUP($B6,#REF!,5,FALSE),"")/30)</f>
        <v>#VALUE!</v>
      </c>
      <c r="BO16" s="33" t="e">
        <f>BO14/(IFERROR(VLOOKUP($B6,#REF!,5,FALSE),"")/30)</f>
        <v>#VALUE!</v>
      </c>
      <c r="BP16" s="33" t="e">
        <f>BP14/(IFERROR(VLOOKUP($B6,#REF!,6,FALSE),"")/30)</f>
        <v>#VALUE!</v>
      </c>
      <c r="BQ16" s="33" t="e">
        <f>BQ14/(IFERROR(VLOOKUP($B6,#REF!,6,FALSE),"")/30)</f>
        <v>#VALUE!</v>
      </c>
      <c r="BR16" s="33" t="e">
        <f>BR14/(IFERROR(VLOOKUP($B6,#REF!,6,FALSE),"")/30)</f>
        <v>#VALUE!</v>
      </c>
      <c r="BS16" s="33" t="e">
        <f>BS14/(IFERROR(VLOOKUP($B6,#REF!,6,FALSE),"")/30)</f>
        <v>#VALUE!</v>
      </c>
      <c r="BT16" s="33" t="e">
        <f>BT14/(IFERROR(VLOOKUP($B6,#REF!,6,FALSE),"")/30)</f>
        <v>#VALUE!</v>
      </c>
      <c r="BU16" s="33" t="e">
        <f>BU14/(IFERROR(VLOOKUP($B6,#REF!,6,FALSE),"")/30)</f>
        <v>#VALUE!</v>
      </c>
      <c r="BV16" s="33" t="e">
        <f>BV14/(IFERROR(VLOOKUP($B6,#REF!,6,FALSE),"")/30)</f>
        <v>#VALUE!</v>
      </c>
      <c r="BW16" s="33" t="e">
        <f>BW14/(IFERROR(VLOOKUP($B6,#REF!,6,FALSE),"")/30)</f>
        <v>#VALUE!</v>
      </c>
      <c r="BX16" s="33" t="e">
        <f>BX14/(IFERROR(VLOOKUP($B6,#REF!,6,FALSE),"")/30)</f>
        <v>#VALUE!</v>
      </c>
      <c r="BY16" s="33" t="e">
        <f>BY14/(IFERROR(VLOOKUP($B6,#REF!,6,FALSE),"")/30)</f>
        <v>#VALUE!</v>
      </c>
      <c r="BZ16" s="33" t="e">
        <f>BZ14/(IFERROR(VLOOKUP($B6,#REF!,6,FALSE),"")/30)</f>
        <v>#VALUE!</v>
      </c>
      <c r="CA16" s="33" t="e">
        <f>CA14/(IFERROR(VLOOKUP($B6,#REF!,6,FALSE),"")/30)</f>
        <v>#VALUE!</v>
      </c>
      <c r="CB16" s="33" t="e">
        <f>CB14/(IFERROR(VLOOKUP($B6,#REF!,6,FALSE),"")/30)</f>
        <v>#VALUE!</v>
      </c>
      <c r="CC16" s="33" t="e">
        <f>CC14/(IFERROR(VLOOKUP($B6,#REF!,6,FALSE),"")/30)</f>
        <v>#VALUE!</v>
      </c>
      <c r="CD16" s="33" t="e">
        <f>CD14/(IFERROR(VLOOKUP($B6,#REF!,6,FALSE),"")/30)</f>
        <v>#VALUE!</v>
      </c>
      <c r="CE16" s="33" t="e">
        <f>CE14/(IFERROR(VLOOKUP($B6,#REF!,6,FALSE),"")/30)</f>
        <v>#VALUE!</v>
      </c>
      <c r="CF16" s="33" t="e">
        <f>CF14/(IFERROR(VLOOKUP($B6,#REF!,6,FALSE),"")/30)</f>
        <v>#VALUE!</v>
      </c>
      <c r="CG16" s="33" t="e">
        <f>CG14/(IFERROR(VLOOKUP($B6,#REF!,6,FALSE),"")/30)</f>
        <v>#VALUE!</v>
      </c>
      <c r="CH16" s="33" t="e">
        <f>CH14/(IFERROR(VLOOKUP($B6,#REF!,6,FALSE),"")/30)</f>
        <v>#VALUE!</v>
      </c>
      <c r="CI16" s="33" t="e">
        <f>CI14/(IFERROR(VLOOKUP($B6,#REF!,6,FALSE),"")/30)</f>
        <v>#VALUE!</v>
      </c>
      <c r="CJ16" s="33" t="e">
        <f>CJ14/(IFERROR(VLOOKUP($B6,#REF!,6,FALSE),"")/30)</f>
        <v>#VALUE!</v>
      </c>
      <c r="CK16" s="33" t="e">
        <f>CK14/(IFERROR(VLOOKUP($B6,#REF!,6,FALSE),"")/30)</f>
        <v>#VALUE!</v>
      </c>
      <c r="CL16" s="33" t="e">
        <f>CL14/(IFERROR(VLOOKUP($B6,#REF!,6,FALSE),"")/30)</f>
        <v>#VALUE!</v>
      </c>
      <c r="CM16" s="33" t="e">
        <f>CM14/(IFERROR(VLOOKUP($B6,#REF!,6,FALSE),"")/30)</f>
        <v>#VALUE!</v>
      </c>
      <c r="CN16" s="33" t="e">
        <f>CN14/(IFERROR(VLOOKUP($B6,#REF!,6,FALSE),"")/30)</f>
        <v>#VALUE!</v>
      </c>
      <c r="CO16" s="33" t="e">
        <f>CO14/(IFERROR(VLOOKUP($B6,#REF!,6,FALSE),"")/30)</f>
        <v>#VALUE!</v>
      </c>
      <c r="CP16" s="33" t="e">
        <f>CP14/(IFERROR(VLOOKUP($B6,#REF!,6,FALSE),"")/30)</f>
        <v>#VALUE!</v>
      </c>
      <c r="CQ16" s="33" t="e">
        <f>CQ14/(IFERROR(VLOOKUP($B6,#REF!,6,FALSE),"")/30)</f>
        <v>#VALUE!</v>
      </c>
      <c r="CR16" s="33" t="e">
        <f>CR14/(IFERROR(VLOOKUP($B6,#REF!,6,FALSE),"")/30)</f>
        <v>#VALUE!</v>
      </c>
      <c r="CS16" s="33" t="e">
        <f>CS14/(IFERROR(VLOOKUP($B6,#REF!,6,FALSE),"")/30)</f>
        <v>#VALUE!</v>
      </c>
      <c r="CT16" s="33" t="e">
        <f>CT14/(IFERROR(VLOOKUP($B6,#REF!,6,FALSE),"")/30)</f>
        <v>#VALUE!</v>
      </c>
      <c r="CU16" s="33" t="e">
        <f>CU14/(VLOOKUP($B6,#REF!,7,FALSE)/30)</f>
        <v>#VALUE!</v>
      </c>
      <c r="CV16" s="33" t="e">
        <f>CV14/(VLOOKUP($B6,#REF!,7,FALSE)/30)</f>
        <v>#VALUE!</v>
      </c>
      <c r="CW16" s="33" t="e">
        <f>CW14/(VLOOKUP($B6,#REF!,7,FALSE)/30)</f>
        <v>#VALUE!</v>
      </c>
      <c r="CX16" s="33" t="e">
        <f>CX14/(VLOOKUP($B6,#REF!,7,FALSE)/30)</f>
        <v>#VALUE!</v>
      </c>
      <c r="CY16" s="33" t="e">
        <f>CY14/(VLOOKUP($B6,#REF!,7,FALSE)/30)</f>
        <v>#VALUE!</v>
      </c>
      <c r="CZ16" s="33" t="e">
        <f>CZ14/(VLOOKUP($B6,#REF!,7,FALSE)/30)</f>
        <v>#VALUE!</v>
      </c>
      <c r="DA16" s="33" t="e">
        <f>DA14/(VLOOKUP($B6,#REF!,7,FALSE)/30)</f>
        <v>#VALUE!</v>
      </c>
      <c r="DB16" s="33" t="e">
        <f>DB14/(VLOOKUP($B6,#REF!,7,FALSE)/30)</f>
        <v>#VALUE!</v>
      </c>
      <c r="DC16" s="33" t="e">
        <f>DC14/(VLOOKUP($B6,#REF!,7,FALSE)/30)</f>
        <v>#VALUE!</v>
      </c>
      <c r="DD16" s="33" t="e">
        <f>DD14/(VLOOKUP($B6,#REF!,7,FALSE)/30)</f>
        <v>#VALUE!</v>
      </c>
      <c r="DE16" s="33" t="e">
        <f>DE14/(VLOOKUP($B6,#REF!,7,FALSE)/30)</f>
        <v>#VALUE!</v>
      </c>
      <c r="DF16" s="33" t="e">
        <f>DF14/(VLOOKUP($B6,#REF!,7,FALSE)/30)</f>
        <v>#VALUE!</v>
      </c>
      <c r="DG16" s="33" t="e">
        <f>DG14/(VLOOKUP($B6,#REF!,7,FALSE)/30)</f>
        <v>#VALUE!</v>
      </c>
      <c r="DH16" s="33" t="e">
        <f>DH14/(VLOOKUP($B6,#REF!,7,FALSE)/30)</f>
        <v>#VALUE!</v>
      </c>
      <c r="DI16" s="33" t="e">
        <f>DI14/(VLOOKUP($B6,#REF!,7,FALSE)/30)</f>
        <v>#VALUE!</v>
      </c>
      <c r="DJ16" s="33" t="e">
        <f>DJ14/(VLOOKUP($B6,#REF!,7,FALSE)/30)</f>
        <v>#VALUE!</v>
      </c>
      <c r="DK16" s="33" t="e">
        <f>DK14/(VLOOKUP($B6,#REF!,7,FALSE)/30)</f>
        <v>#VALUE!</v>
      </c>
      <c r="DL16" s="33" t="e">
        <f>DL14/(VLOOKUP($B6,#REF!,7,FALSE)/30)</f>
        <v>#VALUE!</v>
      </c>
      <c r="DM16" s="33" t="e">
        <f>DM14/(VLOOKUP($B6,#REF!,7,FALSE)/30)</f>
        <v>#VALUE!</v>
      </c>
      <c r="DN16" s="33" t="e">
        <f>DN14/(VLOOKUP($B6,#REF!,7,FALSE)/30)</f>
        <v>#VALUE!</v>
      </c>
      <c r="DO16" s="33" t="e">
        <f>DO14/(VLOOKUP($B6,#REF!,7,FALSE)/30)</f>
        <v>#VALUE!</v>
      </c>
      <c r="DP16" s="33" t="e">
        <f>DP14/(VLOOKUP($B6,#REF!,7,FALSE)/30)</f>
        <v>#VALUE!</v>
      </c>
      <c r="DQ16" s="33" t="e">
        <f>DQ14/(VLOOKUP($B6,#REF!,7,FALSE)/30)</f>
        <v>#VALUE!</v>
      </c>
      <c r="DR16" s="33" t="e">
        <f>DR14/(VLOOKUP($B6,#REF!,7,FALSE)/30)</f>
        <v>#VALUE!</v>
      </c>
      <c r="DS16" s="33" t="e">
        <f>DS14/(VLOOKUP($B6,#REF!,7,FALSE)/30)</f>
        <v>#VALUE!</v>
      </c>
      <c r="DT16" s="33" t="e">
        <f>DT14/(VLOOKUP($B6,#REF!,7,FALSE)/30)</f>
        <v>#VALUE!</v>
      </c>
      <c r="DU16" s="33" t="e">
        <f>DU14/(VLOOKUP($B6,#REF!,7,FALSE)/30)</f>
        <v>#VALUE!</v>
      </c>
      <c r="DV16" s="33" t="e">
        <f>DV14/(VLOOKUP($B6,#REF!,7,FALSE)/30)</f>
        <v>#VALUE!</v>
      </c>
      <c r="DW16" s="33" t="e">
        <f>DW14/(VLOOKUP($B6,#REF!,7,FALSE)/30)</f>
        <v>#VALUE!</v>
      </c>
      <c r="DX16" s="33" t="e">
        <f>DX14/(VLOOKUP($B6,#REF!,7,FALSE)/30)</f>
        <v>#VALUE!</v>
      </c>
      <c r="DY16" s="33" t="e">
        <f>DY14/(VLOOKUP($B6,#REF!,8,FALSE)/30)</f>
        <v>#VALUE!</v>
      </c>
      <c r="DZ16" s="33" t="e">
        <f>DZ14/(VLOOKUP($B6,#REF!,8,FALSE)/30)</f>
        <v>#VALUE!</v>
      </c>
      <c r="EA16" s="33" t="e">
        <f>EA14/(VLOOKUP($B6,#REF!,8,FALSE)/30)</f>
        <v>#VALUE!</v>
      </c>
      <c r="EB16" s="33" t="e">
        <f>EB14/(VLOOKUP($B6,#REF!,8,FALSE)/30)</f>
        <v>#VALUE!</v>
      </c>
      <c r="EC16" s="33" t="e">
        <f>EC14/(VLOOKUP($B6,#REF!,8,FALSE)/30)</f>
        <v>#VALUE!</v>
      </c>
      <c r="ED16" s="33" t="e">
        <f>ED14/(VLOOKUP($B6,#REF!,8,FALSE)/30)</f>
        <v>#VALUE!</v>
      </c>
      <c r="EE16" s="33" t="e">
        <f>EE14/(VLOOKUP($B6,#REF!,8,FALSE)/30)</f>
        <v>#VALUE!</v>
      </c>
      <c r="EF16" s="33" t="e">
        <f>EF14/(VLOOKUP($B6,#REF!,8,FALSE)/30)</f>
        <v>#VALUE!</v>
      </c>
      <c r="EG16" s="33" t="e">
        <f>EG14/(VLOOKUP($B6,#REF!,8,FALSE)/30)</f>
        <v>#VALUE!</v>
      </c>
      <c r="EH16" s="33" t="e">
        <f>EH14/(VLOOKUP($B6,#REF!,8,FALSE)/30)</f>
        <v>#VALUE!</v>
      </c>
      <c r="EI16" s="33" t="e">
        <f>EI14/(VLOOKUP($B6,#REF!,8,FALSE)/30)</f>
        <v>#VALUE!</v>
      </c>
      <c r="EJ16" s="33" t="e">
        <f>EJ14/(VLOOKUP($B6,#REF!,8,FALSE)/30)</f>
        <v>#VALUE!</v>
      </c>
      <c r="EK16" s="33" t="e">
        <f>EK14/(VLOOKUP($B6,#REF!,8,FALSE)/30)</f>
        <v>#VALUE!</v>
      </c>
      <c r="EL16" s="33" t="e">
        <f>EL14/(VLOOKUP($B6,#REF!,8,FALSE)/30)</f>
        <v>#VALUE!</v>
      </c>
      <c r="EM16" s="33" t="e">
        <f>EM14/(VLOOKUP($B6,#REF!,8,FALSE)/30)</f>
        <v>#VALUE!</v>
      </c>
      <c r="EN16" s="33" t="e">
        <f>EN14/(VLOOKUP($B6,#REF!,8,FALSE)/30)</f>
        <v>#VALUE!</v>
      </c>
      <c r="EO16" s="33" t="e">
        <f>EO14/(VLOOKUP($B6,#REF!,8,FALSE)/30)</f>
        <v>#VALUE!</v>
      </c>
      <c r="EP16" s="33" t="e">
        <f>EP14/(VLOOKUP($B6,#REF!,8,FALSE)/30)</f>
        <v>#VALUE!</v>
      </c>
      <c r="EQ16" s="33" t="e">
        <f>EQ14/(VLOOKUP($B6,#REF!,8,FALSE)/30)</f>
        <v>#VALUE!</v>
      </c>
      <c r="ER16" s="33" t="e">
        <f>ER14/(VLOOKUP($B6,#REF!,8,FALSE)/30)</f>
        <v>#VALUE!</v>
      </c>
      <c r="ES16" s="33" t="e">
        <f>ES14/(VLOOKUP($B6,#REF!,8,FALSE)/30)</f>
        <v>#VALUE!</v>
      </c>
      <c r="ET16" s="33" t="e">
        <f>ET14/(VLOOKUP($B6,#REF!,8,FALSE)/30)</f>
        <v>#VALUE!</v>
      </c>
      <c r="EU16" s="33" t="e">
        <f>EU14/(VLOOKUP($B6,#REF!,8,FALSE)/30)</f>
        <v>#VALUE!</v>
      </c>
      <c r="EV16" s="33" t="e">
        <f>EV14/(VLOOKUP($B6,#REF!,8,FALSE)/30)</f>
        <v>#VALUE!</v>
      </c>
      <c r="EW16" s="33" t="e">
        <f>EW14/(VLOOKUP($B6,#REF!,8,FALSE)/30)</f>
        <v>#VALUE!</v>
      </c>
      <c r="EX16" s="33" t="e">
        <f>EX14/(VLOOKUP($B6,#REF!,8,FALSE)/30)</f>
        <v>#VALUE!</v>
      </c>
      <c r="EY16" s="33" t="e">
        <f>EY14/(VLOOKUP($B6,#REF!,8,FALSE)/30)</f>
        <v>#VALUE!</v>
      </c>
      <c r="EZ16" s="33" t="e">
        <f>EZ14/(VLOOKUP($B6,#REF!,8,FALSE)/30)</f>
        <v>#VALUE!</v>
      </c>
      <c r="FA16" s="33" t="e">
        <f>FA14/(VLOOKUP($B6,#REF!,8,FALSE)/30)</f>
        <v>#VALUE!</v>
      </c>
      <c r="FB16" s="33" t="e">
        <f>FB14/(VLOOKUP($B6,#REF!,8,FALSE)/30)</f>
        <v>#VALUE!</v>
      </c>
      <c r="FC16" s="33" t="e">
        <f>FC14/(VLOOKUP($B6,#REF!,8,FALSE)/30)</f>
        <v>#VALUE!</v>
      </c>
      <c r="FD16" s="33" t="e">
        <f>FD14/(VLOOKUP($B6,#REF!,9,FALSE)/30)</f>
        <v>#VALUE!</v>
      </c>
      <c r="FE16" s="33" t="e">
        <f>FE14/(VLOOKUP($B6,#REF!,9,FALSE)/30)</f>
        <v>#VALUE!</v>
      </c>
      <c r="FF16" s="33" t="e">
        <f>FF14/(VLOOKUP($B6,#REF!,9,FALSE)/30)</f>
        <v>#VALUE!</v>
      </c>
      <c r="FG16" s="33" t="e">
        <f>FG14/(VLOOKUP($B6,#REF!,7,FALSE)/30)</f>
        <v>#VALUE!</v>
      </c>
      <c r="FH16" s="33" t="e">
        <f>FH14/(VLOOKUP($B6,#REF!,9,FALSE)/30)</f>
        <v>#VALUE!</v>
      </c>
      <c r="FI16" s="33" t="e">
        <f>FI14/(VLOOKUP($B6,#REF!,9,FALSE)/30)</f>
        <v>#VALUE!</v>
      </c>
      <c r="FJ16" s="33" t="e">
        <f>FJ14/(VLOOKUP($B6,#REF!,9,FALSE)/30)</f>
        <v>#VALUE!</v>
      </c>
      <c r="FK16" s="33" t="e">
        <f>FK14/(VLOOKUP($B6,#REF!,9,FALSE)/30)</f>
        <v>#VALUE!</v>
      </c>
      <c r="FL16" s="33" t="e">
        <f>FL14/(VLOOKUP($B6,#REF!,9,FALSE)/30)</f>
        <v>#VALUE!</v>
      </c>
      <c r="FM16" s="33" t="e">
        <f>FM14/(VLOOKUP($B6,#REF!,9,FALSE)/30)</f>
        <v>#VALUE!</v>
      </c>
      <c r="FN16" s="33" t="e">
        <f>FN14/(VLOOKUP($B6,#REF!,9,FALSE)/30)</f>
        <v>#VALUE!</v>
      </c>
      <c r="FO16" s="33" t="e">
        <f>FO14/(VLOOKUP($B6,#REF!,9,FALSE)/30)</f>
        <v>#VALUE!</v>
      </c>
      <c r="FP16" s="33" t="e">
        <f>FP14/(VLOOKUP($B6,#REF!,9,FALSE)/30)</f>
        <v>#VALUE!</v>
      </c>
      <c r="FQ16" s="33" t="e">
        <f>FQ14/(VLOOKUP($B6,#REF!,9,FALSE)/30)</f>
        <v>#VALUE!</v>
      </c>
      <c r="FR16" s="33" t="e">
        <f>FR14/(VLOOKUP($B6,#REF!,9,FALSE)/30)</f>
        <v>#VALUE!</v>
      </c>
      <c r="FS16" s="33" t="e">
        <f>FS14/(VLOOKUP($B6,#REF!,9,FALSE)/30)</f>
        <v>#VALUE!</v>
      </c>
      <c r="FT16" s="33" t="e">
        <f>FT14/(VLOOKUP($B6,#REF!,9,FALSE)/30)</f>
        <v>#VALUE!</v>
      </c>
      <c r="FU16" s="33" t="e">
        <f>FU14/(VLOOKUP($B6,#REF!,9,FALSE)/30)</f>
        <v>#VALUE!</v>
      </c>
      <c r="FV16" s="33" t="e">
        <f>FV14/(VLOOKUP($B6,#REF!,9,FALSE)/30)</f>
        <v>#VALUE!</v>
      </c>
      <c r="FW16" s="33" t="e">
        <f>FW14/(VLOOKUP($B6,#REF!,9,FALSE)/30)</f>
        <v>#VALUE!</v>
      </c>
      <c r="FX16" s="33" t="e">
        <f>FX14/(VLOOKUP($B6,#REF!,9,FALSE)/30)</f>
        <v>#VALUE!</v>
      </c>
      <c r="FY16" s="33" t="e">
        <f>FY14/(VLOOKUP($B6,#REF!,9,FALSE)/30)</f>
        <v>#VALUE!</v>
      </c>
      <c r="FZ16" s="33" t="e">
        <f>FZ14/(VLOOKUP($B6,#REF!,9,FALSE)/30)</f>
        <v>#VALUE!</v>
      </c>
      <c r="GA16" s="33" t="e">
        <f>GA14/(VLOOKUP($B6,#REF!,9,FALSE)/30)</f>
        <v>#VALUE!</v>
      </c>
      <c r="GB16" s="33" t="e">
        <f>GB14/(VLOOKUP($B6,#REF!,9,FALSE)/30)</f>
        <v>#VALUE!</v>
      </c>
      <c r="GC16" s="33" t="e">
        <f>GC14/(VLOOKUP($B6,#REF!,9,FALSE)/30)</f>
        <v>#VALUE!</v>
      </c>
      <c r="GD16" s="33" t="e">
        <f>GD14/(VLOOKUP($B6,#REF!,9,FALSE)/30)</f>
        <v>#VALUE!</v>
      </c>
      <c r="GE16" s="33" t="e">
        <f>GE14/(VLOOKUP($B6,#REF!,9,FALSE)/30)</f>
        <v>#VALUE!</v>
      </c>
      <c r="GF16" s="33" t="e">
        <f>GF14/(VLOOKUP($B6,#REF!,9,FALSE)/30)</f>
        <v>#VALUE!</v>
      </c>
      <c r="GG16" s="33" t="e">
        <f>GG14/(VLOOKUP($B6,#REF!,9,FALSE)/30)</f>
        <v>#VALUE!</v>
      </c>
      <c r="GH16" s="33" t="e">
        <f>GH14/(VLOOKUP($B6,#REF!,10,FALSE)/30)</f>
        <v>#VALUE!</v>
      </c>
      <c r="GI16" s="33" t="e">
        <f>GI14/(VLOOKUP($B6,#REF!,10,FALSE)/30)</f>
        <v>#VALUE!</v>
      </c>
      <c r="GJ16" s="33" t="e">
        <f>GJ14/(VLOOKUP($B6,#REF!,10,FALSE)/30)</f>
        <v>#VALUE!</v>
      </c>
      <c r="GK16" s="33" t="e">
        <f>GK14/(VLOOKUP($B6,#REF!,10,FALSE)/30)</f>
        <v>#VALUE!</v>
      </c>
      <c r="GL16" s="33" t="e">
        <f>GL14/(VLOOKUP($B6,#REF!,10,FALSE)/30)</f>
        <v>#VALUE!</v>
      </c>
      <c r="GM16" s="33" t="e">
        <f>GM14/(VLOOKUP($B6,#REF!,10,FALSE)/30)</f>
        <v>#VALUE!</v>
      </c>
      <c r="GN16" s="33" t="e">
        <f>GN14/(VLOOKUP($B6,#REF!,10,FALSE)/30)</f>
        <v>#VALUE!</v>
      </c>
      <c r="GO16" s="33" t="e">
        <f>GO14/(VLOOKUP($B6,#REF!,10,FALSE)/30)</f>
        <v>#VALUE!</v>
      </c>
      <c r="GP16" s="33" t="e">
        <f>GP14/(VLOOKUP($B6,#REF!,10,FALSE)/30)</f>
        <v>#VALUE!</v>
      </c>
      <c r="GQ16" s="33" t="e">
        <f>GQ14/(VLOOKUP($B6,#REF!,10,FALSE)/30)</f>
        <v>#VALUE!</v>
      </c>
      <c r="GR16" s="33" t="e">
        <f>GR14/(VLOOKUP($B6,#REF!,10,FALSE)/30)</f>
        <v>#VALUE!</v>
      </c>
      <c r="GS16" s="33" t="e">
        <f>GS14/(VLOOKUP($B6,#REF!,10,FALSE)/30)</f>
        <v>#VALUE!</v>
      </c>
      <c r="GT16" s="33" t="e">
        <f>GT14/(VLOOKUP($B6,#REF!,10,FALSE)/30)</f>
        <v>#VALUE!</v>
      </c>
      <c r="GU16" s="33" t="e">
        <f>GU14/(VLOOKUP($B6,#REF!,10,FALSE)/30)</f>
        <v>#VALUE!</v>
      </c>
      <c r="GV16" s="33" t="e">
        <f>GV14/(VLOOKUP($B6,#REF!,10,FALSE)/30)</f>
        <v>#VALUE!</v>
      </c>
      <c r="GW16" s="33" t="e">
        <f>GW14/(VLOOKUP($B6,#REF!,10,FALSE)/30)</f>
        <v>#VALUE!</v>
      </c>
      <c r="GX16" s="33" t="e">
        <f>GX14/(VLOOKUP($B6,#REF!,10,FALSE)/30)</f>
        <v>#VALUE!</v>
      </c>
      <c r="GY16" s="33" t="e">
        <f>GY14/(VLOOKUP($B6,#REF!,10,FALSE)/30)</f>
        <v>#VALUE!</v>
      </c>
      <c r="GZ16" s="33" t="e">
        <f>GZ14/(VLOOKUP($B6,#REF!,10,FALSE)/30)</f>
        <v>#VALUE!</v>
      </c>
      <c r="HA16" s="33" t="e">
        <f>HA14/(VLOOKUP($B6,#REF!,10,FALSE)/30)</f>
        <v>#VALUE!</v>
      </c>
      <c r="HB16" s="33" t="e">
        <f>HB14/(VLOOKUP($B6,#REF!,10,FALSE)/30)</f>
        <v>#VALUE!</v>
      </c>
      <c r="HC16" s="33" t="e">
        <f>HC14/(VLOOKUP($B6,#REF!,10,FALSE)/30)</f>
        <v>#VALUE!</v>
      </c>
      <c r="HD16" s="33" t="e">
        <f>HD14/(VLOOKUP($B6,#REF!,10,FALSE)/30)</f>
        <v>#VALUE!</v>
      </c>
      <c r="HE16" s="33" t="e">
        <f>HE14/(VLOOKUP($B6,#REF!,10,FALSE)/30)</f>
        <v>#VALUE!</v>
      </c>
      <c r="HF16" s="33" t="e">
        <f>HF14/(VLOOKUP($B6,#REF!,10,FALSE)/30)</f>
        <v>#VALUE!</v>
      </c>
      <c r="HG16" s="33" t="e">
        <f>HG14/(VLOOKUP($B6,#REF!,10,FALSE)/30)</f>
        <v>#VALUE!</v>
      </c>
      <c r="HH16" s="33" t="e">
        <f>HH14/(VLOOKUP($B6,#REF!,10,FALSE)/30)</f>
        <v>#VALUE!</v>
      </c>
      <c r="HI16" s="33" t="e">
        <f>HI14/(VLOOKUP($B6,#REF!,10,FALSE)/30)</f>
        <v>#VALUE!</v>
      </c>
      <c r="HJ16" s="33" t="e">
        <f>HJ14/(VLOOKUP($B6,#REF!,10,FALSE)/30)</f>
        <v>#VALUE!</v>
      </c>
      <c r="HK16" s="33" t="e">
        <f>HK14/(VLOOKUP($B6,#REF!,10,FALSE)/30)</f>
        <v>#VALUE!</v>
      </c>
      <c r="HL16" s="33" t="e">
        <f>HL14/(VLOOKUP($B6,#REF!,10,FALSE)/30)</f>
        <v>#VALUE!</v>
      </c>
      <c r="HM16" s="33" t="e">
        <f>HM14/(VLOOKUP($B6,#REF!,11,FALSE)/30)</f>
        <v>#VALUE!</v>
      </c>
      <c r="HN16" s="33" t="e">
        <f>HN14/(VLOOKUP($B6,#REF!,11,FALSE)/30)</f>
        <v>#VALUE!</v>
      </c>
      <c r="HO16" s="33" t="e">
        <f>HO14/(VLOOKUP($B6,#REF!,11,FALSE)/30)</f>
        <v>#VALUE!</v>
      </c>
      <c r="HP16" s="33" t="e">
        <f>HP14/(VLOOKUP($B6,#REF!,11,FALSE)/30)</f>
        <v>#VALUE!</v>
      </c>
      <c r="HQ16" s="33" t="e">
        <f>HQ14/(VLOOKUP($B6,#REF!,11,FALSE)/30)</f>
        <v>#VALUE!</v>
      </c>
      <c r="HR16" s="33" t="e">
        <f>HR14/(VLOOKUP($B6,#REF!,11,FALSE)/30)</f>
        <v>#VALUE!</v>
      </c>
      <c r="HS16" s="33" t="e">
        <f>HS14/(VLOOKUP($B6,#REF!,11,FALSE)/30)</f>
        <v>#VALUE!</v>
      </c>
      <c r="HT16" s="33" t="e">
        <f>HT14/(VLOOKUP($B6,#REF!,11,FALSE)/30)</f>
        <v>#VALUE!</v>
      </c>
      <c r="HU16" s="33" t="e">
        <f>HU14/(VLOOKUP($B6,#REF!,11,FALSE)/30)</f>
        <v>#VALUE!</v>
      </c>
      <c r="HV16" s="33" t="e">
        <f>HV14/(VLOOKUP($B6,#REF!,11,FALSE)/30)</f>
        <v>#VALUE!</v>
      </c>
      <c r="HW16" s="33" t="e">
        <f>HW14/(VLOOKUP($B6,#REF!,11,FALSE)/30)</f>
        <v>#VALUE!</v>
      </c>
      <c r="HX16" s="33" t="e">
        <f>HX14/(VLOOKUP($B6,#REF!,11,FALSE)/30)</f>
        <v>#VALUE!</v>
      </c>
      <c r="HY16" s="33" t="e">
        <f>HY14/(VLOOKUP($B6,#REF!,11,FALSE)/30)</f>
        <v>#VALUE!</v>
      </c>
      <c r="HZ16" s="33" t="e">
        <f>HZ14/(VLOOKUP($B6,#REF!,11,FALSE)/30)</f>
        <v>#VALUE!</v>
      </c>
      <c r="IA16" s="33" t="e">
        <f>IA14/(VLOOKUP($B6,#REF!,11,FALSE)/30)</f>
        <v>#VALUE!</v>
      </c>
      <c r="IB16" s="33" t="e">
        <f>IB14/(VLOOKUP($B6,#REF!,11,FALSE)/30)</f>
        <v>#VALUE!</v>
      </c>
      <c r="IC16" s="33" t="e">
        <f>IC14/(VLOOKUP($B6,#REF!,11,FALSE)/30)</f>
        <v>#VALUE!</v>
      </c>
      <c r="ID16" s="33" t="e">
        <f>ID14/(VLOOKUP($B6,#REF!,11,FALSE)/30)</f>
        <v>#VALUE!</v>
      </c>
      <c r="IE16" s="33" t="e">
        <f>IE14/(VLOOKUP($B6,#REF!,11,FALSE)/30)</f>
        <v>#VALUE!</v>
      </c>
      <c r="IF16" s="33" t="e">
        <f>IF14/(VLOOKUP($B6,#REF!,11,FALSE)/30)</f>
        <v>#VALUE!</v>
      </c>
      <c r="IG16" s="33" t="e">
        <f>IG14/(VLOOKUP($B6,#REF!,11,FALSE)/30)</f>
        <v>#VALUE!</v>
      </c>
      <c r="IH16" s="33" t="e">
        <f>IH14/(VLOOKUP($B6,#REF!,11,FALSE)/30)</f>
        <v>#VALUE!</v>
      </c>
      <c r="II16" s="33" t="e">
        <f>II14/(VLOOKUP($B6,#REF!,11,FALSE)/30)</f>
        <v>#VALUE!</v>
      </c>
      <c r="IJ16" s="33" t="e">
        <f>IJ14/(VLOOKUP($B6,#REF!,11,FALSE)/30)</f>
        <v>#VALUE!</v>
      </c>
      <c r="IK16" s="33" t="e">
        <f>IK14/(VLOOKUP($B6,#REF!,11,FALSE)/30)</f>
        <v>#VALUE!</v>
      </c>
      <c r="IL16" s="33" t="e">
        <f>IL14/(VLOOKUP($B6,#REF!,11,FALSE)/30)</f>
        <v>#VALUE!</v>
      </c>
      <c r="IM16" s="33" t="e">
        <f>IM14/(VLOOKUP($B6,#REF!,11,FALSE)/30)</f>
        <v>#VALUE!</v>
      </c>
      <c r="IN16" s="33" t="e">
        <f>IN14/(VLOOKUP($B6,#REF!,11,FALSE)/30)</f>
        <v>#VALUE!</v>
      </c>
      <c r="IO16" s="33" t="e">
        <f>IO14/(VLOOKUP($B6,#REF!,11,FALSE)/30)</f>
        <v>#VALUE!</v>
      </c>
      <c r="IP16" s="33" t="e">
        <f>IP14/(VLOOKUP($B6,#REF!,11,FALSE)/30)</f>
        <v>#VALUE!</v>
      </c>
      <c r="IQ16" s="33" t="e">
        <f>IQ14/(VLOOKUP($B6,#REF!,11,FALSE)/30)</f>
        <v>#VALUE!</v>
      </c>
      <c r="IR16" s="33" t="e">
        <f>IR14/(VLOOKUP($B6,#REF!,12,FALSE)/30)</f>
        <v>#VALUE!</v>
      </c>
      <c r="IS16" s="33" t="e">
        <f>IS14/(VLOOKUP($B6,#REF!,12,FALSE)/30)</f>
        <v>#VALUE!</v>
      </c>
      <c r="IT16" s="33" t="e">
        <f>IT14/(VLOOKUP($B6,#REF!,12,FALSE)/30)</f>
        <v>#VALUE!</v>
      </c>
      <c r="IU16" s="33" t="e">
        <f>IU14/(VLOOKUP($B6,#REF!,12,FALSE)/30)</f>
        <v>#VALUE!</v>
      </c>
      <c r="IV16" s="33" t="e">
        <f>IV14/(VLOOKUP($B6,#REF!,12,FALSE)/30)</f>
        <v>#VALUE!</v>
      </c>
      <c r="IW16" s="33" t="e">
        <f>IW14/(VLOOKUP($B6,#REF!,12,FALSE)/30)</f>
        <v>#VALUE!</v>
      </c>
      <c r="IX16" s="33" t="e">
        <f>IX14/(VLOOKUP($B6,#REF!,12,FALSE)/30)</f>
        <v>#VALUE!</v>
      </c>
      <c r="IY16" s="33" t="e">
        <f>IY14/(VLOOKUP($B6,#REF!,12,FALSE)/30)</f>
        <v>#VALUE!</v>
      </c>
      <c r="IZ16" s="33" t="e">
        <f>IZ14/(VLOOKUP($B6,#REF!,12,FALSE)/30)</f>
        <v>#VALUE!</v>
      </c>
      <c r="JA16" s="33" t="e">
        <f>JA14/(VLOOKUP($B6,#REF!,12,FALSE)/30)</f>
        <v>#VALUE!</v>
      </c>
      <c r="JB16" s="33" t="e">
        <f>JB14/(VLOOKUP($B6,#REF!,12,FALSE)/30)</f>
        <v>#VALUE!</v>
      </c>
      <c r="JC16" s="33" t="e">
        <f>JC14/(VLOOKUP($B6,#REF!,12,FALSE)/30)</f>
        <v>#VALUE!</v>
      </c>
      <c r="JD16" s="33" t="e">
        <f>JD14/(VLOOKUP($B6,#REF!,12,FALSE)/30)</f>
        <v>#VALUE!</v>
      </c>
      <c r="JE16" s="33" t="e">
        <f>JE14/(VLOOKUP($B6,#REF!,12,FALSE)/30)</f>
        <v>#VALUE!</v>
      </c>
      <c r="JF16" s="33" t="e">
        <f>JF14/(VLOOKUP($B6,#REF!,12,FALSE)/30)</f>
        <v>#VALUE!</v>
      </c>
      <c r="JG16" s="33" t="e">
        <f>JG14/(VLOOKUP($B6,#REF!,12,FALSE)/30)</f>
        <v>#VALUE!</v>
      </c>
      <c r="JH16" s="33" t="e">
        <f>JH14/(VLOOKUP($B6,#REF!,12,FALSE)/30)</f>
        <v>#VALUE!</v>
      </c>
      <c r="JI16" s="33" t="e">
        <f>JI14/(VLOOKUP($B6,#REF!,12,FALSE)/30)</f>
        <v>#VALUE!</v>
      </c>
      <c r="JJ16" s="33" t="e">
        <f>JJ14/(VLOOKUP($B6,#REF!,12,FALSE)/30)</f>
        <v>#VALUE!</v>
      </c>
      <c r="JK16" s="33" t="e">
        <f>JK14/(VLOOKUP($B6,#REF!,12,FALSE)/30)</f>
        <v>#VALUE!</v>
      </c>
      <c r="JL16" s="33" t="e">
        <f>JL14/(VLOOKUP($B6,#REF!,12,FALSE)/30)</f>
        <v>#VALUE!</v>
      </c>
      <c r="JM16" s="33" t="e">
        <f>JM14/(VLOOKUP($B6,#REF!,12,FALSE)/30)</f>
        <v>#VALUE!</v>
      </c>
      <c r="JN16" s="33" t="e">
        <f>JN14/(VLOOKUP($B6,#REF!,12,FALSE)/30)</f>
        <v>#VALUE!</v>
      </c>
      <c r="JO16" s="33" t="e">
        <f>JO14/(VLOOKUP($B6,#REF!,12,FALSE)/30)</f>
        <v>#VALUE!</v>
      </c>
      <c r="JP16" s="33" t="e">
        <f>JP14/(VLOOKUP($B6,#REF!,12,FALSE)/30)</f>
        <v>#VALUE!</v>
      </c>
      <c r="JQ16" s="33" t="e">
        <f>JQ14/(VLOOKUP($B6,#REF!,12,FALSE)/30)</f>
        <v>#VALUE!</v>
      </c>
      <c r="JR16" s="33" t="e">
        <f>JR14/(VLOOKUP($B6,#REF!,12,FALSE)/30)</f>
        <v>#VALUE!</v>
      </c>
      <c r="JS16" s="33" t="e">
        <f>JS14/(VLOOKUP($B6,#REF!,12,FALSE)/30)</f>
        <v>#VALUE!</v>
      </c>
      <c r="JT16" s="33" t="e">
        <f>JT14/(VLOOKUP($B6,#REF!,12,FALSE)/30)</f>
        <v>#VALUE!</v>
      </c>
      <c r="JU16" s="33" t="e">
        <f>JU14/(VLOOKUP($B6,#REF!,12,FALSE)/30)</f>
        <v>#VALUE!</v>
      </c>
      <c r="JV16" s="33" t="e">
        <f>JV14/(VLOOKUP($B6,#REF!,13,FALSE)/30)</f>
        <v>#VALUE!</v>
      </c>
      <c r="JW16" s="33" t="e">
        <f>JW14/(VLOOKUP($B6,#REF!,13,FALSE)/30)</f>
        <v>#VALUE!</v>
      </c>
      <c r="JX16" s="33" t="e">
        <f>JX14/(VLOOKUP($B6,#REF!,13,FALSE)/30)</f>
        <v>#VALUE!</v>
      </c>
      <c r="JY16" s="33" t="e">
        <f>JY14/(VLOOKUP($B6,#REF!,13,FALSE)/30)</f>
        <v>#VALUE!</v>
      </c>
      <c r="JZ16" s="33" t="e">
        <f>JZ14/(VLOOKUP($B6,#REF!,13,FALSE)/30)</f>
        <v>#VALUE!</v>
      </c>
      <c r="KA16" s="33" t="e">
        <f>KA14/(VLOOKUP($B6,#REF!,13,FALSE)/30)</f>
        <v>#VALUE!</v>
      </c>
      <c r="KB16" s="33" t="e">
        <f>KB14/(VLOOKUP($B6,#REF!,13,FALSE)/30)</f>
        <v>#VALUE!</v>
      </c>
      <c r="KC16" s="33" t="e">
        <f>KC14/(VLOOKUP($B6,#REF!,13,FALSE)/30)</f>
        <v>#VALUE!</v>
      </c>
      <c r="KD16" s="33" t="e">
        <f>KD14/(VLOOKUP($B6,#REF!,13,FALSE)/30)</f>
        <v>#VALUE!</v>
      </c>
      <c r="KE16" s="33" t="e">
        <f>KE14/(VLOOKUP($B6,#REF!,13,FALSE)/30)</f>
        <v>#VALUE!</v>
      </c>
      <c r="KF16" s="33" t="e">
        <f>KF14/(VLOOKUP($B6,#REF!,13,FALSE)/30)</f>
        <v>#VALUE!</v>
      </c>
      <c r="KG16" s="33" t="e">
        <f>KG14/(VLOOKUP($B6,#REF!,13,FALSE)/30)</f>
        <v>#VALUE!</v>
      </c>
      <c r="KH16" s="33" t="e">
        <f>KH14/(VLOOKUP($B6,#REF!,13,FALSE)/30)</f>
        <v>#VALUE!</v>
      </c>
      <c r="KI16" s="33" t="e">
        <f>KI14/(VLOOKUP($B6,#REF!,13,FALSE)/30)</f>
        <v>#VALUE!</v>
      </c>
      <c r="KJ16" s="33" t="e">
        <f>KJ14/(VLOOKUP($B6,#REF!,13,FALSE)/30)</f>
        <v>#VALUE!</v>
      </c>
      <c r="KK16" s="33" t="e">
        <f>KK14/(VLOOKUP($B6,#REF!,13,FALSE)/30)</f>
        <v>#VALUE!</v>
      </c>
      <c r="KL16" s="33" t="e">
        <f>KL14/(VLOOKUP($B6,#REF!,13,FALSE)/30)</f>
        <v>#VALUE!</v>
      </c>
      <c r="KM16" s="33" t="e">
        <f>KM14/(VLOOKUP($B6,#REF!,13,FALSE)/30)</f>
        <v>#VALUE!</v>
      </c>
      <c r="KN16" s="33" t="e">
        <f>KN14/(VLOOKUP($B6,#REF!,13,FALSE)/30)</f>
        <v>#VALUE!</v>
      </c>
      <c r="KO16" s="33" t="e">
        <f>KO14/(VLOOKUP($B6,#REF!,13,FALSE)/30)</f>
        <v>#VALUE!</v>
      </c>
      <c r="KP16" s="33" t="e">
        <f>KP14/(VLOOKUP($B6,#REF!,13,FALSE)/30)</f>
        <v>#VALUE!</v>
      </c>
      <c r="KQ16" s="33" t="e">
        <f>KQ14/(VLOOKUP($B6,#REF!,13,FALSE)/30)</f>
        <v>#VALUE!</v>
      </c>
      <c r="KR16" s="33" t="e">
        <f>KR14/(VLOOKUP($B6,#REF!,13,FALSE)/30)</f>
        <v>#VALUE!</v>
      </c>
      <c r="KS16" s="33" t="e">
        <f>KS14/(VLOOKUP($B6,#REF!,13,FALSE)/30)</f>
        <v>#VALUE!</v>
      </c>
      <c r="KT16" s="33" t="e">
        <f>KT14/(VLOOKUP($B6,#REF!,13,FALSE)/30)</f>
        <v>#VALUE!</v>
      </c>
      <c r="KU16" s="33" t="e">
        <f>KU14/(VLOOKUP($B6,#REF!,13,FALSE)/30)</f>
        <v>#VALUE!</v>
      </c>
      <c r="KV16" s="33" t="e">
        <f>KV14/(VLOOKUP($B6,#REF!,13,FALSE)/30)</f>
        <v>#VALUE!</v>
      </c>
      <c r="KW16" s="33" t="e">
        <f>KW14/(VLOOKUP($B6,#REF!,13,FALSE)/30)</f>
        <v>#VALUE!</v>
      </c>
      <c r="KX16" s="33" t="e">
        <f>KX14/(VLOOKUP($B6,#REF!,13,FALSE)/30)</f>
        <v>#VALUE!</v>
      </c>
      <c r="KY16" s="33" t="e">
        <f>KY14/(VLOOKUP($B6,#REF!,13,FALSE)/30)</f>
        <v>#VALUE!</v>
      </c>
      <c r="KZ16" s="33" t="e">
        <f>KZ14/(VLOOKUP($B6,#REF!,13,FALSE)/30)</f>
        <v>#VALUE!</v>
      </c>
      <c r="LA16" s="33" t="e">
        <f>LA14/(VLOOKUP($B6,#REF!,14,FALSE)/30)</f>
        <v>#VALUE!</v>
      </c>
      <c r="LB16" s="33" t="e">
        <f>LB14/(VLOOKUP($B6,#REF!,14,FALSE)/30)</f>
        <v>#VALUE!</v>
      </c>
      <c r="LC16" s="33" t="e">
        <f>LC14/(VLOOKUP($B6,#REF!,14,FALSE)/30)</f>
        <v>#VALUE!</v>
      </c>
      <c r="LD16" s="33" t="e">
        <f>LD14/(VLOOKUP($B6,#REF!,14,FALSE)/30)</f>
        <v>#VALUE!</v>
      </c>
      <c r="LE16" s="33" t="e">
        <f>LE14/(VLOOKUP($B6,#REF!,14,FALSE)/30)</f>
        <v>#VALUE!</v>
      </c>
      <c r="LF16" s="33" t="e">
        <f>LF14/(VLOOKUP($B6,#REF!,14,FALSE)/30)</f>
        <v>#VALUE!</v>
      </c>
      <c r="LG16" s="33" t="e">
        <f>LG14/(VLOOKUP($B6,#REF!,14,FALSE)/30)</f>
        <v>#VALUE!</v>
      </c>
      <c r="LH16" s="33" t="e">
        <f>LH14/(VLOOKUP($B6,#REF!,14,FALSE)/30)</f>
        <v>#VALUE!</v>
      </c>
      <c r="LI16" s="33" t="e">
        <f>LI14/(VLOOKUP($B6,#REF!,14,FALSE)/30)</f>
        <v>#VALUE!</v>
      </c>
      <c r="LJ16" s="33" t="e">
        <f>LJ14/(VLOOKUP($B6,#REF!,14,FALSE)/30)</f>
        <v>#VALUE!</v>
      </c>
      <c r="LK16" s="33" t="e">
        <f>LK14/(VLOOKUP($B6,#REF!,14,FALSE)/30)</f>
        <v>#VALUE!</v>
      </c>
      <c r="LL16" s="33" t="e">
        <f>LL14/(VLOOKUP($B6,#REF!,14,FALSE)/30)</f>
        <v>#VALUE!</v>
      </c>
      <c r="LM16" s="33" t="e">
        <f>LM14/(VLOOKUP($B6,#REF!,14,FALSE)/30)</f>
        <v>#VALUE!</v>
      </c>
      <c r="LN16" s="33" t="e">
        <f>LN14/(VLOOKUP($B6,#REF!,14,FALSE)/30)</f>
        <v>#VALUE!</v>
      </c>
      <c r="LO16" s="33" t="e">
        <f>LO14/(VLOOKUP($B6,#REF!,14,FALSE)/30)</f>
        <v>#VALUE!</v>
      </c>
      <c r="LP16" s="33" t="e">
        <f>LP14/(VLOOKUP($B6,#REF!,14,FALSE)/30)</f>
        <v>#VALUE!</v>
      </c>
      <c r="LQ16" s="33" t="e">
        <f>LQ14/(VLOOKUP($B6,#REF!,14,FALSE)/30)</f>
        <v>#VALUE!</v>
      </c>
      <c r="LR16" s="33" t="e">
        <f>LR14/(VLOOKUP($B6,#REF!,14,FALSE)/30)</f>
        <v>#VALUE!</v>
      </c>
      <c r="LS16" s="33" t="e">
        <f>LS14/(VLOOKUP($B6,#REF!,14,FALSE)/30)</f>
        <v>#VALUE!</v>
      </c>
      <c r="LT16" s="33" t="e">
        <f>LT14/(VLOOKUP($B6,#REF!,14,FALSE)/30)</f>
        <v>#VALUE!</v>
      </c>
      <c r="LU16" s="33" t="e">
        <f>LU14/(VLOOKUP($B6,#REF!,14,FALSE)/30)</f>
        <v>#VALUE!</v>
      </c>
      <c r="LV16" s="33" t="e">
        <f>LV14/(VLOOKUP($B6,#REF!,14,FALSE)/30)</f>
        <v>#VALUE!</v>
      </c>
      <c r="LW16" s="33" t="e">
        <f>LW14/(VLOOKUP($B6,#REF!,14,FALSE)/30)</f>
        <v>#VALUE!</v>
      </c>
      <c r="LX16" s="33" t="e">
        <f>LX14/(VLOOKUP($B6,#REF!,14,FALSE)/30)</f>
        <v>#VALUE!</v>
      </c>
      <c r="LY16" s="33" t="e">
        <f>LY14/(VLOOKUP($B6,#REF!,14,FALSE)/30)</f>
        <v>#VALUE!</v>
      </c>
      <c r="LZ16" s="33" t="e">
        <f>LZ14/(VLOOKUP($B6,#REF!,14,FALSE)/30)</f>
        <v>#VALUE!</v>
      </c>
      <c r="MA16" s="33" t="e">
        <f>MA14/(VLOOKUP($B6,#REF!,14,FALSE)/30)</f>
        <v>#VALUE!</v>
      </c>
      <c r="MB16" s="33" t="e">
        <f>MB14/(VLOOKUP($B6,#REF!,14,FALSE)/30)</f>
        <v>#VALUE!</v>
      </c>
      <c r="MC16" s="33" t="e">
        <f>MC14/(VLOOKUP($B6,#REF!,14,FALSE)/30)</f>
        <v>#VALUE!</v>
      </c>
      <c r="MD16" s="33" t="e">
        <f>MD14/(VLOOKUP($B6,#REF!,14,FALSE)/30)</f>
        <v>#VALUE!</v>
      </c>
      <c r="ME16" s="33" t="e">
        <f>ME14/(VLOOKUP($B6,#REF!,15,FALSE)/30)</f>
        <v>#VALUE!</v>
      </c>
      <c r="MF16" s="33" t="e">
        <f>MF14/(VLOOKUP($B6,#REF!,15,FALSE)/30)</f>
        <v>#VALUE!</v>
      </c>
      <c r="MG16" s="33" t="e">
        <f>MG14/(VLOOKUP($B6,#REF!,15,FALSE)/30)</f>
        <v>#VALUE!</v>
      </c>
      <c r="MH16" s="33" t="e">
        <f>MH14/(VLOOKUP($B6,#REF!,15,FALSE)/30)</f>
        <v>#VALUE!</v>
      </c>
      <c r="MI16" s="33" t="e">
        <f>MI14/(VLOOKUP($B6,#REF!,15,FALSE)/30)</f>
        <v>#VALUE!</v>
      </c>
      <c r="MJ16" s="33" t="e">
        <f>MJ14/(VLOOKUP($B6,#REF!,15,FALSE)/30)</f>
        <v>#VALUE!</v>
      </c>
      <c r="MK16" s="33" t="e">
        <f>MK14/(VLOOKUP($B6,#REF!,15,FALSE)/30)</f>
        <v>#VALUE!</v>
      </c>
      <c r="ML16" s="33" t="e">
        <f>ML14/(VLOOKUP($B6,#REF!,15,FALSE)/30)</f>
        <v>#VALUE!</v>
      </c>
      <c r="MM16" s="33" t="e">
        <f>MM14/(VLOOKUP($B6,#REF!,15,FALSE)/30)</f>
        <v>#VALUE!</v>
      </c>
      <c r="MN16" s="33" t="e">
        <f>MN14/(VLOOKUP($B6,#REF!,15,FALSE)/30)</f>
        <v>#VALUE!</v>
      </c>
      <c r="MO16" s="33" t="e">
        <f>MO14/(VLOOKUP($B6,#REF!,15,FALSE)/30)</f>
        <v>#VALUE!</v>
      </c>
      <c r="MP16" s="33" t="e">
        <f>MP14/(VLOOKUP($B6,#REF!,15,FALSE)/30)</f>
        <v>#VALUE!</v>
      </c>
      <c r="MQ16" s="33" t="e">
        <f>MQ14/(VLOOKUP($B6,#REF!,15,FALSE)/30)</f>
        <v>#VALUE!</v>
      </c>
      <c r="MR16" s="33" t="e">
        <f>MR14/(VLOOKUP($B6,#REF!,15,FALSE)/30)</f>
        <v>#VALUE!</v>
      </c>
      <c r="MS16" s="33" t="e">
        <f>MS14/(VLOOKUP($B6,#REF!,15,FALSE)/30)</f>
        <v>#VALUE!</v>
      </c>
      <c r="MT16" s="33" t="e">
        <f>MT14/(VLOOKUP($B6,#REF!,15,FALSE)/30)</f>
        <v>#VALUE!</v>
      </c>
      <c r="MU16" s="33" t="e">
        <f>MU14/(VLOOKUP($B6,#REF!,15,FALSE)/30)</f>
        <v>#VALUE!</v>
      </c>
      <c r="MV16" s="33" t="e">
        <f>MV14/(VLOOKUP($B6,#REF!,15,FALSE)/30)</f>
        <v>#VALUE!</v>
      </c>
      <c r="MW16" s="33" t="e">
        <f>MW14/(VLOOKUP($B6,#REF!,15,FALSE)/30)</f>
        <v>#VALUE!</v>
      </c>
      <c r="MX16" s="33" t="e">
        <f>MX14/(VLOOKUP($B6,#REF!,15,FALSE)/30)</f>
        <v>#VALUE!</v>
      </c>
      <c r="MY16" s="33" t="e">
        <f>MY14/(VLOOKUP($B6,#REF!,15,FALSE)/30)</f>
        <v>#VALUE!</v>
      </c>
      <c r="MZ16" s="33" t="e">
        <f>MZ14/(VLOOKUP($B6,#REF!,15,FALSE)/30)</f>
        <v>#VALUE!</v>
      </c>
      <c r="NA16" s="33" t="e">
        <f>NA14/(VLOOKUP($B6,#REF!,15,FALSE)/30)</f>
        <v>#VALUE!</v>
      </c>
      <c r="NB16" s="33" t="e">
        <f>NB14/(VLOOKUP($B6,#REF!,15,FALSE)/30)</f>
        <v>#VALUE!</v>
      </c>
      <c r="NC16" s="33" t="e">
        <f>NC14/(VLOOKUP($B6,#REF!,15,FALSE)/30)</f>
        <v>#VALUE!</v>
      </c>
      <c r="ND16" s="33" t="e">
        <f>ND14/(VLOOKUP($B6,#REF!,15,FALSE)/30)</f>
        <v>#VALUE!</v>
      </c>
      <c r="NE16" s="33" t="e">
        <f>NE14/(VLOOKUP($B6,#REF!,15,FALSE)/30)</f>
        <v>#VALUE!</v>
      </c>
      <c r="NF16" s="33" t="e">
        <f>NF14/(VLOOKUP($B6,#REF!,15,FALSE)/30)</f>
        <v>#VALUE!</v>
      </c>
      <c r="NG16" s="33" t="e">
        <f>NG14/(VLOOKUP($B6,#REF!,15,FALSE)/30)</f>
        <v>#VALUE!</v>
      </c>
      <c r="NH16" s="33" t="e">
        <f>NH14/(VLOOKUP($B6,#REF!,15,FALSE)/30)</f>
        <v>#VALUE!</v>
      </c>
      <c r="NI16" s="33" t="e">
        <f>NI14/(VLOOKUP($B6,#REF!,15,FALSE)/30)</f>
        <v>#VALUE!</v>
      </c>
    </row>
    <row r="17" spans="1:373" s="34" customFormat="1" ht="14.4" outlineLevel="1" x14ac:dyDescent="0.2">
      <c r="A17" s="1048"/>
      <c r="B17" s="17" t="s">
        <v>37</v>
      </c>
      <c r="C17" s="1051"/>
      <c r="D17" s="50" t="s">
        <v>33</v>
      </c>
      <c r="E17" s="27" t="s">
        <v>31</v>
      </c>
      <c r="F17" s="25"/>
      <c r="G17" s="84">
        <v>6086.1589999999997</v>
      </c>
      <c r="H17" s="33"/>
      <c r="I17" s="33"/>
      <c r="J17" s="33">
        <v>282.755</v>
      </c>
      <c r="K17" s="33">
        <v>487.61900000000003</v>
      </c>
      <c r="L17" s="33">
        <v>681.82</v>
      </c>
      <c r="M17" s="33">
        <v>712.76299999999992</v>
      </c>
      <c r="N17" s="33">
        <v>752.23899999999992</v>
      </c>
      <c r="O17" s="33"/>
      <c r="P17" s="33"/>
      <c r="Q17" s="33">
        <v>817.33299999999997</v>
      </c>
      <c r="R17" s="33">
        <v>983.78499999999997</v>
      </c>
      <c r="S17" s="33">
        <v>1215.3240000000003</v>
      </c>
      <c r="T17" s="33">
        <v>1399.915</v>
      </c>
      <c r="U17" s="33">
        <v>1621.8509999999999</v>
      </c>
      <c r="V17" s="33"/>
      <c r="W17" s="33"/>
      <c r="X17" s="33">
        <v>2532.0019999999995</v>
      </c>
      <c r="Y17" s="33">
        <v>2895.8489999999997</v>
      </c>
      <c r="Z17" s="33">
        <v>3199.9439999999995</v>
      </c>
      <c r="AA17" s="33">
        <v>3374.9319999999998</v>
      </c>
      <c r="AB17" s="33">
        <v>3623.5430000000001</v>
      </c>
      <c r="AC17" s="33"/>
      <c r="AD17" s="33"/>
      <c r="AE17" s="33">
        <v>4084.4870000000005</v>
      </c>
      <c r="AF17" s="33">
        <v>4289.3510000000006</v>
      </c>
      <c r="AG17" s="33">
        <v>4431.2620000000006</v>
      </c>
      <c r="AH17" s="33">
        <v>4583.8499999999985</v>
      </c>
      <c r="AI17" s="33"/>
      <c r="AJ17" s="33"/>
      <c r="AK17" s="33"/>
      <c r="AL17" s="33">
        <v>6166.2489999999998</v>
      </c>
      <c r="AM17" s="33">
        <v>6445.8029999999999</v>
      </c>
      <c r="AN17" s="33">
        <v>140.845</v>
      </c>
      <c r="AO17" s="33">
        <v>153.64599999999999</v>
      </c>
      <c r="AP17" s="33">
        <v>216.60300000000001</v>
      </c>
      <c r="AQ17" s="33"/>
      <c r="AR17" s="33"/>
      <c r="AS17" s="33"/>
      <c r="AT17" s="33">
        <v>640.19900000000007</v>
      </c>
      <c r="AU17" s="33">
        <v>863.202</v>
      </c>
      <c r="AV17" s="33">
        <v>1016.857</v>
      </c>
      <c r="AW17" s="33">
        <v>1204.653</v>
      </c>
      <c r="AX17" s="33"/>
      <c r="AY17" s="33"/>
      <c r="AZ17" s="33">
        <v>1611.1809999999998</v>
      </c>
      <c r="BA17" s="33">
        <v>1811.7819999999999</v>
      </c>
      <c r="BB17" s="33">
        <v>2026.2489999999998</v>
      </c>
      <c r="BC17" s="33">
        <v>2099.875</v>
      </c>
      <c r="BD17" s="33">
        <v>2339.9470000000001</v>
      </c>
      <c r="BE17" s="33"/>
      <c r="BF17" s="33"/>
      <c r="BG17" s="33">
        <v>3006.8220000000001</v>
      </c>
      <c r="BH17" s="33">
        <v>3129.5259999999998</v>
      </c>
      <c r="BI17" s="33">
        <v>3364.2649999999999</v>
      </c>
      <c r="BJ17" s="33">
        <v>3556.3249999999998</v>
      </c>
      <c r="BK17" s="33">
        <v>3782.5330000000004</v>
      </c>
      <c r="BL17" s="33"/>
      <c r="BM17" s="33"/>
      <c r="BN17" s="33">
        <v>4572.1080000000002</v>
      </c>
      <c r="BO17" s="33">
        <v>4572.1080000000002</v>
      </c>
      <c r="BP17" s="33">
        <v>4797.2429999999995</v>
      </c>
      <c r="BQ17" s="33">
        <v>148.31299999999999</v>
      </c>
      <c r="BR17" s="33">
        <v>219.8</v>
      </c>
      <c r="BS17" s="33">
        <v>301.95899999999995</v>
      </c>
      <c r="BT17" s="33"/>
      <c r="BU17" s="33"/>
      <c r="BV17" s="33">
        <v>862.1389999999999</v>
      </c>
      <c r="BW17" s="33">
        <v>1197.1770000000001</v>
      </c>
      <c r="BX17" s="33">
        <v>1577.029</v>
      </c>
      <c r="BY17" s="33">
        <v>1691.1980000000001</v>
      </c>
      <c r="BZ17" s="33">
        <v>1884.3220000000003</v>
      </c>
      <c r="CA17" s="33"/>
      <c r="CB17" s="33"/>
      <c r="CC17" s="33">
        <v>2279.1179999999999</v>
      </c>
      <c r="CD17" s="33">
        <v>2698.4490000000001</v>
      </c>
      <c r="CE17" s="33">
        <v>2985.473</v>
      </c>
      <c r="CF17" s="33">
        <v>3127.3839999999996</v>
      </c>
      <c r="CG17" s="33">
        <v>3445.35</v>
      </c>
      <c r="CH17" s="33"/>
      <c r="CI17" s="33"/>
      <c r="CJ17" s="33">
        <v>4141.0339999999997</v>
      </c>
      <c r="CK17" s="33">
        <v>4229.5949999999993</v>
      </c>
      <c r="CL17" s="33">
        <v>4526.2209999999995</v>
      </c>
      <c r="CM17" s="33">
        <v>4656.3949999999995</v>
      </c>
      <c r="CN17" s="33"/>
      <c r="CO17" s="33"/>
      <c r="CP17" s="33"/>
      <c r="CQ17" s="33"/>
      <c r="CR17" s="33"/>
      <c r="CS17" s="33"/>
      <c r="CT17" s="33">
        <v>4141.0339999999997</v>
      </c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>
        <v>0</v>
      </c>
      <c r="FG17" s="33">
        <v>15000</v>
      </c>
      <c r="FH17" s="33">
        <v>15000</v>
      </c>
      <c r="FI17" s="33">
        <v>15000</v>
      </c>
      <c r="FJ17" s="33"/>
      <c r="FK17" s="33"/>
      <c r="FL17" s="33">
        <v>15000</v>
      </c>
      <c r="FM17" s="33"/>
      <c r="FN17" s="33"/>
      <c r="FO17" s="33">
        <v>15000</v>
      </c>
      <c r="FP17" s="33"/>
      <c r="FQ17" s="33">
        <v>15000</v>
      </c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/>
      <c r="MP17" s="33"/>
      <c r="MQ17" s="33"/>
      <c r="MR17" s="33"/>
      <c r="MS17" s="33"/>
      <c r="MT17" s="33"/>
      <c r="MU17" s="33"/>
      <c r="MV17" s="33"/>
      <c r="MW17" s="33"/>
      <c r="MX17" s="33"/>
      <c r="MY17" s="33"/>
      <c r="MZ17" s="33"/>
      <c r="NA17" s="33"/>
      <c r="NB17" s="33"/>
      <c r="NC17" s="33"/>
      <c r="ND17" s="33"/>
      <c r="NE17" s="33"/>
      <c r="NF17" s="33"/>
      <c r="NG17" s="33"/>
      <c r="NH17" s="33"/>
      <c r="NI17" s="33"/>
    </row>
    <row r="18" spans="1:373" s="38" customFormat="1" ht="15" outlineLevel="1" thickBot="1" x14ac:dyDescent="0.25">
      <c r="A18" s="1049"/>
      <c r="B18" s="36">
        <f>B16/30</f>
        <v>192</v>
      </c>
      <c r="C18" s="1052"/>
      <c r="D18" s="51">
        <f>B18</f>
        <v>192</v>
      </c>
      <c r="E18" s="59" t="s">
        <v>29</v>
      </c>
      <c r="F18" s="60"/>
      <c r="G18" s="37">
        <v>6089.1989999999996</v>
      </c>
      <c r="H18" s="37" t="e">
        <f>IF(AND(H17&lt;&gt;0,G17&lt;&gt;0),H17-G17,(IFERROR(VLOOKUP($B6,#REF!,7,FALSE),"")/30))</f>
        <v>#VALUE!</v>
      </c>
      <c r="I18" s="37" t="e">
        <f>IF(AND(I17&lt;&gt;0,H17&lt;&gt;0),I17-H17,(IFERROR(VLOOKUP($B6,#REF!,7,FALSE),"")/30))</f>
        <v>#VALUE!</v>
      </c>
      <c r="J18" s="37" t="e">
        <f>IF(AND(J17&lt;&gt;0,I17&lt;&gt;0),J17-I17,(IFERROR(VLOOKUP($B6,#REF!,7,FALSE),"")/30))</f>
        <v>#VALUE!</v>
      </c>
      <c r="K18" s="37">
        <f>IF(AND(K17&lt;&gt;0,J17&lt;&gt;0),K17-J17,(IFERROR(VLOOKUP($B6,#REF!,7,FALSE),"")/30))</f>
        <v>204.86400000000003</v>
      </c>
      <c r="L18" s="37">
        <f>IF(AND(L17&lt;&gt;0,K17&lt;&gt;0),L17-K17,(IFERROR(VLOOKUP($B6,#REF!,7,FALSE),"")/30))</f>
        <v>194.20100000000002</v>
      </c>
      <c r="M18" s="37">
        <f>IF(AND(M17&lt;&gt;0,L17&lt;&gt;0),M17-L17,(IFERROR(VLOOKUP($B6,#REF!,7,FALSE),"")/30))</f>
        <v>30.94299999999987</v>
      </c>
      <c r="N18" s="37">
        <f>IF(AND(N17&lt;&gt;0,M17&lt;&gt;0),N17-M17,(IFERROR(VLOOKUP($B6,#REF!,7,FALSE),"")/30))</f>
        <v>39.475999999999999</v>
      </c>
      <c r="O18" s="37" t="e">
        <f>IF(AND(O17&lt;&gt;0,N17&lt;&gt;0),O17-N17,(IFERROR(VLOOKUP($B6,#REF!,7,FALSE),"")/30))</f>
        <v>#VALUE!</v>
      </c>
      <c r="P18" s="37" t="e">
        <f>IF(AND(P17&lt;&gt;0,O17&lt;&gt;0),P17-O17,(IFERROR(VLOOKUP($B6,#REF!,7,FALSE),"")/30))</f>
        <v>#VALUE!</v>
      </c>
      <c r="Q18" s="37" t="e">
        <f>IF(AND(Q17&lt;&gt;0,P17&lt;&gt;0),Q17-P17,(IFERROR(VLOOKUP($B6,#REF!,7,FALSE),"")/30))</f>
        <v>#VALUE!</v>
      </c>
      <c r="R18" s="37">
        <f>IF(AND(R17&lt;&gt;0,Q17&lt;&gt;0),R17-Q17,(IFERROR(VLOOKUP($B6,#REF!,7,FALSE),"")/30))</f>
        <v>166.452</v>
      </c>
      <c r="S18" s="37">
        <f>IF(AND(S17&lt;&gt;0,R17&lt;&gt;0),S17-R17,(IFERROR(VLOOKUP($B6,#REF!,7,FALSE),"")/30))</f>
        <v>231.53900000000033</v>
      </c>
      <c r="T18" s="37">
        <f>IF(AND(T17&lt;&gt;0,S17&lt;&gt;0),T17-S17,(IFERROR(VLOOKUP($B6,#REF!,7,FALSE),"")/30))</f>
        <v>184.59099999999967</v>
      </c>
      <c r="U18" s="37">
        <f>IF(AND(U17&lt;&gt;0,T17&lt;&gt;0),U17-T17,(IFERROR(VLOOKUP($B6,#REF!,7,FALSE),"")/30))</f>
        <v>221.93599999999992</v>
      </c>
      <c r="V18" s="37" t="e">
        <f>IF(AND(V17&lt;&gt;0,U17&lt;&gt;0),V17-U17,(IFERROR(VLOOKUP($B6,#REF!,7,FALSE),"")/30))</f>
        <v>#VALUE!</v>
      </c>
      <c r="W18" s="37" t="e">
        <f>IF(AND(W17&lt;&gt;0,V17&lt;&gt;0),W17-V17,(IFERROR(VLOOKUP($B6,#REF!,7,FALSE),"")/30))</f>
        <v>#VALUE!</v>
      </c>
      <c r="X18" s="37" t="e">
        <f>IF(AND(X17&lt;&gt;0,W17&lt;&gt;0),X17-W17,(IFERROR(VLOOKUP($B6,#REF!,7,FALSE),"")/30))</f>
        <v>#VALUE!</v>
      </c>
      <c r="Y18" s="37">
        <f>IF(AND(Y17&lt;&gt;0,X17&lt;&gt;0),Y17-X17,(IFERROR(VLOOKUP($B6,#REF!,7,FALSE),"")/30))</f>
        <v>363.84700000000021</v>
      </c>
      <c r="Z18" s="37">
        <f>IF(AND(Z17&lt;&gt;0,Y17&lt;&gt;0),Z17-Y17,(IFERROR(VLOOKUP($B6,#REF!,7,FALSE),"")/30))</f>
        <v>304.0949999999998</v>
      </c>
      <c r="AA18" s="37">
        <f>IF(AND(AA17&lt;&gt;0,Z17&lt;&gt;0),AA17-Z17,(IFERROR(VLOOKUP($B6,#REF!,7,FALSE),"")/30))</f>
        <v>174.98800000000028</v>
      </c>
      <c r="AB18" s="37">
        <f>IF(AND(AB17&lt;&gt;0,AA17&lt;&gt;0),AB17-AA17,(IFERROR(VLOOKUP($B6,#REF!,7,FALSE),"")/30))</f>
        <v>248.61100000000033</v>
      </c>
      <c r="AC18" s="37" t="e">
        <f>IF(AND(AC17&lt;&gt;0,AB17&lt;&gt;0),AC17-AB17,(IFERROR(VLOOKUP($B6,#REF!,7,FALSE),"")/30))</f>
        <v>#VALUE!</v>
      </c>
      <c r="AD18" s="37" t="e">
        <f>IF(AND(AD17&lt;&gt;0,AC17&lt;&gt;0),AD17-AC17,(IFERROR(VLOOKUP($B6,#REF!,7,FALSE),"")/30))</f>
        <v>#VALUE!</v>
      </c>
      <c r="AE18" s="37" t="e">
        <f>IF(AND(AE17&lt;&gt;0,AD17&lt;&gt;0),AE17-AD17,(IFERROR(VLOOKUP($B6,#REF!,7,FALSE),"")/30))</f>
        <v>#VALUE!</v>
      </c>
      <c r="AF18" s="37">
        <f>IF(AND(AF17&lt;&gt;0,AE17&lt;&gt;0),AF17-AE17,(IFERROR(VLOOKUP($B6,#REF!,7,FALSE),"")/30))</f>
        <v>204.86400000000003</v>
      </c>
      <c r="AG18" s="37">
        <f>IF(AND(AG17&lt;&gt;0,AF17&lt;&gt;0),AG17-AF17,(IFERROR(VLOOKUP($B6,#REF!,7,FALSE),"")/30))</f>
        <v>141.91100000000006</v>
      </c>
      <c r="AH18" s="37">
        <f>IF(AND(AH17&lt;&gt;0,AG17&lt;&gt;0),AH17-AG17,(IFERROR(VLOOKUP($B6,#REF!,7,FALSE),"")/30))</f>
        <v>152.58799999999792</v>
      </c>
      <c r="AI18" s="37" t="e">
        <f>IF(AND(AI17&lt;&gt;0,AH17&lt;&gt;0),AI17-AH17,(IFERROR(VLOOKUP($B6,#REF!,7,FALSE),"")/30))</f>
        <v>#VALUE!</v>
      </c>
      <c r="AJ18" s="37" t="e">
        <f>IF(AND(AJ17&lt;&gt;0,AI17&lt;&gt;0),AJ17-AI17,(IFERROR(VLOOKUP($B6,#REF!,7,FALSE),"")/30))</f>
        <v>#VALUE!</v>
      </c>
      <c r="AK18" s="37" t="e">
        <f>IF(AND(AK17&lt;&gt;0,AJ17&lt;&gt;0),AK17-AJ17,(IFERROR(VLOOKUP($B6,#REF!,7,FALSE),"")/30))</f>
        <v>#VALUE!</v>
      </c>
      <c r="AL18" s="37" t="e">
        <f>IF(AND(AL17&lt;&gt;0,AK17&lt;&gt;0),AL17-AK17,(IFERROR(VLOOKUP($B6,#REF!,7,FALSE),"")/30))</f>
        <v>#VALUE!</v>
      </c>
      <c r="AM18" s="37">
        <f>IF(AND(AM17&lt;&gt;0,AL17&lt;&gt;0),AM17-AL17,(IFERROR(VLOOKUP($B6,#REF!,7,FALSE),"")/30))</f>
        <v>279.55400000000009</v>
      </c>
      <c r="AN18" s="37">
        <f>IF(AND(AN17&lt;&gt;0,AM17&lt;&gt;0),AN17-AM17,(IFERROR(VLOOKUP($B6,#REF!,7,FALSE),"")/30))</f>
        <v>-6304.9579999999996</v>
      </c>
      <c r="AO18" s="37">
        <f>IF(AND(AO17&lt;&gt;0,AN17&lt;&gt;0),AO17-AN17,(IFERROR(VLOOKUP($B6,#REF!,7,FALSE),"")/30))</f>
        <v>12.800999999999988</v>
      </c>
      <c r="AP18" s="37">
        <f>IF(AND(AP17&lt;&gt;0,AO17&lt;&gt;0),AP17-AO17,(IFERROR(VLOOKUP($B6,#REF!,7,FALSE),"")/30))</f>
        <v>62.957000000000022</v>
      </c>
      <c r="AQ18" s="37" t="e">
        <f>IF(AND(AQ17&lt;&gt;0,AP17&lt;&gt;0),AQ17-AP17,(IFERROR(VLOOKUP($B6,#REF!,7,FALSE),"")/30))</f>
        <v>#VALUE!</v>
      </c>
      <c r="AR18" s="37" t="e">
        <f>IF(AND(AR17&lt;&gt;0,AQ17&lt;&gt;0),AR17-AQ17,(IFERROR(VLOOKUP($B6,#REF!,7,FALSE),"")/30))</f>
        <v>#VALUE!</v>
      </c>
      <c r="AS18" s="37" t="e">
        <f>IF(AND(AS17&lt;&gt;0,AR17&lt;&gt;0),AS17-AR17,(IFERROR(VLOOKUP($B6,#REF!,7,FALSE),"")/30))</f>
        <v>#VALUE!</v>
      </c>
      <c r="AT18" s="37" t="e">
        <f>IF(AND(AT17&lt;&gt;0,AS17&lt;&gt;0),AT17-AS17,(IFERROR(VLOOKUP($B6,#REF!,7,FALSE),"")/30))</f>
        <v>#VALUE!</v>
      </c>
      <c r="AU18" s="37">
        <f>IF(AND(AU17&lt;&gt;0,AT17&lt;&gt;0),AU17-AT17,(IFERROR(VLOOKUP($B6,#REF!,7,FALSE),"")/30))</f>
        <v>223.00299999999993</v>
      </c>
      <c r="AV18" s="37">
        <f>IF(AND(AV17&lt;&gt;0,AU17&lt;&gt;0),AV17-AU17,(IFERROR(VLOOKUP($B6,#REF!,7,FALSE),"")/30))</f>
        <v>153.65499999999997</v>
      </c>
      <c r="AW18" s="37">
        <f>IF(AND(AW17&lt;&gt;0,AV17&lt;&gt;0),AW17-AV17,(IFERROR(VLOOKUP($B6,#REF!,7,FALSE),"")/30))</f>
        <v>187.79600000000005</v>
      </c>
      <c r="AX18" s="37" t="e">
        <f>IF(AND(AX17&lt;&gt;0,AW17&lt;&gt;0),AX17-AW17,(IFERROR(VLOOKUP($B6,#REF!,7,FALSE),"")/30))</f>
        <v>#VALUE!</v>
      </c>
      <c r="AY18" s="37" t="e">
        <f>IF(AND(AY17&lt;&gt;0,AX17&lt;&gt;0),AY17-AX17,(IFERROR(VLOOKUP($B6,#REF!,7,FALSE),"")/30))</f>
        <v>#VALUE!</v>
      </c>
      <c r="AZ18" s="37" t="e">
        <f>IF(AND(AZ17&lt;&gt;0,AY17&lt;&gt;0),AZ17-AY17,(IFERROR(VLOOKUP($B6,#REF!,7,FALSE),"")/30))</f>
        <v>#VALUE!</v>
      </c>
      <c r="BA18" s="37">
        <f>IF(AND(BA17&lt;&gt;0,AZ17&lt;&gt;0),BA17-AZ17,(IFERROR(VLOOKUP($B6,#REF!,7,FALSE),"")/30))</f>
        <v>200.60100000000011</v>
      </c>
      <c r="BB18" s="37">
        <f>IF(AND(BB17&lt;&gt;0,BA17&lt;&gt;0),BB17-BA17,(IFERROR(VLOOKUP($B6,#REF!,7,FALSE),"")/30))</f>
        <v>214.46699999999987</v>
      </c>
      <c r="BC18" s="37">
        <f>IF(AND(BC17&lt;&gt;0,BB17&lt;&gt;0),BC17-BB17,(IFERROR(VLOOKUP($B6,#REF!,7,FALSE),"")/30))</f>
        <v>73.626000000000204</v>
      </c>
      <c r="BD18" s="37">
        <f>IF(AND(BD17&lt;&gt;0,BC17&lt;&gt;0),BD17-BC17,(IFERROR(VLOOKUP($B6,#REF!,7,FALSE),"")/30))</f>
        <v>240.07200000000012</v>
      </c>
      <c r="BE18" s="37" t="e">
        <f>IF(AND(BE17&lt;&gt;0,BD17&lt;&gt;0),BE17-BD17,(IFERROR(VLOOKUP($B6,#REF!,7,FALSE),"")/30))</f>
        <v>#VALUE!</v>
      </c>
      <c r="BF18" s="37" t="e">
        <f>IF(AND(BF17&lt;&gt;0,BE17&lt;&gt;0),BF17-BE17,(IFERROR(VLOOKUP($B6,#REF!,7,FALSE),"")/30))</f>
        <v>#VALUE!</v>
      </c>
      <c r="BG18" s="37" t="e">
        <f>IF(AND(BG17&lt;&gt;0,BF17&lt;&gt;0),BG17-BF17,(IFERROR(VLOOKUP($B6,#REF!,7,FALSE),"")/30))</f>
        <v>#VALUE!</v>
      </c>
      <c r="BH18" s="37">
        <f>IF(AND(BH17&lt;&gt;0,BG17&lt;&gt;0),BH17-BG17,(IFERROR(VLOOKUP($B6,#REF!,7,FALSE),"")/30))</f>
        <v>122.70399999999972</v>
      </c>
      <c r="BI18" s="37">
        <f>IF(AND(BI17&lt;&gt;0,BH17&lt;&gt;0),BI17-BH17,(IFERROR(VLOOKUP($B6,#REF!,7,FALSE),"")/30))</f>
        <v>234.73900000000003</v>
      </c>
      <c r="BJ18" s="37">
        <f>IF(AND(BJ17&lt;&gt;0,BI17&lt;&gt;0),BJ17-BI17,(IFERROR(VLOOKUP($B6,#REF!,7,FALSE),"")/30))</f>
        <v>192.05999999999995</v>
      </c>
      <c r="BK18" s="37">
        <f>IF(AND(BK17&lt;&gt;0,BJ17&lt;&gt;0),BK17-BJ17,(IFERROR(VLOOKUP($B6,#REF!,7,FALSE),"")/30))</f>
        <v>226.20800000000054</v>
      </c>
      <c r="BL18" s="37" t="e">
        <f>IF(AND(BL17&lt;&gt;0,BK17&lt;&gt;0),BL17-BK17,(IFERROR(VLOOKUP($B6,#REF!,7,FALSE),"")/30))</f>
        <v>#VALUE!</v>
      </c>
      <c r="BM18" s="37" t="e">
        <f>IF(AND(BM17&lt;&gt;0,BL17&lt;&gt;0),BM17-BL17,(IFERROR(VLOOKUP($B6,#REF!,7,FALSE),"")/30))</f>
        <v>#VALUE!</v>
      </c>
      <c r="BN18" s="37" t="e">
        <f>IF(AND(BN17&lt;&gt;0,BM17&lt;&gt;0),BN17-BM17,(IFERROR(VLOOKUP($B6,#REF!,7,FALSE),"")/30))</f>
        <v>#VALUE!</v>
      </c>
      <c r="BO18" s="37">
        <f>IF(AND(BO17&lt;&gt;0,BN17&lt;&gt;0),BO17-BN17,(IFERROR(VLOOKUP($B6,#REF!,7,FALSE),"")/30))</f>
        <v>0</v>
      </c>
      <c r="BP18" s="37">
        <f>IF(AND(BP17&lt;&gt;0,BO17&lt;&gt;0),BP17-BO17,(IFERROR(VLOOKUP($B6,#REF!,7,FALSE),"")/30))</f>
        <v>225.13499999999931</v>
      </c>
      <c r="BQ18" s="37">
        <f>IF(AND(BQ17&lt;&gt;0,BP17&lt;&gt;0),BQ17-BP17,(IFERROR(VLOOKUP($B6,#REF!,7,FALSE),"")/30))</f>
        <v>-4648.9299999999994</v>
      </c>
      <c r="BR18" s="37">
        <f>IF(AND(BR17&lt;&gt;0,BQ17&lt;&gt;0),BR17-BQ17,(IFERROR(VLOOKUP($B6,#REF!,7,FALSE),"")/30))</f>
        <v>71.487000000000023</v>
      </c>
      <c r="BS18" s="37">
        <f>IF(AND(BS17&lt;&gt;0,BR17&lt;&gt;0),BS17-BR17,(IFERROR(VLOOKUP($B6,#REF!,7,FALSE),"")/30))</f>
        <v>82.158999999999935</v>
      </c>
      <c r="BT18" s="37" t="e">
        <f>IF(AND(BT17&lt;&gt;0,BS17&lt;&gt;0),BT17-BS17,(IFERROR(VLOOKUP($B6,#REF!,7,FALSE),"")/30))</f>
        <v>#VALUE!</v>
      </c>
      <c r="BU18" s="37" t="e">
        <f>IF(AND(BU17&lt;&gt;0,BT17&lt;&gt;0),BU17-BT17,(IFERROR(VLOOKUP($B6,#REF!,7,FALSE),"")/30))</f>
        <v>#VALUE!</v>
      </c>
      <c r="BV18" s="37" t="e">
        <f>IF(AND(BV17&lt;&gt;0,BU17&lt;&gt;0),BV17-BU17,(IFERROR(VLOOKUP($B6,#REF!,7,FALSE),"")/30))</f>
        <v>#VALUE!</v>
      </c>
      <c r="BW18" s="37">
        <f>IF(AND(BW17&lt;&gt;0,BV17&lt;&gt;0),BW17-BV17,(IFERROR(VLOOKUP($B6,#REF!,7,FALSE),"")/30))</f>
        <v>335.03800000000024</v>
      </c>
      <c r="BX18" s="37">
        <f>IF(AND(BX17&lt;&gt;0,BW17&lt;&gt;0),BX17-BW17,(IFERROR(VLOOKUP($B6,#REF!,7,FALSE),"")/30))</f>
        <v>379.85199999999986</v>
      </c>
      <c r="BY18" s="37">
        <f>IF(AND(BY17&lt;&gt;0,BX17&lt;&gt;0),BY17-BX17,(IFERROR(VLOOKUP($B6,#REF!,7,FALSE),"")/30))</f>
        <v>114.1690000000001</v>
      </c>
      <c r="BZ18" s="37">
        <f>IF(AND(BZ17&lt;&gt;0,BY17&lt;&gt;0),BZ17-BY17,(IFERROR(VLOOKUP($B6,#REF!,7,FALSE),"")/30))</f>
        <v>193.12400000000025</v>
      </c>
      <c r="CA18" s="37" t="e">
        <f>IF(AND(CA17&lt;&gt;0,BZ17&lt;&gt;0),CA17-BZ17,(IFERROR(VLOOKUP($B6,#REF!,7,FALSE),"")/30))</f>
        <v>#VALUE!</v>
      </c>
      <c r="CB18" s="37" t="e">
        <f>IF(AND(CB17&lt;&gt;0,CA17&lt;&gt;0),CB17-CA17,(IFERROR(VLOOKUP($B6,#REF!,7,FALSE),"")/30))</f>
        <v>#VALUE!</v>
      </c>
      <c r="CC18" s="37" t="e">
        <f>IF(AND(CC17&lt;&gt;0,CB17&lt;&gt;0),CC17-CB17,(IFERROR(VLOOKUP($B6,#REF!,7,FALSE),"")/30))</f>
        <v>#VALUE!</v>
      </c>
      <c r="CD18" s="37">
        <f>IF(AND(CD17&lt;&gt;0,CC17&lt;&gt;0),CD17-CC17,(IFERROR(VLOOKUP($B6,#REF!,7,FALSE),"")/30))</f>
        <v>419.33100000000013</v>
      </c>
      <c r="CE18" s="37">
        <f>IF(AND(CE17&lt;&gt;0,CD17&lt;&gt;0),CE17-CD17,(IFERROR(VLOOKUP($B6,#REF!,7,FALSE),"")/30))</f>
        <v>287.02399999999989</v>
      </c>
      <c r="CF18" s="37">
        <f>IF(AND(CF17&lt;&gt;0,CE17&lt;&gt;0),CF17-CE17,(IFERROR(VLOOKUP($B6,#REF!,7,FALSE),"")/30))</f>
        <v>141.9109999999996</v>
      </c>
      <c r="CG18" s="37">
        <f>IF(AND(CG17&lt;&gt;0,CF17&lt;&gt;0),CG17-CF17,(IFERROR(VLOOKUP($B6,#REF!,7,FALSE),"")/30))</f>
        <v>317.96600000000035</v>
      </c>
      <c r="CH18" s="37" t="e">
        <f>IF(AND(CH17&lt;&gt;0,CG17&lt;&gt;0),CH17-CG17,(IFERROR(VLOOKUP($B6,#REF!,7,FALSE),"")/30))</f>
        <v>#VALUE!</v>
      </c>
      <c r="CI18" s="37" t="e">
        <f>IF(AND(CI17&lt;&gt;0,CH17&lt;&gt;0),CI17-CH17,(IFERROR(VLOOKUP($B6,#REF!,7,FALSE),"")/30))</f>
        <v>#VALUE!</v>
      </c>
      <c r="CJ18" s="37" t="e">
        <f>IF(AND(CJ17&lt;&gt;0,CI17&lt;&gt;0),CJ17-CI17,(IFERROR(VLOOKUP($B6,#REF!,7,FALSE),"")/30))</f>
        <v>#VALUE!</v>
      </c>
      <c r="CK18" s="37">
        <f>IF(AND(CK17&lt;&gt;0,CJ17&lt;&gt;0),CK17-CJ17,(IFERROR(VLOOKUP($B6,#REF!,7,FALSE),"")/30))</f>
        <v>88.560999999999694</v>
      </c>
      <c r="CL18" s="37">
        <f>IF(AND(CL17&lt;&gt;0,CK17&lt;&gt;0),CL17-CK17,(IFERROR(VLOOKUP($B6,#REF!,7,FALSE),"")/30))</f>
        <v>296.6260000000002</v>
      </c>
      <c r="CM18" s="37">
        <f>IF(AND(CM17&lt;&gt;0,CL17&lt;&gt;0),CM17-CL17,(IFERROR(VLOOKUP($B6,#REF!,7,FALSE),"")/30))</f>
        <v>130.17399999999998</v>
      </c>
      <c r="CN18" s="37" t="e">
        <f>IF(AND(CN17&lt;&gt;0,CM17&lt;&gt;0),CN17-CM17,(IFERROR(VLOOKUP($B6,#REF!,7,FALSE),"")/30))</f>
        <v>#VALUE!</v>
      </c>
      <c r="CO18" s="37" t="e">
        <f>IF(AND(CO17&lt;&gt;0,CN17&lt;&gt;0),CO17-CN17,(IFERROR(VLOOKUP($B6,#REF!,7,FALSE),"")/30))</f>
        <v>#VALUE!</v>
      </c>
      <c r="CP18" s="37" t="e">
        <f>IF(AND(CP17&lt;&gt;0,CO17&lt;&gt;0),CP17-CO17,(IFERROR(VLOOKUP($B6,#REF!,7,FALSE),"")/30))</f>
        <v>#VALUE!</v>
      </c>
      <c r="CQ18" s="37" t="e">
        <f>IF(AND(CQ17&lt;&gt;0,CP17&lt;&gt;0),CQ17-CP17,(IFERROR(VLOOKUP($B6,#REF!,7,FALSE),"")/30))</f>
        <v>#VALUE!</v>
      </c>
      <c r="CR18" s="37" t="e">
        <f>IF(AND(CR17&lt;&gt;0,CQ17&lt;&gt;0),CR17-CQ17,(IFERROR(VLOOKUP($B6,#REF!,7,FALSE),"")/30))</f>
        <v>#VALUE!</v>
      </c>
      <c r="CS18" s="37" t="e">
        <f>IF(AND(CS17&lt;&gt;0,CR17&lt;&gt;0),CS17-CR17,(IFERROR(VLOOKUP($B6,#REF!,7,FALSE),"")/30))</f>
        <v>#VALUE!</v>
      </c>
      <c r="CT18" s="37" t="e">
        <f>IF(AND(CT17&lt;&gt;0,CS17&lt;&gt;0),CT17-CS17,(IFERROR(VLOOKUP($B6,#REF!,7,FALSE),"")/30))</f>
        <v>#VALUE!</v>
      </c>
      <c r="CU18" s="37" t="e">
        <f>IF(AND(CU17&lt;&gt;0,CT17&lt;&gt;0),CU17-CT17,(IFERROR(VLOOKUP($B6,#REF!,7,FALSE),"")/30))</f>
        <v>#VALUE!</v>
      </c>
      <c r="CV18" s="37" t="e">
        <f>IF(AND(CV17&lt;&gt;0,CU17&lt;&gt;0),CV17-CU17,(IFERROR(VLOOKUP($B6,#REF!,7,FALSE),"")/30))</f>
        <v>#VALUE!</v>
      </c>
      <c r="CW18" s="37" t="e">
        <f>IF(AND(CW17&lt;&gt;0,CV17&lt;&gt;0),CW17-CV17,(IFERROR(VLOOKUP($B6,#REF!,7,FALSE),"")/30))</f>
        <v>#VALUE!</v>
      </c>
      <c r="CX18" s="37" t="e">
        <f>IF(AND(CX17&lt;&gt;0,CW17&lt;&gt;0),CX17-CW17,(IFERROR(VLOOKUP($B6,#REF!,7,FALSE),"")/30))</f>
        <v>#VALUE!</v>
      </c>
      <c r="CY18" s="37" t="e">
        <f>IF(AND(CY17&lt;&gt;0,CX17&lt;&gt;0),CY17-CX17,(IFERROR(VLOOKUP($B6,#REF!,7,FALSE),"")/30))</f>
        <v>#VALUE!</v>
      </c>
      <c r="CZ18" s="37" t="e">
        <f>IF(AND(CZ17&lt;&gt;0,CY17&lt;&gt;0),CZ17-CY17,(IFERROR(VLOOKUP($B6,#REF!,7,FALSE),"")/30))</f>
        <v>#VALUE!</v>
      </c>
      <c r="DA18" s="37" t="e">
        <f>IF(AND(DA17&lt;&gt;0,CZ17&lt;&gt;0),DA17-CZ17,(IFERROR(VLOOKUP($B6,#REF!,7,FALSE),"")/30))</f>
        <v>#VALUE!</v>
      </c>
      <c r="DB18" s="37" t="e">
        <f>IF(AND(DB17&lt;&gt;0,DA17&lt;&gt;0),DB17-DA17,(IFERROR(VLOOKUP($B6,#REF!,7,FALSE),"")/30))</f>
        <v>#VALUE!</v>
      </c>
      <c r="DC18" s="37" t="e">
        <f>IF(AND(DC17&lt;&gt;0,DB17&lt;&gt;0),DC17-DB17,(IFERROR(VLOOKUP($B6,#REF!,7,FALSE),"")/30))</f>
        <v>#VALUE!</v>
      </c>
      <c r="DD18" s="37" t="e">
        <f>IF(AND(DD17&lt;&gt;0,DC17&lt;&gt;0),DD17-DC17,(IFERROR(VLOOKUP($B6,#REF!,7,FALSE),"")/30))</f>
        <v>#VALUE!</v>
      </c>
      <c r="DE18" s="37" t="e">
        <f>IF(AND(DE17&lt;&gt;0,DD17&lt;&gt;0),DE17-DD17,(IFERROR(VLOOKUP($B6,#REF!,7,FALSE),"")/30))</f>
        <v>#VALUE!</v>
      </c>
      <c r="DF18" s="37" t="e">
        <f>IF(AND(DF17&lt;&gt;0,DE17&lt;&gt;0),DF17-DE17,(IFERROR(VLOOKUP($B6,#REF!,7,FALSE),"")/30))</f>
        <v>#VALUE!</v>
      </c>
      <c r="DG18" s="37" t="e">
        <f>IF(AND(DG17&lt;&gt;0,DF17&lt;&gt;0),DG17-DF17,(IFERROR(VLOOKUP($B6,#REF!,7,FALSE),"")/30))</f>
        <v>#VALUE!</v>
      </c>
      <c r="DH18" s="37" t="e">
        <f>IF(AND(DH17&lt;&gt;0,DG17&lt;&gt;0),DH17-DG17,(IFERROR(VLOOKUP($B6,#REF!,7,FALSE),"")/30))</f>
        <v>#VALUE!</v>
      </c>
      <c r="DI18" s="37" t="e">
        <f>IF(AND(DI17&lt;&gt;0,DH17&lt;&gt;0),DI17-DH17,(IFERROR(VLOOKUP($B6,#REF!,7,FALSE),"")/30))</f>
        <v>#VALUE!</v>
      </c>
      <c r="DJ18" s="37" t="e">
        <f>IF(AND(DJ17&lt;&gt;0,DI17&lt;&gt;0),DJ17-DI17,(IFERROR(VLOOKUP($B6,#REF!,7,FALSE),"")/30))</f>
        <v>#VALUE!</v>
      </c>
      <c r="DK18" s="37" t="e">
        <f>IF(AND(DK17&lt;&gt;0,DJ17&lt;&gt;0),DK17-DJ17,(IFERROR(VLOOKUP($B6,#REF!,7,FALSE),"")/30))</f>
        <v>#VALUE!</v>
      </c>
      <c r="DL18" s="37" t="e">
        <f>IF(AND(DL17&lt;&gt;0,DK17&lt;&gt;0),DL17-DK17,(IFERROR(VLOOKUP($B6,#REF!,7,FALSE),"")/30))</f>
        <v>#VALUE!</v>
      </c>
      <c r="DM18" s="37" t="e">
        <f>IF(AND(DM17&lt;&gt;0,DL17&lt;&gt;0),DM17-DL17,(IFERROR(VLOOKUP($B6,#REF!,7,FALSE),"")/30))</f>
        <v>#VALUE!</v>
      </c>
      <c r="DN18" s="37" t="e">
        <f>IF(AND(DN17&lt;&gt;0,DM17&lt;&gt;0),DN17-DM17,(IFERROR(VLOOKUP($B6,#REF!,7,FALSE),"")/30))</f>
        <v>#VALUE!</v>
      </c>
      <c r="DO18" s="37" t="e">
        <f>IF(AND(DO17&lt;&gt;0,DN17&lt;&gt;0),DO17-DN17,(IFERROR(VLOOKUP($B6,#REF!,7,FALSE),"")/30))</f>
        <v>#VALUE!</v>
      </c>
      <c r="DP18" s="37" t="e">
        <f>IF(AND(DP17&lt;&gt;0,DO17&lt;&gt;0),DP17-DO17,(IFERROR(VLOOKUP($B6,#REF!,7,FALSE),"")/30))</f>
        <v>#VALUE!</v>
      </c>
      <c r="DQ18" s="37" t="e">
        <f>IF(AND(DQ17&lt;&gt;0,DP17&lt;&gt;0),DQ17-DP17,(IFERROR(VLOOKUP($B6,#REF!,7,FALSE),"")/30))</f>
        <v>#VALUE!</v>
      </c>
      <c r="DR18" s="37" t="e">
        <f>IF(AND(DR17&lt;&gt;0,DQ17&lt;&gt;0),DR17-DQ17,(IFERROR(VLOOKUP($B6,#REF!,7,FALSE),"")/30))</f>
        <v>#VALUE!</v>
      </c>
      <c r="DS18" s="37" t="e">
        <f>IF(AND(DS17&lt;&gt;0,DR17&lt;&gt;0),DS17-DR17,(IFERROR(VLOOKUP($B6,#REF!,7,FALSE),"")/30))</f>
        <v>#VALUE!</v>
      </c>
      <c r="DT18" s="37" t="e">
        <f>IF(AND(DT17&lt;&gt;0,DS17&lt;&gt;0),DT17-DS17,(IFERROR(VLOOKUP($B6,#REF!,7,FALSE),"")/30))</f>
        <v>#VALUE!</v>
      </c>
      <c r="DU18" s="37" t="e">
        <f>IF(AND(DU17&lt;&gt;0,DT17&lt;&gt;0),DU17-DT17,(IFERROR(VLOOKUP($B6,#REF!,7,FALSE),"")/30))</f>
        <v>#VALUE!</v>
      </c>
      <c r="DV18" s="37" t="e">
        <f>IF(AND(DV17&lt;&gt;0,DU17&lt;&gt;0),DV17-DU17,(IFERROR(VLOOKUP($B6,#REF!,7,FALSE),"")/30))</f>
        <v>#VALUE!</v>
      </c>
      <c r="DW18" s="37" t="e">
        <f>IF(AND(DW17&lt;&gt;0,DV17&lt;&gt;0),DW17-DV17,(IFERROR(VLOOKUP($B6,#REF!,7,FALSE),"")/30))</f>
        <v>#VALUE!</v>
      </c>
      <c r="DX18" s="37" t="e">
        <f>IF(AND(DX17&lt;&gt;0,DW17&lt;&gt;0),DX17-DW17,(IFERROR(VLOOKUP($B6,#REF!,7,FALSE),"")/30))</f>
        <v>#VALUE!</v>
      </c>
      <c r="DY18" s="37" t="e">
        <f>IF(AND(DY17&lt;&gt;0,DX17&lt;&gt;0),DY17-DX17,(IFERROR(VLOOKUP($B6,#REF!,7,FALSE),"")/30))</f>
        <v>#VALUE!</v>
      </c>
      <c r="DZ18" s="37" t="e">
        <f>IF(AND(DZ17&lt;&gt;0,DY17&lt;&gt;0),DZ17-DY17,(IFERROR(VLOOKUP($B6,#REF!,7,FALSE),"")/30))</f>
        <v>#VALUE!</v>
      </c>
      <c r="EA18" s="37" t="e">
        <f>IF(AND(EA17&lt;&gt;0,DZ17&lt;&gt;0),EA17-DZ17,(IFERROR(VLOOKUP($B6,#REF!,7,FALSE),"")/30))</f>
        <v>#VALUE!</v>
      </c>
      <c r="EB18" s="37" t="e">
        <f>IF(AND(EB17&lt;&gt;0,EA17&lt;&gt;0),EB17-EA17,(IFERROR(VLOOKUP($B6,#REF!,7,FALSE),"")/30))</f>
        <v>#VALUE!</v>
      </c>
      <c r="EC18" s="37" t="e">
        <f>IF(AND(EC17&lt;&gt;0,EB17&lt;&gt;0),EC17-EB17,(IFERROR(VLOOKUP($B6,#REF!,7,FALSE),"")/30))</f>
        <v>#VALUE!</v>
      </c>
      <c r="ED18" s="37" t="e">
        <f>IF(AND(ED17&lt;&gt;0,EC17&lt;&gt;0),ED17-EC17,(IFERROR(VLOOKUP($B6,#REF!,7,FALSE),"")/30))</f>
        <v>#VALUE!</v>
      </c>
      <c r="EE18" s="37" t="e">
        <f>IF(AND(EE17&lt;&gt;0,ED17&lt;&gt;0),EE17-ED17,(IFERROR(VLOOKUP($B6,#REF!,7,FALSE),"")/30))</f>
        <v>#VALUE!</v>
      </c>
      <c r="EF18" s="37" t="e">
        <f>IF(AND(EF17&lt;&gt;0,EE17&lt;&gt;0),EF17-EE17,(IFERROR(VLOOKUP($B6,#REF!,7,FALSE),"")/30))</f>
        <v>#VALUE!</v>
      </c>
      <c r="EG18" s="37" t="e">
        <f>IF(AND(EG17&lt;&gt;0,EF17&lt;&gt;0),EG17-EF17,(IFERROR(VLOOKUP($B6,#REF!,7,FALSE),"")/30))</f>
        <v>#VALUE!</v>
      </c>
      <c r="EH18" s="37" t="e">
        <f>IF(AND(EH17&lt;&gt;0,EG17&lt;&gt;0),EH17-EG17,(IFERROR(VLOOKUP($B6,#REF!,7,FALSE),"")/30))</f>
        <v>#VALUE!</v>
      </c>
      <c r="EI18" s="37" t="e">
        <f>IF(AND(EI17&lt;&gt;0,EH17&lt;&gt;0),EI17-EH17,(IFERROR(VLOOKUP($B6,#REF!,7,FALSE),"")/30))</f>
        <v>#VALUE!</v>
      </c>
      <c r="EJ18" s="37" t="e">
        <f>IF(AND(EJ17&lt;&gt;0,EI17&lt;&gt;0),EJ17-EI17,(IFERROR(VLOOKUP($B6,#REF!,7,FALSE),"")/30))</f>
        <v>#VALUE!</v>
      </c>
      <c r="EK18" s="37" t="e">
        <f>IF(AND(EK17&lt;&gt;0,EJ17&lt;&gt;0),EK17-EJ17,(IFERROR(VLOOKUP($B6,#REF!,7,FALSE),"")/30))</f>
        <v>#VALUE!</v>
      </c>
      <c r="EL18" s="37" t="e">
        <f>IF(AND(EL17&lt;&gt;0,EK17&lt;&gt;0),EL17-EK17,(IFERROR(VLOOKUP($B6,#REF!,7,FALSE),"")/30))</f>
        <v>#VALUE!</v>
      </c>
      <c r="EM18" s="37" t="e">
        <f>IF(AND(EM17&lt;&gt;0,EL17&lt;&gt;0),EM17-EL17,(IFERROR(VLOOKUP($B6,#REF!,7,FALSE),"")/30))</f>
        <v>#VALUE!</v>
      </c>
      <c r="EN18" s="37" t="e">
        <f>IF(AND(EN17&lt;&gt;0,EM17&lt;&gt;0),EN17-EM17,(IFERROR(VLOOKUP($B6,#REF!,7,FALSE),"")/30))</f>
        <v>#VALUE!</v>
      </c>
      <c r="EO18" s="37" t="e">
        <f>IF(AND(EO17&lt;&gt;0,EN17&lt;&gt;0),EO17-EN17,(IFERROR(VLOOKUP($B6,#REF!,7,FALSE),"")/30))</f>
        <v>#VALUE!</v>
      </c>
      <c r="EP18" s="37" t="e">
        <f>IF(AND(EP17&lt;&gt;0,EO17&lt;&gt;0),EP17-EO17,(IFERROR(VLOOKUP($B6,#REF!,7,FALSE),"")/30))</f>
        <v>#VALUE!</v>
      </c>
      <c r="EQ18" s="37" t="e">
        <f>IF(AND(EQ17&lt;&gt;0,EP17&lt;&gt;0),EQ17-EP17,(IFERROR(VLOOKUP($B6,#REF!,7,FALSE),"")/30))</f>
        <v>#VALUE!</v>
      </c>
      <c r="ER18" s="37" t="e">
        <f>IF(AND(ER17&lt;&gt;0,EQ17&lt;&gt;0),ER17-EQ17,(IFERROR(VLOOKUP($B6,#REF!,7,FALSE),"")/30))</f>
        <v>#VALUE!</v>
      </c>
      <c r="ES18" s="37" t="e">
        <f>IF(AND(ES17&lt;&gt;0,ER17&lt;&gt;0),ES17-ER17,(IFERROR(VLOOKUP($B6,#REF!,7,FALSE),"")/30))</f>
        <v>#VALUE!</v>
      </c>
      <c r="ET18" s="37" t="e">
        <f>IF(AND(ET17&lt;&gt;0,ES17&lt;&gt;0),ET17-ES17,(IFERROR(VLOOKUP($B6,#REF!,7,FALSE),"")/30))</f>
        <v>#VALUE!</v>
      </c>
      <c r="EU18" s="37" t="e">
        <f>IF(AND(EU17&lt;&gt;0,ET17&lt;&gt;0),EU17-ET17,(IFERROR(VLOOKUP($B6,#REF!,7,FALSE),"")/30))</f>
        <v>#VALUE!</v>
      </c>
      <c r="EV18" s="37" t="e">
        <f>IF(AND(EV17&lt;&gt;0,EU17&lt;&gt;0),EV17-EU17,(IFERROR(VLOOKUP($B6,#REF!,7,FALSE),"")/30))</f>
        <v>#VALUE!</v>
      </c>
      <c r="EW18" s="37" t="e">
        <f>IF(AND(EW17&lt;&gt;0,EV17&lt;&gt;0),EW17-EV17,(IFERROR(VLOOKUP($B6,#REF!,7,FALSE),"")/30))</f>
        <v>#VALUE!</v>
      </c>
      <c r="EX18" s="37" t="e">
        <f>IF(AND(EX17&lt;&gt;0,EW17&lt;&gt;0),EX17-EW17,(IFERROR(VLOOKUP($B6,#REF!,7,FALSE),"")/30))</f>
        <v>#VALUE!</v>
      </c>
      <c r="EY18" s="37" t="e">
        <f>IF(AND(EY17&lt;&gt;0,EX17&lt;&gt;0),EY17-EX17,(IFERROR(VLOOKUP($B6,#REF!,7,FALSE),"")/30))</f>
        <v>#VALUE!</v>
      </c>
      <c r="EZ18" s="37" t="e">
        <f>IF(AND(EZ17&lt;&gt;0,EY17&lt;&gt;0),EZ17-EY17,(IFERROR(VLOOKUP($B6,#REF!,7,FALSE),"")/30))</f>
        <v>#VALUE!</v>
      </c>
      <c r="FA18" s="37" t="e">
        <f>IF(AND(FA17&lt;&gt;0,EZ17&lt;&gt;0),FA17-EZ17,(IFERROR(VLOOKUP($B6,#REF!,7,FALSE),"")/30))</f>
        <v>#VALUE!</v>
      </c>
      <c r="FB18" s="37" t="e">
        <f>IF(AND(FB17&lt;&gt;0,FA17&lt;&gt;0),FB17-FA17,(IFERROR(VLOOKUP($B6,#REF!,7,FALSE),"")/30))</f>
        <v>#VALUE!</v>
      </c>
      <c r="FC18" s="37" t="e">
        <f>IF(AND(FC17&lt;&gt;0,FB17&lt;&gt;0),FC17-FB17,(IFERROR(VLOOKUP($B6,#REF!,7,FALSE),"")/30))</f>
        <v>#VALUE!</v>
      </c>
      <c r="FD18" s="37" t="e">
        <f>IF(AND(FD17&lt;&gt;0,FC17&lt;&gt;0),FD17-FC17,(IFERROR(VLOOKUP($B6,#REF!,7,FALSE),"")/30))</f>
        <v>#VALUE!</v>
      </c>
      <c r="FE18" s="37" t="e">
        <f>IF(AND(FE17&lt;&gt;0,FD17&lt;&gt;0),FE17-FD17,(IFERROR(VLOOKUP($B6,#REF!,7,FALSE),"")/30))</f>
        <v>#VALUE!</v>
      </c>
      <c r="FF18" s="37" t="e">
        <f>IF(AND(FF17&lt;&gt;0,FE17&lt;&gt;0),FF17-FE17,(IFERROR(VLOOKUP($B6,#REF!,7,FALSE),"")/30))</f>
        <v>#VALUE!</v>
      </c>
      <c r="FG18" s="37" t="e">
        <f>IF(AND(FG17&lt;&gt;0,FF17&lt;&gt;0),FG17-FF17,(IFERROR(VLOOKUP($B6,#REF!,7,FALSE),"")/30))</f>
        <v>#VALUE!</v>
      </c>
      <c r="FH18" s="37">
        <f>IF(AND(FH17&lt;&gt;0,FG17&lt;&gt;0),FH17-FG17,(IFERROR(VLOOKUP($B6,#REF!,7,FALSE),"")/30))</f>
        <v>0</v>
      </c>
      <c r="FI18" s="37">
        <f>IF(AND(FI17&lt;&gt;0,FH17&lt;&gt;0),FI17-FH17,(IFERROR(VLOOKUP($B6,#REF!,7,FALSE),"")/30))</f>
        <v>0</v>
      </c>
      <c r="FJ18" s="37" t="e">
        <f>IF(AND(FJ17&lt;&gt;0,FI17&lt;&gt;0),FJ17-FI17,(IFERROR(VLOOKUP($B6,#REF!,7,FALSE),"")/30))</f>
        <v>#VALUE!</v>
      </c>
      <c r="FK18" s="37" t="e">
        <f>IF(AND(FK17&lt;&gt;0,FJ17&lt;&gt;0),FK17-FJ17,(IFERROR(VLOOKUP($B6,#REF!,7,FALSE),"")/30))</f>
        <v>#VALUE!</v>
      </c>
      <c r="FL18" s="37" t="e">
        <f>IF(AND(FL17&lt;&gt;0,FK17&lt;&gt;0),FL17-FK17,(IFERROR(VLOOKUP($B6,#REF!,7,FALSE),"")/30))</f>
        <v>#VALUE!</v>
      </c>
      <c r="FM18" s="37" t="e">
        <f>IF(AND(FM17&lt;&gt;0,FL17&lt;&gt;0),FM17-FL17,(IFERROR(VLOOKUP($B6,#REF!,7,FALSE),"")/30))</f>
        <v>#VALUE!</v>
      </c>
      <c r="FN18" s="37" t="e">
        <f>IF(AND(FN17&lt;&gt;0,FM17&lt;&gt;0),FN17-FM17,(IFERROR(VLOOKUP($B6,#REF!,7,FALSE),"")/30))</f>
        <v>#VALUE!</v>
      </c>
      <c r="FO18" s="37" t="e">
        <f>IF(AND(FO17&lt;&gt;0,FN17&lt;&gt;0),FO17-FN17,(IFERROR(VLOOKUP($B6,#REF!,7,FALSE),"")/30))</f>
        <v>#VALUE!</v>
      </c>
      <c r="FP18" s="37" t="e">
        <f>IF(AND(FP17&lt;&gt;0,FO17&lt;&gt;0),FP17-FO17,(IFERROR(VLOOKUP($B6,#REF!,7,FALSE),"")/30))</f>
        <v>#VALUE!</v>
      </c>
      <c r="FQ18" s="37" t="e">
        <f>IF(AND(FQ17&lt;&gt;0,FP17&lt;&gt;0),FQ17-FP17,(IFERROR(VLOOKUP($B6,#REF!,7,FALSE),"")/30))</f>
        <v>#VALUE!</v>
      </c>
      <c r="FR18" s="37" t="e">
        <f>IF(AND(FR17&lt;&gt;0,FQ17&lt;&gt;0),FR17-FQ17,(IFERROR(VLOOKUP($B6,#REF!,7,FALSE),"")/30))</f>
        <v>#VALUE!</v>
      </c>
      <c r="FS18" s="37" t="e">
        <f>IF(AND(FS17&lt;&gt;0,FR17&lt;&gt;0),FS17-FR17,(IFERROR(VLOOKUP($B6,#REF!,7,FALSE),"")/30))</f>
        <v>#VALUE!</v>
      </c>
      <c r="FT18" s="37" t="e">
        <f>IF(AND(FT17&lt;&gt;0,FS17&lt;&gt;0),FT17-FS17,(IFERROR(VLOOKUP($B6,#REF!,7,FALSE),"")/30))</f>
        <v>#VALUE!</v>
      </c>
      <c r="FU18" s="37" t="e">
        <f>IF(AND(FU17&lt;&gt;0,FT17&lt;&gt;0),FU17-FT17,(IFERROR(VLOOKUP($B6,#REF!,7,FALSE),"")/30))</f>
        <v>#VALUE!</v>
      </c>
      <c r="FV18" s="37" t="e">
        <f>IF(AND(FV17&lt;&gt;0,FU17&lt;&gt;0),FV17-FU17,(IFERROR(VLOOKUP($B6,#REF!,7,FALSE),"")/30))</f>
        <v>#VALUE!</v>
      </c>
      <c r="FW18" s="37" t="e">
        <f>IF(AND(FW17&lt;&gt;0,FV17&lt;&gt;0),FW17-FV17,(IFERROR(VLOOKUP($B6,#REF!,7,FALSE),"")/30))</f>
        <v>#VALUE!</v>
      </c>
      <c r="FX18" s="37" t="e">
        <f>IF(AND(FX17&lt;&gt;0,FW17&lt;&gt;0),FX17-FW17,(IFERROR(VLOOKUP($B6,#REF!,7,FALSE),"")/30))</f>
        <v>#VALUE!</v>
      </c>
      <c r="FY18" s="37" t="e">
        <f>IF(AND(FY17&lt;&gt;0,FX17&lt;&gt;0),FY17-FX17,(IFERROR(VLOOKUP($B6,#REF!,7,FALSE),"")/30))</f>
        <v>#VALUE!</v>
      </c>
      <c r="FZ18" s="37" t="e">
        <f>IF(AND(FZ17&lt;&gt;0,FY17&lt;&gt;0),FZ17-FY17,(IFERROR(VLOOKUP($B6,#REF!,7,FALSE),"")/30))</f>
        <v>#VALUE!</v>
      </c>
      <c r="GA18" s="37" t="e">
        <f>IF(AND(GA17&lt;&gt;0,FZ17&lt;&gt;0),GA17-FZ17,(IFERROR(VLOOKUP($B6,#REF!,7,FALSE),"")/30))</f>
        <v>#VALUE!</v>
      </c>
      <c r="GB18" s="37" t="e">
        <f>IF(AND(GB17&lt;&gt;0,GA17&lt;&gt;0),GB17-GA17,(IFERROR(VLOOKUP($B6,#REF!,7,FALSE),"")/30))</f>
        <v>#VALUE!</v>
      </c>
      <c r="GC18" s="37" t="e">
        <f>IF(AND(GC17&lt;&gt;0,GB17&lt;&gt;0),GC17-GB17,(IFERROR(VLOOKUP($B6,#REF!,7,FALSE),"")/30))</f>
        <v>#VALUE!</v>
      </c>
      <c r="GD18" s="37" t="e">
        <f>IF(AND(GD17&lt;&gt;0,GC17&lt;&gt;0),GD17-GC17,(IFERROR(VLOOKUP($B6,#REF!,7,FALSE),"")/30))</f>
        <v>#VALUE!</v>
      </c>
      <c r="GE18" s="37" t="e">
        <f>IF(AND(GE17&lt;&gt;0,GD17&lt;&gt;0),GE17-GD17,(IFERROR(VLOOKUP($B6,#REF!,7,FALSE),"")/30))</f>
        <v>#VALUE!</v>
      </c>
      <c r="GF18" s="37" t="e">
        <f>IF(AND(GF17&lt;&gt;0,GE17&lt;&gt;0),GF17-GE17,(IFERROR(VLOOKUP($B6,#REF!,7,FALSE),"")/30))</f>
        <v>#VALUE!</v>
      </c>
      <c r="GG18" s="37" t="e">
        <f>IF(AND(GG17&lt;&gt;0,GF17&lt;&gt;0),GG17-GF17,(IFERROR(VLOOKUP($B6,#REF!,7,FALSE),"")/30))</f>
        <v>#VALUE!</v>
      </c>
      <c r="GH18" s="37" t="e">
        <f>IF(AND(GH17&lt;&gt;0,GG17&lt;&gt;0),GH17-GG17,(IFERROR(VLOOKUP($B6,#REF!,7,FALSE),"")/30))</f>
        <v>#VALUE!</v>
      </c>
      <c r="GI18" s="37" t="e">
        <f>IF(AND(GI17&lt;&gt;0,GH17&lt;&gt;0),GI17-GH17,(IFERROR(VLOOKUP($B6,#REF!,7,FALSE),"")/30))</f>
        <v>#VALUE!</v>
      </c>
      <c r="GJ18" s="37" t="e">
        <f>IF(AND(GJ17&lt;&gt;0,GI17&lt;&gt;0),GJ17-GI17,(IFERROR(VLOOKUP($B6,#REF!,7,FALSE),"")/30))</f>
        <v>#VALUE!</v>
      </c>
      <c r="GK18" s="37" t="e">
        <f>IF(AND(GK17&lt;&gt;0,GJ17&lt;&gt;0),GK17-GJ17,(IFERROR(VLOOKUP($B6,#REF!,7,FALSE),"")/30))</f>
        <v>#VALUE!</v>
      </c>
      <c r="GL18" s="37" t="e">
        <f>IF(AND(GL17&lt;&gt;0,GK17&lt;&gt;0),GL17-GK17,(IFERROR(VLOOKUP($B6,#REF!,7,FALSE),"")/30))</f>
        <v>#VALUE!</v>
      </c>
      <c r="GM18" s="37" t="e">
        <f>IF(AND(GM17&lt;&gt;0,GL17&lt;&gt;0),GM17-GL17,(IFERROR(VLOOKUP($B6,#REF!,7,FALSE),"")/30))</f>
        <v>#VALUE!</v>
      </c>
      <c r="GN18" s="37" t="e">
        <f>IF(AND(GN17&lt;&gt;0,GM17&lt;&gt;0),GN17-GM17,(IFERROR(VLOOKUP($B6,#REF!,7,FALSE),"")/30))</f>
        <v>#VALUE!</v>
      </c>
      <c r="GO18" s="37" t="e">
        <f>IF(AND(GO17&lt;&gt;0,GN17&lt;&gt;0),GO17-GN17,(IFERROR(VLOOKUP($B6,#REF!,7,FALSE),"")/30))</f>
        <v>#VALUE!</v>
      </c>
      <c r="GP18" s="37" t="e">
        <f>IF(AND(GP17&lt;&gt;0,GO17&lt;&gt;0),GP17-GO17,(IFERROR(VLOOKUP($B6,#REF!,7,FALSE),"")/30))</f>
        <v>#VALUE!</v>
      </c>
      <c r="GQ18" s="37" t="e">
        <f>IF(AND(GQ17&lt;&gt;0,GP17&lt;&gt;0),GQ17-GP17,(IFERROR(VLOOKUP($B6,#REF!,7,FALSE),"")/30))</f>
        <v>#VALUE!</v>
      </c>
      <c r="GR18" s="37" t="e">
        <f>IF(AND(GR17&lt;&gt;0,GQ17&lt;&gt;0),GR17-GQ17,(IFERROR(VLOOKUP($B6,#REF!,7,FALSE),"")/30))</f>
        <v>#VALUE!</v>
      </c>
      <c r="GS18" s="37" t="e">
        <f>IF(AND(GS17&lt;&gt;0,GR17&lt;&gt;0),GS17-GR17,(IFERROR(VLOOKUP($B6,#REF!,7,FALSE),"")/30))</f>
        <v>#VALUE!</v>
      </c>
      <c r="GT18" s="37" t="e">
        <f>IF(AND(GT17&lt;&gt;0,GS17&lt;&gt;0),GT17-GS17,(IFERROR(VLOOKUP($B6,#REF!,7,FALSE),"")/30))</f>
        <v>#VALUE!</v>
      </c>
      <c r="GU18" s="37" t="e">
        <f>IF(AND(GU17&lt;&gt;0,GT17&lt;&gt;0),GU17-GT17,(IFERROR(VLOOKUP($B6,#REF!,7,FALSE),"")/30))</f>
        <v>#VALUE!</v>
      </c>
      <c r="GV18" s="37" t="e">
        <f>IF(AND(GV17&lt;&gt;0,GU17&lt;&gt;0),GV17-GU17,(IFERROR(VLOOKUP($B6,#REF!,7,FALSE),"")/30))</f>
        <v>#VALUE!</v>
      </c>
      <c r="GW18" s="37" t="e">
        <f>IF(AND(GW17&lt;&gt;0,GV17&lt;&gt;0),GW17-GV17,(IFERROR(VLOOKUP($B6,#REF!,7,FALSE),"")/30))</f>
        <v>#VALUE!</v>
      </c>
      <c r="GX18" s="37" t="e">
        <f>IF(AND(GX17&lt;&gt;0,GW17&lt;&gt;0),GX17-GW17,(IFERROR(VLOOKUP($B6,#REF!,7,FALSE),"")/30))</f>
        <v>#VALUE!</v>
      </c>
      <c r="GY18" s="37" t="e">
        <f>IF(AND(GY17&lt;&gt;0,GX17&lt;&gt;0),GY17-GX17,(IFERROR(VLOOKUP($B6,#REF!,7,FALSE),"")/30))</f>
        <v>#VALUE!</v>
      </c>
      <c r="GZ18" s="37" t="e">
        <f>IF(AND(GZ17&lt;&gt;0,GY17&lt;&gt;0),GZ17-GY17,(IFERROR(VLOOKUP($B6,#REF!,7,FALSE),"")/30))</f>
        <v>#VALUE!</v>
      </c>
      <c r="HA18" s="37" t="e">
        <f>IF(AND(HA17&lt;&gt;0,GZ17&lt;&gt;0),HA17-GZ17,(IFERROR(VLOOKUP($B6,#REF!,7,FALSE),"")/30))</f>
        <v>#VALUE!</v>
      </c>
      <c r="HB18" s="37" t="e">
        <f>IF(AND(HB17&lt;&gt;0,HA17&lt;&gt;0),HB17-HA17,(IFERROR(VLOOKUP($B6,#REF!,7,FALSE),"")/30))</f>
        <v>#VALUE!</v>
      </c>
      <c r="HC18" s="37" t="e">
        <f>IF(AND(HC17&lt;&gt;0,HB17&lt;&gt;0),HC17-HB17,(IFERROR(VLOOKUP($B6,#REF!,7,FALSE),"")/30))</f>
        <v>#VALUE!</v>
      </c>
      <c r="HD18" s="37" t="e">
        <f>IF(AND(HD17&lt;&gt;0,HC17&lt;&gt;0),HD17-HC17,(IFERROR(VLOOKUP($B6,#REF!,7,FALSE),"")/30))</f>
        <v>#VALUE!</v>
      </c>
      <c r="HE18" s="37" t="e">
        <f>IF(AND(HE17&lt;&gt;0,HD17&lt;&gt;0),HE17-HD17,(IFERROR(VLOOKUP($B6,#REF!,7,FALSE),"")/30))</f>
        <v>#VALUE!</v>
      </c>
      <c r="HF18" s="37" t="e">
        <f>IF(AND(HF17&lt;&gt;0,HE17&lt;&gt;0),HF17-HE17,(IFERROR(VLOOKUP($B6,#REF!,7,FALSE),"")/30))</f>
        <v>#VALUE!</v>
      </c>
      <c r="HG18" s="37" t="e">
        <f>IF(AND(HG17&lt;&gt;0,HF17&lt;&gt;0),HG17-HF17,(IFERROR(VLOOKUP($B6,#REF!,7,FALSE),"")/30))</f>
        <v>#VALUE!</v>
      </c>
      <c r="HH18" s="37" t="e">
        <f>IF(AND(HH17&lt;&gt;0,HG17&lt;&gt;0),HH17-HG17,(IFERROR(VLOOKUP($B6,#REF!,7,FALSE),"")/30))</f>
        <v>#VALUE!</v>
      </c>
      <c r="HI18" s="37" t="e">
        <f>IF(AND(HI17&lt;&gt;0,HH17&lt;&gt;0),HI17-HH17,(IFERROR(VLOOKUP($B6,#REF!,7,FALSE),"")/30))</f>
        <v>#VALUE!</v>
      </c>
      <c r="HJ18" s="37" t="e">
        <f>IF(AND(HJ17&lt;&gt;0,HI17&lt;&gt;0),HJ17-HI17,(IFERROR(VLOOKUP($B6,#REF!,7,FALSE),"")/30))</f>
        <v>#VALUE!</v>
      </c>
      <c r="HK18" s="37" t="e">
        <f>IF(AND(HK17&lt;&gt;0,HJ17&lt;&gt;0),HK17-HJ17,(IFERROR(VLOOKUP($B6,#REF!,7,FALSE),"")/30))</f>
        <v>#VALUE!</v>
      </c>
      <c r="HL18" s="37" t="e">
        <f>IF(AND(HL17&lt;&gt;0,HK17&lt;&gt;0),HL17-HK17,(IFERROR(VLOOKUP($B6,#REF!,7,FALSE),"")/30))</f>
        <v>#VALUE!</v>
      </c>
      <c r="HM18" s="37" t="e">
        <f>IF(AND(HM17&lt;&gt;0,HL17&lt;&gt;0),HM17-HL17,(IFERROR(VLOOKUP($B6,#REF!,7,FALSE),"")/30))</f>
        <v>#VALUE!</v>
      </c>
      <c r="HN18" s="37" t="e">
        <f>IF(AND(HN17&lt;&gt;0,HM17&lt;&gt;0),HN17-HM17,(IFERROR(VLOOKUP($B6,#REF!,7,FALSE),"")/30))</f>
        <v>#VALUE!</v>
      </c>
      <c r="HO18" s="37" t="e">
        <f>IF(AND(HO17&lt;&gt;0,HN17&lt;&gt;0),HO17-HN17,(IFERROR(VLOOKUP($B6,#REF!,7,FALSE),"")/30))</f>
        <v>#VALUE!</v>
      </c>
      <c r="HP18" s="37" t="e">
        <f>IF(AND(HP17&lt;&gt;0,HO17&lt;&gt;0),HP17-HO17,(IFERROR(VLOOKUP($B6,#REF!,7,FALSE),"")/30))</f>
        <v>#VALUE!</v>
      </c>
      <c r="HQ18" s="37" t="e">
        <f>IF(AND(HQ17&lt;&gt;0,HP17&lt;&gt;0),HQ17-HP17,(IFERROR(VLOOKUP($B6,#REF!,7,FALSE),"")/30))</f>
        <v>#VALUE!</v>
      </c>
      <c r="HR18" s="37" t="e">
        <f>IF(AND(HR17&lt;&gt;0,HQ17&lt;&gt;0),HR17-HQ17,(IFERROR(VLOOKUP($B6,#REF!,7,FALSE),"")/30))</f>
        <v>#VALUE!</v>
      </c>
      <c r="HS18" s="37" t="e">
        <f>IF(AND(HS17&lt;&gt;0,HR17&lt;&gt;0),HS17-HR17,(IFERROR(VLOOKUP($B6,#REF!,7,FALSE),"")/30))</f>
        <v>#VALUE!</v>
      </c>
      <c r="HT18" s="37" t="e">
        <f>IF(AND(HT17&lt;&gt;0,HS17&lt;&gt;0),HT17-HS17,(IFERROR(VLOOKUP($B6,#REF!,7,FALSE),"")/30))</f>
        <v>#VALUE!</v>
      </c>
      <c r="HU18" s="37" t="e">
        <f>IF(AND(HU17&lt;&gt;0,HT17&lt;&gt;0),HU17-HT17,(IFERROR(VLOOKUP($B6,#REF!,7,FALSE),"")/30))</f>
        <v>#VALUE!</v>
      </c>
      <c r="HV18" s="37" t="e">
        <f>IF(AND(HV17&lt;&gt;0,HU17&lt;&gt;0),HV17-HU17,(IFERROR(VLOOKUP($B6,#REF!,7,FALSE),"")/30))</f>
        <v>#VALUE!</v>
      </c>
      <c r="HW18" s="37" t="e">
        <f>IF(AND(HW17&lt;&gt;0,HV17&lt;&gt;0),HW17-HV17,(IFERROR(VLOOKUP($B6,#REF!,7,FALSE),"")/30))</f>
        <v>#VALUE!</v>
      </c>
      <c r="HX18" s="37" t="e">
        <f>IF(AND(HX17&lt;&gt;0,HW17&lt;&gt;0),HX17-HW17,(IFERROR(VLOOKUP($B6,#REF!,7,FALSE),"")/30))</f>
        <v>#VALUE!</v>
      </c>
      <c r="HY18" s="37" t="e">
        <f>IF(AND(HY17&lt;&gt;0,HX17&lt;&gt;0),HY17-HX17,(IFERROR(VLOOKUP($B6,#REF!,7,FALSE),"")/30))</f>
        <v>#VALUE!</v>
      </c>
      <c r="HZ18" s="37" t="e">
        <f>IF(AND(HZ17&lt;&gt;0,HY17&lt;&gt;0),HZ17-HY17,(IFERROR(VLOOKUP($B6,#REF!,7,FALSE),"")/30))</f>
        <v>#VALUE!</v>
      </c>
      <c r="IA18" s="37" t="e">
        <f>IF(AND(IA17&lt;&gt;0,HZ17&lt;&gt;0),IA17-HZ17,(IFERROR(VLOOKUP($B6,#REF!,7,FALSE),"")/30))</f>
        <v>#VALUE!</v>
      </c>
      <c r="IB18" s="37" t="e">
        <f>IF(AND(IB17&lt;&gt;0,IA17&lt;&gt;0),IB17-IA17,(IFERROR(VLOOKUP($B6,#REF!,7,FALSE),"")/30))</f>
        <v>#VALUE!</v>
      </c>
      <c r="IC18" s="37" t="e">
        <f>IF(AND(IC17&lt;&gt;0,IB17&lt;&gt;0),IC17-IB17,(IFERROR(VLOOKUP($B6,#REF!,7,FALSE),"")/30))</f>
        <v>#VALUE!</v>
      </c>
      <c r="ID18" s="37" t="e">
        <f>IF(AND(ID17&lt;&gt;0,IC17&lt;&gt;0),ID17-IC17,(IFERROR(VLOOKUP($B6,#REF!,7,FALSE),"")/30))</f>
        <v>#VALUE!</v>
      </c>
      <c r="IE18" s="37" t="e">
        <f>IF(AND(IE17&lt;&gt;0,ID17&lt;&gt;0),IE17-ID17,(IFERROR(VLOOKUP($B6,#REF!,7,FALSE),"")/30))</f>
        <v>#VALUE!</v>
      </c>
      <c r="IF18" s="37" t="e">
        <f>IF(AND(IF17&lt;&gt;0,IE17&lt;&gt;0),IF17-IE17,(IFERROR(VLOOKUP($B6,#REF!,7,FALSE),"")/30))</f>
        <v>#VALUE!</v>
      </c>
      <c r="IG18" s="37" t="e">
        <f>IF(AND(IG17&lt;&gt;0,IF17&lt;&gt;0),IG17-IF17,(IFERROR(VLOOKUP($B6,#REF!,7,FALSE),"")/30))</f>
        <v>#VALUE!</v>
      </c>
      <c r="IH18" s="37" t="e">
        <f>IF(AND(IH17&lt;&gt;0,IG17&lt;&gt;0),IH17-IG17,(IFERROR(VLOOKUP($B6,#REF!,7,FALSE),"")/30))</f>
        <v>#VALUE!</v>
      </c>
      <c r="II18" s="37" t="e">
        <f>IF(AND(II17&lt;&gt;0,IH17&lt;&gt;0),II17-IH17,(IFERROR(VLOOKUP($B6,#REF!,7,FALSE),"")/30))</f>
        <v>#VALUE!</v>
      </c>
      <c r="IJ18" s="37" t="e">
        <f>IF(AND(IJ17&lt;&gt;0,II17&lt;&gt;0),IJ17-II17,(IFERROR(VLOOKUP($B6,#REF!,7,FALSE),"")/30))</f>
        <v>#VALUE!</v>
      </c>
      <c r="IK18" s="37" t="e">
        <f>IF(AND(IK17&lt;&gt;0,IJ17&lt;&gt;0),IK17-IJ17,(IFERROR(VLOOKUP($B6,#REF!,7,FALSE),"")/30))</f>
        <v>#VALUE!</v>
      </c>
      <c r="IL18" s="37" t="e">
        <f>IF(AND(IL17&lt;&gt;0,IK17&lt;&gt;0),IL17-IK17,(IFERROR(VLOOKUP($B6,#REF!,7,FALSE),"")/30))</f>
        <v>#VALUE!</v>
      </c>
      <c r="IM18" s="37" t="e">
        <f>IF(AND(IM17&lt;&gt;0,IL17&lt;&gt;0),IM17-IL17,(IFERROR(VLOOKUP($B6,#REF!,7,FALSE),"")/30))</f>
        <v>#VALUE!</v>
      </c>
      <c r="IN18" s="37" t="e">
        <f>IF(AND(IN17&lt;&gt;0,IM17&lt;&gt;0),IN17-IM17,(IFERROR(VLOOKUP($B6,#REF!,7,FALSE),"")/30))</f>
        <v>#VALUE!</v>
      </c>
      <c r="IO18" s="37" t="e">
        <f>IF(AND(IO17&lt;&gt;0,IN17&lt;&gt;0),IO17-IN17,(IFERROR(VLOOKUP($B6,#REF!,7,FALSE),"")/30))</f>
        <v>#VALUE!</v>
      </c>
      <c r="IP18" s="37" t="e">
        <f>IF(AND(IP17&lt;&gt;0,IO17&lt;&gt;0),IP17-IO17,(IFERROR(VLOOKUP($B6,#REF!,7,FALSE),"")/30))</f>
        <v>#VALUE!</v>
      </c>
      <c r="IQ18" s="37" t="e">
        <f>IF(AND(IQ17&lt;&gt;0,IP17&lt;&gt;0),IQ17-IP17,(IFERROR(VLOOKUP($B6,#REF!,7,FALSE),"")/30))</f>
        <v>#VALUE!</v>
      </c>
      <c r="IR18" s="37" t="e">
        <f>IF(AND(IR17&lt;&gt;0,IQ17&lt;&gt;0),IR17-IQ17,(IFERROR(VLOOKUP($B6,#REF!,7,FALSE),"")/30))</f>
        <v>#VALUE!</v>
      </c>
      <c r="IS18" s="37" t="e">
        <f>IF(AND(IS17&lt;&gt;0,IR17&lt;&gt;0),IS17-IR17,(IFERROR(VLOOKUP($B6,#REF!,7,FALSE),"")/30))</f>
        <v>#VALUE!</v>
      </c>
      <c r="IT18" s="37" t="e">
        <f>IF(AND(IT17&lt;&gt;0,IS17&lt;&gt;0),IT17-IS17,(IFERROR(VLOOKUP($B6,#REF!,7,FALSE),"")/30))</f>
        <v>#VALUE!</v>
      </c>
      <c r="IU18" s="37" t="e">
        <f>IF(AND(IU17&lt;&gt;0,IT17&lt;&gt;0),IU17-IT17,(IFERROR(VLOOKUP($B6,#REF!,7,FALSE),"")/30))</f>
        <v>#VALUE!</v>
      </c>
      <c r="IV18" s="37" t="e">
        <f>IF(AND(IV17&lt;&gt;0,IU17&lt;&gt;0),IV17-IU17,(IFERROR(VLOOKUP($B6,#REF!,7,FALSE),"")/30))</f>
        <v>#VALUE!</v>
      </c>
      <c r="IW18" s="37" t="e">
        <f>IF(AND(IW17&lt;&gt;0,IV17&lt;&gt;0),IW17-IV17,(IFERROR(VLOOKUP($B6,#REF!,7,FALSE),"")/30))</f>
        <v>#VALUE!</v>
      </c>
      <c r="IX18" s="37" t="e">
        <f>IF(AND(IX17&lt;&gt;0,IW17&lt;&gt;0),IX17-IW17,(IFERROR(VLOOKUP($B6,#REF!,7,FALSE),"")/30))</f>
        <v>#VALUE!</v>
      </c>
      <c r="IY18" s="37" t="e">
        <f>IF(AND(IY17&lt;&gt;0,IX17&lt;&gt;0),IY17-IX17,(IFERROR(VLOOKUP($B6,#REF!,7,FALSE),"")/30))</f>
        <v>#VALUE!</v>
      </c>
      <c r="IZ18" s="37" t="e">
        <f>IF(AND(IZ17&lt;&gt;0,IY17&lt;&gt;0),IZ17-IY17,(IFERROR(VLOOKUP($B6,#REF!,7,FALSE),"")/30))</f>
        <v>#VALUE!</v>
      </c>
      <c r="JA18" s="37" t="e">
        <f>IF(AND(JA17&lt;&gt;0,IZ17&lt;&gt;0),JA17-IZ17,(IFERROR(VLOOKUP($B6,#REF!,7,FALSE),"")/30))</f>
        <v>#VALUE!</v>
      </c>
      <c r="JB18" s="37" t="e">
        <f>IF(AND(JB17&lt;&gt;0,JA17&lt;&gt;0),JB17-JA17,(IFERROR(VLOOKUP($B6,#REF!,7,FALSE),"")/30))</f>
        <v>#VALUE!</v>
      </c>
      <c r="JC18" s="37" t="e">
        <f>IF(AND(JC17&lt;&gt;0,JB17&lt;&gt;0),JC17-JB17,(IFERROR(VLOOKUP($B6,#REF!,7,FALSE),"")/30))</f>
        <v>#VALUE!</v>
      </c>
      <c r="JD18" s="37" t="e">
        <f>IF(AND(JD17&lt;&gt;0,JC17&lt;&gt;0),JD17-JC17,(IFERROR(VLOOKUP($B6,#REF!,7,FALSE),"")/30))</f>
        <v>#VALUE!</v>
      </c>
      <c r="JE18" s="37" t="e">
        <f>IF(AND(JE17&lt;&gt;0,JD17&lt;&gt;0),JE17-JD17,(IFERROR(VLOOKUP($B6,#REF!,7,FALSE),"")/30))</f>
        <v>#VALUE!</v>
      </c>
      <c r="JF18" s="37" t="e">
        <f>IF(AND(JF17&lt;&gt;0,JE17&lt;&gt;0),JF17-JE17,(IFERROR(VLOOKUP($B6,#REF!,7,FALSE),"")/30))</f>
        <v>#VALUE!</v>
      </c>
      <c r="JG18" s="37" t="e">
        <f>IF(AND(JG17&lt;&gt;0,JF17&lt;&gt;0),JG17-JF17,(IFERROR(VLOOKUP($B6,#REF!,7,FALSE),"")/30))</f>
        <v>#VALUE!</v>
      </c>
      <c r="JH18" s="37" t="e">
        <f>IF(AND(JH17&lt;&gt;0,JG17&lt;&gt;0),JH17-JG17,(IFERROR(VLOOKUP($B6,#REF!,7,FALSE),"")/30))</f>
        <v>#VALUE!</v>
      </c>
      <c r="JI18" s="37" t="e">
        <f>IF(AND(JI17&lt;&gt;0,JH17&lt;&gt;0),JI17-JH17,(IFERROR(VLOOKUP($B6,#REF!,7,FALSE),"")/30))</f>
        <v>#VALUE!</v>
      </c>
      <c r="JJ18" s="37" t="e">
        <f>IF(AND(JJ17&lt;&gt;0,JI17&lt;&gt;0),JJ17-JI17,(IFERROR(VLOOKUP($B6,#REF!,7,FALSE),"")/30))</f>
        <v>#VALUE!</v>
      </c>
      <c r="JK18" s="37" t="e">
        <f>IF(AND(JK17&lt;&gt;0,JJ17&lt;&gt;0),JK17-JJ17,(IFERROR(VLOOKUP($B6,#REF!,7,FALSE),"")/30))</f>
        <v>#VALUE!</v>
      </c>
      <c r="JL18" s="37" t="e">
        <f>IF(AND(JL17&lt;&gt;0,JK17&lt;&gt;0),JL17-JK17,(IFERROR(VLOOKUP($B6,#REF!,7,FALSE),"")/30))</f>
        <v>#VALUE!</v>
      </c>
      <c r="JM18" s="37" t="e">
        <f>IF(AND(JM17&lt;&gt;0,JL17&lt;&gt;0),JM17-JL17,(IFERROR(VLOOKUP($B6,#REF!,7,FALSE),"")/30))</f>
        <v>#VALUE!</v>
      </c>
      <c r="JN18" s="37" t="e">
        <f>IF(AND(JN17&lt;&gt;0,JM17&lt;&gt;0),JN17-JM17,(IFERROR(VLOOKUP($B6,#REF!,7,FALSE),"")/30))</f>
        <v>#VALUE!</v>
      </c>
      <c r="JO18" s="37" t="e">
        <f>IF(AND(JO17&lt;&gt;0,JN17&lt;&gt;0),JO17-JN17,(IFERROR(VLOOKUP($B6,#REF!,7,FALSE),"")/30))</f>
        <v>#VALUE!</v>
      </c>
      <c r="JP18" s="37" t="e">
        <f>IF(AND(JP17&lt;&gt;0,JO17&lt;&gt;0),JP17-JO17,(IFERROR(VLOOKUP($B6,#REF!,7,FALSE),"")/30))</f>
        <v>#VALUE!</v>
      </c>
      <c r="JQ18" s="37" t="e">
        <f>IF(AND(JQ17&lt;&gt;0,JP17&lt;&gt;0),JQ17-JP17,(IFERROR(VLOOKUP($B6,#REF!,7,FALSE),"")/30))</f>
        <v>#VALUE!</v>
      </c>
      <c r="JR18" s="37" t="e">
        <f>IF(AND(JR17&lt;&gt;0,JQ17&lt;&gt;0),JR17-JQ17,(IFERROR(VLOOKUP($B6,#REF!,7,FALSE),"")/30))</f>
        <v>#VALUE!</v>
      </c>
      <c r="JS18" s="37" t="e">
        <f>IF(AND(JS17&lt;&gt;0,JR17&lt;&gt;0),JS17-JR17,(IFERROR(VLOOKUP($B6,#REF!,7,FALSE),"")/30))</f>
        <v>#VALUE!</v>
      </c>
      <c r="JT18" s="37" t="e">
        <f>IF(AND(JT17&lt;&gt;0,JS17&lt;&gt;0),JT17-JS17,(IFERROR(VLOOKUP($B6,#REF!,7,FALSE),"")/30))</f>
        <v>#VALUE!</v>
      </c>
      <c r="JU18" s="37" t="e">
        <f>IF(AND(JU17&lt;&gt;0,JT17&lt;&gt;0),JU17-JT17,(IFERROR(VLOOKUP($B6,#REF!,7,FALSE),"")/30))</f>
        <v>#VALUE!</v>
      </c>
      <c r="JV18" s="37" t="e">
        <f>IF(AND(JV17&lt;&gt;0,JU17&lt;&gt;0),JV17-JU17,(IFERROR(VLOOKUP($B6,#REF!,7,FALSE),"")/30))</f>
        <v>#VALUE!</v>
      </c>
      <c r="JW18" s="37" t="e">
        <f>IF(AND(JW17&lt;&gt;0,JV17&lt;&gt;0),JW17-JV17,(IFERROR(VLOOKUP($B6,#REF!,7,FALSE),"")/30))</f>
        <v>#VALUE!</v>
      </c>
      <c r="JX18" s="37" t="e">
        <f>IF(AND(JX17&lt;&gt;0,JW17&lt;&gt;0),JX17-JW17,(IFERROR(VLOOKUP($B6,#REF!,7,FALSE),"")/30))</f>
        <v>#VALUE!</v>
      </c>
      <c r="JY18" s="37" t="e">
        <f>IF(AND(JY17&lt;&gt;0,JX17&lt;&gt;0),JY17-JX17,(IFERROR(VLOOKUP($B6,#REF!,7,FALSE),"")/30))</f>
        <v>#VALUE!</v>
      </c>
      <c r="JZ18" s="37" t="e">
        <f>IF(AND(JZ17&lt;&gt;0,JY17&lt;&gt;0),JZ17-JY17,(IFERROR(VLOOKUP($B6,#REF!,7,FALSE),"")/30))</f>
        <v>#VALUE!</v>
      </c>
      <c r="KA18" s="37" t="e">
        <f>IF(AND(KA17&lt;&gt;0,JZ17&lt;&gt;0),KA17-JZ17,(IFERROR(VLOOKUP($B6,#REF!,7,FALSE),"")/30))</f>
        <v>#VALUE!</v>
      </c>
      <c r="KB18" s="37" t="e">
        <f>IF(AND(KB17&lt;&gt;0,KA17&lt;&gt;0),KB17-KA17,(IFERROR(VLOOKUP($B6,#REF!,7,FALSE),"")/30))</f>
        <v>#VALUE!</v>
      </c>
      <c r="KC18" s="37" t="e">
        <f>IF(AND(KC17&lt;&gt;0,KB17&lt;&gt;0),KC17-KB17,(IFERROR(VLOOKUP($B6,#REF!,7,FALSE),"")/30))</f>
        <v>#VALUE!</v>
      </c>
      <c r="KD18" s="37" t="e">
        <f>IF(AND(KD17&lt;&gt;0,KC17&lt;&gt;0),KD17-KC17,(IFERROR(VLOOKUP($B6,#REF!,7,FALSE),"")/30))</f>
        <v>#VALUE!</v>
      </c>
      <c r="KE18" s="37" t="e">
        <f>IF(AND(KE17&lt;&gt;0,KD17&lt;&gt;0),KE17-KD17,(IFERROR(VLOOKUP($B6,#REF!,7,FALSE),"")/30))</f>
        <v>#VALUE!</v>
      </c>
      <c r="KF18" s="37" t="e">
        <f>IF(AND(KF17&lt;&gt;0,KE17&lt;&gt;0),KF17-KE17,(IFERROR(VLOOKUP($B6,#REF!,7,FALSE),"")/30))</f>
        <v>#VALUE!</v>
      </c>
      <c r="KG18" s="37" t="e">
        <f>IF(AND(KG17&lt;&gt;0,KF17&lt;&gt;0),KG17-KF17,(IFERROR(VLOOKUP($B6,#REF!,7,FALSE),"")/30))</f>
        <v>#VALUE!</v>
      </c>
      <c r="KH18" s="37" t="e">
        <f>IF(AND(KH17&lt;&gt;0,KG17&lt;&gt;0),KH17-KG17,(IFERROR(VLOOKUP($B6,#REF!,7,FALSE),"")/30))</f>
        <v>#VALUE!</v>
      </c>
      <c r="KI18" s="37" t="e">
        <f>IF(AND(KI17&lt;&gt;0,KH17&lt;&gt;0),KI17-KH17,(IFERROR(VLOOKUP($B6,#REF!,7,FALSE),"")/30))</f>
        <v>#VALUE!</v>
      </c>
      <c r="KJ18" s="37" t="e">
        <f>IF(AND(KJ17&lt;&gt;0,KI17&lt;&gt;0),KJ17-KI17,(IFERROR(VLOOKUP($B6,#REF!,7,FALSE),"")/30))</f>
        <v>#VALUE!</v>
      </c>
      <c r="KK18" s="37" t="e">
        <f>IF(AND(KK17&lt;&gt;0,KJ17&lt;&gt;0),KK17-KJ17,(IFERROR(VLOOKUP($B6,#REF!,7,FALSE),"")/30))</f>
        <v>#VALUE!</v>
      </c>
      <c r="KL18" s="37" t="e">
        <f>IF(AND(KL17&lt;&gt;0,KK17&lt;&gt;0),KL17-KK17,(IFERROR(VLOOKUP($B6,#REF!,7,FALSE),"")/30))</f>
        <v>#VALUE!</v>
      </c>
      <c r="KM18" s="37" t="e">
        <f>IF(AND(KM17&lt;&gt;0,KL17&lt;&gt;0),KM17-KL17,(IFERROR(VLOOKUP($B6,#REF!,7,FALSE),"")/30))</f>
        <v>#VALUE!</v>
      </c>
      <c r="KN18" s="37" t="e">
        <f>IF(AND(KN17&lt;&gt;0,KM17&lt;&gt;0),KN17-KM17,(IFERROR(VLOOKUP($B6,#REF!,7,FALSE),"")/30))</f>
        <v>#VALUE!</v>
      </c>
      <c r="KO18" s="37" t="e">
        <f>IF(AND(KO17&lt;&gt;0,KN17&lt;&gt;0),KO17-KN17,(IFERROR(VLOOKUP($B6,#REF!,7,FALSE),"")/30))</f>
        <v>#VALUE!</v>
      </c>
      <c r="KP18" s="37" t="e">
        <f>IF(AND(KP17&lt;&gt;0,KO17&lt;&gt;0),KP17-KO17,(IFERROR(VLOOKUP($B6,#REF!,7,FALSE),"")/30))</f>
        <v>#VALUE!</v>
      </c>
      <c r="KQ18" s="37" t="e">
        <f>IF(AND(KQ17&lt;&gt;0,KP17&lt;&gt;0),KQ17-KP17,(IFERROR(VLOOKUP($B6,#REF!,7,FALSE),"")/30))</f>
        <v>#VALUE!</v>
      </c>
      <c r="KR18" s="37" t="e">
        <f>IF(AND(KR17&lt;&gt;0,KQ17&lt;&gt;0),KR17-KQ17,(IFERROR(VLOOKUP($B6,#REF!,7,FALSE),"")/30))</f>
        <v>#VALUE!</v>
      </c>
      <c r="KS18" s="37" t="e">
        <f>IF(AND(KS17&lt;&gt;0,KR17&lt;&gt;0),KS17-KR17,(IFERROR(VLOOKUP($B6,#REF!,7,FALSE),"")/30))</f>
        <v>#VALUE!</v>
      </c>
      <c r="KT18" s="37" t="e">
        <f>IF(AND(KT17&lt;&gt;0,KS17&lt;&gt;0),KT17-KS17,(IFERROR(VLOOKUP($B6,#REF!,7,FALSE),"")/30))</f>
        <v>#VALUE!</v>
      </c>
      <c r="KU18" s="37" t="e">
        <f>IF(AND(KU17&lt;&gt;0,KT17&lt;&gt;0),KU17-KT17,(IFERROR(VLOOKUP($B6,#REF!,7,FALSE),"")/30))</f>
        <v>#VALUE!</v>
      </c>
      <c r="KV18" s="37" t="e">
        <f>IF(AND(KV17&lt;&gt;0,KU17&lt;&gt;0),KV17-KU17,(IFERROR(VLOOKUP($B6,#REF!,7,FALSE),"")/30))</f>
        <v>#VALUE!</v>
      </c>
      <c r="KW18" s="37" t="e">
        <f>IF(AND(KW17&lt;&gt;0,KV17&lt;&gt;0),KW17-KV17,(IFERROR(VLOOKUP($B6,#REF!,7,FALSE),"")/30))</f>
        <v>#VALUE!</v>
      </c>
      <c r="KX18" s="37" t="e">
        <f>IF(AND(KX17&lt;&gt;0,KW17&lt;&gt;0),KX17-KW17,(IFERROR(VLOOKUP($B6,#REF!,7,FALSE),"")/30))</f>
        <v>#VALUE!</v>
      </c>
      <c r="KY18" s="37" t="e">
        <f>IF(AND(KY17&lt;&gt;0,KX17&lt;&gt;0),KY17-KX17,(IFERROR(VLOOKUP($B6,#REF!,7,FALSE),"")/30))</f>
        <v>#VALUE!</v>
      </c>
      <c r="KZ18" s="37" t="e">
        <f>IF(AND(KZ17&lt;&gt;0,KY17&lt;&gt;0),KZ17-KY17,(IFERROR(VLOOKUP($B6,#REF!,7,FALSE),"")/30))</f>
        <v>#VALUE!</v>
      </c>
      <c r="LA18" s="37" t="e">
        <f>IF(AND(LA17&lt;&gt;0,KZ17&lt;&gt;0),LA17-KZ17,(IFERROR(VLOOKUP($B6,#REF!,7,FALSE),"")/30))</f>
        <v>#VALUE!</v>
      </c>
      <c r="LB18" s="37" t="e">
        <f>IF(AND(LB17&lt;&gt;0,LA17&lt;&gt;0),LB17-LA17,(IFERROR(VLOOKUP($B6,#REF!,7,FALSE),"")/30))</f>
        <v>#VALUE!</v>
      </c>
      <c r="LC18" s="37" t="e">
        <f>IF(AND(LC17&lt;&gt;0,LB17&lt;&gt;0),LC17-LB17,(IFERROR(VLOOKUP($B6,#REF!,7,FALSE),"")/30))</f>
        <v>#VALUE!</v>
      </c>
      <c r="LD18" s="37" t="e">
        <f>IF(AND(LD17&lt;&gt;0,LC17&lt;&gt;0),LD17-LC17,(IFERROR(VLOOKUP($B6,#REF!,7,FALSE),"")/30))</f>
        <v>#VALUE!</v>
      </c>
      <c r="LE18" s="37" t="e">
        <f>IF(AND(LE17&lt;&gt;0,LD17&lt;&gt;0),LE17-LD17,(IFERROR(VLOOKUP($B6,#REF!,7,FALSE),"")/30))</f>
        <v>#VALUE!</v>
      </c>
      <c r="LF18" s="37" t="e">
        <f>IF(AND(LF17&lt;&gt;0,LE17&lt;&gt;0),LF17-LE17,(IFERROR(VLOOKUP($B6,#REF!,7,FALSE),"")/30))</f>
        <v>#VALUE!</v>
      </c>
      <c r="LG18" s="37" t="e">
        <f>IF(AND(LG17&lt;&gt;0,LF17&lt;&gt;0),LG17-LF17,(IFERROR(VLOOKUP($B6,#REF!,7,FALSE),"")/30))</f>
        <v>#VALUE!</v>
      </c>
      <c r="LH18" s="37" t="e">
        <f>IF(AND(LH17&lt;&gt;0,LG17&lt;&gt;0),LH17-LG17,(IFERROR(VLOOKUP($B6,#REF!,7,FALSE),"")/30))</f>
        <v>#VALUE!</v>
      </c>
      <c r="LI18" s="37" t="e">
        <f>IF(AND(LI17&lt;&gt;0,LH17&lt;&gt;0),LI17-LH17,(IFERROR(VLOOKUP($B6,#REF!,7,FALSE),"")/30))</f>
        <v>#VALUE!</v>
      </c>
      <c r="LJ18" s="37" t="e">
        <f>IF(AND(LJ17&lt;&gt;0,LI17&lt;&gt;0),LJ17-LI17,(IFERROR(VLOOKUP($B6,#REF!,7,FALSE),"")/30))</f>
        <v>#VALUE!</v>
      </c>
      <c r="LK18" s="37" t="e">
        <f>IF(AND(LK17&lt;&gt;0,LJ17&lt;&gt;0),LK17-LJ17,(IFERROR(VLOOKUP($B6,#REF!,7,FALSE),"")/30))</f>
        <v>#VALUE!</v>
      </c>
      <c r="LL18" s="37" t="e">
        <f>IF(AND(LL17&lt;&gt;0,LK17&lt;&gt;0),LL17-LK17,(IFERROR(VLOOKUP($B6,#REF!,7,FALSE),"")/30))</f>
        <v>#VALUE!</v>
      </c>
      <c r="LM18" s="37" t="e">
        <f>IF(AND(LM17&lt;&gt;0,LL17&lt;&gt;0),LM17-LL17,(IFERROR(VLOOKUP($B6,#REF!,7,FALSE),"")/30))</f>
        <v>#VALUE!</v>
      </c>
      <c r="LN18" s="37" t="e">
        <f>IF(AND(LN17&lt;&gt;0,LM17&lt;&gt;0),LN17-LM17,(IFERROR(VLOOKUP($B6,#REF!,7,FALSE),"")/30))</f>
        <v>#VALUE!</v>
      </c>
      <c r="LO18" s="37" t="e">
        <f>IF(AND(LO17&lt;&gt;0,LN17&lt;&gt;0),LO17-LN17,(IFERROR(VLOOKUP($B6,#REF!,7,FALSE),"")/30))</f>
        <v>#VALUE!</v>
      </c>
      <c r="LP18" s="37" t="e">
        <f>IF(AND(LP17&lt;&gt;0,LO17&lt;&gt;0),LP17-LO17,(IFERROR(VLOOKUP($B6,#REF!,7,FALSE),"")/30))</f>
        <v>#VALUE!</v>
      </c>
      <c r="LQ18" s="37" t="e">
        <f>IF(AND(LQ17&lt;&gt;0,LP17&lt;&gt;0),LQ17-LP17,(IFERROR(VLOOKUP($B6,#REF!,7,FALSE),"")/30))</f>
        <v>#VALUE!</v>
      </c>
      <c r="LR18" s="37" t="e">
        <f>IF(AND(LR17&lt;&gt;0,LQ17&lt;&gt;0),LR17-LQ17,(IFERROR(VLOOKUP($B6,#REF!,7,FALSE),"")/30))</f>
        <v>#VALUE!</v>
      </c>
      <c r="LS18" s="37" t="e">
        <f>IF(AND(LS17&lt;&gt;0,LR17&lt;&gt;0),LS17-LR17,(IFERROR(VLOOKUP($B6,#REF!,7,FALSE),"")/30))</f>
        <v>#VALUE!</v>
      </c>
      <c r="LT18" s="37" t="e">
        <f>IF(AND(LT17&lt;&gt;0,LS17&lt;&gt;0),LT17-LS17,(IFERROR(VLOOKUP($B6,#REF!,7,FALSE),"")/30))</f>
        <v>#VALUE!</v>
      </c>
      <c r="LU18" s="37" t="e">
        <f>IF(AND(LU17&lt;&gt;0,LT17&lt;&gt;0),LU17-LT17,(IFERROR(VLOOKUP($B6,#REF!,7,FALSE),"")/30))</f>
        <v>#VALUE!</v>
      </c>
      <c r="LV18" s="37" t="e">
        <f>IF(AND(LV17&lt;&gt;0,LU17&lt;&gt;0),LV17-LU17,(IFERROR(VLOOKUP($B6,#REF!,7,FALSE),"")/30))</f>
        <v>#VALUE!</v>
      </c>
      <c r="LW18" s="37" t="e">
        <f>IF(AND(LW17&lt;&gt;0,LV17&lt;&gt;0),LW17-LV17,(IFERROR(VLOOKUP($B6,#REF!,7,FALSE),"")/30))</f>
        <v>#VALUE!</v>
      </c>
      <c r="LX18" s="37" t="e">
        <f>IF(AND(LX17&lt;&gt;0,LW17&lt;&gt;0),LX17-LW17,(IFERROR(VLOOKUP($B6,#REF!,7,FALSE),"")/30))</f>
        <v>#VALUE!</v>
      </c>
      <c r="LY18" s="37" t="e">
        <f>IF(AND(LY17&lt;&gt;0,LX17&lt;&gt;0),LY17-LX17,(IFERROR(VLOOKUP($B6,#REF!,7,FALSE),"")/30))</f>
        <v>#VALUE!</v>
      </c>
      <c r="LZ18" s="37" t="e">
        <f>IF(AND(LZ17&lt;&gt;0,LY17&lt;&gt;0),LZ17-LY17,(IFERROR(VLOOKUP($B6,#REF!,7,FALSE),"")/30))</f>
        <v>#VALUE!</v>
      </c>
      <c r="MA18" s="37" t="e">
        <f>IF(AND(MA17&lt;&gt;0,LZ17&lt;&gt;0),MA17-LZ17,(IFERROR(VLOOKUP($B6,#REF!,7,FALSE),"")/30))</f>
        <v>#VALUE!</v>
      </c>
      <c r="MB18" s="37" t="e">
        <f>IF(AND(MB17&lt;&gt;0,MA17&lt;&gt;0),MB17-MA17,(IFERROR(VLOOKUP($B6,#REF!,7,FALSE),"")/30))</f>
        <v>#VALUE!</v>
      </c>
      <c r="MC18" s="37" t="e">
        <f>IF(AND(MC17&lt;&gt;0,MB17&lt;&gt;0),MC17-MB17,(IFERROR(VLOOKUP($B6,#REF!,7,FALSE),"")/30))</f>
        <v>#VALUE!</v>
      </c>
      <c r="MD18" s="37" t="e">
        <f>IF(AND(MD17&lt;&gt;0,MC17&lt;&gt;0),MD17-MC17,(IFERROR(VLOOKUP($B6,#REF!,7,FALSE),"")/30))</f>
        <v>#VALUE!</v>
      </c>
      <c r="ME18" s="37" t="e">
        <f>IF(AND(ME17&lt;&gt;0,MD17&lt;&gt;0),ME17-MD17,(IFERROR(VLOOKUP($B6,#REF!,7,FALSE),"")/30))</f>
        <v>#VALUE!</v>
      </c>
      <c r="MF18" s="37" t="e">
        <f>IF(AND(MF17&lt;&gt;0,ME17&lt;&gt;0),MF17-ME17,(IFERROR(VLOOKUP($B6,#REF!,7,FALSE),"")/30))</f>
        <v>#VALUE!</v>
      </c>
      <c r="MG18" s="37" t="e">
        <f>IF(AND(MG17&lt;&gt;0,MF17&lt;&gt;0),MG17-MF17,(IFERROR(VLOOKUP($B6,#REF!,7,FALSE),"")/30))</f>
        <v>#VALUE!</v>
      </c>
      <c r="MH18" s="37" t="e">
        <f>IF(AND(MH17&lt;&gt;0,MG17&lt;&gt;0),MH17-MG17,(IFERROR(VLOOKUP($B6,#REF!,7,FALSE),"")/30))</f>
        <v>#VALUE!</v>
      </c>
      <c r="MI18" s="37" t="e">
        <f>IF(AND(MI17&lt;&gt;0,MH17&lt;&gt;0),MI17-MH17,(IFERROR(VLOOKUP($B6,#REF!,7,FALSE),"")/30))</f>
        <v>#VALUE!</v>
      </c>
      <c r="MJ18" s="37" t="e">
        <f>IF(AND(MJ17&lt;&gt;0,MI17&lt;&gt;0),MJ17-MI17,(IFERROR(VLOOKUP($B6,#REF!,7,FALSE),"")/30))</f>
        <v>#VALUE!</v>
      </c>
      <c r="MK18" s="37" t="e">
        <f>IF(AND(MK17&lt;&gt;0,MJ17&lt;&gt;0),MK17-MJ17,(IFERROR(VLOOKUP($B6,#REF!,7,FALSE),"")/30))</f>
        <v>#VALUE!</v>
      </c>
      <c r="ML18" s="37" t="e">
        <f>IF(AND(ML17&lt;&gt;0,MK17&lt;&gt;0),ML17-MK17,(IFERROR(VLOOKUP($B6,#REF!,7,FALSE),"")/30))</f>
        <v>#VALUE!</v>
      </c>
      <c r="MM18" s="37" t="e">
        <f>IF(AND(MM17&lt;&gt;0,ML17&lt;&gt;0),MM17-ML17,(IFERROR(VLOOKUP($B6,#REF!,7,FALSE),"")/30))</f>
        <v>#VALUE!</v>
      </c>
      <c r="MN18" s="37" t="e">
        <f>IF(AND(MN17&lt;&gt;0,MM17&lt;&gt;0),MN17-MM17,(IFERROR(VLOOKUP($B6,#REF!,7,FALSE),"")/30))</f>
        <v>#VALUE!</v>
      </c>
      <c r="MO18" s="37" t="e">
        <f>IF(AND(MO17&lt;&gt;0,MN17&lt;&gt;0),MO17-MN17,(IFERROR(VLOOKUP($B6,#REF!,7,FALSE),"")/30))</f>
        <v>#VALUE!</v>
      </c>
      <c r="MP18" s="37" t="e">
        <f>IF(AND(MP17&lt;&gt;0,MO17&lt;&gt;0),MP17-MO17,(IFERROR(VLOOKUP($B6,#REF!,7,FALSE),"")/30))</f>
        <v>#VALUE!</v>
      </c>
      <c r="MQ18" s="37" t="e">
        <f>IF(AND(MQ17&lt;&gt;0,MP17&lt;&gt;0),MQ17-MP17,(IFERROR(VLOOKUP($B6,#REF!,7,FALSE),"")/30))</f>
        <v>#VALUE!</v>
      </c>
      <c r="MR18" s="37" t="e">
        <f>IF(AND(MR17&lt;&gt;0,MQ17&lt;&gt;0),MR17-MQ17,(IFERROR(VLOOKUP($B6,#REF!,7,FALSE),"")/30))</f>
        <v>#VALUE!</v>
      </c>
      <c r="MS18" s="37" t="e">
        <f>IF(AND(MS17&lt;&gt;0,MR17&lt;&gt;0),MS17-MR17,(IFERROR(VLOOKUP($B6,#REF!,7,FALSE),"")/30))</f>
        <v>#VALUE!</v>
      </c>
      <c r="MT18" s="37" t="e">
        <f>IF(AND(MT17&lt;&gt;0,MS17&lt;&gt;0),MT17-MS17,(IFERROR(VLOOKUP($B6,#REF!,7,FALSE),"")/30))</f>
        <v>#VALUE!</v>
      </c>
      <c r="MU18" s="37" t="e">
        <f>IF(AND(MU17&lt;&gt;0,MT17&lt;&gt;0),MU17-MT17,(IFERROR(VLOOKUP($B6,#REF!,7,FALSE),"")/30))</f>
        <v>#VALUE!</v>
      </c>
      <c r="MV18" s="37" t="e">
        <f>IF(AND(MV17&lt;&gt;0,MU17&lt;&gt;0),MV17-MU17,(IFERROR(VLOOKUP($B6,#REF!,7,FALSE),"")/30))</f>
        <v>#VALUE!</v>
      </c>
      <c r="MW18" s="37" t="e">
        <f>IF(AND(MW17&lt;&gt;0,MV17&lt;&gt;0),MW17-MV17,(IFERROR(VLOOKUP($B6,#REF!,7,FALSE),"")/30))</f>
        <v>#VALUE!</v>
      </c>
      <c r="MX18" s="37" t="e">
        <f>IF(AND(MX17&lt;&gt;0,MW17&lt;&gt;0),MX17-MW17,(IFERROR(VLOOKUP($B6,#REF!,7,FALSE),"")/30))</f>
        <v>#VALUE!</v>
      </c>
      <c r="MY18" s="37" t="e">
        <f>IF(AND(MY17&lt;&gt;0,MX17&lt;&gt;0),MY17-MX17,(IFERROR(VLOOKUP($B6,#REF!,7,FALSE),"")/30))</f>
        <v>#VALUE!</v>
      </c>
      <c r="MZ18" s="37" t="e">
        <f>IF(AND(MZ17&lt;&gt;0,MY17&lt;&gt;0),MZ17-MY17,(IFERROR(VLOOKUP($B6,#REF!,7,FALSE),"")/30))</f>
        <v>#VALUE!</v>
      </c>
      <c r="NA18" s="37" t="e">
        <f>IF(AND(NA17&lt;&gt;0,MZ17&lt;&gt;0),NA17-MZ17,(IFERROR(VLOOKUP($B6,#REF!,7,FALSE),"")/30))</f>
        <v>#VALUE!</v>
      </c>
      <c r="NB18" s="37" t="e">
        <f>IF(AND(NB17&lt;&gt;0,NA17&lt;&gt;0),NB17-NA17,(IFERROR(VLOOKUP($B6,#REF!,7,FALSE),"")/30))</f>
        <v>#VALUE!</v>
      </c>
      <c r="NC18" s="37" t="e">
        <f>IF(AND(NC17&lt;&gt;0,NB17&lt;&gt;0),NC17-NB17,(IFERROR(VLOOKUP($B6,#REF!,7,FALSE),"")/30))</f>
        <v>#VALUE!</v>
      </c>
      <c r="ND18" s="37" t="e">
        <f>IF(AND(ND17&lt;&gt;0,NC17&lt;&gt;0),ND17-NC17,(IFERROR(VLOOKUP($B6,#REF!,7,FALSE),"")/30))</f>
        <v>#VALUE!</v>
      </c>
      <c r="NE18" s="37" t="e">
        <f>IF(AND(NE17&lt;&gt;0,ND17&lt;&gt;0),NE17-ND17,(IFERROR(VLOOKUP($B6,#REF!,7,FALSE),"")/30))</f>
        <v>#VALUE!</v>
      </c>
      <c r="NF18" s="37" t="e">
        <f>IF(AND(NF17&lt;&gt;0,NE17&lt;&gt;0),NF17-NE17,(IFERROR(VLOOKUP($B6,#REF!,7,FALSE),"")/30))</f>
        <v>#VALUE!</v>
      </c>
      <c r="NG18" s="37" t="e">
        <f>IF(AND(NG17&lt;&gt;0,NF17&lt;&gt;0),NG17-NF17,(IFERROR(VLOOKUP($B6,#REF!,7,FALSE),"")/30))</f>
        <v>#VALUE!</v>
      </c>
      <c r="NH18" s="37" t="e">
        <f>IF(AND(NH17&lt;&gt;0,NG17&lt;&gt;0),NH17-NG17,(IFERROR(VLOOKUP($B6,#REF!,7,FALSE),"")/30))</f>
        <v>#VALUE!</v>
      </c>
      <c r="NI18" s="37" t="e">
        <f>IF(AND(NI17&lt;&gt;0,NH17&lt;&gt;0),NI17-NH17,(IFERROR(VLOOKUP($B6,#REF!,7,FALSE),"")/30))</f>
        <v>#VALUE!</v>
      </c>
    </row>
    <row r="19" spans="1:373" s="39" customFormat="1" ht="15" thickBot="1" x14ac:dyDescent="0.25">
      <c r="A19" s="19" t="str">
        <f>IFERROR(VLOOKUP(B19,#REF!,2,FALSE)," ")</f>
        <v xml:space="preserve"> </v>
      </c>
      <c r="B19" s="20">
        <v>70642</v>
      </c>
      <c r="C19" s="1053" t="str">
        <f>IFERROR(VLOOKUP(B19,Claves!A:G,4,FALSE)," ")</f>
        <v>PNL PANTY NATURALS LARGO 14X20</v>
      </c>
      <c r="D19" s="1053"/>
      <c r="E19" s="1053"/>
      <c r="F19" s="1054"/>
      <c r="G19" s="81">
        <v>0</v>
      </c>
      <c r="H19" s="28">
        <f t="shared" ref="H19:AK19" si="18">H30/H$4</f>
        <v>0</v>
      </c>
      <c r="I19" s="28">
        <f t="shared" si="18"/>
        <v>0</v>
      </c>
      <c r="J19" s="28">
        <f t="shared" si="18"/>
        <v>60</v>
      </c>
      <c r="K19" s="28">
        <f t="shared" si="18"/>
        <v>57</v>
      </c>
      <c r="L19" s="28">
        <f t="shared" si="18"/>
        <v>60</v>
      </c>
      <c r="M19" s="28">
        <f t="shared" si="18"/>
        <v>52</v>
      </c>
      <c r="N19" s="28">
        <f t="shared" si="18"/>
        <v>76.45714285714287</v>
      </c>
      <c r="O19" s="28">
        <f t="shared" si="18"/>
        <v>0</v>
      </c>
      <c r="P19" s="28">
        <f t="shared" si="18"/>
        <v>0</v>
      </c>
      <c r="Q19" s="28">
        <f t="shared" si="18"/>
        <v>94.320000000000007</v>
      </c>
      <c r="R19" s="28">
        <f t="shared" si="18"/>
        <v>93.890909090909091</v>
      </c>
      <c r="S19" s="28">
        <f t="shared" si="18"/>
        <v>89.066666666666663</v>
      </c>
      <c r="T19" s="28">
        <f t="shared" si="18"/>
        <v>90.523076923076914</v>
      </c>
      <c r="U19" s="28">
        <f t="shared" si="18"/>
        <v>84.05714285714285</v>
      </c>
      <c r="V19" s="28">
        <f t="shared" si="18"/>
        <v>0</v>
      </c>
      <c r="W19" s="28">
        <f t="shared" si="18"/>
        <v>0</v>
      </c>
      <c r="X19" s="28">
        <f t="shared" si="18"/>
        <v>106.25882352941177</v>
      </c>
      <c r="Y19" s="28">
        <f t="shared" si="18"/>
        <v>106.17777777777778</v>
      </c>
      <c r="Z19" s="28">
        <f t="shared" si="18"/>
        <v>101.85263157894735</v>
      </c>
      <c r="AA19" s="28">
        <f t="shared" si="18"/>
        <v>107.55999999999999</v>
      </c>
      <c r="AB19" s="28">
        <f t="shared" si="18"/>
        <v>115.0095238095238</v>
      </c>
      <c r="AC19" s="28">
        <f t="shared" si="18"/>
        <v>0</v>
      </c>
      <c r="AD19" s="28">
        <f t="shared" si="18"/>
        <v>0</v>
      </c>
      <c r="AE19" s="28">
        <f t="shared" si="18"/>
        <v>131.66666666666666</v>
      </c>
      <c r="AF19" s="28">
        <f t="shared" si="18"/>
        <v>139.36000000000001</v>
      </c>
      <c r="AG19" s="28">
        <f t="shared" si="18"/>
        <v>134.33846153846156</v>
      </c>
      <c r="AH19" s="28">
        <f t="shared" si="18"/>
        <v>137.80740740740742</v>
      </c>
      <c r="AI19" s="28">
        <f t="shared" si="18"/>
        <v>0</v>
      </c>
      <c r="AJ19" s="28">
        <f t="shared" si="18"/>
        <v>0</v>
      </c>
      <c r="AK19" s="28">
        <f t="shared" si="18"/>
        <v>0</v>
      </c>
      <c r="AL19" s="28">
        <f>AL30/AL$4</f>
        <v>196.18064516129033</v>
      </c>
      <c r="AM19" s="28">
        <v>0</v>
      </c>
      <c r="AN19" s="28">
        <v>0</v>
      </c>
      <c r="AO19" s="28">
        <v>0</v>
      </c>
      <c r="AP19" s="28">
        <v>0</v>
      </c>
      <c r="AQ19" s="28">
        <v>0</v>
      </c>
      <c r="AR19" s="28">
        <v>0</v>
      </c>
      <c r="AS19" s="28">
        <v>0</v>
      </c>
      <c r="AT19" s="28">
        <v>0</v>
      </c>
      <c r="AU19" s="28">
        <v>0</v>
      </c>
      <c r="AV19" s="28">
        <v>0</v>
      </c>
      <c r="AW19" s="28">
        <v>0</v>
      </c>
      <c r="AX19" s="28">
        <v>0</v>
      </c>
      <c r="AY19" s="28">
        <v>0</v>
      </c>
      <c r="AZ19" s="28">
        <v>0</v>
      </c>
      <c r="BA19" s="28">
        <v>0</v>
      </c>
      <c r="BB19" s="28">
        <v>0</v>
      </c>
      <c r="BC19" s="28">
        <v>0</v>
      </c>
      <c r="BD19" s="28">
        <v>0</v>
      </c>
      <c r="BE19" s="28">
        <v>0</v>
      </c>
      <c r="BF19" s="28">
        <v>0</v>
      </c>
      <c r="BG19" s="28">
        <v>0</v>
      </c>
      <c r="BH19" s="28">
        <v>0</v>
      </c>
      <c r="BI19" s="28">
        <v>0</v>
      </c>
      <c r="BJ19" s="28">
        <v>0</v>
      </c>
      <c r="BK19" s="28">
        <v>0</v>
      </c>
      <c r="BL19" s="28">
        <v>0</v>
      </c>
      <c r="BM19" s="28">
        <v>0</v>
      </c>
      <c r="BN19" s="28">
        <v>0</v>
      </c>
      <c r="BO19" s="28">
        <v>0</v>
      </c>
      <c r="BP19" s="28">
        <f t="shared" ref="BP19:EA19" si="19">BP30/BP$4</f>
        <v>5210.3999999999996</v>
      </c>
      <c r="BQ19" s="28">
        <f t="shared" si="19"/>
        <v>0</v>
      </c>
      <c r="BR19" s="28">
        <f t="shared" si="19"/>
        <v>17.866666666666667</v>
      </c>
      <c r="BS19" s="28">
        <f t="shared" si="19"/>
        <v>13.4</v>
      </c>
      <c r="BT19" s="28">
        <f t="shared" si="19"/>
        <v>0</v>
      </c>
      <c r="BU19" s="28">
        <f t="shared" si="19"/>
        <v>0</v>
      </c>
      <c r="BV19" s="28">
        <f t="shared" si="19"/>
        <v>87.428571428571431</v>
      </c>
      <c r="BW19" s="28">
        <f t="shared" si="19"/>
        <v>143.9</v>
      </c>
      <c r="BX19" s="28">
        <f t="shared" si="19"/>
        <v>148</v>
      </c>
      <c r="BY19" s="28">
        <f t="shared" si="19"/>
        <v>163.35999999999999</v>
      </c>
      <c r="BZ19" s="28">
        <f t="shared" si="19"/>
        <v>152.07272727272726</v>
      </c>
      <c r="CA19" s="28">
        <f t="shared" si="19"/>
        <v>0</v>
      </c>
      <c r="CB19" s="28">
        <f t="shared" si="19"/>
        <v>0</v>
      </c>
      <c r="CC19" s="28">
        <f t="shared" si="19"/>
        <v>149.94285714285712</v>
      </c>
      <c r="CD19" s="28">
        <f t="shared" si="19"/>
        <v>159.14666666666665</v>
      </c>
      <c r="CE19" s="28">
        <f t="shared" si="19"/>
        <v>149.19999999999999</v>
      </c>
      <c r="CF19" s="28">
        <f t="shared" si="19"/>
        <v>164</v>
      </c>
      <c r="CG19" s="28">
        <f t="shared" si="19"/>
        <v>161.28888888888889</v>
      </c>
      <c r="CH19" s="28">
        <f t="shared" si="19"/>
        <v>0</v>
      </c>
      <c r="CI19" s="28">
        <f t="shared" si="19"/>
        <v>0</v>
      </c>
      <c r="CJ19" s="28">
        <f t="shared" si="19"/>
        <v>162.70476190476191</v>
      </c>
      <c r="CK19" s="28">
        <f t="shared" si="19"/>
        <v>155.27272727272728</v>
      </c>
      <c r="CL19" s="28">
        <f t="shared" si="19"/>
        <v>167.30434782608697</v>
      </c>
      <c r="CM19" s="28">
        <f t="shared" si="19"/>
        <v>166.93333333333334</v>
      </c>
      <c r="CN19" s="28">
        <f t="shared" si="19"/>
        <v>0</v>
      </c>
      <c r="CO19" s="28">
        <f t="shared" si="19"/>
        <v>0</v>
      </c>
      <c r="CP19" s="28">
        <f t="shared" si="19"/>
        <v>0</v>
      </c>
      <c r="CQ19" s="28">
        <f t="shared" si="19"/>
        <v>0</v>
      </c>
      <c r="CR19" s="28">
        <f t="shared" si="19"/>
        <v>0</v>
      </c>
      <c r="CS19" s="28">
        <f t="shared" si="19"/>
        <v>0</v>
      </c>
      <c r="CT19" s="28">
        <f t="shared" si="19"/>
        <v>110.21935483870968</v>
      </c>
      <c r="CU19" s="28">
        <f t="shared" si="19"/>
        <v>0</v>
      </c>
      <c r="CV19" s="28">
        <f t="shared" si="19"/>
        <v>0</v>
      </c>
      <c r="CW19" s="28">
        <f t="shared" si="19"/>
        <v>0</v>
      </c>
      <c r="CX19" s="28">
        <f t="shared" si="19"/>
        <v>0</v>
      </c>
      <c r="CY19" s="28">
        <f t="shared" si="19"/>
        <v>0</v>
      </c>
      <c r="CZ19" s="28">
        <f t="shared" si="19"/>
        <v>0</v>
      </c>
      <c r="DA19" s="28">
        <f t="shared" si="19"/>
        <v>0</v>
      </c>
      <c r="DB19" s="28">
        <f t="shared" si="19"/>
        <v>0</v>
      </c>
      <c r="DC19" s="28">
        <f t="shared" si="19"/>
        <v>0</v>
      </c>
      <c r="DD19" s="28">
        <f t="shared" si="19"/>
        <v>0</v>
      </c>
      <c r="DE19" s="28">
        <f t="shared" si="19"/>
        <v>0</v>
      </c>
      <c r="DF19" s="28">
        <f t="shared" si="19"/>
        <v>0</v>
      </c>
      <c r="DG19" s="28">
        <f t="shared" si="19"/>
        <v>0</v>
      </c>
      <c r="DH19" s="28">
        <f t="shared" si="19"/>
        <v>0</v>
      </c>
      <c r="DI19" s="28">
        <f t="shared" si="19"/>
        <v>0</v>
      </c>
      <c r="DJ19" s="28">
        <f t="shared" si="19"/>
        <v>0</v>
      </c>
      <c r="DK19" s="28">
        <f t="shared" si="19"/>
        <v>0</v>
      </c>
      <c r="DL19" s="28">
        <f t="shared" si="19"/>
        <v>0</v>
      </c>
      <c r="DM19" s="28">
        <f t="shared" si="19"/>
        <v>0</v>
      </c>
      <c r="DN19" s="28">
        <f t="shared" si="19"/>
        <v>0</v>
      </c>
      <c r="DO19" s="28">
        <f t="shared" si="19"/>
        <v>0</v>
      </c>
      <c r="DP19" s="28">
        <f t="shared" si="19"/>
        <v>0</v>
      </c>
      <c r="DQ19" s="28">
        <f t="shared" si="19"/>
        <v>0</v>
      </c>
      <c r="DR19" s="28">
        <f t="shared" si="19"/>
        <v>0</v>
      </c>
      <c r="DS19" s="28">
        <f t="shared" si="19"/>
        <v>0</v>
      </c>
      <c r="DT19" s="28">
        <f t="shared" si="19"/>
        <v>0</v>
      </c>
      <c r="DU19" s="28">
        <f t="shared" si="19"/>
        <v>0</v>
      </c>
      <c r="DV19" s="28">
        <f t="shared" si="19"/>
        <v>0</v>
      </c>
      <c r="DW19" s="28">
        <f t="shared" si="19"/>
        <v>0</v>
      </c>
      <c r="DX19" s="28">
        <f t="shared" si="19"/>
        <v>0</v>
      </c>
      <c r="DY19" s="28">
        <f t="shared" si="19"/>
        <v>0</v>
      </c>
      <c r="DZ19" s="28">
        <f t="shared" si="19"/>
        <v>0</v>
      </c>
      <c r="EA19" s="28">
        <f t="shared" si="19"/>
        <v>0</v>
      </c>
      <c r="EB19" s="28">
        <f t="shared" ref="EB19:GM19" si="20">EB30/EB$4</f>
        <v>0</v>
      </c>
      <c r="EC19" s="28">
        <f t="shared" si="20"/>
        <v>0</v>
      </c>
      <c r="ED19" s="28">
        <f t="shared" si="20"/>
        <v>0</v>
      </c>
      <c r="EE19" s="28">
        <f t="shared" si="20"/>
        <v>0</v>
      </c>
      <c r="EF19" s="28">
        <f t="shared" si="20"/>
        <v>0</v>
      </c>
      <c r="EG19" s="28">
        <f t="shared" si="20"/>
        <v>0</v>
      </c>
      <c r="EH19" s="28">
        <f t="shared" si="20"/>
        <v>0</v>
      </c>
      <c r="EI19" s="28">
        <f t="shared" si="20"/>
        <v>0</v>
      </c>
      <c r="EJ19" s="28">
        <f t="shared" si="20"/>
        <v>0</v>
      </c>
      <c r="EK19" s="28">
        <f t="shared" si="20"/>
        <v>0</v>
      </c>
      <c r="EL19" s="28">
        <f t="shared" si="20"/>
        <v>0</v>
      </c>
      <c r="EM19" s="28">
        <f t="shared" si="20"/>
        <v>0</v>
      </c>
      <c r="EN19" s="28">
        <f t="shared" si="20"/>
        <v>0</v>
      </c>
      <c r="EO19" s="28">
        <f t="shared" si="20"/>
        <v>0</v>
      </c>
      <c r="EP19" s="28">
        <f t="shared" si="20"/>
        <v>0</v>
      </c>
      <c r="EQ19" s="28">
        <f t="shared" si="20"/>
        <v>0</v>
      </c>
      <c r="ER19" s="28">
        <f t="shared" si="20"/>
        <v>0</v>
      </c>
      <c r="ES19" s="28">
        <f t="shared" si="20"/>
        <v>0</v>
      </c>
      <c r="ET19" s="28">
        <f t="shared" si="20"/>
        <v>0</v>
      </c>
      <c r="EU19" s="28">
        <f t="shared" si="20"/>
        <v>0</v>
      </c>
      <c r="EV19" s="28">
        <f t="shared" si="20"/>
        <v>0</v>
      </c>
      <c r="EW19" s="28">
        <f t="shared" si="20"/>
        <v>0</v>
      </c>
      <c r="EX19" s="28">
        <f t="shared" si="20"/>
        <v>0</v>
      </c>
      <c r="EY19" s="28">
        <f t="shared" si="20"/>
        <v>0</v>
      </c>
      <c r="EZ19" s="28">
        <f t="shared" si="20"/>
        <v>0</v>
      </c>
      <c r="FA19" s="28">
        <f t="shared" si="20"/>
        <v>0</v>
      </c>
      <c r="FB19" s="28">
        <f t="shared" si="20"/>
        <v>0</v>
      </c>
      <c r="FC19" s="28">
        <f t="shared" si="20"/>
        <v>0</v>
      </c>
      <c r="FD19" s="28">
        <f t="shared" si="20"/>
        <v>0</v>
      </c>
      <c r="FE19" s="28">
        <f t="shared" si="20"/>
        <v>0</v>
      </c>
      <c r="FF19" s="28">
        <f t="shared" si="20"/>
        <v>1833.3333333333333</v>
      </c>
      <c r="FG19" s="28">
        <f t="shared" si="20"/>
        <v>750</v>
      </c>
      <c r="FH19" s="28">
        <f t="shared" si="20"/>
        <v>600</v>
      </c>
      <c r="FI19" s="28">
        <f t="shared" si="20"/>
        <v>500</v>
      </c>
      <c r="FJ19" s="28">
        <f t="shared" si="20"/>
        <v>0</v>
      </c>
      <c r="FK19" s="28">
        <f t="shared" si="20"/>
        <v>0</v>
      </c>
      <c r="FL19" s="28">
        <f t="shared" si="20"/>
        <v>333.33333333333331</v>
      </c>
      <c r="FM19" s="28">
        <f t="shared" si="20"/>
        <v>0</v>
      </c>
      <c r="FN19" s="28">
        <f t="shared" si="20"/>
        <v>0</v>
      </c>
      <c r="FO19" s="28">
        <f t="shared" si="20"/>
        <v>250</v>
      </c>
      <c r="FP19" s="28">
        <f t="shared" si="20"/>
        <v>0</v>
      </c>
      <c r="FQ19" s="28">
        <f t="shared" si="20"/>
        <v>214.28571428571428</v>
      </c>
      <c r="FR19" s="28">
        <f t="shared" si="20"/>
        <v>0</v>
      </c>
      <c r="FS19" s="28">
        <f t="shared" si="20"/>
        <v>0</v>
      </c>
      <c r="FT19" s="28">
        <f t="shared" si="20"/>
        <v>0</v>
      </c>
      <c r="FU19" s="28">
        <f t="shared" si="20"/>
        <v>0</v>
      </c>
      <c r="FV19" s="28">
        <f t="shared" si="20"/>
        <v>0</v>
      </c>
      <c r="FW19" s="28">
        <f t="shared" si="20"/>
        <v>0</v>
      </c>
      <c r="FX19" s="28">
        <f t="shared" si="20"/>
        <v>0</v>
      </c>
      <c r="FY19" s="28">
        <f t="shared" si="20"/>
        <v>0</v>
      </c>
      <c r="FZ19" s="28">
        <f t="shared" si="20"/>
        <v>0</v>
      </c>
      <c r="GA19" s="28">
        <f t="shared" si="20"/>
        <v>0</v>
      </c>
      <c r="GB19" s="28">
        <f t="shared" si="20"/>
        <v>0</v>
      </c>
      <c r="GC19" s="28">
        <f t="shared" si="20"/>
        <v>0</v>
      </c>
      <c r="GD19" s="28">
        <f t="shared" si="20"/>
        <v>0</v>
      </c>
      <c r="GE19" s="28">
        <f t="shared" si="20"/>
        <v>0</v>
      </c>
      <c r="GF19" s="28">
        <f t="shared" si="20"/>
        <v>0</v>
      </c>
      <c r="GG19" s="28">
        <f t="shared" si="20"/>
        <v>0</v>
      </c>
      <c r="GH19" s="28">
        <f t="shared" si="20"/>
        <v>0</v>
      </c>
      <c r="GI19" s="28">
        <f t="shared" si="20"/>
        <v>0</v>
      </c>
      <c r="GJ19" s="28">
        <f t="shared" si="20"/>
        <v>0</v>
      </c>
      <c r="GK19" s="28">
        <f t="shared" si="20"/>
        <v>0</v>
      </c>
      <c r="GL19" s="28">
        <f t="shared" si="20"/>
        <v>0</v>
      </c>
      <c r="GM19" s="28">
        <f t="shared" si="20"/>
        <v>0</v>
      </c>
      <c r="GN19" s="28">
        <f t="shared" ref="GN19:IY19" si="21">GN30/GN$4</f>
        <v>0</v>
      </c>
      <c r="GO19" s="28">
        <f t="shared" si="21"/>
        <v>0</v>
      </c>
      <c r="GP19" s="28">
        <f t="shared" si="21"/>
        <v>0</v>
      </c>
      <c r="GQ19" s="28">
        <f t="shared" si="21"/>
        <v>0</v>
      </c>
      <c r="GR19" s="28">
        <f t="shared" si="21"/>
        <v>0</v>
      </c>
      <c r="GS19" s="28">
        <f t="shared" si="21"/>
        <v>0</v>
      </c>
      <c r="GT19" s="28">
        <f t="shared" si="21"/>
        <v>0</v>
      </c>
      <c r="GU19" s="28">
        <f t="shared" si="21"/>
        <v>0</v>
      </c>
      <c r="GV19" s="28">
        <f t="shared" si="21"/>
        <v>0</v>
      </c>
      <c r="GW19" s="28">
        <f t="shared" si="21"/>
        <v>0</v>
      </c>
      <c r="GX19" s="28">
        <f t="shared" si="21"/>
        <v>0</v>
      </c>
      <c r="GY19" s="28">
        <f t="shared" si="21"/>
        <v>0</v>
      </c>
      <c r="GZ19" s="28">
        <f t="shared" si="21"/>
        <v>0</v>
      </c>
      <c r="HA19" s="28">
        <f t="shared" si="21"/>
        <v>0</v>
      </c>
      <c r="HB19" s="28">
        <f t="shared" si="21"/>
        <v>0</v>
      </c>
      <c r="HC19" s="28">
        <f t="shared" si="21"/>
        <v>0</v>
      </c>
      <c r="HD19" s="28">
        <f t="shared" si="21"/>
        <v>0</v>
      </c>
      <c r="HE19" s="28">
        <f t="shared" si="21"/>
        <v>0</v>
      </c>
      <c r="HF19" s="28">
        <f t="shared" si="21"/>
        <v>0</v>
      </c>
      <c r="HG19" s="28">
        <f t="shared" si="21"/>
        <v>0</v>
      </c>
      <c r="HH19" s="28">
        <f t="shared" si="21"/>
        <v>0</v>
      </c>
      <c r="HI19" s="28">
        <f t="shared" si="21"/>
        <v>0</v>
      </c>
      <c r="HJ19" s="28">
        <f t="shared" si="21"/>
        <v>0</v>
      </c>
      <c r="HK19" s="28">
        <f t="shared" si="21"/>
        <v>0</v>
      </c>
      <c r="HL19" s="28">
        <f t="shared" si="21"/>
        <v>0</v>
      </c>
      <c r="HM19" s="28">
        <f t="shared" si="21"/>
        <v>0</v>
      </c>
      <c r="HN19" s="28">
        <f t="shared" si="21"/>
        <v>0</v>
      </c>
      <c r="HO19" s="28">
        <f t="shared" si="21"/>
        <v>0</v>
      </c>
      <c r="HP19" s="28">
        <f t="shared" si="21"/>
        <v>0</v>
      </c>
      <c r="HQ19" s="28">
        <f t="shared" si="21"/>
        <v>0</v>
      </c>
      <c r="HR19" s="28">
        <f t="shared" si="21"/>
        <v>0</v>
      </c>
      <c r="HS19" s="28">
        <f t="shared" si="21"/>
        <v>0</v>
      </c>
      <c r="HT19" s="28">
        <f t="shared" si="21"/>
        <v>0</v>
      </c>
      <c r="HU19" s="28">
        <f t="shared" si="21"/>
        <v>0</v>
      </c>
      <c r="HV19" s="28">
        <f t="shared" si="21"/>
        <v>0</v>
      </c>
      <c r="HW19" s="28">
        <f t="shared" si="21"/>
        <v>0</v>
      </c>
      <c r="HX19" s="28">
        <f t="shared" si="21"/>
        <v>0</v>
      </c>
      <c r="HY19" s="28">
        <f t="shared" si="21"/>
        <v>0</v>
      </c>
      <c r="HZ19" s="28">
        <f t="shared" si="21"/>
        <v>0</v>
      </c>
      <c r="IA19" s="28">
        <f t="shared" si="21"/>
        <v>0</v>
      </c>
      <c r="IB19" s="28">
        <f t="shared" si="21"/>
        <v>0</v>
      </c>
      <c r="IC19" s="28">
        <f t="shared" si="21"/>
        <v>0</v>
      </c>
      <c r="ID19" s="28">
        <f t="shared" si="21"/>
        <v>0</v>
      </c>
      <c r="IE19" s="28">
        <f t="shared" si="21"/>
        <v>0</v>
      </c>
      <c r="IF19" s="28">
        <f t="shared" si="21"/>
        <v>0</v>
      </c>
      <c r="IG19" s="28">
        <f t="shared" si="21"/>
        <v>0</v>
      </c>
      <c r="IH19" s="28">
        <f t="shared" si="21"/>
        <v>0</v>
      </c>
      <c r="II19" s="28">
        <f t="shared" si="21"/>
        <v>0</v>
      </c>
      <c r="IJ19" s="28">
        <f t="shared" si="21"/>
        <v>0</v>
      </c>
      <c r="IK19" s="28">
        <f t="shared" si="21"/>
        <v>0</v>
      </c>
      <c r="IL19" s="28">
        <f t="shared" si="21"/>
        <v>0</v>
      </c>
      <c r="IM19" s="28">
        <f t="shared" si="21"/>
        <v>0</v>
      </c>
      <c r="IN19" s="28">
        <f t="shared" si="21"/>
        <v>0</v>
      </c>
      <c r="IO19" s="28">
        <f t="shared" si="21"/>
        <v>0</v>
      </c>
      <c r="IP19" s="28">
        <f t="shared" si="21"/>
        <v>0</v>
      </c>
      <c r="IQ19" s="28">
        <f t="shared" si="21"/>
        <v>0</v>
      </c>
      <c r="IR19" s="28">
        <f t="shared" si="21"/>
        <v>0</v>
      </c>
      <c r="IS19" s="28">
        <f t="shared" si="21"/>
        <v>0</v>
      </c>
      <c r="IT19" s="28">
        <f t="shared" si="21"/>
        <v>0</v>
      </c>
      <c r="IU19" s="28">
        <f t="shared" si="21"/>
        <v>0</v>
      </c>
      <c r="IV19" s="28">
        <f t="shared" si="21"/>
        <v>0</v>
      </c>
      <c r="IW19" s="28">
        <f t="shared" si="21"/>
        <v>0</v>
      </c>
      <c r="IX19" s="28">
        <f t="shared" si="21"/>
        <v>0</v>
      </c>
      <c r="IY19" s="28">
        <f t="shared" si="21"/>
        <v>0</v>
      </c>
      <c r="IZ19" s="28">
        <f t="shared" ref="IZ19:LK19" si="22">IZ30/IZ$4</f>
        <v>0</v>
      </c>
      <c r="JA19" s="28">
        <f t="shared" si="22"/>
        <v>0</v>
      </c>
      <c r="JB19" s="28">
        <f t="shared" si="22"/>
        <v>0</v>
      </c>
      <c r="JC19" s="28">
        <f t="shared" si="22"/>
        <v>0</v>
      </c>
      <c r="JD19" s="28">
        <f t="shared" si="22"/>
        <v>0</v>
      </c>
      <c r="JE19" s="28">
        <f t="shared" si="22"/>
        <v>0</v>
      </c>
      <c r="JF19" s="28">
        <f t="shared" si="22"/>
        <v>0</v>
      </c>
      <c r="JG19" s="28">
        <f t="shared" si="22"/>
        <v>0</v>
      </c>
      <c r="JH19" s="28">
        <f t="shared" si="22"/>
        <v>0</v>
      </c>
      <c r="JI19" s="28">
        <f t="shared" si="22"/>
        <v>0</v>
      </c>
      <c r="JJ19" s="28">
        <f t="shared" si="22"/>
        <v>0</v>
      </c>
      <c r="JK19" s="28">
        <f t="shared" si="22"/>
        <v>0</v>
      </c>
      <c r="JL19" s="28">
        <f t="shared" si="22"/>
        <v>0</v>
      </c>
      <c r="JM19" s="28">
        <f t="shared" si="22"/>
        <v>0</v>
      </c>
      <c r="JN19" s="28">
        <f t="shared" si="22"/>
        <v>0</v>
      </c>
      <c r="JO19" s="28">
        <f t="shared" si="22"/>
        <v>0</v>
      </c>
      <c r="JP19" s="28">
        <f t="shared" si="22"/>
        <v>0</v>
      </c>
      <c r="JQ19" s="28">
        <f t="shared" si="22"/>
        <v>0</v>
      </c>
      <c r="JR19" s="28">
        <f t="shared" si="22"/>
        <v>0</v>
      </c>
      <c r="JS19" s="28">
        <f t="shared" si="22"/>
        <v>0</v>
      </c>
      <c r="JT19" s="28">
        <f t="shared" si="22"/>
        <v>0</v>
      </c>
      <c r="JU19" s="28">
        <f t="shared" si="22"/>
        <v>0</v>
      </c>
      <c r="JV19" s="28">
        <f t="shared" si="22"/>
        <v>0</v>
      </c>
      <c r="JW19" s="28">
        <f t="shared" si="22"/>
        <v>0</v>
      </c>
      <c r="JX19" s="28">
        <f t="shared" si="22"/>
        <v>0</v>
      </c>
      <c r="JY19" s="28">
        <f t="shared" si="22"/>
        <v>0</v>
      </c>
      <c r="JZ19" s="28">
        <f t="shared" si="22"/>
        <v>0</v>
      </c>
      <c r="KA19" s="28">
        <f t="shared" si="22"/>
        <v>0</v>
      </c>
      <c r="KB19" s="28">
        <f t="shared" si="22"/>
        <v>0</v>
      </c>
      <c r="KC19" s="28">
        <f t="shared" si="22"/>
        <v>0</v>
      </c>
      <c r="KD19" s="28">
        <f t="shared" si="22"/>
        <v>0</v>
      </c>
      <c r="KE19" s="28">
        <f t="shared" si="22"/>
        <v>0</v>
      </c>
      <c r="KF19" s="28">
        <f t="shared" si="22"/>
        <v>0</v>
      </c>
      <c r="KG19" s="28">
        <f t="shared" si="22"/>
        <v>0</v>
      </c>
      <c r="KH19" s="28">
        <f t="shared" si="22"/>
        <v>0</v>
      </c>
      <c r="KI19" s="28">
        <f t="shared" si="22"/>
        <v>0</v>
      </c>
      <c r="KJ19" s="28">
        <f t="shared" si="22"/>
        <v>0</v>
      </c>
      <c r="KK19" s="28">
        <f t="shared" si="22"/>
        <v>0</v>
      </c>
      <c r="KL19" s="28">
        <f t="shared" si="22"/>
        <v>0</v>
      </c>
      <c r="KM19" s="28">
        <f t="shared" si="22"/>
        <v>0</v>
      </c>
      <c r="KN19" s="28">
        <f t="shared" si="22"/>
        <v>0</v>
      </c>
      <c r="KO19" s="28">
        <f t="shared" si="22"/>
        <v>0</v>
      </c>
      <c r="KP19" s="28">
        <f t="shared" si="22"/>
        <v>0</v>
      </c>
      <c r="KQ19" s="28">
        <f t="shared" si="22"/>
        <v>0</v>
      </c>
      <c r="KR19" s="28">
        <f t="shared" si="22"/>
        <v>0</v>
      </c>
      <c r="KS19" s="28">
        <f t="shared" si="22"/>
        <v>0</v>
      </c>
      <c r="KT19" s="28">
        <f t="shared" si="22"/>
        <v>0</v>
      </c>
      <c r="KU19" s="28">
        <f t="shared" si="22"/>
        <v>0</v>
      </c>
      <c r="KV19" s="28">
        <f t="shared" si="22"/>
        <v>0</v>
      </c>
      <c r="KW19" s="28">
        <f t="shared" si="22"/>
        <v>0</v>
      </c>
      <c r="KX19" s="28">
        <f t="shared" si="22"/>
        <v>0</v>
      </c>
      <c r="KY19" s="28">
        <f t="shared" si="22"/>
        <v>0</v>
      </c>
      <c r="KZ19" s="28">
        <f t="shared" si="22"/>
        <v>0</v>
      </c>
      <c r="LA19" s="28">
        <f t="shared" si="22"/>
        <v>0</v>
      </c>
      <c r="LB19" s="28">
        <f t="shared" si="22"/>
        <v>0</v>
      </c>
      <c r="LC19" s="28">
        <f t="shared" si="22"/>
        <v>0</v>
      </c>
      <c r="LD19" s="28">
        <f t="shared" si="22"/>
        <v>0</v>
      </c>
      <c r="LE19" s="28">
        <f t="shared" si="22"/>
        <v>0</v>
      </c>
      <c r="LF19" s="28">
        <f t="shared" si="22"/>
        <v>0</v>
      </c>
      <c r="LG19" s="28">
        <f t="shared" si="22"/>
        <v>0</v>
      </c>
      <c r="LH19" s="28">
        <f t="shared" si="22"/>
        <v>0</v>
      </c>
      <c r="LI19" s="28">
        <f t="shared" si="22"/>
        <v>0</v>
      </c>
      <c r="LJ19" s="28">
        <f t="shared" si="22"/>
        <v>0</v>
      </c>
      <c r="LK19" s="28">
        <f t="shared" si="22"/>
        <v>0</v>
      </c>
      <c r="LL19" s="28">
        <f t="shared" ref="LL19:NI19" si="23">LL30/LL$4</f>
        <v>0</v>
      </c>
      <c r="LM19" s="28">
        <f t="shared" si="23"/>
        <v>0</v>
      </c>
      <c r="LN19" s="28">
        <f t="shared" si="23"/>
        <v>0</v>
      </c>
      <c r="LO19" s="28">
        <f t="shared" si="23"/>
        <v>0</v>
      </c>
      <c r="LP19" s="28">
        <f t="shared" si="23"/>
        <v>0</v>
      </c>
      <c r="LQ19" s="28">
        <f t="shared" si="23"/>
        <v>0</v>
      </c>
      <c r="LR19" s="28">
        <f t="shared" si="23"/>
        <v>0</v>
      </c>
      <c r="LS19" s="28">
        <f t="shared" si="23"/>
        <v>0</v>
      </c>
      <c r="LT19" s="28">
        <f t="shared" si="23"/>
        <v>0</v>
      </c>
      <c r="LU19" s="28">
        <f t="shared" si="23"/>
        <v>0</v>
      </c>
      <c r="LV19" s="28">
        <f t="shared" si="23"/>
        <v>0</v>
      </c>
      <c r="LW19" s="28">
        <f t="shared" si="23"/>
        <v>0</v>
      </c>
      <c r="LX19" s="28">
        <f t="shared" si="23"/>
        <v>0</v>
      </c>
      <c r="LY19" s="28">
        <f t="shared" si="23"/>
        <v>0</v>
      </c>
      <c r="LZ19" s="28">
        <f t="shared" si="23"/>
        <v>0</v>
      </c>
      <c r="MA19" s="28">
        <f t="shared" si="23"/>
        <v>0</v>
      </c>
      <c r="MB19" s="28">
        <f t="shared" si="23"/>
        <v>0</v>
      </c>
      <c r="MC19" s="28">
        <f t="shared" si="23"/>
        <v>0</v>
      </c>
      <c r="MD19" s="28">
        <f t="shared" si="23"/>
        <v>0</v>
      </c>
      <c r="ME19" s="28">
        <f t="shared" si="23"/>
        <v>0</v>
      </c>
      <c r="MF19" s="28">
        <f t="shared" si="23"/>
        <v>0</v>
      </c>
      <c r="MG19" s="28">
        <f t="shared" si="23"/>
        <v>0</v>
      </c>
      <c r="MH19" s="28">
        <f t="shared" si="23"/>
        <v>0</v>
      </c>
      <c r="MI19" s="28">
        <f t="shared" si="23"/>
        <v>0</v>
      </c>
      <c r="MJ19" s="28">
        <f t="shared" si="23"/>
        <v>0</v>
      </c>
      <c r="MK19" s="28">
        <f t="shared" si="23"/>
        <v>0</v>
      </c>
      <c r="ML19" s="28">
        <f t="shared" si="23"/>
        <v>0</v>
      </c>
      <c r="MM19" s="28">
        <f t="shared" si="23"/>
        <v>0</v>
      </c>
      <c r="MN19" s="28">
        <f t="shared" si="23"/>
        <v>0</v>
      </c>
      <c r="MO19" s="28">
        <f t="shared" si="23"/>
        <v>0</v>
      </c>
      <c r="MP19" s="28">
        <f t="shared" si="23"/>
        <v>0</v>
      </c>
      <c r="MQ19" s="28">
        <f t="shared" si="23"/>
        <v>0</v>
      </c>
      <c r="MR19" s="28">
        <f t="shared" si="23"/>
        <v>0</v>
      </c>
      <c r="MS19" s="28">
        <f t="shared" si="23"/>
        <v>0</v>
      </c>
      <c r="MT19" s="28">
        <f t="shared" si="23"/>
        <v>0</v>
      </c>
      <c r="MU19" s="28">
        <f t="shared" si="23"/>
        <v>0</v>
      </c>
      <c r="MV19" s="28">
        <f t="shared" si="23"/>
        <v>0</v>
      </c>
      <c r="MW19" s="28">
        <f t="shared" si="23"/>
        <v>0</v>
      </c>
      <c r="MX19" s="28">
        <f t="shared" si="23"/>
        <v>0</v>
      </c>
      <c r="MY19" s="28">
        <f t="shared" si="23"/>
        <v>0</v>
      </c>
      <c r="MZ19" s="28">
        <f t="shared" si="23"/>
        <v>0</v>
      </c>
      <c r="NA19" s="28">
        <f t="shared" si="23"/>
        <v>0</v>
      </c>
      <c r="NB19" s="28">
        <f t="shared" si="23"/>
        <v>0</v>
      </c>
      <c r="NC19" s="28">
        <f t="shared" si="23"/>
        <v>0</v>
      </c>
      <c r="ND19" s="28">
        <f t="shared" si="23"/>
        <v>0</v>
      </c>
      <c r="NE19" s="28">
        <f t="shared" si="23"/>
        <v>0</v>
      </c>
      <c r="NF19" s="28">
        <f t="shared" si="23"/>
        <v>0</v>
      </c>
      <c r="NG19" s="28">
        <f t="shared" si="23"/>
        <v>0</v>
      </c>
      <c r="NH19" s="28">
        <f t="shared" si="23"/>
        <v>0</v>
      </c>
      <c r="NI19" s="28">
        <f t="shared" si="23"/>
        <v>0</v>
      </c>
    </row>
    <row r="20" spans="1:373" s="32" customFormat="1" ht="14.4" outlineLevel="1" x14ac:dyDescent="0.25">
      <c r="A20" s="21"/>
      <c r="B20" s="22"/>
      <c r="C20" s="23"/>
      <c r="D20" s="23"/>
      <c r="E20" s="26" t="s">
        <v>217</v>
      </c>
      <c r="F20" s="24"/>
      <c r="G20" s="82">
        <v>0</v>
      </c>
      <c r="H20" s="31">
        <f>((IFERROR(VLOOKUP($B19,Mes!$C$7:$AV$131,MATCH(H$1,Mes!$C$3:$AV$3,0),FALSE),""))*1000)</f>
        <v>0</v>
      </c>
      <c r="I20" s="31">
        <f>((IFERROR(VLOOKUP($B19,Mes!$C$7:$AV$131,MATCH(I$1,Mes!$C$3:$AV$3,0),FALSE),""))*1000)</f>
        <v>0</v>
      </c>
      <c r="J20" s="31">
        <f>((IFERROR(VLOOKUP($B19,Mes!$C$7:$AV$131,MATCH(J$1,Mes!$C$3:$AV$3,0),FALSE),""))*1000)</f>
        <v>0</v>
      </c>
      <c r="K20" s="31">
        <f>((IFERROR(VLOOKUP($B19,Mes!$C$7:$AV$131,MATCH(K$1,Mes!$C$3:$AV$3,0),FALSE),""))*1000)</f>
        <v>0</v>
      </c>
      <c r="L20" s="31">
        <f>((IFERROR(VLOOKUP($B19,Mes!$C$7:$AV$131,MATCH(L$1,Mes!$C$3:$AV$3,0),FALSE),""))*1000)</f>
        <v>0</v>
      </c>
      <c r="M20" s="31">
        <f>((IFERROR(VLOOKUP($B19,Mes!$C$7:$AV$131,MATCH(M$1,Mes!$C$3:$AV$3,0),FALSE),""))*1000)</f>
        <v>0</v>
      </c>
      <c r="N20" s="31">
        <f>((IFERROR(VLOOKUP($B19,Mes!$C$7:$AV$131,MATCH(N$1,Mes!$C$3:$AV$3,0),FALSE),""))*1000)</f>
        <v>0</v>
      </c>
      <c r="O20" s="31">
        <f>((IFERROR(VLOOKUP($B19,Mes!$C$7:$AV$131,MATCH(O$1,Mes!$C$3:$AV$3,0),FALSE),""))*1000)</f>
        <v>0</v>
      </c>
      <c r="P20" s="31">
        <f>((IFERROR(VLOOKUP($B19,Mes!$C$7:$AV$131,MATCH(P$1,Mes!$C$3:$AV$3,0),FALSE),""))*1000)</f>
        <v>0</v>
      </c>
      <c r="Q20" s="31">
        <f>((IFERROR(VLOOKUP($B19,Mes!$C$7:$AV$131,MATCH(Q$1,Mes!$C$3:$AV$3,0),FALSE),""))*1000)</f>
        <v>0</v>
      </c>
      <c r="R20" s="31">
        <f>((IFERROR(VLOOKUP($B19,Mes!$C$7:$AV$131,MATCH(R$1,Mes!$C$3:$AV$3,0),FALSE),""))*1000)</f>
        <v>0</v>
      </c>
      <c r="S20" s="31">
        <f>((IFERROR(VLOOKUP($B19,Mes!$C$7:$AV$131,MATCH(S$1,Mes!$C$3:$AV$3,0),FALSE),""))*1000)</f>
        <v>0</v>
      </c>
      <c r="T20" s="31">
        <f>((IFERROR(VLOOKUP($B19,Mes!$C$7:$AV$131,MATCH(T$1,Mes!$C$3:$AV$3,0),FALSE),""))*1000)</f>
        <v>0</v>
      </c>
      <c r="U20" s="31">
        <f>((IFERROR(VLOOKUP($B19,Mes!$C$7:$AV$131,MATCH(U$1,Mes!$C$3:$AV$3,0),FALSE),""))*1000)</f>
        <v>0</v>
      </c>
      <c r="V20" s="31">
        <f>((IFERROR(VLOOKUP($B19,Mes!$C$7:$AV$131,MATCH(V$1,Mes!$C$3:$AV$3,0),FALSE),""))*1000)</f>
        <v>0</v>
      </c>
      <c r="W20" s="31">
        <f>((IFERROR(VLOOKUP($B19,Mes!$C$7:$AV$131,MATCH(W$1,Mes!$C$3:$AV$3,0),FALSE),""))*1000)</f>
        <v>0</v>
      </c>
      <c r="X20" s="31">
        <f>((IFERROR(VLOOKUP($B19,Mes!$C$7:$AV$131,MATCH(X$1,Mes!$C$3:$AV$3,0),FALSE),""))*1000)</f>
        <v>1500</v>
      </c>
      <c r="Y20" s="31">
        <f>((IFERROR(VLOOKUP($B19,Mes!$C$7:$AV$131,MATCH(Y$1,Mes!$C$3:$AV$3,0),FALSE),""))*1000)</f>
        <v>0</v>
      </c>
      <c r="Z20" s="31">
        <f>((IFERROR(VLOOKUP($B19,Mes!$C$7:$AV$131,MATCH(Z$1,Mes!$C$3:$AV$3,0),FALSE),""))*1000)</f>
        <v>0</v>
      </c>
      <c r="AA20" s="31">
        <f>((IFERROR(VLOOKUP($B19,Mes!$C$7:$AV$131,MATCH(AA$1,Mes!$C$3:$AV$3,0),FALSE),""))*1000)</f>
        <v>0</v>
      </c>
      <c r="AB20" s="31">
        <f>((IFERROR(VLOOKUP($B19,Mes!$C$7:$AV$131,MATCH(AB$1,Mes!$C$3:$AV$3,0),FALSE),""))*1000)</f>
        <v>0</v>
      </c>
      <c r="AC20" s="31">
        <f>((IFERROR(VLOOKUP($B19,Mes!$C$7:$AV$131,MATCH(AC$1,Mes!$C$3:$AV$3,0),FALSE),""))*1000)</f>
        <v>0</v>
      </c>
      <c r="AD20" s="31">
        <f>((IFERROR(VLOOKUP($B19,Mes!$C$7:$AV$131,MATCH(AD$1,Mes!$C$3:$AV$3,0),FALSE),""))*1000)</f>
        <v>0</v>
      </c>
      <c r="AE20" s="31">
        <f>((IFERROR(VLOOKUP($B19,Mes!$C$7:$AV$131,MATCH(AE$1,Mes!$C$3:$AV$3,0),FALSE),""))*1000)</f>
        <v>0</v>
      </c>
      <c r="AF20" s="31">
        <f>((IFERROR(VLOOKUP($B19,Mes!$C$7:$AV$131,MATCH(AF$1,Mes!$C$3:$AV$3,0),FALSE),""))*1000)</f>
        <v>0</v>
      </c>
      <c r="AG20" s="31">
        <f>((IFERROR(VLOOKUP($B19,Mes!$C$7:$AV$131,MATCH(AG$1,Mes!$C$3:$AV$3,0),FALSE),""))*1000)</f>
        <v>0</v>
      </c>
      <c r="AH20" s="31">
        <f>((IFERROR(VLOOKUP($B19,Mes!$C$7:$AV$131,MATCH(AH$1,Mes!$C$3:$AV$3,0),FALSE),""))*1000)</f>
        <v>0</v>
      </c>
      <c r="AI20" s="31">
        <f>((IFERROR(VLOOKUP($B19,Mes!$C$7:$AV$131,MATCH(AI$1,Mes!$C$3:$AV$3,0),FALSE),""))*1000)</f>
        <v>0</v>
      </c>
      <c r="AJ20" s="31">
        <f>((IFERROR(VLOOKUP($B19,Mes!$C$7:$AV$131,MATCH(AJ$1,Mes!$C$3:$AV$3,0),FALSE),""))*1000)</f>
        <v>0</v>
      </c>
      <c r="AK20" s="31">
        <f>((IFERROR(VLOOKUP($B19,Mes!$C$7:$AV$131,MATCH(AK$1,Mes!$C$3:$AV$3,0),FALSE),""))*1000)</f>
        <v>0</v>
      </c>
      <c r="AL20" s="31">
        <f>((IFERROR(VLOOKUP($B19,Mes!$C$7:$AV$131,MATCH(AL$1,Mes!$C$3:$AV$3,0),FALSE),""))*1000)</f>
        <v>0</v>
      </c>
      <c r="AM20" s="30" t="e">
        <f>((IFERROR(VLOOKUP($B19,Mes!$C$7:$AV$131,MATCH(AM$1,Mes!$C$3:$AV$3,0),FALSE),""))*1000)</f>
        <v>#VALUE!</v>
      </c>
      <c r="AN20" s="30" t="e">
        <f>((IFERROR(VLOOKUP($B19,Mes!$C$7:$AV$131,MATCH(AN$1,Mes!$C$3:$AV$3,0),FALSE),""))*1000)</f>
        <v>#VALUE!</v>
      </c>
      <c r="AO20" s="30" t="e">
        <f>((IFERROR(VLOOKUP($B19,Mes!$C$7:$AV$131,MATCH(AO$1,Mes!$C$3:$AV$3,0),FALSE),""))*1000)</f>
        <v>#VALUE!</v>
      </c>
      <c r="AP20" s="30" t="e">
        <f>((IFERROR(VLOOKUP($B19,Mes!$C$7:$AV$131,MATCH(AP$1,Mes!$C$3:$AV$3,0),FALSE),""))*1000)</f>
        <v>#VALUE!</v>
      </c>
      <c r="AQ20" s="30" t="e">
        <f>((IFERROR(VLOOKUP($B19,Mes!$C$7:$AV$131,MATCH(AQ$1,Mes!$C$3:$AV$3,0),FALSE),""))*1000)</f>
        <v>#VALUE!</v>
      </c>
      <c r="AR20" s="30" t="e">
        <f>((IFERROR(VLOOKUP($B19,Mes!$C$7:$AV$131,MATCH(AR$1,Mes!$C$3:$AV$3,0),FALSE),""))*1000)</f>
        <v>#VALUE!</v>
      </c>
      <c r="AS20" s="30" t="e">
        <f>((IFERROR(VLOOKUP($B19,Mes!$C$7:$AV$131,MATCH(AS$1,Mes!$C$3:$AV$3,0),FALSE),""))*1000)</f>
        <v>#VALUE!</v>
      </c>
      <c r="AT20" s="30" t="e">
        <f>((IFERROR(VLOOKUP($B19,Mes!$C$7:$AV$131,MATCH(AT$1,Mes!$C$3:$AV$3,0),FALSE),""))*1000)</f>
        <v>#VALUE!</v>
      </c>
      <c r="AU20" s="30" t="e">
        <f>((IFERROR(VLOOKUP($B19,Mes!$C$7:$AV$131,MATCH(AU$1,Mes!$C$3:$AV$3,0),FALSE),""))*1000)</f>
        <v>#VALUE!</v>
      </c>
      <c r="AV20" s="30" t="e">
        <f>((IFERROR(VLOOKUP($B19,Mes!$C$7:$AV$131,MATCH(AV$1,Mes!$C$3:$AV$3,0),FALSE),""))*1000)</f>
        <v>#VALUE!</v>
      </c>
      <c r="AW20" s="30" t="e">
        <f>((IFERROR(VLOOKUP($B19,Mes!$C$7:$AV$131,MATCH(AW$1,Mes!$C$3:$AV$3,0),FALSE),""))*1000)</f>
        <v>#VALUE!</v>
      </c>
      <c r="AX20" s="30" t="e">
        <f>((IFERROR(VLOOKUP($B19,Mes!$C$7:$AV$131,MATCH(AX$1,Mes!$C$3:$AV$3,0),FALSE),""))*1000)</f>
        <v>#VALUE!</v>
      </c>
      <c r="AY20" s="30" t="e">
        <f>((IFERROR(VLOOKUP($B19,Mes!$C$7:$AV$131,MATCH(AY$1,Mes!$C$3:$AV$3,0),FALSE),""))*1000)</f>
        <v>#VALUE!</v>
      </c>
      <c r="AZ20" s="30" t="e">
        <f>((IFERROR(VLOOKUP($B19,Mes!$C$7:$AV$131,MATCH(AZ$1,Mes!$C$3:$AV$3,0),FALSE),""))*1000)</f>
        <v>#VALUE!</v>
      </c>
      <c r="BA20" s="30" t="e">
        <f>((IFERROR(VLOOKUP($B19,Mes!$C$7:$AV$131,MATCH(BA$1,Mes!$C$3:$AV$3,0),FALSE),""))*1000)</f>
        <v>#VALUE!</v>
      </c>
      <c r="BB20" s="30" t="e">
        <f>((IFERROR(VLOOKUP($B19,Mes!$C$7:$AV$131,MATCH(BB$1,Mes!$C$3:$AV$3,0),FALSE),""))*1000)</f>
        <v>#VALUE!</v>
      </c>
      <c r="BC20" s="30" t="e">
        <f>((IFERROR(VLOOKUP($B19,Mes!$C$7:$AV$131,MATCH(BC$1,Mes!$C$3:$AV$3,0),FALSE),""))*1000)</f>
        <v>#VALUE!</v>
      </c>
      <c r="BD20" s="30" t="e">
        <f>((IFERROR(VLOOKUP($B19,Mes!$C$7:$AV$131,MATCH(BD$1,Mes!$C$3:$AV$3,0),FALSE),""))*1000)</f>
        <v>#VALUE!</v>
      </c>
      <c r="BE20" s="30" t="e">
        <f>((IFERROR(VLOOKUP($B19,Mes!$C$7:$AV$131,MATCH(BE$1,Mes!$C$3:$AV$3,0),FALSE),""))*1000)</f>
        <v>#VALUE!</v>
      </c>
      <c r="BF20" s="30" t="e">
        <f>((IFERROR(VLOOKUP($B19,Mes!$C$7:$AV$131,MATCH(BF$1,Mes!$C$3:$AV$3,0),FALSE),""))*1000)</f>
        <v>#VALUE!</v>
      </c>
      <c r="BG20" s="30" t="e">
        <f>((IFERROR(VLOOKUP($B19,Mes!$C$7:$AV$131,MATCH(BG$1,Mes!$C$3:$AV$3,0),FALSE),""))*1000)</f>
        <v>#VALUE!</v>
      </c>
      <c r="BH20" s="30" t="e">
        <f>((IFERROR(VLOOKUP($B19,Mes!$C$7:$AV$131,MATCH(BH$1,Mes!$C$3:$AV$3,0),FALSE),""))*1000)</f>
        <v>#VALUE!</v>
      </c>
      <c r="BI20" s="30" t="e">
        <f>((IFERROR(VLOOKUP($B19,Mes!$C$7:$AV$131,MATCH(BI$1,Mes!$C$3:$AV$3,0),FALSE),""))*1000)</f>
        <v>#VALUE!</v>
      </c>
      <c r="BJ20" s="30" t="e">
        <f>((IFERROR(VLOOKUP($B19,Mes!$C$7:$AV$131,MATCH(BJ$1,Mes!$C$3:$AV$3,0),FALSE),""))*1000)</f>
        <v>#VALUE!</v>
      </c>
      <c r="BK20" s="30" t="e">
        <f>((IFERROR(VLOOKUP($B19,Mes!$C$7:$AV$131,MATCH(BK$1,Mes!$C$3:$AV$3,0),FALSE),""))*1000)</f>
        <v>#VALUE!</v>
      </c>
      <c r="BL20" s="30" t="e">
        <f>((IFERROR(VLOOKUP($B19,Mes!$C$7:$AV$131,MATCH(BL$1,Mes!$C$3:$AV$3,0),FALSE),""))*1000)</f>
        <v>#VALUE!</v>
      </c>
      <c r="BM20" s="30" t="e">
        <f>((IFERROR(VLOOKUP($B19,Mes!$C$7:$AV$131,MATCH(BM$1,Mes!$C$3:$AV$3,0),FALSE),""))*1000)</f>
        <v>#VALUE!</v>
      </c>
      <c r="BN20" s="30" t="e">
        <f>((IFERROR(VLOOKUP($B19,Mes!$C$7:$AV$131,MATCH(BN$1,Mes!$C$3:$AV$3,0),FALSE),""))*1000)</f>
        <v>#VALUE!</v>
      </c>
      <c r="BO20" s="30" t="e">
        <f>((IFERROR(VLOOKUP($B19,Mes!$C$7:$AV$131,MATCH(BO$1,Mes!$C$3:$AV$3,0),FALSE),""))*1000)</f>
        <v>#VALUE!</v>
      </c>
      <c r="BP20" s="31" t="e">
        <f>((IFERROR(VLOOKUP($B19,Mes!$C$7:$AV$131,MATCH(BP$1,Mes!$C$3:$AV$3,0),FALSE),""))*1000)</f>
        <v>#VALUE!</v>
      </c>
      <c r="BQ20" s="31" t="e">
        <f>((IFERROR(VLOOKUP($B19,Mes!$C$7:$AV$131,MATCH(BQ$1,Mes!$C$3:$AV$3,0),FALSE),""))*1000)</f>
        <v>#VALUE!</v>
      </c>
      <c r="BR20" s="31" t="e">
        <f>((IFERROR(VLOOKUP($B19,Mes!$C$7:$AV$131,MATCH(BR$1,Mes!$C$3:$AV$3,0),FALSE),""))*1000)</f>
        <v>#VALUE!</v>
      </c>
      <c r="BS20" s="31" t="e">
        <f>((IFERROR(VLOOKUP($B19,Mes!$C$7:$AV$131,MATCH(BS$1,Mes!$C$3:$AV$3,0),FALSE),""))*1000)</f>
        <v>#VALUE!</v>
      </c>
      <c r="BT20" s="31" t="e">
        <f>((IFERROR(VLOOKUP($B19,Mes!$C$7:$AV$131,MATCH(BT$1,Mes!$C$3:$AV$3,0),FALSE),""))*1000)</f>
        <v>#VALUE!</v>
      </c>
      <c r="BU20" s="31" t="e">
        <f>((IFERROR(VLOOKUP($B19,Mes!$C$7:$AV$131,MATCH(BU$1,Mes!$C$3:$AV$3,0),FALSE),""))*1000)</f>
        <v>#VALUE!</v>
      </c>
      <c r="BV20" s="31" t="e">
        <f>((IFERROR(VLOOKUP($B19,Mes!$C$7:$AV$131,MATCH(BV$1,Mes!$C$3:$AV$3,0),FALSE),""))*1000)</f>
        <v>#VALUE!</v>
      </c>
      <c r="BW20" s="31" t="e">
        <f>((IFERROR(VLOOKUP($B19,Mes!$C$7:$AV$131,MATCH(BW$1,Mes!$C$3:$AV$3,0),FALSE),""))*1000)</f>
        <v>#VALUE!</v>
      </c>
      <c r="BX20" s="31" t="e">
        <f>((IFERROR(VLOOKUP($B19,Mes!$C$7:$AV$131,MATCH(BX$1,Mes!$C$3:$AV$3,0),FALSE),""))*1000)</f>
        <v>#VALUE!</v>
      </c>
      <c r="BY20" s="31" t="e">
        <f>((IFERROR(VLOOKUP($B19,Mes!$C$7:$AV$131,MATCH(BY$1,Mes!$C$3:$AV$3,0),FALSE),""))*1000)</f>
        <v>#VALUE!</v>
      </c>
      <c r="BZ20" s="31" t="e">
        <f>((IFERROR(VLOOKUP($B19,Mes!$C$7:$AV$131,MATCH(BZ$1,Mes!$C$3:$AV$3,0),FALSE),""))*1000)</f>
        <v>#VALUE!</v>
      </c>
      <c r="CA20" s="31" t="e">
        <f>((IFERROR(VLOOKUP($B19,Mes!$C$7:$AV$131,MATCH(CA$1,Mes!$C$3:$AV$3,0),FALSE),""))*1000)</f>
        <v>#VALUE!</v>
      </c>
      <c r="CB20" s="31" t="e">
        <f>((IFERROR(VLOOKUP($B19,Mes!$C$7:$AV$131,MATCH(CB$1,Mes!$C$3:$AV$3,0),FALSE),""))*1000)</f>
        <v>#VALUE!</v>
      </c>
      <c r="CC20" s="31" t="e">
        <f>((IFERROR(VLOOKUP($B19,Mes!$C$7:$AV$131,MATCH(CC$1,Mes!$C$3:$AV$3,0),FALSE),""))*1000)</f>
        <v>#VALUE!</v>
      </c>
      <c r="CD20" s="31" t="e">
        <f>((IFERROR(VLOOKUP($B19,Mes!$C$7:$AV$131,MATCH(CD$1,Mes!$C$3:$AV$3,0),FALSE),""))*1000)</f>
        <v>#VALUE!</v>
      </c>
      <c r="CE20" s="31" t="e">
        <f>((IFERROR(VLOOKUP($B19,Mes!$C$7:$AV$131,MATCH(CE$1,Mes!$C$3:$AV$3,0),FALSE),""))*1000)</f>
        <v>#VALUE!</v>
      </c>
      <c r="CF20" s="31" t="e">
        <f>((IFERROR(VLOOKUP($B19,Mes!$C$7:$AV$131,MATCH(CF$1,Mes!$C$3:$AV$3,0),FALSE),""))*1000)</f>
        <v>#VALUE!</v>
      </c>
      <c r="CG20" s="31" t="e">
        <f>((IFERROR(VLOOKUP($B19,Mes!$C$7:$AV$131,MATCH(CG$1,Mes!$C$3:$AV$3,0),FALSE),""))*1000)</f>
        <v>#VALUE!</v>
      </c>
      <c r="CH20" s="31" t="e">
        <f>((IFERROR(VLOOKUP($B19,Mes!$C$7:$AV$131,MATCH(CH$1,Mes!$C$3:$AV$3,0),FALSE),""))*1000)</f>
        <v>#VALUE!</v>
      </c>
      <c r="CI20" s="31" t="e">
        <f>((IFERROR(VLOOKUP($B19,Mes!$C$7:$AV$131,MATCH(CI$1,Mes!$C$3:$AV$3,0),FALSE),""))*1000)</f>
        <v>#VALUE!</v>
      </c>
      <c r="CJ20" s="31" t="e">
        <f>((IFERROR(VLOOKUP($B19,Mes!$C$7:$AV$131,MATCH(CJ$1,Mes!$C$3:$AV$3,0),FALSE),""))*1000)</f>
        <v>#VALUE!</v>
      </c>
      <c r="CK20" s="31" t="e">
        <f>((IFERROR(VLOOKUP($B19,Mes!$C$7:$AV$131,MATCH(CK$1,Mes!$C$3:$AV$3,0),FALSE),""))*1000)</f>
        <v>#VALUE!</v>
      </c>
      <c r="CL20" s="31" t="e">
        <f>((IFERROR(VLOOKUP($B19,Mes!$C$7:$AV$131,MATCH(CL$1,Mes!$C$3:$AV$3,0),FALSE),""))*1000)</f>
        <v>#VALUE!</v>
      </c>
      <c r="CM20" s="31" t="e">
        <f>((IFERROR(VLOOKUP($B19,Mes!$C$7:$AV$131,MATCH(CM$1,Mes!$C$3:$AV$3,0),FALSE),""))*1000)</f>
        <v>#VALUE!</v>
      </c>
      <c r="CN20" s="31" t="e">
        <f>((IFERROR(VLOOKUP($B19,Mes!$C$7:$AV$131,MATCH(CN$1,Mes!$C$3:$AV$3,0),FALSE),""))*1000)</f>
        <v>#VALUE!</v>
      </c>
      <c r="CO20" s="31" t="e">
        <f>((IFERROR(VLOOKUP($B19,Mes!$C$7:$AV$131,MATCH(CO$1,Mes!$C$3:$AV$3,0),FALSE),""))*1000)</f>
        <v>#VALUE!</v>
      </c>
      <c r="CP20" s="31" t="e">
        <f>((IFERROR(VLOOKUP($B19,Mes!$C$7:$AV$131,MATCH(CP$1,Mes!$C$3:$AV$3,0),FALSE),""))*1000)</f>
        <v>#VALUE!</v>
      </c>
      <c r="CQ20" s="31" t="e">
        <f>((IFERROR(VLOOKUP($B19,Mes!$C$7:$AV$131,MATCH(CQ$1,Mes!$C$3:$AV$3,0),FALSE),""))*1000)</f>
        <v>#VALUE!</v>
      </c>
      <c r="CR20" s="31" t="e">
        <f>((IFERROR(VLOOKUP($B19,Mes!$C$7:$AV$131,MATCH(CR$1,Mes!$C$3:$AV$3,0),FALSE),""))*1000)</f>
        <v>#VALUE!</v>
      </c>
      <c r="CS20" s="31" t="e">
        <f>((IFERROR(VLOOKUP($B19,Mes!$C$7:$AV$131,MATCH(CS$1,Mes!$C$3:$AV$3,0),FALSE),""))*1000)</f>
        <v>#VALUE!</v>
      </c>
      <c r="CT20" s="31" t="e">
        <f>((IFERROR(VLOOKUP($B19,Mes!$C$7:$AV$131,MATCH(CT$1,Mes!$C$3:$AV$3,0),FALSE),""))*1000)</f>
        <v>#VALUE!</v>
      </c>
      <c r="CU20" s="30" t="e">
        <f>((IFERROR(VLOOKUP($B19,Mes!$C$7:$AV$131,MATCH(CU$1,Mes!$C$3:$AV$3,0),FALSE),""))*1000)</f>
        <v>#VALUE!</v>
      </c>
      <c r="CV20" s="30" t="e">
        <f>((IFERROR(VLOOKUP($B19,Mes!$C$7:$AV$131,MATCH(CV$1,Mes!$C$3:$AV$3,0),FALSE),""))*1000)</f>
        <v>#VALUE!</v>
      </c>
      <c r="CW20" s="30" t="e">
        <f>((IFERROR(VLOOKUP($B19,Mes!$C$7:$AV$131,MATCH(CW$1,Mes!$C$3:$AV$3,0),FALSE),""))*1000)</f>
        <v>#VALUE!</v>
      </c>
      <c r="CX20" s="30" t="e">
        <f>((IFERROR(VLOOKUP($B19,Mes!$C$7:$AV$131,MATCH(CX$1,Mes!$C$3:$AV$3,0),FALSE),""))*1000)</f>
        <v>#VALUE!</v>
      </c>
      <c r="CY20" s="30" t="e">
        <f>((IFERROR(VLOOKUP($B19,Mes!$C$7:$AV$131,MATCH(CY$1,Mes!$C$3:$AV$3,0),FALSE),""))*1000)</f>
        <v>#VALUE!</v>
      </c>
      <c r="CZ20" s="30" t="e">
        <f>((IFERROR(VLOOKUP($B19,Mes!$C$7:$AV$131,MATCH(CZ$1,Mes!$C$3:$AV$3,0),FALSE),""))*1000)</f>
        <v>#VALUE!</v>
      </c>
      <c r="DA20" s="30" t="e">
        <f>((IFERROR(VLOOKUP($B19,Mes!$C$7:$AV$131,MATCH(DA$1,Mes!$C$3:$AV$3,0),FALSE),""))*1000)</f>
        <v>#VALUE!</v>
      </c>
      <c r="DB20" s="30" t="e">
        <f>((IFERROR(VLOOKUP($B19,Mes!$C$7:$AV$131,MATCH(DB$1,Mes!$C$3:$AV$3,0),FALSE),""))*1000)</f>
        <v>#VALUE!</v>
      </c>
      <c r="DC20" s="30" t="e">
        <f>((IFERROR(VLOOKUP($B19,Mes!$C$7:$AV$131,MATCH(DC$1,Mes!$C$3:$AV$3,0),FALSE),""))*1000)</f>
        <v>#VALUE!</v>
      </c>
      <c r="DD20" s="30" t="e">
        <f>((IFERROR(VLOOKUP($B19,Mes!$C$7:$AV$131,MATCH(DD$1,Mes!$C$3:$AV$3,0),FALSE),""))*1000)</f>
        <v>#VALUE!</v>
      </c>
      <c r="DE20" s="30" t="e">
        <f>((IFERROR(VLOOKUP($B19,Mes!$C$7:$AV$131,MATCH(DE$1,Mes!$C$3:$AV$3,0),FALSE),""))*1000)</f>
        <v>#VALUE!</v>
      </c>
      <c r="DF20" s="30" t="e">
        <f>((IFERROR(VLOOKUP($B19,Mes!$C$7:$AV$131,MATCH(DF$1,Mes!$C$3:$AV$3,0),FALSE),""))*1000)</f>
        <v>#VALUE!</v>
      </c>
      <c r="DG20" s="30" t="e">
        <f>((IFERROR(VLOOKUP($B19,Mes!$C$7:$AV$131,MATCH(DG$1,Mes!$C$3:$AV$3,0),FALSE),""))*1000)</f>
        <v>#VALUE!</v>
      </c>
      <c r="DH20" s="30" t="e">
        <f>((IFERROR(VLOOKUP($B19,Mes!$C$7:$AV$131,MATCH(DH$1,Mes!$C$3:$AV$3,0),FALSE),""))*1000)</f>
        <v>#VALUE!</v>
      </c>
      <c r="DI20" s="30" t="e">
        <f>((IFERROR(VLOOKUP($B19,Mes!$C$7:$AV$131,MATCH(DI$1,Mes!$C$3:$AV$3,0),FALSE),""))*1000)</f>
        <v>#VALUE!</v>
      </c>
      <c r="DJ20" s="30" t="e">
        <f>((IFERROR(VLOOKUP($B19,Mes!$C$7:$AV$131,MATCH(DJ$1,Mes!$C$3:$AV$3,0),FALSE),""))*1000)</f>
        <v>#VALUE!</v>
      </c>
      <c r="DK20" s="30" t="e">
        <f>((IFERROR(VLOOKUP($B19,Mes!$C$7:$AV$131,MATCH(DK$1,Mes!$C$3:$AV$3,0),FALSE),""))*1000)</f>
        <v>#VALUE!</v>
      </c>
      <c r="DL20" s="30" t="e">
        <f>((IFERROR(VLOOKUP($B19,Mes!$C$7:$AV$131,MATCH(DL$1,Mes!$C$3:$AV$3,0),FALSE),""))*1000)</f>
        <v>#VALUE!</v>
      </c>
      <c r="DM20" s="30" t="e">
        <f>((IFERROR(VLOOKUP($B19,Mes!$C$7:$AV$131,MATCH(DM$1,Mes!$C$3:$AV$3,0),FALSE),""))*1000)</f>
        <v>#VALUE!</v>
      </c>
      <c r="DN20" s="30" t="e">
        <f>((IFERROR(VLOOKUP($B19,Mes!$C$7:$AV$131,MATCH(DN$1,Mes!$C$3:$AV$3,0),FALSE),""))*1000)</f>
        <v>#VALUE!</v>
      </c>
      <c r="DO20" s="30" t="e">
        <f>((IFERROR(VLOOKUP($B19,Mes!$C$7:$AV$131,MATCH(DO$1,Mes!$C$3:$AV$3,0),FALSE),""))*1000)</f>
        <v>#VALUE!</v>
      </c>
      <c r="DP20" s="30" t="e">
        <f>((IFERROR(VLOOKUP($B19,Mes!$C$7:$AV$131,MATCH(DP$1,Mes!$C$3:$AV$3,0),FALSE),""))*1000)</f>
        <v>#VALUE!</v>
      </c>
      <c r="DQ20" s="30" t="e">
        <f>((IFERROR(VLOOKUP($B19,Mes!$C$7:$AV$131,MATCH(DQ$1,Mes!$C$3:$AV$3,0),FALSE),""))*1000)</f>
        <v>#VALUE!</v>
      </c>
      <c r="DR20" s="30" t="e">
        <f>((IFERROR(VLOOKUP($B19,Mes!$C$7:$AV$131,MATCH(DR$1,Mes!$C$3:$AV$3,0),FALSE),""))*1000)</f>
        <v>#VALUE!</v>
      </c>
      <c r="DS20" s="30" t="e">
        <f>((IFERROR(VLOOKUP($B19,Mes!$C$7:$AV$131,MATCH(DS$1,Mes!$C$3:$AV$3,0),FALSE),""))*1000)</f>
        <v>#VALUE!</v>
      </c>
      <c r="DT20" s="30" t="e">
        <f>((IFERROR(VLOOKUP($B19,Mes!$C$7:$AV$131,MATCH(DT$1,Mes!$C$3:$AV$3,0),FALSE),""))*1000)</f>
        <v>#VALUE!</v>
      </c>
      <c r="DU20" s="30" t="e">
        <f>((IFERROR(VLOOKUP($B19,Mes!$C$7:$AV$131,MATCH(DU$1,Mes!$C$3:$AV$3,0),FALSE),""))*1000)</f>
        <v>#VALUE!</v>
      </c>
      <c r="DV20" s="30" t="e">
        <f>((IFERROR(VLOOKUP($B19,Mes!$C$7:$AV$131,MATCH(DV$1,Mes!$C$3:$AV$3,0),FALSE),""))*1000)</f>
        <v>#VALUE!</v>
      </c>
      <c r="DW20" s="30" t="e">
        <f>((IFERROR(VLOOKUP($B19,Mes!$C$7:$AV$131,MATCH(DW$1,Mes!$C$3:$AV$3,0),FALSE),""))*1000)</f>
        <v>#VALUE!</v>
      </c>
      <c r="DX20" s="30" t="e">
        <f>((IFERROR(VLOOKUP($B19,Mes!$C$7:$AV$131,MATCH(DX$1,Mes!$C$3:$AV$3,0),FALSE),""))*1000)</f>
        <v>#VALUE!</v>
      </c>
      <c r="DY20" s="31" t="e">
        <f>((IFERROR(VLOOKUP($B19,Mes!$C$7:$AV$131,MATCH(DY$1,Mes!$C$3:$AV$3,0),FALSE),""))*1000)</f>
        <v>#VALUE!</v>
      </c>
      <c r="DZ20" s="31" t="e">
        <f>((IFERROR(VLOOKUP($B19,Mes!$C$7:$AV$131,MATCH(DZ$1,Mes!$C$3:$AV$3,0),FALSE),""))*1000)</f>
        <v>#VALUE!</v>
      </c>
      <c r="EA20" s="31" t="e">
        <f>((IFERROR(VLOOKUP($B19,Mes!$C$7:$AV$131,MATCH(EA$1,Mes!$C$3:$AV$3,0),FALSE),""))*1000)</f>
        <v>#VALUE!</v>
      </c>
      <c r="EB20" s="31" t="e">
        <f>((IFERROR(VLOOKUP($B19,Mes!$C$7:$AV$131,MATCH(EB$1,Mes!$C$3:$AV$3,0),FALSE),""))*1000)</f>
        <v>#VALUE!</v>
      </c>
      <c r="EC20" s="31" t="e">
        <f>((IFERROR(VLOOKUP($B19,Mes!$C$7:$AV$131,MATCH(EC$1,Mes!$C$3:$AV$3,0),FALSE),""))*1000)</f>
        <v>#VALUE!</v>
      </c>
      <c r="ED20" s="31" t="e">
        <f>((IFERROR(VLOOKUP($B19,Mes!$C$7:$AV$131,MATCH(ED$1,Mes!$C$3:$AV$3,0),FALSE),""))*1000)</f>
        <v>#VALUE!</v>
      </c>
      <c r="EE20" s="31" t="e">
        <f>((IFERROR(VLOOKUP($B19,Mes!$C$7:$AV$131,MATCH(EE$1,Mes!$C$3:$AV$3,0),FALSE),""))*1000)</f>
        <v>#VALUE!</v>
      </c>
      <c r="EF20" s="31" t="e">
        <f>((IFERROR(VLOOKUP($B19,Mes!$C$7:$AV$131,MATCH(EF$1,Mes!$C$3:$AV$3,0),FALSE),""))*1000)</f>
        <v>#VALUE!</v>
      </c>
      <c r="EG20" s="31" t="e">
        <f>((IFERROR(VLOOKUP($B19,Mes!$C$7:$AV$131,MATCH(EG$1,Mes!$C$3:$AV$3,0),FALSE),""))*1000)</f>
        <v>#VALUE!</v>
      </c>
      <c r="EH20" s="31" t="e">
        <f>((IFERROR(VLOOKUP($B19,Mes!$C$7:$AV$131,MATCH(EH$1,Mes!$C$3:$AV$3,0),FALSE),""))*1000)</f>
        <v>#VALUE!</v>
      </c>
      <c r="EI20" s="31" t="e">
        <f>((IFERROR(VLOOKUP($B19,Mes!$C$7:$AV$131,MATCH(EI$1,Mes!$C$3:$AV$3,0),FALSE),""))*1000)</f>
        <v>#VALUE!</v>
      </c>
      <c r="EJ20" s="31" t="e">
        <f>((IFERROR(VLOOKUP($B19,Mes!$C$7:$AV$131,MATCH(EJ$1,Mes!$C$3:$AV$3,0),FALSE),""))*1000)</f>
        <v>#VALUE!</v>
      </c>
      <c r="EK20" s="31" t="e">
        <f>((IFERROR(VLOOKUP($B19,Mes!$C$7:$AV$131,MATCH(EK$1,Mes!$C$3:$AV$3,0),FALSE),""))*1000)</f>
        <v>#VALUE!</v>
      </c>
      <c r="EL20" s="31" t="e">
        <f>((IFERROR(VLOOKUP($B19,Mes!$C$7:$AV$131,MATCH(EL$1,Mes!$C$3:$AV$3,0),FALSE),""))*1000)</f>
        <v>#VALUE!</v>
      </c>
      <c r="EM20" s="31" t="e">
        <f>((IFERROR(VLOOKUP($B19,Mes!$C$7:$AV$131,MATCH(EM$1,Mes!$C$3:$AV$3,0),FALSE),""))*1000)</f>
        <v>#VALUE!</v>
      </c>
      <c r="EN20" s="31" t="e">
        <f>((IFERROR(VLOOKUP($B19,Mes!$C$7:$AV$131,MATCH(EN$1,Mes!$C$3:$AV$3,0),FALSE),""))*1000)</f>
        <v>#VALUE!</v>
      </c>
      <c r="EO20" s="31" t="e">
        <f>((IFERROR(VLOOKUP($B19,Mes!$C$7:$AV$131,MATCH(EO$1,Mes!$C$3:$AV$3,0),FALSE),""))*1000)</f>
        <v>#VALUE!</v>
      </c>
      <c r="EP20" s="31" t="e">
        <f>((IFERROR(VLOOKUP($B19,Mes!$C$7:$AV$131,MATCH(EP$1,Mes!$C$3:$AV$3,0),FALSE),""))*1000)</f>
        <v>#VALUE!</v>
      </c>
      <c r="EQ20" s="31" t="e">
        <f>((IFERROR(VLOOKUP($B19,Mes!$C$7:$AV$131,MATCH(EQ$1,Mes!$C$3:$AV$3,0),FALSE),""))*1000)</f>
        <v>#VALUE!</v>
      </c>
      <c r="ER20" s="31" t="e">
        <f>((IFERROR(VLOOKUP($B19,Mes!$C$7:$AV$131,MATCH(ER$1,Mes!$C$3:$AV$3,0),FALSE),""))*1000)</f>
        <v>#VALUE!</v>
      </c>
      <c r="ES20" s="31" t="e">
        <f>((IFERROR(VLOOKUP($B19,Mes!$C$7:$AV$131,MATCH(ES$1,Mes!$C$3:$AV$3,0),FALSE),""))*1000)</f>
        <v>#VALUE!</v>
      </c>
      <c r="ET20" s="31" t="e">
        <f>((IFERROR(VLOOKUP($B19,Mes!$C$7:$AV$131,MATCH(ET$1,Mes!$C$3:$AV$3,0),FALSE),""))*1000)</f>
        <v>#VALUE!</v>
      </c>
      <c r="EU20" s="31" t="e">
        <f>((IFERROR(VLOOKUP($B19,Mes!$C$7:$AV$131,MATCH(EU$1,Mes!$C$3:$AV$3,0),FALSE),""))*1000)</f>
        <v>#VALUE!</v>
      </c>
      <c r="EV20" s="31" t="e">
        <f>((IFERROR(VLOOKUP($B19,Mes!$C$7:$AV$131,MATCH(EV$1,Mes!$C$3:$AV$3,0),FALSE),""))*1000)</f>
        <v>#VALUE!</v>
      </c>
      <c r="EW20" s="31" t="e">
        <f>((IFERROR(VLOOKUP($B19,Mes!$C$7:$AV$131,MATCH(EW$1,Mes!$C$3:$AV$3,0),FALSE),""))*1000)</f>
        <v>#VALUE!</v>
      </c>
      <c r="EX20" s="31" t="e">
        <f>((IFERROR(VLOOKUP($B19,Mes!$C$7:$AV$131,MATCH(EX$1,Mes!$C$3:$AV$3,0),FALSE),""))*1000)</f>
        <v>#VALUE!</v>
      </c>
      <c r="EY20" s="31" t="e">
        <f>((IFERROR(VLOOKUP($B19,Mes!$C$7:$AV$131,MATCH(EY$1,Mes!$C$3:$AV$3,0),FALSE),""))*1000)</f>
        <v>#VALUE!</v>
      </c>
      <c r="EZ20" s="31" t="e">
        <f>((IFERROR(VLOOKUP($B19,Mes!$C$7:$AV$131,MATCH(EZ$1,Mes!$C$3:$AV$3,0),FALSE),""))*1000)</f>
        <v>#VALUE!</v>
      </c>
      <c r="FA20" s="31" t="e">
        <f>((IFERROR(VLOOKUP($B19,Mes!$C$7:$AV$131,MATCH(FA$1,Mes!$C$3:$AV$3,0),FALSE),""))*1000)</f>
        <v>#VALUE!</v>
      </c>
      <c r="FB20" s="31" t="e">
        <f>((IFERROR(VLOOKUP($B19,Mes!$C$7:$AV$131,MATCH(FB$1,Mes!$C$3:$AV$3,0),FALSE),""))*1000)</f>
        <v>#VALUE!</v>
      </c>
      <c r="FC20" s="31" t="e">
        <f>((IFERROR(VLOOKUP($B19,Mes!$C$7:$AV$131,MATCH(FC$1,Mes!$C$3:$AV$3,0),FALSE),""))*1000)</f>
        <v>#VALUE!</v>
      </c>
      <c r="FD20" s="30" t="e">
        <f>((IFERROR(VLOOKUP($B19,Mes!$C$7:$AV$131,MATCH(FD$1,Mes!$C$3:$AV$3,0),FALSE),""))*1000)</f>
        <v>#VALUE!</v>
      </c>
      <c r="FE20" s="30" t="e">
        <f>((IFERROR(VLOOKUP($B19,Mes!$C$7:$AV$131,MATCH(FE$1,Mes!$C$3:$AV$3,0),FALSE),""))*1000)</f>
        <v>#VALUE!</v>
      </c>
      <c r="FF20" s="30" t="e">
        <f>((IFERROR(VLOOKUP($B19,Mes!$C$7:$AV$131,MATCH(FF$1,Mes!$C$3:$AV$3,0),FALSE),""))*1000)</f>
        <v>#VALUE!</v>
      </c>
      <c r="FG20" s="30" t="e">
        <f>((IFERROR(VLOOKUP($B19,Mes!$C$7:$AV$131,MATCH(FG$1,Mes!$C$3:$AV$3,0),FALSE),""))*1000)</f>
        <v>#VALUE!</v>
      </c>
      <c r="FH20" s="30" t="e">
        <f>((IFERROR(VLOOKUP($B19,Mes!$C$7:$AV$131,MATCH(FH$1,Mes!$C$3:$AV$3,0),FALSE),""))*1000)</f>
        <v>#VALUE!</v>
      </c>
      <c r="FI20" s="30" t="e">
        <f>((IFERROR(VLOOKUP($B19,Mes!$C$7:$AV$131,MATCH(FI$1,Mes!$C$3:$AV$3,0),FALSE),""))*1000)</f>
        <v>#VALUE!</v>
      </c>
      <c r="FJ20" s="30" t="e">
        <f>((IFERROR(VLOOKUP($B19,Mes!$C$7:$AV$131,MATCH(FJ$1,Mes!$C$3:$AV$3,0),FALSE),""))*1000)</f>
        <v>#VALUE!</v>
      </c>
      <c r="FK20" s="30" t="e">
        <f>((IFERROR(VLOOKUP($B19,Mes!$C$7:$AV$131,MATCH(FK$1,Mes!$C$3:$AV$3,0),FALSE),""))*1000)</f>
        <v>#VALUE!</v>
      </c>
      <c r="FL20" s="30" t="e">
        <f>((IFERROR(VLOOKUP($B19,Mes!$C$7:$AV$131,MATCH(FL$1,Mes!$C$3:$AV$3,0),FALSE),""))*1000)</f>
        <v>#VALUE!</v>
      </c>
      <c r="FM20" s="30" t="e">
        <f>((IFERROR(VLOOKUP($B19,Mes!$C$7:$AV$131,MATCH(FM$1,Mes!$C$3:$AV$3,0),FALSE),""))*1000)</f>
        <v>#VALUE!</v>
      </c>
      <c r="FN20" s="30" t="e">
        <f>((IFERROR(VLOOKUP($B19,Mes!$C$7:$AV$131,MATCH(FN$1,Mes!$C$3:$AV$3,0),FALSE),""))*1000)</f>
        <v>#VALUE!</v>
      </c>
      <c r="FO20" s="30" t="e">
        <f>((IFERROR(VLOOKUP($B19,Mes!$C$7:$AV$131,MATCH(FO$1,Mes!$C$3:$AV$3,0),FALSE),""))*1000)</f>
        <v>#VALUE!</v>
      </c>
      <c r="FP20" s="30" t="e">
        <f>((IFERROR(VLOOKUP($B19,Mes!$C$7:$AV$131,MATCH(FP$1,Mes!$C$3:$AV$3,0),FALSE),""))*1000)</f>
        <v>#VALUE!</v>
      </c>
      <c r="FQ20" s="30" t="e">
        <f>((IFERROR(VLOOKUP($B19,Mes!$C$7:$AV$131,MATCH(FQ$1,Mes!$C$3:$AV$3,0),FALSE),""))*1000)</f>
        <v>#VALUE!</v>
      </c>
      <c r="FR20" s="30" t="e">
        <f>((IFERROR(VLOOKUP($B19,Mes!$C$7:$AV$131,MATCH(FR$1,Mes!$C$3:$AV$3,0),FALSE),""))*1000)</f>
        <v>#VALUE!</v>
      </c>
      <c r="FS20" s="30" t="e">
        <f>((IFERROR(VLOOKUP($B19,Mes!$C$7:$AV$131,MATCH(FS$1,Mes!$C$3:$AV$3,0),FALSE),""))*1000)</f>
        <v>#VALUE!</v>
      </c>
      <c r="FT20" s="30" t="e">
        <f>((IFERROR(VLOOKUP($B19,Mes!$C$7:$AV$131,MATCH(FT$1,Mes!$C$3:$AV$3,0),FALSE),""))*1000)</f>
        <v>#VALUE!</v>
      </c>
      <c r="FU20" s="30" t="e">
        <f>((IFERROR(VLOOKUP($B19,Mes!$C$7:$AV$131,MATCH(FU$1,Mes!$C$3:$AV$3,0),FALSE),""))*1000)</f>
        <v>#VALUE!</v>
      </c>
      <c r="FV20" s="30" t="e">
        <f>((IFERROR(VLOOKUP($B19,Mes!$C$7:$AV$131,MATCH(FV$1,Mes!$C$3:$AV$3,0),FALSE),""))*1000)</f>
        <v>#VALUE!</v>
      </c>
      <c r="FW20" s="30" t="e">
        <f>((IFERROR(VLOOKUP($B19,Mes!$C$7:$AV$131,MATCH(FW$1,Mes!$C$3:$AV$3,0),FALSE),""))*1000)</f>
        <v>#VALUE!</v>
      </c>
      <c r="FX20" s="30" t="e">
        <f>((IFERROR(VLOOKUP($B19,Mes!$C$7:$AV$131,MATCH(FX$1,Mes!$C$3:$AV$3,0),FALSE),""))*1000)</f>
        <v>#VALUE!</v>
      </c>
      <c r="FY20" s="30" t="e">
        <f>((IFERROR(VLOOKUP($B19,Mes!$C$7:$AV$131,MATCH(FY$1,Mes!$C$3:$AV$3,0),FALSE),""))*1000)</f>
        <v>#VALUE!</v>
      </c>
      <c r="FZ20" s="30" t="e">
        <f>((IFERROR(VLOOKUP($B19,Mes!$C$7:$AV$131,MATCH(FZ$1,Mes!$C$3:$AV$3,0),FALSE),""))*1000)</f>
        <v>#VALUE!</v>
      </c>
      <c r="GA20" s="30" t="e">
        <f>((IFERROR(VLOOKUP($B19,Mes!$C$7:$AV$131,MATCH(GA$1,Mes!$C$3:$AV$3,0),FALSE),""))*1000)</f>
        <v>#VALUE!</v>
      </c>
      <c r="GB20" s="30" t="e">
        <f>((IFERROR(VLOOKUP($B19,Mes!$C$7:$AV$131,MATCH(GB$1,Mes!$C$3:$AV$3,0),FALSE),""))*1000)</f>
        <v>#VALUE!</v>
      </c>
      <c r="GC20" s="30" t="e">
        <f>((IFERROR(VLOOKUP($B19,Mes!$C$7:$AV$131,MATCH(GC$1,Mes!$C$3:$AV$3,0),FALSE),""))*1000)</f>
        <v>#VALUE!</v>
      </c>
      <c r="GD20" s="30" t="e">
        <f>((IFERROR(VLOOKUP($B19,Mes!$C$7:$AV$131,MATCH(GD$1,Mes!$C$3:$AV$3,0),FALSE),""))*1000)</f>
        <v>#VALUE!</v>
      </c>
      <c r="GE20" s="30" t="e">
        <f>((IFERROR(VLOOKUP($B19,Mes!$C$7:$AV$131,MATCH(GE$1,Mes!$C$3:$AV$3,0),FALSE),""))*1000)</f>
        <v>#VALUE!</v>
      </c>
      <c r="GF20" s="30" t="e">
        <f>((IFERROR(VLOOKUP($B19,Mes!$C$7:$AV$131,MATCH(GF$1,Mes!$C$3:$AV$3,0),FALSE),""))*1000)</f>
        <v>#VALUE!</v>
      </c>
      <c r="GG20" s="30" t="e">
        <f>((IFERROR(VLOOKUP($B19,Mes!$C$7:$AV$131,MATCH(GG$1,Mes!$C$3:$AV$3,0),FALSE),""))*1000)</f>
        <v>#VALUE!</v>
      </c>
      <c r="GH20" s="31" t="e">
        <f>((IFERROR(VLOOKUP($B19,Mes!$C$7:$AV$131,MATCH(GH$1,Mes!$C$3:$AV$3,0),FALSE),""))*1000)</f>
        <v>#VALUE!</v>
      </c>
      <c r="GI20" s="31" t="e">
        <f>((IFERROR(VLOOKUP($B19,Mes!$C$7:$AV$131,MATCH(GI$1,Mes!$C$3:$AV$3,0),FALSE),""))*1000)</f>
        <v>#VALUE!</v>
      </c>
      <c r="GJ20" s="31" t="e">
        <f>((IFERROR(VLOOKUP($B19,Mes!$C$7:$AV$131,MATCH(GJ$1,Mes!$C$3:$AV$3,0),FALSE),""))*1000)</f>
        <v>#VALUE!</v>
      </c>
      <c r="GK20" s="31" t="e">
        <f>((IFERROR(VLOOKUP($B19,Mes!$C$7:$AV$131,MATCH(GK$1,Mes!$C$3:$AV$3,0),FALSE),""))*1000)</f>
        <v>#VALUE!</v>
      </c>
      <c r="GL20" s="31" t="e">
        <f>((IFERROR(VLOOKUP($B19,Mes!$C$7:$AV$131,MATCH(GL$1,Mes!$C$3:$AV$3,0),FALSE),""))*1000)</f>
        <v>#VALUE!</v>
      </c>
      <c r="GM20" s="31" t="e">
        <f>((IFERROR(VLOOKUP($B19,Mes!$C$7:$AV$131,MATCH(GM$1,Mes!$C$3:$AV$3,0),FALSE),""))*1000)</f>
        <v>#VALUE!</v>
      </c>
      <c r="GN20" s="31" t="e">
        <f>((IFERROR(VLOOKUP($B19,Mes!$C$7:$AV$131,MATCH(GN$1,Mes!$C$3:$AV$3,0),FALSE),""))*1000)</f>
        <v>#VALUE!</v>
      </c>
      <c r="GO20" s="31" t="e">
        <f>((IFERROR(VLOOKUP($B19,Mes!$C$7:$AV$131,MATCH(GO$1,Mes!$C$3:$AV$3,0),FALSE),""))*1000)</f>
        <v>#VALUE!</v>
      </c>
      <c r="GP20" s="31" t="e">
        <f>((IFERROR(VLOOKUP($B19,Mes!$C$7:$AV$131,MATCH(GP$1,Mes!$C$3:$AV$3,0),FALSE),""))*1000)</f>
        <v>#VALUE!</v>
      </c>
      <c r="GQ20" s="31" t="e">
        <f>((IFERROR(VLOOKUP($B19,Mes!$C$7:$AV$131,MATCH(GQ$1,Mes!$C$3:$AV$3,0),FALSE),""))*1000)</f>
        <v>#VALUE!</v>
      </c>
      <c r="GR20" s="31" t="e">
        <f>((IFERROR(VLOOKUP($B19,Mes!$C$7:$AV$131,MATCH(GR$1,Mes!$C$3:$AV$3,0),FALSE),""))*1000)</f>
        <v>#VALUE!</v>
      </c>
      <c r="GS20" s="31" t="e">
        <f>((IFERROR(VLOOKUP($B19,Mes!$C$7:$AV$131,MATCH(GS$1,Mes!$C$3:$AV$3,0),FALSE),""))*1000)</f>
        <v>#VALUE!</v>
      </c>
      <c r="GT20" s="31" t="e">
        <f>((IFERROR(VLOOKUP($B19,Mes!$C$7:$AV$131,MATCH(GT$1,Mes!$C$3:$AV$3,0),FALSE),""))*1000)</f>
        <v>#VALUE!</v>
      </c>
      <c r="GU20" s="31" t="e">
        <f>((IFERROR(VLOOKUP($B19,Mes!$C$7:$AV$131,MATCH(GU$1,Mes!$C$3:$AV$3,0),FALSE),""))*1000)</f>
        <v>#VALUE!</v>
      </c>
      <c r="GV20" s="31" t="e">
        <f>((IFERROR(VLOOKUP($B19,Mes!$C$7:$AV$131,MATCH(GV$1,Mes!$C$3:$AV$3,0),FALSE),""))*1000)</f>
        <v>#VALUE!</v>
      </c>
      <c r="GW20" s="31" t="e">
        <f>((IFERROR(VLOOKUP($B19,Mes!$C$7:$AV$131,MATCH(GW$1,Mes!$C$3:$AV$3,0),FALSE),""))*1000)</f>
        <v>#VALUE!</v>
      </c>
      <c r="GX20" s="31" t="e">
        <f>((IFERROR(VLOOKUP($B19,Mes!$C$7:$AV$131,MATCH(GX$1,Mes!$C$3:$AV$3,0),FALSE),""))*1000)</f>
        <v>#VALUE!</v>
      </c>
      <c r="GY20" s="31" t="e">
        <f>((IFERROR(VLOOKUP($B19,Mes!$C$7:$AV$131,MATCH(GY$1,Mes!$C$3:$AV$3,0),FALSE),""))*1000)</f>
        <v>#VALUE!</v>
      </c>
      <c r="GZ20" s="31" t="e">
        <f>((IFERROR(VLOOKUP($B19,Mes!$C$7:$AV$131,MATCH(GZ$1,Mes!$C$3:$AV$3,0),FALSE),""))*1000)</f>
        <v>#VALUE!</v>
      </c>
      <c r="HA20" s="31" t="e">
        <f>((IFERROR(VLOOKUP($B19,Mes!$C$7:$AV$131,MATCH(HA$1,Mes!$C$3:$AV$3,0),FALSE),""))*1000)</f>
        <v>#VALUE!</v>
      </c>
      <c r="HB20" s="31" t="e">
        <f>((IFERROR(VLOOKUP($B19,Mes!$C$7:$AV$131,MATCH(HB$1,Mes!$C$3:$AV$3,0),FALSE),""))*1000)</f>
        <v>#VALUE!</v>
      </c>
      <c r="HC20" s="31" t="e">
        <f>((IFERROR(VLOOKUP($B19,Mes!$C$7:$AV$131,MATCH(HC$1,Mes!$C$3:$AV$3,0),FALSE),""))*1000)</f>
        <v>#VALUE!</v>
      </c>
      <c r="HD20" s="31" t="e">
        <f>((IFERROR(VLOOKUP($B19,Mes!$C$7:$AV$131,MATCH(HD$1,Mes!$C$3:$AV$3,0),FALSE),""))*1000)</f>
        <v>#VALUE!</v>
      </c>
      <c r="HE20" s="31" t="e">
        <f>((IFERROR(VLOOKUP($B19,Mes!$C$7:$AV$131,MATCH(HE$1,Mes!$C$3:$AV$3,0),FALSE),""))*1000)</f>
        <v>#VALUE!</v>
      </c>
      <c r="HF20" s="31" t="e">
        <f>((IFERROR(VLOOKUP($B19,Mes!$C$7:$AV$131,MATCH(HF$1,Mes!$C$3:$AV$3,0),FALSE),""))*1000)</f>
        <v>#VALUE!</v>
      </c>
      <c r="HG20" s="31" t="e">
        <f>((IFERROR(VLOOKUP($B19,Mes!$C$7:$AV$131,MATCH(HG$1,Mes!$C$3:$AV$3,0),FALSE),""))*1000)</f>
        <v>#VALUE!</v>
      </c>
      <c r="HH20" s="31" t="e">
        <f>((IFERROR(VLOOKUP($B19,Mes!$C$7:$AV$131,MATCH(HH$1,Mes!$C$3:$AV$3,0),FALSE),""))*1000)</f>
        <v>#VALUE!</v>
      </c>
      <c r="HI20" s="31" t="e">
        <f>((IFERROR(VLOOKUP($B19,Mes!$C$7:$AV$131,MATCH(HI$1,Mes!$C$3:$AV$3,0),FALSE),""))*1000)</f>
        <v>#VALUE!</v>
      </c>
      <c r="HJ20" s="31" t="e">
        <f>((IFERROR(VLOOKUP($B19,Mes!$C$7:$AV$131,MATCH(HJ$1,Mes!$C$3:$AV$3,0),FALSE),""))*1000)</f>
        <v>#VALUE!</v>
      </c>
      <c r="HK20" s="31" t="e">
        <f>((IFERROR(VLOOKUP($B19,Mes!$C$7:$AV$131,MATCH(HK$1,Mes!$C$3:$AV$3,0),FALSE),""))*1000)</f>
        <v>#VALUE!</v>
      </c>
      <c r="HL20" s="31" t="e">
        <f>((IFERROR(VLOOKUP($B19,Mes!$C$7:$AV$131,MATCH(HL$1,Mes!$C$3:$AV$3,0),FALSE),""))*1000)</f>
        <v>#VALUE!</v>
      </c>
      <c r="HM20" s="30" t="e">
        <f>((IFERROR(VLOOKUP($B19,Mes!$C$7:$AV$131,MATCH(HM$1,Mes!$C$3:$AV$3,0),FALSE),""))*1000)</f>
        <v>#VALUE!</v>
      </c>
      <c r="HN20" s="30" t="e">
        <f>((IFERROR(VLOOKUP($B19,Mes!$C$7:$AV$131,MATCH(HN$1,Mes!$C$3:$AV$3,0),FALSE),""))*1000)</f>
        <v>#VALUE!</v>
      </c>
      <c r="HO20" s="30" t="e">
        <f>((IFERROR(VLOOKUP($B19,Mes!$C$7:$AV$131,MATCH(HO$1,Mes!$C$3:$AV$3,0),FALSE),""))*1000)</f>
        <v>#VALUE!</v>
      </c>
      <c r="HP20" s="30" t="e">
        <f>((IFERROR(VLOOKUP($B19,Mes!$C$7:$AV$131,MATCH(HP$1,Mes!$C$3:$AV$3,0),FALSE),""))*1000)</f>
        <v>#VALUE!</v>
      </c>
      <c r="HQ20" s="30" t="e">
        <f>((IFERROR(VLOOKUP($B19,Mes!$C$7:$AV$131,MATCH(HQ$1,Mes!$C$3:$AV$3,0),FALSE),""))*1000)</f>
        <v>#VALUE!</v>
      </c>
      <c r="HR20" s="30" t="e">
        <f>((IFERROR(VLOOKUP($B19,Mes!$C$7:$AV$131,MATCH(HR$1,Mes!$C$3:$AV$3,0),FALSE),""))*1000)</f>
        <v>#VALUE!</v>
      </c>
      <c r="HS20" s="30" t="e">
        <f>((IFERROR(VLOOKUP($B19,Mes!$C$7:$AV$131,MATCH(HS$1,Mes!$C$3:$AV$3,0),FALSE),""))*1000)</f>
        <v>#VALUE!</v>
      </c>
      <c r="HT20" s="30" t="e">
        <f>((IFERROR(VLOOKUP($B19,Mes!$C$7:$AV$131,MATCH(HT$1,Mes!$C$3:$AV$3,0),FALSE),""))*1000)</f>
        <v>#VALUE!</v>
      </c>
      <c r="HU20" s="30" t="e">
        <f>((IFERROR(VLOOKUP($B19,Mes!$C$7:$AV$131,MATCH(HU$1,Mes!$C$3:$AV$3,0),FALSE),""))*1000)</f>
        <v>#VALUE!</v>
      </c>
      <c r="HV20" s="30" t="e">
        <f>((IFERROR(VLOOKUP($B19,Mes!$C$7:$AV$131,MATCH(HV$1,Mes!$C$3:$AV$3,0),FALSE),""))*1000)</f>
        <v>#VALUE!</v>
      </c>
      <c r="HW20" s="30" t="e">
        <f>((IFERROR(VLOOKUP($B19,Mes!$C$7:$AV$131,MATCH(HW$1,Mes!$C$3:$AV$3,0),FALSE),""))*1000)</f>
        <v>#VALUE!</v>
      </c>
      <c r="HX20" s="30" t="e">
        <f>((IFERROR(VLOOKUP($B19,Mes!$C$7:$AV$131,MATCH(HX$1,Mes!$C$3:$AV$3,0),FALSE),""))*1000)</f>
        <v>#VALUE!</v>
      </c>
      <c r="HY20" s="30" t="e">
        <f>((IFERROR(VLOOKUP($B19,Mes!$C$7:$AV$131,MATCH(HY$1,Mes!$C$3:$AV$3,0),FALSE),""))*1000)</f>
        <v>#VALUE!</v>
      </c>
      <c r="HZ20" s="30" t="e">
        <f>((IFERROR(VLOOKUP($B19,Mes!$C$7:$AV$131,MATCH(HZ$1,Mes!$C$3:$AV$3,0),FALSE),""))*1000)</f>
        <v>#VALUE!</v>
      </c>
      <c r="IA20" s="30" t="e">
        <f>((IFERROR(VLOOKUP($B19,Mes!$C$7:$AV$131,MATCH(IA$1,Mes!$C$3:$AV$3,0),FALSE),""))*1000)</f>
        <v>#VALUE!</v>
      </c>
      <c r="IB20" s="30" t="e">
        <f>((IFERROR(VLOOKUP($B19,Mes!$C$7:$AV$131,MATCH(IB$1,Mes!$C$3:$AV$3,0),FALSE),""))*1000)</f>
        <v>#VALUE!</v>
      </c>
      <c r="IC20" s="30" t="e">
        <f>((IFERROR(VLOOKUP($B19,Mes!$C$7:$AV$131,MATCH(IC$1,Mes!$C$3:$AV$3,0),FALSE),""))*1000)</f>
        <v>#VALUE!</v>
      </c>
      <c r="ID20" s="30" t="e">
        <f>((IFERROR(VLOOKUP($B19,Mes!$C$7:$AV$131,MATCH(ID$1,Mes!$C$3:$AV$3,0),FALSE),""))*1000)</f>
        <v>#VALUE!</v>
      </c>
      <c r="IE20" s="30" t="e">
        <f>((IFERROR(VLOOKUP($B19,Mes!$C$7:$AV$131,MATCH(IE$1,Mes!$C$3:$AV$3,0),FALSE),""))*1000)</f>
        <v>#VALUE!</v>
      </c>
      <c r="IF20" s="30" t="e">
        <f>((IFERROR(VLOOKUP($B19,Mes!$C$7:$AV$131,MATCH(IF$1,Mes!$C$3:$AV$3,0),FALSE),""))*1000)</f>
        <v>#VALUE!</v>
      </c>
      <c r="IG20" s="30" t="e">
        <f>((IFERROR(VLOOKUP($B19,Mes!$C$7:$AV$131,MATCH(IG$1,Mes!$C$3:$AV$3,0),FALSE),""))*1000)</f>
        <v>#VALUE!</v>
      </c>
      <c r="IH20" s="30" t="e">
        <f>((IFERROR(VLOOKUP($B19,Mes!$C$7:$AV$131,MATCH(IH$1,Mes!$C$3:$AV$3,0),FALSE),""))*1000)</f>
        <v>#VALUE!</v>
      </c>
      <c r="II20" s="30" t="e">
        <f>((IFERROR(VLOOKUP($B19,Mes!$C$7:$AV$131,MATCH(II$1,Mes!$C$3:$AV$3,0),FALSE),""))*1000)</f>
        <v>#VALUE!</v>
      </c>
      <c r="IJ20" s="30" t="e">
        <f>((IFERROR(VLOOKUP($B19,Mes!$C$7:$AV$131,MATCH(IJ$1,Mes!$C$3:$AV$3,0),FALSE),""))*1000)</f>
        <v>#VALUE!</v>
      </c>
      <c r="IK20" s="30" t="e">
        <f>((IFERROR(VLOOKUP($B19,Mes!$C$7:$AV$131,MATCH(IK$1,Mes!$C$3:$AV$3,0),FALSE),""))*1000)</f>
        <v>#VALUE!</v>
      </c>
      <c r="IL20" s="30" t="e">
        <f>((IFERROR(VLOOKUP($B19,Mes!$C$7:$AV$131,MATCH(IL$1,Mes!$C$3:$AV$3,0),FALSE),""))*1000)</f>
        <v>#VALUE!</v>
      </c>
      <c r="IM20" s="30" t="e">
        <f>((IFERROR(VLOOKUP($B19,Mes!$C$7:$AV$131,MATCH(IM$1,Mes!$C$3:$AV$3,0),FALSE),""))*1000)</f>
        <v>#VALUE!</v>
      </c>
      <c r="IN20" s="30" t="e">
        <f>((IFERROR(VLOOKUP($B19,Mes!$C$7:$AV$131,MATCH(IN$1,Mes!$C$3:$AV$3,0),FALSE),""))*1000)</f>
        <v>#VALUE!</v>
      </c>
      <c r="IO20" s="30" t="e">
        <f>((IFERROR(VLOOKUP($B19,Mes!$C$7:$AV$131,MATCH(IO$1,Mes!$C$3:$AV$3,0),FALSE),""))*1000)</f>
        <v>#VALUE!</v>
      </c>
      <c r="IP20" s="30" t="e">
        <f>((IFERROR(VLOOKUP($B19,Mes!$C$7:$AV$131,MATCH(IP$1,Mes!$C$3:$AV$3,0),FALSE),""))*1000)</f>
        <v>#VALUE!</v>
      </c>
      <c r="IQ20" s="30" t="e">
        <f>((IFERROR(VLOOKUP($B19,Mes!$C$7:$AV$131,MATCH(IQ$1,Mes!$C$3:$AV$3,0),FALSE),""))*1000)</f>
        <v>#VALUE!</v>
      </c>
      <c r="IR20" s="31" t="e">
        <f>((IFERROR(VLOOKUP($B19,Mes!$C$7:$AV$131,MATCH(IR$1,Mes!$C$3:$AV$3,0),FALSE),""))*1000)</f>
        <v>#VALUE!</v>
      </c>
      <c r="IS20" s="31" t="e">
        <f>((IFERROR(VLOOKUP($B19,Mes!$C$7:$AV$131,MATCH(IS$1,Mes!$C$3:$AV$3,0),FALSE),""))*1000)</f>
        <v>#VALUE!</v>
      </c>
      <c r="IT20" s="31" t="e">
        <f>((IFERROR(VLOOKUP($B19,Mes!$C$7:$AV$131,MATCH(IT$1,Mes!$C$3:$AV$3,0),FALSE),""))*1000)</f>
        <v>#VALUE!</v>
      </c>
      <c r="IU20" s="31" t="e">
        <f>((IFERROR(VLOOKUP($B19,Mes!$C$7:$AV$131,MATCH(IU$1,Mes!$C$3:$AV$3,0),FALSE),""))*1000)</f>
        <v>#VALUE!</v>
      </c>
      <c r="IV20" s="31" t="e">
        <f>((IFERROR(VLOOKUP($B19,Mes!$C$7:$AV$131,MATCH(IV$1,Mes!$C$3:$AV$3,0),FALSE),""))*1000)</f>
        <v>#VALUE!</v>
      </c>
      <c r="IW20" s="31" t="e">
        <f>((IFERROR(VLOOKUP($B19,Mes!$C$7:$AV$131,MATCH(IW$1,Mes!$C$3:$AV$3,0),FALSE),""))*1000)</f>
        <v>#VALUE!</v>
      </c>
      <c r="IX20" s="31" t="e">
        <f>((IFERROR(VLOOKUP($B19,Mes!$C$7:$AV$131,MATCH(IX$1,Mes!$C$3:$AV$3,0),FALSE),""))*1000)</f>
        <v>#VALUE!</v>
      </c>
      <c r="IY20" s="31" t="e">
        <f>((IFERROR(VLOOKUP($B19,Mes!$C$7:$AV$131,MATCH(IY$1,Mes!$C$3:$AV$3,0),FALSE),""))*1000)</f>
        <v>#VALUE!</v>
      </c>
      <c r="IZ20" s="31" t="e">
        <f>((IFERROR(VLOOKUP($B19,Mes!$C$7:$AV$131,MATCH(IZ$1,Mes!$C$3:$AV$3,0),FALSE),""))*1000)</f>
        <v>#VALUE!</v>
      </c>
      <c r="JA20" s="31" t="e">
        <f>((IFERROR(VLOOKUP($B19,Mes!$C$7:$AV$131,MATCH(JA$1,Mes!$C$3:$AV$3,0),FALSE),""))*1000)</f>
        <v>#VALUE!</v>
      </c>
      <c r="JB20" s="31" t="e">
        <f>((IFERROR(VLOOKUP($B19,Mes!$C$7:$AV$131,MATCH(JB$1,Mes!$C$3:$AV$3,0),FALSE),""))*1000)</f>
        <v>#VALUE!</v>
      </c>
      <c r="JC20" s="31" t="e">
        <f>((IFERROR(VLOOKUP($B19,Mes!$C$7:$AV$131,MATCH(JC$1,Mes!$C$3:$AV$3,0),FALSE),""))*1000)</f>
        <v>#VALUE!</v>
      </c>
      <c r="JD20" s="31" t="e">
        <f>((IFERROR(VLOOKUP($B19,Mes!$C$7:$AV$131,MATCH(JD$1,Mes!$C$3:$AV$3,0),FALSE),""))*1000)</f>
        <v>#VALUE!</v>
      </c>
      <c r="JE20" s="31" t="e">
        <f>((IFERROR(VLOOKUP($B19,Mes!$C$7:$AV$131,MATCH(JE$1,Mes!$C$3:$AV$3,0),FALSE),""))*1000)</f>
        <v>#VALUE!</v>
      </c>
      <c r="JF20" s="31" t="e">
        <f>((IFERROR(VLOOKUP($B19,Mes!$C$7:$AV$131,MATCH(JF$1,Mes!$C$3:$AV$3,0),FALSE),""))*1000)</f>
        <v>#VALUE!</v>
      </c>
      <c r="JG20" s="31" t="e">
        <f>((IFERROR(VLOOKUP($B19,Mes!$C$7:$AV$131,MATCH(JG$1,Mes!$C$3:$AV$3,0),FALSE),""))*1000)</f>
        <v>#VALUE!</v>
      </c>
      <c r="JH20" s="31" t="e">
        <f>((IFERROR(VLOOKUP($B19,Mes!$C$7:$AV$131,MATCH(JH$1,Mes!$C$3:$AV$3,0),FALSE),""))*1000)</f>
        <v>#VALUE!</v>
      </c>
      <c r="JI20" s="31" t="e">
        <f>((IFERROR(VLOOKUP($B19,Mes!$C$7:$AV$131,MATCH(JI$1,Mes!$C$3:$AV$3,0),FALSE),""))*1000)</f>
        <v>#VALUE!</v>
      </c>
      <c r="JJ20" s="31" t="e">
        <f>((IFERROR(VLOOKUP($B19,Mes!$C$7:$AV$131,MATCH(JJ$1,Mes!$C$3:$AV$3,0),FALSE),""))*1000)</f>
        <v>#VALUE!</v>
      </c>
      <c r="JK20" s="31" t="e">
        <f>((IFERROR(VLOOKUP($B19,Mes!$C$7:$AV$131,MATCH(JK$1,Mes!$C$3:$AV$3,0),FALSE),""))*1000)</f>
        <v>#VALUE!</v>
      </c>
      <c r="JL20" s="31" t="e">
        <f>((IFERROR(VLOOKUP($B19,Mes!$C$7:$AV$131,MATCH(JL$1,Mes!$C$3:$AV$3,0),FALSE),""))*1000)</f>
        <v>#VALUE!</v>
      </c>
      <c r="JM20" s="31" t="e">
        <f>((IFERROR(VLOOKUP($B19,Mes!$C$7:$AV$131,MATCH(JM$1,Mes!$C$3:$AV$3,0),FALSE),""))*1000)</f>
        <v>#VALUE!</v>
      </c>
      <c r="JN20" s="31" t="e">
        <f>((IFERROR(VLOOKUP($B19,Mes!$C$7:$AV$131,MATCH(JN$1,Mes!$C$3:$AV$3,0),FALSE),""))*1000)</f>
        <v>#VALUE!</v>
      </c>
      <c r="JO20" s="31" t="e">
        <f>((IFERROR(VLOOKUP($B19,Mes!$C$7:$AV$131,MATCH(JO$1,Mes!$C$3:$AV$3,0),FALSE),""))*1000)</f>
        <v>#VALUE!</v>
      </c>
      <c r="JP20" s="31" t="e">
        <f>((IFERROR(VLOOKUP($B19,Mes!$C$7:$AV$131,MATCH(JP$1,Mes!$C$3:$AV$3,0),FALSE),""))*1000)</f>
        <v>#VALUE!</v>
      </c>
      <c r="JQ20" s="31" t="e">
        <f>((IFERROR(VLOOKUP($B19,Mes!$C$7:$AV$131,MATCH(JQ$1,Mes!$C$3:$AV$3,0),FALSE),""))*1000)</f>
        <v>#VALUE!</v>
      </c>
      <c r="JR20" s="31" t="e">
        <f>((IFERROR(VLOOKUP($B19,Mes!$C$7:$AV$131,MATCH(JR$1,Mes!$C$3:$AV$3,0),FALSE),""))*1000)</f>
        <v>#VALUE!</v>
      </c>
      <c r="JS20" s="31" t="e">
        <f>((IFERROR(VLOOKUP($B19,Mes!$C$7:$AV$131,MATCH(JS$1,Mes!$C$3:$AV$3,0),FALSE),""))*1000)</f>
        <v>#VALUE!</v>
      </c>
      <c r="JT20" s="31" t="e">
        <f>((IFERROR(VLOOKUP($B19,Mes!$C$7:$AV$131,MATCH(JT$1,Mes!$C$3:$AV$3,0),FALSE),""))*1000)</f>
        <v>#VALUE!</v>
      </c>
      <c r="JU20" s="31" t="e">
        <f>((IFERROR(VLOOKUP($B19,Mes!$C$7:$AV$131,MATCH(JU$1,Mes!$C$3:$AV$3,0),FALSE),""))*1000)</f>
        <v>#VALUE!</v>
      </c>
      <c r="JV20" s="30" t="e">
        <f>((IFERROR(VLOOKUP($B19,Mes!$C$7:$AV$131,MATCH(JV$1,Mes!$C$3:$AV$3,0),FALSE),""))*1000)</f>
        <v>#VALUE!</v>
      </c>
      <c r="JW20" s="30" t="e">
        <f>((IFERROR(VLOOKUP($B19,Mes!$C$7:$AV$131,MATCH(JW$1,Mes!$C$3:$AV$3,0),FALSE),""))*1000)</f>
        <v>#VALUE!</v>
      </c>
      <c r="JX20" s="30" t="e">
        <f>((IFERROR(VLOOKUP($B19,Mes!$C$7:$AV$131,MATCH(JX$1,Mes!$C$3:$AV$3,0),FALSE),""))*1000)</f>
        <v>#VALUE!</v>
      </c>
      <c r="JY20" s="30" t="e">
        <f>((IFERROR(VLOOKUP($B19,Mes!$C$7:$AV$131,MATCH(JY$1,Mes!$C$3:$AV$3,0),FALSE),""))*1000)</f>
        <v>#VALUE!</v>
      </c>
      <c r="JZ20" s="30" t="e">
        <f>((IFERROR(VLOOKUP($B19,Mes!$C$7:$AV$131,MATCH(JZ$1,Mes!$C$3:$AV$3,0),FALSE),""))*1000)</f>
        <v>#VALUE!</v>
      </c>
      <c r="KA20" s="30" t="e">
        <f>((IFERROR(VLOOKUP($B19,Mes!$C$7:$AV$131,MATCH(KA$1,Mes!$C$3:$AV$3,0),FALSE),""))*1000)</f>
        <v>#VALUE!</v>
      </c>
      <c r="KB20" s="30" t="e">
        <f>((IFERROR(VLOOKUP($B19,Mes!$C$7:$AV$131,MATCH(KB$1,Mes!$C$3:$AV$3,0),FALSE),""))*1000)</f>
        <v>#VALUE!</v>
      </c>
      <c r="KC20" s="30" t="e">
        <f>((IFERROR(VLOOKUP($B19,Mes!$C$7:$AV$131,MATCH(KC$1,Mes!$C$3:$AV$3,0),FALSE),""))*1000)</f>
        <v>#VALUE!</v>
      </c>
      <c r="KD20" s="30" t="e">
        <f>((IFERROR(VLOOKUP($B19,Mes!$C$7:$AV$131,MATCH(KD$1,Mes!$C$3:$AV$3,0),FALSE),""))*1000)</f>
        <v>#VALUE!</v>
      </c>
      <c r="KE20" s="30" t="e">
        <f>((IFERROR(VLOOKUP($B19,Mes!$C$7:$AV$131,MATCH(KE$1,Mes!$C$3:$AV$3,0),FALSE),""))*1000)</f>
        <v>#VALUE!</v>
      </c>
      <c r="KF20" s="30" t="e">
        <f>((IFERROR(VLOOKUP($B19,Mes!$C$7:$AV$131,MATCH(KF$1,Mes!$C$3:$AV$3,0),FALSE),""))*1000)</f>
        <v>#VALUE!</v>
      </c>
      <c r="KG20" s="30" t="e">
        <f>((IFERROR(VLOOKUP($B19,Mes!$C$7:$AV$131,MATCH(KG$1,Mes!$C$3:$AV$3,0),FALSE),""))*1000)</f>
        <v>#VALUE!</v>
      </c>
      <c r="KH20" s="30" t="e">
        <f>((IFERROR(VLOOKUP($B19,Mes!$C$7:$AV$131,MATCH(KH$1,Mes!$C$3:$AV$3,0),FALSE),""))*1000)</f>
        <v>#VALUE!</v>
      </c>
      <c r="KI20" s="30" t="e">
        <f>((IFERROR(VLOOKUP($B19,Mes!$C$7:$AV$131,MATCH(KI$1,Mes!$C$3:$AV$3,0),FALSE),""))*1000)</f>
        <v>#VALUE!</v>
      </c>
      <c r="KJ20" s="30" t="e">
        <f>((IFERROR(VLOOKUP($B19,Mes!$C$7:$AV$131,MATCH(KJ$1,Mes!$C$3:$AV$3,0),FALSE),""))*1000)</f>
        <v>#VALUE!</v>
      </c>
      <c r="KK20" s="30" t="e">
        <f>((IFERROR(VLOOKUP($B19,Mes!$C$7:$AV$131,MATCH(KK$1,Mes!$C$3:$AV$3,0),FALSE),""))*1000)</f>
        <v>#VALUE!</v>
      </c>
      <c r="KL20" s="30" t="e">
        <f>((IFERROR(VLOOKUP($B19,Mes!$C$7:$AV$131,MATCH(KL$1,Mes!$C$3:$AV$3,0),FALSE),""))*1000)</f>
        <v>#VALUE!</v>
      </c>
      <c r="KM20" s="30" t="e">
        <f>((IFERROR(VLOOKUP($B19,Mes!$C$7:$AV$131,MATCH(KM$1,Mes!$C$3:$AV$3,0),FALSE),""))*1000)</f>
        <v>#VALUE!</v>
      </c>
      <c r="KN20" s="30" t="e">
        <f>((IFERROR(VLOOKUP($B19,Mes!$C$7:$AV$131,MATCH(KN$1,Mes!$C$3:$AV$3,0),FALSE),""))*1000)</f>
        <v>#VALUE!</v>
      </c>
      <c r="KO20" s="30" t="e">
        <f>((IFERROR(VLOOKUP($B19,Mes!$C$7:$AV$131,MATCH(KO$1,Mes!$C$3:$AV$3,0),FALSE),""))*1000)</f>
        <v>#VALUE!</v>
      </c>
      <c r="KP20" s="30" t="e">
        <f>((IFERROR(VLOOKUP($B19,Mes!$C$7:$AV$131,MATCH(KP$1,Mes!$C$3:$AV$3,0),FALSE),""))*1000)</f>
        <v>#VALUE!</v>
      </c>
      <c r="KQ20" s="30" t="e">
        <f>((IFERROR(VLOOKUP($B19,Mes!$C$7:$AV$131,MATCH(KQ$1,Mes!$C$3:$AV$3,0),FALSE),""))*1000)</f>
        <v>#VALUE!</v>
      </c>
      <c r="KR20" s="30" t="e">
        <f>((IFERROR(VLOOKUP($B19,Mes!$C$7:$AV$131,MATCH(KR$1,Mes!$C$3:$AV$3,0),FALSE),""))*1000)</f>
        <v>#VALUE!</v>
      </c>
      <c r="KS20" s="30" t="e">
        <f>((IFERROR(VLOOKUP($B19,Mes!$C$7:$AV$131,MATCH(KS$1,Mes!$C$3:$AV$3,0),FALSE),""))*1000)</f>
        <v>#VALUE!</v>
      </c>
      <c r="KT20" s="30" t="e">
        <f>((IFERROR(VLOOKUP($B19,Mes!$C$7:$AV$131,MATCH(KT$1,Mes!$C$3:$AV$3,0),FALSE),""))*1000)</f>
        <v>#VALUE!</v>
      </c>
      <c r="KU20" s="30" t="e">
        <f>((IFERROR(VLOOKUP($B19,Mes!$C$7:$AV$131,MATCH(KU$1,Mes!$C$3:$AV$3,0),FALSE),""))*1000)</f>
        <v>#VALUE!</v>
      </c>
      <c r="KV20" s="30" t="e">
        <f>((IFERROR(VLOOKUP($B19,Mes!$C$7:$AV$131,MATCH(KV$1,Mes!$C$3:$AV$3,0),FALSE),""))*1000)</f>
        <v>#VALUE!</v>
      </c>
      <c r="KW20" s="30" t="e">
        <f>((IFERROR(VLOOKUP($B19,Mes!$C$7:$AV$131,MATCH(KW$1,Mes!$C$3:$AV$3,0),FALSE),""))*1000)</f>
        <v>#VALUE!</v>
      </c>
      <c r="KX20" s="30" t="e">
        <f>((IFERROR(VLOOKUP($B19,Mes!$C$7:$AV$131,MATCH(KX$1,Mes!$C$3:$AV$3,0),FALSE),""))*1000)</f>
        <v>#VALUE!</v>
      </c>
      <c r="KY20" s="30" t="e">
        <f>((IFERROR(VLOOKUP($B19,Mes!$C$7:$AV$131,MATCH(KY$1,Mes!$C$3:$AV$3,0),FALSE),""))*1000)</f>
        <v>#VALUE!</v>
      </c>
      <c r="KZ20" s="30" t="e">
        <f>((IFERROR(VLOOKUP($B19,Mes!$C$7:$AV$131,MATCH(KZ$1,Mes!$C$3:$AV$3,0),FALSE),""))*1000)</f>
        <v>#VALUE!</v>
      </c>
      <c r="LA20" s="31" t="e">
        <f>((IFERROR(VLOOKUP($B19,Mes!$C$7:$AV$131,MATCH(LA$1,Mes!$C$3:$AV$3,0),FALSE),""))*1000)</f>
        <v>#VALUE!</v>
      </c>
      <c r="LB20" s="31" t="e">
        <f>((IFERROR(VLOOKUP($B19,Mes!$C$7:$AV$131,MATCH(LB$1,Mes!$C$3:$AV$3,0),FALSE),""))*1000)</f>
        <v>#VALUE!</v>
      </c>
      <c r="LC20" s="31" t="e">
        <f>((IFERROR(VLOOKUP($B19,Mes!$C$7:$AV$131,MATCH(LC$1,Mes!$C$3:$AV$3,0),FALSE),""))*1000)</f>
        <v>#VALUE!</v>
      </c>
      <c r="LD20" s="31" t="e">
        <f>((IFERROR(VLOOKUP($B19,Mes!$C$7:$AV$131,MATCH(LD$1,Mes!$C$3:$AV$3,0),FALSE),""))*1000)</f>
        <v>#VALUE!</v>
      </c>
      <c r="LE20" s="31" t="e">
        <f>((IFERROR(VLOOKUP($B19,Mes!$C$7:$AV$131,MATCH(LE$1,Mes!$C$3:$AV$3,0),FALSE),""))*1000)</f>
        <v>#VALUE!</v>
      </c>
      <c r="LF20" s="31" t="e">
        <f>((IFERROR(VLOOKUP($B19,Mes!$C$7:$AV$131,MATCH(LF$1,Mes!$C$3:$AV$3,0),FALSE),""))*1000)</f>
        <v>#VALUE!</v>
      </c>
      <c r="LG20" s="31" t="e">
        <f>((IFERROR(VLOOKUP($B19,Mes!$C$7:$AV$131,MATCH(LG$1,Mes!$C$3:$AV$3,0),FALSE),""))*1000)</f>
        <v>#VALUE!</v>
      </c>
      <c r="LH20" s="31" t="e">
        <f>((IFERROR(VLOOKUP($B19,Mes!$C$7:$AV$131,MATCH(LH$1,Mes!$C$3:$AV$3,0),FALSE),""))*1000)</f>
        <v>#VALUE!</v>
      </c>
      <c r="LI20" s="31" t="e">
        <f>((IFERROR(VLOOKUP($B19,Mes!$C$7:$AV$131,MATCH(LI$1,Mes!$C$3:$AV$3,0),FALSE),""))*1000)</f>
        <v>#VALUE!</v>
      </c>
      <c r="LJ20" s="31" t="e">
        <f>((IFERROR(VLOOKUP($B19,Mes!$C$7:$AV$131,MATCH(LJ$1,Mes!$C$3:$AV$3,0),FALSE),""))*1000)</f>
        <v>#VALUE!</v>
      </c>
      <c r="LK20" s="31" t="e">
        <f>((IFERROR(VLOOKUP($B19,Mes!$C$7:$AV$131,MATCH(LK$1,Mes!$C$3:$AV$3,0),FALSE),""))*1000)</f>
        <v>#VALUE!</v>
      </c>
      <c r="LL20" s="31" t="e">
        <f>((IFERROR(VLOOKUP($B19,Mes!$C$7:$AV$131,MATCH(LL$1,Mes!$C$3:$AV$3,0),FALSE),""))*1000)</f>
        <v>#VALUE!</v>
      </c>
      <c r="LM20" s="31" t="e">
        <f>((IFERROR(VLOOKUP($B19,Mes!$C$7:$AV$131,MATCH(LM$1,Mes!$C$3:$AV$3,0),FALSE),""))*1000)</f>
        <v>#VALUE!</v>
      </c>
      <c r="LN20" s="31" t="e">
        <f>((IFERROR(VLOOKUP($B19,Mes!$C$7:$AV$131,MATCH(LN$1,Mes!$C$3:$AV$3,0),FALSE),""))*1000)</f>
        <v>#VALUE!</v>
      </c>
      <c r="LO20" s="31" t="e">
        <f>((IFERROR(VLOOKUP($B19,Mes!$C$7:$AV$131,MATCH(LO$1,Mes!$C$3:$AV$3,0),FALSE),""))*1000)</f>
        <v>#VALUE!</v>
      </c>
      <c r="LP20" s="31" t="e">
        <f>((IFERROR(VLOOKUP($B19,Mes!$C$7:$AV$131,MATCH(LP$1,Mes!$C$3:$AV$3,0),FALSE),""))*1000)</f>
        <v>#VALUE!</v>
      </c>
      <c r="LQ20" s="31" t="e">
        <f>((IFERROR(VLOOKUP($B19,Mes!$C$7:$AV$131,MATCH(LQ$1,Mes!$C$3:$AV$3,0),FALSE),""))*1000)</f>
        <v>#VALUE!</v>
      </c>
      <c r="LR20" s="31" t="e">
        <f>((IFERROR(VLOOKUP($B19,Mes!$C$7:$AV$131,MATCH(LR$1,Mes!$C$3:$AV$3,0),FALSE),""))*1000)</f>
        <v>#VALUE!</v>
      </c>
      <c r="LS20" s="31" t="e">
        <f>((IFERROR(VLOOKUP($B19,Mes!$C$7:$AV$131,MATCH(LS$1,Mes!$C$3:$AV$3,0),FALSE),""))*1000)</f>
        <v>#VALUE!</v>
      </c>
      <c r="LT20" s="31" t="e">
        <f>((IFERROR(VLOOKUP($B19,Mes!$C$7:$AV$131,MATCH(LT$1,Mes!$C$3:$AV$3,0),FALSE),""))*1000)</f>
        <v>#VALUE!</v>
      </c>
      <c r="LU20" s="31" t="e">
        <f>((IFERROR(VLOOKUP($B19,Mes!$C$7:$AV$131,MATCH(LU$1,Mes!$C$3:$AV$3,0),FALSE),""))*1000)</f>
        <v>#VALUE!</v>
      </c>
      <c r="LV20" s="31" t="e">
        <f>((IFERROR(VLOOKUP($B19,Mes!$C$7:$AV$131,MATCH(LV$1,Mes!$C$3:$AV$3,0),FALSE),""))*1000)</f>
        <v>#VALUE!</v>
      </c>
      <c r="LW20" s="31" t="e">
        <f>((IFERROR(VLOOKUP($B19,Mes!$C$7:$AV$131,MATCH(LW$1,Mes!$C$3:$AV$3,0),FALSE),""))*1000)</f>
        <v>#VALUE!</v>
      </c>
      <c r="LX20" s="31" t="e">
        <f>((IFERROR(VLOOKUP($B19,Mes!$C$7:$AV$131,MATCH(LX$1,Mes!$C$3:$AV$3,0),FALSE),""))*1000)</f>
        <v>#VALUE!</v>
      </c>
      <c r="LY20" s="31" t="e">
        <f>((IFERROR(VLOOKUP($B19,Mes!$C$7:$AV$131,MATCH(LY$1,Mes!$C$3:$AV$3,0),FALSE),""))*1000)</f>
        <v>#VALUE!</v>
      </c>
      <c r="LZ20" s="31" t="e">
        <f>((IFERROR(VLOOKUP($B19,Mes!$C$7:$AV$131,MATCH(LZ$1,Mes!$C$3:$AV$3,0),FALSE),""))*1000)</f>
        <v>#VALUE!</v>
      </c>
      <c r="MA20" s="31" t="e">
        <f>((IFERROR(VLOOKUP($B19,Mes!$C$7:$AV$131,MATCH(MA$1,Mes!$C$3:$AV$3,0),FALSE),""))*1000)</f>
        <v>#VALUE!</v>
      </c>
      <c r="MB20" s="31" t="e">
        <f>((IFERROR(VLOOKUP($B19,Mes!$C$7:$AV$131,MATCH(MB$1,Mes!$C$3:$AV$3,0),FALSE),""))*1000)</f>
        <v>#VALUE!</v>
      </c>
      <c r="MC20" s="31" t="e">
        <f>((IFERROR(VLOOKUP($B19,Mes!$C$7:$AV$131,MATCH(MC$1,Mes!$C$3:$AV$3,0),FALSE),""))*1000)</f>
        <v>#VALUE!</v>
      </c>
      <c r="MD20" s="31" t="e">
        <f>((IFERROR(VLOOKUP($B19,Mes!$C$7:$AV$131,MATCH(MD$1,Mes!$C$3:$AV$3,0),FALSE),""))*1000)</f>
        <v>#VALUE!</v>
      </c>
      <c r="ME20" s="30" t="e">
        <f>((IFERROR(VLOOKUP($B19,Mes!$C$7:$AV$131,MATCH(ME$1,Mes!$C$3:$AV$3,0),FALSE),""))*1000)</f>
        <v>#VALUE!</v>
      </c>
      <c r="MF20" s="30" t="e">
        <f>((IFERROR(VLOOKUP($B19,Mes!$C$7:$AV$131,MATCH(MF$1,Mes!$C$3:$AV$3,0),FALSE),""))*1000)</f>
        <v>#VALUE!</v>
      </c>
      <c r="MG20" s="30" t="e">
        <f>((IFERROR(VLOOKUP($B19,Mes!$C$7:$AV$131,MATCH(MG$1,Mes!$C$3:$AV$3,0),FALSE),""))*1000)</f>
        <v>#VALUE!</v>
      </c>
      <c r="MH20" s="30" t="e">
        <f>((IFERROR(VLOOKUP($B19,Mes!$C$7:$AV$131,MATCH(MH$1,Mes!$C$3:$AV$3,0),FALSE),""))*1000)</f>
        <v>#VALUE!</v>
      </c>
      <c r="MI20" s="30" t="e">
        <f>((IFERROR(VLOOKUP($B19,Mes!$C$7:$AV$131,MATCH(MI$1,Mes!$C$3:$AV$3,0),FALSE),""))*1000)</f>
        <v>#VALUE!</v>
      </c>
      <c r="MJ20" s="30" t="e">
        <f>((IFERROR(VLOOKUP($B19,Mes!$C$7:$AV$131,MATCH(MJ$1,Mes!$C$3:$AV$3,0),FALSE),""))*1000)</f>
        <v>#VALUE!</v>
      </c>
      <c r="MK20" s="30" t="e">
        <f>((IFERROR(VLOOKUP($B19,Mes!$C$7:$AV$131,MATCH(MK$1,Mes!$C$3:$AV$3,0),FALSE),""))*1000)</f>
        <v>#VALUE!</v>
      </c>
      <c r="ML20" s="30" t="e">
        <f>((IFERROR(VLOOKUP($B19,Mes!$C$7:$AV$131,MATCH(ML$1,Mes!$C$3:$AV$3,0),FALSE),""))*1000)</f>
        <v>#VALUE!</v>
      </c>
      <c r="MM20" s="30" t="e">
        <f>((IFERROR(VLOOKUP($B19,Mes!$C$7:$AV$131,MATCH(MM$1,Mes!$C$3:$AV$3,0),FALSE),""))*1000)</f>
        <v>#VALUE!</v>
      </c>
      <c r="MN20" s="30" t="e">
        <f>((IFERROR(VLOOKUP($B19,Mes!$C$7:$AV$131,MATCH(MN$1,Mes!$C$3:$AV$3,0),FALSE),""))*1000)</f>
        <v>#VALUE!</v>
      </c>
      <c r="MO20" s="30" t="e">
        <f>((IFERROR(VLOOKUP($B19,Mes!$C$7:$AV$131,MATCH(MO$1,Mes!$C$3:$AV$3,0),FALSE),""))*1000)</f>
        <v>#VALUE!</v>
      </c>
      <c r="MP20" s="30" t="e">
        <f>((IFERROR(VLOOKUP($B19,Mes!$C$7:$AV$131,MATCH(MP$1,Mes!$C$3:$AV$3,0),FALSE),""))*1000)</f>
        <v>#VALUE!</v>
      </c>
      <c r="MQ20" s="30" t="e">
        <f>((IFERROR(VLOOKUP($B19,Mes!$C$7:$AV$131,MATCH(MQ$1,Mes!$C$3:$AV$3,0),FALSE),""))*1000)</f>
        <v>#VALUE!</v>
      </c>
      <c r="MR20" s="30" t="e">
        <f>((IFERROR(VLOOKUP($B19,Mes!$C$7:$AV$131,MATCH(MR$1,Mes!$C$3:$AV$3,0),FALSE),""))*1000)</f>
        <v>#VALUE!</v>
      </c>
      <c r="MS20" s="30" t="e">
        <f>((IFERROR(VLOOKUP($B19,Mes!$C$7:$AV$131,MATCH(MS$1,Mes!$C$3:$AV$3,0),FALSE),""))*1000)</f>
        <v>#VALUE!</v>
      </c>
      <c r="MT20" s="30" t="e">
        <f>((IFERROR(VLOOKUP($B19,Mes!$C$7:$AV$131,MATCH(MT$1,Mes!$C$3:$AV$3,0),FALSE),""))*1000)</f>
        <v>#VALUE!</v>
      </c>
      <c r="MU20" s="30" t="e">
        <f>((IFERROR(VLOOKUP($B19,Mes!$C$7:$AV$131,MATCH(MU$1,Mes!$C$3:$AV$3,0),FALSE),""))*1000)</f>
        <v>#VALUE!</v>
      </c>
      <c r="MV20" s="30" t="e">
        <f>((IFERROR(VLOOKUP($B19,Mes!$C$7:$AV$131,MATCH(MV$1,Mes!$C$3:$AV$3,0),FALSE),""))*1000)</f>
        <v>#VALUE!</v>
      </c>
      <c r="MW20" s="30" t="e">
        <f>((IFERROR(VLOOKUP($B19,Mes!$C$7:$AV$131,MATCH(MW$1,Mes!$C$3:$AV$3,0),FALSE),""))*1000)</f>
        <v>#VALUE!</v>
      </c>
      <c r="MX20" s="30" t="e">
        <f>((IFERROR(VLOOKUP($B19,Mes!$C$7:$AV$131,MATCH(MX$1,Mes!$C$3:$AV$3,0),FALSE),""))*1000)</f>
        <v>#VALUE!</v>
      </c>
      <c r="MY20" s="30" t="e">
        <f>((IFERROR(VLOOKUP($B19,Mes!$C$7:$AV$131,MATCH(MY$1,Mes!$C$3:$AV$3,0),FALSE),""))*1000)</f>
        <v>#VALUE!</v>
      </c>
      <c r="MZ20" s="30" t="e">
        <f>((IFERROR(VLOOKUP($B19,Mes!$C$7:$AV$131,MATCH(MZ$1,Mes!$C$3:$AV$3,0),FALSE),""))*1000)</f>
        <v>#VALUE!</v>
      </c>
      <c r="NA20" s="30" t="e">
        <f>((IFERROR(VLOOKUP($B19,Mes!$C$7:$AV$131,MATCH(NA$1,Mes!$C$3:$AV$3,0),FALSE),""))*1000)</f>
        <v>#VALUE!</v>
      </c>
      <c r="NB20" s="30" t="e">
        <f>((IFERROR(VLOOKUP($B19,Mes!$C$7:$AV$131,MATCH(NB$1,Mes!$C$3:$AV$3,0),FALSE),""))*1000)</f>
        <v>#VALUE!</v>
      </c>
      <c r="NC20" s="30" t="e">
        <f>((IFERROR(VLOOKUP($B19,Mes!$C$7:$AV$131,MATCH(NC$1,Mes!$C$3:$AV$3,0),FALSE),""))*1000)</f>
        <v>#VALUE!</v>
      </c>
      <c r="ND20" s="30" t="e">
        <f>((IFERROR(VLOOKUP($B19,Mes!$C$7:$AV$131,MATCH(ND$1,Mes!$C$3:$AV$3,0),FALSE),""))*1000)</f>
        <v>#VALUE!</v>
      </c>
      <c r="NE20" s="30" t="e">
        <f>((IFERROR(VLOOKUP($B19,Mes!$C$7:$AV$131,MATCH(NE$1,Mes!$C$3:$AV$3,0),FALSE),""))*1000)</f>
        <v>#VALUE!</v>
      </c>
      <c r="NF20" s="30" t="e">
        <f>((IFERROR(VLOOKUP($B19,Mes!$C$7:$AV$131,MATCH(NF$1,Mes!$C$3:$AV$3,0),FALSE),""))*1000)</f>
        <v>#VALUE!</v>
      </c>
      <c r="NG20" s="30" t="e">
        <f>((IFERROR(VLOOKUP($B19,Mes!$C$7:$AV$131,MATCH(NG$1,Mes!$C$3:$AV$3,0),FALSE),""))*1000)</f>
        <v>#VALUE!</v>
      </c>
      <c r="NH20" s="30" t="e">
        <f>((IFERROR(VLOOKUP($B19,Mes!$C$7:$AV$131,MATCH(NH$1,Mes!$C$3:$AV$3,0),FALSE),""))*1000)</f>
        <v>#VALUE!</v>
      </c>
      <c r="NI20" s="30" t="e">
        <f>((IFERROR(VLOOKUP($B19,Mes!$C$7:$AV$131,MATCH(NI$1,Mes!$C$3:$AV$3,0),FALSE),""))*1000)</f>
        <v>#VALUE!</v>
      </c>
    </row>
    <row r="21" spans="1:373" s="32" customFormat="1" ht="14.4" outlineLevel="1" x14ac:dyDescent="0.2">
      <c r="A21" s="15"/>
      <c r="B21" s="14"/>
      <c r="C21" s="14"/>
      <c r="D21" s="14"/>
      <c r="E21" s="27" t="s">
        <v>226</v>
      </c>
      <c r="F21" s="61"/>
      <c r="G21" s="83"/>
      <c r="H21" s="68"/>
      <c r="I21" s="68"/>
      <c r="J21" s="68">
        <v>3961.6</v>
      </c>
      <c r="K21" s="68">
        <v>3913.5999999999995</v>
      </c>
      <c r="L21" s="68">
        <v>3843.1999999999994</v>
      </c>
      <c r="M21" s="68">
        <v>3831.1999999999994</v>
      </c>
      <c r="N21" s="68">
        <v>3607.9999999999995</v>
      </c>
      <c r="O21" s="68"/>
      <c r="P21" s="68"/>
      <c r="Q21" s="68">
        <v>7960.8</v>
      </c>
      <c r="R21" s="68">
        <v>7871.2</v>
      </c>
      <c r="S21" s="68">
        <v>7835.2</v>
      </c>
      <c r="T21" s="68">
        <v>7728.8</v>
      </c>
      <c r="U21" s="68">
        <v>7728.800000000002</v>
      </c>
      <c r="V21" s="68"/>
      <c r="W21" s="68"/>
      <c r="X21" s="68">
        <v>7483.2</v>
      </c>
      <c r="Y21" s="68">
        <v>8069.5999999999995</v>
      </c>
      <c r="Z21" s="68">
        <v>8045.5999999999995</v>
      </c>
      <c r="AA21" s="68">
        <v>7829.6000000000022</v>
      </c>
      <c r="AB21" s="68">
        <v>7614.4000000000015</v>
      </c>
      <c r="AC21" s="68"/>
      <c r="AD21" s="68"/>
      <c r="AE21" s="68">
        <v>6869.6</v>
      </c>
      <c r="AF21" s="68">
        <v>6545.6</v>
      </c>
      <c r="AG21" s="68">
        <v>6536.8</v>
      </c>
      <c r="AH21" s="68">
        <v>6308.8</v>
      </c>
      <c r="AI21" s="68"/>
      <c r="AJ21" s="68"/>
      <c r="AK21" s="68"/>
      <c r="AL21" s="68">
        <v>3948</v>
      </c>
      <c r="AM21" s="68">
        <v>3743.9999999999995</v>
      </c>
      <c r="AN21" s="68">
        <v>3719.9999999999995</v>
      </c>
      <c r="AO21" s="68">
        <v>3719.2</v>
      </c>
      <c r="AP21" s="68">
        <v>3704</v>
      </c>
      <c r="AQ21" s="68"/>
      <c r="AR21" s="68"/>
      <c r="AS21" s="68"/>
      <c r="AT21" s="68">
        <v>3435.1999999999994</v>
      </c>
      <c r="AU21" s="68">
        <v>3641.6</v>
      </c>
      <c r="AV21" s="68">
        <v>4868</v>
      </c>
      <c r="AW21" s="68">
        <v>4800.8</v>
      </c>
      <c r="AX21" s="68"/>
      <c r="AY21" s="68"/>
      <c r="AZ21" s="68">
        <v>4040.7999999999997</v>
      </c>
      <c r="BA21" s="68">
        <v>3968.7999999999997</v>
      </c>
      <c r="BB21" s="68">
        <v>3985.6</v>
      </c>
      <c r="BC21" s="68">
        <v>3741.6000000000004</v>
      </c>
      <c r="BD21" s="68">
        <v>3612.7999999999997</v>
      </c>
      <c r="BE21" s="68"/>
      <c r="BF21" s="68"/>
      <c r="BG21" s="68">
        <v>2737.6</v>
      </c>
      <c r="BH21" s="68">
        <v>2641.5999999999995</v>
      </c>
      <c r="BI21" s="68">
        <v>2274.4</v>
      </c>
      <c r="BJ21" s="68">
        <v>2166.4</v>
      </c>
      <c r="BK21" s="68">
        <v>2081.6</v>
      </c>
      <c r="BL21" s="68"/>
      <c r="BM21" s="68"/>
      <c r="BN21" s="68">
        <v>2416.8000000000002</v>
      </c>
      <c r="BO21" s="68">
        <v>2416.8000000000002</v>
      </c>
      <c r="BP21" s="68">
        <v>2165.6</v>
      </c>
      <c r="BQ21" s="68">
        <v>2165.6000000000004</v>
      </c>
      <c r="BR21" s="68">
        <v>2112</v>
      </c>
      <c r="BS21" s="68">
        <v>2111.1999999999998</v>
      </c>
      <c r="BT21" s="68"/>
      <c r="BU21" s="68"/>
      <c r="BV21" s="68">
        <v>1551.1999999999998</v>
      </c>
      <c r="BW21" s="68">
        <v>3853.6000000000004</v>
      </c>
      <c r="BX21" s="68">
        <v>3672.8</v>
      </c>
      <c r="BY21" s="68">
        <v>3371.2000000000003</v>
      </c>
      <c r="BZ21" s="68">
        <v>3332.0000000000005</v>
      </c>
      <c r="CA21" s="68"/>
      <c r="CB21" s="68"/>
      <c r="CC21" s="68">
        <v>2904.7999999999997</v>
      </c>
      <c r="CD21" s="68">
        <v>2615.1999999999998</v>
      </c>
      <c r="CE21" s="68">
        <v>2595.1999999999998</v>
      </c>
      <c r="CF21" s="68">
        <v>2194.4</v>
      </c>
      <c r="CG21" s="68">
        <v>2079.1999999999998</v>
      </c>
      <c r="CH21" s="68"/>
      <c r="CI21" s="68"/>
      <c r="CJ21" s="68">
        <v>1565.6000000000001</v>
      </c>
      <c r="CK21" s="68">
        <v>1566.4</v>
      </c>
      <c r="CL21" s="68">
        <v>1134.3999999999999</v>
      </c>
      <c r="CM21" s="68">
        <v>1129.5999999999999</v>
      </c>
      <c r="CN21" s="68"/>
      <c r="CO21" s="68"/>
      <c r="CP21" s="68"/>
      <c r="CQ21" s="68"/>
      <c r="CR21" s="68"/>
      <c r="CS21" s="68"/>
      <c r="CT21" s="68">
        <v>1565.6000000000001</v>
      </c>
      <c r="CU21" s="68"/>
      <c r="CV21" s="68"/>
      <c r="CW21" s="68"/>
      <c r="CX21" s="68"/>
      <c r="CY21" s="68"/>
      <c r="CZ21" s="68"/>
      <c r="DA21" s="68"/>
      <c r="DB21" s="68"/>
      <c r="DC21" s="68"/>
      <c r="DD21" s="68"/>
      <c r="DE21" s="68"/>
      <c r="DF21" s="68"/>
      <c r="DG21" s="68"/>
      <c r="DH21" s="68"/>
      <c r="DI21" s="68"/>
      <c r="DJ21" s="68"/>
      <c r="DK21" s="68"/>
      <c r="DL21" s="68"/>
      <c r="DM21" s="68"/>
      <c r="DN21" s="68"/>
      <c r="DO21" s="68"/>
      <c r="DP21" s="68"/>
      <c r="DQ21" s="68"/>
      <c r="DR21" s="68"/>
      <c r="DS21" s="68"/>
      <c r="DT21" s="68"/>
      <c r="DU21" s="68"/>
      <c r="DV21" s="68"/>
      <c r="DW21" s="68"/>
      <c r="DX21" s="68"/>
      <c r="DY21" s="68"/>
      <c r="DZ21" s="68"/>
      <c r="EA21" s="68"/>
      <c r="EB21" s="68"/>
      <c r="EC21" s="68"/>
      <c r="ED21" s="68"/>
      <c r="EE21" s="68"/>
      <c r="EF21" s="68"/>
      <c r="EG21" s="68"/>
      <c r="EH21" s="68"/>
      <c r="EI21" s="68"/>
      <c r="EJ21" s="68"/>
      <c r="EK21" s="68"/>
      <c r="EL21" s="68"/>
      <c r="EM21" s="68"/>
      <c r="EN21" s="68"/>
      <c r="EO21" s="68"/>
      <c r="EP21" s="68"/>
      <c r="EQ21" s="68"/>
      <c r="ER21" s="68"/>
      <c r="ES21" s="68"/>
      <c r="ET21" s="68"/>
      <c r="EU21" s="68"/>
      <c r="EV21" s="68"/>
      <c r="EW21" s="68"/>
      <c r="EX21" s="68"/>
      <c r="EY21" s="68"/>
      <c r="EZ21" s="68"/>
      <c r="FA21" s="68"/>
      <c r="FB21" s="68"/>
      <c r="FC21" s="68"/>
      <c r="FD21" s="68"/>
      <c r="FE21" s="68"/>
      <c r="FF21" s="68">
        <v>0</v>
      </c>
      <c r="FG21" s="68">
        <v>0</v>
      </c>
      <c r="FH21" s="68">
        <v>0</v>
      </c>
      <c r="FI21" s="68">
        <v>0</v>
      </c>
      <c r="FJ21" s="68"/>
      <c r="FK21" s="68"/>
      <c r="FL21" s="68">
        <v>0</v>
      </c>
      <c r="FM21" s="68"/>
      <c r="FN21" s="68"/>
      <c r="FO21" s="68">
        <v>0</v>
      </c>
      <c r="FP21" s="68"/>
      <c r="FQ21" s="68">
        <v>0</v>
      </c>
      <c r="FR21" s="68"/>
      <c r="FS21" s="68"/>
      <c r="FT21" s="68"/>
      <c r="FU21" s="68"/>
      <c r="FV21" s="68"/>
      <c r="FW21" s="68"/>
      <c r="FX21" s="68"/>
      <c r="FY21" s="68"/>
      <c r="FZ21" s="68"/>
      <c r="GA21" s="68"/>
      <c r="GB21" s="68"/>
      <c r="GC21" s="68"/>
      <c r="GD21" s="68"/>
      <c r="GE21" s="68"/>
      <c r="GF21" s="68"/>
      <c r="GG21" s="68"/>
      <c r="GH21" s="68"/>
      <c r="GI21" s="68"/>
      <c r="GJ21" s="68"/>
      <c r="GK21" s="68"/>
      <c r="GL21" s="68"/>
      <c r="GM21" s="68"/>
      <c r="GN21" s="68"/>
      <c r="GO21" s="68"/>
      <c r="GP21" s="68"/>
      <c r="GQ21" s="68"/>
      <c r="GR21" s="68"/>
      <c r="GS21" s="68"/>
      <c r="GT21" s="68"/>
      <c r="GU21" s="68"/>
      <c r="GV21" s="68"/>
      <c r="GW21" s="68"/>
      <c r="GX21" s="68"/>
      <c r="GY21" s="68"/>
      <c r="GZ21" s="68"/>
      <c r="HA21" s="68"/>
      <c r="HB21" s="68"/>
      <c r="HC21" s="68"/>
      <c r="HD21" s="68"/>
      <c r="HE21" s="68"/>
      <c r="HF21" s="68"/>
      <c r="HG21" s="68"/>
      <c r="HH21" s="68"/>
      <c r="HI21" s="68"/>
      <c r="HJ21" s="68"/>
      <c r="HK21" s="68"/>
      <c r="HL21" s="68"/>
      <c r="HM21" s="68"/>
      <c r="HN21" s="68"/>
      <c r="HO21" s="68"/>
      <c r="HP21" s="68"/>
      <c r="HQ21" s="68"/>
      <c r="HR21" s="68"/>
      <c r="HS21" s="68"/>
      <c r="HT21" s="68"/>
      <c r="HU21" s="68"/>
      <c r="HV21" s="68"/>
      <c r="HW21" s="68"/>
      <c r="HX21" s="68"/>
      <c r="HY21" s="68"/>
      <c r="HZ21" s="68"/>
      <c r="IA21" s="68"/>
      <c r="IB21" s="68"/>
      <c r="IC21" s="68"/>
      <c r="ID21" s="68"/>
      <c r="IE21" s="68"/>
      <c r="IF21" s="68"/>
      <c r="IG21" s="68"/>
      <c r="IH21" s="68"/>
      <c r="II21" s="68"/>
      <c r="IJ21" s="68"/>
      <c r="IK21" s="68"/>
      <c r="IL21" s="68"/>
      <c r="IM21" s="68"/>
      <c r="IN21" s="68"/>
      <c r="IO21" s="68"/>
      <c r="IP21" s="68"/>
      <c r="IQ21" s="68"/>
      <c r="IR21" s="68"/>
      <c r="IS21" s="68"/>
      <c r="IT21" s="68"/>
      <c r="IU21" s="68"/>
      <c r="IV21" s="68"/>
      <c r="IW21" s="68"/>
      <c r="IX21" s="68"/>
      <c r="IY21" s="68"/>
      <c r="IZ21" s="68"/>
      <c r="JA21" s="68"/>
      <c r="JB21" s="68"/>
      <c r="JC21" s="68"/>
      <c r="JD21" s="68"/>
      <c r="JE21" s="68"/>
      <c r="JF21" s="68"/>
      <c r="JG21" s="68"/>
      <c r="JH21" s="68"/>
      <c r="JI21" s="68"/>
      <c r="JJ21" s="68"/>
      <c r="JK21" s="68"/>
      <c r="JL21" s="68"/>
      <c r="JM21" s="68"/>
      <c r="JN21" s="68"/>
      <c r="JO21" s="68"/>
      <c r="JP21" s="68"/>
      <c r="JQ21" s="68"/>
      <c r="JR21" s="68"/>
      <c r="JS21" s="68"/>
      <c r="JT21" s="68"/>
      <c r="JU21" s="68"/>
      <c r="JV21" s="68"/>
      <c r="JW21" s="68"/>
      <c r="JX21" s="68"/>
      <c r="JY21" s="68"/>
      <c r="JZ21" s="68"/>
      <c r="KA21" s="68"/>
      <c r="KB21" s="68"/>
      <c r="KC21" s="68"/>
      <c r="KD21" s="68"/>
      <c r="KE21" s="68"/>
      <c r="KF21" s="68"/>
      <c r="KG21" s="68"/>
      <c r="KH21" s="68"/>
      <c r="KI21" s="68"/>
      <c r="KJ21" s="68"/>
      <c r="KK21" s="68"/>
      <c r="KL21" s="68"/>
      <c r="KM21" s="68"/>
      <c r="KN21" s="68"/>
      <c r="KO21" s="68"/>
      <c r="KP21" s="68"/>
      <c r="KQ21" s="68"/>
      <c r="KR21" s="68"/>
      <c r="KS21" s="68"/>
      <c r="KT21" s="68"/>
      <c r="KU21" s="68"/>
      <c r="KV21" s="68"/>
      <c r="KW21" s="68"/>
      <c r="KX21" s="68"/>
      <c r="KY21" s="68"/>
      <c r="KZ21" s="68"/>
      <c r="LA21" s="68"/>
      <c r="LB21" s="68"/>
      <c r="LC21" s="68"/>
      <c r="LD21" s="68"/>
      <c r="LE21" s="68"/>
      <c r="LF21" s="68"/>
      <c r="LG21" s="68"/>
      <c r="LH21" s="68"/>
      <c r="LI21" s="68"/>
      <c r="LJ21" s="68"/>
      <c r="LK21" s="68"/>
      <c r="LL21" s="68"/>
      <c r="LM21" s="68"/>
      <c r="LN21" s="68"/>
      <c r="LO21" s="68"/>
      <c r="LP21" s="68"/>
      <c r="LQ21" s="68"/>
      <c r="LR21" s="68"/>
      <c r="LS21" s="68"/>
      <c r="LT21" s="68"/>
      <c r="LU21" s="68"/>
      <c r="LV21" s="68"/>
      <c r="LW21" s="68"/>
      <c r="LX21" s="68"/>
      <c r="LY21" s="68"/>
      <c r="LZ21" s="68"/>
      <c r="MA21" s="68"/>
      <c r="MB21" s="68"/>
      <c r="MC21" s="68"/>
      <c r="MD21" s="68"/>
      <c r="ME21" s="68"/>
      <c r="MF21" s="68"/>
      <c r="MG21" s="68"/>
      <c r="MH21" s="68"/>
      <c r="MI21" s="68"/>
      <c r="MJ21" s="68"/>
      <c r="MK21" s="68"/>
      <c r="ML21" s="68"/>
      <c r="MM21" s="68"/>
      <c r="MN21" s="68"/>
      <c r="MO21" s="68"/>
      <c r="MP21" s="68"/>
      <c r="MQ21" s="68"/>
      <c r="MR21" s="68"/>
      <c r="MS21" s="68"/>
      <c r="MT21" s="68"/>
      <c r="MU21" s="68"/>
      <c r="MV21" s="68"/>
      <c r="MW21" s="68"/>
      <c r="MX21" s="68"/>
      <c r="MY21" s="68"/>
      <c r="MZ21" s="68"/>
      <c r="NA21" s="68"/>
      <c r="NB21" s="68"/>
      <c r="NC21" s="68"/>
      <c r="ND21" s="68"/>
      <c r="NE21" s="68"/>
      <c r="NF21" s="68"/>
      <c r="NG21" s="68"/>
      <c r="NH21" s="68"/>
      <c r="NI21" s="68"/>
    </row>
    <row r="22" spans="1:373" s="34" customFormat="1" ht="14.4" outlineLevel="1" x14ac:dyDescent="0.2">
      <c r="A22" s="16"/>
      <c r="B22" s="14"/>
      <c r="C22" s="14"/>
      <c r="D22" s="14"/>
      <c r="E22" s="27" t="s">
        <v>220</v>
      </c>
      <c r="F22" s="25"/>
      <c r="G22" s="83"/>
      <c r="H22" s="68"/>
      <c r="I22" s="68"/>
      <c r="J22" s="68">
        <v>3961.6</v>
      </c>
      <c r="K22" s="68">
        <v>2685.5999999999995</v>
      </c>
      <c r="L22" s="68">
        <v>3779.1999999999994</v>
      </c>
      <c r="M22" s="68">
        <v>2879.1999999999994</v>
      </c>
      <c r="N22" s="68">
        <v>2839.9999999999995</v>
      </c>
      <c r="O22" s="68"/>
      <c r="P22" s="68"/>
      <c r="Q22" s="68">
        <v>7943.2</v>
      </c>
      <c r="R22" s="68">
        <v>7871.2</v>
      </c>
      <c r="S22" s="68">
        <v>7815.2</v>
      </c>
      <c r="T22" s="68">
        <v>7706.4000000000005</v>
      </c>
      <c r="U22" s="68">
        <v>7691.2000000000016</v>
      </c>
      <c r="V22" s="68"/>
      <c r="W22" s="68"/>
      <c r="X22" s="68">
        <v>5068</v>
      </c>
      <c r="Y22" s="68">
        <v>3730.3999999999992</v>
      </c>
      <c r="Z22" s="68">
        <v>6410.4</v>
      </c>
      <c r="AA22" s="68">
        <v>6968.0000000000018</v>
      </c>
      <c r="AB22" s="68">
        <v>7599.2000000000016</v>
      </c>
      <c r="AC22" s="68"/>
      <c r="AD22" s="68"/>
      <c r="AE22" s="68">
        <v>6860.8</v>
      </c>
      <c r="AF22" s="68">
        <v>6536.8</v>
      </c>
      <c r="AG22" s="68">
        <v>6536.8</v>
      </c>
      <c r="AH22" s="68">
        <v>6293.6</v>
      </c>
      <c r="AI22" s="68"/>
      <c r="AJ22" s="68"/>
      <c r="AK22" s="68"/>
      <c r="AL22" s="68">
        <v>3948</v>
      </c>
      <c r="AM22" s="68">
        <v>3546.3999999999996</v>
      </c>
      <c r="AN22" s="68">
        <v>3697.5999999999995</v>
      </c>
      <c r="AO22" s="68">
        <v>3608</v>
      </c>
      <c r="AP22" s="68">
        <v>3592.8</v>
      </c>
      <c r="AQ22" s="68"/>
      <c r="AR22" s="68"/>
      <c r="AS22" s="68"/>
      <c r="AT22" s="68">
        <v>3085.5999999999995</v>
      </c>
      <c r="AU22" s="68">
        <v>3348</v>
      </c>
      <c r="AV22" s="68">
        <v>4557.5999999999995</v>
      </c>
      <c r="AW22" s="68">
        <v>3920</v>
      </c>
      <c r="AX22" s="68"/>
      <c r="AY22" s="68"/>
      <c r="AZ22" s="68">
        <v>3099.2</v>
      </c>
      <c r="BA22" s="68">
        <v>3089.5999999999995</v>
      </c>
      <c r="BB22" s="68">
        <v>3148.8</v>
      </c>
      <c r="BC22" s="68">
        <v>3348.8</v>
      </c>
      <c r="BD22" s="68">
        <v>3194.3999999999996</v>
      </c>
      <c r="BE22" s="68"/>
      <c r="BF22" s="68"/>
      <c r="BG22" s="68">
        <v>2492.7999999999997</v>
      </c>
      <c r="BH22" s="68">
        <v>2290.3999999999996</v>
      </c>
      <c r="BI22" s="68">
        <v>2000.8000000000002</v>
      </c>
      <c r="BJ22" s="68">
        <v>2006.4</v>
      </c>
      <c r="BK22" s="68">
        <v>1921.6</v>
      </c>
      <c r="BL22" s="68"/>
      <c r="BM22" s="68"/>
      <c r="BN22" s="68">
        <v>703.20000000000016</v>
      </c>
      <c r="BO22" s="68">
        <v>703.20000000000016</v>
      </c>
      <c r="BP22" s="68">
        <v>1720.8</v>
      </c>
      <c r="BQ22" s="68">
        <v>1740.8000000000004</v>
      </c>
      <c r="BR22" s="68">
        <v>1545.6000000000001</v>
      </c>
      <c r="BS22" s="68">
        <v>1785.5999999999997</v>
      </c>
      <c r="BT22" s="68"/>
      <c r="BU22" s="68"/>
      <c r="BV22" s="68">
        <v>1372.7999999999997</v>
      </c>
      <c r="BW22" s="68">
        <v>1954.4000000000003</v>
      </c>
      <c r="BX22" s="68">
        <v>1806.4</v>
      </c>
      <c r="BY22" s="68">
        <v>979.20000000000027</v>
      </c>
      <c r="BZ22" s="68">
        <v>1876.0000000000005</v>
      </c>
      <c r="CA22" s="68"/>
      <c r="CB22" s="68"/>
      <c r="CC22" s="68">
        <v>2597.6</v>
      </c>
      <c r="CD22" s="68">
        <v>2615.1999999999998</v>
      </c>
      <c r="CE22" s="68">
        <v>2595.1999999999998</v>
      </c>
      <c r="CF22" s="68">
        <v>2170.4</v>
      </c>
      <c r="CG22" s="68">
        <v>2055.1999999999998</v>
      </c>
      <c r="CH22" s="68"/>
      <c r="CI22" s="68"/>
      <c r="CJ22" s="68">
        <v>1489.6000000000001</v>
      </c>
      <c r="CK22" s="68">
        <v>1418.4</v>
      </c>
      <c r="CL22" s="68">
        <v>1068.8</v>
      </c>
      <c r="CM22" s="68">
        <v>968.8</v>
      </c>
      <c r="CN22" s="68"/>
      <c r="CO22" s="68"/>
      <c r="CP22" s="68"/>
      <c r="CQ22" s="68"/>
      <c r="CR22" s="68"/>
      <c r="CS22" s="68"/>
      <c r="CT22" s="68">
        <v>1489.6000000000001</v>
      </c>
      <c r="CU22" s="68"/>
      <c r="CV22" s="68"/>
      <c r="CW22" s="68"/>
      <c r="CX22" s="68"/>
      <c r="CY22" s="68"/>
      <c r="CZ22" s="68"/>
      <c r="DA22" s="68"/>
      <c r="DB22" s="68"/>
      <c r="DC22" s="68"/>
      <c r="DD22" s="68"/>
      <c r="DE22" s="68"/>
      <c r="DF22" s="68"/>
      <c r="DG22" s="68"/>
      <c r="DH22" s="68"/>
      <c r="DI22" s="68"/>
      <c r="DJ22" s="68"/>
      <c r="DK22" s="68"/>
      <c r="DL22" s="68"/>
      <c r="DM22" s="68"/>
      <c r="DN22" s="68"/>
      <c r="DO22" s="68"/>
      <c r="DP22" s="68"/>
      <c r="DQ22" s="68"/>
      <c r="DR22" s="68"/>
      <c r="DS22" s="68"/>
      <c r="DT22" s="68"/>
      <c r="DU22" s="68"/>
      <c r="DV22" s="68"/>
      <c r="DW22" s="68"/>
      <c r="DX22" s="68"/>
      <c r="DY22" s="68"/>
      <c r="DZ22" s="68"/>
      <c r="EA22" s="68"/>
      <c r="EB22" s="68"/>
      <c r="EC22" s="68"/>
      <c r="ED22" s="68"/>
      <c r="EE22" s="68"/>
      <c r="EF22" s="68"/>
      <c r="EG22" s="68"/>
      <c r="EH22" s="68"/>
      <c r="EI22" s="68"/>
      <c r="EJ22" s="68"/>
      <c r="EK22" s="68"/>
      <c r="EL22" s="68"/>
      <c r="EM22" s="68"/>
      <c r="EN22" s="68"/>
      <c r="EO22" s="68"/>
      <c r="EP22" s="68"/>
      <c r="EQ22" s="68"/>
      <c r="ER22" s="68"/>
      <c r="ES22" s="68"/>
      <c r="ET22" s="68"/>
      <c r="EU22" s="68"/>
      <c r="EV22" s="68"/>
      <c r="EW22" s="68"/>
      <c r="EX22" s="68"/>
      <c r="EY22" s="68"/>
      <c r="EZ22" s="68"/>
      <c r="FA22" s="68"/>
      <c r="FB22" s="68"/>
      <c r="FC22" s="68"/>
      <c r="FD22" s="68"/>
      <c r="FE22" s="68"/>
      <c r="FF22" s="68">
        <v>18.270495834175996</v>
      </c>
      <c r="FG22" s="68">
        <v>10.433995496476085</v>
      </c>
      <c r="FH22" s="68">
        <v>10.433995496476085</v>
      </c>
      <c r="FI22" s="68">
        <v>11.863653533252855</v>
      </c>
      <c r="FJ22" s="68"/>
      <c r="FK22" s="68"/>
      <c r="FL22" s="68">
        <v>12.641186851499869</v>
      </c>
      <c r="FM22" s="68"/>
      <c r="FN22" s="68"/>
      <c r="FO22" s="68">
        <v>20.040294234818244</v>
      </c>
      <c r="FP22" s="68"/>
      <c r="FQ22" s="68">
        <v>22.222231782626238</v>
      </c>
      <c r="FR22" s="68"/>
      <c r="FS22" s="68"/>
      <c r="FT22" s="68"/>
      <c r="FU22" s="68"/>
      <c r="FV22" s="68"/>
      <c r="FW22" s="68"/>
      <c r="FX22" s="68"/>
      <c r="FY22" s="68"/>
      <c r="FZ22" s="68"/>
      <c r="GA22" s="68"/>
      <c r="GB22" s="68"/>
      <c r="GC22" s="68"/>
      <c r="GD22" s="68"/>
      <c r="GE22" s="68"/>
      <c r="GF22" s="68"/>
      <c r="GG22" s="68"/>
      <c r="GH22" s="68"/>
      <c r="GI22" s="68"/>
      <c r="GJ22" s="68"/>
      <c r="GK22" s="68"/>
      <c r="GL22" s="68"/>
      <c r="GM22" s="68"/>
      <c r="GN22" s="68"/>
      <c r="GO22" s="68"/>
      <c r="GP22" s="68"/>
      <c r="GQ22" s="68"/>
      <c r="GR22" s="68"/>
      <c r="GS22" s="68"/>
      <c r="GT22" s="68"/>
      <c r="GU22" s="68"/>
      <c r="GV22" s="68"/>
      <c r="GW22" s="68"/>
      <c r="GX22" s="68"/>
      <c r="GY22" s="68"/>
      <c r="GZ22" s="68"/>
      <c r="HA22" s="68"/>
      <c r="HB22" s="68"/>
      <c r="HC22" s="68"/>
      <c r="HD22" s="68"/>
      <c r="HE22" s="68"/>
      <c r="HF22" s="68"/>
      <c r="HG22" s="68"/>
      <c r="HH22" s="68"/>
      <c r="HI22" s="68"/>
      <c r="HJ22" s="68"/>
      <c r="HK22" s="68"/>
      <c r="HL22" s="68"/>
      <c r="HM22" s="68"/>
      <c r="HN22" s="68"/>
      <c r="HO22" s="68"/>
      <c r="HP22" s="68"/>
      <c r="HQ22" s="68"/>
      <c r="HR22" s="68"/>
      <c r="HS22" s="68"/>
      <c r="HT22" s="68"/>
      <c r="HU22" s="68"/>
      <c r="HV22" s="68"/>
      <c r="HW22" s="68"/>
      <c r="HX22" s="68"/>
      <c r="HY22" s="68"/>
      <c r="HZ22" s="68"/>
      <c r="IA22" s="68"/>
      <c r="IB22" s="68"/>
      <c r="IC22" s="68"/>
      <c r="ID22" s="68"/>
      <c r="IE22" s="68"/>
      <c r="IF22" s="68"/>
      <c r="IG22" s="68"/>
      <c r="IH22" s="68"/>
      <c r="II22" s="68"/>
      <c r="IJ22" s="68"/>
      <c r="IK22" s="68"/>
      <c r="IL22" s="68"/>
      <c r="IM22" s="68"/>
      <c r="IN22" s="68"/>
      <c r="IO22" s="68"/>
      <c r="IP22" s="68"/>
      <c r="IQ22" s="68"/>
      <c r="IR22" s="68"/>
      <c r="IS22" s="68"/>
      <c r="IT22" s="68"/>
      <c r="IU22" s="68"/>
      <c r="IV22" s="68"/>
      <c r="IW22" s="68"/>
      <c r="IX22" s="68"/>
      <c r="IY22" s="68"/>
      <c r="IZ22" s="68"/>
      <c r="JA22" s="68"/>
      <c r="JB22" s="68"/>
      <c r="JC22" s="68"/>
      <c r="JD22" s="68"/>
      <c r="JE22" s="68"/>
      <c r="JF22" s="68"/>
      <c r="JG22" s="68"/>
      <c r="JH22" s="68"/>
      <c r="JI22" s="68"/>
      <c r="JJ22" s="68"/>
      <c r="JK22" s="68"/>
      <c r="JL22" s="68"/>
      <c r="JM22" s="68"/>
      <c r="JN22" s="68"/>
      <c r="JO22" s="68"/>
      <c r="JP22" s="68"/>
      <c r="JQ22" s="68"/>
      <c r="JR22" s="68"/>
      <c r="JS22" s="68"/>
      <c r="JT22" s="68"/>
      <c r="JU22" s="68"/>
      <c r="JV22" s="68"/>
      <c r="JW22" s="68"/>
      <c r="JX22" s="68"/>
      <c r="JY22" s="68"/>
      <c r="JZ22" s="68"/>
      <c r="KA22" s="68"/>
      <c r="KB22" s="68"/>
      <c r="KC22" s="68"/>
      <c r="KD22" s="68"/>
      <c r="KE22" s="68"/>
      <c r="KF22" s="68"/>
      <c r="KG22" s="68"/>
      <c r="KH22" s="68"/>
      <c r="KI22" s="68"/>
      <c r="KJ22" s="68"/>
      <c r="KK22" s="68"/>
      <c r="KL22" s="68"/>
      <c r="KM22" s="68"/>
      <c r="KN22" s="68"/>
      <c r="KO22" s="68"/>
      <c r="KP22" s="68"/>
      <c r="KQ22" s="68"/>
      <c r="KR22" s="68"/>
      <c r="KS22" s="68"/>
      <c r="KT22" s="68"/>
      <c r="KU22" s="68"/>
      <c r="KV22" s="68"/>
      <c r="KW22" s="68"/>
      <c r="KX22" s="68"/>
      <c r="KY22" s="68"/>
      <c r="KZ22" s="68"/>
      <c r="LA22" s="68"/>
      <c r="LB22" s="68"/>
      <c r="LC22" s="68"/>
      <c r="LD22" s="68"/>
      <c r="LE22" s="68"/>
      <c r="LF22" s="68"/>
      <c r="LG22" s="68"/>
      <c r="LH22" s="68"/>
      <c r="LI22" s="68"/>
      <c r="LJ22" s="68"/>
      <c r="LK22" s="68"/>
      <c r="LL22" s="68"/>
      <c r="LM22" s="68"/>
      <c r="LN22" s="68"/>
      <c r="LO22" s="68"/>
      <c r="LP22" s="68"/>
      <c r="LQ22" s="68"/>
      <c r="LR22" s="68"/>
      <c r="LS22" s="68"/>
      <c r="LT22" s="68"/>
      <c r="LU22" s="68"/>
      <c r="LV22" s="68"/>
      <c r="LW22" s="68"/>
      <c r="LX22" s="68"/>
      <c r="LY22" s="68"/>
      <c r="LZ22" s="68"/>
      <c r="MA22" s="68"/>
      <c r="MB22" s="68"/>
      <c r="MC22" s="68"/>
      <c r="MD22" s="68"/>
      <c r="ME22" s="68"/>
      <c r="MF22" s="68"/>
      <c r="MG22" s="68"/>
      <c r="MH22" s="68"/>
      <c r="MI22" s="68"/>
      <c r="MJ22" s="68"/>
      <c r="MK22" s="68"/>
      <c r="ML22" s="68"/>
      <c r="MM22" s="68"/>
      <c r="MN22" s="68"/>
      <c r="MO22" s="68"/>
      <c r="MP22" s="68"/>
      <c r="MQ22" s="68"/>
      <c r="MR22" s="68"/>
      <c r="MS22" s="68"/>
      <c r="MT22" s="68"/>
      <c r="MU22" s="68"/>
      <c r="MV22" s="68"/>
      <c r="MW22" s="68"/>
      <c r="MX22" s="68"/>
      <c r="MY22" s="68"/>
      <c r="MZ22" s="68"/>
      <c r="NA22" s="68"/>
      <c r="NB22" s="68"/>
      <c r="NC22" s="68"/>
      <c r="ND22" s="68"/>
      <c r="NE22" s="68"/>
      <c r="NF22" s="68"/>
      <c r="NG22" s="68"/>
      <c r="NH22" s="68"/>
      <c r="NI22" s="68"/>
    </row>
    <row r="23" spans="1:373" s="34" customFormat="1" ht="15" outlineLevel="1" thickBot="1" x14ac:dyDescent="0.25">
      <c r="A23" s="16"/>
      <c r="B23" s="14"/>
      <c r="C23" s="14"/>
      <c r="D23" s="14"/>
      <c r="E23" s="57" t="s">
        <v>197</v>
      </c>
      <c r="F23" s="58"/>
      <c r="G23" s="83"/>
      <c r="H23" s="68"/>
      <c r="I23" s="68"/>
      <c r="J23" s="68">
        <v>2544.8000000000002</v>
      </c>
      <c r="K23" s="68">
        <v>1392.8</v>
      </c>
      <c r="L23" s="68">
        <v>1392.8</v>
      </c>
      <c r="M23" s="68">
        <v>624.79999999999995</v>
      </c>
      <c r="N23" s="68">
        <v>624.79999999999995</v>
      </c>
      <c r="O23" s="68"/>
      <c r="P23" s="68"/>
      <c r="Q23" s="68">
        <v>5374.4</v>
      </c>
      <c r="R23" s="68">
        <v>5374.4</v>
      </c>
      <c r="S23" s="68">
        <v>5350.4</v>
      </c>
      <c r="T23" s="68">
        <v>5352</v>
      </c>
      <c r="U23" s="68">
        <v>5352</v>
      </c>
      <c r="V23" s="68"/>
      <c r="W23" s="68"/>
      <c r="X23" s="68">
        <v>3235.2</v>
      </c>
      <c r="Y23" s="68">
        <v>393.6</v>
      </c>
      <c r="Z23" s="68">
        <v>381.6</v>
      </c>
      <c r="AA23" s="68">
        <v>381.6</v>
      </c>
      <c r="AB23" s="68">
        <v>737.6</v>
      </c>
      <c r="AC23" s="68"/>
      <c r="AD23" s="68"/>
      <c r="AE23" s="68">
        <v>394.4</v>
      </c>
      <c r="AF23" s="68">
        <v>394.4</v>
      </c>
      <c r="AG23" s="68">
        <v>394.4</v>
      </c>
      <c r="AH23" s="68">
        <v>394.4</v>
      </c>
      <c r="AI23" s="68"/>
      <c r="AJ23" s="68"/>
      <c r="AK23" s="68"/>
      <c r="AL23" s="68">
        <v>394.4</v>
      </c>
      <c r="AM23" s="68">
        <v>196.8</v>
      </c>
      <c r="AN23" s="68">
        <v>196.8</v>
      </c>
      <c r="AO23" s="68">
        <v>108</v>
      </c>
      <c r="AP23" s="68">
        <v>108</v>
      </c>
      <c r="AQ23" s="68"/>
      <c r="AR23" s="68"/>
      <c r="AS23" s="68"/>
      <c r="AT23" s="68">
        <v>0</v>
      </c>
      <c r="AU23" s="68">
        <v>230.4</v>
      </c>
      <c r="AV23" s="68">
        <v>1612.8</v>
      </c>
      <c r="AW23" s="68">
        <v>1042.4000000000001</v>
      </c>
      <c r="AX23" s="68"/>
      <c r="AY23" s="68"/>
      <c r="AZ23" s="68">
        <v>553.6</v>
      </c>
      <c r="BA23" s="68">
        <v>256.8</v>
      </c>
      <c r="BB23" s="68">
        <v>212.8</v>
      </c>
      <c r="BC23" s="68">
        <v>212.8</v>
      </c>
      <c r="BD23" s="68">
        <v>124.8</v>
      </c>
      <c r="BE23" s="68"/>
      <c r="BF23" s="68"/>
      <c r="BG23" s="68">
        <v>71.2</v>
      </c>
      <c r="BH23" s="68">
        <v>44.8</v>
      </c>
      <c r="BI23" s="68">
        <v>30.4</v>
      </c>
      <c r="BJ23" s="68">
        <v>67.2</v>
      </c>
      <c r="BK23" s="68">
        <v>67.2</v>
      </c>
      <c r="BL23" s="68"/>
      <c r="BM23" s="68"/>
      <c r="BN23" s="68">
        <v>328</v>
      </c>
      <c r="BO23" s="68">
        <v>328</v>
      </c>
      <c r="BP23" s="68">
        <v>275.2</v>
      </c>
      <c r="BQ23" s="68">
        <v>136</v>
      </c>
      <c r="BR23" s="68">
        <v>136</v>
      </c>
      <c r="BS23" s="68">
        <v>89.6</v>
      </c>
      <c r="BT23" s="68"/>
      <c r="BU23" s="68"/>
      <c r="BV23" s="68">
        <v>0</v>
      </c>
      <c r="BW23" s="68">
        <v>1104</v>
      </c>
      <c r="BX23" s="68">
        <v>1104</v>
      </c>
      <c r="BY23" s="68">
        <v>0</v>
      </c>
      <c r="BZ23" s="68">
        <v>0</v>
      </c>
      <c r="CA23" s="68"/>
      <c r="CB23" s="68"/>
      <c r="CC23" s="68">
        <v>0</v>
      </c>
      <c r="CD23" s="68">
        <v>0</v>
      </c>
      <c r="CE23" s="68">
        <v>0</v>
      </c>
      <c r="CF23" s="68">
        <v>0</v>
      </c>
      <c r="CG23" s="68">
        <v>0</v>
      </c>
      <c r="CH23" s="68"/>
      <c r="CI23" s="68"/>
      <c r="CJ23" s="68">
        <v>0</v>
      </c>
      <c r="CK23" s="68">
        <v>0</v>
      </c>
      <c r="CL23" s="68">
        <v>0</v>
      </c>
      <c r="CM23" s="68">
        <v>153.6</v>
      </c>
      <c r="CN23" s="68"/>
      <c r="CO23" s="68"/>
      <c r="CP23" s="68"/>
      <c r="CQ23" s="68"/>
      <c r="CR23" s="68"/>
      <c r="CS23" s="68"/>
      <c r="CT23" s="68">
        <v>0</v>
      </c>
      <c r="CU23" s="68"/>
      <c r="CV23" s="68"/>
      <c r="CW23" s="68"/>
      <c r="CX23" s="68"/>
      <c r="CY23" s="68"/>
      <c r="CZ23" s="68"/>
      <c r="DA23" s="68"/>
      <c r="DB23" s="68"/>
      <c r="DC23" s="68"/>
      <c r="DD23" s="68"/>
      <c r="DE23" s="68"/>
      <c r="DF23" s="68"/>
      <c r="DG23" s="68"/>
      <c r="DH23" s="68"/>
      <c r="DI23" s="68"/>
      <c r="DJ23" s="68"/>
      <c r="DK23" s="68"/>
      <c r="DL23" s="68"/>
      <c r="DM23" s="68"/>
      <c r="DN23" s="68"/>
      <c r="DO23" s="68"/>
      <c r="DP23" s="68"/>
      <c r="DQ23" s="68"/>
      <c r="DR23" s="68"/>
      <c r="DS23" s="68"/>
      <c r="DT23" s="68"/>
      <c r="DU23" s="68"/>
      <c r="DV23" s="68"/>
      <c r="DW23" s="68"/>
      <c r="DX23" s="68"/>
      <c r="DY23" s="68"/>
      <c r="DZ23" s="68"/>
      <c r="EA23" s="68"/>
      <c r="EB23" s="68"/>
      <c r="EC23" s="68"/>
      <c r="ED23" s="68"/>
      <c r="EE23" s="68"/>
      <c r="EF23" s="68"/>
      <c r="EG23" s="68"/>
      <c r="EH23" s="68"/>
      <c r="EI23" s="68"/>
      <c r="EJ23" s="68"/>
      <c r="EK23" s="68"/>
      <c r="EL23" s="68"/>
      <c r="EM23" s="68"/>
      <c r="EN23" s="68"/>
      <c r="EO23" s="68"/>
      <c r="EP23" s="68"/>
      <c r="EQ23" s="68"/>
      <c r="ER23" s="68"/>
      <c r="ES23" s="68"/>
      <c r="ET23" s="68"/>
      <c r="EU23" s="68"/>
      <c r="EV23" s="68"/>
      <c r="EW23" s="68"/>
      <c r="EX23" s="68"/>
      <c r="EY23" s="68"/>
      <c r="EZ23" s="68"/>
      <c r="FA23" s="68"/>
      <c r="FB23" s="68"/>
      <c r="FC23" s="68"/>
      <c r="FD23" s="68"/>
      <c r="FE23" s="68"/>
      <c r="FF23" s="68">
        <v>21.067542650971667</v>
      </c>
      <c r="FG23" s="68">
        <v>7.0203734121722503</v>
      </c>
      <c r="FH23" s="68">
        <v>7.0203734121722503</v>
      </c>
      <c r="FI23" s="68">
        <v>7.3815372728125359</v>
      </c>
      <c r="FJ23" s="68"/>
      <c r="FK23" s="68"/>
      <c r="FL23" s="68">
        <v>21.721845016481655</v>
      </c>
      <c r="FM23" s="68"/>
      <c r="FN23" s="68"/>
      <c r="FO23" s="68">
        <v>41.151603724312743</v>
      </c>
      <c r="FP23" s="68"/>
      <c r="FQ23" s="68">
        <v>39.563982478073925</v>
      </c>
      <c r="FR23" s="68"/>
      <c r="FS23" s="68"/>
      <c r="FT23" s="68"/>
      <c r="FU23" s="68"/>
      <c r="FV23" s="68"/>
      <c r="FW23" s="68"/>
      <c r="FX23" s="68"/>
      <c r="FY23" s="68"/>
      <c r="FZ23" s="68"/>
      <c r="GA23" s="68"/>
      <c r="GB23" s="68"/>
      <c r="GC23" s="68"/>
      <c r="GD23" s="68"/>
      <c r="GE23" s="68"/>
      <c r="GF23" s="68"/>
      <c r="GG23" s="68"/>
      <c r="GH23" s="68"/>
      <c r="GI23" s="68"/>
      <c r="GJ23" s="68"/>
      <c r="GK23" s="68"/>
      <c r="GL23" s="68"/>
      <c r="GM23" s="68"/>
      <c r="GN23" s="68"/>
      <c r="GO23" s="68"/>
      <c r="GP23" s="68"/>
      <c r="GQ23" s="68"/>
      <c r="GR23" s="68"/>
      <c r="GS23" s="68"/>
      <c r="GT23" s="68"/>
      <c r="GU23" s="68"/>
      <c r="GV23" s="68"/>
      <c r="GW23" s="68"/>
      <c r="GX23" s="68"/>
      <c r="GY23" s="68"/>
      <c r="GZ23" s="68"/>
      <c r="HA23" s="68"/>
      <c r="HB23" s="68"/>
      <c r="HC23" s="68"/>
      <c r="HD23" s="68"/>
      <c r="HE23" s="68"/>
      <c r="HF23" s="68"/>
      <c r="HG23" s="68"/>
      <c r="HH23" s="68"/>
      <c r="HI23" s="68"/>
      <c r="HJ23" s="68"/>
      <c r="HK23" s="68"/>
      <c r="HL23" s="68"/>
      <c r="HM23" s="68"/>
      <c r="HN23" s="68"/>
      <c r="HO23" s="68"/>
      <c r="HP23" s="68"/>
      <c r="HQ23" s="68"/>
      <c r="HR23" s="68"/>
      <c r="HS23" s="68"/>
      <c r="HT23" s="68"/>
      <c r="HU23" s="68"/>
      <c r="HV23" s="68"/>
      <c r="HW23" s="68"/>
      <c r="HX23" s="68"/>
      <c r="HY23" s="68"/>
      <c r="HZ23" s="68"/>
      <c r="IA23" s="68"/>
      <c r="IB23" s="68"/>
      <c r="IC23" s="68"/>
      <c r="ID23" s="68"/>
      <c r="IE23" s="68"/>
      <c r="IF23" s="68"/>
      <c r="IG23" s="68"/>
      <c r="IH23" s="68"/>
      <c r="II23" s="68"/>
      <c r="IJ23" s="68"/>
      <c r="IK23" s="68"/>
      <c r="IL23" s="68"/>
      <c r="IM23" s="68"/>
      <c r="IN23" s="68"/>
      <c r="IO23" s="68"/>
      <c r="IP23" s="68"/>
      <c r="IQ23" s="68"/>
      <c r="IR23" s="68"/>
      <c r="IS23" s="68"/>
      <c r="IT23" s="68"/>
      <c r="IU23" s="68"/>
      <c r="IV23" s="68"/>
      <c r="IW23" s="68"/>
      <c r="IX23" s="68"/>
      <c r="IY23" s="68"/>
      <c r="IZ23" s="68"/>
      <c r="JA23" s="68"/>
      <c r="JB23" s="68"/>
      <c r="JC23" s="68"/>
      <c r="JD23" s="68"/>
      <c r="JE23" s="68"/>
      <c r="JF23" s="68"/>
      <c r="JG23" s="68"/>
      <c r="JH23" s="68"/>
      <c r="JI23" s="68"/>
      <c r="JJ23" s="68"/>
      <c r="JK23" s="68"/>
      <c r="JL23" s="68"/>
      <c r="JM23" s="68"/>
      <c r="JN23" s="68"/>
      <c r="JO23" s="68"/>
      <c r="JP23" s="68"/>
      <c r="JQ23" s="68"/>
      <c r="JR23" s="68"/>
      <c r="JS23" s="68"/>
      <c r="JT23" s="68"/>
      <c r="JU23" s="68"/>
      <c r="JV23" s="68"/>
      <c r="JW23" s="68"/>
      <c r="JX23" s="68"/>
      <c r="JY23" s="68"/>
      <c r="JZ23" s="68"/>
      <c r="KA23" s="68"/>
      <c r="KB23" s="68"/>
      <c r="KC23" s="68"/>
      <c r="KD23" s="68"/>
      <c r="KE23" s="68"/>
      <c r="KF23" s="68"/>
      <c r="KG23" s="68"/>
      <c r="KH23" s="68"/>
      <c r="KI23" s="68"/>
      <c r="KJ23" s="68"/>
      <c r="KK23" s="68"/>
      <c r="KL23" s="68"/>
      <c r="KM23" s="68"/>
      <c r="KN23" s="68"/>
      <c r="KO23" s="68"/>
      <c r="KP23" s="68"/>
      <c r="KQ23" s="68"/>
      <c r="KR23" s="68"/>
      <c r="KS23" s="68"/>
      <c r="KT23" s="68"/>
      <c r="KU23" s="68"/>
      <c r="KV23" s="68"/>
      <c r="KW23" s="68"/>
      <c r="KX23" s="68"/>
      <c r="KY23" s="68"/>
      <c r="KZ23" s="68"/>
      <c r="LA23" s="68"/>
      <c r="LB23" s="68"/>
      <c r="LC23" s="68"/>
      <c r="LD23" s="68"/>
      <c r="LE23" s="68"/>
      <c r="LF23" s="68"/>
      <c r="LG23" s="68"/>
      <c r="LH23" s="68"/>
      <c r="LI23" s="68"/>
      <c r="LJ23" s="68"/>
      <c r="LK23" s="68"/>
      <c r="LL23" s="68"/>
      <c r="LM23" s="68"/>
      <c r="LN23" s="68"/>
      <c r="LO23" s="68"/>
      <c r="LP23" s="68"/>
      <c r="LQ23" s="68"/>
      <c r="LR23" s="68"/>
      <c r="LS23" s="68"/>
      <c r="LT23" s="68"/>
      <c r="LU23" s="68"/>
      <c r="LV23" s="68"/>
      <c r="LW23" s="68"/>
      <c r="LX23" s="68"/>
      <c r="LY23" s="68"/>
      <c r="LZ23" s="68"/>
      <c r="MA23" s="68"/>
      <c r="MB23" s="68"/>
      <c r="MC23" s="68"/>
      <c r="MD23" s="68"/>
      <c r="ME23" s="68"/>
      <c r="MF23" s="68"/>
      <c r="MG23" s="68"/>
      <c r="MH23" s="68"/>
      <c r="MI23" s="68"/>
      <c r="MJ23" s="68"/>
      <c r="MK23" s="68"/>
      <c r="ML23" s="68"/>
      <c r="MM23" s="68"/>
      <c r="MN23" s="68"/>
      <c r="MO23" s="68"/>
      <c r="MP23" s="68"/>
      <c r="MQ23" s="68"/>
      <c r="MR23" s="68"/>
      <c r="MS23" s="68"/>
      <c r="MT23" s="68"/>
      <c r="MU23" s="68"/>
      <c r="MV23" s="68"/>
      <c r="MW23" s="68"/>
      <c r="MX23" s="68"/>
      <c r="MY23" s="68"/>
      <c r="MZ23" s="68"/>
      <c r="NA23" s="68"/>
      <c r="NB23" s="68"/>
      <c r="NC23" s="68"/>
      <c r="ND23" s="68"/>
      <c r="NE23" s="68"/>
      <c r="NF23" s="68"/>
      <c r="NG23" s="68"/>
      <c r="NH23" s="68"/>
      <c r="NI23" s="68"/>
    </row>
    <row r="24" spans="1:373" s="34" customFormat="1" ht="14.4" outlineLevel="1" x14ac:dyDescent="0.2">
      <c r="A24" s="1047" t="s">
        <v>38</v>
      </c>
      <c r="B24" s="43" t="s">
        <v>36</v>
      </c>
      <c r="C24" s="44"/>
      <c r="D24" s="45"/>
      <c r="E24" s="27" t="s">
        <v>28</v>
      </c>
      <c r="F24" s="25"/>
      <c r="G24" s="84">
        <v>3011.7498000000001</v>
      </c>
      <c r="H24" s="42" t="e">
        <f t="shared" ref="H24:BT24" si="24">IF(H22&lt;&gt;0,H22,IF(G27-H31&lt;0,0,G27-H31))</f>
        <v>#VALUE!</v>
      </c>
      <c r="I24" s="42" t="e">
        <f t="shared" si="24"/>
        <v>#VALUE!</v>
      </c>
      <c r="J24" s="42">
        <f t="shared" si="24"/>
        <v>3961.6</v>
      </c>
      <c r="K24" s="42">
        <f t="shared" si="24"/>
        <v>2685.5999999999995</v>
      </c>
      <c r="L24" s="42">
        <f t="shared" si="24"/>
        <v>3779.1999999999994</v>
      </c>
      <c r="M24" s="42">
        <f t="shared" si="24"/>
        <v>2879.1999999999994</v>
      </c>
      <c r="N24" s="42">
        <f t="shared" si="24"/>
        <v>2839.9999999999995</v>
      </c>
      <c r="O24" s="42" t="e">
        <f t="shared" si="24"/>
        <v>#VALUE!</v>
      </c>
      <c r="P24" s="42" t="e">
        <f t="shared" si="24"/>
        <v>#VALUE!</v>
      </c>
      <c r="Q24" s="42">
        <f t="shared" si="24"/>
        <v>7943.2</v>
      </c>
      <c r="R24" s="42">
        <f t="shared" si="24"/>
        <v>7871.2</v>
      </c>
      <c r="S24" s="42">
        <f t="shared" si="24"/>
        <v>7815.2</v>
      </c>
      <c r="T24" s="42">
        <f t="shared" si="24"/>
        <v>7706.4000000000005</v>
      </c>
      <c r="U24" s="42">
        <f t="shared" si="24"/>
        <v>7691.2000000000016</v>
      </c>
      <c r="V24" s="42" t="e">
        <f t="shared" si="24"/>
        <v>#VALUE!</v>
      </c>
      <c r="W24" s="42" t="e">
        <f t="shared" si="24"/>
        <v>#VALUE!</v>
      </c>
      <c r="X24" s="42">
        <f t="shared" si="24"/>
        <v>5068</v>
      </c>
      <c r="Y24" s="42">
        <f t="shared" si="24"/>
        <v>3730.3999999999992</v>
      </c>
      <c r="Z24" s="42">
        <f t="shared" si="24"/>
        <v>6410.4</v>
      </c>
      <c r="AA24" s="42">
        <f t="shared" si="24"/>
        <v>6968.0000000000018</v>
      </c>
      <c r="AB24" s="42">
        <f t="shared" si="24"/>
        <v>7599.2000000000016</v>
      </c>
      <c r="AC24" s="42" t="e">
        <f t="shared" si="24"/>
        <v>#VALUE!</v>
      </c>
      <c r="AD24" s="42" t="e">
        <f t="shared" si="24"/>
        <v>#VALUE!</v>
      </c>
      <c r="AE24" s="42">
        <f t="shared" si="24"/>
        <v>6860.8</v>
      </c>
      <c r="AF24" s="42">
        <f t="shared" si="24"/>
        <v>6536.8</v>
      </c>
      <c r="AG24" s="42">
        <f t="shared" si="24"/>
        <v>6536.8</v>
      </c>
      <c r="AH24" s="42">
        <f t="shared" si="24"/>
        <v>6293.6</v>
      </c>
      <c r="AI24" s="42" t="e">
        <f t="shared" si="24"/>
        <v>#VALUE!</v>
      </c>
      <c r="AJ24" s="42" t="e">
        <f t="shared" si="24"/>
        <v>#VALUE!</v>
      </c>
      <c r="AK24" s="42" t="e">
        <f t="shared" si="24"/>
        <v>#VALUE!</v>
      </c>
      <c r="AL24" s="42">
        <f t="shared" si="24"/>
        <v>3948</v>
      </c>
      <c r="AM24" s="42">
        <f t="shared" si="24"/>
        <v>3546.3999999999996</v>
      </c>
      <c r="AN24" s="42">
        <f t="shared" si="24"/>
        <v>3697.5999999999995</v>
      </c>
      <c r="AO24" s="42">
        <f t="shared" si="24"/>
        <v>3608</v>
      </c>
      <c r="AP24" s="42">
        <f t="shared" si="24"/>
        <v>3592.8</v>
      </c>
      <c r="AQ24" s="42" t="e">
        <f t="shared" si="24"/>
        <v>#VALUE!</v>
      </c>
      <c r="AR24" s="42" t="e">
        <f t="shared" si="24"/>
        <v>#VALUE!</v>
      </c>
      <c r="AS24" s="42" t="e">
        <f t="shared" si="24"/>
        <v>#VALUE!</v>
      </c>
      <c r="AT24" s="42">
        <f t="shared" si="24"/>
        <v>3085.5999999999995</v>
      </c>
      <c r="AU24" s="42">
        <f t="shared" si="24"/>
        <v>3348</v>
      </c>
      <c r="AV24" s="42">
        <f t="shared" si="24"/>
        <v>4557.5999999999995</v>
      </c>
      <c r="AW24" s="42">
        <f t="shared" si="24"/>
        <v>3920</v>
      </c>
      <c r="AX24" s="42" t="e">
        <f t="shared" si="24"/>
        <v>#VALUE!</v>
      </c>
      <c r="AY24" s="42" t="e">
        <f t="shared" si="24"/>
        <v>#VALUE!</v>
      </c>
      <c r="AZ24" s="42">
        <f t="shared" si="24"/>
        <v>3099.2</v>
      </c>
      <c r="BA24" s="42">
        <f t="shared" si="24"/>
        <v>3089.5999999999995</v>
      </c>
      <c r="BB24" s="42">
        <f t="shared" si="24"/>
        <v>3148.8</v>
      </c>
      <c r="BC24" s="42">
        <f t="shared" si="24"/>
        <v>3348.8</v>
      </c>
      <c r="BD24" s="42">
        <f t="shared" si="24"/>
        <v>3194.3999999999996</v>
      </c>
      <c r="BE24" s="42" t="e">
        <f t="shared" si="24"/>
        <v>#VALUE!</v>
      </c>
      <c r="BF24" s="42" t="e">
        <f t="shared" si="24"/>
        <v>#VALUE!</v>
      </c>
      <c r="BG24" s="42">
        <f t="shared" si="24"/>
        <v>2492.7999999999997</v>
      </c>
      <c r="BH24" s="42">
        <f t="shared" si="24"/>
        <v>2290.3999999999996</v>
      </c>
      <c r="BI24" s="42">
        <f t="shared" si="24"/>
        <v>2000.8000000000002</v>
      </c>
      <c r="BJ24" s="42">
        <f t="shared" si="24"/>
        <v>2006.4</v>
      </c>
      <c r="BK24" s="42">
        <f t="shared" si="24"/>
        <v>1921.6</v>
      </c>
      <c r="BL24" s="42" t="e">
        <f t="shared" si="24"/>
        <v>#VALUE!</v>
      </c>
      <c r="BM24" s="42" t="e">
        <f t="shared" si="24"/>
        <v>#VALUE!</v>
      </c>
      <c r="BN24" s="42">
        <f>IF(BN22&lt;&gt;0,BN22,IF(BL27-BN31&lt;0,0,BL27-BN31))</f>
        <v>703.20000000000016</v>
      </c>
      <c r="BO24" s="42">
        <f>IF(BO22&lt;&gt;0,BO22,IF(BM27-BO31&lt;0,0,BM27-BO31))</f>
        <v>703.20000000000016</v>
      </c>
      <c r="BP24" s="42">
        <f t="shared" si="24"/>
        <v>1720.8</v>
      </c>
      <c r="BQ24" s="42">
        <f t="shared" si="24"/>
        <v>1740.8000000000004</v>
      </c>
      <c r="BR24" s="42">
        <f t="shared" si="24"/>
        <v>1545.6000000000001</v>
      </c>
      <c r="BS24" s="42">
        <f t="shared" si="24"/>
        <v>1785.5999999999997</v>
      </c>
      <c r="BT24" s="42" t="e">
        <f t="shared" si="24"/>
        <v>#VALUE!</v>
      </c>
      <c r="BU24" s="42" t="e">
        <f t="shared" ref="BU24:EF24" si="25">IF(BU22&lt;&gt;0,BU22,IF(BT27-BU31&lt;0,0,BT27-BU31))</f>
        <v>#VALUE!</v>
      </c>
      <c r="BV24" s="42">
        <f t="shared" si="25"/>
        <v>1372.7999999999997</v>
      </c>
      <c r="BW24" s="42">
        <f t="shared" si="25"/>
        <v>1954.4000000000003</v>
      </c>
      <c r="BX24" s="42">
        <f t="shared" si="25"/>
        <v>1806.4</v>
      </c>
      <c r="BY24" s="42">
        <f t="shared" si="25"/>
        <v>979.20000000000027</v>
      </c>
      <c r="BZ24" s="42">
        <f t="shared" si="25"/>
        <v>1876.0000000000005</v>
      </c>
      <c r="CA24" s="42" t="e">
        <f t="shared" si="25"/>
        <v>#VALUE!</v>
      </c>
      <c r="CB24" s="42" t="e">
        <f t="shared" si="25"/>
        <v>#VALUE!</v>
      </c>
      <c r="CC24" s="42">
        <f t="shared" si="25"/>
        <v>2597.6</v>
      </c>
      <c r="CD24" s="42">
        <f t="shared" si="25"/>
        <v>2615.1999999999998</v>
      </c>
      <c r="CE24" s="42">
        <f t="shared" si="25"/>
        <v>2595.1999999999998</v>
      </c>
      <c r="CF24" s="42">
        <f t="shared" si="25"/>
        <v>2170.4</v>
      </c>
      <c r="CG24" s="42">
        <f t="shared" si="25"/>
        <v>2055.1999999999998</v>
      </c>
      <c r="CH24" s="42" t="e">
        <f t="shared" si="25"/>
        <v>#VALUE!</v>
      </c>
      <c r="CI24" s="42" t="e">
        <f t="shared" si="25"/>
        <v>#VALUE!</v>
      </c>
      <c r="CJ24" s="42">
        <f t="shared" si="25"/>
        <v>1489.6000000000001</v>
      </c>
      <c r="CK24" s="42">
        <f t="shared" si="25"/>
        <v>1418.4</v>
      </c>
      <c r="CL24" s="42">
        <f t="shared" si="25"/>
        <v>1068.8</v>
      </c>
      <c r="CM24" s="42">
        <f t="shared" si="25"/>
        <v>968.8</v>
      </c>
      <c r="CN24" s="42" t="e">
        <f t="shared" si="25"/>
        <v>#VALUE!</v>
      </c>
      <c r="CO24" s="42" t="e">
        <f t="shared" si="25"/>
        <v>#VALUE!</v>
      </c>
      <c r="CP24" s="42" t="e">
        <f t="shared" si="25"/>
        <v>#VALUE!</v>
      </c>
      <c r="CQ24" s="42" t="e">
        <f t="shared" si="25"/>
        <v>#VALUE!</v>
      </c>
      <c r="CR24" s="42" t="e">
        <f t="shared" si="25"/>
        <v>#VALUE!</v>
      </c>
      <c r="CS24" s="42" t="e">
        <f t="shared" si="25"/>
        <v>#VALUE!</v>
      </c>
      <c r="CT24" s="42">
        <f t="shared" si="25"/>
        <v>1489.6000000000001</v>
      </c>
      <c r="CU24" s="42" t="e">
        <f t="shared" si="25"/>
        <v>#VALUE!</v>
      </c>
      <c r="CV24" s="42" t="e">
        <f t="shared" si="25"/>
        <v>#VALUE!</v>
      </c>
      <c r="CW24" s="42" t="e">
        <f t="shared" si="25"/>
        <v>#VALUE!</v>
      </c>
      <c r="CX24" s="42" t="e">
        <f t="shared" si="25"/>
        <v>#VALUE!</v>
      </c>
      <c r="CY24" s="42" t="e">
        <f t="shared" si="25"/>
        <v>#VALUE!</v>
      </c>
      <c r="CZ24" s="42" t="e">
        <f t="shared" si="25"/>
        <v>#VALUE!</v>
      </c>
      <c r="DA24" s="42" t="e">
        <f t="shared" si="25"/>
        <v>#VALUE!</v>
      </c>
      <c r="DB24" s="42" t="e">
        <f t="shared" si="25"/>
        <v>#VALUE!</v>
      </c>
      <c r="DC24" s="42" t="e">
        <f t="shared" si="25"/>
        <v>#VALUE!</v>
      </c>
      <c r="DD24" s="42" t="e">
        <f t="shared" si="25"/>
        <v>#VALUE!</v>
      </c>
      <c r="DE24" s="42" t="e">
        <f t="shared" si="25"/>
        <v>#VALUE!</v>
      </c>
      <c r="DF24" s="42" t="e">
        <f t="shared" si="25"/>
        <v>#VALUE!</v>
      </c>
      <c r="DG24" s="42" t="e">
        <f t="shared" si="25"/>
        <v>#VALUE!</v>
      </c>
      <c r="DH24" s="42" t="e">
        <f t="shared" si="25"/>
        <v>#VALUE!</v>
      </c>
      <c r="DI24" s="42" t="e">
        <f t="shared" si="25"/>
        <v>#VALUE!</v>
      </c>
      <c r="DJ24" s="42" t="e">
        <f t="shared" si="25"/>
        <v>#VALUE!</v>
      </c>
      <c r="DK24" s="42" t="e">
        <f t="shared" si="25"/>
        <v>#VALUE!</v>
      </c>
      <c r="DL24" s="42" t="e">
        <f t="shared" si="25"/>
        <v>#VALUE!</v>
      </c>
      <c r="DM24" s="42" t="e">
        <f t="shared" si="25"/>
        <v>#VALUE!</v>
      </c>
      <c r="DN24" s="42" t="e">
        <f t="shared" si="25"/>
        <v>#VALUE!</v>
      </c>
      <c r="DO24" s="42" t="e">
        <f t="shared" si="25"/>
        <v>#VALUE!</v>
      </c>
      <c r="DP24" s="42" t="e">
        <f t="shared" si="25"/>
        <v>#VALUE!</v>
      </c>
      <c r="DQ24" s="42" t="e">
        <f t="shared" si="25"/>
        <v>#VALUE!</v>
      </c>
      <c r="DR24" s="42" t="e">
        <f t="shared" si="25"/>
        <v>#VALUE!</v>
      </c>
      <c r="DS24" s="42" t="e">
        <f t="shared" si="25"/>
        <v>#VALUE!</v>
      </c>
      <c r="DT24" s="42" t="e">
        <f t="shared" si="25"/>
        <v>#VALUE!</v>
      </c>
      <c r="DU24" s="42" t="e">
        <f t="shared" si="25"/>
        <v>#VALUE!</v>
      </c>
      <c r="DV24" s="42" t="e">
        <f t="shared" si="25"/>
        <v>#VALUE!</v>
      </c>
      <c r="DW24" s="42" t="e">
        <f t="shared" si="25"/>
        <v>#VALUE!</v>
      </c>
      <c r="DX24" s="42" t="e">
        <f t="shared" si="25"/>
        <v>#VALUE!</v>
      </c>
      <c r="DY24" s="42" t="e">
        <f t="shared" si="25"/>
        <v>#VALUE!</v>
      </c>
      <c r="DZ24" s="42" t="e">
        <f t="shared" si="25"/>
        <v>#VALUE!</v>
      </c>
      <c r="EA24" s="42" t="e">
        <f t="shared" si="25"/>
        <v>#VALUE!</v>
      </c>
      <c r="EB24" s="42" t="e">
        <f t="shared" si="25"/>
        <v>#VALUE!</v>
      </c>
      <c r="EC24" s="42" t="e">
        <f t="shared" si="25"/>
        <v>#VALUE!</v>
      </c>
      <c r="ED24" s="42" t="e">
        <f t="shared" si="25"/>
        <v>#VALUE!</v>
      </c>
      <c r="EE24" s="42" t="e">
        <f t="shared" si="25"/>
        <v>#VALUE!</v>
      </c>
      <c r="EF24" s="42" t="e">
        <f t="shared" si="25"/>
        <v>#VALUE!</v>
      </c>
      <c r="EG24" s="42" t="e">
        <f t="shared" ref="EG24:GR24" si="26">IF(EG22&lt;&gt;0,EG22,IF(EF27-EG31&lt;0,0,EF27-EG31))</f>
        <v>#VALUE!</v>
      </c>
      <c r="EH24" s="42" t="e">
        <f t="shared" si="26"/>
        <v>#VALUE!</v>
      </c>
      <c r="EI24" s="42" t="e">
        <f t="shared" si="26"/>
        <v>#VALUE!</v>
      </c>
      <c r="EJ24" s="42" t="e">
        <f t="shared" si="26"/>
        <v>#VALUE!</v>
      </c>
      <c r="EK24" s="42" t="e">
        <f t="shared" si="26"/>
        <v>#VALUE!</v>
      </c>
      <c r="EL24" s="42" t="e">
        <f t="shared" si="26"/>
        <v>#VALUE!</v>
      </c>
      <c r="EM24" s="42" t="e">
        <f t="shared" si="26"/>
        <v>#VALUE!</v>
      </c>
      <c r="EN24" s="42" t="e">
        <f t="shared" si="26"/>
        <v>#VALUE!</v>
      </c>
      <c r="EO24" s="42" t="e">
        <f t="shared" si="26"/>
        <v>#VALUE!</v>
      </c>
      <c r="EP24" s="42" t="e">
        <f t="shared" si="26"/>
        <v>#VALUE!</v>
      </c>
      <c r="EQ24" s="42" t="e">
        <f t="shared" si="26"/>
        <v>#VALUE!</v>
      </c>
      <c r="ER24" s="42" t="e">
        <f t="shared" si="26"/>
        <v>#VALUE!</v>
      </c>
      <c r="ES24" s="42" t="e">
        <f t="shared" si="26"/>
        <v>#VALUE!</v>
      </c>
      <c r="ET24" s="42" t="e">
        <f t="shared" si="26"/>
        <v>#VALUE!</v>
      </c>
      <c r="EU24" s="42" t="e">
        <f t="shared" si="26"/>
        <v>#VALUE!</v>
      </c>
      <c r="EV24" s="42" t="e">
        <f t="shared" si="26"/>
        <v>#VALUE!</v>
      </c>
      <c r="EW24" s="42" t="e">
        <f t="shared" si="26"/>
        <v>#VALUE!</v>
      </c>
      <c r="EX24" s="42" t="e">
        <f t="shared" si="26"/>
        <v>#VALUE!</v>
      </c>
      <c r="EY24" s="42" t="e">
        <f t="shared" si="26"/>
        <v>#VALUE!</v>
      </c>
      <c r="EZ24" s="42" t="e">
        <f t="shared" si="26"/>
        <v>#VALUE!</v>
      </c>
      <c r="FA24" s="42" t="e">
        <f t="shared" si="26"/>
        <v>#VALUE!</v>
      </c>
      <c r="FB24" s="42" t="e">
        <f t="shared" si="26"/>
        <v>#VALUE!</v>
      </c>
      <c r="FC24" s="42" t="e">
        <f t="shared" si="26"/>
        <v>#VALUE!</v>
      </c>
      <c r="FD24" s="42" t="e">
        <f t="shared" si="26"/>
        <v>#VALUE!</v>
      </c>
      <c r="FE24" s="42" t="e">
        <f t="shared" si="26"/>
        <v>#VALUE!</v>
      </c>
      <c r="FF24" s="42">
        <f t="shared" si="26"/>
        <v>18.270495834175996</v>
      </c>
      <c r="FG24" s="42">
        <f t="shared" si="26"/>
        <v>10.433995496476085</v>
      </c>
      <c r="FH24" s="42">
        <f t="shared" si="26"/>
        <v>10.433995496476085</v>
      </c>
      <c r="FI24" s="42">
        <f t="shared" si="26"/>
        <v>11.863653533252855</v>
      </c>
      <c r="FJ24" s="42" t="e">
        <f t="shared" si="26"/>
        <v>#VALUE!</v>
      </c>
      <c r="FK24" s="42" t="e">
        <f t="shared" si="26"/>
        <v>#VALUE!</v>
      </c>
      <c r="FL24" s="42">
        <f t="shared" si="26"/>
        <v>12.641186851499869</v>
      </c>
      <c r="FM24" s="42" t="e">
        <f t="shared" si="26"/>
        <v>#VALUE!</v>
      </c>
      <c r="FN24" s="42" t="e">
        <f t="shared" si="26"/>
        <v>#VALUE!</v>
      </c>
      <c r="FO24" s="42">
        <f t="shared" si="26"/>
        <v>20.040294234818244</v>
      </c>
      <c r="FP24" s="42" t="e">
        <f t="shared" si="26"/>
        <v>#VALUE!</v>
      </c>
      <c r="FQ24" s="42">
        <f t="shared" si="26"/>
        <v>22.222231782626238</v>
      </c>
      <c r="FR24" s="42" t="e">
        <f t="shared" si="26"/>
        <v>#VALUE!</v>
      </c>
      <c r="FS24" s="42" t="e">
        <f t="shared" si="26"/>
        <v>#VALUE!</v>
      </c>
      <c r="FT24" s="42" t="e">
        <f t="shared" si="26"/>
        <v>#VALUE!</v>
      </c>
      <c r="FU24" s="42" t="e">
        <f t="shared" si="26"/>
        <v>#VALUE!</v>
      </c>
      <c r="FV24" s="42" t="e">
        <f t="shared" si="26"/>
        <v>#VALUE!</v>
      </c>
      <c r="FW24" s="42" t="e">
        <f t="shared" si="26"/>
        <v>#VALUE!</v>
      </c>
      <c r="FX24" s="42" t="e">
        <f t="shared" si="26"/>
        <v>#VALUE!</v>
      </c>
      <c r="FY24" s="42" t="e">
        <f t="shared" si="26"/>
        <v>#VALUE!</v>
      </c>
      <c r="FZ24" s="42" t="e">
        <f t="shared" si="26"/>
        <v>#VALUE!</v>
      </c>
      <c r="GA24" s="42" t="e">
        <f t="shared" si="26"/>
        <v>#VALUE!</v>
      </c>
      <c r="GB24" s="42" t="e">
        <f t="shared" si="26"/>
        <v>#VALUE!</v>
      </c>
      <c r="GC24" s="42" t="e">
        <f t="shared" si="26"/>
        <v>#VALUE!</v>
      </c>
      <c r="GD24" s="42" t="e">
        <f t="shared" si="26"/>
        <v>#VALUE!</v>
      </c>
      <c r="GE24" s="42" t="e">
        <f t="shared" si="26"/>
        <v>#VALUE!</v>
      </c>
      <c r="GF24" s="42" t="e">
        <f t="shared" si="26"/>
        <v>#VALUE!</v>
      </c>
      <c r="GG24" s="42" t="e">
        <f t="shared" si="26"/>
        <v>#VALUE!</v>
      </c>
      <c r="GH24" s="42" t="e">
        <f t="shared" si="26"/>
        <v>#VALUE!</v>
      </c>
      <c r="GI24" s="42" t="e">
        <f t="shared" si="26"/>
        <v>#VALUE!</v>
      </c>
      <c r="GJ24" s="42" t="e">
        <f t="shared" si="26"/>
        <v>#VALUE!</v>
      </c>
      <c r="GK24" s="42" t="e">
        <f t="shared" si="26"/>
        <v>#VALUE!</v>
      </c>
      <c r="GL24" s="42" t="e">
        <f t="shared" si="26"/>
        <v>#VALUE!</v>
      </c>
      <c r="GM24" s="42" t="e">
        <f t="shared" si="26"/>
        <v>#VALUE!</v>
      </c>
      <c r="GN24" s="42" t="e">
        <f t="shared" si="26"/>
        <v>#VALUE!</v>
      </c>
      <c r="GO24" s="42" t="e">
        <f t="shared" si="26"/>
        <v>#VALUE!</v>
      </c>
      <c r="GP24" s="42" t="e">
        <f t="shared" si="26"/>
        <v>#VALUE!</v>
      </c>
      <c r="GQ24" s="42" t="e">
        <f t="shared" si="26"/>
        <v>#VALUE!</v>
      </c>
      <c r="GR24" s="42" t="e">
        <f t="shared" si="26"/>
        <v>#VALUE!</v>
      </c>
      <c r="GS24" s="42" t="e">
        <f t="shared" ref="GS24:JD24" si="27">IF(GS22&lt;&gt;0,GS22,IF(GR27-GS31&lt;0,0,GR27-GS31))</f>
        <v>#VALUE!</v>
      </c>
      <c r="GT24" s="42" t="e">
        <f t="shared" si="27"/>
        <v>#VALUE!</v>
      </c>
      <c r="GU24" s="42" t="e">
        <f t="shared" si="27"/>
        <v>#VALUE!</v>
      </c>
      <c r="GV24" s="42" t="e">
        <f t="shared" si="27"/>
        <v>#VALUE!</v>
      </c>
      <c r="GW24" s="42" t="e">
        <f t="shared" si="27"/>
        <v>#VALUE!</v>
      </c>
      <c r="GX24" s="42" t="e">
        <f t="shared" si="27"/>
        <v>#VALUE!</v>
      </c>
      <c r="GY24" s="42" t="e">
        <f t="shared" si="27"/>
        <v>#VALUE!</v>
      </c>
      <c r="GZ24" s="42" t="e">
        <f t="shared" si="27"/>
        <v>#VALUE!</v>
      </c>
      <c r="HA24" s="42" t="e">
        <f t="shared" si="27"/>
        <v>#VALUE!</v>
      </c>
      <c r="HB24" s="42" t="e">
        <f t="shared" si="27"/>
        <v>#VALUE!</v>
      </c>
      <c r="HC24" s="42" t="e">
        <f t="shared" si="27"/>
        <v>#VALUE!</v>
      </c>
      <c r="HD24" s="42" t="e">
        <f t="shared" si="27"/>
        <v>#VALUE!</v>
      </c>
      <c r="HE24" s="42" t="e">
        <f t="shared" si="27"/>
        <v>#VALUE!</v>
      </c>
      <c r="HF24" s="42" t="e">
        <f t="shared" si="27"/>
        <v>#VALUE!</v>
      </c>
      <c r="HG24" s="42" t="e">
        <f t="shared" si="27"/>
        <v>#VALUE!</v>
      </c>
      <c r="HH24" s="42" t="e">
        <f t="shared" si="27"/>
        <v>#VALUE!</v>
      </c>
      <c r="HI24" s="42" t="e">
        <f t="shared" si="27"/>
        <v>#VALUE!</v>
      </c>
      <c r="HJ24" s="42" t="e">
        <f t="shared" si="27"/>
        <v>#VALUE!</v>
      </c>
      <c r="HK24" s="42" t="e">
        <f t="shared" si="27"/>
        <v>#VALUE!</v>
      </c>
      <c r="HL24" s="42" t="e">
        <f t="shared" si="27"/>
        <v>#VALUE!</v>
      </c>
      <c r="HM24" s="42" t="e">
        <f t="shared" si="27"/>
        <v>#VALUE!</v>
      </c>
      <c r="HN24" s="42" t="e">
        <f t="shared" si="27"/>
        <v>#VALUE!</v>
      </c>
      <c r="HO24" s="42" t="e">
        <f t="shared" si="27"/>
        <v>#VALUE!</v>
      </c>
      <c r="HP24" s="42" t="e">
        <f t="shared" si="27"/>
        <v>#VALUE!</v>
      </c>
      <c r="HQ24" s="42" t="e">
        <f t="shared" si="27"/>
        <v>#VALUE!</v>
      </c>
      <c r="HR24" s="42" t="e">
        <f t="shared" si="27"/>
        <v>#VALUE!</v>
      </c>
      <c r="HS24" s="42" t="e">
        <f t="shared" si="27"/>
        <v>#VALUE!</v>
      </c>
      <c r="HT24" s="42" t="e">
        <f t="shared" si="27"/>
        <v>#VALUE!</v>
      </c>
      <c r="HU24" s="42" t="e">
        <f t="shared" si="27"/>
        <v>#VALUE!</v>
      </c>
      <c r="HV24" s="42" t="e">
        <f t="shared" si="27"/>
        <v>#VALUE!</v>
      </c>
      <c r="HW24" s="42" t="e">
        <f t="shared" si="27"/>
        <v>#VALUE!</v>
      </c>
      <c r="HX24" s="42" t="e">
        <f t="shared" si="27"/>
        <v>#VALUE!</v>
      </c>
      <c r="HY24" s="42" t="e">
        <f t="shared" si="27"/>
        <v>#VALUE!</v>
      </c>
      <c r="HZ24" s="42" t="e">
        <f t="shared" si="27"/>
        <v>#VALUE!</v>
      </c>
      <c r="IA24" s="42" t="e">
        <f t="shared" si="27"/>
        <v>#VALUE!</v>
      </c>
      <c r="IB24" s="42" t="e">
        <f t="shared" si="27"/>
        <v>#VALUE!</v>
      </c>
      <c r="IC24" s="42" t="e">
        <f t="shared" si="27"/>
        <v>#VALUE!</v>
      </c>
      <c r="ID24" s="42" t="e">
        <f t="shared" si="27"/>
        <v>#VALUE!</v>
      </c>
      <c r="IE24" s="42" t="e">
        <f t="shared" si="27"/>
        <v>#VALUE!</v>
      </c>
      <c r="IF24" s="42" t="e">
        <f t="shared" si="27"/>
        <v>#VALUE!</v>
      </c>
      <c r="IG24" s="42" t="e">
        <f t="shared" si="27"/>
        <v>#VALUE!</v>
      </c>
      <c r="IH24" s="42" t="e">
        <f t="shared" si="27"/>
        <v>#VALUE!</v>
      </c>
      <c r="II24" s="42" t="e">
        <f t="shared" si="27"/>
        <v>#VALUE!</v>
      </c>
      <c r="IJ24" s="42" t="e">
        <f t="shared" si="27"/>
        <v>#VALUE!</v>
      </c>
      <c r="IK24" s="42" t="e">
        <f t="shared" si="27"/>
        <v>#VALUE!</v>
      </c>
      <c r="IL24" s="42" t="e">
        <f t="shared" si="27"/>
        <v>#VALUE!</v>
      </c>
      <c r="IM24" s="42" t="e">
        <f t="shared" si="27"/>
        <v>#VALUE!</v>
      </c>
      <c r="IN24" s="42" t="e">
        <f t="shared" si="27"/>
        <v>#VALUE!</v>
      </c>
      <c r="IO24" s="42" t="e">
        <f t="shared" si="27"/>
        <v>#VALUE!</v>
      </c>
      <c r="IP24" s="42" t="e">
        <f t="shared" si="27"/>
        <v>#VALUE!</v>
      </c>
      <c r="IQ24" s="42" t="e">
        <f t="shared" si="27"/>
        <v>#VALUE!</v>
      </c>
      <c r="IR24" s="42" t="e">
        <f t="shared" si="27"/>
        <v>#VALUE!</v>
      </c>
      <c r="IS24" s="42" t="e">
        <f t="shared" si="27"/>
        <v>#VALUE!</v>
      </c>
      <c r="IT24" s="42" t="e">
        <f t="shared" si="27"/>
        <v>#VALUE!</v>
      </c>
      <c r="IU24" s="42" t="e">
        <f t="shared" si="27"/>
        <v>#VALUE!</v>
      </c>
      <c r="IV24" s="42" t="e">
        <f t="shared" si="27"/>
        <v>#VALUE!</v>
      </c>
      <c r="IW24" s="42" t="e">
        <f t="shared" si="27"/>
        <v>#VALUE!</v>
      </c>
      <c r="IX24" s="42" t="e">
        <f t="shared" si="27"/>
        <v>#VALUE!</v>
      </c>
      <c r="IY24" s="42" t="e">
        <f t="shared" si="27"/>
        <v>#VALUE!</v>
      </c>
      <c r="IZ24" s="42" t="e">
        <f t="shared" si="27"/>
        <v>#VALUE!</v>
      </c>
      <c r="JA24" s="42" t="e">
        <f t="shared" si="27"/>
        <v>#VALUE!</v>
      </c>
      <c r="JB24" s="42" t="e">
        <f t="shared" si="27"/>
        <v>#VALUE!</v>
      </c>
      <c r="JC24" s="42" t="e">
        <f t="shared" si="27"/>
        <v>#VALUE!</v>
      </c>
      <c r="JD24" s="42" t="e">
        <f t="shared" si="27"/>
        <v>#VALUE!</v>
      </c>
      <c r="JE24" s="42" t="e">
        <f t="shared" ref="JE24:LP24" si="28">IF(JE22&lt;&gt;0,JE22,IF(JD27-JE31&lt;0,0,JD27-JE31))</f>
        <v>#VALUE!</v>
      </c>
      <c r="JF24" s="42" t="e">
        <f t="shared" si="28"/>
        <v>#VALUE!</v>
      </c>
      <c r="JG24" s="42" t="e">
        <f t="shared" si="28"/>
        <v>#VALUE!</v>
      </c>
      <c r="JH24" s="42" t="e">
        <f t="shared" si="28"/>
        <v>#VALUE!</v>
      </c>
      <c r="JI24" s="42" t="e">
        <f t="shared" si="28"/>
        <v>#VALUE!</v>
      </c>
      <c r="JJ24" s="42" t="e">
        <f t="shared" si="28"/>
        <v>#VALUE!</v>
      </c>
      <c r="JK24" s="42" t="e">
        <f t="shared" si="28"/>
        <v>#VALUE!</v>
      </c>
      <c r="JL24" s="42" t="e">
        <f t="shared" si="28"/>
        <v>#VALUE!</v>
      </c>
      <c r="JM24" s="42" t="e">
        <f t="shared" si="28"/>
        <v>#VALUE!</v>
      </c>
      <c r="JN24" s="42" t="e">
        <f t="shared" si="28"/>
        <v>#VALUE!</v>
      </c>
      <c r="JO24" s="42" t="e">
        <f t="shared" si="28"/>
        <v>#VALUE!</v>
      </c>
      <c r="JP24" s="42" t="e">
        <f t="shared" si="28"/>
        <v>#VALUE!</v>
      </c>
      <c r="JQ24" s="42" t="e">
        <f t="shared" si="28"/>
        <v>#VALUE!</v>
      </c>
      <c r="JR24" s="42" t="e">
        <f t="shared" si="28"/>
        <v>#VALUE!</v>
      </c>
      <c r="JS24" s="42" t="e">
        <f t="shared" si="28"/>
        <v>#VALUE!</v>
      </c>
      <c r="JT24" s="42" t="e">
        <f t="shared" si="28"/>
        <v>#VALUE!</v>
      </c>
      <c r="JU24" s="42" t="e">
        <f t="shared" si="28"/>
        <v>#VALUE!</v>
      </c>
      <c r="JV24" s="42" t="e">
        <f t="shared" si="28"/>
        <v>#VALUE!</v>
      </c>
      <c r="JW24" s="42" t="e">
        <f t="shared" si="28"/>
        <v>#VALUE!</v>
      </c>
      <c r="JX24" s="42" t="e">
        <f t="shared" si="28"/>
        <v>#VALUE!</v>
      </c>
      <c r="JY24" s="42" t="e">
        <f t="shared" si="28"/>
        <v>#VALUE!</v>
      </c>
      <c r="JZ24" s="42" t="e">
        <f t="shared" si="28"/>
        <v>#VALUE!</v>
      </c>
      <c r="KA24" s="42" t="e">
        <f t="shared" si="28"/>
        <v>#VALUE!</v>
      </c>
      <c r="KB24" s="42" t="e">
        <f t="shared" si="28"/>
        <v>#VALUE!</v>
      </c>
      <c r="KC24" s="42" t="e">
        <f t="shared" si="28"/>
        <v>#VALUE!</v>
      </c>
      <c r="KD24" s="42" t="e">
        <f t="shared" si="28"/>
        <v>#VALUE!</v>
      </c>
      <c r="KE24" s="42" t="e">
        <f t="shared" si="28"/>
        <v>#VALUE!</v>
      </c>
      <c r="KF24" s="42" t="e">
        <f t="shared" si="28"/>
        <v>#VALUE!</v>
      </c>
      <c r="KG24" s="42" t="e">
        <f t="shared" si="28"/>
        <v>#VALUE!</v>
      </c>
      <c r="KH24" s="42" t="e">
        <f t="shared" si="28"/>
        <v>#VALUE!</v>
      </c>
      <c r="KI24" s="42" t="e">
        <f t="shared" si="28"/>
        <v>#VALUE!</v>
      </c>
      <c r="KJ24" s="42" t="e">
        <f t="shared" si="28"/>
        <v>#VALUE!</v>
      </c>
      <c r="KK24" s="42" t="e">
        <f t="shared" si="28"/>
        <v>#VALUE!</v>
      </c>
      <c r="KL24" s="42" t="e">
        <f t="shared" si="28"/>
        <v>#VALUE!</v>
      </c>
      <c r="KM24" s="42" t="e">
        <f t="shared" si="28"/>
        <v>#VALUE!</v>
      </c>
      <c r="KN24" s="42" t="e">
        <f t="shared" si="28"/>
        <v>#VALUE!</v>
      </c>
      <c r="KO24" s="42" t="e">
        <f t="shared" si="28"/>
        <v>#VALUE!</v>
      </c>
      <c r="KP24" s="42" t="e">
        <f t="shared" si="28"/>
        <v>#VALUE!</v>
      </c>
      <c r="KQ24" s="42" t="e">
        <f t="shared" si="28"/>
        <v>#VALUE!</v>
      </c>
      <c r="KR24" s="42" t="e">
        <f t="shared" si="28"/>
        <v>#VALUE!</v>
      </c>
      <c r="KS24" s="42" t="e">
        <f t="shared" si="28"/>
        <v>#VALUE!</v>
      </c>
      <c r="KT24" s="42" t="e">
        <f t="shared" si="28"/>
        <v>#VALUE!</v>
      </c>
      <c r="KU24" s="42" t="e">
        <f t="shared" si="28"/>
        <v>#VALUE!</v>
      </c>
      <c r="KV24" s="42" t="e">
        <f t="shared" si="28"/>
        <v>#VALUE!</v>
      </c>
      <c r="KW24" s="42" t="e">
        <f t="shared" si="28"/>
        <v>#VALUE!</v>
      </c>
      <c r="KX24" s="42" t="e">
        <f t="shared" si="28"/>
        <v>#VALUE!</v>
      </c>
      <c r="KY24" s="42" t="e">
        <f t="shared" si="28"/>
        <v>#VALUE!</v>
      </c>
      <c r="KZ24" s="42" t="e">
        <f t="shared" si="28"/>
        <v>#VALUE!</v>
      </c>
      <c r="LA24" s="42" t="e">
        <f t="shared" si="28"/>
        <v>#VALUE!</v>
      </c>
      <c r="LB24" s="42" t="e">
        <f t="shared" si="28"/>
        <v>#VALUE!</v>
      </c>
      <c r="LC24" s="42" t="e">
        <f t="shared" si="28"/>
        <v>#VALUE!</v>
      </c>
      <c r="LD24" s="42" t="e">
        <f t="shared" si="28"/>
        <v>#VALUE!</v>
      </c>
      <c r="LE24" s="42" t="e">
        <f t="shared" si="28"/>
        <v>#VALUE!</v>
      </c>
      <c r="LF24" s="42" t="e">
        <f t="shared" si="28"/>
        <v>#VALUE!</v>
      </c>
      <c r="LG24" s="42" t="e">
        <f t="shared" si="28"/>
        <v>#VALUE!</v>
      </c>
      <c r="LH24" s="42" t="e">
        <f t="shared" si="28"/>
        <v>#VALUE!</v>
      </c>
      <c r="LI24" s="42" t="e">
        <f t="shared" si="28"/>
        <v>#VALUE!</v>
      </c>
      <c r="LJ24" s="42" t="e">
        <f t="shared" si="28"/>
        <v>#VALUE!</v>
      </c>
      <c r="LK24" s="42" t="e">
        <f t="shared" si="28"/>
        <v>#VALUE!</v>
      </c>
      <c r="LL24" s="42" t="e">
        <f t="shared" si="28"/>
        <v>#VALUE!</v>
      </c>
      <c r="LM24" s="42" t="e">
        <f t="shared" si="28"/>
        <v>#VALUE!</v>
      </c>
      <c r="LN24" s="42" t="e">
        <f t="shared" si="28"/>
        <v>#VALUE!</v>
      </c>
      <c r="LO24" s="42" t="e">
        <f t="shared" si="28"/>
        <v>#VALUE!</v>
      </c>
      <c r="LP24" s="42" t="e">
        <f t="shared" si="28"/>
        <v>#VALUE!</v>
      </c>
      <c r="LQ24" s="42" t="e">
        <f t="shared" ref="LQ24:NI24" si="29">IF(LQ22&lt;&gt;0,LQ22,IF(LP27-LQ31&lt;0,0,LP27-LQ31))</f>
        <v>#VALUE!</v>
      </c>
      <c r="LR24" s="42" t="e">
        <f t="shared" si="29"/>
        <v>#VALUE!</v>
      </c>
      <c r="LS24" s="42" t="e">
        <f t="shared" si="29"/>
        <v>#VALUE!</v>
      </c>
      <c r="LT24" s="42" t="e">
        <f t="shared" si="29"/>
        <v>#VALUE!</v>
      </c>
      <c r="LU24" s="42" t="e">
        <f t="shared" si="29"/>
        <v>#VALUE!</v>
      </c>
      <c r="LV24" s="42" t="e">
        <f t="shared" si="29"/>
        <v>#VALUE!</v>
      </c>
      <c r="LW24" s="42" t="e">
        <f t="shared" si="29"/>
        <v>#VALUE!</v>
      </c>
      <c r="LX24" s="42" t="e">
        <f t="shared" si="29"/>
        <v>#VALUE!</v>
      </c>
      <c r="LY24" s="42" t="e">
        <f t="shared" si="29"/>
        <v>#VALUE!</v>
      </c>
      <c r="LZ24" s="42" t="e">
        <f t="shared" si="29"/>
        <v>#VALUE!</v>
      </c>
      <c r="MA24" s="42" t="e">
        <f t="shared" si="29"/>
        <v>#VALUE!</v>
      </c>
      <c r="MB24" s="42" t="e">
        <f t="shared" si="29"/>
        <v>#VALUE!</v>
      </c>
      <c r="MC24" s="42" t="e">
        <f t="shared" si="29"/>
        <v>#VALUE!</v>
      </c>
      <c r="MD24" s="42" t="e">
        <f t="shared" si="29"/>
        <v>#VALUE!</v>
      </c>
      <c r="ME24" s="42" t="e">
        <f t="shared" si="29"/>
        <v>#VALUE!</v>
      </c>
      <c r="MF24" s="42" t="e">
        <f t="shared" si="29"/>
        <v>#VALUE!</v>
      </c>
      <c r="MG24" s="42" t="e">
        <f t="shared" si="29"/>
        <v>#VALUE!</v>
      </c>
      <c r="MH24" s="42" t="e">
        <f t="shared" si="29"/>
        <v>#VALUE!</v>
      </c>
      <c r="MI24" s="42" t="e">
        <f t="shared" si="29"/>
        <v>#VALUE!</v>
      </c>
      <c r="MJ24" s="42" t="e">
        <f t="shared" si="29"/>
        <v>#VALUE!</v>
      </c>
      <c r="MK24" s="42" t="e">
        <f t="shared" si="29"/>
        <v>#VALUE!</v>
      </c>
      <c r="ML24" s="42" t="e">
        <f t="shared" si="29"/>
        <v>#VALUE!</v>
      </c>
      <c r="MM24" s="42" t="e">
        <f t="shared" si="29"/>
        <v>#VALUE!</v>
      </c>
      <c r="MN24" s="42" t="e">
        <f t="shared" si="29"/>
        <v>#VALUE!</v>
      </c>
      <c r="MO24" s="42" t="e">
        <f t="shared" si="29"/>
        <v>#VALUE!</v>
      </c>
      <c r="MP24" s="42" t="e">
        <f t="shared" si="29"/>
        <v>#VALUE!</v>
      </c>
      <c r="MQ24" s="42" t="e">
        <f t="shared" si="29"/>
        <v>#VALUE!</v>
      </c>
      <c r="MR24" s="42" t="e">
        <f t="shared" si="29"/>
        <v>#VALUE!</v>
      </c>
      <c r="MS24" s="42" t="e">
        <f t="shared" si="29"/>
        <v>#VALUE!</v>
      </c>
      <c r="MT24" s="42" t="e">
        <f t="shared" si="29"/>
        <v>#VALUE!</v>
      </c>
      <c r="MU24" s="42" t="e">
        <f t="shared" si="29"/>
        <v>#VALUE!</v>
      </c>
      <c r="MV24" s="42" t="e">
        <f t="shared" si="29"/>
        <v>#VALUE!</v>
      </c>
      <c r="MW24" s="42" t="e">
        <f t="shared" si="29"/>
        <v>#VALUE!</v>
      </c>
      <c r="MX24" s="42" t="e">
        <f t="shared" si="29"/>
        <v>#VALUE!</v>
      </c>
      <c r="MY24" s="42" t="e">
        <f t="shared" si="29"/>
        <v>#VALUE!</v>
      </c>
      <c r="MZ24" s="42" t="e">
        <f t="shared" si="29"/>
        <v>#VALUE!</v>
      </c>
      <c r="NA24" s="42" t="e">
        <f t="shared" si="29"/>
        <v>#VALUE!</v>
      </c>
      <c r="NB24" s="42" t="e">
        <f t="shared" si="29"/>
        <v>#VALUE!</v>
      </c>
      <c r="NC24" s="42" t="e">
        <f t="shared" si="29"/>
        <v>#VALUE!</v>
      </c>
      <c r="ND24" s="42" t="e">
        <f t="shared" si="29"/>
        <v>#VALUE!</v>
      </c>
      <c r="NE24" s="42" t="e">
        <f t="shared" si="29"/>
        <v>#VALUE!</v>
      </c>
      <c r="NF24" s="42" t="e">
        <f t="shared" si="29"/>
        <v>#VALUE!</v>
      </c>
      <c r="NG24" s="42" t="e">
        <f t="shared" si="29"/>
        <v>#VALUE!</v>
      </c>
      <c r="NH24" s="42" t="e">
        <f t="shared" si="29"/>
        <v>#VALUE!</v>
      </c>
      <c r="NI24" s="42" t="e">
        <f t="shared" si="29"/>
        <v>#VALUE!</v>
      </c>
    </row>
    <row r="25" spans="1:373" s="34" customFormat="1" ht="14.4" outlineLevel="1" x14ac:dyDescent="0.2">
      <c r="A25" s="1048"/>
      <c r="B25" s="18"/>
      <c r="C25" s="14"/>
      <c r="D25" s="46"/>
      <c r="E25" s="57" t="s">
        <v>218</v>
      </c>
      <c r="F25" s="58"/>
      <c r="G25" s="85"/>
      <c r="H25" s="62"/>
      <c r="I25" s="62"/>
      <c r="J25" s="62">
        <v>72</v>
      </c>
      <c r="K25" s="62">
        <v>24</v>
      </c>
      <c r="L25" s="62">
        <v>0</v>
      </c>
      <c r="M25" s="62">
        <v>0</v>
      </c>
      <c r="N25" s="62">
        <v>0</v>
      </c>
      <c r="O25" s="62"/>
      <c r="P25" s="62"/>
      <c r="Q25" s="62">
        <v>0</v>
      </c>
      <c r="R25" s="62">
        <v>0</v>
      </c>
      <c r="S25" s="62">
        <v>0</v>
      </c>
      <c r="T25" s="62">
        <v>0</v>
      </c>
      <c r="U25" s="62">
        <v>0</v>
      </c>
      <c r="V25" s="62"/>
      <c r="W25" s="62"/>
      <c r="X25" s="62">
        <v>0</v>
      </c>
      <c r="Y25" s="62">
        <v>0</v>
      </c>
      <c r="Z25" s="62">
        <v>0</v>
      </c>
      <c r="AA25" s="62">
        <v>0</v>
      </c>
      <c r="AB25" s="62">
        <v>0</v>
      </c>
      <c r="AC25" s="62"/>
      <c r="AD25" s="62"/>
      <c r="AE25" s="62">
        <v>0</v>
      </c>
      <c r="AF25" s="62">
        <v>0</v>
      </c>
      <c r="AG25" s="62">
        <v>0</v>
      </c>
      <c r="AH25" s="62">
        <v>0</v>
      </c>
      <c r="AI25" s="62"/>
      <c r="AJ25" s="62"/>
      <c r="AK25" s="62"/>
      <c r="AL25" s="62">
        <v>59.2</v>
      </c>
      <c r="AM25" s="62">
        <v>24</v>
      </c>
      <c r="AN25" s="62">
        <v>0</v>
      </c>
      <c r="AO25" s="62">
        <v>0</v>
      </c>
      <c r="AP25" s="62">
        <v>0</v>
      </c>
      <c r="AQ25" s="62"/>
      <c r="AR25" s="62"/>
      <c r="AS25" s="62"/>
      <c r="AT25" s="62">
        <v>0</v>
      </c>
      <c r="AU25" s="62">
        <v>0</v>
      </c>
      <c r="AV25" s="62">
        <v>0</v>
      </c>
      <c r="AW25" s="62">
        <v>0</v>
      </c>
      <c r="AX25" s="62"/>
      <c r="AY25" s="62"/>
      <c r="AZ25" s="62">
        <v>0</v>
      </c>
      <c r="BA25" s="62">
        <v>0</v>
      </c>
      <c r="BB25" s="62">
        <v>0</v>
      </c>
      <c r="BC25" s="62">
        <v>18.399999999999999</v>
      </c>
      <c r="BD25" s="62">
        <v>18.399999999999999</v>
      </c>
      <c r="BE25" s="62"/>
      <c r="BF25" s="62"/>
      <c r="BG25" s="62">
        <v>21.6</v>
      </c>
      <c r="BH25" s="62">
        <v>21.6</v>
      </c>
      <c r="BI25" s="62">
        <v>4.8</v>
      </c>
      <c r="BJ25" s="62">
        <v>86.399999999999991</v>
      </c>
      <c r="BK25" s="62">
        <v>81.599999999999994</v>
      </c>
      <c r="BL25" s="62"/>
      <c r="BM25" s="62"/>
      <c r="BN25" s="62">
        <v>680.8</v>
      </c>
      <c r="BO25" s="62">
        <v>680.8</v>
      </c>
      <c r="BP25" s="62">
        <v>420.8</v>
      </c>
      <c r="BQ25" s="62">
        <v>324.8</v>
      </c>
      <c r="BR25" s="62">
        <v>25.6</v>
      </c>
      <c r="BS25" s="62">
        <v>204.8</v>
      </c>
      <c r="BT25" s="62"/>
      <c r="BU25" s="62"/>
      <c r="BV25" s="62">
        <v>110.4</v>
      </c>
      <c r="BW25" s="62">
        <v>191.2</v>
      </c>
      <c r="BX25" s="62">
        <v>46.4</v>
      </c>
      <c r="BY25" s="62">
        <v>0</v>
      </c>
      <c r="BZ25" s="62">
        <v>72</v>
      </c>
      <c r="CA25" s="62"/>
      <c r="CB25" s="62"/>
      <c r="CC25" s="62">
        <v>0</v>
      </c>
      <c r="CD25" s="62">
        <v>0</v>
      </c>
      <c r="CE25" s="62">
        <v>0</v>
      </c>
      <c r="CF25" s="62">
        <v>0</v>
      </c>
      <c r="CG25" s="62">
        <v>0</v>
      </c>
      <c r="CH25" s="62"/>
      <c r="CI25" s="62"/>
      <c r="CJ25" s="62">
        <v>110.4</v>
      </c>
      <c r="CK25" s="62">
        <v>182.4</v>
      </c>
      <c r="CL25" s="62">
        <v>72.8</v>
      </c>
      <c r="CM25" s="62">
        <v>0.8</v>
      </c>
      <c r="CN25" s="62"/>
      <c r="CO25" s="62"/>
      <c r="CP25" s="62"/>
      <c r="CQ25" s="62"/>
      <c r="CR25" s="62"/>
      <c r="CS25" s="62"/>
      <c r="CT25" s="62">
        <v>110.4</v>
      </c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  <c r="EA25" s="62"/>
      <c r="EB25" s="62"/>
      <c r="EC25" s="62"/>
      <c r="ED25" s="62"/>
      <c r="EE25" s="62"/>
      <c r="EF25" s="62"/>
      <c r="EG25" s="62"/>
      <c r="EH25" s="62"/>
      <c r="EI25" s="62"/>
      <c r="EJ25" s="62"/>
      <c r="EK25" s="62"/>
      <c r="EL25" s="62"/>
      <c r="EM25" s="62"/>
      <c r="EN25" s="62"/>
      <c r="EO25" s="62"/>
      <c r="EP25" s="62"/>
      <c r="EQ25" s="62"/>
      <c r="ER25" s="62"/>
      <c r="ES25" s="62"/>
      <c r="ET25" s="62"/>
      <c r="EU25" s="62"/>
      <c r="EV25" s="62"/>
      <c r="EW25" s="62"/>
      <c r="EX25" s="62"/>
      <c r="EY25" s="62"/>
      <c r="EZ25" s="62"/>
      <c r="FA25" s="62"/>
      <c r="FB25" s="62"/>
      <c r="FC25" s="62"/>
      <c r="FD25" s="62"/>
      <c r="FE25" s="62"/>
      <c r="FF25" s="62">
        <v>0</v>
      </c>
      <c r="FG25" s="62">
        <v>0</v>
      </c>
      <c r="FH25" s="62">
        <v>0</v>
      </c>
      <c r="FI25" s="62">
        <v>114.85</v>
      </c>
      <c r="FJ25" s="62"/>
      <c r="FK25" s="62"/>
      <c r="FL25" s="62">
        <v>1321.55</v>
      </c>
      <c r="FM25" s="62"/>
      <c r="FN25" s="62"/>
      <c r="FO25" s="62">
        <v>2854.37</v>
      </c>
      <c r="FP25" s="62"/>
      <c r="FQ25" s="62">
        <v>2854.37</v>
      </c>
      <c r="FR25" s="62"/>
      <c r="FS25" s="62"/>
      <c r="FT25" s="62"/>
      <c r="FU25" s="62"/>
      <c r="FV25" s="62"/>
      <c r="FW25" s="62"/>
      <c r="FX25" s="62"/>
      <c r="FY25" s="62"/>
      <c r="FZ25" s="62"/>
      <c r="GA25" s="62"/>
      <c r="GB25" s="62"/>
      <c r="GC25" s="62"/>
      <c r="GD25" s="62"/>
      <c r="GE25" s="62"/>
      <c r="GF25" s="62"/>
      <c r="GG25" s="62"/>
      <c r="GH25" s="62"/>
      <c r="GI25" s="62"/>
      <c r="GJ25" s="62"/>
      <c r="GK25" s="62"/>
      <c r="GL25" s="62"/>
      <c r="GM25" s="62"/>
      <c r="GN25" s="62"/>
      <c r="GO25" s="62"/>
      <c r="GP25" s="62"/>
      <c r="GQ25" s="62"/>
      <c r="GR25" s="62"/>
      <c r="GS25" s="62"/>
      <c r="GT25" s="62"/>
      <c r="GU25" s="62"/>
      <c r="GV25" s="62"/>
      <c r="GW25" s="62"/>
      <c r="GX25" s="62"/>
      <c r="GY25" s="62"/>
      <c r="GZ25" s="62"/>
      <c r="HA25" s="62"/>
      <c r="HB25" s="62"/>
      <c r="HC25" s="62"/>
      <c r="HD25" s="62"/>
      <c r="HE25" s="62"/>
      <c r="HF25" s="62"/>
      <c r="HG25" s="62"/>
      <c r="HH25" s="62"/>
      <c r="HI25" s="62"/>
      <c r="HJ25" s="62"/>
      <c r="HK25" s="62"/>
      <c r="HL25" s="62"/>
      <c r="HM25" s="62"/>
      <c r="HN25" s="62"/>
      <c r="HO25" s="62"/>
      <c r="HP25" s="62"/>
      <c r="HQ25" s="62"/>
      <c r="HR25" s="62"/>
      <c r="HS25" s="62"/>
      <c r="HT25" s="62"/>
      <c r="HU25" s="62"/>
      <c r="HV25" s="62"/>
      <c r="HW25" s="62"/>
      <c r="HX25" s="62"/>
      <c r="HY25" s="62"/>
      <c r="HZ25" s="62"/>
      <c r="IA25" s="62"/>
      <c r="IB25" s="62"/>
      <c r="IC25" s="62"/>
      <c r="ID25" s="62"/>
      <c r="IE25" s="62"/>
      <c r="IF25" s="62"/>
      <c r="IG25" s="62"/>
      <c r="IH25" s="62"/>
      <c r="II25" s="62"/>
      <c r="IJ25" s="62"/>
      <c r="IK25" s="62"/>
      <c r="IL25" s="62"/>
      <c r="IM25" s="62"/>
      <c r="IN25" s="62"/>
      <c r="IO25" s="62"/>
      <c r="IP25" s="62"/>
      <c r="IQ25" s="62"/>
      <c r="IR25" s="62"/>
      <c r="IS25" s="62"/>
      <c r="IT25" s="62"/>
      <c r="IU25" s="62"/>
      <c r="IV25" s="62"/>
      <c r="IW25" s="62"/>
      <c r="IX25" s="62"/>
      <c r="IY25" s="62"/>
      <c r="IZ25" s="62"/>
      <c r="JA25" s="62"/>
      <c r="JB25" s="62"/>
      <c r="JC25" s="62"/>
      <c r="JD25" s="62"/>
      <c r="JE25" s="62"/>
      <c r="JF25" s="62"/>
      <c r="JG25" s="62"/>
      <c r="JH25" s="62"/>
      <c r="JI25" s="62"/>
      <c r="JJ25" s="62"/>
      <c r="JK25" s="62"/>
      <c r="JL25" s="62"/>
      <c r="JM25" s="62"/>
      <c r="JN25" s="62"/>
      <c r="JO25" s="62"/>
      <c r="JP25" s="62"/>
      <c r="JQ25" s="62"/>
      <c r="JR25" s="62"/>
      <c r="JS25" s="62"/>
      <c r="JT25" s="62"/>
      <c r="JU25" s="62"/>
      <c r="JV25" s="62"/>
      <c r="JW25" s="62"/>
      <c r="JX25" s="62"/>
      <c r="JY25" s="62"/>
      <c r="JZ25" s="62"/>
      <c r="KA25" s="62"/>
      <c r="KB25" s="62"/>
      <c r="KC25" s="62"/>
      <c r="KD25" s="62"/>
      <c r="KE25" s="62"/>
      <c r="KF25" s="62"/>
      <c r="KG25" s="62"/>
      <c r="KH25" s="62"/>
      <c r="KI25" s="62"/>
      <c r="KJ25" s="62"/>
      <c r="KK25" s="62"/>
      <c r="KL25" s="62"/>
      <c r="KM25" s="62"/>
      <c r="KN25" s="62"/>
      <c r="KO25" s="62"/>
      <c r="KP25" s="62"/>
      <c r="KQ25" s="62"/>
      <c r="KR25" s="62"/>
      <c r="KS25" s="62"/>
      <c r="KT25" s="62"/>
      <c r="KU25" s="62"/>
      <c r="KV25" s="62"/>
      <c r="KW25" s="62"/>
      <c r="KX25" s="62"/>
      <c r="KY25" s="62"/>
      <c r="KZ25" s="62"/>
      <c r="LA25" s="62"/>
      <c r="LB25" s="62"/>
      <c r="LC25" s="62"/>
      <c r="LD25" s="62"/>
      <c r="LE25" s="62"/>
      <c r="LF25" s="62"/>
      <c r="LG25" s="62"/>
      <c r="LH25" s="62"/>
      <c r="LI25" s="62"/>
      <c r="LJ25" s="62"/>
      <c r="LK25" s="62"/>
      <c r="LL25" s="62"/>
      <c r="LM25" s="62"/>
      <c r="LN25" s="62"/>
      <c r="LO25" s="62"/>
      <c r="LP25" s="62"/>
      <c r="LQ25" s="62"/>
      <c r="LR25" s="62"/>
      <c r="LS25" s="62"/>
      <c r="LT25" s="62"/>
      <c r="LU25" s="62"/>
      <c r="LV25" s="62"/>
      <c r="LW25" s="62"/>
      <c r="LX25" s="62"/>
      <c r="LY25" s="62"/>
      <c r="LZ25" s="62"/>
      <c r="MA25" s="62"/>
      <c r="MB25" s="62"/>
      <c r="MC25" s="62"/>
      <c r="MD25" s="62"/>
      <c r="ME25" s="62"/>
      <c r="MF25" s="62"/>
      <c r="MG25" s="62"/>
      <c r="MH25" s="62"/>
      <c r="MI25" s="62"/>
      <c r="MJ25" s="62"/>
      <c r="MK25" s="62"/>
      <c r="ML25" s="62"/>
      <c r="MM25" s="62"/>
      <c r="MN25" s="62"/>
      <c r="MO25" s="62"/>
      <c r="MP25" s="62"/>
      <c r="MQ25" s="62"/>
      <c r="MR25" s="62"/>
      <c r="MS25" s="62"/>
      <c r="MT25" s="62"/>
      <c r="MU25" s="62"/>
      <c r="MV25" s="62"/>
      <c r="MW25" s="62"/>
      <c r="MX25" s="62"/>
      <c r="MY25" s="62"/>
      <c r="MZ25" s="62"/>
      <c r="NA25" s="62"/>
      <c r="NB25" s="62"/>
      <c r="NC25" s="62"/>
      <c r="ND25" s="62"/>
      <c r="NE25" s="62"/>
      <c r="NF25" s="62"/>
      <c r="NG25" s="62"/>
      <c r="NH25" s="62"/>
      <c r="NI25" s="62"/>
    </row>
    <row r="26" spans="1:373" s="34" customFormat="1" ht="14.4" outlineLevel="1" x14ac:dyDescent="0.2">
      <c r="A26" s="1048"/>
      <c r="B26" s="17" t="s">
        <v>37</v>
      </c>
      <c r="C26" s="14"/>
      <c r="D26" s="46"/>
      <c r="E26" s="57" t="s">
        <v>221</v>
      </c>
      <c r="F26" s="58"/>
      <c r="G26" s="86"/>
      <c r="H26" s="63"/>
      <c r="I26" s="63"/>
      <c r="J26" s="63">
        <v>0</v>
      </c>
      <c r="K26" s="63">
        <v>0</v>
      </c>
      <c r="L26" s="63">
        <v>0</v>
      </c>
      <c r="M26" s="63">
        <v>0</v>
      </c>
      <c r="N26" s="63">
        <v>0</v>
      </c>
      <c r="O26" s="63"/>
      <c r="P26" s="63"/>
      <c r="Q26" s="63">
        <v>0</v>
      </c>
      <c r="R26" s="63">
        <v>0</v>
      </c>
      <c r="S26" s="63">
        <v>0</v>
      </c>
      <c r="T26" s="63">
        <v>0</v>
      </c>
      <c r="U26" s="63">
        <v>0</v>
      </c>
      <c r="V26" s="63"/>
      <c r="W26" s="63"/>
      <c r="X26" s="63">
        <v>0</v>
      </c>
      <c r="Y26" s="63">
        <v>0</v>
      </c>
      <c r="Z26" s="63">
        <v>0</v>
      </c>
      <c r="AA26" s="63">
        <v>0</v>
      </c>
      <c r="AB26" s="63">
        <v>0</v>
      </c>
      <c r="AC26" s="63"/>
      <c r="AD26" s="63"/>
      <c r="AE26" s="63">
        <v>0</v>
      </c>
      <c r="AF26" s="63">
        <v>0</v>
      </c>
      <c r="AG26" s="63">
        <v>0</v>
      </c>
      <c r="AH26" s="63">
        <v>0</v>
      </c>
      <c r="AI26" s="63"/>
      <c r="AJ26" s="63"/>
      <c r="AK26" s="63"/>
      <c r="AL26" s="63">
        <v>0</v>
      </c>
      <c r="AM26" s="63">
        <v>0</v>
      </c>
      <c r="AN26" s="63">
        <v>0</v>
      </c>
      <c r="AO26" s="63">
        <v>0</v>
      </c>
      <c r="AP26" s="63">
        <v>0</v>
      </c>
      <c r="AQ26" s="63"/>
      <c r="AR26" s="63"/>
      <c r="AS26" s="63"/>
      <c r="AT26" s="63">
        <v>0</v>
      </c>
      <c r="AU26" s="63">
        <v>0</v>
      </c>
      <c r="AV26" s="63">
        <v>0</v>
      </c>
      <c r="AW26" s="63">
        <v>0</v>
      </c>
      <c r="AX26" s="63"/>
      <c r="AY26" s="63"/>
      <c r="AZ26" s="63">
        <v>0</v>
      </c>
      <c r="BA26" s="63">
        <v>0</v>
      </c>
      <c r="BB26" s="63">
        <v>0</v>
      </c>
      <c r="BC26" s="63">
        <v>0</v>
      </c>
      <c r="BD26" s="63">
        <v>0</v>
      </c>
      <c r="BE26" s="63"/>
      <c r="BF26" s="63"/>
      <c r="BG26" s="63">
        <v>0</v>
      </c>
      <c r="BH26" s="63">
        <v>0</v>
      </c>
      <c r="BI26" s="63">
        <v>0</v>
      </c>
      <c r="BJ26" s="63">
        <v>0</v>
      </c>
      <c r="BK26" s="63">
        <v>0</v>
      </c>
      <c r="BL26" s="63"/>
      <c r="BM26" s="63"/>
      <c r="BN26" s="63">
        <v>0</v>
      </c>
      <c r="BO26" s="63">
        <v>0</v>
      </c>
      <c r="BP26" s="63">
        <v>0</v>
      </c>
      <c r="BQ26" s="63">
        <v>0</v>
      </c>
      <c r="BR26" s="63">
        <v>0</v>
      </c>
      <c r="BS26" s="63">
        <v>0</v>
      </c>
      <c r="BT26" s="63"/>
      <c r="BU26" s="63"/>
      <c r="BV26" s="63">
        <v>0</v>
      </c>
      <c r="BW26" s="63">
        <v>0</v>
      </c>
      <c r="BX26" s="63">
        <v>0</v>
      </c>
      <c r="BY26" s="63">
        <v>0</v>
      </c>
      <c r="BZ26" s="63">
        <v>0</v>
      </c>
      <c r="CA26" s="63"/>
      <c r="CB26" s="63"/>
      <c r="CC26" s="63">
        <v>0</v>
      </c>
      <c r="CD26" s="63">
        <v>0</v>
      </c>
      <c r="CE26" s="63">
        <v>0</v>
      </c>
      <c r="CF26" s="63">
        <v>0</v>
      </c>
      <c r="CG26" s="63">
        <v>0</v>
      </c>
      <c r="CH26" s="63"/>
      <c r="CI26" s="63"/>
      <c r="CJ26" s="63">
        <v>0</v>
      </c>
      <c r="CK26" s="63">
        <v>0</v>
      </c>
      <c r="CL26" s="63">
        <v>0</v>
      </c>
      <c r="CM26" s="63">
        <v>0</v>
      </c>
      <c r="CN26" s="63"/>
      <c r="CO26" s="63"/>
      <c r="CP26" s="63"/>
      <c r="CQ26" s="63"/>
      <c r="CR26" s="63"/>
      <c r="CS26" s="63"/>
      <c r="CT26" s="63">
        <v>0</v>
      </c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/>
      <c r="FF26" s="63">
        <v>0</v>
      </c>
      <c r="FG26" s="63">
        <v>0</v>
      </c>
      <c r="FH26" s="63">
        <v>0</v>
      </c>
      <c r="FI26" s="63">
        <v>0</v>
      </c>
      <c r="FJ26" s="63"/>
      <c r="FK26" s="63"/>
      <c r="FL26" s="63">
        <v>0</v>
      </c>
      <c r="FM26" s="63"/>
      <c r="FN26" s="63"/>
      <c r="FO26" s="63">
        <v>0</v>
      </c>
      <c r="FP26" s="63"/>
      <c r="FQ26" s="63">
        <v>0</v>
      </c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  <c r="NI26" s="63"/>
    </row>
    <row r="27" spans="1:373" s="34" customFormat="1" ht="15" outlineLevel="1" thickBot="1" x14ac:dyDescent="0.25">
      <c r="A27" s="1049"/>
      <c r="B27" s="36">
        <f>B25/30</f>
        <v>0</v>
      </c>
      <c r="C27" s="38"/>
      <c r="D27" s="47"/>
      <c r="E27" s="27" t="s">
        <v>3</v>
      </c>
      <c r="F27" s="25"/>
      <c r="G27" s="84">
        <v>3011.7498000000001</v>
      </c>
      <c r="H27" s="33" t="e">
        <f t="shared" ref="H27:BT27" si="30">H24+H20+H28</f>
        <v>#VALUE!</v>
      </c>
      <c r="I27" s="33" t="e">
        <f t="shared" si="30"/>
        <v>#VALUE!</v>
      </c>
      <c r="J27" s="33">
        <f t="shared" si="30"/>
        <v>3961.6</v>
      </c>
      <c r="K27" s="33">
        <f t="shared" si="30"/>
        <v>2685.5999999999995</v>
      </c>
      <c r="L27" s="33">
        <f t="shared" si="30"/>
        <v>3779.1999999999994</v>
      </c>
      <c r="M27" s="33">
        <f t="shared" si="30"/>
        <v>2879.1999999999994</v>
      </c>
      <c r="N27" s="33">
        <f t="shared" si="30"/>
        <v>2839.9999999999995</v>
      </c>
      <c r="O27" s="33" t="e">
        <f t="shared" si="30"/>
        <v>#VALUE!</v>
      </c>
      <c r="P27" s="33" t="e">
        <f t="shared" si="30"/>
        <v>#VALUE!</v>
      </c>
      <c r="Q27" s="33">
        <f t="shared" si="30"/>
        <v>7943.2</v>
      </c>
      <c r="R27" s="33">
        <f t="shared" si="30"/>
        <v>7871.2</v>
      </c>
      <c r="S27" s="33">
        <f t="shared" si="30"/>
        <v>7815.2</v>
      </c>
      <c r="T27" s="33">
        <f t="shared" si="30"/>
        <v>7706.4000000000005</v>
      </c>
      <c r="U27" s="33">
        <f t="shared" si="30"/>
        <v>7691.2000000000016</v>
      </c>
      <c r="V27" s="33" t="e">
        <f t="shared" si="30"/>
        <v>#VALUE!</v>
      </c>
      <c r="W27" s="33" t="e">
        <f t="shared" si="30"/>
        <v>#VALUE!</v>
      </c>
      <c r="X27" s="33">
        <f t="shared" si="30"/>
        <v>6568</v>
      </c>
      <c r="Y27" s="33">
        <f t="shared" si="30"/>
        <v>3730.3999999999992</v>
      </c>
      <c r="Z27" s="33">
        <f t="shared" si="30"/>
        <v>6410.4</v>
      </c>
      <c r="AA27" s="33">
        <f t="shared" si="30"/>
        <v>6968.0000000000018</v>
      </c>
      <c r="AB27" s="33">
        <f t="shared" si="30"/>
        <v>7599.2000000000016</v>
      </c>
      <c r="AC27" s="33" t="e">
        <f t="shared" si="30"/>
        <v>#VALUE!</v>
      </c>
      <c r="AD27" s="33" t="e">
        <f t="shared" si="30"/>
        <v>#VALUE!</v>
      </c>
      <c r="AE27" s="33">
        <f t="shared" si="30"/>
        <v>6860.8</v>
      </c>
      <c r="AF27" s="33">
        <f t="shared" si="30"/>
        <v>6536.8</v>
      </c>
      <c r="AG27" s="33">
        <f t="shared" si="30"/>
        <v>6536.8</v>
      </c>
      <c r="AH27" s="33">
        <f t="shared" si="30"/>
        <v>6293.6</v>
      </c>
      <c r="AI27" s="33" t="e">
        <f t="shared" si="30"/>
        <v>#VALUE!</v>
      </c>
      <c r="AJ27" s="33" t="e">
        <f t="shared" si="30"/>
        <v>#VALUE!</v>
      </c>
      <c r="AK27" s="33" t="e">
        <f t="shared" si="30"/>
        <v>#VALUE!</v>
      </c>
      <c r="AL27" s="33">
        <f>AL24+AL20+AL28</f>
        <v>3948</v>
      </c>
      <c r="AM27" s="33" t="e">
        <f t="shared" si="30"/>
        <v>#VALUE!</v>
      </c>
      <c r="AN27" s="33" t="e">
        <f t="shared" si="30"/>
        <v>#VALUE!</v>
      </c>
      <c r="AO27" s="33" t="e">
        <f t="shared" si="30"/>
        <v>#VALUE!</v>
      </c>
      <c r="AP27" s="33" t="e">
        <f t="shared" si="30"/>
        <v>#VALUE!</v>
      </c>
      <c r="AQ27" s="33" t="e">
        <f t="shared" si="30"/>
        <v>#VALUE!</v>
      </c>
      <c r="AR27" s="33" t="e">
        <f t="shared" si="30"/>
        <v>#VALUE!</v>
      </c>
      <c r="AS27" s="33" t="e">
        <f t="shared" si="30"/>
        <v>#VALUE!</v>
      </c>
      <c r="AT27" s="33" t="e">
        <f t="shared" si="30"/>
        <v>#VALUE!</v>
      </c>
      <c r="AU27" s="33" t="e">
        <f t="shared" si="30"/>
        <v>#VALUE!</v>
      </c>
      <c r="AV27" s="33" t="e">
        <f t="shared" si="30"/>
        <v>#VALUE!</v>
      </c>
      <c r="AW27" s="33" t="e">
        <f t="shared" si="30"/>
        <v>#VALUE!</v>
      </c>
      <c r="AX27" s="33" t="e">
        <f t="shared" si="30"/>
        <v>#VALUE!</v>
      </c>
      <c r="AY27" s="33" t="e">
        <f t="shared" si="30"/>
        <v>#VALUE!</v>
      </c>
      <c r="AZ27" s="33" t="e">
        <f t="shared" si="30"/>
        <v>#VALUE!</v>
      </c>
      <c r="BA27" s="33" t="e">
        <f t="shared" si="30"/>
        <v>#VALUE!</v>
      </c>
      <c r="BB27" s="33" t="e">
        <f t="shared" si="30"/>
        <v>#VALUE!</v>
      </c>
      <c r="BC27" s="33" t="e">
        <f t="shared" si="30"/>
        <v>#VALUE!</v>
      </c>
      <c r="BD27" s="33" t="e">
        <f t="shared" si="30"/>
        <v>#VALUE!</v>
      </c>
      <c r="BE27" s="33" t="e">
        <f t="shared" si="30"/>
        <v>#VALUE!</v>
      </c>
      <c r="BF27" s="33" t="e">
        <f t="shared" si="30"/>
        <v>#VALUE!</v>
      </c>
      <c r="BG27" s="33" t="e">
        <f t="shared" si="30"/>
        <v>#VALUE!</v>
      </c>
      <c r="BH27" s="33" t="e">
        <f t="shared" si="30"/>
        <v>#VALUE!</v>
      </c>
      <c r="BI27" s="33" t="e">
        <f t="shared" si="30"/>
        <v>#VALUE!</v>
      </c>
      <c r="BJ27" s="33" t="e">
        <f t="shared" si="30"/>
        <v>#VALUE!</v>
      </c>
      <c r="BK27" s="33" t="e">
        <f t="shared" si="30"/>
        <v>#VALUE!</v>
      </c>
      <c r="BL27" s="33" t="e">
        <f t="shared" si="30"/>
        <v>#VALUE!</v>
      </c>
      <c r="BM27" s="33" t="e">
        <f t="shared" si="30"/>
        <v>#VALUE!</v>
      </c>
      <c r="BN27" s="33" t="e">
        <f>BN24+BN20+BN28</f>
        <v>#VALUE!</v>
      </c>
      <c r="BO27" s="33" t="e">
        <f t="shared" si="30"/>
        <v>#VALUE!</v>
      </c>
      <c r="BP27" s="33" t="e">
        <f t="shared" si="30"/>
        <v>#VALUE!</v>
      </c>
      <c r="BQ27" s="33" t="e">
        <f t="shared" si="30"/>
        <v>#VALUE!</v>
      </c>
      <c r="BR27" s="33" t="e">
        <f t="shared" si="30"/>
        <v>#VALUE!</v>
      </c>
      <c r="BS27" s="33" t="e">
        <f t="shared" si="30"/>
        <v>#VALUE!</v>
      </c>
      <c r="BT27" s="33" t="e">
        <f t="shared" si="30"/>
        <v>#VALUE!</v>
      </c>
      <c r="BU27" s="33" t="e">
        <f t="shared" ref="BU27:EF27" si="31">BU24+BU20+BU28</f>
        <v>#VALUE!</v>
      </c>
      <c r="BV27" s="33" t="e">
        <f t="shared" si="31"/>
        <v>#VALUE!</v>
      </c>
      <c r="BW27" s="33" t="e">
        <f t="shared" si="31"/>
        <v>#VALUE!</v>
      </c>
      <c r="BX27" s="33" t="e">
        <f t="shared" si="31"/>
        <v>#VALUE!</v>
      </c>
      <c r="BY27" s="33" t="e">
        <f t="shared" si="31"/>
        <v>#VALUE!</v>
      </c>
      <c r="BZ27" s="33" t="e">
        <f t="shared" si="31"/>
        <v>#VALUE!</v>
      </c>
      <c r="CA27" s="33" t="e">
        <f t="shared" si="31"/>
        <v>#VALUE!</v>
      </c>
      <c r="CB27" s="33" t="e">
        <f t="shared" si="31"/>
        <v>#VALUE!</v>
      </c>
      <c r="CC27" s="33" t="e">
        <f t="shared" si="31"/>
        <v>#VALUE!</v>
      </c>
      <c r="CD27" s="33" t="e">
        <f t="shared" si="31"/>
        <v>#VALUE!</v>
      </c>
      <c r="CE27" s="33" t="e">
        <f t="shared" si="31"/>
        <v>#VALUE!</v>
      </c>
      <c r="CF27" s="33" t="e">
        <f t="shared" si="31"/>
        <v>#VALUE!</v>
      </c>
      <c r="CG27" s="33" t="e">
        <f t="shared" si="31"/>
        <v>#VALUE!</v>
      </c>
      <c r="CH27" s="33" t="e">
        <f t="shared" si="31"/>
        <v>#VALUE!</v>
      </c>
      <c r="CI27" s="33" t="e">
        <f t="shared" si="31"/>
        <v>#VALUE!</v>
      </c>
      <c r="CJ27" s="33" t="e">
        <f t="shared" si="31"/>
        <v>#VALUE!</v>
      </c>
      <c r="CK27" s="33" t="e">
        <f t="shared" si="31"/>
        <v>#VALUE!</v>
      </c>
      <c r="CL27" s="33" t="e">
        <f t="shared" si="31"/>
        <v>#VALUE!</v>
      </c>
      <c r="CM27" s="33" t="e">
        <f t="shared" si="31"/>
        <v>#VALUE!</v>
      </c>
      <c r="CN27" s="33" t="e">
        <f t="shared" si="31"/>
        <v>#VALUE!</v>
      </c>
      <c r="CO27" s="33" t="e">
        <f t="shared" si="31"/>
        <v>#VALUE!</v>
      </c>
      <c r="CP27" s="33" t="e">
        <f t="shared" si="31"/>
        <v>#VALUE!</v>
      </c>
      <c r="CQ27" s="33" t="e">
        <f t="shared" si="31"/>
        <v>#VALUE!</v>
      </c>
      <c r="CR27" s="33" t="e">
        <f t="shared" si="31"/>
        <v>#VALUE!</v>
      </c>
      <c r="CS27" s="33" t="e">
        <f t="shared" si="31"/>
        <v>#VALUE!</v>
      </c>
      <c r="CT27" s="33" t="e">
        <f t="shared" si="31"/>
        <v>#VALUE!</v>
      </c>
      <c r="CU27" s="33" t="e">
        <f t="shared" si="31"/>
        <v>#VALUE!</v>
      </c>
      <c r="CV27" s="33" t="e">
        <f t="shared" si="31"/>
        <v>#VALUE!</v>
      </c>
      <c r="CW27" s="33" t="e">
        <f t="shared" si="31"/>
        <v>#VALUE!</v>
      </c>
      <c r="CX27" s="33" t="e">
        <f t="shared" si="31"/>
        <v>#VALUE!</v>
      </c>
      <c r="CY27" s="33" t="e">
        <f t="shared" si="31"/>
        <v>#VALUE!</v>
      </c>
      <c r="CZ27" s="33" t="e">
        <f t="shared" si="31"/>
        <v>#VALUE!</v>
      </c>
      <c r="DA27" s="33" t="e">
        <f t="shared" si="31"/>
        <v>#VALUE!</v>
      </c>
      <c r="DB27" s="33" t="e">
        <f t="shared" si="31"/>
        <v>#VALUE!</v>
      </c>
      <c r="DC27" s="33" t="e">
        <f t="shared" si="31"/>
        <v>#VALUE!</v>
      </c>
      <c r="DD27" s="33" t="e">
        <f t="shared" si="31"/>
        <v>#VALUE!</v>
      </c>
      <c r="DE27" s="33" t="e">
        <f t="shared" si="31"/>
        <v>#VALUE!</v>
      </c>
      <c r="DF27" s="33" t="e">
        <f t="shared" si="31"/>
        <v>#VALUE!</v>
      </c>
      <c r="DG27" s="33" t="e">
        <f t="shared" si="31"/>
        <v>#VALUE!</v>
      </c>
      <c r="DH27" s="33" t="e">
        <f t="shared" si="31"/>
        <v>#VALUE!</v>
      </c>
      <c r="DI27" s="33" t="e">
        <f t="shared" si="31"/>
        <v>#VALUE!</v>
      </c>
      <c r="DJ27" s="33" t="e">
        <f t="shared" si="31"/>
        <v>#VALUE!</v>
      </c>
      <c r="DK27" s="33" t="e">
        <f t="shared" si="31"/>
        <v>#VALUE!</v>
      </c>
      <c r="DL27" s="33" t="e">
        <f t="shared" si="31"/>
        <v>#VALUE!</v>
      </c>
      <c r="DM27" s="33" t="e">
        <f t="shared" si="31"/>
        <v>#VALUE!</v>
      </c>
      <c r="DN27" s="33" t="e">
        <f t="shared" si="31"/>
        <v>#VALUE!</v>
      </c>
      <c r="DO27" s="33" t="e">
        <f t="shared" si="31"/>
        <v>#VALUE!</v>
      </c>
      <c r="DP27" s="33" t="e">
        <f t="shared" si="31"/>
        <v>#VALUE!</v>
      </c>
      <c r="DQ27" s="33" t="e">
        <f t="shared" si="31"/>
        <v>#VALUE!</v>
      </c>
      <c r="DR27" s="33" t="e">
        <f t="shared" si="31"/>
        <v>#VALUE!</v>
      </c>
      <c r="DS27" s="33" t="e">
        <f t="shared" si="31"/>
        <v>#VALUE!</v>
      </c>
      <c r="DT27" s="33" t="e">
        <f t="shared" si="31"/>
        <v>#VALUE!</v>
      </c>
      <c r="DU27" s="33" t="e">
        <f t="shared" si="31"/>
        <v>#VALUE!</v>
      </c>
      <c r="DV27" s="33" t="e">
        <f t="shared" si="31"/>
        <v>#VALUE!</v>
      </c>
      <c r="DW27" s="33" t="e">
        <f t="shared" si="31"/>
        <v>#VALUE!</v>
      </c>
      <c r="DX27" s="33" t="e">
        <f t="shared" si="31"/>
        <v>#VALUE!</v>
      </c>
      <c r="DY27" s="33" t="e">
        <f t="shared" si="31"/>
        <v>#VALUE!</v>
      </c>
      <c r="DZ27" s="33" t="e">
        <f t="shared" si="31"/>
        <v>#VALUE!</v>
      </c>
      <c r="EA27" s="33" t="e">
        <f t="shared" si="31"/>
        <v>#VALUE!</v>
      </c>
      <c r="EB27" s="33" t="e">
        <f t="shared" si="31"/>
        <v>#VALUE!</v>
      </c>
      <c r="EC27" s="33" t="e">
        <f t="shared" si="31"/>
        <v>#VALUE!</v>
      </c>
      <c r="ED27" s="33" t="e">
        <f t="shared" si="31"/>
        <v>#VALUE!</v>
      </c>
      <c r="EE27" s="33" t="e">
        <f t="shared" si="31"/>
        <v>#VALUE!</v>
      </c>
      <c r="EF27" s="33" t="e">
        <f t="shared" si="31"/>
        <v>#VALUE!</v>
      </c>
      <c r="EG27" s="33" t="e">
        <f t="shared" ref="EG27:GR27" si="32">EG24+EG20+EG28</f>
        <v>#VALUE!</v>
      </c>
      <c r="EH27" s="33" t="e">
        <f t="shared" si="32"/>
        <v>#VALUE!</v>
      </c>
      <c r="EI27" s="33" t="e">
        <f t="shared" si="32"/>
        <v>#VALUE!</v>
      </c>
      <c r="EJ27" s="33" t="e">
        <f t="shared" si="32"/>
        <v>#VALUE!</v>
      </c>
      <c r="EK27" s="33" t="e">
        <f t="shared" si="32"/>
        <v>#VALUE!</v>
      </c>
      <c r="EL27" s="33" t="e">
        <f t="shared" si="32"/>
        <v>#VALUE!</v>
      </c>
      <c r="EM27" s="33" t="e">
        <f t="shared" si="32"/>
        <v>#VALUE!</v>
      </c>
      <c r="EN27" s="33" t="e">
        <f t="shared" si="32"/>
        <v>#VALUE!</v>
      </c>
      <c r="EO27" s="33" t="e">
        <f t="shared" si="32"/>
        <v>#VALUE!</v>
      </c>
      <c r="EP27" s="33" t="e">
        <f t="shared" si="32"/>
        <v>#VALUE!</v>
      </c>
      <c r="EQ27" s="33" t="e">
        <f t="shared" si="32"/>
        <v>#VALUE!</v>
      </c>
      <c r="ER27" s="33" t="e">
        <f t="shared" si="32"/>
        <v>#VALUE!</v>
      </c>
      <c r="ES27" s="33" t="e">
        <f t="shared" si="32"/>
        <v>#VALUE!</v>
      </c>
      <c r="ET27" s="33" t="e">
        <f t="shared" si="32"/>
        <v>#VALUE!</v>
      </c>
      <c r="EU27" s="33" t="e">
        <f t="shared" si="32"/>
        <v>#VALUE!</v>
      </c>
      <c r="EV27" s="33" t="e">
        <f t="shared" si="32"/>
        <v>#VALUE!</v>
      </c>
      <c r="EW27" s="33" t="e">
        <f t="shared" si="32"/>
        <v>#VALUE!</v>
      </c>
      <c r="EX27" s="33" t="e">
        <f t="shared" si="32"/>
        <v>#VALUE!</v>
      </c>
      <c r="EY27" s="33" t="e">
        <f t="shared" si="32"/>
        <v>#VALUE!</v>
      </c>
      <c r="EZ27" s="33" t="e">
        <f t="shared" si="32"/>
        <v>#VALUE!</v>
      </c>
      <c r="FA27" s="33" t="e">
        <f t="shared" si="32"/>
        <v>#VALUE!</v>
      </c>
      <c r="FB27" s="33" t="e">
        <f t="shared" si="32"/>
        <v>#VALUE!</v>
      </c>
      <c r="FC27" s="33" t="e">
        <f t="shared" si="32"/>
        <v>#VALUE!</v>
      </c>
      <c r="FD27" s="33" t="e">
        <f t="shared" si="32"/>
        <v>#VALUE!</v>
      </c>
      <c r="FE27" s="33" t="e">
        <f t="shared" si="32"/>
        <v>#VALUE!</v>
      </c>
      <c r="FF27" s="33" t="e">
        <f t="shared" si="32"/>
        <v>#VALUE!</v>
      </c>
      <c r="FG27" s="33" t="e">
        <f t="shared" si="32"/>
        <v>#VALUE!</v>
      </c>
      <c r="FH27" s="33" t="e">
        <f t="shared" si="32"/>
        <v>#VALUE!</v>
      </c>
      <c r="FI27" s="33" t="e">
        <f t="shared" si="32"/>
        <v>#VALUE!</v>
      </c>
      <c r="FJ27" s="33" t="e">
        <f t="shared" si="32"/>
        <v>#VALUE!</v>
      </c>
      <c r="FK27" s="33" t="e">
        <f t="shared" si="32"/>
        <v>#VALUE!</v>
      </c>
      <c r="FL27" s="33" t="e">
        <f t="shared" si="32"/>
        <v>#VALUE!</v>
      </c>
      <c r="FM27" s="33" t="e">
        <f t="shared" si="32"/>
        <v>#VALUE!</v>
      </c>
      <c r="FN27" s="33" t="e">
        <f t="shared" si="32"/>
        <v>#VALUE!</v>
      </c>
      <c r="FO27" s="33" t="e">
        <f t="shared" si="32"/>
        <v>#VALUE!</v>
      </c>
      <c r="FP27" s="33" t="e">
        <f t="shared" si="32"/>
        <v>#VALUE!</v>
      </c>
      <c r="FQ27" s="33" t="e">
        <f t="shared" si="32"/>
        <v>#VALUE!</v>
      </c>
      <c r="FR27" s="33" t="e">
        <f t="shared" si="32"/>
        <v>#VALUE!</v>
      </c>
      <c r="FS27" s="33" t="e">
        <f t="shared" si="32"/>
        <v>#VALUE!</v>
      </c>
      <c r="FT27" s="33" t="e">
        <f t="shared" si="32"/>
        <v>#VALUE!</v>
      </c>
      <c r="FU27" s="33" t="e">
        <f t="shared" si="32"/>
        <v>#VALUE!</v>
      </c>
      <c r="FV27" s="33" t="e">
        <f t="shared" si="32"/>
        <v>#VALUE!</v>
      </c>
      <c r="FW27" s="33" t="e">
        <f t="shared" si="32"/>
        <v>#VALUE!</v>
      </c>
      <c r="FX27" s="33" t="e">
        <f t="shared" si="32"/>
        <v>#VALUE!</v>
      </c>
      <c r="FY27" s="33" t="e">
        <f t="shared" si="32"/>
        <v>#VALUE!</v>
      </c>
      <c r="FZ27" s="33" t="e">
        <f t="shared" si="32"/>
        <v>#VALUE!</v>
      </c>
      <c r="GA27" s="33" t="e">
        <f t="shared" si="32"/>
        <v>#VALUE!</v>
      </c>
      <c r="GB27" s="33" t="e">
        <f t="shared" si="32"/>
        <v>#VALUE!</v>
      </c>
      <c r="GC27" s="33" t="e">
        <f t="shared" si="32"/>
        <v>#VALUE!</v>
      </c>
      <c r="GD27" s="33" t="e">
        <f t="shared" si="32"/>
        <v>#VALUE!</v>
      </c>
      <c r="GE27" s="33" t="e">
        <f t="shared" si="32"/>
        <v>#VALUE!</v>
      </c>
      <c r="GF27" s="33" t="e">
        <f t="shared" si="32"/>
        <v>#VALUE!</v>
      </c>
      <c r="GG27" s="33" t="e">
        <f t="shared" si="32"/>
        <v>#VALUE!</v>
      </c>
      <c r="GH27" s="33" t="e">
        <f t="shared" si="32"/>
        <v>#VALUE!</v>
      </c>
      <c r="GI27" s="33" t="e">
        <f t="shared" si="32"/>
        <v>#VALUE!</v>
      </c>
      <c r="GJ27" s="33" t="e">
        <f t="shared" si="32"/>
        <v>#VALUE!</v>
      </c>
      <c r="GK27" s="33" t="e">
        <f t="shared" si="32"/>
        <v>#VALUE!</v>
      </c>
      <c r="GL27" s="33" t="e">
        <f t="shared" si="32"/>
        <v>#VALUE!</v>
      </c>
      <c r="GM27" s="33" t="e">
        <f t="shared" si="32"/>
        <v>#VALUE!</v>
      </c>
      <c r="GN27" s="33" t="e">
        <f t="shared" si="32"/>
        <v>#VALUE!</v>
      </c>
      <c r="GO27" s="33" t="e">
        <f t="shared" si="32"/>
        <v>#VALUE!</v>
      </c>
      <c r="GP27" s="33" t="e">
        <f t="shared" si="32"/>
        <v>#VALUE!</v>
      </c>
      <c r="GQ27" s="33" t="e">
        <f t="shared" si="32"/>
        <v>#VALUE!</v>
      </c>
      <c r="GR27" s="33" t="e">
        <f t="shared" si="32"/>
        <v>#VALUE!</v>
      </c>
      <c r="GS27" s="33" t="e">
        <f t="shared" ref="GS27:JD27" si="33">GS24+GS20+GS28</f>
        <v>#VALUE!</v>
      </c>
      <c r="GT27" s="33" t="e">
        <f t="shared" si="33"/>
        <v>#VALUE!</v>
      </c>
      <c r="GU27" s="33" t="e">
        <f t="shared" si="33"/>
        <v>#VALUE!</v>
      </c>
      <c r="GV27" s="33" t="e">
        <f t="shared" si="33"/>
        <v>#VALUE!</v>
      </c>
      <c r="GW27" s="33" t="e">
        <f t="shared" si="33"/>
        <v>#VALUE!</v>
      </c>
      <c r="GX27" s="33" t="e">
        <f t="shared" si="33"/>
        <v>#VALUE!</v>
      </c>
      <c r="GY27" s="33" t="e">
        <f t="shared" si="33"/>
        <v>#VALUE!</v>
      </c>
      <c r="GZ27" s="33" t="e">
        <f t="shared" si="33"/>
        <v>#VALUE!</v>
      </c>
      <c r="HA27" s="33" t="e">
        <f t="shared" si="33"/>
        <v>#VALUE!</v>
      </c>
      <c r="HB27" s="33" t="e">
        <f t="shared" si="33"/>
        <v>#VALUE!</v>
      </c>
      <c r="HC27" s="33" t="e">
        <f t="shared" si="33"/>
        <v>#VALUE!</v>
      </c>
      <c r="HD27" s="33" t="e">
        <f t="shared" si="33"/>
        <v>#VALUE!</v>
      </c>
      <c r="HE27" s="33" t="e">
        <f t="shared" si="33"/>
        <v>#VALUE!</v>
      </c>
      <c r="HF27" s="33" t="e">
        <f t="shared" si="33"/>
        <v>#VALUE!</v>
      </c>
      <c r="HG27" s="33" t="e">
        <f t="shared" si="33"/>
        <v>#VALUE!</v>
      </c>
      <c r="HH27" s="33" t="e">
        <f t="shared" si="33"/>
        <v>#VALUE!</v>
      </c>
      <c r="HI27" s="33" t="e">
        <f t="shared" si="33"/>
        <v>#VALUE!</v>
      </c>
      <c r="HJ27" s="33" t="e">
        <f t="shared" si="33"/>
        <v>#VALUE!</v>
      </c>
      <c r="HK27" s="33" t="e">
        <f t="shared" si="33"/>
        <v>#VALUE!</v>
      </c>
      <c r="HL27" s="33" t="e">
        <f t="shared" si="33"/>
        <v>#VALUE!</v>
      </c>
      <c r="HM27" s="33" t="e">
        <f t="shared" si="33"/>
        <v>#VALUE!</v>
      </c>
      <c r="HN27" s="33" t="e">
        <f t="shared" si="33"/>
        <v>#VALUE!</v>
      </c>
      <c r="HO27" s="33" t="e">
        <f t="shared" si="33"/>
        <v>#VALUE!</v>
      </c>
      <c r="HP27" s="33" t="e">
        <f t="shared" si="33"/>
        <v>#VALUE!</v>
      </c>
      <c r="HQ27" s="33" t="e">
        <f t="shared" si="33"/>
        <v>#VALUE!</v>
      </c>
      <c r="HR27" s="33" t="e">
        <f t="shared" si="33"/>
        <v>#VALUE!</v>
      </c>
      <c r="HS27" s="33" t="e">
        <f t="shared" si="33"/>
        <v>#VALUE!</v>
      </c>
      <c r="HT27" s="33" t="e">
        <f t="shared" si="33"/>
        <v>#VALUE!</v>
      </c>
      <c r="HU27" s="33" t="e">
        <f t="shared" si="33"/>
        <v>#VALUE!</v>
      </c>
      <c r="HV27" s="33" t="e">
        <f t="shared" si="33"/>
        <v>#VALUE!</v>
      </c>
      <c r="HW27" s="33" t="e">
        <f t="shared" si="33"/>
        <v>#VALUE!</v>
      </c>
      <c r="HX27" s="33" t="e">
        <f t="shared" si="33"/>
        <v>#VALUE!</v>
      </c>
      <c r="HY27" s="33" t="e">
        <f t="shared" si="33"/>
        <v>#VALUE!</v>
      </c>
      <c r="HZ27" s="33" t="e">
        <f t="shared" si="33"/>
        <v>#VALUE!</v>
      </c>
      <c r="IA27" s="33" t="e">
        <f t="shared" si="33"/>
        <v>#VALUE!</v>
      </c>
      <c r="IB27" s="33" t="e">
        <f t="shared" si="33"/>
        <v>#VALUE!</v>
      </c>
      <c r="IC27" s="33" t="e">
        <f t="shared" si="33"/>
        <v>#VALUE!</v>
      </c>
      <c r="ID27" s="33" t="e">
        <f t="shared" si="33"/>
        <v>#VALUE!</v>
      </c>
      <c r="IE27" s="33" t="e">
        <f t="shared" si="33"/>
        <v>#VALUE!</v>
      </c>
      <c r="IF27" s="33" t="e">
        <f t="shared" si="33"/>
        <v>#VALUE!</v>
      </c>
      <c r="IG27" s="33" t="e">
        <f t="shared" si="33"/>
        <v>#VALUE!</v>
      </c>
      <c r="IH27" s="33" t="e">
        <f t="shared" si="33"/>
        <v>#VALUE!</v>
      </c>
      <c r="II27" s="33" t="e">
        <f t="shared" si="33"/>
        <v>#VALUE!</v>
      </c>
      <c r="IJ27" s="33" t="e">
        <f t="shared" si="33"/>
        <v>#VALUE!</v>
      </c>
      <c r="IK27" s="33" t="e">
        <f t="shared" si="33"/>
        <v>#VALUE!</v>
      </c>
      <c r="IL27" s="33" t="e">
        <f t="shared" si="33"/>
        <v>#VALUE!</v>
      </c>
      <c r="IM27" s="33" t="e">
        <f t="shared" si="33"/>
        <v>#VALUE!</v>
      </c>
      <c r="IN27" s="33" t="e">
        <f t="shared" si="33"/>
        <v>#VALUE!</v>
      </c>
      <c r="IO27" s="33" t="e">
        <f t="shared" si="33"/>
        <v>#VALUE!</v>
      </c>
      <c r="IP27" s="33" t="e">
        <f t="shared" si="33"/>
        <v>#VALUE!</v>
      </c>
      <c r="IQ27" s="33" t="e">
        <f t="shared" si="33"/>
        <v>#VALUE!</v>
      </c>
      <c r="IR27" s="33" t="e">
        <f t="shared" si="33"/>
        <v>#VALUE!</v>
      </c>
      <c r="IS27" s="33" t="e">
        <f t="shared" si="33"/>
        <v>#VALUE!</v>
      </c>
      <c r="IT27" s="33" t="e">
        <f t="shared" si="33"/>
        <v>#VALUE!</v>
      </c>
      <c r="IU27" s="33" t="e">
        <f t="shared" si="33"/>
        <v>#VALUE!</v>
      </c>
      <c r="IV27" s="33" t="e">
        <f t="shared" si="33"/>
        <v>#VALUE!</v>
      </c>
      <c r="IW27" s="33" t="e">
        <f t="shared" si="33"/>
        <v>#VALUE!</v>
      </c>
      <c r="IX27" s="33" t="e">
        <f t="shared" si="33"/>
        <v>#VALUE!</v>
      </c>
      <c r="IY27" s="33" t="e">
        <f t="shared" si="33"/>
        <v>#VALUE!</v>
      </c>
      <c r="IZ27" s="33" t="e">
        <f t="shared" si="33"/>
        <v>#VALUE!</v>
      </c>
      <c r="JA27" s="33" t="e">
        <f t="shared" si="33"/>
        <v>#VALUE!</v>
      </c>
      <c r="JB27" s="33" t="e">
        <f t="shared" si="33"/>
        <v>#VALUE!</v>
      </c>
      <c r="JC27" s="33" t="e">
        <f t="shared" si="33"/>
        <v>#VALUE!</v>
      </c>
      <c r="JD27" s="33" t="e">
        <f t="shared" si="33"/>
        <v>#VALUE!</v>
      </c>
      <c r="JE27" s="33" t="e">
        <f t="shared" ref="JE27:LP27" si="34">JE24+JE20+JE28</f>
        <v>#VALUE!</v>
      </c>
      <c r="JF27" s="33" t="e">
        <f t="shared" si="34"/>
        <v>#VALUE!</v>
      </c>
      <c r="JG27" s="33" t="e">
        <f t="shared" si="34"/>
        <v>#VALUE!</v>
      </c>
      <c r="JH27" s="33" t="e">
        <f t="shared" si="34"/>
        <v>#VALUE!</v>
      </c>
      <c r="JI27" s="33" t="e">
        <f t="shared" si="34"/>
        <v>#VALUE!</v>
      </c>
      <c r="JJ27" s="33" t="e">
        <f t="shared" si="34"/>
        <v>#VALUE!</v>
      </c>
      <c r="JK27" s="33" t="e">
        <f t="shared" si="34"/>
        <v>#VALUE!</v>
      </c>
      <c r="JL27" s="33" t="e">
        <f t="shared" si="34"/>
        <v>#VALUE!</v>
      </c>
      <c r="JM27" s="33" t="e">
        <f t="shared" si="34"/>
        <v>#VALUE!</v>
      </c>
      <c r="JN27" s="33" t="e">
        <f t="shared" si="34"/>
        <v>#VALUE!</v>
      </c>
      <c r="JO27" s="33" t="e">
        <f t="shared" si="34"/>
        <v>#VALUE!</v>
      </c>
      <c r="JP27" s="33" t="e">
        <f t="shared" si="34"/>
        <v>#VALUE!</v>
      </c>
      <c r="JQ27" s="33" t="e">
        <f t="shared" si="34"/>
        <v>#VALUE!</v>
      </c>
      <c r="JR27" s="33" t="e">
        <f t="shared" si="34"/>
        <v>#VALUE!</v>
      </c>
      <c r="JS27" s="33" t="e">
        <f t="shared" si="34"/>
        <v>#VALUE!</v>
      </c>
      <c r="JT27" s="33" t="e">
        <f t="shared" si="34"/>
        <v>#VALUE!</v>
      </c>
      <c r="JU27" s="33" t="e">
        <f t="shared" si="34"/>
        <v>#VALUE!</v>
      </c>
      <c r="JV27" s="33" t="e">
        <f t="shared" si="34"/>
        <v>#VALUE!</v>
      </c>
      <c r="JW27" s="33" t="e">
        <f t="shared" si="34"/>
        <v>#VALUE!</v>
      </c>
      <c r="JX27" s="33" t="e">
        <f t="shared" si="34"/>
        <v>#VALUE!</v>
      </c>
      <c r="JY27" s="33" t="e">
        <f t="shared" si="34"/>
        <v>#VALUE!</v>
      </c>
      <c r="JZ27" s="33" t="e">
        <f t="shared" si="34"/>
        <v>#VALUE!</v>
      </c>
      <c r="KA27" s="33" t="e">
        <f t="shared" si="34"/>
        <v>#VALUE!</v>
      </c>
      <c r="KB27" s="33" t="e">
        <f t="shared" si="34"/>
        <v>#VALUE!</v>
      </c>
      <c r="KC27" s="33" t="e">
        <f t="shared" si="34"/>
        <v>#VALUE!</v>
      </c>
      <c r="KD27" s="33" t="e">
        <f t="shared" si="34"/>
        <v>#VALUE!</v>
      </c>
      <c r="KE27" s="33" t="e">
        <f t="shared" si="34"/>
        <v>#VALUE!</v>
      </c>
      <c r="KF27" s="33" t="e">
        <f t="shared" si="34"/>
        <v>#VALUE!</v>
      </c>
      <c r="KG27" s="33" t="e">
        <f t="shared" si="34"/>
        <v>#VALUE!</v>
      </c>
      <c r="KH27" s="33" t="e">
        <f t="shared" si="34"/>
        <v>#VALUE!</v>
      </c>
      <c r="KI27" s="33" t="e">
        <f t="shared" si="34"/>
        <v>#VALUE!</v>
      </c>
      <c r="KJ27" s="33" t="e">
        <f t="shared" si="34"/>
        <v>#VALUE!</v>
      </c>
      <c r="KK27" s="33" t="e">
        <f t="shared" si="34"/>
        <v>#VALUE!</v>
      </c>
      <c r="KL27" s="33" t="e">
        <f t="shared" si="34"/>
        <v>#VALUE!</v>
      </c>
      <c r="KM27" s="33" t="e">
        <f t="shared" si="34"/>
        <v>#VALUE!</v>
      </c>
      <c r="KN27" s="33" t="e">
        <f t="shared" si="34"/>
        <v>#VALUE!</v>
      </c>
      <c r="KO27" s="33" t="e">
        <f t="shared" si="34"/>
        <v>#VALUE!</v>
      </c>
      <c r="KP27" s="33" t="e">
        <f t="shared" si="34"/>
        <v>#VALUE!</v>
      </c>
      <c r="KQ27" s="33" t="e">
        <f t="shared" si="34"/>
        <v>#VALUE!</v>
      </c>
      <c r="KR27" s="33" t="e">
        <f t="shared" si="34"/>
        <v>#VALUE!</v>
      </c>
      <c r="KS27" s="33" t="e">
        <f t="shared" si="34"/>
        <v>#VALUE!</v>
      </c>
      <c r="KT27" s="33" t="e">
        <f t="shared" si="34"/>
        <v>#VALUE!</v>
      </c>
      <c r="KU27" s="33" t="e">
        <f t="shared" si="34"/>
        <v>#VALUE!</v>
      </c>
      <c r="KV27" s="33" t="e">
        <f t="shared" si="34"/>
        <v>#VALUE!</v>
      </c>
      <c r="KW27" s="33" t="e">
        <f t="shared" si="34"/>
        <v>#VALUE!</v>
      </c>
      <c r="KX27" s="33" t="e">
        <f t="shared" si="34"/>
        <v>#VALUE!</v>
      </c>
      <c r="KY27" s="33" t="e">
        <f t="shared" si="34"/>
        <v>#VALUE!</v>
      </c>
      <c r="KZ27" s="33" t="e">
        <f t="shared" si="34"/>
        <v>#VALUE!</v>
      </c>
      <c r="LA27" s="33" t="e">
        <f t="shared" si="34"/>
        <v>#VALUE!</v>
      </c>
      <c r="LB27" s="33" t="e">
        <f t="shared" si="34"/>
        <v>#VALUE!</v>
      </c>
      <c r="LC27" s="33" t="e">
        <f t="shared" si="34"/>
        <v>#VALUE!</v>
      </c>
      <c r="LD27" s="33" t="e">
        <f t="shared" si="34"/>
        <v>#VALUE!</v>
      </c>
      <c r="LE27" s="33" t="e">
        <f t="shared" si="34"/>
        <v>#VALUE!</v>
      </c>
      <c r="LF27" s="33" t="e">
        <f t="shared" si="34"/>
        <v>#VALUE!</v>
      </c>
      <c r="LG27" s="33" t="e">
        <f t="shared" si="34"/>
        <v>#VALUE!</v>
      </c>
      <c r="LH27" s="33" t="e">
        <f t="shared" si="34"/>
        <v>#VALUE!</v>
      </c>
      <c r="LI27" s="33" t="e">
        <f t="shared" si="34"/>
        <v>#VALUE!</v>
      </c>
      <c r="LJ27" s="33" t="e">
        <f t="shared" si="34"/>
        <v>#VALUE!</v>
      </c>
      <c r="LK27" s="33" t="e">
        <f t="shared" si="34"/>
        <v>#VALUE!</v>
      </c>
      <c r="LL27" s="33" t="e">
        <f t="shared" si="34"/>
        <v>#VALUE!</v>
      </c>
      <c r="LM27" s="33" t="e">
        <f t="shared" si="34"/>
        <v>#VALUE!</v>
      </c>
      <c r="LN27" s="33" t="e">
        <f t="shared" si="34"/>
        <v>#VALUE!</v>
      </c>
      <c r="LO27" s="33" t="e">
        <f t="shared" si="34"/>
        <v>#VALUE!</v>
      </c>
      <c r="LP27" s="33" t="e">
        <f t="shared" si="34"/>
        <v>#VALUE!</v>
      </c>
      <c r="LQ27" s="33" t="e">
        <f t="shared" ref="LQ27:NI27" si="35">LQ24+LQ20+LQ28</f>
        <v>#VALUE!</v>
      </c>
      <c r="LR27" s="33" t="e">
        <f t="shared" si="35"/>
        <v>#VALUE!</v>
      </c>
      <c r="LS27" s="33" t="e">
        <f t="shared" si="35"/>
        <v>#VALUE!</v>
      </c>
      <c r="LT27" s="33" t="e">
        <f t="shared" si="35"/>
        <v>#VALUE!</v>
      </c>
      <c r="LU27" s="33" t="e">
        <f t="shared" si="35"/>
        <v>#VALUE!</v>
      </c>
      <c r="LV27" s="33" t="e">
        <f t="shared" si="35"/>
        <v>#VALUE!</v>
      </c>
      <c r="LW27" s="33" t="e">
        <f t="shared" si="35"/>
        <v>#VALUE!</v>
      </c>
      <c r="LX27" s="33" t="e">
        <f t="shared" si="35"/>
        <v>#VALUE!</v>
      </c>
      <c r="LY27" s="33" t="e">
        <f t="shared" si="35"/>
        <v>#VALUE!</v>
      </c>
      <c r="LZ27" s="33" t="e">
        <f t="shared" si="35"/>
        <v>#VALUE!</v>
      </c>
      <c r="MA27" s="33" t="e">
        <f t="shared" si="35"/>
        <v>#VALUE!</v>
      </c>
      <c r="MB27" s="33" t="e">
        <f t="shared" si="35"/>
        <v>#VALUE!</v>
      </c>
      <c r="MC27" s="33" t="e">
        <f t="shared" si="35"/>
        <v>#VALUE!</v>
      </c>
      <c r="MD27" s="33" t="e">
        <f t="shared" si="35"/>
        <v>#VALUE!</v>
      </c>
      <c r="ME27" s="33" t="e">
        <f t="shared" si="35"/>
        <v>#VALUE!</v>
      </c>
      <c r="MF27" s="33" t="e">
        <f t="shared" si="35"/>
        <v>#VALUE!</v>
      </c>
      <c r="MG27" s="33" t="e">
        <f t="shared" si="35"/>
        <v>#VALUE!</v>
      </c>
      <c r="MH27" s="33" t="e">
        <f t="shared" si="35"/>
        <v>#VALUE!</v>
      </c>
      <c r="MI27" s="33" t="e">
        <f t="shared" si="35"/>
        <v>#VALUE!</v>
      </c>
      <c r="MJ27" s="33" t="e">
        <f t="shared" si="35"/>
        <v>#VALUE!</v>
      </c>
      <c r="MK27" s="33" t="e">
        <f t="shared" si="35"/>
        <v>#VALUE!</v>
      </c>
      <c r="ML27" s="33" t="e">
        <f t="shared" si="35"/>
        <v>#VALUE!</v>
      </c>
      <c r="MM27" s="33" t="e">
        <f t="shared" si="35"/>
        <v>#VALUE!</v>
      </c>
      <c r="MN27" s="33" t="e">
        <f t="shared" si="35"/>
        <v>#VALUE!</v>
      </c>
      <c r="MO27" s="33" t="e">
        <f t="shared" si="35"/>
        <v>#VALUE!</v>
      </c>
      <c r="MP27" s="33" t="e">
        <f t="shared" si="35"/>
        <v>#VALUE!</v>
      </c>
      <c r="MQ27" s="33" t="e">
        <f t="shared" si="35"/>
        <v>#VALUE!</v>
      </c>
      <c r="MR27" s="33" t="e">
        <f t="shared" si="35"/>
        <v>#VALUE!</v>
      </c>
      <c r="MS27" s="33" t="e">
        <f t="shared" si="35"/>
        <v>#VALUE!</v>
      </c>
      <c r="MT27" s="33" t="e">
        <f t="shared" si="35"/>
        <v>#VALUE!</v>
      </c>
      <c r="MU27" s="33" t="e">
        <f t="shared" si="35"/>
        <v>#VALUE!</v>
      </c>
      <c r="MV27" s="33" t="e">
        <f t="shared" si="35"/>
        <v>#VALUE!</v>
      </c>
      <c r="MW27" s="33" t="e">
        <f t="shared" si="35"/>
        <v>#VALUE!</v>
      </c>
      <c r="MX27" s="33" t="e">
        <f t="shared" si="35"/>
        <v>#VALUE!</v>
      </c>
      <c r="MY27" s="33" t="e">
        <f t="shared" si="35"/>
        <v>#VALUE!</v>
      </c>
      <c r="MZ27" s="33" t="e">
        <f t="shared" si="35"/>
        <v>#VALUE!</v>
      </c>
      <c r="NA27" s="33" t="e">
        <f t="shared" si="35"/>
        <v>#VALUE!</v>
      </c>
      <c r="NB27" s="33" t="e">
        <f t="shared" si="35"/>
        <v>#VALUE!</v>
      </c>
      <c r="NC27" s="33" t="e">
        <f t="shared" si="35"/>
        <v>#VALUE!</v>
      </c>
      <c r="ND27" s="33" t="e">
        <f t="shared" si="35"/>
        <v>#VALUE!</v>
      </c>
      <c r="NE27" s="33" t="e">
        <f t="shared" si="35"/>
        <v>#VALUE!</v>
      </c>
      <c r="NF27" s="33" t="e">
        <f t="shared" si="35"/>
        <v>#VALUE!</v>
      </c>
      <c r="NG27" s="33" t="e">
        <f t="shared" si="35"/>
        <v>#VALUE!</v>
      </c>
      <c r="NH27" s="33" t="e">
        <f t="shared" si="35"/>
        <v>#VALUE!</v>
      </c>
      <c r="NI27" s="33" t="e">
        <f t="shared" si="35"/>
        <v>#VALUE!</v>
      </c>
    </row>
    <row r="28" spans="1:373" s="34" customFormat="1" ht="15" customHeight="1" outlineLevel="1" x14ac:dyDescent="0.2">
      <c r="A28" s="1047" t="s">
        <v>35</v>
      </c>
      <c r="B28" s="43" t="s">
        <v>36</v>
      </c>
      <c r="C28" s="1050" t="s">
        <v>34</v>
      </c>
      <c r="D28" s="48" t="s">
        <v>32</v>
      </c>
      <c r="E28" s="57" t="s">
        <v>235</v>
      </c>
      <c r="F28" s="58"/>
      <c r="G28" s="84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3"/>
      <c r="CH28" s="33"/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3"/>
      <c r="CV28" s="33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  <c r="DW28" s="33"/>
      <c r="DX28" s="33"/>
      <c r="DY28" s="33"/>
      <c r="DZ28" s="33"/>
      <c r="EA28" s="33"/>
      <c r="EB28" s="33"/>
      <c r="EC28" s="33"/>
      <c r="ED28" s="33"/>
      <c r="EE28" s="33"/>
      <c r="EF28" s="33"/>
      <c r="EG28" s="33"/>
      <c r="EH28" s="33"/>
      <c r="EI28" s="33"/>
      <c r="EJ28" s="33"/>
      <c r="EK28" s="33"/>
      <c r="EL28" s="33"/>
      <c r="EM28" s="33"/>
      <c r="EN28" s="33"/>
      <c r="EO28" s="33"/>
      <c r="EP28" s="33"/>
      <c r="EQ28" s="33"/>
      <c r="ER28" s="33"/>
      <c r="ES28" s="33"/>
      <c r="ET28" s="33"/>
      <c r="EU28" s="33"/>
      <c r="EV28" s="33"/>
      <c r="EW28" s="33"/>
      <c r="EX28" s="33"/>
      <c r="EY28" s="33"/>
      <c r="EZ28" s="33"/>
      <c r="FA28" s="33"/>
      <c r="FB28" s="33"/>
      <c r="FC28" s="33"/>
      <c r="FD28" s="33"/>
      <c r="FE28" s="33"/>
      <c r="FF28" s="33"/>
      <c r="FG28" s="33"/>
      <c r="FH28" s="33"/>
      <c r="FI28" s="33"/>
      <c r="FJ28" s="33">
        <v>990</v>
      </c>
      <c r="FK28" s="33"/>
      <c r="FL28" s="33"/>
      <c r="FM28" s="33"/>
      <c r="FN28" s="33"/>
      <c r="FO28" s="33"/>
      <c r="FP28" s="33"/>
      <c r="FQ28" s="33"/>
      <c r="FR28" s="33"/>
      <c r="FS28" s="33"/>
      <c r="FT28" s="33"/>
      <c r="FU28" s="33"/>
      <c r="FV28" s="33"/>
      <c r="FW28" s="33"/>
      <c r="FX28" s="33"/>
      <c r="FY28" s="33"/>
      <c r="FZ28" s="33"/>
      <c r="GA28" s="33"/>
      <c r="GB28" s="33"/>
      <c r="GC28" s="33"/>
      <c r="GD28" s="33"/>
      <c r="GE28" s="33"/>
      <c r="GF28" s="33"/>
      <c r="GG28" s="33"/>
      <c r="GH28" s="33"/>
      <c r="GI28" s="33"/>
      <c r="GJ28" s="33"/>
      <c r="GK28" s="33"/>
      <c r="GL28" s="33"/>
      <c r="GM28" s="33"/>
      <c r="GN28" s="33"/>
      <c r="GO28" s="33"/>
      <c r="GP28" s="33"/>
      <c r="GQ28" s="33"/>
      <c r="GR28" s="33"/>
      <c r="GS28" s="33"/>
      <c r="GT28" s="33"/>
      <c r="GU28" s="33"/>
      <c r="GV28" s="33"/>
      <c r="GW28" s="33"/>
      <c r="GX28" s="33"/>
      <c r="GY28" s="33"/>
      <c r="GZ28" s="33"/>
      <c r="HA28" s="33"/>
      <c r="HB28" s="33"/>
      <c r="HC28" s="33"/>
      <c r="HD28" s="33"/>
      <c r="HE28" s="33"/>
      <c r="HF28" s="33"/>
      <c r="HG28" s="33"/>
      <c r="HH28" s="33"/>
      <c r="HI28" s="33"/>
      <c r="HJ28" s="33"/>
      <c r="HK28" s="33"/>
      <c r="HL28" s="33"/>
      <c r="HM28" s="33"/>
      <c r="HN28" s="33"/>
      <c r="HO28" s="33"/>
      <c r="HP28" s="33"/>
      <c r="HQ28" s="33"/>
      <c r="HR28" s="33"/>
      <c r="HS28" s="33"/>
      <c r="HT28" s="33"/>
      <c r="HU28" s="33"/>
      <c r="HV28" s="33"/>
      <c r="HW28" s="33"/>
      <c r="HX28" s="33"/>
      <c r="HY28" s="33"/>
      <c r="HZ28" s="33"/>
      <c r="IA28" s="33"/>
      <c r="IB28" s="33"/>
      <c r="IC28" s="33"/>
      <c r="ID28" s="33"/>
      <c r="IE28" s="33"/>
      <c r="IF28" s="33"/>
      <c r="IG28" s="33"/>
      <c r="IH28" s="33"/>
      <c r="II28" s="33"/>
      <c r="IJ28" s="33"/>
      <c r="IK28" s="33"/>
      <c r="IL28" s="33"/>
      <c r="IM28" s="33"/>
      <c r="IN28" s="33"/>
      <c r="IO28" s="33"/>
      <c r="IP28" s="33"/>
      <c r="IQ28" s="33"/>
      <c r="IR28" s="33"/>
      <c r="IS28" s="33"/>
      <c r="IT28" s="33"/>
      <c r="IU28" s="33"/>
      <c r="IV28" s="33"/>
      <c r="IW28" s="33"/>
      <c r="IX28" s="33"/>
      <c r="IY28" s="33"/>
      <c r="IZ28" s="33"/>
      <c r="JA28" s="33"/>
      <c r="JB28" s="33"/>
      <c r="JC28" s="33"/>
      <c r="JD28" s="33"/>
      <c r="JE28" s="33"/>
      <c r="JF28" s="33"/>
      <c r="JG28" s="33"/>
      <c r="JH28" s="33"/>
      <c r="JI28" s="33"/>
      <c r="JJ28" s="33"/>
      <c r="JK28" s="33"/>
      <c r="JL28" s="33"/>
      <c r="JM28" s="33"/>
      <c r="JN28" s="33"/>
      <c r="JO28" s="33"/>
      <c r="JP28" s="33"/>
      <c r="JQ28" s="33"/>
      <c r="JR28" s="33"/>
      <c r="JS28" s="33"/>
      <c r="JT28" s="33"/>
      <c r="JU28" s="33"/>
      <c r="JV28" s="33"/>
      <c r="JW28" s="33"/>
      <c r="JX28" s="33"/>
      <c r="JY28" s="33"/>
      <c r="JZ28" s="33"/>
      <c r="KA28" s="33"/>
      <c r="KB28" s="33"/>
      <c r="KC28" s="33"/>
      <c r="KD28" s="33"/>
      <c r="KE28" s="33"/>
      <c r="KF28" s="33"/>
      <c r="KG28" s="33"/>
      <c r="KH28" s="33"/>
      <c r="KI28" s="33"/>
      <c r="KJ28" s="33"/>
      <c r="KK28" s="33"/>
      <c r="KL28" s="33"/>
      <c r="KM28" s="33"/>
      <c r="KN28" s="33"/>
      <c r="KO28" s="33"/>
      <c r="KP28" s="33"/>
      <c r="KQ28" s="33"/>
      <c r="KR28" s="33"/>
      <c r="KS28" s="33"/>
      <c r="KT28" s="33"/>
      <c r="KU28" s="33"/>
      <c r="KV28" s="33"/>
      <c r="KW28" s="33"/>
      <c r="KX28" s="33"/>
      <c r="KY28" s="33"/>
      <c r="KZ28" s="33"/>
      <c r="LA28" s="33"/>
      <c r="LB28" s="33"/>
      <c r="LC28" s="33"/>
      <c r="LD28" s="33"/>
      <c r="LE28" s="33"/>
      <c r="LF28" s="33"/>
      <c r="LG28" s="33"/>
      <c r="LH28" s="33"/>
      <c r="LI28" s="33"/>
      <c r="LJ28" s="33"/>
      <c r="LK28" s="33"/>
      <c r="LL28" s="33"/>
      <c r="LM28" s="33"/>
      <c r="LN28" s="33"/>
      <c r="LO28" s="33"/>
      <c r="LP28" s="33"/>
      <c r="LQ28" s="33"/>
      <c r="LR28" s="33"/>
      <c r="LS28" s="33"/>
      <c r="LT28" s="33"/>
      <c r="LU28" s="33"/>
      <c r="LV28" s="33"/>
      <c r="LW28" s="33"/>
      <c r="LX28" s="33"/>
      <c r="LY28" s="33"/>
      <c r="LZ28" s="33"/>
      <c r="MA28" s="33"/>
      <c r="MB28" s="33"/>
      <c r="MC28" s="33"/>
      <c r="MD28" s="33"/>
      <c r="ME28" s="33"/>
      <c r="MF28" s="33"/>
      <c r="MG28" s="33"/>
      <c r="MH28" s="33"/>
      <c r="MI28" s="33"/>
      <c r="MJ28" s="33"/>
      <c r="MK28" s="33"/>
      <c r="ML28" s="33"/>
      <c r="MM28" s="33"/>
      <c r="MN28" s="33"/>
      <c r="MO28" s="33"/>
      <c r="MP28" s="33"/>
      <c r="MQ28" s="33"/>
      <c r="MR28" s="33"/>
      <c r="MS28" s="33"/>
      <c r="MT28" s="33"/>
      <c r="MU28" s="33"/>
      <c r="MV28" s="33"/>
      <c r="MW28" s="33"/>
      <c r="MX28" s="33"/>
      <c r="MY28" s="33"/>
      <c r="MZ28" s="33"/>
      <c r="NA28" s="33"/>
      <c r="NB28" s="33"/>
      <c r="NC28" s="33"/>
      <c r="ND28" s="33"/>
      <c r="NE28" s="33"/>
      <c r="NF28" s="33"/>
      <c r="NG28" s="33"/>
      <c r="NH28" s="33"/>
      <c r="NI28" s="33"/>
    </row>
    <row r="29" spans="1:373" s="34" customFormat="1" ht="14.4" outlineLevel="1" x14ac:dyDescent="0.2">
      <c r="A29" s="1048"/>
      <c r="B29" s="18">
        <v>3194</v>
      </c>
      <c r="C29" s="1051"/>
      <c r="D29" s="49">
        <v>242</v>
      </c>
      <c r="E29" s="27" t="s">
        <v>30</v>
      </c>
      <c r="F29" s="25"/>
      <c r="G29" s="84">
        <v>15.874282316889012</v>
      </c>
      <c r="H29" s="33" t="e">
        <f>H27/(IFERROR(VLOOKUP($B19,#REF!,4,FALSE),"")/30)</f>
        <v>#VALUE!</v>
      </c>
      <c r="I29" s="33" t="e">
        <f>I27/(IFERROR(VLOOKUP($B19,#REF!,4,FALSE),"")/30)</f>
        <v>#VALUE!</v>
      </c>
      <c r="J29" s="33" t="e">
        <f>J27/(IFERROR(VLOOKUP($B19,#REF!,4,FALSE),"")/30)</f>
        <v>#VALUE!</v>
      </c>
      <c r="K29" s="33" t="e">
        <f>K27/(IFERROR(VLOOKUP($B19,#REF!,4,FALSE),"")/30)</f>
        <v>#VALUE!</v>
      </c>
      <c r="L29" s="33" t="e">
        <f>L27/(IFERROR(VLOOKUP($B19,#REF!,4,FALSE),"")/30)</f>
        <v>#VALUE!</v>
      </c>
      <c r="M29" s="33" t="e">
        <f>M27/(IFERROR(VLOOKUP($B19,#REF!,4,FALSE),"")/30)</f>
        <v>#VALUE!</v>
      </c>
      <c r="N29" s="33" t="e">
        <f>N27/(IFERROR(VLOOKUP($B19,#REF!,4,FALSE),"")/30)</f>
        <v>#VALUE!</v>
      </c>
      <c r="O29" s="33" t="e">
        <f>O27/(IFERROR(VLOOKUP($B19,#REF!,4,FALSE),"")/30)</f>
        <v>#VALUE!</v>
      </c>
      <c r="P29" s="33" t="e">
        <f>P27/(IFERROR(VLOOKUP($B19,#REF!,4,FALSE),"")/30)</f>
        <v>#VALUE!</v>
      </c>
      <c r="Q29" s="33" t="e">
        <f>Q27/(IFERROR(VLOOKUP($B19,#REF!,4,FALSE),"")/30)</f>
        <v>#VALUE!</v>
      </c>
      <c r="R29" s="33" t="e">
        <f>R27/(IFERROR(VLOOKUP($B19,#REF!,4,FALSE),"")/30)</f>
        <v>#VALUE!</v>
      </c>
      <c r="S29" s="33" t="e">
        <f>S27/(IFERROR(VLOOKUP($B19,#REF!,4,FALSE),"")/30)</f>
        <v>#VALUE!</v>
      </c>
      <c r="T29" s="33" t="e">
        <f>T27/(IFERROR(VLOOKUP($B19,#REF!,4,FALSE),"")/30)</f>
        <v>#VALUE!</v>
      </c>
      <c r="U29" s="33" t="e">
        <f>U27/(IFERROR(VLOOKUP($B19,#REF!,4,FALSE),"")/30)</f>
        <v>#VALUE!</v>
      </c>
      <c r="V29" s="33" t="e">
        <f>V27/(IFERROR(VLOOKUP($B19,#REF!,4,FALSE),"")/30)</f>
        <v>#VALUE!</v>
      </c>
      <c r="W29" s="33" t="e">
        <f>W27/(IFERROR(VLOOKUP($B19,#REF!,4,FALSE),"")/30)</f>
        <v>#VALUE!</v>
      </c>
      <c r="X29" s="33" t="e">
        <f>X27/(IFERROR(VLOOKUP($B19,#REF!,4,FALSE),"")/30)</f>
        <v>#VALUE!</v>
      </c>
      <c r="Y29" s="33" t="e">
        <f>Y27/(IFERROR(VLOOKUP($B19,#REF!,4,FALSE),"")/30)</f>
        <v>#VALUE!</v>
      </c>
      <c r="Z29" s="33" t="e">
        <f>Z27/(IFERROR(VLOOKUP($B19,#REF!,4,FALSE),"")/30)</f>
        <v>#VALUE!</v>
      </c>
      <c r="AA29" s="33" t="e">
        <f>AA27/(IFERROR(VLOOKUP($B19,#REF!,4,FALSE),"")/30)</f>
        <v>#VALUE!</v>
      </c>
      <c r="AB29" s="33" t="e">
        <f>AB27/(IFERROR(VLOOKUP($B19,#REF!,4,FALSE),"")/30)</f>
        <v>#VALUE!</v>
      </c>
      <c r="AC29" s="33" t="e">
        <f>AC27/(IFERROR(VLOOKUP($B19,#REF!,4,FALSE),"")/30)</f>
        <v>#VALUE!</v>
      </c>
      <c r="AD29" s="33" t="e">
        <f>AD27/(IFERROR(VLOOKUP($B19,#REF!,4,FALSE),"")/30)</f>
        <v>#VALUE!</v>
      </c>
      <c r="AE29" s="33" t="e">
        <f>AE27/(IFERROR(VLOOKUP($B19,#REF!,4,FALSE),"")/30)</f>
        <v>#VALUE!</v>
      </c>
      <c r="AF29" s="33" t="e">
        <f>AF27/(IFERROR(VLOOKUP($B19,#REF!,4,FALSE),"")/30)</f>
        <v>#VALUE!</v>
      </c>
      <c r="AG29" s="33" t="e">
        <f>AG27/(IFERROR(VLOOKUP($B19,#REF!,4,FALSE),"")/30)</f>
        <v>#VALUE!</v>
      </c>
      <c r="AH29" s="33" t="e">
        <f>AH27/(IFERROR(VLOOKUP($B19,#REF!,4,FALSE),"")/30)</f>
        <v>#VALUE!</v>
      </c>
      <c r="AI29" s="33" t="e">
        <f>AI27/(IFERROR(VLOOKUP($B19,#REF!,4,FALSE),"")/30)</f>
        <v>#VALUE!</v>
      </c>
      <c r="AJ29" s="33" t="e">
        <f>AJ27/(IFERROR(VLOOKUP($B19,#REF!,4,FALSE),"")/30)</f>
        <v>#VALUE!</v>
      </c>
      <c r="AK29" s="33" t="e">
        <f>AK27/(IFERROR(VLOOKUP($B19,#REF!,4,FALSE),"")/30)</f>
        <v>#VALUE!</v>
      </c>
      <c r="AL29" s="33" t="e">
        <f>AL27/(IFERROR(VLOOKUP($B19,#REF!,4,FALSE),"")/30)</f>
        <v>#VALUE!</v>
      </c>
      <c r="AM29" s="33" t="e">
        <f>AM27/(IFERROR(VLOOKUP($B19,#REF!,5,FALSE),"")/30)</f>
        <v>#VALUE!</v>
      </c>
      <c r="AN29" s="33" t="e">
        <f>AN27/(IFERROR(VLOOKUP($B19,#REF!,5,FALSE),"")/30)</f>
        <v>#VALUE!</v>
      </c>
      <c r="AO29" s="33" t="e">
        <f>AO27/(IFERROR(VLOOKUP($B19,#REF!,5,FALSE),"")/30)</f>
        <v>#VALUE!</v>
      </c>
      <c r="AP29" s="33" t="e">
        <f>AP27/(IFERROR(VLOOKUP($B19,#REF!,5,FALSE),"")/30)</f>
        <v>#VALUE!</v>
      </c>
      <c r="AQ29" s="33" t="e">
        <f>AQ27/(IFERROR(VLOOKUP($B19,#REF!,5,FALSE),"")/30)</f>
        <v>#VALUE!</v>
      </c>
      <c r="AR29" s="33" t="e">
        <f>AR27/(IFERROR(VLOOKUP($B19,#REF!,5,FALSE),"")/30)</f>
        <v>#VALUE!</v>
      </c>
      <c r="AS29" s="33" t="e">
        <f>AS27/(IFERROR(VLOOKUP($B19,#REF!,5,FALSE),"")/30)</f>
        <v>#VALUE!</v>
      </c>
      <c r="AT29" s="33" t="e">
        <f>AT27/(IFERROR(VLOOKUP($B19,#REF!,5,FALSE),"")/30)</f>
        <v>#VALUE!</v>
      </c>
      <c r="AU29" s="33" t="e">
        <f>AU27/(IFERROR(VLOOKUP($B19,#REF!,5,FALSE),"")/30)</f>
        <v>#VALUE!</v>
      </c>
      <c r="AV29" s="33" t="e">
        <f>AV27/(IFERROR(VLOOKUP($B19,#REF!,5,FALSE),"")/30)</f>
        <v>#VALUE!</v>
      </c>
      <c r="AW29" s="33" t="e">
        <f>AW27/(IFERROR(VLOOKUP($B19,#REF!,5,FALSE),"")/30)</f>
        <v>#VALUE!</v>
      </c>
      <c r="AX29" s="33" t="e">
        <f>AX27/(IFERROR(VLOOKUP($B19,#REF!,5,FALSE),"")/30)</f>
        <v>#VALUE!</v>
      </c>
      <c r="AY29" s="33" t="e">
        <f>AY27/(IFERROR(VLOOKUP($B19,#REF!,5,FALSE),"")/30)</f>
        <v>#VALUE!</v>
      </c>
      <c r="AZ29" s="33" t="e">
        <f>AZ27/(IFERROR(VLOOKUP($B19,#REF!,5,FALSE),"")/30)</f>
        <v>#VALUE!</v>
      </c>
      <c r="BA29" s="33" t="e">
        <f>BA27/(IFERROR(VLOOKUP($B19,#REF!,5,FALSE),"")/30)</f>
        <v>#VALUE!</v>
      </c>
      <c r="BB29" s="33" t="e">
        <f>BB27/(IFERROR(VLOOKUP($B19,#REF!,5,FALSE),"")/30)</f>
        <v>#VALUE!</v>
      </c>
      <c r="BC29" s="33" t="e">
        <f>BC27/(IFERROR(VLOOKUP($B19,#REF!,5,FALSE),"")/30)</f>
        <v>#VALUE!</v>
      </c>
      <c r="BD29" s="33" t="e">
        <f>BD27/(IFERROR(VLOOKUP($B19,#REF!,5,FALSE),"")/30)</f>
        <v>#VALUE!</v>
      </c>
      <c r="BE29" s="33" t="e">
        <f>BE27/(IFERROR(VLOOKUP($B19,#REF!,5,FALSE),"")/30)</f>
        <v>#VALUE!</v>
      </c>
      <c r="BF29" s="33" t="e">
        <f>BF27/(IFERROR(VLOOKUP($B19,#REF!,5,FALSE),"")/30)</f>
        <v>#VALUE!</v>
      </c>
      <c r="BG29" s="33" t="e">
        <f>BG27/(IFERROR(VLOOKUP($B19,#REF!,5,FALSE),"")/30)</f>
        <v>#VALUE!</v>
      </c>
      <c r="BH29" s="33" t="e">
        <f>BH27/(IFERROR(VLOOKUP($B19,#REF!,5,FALSE),"")/30)</f>
        <v>#VALUE!</v>
      </c>
      <c r="BI29" s="33" t="e">
        <f>BI27/(IFERROR(VLOOKUP($B19,#REF!,5,FALSE),"")/30)</f>
        <v>#VALUE!</v>
      </c>
      <c r="BJ29" s="33" t="e">
        <f>BJ27/(IFERROR(VLOOKUP($B19,#REF!,5,FALSE),"")/30)</f>
        <v>#VALUE!</v>
      </c>
      <c r="BK29" s="33" t="e">
        <f>BK27/(IFERROR(VLOOKUP($B19,#REF!,5,FALSE),"")/30)</f>
        <v>#VALUE!</v>
      </c>
      <c r="BL29" s="33" t="e">
        <f>BL27/(IFERROR(VLOOKUP($B19,#REF!,5,FALSE),"")/30)</f>
        <v>#VALUE!</v>
      </c>
      <c r="BM29" s="33" t="e">
        <f>BM27/(IFERROR(VLOOKUP($B19,#REF!,5,FALSE),"")/30)</f>
        <v>#VALUE!</v>
      </c>
      <c r="BN29" s="33" t="e">
        <f>BN27/(IFERROR(VLOOKUP($B19,#REF!,5,FALSE),"")/30)</f>
        <v>#VALUE!</v>
      </c>
      <c r="BO29" s="33" t="e">
        <f>BO27/(IFERROR(VLOOKUP($B19,#REF!,5,FALSE),"")/30)</f>
        <v>#VALUE!</v>
      </c>
      <c r="BP29" s="33" t="e">
        <f>BP27/(IFERROR(VLOOKUP($B19,#REF!,6,FALSE),"")/30)</f>
        <v>#VALUE!</v>
      </c>
      <c r="BQ29" s="33" t="e">
        <f>BQ27/(IFERROR(VLOOKUP($B19,#REF!,6,FALSE),"")/30)</f>
        <v>#VALUE!</v>
      </c>
      <c r="BR29" s="33" t="e">
        <f>BR27/(IFERROR(VLOOKUP($B19,#REF!,6,FALSE),"")/30)</f>
        <v>#VALUE!</v>
      </c>
      <c r="BS29" s="33" t="e">
        <f>BS27/(IFERROR(VLOOKUP($B19,#REF!,6,FALSE),"")/30)</f>
        <v>#VALUE!</v>
      </c>
      <c r="BT29" s="33" t="e">
        <f>BT27/(IFERROR(VLOOKUP($B19,#REF!,6,FALSE),"")/30)</f>
        <v>#VALUE!</v>
      </c>
      <c r="BU29" s="33" t="e">
        <f>BU27/(IFERROR(VLOOKUP($B19,#REF!,6,FALSE),"")/30)</f>
        <v>#VALUE!</v>
      </c>
      <c r="BV29" s="33" t="e">
        <f>BV27/(IFERROR(VLOOKUP($B19,#REF!,6,FALSE),"")/30)</f>
        <v>#VALUE!</v>
      </c>
      <c r="BW29" s="33" t="e">
        <f>BW27/(IFERROR(VLOOKUP($B19,#REF!,6,FALSE),"")/30)</f>
        <v>#VALUE!</v>
      </c>
      <c r="BX29" s="33" t="e">
        <f>BX27/(IFERROR(VLOOKUP($B19,#REF!,6,FALSE),"")/30)</f>
        <v>#VALUE!</v>
      </c>
      <c r="BY29" s="33" t="e">
        <f>BY27/(IFERROR(VLOOKUP($B19,#REF!,6,FALSE),"")/30)</f>
        <v>#VALUE!</v>
      </c>
      <c r="BZ29" s="33" t="e">
        <f>BZ27/(IFERROR(VLOOKUP($B19,#REF!,6,FALSE),"")/30)</f>
        <v>#VALUE!</v>
      </c>
      <c r="CA29" s="33" t="e">
        <f>CA27/(IFERROR(VLOOKUP($B19,#REF!,6,FALSE),"")/30)</f>
        <v>#VALUE!</v>
      </c>
      <c r="CB29" s="33" t="e">
        <f>CB27/(IFERROR(VLOOKUP($B19,#REF!,6,FALSE),"")/30)</f>
        <v>#VALUE!</v>
      </c>
      <c r="CC29" s="33" t="e">
        <f>CC27/(IFERROR(VLOOKUP($B19,#REF!,6,FALSE),"")/30)</f>
        <v>#VALUE!</v>
      </c>
      <c r="CD29" s="33" t="e">
        <f>CD27/(IFERROR(VLOOKUP($B19,#REF!,6,FALSE),"")/30)</f>
        <v>#VALUE!</v>
      </c>
      <c r="CE29" s="33" t="e">
        <f>CE27/(IFERROR(VLOOKUP($B19,#REF!,6,FALSE),"")/30)</f>
        <v>#VALUE!</v>
      </c>
      <c r="CF29" s="33" t="e">
        <f>CF27/(IFERROR(VLOOKUP($B19,#REF!,6,FALSE),"")/30)</f>
        <v>#VALUE!</v>
      </c>
      <c r="CG29" s="33" t="e">
        <f>CG27/(IFERROR(VLOOKUP($B19,#REF!,6,FALSE),"")/30)</f>
        <v>#VALUE!</v>
      </c>
      <c r="CH29" s="33" t="e">
        <f>CH27/(IFERROR(VLOOKUP($B19,#REF!,6,FALSE),"")/30)</f>
        <v>#VALUE!</v>
      </c>
      <c r="CI29" s="33" t="e">
        <f>CI27/(IFERROR(VLOOKUP($B19,#REF!,6,FALSE),"")/30)</f>
        <v>#VALUE!</v>
      </c>
      <c r="CJ29" s="33" t="e">
        <f>CJ27/(IFERROR(VLOOKUP($B19,#REF!,6,FALSE),"")/30)</f>
        <v>#VALUE!</v>
      </c>
      <c r="CK29" s="33" t="e">
        <f>CK27/(IFERROR(VLOOKUP($B19,#REF!,6,FALSE),"")/30)</f>
        <v>#VALUE!</v>
      </c>
      <c r="CL29" s="33" t="e">
        <f>CL27/(IFERROR(VLOOKUP($B19,#REF!,6,FALSE),"")/30)</f>
        <v>#VALUE!</v>
      </c>
      <c r="CM29" s="33" t="e">
        <f>CM27/(IFERROR(VLOOKUP($B19,#REF!,6,FALSE),"")/30)</f>
        <v>#VALUE!</v>
      </c>
      <c r="CN29" s="33" t="e">
        <f>CN27/(IFERROR(VLOOKUP($B19,#REF!,6,FALSE),"")/30)</f>
        <v>#VALUE!</v>
      </c>
      <c r="CO29" s="33" t="e">
        <f>CO27/(IFERROR(VLOOKUP($B19,#REF!,6,FALSE),"")/30)</f>
        <v>#VALUE!</v>
      </c>
      <c r="CP29" s="33" t="e">
        <f>CP27/(IFERROR(VLOOKUP($B19,#REF!,6,FALSE),"")/30)</f>
        <v>#VALUE!</v>
      </c>
      <c r="CQ29" s="33" t="e">
        <f>CQ27/(IFERROR(VLOOKUP($B19,#REF!,6,FALSE),"")/30)</f>
        <v>#VALUE!</v>
      </c>
      <c r="CR29" s="33" t="e">
        <f>CR27/(IFERROR(VLOOKUP($B19,#REF!,6,FALSE),"")/30)</f>
        <v>#VALUE!</v>
      </c>
      <c r="CS29" s="33" t="e">
        <f>CS27/(IFERROR(VLOOKUP($B19,#REF!,6,FALSE),"")/30)</f>
        <v>#VALUE!</v>
      </c>
      <c r="CT29" s="33" t="e">
        <f>CT27/(IFERROR(VLOOKUP($B19,#REF!,6,FALSE),"")/30)</f>
        <v>#VALUE!</v>
      </c>
      <c r="CU29" s="33" t="e">
        <f>CU27/(VLOOKUP($B19,#REF!,7,FALSE)/30)</f>
        <v>#VALUE!</v>
      </c>
      <c r="CV29" s="33" t="e">
        <f>CV27/(VLOOKUP($B19,#REF!,7,FALSE)/30)</f>
        <v>#VALUE!</v>
      </c>
      <c r="CW29" s="33" t="e">
        <f>CW27/(VLOOKUP($B19,#REF!,7,FALSE)/30)</f>
        <v>#VALUE!</v>
      </c>
      <c r="CX29" s="33" t="e">
        <f>CX27/(VLOOKUP($B19,#REF!,7,FALSE)/30)</f>
        <v>#VALUE!</v>
      </c>
      <c r="CY29" s="33" t="e">
        <f>CY27/(VLOOKUP($B19,#REF!,7,FALSE)/30)</f>
        <v>#VALUE!</v>
      </c>
      <c r="CZ29" s="33" t="e">
        <f>CZ27/(VLOOKUP($B19,#REF!,7,FALSE)/30)</f>
        <v>#VALUE!</v>
      </c>
      <c r="DA29" s="33" t="e">
        <f>DA27/(VLOOKUP($B19,#REF!,7,FALSE)/30)</f>
        <v>#VALUE!</v>
      </c>
      <c r="DB29" s="33" t="e">
        <f>DB27/(VLOOKUP($B19,#REF!,7,FALSE)/30)</f>
        <v>#VALUE!</v>
      </c>
      <c r="DC29" s="33" t="e">
        <f>DC27/(VLOOKUP($B19,#REF!,7,FALSE)/30)</f>
        <v>#VALUE!</v>
      </c>
      <c r="DD29" s="33" t="e">
        <f>DD27/(VLOOKUP($B19,#REF!,7,FALSE)/30)</f>
        <v>#VALUE!</v>
      </c>
      <c r="DE29" s="33" t="e">
        <f>DE27/(VLOOKUP($B19,#REF!,7,FALSE)/30)</f>
        <v>#VALUE!</v>
      </c>
      <c r="DF29" s="33" t="e">
        <f>DF27/(VLOOKUP($B19,#REF!,7,FALSE)/30)</f>
        <v>#VALUE!</v>
      </c>
      <c r="DG29" s="33" t="e">
        <f>DG27/(VLOOKUP($B19,#REF!,7,FALSE)/30)</f>
        <v>#VALUE!</v>
      </c>
      <c r="DH29" s="33" t="e">
        <f>DH27/(VLOOKUP($B19,#REF!,7,FALSE)/30)</f>
        <v>#VALUE!</v>
      </c>
      <c r="DI29" s="33" t="e">
        <f>DI27/(VLOOKUP($B19,#REF!,7,FALSE)/30)</f>
        <v>#VALUE!</v>
      </c>
      <c r="DJ29" s="33" t="e">
        <f>DJ27/(VLOOKUP($B19,#REF!,7,FALSE)/30)</f>
        <v>#VALUE!</v>
      </c>
      <c r="DK29" s="33" t="e">
        <f>DK27/(VLOOKUP($B19,#REF!,7,FALSE)/30)</f>
        <v>#VALUE!</v>
      </c>
      <c r="DL29" s="33" t="e">
        <f>DL27/(VLOOKUP($B19,#REF!,7,FALSE)/30)</f>
        <v>#VALUE!</v>
      </c>
      <c r="DM29" s="33" t="e">
        <f>DM27/(VLOOKUP($B19,#REF!,7,FALSE)/30)</f>
        <v>#VALUE!</v>
      </c>
      <c r="DN29" s="33" t="e">
        <f>DN27/(VLOOKUP($B19,#REF!,7,FALSE)/30)</f>
        <v>#VALUE!</v>
      </c>
      <c r="DO29" s="33" t="e">
        <f>DO27/(VLOOKUP($B19,#REF!,7,FALSE)/30)</f>
        <v>#VALUE!</v>
      </c>
      <c r="DP29" s="33" t="e">
        <f>DP27/(VLOOKUP($B19,#REF!,7,FALSE)/30)</f>
        <v>#VALUE!</v>
      </c>
      <c r="DQ29" s="33" t="e">
        <f>DQ27/(VLOOKUP($B19,#REF!,7,FALSE)/30)</f>
        <v>#VALUE!</v>
      </c>
      <c r="DR29" s="33" t="e">
        <f>DR27/(VLOOKUP($B19,#REF!,7,FALSE)/30)</f>
        <v>#VALUE!</v>
      </c>
      <c r="DS29" s="33" t="e">
        <f>DS27/(VLOOKUP($B19,#REF!,7,FALSE)/30)</f>
        <v>#VALUE!</v>
      </c>
      <c r="DT29" s="33" t="e">
        <f>DT27/(VLOOKUP($B19,#REF!,7,FALSE)/30)</f>
        <v>#VALUE!</v>
      </c>
      <c r="DU29" s="33" t="e">
        <f>DU27/(VLOOKUP($B19,#REF!,7,FALSE)/30)</f>
        <v>#VALUE!</v>
      </c>
      <c r="DV29" s="33" t="e">
        <f>DV27/(VLOOKUP($B19,#REF!,7,FALSE)/30)</f>
        <v>#VALUE!</v>
      </c>
      <c r="DW29" s="33" t="e">
        <f>DW27/(VLOOKUP($B19,#REF!,7,FALSE)/30)</f>
        <v>#VALUE!</v>
      </c>
      <c r="DX29" s="33" t="e">
        <f>DX27/(VLOOKUP($B19,#REF!,7,FALSE)/30)</f>
        <v>#VALUE!</v>
      </c>
      <c r="DY29" s="33" t="e">
        <f>DY27/(VLOOKUP($B19,#REF!,8,FALSE)/30)</f>
        <v>#VALUE!</v>
      </c>
      <c r="DZ29" s="33" t="e">
        <f>DZ27/(VLOOKUP($B19,#REF!,8,FALSE)/30)</f>
        <v>#VALUE!</v>
      </c>
      <c r="EA29" s="33" t="e">
        <f>EA27/(VLOOKUP($B19,#REF!,8,FALSE)/30)</f>
        <v>#VALUE!</v>
      </c>
      <c r="EB29" s="33" t="e">
        <f>EB27/(VLOOKUP($B19,#REF!,8,FALSE)/30)</f>
        <v>#VALUE!</v>
      </c>
      <c r="EC29" s="33" t="e">
        <f>EC27/(VLOOKUP($B19,#REF!,8,FALSE)/30)</f>
        <v>#VALUE!</v>
      </c>
      <c r="ED29" s="33" t="e">
        <f>ED27/(VLOOKUP($B19,#REF!,8,FALSE)/30)</f>
        <v>#VALUE!</v>
      </c>
      <c r="EE29" s="33" t="e">
        <f>EE27/(VLOOKUP($B19,#REF!,8,FALSE)/30)</f>
        <v>#VALUE!</v>
      </c>
      <c r="EF29" s="33" t="e">
        <f>EF27/(VLOOKUP($B19,#REF!,8,FALSE)/30)</f>
        <v>#VALUE!</v>
      </c>
      <c r="EG29" s="33" t="e">
        <f>EG27/(VLOOKUP($B19,#REF!,8,FALSE)/30)</f>
        <v>#VALUE!</v>
      </c>
      <c r="EH29" s="33" t="e">
        <f>EH27/(VLOOKUP($B19,#REF!,8,FALSE)/30)</f>
        <v>#VALUE!</v>
      </c>
      <c r="EI29" s="33" t="e">
        <f>EI27/(VLOOKUP($B19,#REF!,8,FALSE)/30)</f>
        <v>#VALUE!</v>
      </c>
      <c r="EJ29" s="33" t="e">
        <f>EJ27/(VLOOKUP($B19,#REF!,8,FALSE)/30)</f>
        <v>#VALUE!</v>
      </c>
      <c r="EK29" s="33" t="e">
        <f>EK27/(VLOOKUP($B19,#REF!,8,FALSE)/30)</f>
        <v>#VALUE!</v>
      </c>
      <c r="EL29" s="33" t="e">
        <f>EL27/(VLOOKUP($B19,#REF!,8,FALSE)/30)</f>
        <v>#VALUE!</v>
      </c>
      <c r="EM29" s="33" t="e">
        <f>EM27/(VLOOKUP($B19,#REF!,8,FALSE)/30)</f>
        <v>#VALUE!</v>
      </c>
      <c r="EN29" s="33" t="e">
        <f>EN27/(VLOOKUP($B19,#REF!,8,FALSE)/30)</f>
        <v>#VALUE!</v>
      </c>
      <c r="EO29" s="33" t="e">
        <f>EO27/(VLOOKUP($B19,#REF!,8,FALSE)/30)</f>
        <v>#VALUE!</v>
      </c>
      <c r="EP29" s="33" t="e">
        <f>EP27/(VLOOKUP($B19,#REF!,8,FALSE)/30)</f>
        <v>#VALUE!</v>
      </c>
      <c r="EQ29" s="33" t="e">
        <f>EQ27/(VLOOKUP($B19,#REF!,8,FALSE)/30)</f>
        <v>#VALUE!</v>
      </c>
      <c r="ER29" s="33" t="e">
        <f>ER27/(VLOOKUP($B19,#REF!,8,FALSE)/30)</f>
        <v>#VALUE!</v>
      </c>
      <c r="ES29" s="33" t="e">
        <f>ES27/(VLOOKUP($B19,#REF!,8,FALSE)/30)</f>
        <v>#VALUE!</v>
      </c>
      <c r="ET29" s="33" t="e">
        <f>ET27/(VLOOKUP($B19,#REF!,8,FALSE)/30)</f>
        <v>#VALUE!</v>
      </c>
      <c r="EU29" s="33" t="e">
        <f>EU27/(VLOOKUP($B19,#REF!,8,FALSE)/30)</f>
        <v>#VALUE!</v>
      </c>
      <c r="EV29" s="33" t="e">
        <f>EV27/(VLOOKUP($B19,#REF!,8,FALSE)/30)</f>
        <v>#VALUE!</v>
      </c>
      <c r="EW29" s="33" t="e">
        <f>EW27/(VLOOKUP($B19,#REF!,8,FALSE)/30)</f>
        <v>#VALUE!</v>
      </c>
      <c r="EX29" s="33" t="e">
        <f>EX27/(VLOOKUP($B19,#REF!,8,FALSE)/30)</f>
        <v>#VALUE!</v>
      </c>
      <c r="EY29" s="33" t="e">
        <f>EY27/(VLOOKUP($B19,#REF!,8,FALSE)/30)</f>
        <v>#VALUE!</v>
      </c>
      <c r="EZ29" s="33" t="e">
        <f>EZ27/(VLOOKUP($B19,#REF!,8,FALSE)/30)</f>
        <v>#VALUE!</v>
      </c>
      <c r="FA29" s="33" t="e">
        <f>FA27/(VLOOKUP($B19,#REF!,8,FALSE)/30)</f>
        <v>#VALUE!</v>
      </c>
      <c r="FB29" s="33" t="e">
        <f>FB27/(VLOOKUP($B19,#REF!,8,FALSE)/30)</f>
        <v>#VALUE!</v>
      </c>
      <c r="FC29" s="33" t="e">
        <f>FC27/(VLOOKUP($B19,#REF!,8,FALSE)/30)</f>
        <v>#VALUE!</v>
      </c>
      <c r="FD29" s="33" t="e">
        <f>FD27/(VLOOKUP($B19,#REF!,9,FALSE)/30)</f>
        <v>#VALUE!</v>
      </c>
      <c r="FE29" s="33" t="e">
        <f>FE27/(VLOOKUP($B19,#REF!,9,FALSE)/30)</f>
        <v>#VALUE!</v>
      </c>
      <c r="FF29" s="33" t="e">
        <f>FF27/(VLOOKUP($B19,#REF!,9,FALSE)/30)</f>
        <v>#VALUE!</v>
      </c>
      <c r="FG29" s="33" t="e">
        <f>FG27/(VLOOKUP($B19,#REF!,9,FALSE)/30)</f>
        <v>#VALUE!</v>
      </c>
      <c r="FH29" s="33" t="e">
        <f>FH27/(VLOOKUP($B19,#REF!,9,FALSE)/30)</f>
        <v>#VALUE!</v>
      </c>
      <c r="FI29" s="33" t="e">
        <f>FI27/(VLOOKUP($B19,#REF!,9,FALSE)/30)</f>
        <v>#VALUE!</v>
      </c>
      <c r="FJ29" s="33" t="e">
        <f>FJ27/(VLOOKUP($B19,#REF!,9,FALSE)/30)</f>
        <v>#VALUE!</v>
      </c>
      <c r="FK29" s="33" t="e">
        <f>FK27/(VLOOKUP($B19,#REF!,9,FALSE)/30)</f>
        <v>#VALUE!</v>
      </c>
      <c r="FL29" s="33" t="e">
        <f>FL27/(VLOOKUP($B19,#REF!,9,FALSE)/30)</f>
        <v>#VALUE!</v>
      </c>
      <c r="FM29" s="33" t="e">
        <f>FM27/(VLOOKUP($B19,#REF!,9,FALSE)/30)</f>
        <v>#VALUE!</v>
      </c>
      <c r="FN29" s="33" t="e">
        <f>FN27/(VLOOKUP($B19,#REF!,9,FALSE)/30)</f>
        <v>#VALUE!</v>
      </c>
      <c r="FO29" s="33" t="e">
        <f>FO27/(VLOOKUP($B19,#REF!,9,FALSE)/30)</f>
        <v>#VALUE!</v>
      </c>
      <c r="FP29" s="33" t="e">
        <f>FP27/(VLOOKUP($B19,#REF!,9,FALSE)/30)</f>
        <v>#VALUE!</v>
      </c>
      <c r="FQ29" s="33" t="e">
        <f>FQ27/(VLOOKUP($B19,#REF!,9,FALSE)/30)</f>
        <v>#VALUE!</v>
      </c>
      <c r="FR29" s="33" t="e">
        <f>FR27/(VLOOKUP($B19,#REF!,9,FALSE)/30)</f>
        <v>#VALUE!</v>
      </c>
      <c r="FS29" s="33" t="e">
        <f>FS27/(VLOOKUP($B19,#REF!,9,FALSE)/30)</f>
        <v>#VALUE!</v>
      </c>
      <c r="FT29" s="33" t="e">
        <f>FT27/(VLOOKUP($B19,#REF!,9,FALSE)/30)</f>
        <v>#VALUE!</v>
      </c>
      <c r="FU29" s="33" t="e">
        <f>FU27/(VLOOKUP($B19,#REF!,9,FALSE)/30)</f>
        <v>#VALUE!</v>
      </c>
      <c r="FV29" s="33" t="e">
        <f>FV27/(VLOOKUP($B19,#REF!,9,FALSE)/30)</f>
        <v>#VALUE!</v>
      </c>
      <c r="FW29" s="33" t="e">
        <f>FW27/(VLOOKUP($B19,#REF!,9,FALSE)/30)</f>
        <v>#VALUE!</v>
      </c>
      <c r="FX29" s="33" t="e">
        <f>FX27/(VLOOKUP($B19,#REF!,9,FALSE)/30)</f>
        <v>#VALUE!</v>
      </c>
      <c r="FY29" s="33" t="e">
        <f>FY27/(VLOOKUP($B19,#REF!,9,FALSE)/30)</f>
        <v>#VALUE!</v>
      </c>
      <c r="FZ29" s="33" t="e">
        <f>FZ27/(VLOOKUP($B19,#REF!,9,FALSE)/30)</f>
        <v>#VALUE!</v>
      </c>
      <c r="GA29" s="33" t="e">
        <f>GA27/(VLOOKUP($B19,#REF!,9,FALSE)/30)</f>
        <v>#VALUE!</v>
      </c>
      <c r="GB29" s="33" t="e">
        <f>GB27/(VLOOKUP($B19,#REF!,9,FALSE)/30)</f>
        <v>#VALUE!</v>
      </c>
      <c r="GC29" s="33" t="e">
        <f>GC27/(VLOOKUP($B19,#REF!,9,FALSE)/30)</f>
        <v>#VALUE!</v>
      </c>
      <c r="GD29" s="33" t="e">
        <f>GD27/(VLOOKUP($B19,#REF!,9,FALSE)/30)</f>
        <v>#VALUE!</v>
      </c>
      <c r="GE29" s="33" t="e">
        <f>GE27/(VLOOKUP($B19,#REF!,9,FALSE)/30)</f>
        <v>#VALUE!</v>
      </c>
      <c r="GF29" s="33" t="e">
        <f>GF27/(VLOOKUP($B19,#REF!,9,FALSE)/30)</f>
        <v>#VALUE!</v>
      </c>
      <c r="GG29" s="33" t="e">
        <f>GG27/(VLOOKUP($B19,#REF!,9,FALSE)/30)</f>
        <v>#VALUE!</v>
      </c>
      <c r="GH29" s="33" t="e">
        <f>GH27/(VLOOKUP($B19,#REF!,10,FALSE)/30)</f>
        <v>#VALUE!</v>
      </c>
      <c r="GI29" s="33" t="e">
        <f>GI27/(VLOOKUP($B19,#REF!,10,FALSE)/30)</f>
        <v>#VALUE!</v>
      </c>
      <c r="GJ29" s="33" t="e">
        <f>GJ27/(VLOOKUP($B19,#REF!,10,FALSE)/30)</f>
        <v>#VALUE!</v>
      </c>
      <c r="GK29" s="33" t="e">
        <f>GK27/(VLOOKUP($B19,#REF!,10,FALSE)/30)</f>
        <v>#VALUE!</v>
      </c>
      <c r="GL29" s="33" t="e">
        <f>GL27/(VLOOKUP($B19,#REF!,10,FALSE)/30)</f>
        <v>#VALUE!</v>
      </c>
      <c r="GM29" s="33" t="e">
        <f>GM27/(VLOOKUP($B19,#REF!,10,FALSE)/30)</f>
        <v>#VALUE!</v>
      </c>
      <c r="GN29" s="33" t="e">
        <f>GN27/(VLOOKUP($B19,#REF!,10,FALSE)/30)</f>
        <v>#VALUE!</v>
      </c>
      <c r="GO29" s="33" t="e">
        <f>GO27/(VLOOKUP($B19,#REF!,10,FALSE)/30)</f>
        <v>#VALUE!</v>
      </c>
      <c r="GP29" s="33" t="e">
        <f>GP27/(VLOOKUP($B19,#REF!,10,FALSE)/30)</f>
        <v>#VALUE!</v>
      </c>
      <c r="GQ29" s="33" t="e">
        <f>GQ27/(VLOOKUP($B19,#REF!,10,FALSE)/30)</f>
        <v>#VALUE!</v>
      </c>
      <c r="GR29" s="33" t="e">
        <f>GR27/(VLOOKUP($B19,#REF!,10,FALSE)/30)</f>
        <v>#VALUE!</v>
      </c>
      <c r="GS29" s="33" t="e">
        <f>GS27/(VLOOKUP($B19,#REF!,10,FALSE)/30)</f>
        <v>#VALUE!</v>
      </c>
      <c r="GT29" s="33" t="e">
        <f>GT27/(VLOOKUP($B19,#REF!,10,FALSE)/30)</f>
        <v>#VALUE!</v>
      </c>
      <c r="GU29" s="33" t="e">
        <f>GU27/(VLOOKUP($B19,#REF!,10,FALSE)/30)</f>
        <v>#VALUE!</v>
      </c>
      <c r="GV29" s="33" t="e">
        <f>GV27/(VLOOKUP($B19,#REF!,10,FALSE)/30)</f>
        <v>#VALUE!</v>
      </c>
      <c r="GW29" s="33" t="e">
        <f>GW27/(VLOOKUP($B19,#REF!,10,FALSE)/30)</f>
        <v>#VALUE!</v>
      </c>
      <c r="GX29" s="33" t="e">
        <f>GX27/(VLOOKUP($B19,#REF!,10,FALSE)/30)</f>
        <v>#VALUE!</v>
      </c>
      <c r="GY29" s="33" t="e">
        <f>GY27/(VLOOKUP($B19,#REF!,10,FALSE)/30)</f>
        <v>#VALUE!</v>
      </c>
      <c r="GZ29" s="33" t="e">
        <f>GZ27/(VLOOKUP($B19,#REF!,10,FALSE)/30)</f>
        <v>#VALUE!</v>
      </c>
      <c r="HA29" s="33" t="e">
        <f>HA27/(VLOOKUP($B19,#REF!,10,FALSE)/30)</f>
        <v>#VALUE!</v>
      </c>
      <c r="HB29" s="33" t="e">
        <f>HB27/(VLOOKUP($B19,#REF!,10,FALSE)/30)</f>
        <v>#VALUE!</v>
      </c>
      <c r="HC29" s="33" t="e">
        <f>HC27/(VLOOKUP($B19,#REF!,10,FALSE)/30)</f>
        <v>#VALUE!</v>
      </c>
      <c r="HD29" s="33" t="e">
        <f>HD27/(VLOOKUP($B19,#REF!,10,FALSE)/30)</f>
        <v>#VALUE!</v>
      </c>
      <c r="HE29" s="33" t="e">
        <f>HE27/(VLOOKUP($B19,#REF!,10,FALSE)/30)</f>
        <v>#VALUE!</v>
      </c>
      <c r="HF29" s="33" t="e">
        <f>HF27/(VLOOKUP($B19,#REF!,10,FALSE)/30)</f>
        <v>#VALUE!</v>
      </c>
      <c r="HG29" s="33" t="e">
        <f>HG27/(VLOOKUP($B19,#REF!,10,FALSE)/30)</f>
        <v>#VALUE!</v>
      </c>
      <c r="HH29" s="33" t="e">
        <f>HH27/(VLOOKUP($B19,#REF!,10,FALSE)/30)</f>
        <v>#VALUE!</v>
      </c>
      <c r="HI29" s="33" t="e">
        <f>HI27/(VLOOKUP($B19,#REF!,10,FALSE)/30)</f>
        <v>#VALUE!</v>
      </c>
      <c r="HJ29" s="33" t="e">
        <f>HJ27/(VLOOKUP($B19,#REF!,10,FALSE)/30)</f>
        <v>#VALUE!</v>
      </c>
      <c r="HK29" s="33" t="e">
        <f>HK27/(VLOOKUP($B19,#REF!,10,FALSE)/30)</f>
        <v>#VALUE!</v>
      </c>
      <c r="HL29" s="33" t="e">
        <f>HL27/(VLOOKUP($B19,#REF!,10,FALSE)/30)</f>
        <v>#VALUE!</v>
      </c>
      <c r="HM29" s="33" t="e">
        <f>HM27/(VLOOKUP($B19,#REF!,11,FALSE)/30)</f>
        <v>#VALUE!</v>
      </c>
      <c r="HN29" s="33" t="e">
        <f>HN27/(VLOOKUP($B19,#REF!,11,FALSE)/30)</f>
        <v>#VALUE!</v>
      </c>
      <c r="HO29" s="33" t="e">
        <f>HO27/(VLOOKUP($B19,#REF!,11,FALSE)/30)</f>
        <v>#VALUE!</v>
      </c>
      <c r="HP29" s="33" t="e">
        <f>HP27/(VLOOKUP($B19,#REF!,11,FALSE)/30)</f>
        <v>#VALUE!</v>
      </c>
      <c r="HQ29" s="33" t="e">
        <f>HQ27/(VLOOKUP($B19,#REF!,11,FALSE)/30)</f>
        <v>#VALUE!</v>
      </c>
      <c r="HR29" s="33" t="e">
        <f>HR27/(VLOOKUP($B19,#REF!,11,FALSE)/30)</f>
        <v>#VALUE!</v>
      </c>
      <c r="HS29" s="33" t="e">
        <f>HS27/(VLOOKUP($B19,#REF!,11,FALSE)/30)</f>
        <v>#VALUE!</v>
      </c>
      <c r="HT29" s="33" t="e">
        <f>HT27/(VLOOKUP($B19,#REF!,11,FALSE)/30)</f>
        <v>#VALUE!</v>
      </c>
      <c r="HU29" s="33" t="e">
        <f>HU27/(VLOOKUP($B19,#REF!,11,FALSE)/30)</f>
        <v>#VALUE!</v>
      </c>
      <c r="HV29" s="33" t="e">
        <f>HV27/(VLOOKUP($B19,#REF!,11,FALSE)/30)</f>
        <v>#VALUE!</v>
      </c>
      <c r="HW29" s="33" t="e">
        <f>HW27/(VLOOKUP($B19,#REF!,11,FALSE)/30)</f>
        <v>#VALUE!</v>
      </c>
      <c r="HX29" s="33" t="e">
        <f>HX27/(VLOOKUP($B19,#REF!,11,FALSE)/30)</f>
        <v>#VALUE!</v>
      </c>
      <c r="HY29" s="33" t="e">
        <f>HY27/(VLOOKUP($B19,#REF!,11,FALSE)/30)</f>
        <v>#VALUE!</v>
      </c>
      <c r="HZ29" s="33" t="e">
        <f>HZ27/(VLOOKUP($B19,#REF!,11,FALSE)/30)</f>
        <v>#VALUE!</v>
      </c>
      <c r="IA29" s="33" t="e">
        <f>IA27/(VLOOKUP($B19,#REF!,11,FALSE)/30)</f>
        <v>#VALUE!</v>
      </c>
      <c r="IB29" s="33" t="e">
        <f>IB27/(VLOOKUP($B19,#REF!,11,FALSE)/30)</f>
        <v>#VALUE!</v>
      </c>
      <c r="IC29" s="33" t="e">
        <f>IC27/(VLOOKUP($B19,#REF!,11,FALSE)/30)</f>
        <v>#VALUE!</v>
      </c>
      <c r="ID29" s="33" t="e">
        <f>ID27/(VLOOKUP($B19,#REF!,11,FALSE)/30)</f>
        <v>#VALUE!</v>
      </c>
      <c r="IE29" s="33" t="e">
        <f>IE27/(VLOOKUP($B19,#REF!,11,FALSE)/30)</f>
        <v>#VALUE!</v>
      </c>
      <c r="IF29" s="33" t="e">
        <f>IF27/(VLOOKUP($B19,#REF!,11,FALSE)/30)</f>
        <v>#VALUE!</v>
      </c>
      <c r="IG29" s="33" t="e">
        <f>IG27/(VLOOKUP($B19,#REF!,11,FALSE)/30)</f>
        <v>#VALUE!</v>
      </c>
      <c r="IH29" s="33" t="e">
        <f>IH27/(VLOOKUP($B19,#REF!,11,FALSE)/30)</f>
        <v>#VALUE!</v>
      </c>
      <c r="II29" s="33" t="e">
        <f>II27/(VLOOKUP($B19,#REF!,11,FALSE)/30)</f>
        <v>#VALUE!</v>
      </c>
      <c r="IJ29" s="33" t="e">
        <f>IJ27/(VLOOKUP($B19,#REF!,11,FALSE)/30)</f>
        <v>#VALUE!</v>
      </c>
      <c r="IK29" s="33" t="e">
        <f>IK27/(VLOOKUP($B19,#REF!,11,FALSE)/30)</f>
        <v>#VALUE!</v>
      </c>
      <c r="IL29" s="33" t="e">
        <f>IL27/(VLOOKUP($B19,#REF!,11,FALSE)/30)</f>
        <v>#VALUE!</v>
      </c>
      <c r="IM29" s="33" t="e">
        <f>IM27/(VLOOKUP($B19,#REF!,11,FALSE)/30)</f>
        <v>#VALUE!</v>
      </c>
      <c r="IN29" s="33" t="e">
        <f>IN27/(VLOOKUP($B19,#REF!,11,FALSE)/30)</f>
        <v>#VALUE!</v>
      </c>
      <c r="IO29" s="33" t="e">
        <f>IO27/(VLOOKUP($B19,#REF!,11,FALSE)/30)</f>
        <v>#VALUE!</v>
      </c>
      <c r="IP29" s="33" t="e">
        <f>IP27/(VLOOKUP($B19,#REF!,11,FALSE)/30)</f>
        <v>#VALUE!</v>
      </c>
      <c r="IQ29" s="33" t="e">
        <f>IQ27/(VLOOKUP($B19,#REF!,11,FALSE)/30)</f>
        <v>#VALUE!</v>
      </c>
      <c r="IR29" s="33" t="e">
        <f>IR27/(VLOOKUP($B19,#REF!,12,FALSE)/30)</f>
        <v>#VALUE!</v>
      </c>
      <c r="IS29" s="33" t="e">
        <f>IS27/(VLOOKUP($B19,#REF!,12,FALSE)/30)</f>
        <v>#VALUE!</v>
      </c>
      <c r="IT29" s="33" t="e">
        <f>IT27/(VLOOKUP($B19,#REF!,12,FALSE)/30)</f>
        <v>#VALUE!</v>
      </c>
      <c r="IU29" s="33" t="e">
        <f>IU27/(VLOOKUP($B19,#REF!,12,FALSE)/30)</f>
        <v>#VALUE!</v>
      </c>
      <c r="IV29" s="33" t="e">
        <f>IV27/(VLOOKUP($B19,#REF!,12,FALSE)/30)</f>
        <v>#VALUE!</v>
      </c>
      <c r="IW29" s="33" t="e">
        <f>IW27/(VLOOKUP($B19,#REF!,12,FALSE)/30)</f>
        <v>#VALUE!</v>
      </c>
      <c r="IX29" s="33" t="e">
        <f>IX27/(VLOOKUP($B19,#REF!,12,FALSE)/30)</f>
        <v>#VALUE!</v>
      </c>
      <c r="IY29" s="33" t="e">
        <f>IY27/(VLOOKUP($B19,#REF!,12,FALSE)/30)</f>
        <v>#VALUE!</v>
      </c>
      <c r="IZ29" s="33" t="e">
        <f>IZ27/(VLOOKUP($B19,#REF!,12,FALSE)/30)</f>
        <v>#VALUE!</v>
      </c>
      <c r="JA29" s="33" t="e">
        <f>JA27/(VLOOKUP($B19,#REF!,12,FALSE)/30)</f>
        <v>#VALUE!</v>
      </c>
      <c r="JB29" s="33" t="e">
        <f>JB27/(VLOOKUP($B19,#REF!,12,FALSE)/30)</f>
        <v>#VALUE!</v>
      </c>
      <c r="JC29" s="33" t="e">
        <f>JC27/(VLOOKUP($B19,#REF!,12,FALSE)/30)</f>
        <v>#VALUE!</v>
      </c>
      <c r="JD29" s="33" t="e">
        <f>JD27/(VLOOKUP($B19,#REF!,12,FALSE)/30)</f>
        <v>#VALUE!</v>
      </c>
      <c r="JE29" s="33" t="e">
        <f>JE27/(VLOOKUP($B19,#REF!,12,FALSE)/30)</f>
        <v>#VALUE!</v>
      </c>
      <c r="JF29" s="33" t="e">
        <f>JF27/(VLOOKUP($B19,#REF!,12,FALSE)/30)</f>
        <v>#VALUE!</v>
      </c>
      <c r="JG29" s="33" t="e">
        <f>JG27/(VLOOKUP($B19,#REF!,12,FALSE)/30)</f>
        <v>#VALUE!</v>
      </c>
      <c r="JH29" s="33" t="e">
        <f>JH27/(VLOOKUP($B19,#REF!,12,FALSE)/30)</f>
        <v>#VALUE!</v>
      </c>
      <c r="JI29" s="33" t="e">
        <f>JI27/(VLOOKUP($B19,#REF!,12,FALSE)/30)</f>
        <v>#VALUE!</v>
      </c>
      <c r="JJ29" s="33" t="e">
        <f>JJ27/(VLOOKUP($B19,#REF!,12,FALSE)/30)</f>
        <v>#VALUE!</v>
      </c>
      <c r="JK29" s="33" t="e">
        <f>JK27/(VLOOKUP($B19,#REF!,12,FALSE)/30)</f>
        <v>#VALUE!</v>
      </c>
      <c r="JL29" s="33" t="e">
        <f>JL27/(VLOOKUP($B19,#REF!,12,FALSE)/30)</f>
        <v>#VALUE!</v>
      </c>
      <c r="JM29" s="33" t="e">
        <f>JM27/(VLOOKUP($B19,#REF!,12,FALSE)/30)</f>
        <v>#VALUE!</v>
      </c>
      <c r="JN29" s="33" t="e">
        <f>JN27/(VLOOKUP($B19,#REF!,12,FALSE)/30)</f>
        <v>#VALUE!</v>
      </c>
      <c r="JO29" s="33" t="e">
        <f>JO27/(VLOOKUP($B19,#REF!,12,FALSE)/30)</f>
        <v>#VALUE!</v>
      </c>
      <c r="JP29" s="33" t="e">
        <f>JP27/(VLOOKUP($B19,#REF!,12,FALSE)/30)</f>
        <v>#VALUE!</v>
      </c>
      <c r="JQ29" s="33" t="e">
        <f>JQ27/(VLOOKUP($B19,#REF!,12,FALSE)/30)</f>
        <v>#VALUE!</v>
      </c>
      <c r="JR29" s="33" t="e">
        <f>JR27/(VLOOKUP($B19,#REF!,12,FALSE)/30)</f>
        <v>#VALUE!</v>
      </c>
      <c r="JS29" s="33" t="e">
        <f>JS27/(VLOOKUP($B19,#REF!,12,FALSE)/30)</f>
        <v>#VALUE!</v>
      </c>
      <c r="JT29" s="33" t="e">
        <f>JT27/(VLOOKUP($B19,#REF!,12,FALSE)/30)</f>
        <v>#VALUE!</v>
      </c>
      <c r="JU29" s="33" t="e">
        <f>JU27/(VLOOKUP($B19,#REF!,12,FALSE)/30)</f>
        <v>#VALUE!</v>
      </c>
      <c r="JV29" s="33" t="e">
        <f>JV27/(VLOOKUP($B19,#REF!,13,FALSE)/30)</f>
        <v>#VALUE!</v>
      </c>
      <c r="JW29" s="33" t="e">
        <f>JW27/(VLOOKUP($B19,#REF!,13,FALSE)/30)</f>
        <v>#VALUE!</v>
      </c>
      <c r="JX29" s="33" t="e">
        <f>JX27/(VLOOKUP($B19,#REF!,13,FALSE)/30)</f>
        <v>#VALUE!</v>
      </c>
      <c r="JY29" s="33" t="e">
        <f>JY27/(VLOOKUP($B19,#REF!,13,FALSE)/30)</f>
        <v>#VALUE!</v>
      </c>
      <c r="JZ29" s="33" t="e">
        <f>JZ27/(VLOOKUP($B19,#REF!,13,FALSE)/30)</f>
        <v>#VALUE!</v>
      </c>
      <c r="KA29" s="33" t="e">
        <f>KA27/(VLOOKUP($B19,#REF!,13,FALSE)/30)</f>
        <v>#VALUE!</v>
      </c>
      <c r="KB29" s="33" t="e">
        <f>KB27/(VLOOKUP($B19,#REF!,13,FALSE)/30)</f>
        <v>#VALUE!</v>
      </c>
      <c r="KC29" s="33" t="e">
        <f>KC27/(VLOOKUP($B19,#REF!,13,FALSE)/30)</f>
        <v>#VALUE!</v>
      </c>
      <c r="KD29" s="33" t="e">
        <f>KD27/(VLOOKUP($B19,#REF!,13,FALSE)/30)</f>
        <v>#VALUE!</v>
      </c>
      <c r="KE29" s="33" t="e">
        <f>KE27/(VLOOKUP($B19,#REF!,13,FALSE)/30)</f>
        <v>#VALUE!</v>
      </c>
      <c r="KF29" s="33" t="e">
        <f>KF27/(VLOOKUP($B19,#REF!,13,FALSE)/30)</f>
        <v>#VALUE!</v>
      </c>
      <c r="KG29" s="33" t="e">
        <f>KG27/(VLOOKUP($B19,#REF!,13,FALSE)/30)</f>
        <v>#VALUE!</v>
      </c>
      <c r="KH29" s="33" t="e">
        <f>KH27/(VLOOKUP($B19,#REF!,13,FALSE)/30)</f>
        <v>#VALUE!</v>
      </c>
      <c r="KI29" s="33" t="e">
        <f>KI27/(VLOOKUP($B19,#REF!,13,FALSE)/30)</f>
        <v>#VALUE!</v>
      </c>
      <c r="KJ29" s="33" t="e">
        <f>KJ27/(VLOOKUP($B19,#REF!,13,FALSE)/30)</f>
        <v>#VALUE!</v>
      </c>
      <c r="KK29" s="33" t="e">
        <f>KK27/(VLOOKUP($B19,#REF!,13,FALSE)/30)</f>
        <v>#VALUE!</v>
      </c>
      <c r="KL29" s="33" t="e">
        <f>KL27/(VLOOKUP($B19,#REF!,13,FALSE)/30)</f>
        <v>#VALUE!</v>
      </c>
      <c r="KM29" s="33" t="e">
        <f>KM27/(VLOOKUP($B19,#REF!,13,FALSE)/30)</f>
        <v>#VALUE!</v>
      </c>
      <c r="KN29" s="33" t="e">
        <f>KN27/(VLOOKUP($B19,#REF!,13,FALSE)/30)</f>
        <v>#VALUE!</v>
      </c>
      <c r="KO29" s="33" t="e">
        <f>KO27/(VLOOKUP($B19,#REF!,13,FALSE)/30)</f>
        <v>#VALUE!</v>
      </c>
      <c r="KP29" s="33" t="e">
        <f>KP27/(VLOOKUP($B19,#REF!,13,FALSE)/30)</f>
        <v>#VALUE!</v>
      </c>
      <c r="KQ29" s="33" t="e">
        <f>KQ27/(VLOOKUP($B19,#REF!,13,FALSE)/30)</f>
        <v>#VALUE!</v>
      </c>
      <c r="KR29" s="33" t="e">
        <f>KR27/(VLOOKUP($B19,#REF!,13,FALSE)/30)</f>
        <v>#VALUE!</v>
      </c>
      <c r="KS29" s="33" t="e">
        <f>KS27/(VLOOKUP($B19,#REF!,13,FALSE)/30)</f>
        <v>#VALUE!</v>
      </c>
      <c r="KT29" s="33" t="e">
        <f>KT27/(VLOOKUP($B19,#REF!,13,FALSE)/30)</f>
        <v>#VALUE!</v>
      </c>
      <c r="KU29" s="33" t="e">
        <f>KU27/(VLOOKUP($B19,#REF!,13,FALSE)/30)</f>
        <v>#VALUE!</v>
      </c>
      <c r="KV29" s="33" t="e">
        <f>KV27/(VLOOKUP($B19,#REF!,13,FALSE)/30)</f>
        <v>#VALUE!</v>
      </c>
      <c r="KW29" s="33" t="e">
        <f>KW27/(VLOOKUP($B19,#REF!,13,FALSE)/30)</f>
        <v>#VALUE!</v>
      </c>
      <c r="KX29" s="33" t="e">
        <f>KX27/(VLOOKUP($B19,#REF!,13,FALSE)/30)</f>
        <v>#VALUE!</v>
      </c>
      <c r="KY29" s="33" t="e">
        <f>KY27/(VLOOKUP($B19,#REF!,13,FALSE)/30)</f>
        <v>#VALUE!</v>
      </c>
      <c r="KZ29" s="33" t="e">
        <f>KZ27/(VLOOKUP($B19,#REF!,13,FALSE)/30)</f>
        <v>#VALUE!</v>
      </c>
      <c r="LA29" s="33" t="e">
        <f>LA27/(VLOOKUP($B19,#REF!,14,FALSE)/30)</f>
        <v>#VALUE!</v>
      </c>
      <c r="LB29" s="33" t="e">
        <f>LB27/(VLOOKUP($B19,#REF!,14,FALSE)/30)</f>
        <v>#VALUE!</v>
      </c>
      <c r="LC29" s="33" t="e">
        <f>LC27/(VLOOKUP($B19,#REF!,14,FALSE)/30)</f>
        <v>#VALUE!</v>
      </c>
      <c r="LD29" s="33" t="e">
        <f>LD27/(VLOOKUP($B19,#REF!,14,FALSE)/30)</f>
        <v>#VALUE!</v>
      </c>
      <c r="LE29" s="33" t="e">
        <f>LE27/(VLOOKUP($B19,#REF!,14,FALSE)/30)</f>
        <v>#VALUE!</v>
      </c>
      <c r="LF29" s="33" t="e">
        <f>LF27/(VLOOKUP($B19,#REF!,14,FALSE)/30)</f>
        <v>#VALUE!</v>
      </c>
      <c r="LG29" s="33" t="e">
        <f>LG27/(VLOOKUP($B19,#REF!,14,FALSE)/30)</f>
        <v>#VALUE!</v>
      </c>
      <c r="LH29" s="33" t="e">
        <f>LH27/(VLOOKUP($B19,#REF!,14,FALSE)/30)</f>
        <v>#VALUE!</v>
      </c>
      <c r="LI29" s="33" t="e">
        <f>LI27/(VLOOKUP($B19,#REF!,14,FALSE)/30)</f>
        <v>#VALUE!</v>
      </c>
      <c r="LJ29" s="33" t="e">
        <f>LJ27/(VLOOKUP($B19,#REF!,14,FALSE)/30)</f>
        <v>#VALUE!</v>
      </c>
      <c r="LK29" s="33" t="e">
        <f>LK27/(VLOOKUP($B19,#REF!,14,FALSE)/30)</f>
        <v>#VALUE!</v>
      </c>
      <c r="LL29" s="33" t="e">
        <f>LL27/(VLOOKUP($B19,#REF!,14,FALSE)/30)</f>
        <v>#VALUE!</v>
      </c>
      <c r="LM29" s="33" t="e">
        <f>LM27/(VLOOKUP($B19,#REF!,14,FALSE)/30)</f>
        <v>#VALUE!</v>
      </c>
      <c r="LN29" s="33" t="e">
        <f>LN27/(VLOOKUP($B19,#REF!,14,FALSE)/30)</f>
        <v>#VALUE!</v>
      </c>
      <c r="LO29" s="33" t="e">
        <f>LO27/(VLOOKUP($B19,#REF!,14,FALSE)/30)</f>
        <v>#VALUE!</v>
      </c>
      <c r="LP29" s="33" t="e">
        <f>LP27/(VLOOKUP($B19,#REF!,14,FALSE)/30)</f>
        <v>#VALUE!</v>
      </c>
      <c r="LQ29" s="33" t="e">
        <f>LQ27/(VLOOKUP($B19,#REF!,14,FALSE)/30)</f>
        <v>#VALUE!</v>
      </c>
      <c r="LR29" s="33" t="e">
        <f>LR27/(VLOOKUP($B19,#REF!,14,FALSE)/30)</f>
        <v>#VALUE!</v>
      </c>
      <c r="LS29" s="33" t="e">
        <f>LS27/(VLOOKUP($B19,#REF!,14,FALSE)/30)</f>
        <v>#VALUE!</v>
      </c>
      <c r="LT29" s="33" t="e">
        <f>LT27/(VLOOKUP($B19,#REF!,14,FALSE)/30)</f>
        <v>#VALUE!</v>
      </c>
      <c r="LU29" s="33" t="e">
        <f>LU27/(VLOOKUP($B19,#REF!,14,FALSE)/30)</f>
        <v>#VALUE!</v>
      </c>
      <c r="LV29" s="33" t="e">
        <f>LV27/(VLOOKUP($B19,#REF!,14,FALSE)/30)</f>
        <v>#VALUE!</v>
      </c>
      <c r="LW29" s="33" t="e">
        <f>LW27/(VLOOKUP($B19,#REF!,14,FALSE)/30)</f>
        <v>#VALUE!</v>
      </c>
      <c r="LX29" s="33" t="e">
        <f>LX27/(VLOOKUP($B19,#REF!,14,FALSE)/30)</f>
        <v>#VALUE!</v>
      </c>
      <c r="LY29" s="33" t="e">
        <f>LY27/(VLOOKUP($B19,#REF!,14,FALSE)/30)</f>
        <v>#VALUE!</v>
      </c>
      <c r="LZ29" s="33" t="e">
        <f>LZ27/(VLOOKUP($B19,#REF!,14,FALSE)/30)</f>
        <v>#VALUE!</v>
      </c>
      <c r="MA29" s="33" t="e">
        <f>MA27/(VLOOKUP($B19,#REF!,14,FALSE)/30)</f>
        <v>#VALUE!</v>
      </c>
      <c r="MB29" s="33" t="e">
        <f>MB27/(VLOOKUP($B19,#REF!,14,FALSE)/30)</f>
        <v>#VALUE!</v>
      </c>
      <c r="MC29" s="33" t="e">
        <f>MC27/(VLOOKUP($B19,#REF!,14,FALSE)/30)</f>
        <v>#VALUE!</v>
      </c>
      <c r="MD29" s="33" t="e">
        <f>MD27/(VLOOKUP($B19,#REF!,14,FALSE)/30)</f>
        <v>#VALUE!</v>
      </c>
      <c r="ME29" s="33" t="e">
        <f>ME27/(VLOOKUP($B19,#REF!,15,FALSE)/30)</f>
        <v>#VALUE!</v>
      </c>
      <c r="MF29" s="33" t="e">
        <f>MF27/(VLOOKUP($B19,#REF!,15,FALSE)/30)</f>
        <v>#VALUE!</v>
      </c>
      <c r="MG29" s="33" t="e">
        <f>MG27/(VLOOKUP($B19,#REF!,15,FALSE)/30)</f>
        <v>#VALUE!</v>
      </c>
      <c r="MH29" s="33" t="e">
        <f>MH27/(VLOOKUP($B19,#REF!,15,FALSE)/30)</f>
        <v>#VALUE!</v>
      </c>
      <c r="MI29" s="33" t="e">
        <f>MI27/(VLOOKUP($B19,#REF!,15,FALSE)/30)</f>
        <v>#VALUE!</v>
      </c>
      <c r="MJ29" s="33" t="e">
        <f>MJ27/(VLOOKUP($B19,#REF!,15,FALSE)/30)</f>
        <v>#VALUE!</v>
      </c>
      <c r="MK29" s="33" t="e">
        <f>MK27/(VLOOKUP($B19,#REF!,15,FALSE)/30)</f>
        <v>#VALUE!</v>
      </c>
      <c r="ML29" s="33" t="e">
        <f>ML27/(VLOOKUP($B19,#REF!,15,FALSE)/30)</f>
        <v>#VALUE!</v>
      </c>
      <c r="MM29" s="33" t="e">
        <f>MM27/(VLOOKUP($B19,#REF!,15,FALSE)/30)</f>
        <v>#VALUE!</v>
      </c>
      <c r="MN29" s="33" t="e">
        <f>MN27/(VLOOKUP($B19,#REF!,15,FALSE)/30)</f>
        <v>#VALUE!</v>
      </c>
      <c r="MO29" s="33" t="e">
        <f>MO27/(VLOOKUP($B19,#REF!,15,FALSE)/30)</f>
        <v>#VALUE!</v>
      </c>
      <c r="MP29" s="33" t="e">
        <f>MP27/(VLOOKUP($B19,#REF!,15,FALSE)/30)</f>
        <v>#VALUE!</v>
      </c>
      <c r="MQ29" s="33" t="e">
        <f>MQ27/(VLOOKUP($B19,#REF!,15,FALSE)/30)</f>
        <v>#VALUE!</v>
      </c>
      <c r="MR29" s="33" t="e">
        <f>MR27/(VLOOKUP($B19,#REF!,15,FALSE)/30)</f>
        <v>#VALUE!</v>
      </c>
      <c r="MS29" s="33" t="e">
        <f>MS27/(VLOOKUP($B19,#REF!,15,FALSE)/30)</f>
        <v>#VALUE!</v>
      </c>
      <c r="MT29" s="33" t="e">
        <f>MT27/(VLOOKUP($B19,#REF!,15,FALSE)/30)</f>
        <v>#VALUE!</v>
      </c>
      <c r="MU29" s="33" t="e">
        <f>MU27/(VLOOKUP($B19,#REF!,15,FALSE)/30)</f>
        <v>#VALUE!</v>
      </c>
      <c r="MV29" s="33" t="e">
        <f>MV27/(VLOOKUP($B19,#REF!,15,FALSE)/30)</f>
        <v>#VALUE!</v>
      </c>
      <c r="MW29" s="33" t="e">
        <f>MW27/(VLOOKUP($B19,#REF!,15,FALSE)/30)</f>
        <v>#VALUE!</v>
      </c>
      <c r="MX29" s="33" t="e">
        <f>MX27/(VLOOKUP($B19,#REF!,15,FALSE)/30)</f>
        <v>#VALUE!</v>
      </c>
      <c r="MY29" s="33" t="e">
        <f>MY27/(VLOOKUP($B19,#REF!,15,FALSE)/30)</f>
        <v>#VALUE!</v>
      </c>
      <c r="MZ29" s="33" t="e">
        <f>MZ27/(VLOOKUP($B19,#REF!,15,FALSE)/30)</f>
        <v>#VALUE!</v>
      </c>
      <c r="NA29" s="33" t="e">
        <f>NA27/(VLOOKUP($B19,#REF!,15,FALSE)/30)</f>
        <v>#VALUE!</v>
      </c>
      <c r="NB29" s="33" t="e">
        <f>NB27/(VLOOKUP($B19,#REF!,15,FALSE)/30)</f>
        <v>#VALUE!</v>
      </c>
      <c r="NC29" s="33" t="e">
        <f>NC27/(VLOOKUP($B19,#REF!,15,FALSE)/30)</f>
        <v>#VALUE!</v>
      </c>
      <c r="ND29" s="33" t="e">
        <f>ND27/(VLOOKUP($B19,#REF!,15,FALSE)/30)</f>
        <v>#VALUE!</v>
      </c>
      <c r="NE29" s="33" t="e">
        <f>NE27/(VLOOKUP($B19,#REF!,15,FALSE)/30)</f>
        <v>#VALUE!</v>
      </c>
      <c r="NF29" s="33" t="e">
        <f>NF27/(VLOOKUP($B19,#REF!,15,FALSE)/30)</f>
        <v>#VALUE!</v>
      </c>
      <c r="NG29" s="33" t="e">
        <f>NG27/(VLOOKUP($B19,#REF!,15,FALSE)/30)</f>
        <v>#VALUE!</v>
      </c>
      <c r="NH29" s="33" t="e">
        <f>NH27/(VLOOKUP($B19,#REF!,15,FALSE)/30)</f>
        <v>#VALUE!</v>
      </c>
      <c r="NI29" s="33" t="e">
        <f>NI27/(VLOOKUP($B19,#REF!,15,FALSE)/30)</f>
        <v>#VALUE!</v>
      </c>
    </row>
    <row r="30" spans="1:373" s="34" customFormat="1" ht="14.4" outlineLevel="1" x14ac:dyDescent="0.2">
      <c r="A30" s="1048"/>
      <c r="B30" s="17" t="s">
        <v>37</v>
      </c>
      <c r="C30" s="1051"/>
      <c r="D30" s="50" t="s">
        <v>33</v>
      </c>
      <c r="E30" s="27" t="s">
        <v>31</v>
      </c>
      <c r="F30" s="25"/>
      <c r="G30" s="84"/>
      <c r="H30" s="33"/>
      <c r="I30" s="33"/>
      <c r="J30" s="33">
        <v>180</v>
      </c>
      <c r="K30" s="33">
        <v>228</v>
      </c>
      <c r="L30" s="33">
        <v>300</v>
      </c>
      <c r="M30" s="33">
        <v>312</v>
      </c>
      <c r="N30" s="33">
        <v>535.20000000000005</v>
      </c>
      <c r="O30" s="33"/>
      <c r="P30" s="33"/>
      <c r="Q30" s="33">
        <v>943.2</v>
      </c>
      <c r="R30" s="33">
        <v>1032.8</v>
      </c>
      <c r="S30" s="33">
        <v>1068.8</v>
      </c>
      <c r="T30" s="33">
        <v>1176.8</v>
      </c>
      <c r="U30" s="33">
        <v>1176.8</v>
      </c>
      <c r="V30" s="33"/>
      <c r="W30" s="33"/>
      <c r="X30" s="33">
        <v>1806.4</v>
      </c>
      <c r="Y30" s="33">
        <v>1911.2</v>
      </c>
      <c r="Z30" s="33">
        <v>1935.1999999999998</v>
      </c>
      <c r="AA30" s="33">
        <v>2151.1999999999998</v>
      </c>
      <c r="AB30" s="33">
        <v>2415.1999999999998</v>
      </c>
      <c r="AC30" s="33"/>
      <c r="AD30" s="33"/>
      <c r="AE30" s="33">
        <v>3160</v>
      </c>
      <c r="AF30" s="33">
        <v>3484</v>
      </c>
      <c r="AG30" s="33">
        <v>3492.8</v>
      </c>
      <c r="AH30" s="33">
        <v>3720.8</v>
      </c>
      <c r="AI30" s="33"/>
      <c r="AJ30" s="33"/>
      <c r="AK30" s="33"/>
      <c r="AL30" s="33">
        <v>6081.6</v>
      </c>
      <c r="AM30" s="33">
        <v>6285.6</v>
      </c>
      <c r="AN30" s="33">
        <v>24</v>
      </c>
      <c r="AO30" s="33">
        <v>24</v>
      </c>
      <c r="AP30" s="33">
        <v>38.4</v>
      </c>
      <c r="AQ30" s="33"/>
      <c r="AR30" s="33"/>
      <c r="AS30" s="33"/>
      <c r="AT30" s="33">
        <v>230.4</v>
      </c>
      <c r="AU30" s="33">
        <v>254.4</v>
      </c>
      <c r="AV30" s="33">
        <v>410.4</v>
      </c>
      <c r="AW30" s="33">
        <v>477.6</v>
      </c>
      <c r="AX30" s="33"/>
      <c r="AY30" s="33"/>
      <c r="AZ30" s="33">
        <v>1391.2</v>
      </c>
      <c r="BA30" s="33">
        <v>1463.2</v>
      </c>
      <c r="BB30" s="33">
        <v>1523.2</v>
      </c>
      <c r="BC30" s="33">
        <v>1767.1999999999998</v>
      </c>
      <c r="BD30" s="33">
        <v>1890.4</v>
      </c>
      <c r="BE30" s="33"/>
      <c r="BF30" s="33"/>
      <c r="BG30" s="33">
        <v>2838.4</v>
      </c>
      <c r="BH30" s="33">
        <v>2934.4</v>
      </c>
      <c r="BI30" s="33">
        <v>3301.6000000000004</v>
      </c>
      <c r="BJ30" s="33">
        <v>3409.6000000000004</v>
      </c>
      <c r="BK30" s="33">
        <v>3494.4</v>
      </c>
      <c r="BL30" s="33"/>
      <c r="BM30" s="33"/>
      <c r="BN30" s="33">
        <v>4959.2</v>
      </c>
      <c r="BO30" s="33">
        <v>4959.2</v>
      </c>
      <c r="BP30" s="33">
        <v>5210.3999999999996</v>
      </c>
      <c r="BQ30" s="33">
        <v>0</v>
      </c>
      <c r="BR30" s="33">
        <v>53.6</v>
      </c>
      <c r="BS30" s="33">
        <v>53.6</v>
      </c>
      <c r="BT30" s="33"/>
      <c r="BU30" s="33"/>
      <c r="BV30" s="33">
        <v>612</v>
      </c>
      <c r="BW30" s="33">
        <v>1151.2</v>
      </c>
      <c r="BX30" s="33">
        <v>1332</v>
      </c>
      <c r="BY30" s="33">
        <v>1633.6</v>
      </c>
      <c r="BZ30" s="33">
        <v>1672.8</v>
      </c>
      <c r="CA30" s="33"/>
      <c r="CB30" s="33"/>
      <c r="CC30" s="33">
        <v>2099.1999999999998</v>
      </c>
      <c r="CD30" s="33">
        <v>2387.1999999999998</v>
      </c>
      <c r="CE30" s="33">
        <v>2387.1999999999998</v>
      </c>
      <c r="CF30" s="33">
        <v>2788</v>
      </c>
      <c r="CG30" s="33">
        <v>2903.2000000000003</v>
      </c>
      <c r="CH30" s="33"/>
      <c r="CI30" s="33"/>
      <c r="CJ30" s="33">
        <v>3416.8</v>
      </c>
      <c r="CK30" s="33">
        <v>3416</v>
      </c>
      <c r="CL30" s="33">
        <v>3848</v>
      </c>
      <c r="CM30" s="33">
        <v>4006.4</v>
      </c>
      <c r="CN30" s="33"/>
      <c r="CO30" s="33"/>
      <c r="CP30" s="33"/>
      <c r="CQ30" s="33"/>
      <c r="CR30" s="33"/>
      <c r="CS30" s="33"/>
      <c r="CT30" s="33">
        <v>3416.8</v>
      </c>
      <c r="CU30" s="33"/>
      <c r="CV30" s="33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  <c r="DW30" s="33"/>
      <c r="DX30" s="33"/>
      <c r="DY30" s="33"/>
      <c r="DZ30" s="33"/>
      <c r="EA30" s="33"/>
      <c r="EB30" s="33"/>
      <c r="EC30" s="33"/>
      <c r="ED30" s="33"/>
      <c r="EE30" s="33"/>
      <c r="EF30" s="33"/>
      <c r="EG30" s="33"/>
      <c r="EH30" s="33"/>
      <c r="EI30" s="33"/>
      <c r="EJ30" s="33"/>
      <c r="EK30" s="33"/>
      <c r="EL30" s="33"/>
      <c r="EM30" s="33"/>
      <c r="EN30" s="33"/>
      <c r="EO30" s="33"/>
      <c r="EP30" s="33"/>
      <c r="EQ30" s="33"/>
      <c r="ER30" s="33"/>
      <c r="ES30" s="33"/>
      <c r="ET30" s="33"/>
      <c r="EU30" s="33"/>
      <c r="EV30" s="33"/>
      <c r="EW30" s="33"/>
      <c r="EX30" s="33"/>
      <c r="EY30" s="33"/>
      <c r="EZ30" s="33"/>
      <c r="FA30" s="33"/>
      <c r="FB30" s="33"/>
      <c r="FC30" s="33"/>
      <c r="FD30" s="33"/>
      <c r="FE30" s="33"/>
      <c r="FF30" s="33">
        <v>5500</v>
      </c>
      <c r="FG30" s="33">
        <v>3000</v>
      </c>
      <c r="FH30" s="33">
        <v>3000</v>
      </c>
      <c r="FI30" s="33">
        <v>3000</v>
      </c>
      <c r="FJ30" s="33"/>
      <c r="FK30" s="33"/>
      <c r="FL30" s="33">
        <v>3000</v>
      </c>
      <c r="FM30" s="33"/>
      <c r="FN30" s="33"/>
      <c r="FO30" s="33">
        <v>3000</v>
      </c>
      <c r="FP30" s="33"/>
      <c r="FQ30" s="33">
        <v>3000</v>
      </c>
      <c r="FR30" s="33"/>
      <c r="FS30" s="33"/>
      <c r="FT30" s="33"/>
      <c r="FU30" s="33"/>
      <c r="FV30" s="33"/>
      <c r="FW30" s="33"/>
      <c r="FX30" s="33"/>
      <c r="FY30" s="33"/>
      <c r="FZ30" s="33"/>
      <c r="GA30" s="33"/>
      <c r="GB30" s="33"/>
      <c r="GC30" s="33"/>
      <c r="GD30" s="33"/>
      <c r="GE30" s="33"/>
      <c r="GF30" s="33"/>
      <c r="GG30" s="33"/>
      <c r="GH30" s="33"/>
      <c r="GI30" s="33"/>
      <c r="GJ30" s="33"/>
      <c r="GK30" s="33"/>
      <c r="GL30" s="33"/>
      <c r="GM30" s="33"/>
      <c r="GN30" s="33"/>
      <c r="GO30" s="33"/>
      <c r="GP30" s="33"/>
      <c r="GQ30" s="33"/>
      <c r="GR30" s="33"/>
      <c r="GS30" s="33"/>
      <c r="GT30" s="33"/>
      <c r="GU30" s="33"/>
      <c r="GV30" s="33"/>
      <c r="GW30" s="33"/>
      <c r="GX30" s="33"/>
      <c r="GY30" s="33"/>
      <c r="GZ30" s="33"/>
      <c r="HA30" s="33"/>
      <c r="HB30" s="33"/>
      <c r="HC30" s="33"/>
      <c r="HD30" s="33"/>
      <c r="HE30" s="33"/>
      <c r="HF30" s="33"/>
      <c r="HG30" s="33"/>
      <c r="HH30" s="33"/>
      <c r="HI30" s="33"/>
      <c r="HJ30" s="33"/>
      <c r="HK30" s="33"/>
      <c r="HL30" s="33"/>
      <c r="HM30" s="33"/>
      <c r="HN30" s="33"/>
      <c r="HO30" s="33"/>
      <c r="HP30" s="33"/>
      <c r="HQ30" s="33"/>
      <c r="HR30" s="33"/>
      <c r="HS30" s="33"/>
      <c r="HT30" s="33"/>
      <c r="HU30" s="33"/>
      <c r="HV30" s="33"/>
      <c r="HW30" s="33"/>
      <c r="HX30" s="33"/>
      <c r="HY30" s="33"/>
      <c r="HZ30" s="33"/>
      <c r="IA30" s="33"/>
      <c r="IB30" s="33"/>
      <c r="IC30" s="33"/>
      <c r="ID30" s="33"/>
      <c r="IE30" s="33"/>
      <c r="IF30" s="33"/>
      <c r="IG30" s="33"/>
      <c r="IH30" s="33"/>
      <c r="II30" s="33"/>
      <c r="IJ30" s="33"/>
      <c r="IK30" s="33"/>
      <c r="IL30" s="33"/>
      <c r="IM30" s="33"/>
      <c r="IN30" s="33"/>
      <c r="IO30" s="33"/>
      <c r="IP30" s="33"/>
      <c r="IQ30" s="33"/>
      <c r="IR30" s="33"/>
      <c r="IS30" s="33"/>
      <c r="IT30" s="33"/>
      <c r="IU30" s="33"/>
      <c r="IV30" s="33"/>
      <c r="IW30" s="33"/>
      <c r="IX30" s="33"/>
      <c r="IY30" s="33"/>
      <c r="IZ30" s="33"/>
      <c r="JA30" s="33"/>
      <c r="JB30" s="33"/>
      <c r="JC30" s="33"/>
      <c r="JD30" s="33"/>
      <c r="JE30" s="33"/>
      <c r="JF30" s="33"/>
      <c r="JG30" s="33"/>
      <c r="JH30" s="33"/>
      <c r="JI30" s="33"/>
      <c r="JJ30" s="33"/>
      <c r="JK30" s="33"/>
      <c r="JL30" s="33"/>
      <c r="JM30" s="33"/>
      <c r="JN30" s="33"/>
      <c r="JO30" s="33"/>
      <c r="JP30" s="33"/>
      <c r="JQ30" s="33"/>
      <c r="JR30" s="33"/>
      <c r="JS30" s="33"/>
      <c r="JT30" s="33"/>
      <c r="JU30" s="33"/>
      <c r="JV30" s="33"/>
      <c r="JW30" s="33"/>
      <c r="JX30" s="33"/>
      <c r="JY30" s="33"/>
      <c r="JZ30" s="33"/>
      <c r="KA30" s="33"/>
      <c r="KB30" s="33"/>
      <c r="KC30" s="33"/>
      <c r="KD30" s="33"/>
      <c r="KE30" s="33"/>
      <c r="KF30" s="33"/>
      <c r="KG30" s="33"/>
      <c r="KH30" s="33"/>
      <c r="KI30" s="33"/>
      <c r="KJ30" s="33"/>
      <c r="KK30" s="33"/>
      <c r="KL30" s="33"/>
      <c r="KM30" s="33"/>
      <c r="KN30" s="33"/>
      <c r="KO30" s="33"/>
      <c r="KP30" s="33"/>
      <c r="KQ30" s="33"/>
      <c r="KR30" s="33"/>
      <c r="KS30" s="33"/>
      <c r="KT30" s="33"/>
      <c r="KU30" s="33"/>
      <c r="KV30" s="33"/>
      <c r="KW30" s="33"/>
      <c r="KX30" s="33"/>
      <c r="KY30" s="33"/>
      <c r="KZ30" s="33"/>
      <c r="LA30" s="33"/>
      <c r="LB30" s="33"/>
      <c r="LC30" s="33"/>
      <c r="LD30" s="33"/>
      <c r="LE30" s="33"/>
      <c r="LF30" s="33"/>
      <c r="LG30" s="33"/>
      <c r="LH30" s="33"/>
      <c r="LI30" s="33"/>
      <c r="LJ30" s="33"/>
      <c r="LK30" s="33"/>
      <c r="LL30" s="33"/>
      <c r="LM30" s="33"/>
      <c r="LN30" s="33"/>
      <c r="LO30" s="33"/>
      <c r="LP30" s="33"/>
      <c r="LQ30" s="33"/>
      <c r="LR30" s="33"/>
      <c r="LS30" s="33"/>
      <c r="LT30" s="33"/>
      <c r="LU30" s="33"/>
      <c r="LV30" s="33"/>
      <c r="LW30" s="33"/>
      <c r="LX30" s="33"/>
      <c r="LY30" s="33"/>
      <c r="LZ30" s="33"/>
      <c r="MA30" s="33"/>
      <c r="MB30" s="33"/>
      <c r="MC30" s="33"/>
      <c r="MD30" s="33"/>
      <c r="ME30" s="33"/>
      <c r="MF30" s="33"/>
      <c r="MG30" s="33"/>
      <c r="MH30" s="33"/>
      <c r="MI30" s="33"/>
      <c r="MJ30" s="33"/>
      <c r="MK30" s="33"/>
      <c r="ML30" s="33"/>
      <c r="MM30" s="33"/>
      <c r="MN30" s="33"/>
      <c r="MO30" s="33"/>
      <c r="MP30" s="33"/>
      <c r="MQ30" s="33"/>
      <c r="MR30" s="33"/>
      <c r="MS30" s="33"/>
      <c r="MT30" s="33"/>
      <c r="MU30" s="33"/>
      <c r="MV30" s="33"/>
      <c r="MW30" s="33"/>
      <c r="MX30" s="33"/>
      <c r="MY30" s="33"/>
      <c r="MZ30" s="33"/>
      <c r="NA30" s="33"/>
      <c r="NB30" s="33"/>
      <c r="NC30" s="33"/>
      <c r="ND30" s="33"/>
      <c r="NE30" s="33"/>
      <c r="NF30" s="33"/>
      <c r="NG30" s="33"/>
      <c r="NH30" s="33"/>
      <c r="NI30" s="33"/>
    </row>
    <row r="31" spans="1:373" s="38" customFormat="1" ht="15" outlineLevel="1" thickBot="1" x14ac:dyDescent="0.25">
      <c r="A31" s="1049"/>
      <c r="B31" s="36">
        <f>B29/30</f>
        <v>106.46666666666667</v>
      </c>
      <c r="C31" s="1052"/>
      <c r="D31" s="51">
        <f>B31</f>
        <v>106.46666666666667</v>
      </c>
      <c r="E31" s="59" t="s">
        <v>29</v>
      </c>
      <c r="F31" s="60"/>
      <c r="G31" s="37">
        <v>189.72510000000003</v>
      </c>
      <c r="H31" s="37" t="e">
        <f>IF(AND(H30&lt;&gt;0,G30&lt;&gt;0),H30-G30,(IFERROR(VLOOKUP($B19,#REF!,4,FALSE),"")/30))</f>
        <v>#VALUE!</v>
      </c>
      <c r="I31" s="37" t="e">
        <f>IF(AND(I30&lt;&gt;0,H30&lt;&gt;0),I30-H30,(IFERROR(VLOOKUP($B19,#REF!,4,FALSE),"")/30))</f>
        <v>#VALUE!</v>
      </c>
      <c r="J31" s="37" t="e">
        <f>IF(AND(J30&lt;&gt;0,I30&lt;&gt;0),J30-I30,(IFERROR(VLOOKUP($B19,#REF!,4,FALSE),"")/30))</f>
        <v>#VALUE!</v>
      </c>
      <c r="K31" s="37">
        <f>IF(AND(K30&lt;&gt;0,J30&lt;&gt;0),K30-J30,(IFERROR(VLOOKUP($B19,#REF!,4,FALSE),"")/30))</f>
        <v>48</v>
      </c>
      <c r="L31" s="37">
        <f>IF(AND(L30&lt;&gt;0,K30&lt;&gt;0),L30-K30,(IFERROR(VLOOKUP($B19,#REF!,4,FALSE),"")/30))</f>
        <v>72</v>
      </c>
      <c r="M31" s="37">
        <f>IF(AND(M30&lt;&gt;0,L30&lt;&gt;0),M30-L30,(IFERROR(VLOOKUP($B19,#REF!,4,FALSE),"")/30))</f>
        <v>12</v>
      </c>
      <c r="N31" s="37">
        <f>IF(AND(N30&lt;&gt;0,M30&lt;&gt;0),N30-M30,(IFERROR(VLOOKUP($B19,#REF!,4,FALSE),"")/30))</f>
        <v>223.20000000000005</v>
      </c>
      <c r="O31" s="37" t="e">
        <f>IF(AND(O30&lt;&gt;0,N30&lt;&gt;0),O30-N30,(IFERROR(VLOOKUP($B19,#REF!,4,FALSE),"")/30))</f>
        <v>#VALUE!</v>
      </c>
      <c r="P31" s="37" t="e">
        <f>IF(AND(P30&lt;&gt;0,O30&lt;&gt;0),P30-O30,(IFERROR(VLOOKUP($B19,#REF!,4,FALSE),"")/30))</f>
        <v>#VALUE!</v>
      </c>
      <c r="Q31" s="37" t="e">
        <f>IF(AND(Q30&lt;&gt;0,P30&lt;&gt;0),Q30-P30,(IFERROR(VLOOKUP($B19,#REF!,4,FALSE),"")/30))</f>
        <v>#VALUE!</v>
      </c>
      <c r="R31" s="37">
        <f>IF(AND(R30&lt;&gt;0,Q30&lt;&gt;0),R30-Q30,(IFERROR(VLOOKUP($B19,#REF!,4,FALSE),"")/30))</f>
        <v>89.599999999999909</v>
      </c>
      <c r="S31" s="37">
        <f>IF(AND(S30&lt;&gt;0,R30&lt;&gt;0),S30-R30,(IFERROR(VLOOKUP($B19,#REF!,4,FALSE),"")/30))</f>
        <v>36</v>
      </c>
      <c r="T31" s="37">
        <f>IF(AND(T30&lt;&gt;0,S30&lt;&gt;0),T30-S30,(IFERROR(VLOOKUP($B19,#REF!,4,FALSE),"")/30))</f>
        <v>108</v>
      </c>
      <c r="U31" s="37">
        <f>IF(AND(U30&lt;&gt;0,T30&lt;&gt;0),U30-T30,(IFERROR(VLOOKUP($B19,#REF!,4,FALSE),"")/30))</f>
        <v>0</v>
      </c>
      <c r="V31" s="37" t="e">
        <f>IF(AND(V30&lt;&gt;0,U30&lt;&gt;0),V30-U30,(IFERROR(VLOOKUP($B19,#REF!,4,FALSE),"")/30))</f>
        <v>#VALUE!</v>
      </c>
      <c r="W31" s="37" t="e">
        <f>IF(AND(W30&lt;&gt;0,V30&lt;&gt;0),W30-V30,(IFERROR(VLOOKUP($B19,#REF!,4,FALSE),"")/30))</f>
        <v>#VALUE!</v>
      </c>
      <c r="X31" s="37" t="e">
        <f>IF(AND(X30&lt;&gt;0,W30&lt;&gt;0),X30-W30,(IFERROR(VLOOKUP($B19,#REF!,4,FALSE),"")/30))</f>
        <v>#VALUE!</v>
      </c>
      <c r="Y31" s="37">
        <f>IF(AND(Y30&lt;&gt;0,X30&lt;&gt;0),Y30-X30,(IFERROR(VLOOKUP($B19,#REF!,4,FALSE),"")/30))</f>
        <v>104.79999999999995</v>
      </c>
      <c r="Z31" s="37">
        <f>IF(AND(Z30&lt;&gt;0,Y30&lt;&gt;0),Z30-Y30,(IFERROR(VLOOKUP($B19,#REF!,4,FALSE),"")/30))</f>
        <v>23.999999999999773</v>
      </c>
      <c r="AA31" s="37">
        <f>IF(AND(AA30&lt;&gt;0,Z30&lt;&gt;0),AA30-Z30,(IFERROR(VLOOKUP($B19,#REF!,4,FALSE),"")/30))</f>
        <v>216</v>
      </c>
      <c r="AB31" s="37">
        <f>IF(AND(AB30&lt;&gt;0,AA30&lt;&gt;0),AB30-AA30,(IFERROR(VLOOKUP($B19,#REF!,4,FALSE),"")/30))</f>
        <v>264</v>
      </c>
      <c r="AC31" s="37" t="e">
        <f>IF(AND(AC30&lt;&gt;0,AB30&lt;&gt;0),AC30-AB30,(IFERROR(VLOOKUP($B19,#REF!,4,FALSE),"")/30))</f>
        <v>#VALUE!</v>
      </c>
      <c r="AD31" s="37" t="e">
        <f>IF(AND(AD30&lt;&gt;0,AC30&lt;&gt;0),AD30-AC30,(IFERROR(VLOOKUP($B19,#REF!,4,FALSE),"")/30))</f>
        <v>#VALUE!</v>
      </c>
      <c r="AE31" s="37" t="e">
        <f>IF(AND(AE30&lt;&gt;0,AD30&lt;&gt;0),AE30-AD30,(IFERROR(VLOOKUP($B19,#REF!,4,FALSE),"")/30))</f>
        <v>#VALUE!</v>
      </c>
      <c r="AF31" s="37">
        <f>IF(AND(AF30&lt;&gt;0,AE30&lt;&gt;0),AF30-AE30,(IFERROR(VLOOKUP($B19,#REF!,4,FALSE),"")/30))</f>
        <v>324</v>
      </c>
      <c r="AG31" s="37">
        <f>IF(AND(AG30&lt;&gt;0,AF30&lt;&gt;0),AG30-AF30,(IFERROR(VLOOKUP($B19,#REF!,4,FALSE),"")/30))</f>
        <v>8.8000000000001819</v>
      </c>
      <c r="AH31" s="37">
        <f>IF(AND(AH30&lt;&gt;0,AG30&lt;&gt;0),AH30-AG30,(IFERROR(VLOOKUP($B19,#REF!,4,FALSE),"")/30))</f>
        <v>228</v>
      </c>
      <c r="AI31" s="37" t="e">
        <f>IF(AND(AI30&lt;&gt;0,AH30&lt;&gt;0),AI30-AH30,(IFERROR(VLOOKUP($B19,#REF!,4,FALSE),"")/30))</f>
        <v>#VALUE!</v>
      </c>
      <c r="AJ31" s="37" t="e">
        <f>IF(AND(AJ30&lt;&gt;0,AI30&lt;&gt;0),AJ30-AI30,(IFERROR(VLOOKUP($B19,#REF!,4,FALSE),"")/30))</f>
        <v>#VALUE!</v>
      </c>
      <c r="AK31" s="37" t="e">
        <f>IF(AND(AK30&lt;&gt;0,AJ30&lt;&gt;0),AK30-AJ30,(IFERROR(VLOOKUP($B19,#REF!,4,FALSE),"")/30))</f>
        <v>#VALUE!</v>
      </c>
      <c r="AL31" s="37" t="e">
        <f>IF(AND(AL30&lt;&gt;0,AK30&lt;&gt;0),AL30-AK30,(IFERROR(VLOOKUP($B19,#REF!,4,FALSE),"")/30))</f>
        <v>#VALUE!</v>
      </c>
      <c r="AM31" s="37">
        <f>IF(AND(AM30&lt;&gt;0,AL30&lt;&gt;0),AM30-AL30,(IFERROR(VLOOKUP($B19,#REF!,5,FALSE),"")/30))</f>
        <v>204</v>
      </c>
      <c r="AN31" s="37">
        <f>IF(AND(AN30&lt;&gt;0,AM30&lt;&gt;0),AN30-AM30,(IFERROR(VLOOKUP($B19,#REF!,5,FALSE),"")/30))</f>
        <v>-6261.6</v>
      </c>
      <c r="AO31" s="37">
        <f>IF(AND(AO30&lt;&gt;0,AN30&lt;&gt;0),AO30-AN30,(IFERROR(VLOOKUP($B19,#REF!,5,FALSE),"")/30))</f>
        <v>0</v>
      </c>
      <c r="AP31" s="37">
        <f>IF(AND(AP30&lt;&gt;0,AO30&lt;&gt;0),AP30-AO30,(IFERROR(VLOOKUP($B19,#REF!,5,FALSE),"")/30))</f>
        <v>14.399999999999999</v>
      </c>
      <c r="AQ31" s="37" t="e">
        <f>IF(AND(AQ30&lt;&gt;0,AP30&lt;&gt;0),AQ30-AP30,(IFERROR(VLOOKUP($B19,#REF!,5,FALSE),"")/30))</f>
        <v>#VALUE!</v>
      </c>
      <c r="AR31" s="37" t="e">
        <f>IF(AND(AR30&lt;&gt;0,AQ30&lt;&gt;0),AR30-AQ30,(IFERROR(VLOOKUP($B19,#REF!,5,FALSE),"")/30))</f>
        <v>#VALUE!</v>
      </c>
      <c r="AS31" s="37" t="e">
        <f>IF(AND(AS30&lt;&gt;0,AR30&lt;&gt;0),AS30-AR30,(IFERROR(VLOOKUP($B19,#REF!,5,FALSE),"")/30))</f>
        <v>#VALUE!</v>
      </c>
      <c r="AT31" s="37" t="e">
        <f>IF(AND(AT30&lt;&gt;0,AS30&lt;&gt;0),AT30-AS30,(IFERROR(VLOOKUP($B19,#REF!,5,FALSE),"")/30))</f>
        <v>#VALUE!</v>
      </c>
      <c r="AU31" s="37">
        <f>IF(AND(AU30&lt;&gt;0,AT30&lt;&gt;0),AU30-AT30,(IFERROR(VLOOKUP($B19,#REF!,5,FALSE),"")/30))</f>
        <v>24</v>
      </c>
      <c r="AV31" s="37">
        <f>IF(AND(AV30&lt;&gt;0,AU30&lt;&gt;0),AV30-AU30,(IFERROR(VLOOKUP($B19,#REF!,5,FALSE),"")/30))</f>
        <v>155.99999999999997</v>
      </c>
      <c r="AW31" s="37">
        <f>IF(AND(AW30&lt;&gt;0,AV30&lt;&gt;0),AW30-AV30,(IFERROR(VLOOKUP($B19,#REF!,5,FALSE),"")/30))</f>
        <v>67.200000000000045</v>
      </c>
      <c r="AX31" s="37" t="e">
        <f>IF(AND(AX30&lt;&gt;0,AW30&lt;&gt;0),AX30-AW30,(IFERROR(VLOOKUP($B19,#REF!,5,FALSE),"")/30))</f>
        <v>#VALUE!</v>
      </c>
      <c r="AY31" s="37" t="e">
        <f>IF(AND(AY30&lt;&gt;0,AX30&lt;&gt;0),AY30-AX30,(IFERROR(VLOOKUP($B19,#REF!,5,FALSE),"")/30))</f>
        <v>#VALUE!</v>
      </c>
      <c r="AZ31" s="37" t="e">
        <f>IF(AND(AZ30&lt;&gt;0,AY30&lt;&gt;0),AZ30-AY30,(IFERROR(VLOOKUP($B19,#REF!,5,FALSE),"")/30))</f>
        <v>#VALUE!</v>
      </c>
      <c r="BA31" s="37">
        <f>IF(AND(BA30&lt;&gt;0,AZ30&lt;&gt;0),BA30-AZ30,(IFERROR(VLOOKUP($B19,#REF!,5,FALSE),"")/30))</f>
        <v>72</v>
      </c>
      <c r="BB31" s="37">
        <f>IF(AND(BB30&lt;&gt;0,BA30&lt;&gt;0),BB30-BA30,(IFERROR(VLOOKUP($B19,#REF!,5,FALSE),"")/30))</f>
        <v>60</v>
      </c>
      <c r="BC31" s="37">
        <f>IF(AND(BC30&lt;&gt;0,BB30&lt;&gt;0),BC30-BB30,(IFERROR(VLOOKUP($B19,#REF!,5,FALSE),"")/30))</f>
        <v>243.99999999999977</v>
      </c>
      <c r="BD31" s="37">
        <f>IF(AND(BD30&lt;&gt;0,BC30&lt;&gt;0),BD30-BC30,(IFERROR(VLOOKUP($B19,#REF!,5,FALSE),"")/30))</f>
        <v>123.20000000000027</v>
      </c>
      <c r="BE31" s="37" t="e">
        <f>IF(AND(BE30&lt;&gt;0,BD30&lt;&gt;0),BE30-BD30,(IFERROR(VLOOKUP($B19,#REF!,5,FALSE),"")/30))</f>
        <v>#VALUE!</v>
      </c>
      <c r="BF31" s="37" t="e">
        <f>IF(AND(BF30&lt;&gt;0,BE30&lt;&gt;0),BF30-BE30,(IFERROR(VLOOKUP($B19,#REF!,5,FALSE),"")/30))</f>
        <v>#VALUE!</v>
      </c>
      <c r="BG31" s="37" t="e">
        <f>IF(AND(BG30&lt;&gt;0,BF30&lt;&gt;0),BG30-BF30,(IFERROR(VLOOKUP($B19,#REF!,5,FALSE),"")/30))</f>
        <v>#VALUE!</v>
      </c>
      <c r="BH31" s="37">
        <f>IF(AND(BH30&lt;&gt;0,BG30&lt;&gt;0),BH30-BG30,(IFERROR(VLOOKUP($B19,#REF!,5,FALSE),"")/30))</f>
        <v>96</v>
      </c>
      <c r="BI31" s="37">
        <f>IF(AND(BI30&lt;&gt;0,BH30&lt;&gt;0),BI30-BH30,(IFERROR(VLOOKUP($B19,#REF!,5,FALSE),"")/30))</f>
        <v>367.20000000000027</v>
      </c>
      <c r="BJ31" s="37">
        <f>IF(AND(BJ30&lt;&gt;0,BI30&lt;&gt;0),BJ30-BI30,(IFERROR(VLOOKUP($B19,#REF!,5,FALSE),"")/30))</f>
        <v>108</v>
      </c>
      <c r="BK31" s="37">
        <f>IF(AND(BK30&lt;&gt;0,BJ30&lt;&gt;0),BK30-BJ30,(IFERROR(VLOOKUP($B19,#REF!,5,FALSE),"")/30))</f>
        <v>84.799999999999727</v>
      </c>
      <c r="BL31" s="37" t="e">
        <f>IF(AND(BL30&lt;&gt;0,BK30&lt;&gt;0),BL30-BK30,(IFERROR(VLOOKUP($B19,#REF!,5,FALSE),"")/30))</f>
        <v>#VALUE!</v>
      </c>
      <c r="BM31" s="37" t="e">
        <f>IF(AND(BM30&lt;&gt;0,BL30&lt;&gt;0),BM30-BL30,(IFERROR(VLOOKUP($B19,#REF!,5,FALSE),"")/30))</f>
        <v>#VALUE!</v>
      </c>
      <c r="BN31" s="37" t="e">
        <f>IF(AND(BN30&lt;&gt;0,BL30&lt;&gt;0),BN30-BL30,(IFERROR(VLOOKUP($B19,#REF!,5,FALSE),"")/30))</f>
        <v>#VALUE!</v>
      </c>
      <c r="BO31" s="37" t="e">
        <f>IF(AND(BO30&lt;&gt;0,BM30&lt;&gt;0),BO30-BM30,(IFERROR(VLOOKUP($B19,#REF!,5,FALSE),"")/30))</f>
        <v>#VALUE!</v>
      </c>
      <c r="BP31" s="37">
        <f>IF(AND(BP30&lt;&gt;0,BO30&lt;&gt;0),BP30-BO30,(IFERROR(VLOOKUP($B19,#REF!,6,FALSE),"")/30))</f>
        <v>251.19999999999982</v>
      </c>
      <c r="BQ31" s="37" t="e">
        <f>IF(AND(BQ30&lt;&gt;0,BP30&lt;&gt;0),BQ30-BP30,(IFERROR(VLOOKUP($B19,#REF!,6,FALSE),"")/30))</f>
        <v>#VALUE!</v>
      </c>
      <c r="BR31" s="37" t="e">
        <f>IF(AND(BR30&lt;&gt;0,BQ30&lt;&gt;0),BR30-BQ30,(IFERROR(VLOOKUP($B19,#REF!,6,FALSE),"")/30))</f>
        <v>#VALUE!</v>
      </c>
      <c r="BS31" s="37">
        <f>IF(AND(BS30&lt;&gt;0,BR30&lt;&gt;0),BS30-BR30,(IFERROR(VLOOKUP($B19,#REF!,6,FALSE),"")/30))</f>
        <v>0</v>
      </c>
      <c r="BT31" s="37" t="e">
        <f>IF(AND(BT30&lt;&gt;0,BS30&lt;&gt;0),BT30-BS30,(IFERROR(VLOOKUP($B19,#REF!,6,FALSE),"")/30))</f>
        <v>#VALUE!</v>
      </c>
      <c r="BU31" s="37" t="e">
        <f>IF(AND(BU30&lt;&gt;0,BT30&lt;&gt;0),BU30-BT30,(IFERROR(VLOOKUP($B19,#REF!,6,FALSE),"")/30))</f>
        <v>#VALUE!</v>
      </c>
      <c r="BV31" s="37" t="e">
        <f>IF(AND(BV30&lt;&gt;0,BU30&lt;&gt;0),BV30-BU30,(IFERROR(VLOOKUP($B19,#REF!,6,FALSE),"")/30))</f>
        <v>#VALUE!</v>
      </c>
      <c r="BW31" s="37">
        <f>IF(AND(BW30&lt;&gt;0,BV30&lt;&gt;0),BW30-BV30,(IFERROR(VLOOKUP($B19,#REF!,6,FALSE),"")/30))</f>
        <v>539.20000000000005</v>
      </c>
      <c r="BX31" s="37">
        <f>IF(AND(BX30&lt;&gt;0,BW30&lt;&gt;0),BX30-BW30,(IFERROR(VLOOKUP($B19,#REF!,6,FALSE),"")/30))</f>
        <v>180.79999999999995</v>
      </c>
      <c r="BY31" s="37">
        <f>IF(AND(BY30&lt;&gt;0,BX30&lt;&gt;0),BY30-BX30,(IFERROR(VLOOKUP($B19,#REF!,6,FALSE),"")/30))</f>
        <v>301.59999999999991</v>
      </c>
      <c r="BZ31" s="37">
        <f>IF(AND(BZ30&lt;&gt;0,BY30&lt;&gt;0),BZ30-BY30,(IFERROR(VLOOKUP($B19,#REF!,6,FALSE),"")/30))</f>
        <v>39.200000000000045</v>
      </c>
      <c r="CA31" s="37" t="e">
        <f>IF(AND(CA30&lt;&gt;0,BZ30&lt;&gt;0),CA30-BZ30,(IFERROR(VLOOKUP($B19,#REF!,6,FALSE),"")/30))</f>
        <v>#VALUE!</v>
      </c>
      <c r="CB31" s="37" t="e">
        <f>IF(AND(CB30&lt;&gt;0,CA30&lt;&gt;0),CB30-CA30,(IFERROR(VLOOKUP($B19,#REF!,6,FALSE),"")/30))</f>
        <v>#VALUE!</v>
      </c>
      <c r="CC31" s="37" t="e">
        <f>IF(AND(CC30&lt;&gt;0,CB30&lt;&gt;0),CC30-CB30,(IFERROR(VLOOKUP($B19,#REF!,6,FALSE),"")/30))</f>
        <v>#VALUE!</v>
      </c>
      <c r="CD31" s="37">
        <f>IF(AND(CD30&lt;&gt;0,CC30&lt;&gt;0),CD30-CC30,(IFERROR(VLOOKUP($B19,#REF!,6,FALSE),"")/30))</f>
        <v>288</v>
      </c>
      <c r="CE31" s="37">
        <f>IF(AND(CE30&lt;&gt;0,CD30&lt;&gt;0),CE30-CD30,(IFERROR(VLOOKUP($B19,#REF!,6,FALSE),"")/30))</f>
        <v>0</v>
      </c>
      <c r="CF31" s="37">
        <f>IF(AND(CF30&lt;&gt;0,CE30&lt;&gt;0),CF30-CE30,(IFERROR(VLOOKUP($B19,#REF!,6,FALSE),"")/30))</f>
        <v>400.80000000000018</v>
      </c>
      <c r="CG31" s="37">
        <f>IF(AND(CG30&lt;&gt;0,CF30&lt;&gt;0),CG30-CF30,(IFERROR(VLOOKUP($B19,#REF!,6,FALSE),"")/30))</f>
        <v>115.20000000000027</v>
      </c>
      <c r="CH31" s="37" t="e">
        <f>IF(AND(CH30&lt;&gt;0,CG30&lt;&gt;0),CH30-CG30,(IFERROR(VLOOKUP($B19,#REF!,6,FALSE),"")/30))</f>
        <v>#VALUE!</v>
      </c>
      <c r="CI31" s="37" t="e">
        <f>IF(AND(CI30&lt;&gt;0,CH30&lt;&gt;0),CI30-CH30,(IFERROR(VLOOKUP($B19,#REF!,6,FALSE),"")/30))</f>
        <v>#VALUE!</v>
      </c>
      <c r="CJ31" s="37" t="e">
        <f>IF(AND(CJ30&lt;&gt;0,CI30&lt;&gt;0),CJ30-CI30,(IFERROR(VLOOKUP($B19,#REF!,6,FALSE),"")/30))</f>
        <v>#VALUE!</v>
      </c>
      <c r="CK31" s="37">
        <f>IF(AND(CK30&lt;&gt;0,CJ30&lt;&gt;0),CK30-CJ30,(IFERROR(VLOOKUP($B19,#REF!,6,FALSE),"")/30))</f>
        <v>-0.8000000000001819</v>
      </c>
      <c r="CL31" s="37">
        <f>IF(AND(CL30&lt;&gt;0,CK30&lt;&gt;0),CL30-CK30,(IFERROR(VLOOKUP($B19,#REF!,6,FALSE),"")/30))</f>
        <v>432</v>
      </c>
      <c r="CM31" s="37">
        <f>IF(AND(CM30&lt;&gt;0,CL30&lt;&gt;0),CM30-CL30,(IFERROR(VLOOKUP($B19,#REF!,6,FALSE),"")/30))</f>
        <v>158.40000000000009</v>
      </c>
      <c r="CN31" s="37" t="e">
        <f>IF(AND(CN30&lt;&gt;0,CM30&lt;&gt;0),CN30-CM30,(IFERROR(VLOOKUP($B19,#REF!,6,FALSE),"")/30))</f>
        <v>#VALUE!</v>
      </c>
      <c r="CO31" s="37" t="e">
        <f>IF(AND(CO30&lt;&gt;0,CN30&lt;&gt;0),CO30-CN30,(IFERROR(VLOOKUP($B19,#REF!,6,FALSE),"")/30))</f>
        <v>#VALUE!</v>
      </c>
      <c r="CP31" s="37" t="e">
        <f>IF(AND(CP30&lt;&gt;0,CO30&lt;&gt;0),CP30-CO30,(IFERROR(VLOOKUP($B19,#REF!,6,FALSE),"")/30))</f>
        <v>#VALUE!</v>
      </c>
      <c r="CQ31" s="37" t="e">
        <f>IF(AND(CQ30&lt;&gt;0,CP30&lt;&gt;0),CQ30-CP30,(IFERROR(VLOOKUP($B19,#REF!,6,FALSE),"")/30))</f>
        <v>#VALUE!</v>
      </c>
      <c r="CR31" s="37" t="e">
        <f>IF(AND(CR30&lt;&gt;0,CQ30&lt;&gt;0),CR30-CQ30,(IFERROR(VLOOKUP($B19,#REF!,6,FALSE),"")/30))</f>
        <v>#VALUE!</v>
      </c>
      <c r="CS31" s="37" t="e">
        <f>IF(AND(CS30&lt;&gt;0,CR30&lt;&gt;0),CS30-CR30,(IFERROR(VLOOKUP($B19,#REF!,6,FALSE),"")/30))</f>
        <v>#VALUE!</v>
      </c>
      <c r="CT31" s="37" t="e">
        <f>IF(AND(CT30&lt;&gt;0,CS30&lt;&gt;0),CT30-CS30,(IFERROR(VLOOKUP($B19,#REF!,6,FALSE),"")/30))</f>
        <v>#VALUE!</v>
      </c>
      <c r="CU31" s="37" t="e">
        <f>IF(AND(CU30&lt;&gt;0,CT30&lt;&gt;0),CU30-CT30,(IFERROR(VLOOKUP($B19,#REF!,7,FALSE),"")/30))</f>
        <v>#VALUE!</v>
      </c>
      <c r="CV31" s="37" t="e">
        <f>IF(AND(CV30&lt;&gt;0,CU30&lt;&gt;0),CV30-CU30,(IFERROR(VLOOKUP($B19,#REF!,7,FALSE),"")/30))</f>
        <v>#VALUE!</v>
      </c>
      <c r="CW31" s="37" t="e">
        <f>IF(AND(CW30&lt;&gt;0,CV30&lt;&gt;0),CW30-CV30,(IFERROR(VLOOKUP($B19,#REF!,7,FALSE),"")/30))</f>
        <v>#VALUE!</v>
      </c>
      <c r="CX31" s="37" t="e">
        <f>IF(AND(CX30&lt;&gt;0,CW30&lt;&gt;0),CX30-CW30,(IFERROR(VLOOKUP($B19,#REF!,7,FALSE),"")/30))</f>
        <v>#VALUE!</v>
      </c>
      <c r="CY31" s="37" t="e">
        <f>IF(AND(CY30&lt;&gt;0,CX30&lt;&gt;0),CY30-CX30,(IFERROR(VLOOKUP($B19,#REF!,7,FALSE),"")/30))</f>
        <v>#VALUE!</v>
      </c>
      <c r="CZ31" s="37" t="e">
        <f>IF(AND(CZ30&lt;&gt;0,CY30&lt;&gt;0),CZ30-CY30,(IFERROR(VLOOKUP($B19,#REF!,7,FALSE),"")/30))</f>
        <v>#VALUE!</v>
      </c>
      <c r="DA31" s="37" t="e">
        <f>IF(AND(DA30&lt;&gt;0,CZ30&lt;&gt;0),DA30-CZ30,(IFERROR(VLOOKUP($B19,#REF!,7,FALSE),"")/30))</f>
        <v>#VALUE!</v>
      </c>
      <c r="DB31" s="37" t="e">
        <f>IF(AND(DB30&lt;&gt;0,DA30&lt;&gt;0),DB30-DA30,(IFERROR(VLOOKUP($B19,#REF!,7,FALSE),"")/30))</f>
        <v>#VALUE!</v>
      </c>
      <c r="DC31" s="37" t="e">
        <f>IF(AND(DC30&lt;&gt;0,DB30&lt;&gt;0),DC30-DB30,(IFERROR(VLOOKUP($B19,#REF!,7,FALSE),"")/30))</f>
        <v>#VALUE!</v>
      </c>
      <c r="DD31" s="37" t="e">
        <f>IF(AND(DD30&lt;&gt;0,DC30&lt;&gt;0),DD30-DC30,(IFERROR(VLOOKUP($B19,#REF!,7,FALSE),"")/30))</f>
        <v>#VALUE!</v>
      </c>
      <c r="DE31" s="37" t="e">
        <f>IF(AND(DE30&lt;&gt;0,DD30&lt;&gt;0),DE30-DD30,(IFERROR(VLOOKUP($B19,#REF!,7,FALSE),"")/30))</f>
        <v>#VALUE!</v>
      </c>
      <c r="DF31" s="37" t="e">
        <f>IF(AND(DF30&lt;&gt;0,DE30&lt;&gt;0),DF30-DE30,(IFERROR(VLOOKUP($B19,#REF!,7,FALSE),"")/30))</f>
        <v>#VALUE!</v>
      </c>
      <c r="DG31" s="37" t="e">
        <f>IF(AND(DG30&lt;&gt;0,DF30&lt;&gt;0),DG30-DF30,(IFERROR(VLOOKUP($B19,#REF!,7,FALSE),"")/30))</f>
        <v>#VALUE!</v>
      </c>
      <c r="DH31" s="37" t="e">
        <f>IF(AND(DH30&lt;&gt;0,DG30&lt;&gt;0),DH30-DG30,(IFERROR(VLOOKUP($B19,#REF!,7,FALSE),"")/30))</f>
        <v>#VALUE!</v>
      </c>
      <c r="DI31" s="37" t="e">
        <f>IF(AND(DI30&lt;&gt;0,DH30&lt;&gt;0),DI30-DH30,(IFERROR(VLOOKUP($B19,#REF!,7,FALSE),"")/30))</f>
        <v>#VALUE!</v>
      </c>
      <c r="DJ31" s="37" t="e">
        <f>IF(AND(DJ30&lt;&gt;0,DI30&lt;&gt;0),DJ30-DI30,(IFERROR(VLOOKUP($B19,#REF!,7,FALSE),"")/30))</f>
        <v>#VALUE!</v>
      </c>
      <c r="DK31" s="37" t="e">
        <f>IF(AND(DK30&lt;&gt;0,DJ30&lt;&gt;0),DK30-DJ30,(IFERROR(VLOOKUP($B19,#REF!,7,FALSE),"")/30))</f>
        <v>#VALUE!</v>
      </c>
      <c r="DL31" s="37" t="e">
        <f>IF(AND(DL30&lt;&gt;0,DK30&lt;&gt;0),DL30-DK30,(IFERROR(VLOOKUP($B19,#REF!,7,FALSE),"")/30))</f>
        <v>#VALUE!</v>
      </c>
      <c r="DM31" s="37" t="e">
        <f>IF(AND(DM30&lt;&gt;0,DL30&lt;&gt;0),DM30-DL30,(IFERROR(VLOOKUP($B19,#REF!,7,FALSE),"")/30))</f>
        <v>#VALUE!</v>
      </c>
      <c r="DN31" s="37" t="e">
        <f>IF(AND(DN30&lt;&gt;0,DM30&lt;&gt;0),DN30-DM30,(IFERROR(VLOOKUP($B19,#REF!,7,FALSE),"")/30))</f>
        <v>#VALUE!</v>
      </c>
      <c r="DO31" s="37" t="e">
        <f>IF(AND(DO30&lt;&gt;0,DN30&lt;&gt;0),DO30-DN30,(IFERROR(VLOOKUP($B19,#REF!,7,FALSE),"")/30))</f>
        <v>#VALUE!</v>
      </c>
      <c r="DP31" s="37" t="e">
        <f>IF(AND(DP30&lt;&gt;0,DO30&lt;&gt;0),DP30-DO30,(IFERROR(VLOOKUP($B19,#REF!,7,FALSE),"")/30))</f>
        <v>#VALUE!</v>
      </c>
      <c r="DQ31" s="37" t="e">
        <f>IF(AND(DQ30&lt;&gt;0,DP30&lt;&gt;0),DQ30-DP30,(IFERROR(VLOOKUP($B19,#REF!,7,FALSE),"")/30))</f>
        <v>#VALUE!</v>
      </c>
      <c r="DR31" s="37" t="e">
        <f>IF(AND(DR30&lt;&gt;0,DQ30&lt;&gt;0),DR30-DQ30,(IFERROR(VLOOKUP($B19,#REF!,7,FALSE),"")/30))</f>
        <v>#VALUE!</v>
      </c>
      <c r="DS31" s="37" t="e">
        <f>IF(AND(DS30&lt;&gt;0,DR30&lt;&gt;0),DS30-DR30,(IFERROR(VLOOKUP($B19,#REF!,7,FALSE),"")/30))</f>
        <v>#VALUE!</v>
      </c>
      <c r="DT31" s="37" t="e">
        <f>IF(AND(DT30&lt;&gt;0,DS30&lt;&gt;0),DT30-DS30,(IFERROR(VLOOKUP($B19,#REF!,7,FALSE),"")/30))</f>
        <v>#VALUE!</v>
      </c>
      <c r="DU31" s="37" t="e">
        <f>IF(AND(DU30&lt;&gt;0,DT30&lt;&gt;0),DU30-DT30,(IFERROR(VLOOKUP($B19,#REF!,7,FALSE),"")/30))</f>
        <v>#VALUE!</v>
      </c>
      <c r="DV31" s="37" t="e">
        <f>IF(AND(DV30&lt;&gt;0,DU30&lt;&gt;0),DV30-DU30,(IFERROR(VLOOKUP($B19,#REF!,7,FALSE),"")/30))</f>
        <v>#VALUE!</v>
      </c>
      <c r="DW31" s="37" t="e">
        <f>IF(AND(DW30&lt;&gt;0,DV30&lt;&gt;0),DW30-DV30,(IFERROR(VLOOKUP($B19,#REF!,7,FALSE),"")/30))</f>
        <v>#VALUE!</v>
      </c>
      <c r="DX31" s="37" t="e">
        <f>IF(AND(DX30&lt;&gt;0,DW30&lt;&gt;0),DX30-DW30,(IFERROR(VLOOKUP($B19,#REF!,7,FALSE),"")/30))</f>
        <v>#VALUE!</v>
      </c>
      <c r="DY31" s="37" t="e">
        <f>IF(AND(DY30&lt;&gt;0,DX30&lt;&gt;0),DY30-DX30,(IFERROR(VLOOKUP($B19,#REF!,8,FALSE),"")/30))</f>
        <v>#VALUE!</v>
      </c>
      <c r="DZ31" s="37" t="e">
        <f>IF(AND(DZ30&lt;&gt;0,DY30&lt;&gt;0),DZ30-DY30,(IFERROR(VLOOKUP($B19,#REF!,8,FALSE),"")/30))</f>
        <v>#VALUE!</v>
      </c>
      <c r="EA31" s="37" t="e">
        <f>IF(AND(EA30&lt;&gt;0,DZ30&lt;&gt;0),EA30-DZ30,(IFERROR(VLOOKUP($B19,#REF!,8,FALSE),"")/30))</f>
        <v>#VALUE!</v>
      </c>
      <c r="EB31" s="37" t="e">
        <f>IF(AND(EB30&lt;&gt;0,EA30&lt;&gt;0),EB30-EA30,(IFERROR(VLOOKUP($B19,#REF!,8,FALSE),"")/30))</f>
        <v>#VALUE!</v>
      </c>
      <c r="EC31" s="37" t="e">
        <f>IF(AND(EC30&lt;&gt;0,EB30&lt;&gt;0),EC30-EB30,(IFERROR(VLOOKUP($B19,#REF!,8,FALSE),"")/30))</f>
        <v>#VALUE!</v>
      </c>
      <c r="ED31" s="37" t="e">
        <f>IF(AND(ED30&lt;&gt;0,EC30&lt;&gt;0),ED30-EC30,(IFERROR(VLOOKUP($B19,#REF!,8,FALSE),"")/30))</f>
        <v>#VALUE!</v>
      </c>
      <c r="EE31" s="37" t="e">
        <f>IF(AND(EE30&lt;&gt;0,ED30&lt;&gt;0),EE30-ED30,(IFERROR(VLOOKUP($B19,#REF!,8,FALSE),"")/30))</f>
        <v>#VALUE!</v>
      </c>
      <c r="EF31" s="37" t="e">
        <f>IF(AND(EF30&lt;&gt;0,EE30&lt;&gt;0),EF30-EE30,(IFERROR(VLOOKUP($B19,#REF!,8,FALSE),"")/30))</f>
        <v>#VALUE!</v>
      </c>
      <c r="EG31" s="37" t="e">
        <f>IF(AND(EG30&lt;&gt;0,EF30&lt;&gt;0),EG30-EF30,(IFERROR(VLOOKUP($B19,#REF!,8,FALSE),"")/30))</f>
        <v>#VALUE!</v>
      </c>
      <c r="EH31" s="37" t="e">
        <f>IF(AND(EH30&lt;&gt;0,EG30&lt;&gt;0),EH30-EG30,(IFERROR(VLOOKUP($B19,#REF!,8,FALSE),"")/30))</f>
        <v>#VALUE!</v>
      </c>
      <c r="EI31" s="37" t="e">
        <f>IF(AND(EI30&lt;&gt;0,EH30&lt;&gt;0),EI30-EH30,(IFERROR(VLOOKUP($B19,#REF!,8,FALSE),"")/30))</f>
        <v>#VALUE!</v>
      </c>
      <c r="EJ31" s="37" t="e">
        <f>IF(AND(EJ30&lt;&gt;0,EI30&lt;&gt;0),EJ30-EI30,(IFERROR(VLOOKUP($B19,#REF!,8,FALSE),"")/30))</f>
        <v>#VALUE!</v>
      </c>
      <c r="EK31" s="37" t="e">
        <f>IF(AND(EK30&lt;&gt;0,EJ30&lt;&gt;0),EK30-EJ30,(IFERROR(VLOOKUP($B19,#REF!,8,FALSE),"")/30))</f>
        <v>#VALUE!</v>
      </c>
      <c r="EL31" s="37" t="e">
        <f>IF(AND(EL30&lt;&gt;0,EK30&lt;&gt;0),EL30-EK30,(IFERROR(VLOOKUP($B19,#REF!,8,FALSE),"")/30))</f>
        <v>#VALUE!</v>
      </c>
      <c r="EM31" s="37" t="e">
        <f>IF(AND(EM30&lt;&gt;0,EL30&lt;&gt;0),EM30-EL30,(IFERROR(VLOOKUP($B19,#REF!,8,FALSE),"")/30))</f>
        <v>#VALUE!</v>
      </c>
      <c r="EN31" s="37" t="e">
        <f>IF(AND(EN30&lt;&gt;0,EM30&lt;&gt;0),EN30-EM30,(IFERROR(VLOOKUP($B19,#REF!,8,FALSE),"")/30))</f>
        <v>#VALUE!</v>
      </c>
      <c r="EO31" s="37" t="e">
        <f>IF(AND(EO30&lt;&gt;0,EN30&lt;&gt;0),EO30-EN30,(IFERROR(VLOOKUP($B19,#REF!,8,FALSE),"")/30))</f>
        <v>#VALUE!</v>
      </c>
      <c r="EP31" s="37" t="e">
        <f>IF(AND(EP30&lt;&gt;0,EO30&lt;&gt;0),EP30-EO30,(IFERROR(VLOOKUP($B19,#REF!,8,FALSE),"")/30))</f>
        <v>#VALUE!</v>
      </c>
      <c r="EQ31" s="37" t="e">
        <f>IF(AND(EQ30&lt;&gt;0,EP30&lt;&gt;0),EQ30-EP30,(IFERROR(VLOOKUP($B19,#REF!,8,FALSE),"")/30))</f>
        <v>#VALUE!</v>
      </c>
      <c r="ER31" s="37" t="e">
        <f>IF(AND(ER30&lt;&gt;0,EQ30&lt;&gt;0),ER30-EQ30,(IFERROR(VLOOKUP($B19,#REF!,8,FALSE),"")/30))</f>
        <v>#VALUE!</v>
      </c>
      <c r="ES31" s="37" t="e">
        <f>IF(AND(ES30&lt;&gt;0,ER30&lt;&gt;0),ES30-ER30,(IFERROR(VLOOKUP($B19,#REF!,8,FALSE),"")/30))</f>
        <v>#VALUE!</v>
      </c>
      <c r="ET31" s="37" t="e">
        <f>IF(AND(ET30&lt;&gt;0,ES30&lt;&gt;0),ET30-ES30,(IFERROR(VLOOKUP($B19,#REF!,8,FALSE),"")/30))</f>
        <v>#VALUE!</v>
      </c>
      <c r="EU31" s="37" t="e">
        <f>IF(AND(EU30&lt;&gt;0,ET30&lt;&gt;0),EU30-ET30,(IFERROR(VLOOKUP($B19,#REF!,8,FALSE),"")/30))</f>
        <v>#VALUE!</v>
      </c>
      <c r="EV31" s="37" t="e">
        <f>IF(AND(EV30&lt;&gt;0,EU30&lt;&gt;0),EV30-EU30,(IFERROR(VLOOKUP($B19,#REF!,8,FALSE),"")/30))</f>
        <v>#VALUE!</v>
      </c>
      <c r="EW31" s="37" t="e">
        <f>IF(AND(EW30&lt;&gt;0,EV30&lt;&gt;0),EW30-EV30,(IFERROR(VLOOKUP($B19,#REF!,8,FALSE),"")/30))</f>
        <v>#VALUE!</v>
      </c>
      <c r="EX31" s="37" t="e">
        <f>IF(AND(EX30&lt;&gt;0,EW30&lt;&gt;0),EX30-EW30,(IFERROR(VLOOKUP($B19,#REF!,8,FALSE),"")/30))</f>
        <v>#VALUE!</v>
      </c>
      <c r="EY31" s="37" t="e">
        <f>IF(AND(EY30&lt;&gt;0,EX30&lt;&gt;0),EY30-EX30,(IFERROR(VLOOKUP($B19,#REF!,8,FALSE),"")/30))</f>
        <v>#VALUE!</v>
      </c>
      <c r="EZ31" s="37" t="e">
        <f>IF(AND(EZ30&lt;&gt;0,EY30&lt;&gt;0),EZ30-EY30,(IFERROR(VLOOKUP($B19,#REF!,8,FALSE),"")/30))</f>
        <v>#VALUE!</v>
      </c>
      <c r="FA31" s="37" t="e">
        <f>IF(AND(FA30&lt;&gt;0,EZ30&lt;&gt;0),FA30-EZ30,(IFERROR(VLOOKUP($B19,#REF!,8,FALSE),"")/30))</f>
        <v>#VALUE!</v>
      </c>
      <c r="FB31" s="37" t="e">
        <f>IF(AND(FB30&lt;&gt;0,FA30&lt;&gt;0),FB30-FA30,(IFERROR(VLOOKUP($B19,#REF!,8,FALSE),"")/30))</f>
        <v>#VALUE!</v>
      </c>
      <c r="FC31" s="37" t="e">
        <f>IF(AND(FC30&lt;&gt;0,FB30&lt;&gt;0),FC30-FB30,(IFERROR(VLOOKUP($B19,#REF!,8,FALSE),"")/30))</f>
        <v>#VALUE!</v>
      </c>
      <c r="FD31" s="37" t="e">
        <f>IF(AND(FD30&lt;&gt;0,FC30&lt;&gt;0),FD30-FC30,(IFERROR(VLOOKUP($B19,#REF!,9,FALSE),"")/30))</f>
        <v>#VALUE!</v>
      </c>
      <c r="FE31" s="37" t="e">
        <f>IF(AND(FE30&lt;&gt;0,FD30&lt;&gt;0),FE30-FD30,(IFERROR(VLOOKUP($B19,#REF!,9,FALSE),"")/30))</f>
        <v>#VALUE!</v>
      </c>
      <c r="FF31" s="37" t="e">
        <f>IF(AND(FF30&lt;&gt;0,FE30&lt;&gt;0),FF30-FE30,(IFERROR(VLOOKUP($B19,#REF!,9,FALSE),"")/30))</f>
        <v>#VALUE!</v>
      </c>
      <c r="FG31" s="37">
        <f>IF(AND(FG30&lt;&gt;0,FF30&lt;&gt;0),FG30-FF30,(IFERROR(VLOOKUP($B19,#REF!,9,FALSE),"")/30))</f>
        <v>-2500</v>
      </c>
      <c r="FH31" s="37">
        <f>IF(AND(FH30&lt;&gt;0,FG30&lt;&gt;0),FH30-FG30,(IFERROR(VLOOKUP($B19,#REF!,9,FALSE),"")/30))</f>
        <v>0</v>
      </c>
      <c r="FI31" s="37">
        <f>IF(AND(FI30&lt;&gt;0,FH30&lt;&gt;0),FI30-FH30,(IFERROR(VLOOKUP($B19,#REF!,9,FALSE),"")/30))</f>
        <v>0</v>
      </c>
      <c r="FJ31" s="37" t="e">
        <f>IF(AND(FJ30&lt;&gt;0,FI30&lt;&gt;0),FJ30-FI30,(IFERROR(VLOOKUP($B19,#REF!,9,FALSE),"")/30))</f>
        <v>#VALUE!</v>
      </c>
      <c r="FK31" s="37" t="e">
        <f>IF(AND(FK30&lt;&gt;0,FJ30&lt;&gt;0),FK30-FJ30,(IFERROR(VLOOKUP($B19,#REF!,9,FALSE),"")/30))</f>
        <v>#VALUE!</v>
      </c>
      <c r="FL31" s="37" t="e">
        <f>IF(AND(FL30&lt;&gt;0,FK30&lt;&gt;0),FL30-FK30,(IFERROR(VLOOKUP($B19,#REF!,9,FALSE),"")/30))</f>
        <v>#VALUE!</v>
      </c>
      <c r="FM31" s="37" t="e">
        <f>IF(AND(FM30&lt;&gt;0,FL30&lt;&gt;0),FM30-FL30,(IFERROR(VLOOKUP($B19,#REF!,9,FALSE),"")/30))</f>
        <v>#VALUE!</v>
      </c>
      <c r="FN31" s="37" t="e">
        <f>IF(AND(FN30&lt;&gt;0,FM30&lt;&gt;0),FN30-FM30,(IFERROR(VLOOKUP($B19,#REF!,9,FALSE),"")/30))</f>
        <v>#VALUE!</v>
      </c>
      <c r="FO31" s="37" t="e">
        <f>IF(AND(FO30&lt;&gt;0,FN30&lt;&gt;0),FO30-FN30,(IFERROR(VLOOKUP($B19,#REF!,9,FALSE),"")/30))</f>
        <v>#VALUE!</v>
      </c>
      <c r="FP31" s="37" t="e">
        <f>IF(AND(FP30&lt;&gt;0,FO30&lt;&gt;0),FP30-FO30,(IFERROR(VLOOKUP($B19,#REF!,9,FALSE),"")/30))</f>
        <v>#VALUE!</v>
      </c>
      <c r="FQ31" s="37" t="e">
        <f>IF(AND(FQ30&lt;&gt;0,FP30&lt;&gt;0),FQ30-FP30,(IFERROR(VLOOKUP($B19,#REF!,9,FALSE),"")/30))</f>
        <v>#VALUE!</v>
      </c>
      <c r="FR31" s="37" t="e">
        <f>IF(AND(FR30&lt;&gt;0,FQ30&lt;&gt;0),FR30-FQ30,(IFERROR(VLOOKUP($B19,#REF!,9,FALSE),"")/30))</f>
        <v>#VALUE!</v>
      </c>
      <c r="FS31" s="37" t="e">
        <f>IF(AND(FS30&lt;&gt;0,FR30&lt;&gt;0),FS30-FR30,(IFERROR(VLOOKUP($B19,#REF!,9,FALSE),"")/30))</f>
        <v>#VALUE!</v>
      </c>
      <c r="FT31" s="37" t="e">
        <f>IF(AND(FT30&lt;&gt;0,FS30&lt;&gt;0),FT30-FS30,(IFERROR(VLOOKUP($B19,#REF!,9,FALSE),"")/30))</f>
        <v>#VALUE!</v>
      </c>
      <c r="FU31" s="37" t="e">
        <f>IF(AND(FU30&lt;&gt;0,FT30&lt;&gt;0),FU30-FT30,(IFERROR(VLOOKUP($B19,#REF!,9,FALSE),"")/30))</f>
        <v>#VALUE!</v>
      </c>
      <c r="FV31" s="37" t="e">
        <f>IF(AND(FV30&lt;&gt;0,FU30&lt;&gt;0),FV30-FU30,(IFERROR(VLOOKUP($B19,#REF!,9,FALSE),"")/30))</f>
        <v>#VALUE!</v>
      </c>
      <c r="FW31" s="37" t="e">
        <f>IF(AND(FW30&lt;&gt;0,FV30&lt;&gt;0),FW30-FV30,(IFERROR(VLOOKUP($B19,#REF!,9,FALSE),"")/30))</f>
        <v>#VALUE!</v>
      </c>
      <c r="FX31" s="37" t="e">
        <f>IF(AND(FX30&lt;&gt;0,FW30&lt;&gt;0),FX30-FW30,(IFERROR(VLOOKUP($B19,#REF!,9,FALSE),"")/30))</f>
        <v>#VALUE!</v>
      </c>
      <c r="FY31" s="37" t="e">
        <f>IF(AND(FY30&lt;&gt;0,FX30&lt;&gt;0),FY30-FX30,(IFERROR(VLOOKUP($B19,#REF!,9,FALSE),"")/30))</f>
        <v>#VALUE!</v>
      </c>
      <c r="FZ31" s="37" t="e">
        <f>IF(AND(FZ30&lt;&gt;0,FY30&lt;&gt;0),FZ30-FY30,(IFERROR(VLOOKUP($B19,#REF!,9,FALSE),"")/30))</f>
        <v>#VALUE!</v>
      </c>
      <c r="GA31" s="37" t="e">
        <f>IF(AND(GA30&lt;&gt;0,FZ30&lt;&gt;0),GA30-FZ30,(IFERROR(VLOOKUP($B19,#REF!,9,FALSE),"")/30))</f>
        <v>#VALUE!</v>
      </c>
      <c r="GB31" s="37" t="e">
        <f>IF(AND(GB30&lt;&gt;0,GA30&lt;&gt;0),GB30-GA30,(IFERROR(VLOOKUP($B19,#REF!,9,FALSE),"")/30))</f>
        <v>#VALUE!</v>
      </c>
      <c r="GC31" s="37" t="e">
        <f>IF(AND(GC30&lt;&gt;0,GB30&lt;&gt;0),GC30-GB30,(IFERROR(VLOOKUP($B19,#REF!,9,FALSE),"")/30))</f>
        <v>#VALUE!</v>
      </c>
      <c r="GD31" s="37" t="e">
        <f>IF(AND(GD30&lt;&gt;0,GC30&lt;&gt;0),GD30-GC30,(IFERROR(VLOOKUP($B19,#REF!,9,FALSE),"")/30))</f>
        <v>#VALUE!</v>
      </c>
      <c r="GE31" s="37" t="e">
        <f>IF(AND(GE30&lt;&gt;0,GD30&lt;&gt;0),GE30-GD30,(IFERROR(VLOOKUP($B19,#REF!,9,FALSE),"")/30))</f>
        <v>#VALUE!</v>
      </c>
      <c r="GF31" s="37" t="e">
        <f>IF(AND(GF30&lt;&gt;0,GE30&lt;&gt;0),GF30-GE30,(IFERROR(VLOOKUP($B19,#REF!,9,FALSE),"")/30))</f>
        <v>#VALUE!</v>
      </c>
      <c r="GG31" s="37" t="e">
        <f>IF(AND(GG30&lt;&gt;0,GF30&lt;&gt;0),GG30-GF30,(IFERROR(VLOOKUP($B19,#REF!,9,FALSE),"")/30))</f>
        <v>#VALUE!</v>
      </c>
      <c r="GH31" s="37" t="e">
        <f>IF(AND(GH30&lt;&gt;0,GG30&lt;&gt;0),GH30-GG30,(IFERROR(VLOOKUP($B19,#REF!,10,FALSE),"")/30))</f>
        <v>#VALUE!</v>
      </c>
      <c r="GI31" s="37" t="e">
        <f>IF(AND(GI30&lt;&gt;0,GH30&lt;&gt;0),GI30-GH30,(IFERROR(VLOOKUP($B19,#REF!,10,FALSE),"")/30))</f>
        <v>#VALUE!</v>
      </c>
      <c r="GJ31" s="37" t="e">
        <f>IF(AND(GJ30&lt;&gt;0,GI30&lt;&gt;0),GJ30-GI30,(IFERROR(VLOOKUP($B19,#REF!,10,FALSE),"")/30))</f>
        <v>#VALUE!</v>
      </c>
      <c r="GK31" s="37" t="e">
        <f>IF(AND(GK30&lt;&gt;0,GJ30&lt;&gt;0),GK30-GJ30,(IFERROR(VLOOKUP($B19,#REF!,10,FALSE),"")/30))</f>
        <v>#VALUE!</v>
      </c>
      <c r="GL31" s="37" t="e">
        <f>IF(AND(GL30&lt;&gt;0,GK30&lt;&gt;0),GL30-GK30,(IFERROR(VLOOKUP($B19,#REF!,10,FALSE),"")/30))</f>
        <v>#VALUE!</v>
      </c>
      <c r="GM31" s="37" t="e">
        <f>IF(AND(GM30&lt;&gt;0,GL30&lt;&gt;0),GM30-GL30,(IFERROR(VLOOKUP($B19,#REF!,10,FALSE),"")/30))</f>
        <v>#VALUE!</v>
      </c>
      <c r="GN31" s="37" t="e">
        <f>IF(AND(GN30&lt;&gt;0,GM30&lt;&gt;0),GN30-GM30,(IFERROR(VLOOKUP($B19,#REF!,10,FALSE),"")/30))</f>
        <v>#VALUE!</v>
      </c>
      <c r="GO31" s="37" t="e">
        <f>IF(AND(GO30&lt;&gt;0,GN30&lt;&gt;0),GO30-GN30,(IFERROR(VLOOKUP($B19,#REF!,10,FALSE),"")/30))</f>
        <v>#VALUE!</v>
      </c>
      <c r="GP31" s="37" t="e">
        <f>IF(AND(GP30&lt;&gt;0,GO30&lt;&gt;0),GP30-GO30,(IFERROR(VLOOKUP($B19,#REF!,10,FALSE),"")/30))</f>
        <v>#VALUE!</v>
      </c>
      <c r="GQ31" s="37" t="e">
        <f>IF(AND(GQ30&lt;&gt;0,GP30&lt;&gt;0),GQ30-GP30,(IFERROR(VLOOKUP($B19,#REF!,10,FALSE),"")/30))</f>
        <v>#VALUE!</v>
      </c>
      <c r="GR31" s="37" t="e">
        <f>IF(AND(GR30&lt;&gt;0,GQ30&lt;&gt;0),GR30-GQ30,(IFERROR(VLOOKUP($B19,#REF!,10,FALSE),"")/30))</f>
        <v>#VALUE!</v>
      </c>
      <c r="GS31" s="37" t="e">
        <f>IF(AND(GS30&lt;&gt;0,GR30&lt;&gt;0),GS30-GR30,(IFERROR(VLOOKUP($B19,#REF!,10,FALSE),"")/30))</f>
        <v>#VALUE!</v>
      </c>
      <c r="GT31" s="37" t="e">
        <f>IF(AND(GT30&lt;&gt;0,GS30&lt;&gt;0),GT30-GS30,(IFERROR(VLOOKUP($B19,#REF!,10,FALSE),"")/30))</f>
        <v>#VALUE!</v>
      </c>
      <c r="GU31" s="37" t="e">
        <f>IF(AND(GU30&lt;&gt;0,GT30&lt;&gt;0),GU30-GT30,(IFERROR(VLOOKUP($B19,#REF!,10,FALSE),"")/30))</f>
        <v>#VALUE!</v>
      </c>
      <c r="GV31" s="37" t="e">
        <f>IF(AND(GV30&lt;&gt;0,GU30&lt;&gt;0),GV30-GU30,(IFERROR(VLOOKUP($B19,#REF!,10,FALSE),"")/30))</f>
        <v>#VALUE!</v>
      </c>
      <c r="GW31" s="37" t="e">
        <f>IF(AND(GW30&lt;&gt;0,GV30&lt;&gt;0),GW30-GV30,(IFERROR(VLOOKUP($B19,#REF!,10,FALSE),"")/30))</f>
        <v>#VALUE!</v>
      </c>
      <c r="GX31" s="37" t="e">
        <f>IF(AND(GX30&lt;&gt;0,GW30&lt;&gt;0),GX30-GW30,(IFERROR(VLOOKUP($B19,#REF!,10,FALSE),"")/30))</f>
        <v>#VALUE!</v>
      </c>
      <c r="GY31" s="37" t="e">
        <f>IF(AND(GY30&lt;&gt;0,GX30&lt;&gt;0),GY30-GX30,(IFERROR(VLOOKUP($B19,#REF!,10,FALSE),"")/30))</f>
        <v>#VALUE!</v>
      </c>
      <c r="GZ31" s="37" t="e">
        <f>IF(AND(GZ30&lt;&gt;0,GY30&lt;&gt;0),GZ30-GY30,(IFERROR(VLOOKUP($B19,#REF!,10,FALSE),"")/30))</f>
        <v>#VALUE!</v>
      </c>
      <c r="HA31" s="37" t="e">
        <f>IF(AND(HA30&lt;&gt;0,GZ30&lt;&gt;0),HA30-GZ30,(IFERROR(VLOOKUP($B19,#REF!,10,FALSE),"")/30))</f>
        <v>#VALUE!</v>
      </c>
      <c r="HB31" s="37" t="e">
        <f>IF(AND(HB30&lt;&gt;0,HA30&lt;&gt;0),HB30-HA30,(IFERROR(VLOOKUP($B19,#REF!,10,FALSE),"")/30))</f>
        <v>#VALUE!</v>
      </c>
      <c r="HC31" s="37" t="e">
        <f>IF(AND(HC30&lt;&gt;0,HB30&lt;&gt;0),HC30-HB30,(IFERROR(VLOOKUP($B19,#REF!,10,FALSE),"")/30))</f>
        <v>#VALUE!</v>
      </c>
      <c r="HD31" s="37" t="e">
        <f>IF(AND(HD30&lt;&gt;0,HC30&lt;&gt;0),HD30-HC30,(IFERROR(VLOOKUP($B19,#REF!,10,FALSE),"")/30))</f>
        <v>#VALUE!</v>
      </c>
      <c r="HE31" s="37" t="e">
        <f>IF(AND(HE30&lt;&gt;0,HD30&lt;&gt;0),HE30-HD30,(IFERROR(VLOOKUP($B19,#REF!,10,FALSE),"")/30))</f>
        <v>#VALUE!</v>
      </c>
      <c r="HF31" s="37" t="e">
        <f>IF(AND(HF30&lt;&gt;0,HE30&lt;&gt;0),HF30-HE30,(IFERROR(VLOOKUP($B19,#REF!,10,FALSE),"")/30))</f>
        <v>#VALUE!</v>
      </c>
      <c r="HG31" s="37" t="e">
        <f>IF(AND(HG30&lt;&gt;0,HF30&lt;&gt;0),HG30-HF30,(IFERROR(VLOOKUP($B19,#REF!,10,FALSE),"")/30))</f>
        <v>#VALUE!</v>
      </c>
      <c r="HH31" s="37" t="e">
        <f>IF(AND(HH30&lt;&gt;0,HG30&lt;&gt;0),HH30-HG30,(IFERROR(VLOOKUP($B19,#REF!,10,FALSE),"")/30))</f>
        <v>#VALUE!</v>
      </c>
      <c r="HI31" s="37" t="e">
        <f>IF(AND(HI30&lt;&gt;0,HH30&lt;&gt;0),HI30-HH30,(IFERROR(VLOOKUP($B19,#REF!,10,FALSE),"")/30))</f>
        <v>#VALUE!</v>
      </c>
      <c r="HJ31" s="37" t="e">
        <f>IF(AND(HJ30&lt;&gt;0,HI30&lt;&gt;0),HJ30-HI30,(IFERROR(VLOOKUP($B19,#REF!,10,FALSE),"")/30))</f>
        <v>#VALUE!</v>
      </c>
      <c r="HK31" s="37" t="e">
        <f>IF(AND(HK30&lt;&gt;0,HJ30&lt;&gt;0),HK30-HJ30,(IFERROR(VLOOKUP($B19,#REF!,10,FALSE),"")/30))</f>
        <v>#VALUE!</v>
      </c>
      <c r="HL31" s="37" t="e">
        <f>IF(AND(HL30&lt;&gt;0,HK30&lt;&gt;0),HL30-HK30,(IFERROR(VLOOKUP($B19,#REF!,10,FALSE),"")/30))</f>
        <v>#VALUE!</v>
      </c>
      <c r="HM31" s="37" t="e">
        <f>IF(AND(HM30&lt;&gt;0,HL30&lt;&gt;0),HM30-HL30,(IFERROR(VLOOKUP($B19,#REF!,11,FALSE),"")/30))</f>
        <v>#VALUE!</v>
      </c>
      <c r="HN31" s="37" t="e">
        <f>IF(AND(HN30&lt;&gt;0,HM30&lt;&gt;0),HN30-HM30,(IFERROR(VLOOKUP($B19,#REF!,11,FALSE),"")/30))</f>
        <v>#VALUE!</v>
      </c>
      <c r="HO31" s="37" t="e">
        <f>IF(AND(HO30&lt;&gt;0,HN30&lt;&gt;0),HO30-HN30,(IFERROR(VLOOKUP($B19,#REF!,11,FALSE),"")/30))</f>
        <v>#VALUE!</v>
      </c>
      <c r="HP31" s="37" t="e">
        <f>IF(AND(HP30&lt;&gt;0,HO30&lt;&gt;0),HP30-HO30,(IFERROR(VLOOKUP($B19,#REF!,11,FALSE),"")/30))</f>
        <v>#VALUE!</v>
      </c>
      <c r="HQ31" s="37" t="e">
        <f>IF(AND(HQ30&lt;&gt;0,HP30&lt;&gt;0),HQ30-HP30,(IFERROR(VLOOKUP($B19,#REF!,11,FALSE),"")/30))</f>
        <v>#VALUE!</v>
      </c>
      <c r="HR31" s="37" t="e">
        <f>IF(AND(HR30&lt;&gt;0,HQ30&lt;&gt;0),HR30-HQ30,(IFERROR(VLOOKUP($B19,#REF!,11,FALSE),"")/30))</f>
        <v>#VALUE!</v>
      </c>
      <c r="HS31" s="37" t="e">
        <f>IF(AND(HS30&lt;&gt;0,HR30&lt;&gt;0),HS30-HR30,(IFERROR(VLOOKUP($B19,#REF!,11,FALSE),"")/30))</f>
        <v>#VALUE!</v>
      </c>
      <c r="HT31" s="37" t="e">
        <f>IF(AND(HT30&lt;&gt;0,HS30&lt;&gt;0),HT30-HS30,(IFERROR(VLOOKUP($B19,#REF!,11,FALSE),"")/30))</f>
        <v>#VALUE!</v>
      </c>
      <c r="HU31" s="37" t="e">
        <f>IF(AND(HU30&lt;&gt;0,HT30&lt;&gt;0),HU30-HT30,(IFERROR(VLOOKUP($B19,#REF!,11,FALSE),"")/30))</f>
        <v>#VALUE!</v>
      </c>
      <c r="HV31" s="37" t="e">
        <f>IF(AND(HV30&lt;&gt;0,HU30&lt;&gt;0),HV30-HU30,(IFERROR(VLOOKUP($B19,#REF!,11,FALSE),"")/30))</f>
        <v>#VALUE!</v>
      </c>
      <c r="HW31" s="37" t="e">
        <f>IF(AND(HW30&lt;&gt;0,HV30&lt;&gt;0),HW30-HV30,(IFERROR(VLOOKUP($B19,#REF!,11,FALSE),"")/30))</f>
        <v>#VALUE!</v>
      </c>
      <c r="HX31" s="37" t="e">
        <f>IF(AND(HX30&lt;&gt;0,HW30&lt;&gt;0),HX30-HW30,(IFERROR(VLOOKUP($B19,#REF!,11,FALSE),"")/30))</f>
        <v>#VALUE!</v>
      </c>
      <c r="HY31" s="37" t="e">
        <f>IF(AND(HY30&lt;&gt;0,HX30&lt;&gt;0),HY30-HX30,(IFERROR(VLOOKUP($B19,#REF!,11,FALSE),"")/30))</f>
        <v>#VALUE!</v>
      </c>
      <c r="HZ31" s="37" t="e">
        <f>IF(AND(HZ30&lt;&gt;0,HY30&lt;&gt;0),HZ30-HY30,(IFERROR(VLOOKUP($B19,#REF!,11,FALSE),"")/30))</f>
        <v>#VALUE!</v>
      </c>
      <c r="IA31" s="37" t="e">
        <f>IF(AND(IA30&lt;&gt;0,HZ30&lt;&gt;0),IA30-HZ30,(IFERROR(VLOOKUP($B19,#REF!,11,FALSE),"")/30))</f>
        <v>#VALUE!</v>
      </c>
      <c r="IB31" s="37" t="e">
        <f>IF(AND(IB30&lt;&gt;0,IA30&lt;&gt;0),IB30-IA30,(IFERROR(VLOOKUP($B19,#REF!,11,FALSE),"")/30))</f>
        <v>#VALUE!</v>
      </c>
      <c r="IC31" s="37" t="e">
        <f>IF(AND(IC30&lt;&gt;0,IB30&lt;&gt;0),IC30-IB30,(IFERROR(VLOOKUP($B19,#REF!,11,FALSE),"")/30))</f>
        <v>#VALUE!</v>
      </c>
      <c r="ID31" s="37" t="e">
        <f>IF(AND(ID30&lt;&gt;0,IC30&lt;&gt;0),ID30-IC30,(IFERROR(VLOOKUP($B19,#REF!,11,FALSE),"")/30))</f>
        <v>#VALUE!</v>
      </c>
      <c r="IE31" s="37" t="e">
        <f>IF(AND(IE30&lt;&gt;0,ID30&lt;&gt;0),IE30-ID30,(IFERROR(VLOOKUP($B19,#REF!,11,FALSE),"")/30))</f>
        <v>#VALUE!</v>
      </c>
      <c r="IF31" s="37" t="e">
        <f>IF(AND(IF30&lt;&gt;0,IE30&lt;&gt;0),IF30-IE30,(IFERROR(VLOOKUP($B19,#REF!,11,FALSE),"")/30))</f>
        <v>#VALUE!</v>
      </c>
      <c r="IG31" s="37" t="e">
        <f>IF(AND(IG30&lt;&gt;0,IF30&lt;&gt;0),IG30-IF30,(IFERROR(VLOOKUP($B19,#REF!,11,FALSE),"")/30))</f>
        <v>#VALUE!</v>
      </c>
      <c r="IH31" s="37" t="e">
        <f>IF(AND(IH30&lt;&gt;0,IG30&lt;&gt;0),IH30-IG30,(IFERROR(VLOOKUP($B19,#REF!,11,FALSE),"")/30))</f>
        <v>#VALUE!</v>
      </c>
      <c r="II31" s="37" t="e">
        <f>IF(AND(II30&lt;&gt;0,IH30&lt;&gt;0),II30-IH30,(IFERROR(VLOOKUP($B19,#REF!,11,FALSE),"")/30))</f>
        <v>#VALUE!</v>
      </c>
      <c r="IJ31" s="37" t="e">
        <f>IF(AND(IJ30&lt;&gt;0,II30&lt;&gt;0),IJ30-II30,(IFERROR(VLOOKUP($B19,#REF!,11,FALSE),"")/30))</f>
        <v>#VALUE!</v>
      </c>
      <c r="IK31" s="37" t="e">
        <f>IF(AND(IK30&lt;&gt;0,IJ30&lt;&gt;0),IK30-IJ30,(IFERROR(VLOOKUP($B19,#REF!,11,FALSE),"")/30))</f>
        <v>#VALUE!</v>
      </c>
      <c r="IL31" s="37" t="e">
        <f>IF(AND(IL30&lt;&gt;0,IK30&lt;&gt;0),IL30-IK30,(IFERROR(VLOOKUP($B19,#REF!,11,FALSE),"")/30))</f>
        <v>#VALUE!</v>
      </c>
      <c r="IM31" s="37" t="e">
        <f>IF(AND(IM30&lt;&gt;0,IL30&lt;&gt;0),IM30-IL30,(IFERROR(VLOOKUP($B19,#REF!,11,FALSE),"")/30))</f>
        <v>#VALUE!</v>
      </c>
      <c r="IN31" s="37" t="e">
        <f>IF(AND(IN30&lt;&gt;0,IM30&lt;&gt;0),IN30-IM30,(IFERROR(VLOOKUP($B19,#REF!,11,FALSE),"")/30))</f>
        <v>#VALUE!</v>
      </c>
      <c r="IO31" s="37" t="e">
        <f>IF(AND(IO30&lt;&gt;0,IN30&lt;&gt;0),IO30-IN30,(IFERROR(VLOOKUP($B19,#REF!,11,FALSE),"")/30))</f>
        <v>#VALUE!</v>
      </c>
      <c r="IP31" s="37" t="e">
        <f>IF(AND(IP30&lt;&gt;0,IO30&lt;&gt;0),IP30-IO30,(IFERROR(VLOOKUP($B19,#REF!,11,FALSE),"")/30))</f>
        <v>#VALUE!</v>
      </c>
      <c r="IQ31" s="37" t="e">
        <f>IF(AND(IQ30&lt;&gt;0,IP30&lt;&gt;0),IQ30-IP30,(IFERROR(VLOOKUP($B19,#REF!,11,FALSE),"")/30))</f>
        <v>#VALUE!</v>
      </c>
      <c r="IR31" s="37" t="e">
        <f>IF(AND(IR30&lt;&gt;0,IQ30&lt;&gt;0),IR30-IQ30,(IFERROR(VLOOKUP($B19,#REF!,12,FALSE),"")/30))</f>
        <v>#VALUE!</v>
      </c>
      <c r="IS31" s="37" t="e">
        <f>IF(AND(IS30&lt;&gt;0,IR30&lt;&gt;0),IS30-IR30,(IFERROR(VLOOKUP($B19,#REF!,12,FALSE),"")/30))</f>
        <v>#VALUE!</v>
      </c>
      <c r="IT31" s="37" t="e">
        <f>IF(AND(IT30&lt;&gt;0,IS30&lt;&gt;0),IT30-IS30,(IFERROR(VLOOKUP($B19,#REF!,12,FALSE),"")/30))</f>
        <v>#VALUE!</v>
      </c>
      <c r="IU31" s="37" t="e">
        <f>IF(AND(IU30&lt;&gt;0,IT30&lt;&gt;0),IU30-IT30,(IFERROR(VLOOKUP($B19,#REF!,12,FALSE),"")/30))</f>
        <v>#VALUE!</v>
      </c>
      <c r="IV31" s="37" t="e">
        <f>IF(AND(IV30&lt;&gt;0,IU30&lt;&gt;0),IV30-IU30,(IFERROR(VLOOKUP($B19,#REF!,12,FALSE),"")/30))</f>
        <v>#VALUE!</v>
      </c>
      <c r="IW31" s="37" t="e">
        <f>IF(AND(IW30&lt;&gt;0,IV30&lt;&gt;0),IW30-IV30,(IFERROR(VLOOKUP($B19,#REF!,12,FALSE),"")/30))</f>
        <v>#VALUE!</v>
      </c>
      <c r="IX31" s="37" t="e">
        <f>IF(AND(IX30&lt;&gt;0,IW30&lt;&gt;0),IX30-IW30,(IFERROR(VLOOKUP($B19,#REF!,12,FALSE),"")/30))</f>
        <v>#VALUE!</v>
      </c>
      <c r="IY31" s="37" t="e">
        <f>IF(AND(IY30&lt;&gt;0,IX30&lt;&gt;0),IY30-IX30,(IFERROR(VLOOKUP($B19,#REF!,12,FALSE),"")/30))</f>
        <v>#VALUE!</v>
      </c>
      <c r="IZ31" s="37" t="e">
        <f>IF(AND(IZ30&lt;&gt;0,IY30&lt;&gt;0),IZ30-IY30,(IFERROR(VLOOKUP($B19,#REF!,12,FALSE),"")/30))</f>
        <v>#VALUE!</v>
      </c>
      <c r="JA31" s="37" t="e">
        <f>IF(AND(JA30&lt;&gt;0,IZ30&lt;&gt;0),JA30-IZ30,(IFERROR(VLOOKUP($B19,#REF!,12,FALSE),"")/30))</f>
        <v>#VALUE!</v>
      </c>
      <c r="JB31" s="37" t="e">
        <f>IF(AND(JB30&lt;&gt;0,JA30&lt;&gt;0),JB30-JA30,(IFERROR(VLOOKUP($B19,#REF!,12,FALSE),"")/30))</f>
        <v>#VALUE!</v>
      </c>
      <c r="JC31" s="37" t="e">
        <f>IF(AND(JC30&lt;&gt;0,JB30&lt;&gt;0),JC30-JB30,(IFERROR(VLOOKUP($B19,#REF!,12,FALSE),"")/30))</f>
        <v>#VALUE!</v>
      </c>
      <c r="JD31" s="37" t="e">
        <f>IF(AND(JD30&lt;&gt;0,JC30&lt;&gt;0),JD30-JC30,(IFERROR(VLOOKUP($B19,#REF!,12,FALSE),"")/30))</f>
        <v>#VALUE!</v>
      </c>
      <c r="JE31" s="37" t="e">
        <f>IF(AND(JE30&lt;&gt;0,JD30&lt;&gt;0),JE30-JD30,(IFERROR(VLOOKUP($B19,#REF!,12,FALSE),"")/30))</f>
        <v>#VALUE!</v>
      </c>
      <c r="JF31" s="37" t="e">
        <f>IF(AND(JF30&lt;&gt;0,JE30&lt;&gt;0),JF30-JE30,(IFERROR(VLOOKUP($B19,#REF!,12,FALSE),"")/30))</f>
        <v>#VALUE!</v>
      </c>
      <c r="JG31" s="37" t="e">
        <f>IF(AND(JG30&lt;&gt;0,JF30&lt;&gt;0),JG30-JF30,(IFERROR(VLOOKUP($B19,#REF!,12,FALSE),"")/30))</f>
        <v>#VALUE!</v>
      </c>
      <c r="JH31" s="37" t="e">
        <f>IF(AND(JH30&lt;&gt;0,JG30&lt;&gt;0),JH30-JG30,(IFERROR(VLOOKUP($B19,#REF!,12,FALSE),"")/30))</f>
        <v>#VALUE!</v>
      </c>
      <c r="JI31" s="37" t="e">
        <f>IF(AND(JI30&lt;&gt;0,JH30&lt;&gt;0),JI30-JH30,(IFERROR(VLOOKUP($B19,#REF!,12,FALSE),"")/30))</f>
        <v>#VALUE!</v>
      </c>
      <c r="JJ31" s="37" t="e">
        <f>IF(AND(JJ30&lt;&gt;0,JI30&lt;&gt;0),JJ30-JI30,(IFERROR(VLOOKUP($B19,#REF!,12,FALSE),"")/30))</f>
        <v>#VALUE!</v>
      </c>
      <c r="JK31" s="37" t="e">
        <f>IF(AND(JK30&lt;&gt;0,JJ30&lt;&gt;0),JK30-JJ30,(IFERROR(VLOOKUP($B19,#REF!,12,FALSE),"")/30))</f>
        <v>#VALUE!</v>
      </c>
      <c r="JL31" s="37" t="e">
        <f>IF(AND(JL30&lt;&gt;0,JK30&lt;&gt;0),JL30-JK30,(IFERROR(VLOOKUP($B19,#REF!,12,FALSE),"")/30))</f>
        <v>#VALUE!</v>
      </c>
      <c r="JM31" s="37" t="e">
        <f>IF(AND(JM30&lt;&gt;0,JL30&lt;&gt;0),JM30-JL30,(IFERROR(VLOOKUP($B19,#REF!,12,FALSE),"")/30))</f>
        <v>#VALUE!</v>
      </c>
      <c r="JN31" s="37" t="e">
        <f>IF(AND(JN30&lt;&gt;0,JM30&lt;&gt;0),JN30-JM30,(IFERROR(VLOOKUP($B19,#REF!,12,FALSE),"")/30))</f>
        <v>#VALUE!</v>
      </c>
      <c r="JO31" s="37" t="e">
        <f>IF(AND(JO30&lt;&gt;0,JN30&lt;&gt;0),JO30-JN30,(IFERROR(VLOOKUP($B19,#REF!,12,FALSE),"")/30))</f>
        <v>#VALUE!</v>
      </c>
      <c r="JP31" s="37" t="e">
        <f>IF(AND(JP30&lt;&gt;0,JO30&lt;&gt;0),JP30-JO30,(IFERROR(VLOOKUP($B19,#REF!,12,FALSE),"")/30))</f>
        <v>#VALUE!</v>
      </c>
      <c r="JQ31" s="37" t="e">
        <f>IF(AND(JQ30&lt;&gt;0,JP30&lt;&gt;0),JQ30-JP30,(IFERROR(VLOOKUP($B19,#REF!,12,FALSE),"")/30))</f>
        <v>#VALUE!</v>
      </c>
      <c r="JR31" s="37" t="e">
        <f>IF(AND(JR30&lt;&gt;0,JQ30&lt;&gt;0),JR30-JQ30,(IFERROR(VLOOKUP($B19,#REF!,12,FALSE),"")/30))</f>
        <v>#VALUE!</v>
      </c>
      <c r="JS31" s="37" t="e">
        <f>IF(AND(JS30&lt;&gt;0,JR30&lt;&gt;0),JS30-JR30,(IFERROR(VLOOKUP($B19,#REF!,12,FALSE),"")/30))</f>
        <v>#VALUE!</v>
      </c>
      <c r="JT31" s="37" t="e">
        <f>IF(AND(JT30&lt;&gt;0,JS30&lt;&gt;0),JT30-JS30,(IFERROR(VLOOKUP($B19,#REF!,12,FALSE),"")/30))</f>
        <v>#VALUE!</v>
      </c>
      <c r="JU31" s="37" t="e">
        <f>IF(AND(JU30&lt;&gt;0,JT30&lt;&gt;0),JU30-JT30,(IFERROR(VLOOKUP($B19,#REF!,12,FALSE),"")/30))</f>
        <v>#VALUE!</v>
      </c>
      <c r="JV31" s="37" t="e">
        <f>IF(AND(JV30&lt;&gt;0,JU30&lt;&gt;0),JV30-JU30,(IFERROR(VLOOKUP($B19,#REF!,13,FALSE),"")/30))</f>
        <v>#VALUE!</v>
      </c>
      <c r="JW31" s="37" t="e">
        <f>IF(AND(JW30&lt;&gt;0,JV30&lt;&gt;0),JW30-JV30,(IFERROR(VLOOKUP($B19,#REF!,13,FALSE),"")/30))</f>
        <v>#VALUE!</v>
      </c>
      <c r="JX31" s="37" t="e">
        <f>IF(AND(JX30&lt;&gt;0,JW30&lt;&gt;0),JX30-JW30,(IFERROR(VLOOKUP($B19,#REF!,13,FALSE),"")/30))</f>
        <v>#VALUE!</v>
      </c>
      <c r="JY31" s="37" t="e">
        <f>IF(AND(JY30&lt;&gt;0,JX30&lt;&gt;0),JY30-JX30,(IFERROR(VLOOKUP($B19,#REF!,13,FALSE),"")/30))</f>
        <v>#VALUE!</v>
      </c>
      <c r="JZ31" s="37" t="e">
        <f>IF(AND(JZ30&lt;&gt;0,JY30&lt;&gt;0),JZ30-JY30,(IFERROR(VLOOKUP($B19,#REF!,13,FALSE),"")/30))</f>
        <v>#VALUE!</v>
      </c>
      <c r="KA31" s="37" t="e">
        <f>IF(AND(KA30&lt;&gt;0,JZ30&lt;&gt;0),KA30-JZ30,(IFERROR(VLOOKUP($B19,#REF!,13,FALSE),"")/30))</f>
        <v>#VALUE!</v>
      </c>
      <c r="KB31" s="37" t="e">
        <f>IF(AND(KB30&lt;&gt;0,KA30&lt;&gt;0),KB30-KA30,(IFERROR(VLOOKUP($B19,#REF!,13,FALSE),"")/30))</f>
        <v>#VALUE!</v>
      </c>
      <c r="KC31" s="37" t="e">
        <f>IF(AND(KC30&lt;&gt;0,KB30&lt;&gt;0),KC30-KB30,(IFERROR(VLOOKUP($B19,#REF!,13,FALSE),"")/30))</f>
        <v>#VALUE!</v>
      </c>
      <c r="KD31" s="37" t="e">
        <f>IF(AND(KD30&lt;&gt;0,KC30&lt;&gt;0),KD30-KC30,(IFERROR(VLOOKUP($B19,#REF!,13,FALSE),"")/30))</f>
        <v>#VALUE!</v>
      </c>
      <c r="KE31" s="37" t="e">
        <f>IF(AND(KE30&lt;&gt;0,KD30&lt;&gt;0),KE30-KD30,(IFERROR(VLOOKUP($B19,#REF!,13,FALSE),"")/30))</f>
        <v>#VALUE!</v>
      </c>
      <c r="KF31" s="37" t="e">
        <f>IF(AND(KF30&lt;&gt;0,KE30&lt;&gt;0),KF30-KE30,(IFERROR(VLOOKUP($B19,#REF!,13,FALSE),"")/30))</f>
        <v>#VALUE!</v>
      </c>
      <c r="KG31" s="37" t="e">
        <f>IF(AND(KG30&lt;&gt;0,KF30&lt;&gt;0),KG30-KF30,(IFERROR(VLOOKUP($B19,#REF!,13,FALSE),"")/30))</f>
        <v>#VALUE!</v>
      </c>
      <c r="KH31" s="37" t="e">
        <f>IF(AND(KH30&lt;&gt;0,KG30&lt;&gt;0),KH30-KG30,(IFERROR(VLOOKUP($B19,#REF!,13,FALSE),"")/30))</f>
        <v>#VALUE!</v>
      </c>
      <c r="KI31" s="37" t="e">
        <f>IF(AND(KI30&lt;&gt;0,KH30&lt;&gt;0),KI30-KH30,(IFERROR(VLOOKUP($B19,#REF!,13,FALSE),"")/30))</f>
        <v>#VALUE!</v>
      </c>
      <c r="KJ31" s="37" t="e">
        <f>IF(AND(KJ30&lt;&gt;0,KI30&lt;&gt;0),KJ30-KI30,(IFERROR(VLOOKUP($B19,#REF!,13,FALSE),"")/30))</f>
        <v>#VALUE!</v>
      </c>
      <c r="KK31" s="37" t="e">
        <f>IF(AND(KK30&lt;&gt;0,KJ30&lt;&gt;0),KK30-KJ30,(IFERROR(VLOOKUP($B19,#REF!,13,FALSE),"")/30))</f>
        <v>#VALUE!</v>
      </c>
      <c r="KL31" s="37" t="e">
        <f>IF(AND(KL30&lt;&gt;0,KK30&lt;&gt;0),KL30-KK30,(IFERROR(VLOOKUP($B19,#REF!,13,FALSE),"")/30))</f>
        <v>#VALUE!</v>
      </c>
      <c r="KM31" s="37" t="e">
        <f>IF(AND(KM30&lt;&gt;0,KL30&lt;&gt;0),KM30-KL30,(IFERROR(VLOOKUP($B19,#REF!,13,FALSE),"")/30))</f>
        <v>#VALUE!</v>
      </c>
      <c r="KN31" s="37" t="e">
        <f>IF(AND(KN30&lt;&gt;0,KM30&lt;&gt;0),KN30-KM30,(IFERROR(VLOOKUP($B19,#REF!,13,FALSE),"")/30))</f>
        <v>#VALUE!</v>
      </c>
      <c r="KO31" s="37" t="e">
        <f>IF(AND(KO30&lt;&gt;0,KN30&lt;&gt;0),KO30-KN30,(IFERROR(VLOOKUP($B19,#REF!,13,FALSE),"")/30))</f>
        <v>#VALUE!</v>
      </c>
      <c r="KP31" s="37" t="e">
        <f>IF(AND(KP30&lt;&gt;0,KO30&lt;&gt;0),KP30-KO30,(IFERROR(VLOOKUP($B19,#REF!,13,FALSE),"")/30))</f>
        <v>#VALUE!</v>
      </c>
      <c r="KQ31" s="37" t="e">
        <f>IF(AND(KQ30&lt;&gt;0,KP30&lt;&gt;0),KQ30-KP30,(IFERROR(VLOOKUP($B19,#REF!,13,FALSE),"")/30))</f>
        <v>#VALUE!</v>
      </c>
      <c r="KR31" s="37" t="e">
        <f>IF(AND(KR30&lt;&gt;0,KQ30&lt;&gt;0),KR30-KQ30,(IFERROR(VLOOKUP($B19,#REF!,13,FALSE),"")/30))</f>
        <v>#VALUE!</v>
      </c>
      <c r="KS31" s="37" t="e">
        <f>IF(AND(KS30&lt;&gt;0,KR30&lt;&gt;0),KS30-KR30,(IFERROR(VLOOKUP($B19,#REF!,13,FALSE),"")/30))</f>
        <v>#VALUE!</v>
      </c>
      <c r="KT31" s="37" t="e">
        <f>IF(AND(KT30&lt;&gt;0,KS30&lt;&gt;0),KT30-KS30,(IFERROR(VLOOKUP($B19,#REF!,13,FALSE),"")/30))</f>
        <v>#VALUE!</v>
      </c>
      <c r="KU31" s="37" t="e">
        <f>IF(AND(KU30&lt;&gt;0,KT30&lt;&gt;0),KU30-KT30,(IFERROR(VLOOKUP($B19,#REF!,13,FALSE),"")/30))</f>
        <v>#VALUE!</v>
      </c>
      <c r="KV31" s="37" t="e">
        <f>IF(AND(KV30&lt;&gt;0,KU30&lt;&gt;0),KV30-KU30,(IFERROR(VLOOKUP($B19,#REF!,13,FALSE),"")/30))</f>
        <v>#VALUE!</v>
      </c>
      <c r="KW31" s="37" t="e">
        <f>IF(AND(KW30&lt;&gt;0,KV30&lt;&gt;0),KW30-KV30,(IFERROR(VLOOKUP($B19,#REF!,13,FALSE),"")/30))</f>
        <v>#VALUE!</v>
      </c>
      <c r="KX31" s="37" t="e">
        <f>IF(AND(KX30&lt;&gt;0,KW30&lt;&gt;0),KX30-KW30,(IFERROR(VLOOKUP($B19,#REF!,13,FALSE),"")/30))</f>
        <v>#VALUE!</v>
      </c>
      <c r="KY31" s="37" t="e">
        <f>IF(AND(KY30&lt;&gt;0,KX30&lt;&gt;0),KY30-KX30,(IFERROR(VLOOKUP($B19,#REF!,13,FALSE),"")/30))</f>
        <v>#VALUE!</v>
      </c>
      <c r="KZ31" s="37" t="e">
        <f>IF(AND(KZ30&lt;&gt;0,KY30&lt;&gt;0),KZ30-KY30,(IFERROR(VLOOKUP($B19,#REF!,13,FALSE),"")/30))</f>
        <v>#VALUE!</v>
      </c>
      <c r="LA31" s="37" t="e">
        <f>IF(AND(LA30&lt;&gt;0,KZ30&lt;&gt;0),LA30-KZ30,(IFERROR(VLOOKUP($B19,#REF!,14,FALSE),"")/30))</f>
        <v>#VALUE!</v>
      </c>
      <c r="LB31" s="37" t="e">
        <f>IF(AND(LB30&lt;&gt;0,LA30&lt;&gt;0),LB30-LA30,(IFERROR(VLOOKUP($B19,#REF!,14,FALSE),"")/30))</f>
        <v>#VALUE!</v>
      </c>
      <c r="LC31" s="37" t="e">
        <f>IF(AND(LC30&lt;&gt;0,LB30&lt;&gt;0),LC30-LB30,(IFERROR(VLOOKUP($B19,#REF!,14,FALSE),"")/30))</f>
        <v>#VALUE!</v>
      </c>
      <c r="LD31" s="37" t="e">
        <f>IF(AND(LD30&lt;&gt;0,LC30&lt;&gt;0),LD30-LC30,(IFERROR(VLOOKUP($B19,#REF!,14,FALSE),"")/30))</f>
        <v>#VALUE!</v>
      </c>
      <c r="LE31" s="37" t="e">
        <f>IF(AND(LE30&lt;&gt;0,LD30&lt;&gt;0),LE30-LD30,(IFERROR(VLOOKUP($B19,#REF!,14,FALSE),"")/30))</f>
        <v>#VALUE!</v>
      </c>
      <c r="LF31" s="37" t="e">
        <f>IF(AND(LF30&lt;&gt;0,LE30&lt;&gt;0),LF30-LE30,(IFERROR(VLOOKUP($B19,#REF!,14,FALSE),"")/30))</f>
        <v>#VALUE!</v>
      </c>
      <c r="LG31" s="37" t="e">
        <f>IF(AND(LG30&lt;&gt;0,LF30&lt;&gt;0),LG30-LF30,(IFERROR(VLOOKUP($B19,#REF!,14,FALSE),"")/30))</f>
        <v>#VALUE!</v>
      </c>
      <c r="LH31" s="37" t="e">
        <f>IF(AND(LH30&lt;&gt;0,LG30&lt;&gt;0),LH30-LG30,(IFERROR(VLOOKUP($B19,#REF!,14,FALSE),"")/30))</f>
        <v>#VALUE!</v>
      </c>
      <c r="LI31" s="37" t="e">
        <f>IF(AND(LI30&lt;&gt;0,LH30&lt;&gt;0),LI30-LH30,(IFERROR(VLOOKUP($B19,#REF!,14,FALSE),"")/30))</f>
        <v>#VALUE!</v>
      </c>
      <c r="LJ31" s="37" t="e">
        <f>IF(AND(LJ30&lt;&gt;0,LI30&lt;&gt;0),LJ30-LI30,(IFERROR(VLOOKUP($B19,#REF!,14,FALSE),"")/30))</f>
        <v>#VALUE!</v>
      </c>
      <c r="LK31" s="37" t="e">
        <f>IF(AND(LK30&lt;&gt;0,LJ30&lt;&gt;0),LK30-LJ30,(IFERROR(VLOOKUP($B19,#REF!,14,FALSE),"")/30))</f>
        <v>#VALUE!</v>
      </c>
      <c r="LL31" s="37" t="e">
        <f>IF(AND(LL30&lt;&gt;0,LK30&lt;&gt;0),LL30-LK30,(IFERROR(VLOOKUP($B19,#REF!,14,FALSE),"")/30))</f>
        <v>#VALUE!</v>
      </c>
      <c r="LM31" s="37" t="e">
        <f>IF(AND(LM30&lt;&gt;0,LL30&lt;&gt;0),LM30-LL30,(IFERROR(VLOOKUP($B19,#REF!,14,FALSE),"")/30))</f>
        <v>#VALUE!</v>
      </c>
      <c r="LN31" s="37" t="e">
        <f>IF(AND(LN30&lt;&gt;0,LM30&lt;&gt;0),LN30-LM30,(IFERROR(VLOOKUP($B19,#REF!,14,FALSE),"")/30))</f>
        <v>#VALUE!</v>
      </c>
      <c r="LO31" s="37" t="e">
        <f>IF(AND(LO30&lt;&gt;0,LN30&lt;&gt;0),LO30-LN30,(IFERROR(VLOOKUP($B19,#REF!,14,FALSE),"")/30))</f>
        <v>#VALUE!</v>
      </c>
      <c r="LP31" s="37" t="e">
        <f>IF(AND(LP30&lt;&gt;0,LO30&lt;&gt;0),LP30-LO30,(IFERROR(VLOOKUP($B19,#REF!,14,FALSE),"")/30))</f>
        <v>#VALUE!</v>
      </c>
      <c r="LQ31" s="37" t="e">
        <f>IF(AND(LQ30&lt;&gt;0,LP30&lt;&gt;0),LQ30-LP30,(IFERROR(VLOOKUP($B19,#REF!,14,FALSE),"")/30))</f>
        <v>#VALUE!</v>
      </c>
      <c r="LR31" s="37" t="e">
        <f>IF(AND(LR30&lt;&gt;0,LQ30&lt;&gt;0),LR30-LQ30,(IFERROR(VLOOKUP($B19,#REF!,14,FALSE),"")/30))</f>
        <v>#VALUE!</v>
      </c>
      <c r="LS31" s="37" t="e">
        <f>IF(AND(LS30&lt;&gt;0,LR30&lt;&gt;0),LS30-LR30,(IFERROR(VLOOKUP($B19,#REF!,14,FALSE),"")/30))</f>
        <v>#VALUE!</v>
      </c>
      <c r="LT31" s="37" t="e">
        <f>IF(AND(LT30&lt;&gt;0,LS30&lt;&gt;0),LT30-LS30,(IFERROR(VLOOKUP($B19,#REF!,14,FALSE),"")/30))</f>
        <v>#VALUE!</v>
      </c>
      <c r="LU31" s="37" t="e">
        <f>IF(AND(LU30&lt;&gt;0,LT30&lt;&gt;0),LU30-LT30,(IFERROR(VLOOKUP($B19,#REF!,14,FALSE),"")/30))</f>
        <v>#VALUE!</v>
      </c>
      <c r="LV31" s="37" t="e">
        <f>IF(AND(LV30&lt;&gt;0,LU30&lt;&gt;0),LV30-LU30,(IFERROR(VLOOKUP($B19,#REF!,14,FALSE),"")/30))</f>
        <v>#VALUE!</v>
      </c>
      <c r="LW31" s="37" t="e">
        <f>IF(AND(LW30&lt;&gt;0,LV30&lt;&gt;0),LW30-LV30,(IFERROR(VLOOKUP($B19,#REF!,14,FALSE),"")/30))</f>
        <v>#VALUE!</v>
      </c>
      <c r="LX31" s="37" t="e">
        <f>IF(AND(LX30&lt;&gt;0,LW30&lt;&gt;0),LX30-LW30,(IFERROR(VLOOKUP($B19,#REF!,14,FALSE),"")/30))</f>
        <v>#VALUE!</v>
      </c>
      <c r="LY31" s="37" t="e">
        <f>IF(AND(LY30&lt;&gt;0,LX30&lt;&gt;0),LY30-LX30,(IFERROR(VLOOKUP($B19,#REF!,14,FALSE),"")/30))</f>
        <v>#VALUE!</v>
      </c>
      <c r="LZ31" s="37" t="e">
        <f>IF(AND(LZ30&lt;&gt;0,LY30&lt;&gt;0),LZ30-LY30,(IFERROR(VLOOKUP($B19,#REF!,14,FALSE),"")/30))</f>
        <v>#VALUE!</v>
      </c>
      <c r="MA31" s="37" t="e">
        <f>IF(AND(MA30&lt;&gt;0,LZ30&lt;&gt;0),MA30-LZ30,(IFERROR(VLOOKUP($B19,#REF!,14,FALSE),"")/30))</f>
        <v>#VALUE!</v>
      </c>
      <c r="MB31" s="37" t="e">
        <f>IF(AND(MB30&lt;&gt;0,MA30&lt;&gt;0),MB30-MA30,(IFERROR(VLOOKUP($B19,#REF!,14,FALSE),"")/30))</f>
        <v>#VALUE!</v>
      </c>
      <c r="MC31" s="37" t="e">
        <f>IF(AND(MC30&lt;&gt;0,MB30&lt;&gt;0),MC30-MB30,(IFERROR(VLOOKUP($B19,#REF!,14,FALSE),"")/30))</f>
        <v>#VALUE!</v>
      </c>
      <c r="MD31" s="37" t="e">
        <f>IF(AND(MD30&lt;&gt;0,MC30&lt;&gt;0),MD30-MC30,(IFERROR(VLOOKUP($B19,#REF!,14,FALSE),"")/30))</f>
        <v>#VALUE!</v>
      </c>
      <c r="ME31" s="37" t="e">
        <f>IF(AND(ME30&lt;&gt;0,MD30&lt;&gt;0),ME30-MD30,(IFERROR(VLOOKUP($B19,#REF!,15,FALSE),"")/30))</f>
        <v>#VALUE!</v>
      </c>
      <c r="MF31" s="37" t="e">
        <f>IF(AND(MF30&lt;&gt;0,ME30&lt;&gt;0),MF30-ME30,(IFERROR(VLOOKUP($B19,#REF!,15,FALSE),"")/30))</f>
        <v>#VALUE!</v>
      </c>
      <c r="MG31" s="37" t="e">
        <f>IF(AND(MG30&lt;&gt;0,MF30&lt;&gt;0),MG30-MF30,(IFERROR(VLOOKUP($B19,#REF!,15,FALSE),"")/30))</f>
        <v>#VALUE!</v>
      </c>
      <c r="MH31" s="37" t="e">
        <f>IF(AND(MH30&lt;&gt;0,MG30&lt;&gt;0),MH30-MG30,(IFERROR(VLOOKUP($B19,#REF!,15,FALSE),"")/30))</f>
        <v>#VALUE!</v>
      </c>
      <c r="MI31" s="37" t="e">
        <f>IF(AND(MI30&lt;&gt;0,MH30&lt;&gt;0),MI30-MH30,(IFERROR(VLOOKUP($B19,#REF!,15,FALSE),"")/30))</f>
        <v>#VALUE!</v>
      </c>
      <c r="MJ31" s="37" t="e">
        <f>IF(AND(MJ30&lt;&gt;0,MI30&lt;&gt;0),MJ30-MI30,(IFERROR(VLOOKUP($B19,#REF!,15,FALSE),"")/30))</f>
        <v>#VALUE!</v>
      </c>
      <c r="MK31" s="37" t="e">
        <f>IF(AND(MK30&lt;&gt;0,MJ30&lt;&gt;0),MK30-MJ30,(IFERROR(VLOOKUP($B19,#REF!,15,FALSE),"")/30))</f>
        <v>#VALUE!</v>
      </c>
      <c r="ML31" s="37" t="e">
        <f>IF(AND(ML30&lt;&gt;0,MK30&lt;&gt;0),ML30-MK30,(IFERROR(VLOOKUP($B19,#REF!,15,FALSE),"")/30))</f>
        <v>#VALUE!</v>
      </c>
      <c r="MM31" s="37" t="e">
        <f>IF(AND(MM30&lt;&gt;0,ML30&lt;&gt;0),MM30-ML30,(IFERROR(VLOOKUP($B19,#REF!,15,FALSE),"")/30))</f>
        <v>#VALUE!</v>
      </c>
      <c r="MN31" s="37" t="e">
        <f>IF(AND(MN30&lt;&gt;0,MM30&lt;&gt;0),MN30-MM30,(IFERROR(VLOOKUP($B19,#REF!,15,FALSE),"")/30))</f>
        <v>#VALUE!</v>
      </c>
      <c r="MO31" s="37" t="e">
        <f>IF(AND(MO30&lt;&gt;0,MN30&lt;&gt;0),MO30-MN30,(IFERROR(VLOOKUP($B19,#REF!,15,FALSE),"")/30))</f>
        <v>#VALUE!</v>
      </c>
      <c r="MP31" s="37" t="e">
        <f>IF(AND(MP30&lt;&gt;0,MO30&lt;&gt;0),MP30-MO30,(IFERROR(VLOOKUP($B19,#REF!,15,FALSE),"")/30))</f>
        <v>#VALUE!</v>
      </c>
      <c r="MQ31" s="37" t="e">
        <f>IF(AND(MQ30&lt;&gt;0,MP30&lt;&gt;0),MQ30-MP30,(IFERROR(VLOOKUP($B19,#REF!,15,FALSE),"")/30))</f>
        <v>#VALUE!</v>
      </c>
      <c r="MR31" s="37" t="e">
        <f>IF(AND(MR30&lt;&gt;0,MQ30&lt;&gt;0),MR30-MQ30,(IFERROR(VLOOKUP($B19,#REF!,15,FALSE),"")/30))</f>
        <v>#VALUE!</v>
      </c>
      <c r="MS31" s="37" t="e">
        <f>IF(AND(MS30&lt;&gt;0,MR30&lt;&gt;0),MS30-MR30,(IFERROR(VLOOKUP($B19,#REF!,15,FALSE),"")/30))</f>
        <v>#VALUE!</v>
      </c>
      <c r="MT31" s="37" t="e">
        <f>IF(AND(MT30&lt;&gt;0,MS30&lt;&gt;0),MT30-MS30,(IFERROR(VLOOKUP($B19,#REF!,15,FALSE),"")/30))</f>
        <v>#VALUE!</v>
      </c>
      <c r="MU31" s="37" t="e">
        <f>IF(AND(MU30&lt;&gt;0,MT30&lt;&gt;0),MU30-MT30,(IFERROR(VLOOKUP($B19,#REF!,15,FALSE),"")/30))</f>
        <v>#VALUE!</v>
      </c>
      <c r="MV31" s="37" t="e">
        <f>IF(AND(MV30&lt;&gt;0,MU30&lt;&gt;0),MV30-MU30,(IFERROR(VLOOKUP($B19,#REF!,15,FALSE),"")/30))</f>
        <v>#VALUE!</v>
      </c>
      <c r="MW31" s="37" t="e">
        <f>IF(AND(MW30&lt;&gt;0,MV30&lt;&gt;0),MW30-MV30,(IFERROR(VLOOKUP($B19,#REF!,15,FALSE),"")/30))</f>
        <v>#VALUE!</v>
      </c>
      <c r="MX31" s="37" t="e">
        <f>IF(AND(MX30&lt;&gt;0,MW30&lt;&gt;0),MX30-MW30,(IFERROR(VLOOKUP($B19,#REF!,15,FALSE),"")/30))</f>
        <v>#VALUE!</v>
      </c>
      <c r="MY31" s="37" t="e">
        <f>IF(AND(MY30&lt;&gt;0,MX30&lt;&gt;0),MY30-MX30,(IFERROR(VLOOKUP($B19,#REF!,15,FALSE),"")/30))</f>
        <v>#VALUE!</v>
      </c>
      <c r="MZ31" s="37" t="e">
        <f>IF(AND(MZ30&lt;&gt;0,MY30&lt;&gt;0),MZ30-MY30,(IFERROR(VLOOKUP($B19,#REF!,15,FALSE),"")/30))</f>
        <v>#VALUE!</v>
      </c>
      <c r="NA31" s="37" t="e">
        <f>IF(AND(NA30&lt;&gt;0,MZ30&lt;&gt;0),NA30-MZ30,(IFERROR(VLOOKUP($B19,#REF!,15,FALSE),"")/30))</f>
        <v>#VALUE!</v>
      </c>
      <c r="NB31" s="37" t="e">
        <f>IF(AND(NB30&lt;&gt;0,NA30&lt;&gt;0),NB30-NA30,(IFERROR(VLOOKUP($B19,#REF!,15,FALSE),"")/30))</f>
        <v>#VALUE!</v>
      </c>
      <c r="NC31" s="37" t="e">
        <f>IF(AND(NC30&lt;&gt;0,NB30&lt;&gt;0),NC30-NB30,(IFERROR(VLOOKUP($B19,#REF!,15,FALSE),"")/30))</f>
        <v>#VALUE!</v>
      </c>
      <c r="ND31" s="37" t="e">
        <f>IF(AND(ND30&lt;&gt;0,NC30&lt;&gt;0),ND30-NC30,(IFERROR(VLOOKUP($B19,#REF!,15,FALSE),"")/30))</f>
        <v>#VALUE!</v>
      </c>
      <c r="NE31" s="37" t="e">
        <f>IF(AND(NE30&lt;&gt;0,ND30&lt;&gt;0),NE30-ND30,(IFERROR(VLOOKUP($B19,#REF!,15,FALSE),"")/30))</f>
        <v>#VALUE!</v>
      </c>
      <c r="NF31" s="37" t="e">
        <f>IF(AND(NF30&lt;&gt;0,NE30&lt;&gt;0),NF30-NE30,(IFERROR(VLOOKUP($B19,#REF!,15,FALSE),"")/30))</f>
        <v>#VALUE!</v>
      </c>
      <c r="NG31" s="37" t="e">
        <f>IF(AND(NG30&lt;&gt;0,NF30&lt;&gt;0),NG30-NF30,(IFERROR(VLOOKUP($B19,#REF!,15,FALSE),"")/30))</f>
        <v>#VALUE!</v>
      </c>
      <c r="NH31" s="37" t="e">
        <f>IF(AND(NH30&lt;&gt;0,NG30&lt;&gt;0),NH30-NG30,(IFERROR(VLOOKUP($B19,#REF!,15,FALSE),"")/30))</f>
        <v>#VALUE!</v>
      </c>
      <c r="NI31" s="37" t="e">
        <f>IF(AND(NI30&lt;&gt;0,NH30&lt;&gt;0),NI30-NH30,(IFERROR(VLOOKUP($B19,#REF!,15,FALSE),"")/30))</f>
        <v>#VALUE!</v>
      </c>
    </row>
    <row r="32" spans="1:373" s="39" customFormat="1" ht="15" thickBot="1" x14ac:dyDescent="0.25">
      <c r="A32" s="19" t="str">
        <f>IFERROR(VLOOKUP(B32,#REF!,2,FALSE)," ")</f>
        <v xml:space="preserve"> </v>
      </c>
      <c r="B32" s="20">
        <v>71524</v>
      </c>
      <c r="C32" s="1055" t="str">
        <f>IFERROR(VLOOKUP(B32,Claves!A:G,4,FALSE)," ")</f>
        <v>Ind PANTY LINER ASSURED 40X24</v>
      </c>
      <c r="D32" s="1056"/>
      <c r="E32" s="1056"/>
      <c r="F32" s="1057"/>
      <c r="G32" s="81">
        <v>0</v>
      </c>
      <c r="H32" s="28">
        <f t="shared" ref="H32:BT32" si="36">H43/H$4</f>
        <v>0</v>
      </c>
      <c r="I32" s="28">
        <f t="shared" si="36"/>
        <v>0</v>
      </c>
      <c r="J32" s="28">
        <f t="shared" si="36"/>
        <v>0</v>
      </c>
      <c r="K32" s="28">
        <f t="shared" si="36"/>
        <v>0</v>
      </c>
      <c r="L32" s="28">
        <f t="shared" si="36"/>
        <v>0</v>
      </c>
      <c r="M32" s="28">
        <f t="shared" si="36"/>
        <v>0</v>
      </c>
      <c r="N32" s="28">
        <f t="shared" si="36"/>
        <v>0</v>
      </c>
      <c r="O32" s="28">
        <f t="shared" si="36"/>
        <v>0</v>
      </c>
      <c r="P32" s="28">
        <f t="shared" si="36"/>
        <v>0</v>
      </c>
      <c r="Q32" s="28">
        <f t="shared" si="36"/>
        <v>0</v>
      </c>
      <c r="R32" s="28">
        <f t="shared" si="36"/>
        <v>0</v>
      </c>
      <c r="S32" s="28">
        <f t="shared" si="36"/>
        <v>0</v>
      </c>
      <c r="T32" s="28">
        <f t="shared" si="36"/>
        <v>0</v>
      </c>
      <c r="U32" s="28">
        <f t="shared" si="36"/>
        <v>0</v>
      </c>
      <c r="V32" s="28">
        <f t="shared" si="36"/>
        <v>0</v>
      </c>
      <c r="W32" s="28">
        <f t="shared" si="36"/>
        <v>0</v>
      </c>
      <c r="X32" s="28">
        <f t="shared" si="36"/>
        <v>0</v>
      </c>
      <c r="Y32" s="28">
        <f t="shared" si="36"/>
        <v>0</v>
      </c>
      <c r="Z32" s="28">
        <f t="shared" si="36"/>
        <v>0</v>
      </c>
      <c r="AA32" s="28">
        <f t="shared" si="36"/>
        <v>0</v>
      </c>
      <c r="AB32" s="28">
        <f t="shared" si="36"/>
        <v>0</v>
      </c>
      <c r="AC32" s="28">
        <f t="shared" si="36"/>
        <v>0</v>
      </c>
      <c r="AD32" s="28">
        <f t="shared" si="36"/>
        <v>0</v>
      </c>
      <c r="AE32" s="28">
        <f t="shared" si="36"/>
        <v>0</v>
      </c>
      <c r="AF32" s="28">
        <f t="shared" si="36"/>
        <v>0</v>
      </c>
      <c r="AG32" s="28">
        <f t="shared" si="36"/>
        <v>0</v>
      </c>
      <c r="AH32" s="28">
        <f t="shared" si="36"/>
        <v>0</v>
      </c>
      <c r="AI32" s="28">
        <f t="shared" si="36"/>
        <v>0</v>
      </c>
      <c r="AJ32" s="28">
        <f t="shared" si="36"/>
        <v>0</v>
      </c>
      <c r="AK32" s="28">
        <f t="shared" si="36"/>
        <v>0</v>
      </c>
      <c r="AL32" s="28">
        <f t="shared" si="36"/>
        <v>0</v>
      </c>
      <c r="AM32" s="28">
        <f t="shared" si="36"/>
        <v>0</v>
      </c>
      <c r="AN32" s="28">
        <f t="shared" si="36"/>
        <v>0</v>
      </c>
      <c r="AO32" s="28">
        <f t="shared" si="36"/>
        <v>0</v>
      </c>
      <c r="AP32" s="28">
        <f t="shared" si="36"/>
        <v>0</v>
      </c>
      <c r="AQ32" s="28">
        <f t="shared" si="36"/>
        <v>0</v>
      </c>
      <c r="AR32" s="28">
        <f t="shared" si="36"/>
        <v>0</v>
      </c>
      <c r="AS32" s="28">
        <f t="shared" si="36"/>
        <v>0</v>
      </c>
      <c r="AT32" s="28">
        <f t="shared" si="36"/>
        <v>0</v>
      </c>
      <c r="AU32" s="28">
        <f t="shared" si="36"/>
        <v>0</v>
      </c>
      <c r="AV32" s="28">
        <f t="shared" si="36"/>
        <v>0</v>
      </c>
      <c r="AW32" s="28">
        <f t="shared" si="36"/>
        <v>0</v>
      </c>
      <c r="AX32" s="28">
        <f t="shared" si="36"/>
        <v>0</v>
      </c>
      <c r="AY32" s="28">
        <f t="shared" si="36"/>
        <v>0</v>
      </c>
      <c r="AZ32" s="28">
        <f t="shared" si="36"/>
        <v>0</v>
      </c>
      <c r="BA32" s="28">
        <f t="shared" si="36"/>
        <v>0</v>
      </c>
      <c r="BB32" s="28">
        <f t="shared" si="36"/>
        <v>0</v>
      </c>
      <c r="BC32" s="28">
        <f t="shared" si="36"/>
        <v>0</v>
      </c>
      <c r="BD32" s="28">
        <f t="shared" si="36"/>
        <v>0</v>
      </c>
      <c r="BE32" s="28">
        <f t="shared" si="36"/>
        <v>0</v>
      </c>
      <c r="BF32" s="28">
        <f t="shared" si="36"/>
        <v>0</v>
      </c>
      <c r="BG32" s="28">
        <f t="shared" si="36"/>
        <v>0</v>
      </c>
      <c r="BH32" s="28">
        <f t="shared" si="36"/>
        <v>0</v>
      </c>
      <c r="BI32" s="28">
        <f t="shared" si="36"/>
        <v>0</v>
      </c>
      <c r="BJ32" s="28">
        <f t="shared" si="36"/>
        <v>0</v>
      </c>
      <c r="BK32" s="28">
        <f t="shared" si="36"/>
        <v>0</v>
      </c>
      <c r="BL32" s="28">
        <f t="shared" si="36"/>
        <v>0</v>
      </c>
      <c r="BM32" s="28">
        <f t="shared" si="36"/>
        <v>0</v>
      </c>
      <c r="BN32" s="28">
        <f>BN43/BN$4</f>
        <v>0</v>
      </c>
      <c r="BO32" s="28">
        <f t="shared" si="36"/>
        <v>0</v>
      </c>
      <c r="BP32" s="28">
        <f t="shared" si="36"/>
        <v>0</v>
      </c>
      <c r="BQ32" s="28">
        <f t="shared" si="36"/>
        <v>0</v>
      </c>
      <c r="BR32" s="28">
        <f t="shared" si="36"/>
        <v>0</v>
      </c>
      <c r="BS32" s="28">
        <f t="shared" si="36"/>
        <v>0</v>
      </c>
      <c r="BT32" s="28">
        <f t="shared" si="36"/>
        <v>0</v>
      </c>
      <c r="BU32" s="28">
        <f t="shared" ref="BU32:EF32" si="37">BU43/BU$4</f>
        <v>0</v>
      </c>
      <c r="BV32" s="28">
        <f t="shared" si="37"/>
        <v>0</v>
      </c>
      <c r="BW32" s="28">
        <f t="shared" si="37"/>
        <v>0</v>
      </c>
      <c r="BX32" s="28">
        <f t="shared" si="37"/>
        <v>0</v>
      </c>
      <c r="BY32" s="28">
        <f t="shared" si="37"/>
        <v>0</v>
      </c>
      <c r="BZ32" s="28">
        <f t="shared" si="37"/>
        <v>0</v>
      </c>
      <c r="CA32" s="28">
        <f t="shared" si="37"/>
        <v>0</v>
      </c>
      <c r="CB32" s="28">
        <f t="shared" si="37"/>
        <v>0</v>
      </c>
      <c r="CC32" s="28">
        <f t="shared" si="37"/>
        <v>0</v>
      </c>
      <c r="CD32" s="28">
        <f t="shared" si="37"/>
        <v>0</v>
      </c>
      <c r="CE32" s="28">
        <f t="shared" si="37"/>
        <v>0</v>
      </c>
      <c r="CF32" s="28">
        <f t="shared" si="37"/>
        <v>0</v>
      </c>
      <c r="CG32" s="28">
        <f t="shared" si="37"/>
        <v>0</v>
      </c>
      <c r="CH32" s="28">
        <f t="shared" si="37"/>
        <v>0</v>
      </c>
      <c r="CI32" s="28">
        <f t="shared" si="37"/>
        <v>0</v>
      </c>
      <c r="CJ32" s="28">
        <f t="shared" si="37"/>
        <v>0</v>
      </c>
      <c r="CK32" s="28">
        <f t="shared" si="37"/>
        <v>0</v>
      </c>
      <c r="CL32" s="28">
        <f t="shared" si="37"/>
        <v>0</v>
      </c>
      <c r="CM32" s="28">
        <f t="shared" si="37"/>
        <v>0</v>
      </c>
      <c r="CN32" s="28">
        <f t="shared" si="37"/>
        <v>0</v>
      </c>
      <c r="CO32" s="28">
        <f t="shared" si="37"/>
        <v>0</v>
      </c>
      <c r="CP32" s="28">
        <f t="shared" si="37"/>
        <v>0</v>
      </c>
      <c r="CQ32" s="28">
        <f t="shared" si="37"/>
        <v>0</v>
      </c>
      <c r="CR32" s="28">
        <f t="shared" si="37"/>
        <v>0</v>
      </c>
      <c r="CS32" s="28">
        <f t="shared" si="37"/>
        <v>0</v>
      </c>
      <c r="CT32" s="28">
        <f t="shared" si="37"/>
        <v>0</v>
      </c>
      <c r="CU32" s="28">
        <f t="shared" si="37"/>
        <v>0</v>
      </c>
      <c r="CV32" s="28">
        <f t="shared" si="37"/>
        <v>0</v>
      </c>
      <c r="CW32" s="28">
        <f t="shared" si="37"/>
        <v>0</v>
      </c>
      <c r="CX32" s="28">
        <f t="shared" si="37"/>
        <v>0</v>
      </c>
      <c r="CY32" s="28">
        <f t="shared" si="37"/>
        <v>0</v>
      </c>
      <c r="CZ32" s="28">
        <f t="shared" si="37"/>
        <v>0</v>
      </c>
      <c r="DA32" s="28">
        <f t="shared" si="37"/>
        <v>0</v>
      </c>
      <c r="DB32" s="28">
        <f t="shared" si="37"/>
        <v>0</v>
      </c>
      <c r="DC32" s="28">
        <f t="shared" si="37"/>
        <v>0</v>
      </c>
      <c r="DD32" s="28">
        <f t="shared" si="37"/>
        <v>0</v>
      </c>
      <c r="DE32" s="28">
        <f t="shared" si="37"/>
        <v>0</v>
      </c>
      <c r="DF32" s="28">
        <f t="shared" si="37"/>
        <v>0</v>
      </c>
      <c r="DG32" s="28">
        <f t="shared" si="37"/>
        <v>0</v>
      </c>
      <c r="DH32" s="28">
        <f t="shared" si="37"/>
        <v>0</v>
      </c>
      <c r="DI32" s="28">
        <f t="shared" si="37"/>
        <v>0</v>
      </c>
      <c r="DJ32" s="28">
        <f t="shared" si="37"/>
        <v>0</v>
      </c>
      <c r="DK32" s="28">
        <f t="shared" si="37"/>
        <v>0</v>
      </c>
      <c r="DL32" s="28">
        <f t="shared" si="37"/>
        <v>0</v>
      </c>
      <c r="DM32" s="28">
        <f t="shared" si="37"/>
        <v>0</v>
      </c>
      <c r="DN32" s="28">
        <f t="shared" si="37"/>
        <v>0</v>
      </c>
      <c r="DO32" s="28">
        <f t="shared" si="37"/>
        <v>0</v>
      </c>
      <c r="DP32" s="28">
        <f t="shared" si="37"/>
        <v>0</v>
      </c>
      <c r="DQ32" s="28">
        <f t="shared" si="37"/>
        <v>0</v>
      </c>
      <c r="DR32" s="28">
        <f t="shared" si="37"/>
        <v>0</v>
      </c>
      <c r="DS32" s="28">
        <f t="shared" si="37"/>
        <v>0</v>
      </c>
      <c r="DT32" s="28">
        <f t="shared" si="37"/>
        <v>0</v>
      </c>
      <c r="DU32" s="28">
        <f t="shared" si="37"/>
        <v>0</v>
      </c>
      <c r="DV32" s="28">
        <f t="shared" si="37"/>
        <v>0</v>
      </c>
      <c r="DW32" s="28">
        <f t="shared" si="37"/>
        <v>0</v>
      </c>
      <c r="DX32" s="28">
        <f t="shared" si="37"/>
        <v>0</v>
      </c>
      <c r="DY32" s="28">
        <f t="shared" si="37"/>
        <v>0</v>
      </c>
      <c r="DZ32" s="28">
        <f t="shared" si="37"/>
        <v>0</v>
      </c>
      <c r="EA32" s="28">
        <f t="shared" si="37"/>
        <v>0</v>
      </c>
      <c r="EB32" s="28">
        <f t="shared" si="37"/>
        <v>0</v>
      </c>
      <c r="EC32" s="28">
        <f t="shared" si="37"/>
        <v>0</v>
      </c>
      <c r="ED32" s="28">
        <f t="shared" si="37"/>
        <v>0</v>
      </c>
      <c r="EE32" s="28">
        <f t="shared" si="37"/>
        <v>0</v>
      </c>
      <c r="EF32" s="28">
        <f t="shared" si="37"/>
        <v>0</v>
      </c>
      <c r="EG32" s="28">
        <f t="shared" ref="EG32:GR32" si="38">EG43/EG$4</f>
        <v>0</v>
      </c>
      <c r="EH32" s="28">
        <f t="shared" si="38"/>
        <v>0</v>
      </c>
      <c r="EI32" s="28">
        <f t="shared" si="38"/>
        <v>0</v>
      </c>
      <c r="EJ32" s="28">
        <f t="shared" si="38"/>
        <v>0</v>
      </c>
      <c r="EK32" s="28">
        <f t="shared" si="38"/>
        <v>0</v>
      </c>
      <c r="EL32" s="28">
        <f t="shared" si="38"/>
        <v>0</v>
      </c>
      <c r="EM32" s="28">
        <f t="shared" si="38"/>
        <v>0</v>
      </c>
      <c r="EN32" s="28">
        <f t="shared" si="38"/>
        <v>0</v>
      </c>
      <c r="EO32" s="28">
        <f t="shared" si="38"/>
        <v>0</v>
      </c>
      <c r="EP32" s="28">
        <f t="shared" si="38"/>
        <v>0</v>
      </c>
      <c r="EQ32" s="28">
        <f t="shared" si="38"/>
        <v>0</v>
      </c>
      <c r="ER32" s="28">
        <f t="shared" si="38"/>
        <v>0</v>
      </c>
      <c r="ES32" s="28">
        <f t="shared" si="38"/>
        <v>0</v>
      </c>
      <c r="ET32" s="28">
        <f t="shared" si="38"/>
        <v>0</v>
      </c>
      <c r="EU32" s="28">
        <f t="shared" si="38"/>
        <v>0</v>
      </c>
      <c r="EV32" s="28">
        <f t="shared" si="38"/>
        <v>0</v>
      </c>
      <c r="EW32" s="28">
        <f t="shared" si="38"/>
        <v>0</v>
      </c>
      <c r="EX32" s="28">
        <f t="shared" si="38"/>
        <v>0</v>
      </c>
      <c r="EY32" s="28">
        <f t="shared" si="38"/>
        <v>0</v>
      </c>
      <c r="EZ32" s="28">
        <f t="shared" si="38"/>
        <v>0</v>
      </c>
      <c r="FA32" s="28">
        <f t="shared" si="38"/>
        <v>0</v>
      </c>
      <c r="FB32" s="28">
        <f t="shared" si="38"/>
        <v>0</v>
      </c>
      <c r="FC32" s="28">
        <f t="shared" si="38"/>
        <v>0</v>
      </c>
      <c r="FD32" s="28">
        <f t="shared" si="38"/>
        <v>0</v>
      </c>
      <c r="FE32" s="28">
        <f t="shared" si="38"/>
        <v>0</v>
      </c>
      <c r="FF32" s="28">
        <f t="shared" si="38"/>
        <v>0</v>
      </c>
      <c r="FG32" s="28">
        <f t="shared" si="38"/>
        <v>4250</v>
      </c>
      <c r="FH32" s="28">
        <f t="shared" si="38"/>
        <v>3400</v>
      </c>
      <c r="FI32" s="28">
        <f t="shared" si="38"/>
        <v>2833.3333333333335</v>
      </c>
      <c r="FJ32" s="28">
        <f t="shared" si="38"/>
        <v>0</v>
      </c>
      <c r="FK32" s="28">
        <f t="shared" si="38"/>
        <v>0</v>
      </c>
      <c r="FL32" s="28">
        <f t="shared" si="38"/>
        <v>1888.8888888888889</v>
      </c>
      <c r="FM32" s="28">
        <f t="shared" si="38"/>
        <v>0</v>
      </c>
      <c r="FN32" s="28">
        <f t="shared" si="38"/>
        <v>0</v>
      </c>
      <c r="FO32" s="28">
        <f t="shared" si="38"/>
        <v>1416.6666666666667</v>
      </c>
      <c r="FP32" s="28">
        <f t="shared" si="38"/>
        <v>0</v>
      </c>
      <c r="FQ32" s="28">
        <f t="shared" si="38"/>
        <v>1214.2857142857142</v>
      </c>
      <c r="FR32" s="28">
        <f t="shared" si="38"/>
        <v>0</v>
      </c>
      <c r="FS32" s="28">
        <f t="shared" si="38"/>
        <v>0</v>
      </c>
      <c r="FT32" s="28">
        <f t="shared" si="38"/>
        <v>0</v>
      </c>
      <c r="FU32" s="28">
        <f t="shared" si="38"/>
        <v>0</v>
      </c>
      <c r="FV32" s="28">
        <f t="shared" si="38"/>
        <v>0</v>
      </c>
      <c r="FW32" s="28">
        <f t="shared" si="38"/>
        <v>0</v>
      </c>
      <c r="FX32" s="28">
        <f t="shared" si="38"/>
        <v>0</v>
      </c>
      <c r="FY32" s="28">
        <f t="shared" si="38"/>
        <v>0</v>
      </c>
      <c r="FZ32" s="28">
        <f t="shared" si="38"/>
        <v>0</v>
      </c>
      <c r="GA32" s="28">
        <f t="shared" si="38"/>
        <v>0</v>
      </c>
      <c r="GB32" s="28">
        <f t="shared" si="38"/>
        <v>0</v>
      </c>
      <c r="GC32" s="28">
        <f t="shared" si="38"/>
        <v>0</v>
      </c>
      <c r="GD32" s="28">
        <f t="shared" si="38"/>
        <v>0</v>
      </c>
      <c r="GE32" s="28">
        <f t="shared" si="38"/>
        <v>0</v>
      </c>
      <c r="GF32" s="28">
        <f t="shared" si="38"/>
        <v>0</v>
      </c>
      <c r="GG32" s="28">
        <f t="shared" si="38"/>
        <v>0</v>
      </c>
      <c r="GH32" s="28">
        <f t="shared" si="38"/>
        <v>0</v>
      </c>
      <c r="GI32" s="28">
        <f t="shared" si="38"/>
        <v>0</v>
      </c>
      <c r="GJ32" s="28">
        <f t="shared" si="38"/>
        <v>0</v>
      </c>
      <c r="GK32" s="28">
        <f t="shared" si="38"/>
        <v>0</v>
      </c>
      <c r="GL32" s="28">
        <f t="shared" si="38"/>
        <v>0</v>
      </c>
      <c r="GM32" s="28">
        <f t="shared" si="38"/>
        <v>0</v>
      </c>
      <c r="GN32" s="28">
        <f t="shared" si="38"/>
        <v>0</v>
      </c>
      <c r="GO32" s="28">
        <f t="shared" si="38"/>
        <v>0</v>
      </c>
      <c r="GP32" s="28">
        <f t="shared" si="38"/>
        <v>0</v>
      </c>
      <c r="GQ32" s="28">
        <f t="shared" si="38"/>
        <v>0</v>
      </c>
      <c r="GR32" s="28">
        <f t="shared" si="38"/>
        <v>0</v>
      </c>
      <c r="GS32" s="28">
        <f t="shared" ref="GS32:JD32" si="39">GS43/GS$4</f>
        <v>0</v>
      </c>
      <c r="GT32" s="28">
        <f t="shared" si="39"/>
        <v>0</v>
      </c>
      <c r="GU32" s="28">
        <f t="shared" si="39"/>
        <v>0</v>
      </c>
      <c r="GV32" s="28">
        <f t="shared" si="39"/>
        <v>0</v>
      </c>
      <c r="GW32" s="28">
        <f t="shared" si="39"/>
        <v>0</v>
      </c>
      <c r="GX32" s="28">
        <f t="shared" si="39"/>
        <v>0</v>
      </c>
      <c r="GY32" s="28">
        <f t="shared" si="39"/>
        <v>0</v>
      </c>
      <c r="GZ32" s="28">
        <f t="shared" si="39"/>
        <v>0</v>
      </c>
      <c r="HA32" s="28">
        <f t="shared" si="39"/>
        <v>0</v>
      </c>
      <c r="HB32" s="28">
        <f t="shared" si="39"/>
        <v>0</v>
      </c>
      <c r="HC32" s="28">
        <f t="shared" si="39"/>
        <v>0</v>
      </c>
      <c r="HD32" s="28">
        <f t="shared" si="39"/>
        <v>0</v>
      </c>
      <c r="HE32" s="28">
        <f t="shared" si="39"/>
        <v>0</v>
      </c>
      <c r="HF32" s="28">
        <f t="shared" si="39"/>
        <v>0</v>
      </c>
      <c r="HG32" s="28">
        <f t="shared" si="39"/>
        <v>0</v>
      </c>
      <c r="HH32" s="28">
        <f t="shared" si="39"/>
        <v>0</v>
      </c>
      <c r="HI32" s="28">
        <f t="shared" si="39"/>
        <v>0</v>
      </c>
      <c r="HJ32" s="28">
        <f t="shared" si="39"/>
        <v>0</v>
      </c>
      <c r="HK32" s="28">
        <f t="shared" si="39"/>
        <v>0</v>
      </c>
      <c r="HL32" s="28">
        <f t="shared" si="39"/>
        <v>0</v>
      </c>
      <c r="HM32" s="28">
        <f t="shared" si="39"/>
        <v>0</v>
      </c>
      <c r="HN32" s="28">
        <f t="shared" si="39"/>
        <v>0</v>
      </c>
      <c r="HO32" s="28">
        <f t="shared" si="39"/>
        <v>0</v>
      </c>
      <c r="HP32" s="28">
        <f t="shared" si="39"/>
        <v>0</v>
      </c>
      <c r="HQ32" s="28">
        <f t="shared" si="39"/>
        <v>0</v>
      </c>
      <c r="HR32" s="28">
        <f t="shared" si="39"/>
        <v>0</v>
      </c>
      <c r="HS32" s="28">
        <f t="shared" si="39"/>
        <v>0</v>
      </c>
      <c r="HT32" s="28">
        <f t="shared" si="39"/>
        <v>0</v>
      </c>
      <c r="HU32" s="28">
        <f t="shared" si="39"/>
        <v>0</v>
      </c>
      <c r="HV32" s="28">
        <f t="shared" si="39"/>
        <v>0</v>
      </c>
      <c r="HW32" s="28">
        <f t="shared" si="39"/>
        <v>0</v>
      </c>
      <c r="HX32" s="28">
        <f t="shared" si="39"/>
        <v>0</v>
      </c>
      <c r="HY32" s="28">
        <f t="shared" si="39"/>
        <v>0</v>
      </c>
      <c r="HZ32" s="28">
        <f t="shared" si="39"/>
        <v>0</v>
      </c>
      <c r="IA32" s="28">
        <f t="shared" si="39"/>
        <v>0</v>
      </c>
      <c r="IB32" s="28">
        <f t="shared" si="39"/>
        <v>0</v>
      </c>
      <c r="IC32" s="28">
        <f t="shared" si="39"/>
        <v>0</v>
      </c>
      <c r="ID32" s="28">
        <f t="shared" si="39"/>
        <v>0</v>
      </c>
      <c r="IE32" s="28">
        <f t="shared" si="39"/>
        <v>0</v>
      </c>
      <c r="IF32" s="28">
        <f t="shared" si="39"/>
        <v>0</v>
      </c>
      <c r="IG32" s="28">
        <f t="shared" si="39"/>
        <v>0</v>
      </c>
      <c r="IH32" s="28">
        <f t="shared" si="39"/>
        <v>0</v>
      </c>
      <c r="II32" s="28">
        <f t="shared" si="39"/>
        <v>0</v>
      </c>
      <c r="IJ32" s="28">
        <f t="shared" si="39"/>
        <v>0</v>
      </c>
      <c r="IK32" s="28">
        <f t="shared" si="39"/>
        <v>0</v>
      </c>
      <c r="IL32" s="28">
        <f t="shared" si="39"/>
        <v>0</v>
      </c>
      <c r="IM32" s="28">
        <f t="shared" si="39"/>
        <v>0</v>
      </c>
      <c r="IN32" s="28">
        <f t="shared" si="39"/>
        <v>0</v>
      </c>
      <c r="IO32" s="28">
        <f t="shared" si="39"/>
        <v>0</v>
      </c>
      <c r="IP32" s="28">
        <f t="shared" si="39"/>
        <v>0</v>
      </c>
      <c r="IQ32" s="28">
        <f t="shared" si="39"/>
        <v>0</v>
      </c>
      <c r="IR32" s="28">
        <f t="shared" si="39"/>
        <v>0</v>
      </c>
      <c r="IS32" s="28">
        <f t="shared" si="39"/>
        <v>0</v>
      </c>
      <c r="IT32" s="28">
        <f t="shared" si="39"/>
        <v>0</v>
      </c>
      <c r="IU32" s="28">
        <f t="shared" si="39"/>
        <v>0</v>
      </c>
      <c r="IV32" s="28">
        <f t="shared" si="39"/>
        <v>0</v>
      </c>
      <c r="IW32" s="28">
        <f t="shared" si="39"/>
        <v>0</v>
      </c>
      <c r="IX32" s="28">
        <f t="shared" si="39"/>
        <v>0</v>
      </c>
      <c r="IY32" s="28">
        <f t="shared" si="39"/>
        <v>0</v>
      </c>
      <c r="IZ32" s="28">
        <f t="shared" si="39"/>
        <v>0</v>
      </c>
      <c r="JA32" s="28">
        <f t="shared" si="39"/>
        <v>0</v>
      </c>
      <c r="JB32" s="28">
        <f t="shared" si="39"/>
        <v>0</v>
      </c>
      <c r="JC32" s="28">
        <f t="shared" si="39"/>
        <v>0</v>
      </c>
      <c r="JD32" s="28">
        <f t="shared" si="39"/>
        <v>0</v>
      </c>
      <c r="JE32" s="28">
        <f t="shared" ref="JE32:LP32" si="40">JE43/JE$4</f>
        <v>0</v>
      </c>
      <c r="JF32" s="28">
        <f t="shared" si="40"/>
        <v>0</v>
      </c>
      <c r="JG32" s="28">
        <f t="shared" si="40"/>
        <v>0</v>
      </c>
      <c r="JH32" s="28">
        <f t="shared" si="40"/>
        <v>0</v>
      </c>
      <c r="JI32" s="28">
        <f t="shared" si="40"/>
        <v>0</v>
      </c>
      <c r="JJ32" s="28">
        <f t="shared" si="40"/>
        <v>0</v>
      </c>
      <c r="JK32" s="28">
        <f t="shared" si="40"/>
        <v>0</v>
      </c>
      <c r="JL32" s="28">
        <f t="shared" si="40"/>
        <v>0</v>
      </c>
      <c r="JM32" s="28">
        <f t="shared" si="40"/>
        <v>0</v>
      </c>
      <c r="JN32" s="28">
        <f t="shared" si="40"/>
        <v>0</v>
      </c>
      <c r="JO32" s="28">
        <f t="shared" si="40"/>
        <v>0</v>
      </c>
      <c r="JP32" s="28">
        <f t="shared" si="40"/>
        <v>0</v>
      </c>
      <c r="JQ32" s="28">
        <f t="shared" si="40"/>
        <v>0</v>
      </c>
      <c r="JR32" s="28">
        <f t="shared" si="40"/>
        <v>0</v>
      </c>
      <c r="JS32" s="28">
        <f t="shared" si="40"/>
        <v>0</v>
      </c>
      <c r="JT32" s="28">
        <f t="shared" si="40"/>
        <v>0</v>
      </c>
      <c r="JU32" s="28">
        <f t="shared" si="40"/>
        <v>0</v>
      </c>
      <c r="JV32" s="28">
        <f t="shared" si="40"/>
        <v>0</v>
      </c>
      <c r="JW32" s="28">
        <f t="shared" si="40"/>
        <v>0</v>
      </c>
      <c r="JX32" s="28">
        <f t="shared" si="40"/>
        <v>0</v>
      </c>
      <c r="JY32" s="28">
        <f t="shared" si="40"/>
        <v>0</v>
      </c>
      <c r="JZ32" s="28">
        <f t="shared" si="40"/>
        <v>0</v>
      </c>
      <c r="KA32" s="28">
        <f t="shared" si="40"/>
        <v>0</v>
      </c>
      <c r="KB32" s="28">
        <f t="shared" si="40"/>
        <v>0</v>
      </c>
      <c r="KC32" s="28">
        <f t="shared" si="40"/>
        <v>0</v>
      </c>
      <c r="KD32" s="28">
        <f t="shared" si="40"/>
        <v>0</v>
      </c>
      <c r="KE32" s="28">
        <f t="shared" si="40"/>
        <v>0</v>
      </c>
      <c r="KF32" s="28">
        <f t="shared" si="40"/>
        <v>0</v>
      </c>
      <c r="KG32" s="28">
        <f t="shared" si="40"/>
        <v>0</v>
      </c>
      <c r="KH32" s="28">
        <f t="shared" si="40"/>
        <v>0</v>
      </c>
      <c r="KI32" s="28">
        <f t="shared" si="40"/>
        <v>0</v>
      </c>
      <c r="KJ32" s="28">
        <f t="shared" si="40"/>
        <v>0</v>
      </c>
      <c r="KK32" s="28">
        <f t="shared" si="40"/>
        <v>0</v>
      </c>
      <c r="KL32" s="28">
        <f t="shared" si="40"/>
        <v>0</v>
      </c>
      <c r="KM32" s="28">
        <f t="shared" si="40"/>
        <v>0</v>
      </c>
      <c r="KN32" s="28">
        <f t="shared" si="40"/>
        <v>0</v>
      </c>
      <c r="KO32" s="28">
        <f t="shared" si="40"/>
        <v>0</v>
      </c>
      <c r="KP32" s="28">
        <f t="shared" si="40"/>
        <v>0</v>
      </c>
      <c r="KQ32" s="28">
        <f t="shared" si="40"/>
        <v>0</v>
      </c>
      <c r="KR32" s="28">
        <f t="shared" si="40"/>
        <v>0</v>
      </c>
      <c r="KS32" s="28">
        <f t="shared" si="40"/>
        <v>0</v>
      </c>
      <c r="KT32" s="28">
        <f t="shared" si="40"/>
        <v>0</v>
      </c>
      <c r="KU32" s="28">
        <f t="shared" si="40"/>
        <v>0</v>
      </c>
      <c r="KV32" s="28">
        <f t="shared" si="40"/>
        <v>0</v>
      </c>
      <c r="KW32" s="28">
        <f t="shared" si="40"/>
        <v>0</v>
      </c>
      <c r="KX32" s="28">
        <f t="shared" si="40"/>
        <v>0</v>
      </c>
      <c r="KY32" s="28">
        <f t="shared" si="40"/>
        <v>0</v>
      </c>
      <c r="KZ32" s="28">
        <f t="shared" si="40"/>
        <v>0</v>
      </c>
      <c r="LA32" s="28">
        <f t="shared" si="40"/>
        <v>0</v>
      </c>
      <c r="LB32" s="28">
        <f t="shared" si="40"/>
        <v>0</v>
      </c>
      <c r="LC32" s="28">
        <f t="shared" si="40"/>
        <v>0</v>
      </c>
      <c r="LD32" s="28">
        <f t="shared" si="40"/>
        <v>0</v>
      </c>
      <c r="LE32" s="28">
        <f t="shared" si="40"/>
        <v>0</v>
      </c>
      <c r="LF32" s="28">
        <f t="shared" si="40"/>
        <v>0</v>
      </c>
      <c r="LG32" s="28">
        <f t="shared" si="40"/>
        <v>0</v>
      </c>
      <c r="LH32" s="28">
        <f t="shared" si="40"/>
        <v>0</v>
      </c>
      <c r="LI32" s="28">
        <f t="shared" si="40"/>
        <v>0</v>
      </c>
      <c r="LJ32" s="28">
        <f t="shared" si="40"/>
        <v>0</v>
      </c>
      <c r="LK32" s="28">
        <f t="shared" si="40"/>
        <v>0</v>
      </c>
      <c r="LL32" s="28">
        <f t="shared" si="40"/>
        <v>0</v>
      </c>
      <c r="LM32" s="28">
        <f t="shared" si="40"/>
        <v>0</v>
      </c>
      <c r="LN32" s="28">
        <f t="shared" si="40"/>
        <v>0</v>
      </c>
      <c r="LO32" s="28">
        <f t="shared" si="40"/>
        <v>0</v>
      </c>
      <c r="LP32" s="28">
        <f t="shared" si="40"/>
        <v>0</v>
      </c>
      <c r="LQ32" s="28">
        <f t="shared" ref="LQ32:NI32" si="41">LQ43/LQ$4</f>
        <v>0</v>
      </c>
      <c r="LR32" s="28">
        <f t="shared" si="41"/>
        <v>0</v>
      </c>
      <c r="LS32" s="28">
        <f t="shared" si="41"/>
        <v>0</v>
      </c>
      <c r="LT32" s="28">
        <f t="shared" si="41"/>
        <v>0</v>
      </c>
      <c r="LU32" s="28">
        <f t="shared" si="41"/>
        <v>0</v>
      </c>
      <c r="LV32" s="28">
        <f t="shared" si="41"/>
        <v>0</v>
      </c>
      <c r="LW32" s="28">
        <f t="shared" si="41"/>
        <v>0</v>
      </c>
      <c r="LX32" s="28">
        <f t="shared" si="41"/>
        <v>0</v>
      </c>
      <c r="LY32" s="28">
        <f t="shared" si="41"/>
        <v>0</v>
      </c>
      <c r="LZ32" s="28">
        <f t="shared" si="41"/>
        <v>0</v>
      </c>
      <c r="MA32" s="28">
        <f t="shared" si="41"/>
        <v>0</v>
      </c>
      <c r="MB32" s="28">
        <f t="shared" si="41"/>
        <v>0</v>
      </c>
      <c r="MC32" s="28">
        <f t="shared" si="41"/>
        <v>0</v>
      </c>
      <c r="MD32" s="28">
        <f t="shared" si="41"/>
        <v>0</v>
      </c>
      <c r="ME32" s="28">
        <f t="shared" si="41"/>
        <v>0</v>
      </c>
      <c r="MF32" s="28">
        <f t="shared" si="41"/>
        <v>0</v>
      </c>
      <c r="MG32" s="28">
        <f t="shared" si="41"/>
        <v>0</v>
      </c>
      <c r="MH32" s="28">
        <f t="shared" si="41"/>
        <v>0</v>
      </c>
      <c r="MI32" s="28">
        <f t="shared" si="41"/>
        <v>0</v>
      </c>
      <c r="MJ32" s="28">
        <f t="shared" si="41"/>
        <v>0</v>
      </c>
      <c r="MK32" s="28">
        <f t="shared" si="41"/>
        <v>0</v>
      </c>
      <c r="ML32" s="28">
        <f t="shared" si="41"/>
        <v>0</v>
      </c>
      <c r="MM32" s="28">
        <f t="shared" si="41"/>
        <v>0</v>
      </c>
      <c r="MN32" s="28">
        <f t="shared" si="41"/>
        <v>0</v>
      </c>
      <c r="MO32" s="28">
        <f t="shared" si="41"/>
        <v>0</v>
      </c>
      <c r="MP32" s="28">
        <f t="shared" si="41"/>
        <v>0</v>
      </c>
      <c r="MQ32" s="28">
        <f t="shared" si="41"/>
        <v>0</v>
      </c>
      <c r="MR32" s="28">
        <f t="shared" si="41"/>
        <v>0</v>
      </c>
      <c r="MS32" s="28">
        <f t="shared" si="41"/>
        <v>0</v>
      </c>
      <c r="MT32" s="28">
        <f t="shared" si="41"/>
        <v>0</v>
      </c>
      <c r="MU32" s="28">
        <f t="shared" si="41"/>
        <v>0</v>
      </c>
      <c r="MV32" s="28">
        <f t="shared" si="41"/>
        <v>0</v>
      </c>
      <c r="MW32" s="28">
        <f t="shared" si="41"/>
        <v>0</v>
      </c>
      <c r="MX32" s="28">
        <f t="shared" si="41"/>
        <v>0</v>
      </c>
      <c r="MY32" s="28">
        <f t="shared" si="41"/>
        <v>0</v>
      </c>
      <c r="MZ32" s="28">
        <f t="shared" si="41"/>
        <v>0</v>
      </c>
      <c r="NA32" s="28">
        <f t="shared" si="41"/>
        <v>0</v>
      </c>
      <c r="NB32" s="28">
        <f t="shared" si="41"/>
        <v>0</v>
      </c>
      <c r="NC32" s="28">
        <f t="shared" si="41"/>
        <v>0</v>
      </c>
      <c r="ND32" s="28">
        <f t="shared" si="41"/>
        <v>0</v>
      </c>
      <c r="NE32" s="28">
        <f t="shared" si="41"/>
        <v>0</v>
      </c>
      <c r="NF32" s="28">
        <f t="shared" si="41"/>
        <v>0</v>
      </c>
      <c r="NG32" s="28">
        <f t="shared" si="41"/>
        <v>0</v>
      </c>
      <c r="NH32" s="28">
        <f t="shared" si="41"/>
        <v>0</v>
      </c>
      <c r="NI32" s="28">
        <f t="shared" si="41"/>
        <v>0</v>
      </c>
    </row>
    <row r="33" spans="1:373" s="32" customFormat="1" ht="14.4" outlineLevel="1" x14ac:dyDescent="0.25">
      <c r="A33" s="21"/>
      <c r="B33" s="22"/>
      <c r="C33" s="23"/>
      <c r="D33" s="23"/>
      <c r="E33" s="26" t="s">
        <v>217</v>
      </c>
      <c r="F33" s="24"/>
      <c r="G33" s="82">
        <v>0</v>
      </c>
      <c r="H33" s="31" t="e">
        <f>((IFERROR(VLOOKUP($B32,Mes!$C$7:$AV$131,MATCH(H$1,Mes!$C$3:$AV$3,0),FALSE),""))*1000)</f>
        <v>#VALUE!</v>
      </c>
      <c r="I33" s="31" t="e">
        <f>((IFERROR(VLOOKUP($B32,Mes!$C$7:$AV$131,MATCH(I$1,Mes!$C$3:$AV$3,0),FALSE),""))*1000)</f>
        <v>#VALUE!</v>
      </c>
      <c r="J33" s="31" t="e">
        <f>((IFERROR(VLOOKUP($B32,Mes!$C$7:$AV$131,MATCH(J$1,Mes!$C$3:$AV$3,0),FALSE),""))*1000)</f>
        <v>#VALUE!</v>
      </c>
      <c r="K33" s="31" t="e">
        <f>((IFERROR(VLOOKUP($B32,Mes!$C$7:$AV$131,MATCH(K$1,Mes!$C$3:$AV$3,0),FALSE),""))*1000)</f>
        <v>#VALUE!</v>
      </c>
      <c r="L33" s="31" t="e">
        <f>((IFERROR(VLOOKUP($B32,Mes!$C$7:$AV$131,MATCH(L$1,Mes!$C$3:$AV$3,0),FALSE),""))*1000)</f>
        <v>#VALUE!</v>
      </c>
      <c r="M33" s="31" t="e">
        <f>((IFERROR(VLOOKUP($B32,Mes!$C$7:$AV$131,MATCH(M$1,Mes!$C$3:$AV$3,0),FALSE),""))*1000)</f>
        <v>#VALUE!</v>
      </c>
      <c r="N33" s="31" t="e">
        <f>((IFERROR(VLOOKUP($B32,Mes!$C$7:$AV$131,MATCH(N$1,Mes!$C$3:$AV$3,0),FALSE),""))*1000)</f>
        <v>#VALUE!</v>
      </c>
      <c r="O33" s="31" t="e">
        <f>((IFERROR(VLOOKUP($B32,Mes!$C$7:$AV$131,MATCH(O$1,Mes!$C$3:$AV$3,0),FALSE),""))*1000)</f>
        <v>#VALUE!</v>
      </c>
      <c r="P33" s="31" t="e">
        <f>((IFERROR(VLOOKUP($B32,Mes!$C$7:$AV$131,MATCH(P$1,Mes!$C$3:$AV$3,0),FALSE),""))*1000)</f>
        <v>#VALUE!</v>
      </c>
      <c r="Q33" s="31" t="e">
        <f>((IFERROR(VLOOKUP($B32,Mes!$C$7:$AV$131,MATCH(Q$1,Mes!$C$3:$AV$3,0),FALSE),""))*1000)</f>
        <v>#VALUE!</v>
      </c>
      <c r="R33" s="31" t="e">
        <f>((IFERROR(VLOOKUP($B32,Mes!$C$7:$AV$131,MATCH(R$1,Mes!$C$3:$AV$3,0),FALSE),""))*1000)</f>
        <v>#VALUE!</v>
      </c>
      <c r="S33" s="31" t="e">
        <f>((IFERROR(VLOOKUP($B32,Mes!$C$7:$AV$131,MATCH(S$1,Mes!$C$3:$AV$3,0),FALSE),""))*1000)</f>
        <v>#VALUE!</v>
      </c>
      <c r="T33" s="31" t="e">
        <f>((IFERROR(VLOOKUP($B32,Mes!$C$7:$AV$131,MATCH(T$1,Mes!$C$3:$AV$3,0),FALSE),""))*1000)</f>
        <v>#VALUE!</v>
      </c>
      <c r="U33" s="31" t="e">
        <f>((IFERROR(VLOOKUP($B32,Mes!$C$7:$AV$131,MATCH(U$1,Mes!$C$3:$AV$3,0),FALSE),""))*1000)</f>
        <v>#VALUE!</v>
      </c>
      <c r="V33" s="31" t="e">
        <f>((IFERROR(VLOOKUP($B32,Mes!$C$7:$AV$131,MATCH(V$1,Mes!$C$3:$AV$3,0),FALSE),""))*1000)</f>
        <v>#VALUE!</v>
      </c>
      <c r="W33" s="31" t="e">
        <f>((IFERROR(VLOOKUP($B32,Mes!$C$7:$AV$131,MATCH(W$1,Mes!$C$3:$AV$3,0),FALSE),""))*1000)</f>
        <v>#VALUE!</v>
      </c>
      <c r="X33" s="31" t="e">
        <f>((IFERROR(VLOOKUP($B32,Mes!$C$7:$AV$131,MATCH(X$1,Mes!$C$3:$AV$3,0),FALSE),""))*1000)</f>
        <v>#VALUE!</v>
      </c>
      <c r="Y33" s="31" t="e">
        <f>((IFERROR(VLOOKUP($B32,Mes!$C$7:$AV$131,MATCH(Y$1,Mes!$C$3:$AV$3,0),FALSE),""))*1000)</f>
        <v>#VALUE!</v>
      </c>
      <c r="Z33" s="31" t="e">
        <f>((IFERROR(VLOOKUP($B32,Mes!$C$7:$AV$131,MATCH(Z$1,Mes!$C$3:$AV$3,0),FALSE),""))*1000)</f>
        <v>#VALUE!</v>
      </c>
      <c r="AA33" s="31" t="e">
        <f>((IFERROR(VLOOKUP($B32,Mes!$C$7:$AV$131,MATCH(AA$1,Mes!$C$3:$AV$3,0),FALSE),""))*1000)</f>
        <v>#VALUE!</v>
      </c>
      <c r="AB33" s="31" t="e">
        <f>((IFERROR(VLOOKUP($B32,Mes!$C$7:$AV$131,MATCH(AB$1,Mes!$C$3:$AV$3,0),FALSE),""))*1000)</f>
        <v>#VALUE!</v>
      </c>
      <c r="AC33" s="31" t="e">
        <f>((IFERROR(VLOOKUP($B32,Mes!$C$7:$AV$131,MATCH(AC$1,Mes!$C$3:$AV$3,0),FALSE),""))*1000)</f>
        <v>#VALUE!</v>
      </c>
      <c r="AD33" s="31" t="e">
        <f>((IFERROR(VLOOKUP($B32,Mes!$C$7:$AV$131,MATCH(AD$1,Mes!$C$3:$AV$3,0),FALSE),""))*1000)</f>
        <v>#VALUE!</v>
      </c>
      <c r="AE33" s="31" t="e">
        <f>((IFERROR(VLOOKUP($B32,Mes!$C$7:$AV$131,MATCH(AE$1,Mes!$C$3:$AV$3,0),FALSE),""))*1000)</f>
        <v>#VALUE!</v>
      </c>
      <c r="AF33" s="31" t="e">
        <f>((IFERROR(VLOOKUP($B32,Mes!$C$7:$AV$131,MATCH(AF$1,Mes!$C$3:$AV$3,0),FALSE),""))*1000)</f>
        <v>#VALUE!</v>
      </c>
      <c r="AG33" s="31" t="e">
        <f>((IFERROR(VLOOKUP($B32,Mes!$C$7:$AV$131,MATCH(AG$1,Mes!$C$3:$AV$3,0),FALSE),""))*1000)</f>
        <v>#VALUE!</v>
      </c>
      <c r="AH33" s="31" t="e">
        <f>((IFERROR(VLOOKUP($B32,Mes!$C$7:$AV$131,MATCH(AH$1,Mes!$C$3:$AV$3,0),FALSE),""))*1000)</f>
        <v>#VALUE!</v>
      </c>
      <c r="AI33" s="31" t="e">
        <f>((IFERROR(VLOOKUP($B32,Mes!$C$7:$AV$131,MATCH(AI$1,Mes!$C$3:$AV$3,0),FALSE),""))*1000)</f>
        <v>#VALUE!</v>
      </c>
      <c r="AJ33" s="31" t="e">
        <f>((IFERROR(VLOOKUP($B32,Mes!$C$7:$AV$131,MATCH(AJ$1,Mes!$C$3:$AV$3,0),FALSE),""))*1000)</f>
        <v>#VALUE!</v>
      </c>
      <c r="AK33" s="31" t="e">
        <f>((IFERROR(VLOOKUP($B32,Mes!$C$7:$AV$131,MATCH(AK$1,Mes!$C$3:$AV$3,0),FALSE),""))*1000)</f>
        <v>#VALUE!</v>
      </c>
      <c r="AL33" s="31" t="e">
        <f>((IFERROR(VLOOKUP($B32,Mes!$C$7:$AV$131,MATCH(AL$1,Mes!$C$3:$AV$3,0),FALSE),""))*1000)</f>
        <v>#VALUE!</v>
      </c>
      <c r="AM33" s="30" t="e">
        <f>((IFERROR(VLOOKUP($B32,Mes!$C$7:$AV$131,MATCH(AM$1,Mes!$C$3:$AV$3,0),FALSE),""))*1000)</f>
        <v>#VALUE!</v>
      </c>
      <c r="AN33" s="30" t="e">
        <f>((IFERROR(VLOOKUP($B32,Mes!$C$7:$AV$131,MATCH(AN$1,Mes!$C$3:$AV$3,0),FALSE),""))*1000)</f>
        <v>#VALUE!</v>
      </c>
      <c r="AO33" s="30" t="e">
        <f>((IFERROR(VLOOKUP($B32,Mes!$C$7:$AV$131,MATCH(AO$1,Mes!$C$3:$AV$3,0),FALSE),""))*1000)</f>
        <v>#VALUE!</v>
      </c>
      <c r="AP33" s="30" t="e">
        <f>((IFERROR(VLOOKUP($B32,Mes!$C$7:$AV$131,MATCH(AP$1,Mes!$C$3:$AV$3,0),FALSE),""))*1000)</f>
        <v>#VALUE!</v>
      </c>
      <c r="AQ33" s="30" t="e">
        <f>((IFERROR(VLOOKUP($B32,Mes!$C$7:$AV$131,MATCH(AQ$1,Mes!$C$3:$AV$3,0),FALSE),""))*1000)</f>
        <v>#VALUE!</v>
      </c>
      <c r="AR33" s="30" t="e">
        <f>((IFERROR(VLOOKUP($B32,Mes!$C$7:$AV$131,MATCH(AR$1,Mes!$C$3:$AV$3,0),FALSE),""))*1000)</f>
        <v>#VALUE!</v>
      </c>
      <c r="AS33" s="30" t="e">
        <f>((IFERROR(VLOOKUP($B32,Mes!$C$7:$AV$131,MATCH(AS$1,Mes!$C$3:$AV$3,0),FALSE),""))*1000)</f>
        <v>#VALUE!</v>
      </c>
      <c r="AT33" s="30" t="e">
        <f>((IFERROR(VLOOKUP($B32,Mes!$C$7:$AV$131,MATCH(AT$1,Mes!$C$3:$AV$3,0),FALSE),""))*1000)</f>
        <v>#VALUE!</v>
      </c>
      <c r="AU33" s="30" t="e">
        <f>((IFERROR(VLOOKUP($B32,Mes!$C$7:$AV$131,MATCH(AU$1,Mes!$C$3:$AV$3,0),FALSE),""))*1000)</f>
        <v>#VALUE!</v>
      </c>
      <c r="AV33" s="30" t="e">
        <f>((IFERROR(VLOOKUP($B32,Mes!$C$7:$AV$131,MATCH(AV$1,Mes!$C$3:$AV$3,0),FALSE),""))*1000)</f>
        <v>#VALUE!</v>
      </c>
      <c r="AW33" s="30" t="e">
        <f>((IFERROR(VLOOKUP($B32,Mes!$C$7:$AV$131,MATCH(AW$1,Mes!$C$3:$AV$3,0),FALSE),""))*1000)</f>
        <v>#VALUE!</v>
      </c>
      <c r="AX33" s="30" t="e">
        <f>((IFERROR(VLOOKUP($B32,Mes!$C$7:$AV$131,MATCH(AX$1,Mes!$C$3:$AV$3,0),FALSE),""))*1000)</f>
        <v>#VALUE!</v>
      </c>
      <c r="AY33" s="30" t="e">
        <f>((IFERROR(VLOOKUP($B32,Mes!$C$7:$AV$131,MATCH(AY$1,Mes!$C$3:$AV$3,0),FALSE),""))*1000)</f>
        <v>#VALUE!</v>
      </c>
      <c r="AZ33" s="30" t="e">
        <f>((IFERROR(VLOOKUP($B32,Mes!$C$7:$AV$131,MATCH(AZ$1,Mes!$C$3:$AV$3,0),FALSE),""))*1000)</f>
        <v>#VALUE!</v>
      </c>
      <c r="BA33" s="30" t="e">
        <f>((IFERROR(VLOOKUP($B32,Mes!$C$7:$AV$131,MATCH(BA$1,Mes!$C$3:$AV$3,0),FALSE),""))*1000)</f>
        <v>#VALUE!</v>
      </c>
      <c r="BB33" s="30" t="e">
        <f>((IFERROR(VLOOKUP($B32,Mes!$C$7:$AV$131,MATCH(BB$1,Mes!$C$3:$AV$3,0),FALSE),""))*1000)</f>
        <v>#VALUE!</v>
      </c>
      <c r="BC33" s="30" t="e">
        <f>((IFERROR(VLOOKUP($B32,Mes!$C$7:$AV$131,MATCH(BC$1,Mes!$C$3:$AV$3,0),FALSE),""))*1000)</f>
        <v>#VALUE!</v>
      </c>
      <c r="BD33" s="30" t="e">
        <f>((IFERROR(VLOOKUP($B32,Mes!$C$7:$AV$131,MATCH(BD$1,Mes!$C$3:$AV$3,0),FALSE),""))*1000)</f>
        <v>#VALUE!</v>
      </c>
      <c r="BE33" s="30" t="e">
        <f>((IFERROR(VLOOKUP($B32,Mes!$C$7:$AV$131,MATCH(BE$1,Mes!$C$3:$AV$3,0),FALSE),""))*1000)</f>
        <v>#VALUE!</v>
      </c>
      <c r="BF33" s="30" t="e">
        <f>((IFERROR(VLOOKUP($B32,Mes!$C$7:$AV$131,MATCH(BF$1,Mes!$C$3:$AV$3,0),FALSE),""))*1000)</f>
        <v>#VALUE!</v>
      </c>
      <c r="BG33" s="30" t="e">
        <f>((IFERROR(VLOOKUP($B32,Mes!$C$7:$AV$131,MATCH(BG$1,Mes!$C$3:$AV$3,0),FALSE),""))*1000)</f>
        <v>#VALUE!</v>
      </c>
      <c r="BH33" s="30" t="e">
        <f>((IFERROR(VLOOKUP($B32,Mes!$C$7:$AV$131,MATCH(BH$1,Mes!$C$3:$AV$3,0),FALSE),""))*1000)</f>
        <v>#VALUE!</v>
      </c>
      <c r="BI33" s="30" t="e">
        <f>((IFERROR(VLOOKUP($B32,Mes!$C$7:$AV$131,MATCH(BI$1,Mes!$C$3:$AV$3,0),FALSE),""))*1000)</f>
        <v>#VALUE!</v>
      </c>
      <c r="BJ33" s="30" t="e">
        <f>((IFERROR(VLOOKUP($B32,Mes!$C$7:$AV$131,MATCH(BJ$1,Mes!$C$3:$AV$3,0),FALSE),""))*1000)</f>
        <v>#VALUE!</v>
      </c>
      <c r="BK33" s="30" t="e">
        <f>((IFERROR(VLOOKUP($B32,Mes!$C$7:$AV$131,MATCH(BK$1,Mes!$C$3:$AV$3,0),FALSE),""))*1000)</f>
        <v>#VALUE!</v>
      </c>
      <c r="BL33" s="30" t="e">
        <f>((IFERROR(VLOOKUP($B32,Mes!$C$7:$AV$131,MATCH(BL$1,Mes!$C$3:$AV$3,0),FALSE),""))*1000)</f>
        <v>#VALUE!</v>
      </c>
      <c r="BM33" s="30" t="e">
        <f>((IFERROR(VLOOKUP($B32,Mes!$C$7:$AV$131,MATCH(BM$1,Mes!$C$3:$AV$3,0),FALSE),""))*1000)</f>
        <v>#VALUE!</v>
      </c>
      <c r="BN33" s="30" t="e">
        <f>((IFERROR(VLOOKUP($B32,Mes!$C$7:$AV$131,MATCH(BN$1,Mes!$C$3:$AV$3,0),FALSE),""))*1000)</f>
        <v>#VALUE!</v>
      </c>
      <c r="BO33" s="30" t="e">
        <f>((IFERROR(VLOOKUP($B32,Mes!$C$7:$AV$131,MATCH(BO$1,Mes!$C$3:$AV$3,0),FALSE),""))*1000)</f>
        <v>#VALUE!</v>
      </c>
      <c r="BP33" s="31" t="e">
        <f>((IFERROR(VLOOKUP($B32,Mes!$C$7:$AV$131,MATCH(BP$1,Mes!$C$3:$AV$3,0),FALSE),""))*1000)</f>
        <v>#VALUE!</v>
      </c>
      <c r="BQ33" s="31" t="e">
        <f>((IFERROR(VLOOKUP($B32,Mes!$C$7:$AV$131,MATCH(BQ$1,Mes!$C$3:$AV$3,0),FALSE),""))*1000)</f>
        <v>#VALUE!</v>
      </c>
      <c r="BR33" s="31" t="e">
        <f>((IFERROR(VLOOKUP($B32,Mes!$C$7:$AV$131,MATCH(BR$1,Mes!$C$3:$AV$3,0),FALSE),""))*1000)</f>
        <v>#VALUE!</v>
      </c>
      <c r="BS33" s="31" t="e">
        <f>((IFERROR(VLOOKUP($B32,Mes!$C$7:$AV$131,MATCH(BS$1,Mes!$C$3:$AV$3,0),FALSE),""))*1000)</f>
        <v>#VALUE!</v>
      </c>
      <c r="BT33" s="31" t="e">
        <f>((IFERROR(VLOOKUP($B32,Mes!$C$7:$AV$131,MATCH(BT$1,Mes!$C$3:$AV$3,0),FALSE),""))*1000)</f>
        <v>#VALUE!</v>
      </c>
      <c r="BU33" s="31" t="e">
        <f>((IFERROR(VLOOKUP($B32,Mes!$C$7:$AV$131,MATCH(BU$1,Mes!$C$3:$AV$3,0),FALSE),""))*1000)</f>
        <v>#VALUE!</v>
      </c>
      <c r="BV33" s="31" t="e">
        <f>((IFERROR(VLOOKUP($B32,Mes!$C$7:$AV$131,MATCH(BV$1,Mes!$C$3:$AV$3,0),FALSE),""))*1000)</f>
        <v>#VALUE!</v>
      </c>
      <c r="BW33" s="31" t="e">
        <f>((IFERROR(VLOOKUP($B32,Mes!$C$7:$AV$131,MATCH(BW$1,Mes!$C$3:$AV$3,0),FALSE),""))*1000)</f>
        <v>#VALUE!</v>
      </c>
      <c r="BX33" s="31" t="e">
        <f>((IFERROR(VLOOKUP($B32,Mes!$C$7:$AV$131,MATCH(BX$1,Mes!$C$3:$AV$3,0),FALSE),""))*1000)</f>
        <v>#VALUE!</v>
      </c>
      <c r="BY33" s="31" t="e">
        <f>((IFERROR(VLOOKUP($B32,Mes!$C$7:$AV$131,MATCH(BY$1,Mes!$C$3:$AV$3,0),FALSE),""))*1000)</f>
        <v>#VALUE!</v>
      </c>
      <c r="BZ33" s="31" t="e">
        <f>((IFERROR(VLOOKUP($B32,Mes!$C$7:$AV$131,MATCH(BZ$1,Mes!$C$3:$AV$3,0),FALSE),""))*1000)</f>
        <v>#VALUE!</v>
      </c>
      <c r="CA33" s="31" t="e">
        <f>((IFERROR(VLOOKUP($B32,Mes!$C$7:$AV$131,MATCH(CA$1,Mes!$C$3:$AV$3,0),FALSE),""))*1000)</f>
        <v>#VALUE!</v>
      </c>
      <c r="CB33" s="31" t="e">
        <f>((IFERROR(VLOOKUP($B32,Mes!$C$7:$AV$131,MATCH(CB$1,Mes!$C$3:$AV$3,0),FALSE),""))*1000)</f>
        <v>#VALUE!</v>
      </c>
      <c r="CC33" s="31" t="e">
        <f>((IFERROR(VLOOKUP($B32,Mes!$C$7:$AV$131,MATCH(CC$1,Mes!$C$3:$AV$3,0),FALSE),""))*1000)</f>
        <v>#VALUE!</v>
      </c>
      <c r="CD33" s="31" t="e">
        <f>((IFERROR(VLOOKUP($B32,Mes!$C$7:$AV$131,MATCH(CD$1,Mes!$C$3:$AV$3,0),FALSE),""))*1000)</f>
        <v>#VALUE!</v>
      </c>
      <c r="CE33" s="31" t="e">
        <f>((IFERROR(VLOOKUP($B32,Mes!$C$7:$AV$131,MATCH(CE$1,Mes!$C$3:$AV$3,0),FALSE),""))*1000)</f>
        <v>#VALUE!</v>
      </c>
      <c r="CF33" s="31" t="e">
        <f>((IFERROR(VLOOKUP($B32,Mes!$C$7:$AV$131,MATCH(CF$1,Mes!$C$3:$AV$3,0),FALSE),""))*1000)</f>
        <v>#VALUE!</v>
      </c>
      <c r="CG33" s="31" t="e">
        <f>((IFERROR(VLOOKUP($B32,Mes!$C$7:$AV$131,MATCH(CG$1,Mes!$C$3:$AV$3,0),FALSE),""))*1000)</f>
        <v>#VALUE!</v>
      </c>
      <c r="CH33" s="31" t="e">
        <f>((IFERROR(VLOOKUP($B32,Mes!$C$7:$AV$131,MATCH(CH$1,Mes!$C$3:$AV$3,0),FALSE),""))*1000)</f>
        <v>#VALUE!</v>
      </c>
      <c r="CI33" s="31" t="e">
        <f>((IFERROR(VLOOKUP($B32,Mes!$C$7:$AV$131,MATCH(CI$1,Mes!$C$3:$AV$3,0),FALSE),""))*1000)</f>
        <v>#VALUE!</v>
      </c>
      <c r="CJ33" s="31" t="e">
        <f>((IFERROR(VLOOKUP($B32,Mes!$C$7:$AV$131,MATCH(CJ$1,Mes!$C$3:$AV$3,0),FALSE),""))*1000)</f>
        <v>#VALUE!</v>
      </c>
      <c r="CK33" s="31" t="e">
        <f>((IFERROR(VLOOKUP($B32,Mes!$C$7:$AV$131,MATCH(CK$1,Mes!$C$3:$AV$3,0),FALSE),""))*1000)</f>
        <v>#VALUE!</v>
      </c>
      <c r="CL33" s="31" t="e">
        <f>((IFERROR(VLOOKUP($B32,Mes!$C$7:$AV$131,MATCH(CL$1,Mes!$C$3:$AV$3,0),FALSE),""))*1000)</f>
        <v>#VALUE!</v>
      </c>
      <c r="CM33" s="31" t="e">
        <f>((IFERROR(VLOOKUP($B32,Mes!$C$7:$AV$131,MATCH(CM$1,Mes!$C$3:$AV$3,0),FALSE),""))*1000)</f>
        <v>#VALUE!</v>
      </c>
      <c r="CN33" s="31" t="e">
        <f>((IFERROR(VLOOKUP($B32,Mes!$C$7:$AV$131,MATCH(CN$1,Mes!$C$3:$AV$3,0),FALSE),""))*1000)</f>
        <v>#VALUE!</v>
      </c>
      <c r="CO33" s="31" t="e">
        <f>((IFERROR(VLOOKUP($B32,Mes!$C$7:$AV$131,MATCH(CO$1,Mes!$C$3:$AV$3,0),FALSE),""))*1000)</f>
        <v>#VALUE!</v>
      </c>
      <c r="CP33" s="31" t="e">
        <f>((IFERROR(VLOOKUP($B32,Mes!$C$7:$AV$131,MATCH(CP$1,Mes!$C$3:$AV$3,0),FALSE),""))*1000)</f>
        <v>#VALUE!</v>
      </c>
      <c r="CQ33" s="31" t="e">
        <f>((IFERROR(VLOOKUP($B32,Mes!$C$7:$AV$131,MATCH(CQ$1,Mes!$C$3:$AV$3,0),FALSE),""))*1000)</f>
        <v>#VALUE!</v>
      </c>
      <c r="CR33" s="31" t="e">
        <f>((IFERROR(VLOOKUP($B32,Mes!$C$7:$AV$131,MATCH(CR$1,Mes!$C$3:$AV$3,0),FALSE),""))*1000)</f>
        <v>#VALUE!</v>
      </c>
      <c r="CS33" s="31" t="e">
        <f>((IFERROR(VLOOKUP($B32,Mes!$C$7:$AV$131,MATCH(CS$1,Mes!$C$3:$AV$3,0),FALSE),""))*1000)</f>
        <v>#VALUE!</v>
      </c>
      <c r="CT33" s="31" t="e">
        <f>((IFERROR(VLOOKUP($B32,Mes!$C$7:$AV$131,MATCH(CT$1,Mes!$C$3:$AV$3,0),FALSE),""))*1000)</f>
        <v>#VALUE!</v>
      </c>
      <c r="CU33" s="30" t="e">
        <f>((IFERROR(VLOOKUP($B32,Mes!$C$7:$AV$131,MATCH(CU$1,Mes!$C$3:$AV$3,0),FALSE),""))*1000)</f>
        <v>#VALUE!</v>
      </c>
      <c r="CV33" s="30" t="e">
        <f>((IFERROR(VLOOKUP($B32,Mes!$C$7:$AV$131,MATCH(CV$1,Mes!$C$3:$AV$3,0),FALSE),""))*1000)</f>
        <v>#VALUE!</v>
      </c>
      <c r="CW33" s="30" t="e">
        <f>((IFERROR(VLOOKUP($B32,Mes!$C$7:$AV$131,MATCH(CW$1,Mes!$C$3:$AV$3,0),FALSE),""))*1000)</f>
        <v>#VALUE!</v>
      </c>
      <c r="CX33" s="30" t="e">
        <f>((IFERROR(VLOOKUP($B32,Mes!$C$7:$AV$131,MATCH(CX$1,Mes!$C$3:$AV$3,0),FALSE),""))*1000)</f>
        <v>#VALUE!</v>
      </c>
      <c r="CY33" s="30" t="e">
        <f>((IFERROR(VLOOKUP($B32,Mes!$C$7:$AV$131,MATCH(CY$1,Mes!$C$3:$AV$3,0),FALSE),""))*1000)</f>
        <v>#VALUE!</v>
      </c>
      <c r="CZ33" s="30" t="e">
        <f>((IFERROR(VLOOKUP($B32,Mes!$C$7:$AV$131,MATCH(CZ$1,Mes!$C$3:$AV$3,0),FALSE),""))*1000)</f>
        <v>#VALUE!</v>
      </c>
      <c r="DA33" s="30" t="e">
        <f>((IFERROR(VLOOKUP($B32,Mes!$C$7:$AV$131,MATCH(DA$1,Mes!$C$3:$AV$3,0),FALSE),""))*1000)</f>
        <v>#VALUE!</v>
      </c>
      <c r="DB33" s="30" t="e">
        <f>((IFERROR(VLOOKUP($B32,Mes!$C$7:$AV$131,MATCH(DB$1,Mes!$C$3:$AV$3,0),FALSE),""))*1000)</f>
        <v>#VALUE!</v>
      </c>
      <c r="DC33" s="30" t="e">
        <f>((IFERROR(VLOOKUP($B32,Mes!$C$7:$AV$131,MATCH(DC$1,Mes!$C$3:$AV$3,0),FALSE),""))*1000)</f>
        <v>#VALUE!</v>
      </c>
      <c r="DD33" s="30" t="e">
        <f>((IFERROR(VLOOKUP($B32,Mes!$C$7:$AV$131,MATCH(DD$1,Mes!$C$3:$AV$3,0),FALSE),""))*1000)</f>
        <v>#VALUE!</v>
      </c>
      <c r="DE33" s="30" t="e">
        <f>((IFERROR(VLOOKUP($B32,Mes!$C$7:$AV$131,MATCH(DE$1,Mes!$C$3:$AV$3,0),FALSE),""))*1000)</f>
        <v>#VALUE!</v>
      </c>
      <c r="DF33" s="30" t="e">
        <f>((IFERROR(VLOOKUP($B32,Mes!$C$7:$AV$131,MATCH(DF$1,Mes!$C$3:$AV$3,0),FALSE),""))*1000)</f>
        <v>#VALUE!</v>
      </c>
      <c r="DG33" s="30" t="e">
        <f>((IFERROR(VLOOKUP($B32,Mes!$C$7:$AV$131,MATCH(DG$1,Mes!$C$3:$AV$3,0),FALSE),""))*1000)</f>
        <v>#VALUE!</v>
      </c>
      <c r="DH33" s="30" t="e">
        <f>((IFERROR(VLOOKUP($B32,Mes!$C$7:$AV$131,MATCH(DH$1,Mes!$C$3:$AV$3,0),FALSE),""))*1000)</f>
        <v>#VALUE!</v>
      </c>
      <c r="DI33" s="30" t="e">
        <f>((IFERROR(VLOOKUP($B32,Mes!$C$7:$AV$131,MATCH(DI$1,Mes!$C$3:$AV$3,0),FALSE),""))*1000)</f>
        <v>#VALUE!</v>
      </c>
      <c r="DJ33" s="30" t="e">
        <f>((IFERROR(VLOOKUP($B32,Mes!$C$7:$AV$131,MATCH(DJ$1,Mes!$C$3:$AV$3,0),FALSE),""))*1000)</f>
        <v>#VALUE!</v>
      </c>
      <c r="DK33" s="30" t="e">
        <f>((IFERROR(VLOOKUP($B32,Mes!$C$7:$AV$131,MATCH(DK$1,Mes!$C$3:$AV$3,0),FALSE),""))*1000)</f>
        <v>#VALUE!</v>
      </c>
      <c r="DL33" s="30" t="e">
        <f>((IFERROR(VLOOKUP($B32,Mes!$C$7:$AV$131,MATCH(DL$1,Mes!$C$3:$AV$3,0),FALSE),""))*1000)</f>
        <v>#VALUE!</v>
      </c>
      <c r="DM33" s="30" t="e">
        <f>((IFERROR(VLOOKUP($B32,Mes!$C$7:$AV$131,MATCH(DM$1,Mes!$C$3:$AV$3,0),FALSE),""))*1000)</f>
        <v>#VALUE!</v>
      </c>
      <c r="DN33" s="30" t="e">
        <f>((IFERROR(VLOOKUP($B32,Mes!$C$7:$AV$131,MATCH(DN$1,Mes!$C$3:$AV$3,0),FALSE),""))*1000)</f>
        <v>#VALUE!</v>
      </c>
      <c r="DO33" s="30" t="e">
        <f>((IFERROR(VLOOKUP($B32,Mes!$C$7:$AV$131,MATCH(DO$1,Mes!$C$3:$AV$3,0),FALSE),""))*1000)</f>
        <v>#VALUE!</v>
      </c>
      <c r="DP33" s="30" t="e">
        <f>((IFERROR(VLOOKUP($B32,Mes!$C$7:$AV$131,MATCH(DP$1,Mes!$C$3:$AV$3,0),FALSE),""))*1000)</f>
        <v>#VALUE!</v>
      </c>
      <c r="DQ33" s="30" t="e">
        <f>((IFERROR(VLOOKUP($B32,Mes!$C$7:$AV$131,MATCH(DQ$1,Mes!$C$3:$AV$3,0),FALSE),""))*1000)</f>
        <v>#VALUE!</v>
      </c>
      <c r="DR33" s="30" t="e">
        <f>((IFERROR(VLOOKUP($B32,Mes!$C$7:$AV$131,MATCH(DR$1,Mes!$C$3:$AV$3,0),FALSE),""))*1000)</f>
        <v>#VALUE!</v>
      </c>
      <c r="DS33" s="30" t="e">
        <f>((IFERROR(VLOOKUP($B32,Mes!$C$7:$AV$131,MATCH(DS$1,Mes!$C$3:$AV$3,0),FALSE),""))*1000)</f>
        <v>#VALUE!</v>
      </c>
      <c r="DT33" s="30" t="e">
        <f>((IFERROR(VLOOKUP($B32,Mes!$C$7:$AV$131,MATCH(DT$1,Mes!$C$3:$AV$3,0),FALSE),""))*1000)</f>
        <v>#VALUE!</v>
      </c>
      <c r="DU33" s="30" t="e">
        <f>((IFERROR(VLOOKUP($B32,Mes!$C$7:$AV$131,MATCH(DU$1,Mes!$C$3:$AV$3,0),FALSE),""))*1000)</f>
        <v>#VALUE!</v>
      </c>
      <c r="DV33" s="30" t="e">
        <f>((IFERROR(VLOOKUP($B32,Mes!$C$7:$AV$131,MATCH(DV$1,Mes!$C$3:$AV$3,0),FALSE),""))*1000)</f>
        <v>#VALUE!</v>
      </c>
      <c r="DW33" s="30" t="e">
        <f>((IFERROR(VLOOKUP($B32,Mes!$C$7:$AV$131,MATCH(DW$1,Mes!$C$3:$AV$3,0),FALSE),""))*1000)</f>
        <v>#VALUE!</v>
      </c>
      <c r="DX33" s="30" t="e">
        <f>((IFERROR(VLOOKUP($B32,Mes!$C$7:$AV$131,MATCH(DX$1,Mes!$C$3:$AV$3,0),FALSE),""))*1000)</f>
        <v>#VALUE!</v>
      </c>
      <c r="DY33" s="31" t="e">
        <f>((IFERROR(VLOOKUP($B32,Mes!$C$7:$AV$131,MATCH(DY$1,Mes!$C$3:$AV$3,0),FALSE),""))*1000)</f>
        <v>#VALUE!</v>
      </c>
      <c r="DZ33" s="31" t="e">
        <f>((IFERROR(VLOOKUP($B32,Mes!$C$7:$AV$131,MATCH(DZ$1,Mes!$C$3:$AV$3,0),FALSE),""))*1000)</f>
        <v>#VALUE!</v>
      </c>
      <c r="EA33" s="31" t="e">
        <f>((IFERROR(VLOOKUP($B32,Mes!$C$7:$AV$131,MATCH(EA$1,Mes!$C$3:$AV$3,0),FALSE),""))*1000)</f>
        <v>#VALUE!</v>
      </c>
      <c r="EB33" s="31" t="e">
        <f>((IFERROR(VLOOKUP($B32,Mes!$C$7:$AV$131,MATCH(EB$1,Mes!$C$3:$AV$3,0),FALSE),""))*1000)</f>
        <v>#VALUE!</v>
      </c>
      <c r="EC33" s="31" t="e">
        <f>((IFERROR(VLOOKUP($B32,Mes!$C$7:$AV$131,MATCH(EC$1,Mes!$C$3:$AV$3,0),FALSE),""))*1000)</f>
        <v>#VALUE!</v>
      </c>
      <c r="ED33" s="31" t="e">
        <f>((IFERROR(VLOOKUP($B32,Mes!$C$7:$AV$131,MATCH(ED$1,Mes!$C$3:$AV$3,0),FALSE),""))*1000)</f>
        <v>#VALUE!</v>
      </c>
      <c r="EE33" s="31" t="e">
        <f>((IFERROR(VLOOKUP($B32,Mes!$C$7:$AV$131,MATCH(EE$1,Mes!$C$3:$AV$3,0),FALSE),""))*1000)</f>
        <v>#VALUE!</v>
      </c>
      <c r="EF33" s="31" t="e">
        <f>((IFERROR(VLOOKUP($B32,Mes!$C$7:$AV$131,MATCH(EF$1,Mes!$C$3:$AV$3,0),FALSE),""))*1000)</f>
        <v>#VALUE!</v>
      </c>
      <c r="EG33" s="31" t="e">
        <f>((IFERROR(VLOOKUP($B32,Mes!$C$7:$AV$131,MATCH(EG$1,Mes!$C$3:$AV$3,0),FALSE),""))*1000)</f>
        <v>#VALUE!</v>
      </c>
      <c r="EH33" s="31" t="e">
        <f>((IFERROR(VLOOKUP($B32,Mes!$C$7:$AV$131,MATCH(EH$1,Mes!$C$3:$AV$3,0),FALSE),""))*1000)</f>
        <v>#VALUE!</v>
      </c>
      <c r="EI33" s="31" t="e">
        <f>((IFERROR(VLOOKUP($B32,Mes!$C$7:$AV$131,MATCH(EI$1,Mes!$C$3:$AV$3,0),FALSE),""))*1000)</f>
        <v>#VALUE!</v>
      </c>
      <c r="EJ33" s="31" t="e">
        <f>((IFERROR(VLOOKUP($B32,Mes!$C$7:$AV$131,MATCH(EJ$1,Mes!$C$3:$AV$3,0),FALSE),""))*1000)</f>
        <v>#VALUE!</v>
      </c>
      <c r="EK33" s="31" t="e">
        <f>((IFERROR(VLOOKUP($B32,Mes!$C$7:$AV$131,MATCH(EK$1,Mes!$C$3:$AV$3,0),FALSE),""))*1000)</f>
        <v>#VALUE!</v>
      </c>
      <c r="EL33" s="31" t="e">
        <f>((IFERROR(VLOOKUP($B32,Mes!$C$7:$AV$131,MATCH(EL$1,Mes!$C$3:$AV$3,0),FALSE),""))*1000)</f>
        <v>#VALUE!</v>
      </c>
      <c r="EM33" s="31" t="e">
        <f>((IFERROR(VLOOKUP($B32,Mes!$C$7:$AV$131,MATCH(EM$1,Mes!$C$3:$AV$3,0),FALSE),""))*1000)</f>
        <v>#VALUE!</v>
      </c>
      <c r="EN33" s="31" t="e">
        <f>((IFERROR(VLOOKUP($B32,Mes!$C$7:$AV$131,MATCH(EN$1,Mes!$C$3:$AV$3,0),FALSE),""))*1000)</f>
        <v>#VALUE!</v>
      </c>
      <c r="EO33" s="31" t="e">
        <f>((IFERROR(VLOOKUP($B32,Mes!$C$7:$AV$131,MATCH(EO$1,Mes!$C$3:$AV$3,0),FALSE),""))*1000)</f>
        <v>#VALUE!</v>
      </c>
      <c r="EP33" s="31" t="e">
        <f>((IFERROR(VLOOKUP($B32,Mes!$C$7:$AV$131,MATCH(EP$1,Mes!$C$3:$AV$3,0),FALSE),""))*1000)</f>
        <v>#VALUE!</v>
      </c>
      <c r="EQ33" s="31" t="e">
        <f>((IFERROR(VLOOKUP($B32,Mes!$C$7:$AV$131,MATCH(EQ$1,Mes!$C$3:$AV$3,0),FALSE),""))*1000)</f>
        <v>#VALUE!</v>
      </c>
      <c r="ER33" s="31" t="e">
        <f>((IFERROR(VLOOKUP($B32,Mes!$C$7:$AV$131,MATCH(ER$1,Mes!$C$3:$AV$3,0),FALSE),""))*1000)</f>
        <v>#VALUE!</v>
      </c>
      <c r="ES33" s="31" t="e">
        <f>((IFERROR(VLOOKUP($B32,Mes!$C$7:$AV$131,MATCH(ES$1,Mes!$C$3:$AV$3,0),FALSE),""))*1000)</f>
        <v>#VALUE!</v>
      </c>
      <c r="ET33" s="31" t="e">
        <f>((IFERROR(VLOOKUP($B32,Mes!$C$7:$AV$131,MATCH(ET$1,Mes!$C$3:$AV$3,0),FALSE),""))*1000)</f>
        <v>#VALUE!</v>
      </c>
      <c r="EU33" s="31" t="e">
        <f>((IFERROR(VLOOKUP($B32,Mes!$C$7:$AV$131,MATCH(EU$1,Mes!$C$3:$AV$3,0),FALSE),""))*1000)</f>
        <v>#VALUE!</v>
      </c>
      <c r="EV33" s="31" t="e">
        <f>((IFERROR(VLOOKUP($B32,Mes!$C$7:$AV$131,MATCH(EV$1,Mes!$C$3:$AV$3,0),FALSE),""))*1000)</f>
        <v>#VALUE!</v>
      </c>
      <c r="EW33" s="31" t="e">
        <f>((IFERROR(VLOOKUP($B32,Mes!$C$7:$AV$131,MATCH(EW$1,Mes!$C$3:$AV$3,0),FALSE),""))*1000)</f>
        <v>#VALUE!</v>
      </c>
      <c r="EX33" s="31" t="e">
        <f>((IFERROR(VLOOKUP($B32,Mes!$C$7:$AV$131,MATCH(EX$1,Mes!$C$3:$AV$3,0),FALSE),""))*1000)</f>
        <v>#VALUE!</v>
      </c>
      <c r="EY33" s="31" t="e">
        <f>((IFERROR(VLOOKUP($B32,Mes!$C$7:$AV$131,MATCH(EY$1,Mes!$C$3:$AV$3,0),FALSE),""))*1000)</f>
        <v>#VALUE!</v>
      </c>
      <c r="EZ33" s="31" t="e">
        <f>((IFERROR(VLOOKUP($B32,Mes!$C$7:$AV$131,MATCH(EZ$1,Mes!$C$3:$AV$3,0),FALSE),""))*1000)</f>
        <v>#VALUE!</v>
      </c>
      <c r="FA33" s="31" t="e">
        <f>((IFERROR(VLOOKUP($B32,Mes!$C$7:$AV$131,MATCH(FA$1,Mes!$C$3:$AV$3,0),FALSE),""))*1000)</f>
        <v>#VALUE!</v>
      </c>
      <c r="FB33" s="31" t="e">
        <f>((IFERROR(VLOOKUP($B32,Mes!$C$7:$AV$131,MATCH(FB$1,Mes!$C$3:$AV$3,0),FALSE),""))*1000)</f>
        <v>#VALUE!</v>
      </c>
      <c r="FC33" s="31" t="e">
        <f>((IFERROR(VLOOKUP($B32,Mes!$C$7:$AV$131,MATCH(FC$1,Mes!$C$3:$AV$3,0),FALSE),""))*1000)</f>
        <v>#VALUE!</v>
      </c>
      <c r="FD33" s="30" t="e">
        <f>((IFERROR(VLOOKUP($B32,Mes!$C$7:$AV$131,MATCH(FD$1,Mes!$C$3:$AV$3,0),FALSE),""))*1000)</f>
        <v>#VALUE!</v>
      </c>
      <c r="FE33" s="30" t="e">
        <f>((IFERROR(VLOOKUP($B32,Mes!$C$7:$AV$131,MATCH(FE$1,Mes!$C$3:$AV$3,0),FALSE),""))*1000)</f>
        <v>#VALUE!</v>
      </c>
      <c r="FF33" s="30" t="e">
        <f>((IFERROR(VLOOKUP($B32,Mes!$C$7:$AV$131,MATCH(FF$1,Mes!$C$3:$AV$3,0),FALSE),""))*1000)</f>
        <v>#VALUE!</v>
      </c>
      <c r="FG33" s="30" t="e">
        <f>((IFERROR(VLOOKUP($B32,Mes!$C$7:$AV$131,MATCH(FG$1,Mes!$C$3:$AV$3,0),FALSE),""))*1000)</f>
        <v>#VALUE!</v>
      </c>
      <c r="FH33" s="30" t="e">
        <f>((IFERROR(VLOOKUP($B32,Mes!$C$7:$AV$131,MATCH(FH$1,Mes!$C$3:$AV$3,0),FALSE),""))*1000)</f>
        <v>#VALUE!</v>
      </c>
      <c r="FI33" s="30" t="e">
        <f>((IFERROR(VLOOKUP($B32,Mes!$C$7:$AV$131,MATCH(FI$1,Mes!$C$3:$AV$3,0),FALSE),""))*1000)</f>
        <v>#VALUE!</v>
      </c>
      <c r="FJ33" s="30" t="e">
        <f>((IFERROR(VLOOKUP($B32,Mes!$C$7:$AV$131,MATCH(FJ$1,Mes!$C$3:$AV$3,0),FALSE),""))*1000)</f>
        <v>#VALUE!</v>
      </c>
      <c r="FK33" s="30" t="e">
        <f>((IFERROR(VLOOKUP($B32,Mes!$C$7:$AV$131,MATCH(FK$1,Mes!$C$3:$AV$3,0),FALSE),""))*1000)</f>
        <v>#VALUE!</v>
      </c>
      <c r="FL33" s="30" t="e">
        <f>((IFERROR(VLOOKUP($B32,Mes!$C$7:$AV$131,MATCH(FL$1,Mes!$C$3:$AV$3,0),FALSE),""))*1000)</f>
        <v>#VALUE!</v>
      </c>
      <c r="FM33" s="30" t="e">
        <f>((IFERROR(VLOOKUP($B32,Mes!$C$7:$AV$131,MATCH(FM$1,Mes!$C$3:$AV$3,0),FALSE),""))*1000)</f>
        <v>#VALUE!</v>
      </c>
      <c r="FN33" s="30" t="e">
        <f>((IFERROR(VLOOKUP($B32,Mes!$C$7:$AV$131,MATCH(FN$1,Mes!$C$3:$AV$3,0),FALSE),""))*1000)</f>
        <v>#VALUE!</v>
      </c>
      <c r="FO33" s="30" t="e">
        <f>((IFERROR(VLOOKUP($B32,Mes!$C$7:$AV$131,MATCH(FO$1,Mes!$C$3:$AV$3,0),FALSE),""))*1000)</f>
        <v>#VALUE!</v>
      </c>
      <c r="FP33" s="30" t="e">
        <f>((IFERROR(VLOOKUP($B32,Mes!$C$7:$AV$131,MATCH(FP$1,Mes!$C$3:$AV$3,0),FALSE),""))*1000)</f>
        <v>#VALUE!</v>
      </c>
      <c r="FQ33" s="30" t="e">
        <f>((IFERROR(VLOOKUP($B32,Mes!$C$7:$AV$131,MATCH(FQ$1,Mes!$C$3:$AV$3,0),FALSE),""))*1000)</f>
        <v>#VALUE!</v>
      </c>
      <c r="FR33" s="30" t="e">
        <f>((IFERROR(VLOOKUP($B32,Mes!$C$7:$AV$131,MATCH(FR$1,Mes!$C$3:$AV$3,0),FALSE),""))*1000)</f>
        <v>#VALUE!</v>
      </c>
      <c r="FS33" s="30" t="e">
        <f>((IFERROR(VLOOKUP($B32,Mes!$C$7:$AV$131,MATCH(FS$1,Mes!$C$3:$AV$3,0),FALSE),""))*1000)</f>
        <v>#VALUE!</v>
      </c>
      <c r="FT33" s="30" t="e">
        <f>((IFERROR(VLOOKUP($B32,Mes!$C$7:$AV$131,MATCH(FT$1,Mes!$C$3:$AV$3,0),FALSE),""))*1000)</f>
        <v>#VALUE!</v>
      </c>
      <c r="FU33" s="30" t="e">
        <f>((IFERROR(VLOOKUP($B32,Mes!$C$7:$AV$131,MATCH(FU$1,Mes!$C$3:$AV$3,0),FALSE),""))*1000)</f>
        <v>#VALUE!</v>
      </c>
      <c r="FV33" s="30" t="e">
        <f>((IFERROR(VLOOKUP($B32,Mes!$C$7:$AV$131,MATCH(FV$1,Mes!$C$3:$AV$3,0),FALSE),""))*1000)</f>
        <v>#VALUE!</v>
      </c>
      <c r="FW33" s="30" t="e">
        <f>((IFERROR(VLOOKUP($B32,Mes!$C$7:$AV$131,MATCH(FW$1,Mes!$C$3:$AV$3,0),FALSE),""))*1000)</f>
        <v>#VALUE!</v>
      </c>
      <c r="FX33" s="30" t="e">
        <f>((IFERROR(VLOOKUP($B32,Mes!$C$7:$AV$131,MATCH(FX$1,Mes!$C$3:$AV$3,0),FALSE),""))*1000)</f>
        <v>#VALUE!</v>
      </c>
      <c r="FY33" s="30" t="e">
        <f>((IFERROR(VLOOKUP($B32,Mes!$C$7:$AV$131,MATCH(FY$1,Mes!$C$3:$AV$3,0),FALSE),""))*1000)</f>
        <v>#VALUE!</v>
      </c>
      <c r="FZ33" s="30" t="e">
        <f>((IFERROR(VLOOKUP($B32,Mes!$C$7:$AV$131,MATCH(FZ$1,Mes!$C$3:$AV$3,0),FALSE),""))*1000)</f>
        <v>#VALUE!</v>
      </c>
      <c r="GA33" s="30" t="e">
        <f>((IFERROR(VLOOKUP($B32,Mes!$C$7:$AV$131,MATCH(GA$1,Mes!$C$3:$AV$3,0),FALSE),""))*1000)</f>
        <v>#VALUE!</v>
      </c>
      <c r="GB33" s="30" t="e">
        <f>((IFERROR(VLOOKUP($B32,Mes!$C$7:$AV$131,MATCH(GB$1,Mes!$C$3:$AV$3,0),FALSE),""))*1000)</f>
        <v>#VALUE!</v>
      </c>
      <c r="GC33" s="30" t="e">
        <f>((IFERROR(VLOOKUP($B32,Mes!$C$7:$AV$131,MATCH(GC$1,Mes!$C$3:$AV$3,0),FALSE),""))*1000)</f>
        <v>#VALUE!</v>
      </c>
      <c r="GD33" s="30" t="e">
        <f>((IFERROR(VLOOKUP($B32,Mes!$C$7:$AV$131,MATCH(GD$1,Mes!$C$3:$AV$3,0),FALSE),""))*1000)</f>
        <v>#VALUE!</v>
      </c>
      <c r="GE33" s="30" t="e">
        <f>((IFERROR(VLOOKUP($B32,Mes!$C$7:$AV$131,MATCH(GE$1,Mes!$C$3:$AV$3,0),FALSE),""))*1000)</f>
        <v>#VALUE!</v>
      </c>
      <c r="GF33" s="30" t="e">
        <f>((IFERROR(VLOOKUP($B32,Mes!$C$7:$AV$131,MATCH(GF$1,Mes!$C$3:$AV$3,0),FALSE),""))*1000)</f>
        <v>#VALUE!</v>
      </c>
      <c r="GG33" s="30" t="e">
        <f>((IFERROR(VLOOKUP($B32,Mes!$C$7:$AV$131,MATCH(GG$1,Mes!$C$3:$AV$3,0),FALSE),""))*1000)</f>
        <v>#VALUE!</v>
      </c>
      <c r="GH33" s="31" t="e">
        <f>((IFERROR(VLOOKUP($B32,Mes!$C$7:$AV$131,MATCH(GH$1,Mes!$C$3:$AV$3,0),FALSE),""))*1000)</f>
        <v>#VALUE!</v>
      </c>
      <c r="GI33" s="31" t="e">
        <f>((IFERROR(VLOOKUP($B32,Mes!$C$7:$AV$131,MATCH(GI$1,Mes!$C$3:$AV$3,0),FALSE),""))*1000)</f>
        <v>#VALUE!</v>
      </c>
      <c r="GJ33" s="31" t="e">
        <f>((IFERROR(VLOOKUP($B32,Mes!$C$7:$AV$131,MATCH(GJ$1,Mes!$C$3:$AV$3,0),FALSE),""))*1000)</f>
        <v>#VALUE!</v>
      </c>
      <c r="GK33" s="31" t="e">
        <f>((IFERROR(VLOOKUP($B32,Mes!$C$7:$AV$131,MATCH(GK$1,Mes!$C$3:$AV$3,0),FALSE),""))*1000)</f>
        <v>#VALUE!</v>
      </c>
      <c r="GL33" s="31" t="e">
        <f>((IFERROR(VLOOKUP($B32,Mes!$C$7:$AV$131,MATCH(GL$1,Mes!$C$3:$AV$3,0),FALSE),""))*1000)</f>
        <v>#VALUE!</v>
      </c>
      <c r="GM33" s="31" t="e">
        <f>((IFERROR(VLOOKUP($B32,Mes!$C$7:$AV$131,MATCH(GM$1,Mes!$C$3:$AV$3,0),FALSE),""))*1000)</f>
        <v>#VALUE!</v>
      </c>
      <c r="GN33" s="31" t="e">
        <f>((IFERROR(VLOOKUP($B32,Mes!$C$7:$AV$131,MATCH(GN$1,Mes!$C$3:$AV$3,0),FALSE),""))*1000)</f>
        <v>#VALUE!</v>
      </c>
      <c r="GO33" s="31" t="e">
        <f>((IFERROR(VLOOKUP($B32,Mes!$C$7:$AV$131,MATCH(GO$1,Mes!$C$3:$AV$3,0),FALSE),""))*1000)</f>
        <v>#VALUE!</v>
      </c>
      <c r="GP33" s="31" t="e">
        <f>((IFERROR(VLOOKUP($B32,Mes!$C$7:$AV$131,MATCH(GP$1,Mes!$C$3:$AV$3,0),FALSE),""))*1000)</f>
        <v>#VALUE!</v>
      </c>
      <c r="GQ33" s="31" t="e">
        <f>((IFERROR(VLOOKUP($B32,Mes!$C$7:$AV$131,MATCH(GQ$1,Mes!$C$3:$AV$3,0),FALSE),""))*1000)</f>
        <v>#VALUE!</v>
      </c>
      <c r="GR33" s="31" t="e">
        <f>((IFERROR(VLOOKUP($B32,Mes!$C$7:$AV$131,MATCH(GR$1,Mes!$C$3:$AV$3,0),FALSE),""))*1000)</f>
        <v>#VALUE!</v>
      </c>
      <c r="GS33" s="31" t="e">
        <f>((IFERROR(VLOOKUP($B32,Mes!$C$7:$AV$131,MATCH(GS$1,Mes!$C$3:$AV$3,0),FALSE),""))*1000)</f>
        <v>#VALUE!</v>
      </c>
      <c r="GT33" s="31" t="e">
        <f>((IFERROR(VLOOKUP($B32,Mes!$C$7:$AV$131,MATCH(GT$1,Mes!$C$3:$AV$3,0),FALSE),""))*1000)</f>
        <v>#VALUE!</v>
      </c>
      <c r="GU33" s="31" t="e">
        <f>((IFERROR(VLOOKUP($B32,Mes!$C$7:$AV$131,MATCH(GU$1,Mes!$C$3:$AV$3,0),FALSE),""))*1000)</f>
        <v>#VALUE!</v>
      </c>
      <c r="GV33" s="31" t="e">
        <f>((IFERROR(VLOOKUP($B32,Mes!$C$7:$AV$131,MATCH(GV$1,Mes!$C$3:$AV$3,0),FALSE),""))*1000)</f>
        <v>#VALUE!</v>
      </c>
      <c r="GW33" s="31" t="e">
        <f>((IFERROR(VLOOKUP($B32,Mes!$C$7:$AV$131,MATCH(GW$1,Mes!$C$3:$AV$3,0),FALSE),""))*1000)</f>
        <v>#VALUE!</v>
      </c>
      <c r="GX33" s="31" t="e">
        <f>((IFERROR(VLOOKUP($B32,Mes!$C$7:$AV$131,MATCH(GX$1,Mes!$C$3:$AV$3,0),FALSE),""))*1000)</f>
        <v>#VALUE!</v>
      </c>
      <c r="GY33" s="31" t="e">
        <f>((IFERROR(VLOOKUP($B32,Mes!$C$7:$AV$131,MATCH(GY$1,Mes!$C$3:$AV$3,0),FALSE),""))*1000)</f>
        <v>#VALUE!</v>
      </c>
      <c r="GZ33" s="31" t="e">
        <f>((IFERROR(VLOOKUP($B32,Mes!$C$7:$AV$131,MATCH(GZ$1,Mes!$C$3:$AV$3,0),FALSE),""))*1000)</f>
        <v>#VALUE!</v>
      </c>
      <c r="HA33" s="31" t="e">
        <f>((IFERROR(VLOOKUP($B32,Mes!$C$7:$AV$131,MATCH(HA$1,Mes!$C$3:$AV$3,0),FALSE),""))*1000)</f>
        <v>#VALUE!</v>
      </c>
      <c r="HB33" s="31" t="e">
        <f>((IFERROR(VLOOKUP($B32,Mes!$C$7:$AV$131,MATCH(HB$1,Mes!$C$3:$AV$3,0),FALSE),""))*1000)</f>
        <v>#VALUE!</v>
      </c>
      <c r="HC33" s="31" t="e">
        <f>((IFERROR(VLOOKUP($B32,Mes!$C$7:$AV$131,MATCH(HC$1,Mes!$C$3:$AV$3,0),FALSE),""))*1000)</f>
        <v>#VALUE!</v>
      </c>
      <c r="HD33" s="31" t="e">
        <f>((IFERROR(VLOOKUP($B32,Mes!$C$7:$AV$131,MATCH(HD$1,Mes!$C$3:$AV$3,0),FALSE),""))*1000)</f>
        <v>#VALUE!</v>
      </c>
      <c r="HE33" s="31" t="e">
        <f>((IFERROR(VLOOKUP($B32,Mes!$C$7:$AV$131,MATCH(HE$1,Mes!$C$3:$AV$3,0),FALSE),""))*1000)</f>
        <v>#VALUE!</v>
      </c>
      <c r="HF33" s="31" t="e">
        <f>((IFERROR(VLOOKUP($B32,Mes!$C$7:$AV$131,MATCH(HF$1,Mes!$C$3:$AV$3,0),FALSE),""))*1000)</f>
        <v>#VALUE!</v>
      </c>
      <c r="HG33" s="31" t="e">
        <f>((IFERROR(VLOOKUP($B32,Mes!$C$7:$AV$131,MATCH(HG$1,Mes!$C$3:$AV$3,0),FALSE),""))*1000)</f>
        <v>#VALUE!</v>
      </c>
      <c r="HH33" s="31" t="e">
        <f>((IFERROR(VLOOKUP($B32,Mes!$C$7:$AV$131,MATCH(HH$1,Mes!$C$3:$AV$3,0),FALSE),""))*1000)</f>
        <v>#VALUE!</v>
      </c>
      <c r="HI33" s="31" t="e">
        <f>((IFERROR(VLOOKUP($B32,Mes!$C$7:$AV$131,MATCH(HI$1,Mes!$C$3:$AV$3,0),FALSE),""))*1000)</f>
        <v>#VALUE!</v>
      </c>
      <c r="HJ33" s="31" t="e">
        <f>((IFERROR(VLOOKUP($B32,Mes!$C$7:$AV$131,MATCH(HJ$1,Mes!$C$3:$AV$3,0),FALSE),""))*1000)</f>
        <v>#VALUE!</v>
      </c>
      <c r="HK33" s="31" t="e">
        <f>((IFERROR(VLOOKUP($B32,Mes!$C$7:$AV$131,MATCH(HK$1,Mes!$C$3:$AV$3,0),FALSE),""))*1000)</f>
        <v>#VALUE!</v>
      </c>
      <c r="HL33" s="31" t="e">
        <f>((IFERROR(VLOOKUP($B32,Mes!$C$7:$AV$131,MATCH(HL$1,Mes!$C$3:$AV$3,0),FALSE),""))*1000)</f>
        <v>#VALUE!</v>
      </c>
      <c r="HM33" s="30" t="e">
        <f>((IFERROR(VLOOKUP($B32,Mes!$C$7:$AV$131,MATCH(HM$1,Mes!$C$3:$AV$3,0),FALSE),""))*1000)</f>
        <v>#VALUE!</v>
      </c>
      <c r="HN33" s="30" t="e">
        <f>((IFERROR(VLOOKUP($B32,Mes!$C$7:$AV$131,MATCH(HN$1,Mes!$C$3:$AV$3,0),FALSE),""))*1000)</f>
        <v>#VALUE!</v>
      </c>
      <c r="HO33" s="30" t="e">
        <f>((IFERROR(VLOOKUP($B32,Mes!$C$7:$AV$131,MATCH(HO$1,Mes!$C$3:$AV$3,0),FALSE),""))*1000)</f>
        <v>#VALUE!</v>
      </c>
      <c r="HP33" s="30" t="e">
        <f>((IFERROR(VLOOKUP($B32,Mes!$C$7:$AV$131,MATCH(HP$1,Mes!$C$3:$AV$3,0),FALSE),""))*1000)</f>
        <v>#VALUE!</v>
      </c>
      <c r="HQ33" s="30" t="e">
        <f>((IFERROR(VLOOKUP($B32,Mes!$C$7:$AV$131,MATCH(HQ$1,Mes!$C$3:$AV$3,0),FALSE),""))*1000)</f>
        <v>#VALUE!</v>
      </c>
      <c r="HR33" s="30" t="e">
        <f>((IFERROR(VLOOKUP($B32,Mes!$C$7:$AV$131,MATCH(HR$1,Mes!$C$3:$AV$3,0),FALSE),""))*1000)</f>
        <v>#VALUE!</v>
      </c>
      <c r="HS33" s="30" t="e">
        <f>((IFERROR(VLOOKUP($B32,Mes!$C$7:$AV$131,MATCH(HS$1,Mes!$C$3:$AV$3,0),FALSE),""))*1000)</f>
        <v>#VALUE!</v>
      </c>
      <c r="HT33" s="30" t="e">
        <f>((IFERROR(VLOOKUP($B32,Mes!$C$7:$AV$131,MATCH(HT$1,Mes!$C$3:$AV$3,0),FALSE),""))*1000)</f>
        <v>#VALUE!</v>
      </c>
      <c r="HU33" s="30" t="e">
        <f>((IFERROR(VLOOKUP($B32,Mes!$C$7:$AV$131,MATCH(HU$1,Mes!$C$3:$AV$3,0),FALSE),""))*1000)</f>
        <v>#VALUE!</v>
      </c>
      <c r="HV33" s="30" t="e">
        <f>((IFERROR(VLOOKUP($B32,Mes!$C$7:$AV$131,MATCH(HV$1,Mes!$C$3:$AV$3,0),FALSE),""))*1000)</f>
        <v>#VALUE!</v>
      </c>
      <c r="HW33" s="30" t="e">
        <f>((IFERROR(VLOOKUP($B32,Mes!$C$7:$AV$131,MATCH(HW$1,Mes!$C$3:$AV$3,0),FALSE),""))*1000)</f>
        <v>#VALUE!</v>
      </c>
      <c r="HX33" s="30" t="e">
        <f>((IFERROR(VLOOKUP($B32,Mes!$C$7:$AV$131,MATCH(HX$1,Mes!$C$3:$AV$3,0),FALSE),""))*1000)</f>
        <v>#VALUE!</v>
      </c>
      <c r="HY33" s="30" t="e">
        <f>((IFERROR(VLOOKUP($B32,Mes!$C$7:$AV$131,MATCH(HY$1,Mes!$C$3:$AV$3,0),FALSE),""))*1000)</f>
        <v>#VALUE!</v>
      </c>
      <c r="HZ33" s="30" t="e">
        <f>((IFERROR(VLOOKUP($B32,Mes!$C$7:$AV$131,MATCH(HZ$1,Mes!$C$3:$AV$3,0),FALSE),""))*1000)</f>
        <v>#VALUE!</v>
      </c>
      <c r="IA33" s="30" t="e">
        <f>((IFERROR(VLOOKUP($B32,Mes!$C$7:$AV$131,MATCH(IA$1,Mes!$C$3:$AV$3,0),FALSE),""))*1000)</f>
        <v>#VALUE!</v>
      </c>
      <c r="IB33" s="30" t="e">
        <f>((IFERROR(VLOOKUP($B32,Mes!$C$7:$AV$131,MATCH(IB$1,Mes!$C$3:$AV$3,0),FALSE),""))*1000)</f>
        <v>#VALUE!</v>
      </c>
      <c r="IC33" s="30" t="e">
        <f>((IFERROR(VLOOKUP($B32,Mes!$C$7:$AV$131,MATCH(IC$1,Mes!$C$3:$AV$3,0),FALSE),""))*1000)</f>
        <v>#VALUE!</v>
      </c>
      <c r="ID33" s="30" t="e">
        <f>((IFERROR(VLOOKUP($B32,Mes!$C$7:$AV$131,MATCH(ID$1,Mes!$C$3:$AV$3,0),FALSE),""))*1000)</f>
        <v>#VALUE!</v>
      </c>
      <c r="IE33" s="30" t="e">
        <f>((IFERROR(VLOOKUP($B32,Mes!$C$7:$AV$131,MATCH(IE$1,Mes!$C$3:$AV$3,0),FALSE),""))*1000)</f>
        <v>#VALUE!</v>
      </c>
      <c r="IF33" s="30" t="e">
        <f>((IFERROR(VLOOKUP($B32,Mes!$C$7:$AV$131,MATCH(IF$1,Mes!$C$3:$AV$3,0),FALSE),""))*1000)</f>
        <v>#VALUE!</v>
      </c>
      <c r="IG33" s="30" t="e">
        <f>((IFERROR(VLOOKUP($B32,Mes!$C$7:$AV$131,MATCH(IG$1,Mes!$C$3:$AV$3,0),FALSE),""))*1000)</f>
        <v>#VALUE!</v>
      </c>
      <c r="IH33" s="30" t="e">
        <f>((IFERROR(VLOOKUP($B32,Mes!$C$7:$AV$131,MATCH(IH$1,Mes!$C$3:$AV$3,0),FALSE),""))*1000)</f>
        <v>#VALUE!</v>
      </c>
      <c r="II33" s="30" t="e">
        <f>((IFERROR(VLOOKUP($B32,Mes!$C$7:$AV$131,MATCH(II$1,Mes!$C$3:$AV$3,0),FALSE),""))*1000)</f>
        <v>#VALUE!</v>
      </c>
      <c r="IJ33" s="30" t="e">
        <f>((IFERROR(VLOOKUP($B32,Mes!$C$7:$AV$131,MATCH(IJ$1,Mes!$C$3:$AV$3,0),FALSE),""))*1000)</f>
        <v>#VALUE!</v>
      </c>
      <c r="IK33" s="30" t="e">
        <f>((IFERROR(VLOOKUP($B32,Mes!$C$7:$AV$131,MATCH(IK$1,Mes!$C$3:$AV$3,0),FALSE),""))*1000)</f>
        <v>#VALUE!</v>
      </c>
      <c r="IL33" s="30" t="e">
        <f>((IFERROR(VLOOKUP($B32,Mes!$C$7:$AV$131,MATCH(IL$1,Mes!$C$3:$AV$3,0),FALSE),""))*1000)</f>
        <v>#VALUE!</v>
      </c>
      <c r="IM33" s="30" t="e">
        <f>((IFERROR(VLOOKUP($B32,Mes!$C$7:$AV$131,MATCH(IM$1,Mes!$C$3:$AV$3,0),FALSE),""))*1000)</f>
        <v>#VALUE!</v>
      </c>
      <c r="IN33" s="30" t="e">
        <f>((IFERROR(VLOOKUP($B32,Mes!$C$7:$AV$131,MATCH(IN$1,Mes!$C$3:$AV$3,0),FALSE),""))*1000)</f>
        <v>#VALUE!</v>
      </c>
      <c r="IO33" s="30" t="e">
        <f>((IFERROR(VLOOKUP($B32,Mes!$C$7:$AV$131,MATCH(IO$1,Mes!$C$3:$AV$3,0),FALSE),""))*1000)</f>
        <v>#VALUE!</v>
      </c>
      <c r="IP33" s="30" t="e">
        <f>((IFERROR(VLOOKUP($B32,Mes!$C$7:$AV$131,MATCH(IP$1,Mes!$C$3:$AV$3,0),FALSE),""))*1000)</f>
        <v>#VALUE!</v>
      </c>
      <c r="IQ33" s="30" t="e">
        <f>((IFERROR(VLOOKUP($B32,Mes!$C$7:$AV$131,MATCH(IQ$1,Mes!$C$3:$AV$3,0),FALSE),""))*1000)</f>
        <v>#VALUE!</v>
      </c>
      <c r="IR33" s="31" t="e">
        <f>((IFERROR(VLOOKUP($B32,Mes!$C$7:$AV$131,MATCH(IR$1,Mes!$C$3:$AV$3,0),FALSE),""))*1000)</f>
        <v>#VALUE!</v>
      </c>
      <c r="IS33" s="31" t="e">
        <f>((IFERROR(VLOOKUP($B32,Mes!$C$7:$AV$131,MATCH(IS$1,Mes!$C$3:$AV$3,0),FALSE),""))*1000)</f>
        <v>#VALUE!</v>
      </c>
      <c r="IT33" s="31" t="e">
        <f>((IFERROR(VLOOKUP($B32,Mes!$C$7:$AV$131,MATCH(IT$1,Mes!$C$3:$AV$3,0),FALSE),""))*1000)</f>
        <v>#VALUE!</v>
      </c>
      <c r="IU33" s="31" t="e">
        <f>((IFERROR(VLOOKUP($B32,Mes!$C$7:$AV$131,MATCH(IU$1,Mes!$C$3:$AV$3,0),FALSE),""))*1000)</f>
        <v>#VALUE!</v>
      </c>
      <c r="IV33" s="31" t="e">
        <f>((IFERROR(VLOOKUP($B32,Mes!$C$7:$AV$131,MATCH(IV$1,Mes!$C$3:$AV$3,0),FALSE),""))*1000)</f>
        <v>#VALUE!</v>
      </c>
      <c r="IW33" s="31" t="e">
        <f>((IFERROR(VLOOKUP($B32,Mes!$C$7:$AV$131,MATCH(IW$1,Mes!$C$3:$AV$3,0),FALSE),""))*1000)</f>
        <v>#VALUE!</v>
      </c>
      <c r="IX33" s="31" t="e">
        <f>((IFERROR(VLOOKUP($B32,Mes!$C$7:$AV$131,MATCH(IX$1,Mes!$C$3:$AV$3,0),FALSE),""))*1000)</f>
        <v>#VALUE!</v>
      </c>
      <c r="IY33" s="31" t="e">
        <f>((IFERROR(VLOOKUP($B32,Mes!$C$7:$AV$131,MATCH(IY$1,Mes!$C$3:$AV$3,0),FALSE),""))*1000)</f>
        <v>#VALUE!</v>
      </c>
      <c r="IZ33" s="31" t="e">
        <f>((IFERROR(VLOOKUP($B32,Mes!$C$7:$AV$131,MATCH(IZ$1,Mes!$C$3:$AV$3,0),FALSE),""))*1000)</f>
        <v>#VALUE!</v>
      </c>
      <c r="JA33" s="31" t="e">
        <f>((IFERROR(VLOOKUP($B32,Mes!$C$7:$AV$131,MATCH(JA$1,Mes!$C$3:$AV$3,0),FALSE),""))*1000)</f>
        <v>#VALUE!</v>
      </c>
      <c r="JB33" s="31" t="e">
        <f>((IFERROR(VLOOKUP($B32,Mes!$C$7:$AV$131,MATCH(JB$1,Mes!$C$3:$AV$3,0),FALSE),""))*1000)</f>
        <v>#VALUE!</v>
      </c>
      <c r="JC33" s="31" t="e">
        <f>((IFERROR(VLOOKUP($B32,Mes!$C$7:$AV$131,MATCH(JC$1,Mes!$C$3:$AV$3,0),FALSE),""))*1000)</f>
        <v>#VALUE!</v>
      </c>
      <c r="JD33" s="31" t="e">
        <f>((IFERROR(VLOOKUP($B32,Mes!$C$7:$AV$131,MATCH(JD$1,Mes!$C$3:$AV$3,0),FALSE),""))*1000)</f>
        <v>#VALUE!</v>
      </c>
      <c r="JE33" s="31" t="e">
        <f>((IFERROR(VLOOKUP($B32,Mes!$C$7:$AV$131,MATCH(JE$1,Mes!$C$3:$AV$3,0),FALSE),""))*1000)</f>
        <v>#VALUE!</v>
      </c>
      <c r="JF33" s="31" t="e">
        <f>((IFERROR(VLOOKUP($B32,Mes!$C$7:$AV$131,MATCH(JF$1,Mes!$C$3:$AV$3,0),FALSE),""))*1000)</f>
        <v>#VALUE!</v>
      </c>
      <c r="JG33" s="31" t="e">
        <f>((IFERROR(VLOOKUP($B32,Mes!$C$7:$AV$131,MATCH(JG$1,Mes!$C$3:$AV$3,0),FALSE),""))*1000)</f>
        <v>#VALUE!</v>
      </c>
      <c r="JH33" s="31" t="e">
        <f>((IFERROR(VLOOKUP($B32,Mes!$C$7:$AV$131,MATCH(JH$1,Mes!$C$3:$AV$3,0),FALSE),""))*1000)</f>
        <v>#VALUE!</v>
      </c>
      <c r="JI33" s="31" t="e">
        <f>((IFERROR(VLOOKUP($B32,Mes!$C$7:$AV$131,MATCH(JI$1,Mes!$C$3:$AV$3,0),FALSE),""))*1000)</f>
        <v>#VALUE!</v>
      </c>
      <c r="JJ33" s="31" t="e">
        <f>((IFERROR(VLOOKUP($B32,Mes!$C$7:$AV$131,MATCH(JJ$1,Mes!$C$3:$AV$3,0),FALSE),""))*1000)</f>
        <v>#VALUE!</v>
      </c>
      <c r="JK33" s="31" t="e">
        <f>((IFERROR(VLOOKUP($B32,Mes!$C$7:$AV$131,MATCH(JK$1,Mes!$C$3:$AV$3,0),FALSE),""))*1000)</f>
        <v>#VALUE!</v>
      </c>
      <c r="JL33" s="31" t="e">
        <f>((IFERROR(VLOOKUP($B32,Mes!$C$7:$AV$131,MATCH(JL$1,Mes!$C$3:$AV$3,0),FALSE),""))*1000)</f>
        <v>#VALUE!</v>
      </c>
      <c r="JM33" s="31" t="e">
        <f>((IFERROR(VLOOKUP($B32,Mes!$C$7:$AV$131,MATCH(JM$1,Mes!$C$3:$AV$3,0),FALSE),""))*1000)</f>
        <v>#VALUE!</v>
      </c>
      <c r="JN33" s="31" t="e">
        <f>((IFERROR(VLOOKUP($B32,Mes!$C$7:$AV$131,MATCH(JN$1,Mes!$C$3:$AV$3,0),FALSE),""))*1000)</f>
        <v>#VALUE!</v>
      </c>
      <c r="JO33" s="31" t="e">
        <f>((IFERROR(VLOOKUP($B32,Mes!$C$7:$AV$131,MATCH(JO$1,Mes!$C$3:$AV$3,0),FALSE),""))*1000)</f>
        <v>#VALUE!</v>
      </c>
      <c r="JP33" s="31" t="e">
        <f>((IFERROR(VLOOKUP($B32,Mes!$C$7:$AV$131,MATCH(JP$1,Mes!$C$3:$AV$3,0),FALSE),""))*1000)</f>
        <v>#VALUE!</v>
      </c>
      <c r="JQ33" s="31" t="e">
        <f>((IFERROR(VLOOKUP($B32,Mes!$C$7:$AV$131,MATCH(JQ$1,Mes!$C$3:$AV$3,0),FALSE),""))*1000)</f>
        <v>#VALUE!</v>
      </c>
      <c r="JR33" s="31" t="e">
        <f>((IFERROR(VLOOKUP($B32,Mes!$C$7:$AV$131,MATCH(JR$1,Mes!$C$3:$AV$3,0),FALSE),""))*1000)</f>
        <v>#VALUE!</v>
      </c>
      <c r="JS33" s="31" t="e">
        <f>((IFERROR(VLOOKUP($B32,Mes!$C$7:$AV$131,MATCH(JS$1,Mes!$C$3:$AV$3,0),FALSE),""))*1000)</f>
        <v>#VALUE!</v>
      </c>
      <c r="JT33" s="31" t="e">
        <f>((IFERROR(VLOOKUP($B32,Mes!$C$7:$AV$131,MATCH(JT$1,Mes!$C$3:$AV$3,0),FALSE),""))*1000)</f>
        <v>#VALUE!</v>
      </c>
      <c r="JU33" s="31" t="e">
        <f>((IFERROR(VLOOKUP($B32,Mes!$C$7:$AV$131,MATCH(JU$1,Mes!$C$3:$AV$3,0),FALSE),""))*1000)</f>
        <v>#VALUE!</v>
      </c>
      <c r="JV33" s="30" t="e">
        <f>((IFERROR(VLOOKUP($B32,Mes!$C$7:$AV$131,MATCH(JV$1,Mes!$C$3:$AV$3,0),FALSE),""))*1000)</f>
        <v>#VALUE!</v>
      </c>
      <c r="JW33" s="30" t="e">
        <f>((IFERROR(VLOOKUP($B32,Mes!$C$7:$AV$131,MATCH(JW$1,Mes!$C$3:$AV$3,0),FALSE),""))*1000)</f>
        <v>#VALUE!</v>
      </c>
      <c r="JX33" s="30" t="e">
        <f>((IFERROR(VLOOKUP($B32,Mes!$C$7:$AV$131,MATCH(JX$1,Mes!$C$3:$AV$3,0),FALSE),""))*1000)</f>
        <v>#VALUE!</v>
      </c>
      <c r="JY33" s="30" t="e">
        <f>((IFERROR(VLOOKUP($B32,Mes!$C$7:$AV$131,MATCH(JY$1,Mes!$C$3:$AV$3,0),FALSE),""))*1000)</f>
        <v>#VALUE!</v>
      </c>
      <c r="JZ33" s="30" t="e">
        <f>((IFERROR(VLOOKUP($B32,Mes!$C$7:$AV$131,MATCH(JZ$1,Mes!$C$3:$AV$3,0),FALSE),""))*1000)</f>
        <v>#VALUE!</v>
      </c>
      <c r="KA33" s="30" t="e">
        <f>((IFERROR(VLOOKUP($B32,Mes!$C$7:$AV$131,MATCH(KA$1,Mes!$C$3:$AV$3,0),FALSE),""))*1000)</f>
        <v>#VALUE!</v>
      </c>
      <c r="KB33" s="30" t="e">
        <f>((IFERROR(VLOOKUP($B32,Mes!$C$7:$AV$131,MATCH(KB$1,Mes!$C$3:$AV$3,0),FALSE),""))*1000)</f>
        <v>#VALUE!</v>
      </c>
      <c r="KC33" s="30" t="e">
        <f>((IFERROR(VLOOKUP($B32,Mes!$C$7:$AV$131,MATCH(KC$1,Mes!$C$3:$AV$3,0),FALSE),""))*1000)</f>
        <v>#VALUE!</v>
      </c>
      <c r="KD33" s="30" t="e">
        <f>((IFERROR(VLOOKUP($B32,Mes!$C$7:$AV$131,MATCH(KD$1,Mes!$C$3:$AV$3,0),FALSE),""))*1000)</f>
        <v>#VALUE!</v>
      </c>
      <c r="KE33" s="30" t="e">
        <f>((IFERROR(VLOOKUP($B32,Mes!$C$7:$AV$131,MATCH(KE$1,Mes!$C$3:$AV$3,0),FALSE),""))*1000)</f>
        <v>#VALUE!</v>
      </c>
      <c r="KF33" s="30" t="e">
        <f>((IFERROR(VLOOKUP($B32,Mes!$C$7:$AV$131,MATCH(KF$1,Mes!$C$3:$AV$3,0),FALSE),""))*1000)</f>
        <v>#VALUE!</v>
      </c>
      <c r="KG33" s="30" t="e">
        <f>((IFERROR(VLOOKUP($B32,Mes!$C$7:$AV$131,MATCH(KG$1,Mes!$C$3:$AV$3,0),FALSE),""))*1000)</f>
        <v>#VALUE!</v>
      </c>
      <c r="KH33" s="30" t="e">
        <f>((IFERROR(VLOOKUP($B32,Mes!$C$7:$AV$131,MATCH(KH$1,Mes!$C$3:$AV$3,0),FALSE),""))*1000)</f>
        <v>#VALUE!</v>
      </c>
      <c r="KI33" s="30" t="e">
        <f>((IFERROR(VLOOKUP($B32,Mes!$C$7:$AV$131,MATCH(KI$1,Mes!$C$3:$AV$3,0),FALSE),""))*1000)</f>
        <v>#VALUE!</v>
      </c>
      <c r="KJ33" s="30" t="e">
        <f>((IFERROR(VLOOKUP($B32,Mes!$C$7:$AV$131,MATCH(KJ$1,Mes!$C$3:$AV$3,0),FALSE),""))*1000)</f>
        <v>#VALUE!</v>
      </c>
      <c r="KK33" s="30" t="e">
        <f>((IFERROR(VLOOKUP($B32,Mes!$C$7:$AV$131,MATCH(KK$1,Mes!$C$3:$AV$3,0),FALSE),""))*1000)</f>
        <v>#VALUE!</v>
      </c>
      <c r="KL33" s="30" t="e">
        <f>((IFERROR(VLOOKUP($B32,Mes!$C$7:$AV$131,MATCH(KL$1,Mes!$C$3:$AV$3,0),FALSE),""))*1000)</f>
        <v>#VALUE!</v>
      </c>
      <c r="KM33" s="30" t="e">
        <f>((IFERROR(VLOOKUP($B32,Mes!$C$7:$AV$131,MATCH(KM$1,Mes!$C$3:$AV$3,0),FALSE),""))*1000)</f>
        <v>#VALUE!</v>
      </c>
      <c r="KN33" s="30" t="e">
        <f>((IFERROR(VLOOKUP($B32,Mes!$C$7:$AV$131,MATCH(KN$1,Mes!$C$3:$AV$3,0),FALSE),""))*1000)</f>
        <v>#VALUE!</v>
      </c>
      <c r="KO33" s="30" t="e">
        <f>((IFERROR(VLOOKUP($B32,Mes!$C$7:$AV$131,MATCH(KO$1,Mes!$C$3:$AV$3,0),FALSE),""))*1000)</f>
        <v>#VALUE!</v>
      </c>
      <c r="KP33" s="30" t="e">
        <f>((IFERROR(VLOOKUP($B32,Mes!$C$7:$AV$131,MATCH(KP$1,Mes!$C$3:$AV$3,0),FALSE),""))*1000)</f>
        <v>#VALUE!</v>
      </c>
      <c r="KQ33" s="30" t="e">
        <f>((IFERROR(VLOOKUP($B32,Mes!$C$7:$AV$131,MATCH(KQ$1,Mes!$C$3:$AV$3,0),FALSE),""))*1000)</f>
        <v>#VALUE!</v>
      </c>
      <c r="KR33" s="30" t="e">
        <f>((IFERROR(VLOOKUP($B32,Mes!$C$7:$AV$131,MATCH(KR$1,Mes!$C$3:$AV$3,0),FALSE),""))*1000)</f>
        <v>#VALUE!</v>
      </c>
      <c r="KS33" s="30" t="e">
        <f>((IFERROR(VLOOKUP($B32,Mes!$C$7:$AV$131,MATCH(KS$1,Mes!$C$3:$AV$3,0),FALSE),""))*1000)</f>
        <v>#VALUE!</v>
      </c>
      <c r="KT33" s="30" t="e">
        <f>((IFERROR(VLOOKUP($B32,Mes!$C$7:$AV$131,MATCH(KT$1,Mes!$C$3:$AV$3,0),FALSE),""))*1000)</f>
        <v>#VALUE!</v>
      </c>
      <c r="KU33" s="30" t="e">
        <f>((IFERROR(VLOOKUP($B32,Mes!$C$7:$AV$131,MATCH(KU$1,Mes!$C$3:$AV$3,0),FALSE),""))*1000)</f>
        <v>#VALUE!</v>
      </c>
      <c r="KV33" s="30" t="e">
        <f>((IFERROR(VLOOKUP($B32,Mes!$C$7:$AV$131,MATCH(KV$1,Mes!$C$3:$AV$3,0),FALSE),""))*1000)</f>
        <v>#VALUE!</v>
      </c>
      <c r="KW33" s="30" t="e">
        <f>((IFERROR(VLOOKUP($B32,Mes!$C$7:$AV$131,MATCH(KW$1,Mes!$C$3:$AV$3,0),FALSE),""))*1000)</f>
        <v>#VALUE!</v>
      </c>
      <c r="KX33" s="30" t="e">
        <f>((IFERROR(VLOOKUP($B32,Mes!$C$7:$AV$131,MATCH(KX$1,Mes!$C$3:$AV$3,0),FALSE),""))*1000)</f>
        <v>#VALUE!</v>
      </c>
      <c r="KY33" s="30" t="e">
        <f>((IFERROR(VLOOKUP($B32,Mes!$C$7:$AV$131,MATCH(KY$1,Mes!$C$3:$AV$3,0),FALSE),""))*1000)</f>
        <v>#VALUE!</v>
      </c>
      <c r="KZ33" s="30" t="e">
        <f>((IFERROR(VLOOKUP($B32,Mes!$C$7:$AV$131,MATCH(KZ$1,Mes!$C$3:$AV$3,0),FALSE),""))*1000)</f>
        <v>#VALUE!</v>
      </c>
      <c r="LA33" s="31" t="e">
        <f>((IFERROR(VLOOKUP($B32,Mes!$C$7:$AV$131,MATCH(LA$1,Mes!$C$3:$AV$3,0),FALSE),""))*1000)</f>
        <v>#VALUE!</v>
      </c>
      <c r="LB33" s="31" t="e">
        <f>((IFERROR(VLOOKUP($B32,Mes!$C$7:$AV$131,MATCH(LB$1,Mes!$C$3:$AV$3,0),FALSE),""))*1000)</f>
        <v>#VALUE!</v>
      </c>
      <c r="LC33" s="31" t="e">
        <f>((IFERROR(VLOOKUP($B32,Mes!$C$7:$AV$131,MATCH(LC$1,Mes!$C$3:$AV$3,0),FALSE),""))*1000)</f>
        <v>#VALUE!</v>
      </c>
      <c r="LD33" s="31" t="e">
        <f>((IFERROR(VLOOKUP($B32,Mes!$C$7:$AV$131,MATCH(LD$1,Mes!$C$3:$AV$3,0),FALSE),""))*1000)</f>
        <v>#VALUE!</v>
      </c>
      <c r="LE33" s="31" t="e">
        <f>((IFERROR(VLOOKUP($B32,Mes!$C$7:$AV$131,MATCH(LE$1,Mes!$C$3:$AV$3,0),FALSE),""))*1000)</f>
        <v>#VALUE!</v>
      </c>
      <c r="LF33" s="31" t="e">
        <f>((IFERROR(VLOOKUP($B32,Mes!$C$7:$AV$131,MATCH(LF$1,Mes!$C$3:$AV$3,0),FALSE),""))*1000)</f>
        <v>#VALUE!</v>
      </c>
      <c r="LG33" s="31" t="e">
        <f>((IFERROR(VLOOKUP($B32,Mes!$C$7:$AV$131,MATCH(LG$1,Mes!$C$3:$AV$3,0),FALSE),""))*1000)</f>
        <v>#VALUE!</v>
      </c>
      <c r="LH33" s="31" t="e">
        <f>((IFERROR(VLOOKUP($B32,Mes!$C$7:$AV$131,MATCH(LH$1,Mes!$C$3:$AV$3,0),FALSE),""))*1000)</f>
        <v>#VALUE!</v>
      </c>
      <c r="LI33" s="31" t="e">
        <f>((IFERROR(VLOOKUP($B32,Mes!$C$7:$AV$131,MATCH(LI$1,Mes!$C$3:$AV$3,0),FALSE),""))*1000)</f>
        <v>#VALUE!</v>
      </c>
      <c r="LJ33" s="31" t="e">
        <f>((IFERROR(VLOOKUP($B32,Mes!$C$7:$AV$131,MATCH(LJ$1,Mes!$C$3:$AV$3,0),FALSE),""))*1000)</f>
        <v>#VALUE!</v>
      </c>
      <c r="LK33" s="31" t="e">
        <f>((IFERROR(VLOOKUP($B32,Mes!$C$7:$AV$131,MATCH(LK$1,Mes!$C$3:$AV$3,0),FALSE),""))*1000)</f>
        <v>#VALUE!</v>
      </c>
      <c r="LL33" s="31" t="e">
        <f>((IFERROR(VLOOKUP($B32,Mes!$C$7:$AV$131,MATCH(LL$1,Mes!$C$3:$AV$3,0),FALSE),""))*1000)</f>
        <v>#VALUE!</v>
      </c>
      <c r="LM33" s="31" t="e">
        <f>((IFERROR(VLOOKUP($B32,Mes!$C$7:$AV$131,MATCH(LM$1,Mes!$C$3:$AV$3,0),FALSE),""))*1000)</f>
        <v>#VALUE!</v>
      </c>
      <c r="LN33" s="31" t="e">
        <f>((IFERROR(VLOOKUP($B32,Mes!$C$7:$AV$131,MATCH(LN$1,Mes!$C$3:$AV$3,0),FALSE),""))*1000)</f>
        <v>#VALUE!</v>
      </c>
      <c r="LO33" s="31" t="e">
        <f>((IFERROR(VLOOKUP($B32,Mes!$C$7:$AV$131,MATCH(LO$1,Mes!$C$3:$AV$3,0),FALSE),""))*1000)</f>
        <v>#VALUE!</v>
      </c>
      <c r="LP33" s="31" t="e">
        <f>((IFERROR(VLOOKUP($B32,Mes!$C$7:$AV$131,MATCH(LP$1,Mes!$C$3:$AV$3,0),FALSE),""))*1000)</f>
        <v>#VALUE!</v>
      </c>
      <c r="LQ33" s="31" t="e">
        <f>((IFERROR(VLOOKUP($B32,Mes!$C$7:$AV$131,MATCH(LQ$1,Mes!$C$3:$AV$3,0),FALSE),""))*1000)</f>
        <v>#VALUE!</v>
      </c>
      <c r="LR33" s="31" t="e">
        <f>((IFERROR(VLOOKUP($B32,Mes!$C$7:$AV$131,MATCH(LR$1,Mes!$C$3:$AV$3,0),FALSE),""))*1000)</f>
        <v>#VALUE!</v>
      </c>
      <c r="LS33" s="31" t="e">
        <f>((IFERROR(VLOOKUP($B32,Mes!$C$7:$AV$131,MATCH(LS$1,Mes!$C$3:$AV$3,0),FALSE),""))*1000)</f>
        <v>#VALUE!</v>
      </c>
      <c r="LT33" s="31" t="e">
        <f>((IFERROR(VLOOKUP($B32,Mes!$C$7:$AV$131,MATCH(LT$1,Mes!$C$3:$AV$3,0),FALSE),""))*1000)</f>
        <v>#VALUE!</v>
      </c>
      <c r="LU33" s="31" t="e">
        <f>((IFERROR(VLOOKUP($B32,Mes!$C$7:$AV$131,MATCH(LU$1,Mes!$C$3:$AV$3,0),FALSE),""))*1000)</f>
        <v>#VALUE!</v>
      </c>
      <c r="LV33" s="31" t="e">
        <f>((IFERROR(VLOOKUP($B32,Mes!$C$7:$AV$131,MATCH(LV$1,Mes!$C$3:$AV$3,0),FALSE),""))*1000)</f>
        <v>#VALUE!</v>
      </c>
      <c r="LW33" s="31" t="e">
        <f>((IFERROR(VLOOKUP($B32,Mes!$C$7:$AV$131,MATCH(LW$1,Mes!$C$3:$AV$3,0),FALSE),""))*1000)</f>
        <v>#VALUE!</v>
      </c>
      <c r="LX33" s="31" t="e">
        <f>((IFERROR(VLOOKUP($B32,Mes!$C$7:$AV$131,MATCH(LX$1,Mes!$C$3:$AV$3,0),FALSE),""))*1000)</f>
        <v>#VALUE!</v>
      </c>
      <c r="LY33" s="31" t="e">
        <f>((IFERROR(VLOOKUP($B32,Mes!$C$7:$AV$131,MATCH(LY$1,Mes!$C$3:$AV$3,0),FALSE),""))*1000)</f>
        <v>#VALUE!</v>
      </c>
      <c r="LZ33" s="31" t="e">
        <f>((IFERROR(VLOOKUP($B32,Mes!$C$7:$AV$131,MATCH(LZ$1,Mes!$C$3:$AV$3,0),FALSE),""))*1000)</f>
        <v>#VALUE!</v>
      </c>
      <c r="MA33" s="31" t="e">
        <f>((IFERROR(VLOOKUP($B32,Mes!$C$7:$AV$131,MATCH(MA$1,Mes!$C$3:$AV$3,0),FALSE),""))*1000)</f>
        <v>#VALUE!</v>
      </c>
      <c r="MB33" s="31" t="e">
        <f>((IFERROR(VLOOKUP($B32,Mes!$C$7:$AV$131,MATCH(MB$1,Mes!$C$3:$AV$3,0),FALSE),""))*1000)</f>
        <v>#VALUE!</v>
      </c>
      <c r="MC33" s="31" t="e">
        <f>((IFERROR(VLOOKUP($B32,Mes!$C$7:$AV$131,MATCH(MC$1,Mes!$C$3:$AV$3,0),FALSE),""))*1000)</f>
        <v>#VALUE!</v>
      </c>
      <c r="MD33" s="31" t="e">
        <f>((IFERROR(VLOOKUP($B32,Mes!$C$7:$AV$131,MATCH(MD$1,Mes!$C$3:$AV$3,0),FALSE),""))*1000)</f>
        <v>#VALUE!</v>
      </c>
      <c r="ME33" s="30" t="e">
        <f>((IFERROR(VLOOKUP($B32,Mes!$C$7:$AV$131,MATCH(ME$1,Mes!$C$3:$AV$3,0),FALSE),""))*1000)</f>
        <v>#VALUE!</v>
      </c>
      <c r="MF33" s="30" t="e">
        <f>((IFERROR(VLOOKUP($B32,Mes!$C$7:$AV$131,MATCH(MF$1,Mes!$C$3:$AV$3,0),FALSE),""))*1000)</f>
        <v>#VALUE!</v>
      </c>
      <c r="MG33" s="30" t="e">
        <f>((IFERROR(VLOOKUP($B32,Mes!$C$7:$AV$131,MATCH(MG$1,Mes!$C$3:$AV$3,0),FALSE),""))*1000)</f>
        <v>#VALUE!</v>
      </c>
      <c r="MH33" s="30" t="e">
        <f>((IFERROR(VLOOKUP($B32,Mes!$C$7:$AV$131,MATCH(MH$1,Mes!$C$3:$AV$3,0),FALSE),""))*1000)</f>
        <v>#VALUE!</v>
      </c>
      <c r="MI33" s="30" t="e">
        <f>((IFERROR(VLOOKUP($B32,Mes!$C$7:$AV$131,MATCH(MI$1,Mes!$C$3:$AV$3,0),FALSE),""))*1000)</f>
        <v>#VALUE!</v>
      </c>
      <c r="MJ33" s="30" t="e">
        <f>((IFERROR(VLOOKUP($B32,Mes!$C$7:$AV$131,MATCH(MJ$1,Mes!$C$3:$AV$3,0),FALSE),""))*1000)</f>
        <v>#VALUE!</v>
      </c>
      <c r="MK33" s="30" t="e">
        <f>((IFERROR(VLOOKUP($B32,Mes!$C$7:$AV$131,MATCH(MK$1,Mes!$C$3:$AV$3,0),FALSE),""))*1000)</f>
        <v>#VALUE!</v>
      </c>
      <c r="ML33" s="30" t="e">
        <f>((IFERROR(VLOOKUP($B32,Mes!$C$7:$AV$131,MATCH(ML$1,Mes!$C$3:$AV$3,0),FALSE),""))*1000)</f>
        <v>#VALUE!</v>
      </c>
      <c r="MM33" s="30" t="e">
        <f>((IFERROR(VLOOKUP($B32,Mes!$C$7:$AV$131,MATCH(MM$1,Mes!$C$3:$AV$3,0),FALSE),""))*1000)</f>
        <v>#VALUE!</v>
      </c>
      <c r="MN33" s="30" t="e">
        <f>((IFERROR(VLOOKUP($B32,Mes!$C$7:$AV$131,MATCH(MN$1,Mes!$C$3:$AV$3,0),FALSE),""))*1000)</f>
        <v>#VALUE!</v>
      </c>
      <c r="MO33" s="30" t="e">
        <f>((IFERROR(VLOOKUP($B32,Mes!$C$7:$AV$131,MATCH(MO$1,Mes!$C$3:$AV$3,0),FALSE),""))*1000)</f>
        <v>#VALUE!</v>
      </c>
      <c r="MP33" s="30" t="e">
        <f>((IFERROR(VLOOKUP($B32,Mes!$C$7:$AV$131,MATCH(MP$1,Mes!$C$3:$AV$3,0),FALSE),""))*1000)</f>
        <v>#VALUE!</v>
      </c>
      <c r="MQ33" s="30" t="e">
        <f>((IFERROR(VLOOKUP($B32,Mes!$C$7:$AV$131,MATCH(MQ$1,Mes!$C$3:$AV$3,0),FALSE),""))*1000)</f>
        <v>#VALUE!</v>
      </c>
      <c r="MR33" s="30" t="e">
        <f>((IFERROR(VLOOKUP($B32,Mes!$C$7:$AV$131,MATCH(MR$1,Mes!$C$3:$AV$3,0),FALSE),""))*1000)</f>
        <v>#VALUE!</v>
      </c>
      <c r="MS33" s="30" t="e">
        <f>((IFERROR(VLOOKUP($B32,Mes!$C$7:$AV$131,MATCH(MS$1,Mes!$C$3:$AV$3,0),FALSE),""))*1000)</f>
        <v>#VALUE!</v>
      </c>
      <c r="MT33" s="30" t="e">
        <f>((IFERROR(VLOOKUP($B32,Mes!$C$7:$AV$131,MATCH(MT$1,Mes!$C$3:$AV$3,0),FALSE),""))*1000)</f>
        <v>#VALUE!</v>
      </c>
      <c r="MU33" s="30" t="e">
        <f>((IFERROR(VLOOKUP($B32,Mes!$C$7:$AV$131,MATCH(MU$1,Mes!$C$3:$AV$3,0),FALSE),""))*1000)</f>
        <v>#VALUE!</v>
      </c>
      <c r="MV33" s="30" t="e">
        <f>((IFERROR(VLOOKUP($B32,Mes!$C$7:$AV$131,MATCH(MV$1,Mes!$C$3:$AV$3,0),FALSE),""))*1000)</f>
        <v>#VALUE!</v>
      </c>
      <c r="MW33" s="30" t="e">
        <f>((IFERROR(VLOOKUP($B32,Mes!$C$7:$AV$131,MATCH(MW$1,Mes!$C$3:$AV$3,0),FALSE),""))*1000)</f>
        <v>#VALUE!</v>
      </c>
      <c r="MX33" s="30" t="e">
        <f>((IFERROR(VLOOKUP($B32,Mes!$C$7:$AV$131,MATCH(MX$1,Mes!$C$3:$AV$3,0),FALSE),""))*1000)</f>
        <v>#VALUE!</v>
      </c>
      <c r="MY33" s="30" t="e">
        <f>((IFERROR(VLOOKUP($B32,Mes!$C$7:$AV$131,MATCH(MY$1,Mes!$C$3:$AV$3,0),FALSE),""))*1000)</f>
        <v>#VALUE!</v>
      </c>
      <c r="MZ33" s="30" t="e">
        <f>((IFERROR(VLOOKUP($B32,Mes!$C$7:$AV$131,MATCH(MZ$1,Mes!$C$3:$AV$3,0),FALSE),""))*1000)</f>
        <v>#VALUE!</v>
      </c>
      <c r="NA33" s="30" t="e">
        <f>((IFERROR(VLOOKUP($B32,Mes!$C$7:$AV$131,MATCH(NA$1,Mes!$C$3:$AV$3,0),FALSE),""))*1000)</f>
        <v>#VALUE!</v>
      </c>
      <c r="NB33" s="30" t="e">
        <f>((IFERROR(VLOOKUP($B32,Mes!$C$7:$AV$131,MATCH(NB$1,Mes!$C$3:$AV$3,0),FALSE),""))*1000)</f>
        <v>#VALUE!</v>
      </c>
      <c r="NC33" s="30" t="e">
        <f>((IFERROR(VLOOKUP($B32,Mes!$C$7:$AV$131,MATCH(NC$1,Mes!$C$3:$AV$3,0),FALSE),""))*1000)</f>
        <v>#VALUE!</v>
      </c>
      <c r="ND33" s="30" t="e">
        <f>((IFERROR(VLOOKUP($B32,Mes!$C$7:$AV$131,MATCH(ND$1,Mes!$C$3:$AV$3,0),FALSE),""))*1000)</f>
        <v>#VALUE!</v>
      </c>
      <c r="NE33" s="30" t="e">
        <f>((IFERROR(VLOOKUP($B32,Mes!$C$7:$AV$131,MATCH(NE$1,Mes!$C$3:$AV$3,0),FALSE),""))*1000)</f>
        <v>#VALUE!</v>
      </c>
      <c r="NF33" s="30" t="e">
        <f>((IFERROR(VLOOKUP($B32,Mes!$C$7:$AV$131,MATCH(NF$1,Mes!$C$3:$AV$3,0),FALSE),""))*1000)</f>
        <v>#VALUE!</v>
      </c>
      <c r="NG33" s="30" t="e">
        <f>((IFERROR(VLOOKUP($B32,Mes!$C$7:$AV$131,MATCH(NG$1,Mes!$C$3:$AV$3,0),FALSE),""))*1000)</f>
        <v>#VALUE!</v>
      </c>
      <c r="NH33" s="30" t="e">
        <f>((IFERROR(VLOOKUP($B32,Mes!$C$7:$AV$131,MATCH(NH$1,Mes!$C$3:$AV$3,0),FALSE),""))*1000)</f>
        <v>#VALUE!</v>
      </c>
      <c r="NI33" s="30" t="e">
        <f>((IFERROR(VLOOKUP($B32,Mes!$C$7:$AV$131,MATCH(NI$1,Mes!$C$3:$AV$3,0),FALSE),""))*1000)</f>
        <v>#VALUE!</v>
      </c>
    </row>
    <row r="34" spans="1:373" s="32" customFormat="1" ht="14.4" outlineLevel="1" x14ac:dyDescent="0.2">
      <c r="A34" s="15"/>
      <c r="B34" s="14"/>
      <c r="C34" s="14"/>
      <c r="D34" s="14"/>
      <c r="E34" s="27" t="s">
        <v>226</v>
      </c>
      <c r="F34" s="61"/>
      <c r="G34" s="83"/>
      <c r="H34" s="68"/>
      <c r="I34" s="68"/>
      <c r="J34" s="68">
        <v>846.72</v>
      </c>
      <c r="K34" s="68">
        <v>846.72</v>
      </c>
      <c r="L34" s="68">
        <v>846.72</v>
      </c>
      <c r="M34" s="68">
        <v>846.72</v>
      </c>
      <c r="N34" s="68">
        <v>846.72</v>
      </c>
      <c r="O34" s="68"/>
      <c r="P34" s="68"/>
      <c r="Q34" s="68">
        <v>846.72</v>
      </c>
      <c r="R34" s="68">
        <v>846.72</v>
      </c>
      <c r="S34" s="68">
        <v>846.72</v>
      </c>
      <c r="T34" s="68">
        <v>846.72</v>
      </c>
      <c r="U34" s="68">
        <v>846.72</v>
      </c>
      <c r="V34" s="68"/>
      <c r="W34" s="68"/>
      <c r="X34" s="68">
        <v>846.72</v>
      </c>
      <c r="Y34" s="68">
        <v>846.72</v>
      </c>
      <c r="Z34" s="68">
        <v>846.72</v>
      </c>
      <c r="AA34" s="68">
        <v>846.72</v>
      </c>
      <c r="AB34" s="68">
        <v>846.72</v>
      </c>
      <c r="AC34" s="68"/>
      <c r="AD34" s="68"/>
      <c r="AE34" s="68">
        <v>846.72</v>
      </c>
      <c r="AF34" s="68">
        <v>846.72</v>
      </c>
      <c r="AG34" s="68">
        <v>846.72</v>
      </c>
      <c r="AH34" s="68">
        <v>846.72</v>
      </c>
      <c r="AI34" s="68"/>
      <c r="AJ34" s="68"/>
      <c r="AK34" s="68"/>
      <c r="AL34" s="68">
        <v>846.72</v>
      </c>
      <c r="AM34" s="68">
        <v>846.72</v>
      </c>
      <c r="AN34" s="68">
        <v>846.72</v>
      </c>
      <c r="AO34" s="68">
        <v>846.72</v>
      </c>
      <c r="AP34" s="68">
        <v>846.72</v>
      </c>
      <c r="AQ34" s="68"/>
      <c r="AR34" s="68"/>
      <c r="AS34" s="68"/>
      <c r="AT34" s="68">
        <v>846.72</v>
      </c>
      <c r="AU34" s="68">
        <v>846.72</v>
      </c>
      <c r="AV34" s="68">
        <v>846.72</v>
      </c>
      <c r="AW34" s="68">
        <v>846.72</v>
      </c>
      <c r="AX34" s="68"/>
      <c r="AY34" s="68"/>
      <c r="AZ34" s="68">
        <v>846.72</v>
      </c>
      <c r="BA34" s="68">
        <v>846.72</v>
      </c>
      <c r="BB34" s="68">
        <v>846.72</v>
      </c>
      <c r="BC34" s="68">
        <v>846.72</v>
      </c>
      <c r="BD34" s="68">
        <v>846.72</v>
      </c>
      <c r="BE34" s="68"/>
      <c r="BF34" s="68"/>
      <c r="BG34" s="68">
        <v>846.72</v>
      </c>
      <c r="BH34" s="68">
        <v>846.72</v>
      </c>
      <c r="BI34" s="68">
        <v>846.72</v>
      </c>
      <c r="BJ34" s="68">
        <v>846.72</v>
      </c>
      <c r="BK34" s="68">
        <v>846.72</v>
      </c>
      <c r="BL34" s="68"/>
      <c r="BM34" s="68"/>
      <c r="BN34" s="68">
        <v>846.72</v>
      </c>
      <c r="BO34" s="68">
        <v>846.72</v>
      </c>
      <c r="BP34" s="68">
        <v>846.72</v>
      </c>
      <c r="BQ34" s="68">
        <v>846.72</v>
      </c>
      <c r="BR34" s="68">
        <v>846.72</v>
      </c>
      <c r="BS34" s="68">
        <v>846.72</v>
      </c>
      <c r="BT34" s="68"/>
      <c r="BU34" s="68"/>
      <c r="BV34" s="68">
        <v>846.72</v>
      </c>
      <c r="BW34" s="68">
        <v>846.72</v>
      </c>
      <c r="BX34" s="68">
        <v>846.72</v>
      </c>
      <c r="BY34" s="68">
        <v>846.72</v>
      </c>
      <c r="BZ34" s="68">
        <v>846.72</v>
      </c>
      <c r="CA34" s="68"/>
      <c r="CB34" s="68"/>
      <c r="CC34" s="68">
        <v>846.72</v>
      </c>
      <c r="CD34" s="68">
        <v>846.72</v>
      </c>
      <c r="CE34" s="68">
        <v>846.72</v>
      </c>
      <c r="CF34" s="68">
        <v>846.72</v>
      </c>
      <c r="CG34" s="68">
        <v>846.72</v>
      </c>
      <c r="CH34" s="68"/>
      <c r="CI34" s="68"/>
      <c r="CJ34" s="68">
        <v>846.72</v>
      </c>
      <c r="CK34" s="68">
        <v>846.72</v>
      </c>
      <c r="CL34" s="68">
        <v>846.72</v>
      </c>
      <c r="CM34" s="68">
        <v>846.72</v>
      </c>
      <c r="CN34" s="68"/>
      <c r="CO34" s="68"/>
      <c r="CP34" s="68"/>
      <c r="CQ34" s="68"/>
      <c r="CR34" s="68"/>
      <c r="CS34" s="68"/>
      <c r="CT34" s="68">
        <v>846.72</v>
      </c>
      <c r="CU34" s="68"/>
      <c r="CV34" s="68"/>
      <c r="CW34" s="68"/>
      <c r="CX34" s="68"/>
      <c r="CY34" s="68"/>
      <c r="CZ34" s="68"/>
      <c r="DA34" s="68"/>
      <c r="DB34" s="68"/>
      <c r="DC34" s="68"/>
      <c r="DD34" s="68"/>
      <c r="DE34" s="68"/>
      <c r="DF34" s="68"/>
      <c r="DG34" s="68"/>
      <c r="DH34" s="68"/>
      <c r="DI34" s="68"/>
      <c r="DJ34" s="68"/>
      <c r="DK34" s="68"/>
      <c r="DL34" s="68"/>
      <c r="DM34" s="68"/>
      <c r="DN34" s="68"/>
      <c r="DO34" s="68"/>
      <c r="DP34" s="68"/>
      <c r="DQ34" s="68"/>
      <c r="DR34" s="68"/>
      <c r="DS34" s="68"/>
      <c r="DT34" s="68"/>
      <c r="DU34" s="68"/>
      <c r="DV34" s="68"/>
      <c r="DW34" s="68"/>
      <c r="DX34" s="68"/>
      <c r="DY34" s="68"/>
      <c r="DZ34" s="68"/>
      <c r="EA34" s="68"/>
      <c r="EB34" s="68"/>
      <c r="EC34" s="68"/>
      <c r="ED34" s="68"/>
      <c r="EE34" s="68"/>
      <c r="EF34" s="68"/>
      <c r="EG34" s="68"/>
      <c r="EH34" s="68"/>
      <c r="EI34" s="68"/>
      <c r="EJ34" s="68"/>
      <c r="EK34" s="68"/>
      <c r="EL34" s="68"/>
      <c r="EM34" s="68"/>
      <c r="EN34" s="68"/>
      <c r="EO34" s="68"/>
      <c r="EP34" s="68"/>
      <c r="EQ34" s="68"/>
      <c r="ER34" s="68"/>
      <c r="ES34" s="68"/>
      <c r="ET34" s="68"/>
      <c r="EU34" s="68"/>
      <c r="EV34" s="68"/>
      <c r="EW34" s="68"/>
      <c r="EX34" s="68"/>
      <c r="EY34" s="68"/>
      <c r="EZ34" s="68"/>
      <c r="FA34" s="68"/>
      <c r="FB34" s="68"/>
      <c r="FC34" s="68"/>
      <c r="FD34" s="68"/>
      <c r="FE34" s="68"/>
      <c r="FF34" s="68">
        <v>0</v>
      </c>
      <c r="FG34" s="68">
        <v>0</v>
      </c>
      <c r="FH34" s="68">
        <v>0</v>
      </c>
      <c r="FI34" s="68">
        <v>0</v>
      </c>
      <c r="FJ34" s="68"/>
      <c r="FK34" s="68"/>
      <c r="FL34" s="68">
        <v>0</v>
      </c>
      <c r="FM34" s="68"/>
      <c r="FN34" s="68"/>
      <c r="FO34" s="68">
        <v>0</v>
      </c>
      <c r="FP34" s="68"/>
      <c r="FQ34" s="68">
        <v>0</v>
      </c>
      <c r="FR34" s="68"/>
      <c r="FS34" s="68"/>
      <c r="FT34" s="68"/>
      <c r="FU34" s="68"/>
      <c r="FV34" s="68"/>
      <c r="FW34" s="68"/>
      <c r="FX34" s="68"/>
      <c r="FY34" s="68"/>
      <c r="FZ34" s="68"/>
      <c r="GA34" s="68"/>
      <c r="GB34" s="68"/>
      <c r="GC34" s="68"/>
      <c r="GD34" s="68"/>
      <c r="GE34" s="68"/>
      <c r="GF34" s="68"/>
      <c r="GG34" s="68"/>
      <c r="GH34" s="68"/>
      <c r="GI34" s="68"/>
      <c r="GJ34" s="68"/>
      <c r="GK34" s="68"/>
      <c r="GL34" s="68"/>
      <c r="GM34" s="68"/>
      <c r="GN34" s="68"/>
      <c r="GO34" s="68"/>
      <c r="GP34" s="68"/>
      <c r="GQ34" s="68"/>
      <c r="GR34" s="68"/>
      <c r="GS34" s="68"/>
      <c r="GT34" s="68"/>
      <c r="GU34" s="68"/>
      <c r="GV34" s="68"/>
      <c r="GW34" s="68"/>
      <c r="GX34" s="68"/>
      <c r="GY34" s="68"/>
      <c r="GZ34" s="68"/>
      <c r="HA34" s="68"/>
      <c r="HB34" s="68"/>
      <c r="HC34" s="68"/>
      <c r="HD34" s="68"/>
      <c r="HE34" s="68"/>
      <c r="HF34" s="68"/>
      <c r="HG34" s="68"/>
      <c r="HH34" s="68"/>
      <c r="HI34" s="68"/>
      <c r="HJ34" s="68"/>
      <c r="HK34" s="68"/>
      <c r="HL34" s="68"/>
      <c r="HM34" s="68"/>
      <c r="HN34" s="68"/>
      <c r="HO34" s="68"/>
      <c r="HP34" s="68"/>
      <c r="HQ34" s="68"/>
      <c r="HR34" s="68"/>
      <c r="HS34" s="68"/>
      <c r="HT34" s="68"/>
      <c r="HU34" s="68"/>
      <c r="HV34" s="68"/>
      <c r="HW34" s="68"/>
      <c r="HX34" s="68"/>
      <c r="HY34" s="68"/>
      <c r="HZ34" s="68"/>
      <c r="IA34" s="68"/>
      <c r="IB34" s="68"/>
      <c r="IC34" s="68"/>
      <c r="ID34" s="68"/>
      <c r="IE34" s="68"/>
      <c r="IF34" s="68"/>
      <c r="IG34" s="68"/>
      <c r="IH34" s="68"/>
      <c r="II34" s="68"/>
      <c r="IJ34" s="68"/>
      <c r="IK34" s="68"/>
      <c r="IL34" s="68"/>
      <c r="IM34" s="68"/>
      <c r="IN34" s="68"/>
      <c r="IO34" s="68"/>
      <c r="IP34" s="68"/>
      <c r="IQ34" s="68"/>
      <c r="IR34" s="68"/>
      <c r="IS34" s="68"/>
      <c r="IT34" s="68"/>
      <c r="IU34" s="68"/>
      <c r="IV34" s="68"/>
      <c r="IW34" s="68"/>
      <c r="IX34" s="68"/>
      <c r="IY34" s="68"/>
      <c r="IZ34" s="68"/>
      <c r="JA34" s="68"/>
      <c r="JB34" s="68"/>
      <c r="JC34" s="68"/>
      <c r="JD34" s="68"/>
      <c r="JE34" s="68"/>
      <c r="JF34" s="68"/>
      <c r="JG34" s="68"/>
      <c r="JH34" s="68"/>
      <c r="JI34" s="68"/>
      <c r="JJ34" s="68"/>
      <c r="JK34" s="68"/>
      <c r="JL34" s="68"/>
      <c r="JM34" s="68"/>
      <c r="JN34" s="68"/>
      <c r="JO34" s="68"/>
      <c r="JP34" s="68"/>
      <c r="JQ34" s="68"/>
      <c r="JR34" s="68"/>
      <c r="JS34" s="68"/>
      <c r="JT34" s="68"/>
      <c r="JU34" s="68"/>
      <c r="JV34" s="68"/>
      <c r="JW34" s="68"/>
      <c r="JX34" s="68"/>
      <c r="JY34" s="68"/>
      <c r="JZ34" s="68"/>
      <c r="KA34" s="68"/>
      <c r="KB34" s="68"/>
      <c r="KC34" s="68"/>
      <c r="KD34" s="68"/>
      <c r="KE34" s="68"/>
      <c r="KF34" s="68"/>
      <c r="KG34" s="68"/>
      <c r="KH34" s="68"/>
      <c r="KI34" s="68"/>
      <c r="KJ34" s="68"/>
      <c r="KK34" s="68"/>
      <c r="KL34" s="68"/>
      <c r="KM34" s="68"/>
      <c r="KN34" s="68"/>
      <c r="KO34" s="68"/>
      <c r="KP34" s="68"/>
      <c r="KQ34" s="68"/>
      <c r="KR34" s="68"/>
      <c r="KS34" s="68"/>
      <c r="KT34" s="68"/>
      <c r="KU34" s="68"/>
      <c r="KV34" s="68"/>
      <c r="KW34" s="68"/>
      <c r="KX34" s="68"/>
      <c r="KY34" s="68"/>
      <c r="KZ34" s="68"/>
      <c r="LA34" s="68"/>
      <c r="LB34" s="68"/>
      <c r="LC34" s="68"/>
      <c r="LD34" s="68"/>
      <c r="LE34" s="68"/>
      <c r="LF34" s="68"/>
      <c r="LG34" s="68"/>
      <c r="LH34" s="68"/>
      <c r="LI34" s="68"/>
      <c r="LJ34" s="68"/>
      <c r="LK34" s="68"/>
      <c r="LL34" s="68"/>
      <c r="LM34" s="68"/>
      <c r="LN34" s="68"/>
      <c r="LO34" s="68"/>
      <c r="LP34" s="68"/>
      <c r="LQ34" s="68"/>
      <c r="LR34" s="68"/>
      <c r="LS34" s="68"/>
      <c r="LT34" s="68"/>
      <c r="LU34" s="68"/>
      <c r="LV34" s="68"/>
      <c r="LW34" s="68"/>
      <c r="LX34" s="68"/>
      <c r="LY34" s="68"/>
      <c r="LZ34" s="68"/>
      <c r="MA34" s="68"/>
      <c r="MB34" s="68"/>
      <c r="MC34" s="68"/>
      <c r="MD34" s="68"/>
      <c r="ME34" s="68"/>
      <c r="MF34" s="68"/>
      <c r="MG34" s="68"/>
      <c r="MH34" s="68"/>
      <c r="MI34" s="68"/>
      <c r="MJ34" s="68"/>
      <c r="MK34" s="68"/>
      <c r="ML34" s="68"/>
      <c r="MM34" s="68"/>
      <c r="MN34" s="68"/>
      <c r="MO34" s="68"/>
      <c r="MP34" s="68"/>
      <c r="MQ34" s="68"/>
      <c r="MR34" s="68"/>
      <c r="MS34" s="68"/>
      <c r="MT34" s="68"/>
      <c r="MU34" s="68"/>
      <c r="MV34" s="68"/>
      <c r="MW34" s="68"/>
      <c r="MX34" s="68"/>
      <c r="MY34" s="68"/>
      <c r="MZ34" s="68"/>
      <c r="NA34" s="68"/>
      <c r="NB34" s="68"/>
      <c r="NC34" s="68"/>
      <c r="ND34" s="68"/>
      <c r="NE34" s="68"/>
      <c r="NF34" s="68"/>
      <c r="NG34" s="68"/>
      <c r="NH34" s="68"/>
      <c r="NI34" s="68"/>
    </row>
    <row r="35" spans="1:373" s="34" customFormat="1" ht="14.4" outlineLevel="1" x14ac:dyDescent="0.2">
      <c r="A35" s="16"/>
      <c r="B35" s="14"/>
      <c r="C35" s="14"/>
      <c r="D35" s="14"/>
      <c r="E35" s="27" t="s">
        <v>220</v>
      </c>
      <c r="F35" s="25"/>
      <c r="G35" s="83"/>
      <c r="H35" s="68"/>
      <c r="I35" s="68"/>
      <c r="J35" s="68">
        <v>846.72</v>
      </c>
      <c r="K35" s="68">
        <v>846.72</v>
      </c>
      <c r="L35" s="68">
        <v>846.72</v>
      </c>
      <c r="M35" s="68">
        <v>846.72</v>
      </c>
      <c r="N35" s="68">
        <v>846.72</v>
      </c>
      <c r="O35" s="68"/>
      <c r="P35" s="68"/>
      <c r="Q35" s="68">
        <v>846.72</v>
      </c>
      <c r="R35" s="68">
        <v>846.72</v>
      </c>
      <c r="S35" s="68">
        <v>846.72</v>
      </c>
      <c r="T35" s="68">
        <v>846.72</v>
      </c>
      <c r="U35" s="68">
        <v>846.72</v>
      </c>
      <c r="V35" s="68"/>
      <c r="W35" s="68"/>
      <c r="X35" s="68">
        <v>846.72</v>
      </c>
      <c r="Y35" s="68">
        <v>846.72</v>
      </c>
      <c r="Z35" s="68">
        <v>846.72</v>
      </c>
      <c r="AA35" s="68">
        <v>846.72</v>
      </c>
      <c r="AB35" s="68">
        <v>846.72</v>
      </c>
      <c r="AC35" s="68"/>
      <c r="AD35" s="68"/>
      <c r="AE35" s="68">
        <v>846.72</v>
      </c>
      <c r="AF35" s="68">
        <v>846.72</v>
      </c>
      <c r="AG35" s="68">
        <v>846.72</v>
      </c>
      <c r="AH35" s="68">
        <v>846.72</v>
      </c>
      <c r="AI35" s="68"/>
      <c r="AJ35" s="68"/>
      <c r="AK35" s="68"/>
      <c r="AL35" s="68">
        <v>846.72</v>
      </c>
      <c r="AM35" s="68">
        <v>846.72</v>
      </c>
      <c r="AN35" s="68">
        <v>846.72</v>
      </c>
      <c r="AO35" s="68">
        <v>846.72</v>
      </c>
      <c r="AP35" s="68">
        <v>846.72</v>
      </c>
      <c r="AQ35" s="68"/>
      <c r="AR35" s="68"/>
      <c r="AS35" s="68"/>
      <c r="AT35" s="68">
        <v>846.72</v>
      </c>
      <c r="AU35" s="68">
        <v>846.72</v>
      </c>
      <c r="AV35" s="68">
        <v>846.72</v>
      </c>
      <c r="AW35" s="68">
        <v>846.72</v>
      </c>
      <c r="AX35" s="68"/>
      <c r="AY35" s="68"/>
      <c r="AZ35" s="68">
        <v>846.72</v>
      </c>
      <c r="BA35" s="68">
        <v>846.72</v>
      </c>
      <c r="BB35" s="68">
        <v>846.72</v>
      </c>
      <c r="BC35" s="68">
        <v>846.72</v>
      </c>
      <c r="BD35" s="68">
        <v>846.72</v>
      </c>
      <c r="BE35" s="68"/>
      <c r="BF35" s="68"/>
      <c r="BG35" s="68">
        <v>846.72</v>
      </c>
      <c r="BH35" s="68">
        <v>846.72</v>
      </c>
      <c r="BI35" s="68">
        <v>846.72</v>
      </c>
      <c r="BJ35" s="68">
        <v>846.72</v>
      </c>
      <c r="BK35" s="68">
        <v>846.72</v>
      </c>
      <c r="BL35" s="68"/>
      <c r="BM35" s="68"/>
      <c r="BN35" s="68">
        <v>846.72</v>
      </c>
      <c r="BO35" s="68">
        <v>846.72</v>
      </c>
      <c r="BP35" s="68">
        <v>846.72</v>
      </c>
      <c r="BQ35" s="68">
        <v>846.72</v>
      </c>
      <c r="BR35" s="68">
        <v>846.72</v>
      </c>
      <c r="BS35" s="68">
        <v>846.72</v>
      </c>
      <c r="BT35" s="68"/>
      <c r="BU35" s="68"/>
      <c r="BV35" s="68">
        <v>846.72</v>
      </c>
      <c r="BW35" s="68">
        <v>846.72</v>
      </c>
      <c r="BX35" s="68">
        <v>846.72</v>
      </c>
      <c r="BY35" s="68">
        <v>846.72</v>
      </c>
      <c r="BZ35" s="68">
        <v>846.72</v>
      </c>
      <c r="CA35" s="68"/>
      <c r="CB35" s="68"/>
      <c r="CC35" s="68">
        <v>846.72</v>
      </c>
      <c r="CD35" s="68">
        <v>846.72</v>
      </c>
      <c r="CE35" s="68">
        <v>846.72</v>
      </c>
      <c r="CF35" s="68">
        <v>846.72</v>
      </c>
      <c r="CG35" s="68">
        <v>846.72</v>
      </c>
      <c r="CH35" s="68"/>
      <c r="CI35" s="68"/>
      <c r="CJ35" s="68">
        <v>846.72</v>
      </c>
      <c r="CK35" s="68">
        <v>846.72</v>
      </c>
      <c r="CL35" s="68">
        <v>846.72</v>
      </c>
      <c r="CM35" s="68">
        <v>846.72</v>
      </c>
      <c r="CN35" s="68"/>
      <c r="CO35" s="68"/>
      <c r="CP35" s="68"/>
      <c r="CQ35" s="68"/>
      <c r="CR35" s="68"/>
      <c r="CS35" s="68"/>
      <c r="CT35" s="68">
        <v>846.72</v>
      </c>
      <c r="CU35" s="68"/>
      <c r="CV35" s="68"/>
      <c r="CW35" s="68"/>
      <c r="CX35" s="68"/>
      <c r="CY35" s="68"/>
      <c r="CZ35" s="68"/>
      <c r="DA35" s="68"/>
      <c r="DB35" s="68"/>
      <c r="DC35" s="68"/>
      <c r="DD35" s="68"/>
      <c r="DE35" s="68"/>
      <c r="DF35" s="68"/>
      <c r="DG35" s="68"/>
      <c r="DH35" s="68"/>
      <c r="DI35" s="68"/>
      <c r="DJ35" s="68"/>
      <c r="DK35" s="68"/>
      <c r="DL35" s="68"/>
      <c r="DM35" s="68"/>
      <c r="DN35" s="68"/>
      <c r="DO35" s="68"/>
      <c r="DP35" s="68"/>
      <c r="DQ35" s="68"/>
      <c r="DR35" s="68"/>
      <c r="DS35" s="68"/>
      <c r="DT35" s="68"/>
      <c r="DU35" s="68"/>
      <c r="DV35" s="68"/>
      <c r="DW35" s="68"/>
      <c r="DX35" s="68"/>
      <c r="DY35" s="68"/>
      <c r="DZ35" s="68"/>
      <c r="EA35" s="68"/>
      <c r="EB35" s="68"/>
      <c r="EC35" s="68"/>
      <c r="ED35" s="68"/>
      <c r="EE35" s="68"/>
      <c r="EF35" s="68"/>
      <c r="EG35" s="68"/>
      <c r="EH35" s="68"/>
      <c r="EI35" s="68"/>
      <c r="EJ35" s="68"/>
      <c r="EK35" s="68"/>
      <c r="EL35" s="68"/>
      <c r="EM35" s="68"/>
      <c r="EN35" s="68"/>
      <c r="EO35" s="68"/>
      <c r="EP35" s="68"/>
      <c r="EQ35" s="68"/>
      <c r="ER35" s="68"/>
      <c r="ES35" s="68"/>
      <c r="ET35" s="68"/>
      <c r="EU35" s="68"/>
      <c r="EV35" s="68"/>
      <c r="EW35" s="68"/>
      <c r="EX35" s="68"/>
      <c r="EY35" s="68"/>
      <c r="EZ35" s="68"/>
      <c r="FA35" s="68"/>
      <c r="FB35" s="68"/>
      <c r="FC35" s="68"/>
      <c r="FD35" s="68"/>
      <c r="FE35" s="68"/>
      <c r="FF35" s="68">
        <v>0</v>
      </c>
      <c r="FG35" s="68">
        <v>0</v>
      </c>
      <c r="FH35" s="68">
        <v>0</v>
      </c>
      <c r="FI35" s="68">
        <v>0</v>
      </c>
      <c r="FJ35" s="68"/>
      <c r="FK35" s="68"/>
      <c r="FL35" s="68">
        <v>0</v>
      </c>
      <c r="FM35" s="68"/>
      <c r="FN35" s="68"/>
      <c r="FO35" s="68">
        <v>0</v>
      </c>
      <c r="FP35" s="68"/>
      <c r="FQ35" s="68">
        <v>0</v>
      </c>
      <c r="FR35" s="68"/>
      <c r="FS35" s="68"/>
      <c r="FT35" s="68"/>
      <c r="FU35" s="68"/>
      <c r="FV35" s="68"/>
      <c r="FW35" s="68"/>
      <c r="FX35" s="68"/>
      <c r="FY35" s="68"/>
      <c r="FZ35" s="68"/>
      <c r="GA35" s="68"/>
      <c r="GB35" s="68"/>
      <c r="GC35" s="68"/>
      <c r="GD35" s="68"/>
      <c r="GE35" s="68"/>
      <c r="GF35" s="68"/>
      <c r="GG35" s="68"/>
      <c r="GH35" s="68"/>
      <c r="GI35" s="68"/>
      <c r="GJ35" s="68"/>
      <c r="GK35" s="68"/>
      <c r="GL35" s="68"/>
      <c r="GM35" s="68"/>
      <c r="GN35" s="68"/>
      <c r="GO35" s="68"/>
      <c r="GP35" s="68"/>
      <c r="GQ35" s="68"/>
      <c r="GR35" s="68"/>
      <c r="GS35" s="68"/>
      <c r="GT35" s="68"/>
      <c r="GU35" s="68"/>
      <c r="GV35" s="68"/>
      <c r="GW35" s="68"/>
      <c r="GX35" s="68"/>
      <c r="GY35" s="68"/>
      <c r="GZ35" s="68"/>
      <c r="HA35" s="68"/>
      <c r="HB35" s="68"/>
      <c r="HC35" s="68"/>
      <c r="HD35" s="68"/>
      <c r="HE35" s="68"/>
      <c r="HF35" s="68"/>
      <c r="HG35" s="68"/>
      <c r="HH35" s="68"/>
      <c r="HI35" s="68"/>
      <c r="HJ35" s="68"/>
      <c r="HK35" s="68"/>
      <c r="HL35" s="68"/>
      <c r="HM35" s="68"/>
      <c r="HN35" s="68"/>
      <c r="HO35" s="68"/>
      <c r="HP35" s="68"/>
      <c r="HQ35" s="68"/>
      <c r="HR35" s="68"/>
      <c r="HS35" s="68"/>
      <c r="HT35" s="68"/>
      <c r="HU35" s="68"/>
      <c r="HV35" s="68"/>
      <c r="HW35" s="68"/>
      <c r="HX35" s="68"/>
      <c r="HY35" s="68"/>
      <c r="HZ35" s="68"/>
      <c r="IA35" s="68"/>
      <c r="IB35" s="68"/>
      <c r="IC35" s="68"/>
      <c r="ID35" s="68"/>
      <c r="IE35" s="68"/>
      <c r="IF35" s="68"/>
      <c r="IG35" s="68"/>
      <c r="IH35" s="68"/>
      <c r="II35" s="68"/>
      <c r="IJ35" s="68"/>
      <c r="IK35" s="68"/>
      <c r="IL35" s="68"/>
      <c r="IM35" s="68"/>
      <c r="IN35" s="68"/>
      <c r="IO35" s="68"/>
      <c r="IP35" s="68"/>
      <c r="IQ35" s="68"/>
      <c r="IR35" s="68"/>
      <c r="IS35" s="68"/>
      <c r="IT35" s="68"/>
      <c r="IU35" s="68"/>
      <c r="IV35" s="68"/>
      <c r="IW35" s="68"/>
      <c r="IX35" s="68"/>
      <c r="IY35" s="68"/>
      <c r="IZ35" s="68"/>
      <c r="JA35" s="68"/>
      <c r="JB35" s="68"/>
      <c r="JC35" s="68"/>
      <c r="JD35" s="68"/>
      <c r="JE35" s="68"/>
      <c r="JF35" s="68"/>
      <c r="JG35" s="68"/>
      <c r="JH35" s="68"/>
      <c r="JI35" s="68"/>
      <c r="JJ35" s="68"/>
      <c r="JK35" s="68"/>
      <c r="JL35" s="68"/>
      <c r="JM35" s="68"/>
      <c r="JN35" s="68"/>
      <c r="JO35" s="68"/>
      <c r="JP35" s="68"/>
      <c r="JQ35" s="68"/>
      <c r="JR35" s="68"/>
      <c r="JS35" s="68"/>
      <c r="JT35" s="68"/>
      <c r="JU35" s="68"/>
      <c r="JV35" s="68"/>
      <c r="JW35" s="68"/>
      <c r="JX35" s="68"/>
      <c r="JY35" s="68"/>
      <c r="JZ35" s="68"/>
      <c r="KA35" s="68"/>
      <c r="KB35" s="68"/>
      <c r="KC35" s="68"/>
      <c r="KD35" s="68"/>
      <c r="KE35" s="68"/>
      <c r="KF35" s="68"/>
      <c r="KG35" s="68"/>
      <c r="KH35" s="68"/>
      <c r="KI35" s="68"/>
      <c r="KJ35" s="68"/>
      <c r="KK35" s="68"/>
      <c r="KL35" s="68"/>
      <c r="KM35" s="68"/>
      <c r="KN35" s="68"/>
      <c r="KO35" s="68"/>
      <c r="KP35" s="68"/>
      <c r="KQ35" s="68"/>
      <c r="KR35" s="68"/>
      <c r="KS35" s="68"/>
      <c r="KT35" s="68"/>
      <c r="KU35" s="68"/>
      <c r="KV35" s="68"/>
      <c r="KW35" s="68"/>
      <c r="KX35" s="68"/>
      <c r="KY35" s="68"/>
      <c r="KZ35" s="68"/>
      <c r="LA35" s="68"/>
      <c r="LB35" s="68"/>
      <c r="LC35" s="68"/>
      <c r="LD35" s="68"/>
      <c r="LE35" s="68"/>
      <c r="LF35" s="68"/>
      <c r="LG35" s="68"/>
      <c r="LH35" s="68"/>
      <c r="LI35" s="68"/>
      <c r="LJ35" s="68"/>
      <c r="LK35" s="68"/>
      <c r="LL35" s="68"/>
      <c r="LM35" s="68"/>
      <c r="LN35" s="68"/>
      <c r="LO35" s="68"/>
      <c r="LP35" s="68"/>
      <c r="LQ35" s="68"/>
      <c r="LR35" s="68"/>
      <c r="LS35" s="68"/>
      <c r="LT35" s="68"/>
      <c r="LU35" s="68"/>
      <c r="LV35" s="68"/>
      <c r="LW35" s="68"/>
      <c r="LX35" s="68"/>
      <c r="LY35" s="68"/>
      <c r="LZ35" s="68"/>
      <c r="MA35" s="68"/>
      <c r="MB35" s="68"/>
      <c r="MC35" s="68"/>
      <c r="MD35" s="68"/>
      <c r="ME35" s="68"/>
      <c r="MF35" s="68"/>
      <c r="MG35" s="68"/>
      <c r="MH35" s="68"/>
      <c r="MI35" s="68"/>
      <c r="MJ35" s="68"/>
      <c r="MK35" s="68"/>
      <c r="ML35" s="68"/>
      <c r="MM35" s="68"/>
      <c r="MN35" s="68"/>
      <c r="MO35" s="68"/>
      <c r="MP35" s="68"/>
      <c r="MQ35" s="68"/>
      <c r="MR35" s="68"/>
      <c r="MS35" s="68"/>
      <c r="MT35" s="68"/>
      <c r="MU35" s="68"/>
      <c r="MV35" s="68"/>
      <c r="MW35" s="68"/>
      <c r="MX35" s="68"/>
      <c r="MY35" s="68"/>
      <c r="MZ35" s="68"/>
      <c r="NA35" s="68"/>
      <c r="NB35" s="68"/>
      <c r="NC35" s="68"/>
      <c r="ND35" s="68"/>
      <c r="NE35" s="68"/>
      <c r="NF35" s="68"/>
      <c r="NG35" s="68"/>
      <c r="NH35" s="68"/>
      <c r="NI35" s="68"/>
    </row>
    <row r="36" spans="1:373" s="34" customFormat="1" ht="15" outlineLevel="1" thickBot="1" x14ac:dyDescent="0.25">
      <c r="A36" s="16"/>
      <c r="B36" s="14"/>
      <c r="C36" s="14"/>
      <c r="D36" s="14"/>
      <c r="E36" s="57" t="s">
        <v>197</v>
      </c>
      <c r="F36" s="58"/>
      <c r="G36" s="83"/>
      <c r="H36" s="68"/>
      <c r="I36" s="68"/>
      <c r="J36" s="68">
        <v>0</v>
      </c>
      <c r="K36" s="68">
        <v>0</v>
      </c>
      <c r="L36" s="68">
        <v>0</v>
      </c>
      <c r="M36" s="68">
        <v>0</v>
      </c>
      <c r="N36" s="68">
        <v>0</v>
      </c>
      <c r="O36" s="68"/>
      <c r="P36" s="68"/>
      <c r="Q36" s="68">
        <v>0</v>
      </c>
      <c r="R36" s="68">
        <v>0</v>
      </c>
      <c r="S36" s="68">
        <v>0</v>
      </c>
      <c r="T36" s="68">
        <v>0</v>
      </c>
      <c r="U36" s="68">
        <v>0</v>
      </c>
      <c r="V36" s="68"/>
      <c r="W36" s="68"/>
      <c r="X36" s="68">
        <v>0</v>
      </c>
      <c r="Y36" s="68">
        <v>0</v>
      </c>
      <c r="Z36" s="68">
        <v>0</v>
      </c>
      <c r="AA36" s="68">
        <v>0</v>
      </c>
      <c r="AB36" s="68">
        <v>0</v>
      </c>
      <c r="AC36" s="68"/>
      <c r="AD36" s="68"/>
      <c r="AE36" s="68">
        <v>0</v>
      </c>
      <c r="AF36" s="68">
        <v>0</v>
      </c>
      <c r="AG36" s="68">
        <v>0</v>
      </c>
      <c r="AH36" s="68">
        <v>0</v>
      </c>
      <c r="AI36" s="68"/>
      <c r="AJ36" s="68"/>
      <c r="AK36" s="68"/>
      <c r="AL36" s="68">
        <v>0</v>
      </c>
      <c r="AM36" s="68">
        <v>0</v>
      </c>
      <c r="AN36" s="68">
        <v>0</v>
      </c>
      <c r="AO36" s="68">
        <v>0</v>
      </c>
      <c r="AP36" s="68">
        <v>0</v>
      </c>
      <c r="AQ36" s="68"/>
      <c r="AR36" s="68"/>
      <c r="AS36" s="68"/>
      <c r="AT36" s="68">
        <v>0</v>
      </c>
      <c r="AU36" s="68">
        <v>0</v>
      </c>
      <c r="AV36" s="68">
        <v>0</v>
      </c>
      <c r="AW36" s="68">
        <v>0</v>
      </c>
      <c r="AX36" s="68"/>
      <c r="AY36" s="68"/>
      <c r="AZ36" s="68">
        <v>0</v>
      </c>
      <c r="BA36" s="68">
        <v>0</v>
      </c>
      <c r="BB36" s="68">
        <v>0</v>
      </c>
      <c r="BC36" s="68">
        <v>0</v>
      </c>
      <c r="BD36" s="68">
        <v>0</v>
      </c>
      <c r="BE36" s="68"/>
      <c r="BF36" s="68"/>
      <c r="BG36" s="68">
        <v>0</v>
      </c>
      <c r="BH36" s="68">
        <v>0</v>
      </c>
      <c r="BI36" s="68">
        <v>0</v>
      </c>
      <c r="BJ36" s="68">
        <v>0</v>
      </c>
      <c r="BK36" s="68">
        <v>0</v>
      </c>
      <c r="BL36" s="68"/>
      <c r="BM36" s="68"/>
      <c r="BN36" s="68">
        <v>0</v>
      </c>
      <c r="BO36" s="68">
        <v>0</v>
      </c>
      <c r="BP36" s="68">
        <v>0</v>
      </c>
      <c r="BQ36" s="68">
        <v>0</v>
      </c>
      <c r="BR36" s="68">
        <v>0</v>
      </c>
      <c r="BS36" s="68">
        <v>0</v>
      </c>
      <c r="BT36" s="68"/>
      <c r="BU36" s="68"/>
      <c r="BV36" s="68">
        <v>0</v>
      </c>
      <c r="BW36" s="68">
        <v>0</v>
      </c>
      <c r="BX36" s="68">
        <v>0</v>
      </c>
      <c r="BY36" s="68">
        <v>0</v>
      </c>
      <c r="BZ36" s="68">
        <v>0</v>
      </c>
      <c r="CA36" s="68"/>
      <c r="CB36" s="68"/>
      <c r="CC36" s="68">
        <v>0</v>
      </c>
      <c r="CD36" s="68">
        <v>0</v>
      </c>
      <c r="CE36" s="68">
        <v>0</v>
      </c>
      <c r="CF36" s="68">
        <v>0</v>
      </c>
      <c r="CG36" s="68">
        <v>0</v>
      </c>
      <c r="CH36" s="68"/>
      <c r="CI36" s="68"/>
      <c r="CJ36" s="68">
        <v>0</v>
      </c>
      <c r="CK36" s="68">
        <v>0</v>
      </c>
      <c r="CL36" s="68">
        <v>0</v>
      </c>
      <c r="CM36" s="68">
        <v>0</v>
      </c>
      <c r="CN36" s="68"/>
      <c r="CO36" s="68"/>
      <c r="CP36" s="68"/>
      <c r="CQ36" s="68"/>
      <c r="CR36" s="68"/>
      <c r="CS36" s="68"/>
      <c r="CT36" s="68">
        <v>0</v>
      </c>
      <c r="CU36" s="68"/>
      <c r="CV36" s="68"/>
      <c r="CW36" s="68"/>
      <c r="CX36" s="68"/>
      <c r="CY36" s="68"/>
      <c r="CZ36" s="68"/>
      <c r="DA36" s="68"/>
      <c r="DB36" s="68"/>
      <c r="DC36" s="68"/>
      <c r="DD36" s="68"/>
      <c r="DE36" s="68"/>
      <c r="DF36" s="68"/>
      <c r="DG36" s="68"/>
      <c r="DH36" s="68"/>
      <c r="DI36" s="68"/>
      <c r="DJ36" s="68"/>
      <c r="DK36" s="68"/>
      <c r="DL36" s="68"/>
      <c r="DM36" s="68"/>
      <c r="DN36" s="68"/>
      <c r="DO36" s="68"/>
      <c r="DP36" s="68"/>
      <c r="DQ36" s="68"/>
      <c r="DR36" s="68"/>
      <c r="DS36" s="68"/>
      <c r="DT36" s="68"/>
      <c r="DU36" s="68"/>
      <c r="DV36" s="68"/>
      <c r="DW36" s="68"/>
      <c r="DX36" s="68"/>
      <c r="DY36" s="68"/>
      <c r="DZ36" s="68"/>
      <c r="EA36" s="68"/>
      <c r="EB36" s="68"/>
      <c r="EC36" s="68"/>
      <c r="ED36" s="68"/>
      <c r="EE36" s="68"/>
      <c r="EF36" s="68"/>
      <c r="EG36" s="68"/>
      <c r="EH36" s="68"/>
      <c r="EI36" s="68"/>
      <c r="EJ36" s="68"/>
      <c r="EK36" s="68"/>
      <c r="EL36" s="68"/>
      <c r="EM36" s="68"/>
      <c r="EN36" s="68"/>
      <c r="EO36" s="68"/>
      <c r="EP36" s="68"/>
      <c r="EQ36" s="68"/>
      <c r="ER36" s="68"/>
      <c r="ES36" s="68"/>
      <c r="ET36" s="68"/>
      <c r="EU36" s="68"/>
      <c r="EV36" s="68"/>
      <c r="EW36" s="68"/>
      <c r="EX36" s="68"/>
      <c r="EY36" s="68"/>
      <c r="EZ36" s="68"/>
      <c r="FA36" s="68"/>
      <c r="FB36" s="68"/>
      <c r="FC36" s="68"/>
      <c r="FD36" s="68"/>
      <c r="FE36" s="68"/>
      <c r="FF36" s="68">
        <v>0</v>
      </c>
      <c r="FG36" s="68">
        <v>0</v>
      </c>
      <c r="FH36" s="68">
        <v>0</v>
      </c>
      <c r="FI36" s="68">
        <v>0</v>
      </c>
      <c r="FJ36" s="68"/>
      <c r="FK36" s="68"/>
      <c r="FL36" s="68">
        <v>0</v>
      </c>
      <c r="FM36" s="68"/>
      <c r="FN36" s="68"/>
      <c r="FO36" s="68">
        <v>0</v>
      </c>
      <c r="FP36" s="68"/>
      <c r="FQ36" s="68">
        <v>0</v>
      </c>
      <c r="FR36" s="68"/>
      <c r="FS36" s="68"/>
      <c r="FT36" s="68"/>
      <c r="FU36" s="68"/>
      <c r="FV36" s="68"/>
      <c r="FW36" s="68"/>
      <c r="FX36" s="68"/>
      <c r="FY36" s="68"/>
      <c r="FZ36" s="68"/>
      <c r="GA36" s="68"/>
      <c r="GB36" s="68"/>
      <c r="GC36" s="68"/>
      <c r="GD36" s="68"/>
      <c r="GE36" s="68"/>
      <c r="GF36" s="68"/>
      <c r="GG36" s="68"/>
      <c r="GH36" s="68"/>
      <c r="GI36" s="68"/>
      <c r="GJ36" s="68"/>
      <c r="GK36" s="68"/>
      <c r="GL36" s="68"/>
      <c r="GM36" s="68"/>
      <c r="GN36" s="68"/>
      <c r="GO36" s="68"/>
      <c r="GP36" s="68"/>
      <c r="GQ36" s="68"/>
      <c r="GR36" s="68"/>
      <c r="GS36" s="68"/>
      <c r="GT36" s="68"/>
      <c r="GU36" s="68"/>
      <c r="GV36" s="68"/>
      <c r="GW36" s="68"/>
      <c r="GX36" s="68"/>
      <c r="GY36" s="68"/>
      <c r="GZ36" s="68"/>
      <c r="HA36" s="68"/>
      <c r="HB36" s="68"/>
      <c r="HC36" s="68"/>
      <c r="HD36" s="68"/>
      <c r="HE36" s="68"/>
      <c r="HF36" s="68"/>
      <c r="HG36" s="68"/>
      <c r="HH36" s="68"/>
      <c r="HI36" s="68"/>
      <c r="HJ36" s="68"/>
      <c r="HK36" s="68"/>
      <c r="HL36" s="68"/>
      <c r="HM36" s="68"/>
      <c r="HN36" s="68"/>
      <c r="HO36" s="68"/>
      <c r="HP36" s="68"/>
      <c r="HQ36" s="68"/>
      <c r="HR36" s="68"/>
      <c r="HS36" s="68"/>
      <c r="HT36" s="68"/>
      <c r="HU36" s="68"/>
      <c r="HV36" s="68"/>
      <c r="HW36" s="68"/>
      <c r="HX36" s="68"/>
      <c r="HY36" s="68"/>
      <c r="HZ36" s="68"/>
      <c r="IA36" s="68"/>
      <c r="IB36" s="68"/>
      <c r="IC36" s="68"/>
      <c r="ID36" s="68"/>
      <c r="IE36" s="68"/>
      <c r="IF36" s="68"/>
      <c r="IG36" s="68"/>
      <c r="IH36" s="68"/>
      <c r="II36" s="68"/>
      <c r="IJ36" s="68"/>
      <c r="IK36" s="68"/>
      <c r="IL36" s="68"/>
      <c r="IM36" s="68"/>
      <c r="IN36" s="68"/>
      <c r="IO36" s="68"/>
      <c r="IP36" s="68"/>
      <c r="IQ36" s="68"/>
      <c r="IR36" s="68"/>
      <c r="IS36" s="68"/>
      <c r="IT36" s="68"/>
      <c r="IU36" s="68"/>
      <c r="IV36" s="68"/>
      <c r="IW36" s="68"/>
      <c r="IX36" s="68"/>
      <c r="IY36" s="68"/>
      <c r="IZ36" s="68"/>
      <c r="JA36" s="68"/>
      <c r="JB36" s="68"/>
      <c r="JC36" s="68"/>
      <c r="JD36" s="68"/>
      <c r="JE36" s="68"/>
      <c r="JF36" s="68"/>
      <c r="JG36" s="68"/>
      <c r="JH36" s="68"/>
      <c r="JI36" s="68"/>
      <c r="JJ36" s="68"/>
      <c r="JK36" s="68"/>
      <c r="JL36" s="68"/>
      <c r="JM36" s="68"/>
      <c r="JN36" s="68"/>
      <c r="JO36" s="68"/>
      <c r="JP36" s="68"/>
      <c r="JQ36" s="68"/>
      <c r="JR36" s="68"/>
      <c r="JS36" s="68"/>
      <c r="JT36" s="68"/>
      <c r="JU36" s="68"/>
      <c r="JV36" s="68"/>
      <c r="JW36" s="68"/>
      <c r="JX36" s="68"/>
      <c r="JY36" s="68"/>
      <c r="JZ36" s="68"/>
      <c r="KA36" s="68"/>
      <c r="KB36" s="68"/>
      <c r="KC36" s="68"/>
      <c r="KD36" s="68"/>
      <c r="KE36" s="68"/>
      <c r="KF36" s="68"/>
      <c r="KG36" s="68"/>
      <c r="KH36" s="68"/>
      <c r="KI36" s="68"/>
      <c r="KJ36" s="68"/>
      <c r="KK36" s="68"/>
      <c r="KL36" s="68"/>
      <c r="KM36" s="68"/>
      <c r="KN36" s="68"/>
      <c r="KO36" s="68"/>
      <c r="KP36" s="68"/>
      <c r="KQ36" s="68"/>
      <c r="KR36" s="68"/>
      <c r="KS36" s="68"/>
      <c r="KT36" s="68"/>
      <c r="KU36" s="68"/>
      <c r="KV36" s="68"/>
      <c r="KW36" s="68"/>
      <c r="KX36" s="68"/>
      <c r="KY36" s="68"/>
      <c r="KZ36" s="68"/>
      <c r="LA36" s="68"/>
      <c r="LB36" s="68"/>
      <c r="LC36" s="68"/>
      <c r="LD36" s="68"/>
      <c r="LE36" s="68"/>
      <c r="LF36" s="68"/>
      <c r="LG36" s="68"/>
      <c r="LH36" s="68"/>
      <c r="LI36" s="68"/>
      <c r="LJ36" s="68"/>
      <c r="LK36" s="68"/>
      <c r="LL36" s="68"/>
      <c r="LM36" s="68"/>
      <c r="LN36" s="68"/>
      <c r="LO36" s="68"/>
      <c r="LP36" s="68"/>
      <c r="LQ36" s="68"/>
      <c r="LR36" s="68"/>
      <c r="LS36" s="68"/>
      <c r="LT36" s="68"/>
      <c r="LU36" s="68"/>
      <c r="LV36" s="68"/>
      <c r="LW36" s="68"/>
      <c r="LX36" s="68"/>
      <c r="LY36" s="68"/>
      <c r="LZ36" s="68"/>
      <c r="MA36" s="68"/>
      <c r="MB36" s="68"/>
      <c r="MC36" s="68"/>
      <c r="MD36" s="68"/>
      <c r="ME36" s="68"/>
      <c r="MF36" s="68"/>
      <c r="MG36" s="68"/>
      <c r="MH36" s="68"/>
      <c r="MI36" s="68"/>
      <c r="MJ36" s="68"/>
      <c r="MK36" s="68"/>
      <c r="ML36" s="68"/>
      <c r="MM36" s="68"/>
      <c r="MN36" s="68"/>
      <c r="MO36" s="68"/>
      <c r="MP36" s="68"/>
      <c r="MQ36" s="68"/>
      <c r="MR36" s="68"/>
      <c r="MS36" s="68"/>
      <c r="MT36" s="68"/>
      <c r="MU36" s="68"/>
      <c r="MV36" s="68"/>
      <c r="MW36" s="68"/>
      <c r="MX36" s="68"/>
      <c r="MY36" s="68"/>
      <c r="MZ36" s="68"/>
      <c r="NA36" s="68"/>
      <c r="NB36" s="68"/>
      <c r="NC36" s="68"/>
      <c r="ND36" s="68"/>
      <c r="NE36" s="68"/>
      <c r="NF36" s="68"/>
      <c r="NG36" s="68"/>
      <c r="NH36" s="68"/>
      <c r="NI36" s="68"/>
    </row>
    <row r="37" spans="1:373" s="34" customFormat="1" ht="14.4" outlineLevel="1" x14ac:dyDescent="0.2">
      <c r="A37" s="1047" t="s">
        <v>38</v>
      </c>
      <c r="B37" s="43" t="s">
        <v>36</v>
      </c>
      <c r="C37" s="44"/>
      <c r="D37" s="45"/>
      <c r="E37" s="27" t="s">
        <v>28</v>
      </c>
      <c r="F37" s="25"/>
      <c r="G37" s="84" t="e">
        <v>#VALUE!</v>
      </c>
      <c r="H37" s="42" t="e">
        <f t="shared" ref="H37:BT37" si="42">IF(H35&lt;&gt;0,H35,IF(G40-H44&lt;0,0,G40-H44))</f>
        <v>#VALUE!</v>
      </c>
      <c r="I37" s="42" t="e">
        <f t="shared" si="42"/>
        <v>#VALUE!</v>
      </c>
      <c r="J37" s="42">
        <f t="shared" si="42"/>
        <v>846.72</v>
      </c>
      <c r="K37" s="42">
        <f t="shared" si="42"/>
        <v>846.72</v>
      </c>
      <c r="L37" s="42">
        <f t="shared" si="42"/>
        <v>846.72</v>
      </c>
      <c r="M37" s="42">
        <f t="shared" si="42"/>
        <v>846.72</v>
      </c>
      <c r="N37" s="42">
        <f t="shared" si="42"/>
        <v>846.72</v>
      </c>
      <c r="O37" s="42" t="e">
        <f t="shared" si="42"/>
        <v>#VALUE!</v>
      </c>
      <c r="P37" s="42" t="e">
        <f t="shared" si="42"/>
        <v>#VALUE!</v>
      </c>
      <c r="Q37" s="42">
        <f t="shared" si="42"/>
        <v>846.72</v>
      </c>
      <c r="R37" s="42">
        <f t="shared" si="42"/>
        <v>846.72</v>
      </c>
      <c r="S37" s="42">
        <f t="shared" si="42"/>
        <v>846.72</v>
      </c>
      <c r="T37" s="42">
        <f t="shared" si="42"/>
        <v>846.72</v>
      </c>
      <c r="U37" s="42">
        <f t="shared" si="42"/>
        <v>846.72</v>
      </c>
      <c r="V37" s="42" t="e">
        <f t="shared" si="42"/>
        <v>#VALUE!</v>
      </c>
      <c r="W37" s="42" t="e">
        <f t="shared" si="42"/>
        <v>#VALUE!</v>
      </c>
      <c r="X37" s="42">
        <f t="shared" si="42"/>
        <v>846.72</v>
      </c>
      <c r="Y37" s="42">
        <f t="shared" si="42"/>
        <v>846.72</v>
      </c>
      <c r="Z37" s="42">
        <f t="shared" si="42"/>
        <v>846.72</v>
      </c>
      <c r="AA37" s="42">
        <f t="shared" si="42"/>
        <v>846.72</v>
      </c>
      <c r="AB37" s="42">
        <f t="shared" si="42"/>
        <v>846.72</v>
      </c>
      <c r="AC37" s="42" t="e">
        <f t="shared" si="42"/>
        <v>#VALUE!</v>
      </c>
      <c r="AD37" s="42" t="e">
        <f t="shared" si="42"/>
        <v>#VALUE!</v>
      </c>
      <c r="AE37" s="42">
        <f t="shared" si="42"/>
        <v>846.72</v>
      </c>
      <c r="AF37" s="42">
        <f t="shared" si="42"/>
        <v>846.72</v>
      </c>
      <c r="AG37" s="42">
        <f t="shared" si="42"/>
        <v>846.72</v>
      </c>
      <c r="AH37" s="42">
        <f t="shared" si="42"/>
        <v>846.72</v>
      </c>
      <c r="AI37" s="42" t="e">
        <f t="shared" si="42"/>
        <v>#VALUE!</v>
      </c>
      <c r="AJ37" s="42" t="e">
        <f t="shared" si="42"/>
        <v>#VALUE!</v>
      </c>
      <c r="AK37" s="42" t="e">
        <f t="shared" si="42"/>
        <v>#VALUE!</v>
      </c>
      <c r="AL37" s="42">
        <f t="shared" si="42"/>
        <v>846.72</v>
      </c>
      <c r="AM37" s="42">
        <f t="shared" si="42"/>
        <v>846.72</v>
      </c>
      <c r="AN37" s="42">
        <f t="shared" si="42"/>
        <v>846.72</v>
      </c>
      <c r="AO37" s="42">
        <f t="shared" si="42"/>
        <v>846.72</v>
      </c>
      <c r="AP37" s="42">
        <f t="shared" si="42"/>
        <v>846.72</v>
      </c>
      <c r="AQ37" s="42" t="e">
        <f t="shared" si="42"/>
        <v>#VALUE!</v>
      </c>
      <c r="AR37" s="42" t="e">
        <f t="shared" si="42"/>
        <v>#VALUE!</v>
      </c>
      <c r="AS37" s="42" t="e">
        <f t="shared" si="42"/>
        <v>#VALUE!</v>
      </c>
      <c r="AT37" s="42">
        <f t="shared" si="42"/>
        <v>846.72</v>
      </c>
      <c r="AU37" s="42">
        <f t="shared" si="42"/>
        <v>846.72</v>
      </c>
      <c r="AV37" s="42">
        <f t="shared" si="42"/>
        <v>846.72</v>
      </c>
      <c r="AW37" s="42">
        <f t="shared" si="42"/>
        <v>846.72</v>
      </c>
      <c r="AX37" s="42" t="e">
        <f t="shared" si="42"/>
        <v>#VALUE!</v>
      </c>
      <c r="AY37" s="42" t="e">
        <f t="shared" si="42"/>
        <v>#VALUE!</v>
      </c>
      <c r="AZ37" s="42">
        <f t="shared" si="42"/>
        <v>846.72</v>
      </c>
      <c r="BA37" s="42">
        <f t="shared" si="42"/>
        <v>846.72</v>
      </c>
      <c r="BB37" s="42">
        <f t="shared" si="42"/>
        <v>846.72</v>
      </c>
      <c r="BC37" s="42">
        <f t="shared" si="42"/>
        <v>846.72</v>
      </c>
      <c r="BD37" s="42">
        <f t="shared" si="42"/>
        <v>846.72</v>
      </c>
      <c r="BE37" s="42" t="e">
        <f t="shared" si="42"/>
        <v>#VALUE!</v>
      </c>
      <c r="BF37" s="42" t="e">
        <f t="shared" si="42"/>
        <v>#VALUE!</v>
      </c>
      <c r="BG37" s="42">
        <f t="shared" si="42"/>
        <v>846.72</v>
      </c>
      <c r="BH37" s="42">
        <f t="shared" si="42"/>
        <v>846.72</v>
      </c>
      <c r="BI37" s="42">
        <f t="shared" si="42"/>
        <v>846.72</v>
      </c>
      <c r="BJ37" s="42">
        <f t="shared" si="42"/>
        <v>846.72</v>
      </c>
      <c r="BK37" s="42">
        <f t="shared" si="42"/>
        <v>846.72</v>
      </c>
      <c r="BL37" s="42" t="e">
        <f t="shared" si="42"/>
        <v>#VALUE!</v>
      </c>
      <c r="BM37" s="42" t="e">
        <f t="shared" si="42"/>
        <v>#VALUE!</v>
      </c>
      <c r="BN37" s="42">
        <f>IF(BN35&lt;&gt;0,BN35,IF(BL40-BN44&lt;0,0,BL40-BN44))</f>
        <v>846.72</v>
      </c>
      <c r="BO37" s="42">
        <f>IF(BO35&lt;&gt;0,BO35,IF(BM40-BO44&lt;0,0,BM40-BO44))</f>
        <v>846.72</v>
      </c>
      <c r="BP37" s="42">
        <f t="shared" si="42"/>
        <v>846.72</v>
      </c>
      <c r="BQ37" s="42">
        <f t="shared" si="42"/>
        <v>846.72</v>
      </c>
      <c r="BR37" s="42">
        <f t="shared" si="42"/>
        <v>846.72</v>
      </c>
      <c r="BS37" s="42">
        <f t="shared" si="42"/>
        <v>846.72</v>
      </c>
      <c r="BT37" s="42" t="e">
        <f t="shared" si="42"/>
        <v>#VALUE!</v>
      </c>
      <c r="BU37" s="42" t="e">
        <f t="shared" ref="BU37:EF37" si="43">IF(BU35&lt;&gt;0,BU35,IF(BT40-BU44&lt;0,0,BT40-BU44))</f>
        <v>#VALUE!</v>
      </c>
      <c r="BV37" s="42">
        <f t="shared" si="43"/>
        <v>846.72</v>
      </c>
      <c r="BW37" s="42">
        <f t="shared" si="43"/>
        <v>846.72</v>
      </c>
      <c r="BX37" s="42">
        <f t="shared" si="43"/>
        <v>846.72</v>
      </c>
      <c r="BY37" s="42">
        <f t="shared" si="43"/>
        <v>846.72</v>
      </c>
      <c r="BZ37" s="42">
        <f t="shared" si="43"/>
        <v>846.72</v>
      </c>
      <c r="CA37" s="42" t="e">
        <f t="shared" si="43"/>
        <v>#VALUE!</v>
      </c>
      <c r="CB37" s="42" t="e">
        <f t="shared" si="43"/>
        <v>#VALUE!</v>
      </c>
      <c r="CC37" s="42">
        <f t="shared" si="43"/>
        <v>846.72</v>
      </c>
      <c r="CD37" s="42">
        <f t="shared" si="43"/>
        <v>846.72</v>
      </c>
      <c r="CE37" s="42">
        <f t="shared" si="43"/>
        <v>846.72</v>
      </c>
      <c r="CF37" s="42">
        <f t="shared" si="43"/>
        <v>846.72</v>
      </c>
      <c r="CG37" s="42">
        <f t="shared" si="43"/>
        <v>846.72</v>
      </c>
      <c r="CH37" s="42" t="e">
        <f t="shared" si="43"/>
        <v>#VALUE!</v>
      </c>
      <c r="CI37" s="42" t="e">
        <f t="shared" si="43"/>
        <v>#VALUE!</v>
      </c>
      <c r="CJ37" s="42">
        <f t="shared" si="43"/>
        <v>846.72</v>
      </c>
      <c r="CK37" s="42">
        <f t="shared" si="43"/>
        <v>846.72</v>
      </c>
      <c r="CL37" s="42">
        <f t="shared" si="43"/>
        <v>846.72</v>
      </c>
      <c r="CM37" s="42">
        <f t="shared" si="43"/>
        <v>846.72</v>
      </c>
      <c r="CN37" s="42" t="e">
        <f t="shared" si="43"/>
        <v>#VALUE!</v>
      </c>
      <c r="CO37" s="42" t="e">
        <f t="shared" si="43"/>
        <v>#VALUE!</v>
      </c>
      <c r="CP37" s="42" t="e">
        <f t="shared" si="43"/>
        <v>#VALUE!</v>
      </c>
      <c r="CQ37" s="42" t="e">
        <f t="shared" si="43"/>
        <v>#VALUE!</v>
      </c>
      <c r="CR37" s="42" t="e">
        <f t="shared" si="43"/>
        <v>#VALUE!</v>
      </c>
      <c r="CS37" s="42" t="e">
        <f t="shared" si="43"/>
        <v>#VALUE!</v>
      </c>
      <c r="CT37" s="42">
        <f t="shared" si="43"/>
        <v>846.72</v>
      </c>
      <c r="CU37" s="42" t="e">
        <f t="shared" si="43"/>
        <v>#VALUE!</v>
      </c>
      <c r="CV37" s="42" t="e">
        <f t="shared" si="43"/>
        <v>#VALUE!</v>
      </c>
      <c r="CW37" s="42" t="e">
        <f t="shared" si="43"/>
        <v>#VALUE!</v>
      </c>
      <c r="CX37" s="42" t="e">
        <f t="shared" si="43"/>
        <v>#VALUE!</v>
      </c>
      <c r="CY37" s="42" t="e">
        <f t="shared" si="43"/>
        <v>#VALUE!</v>
      </c>
      <c r="CZ37" s="42" t="e">
        <f t="shared" si="43"/>
        <v>#VALUE!</v>
      </c>
      <c r="DA37" s="42" t="e">
        <f t="shared" si="43"/>
        <v>#VALUE!</v>
      </c>
      <c r="DB37" s="42" t="e">
        <f t="shared" si="43"/>
        <v>#VALUE!</v>
      </c>
      <c r="DC37" s="42" t="e">
        <f t="shared" si="43"/>
        <v>#VALUE!</v>
      </c>
      <c r="DD37" s="42" t="e">
        <f t="shared" si="43"/>
        <v>#VALUE!</v>
      </c>
      <c r="DE37" s="42" t="e">
        <f t="shared" si="43"/>
        <v>#VALUE!</v>
      </c>
      <c r="DF37" s="42" t="e">
        <f t="shared" si="43"/>
        <v>#VALUE!</v>
      </c>
      <c r="DG37" s="42" t="e">
        <f t="shared" si="43"/>
        <v>#VALUE!</v>
      </c>
      <c r="DH37" s="42" t="e">
        <f t="shared" si="43"/>
        <v>#VALUE!</v>
      </c>
      <c r="DI37" s="42" t="e">
        <f t="shared" si="43"/>
        <v>#VALUE!</v>
      </c>
      <c r="DJ37" s="42" t="e">
        <f t="shared" si="43"/>
        <v>#VALUE!</v>
      </c>
      <c r="DK37" s="42" t="e">
        <f t="shared" si="43"/>
        <v>#VALUE!</v>
      </c>
      <c r="DL37" s="42" t="e">
        <f t="shared" si="43"/>
        <v>#VALUE!</v>
      </c>
      <c r="DM37" s="42" t="e">
        <f t="shared" si="43"/>
        <v>#VALUE!</v>
      </c>
      <c r="DN37" s="42" t="e">
        <f t="shared" si="43"/>
        <v>#VALUE!</v>
      </c>
      <c r="DO37" s="42" t="e">
        <f t="shared" si="43"/>
        <v>#VALUE!</v>
      </c>
      <c r="DP37" s="42" t="e">
        <f t="shared" si="43"/>
        <v>#VALUE!</v>
      </c>
      <c r="DQ37" s="42" t="e">
        <f t="shared" si="43"/>
        <v>#VALUE!</v>
      </c>
      <c r="DR37" s="42" t="e">
        <f t="shared" si="43"/>
        <v>#VALUE!</v>
      </c>
      <c r="DS37" s="42" t="e">
        <f t="shared" si="43"/>
        <v>#VALUE!</v>
      </c>
      <c r="DT37" s="42" t="e">
        <f t="shared" si="43"/>
        <v>#VALUE!</v>
      </c>
      <c r="DU37" s="42" t="e">
        <f t="shared" si="43"/>
        <v>#VALUE!</v>
      </c>
      <c r="DV37" s="42" t="e">
        <f t="shared" si="43"/>
        <v>#VALUE!</v>
      </c>
      <c r="DW37" s="42" t="e">
        <f t="shared" si="43"/>
        <v>#VALUE!</v>
      </c>
      <c r="DX37" s="42" t="e">
        <f t="shared" si="43"/>
        <v>#VALUE!</v>
      </c>
      <c r="DY37" s="42" t="e">
        <f t="shared" si="43"/>
        <v>#VALUE!</v>
      </c>
      <c r="DZ37" s="42" t="e">
        <f t="shared" si="43"/>
        <v>#VALUE!</v>
      </c>
      <c r="EA37" s="42" t="e">
        <f t="shared" si="43"/>
        <v>#VALUE!</v>
      </c>
      <c r="EB37" s="42" t="e">
        <f t="shared" si="43"/>
        <v>#VALUE!</v>
      </c>
      <c r="EC37" s="42" t="e">
        <f t="shared" si="43"/>
        <v>#VALUE!</v>
      </c>
      <c r="ED37" s="42" t="e">
        <f t="shared" si="43"/>
        <v>#VALUE!</v>
      </c>
      <c r="EE37" s="42" t="e">
        <f t="shared" si="43"/>
        <v>#VALUE!</v>
      </c>
      <c r="EF37" s="42" t="e">
        <f t="shared" si="43"/>
        <v>#VALUE!</v>
      </c>
      <c r="EG37" s="42" t="e">
        <f t="shared" ref="EG37:GR37" si="44">IF(EG35&lt;&gt;0,EG35,IF(EF40-EG44&lt;0,0,EF40-EG44))</f>
        <v>#VALUE!</v>
      </c>
      <c r="EH37" s="42" t="e">
        <f t="shared" si="44"/>
        <v>#VALUE!</v>
      </c>
      <c r="EI37" s="42" t="e">
        <f t="shared" si="44"/>
        <v>#VALUE!</v>
      </c>
      <c r="EJ37" s="42" t="e">
        <f t="shared" si="44"/>
        <v>#VALUE!</v>
      </c>
      <c r="EK37" s="42" t="e">
        <f t="shared" si="44"/>
        <v>#VALUE!</v>
      </c>
      <c r="EL37" s="42" t="e">
        <f t="shared" si="44"/>
        <v>#VALUE!</v>
      </c>
      <c r="EM37" s="42" t="e">
        <f t="shared" si="44"/>
        <v>#VALUE!</v>
      </c>
      <c r="EN37" s="42" t="e">
        <f t="shared" si="44"/>
        <v>#VALUE!</v>
      </c>
      <c r="EO37" s="42" t="e">
        <f t="shared" si="44"/>
        <v>#VALUE!</v>
      </c>
      <c r="EP37" s="42" t="e">
        <f t="shared" si="44"/>
        <v>#VALUE!</v>
      </c>
      <c r="EQ37" s="42" t="e">
        <f t="shared" si="44"/>
        <v>#VALUE!</v>
      </c>
      <c r="ER37" s="42" t="e">
        <f t="shared" si="44"/>
        <v>#VALUE!</v>
      </c>
      <c r="ES37" s="42" t="e">
        <f t="shared" si="44"/>
        <v>#VALUE!</v>
      </c>
      <c r="ET37" s="42" t="e">
        <f t="shared" si="44"/>
        <v>#VALUE!</v>
      </c>
      <c r="EU37" s="42" t="e">
        <f t="shared" si="44"/>
        <v>#VALUE!</v>
      </c>
      <c r="EV37" s="42" t="e">
        <f t="shared" si="44"/>
        <v>#VALUE!</v>
      </c>
      <c r="EW37" s="42" t="e">
        <f t="shared" si="44"/>
        <v>#VALUE!</v>
      </c>
      <c r="EX37" s="42" t="e">
        <f t="shared" si="44"/>
        <v>#VALUE!</v>
      </c>
      <c r="EY37" s="42" t="e">
        <f t="shared" si="44"/>
        <v>#VALUE!</v>
      </c>
      <c r="EZ37" s="42" t="e">
        <f t="shared" si="44"/>
        <v>#VALUE!</v>
      </c>
      <c r="FA37" s="42" t="e">
        <f t="shared" si="44"/>
        <v>#VALUE!</v>
      </c>
      <c r="FB37" s="42" t="e">
        <f t="shared" si="44"/>
        <v>#VALUE!</v>
      </c>
      <c r="FC37" s="42" t="e">
        <f t="shared" si="44"/>
        <v>#VALUE!</v>
      </c>
      <c r="FD37" s="42" t="e">
        <f t="shared" si="44"/>
        <v>#VALUE!</v>
      </c>
      <c r="FE37" s="42" t="e">
        <f t="shared" si="44"/>
        <v>#VALUE!</v>
      </c>
      <c r="FF37" s="42" t="e">
        <f t="shared" si="44"/>
        <v>#VALUE!</v>
      </c>
      <c r="FG37" s="42" t="e">
        <f t="shared" si="44"/>
        <v>#VALUE!</v>
      </c>
      <c r="FH37" s="42" t="e">
        <f t="shared" si="44"/>
        <v>#VALUE!</v>
      </c>
      <c r="FI37" s="42" t="e">
        <f t="shared" si="44"/>
        <v>#VALUE!</v>
      </c>
      <c r="FJ37" s="42" t="e">
        <f t="shared" si="44"/>
        <v>#VALUE!</v>
      </c>
      <c r="FK37" s="42" t="e">
        <f t="shared" si="44"/>
        <v>#VALUE!</v>
      </c>
      <c r="FL37" s="42" t="e">
        <f t="shared" si="44"/>
        <v>#VALUE!</v>
      </c>
      <c r="FM37" s="42" t="e">
        <f t="shared" si="44"/>
        <v>#VALUE!</v>
      </c>
      <c r="FN37" s="42" t="e">
        <f t="shared" si="44"/>
        <v>#VALUE!</v>
      </c>
      <c r="FO37" s="42" t="e">
        <f t="shared" si="44"/>
        <v>#VALUE!</v>
      </c>
      <c r="FP37" s="42" t="e">
        <f t="shared" si="44"/>
        <v>#VALUE!</v>
      </c>
      <c r="FQ37" s="42" t="e">
        <f t="shared" si="44"/>
        <v>#VALUE!</v>
      </c>
      <c r="FR37" s="42" t="e">
        <f t="shared" si="44"/>
        <v>#VALUE!</v>
      </c>
      <c r="FS37" s="42" t="e">
        <f t="shared" si="44"/>
        <v>#VALUE!</v>
      </c>
      <c r="FT37" s="42" t="e">
        <f t="shared" si="44"/>
        <v>#VALUE!</v>
      </c>
      <c r="FU37" s="42" t="e">
        <f t="shared" si="44"/>
        <v>#VALUE!</v>
      </c>
      <c r="FV37" s="42" t="e">
        <f t="shared" si="44"/>
        <v>#VALUE!</v>
      </c>
      <c r="FW37" s="42" t="e">
        <f t="shared" si="44"/>
        <v>#VALUE!</v>
      </c>
      <c r="FX37" s="42" t="e">
        <f t="shared" si="44"/>
        <v>#VALUE!</v>
      </c>
      <c r="FY37" s="42" t="e">
        <f t="shared" si="44"/>
        <v>#VALUE!</v>
      </c>
      <c r="FZ37" s="42" t="e">
        <f t="shared" si="44"/>
        <v>#VALUE!</v>
      </c>
      <c r="GA37" s="42" t="e">
        <f t="shared" si="44"/>
        <v>#VALUE!</v>
      </c>
      <c r="GB37" s="42" t="e">
        <f t="shared" si="44"/>
        <v>#VALUE!</v>
      </c>
      <c r="GC37" s="42" t="e">
        <f t="shared" si="44"/>
        <v>#VALUE!</v>
      </c>
      <c r="GD37" s="42" t="e">
        <f t="shared" si="44"/>
        <v>#VALUE!</v>
      </c>
      <c r="GE37" s="42" t="e">
        <f t="shared" si="44"/>
        <v>#VALUE!</v>
      </c>
      <c r="GF37" s="42" t="e">
        <f t="shared" si="44"/>
        <v>#VALUE!</v>
      </c>
      <c r="GG37" s="42" t="e">
        <f t="shared" si="44"/>
        <v>#VALUE!</v>
      </c>
      <c r="GH37" s="42" t="e">
        <f t="shared" si="44"/>
        <v>#VALUE!</v>
      </c>
      <c r="GI37" s="42" t="e">
        <f t="shared" si="44"/>
        <v>#VALUE!</v>
      </c>
      <c r="GJ37" s="42" t="e">
        <f t="shared" si="44"/>
        <v>#VALUE!</v>
      </c>
      <c r="GK37" s="42" t="e">
        <f t="shared" si="44"/>
        <v>#VALUE!</v>
      </c>
      <c r="GL37" s="42" t="e">
        <f t="shared" si="44"/>
        <v>#VALUE!</v>
      </c>
      <c r="GM37" s="42" t="e">
        <f t="shared" si="44"/>
        <v>#VALUE!</v>
      </c>
      <c r="GN37" s="42" t="e">
        <f t="shared" si="44"/>
        <v>#VALUE!</v>
      </c>
      <c r="GO37" s="42" t="e">
        <f t="shared" si="44"/>
        <v>#VALUE!</v>
      </c>
      <c r="GP37" s="42" t="e">
        <f t="shared" si="44"/>
        <v>#VALUE!</v>
      </c>
      <c r="GQ37" s="42" t="e">
        <f t="shared" si="44"/>
        <v>#VALUE!</v>
      </c>
      <c r="GR37" s="42" t="e">
        <f t="shared" si="44"/>
        <v>#VALUE!</v>
      </c>
      <c r="GS37" s="42" t="e">
        <f t="shared" ref="GS37:JD37" si="45">IF(GS35&lt;&gt;0,GS35,IF(GR40-GS44&lt;0,0,GR40-GS44))</f>
        <v>#VALUE!</v>
      </c>
      <c r="GT37" s="42" t="e">
        <f t="shared" si="45"/>
        <v>#VALUE!</v>
      </c>
      <c r="GU37" s="42" t="e">
        <f t="shared" si="45"/>
        <v>#VALUE!</v>
      </c>
      <c r="GV37" s="42" t="e">
        <f t="shared" si="45"/>
        <v>#VALUE!</v>
      </c>
      <c r="GW37" s="42" t="e">
        <f t="shared" si="45"/>
        <v>#VALUE!</v>
      </c>
      <c r="GX37" s="42" t="e">
        <f t="shared" si="45"/>
        <v>#VALUE!</v>
      </c>
      <c r="GY37" s="42" t="e">
        <f t="shared" si="45"/>
        <v>#VALUE!</v>
      </c>
      <c r="GZ37" s="42" t="e">
        <f t="shared" si="45"/>
        <v>#VALUE!</v>
      </c>
      <c r="HA37" s="42" t="e">
        <f t="shared" si="45"/>
        <v>#VALUE!</v>
      </c>
      <c r="HB37" s="42" t="e">
        <f t="shared" si="45"/>
        <v>#VALUE!</v>
      </c>
      <c r="HC37" s="42" t="e">
        <f t="shared" si="45"/>
        <v>#VALUE!</v>
      </c>
      <c r="HD37" s="42" t="e">
        <f t="shared" si="45"/>
        <v>#VALUE!</v>
      </c>
      <c r="HE37" s="42" t="e">
        <f t="shared" si="45"/>
        <v>#VALUE!</v>
      </c>
      <c r="HF37" s="42" t="e">
        <f t="shared" si="45"/>
        <v>#VALUE!</v>
      </c>
      <c r="HG37" s="42" t="e">
        <f t="shared" si="45"/>
        <v>#VALUE!</v>
      </c>
      <c r="HH37" s="42" t="e">
        <f t="shared" si="45"/>
        <v>#VALUE!</v>
      </c>
      <c r="HI37" s="42" t="e">
        <f t="shared" si="45"/>
        <v>#VALUE!</v>
      </c>
      <c r="HJ37" s="42" t="e">
        <f t="shared" si="45"/>
        <v>#VALUE!</v>
      </c>
      <c r="HK37" s="42" t="e">
        <f t="shared" si="45"/>
        <v>#VALUE!</v>
      </c>
      <c r="HL37" s="42" t="e">
        <f t="shared" si="45"/>
        <v>#VALUE!</v>
      </c>
      <c r="HM37" s="42" t="e">
        <f t="shared" si="45"/>
        <v>#VALUE!</v>
      </c>
      <c r="HN37" s="42" t="e">
        <f t="shared" si="45"/>
        <v>#VALUE!</v>
      </c>
      <c r="HO37" s="42" t="e">
        <f t="shared" si="45"/>
        <v>#VALUE!</v>
      </c>
      <c r="HP37" s="42" t="e">
        <f t="shared" si="45"/>
        <v>#VALUE!</v>
      </c>
      <c r="HQ37" s="42" t="e">
        <f t="shared" si="45"/>
        <v>#VALUE!</v>
      </c>
      <c r="HR37" s="42" t="e">
        <f t="shared" si="45"/>
        <v>#VALUE!</v>
      </c>
      <c r="HS37" s="42" t="e">
        <f t="shared" si="45"/>
        <v>#VALUE!</v>
      </c>
      <c r="HT37" s="42" t="e">
        <f t="shared" si="45"/>
        <v>#VALUE!</v>
      </c>
      <c r="HU37" s="42" t="e">
        <f t="shared" si="45"/>
        <v>#VALUE!</v>
      </c>
      <c r="HV37" s="42" t="e">
        <f t="shared" si="45"/>
        <v>#VALUE!</v>
      </c>
      <c r="HW37" s="42" t="e">
        <f t="shared" si="45"/>
        <v>#VALUE!</v>
      </c>
      <c r="HX37" s="42" t="e">
        <f t="shared" si="45"/>
        <v>#VALUE!</v>
      </c>
      <c r="HY37" s="42" t="e">
        <f t="shared" si="45"/>
        <v>#VALUE!</v>
      </c>
      <c r="HZ37" s="42" t="e">
        <f t="shared" si="45"/>
        <v>#VALUE!</v>
      </c>
      <c r="IA37" s="42" t="e">
        <f t="shared" si="45"/>
        <v>#VALUE!</v>
      </c>
      <c r="IB37" s="42" t="e">
        <f t="shared" si="45"/>
        <v>#VALUE!</v>
      </c>
      <c r="IC37" s="42" t="e">
        <f t="shared" si="45"/>
        <v>#VALUE!</v>
      </c>
      <c r="ID37" s="42" t="e">
        <f t="shared" si="45"/>
        <v>#VALUE!</v>
      </c>
      <c r="IE37" s="42" t="e">
        <f t="shared" si="45"/>
        <v>#VALUE!</v>
      </c>
      <c r="IF37" s="42" t="e">
        <f t="shared" si="45"/>
        <v>#VALUE!</v>
      </c>
      <c r="IG37" s="42" t="e">
        <f t="shared" si="45"/>
        <v>#VALUE!</v>
      </c>
      <c r="IH37" s="42" t="e">
        <f t="shared" si="45"/>
        <v>#VALUE!</v>
      </c>
      <c r="II37" s="42" t="e">
        <f t="shared" si="45"/>
        <v>#VALUE!</v>
      </c>
      <c r="IJ37" s="42" t="e">
        <f t="shared" si="45"/>
        <v>#VALUE!</v>
      </c>
      <c r="IK37" s="42" t="e">
        <f t="shared" si="45"/>
        <v>#VALUE!</v>
      </c>
      <c r="IL37" s="42" t="e">
        <f t="shared" si="45"/>
        <v>#VALUE!</v>
      </c>
      <c r="IM37" s="42" t="e">
        <f t="shared" si="45"/>
        <v>#VALUE!</v>
      </c>
      <c r="IN37" s="42" t="e">
        <f t="shared" si="45"/>
        <v>#VALUE!</v>
      </c>
      <c r="IO37" s="42" t="e">
        <f t="shared" si="45"/>
        <v>#VALUE!</v>
      </c>
      <c r="IP37" s="42" t="e">
        <f t="shared" si="45"/>
        <v>#VALUE!</v>
      </c>
      <c r="IQ37" s="42" t="e">
        <f t="shared" si="45"/>
        <v>#VALUE!</v>
      </c>
      <c r="IR37" s="42" t="e">
        <f t="shared" si="45"/>
        <v>#VALUE!</v>
      </c>
      <c r="IS37" s="42" t="e">
        <f t="shared" si="45"/>
        <v>#VALUE!</v>
      </c>
      <c r="IT37" s="42" t="e">
        <f t="shared" si="45"/>
        <v>#VALUE!</v>
      </c>
      <c r="IU37" s="42" t="e">
        <f t="shared" si="45"/>
        <v>#VALUE!</v>
      </c>
      <c r="IV37" s="42" t="e">
        <f t="shared" si="45"/>
        <v>#VALUE!</v>
      </c>
      <c r="IW37" s="42" t="e">
        <f t="shared" si="45"/>
        <v>#VALUE!</v>
      </c>
      <c r="IX37" s="42" t="e">
        <f t="shared" si="45"/>
        <v>#VALUE!</v>
      </c>
      <c r="IY37" s="42" t="e">
        <f t="shared" si="45"/>
        <v>#VALUE!</v>
      </c>
      <c r="IZ37" s="42" t="e">
        <f t="shared" si="45"/>
        <v>#VALUE!</v>
      </c>
      <c r="JA37" s="42" t="e">
        <f t="shared" si="45"/>
        <v>#VALUE!</v>
      </c>
      <c r="JB37" s="42" t="e">
        <f t="shared" si="45"/>
        <v>#VALUE!</v>
      </c>
      <c r="JC37" s="42" t="e">
        <f t="shared" si="45"/>
        <v>#VALUE!</v>
      </c>
      <c r="JD37" s="42" t="e">
        <f t="shared" si="45"/>
        <v>#VALUE!</v>
      </c>
      <c r="JE37" s="42" t="e">
        <f t="shared" ref="JE37:LP37" si="46">IF(JE35&lt;&gt;0,JE35,IF(JD40-JE44&lt;0,0,JD40-JE44))</f>
        <v>#VALUE!</v>
      </c>
      <c r="JF37" s="42" t="e">
        <f t="shared" si="46"/>
        <v>#VALUE!</v>
      </c>
      <c r="JG37" s="42" t="e">
        <f t="shared" si="46"/>
        <v>#VALUE!</v>
      </c>
      <c r="JH37" s="42" t="e">
        <f t="shared" si="46"/>
        <v>#VALUE!</v>
      </c>
      <c r="JI37" s="42" t="e">
        <f t="shared" si="46"/>
        <v>#VALUE!</v>
      </c>
      <c r="JJ37" s="42" t="e">
        <f t="shared" si="46"/>
        <v>#VALUE!</v>
      </c>
      <c r="JK37" s="42" t="e">
        <f t="shared" si="46"/>
        <v>#VALUE!</v>
      </c>
      <c r="JL37" s="42" t="e">
        <f t="shared" si="46"/>
        <v>#VALUE!</v>
      </c>
      <c r="JM37" s="42" t="e">
        <f t="shared" si="46"/>
        <v>#VALUE!</v>
      </c>
      <c r="JN37" s="42" t="e">
        <f t="shared" si="46"/>
        <v>#VALUE!</v>
      </c>
      <c r="JO37" s="42" t="e">
        <f t="shared" si="46"/>
        <v>#VALUE!</v>
      </c>
      <c r="JP37" s="42" t="e">
        <f t="shared" si="46"/>
        <v>#VALUE!</v>
      </c>
      <c r="JQ37" s="42" t="e">
        <f t="shared" si="46"/>
        <v>#VALUE!</v>
      </c>
      <c r="JR37" s="42" t="e">
        <f t="shared" si="46"/>
        <v>#VALUE!</v>
      </c>
      <c r="JS37" s="42" t="e">
        <f t="shared" si="46"/>
        <v>#VALUE!</v>
      </c>
      <c r="JT37" s="42" t="e">
        <f t="shared" si="46"/>
        <v>#VALUE!</v>
      </c>
      <c r="JU37" s="42" t="e">
        <f t="shared" si="46"/>
        <v>#VALUE!</v>
      </c>
      <c r="JV37" s="42" t="e">
        <f t="shared" si="46"/>
        <v>#VALUE!</v>
      </c>
      <c r="JW37" s="42" t="e">
        <f t="shared" si="46"/>
        <v>#VALUE!</v>
      </c>
      <c r="JX37" s="42" t="e">
        <f t="shared" si="46"/>
        <v>#VALUE!</v>
      </c>
      <c r="JY37" s="42" t="e">
        <f t="shared" si="46"/>
        <v>#VALUE!</v>
      </c>
      <c r="JZ37" s="42" t="e">
        <f t="shared" si="46"/>
        <v>#VALUE!</v>
      </c>
      <c r="KA37" s="42" t="e">
        <f t="shared" si="46"/>
        <v>#VALUE!</v>
      </c>
      <c r="KB37" s="42" t="e">
        <f t="shared" si="46"/>
        <v>#VALUE!</v>
      </c>
      <c r="KC37" s="42" t="e">
        <f t="shared" si="46"/>
        <v>#VALUE!</v>
      </c>
      <c r="KD37" s="42" t="e">
        <f t="shared" si="46"/>
        <v>#VALUE!</v>
      </c>
      <c r="KE37" s="42" t="e">
        <f t="shared" si="46"/>
        <v>#VALUE!</v>
      </c>
      <c r="KF37" s="42" t="e">
        <f t="shared" si="46"/>
        <v>#VALUE!</v>
      </c>
      <c r="KG37" s="42" t="e">
        <f t="shared" si="46"/>
        <v>#VALUE!</v>
      </c>
      <c r="KH37" s="42" t="e">
        <f t="shared" si="46"/>
        <v>#VALUE!</v>
      </c>
      <c r="KI37" s="42" t="e">
        <f t="shared" si="46"/>
        <v>#VALUE!</v>
      </c>
      <c r="KJ37" s="42" t="e">
        <f t="shared" si="46"/>
        <v>#VALUE!</v>
      </c>
      <c r="KK37" s="42" t="e">
        <f t="shared" si="46"/>
        <v>#VALUE!</v>
      </c>
      <c r="KL37" s="42" t="e">
        <f t="shared" si="46"/>
        <v>#VALUE!</v>
      </c>
      <c r="KM37" s="42" t="e">
        <f t="shared" si="46"/>
        <v>#VALUE!</v>
      </c>
      <c r="KN37" s="42" t="e">
        <f t="shared" si="46"/>
        <v>#VALUE!</v>
      </c>
      <c r="KO37" s="42" t="e">
        <f t="shared" si="46"/>
        <v>#VALUE!</v>
      </c>
      <c r="KP37" s="42" t="e">
        <f t="shared" si="46"/>
        <v>#VALUE!</v>
      </c>
      <c r="KQ37" s="42" t="e">
        <f t="shared" si="46"/>
        <v>#VALUE!</v>
      </c>
      <c r="KR37" s="42" t="e">
        <f t="shared" si="46"/>
        <v>#VALUE!</v>
      </c>
      <c r="KS37" s="42" t="e">
        <f t="shared" si="46"/>
        <v>#VALUE!</v>
      </c>
      <c r="KT37" s="42" t="e">
        <f t="shared" si="46"/>
        <v>#VALUE!</v>
      </c>
      <c r="KU37" s="42" t="e">
        <f t="shared" si="46"/>
        <v>#VALUE!</v>
      </c>
      <c r="KV37" s="42" t="e">
        <f t="shared" si="46"/>
        <v>#VALUE!</v>
      </c>
      <c r="KW37" s="42" t="e">
        <f t="shared" si="46"/>
        <v>#VALUE!</v>
      </c>
      <c r="KX37" s="42" t="e">
        <f t="shared" si="46"/>
        <v>#VALUE!</v>
      </c>
      <c r="KY37" s="42" t="e">
        <f t="shared" si="46"/>
        <v>#VALUE!</v>
      </c>
      <c r="KZ37" s="42" t="e">
        <f t="shared" si="46"/>
        <v>#VALUE!</v>
      </c>
      <c r="LA37" s="42" t="e">
        <f t="shared" si="46"/>
        <v>#VALUE!</v>
      </c>
      <c r="LB37" s="42" t="e">
        <f t="shared" si="46"/>
        <v>#VALUE!</v>
      </c>
      <c r="LC37" s="42" t="e">
        <f t="shared" si="46"/>
        <v>#VALUE!</v>
      </c>
      <c r="LD37" s="42" t="e">
        <f t="shared" si="46"/>
        <v>#VALUE!</v>
      </c>
      <c r="LE37" s="42" t="e">
        <f t="shared" si="46"/>
        <v>#VALUE!</v>
      </c>
      <c r="LF37" s="42" t="e">
        <f t="shared" si="46"/>
        <v>#VALUE!</v>
      </c>
      <c r="LG37" s="42" t="e">
        <f t="shared" si="46"/>
        <v>#VALUE!</v>
      </c>
      <c r="LH37" s="42" t="e">
        <f t="shared" si="46"/>
        <v>#VALUE!</v>
      </c>
      <c r="LI37" s="42" t="e">
        <f t="shared" si="46"/>
        <v>#VALUE!</v>
      </c>
      <c r="LJ37" s="42" t="e">
        <f t="shared" si="46"/>
        <v>#VALUE!</v>
      </c>
      <c r="LK37" s="42" t="e">
        <f t="shared" si="46"/>
        <v>#VALUE!</v>
      </c>
      <c r="LL37" s="42" t="e">
        <f t="shared" si="46"/>
        <v>#VALUE!</v>
      </c>
      <c r="LM37" s="42" t="e">
        <f t="shared" si="46"/>
        <v>#VALUE!</v>
      </c>
      <c r="LN37" s="42" t="e">
        <f t="shared" si="46"/>
        <v>#VALUE!</v>
      </c>
      <c r="LO37" s="42" t="e">
        <f t="shared" si="46"/>
        <v>#VALUE!</v>
      </c>
      <c r="LP37" s="42" t="e">
        <f t="shared" si="46"/>
        <v>#VALUE!</v>
      </c>
      <c r="LQ37" s="42" t="e">
        <f t="shared" ref="LQ37:NI37" si="47">IF(LQ35&lt;&gt;0,LQ35,IF(LP40-LQ44&lt;0,0,LP40-LQ44))</f>
        <v>#VALUE!</v>
      </c>
      <c r="LR37" s="42" t="e">
        <f t="shared" si="47"/>
        <v>#VALUE!</v>
      </c>
      <c r="LS37" s="42" t="e">
        <f t="shared" si="47"/>
        <v>#VALUE!</v>
      </c>
      <c r="LT37" s="42" t="e">
        <f t="shared" si="47"/>
        <v>#VALUE!</v>
      </c>
      <c r="LU37" s="42" t="e">
        <f t="shared" si="47"/>
        <v>#VALUE!</v>
      </c>
      <c r="LV37" s="42" t="e">
        <f t="shared" si="47"/>
        <v>#VALUE!</v>
      </c>
      <c r="LW37" s="42" t="e">
        <f t="shared" si="47"/>
        <v>#VALUE!</v>
      </c>
      <c r="LX37" s="42" t="e">
        <f t="shared" si="47"/>
        <v>#VALUE!</v>
      </c>
      <c r="LY37" s="42" t="e">
        <f t="shared" si="47"/>
        <v>#VALUE!</v>
      </c>
      <c r="LZ37" s="42" t="e">
        <f t="shared" si="47"/>
        <v>#VALUE!</v>
      </c>
      <c r="MA37" s="42" t="e">
        <f t="shared" si="47"/>
        <v>#VALUE!</v>
      </c>
      <c r="MB37" s="42" t="e">
        <f t="shared" si="47"/>
        <v>#VALUE!</v>
      </c>
      <c r="MC37" s="42" t="e">
        <f t="shared" si="47"/>
        <v>#VALUE!</v>
      </c>
      <c r="MD37" s="42" t="e">
        <f t="shared" si="47"/>
        <v>#VALUE!</v>
      </c>
      <c r="ME37" s="42" t="e">
        <f t="shared" si="47"/>
        <v>#VALUE!</v>
      </c>
      <c r="MF37" s="42" t="e">
        <f t="shared" si="47"/>
        <v>#VALUE!</v>
      </c>
      <c r="MG37" s="42" t="e">
        <f t="shared" si="47"/>
        <v>#VALUE!</v>
      </c>
      <c r="MH37" s="42" t="e">
        <f t="shared" si="47"/>
        <v>#VALUE!</v>
      </c>
      <c r="MI37" s="42" t="e">
        <f t="shared" si="47"/>
        <v>#VALUE!</v>
      </c>
      <c r="MJ37" s="42" t="e">
        <f t="shared" si="47"/>
        <v>#VALUE!</v>
      </c>
      <c r="MK37" s="42" t="e">
        <f t="shared" si="47"/>
        <v>#VALUE!</v>
      </c>
      <c r="ML37" s="42" t="e">
        <f t="shared" si="47"/>
        <v>#VALUE!</v>
      </c>
      <c r="MM37" s="42" t="e">
        <f t="shared" si="47"/>
        <v>#VALUE!</v>
      </c>
      <c r="MN37" s="42" t="e">
        <f t="shared" si="47"/>
        <v>#VALUE!</v>
      </c>
      <c r="MO37" s="42" t="e">
        <f t="shared" si="47"/>
        <v>#VALUE!</v>
      </c>
      <c r="MP37" s="42" t="e">
        <f t="shared" si="47"/>
        <v>#VALUE!</v>
      </c>
      <c r="MQ37" s="42" t="e">
        <f t="shared" si="47"/>
        <v>#VALUE!</v>
      </c>
      <c r="MR37" s="42" t="e">
        <f t="shared" si="47"/>
        <v>#VALUE!</v>
      </c>
      <c r="MS37" s="42" t="e">
        <f t="shared" si="47"/>
        <v>#VALUE!</v>
      </c>
      <c r="MT37" s="42" t="e">
        <f t="shared" si="47"/>
        <v>#VALUE!</v>
      </c>
      <c r="MU37" s="42" t="e">
        <f t="shared" si="47"/>
        <v>#VALUE!</v>
      </c>
      <c r="MV37" s="42" t="e">
        <f t="shared" si="47"/>
        <v>#VALUE!</v>
      </c>
      <c r="MW37" s="42" t="e">
        <f t="shared" si="47"/>
        <v>#VALUE!</v>
      </c>
      <c r="MX37" s="42" t="e">
        <f t="shared" si="47"/>
        <v>#VALUE!</v>
      </c>
      <c r="MY37" s="42" t="e">
        <f t="shared" si="47"/>
        <v>#VALUE!</v>
      </c>
      <c r="MZ37" s="42" t="e">
        <f t="shared" si="47"/>
        <v>#VALUE!</v>
      </c>
      <c r="NA37" s="42" t="e">
        <f t="shared" si="47"/>
        <v>#VALUE!</v>
      </c>
      <c r="NB37" s="42" t="e">
        <f t="shared" si="47"/>
        <v>#VALUE!</v>
      </c>
      <c r="NC37" s="42" t="e">
        <f t="shared" si="47"/>
        <v>#VALUE!</v>
      </c>
      <c r="ND37" s="42" t="e">
        <f t="shared" si="47"/>
        <v>#VALUE!</v>
      </c>
      <c r="NE37" s="42" t="e">
        <f t="shared" si="47"/>
        <v>#VALUE!</v>
      </c>
      <c r="NF37" s="42" t="e">
        <f t="shared" si="47"/>
        <v>#VALUE!</v>
      </c>
      <c r="NG37" s="42" t="e">
        <f t="shared" si="47"/>
        <v>#VALUE!</v>
      </c>
      <c r="NH37" s="42" t="e">
        <f t="shared" si="47"/>
        <v>#VALUE!</v>
      </c>
      <c r="NI37" s="42" t="e">
        <f t="shared" si="47"/>
        <v>#VALUE!</v>
      </c>
    </row>
    <row r="38" spans="1:373" s="34" customFormat="1" ht="14.4" outlineLevel="1" x14ac:dyDescent="0.2">
      <c r="A38" s="1048"/>
      <c r="B38" s="18"/>
      <c r="C38" s="14"/>
      <c r="D38" s="46"/>
      <c r="E38" s="57" t="s">
        <v>218</v>
      </c>
      <c r="F38" s="58"/>
      <c r="G38" s="85"/>
      <c r="H38" s="62"/>
      <c r="I38" s="62"/>
      <c r="J38" s="62">
        <v>0</v>
      </c>
      <c r="K38" s="62">
        <v>0</v>
      </c>
      <c r="L38" s="62">
        <v>0</v>
      </c>
      <c r="M38" s="62">
        <v>0</v>
      </c>
      <c r="N38" s="62">
        <v>0</v>
      </c>
      <c r="O38" s="62"/>
      <c r="P38" s="62"/>
      <c r="Q38" s="62">
        <v>0</v>
      </c>
      <c r="R38" s="62">
        <v>0</v>
      </c>
      <c r="S38" s="62">
        <v>0</v>
      </c>
      <c r="T38" s="62">
        <v>0</v>
      </c>
      <c r="U38" s="62">
        <v>0</v>
      </c>
      <c r="V38" s="62"/>
      <c r="W38" s="62"/>
      <c r="X38" s="62">
        <v>0</v>
      </c>
      <c r="Y38" s="62">
        <v>0</v>
      </c>
      <c r="Z38" s="62">
        <v>0</v>
      </c>
      <c r="AA38" s="62">
        <v>0</v>
      </c>
      <c r="AB38" s="62">
        <v>0</v>
      </c>
      <c r="AC38" s="62"/>
      <c r="AD38" s="62"/>
      <c r="AE38" s="62">
        <v>0</v>
      </c>
      <c r="AF38" s="62">
        <v>0</v>
      </c>
      <c r="AG38" s="62">
        <v>0</v>
      </c>
      <c r="AH38" s="62">
        <v>0</v>
      </c>
      <c r="AI38" s="62"/>
      <c r="AJ38" s="62"/>
      <c r="AK38" s="62"/>
      <c r="AL38" s="62">
        <v>0</v>
      </c>
      <c r="AM38" s="62">
        <v>0</v>
      </c>
      <c r="AN38" s="62">
        <v>0</v>
      </c>
      <c r="AO38" s="62">
        <v>0</v>
      </c>
      <c r="AP38" s="62">
        <v>0</v>
      </c>
      <c r="AQ38" s="62"/>
      <c r="AR38" s="62"/>
      <c r="AS38" s="62"/>
      <c r="AT38" s="62">
        <v>0</v>
      </c>
      <c r="AU38" s="62">
        <v>0</v>
      </c>
      <c r="AV38" s="62">
        <v>0</v>
      </c>
      <c r="AW38" s="62">
        <v>0</v>
      </c>
      <c r="AX38" s="62"/>
      <c r="AY38" s="62"/>
      <c r="AZ38" s="62">
        <v>0</v>
      </c>
      <c r="BA38" s="62">
        <v>0</v>
      </c>
      <c r="BB38" s="62">
        <v>0</v>
      </c>
      <c r="BC38" s="62">
        <v>0</v>
      </c>
      <c r="BD38" s="62">
        <v>0</v>
      </c>
      <c r="BE38" s="62"/>
      <c r="BF38" s="62"/>
      <c r="BG38" s="62">
        <v>0</v>
      </c>
      <c r="BH38" s="62">
        <v>0</v>
      </c>
      <c r="BI38" s="62">
        <v>0</v>
      </c>
      <c r="BJ38" s="62">
        <v>0</v>
      </c>
      <c r="BK38" s="62">
        <v>0</v>
      </c>
      <c r="BL38" s="62"/>
      <c r="BM38" s="62"/>
      <c r="BN38" s="62">
        <v>0</v>
      </c>
      <c r="BO38" s="62">
        <v>0</v>
      </c>
      <c r="BP38" s="62">
        <v>0</v>
      </c>
      <c r="BQ38" s="62">
        <v>0</v>
      </c>
      <c r="BR38" s="62">
        <v>0</v>
      </c>
      <c r="BS38" s="62">
        <v>0</v>
      </c>
      <c r="BT38" s="62"/>
      <c r="BU38" s="62"/>
      <c r="BV38" s="62">
        <v>0</v>
      </c>
      <c r="BW38" s="62">
        <v>0</v>
      </c>
      <c r="BX38" s="62">
        <v>0</v>
      </c>
      <c r="BY38" s="62">
        <v>0</v>
      </c>
      <c r="BZ38" s="62">
        <v>0</v>
      </c>
      <c r="CA38" s="62"/>
      <c r="CB38" s="62"/>
      <c r="CC38" s="62">
        <v>0</v>
      </c>
      <c r="CD38" s="62">
        <v>0</v>
      </c>
      <c r="CE38" s="62">
        <v>0</v>
      </c>
      <c r="CF38" s="62">
        <v>0</v>
      </c>
      <c r="CG38" s="62">
        <v>0</v>
      </c>
      <c r="CH38" s="62"/>
      <c r="CI38" s="62"/>
      <c r="CJ38" s="62">
        <v>0</v>
      </c>
      <c r="CK38" s="62">
        <v>0</v>
      </c>
      <c r="CL38" s="62">
        <v>0</v>
      </c>
      <c r="CM38" s="62">
        <v>0</v>
      </c>
      <c r="CN38" s="62"/>
      <c r="CO38" s="62"/>
      <c r="CP38" s="62"/>
      <c r="CQ38" s="62"/>
      <c r="CR38" s="62"/>
      <c r="CS38" s="62"/>
      <c r="CT38" s="62">
        <v>0</v>
      </c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  <c r="EA38" s="62"/>
      <c r="EB38" s="62"/>
      <c r="EC38" s="62"/>
      <c r="ED38" s="62"/>
      <c r="EE38" s="62"/>
      <c r="EF38" s="62"/>
      <c r="EG38" s="62"/>
      <c r="EH38" s="62"/>
      <c r="EI38" s="62"/>
      <c r="EJ38" s="62"/>
      <c r="EK38" s="62"/>
      <c r="EL38" s="62"/>
      <c r="EM38" s="62"/>
      <c r="EN38" s="62"/>
      <c r="EO38" s="62"/>
      <c r="EP38" s="62"/>
      <c r="EQ38" s="62"/>
      <c r="ER38" s="62"/>
      <c r="ES38" s="62"/>
      <c r="ET38" s="62"/>
      <c r="EU38" s="62"/>
      <c r="EV38" s="62"/>
      <c r="EW38" s="62"/>
      <c r="EX38" s="62"/>
      <c r="EY38" s="62"/>
      <c r="EZ38" s="62"/>
      <c r="FA38" s="62"/>
      <c r="FB38" s="62"/>
      <c r="FC38" s="62"/>
      <c r="FD38" s="62"/>
      <c r="FE38" s="62"/>
      <c r="FF38" s="62">
        <v>0</v>
      </c>
      <c r="FG38" s="62">
        <v>0</v>
      </c>
      <c r="FH38" s="62">
        <v>0</v>
      </c>
      <c r="FI38" s="62">
        <v>0</v>
      </c>
      <c r="FJ38" s="62"/>
      <c r="FK38" s="62"/>
      <c r="FL38" s="62">
        <v>0</v>
      </c>
      <c r="FM38" s="62"/>
      <c r="FN38" s="62"/>
      <c r="FO38" s="62">
        <v>0</v>
      </c>
      <c r="FP38" s="62"/>
      <c r="FQ38" s="62">
        <v>0</v>
      </c>
      <c r="FR38" s="62"/>
      <c r="FS38" s="62"/>
      <c r="FT38" s="62"/>
      <c r="FU38" s="62"/>
      <c r="FV38" s="62"/>
      <c r="FW38" s="62"/>
      <c r="FX38" s="62"/>
      <c r="FY38" s="62"/>
      <c r="FZ38" s="62"/>
      <c r="GA38" s="62"/>
      <c r="GB38" s="62"/>
      <c r="GC38" s="62"/>
      <c r="GD38" s="62"/>
      <c r="GE38" s="62"/>
      <c r="GF38" s="62"/>
      <c r="GG38" s="62"/>
      <c r="GH38" s="62"/>
      <c r="GI38" s="62"/>
      <c r="GJ38" s="62"/>
      <c r="GK38" s="62"/>
      <c r="GL38" s="62"/>
      <c r="GM38" s="62"/>
      <c r="GN38" s="62"/>
      <c r="GO38" s="62"/>
      <c r="GP38" s="62"/>
      <c r="GQ38" s="62"/>
      <c r="GR38" s="62"/>
      <c r="GS38" s="62"/>
      <c r="GT38" s="62"/>
      <c r="GU38" s="62"/>
      <c r="GV38" s="62"/>
      <c r="GW38" s="62"/>
      <c r="GX38" s="62"/>
      <c r="GY38" s="62"/>
      <c r="GZ38" s="62"/>
      <c r="HA38" s="62"/>
      <c r="HB38" s="62"/>
      <c r="HC38" s="62"/>
      <c r="HD38" s="62"/>
      <c r="HE38" s="62"/>
      <c r="HF38" s="62"/>
      <c r="HG38" s="62"/>
      <c r="HH38" s="62"/>
      <c r="HI38" s="62"/>
      <c r="HJ38" s="62"/>
      <c r="HK38" s="62"/>
      <c r="HL38" s="62"/>
      <c r="HM38" s="62"/>
      <c r="HN38" s="62"/>
      <c r="HO38" s="62"/>
      <c r="HP38" s="62"/>
      <c r="HQ38" s="62"/>
      <c r="HR38" s="62"/>
      <c r="HS38" s="62"/>
      <c r="HT38" s="62"/>
      <c r="HU38" s="62"/>
      <c r="HV38" s="62"/>
      <c r="HW38" s="62"/>
      <c r="HX38" s="62"/>
      <c r="HY38" s="62"/>
      <c r="HZ38" s="62"/>
      <c r="IA38" s="62"/>
      <c r="IB38" s="62"/>
      <c r="IC38" s="62"/>
      <c r="ID38" s="62"/>
      <c r="IE38" s="62"/>
      <c r="IF38" s="62"/>
      <c r="IG38" s="62"/>
      <c r="IH38" s="62"/>
      <c r="II38" s="62"/>
      <c r="IJ38" s="62"/>
      <c r="IK38" s="62"/>
      <c r="IL38" s="62"/>
      <c r="IM38" s="62"/>
      <c r="IN38" s="62"/>
      <c r="IO38" s="62"/>
      <c r="IP38" s="62"/>
      <c r="IQ38" s="62"/>
      <c r="IR38" s="62"/>
      <c r="IS38" s="62"/>
      <c r="IT38" s="62"/>
      <c r="IU38" s="62"/>
      <c r="IV38" s="62"/>
      <c r="IW38" s="62"/>
      <c r="IX38" s="62"/>
      <c r="IY38" s="62"/>
      <c r="IZ38" s="62"/>
      <c r="JA38" s="62"/>
      <c r="JB38" s="62"/>
      <c r="JC38" s="62"/>
      <c r="JD38" s="62"/>
      <c r="JE38" s="62"/>
      <c r="JF38" s="62"/>
      <c r="JG38" s="62"/>
      <c r="JH38" s="62"/>
      <c r="JI38" s="62"/>
      <c r="JJ38" s="62"/>
      <c r="JK38" s="62"/>
      <c r="JL38" s="62"/>
      <c r="JM38" s="62"/>
      <c r="JN38" s="62"/>
      <c r="JO38" s="62"/>
      <c r="JP38" s="62"/>
      <c r="JQ38" s="62"/>
      <c r="JR38" s="62"/>
      <c r="JS38" s="62"/>
      <c r="JT38" s="62"/>
      <c r="JU38" s="62"/>
      <c r="JV38" s="62"/>
      <c r="JW38" s="62"/>
      <c r="JX38" s="62"/>
      <c r="JY38" s="62"/>
      <c r="JZ38" s="62"/>
      <c r="KA38" s="62"/>
      <c r="KB38" s="62"/>
      <c r="KC38" s="62"/>
      <c r="KD38" s="62"/>
      <c r="KE38" s="62"/>
      <c r="KF38" s="62"/>
      <c r="KG38" s="62"/>
      <c r="KH38" s="62"/>
      <c r="KI38" s="62"/>
      <c r="KJ38" s="62"/>
      <c r="KK38" s="62"/>
      <c r="KL38" s="62"/>
      <c r="KM38" s="62"/>
      <c r="KN38" s="62"/>
      <c r="KO38" s="62"/>
      <c r="KP38" s="62"/>
      <c r="KQ38" s="62"/>
      <c r="KR38" s="62"/>
      <c r="KS38" s="62"/>
      <c r="KT38" s="62"/>
      <c r="KU38" s="62"/>
      <c r="KV38" s="62"/>
      <c r="KW38" s="62"/>
      <c r="KX38" s="62"/>
      <c r="KY38" s="62"/>
      <c r="KZ38" s="62"/>
      <c r="LA38" s="62"/>
      <c r="LB38" s="62"/>
      <c r="LC38" s="62"/>
      <c r="LD38" s="62"/>
      <c r="LE38" s="62"/>
      <c r="LF38" s="62"/>
      <c r="LG38" s="62"/>
      <c r="LH38" s="62"/>
      <c r="LI38" s="62"/>
      <c r="LJ38" s="62"/>
      <c r="LK38" s="62"/>
      <c r="LL38" s="62"/>
      <c r="LM38" s="62"/>
      <c r="LN38" s="62"/>
      <c r="LO38" s="62"/>
      <c r="LP38" s="62"/>
      <c r="LQ38" s="62"/>
      <c r="LR38" s="62"/>
      <c r="LS38" s="62"/>
      <c r="LT38" s="62"/>
      <c r="LU38" s="62"/>
      <c r="LV38" s="62"/>
      <c r="LW38" s="62"/>
      <c r="LX38" s="62"/>
      <c r="LY38" s="62"/>
      <c r="LZ38" s="62"/>
      <c r="MA38" s="62"/>
      <c r="MB38" s="62"/>
      <c r="MC38" s="62"/>
      <c r="MD38" s="62"/>
      <c r="ME38" s="62"/>
      <c r="MF38" s="62"/>
      <c r="MG38" s="62"/>
      <c r="MH38" s="62"/>
      <c r="MI38" s="62"/>
      <c r="MJ38" s="62"/>
      <c r="MK38" s="62"/>
      <c r="ML38" s="62"/>
      <c r="MM38" s="62"/>
      <c r="MN38" s="62"/>
      <c r="MO38" s="62"/>
      <c r="MP38" s="62"/>
      <c r="MQ38" s="62"/>
      <c r="MR38" s="62"/>
      <c r="MS38" s="62"/>
      <c r="MT38" s="62"/>
      <c r="MU38" s="62"/>
      <c r="MV38" s="62"/>
      <c r="MW38" s="62"/>
      <c r="MX38" s="62"/>
      <c r="MY38" s="62"/>
      <c r="MZ38" s="62"/>
      <c r="NA38" s="62"/>
      <c r="NB38" s="62"/>
      <c r="NC38" s="62"/>
      <c r="ND38" s="62"/>
      <c r="NE38" s="62"/>
      <c r="NF38" s="62"/>
      <c r="NG38" s="62"/>
      <c r="NH38" s="62"/>
      <c r="NI38" s="62"/>
    </row>
    <row r="39" spans="1:373" s="34" customFormat="1" ht="14.4" outlineLevel="1" x14ac:dyDescent="0.2">
      <c r="A39" s="1048"/>
      <c r="B39" s="17" t="s">
        <v>37</v>
      </c>
      <c r="C39" s="14"/>
      <c r="D39" s="46"/>
      <c r="E39" s="57" t="s">
        <v>221</v>
      </c>
      <c r="F39" s="58"/>
      <c r="G39" s="86"/>
      <c r="H39" s="63"/>
      <c r="I39" s="63"/>
      <c r="J39" s="63">
        <v>0</v>
      </c>
      <c r="K39" s="63">
        <v>0</v>
      </c>
      <c r="L39" s="63">
        <v>0</v>
      </c>
      <c r="M39" s="63">
        <v>0</v>
      </c>
      <c r="N39" s="63">
        <v>0</v>
      </c>
      <c r="O39" s="63"/>
      <c r="P39" s="63"/>
      <c r="Q39" s="63">
        <v>0</v>
      </c>
      <c r="R39" s="63">
        <v>0</v>
      </c>
      <c r="S39" s="63">
        <v>0</v>
      </c>
      <c r="T39" s="63">
        <v>0</v>
      </c>
      <c r="U39" s="63">
        <v>0</v>
      </c>
      <c r="V39" s="63"/>
      <c r="W39" s="63"/>
      <c r="X39" s="63">
        <v>0</v>
      </c>
      <c r="Y39" s="63">
        <v>0</v>
      </c>
      <c r="Z39" s="63">
        <v>0</v>
      </c>
      <c r="AA39" s="63">
        <v>0</v>
      </c>
      <c r="AB39" s="63">
        <v>0</v>
      </c>
      <c r="AC39" s="63"/>
      <c r="AD39" s="63"/>
      <c r="AE39" s="63">
        <v>0</v>
      </c>
      <c r="AF39" s="63">
        <v>0</v>
      </c>
      <c r="AG39" s="63">
        <v>0</v>
      </c>
      <c r="AH39" s="63">
        <v>0</v>
      </c>
      <c r="AI39" s="63"/>
      <c r="AJ39" s="63"/>
      <c r="AK39" s="63"/>
      <c r="AL39" s="63">
        <v>0</v>
      </c>
      <c r="AM39" s="63">
        <v>0</v>
      </c>
      <c r="AN39" s="63">
        <v>0</v>
      </c>
      <c r="AO39" s="63">
        <v>0</v>
      </c>
      <c r="AP39" s="63">
        <v>0</v>
      </c>
      <c r="AQ39" s="63"/>
      <c r="AR39" s="63"/>
      <c r="AS39" s="63"/>
      <c r="AT39" s="63">
        <v>0</v>
      </c>
      <c r="AU39" s="63">
        <v>0</v>
      </c>
      <c r="AV39" s="63">
        <v>0</v>
      </c>
      <c r="AW39" s="63">
        <v>0</v>
      </c>
      <c r="AX39" s="63"/>
      <c r="AY39" s="63"/>
      <c r="AZ39" s="63">
        <v>0</v>
      </c>
      <c r="BA39" s="63">
        <v>0</v>
      </c>
      <c r="BB39" s="63">
        <v>0</v>
      </c>
      <c r="BC39" s="63">
        <v>0</v>
      </c>
      <c r="BD39" s="63">
        <v>0</v>
      </c>
      <c r="BE39" s="63"/>
      <c r="BF39" s="63"/>
      <c r="BG39" s="63">
        <v>0</v>
      </c>
      <c r="BH39" s="63">
        <v>0</v>
      </c>
      <c r="BI39" s="63">
        <v>0</v>
      </c>
      <c r="BJ39" s="63">
        <v>0</v>
      </c>
      <c r="BK39" s="63">
        <v>0</v>
      </c>
      <c r="BL39" s="63"/>
      <c r="BM39" s="63"/>
      <c r="BN39" s="63">
        <v>0</v>
      </c>
      <c r="BO39" s="63">
        <v>0</v>
      </c>
      <c r="BP39" s="63">
        <v>0</v>
      </c>
      <c r="BQ39" s="63">
        <v>0</v>
      </c>
      <c r="BR39" s="63">
        <v>0</v>
      </c>
      <c r="BS39" s="63">
        <v>0</v>
      </c>
      <c r="BT39" s="63"/>
      <c r="BU39" s="63"/>
      <c r="BV39" s="63">
        <v>0</v>
      </c>
      <c r="BW39" s="63">
        <v>0</v>
      </c>
      <c r="BX39" s="63">
        <v>0</v>
      </c>
      <c r="BY39" s="63">
        <v>0</v>
      </c>
      <c r="BZ39" s="63">
        <v>0</v>
      </c>
      <c r="CA39" s="63"/>
      <c r="CB39" s="63"/>
      <c r="CC39" s="63">
        <v>0</v>
      </c>
      <c r="CD39" s="63">
        <v>0</v>
      </c>
      <c r="CE39" s="63">
        <v>0</v>
      </c>
      <c r="CF39" s="63">
        <v>0</v>
      </c>
      <c r="CG39" s="63">
        <v>0</v>
      </c>
      <c r="CH39" s="63"/>
      <c r="CI39" s="63"/>
      <c r="CJ39" s="63">
        <v>0</v>
      </c>
      <c r="CK39" s="63">
        <v>0</v>
      </c>
      <c r="CL39" s="63">
        <v>0</v>
      </c>
      <c r="CM39" s="63">
        <v>0</v>
      </c>
      <c r="CN39" s="63"/>
      <c r="CO39" s="63"/>
      <c r="CP39" s="63"/>
      <c r="CQ39" s="63"/>
      <c r="CR39" s="63"/>
      <c r="CS39" s="63"/>
      <c r="CT39" s="63">
        <v>0</v>
      </c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  <c r="DY39" s="63"/>
      <c r="DZ39" s="63"/>
      <c r="EA39" s="63"/>
      <c r="EB39" s="63"/>
      <c r="EC39" s="63"/>
      <c r="ED39" s="63"/>
      <c r="EE39" s="63"/>
      <c r="EF39" s="63"/>
      <c r="EG39" s="63"/>
      <c r="EH39" s="63"/>
      <c r="EI39" s="63"/>
      <c r="EJ39" s="63"/>
      <c r="EK39" s="63"/>
      <c r="EL39" s="63"/>
      <c r="EM39" s="63"/>
      <c r="EN39" s="63"/>
      <c r="EO39" s="63"/>
      <c r="EP39" s="63"/>
      <c r="EQ39" s="63"/>
      <c r="ER39" s="63"/>
      <c r="ES39" s="63"/>
      <c r="ET39" s="63"/>
      <c r="EU39" s="63"/>
      <c r="EV39" s="63"/>
      <c r="EW39" s="63"/>
      <c r="EX39" s="63"/>
      <c r="EY39" s="63"/>
      <c r="EZ39" s="63"/>
      <c r="FA39" s="63"/>
      <c r="FB39" s="63"/>
      <c r="FC39" s="63"/>
      <c r="FD39" s="63"/>
      <c r="FE39" s="63"/>
      <c r="FF39" s="63">
        <v>0</v>
      </c>
      <c r="FG39" s="63">
        <v>0</v>
      </c>
      <c r="FH39" s="63">
        <v>0</v>
      </c>
      <c r="FI39" s="63">
        <v>0</v>
      </c>
      <c r="FJ39" s="63"/>
      <c r="FK39" s="63"/>
      <c r="FL39" s="63">
        <v>0</v>
      </c>
      <c r="FM39" s="63"/>
      <c r="FN39" s="63"/>
      <c r="FO39" s="63">
        <v>0</v>
      </c>
      <c r="FP39" s="63"/>
      <c r="FQ39" s="63">
        <v>0</v>
      </c>
      <c r="FR39" s="63"/>
      <c r="FS39" s="63"/>
      <c r="FT39" s="63"/>
      <c r="FU39" s="63"/>
      <c r="FV39" s="63"/>
      <c r="FW39" s="63"/>
      <c r="FX39" s="63"/>
      <c r="FY39" s="63"/>
      <c r="FZ39" s="63"/>
      <c r="GA39" s="63"/>
      <c r="GB39" s="63"/>
      <c r="GC39" s="63"/>
      <c r="GD39" s="63"/>
      <c r="GE39" s="63"/>
      <c r="GF39" s="63"/>
      <c r="GG39" s="63"/>
      <c r="GH39" s="63"/>
      <c r="GI39" s="63"/>
      <c r="GJ39" s="63"/>
      <c r="GK39" s="63"/>
      <c r="GL39" s="63"/>
      <c r="GM39" s="63"/>
      <c r="GN39" s="63"/>
      <c r="GO39" s="63"/>
      <c r="GP39" s="63"/>
      <c r="GQ39" s="63"/>
      <c r="GR39" s="63"/>
      <c r="GS39" s="63"/>
      <c r="GT39" s="63"/>
      <c r="GU39" s="63"/>
      <c r="GV39" s="63"/>
      <c r="GW39" s="63"/>
      <c r="GX39" s="63"/>
      <c r="GY39" s="63"/>
      <c r="GZ39" s="63"/>
      <c r="HA39" s="63"/>
      <c r="HB39" s="63"/>
      <c r="HC39" s="63"/>
      <c r="HD39" s="63"/>
      <c r="HE39" s="63"/>
      <c r="HF39" s="63"/>
      <c r="HG39" s="63"/>
      <c r="HH39" s="63"/>
      <c r="HI39" s="63"/>
      <c r="HJ39" s="63"/>
      <c r="HK39" s="63"/>
      <c r="HL39" s="63"/>
      <c r="HM39" s="63"/>
      <c r="HN39" s="63"/>
      <c r="HO39" s="63"/>
      <c r="HP39" s="63"/>
      <c r="HQ39" s="63"/>
      <c r="HR39" s="63"/>
      <c r="HS39" s="63"/>
      <c r="HT39" s="63"/>
      <c r="HU39" s="63"/>
      <c r="HV39" s="63"/>
      <c r="HW39" s="63"/>
      <c r="HX39" s="63"/>
      <c r="HY39" s="63"/>
      <c r="HZ39" s="63"/>
      <c r="IA39" s="63"/>
      <c r="IB39" s="63"/>
      <c r="IC39" s="63"/>
      <c r="ID39" s="63"/>
      <c r="IE39" s="63"/>
      <c r="IF39" s="63"/>
      <c r="IG39" s="63"/>
      <c r="IH39" s="63"/>
      <c r="II39" s="63"/>
      <c r="IJ39" s="63"/>
      <c r="IK39" s="63"/>
      <c r="IL39" s="63"/>
      <c r="IM39" s="63"/>
      <c r="IN39" s="63"/>
      <c r="IO39" s="63"/>
      <c r="IP39" s="63"/>
      <c r="IQ39" s="63"/>
      <c r="IR39" s="63"/>
      <c r="IS39" s="63"/>
      <c r="IT39" s="63"/>
      <c r="IU39" s="63"/>
      <c r="IV39" s="63"/>
      <c r="IW39" s="63"/>
      <c r="IX39" s="63"/>
      <c r="IY39" s="63"/>
      <c r="IZ39" s="63"/>
      <c r="JA39" s="63"/>
      <c r="JB39" s="63"/>
      <c r="JC39" s="63"/>
      <c r="JD39" s="63"/>
      <c r="JE39" s="63"/>
      <c r="JF39" s="63"/>
      <c r="JG39" s="63"/>
      <c r="JH39" s="63"/>
      <c r="JI39" s="63"/>
      <c r="JJ39" s="63"/>
      <c r="JK39" s="63"/>
      <c r="JL39" s="63"/>
      <c r="JM39" s="63"/>
      <c r="JN39" s="63"/>
      <c r="JO39" s="63"/>
      <c r="JP39" s="63"/>
      <c r="JQ39" s="63"/>
      <c r="JR39" s="63"/>
      <c r="JS39" s="63"/>
      <c r="JT39" s="63"/>
      <c r="JU39" s="63"/>
      <c r="JV39" s="63"/>
      <c r="JW39" s="63"/>
      <c r="JX39" s="63"/>
      <c r="JY39" s="63"/>
      <c r="JZ39" s="63"/>
      <c r="KA39" s="63"/>
      <c r="KB39" s="63"/>
      <c r="KC39" s="63"/>
      <c r="KD39" s="63"/>
      <c r="KE39" s="63"/>
      <c r="KF39" s="63"/>
      <c r="KG39" s="63"/>
      <c r="KH39" s="63"/>
      <c r="KI39" s="63"/>
      <c r="KJ39" s="63"/>
      <c r="KK39" s="63"/>
      <c r="KL39" s="63"/>
      <c r="KM39" s="63"/>
      <c r="KN39" s="63"/>
      <c r="KO39" s="63"/>
      <c r="KP39" s="63"/>
      <c r="KQ39" s="63"/>
      <c r="KR39" s="63"/>
      <c r="KS39" s="63"/>
      <c r="KT39" s="63"/>
      <c r="KU39" s="63"/>
      <c r="KV39" s="63"/>
      <c r="KW39" s="63"/>
      <c r="KX39" s="63"/>
      <c r="KY39" s="63"/>
      <c r="KZ39" s="63"/>
      <c r="LA39" s="63"/>
      <c r="LB39" s="63"/>
      <c r="LC39" s="63"/>
      <c r="LD39" s="63"/>
      <c r="LE39" s="63"/>
      <c r="LF39" s="63"/>
      <c r="LG39" s="63"/>
      <c r="LH39" s="63"/>
      <c r="LI39" s="63"/>
      <c r="LJ39" s="63"/>
      <c r="LK39" s="63"/>
      <c r="LL39" s="63"/>
      <c r="LM39" s="63"/>
      <c r="LN39" s="63"/>
      <c r="LO39" s="63"/>
      <c r="LP39" s="63"/>
      <c r="LQ39" s="63"/>
      <c r="LR39" s="63"/>
      <c r="LS39" s="63"/>
      <c r="LT39" s="63"/>
      <c r="LU39" s="63"/>
      <c r="LV39" s="63"/>
      <c r="LW39" s="63"/>
      <c r="LX39" s="63"/>
      <c r="LY39" s="63"/>
      <c r="LZ39" s="63"/>
      <c r="MA39" s="63"/>
      <c r="MB39" s="63"/>
      <c r="MC39" s="63"/>
      <c r="MD39" s="63"/>
      <c r="ME39" s="63"/>
      <c r="MF39" s="63"/>
      <c r="MG39" s="63"/>
      <c r="MH39" s="63"/>
      <c r="MI39" s="63"/>
      <c r="MJ39" s="63"/>
      <c r="MK39" s="63"/>
      <c r="ML39" s="63"/>
      <c r="MM39" s="63"/>
      <c r="MN39" s="63"/>
      <c r="MO39" s="63"/>
      <c r="MP39" s="63"/>
      <c r="MQ39" s="63"/>
      <c r="MR39" s="63"/>
      <c r="MS39" s="63"/>
      <c r="MT39" s="63"/>
      <c r="MU39" s="63"/>
      <c r="MV39" s="63"/>
      <c r="MW39" s="63"/>
      <c r="MX39" s="63"/>
      <c r="MY39" s="63"/>
      <c r="MZ39" s="63"/>
      <c r="NA39" s="63"/>
      <c r="NB39" s="63"/>
      <c r="NC39" s="63"/>
      <c r="ND39" s="63"/>
      <c r="NE39" s="63"/>
      <c r="NF39" s="63"/>
      <c r="NG39" s="63"/>
      <c r="NH39" s="63"/>
      <c r="NI39" s="63"/>
    </row>
    <row r="40" spans="1:373" s="34" customFormat="1" ht="15" outlineLevel="1" thickBot="1" x14ac:dyDescent="0.25">
      <c r="A40" s="1049"/>
      <c r="B40" s="36">
        <f>B38/30</f>
        <v>0</v>
      </c>
      <c r="C40" s="38"/>
      <c r="D40" s="47"/>
      <c r="E40" s="27" t="s">
        <v>3</v>
      </c>
      <c r="F40" s="25"/>
      <c r="G40" s="84" t="e">
        <v>#VALUE!</v>
      </c>
      <c r="H40" s="33" t="e">
        <f t="shared" ref="H40:BT40" si="48">H37+H33+H41</f>
        <v>#VALUE!</v>
      </c>
      <c r="I40" s="33" t="e">
        <f t="shared" si="48"/>
        <v>#VALUE!</v>
      </c>
      <c r="J40" s="33" t="e">
        <f t="shared" si="48"/>
        <v>#VALUE!</v>
      </c>
      <c r="K40" s="33" t="e">
        <f t="shared" si="48"/>
        <v>#VALUE!</v>
      </c>
      <c r="L40" s="33" t="e">
        <f t="shared" si="48"/>
        <v>#VALUE!</v>
      </c>
      <c r="M40" s="33" t="e">
        <f t="shared" si="48"/>
        <v>#VALUE!</v>
      </c>
      <c r="N40" s="33" t="e">
        <f t="shared" si="48"/>
        <v>#VALUE!</v>
      </c>
      <c r="O40" s="33" t="e">
        <f t="shared" si="48"/>
        <v>#VALUE!</v>
      </c>
      <c r="P40" s="33" t="e">
        <f t="shared" si="48"/>
        <v>#VALUE!</v>
      </c>
      <c r="Q40" s="33" t="e">
        <f t="shared" si="48"/>
        <v>#VALUE!</v>
      </c>
      <c r="R40" s="33" t="e">
        <f t="shared" si="48"/>
        <v>#VALUE!</v>
      </c>
      <c r="S40" s="33" t="e">
        <f t="shared" si="48"/>
        <v>#VALUE!</v>
      </c>
      <c r="T40" s="33" t="e">
        <f t="shared" si="48"/>
        <v>#VALUE!</v>
      </c>
      <c r="U40" s="33" t="e">
        <f t="shared" si="48"/>
        <v>#VALUE!</v>
      </c>
      <c r="V40" s="33" t="e">
        <f t="shared" si="48"/>
        <v>#VALUE!</v>
      </c>
      <c r="W40" s="33" t="e">
        <f t="shared" si="48"/>
        <v>#VALUE!</v>
      </c>
      <c r="X40" s="33" t="e">
        <f t="shared" si="48"/>
        <v>#VALUE!</v>
      </c>
      <c r="Y40" s="33" t="e">
        <f t="shared" si="48"/>
        <v>#VALUE!</v>
      </c>
      <c r="Z40" s="33" t="e">
        <f t="shared" si="48"/>
        <v>#VALUE!</v>
      </c>
      <c r="AA40" s="33" t="e">
        <f t="shared" si="48"/>
        <v>#VALUE!</v>
      </c>
      <c r="AB40" s="33" t="e">
        <f t="shared" si="48"/>
        <v>#VALUE!</v>
      </c>
      <c r="AC40" s="33" t="e">
        <f t="shared" si="48"/>
        <v>#VALUE!</v>
      </c>
      <c r="AD40" s="33" t="e">
        <f t="shared" si="48"/>
        <v>#VALUE!</v>
      </c>
      <c r="AE40" s="33" t="e">
        <f t="shared" si="48"/>
        <v>#VALUE!</v>
      </c>
      <c r="AF40" s="33" t="e">
        <f t="shared" si="48"/>
        <v>#VALUE!</v>
      </c>
      <c r="AG40" s="33" t="e">
        <f t="shared" si="48"/>
        <v>#VALUE!</v>
      </c>
      <c r="AH40" s="33" t="e">
        <f t="shared" si="48"/>
        <v>#VALUE!</v>
      </c>
      <c r="AI40" s="33" t="e">
        <f t="shared" si="48"/>
        <v>#VALUE!</v>
      </c>
      <c r="AJ40" s="33" t="e">
        <f t="shared" si="48"/>
        <v>#VALUE!</v>
      </c>
      <c r="AK40" s="33" t="e">
        <f t="shared" si="48"/>
        <v>#VALUE!</v>
      </c>
      <c r="AL40" s="33" t="e">
        <f t="shared" si="48"/>
        <v>#VALUE!</v>
      </c>
      <c r="AM40" s="33" t="e">
        <f t="shared" si="48"/>
        <v>#VALUE!</v>
      </c>
      <c r="AN40" s="33" t="e">
        <f t="shared" si="48"/>
        <v>#VALUE!</v>
      </c>
      <c r="AO40" s="33" t="e">
        <f t="shared" si="48"/>
        <v>#VALUE!</v>
      </c>
      <c r="AP40" s="33" t="e">
        <f t="shared" si="48"/>
        <v>#VALUE!</v>
      </c>
      <c r="AQ40" s="33" t="e">
        <f t="shared" si="48"/>
        <v>#VALUE!</v>
      </c>
      <c r="AR40" s="33" t="e">
        <f t="shared" si="48"/>
        <v>#VALUE!</v>
      </c>
      <c r="AS40" s="33" t="e">
        <f t="shared" si="48"/>
        <v>#VALUE!</v>
      </c>
      <c r="AT40" s="33" t="e">
        <f t="shared" si="48"/>
        <v>#VALUE!</v>
      </c>
      <c r="AU40" s="33" t="e">
        <f t="shared" si="48"/>
        <v>#VALUE!</v>
      </c>
      <c r="AV40" s="33" t="e">
        <f t="shared" si="48"/>
        <v>#VALUE!</v>
      </c>
      <c r="AW40" s="33" t="e">
        <f t="shared" si="48"/>
        <v>#VALUE!</v>
      </c>
      <c r="AX40" s="33" t="e">
        <f t="shared" si="48"/>
        <v>#VALUE!</v>
      </c>
      <c r="AY40" s="33" t="e">
        <f t="shared" si="48"/>
        <v>#VALUE!</v>
      </c>
      <c r="AZ40" s="33" t="e">
        <f t="shared" si="48"/>
        <v>#VALUE!</v>
      </c>
      <c r="BA40" s="33" t="e">
        <f t="shared" si="48"/>
        <v>#VALUE!</v>
      </c>
      <c r="BB40" s="33" t="e">
        <f t="shared" si="48"/>
        <v>#VALUE!</v>
      </c>
      <c r="BC40" s="33" t="e">
        <f t="shared" si="48"/>
        <v>#VALUE!</v>
      </c>
      <c r="BD40" s="33" t="e">
        <f t="shared" si="48"/>
        <v>#VALUE!</v>
      </c>
      <c r="BE40" s="33" t="e">
        <f t="shared" si="48"/>
        <v>#VALUE!</v>
      </c>
      <c r="BF40" s="33" t="e">
        <f t="shared" si="48"/>
        <v>#VALUE!</v>
      </c>
      <c r="BG40" s="33" t="e">
        <f t="shared" si="48"/>
        <v>#VALUE!</v>
      </c>
      <c r="BH40" s="33" t="e">
        <f t="shared" si="48"/>
        <v>#VALUE!</v>
      </c>
      <c r="BI40" s="33" t="e">
        <f t="shared" si="48"/>
        <v>#VALUE!</v>
      </c>
      <c r="BJ40" s="33" t="e">
        <f t="shared" si="48"/>
        <v>#VALUE!</v>
      </c>
      <c r="BK40" s="33" t="e">
        <f t="shared" si="48"/>
        <v>#VALUE!</v>
      </c>
      <c r="BL40" s="33" t="e">
        <f t="shared" si="48"/>
        <v>#VALUE!</v>
      </c>
      <c r="BM40" s="33" t="e">
        <f t="shared" si="48"/>
        <v>#VALUE!</v>
      </c>
      <c r="BN40" s="33" t="e">
        <f>BN37+BN33+BN41</f>
        <v>#VALUE!</v>
      </c>
      <c r="BO40" s="33" t="e">
        <f t="shared" si="48"/>
        <v>#VALUE!</v>
      </c>
      <c r="BP40" s="33" t="e">
        <f t="shared" si="48"/>
        <v>#VALUE!</v>
      </c>
      <c r="BQ40" s="33" t="e">
        <f t="shared" si="48"/>
        <v>#VALUE!</v>
      </c>
      <c r="BR40" s="33" t="e">
        <f t="shared" si="48"/>
        <v>#VALUE!</v>
      </c>
      <c r="BS40" s="33" t="e">
        <f t="shared" si="48"/>
        <v>#VALUE!</v>
      </c>
      <c r="BT40" s="33" t="e">
        <f t="shared" si="48"/>
        <v>#VALUE!</v>
      </c>
      <c r="BU40" s="33" t="e">
        <f t="shared" ref="BU40:EF40" si="49">BU37+BU33+BU41</f>
        <v>#VALUE!</v>
      </c>
      <c r="BV40" s="33" t="e">
        <f t="shared" si="49"/>
        <v>#VALUE!</v>
      </c>
      <c r="BW40" s="33" t="e">
        <f t="shared" si="49"/>
        <v>#VALUE!</v>
      </c>
      <c r="BX40" s="33" t="e">
        <f t="shared" si="49"/>
        <v>#VALUE!</v>
      </c>
      <c r="BY40" s="33" t="e">
        <f t="shared" si="49"/>
        <v>#VALUE!</v>
      </c>
      <c r="BZ40" s="33" t="e">
        <f t="shared" si="49"/>
        <v>#VALUE!</v>
      </c>
      <c r="CA40" s="33" t="e">
        <f t="shared" si="49"/>
        <v>#VALUE!</v>
      </c>
      <c r="CB40" s="33" t="e">
        <f t="shared" si="49"/>
        <v>#VALUE!</v>
      </c>
      <c r="CC40" s="33" t="e">
        <f t="shared" si="49"/>
        <v>#VALUE!</v>
      </c>
      <c r="CD40" s="33" t="e">
        <f t="shared" si="49"/>
        <v>#VALUE!</v>
      </c>
      <c r="CE40" s="33" t="e">
        <f t="shared" si="49"/>
        <v>#VALUE!</v>
      </c>
      <c r="CF40" s="33" t="e">
        <f t="shared" si="49"/>
        <v>#VALUE!</v>
      </c>
      <c r="CG40" s="33" t="e">
        <f t="shared" si="49"/>
        <v>#VALUE!</v>
      </c>
      <c r="CH40" s="33" t="e">
        <f t="shared" si="49"/>
        <v>#VALUE!</v>
      </c>
      <c r="CI40" s="33" t="e">
        <f t="shared" si="49"/>
        <v>#VALUE!</v>
      </c>
      <c r="CJ40" s="33" t="e">
        <f t="shared" si="49"/>
        <v>#VALUE!</v>
      </c>
      <c r="CK40" s="33" t="e">
        <f t="shared" si="49"/>
        <v>#VALUE!</v>
      </c>
      <c r="CL40" s="33" t="e">
        <f t="shared" si="49"/>
        <v>#VALUE!</v>
      </c>
      <c r="CM40" s="33" t="e">
        <f t="shared" si="49"/>
        <v>#VALUE!</v>
      </c>
      <c r="CN40" s="33" t="e">
        <f t="shared" si="49"/>
        <v>#VALUE!</v>
      </c>
      <c r="CO40" s="33" t="e">
        <f t="shared" si="49"/>
        <v>#VALUE!</v>
      </c>
      <c r="CP40" s="33" t="e">
        <f t="shared" si="49"/>
        <v>#VALUE!</v>
      </c>
      <c r="CQ40" s="33" t="e">
        <f t="shared" si="49"/>
        <v>#VALUE!</v>
      </c>
      <c r="CR40" s="33" t="e">
        <f t="shared" si="49"/>
        <v>#VALUE!</v>
      </c>
      <c r="CS40" s="33" t="e">
        <f t="shared" si="49"/>
        <v>#VALUE!</v>
      </c>
      <c r="CT40" s="33" t="e">
        <f t="shared" si="49"/>
        <v>#VALUE!</v>
      </c>
      <c r="CU40" s="33" t="e">
        <f t="shared" si="49"/>
        <v>#VALUE!</v>
      </c>
      <c r="CV40" s="33" t="e">
        <f t="shared" si="49"/>
        <v>#VALUE!</v>
      </c>
      <c r="CW40" s="33" t="e">
        <f t="shared" si="49"/>
        <v>#VALUE!</v>
      </c>
      <c r="CX40" s="33" t="e">
        <f t="shared" si="49"/>
        <v>#VALUE!</v>
      </c>
      <c r="CY40" s="33" t="e">
        <f t="shared" si="49"/>
        <v>#VALUE!</v>
      </c>
      <c r="CZ40" s="33" t="e">
        <f t="shared" si="49"/>
        <v>#VALUE!</v>
      </c>
      <c r="DA40" s="33" t="e">
        <f t="shared" si="49"/>
        <v>#VALUE!</v>
      </c>
      <c r="DB40" s="33" t="e">
        <f t="shared" si="49"/>
        <v>#VALUE!</v>
      </c>
      <c r="DC40" s="33" t="e">
        <f t="shared" si="49"/>
        <v>#VALUE!</v>
      </c>
      <c r="DD40" s="33" t="e">
        <f t="shared" si="49"/>
        <v>#VALUE!</v>
      </c>
      <c r="DE40" s="33" t="e">
        <f t="shared" si="49"/>
        <v>#VALUE!</v>
      </c>
      <c r="DF40" s="33" t="e">
        <f t="shared" si="49"/>
        <v>#VALUE!</v>
      </c>
      <c r="DG40" s="33" t="e">
        <f t="shared" si="49"/>
        <v>#VALUE!</v>
      </c>
      <c r="DH40" s="33" t="e">
        <f t="shared" si="49"/>
        <v>#VALUE!</v>
      </c>
      <c r="DI40" s="33" t="e">
        <f t="shared" si="49"/>
        <v>#VALUE!</v>
      </c>
      <c r="DJ40" s="33" t="e">
        <f t="shared" si="49"/>
        <v>#VALUE!</v>
      </c>
      <c r="DK40" s="33" t="e">
        <f t="shared" si="49"/>
        <v>#VALUE!</v>
      </c>
      <c r="DL40" s="33" t="e">
        <f t="shared" si="49"/>
        <v>#VALUE!</v>
      </c>
      <c r="DM40" s="33" t="e">
        <f t="shared" si="49"/>
        <v>#VALUE!</v>
      </c>
      <c r="DN40" s="33" t="e">
        <f t="shared" si="49"/>
        <v>#VALUE!</v>
      </c>
      <c r="DO40" s="33" t="e">
        <f t="shared" si="49"/>
        <v>#VALUE!</v>
      </c>
      <c r="DP40" s="33" t="e">
        <f t="shared" si="49"/>
        <v>#VALUE!</v>
      </c>
      <c r="DQ40" s="33" t="e">
        <f t="shared" si="49"/>
        <v>#VALUE!</v>
      </c>
      <c r="DR40" s="33" t="e">
        <f t="shared" si="49"/>
        <v>#VALUE!</v>
      </c>
      <c r="DS40" s="33" t="e">
        <f t="shared" si="49"/>
        <v>#VALUE!</v>
      </c>
      <c r="DT40" s="33" t="e">
        <f t="shared" si="49"/>
        <v>#VALUE!</v>
      </c>
      <c r="DU40" s="33" t="e">
        <f t="shared" si="49"/>
        <v>#VALUE!</v>
      </c>
      <c r="DV40" s="33" t="e">
        <f t="shared" si="49"/>
        <v>#VALUE!</v>
      </c>
      <c r="DW40" s="33" t="e">
        <f t="shared" si="49"/>
        <v>#VALUE!</v>
      </c>
      <c r="DX40" s="33" t="e">
        <f t="shared" si="49"/>
        <v>#VALUE!</v>
      </c>
      <c r="DY40" s="33" t="e">
        <f t="shared" si="49"/>
        <v>#VALUE!</v>
      </c>
      <c r="DZ40" s="33" t="e">
        <f t="shared" si="49"/>
        <v>#VALUE!</v>
      </c>
      <c r="EA40" s="33" t="e">
        <f t="shared" si="49"/>
        <v>#VALUE!</v>
      </c>
      <c r="EB40" s="33" t="e">
        <f t="shared" si="49"/>
        <v>#VALUE!</v>
      </c>
      <c r="EC40" s="33" t="e">
        <f t="shared" si="49"/>
        <v>#VALUE!</v>
      </c>
      <c r="ED40" s="33" t="e">
        <f t="shared" si="49"/>
        <v>#VALUE!</v>
      </c>
      <c r="EE40" s="33" t="e">
        <f t="shared" si="49"/>
        <v>#VALUE!</v>
      </c>
      <c r="EF40" s="33" t="e">
        <f t="shared" si="49"/>
        <v>#VALUE!</v>
      </c>
      <c r="EG40" s="33" t="e">
        <f t="shared" ref="EG40:GR40" si="50">EG37+EG33+EG41</f>
        <v>#VALUE!</v>
      </c>
      <c r="EH40" s="33" t="e">
        <f t="shared" si="50"/>
        <v>#VALUE!</v>
      </c>
      <c r="EI40" s="33" t="e">
        <f t="shared" si="50"/>
        <v>#VALUE!</v>
      </c>
      <c r="EJ40" s="33" t="e">
        <f t="shared" si="50"/>
        <v>#VALUE!</v>
      </c>
      <c r="EK40" s="33" t="e">
        <f t="shared" si="50"/>
        <v>#VALUE!</v>
      </c>
      <c r="EL40" s="33" t="e">
        <f t="shared" si="50"/>
        <v>#VALUE!</v>
      </c>
      <c r="EM40" s="33" t="e">
        <f t="shared" si="50"/>
        <v>#VALUE!</v>
      </c>
      <c r="EN40" s="33" t="e">
        <f t="shared" si="50"/>
        <v>#VALUE!</v>
      </c>
      <c r="EO40" s="33" t="e">
        <f t="shared" si="50"/>
        <v>#VALUE!</v>
      </c>
      <c r="EP40" s="33" t="e">
        <f t="shared" si="50"/>
        <v>#VALUE!</v>
      </c>
      <c r="EQ40" s="33" t="e">
        <f t="shared" si="50"/>
        <v>#VALUE!</v>
      </c>
      <c r="ER40" s="33" t="e">
        <f t="shared" si="50"/>
        <v>#VALUE!</v>
      </c>
      <c r="ES40" s="33" t="e">
        <f t="shared" si="50"/>
        <v>#VALUE!</v>
      </c>
      <c r="ET40" s="33" t="e">
        <f t="shared" si="50"/>
        <v>#VALUE!</v>
      </c>
      <c r="EU40" s="33" t="e">
        <f t="shared" si="50"/>
        <v>#VALUE!</v>
      </c>
      <c r="EV40" s="33" t="e">
        <f t="shared" si="50"/>
        <v>#VALUE!</v>
      </c>
      <c r="EW40" s="33" t="e">
        <f t="shared" si="50"/>
        <v>#VALUE!</v>
      </c>
      <c r="EX40" s="33" t="e">
        <f t="shared" si="50"/>
        <v>#VALUE!</v>
      </c>
      <c r="EY40" s="33" t="e">
        <f t="shared" si="50"/>
        <v>#VALUE!</v>
      </c>
      <c r="EZ40" s="33" t="e">
        <f t="shared" si="50"/>
        <v>#VALUE!</v>
      </c>
      <c r="FA40" s="33" t="e">
        <f t="shared" si="50"/>
        <v>#VALUE!</v>
      </c>
      <c r="FB40" s="33" t="e">
        <f t="shared" si="50"/>
        <v>#VALUE!</v>
      </c>
      <c r="FC40" s="33" t="e">
        <f t="shared" si="50"/>
        <v>#VALUE!</v>
      </c>
      <c r="FD40" s="33" t="e">
        <f t="shared" si="50"/>
        <v>#VALUE!</v>
      </c>
      <c r="FE40" s="33" t="e">
        <f t="shared" si="50"/>
        <v>#VALUE!</v>
      </c>
      <c r="FF40" s="33" t="e">
        <f t="shared" si="50"/>
        <v>#VALUE!</v>
      </c>
      <c r="FG40" s="33" t="e">
        <f t="shared" si="50"/>
        <v>#VALUE!</v>
      </c>
      <c r="FH40" s="33" t="e">
        <f t="shared" si="50"/>
        <v>#VALUE!</v>
      </c>
      <c r="FI40" s="33" t="e">
        <f t="shared" si="50"/>
        <v>#VALUE!</v>
      </c>
      <c r="FJ40" s="33" t="e">
        <f t="shared" si="50"/>
        <v>#VALUE!</v>
      </c>
      <c r="FK40" s="33" t="e">
        <f t="shared" si="50"/>
        <v>#VALUE!</v>
      </c>
      <c r="FL40" s="33" t="e">
        <f t="shared" si="50"/>
        <v>#VALUE!</v>
      </c>
      <c r="FM40" s="33" t="e">
        <f t="shared" si="50"/>
        <v>#VALUE!</v>
      </c>
      <c r="FN40" s="33" t="e">
        <f t="shared" si="50"/>
        <v>#VALUE!</v>
      </c>
      <c r="FO40" s="33" t="e">
        <f t="shared" si="50"/>
        <v>#VALUE!</v>
      </c>
      <c r="FP40" s="33" t="e">
        <f t="shared" si="50"/>
        <v>#VALUE!</v>
      </c>
      <c r="FQ40" s="33" t="e">
        <f t="shared" si="50"/>
        <v>#VALUE!</v>
      </c>
      <c r="FR40" s="33" t="e">
        <f t="shared" si="50"/>
        <v>#VALUE!</v>
      </c>
      <c r="FS40" s="33" t="e">
        <f t="shared" si="50"/>
        <v>#VALUE!</v>
      </c>
      <c r="FT40" s="33" t="e">
        <f t="shared" si="50"/>
        <v>#VALUE!</v>
      </c>
      <c r="FU40" s="33" t="e">
        <f t="shared" si="50"/>
        <v>#VALUE!</v>
      </c>
      <c r="FV40" s="33" t="e">
        <f t="shared" si="50"/>
        <v>#VALUE!</v>
      </c>
      <c r="FW40" s="33" t="e">
        <f t="shared" si="50"/>
        <v>#VALUE!</v>
      </c>
      <c r="FX40" s="33" t="e">
        <f t="shared" si="50"/>
        <v>#VALUE!</v>
      </c>
      <c r="FY40" s="33" t="e">
        <f t="shared" si="50"/>
        <v>#VALUE!</v>
      </c>
      <c r="FZ40" s="33" t="e">
        <f t="shared" si="50"/>
        <v>#VALUE!</v>
      </c>
      <c r="GA40" s="33" t="e">
        <f t="shared" si="50"/>
        <v>#VALUE!</v>
      </c>
      <c r="GB40" s="33" t="e">
        <f t="shared" si="50"/>
        <v>#VALUE!</v>
      </c>
      <c r="GC40" s="33" t="e">
        <f t="shared" si="50"/>
        <v>#VALUE!</v>
      </c>
      <c r="GD40" s="33" t="e">
        <f t="shared" si="50"/>
        <v>#VALUE!</v>
      </c>
      <c r="GE40" s="33" t="e">
        <f t="shared" si="50"/>
        <v>#VALUE!</v>
      </c>
      <c r="GF40" s="33" t="e">
        <f t="shared" si="50"/>
        <v>#VALUE!</v>
      </c>
      <c r="GG40" s="33" t="e">
        <f t="shared" si="50"/>
        <v>#VALUE!</v>
      </c>
      <c r="GH40" s="33" t="e">
        <f t="shared" si="50"/>
        <v>#VALUE!</v>
      </c>
      <c r="GI40" s="33" t="e">
        <f t="shared" si="50"/>
        <v>#VALUE!</v>
      </c>
      <c r="GJ40" s="33" t="e">
        <f t="shared" si="50"/>
        <v>#VALUE!</v>
      </c>
      <c r="GK40" s="33" t="e">
        <f t="shared" si="50"/>
        <v>#VALUE!</v>
      </c>
      <c r="GL40" s="33" t="e">
        <f t="shared" si="50"/>
        <v>#VALUE!</v>
      </c>
      <c r="GM40" s="33" t="e">
        <f t="shared" si="50"/>
        <v>#VALUE!</v>
      </c>
      <c r="GN40" s="33" t="e">
        <f t="shared" si="50"/>
        <v>#VALUE!</v>
      </c>
      <c r="GO40" s="33" t="e">
        <f t="shared" si="50"/>
        <v>#VALUE!</v>
      </c>
      <c r="GP40" s="33" t="e">
        <f t="shared" si="50"/>
        <v>#VALUE!</v>
      </c>
      <c r="GQ40" s="33" t="e">
        <f t="shared" si="50"/>
        <v>#VALUE!</v>
      </c>
      <c r="GR40" s="33" t="e">
        <f t="shared" si="50"/>
        <v>#VALUE!</v>
      </c>
      <c r="GS40" s="33" t="e">
        <f t="shared" ref="GS40:JD40" si="51">GS37+GS33+GS41</f>
        <v>#VALUE!</v>
      </c>
      <c r="GT40" s="33" t="e">
        <f t="shared" si="51"/>
        <v>#VALUE!</v>
      </c>
      <c r="GU40" s="33" t="e">
        <f t="shared" si="51"/>
        <v>#VALUE!</v>
      </c>
      <c r="GV40" s="33" t="e">
        <f t="shared" si="51"/>
        <v>#VALUE!</v>
      </c>
      <c r="GW40" s="33" t="e">
        <f t="shared" si="51"/>
        <v>#VALUE!</v>
      </c>
      <c r="GX40" s="33" t="e">
        <f t="shared" si="51"/>
        <v>#VALUE!</v>
      </c>
      <c r="GY40" s="33" t="e">
        <f t="shared" si="51"/>
        <v>#VALUE!</v>
      </c>
      <c r="GZ40" s="33" t="e">
        <f t="shared" si="51"/>
        <v>#VALUE!</v>
      </c>
      <c r="HA40" s="33" t="e">
        <f t="shared" si="51"/>
        <v>#VALUE!</v>
      </c>
      <c r="HB40" s="33" t="e">
        <f t="shared" si="51"/>
        <v>#VALUE!</v>
      </c>
      <c r="HC40" s="33" t="e">
        <f t="shared" si="51"/>
        <v>#VALUE!</v>
      </c>
      <c r="HD40" s="33" t="e">
        <f t="shared" si="51"/>
        <v>#VALUE!</v>
      </c>
      <c r="HE40" s="33" t="e">
        <f t="shared" si="51"/>
        <v>#VALUE!</v>
      </c>
      <c r="HF40" s="33" t="e">
        <f t="shared" si="51"/>
        <v>#VALUE!</v>
      </c>
      <c r="HG40" s="33" t="e">
        <f t="shared" si="51"/>
        <v>#VALUE!</v>
      </c>
      <c r="HH40" s="33" t="e">
        <f t="shared" si="51"/>
        <v>#VALUE!</v>
      </c>
      <c r="HI40" s="33" t="e">
        <f t="shared" si="51"/>
        <v>#VALUE!</v>
      </c>
      <c r="HJ40" s="33" t="e">
        <f t="shared" si="51"/>
        <v>#VALUE!</v>
      </c>
      <c r="HK40" s="33" t="e">
        <f t="shared" si="51"/>
        <v>#VALUE!</v>
      </c>
      <c r="HL40" s="33" t="e">
        <f t="shared" si="51"/>
        <v>#VALUE!</v>
      </c>
      <c r="HM40" s="33" t="e">
        <f t="shared" si="51"/>
        <v>#VALUE!</v>
      </c>
      <c r="HN40" s="33" t="e">
        <f t="shared" si="51"/>
        <v>#VALUE!</v>
      </c>
      <c r="HO40" s="33" t="e">
        <f t="shared" si="51"/>
        <v>#VALUE!</v>
      </c>
      <c r="HP40" s="33" t="e">
        <f t="shared" si="51"/>
        <v>#VALUE!</v>
      </c>
      <c r="HQ40" s="33" t="e">
        <f t="shared" si="51"/>
        <v>#VALUE!</v>
      </c>
      <c r="HR40" s="33" t="e">
        <f t="shared" si="51"/>
        <v>#VALUE!</v>
      </c>
      <c r="HS40" s="33" t="e">
        <f t="shared" si="51"/>
        <v>#VALUE!</v>
      </c>
      <c r="HT40" s="33" t="e">
        <f t="shared" si="51"/>
        <v>#VALUE!</v>
      </c>
      <c r="HU40" s="33" t="e">
        <f t="shared" si="51"/>
        <v>#VALUE!</v>
      </c>
      <c r="HV40" s="33" t="e">
        <f t="shared" si="51"/>
        <v>#VALUE!</v>
      </c>
      <c r="HW40" s="33" t="e">
        <f t="shared" si="51"/>
        <v>#VALUE!</v>
      </c>
      <c r="HX40" s="33" t="e">
        <f t="shared" si="51"/>
        <v>#VALUE!</v>
      </c>
      <c r="HY40" s="33" t="e">
        <f t="shared" si="51"/>
        <v>#VALUE!</v>
      </c>
      <c r="HZ40" s="33" t="e">
        <f t="shared" si="51"/>
        <v>#VALUE!</v>
      </c>
      <c r="IA40" s="33" t="e">
        <f t="shared" si="51"/>
        <v>#VALUE!</v>
      </c>
      <c r="IB40" s="33" t="e">
        <f t="shared" si="51"/>
        <v>#VALUE!</v>
      </c>
      <c r="IC40" s="33" t="e">
        <f t="shared" si="51"/>
        <v>#VALUE!</v>
      </c>
      <c r="ID40" s="33" t="e">
        <f t="shared" si="51"/>
        <v>#VALUE!</v>
      </c>
      <c r="IE40" s="33" t="e">
        <f t="shared" si="51"/>
        <v>#VALUE!</v>
      </c>
      <c r="IF40" s="33" t="e">
        <f t="shared" si="51"/>
        <v>#VALUE!</v>
      </c>
      <c r="IG40" s="33" t="e">
        <f t="shared" si="51"/>
        <v>#VALUE!</v>
      </c>
      <c r="IH40" s="33" t="e">
        <f t="shared" si="51"/>
        <v>#VALUE!</v>
      </c>
      <c r="II40" s="33" t="e">
        <f t="shared" si="51"/>
        <v>#VALUE!</v>
      </c>
      <c r="IJ40" s="33" t="e">
        <f t="shared" si="51"/>
        <v>#VALUE!</v>
      </c>
      <c r="IK40" s="33" t="e">
        <f t="shared" si="51"/>
        <v>#VALUE!</v>
      </c>
      <c r="IL40" s="33" t="e">
        <f t="shared" si="51"/>
        <v>#VALUE!</v>
      </c>
      <c r="IM40" s="33" t="e">
        <f t="shared" si="51"/>
        <v>#VALUE!</v>
      </c>
      <c r="IN40" s="33" t="e">
        <f t="shared" si="51"/>
        <v>#VALUE!</v>
      </c>
      <c r="IO40" s="33" t="e">
        <f t="shared" si="51"/>
        <v>#VALUE!</v>
      </c>
      <c r="IP40" s="33" t="e">
        <f t="shared" si="51"/>
        <v>#VALUE!</v>
      </c>
      <c r="IQ40" s="33" t="e">
        <f t="shared" si="51"/>
        <v>#VALUE!</v>
      </c>
      <c r="IR40" s="33" t="e">
        <f t="shared" si="51"/>
        <v>#VALUE!</v>
      </c>
      <c r="IS40" s="33" t="e">
        <f t="shared" si="51"/>
        <v>#VALUE!</v>
      </c>
      <c r="IT40" s="33" t="e">
        <f t="shared" si="51"/>
        <v>#VALUE!</v>
      </c>
      <c r="IU40" s="33" t="e">
        <f t="shared" si="51"/>
        <v>#VALUE!</v>
      </c>
      <c r="IV40" s="33" t="e">
        <f t="shared" si="51"/>
        <v>#VALUE!</v>
      </c>
      <c r="IW40" s="33" t="e">
        <f t="shared" si="51"/>
        <v>#VALUE!</v>
      </c>
      <c r="IX40" s="33" t="e">
        <f t="shared" si="51"/>
        <v>#VALUE!</v>
      </c>
      <c r="IY40" s="33" t="e">
        <f t="shared" si="51"/>
        <v>#VALUE!</v>
      </c>
      <c r="IZ40" s="33" t="e">
        <f t="shared" si="51"/>
        <v>#VALUE!</v>
      </c>
      <c r="JA40" s="33" t="e">
        <f t="shared" si="51"/>
        <v>#VALUE!</v>
      </c>
      <c r="JB40" s="33" t="e">
        <f t="shared" si="51"/>
        <v>#VALUE!</v>
      </c>
      <c r="JC40" s="33" t="e">
        <f t="shared" si="51"/>
        <v>#VALUE!</v>
      </c>
      <c r="JD40" s="33" t="e">
        <f t="shared" si="51"/>
        <v>#VALUE!</v>
      </c>
      <c r="JE40" s="33" t="e">
        <f t="shared" ref="JE40:LP40" si="52">JE37+JE33+JE41</f>
        <v>#VALUE!</v>
      </c>
      <c r="JF40" s="33" t="e">
        <f t="shared" si="52"/>
        <v>#VALUE!</v>
      </c>
      <c r="JG40" s="33" t="e">
        <f t="shared" si="52"/>
        <v>#VALUE!</v>
      </c>
      <c r="JH40" s="33" t="e">
        <f t="shared" si="52"/>
        <v>#VALUE!</v>
      </c>
      <c r="JI40" s="33" t="e">
        <f t="shared" si="52"/>
        <v>#VALUE!</v>
      </c>
      <c r="JJ40" s="33" t="e">
        <f t="shared" si="52"/>
        <v>#VALUE!</v>
      </c>
      <c r="JK40" s="33" t="e">
        <f t="shared" si="52"/>
        <v>#VALUE!</v>
      </c>
      <c r="JL40" s="33" t="e">
        <f t="shared" si="52"/>
        <v>#VALUE!</v>
      </c>
      <c r="JM40" s="33" t="e">
        <f t="shared" si="52"/>
        <v>#VALUE!</v>
      </c>
      <c r="JN40" s="33" t="e">
        <f t="shared" si="52"/>
        <v>#VALUE!</v>
      </c>
      <c r="JO40" s="33" t="e">
        <f t="shared" si="52"/>
        <v>#VALUE!</v>
      </c>
      <c r="JP40" s="33" t="e">
        <f t="shared" si="52"/>
        <v>#VALUE!</v>
      </c>
      <c r="JQ40" s="33" t="e">
        <f t="shared" si="52"/>
        <v>#VALUE!</v>
      </c>
      <c r="JR40" s="33" t="e">
        <f t="shared" si="52"/>
        <v>#VALUE!</v>
      </c>
      <c r="JS40" s="33" t="e">
        <f t="shared" si="52"/>
        <v>#VALUE!</v>
      </c>
      <c r="JT40" s="33" t="e">
        <f t="shared" si="52"/>
        <v>#VALUE!</v>
      </c>
      <c r="JU40" s="33" t="e">
        <f t="shared" si="52"/>
        <v>#VALUE!</v>
      </c>
      <c r="JV40" s="33" t="e">
        <f t="shared" si="52"/>
        <v>#VALUE!</v>
      </c>
      <c r="JW40" s="33" t="e">
        <f t="shared" si="52"/>
        <v>#VALUE!</v>
      </c>
      <c r="JX40" s="33" t="e">
        <f t="shared" si="52"/>
        <v>#VALUE!</v>
      </c>
      <c r="JY40" s="33" t="e">
        <f t="shared" si="52"/>
        <v>#VALUE!</v>
      </c>
      <c r="JZ40" s="33" t="e">
        <f t="shared" si="52"/>
        <v>#VALUE!</v>
      </c>
      <c r="KA40" s="33" t="e">
        <f t="shared" si="52"/>
        <v>#VALUE!</v>
      </c>
      <c r="KB40" s="33" t="e">
        <f t="shared" si="52"/>
        <v>#VALUE!</v>
      </c>
      <c r="KC40" s="33" t="e">
        <f t="shared" si="52"/>
        <v>#VALUE!</v>
      </c>
      <c r="KD40" s="33" t="e">
        <f t="shared" si="52"/>
        <v>#VALUE!</v>
      </c>
      <c r="KE40" s="33" t="e">
        <f t="shared" si="52"/>
        <v>#VALUE!</v>
      </c>
      <c r="KF40" s="33" t="e">
        <f t="shared" si="52"/>
        <v>#VALUE!</v>
      </c>
      <c r="KG40" s="33" t="e">
        <f t="shared" si="52"/>
        <v>#VALUE!</v>
      </c>
      <c r="KH40" s="33" t="e">
        <f t="shared" si="52"/>
        <v>#VALUE!</v>
      </c>
      <c r="KI40" s="33" t="e">
        <f t="shared" si="52"/>
        <v>#VALUE!</v>
      </c>
      <c r="KJ40" s="33" t="e">
        <f t="shared" si="52"/>
        <v>#VALUE!</v>
      </c>
      <c r="KK40" s="33" t="e">
        <f t="shared" si="52"/>
        <v>#VALUE!</v>
      </c>
      <c r="KL40" s="33" t="e">
        <f t="shared" si="52"/>
        <v>#VALUE!</v>
      </c>
      <c r="KM40" s="33" t="e">
        <f t="shared" si="52"/>
        <v>#VALUE!</v>
      </c>
      <c r="KN40" s="33" t="e">
        <f t="shared" si="52"/>
        <v>#VALUE!</v>
      </c>
      <c r="KO40" s="33" t="e">
        <f t="shared" si="52"/>
        <v>#VALUE!</v>
      </c>
      <c r="KP40" s="33" t="e">
        <f t="shared" si="52"/>
        <v>#VALUE!</v>
      </c>
      <c r="KQ40" s="33" t="e">
        <f t="shared" si="52"/>
        <v>#VALUE!</v>
      </c>
      <c r="KR40" s="33" t="e">
        <f t="shared" si="52"/>
        <v>#VALUE!</v>
      </c>
      <c r="KS40" s="33" t="e">
        <f t="shared" si="52"/>
        <v>#VALUE!</v>
      </c>
      <c r="KT40" s="33" t="e">
        <f t="shared" si="52"/>
        <v>#VALUE!</v>
      </c>
      <c r="KU40" s="33" t="e">
        <f t="shared" si="52"/>
        <v>#VALUE!</v>
      </c>
      <c r="KV40" s="33" t="e">
        <f t="shared" si="52"/>
        <v>#VALUE!</v>
      </c>
      <c r="KW40" s="33" t="e">
        <f t="shared" si="52"/>
        <v>#VALUE!</v>
      </c>
      <c r="KX40" s="33" t="e">
        <f t="shared" si="52"/>
        <v>#VALUE!</v>
      </c>
      <c r="KY40" s="33" t="e">
        <f t="shared" si="52"/>
        <v>#VALUE!</v>
      </c>
      <c r="KZ40" s="33" t="e">
        <f t="shared" si="52"/>
        <v>#VALUE!</v>
      </c>
      <c r="LA40" s="33" t="e">
        <f t="shared" si="52"/>
        <v>#VALUE!</v>
      </c>
      <c r="LB40" s="33" t="e">
        <f t="shared" si="52"/>
        <v>#VALUE!</v>
      </c>
      <c r="LC40" s="33" t="e">
        <f t="shared" si="52"/>
        <v>#VALUE!</v>
      </c>
      <c r="LD40" s="33" t="e">
        <f t="shared" si="52"/>
        <v>#VALUE!</v>
      </c>
      <c r="LE40" s="33" t="e">
        <f t="shared" si="52"/>
        <v>#VALUE!</v>
      </c>
      <c r="LF40" s="33" t="e">
        <f t="shared" si="52"/>
        <v>#VALUE!</v>
      </c>
      <c r="LG40" s="33" t="e">
        <f t="shared" si="52"/>
        <v>#VALUE!</v>
      </c>
      <c r="LH40" s="33" t="e">
        <f t="shared" si="52"/>
        <v>#VALUE!</v>
      </c>
      <c r="LI40" s="33" t="e">
        <f t="shared" si="52"/>
        <v>#VALUE!</v>
      </c>
      <c r="LJ40" s="33" t="e">
        <f t="shared" si="52"/>
        <v>#VALUE!</v>
      </c>
      <c r="LK40" s="33" t="e">
        <f t="shared" si="52"/>
        <v>#VALUE!</v>
      </c>
      <c r="LL40" s="33" t="e">
        <f t="shared" si="52"/>
        <v>#VALUE!</v>
      </c>
      <c r="LM40" s="33" t="e">
        <f t="shared" si="52"/>
        <v>#VALUE!</v>
      </c>
      <c r="LN40" s="33" t="e">
        <f t="shared" si="52"/>
        <v>#VALUE!</v>
      </c>
      <c r="LO40" s="33" t="e">
        <f t="shared" si="52"/>
        <v>#VALUE!</v>
      </c>
      <c r="LP40" s="33" t="e">
        <f t="shared" si="52"/>
        <v>#VALUE!</v>
      </c>
      <c r="LQ40" s="33" t="e">
        <f t="shared" ref="LQ40:NI40" si="53">LQ37+LQ33+LQ41</f>
        <v>#VALUE!</v>
      </c>
      <c r="LR40" s="33" t="e">
        <f t="shared" si="53"/>
        <v>#VALUE!</v>
      </c>
      <c r="LS40" s="33" t="e">
        <f t="shared" si="53"/>
        <v>#VALUE!</v>
      </c>
      <c r="LT40" s="33" t="e">
        <f t="shared" si="53"/>
        <v>#VALUE!</v>
      </c>
      <c r="LU40" s="33" t="e">
        <f t="shared" si="53"/>
        <v>#VALUE!</v>
      </c>
      <c r="LV40" s="33" t="e">
        <f t="shared" si="53"/>
        <v>#VALUE!</v>
      </c>
      <c r="LW40" s="33" t="e">
        <f t="shared" si="53"/>
        <v>#VALUE!</v>
      </c>
      <c r="LX40" s="33" t="e">
        <f t="shared" si="53"/>
        <v>#VALUE!</v>
      </c>
      <c r="LY40" s="33" t="e">
        <f t="shared" si="53"/>
        <v>#VALUE!</v>
      </c>
      <c r="LZ40" s="33" t="e">
        <f t="shared" si="53"/>
        <v>#VALUE!</v>
      </c>
      <c r="MA40" s="33" t="e">
        <f t="shared" si="53"/>
        <v>#VALUE!</v>
      </c>
      <c r="MB40" s="33" t="e">
        <f t="shared" si="53"/>
        <v>#VALUE!</v>
      </c>
      <c r="MC40" s="33" t="e">
        <f t="shared" si="53"/>
        <v>#VALUE!</v>
      </c>
      <c r="MD40" s="33" t="e">
        <f t="shared" si="53"/>
        <v>#VALUE!</v>
      </c>
      <c r="ME40" s="33" t="e">
        <f t="shared" si="53"/>
        <v>#VALUE!</v>
      </c>
      <c r="MF40" s="33" t="e">
        <f t="shared" si="53"/>
        <v>#VALUE!</v>
      </c>
      <c r="MG40" s="33" t="e">
        <f t="shared" si="53"/>
        <v>#VALUE!</v>
      </c>
      <c r="MH40" s="33" t="e">
        <f t="shared" si="53"/>
        <v>#VALUE!</v>
      </c>
      <c r="MI40" s="33" t="e">
        <f t="shared" si="53"/>
        <v>#VALUE!</v>
      </c>
      <c r="MJ40" s="33" t="e">
        <f t="shared" si="53"/>
        <v>#VALUE!</v>
      </c>
      <c r="MK40" s="33" t="e">
        <f t="shared" si="53"/>
        <v>#VALUE!</v>
      </c>
      <c r="ML40" s="33" t="e">
        <f t="shared" si="53"/>
        <v>#VALUE!</v>
      </c>
      <c r="MM40" s="33" t="e">
        <f t="shared" si="53"/>
        <v>#VALUE!</v>
      </c>
      <c r="MN40" s="33" t="e">
        <f t="shared" si="53"/>
        <v>#VALUE!</v>
      </c>
      <c r="MO40" s="33" t="e">
        <f t="shared" si="53"/>
        <v>#VALUE!</v>
      </c>
      <c r="MP40" s="33" t="e">
        <f t="shared" si="53"/>
        <v>#VALUE!</v>
      </c>
      <c r="MQ40" s="33" t="e">
        <f t="shared" si="53"/>
        <v>#VALUE!</v>
      </c>
      <c r="MR40" s="33" t="e">
        <f t="shared" si="53"/>
        <v>#VALUE!</v>
      </c>
      <c r="MS40" s="33" t="e">
        <f t="shared" si="53"/>
        <v>#VALUE!</v>
      </c>
      <c r="MT40" s="33" t="e">
        <f t="shared" si="53"/>
        <v>#VALUE!</v>
      </c>
      <c r="MU40" s="33" t="e">
        <f t="shared" si="53"/>
        <v>#VALUE!</v>
      </c>
      <c r="MV40" s="33" t="e">
        <f t="shared" si="53"/>
        <v>#VALUE!</v>
      </c>
      <c r="MW40" s="33" t="e">
        <f t="shared" si="53"/>
        <v>#VALUE!</v>
      </c>
      <c r="MX40" s="33" t="e">
        <f t="shared" si="53"/>
        <v>#VALUE!</v>
      </c>
      <c r="MY40" s="33" t="e">
        <f t="shared" si="53"/>
        <v>#VALUE!</v>
      </c>
      <c r="MZ40" s="33" t="e">
        <f t="shared" si="53"/>
        <v>#VALUE!</v>
      </c>
      <c r="NA40" s="33" t="e">
        <f t="shared" si="53"/>
        <v>#VALUE!</v>
      </c>
      <c r="NB40" s="33" t="e">
        <f t="shared" si="53"/>
        <v>#VALUE!</v>
      </c>
      <c r="NC40" s="33" t="e">
        <f t="shared" si="53"/>
        <v>#VALUE!</v>
      </c>
      <c r="ND40" s="33" t="e">
        <f t="shared" si="53"/>
        <v>#VALUE!</v>
      </c>
      <c r="NE40" s="33" t="e">
        <f t="shared" si="53"/>
        <v>#VALUE!</v>
      </c>
      <c r="NF40" s="33" t="e">
        <f t="shared" si="53"/>
        <v>#VALUE!</v>
      </c>
      <c r="NG40" s="33" t="e">
        <f t="shared" si="53"/>
        <v>#VALUE!</v>
      </c>
      <c r="NH40" s="33" t="e">
        <f t="shared" si="53"/>
        <v>#VALUE!</v>
      </c>
      <c r="NI40" s="33" t="e">
        <f t="shared" si="53"/>
        <v>#VALUE!</v>
      </c>
    </row>
    <row r="41" spans="1:373" s="34" customFormat="1" ht="15" customHeight="1" outlineLevel="1" x14ac:dyDescent="0.2">
      <c r="A41" s="1047" t="s">
        <v>35</v>
      </c>
      <c r="B41" s="43" t="s">
        <v>36</v>
      </c>
      <c r="C41" s="1050" t="s">
        <v>34</v>
      </c>
      <c r="D41" s="48" t="s">
        <v>32</v>
      </c>
      <c r="E41" s="57" t="s">
        <v>235</v>
      </c>
      <c r="F41" s="58"/>
      <c r="G41" s="84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  <c r="DW41" s="33"/>
      <c r="DX41" s="33"/>
      <c r="DY41" s="33"/>
      <c r="DZ41" s="33"/>
      <c r="EA41" s="33"/>
      <c r="EB41" s="33"/>
      <c r="EC41" s="33"/>
      <c r="ED41" s="33"/>
      <c r="EE41" s="33"/>
      <c r="EF41" s="33"/>
      <c r="EG41" s="33"/>
      <c r="EH41" s="33"/>
      <c r="EI41" s="33"/>
      <c r="EJ41" s="33"/>
      <c r="EK41" s="33"/>
      <c r="EL41" s="33"/>
      <c r="EM41" s="33"/>
      <c r="EN41" s="33"/>
      <c r="EO41" s="33"/>
      <c r="EP41" s="33"/>
      <c r="EQ41" s="33"/>
      <c r="ER41" s="33"/>
      <c r="ES41" s="33"/>
      <c r="ET41" s="33"/>
      <c r="EU41" s="33"/>
      <c r="EV41" s="33"/>
      <c r="EW41" s="33"/>
      <c r="EX41" s="33"/>
      <c r="EY41" s="33"/>
      <c r="EZ41" s="33"/>
      <c r="FA41" s="33"/>
      <c r="FB41" s="33"/>
      <c r="FC41" s="33"/>
      <c r="FD41" s="33"/>
      <c r="FE41" s="33"/>
      <c r="FF41" s="33"/>
      <c r="FG41" s="33"/>
      <c r="FH41" s="33"/>
      <c r="FI41" s="33"/>
      <c r="FJ41" s="33"/>
      <c r="FK41" s="33"/>
      <c r="FL41" s="33"/>
      <c r="FM41" s="33"/>
      <c r="FN41" s="33"/>
      <c r="FO41" s="33"/>
      <c r="FP41" s="33"/>
      <c r="FQ41" s="33"/>
      <c r="FR41" s="33"/>
      <c r="FS41" s="33"/>
      <c r="FT41" s="33"/>
      <c r="FU41" s="33"/>
      <c r="FV41" s="33"/>
      <c r="FW41" s="33"/>
      <c r="FX41" s="33"/>
      <c r="FY41" s="33"/>
      <c r="FZ41" s="33"/>
      <c r="GA41" s="33"/>
      <c r="GB41" s="33"/>
      <c r="GC41" s="33"/>
      <c r="GD41" s="33"/>
      <c r="GE41" s="33"/>
      <c r="GF41" s="33"/>
      <c r="GG41" s="33"/>
      <c r="GH41" s="33"/>
      <c r="GI41" s="33"/>
      <c r="GJ41" s="33"/>
      <c r="GK41" s="33"/>
      <c r="GL41" s="33"/>
      <c r="GM41" s="33"/>
      <c r="GN41" s="33"/>
      <c r="GO41" s="33"/>
      <c r="GP41" s="33"/>
      <c r="GQ41" s="33"/>
      <c r="GR41" s="33"/>
      <c r="GS41" s="33"/>
      <c r="GT41" s="33"/>
      <c r="GU41" s="33"/>
      <c r="GV41" s="33"/>
      <c r="GW41" s="33"/>
      <c r="GX41" s="33"/>
      <c r="GY41" s="33"/>
      <c r="GZ41" s="33"/>
      <c r="HA41" s="33"/>
      <c r="HB41" s="33"/>
      <c r="HC41" s="33"/>
      <c r="HD41" s="33"/>
      <c r="HE41" s="33"/>
      <c r="HF41" s="33"/>
      <c r="HG41" s="33"/>
      <c r="HH41" s="33"/>
      <c r="HI41" s="33"/>
      <c r="HJ41" s="33"/>
      <c r="HK41" s="33"/>
      <c r="HL41" s="33"/>
      <c r="HM41" s="33"/>
      <c r="HN41" s="33"/>
      <c r="HO41" s="33"/>
      <c r="HP41" s="33"/>
      <c r="HQ41" s="33"/>
      <c r="HR41" s="33"/>
      <c r="HS41" s="33"/>
      <c r="HT41" s="33"/>
      <c r="HU41" s="33"/>
      <c r="HV41" s="33"/>
      <c r="HW41" s="33"/>
      <c r="HX41" s="33"/>
      <c r="HY41" s="33"/>
      <c r="HZ41" s="33"/>
      <c r="IA41" s="33"/>
      <c r="IB41" s="33"/>
      <c r="IC41" s="33"/>
      <c r="ID41" s="33"/>
      <c r="IE41" s="33"/>
      <c r="IF41" s="33"/>
      <c r="IG41" s="33"/>
      <c r="IH41" s="33"/>
      <c r="II41" s="33"/>
      <c r="IJ41" s="33"/>
      <c r="IK41" s="33"/>
      <c r="IL41" s="33"/>
      <c r="IM41" s="33"/>
      <c r="IN41" s="33"/>
      <c r="IO41" s="33"/>
      <c r="IP41" s="33"/>
      <c r="IQ41" s="33"/>
      <c r="IR41" s="33"/>
      <c r="IS41" s="33"/>
      <c r="IT41" s="33"/>
      <c r="IU41" s="33"/>
      <c r="IV41" s="33"/>
      <c r="IW41" s="33"/>
      <c r="IX41" s="33"/>
      <c r="IY41" s="33"/>
      <c r="IZ41" s="33"/>
      <c r="JA41" s="33"/>
      <c r="JB41" s="33"/>
      <c r="JC41" s="33"/>
      <c r="JD41" s="33"/>
      <c r="JE41" s="33"/>
      <c r="JF41" s="33"/>
      <c r="JG41" s="33"/>
      <c r="JH41" s="33"/>
      <c r="JI41" s="33"/>
      <c r="JJ41" s="33"/>
      <c r="JK41" s="33"/>
      <c r="JL41" s="33"/>
      <c r="JM41" s="33"/>
      <c r="JN41" s="33"/>
      <c r="JO41" s="33"/>
      <c r="JP41" s="33"/>
      <c r="JQ41" s="33"/>
      <c r="JR41" s="33"/>
      <c r="JS41" s="33"/>
      <c r="JT41" s="33"/>
      <c r="JU41" s="33"/>
      <c r="JV41" s="33"/>
      <c r="JW41" s="33"/>
      <c r="JX41" s="33"/>
      <c r="JY41" s="33"/>
      <c r="JZ41" s="33"/>
      <c r="KA41" s="33"/>
      <c r="KB41" s="33"/>
      <c r="KC41" s="33"/>
      <c r="KD41" s="33"/>
      <c r="KE41" s="33"/>
      <c r="KF41" s="33"/>
      <c r="KG41" s="33"/>
      <c r="KH41" s="33"/>
      <c r="KI41" s="33"/>
      <c r="KJ41" s="33"/>
      <c r="KK41" s="33"/>
      <c r="KL41" s="33"/>
      <c r="KM41" s="33"/>
      <c r="KN41" s="33"/>
      <c r="KO41" s="33"/>
      <c r="KP41" s="33"/>
      <c r="KQ41" s="33"/>
      <c r="KR41" s="33"/>
      <c r="KS41" s="33"/>
      <c r="KT41" s="33"/>
      <c r="KU41" s="33"/>
      <c r="KV41" s="33"/>
      <c r="KW41" s="33"/>
      <c r="KX41" s="33"/>
      <c r="KY41" s="33"/>
      <c r="KZ41" s="33"/>
      <c r="LA41" s="33"/>
      <c r="LB41" s="33"/>
      <c r="LC41" s="33"/>
      <c r="LD41" s="33"/>
      <c r="LE41" s="33"/>
      <c r="LF41" s="33"/>
      <c r="LG41" s="33"/>
      <c r="LH41" s="33"/>
      <c r="LI41" s="33"/>
      <c r="LJ41" s="33"/>
      <c r="LK41" s="33"/>
      <c r="LL41" s="33"/>
      <c r="LM41" s="33"/>
      <c r="LN41" s="33"/>
      <c r="LO41" s="33"/>
      <c r="LP41" s="33"/>
      <c r="LQ41" s="33"/>
      <c r="LR41" s="33"/>
      <c r="LS41" s="33"/>
      <c r="LT41" s="33"/>
      <c r="LU41" s="33"/>
      <c r="LV41" s="33"/>
      <c r="LW41" s="33"/>
      <c r="LX41" s="33"/>
      <c r="LY41" s="33"/>
      <c r="LZ41" s="33"/>
      <c r="MA41" s="33"/>
      <c r="MB41" s="33"/>
      <c r="MC41" s="33"/>
      <c r="MD41" s="33"/>
      <c r="ME41" s="33"/>
      <c r="MF41" s="33"/>
      <c r="MG41" s="33"/>
      <c r="MH41" s="33"/>
      <c r="MI41" s="33"/>
      <c r="MJ41" s="33"/>
      <c r="MK41" s="33"/>
      <c r="ML41" s="33"/>
      <c r="MM41" s="33"/>
      <c r="MN41" s="33"/>
      <c r="MO41" s="33"/>
      <c r="MP41" s="33"/>
      <c r="MQ41" s="33"/>
      <c r="MR41" s="33"/>
      <c r="MS41" s="33"/>
      <c r="MT41" s="33"/>
      <c r="MU41" s="33"/>
      <c r="MV41" s="33"/>
      <c r="MW41" s="33"/>
      <c r="MX41" s="33"/>
      <c r="MY41" s="33"/>
      <c r="MZ41" s="33"/>
      <c r="NA41" s="33"/>
      <c r="NB41" s="33"/>
      <c r="NC41" s="33"/>
      <c r="ND41" s="33"/>
      <c r="NE41" s="33"/>
      <c r="NF41" s="33"/>
      <c r="NG41" s="33"/>
      <c r="NH41" s="33"/>
      <c r="NI41" s="33"/>
    </row>
    <row r="42" spans="1:373" s="34" customFormat="1" ht="14.4" outlineLevel="1" x14ac:dyDescent="0.2">
      <c r="A42" s="1048"/>
      <c r="B42" s="18">
        <v>8187</v>
      </c>
      <c r="C42" s="1051"/>
      <c r="D42" s="49">
        <v>606</v>
      </c>
      <c r="E42" s="27" t="s">
        <v>30</v>
      </c>
      <c r="F42" s="25"/>
      <c r="G42" s="84" t="e">
        <v>#VALUE!</v>
      </c>
      <c r="H42" s="33" t="e">
        <f>H40/(IFERROR(VLOOKUP($B32,#REF!,4,FALSE),"")/30)</f>
        <v>#VALUE!</v>
      </c>
      <c r="I42" s="33" t="e">
        <f>I40/(IFERROR(VLOOKUP($B32,#REF!,4,FALSE),"")/30)</f>
        <v>#VALUE!</v>
      </c>
      <c r="J42" s="33" t="e">
        <f>J40/(IFERROR(VLOOKUP($B32,#REF!,4,FALSE),"")/30)</f>
        <v>#VALUE!</v>
      </c>
      <c r="K42" s="33" t="e">
        <f>K40/(IFERROR(VLOOKUP($B32,#REF!,4,FALSE),"")/30)</f>
        <v>#VALUE!</v>
      </c>
      <c r="L42" s="33" t="e">
        <f>L40/(IFERROR(VLOOKUP($B32,#REF!,4,FALSE),"")/30)</f>
        <v>#VALUE!</v>
      </c>
      <c r="M42" s="33" t="e">
        <f>M40/(IFERROR(VLOOKUP($B32,#REF!,4,FALSE),"")/30)</f>
        <v>#VALUE!</v>
      </c>
      <c r="N42" s="33" t="e">
        <f>N40/(IFERROR(VLOOKUP($B32,#REF!,4,FALSE),"")/30)</f>
        <v>#VALUE!</v>
      </c>
      <c r="O42" s="33" t="e">
        <f>O40/(IFERROR(VLOOKUP($B32,#REF!,4,FALSE),"")/30)</f>
        <v>#VALUE!</v>
      </c>
      <c r="P42" s="33" t="e">
        <f>P40/(IFERROR(VLOOKUP($B32,#REF!,4,FALSE),"")/30)</f>
        <v>#VALUE!</v>
      </c>
      <c r="Q42" s="33" t="e">
        <f>Q40/(IFERROR(VLOOKUP($B32,#REF!,4,FALSE),"")/30)</f>
        <v>#VALUE!</v>
      </c>
      <c r="R42" s="33" t="e">
        <f>R40/(IFERROR(VLOOKUP($B32,#REF!,4,FALSE),"")/30)</f>
        <v>#VALUE!</v>
      </c>
      <c r="S42" s="33" t="e">
        <f>S40/(IFERROR(VLOOKUP($B32,#REF!,4,FALSE),"")/30)</f>
        <v>#VALUE!</v>
      </c>
      <c r="T42" s="33" t="e">
        <f>T40/(IFERROR(VLOOKUP($B32,#REF!,4,FALSE),"")/30)</f>
        <v>#VALUE!</v>
      </c>
      <c r="U42" s="33" t="e">
        <f>U40/(IFERROR(VLOOKUP($B32,#REF!,4,FALSE),"")/30)</f>
        <v>#VALUE!</v>
      </c>
      <c r="V42" s="33" t="e">
        <f>V40/(IFERROR(VLOOKUP($B32,#REF!,4,FALSE),"")/30)</f>
        <v>#VALUE!</v>
      </c>
      <c r="W42" s="33" t="e">
        <f>W40/(IFERROR(VLOOKUP($B32,#REF!,4,FALSE),"")/30)</f>
        <v>#VALUE!</v>
      </c>
      <c r="X42" s="33" t="e">
        <f>X40/(IFERROR(VLOOKUP($B32,#REF!,4,FALSE),"")/30)</f>
        <v>#VALUE!</v>
      </c>
      <c r="Y42" s="33" t="e">
        <f>Y40/(IFERROR(VLOOKUP($B32,#REF!,4,FALSE),"")/30)</f>
        <v>#VALUE!</v>
      </c>
      <c r="Z42" s="33" t="e">
        <f>Z40/(IFERROR(VLOOKUP($B32,#REF!,4,FALSE),"")/30)</f>
        <v>#VALUE!</v>
      </c>
      <c r="AA42" s="33" t="e">
        <f>AA40/(IFERROR(VLOOKUP($B32,#REF!,4,FALSE),"")/30)</f>
        <v>#VALUE!</v>
      </c>
      <c r="AB42" s="33" t="e">
        <f>AB40/(IFERROR(VLOOKUP($B32,#REF!,4,FALSE),"")/30)</f>
        <v>#VALUE!</v>
      </c>
      <c r="AC42" s="33" t="e">
        <f>AC40/(IFERROR(VLOOKUP($B32,#REF!,4,FALSE),"")/30)</f>
        <v>#VALUE!</v>
      </c>
      <c r="AD42" s="33" t="e">
        <f>AD40/(IFERROR(VLOOKUP($B32,#REF!,4,FALSE),"")/30)</f>
        <v>#VALUE!</v>
      </c>
      <c r="AE42" s="33" t="e">
        <f>AE40/(IFERROR(VLOOKUP($B32,#REF!,4,FALSE),"")/30)</f>
        <v>#VALUE!</v>
      </c>
      <c r="AF42" s="33" t="e">
        <f>AF40/(IFERROR(VLOOKUP($B32,#REF!,4,FALSE),"")/30)</f>
        <v>#VALUE!</v>
      </c>
      <c r="AG42" s="33" t="e">
        <f>AG40/(IFERROR(VLOOKUP($B32,#REF!,4,FALSE),"")/30)</f>
        <v>#VALUE!</v>
      </c>
      <c r="AH42" s="33" t="e">
        <f>AH40/(IFERROR(VLOOKUP($B32,#REF!,4,FALSE),"")/30)</f>
        <v>#VALUE!</v>
      </c>
      <c r="AI42" s="33" t="e">
        <f>AI40/(IFERROR(VLOOKUP($B32,#REF!,4,FALSE),"")/30)</f>
        <v>#VALUE!</v>
      </c>
      <c r="AJ42" s="33" t="e">
        <f>AJ40/(IFERROR(VLOOKUP($B32,#REF!,4,FALSE),"")/30)</f>
        <v>#VALUE!</v>
      </c>
      <c r="AK42" s="33" t="e">
        <f>AK40/(IFERROR(VLOOKUP($B32,#REF!,4,FALSE),"")/30)</f>
        <v>#VALUE!</v>
      </c>
      <c r="AL42" s="33" t="e">
        <f>AL40/(IFERROR(VLOOKUP($B32,#REF!,4,FALSE),"")/30)</f>
        <v>#VALUE!</v>
      </c>
      <c r="AM42" s="33" t="e">
        <f>AM40/(IFERROR(VLOOKUP($B32,#REF!,5,FALSE),"")/30)</f>
        <v>#VALUE!</v>
      </c>
      <c r="AN42" s="33" t="e">
        <f>AN40/(IFERROR(VLOOKUP($B32,#REF!,5,FALSE),"")/30)</f>
        <v>#VALUE!</v>
      </c>
      <c r="AO42" s="33" t="e">
        <f>AO40/(IFERROR(VLOOKUP($B32,#REF!,5,FALSE),"")/30)</f>
        <v>#VALUE!</v>
      </c>
      <c r="AP42" s="33" t="e">
        <f>AP40/(IFERROR(VLOOKUP($B32,#REF!,5,FALSE),"")/30)</f>
        <v>#VALUE!</v>
      </c>
      <c r="AQ42" s="33" t="e">
        <f>AQ40/(IFERROR(VLOOKUP($B32,#REF!,5,FALSE),"")/30)</f>
        <v>#VALUE!</v>
      </c>
      <c r="AR42" s="33" t="e">
        <f>AR40/(IFERROR(VLOOKUP($B32,#REF!,5,FALSE),"")/30)</f>
        <v>#VALUE!</v>
      </c>
      <c r="AS42" s="33" t="e">
        <f>AS40/(IFERROR(VLOOKUP($B32,#REF!,5,FALSE),"")/30)</f>
        <v>#VALUE!</v>
      </c>
      <c r="AT42" s="33" t="e">
        <f>AT40/(IFERROR(VLOOKUP($B32,#REF!,5,FALSE),"")/30)</f>
        <v>#VALUE!</v>
      </c>
      <c r="AU42" s="33" t="e">
        <f>AU40/(IFERROR(VLOOKUP($B32,#REF!,5,FALSE),"")/30)</f>
        <v>#VALUE!</v>
      </c>
      <c r="AV42" s="33" t="e">
        <f>AV40/(IFERROR(VLOOKUP($B32,#REF!,5,FALSE),"")/30)</f>
        <v>#VALUE!</v>
      </c>
      <c r="AW42" s="33" t="e">
        <f>AW40/(IFERROR(VLOOKUP($B32,#REF!,5,FALSE),"")/30)</f>
        <v>#VALUE!</v>
      </c>
      <c r="AX42" s="33" t="e">
        <f>AX40/(IFERROR(VLOOKUP($B32,#REF!,5,FALSE),"")/30)</f>
        <v>#VALUE!</v>
      </c>
      <c r="AY42" s="33" t="e">
        <f>AY40/(IFERROR(VLOOKUP($B32,#REF!,5,FALSE),"")/30)</f>
        <v>#VALUE!</v>
      </c>
      <c r="AZ42" s="33" t="e">
        <f>AZ40/(IFERROR(VLOOKUP($B32,#REF!,5,FALSE),"")/30)</f>
        <v>#VALUE!</v>
      </c>
      <c r="BA42" s="33" t="e">
        <f>BA40/(IFERROR(VLOOKUP($B32,#REF!,5,FALSE),"")/30)</f>
        <v>#VALUE!</v>
      </c>
      <c r="BB42" s="33" t="e">
        <f>BB40/(IFERROR(VLOOKUP($B32,#REF!,5,FALSE),"")/30)</f>
        <v>#VALUE!</v>
      </c>
      <c r="BC42" s="33" t="e">
        <f>BC40/(IFERROR(VLOOKUP($B32,#REF!,5,FALSE),"")/30)</f>
        <v>#VALUE!</v>
      </c>
      <c r="BD42" s="33" t="e">
        <f>BD40/(IFERROR(VLOOKUP($B32,#REF!,5,FALSE),"")/30)</f>
        <v>#VALUE!</v>
      </c>
      <c r="BE42" s="33" t="e">
        <f>BE40/(IFERROR(VLOOKUP($B32,#REF!,5,FALSE),"")/30)</f>
        <v>#VALUE!</v>
      </c>
      <c r="BF42" s="33" t="e">
        <f>BF40/(IFERROR(VLOOKUP($B32,#REF!,5,FALSE),"")/30)</f>
        <v>#VALUE!</v>
      </c>
      <c r="BG42" s="33" t="e">
        <f>BG40/(IFERROR(VLOOKUP($B32,#REF!,5,FALSE),"")/30)</f>
        <v>#VALUE!</v>
      </c>
      <c r="BH42" s="33" t="e">
        <f>BH40/(IFERROR(VLOOKUP($B32,#REF!,5,FALSE),"")/30)</f>
        <v>#VALUE!</v>
      </c>
      <c r="BI42" s="33" t="e">
        <f>BI40/(IFERROR(VLOOKUP($B32,#REF!,5,FALSE),"")/30)</f>
        <v>#VALUE!</v>
      </c>
      <c r="BJ42" s="33" t="e">
        <f>BJ40/(IFERROR(VLOOKUP($B32,#REF!,5,FALSE),"")/30)</f>
        <v>#VALUE!</v>
      </c>
      <c r="BK42" s="33" t="e">
        <f>BK40/(IFERROR(VLOOKUP($B32,#REF!,5,FALSE),"")/30)</f>
        <v>#VALUE!</v>
      </c>
      <c r="BL42" s="33" t="e">
        <f>BL40/(IFERROR(VLOOKUP($B32,#REF!,5,FALSE),"")/30)</f>
        <v>#VALUE!</v>
      </c>
      <c r="BM42" s="33" t="e">
        <f>BM40/(IFERROR(VLOOKUP($B32,#REF!,5,FALSE),"")/30)</f>
        <v>#VALUE!</v>
      </c>
      <c r="BN42" s="33" t="e">
        <f>BN40/(IFERROR(VLOOKUP($B32,#REF!,5,FALSE),"")/30)</f>
        <v>#VALUE!</v>
      </c>
      <c r="BO42" s="33" t="e">
        <f>BO40/(IFERROR(VLOOKUP($B32,#REF!,5,FALSE),"")/30)</f>
        <v>#VALUE!</v>
      </c>
      <c r="BP42" s="33" t="e">
        <f>BP40/(IFERROR(VLOOKUP($B32,#REF!,6,FALSE),"")/30)</f>
        <v>#VALUE!</v>
      </c>
      <c r="BQ42" s="33" t="e">
        <f>BQ40/(IFERROR(VLOOKUP($B32,#REF!,6,FALSE),"")/30)</f>
        <v>#VALUE!</v>
      </c>
      <c r="BR42" s="33" t="e">
        <f>BR40/(IFERROR(VLOOKUP($B32,#REF!,6,FALSE),"")/30)</f>
        <v>#VALUE!</v>
      </c>
      <c r="BS42" s="33" t="e">
        <f>BS40/(IFERROR(VLOOKUP($B32,#REF!,6,FALSE),"")/30)</f>
        <v>#VALUE!</v>
      </c>
      <c r="BT42" s="33" t="e">
        <f>BT40/(IFERROR(VLOOKUP($B32,#REF!,6,FALSE),"")/30)</f>
        <v>#VALUE!</v>
      </c>
      <c r="BU42" s="33" t="e">
        <f>BU40/(IFERROR(VLOOKUP($B32,#REF!,6,FALSE),"")/30)</f>
        <v>#VALUE!</v>
      </c>
      <c r="BV42" s="33" t="e">
        <f>BV40/(IFERROR(VLOOKUP($B32,#REF!,6,FALSE),"")/30)</f>
        <v>#VALUE!</v>
      </c>
      <c r="BW42" s="33" t="e">
        <f>BW40/(IFERROR(VLOOKUP($B32,#REF!,6,FALSE),"")/30)</f>
        <v>#VALUE!</v>
      </c>
      <c r="BX42" s="33" t="e">
        <f>BX40/(IFERROR(VLOOKUP($B32,#REF!,6,FALSE),"")/30)</f>
        <v>#VALUE!</v>
      </c>
      <c r="BY42" s="33" t="e">
        <f>BY40/(IFERROR(VLOOKUP($B32,#REF!,6,FALSE),"")/30)</f>
        <v>#VALUE!</v>
      </c>
      <c r="BZ42" s="33" t="e">
        <f>BZ40/(IFERROR(VLOOKUP($B32,#REF!,6,FALSE),"")/30)</f>
        <v>#VALUE!</v>
      </c>
      <c r="CA42" s="33" t="e">
        <f>CA40/(IFERROR(VLOOKUP($B32,#REF!,6,FALSE),"")/30)</f>
        <v>#VALUE!</v>
      </c>
      <c r="CB42" s="33" t="e">
        <f>CB40/(IFERROR(VLOOKUP($B32,#REF!,6,FALSE),"")/30)</f>
        <v>#VALUE!</v>
      </c>
      <c r="CC42" s="33" t="e">
        <f>CC40/(IFERROR(VLOOKUP($B32,#REF!,6,FALSE),"")/30)</f>
        <v>#VALUE!</v>
      </c>
      <c r="CD42" s="33" t="e">
        <f>CD40/(IFERROR(VLOOKUP($B32,#REF!,6,FALSE),"")/30)</f>
        <v>#VALUE!</v>
      </c>
      <c r="CE42" s="33" t="e">
        <f>CE40/(IFERROR(VLOOKUP($B32,#REF!,6,FALSE),"")/30)</f>
        <v>#VALUE!</v>
      </c>
      <c r="CF42" s="33" t="e">
        <f>CF40/(IFERROR(VLOOKUP($B32,#REF!,6,FALSE),"")/30)</f>
        <v>#VALUE!</v>
      </c>
      <c r="CG42" s="33" t="e">
        <f>CG40/(IFERROR(VLOOKUP($B32,#REF!,6,FALSE),"")/30)</f>
        <v>#VALUE!</v>
      </c>
      <c r="CH42" s="33" t="e">
        <f>CH40/(IFERROR(VLOOKUP($B32,#REF!,6,FALSE),"")/30)</f>
        <v>#VALUE!</v>
      </c>
      <c r="CI42" s="33" t="e">
        <f>CI40/(IFERROR(VLOOKUP($B32,#REF!,6,FALSE),"")/30)</f>
        <v>#VALUE!</v>
      </c>
      <c r="CJ42" s="33" t="e">
        <f>CJ40/(IFERROR(VLOOKUP($B32,#REF!,6,FALSE),"")/30)</f>
        <v>#VALUE!</v>
      </c>
      <c r="CK42" s="33" t="e">
        <f>CK40/(IFERROR(VLOOKUP($B32,#REF!,6,FALSE),"")/30)</f>
        <v>#VALUE!</v>
      </c>
      <c r="CL42" s="33" t="e">
        <f>CL40/(IFERROR(VLOOKUP($B32,#REF!,6,FALSE),"")/30)</f>
        <v>#VALUE!</v>
      </c>
      <c r="CM42" s="33" t="e">
        <f>CM40/(IFERROR(VLOOKUP($B32,#REF!,6,FALSE),"")/30)</f>
        <v>#VALUE!</v>
      </c>
      <c r="CN42" s="33" t="e">
        <f>CN40/(IFERROR(VLOOKUP($B32,#REF!,6,FALSE),"")/30)</f>
        <v>#VALUE!</v>
      </c>
      <c r="CO42" s="33" t="e">
        <f>CO40/(IFERROR(VLOOKUP($B32,#REF!,6,FALSE),"")/30)</f>
        <v>#VALUE!</v>
      </c>
      <c r="CP42" s="33" t="e">
        <f>CP40/(IFERROR(VLOOKUP($B32,#REF!,6,FALSE),"")/30)</f>
        <v>#VALUE!</v>
      </c>
      <c r="CQ42" s="33" t="e">
        <f>CQ40/(IFERROR(VLOOKUP($B32,#REF!,6,FALSE),"")/30)</f>
        <v>#VALUE!</v>
      </c>
      <c r="CR42" s="33" t="e">
        <f>CR40/(IFERROR(VLOOKUP($B32,#REF!,6,FALSE),"")/30)</f>
        <v>#VALUE!</v>
      </c>
      <c r="CS42" s="33" t="e">
        <f>CS40/(IFERROR(VLOOKUP($B32,#REF!,6,FALSE),"")/30)</f>
        <v>#VALUE!</v>
      </c>
      <c r="CT42" s="33" t="e">
        <f>CT40/(IFERROR(VLOOKUP($B32,#REF!,6,FALSE),"")/30)</f>
        <v>#VALUE!</v>
      </c>
      <c r="CU42" s="33" t="e">
        <f>CU40/(VLOOKUP($B32,#REF!,7,FALSE)/30)</f>
        <v>#VALUE!</v>
      </c>
      <c r="CV42" s="33" t="e">
        <f>CV40/(VLOOKUP($B32,#REF!,7,FALSE)/30)</f>
        <v>#VALUE!</v>
      </c>
      <c r="CW42" s="33" t="e">
        <f>CW40/(VLOOKUP($B32,#REF!,7,FALSE)/30)</f>
        <v>#VALUE!</v>
      </c>
      <c r="CX42" s="33" t="e">
        <f>CX40/(VLOOKUP($B32,#REF!,7,FALSE)/30)</f>
        <v>#VALUE!</v>
      </c>
      <c r="CY42" s="33" t="e">
        <f>CY40/(VLOOKUP($B32,#REF!,7,FALSE)/30)</f>
        <v>#VALUE!</v>
      </c>
      <c r="CZ42" s="33" t="e">
        <f>CZ40/(VLOOKUP($B32,#REF!,7,FALSE)/30)</f>
        <v>#VALUE!</v>
      </c>
      <c r="DA42" s="33" t="e">
        <f>DA40/(VLOOKUP($B32,#REF!,7,FALSE)/30)</f>
        <v>#VALUE!</v>
      </c>
      <c r="DB42" s="33" t="e">
        <f>DB40/(VLOOKUP($B32,#REF!,7,FALSE)/30)</f>
        <v>#VALUE!</v>
      </c>
      <c r="DC42" s="33" t="e">
        <f>DC40/(VLOOKUP($B32,#REF!,7,FALSE)/30)</f>
        <v>#VALUE!</v>
      </c>
      <c r="DD42" s="33" t="e">
        <f>DD40/(VLOOKUP($B32,#REF!,7,FALSE)/30)</f>
        <v>#VALUE!</v>
      </c>
      <c r="DE42" s="33" t="e">
        <f>DE40/(VLOOKUP($B32,#REF!,7,FALSE)/30)</f>
        <v>#VALUE!</v>
      </c>
      <c r="DF42" s="33" t="e">
        <f>DF40/(VLOOKUP($B32,#REF!,7,FALSE)/30)</f>
        <v>#VALUE!</v>
      </c>
      <c r="DG42" s="33" t="e">
        <f>DG40/(VLOOKUP($B32,#REF!,7,FALSE)/30)</f>
        <v>#VALUE!</v>
      </c>
      <c r="DH42" s="33" t="e">
        <f>DH40/(VLOOKUP($B32,#REF!,7,FALSE)/30)</f>
        <v>#VALUE!</v>
      </c>
      <c r="DI42" s="33" t="e">
        <f>DI40/(VLOOKUP($B32,#REF!,7,FALSE)/30)</f>
        <v>#VALUE!</v>
      </c>
      <c r="DJ42" s="33" t="e">
        <f>DJ40/(VLOOKUP($B32,#REF!,7,FALSE)/30)</f>
        <v>#VALUE!</v>
      </c>
      <c r="DK42" s="33" t="e">
        <f>DK40/(VLOOKUP($B32,#REF!,7,FALSE)/30)</f>
        <v>#VALUE!</v>
      </c>
      <c r="DL42" s="33" t="e">
        <f>DL40/(VLOOKUP($B32,#REF!,7,FALSE)/30)</f>
        <v>#VALUE!</v>
      </c>
      <c r="DM42" s="33" t="e">
        <f>DM40/(VLOOKUP($B32,#REF!,7,FALSE)/30)</f>
        <v>#VALUE!</v>
      </c>
      <c r="DN42" s="33" t="e">
        <f>DN40/(VLOOKUP($B32,#REF!,7,FALSE)/30)</f>
        <v>#VALUE!</v>
      </c>
      <c r="DO42" s="33" t="e">
        <f>DO40/(VLOOKUP($B32,#REF!,7,FALSE)/30)</f>
        <v>#VALUE!</v>
      </c>
      <c r="DP42" s="33" t="e">
        <f>DP40/(VLOOKUP($B32,#REF!,7,FALSE)/30)</f>
        <v>#VALUE!</v>
      </c>
      <c r="DQ42" s="33" t="e">
        <f>DQ40/(VLOOKUP($B32,#REF!,7,FALSE)/30)</f>
        <v>#VALUE!</v>
      </c>
      <c r="DR42" s="33" t="e">
        <f>DR40/(VLOOKUP($B32,#REF!,7,FALSE)/30)</f>
        <v>#VALUE!</v>
      </c>
      <c r="DS42" s="33" t="e">
        <f>DS40/(VLOOKUP($B32,#REF!,7,FALSE)/30)</f>
        <v>#VALUE!</v>
      </c>
      <c r="DT42" s="33" t="e">
        <f>DT40/(VLOOKUP($B32,#REF!,7,FALSE)/30)</f>
        <v>#VALUE!</v>
      </c>
      <c r="DU42" s="33" t="e">
        <f>DU40/(VLOOKUP($B32,#REF!,7,FALSE)/30)</f>
        <v>#VALUE!</v>
      </c>
      <c r="DV42" s="33" t="e">
        <f>DV40/(VLOOKUP($B32,#REF!,7,FALSE)/30)</f>
        <v>#VALUE!</v>
      </c>
      <c r="DW42" s="33" t="e">
        <f>DW40/(VLOOKUP($B32,#REF!,7,FALSE)/30)</f>
        <v>#VALUE!</v>
      </c>
      <c r="DX42" s="33" t="e">
        <f>DX40/(VLOOKUP($B32,#REF!,7,FALSE)/30)</f>
        <v>#VALUE!</v>
      </c>
      <c r="DY42" s="33" t="e">
        <f>DY40/(VLOOKUP($B32,#REF!,8,FALSE)/30)</f>
        <v>#VALUE!</v>
      </c>
      <c r="DZ42" s="33" t="e">
        <f>DZ40/(VLOOKUP($B32,#REF!,8,FALSE)/30)</f>
        <v>#VALUE!</v>
      </c>
      <c r="EA42" s="33" t="e">
        <f>EA40/(VLOOKUP($B32,#REF!,8,FALSE)/30)</f>
        <v>#VALUE!</v>
      </c>
      <c r="EB42" s="33" t="e">
        <f>EB40/(VLOOKUP($B32,#REF!,8,FALSE)/30)</f>
        <v>#VALUE!</v>
      </c>
      <c r="EC42" s="33" t="e">
        <f>EC40/(VLOOKUP($B32,#REF!,8,FALSE)/30)</f>
        <v>#VALUE!</v>
      </c>
      <c r="ED42" s="33" t="e">
        <f>ED40/(VLOOKUP($B32,#REF!,8,FALSE)/30)</f>
        <v>#VALUE!</v>
      </c>
      <c r="EE42" s="33" t="e">
        <f>EE40/(VLOOKUP($B32,#REF!,8,FALSE)/30)</f>
        <v>#VALUE!</v>
      </c>
      <c r="EF42" s="33" t="e">
        <f>EF40/(VLOOKUP($B32,#REF!,8,FALSE)/30)</f>
        <v>#VALUE!</v>
      </c>
      <c r="EG42" s="33" t="e">
        <f>EG40/(VLOOKUP($B32,#REF!,8,FALSE)/30)</f>
        <v>#VALUE!</v>
      </c>
      <c r="EH42" s="33" t="e">
        <f>EH40/(VLOOKUP($B32,#REF!,8,FALSE)/30)</f>
        <v>#VALUE!</v>
      </c>
      <c r="EI42" s="33" t="e">
        <f>EI40/(VLOOKUP($B32,#REF!,8,FALSE)/30)</f>
        <v>#VALUE!</v>
      </c>
      <c r="EJ42" s="33" t="e">
        <f>EJ40/(VLOOKUP($B32,#REF!,8,FALSE)/30)</f>
        <v>#VALUE!</v>
      </c>
      <c r="EK42" s="33" t="e">
        <f>EK40/(VLOOKUP($B32,#REF!,8,FALSE)/30)</f>
        <v>#VALUE!</v>
      </c>
      <c r="EL42" s="33" t="e">
        <f>EL40/(VLOOKUP($B32,#REF!,8,FALSE)/30)</f>
        <v>#VALUE!</v>
      </c>
      <c r="EM42" s="33" t="e">
        <f>EM40/(VLOOKUP($B32,#REF!,8,FALSE)/30)</f>
        <v>#VALUE!</v>
      </c>
      <c r="EN42" s="33" t="e">
        <f>EN40/(VLOOKUP($B32,#REF!,8,FALSE)/30)</f>
        <v>#VALUE!</v>
      </c>
      <c r="EO42" s="33" t="e">
        <f>EO40/(VLOOKUP($B32,#REF!,8,FALSE)/30)</f>
        <v>#VALUE!</v>
      </c>
      <c r="EP42" s="33" t="e">
        <f>EP40/(VLOOKUP($B32,#REF!,8,FALSE)/30)</f>
        <v>#VALUE!</v>
      </c>
      <c r="EQ42" s="33" t="e">
        <f>EQ40/(VLOOKUP($B32,#REF!,8,FALSE)/30)</f>
        <v>#VALUE!</v>
      </c>
      <c r="ER42" s="33" t="e">
        <f>ER40/(VLOOKUP($B32,#REF!,8,FALSE)/30)</f>
        <v>#VALUE!</v>
      </c>
      <c r="ES42" s="33" t="e">
        <f>ES40/(VLOOKUP($B32,#REF!,8,FALSE)/30)</f>
        <v>#VALUE!</v>
      </c>
      <c r="ET42" s="33" t="e">
        <f>ET40/(VLOOKUP($B32,#REF!,8,FALSE)/30)</f>
        <v>#VALUE!</v>
      </c>
      <c r="EU42" s="33" t="e">
        <f>EU40/(VLOOKUP($B32,#REF!,8,FALSE)/30)</f>
        <v>#VALUE!</v>
      </c>
      <c r="EV42" s="33" t="e">
        <f>EV40/(VLOOKUP($B32,#REF!,8,FALSE)/30)</f>
        <v>#VALUE!</v>
      </c>
      <c r="EW42" s="33" t="e">
        <f>EW40/(VLOOKUP($B32,#REF!,8,FALSE)/30)</f>
        <v>#VALUE!</v>
      </c>
      <c r="EX42" s="33" t="e">
        <f>EX40/(VLOOKUP($B32,#REF!,8,FALSE)/30)</f>
        <v>#VALUE!</v>
      </c>
      <c r="EY42" s="33" t="e">
        <f>EY40/(VLOOKUP($B32,#REF!,8,FALSE)/30)</f>
        <v>#VALUE!</v>
      </c>
      <c r="EZ42" s="33" t="e">
        <f>EZ40/(VLOOKUP($B32,#REF!,8,FALSE)/30)</f>
        <v>#VALUE!</v>
      </c>
      <c r="FA42" s="33" t="e">
        <f>FA40/(VLOOKUP($B32,#REF!,8,FALSE)/30)</f>
        <v>#VALUE!</v>
      </c>
      <c r="FB42" s="33" t="e">
        <f>FB40/(VLOOKUP($B32,#REF!,8,FALSE)/30)</f>
        <v>#VALUE!</v>
      </c>
      <c r="FC42" s="33" t="e">
        <f>FC40/(VLOOKUP($B32,#REF!,8,FALSE)/30)</f>
        <v>#VALUE!</v>
      </c>
      <c r="FD42" s="33" t="e">
        <f>FD40/(VLOOKUP($B32,#REF!,9,FALSE)/30)</f>
        <v>#VALUE!</v>
      </c>
      <c r="FE42" s="33" t="e">
        <f>FE40/(VLOOKUP($B32,#REF!,9,FALSE)/30)</f>
        <v>#VALUE!</v>
      </c>
      <c r="FF42" s="33" t="e">
        <f>FF40/(VLOOKUP($B32,#REF!,9,FALSE)/30)</f>
        <v>#VALUE!</v>
      </c>
      <c r="FG42" s="33" t="e">
        <f>FG40/(VLOOKUP($B32,#REF!,9,FALSE)/30)</f>
        <v>#VALUE!</v>
      </c>
      <c r="FH42" s="33" t="e">
        <f>FH40/(VLOOKUP($B32,#REF!,9,FALSE)/30)</f>
        <v>#VALUE!</v>
      </c>
      <c r="FI42" s="33" t="e">
        <f>FI40/(VLOOKUP($B32,#REF!,9,FALSE)/30)</f>
        <v>#VALUE!</v>
      </c>
      <c r="FJ42" s="33" t="e">
        <f>FJ40/(VLOOKUP($B32,#REF!,9,FALSE)/30)</f>
        <v>#VALUE!</v>
      </c>
      <c r="FK42" s="33" t="e">
        <f>FK40/(VLOOKUP($B32,#REF!,9,FALSE)/30)</f>
        <v>#VALUE!</v>
      </c>
      <c r="FL42" s="33" t="e">
        <f>FL40/(VLOOKUP($B32,#REF!,9,FALSE)/30)</f>
        <v>#VALUE!</v>
      </c>
      <c r="FM42" s="33" t="e">
        <f>FM40/(VLOOKUP($B32,#REF!,9,FALSE)/30)</f>
        <v>#VALUE!</v>
      </c>
      <c r="FN42" s="33" t="e">
        <f>FN40/(VLOOKUP($B32,#REF!,9,FALSE)/30)</f>
        <v>#VALUE!</v>
      </c>
      <c r="FO42" s="33" t="e">
        <f>FO40/(VLOOKUP($B32,#REF!,9,FALSE)/30)</f>
        <v>#VALUE!</v>
      </c>
      <c r="FP42" s="33" t="e">
        <f>FP40/(VLOOKUP($B32,#REF!,9,FALSE)/30)</f>
        <v>#VALUE!</v>
      </c>
      <c r="FQ42" s="33" t="e">
        <f>FQ40/(VLOOKUP($B32,#REF!,9,FALSE)/30)</f>
        <v>#VALUE!</v>
      </c>
      <c r="FR42" s="33" t="e">
        <f>FR40/(VLOOKUP($B32,#REF!,9,FALSE)/30)</f>
        <v>#VALUE!</v>
      </c>
      <c r="FS42" s="33" t="e">
        <f>FS40/(VLOOKUP($B32,#REF!,9,FALSE)/30)</f>
        <v>#VALUE!</v>
      </c>
      <c r="FT42" s="33" t="e">
        <f>FT40/(VLOOKUP($B32,#REF!,9,FALSE)/30)</f>
        <v>#VALUE!</v>
      </c>
      <c r="FU42" s="33" t="e">
        <f>FU40/(VLOOKUP($B32,#REF!,9,FALSE)/30)</f>
        <v>#VALUE!</v>
      </c>
      <c r="FV42" s="33" t="e">
        <f>FV40/(VLOOKUP($B32,#REF!,9,FALSE)/30)</f>
        <v>#VALUE!</v>
      </c>
      <c r="FW42" s="33" t="e">
        <f>FW40/(VLOOKUP($B32,#REF!,9,FALSE)/30)</f>
        <v>#VALUE!</v>
      </c>
      <c r="FX42" s="33" t="e">
        <f>FX40/(VLOOKUP($B32,#REF!,9,FALSE)/30)</f>
        <v>#VALUE!</v>
      </c>
      <c r="FY42" s="33" t="e">
        <f>FY40/(VLOOKUP($B32,#REF!,9,FALSE)/30)</f>
        <v>#VALUE!</v>
      </c>
      <c r="FZ42" s="33" t="e">
        <f>FZ40/(VLOOKUP($B32,#REF!,9,FALSE)/30)</f>
        <v>#VALUE!</v>
      </c>
      <c r="GA42" s="33" t="e">
        <f>GA40/(VLOOKUP($B32,#REF!,9,FALSE)/30)</f>
        <v>#VALUE!</v>
      </c>
      <c r="GB42" s="33" t="e">
        <f>GB40/(VLOOKUP($B32,#REF!,9,FALSE)/30)</f>
        <v>#VALUE!</v>
      </c>
      <c r="GC42" s="33" t="e">
        <f>GC40/(VLOOKUP($B32,#REF!,9,FALSE)/30)</f>
        <v>#VALUE!</v>
      </c>
      <c r="GD42" s="33" t="e">
        <f>GD40/(VLOOKUP($B32,#REF!,9,FALSE)/30)</f>
        <v>#VALUE!</v>
      </c>
      <c r="GE42" s="33" t="e">
        <f>GE40/(VLOOKUP($B32,#REF!,9,FALSE)/30)</f>
        <v>#VALUE!</v>
      </c>
      <c r="GF42" s="33" t="e">
        <f>GF40/(VLOOKUP($B32,#REF!,9,FALSE)/30)</f>
        <v>#VALUE!</v>
      </c>
      <c r="GG42" s="33" t="e">
        <f>GG40/(VLOOKUP($B32,#REF!,9,FALSE)/30)</f>
        <v>#VALUE!</v>
      </c>
      <c r="GH42" s="33" t="e">
        <f>GH40/(VLOOKUP($B32,#REF!,10,FALSE)/30)</f>
        <v>#VALUE!</v>
      </c>
      <c r="GI42" s="33" t="e">
        <f>GI40/(VLOOKUP($B32,#REF!,10,FALSE)/30)</f>
        <v>#VALUE!</v>
      </c>
      <c r="GJ42" s="33" t="e">
        <f>GJ40/(VLOOKUP($B32,#REF!,10,FALSE)/30)</f>
        <v>#VALUE!</v>
      </c>
      <c r="GK42" s="33" t="e">
        <f>GK40/(VLOOKUP($B32,#REF!,10,FALSE)/30)</f>
        <v>#VALUE!</v>
      </c>
      <c r="GL42" s="33" t="e">
        <f>GL40/(VLOOKUP($B32,#REF!,10,FALSE)/30)</f>
        <v>#VALUE!</v>
      </c>
      <c r="GM42" s="33" t="e">
        <f>GM40/(VLOOKUP($B32,#REF!,10,FALSE)/30)</f>
        <v>#VALUE!</v>
      </c>
      <c r="GN42" s="33" t="e">
        <f>GN40/(VLOOKUP($B32,#REF!,10,FALSE)/30)</f>
        <v>#VALUE!</v>
      </c>
      <c r="GO42" s="33" t="e">
        <f>GO40/(VLOOKUP($B32,#REF!,10,FALSE)/30)</f>
        <v>#VALUE!</v>
      </c>
      <c r="GP42" s="33" t="e">
        <f>GP40/(VLOOKUP($B32,#REF!,10,FALSE)/30)</f>
        <v>#VALUE!</v>
      </c>
      <c r="GQ42" s="33" t="e">
        <f>GQ40/(VLOOKUP($B32,#REF!,10,FALSE)/30)</f>
        <v>#VALUE!</v>
      </c>
      <c r="GR42" s="33" t="e">
        <f>GR40/(VLOOKUP($B32,#REF!,10,FALSE)/30)</f>
        <v>#VALUE!</v>
      </c>
      <c r="GS42" s="33" t="e">
        <f>GS40/(VLOOKUP($B32,#REF!,10,FALSE)/30)</f>
        <v>#VALUE!</v>
      </c>
      <c r="GT42" s="33" t="e">
        <f>GT40/(VLOOKUP($B32,#REF!,10,FALSE)/30)</f>
        <v>#VALUE!</v>
      </c>
      <c r="GU42" s="33" t="e">
        <f>GU40/(VLOOKUP($B32,#REF!,10,FALSE)/30)</f>
        <v>#VALUE!</v>
      </c>
      <c r="GV42" s="33" t="e">
        <f>GV40/(VLOOKUP($B32,#REF!,10,FALSE)/30)</f>
        <v>#VALUE!</v>
      </c>
      <c r="GW42" s="33" t="e">
        <f>GW40/(VLOOKUP($B32,#REF!,10,FALSE)/30)</f>
        <v>#VALUE!</v>
      </c>
      <c r="GX42" s="33" t="e">
        <f>GX40/(VLOOKUP($B32,#REF!,10,FALSE)/30)</f>
        <v>#VALUE!</v>
      </c>
      <c r="GY42" s="33" t="e">
        <f>GY40/(VLOOKUP($B32,#REF!,10,FALSE)/30)</f>
        <v>#VALUE!</v>
      </c>
      <c r="GZ42" s="33" t="e">
        <f>GZ40/(VLOOKUP($B32,#REF!,10,FALSE)/30)</f>
        <v>#VALUE!</v>
      </c>
      <c r="HA42" s="33" t="e">
        <f>HA40/(VLOOKUP($B32,#REF!,10,FALSE)/30)</f>
        <v>#VALUE!</v>
      </c>
      <c r="HB42" s="33" t="e">
        <f>HB40/(VLOOKUP($B32,#REF!,10,FALSE)/30)</f>
        <v>#VALUE!</v>
      </c>
      <c r="HC42" s="33" t="e">
        <f>HC40/(VLOOKUP($B32,#REF!,10,FALSE)/30)</f>
        <v>#VALUE!</v>
      </c>
      <c r="HD42" s="33" t="e">
        <f>HD40/(VLOOKUP($B32,#REF!,10,FALSE)/30)</f>
        <v>#VALUE!</v>
      </c>
      <c r="HE42" s="33" t="e">
        <f>HE40/(VLOOKUP($B32,#REF!,10,FALSE)/30)</f>
        <v>#VALUE!</v>
      </c>
      <c r="HF42" s="33" t="e">
        <f>HF40/(VLOOKUP($B32,#REF!,10,FALSE)/30)</f>
        <v>#VALUE!</v>
      </c>
      <c r="HG42" s="33" t="e">
        <f>HG40/(VLOOKUP($B32,#REF!,10,FALSE)/30)</f>
        <v>#VALUE!</v>
      </c>
      <c r="HH42" s="33" t="e">
        <f>HH40/(VLOOKUP($B32,#REF!,10,FALSE)/30)</f>
        <v>#VALUE!</v>
      </c>
      <c r="HI42" s="33" t="e">
        <f>HI40/(VLOOKUP($B32,#REF!,10,FALSE)/30)</f>
        <v>#VALUE!</v>
      </c>
      <c r="HJ42" s="33" t="e">
        <f>HJ40/(VLOOKUP($B32,#REF!,10,FALSE)/30)</f>
        <v>#VALUE!</v>
      </c>
      <c r="HK42" s="33" t="e">
        <f>HK40/(VLOOKUP($B32,#REF!,10,FALSE)/30)</f>
        <v>#VALUE!</v>
      </c>
      <c r="HL42" s="33" t="e">
        <f>HL40/(VLOOKUP($B32,#REF!,10,FALSE)/30)</f>
        <v>#VALUE!</v>
      </c>
      <c r="HM42" s="33" t="e">
        <f>HM40/(VLOOKUP($B32,#REF!,11,FALSE)/30)</f>
        <v>#VALUE!</v>
      </c>
      <c r="HN42" s="33" t="e">
        <f>HN40/(VLOOKUP($B32,#REF!,11,FALSE)/30)</f>
        <v>#VALUE!</v>
      </c>
      <c r="HO42" s="33" t="e">
        <f>HO40/(VLOOKUP($B32,#REF!,11,FALSE)/30)</f>
        <v>#VALUE!</v>
      </c>
      <c r="HP42" s="33" t="e">
        <f>HP40/(VLOOKUP($B32,#REF!,11,FALSE)/30)</f>
        <v>#VALUE!</v>
      </c>
      <c r="HQ42" s="33" t="e">
        <f>HQ40/(VLOOKUP($B32,#REF!,11,FALSE)/30)</f>
        <v>#VALUE!</v>
      </c>
      <c r="HR42" s="33" t="e">
        <f>HR40/(VLOOKUP($B32,#REF!,11,FALSE)/30)</f>
        <v>#VALUE!</v>
      </c>
      <c r="HS42" s="33" t="e">
        <f>HS40/(VLOOKUP($B32,#REF!,11,FALSE)/30)</f>
        <v>#VALUE!</v>
      </c>
      <c r="HT42" s="33" t="e">
        <f>HT40/(VLOOKUP($B32,#REF!,11,FALSE)/30)</f>
        <v>#VALUE!</v>
      </c>
      <c r="HU42" s="33" t="e">
        <f>HU40/(VLOOKUP($B32,#REF!,11,FALSE)/30)</f>
        <v>#VALUE!</v>
      </c>
      <c r="HV42" s="33" t="e">
        <f>HV40/(VLOOKUP($B32,#REF!,11,FALSE)/30)</f>
        <v>#VALUE!</v>
      </c>
      <c r="HW42" s="33" t="e">
        <f>HW40/(VLOOKUP($B32,#REF!,11,FALSE)/30)</f>
        <v>#VALUE!</v>
      </c>
      <c r="HX42" s="33" t="e">
        <f>HX40/(VLOOKUP($B32,#REF!,11,FALSE)/30)</f>
        <v>#VALUE!</v>
      </c>
      <c r="HY42" s="33" t="e">
        <f>HY40/(VLOOKUP($B32,#REF!,11,FALSE)/30)</f>
        <v>#VALUE!</v>
      </c>
      <c r="HZ42" s="33" t="e">
        <f>HZ40/(VLOOKUP($B32,#REF!,11,FALSE)/30)</f>
        <v>#VALUE!</v>
      </c>
      <c r="IA42" s="33" t="e">
        <f>IA40/(VLOOKUP($B32,#REF!,11,FALSE)/30)</f>
        <v>#VALUE!</v>
      </c>
      <c r="IB42" s="33" t="e">
        <f>IB40/(VLOOKUP($B32,#REF!,11,FALSE)/30)</f>
        <v>#VALUE!</v>
      </c>
      <c r="IC42" s="33" t="e">
        <f>IC40/(VLOOKUP($B32,#REF!,11,FALSE)/30)</f>
        <v>#VALUE!</v>
      </c>
      <c r="ID42" s="33" t="e">
        <f>ID40/(VLOOKUP($B32,#REF!,11,FALSE)/30)</f>
        <v>#VALUE!</v>
      </c>
      <c r="IE42" s="33" t="e">
        <f>IE40/(VLOOKUP($B32,#REF!,11,FALSE)/30)</f>
        <v>#VALUE!</v>
      </c>
      <c r="IF42" s="33" t="e">
        <f>IF40/(VLOOKUP($B32,#REF!,11,FALSE)/30)</f>
        <v>#VALUE!</v>
      </c>
      <c r="IG42" s="33" t="e">
        <f>IG40/(VLOOKUP($B32,#REF!,11,FALSE)/30)</f>
        <v>#VALUE!</v>
      </c>
      <c r="IH42" s="33" t="e">
        <f>IH40/(VLOOKUP($B32,#REF!,11,FALSE)/30)</f>
        <v>#VALUE!</v>
      </c>
      <c r="II42" s="33" t="e">
        <f>II40/(VLOOKUP($B32,#REF!,11,FALSE)/30)</f>
        <v>#VALUE!</v>
      </c>
      <c r="IJ42" s="33" t="e">
        <f>IJ40/(VLOOKUP($B32,#REF!,11,FALSE)/30)</f>
        <v>#VALUE!</v>
      </c>
      <c r="IK42" s="33" t="e">
        <f>IK40/(VLOOKUP($B32,#REF!,11,FALSE)/30)</f>
        <v>#VALUE!</v>
      </c>
      <c r="IL42" s="33" t="e">
        <f>IL40/(VLOOKUP($B32,#REF!,11,FALSE)/30)</f>
        <v>#VALUE!</v>
      </c>
      <c r="IM42" s="33" t="e">
        <f>IM40/(VLOOKUP($B32,#REF!,11,FALSE)/30)</f>
        <v>#VALUE!</v>
      </c>
      <c r="IN42" s="33" t="e">
        <f>IN40/(VLOOKUP($B32,#REF!,11,FALSE)/30)</f>
        <v>#VALUE!</v>
      </c>
      <c r="IO42" s="33" t="e">
        <f>IO40/(VLOOKUP($B32,#REF!,11,FALSE)/30)</f>
        <v>#VALUE!</v>
      </c>
      <c r="IP42" s="33" t="e">
        <f>IP40/(VLOOKUP($B32,#REF!,11,FALSE)/30)</f>
        <v>#VALUE!</v>
      </c>
      <c r="IQ42" s="33" t="e">
        <f>IQ40/(VLOOKUP($B32,#REF!,11,FALSE)/30)</f>
        <v>#VALUE!</v>
      </c>
      <c r="IR42" s="33" t="e">
        <f>IR40/(VLOOKUP($B32,#REF!,12,FALSE)/30)</f>
        <v>#VALUE!</v>
      </c>
      <c r="IS42" s="33" t="e">
        <f>IS40/(VLOOKUP($B32,#REF!,12,FALSE)/30)</f>
        <v>#VALUE!</v>
      </c>
      <c r="IT42" s="33" t="e">
        <f>IT40/(VLOOKUP($B32,#REF!,12,FALSE)/30)</f>
        <v>#VALUE!</v>
      </c>
      <c r="IU42" s="33" t="e">
        <f>IU40/(VLOOKUP($B32,#REF!,12,FALSE)/30)</f>
        <v>#VALUE!</v>
      </c>
      <c r="IV42" s="33" t="e">
        <f>IV40/(VLOOKUP($B32,#REF!,12,FALSE)/30)</f>
        <v>#VALUE!</v>
      </c>
      <c r="IW42" s="33" t="e">
        <f>IW40/(VLOOKUP($B32,#REF!,12,FALSE)/30)</f>
        <v>#VALUE!</v>
      </c>
      <c r="IX42" s="33" t="e">
        <f>IX40/(VLOOKUP($B32,#REF!,12,FALSE)/30)</f>
        <v>#VALUE!</v>
      </c>
      <c r="IY42" s="33" t="e">
        <f>IY40/(VLOOKUP($B32,#REF!,12,FALSE)/30)</f>
        <v>#VALUE!</v>
      </c>
      <c r="IZ42" s="33" t="e">
        <f>IZ40/(VLOOKUP($B32,#REF!,12,FALSE)/30)</f>
        <v>#VALUE!</v>
      </c>
      <c r="JA42" s="33" t="e">
        <f>JA40/(VLOOKUP($B32,#REF!,12,FALSE)/30)</f>
        <v>#VALUE!</v>
      </c>
      <c r="JB42" s="33" t="e">
        <f>JB40/(VLOOKUP($B32,#REF!,12,FALSE)/30)</f>
        <v>#VALUE!</v>
      </c>
      <c r="JC42" s="33" t="e">
        <f>JC40/(VLOOKUP($B32,#REF!,12,FALSE)/30)</f>
        <v>#VALUE!</v>
      </c>
      <c r="JD42" s="33" t="e">
        <f>JD40/(VLOOKUP($B32,#REF!,12,FALSE)/30)</f>
        <v>#VALUE!</v>
      </c>
      <c r="JE42" s="33" t="e">
        <f>JE40/(VLOOKUP($B32,#REF!,12,FALSE)/30)</f>
        <v>#VALUE!</v>
      </c>
      <c r="JF42" s="33" t="e">
        <f>JF40/(VLOOKUP($B32,#REF!,12,FALSE)/30)</f>
        <v>#VALUE!</v>
      </c>
      <c r="JG42" s="33" t="e">
        <f>JG40/(VLOOKUP($B32,#REF!,12,FALSE)/30)</f>
        <v>#VALUE!</v>
      </c>
      <c r="JH42" s="33" t="e">
        <f>JH40/(VLOOKUP($B32,#REF!,12,FALSE)/30)</f>
        <v>#VALUE!</v>
      </c>
      <c r="JI42" s="33" t="e">
        <f>JI40/(VLOOKUP($B32,#REF!,12,FALSE)/30)</f>
        <v>#VALUE!</v>
      </c>
      <c r="JJ42" s="33" t="e">
        <f>JJ40/(VLOOKUP($B32,#REF!,12,FALSE)/30)</f>
        <v>#VALUE!</v>
      </c>
      <c r="JK42" s="33" t="e">
        <f>JK40/(VLOOKUP($B32,#REF!,12,FALSE)/30)</f>
        <v>#VALUE!</v>
      </c>
      <c r="JL42" s="33" t="e">
        <f>JL40/(VLOOKUP($B32,#REF!,12,FALSE)/30)</f>
        <v>#VALUE!</v>
      </c>
      <c r="JM42" s="33" t="e">
        <f>JM40/(VLOOKUP($B32,#REF!,12,FALSE)/30)</f>
        <v>#VALUE!</v>
      </c>
      <c r="JN42" s="33" t="e">
        <f>JN40/(VLOOKUP($B32,#REF!,12,FALSE)/30)</f>
        <v>#VALUE!</v>
      </c>
      <c r="JO42" s="33" t="e">
        <f>JO40/(VLOOKUP($B32,#REF!,12,FALSE)/30)</f>
        <v>#VALUE!</v>
      </c>
      <c r="JP42" s="33" t="e">
        <f>JP40/(VLOOKUP($B32,#REF!,12,FALSE)/30)</f>
        <v>#VALUE!</v>
      </c>
      <c r="JQ42" s="33" t="e">
        <f>JQ40/(VLOOKUP($B32,#REF!,12,FALSE)/30)</f>
        <v>#VALUE!</v>
      </c>
      <c r="JR42" s="33" t="e">
        <f>JR40/(VLOOKUP($B32,#REF!,12,FALSE)/30)</f>
        <v>#VALUE!</v>
      </c>
      <c r="JS42" s="33" t="e">
        <f>JS40/(VLOOKUP($B32,#REF!,12,FALSE)/30)</f>
        <v>#VALUE!</v>
      </c>
      <c r="JT42" s="33" t="e">
        <f>JT40/(VLOOKUP($B32,#REF!,12,FALSE)/30)</f>
        <v>#VALUE!</v>
      </c>
      <c r="JU42" s="33" t="e">
        <f>JU40/(VLOOKUP($B32,#REF!,12,FALSE)/30)</f>
        <v>#VALUE!</v>
      </c>
      <c r="JV42" s="33" t="e">
        <f>JV40/(VLOOKUP($B32,#REF!,13,FALSE)/30)</f>
        <v>#VALUE!</v>
      </c>
      <c r="JW42" s="33" t="e">
        <f>JW40/(VLOOKUP($B32,#REF!,13,FALSE)/30)</f>
        <v>#VALUE!</v>
      </c>
      <c r="JX42" s="33" t="e">
        <f>JX40/(VLOOKUP($B32,#REF!,13,FALSE)/30)</f>
        <v>#VALUE!</v>
      </c>
      <c r="JY42" s="33" t="e">
        <f>JY40/(VLOOKUP($B32,#REF!,13,FALSE)/30)</f>
        <v>#VALUE!</v>
      </c>
      <c r="JZ42" s="33" t="e">
        <f>JZ40/(VLOOKUP($B32,#REF!,13,FALSE)/30)</f>
        <v>#VALUE!</v>
      </c>
      <c r="KA42" s="33" t="e">
        <f>KA40/(VLOOKUP($B32,#REF!,13,FALSE)/30)</f>
        <v>#VALUE!</v>
      </c>
      <c r="KB42" s="33" t="e">
        <f>KB40/(VLOOKUP($B32,#REF!,13,FALSE)/30)</f>
        <v>#VALUE!</v>
      </c>
      <c r="KC42" s="33" t="e">
        <f>KC40/(VLOOKUP($B32,#REF!,13,FALSE)/30)</f>
        <v>#VALUE!</v>
      </c>
      <c r="KD42" s="33" t="e">
        <f>KD40/(VLOOKUP($B32,#REF!,13,FALSE)/30)</f>
        <v>#VALUE!</v>
      </c>
      <c r="KE42" s="33" t="e">
        <f>KE40/(VLOOKUP($B32,#REF!,13,FALSE)/30)</f>
        <v>#VALUE!</v>
      </c>
      <c r="KF42" s="33" t="e">
        <f>KF40/(VLOOKUP($B32,#REF!,13,FALSE)/30)</f>
        <v>#VALUE!</v>
      </c>
      <c r="KG42" s="33" t="e">
        <f>KG40/(VLOOKUP($B32,#REF!,13,FALSE)/30)</f>
        <v>#VALUE!</v>
      </c>
      <c r="KH42" s="33" t="e">
        <f>KH40/(VLOOKUP($B32,#REF!,13,FALSE)/30)</f>
        <v>#VALUE!</v>
      </c>
      <c r="KI42" s="33" t="e">
        <f>KI40/(VLOOKUP($B32,#REF!,13,FALSE)/30)</f>
        <v>#VALUE!</v>
      </c>
      <c r="KJ42" s="33" t="e">
        <f>KJ40/(VLOOKUP($B32,#REF!,13,FALSE)/30)</f>
        <v>#VALUE!</v>
      </c>
      <c r="KK42" s="33" t="e">
        <f>KK40/(VLOOKUP($B32,#REF!,13,FALSE)/30)</f>
        <v>#VALUE!</v>
      </c>
      <c r="KL42" s="33" t="e">
        <f>KL40/(VLOOKUP($B32,#REF!,13,FALSE)/30)</f>
        <v>#VALUE!</v>
      </c>
      <c r="KM42" s="33" t="e">
        <f>KM40/(VLOOKUP($B32,#REF!,13,FALSE)/30)</f>
        <v>#VALUE!</v>
      </c>
      <c r="KN42" s="33" t="e">
        <f>KN40/(VLOOKUP($B32,#REF!,13,FALSE)/30)</f>
        <v>#VALUE!</v>
      </c>
      <c r="KO42" s="33" t="e">
        <f>KO40/(VLOOKUP($B32,#REF!,13,FALSE)/30)</f>
        <v>#VALUE!</v>
      </c>
      <c r="KP42" s="33" t="e">
        <f>KP40/(VLOOKUP($B32,#REF!,13,FALSE)/30)</f>
        <v>#VALUE!</v>
      </c>
      <c r="KQ42" s="33" t="e">
        <f>KQ40/(VLOOKUP($B32,#REF!,13,FALSE)/30)</f>
        <v>#VALUE!</v>
      </c>
      <c r="KR42" s="33" t="e">
        <f>KR40/(VLOOKUP($B32,#REF!,13,FALSE)/30)</f>
        <v>#VALUE!</v>
      </c>
      <c r="KS42" s="33" t="e">
        <f>KS40/(VLOOKUP($B32,#REF!,13,FALSE)/30)</f>
        <v>#VALUE!</v>
      </c>
      <c r="KT42" s="33" t="e">
        <f>KT40/(VLOOKUP($B32,#REF!,13,FALSE)/30)</f>
        <v>#VALUE!</v>
      </c>
      <c r="KU42" s="33" t="e">
        <f>KU40/(VLOOKUP($B32,#REF!,13,FALSE)/30)</f>
        <v>#VALUE!</v>
      </c>
      <c r="KV42" s="33" t="e">
        <f>KV40/(VLOOKUP($B32,#REF!,13,FALSE)/30)</f>
        <v>#VALUE!</v>
      </c>
      <c r="KW42" s="33" t="e">
        <f>KW40/(VLOOKUP($B32,#REF!,13,FALSE)/30)</f>
        <v>#VALUE!</v>
      </c>
      <c r="KX42" s="33" t="e">
        <f>KX40/(VLOOKUP($B32,#REF!,13,FALSE)/30)</f>
        <v>#VALUE!</v>
      </c>
      <c r="KY42" s="33" t="e">
        <f>KY40/(VLOOKUP($B32,#REF!,13,FALSE)/30)</f>
        <v>#VALUE!</v>
      </c>
      <c r="KZ42" s="33" t="e">
        <f>KZ40/(VLOOKUP($B32,#REF!,13,FALSE)/30)</f>
        <v>#VALUE!</v>
      </c>
      <c r="LA42" s="33" t="e">
        <f>LA40/(VLOOKUP($B32,#REF!,14,FALSE)/30)</f>
        <v>#VALUE!</v>
      </c>
      <c r="LB42" s="33" t="e">
        <f>LB40/(VLOOKUP($B32,#REF!,14,FALSE)/30)</f>
        <v>#VALUE!</v>
      </c>
      <c r="LC42" s="33" t="e">
        <f>LC40/(VLOOKUP($B32,#REF!,14,FALSE)/30)</f>
        <v>#VALUE!</v>
      </c>
      <c r="LD42" s="33" t="e">
        <f>LD40/(VLOOKUP($B32,#REF!,14,FALSE)/30)</f>
        <v>#VALUE!</v>
      </c>
      <c r="LE42" s="33" t="e">
        <f>LE40/(VLOOKUP($B32,#REF!,14,FALSE)/30)</f>
        <v>#VALUE!</v>
      </c>
      <c r="LF42" s="33" t="e">
        <f>LF40/(VLOOKUP($B32,#REF!,14,FALSE)/30)</f>
        <v>#VALUE!</v>
      </c>
      <c r="LG42" s="33" t="e">
        <f>LG40/(VLOOKUP($B32,#REF!,14,FALSE)/30)</f>
        <v>#VALUE!</v>
      </c>
      <c r="LH42" s="33" t="e">
        <f>LH40/(VLOOKUP($B32,#REF!,14,FALSE)/30)</f>
        <v>#VALUE!</v>
      </c>
      <c r="LI42" s="33" t="e">
        <f>LI40/(VLOOKUP($B32,#REF!,14,FALSE)/30)</f>
        <v>#VALUE!</v>
      </c>
      <c r="LJ42" s="33" t="e">
        <f>LJ40/(VLOOKUP($B32,#REF!,14,FALSE)/30)</f>
        <v>#VALUE!</v>
      </c>
      <c r="LK42" s="33" t="e">
        <f>LK40/(VLOOKUP($B32,#REF!,14,FALSE)/30)</f>
        <v>#VALUE!</v>
      </c>
      <c r="LL42" s="33" t="e">
        <f>LL40/(VLOOKUP($B32,#REF!,14,FALSE)/30)</f>
        <v>#VALUE!</v>
      </c>
      <c r="LM42" s="33" t="e">
        <f>LM40/(VLOOKUP($B32,#REF!,14,FALSE)/30)</f>
        <v>#VALUE!</v>
      </c>
      <c r="LN42" s="33" t="e">
        <f>LN40/(VLOOKUP($B32,#REF!,14,FALSE)/30)</f>
        <v>#VALUE!</v>
      </c>
      <c r="LO42" s="33" t="e">
        <f>LO40/(VLOOKUP($B32,#REF!,14,FALSE)/30)</f>
        <v>#VALUE!</v>
      </c>
      <c r="LP42" s="33" t="e">
        <f>LP40/(VLOOKUP($B32,#REF!,14,FALSE)/30)</f>
        <v>#VALUE!</v>
      </c>
      <c r="LQ42" s="33" t="e">
        <f>LQ40/(VLOOKUP($B32,#REF!,14,FALSE)/30)</f>
        <v>#VALUE!</v>
      </c>
      <c r="LR42" s="33" t="e">
        <f>LR40/(VLOOKUP($B32,#REF!,14,FALSE)/30)</f>
        <v>#VALUE!</v>
      </c>
      <c r="LS42" s="33" t="e">
        <f>LS40/(VLOOKUP($B32,#REF!,14,FALSE)/30)</f>
        <v>#VALUE!</v>
      </c>
      <c r="LT42" s="33" t="e">
        <f>LT40/(VLOOKUP($B32,#REF!,14,FALSE)/30)</f>
        <v>#VALUE!</v>
      </c>
      <c r="LU42" s="33" t="e">
        <f>LU40/(VLOOKUP($B32,#REF!,14,FALSE)/30)</f>
        <v>#VALUE!</v>
      </c>
      <c r="LV42" s="33" t="e">
        <f>LV40/(VLOOKUP($B32,#REF!,14,FALSE)/30)</f>
        <v>#VALUE!</v>
      </c>
      <c r="LW42" s="33" t="e">
        <f>LW40/(VLOOKUP($B32,#REF!,14,FALSE)/30)</f>
        <v>#VALUE!</v>
      </c>
      <c r="LX42" s="33" t="e">
        <f>LX40/(VLOOKUP($B32,#REF!,14,FALSE)/30)</f>
        <v>#VALUE!</v>
      </c>
      <c r="LY42" s="33" t="e">
        <f>LY40/(VLOOKUP($B32,#REF!,14,FALSE)/30)</f>
        <v>#VALUE!</v>
      </c>
      <c r="LZ42" s="33" t="e">
        <f>LZ40/(VLOOKUP($B32,#REF!,14,FALSE)/30)</f>
        <v>#VALUE!</v>
      </c>
      <c r="MA42" s="33" t="e">
        <f>MA40/(VLOOKUP($B32,#REF!,14,FALSE)/30)</f>
        <v>#VALUE!</v>
      </c>
      <c r="MB42" s="33" t="e">
        <f>MB40/(VLOOKUP($B32,#REF!,14,FALSE)/30)</f>
        <v>#VALUE!</v>
      </c>
      <c r="MC42" s="33" t="e">
        <f>MC40/(VLOOKUP($B32,#REF!,14,FALSE)/30)</f>
        <v>#VALUE!</v>
      </c>
      <c r="MD42" s="33" t="e">
        <f>MD40/(VLOOKUP($B32,#REF!,14,FALSE)/30)</f>
        <v>#VALUE!</v>
      </c>
      <c r="ME42" s="33" t="e">
        <f>ME40/(VLOOKUP($B32,#REF!,15,FALSE)/30)</f>
        <v>#VALUE!</v>
      </c>
      <c r="MF42" s="33" t="e">
        <f>MF40/(VLOOKUP($B32,#REF!,15,FALSE)/30)</f>
        <v>#VALUE!</v>
      </c>
      <c r="MG42" s="33" t="e">
        <f>MG40/(VLOOKUP($B32,#REF!,15,FALSE)/30)</f>
        <v>#VALUE!</v>
      </c>
      <c r="MH42" s="33" t="e">
        <f>MH40/(VLOOKUP($B32,#REF!,15,FALSE)/30)</f>
        <v>#VALUE!</v>
      </c>
      <c r="MI42" s="33" t="e">
        <f>MI40/(VLOOKUP($B32,#REF!,15,FALSE)/30)</f>
        <v>#VALUE!</v>
      </c>
      <c r="MJ42" s="33" t="e">
        <f>MJ40/(VLOOKUP($B32,#REF!,15,FALSE)/30)</f>
        <v>#VALUE!</v>
      </c>
      <c r="MK42" s="33" t="e">
        <f>MK40/(VLOOKUP($B32,#REF!,15,FALSE)/30)</f>
        <v>#VALUE!</v>
      </c>
      <c r="ML42" s="33" t="e">
        <f>ML40/(VLOOKUP($B32,#REF!,15,FALSE)/30)</f>
        <v>#VALUE!</v>
      </c>
      <c r="MM42" s="33" t="e">
        <f>MM40/(VLOOKUP($B32,#REF!,15,FALSE)/30)</f>
        <v>#VALUE!</v>
      </c>
      <c r="MN42" s="33" t="e">
        <f>MN40/(VLOOKUP($B32,#REF!,15,FALSE)/30)</f>
        <v>#VALUE!</v>
      </c>
      <c r="MO42" s="33" t="e">
        <f>MO40/(VLOOKUP($B32,#REF!,15,FALSE)/30)</f>
        <v>#VALUE!</v>
      </c>
      <c r="MP42" s="33" t="e">
        <f>MP40/(VLOOKUP($B32,#REF!,15,FALSE)/30)</f>
        <v>#VALUE!</v>
      </c>
      <c r="MQ42" s="33" t="e">
        <f>MQ40/(VLOOKUP($B32,#REF!,15,FALSE)/30)</f>
        <v>#VALUE!</v>
      </c>
      <c r="MR42" s="33" t="e">
        <f>MR40/(VLOOKUP($B32,#REF!,15,FALSE)/30)</f>
        <v>#VALUE!</v>
      </c>
      <c r="MS42" s="33" t="e">
        <f>MS40/(VLOOKUP($B32,#REF!,15,FALSE)/30)</f>
        <v>#VALUE!</v>
      </c>
      <c r="MT42" s="33" t="e">
        <f>MT40/(VLOOKUP($B32,#REF!,15,FALSE)/30)</f>
        <v>#VALUE!</v>
      </c>
      <c r="MU42" s="33" t="e">
        <f>MU40/(VLOOKUP($B32,#REF!,15,FALSE)/30)</f>
        <v>#VALUE!</v>
      </c>
      <c r="MV42" s="33" t="e">
        <f>MV40/(VLOOKUP($B32,#REF!,15,FALSE)/30)</f>
        <v>#VALUE!</v>
      </c>
      <c r="MW42" s="33" t="e">
        <f>MW40/(VLOOKUP($B32,#REF!,15,FALSE)/30)</f>
        <v>#VALUE!</v>
      </c>
      <c r="MX42" s="33" t="e">
        <f>MX40/(VLOOKUP($B32,#REF!,15,FALSE)/30)</f>
        <v>#VALUE!</v>
      </c>
      <c r="MY42" s="33" t="e">
        <f>MY40/(VLOOKUP($B32,#REF!,15,FALSE)/30)</f>
        <v>#VALUE!</v>
      </c>
      <c r="MZ42" s="33" t="e">
        <f>MZ40/(VLOOKUP($B32,#REF!,15,FALSE)/30)</f>
        <v>#VALUE!</v>
      </c>
      <c r="NA42" s="33" t="e">
        <f>NA40/(VLOOKUP($B32,#REF!,15,FALSE)/30)</f>
        <v>#VALUE!</v>
      </c>
      <c r="NB42" s="33" t="e">
        <f>NB40/(VLOOKUP($B32,#REF!,15,FALSE)/30)</f>
        <v>#VALUE!</v>
      </c>
      <c r="NC42" s="33" t="e">
        <f>NC40/(VLOOKUP($B32,#REF!,15,FALSE)/30)</f>
        <v>#VALUE!</v>
      </c>
      <c r="ND42" s="33" t="e">
        <f>ND40/(VLOOKUP($B32,#REF!,15,FALSE)/30)</f>
        <v>#VALUE!</v>
      </c>
      <c r="NE42" s="33" t="e">
        <f>NE40/(VLOOKUP($B32,#REF!,15,FALSE)/30)</f>
        <v>#VALUE!</v>
      </c>
      <c r="NF42" s="33" t="e">
        <f>NF40/(VLOOKUP($B32,#REF!,15,FALSE)/30)</f>
        <v>#VALUE!</v>
      </c>
      <c r="NG42" s="33" t="e">
        <f>NG40/(VLOOKUP($B32,#REF!,15,FALSE)/30)</f>
        <v>#VALUE!</v>
      </c>
      <c r="NH42" s="33" t="e">
        <f>NH40/(VLOOKUP($B32,#REF!,15,FALSE)/30)</f>
        <v>#VALUE!</v>
      </c>
      <c r="NI42" s="33" t="e">
        <f>NI40/(VLOOKUP($B32,#REF!,15,FALSE)/30)</f>
        <v>#VALUE!</v>
      </c>
    </row>
    <row r="43" spans="1:373" s="34" customFormat="1" ht="14.4" outlineLevel="1" x14ac:dyDescent="0.2">
      <c r="A43" s="1048"/>
      <c r="B43" s="17" t="s">
        <v>37</v>
      </c>
      <c r="C43" s="1051"/>
      <c r="D43" s="50" t="s">
        <v>33</v>
      </c>
      <c r="E43" s="27" t="s">
        <v>31</v>
      </c>
      <c r="F43" s="25"/>
      <c r="G43" s="84"/>
      <c r="H43" s="33"/>
      <c r="I43" s="33"/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/>
      <c r="P43" s="33"/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/>
      <c r="W43" s="33"/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33"/>
      <c r="AD43" s="33"/>
      <c r="AE43" s="33">
        <v>0</v>
      </c>
      <c r="AF43" s="33">
        <v>0</v>
      </c>
      <c r="AG43" s="33">
        <v>0</v>
      </c>
      <c r="AH43" s="33">
        <v>0</v>
      </c>
      <c r="AI43" s="33"/>
      <c r="AJ43" s="33"/>
      <c r="AK43" s="33"/>
      <c r="AL43" s="33">
        <v>0</v>
      </c>
      <c r="AM43" s="33">
        <v>0</v>
      </c>
      <c r="AN43" s="33">
        <v>0</v>
      </c>
      <c r="AO43" s="33">
        <v>0</v>
      </c>
      <c r="AP43" s="33">
        <v>0</v>
      </c>
      <c r="AQ43" s="33"/>
      <c r="AR43" s="33"/>
      <c r="AS43" s="33"/>
      <c r="AT43" s="33">
        <v>0</v>
      </c>
      <c r="AU43" s="33">
        <v>0</v>
      </c>
      <c r="AV43" s="33">
        <v>0</v>
      </c>
      <c r="AW43" s="33">
        <v>0</v>
      </c>
      <c r="AX43" s="33"/>
      <c r="AY43" s="33"/>
      <c r="AZ43" s="33">
        <v>0</v>
      </c>
      <c r="BA43" s="33">
        <v>0</v>
      </c>
      <c r="BB43" s="33">
        <v>0</v>
      </c>
      <c r="BC43" s="33">
        <v>0</v>
      </c>
      <c r="BD43" s="33">
        <v>0</v>
      </c>
      <c r="BE43" s="33"/>
      <c r="BF43" s="33"/>
      <c r="BG43" s="33">
        <v>0</v>
      </c>
      <c r="BH43" s="33">
        <v>0</v>
      </c>
      <c r="BI43" s="33">
        <v>0</v>
      </c>
      <c r="BJ43" s="33">
        <v>0</v>
      </c>
      <c r="BK43" s="33">
        <v>0</v>
      </c>
      <c r="BL43" s="33"/>
      <c r="BM43" s="33"/>
      <c r="BN43" s="33">
        <v>0</v>
      </c>
      <c r="BO43" s="33">
        <v>0</v>
      </c>
      <c r="BP43" s="33">
        <v>0</v>
      </c>
      <c r="BQ43" s="33">
        <v>0</v>
      </c>
      <c r="BR43" s="33">
        <v>0</v>
      </c>
      <c r="BS43" s="33">
        <v>0</v>
      </c>
      <c r="BT43" s="33"/>
      <c r="BU43" s="33"/>
      <c r="BV43" s="33">
        <v>0</v>
      </c>
      <c r="BW43" s="33">
        <v>0</v>
      </c>
      <c r="BX43" s="33">
        <v>0</v>
      </c>
      <c r="BY43" s="33">
        <v>0</v>
      </c>
      <c r="BZ43" s="33">
        <v>0</v>
      </c>
      <c r="CA43" s="33"/>
      <c r="CB43" s="33"/>
      <c r="CC43" s="33">
        <v>0</v>
      </c>
      <c r="CD43" s="33">
        <v>0</v>
      </c>
      <c r="CE43" s="33">
        <v>0</v>
      </c>
      <c r="CF43" s="33">
        <v>0</v>
      </c>
      <c r="CG43" s="33">
        <v>0</v>
      </c>
      <c r="CH43" s="33"/>
      <c r="CI43" s="33"/>
      <c r="CJ43" s="33">
        <v>0</v>
      </c>
      <c r="CK43" s="33">
        <v>0</v>
      </c>
      <c r="CL43" s="33">
        <v>0</v>
      </c>
      <c r="CM43" s="33">
        <v>0</v>
      </c>
      <c r="CN43" s="33"/>
      <c r="CO43" s="33"/>
      <c r="CP43" s="33"/>
      <c r="CQ43" s="33"/>
      <c r="CR43" s="33"/>
      <c r="CS43" s="33"/>
      <c r="CT43" s="33">
        <v>0</v>
      </c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  <c r="DW43" s="33"/>
      <c r="DX43" s="33"/>
      <c r="DY43" s="33"/>
      <c r="DZ43" s="33"/>
      <c r="EA43" s="33"/>
      <c r="EB43" s="33"/>
      <c r="EC43" s="33"/>
      <c r="ED43" s="33"/>
      <c r="EE43" s="33"/>
      <c r="EF43" s="33"/>
      <c r="EG43" s="33"/>
      <c r="EH43" s="33"/>
      <c r="EI43" s="33"/>
      <c r="EJ43" s="33"/>
      <c r="EK43" s="33"/>
      <c r="EL43" s="33"/>
      <c r="EM43" s="33"/>
      <c r="EN43" s="33"/>
      <c r="EO43" s="33"/>
      <c r="EP43" s="33"/>
      <c r="EQ43" s="33"/>
      <c r="ER43" s="33"/>
      <c r="ES43" s="33"/>
      <c r="ET43" s="33"/>
      <c r="EU43" s="33"/>
      <c r="EV43" s="33"/>
      <c r="EW43" s="33"/>
      <c r="EX43" s="33"/>
      <c r="EY43" s="33"/>
      <c r="EZ43" s="33"/>
      <c r="FA43" s="33"/>
      <c r="FB43" s="33"/>
      <c r="FC43" s="33"/>
      <c r="FD43" s="33"/>
      <c r="FE43" s="33"/>
      <c r="FF43" s="33">
        <v>0</v>
      </c>
      <c r="FG43" s="33">
        <v>17000</v>
      </c>
      <c r="FH43" s="33">
        <v>17000</v>
      </c>
      <c r="FI43" s="33">
        <v>17000</v>
      </c>
      <c r="FJ43" s="33"/>
      <c r="FK43" s="33"/>
      <c r="FL43" s="33">
        <v>17000</v>
      </c>
      <c r="FM43" s="33"/>
      <c r="FN43" s="33"/>
      <c r="FO43" s="33">
        <v>17000</v>
      </c>
      <c r="FP43" s="33"/>
      <c r="FQ43" s="33">
        <v>17000</v>
      </c>
      <c r="FR43" s="33"/>
      <c r="FS43" s="33"/>
      <c r="FT43" s="33"/>
      <c r="FU43" s="33"/>
      <c r="FV43" s="33"/>
      <c r="FW43" s="33"/>
      <c r="FX43" s="33"/>
      <c r="FY43" s="33"/>
      <c r="FZ43" s="33"/>
      <c r="GA43" s="33"/>
      <c r="GB43" s="33"/>
      <c r="GC43" s="33"/>
      <c r="GD43" s="33"/>
      <c r="GE43" s="33"/>
      <c r="GF43" s="33"/>
      <c r="GG43" s="33"/>
      <c r="GH43" s="33"/>
      <c r="GI43" s="33"/>
      <c r="GJ43" s="33"/>
      <c r="GK43" s="33"/>
      <c r="GL43" s="33"/>
      <c r="GM43" s="33"/>
      <c r="GN43" s="33"/>
      <c r="GO43" s="33"/>
      <c r="GP43" s="33"/>
      <c r="GQ43" s="33"/>
      <c r="GR43" s="33"/>
      <c r="GS43" s="33"/>
      <c r="GT43" s="33"/>
      <c r="GU43" s="33"/>
      <c r="GV43" s="33"/>
      <c r="GW43" s="33"/>
      <c r="GX43" s="33"/>
      <c r="GY43" s="33"/>
      <c r="GZ43" s="33"/>
      <c r="HA43" s="33"/>
      <c r="HB43" s="33"/>
      <c r="HC43" s="33"/>
      <c r="HD43" s="33"/>
      <c r="HE43" s="33"/>
      <c r="HF43" s="33"/>
      <c r="HG43" s="33"/>
      <c r="HH43" s="33"/>
      <c r="HI43" s="33"/>
      <c r="HJ43" s="33"/>
      <c r="HK43" s="33"/>
      <c r="HL43" s="33"/>
      <c r="HM43" s="33"/>
      <c r="HN43" s="33"/>
      <c r="HO43" s="33"/>
      <c r="HP43" s="33"/>
      <c r="HQ43" s="33"/>
      <c r="HR43" s="33"/>
      <c r="HS43" s="33"/>
      <c r="HT43" s="33"/>
      <c r="HU43" s="33"/>
      <c r="HV43" s="33"/>
      <c r="HW43" s="33"/>
      <c r="HX43" s="33"/>
      <c r="HY43" s="33"/>
      <c r="HZ43" s="33"/>
      <c r="IA43" s="33"/>
      <c r="IB43" s="33"/>
      <c r="IC43" s="33"/>
      <c r="ID43" s="33"/>
      <c r="IE43" s="33"/>
      <c r="IF43" s="33"/>
      <c r="IG43" s="33"/>
      <c r="IH43" s="33"/>
      <c r="II43" s="33"/>
      <c r="IJ43" s="33"/>
      <c r="IK43" s="33"/>
      <c r="IL43" s="33"/>
      <c r="IM43" s="33"/>
      <c r="IN43" s="33"/>
      <c r="IO43" s="33"/>
      <c r="IP43" s="33"/>
      <c r="IQ43" s="33"/>
      <c r="IR43" s="33"/>
      <c r="IS43" s="33"/>
      <c r="IT43" s="33"/>
      <c r="IU43" s="33"/>
      <c r="IV43" s="33"/>
      <c r="IW43" s="33"/>
      <c r="IX43" s="33"/>
      <c r="IY43" s="33"/>
      <c r="IZ43" s="33"/>
      <c r="JA43" s="33"/>
      <c r="JB43" s="33"/>
      <c r="JC43" s="33"/>
      <c r="JD43" s="33"/>
      <c r="JE43" s="33"/>
      <c r="JF43" s="33"/>
      <c r="JG43" s="33"/>
      <c r="JH43" s="33"/>
      <c r="JI43" s="33"/>
      <c r="JJ43" s="33"/>
      <c r="JK43" s="33"/>
      <c r="JL43" s="33"/>
      <c r="JM43" s="33"/>
      <c r="JN43" s="33"/>
      <c r="JO43" s="33"/>
      <c r="JP43" s="33"/>
      <c r="JQ43" s="33"/>
      <c r="JR43" s="33"/>
      <c r="JS43" s="33"/>
      <c r="JT43" s="33"/>
      <c r="JU43" s="33"/>
      <c r="JV43" s="33"/>
      <c r="JW43" s="33"/>
      <c r="JX43" s="33"/>
      <c r="JY43" s="33"/>
      <c r="JZ43" s="33"/>
      <c r="KA43" s="33"/>
      <c r="KB43" s="33"/>
      <c r="KC43" s="33"/>
      <c r="KD43" s="33"/>
      <c r="KE43" s="33"/>
      <c r="KF43" s="33"/>
      <c r="KG43" s="33"/>
      <c r="KH43" s="33"/>
      <c r="KI43" s="33"/>
      <c r="KJ43" s="33"/>
      <c r="KK43" s="33"/>
      <c r="KL43" s="33"/>
      <c r="KM43" s="33"/>
      <c r="KN43" s="33"/>
      <c r="KO43" s="33"/>
      <c r="KP43" s="33"/>
      <c r="KQ43" s="33"/>
      <c r="KR43" s="33"/>
      <c r="KS43" s="33"/>
      <c r="KT43" s="33"/>
      <c r="KU43" s="33"/>
      <c r="KV43" s="33"/>
      <c r="KW43" s="33"/>
      <c r="KX43" s="33"/>
      <c r="KY43" s="33"/>
      <c r="KZ43" s="33"/>
      <c r="LA43" s="33"/>
      <c r="LB43" s="33"/>
      <c r="LC43" s="33"/>
      <c r="LD43" s="33"/>
      <c r="LE43" s="33"/>
      <c r="LF43" s="33"/>
      <c r="LG43" s="33"/>
      <c r="LH43" s="33"/>
      <c r="LI43" s="33"/>
      <c r="LJ43" s="33"/>
      <c r="LK43" s="33"/>
      <c r="LL43" s="33"/>
      <c r="LM43" s="33"/>
      <c r="LN43" s="33"/>
      <c r="LO43" s="33"/>
      <c r="LP43" s="33"/>
      <c r="LQ43" s="33"/>
      <c r="LR43" s="33"/>
      <c r="LS43" s="33"/>
      <c r="LT43" s="33"/>
      <c r="LU43" s="33"/>
      <c r="LV43" s="33"/>
      <c r="LW43" s="33"/>
      <c r="LX43" s="33"/>
      <c r="LY43" s="33"/>
      <c r="LZ43" s="33"/>
      <c r="MA43" s="33"/>
      <c r="MB43" s="33"/>
      <c r="MC43" s="33"/>
      <c r="MD43" s="33"/>
      <c r="ME43" s="33"/>
      <c r="MF43" s="33"/>
      <c r="MG43" s="33"/>
      <c r="MH43" s="33"/>
      <c r="MI43" s="33"/>
      <c r="MJ43" s="33"/>
      <c r="MK43" s="33"/>
      <c r="ML43" s="33"/>
      <c r="MM43" s="33"/>
      <c r="MN43" s="33"/>
      <c r="MO43" s="33"/>
      <c r="MP43" s="33"/>
      <c r="MQ43" s="33"/>
      <c r="MR43" s="33"/>
      <c r="MS43" s="33"/>
      <c r="MT43" s="33"/>
      <c r="MU43" s="33"/>
      <c r="MV43" s="33"/>
      <c r="MW43" s="33"/>
      <c r="MX43" s="33"/>
      <c r="MY43" s="33"/>
      <c r="MZ43" s="33"/>
      <c r="NA43" s="33"/>
      <c r="NB43" s="33"/>
      <c r="NC43" s="33"/>
      <c r="ND43" s="33"/>
      <c r="NE43" s="33"/>
      <c r="NF43" s="33"/>
      <c r="NG43" s="33"/>
      <c r="NH43" s="33"/>
      <c r="NI43" s="33"/>
    </row>
    <row r="44" spans="1:373" s="38" customFormat="1" ht="15" outlineLevel="1" thickBot="1" x14ac:dyDescent="0.25">
      <c r="A44" s="1049"/>
      <c r="B44" s="36">
        <f>B42/30</f>
        <v>272.89999999999998</v>
      </c>
      <c r="C44" s="1052"/>
      <c r="D44" s="51">
        <f>B44</f>
        <v>272.89999999999998</v>
      </c>
      <c r="E44" s="59" t="s">
        <v>29</v>
      </c>
      <c r="F44" s="60"/>
      <c r="G44" s="37" t="e">
        <v>#VALUE!</v>
      </c>
      <c r="H44" s="37" t="e">
        <f>IF(AND(H43&lt;&gt;0,G43&lt;&gt;0),H43-G43,(IFERROR(VLOOKUP($B32,#REF!,4,FALSE),"")/30))</f>
        <v>#VALUE!</v>
      </c>
      <c r="I44" s="37" t="e">
        <f>IF(AND(I43&lt;&gt;0,H43&lt;&gt;0),I43-H43,(IFERROR(VLOOKUP($B32,#REF!,4,FALSE),"")/30))</f>
        <v>#VALUE!</v>
      </c>
      <c r="J44" s="37" t="e">
        <f>IF(AND(J43&lt;&gt;0,I43&lt;&gt;0),J43-I43,(IFERROR(VLOOKUP($B32,#REF!,4,FALSE),"")/30))</f>
        <v>#VALUE!</v>
      </c>
      <c r="K44" s="37" t="e">
        <f>IF(AND(K43&lt;&gt;0,J43&lt;&gt;0),K43-J43,(IFERROR(VLOOKUP($B32,#REF!,4,FALSE),"")/30))</f>
        <v>#VALUE!</v>
      </c>
      <c r="L44" s="37" t="e">
        <f>IF(AND(L43&lt;&gt;0,K43&lt;&gt;0),L43-K43,(IFERROR(VLOOKUP($B32,#REF!,4,FALSE),"")/30))</f>
        <v>#VALUE!</v>
      </c>
      <c r="M44" s="37" t="e">
        <f>IF(AND(M43&lt;&gt;0,L43&lt;&gt;0),M43-L43,(IFERROR(VLOOKUP($B32,#REF!,4,FALSE),"")/30))</f>
        <v>#VALUE!</v>
      </c>
      <c r="N44" s="37" t="e">
        <f>IF(AND(N43&lt;&gt;0,M43&lt;&gt;0),N43-M43,(IFERROR(VLOOKUP($B32,#REF!,4,FALSE),"")/30))</f>
        <v>#VALUE!</v>
      </c>
      <c r="O44" s="37" t="e">
        <f>IF(AND(O43&lt;&gt;0,N43&lt;&gt;0),O43-N43,(IFERROR(VLOOKUP($B32,#REF!,4,FALSE),"")/30))</f>
        <v>#VALUE!</v>
      </c>
      <c r="P44" s="37" t="e">
        <f>IF(AND(P43&lt;&gt;0,O43&lt;&gt;0),P43-O43,(IFERROR(VLOOKUP($B32,#REF!,4,FALSE),"")/30))</f>
        <v>#VALUE!</v>
      </c>
      <c r="Q44" s="37" t="e">
        <f>IF(AND(Q43&lt;&gt;0,P43&lt;&gt;0),Q43-P43,(IFERROR(VLOOKUP($B32,#REF!,4,FALSE),"")/30))</f>
        <v>#VALUE!</v>
      </c>
      <c r="R44" s="37" t="e">
        <f>IF(AND(R43&lt;&gt;0,Q43&lt;&gt;0),R43-Q43,(IFERROR(VLOOKUP($B32,#REF!,4,FALSE),"")/30))</f>
        <v>#VALUE!</v>
      </c>
      <c r="S44" s="37" t="e">
        <f>IF(AND(S43&lt;&gt;0,R43&lt;&gt;0),S43-R43,(IFERROR(VLOOKUP($B32,#REF!,4,FALSE),"")/30))</f>
        <v>#VALUE!</v>
      </c>
      <c r="T44" s="37" t="e">
        <f>IF(AND(T43&lt;&gt;0,S43&lt;&gt;0),T43-S43,(IFERROR(VLOOKUP($B32,#REF!,4,FALSE),"")/30))</f>
        <v>#VALUE!</v>
      </c>
      <c r="U44" s="37" t="e">
        <f>IF(AND(U43&lt;&gt;0,T43&lt;&gt;0),U43-T43,(IFERROR(VLOOKUP($B32,#REF!,4,FALSE),"")/30))</f>
        <v>#VALUE!</v>
      </c>
      <c r="V44" s="37" t="e">
        <f>IF(AND(V43&lt;&gt;0,U43&lt;&gt;0),V43-U43,(IFERROR(VLOOKUP($B32,#REF!,4,FALSE),"")/30))</f>
        <v>#VALUE!</v>
      </c>
      <c r="W44" s="37" t="e">
        <f>IF(AND(W43&lt;&gt;0,V43&lt;&gt;0),W43-V43,(IFERROR(VLOOKUP($B32,#REF!,4,FALSE),"")/30))</f>
        <v>#VALUE!</v>
      </c>
      <c r="X44" s="37" t="e">
        <f>IF(AND(X43&lt;&gt;0,W43&lt;&gt;0),X43-W43,(IFERROR(VLOOKUP($B32,#REF!,4,FALSE),"")/30))</f>
        <v>#VALUE!</v>
      </c>
      <c r="Y44" s="37" t="e">
        <f>IF(AND(Y43&lt;&gt;0,X43&lt;&gt;0),Y43-X43,(IFERROR(VLOOKUP($B32,#REF!,4,FALSE),"")/30))</f>
        <v>#VALUE!</v>
      </c>
      <c r="Z44" s="37" t="e">
        <f>IF(AND(Z43&lt;&gt;0,Y43&lt;&gt;0),Z43-Y43,(IFERROR(VLOOKUP($B32,#REF!,4,FALSE),"")/30))</f>
        <v>#VALUE!</v>
      </c>
      <c r="AA44" s="37" t="e">
        <f>IF(AND(AA43&lt;&gt;0,Z43&lt;&gt;0),AA43-Z43,(IFERROR(VLOOKUP($B32,#REF!,4,FALSE),"")/30))</f>
        <v>#VALUE!</v>
      </c>
      <c r="AB44" s="37" t="e">
        <f>IF(AND(AB43&lt;&gt;0,AA43&lt;&gt;0),AB43-AA43,(IFERROR(VLOOKUP($B32,#REF!,4,FALSE),"")/30))</f>
        <v>#VALUE!</v>
      </c>
      <c r="AC44" s="37" t="e">
        <f>IF(AND(AC43&lt;&gt;0,AB43&lt;&gt;0),AC43-AB43,(IFERROR(VLOOKUP($B32,#REF!,4,FALSE),"")/30))</f>
        <v>#VALUE!</v>
      </c>
      <c r="AD44" s="37" t="e">
        <f>IF(AND(AD43&lt;&gt;0,AC43&lt;&gt;0),AD43-AC43,(IFERROR(VLOOKUP($B32,#REF!,4,FALSE),"")/30))</f>
        <v>#VALUE!</v>
      </c>
      <c r="AE44" s="37" t="e">
        <f>IF(AND(AE43&lt;&gt;0,AD43&lt;&gt;0),AE43-AD43,(IFERROR(VLOOKUP($B32,#REF!,4,FALSE),"")/30))</f>
        <v>#VALUE!</v>
      </c>
      <c r="AF44" s="37" t="e">
        <f>IF(AND(AF43&lt;&gt;0,AE43&lt;&gt;0),AF43-AE43,(IFERROR(VLOOKUP($B32,#REF!,4,FALSE),"")/30))</f>
        <v>#VALUE!</v>
      </c>
      <c r="AG44" s="37" t="e">
        <f>IF(AND(AG43&lt;&gt;0,AF43&lt;&gt;0),AG43-AF43,(IFERROR(VLOOKUP($B32,#REF!,4,FALSE),"")/30))</f>
        <v>#VALUE!</v>
      </c>
      <c r="AH44" s="37" t="e">
        <f>IF(AND(AH43&lt;&gt;0,AG43&lt;&gt;0),AH43-AG43,(IFERROR(VLOOKUP($B32,#REF!,4,FALSE),"")/30))</f>
        <v>#VALUE!</v>
      </c>
      <c r="AI44" s="37" t="e">
        <f>IF(AND(AI43&lt;&gt;0,AH43&lt;&gt;0),AI43-AH43,(IFERROR(VLOOKUP($B32,#REF!,4,FALSE),"")/30))</f>
        <v>#VALUE!</v>
      </c>
      <c r="AJ44" s="37" t="e">
        <f>IF(AND(AJ43&lt;&gt;0,AI43&lt;&gt;0),AJ43-AI43,(IFERROR(VLOOKUP($B32,#REF!,4,FALSE),"")/30))</f>
        <v>#VALUE!</v>
      </c>
      <c r="AK44" s="37" t="e">
        <f>IF(AND(AK43&lt;&gt;0,AJ43&lt;&gt;0),AK43-AJ43,(IFERROR(VLOOKUP($B32,#REF!,4,FALSE),"")/30))</f>
        <v>#VALUE!</v>
      </c>
      <c r="AL44" s="37" t="e">
        <f>IF(AND(AL43&lt;&gt;0,AK43&lt;&gt;0),AL43-AK43,(IFERROR(VLOOKUP($B32,#REF!,4,FALSE),"")/30))</f>
        <v>#VALUE!</v>
      </c>
      <c r="AM44" s="37" t="e">
        <f>IF(AND(AM43&lt;&gt;0,AL43&lt;&gt;0),AM43-AL43,(IFERROR(VLOOKUP($B32,#REF!,5,FALSE),"")/30))</f>
        <v>#VALUE!</v>
      </c>
      <c r="AN44" s="37" t="e">
        <f>IF(AND(AN43&lt;&gt;0,AM43&lt;&gt;0),AN43-AM43,(IFERROR(VLOOKUP($B32,#REF!,5,FALSE),"")/30))</f>
        <v>#VALUE!</v>
      </c>
      <c r="AO44" s="37" t="e">
        <f>IF(AND(AO43&lt;&gt;0,AN43&lt;&gt;0),AO43-AN43,(IFERROR(VLOOKUP($B32,#REF!,5,FALSE),"")/30))</f>
        <v>#VALUE!</v>
      </c>
      <c r="AP44" s="37" t="e">
        <f>IF(AND(AP43&lt;&gt;0,AO43&lt;&gt;0),AP43-AO43,(IFERROR(VLOOKUP($B32,#REF!,5,FALSE),"")/30))</f>
        <v>#VALUE!</v>
      </c>
      <c r="AQ44" s="37" t="e">
        <f>IF(AND(AQ43&lt;&gt;0,AP43&lt;&gt;0),AQ43-AP43,(IFERROR(VLOOKUP($B32,#REF!,5,FALSE),"")/30))</f>
        <v>#VALUE!</v>
      </c>
      <c r="AR44" s="37" t="e">
        <f>IF(AND(AR43&lt;&gt;0,AQ43&lt;&gt;0),AR43-AQ43,(IFERROR(VLOOKUP($B32,#REF!,5,FALSE),"")/30))</f>
        <v>#VALUE!</v>
      </c>
      <c r="AS44" s="37" t="e">
        <f>IF(AND(AS43&lt;&gt;0,AR43&lt;&gt;0),AS43-AR43,(IFERROR(VLOOKUP($B32,#REF!,5,FALSE),"")/30))</f>
        <v>#VALUE!</v>
      </c>
      <c r="AT44" s="37" t="e">
        <f>IF(AND(AT43&lt;&gt;0,AS43&lt;&gt;0),AT43-AS43,(IFERROR(VLOOKUP($B32,#REF!,5,FALSE),"")/30))</f>
        <v>#VALUE!</v>
      </c>
      <c r="AU44" s="37" t="e">
        <f>IF(AND(AU43&lt;&gt;0,AT43&lt;&gt;0),AU43-AT43,(IFERROR(VLOOKUP($B32,#REF!,5,FALSE),"")/30))</f>
        <v>#VALUE!</v>
      </c>
      <c r="AV44" s="37" t="e">
        <f>IF(AND(AV43&lt;&gt;0,AU43&lt;&gt;0),AV43-AU43,(IFERROR(VLOOKUP($B32,#REF!,5,FALSE),"")/30))</f>
        <v>#VALUE!</v>
      </c>
      <c r="AW44" s="37" t="e">
        <f>IF(AND(AW43&lt;&gt;0,AV43&lt;&gt;0),AW43-AV43,(IFERROR(VLOOKUP($B32,#REF!,5,FALSE),"")/30))</f>
        <v>#VALUE!</v>
      </c>
      <c r="AX44" s="37" t="e">
        <f>IF(AND(AX43&lt;&gt;0,AW43&lt;&gt;0),AX43-AW43,(IFERROR(VLOOKUP($B32,#REF!,5,FALSE),"")/30))</f>
        <v>#VALUE!</v>
      </c>
      <c r="AY44" s="37" t="e">
        <f>IF(AND(AY43&lt;&gt;0,AX43&lt;&gt;0),AY43-AX43,(IFERROR(VLOOKUP($B32,#REF!,5,FALSE),"")/30))</f>
        <v>#VALUE!</v>
      </c>
      <c r="AZ44" s="37" t="e">
        <f>IF(AND(AZ43&lt;&gt;0,AY43&lt;&gt;0),AZ43-AY43,(IFERROR(VLOOKUP($B32,#REF!,5,FALSE),"")/30))</f>
        <v>#VALUE!</v>
      </c>
      <c r="BA44" s="37" t="e">
        <f>IF(AND(BA43&lt;&gt;0,AZ43&lt;&gt;0),BA43-AZ43,(IFERROR(VLOOKUP($B32,#REF!,5,FALSE),"")/30))</f>
        <v>#VALUE!</v>
      </c>
      <c r="BB44" s="37" t="e">
        <f>IF(AND(BB43&lt;&gt;0,BA43&lt;&gt;0),BB43-BA43,(IFERROR(VLOOKUP($B32,#REF!,5,FALSE),"")/30))</f>
        <v>#VALUE!</v>
      </c>
      <c r="BC44" s="37" t="e">
        <f>IF(AND(BC43&lt;&gt;0,BB43&lt;&gt;0),BC43-BB43,(IFERROR(VLOOKUP($B32,#REF!,5,FALSE),"")/30))</f>
        <v>#VALUE!</v>
      </c>
      <c r="BD44" s="37" t="e">
        <f>IF(AND(BD43&lt;&gt;0,BC43&lt;&gt;0),BD43-BC43,(IFERROR(VLOOKUP($B32,#REF!,5,FALSE),"")/30))</f>
        <v>#VALUE!</v>
      </c>
      <c r="BE44" s="37" t="e">
        <f>IF(AND(BE43&lt;&gt;0,BD43&lt;&gt;0),BE43-BD43,(IFERROR(VLOOKUP($B32,#REF!,5,FALSE),"")/30))</f>
        <v>#VALUE!</v>
      </c>
      <c r="BF44" s="37" t="e">
        <f>IF(AND(BF43&lt;&gt;0,BE43&lt;&gt;0),BF43-BE43,(IFERROR(VLOOKUP($B32,#REF!,5,FALSE),"")/30))</f>
        <v>#VALUE!</v>
      </c>
      <c r="BG44" s="37" t="e">
        <f>IF(AND(BG43&lt;&gt;0,BF43&lt;&gt;0),BG43-BF43,(IFERROR(VLOOKUP($B32,#REF!,5,FALSE),"")/30))</f>
        <v>#VALUE!</v>
      </c>
      <c r="BH44" s="37" t="e">
        <f>IF(AND(BH43&lt;&gt;0,BG43&lt;&gt;0),BH43-BG43,(IFERROR(VLOOKUP($B32,#REF!,5,FALSE),"")/30))</f>
        <v>#VALUE!</v>
      </c>
      <c r="BI44" s="37" t="e">
        <f>IF(AND(BI43&lt;&gt;0,BH43&lt;&gt;0),BI43-BH43,(IFERROR(VLOOKUP($B32,#REF!,5,FALSE),"")/30))</f>
        <v>#VALUE!</v>
      </c>
      <c r="BJ44" s="37" t="e">
        <f>IF(AND(BJ43&lt;&gt;0,BI43&lt;&gt;0),BJ43-BI43,(IFERROR(VLOOKUP($B32,#REF!,5,FALSE),"")/30))</f>
        <v>#VALUE!</v>
      </c>
      <c r="BK44" s="37" t="e">
        <f>IF(AND(BK43&lt;&gt;0,BJ43&lt;&gt;0),BK43-BJ43,(IFERROR(VLOOKUP($B32,#REF!,5,FALSE),"")/30))</f>
        <v>#VALUE!</v>
      </c>
      <c r="BL44" s="37" t="e">
        <f>IF(AND(BL43&lt;&gt;0,BK43&lt;&gt;0),BL43-BK43,(IFERROR(VLOOKUP($B32,#REF!,5,FALSE),"")/30))</f>
        <v>#VALUE!</v>
      </c>
      <c r="BM44" s="37" t="e">
        <f>IF(AND(BM43&lt;&gt;0,BL43&lt;&gt;0),BM43-BL43,(IFERROR(VLOOKUP($B32,#REF!,5,FALSE),"")/30))</f>
        <v>#VALUE!</v>
      </c>
      <c r="BN44" s="37" t="e">
        <f>IF(AND(BN43&lt;&gt;0,BL43&lt;&gt;0),BN43-BL43,(IFERROR(VLOOKUP($B32,#REF!,5,FALSE),"")/30))</f>
        <v>#VALUE!</v>
      </c>
      <c r="BO44" s="37" t="e">
        <f>IF(AND(BO43&lt;&gt;0,BM43&lt;&gt;0),BO43-BM43,(IFERROR(VLOOKUP($B32,#REF!,5,FALSE),"")/30))</f>
        <v>#VALUE!</v>
      </c>
      <c r="BP44" s="37" t="e">
        <f>IF(AND(BP43&lt;&gt;0,BO43&lt;&gt;0),BP43-BO43,(IFERROR(VLOOKUP($B32,#REF!,6,FALSE),"")/30))</f>
        <v>#VALUE!</v>
      </c>
      <c r="BQ44" s="37" t="e">
        <f>IF(AND(BQ43&lt;&gt;0,BP43&lt;&gt;0),BQ43-BP43,(IFERROR(VLOOKUP($B32,#REF!,6,FALSE),"")/30))</f>
        <v>#VALUE!</v>
      </c>
      <c r="BR44" s="37" t="e">
        <f>IF(AND(BR43&lt;&gt;0,BQ43&lt;&gt;0),BR43-BQ43,(IFERROR(VLOOKUP($B32,#REF!,6,FALSE),"")/30))</f>
        <v>#VALUE!</v>
      </c>
      <c r="BS44" s="37" t="e">
        <f>IF(AND(BS43&lt;&gt;0,BR43&lt;&gt;0),BS43-BR43,(IFERROR(VLOOKUP($B32,#REF!,6,FALSE),"")/30))</f>
        <v>#VALUE!</v>
      </c>
      <c r="BT44" s="37" t="e">
        <f>IF(AND(BT43&lt;&gt;0,BS43&lt;&gt;0),BT43-BS43,(IFERROR(VLOOKUP($B32,#REF!,6,FALSE),"")/30))</f>
        <v>#VALUE!</v>
      </c>
      <c r="BU44" s="37" t="e">
        <f>IF(AND(BU43&lt;&gt;0,BT43&lt;&gt;0),BU43-BT43,(IFERROR(VLOOKUP($B32,#REF!,6,FALSE),"")/30))</f>
        <v>#VALUE!</v>
      </c>
      <c r="BV44" s="37" t="e">
        <f>IF(AND(BV43&lt;&gt;0,BU43&lt;&gt;0),BV43-BU43,(IFERROR(VLOOKUP($B32,#REF!,6,FALSE),"")/30))</f>
        <v>#VALUE!</v>
      </c>
      <c r="BW44" s="37" t="e">
        <f>IF(AND(BW43&lt;&gt;0,BV43&lt;&gt;0),BW43-BV43,(IFERROR(VLOOKUP($B32,#REF!,6,FALSE),"")/30))</f>
        <v>#VALUE!</v>
      </c>
      <c r="BX44" s="37" t="e">
        <f>IF(AND(BX43&lt;&gt;0,BW43&lt;&gt;0),BX43-BW43,(IFERROR(VLOOKUP($B32,#REF!,6,FALSE),"")/30))</f>
        <v>#VALUE!</v>
      </c>
      <c r="BY44" s="37" t="e">
        <f>IF(AND(BY43&lt;&gt;0,BX43&lt;&gt;0),BY43-BX43,(IFERROR(VLOOKUP($B32,#REF!,6,FALSE),"")/30))</f>
        <v>#VALUE!</v>
      </c>
      <c r="BZ44" s="37" t="e">
        <f>IF(AND(BZ43&lt;&gt;0,BY43&lt;&gt;0),BZ43-BY43,(IFERROR(VLOOKUP($B32,#REF!,6,FALSE),"")/30))</f>
        <v>#VALUE!</v>
      </c>
      <c r="CA44" s="37" t="e">
        <f>IF(AND(CA43&lt;&gt;0,BZ43&lt;&gt;0),CA43-BZ43,(IFERROR(VLOOKUP($B32,#REF!,6,FALSE),"")/30))</f>
        <v>#VALUE!</v>
      </c>
      <c r="CB44" s="37" t="e">
        <f>IF(AND(CB43&lt;&gt;0,CA43&lt;&gt;0),CB43-CA43,(IFERROR(VLOOKUP($B32,#REF!,6,FALSE),"")/30))</f>
        <v>#VALUE!</v>
      </c>
      <c r="CC44" s="37" t="e">
        <f>IF(AND(CC43&lt;&gt;0,CB43&lt;&gt;0),CC43-CB43,(IFERROR(VLOOKUP($B32,#REF!,6,FALSE),"")/30))</f>
        <v>#VALUE!</v>
      </c>
      <c r="CD44" s="37" t="e">
        <f>IF(AND(CD43&lt;&gt;0,CC43&lt;&gt;0),CD43-CC43,(IFERROR(VLOOKUP($B32,#REF!,6,FALSE),"")/30))</f>
        <v>#VALUE!</v>
      </c>
      <c r="CE44" s="37" t="e">
        <f>IF(AND(CE43&lt;&gt;0,CD43&lt;&gt;0),CE43-CD43,(IFERROR(VLOOKUP($B32,#REF!,6,FALSE),"")/30))</f>
        <v>#VALUE!</v>
      </c>
      <c r="CF44" s="37" t="e">
        <f>IF(AND(CF43&lt;&gt;0,CE43&lt;&gt;0),CF43-CE43,(IFERROR(VLOOKUP($B32,#REF!,6,FALSE),"")/30))</f>
        <v>#VALUE!</v>
      </c>
      <c r="CG44" s="37" t="e">
        <f>IF(AND(CG43&lt;&gt;0,CF43&lt;&gt;0),CG43-CF43,(IFERROR(VLOOKUP($B32,#REF!,6,FALSE),"")/30))</f>
        <v>#VALUE!</v>
      </c>
      <c r="CH44" s="37" t="e">
        <f>IF(AND(CH43&lt;&gt;0,CG43&lt;&gt;0),CH43-CG43,(IFERROR(VLOOKUP($B32,#REF!,6,FALSE),"")/30))</f>
        <v>#VALUE!</v>
      </c>
      <c r="CI44" s="37" t="e">
        <f>IF(AND(CI43&lt;&gt;0,CH43&lt;&gt;0),CI43-CH43,(IFERROR(VLOOKUP($B32,#REF!,6,FALSE),"")/30))</f>
        <v>#VALUE!</v>
      </c>
      <c r="CJ44" s="37" t="e">
        <f>IF(AND(CJ43&lt;&gt;0,CI43&lt;&gt;0),CJ43-CI43,(IFERROR(VLOOKUP($B32,#REF!,6,FALSE),"")/30))</f>
        <v>#VALUE!</v>
      </c>
      <c r="CK44" s="37" t="e">
        <f>IF(AND(CK43&lt;&gt;0,CJ43&lt;&gt;0),CK43-CJ43,(IFERROR(VLOOKUP($B32,#REF!,6,FALSE),"")/30))</f>
        <v>#VALUE!</v>
      </c>
      <c r="CL44" s="37" t="e">
        <f>IF(AND(CL43&lt;&gt;0,CK43&lt;&gt;0),CL43-CK43,(IFERROR(VLOOKUP($B32,#REF!,6,FALSE),"")/30))</f>
        <v>#VALUE!</v>
      </c>
      <c r="CM44" s="37" t="e">
        <f>IF(AND(CM43&lt;&gt;0,CL43&lt;&gt;0),CM43-CL43,(IFERROR(VLOOKUP($B32,#REF!,6,FALSE),"")/30))</f>
        <v>#VALUE!</v>
      </c>
      <c r="CN44" s="37" t="e">
        <f>IF(AND(CN43&lt;&gt;0,CM43&lt;&gt;0),CN43-CM43,(IFERROR(VLOOKUP($B32,#REF!,6,FALSE),"")/30))</f>
        <v>#VALUE!</v>
      </c>
      <c r="CO44" s="37" t="e">
        <f>IF(AND(CO43&lt;&gt;0,CN43&lt;&gt;0),CO43-CN43,(IFERROR(VLOOKUP($B32,#REF!,6,FALSE),"")/30))</f>
        <v>#VALUE!</v>
      </c>
      <c r="CP44" s="37" t="e">
        <f>IF(AND(CP43&lt;&gt;0,CO43&lt;&gt;0),CP43-CO43,(IFERROR(VLOOKUP($B32,#REF!,6,FALSE),"")/30))</f>
        <v>#VALUE!</v>
      </c>
      <c r="CQ44" s="37" t="e">
        <f>IF(AND(CQ43&lt;&gt;0,CP43&lt;&gt;0),CQ43-CP43,(IFERROR(VLOOKUP($B32,#REF!,6,FALSE),"")/30))</f>
        <v>#VALUE!</v>
      </c>
      <c r="CR44" s="37" t="e">
        <f>IF(AND(CR43&lt;&gt;0,CQ43&lt;&gt;0),CR43-CQ43,(IFERROR(VLOOKUP($B32,#REF!,6,FALSE),"")/30))</f>
        <v>#VALUE!</v>
      </c>
      <c r="CS44" s="37" t="e">
        <f>IF(AND(CS43&lt;&gt;0,CR43&lt;&gt;0),CS43-CR43,(IFERROR(VLOOKUP($B32,#REF!,6,FALSE),"")/30))</f>
        <v>#VALUE!</v>
      </c>
      <c r="CT44" s="37" t="e">
        <f>IF(AND(CT43&lt;&gt;0,CS43&lt;&gt;0),CT43-CS43,(IFERROR(VLOOKUP($B32,#REF!,6,FALSE),"")/30))</f>
        <v>#VALUE!</v>
      </c>
      <c r="CU44" s="37" t="e">
        <f>IF(AND(CU43&lt;&gt;0,CT43&lt;&gt;0),CU43-CT43,(IFERROR(VLOOKUP($B32,#REF!,7,FALSE),"")/30))</f>
        <v>#VALUE!</v>
      </c>
      <c r="CV44" s="37" t="e">
        <f>IF(AND(CV43&lt;&gt;0,CU43&lt;&gt;0),CV43-CU43,(IFERROR(VLOOKUP($B32,#REF!,7,FALSE),"")/30))</f>
        <v>#VALUE!</v>
      </c>
      <c r="CW44" s="37" t="e">
        <f>IF(AND(CW43&lt;&gt;0,CV43&lt;&gt;0),CW43-CV43,(IFERROR(VLOOKUP($B32,#REF!,7,FALSE),"")/30))</f>
        <v>#VALUE!</v>
      </c>
      <c r="CX44" s="37" t="e">
        <f>IF(AND(CX43&lt;&gt;0,CW43&lt;&gt;0),CX43-CW43,(IFERROR(VLOOKUP($B32,#REF!,7,FALSE),"")/30))</f>
        <v>#VALUE!</v>
      </c>
      <c r="CY44" s="37" t="e">
        <f>IF(AND(CY43&lt;&gt;0,CX43&lt;&gt;0),CY43-CX43,(IFERROR(VLOOKUP($B32,#REF!,7,FALSE),"")/30))</f>
        <v>#VALUE!</v>
      </c>
      <c r="CZ44" s="37" t="e">
        <f>IF(AND(CZ43&lt;&gt;0,CY43&lt;&gt;0),CZ43-CY43,(IFERROR(VLOOKUP($B32,#REF!,7,FALSE),"")/30))</f>
        <v>#VALUE!</v>
      </c>
      <c r="DA44" s="37" t="e">
        <f>IF(AND(DA43&lt;&gt;0,CZ43&lt;&gt;0),DA43-CZ43,(IFERROR(VLOOKUP($B32,#REF!,7,FALSE),"")/30))</f>
        <v>#VALUE!</v>
      </c>
      <c r="DB44" s="37" t="e">
        <f>IF(AND(DB43&lt;&gt;0,DA43&lt;&gt;0),DB43-DA43,(IFERROR(VLOOKUP($B32,#REF!,7,FALSE),"")/30))</f>
        <v>#VALUE!</v>
      </c>
      <c r="DC44" s="37" t="e">
        <f>IF(AND(DC43&lt;&gt;0,DB43&lt;&gt;0),DC43-DB43,(IFERROR(VLOOKUP($B32,#REF!,7,FALSE),"")/30))</f>
        <v>#VALUE!</v>
      </c>
      <c r="DD44" s="37" t="e">
        <f>IF(AND(DD43&lt;&gt;0,DC43&lt;&gt;0),DD43-DC43,(IFERROR(VLOOKUP($B32,#REF!,7,FALSE),"")/30))</f>
        <v>#VALUE!</v>
      </c>
      <c r="DE44" s="37" t="e">
        <f>IF(AND(DE43&lt;&gt;0,DD43&lt;&gt;0),DE43-DD43,(IFERROR(VLOOKUP($B32,#REF!,7,FALSE),"")/30))</f>
        <v>#VALUE!</v>
      </c>
      <c r="DF44" s="37" t="e">
        <f>IF(AND(DF43&lt;&gt;0,DE43&lt;&gt;0),DF43-DE43,(IFERROR(VLOOKUP($B32,#REF!,7,FALSE),"")/30))</f>
        <v>#VALUE!</v>
      </c>
      <c r="DG44" s="37" t="e">
        <f>IF(AND(DG43&lt;&gt;0,DF43&lt;&gt;0),DG43-DF43,(IFERROR(VLOOKUP($B32,#REF!,7,FALSE),"")/30))</f>
        <v>#VALUE!</v>
      </c>
      <c r="DH44" s="37" t="e">
        <f>IF(AND(DH43&lt;&gt;0,DG43&lt;&gt;0),DH43-DG43,(IFERROR(VLOOKUP($B32,#REF!,7,FALSE),"")/30))</f>
        <v>#VALUE!</v>
      </c>
      <c r="DI44" s="37" t="e">
        <f>IF(AND(DI43&lt;&gt;0,DH43&lt;&gt;0),DI43-DH43,(IFERROR(VLOOKUP($B32,#REF!,7,FALSE),"")/30))</f>
        <v>#VALUE!</v>
      </c>
      <c r="DJ44" s="37" t="e">
        <f>IF(AND(DJ43&lt;&gt;0,DI43&lt;&gt;0),DJ43-DI43,(IFERROR(VLOOKUP($B32,#REF!,7,FALSE),"")/30))</f>
        <v>#VALUE!</v>
      </c>
      <c r="DK44" s="37" t="e">
        <f>IF(AND(DK43&lt;&gt;0,DJ43&lt;&gt;0),DK43-DJ43,(IFERROR(VLOOKUP($B32,#REF!,7,FALSE),"")/30))</f>
        <v>#VALUE!</v>
      </c>
      <c r="DL44" s="37" t="e">
        <f>IF(AND(DL43&lt;&gt;0,DK43&lt;&gt;0),DL43-DK43,(IFERROR(VLOOKUP($B32,#REF!,7,FALSE),"")/30))</f>
        <v>#VALUE!</v>
      </c>
      <c r="DM44" s="37" t="e">
        <f>IF(AND(DM43&lt;&gt;0,DL43&lt;&gt;0),DM43-DL43,(IFERROR(VLOOKUP($B32,#REF!,7,FALSE),"")/30))</f>
        <v>#VALUE!</v>
      </c>
      <c r="DN44" s="37" t="e">
        <f>IF(AND(DN43&lt;&gt;0,DM43&lt;&gt;0),DN43-DM43,(IFERROR(VLOOKUP($B32,#REF!,7,FALSE),"")/30))</f>
        <v>#VALUE!</v>
      </c>
      <c r="DO44" s="37" t="e">
        <f>IF(AND(DO43&lt;&gt;0,DN43&lt;&gt;0),DO43-DN43,(IFERROR(VLOOKUP($B32,#REF!,7,FALSE),"")/30))</f>
        <v>#VALUE!</v>
      </c>
      <c r="DP44" s="37" t="e">
        <f>IF(AND(DP43&lt;&gt;0,DO43&lt;&gt;0),DP43-DO43,(IFERROR(VLOOKUP($B32,#REF!,7,FALSE),"")/30))</f>
        <v>#VALUE!</v>
      </c>
      <c r="DQ44" s="37" t="e">
        <f>IF(AND(DQ43&lt;&gt;0,DP43&lt;&gt;0),DQ43-DP43,(IFERROR(VLOOKUP($B32,#REF!,7,FALSE),"")/30))</f>
        <v>#VALUE!</v>
      </c>
      <c r="DR44" s="37" t="e">
        <f>IF(AND(DR43&lt;&gt;0,DQ43&lt;&gt;0),DR43-DQ43,(IFERROR(VLOOKUP($B32,#REF!,7,FALSE),"")/30))</f>
        <v>#VALUE!</v>
      </c>
      <c r="DS44" s="37" t="e">
        <f>IF(AND(DS43&lt;&gt;0,DR43&lt;&gt;0),DS43-DR43,(IFERROR(VLOOKUP($B32,#REF!,7,FALSE),"")/30))</f>
        <v>#VALUE!</v>
      </c>
      <c r="DT44" s="37" t="e">
        <f>IF(AND(DT43&lt;&gt;0,DS43&lt;&gt;0),DT43-DS43,(IFERROR(VLOOKUP($B32,#REF!,7,FALSE),"")/30))</f>
        <v>#VALUE!</v>
      </c>
      <c r="DU44" s="37" t="e">
        <f>IF(AND(DU43&lt;&gt;0,DT43&lt;&gt;0),DU43-DT43,(IFERROR(VLOOKUP($B32,#REF!,7,FALSE),"")/30))</f>
        <v>#VALUE!</v>
      </c>
      <c r="DV44" s="37" t="e">
        <f>IF(AND(DV43&lt;&gt;0,DU43&lt;&gt;0),DV43-DU43,(IFERROR(VLOOKUP($B32,#REF!,7,FALSE),"")/30))</f>
        <v>#VALUE!</v>
      </c>
      <c r="DW44" s="37" t="e">
        <f>IF(AND(DW43&lt;&gt;0,DV43&lt;&gt;0),DW43-DV43,(IFERROR(VLOOKUP($B32,#REF!,7,FALSE),"")/30))</f>
        <v>#VALUE!</v>
      </c>
      <c r="DX44" s="37" t="e">
        <f>IF(AND(DX43&lt;&gt;0,DW43&lt;&gt;0),DX43-DW43,(IFERROR(VLOOKUP($B32,#REF!,7,FALSE),"")/30))</f>
        <v>#VALUE!</v>
      </c>
      <c r="DY44" s="37" t="e">
        <f>IF(AND(DY43&lt;&gt;0,DX43&lt;&gt;0),DY43-DX43,(IFERROR(VLOOKUP($B32,#REF!,8,FALSE),"")/30))</f>
        <v>#VALUE!</v>
      </c>
      <c r="DZ44" s="37" t="e">
        <f>IF(AND(DZ43&lt;&gt;0,DY43&lt;&gt;0),DZ43-DY43,(IFERROR(VLOOKUP($B32,#REF!,8,FALSE),"")/30))</f>
        <v>#VALUE!</v>
      </c>
      <c r="EA44" s="37" t="e">
        <f>IF(AND(EA43&lt;&gt;0,DZ43&lt;&gt;0),EA43-DZ43,(IFERROR(VLOOKUP($B32,#REF!,8,FALSE),"")/30))</f>
        <v>#VALUE!</v>
      </c>
      <c r="EB44" s="37" t="e">
        <f>IF(AND(EB43&lt;&gt;0,EA43&lt;&gt;0),EB43-EA43,(IFERROR(VLOOKUP($B32,#REF!,8,FALSE),"")/30))</f>
        <v>#VALUE!</v>
      </c>
      <c r="EC44" s="37" t="e">
        <f>IF(AND(EC43&lt;&gt;0,EB43&lt;&gt;0),EC43-EB43,(IFERROR(VLOOKUP($B32,#REF!,8,FALSE),"")/30))</f>
        <v>#VALUE!</v>
      </c>
      <c r="ED44" s="37" t="e">
        <f>IF(AND(ED43&lt;&gt;0,EC43&lt;&gt;0),ED43-EC43,(IFERROR(VLOOKUP($B32,#REF!,8,FALSE),"")/30))</f>
        <v>#VALUE!</v>
      </c>
      <c r="EE44" s="37" t="e">
        <f>IF(AND(EE43&lt;&gt;0,ED43&lt;&gt;0),EE43-ED43,(IFERROR(VLOOKUP($B32,#REF!,8,FALSE),"")/30))</f>
        <v>#VALUE!</v>
      </c>
      <c r="EF44" s="37" t="e">
        <f>IF(AND(EF43&lt;&gt;0,EE43&lt;&gt;0),EF43-EE43,(IFERROR(VLOOKUP($B32,#REF!,8,FALSE),"")/30))</f>
        <v>#VALUE!</v>
      </c>
      <c r="EG44" s="37" t="e">
        <f>IF(AND(EG43&lt;&gt;0,EF43&lt;&gt;0),EG43-EF43,(IFERROR(VLOOKUP($B32,#REF!,8,FALSE),"")/30))</f>
        <v>#VALUE!</v>
      </c>
      <c r="EH44" s="37" t="e">
        <f>IF(AND(EH43&lt;&gt;0,EG43&lt;&gt;0),EH43-EG43,(IFERROR(VLOOKUP($B32,#REF!,8,FALSE),"")/30))</f>
        <v>#VALUE!</v>
      </c>
      <c r="EI44" s="37" t="e">
        <f>IF(AND(EI43&lt;&gt;0,EH43&lt;&gt;0),EI43-EH43,(IFERROR(VLOOKUP($B32,#REF!,8,FALSE),"")/30))</f>
        <v>#VALUE!</v>
      </c>
      <c r="EJ44" s="37" t="e">
        <f>IF(AND(EJ43&lt;&gt;0,EI43&lt;&gt;0),EJ43-EI43,(IFERROR(VLOOKUP($B32,#REF!,8,FALSE),"")/30))</f>
        <v>#VALUE!</v>
      </c>
      <c r="EK44" s="37" t="e">
        <f>IF(AND(EK43&lt;&gt;0,EJ43&lt;&gt;0),EK43-EJ43,(IFERROR(VLOOKUP($B32,#REF!,8,FALSE),"")/30))</f>
        <v>#VALUE!</v>
      </c>
      <c r="EL44" s="37" t="e">
        <f>IF(AND(EL43&lt;&gt;0,EK43&lt;&gt;0),EL43-EK43,(IFERROR(VLOOKUP($B32,#REF!,8,FALSE),"")/30))</f>
        <v>#VALUE!</v>
      </c>
      <c r="EM44" s="37" t="e">
        <f>IF(AND(EM43&lt;&gt;0,EL43&lt;&gt;0),EM43-EL43,(IFERROR(VLOOKUP($B32,#REF!,8,FALSE),"")/30))</f>
        <v>#VALUE!</v>
      </c>
      <c r="EN44" s="37" t="e">
        <f>IF(AND(EN43&lt;&gt;0,EM43&lt;&gt;0),EN43-EM43,(IFERROR(VLOOKUP($B32,#REF!,8,FALSE),"")/30))</f>
        <v>#VALUE!</v>
      </c>
      <c r="EO44" s="37" t="e">
        <f>IF(AND(EO43&lt;&gt;0,EN43&lt;&gt;0),EO43-EN43,(IFERROR(VLOOKUP($B32,#REF!,8,FALSE),"")/30))</f>
        <v>#VALUE!</v>
      </c>
      <c r="EP44" s="37" t="e">
        <f>IF(AND(EP43&lt;&gt;0,EO43&lt;&gt;0),EP43-EO43,(IFERROR(VLOOKUP($B32,#REF!,8,FALSE),"")/30))</f>
        <v>#VALUE!</v>
      </c>
      <c r="EQ44" s="37" t="e">
        <f>IF(AND(EQ43&lt;&gt;0,EP43&lt;&gt;0),EQ43-EP43,(IFERROR(VLOOKUP($B32,#REF!,8,FALSE),"")/30))</f>
        <v>#VALUE!</v>
      </c>
      <c r="ER44" s="37" t="e">
        <f>IF(AND(ER43&lt;&gt;0,EQ43&lt;&gt;0),ER43-EQ43,(IFERROR(VLOOKUP($B32,#REF!,8,FALSE),"")/30))</f>
        <v>#VALUE!</v>
      </c>
      <c r="ES44" s="37" t="e">
        <f>IF(AND(ES43&lt;&gt;0,ER43&lt;&gt;0),ES43-ER43,(IFERROR(VLOOKUP($B32,#REF!,8,FALSE),"")/30))</f>
        <v>#VALUE!</v>
      </c>
      <c r="ET44" s="37" t="e">
        <f>IF(AND(ET43&lt;&gt;0,ES43&lt;&gt;0),ET43-ES43,(IFERROR(VLOOKUP($B32,#REF!,8,FALSE),"")/30))</f>
        <v>#VALUE!</v>
      </c>
      <c r="EU44" s="37" t="e">
        <f>IF(AND(EU43&lt;&gt;0,ET43&lt;&gt;0),EU43-ET43,(IFERROR(VLOOKUP($B32,#REF!,8,FALSE),"")/30))</f>
        <v>#VALUE!</v>
      </c>
      <c r="EV44" s="37" t="e">
        <f>IF(AND(EV43&lt;&gt;0,EU43&lt;&gt;0),EV43-EU43,(IFERROR(VLOOKUP($B32,#REF!,8,FALSE),"")/30))</f>
        <v>#VALUE!</v>
      </c>
      <c r="EW44" s="37" t="e">
        <f>IF(AND(EW43&lt;&gt;0,EV43&lt;&gt;0),EW43-EV43,(IFERROR(VLOOKUP($B32,#REF!,8,FALSE),"")/30))</f>
        <v>#VALUE!</v>
      </c>
      <c r="EX44" s="37" t="e">
        <f>IF(AND(EX43&lt;&gt;0,EW43&lt;&gt;0),EX43-EW43,(IFERROR(VLOOKUP($B32,#REF!,8,FALSE),"")/30))</f>
        <v>#VALUE!</v>
      </c>
      <c r="EY44" s="37" t="e">
        <f>IF(AND(EY43&lt;&gt;0,EX43&lt;&gt;0),EY43-EX43,(IFERROR(VLOOKUP($B32,#REF!,8,FALSE),"")/30))</f>
        <v>#VALUE!</v>
      </c>
      <c r="EZ44" s="37" t="e">
        <f>IF(AND(EZ43&lt;&gt;0,EY43&lt;&gt;0),EZ43-EY43,(IFERROR(VLOOKUP($B32,#REF!,8,FALSE),"")/30))</f>
        <v>#VALUE!</v>
      </c>
      <c r="FA44" s="37" t="e">
        <f>IF(AND(FA43&lt;&gt;0,EZ43&lt;&gt;0),FA43-EZ43,(IFERROR(VLOOKUP($B32,#REF!,8,FALSE),"")/30))</f>
        <v>#VALUE!</v>
      </c>
      <c r="FB44" s="37" t="e">
        <f>IF(AND(FB43&lt;&gt;0,FA43&lt;&gt;0),FB43-FA43,(IFERROR(VLOOKUP($B32,#REF!,8,FALSE),"")/30))</f>
        <v>#VALUE!</v>
      </c>
      <c r="FC44" s="37" t="e">
        <f>IF(AND(FC43&lt;&gt;0,FB43&lt;&gt;0),FC43-FB43,(IFERROR(VLOOKUP($B32,#REF!,8,FALSE),"")/30))</f>
        <v>#VALUE!</v>
      </c>
      <c r="FD44" s="37" t="e">
        <f>IF(AND(FD43&lt;&gt;0,FC43&lt;&gt;0),FD43-FC43,(IFERROR(VLOOKUP($B32,#REF!,9,FALSE),"")/30))</f>
        <v>#VALUE!</v>
      </c>
      <c r="FE44" s="37" t="e">
        <f>IF(AND(FE43&lt;&gt;0,FD43&lt;&gt;0),FE43-FD43,(IFERROR(VLOOKUP($B32,#REF!,9,FALSE),"")/30))</f>
        <v>#VALUE!</v>
      </c>
      <c r="FF44" s="37" t="e">
        <f>IF(AND(FF43&lt;&gt;0,FE43&lt;&gt;0),FF43-FE43,(IFERROR(VLOOKUP($B32,#REF!,9,FALSE),"")/30))</f>
        <v>#VALUE!</v>
      </c>
      <c r="FG44" s="37" t="e">
        <f>IF(AND(FG43&lt;&gt;0,FF43&lt;&gt;0),FG43-FF43,(IFERROR(VLOOKUP($B32,#REF!,9,FALSE),"")/30))</f>
        <v>#VALUE!</v>
      </c>
      <c r="FH44" s="37">
        <f>IF(AND(FH43&lt;&gt;0,FG43&lt;&gt;0),FH43-FG43,(IFERROR(VLOOKUP($B32,#REF!,9,FALSE),"")/30))</f>
        <v>0</v>
      </c>
      <c r="FI44" s="37">
        <f>IF(AND(FI43&lt;&gt;0,FH43&lt;&gt;0),FI43-FH43,(IFERROR(VLOOKUP($B32,#REF!,9,FALSE),"")/30))</f>
        <v>0</v>
      </c>
      <c r="FJ44" s="37" t="e">
        <f>IF(AND(FJ43&lt;&gt;0,FI43&lt;&gt;0),FJ43-FI43,(IFERROR(VLOOKUP($B32,#REF!,9,FALSE),"")/30))</f>
        <v>#VALUE!</v>
      </c>
      <c r="FK44" s="37" t="e">
        <f>IF(AND(FK43&lt;&gt;0,FJ43&lt;&gt;0),FK43-FJ43,(IFERROR(VLOOKUP($B32,#REF!,9,FALSE),"")/30))</f>
        <v>#VALUE!</v>
      </c>
      <c r="FL44" s="37" t="e">
        <f>IF(AND(FL43&lt;&gt;0,FK43&lt;&gt;0),FL43-FK43,(IFERROR(VLOOKUP($B32,#REF!,9,FALSE),"")/30))</f>
        <v>#VALUE!</v>
      </c>
      <c r="FM44" s="37" t="e">
        <f>IF(AND(FM43&lt;&gt;0,FL43&lt;&gt;0),FM43-FL43,(IFERROR(VLOOKUP($B32,#REF!,9,FALSE),"")/30))</f>
        <v>#VALUE!</v>
      </c>
      <c r="FN44" s="37" t="e">
        <f>IF(AND(FN43&lt;&gt;0,FM43&lt;&gt;0),FN43-FM43,(IFERROR(VLOOKUP($B32,#REF!,9,FALSE),"")/30))</f>
        <v>#VALUE!</v>
      </c>
      <c r="FO44" s="37" t="e">
        <f>IF(AND(FO43&lt;&gt;0,FN43&lt;&gt;0),FO43-FN43,(IFERROR(VLOOKUP($B32,#REF!,9,FALSE),"")/30))</f>
        <v>#VALUE!</v>
      </c>
      <c r="FP44" s="37" t="e">
        <f>IF(AND(FP43&lt;&gt;0,FO43&lt;&gt;0),FP43-FO43,(IFERROR(VLOOKUP($B32,#REF!,9,FALSE),"")/30))</f>
        <v>#VALUE!</v>
      </c>
      <c r="FQ44" s="37" t="e">
        <f>IF(AND(FQ43&lt;&gt;0,FP43&lt;&gt;0),FQ43-FP43,(IFERROR(VLOOKUP($B32,#REF!,9,FALSE),"")/30))</f>
        <v>#VALUE!</v>
      </c>
      <c r="FR44" s="37" t="e">
        <f>IF(AND(FR43&lt;&gt;0,FQ43&lt;&gt;0),FR43-FQ43,(IFERROR(VLOOKUP($B32,#REF!,9,FALSE),"")/30))</f>
        <v>#VALUE!</v>
      </c>
      <c r="FS44" s="37" t="e">
        <f>IF(AND(FS43&lt;&gt;0,FR43&lt;&gt;0),FS43-FR43,(IFERROR(VLOOKUP($B32,#REF!,9,FALSE),"")/30))</f>
        <v>#VALUE!</v>
      </c>
      <c r="FT44" s="37" t="e">
        <f>IF(AND(FT43&lt;&gt;0,FS43&lt;&gt;0),FT43-FS43,(IFERROR(VLOOKUP($B32,#REF!,9,FALSE),"")/30))</f>
        <v>#VALUE!</v>
      </c>
      <c r="FU44" s="37" t="e">
        <f>IF(AND(FU43&lt;&gt;0,FT43&lt;&gt;0),FU43-FT43,(IFERROR(VLOOKUP($B32,#REF!,9,FALSE),"")/30))</f>
        <v>#VALUE!</v>
      </c>
      <c r="FV44" s="37" t="e">
        <f>IF(AND(FV43&lt;&gt;0,FU43&lt;&gt;0),FV43-FU43,(IFERROR(VLOOKUP($B32,#REF!,9,FALSE),"")/30))</f>
        <v>#VALUE!</v>
      </c>
      <c r="FW44" s="37" t="e">
        <f>IF(AND(FW43&lt;&gt;0,FV43&lt;&gt;0),FW43-FV43,(IFERROR(VLOOKUP($B32,#REF!,9,FALSE),"")/30))</f>
        <v>#VALUE!</v>
      </c>
      <c r="FX44" s="37" t="e">
        <f>IF(AND(FX43&lt;&gt;0,FW43&lt;&gt;0),FX43-FW43,(IFERROR(VLOOKUP($B32,#REF!,9,FALSE),"")/30))</f>
        <v>#VALUE!</v>
      </c>
      <c r="FY44" s="37" t="e">
        <f>IF(AND(FY43&lt;&gt;0,FX43&lt;&gt;0),FY43-FX43,(IFERROR(VLOOKUP($B32,#REF!,9,FALSE),"")/30))</f>
        <v>#VALUE!</v>
      </c>
      <c r="FZ44" s="37" t="e">
        <f>IF(AND(FZ43&lt;&gt;0,FY43&lt;&gt;0),FZ43-FY43,(IFERROR(VLOOKUP($B32,#REF!,9,FALSE),"")/30))</f>
        <v>#VALUE!</v>
      </c>
      <c r="GA44" s="37" t="e">
        <f>IF(AND(GA43&lt;&gt;0,FZ43&lt;&gt;0),GA43-FZ43,(IFERROR(VLOOKUP($B32,#REF!,9,FALSE),"")/30))</f>
        <v>#VALUE!</v>
      </c>
      <c r="GB44" s="37" t="e">
        <f>IF(AND(GB43&lt;&gt;0,GA43&lt;&gt;0),GB43-GA43,(IFERROR(VLOOKUP($B32,#REF!,9,FALSE),"")/30))</f>
        <v>#VALUE!</v>
      </c>
      <c r="GC44" s="37" t="e">
        <f>IF(AND(GC43&lt;&gt;0,GB43&lt;&gt;0),GC43-GB43,(IFERROR(VLOOKUP($B32,#REF!,9,FALSE),"")/30))</f>
        <v>#VALUE!</v>
      </c>
      <c r="GD44" s="37" t="e">
        <f>IF(AND(GD43&lt;&gt;0,GC43&lt;&gt;0),GD43-GC43,(IFERROR(VLOOKUP($B32,#REF!,9,FALSE),"")/30))</f>
        <v>#VALUE!</v>
      </c>
      <c r="GE44" s="37" t="e">
        <f>IF(AND(GE43&lt;&gt;0,GD43&lt;&gt;0),GE43-GD43,(IFERROR(VLOOKUP($B32,#REF!,9,FALSE),"")/30))</f>
        <v>#VALUE!</v>
      </c>
      <c r="GF44" s="37" t="e">
        <f>IF(AND(GF43&lt;&gt;0,GE43&lt;&gt;0),GF43-GE43,(IFERROR(VLOOKUP($B32,#REF!,9,FALSE),"")/30))</f>
        <v>#VALUE!</v>
      </c>
      <c r="GG44" s="37" t="e">
        <f>IF(AND(GG43&lt;&gt;0,GF43&lt;&gt;0),GG43-GF43,(IFERROR(VLOOKUP($B32,#REF!,9,FALSE),"")/30))</f>
        <v>#VALUE!</v>
      </c>
      <c r="GH44" s="37" t="e">
        <f>IF(AND(GH43&lt;&gt;0,GG43&lt;&gt;0),GH43-GG43,(IFERROR(VLOOKUP($B32,#REF!,10,FALSE),"")/30))</f>
        <v>#VALUE!</v>
      </c>
      <c r="GI44" s="37" t="e">
        <f>IF(AND(GI43&lt;&gt;0,GH43&lt;&gt;0),GI43-GH43,(IFERROR(VLOOKUP($B32,#REF!,10,FALSE),"")/30))</f>
        <v>#VALUE!</v>
      </c>
      <c r="GJ44" s="37" t="e">
        <f>IF(AND(GJ43&lt;&gt;0,GI43&lt;&gt;0),GJ43-GI43,(IFERROR(VLOOKUP($B32,#REF!,10,FALSE),"")/30))</f>
        <v>#VALUE!</v>
      </c>
      <c r="GK44" s="37" t="e">
        <f>IF(AND(GK43&lt;&gt;0,GJ43&lt;&gt;0),GK43-GJ43,(IFERROR(VLOOKUP($B32,#REF!,10,FALSE),"")/30))</f>
        <v>#VALUE!</v>
      </c>
      <c r="GL44" s="37" t="e">
        <f>IF(AND(GL43&lt;&gt;0,GK43&lt;&gt;0),GL43-GK43,(IFERROR(VLOOKUP($B32,#REF!,10,FALSE),"")/30))</f>
        <v>#VALUE!</v>
      </c>
      <c r="GM44" s="37" t="e">
        <f>IF(AND(GM43&lt;&gt;0,GL43&lt;&gt;0),GM43-GL43,(IFERROR(VLOOKUP($B32,#REF!,10,FALSE),"")/30))</f>
        <v>#VALUE!</v>
      </c>
      <c r="GN44" s="37" t="e">
        <f>IF(AND(GN43&lt;&gt;0,GM43&lt;&gt;0),GN43-GM43,(IFERROR(VLOOKUP($B32,#REF!,10,FALSE),"")/30))</f>
        <v>#VALUE!</v>
      </c>
      <c r="GO44" s="37" t="e">
        <f>IF(AND(GO43&lt;&gt;0,GN43&lt;&gt;0),GO43-GN43,(IFERROR(VLOOKUP($B32,#REF!,10,FALSE),"")/30))</f>
        <v>#VALUE!</v>
      </c>
      <c r="GP44" s="37" t="e">
        <f>IF(AND(GP43&lt;&gt;0,GO43&lt;&gt;0),GP43-GO43,(IFERROR(VLOOKUP($B32,#REF!,10,FALSE),"")/30))</f>
        <v>#VALUE!</v>
      </c>
      <c r="GQ44" s="37" t="e">
        <f>IF(AND(GQ43&lt;&gt;0,GP43&lt;&gt;0),GQ43-GP43,(IFERROR(VLOOKUP($B32,#REF!,10,FALSE),"")/30))</f>
        <v>#VALUE!</v>
      </c>
      <c r="GR44" s="37" t="e">
        <f>IF(AND(GR43&lt;&gt;0,GQ43&lt;&gt;0),GR43-GQ43,(IFERROR(VLOOKUP($B32,#REF!,10,FALSE),"")/30))</f>
        <v>#VALUE!</v>
      </c>
      <c r="GS44" s="37" t="e">
        <f>IF(AND(GS43&lt;&gt;0,GR43&lt;&gt;0),GS43-GR43,(IFERROR(VLOOKUP($B32,#REF!,10,FALSE),"")/30))</f>
        <v>#VALUE!</v>
      </c>
      <c r="GT44" s="37" t="e">
        <f>IF(AND(GT43&lt;&gt;0,GS43&lt;&gt;0),GT43-GS43,(IFERROR(VLOOKUP($B32,#REF!,10,FALSE),"")/30))</f>
        <v>#VALUE!</v>
      </c>
      <c r="GU44" s="37" t="e">
        <f>IF(AND(GU43&lt;&gt;0,GT43&lt;&gt;0),GU43-GT43,(IFERROR(VLOOKUP($B32,#REF!,10,FALSE),"")/30))</f>
        <v>#VALUE!</v>
      </c>
      <c r="GV44" s="37" t="e">
        <f>IF(AND(GV43&lt;&gt;0,GU43&lt;&gt;0),GV43-GU43,(IFERROR(VLOOKUP($B32,#REF!,10,FALSE),"")/30))</f>
        <v>#VALUE!</v>
      </c>
      <c r="GW44" s="37" t="e">
        <f>IF(AND(GW43&lt;&gt;0,GV43&lt;&gt;0),GW43-GV43,(IFERROR(VLOOKUP($B32,#REF!,10,FALSE),"")/30))</f>
        <v>#VALUE!</v>
      </c>
      <c r="GX44" s="37" t="e">
        <f>IF(AND(GX43&lt;&gt;0,GW43&lt;&gt;0),GX43-GW43,(IFERROR(VLOOKUP($B32,#REF!,10,FALSE),"")/30))</f>
        <v>#VALUE!</v>
      </c>
      <c r="GY44" s="37" t="e">
        <f>IF(AND(GY43&lt;&gt;0,GX43&lt;&gt;0),GY43-GX43,(IFERROR(VLOOKUP($B32,#REF!,10,FALSE),"")/30))</f>
        <v>#VALUE!</v>
      </c>
      <c r="GZ44" s="37" t="e">
        <f>IF(AND(GZ43&lt;&gt;0,GY43&lt;&gt;0),GZ43-GY43,(IFERROR(VLOOKUP($B32,#REF!,10,FALSE),"")/30))</f>
        <v>#VALUE!</v>
      </c>
      <c r="HA44" s="37" t="e">
        <f>IF(AND(HA43&lt;&gt;0,GZ43&lt;&gt;0),HA43-GZ43,(IFERROR(VLOOKUP($B32,#REF!,10,FALSE),"")/30))</f>
        <v>#VALUE!</v>
      </c>
      <c r="HB44" s="37" t="e">
        <f>IF(AND(HB43&lt;&gt;0,HA43&lt;&gt;0),HB43-HA43,(IFERROR(VLOOKUP($B32,#REF!,10,FALSE),"")/30))</f>
        <v>#VALUE!</v>
      </c>
      <c r="HC44" s="37" t="e">
        <f>IF(AND(HC43&lt;&gt;0,HB43&lt;&gt;0),HC43-HB43,(IFERROR(VLOOKUP($B32,#REF!,10,FALSE),"")/30))</f>
        <v>#VALUE!</v>
      </c>
      <c r="HD44" s="37" t="e">
        <f>IF(AND(HD43&lt;&gt;0,HC43&lt;&gt;0),HD43-HC43,(IFERROR(VLOOKUP($B32,#REF!,10,FALSE),"")/30))</f>
        <v>#VALUE!</v>
      </c>
      <c r="HE44" s="37" t="e">
        <f>IF(AND(HE43&lt;&gt;0,HD43&lt;&gt;0),HE43-HD43,(IFERROR(VLOOKUP($B32,#REF!,10,FALSE),"")/30))</f>
        <v>#VALUE!</v>
      </c>
      <c r="HF44" s="37" t="e">
        <f>IF(AND(HF43&lt;&gt;0,HE43&lt;&gt;0),HF43-HE43,(IFERROR(VLOOKUP($B32,#REF!,10,FALSE),"")/30))</f>
        <v>#VALUE!</v>
      </c>
      <c r="HG44" s="37" t="e">
        <f>IF(AND(HG43&lt;&gt;0,HF43&lt;&gt;0),HG43-HF43,(IFERROR(VLOOKUP($B32,#REF!,10,FALSE),"")/30))</f>
        <v>#VALUE!</v>
      </c>
      <c r="HH44" s="37" t="e">
        <f>IF(AND(HH43&lt;&gt;0,HG43&lt;&gt;0),HH43-HG43,(IFERROR(VLOOKUP($B32,#REF!,10,FALSE),"")/30))</f>
        <v>#VALUE!</v>
      </c>
      <c r="HI44" s="37" t="e">
        <f>IF(AND(HI43&lt;&gt;0,HH43&lt;&gt;0),HI43-HH43,(IFERROR(VLOOKUP($B32,#REF!,10,FALSE),"")/30))</f>
        <v>#VALUE!</v>
      </c>
      <c r="HJ44" s="37" t="e">
        <f>IF(AND(HJ43&lt;&gt;0,HI43&lt;&gt;0),HJ43-HI43,(IFERROR(VLOOKUP($B32,#REF!,10,FALSE),"")/30))</f>
        <v>#VALUE!</v>
      </c>
      <c r="HK44" s="37" t="e">
        <f>IF(AND(HK43&lt;&gt;0,HJ43&lt;&gt;0),HK43-HJ43,(IFERROR(VLOOKUP($B32,#REF!,10,FALSE),"")/30))</f>
        <v>#VALUE!</v>
      </c>
      <c r="HL44" s="37" t="e">
        <f>IF(AND(HL43&lt;&gt;0,HK43&lt;&gt;0),HL43-HK43,(IFERROR(VLOOKUP($B32,#REF!,10,FALSE),"")/30))</f>
        <v>#VALUE!</v>
      </c>
      <c r="HM44" s="37" t="e">
        <f>IF(AND(HM43&lt;&gt;0,HL43&lt;&gt;0),HM43-HL43,(IFERROR(VLOOKUP($B32,#REF!,11,FALSE),"")/30))</f>
        <v>#VALUE!</v>
      </c>
      <c r="HN44" s="37" t="e">
        <f>IF(AND(HN43&lt;&gt;0,HM43&lt;&gt;0),HN43-HM43,(IFERROR(VLOOKUP($B32,#REF!,11,FALSE),"")/30))</f>
        <v>#VALUE!</v>
      </c>
      <c r="HO44" s="37" t="e">
        <f>IF(AND(HO43&lt;&gt;0,HN43&lt;&gt;0),HO43-HN43,(IFERROR(VLOOKUP($B32,#REF!,11,FALSE),"")/30))</f>
        <v>#VALUE!</v>
      </c>
      <c r="HP44" s="37" t="e">
        <f>IF(AND(HP43&lt;&gt;0,HO43&lt;&gt;0),HP43-HO43,(IFERROR(VLOOKUP($B32,#REF!,11,FALSE),"")/30))</f>
        <v>#VALUE!</v>
      </c>
      <c r="HQ44" s="37" t="e">
        <f>IF(AND(HQ43&lt;&gt;0,HP43&lt;&gt;0),HQ43-HP43,(IFERROR(VLOOKUP($B32,#REF!,11,FALSE),"")/30))</f>
        <v>#VALUE!</v>
      </c>
      <c r="HR44" s="37" t="e">
        <f>IF(AND(HR43&lt;&gt;0,HQ43&lt;&gt;0),HR43-HQ43,(IFERROR(VLOOKUP($B32,#REF!,11,FALSE),"")/30))</f>
        <v>#VALUE!</v>
      </c>
      <c r="HS44" s="37" t="e">
        <f>IF(AND(HS43&lt;&gt;0,HR43&lt;&gt;0),HS43-HR43,(IFERROR(VLOOKUP($B32,#REF!,11,FALSE),"")/30))</f>
        <v>#VALUE!</v>
      </c>
      <c r="HT44" s="37" t="e">
        <f>IF(AND(HT43&lt;&gt;0,HS43&lt;&gt;0),HT43-HS43,(IFERROR(VLOOKUP($B32,#REF!,11,FALSE),"")/30))</f>
        <v>#VALUE!</v>
      </c>
      <c r="HU44" s="37" t="e">
        <f>IF(AND(HU43&lt;&gt;0,HT43&lt;&gt;0),HU43-HT43,(IFERROR(VLOOKUP($B32,#REF!,11,FALSE),"")/30))</f>
        <v>#VALUE!</v>
      </c>
      <c r="HV44" s="37" t="e">
        <f>IF(AND(HV43&lt;&gt;0,HU43&lt;&gt;0),HV43-HU43,(IFERROR(VLOOKUP($B32,#REF!,11,FALSE),"")/30))</f>
        <v>#VALUE!</v>
      </c>
      <c r="HW44" s="37" t="e">
        <f>IF(AND(HW43&lt;&gt;0,HV43&lt;&gt;0),HW43-HV43,(IFERROR(VLOOKUP($B32,#REF!,11,FALSE),"")/30))</f>
        <v>#VALUE!</v>
      </c>
      <c r="HX44" s="37" t="e">
        <f>IF(AND(HX43&lt;&gt;0,HW43&lt;&gt;0),HX43-HW43,(IFERROR(VLOOKUP($B32,#REF!,11,FALSE),"")/30))</f>
        <v>#VALUE!</v>
      </c>
      <c r="HY44" s="37" t="e">
        <f>IF(AND(HY43&lt;&gt;0,HX43&lt;&gt;0),HY43-HX43,(IFERROR(VLOOKUP($B32,#REF!,11,FALSE),"")/30))</f>
        <v>#VALUE!</v>
      </c>
      <c r="HZ44" s="37" t="e">
        <f>IF(AND(HZ43&lt;&gt;0,HY43&lt;&gt;0),HZ43-HY43,(IFERROR(VLOOKUP($B32,#REF!,11,FALSE),"")/30))</f>
        <v>#VALUE!</v>
      </c>
      <c r="IA44" s="37" t="e">
        <f>IF(AND(IA43&lt;&gt;0,HZ43&lt;&gt;0),IA43-HZ43,(IFERROR(VLOOKUP($B32,#REF!,11,FALSE),"")/30))</f>
        <v>#VALUE!</v>
      </c>
      <c r="IB44" s="37" t="e">
        <f>IF(AND(IB43&lt;&gt;0,IA43&lt;&gt;0),IB43-IA43,(IFERROR(VLOOKUP($B32,#REF!,11,FALSE),"")/30))</f>
        <v>#VALUE!</v>
      </c>
      <c r="IC44" s="37" t="e">
        <f>IF(AND(IC43&lt;&gt;0,IB43&lt;&gt;0),IC43-IB43,(IFERROR(VLOOKUP($B32,#REF!,11,FALSE),"")/30))</f>
        <v>#VALUE!</v>
      </c>
      <c r="ID44" s="37" t="e">
        <f>IF(AND(ID43&lt;&gt;0,IC43&lt;&gt;0),ID43-IC43,(IFERROR(VLOOKUP($B32,#REF!,11,FALSE),"")/30))</f>
        <v>#VALUE!</v>
      </c>
      <c r="IE44" s="37" t="e">
        <f>IF(AND(IE43&lt;&gt;0,ID43&lt;&gt;0),IE43-ID43,(IFERROR(VLOOKUP($B32,#REF!,11,FALSE),"")/30))</f>
        <v>#VALUE!</v>
      </c>
      <c r="IF44" s="37" t="e">
        <f>IF(AND(IF43&lt;&gt;0,IE43&lt;&gt;0),IF43-IE43,(IFERROR(VLOOKUP($B32,#REF!,11,FALSE),"")/30))</f>
        <v>#VALUE!</v>
      </c>
      <c r="IG44" s="37" t="e">
        <f>IF(AND(IG43&lt;&gt;0,IF43&lt;&gt;0),IG43-IF43,(IFERROR(VLOOKUP($B32,#REF!,11,FALSE),"")/30))</f>
        <v>#VALUE!</v>
      </c>
      <c r="IH44" s="37" t="e">
        <f>IF(AND(IH43&lt;&gt;0,IG43&lt;&gt;0),IH43-IG43,(IFERROR(VLOOKUP($B32,#REF!,11,FALSE),"")/30))</f>
        <v>#VALUE!</v>
      </c>
      <c r="II44" s="37" t="e">
        <f>IF(AND(II43&lt;&gt;0,IH43&lt;&gt;0),II43-IH43,(IFERROR(VLOOKUP($B32,#REF!,11,FALSE),"")/30))</f>
        <v>#VALUE!</v>
      </c>
      <c r="IJ44" s="37" t="e">
        <f>IF(AND(IJ43&lt;&gt;0,II43&lt;&gt;0),IJ43-II43,(IFERROR(VLOOKUP($B32,#REF!,11,FALSE),"")/30))</f>
        <v>#VALUE!</v>
      </c>
      <c r="IK44" s="37" t="e">
        <f>IF(AND(IK43&lt;&gt;0,IJ43&lt;&gt;0),IK43-IJ43,(IFERROR(VLOOKUP($B32,#REF!,11,FALSE),"")/30))</f>
        <v>#VALUE!</v>
      </c>
      <c r="IL44" s="37" t="e">
        <f>IF(AND(IL43&lt;&gt;0,IK43&lt;&gt;0),IL43-IK43,(IFERROR(VLOOKUP($B32,#REF!,11,FALSE),"")/30))</f>
        <v>#VALUE!</v>
      </c>
      <c r="IM44" s="37" t="e">
        <f>IF(AND(IM43&lt;&gt;0,IL43&lt;&gt;0),IM43-IL43,(IFERROR(VLOOKUP($B32,#REF!,11,FALSE),"")/30))</f>
        <v>#VALUE!</v>
      </c>
      <c r="IN44" s="37" t="e">
        <f>IF(AND(IN43&lt;&gt;0,IM43&lt;&gt;0),IN43-IM43,(IFERROR(VLOOKUP($B32,#REF!,11,FALSE),"")/30))</f>
        <v>#VALUE!</v>
      </c>
      <c r="IO44" s="37" t="e">
        <f>IF(AND(IO43&lt;&gt;0,IN43&lt;&gt;0),IO43-IN43,(IFERROR(VLOOKUP($B32,#REF!,11,FALSE),"")/30))</f>
        <v>#VALUE!</v>
      </c>
      <c r="IP44" s="37" t="e">
        <f>IF(AND(IP43&lt;&gt;0,IO43&lt;&gt;0),IP43-IO43,(IFERROR(VLOOKUP($B32,#REF!,11,FALSE),"")/30))</f>
        <v>#VALUE!</v>
      </c>
      <c r="IQ44" s="37" t="e">
        <f>IF(AND(IQ43&lt;&gt;0,IP43&lt;&gt;0),IQ43-IP43,(IFERROR(VLOOKUP($B32,#REF!,11,FALSE),"")/30))</f>
        <v>#VALUE!</v>
      </c>
      <c r="IR44" s="37" t="e">
        <f>IF(AND(IR43&lt;&gt;0,IQ43&lt;&gt;0),IR43-IQ43,(IFERROR(VLOOKUP($B32,#REF!,12,FALSE),"")/30))</f>
        <v>#VALUE!</v>
      </c>
      <c r="IS44" s="37" t="e">
        <f>IF(AND(IS43&lt;&gt;0,IR43&lt;&gt;0),IS43-IR43,(IFERROR(VLOOKUP($B32,#REF!,12,FALSE),"")/30))</f>
        <v>#VALUE!</v>
      </c>
      <c r="IT44" s="37" t="e">
        <f>IF(AND(IT43&lt;&gt;0,IS43&lt;&gt;0),IT43-IS43,(IFERROR(VLOOKUP($B32,#REF!,12,FALSE),"")/30))</f>
        <v>#VALUE!</v>
      </c>
      <c r="IU44" s="37" t="e">
        <f>IF(AND(IU43&lt;&gt;0,IT43&lt;&gt;0),IU43-IT43,(IFERROR(VLOOKUP($B32,#REF!,12,FALSE),"")/30))</f>
        <v>#VALUE!</v>
      </c>
      <c r="IV44" s="37" t="e">
        <f>IF(AND(IV43&lt;&gt;0,IU43&lt;&gt;0),IV43-IU43,(IFERROR(VLOOKUP($B32,#REF!,12,FALSE),"")/30))</f>
        <v>#VALUE!</v>
      </c>
      <c r="IW44" s="37" t="e">
        <f>IF(AND(IW43&lt;&gt;0,IV43&lt;&gt;0),IW43-IV43,(IFERROR(VLOOKUP($B32,#REF!,12,FALSE),"")/30))</f>
        <v>#VALUE!</v>
      </c>
      <c r="IX44" s="37" t="e">
        <f>IF(AND(IX43&lt;&gt;0,IW43&lt;&gt;0),IX43-IW43,(IFERROR(VLOOKUP($B32,#REF!,12,FALSE),"")/30))</f>
        <v>#VALUE!</v>
      </c>
      <c r="IY44" s="37" t="e">
        <f>IF(AND(IY43&lt;&gt;0,IX43&lt;&gt;0),IY43-IX43,(IFERROR(VLOOKUP($B32,#REF!,12,FALSE),"")/30))</f>
        <v>#VALUE!</v>
      </c>
      <c r="IZ44" s="37" t="e">
        <f>IF(AND(IZ43&lt;&gt;0,IY43&lt;&gt;0),IZ43-IY43,(IFERROR(VLOOKUP($B32,#REF!,12,FALSE),"")/30))</f>
        <v>#VALUE!</v>
      </c>
      <c r="JA44" s="37" t="e">
        <f>IF(AND(JA43&lt;&gt;0,IZ43&lt;&gt;0),JA43-IZ43,(IFERROR(VLOOKUP($B32,#REF!,12,FALSE),"")/30))</f>
        <v>#VALUE!</v>
      </c>
      <c r="JB44" s="37" t="e">
        <f>IF(AND(JB43&lt;&gt;0,JA43&lt;&gt;0),JB43-JA43,(IFERROR(VLOOKUP($B32,#REF!,12,FALSE),"")/30))</f>
        <v>#VALUE!</v>
      </c>
      <c r="JC44" s="37" t="e">
        <f>IF(AND(JC43&lt;&gt;0,JB43&lt;&gt;0),JC43-JB43,(IFERROR(VLOOKUP($B32,#REF!,12,FALSE),"")/30))</f>
        <v>#VALUE!</v>
      </c>
      <c r="JD44" s="37" t="e">
        <f>IF(AND(JD43&lt;&gt;0,JC43&lt;&gt;0),JD43-JC43,(IFERROR(VLOOKUP($B32,#REF!,12,FALSE),"")/30))</f>
        <v>#VALUE!</v>
      </c>
      <c r="JE44" s="37" t="e">
        <f>IF(AND(JE43&lt;&gt;0,JD43&lt;&gt;0),JE43-JD43,(IFERROR(VLOOKUP($B32,#REF!,12,FALSE),"")/30))</f>
        <v>#VALUE!</v>
      </c>
      <c r="JF44" s="37" t="e">
        <f>IF(AND(JF43&lt;&gt;0,JE43&lt;&gt;0),JF43-JE43,(IFERROR(VLOOKUP($B32,#REF!,12,FALSE),"")/30))</f>
        <v>#VALUE!</v>
      </c>
      <c r="JG44" s="37" t="e">
        <f>IF(AND(JG43&lt;&gt;0,JF43&lt;&gt;0),JG43-JF43,(IFERROR(VLOOKUP($B32,#REF!,12,FALSE),"")/30))</f>
        <v>#VALUE!</v>
      </c>
      <c r="JH44" s="37" t="e">
        <f>IF(AND(JH43&lt;&gt;0,JG43&lt;&gt;0),JH43-JG43,(IFERROR(VLOOKUP($B32,#REF!,12,FALSE),"")/30))</f>
        <v>#VALUE!</v>
      </c>
      <c r="JI44" s="37" t="e">
        <f>IF(AND(JI43&lt;&gt;0,JH43&lt;&gt;0),JI43-JH43,(IFERROR(VLOOKUP($B32,#REF!,12,FALSE),"")/30))</f>
        <v>#VALUE!</v>
      </c>
      <c r="JJ44" s="37" t="e">
        <f>IF(AND(JJ43&lt;&gt;0,JI43&lt;&gt;0),JJ43-JI43,(IFERROR(VLOOKUP($B32,#REF!,12,FALSE),"")/30))</f>
        <v>#VALUE!</v>
      </c>
      <c r="JK44" s="37" t="e">
        <f>IF(AND(JK43&lt;&gt;0,JJ43&lt;&gt;0),JK43-JJ43,(IFERROR(VLOOKUP($B32,#REF!,12,FALSE),"")/30))</f>
        <v>#VALUE!</v>
      </c>
      <c r="JL44" s="37" t="e">
        <f>IF(AND(JL43&lt;&gt;0,JK43&lt;&gt;0),JL43-JK43,(IFERROR(VLOOKUP($B32,#REF!,12,FALSE),"")/30))</f>
        <v>#VALUE!</v>
      </c>
      <c r="JM44" s="37" t="e">
        <f>IF(AND(JM43&lt;&gt;0,JL43&lt;&gt;0),JM43-JL43,(IFERROR(VLOOKUP($B32,#REF!,12,FALSE),"")/30))</f>
        <v>#VALUE!</v>
      </c>
      <c r="JN44" s="37" t="e">
        <f>IF(AND(JN43&lt;&gt;0,JM43&lt;&gt;0),JN43-JM43,(IFERROR(VLOOKUP($B32,#REF!,12,FALSE),"")/30))</f>
        <v>#VALUE!</v>
      </c>
      <c r="JO44" s="37" t="e">
        <f>IF(AND(JO43&lt;&gt;0,JN43&lt;&gt;0),JO43-JN43,(IFERROR(VLOOKUP($B32,#REF!,12,FALSE),"")/30))</f>
        <v>#VALUE!</v>
      </c>
      <c r="JP44" s="37" t="e">
        <f>IF(AND(JP43&lt;&gt;0,JO43&lt;&gt;0),JP43-JO43,(IFERROR(VLOOKUP($B32,#REF!,12,FALSE),"")/30))</f>
        <v>#VALUE!</v>
      </c>
      <c r="JQ44" s="37" t="e">
        <f>IF(AND(JQ43&lt;&gt;0,JP43&lt;&gt;0),JQ43-JP43,(IFERROR(VLOOKUP($B32,#REF!,12,FALSE),"")/30))</f>
        <v>#VALUE!</v>
      </c>
      <c r="JR44" s="37" t="e">
        <f>IF(AND(JR43&lt;&gt;0,JQ43&lt;&gt;0),JR43-JQ43,(IFERROR(VLOOKUP($B32,#REF!,12,FALSE),"")/30))</f>
        <v>#VALUE!</v>
      </c>
      <c r="JS44" s="37" t="e">
        <f>IF(AND(JS43&lt;&gt;0,JR43&lt;&gt;0),JS43-JR43,(IFERROR(VLOOKUP($B32,#REF!,12,FALSE),"")/30))</f>
        <v>#VALUE!</v>
      </c>
      <c r="JT44" s="37" t="e">
        <f>IF(AND(JT43&lt;&gt;0,JS43&lt;&gt;0),JT43-JS43,(IFERROR(VLOOKUP($B32,#REF!,12,FALSE),"")/30))</f>
        <v>#VALUE!</v>
      </c>
      <c r="JU44" s="37" t="e">
        <f>IF(AND(JU43&lt;&gt;0,JT43&lt;&gt;0),JU43-JT43,(IFERROR(VLOOKUP($B32,#REF!,12,FALSE),"")/30))</f>
        <v>#VALUE!</v>
      </c>
      <c r="JV44" s="37" t="e">
        <f>IF(AND(JV43&lt;&gt;0,JU43&lt;&gt;0),JV43-JU43,(IFERROR(VLOOKUP($B32,#REF!,13,FALSE),"")/30))</f>
        <v>#VALUE!</v>
      </c>
      <c r="JW44" s="37" t="e">
        <f>IF(AND(JW43&lt;&gt;0,JV43&lt;&gt;0),JW43-JV43,(IFERROR(VLOOKUP($B32,#REF!,13,FALSE),"")/30))</f>
        <v>#VALUE!</v>
      </c>
      <c r="JX44" s="37" t="e">
        <f>IF(AND(JX43&lt;&gt;0,JW43&lt;&gt;0),JX43-JW43,(IFERROR(VLOOKUP($B32,#REF!,13,FALSE),"")/30))</f>
        <v>#VALUE!</v>
      </c>
      <c r="JY44" s="37" t="e">
        <f>IF(AND(JY43&lt;&gt;0,JX43&lt;&gt;0),JY43-JX43,(IFERROR(VLOOKUP($B32,#REF!,13,FALSE),"")/30))</f>
        <v>#VALUE!</v>
      </c>
      <c r="JZ44" s="37" t="e">
        <f>IF(AND(JZ43&lt;&gt;0,JY43&lt;&gt;0),JZ43-JY43,(IFERROR(VLOOKUP($B32,#REF!,13,FALSE),"")/30))</f>
        <v>#VALUE!</v>
      </c>
      <c r="KA44" s="37" t="e">
        <f>IF(AND(KA43&lt;&gt;0,JZ43&lt;&gt;0),KA43-JZ43,(IFERROR(VLOOKUP($B32,#REF!,13,FALSE),"")/30))</f>
        <v>#VALUE!</v>
      </c>
      <c r="KB44" s="37" t="e">
        <f>IF(AND(KB43&lt;&gt;0,KA43&lt;&gt;0),KB43-KA43,(IFERROR(VLOOKUP($B32,#REF!,13,FALSE),"")/30))</f>
        <v>#VALUE!</v>
      </c>
      <c r="KC44" s="37" t="e">
        <f>IF(AND(KC43&lt;&gt;0,KB43&lt;&gt;0),KC43-KB43,(IFERROR(VLOOKUP($B32,#REF!,13,FALSE),"")/30))</f>
        <v>#VALUE!</v>
      </c>
      <c r="KD44" s="37" t="e">
        <f>IF(AND(KD43&lt;&gt;0,KC43&lt;&gt;0),KD43-KC43,(IFERROR(VLOOKUP($B32,#REF!,13,FALSE),"")/30))</f>
        <v>#VALUE!</v>
      </c>
      <c r="KE44" s="37" t="e">
        <f>IF(AND(KE43&lt;&gt;0,KD43&lt;&gt;0),KE43-KD43,(IFERROR(VLOOKUP($B32,#REF!,13,FALSE),"")/30))</f>
        <v>#VALUE!</v>
      </c>
      <c r="KF44" s="37" t="e">
        <f>IF(AND(KF43&lt;&gt;0,KE43&lt;&gt;0),KF43-KE43,(IFERROR(VLOOKUP($B32,#REF!,13,FALSE),"")/30))</f>
        <v>#VALUE!</v>
      </c>
      <c r="KG44" s="37" t="e">
        <f>IF(AND(KG43&lt;&gt;0,KF43&lt;&gt;0),KG43-KF43,(IFERROR(VLOOKUP($B32,#REF!,13,FALSE),"")/30))</f>
        <v>#VALUE!</v>
      </c>
      <c r="KH44" s="37" t="e">
        <f>IF(AND(KH43&lt;&gt;0,KG43&lt;&gt;0),KH43-KG43,(IFERROR(VLOOKUP($B32,#REF!,13,FALSE),"")/30))</f>
        <v>#VALUE!</v>
      </c>
      <c r="KI44" s="37" t="e">
        <f>IF(AND(KI43&lt;&gt;0,KH43&lt;&gt;0),KI43-KH43,(IFERROR(VLOOKUP($B32,#REF!,13,FALSE),"")/30))</f>
        <v>#VALUE!</v>
      </c>
      <c r="KJ44" s="37" t="e">
        <f>IF(AND(KJ43&lt;&gt;0,KI43&lt;&gt;0),KJ43-KI43,(IFERROR(VLOOKUP($B32,#REF!,13,FALSE),"")/30))</f>
        <v>#VALUE!</v>
      </c>
      <c r="KK44" s="37" t="e">
        <f>IF(AND(KK43&lt;&gt;0,KJ43&lt;&gt;0),KK43-KJ43,(IFERROR(VLOOKUP($B32,#REF!,13,FALSE),"")/30))</f>
        <v>#VALUE!</v>
      </c>
      <c r="KL44" s="37" t="e">
        <f>IF(AND(KL43&lt;&gt;0,KK43&lt;&gt;0),KL43-KK43,(IFERROR(VLOOKUP($B32,#REF!,13,FALSE),"")/30))</f>
        <v>#VALUE!</v>
      </c>
      <c r="KM44" s="37" t="e">
        <f>IF(AND(KM43&lt;&gt;0,KL43&lt;&gt;0),KM43-KL43,(IFERROR(VLOOKUP($B32,#REF!,13,FALSE),"")/30))</f>
        <v>#VALUE!</v>
      </c>
      <c r="KN44" s="37" t="e">
        <f>IF(AND(KN43&lt;&gt;0,KM43&lt;&gt;0),KN43-KM43,(IFERROR(VLOOKUP($B32,#REF!,13,FALSE),"")/30))</f>
        <v>#VALUE!</v>
      </c>
      <c r="KO44" s="37" t="e">
        <f>IF(AND(KO43&lt;&gt;0,KN43&lt;&gt;0),KO43-KN43,(IFERROR(VLOOKUP($B32,#REF!,13,FALSE),"")/30))</f>
        <v>#VALUE!</v>
      </c>
      <c r="KP44" s="37" t="e">
        <f>IF(AND(KP43&lt;&gt;0,KO43&lt;&gt;0),KP43-KO43,(IFERROR(VLOOKUP($B32,#REF!,13,FALSE),"")/30))</f>
        <v>#VALUE!</v>
      </c>
      <c r="KQ44" s="37" t="e">
        <f>IF(AND(KQ43&lt;&gt;0,KP43&lt;&gt;0),KQ43-KP43,(IFERROR(VLOOKUP($B32,#REF!,13,FALSE),"")/30))</f>
        <v>#VALUE!</v>
      </c>
      <c r="KR44" s="37" t="e">
        <f>IF(AND(KR43&lt;&gt;0,KQ43&lt;&gt;0),KR43-KQ43,(IFERROR(VLOOKUP($B32,#REF!,13,FALSE),"")/30))</f>
        <v>#VALUE!</v>
      </c>
      <c r="KS44" s="37" t="e">
        <f>IF(AND(KS43&lt;&gt;0,KR43&lt;&gt;0),KS43-KR43,(IFERROR(VLOOKUP($B32,#REF!,13,FALSE),"")/30))</f>
        <v>#VALUE!</v>
      </c>
      <c r="KT44" s="37" t="e">
        <f>IF(AND(KT43&lt;&gt;0,KS43&lt;&gt;0),KT43-KS43,(IFERROR(VLOOKUP($B32,#REF!,13,FALSE),"")/30))</f>
        <v>#VALUE!</v>
      </c>
      <c r="KU44" s="37" t="e">
        <f>IF(AND(KU43&lt;&gt;0,KT43&lt;&gt;0),KU43-KT43,(IFERROR(VLOOKUP($B32,#REF!,13,FALSE),"")/30))</f>
        <v>#VALUE!</v>
      </c>
      <c r="KV44" s="37" t="e">
        <f>IF(AND(KV43&lt;&gt;0,KU43&lt;&gt;0),KV43-KU43,(IFERROR(VLOOKUP($B32,#REF!,13,FALSE),"")/30))</f>
        <v>#VALUE!</v>
      </c>
      <c r="KW44" s="37" t="e">
        <f>IF(AND(KW43&lt;&gt;0,KV43&lt;&gt;0),KW43-KV43,(IFERROR(VLOOKUP($B32,#REF!,13,FALSE),"")/30))</f>
        <v>#VALUE!</v>
      </c>
      <c r="KX44" s="37" t="e">
        <f>IF(AND(KX43&lt;&gt;0,KW43&lt;&gt;0),KX43-KW43,(IFERROR(VLOOKUP($B32,#REF!,13,FALSE),"")/30))</f>
        <v>#VALUE!</v>
      </c>
      <c r="KY44" s="37" t="e">
        <f>IF(AND(KY43&lt;&gt;0,KX43&lt;&gt;0),KY43-KX43,(IFERROR(VLOOKUP($B32,#REF!,13,FALSE),"")/30))</f>
        <v>#VALUE!</v>
      </c>
      <c r="KZ44" s="37" t="e">
        <f>IF(AND(KZ43&lt;&gt;0,KY43&lt;&gt;0),KZ43-KY43,(IFERROR(VLOOKUP($B32,#REF!,13,FALSE),"")/30))</f>
        <v>#VALUE!</v>
      </c>
      <c r="LA44" s="37" t="e">
        <f>IF(AND(LA43&lt;&gt;0,KZ43&lt;&gt;0),LA43-KZ43,(IFERROR(VLOOKUP($B32,#REF!,14,FALSE),"")/30))</f>
        <v>#VALUE!</v>
      </c>
      <c r="LB44" s="37" t="e">
        <f>IF(AND(LB43&lt;&gt;0,LA43&lt;&gt;0),LB43-LA43,(IFERROR(VLOOKUP($B32,#REF!,14,FALSE),"")/30))</f>
        <v>#VALUE!</v>
      </c>
      <c r="LC44" s="37" t="e">
        <f>IF(AND(LC43&lt;&gt;0,LB43&lt;&gt;0),LC43-LB43,(IFERROR(VLOOKUP($B32,#REF!,14,FALSE),"")/30))</f>
        <v>#VALUE!</v>
      </c>
      <c r="LD44" s="37" t="e">
        <f>IF(AND(LD43&lt;&gt;0,LC43&lt;&gt;0),LD43-LC43,(IFERROR(VLOOKUP($B32,#REF!,14,FALSE),"")/30))</f>
        <v>#VALUE!</v>
      </c>
      <c r="LE44" s="37" t="e">
        <f>IF(AND(LE43&lt;&gt;0,LD43&lt;&gt;0),LE43-LD43,(IFERROR(VLOOKUP($B32,#REF!,14,FALSE),"")/30))</f>
        <v>#VALUE!</v>
      </c>
      <c r="LF44" s="37" t="e">
        <f>IF(AND(LF43&lt;&gt;0,LE43&lt;&gt;0),LF43-LE43,(IFERROR(VLOOKUP($B32,#REF!,14,FALSE),"")/30))</f>
        <v>#VALUE!</v>
      </c>
      <c r="LG44" s="37" t="e">
        <f>IF(AND(LG43&lt;&gt;0,LF43&lt;&gt;0),LG43-LF43,(IFERROR(VLOOKUP($B32,#REF!,14,FALSE),"")/30))</f>
        <v>#VALUE!</v>
      </c>
      <c r="LH44" s="37" t="e">
        <f>IF(AND(LH43&lt;&gt;0,LG43&lt;&gt;0),LH43-LG43,(IFERROR(VLOOKUP($B32,#REF!,14,FALSE),"")/30))</f>
        <v>#VALUE!</v>
      </c>
      <c r="LI44" s="37" t="e">
        <f>IF(AND(LI43&lt;&gt;0,LH43&lt;&gt;0),LI43-LH43,(IFERROR(VLOOKUP($B32,#REF!,14,FALSE),"")/30))</f>
        <v>#VALUE!</v>
      </c>
      <c r="LJ44" s="37" t="e">
        <f>IF(AND(LJ43&lt;&gt;0,LI43&lt;&gt;0),LJ43-LI43,(IFERROR(VLOOKUP($B32,#REF!,14,FALSE),"")/30))</f>
        <v>#VALUE!</v>
      </c>
      <c r="LK44" s="37" t="e">
        <f>IF(AND(LK43&lt;&gt;0,LJ43&lt;&gt;0),LK43-LJ43,(IFERROR(VLOOKUP($B32,#REF!,14,FALSE),"")/30))</f>
        <v>#VALUE!</v>
      </c>
      <c r="LL44" s="37" t="e">
        <f>IF(AND(LL43&lt;&gt;0,LK43&lt;&gt;0),LL43-LK43,(IFERROR(VLOOKUP($B32,#REF!,14,FALSE),"")/30))</f>
        <v>#VALUE!</v>
      </c>
      <c r="LM44" s="37" t="e">
        <f>IF(AND(LM43&lt;&gt;0,LL43&lt;&gt;0),LM43-LL43,(IFERROR(VLOOKUP($B32,#REF!,14,FALSE),"")/30))</f>
        <v>#VALUE!</v>
      </c>
      <c r="LN44" s="37" t="e">
        <f>IF(AND(LN43&lt;&gt;0,LM43&lt;&gt;0),LN43-LM43,(IFERROR(VLOOKUP($B32,#REF!,14,FALSE),"")/30))</f>
        <v>#VALUE!</v>
      </c>
      <c r="LO44" s="37" t="e">
        <f>IF(AND(LO43&lt;&gt;0,LN43&lt;&gt;0),LO43-LN43,(IFERROR(VLOOKUP($B32,#REF!,14,FALSE),"")/30))</f>
        <v>#VALUE!</v>
      </c>
      <c r="LP44" s="37" t="e">
        <f>IF(AND(LP43&lt;&gt;0,LO43&lt;&gt;0),LP43-LO43,(IFERROR(VLOOKUP($B32,#REF!,14,FALSE),"")/30))</f>
        <v>#VALUE!</v>
      </c>
      <c r="LQ44" s="37" t="e">
        <f>IF(AND(LQ43&lt;&gt;0,LP43&lt;&gt;0),LQ43-LP43,(IFERROR(VLOOKUP($B32,#REF!,14,FALSE),"")/30))</f>
        <v>#VALUE!</v>
      </c>
      <c r="LR44" s="37" t="e">
        <f>IF(AND(LR43&lt;&gt;0,LQ43&lt;&gt;0),LR43-LQ43,(IFERROR(VLOOKUP($B32,#REF!,14,FALSE),"")/30))</f>
        <v>#VALUE!</v>
      </c>
      <c r="LS44" s="37" t="e">
        <f>IF(AND(LS43&lt;&gt;0,LR43&lt;&gt;0),LS43-LR43,(IFERROR(VLOOKUP($B32,#REF!,14,FALSE),"")/30))</f>
        <v>#VALUE!</v>
      </c>
      <c r="LT44" s="37" t="e">
        <f>IF(AND(LT43&lt;&gt;0,LS43&lt;&gt;0),LT43-LS43,(IFERROR(VLOOKUP($B32,#REF!,14,FALSE),"")/30))</f>
        <v>#VALUE!</v>
      </c>
      <c r="LU44" s="37" t="e">
        <f>IF(AND(LU43&lt;&gt;0,LT43&lt;&gt;0),LU43-LT43,(IFERROR(VLOOKUP($B32,#REF!,14,FALSE),"")/30))</f>
        <v>#VALUE!</v>
      </c>
      <c r="LV44" s="37" t="e">
        <f>IF(AND(LV43&lt;&gt;0,LU43&lt;&gt;0),LV43-LU43,(IFERROR(VLOOKUP($B32,#REF!,14,FALSE),"")/30))</f>
        <v>#VALUE!</v>
      </c>
      <c r="LW44" s="37" t="e">
        <f>IF(AND(LW43&lt;&gt;0,LV43&lt;&gt;0),LW43-LV43,(IFERROR(VLOOKUP($B32,#REF!,14,FALSE),"")/30))</f>
        <v>#VALUE!</v>
      </c>
      <c r="LX44" s="37" t="e">
        <f>IF(AND(LX43&lt;&gt;0,LW43&lt;&gt;0),LX43-LW43,(IFERROR(VLOOKUP($B32,#REF!,14,FALSE),"")/30))</f>
        <v>#VALUE!</v>
      </c>
      <c r="LY44" s="37" t="e">
        <f>IF(AND(LY43&lt;&gt;0,LX43&lt;&gt;0),LY43-LX43,(IFERROR(VLOOKUP($B32,#REF!,14,FALSE),"")/30))</f>
        <v>#VALUE!</v>
      </c>
      <c r="LZ44" s="37" t="e">
        <f>IF(AND(LZ43&lt;&gt;0,LY43&lt;&gt;0),LZ43-LY43,(IFERROR(VLOOKUP($B32,#REF!,14,FALSE),"")/30))</f>
        <v>#VALUE!</v>
      </c>
      <c r="MA44" s="37" t="e">
        <f>IF(AND(MA43&lt;&gt;0,LZ43&lt;&gt;0),MA43-LZ43,(IFERROR(VLOOKUP($B32,#REF!,14,FALSE),"")/30))</f>
        <v>#VALUE!</v>
      </c>
      <c r="MB44" s="37" t="e">
        <f>IF(AND(MB43&lt;&gt;0,MA43&lt;&gt;0),MB43-MA43,(IFERROR(VLOOKUP($B32,#REF!,14,FALSE),"")/30))</f>
        <v>#VALUE!</v>
      </c>
      <c r="MC44" s="37" t="e">
        <f>IF(AND(MC43&lt;&gt;0,MB43&lt;&gt;0),MC43-MB43,(IFERROR(VLOOKUP($B32,#REF!,14,FALSE),"")/30))</f>
        <v>#VALUE!</v>
      </c>
      <c r="MD44" s="37" t="e">
        <f>IF(AND(MD43&lt;&gt;0,MC43&lt;&gt;0),MD43-MC43,(IFERROR(VLOOKUP($B32,#REF!,14,FALSE),"")/30))</f>
        <v>#VALUE!</v>
      </c>
      <c r="ME44" s="37" t="e">
        <f>IF(AND(ME43&lt;&gt;0,MD43&lt;&gt;0),ME43-MD43,(IFERROR(VLOOKUP($B32,#REF!,15,FALSE),"")/30))</f>
        <v>#VALUE!</v>
      </c>
      <c r="MF44" s="37" t="e">
        <f>IF(AND(MF43&lt;&gt;0,ME43&lt;&gt;0),MF43-ME43,(IFERROR(VLOOKUP($B32,#REF!,15,FALSE),"")/30))</f>
        <v>#VALUE!</v>
      </c>
      <c r="MG44" s="37" t="e">
        <f>IF(AND(MG43&lt;&gt;0,MF43&lt;&gt;0),MG43-MF43,(IFERROR(VLOOKUP($B32,#REF!,15,FALSE),"")/30))</f>
        <v>#VALUE!</v>
      </c>
      <c r="MH44" s="37" t="e">
        <f>IF(AND(MH43&lt;&gt;0,MG43&lt;&gt;0),MH43-MG43,(IFERROR(VLOOKUP($B32,#REF!,15,FALSE),"")/30))</f>
        <v>#VALUE!</v>
      </c>
      <c r="MI44" s="37" t="e">
        <f>IF(AND(MI43&lt;&gt;0,MH43&lt;&gt;0),MI43-MH43,(IFERROR(VLOOKUP($B32,#REF!,15,FALSE),"")/30))</f>
        <v>#VALUE!</v>
      </c>
      <c r="MJ44" s="37" t="e">
        <f>IF(AND(MJ43&lt;&gt;0,MI43&lt;&gt;0),MJ43-MI43,(IFERROR(VLOOKUP($B32,#REF!,15,FALSE),"")/30))</f>
        <v>#VALUE!</v>
      </c>
      <c r="MK44" s="37" t="e">
        <f>IF(AND(MK43&lt;&gt;0,MJ43&lt;&gt;0),MK43-MJ43,(IFERROR(VLOOKUP($B32,#REF!,15,FALSE),"")/30))</f>
        <v>#VALUE!</v>
      </c>
      <c r="ML44" s="37" t="e">
        <f>IF(AND(ML43&lt;&gt;0,MK43&lt;&gt;0),ML43-MK43,(IFERROR(VLOOKUP($B32,#REF!,15,FALSE),"")/30))</f>
        <v>#VALUE!</v>
      </c>
      <c r="MM44" s="37" t="e">
        <f>IF(AND(MM43&lt;&gt;0,ML43&lt;&gt;0),MM43-ML43,(IFERROR(VLOOKUP($B32,#REF!,15,FALSE),"")/30))</f>
        <v>#VALUE!</v>
      </c>
      <c r="MN44" s="37" t="e">
        <f>IF(AND(MN43&lt;&gt;0,MM43&lt;&gt;0),MN43-MM43,(IFERROR(VLOOKUP($B32,#REF!,15,FALSE),"")/30))</f>
        <v>#VALUE!</v>
      </c>
      <c r="MO44" s="37" t="e">
        <f>IF(AND(MO43&lt;&gt;0,MN43&lt;&gt;0),MO43-MN43,(IFERROR(VLOOKUP($B32,#REF!,15,FALSE),"")/30))</f>
        <v>#VALUE!</v>
      </c>
      <c r="MP44" s="37" t="e">
        <f>IF(AND(MP43&lt;&gt;0,MO43&lt;&gt;0),MP43-MO43,(IFERROR(VLOOKUP($B32,#REF!,15,FALSE),"")/30))</f>
        <v>#VALUE!</v>
      </c>
      <c r="MQ44" s="37" t="e">
        <f>IF(AND(MQ43&lt;&gt;0,MP43&lt;&gt;0),MQ43-MP43,(IFERROR(VLOOKUP($B32,#REF!,15,FALSE),"")/30))</f>
        <v>#VALUE!</v>
      </c>
      <c r="MR44" s="37" t="e">
        <f>IF(AND(MR43&lt;&gt;0,MQ43&lt;&gt;0),MR43-MQ43,(IFERROR(VLOOKUP($B32,#REF!,15,FALSE),"")/30))</f>
        <v>#VALUE!</v>
      </c>
      <c r="MS44" s="37" t="e">
        <f>IF(AND(MS43&lt;&gt;0,MR43&lt;&gt;0),MS43-MR43,(IFERROR(VLOOKUP($B32,#REF!,15,FALSE),"")/30))</f>
        <v>#VALUE!</v>
      </c>
      <c r="MT44" s="37" t="e">
        <f>IF(AND(MT43&lt;&gt;0,MS43&lt;&gt;0),MT43-MS43,(IFERROR(VLOOKUP($B32,#REF!,15,FALSE),"")/30))</f>
        <v>#VALUE!</v>
      </c>
      <c r="MU44" s="37" t="e">
        <f>IF(AND(MU43&lt;&gt;0,MT43&lt;&gt;0),MU43-MT43,(IFERROR(VLOOKUP($B32,#REF!,15,FALSE),"")/30))</f>
        <v>#VALUE!</v>
      </c>
      <c r="MV44" s="37" t="e">
        <f>IF(AND(MV43&lt;&gt;0,MU43&lt;&gt;0),MV43-MU43,(IFERROR(VLOOKUP($B32,#REF!,15,FALSE),"")/30))</f>
        <v>#VALUE!</v>
      </c>
      <c r="MW44" s="37" t="e">
        <f>IF(AND(MW43&lt;&gt;0,MV43&lt;&gt;0),MW43-MV43,(IFERROR(VLOOKUP($B32,#REF!,15,FALSE),"")/30))</f>
        <v>#VALUE!</v>
      </c>
      <c r="MX44" s="37" t="e">
        <f>IF(AND(MX43&lt;&gt;0,MW43&lt;&gt;0),MX43-MW43,(IFERROR(VLOOKUP($B32,#REF!,15,FALSE),"")/30))</f>
        <v>#VALUE!</v>
      </c>
      <c r="MY44" s="37" t="e">
        <f>IF(AND(MY43&lt;&gt;0,MX43&lt;&gt;0),MY43-MX43,(IFERROR(VLOOKUP($B32,#REF!,15,FALSE),"")/30))</f>
        <v>#VALUE!</v>
      </c>
      <c r="MZ44" s="37" t="e">
        <f>IF(AND(MZ43&lt;&gt;0,MY43&lt;&gt;0),MZ43-MY43,(IFERROR(VLOOKUP($B32,#REF!,15,FALSE),"")/30))</f>
        <v>#VALUE!</v>
      </c>
      <c r="NA44" s="37" t="e">
        <f>IF(AND(NA43&lt;&gt;0,MZ43&lt;&gt;0),NA43-MZ43,(IFERROR(VLOOKUP($B32,#REF!,15,FALSE),"")/30))</f>
        <v>#VALUE!</v>
      </c>
      <c r="NB44" s="37" t="e">
        <f>IF(AND(NB43&lt;&gt;0,NA43&lt;&gt;0),NB43-NA43,(IFERROR(VLOOKUP($B32,#REF!,15,FALSE),"")/30))</f>
        <v>#VALUE!</v>
      </c>
      <c r="NC44" s="37" t="e">
        <f>IF(AND(NC43&lt;&gt;0,NB43&lt;&gt;0),NC43-NB43,(IFERROR(VLOOKUP($B32,#REF!,15,FALSE),"")/30))</f>
        <v>#VALUE!</v>
      </c>
      <c r="ND44" s="37" t="e">
        <f>IF(AND(ND43&lt;&gt;0,NC43&lt;&gt;0),ND43-NC43,(IFERROR(VLOOKUP($B32,#REF!,15,FALSE),"")/30))</f>
        <v>#VALUE!</v>
      </c>
      <c r="NE44" s="37" t="e">
        <f>IF(AND(NE43&lt;&gt;0,ND43&lt;&gt;0),NE43-ND43,(IFERROR(VLOOKUP($B32,#REF!,15,FALSE),"")/30))</f>
        <v>#VALUE!</v>
      </c>
      <c r="NF44" s="37" t="e">
        <f>IF(AND(NF43&lt;&gt;0,NE43&lt;&gt;0),NF43-NE43,(IFERROR(VLOOKUP($B32,#REF!,15,FALSE),"")/30))</f>
        <v>#VALUE!</v>
      </c>
      <c r="NG44" s="37" t="e">
        <f>IF(AND(NG43&lt;&gt;0,NF43&lt;&gt;0),NG43-NF43,(IFERROR(VLOOKUP($B32,#REF!,15,FALSE),"")/30))</f>
        <v>#VALUE!</v>
      </c>
      <c r="NH44" s="37" t="e">
        <f>IF(AND(NH43&lt;&gt;0,NG43&lt;&gt;0),NH43-NG43,(IFERROR(VLOOKUP($B32,#REF!,15,FALSE),"")/30))</f>
        <v>#VALUE!</v>
      </c>
      <c r="NI44" s="37" t="e">
        <f>IF(AND(NI43&lt;&gt;0,NH43&lt;&gt;0),NI43-NH43,(IFERROR(VLOOKUP($B32,#REF!,15,FALSE),"")/30))</f>
        <v>#VALUE!</v>
      </c>
    </row>
    <row r="45" spans="1:373" s="39" customFormat="1" ht="15" thickBot="1" x14ac:dyDescent="0.25">
      <c r="A45" s="19" t="str">
        <f>IFERROR(VLOOKUP(B45,#REF!,2,FALSE)," ")</f>
        <v xml:space="preserve"> </v>
      </c>
      <c r="B45" s="20">
        <v>70640</v>
      </c>
      <c r="C45" s="1055" t="str">
        <f>IFERROR(VLOOKUP(B45,Claves!A:G,4,FALSE)," ")</f>
        <v>PNRe PANTY NATURALS REGULAR 22X14</v>
      </c>
      <c r="D45" s="1056"/>
      <c r="E45" s="1056"/>
      <c r="F45" s="1057"/>
      <c r="G45" s="81">
        <v>0</v>
      </c>
      <c r="H45" s="28">
        <f t="shared" ref="H45:BT45" si="54">H56/H$4</f>
        <v>0</v>
      </c>
      <c r="I45" s="28">
        <f t="shared" si="54"/>
        <v>0</v>
      </c>
      <c r="J45" s="28">
        <f t="shared" si="54"/>
        <v>43.391333333333336</v>
      </c>
      <c r="K45" s="28">
        <f t="shared" si="54"/>
        <v>64.02</v>
      </c>
      <c r="L45" s="28">
        <f t="shared" si="54"/>
        <v>100.5124</v>
      </c>
      <c r="M45" s="28">
        <f t="shared" si="54"/>
        <v>93.364000000000019</v>
      </c>
      <c r="N45" s="28">
        <f t="shared" si="54"/>
        <v>106.54885714285716</v>
      </c>
      <c r="O45" s="28">
        <f t="shared" si="54"/>
        <v>0</v>
      </c>
      <c r="P45" s="28">
        <f t="shared" si="54"/>
        <v>0</v>
      </c>
      <c r="Q45" s="28">
        <f t="shared" si="54"/>
        <v>111.3961</v>
      </c>
      <c r="R45" s="28">
        <f t="shared" si="54"/>
        <v>176.92927272727272</v>
      </c>
      <c r="S45" s="28">
        <f t="shared" si="54"/>
        <v>177.56775000000002</v>
      </c>
      <c r="T45" s="28">
        <f t="shared" si="54"/>
        <v>176.95892307692307</v>
      </c>
      <c r="U45" s="28">
        <f t="shared" si="54"/>
        <v>176.81814285714287</v>
      </c>
      <c r="V45" s="28">
        <f t="shared" si="54"/>
        <v>0</v>
      </c>
      <c r="W45" s="28">
        <f t="shared" si="54"/>
        <v>0</v>
      </c>
      <c r="X45" s="28">
        <f t="shared" si="54"/>
        <v>165.38582352941174</v>
      </c>
      <c r="Y45" s="28">
        <f t="shared" si="54"/>
        <v>211.2666111111111</v>
      </c>
      <c r="Z45" s="28">
        <f t="shared" si="54"/>
        <v>210.98578947368421</v>
      </c>
      <c r="AA45" s="28">
        <f t="shared" si="54"/>
        <v>203.42409999999998</v>
      </c>
      <c r="AB45" s="28">
        <f t="shared" si="54"/>
        <v>204.40723809523809</v>
      </c>
      <c r="AC45" s="28">
        <f t="shared" si="54"/>
        <v>0</v>
      </c>
      <c r="AD45" s="28">
        <f t="shared" si="54"/>
        <v>0</v>
      </c>
      <c r="AE45" s="28">
        <f t="shared" si="54"/>
        <v>197.39545833333332</v>
      </c>
      <c r="AF45" s="28">
        <f t="shared" si="54"/>
        <v>230.21635999999998</v>
      </c>
      <c r="AG45" s="28">
        <f t="shared" si="54"/>
        <v>225.62988461538464</v>
      </c>
      <c r="AH45" s="28">
        <f t="shared" si="54"/>
        <v>221.93670370370376</v>
      </c>
      <c r="AI45" s="28">
        <f t="shared" si="54"/>
        <v>0</v>
      </c>
      <c r="AJ45" s="28">
        <f t="shared" si="54"/>
        <v>0</v>
      </c>
      <c r="AK45" s="28">
        <f t="shared" si="54"/>
        <v>0</v>
      </c>
      <c r="AL45" s="28">
        <f t="shared" si="54"/>
        <v>232.91703225806452</v>
      </c>
      <c r="AM45" s="28">
        <f t="shared" si="54"/>
        <v>7870.2310000000007</v>
      </c>
      <c r="AN45" s="28">
        <f t="shared" si="54"/>
        <v>65.620499999999993</v>
      </c>
      <c r="AO45" s="28">
        <f t="shared" si="54"/>
        <v>200.95066666666671</v>
      </c>
      <c r="AP45" s="28">
        <f t="shared" si="54"/>
        <v>180.85575000000003</v>
      </c>
      <c r="AQ45" s="28">
        <f t="shared" si="54"/>
        <v>0</v>
      </c>
      <c r="AR45" s="28">
        <f t="shared" si="54"/>
        <v>0</v>
      </c>
      <c r="AS45" s="28">
        <f t="shared" si="54"/>
        <v>0</v>
      </c>
      <c r="AT45" s="28">
        <f t="shared" si="54"/>
        <v>212.73275000000001</v>
      </c>
      <c r="AU45" s="28">
        <f t="shared" si="54"/>
        <v>214.34811111111111</v>
      </c>
      <c r="AV45" s="28">
        <f t="shared" si="54"/>
        <v>200.06219999999999</v>
      </c>
      <c r="AW45" s="28">
        <f t="shared" si="54"/>
        <v>200.49909090909088</v>
      </c>
      <c r="AX45" s="28">
        <f t="shared" si="54"/>
        <v>0</v>
      </c>
      <c r="AY45" s="28">
        <f t="shared" si="54"/>
        <v>0</v>
      </c>
      <c r="AZ45" s="28">
        <f t="shared" si="54"/>
        <v>174.0735</v>
      </c>
      <c r="BA45" s="28">
        <f t="shared" si="54"/>
        <v>220.44226666666665</v>
      </c>
      <c r="BB45" s="28">
        <f t="shared" si="54"/>
        <v>220.00212500000004</v>
      </c>
      <c r="BC45" s="28">
        <f t="shared" si="54"/>
        <v>212.14476470588235</v>
      </c>
      <c r="BD45" s="28">
        <f t="shared" si="54"/>
        <v>208.59855555555555</v>
      </c>
      <c r="BE45" s="28">
        <f t="shared" si="54"/>
        <v>0</v>
      </c>
      <c r="BF45" s="28">
        <f t="shared" si="54"/>
        <v>0</v>
      </c>
      <c r="BG45" s="28">
        <f t="shared" si="54"/>
        <v>192.11085714285713</v>
      </c>
      <c r="BH45" s="28">
        <f t="shared" si="54"/>
        <v>222.80904545454544</v>
      </c>
      <c r="BI45" s="28">
        <f t="shared" si="54"/>
        <v>223.23499999999999</v>
      </c>
      <c r="BJ45" s="28">
        <f t="shared" si="54"/>
        <v>219.35745833333331</v>
      </c>
      <c r="BK45" s="28">
        <f t="shared" si="54"/>
        <v>219.84472000000002</v>
      </c>
      <c r="BL45" s="28">
        <f t="shared" si="54"/>
        <v>0</v>
      </c>
      <c r="BM45" s="28">
        <f t="shared" si="54"/>
        <v>0</v>
      </c>
      <c r="BN45" s="28">
        <f>BN56/BN$4</f>
        <v>238.13157142857145</v>
      </c>
      <c r="BO45" s="28">
        <f t="shared" si="54"/>
        <v>229.9201379310345</v>
      </c>
      <c r="BP45" s="28">
        <f t="shared" si="54"/>
        <v>7784.8329999999987</v>
      </c>
      <c r="BQ45" s="28">
        <f t="shared" si="54"/>
        <v>110.968</v>
      </c>
      <c r="BR45" s="28">
        <f t="shared" si="54"/>
        <v>76.468333333333334</v>
      </c>
      <c r="BS45" s="28">
        <f t="shared" si="54"/>
        <v>64.553749999999994</v>
      </c>
      <c r="BT45" s="28">
        <f t="shared" si="54"/>
        <v>0</v>
      </c>
      <c r="BU45" s="28">
        <f t="shared" ref="BU45:EF45" si="55">BU56/BU$4</f>
        <v>0</v>
      </c>
      <c r="BV45" s="28">
        <f t="shared" si="55"/>
        <v>56.398714285714284</v>
      </c>
      <c r="BW45" s="28">
        <f t="shared" si="55"/>
        <v>124.30562500000001</v>
      </c>
      <c r="BX45" s="28">
        <f t="shared" si="55"/>
        <v>131.83355555555556</v>
      </c>
      <c r="BY45" s="28">
        <f t="shared" si="55"/>
        <v>144.89840000000001</v>
      </c>
      <c r="BZ45" s="28">
        <f t="shared" si="55"/>
        <v>156.65481818181817</v>
      </c>
      <c r="CA45" s="28">
        <f t="shared" si="55"/>
        <v>0</v>
      </c>
      <c r="CB45" s="28">
        <f t="shared" si="55"/>
        <v>0</v>
      </c>
      <c r="CC45" s="28">
        <f t="shared" si="55"/>
        <v>151.05657142857143</v>
      </c>
      <c r="CD45" s="28">
        <f t="shared" si="55"/>
        <v>210.34113333333335</v>
      </c>
      <c r="CE45" s="28">
        <f t="shared" si="55"/>
        <v>210.39893749999999</v>
      </c>
      <c r="CF45" s="28">
        <f t="shared" si="55"/>
        <v>206.6840588235294</v>
      </c>
      <c r="CG45" s="28">
        <f t="shared" si="55"/>
        <v>212.92566666666664</v>
      </c>
      <c r="CH45" s="28">
        <f t="shared" si="55"/>
        <v>0</v>
      </c>
      <c r="CI45" s="28">
        <f t="shared" si="55"/>
        <v>0</v>
      </c>
      <c r="CJ45" s="28">
        <f t="shared" si="55"/>
        <v>200.03719047619046</v>
      </c>
      <c r="CK45" s="28">
        <f t="shared" si="55"/>
        <v>260.49359090909093</v>
      </c>
      <c r="CL45" s="28">
        <f t="shared" si="55"/>
        <v>258.72439130434782</v>
      </c>
      <c r="CM45" s="28">
        <f t="shared" si="55"/>
        <v>250.43387500000003</v>
      </c>
      <c r="CN45" s="28">
        <f t="shared" si="55"/>
        <v>0</v>
      </c>
      <c r="CO45" s="28">
        <f t="shared" si="55"/>
        <v>0</v>
      </c>
      <c r="CP45" s="28">
        <f t="shared" si="55"/>
        <v>0</v>
      </c>
      <c r="CQ45" s="28">
        <f t="shared" si="55"/>
        <v>0</v>
      </c>
      <c r="CR45" s="28">
        <f t="shared" si="55"/>
        <v>0</v>
      </c>
      <c r="CS45" s="28">
        <f t="shared" si="55"/>
        <v>0</v>
      </c>
      <c r="CT45" s="28">
        <f t="shared" si="55"/>
        <v>135.50906451612903</v>
      </c>
      <c r="CU45" s="28">
        <f t="shared" si="55"/>
        <v>0</v>
      </c>
      <c r="CV45" s="28">
        <f t="shared" si="55"/>
        <v>0</v>
      </c>
      <c r="CW45" s="28">
        <f t="shared" si="55"/>
        <v>0</v>
      </c>
      <c r="CX45" s="28">
        <f t="shared" si="55"/>
        <v>0</v>
      </c>
      <c r="CY45" s="28">
        <f t="shared" si="55"/>
        <v>0</v>
      </c>
      <c r="CZ45" s="28">
        <f t="shared" si="55"/>
        <v>0</v>
      </c>
      <c r="DA45" s="28">
        <f t="shared" si="55"/>
        <v>0</v>
      </c>
      <c r="DB45" s="28">
        <f t="shared" si="55"/>
        <v>0</v>
      </c>
      <c r="DC45" s="28">
        <f t="shared" si="55"/>
        <v>0</v>
      </c>
      <c r="DD45" s="28">
        <f t="shared" si="55"/>
        <v>0</v>
      </c>
      <c r="DE45" s="28">
        <f t="shared" si="55"/>
        <v>0</v>
      </c>
      <c r="DF45" s="28">
        <f t="shared" si="55"/>
        <v>0</v>
      </c>
      <c r="DG45" s="28">
        <f t="shared" si="55"/>
        <v>0</v>
      </c>
      <c r="DH45" s="28">
        <f t="shared" si="55"/>
        <v>0</v>
      </c>
      <c r="DI45" s="28">
        <f t="shared" si="55"/>
        <v>0</v>
      </c>
      <c r="DJ45" s="28">
        <f t="shared" si="55"/>
        <v>0</v>
      </c>
      <c r="DK45" s="28">
        <f t="shared" si="55"/>
        <v>0</v>
      </c>
      <c r="DL45" s="28">
        <f t="shared" si="55"/>
        <v>0</v>
      </c>
      <c r="DM45" s="28">
        <f t="shared" si="55"/>
        <v>0</v>
      </c>
      <c r="DN45" s="28">
        <f t="shared" si="55"/>
        <v>0</v>
      </c>
      <c r="DO45" s="28">
        <f t="shared" si="55"/>
        <v>0</v>
      </c>
      <c r="DP45" s="28">
        <f t="shared" si="55"/>
        <v>0</v>
      </c>
      <c r="DQ45" s="28">
        <f t="shared" si="55"/>
        <v>0</v>
      </c>
      <c r="DR45" s="28">
        <f t="shared" si="55"/>
        <v>0</v>
      </c>
      <c r="DS45" s="28">
        <f t="shared" si="55"/>
        <v>0</v>
      </c>
      <c r="DT45" s="28">
        <f t="shared" si="55"/>
        <v>0</v>
      </c>
      <c r="DU45" s="28">
        <f t="shared" si="55"/>
        <v>0</v>
      </c>
      <c r="DV45" s="28">
        <f t="shared" si="55"/>
        <v>0</v>
      </c>
      <c r="DW45" s="28">
        <f t="shared" si="55"/>
        <v>0</v>
      </c>
      <c r="DX45" s="28">
        <f t="shared" si="55"/>
        <v>0</v>
      </c>
      <c r="DY45" s="28">
        <f t="shared" si="55"/>
        <v>0</v>
      </c>
      <c r="DZ45" s="28">
        <f t="shared" si="55"/>
        <v>0</v>
      </c>
      <c r="EA45" s="28">
        <f t="shared" si="55"/>
        <v>0</v>
      </c>
      <c r="EB45" s="28">
        <f t="shared" si="55"/>
        <v>0</v>
      </c>
      <c r="EC45" s="28">
        <f t="shared" si="55"/>
        <v>0</v>
      </c>
      <c r="ED45" s="28">
        <f t="shared" si="55"/>
        <v>0</v>
      </c>
      <c r="EE45" s="28">
        <f t="shared" si="55"/>
        <v>0</v>
      </c>
      <c r="EF45" s="28">
        <f t="shared" si="55"/>
        <v>0</v>
      </c>
      <c r="EG45" s="28">
        <f t="shared" ref="EG45:GR45" si="56">EG56/EG$4</f>
        <v>0</v>
      </c>
      <c r="EH45" s="28">
        <f t="shared" si="56"/>
        <v>0</v>
      </c>
      <c r="EI45" s="28">
        <f t="shared" si="56"/>
        <v>0</v>
      </c>
      <c r="EJ45" s="28">
        <f t="shared" si="56"/>
        <v>0</v>
      </c>
      <c r="EK45" s="28">
        <f t="shared" si="56"/>
        <v>0</v>
      </c>
      <c r="EL45" s="28">
        <f t="shared" si="56"/>
        <v>0</v>
      </c>
      <c r="EM45" s="28">
        <f t="shared" si="56"/>
        <v>0</v>
      </c>
      <c r="EN45" s="28">
        <f t="shared" si="56"/>
        <v>0</v>
      </c>
      <c r="EO45" s="28">
        <f t="shared" si="56"/>
        <v>0</v>
      </c>
      <c r="EP45" s="28">
        <f t="shared" si="56"/>
        <v>0</v>
      </c>
      <c r="EQ45" s="28">
        <f t="shared" si="56"/>
        <v>0</v>
      </c>
      <c r="ER45" s="28">
        <f t="shared" si="56"/>
        <v>0</v>
      </c>
      <c r="ES45" s="28">
        <f t="shared" si="56"/>
        <v>0</v>
      </c>
      <c r="ET45" s="28">
        <f t="shared" si="56"/>
        <v>0</v>
      </c>
      <c r="EU45" s="28">
        <f t="shared" si="56"/>
        <v>0</v>
      </c>
      <c r="EV45" s="28">
        <f t="shared" si="56"/>
        <v>0</v>
      </c>
      <c r="EW45" s="28">
        <f t="shared" si="56"/>
        <v>0</v>
      </c>
      <c r="EX45" s="28">
        <f t="shared" si="56"/>
        <v>0</v>
      </c>
      <c r="EY45" s="28">
        <f t="shared" si="56"/>
        <v>0</v>
      </c>
      <c r="EZ45" s="28">
        <f t="shared" si="56"/>
        <v>0</v>
      </c>
      <c r="FA45" s="28">
        <f t="shared" si="56"/>
        <v>0</v>
      </c>
      <c r="FB45" s="28">
        <f t="shared" si="56"/>
        <v>0</v>
      </c>
      <c r="FC45" s="28">
        <f t="shared" si="56"/>
        <v>0</v>
      </c>
      <c r="FD45" s="28">
        <f t="shared" si="56"/>
        <v>0</v>
      </c>
      <c r="FE45" s="28">
        <f t="shared" si="56"/>
        <v>0</v>
      </c>
      <c r="FF45" s="28">
        <f t="shared" si="56"/>
        <v>833.33333333333337</v>
      </c>
      <c r="FG45" s="28">
        <f t="shared" si="56"/>
        <v>875</v>
      </c>
      <c r="FH45" s="28">
        <f t="shared" si="56"/>
        <v>700</v>
      </c>
      <c r="FI45" s="28">
        <f t="shared" si="56"/>
        <v>583.33333333333337</v>
      </c>
      <c r="FJ45" s="28">
        <f t="shared" si="56"/>
        <v>0</v>
      </c>
      <c r="FK45" s="28">
        <f t="shared" si="56"/>
        <v>0</v>
      </c>
      <c r="FL45" s="28">
        <f t="shared" si="56"/>
        <v>388.88888888888891</v>
      </c>
      <c r="FM45" s="28">
        <f t="shared" si="56"/>
        <v>0</v>
      </c>
      <c r="FN45" s="28">
        <f t="shared" si="56"/>
        <v>0</v>
      </c>
      <c r="FO45" s="28">
        <f t="shared" si="56"/>
        <v>291.66666666666669</v>
      </c>
      <c r="FP45" s="28">
        <f t="shared" si="56"/>
        <v>0</v>
      </c>
      <c r="FQ45" s="28">
        <f t="shared" si="56"/>
        <v>250</v>
      </c>
      <c r="FR45" s="28">
        <f t="shared" si="56"/>
        <v>0</v>
      </c>
      <c r="FS45" s="28">
        <f t="shared" si="56"/>
        <v>0</v>
      </c>
      <c r="FT45" s="28">
        <f t="shared" si="56"/>
        <v>0</v>
      </c>
      <c r="FU45" s="28">
        <f t="shared" si="56"/>
        <v>0</v>
      </c>
      <c r="FV45" s="28">
        <f t="shared" si="56"/>
        <v>0</v>
      </c>
      <c r="FW45" s="28">
        <f t="shared" si="56"/>
        <v>0</v>
      </c>
      <c r="FX45" s="28">
        <f t="shared" si="56"/>
        <v>0</v>
      </c>
      <c r="FY45" s="28">
        <f t="shared" si="56"/>
        <v>0</v>
      </c>
      <c r="FZ45" s="28">
        <f t="shared" si="56"/>
        <v>0</v>
      </c>
      <c r="GA45" s="28">
        <f t="shared" si="56"/>
        <v>0</v>
      </c>
      <c r="GB45" s="28">
        <f t="shared" si="56"/>
        <v>0</v>
      </c>
      <c r="GC45" s="28">
        <f t="shared" si="56"/>
        <v>0</v>
      </c>
      <c r="GD45" s="28">
        <f t="shared" si="56"/>
        <v>0</v>
      </c>
      <c r="GE45" s="28">
        <f t="shared" si="56"/>
        <v>0</v>
      </c>
      <c r="GF45" s="28">
        <f t="shared" si="56"/>
        <v>0</v>
      </c>
      <c r="GG45" s="28">
        <f t="shared" si="56"/>
        <v>0</v>
      </c>
      <c r="GH45" s="28">
        <f t="shared" si="56"/>
        <v>0</v>
      </c>
      <c r="GI45" s="28">
        <f t="shared" si="56"/>
        <v>0</v>
      </c>
      <c r="GJ45" s="28">
        <f t="shared" si="56"/>
        <v>0</v>
      </c>
      <c r="GK45" s="28">
        <f t="shared" si="56"/>
        <v>0</v>
      </c>
      <c r="GL45" s="28">
        <f t="shared" si="56"/>
        <v>0</v>
      </c>
      <c r="GM45" s="28">
        <f t="shared" si="56"/>
        <v>0</v>
      </c>
      <c r="GN45" s="28">
        <f t="shared" si="56"/>
        <v>0</v>
      </c>
      <c r="GO45" s="28">
        <f t="shared" si="56"/>
        <v>0</v>
      </c>
      <c r="GP45" s="28">
        <f t="shared" si="56"/>
        <v>0</v>
      </c>
      <c r="GQ45" s="28">
        <f t="shared" si="56"/>
        <v>0</v>
      </c>
      <c r="GR45" s="28">
        <f t="shared" si="56"/>
        <v>0</v>
      </c>
      <c r="GS45" s="28">
        <f t="shared" ref="GS45:JD45" si="57">GS56/GS$4</f>
        <v>0</v>
      </c>
      <c r="GT45" s="28">
        <f t="shared" si="57"/>
        <v>0</v>
      </c>
      <c r="GU45" s="28">
        <f t="shared" si="57"/>
        <v>0</v>
      </c>
      <c r="GV45" s="28">
        <f t="shared" si="57"/>
        <v>0</v>
      </c>
      <c r="GW45" s="28">
        <f t="shared" si="57"/>
        <v>0</v>
      </c>
      <c r="GX45" s="28">
        <f t="shared" si="57"/>
        <v>0</v>
      </c>
      <c r="GY45" s="28">
        <f t="shared" si="57"/>
        <v>0</v>
      </c>
      <c r="GZ45" s="28">
        <f t="shared" si="57"/>
        <v>0</v>
      </c>
      <c r="HA45" s="28">
        <f t="shared" si="57"/>
        <v>0</v>
      </c>
      <c r="HB45" s="28">
        <f t="shared" si="57"/>
        <v>0</v>
      </c>
      <c r="HC45" s="28">
        <f t="shared" si="57"/>
        <v>0</v>
      </c>
      <c r="HD45" s="28">
        <f t="shared" si="57"/>
        <v>0</v>
      </c>
      <c r="HE45" s="28">
        <f t="shared" si="57"/>
        <v>0</v>
      </c>
      <c r="HF45" s="28">
        <f t="shared" si="57"/>
        <v>0</v>
      </c>
      <c r="HG45" s="28">
        <f t="shared" si="57"/>
        <v>0</v>
      </c>
      <c r="HH45" s="28">
        <f t="shared" si="57"/>
        <v>0</v>
      </c>
      <c r="HI45" s="28">
        <f t="shared" si="57"/>
        <v>0</v>
      </c>
      <c r="HJ45" s="28">
        <f t="shared" si="57"/>
        <v>0</v>
      </c>
      <c r="HK45" s="28">
        <f t="shared" si="57"/>
        <v>0</v>
      </c>
      <c r="HL45" s="28">
        <f t="shared" si="57"/>
        <v>0</v>
      </c>
      <c r="HM45" s="28">
        <f t="shared" si="57"/>
        <v>0</v>
      </c>
      <c r="HN45" s="28">
        <f t="shared" si="57"/>
        <v>0</v>
      </c>
      <c r="HO45" s="28">
        <f t="shared" si="57"/>
        <v>0</v>
      </c>
      <c r="HP45" s="28">
        <f t="shared" si="57"/>
        <v>0</v>
      </c>
      <c r="HQ45" s="28">
        <f t="shared" si="57"/>
        <v>0</v>
      </c>
      <c r="HR45" s="28">
        <f t="shared" si="57"/>
        <v>0</v>
      </c>
      <c r="HS45" s="28">
        <f t="shared" si="57"/>
        <v>0</v>
      </c>
      <c r="HT45" s="28">
        <f t="shared" si="57"/>
        <v>0</v>
      </c>
      <c r="HU45" s="28">
        <f t="shared" si="57"/>
        <v>0</v>
      </c>
      <c r="HV45" s="28">
        <f t="shared" si="57"/>
        <v>0</v>
      </c>
      <c r="HW45" s="28">
        <f t="shared" si="57"/>
        <v>0</v>
      </c>
      <c r="HX45" s="28">
        <f t="shared" si="57"/>
        <v>0</v>
      </c>
      <c r="HY45" s="28">
        <f t="shared" si="57"/>
        <v>0</v>
      </c>
      <c r="HZ45" s="28">
        <f t="shared" si="57"/>
        <v>0</v>
      </c>
      <c r="IA45" s="28">
        <f t="shared" si="57"/>
        <v>0</v>
      </c>
      <c r="IB45" s="28">
        <f t="shared" si="57"/>
        <v>0</v>
      </c>
      <c r="IC45" s="28">
        <f t="shared" si="57"/>
        <v>0</v>
      </c>
      <c r="ID45" s="28">
        <f t="shared" si="57"/>
        <v>0</v>
      </c>
      <c r="IE45" s="28">
        <f t="shared" si="57"/>
        <v>0</v>
      </c>
      <c r="IF45" s="28">
        <f t="shared" si="57"/>
        <v>0</v>
      </c>
      <c r="IG45" s="28">
        <f t="shared" si="57"/>
        <v>0</v>
      </c>
      <c r="IH45" s="28">
        <f t="shared" si="57"/>
        <v>0</v>
      </c>
      <c r="II45" s="28">
        <f t="shared" si="57"/>
        <v>0</v>
      </c>
      <c r="IJ45" s="28">
        <f t="shared" si="57"/>
        <v>0</v>
      </c>
      <c r="IK45" s="28">
        <f t="shared" si="57"/>
        <v>0</v>
      </c>
      <c r="IL45" s="28">
        <f t="shared" si="57"/>
        <v>0</v>
      </c>
      <c r="IM45" s="28">
        <f t="shared" si="57"/>
        <v>0</v>
      </c>
      <c r="IN45" s="28">
        <f t="shared" si="57"/>
        <v>0</v>
      </c>
      <c r="IO45" s="28">
        <f t="shared" si="57"/>
        <v>0</v>
      </c>
      <c r="IP45" s="28">
        <f t="shared" si="57"/>
        <v>0</v>
      </c>
      <c r="IQ45" s="28">
        <f t="shared" si="57"/>
        <v>0</v>
      </c>
      <c r="IR45" s="28">
        <f t="shared" si="57"/>
        <v>0</v>
      </c>
      <c r="IS45" s="28">
        <f t="shared" si="57"/>
        <v>0</v>
      </c>
      <c r="IT45" s="28">
        <f t="shared" si="57"/>
        <v>0</v>
      </c>
      <c r="IU45" s="28">
        <f t="shared" si="57"/>
        <v>0</v>
      </c>
      <c r="IV45" s="28">
        <f t="shared" si="57"/>
        <v>0</v>
      </c>
      <c r="IW45" s="28">
        <f t="shared" si="57"/>
        <v>0</v>
      </c>
      <c r="IX45" s="28">
        <f t="shared" si="57"/>
        <v>0</v>
      </c>
      <c r="IY45" s="28">
        <f t="shared" si="57"/>
        <v>0</v>
      </c>
      <c r="IZ45" s="28">
        <f t="shared" si="57"/>
        <v>0</v>
      </c>
      <c r="JA45" s="28">
        <f t="shared" si="57"/>
        <v>0</v>
      </c>
      <c r="JB45" s="28">
        <f t="shared" si="57"/>
        <v>0</v>
      </c>
      <c r="JC45" s="28">
        <f t="shared" si="57"/>
        <v>0</v>
      </c>
      <c r="JD45" s="28">
        <f t="shared" si="57"/>
        <v>0</v>
      </c>
      <c r="JE45" s="28">
        <f t="shared" ref="JE45:LP45" si="58">JE56/JE$4</f>
        <v>0</v>
      </c>
      <c r="JF45" s="28">
        <f t="shared" si="58"/>
        <v>0</v>
      </c>
      <c r="JG45" s="28">
        <f t="shared" si="58"/>
        <v>0</v>
      </c>
      <c r="JH45" s="28">
        <f t="shared" si="58"/>
        <v>0</v>
      </c>
      <c r="JI45" s="28">
        <f t="shared" si="58"/>
        <v>0</v>
      </c>
      <c r="JJ45" s="28">
        <f t="shared" si="58"/>
        <v>0</v>
      </c>
      <c r="JK45" s="28">
        <f t="shared" si="58"/>
        <v>0</v>
      </c>
      <c r="JL45" s="28">
        <f t="shared" si="58"/>
        <v>0</v>
      </c>
      <c r="JM45" s="28">
        <f t="shared" si="58"/>
        <v>0</v>
      </c>
      <c r="JN45" s="28">
        <f t="shared" si="58"/>
        <v>0</v>
      </c>
      <c r="JO45" s="28">
        <f t="shared" si="58"/>
        <v>0</v>
      </c>
      <c r="JP45" s="28">
        <f t="shared" si="58"/>
        <v>0</v>
      </c>
      <c r="JQ45" s="28">
        <f t="shared" si="58"/>
        <v>0</v>
      </c>
      <c r="JR45" s="28">
        <f t="shared" si="58"/>
        <v>0</v>
      </c>
      <c r="JS45" s="28">
        <f t="shared" si="58"/>
        <v>0</v>
      </c>
      <c r="JT45" s="28">
        <f t="shared" si="58"/>
        <v>0</v>
      </c>
      <c r="JU45" s="28">
        <f t="shared" si="58"/>
        <v>0</v>
      </c>
      <c r="JV45" s="28">
        <f t="shared" si="58"/>
        <v>0</v>
      </c>
      <c r="JW45" s="28">
        <f t="shared" si="58"/>
        <v>0</v>
      </c>
      <c r="JX45" s="28">
        <f t="shared" si="58"/>
        <v>0</v>
      </c>
      <c r="JY45" s="28">
        <f t="shared" si="58"/>
        <v>0</v>
      </c>
      <c r="JZ45" s="28">
        <f t="shared" si="58"/>
        <v>0</v>
      </c>
      <c r="KA45" s="28">
        <f t="shared" si="58"/>
        <v>0</v>
      </c>
      <c r="KB45" s="28">
        <f t="shared" si="58"/>
        <v>0</v>
      </c>
      <c r="KC45" s="28">
        <f t="shared" si="58"/>
        <v>0</v>
      </c>
      <c r="KD45" s="28">
        <f t="shared" si="58"/>
        <v>0</v>
      </c>
      <c r="KE45" s="28">
        <f t="shared" si="58"/>
        <v>0</v>
      </c>
      <c r="KF45" s="28">
        <f t="shared" si="58"/>
        <v>0</v>
      </c>
      <c r="KG45" s="28">
        <f t="shared" si="58"/>
        <v>0</v>
      </c>
      <c r="KH45" s="28">
        <f t="shared" si="58"/>
        <v>0</v>
      </c>
      <c r="KI45" s="28">
        <f t="shared" si="58"/>
        <v>0</v>
      </c>
      <c r="KJ45" s="28">
        <f t="shared" si="58"/>
        <v>0</v>
      </c>
      <c r="KK45" s="28">
        <f t="shared" si="58"/>
        <v>0</v>
      </c>
      <c r="KL45" s="28">
        <f t="shared" si="58"/>
        <v>0</v>
      </c>
      <c r="KM45" s="28">
        <f t="shared" si="58"/>
        <v>0</v>
      </c>
      <c r="KN45" s="28">
        <f t="shared" si="58"/>
        <v>0</v>
      </c>
      <c r="KO45" s="28">
        <f t="shared" si="58"/>
        <v>0</v>
      </c>
      <c r="KP45" s="28">
        <f t="shared" si="58"/>
        <v>0</v>
      </c>
      <c r="KQ45" s="28">
        <f t="shared" si="58"/>
        <v>0</v>
      </c>
      <c r="KR45" s="28">
        <f t="shared" si="58"/>
        <v>0</v>
      </c>
      <c r="KS45" s="28">
        <f t="shared" si="58"/>
        <v>0</v>
      </c>
      <c r="KT45" s="28">
        <f t="shared" si="58"/>
        <v>0</v>
      </c>
      <c r="KU45" s="28">
        <f t="shared" si="58"/>
        <v>0</v>
      </c>
      <c r="KV45" s="28">
        <f t="shared" si="58"/>
        <v>0</v>
      </c>
      <c r="KW45" s="28">
        <f t="shared" si="58"/>
        <v>0</v>
      </c>
      <c r="KX45" s="28">
        <f t="shared" si="58"/>
        <v>0</v>
      </c>
      <c r="KY45" s="28">
        <f t="shared" si="58"/>
        <v>0</v>
      </c>
      <c r="KZ45" s="28">
        <f t="shared" si="58"/>
        <v>0</v>
      </c>
      <c r="LA45" s="28">
        <f t="shared" si="58"/>
        <v>0</v>
      </c>
      <c r="LB45" s="28">
        <f t="shared" si="58"/>
        <v>0</v>
      </c>
      <c r="LC45" s="28">
        <f t="shared" si="58"/>
        <v>0</v>
      </c>
      <c r="LD45" s="28">
        <f t="shared" si="58"/>
        <v>0</v>
      </c>
      <c r="LE45" s="28">
        <f t="shared" si="58"/>
        <v>0</v>
      </c>
      <c r="LF45" s="28">
        <f t="shared" si="58"/>
        <v>0</v>
      </c>
      <c r="LG45" s="28">
        <f t="shared" si="58"/>
        <v>0</v>
      </c>
      <c r="LH45" s="28">
        <f t="shared" si="58"/>
        <v>0</v>
      </c>
      <c r="LI45" s="28">
        <f t="shared" si="58"/>
        <v>0</v>
      </c>
      <c r="LJ45" s="28">
        <f t="shared" si="58"/>
        <v>0</v>
      </c>
      <c r="LK45" s="28">
        <f t="shared" si="58"/>
        <v>0</v>
      </c>
      <c r="LL45" s="28">
        <f t="shared" si="58"/>
        <v>0</v>
      </c>
      <c r="LM45" s="28">
        <f t="shared" si="58"/>
        <v>0</v>
      </c>
      <c r="LN45" s="28">
        <f t="shared" si="58"/>
        <v>0</v>
      </c>
      <c r="LO45" s="28">
        <f t="shared" si="58"/>
        <v>0</v>
      </c>
      <c r="LP45" s="28">
        <f t="shared" si="58"/>
        <v>0</v>
      </c>
      <c r="LQ45" s="28">
        <f t="shared" ref="LQ45:NI45" si="59">LQ56/LQ$4</f>
        <v>0</v>
      </c>
      <c r="LR45" s="28">
        <f t="shared" si="59"/>
        <v>0</v>
      </c>
      <c r="LS45" s="28">
        <f t="shared" si="59"/>
        <v>0</v>
      </c>
      <c r="LT45" s="28">
        <f t="shared" si="59"/>
        <v>0</v>
      </c>
      <c r="LU45" s="28">
        <f t="shared" si="59"/>
        <v>0</v>
      </c>
      <c r="LV45" s="28">
        <f t="shared" si="59"/>
        <v>0</v>
      </c>
      <c r="LW45" s="28">
        <f t="shared" si="59"/>
        <v>0</v>
      </c>
      <c r="LX45" s="28">
        <f t="shared" si="59"/>
        <v>0</v>
      </c>
      <c r="LY45" s="28">
        <f t="shared" si="59"/>
        <v>0</v>
      </c>
      <c r="LZ45" s="28">
        <f t="shared" si="59"/>
        <v>0</v>
      </c>
      <c r="MA45" s="28">
        <f t="shared" si="59"/>
        <v>0</v>
      </c>
      <c r="MB45" s="28">
        <f t="shared" si="59"/>
        <v>0</v>
      </c>
      <c r="MC45" s="28">
        <f t="shared" si="59"/>
        <v>0</v>
      </c>
      <c r="MD45" s="28">
        <f t="shared" si="59"/>
        <v>0</v>
      </c>
      <c r="ME45" s="28">
        <f t="shared" si="59"/>
        <v>0</v>
      </c>
      <c r="MF45" s="28">
        <f t="shared" si="59"/>
        <v>0</v>
      </c>
      <c r="MG45" s="28">
        <f t="shared" si="59"/>
        <v>0</v>
      </c>
      <c r="MH45" s="28">
        <f t="shared" si="59"/>
        <v>0</v>
      </c>
      <c r="MI45" s="28">
        <f t="shared" si="59"/>
        <v>0</v>
      </c>
      <c r="MJ45" s="28">
        <f t="shared" si="59"/>
        <v>0</v>
      </c>
      <c r="MK45" s="28">
        <f t="shared" si="59"/>
        <v>0</v>
      </c>
      <c r="ML45" s="28">
        <f t="shared" si="59"/>
        <v>0</v>
      </c>
      <c r="MM45" s="28">
        <f t="shared" si="59"/>
        <v>0</v>
      </c>
      <c r="MN45" s="28">
        <f t="shared" si="59"/>
        <v>0</v>
      </c>
      <c r="MO45" s="28">
        <f t="shared" si="59"/>
        <v>0</v>
      </c>
      <c r="MP45" s="28">
        <f t="shared" si="59"/>
        <v>0</v>
      </c>
      <c r="MQ45" s="28">
        <f t="shared" si="59"/>
        <v>0</v>
      </c>
      <c r="MR45" s="28">
        <f t="shared" si="59"/>
        <v>0</v>
      </c>
      <c r="MS45" s="28">
        <f t="shared" si="59"/>
        <v>0</v>
      </c>
      <c r="MT45" s="28">
        <f t="shared" si="59"/>
        <v>0</v>
      </c>
      <c r="MU45" s="28">
        <f t="shared" si="59"/>
        <v>0</v>
      </c>
      <c r="MV45" s="28">
        <f t="shared" si="59"/>
        <v>0</v>
      </c>
      <c r="MW45" s="28">
        <f t="shared" si="59"/>
        <v>0</v>
      </c>
      <c r="MX45" s="28">
        <f t="shared" si="59"/>
        <v>0</v>
      </c>
      <c r="MY45" s="28">
        <f t="shared" si="59"/>
        <v>0</v>
      </c>
      <c r="MZ45" s="28">
        <f t="shared" si="59"/>
        <v>0</v>
      </c>
      <c r="NA45" s="28">
        <f t="shared" si="59"/>
        <v>0</v>
      </c>
      <c r="NB45" s="28">
        <f t="shared" si="59"/>
        <v>0</v>
      </c>
      <c r="NC45" s="28">
        <f t="shared" si="59"/>
        <v>0</v>
      </c>
      <c r="ND45" s="28">
        <f t="shared" si="59"/>
        <v>0</v>
      </c>
      <c r="NE45" s="28">
        <f t="shared" si="59"/>
        <v>0</v>
      </c>
      <c r="NF45" s="28">
        <f t="shared" si="59"/>
        <v>0</v>
      </c>
      <c r="NG45" s="28">
        <f t="shared" si="59"/>
        <v>0</v>
      </c>
      <c r="NH45" s="28">
        <f t="shared" si="59"/>
        <v>0</v>
      </c>
      <c r="NI45" s="28">
        <f t="shared" si="59"/>
        <v>0</v>
      </c>
    </row>
    <row r="46" spans="1:373" s="32" customFormat="1" ht="14.4" outlineLevel="1" x14ac:dyDescent="0.25">
      <c r="A46" s="21"/>
      <c r="B46" s="22"/>
      <c r="C46" s="23"/>
      <c r="D46" s="23"/>
      <c r="E46" s="26" t="s">
        <v>217</v>
      </c>
      <c r="F46" s="24"/>
      <c r="G46" s="82">
        <v>0</v>
      </c>
      <c r="H46" s="31">
        <f>((IFERROR(VLOOKUP($B45,Mes!$C$7:$AV$131,MATCH(H$1,Mes!$C$3:$AV$3,0),FALSE),""))*1000)</f>
        <v>0</v>
      </c>
      <c r="I46" s="31">
        <f>((IFERROR(VLOOKUP($B45,Mes!$C$7:$AV$131,MATCH(I$1,Mes!$C$3:$AV$3,0),FALSE),""))*1000)</f>
        <v>0</v>
      </c>
      <c r="J46" s="31">
        <f>((IFERROR(VLOOKUP($B45,Mes!$C$7:$AV$131,MATCH(J$1,Mes!$C$3:$AV$3,0),FALSE),""))*1000)</f>
        <v>0</v>
      </c>
      <c r="K46" s="31">
        <f>((IFERROR(VLOOKUP($B45,Mes!$C$7:$AV$131,MATCH(K$1,Mes!$C$3:$AV$3,0),FALSE),""))*1000)</f>
        <v>779</v>
      </c>
      <c r="L46" s="31">
        <f>((IFERROR(VLOOKUP($B45,Mes!$C$7:$AV$131,MATCH(L$1,Mes!$C$3:$AV$3,0),FALSE),""))*1000)</f>
        <v>1415</v>
      </c>
      <c r="M46" s="31">
        <f>((IFERROR(VLOOKUP($B45,Mes!$C$7:$AV$131,MATCH(M$1,Mes!$C$3:$AV$3,0),FALSE),""))*1000)</f>
        <v>0</v>
      </c>
      <c r="N46" s="31">
        <f>((IFERROR(VLOOKUP($B45,Mes!$C$7:$AV$131,MATCH(N$1,Mes!$C$3:$AV$3,0),FALSE),""))*1000)</f>
        <v>0</v>
      </c>
      <c r="O46" s="31">
        <f>((IFERROR(VLOOKUP($B45,Mes!$C$7:$AV$131,MATCH(O$1,Mes!$C$3:$AV$3,0),FALSE),""))*1000)</f>
        <v>0</v>
      </c>
      <c r="P46" s="31">
        <f>((IFERROR(VLOOKUP($B45,Mes!$C$7:$AV$131,MATCH(P$1,Mes!$C$3:$AV$3,0),FALSE),""))*1000)</f>
        <v>0</v>
      </c>
      <c r="Q46" s="31">
        <f>((IFERROR(VLOOKUP($B45,Mes!$C$7:$AV$131,MATCH(Q$1,Mes!$C$3:$AV$3,0),FALSE),""))*1000)</f>
        <v>0</v>
      </c>
      <c r="R46" s="31">
        <f>((IFERROR(VLOOKUP($B45,Mes!$C$7:$AV$131,MATCH(R$1,Mes!$C$3:$AV$3,0),FALSE),""))*1000)</f>
        <v>0</v>
      </c>
      <c r="S46" s="31">
        <f>((IFERROR(VLOOKUP($B45,Mes!$C$7:$AV$131,MATCH(S$1,Mes!$C$3:$AV$3,0),FALSE),""))*1000)</f>
        <v>2200</v>
      </c>
      <c r="T46" s="31">
        <f>((IFERROR(VLOOKUP($B45,Mes!$C$7:$AV$131,MATCH(T$1,Mes!$C$3:$AV$3,0),FALSE),""))*1000)</f>
        <v>2200</v>
      </c>
      <c r="U46" s="31">
        <f>((IFERROR(VLOOKUP($B45,Mes!$C$7:$AV$131,MATCH(U$1,Mes!$C$3:$AV$3,0),FALSE),""))*1000)</f>
        <v>0</v>
      </c>
      <c r="V46" s="31">
        <f>((IFERROR(VLOOKUP($B45,Mes!$C$7:$AV$131,MATCH(V$1,Mes!$C$3:$AV$3,0),FALSE),""))*1000)</f>
        <v>0</v>
      </c>
      <c r="W46" s="31">
        <f>((IFERROR(VLOOKUP($B45,Mes!$C$7:$AV$131,MATCH(W$1,Mes!$C$3:$AV$3,0),FALSE),""))*1000)</f>
        <v>0</v>
      </c>
      <c r="X46" s="31">
        <f>((IFERROR(VLOOKUP($B45,Mes!$C$7:$AV$131,MATCH(X$1,Mes!$C$3:$AV$3,0),FALSE),""))*1000)</f>
        <v>0</v>
      </c>
      <c r="Y46" s="31">
        <f>((IFERROR(VLOOKUP($B45,Mes!$C$7:$AV$131,MATCH(Y$1,Mes!$C$3:$AV$3,0),FALSE),""))*1000)</f>
        <v>0</v>
      </c>
      <c r="Z46" s="31">
        <f>((IFERROR(VLOOKUP($B45,Mes!$C$7:$AV$131,MATCH(Z$1,Mes!$C$3:$AV$3,0),FALSE),""))*1000)</f>
        <v>0</v>
      </c>
      <c r="AA46" s="31">
        <f>((IFERROR(VLOOKUP($B45,Mes!$C$7:$AV$131,MATCH(AA$1,Mes!$C$3:$AV$3,0),FALSE),""))*1000)</f>
        <v>0</v>
      </c>
      <c r="AB46" s="31">
        <f>((IFERROR(VLOOKUP($B45,Mes!$C$7:$AV$131,MATCH(AB$1,Mes!$C$3:$AV$3,0),FALSE),""))*1000)</f>
        <v>0</v>
      </c>
      <c r="AC46" s="31">
        <f>((IFERROR(VLOOKUP($B45,Mes!$C$7:$AV$131,MATCH(AC$1,Mes!$C$3:$AV$3,0),FALSE),""))*1000)</f>
        <v>0</v>
      </c>
      <c r="AD46" s="31">
        <f>((IFERROR(VLOOKUP($B45,Mes!$C$7:$AV$131,MATCH(AD$1,Mes!$C$3:$AV$3,0),FALSE),""))*1000)</f>
        <v>0</v>
      </c>
      <c r="AE46" s="31">
        <f>((IFERROR(VLOOKUP($B45,Mes!$C$7:$AV$131,MATCH(AE$1,Mes!$C$3:$AV$3,0),FALSE),""))*1000)</f>
        <v>0</v>
      </c>
      <c r="AF46" s="31">
        <f>((IFERROR(VLOOKUP($B45,Mes!$C$7:$AV$131,MATCH(AF$1,Mes!$C$3:$AV$3,0),FALSE),""))*1000)</f>
        <v>0</v>
      </c>
      <c r="AG46" s="31">
        <f>((IFERROR(VLOOKUP($B45,Mes!$C$7:$AV$131,MATCH(AG$1,Mes!$C$3:$AV$3,0),FALSE),""))*1000)</f>
        <v>0</v>
      </c>
      <c r="AH46" s="31">
        <f>((IFERROR(VLOOKUP($B45,Mes!$C$7:$AV$131,MATCH(AH$1,Mes!$C$3:$AV$3,0),FALSE),""))*1000)</f>
        <v>0</v>
      </c>
      <c r="AI46" s="31">
        <f>((IFERROR(VLOOKUP($B45,Mes!$C$7:$AV$131,MATCH(AI$1,Mes!$C$3:$AV$3,0),FALSE),""))*1000)</f>
        <v>0</v>
      </c>
      <c r="AJ46" s="31">
        <f>((IFERROR(VLOOKUP($B45,Mes!$C$7:$AV$131,MATCH(AJ$1,Mes!$C$3:$AV$3,0),FALSE),""))*1000)</f>
        <v>0</v>
      </c>
      <c r="AK46" s="31">
        <f>((IFERROR(VLOOKUP($B45,Mes!$C$7:$AV$131,MATCH(AK$1,Mes!$C$3:$AV$3,0),FALSE),""))*1000)</f>
        <v>0</v>
      </c>
      <c r="AL46" s="31">
        <f>((IFERROR(VLOOKUP($B45,Mes!$C$7:$AV$131,MATCH(AL$1,Mes!$C$3:$AV$3,0),FALSE),""))*1000)</f>
        <v>0</v>
      </c>
      <c r="AM46" s="30" t="e">
        <f>((IFERROR(VLOOKUP($B45,Mes!$C$7:$AV$131,MATCH(AM$1,Mes!$C$3:$AV$3,0),FALSE),""))*1000)</f>
        <v>#VALUE!</v>
      </c>
      <c r="AN46" s="30" t="e">
        <f>((IFERROR(VLOOKUP($B45,Mes!$C$7:$AV$131,MATCH(AN$1,Mes!$C$3:$AV$3,0),FALSE),""))*1000)</f>
        <v>#VALUE!</v>
      </c>
      <c r="AO46" s="30" t="e">
        <f>((IFERROR(VLOOKUP($B45,Mes!$C$7:$AV$131,MATCH(AO$1,Mes!$C$3:$AV$3,0),FALSE),""))*1000)</f>
        <v>#VALUE!</v>
      </c>
      <c r="AP46" s="30" t="e">
        <f>((IFERROR(VLOOKUP($B45,Mes!$C$7:$AV$131,MATCH(AP$1,Mes!$C$3:$AV$3,0),FALSE),""))*1000)</f>
        <v>#VALUE!</v>
      </c>
      <c r="AQ46" s="30" t="e">
        <f>((IFERROR(VLOOKUP($B45,Mes!$C$7:$AV$131,MATCH(AQ$1,Mes!$C$3:$AV$3,0),FALSE),""))*1000)</f>
        <v>#VALUE!</v>
      </c>
      <c r="AR46" s="30" t="e">
        <f>((IFERROR(VLOOKUP($B45,Mes!$C$7:$AV$131,MATCH(AR$1,Mes!$C$3:$AV$3,0),FALSE),""))*1000)</f>
        <v>#VALUE!</v>
      </c>
      <c r="AS46" s="30" t="e">
        <f>((IFERROR(VLOOKUP($B45,Mes!$C$7:$AV$131,MATCH(AS$1,Mes!$C$3:$AV$3,0),FALSE),""))*1000)</f>
        <v>#VALUE!</v>
      </c>
      <c r="AT46" s="30" t="e">
        <f>((IFERROR(VLOOKUP($B45,Mes!$C$7:$AV$131,MATCH(AT$1,Mes!$C$3:$AV$3,0),FALSE),""))*1000)</f>
        <v>#VALUE!</v>
      </c>
      <c r="AU46" s="30" t="e">
        <f>((IFERROR(VLOOKUP($B45,Mes!$C$7:$AV$131,MATCH(AU$1,Mes!$C$3:$AV$3,0),FALSE),""))*1000)</f>
        <v>#VALUE!</v>
      </c>
      <c r="AV46" s="30" t="e">
        <f>((IFERROR(VLOOKUP($B45,Mes!$C$7:$AV$131,MATCH(AV$1,Mes!$C$3:$AV$3,0),FALSE),""))*1000)</f>
        <v>#VALUE!</v>
      </c>
      <c r="AW46" s="30" t="e">
        <f>((IFERROR(VLOOKUP($B45,Mes!$C$7:$AV$131,MATCH(AW$1,Mes!$C$3:$AV$3,0),FALSE),""))*1000)</f>
        <v>#VALUE!</v>
      </c>
      <c r="AX46" s="30" t="e">
        <f>((IFERROR(VLOOKUP($B45,Mes!$C$7:$AV$131,MATCH(AX$1,Mes!$C$3:$AV$3,0),FALSE),""))*1000)</f>
        <v>#VALUE!</v>
      </c>
      <c r="AY46" s="30" t="e">
        <f>((IFERROR(VLOOKUP($B45,Mes!$C$7:$AV$131,MATCH(AY$1,Mes!$C$3:$AV$3,0),FALSE),""))*1000)</f>
        <v>#VALUE!</v>
      </c>
      <c r="AZ46" s="30" t="e">
        <f>((IFERROR(VLOOKUP($B45,Mes!$C$7:$AV$131,MATCH(AZ$1,Mes!$C$3:$AV$3,0),FALSE),""))*1000)</f>
        <v>#VALUE!</v>
      </c>
      <c r="BA46" s="30" t="e">
        <f>((IFERROR(VLOOKUP($B45,Mes!$C$7:$AV$131,MATCH(BA$1,Mes!$C$3:$AV$3,0),FALSE),""))*1000)</f>
        <v>#VALUE!</v>
      </c>
      <c r="BB46" s="30" t="e">
        <f>((IFERROR(VLOOKUP($B45,Mes!$C$7:$AV$131,MATCH(BB$1,Mes!$C$3:$AV$3,0),FALSE),""))*1000)</f>
        <v>#VALUE!</v>
      </c>
      <c r="BC46" s="30" t="e">
        <f>((IFERROR(VLOOKUP($B45,Mes!$C$7:$AV$131,MATCH(BC$1,Mes!$C$3:$AV$3,0),FALSE),""))*1000)</f>
        <v>#VALUE!</v>
      </c>
      <c r="BD46" s="30" t="e">
        <f>((IFERROR(VLOOKUP($B45,Mes!$C$7:$AV$131,MATCH(BD$1,Mes!$C$3:$AV$3,0),FALSE),""))*1000)</f>
        <v>#VALUE!</v>
      </c>
      <c r="BE46" s="30" t="e">
        <f>((IFERROR(VLOOKUP($B45,Mes!$C$7:$AV$131,MATCH(BE$1,Mes!$C$3:$AV$3,0),FALSE),""))*1000)</f>
        <v>#VALUE!</v>
      </c>
      <c r="BF46" s="30" t="e">
        <f>((IFERROR(VLOOKUP($B45,Mes!$C$7:$AV$131,MATCH(BF$1,Mes!$C$3:$AV$3,0),FALSE),""))*1000)</f>
        <v>#VALUE!</v>
      </c>
      <c r="BG46" s="30" t="e">
        <f>((IFERROR(VLOOKUP($B45,Mes!$C$7:$AV$131,MATCH(BG$1,Mes!$C$3:$AV$3,0),FALSE),""))*1000)</f>
        <v>#VALUE!</v>
      </c>
      <c r="BH46" s="30" t="e">
        <f>((IFERROR(VLOOKUP($B45,Mes!$C$7:$AV$131,MATCH(BH$1,Mes!$C$3:$AV$3,0),FALSE),""))*1000)</f>
        <v>#VALUE!</v>
      </c>
      <c r="BI46" s="30" t="e">
        <f>((IFERROR(VLOOKUP($B45,Mes!$C$7:$AV$131,MATCH(BI$1,Mes!$C$3:$AV$3,0),FALSE),""))*1000)</f>
        <v>#VALUE!</v>
      </c>
      <c r="BJ46" s="30" t="e">
        <f>((IFERROR(VLOOKUP($B45,Mes!$C$7:$AV$131,MATCH(BJ$1,Mes!$C$3:$AV$3,0),FALSE),""))*1000)</f>
        <v>#VALUE!</v>
      </c>
      <c r="BK46" s="30" t="e">
        <f>((IFERROR(VLOOKUP($B45,Mes!$C$7:$AV$131,MATCH(BK$1,Mes!$C$3:$AV$3,0),FALSE),""))*1000)</f>
        <v>#VALUE!</v>
      </c>
      <c r="BL46" s="30" t="e">
        <f>((IFERROR(VLOOKUP($B45,Mes!$C$7:$AV$131,MATCH(BL$1,Mes!$C$3:$AV$3,0),FALSE),""))*1000)</f>
        <v>#VALUE!</v>
      </c>
      <c r="BM46" s="30" t="e">
        <f>((IFERROR(VLOOKUP($B45,Mes!$C$7:$AV$131,MATCH(BM$1,Mes!$C$3:$AV$3,0),FALSE),""))*1000)</f>
        <v>#VALUE!</v>
      </c>
      <c r="BN46" s="30" t="e">
        <f>((IFERROR(VLOOKUP($B45,Mes!$C$7:$AV$131,MATCH(BN$1,Mes!$C$3:$AV$3,0),FALSE),""))*1000)</f>
        <v>#VALUE!</v>
      </c>
      <c r="BO46" s="30" t="e">
        <f>((IFERROR(VLOOKUP($B45,Mes!$C$7:$AV$131,MATCH(BO$1,Mes!$C$3:$AV$3,0),FALSE),""))*1000)</f>
        <v>#VALUE!</v>
      </c>
      <c r="BP46" s="31" t="e">
        <f>((IFERROR(VLOOKUP($B45,Mes!$C$7:$AV$131,MATCH(BP$1,Mes!$C$3:$AV$3,0),FALSE),""))*1000)</f>
        <v>#VALUE!</v>
      </c>
      <c r="BQ46" s="31" t="e">
        <f>((IFERROR(VLOOKUP($B45,Mes!$C$7:$AV$131,MATCH(BQ$1,Mes!$C$3:$AV$3,0),FALSE),""))*1000)</f>
        <v>#VALUE!</v>
      </c>
      <c r="BR46" s="31" t="e">
        <f>((IFERROR(VLOOKUP($B45,Mes!$C$7:$AV$131,MATCH(BR$1,Mes!$C$3:$AV$3,0),FALSE),""))*1000)</f>
        <v>#VALUE!</v>
      </c>
      <c r="BS46" s="31" t="e">
        <f>((IFERROR(VLOOKUP($B45,Mes!$C$7:$AV$131,MATCH(BS$1,Mes!$C$3:$AV$3,0),FALSE),""))*1000)</f>
        <v>#VALUE!</v>
      </c>
      <c r="BT46" s="31" t="e">
        <f>((IFERROR(VLOOKUP($B45,Mes!$C$7:$AV$131,MATCH(BT$1,Mes!$C$3:$AV$3,0),FALSE),""))*1000)</f>
        <v>#VALUE!</v>
      </c>
      <c r="BU46" s="31" t="e">
        <f>((IFERROR(VLOOKUP($B45,Mes!$C$7:$AV$131,MATCH(BU$1,Mes!$C$3:$AV$3,0),FALSE),""))*1000)</f>
        <v>#VALUE!</v>
      </c>
      <c r="BV46" s="31" t="e">
        <f>((IFERROR(VLOOKUP($B45,Mes!$C$7:$AV$131,MATCH(BV$1,Mes!$C$3:$AV$3,0),FALSE),""))*1000)</f>
        <v>#VALUE!</v>
      </c>
      <c r="BW46" s="31" t="e">
        <f>((IFERROR(VLOOKUP($B45,Mes!$C$7:$AV$131,MATCH(BW$1,Mes!$C$3:$AV$3,0),FALSE),""))*1000)</f>
        <v>#VALUE!</v>
      </c>
      <c r="BX46" s="31" t="e">
        <f>((IFERROR(VLOOKUP($B45,Mes!$C$7:$AV$131,MATCH(BX$1,Mes!$C$3:$AV$3,0),FALSE),""))*1000)</f>
        <v>#VALUE!</v>
      </c>
      <c r="BY46" s="31" t="e">
        <f>((IFERROR(VLOOKUP($B45,Mes!$C$7:$AV$131,MATCH(BY$1,Mes!$C$3:$AV$3,0),FALSE),""))*1000)</f>
        <v>#VALUE!</v>
      </c>
      <c r="BZ46" s="31" t="e">
        <f>((IFERROR(VLOOKUP($B45,Mes!$C$7:$AV$131,MATCH(BZ$1,Mes!$C$3:$AV$3,0),FALSE),""))*1000)</f>
        <v>#VALUE!</v>
      </c>
      <c r="CA46" s="31" t="e">
        <f>((IFERROR(VLOOKUP($B45,Mes!$C$7:$AV$131,MATCH(CA$1,Mes!$C$3:$AV$3,0),FALSE),""))*1000)</f>
        <v>#VALUE!</v>
      </c>
      <c r="CB46" s="31" t="e">
        <f>((IFERROR(VLOOKUP($B45,Mes!$C$7:$AV$131,MATCH(CB$1,Mes!$C$3:$AV$3,0),FALSE),""))*1000)</f>
        <v>#VALUE!</v>
      </c>
      <c r="CC46" s="31" t="e">
        <f>((IFERROR(VLOOKUP($B45,Mes!$C$7:$AV$131,MATCH(CC$1,Mes!$C$3:$AV$3,0),FALSE),""))*1000)</f>
        <v>#VALUE!</v>
      </c>
      <c r="CD46" s="31" t="e">
        <f>((IFERROR(VLOOKUP($B45,Mes!$C$7:$AV$131,MATCH(CD$1,Mes!$C$3:$AV$3,0),FALSE),""))*1000)</f>
        <v>#VALUE!</v>
      </c>
      <c r="CE46" s="31" t="e">
        <f>((IFERROR(VLOOKUP($B45,Mes!$C$7:$AV$131,MATCH(CE$1,Mes!$C$3:$AV$3,0),FALSE),""))*1000)</f>
        <v>#VALUE!</v>
      </c>
      <c r="CF46" s="31" t="e">
        <f>((IFERROR(VLOOKUP($B45,Mes!$C$7:$AV$131,MATCH(CF$1,Mes!$C$3:$AV$3,0),FALSE),""))*1000)</f>
        <v>#VALUE!</v>
      </c>
      <c r="CG46" s="31" t="e">
        <f>((IFERROR(VLOOKUP($B45,Mes!$C$7:$AV$131,MATCH(CG$1,Mes!$C$3:$AV$3,0),FALSE),""))*1000)</f>
        <v>#VALUE!</v>
      </c>
      <c r="CH46" s="31" t="e">
        <f>((IFERROR(VLOOKUP($B45,Mes!$C$7:$AV$131,MATCH(CH$1,Mes!$C$3:$AV$3,0),FALSE),""))*1000)</f>
        <v>#VALUE!</v>
      </c>
      <c r="CI46" s="31" t="e">
        <f>((IFERROR(VLOOKUP($B45,Mes!$C$7:$AV$131,MATCH(CI$1,Mes!$C$3:$AV$3,0),FALSE),""))*1000)</f>
        <v>#VALUE!</v>
      </c>
      <c r="CJ46" s="31" t="e">
        <f>((IFERROR(VLOOKUP($B45,Mes!$C$7:$AV$131,MATCH(CJ$1,Mes!$C$3:$AV$3,0),FALSE),""))*1000)</f>
        <v>#VALUE!</v>
      </c>
      <c r="CK46" s="31" t="e">
        <f>((IFERROR(VLOOKUP($B45,Mes!$C$7:$AV$131,MATCH(CK$1,Mes!$C$3:$AV$3,0),FALSE),""))*1000)</f>
        <v>#VALUE!</v>
      </c>
      <c r="CL46" s="31" t="e">
        <f>((IFERROR(VLOOKUP($B45,Mes!$C$7:$AV$131,MATCH(CL$1,Mes!$C$3:$AV$3,0),FALSE),""))*1000)</f>
        <v>#VALUE!</v>
      </c>
      <c r="CM46" s="31" t="e">
        <f>((IFERROR(VLOOKUP($B45,Mes!$C$7:$AV$131,MATCH(CM$1,Mes!$C$3:$AV$3,0),FALSE),""))*1000)</f>
        <v>#VALUE!</v>
      </c>
      <c r="CN46" s="31" t="e">
        <f>((IFERROR(VLOOKUP($B45,Mes!$C$7:$AV$131,MATCH(CN$1,Mes!$C$3:$AV$3,0),FALSE),""))*1000)</f>
        <v>#VALUE!</v>
      </c>
      <c r="CO46" s="31" t="e">
        <f>((IFERROR(VLOOKUP($B45,Mes!$C$7:$AV$131,MATCH(CO$1,Mes!$C$3:$AV$3,0),FALSE),""))*1000)</f>
        <v>#VALUE!</v>
      </c>
      <c r="CP46" s="31" t="e">
        <f>((IFERROR(VLOOKUP($B45,Mes!$C$7:$AV$131,MATCH(CP$1,Mes!$C$3:$AV$3,0),FALSE),""))*1000)</f>
        <v>#VALUE!</v>
      </c>
      <c r="CQ46" s="31" t="e">
        <f>((IFERROR(VLOOKUP($B45,Mes!$C$7:$AV$131,MATCH(CQ$1,Mes!$C$3:$AV$3,0),FALSE),""))*1000)</f>
        <v>#VALUE!</v>
      </c>
      <c r="CR46" s="31" t="e">
        <f>((IFERROR(VLOOKUP($B45,Mes!$C$7:$AV$131,MATCH(CR$1,Mes!$C$3:$AV$3,0),FALSE),""))*1000)</f>
        <v>#VALUE!</v>
      </c>
      <c r="CS46" s="31" t="e">
        <f>((IFERROR(VLOOKUP($B45,Mes!$C$7:$AV$131,MATCH(CS$1,Mes!$C$3:$AV$3,0),FALSE),""))*1000)</f>
        <v>#VALUE!</v>
      </c>
      <c r="CT46" s="31" t="e">
        <f>((IFERROR(VLOOKUP($B45,Mes!$C$7:$AV$131,MATCH(CT$1,Mes!$C$3:$AV$3,0),FALSE),""))*1000)</f>
        <v>#VALUE!</v>
      </c>
      <c r="CU46" s="30" t="e">
        <f>((IFERROR(VLOOKUP($B45,Mes!$C$7:$AV$131,MATCH(CU$1,Mes!$C$3:$AV$3,0),FALSE),""))*1000)</f>
        <v>#VALUE!</v>
      </c>
      <c r="CV46" s="30" t="e">
        <f>((IFERROR(VLOOKUP($B45,Mes!$C$7:$AV$131,MATCH(CV$1,Mes!$C$3:$AV$3,0),FALSE),""))*1000)</f>
        <v>#VALUE!</v>
      </c>
      <c r="CW46" s="30" t="e">
        <f>((IFERROR(VLOOKUP($B45,Mes!$C$7:$AV$131,MATCH(CW$1,Mes!$C$3:$AV$3,0),FALSE),""))*1000)</f>
        <v>#VALUE!</v>
      </c>
      <c r="CX46" s="30" t="e">
        <f>((IFERROR(VLOOKUP($B45,Mes!$C$7:$AV$131,MATCH(CX$1,Mes!$C$3:$AV$3,0),FALSE),""))*1000)</f>
        <v>#VALUE!</v>
      </c>
      <c r="CY46" s="30" t="e">
        <f>((IFERROR(VLOOKUP($B45,Mes!$C$7:$AV$131,MATCH(CY$1,Mes!$C$3:$AV$3,0),FALSE),""))*1000)</f>
        <v>#VALUE!</v>
      </c>
      <c r="CZ46" s="30" t="e">
        <f>((IFERROR(VLOOKUP($B45,Mes!$C$7:$AV$131,MATCH(CZ$1,Mes!$C$3:$AV$3,0),FALSE),""))*1000)</f>
        <v>#VALUE!</v>
      </c>
      <c r="DA46" s="30" t="e">
        <f>((IFERROR(VLOOKUP($B45,Mes!$C$7:$AV$131,MATCH(DA$1,Mes!$C$3:$AV$3,0),FALSE),""))*1000)</f>
        <v>#VALUE!</v>
      </c>
      <c r="DB46" s="30" t="e">
        <f>((IFERROR(VLOOKUP($B45,Mes!$C$7:$AV$131,MATCH(DB$1,Mes!$C$3:$AV$3,0),FALSE),""))*1000)</f>
        <v>#VALUE!</v>
      </c>
      <c r="DC46" s="30" t="e">
        <f>((IFERROR(VLOOKUP($B45,Mes!$C$7:$AV$131,MATCH(DC$1,Mes!$C$3:$AV$3,0),FALSE),""))*1000)</f>
        <v>#VALUE!</v>
      </c>
      <c r="DD46" s="30" t="e">
        <f>((IFERROR(VLOOKUP($B45,Mes!$C$7:$AV$131,MATCH(DD$1,Mes!$C$3:$AV$3,0),FALSE),""))*1000)</f>
        <v>#VALUE!</v>
      </c>
      <c r="DE46" s="30" t="e">
        <f>((IFERROR(VLOOKUP($B45,Mes!$C$7:$AV$131,MATCH(DE$1,Mes!$C$3:$AV$3,0),FALSE),""))*1000)</f>
        <v>#VALUE!</v>
      </c>
      <c r="DF46" s="30" t="e">
        <f>((IFERROR(VLOOKUP($B45,Mes!$C$7:$AV$131,MATCH(DF$1,Mes!$C$3:$AV$3,0),FALSE),""))*1000)</f>
        <v>#VALUE!</v>
      </c>
      <c r="DG46" s="30" t="e">
        <f>((IFERROR(VLOOKUP($B45,Mes!$C$7:$AV$131,MATCH(DG$1,Mes!$C$3:$AV$3,0),FALSE),""))*1000)</f>
        <v>#VALUE!</v>
      </c>
      <c r="DH46" s="30" t="e">
        <f>((IFERROR(VLOOKUP($B45,Mes!$C$7:$AV$131,MATCH(DH$1,Mes!$C$3:$AV$3,0),FALSE),""))*1000)</f>
        <v>#VALUE!</v>
      </c>
      <c r="DI46" s="30" t="e">
        <f>((IFERROR(VLOOKUP($B45,Mes!$C$7:$AV$131,MATCH(DI$1,Mes!$C$3:$AV$3,0),FALSE),""))*1000)</f>
        <v>#VALUE!</v>
      </c>
      <c r="DJ46" s="30" t="e">
        <f>((IFERROR(VLOOKUP($B45,Mes!$C$7:$AV$131,MATCH(DJ$1,Mes!$C$3:$AV$3,0),FALSE),""))*1000)</f>
        <v>#VALUE!</v>
      </c>
      <c r="DK46" s="30" t="e">
        <f>((IFERROR(VLOOKUP($B45,Mes!$C$7:$AV$131,MATCH(DK$1,Mes!$C$3:$AV$3,0),FALSE),""))*1000)</f>
        <v>#VALUE!</v>
      </c>
      <c r="DL46" s="30" t="e">
        <f>((IFERROR(VLOOKUP($B45,Mes!$C$7:$AV$131,MATCH(DL$1,Mes!$C$3:$AV$3,0),FALSE),""))*1000)</f>
        <v>#VALUE!</v>
      </c>
      <c r="DM46" s="30" t="e">
        <f>((IFERROR(VLOOKUP($B45,Mes!$C$7:$AV$131,MATCH(DM$1,Mes!$C$3:$AV$3,0),FALSE),""))*1000)</f>
        <v>#VALUE!</v>
      </c>
      <c r="DN46" s="30" t="e">
        <f>((IFERROR(VLOOKUP($B45,Mes!$C$7:$AV$131,MATCH(DN$1,Mes!$C$3:$AV$3,0),FALSE),""))*1000)</f>
        <v>#VALUE!</v>
      </c>
      <c r="DO46" s="30" t="e">
        <f>((IFERROR(VLOOKUP($B45,Mes!$C$7:$AV$131,MATCH(DO$1,Mes!$C$3:$AV$3,0),FALSE),""))*1000)</f>
        <v>#VALUE!</v>
      </c>
      <c r="DP46" s="30" t="e">
        <f>((IFERROR(VLOOKUP($B45,Mes!$C$7:$AV$131,MATCH(DP$1,Mes!$C$3:$AV$3,0),FALSE),""))*1000)</f>
        <v>#VALUE!</v>
      </c>
      <c r="DQ46" s="30" t="e">
        <f>((IFERROR(VLOOKUP($B45,Mes!$C$7:$AV$131,MATCH(DQ$1,Mes!$C$3:$AV$3,0),FALSE),""))*1000)</f>
        <v>#VALUE!</v>
      </c>
      <c r="DR46" s="30" t="e">
        <f>((IFERROR(VLOOKUP($B45,Mes!$C$7:$AV$131,MATCH(DR$1,Mes!$C$3:$AV$3,0),FALSE),""))*1000)</f>
        <v>#VALUE!</v>
      </c>
      <c r="DS46" s="30" t="e">
        <f>((IFERROR(VLOOKUP($B45,Mes!$C$7:$AV$131,MATCH(DS$1,Mes!$C$3:$AV$3,0),FALSE),""))*1000)</f>
        <v>#VALUE!</v>
      </c>
      <c r="DT46" s="30" t="e">
        <f>((IFERROR(VLOOKUP($B45,Mes!$C$7:$AV$131,MATCH(DT$1,Mes!$C$3:$AV$3,0),FALSE),""))*1000)</f>
        <v>#VALUE!</v>
      </c>
      <c r="DU46" s="30" t="e">
        <f>((IFERROR(VLOOKUP($B45,Mes!$C$7:$AV$131,MATCH(DU$1,Mes!$C$3:$AV$3,0),FALSE),""))*1000)</f>
        <v>#VALUE!</v>
      </c>
      <c r="DV46" s="30" t="e">
        <f>((IFERROR(VLOOKUP($B45,Mes!$C$7:$AV$131,MATCH(DV$1,Mes!$C$3:$AV$3,0),FALSE),""))*1000)</f>
        <v>#VALUE!</v>
      </c>
      <c r="DW46" s="30" t="e">
        <f>((IFERROR(VLOOKUP($B45,Mes!$C$7:$AV$131,MATCH(DW$1,Mes!$C$3:$AV$3,0),FALSE),""))*1000)</f>
        <v>#VALUE!</v>
      </c>
      <c r="DX46" s="30" t="e">
        <f>((IFERROR(VLOOKUP($B45,Mes!$C$7:$AV$131,MATCH(DX$1,Mes!$C$3:$AV$3,0),FALSE),""))*1000)</f>
        <v>#VALUE!</v>
      </c>
      <c r="DY46" s="31" t="e">
        <f>((IFERROR(VLOOKUP($B45,Mes!$C$7:$AV$131,MATCH(DY$1,Mes!$C$3:$AV$3,0),FALSE),""))*1000)</f>
        <v>#VALUE!</v>
      </c>
      <c r="DZ46" s="31" t="e">
        <f>((IFERROR(VLOOKUP($B45,Mes!$C$7:$AV$131,MATCH(DZ$1,Mes!$C$3:$AV$3,0),FALSE),""))*1000)</f>
        <v>#VALUE!</v>
      </c>
      <c r="EA46" s="31" t="e">
        <f>((IFERROR(VLOOKUP($B45,Mes!$C$7:$AV$131,MATCH(EA$1,Mes!$C$3:$AV$3,0),FALSE),""))*1000)</f>
        <v>#VALUE!</v>
      </c>
      <c r="EB46" s="31" t="e">
        <f>((IFERROR(VLOOKUP($B45,Mes!$C$7:$AV$131,MATCH(EB$1,Mes!$C$3:$AV$3,0),FALSE),""))*1000)</f>
        <v>#VALUE!</v>
      </c>
      <c r="EC46" s="31" t="e">
        <f>((IFERROR(VLOOKUP($B45,Mes!$C$7:$AV$131,MATCH(EC$1,Mes!$C$3:$AV$3,0),FALSE),""))*1000)</f>
        <v>#VALUE!</v>
      </c>
      <c r="ED46" s="31" t="e">
        <f>((IFERROR(VLOOKUP($B45,Mes!$C$7:$AV$131,MATCH(ED$1,Mes!$C$3:$AV$3,0),FALSE),""))*1000)</f>
        <v>#VALUE!</v>
      </c>
      <c r="EE46" s="31" t="e">
        <f>((IFERROR(VLOOKUP($B45,Mes!$C$7:$AV$131,MATCH(EE$1,Mes!$C$3:$AV$3,0),FALSE),""))*1000)</f>
        <v>#VALUE!</v>
      </c>
      <c r="EF46" s="31" t="e">
        <f>((IFERROR(VLOOKUP($B45,Mes!$C$7:$AV$131,MATCH(EF$1,Mes!$C$3:$AV$3,0),FALSE),""))*1000)</f>
        <v>#VALUE!</v>
      </c>
      <c r="EG46" s="31" t="e">
        <f>((IFERROR(VLOOKUP($B45,Mes!$C$7:$AV$131,MATCH(EG$1,Mes!$C$3:$AV$3,0),FALSE),""))*1000)</f>
        <v>#VALUE!</v>
      </c>
      <c r="EH46" s="31" t="e">
        <f>((IFERROR(VLOOKUP($B45,Mes!$C$7:$AV$131,MATCH(EH$1,Mes!$C$3:$AV$3,0),FALSE),""))*1000)</f>
        <v>#VALUE!</v>
      </c>
      <c r="EI46" s="31" t="e">
        <f>((IFERROR(VLOOKUP($B45,Mes!$C$7:$AV$131,MATCH(EI$1,Mes!$C$3:$AV$3,0),FALSE),""))*1000)</f>
        <v>#VALUE!</v>
      </c>
      <c r="EJ46" s="31" t="e">
        <f>((IFERROR(VLOOKUP($B45,Mes!$C$7:$AV$131,MATCH(EJ$1,Mes!$C$3:$AV$3,0),FALSE),""))*1000)</f>
        <v>#VALUE!</v>
      </c>
      <c r="EK46" s="31" t="e">
        <f>((IFERROR(VLOOKUP($B45,Mes!$C$7:$AV$131,MATCH(EK$1,Mes!$C$3:$AV$3,0),FALSE),""))*1000)</f>
        <v>#VALUE!</v>
      </c>
      <c r="EL46" s="31" t="e">
        <f>((IFERROR(VLOOKUP($B45,Mes!$C$7:$AV$131,MATCH(EL$1,Mes!$C$3:$AV$3,0),FALSE),""))*1000)</f>
        <v>#VALUE!</v>
      </c>
      <c r="EM46" s="31" t="e">
        <f>((IFERROR(VLOOKUP($B45,Mes!$C$7:$AV$131,MATCH(EM$1,Mes!$C$3:$AV$3,0),FALSE),""))*1000)</f>
        <v>#VALUE!</v>
      </c>
      <c r="EN46" s="31" t="e">
        <f>((IFERROR(VLOOKUP($B45,Mes!$C$7:$AV$131,MATCH(EN$1,Mes!$C$3:$AV$3,0),FALSE),""))*1000)</f>
        <v>#VALUE!</v>
      </c>
      <c r="EO46" s="31" t="e">
        <f>((IFERROR(VLOOKUP($B45,Mes!$C$7:$AV$131,MATCH(EO$1,Mes!$C$3:$AV$3,0),FALSE),""))*1000)</f>
        <v>#VALUE!</v>
      </c>
      <c r="EP46" s="31" t="e">
        <f>((IFERROR(VLOOKUP($B45,Mes!$C$7:$AV$131,MATCH(EP$1,Mes!$C$3:$AV$3,0),FALSE),""))*1000)</f>
        <v>#VALUE!</v>
      </c>
      <c r="EQ46" s="31" t="e">
        <f>((IFERROR(VLOOKUP($B45,Mes!$C$7:$AV$131,MATCH(EQ$1,Mes!$C$3:$AV$3,0),FALSE),""))*1000)</f>
        <v>#VALUE!</v>
      </c>
      <c r="ER46" s="31" t="e">
        <f>((IFERROR(VLOOKUP($B45,Mes!$C$7:$AV$131,MATCH(ER$1,Mes!$C$3:$AV$3,0),FALSE),""))*1000)</f>
        <v>#VALUE!</v>
      </c>
      <c r="ES46" s="31" t="e">
        <f>((IFERROR(VLOOKUP($B45,Mes!$C$7:$AV$131,MATCH(ES$1,Mes!$C$3:$AV$3,0),FALSE),""))*1000)</f>
        <v>#VALUE!</v>
      </c>
      <c r="ET46" s="31" t="e">
        <f>((IFERROR(VLOOKUP($B45,Mes!$C$7:$AV$131,MATCH(ET$1,Mes!$C$3:$AV$3,0),FALSE),""))*1000)</f>
        <v>#VALUE!</v>
      </c>
      <c r="EU46" s="31" t="e">
        <f>((IFERROR(VLOOKUP($B45,Mes!$C$7:$AV$131,MATCH(EU$1,Mes!$C$3:$AV$3,0),FALSE),""))*1000)</f>
        <v>#VALUE!</v>
      </c>
      <c r="EV46" s="31" t="e">
        <f>((IFERROR(VLOOKUP($B45,Mes!$C$7:$AV$131,MATCH(EV$1,Mes!$C$3:$AV$3,0),FALSE),""))*1000)</f>
        <v>#VALUE!</v>
      </c>
      <c r="EW46" s="31" t="e">
        <f>((IFERROR(VLOOKUP($B45,Mes!$C$7:$AV$131,MATCH(EW$1,Mes!$C$3:$AV$3,0),FALSE),""))*1000)</f>
        <v>#VALUE!</v>
      </c>
      <c r="EX46" s="31" t="e">
        <f>((IFERROR(VLOOKUP($B45,Mes!$C$7:$AV$131,MATCH(EX$1,Mes!$C$3:$AV$3,0),FALSE),""))*1000)</f>
        <v>#VALUE!</v>
      </c>
      <c r="EY46" s="31" t="e">
        <f>((IFERROR(VLOOKUP($B45,Mes!$C$7:$AV$131,MATCH(EY$1,Mes!$C$3:$AV$3,0),FALSE),""))*1000)</f>
        <v>#VALUE!</v>
      </c>
      <c r="EZ46" s="31" t="e">
        <f>((IFERROR(VLOOKUP($B45,Mes!$C$7:$AV$131,MATCH(EZ$1,Mes!$C$3:$AV$3,0),FALSE),""))*1000)</f>
        <v>#VALUE!</v>
      </c>
      <c r="FA46" s="31" t="e">
        <f>((IFERROR(VLOOKUP($B45,Mes!$C$7:$AV$131,MATCH(FA$1,Mes!$C$3:$AV$3,0),FALSE),""))*1000)</f>
        <v>#VALUE!</v>
      </c>
      <c r="FB46" s="31" t="e">
        <f>((IFERROR(VLOOKUP($B45,Mes!$C$7:$AV$131,MATCH(FB$1,Mes!$C$3:$AV$3,0),FALSE),""))*1000)</f>
        <v>#VALUE!</v>
      </c>
      <c r="FC46" s="31" t="e">
        <f>((IFERROR(VLOOKUP($B45,Mes!$C$7:$AV$131,MATCH(FC$1,Mes!$C$3:$AV$3,0),FALSE),""))*1000)</f>
        <v>#VALUE!</v>
      </c>
      <c r="FD46" s="30" t="e">
        <f>((IFERROR(VLOOKUP($B45,Mes!$C$7:$AV$131,MATCH(FD$1,Mes!$C$3:$AV$3,0),FALSE),""))*1000)</f>
        <v>#VALUE!</v>
      </c>
      <c r="FE46" s="30" t="e">
        <f>((IFERROR(VLOOKUP($B45,Mes!$C$7:$AV$131,MATCH(FE$1,Mes!$C$3:$AV$3,0),FALSE),""))*1000)</f>
        <v>#VALUE!</v>
      </c>
      <c r="FF46" s="30" t="e">
        <f>((IFERROR(VLOOKUP($B45,Mes!$C$7:$AV$131,MATCH(FF$1,Mes!$C$3:$AV$3,0),FALSE),""))*1000)</f>
        <v>#VALUE!</v>
      </c>
      <c r="FG46" s="30" t="e">
        <f>((IFERROR(VLOOKUP($B45,Mes!$C$7:$AV$131,MATCH(FG$1,Mes!$C$3:$AV$3,0),FALSE),""))*1000)</f>
        <v>#VALUE!</v>
      </c>
      <c r="FH46" s="30" t="e">
        <f>((IFERROR(VLOOKUP($B45,Mes!$C$7:$AV$131,MATCH(FH$1,Mes!$C$3:$AV$3,0),FALSE),""))*1000)</f>
        <v>#VALUE!</v>
      </c>
      <c r="FI46" s="30" t="e">
        <f>((IFERROR(VLOOKUP($B45,Mes!$C$7:$AV$131,MATCH(FI$1,Mes!$C$3:$AV$3,0),FALSE),""))*1000)</f>
        <v>#VALUE!</v>
      </c>
      <c r="FJ46" s="30" t="e">
        <f>((IFERROR(VLOOKUP($B45,Mes!$C$7:$AV$131,MATCH(FJ$1,Mes!$C$3:$AV$3,0),FALSE),""))*1000)</f>
        <v>#VALUE!</v>
      </c>
      <c r="FK46" s="30" t="e">
        <f>((IFERROR(VLOOKUP($B45,Mes!$C$7:$AV$131,MATCH(FK$1,Mes!$C$3:$AV$3,0),FALSE),""))*1000)</f>
        <v>#VALUE!</v>
      </c>
      <c r="FL46" s="30" t="e">
        <f>((IFERROR(VLOOKUP($B45,Mes!$C$7:$AV$131,MATCH(FL$1,Mes!$C$3:$AV$3,0),FALSE),""))*1000)</f>
        <v>#VALUE!</v>
      </c>
      <c r="FM46" s="30" t="e">
        <f>((IFERROR(VLOOKUP($B45,Mes!$C$7:$AV$131,MATCH(FM$1,Mes!$C$3:$AV$3,0),FALSE),""))*1000)</f>
        <v>#VALUE!</v>
      </c>
      <c r="FN46" s="30" t="e">
        <f>((IFERROR(VLOOKUP($B45,Mes!$C$7:$AV$131,MATCH(FN$1,Mes!$C$3:$AV$3,0),FALSE),""))*1000)</f>
        <v>#VALUE!</v>
      </c>
      <c r="FO46" s="30" t="e">
        <f>((IFERROR(VLOOKUP($B45,Mes!$C$7:$AV$131,MATCH(FO$1,Mes!$C$3:$AV$3,0),FALSE),""))*1000)</f>
        <v>#VALUE!</v>
      </c>
      <c r="FP46" s="30" t="e">
        <f>((IFERROR(VLOOKUP($B45,Mes!$C$7:$AV$131,MATCH(FP$1,Mes!$C$3:$AV$3,0),FALSE),""))*1000)</f>
        <v>#VALUE!</v>
      </c>
      <c r="FQ46" s="30" t="e">
        <f>((IFERROR(VLOOKUP($B45,Mes!$C$7:$AV$131,MATCH(FQ$1,Mes!$C$3:$AV$3,0),FALSE),""))*1000)</f>
        <v>#VALUE!</v>
      </c>
      <c r="FR46" s="30" t="e">
        <f>((IFERROR(VLOOKUP($B45,Mes!$C$7:$AV$131,MATCH(FR$1,Mes!$C$3:$AV$3,0),FALSE),""))*1000)</f>
        <v>#VALUE!</v>
      </c>
      <c r="FS46" s="30" t="e">
        <f>((IFERROR(VLOOKUP($B45,Mes!$C$7:$AV$131,MATCH(FS$1,Mes!$C$3:$AV$3,0),FALSE),""))*1000)</f>
        <v>#VALUE!</v>
      </c>
      <c r="FT46" s="30" t="e">
        <f>((IFERROR(VLOOKUP($B45,Mes!$C$7:$AV$131,MATCH(FT$1,Mes!$C$3:$AV$3,0),FALSE),""))*1000)</f>
        <v>#VALUE!</v>
      </c>
      <c r="FU46" s="30" t="e">
        <f>((IFERROR(VLOOKUP($B45,Mes!$C$7:$AV$131,MATCH(FU$1,Mes!$C$3:$AV$3,0),FALSE),""))*1000)</f>
        <v>#VALUE!</v>
      </c>
      <c r="FV46" s="30" t="e">
        <f>((IFERROR(VLOOKUP($B45,Mes!$C$7:$AV$131,MATCH(FV$1,Mes!$C$3:$AV$3,0),FALSE),""))*1000)</f>
        <v>#VALUE!</v>
      </c>
      <c r="FW46" s="30" t="e">
        <f>((IFERROR(VLOOKUP($B45,Mes!$C$7:$AV$131,MATCH(FW$1,Mes!$C$3:$AV$3,0),FALSE),""))*1000)</f>
        <v>#VALUE!</v>
      </c>
      <c r="FX46" s="30" t="e">
        <f>((IFERROR(VLOOKUP($B45,Mes!$C$7:$AV$131,MATCH(FX$1,Mes!$C$3:$AV$3,0),FALSE),""))*1000)</f>
        <v>#VALUE!</v>
      </c>
      <c r="FY46" s="30" t="e">
        <f>((IFERROR(VLOOKUP($B45,Mes!$C$7:$AV$131,MATCH(FY$1,Mes!$C$3:$AV$3,0),FALSE),""))*1000)</f>
        <v>#VALUE!</v>
      </c>
      <c r="FZ46" s="30" t="e">
        <f>((IFERROR(VLOOKUP($B45,Mes!$C$7:$AV$131,MATCH(FZ$1,Mes!$C$3:$AV$3,0),FALSE),""))*1000)</f>
        <v>#VALUE!</v>
      </c>
      <c r="GA46" s="30" t="e">
        <f>((IFERROR(VLOOKUP($B45,Mes!$C$7:$AV$131,MATCH(GA$1,Mes!$C$3:$AV$3,0),FALSE),""))*1000)</f>
        <v>#VALUE!</v>
      </c>
      <c r="GB46" s="30" t="e">
        <f>((IFERROR(VLOOKUP($B45,Mes!$C$7:$AV$131,MATCH(GB$1,Mes!$C$3:$AV$3,0),FALSE),""))*1000)</f>
        <v>#VALUE!</v>
      </c>
      <c r="GC46" s="30" t="e">
        <f>((IFERROR(VLOOKUP($B45,Mes!$C$7:$AV$131,MATCH(GC$1,Mes!$C$3:$AV$3,0),FALSE),""))*1000)</f>
        <v>#VALUE!</v>
      </c>
      <c r="GD46" s="30" t="e">
        <f>((IFERROR(VLOOKUP($B45,Mes!$C$7:$AV$131,MATCH(GD$1,Mes!$C$3:$AV$3,0),FALSE),""))*1000)</f>
        <v>#VALUE!</v>
      </c>
      <c r="GE46" s="30" t="e">
        <f>((IFERROR(VLOOKUP($B45,Mes!$C$7:$AV$131,MATCH(GE$1,Mes!$C$3:$AV$3,0),FALSE),""))*1000)</f>
        <v>#VALUE!</v>
      </c>
      <c r="GF46" s="30" t="e">
        <f>((IFERROR(VLOOKUP($B45,Mes!$C$7:$AV$131,MATCH(GF$1,Mes!$C$3:$AV$3,0),FALSE),""))*1000)</f>
        <v>#VALUE!</v>
      </c>
      <c r="GG46" s="30" t="e">
        <f>((IFERROR(VLOOKUP($B45,Mes!$C$7:$AV$131,MATCH(GG$1,Mes!$C$3:$AV$3,0),FALSE),""))*1000)</f>
        <v>#VALUE!</v>
      </c>
      <c r="GH46" s="31" t="e">
        <f>((IFERROR(VLOOKUP($B45,Mes!$C$7:$AV$131,MATCH(GH$1,Mes!$C$3:$AV$3,0),FALSE),""))*1000)</f>
        <v>#VALUE!</v>
      </c>
      <c r="GI46" s="31" t="e">
        <f>((IFERROR(VLOOKUP($B45,Mes!$C$7:$AV$131,MATCH(GI$1,Mes!$C$3:$AV$3,0),FALSE),""))*1000)</f>
        <v>#VALUE!</v>
      </c>
      <c r="GJ46" s="31" t="e">
        <f>((IFERROR(VLOOKUP($B45,Mes!$C$7:$AV$131,MATCH(GJ$1,Mes!$C$3:$AV$3,0),FALSE),""))*1000)</f>
        <v>#VALUE!</v>
      </c>
      <c r="GK46" s="31" t="e">
        <f>((IFERROR(VLOOKUP($B45,Mes!$C$7:$AV$131,MATCH(GK$1,Mes!$C$3:$AV$3,0),FALSE),""))*1000)</f>
        <v>#VALUE!</v>
      </c>
      <c r="GL46" s="31" t="e">
        <f>((IFERROR(VLOOKUP($B45,Mes!$C$7:$AV$131,MATCH(GL$1,Mes!$C$3:$AV$3,0),FALSE),""))*1000)</f>
        <v>#VALUE!</v>
      </c>
      <c r="GM46" s="31" t="e">
        <f>((IFERROR(VLOOKUP($B45,Mes!$C$7:$AV$131,MATCH(GM$1,Mes!$C$3:$AV$3,0),FALSE),""))*1000)</f>
        <v>#VALUE!</v>
      </c>
      <c r="GN46" s="31" t="e">
        <f>((IFERROR(VLOOKUP($B45,Mes!$C$7:$AV$131,MATCH(GN$1,Mes!$C$3:$AV$3,0),FALSE),""))*1000)</f>
        <v>#VALUE!</v>
      </c>
      <c r="GO46" s="31" t="e">
        <f>((IFERROR(VLOOKUP($B45,Mes!$C$7:$AV$131,MATCH(GO$1,Mes!$C$3:$AV$3,0),FALSE),""))*1000)</f>
        <v>#VALUE!</v>
      </c>
      <c r="GP46" s="31" t="e">
        <f>((IFERROR(VLOOKUP($B45,Mes!$C$7:$AV$131,MATCH(GP$1,Mes!$C$3:$AV$3,0),FALSE),""))*1000)</f>
        <v>#VALUE!</v>
      </c>
      <c r="GQ46" s="31" t="e">
        <f>((IFERROR(VLOOKUP($B45,Mes!$C$7:$AV$131,MATCH(GQ$1,Mes!$C$3:$AV$3,0),FALSE),""))*1000)</f>
        <v>#VALUE!</v>
      </c>
      <c r="GR46" s="31" t="e">
        <f>((IFERROR(VLOOKUP($B45,Mes!$C$7:$AV$131,MATCH(GR$1,Mes!$C$3:$AV$3,0),FALSE),""))*1000)</f>
        <v>#VALUE!</v>
      </c>
      <c r="GS46" s="31" t="e">
        <f>((IFERROR(VLOOKUP($B45,Mes!$C$7:$AV$131,MATCH(GS$1,Mes!$C$3:$AV$3,0),FALSE),""))*1000)</f>
        <v>#VALUE!</v>
      </c>
      <c r="GT46" s="31" t="e">
        <f>((IFERROR(VLOOKUP($B45,Mes!$C$7:$AV$131,MATCH(GT$1,Mes!$C$3:$AV$3,0),FALSE),""))*1000)</f>
        <v>#VALUE!</v>
      </c>
      <c r="GU46" s="31" t="e">
        <f>((IFERROR(VLOOKUP($B45,Mes!$C$7:$AV$131,MATCH(GU$1,Mes!$C$3:$AV$3,0),FALSE),""))*1000)</f>
        <v>#VALUE!</v>
      </c>
      <c r="GV46" s="31" t="e">
        <f>((IFERROR(VLOOKUP($B45,Mes!$C$7:$AV$131,MATCH(GV$1,Mes!$C$3:$AV$3,0),FALSE),""))*1000)</f>
        <v>#VALUE!</v>
      </c>
      <c r="GW46" s="31" t="e">
        <f>((IFERROR(VLOOKUP($B45,Mes!$C$7:$AV$131,MATCH(GW$1,Mes!$C$3:$AV$3,0),FALSE),""))*1000)</f>
        <v>#VALUE!</v>
      </c>
      <c r="GX46" s="31" t="e">
        <f>((IFERROR(VLOOKUP($B45,Mes!$C$7:$AV$131,MATCH(GX$1,Mes!$C$3:$AV$3,0),FALSE),""))*1000)</f>
        <v>#VALUE!</v>
      </c>
      <c r="GY46" s="31" t="e">
        <f>((IFERROR(VLOOKUP($B45,Mes!$C$7:$AV$131,MATCH(GY$1,Mes!$C$3:$AV$3,0),FALSE),""))*1000)</f>
        <v>#VALUE!</v>
      </c>
      <c r="GZ46" s="31" t="e">
        <f>((IFERROR(VLOOKUP($B45,Mes!$C$7:$AV$131,MATCH(GZ$1,Mes!$C$3:$AV$3,0),FALSE),""))*1000)</f>
        <v>#VALUE!</v>
      </c>
      <c r="HA46" s="31" t="e">
        <f>((IFERROR(VLOOKUP($B45,Mes!$C$7:$AV$131,MATCH(HA$1,Mes!$C$3:$AV$3,0),FALSE),""))*1000)</f>
        <v>#VALUE!</v>
      </c>
      <c r="HB46" s="31" t="e">
        <f>((IFERROR(VLOOKUP($B45,Mes!$C$7:$AV$131,MATCH(HB$1,Mes!$C$3:$AV$3,0),FALSE),""))*1000)</f>
        <v>#VALUE!</v>
      </c>
      <c r="HC46" s="31" t="e">
        <f>((IFERROR(VLOOKUP($B45,Mes!$C$7:$AV$131,MATCH(HC$1,Mes!$C$3:$AV$3,0),FALSE),""))*1000)</f>
        <v>#VALUE!</v>
      </c>
      <c r="HD46" s="31" t="e">
        <f>((IFERROR(VLOOKUP($B45,Mes!$C$7:$AV$131,MATCH(HD$1,Mes!$C$3:$AV$3,0),FALSE),""))*1000)</f>
        <v>#VALUE!</v>
      </c>
      <c r="HE46" s="31" t="e">
        <f>((IFERROR(VLOOKUP($B45,Mes!$C$7:$AV$131,MATCH(HE$1,Mes!$C$3:$AV$3,0),FALSE),""))*1000)</f>
        <v>#VALUE!</v>
      </c>
      <c r="HF46" s="31" t="e">
        <f>((IFERROR(VLOOKUP($B45,Mes!$C$7:$AV$131,MATCH(HF$1,Mes!$C$3:$AV$3,0),FALSE),""))*1000)</f>
        <v>#VALUE!</v>
      </c>
      <c r="HG46" s="31" t="e">
        <f>((IFERROR(VLOOKUP($B45,Mes!$C$7:$AV$131,MATCH(HG$1,Mes!$C$3:$AV$3,0),FALSE),""))*1000)</f>
        <v>#VALUE!</v>
      </c>
      <c r="HH46" s="31" t="e">
        <f>((IFERROR(VLOOKUP($B45,Mes!$C$7:$AV$131,MATCH(HH$1,Mes!$C$3:$AV$3,0),FALSE),""))*1000)</f>
        <v>#VALUE!</v>
      </c>
      <c r="HI46" s="31" t="e">
        <f>((IFERROR(VLOOKUP($B45,Mes!$C$7:$AV$131,MATCH(HI$1,Mes!$C$3:$AV$3,0),FALSE),""))*1000)</f>
        <v>#VALUE!</v>
      </c>
      <c r="HJ46" s="31" t="e">
        <f>((IFERROR(VLOOKUP($B45,Mes!$C$7:$AV$131,MATCH(HJ$1,Mes!$C$3:$AV$3,0),FALSE),""))*1000)</f>
        <v>#VALUE!</v>
      </c>
      <c r="HK46" s="31" t="e">
        <f>((IFERROR(VLOOKUP($B45,Mes!$C$7:$AV$131,MATCH(HK$1,Mes!$C$3:$AV$3,0),FALSE),""))*1000)</f>
        <v>#VALUE!</v>
      </c>
      <c r="HL46" s="31" t="e">
        <f>((IFERROR(VLOOKUP($B45,Mes!$C$7:$AV$131,MATCH(HL$1,Mes!$C$3:$AV$3,0),FALSE),""))*1000)</f>
        <v>#VALUE!</v>
      </c>
      <c r="HM46" s="30" t="e">
        <f>((IFERROR(VLOOKUP($B45,Mes!$C$7:$AV$131,MATCH(HM$1,Mes!$C$3:$AV$3,0),FALSE),""))*1000)</f>
        <v>#VALUE!</v>
      </c>
      <c r="HN46" s="30" t="e">
        <f>((IFERROR(VLOOKUP($B45,Mes!$C$7:$AV$131,MATCH(HN$1,Mes!$C$3:$AV$3,0),FALSE),""))*1000)</f>
        <v>#VALUE!</v>
      </c>
      <c r="HO46" s="30" t="e">
        <f>((IFERROR(VLOOKUP($B45,Mes!$C$7:$AV$131,MATCH(HO$1,Mes!$C$3:$AV$3,0),FALSE),""))*1000)</f>
        <v>#VALUE!</v>
      </c>
      <c r="HP46" s="30" t="e">
        <f>((IFERROR(VLOOKUP($B45,Mes!$C$7:$AV$131,MATCH(HP$1,Mes!$C$3:$AV$3,0),FALSE),""))*1000)</f>
        <v>#VALUE!</v>
      </c>
      <c r="HQ46" s="30" t="e">
        <f>((IFERROR(VLOOKUP($B45,Mes!$C$7:$AV$131,MATCH(HQ$1,Mes!$C$3:$AV$3,0),FALSE),""))*1000)</f>
        <v>#VALUE!</v>
      </c>
      <c r="HR46" s="30" t="e">
        <f>((IFERROR(VLOOKUP($B45,Mes!$C$7:$AV$131,MATCH(HR$1,Mes!$C$3:$AV$3,0),FALSE),""))*1000)</f>
        <v>#VALUE!</v>
      </c>
      <c r="HS46" s="30" t="e">
        <f>((IFERROR(VLOOKUP($B45,Mes!$C$7:$AV$131,MATCH(HS$1,Mes!$C$3:$AV$3,0),FALSE),""))*1000)</f>
        <v>#VALUE!</v>
      </c>
      <c r="HT46" s="30" t="e">
        <f>((IFERROR(VLOOKUP($B45,Mes!$C$7:$AV$131,MATCH(HT$1,Mes!$C$3:$AV$3,0),FALSE),""))*1000)</f>
        <v>#VALUE!</v>
      </c>
      <c r="HU46" s="30" t="e">
        <f>((IFERROR(VLOOKUP($B45,Mes!$C$7:$AV$131,MATCH(HU$1,Mes!$C$3:$AV$3,0),FALSE),""))*1000)</f>
        <v>#VALUE!</v>
      </c>
      <c r="HV46" s="30" t="e">
        <f>((IFERROR(VLOOKUP($B45,Mes!$C$7:$AV$131,MATCH(HV$1,Mes!$C$3:$AV$3,0),FALSE),""))*1000)</f>
        <v>#VALUE!</v>
      </c>
      <c r="HW46" s="30" t="e">
        <f>((IFERROR(VLOOKUP($B45,Mes!$C$7:$AV$131,MATCH(HW$1,Mes!$C$3:$AV$3,0),FALSE),""))*1000)</f>
        <v>#VALUE!</v>
      </c>
      <c r="HX46" s="30" t="e">
        <f>((IFERROR(VLOOKUP($B45,Mes!$C$7:$AV$131,MATCH(HX$1,Mes!$C$3:$AV$3,0),FALSE),""))*1000)</f>
        <v>#VALUE!</v>
      </c>
      <c r="HY46" s="30" t="e">
        <f>((IFERROR(VLOOKUP($B45,Mes!$C$7:$AV$131,MATCH(HY$1,Mes!$C$3:$AV$3,0),FALSE),""))*1000)</f>
        <v>#VALUE!</v>
      </c>
      <c r="HZ46" s="30" t="e">
        <f>((IFERROR(VLOOKUP($B45,Mes!$C$7:$AV$131,MATCH(HZ$1,Mes!$C$3:$AV$3,0),FALSE),""))*1000)</f>
        <v>#VALUE!</v>
      </c>
      <c r="IA46" s="30" t="e">
        <f>((IFERROR(VLOOKUP($B45,Mes!$C$7:$AV$131,MATCH(IA$1,Mes!$C$3:$AV$3,0),FALSE),""))*1000)</f>
        <v>#VALUE!</v>
      </c>
      <c r="IB46" s="30" t="e">
        <f>((IFERROR(VLOOKUP($B45,Mes!$C$7:$AV$131,MATCH(IB$1,Mes!$C$3:$AV$3,0),FALSE),""))*1000)</f>
        <v>#VALUE!</v>
      </c>
      <c r="IC46" s="30" t="e">
        <f>((IFERROR(VLOOKUP($B45,Mes!$C$7:$AV$131,MATCH(IC$1,Mes!$C$3:$AV$3,0),FALSE),""))*1000)</f>
        <v>#VALUE!</v>
      </c>
      <c r="ID46" s="30" t="e">
        <f>((IFERROR(VLOOKUP($B45,Mes!$C$7:$AV$131,MATCH(ID$1,Mes!$C$3:$AV$3,0),FALSE),""))*1000)</f>
        <v>#VALUE!</v>
      </c>
      <c r="IE46" s="30" t="e">
        <f>((IFERROR(VLOOKUP($B45,Mes!$C$7:$AV$131,MATCH(IE$1,Mes!$C$3:$AV$3,0),FALSE),""))*1000)</f>
        <v>#VALUE!</v>
      </c>
      <c r="IF46" s="30" t="e">
        <f>((IFERROR(VLOOKUP($B45,Mes!$C$7:$AV$131,MATCH(IF$1,Mes!$C$3:$AV$3,0),FALSE),""))*1000)</f>
        <v>#VALUE!</v>
      </c>
      <c r="IG46" s="30" t="e">
        <f>((IFERROR(VLOOKUP($B45,Mes!$C$7:$AV$131,MATCH(IG$1,Mes!$C$3:$AV$3,0),FALSE),""))*1000)</f>
        <v>#VALUE!</v>
      </c>
      <c r="IH46" s="30" t="e">
        <f>((IFERROR(VLOOKUP($B45,Mes!$C$7:$AV$131,MATCH(IH$1,Mes!$C$3:$AV$3,0),FALSE),""))*1000)</f>
        <v>#VALUE!</v>
      </c>
      <c r="II46" s="30" t="e">
        <f>((IFERROR(VLOOKUP($B45,Mes!$C$7:$AV$131,MATCH(II$1,Mes!$C$3:$AV$3,0),FALSE),""))*1000)</f>
        <v>#VALUE!</v>
      </c>
      <c r="IJ46" s="30" t="e">
        <f>((IFERROR(VLOOKUP($B45,Mes!$C$7:$AV$131,MATCH(IJ$1,Mes!$C$3:$AV$3,0),FALSE),""))*1000)</f>
        <v>#VALUE!</v>
      </c>
      <c r="IK46" s="30" t="e">
        <f>((IFERROR(VLOOKUP($B45,Mes!$C$7:$AV$131,MATCH(IK$1,Mes!$C$3:$AV$3,0),FALSE),""))*1000)</f>
        <v>#VALUE!</v>
      </c>
      <c r="IL46" s="30" t="e">
        <f>((IFERROR(VLOOKUP($B45,Mes!$C$7:$AV$131,MATCH(IL$1,Mes!$C$3:$AV$3,0),FALSE),""))*1000)</f>
        <v>#VALUE!</v>
      </c>
      <c r="IM46" s="30" t="e">
        <f>((IFERROR(VLOOKUP($B45,Mes!$C$7:$AV$131,MATCH(IM$1,Mes!$C$3:$AV$3,0),FALSE),""))*1000)</f>
        <v>#VALUE!</v>
      </c>
      <c r="IN46" s="30" t="e">
        <f>((IFERROR(VLOOKUP($B45,Mes!$C$7:$AV$131,MATCH(IN$1,Mes!$C$3:$AV$3,0),FALSE),""))*1000)</f>
        <v>#VALUE!</v>
      </c>
      <c r="IO46" s="30" t="e">
        <f>((IFERROR(VLOOKUP($B45,Mes!$C$7:$AV$131,MATCH(IO$1,Mes!$C$3:$AV$3,0),FALSE),""))*1000)</f>
        <v>#VALUE!</v>
      </c>
      <c r="IP46" s="30" t="e">
        <f>((IFERROR(VLOOKUP($B45,Mes!$C$7:$AV$131,MATCH(IP$1,Mes!$C$3:$AV$3,0),FALSE),""))*1000)</f>
        <v>#VALUE!</v>
      </c>
      <c r="IQ46" s="30" t="e">
        <f>((IFERROR(VLOOKUP($B45,Mes!$C$7:$AV$131,MATCH(IQ$1,Mes!$C$3:$AV$3,0),FALSE),""))*1000)</f>
        <v>#VALUE!</v>
      </c>
      <c r="IR46" s="31" t="e">
        <f>((IFERROR(VLOOKUP($B45,Mes!$C$7:$AV$131,MATCH(IR$1,Mes!$C$3:$AV$3,0),FALSE),""))*1000)</f>
        <v>#VALUE!</v>
      </c>
      <c r="IS46" s="31" t="e">
        <f>((IFERROR(VLOOKUP($B45,Mes!$C$7:$AV$131,MATCH(IS$1,Mes!$C$3:$AV$3,0),FALSE),""))*1000)</f>
        <v>#VALUE!</v>
      </c>
      <c r="IT46" s="31" t="e">
        <f>((IFERROR(VLOOKUP($B45,Mes!$C$7:$AV$131,MATCH(IT$1,Mes!$C$3:$AV$3,0),FALSE),""))*1000)</f>
        <v>#VALUE!</v>
      </c>
      <c r="IU46" s="31" t="e">
        <f>((IFERROR(VLOOKUP($B45,Mes!$C$7:$AV$131,MATCH(IU$1,Mes!$C$3:$AV$3,0),FALSE),""))*1000)</f>
        <v>#VALUE!</v>
      </c>
      <c r="IV46" s="31" t="e">
        <f>((IFERROR(VLOOKUP($B45,Mes!$C$7:$AV$131,MATCH(IV$1,Mes!$C$3:$AV$3,0),FALSE),""))*1000)</f>
        <v>#VALUE!</v>
      </c>
      <c r="IW46" s="31" t="e">
        <f>((IFERROR(VLOOKUP($B45,Mes!$C$7:$AV$131,MATCH(IW$1,Mes!$C$3:$AV$3,0),FALSE),""))*1000)</f>
        <v>#VALUE!</v>
      </c>
      <c r="IX46" s="31" t="e">
        <f>((IFERROR(VLOOKUP($B45,Mes!$C$7:$AV$131,MATCH(IX$1,Mes!$C$3:$AV$3,0),FALSE),""))*1000)</f>
        <v>#VALUE!</v>
      </c>
      <c r="IY46" s="31" t="e">
        <f>((IFERROR(VLOOKUP($B45,Mes!$C$7:$AV$131,MATCH(IY$1,Mes!$C$3:$AV$3,0),FALSE),""))*1000)</f>
        <v>#VALUE!</v>
      </c>
      <c r="IZ46" s="31" t="e">
        <f>((IFERROR(VLOOKUP($B45,Mes!$C$7:$AV$131,MATCH(IZ$1,Mes!$C$3:$AV$3,0),FALSE),""))*1000)</f>
        <v>#VALUE!</v>
      </c>
      <c r="JA46" s="31" t="e">
        <f>((IFERROR(VLOOKUP($B45,Mes!$C$7:$AV$131,MATCH(JA$1,Mes!$C$3:$AV$3,0),FALSE),""))*1000)</f>
        <v>#VALUE!</v>
      </c>
      <c r="JB46" s="31" t="e">
        <f>((IFERROR(VLOOKUP($B45,Mes!$C$7:$AV$131,MATCH(JB$1,Mes!$C$3:$AV$3,0),FALSE),""))*1000)</f>
        <v>#VALUE!</v>
      </c>
      <c r="JC46" s="31" t="e">
        <f>((IFERROR(VLOOKUP($B45,Mes!$C$7:$AV$131,MATCH(JC$1,Mes!$C$3:$AV$3,0),FALSE),""))*1000)</f>
        <v>#VALUE!</v>
      </c>
      <c r="JD46" s="31" t="e">
        <f>((IFERROR(VLOOKUP($B45,Mes!$C$7:$AV$131,MATCH(JD$1,Mes!$C$3:$AV$3,0),FALSE),""))*1000)</f>
        <v>#VALUE!</v>
      </c>
      <c r="JE46" s="31" t="e">
        <f>((IFERROR(VLOOKUP($B45,Mes!$C$7:$AV$131,MATCH(JE$1,Mes!$C$3:$AV$3,0),FALSE),""))*1000)</f>
        <v>#VALUE!</v>
      </c>
      <c r="JF46" s="31" t="e">
        <f>((IFERROR(VLOOKUP($B45,Mes!$C$7:$AV$131,MATCH(JF$1,Mes!$C$3:$AV$3,0),FALSE),""))*1000)</f>
        <v>#VALUE!</v>
      </c>
      <c r="JG46" s="31" t="e">
        <f>((IFERROR(VLOOKUP($B45,Mes!$C$7:$AV$131,MATCH(JG$1,Mes!$C$3:$AV$3,0),FALSE),""))*1000)</f>
        <v>#VALUE!</v>
      </c>
      <c r="JH46" s="31" t="e">
        <f>((IFERROR(VLOOKUP($B45,Mes!$C$7:$AV$131,MATCH(JH$1,Mes!$C$3:$AV$3,0),FALSE),""))*1000)</f>
        <v>#VALUE!</v>
      </c>
      <c r="JI46" s="31" t="e">
        <f>((IFERROR(VLOOKUP($B45,Mes!$C$7:$AV$131,MATCH(JI$1,Mes!$C$3:$AV$3,0),FALSE),""))*1000)</f>
        <v>#VALUE!</v>
      </c>
      <c r="JJ46" s="31" t="e">
        <f>((IFERROR(VLOOKUP($B45,Mes!$C$7:$AV$131,MATCH(JJ$1,Mes!$C$3:$AV$3,0),FALSE),""))*1000)</f>
        <v>#VALUE!</v>
      </c>
      <c r="JK46" s="31" t="e">
        <f>((IFERROR(VLOOKUP($B45,Mes!$C$7:$AV$131,MATCH(JK$1,Mes!$C$3:$AV$3,0),FALSE),""))*1000)</f>
        <v>#VALUE!</v>
      </c>
      <c r="JL46" s="31" t="e">
        <f>((IFERROR(VLOOKUP($B45,Mes!$C$7:$AV$131,MATCH(JL$1,Mes!$C$3:$AV$3,0),FALSE),""))*1000)</f>
        <v>#VALUE!</v>
      </c>
      <c r="JM46" s="31" t="e">
        <f>((IFERROR(VLOOKUP($B45,Mes!$C$7:$AV$131,MATCH(JM$1,Mes!$C$3:$AV$3,0),FALSE),""))*1000)</f>
        <v>#VALUE!</v>
      </c>
      <c r="JN46" s="31" t="e">
        <f>((IFERROR(VLOOKUP($B45,Mes!$C$7:$AV$131,MATCH(JN$1,Mes!$C$3:$AV$3,0),FALSE),""))*1000)</f>
        <v>#VALUE!</v>
      </c>
      <c r="JO46" s="31" t="e">
        <f>((IFERROR(VLOOKUP($B45,Mes!$C$7:$AV$131,MATCH(JO$1,Mes!$C$3:$AV$3,0),FALSE),""))*1000)</f>
        <v>#VALUE!</v>
      </c>
      <c r="JP46" s="31" t="e">
        <f>((IFERROR(VLOOKUP($B45,Mes!$C$7:$AV$131,MATCH(JP$1,Mes!$C$3:$AV$3,0),FALSE),""))*1000)</f>
        <v>#VALUE!</v>
      </c>
      <c r="JQ46" s="31" t="e">
        <f>((IFERROR(VLOOKUP($B45,Mes!$C$7:$AV$131,MATCH(JQ$1,Mes!$C$3:$AV$3,0),FALSE),""))*1000)</f>
        <v>#VALUE!</v>
      </c>
      <c r="JR46" s="31" t="e">
        <f>((IFERROR(VLOOKUP($B45,Mes!$C$7:$AV$131,MATCH(JR$1,Mes!$C$3:$AV$3,0),FALSE),""))*1000)</f>
        <v>#VALUE!</v>
      </c>
      <c r="JS46" s="31" t="e">
        <f>((IFERROR(VLOOKUP($B45,Mes!$C$7:$AV$131,MATCH(JS$1,Mes!$C$3:$AV$3,0),FALSE),""))*1000)</f>
        <v>#VALUE!</v>
      </c>
      <c r="JT46" s="31" t="e">
        <f>((IFERROR(VLOOKUP($B45,Mes!$C$7:$AV$131,MATCH(JT$1,Mes!$C$3:$AV$3,0),FALSE),""))*1000)</f>
        <v>#VALUE!</v>
      </c>
      <c r="JU46" s="31" t="e">
        <f>((IFERROR(VLOOKUP($B45,Mes!$C$7:$AV$131,MATCH(JU$1,Mes!$C$3:$AV$3,0),FALSE),""))*1000)</f>
        <v>#VALUE!</v>
      </c>
      <c r="JV46" s="30" t="e">
        <f>((IFERROR(VLOOKUP($B45,Mes!$C$7:$AV$131,MATCH(JV$1,Mes!$C$3:$AV$3,0),FALSE),""))*1000)</f>
        <v>#VALUE!</v>
      </c>
      <c r="JW46" s="30" t="e">
        <f>((IFERROR(VLOOKUP($B45,Mes!$C$7:$AV$131,MATCH(JW$1,Mes!$C$3:$AV$3,0),FALSE),""))*1000)</f>
        <v>#VALUE!</v>
      </c>
      <c r="JX46" s="30" t="e">
        <f>((IFERROR(VLOOKUP($B45,Mes!$C$7:$AV$131,MATCH(JX$1,Mes!$C$3:$AV$3,0),FALSE),""))*1000)</f>
        <v>#VALUE!</v>
      </c>
      <c r="JY46" s="30" t="e">
        <f>((IFERROR(VLOOKUP($B45,Mes!$C$7:$AV$131,MATCH(JY$1,Mes!$C$3:$AV$3,0),FALSE),""))*1000)</f>
        <v>#VALUE!</v>
      </c>
      <c r="JZ46" s="30" t="e">
        <f>((IFERROR(VLOOKUP($B45,Mes!$C$7:$AV$131,MATCH(JZ$1,Mes!$C$3:$AV$3,0),FALSE),""))*1000)</f>
        <v>#VALUE!</v>
      </c>
      <c r="KA46" s="30" t="e">
        <f>((IFERROR(VLOOKUP($B45,Mes!$C$7:$AV$131,MATCH(KA$1,Mes!$C$3:$AV$3,0),FALSE),""))*1000)</f>
        <v>#VALUE!</v>
      </c>
      <c r="KB46" s="30" t="e">
        <f>((IFERROR(VLOOKUP($B45,Mes!$C$7:$AV$131,MATCH(KB$1,Mes!$C$3:$AV$3,0),FALSE),""))*1000)</f>
        <v>#VALUE!</v>
      </c>
      <c r="KC46" s="30" t="e">
        <f>((IFERROR(VLOOKUP($B45,Mes!$C$7:$AV$131,MATCH(KC$1,Mes!$C$3:$AV$3,0),FALSE),""))*1000)</f>
        <v>#VALUE!</v>
      </c>
      <c r="KD46" s="30" t="e">
        <f>((IFERROR(VLOOKUP($B45,Mes!$C$7:$AV$131,MATCH(KD$1,Mes!$C$3:$AV$3,0),FALSE),""))*1000)</f>
        <v>#VALUE!</v>
      </c>
      <c r="KE46" s="30" t="e">
        <f>((IFERROR(VLOOKUP($B45,Mes!$C$7:$AV$131,MATCH(KE$1,Mes!$C$3:$AV$3,0),FALSE),""))*1000)</f>
        <v>#VALUE!</v>
      </c>
      <c r="KF46" s="30" t="e">
        <f>((IFERROR(VLOOKUP($B45,Mes!$C$7:$AV$131,MATCH(KF$1,Mes!$C$3:$AV$3,0),FALSE),""))*1000)</f>
        <v>#VALUE!</v>
      </c>
      <c r="KG46" s="30" t="e">
        <f>((IFERROR(VLOOKUP($B45,Mes!$C$7:$AV$131,MATCH(KG$1,Mes!$C$3:$AV$3,0),FALSE),""))*1000)</f>
        <v>#VALUE!</v>
      </c>
      <c r="KH46" s="30" t="e">
        <f>((IFERROR(VLOOKUP($B45,Mes!$C$7:$AV$131,MATCH(KH$1,Mes!$C$3:$AV$3,0),FALSE),""))*1000)</f>
        <v>#VALUE!</v>
      </c>
      <c r="KI46" s="30" t="e">
        <f>((IFERROR(VLOOKUP($B45,Mes!$C$7:$AV$131,MATCH(KI$1,Mes!$C$3:$AV$3,0),FALSE),""))*1000)</f>
        <v>#VALUE!</v>
      </c>
      <c r="KJ46" s="30" t="e">
        <f>((IFERROR(VLOOKUP($B45,Mes!$C$7:$AV$131,MATCH(KJ$1,Mes!$C$3:$AV$3,0),FALSE),""))*1000)</f>
        <v>#VALUE!</v>
      </c>
      <c r="KK46" s="30" t="e">
        <f>((IFERROR(VLOOKUP($B45,Mes!$C$7:$AV$131,MATCH(KK$1,Mes!$C$3:$AV$3,0),FALSE),""))*1000)</f>
        <v>#VALUE!</v>
      </c>
      <c r="KL46" s="30" t="e">
        <f>((IFERROR(VLOOKUP($B45,Mes!$C$7:$AV$131,MATCH(KL$1,Mes!$C$3:$AV$3,0),FALSE),""))*1000)</f>
        <v>#VALUE!</v>
      </c>
      <c r="KM46" s="30" t="e">
        <f>((IFERROR(VLOOKUP($B45,Mes!$C$7:$AV$131,MATCH(KM$1,Mes!$C$3:$AV$3,0),FALSE),""))*1000)</f>
        <v>#VALUE!</v>
      </c>
      <c r="KN46" s="30" t="e">
        <f>((IFERROR(VLOOKUP($B45,Mes!$C$7:$AV$131,MATCH(KN$1,Mes!$C$3:$AV$3,0),FALSE),""))*1000)</f>
        <v>#VALUE!</v>
      </c>
      <c r="KO46" s="30" t="e">
        <f>((IFERROR(VLOOKUP($B45,Mes!$C$7:$AV$131,MATCH(KO$1,Mes!$C$3:$AV$3,0),FALSE),""))*1000)</f>
        <v>#VALUE!</v>
      </c>
      <c r="KP46" s="30" t="e">
        <f>((IFERROR(VLOOKUP($B45,Mes!$C$7:$AV$131,MATCH(KP$1,Mes!$C$3:$AV$3,0),FALSE),""))*1000)</f>
        <v>#VALUE!</v>
      </c>
      <c r="KQ46" s="30" t="e">
        <f>((IFERROR(VLOOKUP($B45,Mes!$C$7:$AV$131,MATCH(KQ$1,Mes!$C$3:$AV$3,0),FALSE),""))*1000)</f>
        <v>#VALUE!</v>
      </c>
      <c r="KR46" s="30" t="e">
        <f>((IFERROR(VLOOKUP($B45,Mes!$C$7:$AV$131,MATCH(KR$1,Mes!$C$3:$AV$3,0),FALSE),""))*1000)</f>
        <v>#VALUE!</v>
      </c>
      <c r="KS46" s="30" t="e">
        <f>((IFERROR(VLOOKUP($B45,Mes!$C$7:$AV$131,MATCH(KS$1,Mes!$C$3:$AV$3,0),FALSE),""))*1000)</f>
        <v>#VALUE!</v>
      </c>
      <c r="KT46" s="30" t="e">
        <f>((IFERROR(VLOOKUP($B45,Mes!$C$7:$AV$131,MATCH(KT$1,Mes!$C$3:$AV$3,0),FALSE),""))*1000)</f>
        <v>#VALUE!</v>
      </c>
      <c r="KU46" s="30" t="e">
        <f>((IFERROR(VLOOKUP($B45,Mes!$C$7:$AV$131,MATCH(KU$1,Mes!$C$3:$AV$3,0),FALSE),""))*1000)</f>
        <v>#VALUE!</v>
      </c>
      <c r="KV46" s="30" t="e">
        <f>((IFERROR(VLOOKUP($B45,Mes!$C$7:$AV$131,MATCH(KV$1,Mes!$C$3:$AV$3,0),FALSE),""))*1000)</f>
        <v>#VALUE!</v>
      </c>
      <c r="KW46" s="30" t="e">
        <f>((IFERROR(VLOOKUP($B45,Mes!$C$7:$AV$131,MATCH(KW$1,Mes!$C$3:$AV$3,0),FALSE),""))*1000)</f>
        <v>#VALUE!</v>
      </c>
      <c r="KX46" s="30" t="e">
        <f>((IFERROR(VLOOKUP($B45,Mes!$C$7:$AV$131,MATCH(KX$1,Mes!$C$3:$AV$3,0),FALSE),""))*1000)</f>
        <v>#VALUE!</v>
      </c>
      <c r="KY46" s="30" t="e">
        <f>((IFERROR(VLOOKUP($B45,Mes!$C$7:$AV$131,MATCH(KY$1,Mes!$C$3:$AV$3,0),FALSE),""))*1000)</f>
        <v>#VALUE!</v>
      </c>
      <c r="KZ46" s="30" t="e">
        <f>((IFERROR(VLOOKUP($B45,Mes!$C$7:$AV$131,MATCH(KZ$1,Mes!$C$3:$AV$3,0),FALSE),""))*1000)</f>
        <v>#VALUE!</v>
      </c>
      <c r="LA46" s="31" t="e">
        <f>((IFERROR(VLOOKUP($B45,Mes!$C$7:$AV$131,MATCH(LA$1,Mes!$C$3:$AV$3,0),FALSE),""))*1000)</f>
        <v>#VALUE!</v>
      </c>
      <c r="LB46" s="31" t="e">
        <f>((IFERROR(VLOOKUP($B45,Mes!$C$7:$AV$131,MATCH(LB$1,Mes!$C$3:$AV$3,0),FALSE),""))*1000)</f>
        <v>#VALUE!</v>
      </c>
      <c r="LC46" s="31" t="e">
        <f>((IFERROR(VLOOKUP($B45,Mes!$C$7:$AV$131,MATCH(LC$1,Mes!$C$3:$AV$3,0),FALSE),""))*1000)</f>
        <v>#VALUE!</v>
      </c>
      <c r="LD46" s="31" t="e">
        <f>((IFERROR(VLOOKUP($B45,Mes!$C$7:$AV$131,MATCH(LD$1,Mes!$C$3:$AV$3,0),FALSE),""))*1000)</f>
        <v>#VALUE!</v>
      </c>
      <c r="LE46" s="31" t="e">
        <f>((IFERROR(VLOOKUP($B45,Mes!$C$7:$AV$131,MATCH(LE$1,Mes!$C$3:$AV$3,0),FALSE),""))*1000)</f>
        <v>#VALUE!</v>
      </c>
      <c r="LF46" s="31" t="e">
        <f>((IFERROR(VLOOKUP($B45,Mes!$C$7:$AV$131,MATCH(LF$1,Mes!$C$3:$AV$3,0),FALSE),""))*1000)</f>
        <v>#VALUE!</v>
      </c>
      <c r="LG46" s="31" t="e">
        <f>((IFERROR(VLOOKUP($B45,Mes!$C$7:$AV$131,MATCH(LG$1,Mes!$C$3:$AV$3,0),FALSE),""))*1000)</f>
        <v>#VALUE!</v>
      </c>
      <c r="LH46" s="31" t="e">
        <f>((IFERROR(VLOOKUP($B45,Mes!$C$7:$AV$131,MATCH(LH$1,Mes!$C$3:$AV$3,0),FALSE),""))*1000)</f>
        <v>#VALUE!</v>
      </c>
      <c r="LI46" s="31" t="e">
        <f>((IFERROR(VLOOKUP($B45,Mes!$C$7:$AV$131,MATCH(LI$1,Mes!$C$3:$AV$3,0),FALSE),""))*1000)</f>
        <v>#VALUE!</v>
      </c>
      <c r="LJ46" s="31" t="e">
        <f>((IFERROR(VLOOKUP($B45,Mes!$C$7:$AV$131,MATCH(LJ$1,Mes!$C$3:$AV$3,0),FALSE),""))*1000)</f>
        <v>#VALUE!</v>
      </c>
      <c r="LK46" s="31" t="e">
        <f>((IFERROR(VLOOKUP($B45,Mes!$C$7:$AV$131,MATCH(LK$1,Mes!$C$3:$AV$3,0),FALSE),""))*1000)</f>
        <v>#VALUE!</v>
      </c>
      <c r="LL46" s="31" t="e">
        <f>((IFERROR(VLOOKUP($B45,Mes!$C$7:$AV$131,MATCH(LL$1,Mes!$C$3:$AV$3,0),FALSE),""))*1000)</f>
        <v>#VALUE!</v>
      </c>
      <c r="LM46" s="31" t="e">
        <f>((IFERROR(VLOOKUP($B45,Mes!$C$7:$AV$131,MATCH(LM$1,Mes!$C$3:$AV$3,0),FALSE),""))*1000)</f>
        <v>#VALUE!</v>
      </c>
      <c r="LN46" s="31" t="e">
        <f>((IFERROR(VLOOKUP($B45,Mes!$C$7:$AV$131,MATCH(LN$1,Mes!$C$3:$AV$3,0),FALSE),""))*1000)</f>
        <v>#VALUE!</v>
      </c>
      <c r="LO46" s="31" t="e">
        <f>((IFERROR(VLOOKUP($B45,Mes!$C$7:$AV$131,MATCH(LO$1,Mes!$C$3:$AV$3,0),FALSE),""))*1000)</f>
        <v>#VALUE!</v>
      </c>
      <c r="LP46" s="31" t="e">
        <f>((IFERROR(VLOOKUP($B45,Mes!$C$7:$AV$131,MATCH(LP$1,Mes!$C$3:$AV$3,0),FALSE),""))*1000)</f>
        <v>#VALUE!</v>
      </c>
      <c r="LQ46" s="31" t="e">
        <f>((IFERROR(VLOOKUP($B45,Mes!$C$7:$AV$131,MATCH(LQ$1,Mes!$C$3:$AV$3,0),FALSE),""))*1000)</f>
        <v>#VALUE!</v>
      </c>
      <c r="LR46" s="31" t="e">
        <f>((IFERROR(VLOOKUP($B45,Mes!$C$7:$AV$131,MATCH(LR$1,Mes!$C$3:$AV$3,0),FALSE),""))*1000)</f>
        <v>#VALUE!</v>
      </c>
      <c r="LS46" s="31" t="e">
        <f>((IFERROR(VLOOKUP($B45,Mes!$C$7:$AV$131,MATCH(LS$1,Mes!$C$3:$AV$3,0),FALSE),""))*1000)</f>
        <v>#VALUE!</v>
      </c>
      <c r="LT46" s="31" t="e">
        <f>((IFERROR(VLOOKUP($B45,Mes!$C$7:$AV$131,MATCH(LT$1,Mes!$C$3:$AV$3,0),FALSE),""))*1000)</f>
        <v>#VALUE!</v>
      </c>
      <c r="LU46" s="31" t="e">
        <f>((IFERROR(VLOOKUP($B45,Mes!$C$7:$AV$131,MATCH(LU$1,Mes!$C$3:$AV$3,0),FALSE),""))*1000)</f>
        <v>#VALUE!</v>
      </c>
      <c r="LV46" s="31" t="e">
        <f>((IFERROR(VLOOKUP($B45,Mes!$C$7:$AV$131,MATCH(LV$1,Mes!$C$3:$AV$3,0),FALSE),""))*1000)</f>
        <v>#VALUE!</v>
      </c>
      <c r="LW46" s="31" t="e">
        <f>((IFERROR(VLOOKUP($B45,Mes!$C$7:$AV$131,MATCH(LW$1,Mes!$C$3:$AV$3,0),FALSE),""))*1000)</f>
        <v>#VALUE!</v>
      </c>
      <c r="LX46" s="31" t="e">
        <f>((IFERROR(VLOOKUP($B45,Mes!$C$7:$AV$131,MATCH(LX$1,Mes!$C$3:$AV$3,0),FALSE),""))*1000)</f>
        <v>#VALUE!</v>
      </c>
      <c r="LY46" s="31" t="e">
        <f>((IFERROR(VLOOKUP($B45,Mes!$C$7:$AV$131,MATCH(LY$1,Mes!$C$3:$AV$3,0),FALSE),""))*1000)</f>
        <v>#VALUE!</v>
      </c>
      <c r="LZ46" s="31" t="e">
        <f>((IFERROR(VLOOKUP($B45,Mes!$C$7:$AV$131,MATCH(LZ$1,Mes!$C$3:$AV$3,0),FALSE),""))*1000)</f>
        <v>#VALUE!</v>
      </c>
      <c r="MA46" s="31" t="e">
        <f>((IFERROR(VLOOKUP($B45,Mes!$C$7:$AV$131,MATCH(MA$1,Mes!$C$3:$AV$3,0),FALSE),""))*1000)</f>
        <v>#VALUE!</v>
      </c>
      <c r="MB46" s="31" t="e">
        <f>((IFERROR(VLOOKUP($B45,Mes!$C$7:$AV$131,MATCH(MB$1,Mes!$C$3:$AV$3,0),FALSE),""))*1000)</f>
        <v>#VALUE!</v>
      </c>
      <c r="MC46" s="31" t="e">
        <f>((IFERROR(VLOOKUP($B45,Mes!$C$7:$AV$131,MATCH(MC$1,Mes!$C$3:$AV$3,0),FALSE),""))*1000)</f>
        <v>#VALUE!</v>
      </c>
      <c r="MD46" s="31" t="e">
        <f>((IFERROR(VLOOKUP($B45,Mes!$C$7:$AV$131,MATCH(MD$1,Mes!$C$3:$AV$3,0),FALSE),""))*1000)</f>
        <v>#VALUE!</v>
      </c>
      <c r="ME46" s="30" t="e">
        <f>((IFERROR(VLOOKUP($B45,Mes!$C$7:$AV$131,MATCH(ME$1,Mes!$C$3:$AV$3,0),FALSE),""))*1000)</f>
        <v>#VALUE!</v>
      </c>
      <c r="MF46" s="30" t="e">
        <f>((IFERROR(VLOOKUP($B45,Mes!$C$7:$AV$131,MATCH(MF$1,Mes!$C$3:$AV$3,0),FALSE),""))*1000)</f>
        <v>#VALUE!</v>
      </c>
      <c r="MG46" s="30" t="e">
        <f>((IFERROR(VLOOKUP($B45,Mes!$C$7:$AV$131,MATCH(MG$1,Mes!$C$3:$AV$3,0),FALSE),""))*1000)</f>
        <v>#VALUE!</v>
      </c>
      <c r="MH46" s="30" t="e">
        <f>((IFERROR(VLOOKUP($B45,Mes!$C$7:$AV$131,MATCH(MH$1,Mes!$C$3:$AV$3,0),FALSE),""))*1000)</f>
        <v>#VALUE!</v>
      </c>
      <c r="MI46" s="30" t="e">
        <f>((IFERROR(VLOOKUP($B45,Mes!$C$7:$AV$131,MATCH(MI$1,Mes!$C$3:$AV$3,0),FALSE),""))*1000)</f>
        <v>#VALUE!</v>
      </c>
      <c r="MJ46" s="30" t="e">
        <f>((IFERROR(VLOOKUP($B45,Mes!$C$7:$AV$131,MATCH(MJ$1,Mes!$C$3:$AV$3,0),FALSE),""))*1000)</f>
        <v>#VALUE!</v>
      </c>
      <c r="MK46" s="30" t="e">
        <f>((IFERROR(VLOOKUP($B45,Mes!$C$7:$AV$131,MATCH(MK$1,Mes!$C$3:$AV$3,0),FALSE),""))*1000)</f>
        <v>#VALUE!</v>
      </c>
      <c r="ML46" s="30" t="e">
        <f>((IFERROR(VLOOKUP($B45,Mes!$C$7:$AV$131,MATCH(ML$1,Mes!$C$3:$AV$3,0),FALSE),""))*1000)</f>
        <v>#VALUE!</v>
      </c>
      <c r="MM46" s="30" t="e">
        <f>((IFERROR(VLOOKUP($B45,Mes!$C$7:$AV$131,MATCH(MM$1,Mes!$C$3:$AV$3,0),FALSE),""))*1000)</f>
        <v>#VALUE!</v>
      </c>
      <c r="MN46" s="30" t="e">
        <f>((IFERROR(VLOOKUP($B45,Mes!$C$7:$AV$131,MATCH(MN$1,Mes!$C$3:$AV$3,0),FALSE),""))*1000)</f>
        <v>#VALUE!</v>
      </c>
      <c r="MO46" s="30" t="e">
        <f>((IFERROR(VLOOKUP($B45,Mes!$C$7:$AV$131,MATCH(MO$1,Mes!$C$3:$AV$3,0),FALSE),""))*1000)</f>
        <v>#VALUE!</v>
      </c>
      <c r="MP46" s="30" t="e">
        <f>((IFERROR(VLOOKUP($B45,Mes!$C$7:$AV$131,MATCH(MP$1,Mes!$C$3:$AV$3,0),FALSE),""))*1000)</f>
        <v>#VALUE!</v>
      </c>
      <c r="MQ46" s="30" t="e">
        <f>((IFERROR(VLOOKUP($B45,Mes!$C$7:$AV$131,MATCH(MQ$1,Mes!$C$3:$AV$3,0),FALSE),""))*1000)</f>
        <v>#VALUE!</v>
      </c>
      <c r="MR46" s="30" t="e">
        <f>((IFERROR(VLOOKUP($B45,Mes!$C$7:$AV$131,MATCH(MR$1,Mes!$C$3:$AV$3,0),FALSE),""))*1000)</f>
        <v>#VALUE!</v>
      </c>
      <c r="MS46" s="30" t="e">
        <f>((IFERROR(VLOOKUP($B45,Mes!$C$7:$AV$131,MATCH(MS$1,Mes!$C$3:$AV$3,0),FALSE),""))*1000)</f>
        <v>#VALUE!</v>
      </c>
      <c r="MT46" s="30" t="e">
        <f>((IFERROR(VLOOKUP($B45,Mes!$C$7:$AV$131,MATCH(MT$1,Mes!$C$3:$AV$3,0),FALSE),""))*1000)</f>
        <v>#VALUE!</v>
      </c>
      <c r="MU46" s="30" t="e">
        <f>((IFERROR(VLOOKUP($B45,Mes!$C$7:$AV$131,MATCH(MU$1,Mes!$C$3:$AV$3,0),FALSE),""))*1000)</f>
        <v>#VALUE!</v>
      </c>
      <c r="MV46" s="30" t="e">
        <f>((IFERROR(VLOOKUP($B45,Mes!$C$7:$AV$131,MATCH(MV$1,Mes!$C$3:$AV$3,0),FALSE),""))*1000)</f>
        <v>#VALUE!</v>
      </c>
      <c r="MW46" s="30" t="e">
        <f>((IFERROR(VLOOKUP($B45,Mes!$C$7:$AV$131,MATCH(MW$1,Mes!$C$3:$AV$3,0),FALSE),""))*1000)</f>
        <v>#VALUE!</v>
      </c>
      <c r="MX46" s="30" t="e">
        <f>((IFERROR(VLOOKUP($B45,Mes!$C$7:$AV$131,MATCH(MX$1,Mes!$C$3:$AV$3,0),FALSE),""))*1000)</f>
        <v>#VALUE!</v>
      </c>
      <c r="MY46" s="30" t="e">
        <f>((IFERROR(VLOOKUP($B45,Mes!$C$7:$AV$131,MATCH(MY$1,Mes!$C$3:$AV$3,0),FALSE),""))*1000)</f>
        <v>#VALUE!</v>
      </c>
      <c r="MZ46" s="30" t="e">
        <f>((IFERROR(VLOOKUP($B45,Mes!$C$7:$AV$131,MATCH(MZ$1,Mes!$C$3:$AV$3,0),FALSE),""))*1000)</f>
        <v>#VALUE!</v>
      </c>
      <c r="NA46" s="30" t="e">
        <f>((IFERROR(VLOOKUP($B45,Mes!$C$7:$AV$131,MATCH(NA$1,Mes!$C$3:$AV$3,0),FALSE),""))*1000)</f>
        <v>#VALUE!</v>
      </c>
      <c r="NB46" s="30" t="e">
        <f>((IFERROR(VLOOKUP($B45,Mes!$C$7:$AV$131,MATCH(NB$1,Mes!$C$3:$AV$3,0),FALSE),""))*1000)</f>
        <v>#VALUE!</v>
      </c>
      <c r="NC46" s="30" t="e">
        <f>((IFERROR(VLOOKUP($B45,Mes!$C$7:$AV$131,MATCH(NC$1,Mes!$C$3:$AV$3,0),FALSE),""))*1000)</f>
        <v>#VALUE!</v>
      </c>
      <c r="ND46" s="30" t="e">
        <f>((IFERROR(VLOOKUP($B45,Mes!$C$7:$AV$131,MATCH(ND$1,Mes!$C$3:$AV$3,0),FALSE),""))*1000)</f>
        <v>#VALUE!</v>
      </c>
      <c r="NE46" s="30" t="e">
        <f>((IFERROR(VLOOKUP($B45,Mes!$C$7:$AV$131,MATCH(NE$1,Mes!$C$3:$AV$3,0),FALSE),""))*1000)</f>
        <v>#VALUE!</v>
      </c>
      <c r="NF46" s="30" t="e">
        <f>((IFERROR(VLOOKUP($B45,Mes!$C$7:$AV$131,MATCH(NF$1,Mes!$C$3:$AV$3,0),FALSE),""))*1000)</f>
        <v>#VALUE!</v>
      </c>
      <c r="NG46" s="30" t="e">
        <f>((IFERROR(VLOOKUP($B45,Mes!$C$7:$AV$131,MATCH(NG$1,Mes!$C$3:$AV$3,0),FALSE),""))*1000)</f>
        <v>#VALUE!</v>
      </c>
      <c r="NH46" s="30" t="e">
        <f>((IFERROR(VLOOKUP($B45,Mes!$C$7:$AV$131,MATCH(NH$1,Mes!$C$3:$AV$3,0),FALSE),""))*1000)</f>
        <v>#VALUE!</v>
      </c>
      <c r="NI46" s="30" t="e">
        <f>((IFERROR(VLOOKUP($B45,Mes!$C$7:$AV$131,MATCH(NI$1,Mes!$C$3:$AV$3,0),FALSE),""))*1000)</f>
        <v>#VALUE!</v>
      </c>
    </row>
    <row r="47" spans="1:373" s="32" customFormat="1" ht="14.4" outlineLevel="1" x14ac:dyDescent="0.2">
      <c r="A47" s="15"/>
      <c r="B47" s="14"/>
      <c r="C47" s="14"/>
      <c r="D47" s="14"/>
      <c r="E47" s="27" t="s">
        <v>226</v>
      </c>
      <c r="F47" s="61"/>
      <c r="G47" s="83">
        <v>147.89799999999997</v>
      </c>
      <c r="H47" s="68"/>
      <c r="I47" s="68"/>
      <c r="J47" s="68">
        <v>5618.8219999999992</v>
      </c>
      <c r="K47" s="68">
        <v>5468.3750000000009</v>
      </c>
      <c r="L47" s="68">
        <v>5221.8980000000001</v>
      </c>
      <c r="M47" s="68">
        <v>5164.28</v>
      </c>
      <c r="N47" s="68">
        <v>4977.5550000000003</v>
      </c>
      <c r="O47" s="68"/>
      <c r="P47" s="68"/>
      <c r="Q47" s="68">
        <v>6839.4700000000012</v>
      </c>
      <c r="R47" s="68">
        <v>9465.357</v>
      </c>
      <c r="S47" s="68">
        <v>9289.3019999999979</v>
      </c>
      <c r="T47" s="68">
        <v>9183.6689999999999</v>
      </c>
      <c r="U47" s="68">
        <v>9000.1450000000004</v>
      </c>
      <c r="V47" s="68"/>
      <c r="W47" s="68"/>
      <c r="X47" s="68">
        <v>9046.0259999999998</v>
      </c>
      <c r="Y47" s="68">
        <v>8246.8429999999989</v>
      </c>
      <c r="Z47" s="68">
        <v>8232.9719999999998</v>
      </c>
      <c r="AA47" s="68">
        <v>8173.22</v>
      </c>
      <c r="AB47" s="68">
        <v>7949.15</v>
      </c>
      <c r="AC47" s="68"/>
      <c r="AD47" s="68"/>
      <c r="AE47" s="68">
        <v>7504.2110000000002</v>
      </c>
      <c r="AF47" s="68">
        <v>6485.2260000000006</v>
      </c>
      <c r="AG47" s="68">
        <v>6374.2580000000007</v>
      </c>
      <c r="AH47" s="68">
        <v>6248.3519999999999</v>
      </c>
      <c r="AI47" s="68"/>
      <c r="AJ47" s="68"/>
      <c r="AK47" s="68"/>
      <c r="AL47" s="68">
        <v>5019.1679999999997</v>
      </c>
      <c r="AM47" s="68">
        <v>4369.3649999999989</v>
      </c>
      <c r="AN47" s="68">
        <v>4232.7889999999998</v>
      </c>
      <c r="AO47" s="68">
        <v>3761.1749999999997</v>
      </c>
      <c r="AP47" s="68">
        <v>3640.6040000000003</v>
      </c>
      <c r="AQ47" s="68"/>
      <c r="AR47" s="68"/>
      <c r="AS47" s="68"/>
      <c r="AT47" s="68">
        <v>2658.9639999999999</v>
      </c>
      <c r="AU47" s="68">
        <v>3135.9129999999996</v>
      </c>
      <c r="AV47" s="68">
        <v>4279.7370000000001</v>
      </c>
      <c r="AW47" s="68">
        <v>8236.1729999999989</v>
      </c>
      <c r="AX47" s="68"/>
      <c r="AY47" s="68"/>
      <c r="AZ47" s="68">
        <v>9154.8599999999988</v>
      </c>
      <c r="BA47" s="68">
        <v>8349.2749999999978</v>
      </c>
      <c r="BB47" s="68">
        <v>8135.8749999999991</v>
      </c>
      <c r="BC47" s="68">
        <v>8049.4479999999994</v>
      </c>
      <c r="BD47" s="68">
        <v>7899.0010000000002</v>
      </c>
      <c r="BE47" s="68"/>
      <c r="BF47" s="68"/>
      <c r="BG47" s="68">
        <v>7626.9159999999993</v>
      </c>
      <c r="BH47" s="68">
        <v>6759.4450000000006</v>
      </c>
      <c r="BI47" s="68">
        <v>6526.8389999999999</v>
      </c>
      <c r="BJ47" s="68">
        <v>6374.2580000000007</v>
      </c>
      <c r="BK47" s="68">
        <v>6142.7190000000001</v>
      </c>
      <c r="BL47" s="68"/>
      <c r="BM47" s="68"/>
      <c r="BN47" s="68">
        <v>4971.1530000000002</v>
      </c>
      <c r="BO47" s="68">
        <v>4971.1530000000002</v>
      </c>
      <c r="BP47" s="68">
        <v>3854.0040000000004</v>
      </c>
      <c r="BQ47" s="68">
        <v>3632.0679999999998</v>
      </c>
      <c r="BR47" s="68">
        <v>3624.5990000000002</v>
      </c>
      <c r="BS47" s="68">
        <v>3595.7899999999995</v>
      </c>
      <c r="BT47" s="68"/>
      <c r="BU47" s="68"/>
      <c r="BV47" s="68">
        <v>4931.674</v>
      </c>
      <c r="BW47" s="68">
        <v>8045.1799999999994</v>
      </c>
      <c r="BX47" s="68">
        <v>9643.5460000000021</v>
      </c>
      <c r="BY47" s="68">
        <v>9381.0640000000003</v>
      </c>
      <c r="BZ47" s="68">
        <v>9106.8449999999993</v>
      </c>
      <c r="CA47" s="68"/>
      <c r="CB47" s="68"/>
      <c r="CC47" s="68">
        <v>8734.4619999999995</v>
      </c>
      <c r="CD47" s="68">
        <v>7694.1370000000006</v>
      </c>
      <c r="CE47" s="68">
        <v>7460.4639999999999</v>
      </c>
      <c r="CF47" s="68">
        <v>7313.2179999999998</v>
      </c>
      <c r="CG47" s="68">
        <v>6994.1849999999995</v>
      </c>
      <c r="CH47" s="68"/>
      <c r="CI47" s="68"/>
      <c r="CJ47" s="68">
        <v>6626.07</v>
      </c>
      <c r="CK47" s="68">
        <v>5095.9919999999993</v>
      </c>
      <c r="CL47" s="68">
        <v>4875.1229999999996</v>
      </c>
      <c r="CM47" s="68">
        <v>4815.3710000000001</v>
      </c>
      <c r="CN47" s="68"/>
      <c r="CO47" s="68"/>
      <c r="CP47" s="68"/>
      <c r="CQ47" s="68"/>
      <c r="CR47" s="68"/>
      <c r="CS47" s="68"/>
      <c r="CT47" s="68">
        <v>6626.07</v>
      </c>
      <c r="CU47" s="68"/>
      <c r="CV47" s="68"/>
      <c r="CW47" s="68"/>
      <c r="CX47" s="68"/>
      <c r="CY47" s="68"/>
      <c r="CZ47" s="68"/>
      <c r="DA47" s="68"/>
      <c r="DB47" s="68"/>
      <c r="DC47" s="68"/>
      <c r="DD47" s="68"/>
      <c r="DE47" s="68"/>
      <c r="DF47" s="68"/>
      <c r="DG47" s="68"/>
      <c r="DH47" s="68"/>
      <c r="DI47" s="68"/>
      <c r="DJ47" s="68"/>
      <c r="DK47" s="68"/>
      <c r="DL47" s="68"/>
      <c r="DM47" s="68"/>
      <c r="DN47" s="68"/>
      <c r="DO47" s="68"/>
      <c r="DP47" s="68"/>
      <c r="DQ47" s="68"/>
      <c r="DR47" s="68"/>
      <c r="DS47" s="68"/>
      <c r="DT47" s="68"/>
      <c r="DU47" s="68"/>
      <c r="DV47" s="68"/>
      <c r="DW47" s="68"/>
      <c r="DX47" s="68"/>
      <c r="DY47" s="68"/>
      <c r="DZ47" s="68"/>
      <c r="EA47" s="68"/>
      <c r="EB47" s="68"/>
      <c r="EC47" s="68"/>
      <c r="ED47" s="68"/>
      <c r="EE47" s="68"/>
      <c r="EF47" s="68"/>
      <c r="EG47" s="68"/>
      <c r="EH47" s="68"/>
      <c r="EI47" s="68"/>
      <c r="EJ47" s="68"/>
      <c r="EK47" s="68"/>
      <c r="EL47" s="68"/>
      <c r="EM47" s="68"/>
      <c r="EN47" s="68"/>
      <c r="EO47" s="68"/>
      <c r="EP47" s="68"/>
      <c r="EQ47" s="68"/>
      <c r="ER47" s="68"/>
      <c r="ES47" s="68"/>
      <c r="ET47" s="68"/>
      <c r="EU47" s="68"/>
      <c r="EV47" s="68"/>
      <c r="EW47" s="68"/>
      <c r="EX47" s="68"/>
      <c r="EY47" s="68"/>
      <c r="EZ47" s="68"/>
      <c r="FA47" s="68"/>
      <c r="FB47" s="68"/>
      <c r="FC47" s="68"/>
      <c r="FD47" s="68"/>
      <c r="FE47" s="68"/>
      <c r="FF47" s="68">
        <v>0</v>
      </c>
      <c r="FG47" s="68">
        <v>0</v>
      </c>
      <c r="FH47" s="68">
        <v>0</v>
      </c>
      <c r="FI47" s="68">
        <v>0</v>
      </c>
      <c r="FJ47" s="68"/>
      <c r="FK47" s="68"/>
      <c r="FL47" s="68">
        <v>0</v>
      </c>
      <c r="FM47" s="68"/>
      <c r="FN47" s="68"/>
      <c r="FO47" s="68">
        <v>0</v>
      </c>
      <c r="FP47" s="68"/>
      <c r="FQ47" s="68">
        <v>0</v>
      </c>
      <c r="FR47" s="68"/>
      <c r="FS47" s="68"/>
      <c r="FT47" s="68"/>
      <c r="FU47" s="68"/>
      <c r="FV47" s="68"/>
      <c r="FW47" s="68"/>
      <c r="FX47" s="68"/>
      <c r="FY47" s="68"/>
      <c r="FZ47" s="68"/>
      <c r="GA47" s="68"/>
      <c r="GB47" s="68"/>
      <c r="GC47" s="68"/>
      <c r="GD47" s="68"/>
      <c r="GE47" s="68"/>
      <c r="GF47" s="68"/>
      <c r="GG47" s="68"/>
      <c r="GH47" s="68"/>
      <c r="GI47" s="68"/>
      <c r="GJ47" s="68"/>
      <c r="GK47" s="68"/>
      <c r="GL47" s="68"/>
      <c r="GM47" s="68"/>
      <c r="GN47" s="68"/>
      <c r="GO47" s="68"/>
      <c r="GP47" s="68"/>
      <c r="GQ47" s="68"/>
      <c r="GR47" s="68"/>
      <c r="GS47" s="68"/>
      <c r="GT47" s="68"/>
      <c r="GU47" s="68"/>
      <c r="GV47" s="68"/>
      <c r="GW47" s="68"/>
      <c r="GX47" s="68"/>
      <c r="GY47" s="68"/>
      <c r="GZ47" s="68"/>
      <c r="HA47" s="68"/>
      <c r="HB47" s="68"/>
      <c r="HC47" s="68"/>
      <c r="HD47" s="68"/>
      <c r="HE47" s="68"/>
      <c r="HF47" s="68"/>
      <c r="HG47" s="68"/>
      <c r="HH47" s="68"/>
      <c r="HI47" s="68"/>
      <c r="HJ47" s="68"/>
      <c r="HK47" s="68"/>
      <c r="HL47" s="68"/>
      <c r="HM47" s="68"/>
      <c r="HN47" s="68"/>
      <c r="HO47" s="68"/>
      <c r="HP47" s="68"/>
      <c r="HQ47" s="68"/>
      <c r="HR47" s="68"/>
      <c r="HS47" s="68"/>
      <c r="HT47" s="68"/>
      <c r="HU47" s="68"/>
      <c r="HV47" s="68"/>
      <c r="HW47" s="68"/>
      <c r="HX47" s="68"/>
      <c r="HY47" s="68"/>
      <c r="HZ47" s="68"/>
      <c r="IA47" s="68"/>
      <c r="IB47" s="68"/>
      <c r="IC47" s="68"/>
      <c r="ID47" s="68"/>
      <c r="IE47" s="68"/>
      <c r="IF47" s="68"/>
      <c r="IG47" s="68"/>
      <c r="IH47" s="68"/>
      <c r="II47" s="68"/>
      <c r="IJ47" s="68"/>
      <c r="IK47" s="68"/>
      <c r="IL47" s="68"/>
      <c r="IM47" s="68"/>
      <c r="IN47" s="68"/>
      <c r="IO47" s="68"/>
      <c r="IP47" s="68"/>
      <c r="IQ47" s="68"/>
      <c r="IR47" s="68"/>
      <c r="IS47" s="68"/>
      <c r="IT47" s="68"/>
      <c r="IU47" s="68"/>
      <c r="IV47" s="68"/>
      <c r="IW47" s="68"/>
      <c r="IX47" s="68"/>
      <c r="IY47" s="68"/>
      <c r="IZ47" s="68"/>
      <c r="JA47" s="68"/>
      <c r="JB47" s="68"/>
      <c r="JC47" s="68"/>
      <c r="JD47" s="68"/>
      <c r="JE47" s="68"/>
      <c r="JF47" s="68"/>
      <c r="JG47" s="68"/>
      <c r="JH47" s="68"/>
      <c r="JI47" s="68"/>
      <c r="JJ47" s="68"/>
      <c r="JK47" s="68"/>
      <c r="JL47" s="68"/>
      <c r="JM47" s="68"/>
      <c r="JN47" s="68"/>
      <c r="JO47" s="68"/>
      <c r="JP47" s="68"/>
      <c r="JQ47" s="68"/>
      <c r="JR47" s="68"/>
      <c r="JS47" s="68"/>
      <c r="JT47" s="68"/>
      <c r="JU47" s="68"/>
      <c r="JV47" s="68"/>
      <c r="JW47" s="68"/>
      <c r="JX47" s="68"/>
      <c r="JY47" s="68"/>
      <c r="JZ47" s="68"/>
      <c r="KA47" s="68"/>
      <c r="KB47" s="68"/>
      <c r="KC47" s="68"/>
      <c r="KD47" s="68"/>
      <c r="KE47" s="68"/>
      <c r="KF47" s="68"/>
      <c r="KG47" s="68"/>
      <c r="KH47" s="68"/>
      <c r="KI47" s="68"/>
      <c r="KJ47" s="68"/>
      <c r="KK47" s="68"/>
      <c r="KL47" s="68"/>
      <c r="KM47" s="68"/>
      <c r="KN47" s="68"/>
      <c r="KO47" s="68"/>
      <c r="KP47" s="68"/>
      <c r="KQ47" s="68"/>
      <c r="KR47" s="68"/>
      <c r="KS47" s="68"/>
      <c r="KT47" s="68"/>
      <c r="KU47" s="68"/>
      <c r="KV47" s="68"/>
      <c r="KW47" s="68"/>
      <c r="KX47" s="68"/>
      <c r="KY47" s="68"/>
      <c r="KZ47" s="68"/>
      <c r="LA47" s="68"/>
      <c r="LB47" s="68"/>
      <c r="LC47" s="68"/>
      <c r="LD47" s="68"/>
      <c r="LE47" s="68"/>
      <c r="LF47" s="68"/>
      <c r="LG47" s="68"/>
      <c r="LH47" s="68"/>
      <c r="LI47" s="68"/>
      <c r="LJ47" s="68"/>
      <c r="LK47" s="68"/>
      <c r="LL47" s="68"/>
      <c r="LM47" s="68"/>
      <c r="LN47" s="68"/>
      <c r="LO47" s="68"/>
      <c r="LP47" s="68"/>
      <c r="LQ47" s="68"/>
      <c r="LR47" s="68"/>
      <c r="LS47" s="68"/>
      <c r="LT47" s="68"/>
      <c r="LU47" s="68"/>
      <c r="LV47" s="68"/>
      <c r="LW47" s="68"/>
      <c r="LX47" s="68"/>
      <c r="LY47" s="68"/>
      <c r="LZ47" s="68"/>
      <c r="MA47" s="68"/>
      <c r="MB47" s="68"/>
      <c r="MC47" s="68"/>
      <c r="MD47" s="68"/>
      <c r="ME47" s="68"/>
      <c r="MF47" s="68"/>
      <c r="MG47" s="68"/>
      <c r="MH47" s="68"/>
      <c r="MI47" s="68"/>
      <c r="MJ47" s="68"/>
      <c r="MK47" s="68"/>
      <c r="ML47" s="68"/>
      <c r="MM47" s="68"/>
      <c r="MN47" s="68"/>
      <c r="MO47" s="68"/>
      <c r="MP47" s="68"/>
      <c r="MQ47" s="68"/>
      <c r="MR47" s="68"/>
      <c r="MS47" s="68"/>
      <c r="MT47" s="68"/>
      <c r="MU47" s="68"/>
      <c r="MV47" s="68"/>
      <c r="MW47" s="68"/>
      <c r="MX47" s="68"/>
      <c r="MY47" s="68"/>
      <c r="MZ47" s="68"/>
      <c r="NA47" s="68"/>
      <c r="NB47" s="68"/>
      <c r="NC47" s="68"/>
      <c r="ND47" s="68"/>
      <c r="NE47" s="68"/>
      <c r="NF47" s="68"/>
      <c r="NG47" s="68"/>
      <c r="NH47" s="68"/>
      <c r="NI47" s="68"/>
    </row>
    <row r="48" spans="1:373" s="34" customFormat="1" ht="14.4" outlineLevel="1" x14ac:dyDescent="0.2">
      <c r="A48" s="16"/>
      <c r="B48" s="14"/>
      <c r="C48" s="14"/>
      <c r="D48" s="14"/>
      <c r="E48" s="27" t="s">
        <v>220</v>
      </c>
      <c r="F48" s="25"/>
      <c r="G48" s="83">
        <v>144.85899999999998</v>
      </c>
      <c r="H48" s="68"/>
      <c r="I48" s="68"/>
      <c r="J48" s="68">
        <v>5618.8219999999992</v>
      </c>
      <c r="K48" s="68">
        <v>5142.9400000000005</v>
      </c>
      <c r="L48" s="68">
        <v>3977.7759999999998</v>
      </c>
      <c r="M48" s="68">
        <v>4699.0679999999993</v>
      </c>
      <c r="N48" s="68">
        <v>4505.9409999999998</v>
      </c>
      <c r="O48" s="68"/>
      <c r="P48" s="68"/>
      <c r="Q48" s="68">
        <v>6696.4920000000011</v>
      </c>
      <c r="R48" s="68">
        <v>4453.6580000000004</v>
      </c>
      <c r="S48" s="68">
        <v>7036.8649999999971</v>
      </c>
      <c r="T48" s="68">
        <v>6994.1849999999995</v>
      </c>
      <c r="U48" s="68">
        <v>7719.7449999999999</v>
      </c>
      <c r="V48" s="68"/>
      <c r="W48" s="68"/>
      <c r="X48" s="68">
        <v>7934.2119999999995</v>
      </c>
      <c r="Y48" s="68">
        <v>7135.0289999999986</v>
      </c>
      <c r="Z48" s="68">
        <v>7121.1579999999994</v>
      </c>
      <c r="AA48" s="68">
        <v>7061.4059999999999</v>
      </c>
      <c r="AB48" s="68">
        <v>5825.82</v>
      </c>
      <c r="AC48" s="68"/>
      <c r="AD48" s="68"/>
      <c r="AE48" s="68">
        <v>7498.8760000000002</v>
      </c>
      <c r="AF48" s="68">
        <v>6478.8240000000005</v>
      </c>
      <c r="AG48" s="68">
        <v>6357.1860000000006</v>
      </c>
      <c r="AH48" s="68">
        <v>6247.2849999999999</v>
      </c>
      <c r="AI48" s="68"/>
      <c r="AJ48" s="68"/>
      <c r="AK48" s="68"/>
      <c r="AL48" s="68">
        <v>5019.1679999999997</v>
      </c>
      <c r="AM48" s="68">
        <v>3898.8179999999988</v>
      </c>
      <c r="AN48" s="68">
        <v>3643.8049999999998</v>
      </c>
      <c r="AO48" s="68">
        <v>3506.1619999999998</v>
      </c>
      <c r="AP48" s="68">
        <v>3440.0080000000003</v>
      </c>
      <c r="AQ48" s="68"/>
      <c r="AR48" s="68"/>
      <c r="AS48" s="68"/>
      <c r="AT48" s="68">
        <v>2207.623</v>
      </c>
      <c r="AU48" s="68">
        <v>2811.5449999999996</v>
      </c>
      <c r="AV48" s="68">
        <v>3959.6370000000002</v>
      </c>
      <c r="AW48" s="68">
        <v>6264.3569999999991</v>
      </c>
      <c r="AX48" s="68"/>
      <c r="AY48" s="68"/>
      <c r="AZ48" s="68">
        <v>7327.0889999999981</v>
      </c>
      <c r="BA48" s="68">
        <v>7128.6269999999977</v>
      </c>
      <c r="BB48" s="68">
        <v>7164.9049999999988</v>
      </c>
      <c r="BC48" s="68">
        <v>7305.7489999999989</v>
      </c>
      <c r="BD48" s="68">
        <v>7178.7759999999998</v>
      </c>
      <c r="BE48" s="68"/>
      <c r="BF48" s="68"/>
      <c r="BG48" s="68">
        <v>7470.0669999999991</v>
      </c>
      <c r="BH48" s="68">
        <v>6614.3330000000005</v>
      </c>
      <c r="BI48" s="68">
        <v>6347.5829999999996</v>
      </c>
      <c r="BJ48" s="68">
        <v>5923.9840000000004</v>
      </c>
      <c r="BK48" s="68">
        <v>4990.3590000000004</v>
      </c>
      <c r="BL48" s="68"/>
      <c r="BM48" s="68"/>
      <c r="BN48" s="68">
        <v>4202.9130000000005</v>
      </c>
      <c r="BO48" s="68">
        <v>4202.9130000000005</v>
      </c>
      <c r="BP48" s="68">
        <v>3363.1840000000002</v>
      </c>
      <c r="BQ48" s="68">
        <v>3155.1189999999997</v>
      </c>
      <c r="BR48" s="68">
        <v>3124.1760000000004</v>
      </c>
      <c r="BS48" s="68">
        <v>3074.0269999999996</v>
      </c>
      <c r="BT48" s="68"/>
      <c r="BU48" s="68"/>
      <c r="BV48" s="68">
        <v>4705.47</v>
      </c>
      <c r="BW48" s="68">
        <v>5960.2619999999997</v>
      </c>
      <c r="BX48" s="68">
        <v>6913.0930000000017</v>
      </c>
      <c r="BY48" s="68">
        <v>6813.8620000000001</v>
      </c>
      <c r="BZ48" s="68">
        <v>6705.0279999999993</v>
      </c>
      <c r="CA48" s="68"/>
      <c r="CB48" s="68"/>
      <c r="CC48" s="68">
        <v>5257.1089999999995</v>
      </c>
      <c r="CD48" s="68">
        <v>4799.366</v>
      </c>
      <c r="CE48" s="68">
        <v>4690.5320000000002</v>
      </c>
      <c r="CF48" s="68">
        <v>6416.9380000000001</v>
      </c>
      <c r="CG48" s="68">
        <v>6477.7569999999996</v>
      </c>
      <c r="CH48" s="68"/>
      <c r="CI48" s="68"/>
      <c r="CJ48" s="68">
        <v>6490.5609999999997</v>
      </c>
      <c r="CK48" s="68">
        <v>4996.7609999999995</v>
      </c>
      <c r="CL48" s="68">
        <v>4763.0879999999997</v>
      </c>
      <c r="CM48" s="68">
        <v>4716.1400000000003</v>
      </c>
      <c r="CN48" s="68"/>
      <c r="CO48" s="68"/>
      <c r="CP48" s="68"/>
      <c r="CQ48" s="68"/>
      <c r="CR48" s="68"/>
      <c r="CS48" s="68"/>
      <c r="CT48" s="68">
        <v>6490.5609999999997</v>
      </c>
      <c r="CU48" s="68"/>
      <c r="CV48" s="68"/>
      <c r="CW48" s="68"/>
      <c r="CX48" s="68"/>
      <c r="CY48" s="68"/>
      <c r="CZ48" s="68"/>
      <c r="DA48" s="68"/>
      <c r="DB48" s="68"/>
      <c r="DC48" s="68"/>
      <c r="DD48" s="68"/>
      <c r="DE48" s="68"/>
      <c r="DF48" s="68"/>
      <c r="DG48" s="68"/>
      <c r="DH48" s="68"/>
      <c r="DI48" s="68"/>
      <c r="DJ48" s="68"/>
      <c r="DK48" s="68"/>
      <c r="DL48" s="68"/>
      <c r="DM48" s="68"/>
      <c r="DN48" s="68"/>
      <c r="DO48" s="68"/>
      <c r="DP48" s="68"/>
      <c r="DQ48" s="68"/>
      <c r="DR48" s="68"/>
      <c r="DS48" s="68"/>
      <c r="DT48" s="68"/>
      <c r="DU48" s="68"/>
      <c r="DV48" s="68"/>
      <c r="DW48" s="68"/>
      <c r="DX48" s="68"/>
      <c r="DY48" s="68"/>
      <c r="DZ48" s="68"/>
      <c r="EA48" s="68"/>
      <c r="EB48" s="68"/>
      <c r="EC48" s="68"/>
      <c r="ED48" s="68"/>
      <c r="EE48" s="68"/>
      <c r="EF48" s="68"/>
      <c r="EG48" s="68"/>
      <c r="EH48" s="68"/>
      <c r="EI48" s="68"/>
      <c r="EJ48" s="68"/>
      <c r="EK48" s="68"/>
      <c r="EL48" s="68"/>
      <c r="EM48" s="68"/>
      <c r="EN48" s="68"/>
      <c r="EO48" s="68"/>
      <c r="EP48" s="68"/>
      <c r="EQ48" s="68"/>
      <c r="ER48" s="68"/>
      <c r="ES48" s="68"/>
      <c r="ET48" s="68"/>
      <c r="EU48" s="68"/>
      <c r="EV48" s="68"/>
      <c r="EW48" s="68"/>
      <c r="EX48" s="68"/>
      <c r="EY48" s="68"/>
      <c r="EZ48" s="68"/>
      <c r="FA48" s="68"/>
      <c r="FB48" s="68"/>
      <c r="FC48" s="68"/>
      <c r="FD48" s="68"/>
      <c r="FE48" s="68"/>
      <c r="FF48" s="68">
        <v>53.130238332901691</v>
      </c>
      <c r="FG48" s="68">
        <v>1.7607592668774628</v>
      </c>
      <c r="FH48" s="68">
        <v>1.7607592668774628</v>
      </c>
      <c r="FI48" s="68">
        <v>2.6603968294482163</v>
      </c>
      <c r="FJ48" s="68"/>
      <c r="FK48" s="68"/>
      <c r="FL48" s="68">
        <v>10.859950614021654</v>
      </c>
      <c r="FM48" s="68"/>
      <c r="FN48" s="68"/>
      <c r="FO48" s="68">
        <v>20.357512844458189</v>
      </c>
      <c r="FP48" s="68"/>
      <c r="FQ48" s="68">
        <v>29.675187599655278</v>
      </c>
      <c r="FR48" s="68"/>
      <c r="FS48" s="68"/>
      <c r="FT48" s="68"/>
      <c r="FU48" s="68"/>
      <c r="FV48" s="68"/>
      <c r="FW48" s="68"/>
      <c r="FX48" s="68"/>
      <c r="FY48" s="68"/>
      <c r="FZ48" s="68"/>
      <c r="GA48" s="68"/>
      <c r="GB48" s="68"/>
      <c r="GC48" s="68"/>
      <c r="GD48" s="68"/>
      <c r="GE48" s="68"/>
      <c r="GF48" s="68"/>
      <c r="GG48" s="68"/>
      <c r="GH48" s="68"/>
      <c r="GI48" s="68"/>
      <c r="GJ48" s="68"/>
      <c r="GK48" s="68"/>
      <c r="GL48" s="68"/>
      <c r="GM48" s="68"/>
      <c r="GN48" s="68"/>
      <c r="GO48" s="68"/>
      <c r="GP48" s="68"/>
      <c r="GQ48" s="68"/>
      <c r="GR48" s="68"/>
      <c r="GS48" s="68"/>
      <c r="GT48" s="68"/>
      <c r="GU48" s="68"/>
      <c r="GV48" s="68"/>
      <c r="GW48" s="68"/>
      <c r="GX48" s="68"/>
      <c r="GY48" s="68"/>
      <c r="GZ48" s="68"/>
      <c r="HA48" s="68"/>
      <c r="HB48" s="68"/>
      <c r="HC48" s="68"/>
      <c r="HD48" s="68"/>
      <c r="HE48" s="68"/>
      <c r="HF48" s="68"/>
      <c r="HG48" s="68"/>
      <c r="HH48" s="68"/>
      <c r="HI48" s="68"/>
      <c r="HJ48" s="68"/>
      <c r="HK48" s="68"/>
      <c r="HL48" s="68"/>
      <c r="HM48" s="68"/>
      <c r="HN48" s="68"/>
      <c r="HO48" s="68"/>
      <c r="HP48" s="68"/>
      <c r="HQ48" s="68"/>
      <c r="HR48" s="68"/>
      <c r="HS48" s="68"/>
      <c r="HT48" s="68"/>
      <c r="HU48" s="68"/>
      <c r="HV48" s="68"/>
      <c r="HW48" s="68"/>
      <c r="HX48" s="68"/>
      <c r="HY48" s="68"/>
      <c r="HZ48" s="68"/>
      <c r="IA48" s="68"/>
      <c r="IB48" s="68"/>
      <c r="IC48" s="68"/>
      <c r="ID48" s="68"/>
      <c r="IE48" s="68"/>
      <c r="IF48" s="68"/>
      <c r="IG48" s="68"/>
      <c r="IH48" s="68"/>
      <c r="II48" s="68"/>
      <c r="IJ48" s="68"/>
      <c r="IK48" s="68"/>
      <c r="IL48" s="68"/>
      <c r="IM48" s="68"/>
      <c r="IN48" s="68"/>
      <c r="IO48" s="68"/>
      <c r="IP48" s="68"/>
      <c r="IQ48" s="68"/>
      <c r="IR48" s="68"/>
      <c r="IS48" s="68"/>
      <c r="IT48" s="68"/>
      <c r="IU48" s="68"/>
      <c r="IV48" s="68"/>
      <c r="IW48" s="68"/>
      <c r="IX48" s="68"/>
      <c r="IY48" s="68"/>
      <c r="IZ48" s="68"/>
      <c r="JA48" s="68"/>
      <c r="JB48" s="68"/>
      <c r="JC48" s="68"/>
      <c r="JD48" s="68"/>
      <c r="JE48" s="68"/>
      <c r="JF48" s="68"/>
      <c r="JG48" s="68"/>
      <c r="JH48" s="68"/>
      <c r="JI48" s="68"/>
      <c r="JJ48" s="68"/>
      <c r="JK48" s="68"/>
      <c r="JL48" s="68"/>
      <c r="JM48" s="68"/>
      <c r="JN48" s="68"/>
      <c r="JO48" s="68"/>
      <c r="JP48" s="68"/>
      <c r="JQ48" s="68"/>
      <c r="JR48" s="68"/>
      <c r="JS48" s="68"/>
      <c r="JT48" s="68"/>
      <c r="JU48" s="68"/>
      <c r="JV48" s="68"/>
      <c r="JW48" s="68"/>
      <c r="JX48" s="68"/>
      <c r="JY48" s="68"/>
      <c r="JZ48" s="68"/>
      <c r="KA48" s="68"/>
      <c r="KB48" s="68"/>
      <c r="KC48" s="68"/>
      <c r="KD48" s="68"/>
      <c r="KE48" s="68"/>
      <c r="KF48" s="68"/>
      <c r="KG48" s="68"/>
      <c r="KH48" s="68"/>
      <c r="KI48" s="68"/>
      <c r="KJ48" s="68"/>
      <c r="KK48" s="68"/>
      <c r="KL48" s="68"/>
      <c r="KM48" s="68"/>
      <c r="KN48" s="68"/>
      <c r="KO48" s="68"/>
      <c r="KP48" s="68"/>
      <c r="KQ48" s="68"/>
      <c r="KR48" s="68"/>
      <c r="KS48" s="68"/>
      <c r="KT48" s="68"/>
      <c r="KU48" s="68"/>
      <c r="KV48" s="68"/>
      <c r="KW48" s="68"/>
      <c r="KX48" s="68"/>
      <c r="KY48" s="68"/>
      <c r="KZ48" s="68"/>
      <c r="LA48" s="68"/>
      <c r="LB48" s="68"/>
      <c r="LC48" s="68"/>
      <c r="LD48" s="68"/>
      <c r="LE48" s="68"/>
      <c r="LF48" s="68"/>
      <c r="LG48" s="68"/>
      <c r="LH48" s="68"/>
      <c r="LI48" s="68"/>
      <c r="LJ48" s="68"/>
      <c r="LK48" s="68"/>
      <c r="LL48" s="68"/>
      <c r="LM48" s="68"/>
      <c r="LN48" s="68"/>
      <c r="LO48" s="68"/>
      <c r="LP48" s="68"/>
      <c r="LQ48" s="68"/>
      <c r="LR48" s="68"/>
      <c r="LS48" s="68"/>
      <c r="LT48" s="68"/>
      <c r="LU48" s="68"/>
      <c r="LV48" s="68"/>
      <c r="LW48" s="68"/>
      <c r="LX48" s="68"/>
      <c r="LY48" s="68"/>
      <c r="LZ48" s="68"/>
      <c r="MA48" s="68"/>
      <c r="MB48" s="68"/>
      <c r="MC48" s="68"/>
      <c r="MD48" s="68"/>
      <c r="ME48" s="68"/>
      <c r="MF48" s="68"/>
      <c r="MG48" s="68"/>
      <c r="MH48" s="68"/>
      <c r="MI48" s="68"/>
      <c r="MJ48" s="68"/>
      <c r="MK48" s="68"/>
      <c r="ML48" s="68"/>
      <c r="MM48" s="68"/>
      <c r="MN48" s="68"/>
      <c r="MO48" s="68"/>
      <c r="MP48" s="68"/>
      <c r="MQ48" s="68"/>
      <c r="MR48" s="68"/>
      <c r="MS48" s="68"/>
      <c r="MT48" s="68"/>
      <c r="MU48" s="68"/>
      <c r="MV48" s="68"/>
      <c r="MW48" s="68"/>
      <c r="MX48" s="68"/>
      <c r="MY48" s="68"/>
      <c r="MZ48" s="68"/>
      <c r="NA48" s="68"/>
      <c r="NB48" s="68"/>
      <c r="NC48" s="68"/>
      <c r="ND48" s="68"/>
      <c r="NE48" s="68"/>
      <c r="NF48" s="68"/>
      <c r="NG48" s="68"/>
      <c r="NH48" s="68"/>
      <c r="NI48" s="68"/>
    </row>
    <row r="49" spans="1:373" s="34" customFormat="1" ht="15" outlineLevel="1" thickBot="1" x14ac:dyDescent="0.25">
      <c r="A49" s="16"/>
      <c r="B49" s="14"/>
      <c r="C49" s="14"/>
      <c r="D49" s="14"/>
      <c r="E49" s="57" t="s">
        <v>197</v>
      </c>
      <c r="F49" s="58"/>
      <c r="G49" s="83">
        <v>0</v>
      </c>
      <c r="H49" s="68"/>
      <c r="I49" s="68"/>
      <c r="J49" s="68">
        <v>998.71199999999999</v>
      </c>
      <c r="K49" s="68">
        <v>566.577</v>
      </c>
      <c r="L49" s="68">
        <v>439.60399999999998</v>
      </c>
      <c r="M49" s="68">
        <v>439.60399999999998</v>
      </c>
      <c r="N49" s="68">
        <v>439.60399999999998</v>
      </c>
      <c r="O49" s="68"/>
      <c r="P49" s="68"/>
      <c r="Q49" s="68">
        <v>1894.992</v>
      </c>
      <c r="R49" s="68">
        <v>550.572</v>
      </c>
      <c r="S49" s="68">
        <v>512.16</v>
      </c>
      <c r="T49" s="68">
        <v>576.17999999999995</v>
      </c>
      <c r="U49" s="68">
        <v>522.83000000000004</v>
      </c>
      <c r="V49" s="68"/>
      <c r="W49" s="68"/>
      <c r="X49" s="68">
        <v>874.94</v>
      </c>
      <c r="Y49" s="68">
        <v>1067</v>
      </c>
      <c r="Z49" s="68">
        <v>1227.05</v>
      </c>
      <c r="AA49" s="68">
        <v>1227.05</v>
      </c>
      <c r="AB49" s="68">
        <v>200.596</v>
      </c>
      <c r="AC49" s="68"/>
      <c r="AD49" s="68"/>
      <c r="AE49" s="68">
        <v>1034.99</v>
      </c>
      <c r="AF49" s="68">
        <v>1010.449</v>
      </c>
      <c r="AG49" s="68">
        <v>978.43899999999996</v>
      </c>
      <c r="AH49" s="68">
        <v>967.76900000000001</v>
      </c>
      <c r="AI49" s="68"/>
      <c r="AJ49" s="68"/>
      <c r="AK49" s="68"/>
      <c r="AL49" s="68">
        <v>935.75900000000001</v>
      </c>
      <c r="AM49" s="68">
        <v>466.279</v>
      </c>
      <c r="AN49" s="68">
        <v>341.44</v>
      </c>
      <c r="AO49" s="68">
        <v>203.797</v>
      </c>
      <c r="AP49" s="68">
        <v>203.797</v>
      </c>
      <c r="AQ49" s="68"/>
      <c r="AR49" s="68"/>
      <c r="AS49" s="68"/>
      <c r="AT49" s="68">
        <v>0</v>
      </c>
      <c r="AU49" s="68">
        <v>704.22</v>
      </c>
      <c r="AV49" s="68">
        <v>1920.6</v>
      </c>
      <c r="AW49" s="68">
        <v>4430.1840000000002</v>
      </c>
      <c r="AX49" s="68"/>
      <c r="AY49" s="68"/>
      <c r="AZ49" s="68">
        <v>4947.6790000000001</v>
      </c>
      <c r="BA49" s="68">
        <v>4352.2929999999997</v>
      </c>
      <c r="BB49" s="68">
        <v>3708.8919999999998</v>
      </c>
      <c r="BC49" s="68">
        <v>3589.3879999999999</v>
      </c>
      <c r="BD49" s="68">
        <v>3557.3780000000002</v>
      </c>
      <c r="BE49" s="68"/>
      <c r="BF49" s="68"/>
      <c r="BG49" s="68">
        <v>3442.1419999999998</v>
      </c>
      <c r="BH49" s="68">
        <v>3028.1460000000002</v>
      </c>
      <c r="BI49" s="68">
        <v>2947.0540000000001</v>
      </c>
      <c r="BJ49" s="68">
        <v>2626.9540000000002</v>
      </c>
      <c r="BK49" s="68">
        <v>1924.8679999999999</v>
      </c>
      <c r="BL49" s="68"/>
      <c r="BM49" s="68"/>
      <c r="BN49" s="68">
        <v>1081.9380000000001</v>
      </c>
      <c r="BO49" s="68">
        <v>1081.9380000000001</v>
      </c>
      <c r="BP49" s="68">
        <v>581.51499999999999</v>
      </c>
      <c r="BQ49" s="68">
        <v>521.76300000000003</v>
      </c>
      <c r="BR49" s="68">
        <v>490.82</v>
      </c>
      <c r="BS49" s="68">
        <v>452.40800000000002</v>
      </c>
      <c r="BT49" s="68"/>
      <c r="BU49" s="68"/>
      <c r="BV49" s="68">
        <v>1808.5650000000001</v>
      </c>
      <c r="BW49" s="68">
        <v>3732.366</v>
      </c>
      <c r="BX49" s="68">
        <v>4692.6660000000002</v>
      </c>
      <c r="BY49" s="68">
        <v>4628.6459999999997</v>
      </c>
      <c r="BZ49" s="68">
        <v>4598.7700000000004</v>
      </c>
      <c r="CA49" s="68"/>
      <c r="CB49" s="68"/>
      <c r="CC49" s="68">
        <v>242.209</v>
      </c>
      <c r="CD49" s="68">
        <v>23.474</v>
      </c>
      <c r="CE49" s="68">
        <v>0</v>
      </c>
      <c r="CF49" s="68">
        <v>384.12</v>
      </c>
      <c r="CG49" s="68">
        <v>384.12</v>
      </c>
      <c r="CH49" s="68"/>
      <c r="CI49" s="68"/>
      <c r="CJ49" s="68">
        <v>99.230999999999995</v>
      </c>
      <c r="CK49" s="68">
        <v>0</v>
      </c>
      <c r="CL49" s="68">
        <v>0</v>
      </c>
      <c r="CM49" s="68">
        <v>0</v>
      </c>
      <c r="CN49" s="68"/>
      <c r="CO49" s="68"/>
      <c r="CP49" s="68"/>
      <c r="CQ49" s="68"/>
      <c r="CR49" s="68"/>
      <c r="CS49" s="68"/>
      <c r="CT49" s="68">
        <v>99.230999999999995</v>
      </c>
      <c r="CU49" s="68"/>
      <c r="CV49" s="68"/>
      <c r="CW49" s="68"/>
      <c r="CX49" s="68"/>
      <c r="CY49" s="68"/>
      <c r="CZ49" s="68"/>
      <c r="DA49" s="68"/>
      <c r="DB49" s="68"/>
      <c r="DC49" s="68"/>
      <c r="DD49" s="68"/>
      <c r="DE49" s="68"/>
      <c r="DF49" s="68"/>
      <c r="DG49" s="68"/>
      <c r="DH49" s="68"/>
      <c r="DI49" s="68"/>
      <c r="DJ49" s="68"/>
      <c r="DK49" s="68"/>
      <c r="DL49" s="68"/>
      <c r="DM49" s="68"/>
      <c r="DN49" s="68"/>
      <c r="DO49" s="68"/>
      <c r="DP49" s="68"/>
      <c r="DQ49" s="68"/>
      <c r="DR49" s="68"/>
      <c r="DS49" s="68"/>
      <c r="DT49" s="68"/>
      <c r="DU49" s="68"/>
      <c r="DV49" s="68"/>
      <c r="DW49" s="68"/>
      <c r="DX49" s="68"/>
      <c r="DY49" s="68"/>
      <c r="DZ49" s="68"/>
      <c r="EA49" s="68"/>
      <c r="EB49" s="68"/>
      <c r="EC49" s="68"/>
      <c r="ED49" s="68"/>
      <c r="EE49" s="68"/>
      <c r="EF49" s="68"/>
      <c r="EG49" s="68"/>
      <c r="EH49" s="68"/>
      <c r="EI49" s="68"/>
      <c r="EJ49" s="68"/>
      <c r="EK49" s="68"/>
      <c r="EL49" s="68"/>
      <c r="EM49" s="68"/>
      <c r="EN49" s="68"/>
      <c r="EO49" s="68"/>
      <c r="EP49" s="68"/>
      <c r="EQ49" s="68"/>
      <c r="ER49" s="68"/>
      <c r="ES49" s="68"/>
      <c r="ET49" s="68"/>
      <c r="EU49" s="68"/>
      <c r="EV49" s="68"/>
      <c r="EW49" s="68"/>
      <c r="EX49" s="68"/>
      <c r="EY49" s="68"/>
      <c r="EZ49" s="68"/>
      <c r="FA49" s="68"/>
      <c r="FB49" s="68"/>
      <c r="FC49" s="68"/>
      <c r="FD49" s="68"/>
      <c r="FE49" s="68"/>
      <c r="FF49" s="68">
        <v>16.754986479315928</v>
      </c>
      <c r="FG49" s="68">
        <v>31.411476084234426</v>
      </c>
      <c r="FH49" s="68">
        <v>31.411476084234426</v>
      </c>
      <c r="FI49" s="68">
        <v>31.114595688586075</v>
      </c>
      <c r="FJ49" s="68"/>
      <c r="FK49" s="68"/>
      <c r="FL49" s="68">
        <v>28.473516844181933</v>
      </c>
      <c r="FM49" s="68"/>
      <c r="FN49" s="68"/>
      <c r="FO49" s="68">
        <v>25.85172795872958</v>
      </c>
      <c r="FP49" s="68"/>
      <c r="FQ49" s="68">
        <v>23.195226756109943</v>
      </c>
      <c r="FR49" s="68"/>
      <c r="FS49" s="68"/>
      <c r="FT49" s="68"/>
      <c r="FU49" s="68"/>
      <c r="FV49" s="68"/>
      <c r="FW49" s="68"/>
      <c r="FX49" s="68"/>
      <c r="FY49" s="68"/>
      <c r="FZ49" s="68"/>
      <c r="GA49" s="68"/>
      <c r="GB49" s="68"/>
      <c r="GC49" s="68"/>
      <c r="GD49" s="68"/>
      <c r="GE49" s="68"/>
      <c r="GF49" s="68"/>
      <c r="GG49" s="68"/>
      <c r="GH49" s="68"/>
      <c r="GI49" s="68"/>
      <c r="GJ49" s="68"/>
      <c r="GK49" s="68"/>
      <c r="GL49" s="68"/>
      <c r="GM49" s="68"/>
      <c r="GN49" s="68"/>
      <c r="GO49" s="68"/>
      <c r="GP49" s="68"/>
      <c r="GQ49" s="68"/>
      <c r="GR49" s="68"/>
      <c r="GS49" s="68"/>
      <c r="GT49" s="68"/>
      <c r="GU49" s="68"/>
      <c r="GV49" s="68"/>
      <c r="GW49" s="68"/>
      <c r="GX49" s="68"/>
      <c r="GY49" s="68"/>
      <c r="GZ49" s="68"/>
      <c r="HA49" s="68"/>
      <c r="HB49" s="68"/>
      <c r="HC49" s="68"/>
      <c r="HD49" s="68"/>
      <c r="HE49" s="68"/>
      <c r="HF49" s="68"/>
      <c r="HG49" s="68"/>
      <c r="HH49" s="68"/>
      <c r="HI49" s="68"/>
      <c r="HJ49" s="68"/>
      <c r="HK49" s="68"/>
      <c r="HL49" s="68"/>
      <c r="HM49" s="68"/>
      <c r="HN49" s="68"/>
      <c r="HO49" s="68"/>
      <c r="HP49" s="68"/>
      <c r="HQ49" s="68"/>
      <c r="HR49" s="68"/>
      <c r="HS49" s="68"/>
      <c r="HT49" s="68"/>
      <c r="HU49" s="68"/>
      <c r="HV49" s="68"/>
      <c r="HW49" s="68"/>
      <c r="HX49" s="68"/>
      <c r="HY49" s="68"/>
      <c r="HZ49" s="68"/>
      <c r="IA49" s="68"/>
      <c r="IB49" s="68"/>
      <c r="IC49" s="68"/>
      <c r="ID49" s="68"/>
      <c r="IE49" s="68"/>
      <c r="IF49" s="68"/>
      <c r="IG49" s="68"/>
      <c r="IH49" s="68"/>
      <c r="II49" s="68"/>
      <c r="IJ49" s="68"/>
      <c r="IK49" s="68"/>
      <c r="IL49" s="68"/>
      <c r="IM49" s="68"/>
      <c r="IN49" s="68"/>
      <c r="IO49" s="68"/>
      <c r="IP49" s="68"/>
      <c r="IQ49" s="68"/>
      <c r="IR49" s="68"/>
      <c r="IS49" s="68"/>
      <c r="IT49" s="68"/>
      <c r="IU49" s="68"/>
      <c r="IV49" s="68"/>
      <c r="IW49" s="68"/>
      <c r="IX49" s="68"/>
      <c r="IY49" s="68"/>
      <c r="IZ49" s="68"/>
      <c r="JA49" s="68"/>
      <c r="JB49" s="68"/>
      <c r="JC49" s="68"/>
      <c r="JD49" s="68"/>
      <c r="JE49" s="68"/>
      <c r="JF49" s="68"/>
      <c r="JG49" s="68"/>
      <c r="JH49" s="68"/>
      <c r="JI49" s="68"/>
      <c r="JJ49" s="68"/>
      <c r="JK49" s="68"/>
      <c r="JL49" s="68"/>
      <c r="JM49" s="68"/>
      <c r="JN49" s="68"/>
      <c r="JO49" s="68"/>
      <c r="JP49" s="68"/>
      <c r="JQ49" s="68"/>
      <c r="JR49" s="68"/>
      <c r="JS49" s="68"/>
      <c r="JT49" s="68"/>
      <c r="JU49" s="68"/>
      <c r="JV49" s="68"/>
      <c r="JW49" s="68"/>
      <c r="JX49" s="68"/>
      <c r="JY49" s="68"/>
      <c r="JZ49" s="68"/>
      <c r="KA49" s="68"/>
      <c r="KB49" s="68"/>
      <c r="KC49" s="68"/>
      <c r="KD49" s="68"/>
      <c r="KE49" s="68"/>
      <c r="KF49" s="68"/>
      <c r="KG49" s="68"/>
      <c r="KH49" s="68"/>
      <c r="KI49" s="68"/>
      <c r="KJ49" s="68"/>
      <c r="KK49" s="68"/>
      <c r="KL49" s="68"/>
      <c r="KM49" s="68"/>
      <c r="KN49" s="68"/>
      <c r="KO49" s="68"/>
      <c r="KP49" s="68"/>
      <c r="KQ49" s="68"/>
      <c r="KR49" s="68"/>
      <c r="KS49" s="68"/>
      <c r="KT49" s="68"/>
      <c r="KU49" s="68"/>
      <c r="KV49" s="68"/>
      <c r="KW49" s="68"/>
      <c r="KX49" s="68"/>
      <c r="KY49" s="68"/>
      <c r="KZ49" s="68"/>
      <c r="LA49" s="68"/>
      <c r="LB49" s="68"/>
      <c r="LC49" s="68"/>
      <c r="LD49" s="68"/>
      <c r="LE49" s="68"/>
      <c r="LF49" s="68"/>
      <c r="LG49" s="68"/>
      <c r="LH49" s="68"/>
      <c r="LI49" s="68"/>
      <c r="LJ49" s="68"/>
      <c r="LK49" s="68"/>
      <c r="LL49" s="68"/>
      <c r="LM49" s="68"/>
      <c r="LN49" s="68"/>
      <c r="LO49" s="68"/>
      <c r="LP49" s="68"/>
      <c r="LQ49" s="68"/>
      <c r="LR49" s="68"/>
      <c r="LS49" s="68"/>
      <c r="LT49" s="68"/>
      <c r="LU49" s="68"/>
      <c r="LV49" s="68"/>
      <c r="LW49" s="68"/>
      <c r="LX49" s="68"/>
      <c r="LY49" s="68"/>
      <c r="LZ49" s="68"/>
      <c r="MA49" s="68"/>
      <c r="MB49" s="68"/>
      <c r="MC49" s="68"/>
      <c r="MD49" s="68"/>
      <c r="ME49" s="68"/>
      <c r="MF49" s="68"/>
      <c r="MG49" s="68"/>
      <c r="MH49" s="68"/>
      <c r="MI49" s="68"/>
      <c r="MJ49" s="68"/>
      <c r="MK49" s="68"/>
      <c r="ML49" s="68"/>
      <c r="MM49" s="68"/>
      <c r="MN49" s="68"/>
      <c r="MO49" s="68"/>
      <c r="MP49" s="68"/>
      <c r="MQ49" s="68"/>
      <c r="MR49" s="68"/>
      <c r="MS49" s="68"/>
      <c r="MT49" s="68"/>
      <c r="MU49" s="68"/>
      <c r="MV49" s="68"/>
      <c r="MW49" s="68"/>
      <c r="MX49" s="68"/>
      <c r="MY49" s="68"/>
      <c r="MZ49" s="68"/>
      <c r="NA49" s="68"/>
      <c r="NB49" s="68"/>
      <c r="NC49" s="68"/>
      <c r="ND49" s="68"/>
      <c r="NE49" s="68"/>
      <c r="NF49" s="68"/>
      <c r="NG49" s="68"/>
      <c r="NH49" s="68"/>
      <c r="NI49" s="68"/>
    </row>
    <row r="50" spans="1:373" s="34" customFormat="1" ht="14.4" outlineLevel="1" x14ac:dyDescent="0.2">
      <c r="A50" s="1047" t="s">
        <v>38</v>
      </c>
      <c r="B50" s="43" t="s">
        <v>36</v>
      </c>
      <c r="C50" s="44"/>
      <c r="D50" s="45"/>
      <c r="E50" s="27" t="s">
        <v>28</v>
      </c>
      <c r="F50" s="25"/>
      <c r="G50" s="84">
        <v>144.85899999999998</v>
      </c>
      <c r="H50" s="42" t="e">
        <f t="shared" ref="H50:BT50" si="60">IF(H48&lt;&gt;0,H48,IF(G53-H57&lt;0,0,G53-H57))</f>
        <v>#VALUE!</v>
      </c>
      <c r="I50" s="42" t="e">
        <f t="shared" si="60"/>
        <v>#VALUE!</v>
      </c>
      <c r="J50" s="42">
        <f t="shared" si="60"/>
        <v>5618.8219999999992</v>
      </c>
      <c r="K50" s="42">
        <f t="shared" si="60"/>
        <v>5142.9400000000005</v>
      </c>
      <c r="L50" s="42">
        <f t="shared" si="60"/>
        <v>3977.7759999999998</v>
      </c>
      <c r="M50" s="42">
        <f t="shared" si="60"/>
        <v>4699.0679999999993</v>
      </c>
      <c r="N50" s="42">
        <f t="shared" si="60"/>
        <v>4505.9409999999998</v>
      </c>
      <c r="O50" s="42" t="e">
        <f t="shared" si="60"/>
        <v>#VALUE!</v>
      </c>
      <c r="P50" s="42" t="e">
        <f t="shared" si="60"/>
        <v>#VALUE!</v>
      </c>
      <c r="Q50" s="42">
        <f t="shared" si="60"/>
        <v>6696.4920000000011</v>
      </c>
      <c r="R50" s="42">
        <f t="shared" si="60"/>
        <v>4453.6580000000004</v>
      </c>
      <c r="S50" s="42">
        <f t="shared" si="60"/>
        <v>7036.8649999999971</v>
      </c>
      <c r="T50" s="42">
        <f t="shared" si="60"/>
        <v>6994.1849999999995</v>
      </c>
      <c r="U50" s="42">
        <f t="shared" si="60"/>
        <v>7719.7449999999999</v>
      </c>
      <c r="V50" s="42" t="e">
        <f t="shared" si="60"/>
        <v>#VALUE!</v>
      </c>
      <c r="W50" s="42" t="e">
        <f t="shared" si="60"/>
        <v>#VALUE!</v>
      </c>
      <c r="X50" s="42">
        <f t="shared" si="60"/>
        <v>7934.2119999999995</v>
      </c>
      <c r="Y50" s="42">
        <f t="shared" si="60"/>
        <v>7135.0289999999986</v>
      </c>
      <c r="Z50" s="42">
        <f t="shared" si="60"/>
        <v>7121.1579999999994</v>
      </c>
      <c r="AA50" s="42">
        <f t="shared" si="60"/>
        <v>7061.4059999999999</v>
      </c>
      <c r="AB50" s="42">
        <f t="shared" si="60"/>
        <v>5825.82</v>
      </c>
      <c r="AC50" s="42" t="e">
        <f t="shared" si="60"/>
        <v>#VALUE!</v>
      </c>
      <c r="AD50" s="42" t="e">
        <f t="shared" si="60"/>
        <v>#VALUE!</v>
      </c>
      <c r="AE50" s="42">
        <f t="shared" si="60"/>
        <v>7498.8760000000002</v>
      </c>
      <c r="AF50" s="42">
        <f t="shared" si="60"/>
        <v>6478.8240000000005</v>
      </c>
      <c r="AG50" s="42">
        <f t="shared" si="60"/>
        <v>6357.1860000000006</v>
      </c>
      <c r="AH50" s="42">
        <f t="shared" si="60"/>
        <v>6247.2849999999999</v>
      </c>
      <c r="AI50" s="42" t="e">
        <f t="shared" si="60"/>
        <v>#VALUE!</v>
      </c>
      <c r="AJ50" s="42" t="e">
        <f t="shared" si="60"/>
        <v>#VALUE!</v>
      </c>
      <c r="AK50" s="42" t="e">
        <f t="shared" si="60"/>
        <v>#VALUE!</v>
      </c>
      <c r="AL50" s="42">
        <f t="shared" si="60"/>
        <v>5019.1679999999997</v>
      </c>
      <c r="AM50" s="42">
        <f t="shared" si="60"/>
        <v>3898.8179999999988</v>
      </c>
      <c r="AN50" s="42">
        <f t="shared" si="60"/>
        <v>3643.8049999999998</v>
      </c>
      <c r="AO50" s="42">
        <f t="shared" si="60"/>
        <v>3506.1619999999998</v>
      </c>
      <c r="AP50" s="42">
        <f t="shared" si="60"/>
        <v>3440.0080000000003</v>
      </c>
      <c r="AQ50" s="42" t="e">
        <f t="shared" si="60"/>
        <v>#VALUE!</v>
      </c>
      <c r="AR50" s="42" t="e">
        <f t="shared" si="60"/>
        <v>#VALUE!</v>
      </c>
      <c r="AS50" s="42" t="e">
        <f t="shared" si="60"/>
        <v>#VALUE!</v>
      </c>
      <c r="AT50" s="42">
        <f t="shared" si="60"/>
        <v>2207.623</v>
      </c>
      <c r="AU50" s="42">
        <f t="shared" si="60"/>
        <v>2811.5449999999996</v>
      </c>
      <c r="AV50" s="42">
        <f t="shared" si="60"/>
        <v>3959.6370000000002</v>
      </c>
      <c r="AW50" s="42">
        <f t="shared" si="60"/>
        <v>6264.3569999999991</v>
      </c>
      <c r="AX50" s="42" t="e">
        <f t="shared" si="60"/>
        <v>#VALUE!</v>
      </c>
      <c r="AY50" s="42" t="e">
        <f t="shared" si="60"/>
        <v>#VALUE!</v>
      </c>
      <c r="AZ50" s="42">
        <f t="shared" si="60"/>
        <v>7327.0889999999981</v>
      </c>
      <c r="BA50" s="42">
        <f t="shared" si="60"/>
        <v>7128.6269999999977</v>
      </c>
      <c r="BB50" s="42">
        <f t="shared" si="60"/>
        <v>7164.9049999999988</v>
      </c>
      <c r="BC50" s="42">
        <f t="shared" si="60"/>
        <v>7305.7489999999989</v>
      </c>
      <c r="BD50" s="42">
        <f t="shared" si="60"/>
        <v>7178.7759999999998</v>
      </c>
      <c r="BE50" s="42" t="e">
        <f t="shared" si="60"/>
        <v>#VALUE!</v>
      </c>
      <c r="BF50" s="42" t="e">
        <f t="shared" si="60"/>
        <v>#VALUE!</v>
      </c>
      <c r="BG50" s="42">
        <f t="shared" si="60"/>
        <v>7470.0669999999991</v>
      </c>
      <c r="BH50" s="42">
        <f t="shared" si="60"/>
        <v>6614.3330000000005</v>
      </c>
      <c r="BI50" s="42">
        <f t="shared" si="60"/>
        <v>6347.5829999999996</v>
      </c>
      <c r="BJ50" s="42">
        <f t="shared" si="60"/>
        <v>5923.9840000000004</v>
      </c>
      <c r="BK50" s="42">
        <f t="shared" si="60"/>
        <v>4990.3590000000004</v>
      </c>
      <c r="BL50" s="42" t="e">
        <f t="shared" si="60"/>
        <v>#VALUE!</v>
      </c>
      <c r="BM50" s="42" t="e">
        <f t="shared" si="60"/>
        <v>#VALUE!</v>
      </c>
      <c r="BN50" s="42">
        <f>IF(BN48&lt;&gt;0,BN48,IF(BL53-BN57&lt;0,0,BL53-BN57))</f>
        <v>4202.9130000000005</v>
      </c>
      <c r="BO50" s="42">
        <f>IF(BO48&lt;&gt;0,BO48,IF(BM53-BO57&lt;0,0,BM53-BO57))</f>
        <v>4202.9130000000005</v>
      </c>
      <c r="BP50" s="42">
        <f t="shared" si="60"/>
        <v>3363.1840000000002</v>
      </c>
      <c r="BQ50" s="42">
        <f t="shared" si="60"/>
        <v>3155.1189999999997</v>
      </c>
      <c r="BR50" s="42">
        <f t="shared" si="60"/>
        <v>3124.1760000000004</v>
      </c>
      <c r="BS50" s="42">
        <f t="shared" si="60"/>
        <v>3074.0269999999996</v>
      </c>
      <c r="BT50" s="42" t="e">
        <f t="shared" si="60"/>
        <v>#VALUE!</v>
      </c>
      <c r="BU50" s="42" t="e">
        <f t="shared" ref="BU50:EF50" si="61">IF(BU48&lt;&gt;0,BU48,IF(BT53-BU57&lt;0,0,BT53-BU57))</f>
        <v>#VALUE!</v>
      </c>
      <c r="BV50" s="42">
        <f t="shared" si="61"/>
        <v>4705.47</v>
      </c>
      <c r="BW50" s="42">
        <f t="shared" si="61"/>
        <v>5960.2619999999997</v>
      </c>
      <c r="BX50" s="42">
        <f t="shared" si="61"/>
        <v>6913.0930000000017</v>
      </c>
      <c r="BY50" s="42">
        <f t="shared" si="61"/>
        <v>6813.8620000000001</v>
      </c>
      <c r="BZ50" s="42">
        <f t="shared" si="61"/>
        <v>6705.0279999999993</v>
      </c>
      <c r="CA50" s="42" t="e">
        <f t="shared" si="61"/>
        <v>#VALUE!</v>
      </c>
      <c r="CB50" s="42" t="e">
        <f t="shared" si="61"/>
        <v>#VALUE!</v>
      </c>
      <c r="CC50" s="42">
        <f t="shared" si="61"/>
        <v>5257.1089999999995</v>
      </c>
      <c r="CD50" s="42">
        <f t="shared" si="61"/>
        <v>4799.366</v>
      </c>
      <c r="CE50" s="42">
        <f t="shared" si="61"/>
        <v>4690.5320000000002</v>
      </c>
      <c r="CF50" s="42">
        <f t="shared" si="61"/>
        <v>6416.9380000000001</v>
      </c>
      <c r="CG50" s="42">
        <f t="shared" si="61"/>
        <v>6477.7569999999996</v>
      </c>
      <c r="CH50" s="42" t="e">
        <f t="shared" si="61"/>
        <v>#VALUE!</v>
      </c>
      <c r="CI50" s="42" t="e">
        <f t="shared" si="61"/>
        <v>#VALUE!</v>
      </c>
      <c r="CJ50" s="42">
        <f t="shared" si="61"/>
        <v>6490.5609999999997</v>
      </c>
      <c r="CK50" s="42">
        <f t="shared" si="61"/>
        <v>4996.7609999999995</v>
      </c>
      <c r="CL50" s="42">
        <f t="shared" si="61"/>
        <v>4763.0879999999997</v>
      </c>
      <c r="CM50" s="42">
        <f t="shared" si="61"/>
        <v>4716.1400000000003</v>
      </c>
      <c r="CN50" s="42" t="e">
        <f t="shared" si="61"/>
        <v>#VALUE!</v>
      </c>
      <c r="CO50" s="42" t="e">
        <f t="shared" si="61"/>
        <v>#VALUE!</v>
      </c>
      <c r="CP50" s="42" t="e">
        <f t="shared" si="61"/>
        <v>#VALUE!</v>
      </c>
      <c r="CQ50" s="42" t="e">
        <f t="shared" si="61"/>
        <v>#VALUE!</v>
      </c>
      <c r="CR50" s="42" t="e">
        <f t="shared" si="61"/>
        <v>#VALUE!</v>
      </c>
      <c r="CS50" s="42" t="e">
        <f t="shared" si="61"/>
        <v>#VALUE!</v>
      </c>
      <c r="CT50" s="42">
        <f t="shared" si="61"/>
        <v>6490.5609999999997</v>
      </c>
      <c r="CU50" s="42" t="e">
        <f t="shared" si="61"/>
        <v>#VALUE!</v>
      </c>
      <c r="CV50" s="42" t="e">
        <f t="shared" si="61"/>
        <v>#VALUE!</v>
      </c>
      <c r="CW50" s="42" t="e">
        <f t="shared" si="61"/>
        <v>#VALUE!</v>
      </c>
      <c r="CX50" s="42" t="e">
        <f t="shared" si="61"/>
        <v>#VALUE!</v>
      </c>
      <c r="CY50" s="42" t="e">
        <f t="shared" si="61"/>
        <v>#VALUE!</v>
      </c>
      <c r="CZ50" s="42" t="e">
        <f t="shared" si="61"/>
        <v>#VALUE!</v>
      </c>
      <c r="DA50" s="42" t="e">
        <f t="shared" si="61"/>
        <v>#VALUE!</v>
      </c>
      <c r="DB50" s="42" t="e">
        <f t="shared" si="61"/>
        <v>#VALUE!</v>
      </c>
      <c r="DC50" s="42" t="e">
        <f t="shared" si="61"/>
        <v>#VALUE!</v>
      </c>
      <c r="DD50" s="42" t="e">
        <f t="shared" si="61"/>
        <v>#VALUE!</v>
      </c>
      <c r="DE50" s="42" t="e">
        <f t="shared" si="61"/>
        <v>#VALUE!</v>
      </c>
      <c r="DF50" s="42" t="e">
        <f t="shared" si="61"/>
        <v>#VALUE!</v>
      </c>
      <c r="DG50" s="42" t="e">
        <f t="shared" si="61"/>
        <v>#VALUE!</v>
      </c>
      <c r="DH50" s="42" t="e">
        <f t="shared" si="61"/>
        <v>#VALUE!</v>
      </c>
      <c r="DI50" s="42" t="e">
        <f t="shared" si="61"/>
        <v>#VALUE!</v>
      </c>
      <c r="DJ50" s="42" t="e">
        <f t="shared" si="61"/>
        <v>#VALUE!</v>
      </c>
      <c r="DK50" s="42" t="e">
        <f t="shared" si="61"/>
        <v>#VALUE!</v>
      </c>
      <c r="DL50" s="42" t="e">
        <f t="shared" si="61"/>
        <v>#VALUE!</v>
      </c>
      <c r="DM50" s="42" t="e">
        <f t="shared" si="61"/>
        <v>#VALUE!</v>
      </c>
      <c r="DN50" s="42" t="e">
        <f t="shared" si="61"/>
        <v>#VALUE!</v>
      </c>
      <c r="DO50" s="42" t="e">
        <f t="shared" si="61"/>
        <v>#VALUE!</v>
      </c>
      <c r="DP50" s="42" t="e">
        <f t="shared" si="61"/>
        <v>#VALUE!</v>
      </c>
      <c r="DQ50" s="42" t="e">
        <f t="shared" si="61"/>
        <v>#VALUE!</v>
      </c>
      <c r="DR50" s="42" t="e">
        <f t="shared" si="61"/>
        <v>#VALUE!</v>
      </c>
      <c r="DS50" s="42" t="e">
        <f t="shared" si="61"/>
        <v>#VALUE!</v>
      </c>
      <c r="DT50" s="42" t="e">
        <f t="shared" si="61"/>
        <v>#VALUE!</v>
      </c>
      <c r="DU50" s="42" t="e">
        <f t="shared" si="61"/>
        <v>#VALUE!</v>
      </c>
      <c r="DV50" s="42" t="e">
        <f t="shared" si="61"/>
        <v>#VALUE!</v>
      </c>
      <c r="DW50" s="42" t="e">
        <f t="shared" si="61"/>
        <v>#VALUE!</v>
      </c>
      <c r="DX50" s="42" t="e">
        <f t="shared" si="61"/>
        <v>#VALUE!</v>
      </c>
      <c r="DY50" s="42" t="e">
        <f t="shared" si="61"/>
        <v>#VALUE!</v>
      </c>
      <c r="DZ50" s="42" t="e">
        <f t="shared" si="61"/>
        <v>#VALUE!</v>
      </c>
      <c r="EA50" s="42" t="e">
        <f t="shared" si="61"/>
        <v>#VALUE!</v>
      </c>
      <c r="EB50" s="42" t="e">
        <f t="shared" si="61"/>
        <v>#VALUE!</v>
      </c>
      <c r="EC50" s="42" t="e">
        <f t="shared" si="61"/>
        <v>#VALUE!</v>
      </c>
      <c r="ED50" s="42" t="e">
        <f t="shared" si="61"/>
        <v>#VALUE!</v>
      </c>
      <c r="EE50" s="42" t="e">
        <f t="shared" si="61"/>
        <v>#VALUE!</v>
      </c>
      <c r="EF50" s="42" t="e">
        <f t="shared" si="61"/>
        <v>#VALUE!</v>
      </c>
      <c r="EG50" s="42" t="e">
        <f t="shared" ref="EG50:GR50" si="62">IF(EG48&lt;&gt;0,EG48,IF(EF53-EG57&lt;0,0,EF53-EG57))</f>
        <v>#VALUE!</v>
      </c>
      <c r="EH50" s="42" t="e">
        <f t="shared" si="62"/>
        <v>#VALUE!</v>
      </c>
      <c r="EI50" s="42" t="e">
        <f t="shared" si="62"/>
        <v>#VALUE!</v>
      </c>
      <c r="EJ50" s="42" t="e">
        <f t="shared" si="62"/>
        <v>#VALUE!</v>
      </c>
      <c r="EK50" s="42" t="e">
        <f t="shared" si="62"/>
        <v>#VALUE!</v>
      </c>
      <c r="EL50" s="42" t="e">
        <f t="shared" si="62"/>
        <v>#VALUE!</v>
      </c>
      <c r="EM50" s="42" t="e">
        <f t="shared" si="62"/>
        <v>#VALUE!</v>
      </c>
      <c r="EN50" s="42" t="e">
        <f t="shared" si="62"/>
        <v>#VALUE!</v>
      </c>
      <c r="EO50" s="42" t="e">
        <f t="shared" si="62"/>
        <v>#VALUE!</v>
      </c>
      <c r="EP50" s="42" t="e">
        <f t="shared" si="62"/>
        <v>#VALUE!</v>
      </c>
      <c r="EQ50" s="42" t="e">
        <f t="shared" si="62"/>
        <v>#VALUE!</v>
      </c>
      <c r="ER50" s="42" t="e">
        <f t="shared" si="62"/>
        <v>#VALUE!</v>
      </c>
      <c r="ES50" s="42" t="e">
        <f t="shared" si="62"/>
        <v>#VALUE!</v>
      </c>
      <c r="ET50" s="42" t="e">
        <f t="shared" si="62"/>
        <v>#VALUE!</v>
      </c>
      <c r="EU50" s="42" t="e">
        <f t="shared" si="62"/>
        <v>#VALUE!</v>
      </c>
      <c r="EV50" s="42" t="e">
        <f t="shared" si="62"/>
        <v>#VALUE!</v>
      </c>
      <c r="EW50" s="42" t="e">
        <f t="shared" si="62"/>
        <v>#VALUE!</v>
      </c>
      <c r="EX50" s="42" t="e">
        <f t="shared" si="62"/>
        <v>#VALUE!</v>
      </c>
      <c r="EY50" s="42" t="e">
        <f t="shared" si="62"/>
        <v>#VALUE!</v>
      </c>
      <c r="EZ50" s="42" t="e">
        <f t="shared" si="62"/>
        <v>#VALUE!</v>
      </c>
      <c r="FA50" s="42" t="e">
        <f t="shared" si="62"/>
        <v>#VALUE!</v>
      </c>
      <c r="FB50" s="42" t="e">
        <f t="shared" si="62"/>
        <v>#VALUE!</v>
      </c>
      <c r="FC50" s="42" t="e">
        <f t="shared" si="62"/>
        <v>#VALUE!</v>
      </c>
      <c r="FD50" s="42" t="e">
        <f t="shared" si="62"/>
        <v>#VALUE!</v>
      </c>
      <c r="FE50" s="42" t="e">
        <f t="shared" si="62"/>
        <v>#VALUE!</v>
      </c>
      <c r="FF50" s="42">
        <f t="shared" si="62"/>
        <v>53.130238332901691</v>
      </c>
      <c r="FG50" s="42">
        <f t="shared" si="62"/>
        <v>1.7607592668774628</v>
      </c>
      <c r="FH50" s="42">
        <f t="shared" si="62"/>
        <v>1.7607592668774628</v>
      </c>
      <c r="FI50" s="42">
        <f t="shared" si="62"/>
        <v>2.6603968294482163</v>
      </c>
      <c r="FJ50" s="42" t="e">
        <f t="shared" si="62"/>
        <v>#VALUE!</v>
      </c>
      <c r="FK50" s="42" t="e">
        <f t="shared" si="62"/>
        <v>#VALUE!</v>
      </c>
      <c r="FL50" s="42">
        <f t="shared" si="62"/>
        <v>10.859950614021654</v>
      </c>
      <c r="FM50" s="42" t="e">
        <f t="shared" si="62"/>
        <v>#VALUE!</v>
      </c>
      <c r="FN50" s="42" t="e">
        <f t="shared" si="62"/>
        <v>#VALUE!</v>
      </c>
      <c r="FO50" s="42">
        <f t="shared" si="62"/>
        <v>20.357512844458189</v>
      </c>
      <c r="FP50" s="42" t="e">
        <f t="shared" si="62"/>
        <v>#VALUE!</v>
      </c>
      <c r="FQ50" s="42">
        <f t="shared" si="62"/>
        <v>29.675187599655278</v>
      </c>
      <c r="FR50" s="42" t="e">
        <f t="shared" si="62"/>
        <v>#VALUE!</v>
      </c>
      <c r="FS50" s="42" t="e">
        <f t="shared" si="62"/>
        <v>#VALUE!</v>
      </c>
      <c r="FT50" s="42" t="e">
        <f t="shared" si="62"/>
        <v>#VALUE!</v>
      </c>
      <c r="FU50" s="42" t="e">
        <f t="shared" si="62"/>
        <v>#VALUE!</v>
      </c>
      <c r="FV50" s="42" t="e">
        <f t="shared" si="62"/>
        <v>#VALUE!</v>
      </c>
      <c r="FW50" s="42" t="e">
        <f t="shared" si="62"/>
        <v>#VALUE!</v>
      </c>
      <c r="FX50" s="42" t="e">
        <f t="shared" si="62"/>
        <v>#VALUE!</v>
      </c>
      <c r="FY50" s="42" t="e">
        <f t="shared" si="62"/>
        <v>#VALUE!</v>
      </c>
      <c r="FZ50" s="42" t="e">
        <f t="shared" si="62"/>
        <v>#VALUE!</v>
      </c>
      <c r="GA50" s="42" t="e">
        <f t="shared" si="62"/>
        <v>#VALUE!</v>
      </c>
      <c r="GB50" s="42" t="e">
        <f t="shared" si="62"/>
        <v>#VALUE!</v>
      </c>
      <c r="GC50" s="42" t="e">
        <f t="shared" si="62"/>
        <v>#VALUE!</v>
      </c>
      <c r="GD50" s="42" t="e">
        <f t="shared" si="62"/>
        <v>#VALUE!</v>
      </c>
      <c r="GE50" s="42" t="e">
        <f t="shared" si="62"/>
        <v>#VALUE!</v>
      </c>
      <c r="GF50" s="42" t="e">
        <f t="shared" si="62"/>
        <v>#VALUE!</v>
      </c>
      <c r="GG50" s="42" t="e">
        <f t="shared" si="62"/>
        <v>#VALUE!</v>
      </c>
      <c r="GH50" s="42" t="e">
        <f t="shared" si="62"/>
        <v>#VALUE!</v>
      </c>
      <c r="GI50" s="42" t="e">
        <f t="shared" si="62"/>
        <v>#VALUE!</v>
      </c>
      <c r="GJ50" s="42" t="e">
        <f t="shared" si="62"/>
        <v>#VALUE!</v>
      </c>
      <c r="GK50" s="42" t="e">
        <f t="shared" si="62"/>
        <v>#VALUE!</v>
      </c>
      <c r="GL50" s="42" t="e">
        <f t="shared" si="62"/>
        <v>#VALUE!</v>
      </c>
      <c r="GM50" s="42" t="e">
        <f t="shared" si="62"/>
        <v>#VALUE!</v>
      </c>
      <c r="GN50" s="42" t="e">
        <f t="shared" si="62"/>
        <v>#VALUE!</v>
      </c>
      <c r="GO50" s="42" t="e">
        <f t="shared" si="62"/>
        <v>#VALUE!</v>
      </c>
      <c r="GP50" s="42" t="e">
        <f t="shared" si="62"/>
        <v>#VALUE!</v>
      </c>
      <c r="GQ50" s="42" t="e">
        <f t="shared" si="62"/>
        <v>#VALUE!</v>
      </c>
      <c r="GR50" s="42" t="e">
        <f t="shared" si="62"/>
        <v>#VALUE!</v>
      </c>
      <c r="GS50" s="42" t="e">
        <f t="shared" ref="GS50:JD50" si="63">IF(GS48&lt;&gt;0,GS48,IF(GR53-GS57&lt;0,0,GR53-GS57))</f>
        <v>#VALUE!</v>
      </c>
      <c r="GT50" s="42" t="e">
        <f t="shared" si="63"/>
        <v>#VALUE!</v>
      </c>
      <c r="GU50" s="42" t="e">
        <f t="shared" si="63"/>
        <v>#VALUE!</v>
      </c>
      <c r="GV50" s="42" t="e">
        <f t="shared" si="63"/>
        <v>#VALUE!</v>
      </c>
      <c r="GW50" s="42" t="e">
        <f t="shared" si="63"/>
        <v>#VALUE!</v>
      </c>
      <c r="GX50" s="42" t="e">
        <f t="shared" si="63"/>
        <v>#VALUE!</v>
      </c>
      <c r="GY50" s="42" t="e">
        <f t="shared" si="63"/>
        <v>#VALUE!</v>
      </c>
      <c r="GZ50" s="42" t="e">
        <f t="shared" si="63"/>
        <v>#VALUE!</v>
      </c>
      <c r="HA50" s="42" t="e">
        <f t="shared" si="63"/>
        <v>#VALUE!</v>
      </c>
      <c r="HB50" s="42" t="e">
        <f t="shared" si="63"/>
        <v>#VALUE!</v>
      </c>
      <c r="HC50" s="42" t="e">
        <f t="shared" si="63"/>
        <v>#VALUE!</v>
      </c>
      <c r="HD50" s="42" t="e">
        <f t="shared" si="63"/>
        <v>#VALUE!</v>
      </c>
      <c r="HE50" s="42" t="e">
        <f t="shared" si="63"/>
        <v>#VALUE!</v>
      </c>
      <c r="HF50" s="42" t="e">
        <f t="shared" si="63"/>
        <v>#VALUE!</v>
      </c>
      <c r="HG50" s="42" t="e">
        <f t="shared" si="63"/>
        <v>#VALUE!</v>
      </c>
      <c r="HH50" s="42" t="e">
        <f t="shared" si="63"/>
        <v>#VALUE!</v>
      </c>
      <c r="HI50" s="42" t="e">
        <f t="shared" si="63"/>
        <v>#VALUE!</v>
      </c>
      <c r="HJ50" s="42" t="e">
        <f t="shared" si="63"/>
        <v>#VALUE!</v>
      </c>
      <c r="HK50" s="42" t="e">
        <f t="shared" si="63"/>
        <v>#VALUE!</v>
      </c>
      <c r="HL50" s="42" t="e">
        <f t="shared" si="63"/>
        <v>#VALUE!</v>
      </c>
      <c r="HM50" s="42" t="e">
        <f t="shared" si="63"/>
        <v>#VALUE!</v>
      </c>
      <c r="HN50" s="42" t="e">
        <f t="shared" si="63"/>
        <v>#VALUE!</v>
      </c>
      <c r="HO50" s="42" t="e">
        <f t="shared" si="63"/>
        <v>#VALUE!</v>
      </c>
      <c r="HP50" s="42" t="e">
        <f t="shared" si="63"/>
        <v>#VALUE!</v>
      </c>
      <c r="HQ50" s="42" t="e">
        <f t="shared" si="63"/>
        <v>#VALUE!</v>
      </c>
      <c r="HR50" s="42" t="e">
        <f t="shared" si="63"/>
        <v>#VALUE!</v>
      </c>
      <c r="HS50" s="42" t="e">
        <f t="shared" si="63"/>
        <v>#VALUE!</v>
      </c>
      <c r="HT50" s="42" t="e">
        <f t="shared" si="63"/>
        <v>#VALUE!</v>
      </c>
      <c r="HU50" s="42" t="e">
        <f t="shared" si="63"/>
        <v>#VALUE!</v>
      </c>
      <c r="HV50" s="42" t="e">
        <f t="shared" si="63"/>
        <v>#VALUE!</v>
      </c>
      <c r="HW50" s="42" t="e">
        <f t="shared" si="63"/>
        <v>#VALUE!</v>
      </c>
      <c r="HX50" s="42" t="e">
        <f t="shared" si="63"/>
        <v>#VALUE!</v>
      </c>
      <c r="HY50" s="42" t="e">
        <f t="shared" si="63"/>
        <v>#VALUE!</v>
      </c>
      <c r="HZ50" s="42" t="e">
        <f t="shared" si="63"/>
        <v>#VALUE!</v>
      </c>
      <c r="IA50" s="42" t="e">
        <f t="shared" si="63"/>
        <v>#VALUE!</v>
      </c>
      <c r="IB50" s="42" t="e">
        <f t="shared" si="63"/>
        <v>#VALUE!</v>
      </c>
      <c r="IC50" s="42" t="e">
        <f t="shared" si="63"/>
        <v>#VALUE!</v>
      </c>
      <c r="ID50" s="42" t="e">
        <f t="shared" si="63"/>
        <v>#VALUE!</v>
      </c>
      <c r="IE50" s="42" t="e">
        <f t="shared" si="63"/>
        <v>#VALUE!</v>
      </c>
      <c r="IF50" s="42" t="e">
        <f t="shared" si="63"/>
        <v>#VALUE!</v>
      </c>
      <c r="IG50" s="42" t="e">
        <f t="shared" si="63"/>
        <v>#VALUE!</v>
      </c>
      <c r="IH50" s="42" t="e">
        <f t="shared" si="63"/>
        <v>#VALUE!</v>
      </c>
      <c r="II50" s="42" t="e">
        <f t="shared" si="63"/>
        <v>#VALUE!</v>
      </c>
      <c r="IJ50" s="42" t="e">
        <f t="shared" si="63"/>
        <v>#VALUE!</v>
      </c>
      <c r="IK50" s="42" t="e">
        <f t="shared" si="63"/>
        <v>#VALUE!</v>
      </c>
      <c r="IL50" s="42" t="e">
        <f t="shared" si="63"/>
        <v>#VALUE!</v>
      </c>
      <c r="IM50" s="42" t="e">
        <f t="shared" si="63"/>
        <v>#VALUE!</v>
      </c>
      <c r="IN50" s="42" t="e">
        <f t="shared" si="63"/>
        <v>#VALUE!</v>
      </c>
      <c r="IO50" s="42" t="e">
        <f t="shared" si="63"/>
        <v>#VALUE!</v>
      </c>
      <c r="IP50" s="42" t="e">
        <f t="shared" si="63"/>
        <v>#VALUE!</v>
      </c>
      <c r="IQ50" s="42" t="e">
        <f t="shared" si="63"/>
        <v>#VALUE!</v>
      </c>
      <c r="IR50" s="42" t="e">
        <f t="shared" si="63"/>
        <v>#VALUE!</v>
      </c>
      <c r="IS50" s="42" t="e">
        <f t="shared" si="63"/>
        <v>#VALUE!</v>
      </c>
      <c r="IT50" s="42" t="e">
        <f t="shared" si="63"/>
        <v>#VALUE!</v>
      </c>
      <c r="IU50" s="42" t="e">
        <f t="shared" si="63"/>
        <v>#VALUE!</v>
      </c>
      <c r="IV50" s="42" t="e">
        <f t="shared" si="63"/>
        <v>#VALUE!</v>
      </c>
      <c r="IW50" s="42" t="e">
        <f t="shared" si="63"/>
        <v>#VALUE!</v>
      </c>
      <c r="IX50" s="42" t="e">
        <f t="shared" si="63"/>
        <v>#VALUE!</v>
      </c>
      <c r="IY50" s="42" t="e">
        <f t="shared" si="63"/>
        <v>#VALUE!</v>
      </c>
      <c r="IZ50" s="42" t="e">
        <f t="shared" si="63"/>
        <v>#VALUE!</v>
      </c>
      <c r="JA50" s="42" t="e">
        <f t="shared" si="63"/>
        <v>#VALUE!</v>
      </c>
      <c r="JB50" s="42" t="e">
        <f t="shared" si="63"/>
        <v>#VALUE!</v>
      </c>
      <c r="JC50" s="42" t="e">
        <f t="shared" si="63"/>
        <v>#VALUE!</v>
      </c>
      <c r="JD50" s="42" t="e">
        <f t="shared" si="63"/>
        <v>#VALUE!</v>
      </c>
      <c r="JE50" s="42" t="e">
        <f t="shared" ref="JE50:LP50" si="64">IF(JE48&lt;&gt;0,JE48,IF(JD53-JE57&lt;0,0,JD53-JE57))</f>
        <v>#VALUE!</v>
      </c>
      <c r="JF50" s="42" t="e">
        <f t="shared" si="64"/>
        <v>#VALUE!</v>
      </c>
      <c r="JG50" s="42" t="e">
        <f t="shared" si="64"/>
        <v>#VALUE!</v>
      </c>
      <c r="JH50" s="42" t="e">
        <f t="shared" si="64"/>
        <v>#VALUE!</v>
      </c>
      <c r="JI50" s="42" t="e">
        <f t="shared" si="64"/>
        <v>#VALUE!</v>
      </c>
      <c r="JJ50" s="42" t="e">
        <f t="shared" si="64"/>
        <v>#VALUE!</v>
      </c>
      <c r="JK50" s="42" t="e">
        <f t="shared" si="64"/>
        <v>#VALUE!</v>
      </c>
      <c r="JL50" s="42" t="e">
        <f t="shared" si="64"/>
        <v>#VALUE!</v>
      </c>
      <c r="JM50" s="42" t="e">
        <f t="shared" si="64"/>
        <v>#VALUE!</v>
      </c>
      <c r="JN50" s="42" t="e">
        <f t="shared" si="64"/>
        <v>#VALUE!</v>
      </c>
      <c r="JO50" s="42" t="e">
        <f t="shared" si="64"/>
        <v>#VALUE!</v>
      </c>
      <c r="JP50" s="42" t="e">
        <f t="shared" si="64"/>
        <v>#VALUE!</v>
      </c>
      <c r="JQ50" s="42" t="e">
        <f t="shared" si="64"/>
        <v>#VALUE!</v>
      </c>
      <c r="JR50" s="42" t="e">
        <f t="shared" si="64"/>
        <v>#VALUE!</v>
      </c>
      <c r="JS50" s="42" t="e">
        <f t="shared" si="64"/>
        <v>#VALUE!</v>
      </c>
      <c r="JT50" s="42" t="e">
        <f t="shared" si="64"/>
        <v>#VALUE!</v>
      </c>
      <c r="JU50" s="42" t="e">
        <f t="shared" si="64"/>
        <v>#VALUE!</v>
      </c>
      <c r="JV50" s="42" t="e">
        <f t="shared" si="64"/>
        <v>#VALUE!</v>
      </c>
      <c r="JW50" s="42" t="e">
        <f t="shared" si="64"/>
        <v>#VALUE!</v>
      </c>
      <c r="JX50" s="42" t="e">
        <f t="shared" si="64"/>
        <v>#VALUE!</v>
      </c>
      <c r="JY50" s="42" t="e">
        <f t="shared" si="64"/>
        <v>#VALUE!</v>
      </c>
      <c r="JZ50" s="42" t="e">
        <f t="shared" si="64"/>
        <v>#VALUE!</v>
      </c>
      <c r="KA50" s="42" t="e">
        <f t="shared" si="64"/>
        <v>#VALUE!</v>
      </c>
      <c r="KB50" s="42" t="e">
        <f t="shared" si="64"/>
        <v>#VALUE!</v>
      </c>
      <c r="KC50" s="42" t="e">
        <f t="shared" si="64"/>
        <v>#VALUE!</v>
      </c>
      <c r="KD50" s="42" t="e">
        <f t="shared" si="64"/>
        <v>#VALUE!</v>
      </c>
      <c r="KE50" s="42" t="e">
        <f t="shared" si="64"/>
        <v>#VALUE!</v>
      </c>
      <c r="KF50" s="42" t="e">
        <f t="shared" si="64"/>
        <v>#VALUE!</v>
      </c>
      <c r="KG50" s="42" t="e">
        <f t="shared" si="64"/>
        <v>#VALUE!</v>
      </c>
      <c r="KH50" s="42" t="e">
        <f t="shared" si="64"/>
        <v>#VALUE!</v>
      </c>
      <c r="KI50" s="42" t="e">
        <f t="shared" si="64"/>
        <v>#VALUE!</v>
      </c>
      <c r="KJ50" s="42" t="e">
        <f t="shared" si="64"/>
        <v>#VALUE!</v>
      </c>
      <c r="KK50" s="42" t="e">
        <f t="shared" si="64"/>
        <v>#VALUE!</v>
      </c>
      <c r="KL50" s="42" t="e">
        <f t="shared" si="64"/>
        <v>#VALUE!</v>
      </c>
      <c r="KM50" s="42" t="e">
        <f t="shared" si="64"/>
        <v>#VALUE!</v>
      </c>
      <c r="KN50" s="42" t="e">
        <f t="shared" si="64"/>
        <v>#VALUE!</v>
      </c>
      <c r="KO50" s="42" t="e">
        <f t="shared" si="64"/>
        <v>#VALUE!</v>
      </c>
      <c r="KP50" s="42" t="e">
        <f t="shared" si="64"/>
        <v>#VALUE!</v>
      </c>
      <c r="KQ50" s="42" t="e">
        <f t="shared" si="64"/>
        <v>#VALUE!</v>
      </c>
      <c r="KR50" s="42" t="e">
        <f t="shared" si="64"/>
        <v>#VALUE!</v>
      </c>
      <c r="KS50" s="42" t="e">
        <f t="shared" si="64"/>
        <v>#VALUE!</v>
      </c>
      <c r="KT50" s="42" t="e">
        <f t="shared" si="64"/>
        <v>#VALUE!</v>
      </c>
      <c r="KU50" s="42" t="e">
        <f t="shared" si="64"/>
        <v>#VALUE!</v>
      </c>
      <c r="KV50" s="42" t="e">
        <f t="shared" si="64"/>
        <v>#VALUE!</v>
      </c>
      <c r="KW50" s="42" t="e">
        <f t="shared" si="64"/>
        <v>#VALUE!</v>
      </c>
      <c r="KX50" s="42" t="e">
        <f t="shared" si="64"/>
        <v>#VALUE!</v>
      </c>
      <c r="KY50" s="42" t="e">
        <f t="shared" si="64"/>
        <v>#VALUE!</v>
      </c>
      <c r="KZ50" s="42" t="e">
        <f t="shared" si="64"/>
        <v>#VALUE!</v>
      </c>
      <c r="LA50" s="42" t="e">
        <f t="shared" si="64"/>
        <v>#VALUE!</v>
      </c>
      <c r="LB50" s="42" t="e">
        <f t="shared" si="64"/>
        <v>#VALUE!</v>
      </c>
      <c r="LC50" s="42" t="e">
        <f t="shared" si="64"/>
        <v>#VALUE!</v>
      </c>
      <c r="LD50" s="42" t="e">
        <f t="shared" si="64"/>
        <v>#VALUE!</v>
      </c>
      <c r="LE50" s="42" t="e">
        <f t="shared" si="64"/>
        <v>#VALUE!</v>
      </c>
      <c r="LF50" s="42" t="e">
        <f t="shared" si="64"/>
        <v>#VALUE!</v>
      </c>
      <c r="LG50" s="42" t="e">
        <f t="shared" si="64"/>
        <v>#VALUE!</v>
      </c>
      <c r="LH50" s="42" t="e">
        <f t="shared" si="64"/>
        <v>#VALUE!</v>
      </c>
      <c r="LI50" s="42" t="e">
        <f t="shared" si="64"/>
        <v>#VALUE!</v>
      </c>
      <c r="LJ50" s="42" t="e">
        <f t="shared" si="64"/>
        <v>#VALUE!</v>
      </c>
      <c r="LK50" s="42" t="e">
        <f t="shared" si="64"/>
        <v>#VALUE!</v>
      </c>
      <c r="LL50" s="42" t="e">
        <f t="shared" si="64"/>
        <v>#VALUE!</v>
      </c>
      <c r="LM50" s="42" t="e">
        <f t="shared" si="64"/>
        <v>#VALUE!</v>
      </c>
      <c r="LN50" s="42" t="e">
        <f t="shared" si="64"/>
        <v>#VALUE!</v>
      </c>
      <c r="LO50" s="42" t="e">
        <f t="shared" si="64"/>
        <v>#VALUE!</v>
      </c>
      <c r="LP50" s="42" t="e">
        <f t="shared" si="64"/>
        <v>#VALUE!</v>
      </c>
      <c r="LQ50" s="42" t="e">
        <f t="shared" ref="LQ50:NI50" si="65">IF(LQ48&lt;&gt;0,LQ48,IF(LP53-LQ57&lt;0,0,LP53-LQ57))</f>
        <v>#VALUE!</v>
      </c>
      <c r="LR50" s="42" t="e">
        <f t="shared" si="65"/>
        <v>#VALUE!</v>
      </c>
      <c r="LS50" s="42" t="e">
        <f t="shared" si="65"/>
        <v>#VALUE!</v>
      </c>
      <c r="LT50" s="42" t="e">
        <f t="shared" si="65"/>
        <v>#VALUE!</v>
      </c>
      <c r="LU50" s="42" t="e">
        <f t="shared" si="65"/>
        <v>#VALUE!</v>
      </c>
      <c r="LV50" s="42" t="e">
        <f t="shared" si="65"/>
        <v>#VALUE!</v>
      </c>
      <c r="LW50" s="42" t="e">
        <f t="shared" si="65"/>
        <v>#VALUE!</v>
      </c>
      <c r="LX50" s="42" t="e">
        <f t="shared" si="65"/>
        <v>#VALUE!</v>
      </c>
      <c r="LY50" s="42" t="e">
        <f t="shared" si="65"/>
        <v>#VALUE!</v>
      </c>
      <c r="LZ50" s="42" t="e">
        <f t="shared" si="65"/>
        <v>#VALUE!</v>
      </c>
      <c r="MA50" s="42" t="e">
        <f t="shared" si="65"/>
        <v>#VALUE!</v>
      </c>
      <c r="MB50" s="42" t="e">
        <f t="shared" si="65"/>
        <v>#VALUE!</v>
      </c>
      <c r="MC50" s="42" t="e">
        <f t="shared" si="65"/>
        <v>#VALUE!</v>
      </c>
      <c r="MD50" s="42" t="e">
        <f t="shared" si="65"/>
        <v>#VALUE!</v>
      </c>
      <c r="ME50" s="42" t="e">
        <f t="shared" si="65"/>
        <v>#VALUE!</v>
      </c>
      <c r="MF50" s="42" t="e">
        <f t="shared" si="65"/>
        <v>#VALUE!</v>
      </c>
      <c r="MG50" s="42" t="e">
        <f t="shared" si="65"/>
        <v>#VALUE!</v>
      </c>
      <c r="MH50" s="42" t="e">
        <f t="shared" si="65"/>
        <v>#VALUE!</v>
      </c>
      <c r="MI50" s="42" t="e">
        <f t="shared" si="65"/>
        <v>#VALUE!</v>
      </c>
      <c r="MJ50" s="42" t="e">
        <f t="shared" si="65"/>
        <v>#VALUE!</v>
      </c>
      <c r="MK50" s="42" t="e">
        <f t="shared" si="65"/>
        <v>#VALUE!</v>
      </c>
      <c r="ML50" s="42" t="e">
        <f t="shared" si="65"/>
        <v>#VALUE!</v>
      </c>
      <c r="MM50" s="42" t="e">
        <f t="shared" si="65"/>
        <v>#VALUE!</v>
      </c>
      <c r="MN50" s="42" t="e">
        <f t="shared" si="65"/>
        <v>#VALUE!</v>
      </c>
      <c r="MO50" s="42" t="e">
        <f t="shared" si="65"/>
        <v>#VALUE!</v>
      </c>
      <c r="MP50" s="42" t="e">
        <f t="shared" si="65"/>
        <v>#VALUE!</v>
      </c>
      <c r="MQ50" s="42" t="e">
        <f t="shared" si="65"/>
        <v>#VALUE!</v>
      </c>
      <c r="MR50" s="42" t="e">
        <f t="shared" si="65"/>
        <v>#VALUE!</v>
      </c>
      <c r="MS50" s="42" t="e">
        <f t="shared" si="65"/>
        <v>#VALUE!</v>
      </c>
      <c r="MT50" s="42" t="e">
        <f t="shared" si="65"/>
        <v>#VALUE!</v>
      </c>
      <c r="MU50" s="42" t="e">
        <f t="shared" si="65"/>
        <v>#VALUE!</v>
      </c>
      <c r="MV50" s="42" t="e">
        <f t="shared" si="65"/>
        <v>#VALUE!</v>
      </c>
      <c r="MW50" s="42" t="e">
        <f t="shared" si="65"/>
        <v>#VALUE!</v>
      </c>
      <c r="MX50" s="42" t="e">
        <f t="shared" si="65"/>
        <v>#VALUE!</v>
      </c>
      <c r="MY50" s="42" t="e">
        <f t="shared" si="65"/>
        <v>#VALUE!</v>
      </c>
      <c r="MZ50" s="42" t="e">
        <f t="shared" si="65"/>
        <v>#VALUE!</v>
      </c>
      <c r="NA50" s="42" t="e">
        <f t="shared" si="65"/>
        <v>#VALUE!</v>
      </c>
      <c r="NB50" s="42" t="e">
        <f t="shared" si="65"/>
        <v>#VALUE!</v>
      </c>
      <c r="NC50" s="42" t="e">
        <f t="shared" si="65"/>
        <v>#VALUE!</v>
      </c>
      <c r="ND50" s="42" t="e">
        <f t="shared" si="65"/>
        <v>#VALUE!</v>
      </c>
      <c r="NE50" s="42" t="e">
        <f t="shared" si="65"/>
        <v>#VALUE!</v>
      </c>
      <c r="NF50" s="42" t="e">
        <f t="shared" si="65"/>
        <v>#VALUE!</v>
      </c>
      <c r="NG50" s="42" t="e">
        <f t="shared" si="65"/>
        <v>#VALUE!</v>
      </c>
      <c r="NH50" s="42" t="e">
        <f t="shared" si="65"/>
        <v>#VALUE!</v>
      </c>
      <c r="NI50" s="42" t="e">
        <f t="shared" si="65"/>
        <v>#VALUE!</v>
      </c>
    </row>
    <row r="51" spans="1:373" s="34" customFormat="1" ht="14.4" outlineLevel="1" x14ac:dyDescent="0.2">
      <c r="A51" s="1048"/>
      <c r="B51" s="18"/>
      <c r="C51" s="14"/>
      <c r="D51" s="46"/>
      <c r="E51" s="57" t="s">
        <v>218</v>
      </c>
      <c r="F51" s="58"/>
      <c r="G51" s="85">
        <v>0</v>
      </c>
      <c r="H51" s="62"/>
      <c r="I51" s="62"/>
      <c r="J51" s="62">
        <v>10.67</v>
      </c>
      <c r="K51" s="62">
        <v>0</v>
      </c>
      <c r="L51" s="62">
        <v>7.4690000000000003</v>
      </c>
      <c r="M51" s="62">
        <v>14.938000000000001</v>
      </c>
      <c r="N51" s="62">
        <v>0</v>
      </c>
      <c r="O51" s="62"/>
      <c r="P51" s="62"/>
      <c r="Q51" s="62">
        <v>0</v>
      </c>
      <c r="R51" s="62">
        <v>36.277999999999999</v>
      </c>
      <c r="S51" s="62">
        <v>0</v>
      </c>
      <c r="T51" s="62">
        <v>0</v>
      </c>
      <c r="U51" s="62">
        <v>0</v>
      </c>
      <c r="V51" s="62"/>
      <c r="W51" s="62"/>
      <c r="X51" s="62">
        <v>0</v>
      </c>
      <c r="Y51" s="62">
        <v>0</v>
      </c>
      <c r="Z51" s="62">
        <v>0</v>
      </c>
      <c r="AA51" s="62">
        <v>0</v>
      </c>
      <c r="AB51" s="62">
        <v>0</v>
      </c>
      <c r="AC51" s="62"/>
      <c r="AD51" s="62"/>
      <c r="AE51" s="62">
        <v>0</v>
      </c>
      <c r="AF51" s="62">
        <v>0</v>
      </c>
      <c r="AG51" s="62">
        <v>0</v>
      </c>
      <c r="AH51" s="62">
        <v>0</v>
      </c>
      <c r="AI51" s="62"/>
      <c r="AJ51" s="62"/>
      <c r="AK51" s="62"/>
      <c r="AL51" s="62">
        <v>0</v>
      </c>
      <c r="AM51" s="62">
        <v>0</v>
      </c>
      <c r="AN51" s="62">
        <v>0</v>
      </c>
      <c r="AO51" s="62">
        <v>0</v>
      </c>
      <c r="AP51" s="62">
        <v>0</v>
      </c>
      <c r="AQ51" s="62"/>
      <c r="AR51" s="62"/>
      <c r="AS51" s="62"/>
      <c r="AT51" s="62">
        <v>0</v>
      </c>
      <c r="AU51" s="62">
        <v>0</v>
      </c>
      <c r="AV51" s="62">
        <v>0</v>
      </c>
      <c r="AW51" s="62">
        <v>0</v>
      </c>
      <c r="AX51" s="62"/>
      <c r="AY51" s="62"/>
      <c r="AZ51" s="62">
        <v>0</v>
      </c>
      <c r="BA51" s="62">
        <v>0</v>
      </c>
      <c r="BB51" s="62">
        <v>0</v>
      </c>
      <c r="BC51" s="62">
        <v>0</v>
      </c>
      <c r="BD51" s="62">
        <v>0</v>
      </c>
      <c r="BE51" s="62"/>
      <c r="BF51" s="62"/>
      <c r="BG51" s="62">
        <v>0</v>
      </c>
      <c r="BH51" s="62">
        <v>0</v>
      </c>
      <c r="BI51" s="62">
        <v>0</v>
      </c>
      <c r="BJ51" s="62">
        <v>10.67</v>
      </c>
      <c r="BK51" s="62">
        <v>14.938000000000001</v>
      </c>
      <c r="BL51" s="62"/>
      <c r="BM51" s="62"/>
      <c r="BN51" s="62">
        <v>65.087000000000003</v>
      </c>
      <c r="BO51" s="62">
        <v>65.087000000000003</v>
      </c>
      <c r="BP51" s="62">
        <v>0</v>
      </c>
      <c r="BQ51" s="62">
        <v>4.2679999999999998</v>
      </c>
      <c r="BR51" s="62">
        <v>4.2679999999999998</v>
      </c>
      <c r="BS51" s="62">
        <v>4.2679999999999998</v>
      </c>
      <c r="BT51" s="62"/>
      <c r="BU51" s="62"/>
      <c r="BV51" s="62">
        <v>6.4019999999999992</v>
      </c>
      <c r="BW51" s="62">
        <v>9.6029999999999998</v>
      </c>
      <c r="BX51" s="62">
        <v>4.2679999999999998</v>
      </c>
      <c r="BY51" s="62">
        <v>0</v>
      </c>
      <c r="BZ51" s="62">
        <v>150.447</v>
      </c>
      <c r="CA51" s="62"/>
      <c r="CB51" s="62"/>
      <c r="CC51" s="62">
        <v>0</v>
      </c>
      <c r="CD51" s="62">
        <v>0</v>
      </c>
      <c r="CE51" s="62">
        <v>30.943000000000001</v>
      </c>
      <c r="CF51" s="62">
        <v>3.2010000000000001</v>
      </c>
      <c r="CG51" s="62">
        <v>3.2010000000000001</v>
      </c>
      <c r="CH51" s="62"/>
      <c r="CI51" s="62"/>
      <c r="CJ51" s="62">
        <v>0</v>
      </c>
      <c r="CK51" s="62">
        <v>10.67</v>
      </c>
      <c r="CL51" s="62">
        <v>10.67</v>
      </c>
      <c r="CM51" s="62">
        <v>10.67</v>
      </c>
      <c r="CN51" s="62"/>
      <c r="CO51" s="62"/>
      <c r="CP51" s="62"/>
      <c r="CQ51" s="62"/>
      <c r="CR51" s="62"/>
      <c r="CS51" s="62"/>
      <c r="CT51" s="62">
        <v>0</v>
      </c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  <c r="EH51" s="62"/>
      <c r="EI51" s="62"/>
      <c r="EJ51" s="62"/>
      <c r="EK51" s="62"/>
      <c r="EL51" s="62"/>
      <c r="EM51" s="62"/>
      <c r="EN51" s="62"/>
      <c r="EO51" s="62"/>
      <c r="EP51" s="62"/>
      <c r="EQ51" s="62"/>
      <c r="ER51" s="62"/>
      <c r="ES51" s="62"/>
      <c r="ET51" s="62"/>
      <c r="EU51" s="62"/>
      <c r="EV51" s="62"/>
      <c r="EW51" s="62"/>
      <c r="EX51" s="62"/>
      <c r="EY51" s="62"/>
      <c r="EZ51" s="62"/>
      <c r="FA51" s="62"/>
      <c r="FB51" s="62"/>
      <c r="FC51" s="62"/>
      <c r="FD51" s="62"/>
      <c r="FE51" s="62"/>
      <c r="FF51" s="62">
        <v>0</v>
      </c>
      <c r="FG51" s="62">
        <v>0</v>
      </c>
      <c r="FH51" s="62">
        <v>0</v>
      </c>
      <c r="FI51" s="62">
        <v>0</v>
      </c>
      <c r="FJ51" s="62"/>
      <c r="FK51" s="62"/>
      <c r="FL51" s="62">
        <v>0</v>
      </c>
      <c r="FM51" s="62"/>
      <c r="FN51" s="62"/>
      <c r="FO51" s="62">
        <v>0</v>
      </c>
      <c r="FP51" s="62"/>
      <c r="FQ51" s="62">
        <v>0</v>
      </c>
      <c r="FR51" s="62"/>
      <c r="FS51" s="62"/>
      <c r="FT51" s="62"/>
      <c r="FU51" s="62"/>
      <c r="FV51" s="62"/>
      <c r="FW51" s="62"/>
      <c r="FX51" s="62"/>
      <c r="FY51" s="62"/>
      <c r="FZ51" s="62"/>
      <c r="GA51" s="62"/>
      <c r="GB51" s="62"/>
      <c r="GC51" s="62"/>
      <c r="GD51" s="62"/>
      <c r="GE51" s="62"/>
      <c r="GF51" s="62"/>
      <c r="GG51" s="62"/>
      <c r="GH51" s="62"/>
      <c r="GI51" s="62"/>
      <c r="GJ51" s="62"/>
      <c r="GK51" s="62"/>
      <c r="GL51" s="62"/>
      <c r="GM51" s="62"/>
      <c r="GN51" s="62"/>
      <c r="GO51" s="62"/>
      <c r="GP51" s="62"/>
      <c r="GQ51" s="62"/>
      <c r="GR51" s="62"/>
      <c r="GS51" s="62"/>
      <c r="GT51" s="62"/>
      <c r="GU51" s="62"/>
      <c r="GV51" s="62"/>
      <c r="GW51" s="62"/>
      <c r="GX51" s="62"/>
      <c r="GY51" s="62"/>
      <c r="GZ51" s="62"/>
      <c r="HA51" s="62"/>
      <c r="HB51" s="62"/>
      <c r="HC51" s="62"/>
      <c r="HD51" s="62"/>
      <c r="HE51" s="62"/>
      <c r="HF51" s="62"/>
      <c r="HG51" s="62"/>
      <c r="HH51" s="62"/>
      <c r="HI51" s="62"/>
      <c r="HJ51" s="62"/>
      <c r="HK51" s="62"/>
      <c r="HL51" s="62"/>
      <c r="HM51" s="62"/>
      <c r="HN51" s="62"/>
      <c r="HO51" s="62"/>
      <c r="HP51" s="62"/>
      <c r="HQ51" s="62"/>
      <c r="HR51" s="62"/>
      <c r="HS51" s="62"/>
      <c r="HT51" s="62"/>
      <c r="HU51" s="62"/>
      <c r="HV51" s="62"/>
      <c r="HW51" s="62"/>
      <c r="HX51" s="62"/>
      <c r="HY51" s="62"/>
      <c r="HZ51" s="62"/>
      <c r="IA51" s="62"/>
      <c r="IB51" s="62"/>
      <c r="IC51" s="62"/>
      <c r="ID51" s="62"/>
      <c r="IE51" s="62"/>
      <c r="IF51" s="62"/>
      <c r="IG51" s="62"/>
      <c r="IH51" s="62"/>
      <c r="II51" s="62"/>
      <c r="IJ51" s="62"/>
      <c r="IK51" s="62"/>
      <c r="IL51" s="62"/>
      <c r="IM51" s="62"/>
      <c r="IN51" s="62"/>
      <c r="IO51" s="62"/>
      <c r="IP51" s="62"/>
      <c r="IQ51" s="62"/>
      <c r="IR51" s="62"/>
      <c r="IS51" s="62"/>
      <c r="IT51" s="62"/>
      <c r="IU51" s="62"/>
      <c r="IV51" s="62"/>
      <c r="IW51" s="62"/>
      <c r="IX51" s="62"/>
      <c r="IY51" s="62"/>
      <c r="IZ51" s="62"/>
      <c r="JA51" s="62"/>
      <c r="JB51" s="62"/>
      <c r="JC51" s="62"/>
      <c r="JD51" s="62"/>
      <c r="JE51" s="62"/>
      <c r="JF51" s="62"/>
      <c r="JG51" s="62"/>
      <c r="JH51" s="62"/>
      <c r="JI51" s="62"/>
      <c r="JJ51" s="62"/>
      <c r="JK51" s="62"/>
      <c r="JL51" s="62"/>
      <c r="JM51" s="62"/>
      <c r="JN51" s="62"/>
      <c r="JO51" s="62"/>
      <c r="JP51" s="62"/>
      <c r="JQ51" s="62"/>
      <c r="JR51" s="62"/>
      <c r="JS51" s="62"/>
      <c r="JT51" s="62"/>
      <c r="JU51" s="62"/>
      <c r="JV51" s="62"/>
      <c r="JW51" s="62"/>
      <c r="JX51" s="62"/>
      <c r="JY51" s="62"/>
      <c r="JZ51" s="62"/>
      <c r="KA51" s="62"/>
      <c r="KB51" s="62"/>
      <c r="KC51" s="62"/>
      <c r="KD51" s="62"/>
      <c r="KE51" s="62"/>
      <c r="KF51" s="62"/>
      <c r="KG51" s="62"/>
      <c r="KH51" s="62"/>
      <c r="KI51" s="62"/>
      <c r="KJ51" s="62"/>
      <c r="KK51" s="62"/>
      <c r="KL51" s="62"/>
      <c r="KM51" s="62"/>
      <c r="KN51" s="62"/>
      <c r="KO51" s="62"/>
      <c r="KP51" s="62"/>
      <c r="KQ51" s="62"/>
      <c r="KR51" s="62"/>
      <c r="KS51" s="62"/>
      <c r="KT51" s="62"/>
      <c r="KU51" s="62"/>
      <c r="KV51" s="62"/>
      <c r="KW51" s="62"/>
      <c r="KX51" s="62"/>
      <c r="KY51" s="62"/>
      <c r="KZ51" s="62"/>
      <c r="LA51" s="62"/>
      <c r="LB51" s="62"/>
      <c r="LC51" s="62"/>
      <c r="LD51" s="62"/>
      <c r="LE51" s="62"/>
      <c r="LF51" s="62"/>
      <c r="LG51" s="62"/>
      <c r="LH51" s="62"/>
      <c r="LI51" s="62"/>
      <c r="LJ51" s="62"/>
      <c r="LK51" s="62"/>
      <c r="LL51" s="62"/>
      <c r="LM51" s="62"/>
      <c r="LN51" s="62"/>
      <c r="LO51" s="62"/>
      <c r="LP51" s="62"/>
      <c r="LQ51" s="62"/>
      <c r="LR51" s="62"/>
      <c r="LS51" s="62"/>
      <c r="LT51" s="62"/>
      <c r="LU51" s="62"/>
      <c r="LV51" s="62"/>
      <c r="LW51" s="62"/>
      <c r="LX51" s="62"/>
      <c r="LY51" s="62"/>
      <c r="LZ51" s="62"/>
      <c r="MA51" s="62"/>
      <c r="MB51" s="62"/>
      <c r="MC51" s="62"/>
      <c r="MD51" s="62"/>
      <c r="ME51" s="62"/>
      <c r="MF51" s="62"/>
      <c r="MG51" s="62"/>
      <c r="MH51" s="62"/>
      <c r="MI51" s="62"/>
      <c r="MJ51" s="62"/>
      <c r="MK51" s="62"/>
      <c r="ML51" s="62"/>
      <c r="MM51" s="62"/>
      <c r="MN51" s="62"/>
      <c r="MO51" s="62"/>
      <c r="MP51" s="62"/>
      <c r="MQ51" s="62"/>
      <c r="MR51" s="62"/>
      <c r="MS51" s="62"/>
      <c r="MT51" s="62"/>
      <c r="MU51" s="62"/>
      <c r="MV51" s="62"/>
      <c r="MW51" s="62"/>
      <c r="MX51" s="62"/>
      <c r="MY51" s="62"/>
      <c r="MZ51" s="62"/>
      <c r="NA51" s="62"/>
      <c r="NB51" s="62"/>
      <c r="NC51" s="62"/>
      <c r="ND51" s="62"/>
      <c r="NE51" s="62"/>
      <c r="NF51" s="62"/>
      <c r="NG51" s="62"/>
      <c r="NH51" s="62"/>
      <c r="NI51" s="62"/>
    </row>
    <row r="52" spans="1:373" s="34" customFormat="1" ht="14.4" outlineLevel="1" x14ac:dyDescent="0.2">
      <c r="A52" s="1048"/>
      <c r="B52" s="17" t="s">
        <v>37</v>
      </c>
      <c r="C52" s="14"/>
      <c r="D52" s="46"/>
      <c r="E52" s="57" t="s">
        <v>221</v>
      </c>
      <c r="F52" s="58"/>
      <c r="G52" s="86">
        <v>0</v>
      </c>
      <c r="H52" s="63"/>
      <c r="I52" s="63"/>
      <c r="J52" s="63">
        <v>0</v>
      </c>
      <c r="K52" s="63">
        <v>0</v>
      </c>
      <c r="L52" s="63">
        <v>0</v>
      </c>
      <c r="M52" s="63">
        <v>0</v>
      </c>
      <c r="N52" s="63">
        <v>0</v>
      </c>
      <c r="O52" s="63"/>
      <c r="P52" s="63"/>
      <c r="Q52" s="63">
        <v>0</v>
      </c>
      <c r="R52" s="63">
        <v>0</v>
      </c>
      <c r="S52" s="63">
        <v>0</v>
      </c>
      <c r="T52" s="63">
        <v>0</v>
      </c>
      <c r="U52" s="63">
        <v>0</v>
      </c>
      <c r="V52" s="63"/>
      <c r="W52" s="63"/>
      <c r="X52" s="63">
        <v>0</v>
      </c>
      <c r="Y52" s="63">
        <v>0</v>
      </c>
      <c r="Z52" s="63">
        <v>0</v>
      </c>
      <c r="AA52" s="63">
        <v>0</v>
      </c>
      <c r="AB52" s="63">
        <v>0</v>
      </c>
      <c r="AC52" s="63"/>
      <c r="AD52" s="63"/>
      <c r="AE52" s="63">
        <v>0</v>
      </c>
      <c r="AF52" s="63">
        <v>0</v>
      </c>
      <c r="AG52" s="63">
        <v>0</v>
      </c>
      <c r="AH52" s="63">
        <v>0</v>
      </c>
      <c r="AI52" s="63"/>
      <c r="AJ52" s="63"/>
      <c r="AK52" s="63"/>
      <c r="AL52" s="63">
        <v>0</v>
      </c>
      <c r="AM52" s="63">
        <v>0</v>
      </c>
      <c r="AN52" s="63">
        <v>0</v>
      </c>
      <c r="AO52" s="63">
        <v>0</v>
      </c>
      <c r="AP52" s="63">
        <v>0</v>
      </c>
      <c r="AQ52" s="63"/>
      <c r="AR52" s="63"/>
      <c r="AS52" s="63"/>
      <c r="AT52" s="63">
        <v>0</v>
      </c>
      <c r="AU52" s="63">
        <v>0</v>
      </c>
      <c r="AV52" s="63">
        <v>0</v>
      </c>
      <c r="AW52" s="63">
        <v>0</v>
      </c>
      <c r="AX52" s="63"/>
      <c r="AY52" s="63"/>
      <c r="AZ52" s="63">
        <v>0</v>
      </c>
      <c r="BA52" s="63">
        <v>0</v>
      </c>
      <c r="BB52" s="63">
        <v>0</v>
      </c>
      <c r="BC52" s="63">
        <v>0</v>
      </c>
      <c r="BD52" s="63">
        <v>0</v>
      </c>
      <c r="BE52" s="63"/>
      <c r="BF52" s="63"/>
      <c r="BG52" s="63">
        <v>0</v>
      </c>
      <c r="BH52" s="63">
        <v>0</v>
      </c>
      <c r="BI52" s="63">
        <v>0</v>
      </c>
      <c r="BJ52" s="63">
        <v>0</v>
      </c>
      <c r="BK52" s="63">
        <v>0</v>
      </c>
      <c r="BL52" s="63"/>
      <c r="BM52" s="63"/>
      <c r="BN52" s="63">
        <v>0</v>
      </c>
      <c r="BO52" s="63">
        <v>0</v>
      </c>
      <c r="BP52" s="63">
        <v>0</v>
      </c>
      <c r="BQ52" s="63">
        <v>0</v>
      </c>
      <c r="BR52" s="63">
        <v>0</v>
      </c>
      <c r="BS52" s="63">
        <v>0</v>
      </c>
      <c r="BT52" s="63"/>
      <c r="BU52" s="63"/>
      <c r="BV52" s="63">
        <v>0</v>
      </c>
      <c r="BW52" s="63">
        <v>0</v>
      </c>
      <c r="BX52" s="63">
        <v>0</v>
      </c>
      <c r="BY52" s="63">
        <v>0</v>
      </c>
      <c r="BZ52" s="63">
        <v>0</v>
      </c>
      <c r="CA52" s="63"/>
      <c r="CB52" s="63"/>
      <c r="CC52" s="63">
        <v>0</v>
      </c>
      <c r="CD52" s="63">
        <v>0</v>
      </c>
      <c r="CE52" s="63">
        <v>0</v>
      </c>
      <c r="CF52" s="63">
        <v>0</v>
      </c>
      <c r="CG52" s="63">
        <v>0</v>
      </c>
      <c r="CH52" s="63"/>
      <c r="CI52" s="63"/>
      <c r="CJ52" s="63">
        <v>0</v>
      </c>
      <c r="CK52" s="63">
        <v>0</v>
      </c>
      <c r="CL52" s="63">
        <v>0</v>
      </c>
      <c r="CM52" s="63">
        <v>0</v>
      </c>
      <c r="CN52" s="63"/>
      <c r="CO52" s="63"/>
      <c r="CP52" s="63"/>
      <c r="CQ52" s="63"/>
      <c r="CR52" s="63"/>
      <c r="CS52" s="63"/>
      <c r="CT52" s="63">
        <v>0</v>
      </c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  <c r="DY52" s="63"/>
      <c r="DZ52" s="63"/>
      <c r="EA52" s="63"/>
      <c r="EB52" s="63"/>
      <c r="EC52" s="63"/>
      <c r="ED52" s="63"/>
      <c r="EE52" s="63"/>
      <c r="EF52" s="63"/>
      <c r="EG52" s="63"/>
      <c r="EH52" s="63"/>
      <c r="EI52" s="63"/>
      <c r="EJ52" s="63"/>
      <c r="EK52" s="63"/>
      <c r="EL52" s="63"/>
      <c r="EM52" s="63"/>
      <c r="EN52" s="63"/>
      <c r="EO52" s="63"/>
      <c r="EP52" s="63"/>
      <c r="EQ52" s="63"/>
      <c r="ER52" s="63"/>
      <c r="ES52" s="63"/>
      <c r="ET52" s="63"/>
      <c r="EU52" s="63"/>
      <c r="EV52" s="63"/>
      <c r="EW52" s="63"/>
      <c r="EX52" s="63"/>
      <c r="EY52" s="63"/>
      <c r="EZ52" s="63"/>
      <c r="FA52" s="63"/>
      <c r="FB52" s="63"/>
      <c r="FC52" s="63"/>
      <c r="FD52" s="63"/>
      <c r="FE52" s="63"/>
      <c r="FF52" s="63">
        <v>0</v>
      </c>
      <c r="FG52" s="63">
        <v>0</v>
      </c>
      <c r="FH52" s="63">
        <v>0</v>
      </c>
      <c r="FI52" s="63">
        <v>0</v>
      </c>
      <c r="FJ52" s="63"/>
      <c r="FK52" s="63"/>
      <c r="FL52" s="63">
        <v>0</v>
      </c>
      <c r="FM52" s="63"/>
      <c r="FN52" s="63"/>
      <c r="FO52" s="63">
        <v>0</v>
      </c>
      <c r="FP52" s="63"/>
      <c r="FQ52" s="63">
        <v>0</v>
      </c>
      <c r="FR52" s="63"/>
      <c r="FS52" s="63"/>
      <c r="FT52" s="63"/>
      <c r="FU52" s="63"/>
      <c r="FV52" s="63"/>
      <c r="FW52" s="63"/>
      <c r="FX52" s="63"/>
      <c r="FY52" s="63"/>
      <c r="FZ52" s="63"/>
      <c r="GA52" s="63"/>
      <c r="GB52" s="63"/>
      <c r="GC52" s="63"/>
      <c r="GD52" s="63"/>
      <c r="GE52" s="63"/>
      <c r="GF52" s="63"/>
      <c r="GG52" s="63"/>
      <c r="GH52" s="63"/>
      <c r="GI52" s="63"/>
      <c r="GJ52" s="63"/>
      <c r="GK52" s="63"/>
      <c r="GL52" s="63"/>
      <c r="GM52" s="63"/>
      <c r="GN52" s="63"/>
      <c r="GO52" s="63"/>
      <c r="GP52" s="63"/>
      <c r="GQ52" s="63"/>
      <c r="GR52" s="63"/>
      <c r="GS52" s="63"/>
      <c r="GT52" s="63"/>
      <c r="GU52" s="63"/>
      <c r="GV52" s="63"/>
      <c r="GW52" s="63"/>
      <c r="GX52" s="63"/>
      <c r="GY52" s="63"/>
      <c r="GZ52" s="63"/>
      <c r="HA52" s="63"/>
      <c r="HB52" s="63"/>
      <c r="HC52" s="63"/>
      <c r="HD52" s="63"/>
      <c r="HE52" s="63"/>
      <c r="HF52" s="63"/>
      <c r="HG52" s="63"/>
      <c r="HH52" s="63"/>
      <c r="HI52" s="63"/>
      <c r="HJ52" s="63"/>
      <c r="HK52" s="63"/>
      <c r="HL52" s="63"/>
      <c r="HM52" s="63"/>
      <c r="HN52" s="63"/>
      <c r="HO52" s="63"/>
      <c r="HP52" s="63"/>
      <c r="HQ52" s="63"/>
      <c r="HR52" s="63"/>
      <c r="HS52" s="63"/>
      <c r="HT52" s="63"/>
      <c r="HU52" s="63"/>
      <c r="HV52" s="63"/>
      <c r="HW52" s="63"/>
      <c r="HX52" s="63"/>
      <c r="HY52" s="63"/>
      <c r="HZ52" s="63"/>
      <c r="IA52" s="63"/>
      <c r="IB52" s="63"/>
      <c r="IC52" s="63"/>
      <c r="ID52" s="63"/>
      <c r="IE52" s="63"/>
      <c r="IF52" s="63"/>
      <c r="IG52" s="63"/>
      <c r="IH52" s="63"/>
      <c r="II52" s="63"/>
      <c r="IJ52" s="63"/>
      <c r="IK52" s="63"/>
      <c r="IL52" s="63"/>
      <c r="IM52" s="63"/>
      <c r="IN52" s="63"/>
      <c r="IO52" s="63"/>
      <c r="IP52" s="63"/>
      <c r="IQ52" s="63"/>
      <c r="IR52" s="63"/>
      <c r="IS52" s="63"/>
      <c r="IT52" s="63"/>
      <c r="IU52" s="63"/>
      <c r="IV52" s="63"/>
      <c r="IW52" s="63"/>
      <c r="IX52" s="63"/>
      <c r="IY52" s="63"/>
      <c r="IZ52" s="63"/>
      <c r="JA52" s="63"/>
      <c r="JB52" s="63"/>
      <c r="JC52" s="63"/>
      <c r="JD52" s="63"/>
      <c r="JE52" s="63"/>
      <c r="JF52" s="63"/>
      <c r="JG52" s="63"/>
      <c r="JH52" s="63"/>
      <c r="JI52" s="63"/>
      <c r="JJ52" s="63"/>
      <c r="JK52" s="63"/>
      <c r="JL52" s="63"/>
      <c r="JM52" s="63"/>
      <c r="JN52" s="63"/>
      <c r="JO52" s="63"/>
      <c r="JP52" s="63"/>
      <c r="JQ52" s="63"/>
      <c r="JR52" s="63"/>
      <c r="JS52" s="63"/>
      <c r="JT52" s="63"/>
      <c r="JU52" s="63"/>
      <c r="JV52" s="63"/>
      <c r="JW52" s="63"/>
      <c r="JX52" s="63"/>
      <c r="JY52" s="63"/>
      <c r="JZ52" s="63"/>
      <c r="KA52" s="63"/>
      <c r="KB52" s="63"/>
      <c r="KC52" s="63"/>
      <c r="KD52" s="63"/>
      <c r="KE52" s="63"/>
      <c r="KF52" s="63"/>
      <c r="KG52" s="63"/>
      <c r="KH52" s="63"/>
      <c r="KI52" s="63"/>
      <c r="KJ52" s="63"/>
      <c r="KK52" s="63"/>
      <c r="KL52" s="63"/>
      <c r="KM52" s="63"/>
      <c r="KN52" s="63"/>
      <c r="KO52" s="63"/>
      <c r="KP52" s="63"/>
      <c r="KQ52" s="63"/>
      <c r="KR52" s="63"/>
      <c r="KS52" s="63"/>
      <c r="KT52" s="63"/>
      <c r="KU52" s="63"/>
      <c r="KV52" s="63"/>
      <c r="KW52" s="63"/>
      <c r="KX52" s="63"/>
      <c r="KY52" s="63"/>
      <c r="KZ52" s="63"/>
      <c r="LA52" s="63"/>
      <c r="LB52" s="63"/>
      <c r="LC52" s="63"/>
      <c r="LD52" s="63"/>
      <c r="LE52" s="63"/>
      <c r="LF52" s="63"/>
      <c r="LG52" s="63"/>
      <c r="LH52" s="63"/>
      <c r="LI52" s="63"/>
      <c r="LJ52" s="63"/>
      <c r="LK52" s="63"/>
      <c r="LL52" s="63"/>
      <c r="LM52" s="63"/>
      <c r="LN52" s="63"/>
      <c r="LO52" s="63"/>
      <c r="LP52" s="63"/>
      <c r="LQ52" s="63"/>
      <c r="LR52" s="63"/>
      <c r="LS52" s="63"/>
      <c r="LT52" s="63"/>
      <c r="LU52" s="63"/>
      <c r="LV52" s="63"/>
      <c r="LW52" s="63"/>
      <c r="LX52" s="63"/>
      <c r="LY52" s="63"/>
      <c r="LZ52" s="63"/>
      <c r="MA52" s="63"/>
      <c r="MB52" s="63"/>
      <c r="MC52" s="63"/>
      <c r="MD52" s="63"/>
      <c r="ME52" s="63"/>
      <c r="MF52" s="63"/>
      <c r="MG52" s="63"/>
      <c r="MH52" s="63"/>
      <c r="MI52" s="63"/>
      <c r="MJ52" s="63"/>
      <c r="MK52" s="63"/>
      <c r="ML52" s="63"/>
      <c r="MM52" s="63"/>
      <c r="MN52" s="63"/>
      <c r="MO52" s="63"/>
      <c r="MP52" s="63"/>
      <c r="MQ52" s="63"/>
      <c r="MR52" s="63"/>
      <c r="MS52" s="63"/>
      <c r="MT52" s="63"/>
      <c r="MU52" s="63"/>
      <c r="MV52" s="63"/>
      <c r="MW52" s="63"/>
      <c r="MX52" s="63"/>
      <c r="MY52" s="63"/>
      <c r="MZ52" s="63"/>
      <c r="NA52" s="63"/>
      <c r="NB52" s="63"/>
      <c r="NC52" s="63"/>
      <c r="ND52" s="63"/>
      <c r="NE52" s="63"/>
      <c r="NF52" s="63"/>
      <c r="NG52" s="63"/>
      <c r="NH52" s="63"/>
      <c r="NI52" s="63"/>
    </row>
    <row r="53" spans="1:373" s="34" customFormat="1" ht="15" outlineLevel="1" thickBot="1" x14ac:dyDescent="0.25">
      <c r="A53" s="1049"/>
      <c r="B53" s="36">
        <f>B51/30</f>
        <v>0</v>
      </c>
      <c r="C53" s="38"/>
      <c r="D53" s="47"/>
      <c r="E53" s="27" t="s">
        <v>3</v>
      </c>
      <c r="F53" s="25"/>
      <c r="G53" s="84">
        <v>144.85899999999998</v>
      </c>
      <c r="H53" s="33" t="e">
        <f t="shared" ref="H53:BT53" si="66">H50+H46+H54</f>
        <v>#VALUE!</v>
      </c>
      <c r="I53" s="33" t="e">
        <f t="shared" si="66"/>
        <v>#VALUE!</v>
      </c>
      <c r="J53" s="33">
        <f t="shared" si="66"/>
        <v>5618.8219999999992</v>
      </c>
      <c r="K53" s="33">
        <f t="shared" si="66"/>
        <v>5921.9400000000005</v>
      </c>
      <c r="L53" s="33">
        <f t="shared" si="66"/>
        <v>5392.7759999999998</v>
      </c>
      <c r="M53" s="33">
        <f t="shared" si="66"/>
        <v>4699.0679999999993</v>
      </c>
      <c r="N53" s="33">
        <f t="shared" si="66"/>
        <v>4505.9409999999998</v>
      </c>
      <c r="O53" s="33" t="e">
        <f t="shared" si="66"/>
        <v>#VALUE!</v>
      </c>
      <c r="P53" s="33" t="e">
        <f t="shared" si="66"/>
        <v>#VALUE!</v>
      </c>
      <c r="Q53" s="33">
        <f t="shared" si="66"/>
        <v>6696.4920000000011</v>
      </c>
      <c r="R53" s="33">
        <f t="shared" si="66"/>
        <v>4453.6580000000004</v>
      </c>
      <c r="S53" s="33">
        <f t="shared" si="66"/>
        <v>9236.864999999998</v>
      </c>
      <c r="T53" s="33">
        <f t="shared" si="66"/>
        <v>9194.1849999999995</v>
      </c>
      <c r="U53" s="33">
        <f t="shared" si="66"/>
        <v>7719.7449999999999</v>
      </c>
      <c r="V53" s="33" t="e">
        <f t="shared" si="66"/>
        <v>#VALUE!</v>
      </c>
      <c r="W53" s="33" t="e">
        <f t="shared" si="66"/>
        <v>#VALUE!</v>
      </c>
      <c r="X53" s="33">
        <f t="shared" si="66"/>
        <v>7934.2119999999995</v>
      </c>
      <c r="Y53" s="33">
        <f t="shared" si="66"/>
        <v>7135.0289999999986</v>
      </c>
      <c r="Z53" s="33">
        <f t="shared" si="66"/>
        <v>7121.1579999999994</v>
      </c>
      <c r="AA53" s="33">
        <f t="shared" si="66"/>
        <v>7061.4059999999999</v>
      </c>
      <c r="AB53" s="33">
        <f t="shared" si="66"/>
        <v>5825.82</v>
      </c>
      <c r="AC53" s="33" t="e">
        <f t="shared" si="66"/>
        <v>#VALUE!</v>
      </c>
      <c r="AD53" s="33" t="e">
        <f t="shared" si="66"/>
        <v>#VALUE!</v>
      </c>
      <c r="AE53" s="33">
        <f t="shared" si="66"/>
        <v>7498.8760000000002</v>
      </c>
      <c r="AF53" s="33">
        <f t="shared" si="66"/>
        <v>6478.8240000000005</v>
      </c>
      <c r="AG53" s="33">
        <f t="shared" si="66"/>
        <v>6357.1860000000006</v>
      </c>
      <c r="AH53" s="33">
        <f t="shared" si="66"/>
        <v>6247.2849999999999</v>
      </c>
      <c r="AI53" s="33" t="e">
        <f t="shared" si="66"/>
        <v>#VALUE!</v>
      </c>
      <c r="AJ53" s="33" t="e">
        <f t="shared" si="66"/>
        <v>#VALUE!</v>
      </c>
      <c r="AK53" s="33" t="e">
        <f t="shared" si="66"/>
        <v>#VALUE!</v>
      </c>
      <c r="AL53" s="33">
        <f t="shared" si="66"/>
        <v>5019.1679999999997</v>
      </c>
      <c r="AM53" s="33" t="e">
        <f t="shared" si="66"/>
        <v>#VALUE!</v>
      </c>
      <c r="AN53" s="33" t="e">
        <f t="shared" si="66"/>
        <v>#VALUE!</v>
      </c>
      <c r="AO53" s="33" t="e">
        <f t="shared" si="66"/>
        <v>#VALUE!</v>
      </c>
      <c r="AP53" s="33" t="e">
        <f t="shared" si="66"/>
        <v>#VALUE!</v>
      </c>
      <c r="AQ53" s="33" t="e">
        <f t="shared" si="66"/>
        <v>#VALUE!</v>
      </c>
      <c r="AR53" s="33" t="e">
        <f t="shared" si="66"/>
        <v>#VALUE!</v>
      </c>
      <c r="AS53" s="33" t="e">
        <f t="shared" si="66"/>
        <v>#VALUE!</v>
      </c>
      <c r="AT53" s="33" t="e">
        <f t="shared" si="66"/>
        <v>#VALUE!</v>
      </c>
      <c r="AU53" s="33" t="e">
        <f t="shared" si="66"/>
        <v>#VALUE!</v>
      </c>
      <c r="AV53" s="33" t="e">
        <f t="shared" si="66"/>
        <v>#VALUE!</v>
      </c>
      <c r="AW53" s="33" t="e">
        <f t="shared" si="66"/>
        <v>#VALUE!</v>
      </c>
      <c r="AX53" s="33" t="e">
        <f t="shared" si="66"/>
        <v>#VALUE!</v>
      </c>
      <c r="AY53" s="33" t="e">
        <f t="shared" si="66"/>
        <v>#VALUE!</v>
      </c>
      <c r="AZ53" s="33" t="e">
        <f t="shared" si="66"/>
        <v>#VALUE!</v>
      </c>
      <c r="BA53" s="33" t="e">
        <f t="shared" si="66"/>
        <v>#VALUE!</v>
      </c>
      <c r="BB53" s="33" t="e">
        <f t="shared" si="66"/>
        <v>#VALUE!</v>
      </c>
      <c r="BC53" s="33" t="e">
        <f t="shared" si="66"/>
        <v>#VALUE!</v>
      </c>
      <c r="BD53" s="33" t="e">
        <f t="shared" si="66"/>
        <v>#VALUE!</v>
      </c>
      <c r="BE53" s="33" t="e">
        <f t="shared" si="66"/>
        <v>#VALUE!</v>
      </c>
      <c r="BF53" s="33" t="e">
        <f t="shared" si="66"/>
        <v>#VALUE!</v>
      </c>
      <c r="BG53" s="33" t="e">
        <f t="shared" si="66"/>
        <v>#VALUE!</v>
      </c>
      <c r="BH53" s="33" t="e">
        <f t="shared" si="66"/>
        <v>#VALUE!</v>
      </c>
      <c r="BI53" s="33" t="e">
        <f t="shared" si="66"/>
        <v>#VALUE!</v>
      </c>
      <c r="BJ53" s="33" t="e">
        <f t="shared" si="66"/>
        <v>#VALUE!</v>
      </c>
      <c r="BK53" s="33" t="e">
        <f t="shared" si="66"/>
        <v>#VALUE!</v>
      </c>
      <c r="BL53" s="33" t="e">
        <f t="shared" si="66"/>
        <v>#VALUE!</v>
      </c>
      <c r="BM53" s="33" t="e">
        <f t="shared" si="66"/>
        <v>#VALUE!</v>
      </c>
      <c r="BN53" s="33" t="e">
        <f>BN50+BN46+BN54</f>
        <v>#VALUE!</v>
      </c>
      <c r="BO53" s="33" t="e">
        <f t="shared" si="66"/>
        <v>#VALUE!</v>
      </c>
      <c r="BP53" s="33" t="e">
        <f t="shared" si="66"/>
        <v>#VALUE!</v>
      </c>
      <c r="BQ53" s="33" t="e">
        <f t="shared" si="66"/>
        <v>#VALUE!</v>
      </c>
      <c r="BR53" s="33" t="e">
        <f t="shared" si="66"/>
        <v>#VALUE!</v>
      </c>
      <c r="BS53" s="33" t="e">
        <f t="shared" si="66"/>
        <v>#VALUE!</v>
      </c>
      <c r="BT53" s="33" t="e">
        <f t="shared" si="66"/>
        <v>#VALUE!</v>
      </c>
      <c r="BU53" s="33" t="e">
        <f t="shared" ref="BU53:EF53" si="67">BU50+BU46+BU54</f>
        <v>#VALUE!</v>
      </c>
      <c r="BV53" s="33" t="e">
        <f t="shared" si="67"/>
        <v>#VALUE!</v>
      </c>
      <c r="BW53" s="33" t="e">
        <f t="shared" si="67"/>
        <v>#VALUE!</v>
      </c>
      <c r="BX53" s="33" t="e">
        <f t="shared" si="67"/>
        <v>#VALUE!</v>
      </c>
      <c r="BY53" s="33" t="e">
        <f t="shared" si="67"/>
        <v>#VALUE!</v>
      </c>
      <c r="BZ53" s="33" t="e">
        <f t="shared" si="67"/>
        <v>#VALUE!</v>
      </c>
      <c r="CA53" s="33" t="e">
        <f t="shared" si="67"/>
        <v>#VALUE!</v>
      </c>
      <c r="CB53" s="33" t="e">
        <f t="shared" si="67"/>
        <v>#VALUE!</v>
      </c>
      <c r="CC53" s="33" t="e">
        <f t="shared" si="67"/>
        <v>#VALUE!</v>
      </c>
      <c r="CD53" s="33" t="e">
        <f t="shared" si="67"/>
        <v>#VALUE!</v>
      </c>
      <c r="CE53" s="33" t="e">
        <f t="shared" si="67"/>
        <v>#VALUE!</v>
      </c>
      <c r="CF53" s="33" t="e">
        <f t="shared" si="67"/>
        <v>#VALUE!</v>
      </c>
      <c r="CG53" s="33" t="e">
        <f t="shared" si="67"/>
        <v>#VALUE!</v>
      </c>
      <c r="CH53" s="33" t="e">
        <f t="shared" si="67"/>
        <v>#VALUE!</v>
      </c>
      <c r="CI53" s="33" t="e">
        <f t="shared" si="67"/>
        <v>#VALUE!</v>
      </c>
      <c r="CJ53" s="33" t="e">
        <f t="shared" si="67"/>
        <v>#VALUE!</v>
      </c>
      <c r="CK53" s="33" t="e">
        <f t="shared" si="67"/>
        <v>#VALUE!</v>
      </c>
      <c r="CL53" s="33" t="e">
        <f t="shared" si="67"/>
        <v>#VALUE!</v>
      </c>
      <c r="CM53" s="33" t="e">
        <f t="shared" si="67"/>
        <v>#VALUE!</v>
      </c>
      <c r="CN53" s="33" t="e">
        <f t="shared" si="67"/>
        <v>#VALUE!</v>
      </c>
      <c r="CO53" s="33" t="e">
        <f t="shared" si="67"/>
        <v>#VALUE!</v>
      </c>
      <c r="CP53" s="33" t="e">
        <f t="shared" si="67"/>
        <v>#VALUE!</v>
      </c>
      <c r="CQ53" s="33" t="e">
        <f t="shared" si="67"/>
        <v>#VALUE!</v>
      </c>
      <c r="CR53" s="33" t="e">
        <f t="shared" si="67"/>
        <v>#VALUE!</v>
      </c>
      <c r="CS53" s="33" t="e">
        <f t="shared" si="67"/>
        <v>#VALUE!</v>
      </c>
      <c r="CT53" s="33" t="e">
        <f t="shared" si="67"/>
        <v>#VALUE!</v>
      </c>
      <c r="CU53" s="33" t="e">
        <f t="shared" si="67"/>
        <v>#VALUE!</v>
      </c>
      <c r="CV53" s="33" t="e">
        <f t="shared" si="67"/>
        <v>#VALUE!</v>
      </c>
      <c r="CW53" s="33" t="e">
        <f t="shared" si="67"/>
        <v>#VALUE!</v>
      </c>
      <c r="CX53" s="33" t="e">
        <f t="shared" si="67"/>
        <v>#VALUE!</v>
      </c>
      <c r="CY53" s="33" t="e">
        <f t="shared" si="67"/>
        <v>#VALUE!</v>
      </c>
      <c r="CZ53" s="33" t="e">
        <f t="shared" si="67"/>
        <v>#VALUE!</v>
      </c>
      <c r="DA53" s="33" t="e">
        <f t="shared" si="67"/>
        <v>#VALUE!</v>
      </c>
      <c r="DB53" s="33" t="e">
        <f t="shared" si="67"/>
        <v>#VALUE!</v>
      </c>
      <c r="DC53" s="33" t="e">
        <f t="shared" si="67"/>
        <v>#VALUE!</v>
      </c>
      <c r="DD53" s="33" t="e">
        <f t="shared" si="67"/>
        <v>#VALUE!</v>
      </c>
      <c r="DE53" s="33" t="e">
        <f t="shared" si="67"/>
        <v>#VALUE!</v>
      </c>
      <c r="DF53" s="33" t="e">
        <f t="shared" si="67"/>
        <v>#VALUE!</v>
      </c>
      <c r="DG53" s="33" t="e">
        <f t="shared" si="67"/>
        <v>#VALUE!</v>
      </c>
      <c r="DH53" s="33" t="e">
        <f t="shared" si="67"/>
        <v>#VALUE!</v>
      </c>
      <c r="DI53" s="33" t="e">
        <f t="shared" si="67"/>
        <v>#VALUE!</v>
      </c>
      <c r="DJ53" s="33" t="e">
        <f t="shared" si="67"/>
        <v>#VALUE!</v>
      </c>
      <c r="DK53" s="33" t="e">
        <f t="shared" si="67"/>
        <v>#VALUE!</v>
      </c>
      <c r="DL53" s="33" t="e">
        <f t="shared" si="67"/>
        <v>#VALUE!</v>
      </c>
      <c r="DM53" s="33" t="e">
        <f t="shared" si="67"/>
        <v>#VALUE!</v>
      </c>
      <c r="DN53" s="33" t="e">
        <f t="shared" si="67"/>
        <v>#VALUE!</v>
      </c>
      <c r="DO53" s="33" t="e">
        <f t="shared" si="67"/>
        <v>#VALUE!</v>
      </c>
      <c r="DP53" s="33" t="e">
        <f t="shared" si="67"/>
        <v>#VALUE!</v>
      </c>
      <c r="DQ53" s="33" t="e">
        <f t="shared" si="67"/>
        <v>#VALUE!</v>
      </c>
      <c r="DR53" s="33" t="e">
        <f t="shared" si="67"/>
        <v>#VALUE!</v>
      </c>
      <c r="DS53" s="33" t="e">
        <f t="shared" si="67"/>
        <v>#VALUE!</v>
      </c>
      <c r="DT53" s="33" t="e">
        <f t="shared" si="67"/>
        <v>#VALUE!</v>
      </c>
      <c r="DU53" s="33" t="e">
        <f t="shared" si="67"/>
        <v>#VALUE!</v>
      </c>
      <c r="DV53" s="33" t="e">
        <f t="shared" si="67"/>
        <v>#VALUE!</v>
      </c>
      <c r="DW53" s="33" t="e">
        <f t="shared" si="67"/>
        <v>#VALUE!</v>
      </c>
      <c r="DX53" s="33" t="e">
        <f t="shared" si="67"/>
        <v>#VALUE!</v>
      </c>
      <c r="DY53" s="33" t="e">
        <f t="shared" si="67"/>
        <v>#VALUE!</v>
      </c>
      <c r="DZ53" s="33" t="e">
        <f t="shared" si="67"/>
        <v>#VALUE!</v>
      </c>
      <c r="EA53" s="33" t="e">
        <f t="shared" si="67"/>
        <v>#VALUE!</v>
      </c>
      <c r="EB53" s="33" t="e">
        <f t="shared" si="67"/>
        <v>#VALUE!</v>
      </c>
      <c r="EC53" s="33" t="e">
        <f t="shared" si="67"/>
        <v>#VALUE!</v>
      </c>
      <c r="ED53" s="33" t="e">
        <f t="shared" si="67"/>
        <v>#VALUE!</v>
      </c>
      <c r="EE53" s="33" t="e">
        <f t="shared" si="67"/>
        <v>#VALUE!</v>
      </c>
      <c r="EF53" s="33" t="e">
        <f t="shared" si="67"/>
        <v>#VALUE!</v>
      </c>
      <c r="EG53" s="33" t="e">
        <f t="shared" ref="EG53:GR53" si="68">EG50+EG46+EG54</f>
        <v>#VALUE!</v>
      </c>
      <c r="EH53" s="33" t="e">
        <f t="shared" si="68"/>
        <v>#VALUE!</v>
      </c>
      <c r="EI53" s="33" t="e">
        <f t="shared" si="68"/>
        <v>#VALUE!</v>
      </c>
      <c r="EJ53" s="33" t="e">
        <f t="shared" si="68"/>
        <v>#VALUE!</v>
      </c>
      <c r="EK53" s="33" t="e">
        <f t="shared" si="68"/>
        <v>#VALUE!</v>
      </c>
      <c r="EL53" s="33" t="e">
        <f t="shared" si="68"/>
        <v>#VALUE!</v>
      </c>
      <c r="EM53" s="33" t="e">
        <f t="shared" si="68"/>
        <v>#VALUE!</v>
      </c>
      <c r="EN53" s="33" t="e">
        <f t="shared" si="68"/>
        <v>#VALUE!</v>
      </c>
      <c r="EO53" s="33" t="e">
        <f t="shared" si="68"/>
        <v>#VALUE!</v>
      </c>
      <c r="EP53" s="33" t="e">
        <f t="shared" si="68"/>
        <v>#VALUE!</v>
      </c>
      <c r="EQ53" s="33" t="e">
        <f t="shared" si="68"/>
        <v>#VALUE!</v>
      </c>
      <c r="ER53" s="33" t="e">
        <f t="shared" si="68"/>
        <v>#VALUE!</v>
      </c>
      <c r="ES53" s="33" t="e">
        <f t="shared" si="68"/>
        <v>#VALUE!</v>
      </c>
      <c r="ET53" s="33" t="e">
        <f t="shared" si="68"/>
        <v>#VALUE!</v>
      </c>
      <c r="EU53" s="33" t="e">
        <f t="shared" si="68"/>
        <v>#VALUE!</v>
      </c>
      <c r="EV53" s="33" t="e">
        <f t="shared" si="68"/>
        <v>#VALUE!</v>
      </c>
      <c r="EW53" s="33" t="e">
        <f t="shared" si="68"/>
        <v>#VALUE!</v>
      </c>
      <c r="EX53" s="33" t="e">
        <f t="shared" si="68"/>
        <v>#VALUE!</v>
      </c>
      <c r="EY53" s="33" t="e">
        <f t="shared" si="68"/>
        <v>#VALUE!</v>
      </c>
      <c r="EZ53" s="33" t="e">
        <f t="shared" si="68"/>
        <v>#VALUE!</v>
      </c>
      <c r="FA53" s="33" t="e">
        <f t="shared" si="68"/>
        <v>#VALUE!</v>
      </c>
      <c r="FB53" s="33" t="e">
        <f t="shared" si="68"/>
        <v>#VALUE!</v>
      </c>
      <c r="FC53" s="33" t="e">
        <f t="shared" si="68"/>
        <v>#VALUE!</v>
      </c>
      <c r="FD53" s="33" t="e">
        <f t="shared" si="68"/>
        <v>#VALUE!</v>
      </c>
      <c r="FE53" s="33" t="e">
        <f t="shared" si="68"/>
        <v>#VALUE!</v>
      </c>
      <c r="FF53" s="33" t="e">
        <f t="shared" si="68"/>
        <v>#VALUE!</v>
      </c>
      <c r="FG53" s="33" t="e">
        <f t="shared" si="68"/>
        <v>#VALUE!</v>
      </c>
      <c r="FH53" s="33" t="e">
        <f t="shared" si="68"/>
        <v>#VALUE!</v>
      </c>
      <c r="FI53" s="33" t="e">
        <f t="shared" si="68"/>
        <v>#VALUE!</v>
      </c>
      <c r="FJ53" s="33" t="e">
        <f t="shared" si="68"/>
        <v>#VALUE!</v>
      </c>
      <c r="FK53" s="33" t="e">
        <f t="shared" si="68"/>
        <v>#VALUE!</v>
      </c>
      <c r="FL53" s="33" t="e">
        <f t="shared" si="68"/>
        <v>#VALUE!</v>
      </c>
      <c r="FM53" s="33" t="e">
        <f t="shared" si="68"/>
        <v>#VALUE!</v>
      </c>
      <c r="FN53" s="33" t="e">
        <f t="shared" si="68"/>
        <v>#VALUE!</v>
      </c>
      <c r="FO53" s="33" t="e">
        <f t="shared" si="68"/>
        <v>#VALUE!</v>
      </c>
      <c r="FP53" s="33" t="e">
        <f t="shared" si="68"/>
        <v>#VALUE!</v>
      </c>
      <c r="FQ53" s="33" t="e">
        <f t="shared" si="68"/>
        <v>#VALUE!</v>
      </c>
      <c r="FR53" s="33" t="e">
        <f t="shared" si="68"/>
        <v>#VALUE!</v>
      </c>
      <c r="FS53" s="33" t="e">
        <f t="shared" si="68"/>
        <v>#VALUE!</v>
      </c>
      <c r="FT53" s="33" t="e">
        <f t="shared" si="68"/>
        <v>#VALUE!</v>
      </c>
      <c r="FU53" s="33" t="e">
        <f t="shared" si="68"/>
        <v>#VALUE!</v>
      </c>
      <c r="FV53" s="33" t="e">
        <f t="shared" si="68"/>
        <v>#VALUE!</v>
      </c>
      <c r="FW53" s="33" t="e">
        <f t="shared" si="68"/>
        <v>#VALUE!</v>
      </c>
      <c r="FX53" s="33" t="e">
        <f t="shared" si="68"/>
        <v>#VALUE!</v>
      </c>
      <c r="FY53" s="33" t="e">
        <f t="shared" si="68"/>
        <v>#VALUE!</v>
      </c>
      <c r="FZ53" s="33" t="e">
        <f t="shared" si="68"/>
        <v>#VALUE!</v>
      </c>
      <c r="GA53" s="33" t="e">
        <f t="shared" si="68"/>
        <v>#VALUE!</v>
      </c>
      <c r="GB53" s="33" t="e">
        <f t="shared" si="68"/>
        <v>#VALUE!</v>
      </c>
      <c r="GC53" s="33" t="e">
        <f t="shared" si="68"/>
        <v>#VALUE!</v>
      </c>
      <c r="GD53" s="33" t="e">
        <f t="shared" si="68"/>
        <v>#VALUE!</v>
      </c>
      <c r="GE53" s="33" t="e">
        <f t="shared" si="68"/>
        <v>#VALUE!</v>
      </c>
      <c r="GF53" s="33" t="e">
        <f t="shared" si="68"/>
        <v>#VALUE!</v>
      </c>
      <c r="GG53" s="33" t="e">
        <f t="shared" si="68"/>
        <v>#VALUE!</v>
      </c>
      <c r="GH53" s="33" t="e">
        <f t="shared" si="68"/>
        <v>#VALUE!</v>
      </c>
      <c r="GI53" s="33" t="e">
        <f t="shared" si="68"/>
        <v>#VALUE!</v>
      </c>
      <c r="GJ53" s="33" t="e">
        <f t="shared" si="68"/>
        <v>#VALUE!</v>
      </c>
      <c r="GK53" s="33" t="e">
        <f t="shared" si="68"/>
        <v>#VALUE!</v>
      </c>
      <c r="GL53" s="33" t="e">
        <f t="shared" si="68"/>
        <v>#VALUE!</v>
      </c>
      <c r="GM53" s="33" t="e">
        <f t="shared" si="68"/>
        <v>#VALUE!</v>
      </c>
      <c r="GN53" s="33" t="e">
        <f t="shared" si="68"/>
        <v>#VALUE!</v>
      </c>
      <c r="GO53" s="33" t="e">
        <f t="shared" si="68"/>
        <v>#VALUE!</v>
      </c>
      <c r="GP53" s="33" t="e">
        <f t="shared" si="68"/>
        <v>#VALUE!</v>
      </c>
      <c r="GQ53" s="33" t="e">
        <f t="shared" si="68"/>
        <v>#VALUE!</v>
      </c>
      <c r="GR53" s="33" t="e">
        <f t="shared" si="68"/>
        <v>#VALUE!</v>
      </c>
      <c r="GS53" s="33" t="e">
        <f t="shared" ref="GS53:JD53" si="69">GS50+GS46+GS54</f>
        <v>#VALUE!</v>
      </c>
      <c r="GT53" s="33" t="e">
        <f t="shared" si="69"/>
        <v>#VALUE!</v>
      </c>
      <c r="GU53" s="33" t="e">
        <f t="shared" si="69"/>
        <v>#VALUE!</v>
      </c>
      <c r="GV53" s="33" t="e">
        <f t="shared" si="69"/>
        <v>#VALUE!</v>
      </c>
      <c r="GW53" s="33" t="e">
        <f t="shared" si="69"/>
        <v>#VALUE!</v>
      </c>
      <c r="GX53" s="33" t="e">
        <f t="shared" si="69"/>
        <v>#VALUE!</v>
      </c>
      <c r="GY53" s="33" t="e">
        <f t="shared" si="69"/>
        <v>#VALUE!</v>
      </c>
      <c r="GZ53" s="33" t="e">
        <f t="shared" si="69"/>
        <v>#VALUE!</v>
      </c>
      <c r="HA53" s="33" t="e">
        <f t="shared" si="69"/>
        <v>#VALUE!</v>
      </c>
      <c r="HB53" s="33" t="e">
        <f t="shared" si="69"/>
        <v>#VALUE!</v>
      </c>
      <c r="HC53" s="33" t="e">
        <f t="shared" si="69"/>
        <v>#VALUE!</v>
      </c>
      <c r="HD53" s="33" t="e">
        <f t="shared" si="69"/>
        <v>#VALUE!</v>
      </c>
      <c r="HE53" s="33" t="e">
        <f t="shared" si="69"/>
        <v>#VALUE!</v>
      </c>
      <c r="HF53" s="33" t="e">
        <f t="shared" si="69"/>
        <v>#VALUE!</v>
      </c>
      <c r="HG53" s="33" t="e">
        <f t="shared" si="69"/>
        <v>#VALUE!</v>
      </c>
      <c r="HH53" s="33" t="e">
        <f t="shared" si="69"/>
        <v>#VALUE!</v>
      </c>
      <c r="HI53" s="33" t="e">
        <f t="shared" si="69"/>
        <v>#VALUE!</v>
      </c>
      <c r="HJ53" s="33" t="e">
        <f t="shared" si="69"/>
        <v>#VALUE!</v>
      </c>
      <c r="HK53" s="33" t="e">
        <f t="shared" si="69"/>
        <v>#VALUE!</v>
      </c>
      <c r="HL53" s="33" t="e">
        <f t="shared" si="69"/>
        <v>#VALUE!</v>
      </c>
      <c r="HM53" s="33" t="e">
        <f t="shared" si="69"/>
        <v>#VALUE!</v>
      </c>
      <c r="HN53" s="33" t="e">
        <f t="shared" si="69"/>
        <v>#VALUE!</v>
      </c>
      <c r="HO53" s="33" t="e">
        <f t="shared" si="69"/>
        <v>#VALUE!</v>
      </c>
      <c r="HP53" s="33" t="e">
        <f t="shared" si="69"/>
        <v>#VALUE!</v>
      </c>
      <c r="HQ53" s="33" t="e">
        <f t="shared" si="69"/>
        <v>#VALUE!</v>
      </c>
      <c r="HR53" s="33" t="e">
        <f t="shared" si="69"/>
        <v>#VALUE!</v>
      </c>
      <c r="HS53" s="33" t="e">
        <f t="shared" si="69"/>
        <v>#VALUE!</v>
      </c>
      <c r="HT53" s="33" t="e">
        <f t="shared" si="69"/>
        <v>#VALUE!</v>
      </c>
      <c r="HU53" s="33" t="e">
        <f t="shared" si="69"/>
        <v>#VALUE!</v>
      </c>
      <c r="HV53" s="33" t="e">
        <f t="shared" si="69"/>
        <v>#VALUE!</v>
      </c>
      <c r="HW53" s="33" t="e">
        <f t="shared" si="69"/>
        <v>#VALUE!</v>
      </c>
      <c r="HX53" s="33" t="e">
        <f t="shared" si="69"/>
        <v>#VALUE!</v>
      </c>
      <c r="HY53" s="33" t="e">
        <f t="shared" si="69"/>
        <v>#VALUE!</v>
      </c>
      <c r="HZ53" s="33" t="e">
        <f t="shared" si="69"/>
        <v>#VALUE!</v>
      </c>
      <c r="IA53" s="33" t="e">
        <f t="shared" si="69"/>
        <v>#VALUE!</v>
      </c>
      <c r="IB53" s="33" t="e">
        <f t="shared" si="69"/>
        <v>#VALUE!</v>
      </c>
      <c r="IC53" s="33" t="e">
        <f t="shared" si="69"/>
        <v>#VALUE!</v>
      </c>
      <c r="ID53" s="33" t="e">
        <f t="shared" si="69"/>
        <v>#VALUE!</v>
      </c>
      <c r="IE53" s="33" t="e">
        <f t="shared" si="69"/>
        <v>#VALUE!</v>
      </c>
      <c r="IF53" s="33" t="e">
        <f t="shared" si="69"/>
        <v>#VALUE!</v>
      </c>
      <c r="IG53" s="33" t="e">
        <f t="shared" si="69"/>
        <v>#VALUE!</v>
      </c>
      <c r="IH53" s="33" t="e">
        <f t="shared" si="69"/>
        <v>#VALUE!</v>
      </c>
      <c r="II53" s="33" t="e">
        <f t="shared" si="69"/>
        <v>#VALUE!</v>
      </c>
      <c r="IJ53" s="33" t="e">
        <f t="shared" si="69"/>
        <v>#VALUE!</v>
      </c>
      <c r="IK53" s="33" t="e">
        <f t="shared" si="69"/>
        <v>#VALUE!</v>
      </c>
      <c r="IL53" s="33" t="e">
        <f t="shared" si="69"/>
        <v>#VALUE!</v>
      </c>
      <c r="IM53" s="33" t="e">
        <f t="shared" si="69"/>
        <v>#VALUE!</v>
      </c>
      <c r="IN53" s="33" t="e">
        <f t="shared" si="69"/>
        <v>#VALUE!</v>
      </c>
      <c r="IO53" s="33" t="e">
        <f t="shared" si="69"/>
        <v>#VALUE!</v>
      </c>
      <c r="IP53" s="33" t="e">
        <f t="shared" si="69"/>
        <v>#VALUE!</v>
      </c>
      <c r="IQ53" s="33" t="e">
        <f t="shared" si="69"/>
        <v>#VALUE!</v>
      </c>
      <c r="IR53" s="33" t="e">
        <f t="shared" si="69"/>
        <v>#VALUE!</v>
      </c>
      <c r="IS53" s="33" t="e">
        <f t="shared" si="69"/>
        <v>#VALUE!</v>
      </c>
      <c r="IT53" s="33" t="e">
        <f t="shared" si="69"/>
        <v>#VALUE!</v>
      </c>
      <c r="IU53" s="33" t="e">
        <f t="shared" si="69"/>
        <v>#VALUE!</v>
      </c>
      <c r="IV53" s="33" t="e">
        <f t="shared" si="69"/>
        <v>#VALUE!</v>
      </c>
      <c r="IW53" s="33" t="e">
        <f t="shared" si="69"/>
        <v>#VALUE!</v>
      </c>
      <c r="IX53" s="33" t="e">
        <f t="shared" si="69"/>
        <v>#VALUE!</v>
      </c>
      <c r="IY53" s="33" t="e">
        <f t="shared" si="69"/>
        <v>#VALUE!</v>
      </c>
      <c r="IZ53" s="33" t="e">
        <f t="shared" si="69"/>
        <v>#VALUE!</v>
      </c>
      <c r="JA53" s="33" t="e">
        <f t="shared" si="69"/>
        <v>#VALUE!</v>
      </c>
      <c r="JB53" s="33" t="e">
        <f t="shared" si="69"/>
        <v>#VALUE!</v>
      </c>
      <c r="JC53" s="33" t="e">
        <f t="shared" si="69"/>
        <v>#VALUE!</v>
      </c>
      <c r="JD53" s="33" t="e">
        <f t="shared" si="69"/>
        <v>#VALUE!</v>
      </c>
      <c r="JE53" s="33" t="e">
        <f t="shared" ref="JE53:LP53" si="70">JE50+JE46+JE54</f>
        <v>#VALUE!</v>
      </c>
      <c r="JF53" s="33" t="e">
        <f t="shared" si="70"/>
        <v>#VALUE!</v>
      </c>
      <c r="JG53" s="33" t="e">
        <f t="shared" si="70"/>
        <v>#VALUE!</v>
      </c>
      <c r="JH53" s="33" t="e">
        <f t="shared" si="70"/>
        <v>#VALUE!</v>
      </c>
      <c r="JI53" s="33" t="e">
        <f t="shared" si="70"/>
        <v>#VALUE!</v>
      </c>
      <c r="JJ53" s="33" t="e">
        <f t="shared" si="70"/>
        <v>#VALUE!</v>
      </c>
      <c r="JK53" s="33" t="e">
        <f t="shared" si="70"/>
        <v>#VALUE!</v>
      </c>
      <c r="JL53" s="33" t="e">
        <f t="shared" si="70"/>
        <v>#VALUE!</v>
      </c>
      <c r="JM53" s="33" t="e">
        <f t="shared" si="70"/>
        <v>#VALUE!</v>
      </c>
      <c r="JN53" s="33" t="e">
        <f t="shared" si="70"/>
        <v>#VALUE!</v>
      </c>
      <c r="JO53" s="33" t="e">
        <f t="shared" si="70"/>
        <v>#VALUE!</v>
      </c>
      <c r="JP53" s="33" t="e">
        <f t="shared" si="70"/>
        <v>#VALUE!</v>
      </c>
      <c r="JQ53" s="33" t="e">
        <f t="shared" si="70"/>
        <v>#VALUE!</v>
      </c>
      <c r="JR53" s="33" t="e">
        <f t="shared" si="70"/>
        <v>#VALUE!</v>
      </c>
      <c r="JS53" s="33" t="e">
        <f t="shared" si="70"/>
        <v>#VALUE!</v>
      </c>
      <c r="JT53" s="33" t="e">
        <f t="shared" si="70"/>
        <v>#VALUE!</v>
      </c>
      <c r="JU53" s="33" t="e">
        <f t="shared" si="70"/>
        <v>#VALUE!</v>
      </c>
      <c r="JV53" s="33" t="e">
        <f t="shared" si="70"/>
        <v>#VALUE!</v>
      </c>
      <c r="JW53" s="33" t="e">
        <f t="shared" si="70"/>
        <v>#VALUE!</v>
      </c>
      <c r="JX53" s="33" t="e">
        <f t="shared" si="70"/>
        <v>#VALUE!</v>
      </c>
      <c r="JY53" s="33" t="e">
        <f t="shared" si="70"/>
        <v>#VALUE!</v>
      </c>
      <c r="JZ53" s="33" t="e">
        <f t="shared" si="70"/>
        <v>#VALUE!</v>
      </c>
      <c r="KA53" s="33" t="e">
        <f t="shared" si="70"/>
        <v>#VALUE!</v>
      </c>
      <c r="KB53" s="33" t="e">
        <f t="shared" si="70"/>
        <v>#VALUE!</v>
      </c>
      <c r="KC53" s="33" t="e">
        <f t="shared" si="70"/>
        <v>#VALUE!</v>
      </c>
      <c r="KD53" s="33" t="e">
        <f t="shared" si="70"/>
        <v>#VALUE!</v>
      </c>
      <c r="KE53" s="33" t="e">
        <f t="shared" si="70"/>
        <v>#VALUE!</v>
      </c>
      <c r="KF53" s="33" t="e">
        <f t="shared" si="70"/>
        <v>#VALUE!</v>
      </c>
      <c r="KG53" s="33" t="e">
        <f t="shared" si="70"/>
        <v>#VALUE!</v>
      </c>
      <c r="KH53" s="33" t="e">
        <f t="shared" si="70"/>
        <v>#VALUE!</v>
      </c>
      <c r="KI53" s="33" t="e">
        <f t="shared" si="70"/>
        <v>#VALUE!</v>
      </c>
      <c r="KJ53" s="33" t="e">
        <f t="shared" si="70"/>
        <v>#VALUE!</v>
      </c>
      <c r="KK53" s="33" t="e">
        <f t="shared" si="70"/>
        <v>#VALUE!</v>
      </c>
      <c r="KL53" s="33" t="e">
        <f t="shared" si="70"/>
        <v>#VALUE!</v>
      </c>
      <c r="KM53" s="33" t="e">
        <f t="shared" si="70"/>
        <v>#VALUE!</v>
      </c>
      <c r="KN53" s="33" t="e">
        <f t="shared" si="70"/>
        <v>#VALUE!</v>
      </c>
      <c r="KO53" s="33" t="e">
        <f t="shared" si="70"/>
        <v>#VALUE!</v>
      </c>
      <c r="KP53" s="33" t="e">
        <f t="shared" si="70"/>
        <v>#VALUE!</v>
      </c>
      <c r="KQ53" s="33" t="e">
        <f t="shared" si="70"/>
        <v>#VALUE!</v>
      </c>
      <c r="KR53" s="33" t="e">
        <f t="shared" si="70"/>
        <v>#VALUE!</v>
      </c>
      <c r="KS53" s="33" t="e">
        <f t="shared" si="70"/>
        <v>#VALUE!</v>
      </c>
      <c r="KT53" s="33" t="e">
        <f t="shared" si="70"/>
        <v>#VALUE!</v>
      </c>
      <c r="KU53" s="33" t="e">
        <f t="shared" si="70"/>
        <v>#VALUE!</v>
      </c>
      <c r="KV53" s="33" t="e">
        <f t="shared" si="70"/>
        <v>#VALUE!</v>
      </c>
      <c r="KW53" s="33" t="e">
        <f t="shared" si="70"/>
        <v>#VALUE!</v>
      </c>
      <c r="KX53" s="33" t="e">
        <f t="shared" si="70"/>
        <v>#VALUE!</v>
      </c>
      <c r="KY53" s="33" t="e">
        <f t="shared" si="70"/>
        <v>#VALUE!</v>
      </c>
      <c r="KZ53" s="33" t="e">
        <f t="shared" si="70"/>
        <v>#VALUE!</v>
      </c>
      <c r="LA53" s="33" t="e">
        <f t="shared" si="70"/>
        <v>#VALUE!</v>
      </c>
      <c r="LB53" s="33" t="e">
        <f t="shared" si="70"/>
        <v>#VALUE!</v>
      </c>
      <c r="LC53" s="33" t="e">
        <f t="shared" si="70"/>
        <v>#VALUE!</v>
      </c>
      <c r="LD53" s="33" t="e">
        <f t="shared" si="70"/>
        <v>#VALUE!</v>
      </c>
      <c r="LE53" s="33" t="e">
        <f t="shared" si="70"/>
        <v>#VALUE!</v>
      </c>
      <c r="LF53" s="33" t="e">
        <f t="shared" si="70"/>
        <v>#VALUE!</v>
      </c>
      <c r="LG53" s="33" t="e">
        <f t="shared" si="70"/>
        <v>#VALUE!</v>
      </c>
      <c r="LH53" s="33" t="e">
        <f t="shared" si="70"/>
        <v>#VALUE!</v>
      </c>
      <c r="LI53" s="33" t="e">
        <f t="shared" si="70"/>
        <v>#VALUE!</v>
      </c>
      <c r="LJ53" s="33" t="e">
        <f t="shared" si="70"/>
        <v>#VALUE!</v>
      </c>
      <c r="LK53" s="33" t="e">
        <f t="shared" si="70"/>
        <v>#VALUE!</v>
      </c>
      <c r="LL53" s="33" t="e">
        <f t="shared" si="70"/>
        <v>#VALUE!</v>
      </c>
      <c r="LM53" s="33" t="e">
        <f t="shared" si="70"/>
        <v>#VALUE!</v>
      </c>
      <c r="LN53" s="33" t="e">
        <f t="shared" si="70"/>
        <v>#VALUE!</v>
      </c>
      <c r="LO53" s="33" t="e">
        <f t="shared" si="70"/>
        <v>#VALUE!</v>
      </c>
      <c r="LP53" s="33" t="e">
        <f t="shared" si="70"/>
        <v>#VALUE!</v>
      </c>
      <c r="LQ53" s="33" t="e">
        <f t="shared" ref="LQ53:NI53" si="71">LQ50+LQ46+LQ54</f>
        <v>#VALUE!</v>
      </c>
      <c r="LR53" s="33" t="e">
        <f t="shared" si="71"/>
        <v>#VALUE!</v>
      </c>
      <c r="LS53" s="33" t="e">
        <f t="shared" si="71"/>
        <v>#VALUE!</v>
      </c>
      <c r="LT53" s="33" t="e">
        <f t="shared" si="71"/>
        <v>#VALUE!</v>
      </c>
      <c r="LU53" s="33" t="e">
        <f t="shared" si="71"/>
        <v>#VALUE!</v>
      </c>
      <c r="LV53" s="33" t="e">
        <f t="shared" si="71"/>
        <v>#VALUE!</v>
      </c>
      <c r="LW53" s="33" t="e">
        <f t="shared" si="71"/>
        <v>#VALUE!</v>
      </c>
      <c r="LX53" s="33" t="e">
        <f t="shared" si="71"/>
        <v>#VALUE!</v>
      </c>
      <c r="LY53" s="33" t="e">
        <f t="shared" si="71"/>
        <v>#VALUE!</v>
      </c>
      <c r="LZ53" s="33" t="e">
        <f t="shared" si="71"/>
        <v>#VALUE!</v>
      </c>
      <c r="MA53" s="33" t="e">
        <f t="shared" si="71"/>
        <v>#VALUE!</v>
      </c>
      <c r="MB53" s="33" t="e">
        <f t="shared" si="71"/>
        <v>#VALUE!</v>
      </c>
      <c r="MC53" s="33" t="e">
        <f t="shared" si="71"/>
        <v>#VALUE!</v>
      </c>
      <c r="MD53" s="33" t="e">
        <f t="shared" si="71"/>
        <v>#VALUE!</v>
      </c>
      <c r="ME53" s="33" t="e">
        <f t="shared" si="71"/>
        <v>#VALUE!</v>
      </c>
      <c r="MF53" s="33" t="e">
        <f t="shared" si="71"/>
        <v>#VALUE!</v>
      </c>
      <c r="MG53" s="33" t="e">
        <f t="shared" si="71"/>
        <v>#VALUE!</v>
      </c>
      <c r="MH53" s="33" t="e">
        <f t="shared" si="71"/>
        <v>#VALUE!</v>
      </c>
      <c r="MI53" s="33" t="e">
        <f t="shared" si="71"/>
        <v>#VALUE!</v>
      </c>
      <c r="MJ53" s="33" t="e">
        <f t="shared" si="71"/>
        <v>#VALUE!</v>
      </c>
      <c r="MK53" s="33" t="e">
        <f t="shared" si="71"/>
        <v>#VALUE!</v>
      </c>
      <c r="ML53" s="33" t="e">
        <f t="shared" si="71"/>
        <v>#VALUE!</v>
      </c>
      <c r="MM53" s="33" t="e">
        <f t="shared" si="71"/>
        <v>#VALUE!</v>
      </c>
      <c r="MN53" s="33" t="e">
        <f t="shared" si="71"/>
        <v>#VALUE!</v>
      </c>
      <c r="MO53" s="33" t="e">
        <f t="shared" si="71"/>
        <v>#VALUE!</v>
      </c>
      <c r="MP53" s="33" t="e">
        <f t="shared" si="71"/>
        <v>#VALUE!</v>
      </c>
      <c r="MQ53" s="33" t="e">
        <f t="shared" si="71"/>
        <v>#VALUE!</v>
      </c>
      <c r="MR53" s="33" t="e">
        <f t="shared" si="71"/>
        <v>#VALUE!</v>
      </c>
      <c r="MS53" s="33" t="e">
        <f t="shared" si="71"/>
        <v>#VALUE!</v>
      </c>
      <c r="MT53" s="33" t="e">
        <f t="shared" si="71"/>
        <v>#VALUE!</v>
      </c>
      <c r="MU53" s="33" t="e">
        <f t="shared" si="71"/>
        <v>#VALUE!</v>
      </c>
      <c r="MV53" s="33" t="e">
        <f t="shared" si="71"/>
        <v>#VALUE!</v>
      </c>
      <c r="MW53" s="33" t="e">
        <f t="shared" si="71"/>
        <v>#VALUE!</v>
      </c>
      <c r="MX53" s="33" t="e">
        <f t="shared" si="71"/>
        <v>#VALUE!</v>
      </c>
      <c r="MY53" s="33" t="e">
        <f t="shared" si="71"/>
        <v>#VALUE!</v>
      </c>
      <c r="MZ53" s="33" t="e">
        <f t="shared" si="71"/>
        <v>#VALUE!</v>
      </c>
      <c r="NA53" s="33" t="e">
        <f t="shared" si="71"/>
        <v>#VALUE!</v>
      </c>
      <c r="NB53" s="33" t="e">
        <f t="shared" si="71"/>
        <v>#VALUE!</v>
      </c>
      <c r="NC53" s="33" t="e">
        <f t="shared" si="71"/>
        <v>#VALUE!</v>
      </c>
      <c r="ND53" s="33" t="e">
        <f t="shared" si="71"/>
        <v>#VALUE!</v>
      </c>
      <c r="NE53" s="33" t="e">
        <f t="shared" si="71"/>
        <v>#VALUE!</v>
      </c>
      <c r="NF53" s="33" t="e">
        <f t="shared" si="71"/>
        <v>#VALUE!</v>
      </c>
      <c r="NG53" s="33" t="e">
        <f t="shared" si="71"/>
        <v>#VALUE!</v>
      </c>
      <c r="NH53" s="33" t="e">
        <f t="shared" si="71"/>
        <v>#VALUE!</v>
      </c>
      <c r="NI53" s="33" t="e">
        <f t="shared" si="71"/>
        <v>#VALUE!</v>
      </c>
    </row>
    <row r="54" spans="1:373" s="34" customFormat="1" ht="15" customHeight="1" outlineLevel="1" x14ac:dyDescent="0.2">
      <c r="A54" s="1047" t="s">
        <v>35</v>
      </c>
      <c r="B54" s="43" t="s">
        <v>36</v>
      </c>
      <c r="C54" s="1050" t="s">
        <v>34</v>
      </c>
      <c r="D54" s="48" t="s">
        <v>32</v>
      </c>
      <c r="E54" s="57" t="s">
        <v>235</v>
      </c>
      <c r="F54" s="58"/>
      <c r="G54" s="84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  <c r="DW54" s="33"/>
      <c r="DX54" s="33"/>
      <c r="DY54" s="33"/>
      <c r="DZ54" s="33"/>
      <c r="EA54" s="33"/>
      <c r="EB54" s="33"/>
      <c r="EC54" s="33"/>
      <c r="ED54" s="33"/>
      <c r="EE54" s="33"/>
      <c r="EF54" s="33"/>
      <c r="EG54" s="33"/>
      <c r="EH54" s="33"/>
      <c r="EI54" s="33"/>
      <c r="EJ54" s="33"/>
      <c r="EK54" s="33"/>
      <c r="EL54" s="33"/>
      <c r="EM54" s="33"/>
      <c r="EN54" s="33"/>
      <c r="EO54" s="33"/>
      <c r="EP54" s="33"/>
      <c r="EQ54" s="33"/>
      <c r="ER54" s="33"/>
      <c r="ES54" s="33"/>
      <c r="ET54" s="33"/>
      <c r="EU54" s="33"/>
      <c r="EV54" s="33"/>
      <c r="EW54" s="33"/>
      <c r="EX54" s="33"/>
      <c r="EY54" s="33"/>
      <c r="EZ54" s="33"/>
      <c r="FA54" s="33"/>
      <c r="FB54" s="33"/>
      <c r="FC54" s="33"/>
      <c r="FD54" s="33"/>
      <c r="FE54" s="33"/>
      <c r="FF54" s="33"/>
      <c r="FG54" s="33"/>
      <c r="FH54" s="33"/>
      <c r="FI54" s="33"/>
      <c r="FJ54" s="33"/>
      <c r="FK54" s="33"/>
      <c r="FL54" s="33"/>
      <c r="FM54" s="33"/>
      <c r="FN54" s="33"/>
      <c r="FO54" s="33"/>
      <c r="FP54" s="33"/>
      <c r="FQ54" s="33"/>
      <c r="FR54" s="33"/>
      <c r="FS54" s="33"/>
      <c r="FT54" s="33"/>
      <c r="FU54" s="33"/>
      <c r="FV54" s="33"/>
      <c r="FW54" s="33"/>
      <c r="FX54" s="33"/>
      <c r="FY54" s="33"/>
      <c r="FZ54" s="33"/>
      <c r="GA54" s="33"/>
      <c r="GB54" s="33"/>
      <c r="GC54" s="33"/>
      <c r="GD54" s="33"/>
      <c r="GE54" s="33"/>
      <c r="GF54" s="33"/>
      <c r="GG54" s="33"/>
      <c r="GH54" s="33"/>
      <c r="GI54" s="33"/>
      <c r="GJ54" s="33"/>
      <c r="GK54" s="33"/>
      <c r="GL54" s="33"/>
      <c r="GM54" s="33"/>
      <c r="GN54" s="33"/>
      <c r="GO54" s="33"/>
      <c r="GP54" s="33"/>
      <c r="GQ54" s="33"/>
      <c r="GR54" s="33"/>
      <c r="GS54" s="33"/>
      <c r="GT54" s="33"/>
      <c r="GU54" s="33"/>
      <c r="GV54" s="33"/>
      <c r="GW54" s="33"/>
      <c r="GX54" s="33"/>
      <c r="GY54" s="33"/>
      <c r="GZ54" s="33"/>
      <c r="HA54" s="33"/>
      <c r="HB54" s="33"/>
      <c r="HC54" s="33"/>
      <c r="HD54" s="33"/>
      <c r="HE54" s="33"/>
      <c r="HF54" s="33"/>
      <c r="HG54" s="33"/>
      <c r="HH54" s="33"/>
      <c r="HI54" s="33"/>
      <c r="HJ54" s="33"/>
      <c r="HK54" s="33"/>
      <c r="HL54" s="33"/>
      <c r="HM54" s="33"/>
      <c r="HN54" s="33"/>
      <c r="HO54" s="33"/>
      <c r="HP54" s="33"/>
      <c r="HQ54" s="33"/>
      <c r="HR54" s="33"/>
      <c r="HS54" s="33"/>
      <c r="HT54" s="33"/>
      <c r="HU54" s="33"/>
      <c r="HV54" s="33"/>
      <c r="HW54" s="33"/>
      <c r="HX54" s="33"/>
      <c r="HY54" s="33"/>
      <c r="HZ54" s="33"/>
      <c r="IA54" s="33"/>
      <c r="IB54" s="33"/>
      <c r="IC54" s="33"/>
      <c r="ID54" s="33"/>
      <c r="IE54" s="33"/>
      <c r="IF54" s="33"/>
      <c r="IG54" s="33"/>
      <c r="IH54" s="33"/>
      <c r="II54" s="33"/>
      <c r="IJ54" s="33"/>
      <c r="IK54" s="33"/>
      <c r="IL54" s="33"/>
      <c r="IM54" s="33"/>
      <c r="IN54" s="33"/>
      <c r="IO54" s="33"/>
      <c r="IP54" s="33"/>
      <c r="IQ54" s="33"/>
      <c r="IR54" s="33"/>
      <c r="IS54" s="33"/>
      <c r="IT54" s="33"/>
      <c r="IU54" s="33"/>
      <c r="IV54" s="33"/>
      <c r="IW54" s="33"/>
      <c r="IX54" s="33"/>
      <c r="IY54" s="33"/>
      <c r="IZ54" s="33"/>
      <c r="JA54" s="33"/>
      <c r="JB54" s="33"/>
      <c r="JC54" s="33"/>
      <c r="JD54" s="33"/>
      <c r="JE54" s="33"/>
      <c r="JF54" s="33"/>
      <c r="JG54" s="33"/>
      <c r="JH54" s="33"/>
      <c r="JI54" s="33"/>
      <c r="JJ54" s="33"/>
      <c r="JK54" s="33"/>
      <c r="JL54" s="33"/>
      <c r="JM54" s="33"/>
      <c r="JN54" s="33"/>
      <c r="JO54" s="33"/>
      <c r="JP54" s="33"/>
      <c r="JQ54" s="33"/>
      <c r="JR54" s="33"/>
      <c r="JS54" s="33"/>
      <c r="JT54" s="33"/>
      <c r="JU54" s="33"/>
      <c r="JV54" s="33"/>
      <c r="JW54" s="33"/>
      <c r="JX54" s="33"/>
      <c r="JY54" s="33"/>
      <c r="JZ54" s="33"/>
      <c r="KA54" s="33"/>
      <c r="KB54" s="33"/>
      <c r="KC54" s="33"/>
      <c r="KD54" s="33"/>
      <c r="KE54" s="33"/>
      <c r="KF54" s="33"/>
      <c r="KG54" s="33"/>
      <c r="KH54" s="33"/>
      <c r="KI54" s="33"/>
      <c r="KJ54" s="33"/>
      <c r="KK54" s="33"/>
      <c r="KL54" s="33"/>
      <c r="KM54" s="33"/>
      <c r="KN54" s="33"/>
      <c r="KO54" s="33"/>
      <c r="KP54" s="33"/>
      <c r="KQ54" s="33"/>
      <c r="KR54" s="33"/>
      <c r="KS54" s="33"/>
      <c r="KT54" s="33"/>
      <c r="KU54" s="33"/>
      <c r="KV54" s="33"/>
      <c r="KW54" s="33"/>
      <c r="KX54" s="33"/>
      <c r="KY54" s="33"/>
      <c r="KZ54" s="33"/>
      <c r="LA54" s="33"/>
      <c r="LB54" s="33"/>
      <c r="LC54" s="33"/>
      <c r="LD54" s="33"/>
      <c r="LE54" s="33"/>
      <c r="LF54" s="33"/>
      <c r="LG54" s="33"/>
      <c r="LH54" s="33"/>
      <c r="LI54" s="33"/>
      <c r="LJ54" s="33"/>
      <c r="LK54" s="33"/>
      <c r="LL54" s="33"/>
      <c r="LM54" s="33"/>
      <c r="LN54" s="33"/>
      <c r="LO54" s="33"/>
      <c r="LP54" s="33"/>
      <c r="LQ54" s="33"/>
      <c r="LR54" s="33"/>
      <c r="LS54" s="33"/>
      <c r="LT54" s="33"/>
      <c r="LU54" s="33"/>
      <c r="LV54" s="33"/>
      <c r="LW54" s="33"/>
      <c r="LX54" s="33"/>
      <c r="LY54" s="33"/>
      <c r="LZ54" s="33"/>
      <c r="MA54" s="33"/>
      <c r="MB54" s="33"/>
      <c r="MC54" s="33"/>
      <c r="MD54" s="33"/>
      <c r="ME54" s="33"/>
      <c r="MF54" s="33"/>
      <c r="MG54" s="33"/>
      <c r="MH54" s="33"/>
      <c r="MI54" s="33"/>
      <c r="MJ54" s="33"/>
      <c r="MK54" s="33"/>
      <c r="ML54" s="33"/>
      <c r="MM54" s="33"/>
      <c r="MN54" s="33"/>
      <c r="MO54" s="33"/>
      <c r="MP54" s="33"/>
      <c r="MQ54" s="33"/>
      <c r="MR54" s="33"/>
      <c r="MS54" s="33"/>
      <c r="MT54" s="33"/>
      <c r="MU54" s="33"/>
      <c r="MV54" s="33"/>
      <c r="MW54" s="33"/>
      <c r="MX54" s="33"/>
      <c r="MY54" s="33"/>
      <c r="MZ54" s="33"/>
      <c r="NA54" s="33"/>
      <c r="NB54" s="33"/>
      <c r="NC54" s="33"/>
      <c r="ND54" s="33"/>
      <c r="NE54" s="33"/>
      <c r="NF54" s="33"/>
      <c r="NG54" s="33"/>
      <c r="NH54" s="33"/>
      <c r="NI54" s="33"/>
    </row>
    <row r="55" spans="1:373" s="34" customFormat="1" ht="14.4" outlineLevel="1" x14ac:dyDescent="0.2">
      <c r="A55" s="1048"/>
      <c r="B55" s="18">
        <v>8187</v>
      </c>
      <c r="C55" s="1051"/>
      <c r="D55" s="49">
        <v>606</v>
      </c>
      <c r="E55" s="27" t="s">
        <v>30</v>
      </c>
      <c r="F55" s="25"/>
      <c r="G55" s="84" t="e">
        <v>#DIV/0!</v>
      </c>
      <c r="H55" s="33" t="e">
        <f>H53/(IFERROR(VLOOKUP($B45,#REF!,4,FALSE),"")/30)</f>
        <v>#VALUE!</v>
      </c>
      <c r="I55" s="33" t="e">
        <f>I53/(IFERROR(VLOOKUP($B45,#REF!,4,FALSE),"")/30)</f>
        <v>#VALUE!</v>
      </c>
      <c r="J55" s="33" t="e">
        <f>J53/(IFERROR(VLOOKUP($B45,#REF!,4,FALSE),"")/30)</f>
        <v>#VALUE!</v>
      </c>
      <c r="K55" s="33" t="e">
        <f>K53/(IFERROR(VLOOKUP($B45,#REF!,4,FALSE),"")/30)</f>
        <v>#VALUE!</v>
      </c>
      <c r="L55" s="33" t="e">
        <f>L53/(IFERROR(VLOOKUP($B45,#REF!,4,FALSE),"")/30)</f>
        <v>#VALUE!</v>
      </c>
      <c r="M55" s="33" t="e">
        <f>M53/(IFERROR(VLOOKUP($B45,#REF!,4,FALSE),"")/30)</f>
        <v>#VALUE!</v>
      </c>
      <c r="N55" s="33" t="e">
        <f>N53/(IFERROR(VLOOKUP($B45,#REF!,4,FALSE),"")/30)</f>
        <v>#VALUE!</v>
      </c>
      <c r="O55" s="33" t="e">
        <f>O53/(IFERROR(VLOOKUP($B45,#REF!,4,FALSE),"")/30)</f>
        <v>#VALUE!</v>
      </c>
      <c r="P55" s="33" t="e">
        <f>P53/(IFERROR(VLOOKUP($B45,#REF!,4,FALSE),"")/30)</f>
        <v>#VALUE!</v>
      </c>
      <c r="Q55" s="33" t="e">
        <f>Q53/(IFERROR(VLOOKUP($B45,#REF!,4,FALSE),"")/30)</f>
        <v>#VALUE!</v>
      </c>
      <c r="R55" s="33" t="e">
        <f>R53/(IFERROR(VLOOKUP($B45,#REF!,4,FALSE),"")/30)</f>
        <v>#VALUE!</v>
      </c>
      <c r="S55" s="33" t="e">
        <f>S53/(IFERROR(VLOOKUP($B45,#REF!,4,FALSE),"")/30)</f>
        <v>#VALUE!</v>
      </c>
      <c r="T55" s="33" t="e">
        <f>T53/(IFERROR(VLOOKUP($B45,#REF!,4,FALSE),"")/30)</f>
        <v>#VALUE!</v>
      </c>
      <c r="U55" s="33" t="e">
        <f>U53/(IFERROR(VLOOKUP($B45,#REF!,4,FALSE),"")/30)</f>
        <v>#VALUE!</v>
      </c>
      <c r="V55" s="33" t="e">
        <f>V53/(IFERROR(VLOOKUP($B45,#REF!,4,FALSE),"")/30)</f>
        <v>#VALUE!</v>
      </c>
      <c r="W55" s="33" t="e">
        <f>W53/(IFERROR(VLOOKUP($B45,#REF!,4,FALSE),"")/30)</f>
        <v>#VALUE!</v>
      </c>
      <c r="X55" s="33" t="e">
        <f>X53/(IFERROR(VLOOKUP($B45,#REF!,4,FALSE),"")/30)</f>
        <v>#VALUE!</v>
      </c>
      <c r="Y55" s="33" t="e">
        <f>Y53/(IFERROR(VLOOKUP($B45,#REF!,4,FALSE),"")/30)</f>
        <v>#VALUE!</v>
      </c>
      <c r="Z55" s="33" t="e">
        <f>Z53/(IFERROR(VLOOKUP($B45,#REF!,4,FALSE),"")/30)</f>
        <v>#VALUE!</v>
      </c>
      <c r="AA55" s="33" t="e">
        <f>AA53/(IFERROR(VLOOKUP($B45,#REF!,4,FALSE),"")/30)</f>
        <v>#VALUE!</v>
      </c>
      <c r="AB55" s="33" t="e">
        <f>AB53/(IFERROR(VLOOKUP($B45,#REF!,4,FALSE),"")/30)</f>
        <v>#VALUE!</v>
      </c>
      <c r="AC55" s="33" t="e">
        <f>AC53/(IFERROR(VLOOKUP($B45,#REF!,4,FALSE),"")/30)</f>
        <v>#VALUE!</v>
      </c>
      <c r="AD55" s="33" t="e">
        <f>AD53/(IFERROR(VLOOKUP($B45,#REF!,4,FALSE),"")/30)</f>
        <v>#VALUE!</v>
      </c>
      <c r="AE55" s="33" t="e">
        <f>AE53/(IFERROR(VLOOKUP($B45,#REF!,4,FALSE),"")/30)</f>
        <v>#VALUE!</v>
      </c>
      <c r="AF55" s="33" t="e">
        <f>AF53/(IFERROR(VLOOKUP($B45,#REF!,4,FALSE),"")/30)</f>
        <v>#VALUE!</v>
      </c>
      <c r="AG55" s="33" t="e">
        <f>AG53/(IFERROR(VLOOKUP($B45,#REF!,4,FALSE),"")/30)</f>
        <v>#VALUE!</v>
      </c>
      <c r="AH55" s="33" t="e">
        <f>AH53/(IFERROR(VLOOKUP($B45,#REF!,4,FALSE),"")/30)</f>
        <v>#VALUE!</v>
      </c>
      <c r="AI55" s="33" t="e">
        <f>AI53/(IFERROR(VLOOKUP($B45,#REF!,4,FALSE),"")/30)</f>
        <v>#VALUE!</v>
      </c>
      <c r="AJ55" s="33" t="e">
        <f>AJ53/(IFERROR(VLOOKUP($B45,#REF!,4,FALSE),"")/30)</f>
        <v>#VALUE!</v>
      </c>
      <c r="AK55" s="33" t="e">
        <f>AK53/(IFERROR(VLOOKUP($B45,#REF!,4,FALSE),"")/30)</f>
        <v>#VALUE!</v>
      </c>
      <c r="AL55" s="33" t="e">
        <f>AL53/(IFERROR(VLOOKUP($B45,#REF!,4,FALSE),"")/30)</f>
        <v>#VALUE!</v>
      </c>
      <c r="AM55" s="33" t="e">
        <f>AM53/(IFERROR(VLOOKUP($B45,#REF!,5,FALSE),"")/30)</f>
        <v>#VALUE!</v>
      </c>
      <c r="AN55" s="33" t="e">
        <f>AN53/(IFERROR(VLOOKUP($B45,#REF!,5,FALSE),"")/30)</f>
        <v>#VALUE!</v>
      </c>
      <c r="AO55" s="33" t="e">
        <f>AO53/(IFERROR(VLOOKUP($B45,#REF!,5,FALSE),"")/30)</f>
        <v>#VALUE!</v>
      </c>
      <c r="AP55" s="33" t="e">
        <f>AP53/(IFERROR(VLOOKUP($B45,#REF!,5,FALSE),"")/30)</f>
        <v>#VALUE!</v>
      </c>
      <c r="AQ55" s="33" t="e">
        <f>AQ53/(IFERROR(VLOOKUP($B45,#REF!,5,FALSE),"")/30)</f>
        <v>#VALUE!</v>
      </c>
      <c r="AR55" s="33" t="e">
        <f>AR53/(IFERROR(VLOOKUP($B45,#REF!,5,FALSE),"")/30)</f>
        <v>#VALUE!</v>
      </c>
      <c r="AS55" s="33" t="e">
        <f>AS53/(IFERROR(VLOOKUP($B45,#REF!,5,FALSE),"")/30)</f>
        <v>#VALUE!</v>
      </c>
      <c r="AT55" s="33" t="e">
        <f>AT53/(IFERROR(VLOOKUP($B45,#REF!,5,FALSE),"")/30)</f>
        <v>#VALUE!</v>
      </c>
      <c r="AU55" s="33" t="e">
        <f>AU53/(IFERROR(VLOOKUP($B45,#REF!,5,FALSE),"")/30)</f>
        <v>#VALUE!</v>
      </c>
      <c r="AV55" s="33" t="e">
        <f>AV53/(IFERROR(VLOOKUP($B45,#REF!,5,FALSE),"")/30)</f>
        <v>#VALUE!</v>
      </c>
      <c r="AW55" s="33" t="e">
        <f>AW53/(IFERROR(VLOOKUP($B45,#REF!,5,FALSE),"")/30)</f>
        <v>#VALUE!</v>
      </c>
      <c r="AX55" s="33" t="e">
        <f>AX53/(IFERROR(VLOOKUP($B45,#REF!,5,FALSE),"")/30)</f>
        <v>#VALUE!</v>
      </c>
      <c r="AY55" s="33" t="e">
        <f>AY53/(IFERROR(VLOOKUP($B45,#REF!,5,FALSE),"")/30)</f>
        <v>#VALUE!</v>
      </c>
      <c r="AZ55" s="33" t="e">
        <f>AZ53/(IFERROR(VLOOKUP($B45,#REF!,5,FALSE),"")/30)</f>
        <v>#VALUE!</v>
      </c>
      <c r="BA55" s="33" t="e">
        <f>BA53/(IFERROR(VLOOKUP($B45,#REF!,5,FALSE),"")/30)</f>
        <v>#VALUE!</v>
      </c>
      <c r="BB55" s="33" t="e">
        <f>BB53/(IFERROR(VLOOKUP($B45,#REF!,5,FALSE),"")/30)</f>
        <v>#VALUE!</v>
      </c>
      <c r="BC55" s="33" t="e">
        <f>BC53/(IFERROR(VLOOKUP($B45,#REF!,5,FALSE),"")/30)</f>
        <v>#VALUE!</v>
      </c>
      <c r="BD55" s="33" t="e">
        <f>BD53/(IFERROR(VLOOKUP($B45,#REF!,5,FALSE),"")/30)</f>
        <v>#VALUE!</v>
      </c>
      <c r="BE55" s="33" t="e">
        <f>BE53/(IFERROR(VLOOKUP($B45,#REF!,5,FALSE),"")/30)</f>
        <v>#VALUE!</v>
      </c>
      <c r="BF55" s="33" t="e">
        <f>BF53/(IFERROR(VLOOKUP($B45,#REF!,5,FALSE),"")/30)</f>
        <v>#VALUE!</v>
      </c>
      <c r="BG55" s="33" t="e">
        <f>BG53/(IFERROR(VLOOKUP($B45,#REF!,5,FALSE),"")/30)</f>
        <v>#VALUE!</v>
      </c>
      <c r="BH55" s="33" t="e">
        <f>BH53/(IFERROR(VLOOKUP($B45,#REF!,5,FALSE),"")/30)</f>
        <v>#VALUE!</v>
      </c>
      <c r="BI55" s="33" t="e">
        <f>BI53/(IFERROR(VLOOKUP($B45,#REF!,5,FALSE),"")/30)</f>
        <v>#VALUE!</v>
      </c>
      <c r="BJ55" s="33" t="e">
        <f>BJ53/(IFERROR(VLOOKUP($B45,#REF!,5,FALSE),"")/30)</f>
        <v>#VALUE!</v>
      </c>
      <c r="BK55" s="33" t="e">
        <f>BK53/(IFERROR(VLOOKUP($B45,#REF!,5,FALSE),"")/30)</f>
        <v>#VALUE!</v>
      </c>
      <c r="BL55" s="33" t="e">
        <f>BL53/(IFERROR(VLOOKUP($B45,#REF!,5,FALSE),"")/30)</f>
        <v>#VALUE!</v>
      </c>
      <c r="BM55" s="33" t="e">
        <f>BM53/(IFERROR(VLOOKUP($B45,#REF!,5,FALSE),"")/30)</f>
        <v>#VALUE!</v>
      </c>
      <c r="BN55" s="33" t="e">
        <f>BN53/(IFERROR(VLOOKUP($B45,#REF!,5,FALSE),"")/30)</f>
        <v>#VALUE!</v>
      </c>
      <c r="BO55" s="33" t="e">
        <f>BO53/(IFERROR(VLOOKUP($B45,#REF!,5,FALSE),"")/30)</f>
        <v>#VALUE!</v>
      </c>
      <c r="BP55" s="33" t="e">
        <f>BP53/(IFERROR(VLOOKUP($B45,#REF!,6,FALSE),"")/30)</f>
        <v>#VALUE!</v>
      </c>
      <c r="BQ55" s="33" t="e">
        <f>BQ53/(IFERROR(VLOOKUP($B45,#REF!,6,FALSE),"")/30)</f>
        <v>#VALUE!</v>
      </c>
      <c r="BR55" s="33" t="e">
        <f>BR53/(IFERROR(VLOOKUP($B45,#REF!,6,FALSE),"")/30)</f>
        <v>#VALUE!</v>
      </c>
      <c r="BS55" s="33" t="e">
        <f>BS53/(IFERROR(VLOOKUP($B45,#REF!,6,FALSE),"")/30)</f>
        <v>#VALUE!</v>
      </c>
      <c r="BT55" s="33" t="e">
        <f>BT53/(IFERROR(VLOOKUP($B45,#REF!,6,FALSE),"")/30)</f>
        <v>#VALUE!</v>
      </c>
      <c r="BU55" s="33" t="e">
        <f>BU53/(IFERROR(VLOOKUP($B45,#REF!,6,FALSE),"")/30)</f>
        <v>#VALUE!</v>
      </c>
      <c r="BV55" s="33" t="e">
        <f>BV53/(IFERROR(VLOOKUP($B45,#REF!,6,FALSE),"")/30)</f>
        <v>#VALUE!</v>
      </c>
      <c r="BW55" s="33" t="e">
        <f>BW53/(IFERROR(VLOOKUP($B45,#REF!,6,FALSE),"")/30)</f>
        <v>#VALUE!</v>
      </c>
      <c r="BX55" s="33" t="e">
        <f>BX53/(IFERROR(VLOOKUP($B45,#REF!,6,FALSE),"")/30)</f>
        <v>#VALUE!</v>
      </c>
      <c r="BY55" s="33" t="e">
        <f>BY53/(IFERROR(VLOOKUP($B45,#REF!,6,FALSE),"")/30)</f>
        <v>#VALUE!</v>
      </c>
      <c r="BZ55" s="33" t="e">
        <f>BZ53/(IFERROR(VLOOKUP($B45,#REF!,6,FALSE),"")/30)</f>
        <v>#VALUE!</v>
      </c>
      <c r="CA55" s="33" t="e">
        <f>CA53/(IFERROR(VLOOKUP($B45,#REF!,6,FALSE),"")/30)</f>
        <v>#VALUE!</v>
      </c>
      <c r="CB55" s="33" t="e">
        <f>CB53/(IFERROR(VLOOKUP($B45,#REF!,6,FALSE),"")/30)</f>
        <v>#VALUE!</v>
      </c>
      <c r="CC55" s="33" t="e">
        <f>CC53/(IFERROR(VLOOKUP($B45,#REF!,6,FALSE),"")/30)</f>
        <v>#VALUE!</v>
      </c>
      <c r="CD55" s="33" t="e">
        <f>CD53/(IFERROR(VLOOKUP($B45,#REF!,6,FALSE),"")/30)</f>
        <v>#VALUE!</v>
      </c>
      <c r="CE55" s="33" t="e">
        <f>CE53/(IFERROR(VLOOKUP($B45,#REF!,6,FALSE),"")/30)</f>
        <v>#VALUE!</v>
      </c>
      <c r="CF55" s="33" t="e">
        <f>CF53/(IFERROR(VLOOKUP($B45,#REF!,6,FALSE),"")/30)</f>
        <v>#VALUE!</v>
      </c>
      <c r="CG55" s="33" t="e">
        <f>CG53/(IFERROR(VLOOKUP($B45,#REF!,6,FALSE),"")/30)</f>
        <v>#VALUE!</v>
      </c>
      <c r="CH55" s="33" t="e">
        <f>CH53/(IFERROR(VLOOKUP($B45,#REF!,6,FALSE),"")/30)</f>
        <v>#VALUE!</v>
      </c>
      <c r="CI55" s="33" t="e">
        <f>CI53/(IFERROR(VLOOKUP($B45,#REF!,6,FALSE),"")/30)</f>
        <v>#VALUE!</v>
      </c>
      <c r="CJ55" s="33" t="e">
        <f>CJ53/(IFERROR(VLOOKUP($B45,#REF!,6,FALSE),"")/30)</f>
        <v>#VALUE!</v>
      </c>
      <c r="CK55" s="33" t="e">
        <f>CK53/(IFERROR(VLOOKUP($B45,#REF!,6,FALSE),"")/30)</f>
        <v>#VALUE!</v>
      </c>
      <c r="CL55" s="33" t="e">
        <f>CL53/(IFERROR(VLOOKUP($B45,#REF!,6,FALSE),"")/30)</f>
        <v>#VALUE!</v>
      </c>
      <c r="CM55" s="33" t="e">
        <f>CM53/(IFERROR(VLOOKUP($B45,#REF!,6,FALSE),"")/30)</f>
        <v>#VALUE!</v>
      </c>
      <c r="CN55" s="33" t="e">
        <f>CN53/(IFERROR(VLOOKUP($B45,#REF!,6,FALSE),"")/30)</f>
        <v>#VALUE!</v>
      </c>
      <c r="CO55" s="33" t="e">
        <f>CO53/(IFERROR(VLOOKUP($B45,#REF!,6,FALSE),"")/30)</f>
        <v>#VALUE!</v>
      </c>
      <c r="CP55" s="33" t="e">
        <f>CP53/(IFERROR(VLOOKUP($B45,#REF!,6,FALSE),"")/30)</f>
        <v>#VALUE!</v>
      </c>
      <c r="CQ55" s="33" t="e">
        <f>CQ53/(IFERROR(VLOOKUP($B45,#REF!,6,FALSE),"")/30)</f>
        <v>#VALUE!</v>
      </c>
      <c r="CR55" s="33" t="e">
        <f>CR53/(IFERROR(VLOOKUP($B45,#REF!,6,FALSE),"")/30)</f>
        <v>#VALUE!</v>
      </c>
      <c r="CS55" s="33" t="e">
        <f>CS53/(IFERROR(VLOOKUP($B45,#REF!,6,FALSE),"")/30)</f>
        <v>#VALUE!</v>
      </c>
      <c r="CT55" s="33" t="e">
        <f>CT53/(IFERROR(VLOOKUP($B45,#REF!,6,FALSE),"")/30)</f>
        <v>#VALUE!</v>
      </c>
      <c r="CU55" s="33" t="e">
        <f>CU53/(VLOOKUP($B45,#REF!,7,FALSE)/30)</f>
        <v>#VALUE!</v>
      </c>
      <c r="CV55" s="33" t="e">
        <f>CV53/(VLOOKUP($B45,#REF!,7,FALSE)/30)</f>
        <v>#VALUE!</v>
      </c>
      <c r="CW55" s="33" t="e">
        <f>CW53/(VLOOKUP($B45,#REF!,7,FALSE)/30)</f>
        <v>#VALUE!</v>
      </c>
      <c r="CX55" s="33" t="e">
        <f>CX53/(VLOOKUP($B45,#REF!,7,FALSE)/30)</f>
        <v>#VALUE!</v>
      </c>
      <c r="CY55" s="33" t="e">
        <f>CY53/(VLOOKUP($B45,#REF!,7,FALSE)/30)</f>
        <v>#VALUE!</v>
      </c>
      <c r="CZ55" s="33" t="e">
        <f>CZ53/(VLOOKUP($B45,#REF!,7,FALSE)/30)</f>
        <v>#VALUE!</v>
      </c>
      <c r="DA55" s="33" t="e">
        <f>DA53/(VLOOKUP($B45,#REF!,7,FALSE)/30)</f>
        <v>#VALUE!</v>
      </c>
      <c r="DB55" s="33" t="e">
        <f>DB53/(VLOOKUP($B45,#REF!,7,FALSE)/30)</f>
        <v>#VALUE!</v>
      </c>
      <c r="DC55" s="33" t="e">
        <f>DC53/(VLOOKUP($B45,#REF!,7,FALSE)/30)</f>
        <v>#VALUE!</v>
      </c>
      <c r="DD55" s="33" t="e">
        <f>DD53/(VLOOKUP($B45,#REF!,7,FALSE)/30)</f>
        <v>#VALUE!</v>
      </c>
      <c r="DE55" s="33" t="e">
        <f>DE53/(VLOOKUP($B45,#REF!,7,FALSE)/30)</f>
        <v>#VALUE!</v>
      </c>
      <c r="DF55" s="33" t="e">
        <f>DF53/(VLOOKUP($B45,#REF!,7,FALSE)/30)</f>
        <v>#VALUE!</v>
      </c>
      <c r="DG55" s="33" t="e">
        <f>DG53/(VLOOKUP($B45,#REF!,7,FALSE)/30)</f>
        <v>#VALUE!</v>
      </c>
      <c r="DH55" s="33" t="e">
        <f>DH53/(VLOOKUP($B45,#REF!,7,FALSE)/30)</f>
        <v>#VALUE!</v>
      </c>
      <c r="DI55" s="33" t="e">
        <f>DI53/(VLOOKUP($B45,#REF!,7,FALSE)/30)</f>
        <v>#VALUE!</v>
      </c>
      <c r="DJ55" s="33" t="e">
        <f>DJ53/(VLOOKUP($B45,#REF!,7,FALSE)/30)</f>
        <v>#VALUE!</v>
      </c>
      <c r="DK55" s="33" t="e">
        <f>DK53/(VLOOKUP($B45,#REF!,7,FALSE)/30)</f>
        <v>#VALUE!</v>
      </c>
      <c r="DL55" s="33" t="e">
        <f>DL53/(VLOOKUP($B45,#REF!,7,FALSE)/30)</f>
        <v>#VALUE!</v>
      </c>
      <c r="DM55" s="33" t="e">
        <f>DM53/(VLOOKUP($B45,#REF!,7,FALSE)/30)</f>
        <v>#VALUE!</v>
      </c>
      <c r="DN55" s="33" t="e">
        <f>DN53/(VLOOKUP($B45,#REF!,7,FALSE)/30)</f>
        <v>#VALUE!</v>
      </c>
      <c r="DO55" s="33" t="e">
        <f>DO53/(VLOOKUP($B45,#REF!,7,FALSE)/30)</f>
        <v>#VALUE!</v>
      </c>
      <c r="DP55" s="33" t="e">
        <f>DP53/(VLOOKUP($B45,#REF!,7,FALSE)/30)</f>
        <v>#VALUE!</v>
      </c>
      <c r="DQ55" s="33" t="e">
        <f>DQ53/(VLOOKUP($B45,#REF!,7,FALSE)/30)</f>
        <v>#VALUE!</v>
      </c>
      <c r="DR55" s="33" t="e">
        <f>DR53/(VLOOKUP($B45,#REF!,7,FALSE)/30)</f>
        <v>#VALUE!</v>
      </c>
      <c r="DS55" s="33" t="e">
        <f>DS53/(VLOOKUP($B45,#REF!,7,FALSE)/30)</f>
        <v>#VALUE!</v>
      </c>
      <c r="DT55" s="33" t="e">
        <f>DT53/(VLOOKUP($B45,#REF!,7,FALSE)/30)</f>
        <v>#VALUE!</v>
      </c>
      <c r="DU55" s="33" t="e">
        <f>DU53/(VLOOKUP($B45,#REF!,7,FALSE)/30)</f>
        <v>#VALUE!</v>
      </c>
      <c r="DV55" s="33" t="e">
        <f>DV53/(VLOOKUP($B45,#REF!,7,FALSE)/30)</f>
        <v>#VALUE!</v>
      </c>
      <c r="DW55" s="33" t="e">
        <f>DW53/(VLOOKUP($B45,#REF!,7,FALSE)/30)</f>
        <v>#VALUE!</v>
      </c>
      <c r="DX55" s="33" t="e">
        <f>DX53/(VLOOKUP($B45,#REF!,7,FALSE)/30)</f>
        <v>#VALUE!</v>
      </c>
      <c r="DY55" s="33" t="e">
        <f>DY53/(VLOOKUP($B45,#REF!,8,FALSE)/30)</f>
        <v>#VALUE!</v>
      </c>
      <c r="DZ55" s="33" t="e">
        <f>DZ53/(VLOOKUP($B45,#REF!,8,FALSE)/30)</f>
        <v>#VALUE!</v>
      </c>
      <c r="EA55" s="33" t="e">
        <f>EA53/(VLOOKUP($B45,#REF!,8,FALSE)/30)</f>
        <v>#VALUE!</v>
      </c>
      <c r="EB55" s="33" t="e">
        <f>EB53/(VLOOKUP($B45,#REF!,8,FALSE)/30)</f>
        <v>#VALUE!</v>
      </c>
      <c r="EC55" s="33" t="e">
        <f>EC53/(VLOOKUP($B45,#REF!,8,FALSE)/30)</f>
        <v>#VALUE!</v>
      </c>
      <c r="ED55" s="33" t="e">
        <f>ED53/(VLOOKUP($B45,#REF!,8,FALSE)/30)</f>
        <v>#VALUE!</v>
      </c>
      <c r="EE55" s="33" t="e">
        <f>EE53/(VLOOKUP($B45,#REF!,8,FALSE)/30)</f>
        <v>#VALUE!</v>
      </c>
      <c r="EF55" s="33" t="e">
        <f>EF53/(VLOOKUP($B45,#REF!,8,FALSE)/30)</f>
        <v>#VALUE!</v>
      </c>
      <c r="EG55" s="33" t="e">
        <f>EG53/(VLOOKUP($B45,#REF!,8,FALSE)/30)</f>
        <v>#VALUE!</v>
      </c>
      <c r="EH55" s="33" t="e">
        <f>EH53/(VLOOKUP($B45,#REF!,8,FALSE)/30)</f>
        <v>#VALUE!</v>
      </c>
      <c r="EI55" s="33" t="e">
        <f>EI53/(VLOOKUP($B45,#REF!,8,FALSE)/30)</f>
        <v>#VALUE!</v>
      </c>
      <c r="EJ55" s="33" t="e">
        <f>EJ53/(VLOOKUP($B45,#REF!,8,FALSE)/30)</f>
        <v>#VALUE!</v>
      </c>
      <c r="EK55" s="33" t="e">
        <f>EK53/(VLOOKUP($B45,#REF!,8,FALSE)/30)</f>
        <v>#VALUE!</v>
      </c>
      <c r="EL55" s="33" t="e">
        <f>EL53/(VLOOKUP($B45,#REF!,8,FALSE)/30)</f>
        <v>#VALUE!</v>
      </c>
      <c r="EM55" s="33" t="e">
        <f>EM53/(VLOOKUP($B45,#REF!,8,FALSE)/30)</f>
        <v>#VALUE!</v>
      </c>
      <c r="EN55" s="33" t="e">
        <f>EN53/(VLOOKUP($B45,#REF!,8,FALSE)/30)</f>
        <v>#VALUE!</v>
      </c>
      <c r="EO55" s="33" t="e">
        <f>EO53/(VLOOKUP($B45,#REF!,8,FALSE)/30)</f>
        <v>#VALUE!</v>
      </c>
      <c r="EP55" s="33" t="e">
        <f>EP53/(VLOOKUP($B45,#REF!,8,FALSE)/30)</f>
        <v>#VALUE!</v>
      </c>
      <c r="EQ55" s="33" t="e">
        <f>EQ53/(VLOOKUP($B45,#REF!,8,FALSE)/30)</f>
        <v>#VALUE!</v>
      </c>
      <c r="ER55" s="33" t="e">
        <f>ER53/(VLOOKUP($B45,#REF!,8,FALSE)/30)</f>
        <v>#VALUE!</v>
      </c>
      <c r="ES55" s="33" t="e">
        <f>ES53/(VLOOKUP($B45,#REF!,8,FALSE)/30)</f>
        <v>#VALUE!</v>
      </c>
      <c r="ET55" s="33" t="e">
        <f>ET53/(VLOOKUP($B45,#REF!,8,FALSE)/30)</f>
        <v>#VALUE!</v>
      </c>
      <c r="EU55" s="33" t="e">
        <f>EU53/(VLOOKUP($B45,#REF!,8,FALSE)/30)</f>
        <v>#VALUE!</v>
      </c>
      <c r="EV55" s="33" t="e">
        <f>EV53/(VLOOKUP($B45,#REF!,8,FALSE)/30)</f>
        <v>#VALUE!</v>
      </c>
      <c r="EW55" s="33" t="e">
        <f>EW53/(VLOOKUP($B45,#REF!,8,FALSE)/30)</f>
        <v>#VALUE!</v>
      </c>
      <c r="EX55" s="33" t="e">
        <f>EX53/(VLOOKUP($B45,#REF!,8,FALSE)/30)</f>
        <v>#VALUE!</v>
      </c>
      <c r="EY55" s="33" t="e">
        <f>EY53/(VLOOKUP($B45,#REF!,8,FALSE)/30)</f>
        <v>#VALUE!</v>
      </c>
      <c r="EZ55" s="33" t="e">
        <f>EZ53/(VLOOKUP($B45,#REF!,8,FALSE)/30)</f>
        <v>#VALUE!</v>
      </c>
      <c r="FA55" s="33" t="e">
        <f>FA53/(VLOOKUP($B45,#REF!,8,FALSE)/30)</f>
        <v>#VALUE!</v>
      </c>
      <c r="FB55" s="33" t="e">
        <f>FB53/(VLOOKUP($B45,#REF!,8,FALSE)/30)</f>
        <v>#VALUE!</v>
      </c>
      <c r="FC55" s="33" t="e">
        <f>FC53/(VLOOKUP($B45,#REF!,8,FALSE)/30)</f>
        <v>#VALUE!</v>
      </c>
      <c r="FD55" s="33" t="e">
        <f>FD53/(VLOOKUP($B45,#REF!,9,FALSE)/30)</f>
        <v>#VALUE!</v>
      </c>
      <c r="FE55" s="33" t="e">
        <f>FE53/(VLOOKUP($B45,#REF!,9,FALSE)/30)</f>
        <v>#VALUE!</v>
      </c>
      <c r="FF55" s="33" t="e">
        <f>FF53/(VLOOKUP($B45,#REF!,9,FALSE)/30)</f>
        <v>#VALUE!</v>
      </c>
      <c r="FG55" s="33" t="e">
        <f>FG53/(VLOOKUP($B45,#REF!,9,FALSE)/30)</f>
        <v>#VALUE!</v>
      </c>
      <c r="FH55" s="33" t="e">
        <f>FH53/(VLOOKUP($B45,#REF!,9,FALSE)/30)</f>
        <v>#VALUE!</v>
      </c>
      <c r="FI55" s="33" t="e">
        <f>FI53/(VLOOKUP($B45,#REF!,9,FALSE)/30)</f>
        <v>#VALUE!</v>
      </c>
      <c r="FJ55" s="33" t="e">
        <f>FJ53/(VLOOKUP($B45,#REF!,9,FALSE)/30)</f>
        <v>#VALUE!</v>
      </c>
      <c r="FK55" s="33" t="e">
        <f>FK53/(VLOOKUP($B45,#REF!,9,FALSE)/30)</f>
        <v>#VALUE!</v>
      </c>
      <c r="FL55" s="33" t="e">
        <f>FL53/(VLOOKUP($B45,#REF!,9,FALSE)/30)</f>
        <v>#VALUE!</v>
      </c>
      <c r="FM55" s="33" t="e">
        <f>FM53/(VLOOKUP($B45,#REF!,9,FALSE)/30)</f>
        <v>#VALUE!</v>
      </c>
      <c r="FN55" s="33" t="e">
        <f>FN53/(VLOOKUP($B45,#REF!,9,FALSE)/30)</f>
        <v>#VALUE!</v>
      </c>
      <c r="FO55" s="33" t="e">
        <f>FO53/(VLOOKUP($B45,#REF!,9,FALSE)/30)</f>
        <v>#VALUE!</v>
      </c>
      <c r="FP55" s="33" t="e">
        <f>FP53/(VLOOKUP($B45,#REF!,9,FALSE)/30)</f>
        <v>#VALUE!</v>
      </c>
      <c r="FQ55" s="33" t="e">
        <f>FQ53/(VLOOKUP($B45,#REF!,9,FALSE)/30)</f>
        <v>#VALUE!</v>
      </c>
      <c r="FR55" s="33" t="e">
        <f>FR53/(VLOOKUP($B45,#REF!,9,FALSE)/30)</f>
        <v>#VALUE!</v>
      </c>
      <c r="FS55" s="33" t="e">
        <f>FS53/(VLOOKUP($B45,#REF!,9,FALSE)/30)</f>
        <v>#VALUE!</v>
      </c>
      <c r="FT55" s="33" t="e">
        <f>FT53/(VLOOKUP($B45,#REF!,9,FALSE)/30)</f>
        <v>#VALUE!</v>
      </c>
      <c r="FU55" s="33" t="e">
        <f>FU53/(VLOOKUP($B45,#REF!,9,FALSE)/30)</f>
        <v>#VALUE!</v>
      </c>
      <c r="FV55" s="33" t="e">
        <f>FV53/(VLOOKUP($B45,#REF!,9,FALSE)/30)</f>
        <v>#VALUE!</v>
      </c>
      <c r="FW55" s="33" t="e">
        <f>FW53/(VLOOKUP($B45,#REF!,9,FALSE)/30)</f>
        <v>#VALUE!</v>
      </c>
      <c r="FX55" s="33" t="e">
        <f>FX53/(VLOOKUP($B45,#REF!,9,FALSE)/30)</f>
        <v>#VALUE!</v>
      </c>
      <c r="FY55" s="33" t="e">
        <f>FY53/(VLOOKUP($B45,#REF!,9,FALSE)/30)</f>
        <v>#VALUE!</v>
      </c>
      <c r="FZ55" s="33" t="e">
        <f>FZ53/(VLOOKUP($B45,#REF!,9,FALSE)/30)</f>
        <v>#VALUE!</v>
      </c>
      <c r="GA55" s="33" t="e">
        <f>GA53/(VLOOKUP($B45,#REF!,9,FALSE)/30)</f>
        <v>#VALUE!</v>
      </c>
      <c r="GB55" s="33" t="e">
        <f>GB53/(VLOOKUP($B45,#REF!,9,FALSE)/30)</f>
        <v>#VALUE!</v>
      </c>
      <c r="GC55" s="33" t="e">
        <f>GC53/(VLOOKUP($B45,#REF!,9,FALSE)/30)</f>
        <v>#VALUE!</v>
      </c>
      <c r="GD55" s="33" t="e">
        <f>GD53/(VLOOKUP($B45,#REF!,9,FALSE)/30)</f>
        <v>#VALUE!</v>
      </c>
      <c r="GE55" s="33" t="e">
        <f>GE53/(VLOOKUP($B45,#REF!,9,FALSE)/30)</f>
        <v>#VALUE!</v>
      </c>
      <c r="GF55" s="33" t="e">
        <f>GF53/(VLOOKUP($B45,#REF!,9,FALSE)/30)</f>
        <v>#VALUE!</v>
      </c>
      <c r="GG55" s="33" t="e">
        <f>GG53/(VLOOKUP($B45,#REF!,9,FALSE)/30)</f>
        <v>#VALUE!</v>
      </c>
      <c r="GH55" s="33" t="e">
        <f>GH53/(VLOOKUP($B45,#REF!,10,FALSE)/30)</f>
        <v>#VALUE!</v>
      </c>
      <c r="GI55" s="33" t="e">
        <f>GI53/(VLOOKUP($B45,#REF!,10,FALSE)/30)</f>
        <v>#VALUE!</v>
      </c>
      <c r="GJ55" s="33" t="e">
        <f>GJ53/(VLOOKUP($B45,#REF!,10,FALSE)/30)</f>
        <v>#VALUE!</v>
      </c>
      <c r="GK55" s="33" t="e">
        <f>GK53/(VLOOKUP($B45,#REF!,10,FALSE)/30)</f>
        <v>#VALUE!</v>
      </c>
      <c r="GL55" s="33" t="e">
        <f>GL53/(VLOOKUP($B45,#REF!,10,FALSE)/30)</f>
        <v>#VALUE!</v>
      </c>
      <c r="GM55" s="33" t="e">
        <f>GM53/(VLOOKUP($B45,#REF!,10,FALSE)/30)</f>
        <v>#VALUE!</v>
      </c>
      <c r="GN55" s="33" t="e">
        <f>GN53/(VLOOKUP($B45,#REF!,10,FALSE)/30)</f>
        <v>#VALUE!</v>
      </c>
      <c r="GO55" s="33" t="e">
        <f>GO53/(VLOOKUP($B45,#REF!,10,FALSE)/30)</f>
        <v>#VALUE!</v>
      </c>
      <c r="GP55" s="33" t="e">
        <f>GP53/(VLOOKUP($B45,#REF!,10,FALSE)/30)</f>
        <v>#VALUE!</v>
      </c>
      <c r="GQ55" s="33" t="e">
        <f>GQ53/(VLOOKUP($B45,#REF!,10,FALSE)/30)</f>
        <v>#VALUE!</v>
      </c>
      <c r="GR55" s="33" t="e">
        <f>GR53/(VLOOKUP($B45,#REF!,10,FALSE)/30)</f>
        <v>#VALUE!</v>
      </c>
      <c r="GS55" s="33" t="e">
        <f>GS53/(VLOOKUP($B45,#REF!,10,FALSE)/30)</f>
        <v>#VALUE!</v>
      </c>
      <c r="GT55" s="33" t="e">
        <f>GT53/(VLOOKUP($B45,#REF!,10,FALSE)/30)</f>
        <v>#VALUE!</v>
      </c>
      <c r="GU55" s="33" t="e">
        <f>GU53/(VLOOKUP($B45,#REF!,10,FALSE)/30)</f>
        <v>#VALUE!</v>
      </c>
      <c r="GV55" s="33" t="e">
        <f>GV53/(VLOOKUP($B45,#REF!,10,FALSE)/30)</f>
        <v>#VALUE!</v>
      </c>
      <c r="GW55" s="33" t="e">
        <f>GW53/(VLOOKUP($B45,#REF!,10,FALSE)/30)</f>
        <v>#VALUE!</v>
      </c>
      <c r="GX55" s="33" t="e">
        <f>GX53/(VLOOKUP($B45,#REF!,10,FALSE)/30)</f>
        <v>#VALUE!</v>
      </c>
      <c r="GY55" s="33" t="e">
        <f>GY53/(VLOOKUP($B45,#REF!,10,FALSE)/30)</f>
        <v>#VALUE!</v>
      </c>
      <c r="GZ55" s="33" t="e">
        <f>GZ53/(VLOOKUP($B45,#REF!,10,FALSE)/30)</f>
        <v>#VALUE!</v>
      </c>
      <c r="HA55" s="33" t="e">
        <f>HA53/(VLOOKUP($B45,#REF!,10,FALSE)/30)</f>
        <v>#VALUE!</v>
      </c>
      <c r="HB55" s="33" t="e">
        <f>HB53/(VLOOKUP($B45,#REF!,10,FALSE)/30)</f>
        <v>#VALUE!</v>
      </c>
      <c r="HC55" s="33" t="e">
        <f>HC53/(VLOOKUP($B45,#REF!,10,FALSE)/30)</f>
        <v>#VALUE!</v>
      </c>
      <c r="HD55" s="33" t="e">
        <f>HD53/(VLOOKUP($B45,#REF!,10,FALSE)/30)</f>
        <v>#VALUE!</v>
      </c>
      <c r="HE55" s="33" t="e">
        <f>HE53/(VLOOKUP($B45,#REF!,10,FALSE)/30)</f>
        <v>#VALUE!</v>
      </c>
      <c r="HF55" s="33" t="e">
        <f>HF53/(VLOOKUP($B45,#REF!,10,FALSE)/30)</f>
        <v>#VALUE!</v>
      </c>
      <c r="HG55" s="33" t="e">
        <f>HG53/(VLOOKUP($B45,#REF!,10,FALSE)/30)</f>
        <v>#VALUE!</v>
      </c>
      <c r="HH55" s="33" t="e">
        <f>HH53/(VLOOKUP($B45,#REF!,10,FALSE)/30)</f>
        <v>#VALUE!</v>
      </c>
      <c r="HI55" s="33" t="e">
        <f>HI53/(VLOOKUP($B45,#REF!,10,FALSE)/30)</f>
        <v>#VALUE!</v>
      </c>
      <c r="HJ55" s="33" t="e">
        <f>HJ53/(VLOOKUP($B45,#REF!,10,FALSE)/30)</f>
        <v>#VALUE!</v>
      </c>
      <c r="HK55" s="33" t="e">
        <f>HK53/(VLOOKUP($B45,#REF!,10,FALSE)/30)</f>
        <v>#VALUE!</v>
      </c>
      <c r="HL55" s="33" t="e">
        <f>HL53/(VLOOKUP($B45,#REF!,10,FALSE)/30)</f>
        <v>#VALUE!</v>
      </c>
      <c r="HM55" s="33" t="e">
        <f>HM53/(VLOOKUP($B45,#REF!,11,FALSE)/30)</f>
        <v>#VALUE!</v>
      </c>
      <c r="HN55" s="33" t="e">
        <f>HN53/(VLOOKUP($B45,#REF!,11,FALSE)/30)</f>
        <v>#VALUE!</v>
      </c>
      <c r="HO55" s="33" t="e">
        <f>HO53/(VLOOKUP($B45,#REF!,11,FALSE)/30)</f>
        <v>#VALUE!</v>
      </c>
      <c r="HP55" s="33" t="e">
        <f>HP53/(VLOOKUP($B45,#REF!,11,FALSE)/30)</f>
        <v>#VALUE!</v>
      </c>
      <c r="HQ55" s="33" t="e">
        <f>HQ53/(VLOOKUP($B45,#REF!,11,FALSE)/30)</f>
        <v>#VALUE!</v>
      </c>
      <c r="HR55" s="33" t="e">
        <f>HR53/(VLOOKUP($B45,#REF!,11,FALSE)/30)</f>
        <v>#VALUE!</v>
      </c>
      <c r="HS55" s="33" t="e">
        <f>HS53/(VLOOKUP($B45,#REF!,11,FALSE)/30)</f>
        <v>#VALUE!</v>
      </c>
      <c r="HT55" s="33" t="e">
        <f>HT53/(VLOOKUP($B45,#REF!,11,FALSE)/30)</f>
        <v>#VALUE!</v>
      </c>
      <c r="HU55" s="33" t="e">
        <f>HU53/(VLOOKUP($B45,#REF!,11,FALSE)/30)</f>
        <v>#VALUE!</v>
      </c>
      <c r="HV55" s="33" t="e">
        <f>HV53/(VLOOKUP($B45,#REF!,11,FALSE)/30)</f>
        <v>#VALUE!</v>
      </c>
      <c r="HW55" s="33" t="e">
        <f>HW53/(VLOOKUP($B45,#REF!,11,FALSE)/30)</f>
        <v>#VALUE!</v>
      </c>
      <c r="HX55" s="33" t="e">
        <f>HX53/(VLOOKUP($B45,#REF!,11,FALSE)/30)</f>
        <v>#VALUE!</v>
      </c>
      <c r="HY55" s="33" t="e">
        <f>HY53/(VLOOKUP($B45,#REF!,11,FALSE)/30)</f>
        <v>#VALUE!</v>
      </c>
      <c r="HZ55" s="33" t="e">
        <f>HZ53/(VLOOKUP($B45,#REF!,11,FALSE)/30)</f>
        <v>#VALUE!</v>
      </c>
      <c r="IA55" s="33" t="e">
        <f>IA53/(VLOOKUP($B45,#REF!,11,FALSE)/30)</f>
        <v>#VALUE!</v>
      </c>
      <c r="IB55" s="33" t="e">
        <f>IB53/(VLOOKUP($B45,#REF!,11,FALSE)/30)</f>
        <v>#VALUE!</v>
      </c>
      <c r="IC55" s="33" t="e">
        <f>IC53/(VLOOKUP($B45,#REF!,11,FALSE)/30)</f>
        <v>#VALUE!</v>
      </c>
      <c r="ID55" s="33" t="e">
        <f>ID53/(VLOOKUP($B45,#REF!,11,FALSE)/30)</f>
        <v>#VALUE!</v>
      </c>
      <c r="IE55" s="33" t="e">
        <f>IE53/(VLOOKUP($B45,#REF!,11,FALSE)/30)</f>
        <v>#VALUE!</v>
      </c>
      <c r="IF55" s="33" t="e">
        <f>IF53/(VLOOKUP($B45,#REF!,11,FALSE)/30)</f>
        <v>#VALUE!</v>
      </c>
      <c r="IG55" s="33" t="e">
        <f>IG53/(VLOOKUP($B45,#REF!,11,FALSE)/30)</f>
        <v>#VALUE!</v>
      </c>
      <c r="IH55" s="33" t="e">
        <f>IH53/(VLOOKUP($B45,#REF!,11,FALSE)/30)</f>
        <v>#VALUE!</v>
      </c>
      <c r="II55" s="33" t="e">
        <f>II53/(VLOOKUP($B45,#REF!,11,FALSE)/30)</f>
        <v>#VALUE!</v>
      </c>
      <c r="IJ55" s="33" t="e">
        <f>IJ53/(VLOOKUP($B45,#REF!,11,FALSE)/30)</f>
        <v>#VALUE!</v>
      </c>
      <c r="IK55" s="33" t="e">
        <f>IK53/(VLOOKUP($B45,#REF!,11,FALSE)/30)</f>
        <v>#VALUE!</v>
      </c>
      <c r="IL55" s="33" t="e">
        <f>IL53/(VLOOKUP($B45,#REF!,11,FALSE)/30)</f>
        <v>#VALUE!</v>
      </c>
      <c r="IM55" s="33" t="e">
        <f>IM53/(VLOOKUP($B45,#REF!,11,FALSE)/30)</f>
        <v>#VALUE!</v>
      </c>
      <c r="IN55" s="33" t="e">
        <f>IN53/(VLOOKUP($B45,#REF!,11,FALSE)/30)</f>
        <v>#VALUE!</v>
      </c>
      <c r="IO55" s="33" t="e">
        <f>IO53/(VLOOKUP($B45,#REF!,11,FALSE)/30)</f>
        <v>#VALUE!</v>
      </c>
      <c r="IP55" s="33" t="e">
        <f>IP53/(VLOOKUP($B45,#REF!,11,FALSE)/30)</f>
        <v>#VALUE!</v>
      </c>
      <c r="IQ55" s="33" t="e">
        <f>IQ53/(VLOOKUP($B45,#REF!,11,FALSE)/30)</f>
        <v>#VALUE!</v>
      </c>
      <c r="IR55" s="33" t="e">
        <f>IR53/(VLOOKUP($B45,#REF!,12,FALSE)/30)</f>
        <v>#VALUE!</v>
      </c>
      <c r="IS55" s="33" t="e">
        <f>IS53/(VLOOKUP($B45,#REF!,12,FALSE)/30)</f>
        <v>#VALUE!</v>
      </c>
      <c r="IT55" s="33" t="e">
        <f>IT53/(VLOOKUP($B45,#REF!,12,FALSE)/30)</f>
        <v>#VALUE!</v>
      </c>
      <c r="IU55" s="33" t="e">
        <f>IU53/(VLOOKUP($B45,#REF!,12,FALSE)/30)</f>
        <v>#VALUE!</v>
      </c>
      <c r="IV55" s="33" t="e">
        <f>IV53/(VLOOKUP($B45,#REF!,12,FALSE)/30)</f>
        <v>#VALUE!</v>
      </c>
      <c r="IW55" s="33" t="e">
        <f>IW53/(VLOOKUP($B45,#REF!,12,FALSE)/30)</f>
        <v>#VALUE!</v>
      </c>
      <c r="IX55" s="33" t="e">
        <f>IX53/(VLOOKUP($B45,#REF!,12,FALSE)/30)</f>
        <v>#VALUE!</v>
      </c>
      <c r="IY55" s="33" t="e">
        <f>IY53/(VLOOKUP($B45,#REF!,12,FALSE)/30)</f>
        <v>#VALUE!</v>
      </c>
      <c r="IZ55" s="33" t="e">
        <f>IZ53/(VLOOKUP($B45,#REF!,12,FALSE)/30)</f>
        <v>#VALUE!</v>
      </c>
      <c r="JA55" s="33" t="e">
        <f>JA53/(VLOOKUP($B45,#REF!,12,FALSE)/30)</f>
        <v>#VALUE!</v>
      </c>
      <c r="JB55" s="33" t="e">
        <f>JB53/(VLOOKUP($B45,#REF!,12,FALSE)/30)</f>
        <v>#VALUE!</v>
      </c>
      <c r="JC55" s="33" t="e">
        <f>JC53/(VLOOKUP($B45,#REF!,12,FALSE)/30)</f>
        <v>#VALUE!</v>
      </c>
      <c r="JD55" s="33" t="e">
        <f>JD53/(VLOOKUP($B45,#REF!,12,FALSE)/30)</f>
        <v>#VALUE!</v>
      </c>
      <c r="JE55" s="33" t="e">
        <f>JE53/(VLOOKUP($B45,#REF!,12,FALSE)/30)</f>
        <v>#VALUE!</v>
      </c>
      <c r="JF55" s="33" t="e">
        <f>JF53/(VLOOKUP($B45,#REF!,12,FALSE)/30)</f>
        <v>#VALUE!</v>
      </c>
      <c r="JG55" s="33" t="e">
        <f>JG53/(VLOOKUP($B45,#REF!,12,FALSE)/30)</f>
        <v>#VALUE!</v>
      </c>
      <c r="JH55" s="33" t="e">
        <f>JH53/(VLOOKUP($B45,#REF!,12,FALSE)/30)</f>
        <v>#VALUE!</v>
      </c>
      <c r="JI55" s="33" t="e">
        <f>JI53/(VLOOKUP($B45,#REF!,12,FALSE)/30)</f>
        <v>#VALUE!</v>
      </c>
      <c r="JJ55" s="33" t="e">
        <f>JJ53/(VLOOKUP($B45,#REF!,12,FALSE)/30)</f>
        <v>#VALUE!</v>
      </c>
      <c r="JK55" s="33" t="e">
        <f>JK53/(VLOOKUP($B45,#REF!,12,FALSE)/30)</f>
        <v>#VALUE!</v>
      </c>
      <c r="JL55" s="33" t="e">
        <f>JL53/(VLOOKUP($B45,#REF!,12,FALSE)/30)</f>
        <v>#VALUE!</v>
      </c>
      <c r="JM55" s="33" t="e">
        <f>JM53/(VLOOKUP($B45,#REF!,12,FALSE)/30)</f>
        <v>#VALUE!</v>
      </c>
      <c r="JN55" s="33" t="e">
        <f>JN53/(VLOOKUP($B45,#REF!,12,FALSE)/30)</f>
        <v>#VALUE!</v>
      </c>
      <c r="JO55" s="33" t="e">
        <f>JO53/(VLOOKUP($B45,#REF!,12,FALSE)/30)</f>
        <v>#VALUE!</v>
      </c>
      <c r="JP55" s="33" t="e">
        <f>JP53/(VLOOKUP($B45,#REF!,12,FALSE)/30)</f>
        <v>#VALUE!</v>
      </c>
      <c r="JQ55" s="33" t="e">
        <f>JQ53/(VLOOKUP($B45,#REF!,12,FALSE)/30)</f>
        <v>#VALUE!</v>
      </c>
      <c r="JR55" s="33" t="e">
        <f>JR53/(VLOOKUP($B45,#REF!,12,FALSE)/30)</f>
        <v>#VALUE!</v>
      </c>
      <c r="JS55" s="33" t="e">
        <f>JS53/(VLOOKUP($B45,#REF!,12,FALSE)/30)</f>
        <v>#VALUE!</v>
      </c>
      <c r="JT55" s="33" t="e">
        <f>JT53/(VLOOKUP($B45,#REF!,12,FALSE)/30)</f>
        <v>#VALUE!</v>
      </c>
      <c r="JU55" s="33" t="e">
        <f>JU53/(VLOOKUP($B45,#REF!,12,FALSE)/30)</f>
        <v>#VALUE!</v>
      </c>
      <c r="JV55" s="33" t="e">
        <f>JV53/(VLOOKUP($B45,#REF!,13,FALSE)/30)</f>
        <v>#VALUE!</v>
      </c>
      <c r="JW55" s="33" t="e">
        <f>JW53/(VLOOKUP($B45,#REF!,13,FALSE)/30)</f>
        <v>#VALUE!</v>
      </c>
      <c r="JX55" s="33" t="e">
        <f>JX53/(VLOOKUP($B45,#REF!,13,FALSE)/30)</f>
        <v>#VALUE!</v>
      </c>
      <c r="JY55" s="33" t="e">
        <f>JY53/(VLOOKUP($B45,#REF!,13,FALSE)/30)</f>
        <v>#VALUE!</v>
      </c>
      <c r="JZ55" s="33" t="e">
        <f>JZ53/(VLOOKUP($B45,#REF!,13,FALSE)/30)</f>
        <v>#VALUE!</v>
      </c>
      <c r="KA55" s="33" t="e">
        <f>KA53/(VLOOKUP($B45,#REF!,13,FALSE)/30)</f>
        <v>#VALUE!</v>
      </c>
      <c r="KB55" s="33" t="e">
        <f>KB53/(VLOOKUP($B45,#REF!,13,FALSE)/30)</f>
        <v>#VALUE!</v>
      </c>
      <c r="KC55" s="33" t="e">
        <f>KC53/(VLOOKUP($B45,#REF!,13,FALSE)/30)</f>
        <v>#VALUE!</v>
      </c>
      <c r="KD55" s="33" t="e">
        <f>KD53/(VLOOKUP($B45,#REF!,13,FALSE)/30)</f>
        <v>#VALUE!</v>
      </c>
      <c r="KE55" s="33" t="e">
        <f>KE53/(VLOOKUP($B45,#REF!,13,FALSE)/30)</f>
        <v>#VALUE!</v>
      </c>
      <c r="KF55" s="33" t="e">
        <f>KF53/(VLOOKUP($B45,#REF!,13,FALSE)/30)</f>
        <v>#VALUE!</v>
      </c>
      <c r="KG55" s="33" t="e">
        <f>KG53/(VLOOKUP($B45,#REF!,13,FALSE)/30)</f>
        <v>#VALUE!</v>
      </c>
      <c r="KH55" s="33" t="e">
        <f>KH53/(VLOOKUP($B45,#REF!,13,FALSE)/30)</f>
        <v>#VALUE!</v>
      </c>
      <c r="KI55" s="33" t="e">
        <f>KI53/(VLOOKUP($B45,#REF!,13,FALSE)/30)</f>
        <v>#VALUE!</v>
      </c>
      <c r="KJ55" s="33" t="e">
        <f>KJ53/(VLOOKUP($B45,#REF!,13,FALSE)/30)</f>
        <v>#VALUE!</v>
      </c>
      <c r="KK55" s="33" t="e">
        <f>KK53/(VLOOKUP($B45,#REF!,13,FALSE)/30)</f>
        <v>#VALUE!</v>
      </c>
      <c r="KL55" s="33" t="e">
        <f>KL53/(VLOOKUP($B45,#REF!,13,FALSE)/30)</f>
        <v>#VALUE!</v>
      </c>
      <c r="KM55" s="33" t="e">
        <f>KM53/(VLOOKUP($B45,#REF!,13,FALSE)/30)</f>
        <v>#VALUE!</v>
      </c>
      <c r="KN55" s="33" t="e">
        <f>KN53/(VLOOKUP($B45,#REF!,13,FALSE)/30)</f>
        <v>#VALUE!</v>
      </c>
      <c r="KO55" s="33" t="e">
        <f>KO53/(VLOOKUP($B45,#REF!,13,FALSE)/30)</f>
        <v>#VALUE!</v>
      </c>
      <c r="KP55" s="33" t="e">
        <f>KP53/(VLOOKUP($B45,#REF!,13,FALSE)/30)</f>
        <v>#VALUE!</v>
      </c>
      <c r="KQ55" s="33" t="e">
        <f>KQ53/(VLOOKUP($B45,#REF!,13,FALSE)/30)</f>
        <v>#VALUE!</v>
      </c>
      <c r="KR55" s="33" t="e">
        <f>KR53/(VLOOKUP($B45,#REF!,13,FALSE)/30)</f>
        <v>#VALUE!</v>
      </c>
      <c r="KS55" s="33" t="e">
        <f>KS53/(VLOOKUP($B45,#REF!,13,FALSE)/30)</f>
        <v>#VALUE!</v>
      </c>
      <c r="KT55" s="33" t="e">
        <f>KT53/(VLOOKUP($B45,#REF!,13,FALSE)/30)</f>
        <v>#VALUE!</v>
      </c>
      <c r="KU55" s="33" t="e">
        <f>KU53/(VLOOKUP($B45,#REF!,13,FALSE)/30)</f>
        <v>#VALUE!</v>
      </c>
      <c r="KV55" s="33" t="e">
        <f>KV53/(VLOOKUP($B45,#REF!,13,FALSE)/30)</f>
        <v>#VALUE!</v>
      </c>
      <c r="KW55" s="33" t="e">
        <f>KW53/(VLOOKUP($B45,#REF!,13,FALSE)/30)</f>
        <v>#VALUE!</v>
      </c>
      <c r="KX55" s="33" t="e">
        <f>KX53/(VLOOKUP($B45,#REF!,13,FALSE)/30)</f>
        <v>#VALUE!</v>
      </c>
      <c r="KY55" s="33" t="e">
        <f>KY53/(VLOOKUP($B45,#REF!,13,FALSE)/30)</f>
        <v>#VALUE!</v>
      </c>
      <c r="KZ55" s="33" t="e">
        <f>KZ53/(VLOOKUP($B45,#REF!,13,FALSE)/30)</f>
        <v>#VALUE!</v>
      </c>
      <c r="LA55" s="33" t="e">
        <f>LA53/(VLOOKUP($B45,#REF!,14,FALSE)/30)</f>
        <v>#VALUE!</v>
      </c>
      <c r="LB55" s="33" t="e">
        <f>LB53/(VLOOKUP($B45,#REF!,14,FALSE)/30)</f>
        <v>#VALUE!</v>
      </c>
      <c r="LC55" s="33" t="e">
        <f>LC53/(VLOOKUP($B45,#REF!,14,FALSE)/30)</f>
        <v>#VALUE!</v>
      </c>
      <c r="LD55" s="33" t="e">
        <f>LD53/(VLOOKUP($B45,#REF!,14,FALSE)/30)</f>
        <v>#VALUE!</v>
      </c>
      <c r="LE55" s="33" t="e">
        <f>LE53/(VLOOKUP($B45,#REF!,14,FALSE)/30)</f>
        <v>#VALUE!</v>
      </c>
      <c r="LF55" s="33" t="e">
        <f>LF53/(VLOOKUP($B45,#REF!,14,FALSE)/30)</f>
        <v>#VALUE!</v>
      </c>
      <c r="LG55" s="33" t="e">
        <f>LG53/(VLOOKUP($B45,#REF!,14,FALSE)/30)</f>
        <v>#VALUE!</v>
      </c>
      <c r="LH55" s="33" t="e">
        <f>LH53/(VLOOKUP($B45,#REF!,14,FALSE)/30)</f>
        <v>#VALUE!</v>
      </c>
      <c r="LI55" s="33" t="e">
        <f>LI53/(VLOOKUP($B45,#REF!,14,FALSE)/30)</f>
        <v>#VALUE!</v>
      </c>
      <c r="LJ55" s="33" t="e">
        <f>LJ53/(VLOOKUP($B45,#REF!,14,FALSE)/30)</f>
        <v>#VALUE!</v>
      </c>
      <c r="LK55" s="33" t="e">
        <f>LK53/(VLOOKUP($B45,#REF!,14,FALSE)/30)</f>
        <v>#VALUE!</v>
      </c>
      <c r="LL55" s="33" t="e">
        <f>LL53/(VLOOKUP($B45,#REF!,14,FALSE)/30)</f>
        <v>#VALUE!</v>
      </c>
      <c r="LM55" s="33" t="e">
        <f>LM53/(VLOOKUP($B45,#REF!,14,FALSE)/30)</f>
        <v>#VALUE!</v>
      </c>
      <c r="LN55" s="33" t="e">
        <f>LN53/(VLOOKUP($B45,#REF!,14,FALSE)/30)</f>
        <v>#VALUE!</v>
      </c>
      <c r="LO55" s="33" t="e">
        <f>LO53/(VLOOKUP($B45,#REF!,14,FALSE)/30)</f>
        <v>#VALUE!</v>
      </c>
      <c r="LP55" s="33" t="e">
        <f>LP53/(VLOOKUP($B45,#REF!,14,FALSE)/30)</f>
        <v>#VALUE!</v>
      </c>
      <c r="LQ55" s="33" t="e">
        <f>LQ53/(VLOOKUP($B45,#REF!,14,FALSE)/30)</f>
        <v>#VALUE!</v>
      </c>
      <c r="LR55" s="33" t="e">
        <f>LR53/(VLOOKUP($B45,#REF!,14,FALSE)/30)</f>
        <v>#VALUE!</v>
      </c>
      <c r="LS55" s="33" t="e">
        <f>LS53/(VLOOKUP($B45,#REF!,14,FALSE)/30)</f>
        <v>#VALUE!</v>
      </c>
      <c r="LT55" s="33" t="e">
        <f>LT53/(VLOOKUP($B45,#REF!,14,FALSE)/30)</f>
        <v>#VALUE!</v>
      </c>
      <c r="LU55" s="33" t="e">
        <f>LU53/(VLOOKUP($B45,#REF!,14,FALSE)/30)</f>
        <v>#VALUE!</v>
      </c>
      <c r="LV55" s="33" t="e">
        <f>LV53/(VLOOKUP($B45,#REF!,14,FALSE)/30)</f>
        <v>#VALUE!</v>
      </c>
      <c r="LW55" s="33" t="e">
        <f>LW53/(VLOOKUP($B45,#REF!,14,FALSE)/30)</f>
        <v>#VALUE!</v>
      </c>
      <c r="LX55" s="33" t="e">
        <f>LX53/(VLOOKUP($B45,#REF!,14,FALSE)/30)</f>
        <v>#VALUE!</v>
      </c>
      <c r="LY55" s="33" t="e">
        <f>LY53/(VLOOKUP($B45,#REF!,14,FALSE)/30)</f>
        <v>#VALUE!</v>
      </c>
      <c r="LZ55" s="33" t="e">
        <f>LZ53/(VLOOKUP($B45,#REF!,14,FALSE)/30)</f>
        <v>#VALUE!</v>
      </c>
      <c r="MA55" s="33" t="e">
        <f>MA53/(VLOOKUP($B45,#REF!,14,FALSE)/30)</f>
        <v>#VALUE!</v>
      </c>
      <c r="MB55" s="33" t="e">
        <f>MB53/(VLOOKUP($B45,#REF!,14,FALSE)/30)</f>
        <v>#VALUE!</v>
      </c>
      <c r="MC55" s="33" t="e">
        <f>MC53/(VLOOKUP($B45,#REF!,14,FALSE)/30)</f>
        <v>#VALUE!</v>
      </c>
      <c r="MD55" s="33" t="e">
        <f>MD53/(VLOOKUP($B45,#REF!,14,FALSE)/30)</f>
        <v>#VALUE!</v>
      </c>
      <c r="ME55" s="33" t="e">
        <f>ME53/(VLOOKUP($B45,#REF!,15,FALSE)/30)</f>
        <v>#VALUE!</v>
      </c>
      <c r="MF55" s="33" t="e">
        <f>MF53/(VLOOKUP($B45,#REF!,15,FALSE)/30)</f>
        <v>#VALUE!</v>
      </c>
      <c r="MG55" s="33" t="e">
        <f>MG53/(VLOOKUP($B45,#REF!,15,FALSE)/30)</f>
        <v>#VALUE!</v>
      </c>
      <c r="MH55" s="33" t="e">
        <f>MH53/(VLOOKUP($B45,#REF!,15,FALSE)/30)</f>
        <v>#VALUE!</v>
      </c>
      <c r="MI55" s="33" t="e">
        <f>MI53/(VLOOKUP($B45,#REF!,15,FALSE)/30)</f>
        <v>#VALUE!</v>
      </c>
      <c r="MJ55" s="33" t="e">
        <f>MJ53/(VLOOKUP($B45,#REF!,15,FALSE)/30)</f>
        <v>#VALUE!</v>
      </c>
      <c r="MK55" s="33" t="e">
        <f>MK53/(VLOOKUP($B45,#REF!,15,FALSE)/30)</f>
        <v>#VALUE!</v>
      </c>
      <c r="ML55" s="33" t="e">
        <f>ML53/(VLOOKUP($B45,#REF!,15,FALSE)/30)</f>
        <v>#VALUE!</v>
      </c>
      <c r="MM55" s="33" t="e">
        <f>MM53/(VLOOKUP($B45,#REF!,15,FALSE)/30)</f>
        <v>#VALUE!</v>
      </c>
      <c r="MN55" s="33" t="e">
        <f>MN53/(VLOOKUP($B45,#REF!,15,FALSE)/30)</f>
        <v>#VALUE!</v>
      </c>
      <c r="MO55" s="33" t="e">
        <f>MO53/(VLOOKUP($B45,#REF!,15,FALSE)/30)</f>
        <v>#VALUE!</v>
      </c>
      <c r="MP55" s="33" t="e">
        <f>MP53/(VLOOKUP($B45,#REF!,15,FALSE)/30)</f>
        <v>#VALUE!</v>
      </c>
      <c r="MQ55" s="33" t="e">
        <f>MQ53/(VLOOKUP($B45,#REF!,15,FALSE)/30)</f>
        <v>#VALUE!</v>
      </c>
      <c r="MR55" s="33" t="e">
        <f>MR53/(VLOOKUP($B45,#REF!,15,FALSE)/30)</f>
        <v>#VALUE!</v>
      </c>
      <c r="MS55" s="33" t="e">
        <f>MS53/(VLOOKUP($B45,#REF!,15,FALSE)/30)</f>
        <v>#VALUE!</v>
      </c>
      <c r="MT55" s="33" t="e">
        <f>MT53/(VLOOKUP($B45,#REF!,15,FALSE)/30)</f>
        <v>#VALUE!</v>
      </c>
      <c r="MU55" s="33" t="e">
        <f>MU53/(VLOOKUP($B45,#REF!,15,FALSE)/30)</f>
        <v>#VALUE!</v>
      </c>
      <c r="MV55" s="33" t="e">
        <f>MV53/(VLOOKUP($B45,#REF!,15,FALSE)/30)</f>
        <v>#VALUE!</v>
      </c>
      <c r="MW55" s="33" t="e">
        <f>MW53/(VLOOKUP($B45,#REF!,15,FALSE)/30)</f>
        <v>#VALUE!</v>
      </c>
      <c r="MX55" s="33" t="e">
        <f>MX53/(VLOOKUP($B45,#REF!,15,FALSE)/30)</f>
        <v>#VALUE!</v>
      </c>
      <c r="MY55" s="33" t="e">
        <f>MY53/(VLOOKUP($B45,#REF!,15,FALSE)/30)</f>
        <v>#VALUE!</v>
      </c>
      <c r="MZ55" s="33" t="e">
        <f>MZ53/(VLOOKUP($B45,#REF!,15,FALSE)/30)</f>
        <v>#VALUE!</v>
      </c>
      <c r="NA55" s="33" t="e">
        <f>NA53/(VLOOKUP($B45,#REF!,15,FALSE)/30)</f>
        <v>#VALUE!</v>
      </c>
      <c r="NB55" s="33" t="e">
        <f>NB53/(VLOOKUP($B45,#REF!,15,FALSE)/30)</f>
        <v>#VALUE!</v>
      </c>
      <c r="NC55" s="33" t="e">
        <f>NC53/(VLOOKUP($B45,#REF!,15,FALSE)/30)</f>
        <v>#VALUE!</v>
      </c>
      <c r="ND55" s="33" t="e">
        <f>ND53/(VLOOKUP($B45,#REF!,15,FALSE)/30)</f>
        <v>#VALUE!</v>
      </c>
      <c r="NE55" s="33" t="e">
        <f>NE53/(VLOOKUP($B45,#REF!,15,FALSE)/30)</f>
        <v>#VALUE!</v>
      </c>
      <c r="NF55" s="33" t="e">
        <f>NF53/(VLOOKUP($B45,#REF!,15,FALSE)/30)</f>
        <v>#VALUE!</v>
      </c>
      <c r="NG55" s="33" t="e">
        <f>NG53/(VLOOKUP($B45,#REF!,15,FALSE)/30)</f>
        <v>#VALUE!</v>
      </c>
      <c r="NH55" s="33" t="e">
        <f>NH53/(VLOOKUP($B45,#REF!,15,FALSE)/30)</f>
        <v>#VALUE!</v>
      </c>
      <c r="NI55" s="33" t="e">
        <f>NI53/(VLOOKUP($B45,#REF!,15,FALSE)/30)</f>
        <v>#VALUE!</v>
      </c>
    </row>
    <row r="56" spans="1:373" s="34" customFormat="1" ht="14.4" outlineLevel="1" x14ac:dyDescent="0.2">
      <c r="A56" s="1048"/>
      <c r="B56" s="17" t="s">
        <v>37</v>
      </c>
      <c r="C56" s="1051"/>
      <c r="D56" s="50" t="s">
        <v>33</v>
      </c>
      <c r="E56" s="27" t="s">
        <v>31</v>
      </c>
      <c r="F56" s="25"/>
      <c r="G56" s="84">
        <v>0</v>
      </c>
      <c r="H56" s="33"/>
      <c r="I56" s="33"/>
      <c r="J56" s="33">
        <v>130.17400000000001</v>
      </c>
      <c r="K56" s="33">
        <v>256.08</v>
      </c>
      <c r="L56" s="33">
        <v>502.56200000000001</v>
      </c>
      <c r="M56" s="33">
        <v>560.18400000000008</v>
      </c>
      <c r="N56" s="33">
        <v>745.8420000000001</v>
      </c>
      <c r="O56" s="33"/>
      <c r="P56" s="33"/>
      <c r="Q56" s="33">
        <v>1113.961</v>
      </c>
      <c r="R56" s="33">
        <v>1946.222</v>
      </c>
      <c r="S56" s="33">
        <v>2130.8130000000001</v>
      </c>
      <c r="T56" s="33">
        <v>2300.4659999999999</v>
      </c>
      <c r="U56" s="33">
        <v>2475.4540000000002</v>
      </c>
      <c r="V56" s="33"/>
      <c r="W56" s="33"/>
      <c r="X56" s="33">
        <v>2811.5589999999997</v>
      </c>
      <c r="Y56" s="33">
        <v>3802.799</v>
      </c>
      <c r="Z56" s="33">
        <v>4008.73</v>
      </c>
      <c r="AA56" s="33">
        <v>4068.4819999999995</v>
      </c>
      <c r="AB56" s="33">
        <v>4292.5519999999997</v>
      </c>
      <c r="AC56" s="33"/>
      <c r="AD56" s="33"/>
      <c r="AE56" s="33">
        <v>4737.491</v>
      </c>
      <c r="AF56" s="33">
        <v>5755.4089999999997</v>
      </c>
      <c r="AG56" s="33">
        <v>5866.3770000000004</v>
      </c>
      <c r="AH56" s="33">
        <v>5992.2910000000011</v>
      </c>
      <c r="AI56" s="33"/>
      <c r="AJ56" s="33"/>
      <c r="AK56" s="33"/>
      <c r="AL56" s="33">
        <v>7220.4279999999999</v>
      </c>
      <c r="AM56" s="33">
        <v>7870.2310000000007</v>
      </c>
      <c r="AN56" s="33">
        <v>131.24099999999999</v>
      </c>
      <c r="AO56" s="33">
        <v>602.85200000000009</v>
      </c>
      <c r="AP56" s="33">
        <v>723.42300000000012</v>
      </c>
      <c r="AQ56" s="33"/>
      <c r="AR56" s="33"/>
      <c r="AS56" s="33"/>
      <c r="AT56" s="33">
        <v>1701.8620000000001</v>
      </c>
      <c r="AU56" s="33">
        <v>1929.133</v>
      </c>
      <c r="AV56" s="33">
        <v>2000.6219999999998</v>
      </c>
      <c r="AW56" s="33">
        <v>2205.4899999999998</v>
      </c>
      <c r="AX56" s="33"/>
      <c r="AY56" s="33"/>
      <c r="AZ56" s="33">
        <v>2437.029</v>
      </c>
      <c r="BA56" s="33">
        <v>3306.634</v>
      </c>
      <c r="BB56" s="33">
        <v>3520.0340000000006</v>
      </c>
      <c r="BC56" s="33">
        <v>3606.4609999999998</v>
      </c>
      <c r="BD56" s="33">
        <v>3754.7739999999999</v>
      </c>
      <c r="BE56" s="33"/>
      <c r="BF56" s="33"/>
      <c r="BG56" s="33">
        <v>4034.328</v>
      </c>
      <c r="BH56" s="33">
        <v>4901.799</v>
      </c>
      <c r="BI56" s="33">
        <v>5134.4049999999997</v>
      </c>
      <c r="BJ56" s="33">
        <v>5264.5789999999997</v>
      </c>
      <c r="BK56" s="33">
        <v>5496.1180000000004</v>
      </c>
      <c r="BL56" s="33"/>
      <c r="BM56" s="33"/>
      <c r="BN56" s="33">
        <v>6667.6840000000002</v>
      </c>
      <c r="BO56" s="33">
        <v>6667.6840000000002</v>
      </c>
      <c r="BP56" s="33">
        <v>7784.8329999999987</v>
      </c>
      <c r="BQ56" s="33">
        <v>221.93600000000001</v>
      </c>
      <c r="BR56" s="33">
        <v>229.405</v>
      </c>
      <c r="BS56" s="33">
        <v>258.21499999999997</v>
      </c>
      <c r="BT56" s="33"/>
      <c r="BU56" s="33"/>
      <c r="BV56" s="33">
        <v>394.791</v>
      </c>
      <c r="BW56" s="33">
        <v>994.44500000000005</v>
      </c>
      <c r="BX56" s="33">
        <v>1186.502</v>
      </c>
      <c r="BY56" s="33">
        <v>1448.9840000000002</v>
      </c>
      <c r="BZ56" s="33">
        <v>1723.203</v>
      </c>
      <c r="CA56" s="33"/>
      <c r="CB56" s="33"/>
      <c r="CC56" s="33">
        <v>2114.7919999999999</v>
      </c>
      <c r="CD56" s="33">
        <v>3155.1170000000002</v>
      </c>
      <c r="CE56" s="33">
        <v>3366.3829999999998</v>
      </c>
      <c r="CF56" s="33">
        <v>3513.6289999999999</v>
      </c>
      <c r="CG56" s="33">
        <v>3832.6619999999998</v>
      </c>
      <c r="CH56" s="33"/>
      <c r="CI56" s="33"/>
      <c r="CJ56" s="33">
        <v>4200.7809999999999</v>
      </c>
      <c r="CK56" s="33">
        <v>5730.8590000000004</v>
      </c>
      <c r="CL56" s="33">
        <v>5950.6610000000001</v>
      </c>
      <c r="CM56" s="33">
        <v>6010.4130000000005</v>
      </c>
      <c r="CN56" s="33"/>
      <c r="CO56" s="33"/>
      <c r="CP56" s="33"/>
      <c r="CQ56" s="33"/>
      <c r="CR56" s="33"/>
      <c r="CS56" s="33"/>
      <c r="CT56" s="33">
        <v>4200.7809999999999</v>
      </c>
      <c r="CU56" s="33"/>
      <c r="CV56" s="33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  <c r="DW56" s="33"/>
      <c r="DX56" s="33"/>
      <c r="DY56" s="33"/>
      <c r="DZ56" s="33"/>
      <c r="EA56" s="33"/>
      <c r="EB56" s="33"/>
      <c r="EC56" s="33"/>
      <c r="ED56" s="33"/>
      <c r="EE56" s="33"/>
      <c r="EF56" s="33"/>
      <c r="EG56" s="33"/>
      <c r="EH56" s="33"/>
      <c r="EI56" s="33"/>
      <c r="EJ56" s="33"/>
      <c r="EK56" s="33"/>
      <c r="EL56" s="33"/>
      <c r="EM56" s="33"/>
      <c r="EN56" s="33"/>
      <c r="EO56" s="33"/>
      <c r="EP56" s="33"/>
      <c r="EQ56" s="33"/>
      <c r="ER56" s="33"/>
      <c r="ES56" s="33"/>
      <c r="ET56" s="33"/>
      <c r="EU56" s="33"/>
      <c r="EV56" s="33"/>
      <c r="EW56" s="33"/>
      <c r="EX56" s="33"/>
      <c r="EY56" s="33"/>
      <c r="EZ56" s="33"/>
      <c r="FA56" s="33"/>
      <c r="FB56" s="33"/>
      <c r="FC56" s="33"/>
      <c r="FD56" s="33"/>
      <c r="FE56" s="33"/>
      <c r="FF56" s="33">
        <v>2500</v>
      </c>
      <c r="FG56" s="33">
        <v>3500</v>
      </c>
      <c r="FH56" s="33">
        <v>3500</v>
      </c>
      <c r="FI56" s="33">
        <v>3500</v>
      </c>
      <c r="FJ56" s="33"/>
      <c r="FK56" s="33"/>
      <c r="FL56" s="33">
        <v>3500</v>
      </c>
      <c r="FM56" s="33"/>
      <c r="FN56" s="33"/>
      <c r="FO56" s="33">
        <v>3500</v>
      </c>
      <c r="FP56" s="33"/>
      <c r="FQ56" s="33">
        <v>3500</v>
      </c>
      <c r="FR56" s="33"/>
      <c r="FS56" s="33"/>
      <c r="FT56" s="33"/>
      <c r="FU56" s="33"/>
      <c r="FV56" s="33"/>
      <c r="FW56" s="33"/>
      <c r="FX56" s="33"/>
      <c r="FY56" s="33"/>
      <c r="FZ56" s="33"/>
      <c r="GA56" s="33"/>
      <c r="GB56" s="33"/>
      <c r="GC56" s="33"/>
      <c r="GD56" s="33"/>
      <c r="GE56" s="33"/>
      <c r="GF56" s="33"/>
      <c r="GG56" s="33"/>
      <c r="GH56" s="33"/>
      <c r="GI56" s="33"/>
      <c r="GJ56" s="33"/>
      <c r="GK56" s="33"/>
      <c r="GL56" s="33"/>
      <c r="GM56" s="33"/>
      <c r="GN56" s="33"/>
      <c r="GO56" s="33"/>
      <c r="GP56" s="33"/>
      <c r="GQ56" s="33"/>
      <c r="GR56" s="33"/>
      <c r="GS56" s="33"/>
      <c r="GT56" s="33"/>
      <c r="GU56" s="33"/>
      <c r="GV56" s="33"/>
      <c r="GW56" s="33"/>
      <c r="GX56" s="33"/>
      <c r="GY56" s="33"/>
      <c r="GZ56" s="33"/>
      <c r="HA56" s="33"/>
      <c r="HB56" s="33"/>
      <c r="HC56" s="33"/>
      <c r="HD56" s="33"/>
      <c r="HE56" s="33"/>
      <c r="HF56" s="33"/>
      <c r="HG56" s="33"/>
      <c r="HH56" s="33"/>
      <c r="HI56" s="33"/>
      <c r="HJ56" s="33"/>
      <c r="HK56" s="33"/>
      <c r="HL56" s="33"/>
      <c r="HM56" s="33"/>
      <c r="HN56" s="33"/>
      <c r="HO56" s="33"/>
      <c r="HP56" s="33"/>
      <c r="HQ56" s="33"/>
      <c r="HR56" s="33"/>
      <c r="HS56" s="33"/>
      <c r="HT56" s="33"/>
      <c r="HU56" s="33"/>
      <c r="HV56" s="33"/>
      <c r="HW56" s="33"/>
      <c r="HX56" s="33"/>
      <c r="HY56" s="33"/>
      <c r="HZ56" s="33"/>
      <c r="IA56" s="33"/>
      <c r="IB56" s="33"/>
      <c r="IC56" s="33"/>
      <c r="ID56" s="33"/>
      <c r="IE56" s="33"/>
      <c r="IF56" s="33"/>
      <c r="IG56" s="33"/>
      <c r="IH56" s="33"/>
      <c r="II56" s="33"/>
      <c r="IJ56" s="33"/>
      <c r="IK56" s="33"/>
      <c r="IL56" s="33"/>
      <c r="IM56" s="33"/>
      <c r="IN56" s="33"/>
      <c r="IO56" s="33"/>
      <c r="IP56" s="33"/>
      <c r="IQ56" s="33"/>
      <c r="IR56" s="33"/>
      <c r="IS56" s="33"/>
      <c r="IT56" s="33"/>
      <c r="IU56" s="33"/>
      <c r="IV56" s="33"/>
      <c r="IW56" s="33"/>
      <c r="IX56" s="33"/>
      <c r="IY56" s="33"/>
      <c r="IZ56" s="33"/>
      <c r="JA56" s="33"/>
      <c r="JB56" s="33"/>
      <c r="JC56" s="33"/>
      <c r="JD56" s="33"/>
      <c r="JE56" s="33"/>
      <c r="JF56" s="33"/>
      <c r="JG56" s="33"/>
      <c r="JH56" s="33"/>
      <c r="JI56" s="33"/>
      <c r="JJ56" s="33"/>
      <c r="JK56" s="33"/>
      <c r="JL56" s="33"/>
      <c r="JM56" s="33"/>
      <c r="JN56" s="33"/>
      <c r="JO56" s="33"/>
      <c r="JP56" s="33"/>
      <c r="JQ56" s="33"/>
      <c r="JR56" s="33"/>
      <c r="JS56" s="33"/>
      <c r="JT56" s="33"/>
      <c r="JU56" s="33"/>
      <c r="JV56" s="33"/>
      <c r="JW56" s="33"/>
      <c r="JX56" s="33"/>
      <c r="JY56" s="33"/>
      <c r="JZ56" s="33"/>
      <c r="KA56" s="33"/>
      <c r="KB56" s="33"/>
      <c r="KC56" s="33"/>
      <c r="KD56" s="33"/>
      <c r="KE56" s="33"/>
      <c r="KF56" s="33"/>
      <c r="KG56" s="33"/>
      <c r="KH56" s="33"/>
      <c r="KI56" s="33"/>
      <c r="KJ56" s="33"/>
      <c r="KK56" s="33"/>
      <c r="KL56" s="33"/>
      <c r="KM56" s="33"/>
      <c r="KN56" s="33"/>
      <c r="KO56" s="33"/>
      <c r="KP56" s="33"/>
      <c r="KQ56" s="33"/>
      <c r="KR56" s="33"/>
      <c r="KS56" s="33"/>
      <c r="KT56" s="33"/>
      <c r="KU56" s="33"/>
      <c r="KV56" s="33"/>
      <c r="KW56" s="33"/>
      <c r="KX56" s="33"/>
      <c r="KY56" s="33"/>
      <c r="KZ56" s="33"/>
      <c r="LA56" s="33"/>
      <c r="LB56" s="33"/>
      <c r="LC56" s="33"/>
      <c r="LD56" s="33"/>
      <c r="LE56" s="33"/>
      <c r="LF56" s="33"/>
      <c r="LG56" s="33"/>
      <c r="LH56" s="33"/>
      <c r="LI56" s="33"/>
      <c r="LJ56" s="33"/>
      <c r="LK56" s="33"/>
      <c r="LL56" s="33"/>
      <c r="LM56" s="33"/>
      <c r="LN56" s="33"/>
      <c r="LO56" s="33"/>
      <c r="LP56" s="33"/>
      <c r="LQ56" s="33"/>
      <c r="LR56" s="33"/>
      <c r="LS56" s="33"/>
      <c r="LT56" s="33"/>
      <c r="LU56" s="33"/>
      <c r="LV56" s="33"/>
      <c r="LW56" s="33"/>
      <c r="LX56" s="33"/>
      <c r="LY56" s="33"/>
      <c r="LZ56" s="33"/>
      <c r="MA56" s="33"/>
      <c r="MB56" s="33"/>
      <c r="MC56" s="33"/>
      <c r="MD56" s="33"/>
      <c r="ME56" s="33"/>
      <c r="MF56" s="33"/>
      <c r="MG56" s="33"/>
      <c r="MH56" s="33"/>
      <c r="MI56" s="33"/>
      <c r="MJ56" s="33"/>
      <c r="MK56" s="33"/>
      <c r="ML56" s="33"/>
      <c r="MM56" s="33"/>
      <c r="MN56" s="33"/>
      <c r="MO56" s="33"/>
      <c r="MP56" s="33"/>
      <c r="MQ56" s="33"/>
      <c r="MR56" s="33"/>
      <c r="MS56" s="33"/>
      <c r="MT56" s="33"/>
      <c r="MU56" s="33"/>
      <c r="MV56" s="33"/>
      <c r="MW56" s="33"/>
      <c r="MX56" s="33"/>
      <c r="MY56" s="33"/>
      <c r="MZ56" s="33"/>
      <c r="NA56" s="33"/>
      <c r="NB56" s="33"/>
      <c r="NC56" s="33"/>
      <c r="ND56" s="33"/>
      <c r="NE56" s="33"/>
      <c r="NF56" s="33"/>
      <c r="NG56" s="33"/>
      <c r="NH56" s="33"/>
      <c r="NI56" s="33"/>
    </row>
    <row r="57" spans="1:373" s="38" customFormat="1" ht="15" outlineLevel="1" thickBot="1" x14ac:dyDescent="0.25">
      <c r="A57" s="1049"/>
      <c r="B57" s="36">
        <f>B55/30</f>
        <v>272.89999999999998</v>
      </c>
      <c r="C57" s="1052"/>
      <c r="D57" s="51">
        <f>B57</f>
        <v>272.89999999999998</v>
      </c>
      <c r="E57" s="59" t="s">
        <v>29</v>
      </c>
      <c r="F57" s="60"/>
      <c r="G57" s="37">
        <v>0</v>
      </c>
      <c r="H57" s="37" t="e">
        <f>IF(AND(H56&lt;&gt;0,G56&lt;&gt;0),H56-G56,(IFERROR(VLOOKUP($B45,#REF!,4,FALSE),"")/30))</f>
        <v>#VALUE!</v>
      </c>
      <c r="I57" s="37" t="e">
        <f>IF(AND(I56&lt;&gt;0,H56&lt;&gt;0),I56-H56,(IFERROR(VLOOKUP($B45,#REF!,4,FALSE),"")/30))</f>
        <v>#VALUE!</v>
      </c>
      <c r="J57" s="37" t="e">
        <f>IF(AND(J56&lt;&gt;0,I56&lt;&gt;0),J56-I56,(IFERROR(VLOOKUP($B45,#REF!,4,FALSE),"")/30))</f>
        <v>#VALUE!</v>
      </c>
      <c r="K57" s="37">
        <f>IF(AND(K56&lt;&gt;0,J56&lt;&gt;0),K56-J56,(IFERROR(VLOOKUP($B45,#REF!,4,FALSE),"")/30))</f>
        <v>125.90599999999998</v>
      </c>
      <c r="L57" s="37">
        <f>IF(AND(L56&lt;&gt;0,K56&lt;&gt;0),L56-K56,(IFERROR(VLOOKUP($B45,#REF!,4,FALSE),"")/30))</f>
        <v>246.48200000000003</v>
      </c>
      <c r="M57" s="37">
        <f>IF(AND(M56&lt;&gt;0,L56&lt;&gt;0),M56-L56,(IFERROR(VLOOKUP($B45,#REF!,4,FALSE),"")/30))</f>
        <v>57.622000000000071</v>
      </c>
      <c r="N57" s="37">
        <f>IF(AND(N56&lt;&gt;0,M56&lt;&gt;0),N56-M56,(IFERROR(VLOOKUP($B45,#REF!,4,FALSE),"")/30))</f>
        <v>185.65800000000002</v>
      </c>
      <c r="O57" s="37" t="e">
        <f>IF(AND(O56&lt;&gt;0,N56&lt;&gt;0),O56-N56,(IFERROR(VLOOKUP($B45,#REF!,4,FALSE),"")/30))</f>
        <v>#VALUE!</v>
      </c>
      <c r="P57" s="37" t="e">
        <f>IF(AND(P56&lt;&gt;0,O56&lt;&gt;0),P56-O56,(IFERROR(VLOOKUP($B45,#REF!,4,FALSE),"")/30))</f>
        <v>#VALUE!</v>
      </c>
      <c r="Q57" s="37" t="e">
        <f>IF(AND(Q56&lt;&gt;0,P56&lt;&gt;0),Q56-P56,(IFERROR(VLOOKUP($B45,#REF!,4,FALSE),"")/30))</f>
        <v>#VALUE!</v>
      </c>
      <c r="R57" s="37">
        <f>IF(AND(R56&lt;&gt;0,Q56&lt;&gt;0),R56-Q56,(IFERROR(VLOOKUP($B45,#REF!,4,FALSE),"")/30))</f>
        <v>832.26099999999997</v>
      </c>
      <c r="S57" s="37">
        <f>IF(AND(S56&lt;&gt;0,R56&lt;&gt;0),S56-R56,(IFERROR(VLOOKUP($B45,#REF!,4,FALSE),"")/30))</f>
        <v>184.59100000000012</v>
      </c>
      <c r="T57" s="37">
        <f>IF(AND(T56&lt;&gt;0,S56&lt;&gt;0),T56-S56,(IFERROR(VLOOKUP($B45,#REF!,4,FALSE),"")/30))</f>
        <v>169.65299999999979</v>
      </c>
      <c r="U57" s="37">
        <f>IF(AND(U56&lt;&gt;0,T56&lt;&gt;0),U56-T56,(IFERROR(VLOOKUP($B45,#REF!,4,FALSE),"")/30))</f>
        <v>174.98800000000028</v>
      </c>
      <c r="V57" s="37" t="e">
        <f>IF(AND(V56&lt;&gt;0,U56&lt;&gt;0),V56-U56,(IFERROR(VLOOKUP($B45,#REF!,4,FALSE),"")/30))</f>
        <v>#VALUE!</v>
      </c>
      <c r="W57" s="37" t="e">
        <f>IF(AND(W56&lt;&gt;0,V56&lt;&gt;0),W56-V56,(IFERROR(VLOOKUP($B45,#REF!,4,FALSE),"")/30))</f>
        <v>#VALUE!</v>
      </c>
      <c r="X57" s="37" t="e">
        <f>IF(AND(X56&lt;&gt;0,W56&lt;&gt;0),X56-W56,(IFERROR(VLOOKUP($B45,#REF!,4,FALSE),"")/30))</f>
        <v>#VALUE!</v>
      </c>
      <c r="Y57" s="37">
        <f>IF(AND(Y56&lt;&gt;0,X56&lt;&gt;0),Y56-X56,(IFERROR(VLOOKUP($B45,#REF!,4,FALSE),"")/30))</f>
        <v>991.24000000000024</v>
      </c>
      <c r="Z57" s="37">
        <f>IF(AND(Z56&lt;&gt;0,Y56&lt;&gt;0),Z56-Y56,(IFERROR(VLOOKUP($B45,#REF!,4,FALSE),"")/30))</f>
        <v>205.93100000000004</v>
      </c>
      <c r="AA57" s="37">
        <f>IF(AND(AA56&lt;&gt;0,Z56&lt;&gt;0),AA56-Z56,(IFERROR(VLOOKUP($B45,#REF!,4,FALSE),"")/30))</f>
        <v>59.751999999999498</v>
      </c>
      <c r="AB57" s="37">
        <f>IF(AND(AB56&lt;&gt;0,AA56&lt;&gt;0),AB56-AA56,(IFERROR(VLOOKUP($B45,#REF!,4,FALSE),"")/30))</f>
        <v>224.07000000000016</v>
      </c>
      <c r="AC57" s="37" t="e">
        <f>IF(AND(AC56&lt;&gt;0,AB56&lt;&gt;0),AC56-AB56,(IFERROR(VLOOKUP($B45,#REF!,4,FALSE),"")/30))</f>
        <v>#VALUE!</v>
      </c>
      <c r="AD57" s="37" t="e">
        <f>IF(AND(AD56&lt;&gt;0,AC56&lt;&gt;0),AD56-AC56,(IFERROR(VLOOKUP($B45,#REF!,4,FALSE),"")/30))</f>
        <v>#VALUE!</v>
      </c>
      <c r="AE57" s="37" t="e">
        <f>IF(AND(AE56&lt;&gt;0,AD56&lt;&gt;0),AE56-AD56,(IFERROR(VLOOKUP($B45,#REF!,4,FALSE),"")/30))</f>
        <v>#VALUE!</v>
      </c>
      <c r="AF57" s="37">
        <f>IF(AND(AF56&lt;&gt;0,AE56&lt;&gt;0),AF56-AE56,(IFERROR(VLOOKUP($B45,#REF!,4,FALSE),"")/30))</f>
        <v>1017.9179999999997</v>
      </c>
      <c r="AG57" s="37">
        <f>IF(AND(AG56&lt;&gt;0,AF56&lt;&gt;0),AG56-AF56,(IFERROR(VLOOKUP($B45,#REF!,4,FALSE),"")/30))</f>
        <v>110.96800000000076</v>
      </c>
      <c r="AH57" s="37">
        <f>IF(AND(AH56&lt;&gt;0,AG56&lt;&gt;0),AH56-AG56,(IFERROR(VLOOKUP($B45,#REF!,4,FALSE),"")/30))</f>
        <v>125.91400000000067</v>
      </c>
      <c r="AI57" s="37" t="e">
        <f>IF(AND(AI56&lt;&gt;0,AH56&lt;&gt;0),AI56-AH56,(IFERROR(VLOOKUP($B45,#REF!,4,FALSE),"")/30))</f>
        <v>#VALUE!</v>
      </c>
      <c r="AJ57" s="37" t="e">
        <f>IF(AND(AJ56&lt;&gt;0,AI56&lt;&gt;0),AJ56-AI56,(IFERROR(VLOOKUP($B45,#REF!,4,FALSE),"")/30))</f>
        <v>#VALUE!</v>
      </c>
      <c r="AK57" s="37" t="e">
        <f>IF(AND(AK56&lt;&gt;0,AJ56&lt;&gt;0),AK56-AJ56,(IFERROR(VLOOKUP($B45,#REF!,4,FALSE),"")/30))</f>
        <v>#VALUE!</v>
      </c>
      <c r="AL57" s="37" t="e">
        <f>IF(AND(AL56&lt;&gt;0,AK56&lt;&gt;0),AL56-AK56,(IFERROR(VLOOKUP($B45,#REF!,4,FALSE),"")/30))</f>
        <v>#VALUE!</v>
      </c>
      <c r="AM57" s="37">
        <f>IF(AND(AM56&lt;&gt;0,AL56&lt;&gt;0),AM56-AL56,(IFERROR(VLOOKUP($B45,#REF!,5,FALSE),"")/30))</f>
        <v>649.80300000000079</v>
      </c>
      <c r="AN57" s="37">
        <f>IF(AND(AN56&lt;&gt;0,AM56&lt;&gt;0),AN56-AM56,(IFERROR(VLOOKUP($B45,#REF!,5,FALSE),"")/30))</f>
        <v>-7738.9900000000007</v>
      </c>
      <c r="AO57" s="37">
        <f>IF(AND(AO56&lt;&gt;0,AN56&lt;&gt;0),AO56-AN56,(IFERROR(VLOOKUP($B45,#REF!,5,FALSE),"")/30))</f>
        <v>471.6110000000001</v>
      </c>
      <c r="AP57" s="37">
        <f>IF(AND(AP56&lt;&gt;0,AO56&lt;&gt;0),AP56-AO56,(IFERROR(VLOOKUP($B45,#REF!,5,FALSE),"")/30))</f>
        <v>120.57100000000003</v>
      </c>
      <c r="AQ57" s="37" t="e">
        <f>IF(AND(AQ56&lt;&gt;0,AP56&lt;&gt;0),AQ56-AP56,(IFERROR(VLOOKUP($B45,#REF!,5,FALSE),"")/30))</f>
        <v>#VALUE!</v>
      </c>
      <c r="AR57" s="37" t="e">
        <f>IF(AND(AR56&lt;&gt;0,AQ56&lt;&gt;0),AR56-AQ56,(IFERROR(VLOOKUP($B45,#REF!,5,FALSE),"")/30))</f>
        <v>#VALUE!</v>
      </c>
      <c r="AS57" s="37" t="e">
        <f>IF(AND(AS56&lt;&gt;0,AR56&lt;&gt;0),AS56-AR56,(IFERROR(VLOOKUP($B45,#REF!,5,FALSE),"")/30))</f>
        <v>#VALUE!</v>
      </c>
      <c r="AT57" s="37" t="e">
        <f>IF(AND(AT56&lt;&gt;0,AS56&lt;&gt;0),AT56-AS56,(IFERROR(VLOOKUP($B45,#REF!,5,FALSE),"")/30))</f>
        <v>#VALUE!</v>
      </c>
      <c r="AU57" s="37">
        <f>IF(AND(AU56&lt;&gt;0,AT56&lt;&gt;0),AU56-AT56,(IFERROR(VLOOKUP($B45,#REF!,5,FALSE),"")/30))</f>
        <v>227.27099999999996</v>
      </c>
      <c r="AV57" s="37">
        <f>IF(AND(AV56&lt;&gt;0,AU56&lt;&gt;0),AV56-AU56,(IFERROR(VLOOKUP($B45,#REF!,5,FALSE),"")/30))</f>
        <v>71.488999999999805</v>
      </c>
      <c r="AW57" s="37">
        <f>IF(AND(AW56&lt;&gt;0,AV56&lt;&gt;0),AW56-AV56,(IFERROR(VLOOKUP($B45,#REF!,5,FALSE),"")/30))</f>
        <v>204.86799999999994</v>
      </c>
      <c r="AX57" s="37" t="e">
        <f>IF(AND(AX56&lt;&gt;0,AW56&lt;&gt;0),AX56-AW56,(IFERROR(VLOOKUP($B45,#REF!,5,FALSE),"")/30))</f>
        <v>#VALUE!</v>
      </c>
      <c r="AY57" s="37" t="e">
        <f>IF(AND(AY56&lt;&gt;0,AX56&lt;&gt;0),AY56-AX56,(IFERROR(VLOOKUP($B45,#REF!,5,FALSE),"")/30))</f>
        <v>#VALUE!</v>
      </c>
      <c r="AZ57" s="37" t="e">
        <f>IF(AND(AZ56&lt;&gt;0,AY56&lt;&gt;0),AZ56-AY56,(IFERROR(VLOOKUP($B45,#REF!,5,FALSE),"")/30))</f>
        <v>#VALUE!</v>
      </c>
      <c r="BA57" s="37">
        <f>IF(AND(BA56&lt;&gt;0,AZ56&lt;&gt;0),BA56-AZ56,(IFERROR(VLOOKUP($B45,#REF!,5,FALSE),"")/30))</f>
        <v>869.60500000000002</v>
      </c>
      <c r="BB57" s="37">
        <f>IF(AND(BB56&lt;&gt;0,BA56&lt;&gt;0),BB56-BA56,(IFERROR(VLOOKUP($B45,#REF!,5,FALSE),"")/30))</f>
        <v>213.40000000000055</v>
      </c>
      <c r="BC57" s="37">
        <f>IF(AND(BC56&lt;&gt;0,BB56&lt;&gt;0),BC56-BB56,(IFERROR(VLOOKUP($B45,#REF!,5,FALSE),"")/30))</f>
        <v>86.426999999999225</v>
      </c>
      <c r="BD57" s="37">
        <f>IF(AND(BD56&lt;&gt;0,BC56&lt;&gt;0),BD56-BC56,(IFERROR(VLOOKUP($B45,#REF!,5,FALSE),"")/30))</f>
        <v>148.3130000000001</v>
      </c>
      <c r="BE57" s="37" t="e">
        <f>IF(AND(BE56&lt;&gt;0,BD56&lt;&gt;0),BE56-BD56,(IFERROR(VLOOKUP($B45,#REF!,5,FALSE),"")/30))</f>
        <v>#VALUE!</v>
      </c>
      <c r="BF57" s="37" t="e">
        <f>IF(AND(BF56&lt;&gt;0,BE56&lt;&gt;0),BF56-BE56,(IFERROR(VLOOKUP($B45,#REF!,5,FALSE),"")/30))</f>
        <v>#VALUE!</v>
      </c>
      <c r="BG57" s="37" t="e">
        <f>IF(AND(BG56&lt;&gt;0,BF56&lt;&gt;0),BG56-BF56,(IFERROR(VLOOKUP($B45,#REF!,5,FALSE),"")/30))</f>
        <v>#VALUE!</v>
      </c>
      <c r="BH57" s="37">
        <f>IF(AND(BH56&lt;&gt;0,BG56&lt;&gt;0),BH56-BG56,(IFERROR(VLOOKUP($B45,#REF!,5,FALSE),"")/30))</f>
        <v>867.471</v>
      </c>
      <c r="BI57" s="37">
        <f>IF(AND(BI56&lt;&gt;0,BH56&lt;&gt;0),BI56-BH56,(IFERROR(VLOOKUP($B45,#REF!,5,FALSE),"")/30))</f>
        <v>232.60599999999977</v>
      </c>
      <c r="BJ57" s="37">
        <f>IF(AND(BJ56&lt;&gt;0,BI56&lt;&gt;0),BJ56-BI56,(IFERROR(VLOOKUP($B45,#REF!,5,FALSE),"")/30))</f>
        <v>130.17399999999998</v>
      </c>
      <c r="BK57" s="37">
        <f>IF(AND(BK56&lt;&gt;0,BJ56&lt;&gt;0),BK56-BJ56,(IFERROR(VLOOKUP($B45,#REF!,5,FALSE),"")/30))</f>
        <v>231.53900000000067</v>
      </c>
      <c r="BL57" s="37" t="e">
        <f>IF(AND(BL56&lt;&gt;0,BK56&lt;&gt;0),BL56-BK56,(IFERROR(VLOOKUP($B45,#REF!,5,FALSE),"")/30))</f>
        <v>#VALUE!</v>
      </c>
      <c r="BM57" s="37" t="e">
        <f>IF(AND(BM56&lt;&gt;0,BL56&lt;&gt;0),BM56-BL56,(IFERROR(VLOOKUP($B45,#REF!,5,FALSE),"")/30))</f>
        <v>#VALUE!</v>
      </c>
      <c r="BN57" s="37" t="e">
        <f>IF(AND(BN56&lt;&gt;0,BL56&lt;&gt;0),BN56-BL56,(IFERROR(VLOOKUP($B45,#REF!,5,FALSE),"")/30))</f>
        <v>#VALUE!</v>
      </c>
      <c r="BO57" s="37" t="e">
        <f>IF(AND(BO56&lt;&gt;0,BM56&lt;&gt;0),BO56-BM56,(IFERROR(VLOOKUP($B45,#REF!,5,FALSE),"")/30))</f>
        <v>#VALUE!</v>
      </c>
      <c r="BP57" s="37">
        <f>IF(AND(BP56&lt;&gt;0,BO56&lt;&gt;0),BP56-BO56,(IFERROR(VLOOKUP($B45,#REF!,6,FALSE),"")/30))</f>
        <v>1117.1489999999985</v>
      </c>
      <c r="BQ57" s="37">
        <f>IF(AND(BQ56&lt;&gt;0,BP56&lt;&gt;0),BQ56-BP56,(IFERROR(VLOOKUP($B45,#REF!,6,FALSE),"")/30))</f>
        <v>-7562.896999999999</v>
      </c>
      <c r="BR57" s="37">
        <f>IF(AND(BR56&lt;&gt;0,BQ56&lt;&gt;0),BR56-BQ56,(IFERROR(VLOOKUP($B45,#REF!,6,FALSE),"")/30))</f>
        <v>7.4689999999999941</v>
      </c>
      <c r="BS57" s="37">
        <f>IF(AND(BS56&lt;&gt;0,BR56&lt;&gt;0),BS56-BR56,(IFERROR(VLOOKUP($B45,#REF!,6,FALSE),"")/30))</f>
        <v>28.809999999999974</v>
      </c>
      <c r="BT57" s="37" t="e">
        <f>IF(AND(BT56&lt;&gt;0,BS56&lt;&gt;0),BT56-BS56,(IFERROR(VLOOKUP($B45,#REF!,6,FALSE),"")/30))</f>
        <v>#VALUE!</v>
      </c>
      <c r="BU57" s="37" t="e">
        <f>IF(AND(BU56&lt;&gt;0,BT56&lt;&gt;0),BU56-BT56,(IFERROR(VLOOKUP($B45,#REF!,6,FALSE),"")/30))</f>
        <v>#VALUE!</v>
      </c>
      <c r="BV57" s="37" t="e">
        <f>IF(AND(BV56&lt;&gt;0,BU56&lt;&gt;0),BV56-BU56,(IFERROR(VLOOKUP($B45,#REF!,6,FALSE),"")/30))</f>
        <v>#VALUE!</v>
      </c>
      <c r="BW57" s="37">
        <f>IF(AND(BW56&lt;&gt;0,BV56&lt;&gt;0),BW56-BV56,(IFERROR(VLOOKUP($B45,#REF!,6,FALSE),"")/30))</f>
        <v>599.654</v>
      </c>
      <c r="BX57" s="37">
        <f>IF(AND(BX56&lt;&gt;0,BW56&lt;&gt;0),BX56-BW56,(IFERROR(VLOOKUP($B45,#REF!,6,FALSE),"")/30))</f>
        <v>192.0569999999999</v>
      </c>
      <c r="BY57" s="37">
        <f>IF(AND(BY56&lt;&gt;0,BX56&lt;&gt;0),BY56-BX56,(IFERROR(VLOOKUP($B45,#REF!,6,FALSE),"")/30))</f>
        <v>262.4820000000002</v>
      </c>
      <c r="BZ57" s="37">
        <f>IF(AND(BZ56&lt;&gt;0,BY56&lt;&gt;0),BZ56-BY56,(IFERROR(VLOOKUP($B45,#REF!,6,FALSE),"")/30))</f>
        <v>274.21899999999982</v>
      </c>
      <c r="CA57" s="37" t="e">
        <f>IF(AND(CA56&lt;&gt;0,BZ56&lt;&gt;0),CA56-BZ56,(IFERROR(VLOOKUP($B45,#REF!,6,FALSE),"")/30))</f>
        <v>#VALUE!</v>
      </c>
      <c r="CB57" s="37" t="e">
        <f>IF(AND(CB56&lt;&gt;0,CA56&lt;&gt;0),CB56-CA56,(IFERROR(VLOOKUP($B45,#REF!,6,FALSE),"")/30))</f>
        <v>#VALUE!</v>
      </c>
      <c r="CC57" s="37" t="e">
        <f>IF(AND(CC56&lt;&gt;0,CB56&lt;&gt;0),CC56-CB56,(IFERROR(VLOOKUP($B45,#REF!,6,FALSE),"")/30))</f>
        <v>#VALUE!</v>
      </c>
      <c r="CD57" s="37">
        <f>IF(AND(CD56&lt;&gt;0,CC56&lt;&gt;0),CD56-CC56,(IFERROR(VLOOKUP($B45,#REF!,6,FALSE),"")/30))</f>
        <v>1040.3250000000003</v>
      </c>
      <c r="CE57" s="37">
        <f>IF(AND(CE56&lt;&gt;0,CD56&lt;&gt;0),CE56-CD56,(IFERROR(VLOOKUP($B45,#REF!,6,FALSE),"")/30))</f>
        <v>211.26599999999962</v>
      </c>
      <c r="CF57" s="37">
        <f>IF(AND(CF56&lt;&gt;0,CE56&lt;&gt;0),CF56-CE56,(IFERROR(VLOOKUP($B45,#REF!,6,FALSE),"")/30))</f>
        <v>147.24600000000009</v>
      </c>
      <c r="CG57" s="37">
        <f>IF(AND(CG56&lt;&gt;0,CF56&lt;&gt;0),CG56-CF56,(IFERROR(VLOOKUP($B45,#REF!,6,FALSE),"")/30))</f>
        <v>319.0329999999999</v>
      </c>
      <c r="CH57" s="37" t="e">
        <f>IF(AND(CH56&lt;&gt;0,CG56&lt;&gt;0),CH56-CG56,(IFERROR(VLOOKUP($B45,#REF!,6,FALSE),"")/30))</f>
        <v>#VALUE!</v>
      </c>
      <c r="CI57" s="37" t="e">
        <f>IF(AND(CI56&lt;&gt;0,CH56&lt;&gt;0),CI56-CH56,(IFERROR(VLOOKUP($B45,#REF!,6,FALSE),"")/30))</f>
        <v>#VALUE!</v>
      </c>
      <c r="CJ57" s="37" t="e">
        <f>IF(AND(CJ56&lt;&gt;0,CI56&lt;&gt;0),CJ56-CI56,(IFERROR(VLOOKUP($B45,#REF!,6,FALSE),"")/30))</f>
        <v>#VALUE!</v>
      </c>
      <c r="CK57" s="37">
        <f>IF(AND(CK56&lt;&gt;0,CJ56&lt;&gt;0),CK56-CJ56,(IFERROR(VLOOKUP($B45,#REF!,6,FALSE),"")/30))</f>
        <v>1530.0780000000004</v>
      </c>
      <c r="CL57" s="37">
        <f>IF(AND(CL56&lt;&gt;0,CK56&lt;&gt;0),CL56-CK56,(IFERROR(VLOOKUP($B45,#REF!,6,FALSE),"")/30))</f>
        <v>219.80199999999968</v>
      </c>
      <c r="CM57" s="37">
        <f>IF(AND(CM56&lt;&gt;0,CL56&lt;&gt;0),CM56-CL56,(IFERROR(VLOOKUP($B45,#REF!,6,FALSE),"")/30))</f>
        <v>59.752000000000407</v>
      </c>
      <c r="CN57" s="37" t="e">
        <f>IF(AND(CN56&lt;&gt;0,CM56&lt;&gt;0),CN56-CM56,(IFERROR(VLOOKUP($B45,#REF!,6,FALSE),"")/30))</f>
        <v>#VALUE!</v>
      </c>
      <c r="CO57" s="37" t="e">
        <f>IF(AND(CO56&lt;&gt;0,CN56&lt;&gt;0),CO56-CN56,(IFERROR(VLOOKUP($B45,#REF!,6,FALSE),"")/30))</f>
        <v>#VALUE!</v>
      </c>
      <c r="CP57" s="37" t="e">
        <f>IF(AND(CP56&lt;&gt;0,CO56&lt;&gt;0),CP56-CO56,(IFERROR(VLOOKUP($B45,#REF!,6,FALSE),"")/30))</f>
        <v>#VALUE!</v>
      </c>
      <c r="CQ57" s="37" t="e">
        <f>IF(AND(CQ56&lt;&gt;0,CP56&lt;&gt;0),CQ56-CP56,(IFERROR(VLOOKUP($B45,#REF!,6,FALSE),"")/30))</f>
        <v>#VALUE!</v>
      </c>
      <c r="CR57" s="37" t="e">
        <f>IF(AND(CR56&lt;&gt;0,CQ56&lt;&gt;0),CR56-CQ56,(IFERROR(VLOOKUP($B45,#REF!,6,FALSE),"")/30))</f>
        <v>#VALUE!</v>
      </c>
      <c r="CS57" s="37" t="e">
        <f>IF(AND(CS56&lt;&gt;0,CR56&lt;&gt;0),CS56-CR56,(IFERROR(VLOOKUP($B45,#REF!,6,FALSE),"")/30))</f>
        <v>#VALUE!</v>
      </c>
      <c r="CT57" s="37" t="e">
        <f>IF(AND(CT56&lt;&gt;0,CS56&lt;&gt;0),CT56-CS56,(IFERROR(VLOOKUP($B45,#REF!,6,FALSE),"")/30))</f>
        <v>#VALUE!</v>
      </c>
      <c r="CU57" s="37" t="e">
        <f>IF(AND(CU56&lt;&gt;0,CT56&lt;&gt;0),CU56-CT56,(IFERROR(VLOOKUP($B45,#REF!,7,FALSE),"")/30))</f>
        <v>#VALUE!</v>
      </c>
      <c r="CV57" s="37" t="e">
        <f>IF(AND(CV56&lt;&gt;0,CU56&lt;&gt;0),CV56-CU56,(IFERROR(VLOOKUP($B45,#REF!,7,FALSE),"")/30))</f>
        <v>#VALUE!</v>
      </c>
      <c r="CW57" s="37" t="e">
        <f>IF(AND(CW56&lt;&gt;0,CV56&lt;&gt;0),CW56-CV56,(IFERROR(VLOOKUP($B45,#REF!,7,FALSE),"")/30))</f>
        <v>#VALUE!</v>
      </c>
      <c r="CX57" s="37" t="e">
        <f>IF(AND(CX56&lt;&gt;0,CW56&lt;&gt;0),CX56-CW56,(IFERROR(VLOOKUP($B45,#REF!,7,FALSE),"")/30))</f>
        <v>#VALUE!</v>
      </c>
      <c r="CY57" s="37" t="e">
        <f>IF(AND(CY56&lt;&gt;0,CX56&lt;&gt;0),CY56-CX56,(IFERROR(VLOOKUP($B45,#REF!,7,FALSE),"")/30))</f>
        <v>#VALUE!</v>
      </c>
      <c r="CZ57" s="37" t="e">
        <f>IF(AND(CZ56&lt;&gt;0,CY56&lt;&gt;0),CZ56-CY56,(IFERROR(VLOOKUP($B45,#REF!,7,FALSE),"")/30))</f>
        <v>#VALUE!</v>
      </c>
      <c r="DA57" s="37" t="e">
        <f>IF(AND(DA56&lt;&gt;0,CZ56&lt;&gt;0),DA56-CZ56,(IFERROR(VLOOKUP($B45,#REF!,7,FALSE),"")/30))</f>
        <v>#VALUE!</v>
      </c>
      <c r="DB57" s="37" t="e">
        <f>IF(AND(DB56&lt;&gt;0,DA56&lt;&gt;0),DB56-DA56,(IFERROR(VLOOKUP($B45,#REF!,7,FALSE),"")/30))</f>
        <v>#VALUE!</v>
      </c>
      <c r="DC57" s="37" t="e">
        <f>IF(AND(DC56&lt;&gt;0,DB56&lt;&gt;0),DC56-DB56,(IFERROR(VLOOKUP($B45,#REF!,7,FALSE),"")/30))</f>
        <v>#VALUE!</v>
      </c>
      <c r="DD57" s="37" t="e">
        <f>IF(AND(DD56&lt;&gt;0,DC56&lt;&gt;0),DD56-DC56,(IFERROR(VLOOKUP($B45,#REF!,7,FALSE),"")/30))</f>
        <v>#VALUE!</v>
      </c>
      <c r="DE57" s="37" t="e">
        <f>IF(AND(DE56&lt;&gt;0,DD56&lt;&gt;0),DE56-DD56,(IFERROR(VLOOKUP($B45,#REF!,7,FALSE),"")/30))</f>
        <v>#VALUE!</v>
      </c>
      <c r="DF57" s="37" t="e">
        <f>IF(AND(DF56&lt;&gt;0,DE56&lt;&gt;0),DF56-DE56,(IFERROR(VLOOKUP($B45,#REF!,7,FALSE),"")/30))</f>
        <v>#VALUE!</v>
      </c>
      <c r="DG57" s="37" t="e">
        <f>IF(AND(DG56&lt;&gt;0,DF56&lt;&gt;0),DG56-DF56,(IFERROR(VLOOKUP($B45,#REF!,7,FALSE),"")/30))</f>
        <v>#VALUE!</v>
      </c>
      <c r="DH57" s="37" t="e">
        <f>IF(AND(DH56&lt;&gt;0,DG56&lt;&gt;0),DH56-DG56,(IFERROR(VLOOKUP($B45,#REF!,7,FALSE),"")/30))</f>
        <v>#VALUE!</v>
      </c>
      <c r="DI57" s="37" t="e">
        <f>IF(AND(DI56&lt;&gt;0,DH56&lt;&gt;0),DI56-DH56,(IFERROR(VLOOKUP($B45,#REF!,7,FALSE),"")/30))</f>
        <v>#VALUE!</v>
      </c>
      <c r="DJ57" s="37" t="e">
        <f>IF(AND(DJ56&lt;&gt;0,DI56&lt;&gt;0),DJ56-DI56,(IFERROR(VLOOKUP($B45,#REF!,7,FALSE),"")/30))</f>
        <v>#VALUE!</v>
      </c>
      <c r="DK57" s="37" t="e">
        <f>IF(AND(DK56&lt;&gt;0,DJ56&lt;&gt;0),DK56-DJ56,(IFERROR(VLOOKUP($B45,#REF!,7,FALSE),"")/30))</f>
        <v>#VALUE!</v>
      </c>
      <c r="DL57" s="37" t="e">
        <f>IF(AND(DL56&lt;&gt;0,DK56&lt;&gt;0),DL56-DK56,(IFERROR(VLOOKUP($B45,#REF!,7,FALSE),"")/30))</f>
        <v>#VALUE!</v>
      </c>
      <c r="DM57" s="37" t="e">
        <f>IF(AND(DM56&lt;&gt;0,DL56&lt;&gt;0),DM56-DL56,(IFERROR(VLOOKUP($B45,#REF!,7,FALSE),"")/30))</f>
        <v>#VALUE!</v>
      </c>
      <c r="DN57" s="37" t="e">
        <f>IF(AND(DN56&lt;&gt;0,DM56&lt;&gt;0),DN56-DM56,(IFERROR(VLOOKUP($B45,#REF!,7,FALSE),"")/30))</f>
        <v>#VALUE!</v>
      </c>
      <c r="DO57" s="37" t="e">
        <f>IF(AND(DO56&lt;&gt;0,DN56&lt;&gt;0),DO56-DN56,(IFERROR(VLOOKUP($B45,#REF!,7,FALSE),"")/30))</f>
        <v>#VALUE!</v>
      </c>
      <c r="DP57" s="37" t="e">
        <f>IF(AND(DP56&lt;&gt;0,DO56&lt;&gt;0),DP56-DO56,(IFERROR(VLOOKUP($B45,#REF!,7,FALSE),"")/30))</f>
        <v>#VALUE!</v>
      </c>
      <c r="DQ57" s="37" t="e">
        <f>IF(AND(DQ56&lt;&gt;0,DP56&lt;&gt;0),DQ56-DP56,(IFERROR(VLOOKUP($B45,#REF!,7,FALSE),"")/30))</f>
        <v>#VALUE!</v>
      </c>
      <c r="DR57" s="37" t="e">
        <f>IF(AND(DR56&lt;&gt;0,DQ56&lt;&gt;0),DR56-DQ56,(IFERROR(VLOOKUP($B45,#REF!,7,FALSE),"")/30))</f>
        <v>#VALUE!</v>
      </c>
      <c r="DS57" s="37" t="e">
        <f>IF(AND(DS56&lt;&gt;0,DR56&lt;&gt;0),DS56-DR56,(IFERROR(VLOOKUP($B45,#REF!,7,FALSE),"")/30))</f>
        <v>#VALUE!</v>
      </c>
      <c r="DT57" s="37" t="e">
        <f>IF(AND(DT56&lt;&gt;0,DS56&lt;&gt;0),DT56-DS56,(IFERROR(VLOOKUP($B45,#REF!,7,FALSE),"")/30))</f>
        <v>#VALUE!</v>
      </c>
      <c r="DU57" s="37" t="e">
        <f>IF(AND(DU56&lt;&gt;0,DT56&lt;&gt;0),DU56-DT56,(IFERROR(VLOOKUP($B45,#REF!,7,FALSE),"")/30))</f>
        <v>#VALUE!</v>
      </c>
      <c r="DV57" s="37" t="e">
        <f>IF(AND(DV56&lt;&gt;0,DU56&lt;&gt;0),DV56-DU56,(IFERROR(VLOOKUP($B45,#REF!,7,FALSE),"")/30))</f>
        <v>#VALUE!</v>
      </c>
      <c r="DW57" s="37" t="e">
        <f>IF(AND(DW56&lt;&gt;0,DV56&lt;&gt;0),DW56-DV56,(IFERROR(VLOOKUP($B45,#REF!,7,FALSE),"")/30))</f>
        <v>#VALUE!</v>
      </c>
      <c r="DX57" s="37" t="e">
        <f>IF(AND(DX56&lt;&gt;0,DW56&lt;&gt;0),DX56-DW56,(IFERROR(VLOOKUP($B45,#REF!,7,FALSE),"")/30))</f>
        <v>#VALUE!</v>
      </c>
      <c r="DY57" s="37" t="e">
        <f>IF(AND(DY56&lt;&gt;0,DX56&lt;&gt;0),DY56-DX56,(IFERROR(VLOOKUP($B45,#REF!,8,FALSE),"")/30))</f>
        <v>#VALUE!</v>
      </c>
      <c r="DZ57" s="37" t="e">
        <f>IF(AND(DZ56&lt;&gt;0,DY56&lt;&gt;0),DZ56-DY56,(IFERROR(VLOOKUP($B45,#REF!,8,FALSE),"")/30))</f>
        <v>#VALUE!</v>
      </c>
      <c r="EA57" s="37" t="e">
        <f>IF(AND(EA56&lt;&gt;0,DZ56&lt;&gt;0),EA56-DZ56,(IFERROR(VLOOKUP($B45,#REF!,8,FALSE),"")/30))</f>
        <v>#VALUE!</v>
      </c>
      <c r="EB57" s="37" t="e">
        <f>IF(AND(EB56&lt;&gt;0,EA56&lt;&gt;0),EB56-EA56,(IFERROR(VLOOKUP($B45,#REF!,8,FALSE),"")/30))</f>
        <v>#VALUE!</v>
      </c>
      <c r="EC57" s="37" t="e">
        <f>IF(AND(EC56&lt;&gt;0,EB56&lt;&gt;0),EC56-EB56,(IFERROR(VLOOKUP($B45,#REF!,8,FALSE),"")/30))</f>
        <v>#VALUE!</v>
      </c>
      <c r="ED57" s="37" t="e">
        <f>IF(AND(ED56&lt;&gt;0,EC56&lt;&gt;0),ED56-EC56,(IFERROR(VLOOKUP($B45,#REF!,8,FALSE),"")/30))</f>
        <v>#VALUE!</v>
      </c>
      <c r="EE57" s="37" t="e">
        <f>IF(AND(EE56&lt;&gt;0,ED56&lt;&gt;0),EE56-ED56,(IFERROR(VLOOKUP($B45,#REF!,8,FALSE),"")/30))</f>
        <v>#VALUE!</v>
      </c>
      <c r="EF57" s="37" t="e">
        <f>IF(AND(EF56&lt;&gt;0,EE56&lt;&gt;0),EF56-EE56,(IFERROR(VLOOKUP($B45,#REF!,8,FALSE),"")/30))</f>
        <v>#VALUE!</v>
      </c>
      <c r="EG57" s="37" t="e">
        <f>IF(AND(EG56&lt;&gt;0,EF56&lt;&gt;0),EG56-EF56,(IFERROR(VLOOKUP($B45,#REF!,8,FALSE),"")/30))</f>
        <v>#VALUE!</v>
      </c>
      <c r="EH57" s="37" t="e">
        <f>IF(AND(EH56&lt;&gt;0,EG56&lt;&gt;0),EH56-EG56,(IFERROR(VLOOKUP($B45,#REF!,8,FALSE),"")/30))</f>
        <v>#VALUE!</v>
      </c>
      <c r="EI57" s="37" t="e">
        <f>IF(AND(EI56&lt;&gt;0,EH56&lt;&gt;0),EI56-EH56,(IFERROR(VLOOKUP($B45,#REF!,8,FALSE),"")/30))</f>
        <v>#VALUE!</v>
      </c>
      <c r="EJ57" s="37" t="e">
        <f>IF(AND(EJ56&lt;&gt;0,EI56&lt;&gt;0),EJ56-EI56,(IFERROR(VLOOKUP($B45,#REF!,8,FALSE),"")/30))</f>
        <v>#VALUE!</v>
      </c>
      <c r="EK57" s="37" t="e">
        <f>IF(AND(EK56&lt;&gt;0,EJ56&lt;&gt;0),EK56-EJ56,(IFERROR(VLOOKUP($B45,#REF!,8,FALSE),"")/30))</f>
        <v>#VALUE!</v>
      </c>
      <c r="EL57" s="37" t="e">
        <f>IF(AND(EL56&lt;&gt;0,EK56&lt;&gt;0),EL56-EK56,(IFERROR(VLOOKUP($B45,#REF!,8,FALSE),"")/30))</f>
        <v>#VALUE!</v>
      </c>
      <c r="EM57" s="37" t="e">
        <f>IF(AND(EM56&lt;&gt;0,EL56&lt;&gt;0),EM56-EL56,(IFERROR(VLOOKUP($B45,#REF!,8,FALSE),"")/30))</f>
        <v>#VALUE!</v>
      </c>
      <c r="EN57" s="37" t="e">
        <f>IF(AND(EN56&lt;&gt;0,EM56&lt;&gt;0),EN56-EM56,(IFERROR(VLOOKUP($B45,#REF!,8,FALSE),"")/30))</f>
        <v>#VALUE!</v>
      </c>
      <c r="EO57" s="37" t="e">
        <f>IF(AND(EO56&lt;&gt;0,EN56&lt;&gt;0),EO56-EN56,(IFERROR(VLOOKUP($B45,#REF!,8,FALSE),"")/30))</f>
        <v>#VALUE!</v>
      </c>
      <c r="EP57" s="37" t="e">
        <f>IF(AND(EP56&lt;&gt;0,EO56&lt;&gt;0),EP56-EO56,(IFERROR(VLOOKUP($B45,#REF!,8,FALSE),"")/30))</f>
        <v>#VALUE!</v>
      </c>
      <c r="EQ57" s="37" t="e">
        <f>IF(AND(EQ56&lt;&gt;0,EP56&lt;&gt;0),EQ56-EP56,(IFERROR(VLOOKUP($B45,#REF!,8,FALSE),"")/30))</f>
        <v>#VALUE!</v>
      </c>
      <c r="ER57" s="37" t="e">
        <f>IF(AND(ER56&lt;&gt;0,EQ56&lt;&gt;0),ER56-EQ56,(IFERROR(VLOOKUP($B45,#REF!,8,FALSE),"")/30))</f>
        <v>#VALUE!</v>
      </c>
      <c r="ES57" s="37" t="e">
        <f>IF(AND(ES56&lt;&gt;0,ER56&lt;&gt;0),ES56-ER56,(IFERROR(VLOOKUP($B45,#REF!,8,FALSE),"")/30))</f>
        <v>#VALUE!</v>
      </c>
      <c r="ET57" s="37" t="e">
        <f>IF(AND(ET56&lt;&gt;0,ES56&lt;&gt;0),ET56-ES56,(IFERROR(VLOOKUP($B45,#REF!,8,FALSE),"")/30))</f>
        <v>#VALUE!</v>
      </c>
      <c r="EU57" s="37" t="e">
        <f>IF(AND(EU56&lt;&gt;0,ET56&lt;&gt;0),EU56-ET56,(IFERROR(VLOOKUP($B45,#REF!,8,FALSE),"")/30))</f>
        <v>#VALUE!</v>
      </c>
      <c r="EV57" s="37" t="e">
        <f>IF(AND(EV56&lt;&gt;0,EU56&lt;&gt;0),EV56-EU56,(IFERROR(VLOOKUP($B45,#REF!,8,FALSE),"")/30))</f>
        <v>#VALUE!</v>
      </c>
      <c r="EW57" s="37" t="e">
        <f>IF(AND(EW56&lt;&gt;0,EV56&lt;&gt;0),EW56-EV56,(IFERROR(VLOOKUP($B45,#REF!,8,FALSE),"")/30))</f>
        <v>#VALUE!</v>
      </c>
      <c r="EX57" s="37" t="e">
        <f>IF(AND(EX56&lt;&gt;0,EW56&lt;&gt;0),EX56-EW56,(IFERROR(VLOOKUP($B45,#REF!,8,FALSE),"")/30))</f>
        <v>#VALUE!</v>
      </c>
      <c r="EY57" s="37" t="e">
        <f>IF(AND(EY56&lt;&gt;0,EX56&lt;&gt;0),EY56-EX56,(IFERROR(VLOOKUP($B45,#REF!,8,FALSE),"")/30))</f>
        <v>#VALUE!</v>
      </c>
      <c r="EZ57" s="37" t="e">
        <f>IF(AND(EZ56&lt;&gt;0,EY56&lt;&gt;0),EZ56-EY56,(IFERROR(VLOOKUP($B45,#REF!,8,FALSE),"")/30))</f>
        <v>#VALUE!</v>
      </c>
      <c r="FA57" s="37" t="e">
        <f>IF(AND(FA56&lt;&gt;0,EZ56&lt;&gt;0),FA56-EZ56,(IFERROR(VLOOKUP($B45,#REF!,8,FALSE),"")/30))</f>
        <v>#VALUE!</v>
      </c>
      <c r="FB57" s="37" t="e">
        <f>IF(AND(FB56&lt;&gt;0,FA56&lt;&gt;0),FB56-FA56,(IFERROR(VLOOKUP($B45,#REF!,8,FALSE),"")/30))</f>
        <v>#VALUE!</v>
      </c>
      <c r="FC57" s="37" t="e">
        <f>IF(AND(FC56&lt;&gt;0,FB56&lt;&gt;0),FC56-FB56,(IFERROR(VLOOKUP($B45,#REF!,8,FALSE),"")/30))</f>
        <v>#VALUE!</v>
      </c>
      <c r="FD57" s="37" t="e">
        <f>IF(AND(FD56&lt;&gt;0,FC56&lt;&gt;0),FD56-FC56,(IFERROR(VLOOKUP($B45,#REF!,9,FALSE),"")/30))</f>
        <v>#VALUE!</v>
      </c>
      <c r="FE57" s="37" t="e">
        <f>IF(AND(FE56&lt;&gt;0,FD56&lt;&gt;0),FE56-FD56,(IFERROR(VLOOKUP($B45,#REF!,9,FALSE),"")/30))</f>
        <v>#VALUE!</v>
      </c>
      <c r="FF57" s="37" t="e">
        <f>IF(AND(FF56&lt;&gt;0,FE56&lt;&gt;0),FF56-FE56,(IFERROR(VLOOKUP($B45,#REF!,9,FALSE),"")/30))</f>
        <v>#VALUE!</v>
      </c>
      <c r="FG57" s="37">
        <f>IF(AND(FG56&lt;&gt;0,FF56&lt;&gt;0),FG56-FF56,(IFERROR(VLOOKUP($B45,#REF!,9,FALSE),"")/30))</f>
        <v>1000</v>
      </c>
      <c r="FH57" s="37">
        <f>IF(AND(FH56&lt;&gt;0,FG56&lt;&gt;0),FH56-FG56,(IFERROR(VLOOKUP($B45,#REF!,9,FALSE),"")/30))</f>
        <v>0</v>
      </c>
      <c r="FI57" s="37">
        <f>IF(AND(FI56&lt;&gt;0,FH56&lt;&gt;0),FI56-FH56,(IFERROR(VLOOKUP($B45,#REF!,9,FALSE),"")/30))</f>
        <v>0</v>
      </c>
      <c r="FJ57" s="37" t="e">
        <f>IF(AND(FJ56&lt;&gt;0,FI56&lt;&gt;0),FJ56-FI56,(IFERROR(VLOOKUP($B45,#REF!,9,FALSE),"")/30))</f>
        <v>#VALUE!</v>
      </c>
      <c r="FK57" s="37" t="e">
        <f>IF(AND(FK56&lt;&gt;0,FJ56&lt;&gt;0),FK56-FJ56,(IFERROR(VLOOKUP($B45,#REF!,9,FALSE),"")/30))</f>
        <v>#VALUE!</v>
      </c>
      <c r="FL57" s="37" t="e">
        <f>IF(AND(FL56&lt;&gt;0,FK56&lt;&gt;0),FL56-FK56,(IFERROR(VLOOKUP($B45,#REF!,9,FALSE),"")/30))</f>
        <v>#VALUE!</v>
      </c>
      <c r="FM57" s="37" t="e">
        <f>IF(AND(FM56&lt;&gt;0,FL56&lt;&gt;0),FM56-FL56,(IFERROR(VLOOKUP($B45,#REF!,9,FALSE),"")/30))</f>
        <v>#VALUE!</v>
      </c>
      <c r="FN57" s="37" t="e">
        <f>IF(AND(FN56&lt;&gt;0,FM56&lt;&gt;0),FN56-FM56,(IFERROR(VLOOKUP($B45,#REF!,9,FALSE),"")/30))</f>
        <v>#VALUE!</v>
      </c>
      <c r="FO57" s="37" t="e">
        <f>IF(AND(FO56&lt;&gt;0,FN56&lt;&gt;0),FO56-FN56,(IFERROR(VLOOKUP($B45,#REF!,9,FALSE),"")/30))</f>
        <v>#VALUE!</v>
      </c>
      <c r="FP57" s="37" t="e">
        <f>IF(AND(FP56&lt;&gt;0,FO56&lt;&gt;0),FP56-FO56,(IFERROR(VLOOKUP($B45,#REF!,9,FALSE),"")/30))</f>
        <v>#VALUE!</v>
      </c>
      <c r="FQ57" s="37" t="e">
        <f>IF(AND(FQ56&lt;&gt;0,FP56&lt;&gt;0),FQ56-FP56,(IFERROR(VLOOKUP($B45,#REF!,9,FALSE),"")/30))</f>
        <v>#VALUE!</v>
      </c>
      <c r="FR57" s="37" t="e">
        <f>IF(AND(FR56&lt;&gt;0,FQ56&lt;&gt;0),FR56-FQ56,(IFERROR(VLOOKUP($B45,#REF!,9,FALSE),"")/30))</f>
        <v>#VALUE!</v>
      </c>
      <c r="FS57" s="37" t="e">
        <f>IF(AND(FS56&lt;&gt;0,FR56&lt;&gt;0),FS56-FR56,(IFERROR(VLOOKUP($B45,#REF!,9,FALSE),"")/30))</f>
        <v>#VALUE!</v>
      </c>
      <c r="FT57" s="37" t="e">
        <f>IF(AND(FT56&lt;&gt;0,FS56&lt;&gt;0),FT56-FS56,(IFERROR(VLOOKUP($B45,#REF!,9,FALSE),"")/30))</f>
        <v>#VALUE!</v>
      </c>
      <c r="FU57" s="37" t="e">
        <f>IF(AND(FU56&lt;&gt;0,FT56&lt;&gt;0),FU56-FT56,(IFERROR(VLOOKUP($B45,#REF!,9,FALSE),"")/30))</f>
        <v>#VALUE!</v>
      </c>
      <c r="FV57" s="37" t="e">
        <f>IF(AND(FV56&lt;&gt;0,FU56&lt;&gt;0),FV56-FU56,(IFERROR(VLOOKUP($B45,#REF!,9,FALSE),"")/30))</f>
        <v>#VALUE!</v>
      </c>
      <c r="FW57" s="37" t="e">
        <f>IF(AND(FW56&lt;&gt;0,FV56&lt;&gt;0),FW56-FV56,(IFERROR(VLOOKUP($B45,#REF!,9,FALSE),"")/30))</f>
        <v>#VALUE!</v>
      </c>
      <c r="FX57" s="37" t="e">
        <f>IF(AND(FX56&lt;&gt;0,FW56&lt;&gt;0),FX56-FW56,(IFERROR(VLOOKUP($B45,#REF!,9,FALSE),"")/30))</f>
        <v>#VALUE!</v>
      </c>
      <c r="FY57" s="37" t="e">
        <f>IF(AND(FY56&lt;&gt;0,FX56&lt;&gt;0),FY56-FX56,(IFERROR(VLOOKUP($B45,#REF!,9,FALSE),"")/30))</f>
        <v>#VALUE!</v>
      </c>
      <c r="FZ57" s="37" t="e">
        <f>IF(AND(FZ56&lt;&gt;0,FY56&lt;&gt;0),FZ56-FY56,(IFERROR(VLOOKUP($B45,#REF!,9,FALSE),"")/30))</f>
        <v>#VALUE!</v>
      </c>
      <c r="GA57" s="37" t="e">
        <f>IF(AND(GA56&lt;&gt;0,FZ56&lt;&gt;0),GA56-FZ56,(IFERROR(VLOOKUP($B45,#REF!,9,FALSE),"")/30))</f>
        <v>#VALUE!</v>
      </c>
      <c r="GB57" s="37" t="e">
        <f>IF(AND(GB56&lt;&gt;0,GA56&lt;&gt;0),GB56-GA56,(IFERROR(VLOOKUP($B45,#REF!,9,FALSE),"")/30))</f>
        <v>#VALUE!</v>
      </c>
      <c r="GC57" s="37" t="e">
        <f>IF(AND(GC56&lt;&gt;0,GB56&lt;&gt;0),GC56-GB56,(IFERROR(VLOOKUP($B45,#REF!,9,FALSE),"")/30))</f>
        <v>#VALUE!</v>
      </c>
      <c r="GD57" s="37" t="e">
        <f>IF(AND(GD56&lt;&gt;0,GC56&lt;&gt;0),GD56-GC56,(IFERROR(VLOOKUP($B45,#REF!,9,FALSE),"")/30))</f>
        <v>#VALUE!</v>
      </c>
      <c r="GE57" s="37" t="e">
        <f>IF(AND(GE56&lt;&gt;0,GD56&lt;&gt;0),GE56-GD56,(IFERROR(VLOOKUP($B45,#REF!,9,FALSE),"")/30))</f>
        <v>#VALUE!</v>
      </c>
      <c r="GF57" s="37" t="e">
        <f>IF(AND(GF56&lt;&gt;0,GE56&lt;&gt;0),GF56-GE56,(IFERROR(VLOOKUP($B45,#REF!,9,FALSE),"")/30))</f>
        <v>#VALUE!</v>
      </c>
      <c r="GG57" s="37" t="e">
        <f>IF(AND(GG56&lt;&gt;0,GF56&lt;&gt;0),GG56-GF56,(IFERROR(VLOOKUP($B45,#REF!,9,FALSE),"")/30))</f>
        <v>#VALUE!</v>
      </c>
      <c r="GH57" s="37" t="e">
        <f>IF(AND(GH56&lt;&gt;0,GG56&lt;&gt;0),GH56-GG56,(IFERROR(VLOOKUP($B45,#REF!,10,FALSE),"")/30))</f>
        <v>#VALUE!</v>
      </c>
      <c r="GI57" s="37" t="e">
        <f>IF(AND(GI56&lt;&gt;0,GH56&lt;&gt;0),GI56-GH56,(IFERROR(VLOOKUP($B45,#REF!,10,FALSE),"")/30))</f>
        <v>#VALUE!</v>
      </c>
      <c r="GJ57" s="37" t="e">
        <f>IF(AND(GJ56&lt;&gt;0,GI56&lt;&gt;0),GJ56-GI56,(IFERROR(VLOOKUP($B45,#REF!,10,FALSE),"")/30))</f>
        <v>#VALUE!</v>
      </c>
      <c r="GK57" s="37" t="e">
        <f>IF(AND(GK56&lt;&gt;0,GJ56&lt;&gt;0),GK56-GJ56,(IFERROR(VLOOKUP($B45,#REF!,10,FALSE),"")/30))</f>
        <v>#VALUE!</v>
      </c>
      <c r="GL57" s="37" t="e">
        <f>IF(AND(GL56&lt;&gt;0,GK56&lt;&gt;0),GL56-GK56,(IFERROR(VLOOKUP($B45,#REF!,10,FALSE),"")/30))</f>
        <v>#VALUE!</v>
      </c>
      <c r="GM57" s="37" t="e">
        <f>IF(AND(GM56&lt;&gt;0,GL56&lt;&gt;0),GM56-GL56,(IFERROR(VLOOKUP($B45,#REF!,10,FALSE),"")/30))</f>
        <v>#VALUE!</v>
      </c>
      <c r="GN57" s="37" t="e">
        <f>IF(AND(GN56&lt;&gt;0,GM56&lt;&gt;0),GN56-GM56,(IFERROR(VLOOKUP($B45,#REF!,10,FALSE),"")/30))</f>
        <v>#VALUE!</v>
      </c>
      <c r="GO57" s="37" t="e">
        <f>IF(AND(GO56&lt;&gt;0,GN56&lt;&gt;0),GO56-GN56,(IFERROR(VLOOKUP($B45,#REF!,10,FALSE),"")/30))</f>
        <v>#VALUE!</v>
      </c>
      <c r="GP57" s="37" t="e">
        <f>IF(AND(GP56&lt;&gt;0,GO56&lt;&gt;0),GP56-GO56,(IFERROR(VLOOKUP($B45,#REF!,10,FALSE),"")/30))</f>
        <v>#VALUE!</v>
      </c>
      <c r="GQ57" s="37" t="e">
        <f>IF(AND(GQ56&lt;&gt;0,GP56&lt;&gt;0),GQ56-GP56,(IFERROR(VLOOKUP($B45,#REF!,10,FALSE),"")/30))</f>
        <v>#VALUE!</v>
      </c>
      <c r="GR57" s="37" t="e">
        <f>IF(AND(GR56&lt;&gt;0,GQ56&lt;&gt;0),GR56-GQ56,(IFERROR(VLOOKUP($B45,#REF!,10,FALSE),"")/30))</f>
        <v>#VALUE!</v>
      </c>
      <c r="GS57" s="37" t="e">
        <f>IF(AND(GS56&lt;&gt;0,GR56&lt;&gt;0),GS56-GR56,(IFERROR(VLOOKUP($B45,#REF!,10,FALSE),"")/30))</f>
        <v>#VALUE!</v>
      </c>
      <c r="GT57" s="37" t="e">
        <f>IF(AND(GT56&lt;&gt;0,GS56&lt;&gt;0),GT56-GS56,(IFERROR(VLOOKUP($B45,#REF!,10,FALSE),"")/30))</f>
        <v>#VALUE!</v>
      </c>
      <c r="GU57" s="37" t="e">
        <f>IF(AND(GU56&lt;&gt;0,GT56&lt;&gt;0),GU56-GT56,(IFERROR(VLOOKUP($B45,#REF!,10,FALSE),"")/30))</f>
        <v>#VALUE!</v>
      </c>
      <c r="GV57" s="37" t="e">
        <f>IF(AND(GV56&lt;&gt;0,GU56&lt;&gt;0),GV56-GU56,(IFERROR(VLOOKUP($B45,#REF!,10,FALSE),"")/30))</f>
        <v>#VALUE!</v>
      </c>
      <c r="GW57" s="37" t="e">
        <f>IF(AND(GW56&lt;&gt;0,GV56&lt;&gt;0),GW56-GV56,(IFERROR(VLOOKUP($B45,#REF!,10,FALSE),"")/30))</f>
        <v>#VALUE!</v>
      </c>
      <c r="GX57" s="37" t="e">
        <f>IF(AND(GX56&lt;&gt;0,GW56&lt;&gt;0),GX56-GW56,(IFERROR(VLOOKUP($B45,#REF!,10,FALSE),"")/30))</f>
        <v>#VALUE!</v>
      </c>
      <c r="GY57" s="37" t="e">
        <f>IF(AND(GY56&lt;&gt;0,GX56&lt;&gt;0),GY56-GX56,(IFERROR(VLOOKUP($B45,#REF!,10,FALSE),"")/30))</f>
        <v>#VALUE!</v>
      </c>
      <c r="GZ57" s="37" t="e">
        <f>IF(AND(GZ56&lt;&gt;0,GY56&lt;&gt;0),GZ56-GY56,(IFERROR(VLOOKUP($B45,#REF!,10,FALSE),"")/30))</f>
        <v>#VALUE!</v>
      </c>
      <c r="HA57" s="37" t="e">
        <f>IF(AND(HA56&lt;&gt;0,GZ56&lt;&gt;0),HA56-GZ56,(IFERROR(VLOOKUP($B45,#REF!,10,FALSE),"")/30))</f>
        <v>#VALUE!</v>
      </c>
      <c r="HB57" s="37" t="e">
        <f>IF(AND(HB56&lt;&gt;0,HA56&lt;&gt;0),HB56-HA56,(IFERROR(VLOOKUP($B45,#REF!,10,FALSE),"")/30))</f>
        <v>#VALUE!</v>
      </c>
      <c r="HC57" s="37" t="e">
        <f>IF(AND(HC56&lt;&gt;0,HB56&lt;&gt;0),HC56-HB56,(IFERROR(VLOOKUP($B45,#REF!,10,FALSE),"")/30))</f>
        <v>#VALUE!</v>
      </c>
      <c r="HD57" s="37" t="e">
        <f>IF(AND(HD56&lt;&gt;0,HC56&lt;&gt;0),HD56-HC56,(IFERROR(VLOOKUP($B45,#REF!,10,FALSE),"")/30))</f>
        <v>#VALUE!</v>
      </c>
      <c r="HE57" s="37" t="e">
        <f>IF(AND(HE56&lt;&gt;0,HD56&lt;&gt;0),HE56-HD56,(IFERROR(VLOOKUP($B45,#REF!,10,FALSE),"")/30))</f>
        <v>#VALUE!</v>
      </c>
      <c r="HF57" s="37" t="e">
        <f>IF(AND(HF56&lt;&gt;0,HE56&lt;&gt;0),HF56-HE56,(IFERROR(VLOOKUP($B45,#REF!,10,FALSE),"")/30))</f>
        <v>#VALUE!</v>
      </c>
      <c r="HG57" s="37" t="e">
        <f>IF(AND(HG56&lt;&gt;0,HF56&lt;&gt;0),HG56-HF56,(IFERROR(VLOOKUP($B45,#REF!,10,FALSE),"")/30))</f>
        <v>#VALUE!</v>
      </c>
      <c r="HH57" s="37" t="e">
        <f>IF(AND(HH56&lt;&gt;0,HG56&lt;&gt;0),HH56-HG56,(IFERROR(VLOOKUP($B45,#REF!,10,FALSE),"")/30))</f>
        <v>#VALUE!</v>
      </c>
      <c r="HI57" s="37" t="e">
        <f>IF(AND(HI56&lt;&gt;0,HH56&lt;&gt;0),HI56-HH56,(IFERROR(VLOOKUP($B45,#REF!,10,FALSE),"")/30))</f>
        <v>#VALUE!</v>
      </c>
      <c r="HJ57" s="37" t="e">
        <f>IF(AND(HJ56&lt;&gt;0,HI56&lt;&gt;0),HJ56-HI56,(IFERROR(VLOOKUP($B45,#REF!,10,FALSE),"")/30))</f>
        <v>#VALUE!</v>
      </c>
      <c r="HK57" s="37" t="e">
        <f>IF(AND(HK56&lt;&gt;0,HJ56&lt;&gt;0),HK56-HJ56,(IFERROR(VLOOKUP($B45,#REF!,10,FALSE),"")/30))</f>
        <v>#VALUE!</v>
      </c>
      <c r="HL57" s="37" t="e">
        <f>IF(AND(HL56&lt;&gt;0,HK56&lt;&gt;0),HL56-HK56,(IFERROR(VLOOKUP($B45,#REF!,10,FALSE),"")/30))</f>
        <v>#VALUE!</v>
      </c>
      <c r="HM57" s="37" t="e">
        <f>IF(AND(HM56&lt;&gt;0,HL56&lt;&gt;0),HM56-HL56,(IFERROR(VLOOKUP($B45,#REF!,11,FALSE),"")/30))</f>
        <v>#VALUE!</v>
      </c>
      <c r="HN57" s="37" t="e">
        <f>IF(AND(HN56&lt;&gt;0,HM56&lt;&gt;0),HN56-HM56,(IFERROR(VLOOKUP($B45,#REF!,11,FALSE),"")/30))</f>
        <v>#VALUE!</v>
      </c>
      <c r="HO57" s="37" t="e">
        <f>IF(AND(HO56&lt;&gt;0,HN56&lt;&gt;0),HO56-HN56,(IFERROR(VLOOKUP($B45,#REF!,11,FALSE),"")/30))</f>
        <v>#VALUE!</v>
      </c>
      <c r="HP57" s="37" t="e">
        <f>IF(AND(HP56&lt;&gt;0,HO56&lt;&gt;0),HP56-HO56,(IFERROR(VLOOKUP($B45,#REF!,11,FALSE),"")/30))</f>
        <v>#VALUE!</v>
      </c>
      <c r="HQ57" s="37" t="e">
        <f>IF(AND(HQ56&lt;&gt;0,HP56&lt;&gt;0),HQ56-HP56,(IFERROR(VLOOKUP($B45,#REF!,11,FALSE),"")/30))</f>
        <v>#VALUE!</v>
      </c>
      <c r="HR57" s="37" t="e">
        <f>IF(AND(HR56&lt;&gt;0,HQ56&lt;&gt;0),HR56-HQ56,(IFERROR(VLOOKUP($B45,#REF!,11,FALSE),"")/30))</f>
        <v>#VALUE!</v>
      </c>
      <c r="HS57" s="37" t="e">
        <f>IF(AND(HS56&lt;&gt;0,HR56&lt;&gt;0),HS56-HR56,(IFERROR(VLOOKUP($B45,#REF!,11,FALSE),"")/30))</f>
        <v>#VALUE!</v>
      </c>
      <c r="HT57" s="37" t="e">
        <f>IF(AND(HT56&lt;&gt;0,HS56&lt;&gt;0),HT56-HS56,(IFERROR(VLOOKUP($B45,#REF!,11,FALSE),"")/30))</f>
        <v>#VALUE!</v>
      </c>
      <c r="HU57" s="37" t="e">
        <f>IF(AND(HU56&lt;&gt;0,HT56&lt;&gt;0),HU56-HT56,(IFERROR(VLOOKUP($B45,#REF!,11,FALSE),"")/30))</f>
        <v>#VALUE!</v>
      </c>
      <c r="HV57" s="37" t="e">
        <f>IF(AND(HV56&lt;&gt;0,HU56&lt;&gt;0),HV56-HU56,(IFERROR(VLOOKUP($B45,#REF!,11,FALSE),"")/30))</f>
        <v>#VALUE!</v>
      </c>
      <c r="HW57" s="37" t="e">
        <f>IF(AND(HW56&lt;&gt;0,HV56&lt;&gt;0),HW56-HV56,(IFERROR(VLOOKUP($B45,#REF!,11,FALSE),"")/30))</f>
        <v>#VALUE!</v>
      </c>
      <c r="HX57" s="37" t="e">
        <f>IF(AND(HX56&lt;&gt;0,HW56&lt;&gt;0),HX56-HW56,(IFERROR(VLOOKUP($B45,#REF!,11,FALSE),"")/30))</f>
        <v>#VALUE!</v>
      </c>
      <c r="HY57" s="37" t="e">
        <f>IF(AND(HY56&lt;&gt;0,HX56&lt;&gt;0),HY56-HX56,(IFERROR(VLOOKUP($B45,#REF!,11,FALSE),"")/30))</f>
        <v>#VALUE!</v>
      </c>
      <c r="HZ57" s="37" t="e">
        <f>IF(AND(HZ56&lt;&gt;0,HY56&lt;&gt;0),HZ56-HY56,(IFERROR(VLOOKUP($B45,#REF!,11,FALSE),"")/30))</f>
        <v>#VALUE!</v>
      </c>
      <c r="IA57" s="37" t="e">
        <f>IF(AND(IA56&lt;&gt;0,HZ56&lt;&gt;0),IA56-HZ56,(IFERROR(VLOOKUP($B45,#REF!,11,FALSE),"")/30))</f>
        <v>#VALUE!</v>
      </c>
      <c r="IB57" s="37" t="e">
        <f>IF(AND(IB56&lt;&gt;0,IA56&lt;&gt;0),IB56-IA56,(IFERROR(VLOOKUP($B45,#REF!,11,FALSE),"")/30))</f>
        <v>#VALUE!</v>
      </c>
      <c r="IC57" s="37" t="e">
        <f>IF(AND(IC56&lt;&gt;0,IB56&lt;&gt;0),IC56-IB56,(IFERROR(VLOOKUP($B45,#REF!,11,FALSE),"")/30))</f>
        <v>#VALUE!</v>
      </c>
      <c r="ID57" s="37" t="e">
        <f>IF(AND(ID56&lt;&gt;0,IC56&lt;&gt;0),ID56-IC56,(IFERROR(VLOOKUP($B45,#REF!,11,FALSE),"")/30))</f>
        <v>#VALUE!</v>
      </c>
      <c r="IE57" s="37" t="e">
        <f>IF(AND(IE56&lt;&gt;0,ID56&lt;&gt;0),IE56-ID56,(IFERROR(VLOOKUP($B45,#REF!,11,FALSE),"")/30))</f>
        <v>#VALUE!</v>
      </c>
      <c r="IF57" s="37" t="e">
        <f>IF(AND(IF56&lt;&gt;0,IE56&lt;&gt;0),IF56-IE56,(IFERROR(VLOOKUP($B45,#REF!,11,FALSE),"")/30))</f>
        <v>#VALUE!</v>
      </c>
      <c r="IG57" s="37" t="e">
        <f>IF(AND(IG56&lt;&gt;0,IF56&lt;&gt;0),IG56-IF56,(IFERROR(VLOOKUP($B45,#REF!,11,FALSE),"")/30))</f>
        <v>#VALUE!</v>
      </c>
      <c r="IH57" s="37" t="e">
        <f>IF(AND(IH56&lt;&gt;0,IG56&lt;&gt;0),IH56-IG56,(IFERROR(VLOOKUP($B45,#REF!,11,FALSE),"")/30))</f>
        <v>#VALUE!</v>
      </c>
      <c r="II57" s="37" t="e">
        <f>IF(AND(II56&lt;&gt;0,IH56&lt;&gt;0),II56-IH56,(IFERROR(VLOOKUP($B45,#REF!,11,FALSE),"")/30))</f>
        <v>#VALUE!</v>
      </c>
      <c r="IJ57" s="37" t="e">
        <f>IF(AND(IJ56&lt;&gt;0,II56&lt;&gt;0),IJ56-II56,(IFERROR(VLOOKUP($B45,#REF!,11,FALSE),"")/30))</f>
        <v>#VALUE!</v>
      </c>
      <c r="IK57" s="37" t="e">
        <f>IF(AND(IK56&lt;&gt;0,IJ56&lt;&gt;0),IK56-IJ56,(IFERROR(VLOOKUP($B45,#REF!,11,FALSE),"")/30))</f>
        <v>#VALUE!</v>
      </c>
      <c r="IL57" s="37" t="e">
        <f>IF(AND(IL56&lt;&gt;0,IK56&lt;&gt;0),IL56-IK56,(IFERROR(VLOOKUP($B45,#REF!,11,FALSE),"")/30))</f>
        <v>#VALUE!</v>
      </c>
      <c r="IM57" s="37" t="e">
        <f>IF(AND(IM56&lt;&gt;0,IL56&lt;&gt;0),IM56-IL56,(IFERROR(VLOOKUP($B45,#REF!,11,FALSE),"")/30))</f>
        <v>#VALUE!</v>
      </c>
      <c r="IN57" s="37" t="e">
        <f>IF(AND(IN56&lt;&gt;0,IM56&lt;&gt;0),IN56-IM56,(IFERROR(VLOOKUP($B45,#REF!,11,FALSE),"")/30))</f>
        <v>#VALUE!</v>
      </c>
      <c r="IO57" s="37" t="e">
        <f>IF(AND(IO56&lt;&gt;0,IN56&lt;&gt;0),IO56-IN56,(IFERROR(VLOOKUP($B45,#REF!,11,FALSE),"")/30))</f>
        <v>#VALUE!</v>
      </c>
      <c r="IP57" s="37" t="e">
        <f>IF(AND(IP56&lt;&gt;0,IO56&lt;&gt;0),IP56-IO56,(IFERROR(VLOOKUP($B45,#REF!,11,FALSE),"")/30))</f>
        <v>#VALUE!</v>
      </c>
      <c r="IQ57" s="37" t="e">
        <f>IF(AND(IQ56&lt;&gt;0,IP56&lt;&gt;0),IQ56-IP56,(IFERROR(VLOOKUP($B45,#REF!,11,FALSE),"")/30))</f>
        <v>#VALUE!</v>
      </c>
      <c r="IR57" s="37" t="e">
        <f>IF(AND(IR56&lt;&gt;0,IQ56&lt;&gt;0),IR56-IQ56,(IFERROR(VLOOKUP($B45,#REF!,12,FALSE),"")/30))</f>
        <v>#VALUE!</v>
      </c>
      <c r="IS57" s="37" t="e">
        <f>IF(AND(IS56&lt;&gt;0,IR56&lt;&gt;0),IS56-IR56,(IFERROR(VLOOKUP($B45,#REF!,12,FALSE),"")/30))</f>
        <v>#VALUE!</v>
      </c>
      <c r="IT57" s="37" t="e">
        <f>IF(AND(IT56&lt;&gt;0,IS56&lt;&gt;0),IT56-IS56,(IFERROR(VLOOKUP($B45,#REF!,12,FALSE),"")/30))</f>
        <v>#VALUE!</v>
      </c>
      <c r="IU57" s="37" t="e">
        <f>IF(AND(IU56&lt;&gt;0,IT56&lt;&gt;0),IU56-IT56,(IFERROR(VLOOKUP($B45,#REF!,12,FALSE),"")/30))</f>
        <v>#VALUE!</v>
      </c>
      <c r="IV57" s="37" t="e">
        <f>IF(AND(IV56&lt;&gt;0,IU56&lt;&gt;0),IV56-IU56,(IFERROR(VLOOKUP($B45,#REF!,12,FALSE),"")/30))</f>
        <v>#VALUE!</v>
      </c>
      <c r="IW57" s="37" t="e">
        <f>IF(AND(IW56&lt;&gt;0,IV56&lt;&gt;0),IW56-IV56,(IFERROR(VLOOKUP($B45,#REF!,12,FALSE),"")/30))</f>
        <v>#VALUE!</v>
      </c>
      <c r="IX57" s="37" t="e">
        <f>IF(AND(IX56&lt;&gt;0,IW56&lt;&gt;0),IX56-IW56,(IFERROR(VLOOKUP($B45,#REF!,12,FALSE),"")/30))</f>
        <v>#VALUE!</v>
      </c>
      <c r="IY57" s="37" t="e">
        <f>IF(AND(IY56&lt;&gt;0,IX56&lt;&gt;0),IY56-IX56,(IFERROR(VLOOKUP($B45,#REF!,12,FALSE),"")/30))</f>
        <v>#VALUE!</v>
      </c>
      <c r="IZ57" s="37" t="e">
        <f>IF(AND(IZ56&lt;&gt;0,IY56&lt;&gt;0),IZ56-IY56,(IFERROR(VLOOKUP($B45,#REF!,12,FALSE),"")/30))</f>
        <v>#VALUE!</v>
      </c>
      <c r="JA57" s="37" t="e">
        <f>IF(AND(JA56&lt;&gt;0,IZ56&lt;&gt;0),JA56-IZ56,(IFERROR(VLOOKUP($B45,#REF!,12,FALSE),"")/30))</f>
        <v>#VALUE!</v>
      </c>
      <c r="JB57" s="37" t="e">
        <f>IF(AND(JB56&lt;&gt;0,JA56&lt;&gt;0),JB56-JA56,(IFERROR(VLOOKUP($B45,#REF!,12,FALSE),"")/30))</f>
        <v>#VALUE!</v>
      </c>
      <c r="JC57" s="37" t="e">
        <f>IF(AND(JC56&lt;&gt;0,JB56&lt;&gt;0),JC56-JB56,(IFERROR(VLOOKUP($B45,#REF!,12,FALSE),"")/30))</f>
        <v>#VALUE!</v>
      </c>
      <c r="JD57" s="37" t="e">
        <f>IF(AND(JD56&lt;&gt;0,JC56&lt;&gt;0),JD56-JC56,(IFERROR(VLOOKUP($B45,#REF!,12,FALSE),"")/30))</f>
        <v>#VALUE!</v>
      </c>
      <c r="JE57" s="37" t="e">
        <f>IF(AND(JE56&lt;&gt;0,JD56&lt;&gt;0),JE56-JD56,(IFERROR(VLOOKUP($B45,#REF!,12,FALSE),"")/30))</f>
        <v>#VALUE!</v>
      </c>
      <c r="JF57" s="37" t="e">
        <f>IF(AND(JF56&lt;&gt;0,JE56&lt;&gt;0),JF56-JE56,(IFERROR(VLOOKUP($B45,#REF!,12,FALSE),"")/30))</f>
        <v>#VALUE!</v>
      </c>
      <c r="JG57" s="37" t="e">
        <f>IF(AND(JG56&lt;&gt;0,JF56&lt;&gt;0),JG56-JF56,(IFERROR(VLOOKUP($B45,#REF!,12,FALSE),"")/30))</f>
        <v>#VALUE!</v>
      </c>
      <c r="JH57" s="37" t="e">
        <f>IF(AND(JH56&lt;&gt;0,JG56&lt;&gt;0),JH56-JG56,(IFERROR(VLOOKUP($B45,#REF!,12,FALSE),"")/30))</f>
        <v>#VALUE!</v>
      </c>
      <c r="JI57" s="37" t="e">
        <f>IF(AND(JI56&lt;&gt;0,JH56&lt;&gt;0),JI56-JH56,(IFERROR(VLOOKUP($B45,#REF!,12,FALSE),"")/30))</f>
        <v>#VALUE!</v>
      </c>
      <c r="JJ57" s="37" t="e">
        <f>IF(AND(JJ56&lt;&gt;0,JI56&lt;&gt;0),JJ56-JI56,(IFERROR(VLOOKUP($B45,#REF!,12,FALSE),"")/30))</f>
        <v>#VALUE!</v>
      </c>
      <c r="JK57" s="37" t="e">
        <f>IF(AND(JK56&lt;&gt;0,JJ56&lt;&gt;0),JK56-JJ56,(IFERROR(VLOOKUP($B45,#REF!,12,FALSE),"")/30))</f>
        <v>#VALUE!</v>
      </c>
      <c r="JL57" s="37" t="e">
        <f>IF(AND(JL56&lt;&gt;0,JK56&lt;&gt;0),JL56-JK56,(IFERROR(VLOOKUP($B45,#REF!,12,FALSE),"")/30))</f>
        <v>#VALUE!</v>
      </c>
      <c r="JM57" s="37" t="e">
        <f>IF(AND(JM56&lt;&gt;0,JL56&lt;&gt;0),JM56-JL56,(IFERROR(VLOOKUP($B45,#REF!,12,FALSE),"")/30))</f>
        <v>#VALUE!</v>
      </c>
      <c r="JN57" s="37" t="e">
        <f>IF(AND(JN56&lt;&gt;0,JM56&lt;&gt;0),JN56-JM56,(IFERROR(VLOOKUP($B45,#REF!,12,FALSE),"")/30))</f>
        <v>#VALUE!</v>
      </c>
      <c r="JO57" s="37" t="e">
        <f>IF(AND(JO56&lt;&gt;0,JN56&lt;&gt;0),JO56-JN56,(IFERROR(VLOOKUP($B45,#REF!,12,FALSE),"")/30))</f>
        <v>#VALUE!</v>
      </c>
      <c r="JP57" s="37" t="e">
        <f>IF(AND(JP56&lt;&gt;0,JO56&lt;&gt;0),JP56-JO56,(IFERROR(VLOOKUP($B45,#REF!,12,FALSE),"")/30))</f>
        <v>#VALUE!</v>
      </c>
      <c r="JQ57" s="37" t="e">
        <f>IF(AND(JQ56&lt;&gt;0,JP56&lt;&gt;0),JQ56-JP56,(IFERROR(VLOOKUP($B45,#REF!,12,FALSE),"")/30))</f>
        <v>#VALUE!</v>
      </c>
      <c r="JR57" s="37" t="e">
        <f>IF(AND(JR56&lt;&gt;0,JQ56&lt;&gt;0),JR56-JQ56,(IFERROR(VLOOKUP($B45,#REF!,12,FALSE),"")/30))</f>
        <v>#VALUE!</v>
      </c>
      <c r="JS57" s="37" t="e">
        <f>IF(AND(JS56&lt;&gt;0,JR56&lt;&gt;0),JS56-JR56,(IFERROR(VLOOKUP($B45,#REF!,12,FALSE),"")/30))</f>
        <v>#VALUE!</v>
      </c>
      <c r="JT57" s="37" t="e">
        <f>IF(AND(JT56&lt;&gt;0,JS56&lt;&gt;0),JT56-JS56,(IFERROR(VLOOKUP($B45,#REF!,12,FALSE),"")/30))</f>
        <v>#VALUE!</v>
      </c>
      <c r="JU57" s="37" t="e">
        <f>IF(AND(JU56&lt;&gt;0,JT56&lt;&gt;0),JU56-JT56,(IFERROR(VLOOKUP($B45,#REF!,12,FALSE),"")/30))</f>
        <v>#VALUE!</v>
      </c>
      <c r="JV57" s="37" t="e">
        <f>IF(AND(JV56&lt;&gt;0,JU56&lt;&gt;0),JV56-JU56,(IFERROR(VLOOKUP($B45,#REF!,13,FALSE),"")/30))</f>
        <v>#VALUE!</v>
      </c>
      <c r="JW57" s="37" t="e">
        <f>IF(AND(JW56&lt;&gt;0,JV56&lt;&gt;0),JW56-JV56,(IFERROR(VLOOKUP($B45,#REF!,13,FALSE),"")/30))</f>
        <v>#VALUE!</v>
      </c>
      <c r="JX57" s="37" t="e">
        <f>IF(AND(JX56&lt;&gt;0,JW56&lt;&gt;0),JX56-JW56,(IFERROR(VLOOKUP($B45,#REF!,13,FALSE),"")/30))</f>
        <v>#VALUE!</v>
      </c>
      <c r="JY57" s="37" t="e">
        <f>IF(AND(JY56&lt;&gt;0,JX56&lt;&gt;0),JY56-JX56,(IFERROR(VLOOKUP($B45,#REF!,13,FALSE),"")/30))</f>
        <v>#VALUE!</v>
      </c>
      <c r="JZ57" s="37" t="e">
        <f>IF(AND(JZ56&lt;&gt;0,JY56&lt;&gt;0),JZ56-JY56,(IFERROR(VLOOKUP($B45,#REF!,13,FALSE),"")/30))</f>
        <v>#VALUE!</v>
      </c>
      <c r="KA57" s="37" t="e">
        <f>IF(AND(KA56&lt;&gt;0,JZ56&lt;&gt;0),KA56-JZ56,(IFERROR(VLOOKUP($B45,#REF!,13,FALSE),"")/30))</f>
        <v>#VALUE!</v>
      </c>
      <c r="KB57" s="37" t="e">
        <f>IF(AND(KB56&lt;&gt;0,KA56&lt;&gt;0),KB56-KA56,(IFERROR(VLOOKUP($B45,#REF!,13,FALSE),"")/30))</f>
        <v>#VALUE!</v>
      </c>
      <c r="KC57" s="37" t="e">
        <f>IF(AND(KC56&lt;&gt;0,KB56&lt;&gt;0),KC56-KB56,(IFERROR(VLOOKUP($B45,#REF!,13,FALSE),"")/30))</f>
        <v>#VALUE!</v>
      </c>
      <c r="KD57" s="37" t="e">
        <f>IF(AND(KD56&lt;&gt;0,KC56&lt;&gt;0),KD56-KC56,(IFERROR(VLOOKUP($B45,#REF!,13,FALSE),"")/30))</f>
        <v>#VALUE!</v>
      </c>
      <c r="KE57" s="37" t="e">
        <f>IF(AND(KE56&lt;&gt;0,KD56&lt;&gt;0),KE56-KD56,(IFERROR(VLOOKUP($B45,#REF!,13,FALSE),"")/30))</f>
        <v>#VALUE!</v>
      </c>
      <c r="KF57" s="37" t="e">
        <f>IF(AND(KF56&lt;&gt;0,KE56&lt;&gt;0),KF56-KE56,(IFERROR(VLOOKUP($B45,#REF!,13,FALSE),"")/30))</f>
        <v>#VALUE!</v>
      </c>
      <c r="KG57" s="37" t="e">
        <f>IF(AND(KG56&lt;&gt;0,KF56&lt;&gt;0),KG56-KF56,(IFERROR(VLOOKUP($B45,#REF!,13,FALSE),"")/30))</f>
        <v>#VALUE!</v>
      </c>
      <c r="KH57" s="37" t="e">
        <f>IF(AND(KH56&lt;&gt;0,KG56&lt;&gt;0),KH56-KG56,(IFERROR(VLOOKUP($B45,#REF!,13,FALSE),"")/30))</f>
        <v>#VALUE!</v>
      </c>
      <c r="KI57" s="37" t="e">
        <f>IF(AND(KI56&lt;&gt;0,KH56&lt;&gt;0),KI56-KH56,(IFERROR(VLOOKUP($B45,#REF!,13,FALSE),"")/30))</f>
        <v>#VALUE!</v>
      </c>
      <c r="KJ57" s="37" t="e">
        <f>IF(AND(KJ56&lt;&gt;0,KI56&lt;&gt;0),KJ56-KI56,(IFERROR(VLOOKUP($B45,#REF!,13,FALSE),"")/30))</f>
        <v>#VALUE!</v>
      </c>
      <c r="KK57" s="37" t="e">
        <f>IF(AND(KK56&lt;&gt;0,KJ56&lt;&gt;0),KK56-KJ56,(IFERROR(VLOOKUP($B45,#REF!,13,FALSE),"")/30))</f>
        <v>#VALUE!</v>
      </c>
      <c r="KL57" s="37" t="e">
        <f>IF(AND(KL56&lt;&gt;0,KK56&lt;&gt;0),KL56-KK56,(IFERROR(VLOOKUP($B45,#REF!,13,FALSE),"")/30))</f>
        <v>#VALUE!</v>
      </c>
      <c r="KM57" s="37" t="e">
        <f>IF(AND(KM56&lt;&gt;0,KL56&lt;&gt;0),KM56-KL56,(IFERROR(VLOOKUP($B45,#REF!,13,FALSE),"")/30))</f>
        <v>#VALUE!</v>
      </c>
      <c r="KN57" s="37" t="e">
        <f>IF(AND(KN56&lt;&gt;0,KM56&lt;&gt;0),KN56-KM56,(IFERROR(VLOOKUP($B45,#REF!,13,FALSE),"")/30))</f>
        <v>#VALUE!</v>
      </c>
      <c r="KO57" s="37" t="e">
        <f>IF(AND(KO56&lt;&gt;0,KN56&lt;&gt;0),KO56-KN56,(IFERROR(VLOOKUP($B45,#REF!,13,FALSE),"")/30))</f>
        <v>#VALUE!</v>
      </c>
      <c r="KP57" s="37" t="e">
        <f>IF(AND(KP56&lt;&gt;0,KO56&lt;&gt;0),KP56-KO56,(IFERROR(VLOOKUP($B45,#REF!,13,FALSE),"")/30))</f>
        <v>#VALUE!</v>
      </c>
      <c r="KQ57" s="37" t="e">
        <f>IF(AND(KQ56&lt;&gt;0,KP56&lt;&gt;0),KQ56-KP56,(IFERROR(VLOOKUP($B45,#REF!,13,FALSE),"")/30))</f>
        <v>#VALUE!</v>
      </c>
      <c r="KR57" s="37" t="e">
        <f>IF(AND(KR56&lt;&gt;0,KQ56&lt;&gt;0),KR56-KQ56,(IFERROR(VLOOKUP($B45,#REF!,13,FALSE),"")/30))</f>
        <v>#VALUE!</v>
      </c>
      <c r="KS57" s="37" t="e">
        <f>IF(AND(KS56&lt;&gt;0,KR56&lt;&gt;0),KS56-KR56,(IFERROR(VLOOKUP($B45,#REF!,13,FALSE),"")/30))</f>
        <v>#VALUE!</v>
      </c>
      <c r="KT57" s="37" t="e">
        <f>IF(AND(KT56&lt;&gt;0,KS56&lt;&gt;0),KT56-KS56,(IFERROR(VLOOKUP($B45,#REF!,13,FALSE),"")/30))</f>
        <v>#VALUE!</v>
      </c>
      <c r="KU57" s="37" t="e">
        <f>IF(AND(KU56&lt;&gt;0,KT56&lt;&gt;0),KU56-KT56,(IFERROR(VLOOKUP($B45,#REF!,13,FALSE),"")/30))</f>
        <v>#VALUE!</v>
      </c>
      <c r="KV57" s="37" t="e">
        <f>IF(AND(KV56&lt;&gt;0,KU56&lt;&gt;0),KV56-KU56,(IFERROR(VLOOKUP($B45,#REF!,13,FALSE),"")/30))</f>
        <v>#VALUE!</v>
      </c>
      <c r="KW57" s="37" t="e">
        <f>IF(AND(KW56&lt;&gt;0,KV56&lt;&gt;0),KW56-KV56,(IFERROR(VLOOKUP($B45,#REF!,13,FALSE),"")/30))</f>
        <v>#VALUE!</v>
      </c>
      <c r="KX57" s="37" t="e">
        <f>IF(AND(KX56&lt;&gt;0,KW56&lt;&gt;0),KX56-KW56,(IFERROR(VLOOKUP($B45,#REF!,13,FALSE),"")/30))</f>
        <v>#VALUE!</v>
      </c>
      <c r="KY57" s="37" t="e">
        <f>IF(AND(KY56&lt;&gt;0,KX56&lt;&gt;0),KY56-KX56,(IFERROR(VLOOKUP($B45,#REF!,13,FALSE),"")/30))</f>
        <v>#VALUE!</v>
      </c>
      <c r="KZ57" s="37" t="e">
        <f>IF(AND(KZ56&lt;&gt;0,KY56&lt;&gt;0),KZ56-KY56,(IFERROR(VLOOKUP($B45,#REF!,13,FALSE),"")/30))</f>
        <v>#VALUE!</v>
      </c>
      <c r="LA57" s="37" t="e">
        <f>IF(AND(LA56&lt;&gt;0,KZ56&lt;&gt;0),LA56-KZ56,(IFERROR(VLOOKUP($B45,#REF!,14,FALSE),"")/30))</f>
        <v>#VALUE!</v>
      </c>
      <c r="LB57" s="37" t="e">
        <f>IF(AND(LB56&lt;&gt;0,LA56&lt;&gt;0),LB56-LA56,(IFERROR(VLOOKUP($B45,#REF!,14,FALSE),"")/30))</f>
        <v>#VALUE!</v>
      </c>
      <c r="LC57" s="37" t="e">
        <f>IF(AND(LC56&lt;&gt;0,LB56&lt;&gt;0),LC56-LB56,(IFERROR(VLOOKUP($B45,#REF!,14,FALSE),"")/30))</f>
        <v>#VALUE!</v>
      </c>
      <c r="LD57" s="37" t="e">
        <f>IF(AND(LD56&lt;&gt;0,LC56&lt;&gt;0),LD56-LC56,(IFERROR(VLOOKUP($B45,#REF!,14,FALSE),"")/30))</f>
        <v>#VALUE!</v>
      </c>
      <c r="LE57" s="37" t="e">
        <f>IF(AND(LE56&lt;&gt;0,LD56&lt;&gt;0),LE56-LD56,(IFERROR(VLOOKUP($B45,#REF!,14,FALSE),"")/30))</f>
        <v>#VALUE!</v>
      </c>
      <c r="LF57" s="37" t="e">
        <f>IF(AND(LF56&lt;&gt;0,LE56&lt;&gt;0),LF56-LE56,(IFERROR(VLOOKUP($B45,#REF!,14,FALSE),"")/30))</f>
        <v>#VALUE!</v>
      </c>
      <c r="LG57" s="37" t="e">
        <f>IF(AND(LG56&lt;&gt;0,LF56&lt;&gt;0),LG56-LF56,(IFERROR(VLOOKUP($B45,#REF!,14,FALSE),"")/30))</f>
        <v>#VALUE!</v>
      </c>
      <c r="LH57" s="37" t="e">
        <f>IF(AND(LH56&lt;&gt;0,LG56&lt;&gt;0),LH56-LG56,(IFERROR(VLOOKUP($B45,#REF!,14,FALSE),"")/30))</f>
        <v>#VALUE!</v>
      </c>
      <c r="LI57" s="37" t="e">
        <f>IF(AND(LI56&lt;&gt;0,LH56&lt;&gt;0),LI56-LH56,(IFERROR(VLOOKUP($B45,#REF!,14,FALSE),"")/30))</f>
        <v>#VALUE!</v>
      </c>
      <c r="LJ57" s="37" t="e">
        <f>IF(AND(LJ56&lt;&gt;0,LI56&lt;&gt;0),LJ56-LI56,(IFERROR(VLOOKUP($B45,#REF!,14,FALSE),"")/30))</f>
        <v>#VALUE!</v>
      </c>
      <c r="LK57" s="37" t="e">
        <f>IF(AND(LK56&lt;&gt;0,LJ56&lt;&gt;0),LK56-LJ56,(IFERROR(VLOOKUP($B45,#REF!,14,FALSE),"")/30))</f>
        <v>#VALUE!</v>
      </c>
      <c r="LL57" s="37" t="e">
        <f>IF(AND(LL56&lt;&gt;0,LK56&lt;&gt;0),LL56-LK56,(IFERROR(VLOOKUP($B45,#REF!,14,FALSE),"")/30))</f>
        <v>#VALUE!</v>
      </c>
      <c r="LM57" s="37" t="e">
        <f>IF(AND(LM56&lt;&gt;0,LL56&lt;&gt;0),LM56-LL56,(IFERROR(VLOOKUP($B45,#REF!,14,FALSE),"")/30))</f>
        <v>#VALUE!</v>
      </c>
      <c r="LN57" s="37" t="e">
        <f>IF(AND(LN56&lt;&gt;0,LM56&lt;&gt;0),LN56-LM56,(IFERROR(VLOOKUP($B45,#REF!,14,FALSE),"")/30))</f>
        <v>#VALUE!</v>
      </c>
      <c r="LO57" s="37" t="e">
        <f>IF(AND(LO56&lt;&gt;0,LN56&lt;&gt;0),LO56-LN56,(IFERROR(VLOOKUP($B45,#REF!,14,FALSE),"")/30))</f>
        <v>#VALUE!</v>
      </c>
      <c r="LP57" s="37" t="e">
        <f>IF(AND(LP56&lt;&gt;0,LO56&lt;&gt;0),LP56-LO56,(IFERROR(VLOOKUP($B45,#REF!,14,FALSE),"")/30))</f>
        <v>#VALUE!</v>
      </c>
      <c r="LQ57" s="37" t="e">
        <f>IF(AND(LQ56&lt;&gt;0,LP56&lt;&gt;0),LQ56-LP56,(IFERROR(VLOOKUP($B45,#REF!,14,FALSE),"")/30))</f>
        <v>#VALUE!</v>
      </c>
      <c r="LR57" s="37" t="e">
        <f>IF(AND(LR56&lt;&gt;0,LQ56&lt;&gt;0),LR56-LQ56,(IFERROR(VLOOKUP($B45,#REF!,14,FALSE),"")/30))</f>
        <v>#VALUE!</v>
      </c>
      <c r="LS57" s="37" t="e">
        <f>IF(AND(LS56&lt;&gt;0,LR56&lt;&gt;0),LS56-LR56,(IFERROR(VLOOKUP($B45,#REF!,14,FALSE),"")/30))</f>
        <v>#VALUE!</v>
      </c>
      <c r="LT57" s="37" t="e">
        <f>IF(AND(LT56&lt;&gt;0,LS56&lt;&gt;0),LT56-LS56,(IFERROR(VLOOKUP($B45,#REF!,14,FALSE),"")/30))</f>
        <v>#VALUE!</v>
      </c>
      <c r="LU57" s="37" t="e">
        <f>IF(AND(LU56&lt;&gt;0,LT56&lt;&gt;0),LU56-LT56,(IFERROR(VLOOKUP($B45,#REF!,14,FALSE),"")/30))</f>
        <v>#VALUE!</v>
      </c>
      <c r="LV57" s="37" t="e">
        <f>IF(AND(LV56&lt;&gt;0,LU56&lt;&gt;0),LV56-LU56,(IFERROR(VLOOKUP($B45,#REF!,14,FALSE),"")/30))</f>
        <v>#VALUE!</v>
      </c>
      <c r="LW57" s="37" t="e">
        <f>IF(AND(LW56&lt;&gt;0,LV56&lt;&gt;0),LW56-LV56,(IFERROR(VLOOKUP($B45,#REF!,14,FALSE),"")/30))</f>
        <v>#VALUE!</v>
      </c>
      <c r="LX57" s="37" t="e">
        <f>IF(AND(LX56&lt;&gt;0,LW56&lt;&gt;0),LX56-LW56,(IFERROR(VLOOKUP($B45,#REF!,14,FALSE),"")/30))</f>
        <v>#VALUE!</v>
      </c>
      <c r="LY57" s="37" t="e">
        <f>IF(AND(LY56&lt;&gt;0,LX56&lt;&gt;0),LY56-LX56,(IFERROR(VLOOKUP($B45,#REF!,14,FALSE),"")/30))</f>
        <v>#VALUE!</v>
      </c>
      <c r="LZ57" s="37" t="e">
        <f>IF(AND(LZ56&lt;&gt;0,LY56&lt;&gt;0),LZ56-LY56,(IFERROR(VLOOKUP($B45,#REF!,14,FALSE),"")/30))</f>
        <v>#VALUE!</v>
      </c>
      <c r="MA57" s="37" t="e">
        <f>IF(AND(MA56&lt;&gt;0,LZ56&lt;&gt;0),MA56-LZ56,(IFERROR(VLOOKUP($B45,#REF!,14,FALSE),"")/30))</f>
        <v>#VALUE!</v>
      </c>
      <c r="MB57" s="37" t="e">
        <f>IF(AND(MB56&lt;&gt;0,MA56&lt;&gt;0),MB56-MA56,(IFERROR(VLOOKUP($B45,#REF!,14,FALSE),"")/30))</f>
        <v>#VALUE!</v>
      </c>
      <c r="MC57" s="37" t="e">
        <f>IF(AND(MC56&lt;&gt;0,MB56&lt;&gt;0),MC56-MB56,(IFERROR(VLOOKUP($B45,#REF!,14,FALSE),"")/30))</f>
        <v>#VALUE!</v>
      </c>
      <c r="MD57" s="37" t="e">
        <f>IF(AND(MD56&lt;&gt;0,MC56&lt;&gt;0),MD56-MC56,(IFERROR(VLOOKUP($B45,#REF!,14,FALSE),"")/30))</f>
        <v>#VALUE!</v>
      </c>
      <c r="ME57" s="37" t="e">
        <f>IF(AND(ME56&lt;&gt;0,MD56&lt;&gt;0),ME56-MD56,(IFERROR(VLOOKUP($B45,#REF!,15,FALSE),"")/30))</f>
        <v>#VALUE!</v>
      </c>
      <c r="MF57" s="37" t="e">
        <f>IF(AND(MF56&lt;&gt;0,ME56&lt;&gt;0),MF56-ME56,(IFERROR(VLOOKUP($B45,#REF!,15,FALSE),"")/30))</f>
        <v>#VALUE!</v>
      </c>
      <c r="MG57" s="37" t="e">
        <f>IF(AND(MG56&lt;&gt;0,MF56&lt;&gt;0),MG56-MF56,(IFERROR(VLOOKUP($B45,#REF!,15,FALSE),"")/30))</f>
        <v>#VALUE!</v>
      </c>
      <c r="MH57" s="37" t="e">
        <f>IF(AND(MH56&lt;&gt;0,MG56&lt;&gt;0),MH56-MG56,(IFERROR(VLOOKUP($B45,#REF!,15,FALSE),"")/30))</f>
        <v>#VALUE!</v>
      </c>
      <c r="MI57" s="37" t="e">
        <f>IF(AND(MI56&lt;&gt;0,MH56&lt;&gt;0),MI56-MH56,(IFERROR(VLOOKUP($B45,#REF!,15,FALSE),"")/30))</f>
        <v>#VALUE!</v>
      </c>
      <c r="MJ57" s="37" t="e">
        <f>IF(AND(MJ56&lt;&gt;0,MI56&lt;&gt;0),MJ56-MI56,(IFERROR(VLOOKUP($B45,#REF!,15,FALSE),"")/30))</f>
        <v>#VALUE!</v>
      </c>
      <c r="MK57" s="37" t="e">
        <f>IF(AND(MK56&lt;&gt;0,MJ56&lt;&gt;0),MK56-MJ56,(IFERROR(VLOOKUP($B45,#REF!,15,FALSE),"")/30))</f>
        <v>#VALUE!</v>
      </c>
      <c r="ML57" s="37" t="e">
        <f>IF(AND(ML56&lt;&gt;0,MK56&lt;&gt;0),ML56-MK56,(IFERROR(VLOOKUP($B45,#REF!,15,FALSE),"")/30))</f>
        <v>#VALUE!</v>
      </c>
      <c r="MM57" s="37" t="e">
        <f>IF(AND(MM56&lt;&gt;0,ML56&lt;&gt;0),MM56-ML56,(IFERROR(VLOOKUP($B45,#REF!,15,FALSE),"")/30))</f>
        <v>#VALUE!</v>
      </c>
      <c r="MN57" s="37" t="e">
        <f>IF(AND(MN56&lt;&gt;0,MM56&lt;&gt;0),MN56-MM56,(IFERROR(VLOOKUP($B45,#REF!,15,FALSE),"")/30))</f>
        <v>#VALUE!</v>
      </c>
      <c r="MO57" s="37" t="e">
        <f>IF(AND(MO56&lt;&gt;0,MN56&lt;&gt;0),MO56-MN56,(IFERROR(VLOOKUP($B45,#REF!,15,FALSE),"")/30))</f>
        <v>#VALUE!</v>
      </c>
      <c r="MP57" s="37" t="e">
        <f>IF(AND(MP56&lt;&gt;0,MO56&lt;&gt;0),MP56-MO56,(IFERROR(VLOOKUP($B45,#REF!,15,FALSE),"")/30))</f>
        <v>#VALUE!</v>
      </c>
      <c r="MQ57" s="37" t="e">
        <f>IF(AND(MQ56&lt;&gt;0,MP56&lt;&gt;0),MQ56-MP56,(IFERROR(VLOOKUP($B45,#REF!,15,FALSE),"")/30))</f>
        <v>#VALUE!</v>
      </c>
      <c r="MR57" s="37" t="e">
        <f>IF(AND(MR56&lt;&gt;0,MQ56&lt;&gt;0),MR56-MQ56,(IFERROR(VLOOKUP($B45,#REF!,15,FALSE),"")/30))</f>
        <v>#VALUE!</v>
      </c>
      <c r="MS57" s="37" t="e">
        <f>IF(AND(MS56&lt;&gt;0,MR56&lt;&gt;0),MS56-MR56,(IFERROR(VLOOKUP($B45,#REF!,15,FALSE),"")/30))</f>
        <v>#VALUE!</v>
      </c>
      <c r="MT57" s="37" t="e">
        <f>IF(AND(MT56&lt;&gt;0,MS56&lt;&gt;0),MT56-MS56,(IFERROR(VLOOKUP($B45,#REF!,15,FALSE),"")/30))</f>
        <v>#VALUE!</v>
      </c>
      <c r="MU57" s="37" t="e">
        <f>IF(AND(MU56&lt;&gt;0,MT56&lt;&gt;0),MU56-MT56,(IFERROR(VLOOKUP($B45,#REF!,15,FALSE),"")/30))</f>
        <v>#VALUE!</v>
      </c>
      <c r="MV57" s="37" t="e">
        <f>IF(AND(MV56&lt;&gt;0,MU56&lt;&gt;0),MV56-MU56,(IFERROR(VLOOKUP($B45,#REF!,15,FALSE),"")/30))</f>
        <v>#VALUE!</v>
      </c>
      <c r="MW57" s="37" t="e">
        <f>IF(AND(MW56&lt;&gt;0,MV56&lt;&gt;0),MW56-MV56,(IFERROR(VLOOKUP($B45,#REF!,15,FALSE),"")/30))</f>
        <v>#VALUE!</v>
      </c>
      <c r="MX57" s="37" t="e">
        <f>IF(AND(MX56&lt;&gt;0,MW56&lt;&gt;0),MX56-MW56,(IFERROR(VLOOKUP($B45,#REF!,15,FALSE),"")/30))</f>
        <v>#VALUE!</v>
      </c>
      <c r="MY57" s="37" t="e">
        <f>IF(AND(MY56&lt;&gt;0,MX56&lt;&gt;0),MY56-MX56,(IFERROR(VLOOKUP($B45,#REF!,15,FALSE),"")/30))</f>
        <v>#VALUE!</v>
      </c>
      <c r="MZ57" s="37" t="e">
        <f>IF(AND(MZ56&lt;&gt;0,MY56&lt;&gt;0),MZ56-MY56,(IFERROR(VLOOKUP($B45,#REF!,15,FALSE),"")/30))</f>
        <v>#VALUE!</v>
      </c>
      <c r="NA57" s="37" t="e">
        <f>IF(AND(NA56&lt;&gt;0,MZ56&lt;&gt;0),NA56-MZ56,(IFERROR(VLOOKUP($B45,#REF!,15,FALSE),"")/30))</f>
        <v>#VALUE!</v>
      </c>
      <c r="NB57" s="37" t="e">
        <f>IF(AND(NB56&lt;&gt;0,NA56&lt;&gt;0),NB56-NA56,(IFERROR(VLOOKUP($B45,#REF!,15,FALSE),"")/30))</f>
        <v>#VALUE!</v>
      </c>
      <c r="NC57" s="37" t="e">
        <f>IF(AND(NC56&lt;&gt;0,NB56&lt;&gt;0),NC56-NB56,(IFERROR(VLOOKUP($B45,#REF!,15,FALSE),"")/30))</f>
        <v>#VALUE!</v>
      </c>
      <c r="ND57" s="37" t="e">
        <f>IF(AND(ND56&lt;&gt;0,NC56&lt;&gt;0),ND56-NC56,(IFERROR(VLOOKUP($B45,#REF!,15,FALSE),"")/30))</f>
        <v>#VALUE!</v>
      </c>
      <c r="NE57" s="37" t="e">
        <f>IF(AND(NE56&lt;&gt;0,ND56&lt;&gt;0),NE56-ND56,(IFERROR(VLOOKUP($B45,#REF!,15,FALSE),"")/30))</f>
        <v>#VALUE!</v>
      </c>
      <c r="NF57" s="37" t="e">
        <f>IF(AND(NF56&lt;&gt;0,NE56&lt;&gt;0),NF56-NE56,(IFERROR(VLOOKUP($B45,#REF!,15,FALSE),"")/30))</f>
        <v>#VALUE!</v>
      </c>
      <c r="NG57" s="37" t="e">
        <f>IF(AND(NG56&lt;&gt;0,NF56&lt;&gt;0),NG56-NF56,(IFERROR(VLOOKUP($B45,#REF!,15,FALSE),"")/30))</f>
        <v>#VALUE!</v>
      </c>
      <c r="NH57" s="37" t="e">
        <f>IF(AND(NH56&lt;&gt;0,NG56&lt;&gt;0),NH56-NG56,(IFERROR(VLOOKUP($B45,#REF!,15,FALSE),"")/30))</f>
        <v>#VALUE!</v>
      </c>
      <c r="NI57" s="37" t="e">
        <f>IF(AND(NI56&lt;&gt;0,NH56&lt;&gt;0),NI56-NH56,(IFERROR(VLOOKUP($B45,#REF!,15,FALSE),"")/30))</f>
        <v>#VALUE!</v>
      </c>
    </row>
    <row r="58" spans="1:373" s="39" customFormat="1" ht="15" thickBot="1" x14ac:dyDescent="0.25">
      <c r="A58" s="19" t="str">
        <f>IFERROR(VLOOKUP(B58,#REF!,2,FALSE)," ")</f>
        <v xml:space="preserve"> </v>
      </c>
      <c r="B58" s="20">
        <v>70571</v>
      </c>
      <c r="C58" s="1053" t="str">
        <f>IFERROR(VLOOKUP(B58,Claves!A:G,4,FALSE)," ")</f>
        <v>PRR PANTY ROSA REGULAR 92X12</v>
      </c>
      <c r="D58" s="1053"/>
      <c r="E58" s="1053"/>
      <c r="F58" s="1054"/>
      <c r="G58" s="81">
        <v>74.342857142857142</v>
      </c>
      <c r="H58" s="28">
        <f t="shared" ref="H58:BT58" si="72">H69/H$4</f>
        <v>0</v>
      </c>
      <c r="I58" s="28">
        <f t="shared" si="72"/>
        <v>0</v>
      </c>
      <c r="J58" s="28">
        <f t="shared" si="72"/>
        <v>149.86666666666667</v>
      </c>
      <c r="K58" s="28">
        <f t="shared" si="72"/>
        <v>112.4</v>
      </c>
      <c r="L58" s="28">
        <f t="shared" si="72"/>
        <v>92.48</v>
      </c>
      <c r="M58" s="28">
        <f t="shared" si="72"/>
        <v>83.466666666666669</v>
      </c>
      <c r="N58" s="28">
        <f t="shared" si="72"/>
        <v>77.028571428571425</v>
      </c>
      <c r="O58" s="28">
        <f t="shared" si="72"/>
        <v>0</v>
      </c>
      <c r="P58" s="28">
        <f t="shared" si="72"/>
        <v>0</v>
      </c>
      <c r="Q58" s="28">
        <f t="shared" si="72"/>
        <v>115.36000000000001</v>
      </c>
      <c r="R58" s="28">
        <f t="shared" si="72"/>
        <v>104.87272727272729</v>
      </c>
      <c r="S58" s="28">
        <f t="shared" si="72"/>
        <v>167.86666666666667</v>
      </c>
      <c r="T58" s="28">
        <f t="shared" si="72"/>
        <v>154.95384615384617</v>
      </c>
      <c r="U58" s="28">
        <f t="shared" si="72"/>
        <v>143.8857142857143</v>
      </c>
      <c r="V58" s="28">
        <f t="shared" si="72"/>
        <v>0</v>
      </c>
      <c r="W58" s="28">
        <f t="shared" si="72"/>
        <v>0</v>
      </c>
      <c r="X58" s="28">
        <f t="shared" si="72"/>
        <v>145.97647058823529</v>
      </c>
      <c r="Y58" s="28">
        <f t="shared" si="72"/>
        <v>137.86666666666667</v>
      </c>
      <c r="Z58" s="28">
        <f t="shared" si="72"/>
        <v>132.63157894736841</v>
      </c>
      <c r="AA58" s="28">
        <f t="shared" si="72"/>
        <v>128.32</v>
      </c>
      <c r="AB58" s="28">
        <f t="shared" si="72"/>
        <v>122.20952380952382</v>
      </c>
      <c r="AC58" s="28">
        <f t="shared" si="72"/>
        <v>0</v>
      </c>
      <c r="AD58" s="28">
        <f t="shared" si="72"/>
        <v>0</v>
      </c>
      <c r="AE58" s="28">
        <f t="shared" si="72"/>
        <v>129.93333333333331</v>
      </c>
      <c r="AF58" s="28">
        <f t="shared" si="72"/>
        <v>124.73599999999999</v>
      </c>
      <c r="AG58" s="28">
        <f t="shared" si="72"/>
        <v>119.93846153846152</v>
      </c>
      <c r="AH58" s="28">
        <f t="shared" si="72"/>
        <v>117.98518518518519</v>
      </c>
      <c r="AI58" s="28">
        <f t="shared" si="72"/>
        <v>0</v>
      </c>
      <c r="AJ58" s="28">
        <f t="shared" si="72"/>
        <v>0</v>
      </c>
      <c r="AK58" s="28">
        <f t="shared" si="72"/>
        <v>0</v>
      </c>
      <c r="AL58" s="28">
        <f t="shared" si="72"/>
        <v>115.09677419354838</v>
      </c>
      <c r="AM58" s="28">
        <f t="shared" si="72"/>
        <v>3568</v>
      </c>
      <c r="AN58" s="28">
        <f t="shared" si="72"/>
        <v>57.599999999999994</v>
      </c>
      <c r="AO58" s="28">
        <f t="shared" si="72"/>
        <v>46.933333333333337</v>
      </c>
      <c r="AP58" s="28">
        <f t="shared" si="72"/>
        <v>35.200000000000003</v>
      </c>
      <c r="AQ58" s="28">
        <f t="shared" si="72"/>
        <v>0</v>
      </c>
      <c r="AR58" s="28">
        <f t="shared" si="72"/>
        <v>0</v>
      </c>
      <c r="AS58" s="28">
        <f t="shared" si="72"/>
        <v>0</v>
      </c>
      <c r="AT58" s="28">
        <f t="shared" si="72"/>
        <v>65.8</v>
      </c>
      <c r="AU58" s="28">
        <f t="shared" si="72"/>
        <v>69.333333333333329</v>
      </c>
      <c r="AV58" s="28">
        <f t="shared" si="72"/>
        <v>65.12</v>
      </c>
      <c r="AW58" s="28">
        <f t="shared" si="72"/>
        <v>56.872727272727275</v>
      </c>
      <c r="AX58" s="28">
        <f t="shared" si="72"/>
        <v>0</v>
      </c>
      <c r="AY58" s="28">
        <f t="shared" si="72"/>
        <v>0</v>
      </c>
      <c r="AZ58" s="28">
        <f t="shared" si="72"/>
        <v>64.342857142857142</v>
      </c>
      <c r="BA58" s="28">
        <f t="shared" si="72"/>
        <v>60.053333333333335</v>
      </c>
      <c r="BB58" s="28">
        <f t="shared" si="72"/>
        <v>59.800000000000004</v>
      </c>
      <c r="BC58" s="28">
        <f t="shared" si="72"/>
        <v>59.388235294117649</v>
      </c>
      <c r="BD58" s="28">
        <f t="shared" si="72"/>
        <v>56.977777777777774</v>
      </c>
      <c r="BE58" s="28">
        <f t="shared" si="72"/>
        <v>0</v>
      </c>
      <c r="BF58" s="28">
        <f t="shared" si="72"/>
        <v>0</v>
      </c>
      <c r="BG58" s="28">
        <f t="shared" si="72"/>
        <v>67.199999999999989</v>
      </c>
      <c r="BH58" s="28">
        <f t="shared" si="72"/>
        <v>64.145454545454541</v>
      </c>
      <c r="BI58" s="28">
        <f t="shared" si="72"/>
        <v>61.565217391304337</v>
      </c>
      <c r="BJ58" s="28">
        <f t="shared" si="72"/>
        <v>59.533333333333331</v>
      </c>
      <c r="BK58" s="28">
        <f t="shared" si="72"/>
        <v>57.152000000000001</v>
      </c>
      <c r="BL58" s="28">
        <f t="shared" si="72"/>
        <v>0</v>
      </c>
      <c r="BM58" s="28">
        <f t="shared" si="72"/>
        <v>0</v>
      </c>
      <c r="BN58" s="28">
        <f>BN69/BN$4</f>
        <v>61.771428571428565</v>
      </c>
      <c r="BO58" s="28">
        <f t="shared" si="72"/>
        <v>59.641379310344824</v>
      </c>
      <c r="BP58" s="28">
        <f t="shared" si="72"/>
        <v>1729.6</v>
      </c>
      <c r="BQ58" s="28">
        <f t="shared" si="72"/>
        <v>24</v>
      </c>
      <c r="BR58" s="28">
        <f t="shared" si="72"/>
        <v>22.400000000000002</v>
      </c>
      <c r="BS58" s="28">
        <f t="shared" si="72"/>
        <v>16.8</v>
      </c>
      <c r="BT58" s="28">
        <f t="shared" si="72"/>
        <v>0</v>
      </c>
      <c r="BU58" s="28">
        <f t="shared" ref="BU58:EF58" si="73">BU69/BU$4</f>
        <v>0</v>
      </c>
      <c r="BV58" s="28">
        <f t="shared" si="73"/>
        <v>41.828571428571429</v>
      </c>
      <c r="BW58" s="28">
        <f t="shared" si="73"/>
        <v>36.6</v>
      </c>
      <c r="BX58" s="28">
        <f t="shared" si="73"/>
        <v>37.86666666666666</v>
      </c>
      <c r="BY58" s="28">
        <f t="shared" si="73"/>
        <v>44.319999999999993</v>
      </c>
      <c r="BZ58" s="28">
        <f t="shared" si="73"/>
        <v>40.290909090909082</v>
      </c>
      <c r="CA58" s="28">
        <f t="shared" si="73"/>
        <v>0</v>
      </c>
      <c r="CB58" s="28">
        <f t="shared" si="73"/>
        <v>0</v>
      </c>
      <c r="CC58" s="28">
        <f t="shared" si="73"/>
        <v>49.6</v>
      </c>
      <c r="CD58" s="28">
        <f t="shared" si="73"/>
        <v>46.293333333333329</v>
      </c>
      <c r="CE58" s="28">
        <f t="shared" si="73"/>
        <v>47.099999999999994</v>
      </c>
      <c r="CF58" s="28">
        <f t="shared" si="73"/>
        <v>45.270588235294113</v>
      </c>
      <c r="CG58" s="28">
        <f t="shared" si="73"/>
        <v>42.755555555555553</v>
      </c>
      <c r="CH58" s="28">
        <f t="shared" si="73"/>
        <v>0</v>
      </c>
      <c r="CI58" s="28">
        <f t="shared" si="73"/>
        <v>0</v>
      </c>
      <c r="CJ58" s="28">
        <f t="shared" si="73"/>
        <v>60.952380952380963</v>
      </c>
      <c r="CK58" s="28">
        <f t="shared" si="73"/>
        <v>58.254545454545458</v>
      </c>
      <c r="CL58" s="28">
        <f t="shared" si="73"/>
        <v>57.182608695652178</v>
      </c>
      <c r="CM58" s="28">
        <f t="shared" si="73"/>
        <v>54.800000000000004</v>
      </c>
      <c r="CN58" s="28">
        <f t="shared" si="73"/>
        <v>0</v>
      </c>
      <c r="CO58" s="28">
        <f t="shared" si="73"/>
        <v>0</v>
      </c>
      <c r="CP58" s="28">
        <f t="shared" si="73"/>
        <v>0</v>
      </c>
      <c r="CQ58" s="28">
        <f t="shared" si="73"/>
        <v>0</v>
      </c>
      <c r="CR58" s="28">
        <f t="shared" si="73"/>
        <v>0</v>
      </c>
      <c r="CS58" s="28">
        <f t="shared" si="73"/>
        <v>0</v>
      </c>
      <c r="CT58" s="28">
        <f t="shared" si="73"/>
        <v>41.290322580645167</v>
      </c>
      <c r="CU58" s="28">
        <f t="shared" si="73"/>
        <v>0</v>
      </c>
      <c r="CV58" s="28">
        <f t="shared" si="73"/>
        <v>0</v>
      </c>
      <c r="CW58" s="28">
        <f t="shared" si="73"/>
        <v>0</v>
      </c>
      <c r="CX58" s="28">
        <f t="shared" si="73"/>
        <v>0</v>
      </c>
      <c r="CY58" s="28">
        <f t="shared" si="73"/>
        <v>0</v>
      </c>
      <c r="CZ58" s="28">
        <f t="shared" si="73"/>
        <v>0</v>
      </c>
      <c r="DA58" s="28">
        <f t="shared" si="73"/>
        <v>0</v>
      </c>
      <c r="DB58" s="28">
        <f t="shared" si="73"/>
        <v>0</v>
      </c>
      <c r="DC58" s="28">
        <f t="shared" si="73"/>
        <v>0</v>
      </c>
      <c r="DD58" s="28">
        <f t="shared" si="73"/>
        <v>0</v>
      </c>
      <c r="DE58" s="28">
        <f t="shared" si="73"/>
        <v>0</v>
      </c>
      <c r="DF58" s="28">
        <f t="shared" si="73"/>
        <v>0</v>
      </c>
      <c r="DG58" s="28">
        <f t="shared" si="73"/>
        <v>0</v>
      </c>
      <c r="DH58" s="28">
        <f t="shared" si="73"/>
        <v>0</v>
      </c>
      <c r="DI58" s="28">
        <f t="shared" si="73"/>
        <v>0</v>
      </c>
      <c r="DJ58" s="28">
        <f t="shared" si="73"/>
        <v>0</v>
      </c>
      <c r="DK58" s="28">
        <f t="shared" si="73"/>
        <v>0</v>
      </c>
      <c r="DL58" s="28">
        <f t="shared" si="73"/>
        <v>0</v>
      </c>
      <c r="DM58" s="28">
        <f t="shared" si="73"/>
        <v>0</v>
      </c>
      <c r="DN58" s="28">
        <f t="shared" si="73"/>
        <v>0</v>
      </c>
      <c r="DO58" s="28">
        <f t="shared" si="73"/>
        <v>0</v>
      </c>
      <c r="DP58" s="28">
        <f t="shared" si="73"/>
        <v>0</v>
      </c>
      <c r="DQ58" s="28">
        <f t="shared" si="73"/>
        <v>0</v>
      </c>
      <c r="DR58" s="28">
        <f t="shared" si="73"/>
        <v>0</v>
      </c>
      <c r="DS58" s="28">
        <f t="shared" si="73"/>
        <v>0</v>
      </c>
      <c r="DT58" s="28">
        <f t="shared" si="73"/>
        <v>0</v>
      </c>
      <c r="DU58" s="28">
        <f t="shared" si="73"/>
        <v>0</v>
      </c>
      <c r="DV58" s="28">
        <f t="shared" si="73"/>
        <v>0</v>
      </c>
      <c r="DW58" s="28">
        <f t="shared" si="73"/>
        <v>0</v>
      </c>
      <c r="DX58" s="28">
        <f t="shared" si="73"/>
        <v>0</v>
      </c>
      <c r="DY58" s="28">
        <f t="shared" si="73"/>
        <v>0</v>
      </c>
      <c r="DZ58" s="28">
        <f t="shared" si="73"/>
        <v>0</v>
      </c>
      <c r="EA58" s="28">
        <f t="shared" si="73"/>
        <v>0</v>
      </c>
      <c r="EB58" s="28">
        <f t="shared" si="73"/>
        <v>0</v>
      </c>
      <c r="EC58" s="28">
        <f t="shared" si="73"/>
        <v>0</v>
      </c>
      <c r="ED58" s="28">
        <f t="shared" si="73"/>
        <v>0</v>
      </c>
      <c r="EE58" s="28">
        <f t="shared" si="73"/>
        <v>0</v>
      </c>
      <c r="EF58" s="28">
        <f t="shared" si="73"/>
        <v>0</v>
      </c>
      <c r="EG58" s="28">
        <f t="shared" ref="EG58:GR58" si="74">EG69/EG$4</f>
        <v>0</v>
      </c>
      <c r="EH58" s="28">
        <f t="shared" si="74"/>
        <v>0</v>
      </c>
      <c r="EI58" s="28">
        <f t="shared" si="74"/>
        <v>0</v>
      </c>
      <c r="EJ58" s="28">
        <f t="shared" si="74"/>
        <v>0</v>
      </c>
      <c r="EK58" s="28">
        <f t="shared" si="74"/>
        <v>0</v>
      </c>
      <c r="EL58" s="28">
        <f t="shared" si="74"/>
        <v>0</v>
      </c>
      <c r="EM58" s="28">
        <f t="shared" si="74"/>
        <v>0</v>
      </c>
      <c r="EN58" s="28">
        <f t="shared" si="74"/>
        <v>0</v>
      </c>
      <c r="EO58" s="28">
        <f t="shared" si="74"/>
        <v>0</v>
      </c>
      <c r="EP58" s="28">
        <f t="shared" si="74"/>
        <v>0</v>
      </c>
      <c r="EQ58" s="28">
        <f t="shared" si="74"/>
        <v>0</v>
      </c>
      <c r="ER58" s="28">
        <f t="shared" si="74"/>
        <v>0</v>
      </c>
      <c r="ES58" s="28">
        <f t="shared" si="74"/>
        <v>0</v>
      </c>
      <c r="ET58" s="28">
        <f t="shared" si="74"/>
        <v>0</v>
      </c>
      <c r="EU58" s="28">
        <f t="shared" si="74"/>
        <v>0</v>
      </c>
      <c r="EV58" s="28">
        <f t="shared" si="74"/>
        <v>0</v>
      </c>
      <c r="EW58" s="28">
        <f t="shared" si="74"/>
        <v>0</v>
      </c>
      <c r="EX58" s="28">
        <f t="shared" si="74"/>
        <v>0</v>
      </c>
      <c r="EY58" s="28">
        <f t="shared" si="74"/>
        <v>0</v>
      </c>
      <c r="EZ58" s="28">
        <f t="shared" si="74"/>
        <v>0</v>
      </c>
      <c r="FA58" s="28">
        <f t="shared" si="74"/>
        <v>0</v>
      </c>
      <c r="FB58" s="28">
        <f t="shared" si="74"/>
        <v>0</v>
      </c>
      <c r="FC58" s="28">
        <f t="shared" si="74"/>
        <v>0</v>
      </c>
      <c r="FD58" s="28">
        <f t="shared" si="74"/>
        <v>0</v>
      </c>
      <c r="FE58" s="28">
        <f t="shared" si="74"/>
        <v>0</v>
      </c>
      <c r="FF58" s="28">
        <f t="shared" si="74"/>
        <v>0</v>
      </c>
      <c r="FG58" s="28">
        <f t="shared" si="74"/>
        <v>587.5</v>
      </c>
      <c r="FH58" s="28">
        <f t="shared" si="74"/>
        <v>470</v>
      </c>
      <c r="FI58" s="28">
        <f t="shared" si="74"/>
        <v>391.66666666666669</v>
      </c>
      <c r="FJ58" s="28">
        <f t="shared" si="74"/>
        <v>0</v>
      </c>
      <c r="FK58" s="28">
        <f t="shared" si="74"/>
        <v>0</v>
      </c>
      <c r="FL58" s="28">
        <f t="shared" si="74"/>
        <v>261.11111111111109</v>
      </c>
      <c r="FM58" s="28">
        <f t="shared" si="74"/>
        <v>0</v>
      </c>
      <c r="FN58" s="28">
        <f t="shared" si="74"/>
        <v>0</v>
      </c>
      <c r="FO58" s="28">
        <f t="shared" si="74"/>
        <v>195.83333333333334</v>
      </c>
      <c r="FP58" s="28">
        <f t="shared" si="74"/>
        <v>0</v>
      </c>
      <c r="FQ58" s="28">
        <f t="shared" si="74"/>
        <v>167.85714285714286</v>
      </c>
      <c r="FR58" s="28">
        <f t="shared" si="74"/>
        <v>0</v>
      </c>
      <c r="FS58" s="28">
        <f t="shared" si="74"/>
        <v>0</v>
      </c>
      <c r="FT58" s="28">
        <f t="shared" si="74"/>
        <v>0</v>
      </c>
      <c r="FU58" s="28">
        <f t="shared" si="74"/>
        <v>0</v>
      </c>
      <c r="FV58" s="28">
        <f t="shared" si="74"/>
        <v>0</v>
      </c>
      <c r="FW58" s="28">
        <f t="shared" si="74"/>
        <v>0</v>
      </c>
      <c r="FX58" s="28">
        <f t="shared" si="74"/>
        <v>0</v>
      </c>
      <c r="FY58" s="28">
        <f t="shared" si="74"/>
        <v>0</v>
      </c>
      <c r="FZ58" s="28">
        <f t="shared" si="74"/>
        <v>0</v>
      </c>
      <c r="GA58" s="28">
        <f t="shared" si="74"/>
        <v>0</v>
      </c>
      <c r="GB58" s="28">
        <f t="shared" si="74"/>
        <v>0</v>
      </c>
      <c r="GC58" s="28">
        <f t="shared" si="74"/>
        <v>0</v>
      </c>
      <c r="GD58" s="28">
        <f t="shared" si="74"/>
        <v>0</v>
      </c>
      <c r="GE58" s="28">
        <f t="shared" si="74"/>
        <v>0</v>
      </c>
      <c r="GF58" s="28">
        <f t="shared" si="74"/>
        <v>0</v>
      </c>
      <c r="GG58" s="28">
        <f t="shared" si="74"/>
        <v>0</v>
      </c>
      <c r="GH58" s="28">
        <f t="shared" si="74"/>
        <v>0</v>
      </c>
      <c r="GI58" s="28">
        <f t="shared" si="74"/>
        <v>0</v>
      </c>
      <c r="GJ58" s="28">
        <f t="shared" si="74"/>
        <v>0</v>
      </c>
      <c r="GK58" s="28">
        <f t="shared" si="74"/>
        <v>0</v>
      </c>
      <c r="GL58" s="28">
        <f t="shared" si="74"/>
        <v>0</v>
      </c>
      <c r="GM58" s="28">
        <f t="shared" si="74"/>
        <v>0</v>
      </c>
      <c r="GN58" s="28">
        <f t="shared" si="74"/>
        <v>0</v>
      </c>
      <c r="GO58" s="28">
        <f t="shared" si="74"/>
        <v>0</v>
      </c>
      <c r="GP58" s="28">
        <f t="shared" si="74"/>
        <v>0</v>
      </c>
      <c r="GQ58" s="28">
        <f t="shared" si="74"/>
        <v>0</v>
      </c>
      <c r="GR58" s="28">
        <f t="shared" si="74"/>
        <v>0</v>
      </c>
      <c r="GS58" s="28">
        <f t="shared" ref="GS58:JD58" si="75">GS69/GS$4</f>
        <v>0</v>
      </c>
      <c r="GT58" s="28">
        <f t="shared" si="75"/>
        <v>0</v>
      </c>
      <c r="GU58" s="28">
        <f t="shared" si="75"/>
        <v>0</v>
      </c>
      <c r="GV58" s="28">
        <f t="shared" si="75"/>
        <v>0</v>
      </c>
      <c r="GW58" s="28">
        <f t="shared" si="75"/>
        <v>0</v>
      </c>
      <c r="GX58" s="28">
        <f t="shared" si="75"/>
        <v>0</v>
      </c>
      <c r="GY58" s="28">
        <f t="shared" si="75"/>
        <v>0</v>
      </c>
      <c r="GZ58" s="28">
        <f t="shared" si="75"/>
        <v>0</v>
      </c>
      <c r="HA58" s="28">
        <f t="shared" si="75"/>
        <v>0</v>
      </c>
      <c r="HB58" s="28">
        <f t="shared" si="75"/>
        <v>0</v>
      </c>
      <c r="HC58" s="28">
        <f t="shared" si="75"/>
        <v>0</v>
      </c>
      <c r="HD58" s="28">
        <f t="shared" si="75"/>
        <v>0</v>
      </c>
      <c r="HE58" s="28">
        <f t="shared" si="75"/>
        <v>0</v>
      </c>
      <c r="HF58" s="28">
        <f t="shared" si="75"/>
        <v>0</v>
      </c>
      <c r="HG58" s="28">
        <f t="shared" si="75"/>
        <v>0</v>
      </c>
      <c r="HH58" s="28">
        <f t="shared" si="75"/>
        <v>0</v>
      </c>
      <c r="HI58" s="28">
        <f t="shared" si="75"/>
        <v>0</v>
      </c>
      <c r="HJ58" s="28">
        <f t="shared" si="75"/>
        <v>0</v>
      </c>
      <c r="HK58" s="28">
        <f t="shared" si="75"/>
        <v>0</v>
      </c>
      <c r="HL58" s="28">
        <f t="shared" si="75"/>
        <v>0</v>
      </c>
      <c r="HM58" s="28">
        <f t="shared" si="75"/>
        <v>0</v>
      </c>
      <c r="HN58" s="28">
        <f t="shared" si="75"/>
        <v>0</v>
      </c>
      <c r="HO58" s="28">
        <f t="shared" si="75"/>
        <v>0</v>
      </c>
      <c r="HP58" s="28">
        <f t="shared" si="75"/>
        <v>0</v>
      </c>
      <c r="HQ58" s="28">
        <f t="shared" si="75"/>
        <v>0</v>
      </c>
      <c r="HR58" s="28">
        <f t="shared" si="75"/>
        <v>0</v>
      </c>
      <c r="HS58" s="28">
        <f t="shared" si="75"/>
        <v>0</v>
      </c>
      <c r="HT58" s="28">
        <f t="shared" si="75"/>
        <v>0</v>
      </c>
      <c r="HU58" s="28">
        <f t="shared" si="75"/>
        <v>0</v>
      </c>
      <c r="HV58" s="28">
        <f t="shared" si="75"/>
        <v>0</v>
      </c>
      <c r="HW58" s="28">
        <f t="shared" si="75"/>
        <v>0</v>
      </c>
      <c r="HX58" s="28">
        <f t="shared" si="75"/>
        <v>0</v>
      </c>
      <c r="HY58" s="28">
        <f t="shared" si="75"/>
        <v>0</v>
      </c>
      <c r="HZ58" s="28">
        <f t="shared" si="75"/>
        <v>0</v>
      </c>
      <c r="IA58" s="28">
        <f t="shared" si="75"/>
        <v>0</v>
      </c>
      <c r="IB58" s="28">
        <f t="shared" si="75"/>
        <v>0</v>
      </c>
      <c r="IC58" s="28">
        <f t="shared" si="75"/>
        <v>0</v>
      </c>
      <c r="ID58" s="28">
        <f t="shared" si="75"/>
        <v>0</v>
      </c>
      <c r="IE58" s="28">
        <f t="shared" si="75"/>
        <v>0</v>
      </c>
      <c r="IF58" s="28">
        <f t="shared" si="75"/>
        <v>0</v>
      </c>
      <c r="IG58" s="28">
        <f t="shared" si="75"/>
        <v>0</v>
      </c>
      <c r="IH58" s="28">
        <f t="shared" si="75"/>
        <v>0</v>
      </c>
      <c r="II58" s="28">
        <f t="shared" si="75"/>
        <v>0</v>
      </c>
      <c r="IJ58" s="28">
        <f t="shared" si="75"/>
        <v>0</v>
      </c>
      <c r="IK58" s="28">
        <f t="shared" si="75"/>
        <v>0</v>
      </c>
      <c r="IL58" s="28">
        <f t="shared" si="75"/>
        <v>0</v>
      </c>
      <c r="IM58" s="28">
        <f t="shared" si="75"/>
        <v>0</v>
      </c>
      <c r="IN58" s="28">
        <f t="shared" si="75"/>
        <v>0</v>
      </c>
      <c r="IO58" s="28">
        <f t="shared" si="75"/>
        <v>0</v>
      </c>
      <c r="IP58" s="28">
        <f t="shared" si="75"/>
        <v>0</v>
      </c>
      <c r="IQ58" s="28">
        <f t="shared" si="75"/>
        <v>0</v>
      </c>
      <c r="IR58" s="28">
        <f t="shared" si="75"/>
        <v>0</v>
      </c>
      <c r="IS58" s="28">
        <f t="shared" si="75"/>
        <v>0</v>
      </c>
      <c r="IT58" s="28">
        <f t="shared" si="75"/>
        <v>0</v>
      </c>
      <c r="IU58" s="28">
        <f t="shared" si="75"/>
        <v>0</v>
      </c>
      <c r="IV58" s="28">
        <f t="shared" si="75"/>
        <v>0</v>
      </c>
      <c r="IW58" s="28">
        <f t="shared" si="75"/>
        <v>0</v>
      </c>
      <c r="IX58" s="28">
        <f t="shared" si="75"/>
        <v>0</v>
      </c>
      <c r="IY58" s="28">
        <f t="shared" si="75"/>
        <v>0</v>
      </c>
      <c r="IZ58" s="28">
        <f t="shared" si="75"/>
        <v>0</v>
      </c>
      <c r="JA58" s="28">
        <f t="shared" si="75"/>
        <v>0</v>
      </c>
      <c r="JB58" s="28">
        <f t="shared" si="75"/>
        <v>0</v>
      </c>
      <c r="JC58" s="28">
        <f t="shared" si="75"/>
        <v>0</v>
      </c>
      <c r="JD58" s="28">
        <f t="shared" si="75"/>
        <v>0</v>
      </c>
      <c r="JE58" s="28">
        <f t="shared" ref="JE58:LP58" si="76">JE69/JE$4</f>
        <v>0</v>
      </c>
      <c r="JF58" s="28">
        <f t="shared" si="76"/>
        <v>0</v>
      </c>
      <c r="JG58" s="28">
        <f t="shared" si="76"/>
        <v>0</v>
      </c>
      <c r="JH58" s="28">
        <f t="shared" si="76"/>
        <v>0</v>
      </c>
      <c r="JI58" s="28">
        <f t="shared" si="76"/>
        <v>0</v>
      </c>
      <c r="JJ58" s="28">
        <f t="shared" si="76"/>
        <v>0</v>
      </c>
      <c r="JK58" s="28">
        <f t="shared" si="76"/>
        <v>0</v>
      </c>
      <c r="JL58" s="28">
        <f t="shared" si="76"/>
        <v>0</v>
      </c>
      <c r="JM58" s="28">
        <f t="shared" si="76"/>
        <v>0</v>
      </c>
      <c r="JN58" s="28">
        <f t="shared" si="76"/>
        <v>0</v>
      </c>
      <c r="JO58" s="28">
        <f t="shared" si="76"/>
        <v>0</v>
      </c>
      <c r="JP58" s="28">
        <f t="shared" si="76"/>
        <v>0</v>
      </c>
      <c r="JQ58" s="28">
        <f t="shared" si="76"/>
        <v>0</v>
      </c>
      <c r="JR58" s="28">
        <f t="shared" si="76"/>
        <v>0</v>
      </c>
      <c r="JS58" s="28">
        <f t="shared" si="76"/>
        <v>0</v>
      </c>
      <c r="JT58" s="28">
        <f t="shared" si="76"/>
        <v>0</v>
      </c>
      <c r="JU58" s="28">
        <f t="shared" si="76"/>
        <v>0</v>
      </c>
      <c r="JV58" s="28">
        <f t="shared" si="76"/>
        <v>0</v>
      </c>
      <c r="JW58" s="28">
        <f t="shared" si="76"/>
        <v>0</v>
      </c>
      <c r="JX58" s="28">
        <f t="shared" si="76"/>
        <v>0</v>
      </c>
      <c r="JY58" s="28">
        <f t="shared" si="76"/>
        <v>0</v>
      </c>
      <c r="JZ58" s="28">
        <f t="shared" si="76"/>
        <v>0</v>
      </c>
      <c r="KA58" s="28">
        <f t="shared" si="76"/>
        <v>0</v>
      </c>
      <c r="KB58" s="28">
        <f t="shared" si="76"/>
        <v>0</v>
      </c>
      <c r="KC58" s="28">
        <f t="shared" si="76"/>
        <v>0</v>
      </c>
      <c r="KD58" s="28">
        <f t="shared" si="76"/>
        <v>0</v>
      </c>
      <c r="KE58" s="28">
        <f t="shared" si="76"/>
        <v>0</v>
      </c>
      <c r="KF58" s="28">
        <f t="shared" si="76"/>
        <v>0</v>
      </c>
      <c r="KG58" s="28">
        <f t="shared" si="76"/>
        <v>0</v>
      </c>
      <c r="KH58" s="28">
        <f t="shared" si="76"/>
        <v>0</v>
      </c>
      <c r="KI58" s="28">
        <f t="shared" si="76"/>
        <v>0</v>
      </c>
      <c r="KJ58" s="28">
        <f t="shared" si="76"/>
        <v>0</v>
      </c>
      <c r="KK58" s="28">
        <f t="shared" si="76"/>
        <v>0</v>
      </c>
      <c r="KL58" s="28">
        <f t="shared" si="76"/>
        <v>0</v>
      </c>
      <c r="KM58" s="28">
        <f t="shared" si="76"/>
        <v>0</v>
      </c>
      <c r="KN58" s="28">
        <f t="shared" si="76"/>
        <v>0</v>
      </c>
      <c r="KO58" s="28">
        <f t="shared" si="76"/>
        <v>0</v>
      </c>
      <c r="KP58" s="28">
        <f t="shared" si="76"/>
        <v>0</v>
      </c>
      <c r="KQ58" s="28">
        <f t="shared" si="76"/>
        <v>0</v>
      </c>
      <c r="KR58" s="28">
        <f t="shared" si="76"/>
        <v>0</v>
      </c>
      <c r="KS58" s="28">
        <f t="shared" si="76"/>
        <v>0</v>
      </c>
      <c r="KT58" s="28">
        <f t="shared" si="76"/>
        <v>0</v>
      </c>
      <c r="KU58" s="28">
        <f t="shared" si="76"/>
        <v>0</v>
      </c>
      <c r="KV58" s="28">
        <f t="shared" si="76"/>
        <v>0</v>
      </c>
      <c r="KW58" s="28">
        <f t="shared" si="76"/>
        <v>0</v>
      </c>
      <c r="KX58" s="28">
        <f t="shared" si="76"/>
        <v>0</v>
      </c>
      <c r="KY58" s="28">
        <f t="shared" si="76"/>
        <v>0</v>
      </c>
      <c r="KZ58" s="28">
        <f t="shared" si="76"/>
        <v>0</v>
      </c>
      <c r="LA58" s="28">
        <f t="shared" si="76"/>
        <v>0</v>
      </c>
      <c r="LB58" s="28">
        <f t="shared" si="76"/>
        <v>0</v>
      </c>
      <c r="LC58" s="28">
        <f t="shared" si="76"/>
        <v>0</v>
      </c>
      <c r="LD58" s="28">
        <f t="shared" si="76"/>
        <v>0</v>
      </c>
      <c r="LE58" s="28">
        <f t="shared" si="76"/>
        <v>0</v>
      </c>
      <c r="LF58" s="28">
        <f t="shared" si="76"/>
        <v>0</v>
      </c>
      <c r="LG58" s="28">
        <f t="shared" si="76"/>
        <v>0</v>
      </c>
      <c r="LH58" s="28">
        <f t="shared" si="76"/>
        <v>0</v>
      </c>
      <c r="LI58" s="28">
        <f t="shared" si="76"/>
        <v>0</v>
      </c>
      <c r="LJ58" s="28">
        <f t="shared" si="76"/>
        <v>0</v>
      </c>
      <c r="LK58" s="28">
        <f t="shared" si="76"/>
        <v>0</v>
      </c>
      <c r="LL58" s="28">
        <f t="shared" si="76"/>
        <v>0</v>
      </c>
      <c r="LM58" s="28">
        <f t="shared" si="76"/>
        <v>0</v>
      </c>
      <c r="LN58" s="28">
        <f t="shared" si="76"/>
        <v>0</v>
      </c>
      <c r="LO58" s="28">
        <f t="shared" si="76"/>
        <v>0</v>
      </c>
      <c r="LP58" s="28">
        <f t="shared" si="76"/>
        <v>0</v>
      </c>
      <c r="LQ58" s="28">
        <f t="shared" ref="LQ58:NI58" si="77">LQ69/LQ$4</f>
        <v>0</v>
      </c>
      <c r="LR58" s="28">
        <f t="shared" si="77"/>
        <v>0</v>
      </c>
      <c r="LS58" s="28">
        <f t="shared" si="77"/>
        <v>0</v>
      </c>
      <c r="LT58" s="28">
        <f t="shared" si="77"/>
        <v>0</v>
      </c>
      <c r="LU58" s="28">
        <f t="shared" si="77"/>
        <v>0</v>
      </c>
      <c r="LV58" s="28">
        <f t="shared" si="77"/>
        <v>0</v>
      </c>
      <c r="LW58" s="28">
        <f t="shared" si="77"/>
        <v>0</v>
      </c>
      <c r="LX58" s="28">
        <f t="shared" si="77"/>
        <v>0</v>
      </c>
      <c r="LY58" s="28">
        <f t="shared" si="77"/>
        <v>0</v>
      </c>
      <c r="LZ58" s="28">
        <f t="shared" si="77"/>
        <v>0</v>
      </c>
      <c r="MA58" s="28">
        <f t="shared" si="77"/>
        <v>0</v>
      </c>
      <c r="MB58" s="28">
        <f t="shared" si="77"/>
        <v>0</v>
      </c>
      <c r="MC58" s="28">
        <f t="shared" si="77"/>
        <v>0</v>
      </c>
      <c r="MD58" s="28">
        <f t="shared" si="77"/>
        <v>0</v>
      </c>
      <c r="ME58" s="28">
        <f t="shared" si="77"/>
        <v>0</v>
      </c>
      <c r="MF58" s="28">
        <f t="shared" si="77"/>
        <v>0</v>
      </c>
      <c r="MG58" s="28">
        <f t="shared" si="77"/>
        <v>0</v>
      </c>
      <c r="MH58" s="28">
        <f t="shared" si="77"/>
        <v>0</v>
      </c>
      <c r="MI58" s="28">
        <f t="shared" si="77"/>
        <v>0</v>
      </c>
      <c r="MJ58" s="28">
        <f t="shared" si="77"/>
        <v>0</v>
      </c>
      <c r="MK58" s="28">
        <f t="shared" si="77"/>
        <v>0</v>
      </c>
      <c r="ML58" s="28">
        <f t="shared" si="77"/>
        <v>0</v>
      </c>
      <c r="MM58" s="28">
        <f t="shared" si="77"/>
        <v>0</v>
      </c>
      <c r="MN58" s="28">
        <f t="shared" si="77"/>
        <v>0</v>
      </c>
      <c r="MO58" s="28">
        <f t="shared" si="77"/>
        <v>0</v>
      </c>
      <c r="MP58" s="28">
        <f t="shared" si="77"/>
        <v>0</v>
      </c>
      <c r="MQ58" s="28">
        <f t="shared" si="77"/>
        <v>0</v>
      </c>
      <c r="MR58" s="28">
        <f t="shared" si="77"/>
        <v>0</v>
      </c>
      <c r="MS58" s="28">
        <f t="shared" si="77"/>
        <v>0</v>
      </c>
      <c r="MT58" s="28">
        <f t="shared" si="77"/>
        <v>0</v>
      </c>
      <c r="MU58" s="28">
        <f t="shared" si="77"/>
        <v>0</v>
      </c>
      <c r="MV58" s="28">
        <f t="shared" si="77"/>
        <v>0</v>
      </c>
      <c r="MW58" s="28">
        <f t="shared" si="77"/>
        <v>0</v>
      </c>
      <c r="MX58" s="28">
        <f t="shared" si="77"/>
        <v>0</v>
      </c>
      <c r="MY58" s="28">
        <f t="shared" si="77"/>
        <v>0</v>
      </c>
      <c r="MZ58" s="28">
        <f t="shared" si="77"/>
        <v>0</v>
      </c>
      <c r="NA58" s="28">
        <f t="shared" si="77"/>
        <v>0</v>
      </c>
      <c r="NB58" s="28">
        <f t="shared" si="77"/>
        <v>0</v>
      </c>
      <c r="NC58" s="28">
        <f t="shared" si="77"/>
        <v>0</v>
      </c>
      <c r="ND58" s="28">
        <f t="shared" si="77"/>
        <v>0</v>
      </c>
      <c r="NE58" s="28">
        <f t="shared" si="77"/>
        <v>0</v>
      </c>
      <c r="NF58" s="28">
        <f t="shared" si="77"/>
        <v>0</v>
      </c>
      <c r="NG58" s="28">
        <f t="shared" si="77"/>
        <v>0</v>
      </c>
      <c r="NH58" s="28">
        <f t="shared" si="77"/>
        <v>0</v>
      </c>
      <c r="NI58" s="28">
        <f t="shared" si="77"/>
        <v>0</v>
      </c>
    </row>
    <row r="59" spans="1:373" s="32" customFormat="1" ht="14.4" outlineLevel="1" x14ac:dyDescent="0.25">
      <c r="A59" s="21"/>
      <c r="B59" s="22"/>
      <c r="C59" s="23"/>
      <c r="D59" s="23"/>
      <c r="E59" s="26" t="s">
        <v>217</v>
      </c>
      <c r="F59" s="24"/>
      <c r="G59" s="82">
        <v>0</v>
      </c>
      <c r="H59" s="31" t="e">
        <f>((IFERROR(VLOOKUP($B58,Mes!$C$7:$AV$131,MATCH(H$1,Mes!$C$3:$AV$3,0),FALSE),""))*1000)</f>
        <v>#VALUE!</v>
      </c>
      <c r="I59" s="31" t="e">
        <f>((IFERROR(VLOOKUP($B58,Mes!$C$7:$AV$131,MATCH(I$1,Mes!$C$3:$AV$3,0),FALSE),""))*1000)</f>
        <v>#VALUE!</v>
      </c>
      <c r="J59" s="31" t="e">
        <f>((IFERROR(VLOOKUP($B58,Mes!$C$7:$AV$131,MATCH(J$1,Mes!$C$3:$AV$3,0),FALSE),""))*1000)</f>
        <v>#VALUE!</v>
      </c>
      <c r="K59" s="31" t="e">
        <f>((IFERROR(VLOOKUP($B58,Mes!$C$7:$AV$131,MATCH(K$1,Mes!$C$3:$AV$3,0),FALSE),""))*1000)</f>
        <v>#VALUE!</v>
      </c>
      <c r="L59" s="31" t="e">
        <f>((IFERROR(VLOOKUP($B58,Mes!$C$7:$AV$131,MATCH(L$1,Mes!$C$3:$AV$3,0),FALSE),""))*1000)</f>
        <v>#VALUE!</v>
      </c>
      <c r="M59" s="31" t="e">
        <f>((IFERROR(VLOOKUP($B58,Mes!$C$7:$AV$131,MATCH(M$1,Mes!$C$3:$AV$3,0),FALSE),""))*1000)</f>
        <v>#VALUE!</v>
      </c>
      <c r="N59" s="31" t="e">
        <f>((IFERROR(VLOOKUP($B58,Mes!$C$7:$AV$131,MATCH(N$1,Mes!$C$3:$AV$3,0),FALSE),""))*1000)</f>
        <v>#VALUE!</v>
      </c>
      <c r="O59" s="31" t="e">
        <f>((IFERROR(VLOOKUP($B58,Mes!$C$7:$AV$131,MATCH(O$1,Mes!$C$3:$AV$3,0),FALSE),""))*1000)</f>
        <v>#VALUE!</v>
      </c>
      <c r="P59" s="31" t="e">
        <f>((IFERROR(VLOOKUP($B58,Mes!$C$7:$AV$131,MATCH(P$1,Mes!$C$3:$AV$3,0),FALSE),""))*1000)</f>
        <v>#VALUE!</v>
      </c>
      <c r="Q59" s="31" t="e">
        <f>((IFERROR(VLOOKUP($B58,Mes!$C$7:$AV$131,MATCH(Q$1,Mes!$C$3:$AV$3,0),FALSE),""))*1000)</f>
        <v>#VALUE!</v>
      </c>
      <c r="R59" s="31" t="e">
        <f>((IFERROR(VLOOKUP($B58,Mes!$C$7:$AV$131,MATCH(R$1,Mes!$C$3:$AV$3,0),FALSE),""))*1000)</f>
        <v>#VALUE!</v>
      </c>
      <c r="S59" s="31" t="e">
        <f>((IFERROR(VLOOKUP($B58,Mes!$C$7:$AV$131,MATCH(S$1,Mes!$C$3:$AV$3,0),FALSE),""))*1000)</f>
        <v>#VALUE!</v>
      </c>
      <c r="T59" s="31" t="e">
        <f>((IFERROR(VLOOKUP($B58,Mes!$C$7:$AV$131,MATCH(T$1,Mes!$C$3:$AV$3,0),FALSE),""))*1000)</f>
        <v>#VALUE!</v>
      </c>
      <c r="U59" s="31" t="e">
        <f>((IFERROR(VLOOKUP($B58,Mes!$C$7:$AV$131,MATCH(U$1,Mes!$C$3:$AV$3,0),FALSE),""))*1000)</f>
        <v>#VALUE!</v>
      </c>
      <c r="V59" s="31" t="e">
        <f>((IFERROR(VLOOKUP($B58,Mes!$C$7:$AV$131,MATCH(V$1,Mes!$C$3:$AV$3,0),FALSE),""))*1000)</f>
        <v>#VALUE!</v>
      </c>
      <c r="W59" s="31" t="e">
        <f>((IFERROR(VLOOKUP($B58,Mes!$C$7:$AV$131,MATCH(W$1,Mes!$C$3:$AV$3,0),FALSE),""))*1000)</f>
        <v>#VALUE!</v>
      </c>
      <c r="X59" s="31" t="e">
        <f>((IFERROR(VLOOKUP($B58,Mes!$C$7:$AV$131,MATCH(X$1,Mes!$C$3:$AV$3,0),FALSE),""))*1000)</f>
        <v>#VALUE!</v>
      </c>
      <c r="Y59" s="31" t="e">
        <f>((IFERROR(VLOOKUP($B58,Mes!$C$7:$AV$131,MATCH(Y$1,Mes!$C$3:$AV$3,0),FALSE),""))*1000)</f>
        <v>#VALUE!</v>
      </c>
      <c r="Z59" s="31" t="e">
        <f>((IFERROR(VLOOKUP($B58,Mes!$C$7:$AV$131,MATCH(Z$1,Mes!$C$3:$AV$3,0),FALSE),""))*1000)</f>
        <v>#VALUE!</v>
      </c>
      <c r="AA59" s="31" t="e">
        <f>((IFERROR(VLOOKUP($B58,Mes!$C$7:$AV$131,MATCH(AA$1,Mes!$C$3:$AV$3,0),FALSE),""))*1000)</f>
        <v>#VALUE!</v>
      </c>
      <c r="AB59" s="31" t="e">
        <f>((IFERROR(VLOOKUP($B58,Mes!$C$7:$AV$131,MATCH(AB$1,Mes!$C$3:$AV$3,0),FALSE),""))*1000)</f>
        <v>#VALUE!</v>
      </c>
      <c r="AC59" s="31" t="e">
        <f>((IFERROR(VLOOKUP($B58,Mes!$C$7:$AV$131,MATCH(AC$1,Mes!$C$3:$AV$3,0),FALSE),""))*1000)</f>
        <v>#VALUE!</v>
      </c>
      <c r="AD59" s="31" t="e">
        <f>((IFERROR(VLOOKUP($B58,Mes!$C$7:$AV$131,MATCH(AD$1,Mes!$C$3:$AV$3,0),FALSE),""))*1000)</f>
        <v>#VALUE!</v>
      </c>
      <c r="AE59" s="31" t="e">
        <f>((IFERROR(VLOOKUP($B58,Mes!$C$7:$AV$131,MATCH(AE$1,Mes!$C$3:$AV$3,0),FALSE),""))*1000)</f>
        <v>#VALUE!</v>
      </c>
      <c r="AF59" s="31" t="e">
        <f>((IFERROR(VLOOKUP($B58,Mes!$C$7:$AV$131,MATCH(AF$1,Mes!$C$3:$AV$3,0),FALSE),""))*1000)</f>
        <v>#VALUE!</v>
      </c>
      <c r="AG59" s="31" t="e">
        <f>((IFERROR(VLOOKUP($B58,Mes!$C$7:$AV$131,MATCH(AG$1,Mes!$C$3:$AV$3,0),FALSE),""))*1000)</f>
        <v>#VALUE!</v>
      </c>
      <c r="AH59" s="31" t="e">
        <f>((IFERROR(VLOOKUP($B58,Mes!$C$7:$AV$131,MATCH(AH$1,Mes!$C$3:$AV$3,0),FALSE),""))*1000)</f>
        <v>#VALUE!</v>
      </c>
      <c r="AI59" s="31" t="e">
        <f>((IFERROR(VLOOKUP($B58,Mes!$C$7:$AV$131,MATCH(AI$1,Mes!$C$3:$AV$3,0),FALSE),""))*1000)</f>
        <v>#VALUE!</v>
      </c>
      <c r="AJ59" s="31" t="e">
        <f>((IFERROR(VLOOKUP($B58,Mes!$C$7:$AV$131,MATCH(AJ$1,Mes!$C$3:$AV$3,0),FALSE),""))*1000)</f>
        <v>#VALUE!</v>
      </c>
      <c r="AK59" s="31" t="e">
        <f>((IFERROR(VLOOKUP($B58,Mes!$C$7:$AV$131,MATCH(AK$1,Mes!$C$3:$AV$3,0),FALSE),""))*1000)</f>
        <v>#VALUE!</v>
      </c>
      <c r="AL59" s="31" t="e">
        <f>((IFERROR(VLOOKUP($B58,Mes!$C$7:$AV$131,MATCH(AL$1,Mes!$C$3:$AV$3,0),FALSE),""))*1000)</f>
        <v>#VALUE!</v>
      </c>
      <c r="AM59" s="30" t="e">
        <f>((IFERROR(VLOOKUP($B58,Mes!$C$7:$AV$131,MATCH(AM$1,Mes!$C$3:$AV$3,0),FALSE),""))*1000)</f>
        <v>#VALUE!</v>
      </c>
      <c r="AN59" s="30" t="e">
        <f>((IFERROR(VLOOKUP($B58,Mes!$C$7:$AV$131,MATCH(AN$1,Mes!$C$3:$AV$3,0),FALSE),""))*1000)</f>
        <v>#VALUE!</v>
      </c>
      <c r="AO59" s="30" t="e">
        <f>((IFERROR(VLOOKUP($B58,Mes!$C$7:$AV$131,MATCH(AO$1,Mes!$C$3:$AV$3,0),FALSE),""))*1000)</f>
        <v>#VALUE!</v>
      </c>
      <c r="AP59" s="30" t="e">
        <f>((IFERROR(VLOOKUP($B58,Mes!$C$7:$AV$131,MATCH(AP$1,Mes!$C$3:$AV$3,0),FALSE),""))*1000)</f>
        <v>#VALUE!</v>
      </c>
      <c r="AQ59" s="30" t="e">
        <f>((IFERROR(VLOOKUP($B58,Mes!$C$7:$AV$131,MATCH(AQ$1,Mes!$C$3:$AV$3,0),FALSE),""))*1000)</f>
        <v>#VALUE!</v>
      </c>
      <c r="AR59" s="30" t="e">
        <f>((IFERROR(VLOOKUP($B58,Mes!$C$7:$AV$131,MATCH(AR$1,Mes!$C$3:$AV$3,0),FALSE),""))*1000)</f>
        <v>#VALUE!</v>
      </c>
      <c r="AS59" s="30" t="e">
        <f>((IFERROR(VLOOKUP($B58,Mes!$C$7:$AV$131,MATCH(AS$1,Mes!$C$3:$AV$3,0),FALSE),""))*1000)</f>
        <v>#VALUE!</v>
      </c>
      <c r="AT59" s="30" t="e">
        <f>((IFERROR(VLOOKUP($B58,Mes!$C$7:$AV$131,MATCH(AT$1,Mes!$C$3:$AV$3,0),FALSE),""))*1000)</f>
        <v>#VALUE!</v>
      </c>
      <c r="AU59" s="30" t="e">
        <f>((IFERROR(VLOOKUP($B58,Mes!$C$7:$AV$131,MATCH(AU$1,Mes!$C$3:$AV$3,0),FALSE),""))*1000)</f>
        <v>#VALUE!</v>
      </c>
      <c r="AV59" s="30" t="e">
        <f>((IFERROR(VLOOKUP($B58,Mes!$C$7:$AV$131,MATCH(AV$1,Mes!$C$3:$AV$3,0),FALSE),""))*1000)</f>
        <v>#VALUE!</v>
      </c>
      <c r="AW59" s="30" t="e">
        <f>((IFERROR(VLOOKUP($B58,Mes!$C$7:$AV$131,MATCH(AW$1,Mes!$C$3:$AV$3,0),FALSE),""))*1000)</f>
        <v>#VALUE!</v>
      </c>
      <c r="AX59" s="30" t="e">
        <f>((IFERROR(VLOOKUP($B58,Mes!$C$7:$AV$131,MATCH(AX$1,Mes!$C$3:$AV$3,0),FALSE),""))*1000)</f>
        <v>#VALUE!</v>
      </c>
      <c r="AY59" s="30" t="e">
        <f>((IFERROR(VLOOKUP($B58,Mes!$C$7:$AV$131,MATCH(AY$1,Mes!$C$3:$AV$3,0),FALSE),""))*1000)</f>
        <v>#VALUE!</v>
      </c>
      <c r="AZ59" s="30" t="e">
        <f>((IFERROR(VLOOKUP($B58,Mes!$C$7:$AV$131,MATCH(AZ$1,Mes!$C$3:$AV$3,0),FALSE),""))*1000)</f>
        <v>#VALUE!</v>
      </c>
      <c r="BA59" s="30" t="e">
        <f>((IFERROR(VLOOKUP($B58,Mes!$C$7:$AV$131,MATCH(BA$1,Mes!$C$3:$AV$3,0),FALSE),""))*1000)</f>
        <v>#VALUE!</v>
      </c>
      <c r="BB59" s="30" t="e">
        <f>((IFERROR(VLOOKUP($B58,Mes!$C$7:$AV$131,MATCH(BB$1,Mes!$C$3:$AV$3,0),FALSE),""))*1000)</f>
        <v>#VALUE!</v>
      </c>
      <c r="BC59" s="30" t="e">
        <f>((IFERROR(VLOOKUP($B58,Mes!$C$7:$AV$131,MATCH(BC$1,Mes!$C$3:$AV$3,0),FALSE),""))*1000)</f>
        <v>#VALUE!</v>
      </c>
      <c r="BD59" s="30" t="e">
        <f>((IFERROR(VLOOKUP($B58,Mes!$C$7:$AV$131,MATCH(BD$1,Mes!$C$3:$AV$3,0),FALSE),""))*1000)</f>
        <v>#VALUE!</v>
      </c>
      <c r="BE59" s="30" t="e">
        <f>((IFERROR(VLOOKUP($B58,Mes!$C$7:$AV$131,MATCH(BE$1,Mes!$C$3:$AV$3,0),FALSE),""))*1000)</f>
        <v>#VALUE!</v>
      </c>
      <c r="BF59" s="30" t="e">
        <f>((IFERROR(VLOOKUP($B58,Mes!$C$7:$AV$131,MATCH(BF$1,Mes!$C$3:$AV$3,0),FALSE),""))*1000)</f>
        <v>#VALUE!</v>
      </c>
      <c r="BG59" s="30" t="e">
        <f>((IFERROR(VLOOKUP($B58,Mes!$C$7:$AV$131,MATCH(BG$1,Mes!$C$3:$AV$3,0),FALSE),""))*1000)</f>
        <v>#VALUE!</v>
      </c>
      <c r="BH59" s="30" t="e">
        <f>((IFERROR(VLOOKUP($B58,Mes!$C$7:$AV$131,MATCH(BH$1,Mes!$C$3:$AV$3,0),FALSE),""))*1000)</f>
        <v>#VALUE!</v>
      </c>
      <c r="BI59" s="30" t="e">
        <f>((IFERROR(VLOOKUP($B58,Mes!$C$7:$AV$131,MATCH(BI$1,Mes!$C$3:$AV$3,0),FALSE),""))*1000)</f>
        <v>#VALUE!</v>
      </c>
      <c r="BJ59" s="30" t="e">
        <f>((IFERROR(VLOOKUP($B58,Mes!$C$7:$AV$131,MATCH(BJ$1,Mes!$C$3:$AV$3,0),FALSE),""))*1000)</f>
        <v>#VALUE!</v>
      </c>
      <c r="BK59" s="30" t="e">
        <f>((IFERROR(VLOOKUP($B58,Mes!$C$7:$AV$131,MATCH(BK$1,Mes!$C$3:$AV$3,0),FALSE),""))*1000)</f>
        <v>#VALUE!</v>
      </c>
      <c r="BL59" s="30" t="e">
        <f>((IFERROR(VLOOKUP($B58,Mes!$C$7:$AV$131,MATCH(BL$1,Mes!$C$3:$AV$3,0),FALSE),""))*1000)</f>
        <v>#VALUE!</v>
      </c>
      <c r="BM59" s="30" t="e">
        <f>((IFERROR(VLOOKUP($B58,Mes!$C$7:$AV$131,MATCH(BM$1,Mes!$C$3:$AV$3,0),FALSE),""))*1000)</f>
        <v>#VALUE!</v>
      </c>
      <c r="BN59" s="30" t="e">
        <f>((IFERROR(VLOOKUP($B58,Mes!$C$7:$AV$131,MATCH(BN$1,Mes!$C$3:$AV$3,0),FALSE),""))*1000)</f>
        <v>#VALUE!</v>
      </c>
      <c r="BO59" s="30" t="e">
        <f>((IFERROR(VLOOKUP($B58,Mes!$C$7:$AV$131,MATCH(BO$1,Mes!$C$3:$AV$3,0),FALSE),""))*1000)</f>
        <v>#VALUE!</v>
      </c>
      <c r="BP59" s="31" t="e">
        <f>((IFERROR(VLOOKUP($B58,Mes!$C$7:$AV$131,MATCH(BP$1,Mes!$C$3:$AV$3,0),FALSE),""))*1000)</f>
        <v>#VALUE!</v>
      </c>
      <c r="BQ59" s="31" t="e">
        <f>((IFERROR(VLOOKUP($B58,Mes!$C$7:$AV$131,MATCH(BQ$1,Mes!$C$3:$AV$3,0),FALSE),""))*1000)</f>
        <v>#VALUE!</v>
      </c>
      <c r="BR59" s="31" t="e">
        <f>((IFERROR(VLOOKUP($B58,Mes!$C$7:$AV$131,MATCH(BR$1,Mes!$C$3:$AV$3,0),FALSE),""))*1000)</f>
        <v>#VALUE!</v>
      </c>
      <c r="BS59" s="31" t="e">
        <f>((IFERROR(VLOOKUP($B58,Mes!$C$7:$AV$131,MATCH(BS$1,Mes!$C$3:$AV$3,0),FALSE),""))*1000)</f>
        <v>#VALUE!</v>
      </c>
      <c r="BT59" s="31" t="e">
        <f>((IFERROR(VLOOKUP($B58,Mes!$C$7:$AV$131,MATCH(BT$1,Mes!$C$3:$AV$3,0),FALSE),""))*1000)</f>
        <v>#VALUE!</v>
      </c>
      <c r="BU59" s="31" t="e">
        <f>((IFERROR(VLOOKUP($B58,Mes!$C$7:$AV$131,MATCH(BU$1,Mes!$C$3:$AV$3,0),FALSE),""))*1000)</f>
        <v>#VALUE!</v>
      </c>
      <c r="BV59" s="31" t="e">
        <f>((IFERROR(VLOOKUP($B58,Mes!$C$7:$AV$131,MATCH(BV$1,Mes!$C$3:$AV$3,0),FALSE),""))*1000)</f>
        <v>#VALUE!</v>
      </c>
      <c r="BW59" s="31" t="e">
        <f>((IFERROR(VLOOKUP($B58,Mes!$C$7:$AV$131,MATCH(BW$1,Mes!$C$3:$AV$3,0),FALSE),""))*1000)</f>
        <v>#VALUE!</v>
      </c>
      <c r="BX59" s="31" t="e">
        <f>((IFERROR(VLOOKUP($B58,Mes!$C$7:$AV$131,MATCH(BX$1,Mes!$C$3:$AV$3,0),FALSE),""))*1000)</f>
        <v>#VALUE!</v>
      </c>
      <c r="BY59" s="31" t="e">
        <f>((IFERROR(VLOOKUP($B58,Mes!$C$7:$AV$131,MATCH(BY$1,Mes!$C$3:$AV$3,0),FALSE),""))*1000)</f>
        <v>#VALUE!</v>
      </c>
      <c r="BZ59" s="31" t="e">
        <f>((IFERROR(VLOOKUP($B58,Mes!$C$7:$AV$131,MATCH(BZ$1,Mes!$C$3:$AV$3,0),FALSE),""))*1000)</f>
        <v>#VALUE!</v>
      </c>
      <c r="CA59" s="31" t="e">
        <f>((IFERROR(VLOOKUP($B58,Mes!$C$7:$AV$131,MATCH(CA$1,Mes!$C$3:$AV$3,0),FALSE),""))*1000)</f>
        <v>#VALUE!</v>
      </c>
      <c r="CB59" s="31" t="e">
        <f>((IFERROR(VLOOKUP($B58,Mes!$C$7:$AV$131,MATCH(CB$1,Mes!$C$3:$AV$3,0),FALSE),""))*1000)</f>
        <v>#VALUE!</v>
      </c>
      <c r="CC59" s="31" t="e">
        <f>((IFERROR(VLOOKUP($B58,Mes!$C$7:$AV$131,MATCH(CC$1,Mes!$C$3:$AV$3,0),FALSE),""))*1000)</f>
        <v>#VALUE!</v>
      </c>
      <c r="CD59" s="31" t="e">
        <f>((IFERROR(VLOOKUP($B58,Mes!$C$7:$AV$131,MATCH(CD$1,Mes!$C$3:$AV$3,0),FALSE),""))*1000)</f>
        <v>#VALUE!</v>
      </c>
      <c r="CE59" s="31" t="e">
        <f>((IFERROR(VLOOKUP($B58,Mes!$C$7:$AV$131,MATCH(CE$1,Mes!$C$3:$AV$3,0),FALSE),""))*1000)</f>
        <v>#VALUE!</v>
      </c>
      <c r="CF59" s="31" t="e">
        <f>((IFERROR(VLOOKUP($B58,Mes!$C$7:$AV$131,MATCH(CF$1,Mes!$C$3:$AV$3,0),FALSE),""))*1000)</f>
        <v>#VALUE!</v>
      </c>
      <c r="CG59" s="31" t="e">
        <f>((IFERROR(VLOOKUP($B58,Mes!$C$7:$AV$131,MATCH(CG$1,Mes!$C$3:$AV$3,0),FALSE),""))*1000)</f>
        <v>#VALUE!</v>
      </c>
      <c r="CH59" s="31" t="e">
        <f>((IFERROR(VLOOKUP($B58,Mes!$C$7:$AV$131,MATCH(CH$1,Mes!$C$3:$AV$3,0),FALSE),""))*1000)</f>
        <v>#VALUE!</v>
      </c>
      <c r="CI59" s="31" t="e">
        <f>((IFERROR(VLOOKUP($B58,Mes!$C$7:$AV$131,MATCH(CI$1,Mes!$C$3:$AV$3,0),FALSE),""))*1000)</f>
        <v>#VALUE!</v>
      </c>
      <c r="CJ59" s="31" t="e">
        <f>((IFERROR(VLOOKUP($B58,Mes!$C$7:$AV$131,MATCH(CJ$1,Mes!$C$3:$AV$3,0),FALSE),""))*1000)</f>
        <v>#VALUE!</v>
      </c>
      <c r="CK59" s="31" t="e">
        <f>((IFERROR(VLOOKUP($B58,Mes!$C$7:$AV$131,MATCH(CK$1,Mes!$C$3:$AV$3,0),FALSE),""))*1000)</f>
        <v>#VALUE!</v>
      </c>
      <c r="CL59" s="31" t="e">
        <f>((IFERROR(VLOOKUP($B58,Mes!$C$7:$AV$131,MATCH(CL$1,Mes!$C$3:$AV$3,0),FALSE),""))*1000)</f>
        <v>#VALUE!</v>
      </c>
      <c r="CM59" s="31" t="e">
        <f>((IFERROR(VLOOKUP($B58,Mes!$C$7:$AV$131,MATCH(CM$1,Mes!$C$3:$AV$3,0),FALSE),""))*1000)</f>
        <v>#VALUE!</v>
      </c>
      <c r="CN59" s="31" t="e">
        <f>((IFERROR(VLOOKUP($B58,Mes!$C$7:$AV$131,MATCH(CN$1,Mes!$C$3:$AV$3,0),FALSE),""))*1000)</f>
        <v>#VALUE!</v>
      </c>
      <c r="CO59" s="31" t="e">
        <f>((IFERROR(VLOOKUP($B58,Mes!$C$7:$AV$131,MATCH(CO$1,Mes!$C$3:$AV$3,0),FALSE),""))*1000)</f>
        <v>#VALUE!</v>
      </c>
      <c r="CP59" s="31" t="e">
        <f>((IFERROR(VLOOKUP($B58,Mes!$C$7:$AV$131,MATCH(CP$1,Mes!$C$3:$AV$3,0),FALSE),""))*1000)</f>
        <v>#VALUE!</v>
      </c>
      <c r="CQ59" s="31" t="e">
        <f>((IFERROR(VLOOKUP($B58,Mes!$C$7:$AV$131,MATCH(CQ$1,Mes!$C$3:$AV$3,0),FALSE),""))*1000)</f>
        <v>#VALUE!</v>
      </c>
      <c r="CR59" s="31" t="e">
        <f>((IFERROR(VLOOKUP($B58,Mes!$C$7:$AV$131,MATCH(CR$1,Mes!$C$3:$AV$3,0),FALSE),""))*1000)</f>
        <v>#VALUE!</v>
      </c>
      <c r="CS59" s="31" t="e">
        <f>((IFERROR(VLOOKUP($B58,Mes!$C$7:$AV$131,MATCH(CS$1,Mes!$C$3:$AV$3,0),FALSE),""))*1000)</f>
        <v>#VALUE!</v>
      </c>
      <c r="CT59" s="31" t="e">
        <f>((IFERROR(VLOOKUP($B58,Mes!$C$7:$AV$131,MATCH(CT$1,Mes!$C$3:$AV$3,0),FALSE),""))*1000)</f>
        <v>#VALUE!</v>
      </c>
      <c r="CU59" s="30" t="e">
        <f>((IFERROR(VLOOKUP($B58,Mes!$C$7:$AV$131,MATCH(CU$1,Mes!$C$3:$AV$3,0),FALSE),""))*1000)</f>
        <v>#VALUE!</v>
      </c>
      <c r="CV59" s="30" t="e">
        <f>((IFERROR(VLOOKUP($B58,Mes!$C$7:$AV$131,MATCH(CV$1,Mes!$C$3:$AV$3,0),FALSE),""))*1000)</f>
        <v>#VALUE!</v>
      </c>
      <c r="CW59" s="30" t="e">
        <f>((IFERROR(VLOOKUP($B58,Mes!$C$7:$AV$131,MATCH(CW$1,Mes!$C$3:$AV$3,0),FALSE),""))*1000)</f>
        <v>#VALUE!</v>
      </c>
      <c r="CX59" s="30" t="e">
        <f>((IFERROR(VLOOKUP($B58,Mes!$C$7:$AV$131,MATCH(CX$1,Mes!$C$3:$AV$3,0),FALSE),""))*1000)</f>
        <v>#VALUE!</v>
      </c>
      <c r="CY59" s="30" t="e">
        <f>((IFERROR(VLOOKUP($B58,Mes!$C$7:$AV$131,MATCH(CY$1,Mes!$C$3:$AV$3,0),FALSE),""))*1000)</f>
        <v>#VALUE!</v>
      </c>
      <c r="CZ59" s="30" t="e">
        <f>((IFERROR(VLOOKUP($B58,Mes!$C$7:$AV$131,MATCH(CZ$1,Mes!$C$3:$AV$3,0),FALSE),""))*1000)</f>
        <v>#VALUE!</v>
      </c>
      <c r="DA59" s="30" t="e">
        <f>((IFERROR(VLOOKUP($B58,Mes!$C$7:$AV$131,MATCH(DA$1,Mes!$C$3:$AV$3,0),FALSE),""))*1000)</f>
        <v>#VALUE!</v>
      </c>
      <c r="DB59" s="30" t="e">
        <f>((IFERROR(VLOOKUP($B58,Mes!$C$7:$AV$131,MATCH(DB$1,Mes!$C$3:$AV$3,0),FALSE),""))*1000)</f>
        <v>#VALUE!</v>
      </c>
      <c r="DC59" s="30" t="e">
        <f>((IFERROR(VLOOKUP($B58,Mes!$C$7:$AV$131,MATCH(DC$1,Mes!$C$3:$AV$3,0),FALSE),""))*1000)</f>
        <v>#VALUE!</v>
      </c>
      <c r="DD59" s="30" t="e">
        <f>((IFERROR(VLOOKUP($B58,Mes!$C$7:$AV$131,MATCH(DD$1,Mes!$C$3:$AV$3,0),FALSE),""))*1000)</f>
        <v>#VALUE!</v>
      </c>
      <c r="DE59" s="30" t="e">
        <f>((IFERROR(VLOOKUP($B58,Mes!$C$7:$AV$131,MATCH(DE$1,Mes!$C$3:$AV$3,0),FALSE),""))*1000)</f>
        <v>#VALUE!</v>
      </c>
      <c r="DF59" s="30" t="e">
        <f>((IFERROR(VLOOKUP($B58,Mes!$C$7:$AV$131,MATCH(DF$1,Mes!$C$3:$AV$3,0),FALSE),""))*1000)</f>
        <v>#VALUE!</v>
      </c>
      <c r="DG59" s="30" t="e">
        <f>((IFERROR(VLOOKUP($B58,Mes!$C$7:$AV$131,MATCH(DG$1,Mes!$C$3:$AV$3,0),FALSE),""))*1000)</f>
        <v>#VALUE!</v>
      </c>
      <c r="DH59" s="30" t="e">
        <f>((IFERROR(VLOOKUP($B58,Mes!$C$7:$AV$131,MATCH(DH$1,Mes!$C$3:$AV$3,0),FALSE),""))*1000)</f>
        <v>#VALUE!</v>
      </c>
      <c r="DI59" s="30" t="e">
        <f>((IFERROR(VLOOKUP($B58,Mes!$C$7:$AV$131,MATCH(DI$1,Mes!$C$3:$AV$3,0),FALSE),""))*1000)</f>
        <v>#VALUE!</v>
      </c>
      <c r="DJ59" s="30" t="e">
        <f>((IFERROR(VLOOKUP($B58,Mes!$C$7:$AV$131,MATCH(DJ$1,Mes!$C$3:$AV$3,0),FALSE),""))*1000)</f>
        <v>#VALUE!</v>
      </c>
      <c r="DK59" s="30" t="e">
        <f>((IFERROR(VLOOKUP($B58,Mes!$C$7:$AV$131,MATCH(DK$1,Mes!$C$3:$AV$3,0),FALSE),""))*1000)</f>
        <v>#VALUE!</v>
      </c>
      <c r="DL59" s="30" t="e">
        <f>((IFERROR(VLOOKUP($B58,Mes!$C$7:$AV$131,MATCH(DL$1,Mes!$C$3:$AV$3,0),FALSE),""))*1000)</f>
        <v>#VALUE!</v>
      </c>
      <c r="DM59" s="30" t="e">
        <f>((IFERROR(VLOOKUP($B58,Mes!$C$7:$AV$131,MATCH(DM$1,Mes!$C$3:$AV$3,0),FALSE),""))*1000)</f>
        <v>#VALUE!</v>
      </c>
      <c r="DN59" s="30" t="e">
        <f>((IFERROR(VLOOKUP($B58,Mes!$C$7:$AV$131,MATCH(DN$1,Mes!$C$3:$AV$3,0),FALSE),""))*1000)</f>
        <v>#VALUE!</v>
      </c>
      <c r="DO59" s="30" t="e">
        <f>((IFERROR(VLOOKUP($B58,Mes!$C$7:$AV$131,MATCH(DO$1,Mes!$C$3:$AV$3,0),FALSE),""))*1000)</f>
        <v>#VALUE!</v>
      </c>
      <c r="DP59" s="30" t="e">
        <f>((IFERROR(VLOOKUP($B58,Mes!$C$7:$AV$131,MATCH(DP$1,Mes!$C$3:$AV$3,0),FALSE),""))*1000)</f>
        <v>#VALUE!</v>
      </c>
      <c r="DQ59" s="30" t="e">
        <f>((IFERROR(VLOOKUP($B58,Mes!$C$7:$AV$131,MATCH(DQ$1,Mes!$C$3:$AV$3,0),FALSE),""))*1000)</f>
        <v>#VALUE!</v>
      </c>
      <c r="DR59" s="30" t="e">
        <f>((IFERROR(VLOOKUP($B58,Mes!$C$7:$AV$131,MATCH(DR$1,Mes!$C$3:$AV$3,0),FALSE),""))*1000)</f>
        <v>#VALUE!</v>
      </c>
      <c r="DS59" s="30" t="e">
        <f>((IFERROR(VLOOKUP($B58,Mes!$C$7:$AV$131,MATCH(DS$1,Mes!$C$3:$AV$3,0),FALSE),""))*1000)</f>
        <v>#VALUE!</v>
      </c>
      <c r="DT59" s="30" t="e">
        <f>((IFERROR(VLOOKUP($B58,Mes!$C$7:$AV$131,MATCH(DT$1,Mes!$C$3:$AV$3,0),FALSE),""))*1000)</f>
        <v>#VALUE!</v>
      </c>
      <c r="DU59" s="30" t="e">
        <f>((IFERROR(VLOOKUP($B58,Mes!$C$7:$AV$131,MATCH(DU$1,Mes!$C$3:$AV$3,0),FALSE),""))*1000)</f>
        <v>#VALUE!</v>
      </c>
      <c r="DV59" s="30" t="e">
        <f>((IFERROR(VLOOKUP($B58,Mes!$C$7:$AV$131,MATCH(DV$1,Mes!$C$3:$AV$3,0),FALSE),""))*1000)</f>
        <v>#VALUE!</v>
      </c>
      <c r="DW59" s="30" t="e">
        <f>((IFERROR(VLOOKUP($B58,Mes!$C$7:$AV$131,MATCH(DW$1,Mes!$C$3:$AV$3,0),FALSE),""))*1000)</f>
        <v>#VALUE!</v>
      </c>
      <c r="DX59" s="30" t="e">
        <f>((IFERROR(VLOOKUP($B58,Mes!$C$7:$AV$131,MATCH(DX$1,Mes!$C$3:$AV$3,0),FALSE),""))*1000)</f>
        <v>#VALUE!</v>
      </c>
      <c r="DY59" s="31" t="e">
        <f>((IFERROR(VLOOKUP($B58,Mes!$C$7:$AV$131,MATCH(DY$1,Mes!$C$3:$AV$3,0),FALSE),""))*1000)</f>
        <v>#VALUE!</v>
      </c>
      <c r="DZ59" s="31" t="e">
        <f>((IFERROR(VLOOKUP($B58,Mes!$C$7:$AV$131,MATCH(DZ$1,Mes!$C$3:$AV$3,0),FALSE),""))*1000)</f>
        <v>#VALUE!</v>
      </c>
      <c r="EA59" s="31" t="e">
        <f>((IFERROR(VLOOKUP($B58,Mes!$C$7:$AV$131,MATCH(EA$1,Mes!$C$3:$AV$3,0),FALSE),""))*1000)</f>
        <v>#VALUE!</v>
      </c>
      <c r="EB59" s="31" t="e">
        <f>((IFERROR(VLOOKUP($B58,Mes!$C$7:$AV$131,MATCH(EB$1,Mes!$C$3:$AV$3,0),FALSE),""))*1000)</f>
        <v>#VALUE!</v>
      </c>
      <c r="EC59" s="31" t="e">
        <f>((IFERROR(VLOOKUP($B58,Mes!$C$7:$AV$131,MATCH(EC$1,Mes!$C$3:$AV$3,0),FALSE),""))*1000)</f>
        <v>#VALUE!</v>
      </c>
      <c r="ED59" s="31" t="e">
        <f>((IFERROR(VLOOKUP($B58,Mes!$C$7:$AV$131,MATCH(ED$1,Mes!$C$3:$AV$3,0),FALSE),""))*1000)</f>
        <v>#VALUE!</v>
      </c>
      <c r="EE59" s="31" t="e">
        <f>((IFERROR(VLOOKUP($B58,Mes!$C$7:$AV$131,MATCH(EE$1,Mes!$C$3:$AV$3,0),FALSE),""))*1000)</f>
        <v>#VALUE!</v>
      </c>
      <c r="EF59" s="31" t="e">
        <f>((IFERROR(VLOOKUP($B58,Mes!$C$7:$AV$131,MATCH(EF$1,Mes!$C$3:$AV$3,0),FALSE),""))*1000)</f>
        <v>#VALUE!</v>
      </c>
      <c r="EG59" s="31" t="e">
        <f>((IFERROR(VLOOKUP($B58,Mes!$C$7:$AV$131,MATCH(EG$1,Mes!$C$3:$AV$3,0),FALSE),""))*1000)</f>
        <v>#VALUE!</v>
      </c>
      <c r="EH59" s="31" t="e">
        <f>((IFERROR(VLOOKUP($B58,Mes!$C$7:$AV$131,MATCH(EH$1,Mes!$C$3:$AV$3,0),FALSE),""))*1000)</f>
        <v>#VALUE!</v>
      </c>
      <c r="EI59" s="31" t="e">
        <f>((IFERROR(VLOOKUP($B58,Mes!$C$7:$AV$131,MATCH(EI$1,Mes!$C$3:$AV$3,0),FALSE),""))*1000)</f>
        <v>#VALUE!</v>
      </c>
      <c r="EJ59" s="31" t="e">
        <f>((IFERROR(VLOOKUP($B58,Mes!$C$7:$AV$131,MATCH(EJ$1,Mes!$C$3:$AV$3,0),FALSE),""))*1000)</f>
        <v>#VALUE!</v>
      </c>
      <c r="EK59" s="31" t="e">
        <f>((IFERROR(VLOOKUP($B58,Mes!$C$7:$AV$131,MATCH(EK$1,Mes!$C$3:$AV$3,0),FALSE),""))*1000)</f>
        <v>#VALUE!</v>
      </c>
      <c r="EL59" s="31" t="e">
        <f>((IFERROR(VLOOKUP($B58,Mes!$C$7:$AV$131,MATCH(EL$1,Mes!$C$3:$AV$3,0),FALSE),""))*1000)</f>
        <v>#VALUE!</v>
      </c>
      <c r="EM59" s="31" t="e">
        <f>((IFERROR(VLOOKUP($B58,Mes!$C$7:$AV$131,MATCH(EM$1,Mes!$C$3:$AV$3,0),FALSE),""))*1000)</f>
        <v>#VALUE!</v>
      </c>
      <c r="EN59" s="31" t="e">
        <f>((IFERROR(VLOOKUP($B58,Mes!$C$7:$AV$131,MATCH(EN$1,Mes!$C$3:$AV$3,0),FALSE),""))*1000)</f>
        <v>#VALUE!</v>
      </c>
      <c r="EO59" s="31" t="e">
        <f>((IFERROR(VLOOKUP($B58,Mes!$C$7:$AV$131,MATCH(EO$1,Mes!$C$3:$AV$3,0),FALSE),""))*1000)</f>
        <v>#VALUE!</v>
      </c>
      <c r="EP59" s="31" t="e">
        <f>((IFERROR(VLOOKUP($B58,Mes!$C$7:$AV$131,MATCH(EP$1,Mes!$C$3:$AV$3,0),FALSE),""))*1000)</f>
        <v>#VALUE!</v>
      </c>
      <c r="EQ59" s="31" t="e">
        <f>((IFERROR(VLOOKUP($B58,Mes!$C$7:$AV$131,MATCH(EQ$1,Mes!$C$3:$AV$3,0),FALSE),""))*1000)</f>
        <v>#VALUE!</v>
      </c>
      <c r="ER59" s="31" t="e">
        <f>((IFERROR(VLOOKUP($B58,Mes!$C$7:$AV$131,MATCH(ER$1,Mes!$C$3:$AV$3,0),FALSE),""))*1000)</f>
        <v>#VALUE!</v>
      </c>
      <c r="ES59" s="31" t="e">
        <f>((IFERROR(VLOOKUP($B58,Mes!$C$7:$AV$131,MATCH(ES$1,Mes!$C$3:$AV$3,0),FALSE),""))*1000)</f>
        <v>#VALUE!</v>
      </c>
      <c r="ET59" s="31" t="e">
        <f>((IFERROR(VLOOKUP($B58,Mes!$C$7:$AV$131,MATCH(ET$1,Mes!$C$3:$AV$3,0),FALSE),""))*1000)</f>
        <v>#VALUE!</v>
      </c>
      <c r="EU59" s="31" t="e">
        <f>((IFERROR(VLOOKUP($B58,Mes!$C$7:$AV$131,MATCH(EU$1,Mes!$C$3:$AV$3,0),FALSE),""))*1000)</f>
        <v>#VALUE!</v>
      </c>
      <c r="EV59" s="31" t="e">
        <f>((IFERROR(VLOOKUP($B58,Mes!$C$7:$AV$131,MATCH(EV$1,Mes!$C$3:$AV$3,0),FALSE),""))*1000)</f>
        <v>#VALUE!</v>
      </c>
      <c r="EW59" s="31" t="e">
        <f>((IFERROR(VLOOKUP($B58,Mes!$C$7:$AV$131,MATCH(EW$1,Mes!$C$3:$AV$3,0),FALSE),""))*1000)</f>
        <v>#VALUE!</v>
      </c>
      <c r="EX59" s="31" t="e">
        <f>((IFERROR(VLOOKUP($B58,Mes!$C$7:$AV$131,MATCH(EX$1,Mes!$C$3:$AV$3,0),FALSE),""))*1000)</f>
        <v>#VALUE!</v>
      </c>
      <c r="EY59" s="31" t="e">
        <f>((IFERROR(VLOOKUP($B58,Mes!$C$7:$AV$131,MATCH(EY$1,Mes!$C$3:$AV$3,0),FALSE),""))*1000)</f>
        <v>#VALUE!</v>
      </c>
      <c r="EZ59" s="31" t="e">
        <f>((IFERROR(VLOOKUP($B58,Mes!$C$7:$AV$131,MATCH(EZ$1,Mes!$C$3:$AV$3,0),FALSE),""))*1000)</f>
        <v>#VALUE!</v>
      </c>
      <c r="FA59" s="31" t="e">
        <f>((IFERROR(VLOOKUP($B58,Mes!$C$7:$AV$131,MATCH(FA$1,Mes!$C$3:$AV$3,0),FALSE),""))*1000)</f>
        <v>#VALUE!</v>
      </c>
      <c r="FB59" s="31" t="e">
        <f>((IFERROR(VLOOKUP($B58,Mes!$C$7:$AV$131,MATCH(FB$1,Mes!$C$3:$AV$3,0),FALSE),""))*1000)</f>
        <v>#VALUE!</v>
      </c>
      <c r="FC59" s="31" t="e">
        <f>((IFERROR(VLOOKUP($B58,Mes!$C$7:$AV$131,MATCH(FC$1,Mes!$C$3:$AV$3,0),FALSE),""))*1000)</f>
        <v>#VALUE!</v>
      </c>
      <c r="FD59" s="30" t="e">
        <f>((IFERROR(VLOOKUP($B58,Mes!$C$7:$AV$131,MATCH(FD$1,Mes!$C$3:$AV$3,0),FALSE),""))*1000)</f>
        <v>#VALUE!</v>
      </c>
      <c r="FE59" s="30" t="e">
        <f>((IFERROR(VLOOKUP($B58,Mes!$C$7:$AV$131,MATCH(FE$1,Mes!$C$3:$AV$3,0),FALSE),""))*1000)</f>
        <v>#VALUE!</v>
      </c>
      <c r="FF59" s="30" t="e">
        <f>((IFERROR(VLOOKUP($B58,Mes!$C$7:$AV$131,MATCH(FF$1,Mes!$C$3:$AV$3,0),FALSE),""))*1000)</f>
        <v>#VALUE!</v>
      </c>
      <c r="FG59" s="30" t="e">
        <f>((IFERROR(VLOOKUP($B58,Mes!$C$7:$AV$131,MATCH(FG$1,Mes!$C$3:$AV$3,0),FALSE),""))*1000)</f>
        <v>#VALUE!</v>
      </c>
      <c r="FH59" s="30" t="e">
        <f>((IFERROR(VLOOKUP($B58,Mes!$C$7:$AV$131,MATCH(FH$1,Mes!$C$3:$AV$3,0),FALSE),""))*1000)</f>
        <v>#VALUE!</v>
      </c>
      <c r="FI59" s="30" t="e">
        <f>((IFERROR(VLOOKUP($B58,Mes!$C$7:$AV$131,MATCH(FI$1,Mes!$C$3:$AV$3,0),FALSE),""))*1000)</f>
        <v>#VALUE!</v>
      </c>
      <c r="FJ59" s="30" t="e">
        <f>((IFERROR(VLOOKUP($B58,Mes!$C$7:$AV$131,MATCH(FJ$1,Mes!$C$3:$AV$3,0),FALSE),""))*1000)</f>
        <v>#VALUE!</v>
      </c>
      <c r="FK59" s="30" t="e">
        <f>((IFERROR(VLOOKUP($B58,Mes!$C$7:$AV$131,MATCH(FK$1,Mes!$C$3:$AV$3,0),FALSE),""))*1000)</f>
        <v>#VALUE!</v>
      </c>
      <c r="FL59" s="30" t="e">
        <f>((IFERROR(VLOOKUP($B58,Mes!$C$7:$AV$131,MATCH(FL$1,Mes!$C$3:$AV$3,0),FALSE),""))*1000)</f>
        <v>#VALUE!</v>
      </c>
      <c r="FM59" s="30" t="e">
        <f>((IFERROR(VLOOKUP($B58,Mes!$C$7:$AV$131,MATCH(FM$1,Mes!$C$3:$AV$3,0),FALSE),""))*1000)</f>
        <v>#VALUE!</v>
      </c>
      <c r="FN59" s="30" t="e">
        <f>((IFERROR(VLOOKUP($B58,Mes!$C$7:$AV$131,MATCH(FN$1,Mes!$C$3:$AV$3,0),FALSE),""))*1000)</f>
        <v>#VALUE!</v>
      </c>
      <c r="FO59" s="30" t="e">
        <f>((IFERROR(VLOOKUP($B58,Mes!$C$7:$AV$131,MATCH(FO$1,Mes!$C$3:$AV$3,0),FALSE),""))*1000)</f>
        <v>#VALUE!</v>
      </c>
      <c r="FP59" s="30" t="e">
        <f>((IFERROR(VLOOKUP($B58,Mes!$C$7:$AV$131,MATCH(FP$1,Mes!$C$3:$AV$3,0),FALSE),""))*1000)</f>
        <v>#VALUE!</v>
      </c>
      <c r="FQ59" s="30" t="e">
        <f>((IFERROR(VLOOKUP($B58,Mes!$C$7:$AV$131,MATCH(FQ$1,Mes!$C$3:$AV$3,0),FALSE),""))*1000)</f>
        <v>#VALUE!</v>
      </c>
      <c r="FR59" s="30" t="e">
        <f>((IFERROR(VLOOKUP($B58,Mes!$C$7:$AV$131,MATCH(FR$1,Mes!$C$3:$AV$3,0),FALSE),""))*1000)</f>
        <v>#VALUE!</v>
      </c>
      <c r="FS59" s="30" t="e">
        <f>((IFERROR(VLOOKUP($B58,Mes!$C$7:$AV$131,MATCH(FS$1,Mes!$C$3:$AV$3,0),FALSE),""))*1000)</f>
        <v>#VALUE!</v>
      </c>
      <c r="FT59" s="30" t="e">
        <f>((IFERROR(VLOOKUP($B58,Mes!$C$7:$AV$131,MATCH(FT$1,Mes!$C$3:$AV$3,0),FALSE),""))*1000)</f>
        <v>#VALUE!</v>
      </c>
      <c r="FU59" s="30" t="e">
        <f>((IFERROR(VLOOKUP($B58,Mes!$C$7:$AV$131,MATCH(FU$1,Mes!$C$3:$AV$3,0),FALSE),""))*1000)</f>
        <v>#VALUE!</v>
      </c>
      <c r="FV59" s="30" t="e">
        <f>((IFERROR(VLOOKUP($B58,Mes!$C$7:$AV$131,MATCH(FV$1,Mes!$C$3:$AV$3,0),FALSE),""))*1000)</f>
        <v>#VALUE!</v>
      </c>
      <c r="FW59" s="30" t="e">
        <f>((IFERROR(VLOOKUP($B58,Mes!$C$7:$AV$131,MATCH(FW$1,Mes!$C$3:$AV$3,0),FALSE),""))*1000)</f>
        <v>#VALUE!</v>
      </c>
      <c r="FX59" s="30" t="e">
        <f>((IFERROR(VLOOKUP($B58,Mes!$C$7:$AV$131,MATCH(FX$1,Mes!$C$3:$AV$3,0),FALSE),""))*1000)</f>
        <v>#VALUE!</v>
      </c>
      <c r="FY59" s="30" t="e">
        <f>((IFERROR(VLOOKUP($B58,Mes!$C$7:$AV$131,MATCH(FY$1,Mes!$C$3:$AV$3,0),FALSE),""))*1000)</f>
        <v>#VALUE!</v>
      </c>
      <c r="FZ59" s="30" t="e">
        <f>((IFERROR(VLOOKUP($B58,Mes!$C$7:$AV$131,MATCH(FZ$1,Mes!$C$3:$AV$3,0),FALSE),""))*1000)</f>
        <v>#VALUE!</v>
      </c>
      <c r="GA59" s="30" t="e">
        <f>((IFERROR(VLOOKUP($B58,Mes!$C$7:$AV$131,MATCH(GA$1,Mes!$C$3:$AV$3,0),FALSE),""))*1000)</f>
        <v>#VALUE!</v>
      </c>
      <c r="GB59" s="30" t="e">
        <f>((IFERROR(VLOOKUP($B58,Mes!$C$7:$AV$131,MATCH(GB$1,Mes!$C$3:$AV$3,0),FALSE),""))*1000)</f>
        <v>#VALUE!</v>
      </c>
      <c r="GC59" s="30" t="e">
        <f>((IFERROR(VLOOKUP($B58,Mes!$C$7:$AV$131,MATCH(GC$1,Mes!$C$3:$AV$3,0),FALSE),""))*1000)</f>
        <v>#VALUE!</v>
      </c>
      <c r="GD59" s="30" t="e">
        <f>((IFERROR(VLOOKUP($B58,Mes!$C$7:$AV$131,MATCH(GD$1,Mes!$C$3:$AV$3,0),FALSE),""))*1000)</f>
        <v>#VALUE!</v>
      </c>
      <c r="GE59" s="30" t="e">
        <f>((IFERROR(VLOOKUP($B58,Mes!$C$7:$AV$131,MATCH(GE$1,Mes!$C$3:$AV$3,0),FALSE),""))*1000)</f>
        <v>#VALUE!</v>
      </c>
      <c r="GF59" s="30" t="e">
        <f>((IFERROR(VLOOKUP($B58,Mes!$C$7:$AV$131,MATCH(GF$1,Mes!$C$3:$AV$3,0),FALSE),""))*1000)</f>
        <v>#VALUE!</v>
      </c>
      <c r="GG59" s="30" t="e">
        <f>((IFERROR(VLOOKUP($B58,Mes!$C$7:$AV$131,MATCH(GG$1,Mes!$C$3:$AV$3,0),FALSE),""))*1000)</f>
        <v>#VALUE!</v>
      </c>
      <c r="GH59" s="31" t="e">
        <f>((IFERROR(VLOOKUP($B58,Mes!$C$7:$AV$131,MATCH(GH$1,Mes!$C$3:$AV$3,0),FALSE),""))*1000)</f>
        <v>#VALUE!</v>
      </c>
      <c r="GI59" s="31" t="e">
        <f>((IFERROR(VLOOKUP($B58,Mes!$C$7:$AV$131,MATCH(GI$1,Mes!$C$3:$AV$3,0),FALSE),""))*1000)</f>
        <v>#VALUE!</v>
      </c>
      <c r="GJ59" s="31" t="e">
        <f>((IFERROR(VLOOKUP($B58,Mes!$C$7:$AV$131,MATCH(GJ$1,Mes!$C$3:$AV$3,0),FALSE),""))*1000)</f>
        <v>#VALUE!</v>
      </c>
      <c r="GK59" s="31" t="e">
        <f>((IFERROR(VLOOKUP($B58,Mes!$C$7:$AV$131,MATCH(GK$1,Mes!$C$3:$AV$3,0),FALSE),""))*1000)</f>
        <v>#VALUE!</v>
      </c>
      <c r="GL59" s="31" t="e">
        <f>((IFERROR(VLOOKUP($B58,Mes!$C$7:$AV$131,MATCH(GL$1,Mes!$C$3:$AV$3,0),FALSE),""))*1000)</f>
        <v>#VALUE!</v>
      </c>
      <c r="GM59" s="31" t="e">
        <f>((IFERROR(VLOOKUP($B58,Mes!$C$7:$AV$131,MATCH(GM$1,Mes!$C$3:$AV$3,0),FALSE),""))*1000)</f>
        <v>#VALUE!</v>
      </c>
      <c r="GN59" s="31" t="e">
        <f>((IFERROR(VLOOKUP($B58,Mes!$C$7:$AV$131,MATCH(GN$1,Mes!$C$3:$AV$3,0),FALSE),""))*1000)</f>
        <v>#VALUE!</v>
      </c>
      <c r="GO59" s="31" t="e">
        <f>((IFERROR(VLOOKUP($B58,Mes!$C$7:$AV$131,MATCH(GO$1,Mes!$C$3:$AV$3,0),FALSE),""))*1000)</f>
        <v>#VALUE!</v>
      </c>
      <c r="GP59" s="31" t="e">
        <f>((IFERROR(VLOOKUP($B58,Mes!$C$7:$AV$131,MATCH(GP$1,Mes!$C$3:$AV$3,0),FALSE),""))*1000)</f>
        <v>#VALUE!</v>
      </c>
      <c r="GQ59" s="31" t="e">
        <f>((IFERROR(VLOOKUP($B58,Mes!$C$7:$AV$131,MATCH(GQ$1,Mes!$C$3:$AV$3,0),FALSE),""))*1000)</f>
        <v>#VALUE!</v>
      </c>
      <c r="GR59" s="31" t="e">
        <f>((IFERROR(VLOOKUP($B58,Mes!$C$7:$AV$131,MATCH(GR$1,Mes!$C$3:$AV$3,0),FALSE),""))*1000)</f>
        <v>#VALUE!</v>
      </c>
      <c r="GS59" s="31" t="e">
        <f>((IFERROR(VLOOKUP($B58,Mes!$C$7:$AV$131,MATCH(GS$1,Mes!$C$3:$AV$3,0),FALSE),""))*1000)</f>
        <v>#VALUE!</v>
      </c>
      <c r="GT59" s="31" t="e">
        <f>((IFERROR(VLOOKUP($B58,Mes!$C$7:$AV$131,MATCH(GT$1,Mes!$C$3:$AV$3,0),FALSE),""))*1000)</f>
        <v>#VALUE!</v>
      </c>
      <c r="GU59" s="31" t="e">
        <f>((IFERROR(VLOOKUP($B58,Mes!$C$7:$AV$131,MATCH(GU$1,Mes!$C$3:$AV$3,0),FALSE),""))*1000)</f>
        <v>#VALUE!</v>
      </c>
      <c r="GV59" s="31" t="e">
        <f>((IFERROR(VLOOKUP($B58,Mes!$C$7:$AV$131,MATCH(GV$1,Mes!$C$3:$AV$3,0),FALSE),""))*1000)</f>
        <v>#VALUE!</v>
      </c>
      <c r="GW59" s="31" t="e">
        <f>((IFERROR(VLOOKUP($B58,Mes!$C$7:$AV$131,MATCH(GW$1,Mes!$C$3:$AV$3,0),FALSE),""))*1000)</f>
        <v>#VALUE!</v>
      </c>
      <c r="GX59" s="31" t="e">
        <f>((IFERROR(VLOOKUP($B58,Mes!$C$7:$AV$131,MATCH(GX$1,Mes!$C$3:$AV$3,0),FALSE),""))*1000)</f>
        <v>#VALUE!</v>
      </c>
      <c r="GY59" s="31" t="e">
        <f>((IFERROR(VLOOKUP($B58,Mes!$C$7:$AV$131,MATCH(GY$1,Mes!$C$3:$AV$3,0),FALSE),""))*1000)</f>
        <v>#VALUE!</v>
      </c>
      <c r="GZ59" s="31" t="e">
        <f>((IFERROR(VLOOKUP($B58,Mes!$C$7:$AV$131,MATCH(GZ$1,Mes!$C$3:$AV$3,0),FALSE),""))*1000)</f>
        <v>#VALUE!</v>
      </c>
      <c r="HA59" s="31" t="e">
        <f>((IFERROR(VLOOKUP($B58,Mes!$C$7:$AV$131,MATCH(HA$1,Mes!$C$3:$AV$3,0),FALSE),""))*1000)</f>
        <v>#VALUE!</v>
      </c>
      <c r="HB59" s="31" t="e">
        <f>((IFERROR(VLOOKUP($B58,Mes!$C$7:$AV$131,MATCH(HB$1,Mes!$C$3:$AV$3,0),FALSE),""))*1000)</f>
        <v>#VALUE!</v>
      </c>
      <c r="HC59" s="31" t="e">
        <f>((IFERROR(VLOOKUP($B58,Mes!$C$7:$AV$131,MATCH(HC$1,Mes!$C$3:$AV$3,0),FALSE),""))*1000)</f>
        <v>#VALUE!</v>
      </c>
      <c r="HD59" s="31" t="e">
        <f>((IFERROR(VLOOKUP($B58,Mes!$C$7:$AV$131,MATCH(HD$1,Mes!$C$3:$AV$3,0),FALSE),""))*1000)</f>
        <v>#VALUE!</v>
      </c>
      <c r="HE59" s="31" t="e">
        <f>((IFERROR(VLOOKUP($B58,Mes!$C$7:$AV$131,MATCH(HE$1,Mes!$C$3:$AV$3,0),FALSE),""))*1000)</f>
        <v>#VALUE!</v>
      </c>
      <c r="HF59" s="31" t="e">
        <f>((IFERROR(VLOOKUP($B58,Mes!$C$7:$AV$131,MATCH(HF$1,Mes!$C$3:$AV$3,0),FALSE),""))*1000)</f>
        <v>#VALUE!</v>
      </c>
      <c r="HG59" s="31" t="e">
        <f>((IFERROR(VLOOKUP($B58,Mes!$C$7:$AV$131,MATCH(HG$1,Mes!$C$3:$AV$3,0),FALSE),""))*1000)</f>
        <v>#VALUE!</v>
      </c>
      <c r="HH59" s="31" t="e">
        <f>((IFERROR(VLOOKUP($B58,Mes!$C$7:$AV$131,MATCH(HH$1,Mes!$C$3:$AV$3,0),FALSE),""))*1000)</f>
        <v>#VALUE!</v>
      </c>
      <c r="HI59" s="31" t="e">
        <f>((IFERROR(VLOOKUP($B58,Mes!$C$7:$AV$131,MATCH(HI$1,Mes!$C$3:$AV$3,0),FALSE),""))*1000)</f>
        <v>#VALUE!</v>
      </c>
      <c r="HJ59" s="31" t="e">
        <f>((IFERROR(VLOOKUP($B58,Mes!$C$7:$AV$131,MATCH(HJ$1,Mes!$C$3:$AV$3,0),FALSE),""))*1000)</f>
        <v>#VALUE!</v>
      </c>
      <c r="HK59" s="31" t="e">
        <f>((IFERROR(VLOOKUP($B58,Mes!$C$7:$AV$131,MATCH(HK$1,Mes!$C$3:$AV$3,0),FALSE),""))*1000)</f>
        <v>#VALUE!</v>
      </c>
      <c r="HL59" s="31" t="e">
        <f>((IFERROR(VLOOKUP($B58,Mes!$C$7:$AV$131,MATCH(HL$1,Mes!$C$3:$AV$3,0),FALSE),""))*1000)</f>
        <v>#VALUE!</v>
      </c>
      <c r="HM59" s="30" t="e">
        <f>((IFERROR(VLOOKUP($B58,Mes!$C$7:$AV$131,MATCH(HM$1,Mes!$C$3:$AV$3,0),FALSE),""))*1000)</f>
        <v>#VALUE!</v>
      </c>
      <c r="HN59" s="30" t="e">
        <f>((IFERROR(VLOOKUP($B58,Mes!$C$7:$AV$131,MATCH(HN$1,Mes!$C$3:$AV$3,0),FALSE),""))*1000)</f>
        <v>#VALUE!</v>
      </c>
      <c r="HO59" s="30" t="e">
        <f>((IFERROR(VLOOKUP($B58,Mes!$C$7:$AV$131,MATCH(HO$1,Mes!$C$3:$AV$3,0),FALSE),""))*1000)</f>
        <v>#VALUE!</v>
      </c>
      <c r="HP59" s="30" t="e">
        <f>((IFERROR(VLOOKUP($B58,Mes!$C$7:$AV$131,MATCH(HP$1,Mes!$C$3:$AV$3,0),FALSE),""))*1000)</f>
        <v>#VALUE!</v>
      </c>
      <c r="HQ59" s="30" t="e">
        <f>((IFERROR(VLOOKUP($B58,Mes!$C$7:$AV$131,MATCH(HQ$1,Mes!$C$3:$AV$3,0),FALSE),""))*1000)</f>
        <v>#VALUE!</v>
      </c>
      <c r="HR59" s="30" t="e">
        <f>((IFERROR(VLOOKUP($B58,Mes!$C$7:$AV$131,MATCH(HR$1,Mes!$C$3:$AV$3,0),FALSE),""))*1000)</f>
        <v>#VALUE!</v>
      </c>
      <c r="HS59" s="30" t="e">
        <f>((IFERROR(VLOOKUP($B58,Mes!$C$7:$AV$131,MATCH(HS$1,Mes!$C$3:$AV$3,0),FALSE),""))*1000)</f>
        <v>#VALUE!</v>
      </c>
      <c r="HT59" s="30" t="e">
        <f>((IFERROR(VLOOKUP($B58,Mes!$C$7:$AV$131,MATCH(HT$1,Mes!$C$3:$AV$3,0),FALSE),""))*1000)</f>
        <v>#VALUE!</v>
      </c>
      <c r="HU59" s="30" t="e">
        <f>((IFERROR(VLOOKUP($B58,Mes!$C$7:$AV$131,MATCH(HU$1,Mes!$C$3:$AV$3,0),FALSE),""))*1000)</f>
        <v>#VALUE!</v>
      </c>
      <c r="HV59" s="30" t="e">
        <f>((IFERROR(VLOOKUP($B58,Mes!$C$7:$AV$131,MATCH(HV$1,Mes!$C$3:$AV$3,0),FALSE),""))*1000)</f>
        <v>#VALUE!</v>
      </c>
      <c r="HW59" s="30" t="e">
        <f>((IFERROR(VLOOKUP($B58,Mes!$C$7:$AV$131,MATCH(HW$1,Mes!$C$3:$AV$3,0),FALSE),""))*1000)</f>
        <v>#VALUE!</v>
      </c>
      <c r="HX59" s="30" t="e">
        <f>((IFERROR(VLOOKUP($B58,Mes!$C$7:$AV$131,MATCH(HX$1,Mes!$C$3:$AV$3,0),FALSE),""))*1000)</f>
        <v>#VALUE!</v>
      </c>
      <c r="HY59" s="30" t="e">
        <f>((IFERROR(VLOOKUP($B58,Mes!$C$7:$AV$131,MATCH(HY$1,Mes!$C$3:$AV$3,0),FALSE),""))*1000)</f>
        <v>#VALUE!</v>
      </c>
      <c r="HZ59" s="30" t="e">
        <f>((IFERROR(VLOOKUP($B58,Mes!$C$7:$AV$131,MATCH(HZ$1,Mes!$C$3:$AV$3,0),FALSE),""))*1000)</f>
        <v>#VALUE!</v>
      </c>
      <c r="IA59" s="30" t="e">
        <f>((IFERROR(VLOOKUP($B58,Mes!$C$7:$AV$131,MATCH(IA$1,Mes!$C$3:$AV$3,0),FALSE),""))*1000)</f>
        <v>#VALUE!</v>
      </c>
      <c r="IB59" s="30" t="e">
        <f>((IFERROR(VLOOKUP($B58,Mes!$C$7:$AV$131,MATCH(IB$1,Mes!$C$3:$AV$3,0),FALSE),""))*1000)</f>
        <v>#VALUE!</v>
      </c>
      <c r="IC59" s="30" t="e">
        <f>((IFERROR(VLOOKUP($B58,Mes!$C$7:$AV$131,MATCH(IC$1,Mes!$C$3:$AV$3,0),FALSE),""))*1000)</f>
        <v>#VALUE!</v>
      </c>
      <c r="ID59" s="30" t="e">
        <f>((IFERROR(VLOOKUP($B58,Mes!$C$7:$AV$131,MATCH(ID$1,Mes!$C$3:$AV$3,0),FALSE),""))*1000)</f>
        <v>#VALUE!</v>
      </c>
      <c r="IE59" s="30" t="e">
        <f>((IFERROR(VLOOKUP($B58,Mes!$C$7:$AV$131,MATCH(IE$1,Mes!$C$3:$AV$3,0),FALSE),""))*1000)</f>
        <v>#VALUE!</v>
      </c>
      <c r="IF59" s="30" t="e">
        <f>((IFERROR(VLOOKUP($B58,Mes!$C$7:$AV$131,MATCH(IF$1,Mes!$C$3:$AV$3,0),FALSE),""))*1000)</f>
        <v>#VALUE!</v>
      </c>
      <c r="IG59" s="30" t="e">
        <f>((IFERROR(VLOOKUP($B58,Mes!$C$7:$AV$131,MATCH(IG$1,Mes!$C$3:$AV$3,0),FALSE),""))*1000)</f>
        <v>#VALUE!</v>
      </c>
      <c r="IH59" s="30" t="e">
        <f>((IFERROR(VLOOKUP($B58,Mes!$C$7:$AV$131,MATCH(IH$1,Mes!$C$3:$AV$3,0),FALSE),""))*1000)</f>
        <v>#VALUE!</v>
      </c>
      <c r="II59" s="30" t="e">
        <f>((IFERROR(VLOOKUP($B58,Mes!$C$7:$AV$131,MATCH(II$1,Mes!$C$3:$AV$3,0),FALSE),""))*1000)</f>
        <v>#VALUE!</v>
      </c>
      <c r="IJ59" s="30" t="e">
        <f>((IFERROR(VLOOKUP($B58,Mes!$C$7:$AV$131,MATCH(IJ$1,Mes!$C$3:$AV$3,0),FALSE),""))*1000)</f>
        <v>#VALUE!</v>
      </c>
      <c r="IK59" s="30" t="e">
        <f>((IFERROR(VLOOKUP($B58,Mes!$C$7:$AV$131,MATCH(IK$1,Mes!$C$3:$AV$3,0),FALSE),""))*1000)</f>
        <v>#VALUE!</v>
      </c>
      <c r="IL59" s="30" t="e">
        <f>((IFERROR(VLOOKUP($B58,Mes!$C$7:$AV$131,MATCH(IL$1,Mes!$C$3:$AV$3,0),FALSE),""))*1000)</f>
        <v>#VALUE!</v>
      </c>
      <c r="IM59" s="30" t="e">
        <f>((IFERROR(VLOOKUP($B58,Mes!$C$7:$AV$131,MATCH(IM$1,Mes!$C$3:$AV$3,0),FALSE),""))*1000)</f>
        <v>#VALUE!</v>
      </c>
      <c r="IN59" s="30" t="e">
        <f>((IFERROR(VLOOKUP($B58,Mes!$C$7:$AV$131,MATCH(IN$1,Mes!$C$3:$AV$3,0),FALSE),""))*1000)</f>
        <v>#VALUE!</v>
      </c>
      <c r="IO59" s="30" t="e">
        <f>((IFERROR(VLOOKUP($B58,Mes!$C$7:$AV$131,MATCH(IO$1,Mes!$C$3:$AV$3,0),FALSE),""))*1000)</f>
        <v>#VALUE!</v>
      </c>
      <c r="IP59" s="30" t="e">
        <f>((IFERROR(VLOOKUP($B58,Mes!$C$7:$AV$131,MATCH(IP$1,Mes!$C$3:$AV$3,0),FALSE),""))*1000)</f>
        <v>#VALUE!</v>
      </c>
      <c r="IQ59" s="30" t="e">
        <f>((IFERROR(VLOOKUP($B58,Mes!$C$7:$AV$131,MATCH(IQ$1,Mes!$C$3:$AV$3,0),FALSE),""))*1000)</f>
        <v>#VALUE!</v>
      </c>
      <c r="IR59" s="31" t="e">
        <f>((IFERROR(VLOOKUP($B58,Mes!$C$7:$AV$131,MATCH(IR$1,Mes!$C$3:$AV$3,0),FALSE),""))*1000)</f>
        <v>#VALUE!</v>
      </c>
      <c r="IS59" s="31" t="e">
        <f>((IFERROR(VLOOKUP($B58,Mes!$C$7:$AV$131,MATCH(IS$1,Mes!$C$3:$AV$3,0),FALSE),""))*1000)</f>
        <v>#VALUE!</v>
      </c>
      <c r="IT59" s="31" t="e">
        <f>((IFERROR(VLOOKUP($B58,Mes!$C$7:$AV$131,MATCH(IT$1,Mes!$C$3:$AV$3,0),FALSE),""))*1000)</f>
        <v>#VALUE!</v>
      </c>
      <c r="IU59" s="31" t="e">
        <f>((IFERROR(VLOOKUP($B58,Mes!$C$7:$AV$131,MATCH(IU$1,Mes!$C$3:$AV$3,0),FALSE),""))*1000)</f>
        <v>#VALUE!</v>
      </c>
      <c r="IV59" s="31" t="e">
        <f>((IFERROR(VLOOKUP($B58,Mes!$C$7:$AV$131,MATCH(IV$1,Mes!$C$3:$AV$3,0),FALSE),""))*1000)</f>
        <v>#VALUE!</v>
      </c>
      <c r="IW59" s="31" t="e">
        <f>((IFERROR(VLOOKUP($B58,Mes!$C$7:$AV$131,MATCH(IW$1,Mes!$C$3:$AV$3,0),FALSE),""))*1000)</f>
        <v>#VALUE!</v>
      </c>
      <c r="IX59" s="31" t="e">
        <f>((IFERROR(VLOOKUP($B58,Mes!$C$7:$AV$131,MATCH(IX$1,Mes!$C$3:$AV$3,0),FALSE),""))*1000)</f>
        <v>#VALUE!</v>
      </c>
      <c r="IY59" s="31" t="e">
        <f>((IFERROR(VLOOKUP($B58,Mes!$C$7:$AV$131,MATCH(IY$1,Mes!$C$3:$AV$3,0),FALSE),""))*1000)</f>
        <v>#VALUE!</v>
      </c>
      <c r="IZ59" s="31" t="e">
        <f>((IFERROR(VLOOKUP($B58,Mes!$C$7:$AV$131,MATCH(IZ$1,Mes!$C$3:$AV$3,0),FALSE),""))*1000)</f>
        <v>#VALUE!</v>
      </c>
      <c r="JA59" s="31" t="e">
        <f>((IFERROR(VLOOKUP($B58,Mes!$C$7:$AV$131,MATCH(JA$1,Mes!$C$3:$AV$3,0),FALSE),""))*1000)</f>
        <v>#VALUE!</v>
      </c>
      <c r="JB59" s="31" t="e">
        <f>((IFERROR(VLOOKUP($B58,Mes!$C$7:$AV$131,MATCH(JB$1,Mes!$C$3:$AV$3,0),FALSE),""))*1000)</f>
        <v>#VALUE!</v>
      </c>
      <c r="JC59" s="31" t="e">
        <f>((IFERROR(VLOOKUP($B58,Mes!$C$7:$AV$131,MATCH(JC$1,Mes!$C$3:$AV$3,0),FALSE),""))*1000)</f>
        <v>#VALUE!</v>
      </c>
      <c r="JD59" s="31" t="e">
        <f>((IFERROR(VLOOKUP($B58,Mes!$C$7:$AV$131,MATCH(JD$1,Mes!$C$3:$AV$3,0),FALSE),""))*1000)</f>
        <v>#VALUE!</v>
      </c>
      <c r="JE59" s="31" t="e">
        <f>((IFERROR(VLOOKUP($B58,Mes!$C$7:$AV$131,MATCH(JE$1,Mes!$C$3:$AV$3,0),FALSE),""))*1000)</f>
        <v>#VALUE!</v>
      </c>
      <c r="JF59" s="31" t="e">
        <f>((IFERROR(VLOOKUP($B58,Mes!$C$7:$AV$131,MATCH(JF$1,Mes!$C$3:$AV$3,0),FALSE),""))*1000)</f>
        <v>#VALUE!</v>
      </c>
      <c r="JG59" s="31" t="e">
        <f>((IFERROR(VLOOKUP($B58,Mes!$C$7:$AV$131,MATCH(JG$1,Mes!$C$3:$AV$3,0),FALSE),""))*1000)</f>
        <v>#VALUE!</v>
      </c>
      <c r="JH59" s="31" t="e">
        <f>((IFERROR(VLOOKUP($B58,Mes!$C$7:$AV$131,MATCH(JH$1,Mes!$C$3:$AV$3,0),FALSE),""))*1000)</f>
        <v>#VALUE!</v>
      </c>
      <c r="JI59" s="31" t="e">
        <f>((IFERROR(VLOOKUP($B58,Mes!$C$7:$AV$131,MATCH(JI$1,Mes!$C$3:$AV$3,0),FALSE),""))*1000)</f>
        <v>#VALUE!</v>
      </c>
      <c r="JJ59" s="31" t="e">
        <f>((IFERROR(VLOOKUP($B58,Mes!$C$7:$AV$131,MATCH(JJ$1,Mes!$C$3:$AV$3,0),FALSE),""))*1000)</f>
        <v>#VALUE!</v>
      </c>
      <c r="JK59" s="31" t="e">
        <f>((IFERROR(VLOOKUP($B58,Mes!$C$7:$AV$131,MATCH(JK$1,Mes!$C$3:$AV$3,0),FALSE),""))*1000)</f>
        <v>#VALUE!</v>
      </c>
      <c r="JL59" s="31" t="e">
        <f>((IFERROR(VLOOKUP($B58,Mes!$C$7:$AV$131,MATCH(JL$1,Mes!$C$3:$AV$3,0),FALSE),""))*1000)</f>
        <v>#VALUE!</v>
      </c>
      <c r="JM59" s="31" t="e">
        <f>((IFERROR(VLOOKUP($B58,Mes!$C$7:$AV$131,MATCH(JM$1,Mes!$C$3:$AV$3,0),FALSE),""))*1000)</f>
        <v>#VALUE!</v>
      </c>
      <c r="JN59" s="31" t="e">
        <f>((IFERROR(VLOOKUP($B58,Mes!$C$7:$AV$131,MATCH(JN$1,Mes!$C$3:$AV$3,0),FALSE),""))*1000)</f>
        <v>#VALUE!</v>
      </c>
      <c r="JO59" s="31" t="e">
        <f>((IFERROR(VLOOKUP($B58,Mes!$C$7:$AV$131,MATCH(JO$1,Mes!$C$3:$AV$3,0),FALSE),""))*1000)</f>
        <v>#VALUE!</v>
      </c>
      <c r="JP59" s="31" t="e">
        <f>((IFERROR(VLOOKUP($B58,Mes!$C$7:$AV$131,MATCH(JP$1,Mes!$C$3:$AV$3,0),FALSE),""))*1000)</f>
        <v>#VALUE!</v>
      </c>
      <c r="JQ59" s="31" t="e">
        <f>((IFERROR(VLOOKUP($B58,Mes!$C$7:$AV$131,MATCH(JQ$1,Mes!$C$3:$AV$3,0),FALSE),""))*1000)</f>
        <v>#VALUE!</v>
      </c>
      <c r="JR59" s="31" t="e">
        <f>((IFERROR(VLOOKUP($B58,Mes!$C$7:$AV$131,MATCH(JR$1,Mes!$C$3:$AV$3,0),FALSE),""))*1000)</f>
        <v>#VALUE!</v>
      </c>
      <c r="JS59" s="31" t="e">
        <f>((IFERROR(VLOOKUP($B58,Mes!$C$7:$AV$131,MATCH(JS$1,Mes!$C$3:$AV$3,0),FALSE),""))*1000)</f>
        <v>#VALUE!</v>
      </c>
      <c r="JT59" s="31" t="e">
        <f>((IFERROR(VLOOKUP($B58,Mes!$C$7:$AV$131,MATCH(JT$1,Mes!$C$3:$AV$3,0),FALSE),""))*1000)</f>
        <v>#VALUE!</v>
      </c>
      <c r="JU59" s="31" t="e">
        <f>((IFERROR(VLOOKUP($B58,Mes!$C$7:$AV$131,MATCH(JU$1,Mes!$C$3:$AV$3,0),FALSE),""))*1000)</f>
        <v>#VALUE!</v>
      </c>
      <c r="JV59" s="30" t="e">
        <f>((IFERROR(VLOOKUP($B58,Mes!$C$7:$AV$131,MATCH(JV$1,Mes!$C$3:$AV$3,0),FALSE),""))*1000)</f>
        <v>#VALUE!</v>
      </c>
      <c r="JW59" s="30" t="e">
        <f>((IFERROR(VLOOKUP($B58,Mes!$C$7:$AV$131,MATCH(JW$1,Mes!$C$3:$AV$3,0),FALSE),""))*1000)</f>
        <v>#VALUE!</v>
      </c>
      <c r="JX59" s="30" t="e">
        <f>((IFERROR(VLOOKUP($B58,Mes!$C$7:$AV$131,MATCH(JX$1,Mes!$C$3:$AV$3,0),FALSE),""))*1000)</f>
        <v>#VALUE!</v>
      </c>
      <c r="JY59" s="30" t="e">
        <f>((IFERROR(VLOOKUP($B58,Mes!$C$7:$AV$131,MATCH(JY$1,Mes!$C$3:$AV$3,0),FALSE),""))*1000)</f>
        <v>#VALUE!</v>
      </c>
      <c r="JZ59" s="30" t="e">
        <f>((IFERROR(VLOOKUP($B58,Mes!$C$7:$AV$131,MATCH(JZ$1,Mes!$C$3:$AV$3,0),FALSE),""))*1000)</f>
        <v>#VALUE!</v>
      </c>
      <c r="KA59" s="30" t="e">
        <f>((IFERROR(VLOOKUP($B58,Mes!$C$7:$AV$131,MATCH(KA$1,Mes!$C$3:$AV$3,0),FALSE),""))*1000)</f>
        <v>#VALUE!</v>
      </c>
      <c r="KB59" s="30" t="e">
        <f>((IFERROR(VLOOKUP($B58,Mes!$C$7:$AV$131,MATCH(KB$1,Mes!$C$3:$AV$3,0),FALSE),""))*1000)</f>
        <v>#VALUE!</v>
      </c>
      <c r="KC59" s="30" t="e">
        <f>((IFERROR(VLOOKUP($B58,Mes!$C$7:$AV$131,MATCH(KC$1,Mes!$C$3:$AV$3,0),FALSE),""))*1000)</f>
        <v>#VALUE!</v>
      </c>
      <c r="KD59" s="30" t="e">
        <f>((IFERROR(VLOOKUP($B58,Mes!$C$7:$AV$131,MATCH(KD$1,Mes!$C$3:$AV$3,0),FALSE),""))*1000)</f>
        <v>#VALUE!</v>
      </c>
      <c r="KE59" s="30" t="e">
        <f>((IFERROR(VLOOKUP($B58,Mes!$C$7:$AV$131,MATCH(KE$1,Mes!$C$3:$AV$3,0),FALSE),""))*1000)</f>
        <v>#VALUE!</v>
      </c>
      <c r="KF59" s="30" t="e">
        <f>((IFERROR(VLOOKUP($B58,Mes!$C$7:$AV$131,MATCH(KF$1,Mes!$C$3:$AV$3,0),FALSE),""))*1000)</f>
        <v>#VALUE!</v>
      </c>
      <c r="KG59" s="30" t="e">
        <f>((IFERROR(VLOOKUP($B58,Mes!$C$7:$AV$131,MATCH(KG$1,Mes!$C$3:$AV$3,0),FALSE),""))*1000)</f>
        <v>#VALUE!</v>
      </c>
      <c r="KH59" s="30" t="e">
        <f>((IFERROR(VLOOKUP($B58,Mes!$C$7:$AV$131,MATCH(KH$1,Mes!$C$3:$AV$3,0),FALSE),""))*1000)</f>
        <v>#VALUE!</v>
      </c>
      <c r="KI59" s="30" t="e">
        <f>((IFERROR(VLOOKUP($B58,Mes!$C$7:$AV$131,MATCH(KI$1,Mes!$C$3:$AV$3,0),FALSE),""))*1000)</f>
        <v>#VALUE!</v>
      </c>
      <c r="KJ59" s="30" t="e">
        <f>((IFERROR(VLOOKUP($B58,Mes!$C$7:$AV$131,MATCH(KJ$1,Mes!$C$3:$AV$3,0),FALSE),""))*1000)</f>
        <v>#VALUE!</v>
      </c>
      <c r="KK59" s="30" t="e">
        <f>((IFERROR(VLOOKUP($B58,Mes!$C$7:$AV$131,MATCH(KK$1,Mes!$C$3:$AV$3,0),FALSE),""))*1000)</f>
        <v>#VALUE!</v>
      </c>
      <c r="KL59" s="30" t="e">
        <f>((IFERROR(VLOOKUP($B58,Mes!$C$7:$AV$131,MATCH(KL$1,Mes!$C$3:$AV$3,0),FALSE),""))*1000)</f>
        <v>#VALUE!</v>
      </c>
      <c r="KM59" s="30" t="e">
        <f>((IFERROR(VLOOKUP($B58,Mes!$C$7:$AV$131,MATCH(KM$1,Mes!$C$3:$AV$3,0),FALSE),""))*1000)</f>
        <v>#VALUE!</v>
      </c>
      <c r="KN59" s="30" t="e">
        <f>((IFERROR(VLOOKUP($B58,Mes!$C$7:$AV$131,MATCH(KN$1,Mes!$C$3:$AV$3,0),FALSE),""))*1000)</f>
        <v>#VALUE!</v>
      </c>
      <c r="KO59" s="30" t="e">
        <f>((IFERROR(VLOOKUP($B58,Mes!$C$7:$AV$131,MATCH(KO$1,Mes!$C$3:$AV$3,0),FALSE),""))*1000)</f>
        <v>#VALUE!</v>
      </c>
      <c r="KP59" s="30" t="e">
        <f>((IFERROR(VLOOKUP($B58,Mes!$C$7:$AV$131,MATCH(KP$1,Mes!$C$3:$AV$3,0),FALSE),""))*1000)</f>
        <v>#VALUE!</v>
      </c>
      <c r="KQ59" s="30" t="e">
        <f>((IFERROR(VLOOKUP($B58,Mes!$C$7:$AV$131,MATCH(KQ$1,Mes!$C$3:$AV$3,0),FALSE),""))*1000)</f>
        <v>#VALUE!</v>
      </c>
      <c r="KR59" s="30" t="e">
        <f>((IFERROR(VLOOKUP($B58,Mes!$C$7:$AV$131,MATCH(KR$1,Mes!$C$3:$AV$3,0),FALSE),""))*1000)</f>
        <v>#VALUE!</v>
      </c>
      <c r="KS59" s="30" t="e">
        <f>((IFERROR(VLOOKUP($B58,Mes!$C$7:$AV$131,MATCH(KS$1,Mes!$C$3:$AV$3,0),FALSE),""))*1000)</f>
        <v>#VALUE!</v>
      </c>
      <c r="KT59" s="30" t="e">
        <f>((IFERROR(VLOOKUP($B58,Mes!$C$7:$AV$131,MATCH(KT$1,Mes!$C$3:$AV$3,0),FALSE),""))*1000)</f>
        <v>#VALUE!</v>
      </c>
      <c r="KU59" s="30" t="e">
        <f>((IFERROR(VLOOKUP($B58,Mes!$C$7:$AV$131,MATCH(KU$1,Mes!$C$3:$AV$3,0),FALSE),""))*1000)</f>
        <v>#VALUE!</v>
      </c>
      <c r="KV59" s="30" t="e">
        <f>((IFERROR(VLOOKUP($B58,Mes!$C$7:$AV$131,MATCH(KV$1,Mes!$C$3:$AV$3,0),FALSE),""))*1000)</f>
        <v>#VALUE!</v>
      </c>
      <c r="KW59" s="30" t="e">
        <f>((IFERROR(VLOOKUP($B58,Mes!$C$7:$AV$131,MATCH(KW$1,Mes!$C$3:$AV$3,0),FALSE),""))*1000)</f>
        <v>#VALUE!</v>
      </c>
      <c r="KX59" s="30" t="e">
        <f>((IFERROR(VLOOKUP($B58,Mes!$C$7:$AV$131,MATCH(KX$1,Mes!$C$3:$AV$3,0),FALSE),""))*1000)</f>
        <v>#VALUE!</v>
      </c>
      <c r="KY59" s="30" t="e">
        <f>((IFERROR(VLOOKUP($B58,Mes!$C$7:$AV$131,MATCH(KY$1,Mes!$C$3:$AV$3,0),FALSE),""))*1000)</f>
        <v>#VALUE!</v>
      </c>
      <c r="KZ59" s="30" t="e">
        <f>((IFERROR(VLOOKUP($B58,Mes!$C$7:$AV$131,MATCH(KZ$1,Mes!$C$3:$AV$3,0),FALSE),""))*1000)</f>
        <v>#VALUE!</v>
      </c>
      <c r="LA59" s="31" t="e">
        <f>((IFERROR(VLOOKUP($B58,Mes!$C$7:$AV$131,MATCH(LA$1,Mes!$C$3:$AV$3,0),FALSE),""))*1000)</f>
        <v>#VALUE!</v>
      </c>
      <c r="LB59" s="31" t="e">
        <f>((IFERROR(VLOOKUP($B58,Mes!$C$7:$AV$131,MATCH(LB$1,Mes!$C$3:$AV$3,0),FALSE),""))*1000)</f>
        <v>#VALUE!</v>
      </c>
      <c r="LC59" s="31" t="e">
        <f>((IFERROR(VLOOKUP($B58,Mes!$C$7:$AV$131,MATCH(LC$1,Mes!$C$3:$AV$3,0),FALSE),""))*1000)</f>
        <v>#VALUE!</v>
      </c>
      <c r="LD59" s="31" t="e">
        <f>((IFERROR(VLOOKUP($B58,Mes!$C$7:$AV$131,MATCH(LD$1,Mes!$C$3:$AV$3,0),FALSE),""))*1000)</f>
        <v>#VALUE!</v>
      </c>
      <c r="LE59" s="31" t="e">
        <f>((IFERROR(VLOOKUP($B58,Mes!$C$7:$AV$131,MATCH(LE$1,Mes!$C$3:$AV$3,0),FALSE),""))*1000)</f>
        <v>#VALUE!</v>
      </c>
      <c r="LF59" s="31" t="e">
        <f>((IFERROR(VLOOKUP($B58,Mes!$C$7:$AV$131,MATCH(LF$1,Mes!$C$3:$AV$3,0),FALSE),""))*1000)</f>
        <v>#VALUE!</v>
      </c>
      <c r="LG59" s="31" t="e">
        <f>((IFERROR(VLOOKUP($B58,Mes!$C$7:$AV$131,MATCH(LG$1,Mes!$C$3:$AV$3,0),FALSE),""))*1000)</f>
        <v>#VALUE!</v>
      </c>
      <c r="LH59" s="31" t="e">
        <f>((IFERROR(VLOOKUP($B58,Mes!$C$7:$AV$131,MATCH(LH$1,Mes!$C$3:$AV$3,0),FALSE),""))*1000)</f>
        <v>#VALUE!</v>
      </c>
      <c r="LI59" s="31" t="e">
        <f>((IFERROR(VLOOKUP($B58,Mes!$C$7:$AV$131,MATCH(LI$1,Mes!$C$3:$AV$3,0),FALSE),""))*1000)</f>
        <v>#VALUE!</v>
      </c>
      <c r="LJ59" s="31" t="e">
        <f>((IFERROR(VLOOKUP($B58,Mes!$C$7:$AV$131,MATCH(LJ$1,Mes!$C$3:$AV$3,0),FALSE),""))*1000)</f>
        <v>#VALUE!</v>
      </c>
      <c r="LK59" s="31" t="e">
        <f>((IFERROR(VLOOKUP($B58,Mes!$C$7:$AV$131,MATCH(LK$1,Mes!$C$3:$AV$3,0),FALSE),""))*1000)</f>
        <v>#VALUE!</v>
      </c>
      <c r="LL59" s="31" t="e">
        <f>((IFERROR(VLOOKUP($B58,Mes!$C$7:$AV$131,MATCH(LL$1,Mes!$C$3:$AV$3,0),FALSE),""))*1000)</f>
        <v>#VALUE!</v>
      </c>
      <c r="LM59" s="31" t="e">
        <f>((IFERROR(VLOOKUP($B58,Mes!$C$7:$AV$131,MATCH(LM$1,Mes!$C$3:$AV$3,0),FALSE),""))*1000)</f>
        <v>#VALUE!</v>
      </c>
      <c r="LN59" s="31" t="e">
        <f>((IFERROR(VLOOKUP($B58,Mes!$C$7:$AV$131,MATCH(LN$1,Mes!$C$3:$AV$3,0),FALSE),""))*1000)</f>
        <v>#VALUE!</v>
      </c>
      <c r="LO59" s="31" t="e">
        <f>((IFERROR(VLOOKUP($B58,Mes!$C$7:$AV$131,MATCH(LO$1,Mes!$C$3:$AV$3,0),FALSE),""))*1000)</f>
        <v>#VALUE!</v>
      </c>
      <c r="LP59" s="31" t="e">
        <f>((IFERROR(VLOOKUP($B58,Mes!$C$7:$AV$131,MATCH(LP$1,Mes!$C$3:$AV$3,0),FALSE),""))*1000)</f>
        <v>#VALUE!</v>
      </c>
      <c r="LQ59" s="31" t="e">
        <f>((IFERROR(VLOOKUP($B58,Mes!$C$7:$AV$131,MATCH(LQ$1,Mes!$C$3:$AV$3,0),FALSE),""))*1000)</f>
        <v>#VALUE!</v>
      </c>
      <c r="LR59" s="31" t="e">
        <f>((IFERROR(VLOOKUP($B58,Mes!$C$7:$AV$131,MATCH(LR$1,Mes!$C$3:$AV$3,0),FALSE),""))*1000)</f>
        <v>#VALUE!</v>
      </c>
      <c r="LS59" s="31" t="e">
        <f>((IFERROR(VLOOKUP($B58,Mes!$C$7:$AV$131,MATCH(LS$1,Mes!$C$3:$AV$3,0),FALSE),""))*1000)</f>
        <v>#VALUE!</v>
      </c>
      <c r="LT59" s="31" t="e">
        <f>((IFERROR(VLOOKUP($B58,Mes!$C$7:$AV$131,MATCH(LT$1,Mes!$C$3:$AV$3,0),FALSE),""))*1000)</f>
        <v>#VALUE!</v>
      </c>
      <c r="LU59" s="31" t="e">
        <f>((IFERROR(VLOOKUP($B58,Mes!$C$7:$AV$131,MATCH(LU$1,Mes!$C$3:$AV$3,0),FALSE),""))*1000)</f>
        <v>#VALUE!</v>
      </c>
      <c r="LV59" s="31" t="e">
        <f>((IFERROR(VLOOKUP($B58,Mes!$C$7:$AV$131,MATCH(LV$1,Mes!$C$3:$AV$3,0),FALSE),""))*1000)</f>
        <v>#VALUE!</v>
      </c>
      <c r="LW59" s="31" t="e">
        <f>((IFERROR(VLOOKUP($B58,Mes!$C$7:$AV$131,MATCH(LW$1,Mes!$C$3:$AV$3,0),FALSE),""))*1000)</f>
        <v>#VALUE!</v>
      </c>
      <c r="LX59" s="31" t="e">
        <f>((IFERROR(VLOOKUP($B58,Mes!$C$7:$AV$131,MATCH(LX$1,Mes!$C$3:$AV$3,0),FALSE),""))*1000)</f>
        <v>#VALUE!</v>
      </c>
      <c r="LY59" s="31" t="e">
        <f>((IFERROR(VLOOKUP($B58,Mes!$C$7:$AV$131,MATCH(LY$1,Mes!$C$3:$AV$3,0),FALSE),""))*1000)</f>
        <v>#VALUE!</v>
      </c>
      <c r="LZ59" s="31" t="e">
        <f>((IFERROR(VLOOKUP($B58,Mes!$C$7:$AV$131,MATCH(LZ$1,Mes!$C$3:$AV$3,0),FALSE),""))*1000)</f>
        <v>#VALUE!</v>
      </c>
      <c r="MA59" s="31" t="e">
        <f>((IFERROR(VLOOKUP($B58,Mes!$C$7:$AV$131,MATCH(MA$1,Mes!$C$3:$AV$3,0),FALSE),""))*1000)</f>
        <v>#VALUE!</v>
      </c>
      <c r="MB59" s="31" t="e">
        <f>((IFERROR(VLOOKUP($B58,Mes!$C$7:$AV$131,MATCH(MB$1,Mes!$C$3:$AV$3,0),FALSE),""))*1000)</f>
        <v>#VALUE!</v>
      </c>
      <c r="MC59" s="31" t="e">
        <f>((IFERROR(VLOOKUP($B58,Mes!$C$7:$AV$131,MATCH(MC$1,Mes!$C$3:$AV$3,0),FALSE),""))*1000)</f>
        <v>#VALUE!</v>
      </c>
      <c r="MD59" s="31" t="e">
        <f>((IFERROR(VLOOKUP($B58,Mes!$C$7:$AV$131,MATCH(MD$1,Mes!$C$3:$AV$3,0),FALSE),""))*1000)</f>
        <v>#VALUE!</v>
      </c>
      <c r="ME59" s="30" t="e">
        <f>((IFERROR(VLOOKUP($B58,Mes!$C$7:$AV$131,MATCH(ME$1,Mes!$C$3:$AV$3,0),FALSE),""))*1000)</f>
        <v>#VALUE!</v>
      </c>
      <c r="MF59" s="30" t="e">
        <f>((IFERROR(VLOOKUP($B58,Mes!$C$7:$AV$131,MATCH(MF$1,Mes!$C$3:$AV$3,0),FALSE),""))*1000)</f>
        <v>#VALUE!</v>
      </c>
      <c r="MG59" s="30" t="e">
        <f>((IFERROR(VLOOKUP($B58,Mes!$C$7:$AV$131,MATCH(MG$1,Mes!$C$3:$AV$3,0),FALSE),""))*1000)</f>
        <v>#VALUE!</v>
      </c>
      <c r="MH59" s="30" t="e">
        <f>((IFERROR(VLOOKUP($B58,Mes!$C$7:$AV$131,MATCH(MH$1,Mes!$C$3:$AV$3,0),FALSE),""))*1000)</f>
        <v>#VALUE!</v>
      </c>
      <c r="MI59" s="30" t="e">
        <f>((IFERROR(VLOOKUP($B58,Mes!$C$7:$AV$131,MATCH(MI$1,Mes!$C$3:$AV$3,0),FALSE),""))*1000)</f>
        <v>#VALUE!</v>
      </c>
      <c r="MJ59" s="30" t="e">
        <f>((IFERROR(VLOOKUP($B58,Mes!$C$7:$AV$131,MATCH(MJ$1,Mes!$C$3:$AV$3,0),FALSE),""))*1000)</f>
        <v>#VALUE!</v>
      </c>
      <c r="MK59" s="30" t="e">
        <f>((IFERROR(VLOOKUP($B58,Mes!$C$7:$AV$131,MATCH(MK$1,Mes!$C$3:$AV$3,0),FALSE),""))*1000)</f>
        <v>#VALUE!</v>
      </c>
      <c r="ML59" s="30" t="e">
        <f>((IFERROR(VLOOKUP($B58,Mes!$C$7:$AV$131,MATCH(ML$1,Mes!$C$3:$AV$3,0),FALSE),""))*1000)</f>
        <v>#VALUE!</v>
      </c>
      <c r="MM59" s="30" t="e">
        <f>((IFERROR(VLOOKUP($B58,Mes!$C$7:$AV$131,MATCH(MM$1,Mes!$C$3:$AV$3,0),FALSE),""))*1000)</f>
        <v>#VALUE!</v>
      </c>
      <c r="MN59" s="30" t="e">
        <f>((IFERROR(VLOOKUP($B58,Mes!$C$7:$AV$131,MATCH(MN$1,Mes!$C$3:$AV$3,0),FALSE),""))*1000)</f>
        <v>#VALUE!</v>
      </c>
      <c r="MO59" s="30" t="e">
        <f>((IFERROR(VLOOKUP($B58,Mes!$C$7:$AV$131,MATCH(MO$1,Mes!$C$3:$AV$3,0),FALSE),""))*1000)</f>
        <v>#VALUE!</v>
      </c>
      <c r="MP59" s="30" t="e">
        <f>((IFERROR(VLOOKUP($B58,Mes!$C$7:$AV$131,MATCH(MP$1,Mes!$C$3:$AV$3,0),FALSE),""))*1000)</f>
        <v>#VALUE!</v>
      </c>
      <c r="MQ59" s="30" t="e">
        <f>((IFERROR(VLOOKUP($B58,Mes!$C$7:$AV$131,MATCH(MQ$1,Mes!$C$3:$AV$3,0),FALSE),""))*1000)</f>
        <v>#VALUE!</v>
      </c>
      <c r="MR59" s="30" t="e">
        <f>((IFERROR(VLOOKUP($B58,Mes!$C$7:$AV$131,MATCH(MR$1,Mes!$C$3:$AV$3,0),FALSE),""))*1000)</f>
        <v>#VALUE!</v>
      </c>
      <c r="MS59" s="30" t="e">
        <f>((IFERROR(VLOOKUP($B58,Mes!$C$7:$AV$131,MATCH(MS$1,Mes!$C$3:$AV$3,0),FALSE),""))*1000)</f>
        <v>#VALUE!</v>
      </c>
      <c r="MT59" s="30" t="e">
        <f>((IFERROR(VLOOKUP($B58,Mes!$C$7:$AV$131,MATCH(MT$1,Mes!$C$3:$AV$3,0),FALSE),""))*1000)</f>
        <v>#VALUE!</v>
      </c>
      <c r="MU59" s="30" t="e">
        <f>((IFERROR(VLOOKUP($B58,Mes!$C$7:$AV$131,MATCH(MU$1,Mes!$C$3:$AV$3,0),FALSE),""))*1000)</f>
        <v>#VALUE!</v>
      </c>
      <c r="MV59" s="30" t="e">
        <f>((IFERROR(VLOOKUP($B58,Mes!$C$7:$AV$131,MATCH(MV$1,Mes!$C$3:$AV$3,0),FALSE),""))*1000)</f>
        <v>#VALUE!</v>
      </c>
      <c r="MW59" s="30" t="e">
        <f>((IFERROR(VLOOKUP($B58,Mes!$C$7:$AV$131,MATCH(MW$1,Mes!$C$3:$AV$3,0),FALSE),""))*1000)</f>
        <v>#VALUE!</v>
      </c>
      <c r="MX59" s="30" t="e">
        <f>((IFERROR(VLOOKUP($B58,Mes!$C$7:$AV$131,MATCH(MX$1,Mes!$C$3:$AV$3,0),FALSE),""))*1000)</f>
        <v>#VALUE!</v>
      </c>
      <c r="MY59" s="30" t="e">
        <f>((IFERROR(VLOOKUP($B58,Mes!$C$7:$AV$131,MATCH(MY$1,Mes!$C$3:$AV$3,0),FALSE),""))*1000)</f>
        <v>#VALUE!</v>
      </c>
      <c r="MZ59" s="30" t="e">
        <f>((IFERROR(VLOOKUP($B58,Mes!$C$7:$AV$131,MATCH(MZ$1,Mes!$C$3:$AV$3,0),FALSE),""))*1000)</f>
        <v>#VALUE!</v>
      </c>
      <c r="NA59" s="30" t="e">
        <f>((IFERROR(VLOOKUP($B58,Mes!$C$7:$AV$131,MATCH(NA$1,Mes!$C$3:$AV$3,0),FALSE),""))*1000)</f>
        <v>#VALUE!</v>
      </c>
      <c r="NB59" s="30" t="e">
        <f>((IFERROR(VLOOKUP($B58,Mes!$C$7:$AV$131,MATCH(NB$1,Mes!$C$3:$AV$3,0),FALSE),""))*1000)</f>
        <v>#VALUE!</v>
      </c>
      <c r="NC59" s="30" t="e">
        <f>((IFERROR(VLOOKUP($B58,Mes!$C$7:$AV$131,MATCH(NC$1,Mes!$C$3:$AV$3,0),FALSE),""))*1000)</f>
        <v>#VALUE!</v>
      </c>
      <c r="ND59" s="30" t="e">
        <f>((IFERROR(VLOOKUP($B58,Mes!$C$7:$AV$131,MATCH(ND$1,Mes!$C$3:$AV$3,0),FALSE),""))*1000)</f>
        <v>#VALUE!</v>
      </c>
      <c r="NE59" s="30" t="e">
        <f>((IFERROR(VLOOKUP($B58,Mes!$C$7:$AV$131,MATCH(NE$1,Mes!$C$3:$AV$3,0),FALSE),""))*1000)</f>
        <v>#VALUE!</v>
      </c>
      <c r="NF59" s="30" t="e">
        <f>((IFERROR(VLOOKUP($B58,Mes!$C$7:$AV$131,MATCH(NF$1,Mes!$C$3:$AV$3,0),FALSE),""))*1000)</f>
        <v>#VALUE!</v>
      </c>
      <c r="NG59" s="30" t="e">
        <f>((IFERROR(VLOOKUP($B58,Mes!$C$7:$AV$131,MATCH(NG$1,Mes!$C$3:$AV$3,0),FALSE),""))*1000)</f>
        <v>#VALUE!</v>
      </c>
      <c r="NH59" s="30" t="e">
        <f>((IFERROR(VLOOKUP($B58,Mes!$C$7:$AV$131,MATCH(NH$1,Mes!$C$3:$AV$3,0),FALSE),""))*1000)</f>
        <v>#VALUE!</v>
      </c>
      <c r="NI59" s="30" t="e">
        <f>((IFERROR(VLOOKUP($B58,Mes!$C$7:$AV$131,MATCH(NI$1,Mes!$C$3:$AV$3,0),FALSE),""))*1000)</f>
        <v>#VALUE!</v>
      </c>
    </row>
    <row r="60" spans="1:373" s="32" customFormat="1" ht="14.4" outlineLevel="1" x14ac:dyDescent="0.2">
      <c r="A60" s="15"/>
      <c r="B60" s="14"/>
      <c r="C60" s="14"/>
      <c r="D60" s="14"/>
      <c r="E60" s="27" t="s">
        <v>226</v>
      </c>
      <c r="F60" s="61"/>
      <c r="G60" s="83">
        <v>1926.4</v>
      </c>
      <c r="H60" s="68"/>
      <c r="I60" s="68"/>
      <c r="J60" s="68">
        <v>1344</v>
      </c>
      <c r="K60" s="68">
        <v>1344.0000000000002</v>
      </c>
      <c r="L60" s="68">
        <v>1331.2000000000003</v>
      </c>
      <c r="M60" s="68">
        <v>1292.8000000000002</v>
      </c>
      <c r="N60" s="68">
        <v>1254.4000000000001</v>
      </c>
      <c r="O60" s="68"/>
      <c r="P60" s="68"/>
      <c r="Q60" s="68">
        <v>2710.4</v>
      </c>
      <c r="R60" s="68">
        <v>3248</v>
      </c>
      <c r="S60" s="68">
        <v>2387.2000000000003</v>
      </c>
      <c r="T60" s="68">
        <v>2406.4</v>
      </c>
      <c r="U60" s="68">
        <v>2425.6</v>
      </c>
      <c r="V60" s="68"/>
      <c r="W60" s="68"/>
      <c r="X60" s="68">
        <v>2342.3999999999996</v>
      </c>
      <c r="Y60" s="68">
        <v>2342.3999999999996</v>
      </c>
      <c r="Z60" s="68">
        <v>2304</v>
      </c>
      <c r="AA60" s="68">
        <v>2257.5999999999995</v>
      </c>
      <c r="AB60" s="68">
        <v>2257.5999999999995</v>
      </c>
      <c r="AC60" s="68"/>
      <c r="AD60" s="68"/>
      <c r="AE60" s="68">
        <v>1718.3999999999996</v>
      </c>
      <c r="AF60" s="68">
        <v>1718.3999999999996</v>
      </c>
      <c r="AG60" s="68">
        <v>1718.3999999999996</v>
      </c>
      <c r="AH60" s="68">
        <v>1651.1999999999998</v>
      </c>
      <c r="AI60" s="68"/>
      <c r="AJ60" s="68"/>
      <c r="AK60" s="68"/>
      <c r="AL60" s="68">
        <v>1268.8</v>
      </c>
      <c r="AM60" s="68">
        <v>1268.8</v>
      </c>
      <c r="AN60" s="68">
        <v>1153.5999999999999</v>
      </c>
      <c r="AO60" s="68">
        <v>1128.0000000000002</v>
      </c>
      <c r="AP60" s="68">
        <v>1128</v>
      </c>
      <c r="AQ60" s="68"/>
      <c r="AR60" s="68"/>
      <c r="AS60" s="68"/>
      <c r="AT60" s="68">
        <v>742.4</v>
      </c>
      <c r="AU60" s="68">
        <v>644.79999999999995</v>
      </c>
      <c r="AV60" s="68">
        <v>2307.1999999999998</v>
      </c>
      <c r="AW60" s="68">
        <v>2640</v>
      </c>
      <c r="AX60" s="68"/>
      <c r="AY60" s="68"/>
      <c r="AZ60" s="68">
        <v>2364.8000000000002</v>
      </c>
      <c r="BA60" s="68">
        <v>2364.8000000000002</v>
      </c>
      <c r="BB60" s="68">
        <v>2539.1999999999998</v>
      </c>
      <c r="BC60" s="68">
        <v>2486.4000000000005</v>
      </c>
      <c r="BD60" s="68">
        <v>2700.7999999999997</v>
      </c>
      <c r="BE60" s="68"/>
      <c r="BF60" s="68"/>
      <c r="BG60" s="68">
        <v>2363.2000000000003</v>
      </c>
      <c r="BH60" s="68">
        <v>2363.2000000000003</v>
      </c>
      <c r="BI60" s="68">
        <v>2358.4</v>
      </c>
      <c r="BJ60" s="68">
        <v>2345.6</v>
      </c>
      <c r="BK60" s="68">
        <v>2345.6</v>
      </c>
      <c r="BL60" s="68"/>
      <c r="BM60" s="68"/>
      <c r="BN60" s="68">
        <v>2044.8</v>
      </c>
      <c r="BO60" s="68">
        <v>2044.8</v>
      </c>
      <c r="BP60" s="68">
        <v>2044.8000000000002</v>
      </c>
      <c r="BQ60" s="68">
        <v>1996.8000000000002</v>
      </c>
      <c r="BR60" s="68">
        <v>1977.6</v>
      </c>
      <c r="BS60" s="68">
        <v>1977.6</v>
      </c>
      <c r="BT60" s="68"/>
      <c r="BU60" s="68"/>
      <c r="BV60" s="68">
        <v>1750.3999999999999</v>
      </c>
      <c r="BW60" s="68">
        <v>1750.4</v>
      </c>
      <c r="BX60" s="68">
        <v>1702.4</v>
      </c>
      <c r="BY60" s="68">
        <v>1600</v>
      </c>
      <c r="BZ60" s="68">
        <v>1598.4</v>
      </c>
      <c r="CA60" s="68"/>
      <c r="CB60" s="68"/>
      <c r="CC60" s="68">
        <v>1347.2</v>
      </c>
      <c r="CD60" s="68">
        <v>1347.2</v>
      </c>
      <c r="CE60" s="68">
        <v>1288</v>
      </c>
      <c r="CF60" s="68">
        <v>1272</v>
      </c>
      <c r="CG60" s="68">
        <v>1272</v>
      </c>
      <c r="CH60" s="68"/>
      <c r="CI60" s="68"/>
      <c r="CJ60" s="68">
        <v>760</v>
      </c>
      <c r="CK60" s="68">
        <v>758.4</v>
      </c>
      <c r="CL60" s="68">
        <v>726.4</v>
      </c>
      <c r="CM60" s="68">
        <v>726.4</v>
      </c>
      <c r="CN60" s="68"/>
      <c r="CO60" s="68"/>
      <c r="CP60" s="68"/>
      <c r="CQ60" s="68"/>
      <c r="CR60" s="68"/>
      <c r="CS60" s="68"/>
      <c r="CT60" s="68">
        <v>760</v>
      </c>
      <c r="CU60" s="68"/>
      <c r="CV60" s="68"/>
      <c r="CW60" s="68"/>
      <c r="CX60" s="68"/>
      <c r="CY60" s="68"/>
      <c r="CZ60" s="68"/>
      <c r="DA60" s="68"/>
      <c r="DB60" s="68"/>
      <c r="DC60" s="68"/>
      <c r="DD60" s="68"/>
      <c r="DE60" s="68"/>
      <c r="DF60" s="68"/>
      <c r="DG60" s="68"/>
      <c r="DH60" s="68"/>
      <c r="DI60" s="68"/>
      <c r="DJ60" s="68"/>
      <c r="DK60" s="68"/>
      <c r="DL60" s="68"/>
      <c r="DM60" s="68"/>
      <c r="DN60" s="68"/>
      <c r="DO60" s="68"/>
      <c r="DP60" s="68"/>
      <c r="DQ60" s="68"/>
      <c r="DR60" s="68"/>
      <c r="DS60" s="68"/>
      <c r="DT60" s="68"/>
      <c r="DU60" s="68"/>
      <c r="DV60" s="68"/>
      <c r="DW60" s="68"/>
      <c r="DX60" s="68"/>
      <c r="DY60" s="68"/>
      <c r="DZ60" s="68"/>
      <c r="EA60" s="68"/>
      <c r="EB60" s="68"/>
      <c r="EC60" s="68"/>
      <c r="ED60" s="68"/>
      <c r="EE60" s="68"/>
      <c r="EF60" s="68"/>
      <c r="EG60" s="68"/>
      <c r="EH60" s="68"/>
      <c r="EI60" s="68"/>
      <c r="EJ60" s="68"/>
      <c r="EK60" s="68"/>
      <c r="EL60" s="68"/>
      <c r="EM60" s="68"/>
      <c r="EN60" s="68"/>
      <c r="EO60" s="68"/>
      <c r="EP60" s="68"/>
      <c r="EQ60" s="68"/>
      <c r="ER60" s="68"/>
      <c r="ES60" s="68"/>
      <c r="ET60" s="68"/>
      <c r="EU60" s="68"/>
      <c r="EV60" s="68"/>
      <c r="EW60" s="68"/>
      <c r="EX60" s="68"/>
      <c r="EY60" s="68"/>
      <c r="EZ60" s="68"/>
      <c r="FA60" s="68"/>
      <c r="FB60" s="68"/>
      <c r="FC60" s="68"/>
      <c r="FD60" s="68"/>
      <c r="FE60" s="68"/>
      <c r="FF60" s="68">
        <v>0</v>
      </c>
      <c r="FG60" s="68">
        <v>0</v>
      </c>
      <c r="FH60" s="68">
        <v>0</v>
      </c>
      <c r="FI60" s="68">
        <v>0</v>
      </c>
      <c r="FJ60" s="68"/>
      <c r="FK60" s="68"/>
      <c r="FL60" s="68">
        <v>0</v>
      </c>
      <c r="FM60" s="68"/>
      <c r="FN60" s="68"/>
      <c r="FO60" s="68">
        <v>0</v>
      </c>
      <c r="FP60" s="68"/>
      <c r="FQ60" s="68">
        <v>0</v>
      </c>
      <c r="FR60" s="68"/>
      <c r="FS60" s="68"/>
      <c r="FT60" s="68"/>
      <c r="FU60" s="68"/>
      <c r="FV60" s="68"/>
      <c r="FW60" s="68"/>
      <c r="FX60" s="68"/>
      <c r="FY60" s="68"/>
      <c r="FZ60" s="68"/>
      <c r="GA60" s="68"/>
      <c r="GB60" s="68"/>
      <c r="GC60" s="68"/>
      <c r="GD60" s="68"/>
      <c r="GE60" s="68"/>
      <c r="GF60" s="68"/>
      <c r="GG60" s="68"/>
      <c r="GH60" s="68"/>
      <c r="GI60" s="68"/>
      <c r="GJ60" s="68"/>
      <c r="GK60" s="68"/>
      <c r="GL60" s="68"/>
      <c r="GM60" s="68"/>
      <c r="GN60" s="68"/>
      <c r="GO60" s="68"/>
      <c r="GP60" s="68"/>
      <c r="GQ60" s="68"/>
      <c r="GR60" s="68"/>
      <c r="GS60" s="68"/>
      <c r="GT60" s="68"/>
      <c r="GU60" s="68"/>
      <c r="GV60" s="68"/>
      <c r="GW60" s="68"/>
      <c r="GX60" s="68"/>
      <c r="GY60" s="68"/>
      <c r="GZ60" s="68"/>
      <c r="HA60" s="68"/>
      <c r="HB60" s="68"/>
      <c r="HC60" s="68"/>
      <c r="HD60" s="68"/>
      <c r="HE60" s="68"/>
      <c r="HF60" s="68"/>
      <c r="HG60" s="68"/>
      <c r="HH60" s="68"/>
      <c r="HI60" s="68"/>
      <c r="HJ60" s="68"/>
      <c r="HK60" s="68"/>
      <c r="HL60" s="68"/>
      <c r="HM60" s="68"/>
      <c r="HN60" s="68"/>
      <c r="HO60" s="68"/>
      <c r="HP60" s="68"/>
      <c r="HQ60" s="68"/>
      <c r="HR60" s="68"/>
      <c r="HS60" s="68"/>
      <c r="HT60" s="68"/>
      <c r="HU60" s="68"/>
      <c r="HV60" s="68"/>
      <c r="HW60" s="68"/>
      <c r="HX60" s="68"/>
      <c r="HY60" s="68"/>
      <c r="HZ60" s="68"/>
      <c r="IA60" s="68"/>
      <c r="IB60" s="68"/>
      <c r="IC60" s="68"/>
      <c r="ID60" s="68"/>
      <c r="IE60" s="68"/>
      <c r="IF60" s="68"/>
      <c r="IG60" s="68"/>
      <c r="IH60" s="68"/>
      <c r="II60" s="68"/>
      <c r="IJ60" s="68"/>
      <c r="IK60" s="68"/>
      <c r="IL60" s="68"/>
      <c r="IM60" s="68"/>
      <c r="IN60" s="68"/>
      <c r="IO60" s="68"/>
      <c r="IP60" s="68"/>
      <c r="IQ60" s="68"/>
      <c r="IR60" s="68"/>
      <c r="IS60" s="68"/>
      <c r="IT60" s="68"/>
      <c r="IU60" s="68"/>
      <c r="IV60" s="68"/>
      <c r="IW60" s="68"/>
      <c r="IX60" s="68"/>
      <c r="IY60" s="68"/>
      <c r="IZ60" s="68"/>
      <c r="JA60" s="68"/>
      <c r="JB60" s="68"/>
      <c r="JC60" s="68"/>
      <c r="JD60" s="68"/>
      <c r="JE60" s="68"/>
      <c r="JF60" s="68"/>
      <c r="JG60" s="68"/>
      <c r="JH60" s="68"/>
      <c r="JI60" s="68"/>
      <c r="JJ60" s="68"/>
      <c r="JK60" s="68"/>
      <c r="JL60" s="68"/>
      <c r="JM60" s="68"/>
      <c r="JN60" s="68"/>
      <c r="JO60" s="68"/>
      <c r="JP60" s="68"/>
      <c r="JQ60" s="68"/>
      <c r="JR60" s="68"/>
      <c r="JS60" s="68"/>
      <c r="JT60" s="68"/>
      <c r="JU60" s="68"/>
      <c r="JV60" s="68"/>
      <c r="JW60" s="68"/>
      <c r="JX60" s="68"/>
      <c r="JY60" s="68"/>
      <c r="JZ60" s="68"/>
      <c r="KA60" s="68"/>
      <c r="KB60" s="68"/>
      <c r="KC60" s="68"/>
      <c r="KD60" s="68"/>
      <c r="KE60" s="68"/>
      <c r="KF60" s="68"/>
      <c r="KG60" s="68"/>
      <c r="KH60" s="68"/>
      <c r="KI60" s="68"/>
      <c r="KJ60" s="68"/>
      <c r="KK60" s="68"/>
      <c r="KL60" s="68"/>
      <c r="KM60" s="68"/>
      <c r="KN60" s="68"/>
      <c r="KO60" s="68"/>
      <c r="KP60" s="68"/>
      <c r="KQ60" s="68"/>
      <c r="KR60" s="68"/>
      <c r="KS60" s="68"/>
      <c r="KT60" s="68"/>
      <c r="KU60" s="68"/>
      <c r="KV60" s="68"/>
      <c r="KW60" s="68"/>
      <c r="KX60" s="68"/>
      <c r="KY60" s="68"/>
      <c r="KZ60" s="68"/>
      <c r="LA60" s="68"/>
      <c r="LB60" s="68"/>
      <c r="LC60" s="68"/>
      <c r="LD60" s="68"/>
      <c r="LE60" s="68"/>
      <c r="LF60" s="68"/>
      <c r="LG60" s="68"/>
      <c r="LH60" s="68"/>
      <c r="LI60" s="68"/>
      <c r="LJ60" s="68"/>
      <c r="LK60" s="68"/>
      <c r="LL60" s="68"/>
      <c r="LM60" s="68"/>
      <c r="LN60" s="68"/>
      <c r="LO60" s="68"/>
      <c r="LP60" s="68"/>
      <c r="LQ60" s="68"/>
      <c r="LR60" s="68"/>
      <c r="LS60" s="68"/>
      <c r="LT60" s="68"/>
      <c r="LU60" s="68"/>
      <c r="LV60" s="68"/>
      <c r="LW60" s="68"/>
      <c r="LX60" s="68"/>
      <c r="LY60" s="68"/>
      <c r="LZ60" s="68"/>
      <c r="MA60" s="68"/>
      <c r="MB60" s="68"/>
      <c r="MC60" s="68"/>
      <c r="MD60" s="68"/>
      <c r="ME60" s="68"/>
      <c r="MF60" s="68"/>
      <c r="MG60" s="68"/>
      <c r="MH60" s="68"/>
      <c r="MI60" s="68"/>
      <c r="MJ60" s="68"/>
      <c r="MK60" s="68"/>
      <c r="ML60" s="68"/>
      <c r="MM60" s="68"/>
      <c r="MN60" s="68"/>
      <c r="MO60" s="68"/>
      <c r="MP60" s="68"/>
      <c r="MQ60" s="68"/>
      <c r="MR60" s="68"/>
      <c r="MS60" s="68"/>
      <c r="MT60" s="68"/>
      <c r="MU60" s="68"/>
      <c r="MV60" s="68"/>
      <c r="MW60" s="68"/>
      <c r="MX60" s="68"/>
      <c r="MY60" s="68"/>
      <c r="MZ60" s="68"/>
      <c r="NA60" s="68"/>
      <c r="NB60" s="68"/>
      <c r="NC60" s="68"/>
      <c r="ND60" s="68"/>
      <c r="NE60" s="68"/>
      <c r="NF60" s="68"/>
      <c r="NG60" s="68"/>
      <c r="NH60" s="68"/>
      <c r="NI60" s="68"/>
    </row>
    <row r="61" spans="1:373" s="34" customFormat="1" ht="14.4" outlineLevel="1" x14ac:dyDescent="0.2">
      <c r="A61" s="16"/>
      <c r="B61" s="14"/>
      <c r="C61" s="14"/>
      <c r="D61" s="14"/>
      <c r="E61" s="27" t="s">
        <v>220</v>
      </c>
      <c r="F61" s="25"/>
      <c r="G61" s="83">
        <v>1750.4</v>
      </c>
      <c r="H61" s="68"/>
      <c r="I61" s="68"/>
      <c r="J61" s="68">
        <v>1328</v>
      </c>
      <c r="K61" s="68">
        <v>944.00000000000023</v>
      </c>
      <c r="L61" s="68">
        <v>931.20000000000027</v>
      </c>
      <c r="M61" s="68">
        <v>1254.4000000000001</v>
      </c>
      <c r="N61" s="68">
        <v>1254.4000000000001</v>
      </c>
      <c r="O61" s="68"/>
      <c r="P61" s="68"/>
      <c r="Q61" s="68">
        <v>2694.4</v>
      </c>
      <c r="R61" s="68">
        <v>3232</v>
      </c>
      <c r="S61" s="68">
        <v>2387.2000000000003</v>
      </c>
      <c r="T61" s="68">
        <v>2406.4</v>
      </c>
      <c r="U61" s="68">
        <v>2425.6</v>
      </c>
      <c r="V61" s="68"/>
      <c r="W61" s="68"/>
      <c r="X61" s="68">
        <v>2342.3999999999996</v>
      </c>
      <c r="Y61" s="68">
        <v>1574.3999999999996</v>
      </c>
      <c r="Z61" s="68">
        <v>2304</v>
      </c>
      <c r="AA61" s="68">
        <v>2257.5999999999995</v>
      </c>
      <c r="AB61" s="68">
        <v>2257.5999999999995</v>
      </c>
      <c r="AC61" s="68"/>
      <c r="AD61" s="68"/>
      <c r="AE61" s="68">
        <v>1718.3999999999996</v>
      </c>
      <c r="AF61" s="68">
        <v>1718.3999999999996</v>
      </c>
      <c r="AG61" s="68">
        <v>1718.3999999999996</v>
      </c>
      <c r="AH61" s="68">
        <v>1651.1999999999998</v>
      </c>
      <c r="AI61" s="68"/>
      <c r="AJ61" s="68"/>
      <c r="AK61" s="68"/>
      <c r="AL61" s="68">
        <v>1192</v>
      </c>
      <c r="AM61" s="68">
        <v>1019.1999999999999</v>
      </c>
      <c r="AN61" s="68">
        <v>903.99999999999989</v>
      </c>
      <c r="AO61" s="68">
        <v>897.60000000000025</v>
      </c>
      <c r="AP61" s="68">
        <v>916.8</v>
      </c>
      <c r="AQ61" s="68"/>
      <c r="AR61" s="68"/>
      <c r="AS61" s="68"/>
      <c r="AT61" s="68">
        <v>502.4</v>
      </c>
      <c r="AU61" s="68">
        <v>452.79999999999995</v>
      </c>
      <c r="AV61" s="68">
        <v>2115.1999999999998</v>
      </c>
      <c r="AW61" s="68">
        <v>1968</v>
      </c>
      <c r="AX61" s="68"/>
      <c r="AY61" s="68"/>
      <c r="AZ61" s="68">
        <v>1692.8000000000002</v>
      </c>
      <c r="BA61" s="68">
        <v>2003.2000000000003</v>
      </c>
      <c r="BB61" s="68">
        <v>2059.1999999999998</v>
      </c>
      <c r="BC61" s="68">
        <v>2070.4000000000005</v>
      </c>
      <c r="BD61" s="68">
        <v>2284.7999999999997</v>
      </c>
      <c r="BE61" s="68"/>
      <c r="BF61" s="68"/>
      <c r="BG61" s="68">
        <v>2100.8000000000002</v>
      </c>
      <c r="BH61" s="68">
        <v>2145.6000000000004</v>
      </c>
      <c r="BI61" s="68">
        <v>2168</v>
      </c>
      <c r="BJ61" s="68">
        <v>2211.1999999999998</v>
      </c>
      <c r="BK61" s="68">
        <v>2134.4</v>
      </c>
      <c r="BL61" s="68"/>
      <c r="BM61" s="68"/>
      <c r="BN61" s="68">
        <v>1785.6</v>
      </c>
      <c r="BO61" s="68">
        <v>1785.6</v>
      </c>
      <c r="BP61" s="68">
        <v>1788.8000000000002</v>
      </c>
      <c r="BQ61" s="68">
        <v>1702.4</v>
      </c>
      <c r="BR61" s="68">
        <v>1528</v>
      </c>
      <c r="BS61" s="68">
        <v>1604.8</v>
      </c>
      <c r="BT61" s="68"/>
      <c r="BU61" s="68"/>
      <c r="BV61" s="68">
        <v>1377.6</v>
      </c>
      <c r="BW61" s="68">
        <v>1433.6000000000001</v>
      </c>
      <c r="BX61" s="68">
        <v>1433.6000000000001</v>
      </c>
      <c r="BY61" s="68">
        <v>1331.2</v>
      </c>
      <c r="BZ61" s="68">
        <v>1348.8000000000002</v>
      </c>
      <c r="CA61" s="68"/>
      <c r="CB61" s="68"/>
      <c r="CC61" s="68">
        <v>1270.4000000000001</v>
      </c>
      <c r="CD61" s="68">
        <v>1270.4000000000001</v>
      </c>
      <c r="CE61" s="68">
        <v>1272</v>
      </c>
      <c r="CF61" s="68">
        <v>1272</v>
      </c>
      <c r="CG61" s="68">
        <v>1272</v>
      </c>
      <c r="CH61" s="68"/>
      <c r="CI61" s="68"/>
      <c r="CJ61" s="68">
        <v>758.4</v>
      </c>
      <c r="CK61" s="68">
        <v>758.4</v>
      </c>
      <c r="CL61" s="68">
        <v>726.4</v>
      </c>
      <c r="CM61" s="68">
        <v>726.4</v>
      </c>
      <c r="CN61" s="68"/>
      <c r="CO61" s="68"/>
      <c r="CP61" s="68"/>
      <c r="CQ61" s="68"/>
      <c r="CR61" s="68"/>
      <c r="CS61" s="68"/>
      <c r="CT61" s="68">
        <v>758.4</v>
      </c>
      <c r="CU61" s="68"/>
      <c r="CV61" s="68"/>
      <c r="CW61" s="68"/>
      <c r="CX61" s="68"/>
      <c r="CY61" s="68"/>
      <c r="CZ61" s="68"/>
      <c r="DA61" s="68"/>
      <c r="DB61" s="68"/>
      <c r="DC61" s="68"/>
      <c r="DD61" s="68"/>
      <c r="DE61" s="68"/>
      <c r="DF61" s="68"/>
      <c r="DG61" s="68"/>
      <c r="DH61" s="68"/>
      <c r="DI61" s="68"/>
      <c r="DJ61" s="68"/>
      <c r="DK61" s="68"/>
      <c r="DL61" s="68"/>
      <c r="DM61" s="68"/>
      <c r="DN61" s="68"/>
      <c r="DO61" s="68"/>
      <c r="DP61" s="68"/>
      <c r="DQ61" s="68"/>
      <c r="DR61" s="68"/>
      <c r="DS61" s="68"/>
      <c r="DT61" s="68"/>
      <c r="DU61" s="68"/>
      <c r="DV61" s="68"/>
      <c r="DW61" s="68"/>
      <c r="DX61" s="68"/>
      <c r="DY61" s="68"/>
      <c r="DZ61" s="68"/>
      <c r="EA61" s="68"/>
      <c r="EB61" s="68"/>
      <c r="EC61" s="68"/>
      <c r="ED61" s="68"/>
      <c r="EE61" s="68"/>
      <c r="EF61" s="68"/>
      <c r="EG61" s="68"/>
      <c r="EH61" s="68"/>
      <c r="EI61" s="68"/>
      <c r="EJ61" s="68"/>
      <c r="EK61" s="68"/>
      <c r="EL61" s="68"/>
      <c r="EM61" s="68"/>
      <c r="EN61" s="68"/>
      <c r="EO61" s="68"/>
      <c r="EP61" s="68"/>
      <c r="EQ61" s="68"/>
      <c r="ER61" s="68"/>
      <c r="ES61" s="68"/>
      <c r="ET61" s="68"/>
      <c r="EU61" s="68"/>
      <c r="EV61" s="68"/>
      <c r="EW61" s="68"/>
      <c r="EX61" s="68"/>
      <c r="EY61" s="68"/>
      <c r="EZ61" s="68"/>
      <c r="FA61" s="68"/>
      <c r="FB61" s="68"/>
      <c r="FC61" s="68"/>
      <c r="FD61" s="68"/>
      <c r="FE61" s="68"/>
      <c r="FF61" s="68">
        <v>0</v>
      </c>
      <c r="FG61" s="68">
        <v>2.2948010885683128</v>
      </c>
      <c r="FH61" s="68">
        <v>2.2948010885683128</v>
      </c>
      <c r="FI61" s="68">
        <v>9.3770320343222409</v>
      </c>
      <c r="FJ61" s="68"/>
      <c r="FK61" s="68"/>
      <c r="FL61" s="68">
        <v>17.567097988350532</v>
      </c>
      <c r="FM61" s="68"/>
      <c r="FN61" s="68"/>
      <c r="FO61" s="68">
        <v>23.581059461839899</v>
      </c>
      <c r="FP61" s="68"/>
      <c r="FQ61" s="68">
        <v>24.253673574006481</v>
      </c>
      <c r="FR61" s="68"/>
      <c r="FS61" s="68"/>
      <c r="FT61" s="68"/>
      <c r="FU61" s="68"/>
      <c r="FV61" s="68"/>
      <c r="FW61" s="68"/>
      <c r="FX61" s="68"/>
      <c r="FY61" s="68"/>
      <c r="FZ61" s="68"/>
      <c r="GA61" s="68"/>
      <c r="GB61" s="68"/>
      <c r="GC61" s="68"/>
      <c r="GD61" s="68"/>
      <c r="GE61" s="68"/>
      <c r="GF61" s="68"/>
      <c r="GG61" s="68"/>
      <c r="GH61" s="68"/>
      <c r="GI61" s="68"/>
      <c r="GJ61" s="68"/>
      <c r="GK61" s="68"/>
      <c r="GL61" s="68"/>
      <c r="GM61" s="68"/>
      <c r="GN61" s="68"/>
      <c r="GO61" s="68"/>
      <c r="GP61" s="68"/>
      <c r="GQ61" s="68"/>
      <c r="GR61" s="68"/>
      <c r="GS61" s="68"/>
      <c r="GT61" s="68"/>
      <c r="GU61" s="68"/>
      <c r="GV61" s="68"/>
      <c r="GW61" s="68"/>
      <c r="GX61" s="68"/>
      <c r="GY61" s="68"/>
      <c r="GZ61" s="68"/>
      <c r="HA61" s="68"/>
      <c r="HB61" s="68"/>
      <c r="HC61" s="68"/>
      <c r="HD61" s="68"/>
      <c r="HE61" s="68"/>
      <c r="HF61" s="68"/>
      <c r="HG61" s="68"/>
      <c r="HH61" s="68"/>
      <c r="HI61" s="68"/>
      <c r="HJ61" s="68"/>
      <c r="HK61" s="68"/>
      <c r="HL61" s="68"/>
      <c r="HM61" s="68"/>
      <c r="HN61" s="68"/>
      <c r="HO61" s="68"/>
      <c r="HP61" s="68"/>
      <c r="HQ61" s="68"/>
      <c r="HR61" s="68"/>
      <c r="HS61" s="68"/>
      <c r="HT61" s="68"/>
      <c r="HU61" s="68"/>
      <c r="HV61" s="68"/>
      <c r="HW61" s="68"/>
      <c r="HX61" s="68"/>
      <c r="HY61" s="68"/>
      <c r="HZ61" s="68"/>
      <c r="IA61" s="68"/>
      <c r="IB61" s="68"/>
      <c r="IC61" s="68"/>
      <c r="ID61" s="68"/>
      <c r="IE61" s="68"/>
      <c r="IF61" s="68"/>
      <c r="IG61" s="68"/>
      <c r="IH61" s="68"/>
      <c r="II61" s="68"/>
      <c r="IJ61" s="68"/>
      <c r="IK61" s="68"/>
      <c r="IL61" s="68"/>
      <c r="IM61" s="68"/>
      <c r="IN61" s="68"/>
      <c r="IO61" s="68"/>
      <c r="IP61" s="68"/>
      <c r="IQ61" s="68"/>
      <c r="IR61" s="68"/>
      <c r="IS61" s="68"/>
      <c r="IT61" s="68"/>
      <c r="IU61" s="68"/>
      <c r="IV61" s="68"/>
      <c r="IW61" s="68"/>
      <c r="IX61" s="68"/>
      <c r="IY61" s="68"/>
      <c r="IZ61" s="68"/>
      <c r="JA61" s="68"/>
      <c r="JB61" s="68"/>
      <c r="JC61" s="68"/>
      <c r="JD61" s="68"/>
      <c r="JE61" s="68"/>
      <c r="JF61" s="68"/>
      <c r="JG61" s="68"/>
      <c r="JH61" s="68"/>
      <c r="JI61" s="68"/>
      <c r="JJ61" s="68"/>
      <c r="JK61" s="68"/>
      <c r="JL61" s="68"/>
      <c r="JM61" s="68"/>
      <c r="JN61" s="68"/>
      <c r="JO61" s="68"/>
      <c r="JP61" s="68"/>
      <c r="JQ61" s="68"/>
      <c r="JR61" s="68"/>
      <c r="JS61" s="68"/>
      <c r="JT61" s="68"/>
      <c r="JU61" s="68"/>
      <c r="JV61" s="68"/>
      <c r="JW61" s="68"/>
      <c r="JX61" s="68"/>
      <c r="JY61" s="68"/>
      <c r="JZ61" s="68"/>
      <c r="KA61" s="68"/>
      <c r="KB61" s="68"/>
      <c r="KC61" s="68"/>
      <c r="KD61" s="68"/>
      <c r="KE61" s="68"/>
      <c r="KF61" s="68"/>
      <c r="KG61" s="68"/>
      <c r="KH61" s="68"/>
      <c r="KI61" s="68"/>
      <c r="KJ61" s="68"/>
      <c r="KK61" s="68"/>
      <c r="KL61" s="68"/>
      <c r="KM61" s="68"/>
      <c r="KN61" s="68"/>
      <c r="KO61" s="68"/>
      <c r="KP61" s="68"/>
      <c r="KQ61" s="68"/>
      <c r="KR61" s="68"/>
      <c r="KS61" s="68"/>
      <c r="KT61" s="68"/>
      <c r="KU61" s="68"/>
      <c r="KV61" s="68"/>
      <c r="KW61" s="68"/>
      <c r="KX61" s="68"/>
      <c r="KY61" s="68"/>
      <c r="KZ61" s="68"/>
      <c r="LA61" s="68"/>
      <c r="LB61" s="68"/>
      <c r="LC61" s="68"/>
      <c r="LD61" s="68"/>
      <c r="LE61" s="68"/>
      <c r="LF61" s="68"/>
      <c r="LG61" s="68"/>
      <c r="LH61" s="68"/>
      <c r="LI61" s="68"/>
      <c r="LJ61" s="68"/>
      <c r="LK61" s="68"/>
      <c r="LL61" s="68"/>
      <c r="LM61" s="68"/>
      <c r="LN61" s="68"/>
      <c r="LO61" s="68"/>
      <c r="LP61" s="68"/>
      <c r="LQ61" s="68"/>
      <c r="LR61" s="68"/>
      <c r="LS61" s="68"/>
      <c r="LT61" s="68"/>
      <c r="LU61" s="68"/>
      <c r="LV61" s="68"/>
      <c r="LW61" s="68"/>
      <c r="LX61" s="68"/>
      <c r="LY61" s="68"/>
      <c r="LZ61" s="68"/>
      <c r="MA61" s="68"/>
      <c r="MB61" s="68"/>
      <c r="MC61" s="68"/>
      <c r="MD61" s="68"/>
      <c r="ME61" s="68"/>
      <c r="MF61" s="68"/>
      <c r="MG61" s="68"/>
      <c r="MH61" s="68"/>
      <c r="MI61" s="68"/>
      <c r="MJ61" s="68"/>
      <c r="MK61" s="68"/>
      <c r="ML61" s="68"/>
      <c r="MM61" s="68"/>
      <c r="MN61" s="68"/>
      <c r="MO61" s="68"/>
      <c r="MP61" s="68"/>
      <c r="MQ61" s="68"/>
      <c r="MR61" s="68"/>
      <c r="MS61" s="68"/>
      <c r="MT61" s="68"/>
      <c r="MU61" s="68"/>
      <c r="MV61" s="68"/>
      <c r="MW61" s="68"/>
      <c r="MX61" s="68"/>
      <c r="MY61" s="68"/>
      <c r="MZ61" s="68"/>
      <c r="NA61" s="68"/>
      <c r="NB61" s="68"/>
      <c r="NC61" s="68"/>
      <c r="ND61" s="68"/>
      <c r="NE61" s="68"/>
      <c r="NF61" s="68"/>
      <c r="NG61" s="68"/>
      <c r="NH61" s="68"/>
      <c r="NI61" s="68"/>
    </row>
    <row r="62" spans="1:373" s="34" customFormat="1" ht="15" outlineLevel="1" thickBot="1" x14ac:dyDescent="0.25">
      <c r="A62" s="16"/>
      <c r="B62" s="14"/>
      <c r="C62" s="14"/>
      <c r="D62" s="14"/>
      <c r="E62" s="57" t="s">
        <v>197</v>
      </c>
      <c r="F62" s="58"/>
      <c r="G62" s="83">
        <v>1230.4000000000001</v>
      </c>
      <c r="H62" s="68"/>
      <c r="I62" s="68"/>
      <c r="J62" s="68">
        <v>808</v>
      </c>
      <c r="K62" s="68">
        <v>424</v>
      </c>
      <c r="L62" s="68">
        <v>424</v>
      </c>
      <c r="M62" s="68">
        <v>424</v>
      </c>
      <c r="N62" s="68">
        <v>424</v>
      </c>
      <c r="O62" s="68"/>
      <c r="P62" s="68"/>
      <c r="Q62" s="68">
        <v>1947.2</v>
      </c>
      <c r="R62" s="68">
        <v>2484.8000000000002</v>
      </c>
      <c r="S62" s="68">
        <v>1934.4</v>
      </c>
      <c r="T62" s="68">
        <v>1934.4</v>
      </c>
      <c r="U62" s="68">
        <v>1934.4</v>
      </c>
      <c r="V62" s="68"/>
      <c r="W62" s="68"/>
      <c r="X62" s="68">
        <v>2000</v>
      </c>
      <c r="Y62" s="68">
        <v>1232</v>
      </c>
      <c r="Z62" s="68">
        <v>1193.5999999999999</v>
      </c>
      <c r="AA62" s="68">
        <v>1193.5999999999999</v>
      </c>
      <c r="AB62" s="68">
        <v>1193.5999999999999</v>
      </c>
      <c r="AC62" s="68"/>
      <c r="AD62" s="68"/>
      <c r="AE62" s="68">
        <v>929.6</v>
      </c>
      <c r="AF62" s="68">
        <v>929.6</v>
      </c>
      <c r="AG62" s="68">
        <v>929.6</v>
      </c>
      <c r="AH62" s="68">
        <v>929.6</v>
      </c>
      <c r="AI62" s="68"/>
      <c r="AJ62" s="68"/>
      <c r="AK62" s="68"/>
      <c r="AL62" s="68">
        <v>488</v>
      </c>
      <c r="AM62" s="68">
        <v>315.2</v>
      </c>
      <c r="AN62" s="68">
        <v>238.4</v>
      </c>
      <c r="AO62" s="68">
        <v>219.2</v>
      </c>
      <c r="AP62" s="68">
        <v>219.2</v>
      </c>
      <c r="AQ62" s="68"/>
      <c r="AR62" s="68"/>
      <c r="AS62" s="68"/>
      <c r="AT62" s="68">
        <v>4.8</v>
      </c>
      <c r="AU62" s="68">
        <v>0</v>
      </c>
      <c r="AV62" s="68">
        <v>1689.6</v>
      </c>
      <c r="AW62" s="68">
        <v>1516.8</v>
      </c>
      <c r="AX62" s="68"/>
      <c r="AY62" s="68"/>
      <c r="AZ62" s="68">
        <v>1091.2</v>
      </c>
      <c r="BA62" s="68">
        <v>1091.2</v>
      </c>
      <c r="BB62" s="68">
        <v>982.4</v>
      </c>
      <c r="BC62" s="68">
        <v>969.6</v>
      </c>
      <c r="BD62" s="68">
        <v>1200</v>
      </c>
      <c r="BE62" s="68"/>
      <c r="BF62" s="68"/>
      <c r="BG62" s="68">
        <v>857.6</v>
      </c>
      <c r="BH62" s="68">
        <v>857.6</v>
      </c>
      <c r="BI62" s="68">
        <v>838.4</v>
      </c>
      <c r="BJ62" s="68">
        <v>830.4</v>
      </c>
      <c r="BK62" s="68">
        <v>753.6</v>
      </c>
      <c r="BL62" s="68"/>
      <c r="BM62" s="68"/>
      <c r="BN62" s="68">
        <v>512</v>
      </c>
      <c r="BO62" s="68">
        <v>512</v>
      </c>
      <c r="BP62" s="68">
        <v>372.8</v>
      </c>
      <c r="BQ62" s="68">
        <v>334.4</v>
      </c>
      <c r="BR62" s="68">
        <v>179.2</v>
      </c>
      <c r="BS62" s="68">
        <v>179.2</v>
      </c>
      <c r="BT62" s="68"/>
      <c r="BU62" s="68"/>
      <c r="BV62" s="68">
        <v>54.4</v>
      </c>
      <c r="BW62" s="68">
        <v>20.8</v>
      </c>
      <c r="BX62" s="68">
        <v>6.4</v>
      </c>
      <c r="BY62" s="68">
        <v>6.4</v>
      </c>
      <c r="BZ62" s="68">
        <v>4.8</v>
      </c>
      <c r="CA62" s="68"/>
      <c r="CB62" s="68"/>
      <c r="CC62" s="68">
        <v>0</v>
      </c>
      <c r="CD62" s="68">
        <v>0</v>
      </c>
      <c r="CE62" s="68">
        <v>0</v>
      </c>
      <c r="CF62" s="68">
        <v>0</v>
      </c>
      <c r="CG62" s="68">
        <v>0</v>
      </c>
      <c r="CH62" s="68"/>
      <c r="CI62" s="68"/>
      <c r="CJ62" s="68">
        <v>0</v>
      </c>
      <c r="CK62" s="68">
        <v>0</v>
      </c>
      <c r="CL62" s="68">
        <v>0</v>
      </c>
      <c r="CM62" s="68">
        <v>0</v>
      </c>
      <c r="CN62" s="68"/>
      <c r="CO62" s="68"/>
      <c r="CP62" s="68"/>
      <c r="CQ62" s="68"/>
      <c r="CR62" s="68"/>
      <c r="CS62" s="68"/>
      <c r="CT62" s="68">
        <v>0</v>
      </c>
      <c r="CU62" s="68"/>
      <c r="CV62" s="68"/>
      <c r="CW62" s="68"/>
      <c r="CX62" s="68"/>
      <c r="CY62" s="68"/>
      <c r="CZ62" s="68"/>
      <c r="DA62" s="68"/>
      <c r="DB62" s="68"/>
      <c r="DC62" s="68"/>
      <c r="DD62" s="68"/>
      <c r="DE62" s="68"/>
      <c r="DF62" s="68"/>
      <c r="DG62" s="68"/>
      <c r="DH62" s="68"/>
      <c r="DI62" s="68"/>
      <c r="DJ62" s="68"/>
      <c r="DK62" s="68"/>
      <c r="DL62" s="68"/>
      <c r="DM62" s="68"/>
      <c r="DN62" s="68"/>
      <c r="DO62" s="68"/>
      <c r="DP62" s="68"/>
      <c r="DQ62" s="68"/>
      <c r="DR62" s="68"/>
      <c r="DS62" s="68"/>
      <c r="DT62" s="68"/>
      <c r="DU62" s="68"/>
      <c r="DV62" s="68"/>
      <c r="DW62" s="68"/>
      <c r="DX62" s="68"/>
      <c r="DY62" s="68"/>
      <c r="DZ62" s="68"/>
      <c r="EA62" s="68"/>
      <c r="EB62" s="68"/>
      <c r="EC62" s="68"/>
      <c r="ED62" s="68"/>
      <c r="EE62" s="68"/>
      <c r="EF62" s="68"/>
      <c r="EG62" s="68"/>
      <c r="EH62" s="68"/>
      <c r="EI62" s="68"/>
      <c r="EJ62" s="68"/>
      <c r="EK62" s="68"/>
      <c r="EL62" s="68"/>
      <c r="EM62" s="68"/>
      <c r="EN62" s="68"/>
      <c r="EO62" s="68"/>
      <c r="EP62" s="68"/>
      <c r="EQ62" s="68"/>
      <c r="ER62" s="68"/>
      <c r="ES62" s="68"/>
      <c r="ET62" s="68"/>
      <c r="EU62" s="68"/>
      <c r="EV62" s="68"/>
      <c r="EW62" s="68"/>
      <c r="EX62" s="68"/>
      <c r="EY62" s="68"/>
      <c r="EZ62" s="68"/>
      <c r="FA62" s="68"/>
      <c r="FB62" s="68"/>
      <c r="FC62" s="68"/>
      <c r="FD62" s="68"/>
      <c r="FE62" s="68"/>
      <c r="FF62" s="68">
        <v>0</v>
      </c>
      <c r="FG62" s="68">
        <v>22.647312812008661</v>
      </c>
      <c r="FH62" s="68">
        <v>22.647312812008661</v>
      </c>
      <c r="FI62" s="68">
        <v>20.498904206676603</v>
      </c>
      <c r="FJ62" s="68"/>
      <c r="FK62" s="68"/>
      <c r="FL62" s="68">
        <v>17.97066645565048</v>
      </c>
      <c r="FM62" s="68"/>
      <c r="FN62" s="68"/>
      <c r="FO62" s="68">
        <v>16.166478013603669</v>
      </c>
      <c r="FP62" s="68"/>
      <c r="FQ62" s="68">
        <v>15.964693779953697</v>
      </c>
      <c r="FR62" s="68"/>
      <c r="FS62" s="68"/>
      <c r="FT62" s="68"/>
      <c r="FU62" s="68"/>
      <c r="FV62" s="68"/>
      <c r="FW62" s="68"/>
      <c r="FX62" s="68"/>
      <c r="FY62" s="68"/>
      <c r="FZ62" s="68"/>
      <c r="GA62" s="68"/>
      <c r="GB62" s="68"/>
      <c r="GC62" s="68"/>
      <c r="GD62" s="68"/>
      <c r="GE62" s="68"/>
      <c r="GF62" s="68"/>
      <c r="GG62" s="68"/>
      <c r="GH62" s="68"/>
      <c r="GI62" s="68"/>
      <c r="GJ62" s="68"/>
      <c r="GK62" s="68"/>
      <c r="GL62" s="68"/>
      <c r="GM62" s="68"/>
      <c r="GN62" s="68"/>
      <c r="GO62" s="68"/>
      <c r="GP62" s="68"/>
      <c r="GQ62" s="68"/>
      <c r="GR62" s="68"/>
      <c r="GS62" s="68"/>
      <c r="GT62" s="68"/>
      <c r="GU62" s="68"/>
      <c r="GV62" s="68"/>
      <c r="GW62" s="68"/>
      <c r="GX62" s="68"/>
      <c r="GY62" s="68"/>
      <c r="GZ62" s="68"/>
      <c r="HA62" s="68"/>
      <c r="HB62" s="68"/>
      <c r="HC62" s="68"/>
      <c r="HD62" s="68"/>
      <c r="HE62" s="68"/>
      <c r="HF62" s="68"/>
      <c r="HG62" s="68"/>
      <c r="HH62" s="68"/>
      <c r="HI62" s="68"/>
      <c r="HJ62" s="68"/>
      <c r="HK62" s="68"/>
      <c r="HL62" s="68"/>
      <c r="HM62" s="68"/>
      <c r="HN62" s="68"/>
      <c r="HO62" s="68"/>
      <c r="HP62" s="68"/>
      <c r="HQ62" s="68"/>
      <c r="HR62" s="68"/>
      <c r="HS62" s="68"/>
      <c r="HT62" s="68"/>
      <c r="HU62" s="68"/>
      <c r="HV62" s="68"/>
      <c r="HW62" s="68"/>
      <c r="HX62" s="68"/>
      <c r="HY62" s="68"/>
      <c r="HZ62" s="68"/>
      <c r="IA62" s="68"/>
      <c r="IB62" s="68"/>
      <c r="IC62" s="68"/>
      <c r="ID62" s="68"/>
      <c r="IE62" s="68"/>
      <c r="IF62" s="68"/>
      <c r="IG62" s="68"/>
      <c r="IH62" s="68"/>
      <c r="II62" s="68"/>
      <c r="IJ62" s="68"/>
      <c r="IK62" s="68"/>
      <c r="IL62" s="68"/>
      <c r="IM62" s="68"/>
      <c r="IN62" s="68"/>
      <c r="IO62" s="68"/>
      <c r="IP62" s="68"/>
      <c r="IQ62" s="68"/>
      <c r="IR62" s="68"/>
      <c r="IS62" s="68"/>
      <c r="IT62" s="68"/>
      <c r="IU62" s="68"/>
      <c r="IV62" s="68"/>
      <c r="IW62" s="68"/>
      <c r="IX62" s="68"/>
      <c r="IY62" s="68"/>
      <c r="IZ62" s="68"/>
      <c r="JA62" s="68"/>
      <c r="JB62" s="68"/>
      <c r="JC62" s="68"/>
      <c r="JD62" s="68"/>
      <c r="JE62" s="68"/>
      <c r="JF62" s="68"/>
      <c r="JG62" s="68"/>
      <c r="JH62" s="68"/>
      <c r="JI62" s="68"/>
      <c r="JJ62" s="68"/>
      <c r="JK62" s="68"/>
      <c r="JL62" s="68"/>
      <c r="JM62" s="68"/>
      <c r="JN62" s="68"/>
      <c r="JO62" s="68"/>
      <c r="JP62" s="68"/>
      <c r="JQ62" s="68"/>
      <c r="JR62" s="68"/>
      <c r="JS62" s="68"/>
      <c r="JT62" s="68"/>
      <c r="JU62" s="68"/>
      <c r="JV62" s="68"/>
      <c r="JW62" s="68"/>
      <c r="JX62" s="68"/>
      <c r="JY62" s="68"/>
      <c r="JZ62" s="68"/>
      <c r="KA62" s="68"/>
      <c r="KB62" s="68"/>
      <c r="KC62" s="68"/>
      <c r="KD62" s="68"/>
      <c r="KE62" s="68"/>
      <c r="KF62" s="68"/>
      <c r="KG62" s="68"/>
      <c r="KH62" s="68"/>
      <c r="KI62" s="68"/>
      <c r="KJ62" s="68"/>
      <c r="KK62" s="68"/>
      <c r="KL62" s="68"/>
      <c r="KM62" s="68"/>
      <c r="KN62" s="68"/>
      <c r="KO62" s="68"/>
      <c r="KP62" s="68"/>
      <c r="KQ62" s="68"/>
      <c r="KR62" s="68"/>
      <c r="KS62" s="68"/>
      <c r="KT62" s="68"/>
      <c r="KU62" s="68"/>
      <c r="KV62" s="68"/>
      <c r="KW62" s="68"/>
      <c r="KX62" s="68"/>
      <c r="KY62" s="68"/>
      <c r="KZ62" s="68"/>
      <c r="LA62" s="68"/>
      <c r="LB62" s="68"/>
      <c r="LC62" s="68"/>
      <c r="LD62" s="68"/>
      <c r="LE62" s="68"/>
      <c r="LF62" s="68"/>
      <c r="LG62" s="68"/>
      <c r="LH62" s="68"/>
      <c r="LI62" s="68"/>
      <c r="LJ62" s="68"/>
      <c r="LK62" s="68"/>
      <c r="LL62" s="68"/>
      <c r="LM62" s="68"/>
      <c r="LN62" s="68"/>
      <c r="LO62" s="68"/>
      <c r="LP62" s="68"/>
      <c r="LQ62" s="68"/>
      <c r="LR62" s="68"/>
      <c r="LS62" s="68"/>
      <c r="LT62" s="68"/>
      <c r="LU62" s="68"/>
      <c r="LV62" s="68"/>
      <c r="LW62" s="68"/>
      <c r="LX62" s="68"/>
      <c r="LY62" s="68"/>
      <c r="LZ62" s="68"/>
      <c r="MA62" s="68"/>
      <c r="MB62" s="68"/>
      <c r="MC62" s="68"/>
      <c r="MD62" s="68"/>
      <c r="ME62" s="68"/>
      <c r="MF62" s="68"/>
      <c r="MG62" s="68"/>
      <c r="MH62" s="68"/>
      <c r="MI62" s="68"/>
      <c r="MJ62" s="68"/>
      <c r="MK62" s="68"/>
      <c r="ML62" s="68"/>
      <c r="MM62" s="68"/>
      <c r="MN62" s="68"/>
      <c r="MO62" s="68"/>
      <c r="MP62" s="68"/>
      <c r="MQ62" s="68"/>
      <c r="MR62" s="68"/>
      <c r="MS62" s="68"/>
      <c r="MT62" s="68"/>
      <c r="MU62" s="68"/>
      <c r="MV62" s="68"/>
      <c r="MW62" s="68"/>
      <c r="MX62" s="68"/>
      <c r="MY62" s="68"/>
      <c r="MZ62" s="68"/>
      <c r="NA62" s="68"/>
      <c r="NB62" s="68"/>
      <c r="NC62" s="68"/>
      <c r="ND62" s="68"/>
      <c r="NE62" s="68"/>
      <c r="NF62" s="68"/>
      <c r="NG62" s="68"/>
      <c r="NH62" s="68"/>
      <c r="NI62" s="68"/>
    </row>
    <row r="63" spans="1:373" s="34" customFormat="1" ht="14.4" outlineLevel="1" x14ac:dyDescent="0.2">
      <c r="A63" s="1047" t="s">
        <v>38</v>
      </c>
      <c r="B63" s="43" t="s">
        <v>36</v>
      </c>
      <c r="C63" s="44"/>
      <c r="D63" s="45"/>
      <c r="E63" s="27" t="s">
        <v>28</v>
      </c>
      <c r="F63" s="25"/>
      <c r="G63" s="84">
        <v>1750.4</v>
      </c>
      <c r="H63" s="42" t="e">
        <f t="shared" ref="H63:BT63" si="78">IF(H61&lt;&gt;0,H61,IF(G66-H70&lt;0,0,G66-H70))</f>
        <v>#VALUE!</v>
      </c>
      <c r="I63" s="42" t="e">
        <f t="shared" si="78"/>
        <v>#VALUE!</v>
      </c>
      <c r="J63" s="42">
        <f t="shared" si="78"/>
        <v>1328</v>
      </c>
      <c r="K63" s="42">
        <f t="shared" si="78"/>
        <v>944.00000000000023</v>
      </c>
      <c r="L63" s="42">
        <f t="shared" si="78"/>
        <v>931.20000000000027</v>
      </c>
      <c r="M63" s="42">
        <f t="shared" si="78"/>
        <v>1254.4000000000001</v>
      </c>
      <c r="N63" s="42">
        <f t="shared" si="78"/>
        <v>1254.4000000000001</v>
      </c>
      <c r="O63" s="42" t="e">
        <f t="shared" si="78"/>
        <v>#VALUE!</v>
      </c>
      <c r="P63" s="42" t="e">
        <f t="shared" si="78"/>
        <v>#VALUE!</v>
      </c>
      <c r="Q63" s="42">
        <f t="shared" si="78"/>
        <v>2694.4</v>
      </c>
      <c r="R63" s="42">
        <f t="shared" si="78"/>
        <v>3232</v>
      </c>
      <c r="S63" s="42">
        <f t="shared" si="78"/>
        <v>2387.2000000000003</v>
      </c>
      <c r="T63" s="42">
        <f t="shared" si="78"/>
        <v>2406.4</v>
      </c>
      <c r="U63" s="42">
        <f t="shared" si="78"/>
        <v>2425.6</v>
      </c>
      <c r="V63" s="42" t="e">
        <f t="shared" si="78"/>
        <v>#VALUE!</v>
      </c>
      <c r="W63" s="42" t="e">
        <f t="shared" si="78"/>
        <v>#VALUE!</v>
      </c>
      <c r="X63" s="42">
        <f t="shared" si="78"/>
        <v>2342.3999999999996</v>
      </c>
      <c r="Y63" s="42">
        <f t="shared" si="78"/>
        <v>1574.3999999999996</v>
      </c>
      <c r="Z63" s="42">
        <f t="shared" si="78"/>
        <v>2304</v>
      </c>
      <c r="AA63" s="42">
        <f t="shared" si="78"/>
        <v>2257.5999999999995</v>
      </c>
      <c r="AB63" s="42">
        <f t="shared" si="78"/>
        <v>2257.5999999999995</v>
      </c>
      <c r="AC63" s="42" t="e">
        <f t="shared" si="78"/>
        <v>#VALUE!</v>
      </c>
      <c r="AD63" s="42" t="e">
        <f t="shared" si="78"/>
        <v>#VALUE!</v>
      </c>
      <c r="AE63" s="42">
        <f t="shared" si="78"/>
        <v>1718.3999999999996</v>
      </c>
      <c r="AF63" s="42">
        <f t="shared" si="78"/>
        <v>1718.3999999999996</v>
      </c>
      <c r="AG63" s="42">
        <f t="shared" si="78"/>
        <v>1718.3999999999996</v>
      </c>
      <c r="AH63" s="42">
        <f t="shared" si="78"/>
        <v>1651.1999999999998</v>
      </c>
      <c r="AI63" s="42" t="e">
        <f t="shared" si="78"/>
        <v>#VALUE!</v>
      </c>
      <c r="AJ63" s="42" t="e">
        <f t="shared" si="78"/>
        <v>#VALUE!</v>
      </c>
      <c r="AK63" s="42" t="e">
        <f t="shared" si="78"/>
        <v>#VALUE!</v>
      </c>
      <c r="AL63" s="42">
        <f t="shared" si="78"/>
        <v>1192</v>
      </c>
      <c r="AM63" s="42">
        <f t="shared" si="78"/>
        <v>1019.1999999999999</v>
      </c>
      <c r="AN63" s="42">
        <f t="shared" si="78"/>
        <v>903.99999999999989</v>
      </c>
      <c r="AO63" s="42">
        <f t="shared" si="78"/>
        <v>897.60000000000025</v>
      </c>
      <c r="AP63" s="42">
        <f t="shared" si="78"/>
        <v>916.8</v>
      </c>
      <c r="AQ63" s="42" t="e">
        <f t="shared" si="78"/>
        <v>#VALUE!</v>
      </c>
      <c r="AR63" s="42" t="e">
        <f t="shared" si="78"/>
        <v>#VALUE!</v>
      </c>
      <c r="AS63" s="42" t="e">
        <f t="shared" si="78"/>
        <v>#VALUE!</v>
      </c>
      <c r="AT63" s="42">
        <f t="shared" si="78"/>
        <v>502.4</v>
      </c>
      <c r="AU63" s="42">
        <f t="shared" si="78"/>
        <v>452.79999999999995</v>
      </c>
      <c r="AV63" s="42">
        <f t="shared" si="78"/>
        <v>2115.1999999999998</v>
      </c>
      <c r="AW63" s="42">
        <f t="shared" si="78"/>
        <v>1968</v>
      </c>
      <c r="AX63" s="42" t="e">
        <f t="shared" si="78"/>
        <v>#VALUE!</v>
      </c>
      <c r="AY63" s="42" t="e">
        <f t="shared" si="78"/>
        <v>#VALUE!</v>
      </c>
      <c r="AZ63" s="42">
        <f t="shared" si="78"/>
        <v>1692.8000000000002</v>
      </c>
      <c r="BA63" s="42">
        <f t="shared" si="78"/>
        <v>2003.2000000000003</v>
      </c>
      <c r="BB63" s="42">
        <f t="shared" si="78"/>
        <v>2059.1999999999998</v>
      </c>
      <c r="BC63" s="42">
        <f t="shared" si="78"/>
        <v>2070.4000000000005</v>
      </c>
      <c r="BD63" s="42">
        <f t="shared" si="78"/>
        <v>2284.7999999999997</v>
      </c>
      <c r="BE63" s="42" t="e">
        <f t="shared" si="78"/>
        <v>#VALUE!</v>
      </c>
      <c r="BF63" s="42" t="e">
        <f t="shared" si="78"/>
        <v>#VALUE!</v>
      </c>
      <c r="BG63" s="42">
        <f t="shared" si="78"/>
        <v>2100.8000000000002</v>
      </c>
      <c r="BH63" s="42">
        <f t="shared" si="78"/>
        <v>2145.6000000000004</v>
      </c>
      <c r="BI63" s="42">
        <f t="shared" si="78"/>
        <v>2168</v>
      </c>
      <c r="BJ63" s="42">
        <f t="shared" si="78"/>
        <v>2211.1999999999998</v>
      </c>
      <c r="BK63" s="42">
        <f t="shared" si="78"/>
        <v>2134.4</v>
      </c>
      <c r="BL63" s="42" t="e">
        <f t="shared" si="78"/>
        <v>#VALUE!</v>
      </c>
      <c r="BM63" s="42" t="e">
        <f t="shared" si="78"/>
        <v>#VALUE!</v>
      </c>
      <c r="BN63" s="42">
        <f>IF(BN61&lt;&gt;0,BN61,IF(BL66-BN70&lt;0,0,BL66-BN70))</f>
        <v>1785.6</v>
      </c>
      <c r="BO63" s="42">
        <f>IF(BO61&lt;&gt;0,BO61,IF(BM66-BO70&lt;0,0,BM66-BO70))</f>
        <v>1785.6</v>
      </c>
      <c r="BP63" s="42">
        <f t="shared" si="78"/>
        <v>1788.8000000000002</v>
      </c>
      <c r="BQ63" s="42">
        <f t="shared" si="78"/>
        <v>1702.4</v>
      </c>
      <c r="BR63" s="42">
        <f t="shared" si="78"/>
        <v>1528</v>
      </c>
      <c r="BS63" s="42">
        <f t="shared" si="78"/>
        <v>1604.8</v>
      </c>
      <c r="BT63" s="42" t="e">
        <f t="shared" si="78"/>
        <v>#VALUE!</v>
      </c>
      <c r="BU63" s="42" t="e">
        <f t="shared" ref="BU63:EF63" si="79">IF(BU61&lt;&gt;0,BU61,IF(BT66-BU70&lt;0,0,BT66-BU70))</f>
        <v>#VALUE!</v>
      </c>
      <c r="BV63" s="42">
        <f t="shared" si="79"/>
        <v>1377.6</v>
      </c>
      <c r="BW63" s="42">
        <f t="shared" si="79"/>
        <v>1433.6000000000001</v>
      </c>
      <c r="BX63" s="42">
        <f t="shared" si="79"/>
        <v>1433.6000000000001</v>
      </c>
      <c r="BY63" s="42">
        <f t="shared" si="79"/>
        <v>1331.2</v>
      </c>
      <c r="BZ63" s="42">
        <f t="shared" si="79"/>
        <v>1348.8000000000002</v>
      </c>
      <c r="CA63" s="42" t="e">
        <f t="shared" si="79"/>
        <v>#VALUE!</v>
      </c>
      <c r="CB63" s="42" t="e">
        <f t="shared" si="79"/>
        <v>#VALUE!</v>
      </c>
      <c r="CC63" s="42">
        <f t="shared" si="79"/>
        <v>1270.4000000000001</v>
      </c>
      <c r="CD63" s="42">
        <f t="shared" si="79"/>
        <v>1270.4000000000001</v>
      </c>
      <c r="CE63" s="42">
        <f t="shared" si="79"/>
        <v>1272</v>
      </c>
      <c r="CF63" s="42">
        <f t="shared" si="79"/>
        <v>1272</v>
      </c>
      <c r="CG63" s="42">
        <f t="shared" si="79"/>
        <v>1272</v>
      </c>
      <c r="CH63" s="42" t="e">
        <f t="shared" si="79"/>
        <v>#VALUE!</v>
      </c>
      <c r="CI63" s="42" t="e">
        <f t="shared" si="79"/>
        <v>#VALUE!</v>
      </c>
      <c r="CJ63" s="42">
        <f t="shared" si="79"/>
        <v>758.4</v>
      </c>
      <c r="CK63" s="42">
        <f t="shared" si="79"/>
        <v>758.4</v>
      </c>
      <c r="CL63" s="42">
        <f t="shared" si="79"/>
        <v>726.4</v>
      </c>
      <c r="CM63" s="42">
        <f t="shared" si="79"/>
        <v>726.4</v>
      </c>
      <c r="CN63" s="42" t="e">
        <f t="shared" si="79"/>
        <v>#VALUE!</v>
      </c>
      <c r="CO63" s="42" t="e">
        <f t="shared" si="79"/>
        <v>#VALUE!</v>
      </c>
      <c r="CP63" s="42" t="e">
        <f t="shared" si="79"/>
        <v>#VALUE!</v>
      </c>
      <c r="CQ63" s="42" t="e">
        <f t="shared" si="79"/>
        <v>#VALUE!</v>
      </c>
      <c r="CR63" s="42" t="e">
        <f t="shared" si="79"/>
        <v>#VALUE!</v>
      </c>
      <c r="CS63" s="42" t="e">
        <f t="shared" si="79"/>
        <v>#VALUE!</v>
      </c>
      <c r="CT63" s="42">
        <f t="shared" si="79"/>
        <v>758.4</v>
      </c>
      <c r="CU63" s="42" t="e">
        <f t="shared" si="79"/>
        <v>#VALUE!</v>
      </c>
      <c r="CV63" s="42" t="e">
        <f t="shared" si="79"/>
        <v>#VALUE!</v>
      </c>
      <c r="CW63" s="42" t="e">
        <f t="shared" si="79"/>
        <v>#VALUE!</v>
      </c>
      <c r="CX63" s="42" t="e">
        <f t="shared" si="79"/>
        <v>#VALUE!</v>
      </c>
      <c r="CY63" s="42" t="e">
        <f t="shared" si="79"/>
        <v>#VALUE!</v>
      </c>
      <c r="CZ63" s="42" t="e">
        <f t="shared" si="79"/>
        <v>#VALUE!</v>
      </c>
      <c r="DA63" s="42" t="e">
        <f t="shared" si="79"/>
        <v>#VALUE!</v>
      </c>
      <c r="DB63" s="42" t="e">
        <f t="shared" si="79"/>
        <v>#VALUE!</v>
      </c>
      <c r="DC63" s="42" t="e">
        <f t="shared" si="79"/>
        <v>#VALUE!</v>
      </c>
      <c r="DD63" s="42" t="e">
        <f t="shared" si="79"/>
        <v>#VALUE!</v>
      </c>
      <c r="DE63" s="42" t="e">
        <f t="shared" si="79"/>
        <v>#VALUE!</v>
      </c>
      <c r="DF63" s="42" t="e">
        <f t="shared" si="79"/>
        <v>#VALUE!</v>
      </c>
      <c r="DG63" s="42" t="e">
        <f t="shared" si="79"/>
        <v>#VALUE!</v>
      </c>
      <c r="DH63" s="42" t="e">
        <f t="shared" si="79"/>
        <v>#VALUE!</v>
      </c>
      <c r="DI63" s="42" t="e">
        <f t="shared" si="79"/>
        <v>#VALUE!</v>
      </c>
      <c r="DJ63" s="42" t="e">
        <f t="shared" si="79"/>
        <v>#VALUE!</v>
      </c>
      <c r="DK63" s="42" t="e">
        <f t="shared" si="79"/>
        <v>#VALUE!</v>
      </c>
      <c r="DL63" s="42" t="e">
        <f t="shared" si="79"/>
        <v>#VALUE!</v>
      </c>
      <c r="DM63" s="42" t="e">
        <f t="shared" si="79"/>
        <v>#VALUE!</v>
      </c>
      <c r="DN63" s="42" t="e">
        <f t="shared" si="79"/>
        <v>#VALUE!</v>
      </c>
      <c r="DO63" s="42" t="e">
        <f t="shared" si="79"/>
        <v>#VALUE!</v>
      </c>
      <c r="DP63" s="42" t="e">
        <f t="shared" si="79"/>
        <v>#VALUE!</v>
      </c>
      <c r="DQ63" s="42" t="e">
        <f t="shared" si="79"/>
        <v>#VALUE!</v>
      </c>
      <c r="DR63" s="42" t="e">
        <f t="shared" si="79"/>
        <v>#VALUE!</v>
      </c>
      <c r="DS63" s="42" t="e">
        <f t="shared" si="79"/>
        <v>#VALUE!</v>
      </c>
      <c r="DT63" s="42" t="e">
        <f t="shared" si="79"/>
        <v>#VALUE!</v>
      </c>
      <c r="DU63" s="42" t="e">
        <f t="shared" si="79"/>
        <v>#VALUE!</v>
      </c>
      <c r="DV63" s="42" t="e">
        <f t="shared" si="79"/>
        <v>#VALUE!</v>
      </c>
      <c r="DW63" s="42" t="e">
        <f t="shared" si="79"/>
        <v>#VALUE!</v>
      </c>
      <c r="DX63" s="42" t="e">
        <f t="shared" si="79"/>
        <v>#VALUE!</v>
      </c>
      <c r="DY63" s="42" t="e">
        <f t="shared" si="79"/>
        <v>#VALUE!</v>
      </c>
      <c r="DZ63" s="42" t="e">
        <f t="shared" si="79"/>
        <v>#VALUE!</v>
      </c>
      <c r="EA63" s="42" t="e">
        <f t="shared" si="79"/>
        <v>#VALUE!</v>
      </c>
      <c r="EB63" s="42" t="e">
        <f t="shared" si="79"/>
        <v>#VALUE!</v>
      </c>
      <c r="EC63" s="42" t="e">
        <f t="shared" si="79"/>
        <v>#VALUE!</v>
      </c>
      <c r="ED63" s="42" t="e">
        <f t="shared" si="79"/>
        <v>#VALUE!</v>
      </c>
      <c r="EE63" s="42" t="e">
        <f t="shared" si="79"/>
        <v>#VALUE!</v>
      </c>
      <c r="EF63" s="42" t="e">
        <f t="shared" si="79"/>
        <v>#VALUE!</v>
      </c>
      <c r="EG63" s="42" t="e">
        <f t="shared" ref="EG63:GR63" si="80">IF(EG61&lt;&gt;0,EG61,IF(EF66-EG70&lt;0,0,EF66-EG70))</f>
        <v>#VALUE!</v>
      </c>
      <c r="EH63" s="42" t="e">
        <f t="shared" si="80"/>
        <v>#VALUE!</v>
      </c>
      <c r="EI63" s="42" t="e">
        <f t="shared" si="80"/>
        <v>#VALUE!</v>
      </c>
      <c r="EJ63" s="42" t="e">
        <f t="shared" si="80"/>
        <v>#VALUE!</v>
      </c>
      <c r="EK63" s="42" t="e">
        <f t="shared" si="80"/>
        <v>#VALUE!</v>
      </c>
      <c r="EL63" s="42" t="e">
        <f t="shared" si="80"/>
        <v>#VALUE!</v>
      </c>
      <c r="EM63" s="42" t="e">
        <f t="shared" si="80"/>
        <v>#VALUE!</v>
      </c>
      <c r="EN63" s="42" t="e">
        <f t="shared" si="80"/>
        <v>#VALUE!</v>
      </c>
      <c r="EO63" s="42" t="e">
        <f t="shared" si="80"/>
        <v>#VALUE!</v>
      </c>
      <c r="EP63" s="42" t="e">
        <f t="shared" si="80"/>
        <v>#VALUE!</v>
      </c>
      <c r="EQ63" s="42" t="e">
        <f t="shared" si="80"/>
        <v>#VALUE!</v>
      </c>
      <c r="ER63" s="42" t="e">
        <f t="shared" si="80"/>
        <v>#VALUE!</v>
      </c>
      <c r="ES63" s="42" t="e">
        <f t="shared" si="80"/>
        <v>#VALUE!</v>
      </c>
      <c r="ET63" s="42" t="e">
        <f t="shared" si="80"/>
        <v>#VALUE!</v>
      </c>
      <c r="EU63" s="42" t="e">
        <f t="shared" si="80"/>
        <v>#VALUE!</v>
      </c>
      <c r="EV63" s="42" t="e">
        <f t="shared" si="80"/>
        <v>#VALUE!</v>
      </c>
      <c r="EW63" s="42" t="e">
        <f t="shared" si="80"/>
        <v>#VALUE!</v>
      </c>
      <c r="EX63" s="42" t="e">
        <f t="shared" si="80"/>
        <v>#VALUE!</v>
      </c>
      <c r="EY63" s="42" t="e">
        <f t="shared" si="80"/>
        <v>#VALUE!</v>
      </c>
      <c r="EZ63" s="42" t="e">
        <f t="shared" si="80"/>
        <v>#VALUE!</v>
      </c>
      <c r="FA63" s="42" t="e">
        <f t="shared" si="80"/>
        <v>#VALUE!</v>
      </c>
      <c r="FB63" s="42" t="e">
        <f t="shared" si="80"/>
        <v>#VALUE!</v>
      </c>
      <c r="FC63" s="42" t="e">
        <f t="shared" si="80"/>
        <v>#VALUE!</v>
      </c>
      <c r="FD63" s="42" t="e">
        <f t="shared" si="80"/>
        <v>#VALUE!</v>
      </c>
      <c r="FE63" s="42" t="e">
        <f t="shared" si="80"/>
        <v>#VALUE!</v>
      </c>
      <c r="FF63" s="42" t="e">
        <f t="shared" si="80"/>
        <v>#VALUE!</v>
      </c>
      <c r="FG63" s="42">
        <f t="shared" si="80"/>
        <v>2.2948010885683128</v>
      </c>
      <c r="FH63" s="42">
        <f t="shared" si="80"/>
        <v>2.2948010885683128</v>
      </c>
      <c r="FI63" s="42">
        <f t="shared" si="80"/>
        <v>9.3770320343222409</v>
      </c>
      <c r="FJ63" s="42" t="e">
        <f t="shared" si="80"/>
        <v>#VALUE!</v>
      </c>
      <c r="FK63" s="42" t="e">
        <f t="shared" si="80"/>
        <v>#VALUE!</v>
      </c>
      <c r="FL63" s="42">
        <f t="shared" si="80"/>
        <v>17.567097988350532</v>
      </c>
      <c r="FM63" s="42" t="e">
        <f t="shared" si="80"/>
        <v>#VALUE!</v>
      </c>
      <c r="FN63" s="42" t="e">
        <f t="shared" si="80"/>
        <v>#VALUE!</v>
      </c>
      <c r="FO63" s="42">
        <f t="shared" si="80"/>
        <v>23.581059461839899</v>
      </c>
      <c r="FP63" s="42" t="e">
        <f t="shared" si="80"/>
        <v>#VALUE!</v>
      </c>
      <c r="FQ63" s="42">
        <f t="shared" si="80"/>
        <v>24.253673574006481</v>
      </c>
      <c r="FR63" s="42" t="e">
        <f t="shared" si="80"/>
        <v>#VALUE!</v>
      </c>
      <c r="FS63" s="42" t="e">
        <f t="shared" si="80"/>
        <v>#VALUE!</v>
      </c>
      <c r="FT63" s="42" t="e">
        <f t="shared" si="80"/>
        <v>#VALUE!</v>
      </c>
      <c r="FU63" s="42" t="e">
        <f t="shared" si="80"/>
        <v>#VALUE!</v>
      </c>
      <c r="FV63" s="42" t="e">
        <f t="shared" si="80"/>
        <v>#VALUE!</v>
      </c>
      <c r="FW63" s="42" t="e">
        <f t="shared" si="80"/>
        <v>#VALUE!</v>
      </c>
      <c r="FX63" s="42" t="e">
        <f t="shared" si="80"/>
        <v>#VALUE!</v>
      </c>
      <c r="FY63" s="42" t="e">
        <f t="shared" si="80"/>
        <v>#VALUE!</v>
      </c>
      <c r="FZ63" s="42" t="e">
        <f t="shared" si="80"/>
        <v>#VALUE!</v>
      </c>
      <c r="GA63" s="42" t="e">
        <f t="shared" si="80"/>
        <v>#VALUE!</v>
      </c>
      <c r="GB63" s="42" t="e">
        <f t="shared" si="80"/>
        <v>#VALUE!</v>
      </c>
      <c r="GC63" s="42" t="e">
        <f t="shared" si="80"/>
        <v>#VALUE!</v>
      </c>
      <c r="GD63" s="42" t="e">
        <f t="shared" si="80"/>
        <v>#VALUE!</v>
      </c>
      <c r="GE63" s="42" t="e">
        <f t="shared" si="80"/>
        <v>#VALUE!</v>
      </c>
      <c r="GF63" s="42" t="e">
        <f t="shared" si="80"/>
        <v>#VALUE!</v>
      </c>
      <c r="GG63" s="42" t="e">
        <f t="shared" si="80"/>
        <v>#VALUE!</v>
      </c>
      <c r="GH63" s="42" t="e">
        <f t="shared" si="80"/>
        <v>#VALUE!</v>
      </c>
      <c r="GI63" s="42" t="e">
        <f t="shared" si="80"/>
        <v>#VALUE!</v>
      </c>
      <c r="GJ63" s="42" t="e">
        <f t="shared" si="80"/>
        <v>#VALUE!</v>
      </c>
      <c r="GK63" s="42" t="e">
        <f t="shared" si="80"/>
        <v>#VALUE!</v>
      </c>
      <c r="GL63" s="42" t="e">
        <f t="shared" si="80"/>
        <v>#VALUE!</v>
      </c>
      <c r="GM63" s="42" t="e">
        <f t="shared" si="80"/>
        <v>#VALUE!</v>
      </c>
      <c r="GN63" s="42" t="e">
        <f t="shared" si="80"/>
        <v>#VALUE!</v>
      </c>
      <c r="GO63" s="42" t="e">
        <f t="shared" si="80"/>
        <v>#VALUE!</v>
      </c>
      <c r="GP63" s="42" t="e">
        <f t="shared" si="80"/>
        <v>#VALUE!</v>
      </c>
      <c r="GQ63" s="42" t="e">
        <f t="shared" si="80"/>
        <v>#VALUE!</v>
      </c>
      <c r="GR63" s="42" t="e">
        <f t="shared" si="80"/>
        <v>#VALUE!</v>
      </c>
      <c r="GS63" s="42" t="e">
        <f t="shared" ref="GS63:JD63" si="81">IF(GS61&lt;&gt;0,GS61,IF(GR66-GS70&lt;0,0,GR66-GS70))</f>
        <v>#VALUE!</v>
      </c>
      <c r="GT63" s="42" t="e">
        <f t="shared" si="81"/>
        <v>#VALUE!</v>
      </c>
      <c r="GU63" s="42" t="e">
        <f t="shared" si="81"/>
        <v>#VALUE!</v>
      </c>
      <c r="GV63" s="42" t="e">
        <f t="shared" si="81"/>
        <v>#VALUE!</v>
      </c>
      <c r="GW63" s="42" t="e">
        <f t="shared" si="81"/>
        <v>#VALUE!</v>
      </c>
      <c r="GX63" s="42" t="e">
        <f t="shared" si="81"/>
        <v>#VALUE!</v>
      </c>
      <c r="GY63" s="42" t="e">
        <f t="shared" si="81"/>
        <v>#VALUE!</v>
      </c>
      <c r="GZ63" s="42" t="e">
        <f t="shared" si="81"/>
        <v>#VALUE!</v>
      </c>
      <c r="HA63" s="42" t="e">
        <f t="shared" si="81"/>
        <v>#VALUE!</v>
      </c>
      <c r="HB63" s="42" t="e">
        <f t="shared" si="81"/>
        <v>#VALUE!</v>
      </c>
      <c r="HC63" s="42" t="e">
        <f t="shared" si="81"/>
        <v>#VALUE!</v>
      </c>
      <c r="HD63" s="42" t="e">
        <f t="shared" si="81"/>
        <v>#VALUE!</v>
      </c>
      <c r="HE63" s="42" t="e">
        <f t="shared" si="81"/>
        <v>#VALUE!</v>
      </c>
      <c r="HF63" s="42" t="e">
        <f t="shared" si="81"/>
        <v>#VALUE!</v>
      </c>
      <c r="HG63" s="42" t="e">
        <f t="shared" si="81"/>
        <v>#VALUE!</v>
      </c>
      <c r="HH63" s="42" t="e">
        <f t="shared" si="81"/>
        <v>#VALUE!</v>
      </c>
      <c r="HI63" s="42" t="e">
        <f t="shared" si="81"/>
        <v>#VALUE!</v>
      </c>
      <c r="HJ63" s="42" t="e">
        <f t="shared" si="81"/>
        <v>#VALUE!</v>
      </c>
      <c r="HK63" s="42" t="e">
        <f t="shared" si="81"/>
        <v>#VALUE!</v>
      </c>
      <c r="HL63" s="42" t="e">
        <f t="shared" si="81"/>
        <v>#VALUE!</v>
      </c>
      <c r="HM63" s="42" t="e">
        <f t="shared" si="81"/>
        <v>#VALUE!</v>
      </c>
      <c r="HN63" s="42" t="e">
        <f t="shared" si="81"/>
        <v>#VALUE!</v>
      </c>
      <c r="HO63" s="42" t="e">
        <f t="shared" si="81"/>
        <v>#VALUE!</v>
      </c>
      <c r="HP63" s="42" t="e">
        <f t="shared" si="81"/>
        <v>#VALUE!</v>
      </c>
      <c r="HQ63" s="42" t="e">
        <f t="shared" si="81"/>
        <v>#VALUE!</v>
      </c>
      <c r="HR63" s="42" t="e">
        <f t="shared" si="81"/>
        <v>#VALUE!</v>
      </c>
      <c r="HS63" s="42" t="e">
        <f t="shared" si="81"/>
        <v>#VALUE!</v>
      </c>
      <c r="HT63" s="42" t="e">
        <f t="shared" si="81"/>
        <v>#VALUE!</v>
      </c>
      <c r="HU63" s="42" t="e">
        <f t="shared" si="81"/>
        <v>#VALUE!</v>
      </c>
      <c r="HV63" s="42" t="e">
        <f t="shared" si="81"/>
        <v>#VALUE!</v>
      </c>
      <c r="HW63" s="42" t="e">
        <f t="shared" si="81"/>
        <v>#VALUE!</v>
      </c>
      <c r="HX63" s="42" t="e">
        <f t="shared" si="81"/>
        <v>#VALUE!</v>
      </c>
      <c r="HY63" s="42" t="e">
        <f t="shared" si="81"/>
        <v>#VALUE!</v>
      </c>
      <c r="HZ63" s="42" t="e">
        <f t="shared" si="81"/>
        <v>#VALUE!</v>
      </c>
      <c r="IA63" s="42" t="e">
        <f t="shared" si="81"/>
        <v>#VALUE!</v>
      </c>
      <c r="IB63" s="42" t="e">
        <f t="shared" si="81"/>
        <v>#VALUE!</v>
      </c>
      <c r="IC63" s="42" t="e">
        <f t="shared" si="81"/>
        <v>#VALUE!</v>
      </c>
      <c r="ID63" s="42" t="e">
        <f t="shared" si="81"/>
        <v>#VALUE!</v>
      </c>
      <c r="IE63" s="42" t="e">
        <f t="shared" si="81"/>
        <v>#VALUE!</v>
      </c>
      <c r="IF63" s="42" t="e">
        <f t="shared" si="81"/>
        <v>#VALUE!</v>
      </c>
      <c r="IG63" s="42" t="e">
        <f t="shared" si="81"/>
        <v>#VALUE!</v>
      </c>
      <c r="IH63" s="42" t="e">
        <f t="shared" si="81"/>
        <v>#VALUE!</v>
      </c>
      <c r="II63" s="42" t="e">
        <f t="shared" si="81"/>
        <v>#VALUE!</v>
      </c>
      <c r="IJ63" s="42" t="e">
        <f t="shared" si="81"/>
        <v>#VALUE!</v>
      </c>
      <c r="IK63" s="42" t="e">
        <f t="shared" si="81"/>
        <v>#VALUE!</v>
      </c>
      <c r="IL63" s="42" t="e">
        <f t="shared" si="81"/>
        <v>#VALUE!</v>
      </c>
      <c r="IM63" s="42" t="e">
        <f t="shared" si="81"/>
        <v>#VALUE!</v>
      </c>
      <c r="IN63" s="42" t="e">
        <f t="shared" si="81"/>
        <v>#VALUE!</v>
      </c>
      <c r="IO63" s="42" t="e">
        <f t="shared" si="81"/>
        <v>#VALUE!</v>
      </c>
      <c r="IP63" s="42" t="e">
        <f t="shared" si="81"/>
        <v>#VALUE!</v>
      </c>
      <c r="IQ63" s="42" t="e">
        <f t="shared" si="81"/>
        <v>#VALUE!</v>
      </c>
      <c r="IR63" s="42" t="e">
        <f t="shared" si="81"/>
        <v>#VALUE!</v>
      </c>
      <c r="IS63" s="42" t="e">
        <f t="shared" si="81"/>
        <v>#VALUE!</v>
      </c>
      <c r="IT63" s="42" t="e">
        <f t="shared" si="81"/>
        <v>#VALUE!</v>
      </c>
      <c r="IU63" s="42" t="e">
        <f t="shared" si="81"/>
        <v>#VALUE!</v>
      </c>
      <c r="IV63" s="42" t="e">
        <f t="shared" si="81"/>
        <v>#VALUE!</v>
      </c>
      <c r="IW63" s="42" t="e">
        <f t="shared" si="81"/>
        <v>#VALUE!</v>
      </c>
      <c r="IX63" s="42" t="e">
        <f t="shared" si="81"/>
        <v>#VALUE!</v>
      </c>
      <c r="IY63" s="42" t="e">
        <f t="shared" si="81"/>
        <v>#VALUE!</v>
      </c>
      <c r="IZ63" s="42" t="e">
        <f t="shared" si="81"/>
        <v>#VALUE!</v>
      </c>
      <c r="JA63" s="42" t="e">
        <f t="shared" si="81"/>
        <v>#VALUE!</v>
      </c>
      <c r="JB63" s="42" t="e">
        <f t="shared" si="81"/>
        <v>#VALUE!</v>
      </c>
      <c r="JC63" s="42" t="e">
        <f t="shared" si="81"/>
        <v>#VALUE!</v>
      </c>
      <c r="JD63" s="42" t="e">
        <f t="shared" si="81"/>
        <v>#VALUE!</v>
      </c>
      <c r="JE63" s="42" t="e">
        <f t="shared" ref="JE63:LP63" si="82">IF(JE61&lt;&gt;0,JE61,IF(JD66-JE70&lt;0,0,JD66-JE70))</f>
        <v>#VALUE!</v>
      </c>
      <c r="JF63" s="42" t="e">
        <f t="shared" si="82"/>
        <v>#VALUE!</v>
      </c>
      <c r="JG63" s="42" t="e">
        <f t="shared" si="82"/>
        <v>#VALUE!</v>
      </c>
      <c r="JH63" s="42" t="e">
        <f t="shared" si="82"/>
        <v>#VALUE!</v>
      </c>
      <c r="JI63" s="42" t="e">
        <f t="shared" si="82"/>
        <v>#VALUE!</v>
      </c>
      <c r="JJ63" s="42" t="e">
        <f t="shared" si="82"/>
        <v>#VALUE!</v>
      </c>
      <c r="JK63" s="42" t="e">
        <f t="shared" si="82"/>
        <v>#VALUE!</v>
      </c>
      <c r="JL63" s="42" t="e">
        <f t="shared" si="82"/>
        <v>#VALUE!</v>
      </c>
      <c r="JM63" s="42" t="e">
        <f t="shared" si="82"/>
        <v>#VALUE!</v>
      </c>
      <c r="JN63" s="42" t="e">
        <f t="shared" si="82"/>
        <v>#VALUE!</v>
      </c>
      <c r="JO63" s="42" t="e">
        <f t="shared" si="82"/>
        <v>#VALUE!</v>
      </c>
      <c r="JP63" s="42" t="e">
        <f t="shared" si="82"/>
        <v>#VALUE!</v>
      </c>
      <c r="JQ63" s="42" t="e">
        <f t="shared" si="82"/>
        <v>#VALUE!</v>
      </c>
      <c r="JR63" s="42" t="e">
        <f t="shared" si="82"/>
        <v>#VALUE!</v>
      </c>
      <c r="JS63" s="42" t="e">
        <f t="shared" si="82"/>
        <v>#VALUE!</v>
      </c>
      <c r="JT63" s="42" t="e">
        <f t="shared" si="82"/>
        <v>#VALUE!</v>
      </c>
      <c r="JU63" s="42" t="e">
        <f t="shared" si="82"/>
        <v>#VALUE!</v>
      </c>
      <c r="JV63" s="42" t="e">
        <f t="shared" si="82"/>
        <v>#VALUE!</v>
      </c>
      <c r="JW63" s="42" t="e">
        <f t="shared" si="82"/>
        <v>#VALUE!</v>
      </c>
      <c r="JX63" s="42" t="e">
        <f t="shared" si="82"/>
        <v>#VALUE!</v>
      </c>
      <c r="JY63" s="42" t="e">
        <f t="shared" si="82"/>
        <v>#VALUE!</v>
      </c>
      <c r="JZ63" s="42" t="e">
        <f t="shared" si="82"/>
        <v>#VALUE!</v>
      </c>
      <c r="KA63" s="42" t="e">
        <f t="shared" si="82"/>
        <v>#VALUE!</v>
      </c>
      <c r="KB63" s="42" t="e">
        <f t="shared" si="82"/>
        <v>#VALUE!</v>
      </c>
      <c r="KC63" s="42" t="e">
        <f t="shared" si="82"/>
        <v>#VALUE!</v>
      </c>
      <c r="KD63" s="42" t="e">
        <f t="shared" si="82"/>
        <v>#VALUE!</v>
      </c>
      <c r="KE63" s="42" t="e">
        <f t="shared" si="82"/>
        <v>#VALUE!</v>
      </c>
      <c r="KF63" s="42" t="e">
        <f t="shared" si="82"/>
        <v>#VALUE!</v>
      </c>
      <c r="KG63" s="42" t="e">
        <f t="shared" si="82"/>
        <v>#VALUE!</v>
      </c>
      <c r="KH63" s="42" t="e">
        <f t="shared" si="82"/>
        <v>#VALUE!</v>
      </c>
      <c r="KI63" s="42" t="e">
        <f t="shared" si="82"/>
        <v>#VALUE!</v>
      </c>
      <c r="KJ63" s="42" t="e">
        <f t="shared" si="82"/>
        <v>#VALUE!</v>
      </c>
      <c r="KK63" s="42" t="e">
        <f t="shared" si="82"/>
        <v>#VALUE!</v>
      </c>
      <c r="KL63" s="42" t="e">
        <f t="shared" si="82"/>
        <v>#VALUE!</v>
      </c>
      <c r="KM63" s="42" t="e">
        <f t="shared" si="82"/>
        <v>#VALUE!</v>
      </c>
      <c r="KN63" s="42" t="e">
        <f t="shared" si="82"/>
        <v>#VALUE!</v>
      </c>
      <c r="KO63" s="42" t="e">
        <f t="shared" si="82"/>
        <v>#VALUE!</v>
      </c>
      <c r="KP63" s="42" t="e">
        <f t="shared" si="82"/>
        <v>#VALUE!</v>
      </c>
      <c r="KQ63" s="42" t="e">
        <f t="shared" si="82"/>
        <v>#VALUE!</v>
      </c>
      <c r="KR63" s="42" t="e">
        <f t="shared" si="82"/>
        <v>#VALUE!</v>
      </c>
      <c r="KS63" s="42" t="e">
        <f t="shared" si="82"/>
        <v>#VALUE!</v>
      </c>
      <c r="KT63" s="42" t="e">
        <f t="shared" si="82"/>
        <v>#VALUE!</v>
      </c>
      <c r="KU63" s="42" t="e">
        <f t="shared" si="82"/>
        <v>#VALUE!</v>
      </c>
      <c r="KV63" s="42" t="e">
        <f t="shared" si="82"/>
        <v>#VALUE!</v>
      </c>
      <c r="KW63" s="42" t="e">
        <f t="shared" si="82"/>
        <v>#VALUE!</v>
      </c>
      <c r="KX63" s="42" t="e">
        <f t="shared" si="82"/>
        <v>#VALUE!</v>
      </c>
      <c r="KY63" s="42" t="e">
        <f t="shared" si="82"/>
        <v>#VALUE!</v>
      </c>
      <c r="KZ63" s="42" t="e">
        <f t="shared" si="82"/>
        <v>#VALUE!</v>
      </c>
      <c r="LA63" s="42" t="e">
        <f t="shared" si="82"/>
        <v>#VALUE!</v>
      </c>
      <c r="LB63" s="42" t="e">
        <f t="shared" si="82"/>
        <v>#VALUE!</v>
      </c>
      <c r="LC63" s="42" t="e">
        <f t="shared" si="82"/>
        <v>#VALUE!</v>
      </c>
      <c r="LD63" s="42" t="e">
        <f t="shared" si="82"/>
        <v>#VALUE!</v>
      </c>
      <c r="LE63" s="42" t="e">
        <f t="shared" si="82"/>
        <v>#VALUE!</v>
      </c>
      <c r="LF63" s="42" t="e">
        <f t="shared" si="82"/>
        <v>#VALUE!</v>
      </c>
      <c r="LG63" s="42" t="e">
        <f t="shared" si="82"/>
        <v>#VALUE!</v>
      </c>
      <c r="LH63" s="42" t="e">
        <f t="shared" si="82"/>
        <v>#VALUE!</v>
      </c>
      <c r="LI63" s="42" t="e">
        <f t="shared" si="82"/>
        <v>#VALUE!</v>
      </c>
      <c r="LJ63" s="42" t="e">
        <f t="shared" si="82"/>
        <v>#VALUE!</v>
      </c>
      <c r="LK63" s="42" t="e">
        <f t="shared" si="82"/>
        <v>#VALUE!</v>
      </c>
      <c r="LL63" s="42" t="e">
        <f t="shared" si="82"/>
        <v>#VALUE!</v>
      </c>
      <c r="LM63" s="42" t="e">
        <f t="shared" si="82"/>
        <v>#VALUE!</v>
      </c>
      <c r="LN63" s="42" t="e">
        <f t="shared" si="82"/>
        <v>#VALUE!</v>
      </c>
      <c r="LO63" s="42" t="e">
        <f t="shared" si="82"/>
        <v>#VALUE!</v>
      </c>
      <c r="LP63" s="42" t="e">
        <f t="shared" si="82"/>
        <v>#VALUE!</v>
      </c>
      <c r="LQ63" s="42" t="e">
        <f t="shared" ref="LQ63:NI63" si="83">IF(LQ61&lt;&gt;0,LQ61,IF(LP66-LQ70&lt;0,0,LP66-LQ70))</f>
        <v>#VALUE!</v>
      </c>
      <c r="LR63" s="42" t="e">
        <f t="shared" si="83"/>
        <v>#VALUE!</v>
      </c>
      <c r="LS63" s="42" t="e">
        <f t="shared" si="83"/>
        <v>#VALUE!</v>
      </c>
      <c r="LT63" s="42" t="e">
        <f t="shared" si="83"/>
        <v>#VALUE!</v>
      </c>
      <c r="LU63" s="42" t="e">
        <f t="shared" si="83"/>
        <v>#VALUE!</v>
      </c>
      <c r="LV63" s="42" t="e">
        <f t="shared" si="83"/>
        <v>#VALUE!</v>
      </c>
      <c r="LW63" s="42" t="e">
        <f t="shared" si="83"/>
        <v>#VALUE!</v>
      </c>
      <c r="LX63" s="42" t="e">
        <f t="shared" si="83"/>
        <v>#VALUE!</v>
      </c>
      <c r="LY63" s="42" t="e">
        <f t="shared" si="83"/>
        <v>#VALUE!</v>
      </c>
      <c r="LZ63" s="42" t="e">
        <f t="shared" si="83"/>
        <v>#VALUE!</v>
      </c>
      <c r="MA63" s="42" t="e">
        <f t="shared" si="83"/>
        <v>#VALUE!</v>
      </c>
      <c r="MB63" s="42" t="e">
        <f t="shared" si="83"/>
        <v>#VALUE!</v>
      </c>
      <c r="MC63" s="42" t="e">
        <f t="shared" si="83"/>
        <v>#VALUE!</v>
      </c>
      <c r="MD63" s="42" t="e">
        <f t="shared" si="83"/>
        <v>#VALUE!</v>
      </c>
      <c r="ME63" s="42" t="e">
        <f t="shared" si="83"/>
        <v>#VALUE!</v>
      </c>
      <c r="MF63" s="42" t="e">
        <f t="shared" si="83"/>
        <v>#VALUE!</v>
      </c>
      <c r="MG63" s="42" t="e">
        <f t="shared" si="83"/>
        <v>#VALUE!</v>
      </c>
      <c r="MH63" s="42" t="e">
        <f t="shared" si="83"/>
        <v>#VALUE!</v>
      </c>
      <c r="MI63" s="42" t="e">
        <f t="shared" si="83"/>
        <v>#VALUE!</v>
      </c>
      <c r="MJ63" s="42" t="e">
        <f t="shared" si="83"/>
        <v>#VALUE!</v>
      </c>
      <c r="MK63" s="42" t="e">
        <f t="shared" si="83"/>
        <v>#VALUE!</v>
      </c>
      <c r="ML63" s="42" t="e">
        <f t="shared" si="83"/>
        <v>#VALUE!</v>
      </c>
      <c r="MM63" s="42" t="e">
        <f t="shared" si="83"/>
        <v>#VALUE!</v>
      </c>
      <c r="MN63" s="42" t="e">
        <f t="shared" si="83"/>
        <v>#VALUE!</v>
      </c>
      <c r="MO63" s="42" t="e">
        <f t="shared" si="83"/>
        <v>#VALUE!</v>
      </c>
      <c r="MP63" s="42" t="e">
        <f t="shared" si="83"/>
        <v>#VALUE!</v>
      </c>
      <c r="MQ63" s="42" t="e">
        <f t="shared" si="83"/>
        <v>#VALUE!</v>
      </c>
      <c r="MR63" s="42" t="e">
        <f t="shared" si="83"/>
        <v>#VALUE!</v>
      </c>
      <c r="MS63" s="42" t="e">
        <f t="shared" si="83"/>
        <v>#VALUE!</v>
      </c>
      <c r="MT63" s="42" t="e">
        <f t="shared" si="83"/>
        <v>#VALUE!</v>
      </c>
      <c r="MU63" s="42" t="e">
        <f t="shared" si="83"/>
        <v>#VALUE!</v>
      </c>
      <c r="MV63" s="42" t="e">
        <f t="shared" si="83"/>
        <v>#VALUE!</v>
      </c>
      <c r="MW63" s="42" t="e">
        <f t="shared" si="83"/>
        <v>#VALUE!</v>
      </c>
      <c r="MX63" s="42" t="e">
        <f t="shared" si="83"/>
        <v>#VALUE!</v>
      </c>
      <c r="MY63" s="42" t="e">
        <f t="shared" si="83"/>
        <v>#VALUE!</v>
      </c>
      <c r="MZ63" s="42" t="e">
        <f t="shared" si="83"/>
        <v>#VALUE!</v>
      </c>
      <c r="NA63" s="42" t="e">
        <f t="shared" si="83"/>
        <v>#VALUE!</v>
      </c>
      <c r="NB63" s="42" t="e">
        <f t="shared" si="83"/>
        <v>#VALUE!</v>
      </c>
      <c r="NC63" s="42" t="e">
        <f t="shared" si="83"/>
        <v>#VALUE!</v>
      </c>
      <c r="ND63" s="42" t="e">
        <f t="shared" si="83"/>
        <v>#VALUE!</v>
      </c>
      <c r="NE63" s="42" t="e">
        <f t="shared" si="83"/>
        <v>#VALUE!</v>
      </c>
      <c r="NF63" s="42" t="e">
        <f t="shared" si="83"/>
        <v>#VALUE!</v>
      </c>
      <c r="NG63" s="42" t="e">
        <f t="shared" si="83"/>
        <v>#VALUE!</v>
      </c>
      <c r="NH63" s="42" t="e">
        <f t="shared" si="83"/>
        <v>#VALUE!</v>
      </c>
      <c r="NI63" s="42" t="e">
        <f t="shared" si="83"/>
        <v>#VALUE!</v>
      </c>
    </row>
    <row r="64" spans="1:373" s="34" customFormat="1" ht="14.4" outlineLevel="1" x14ac:dyDescent="0.2">
      <c r="A64" s="1048"/>
      <c r="B64" s="18"/>
      <c r="C64" s="14"/>
      <c r="D64" s="46"/>
      <c r="E64" s="57" t="s">
        <v>218</v>
      </c>
      <c r="F64" s="58"/>
      <c r="G64" s="85">
        <v>0</v>
      </c>
      <c r="H64" s="62"/>
      <c r="I64" s="62"/>
      <c r="J64" s="62">
        <v>64</v>
      </c>
      <c r="K64" s="62">
        <v>0</v>
      </c>
      <c r="L64" s="62">
        <v>76.8</v>
      </c>
      <c r="M64" s="62">
        <v>16</v>
      </c>
      <c r="N64" s="62">
        <v>0</v>
      </c>
      <c r="O64" s="62"/>
      <c r="P64" s="62"/>
      <c r="Q64" s="62">
        <v>0</v>
      </c>
      <c r="R64" s="62">
        <v>0</v>
      </c>
      <c r="S64" s="62">
        <v>0</v>
      </c>
      <c r="T64" s="62">
        <v>0</v>
      </c>
      <c r="U64" s="62">
        <v>0</v>
      </c>
      <c r="V64" s="62"/>
      <c r="W64" s="62"/>
      <c r="X64" s="62">
        <v>0</v>
      </c>
      <c r="Y64" s="62">
        <v>0</v>
      </c>
      <c r="Z64" s="62">
        <v>40</v>
      </c>
      <c r="AA64" s="62">
        <v>0</v>
      </c>
      <c r="AB64" s="62">
        <v>0</v>
      </c>
      <c r="AC64" s="62"/>
      <c r="AD64" s="62"/>
      <c r="AE64" s="62">
        <v>0</v>
      </c>
      <c r="AF64" s="62">
        <v>0</v>
      </c>
      <c r="AG64" s="62">
        <v>0</v>
      </c>
      <c r="AH64" s="62">
        <v>8</v>
      </c>
      <c r="AI64" s="62"/>
      <c r="AJ64" s="62"/>
      <c r="AK64" s="62"/>
      <c r="AL64" s="62">
        <v>0</v>
      </c>
      <c r="AM64" s="62">
        <v>0</v>
      </c>
      <c r="AN64" s="62">
        <v>0</v>
      </c>
      <c r="AO64" s="62">
        <v>16</v>
      </c>
      <c r="AP64" s="62">
        <v>16</v>
      </c>
      <c r="AQ64" s="62"/>
      <c r="AR64" s="62"/>
      <c r="AS64" s="62"/>
      <c r="AT64" s="62">
        <v>0</v>
      </c>
      <c r="AU64" s="62">
        <v>0</v>
      </c>
      <c r="AV64" s="62">
        <v>0</v>
      </c>
      <c r="AW64" s="62">
        <v>0</v>
      </c>
      <c r="AX64" s="62"/>
      <c r="AY64" s="62"/>
      <c r="AZ64" s="62">
        <v>0</v>
      </c>
      <c r="BA64" s="62">
        <v>0</v>
      </c>
      <c r="BB64" s="62">
        <v>0</v>
      </c>
      <c r="BC64" s="62">
        <v>0</v>
      </c>
      <c r="BD64" s="62">
        <v>0</v>
      </c>
      <c r="BE64" s="62"/>
      <c r="BF64" s="62"/>
      <c r="BG64" s="62">
        <v>0</v>
      </c>
      <c r="BH64" s="62">
        <v>0</v>
      </c>
      <c r="BI64" s="62">
        <v>0</v>
      </c>
      <c r="BJ64" s="62">
        <v>0</v>
      </c>
      <c r="BK64" s="62">
        <v>0</v>
      </c>
      <c r="BL64" s="62"/>
      <c r="BM64" s="62"/>
      <c r="BN64" s="62">
        <v>6.4</v>
      </c>
      <c r="BO64" s="62">
        <v>6.4</v>
      </c>
      <c r="BP64" s="62">
        <v>6.4</v>
      </c>
      <c r="BQ64" s="62">
        <v>6.4</v>
      </c>
      <c r="BR64" s="62">
        <v>6.4</v>
      </c>
      <c r="BS64" s="62">
        <v>6.4</v>
      </c>
      <c r="BT64" s="62"/>
      <c r="BU64" s="62"/>
      <c r="BV64" s="62">
        <v>12.8</v>
      </c>
      <c r="BW64" s="62">
        <v>12.8</v>
      </c>
      <c r="BX64" s="62">
        <v>0</v>
      </c>
      <c r="BY64" s="62">
        <v>0</v>
      </c>
      <c r="BZ64" s="62">
        <v>0</v>
      </c>
      <c r="CA64" s="62"/>
      <c r="CB64" s="62"/>
      <c r="CC64" s="62">
        <v>0</v>
      </c>
      <c r="CD64" s="62">
        <v>0</v>
      </c>
      <c r="CE64" s="62">
        <v>0</v>
      </c>
      <c r="CF64" s="62">
        <v>0</v>
      </c>
      <c r="CG64" s="62">
        <v>0</v>
      </c>
      <c r="CH64" s="62"/>
      <c r="CI64" s="62"/>
      <c r="CJ64" s="62">
        <v>0</v>
      </c>
      <c r="CK64" s="62">
        <v>0</v>
      </c>
      <c r="CL64" s="62">
        <v>0</v>
      </c>
      <c r="CM64" s="62">
        <v>0</v>
      </c>
      <c r="CN64" s="62"/>
      <c r="CO64" s="62"/>
      <c r="CP64" s="62"/>
      <c r="CQ64" s="62"/>
      <c r="CR64" s="62"/>
      <c r="CS64" s="62"/>
      <c r="CT64" s="62">
        <v>0</v>
      </c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2"/>
      <c r="EF64" s="62"/>
      <c r="EG64" s="62"/>
      <c r="EH64" s="62"/>
      <c r="EI64" s="62"/>
      <c r="EJ64" s="62"/>
      <c r="EK64" s="62"/>
      <c r="EL64" s="62"/>
      <c r="EM64" s="62"/>
      <c r="EN64" s="62"/>
      <c r="EO64" s="62"/>
      <c r="EP64" s="62"/>
      <c r="EQ64" s="62"/>
      <c r="ER64" s="62"/>
      <c r="ES64" s="62"/>
      <c r="ET64" s="62"/>
      <c r="EU64" s="62"/>
      <c r="EV64" s="62"/>
      <c r="EW64" s="62"/>
      <c r="EX64" s="62"/>
      <c r="EY64" s="62"/>
      <c r="EZ64" s="62"/>
      <c r="FA64" s="62"/>
      <c r="FB64" s="62"/>
      <c r="FC64" s="62"/>
      <c r="FD64" s="62"/>
      <c r="FE64" s="62"/>
      <c r="FF64" s="62">
        <v>0</v>
      </c>
      <c r="FG64" s="62">
        <v>0</v>
      </c>
      <c r="FH64" s="62">
        <v>0</v>
      </c>
      <c r="FI64" s="62">
        <v>0</v>
      </c>
      <c r="FJ64" s="62"/>
      <c r="FK64" s="62"/>
      <c r="FL64" s="62">
        <v>0</v>
      </c>
      <c r="FM64" s="62"/>
      <c r="FN64" s="62"/>
      <c r="FO64" s="62">
        <v>0</v>
      </c>
      <c r="FP64" s="62"/>
      <c r="FQ64" s="62">
        <v>0</v>
      </c>
      <c r="FR64" s="62"/>
      <c r="FS64" s="62"/>
      <c r="FT64" s="62"/>
      <c r="FU64" s="62"/>
      <c r="FV64" s="62"/>
      <c r="FW64" s="62"/>
      <c r="FX64" s="62"/>
      <c r="FY64" s="62"/>
      <c r="FZ64" s="62"/>
      <c r="GA64" s="62"/>
      <c r="GB64" s="62"/>
      <c r="GC64" s="62"/>
      <c r="GD64" s="62"/>
      <c r="GE64" s="62"/>
      <c r="GF64" s="62"/>
      <c r="GG64" s="62"/>
      <c r="GH64" s="62"/>
      <c r="GI64" s="62"/>
      <c r="GJ64" s="62"/>
      <c r="GK64" s="62"/>
      <c r="GL64" s="62"/>
      <c r="GM64" s="62"/>
      <c r="GN64" s="62"/>
      <c r="GO64" s="62"/>
      <c r="GP64" s="62"/>
      <c r="GQ64" s="62"/>
      <c r="GR64" s="62"/>
      <c r="GS64" s="62"/>
      <c r="GT64" s="62"/>
      <c r="GU64" s="62"/>
      <c r="GV64" s="62"/>
      <c r="GW64" s="62"/>
      <c r="GX64" s="62"/>
      <c r="GY64" s="62"/>
      <c r="GZ64" s="62"/>
      <c r="HA64" s="62"/>
      <c r="HB64" s="62"/>
      <c r="HC64" s="62"/>
      <c r="HD64" s="62"/>
      <c r="HE64" s="62"/>
      <c r="HF64" s="62"/>
      <c r="HG64" s="62"/>
      <c r="HH64" s="62"/>
      <c r="HI64" s="62"/>
      <c r="HJ64" s="62"/>
      <c r="HK64" s="62"/>
      <c r="HL64" s="62"/>
      <c r="HM64" s="62"/>
      <c r="HN64" s="62"/>
      <c r="HO64" s="62"/>
      <c r="HP64" s="62"/>
      <c r="HQ64" s="62"/>
      <c r="HR64" s="62"/>
      <c r="HS64" s="62"/>
      <c r="HT64" s="62"/>
      <c r="HU64" s="62"/>
      <c r="HV64" s="62"/>
      <c r="HW64" s="62"/>
      <c r="HX64" s="62"/>
      <c r="HY64" s="62"/>
      <c r="HZ64" s="62"/>
      <c r="IA64" s="62"/>
      <c r="IB64" s="62"/>
      <c r="IC64" s="62"/>
      <c r="ID64" s="62"/>
      <c r="IE64" s="62"/>
      <c r="IF64" s="62"/>
      <c r="IG64" s="62"/>
      <c r="IH64" s="62"/>
      <c r="II64" s="62"/>
      <c r="IJ64" s="62"/>
      <c r="IK64" s="62"/>
      <c r="IL64" s="62"/>
      <c r="IM64" s="62"/>
      <c r="IN64" s="62"/>
      <c r="IO64" s="62"/>
      <c r="IP64" s="62"/>
      <c r="IQ64" s="62"/>
      <c r="IR64" s="62"/>
      <c r="IS64" s="62"/>
      <c r="IT64" s="62"/>
      <c r="IU64" s="62"/>
      <c r="IV64" s="62"/>
      <c r="IW64" s="62"/>
      <c r="IX64" s="62"/>
      <c r="IY64" s="62"/>
      <c r="IZ64" s="62"/>
      <c r="JA64" s="62"/>
      <c r="JB64" s="62"/>
      <c r="JC64" s="62"/>
      <c r="JD64" s="62"/>
      <c r="JE64" s="62"/>
      <c r="JF64" s="62"/>
      <c r="JG64" s="62"/>
      <c r="JH64" s="62"/>
      <c r="JI64" s="62"/>
      <c r="JJ64" s="62"/>
      <c r="JK64" s="62"/>
      <c r="JL64" s="62"/>
      <c r="JM64" s="62"/>
      <c r="JN64" s="62"/>
      <c r="JO64" s="62"/>
      <c r="JP64" s="62"/>
      <c r="JQ64" s="62"/>
      <c r="JR64" s="62"/>
      <c r="JS64" s="62"/>
      <c r="JT64" s="62"/>
      <c r="JU64" s="62"/>
      <c r="JV64" s="62"/>
      <c r="JW64" s="62"/>
      <c r="JX64" s="62"/>
      <c r="JY64" s="62"/>
      <c r="JZ64" s="62"/>
      <c r="KA64" s="62"/>
      <c r="KB64" s="62"/>
      <c r="KC64" s="62"/>
      <c r="KD64" s="62"/>
      <c r="KE64" s="62"/>
      <c r="KF64" s="62"/>
      <c r="KG64" s="62"/>
      <c r="KH64" s="62"/>
      <c r="KI64" s="62"/>
      <c r="KJ64" s="62"/>
      <c r="KK64" s="62"/>
      <c r="KL64" s="62"/>
      <c r="KM64" s="62"/>
      <c r="KN64" s="62"/>
      <c r="KO64" s="62"/>
      <c r="KP64" s="62"/>
      <c r="KQ64" s="62"/>
      <c r="KR64" s="62"/>
      <c r="KS64" s="62"/>
      <c r="KT64" s="62"/>
      <c r="KU64" s="62"/>
      <c r="KV64" s="62"/>
      <c r="KW64" s="62"/>
      <c r="KX64" s="62"/>
      <c r="KY64" s="62"/>
      <c r="KZ64" s="62"/>
      <c r="LA64" s="62"/>
      <c r="LB64" s="62"/>
      <c r="LC64" s="62"/>
      <c r="LD64" s="62"/>
      <c r="LE64" s="62"/>
      <c r="LF64" s="62"/>
      <c r="LG64" s="62"/>
      <c r="LH64" s="62"/>
      <c r="LI64" s="62"/>
      <c r="LJ64" s="62"/>
      <c r="LK64" s="62"/>
      <c r="LL64" s="62"/>
      <c r="LM64" s="62"/>
      <c r="LN64" s="62"/>
      <c r="LO64" s="62"/>
      <c r="LP64" s="62"/>
      <c r="LQ64" s="62"/>
      <c r="LR64" s="62"/>
      <c r="LS64" s="62"/>
      <c r="LT64" s="62"/>
      <c r="LU64" s="62"/>
      <c r="LV64" s="62"/>
      <c r="LW64" s="62"/>
      <c r="LX64" s="62"/>
      <c r="LY64" s="62"/>
      <c r="LZ64" s="62"/>
      <c r="MA64" s="62"/>
      <c r="MB64" s="62"/>
      <c r="MC64" s="62"/>
      <c r="MD64" s="62"/>
      <c r="ME64" s="62"/>
      <c r="MF64" s="62"/>
      <c r="MG64" s="62"/>
      <c r="MH64" s="62"/>
      <c r="MI64" s="62"/>
      <c r="MJ64" s="62"/>
      <c r="MK64" s="62"/>
      <c r="ML64" s="62"/>
      <c r="MM64" s="62"/>
      <c r="MN64" s="62"/>
      <c r="MO64" s="62"/>
      <c r="MP64" s="62"/>
      <c r="MQ64" s="62"/>
      <c r="MR64" s="62"/>
      <c r="MS64" s="62"/>
      <c r="MT64" s="62"/>
      <c r="MU64" s="62"/>
      <c r="MV64" s="62"/>
      <c r="MW64" s="62"/>
      <c r="MX64" s="62"/>
      <c r="MY64" s="62"/>
      <c r="MZ64" s="62"/>
      <c r="NA64" s="62"/>
      <c r="NB64" s="62"/>
      <c r="NC64" s="62"/>
      <c r="ND64" s="62"/>
      <c r="NE64" s="62"/>
      <c r="NF64" s="62"/>
      <c r="NG64" s="62"/>
      <c r="NH64" s="62"/>
      <c r="NI64" s="62"/>
    </row>
    <row r="65" spans="1:373" s="34" customFormat="1" ht="14.4" outlineLevel="1" x14ac:dyDescent="0.2">
      <c r="A65" s="1048"/>
      <c r="B65" s="17" t="s">
        <v>37</v>
      </c>
      <c r="C65" s="14"/>
      <c r="D65" s="46"/>
      <c r="E65" s="57" t="s">
        <v>221</v>
      </c>
      <c r="F65" s="58"/>
      <c r="G65" s="86">
        <v>0</v>
      </c>
      <c r="H65" s="63"/>
      <c r="I65" s="63"/>
      <c r="J65" s="63">
        <v>0</v>
      </c>
      <c r="K65" s="63">
        <v>0</v>
      </c>
      <c r="L65" s="63">
        <v>0</v>
      </c>
      <c r="M65" s="63">
        <v>0</v>
      </c>
      <c r="N65" s="63">
        <v>0</v>
      </c>
      <c r="O65" s="63"/>
      <c r="P65" s="63"/>
      <c r="Q65" s="63">
        <v>0</v>
      </c>
      <c r="R65" s="63">
        <v>0</v>
      </c>
      <c r="S65" s="63">
        <v>0</v>
      </c>
      <c r="T65" s="63">
        <v>0</v>
      </c>
      <c r="U65" s="63">
        <v>0</v>
      </c>
      <c r="V65" s="63"/>
      <c r="W65" s="63"/>
      <c r="X65" s="63">
        <v>0</v>
      </c>
      <c r="Y65" s="63">
        <v>0</v>
      </c>
      <c r="Z65" s="63">
        <v>0</v>
      </c>
      <c r="AA65" s="63">
        <v>0</v>
      </c>
      <c r="AB65" s="63">
        <v>0</v>
      </c>
      <c r="AC65" s="63"/>
      <c r="AD65" s="63"/>
      <c r="AE65" s="63">
        <v>0</v>
      </c>
      <c r="AF65" s="63">
        <v>0</v>
      </c>
      <c r="AG65" s="63">
        <v>0</v>
      </c>
      <c r="AH65" s="63">
        <v>0</v>
      </c>
      <c r="AI65" s="63"/>
      <c r="AJ65" s="63"/>
      <c r="AK65" s="63"/>
      <c r="AL65" s="63">
        <v>0</v>
      </c>
      <c r="AM65" s="63">
        <v>0</v>
      </c>
      <c r="AN65" s="63">
        <v>0</v>
      </c>
      <c r="AO65" s="63">
        <v>0</v>
      </c>
      <c r="AP65" s="63">
        <v>0</v>
      </c>
      <c r="AQ65" s="63"/>
      <c r="AR65" s="63"/>
      <c r="AS65" s="63"/>
      <c r="AT65" s="63">
        <v>0</v>
      </c>
      <c r="AU65" s="63">
        <v>0</v>
      </c>
      <c r="AV65" s="63">
        <v>0</v>
      </c>
      <c r="AW65" s="63">
        <v>0</v>
      </c>
      <c r="AX65" s="63"/>
      <c r="AY65" s="63"/>
      <c r="AZ65" s="63">
        <v>0</v>
      </c>
      <c r="BA65" s="63">
        <v>0</v>
      </c>
      <c r="BB65" s="63">
        <v>0</v>
      </c>
      <c r="BC65" s="63">
        <v>0</v>
      </c>
      <c r="BD65" s="63">
        <v>0</v>
      </c>
      <c r="BE65" s="63"/>
      <c r="BF65" s="63"/>
      <c r="BG65" s="63">
        <v>0</v>
      </c>
      <c r="BH65" s="63">
        <v>0</v>
      </c>
      <c r="BI65" s="63">
        <v>0</v>
      </c>
      <c r="BJ65" s="63">
        <v>0</v>
      </c>
      <c r="BK65" s="63">
        <v>0</v>
      </c>
      <c r="BL65" s="63"/>
      <c r="BM65" s="63"/>
      <c r="BN65" s="63">
        <v>0</v>
      </c>
      <c r="BO65" s="63">
        <v>0</v>
      </c>
      <c r="BP65" s="63">
        <v>0</v>
      </c>
      <c r="BQ65" s="63">
        <v>0</v>
      </c>
      <c r="BR65" s="63">
        <v>0</v>
      </c>
      <c r="BS65" s="63">
        <v>0</v>
      </c>
      <c r="BT65" s="63"/>
      <c r="BU65" s="63"/>
      <c r="BV65" s="63">
        <v>0</v>
      </c>
      <c r="BW65" s="63">
        <v>0</v>
      </c>
      <c r="BX65" s="63">
        <v>0</v>
      </c>
      <c r="BY65" s="63">
        <v>0</v>
      </c>
      <c r="BZ65" s="63">
        <v>0</v>
      </c>
      <c r="CA65" s="63"/>
      <c r="CB65" s="63"/>
      <c r="CC65" s="63">
        <v>0</v>
      </c>
      <c r="CD65" s="63">
        <v>0</v>
      </c>
      <c r="CE65" s="63">
        <v>0</v>
      </c>
      <c r="CF65" s="63">
        <v>0</v>
      </c>
      <c r="CG65" s="63">
        <v>0</v>
      </c>
      <c r="CH65" s="63"/>
      <c r="CI65" s="63"/>
      <c r="CJ65" s="63">
        <v>0</v>
      </c>
      <c r="CK65" s="63">
        <v>0</v>
      </c>
      <c r="CL65" s="63">
        <v>0</v>
      </c>
      <c r="CM65" s="63">
        <v>0</v>
      </c>
      <c r="CN65" s="63"/>
      <c r="CO65" s="63"/>
      <c r="CP65" s="63"/>
      <c r="CQ65" s="63"/>
      <c r="CR65" s="63"/>
      <c r="CS65" s="63"/>
      <c r="CT65" s="63">
        <v>0</v>
      </c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  <c r="DY65" s="63"/>
      <c r="DZ65" s="63"/>
      <c r="EA65" s="63"/>
      <c r="EB65" s="63"/>
      <c r="EC65" s="63"/>
      <c r="ED65" s="63"/>
      <c r="EE65" s="63"/>
      <c r="EF65" s="63"/>
      <c r="EG65" s="63"/>
      <c r="EH65" s="63"/>
      <c r="EI65" s="63"/>
      <c r="EJ65" s="63"/>
      <c r="EK65" s="63"/>
      <c r="EL65" s="63"/>
      <c r="EM65" s="63"/>
      <c r="EN65" s="63"/>
      <c r="EO65" s="63"/>
      <c r="EP65" s="63"/>
      <c r="EQ65" s="63"/>
      <c r="ER65" s="63"/>
      <c r="ES65" s="63"/>
      <c r="ET65" s="63"/>
      <c r="EU65" s="63"/>
      <c r="EV65" s="63"/>
      <c r="EW65" s="63"/>
      <c r="EX65" s="63"/>
      <c r="EY65" s="63"/>
      <c r="EZ65" s="63"/>
      <c r="FA65" s="63"/>
      <c r="FB65" s="63"/>
      <c r="FC65" s="63"/>
      <c r="FD65" s="63"/>
      <c r="FE65" s="63"/>
      <c r="FF65" s="63">
        <v>0</v>
      </c>
      <c r="FG65" s="63">
        <v>0</v>
      </c>
      <c r="FH65" s="63">
        <v>0</v>
      </c>
      <c r="FI65" s="63">
        <v>0</v>
      </c>
      <c r="FJ65" s="63"/>
      <c r="FK65" s="63"/>
      <c r="FL65" s="63">
        <v>0</v>
      </c>
      <c r="FM65" s="63"/>
      <c r="FN65" s="63"/>
      <c r="FO65" s="63">
        <v>0</v>
      </c>
      <c r="FP65" s="63"/>
      <c r="FQ65" s="63">
        <v>0</v>
      </c>
      <c r="FR65" s="63"/>
      <c r="FS65" s="63"/>
      <c r="FT65" s="63"/>
      <c r="FU65" s="63"/>
      <c r="FV65" s="63"/>
      <c r="FW65" s="63"/>
      <c r="FX65" s="63"/>
      <c r="FY65" s="63"/>
      <c r="FZ65" s="63"/>
      <c r="GA65" s="63"/>
      <c r="GB65" s="63"/>
      <c r="GC65" s="63"/>
      <c r="GD65" s="63"/>
      <c r="GE65" s="63"/>
      <c r="GF65" s="63"/>
      <c r="GG65" s="63"/>
      <c r="GH65" s="63"/>
      <c r="GI65" s="63"/>
      <c r="GJ65" s="63"/>
      <c r="GK65" s="63"/>
      <c r="GL65" s="63"/>
      <c r="GM65" s="63"/>
      <c r="GN65" s="63"/>
      <c r="GO65" s="63"/>
      <c r="GP65" s="63"/>
      <c r="GQ65" s="63"/>
      <c r="GR65" s="63"/>
      <c r="GS65" s="63"/>
      <c r="GT65" s="63"/>
      <c r="GU65" s="63"/>
      <c r="GV65" s="63"/>
      <c r="GW65" s="63"/>
      <c r="GX65" s="63"/>
      <c r="GY65" s="63"/>
      <c r="GZ65" s="63"/>
      <c r="HA65" s="63"/>
      <c r="HB65" s="63"/>
      <c r="HC65" s="63"/>
      <c r="HD65" s="63"/>
      <c r="HE65" s="63"/>
      <c r="HF65" s="63"/>
      <c r="HG65" s="63"/>
      <c r="HH65" s="63"/>
      <c r="HI65" s="63"/>
      <c r="HJ65" s="63"/>
      <c r="HK65" s="63"/>
      <c r="HL65" s="63"/>
      <c r="HM65" s="63"/>
      <c r="HN65" s="63"/>
      <c r="HO65" s="63"/>
      <c r="HP65" s="63"/>
      <c r="HQ65" s="63"/>
      <c r="HR65" s="63"/>
      <c r="HS65" s="63"/>
      <c r="HT65" s="63"/>
      <c r="HU65" s="63"/>
      <c r="HV65" s="63"/>
      <c r="HW65" s="63"/>
      <c r="HX65" s="63"/>
      <c r="HY65" s="63"/>
      <c r="HZ65" s="63"/>
      <c r="IA65" s="63"/>
      <c r="IB65" s="63"/>
      <c r="IC65" s="63"/>
      <c r="ID65" s="63"/>
      <c r="IE65" s="63"/>
      <c r="IF65" s="63"/>
      <c r="IG65" s="63"/>
      <c r="IH65" s="63"/>
      <c r="II65" s="63"/>
      <c r="IJ65" s="63"/>
      <c r="IK65" s="63"/>
      <c r="IL65" s="63"/>
      <c r="IM65" s="63"/>
      <c r="IN65" s="63"/>
      <c r="IO65" s="63"/>
      <c r="IP65" s="63"/>
      <c r="IQ65" s="63"/>
      <c r="IR65" s="63"/>
      <c r="IS65" s="63"/>
      <c r="IT65" s="63"/>
      <c r="IU65" s="63"/>
      <c r="IV65" s="63"/>
      <c r="IW65" s="63"/>
      <c r="IX65" s="63"/>
      <c r="IY65" s="63"/>
      <c r="IZ65" s="63"/>
      <c r="JA65" s="63"/>
      <c r="JB65" s="63"/>
      <c r="JC65" s="63"/>
      <c r="JD65" s="63"/>
      <c r="JE65" s="63"/>
      <c r="JF65" s="63"/>
      <c r="JG65" s="63"/>
      <c r="JH65" s="63"/>
      <c r="JI65" s="63"/>
      <c r="JJ65" s="63"/>
      <c r="JK65" s="63"/>
      <c r="JL65" s="63"/>
      <c r="JM65" s="63"/>
      <c r="JN65" s="63"/>
      <c r="JO65" s="63"/>
      <c r="JP65" s="63"/>
      <c r="JQ65" s="63"/>
      <c r="JR65" s="63"/>
      <c r="JS65" s="63"/>
      <c r="JT65" s="63"/>
      <c r="JU65" s="63"/>
      <c r="JV65" s="63"/>
      <c r="JW65" s="63"/>
      <c r="JX65" s="63"/>
      <c r="JY65" s="63"/>
      <c r="JZ65" s="63"/>
      <c r="KA65" s="63"/>
      <c r="KB65" s="63"/>
      <c r="KC65" s="63"/>
      <c r="KD65" s="63"/>
      <c r="KE65" s="63"/>
      <c r="KF65" s="63"/>
      <c r="KG65" s="63"/>
      <c r="KH65" s="63"/>
      <c r="KI65" s="63"/>
      <c r="KJ65" s="63"/>
      <c r="KK65" s="63"/>
      <c r="KL65" s="63"/>
      <c r="KM65" s="63"/>
      <c r="KN65" s="63"/>
      <c r="KO65" s="63"/>
      <c r="KP65" s="63"/>
      <c r="KQ65" s="63"/>
      <c r="KR65" s="63"/>
      <c r="KS65" s="63"/>
      <c r="KT65" s="63"/>
      <c r="KU65" s="63"/>
      <c r="KV65" s="63"/>
      <c r="KW65" s="63"/>
      <c r="KX65" s="63"/>
      <c r="KY65" s="63"/>
      <c r="KZ65" s="63"/>
      <c r="LA65" s="63"/>
      <c r="LB65" s="63"/>
      <c r="LC65" s="63"/>
      <c r="LD65" s="63"/>
      <c r="LE65" s="63"/>
      <c r="LF65" s="63"/>
      <c r="LG65" s="63"/>
      <c r="LH65" s="63"/>
      <c r="LI65" s="63"/>
      <c r="LJ65" s="63"/>
      <c r="LK65" s="63"/>
      <c r="LL65" s="63"/>
      <c r="LM65" s="63"/>
      <c r="LN65" s="63"/>
      <c r="LO65" s="63"/>
      <c r="LP65" s="63"/>
      <c r="LQ65" s="63"/>
      <c r="LR65" s="63"/>
      <c r="LS65" s="63"/>
      <c r="LT65" s="63"/>
      <c r="LU65" s="63"/>
      <c r="LV65" s="63"/>
      <c r="LW65" s="63"/>
      <c r="LX65" s="63"/>
      <c r="LY65" s="63"/>
      <c r="LZ65" s="63"/>
      <c r="MA65" s="63"/>
      <c r="MB65" s="63"/>
      <c r="MC65" s="63"/>
      <c r="MD65" s="63"/>
      <c r="ME65" s="63"/>
      <c r="MF65" s="63"/>
      <c r="MG65" s="63"/>
      <c r="MH65" s="63"/>
      <c r="MI65" s="63"/>
      <c r="MJ65" s="63"/>
      <c r="MK65" s="63"/>
      <c r="ML65" s="63"/>
      <c r="MM65" s="63"/>
      <c r="MN65" s="63"/>
      <c r="MO65" s="63"/>
      <c r="MP65" s="63"/>
      <c r="MQ65" s="63"/>
      <c r="MR65" s="63"/>
      <c r="MS65" s="63"/>
      <c r="MT65" s="63"/>
      <c r="MU65" s="63"/>
      <c r="MV65" s="63"/>
      <c r="MW65" s="63"/>
      <c r="MX65" s="63"/>
      <c r="MY65" s="63"/>
      <c r="MZ65" s="63"/>
      <c r="NA65" s="63"/>
      <c r="NB65" s="63"/>
      <c r="NC65" s="63"/>
      <c r="ND65" s="63"/>
      <c r="NE65" s="63"/>
      <c r="NF65" s="63"/>
      <c r="NG65" s="63"/>
      <c r="NH65" s="63"/>
      <c r="NI65" s="63"/>
    </row>
    <row r="66" spans="1:373" s="34" customFormat="1" ht="15" outlineLevel="1" thickBot="1" x14ac:dyDescent="0.25">
      <c r="A66" s="1049"/>
      <c r="B66" s="36">
        <f>B64/30</f>
        <v>0</v>
      </c>
      <c r="C66" s="38"/>
      <c r="D66" s="47"/>
      <c r="E66" s="27" t="s">
        <v>3</v>
      </c>
      <c r="F66" s="25"/>
      <c r="G66" s="84">
        <v>1750.4</v>
      </c>
      <c r="H66" s="33" t="e">
        <f t="shared" ref="H66:BT66" si="84">H63+H59+H67</f>
        <v>#VALUE!</v>
      </c>
      <c r="I66" s="33" t="e">
        <f t="shared" si="84"/>
        <v>#VALUE!</v>
      </c>
      <c r="J66" s="33" t="e">
        <f t="shared" si="84"/>
        <v>#VALUE!</v>
      </c>
      <c r="K66" s="33" t="e">
        <f t="shared" si="84"/>
        <v>#VALUE!</v>
      </c>
      <c r="L66" s="33" t="e">
        <f t="shared" si="84"/>
        <v>#VALUE!</v>
      </c>
      <c r="M66" s="33" t="e">
        <f t="shared" si="84"/>
        <v>#VALUE!</v>
      </c>
      <c r="N66" s="33" t="e">
        <f t="shared" si="84"/>
        <v>#VALUE!</v>
      </c>
      <c r="O66" s="33" t="e">
        <f t="shared" si="84"/>
        <v>#VALUE!</v>
      </c>
      <c r="P66" s="33" t="e">
        <f t="shared" si="84"/>
        <v>#VALUE!</v>
      </c>
      <c r="Q66" s="33" t="e">
        <f t="shared" si="84"/>
        <v>#VALUE!</v>
      </c>
      <c r="R66" s="33" t="e">
        <f t="shared" si="84"/>
        <v>#VALUE!</v>
      </c>
      <c r="S66" s="33" t="e">
        <f t="shared" si="84"/>
        <v>#VALUE!</v>
      </c>
      <c r="T66" s="33" t="e">
        <f t="shared" si="84"/>
        <v>#VALUE!</v>
      </c>
      <c r="U66" s="33" t="e">
        <f t="shared" si="84"/>
        <v>#VALUE!</v>
      </c>
      <c r="V66" s="33" t="e">
        <f t="shared" si="84"/>
        <v>#VALUE!</v>
      </c>
      <c r="W66" s="33" t="e">
        <f t="shared" si="84"/>
        <v>#VALUE!</v>
      </c>
      <c r="X66" s="33" t="e">
        <f t="shared" si="84"/>
        <v>#VALUE!</v>
      </c>
      <c r="Y66" s="33" t="e">
        <f t="shared" si="84"/>
        <v>#VALUE!</v>
      </c>
      <c r="Z66" s="33" t="e">
        <f t="shared" si="84"/>
        <v>#VALUE!</v>
      </c>
      <c r="AA66" s="33" t="e">
        <f t="shared" si="84"/>
        <v>#VALUE!</v>
      </c>
      <c r="AB66" s="33" t="e">
        <f t="shared" si="84"/>
        <v>#VALUE!</v>
      </c>
      <c r="AC66" s="33" t="e">
        <f t="shared" si="84"/>
        <v>#VALUE!</v>
      </c>
      <c r="AD66" s="33" t="e">
        <f t="shared" si="84"/>
        <v>#VALUE!</v>
      </c>
      <c r="AE66" s="33" t="e">
        <f t="shared" si="84"/>
        <v>#VALUE!</v>
      </c>
      <c r="AF66" s="33" t="e">
        <f t="shared" si="84"/>
        <v>#VALUE!</v>
      </c>
      <c r="AG66" s="33" t="e">
        <f t="shared" si="84"/>
        <v>#VALUE!</v>
      </c>
      <c r="AH66" s="33" t="e">
        <f t="shared" si="84"/>
        <v>#VALUE!</v>
      </c>
      <c r="AI66" s="33" t="e">
        <f t="shared" si="84"/>
        <v>#VALUE!</v>
      </c>
      <c r="AJ66" s="33" t="e">
        <f t="shared" si="84"/>
        <v>#VALUE!</v>
      </c>
      <c r="AK66" s="33" t="e">
        <f t="shared" si="84"/>
        <v>#VALUE!</v>
      </c>
      <c r="AL66" s="33" t="e">
        <f t="shared" si="84"/>
        <v>#VALUE!</v>
      </c>
      <c r="AM66" s="33" t="e">
        <f t="shared" si="84"/>
        <v>#VALUE!</v>
      </c>
      <c r="AN66" s="33" t="e">
        <f t="shared" si="84"/>
        <v>#VALUE!</v>
      </c>
      <c r="AO66" s="33" t="e">
        <f t="shared" si="84"/>
        <v>#VALUE!</v>
      </c>
      <c r="AP66" s="33" t="e">
        <f t="shared" si="84"/>
        <v>#VALUE!</v>
      </c>
      <c r="AQ66" s="33" t="e">
        <f t="shared" si="84"/>
        <v>#VALUE!</v>
      </c>
      <c r="AR66" s="33" t="e">
        <f t="shared" si="84"/>
        <v>#VALUE!</v>
      </c>
      <c r="AS66" s="33" t="e">
        <f t="shared" si="84"/>
        <v>#VALUE!</v>
      </c>
      <c r="AT66" s="33" t="e">
        <f t="shared" si="84"/>
        <v>#VALUE!</v>
      </c>
      <c r="AU66" s="33" t="e">
        <f t="shared" si="84"/>
        <v>#VALUE!</v>
      </c>
      <c r="AV66" s="33" t="e">
        <f t="shared" si="84"/>
        <v>#VALUE!</v>
      </c>
      <c r="AW66" s="33" t="e">
        <f t="shared" si="84"/>
        <v>#VALUE!</v>
      </c>
      <c r="AX66" s="33" t="e">
        <f t="shared" si="84"/>
        <v>#VALUE!</v>
      </c>
      <c r="AY66" s="33" t="e">
        <f t="shared" si="84"/>
        <v>#VALUE!</v>
      </c>
      <c r="AZ66" s="33" t="e">
        <f t="shared" si="84"/>
        <v>#VALUE!</v>
      </c>
      <c r="BA66" s="33" t="e">
        <f t="shared" si="84"/>
        <v>#VALUE!</v>
      </c>
      <c r="BB66" s="33" t="e">
        <f t="shared" si="84"/>
        <v>#VALUE!</v>
      </c>
      <c r="BC66" s="33" t="e">
        <f t="shared" si="84"/>
        <v>#VALUE!</v>
      </c>
      <c r="BD66" s="33" t="e">
        <f t="shared" si="84"/>
        <v>#VALUE!</v>
      </c>
      <c r="BE66" s="33" t="e">
        <f t="shared" si="84"/>
        <v>#VALUE!</v>
      </c>
      <c r="BF66" s="33" t="e">
        <f t="shared" si="84"/>
        <v>#VALUE!</v>
      </c>
      <c r="BG66" s="33" t="e">
        <f t="shared" si="84"/>
        <v>#VALUE!</v>
      </c>
      <c r="BH66" s="33" t="e">
        <f t="shared" si="84"/>
        <v>#VALUE!</v>
      </c>
      <c r="BI66" s="33" t="e">
        <f t="shared" si="84"/>
        <v>#VALUE!</v>
      </c>
      <c r="BJ66" s="33" t="e">
        <f t="shared" si="84"/>
        <v>#VALUE!</v>
      </c>
      <c r="BK66" s="33" t="e">
        <f t="shared" si="84"/>
        <v>#VALUE!</v>
      </c>
      <c r="BL66" s="33" t="e">
        <f t="shared" si="84"/>
        <v>#VALUE!</v>
      </c>
      <c r="BM66" s="33" t="e">
        <f t="shared" si="84"/>
        <v>#VALUE!</v>
      </c>
      <c r="BN66" s="33" t="e">
        <f>BN63+BN59+BN67</f>
        <v>#VALUE!</v>
      </c>
      <c r="BO66" s="33" t="e">
        <f t="shared" si="84"/>
        <v>#VALUE!</v>
      </c>
      <c r="BP66" s="33" t="e">
        <f t="shared" si="84"/>
        <v>#VALUE!</v>
      </c>
      <c r="BQ66" s="33" t="e">
        <f t="shared" si="84"/>
        <v>#VALUE!</v>
      </c>
      <c r="BR66" s="33" t="e">
        <f t="shared" si="84"/>
        <v>#VALUE!</v>
      </c>
      <c r="BS66" s="33" t="e">
        <f t="shared" si="84"/>
        <v>#VALUE!</v>
      </c>
      <c r="BT66" s="33" t="e">
        <f t="shared" si="84"/>
        <v>#VALUE!</v>
      </c>
      <c r="BU66" s="33" t="e">
        <f t="shared" ref="BU66:EF66" si="85">BU63+BU59+BU67</f>
        <v>#VALUE!</v>
      </c>
      <c r="BV66" s="33" t="e">
        <f t="shared" si="85"/>
        <v>#VALUE!</v>
      </c>
      <c r="BW66" s="33" t="e">
        <f t="shared" si="85"/>
        <v>#VALUE!</v>
      </c>
      <c r="BX66" s="33" t="e">
        <f t="shared" si="85"/>
        <v>#VALUE!</v>
      </c>
      <c r="BY66" s="33" t="e">
        <f t="shared" si="85"/>
        <v>#VALUE!</v>
      </c>
      <c r="BZ66" s="33" t="e">
        <f t="shared" si="85"/>
        <v>#VALUE!</v>
      </c>
      <c r="CA66" s="33" t="e">
        <f t="shared" si="85"/>
        <v>#VALUE!</v>
      </c>
      <c r="CB66" s="33" t="e">
        <f t="shared" si="85"/>
        <v>#VALUE!</v>
      </c>
      <c r="CC66" s="33" t="e">
        <f t="shared" si="85"/>
        <v>#VALUE!</v>
      </c>
      <c r="CD66" s="33" t="e">
        <f t="shared" si="85"/>
        <v>#VALUE!</v>
      </c>
      <c r="CE66" s="33" t="e">
        <f t="shared" si="85"/>
        <v>#VALUE!</v>
      </c>
      <c r="CF66" s="33" t="e">
        <f t="shared" si="85"/>
        <v>#VALUE!</v>
      </c>
      <c r="CG66" s="33" t="e">
        <f t="shared" si="85"/>
        <v>#VALUE!</v>
      </c>
      <c r="CH66" s="33" t="e">
        <f t="shared" si="85"/>
        <v>#VALUE!</v>
      </c>
      <c r="CI66" s="33" t="e">
        <f t="shared" si="85"/>
        <v>#VALUE!</v>
      </c>
      <c r="CJ66" s="33" t="e">
        <f t="shared" si="85"/>
        <v>#VALUE!</v>
      </c>
      <c r="CK66" s="33" t="e">
        <f t="shared" si="85"/>
        <v>#VALUE!</v>
      </c>
      <c r="CL66" s="33" t="e">
        <f t="shared" si="85"/>
        <v>#VALUE!</v>
      </c>
      <c r="CM66" s="33" t="e">
        <f t="shared" si="85"/>
        <v>#VALUE!</v>
      </c>
      <c r="CN66" s="33" t="e">
        <f t="shared" si="85"/>
        <v>#VALUE!</v>
      </c>
      <c r="CO66" s="33" t="e">
        <f t="shared" si="85"/>
        <v>#VALUE!</v>
      </c>
      <c r="CP66" s="33" t="e">
        <f t="shared" si="85"/>
        <v>#VALUE!</v>
      </c>
      <c r="CQ66" s="33" t="e">
        <f t="shared" si="85"/>
        <v>#VALUE!</v>
      </c>
      <c r="CR66" s="33" t="e">
        <f t="shared" si="85"/>
        <v>#VALUE!</v>
      </c>
      <c r="CS66" s="33" t="e">
        <f t="shared" si="85"/>
        <v>#VALUE!</v>
      </c>
      <c r="CT66" s="33" t="e">
        <f t="shared" si="85"/>
        <v>#VALUE!</v>
      </c>
      <c r="CU66" s="33" t="e">
        <f t="shared" si="85"/>
        <v>#VALUE!</v>
      </c>
      <c r="CV66" s="33" t="e">
        <f t="shared" si="85"/>
        <v>#VALUE!</v>
      </c>
      <c r="CW66" s="33" t="e">
        <f t="shared" si="85"/>
        <v>#VALUE!</v>
      </c>
      <c r="CX66" s="33" t="e">
        <f t="shared" si="85"/>
        <v>#VALUE!</v>
      </c>
      <c r="CY66" s="33" t="e">
        <f t="shared" si="85"/>
        <v>#VALUE!</v>
      </c>
      <c r="CZ66" s="33" t="e">
        <f t="shared" si="85"/>
        <v>#VALUE!</v>
      </c>
      <c r="DA66" s="33" t="e">
        <f t="shared" si="85"/>
        <v>#VALUE!</v>
      </c>
      <c r="DB66" s="33" t="e">
        <f t="shared" si="85"/>
        <v>#VALUE!</v>
      </c>
      <c r="DC66" s="33" t="e">
        <f t="shared" si="85"/>
        <v>#VALUE!</v>
      </c>
      <c r="DD66" s="33" t="e">
        <f t="shared" si="85"/>
        <v>#VALUE!</v>
      </c>
      <c r="DE66" s="33" t="e">
        <f t="shared" si="85"/>
        <v>#VALUE!</v>
      </c>
      <c r="DF66" s="33" t="e">
        <f t="shared" si="85"/>
        <v>#VALUE!</v>
      </c>
      <c r="DG66" s="33" t="e">
        <f t="shared" si="85"/>
        <v>#VALUE!</v>
      </c>
      <c r="DH66" s="33" t="e">
        <f t="shared" si="85"/>
        <v>#VALUE!</v>
      </c>
      <c r="DI66" s="33" t="e">
        <f t="shared" si="85"/>
        <v>#VALUE!</v>
      </c>
      <c r="DJ66" s="33" t="e">
        <f t="shared" si="85"/>
        <v>#VALUE!</v>
      </c>
      <c r="DK66" s="33" t="e">
        <f t="shared" si="85"/>
        <v>#VALUE!</v>
      </c>
      <c r="DL66" s="33" t="e">
        <f t="shared" si="85"/>
        <v>#VALUE!</v>
      </c>
      <c r="DM66" s="33" t="e">
        <f t="shared" si="85"/>
        <v>#VALUE!</v>
      </c>
      <c r="DN66" s="33" t="e">
        <f t="shared" si="85"/>
        <v>#VALUE!</v>
      </c>
      <c r="DO66" s="33" t="e">
        <f t="shared" si="85"/>
        <v>#VALUE!</v>
      </c>
      <c r="DP66" s="33" t="e">
        <f t="shared" si="85"/>
        <v>#VALUE!</v>
      </c>
      <c r="DQ66" s="33" t="e">
        <f t="shared" si="85"/>
        <v>#VALUE!</v>
      </c>
      <c r="DR66" s="33" t="e">
        <f t="shared" si="85"/>
        <v>#VALUE!</v>
      </c>
      <c r="DS66" s="33" t="e">
        <f t="shared" si="85"/>
        <v>#VALUE!</v>
      </c>
      <c r="DT66" s="33" t="e">
        <f t="shared" si="85"/>
        <v>#VALUE!</v>
      </c>
      <c r="DU66" s="33" t="e">
        <f t="shared" si="85"/>
        <v>#VALUE!</v>
      </c>
      <c r="DV66" s="33" t="e">
        <f t="shared" si="85"/>
        <v>#VALUE!</v>
      </c>
      <c r="DW66" s="33" t="e">
        <f t="shared" si="85"/>
        <v>#VALUE!</v>
      </c>
      <c r="DX66" s="33" t="e">
        <f t="shared" si="85"/>
        <v>#VALUE!</v>
      </c>
      <c r="DY66" s="33" t="e">
        <f t="shared" si="85"/>
        <v>#VALUE!</v>
      </c>
      <c r="DZ66" s="33" t="e">
        <f t="shared" si="85"/>
        <v>#VALUE!</v>
      </c>
      <c r="EA66" s="33" t="e">
        <f t="shared" si="85"/>
        <v>#VALUE!</v>
      </c>
      <c r="EB66" s="33" t="e">
        <f t="shared" si="85"/>
        <v>#VALUE!</v>
      </c>
      <c r="EC66" s="33" t="e">
        <f t="shared" si="85"/>
        <v>#VALUE!</v>
      </c>
      <c r="ED66" s="33" t="e">
        <f t="shared" si="85"/>
        <v>#VALUE!</v>
      </c>
      <c r="EE66" s="33" t="e">
        <f t="shared" si="85"/>
        <v>#VALUE!</v>
      </c>
      <c r="EF66" s="33" t="e">
        <f t="shared" si="85"/>
        <v>#VALUE!</v>
      </c>
      <c r="EG66" s="33" t="e">
        <f t="shared" ref="EG66:GR66" si="86">EG63+EG59+EG67</f>
        <v>#VALUE!</v>
      </c>
      <c r="EH66" s="33" t="e">
        <f t="shared" si="86"/>
        <v>#VALUE!</v>
      </c>
      <c r="EI66" s="33" t="e">
        <f t="shared" si="86"/>
        <v>#VALUE!</v>
      </c>
      <c r="EJ66" s="33" t="e">
        <f t="shared" si="86"/>
        <v>#VALUE!</v>
      </c>
      <c r="EK66" s="33" t="e">
        <f t="shared" si="86"/>
        <v>#VALUE!</v>
      </c>
      <c r="EL66" s="33" t="e">
        <f t="shared" si="86"/>
        <v>#VALUE!</v>
      </c>
      <c r="EM66" s="33" t="e">
        <f t="shared" si="86"/>
        <v>#VALUE!</v>
      </c>
      <c r="EN66" s="33" t="e">
        <f t="shared" si="86"/>
        <v>#VALUE!</v>
      </c>
      <c r="EO66" s="33" t="e">
        <f t="shared" si="86"/>
        <v>#VALUE!</v>
      </c>
      <c r="EP66" s="33" t="e">
        <f t="shared" si="86"/>
        <v>#VALUE!</v>
      </c>
      <c r="EQ66" s="33" t="e">
        <f t="shared" si="86"/>
        <v>#VALUE!</v>
      </c>
      <c r="ER66" s="33" t="e">
        <f t="shared" si="86"/>
        <v>#VALUE!</v>
      </c>
      <c r="ES66" s="33" t="e">
        <f t="shared" si="86"/>
        <v>#VALUE!</v>
      </c>
      <c r="ET66" s="33" t="e">
        <f t="shared" si="86"/>
        <v>#VALUE!</v>
      </c>
      <c r="EU66" s="33" t="e">
        <f t="shared" si="86"/>
        <v>#VALUE!</v>
      </c>
      <c r="EV66" s="33" t="e">
        <f t="shared" si="86"/>
        <v>#VALUE!</v>
      </c>
      <c r="EW66" s="33" t="e">
        <f t="shared" si="86"/>
        <v>#VALUE!</v>
      </c>
      <c r="EX66" s="33" t="e">
        <f t="shared" si="86"/>
        <v>#VALUE!</v>
      </c>
      <c r="EY66" s="33" t="e">
        <f t="shared" si="86"/>
        <v>#VALUE!</v>
      </c>
      <c r="EZ66" s="33" t="e">
        <f t="shared" si="86"/>
        <v>#VALUE!</v>
      </c>
      <c r="FA66" s="33" t="e">
        <f t="shared" si="86"/>
        <v>#VALUE!</v>
      </c>
      <c r="FB66" s="33" t="e">
        <f t="shared" si="86"/>
        <v>#VALUE!</v>
      </c>
      <c r="FC66" s="33" t="e">
        <f t="shared" si="86"/>
        <v>#VALUE!</v>
      </c>
      <c r="FD66" s="33" t="e">
        <f t="shared" si="86"/>
        <v>#VALUE!</v>
      </c>
      <c r="FE66" s="33" t="e">
        <f t="shared" si="86"/>
        <v>#VALUE!</v>
      </c>
      <c r="FF66" s="33" t="e">
        <f t="shared" si="86"/>
        <v>#VALUE!</v>
      </c>
      <c r="FG66" s="33" t="e">
        <f t="shared" si="86"/>
        <v>#VALUE!</v>
      </c>
      <c r="FH66" s="33" t="e">
        <f t="shared" si="86"/>
        <v>#VALUE!</v>
      </c>
      <c r="FI66" s="33" t="e">
        <f t="shared" si="86"/>
        <v>#VALUE!</v>
      </c>
      <c r="FJ66" s="33" t="e">
        <f t="shared" si="86"/>
        <v>#VALUE!</v>
      </c>
      <c r="FK66" s="33" t="e">
        <f t="shared" si="86"/>
        <v>#VALUE!</v>
      </c>
      <c r="FL66" s="33" t="e">
        <f t="shared" si="86"/>
        <v>#VALUE!</v>
      </c>
      <c r="FM66" s="33" t="e">
        <f t="shared" si="86"/>
        <v>#VALUE!</v>
      </c>
      <c r="FN66" s="33" t="e">
        <f t="shared" si="86"/>
        <v>#VALUE!</v>
      </c>
      <c r="FO66" s="33" t="e">
        <f t="shared" si="86"/>
        <v>#VALUE!</v>
      </c>
      <c r="FP66" s="33" t="e">
        <f t="shared" si="86"/>
        <v>#VALUE!</v>
      </c>
      <c r="FQ66" s="33" t="e">
        <f t="shared" si="86"/>
        <v>#VALUE!</v>
      </c>
      <c r="FR66" s="33" t="e">
        <f t="shared" si="86"/>
        <v>#VALUE!</v>
      </c>
      <c r="FS66" s="33" t="e">
        <f t="shared" si="86"/>
        <v>#VALUE!</v>
      </c>
      <c r="FT66" s="33" t="e">
        <f t="shared" si="86"/>
        <v>#VALUE!</v>
      </c>
      <c r="FU66" s="33" t="e">
        <f t="shared" si="86"/>
        <v>#VALUE!</v>
      </c>
      <c r="FV66" s="33" t="e">
        <f t="shared" si="86"/>
        <v>#VALUE!</v>
      </c>
      <c r="FW66" s="33" t="e">
        <f t="shared" si="86"/>
        <v>#VALUE!</v>
      </c>
      <c r="FX66" s="33" t="e">
        <f t="shared" si="86"/>
        <v>#VALUE!</v>
      </c>
      <c r="FY66" s="33" t="e">
        <f t="shared" si="86"/>
        <v>#VALUE!</v>
      </c>
      <c r="FZ66" s="33" t="e">
        <f t="shared" si="86"/>
        <v>#VALUE!</v>
      </c>
      <c r="GA66" s="33" t="e">
        <f t="shared" si="86"/>
        <v>#VALUE!</v>
      </c>
      <c r="GB66" s="33" t="e">
        <f t="shared" si="86"/>
        <v>#VALUE!</v>
      </c>
      <c r="GC66" s="33" t="e">
        <f t="shared" si="86"/>
        <v>#VALUE!</v>
      </c>
      <c r="GD66" s="33" t="e">
        <f t="shared" si="86"/>
        <v>#VALUE!</v>
      </c>
      <c r="GE66" s="33" t="e">
        <f t="shared" si="86"/>
        <v>#VALUE!</v>
      </c>
      <c r="GF66" s="33" t="e">
        <f t="shared" si="86"/>
        <v>#VALUE!</v>
      </c>
      <c r="GG66" s="33" t="e">
        <f t="shared" si="86"/>
        <v>#VALUE!</v>
      </c>
      <c r="GH66" s="33" t="e">
        <f t="shared" si="86"/>
        <v>#VALUE!</v>
      </c>
      <c r="GI66" s="33" t="e">
        <f t="shared" si="86"/>
        <v>#VALUE!</v>
      </c>
      <c r="GJ66" s="33" t="e">
        <f t="shared" si="86"/>
        <v>#VALUE!</v>
      </c>
      <c r="GK66" s="33" t="e">
        <f t="shared" si="86"/>
        <v>#VALUE!</v>
      </c>
      <c r="GL66" s="33" t="e">
        <f t="shared" si="86"/>
        <v>#VALUE!</v>
      </c>
      <c r="GM66" s="33" t="e">
        <f t="shared" si="86"/>
        <v>#VALUE!</v>
      </c>
      <c r="GN66" s="33" t="e">
        <f t="shared" si="86"/>
        <v>#VALUE!</v>
      </c>
      <c r="GO66" s="33" t="e">
        <f t="shared" si="86"/>
        <v>#VALUE!</v>
      </c>
      <c r="GP66" s="33" t="e">
        <f t="shared" si="86"/>
        <v>#VALUE!</v>
      </c>
      <c r="GQ66" s="33" t="e">
        <f t="shared" si="86"/>
        <v>#VALUE!</v>
      </c>
      <c r="GR66" s="33" t="e">
        <f t="shared" si="86"/>
        <v>#VALUE!</v>
      </c>
      <c r="GS66" s="33" t="e">
        <f t="shared" ref="GS66:JD66" si="87">GS63+GS59+GS67</f>
        <v>#VALUE!</v>
      </c>
      <c r="GT66" s="33" t="e">
        <f t="shared" si="87"/>
        <v>#VALUE!</v>
      </c>
      <c r="GU66" s="33" t="e">
        <f t="shared" si="87"/>
        <v>#VALUE!</v>
      </c>
      <c r="GV66" s="33" t="e">
        <f t="shared" si="87"/>
        <v>#VALUE!</v>
      </c>
      <c r="GW66" s="33" t="e">
        <f t="shared" si="87"/>
        <v>#VALUE!</v>
      </c>
      <c r="GX66" s="33" t="e">
        <f t="shared" si="87"/>
        <v>#VALUE!</v>
      </c>
      <c r="GY66" s="33" t="e">
        <f t="shared" si="87"/>
        <v>#VALUE!</v>
      </c>
      <c r="GZ66" s="33" t="e">
        <f t="shared" si="87"/>
        <v>#VALUE!</v>
      </c>
      <c r="HA66" s="33" t="e">
        <f t="shared" si="87"/>
        <v>#VALUE!</v>
      </c>
      <c r="HB66" s="33" t="e">
        <f t="shared" si="87"/>
        <v>#VALUE!</v>
      </c>
      <c r="HC66" s="33" t="e">
        <f t="shared" si="87"/>
        <v>#VALUE!</v>
      </c>
      <c r="HD66" s="33" t="e">
        <f t="shared" si="87"/>
        <v>#VALUE!</v>
      </c>
      <c r="HE66" s="33" t="e">
        <f t="shared" si="87"/>
        <v>#VALUE!</v>
      </c>
      <c r="HF66" s="33" t="e">
        <f t="shared" si="87"/>
        <v>#VALUE!</v>
      </c>
      <c r="HG66" s="33" t="e">
        <f t="shared" si="87"/>
        <v>#VALUE!</v>
      </c>
      <c r="HH66" s="33" t="e">
        <f t="shared" si="87"/>
        <v>#VALUE!</v>
      </c>
      <c r="HI66" s="33" t="e">
        <f t="shared" si="87"/>
        <v>#VALUE!</v>
      </c>
      <c r="HJ66" s="33" t="e">
        <f t="shared" si="87"/>
        <v>#VALUE!</v>
      </c>
      <c r="HK66" s="33" t="e">
        <f t="shared" si="87"/>
        <v>#VALUE!</v>
      </c>
      <c r="HL66" s="33" t="e">
        <f t="shared" si="87"/>
        <v>#VALUE!</v>
      </c>
      <c r="HM66" s="33" t="e">
        <f t="shared" si="87"/>
        <v>#VALUE!</v>
      </c>
      <c r="HN66" s="33" t="e">
        <f t="shared" si="87"/>
        <v>#VALUE!</v>
      </c>
      <c r="HO66" s="33" t="e">
        <f t="shared" si="87"/>
        <v>#VALUE!</v>
      </c>
      <c r="HP66" s="33" t="e">
        <f t="shared" si="87"/>
        <v>#VALUE!</v>
      </c>
      <c r="HQ66" s="33" t="e">
        <f t="shared" si="87"/>
        <v>#VALUE!</v>
      </c>
      <c r="HR66" s="33" t="e">
        <f t="shared" si="87"/>
        <v>#VALUE!</v>
      </c>
      <c r="HS66" s="33" t="e">
        <f t="shared" si="87"/>
        <v>#VALUE!</v>
      </c>
      <c r="HT66" s="33" t="e">
        <f t="shared" si="87"/>
        <v>#VALUE!</v>
      </c>
      <c r="HU66" s="33" t="e">
        <f t="shared" si="87"/>
        <v>#VALUE!</v>
      </c>
      <c r="HV66" s="33" t="e">
        <f t="shared" si="87"/>
        <v>#VALUE!</v>
      </c>
      <c r="HW66" s="33" t="e">
        <f t="shared" si="87"/>
        <v>#VALUE!</v>
      </c>
      <c r="HX66" s="33" t="e">
        <f t="shared" si="87"/>
        <v>#VALUE!</v>
      </c>
      <c r="HY66" s="33" t="e">
        <f t="shared" si="87"/>
        <v>#VALUE!</v>
      </c>
      <c r="HZ66" s="33" t="e">
        <f t="shared" si="87"/>
        <v>#VALUE!</v>
      </c>
      <c r="IA66" s="33" t="e">
        <f t="shared" si="87"/>
        <v>#VALUE!</v>
      </c>
      <c r="IB66" s="33" t="e">
        <f t="shared" si="87"/>
        <v>#VALUE!</v>
      </c>
      <c r="IC66" s="33" t="e">
        <f t="shared" si="87"/>
        <v>#VALUE!</v>
      </c>
      <c r="ID66" s="33" t="e">
        <f t="shared" si="87"/>
        <v>#VALUE!</v>
      </c>
      <c r="IE66" s="33" t="e">
        <f t="shared" si="87"/>
        <v>#VALUE!</v>
      </c>
      <c r="IF66" s="33" t="e">
        <f t="shared" si="87"/>
        <v>#VALUE!</v>
      </c>
      <c r="IG66" s="33" t="e">
        <f t="shared" si="87"/>
        <v>#VALUE!</v>
      </c>
      <c r="IH66" s="33" t="e">
        <f t="shared" si="87"/>
        <v>#VALUE!</v>
      </c>
      <c r="II66" s="33" t="e">
        <f t="shared" si="87"/>
        <v>#VALUE!</v>
      </c>
      <c r="IJ66" s="33" t="e">
        <f t="shared" si="87"/>
        <v>#VALUE!</v>
      </c>
      <c r="IK66" s="33" t="e">
        <f t="shared" si="87"/>
        <v>#VALUE!</v>
      </c>
      <c r="IL66" s="33" t="e">
        <f t="shared" si="87"/>
        <v>#VALUE!</v>
      </c>
      <c r="IM66" s="33" t="e">
        <f t="shared" si="87"/>
        <v>#VALUE!</v>
      </c>
      <c r="IN66" s="33" t="e">
        <f t="shared" si="87"/>
        <v>#VALUE!</v>
      </c>
      <c r="IO66" s="33" t="e">
        <f t="shared" si="87"/>
        <v>#VALUE!</v>
      </c>
      <c r="IP66" s="33" t="e">
        <f t="shared" si="87"/>
        <v>#VALUE!</v>
      </c>
      <c r="IQ66" s="33" t="e">
        <f t="shared" si="87"/>
        <v>#VALUE!</v>
      </c>
      <c r="IR66" s="33" t="e">
        <f t="shared" si="87"/>
        <v>#VALUE!</v>
      </c>
      <c r="IS66" s="33" t="e">
        <f t="shared" si="87"/>
        <v>#VALUE!</v>
      </c>
      <c r="IT66" s="33" t="e">
        <f t="shared" si="87"/>
        <v>#VALUE!</v>
      </c>
      <c r="IU66" s="33" t="e">
        <f t="shared" si="87"/>
        <v>#VALUE!</v>
      </c>
      <c r="IV66" s="33" t="e">
        <f t="shared" si="87"/>
        <v>#VALUE!</v>
      </c>
      <c r="IW66" s="33" t="e">
        <f t="shared" si="87"/>
        <v>#VALUE!</v>
      </c>
      <c r="IX66" s="33" t="e">
        <f t="shared" si="87"/>
        <v>#VALUE!</v>
      </c>
      <c r="IY66" s="33" t="e">
        <f t="shared" si="87"/>
        <v>#VALUE!</v>
      </c>
      <c r="IZ66" s="33" t="e">
        <f t="shared" si="87"/>
        <v>#VALUE!</v>
      </c>
      <c r="JA66" s="33" t="e">
        <f t="shared" si="87"/>
        <v>#VALUE!</v>
      </c>
      <c r="JB66" s="33" t="e">
        <f t="shared" si="87"/>
        <v>#VALUE!</v>
      </c>
      <c r="JC66" s="33" t="e">
        <f t="shared" si="87"/>
        <v>#VALUE!</v>
      </c>
      <c r="JD66" s="33" t="e">
        <f t="shared" si="87"/>
        <v>#VALUE!</v>
      </c>
      <c r="JE66" s="33" t="e">
        <f t="shared" ref="JE66:LP66" si="88">JE63+JE59+JE67</f>
        <v>#VALUE!</v>
      </c>
      <c r="JF66" s="33" t="e">
        <f t="shared" si="88"/>
        <v>#VALUE!</v>
      </c>
      <c r="JG66" s="33" t="e">
        <f t="shared" si="88"/>
        <v>#VALUE!</v>
      </c>
      <c r="JH66" s="33" t="e">
        <f t="shared" si="88"/>
        <v>#VALUE!</v>
      </c>
      <c r="JI66" s="33" t="e">
        <f t="shared" si="88"/>
        <v>#VALUE!</v>
      </c>
      <c r="JJ66" s="33" t="e">
        <f t="shared" si="88"/>
        <v>#VALUE!</v>
      </c>
      <c r="JK66" s="33" t="e">
        <f t="shared" si="88"/>
        <v>#VALUE!</v>
      </c>
      <c r="JL66" s="33" t="e">
        <f t="shared" si="88"/>
        <v>#VALUE!</v>
      </c>
      <c r="JM66" s="33" t="e">
        <f t="shared" si="88"/>
        <v>#VALUE!</v>
      </c>
      <c r="JN66" s="33" t="e">
        <f t="shared" si="88"/>
        <v>#VALUE!</v>
      </c>
      <c r="JO66" s="33" t="e">
        <f t="shared" si="88"/>
        <v>#VALUE!</v>
      </c>
      <c r="JP66" s="33" t="e">
        <f t="shared" si="88"/>
        <v>#VALUE!</v>
      </c>
      <c r="JQ66" s="33" t="e">
        <f t="shared" si="88"/>
        <v>#VALUE!</v>
      </c>
      <c r="JR66" s="33" t="e">
        <f t="shared" si="88"/>
        <v>#VALUE!</v>
      </c>
      <c r="JS66" s="33" t="e">
        <f t="shared" si="88"/>
        <v>#VALUE!</v>
      </c>
      <c r="JT66" s="33" t="e">
        <f t="shared" si="88"/>
        <v>#VALUE!</v>
      </c>
      <c r="JU66" s="33" t="e">
        <f t="shared" si="88"/>
        <v>#VALUE!</v>
      </c>
      <c r="JV66" s="33" t="e">
        <f t="shared" si="88"/>
        <v>#VALUE!</v>
      </c>
      <c r="JW66" s="33" t="e">
        <f t="shared" si="88"/>
        <v>#VALUE!</v>
      </c>
      <c r="JX66" s="33" t="e">
        <f t="shared" si="88"/>
        <v>#VALUE!</v>
      </c>
      <c r="JY66" s="33" t="e">
        <f t="shared" si="88"/>
        <v>#VALUE!</v>
      </c>
      <c r="JZ66" s="33" t="e">
        <f t="shared" si="88"/>
        <v>#VALUE!</v>
      </c>
      <c r="KA66" s="33" t="e">
        <f t="shared" si="88"/>
        <v>#VALUE!</v>
      </c>
      <c r="KB66" s="33" t="e">
        <f t="shared" si="88"/>
        <v>#VALUE!</v>
      </c>
      <c r="KC66" s="33" t="e">
        <f t="shared" si="88"/>
        <v>#VALUE!</v>
      </c>
      <c r="KD66" s="33" t="e">
        <f t="shared" si="88"/>
        <v>#VALUE!</v>
      </c>
      <c r="KE66" s="33" t="e">
        <f t="shared" si="88"/>
        <v>#VALUE!</v>
      </c>
      <c r="KF66" s="33" t="e">
        <f t="shared" si="88"/>
        <v>#VALUE!</v>
      </c>
      <c r="KG66" s="33" t="e">
        <f t="shared" si="88"/>
        <v>#VALUE!</v>
      </c>
      <c r="KH66" s="33" t="e">
        <f t="shared" si="88"/>
        <v>#VALUE!</v>
      </c>
      <c r="KI66" s="33" t="e">
        <f t="shared" si="88"/>
        <v>#VALUE!</v>
      </c>
      <c r="KJ66" s="33" t="e">
        <f t="shared" si="88"/>
        <v>#VALUE!</v>
      </c>
      <c r="KK66" s="33" t="e">
        <f t="shared" si="88"/>
        <v>#VALUE!</v>
      </c>
      <c r="KL66" s="33" t="e">
        <f t="shared" si="88"/>
        <v>#VALUE!</v>
      </c>
      <c r="KM66" s="33" t="e">
        <f t="shared" si="88"/>
        <v>#VALUE!</v>
      </c>
      <c r="KN66" s="33" t="e">
        <f t="shared" si="88"/>
        <v>#VALUE!</v>
      </c>
      <c r="KO66" s="33" t="e">
        <f t="shared" si="88"/>
        <v>#VALUE!</v>
      </c>
      <c r="KP66" s="33" t="e">
        <f t="shared" si="88"/>
        <v>#VALUE!</v>
      </c>
      <c r="KQ66" s="33" t="e">
        <f t="shared" si="88"/>
        <v>#VALUE!</v>
      </c>
      <c r="KR66" s="33" t="e">
        <f t="shared" si="88"/>
        <v>#VALUE!</v>
      </c>
      <c r="KS66" s="33" t="e">
        <f t="shared" si="88"/>
        <v>#VALUE!</v>
      </c>
      <c r="KT66" s="33" t="e">
        <f t="shared" si="88"/>
        <v>#VALUE!</v>
      </c>
      <c r="KU66" s="33" t="e">
        <f t="shared" si="88"/>
        <v>#VALUE!</v>
      </c>
      <c r="KV66" s="33" t="e">
        <f t="shared" si="88"/>
        <v>#VALUE!</v>
      </c>
      <c r="KW66" s="33" t="e">
        <f t="shared" si="88"/>
        <v>#VALUE!</v>
      </c>
      <c r="KX66" s="33" t="e">
        <f t="shared" si="88"/>
        <v>#VALUE!</v>
      </c>
      <c r="KY66" s="33" t="e">
        <f t="shared" si="88"/>
        <v>#VALUE!</v>
      </c>
      <c r="KZ66" s="33" t="e">
        <f t="shared" si="88"/>
        <v>#VALUE!</v>
      </c>
      <c r="LA66" s="33" t="e">
        <f t="shared" si="88"/>
        <v>#VALUE!</v>
      </c>
      <c r="LB66" s="33" t="e">
        <f t="shared" si="88"/>
        <v>#VALUE!</v>
      </c>
      <c r="LC66" s="33" t="e">
        <f t="shared" si="88"/>
        <v>#VALUE!</v>
      </c>
      <c r="LD66" s="33" t="e">
        <f t="shared" si="88"/>
        <v>#VALUE!</v>
      </c>
      <c r="LE66" s="33" t="e">
        <f t="shared" si="88"/>
        <v>#VALUE!</v>
      </c>
      <c r="LF66" s="33" t="e">
        <f t="shared" si="88"/>
        <v>#VALUE!</v>
      </c>
      <c r="LG66" s="33" t="e">
        <f t="shared" si="88"/>
        <v>#VALUE!</v>
      </c>
      <c r="LH66" s="33" t="e">
        <f t="shared" si="88"/>
        <v>#VALUE!</v>
      </c>
      <c r="LI66" s="33" t="e">
        <f t="shared" si="88"/>
        <v>#VALUE!</v>
      </c>
      <c r="LJ66" s="33" t="e">
        <f t="shared" si="88"/>
        <v>#VALUE!</v>
      </c>
      <c r="LK66" s="33" t="e">
        <f t="shared" si="88"/>
        <v>#VALUE!</v>
      </c>
      <c r="LL66" s="33" t="e">
        <f t="shared" si="88"/>
        <v>#VALUE!</v>
      </c>
      <c r="LM66" s="33" t="e">
        <f t="shared" si="88"/>
        <v>#VALUE!</v>
      </c>
      <c r="LN66" s="33" t="e">
        <f t="shared" si="88"/>
        <v>#VALUE!</v>
      </c>
      <c r="LO66" s="33" t="e">
        <f t="shared" si="88"/>
        <v>#VALUE!</v>
      </c>
      <c r="LP66" s="33" t="e">
        <f t="shared" si="88"/>
        <v>#VALUE!</v>
      </c>
      <c r="LQ66" s="33" t="e">
        <f t="shared" ref="LQ66:NI66" si="89">LQ63+LQ59+LQ67</f>
        <v>#VALUE!</v>
      </c>
      <c r="LR66" s="33" t="e">
        <f t="shared" si="89"/>
        <v>#VALUE!</v>
      </c>
      <c r="LS66" s="33" t="e">
        <f t="shared" si="89"/>
        <v>#VALUE!</v>
      </c>
      <c r="LT66" s="33" t="e">
        <f t="shared" si="89"/>
        <v>#VALUE!</v>
      </c>
      <c r="LU66" s="33" t="e">
        <f t="shared" si="89"/>
        <v>#VALUE!</v>
      </c>
      <c r="LV66" s="33" t="e">
        <f t="shared" si="89"/>
        <v>#VALUE!</v>
      </c>
      <c r="LW66" s="33" t="e">
        <f t="shared" si="89"/>
        <v>#VALUE!</v>
      </c>
      <c r="LX66" s="33" t="e">
        <f t="shared" si="89"/>
        <v>#VALUE!</v>
      </c>
      <c r="LY66" s="33" t="e">
        <f t="shared" si="89"/>
        <v>#VALUE!</v>
      </c>
      <c r="LZ66" s="33" t="e">
        <f t="shared" si="89"/>
        <v>#VALUE!</v>
      </c>
      <c r="MA66" s="33" t="e">
        <f t="shared" si="89"/>
        <v>#VALUE!</v>
      </c>
      <c r="MB66" s="33" t="e">
        <f t="shared" si="89"/>
        <v>#VALUE!</v>
      </c>
      <c r="MC66" s="33" t="e">
        <f t="shared" si="89"/>
        <v>#VALUE!</v>
      </c>
      <c r="MD66" s="33" t="e">
        <f t="shared" si="89"/>
        <v>#VALUE!</v>
      </c>
      <c r="ME66" s="33" t="e">
        <f t="shared" si="89"/>
        <v>#VALUE!</v>
      </c>
      <c r="MF66" s="33" t="e">
        <f t="shared" si="89"/>
        <v>#VALUE!</v>
      </c>
      <c r="MG66" s="33" t="e">
        <f t="shared" si="89"/>
        <v>#VALUE!</v>
      </c>
      <c r="MH66" s="33" t="e">
        <f t="shared" si="89"/>
        <v>#VALUE!</v>
      </c>
      <c r="MI66" s="33" t="e">
        <f t="shared" si="89"/>
        <v>#VALUE!</v>
      </c>
      <c r="MJ66" s="33" t="e">
        <f t="shared" si="89"/>
        <v>#VALUE!</v>
      </c>
      <c r="MK66" s="33" t="e">
        <f t="shared" si="89"/>
        <v>#VALUE!</v>
      </c>
      <c r="ML66" s="33" t="e">
        <f t="shared" si="89"/>
        <v>#VALUE!</v>
      </c>
      <c r="MM66" s="33" t="e">
        <f t="shared" si="89"/>
        <v>#VALUE!</v>
      </c>
      <c r="MN66" s="33" t="e">
        <f t="shared" si="89"/>
        <v>#VALUE!</v>
      </c>
      <c r="MO66" s="33" t="e">
        <f t="shared" si="89"/>
        <v>#VALUE!</v>
      </c>
      <c r="MP66" s="33" t="e">
        <f t="shared" si="89"/>
        <v>#VALUE!</v>
      </c>
      <c r="MQ66" s="33" t="e">
        <f t="shared" si="89"/>
        <v>#VALUE!</v>
      </c>
      <c r="MR66" s="33" t="e">
        <f t="shared" si="89"/>
        <v>#VALUE!</v>
      </c>
      <c r="MS66" s="33" t="e">
        <f t="shared" si="89"/>
        <v>#VALUE!</v>
      </c>
      <c r="MT66" s="33" t="e">
        <f t="shared" si="89"/>
        <v>#VALUE!</v>
      </c>
      <c r="MU66" s="33" t="e">
        <f t="shared" si="89"/>
        <v>#VALUE!</v>
      </c>
      <c r="MV66" s="33" t="e">
        <f t="shared" si="89"/>
        <v>#VALUE!</v>
      </c>
      <c r="MW66" s="33" t="e">
        <f t="shared" si="89"/>
        <v>#VALUE!</v>
      </c>
      <c r="MX66" s="33" t="e">
        <f t="shared" si="89"/>
        <v>#VALUE!</v>
      </c>
      <c r="MY66" s="33" t="e">
        <f t="shared" si="89"/>
        <v>#VALUE!</v>
      </c>
      <c r="MZ66" s="33" t="e">
        <f t="shared" si="89"/>
        <v>#VALUE!</v>
      </c>
      <c r="NA66" s="33" t="e">
        <f t="shared" si="89"/>
        <v>#VALUE!</v>
      </c>
      <c r="NB66" s="33" t="e">
        <f t="shared" si="89"/>
        <v>#VALUE!</v>
      </c>
      <c r="NC66" s="33" t="e">
        <f t="shared" si="89"/>
        <v>#VALUE!</v>
      </c>
      <c r="ND66" s="33" t="e">
        <f t="shared" si="89"/>
        <v>#VALUE!</v>
      </c>
      <c r="NE66" s="33" t="e">
        <f t="shared" si="89"/>
        <v>#VALUE!</v>
      </c>
      <c r="NF66" s="33" t="e">
        <f t="shared" si="89"/>
        <v>#VALUE!</v>
      </c>
      <c r="NG66" s="33" t="e">
        <f t="shared" si="89"/>
        <v>#VALUE!</v>
      </c>
      <c r="NH66" s="33" t="e">
        <f t="shared" si="89"/>
        <v>#VALUE!</v>
      </c>
      <c r="NI66" s="33" t="e">
        <f t="shared" si="89"/>
        <v>#VALUE!</v>
      </c>
    </row>
    <row r="67" spans="1:373" s="34" customFormat="1" ht="15" customHeight="1" outlineLevel="1" x14ac:dyDescent="0.2">
      <c r="A67" s="1047" t="s">
        <v>35</v>
      </c>
      <c r="B67" s="43" t="s">
        <v>36</v>
      </c>
      <c r="C67" s="1050" t="s">
        <v>34</v>
      </c>
      <c r="D67" s="48" t="s">
        <v>32</v>
      </c>
      <c r="E67" s="57" t="s">
        <v>235</v>
      </c>
      <c r="F67" s="58"/>
      <c r="G67" s="84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s="33"/>
      <c r="CE67" s="33"/>
      <c r="CF67" s="33"/>
      <c r="CG67" s="33"/>
      <c r="CH67" s="33"/>
      <c r="CI67" s="33"/>
      <c r="CJ67" s="33"/>
      <c r="CK67" s="33"/>
      <c r="CL67" s="33"/>
      <c r="CM67" s="33"/>
      <c r="CN67" s="33"/>
      <c r="CO67" s="33"/>
      <c r="CP67" s="33"/>
      <c r="CQ67" s="33"/>
      <c r="CR67" s="33"/>
      <c r="CS67" s="33"/>
      <c r="CT67" s="33"/>
      <c r="CU67" s="33"/>
      <c r="CV67" s="33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  <c r="DW67" s="33"/>
      <c r="DX67" s="33"/>
      <c r="DY67" s="33"/>
      <c r="DZ67" s="33"/>
      <c r="EA67" s="33"/>
      <c r="EB67" s="33"/>
      <c r="EC67" s="33"/>
      <c r="ED67" s="33"/>
      <c r="EE67" s="33"/>
      <c r="EF67" s="33"/>
      <c r="EG67" s="33"/>
      <c r="EH67" s="33"/>
      <c r="EI67" s="33"/>
      <c r="EJ67" s="33"/>
      <c r="EK67" s="33"/>
      <c r="EL67" s="33"/>
      <c r="EM67" s="33"/>
      <c r="EN67" s="33"/>
      <c r="EO67" s="33"/>
      <c r="EP67" s="33"/>
      <c r="EQ67" s="33"/>
      <c r="ER67" s="33"/>
      <c r="ES67" s="33"/>
      <c r="ET67" s="33"/>
      <c r="EU67" s="33"/>
      <c r="EV67" s="33"/>
      <c r="EW67" s="33"/>
      <c r="EX67" s="33"/>
      <c r="EY67" s="33"/>
      <c r="EZ67" s="33"/>
      <c r="FA67" s="33"/>
      <c r="FB67" s="33"/>
      <c r="FC67" s="33"/>
      <c r="FD67" s="33"/>
      <c r="FE67" s="33"/>
      <c r="FF67" s="33"/>
      <c r="FG67" s="33"/>
      <c r="FH67" s="33"/>
      <c r="FI67" s="33"/>
      <c r="FJ67" s="33"/>
      <c r="FK67" s="33"/>
      <c r="FL67" s="33"/>
      <c r="FM67" s="33"/>
      <c r="FN67" s="33"/>
      <c r="FO67" s="33"/>
      <c r="FP67" s="33"/>
      <c r="FQ67" s="33"/>
      <c r="FR67" s="33"/>
      <c r="FS67" s="33"/>
      <c r="FT67" s="33"/>
      <c r="FU67" s="33"/>
      <c r="FV67" s="33"/>
      <c r="FW67" s="33"/>
      <c r="FX67" s="33"/>
      <c r="FY67" s="33"/>
      <c r="FZ67" s="33"/>
      <c r="GA67" s="33"/>
      <c r="GB67" s="33"/>
      <c r="GC67" s="33"/>
      <c r="GD67" s="33"/>
      <c r="GE67" s="33"/>
      <c r="GF67" s="33"/>
      <c r="GG67" s="33"/>
      <c r="GH67" s="33"/>
      <c r="GI67" s="33"/>
      <c r="GJ67" s="33"/>
      <c r="GK67" s="33"/>
      <c r="GL67" s="33"/>
      <c r="GM67" s="33"/>
      <c r="GN67" s="33"/>
      <c r="GO67" s="33"/>
      <c r="GP67" s="33"/>
      <c r="GQ67" s="33"/>
      <c r="GR67" s="33"/>
      <c r="GS67" s="33"/>
      <c r="GT67" s="33"/>
      <c r="GU67" s="33"/>
      <c r="GV67" s="33"/>
      <c r="GW67" s="33"/>
      <c r="GX67" s="33"/>
      <c r="GY67" s="33"/>
      <c r="GZ67" s="33"/>
      <c r="HA67" s="33"/>
      <c r="HB67" s="33"/>
      <c r="HC67" s="33"/>
      <c r="HD67" s="33"/>
      <c r="HE67" s="33"/>
      <c r="HF67" s="33"/>
      <c r="HG67" s="33"/>
      <c r="HH67" s="33"/>
      <c r="HI67" s="33"/>
      <c r="HJ67" s="33"/>
      <c r="HK67" s="33"/>
      <c r="HL67" s="33"/>
      <c r="HM67" s="33"/>
      <c r="HN67" s="33"/>
      <c r="HO67" s="33"/>
      <c r="HP67" s="33"/>
      <c r="HQ67" s="33"/>
      <c r="HR67" s="33"/>
      <c r="HS67" s="33"/>
      <c r="HT67" s="33"/>
      <c r="HU67" s="33"/>
      <c r="HV67" s="33"/>
      <c r="HW67" s="33"/>
      <c r="HX67" s="33"/>
      <c r="HY67" s="33"/>
      <c r="HZ67" s="33"/>
      <c r="IA67" s="33"/>
      <c r="IB67" s="33"/>
      <c r="IC67" s="33"/>
      <c r="ID67" s="33"/>
      <c r="IE67" s="33"/>
      <c r="IF67" s="33"/>
      <c r="IG67" s="33"/>
      <c r="IH67" s="33"/>
      <c r="II67" s="33"/>
      <c r="IJ67" s="33"/>
      <c r="IK67" s="33"/>
      <c r="IL67" s="33"/>
      <c r="IM67" s="33"/>
      <c r="IN67" s="33"/>
      <c r="IO67" s="33"/>
      <c r="IP67" s="33"/>
      <c r="IQ67" s="33"/>
      <c r="IR67" s="33"/>
      <c r="IS67" s="33"/>
      <c r="IT67" s="33"/>
      <c r="IU67" s="33"/>
      <c r="IV67" s="33"/>
      <c r="IW67" s="33"/>
      <c r="IX67" s="33"/>
      <c r="IY67" s="33"/>
      <c r="IZ67" s="33"/>
      <c r="JA67" s="33"/>
      <c r="JB67" s="33"/>
      <c r="JC67" s="33"/>
      <c r="JD67" s="33"/>
      <c r="JE67" s="33"/>
      <c r="JF67" s="33"/>
      <c r="JG67" s="33"/>
      <c r="JH67" s="33"/>
      <c r="JI67" s="33"/>
      <c r="JJ67" s="33"/>
      <c r="JK67" s="33"/>
      <c r="JL67" s="33"/>
      <c r="JM67" s="33"/>
      <c r="JN67" s="33"/>
      <c r="JO67" s="33"/>
      <c r="JP67" s="33"/>
      <c r="JQ67" s="33"/>
      <c r="JR67" s="33"/>
      <c r="JS67" s="33"/>
      <c r="JT67" s="33"/>
      <c r="JU67" s="33"/>
      <c r="JV67" s="33"/>
      <c r="JW67" s="33"/>
      <c r="JX67" s="33"/>
      <c r="JY67" s="33"/>
      <c r="JZ67" s="33"/>
      <c r="KA67" s="33"/>
      <c r="KB67" s="33"/>
      <c r="KC67" s="33"/>
      <c r="KD67" s="33"/>
      <c r="KE67" s="33"/>
      <c r="KF67" s="33"/>
      <c r="KG67" s="33"/>
      <c r="KH67" s="33"/>
      <c r="KI67" s="33"/>
      <c r="KJ67" s="33"/>
      <c r="KK67" s="33"/>
      <c r="KL67" s="33"/>
      <c r="KM67" s="33"/>
      <c r="KN67" s="33"/>
      <c r="KO67" s="33"/>
      <c r="KP67" s="33"/>
      <c r="KQ67" s="33"/>
      <c r="KR67" s="33"/>
      <c r="KS67" s="33"/>
      <c r="KT67" s="33"/>
      <c r="KU67" s="33"/>
      <c r="KV67" s="33"/>
      <c r="KW67" s="33"/>
      <c r="KX67" s="33"/>
      <c r="KY67" s="33"/>
      <c r="KZ67" s="33"/>
      <c r="LA67" s="33"/>
      <c r="LB67" s="33"/>
      <c r="LC67" s="33"/>
      <c r="LD67" s="33"/>
      <c r="LE67" s="33"/>
      <c r="LF67" s="33"/>
      <c r="LG67" s="33"/>
      <c r="LH67" s="33"/>
      <c r="LI67" s="33"/>
      <c r="LJ67" s="33"/>
      <c r="LK67" s="33"/>
      <c r="LL67" s="33"/>
      <c r="LM67" s="33"/>
      <c r="LN67" s="33"/>
      <c r="LO67" s="33"/>
      <c r="LP67" s="33"/>
      <c r="LQ67" s="33"/>
      <c r="LR67" s="33"/>
      <c r="LS67" s="33"/>
      <c r="LT67" s="33"/>
      <c r="LU67" s="33"/>
      <c r="LV67" s="33"/>
      <c r="LW67" s="33"/>
      <c r="LX67" s="33"/>
      <c r="LY67" s="33"/>
      <c r="LZ67" s="33"/>
      <c r="MA67" s="33"/>
      <c r="MB67" s="33"/>
      <c r="MC67" s="33"/>
      <c r="MD67" s="33"/>
      <c r="ME67" s="33"/>
      <c r="MF67" s="33"/>
      <c r="MG67" s="33"/>
      <c r="MH67" s="33"/>
      <c r="MI67" s="33"/>
      <c r="MJ67" s="33"/>
      <c r="MK67" s="33"/>
      <c r="ML67" s="33"/>
      <c r="MM67" s="33"/>
      <c r="MN67" s="33"/>
      <c r="MO67" s="33"/>
      <c r="MP67" s="33"/>
      <c r="MQ67" s="33"/>
      <c r="MR67" s="33"/>
      <c r="MS67" s="33"/>
      <c r="MT67" s="33"/>
      <c r="MU67" s="33"/>
      <c r="MV67" s="33"/>
      <c r="MW67" s="33"/>
      <c r="MX67" s="33"/>
      <c r="MY67" s="33"/>
      <c r="MZ67" s="33"/>
      <c r="NA67" s="33"/>
      <c r="NB67" s="33"/>
      <c r="NC67" s="33"/>
      <c r="ND67" s="33"/>
      <c r="NE67" s="33"/>
      <c r="NF67" s="33"/>
      <c r="NG67" s="33"/>
      <c r="NH67" s="33"/>
      <c r="NI67" s="33"/>
    </row>
    <row r="68" spans="1:373" s="34" customFormat="1" ht="14.4" outlineLevel="1" x14ac:dyDescent="0.2">
      <c r="A68" s="1048"/>
      <c r="B68" s="18">
        <v>7777</v>
      </c>
      <c r="C68" s="1051"/>
      <c r="D68" s="49">
        <v>672</v>
      </c>
      <c r="E68" s="27" t="s">
        <v>30</v>
      </c>
      <c r="F68" s="25"/>
      <c r="G68" s="84">
        <v>18.998628431589275</v>
      </c>
      <c r="H68" s="33" t="e">
        <f>H66/(IFERROR(VLOOKUP($B58,#REF!,4,FALSE),"")/30)</f>
        <v>#VALUE!</v>
      </c>
      <c r="I68" s="33" t="e">
        <f>I66/(IFERROR(VLOOKUP($B58,#REF!,4,FALSE),"")/30)</f>
        <v>#VALUE!</v>
      </c>
      <c r="J68" s="33" t="e">
        <f>J66/(IFERROR(VLOOKUP($B58,#REF!,4,FALSE),"")/30)</f>
        <v>#VALUE!</v>
      </c>
      <c r="K68" s="33" t="e">
        <f>K66/(IFERROR(VLOOKUP($B58,#REF!,4,FALSE),"")/30)</f>
        <v>#VALUE!</v>
      </c>
      <c r="L68" s="33" t="e">
        <f>L66/(IFERROR(VLOOKUP($B58,#REF!,4,FALSE),"")/30)</f>
        <v>#VALUE!</v>
      </c>
      <c r="M68" s="33" t="e">
        <f>M66/(IFERROR(VLOOKUP($B58,#REF!,4,FALSE),"")/30)</f>
        <v>#VALUE!</v>
      </c>
      <c r="N68" s="33" t="e">
        <f>N66/(IFERROR(VLOOKUP($B58,#REF!,4,FALSE),"")/30)</f>
        <v>#VALUE!</v>
      </c>
      <c r="O68" s="33" t="e">
        <f>O66/(IFERROR(VLOOKUP($B58,#REF!,4,FALSE),"")/30)</f>
        <v>#VALUE!</v>
      </c>
      <c r="P68" s="33" t="e">
        <f>P66/(IFERROR(VLOOKUP($B58,#REF!,4,FALSE),"")/30)</f>
        <v>#VALUE!</v>
      </c>
      <c r="Q68" s="33" t="e">
        <f>Q66/(IFERROR(VLOOKUP($B58,#REF!,4,FALSE),"")/30)</f>
        <v>#VALUE!</v>
      </c>
      <c r="R68" s="33" t="e">
        <f>R66/(IFERROR(VLOOKUP($B58,#REF!,4,FALSE),"")/30)</f>
        <v>#VALUE!</v>
      </c>
      <c r="S68" s="33" t="e">
        <f>S66/(IFERROR(VLOOKUP($B58,#REF!,4,FALSE),"")/30)</f>
        <v>#VALUE!</v>
      </c>
      <c r="T68" s="33" t="e">
        <f>T66/(IFERROR(VLOOKUP($B58,#REF!,4,FALSE),"")/30)</f>
        <v>#VALUE!</v>
      </c>
      <c r="U68" s="33" t="e">
        <f>U66/(IFERROR(VLOOKUP($B58,#REF!,4,FALSE),"")/30)</f>
        <v>#VALUE!</v>
      </c>
      <c r="V68" s="33" t="e">
        <f>V66/(IFERROR(VLOOKUP($B58,#REF!,4,FALSE),"")/30)</f>
        <v>#VALUE!</v>
      </c>
      <c r="W68" s="33" t="e">
        <f>W66/(IFERROR(VLOOKUP($B58,#REF!,4,FALSE),"")/30)</f>
        <v>#VALUE!</v>
      </c>
      <c r="X68" s="33" t="e">
        <f>X66/(IFERROR(VLOOKUP($B58,#REF!,4,FALSE),"")/30)</f>
        <v>#VALUE!</v>
      </c>
      <c r="Y68" s="33" t="e">
        <f>Y66/(IFERROR(VLOOKUP($B58,#REF!,4,FALSE),"")/30)</f>
        <v>#VALUE!</v>
      </c>
      <c r="Z68" s="33" t="e">
        <f>Z66/(IFERROR(VLOOKUP($B58,#REF!,4,FALSE),"")/30)</f>
        <v>#VALUE!</v>
      </c>
      <c r="AA68" s="33" t="e">
        <f>AA66/(IFERROR(VLOOKUP($B58,#REF!,4,FALSE),"")/30)</f>
        <v>#VALUE!</v>
      </c>
      <c r="AB68" s="33" t="e">
        <f>AB66/(IFERROR(VLOOKUP($B58,#REF!,4,FALSE),"")/30)</f>
        <v>#VALUE!</v>
      </c>
      <c r="AC68" s="33" t="e">
        <f>AC66/(IFERROR(VLOOKUP($B58,#REF!,4,FALSE),"")/30)</f>
        <v>#VALUE!</v>
      </c>
      <c r="AD68" s="33" t="e">
        <f>AD66/(IFERROR(VLOOKUP($B58,#REF!,4,FALSE),"")/30)</f>
        <v>#VALUE!</v>
      </c>
      <c r="AE68" s="33" t="e">
        <f>AE66/(IFERROR(VLOOKUP($B58,#REF!,4,FALSE),"")/30)</f>
        <v>#VALUE!</v>
      </c>
      <c r="AF68" s="33" t="e">
        <f>AF66/(IFERROR(VLOOKUP($B58,#REF!,4,FALSE),"")/30)</f>
        <v>#VALUE!</v>
      </c>
      <c r="AG68" s="33" t="e">
        <f>AG66/(IFERROR(VLOOKUP($B58,#REF!,4,FALSE),"")/30)</f>
        <v>#VALUE!</v>
      </c>
      <c r="AH68" s="33" t="e">
        <f>AH66/(IFERROR(VLOOKUP($B58,#REF!,4,FALSE),"")/30)</f>
        <v>#VALUE!</v>
      </c>
      <c r="AI68" s="33" t="e">
        <f>AI66/(IFERROR(VLOOKUP($B58,#REF!,4,FALSE),"")/30)</f>
        <v>#VALUE!</v>
      </c>
      <c r="AJ68" s="33" t="e">
        <f>AJ66/(IFERROR(VLOOKUP($B58,#REF!,4,FALSE),"")/30)</f>
        <v>#VALUE!</v>
      </c>
      <c r="AK68" s="33" t="e">
        <f>AK66/(IFERROR(VLOOKUP($B58,#REF!,4,FALSE),"")/30)</f>
        <v>#VALUE!</v>
      </c>
      <c r="AL68" s="33" t="e">
        <f>AL66/(IFERROR(VLOOKUP($B58,#REF!,4,FALSE),"")/30)</f>
        <v>#VALUE!</v>
      </c>
      <c r="AM68" s="33" t="e">
        <f>AM66/(IFERROR(VLOOKUP($B58,#REF!,5,FALSE),"")/30)</f>
        <v>#VALUE!</v>
      </c>
      <c r="AN68" s="33" t="e">
        <f>AN66/(IFERROR(VLOOKUP($B58,#REF!,5,FALSE),"")/30)</f>
        <v>#VALUE!</v>
      </c>
      <c r="AO68" s="33" t="e">
        <f>AO66/(IFERROR(VLOOKUP($B58,#REF!,5,FALSE),"")/30)</f>
        <v>#VALUE!</v>
      </c>
      <c r="AP68" s="33" t="e">
        <f>AP66/(IFERROR(VLOOKUP($B58,#REF!,5,FALSE),"")/30)</f>
        <v>#VALUE!</v>
      </c>
      <c r="AQ68" s="33" t="e">
        <f>AQ66/(IFERROR(VLOOKUP($B58,#REF!,5,FALSE),"")/30)</f>
        <v>#VALUE!</v>
      </c>
      <c r="AR68" s="33" t="e">
        <f>AR66/(IFERROR(VLOOKUP($B58,#REF!,5,FALSE),"")/30)</f>
        <v>#VALUE!</v>
      </c>
      <c r="AS68" s="33" t="e">
        <f>AS66/(IFERROR(VLOOKUP($B58,#REF!,5,FALSE),"")/30)</f>
        <v>#VALUE!</v>
      </c>
      <c r="AT68" s="33" t="e">
        <f>AT66/(IFERROR(VLOOKUP($B58,#REF!,5,FALSE),"")/30)</f>
        <v>#VALUE!</v>
      </c>
      <c r="AU68" s="33" t="e">
        <f>AU66/(IFERROR(VLOOKUP($B58,#REF!,5,FALSE),"")/30)</f>
        <v>#VALUE!</v>
      </c>
      <c r="AV68" s="33" t="e">
        <f>AV66/(IFERROR(VLOOKUP($B58,#REF!,5,FALSE),"")/30)</f>
        <v>#VALUE!</v>
      </c>
      <c r="AW68" s="33" t="e">
        <f>AW66/(IFERROR(VLOOKUP($B58,#REF!,5,FALSE),"")/30)</f>
        <v>#VALUE!</v>
      </c>
      <c r="AX68" s="33" t="e">
        <f>AX66/(IFERROR(VLOOKUP($B58,#REF!,5,FALSE),"")/30)</f>
        <v>#VALUE!</v>
      </c>
      <c r="AY68" s="33" t="e">
        <f>AY66/(IFERROR(VLOOKUP($B58,#REF!,5,FALSE),"")/30)</f>
        <v>#VALUE!</v>
      </c>
      <c r="AZ68" s="33" t="e">
        <f>AZ66/(IFERROR(VLOOKUP($B58,#REF!,5,FALSE),"")/30)</f>
        <v>#VALUE!</v>
      </c>
      <c r="BA68" s="33" t="e">
        <f>BA66/(IFERROR(VLOOKUP($B58,#REF!,5,FALSE),"")/30)</f>
        <v>#VALUE!</v>
      </c>
      <c r="BB68" s="33" t="e">
        <f>BB66/(IFERROR(VLOOKUP($B58,#REF!,5,FALSE),"")/30)</f>
        <v>#VALUE!</v>
      </c>
      <c r="BC68" s="33" t="e">
        <f>BC66/(IFERROR(VLOOKUP($B58,#REF!,5,FALSE),"")/30)</f>
        <v>#VALUE!</v>
      </c>
      <c r="BD68" s="33" t="e">
        <f>BD66/(IFERROR(VLOOKUP($B58,#REF!,5,FALSE),"")/30)</f>
        <v>#VALUE!</v>
      </c>
      <c r="BE68" s="33" t="e">
        <f>BE66/(IFERROR(VLOOKUP($B58,#REF!,5,FALSE),"")/30)</f>
        <v>#VALUE!</v>
      </c>
      <c r="BF68" s="33" t="e">
        <f>BF66/(IFERROR(VLOOKUP($B58,#REF!,5,FALSE),"")/30)</f>
        <v>#VALUE!</v>
      </c>
      <c r="BG68" s="33" t="e">
        <f>BG66/(IFERROR(VLOOKUP($B58,#REF!,5,FALSE),"")/30)</f>
        <v>#VALUE!</v>
      </c>
      <c r="BH68" s="33" t="e">
        <f>BH66/(IFERROR(VLOOKUP($B58,#REF!,5,FALSE),"")/30)</f>
        <v>#VALUE!</v>
      </c>
      <c r="BI68" s="33" t="e">
        <f>BI66/(IFERROR(VLOOKUP($B58,#REF!,5,FALSE),"")/30)</f>
        <v>#VALUE!</v>
      </c>
      <c r="BJ68" s="33" t="e">
        <f>BJ66/(IFERROR(VLOOKUP($B58,#REF!,5,FALSE),"")/30)</f>
        <v>#VALUE!</v>
      </c>
      <c r="BK68" s="33" t="e">
        <f>BK66/(IFERROR(VLOOKUP($B58,#REF!,5,FALSE),"")/30)</f>
        <v>#VALUE!</v>
      </c>
      <c r="BL68" s="33" t="e">
        <f>BL66/(IFERROR(VLOOKUP($B58,#REF!,5,FALSE),"")/30)</f>
        <v>#VALUE!</v>
      </c>
      <c r="BM68" s="33" t="e">
        <f>BM66/(IFERROR(VLOOKUP($B58,#REF!,5,FALSE),"")/30)</f>
        <v>#VALUE!</v>
      </c>
      <c r="BN68" s="33" t="e">
        <f>BN66/(IFERROR(VLOOKUP($B58,#REF!,5,FALSE),"")/30)</f>
        <v>#VALUE!</v>
      </c>
      <c r="BO68" s="33" t="e">
        <f>BO66/(IFERROR(VLOOKUP($B58,#REF!,5,FALSE),"")/30)</f>
        <v>#VALUE!</v>
      </c>
      <c r="BP68" s="33" t="e">
        <f>BP66/(IFERROR(VLOOKUP($B58,#REF!,6,FALSE),"")/30)</f>
        <v>#VALUE!</v>
      </c>
      <c r="BQ68" s="33" t="e">
        <f>BQ66/(IFERROR(VLOOKUP($B58,#REF!,6,FALSE),"")/30)</f>
        <v>#VALUE!</v>
      </c>
      <c r="BR68" s="33" t="e">
        <f>BR66/(IFERROR(VLOOKUP($B58,#REF!,6,FALSE),"")/30)</f>
        <v>#VALUE!</v>
      </c>
      <c r="BS68" s="33" t="e">
        <f>BS66/(IFERROR(VLOOKUP($B58,#REF!,6,FALSE),"")/30)</f>
        <v>#VALUE!</v>
      </c>
      <c r="BT68" s="33" t="e">
        <f>BT66/(IFERROR(VLOOKUP($B58,#REF!,6,FALSE),"")/30)</f>
        <v>#VALUE!</v>
      </c>
      <c r="BU68" s="33" t="e">
        <f>BU66/(IFERROR(VLOOKUP($B58,#REF!,6,FALSE),"")/30)</f>
        <v>#VALUE!</v>
      </c>
      <c r="BV68" s="33" t="e">
        <f>BV66/(IFERROR(VLOOKUP($B58,#REF!,6,FALSE),"")/30)</f>
        <v>#VALUE!</v>
      </c>
      <c r="BW68" s="33" t="e">
        <f>BW66/(IFERROR(VLOOKUP($B58,#REF!,6,FALSE),"")/30)</f>
        <v>#VALUE!</v>
      </c>
      <c r="BX68" s="33" t="e">
        <f>BX66/(IFERROR(VLOOKUP($B58,#REF!,6,FALSE),"")/30)</f>
        <v>#VALUE!</v>
      </c>
      <c r="BY68" s="33" t="e">
        <f>BY66/(IFERROR(VLOOKUP($B58,#REF!,6,FALSE),"")/30)</f>
        <v>#VALUE!</v>
      </c>
      <c r="BZ68" s="33" t="e">
        <f>BZ66/(IFERROR(VLOOKUP($B58,#REF!,6,FALSE),"")/30)</f>
        <v>#VALUE!</v>
      </c>
      <c r="CA68" s="33" t="e">
        <f>CA66/(IFERROR(VLOOKUP($B58,#REF!,6,FALSE),"")/30)</f>
        <v>#VALUE!</v>
      </c>
      <c r="CB68" s="33" t="e">
        <f>CB66/(IFERROR(VLOOKUP($B58,#REF!,6,FALSE),"")/30)</f>
        <v>#VALUE!</v>
      </c>
      <c r="CC68" s="33" t="e">
        <f>CC66/(IFERROR(VLOOKUP($B58,#REF!,6,FALSE),"")/30)</f>
        <v>#VALUE!</v>
      </c>
      <c r="CD68" s="33" t="e">
        <f>CD66/(IFERROR(VLOOKUP($B58,#REF!,6,FALSE),"")/30)</f>
        <v>#VALUE!</v>
      </c>
      <c r="CE68" s="33" t="e">
        <f>CE66/(IFERROR(VLOOKUP($B58,#REF!,6,FALSE),"")/30)</f>
        <v>#VALUE!</v>
      </c>
      <c r="CF68" s="33" t="e">
        <f>CF66/(IFERROR(VLOOKUP($B58,#REF!,6,FALSE),"")/30)</f>
        <v>#VALUE!</v>
      </c>
      <c r="CG68" s="33" t="e">
        <f>CG66/(IFERROR(VLOOKUP($B58,#REF!,6,FALSE),"")/30)</f>
        <v>#VALUE!</v>
      </c>
      <c r="CH68" s="33" t="e">
        <f>CH66/(IFERROR(VLOOKUP($B58,#REF!,6,FALSE),"")/30)</f>
        <v>#VALUE!</v>
      </c>
      <c r="CI68" s="33" t="e">
        <f>CI66/(IFERROR(VLOOKUP($B58,#REF!,6,FALSE),"")/30)</f>
        <v>#VALUE!</v>
      </c>
      <c r="CJ68" s="33" t="e">
        <f>CJ66/(IFERROR(VLOOKUP($B58,#REF!,6,FALSE),"")/30)</f>
        <v>#VALUE!</v>
      </c>
      <c r="CK68" s="33" t="e">
        <f>CK66/(IFERROR(VLOOKUP($B58,#REF!,6,FALSE),"")/30)</f>
        <v>#VALUE!</v>
      </c>
      <c r="CL68" s="33" t="e">
        <f>CL66/(IFERROR(VLOOKUP($B58,#REF!,6,FALSE),"")/30)</f>
        <v>#VALUE!</v>
      </c>
      <c r="CM68" s="33" t="e">
        <f>CM66/(IFERROR(VLOOKUP($B58,#REF!,6,FALSE),"")/30)</f>
        <v>#VALUE!</v>
      </c>
      <c r="CN68" s="33" t="e">
        <f>CN66/(IFERROR(VLOOKUP($B58,#REF!,6,FALSE),"")/30)</f>
        <v>#VALUE!</v>
      </c>
      <c r="CO68" s="33" t="e">
        <f>CO66/(IFERROR(VLOOKUP($B58,#REF!,6,FALSE),"")/30)</f>
        <v>#VALUE!</v>
      </c>
      <c r="CP68" s="33" t="e">
        <f>CP66/(IFERROR(VLOOKUP($B58,#REF!,6,FALSE),"")/30)</f>
        <v>#VALUE!</v>
      </c>
      <c r="CQ68" s="33" t="e">
        <f>CQ66/(IFERROR(VLOOKUP($B58,#REF!,6,FALSE),"")/30)</f>
        <v>#VALUE!</v>
      </c>
      <c r="CR68" s="33" t="e">
        <f>CR66/(IFERROR(VLOOKUP($B58,#REF!,6,FALSE),"")/30)</f>
        <v>#VALUE!</v>
      </c>
      <c r="CS68" s="33" t="e">
        <f>CS66/(IFERROR(VLOOKUP($B58,#REF!,6,FALSE),"")/30)</f>
        <v>#VALUE!</v>
      </c>
      <c r="CT68" s="33" t="e">
        <f>CT66/(IFERROR(VLOOKUP($B58,#REF!,6,FALSE),"")/30)</f>
        <v>#VALUE!</v>
      </c>
      <c r="CU68" s="33" t="e">
        <f>CU66/(VLOOKUP($B58,#REF!,7,FALSE)/30)</f>
        <v>#VALUE!</v>
      </c>
      <c r="CV68" s="33" t="e">
        <f>CV66/(VLOOKUP($B58,#REF!,7,FALSE)/30)</f>
        <v>#VALUE!</v>
      </c>
      <c r="CW68" s="33" t="e">
        <f>CW66/(VLOOKUP($B58,#REF!,7,FALSE)/30)</f>
        <v>#VALUE!</v>
      </c>
      <c r="CX68" s="33" t="e">
        <f>CX66/(VLOOKUP($B58,#REF!,7,FALSE)/30)</f>
        <v>#VALUE!</v>
      </c>
      <c r="CY68" s="33" t="e">
        <f>CY66/(VLOOKUP($B58,#REF!,7,FALSE)/30)</f>
        <v>#VALUE!</v>
      </c>
      <c r="CZ68" s="33" t="e">
        <f>CZ66/(VLOOKUP($B58,#REF!,7,FALSE)/30)</f>
        <v>#VALUE!</v>
      </c>
      <c r="DA68" s="33" t="e">
        <f>DA66/(VLOOKUP($B58,#REF!,7,FALSE)/30)</f>
        <v>#VALUE!</v>
      </c>
      <c r="DB68" s="33" t="e">
        <f>DB66/(VLOOKUP($B58,#REF!,7,FALSE)/30)</f>
        <v>#VALUE!</v>
      </c>
      <c r="DC68" s="33" t="e">
        <f>DC66/(VLOOKUP($B58,#REF!,7,FALSE)/30)</f>
        <v>#VALUE!</v>
      </c>
      <c r="DD68" s="33" t="e">
        <f>DD66/(VLOOKUP($B58,#REF!,7,FALSE)/30)</f>
        <v>#VALUE!</v>
      </c>
      <c r="DE68" s="33" t="e">
        <f>DE66/(VLOOKUP($B58,#REF!,7,FALSE)/30)</f>
        <v>#VALUE!</v>
      </c>
      <c r="DF68" s="33" t="e">
        <f>DF66/(VLOOKUP($B58,#REF!,7,FALSE)/30)</f>
        <v>#VALUE!</v>
      </c>
      <c r="DG68" s="33" t="e">
        <f>DG66/(VLOOKUP($B58,#REF!,7,FALSE)/30)</f>
        <v>#VALUE!</v>
      </c>
      <c r="DH68" s="33" t="e">
        <f>DH66/(VLOOKUP($B58,#REF!,7,FALSE)/30)</f>
        <v>#VALUE!</v>
      </c>
      <c r="DI68" s="33" t="e">
        <f>DI66/(VLOOKUP($B58,#REF!,7,FALSE)/30)</f>
        <v>#VALUE!</v>
      </c>
      <c r="DJ68" s="33" t="e">
        <f>DJ66/(VLOOKUP($B58,#REF!,7,FALSE)/30)</f>
        <v>#VALUE!</v>
      </c>
      <c r="DK68" s="33" t="e">
        <f>DK66/(VLOOKUP($B58,#REF!,7,FALSE)/30)</f>
        <v>#VALUE!</v>
      </c>
      <c r="DL68" s="33" t="e">
        <f>DL66/(VLOOKUP($B58,#REF!,7,FALSE)/30)</f>
        <v>#VALUE!</v>
      </c>
      <c r="DM68" s="33" t="e">
        <f>DM66/(VLOOKUP($B58,#REF!,7,FALSE)/30)</f>
        <v>#VALUE!</v>
      </c>
      <c r="DN68" s="33" t="e">
        <f>DN66/(VLOOKUP($B58,#REF!,7,FALSE)/30)</f>
        <v>#VALUE!</v>
      </c>
      <c r="DO68" s="33" t="e">
        <f>DO66/(VLOOKUP($B58,#REF!,7,FALSE)/30)</f>
        <v>#VALUE!</v>
      </c>
      <c r="DP68" s="33" t="e">
        <f>DP66/(VLOOKUP($B58,#REF!,7,FALSE)/30)</f>
        <v>#VALUE!</v>
      </c>
      <c r="DQ68" s="33" t="e">
        <f>DQ66/(VLOOKUP($B58,#REF!,7,FALSE)/30)</f>
        <v>#VALUE!</v>
      </c>
      <c r="DR68" s="33" t="e">
        <f>DR66/(VLOOKUP($B58,#REF!,7,FALSE)/30)</f>
        <v>#VALUE!</v>
      </c>
      <c r="DS68" s="33" t="e">
        <f>DS66/(VLOOKUP($B58,#REF!,7,FALSE)/30)</f>
        <v>#VALUE!</v>
      </c>
      <c r="DT68" s="33" t="e">
        <f>DT66/(VLOOKUP($B58,#REF!,7,FALSE)/30)</f>
        <v>#VALUE!</v>
      </c>
      <c r="DU68" s="33" t="e">
        <f>DU66/(VLOOKUP($B58,#REF!,7,FALSE)/30)</f>
        <v>#VALUE!</v>
      </c>
      <c r="DV68" s="33" t="e">
        <f>DV66/(VLOOKUP($B58,#REF!,7,FALSE)/30)</f>
        <v>#VALUE!</v>
      </c>
      <c r="DW68" s="33" t="e">
        <f>DW66/(VLOOKUP($B58,#REF!,7,FALSE)/30)</f>
        <v>#VALUE!</v>
      </c>
      <c r="DX68" s="33" t="e">
        <f>DX66/(VLOOKUP($B58,#REF!,7,FALSE)/30)</f>
        <v>#VALUE!</v>
      </c>
      <c r="DY68" s="33" t="e">
        <f>DY66/(VLOOKUP($B58,#REF!,8,FALSE)/30)</f>
        <v>#VALUE!</v>
      </c>
      <c r="DZ68" s="33" t="e">
        <f>DZ66/(VLOOKUP($B58,#REF!,8,FALSE)/30)</f>
        <v>#VALUE!</v>
      </c>
      <c r="EA68" s="33" t="e">
        <f>EA66/(VLOOKUP($B58,#REF!,8,FALSE)/30)</f>
        <v>#VALUE!</v>
      </c>
      <c r="EB68" s="33" t="e">
        <f>EB66/(VLOOKUP($B58,#REF!,8,FALSE)/30)</f>
        <v>#VALUE!</v>
      </c>
      <c r="EC68" s="33" t="e">
        <f>EC66/(VLOOKUP($B58,#REF!,8,FALSE)/30)</f>
        <v>#VALUE!</v>
      </c>
      <c r="ED68" s="33" t="e">
        <f>ED66/(VLOOKUP($B58,#REF!,8,FALSE)/30)</f>
        <v>#VALUE!</v>
      </c>
      <c r="EE68" s="33" t="e">
        <f>EE66/(VLOOKUP($B58,#REF!,8,FALSE)/30)</f>
        <v>#VALUE!</v>
      </c>
      <c r="EF68" s="33" t="e">
        <f>EF66/(VLOOKUP($B58,#REF!,8,FALSE)/30)</f>
        <v>#VALUE!</v>
      </c>
      <c r="EG68" s="33" t="e">
        <f>EG66/(VLOOKUP($B58,#REF!,8,FALSE)/30)</f>
        <v>#VALUE!</v>
      </c>
      <c r="EH68" s="33" t="e">
        <f>EH66/(VLOOKUP($B58,#REF!,8,FALSE)/30)</f>
        <v>#VALUE!</v>
      </c>
      <c r="EI68" s="33" t="e">
        <f>EI66/(VLOOKUP($B58,#REF!,8,FALSE)/30)</f>
        <v>#VALUE!</v>
      </c>
      <c r="EJ68" s="33" t="e">
        <f>EJ66/(VLOOKUP($B58,#REF!,8,FALSE)/30)</f>
        <v>#VALUE!</v>
      </c>
      <c r="EK68" s="33" t="e">
        <f>EK66/(VLOOKUP($B58,#REF!,8,FALSE)/30)</f>
        <v>#VALUE!</v>
      </c>
      <c r="EL68" s="33" t="e">
        <f>EL66/(VLOOKUP($B58,#REF!,8,FALSE)/30)</f>
        <v>#VALUE!</v>
      </c>
      <c r="EM68" s="33" t="e">
        <f>EM66/(VLOOKUP($B58,#REF!,8,FALSE)/30)</f>
        <v>#VALUE!</v>
      </c>
      <c r="EN68" s="33" t="e">
        <f>EN66/(VLOOKUP($B58,#REF!,8,FALSE)/30)</f>
        <v>#VALUE!</v>
      </c>
      <c r="EO68" s="33" t="e">
        <f>EO66/(VLOOKUP($B58,#REF!,8,FALSE)/30)</f>
        <v>#VALUE!</v>
      </c>
      <c r="EP68" s="33" t="e">
        <f>EP66/(VLOOKUP($B58,#REF!,8,FALSE)/30)</f>
        <v>#VALUE!</v>
      </c>
      <c r="EQ68" s="33" t="e">
        <f>EQ66/(VLOOKUP($B58,#REF!,8,FALSE)/30)</f>
        <v>#VALUE!</v>
      </c>
      <c r="ER68" s="33" t="e">
        <f>ER66/(VLOOKUP($B58,#REF!,8,FALSE)/30)</f>
        <v>#VALUE!</v>
      </c>
      <c r="ES68" s="33" t="e">
        <f>ES66/(VLOOKUP($B58,#REF!,8,FALSE)/30)</f>
        <v>#VALUE!</v>
      </c>
      <c r="ET68" s="33" t="e">
        <f>ET66/(VLOOKUP($B58,#REF!,8,FALSE)/30)</f>
        <v>#VALUE!</v>
      </c>
      <c r="EU68" s="33" t="e">
        <f>EU66/(VLOOKUP($B58,#REF!,8,FALSE)/30)</f>
        <v>#VALUE!</v>
      </c>
      <c r="EV68" s="33" t="e">
        <f>EV66/(VLOOKUP($B58,#REF!,8,FALSE)/30)</f>
        <v>#VALUE!</v>
      </c>
      <c r="EW68" s="33" t="e">
        <f>EW66/(VLOOKUP($B58,#REF!,8,FALSE)/30)</f>
        <v>#VALUE!</v>
      </c>
      <c r="EX68" s="33" t="e">
        <f>EX66/(VLOOKUP($B58,#REF!,8,FALSE)/30)</f>
        <v>#VALUE!</v>
      </c>
      <c r="EY68" s="33" t="e">
        <f>EY66/(VLOOKUP($B58,#REF!,8,FALSE)/30)</f>
        <v>#VALUE!</v>
      </c>
      <c r="EZ68" s="33" t="e">
        <f>EZ66/(VLOOKUP($B58,#REF!,8,FALSE)/30)</f>
        <v>#VALUE!</v>
      </c>
      <c r="FA68" s="33" t="e">
        <f>FA66/(VLOOKUP($B58,#REF!,8,FALSE)/30)</f>
        <v>#VALUE!</v>
      </c>
      <c r="FB68" s="33" t="e">
        <f>FB66/(VLOOKUP($B58,#REF!,8,FALSE)/30)</f>
        <v>#VALUE!</v>
      </c>
      <c r="FC68" s="33" t="e">
        <f>FC66/(VLOOKUP($B58,#REF!,8,FALSE)/30)</f>
        <v>#VALUE!</v>
      </c>
      <c r="FD68" s="33" t="e">
        <f>FD66/(VLOOKUP($B58,#REF!,9,FALSE)/30)</f>
        <v>#VALUE!</v>
      </c>
      <c r="FE68" s="33" t="e">
        <f>FE66/(VLOOKUP($B58,#REF!,9,FALSE)/30)</f>
        <v>#VALUE!</v>
      </c>
      <c r="FF68" s="33" t="e">
        <f>FF66/(VLOOKUP($B58,#REF!,9,FALSE)/30)</f>
        <v>#VALUE!</v>
      </c>
      <c r="FG68" s="33" t="e">
        <f>FG66/(VLOOKUP($B58,#REF!,9,FALSE)/30)</f>
        <v>#VALUE!</v>
      </c>
      <c r="FH68" s="33" t="e">
        <f>FH66/(VLOOKUP($B58,#REF!,9,FALSE)/30)</f>
        <v>#VALUE!</v>
      </c>
      <c r="FI68" s="33" t="e">
        <f>FI66/(VLOOKUP($B58,#REF!,9,FALSE)/30)</f>
        <v>#VALUE!</v>
      </c>
      <c r="FJ68" s="33" t="e">
        <f>FJ66/(VLOOKUP($B58,#REF!,9,FALSE)/30)</f>
        <v>#VALUE!</v>
      </c>
      <c r="FK68" s="33" t="e">
        <f>FK66/(VLOOKUP($B58,#REF!,9,FALSE)/30)</f>
        <v>#VALUE!</v>
      </c>
      <c r="FL68" s="33" t="e">
        <f>FL66/(VLOOKUP($B58,#REF!,9,FALSE)/30)</f>
        <v>#VALUE!</v>
      </c>
      <c r="FM68" s="33" t="e">
        <f>FM66/(VLOOKUP($B58,#REF!,9,FALSE)/30)</f>
        <v>#VALUE!</v>
      </c>
      <c r="FN68" s="33" t="e">
        <f>FN66/(VLOOKUP($B58,#REF!,9,FALSE)/30)</f>
        <v>#VALUE!</v>
      </c>
      <c r="FO68" s="33" t="e">
        <f>FO66/(VLOOKUP($B58,#REF!,9,FALSE)/30)</f>
        <v>#VALUE!</v>
      </c>
      <c r="FP68" s="33" t="e">
        <f>FP66/(VLOOKUP($B58,#REF!,9,FALSE)/30)</f>
        <v>#VALUE!</v>
      </c>
      <c r="FQ68" s="33" t="e">
        <f>FQ66/(VLOOKUP($B58,#REF!,9,FALSE)/30)</f>
        <v>#VALUE!</v>
      </c>
      <c r="FR68" s="33" t="e">
        <f>FR66/(VLOOKUP($B58,#REF!,9,FALSE)/30)</f>
        <v>#VALUE!</v>
      </c>
      <c r="FS68" s="33" t="e">
        <f>FS66/(VLOOKUP($B58,#REF!,9,FALSE)/30)</f>
        <v>#VALUE!</v>
      </c>
      <c r="FT68" s="33" t="e">
        <f>FT66/(VLOOKUP($B58,#REF!,9,FALSE)/30)</f>
        <v>#VALUE!</v>
      </c>
      <c r="FU68" s="33" t="e">
        <f>FU66/(VLOOKUP($B58,#REF!,9,FALSE)/30)</f>
        <v>#VALUE!</v>
      </c>
      <c r="FV68" s="33" t="e">
        <f>FV66/(VLOOKUP($B58,#REF!,9,FALSE)/30)</f>
        <v>#VALUE!</v>
      </c>
      <c r="FW68" s="33" t="e">
        <f>FW66/(VLOOKUP($B58,#REF!,9,FALSE)/30)</f>
        <v>#VALUE!</v>
      </c>
      <c r="FX68" s="33" t="e">
        <f>FX66/(VLOOKUP($B58,#REF!,9,FALSE)/30)</f>
        <v>#VALUE!</v>
      </c>
      <c r="FY68" s="33" t="e">
        <f>FY66/(VLOOKUP($B58,#REF!,9,FALSE)/30)</f>
        <v>#VALUE!</v>
      </c>
      <c r="FZ68" s="33" t="e">
        <f>FZ66/(VLOOKUP($B58,#REF!,9,FALSE)/30)</f>
        <v>#VALUE!</v>
      </c>
      <c r="GA68" s="33" t="e">
        <f>GA66/(VLOOKUP($B58,#REF!,9,FALSE)/30)</f>
        <v>#VALUE!</v>
      </c>
      <c r="GB68" s="33" t="e">
        <f>GB66/(VLOOKUP($B58,#REF!,9,FALSE)/30)</f>
        <v>#VALUE!</v>
      </c>
      <c r="GC68" s="33" t="e">
        <f>GC66/(VLOOKUP($B58,#REF!,9,FALSE)/30)</f>
        <v>#VALUE!</v>
      </c>
      <c r="GD68" s="33" t="e">
        <f>GD66/(VLOOKUP($B58,#REF!,9,FALSE)/30)</f>
        <v>#VALUE!</v>
      </c>
      <c r="GE68" s="33" t="e">
        <f>GE66/(VLOOKUP($B58,#REF!,9,FALSE)/30)</f>
        <v>#VALUE!</v>
      </c>
      <c r="GF68" s="33" t="e">
        <f>GF66/(VLOOKUP($B58,#REF!,9,FALSE)/30)</f>
        <v>#VALUE!</v>
      </c>
      <c r="GG68" s="33" t="e">
        <f>GG66/(VLOOKUP($B58,#REF!,9,FALSE)/30)</f>
        <v>#VALUE!</v>
      </c>
      <c r="GH68" s="33" t="e">
        <f>GH66/(VLOOKUP($B58,#REF!,10,FALSE)/30)</f>
        <v>#VALUE!</v>
      </c>
      <c r="GI68" s="33" t="e">
        <f>GI66/(VLOOKUP($B58,#REF!,10,FALSE)/30)</f>
        <v>#VALUE!</v>
      </c>
      <c r="GJ68" s="33" t="e">
        <f>GJ66/(VLOOKUP($B58,#REF!,10,FALSE)/30)</f>
        <v>#VALUE!</v>
      </c>
      <c r="GK68" s="33" t="e">
        <f>GK66/(VLOOKUP($B58,#REF!,10,FALSE)/30)</f>
        <v>#VALUE!</v>
      </c>
      <c r="GL68" s="33" t="e">
        <f>GL66/(VLOOKUP($B58,#REF!,10,FALSE)/30)</f>
        <v>#VALUE!</v>
      </c>
      <c r="GM68" s="33" t="e">
        <f>GM66/(VLOOKUP($B58,#REF!,10,FALSE)/30)</f>
        <v>#VALUE!</v>
      </c>
      <c r="GN68" s="33" t="e">
        <f>GN66/(VLOOKUP($B58,#REF!,10,FALSE)/30)</f>
        <v>#VALUE!</v>
      </c>
      <c r="GO68" s="33" t="e">
        <f>GO66/(VLOOKUP($B58,#REF!,10,FALSE)/30)</f>
        <v>#VALUE!</v>
      </c>
      <c r="GP68" s="33" t="e">
        <f>GP66/(VLOOKUP($B58,#REF!,10,FALSE)/30)</f>
        <v>#VALUE!</v>
      </c>
      <c r="GQ68" s="33" t="e">
        <f>GQ66/(VLOOKUP($B58,#REF!,10,FALSE)/30)</f>
        <v>#VALUE!</v>
      </c>
      <c r="GR68" s="33" t="e">
        <f>GR66/(VLOOKUP($B58,#REF!,10,FALSE)/30)</f>
        <v>#VALUE!</v>
      </c>
      <c r="GS68" s="33" t="e">
        <f>GS66/(VLOOKUP($B58,#REF!,10,FALSE)/30)</f>
        <v>#VALUE!</v>
      </c>
      <c r="GT68" s="33" t="e">
        <f>GT66/(VLOOKUP($B58,#REF!,10,FALSE)/30)</f>
        <v>#VALUE!</v>
      </c>
      <c r="GU68" s="33" t="e">
        <f>GU66/(VLOOKUP($B58,#REF!,10,FALSE)/30)</f>
        <v>#VALUE!</v>
      </c>
      <c r="GV68" s="33" t="e">
        <f>GV66/(VLOOKUP($B58,#REF!,10,FALSE)/30)</f>
        <v>#VALUE!</v>
      </c>
      <c r="GW68" s="33" t="e">
        <f>GW66/(VLOOKUP($B58,#REF!,10,FALSE)/30)</f>
        <v>#VALUE!</v>
      </c>
      <c r="GX68" s="33" t="e">
        <f>GX66/(VLOOKUP($B58,#REF!,10,FALSE)/30)</f>
        <v>#VALUE!</v>
      </c>
      <c r="GY68" s="33" t="e">
        <f>GY66/(VLOOKUP($B58,#REF!,10,FALSE)/30)</f>
        <v>#VALUE!</v>
      </c>
      <c r="GZ68" s="33" t="e">
        <f>GZ66/(VLOOKUP($B58,#REF!,10,FALSE)/30)</f>
        <v>#VALUE!</v>
      </c>
      <c r="HA68" s="33" t="e">
        <f>HA66/(VLOOKUP($B58,#REF!,10,FALSE)/30)</f>
        <v>#VALUE!</v>
      </c>
      <c r="HB68" s="33" t="e">
        <f>HB66/(VLOOKUP($B58,#REF!,10,FALSE)/30)</f>
        <v>#VALUE!</v>
      </c>
      <c r="HC68" s="33" t="e">
        <f>HC66/(VLOOKUP($B58,#REF!,10,FALSE)/30)</f>
        <v>#VALUE!</v>
      </c>
      <c r="HD68" s="33" t="e">
        <f>HD66/(VLOOKUP($B58,#REF!,10,FALSE)/30)</f>
        <v>#VALUE!</v>
      </c>
      <c r="HE68" s="33" t="e">
        <f>HE66/(VLOOKUP($B58,#REF!,10,FALSE)/30)</f>
        <v>#VALUE!</v>
      </c>
      <c r="HF68" s="33" t="e">
        <f>HF66/(VLOOKUP($B58,#REF!,10,FALSE)/30)</f>
        <v>#VALUE!</v>
      </c>
      <c r="HG68" s="33" t="e">
        <f>HG66/(VLOOKUP($B58,#REF!,10,FALSE)/30)</f>
        <v>#VALUE!</v>
      </c>
      <c r="HH68" s="33" t="e">
        <f>HH66/(VLOOKUP($B58,#REF!,10,FALSE)/30)</f>
        <v>#VALUE!</v>
      </c>
      <c r="HI68" s="33" t="e">
        <f>HI66/(VLOOKUP($B58,#REF!,10,FALSE)/30)</f>
        <v>#VALUE!</v>
      </c>
      <c r="HJ68" s="33" t="e">
        <f>HJ66/(VLOOKUP($B58,#REF!,10,FALSE)/30)</f>
        <v>#VALUE!</v>
      </c>
      <c r="HK68" s="33" t="e">
        <f>HK66/(VLOOKUP($B58,#REF!,10,FALSE)/30)</f>
        <v>#VALUE!</v>
      </c>
      <c r="HL68" s="33" t="e">
        <f>HL66/(VLOOKUP($B58,#REF!,10,FALSE)/30)</f>
        <v>#VALUE!</v>
      </c>
      <c r="HM68" s="33" t="e">
        <f>HM66/(VLOOKUP($B58,#REF!,11,FALSE)/30)</f>
        <v>#VALUE!</v>
      </c>
      <c r="HN68" s="33" t="e">
        <f>HN66/(VLOOKUP($B58,#REF!,11,FALSE)/30)</f>
        <v>#VALUE!</v>
      </c>
      <c r="HO68" s="33" t="e">
        <f>HO66/(VLOOKUP($B58,#REF!,11,FALSE)/30)</f>
        <v>#VALUE!</v>
      </c>
      <c r="HP68" s="33" t="e">
        <f>HP66/(VLOOKUP($B58,#REF!,11,FALSE)/30)</f>
        <v>#VALUE!</v>
      </c>
      <c r="HQ68" s="33" t="e">
        <f>HQ66/(VLOOKUP($B58,#REF!,11,FALSE)/30)</f>
        <v>#VALUE!</v>
      </c>
      <c r="HR68" s="33" t="e">
        <f>HR66/(VLOOKUP($B58,#REF!,11,FALSE)/30)</f>
        <v>#VALUE!</v>
      </c>
      <c r="HS68" s="33" t="e">
        <f>HS66/(VLOOKUP($B58,#REF!,11,FALSE)/30)</f>
        <v>#VALUE!</v>
      </c>
      <c r="HT68" s="33" t="e">
        <f>HT66/(VLOOKUP($B58,#REF!,11,FALSE)/30)</f>
        <v>#VALUE!</v>
      </c>
      <c r="HU68" s="33" t="e">
        <f>HU66/(VLOOKUP($B58,#REF!,11,FALSE)/30)</f>
        <v>#VALUE!</v>
      </c>
      <c r="HV68" s="33" t="e">
        <f>HV66/(VLOOKUP($B58,#REF!,11,FALSE)/30)</f>
        <v>#VALUE!</v>
      </c>
      <c r="HW68" s="33" t="e">
        <f>HW66/(VLOOKUP($B58,#REF!,11,FALSE)/30)</f>
        <v>#VALUE!</v>
      </c>
      <c r="HX68" s="33" t="e">
        <f>HX66/(VLOOKUP($B58,#REF!,11,FALSE)/30)</f>
        <v>#VALUE!</v>
      </c>
      <c r="HY68" s="33" t="e">
        <f>HY66/(VLOOKUP($B58,#REF!,11,FALSE)/30)</f>
        <v>#VALUE!</v>
      </c>
      <c r="HZ68" s="33" t="e">
        <f>HZ66/(VLOOKUP($B58,#REF!,11,FALSE)/30)</f>
        <v>#VALUE!</v>
      </c>
      <c r="IA68" s="33" t="e">
        <f>IA66/(VLOOKUP($B58,#REF!,11,FALSE)/30)</f>
        <v>#VALUE!</v>
      </c>
      <c r="IB68" s="33" t="e">
        <f>IB66/(VLOOKUP($B58,#REF!,11,FALSE)/30)</f>
        <v>#VALUE!</v>
      </c>
      <c r="IC68" s="33" t="e">
        <f>IC66/(VLOOKUP($B58,#REF!,11,FALSE)/30)</f>
        <v>#VALUE!</v>
      </c>
      <c r="ID68" s="33" t="e">
        <f>ID66/(VLOOKUP($B58,#REF!,11,FALSE)/30)</f>
        <v>#VALUE!</v>
      </c>
      <c r="IE68" s="33" t="e">
        <f>IE66/(VLOOKUP($B58,#REF!,11,FALSE)/30)</f>
        <v>#VALUE!</v>
      </c>
      <c r="IF68" s="33" t="e">
        <f>IF66/(VLOOKUP($B58,#REF!,11,FALSE)/30)</f>
        <v>#VALUE!</v>
      </c>
      <c r="IG68" s="33" t="e">
        <f>IG66/(VLOOKUP($B58,#REF!,11,FALSE)/30)</f>
        <v>#VALUE!</v>
      </c>
      <c r="IH68" s="33" t="e">
        <f>IH66/(VLOOKUP($B58,#REF!,11,FALSE)/30)</f>
        <v>#VALUE!</v>
      </c>
      <c r="II68" s="33" t="e">
        <f>II66/(VLOOKUP($B58,#REF!,11,FALSE)/30)</f>
        <v>#VALUE!</v>
      </c>
      <c r="IJ68" s="33" t="e">
        <f>IJ66/(VLOOKUP($B58,#REF!,11,FALSE)/30)</f>
        <v>#VALUE!</v>
      </c>
      <c r="IK68" s="33" t="e">
        <f>IK66/(VLOOKUP($B58,#REF!,11,FALSE)/30)</f>
        <v>#VALUE!</v>
      </c>
      <c r="IL68" s="33" t="e">
        <f>IL66/(VLOOKUP($B58,#REF!,11,FALSE)/30)</f>
        <v>#VALUE!</v>
      </c>
      <c r="IM68" s="33" t="e">
        <f>IM66/(VLOOKUP($B58,#REF!,11,FALSE)/30)</f>
        <v>#VALUE!</v>
      </c>
      <c r="IN68" s="33" t="e">
        <f>IN66/(VLOOKUP($B58,#REF!,11,FALSE)/30)</f>
        <v>#VALUE!</v>
      </c>
      <c r="IO68" s="33" t="e">
        <f>IO66/(VLOOKUP($B58,#REF!,11,FALSE)/30)</f>
        <v>#VALUE!</v>
      </c>
      <c r="IP68" s="33" t="e">
        <f>IP66/(VLOOKUP($B58,#REF!,11,FALSE)/30)</f>
        <v>#VALUE!</v>
      </c>
      <c r="IQ68" s="33" t="e">
        <f>IQ66/(VLOOKUP($B58,#REF!,11,FALSE)/30)</f>
        <v>#VALUE!</v>
      </c>
      <c r="IR68" s="33" t="e">
        <f>IR66/(VLOOKUP($B58,#REF!,12,FALSE)/30)</f>
        <v>#VALUE!</v>
      </c>
      <c r="IS68" s="33" t="e">
        <f>IS66/(VLOOKUP($B58,#REF!,12,FALSE)/30)</f>
        <v>#VALUE!</v>
      </c>
      <c r="IT68" s="33" t="e">
        <f>IT66/(VLOOKUP($B58,#REF!,12,FALSE)/30)</f>
        <v>#VALUE!</v>
      </c>
      <c r="IU68" s="33" t="e">
        <f>IU66/(VLOOKUP($B58,#REF!,12,FALSE)/30)</f>
        <v>#VALUE!</v>
      </c>
      <c r="IV68" s="33" t="e">
        <f>IV66/(VLOOKUP($B58,#REF!,12,FALSE)/30)</f>
        <v>#VALUE!</v>
      </c>
      <c r="IW68" s="33" t="e">
        <f>IW66/(VLOOKUP($B58,#REF!,12,FALSE)/30)</f>
        <v>#VALUE!</v>
      </c>
      <c r="IX68" s="33" t="e">
        <f>IX66/(VLOOKUP($B58,#REF!,12,FALSE)/30)</f>
        <v>#VALUE!</v>
      </c>
      <c r="IY68" s="33" t="e">
        <f>IY66/(VLOOKUP($B58,#REF!,12,FALSE)/30)</f>
        <v>#VALUE!</v>
      </c>
      <c r="IZ68" s="33" t="e">
        <f>IZ66/(VLOOKUP($B58,#REF!,12,FALSE)/30)</f>
        <v>#VALUE!</v>
      </c>
      <c r="JA68" s="33" t="e">
        <f>JA66/(VLOOKUP($B58,#REF!,12,FALSE)/30)</f>
        <v>#VALUE!</v>
      </c>
      <c r="JB68" s="33" t="e">
        <f>JB66/(VLOOKUP($B58,#REF!,12,FALSE)/30)</f>
        <v>#VALUE!</v>
      </c>
      <c r="JC68" s="33" t="e">
        <f>JC66/(VLOOKUP($B58,#REF!,12,FALSE)/30)</f>
        <v>#VALUE!</v>
      </c>
      <c r="JD68" s="33" t="e">
        <f>JD66/(VLOOKUP($B58,#REF!,12,FALSE)/30)</f>
        <v>#VALUE!</v>
      </c>
      <c r="JE68" s="33" t="e">
        <f>JE66/(VLOOKUP($B58,#REF!,12,FALSE)/30)</f>
        <v>#VALUE!</v>
      </c>
      <c r="JF68" s="33" t="e">
        <f>JF66/(VLOOKUP($B58,#REF!,12,FALSE)/30)</f>
        <v>#VALUE!</v>
      </c>
      <c r="JG68" s="33" t="e">
        <f>JG66/(VLOOKUP($B58,#REF!,12,FALSE)/30)</f>
        <v>#VALUE!</v>
      </c>
      <c r="JH68" s="33" t="e">
        <f>JH66/(VLOOKUP($B58,#REF!,12,FALSE)/30)</f>
        <v>#VALUE!</v>
      </c>
      <c r="JI68" s="33" t="e">
        <f>JI66/(VLOOKUP($B58,#REF!,12,FALSE)/30)</f>
        <v>#VALUE!</v>
      </c>
      <c r="JJ68" s="33" t="e">
        <f>JJ66/(VLOOKUP($B58,#REF!,12,FALSE)/30)</f>
        <v>#VALUE!</v>
      </c>
      <c r="JK68" s="33" t="e">
        <f>JK66/(VLOOKUP($B58,#REF!,12,FALSE)/30)</f>
        <v>#VALUE!</v>
      </c>
      <c r="JL68" s="33" t="e">
        <f>JL66/(VLOOKUP($B58,#REF!,12,FALSE)/30)</f>
        <v>#VALUE!</v>
      </c>
      <c r="JM68" s="33" t="e">
        <f>JM66/(VLOOKUP($B58,#REF!,12,FALSE)/30)</f>
        <v>#VALUE!</v>
      </c>
      <c r="JN68" s="33" t="e">
        <f>JN66/(VLOOKUP($B58,#REF!,12,FALSE)/30)</f>
        <v>#VALUE!</v>
      </c>
      <c r="JO68" s="33" t="e">
        <f>JO66/(VLOOKUP($B58,#REF!,12,FALSE)/30)</f>
        <v>#VALUE!</v>
      </c>
      <c r="JP68" s="33" t="e">
        <f>JP66/(VLOOKUP($B58,#REF!,12,FALSE)/30)</f>
        <v>#VALUE!</v>
      </c>
      <c r="JQ68" s="33" t="e">
        <f>JQ66/(VLOOKUP($B58,#REF!,12,FALSE)/30)</f>
        <v>#VALUE!</v>
      </c>
      <c r="JR68" s="33" t="e">
        <f>JR66/(VLOOKUP($B58,#REF!,12,FALSE)/30)</f>
        <v>#VALUE!</v>
      </c>
      <c r="JS68" s="33" t="e">
        <f>JS66/(VLOOKUP($B58,#REF!,12,FALSE)/30)</f>
        <v>#VALUE!</v>
      </c>
      <c r="JT68" s="33" t="e">
        <f>JT66/(VLOOKUP($B58,#REF!,12,FALSE)/30)</f>
        <v>#VALUE!</v>
      </c>
      <c r="JU68" s="33" t="e">
        <f>JU66/(VLOOKUP($B58,#REF!,12,FALSE)/30)</f>
        <v>#VALUE!</v>
      </c>
      <c r="JV68" s="33" t="e">
        <f>JV66/(VLOOKUP($B58,#REF!,13,FALSE)/30)</f>
        <v>#VALUE!</v>
      </c>
      <c r="JW68" s="33" t="e">
        <f>JW66/(VLOOKUP($B58,#REF!,13,FALSE)/30)</f>
        <v>#VALUE!</v>
      </c>
      <c r="JX68" s="33" t="e">
        <f>JX66/(VLOOKUP($B58,#REF!,13,FALSE)/30)</f>
        <v>#VALUE!</v>
      </c>
      <c r="JY68" s="33" t="e">
        <f>JY66/(VLOOKUP($B58,#REF!,13,FALSE)/30)</f>
        <v>#VALUE!</v>
      </c>
      <c r="JZ68" s="33" t="e">
        <f>JZ66/(VLOOKUP($B58,#REF!,13,FALSE)/30)</f>
        <v>#VALUE!</v>
      </c>
      <c r="KA68" s="33" t="e">
        <f>KA66/(VLOOKUP($B58,#REF!,13,FALSE)/30)</f>
        <v>#VALUE!</v>
      </c>
      <c r="KB68" s="33" t="e">
        <f>KB66/(VLOOKUP($B58,#REF!,13,FALSE)/30)</f>
        <v>#VALUE!</v>
      </c>
      <c r="KC68" s="33" t="e">
        <f>KC66/(VLOOKUP($B58,#REF!,13,FALSE)/30)</f>
        <v>#VALUE!</v>
      </c>
      <c r="KD68" s="33" t="e">
        <f>KD66/(VLOOKUP($B58,#REF!,13,FALSE)/30)</f>
        <v>#VALUE!</v>
      </c>
      <c r="KE68" s="33" t="e">
        <f>KE66/(VLOOKUP($B58,#REF!,13,FALSE)/30)</f>
        <v>#VALUE!</v>
      </c>
      <c r="KF68" s="33" t="e">
        <f>KF66/(VLOOKUP($B58,#REF!,13,FALSE)/30)</f>
        <v>#VALUE!</v>
      </c>
      <c r="KG68" s="33" t="e">
        <f>KG66/(VLOOKUP($B58,#REF!,13,FALSE)/30)</f>
        <v>#VALUE!</v>
      </c>
      <c r="KH68" s="33" t="e">
        <f>KH66/(VLOOKUP($B58,#REF!,13,FALSE)/30)</f>
        <v>#VALUE!</v>
      </c>
      <c r="KI68" s="33" t="e">
        <f>KI66/(VLOOKUP($B58,#REF!,13,FALSE)/30)</f>
        <v>#VALUE!</v>
      </c>
      <c r="KJ68" s="33" t="e">
        <f>KJ66/(VLOOKUP($B58,#REF!,13,FALSE)/30)</f>
        <v>#VALUE!</v>
      </c>
      <c r="KK68" s="33" t="e">
        <f>KK66/(VLOOKUP($B58,#REF!,13,FALSE)/30)</f>
        <v>#VALUE!</v>
      </c>
      <c r="KL68" s="33" t="e">
        <f>KL66/(VLOOKUP($B58,#REF!,13,FALSE)/30)</f>
        <v>#VALUE!</v>
      </c>
      <c r="KM68" s="33" t="e">
        <f>KM66/(VLOOKUP($B58,#REF!,13,FALSE)/30)</f>
        <v>#VALUE!</v>
      </c>
      <c r="KN68" s="33" t="e">
        <f>KN66/(VLOOKUP($B58,#REF!,13,FALSE)/30)</f>
        <v>#VALUE!</v>
      </c>
      <c r="KO68" s="33" t="e">
        <f>KO66/(VLOOKUP($B58,#REF!,13,FALSE)/30)</f>
        <v>#VALUE!</v>
      </c>
      <c r="KP68" s="33" t="e">
        <f>KP66/(VLOOKUP($B58,#REF!,13,FALSE)/30)</f>
        <v>#VALUE!</v>
      </c>
      <c r="KQ68" s="33" t="e">
        <f>KQ66/(VLOOKUP($B58,#REF!,13,FALSE)/30)</f>
        <v>#VALUE!</v>
      </c>
      <c r="KR68" s="33" t="e">
        <f>KR66/(VLOOKUP($B58,#REF!,13,FALSE)/30)</f>
        <v>#VALUE!</v>
      </c>
      <c r="KS68" s="33" t="e">
        <f>KS66/(VLOOKUP($B58,#REF!,13,FALSE)/30)</f>
        <v>#VALUE!</v>
      </c>
      <c r="KT68" s="33" t="e">
        <f>KT66/(VLOOKUP($B58,#REF!,13,FALSE)/30)</f>
        <v>#VALUE!</v>
      </c>
      <c r="KU68" s="33" t="e">
        <f>KU66/(VLOOKUP($B58,#REF!,13,FALSE)/30)</f>
        <v>#VALUE!</v>
      </c>
      <c r="KV68" s="33" t="e">
        <f>KV66/(VLOOKUP($B58,#REF!,13,FALSE)/30)</f>
        <v>#VALUE!</v>
      </c>
      <c r="KW68" s="33" t="e">
        <f>KW66/(VLOOKUP($B58,#REF!,13,FALSE)/30)</f>
        <v>#VALUE!</v>
      </c>
      <c r="KX68" s="33" t="e">
        <f>KX66/(VLOOKUP($B58,#REF!,13,FALSE)/30)</f>
        <v>#VALUE!</v>
      </c>
      <c r="KY68" s="33" t="e">
        <f>KY66/(VLOOKUP($B58,#REF!,13,FALSE)/30)</f>
        <v>#VALUE!</v>
      </c>
      <c r="KZ68" s="33" t="e">
        <f>KZ66/(VLOOKUP($B58,#REF!,13,FALSE)/30)</f>
        <v>#VALUE!</v>
      </c>
      <c r="LA68" s="33" t="e">
        <f>LA66/(VLOOKUP($B58,#REF!,14,FALSE)/30)</f>
        <v>#VALUE!</v>
      </c>
      <c r="LB68" s="33" t="e">
        <f>LB66/(VLOOKUP($B58,#REF!,14,FALSE)/30)</f>
        <v>#VALUE!</v>
      </c>
      <c r="LC68" s="33" t="e">
        <f>LC66/(VLOOKUP($B58,#REF!,14,FALSE)/30)</f>
        <v>#VALUE!</v>
      </c>
      <c r="LD68" s="33" t="e">
        <f>LD66/(VLOOKUP($B58,#REF!,14,FALSE)/30)</f>
        <v>#VALUE!</v>
      </c>
      <c r="LE68" s="33" t="e">
        <f>LE66/(VLOOKUP($B58,#REF!,14,FALSE)/30)</f>
        <v>#VALUE!</v>
      </c>
      <c r="LF68" s="33" t="e">
        <f>LF66/(VLOOKUP($B58,#REF!,14,FALSE)/30)</f>
        <v>#VALUE!</v>
      </c>
      <c r="LG68" s="33" t="e">
        <f>LG66/(VLOOKUP($B58,#REF!,14,FALSE)/30)</f>
        <v>#VALUE!</v>
      </c>
      <c r="LH68" s="33" t="e">
        <f>LH66/(VLOOKUP($B58,#REF!,14,FALSE)/30)</f>
        <v>#VALUE!</v>
      </c>
      <c r="LI68" s="33" t="e">
        <f>LI66/(VLOOKUP($B58,#REF!,14,FALSE)/30)</f>
        <v>#VALUE!</v>
      </c>
      <c r="LJ68" s="33" t="e">
        <f>LJ66/(VLOOKUP($B58,#REF!,14,FALSE)/30)</f>
        <v>#VALUE!</v>
      </c>
      <c r="LK68" s="33" t="e">
        <f>LK66/(VLOOKUP($B58,#REF!,14,FALSE)/30)</f>
        <v>#VALUE!</v>
      </c>
      <c r="LL68" s="33" t="e">
        <f>LL66/(VLOOKUP($B58,#REF!,14,FALSE)/30)</f>
        <v>#VALUE!</v>
      </c>
      <c r="LM68" s="33" t="e">
        <f>LM66/(VLOOKUP($B58,#REF!,14,FALSE)/30)</f>
        <v>#VALUE!</v>
      </c>
      <c r="LN68" s="33" t="e">
        <f>LN66/(VLOOKUP($B58,#REF!,14,FALSE)/30)</f>
        <v>#VALUE!</v>
      </c>
      <c r="LO68" s="33" t="e">
        <f>LO66/(VLOOKUP($B58,#REF!,14,FALSE)/30)</f>
        <v>#VALUE!</v>
      </c>
      <c r="LP68" s="33" t="e">
        <f>LP66/(VLOOKUP($B58,#REF!,14,FALSE)/30)</f>
        <v>#VALUE!</v>
      </c>
      <c r="LQ68" s="33" t="e">
        <f>LQ66/(VLOOKUP($B58,#REF!,14,FALSE)/30)</f>
        <v>#VALUE!</v>
      </c>
      <c r="LR68" s="33" t="e">
        <f>LR66/(VLOOKUP($B58,#REF!,14,FALSE)/30)</f>
        <v>#VALUE!</v>
      </c>
      <c r="LS68" s="33" t="e">
        <f>LS66/(VLOOKUP($B58,#REF!,14,FALSE)/30)</f>
        <v>#VALUE!</v>
      </c>
      <c r="LT68" s="33" t="e">
        <f>LT66/(VLOOKUP($B58,#REF!,14,FALSE)/30)</f>
        <v>#VALUE!</v>
      </c>
      <c r="LU68" s="33" t="e">
        <f>LU66/(VLOOKUP($B58,#REF!,14,FALSE)/30)</f>
        <v>#VALUE!</v>
      </c>
      <c r="LV68" s="33" t="e">
        <f>LV66/(VLOOKUP($B58,#REF!,14,FALSE)/30)</f>
        <v>#VALUE!</v>
      </c>
      <c r="LW68" s="33" t="e">
        <f>LW66/(VLOOKUP($B58,#REF!,14,FALSE)/30)</f>
        <v>#VALUE!</v>
      </c>
      <c r="LX68" s="33" t="e">
        <f>LX66/(VLOOKUP($B58,#REF!,14,FALSE)/30)</f>
        <v>#VALUE!</v>
      </c>
      <c r="LY68" s="33" t="e">
        <f>LY66/(VLOOKUP($B58,#REF!,14,FALSE)/30)</f>
        <v>#VALUE!</v>
      </c>
      <c r="LZ68" s="33" t="e">
        <f>LZ66/(VLOOKUP($B58,#REF!,14,FALSE)/30)</f>
        <v>#VALUE!</v>
      </c>
      <c r="MA68" s="33" t="e">
        <f>MA66/(VLOOKUP($B58,#REF!,14,FALSE)/30)</f>
        <v>#VALUE!</v>
      </c>
      <c r="MB68" s="33" t="e">
        <f>MB66/(VLOOKUP($B58,#REF!,14,FALSE)/30)</f>
        <v>#VALUE!</v>
      </c>
      <c r="MC68" s="33" t="e">
        <f>MC66/(VLOOKUP($B58,#REF!,14,FALSE)/30)</f>
        <v>#VALUE!</v>
      </c>
      <c r="MD68" s="33" t="e">
        <f>MD66/(VLOOKUP($B58,#REF!,14,FALSE)/30)</f>
        <v>#VALUE!</v>
      </c>
      <c r="ME68" s="33" t="e">
        <f>ME66/(VLOOKUP($B58,#REF!,15,FALSE)/30)</f>
        <v>#VALUE!</v>
      </c>
      <c r="MF68" s="33" t="e">
        <f>MF66/(VLOOKUP($B58,#REF!,15,FALSE)/30)</f>
        <v>#VALUE!</v>
      </c>
      <c r="MG68" s="33" t="e">
        <f>MG66/(VLOOKUP($B58,#REF!,15,FALSE)/30)</f>
        <v>#VALUE!</v>
      </c>
      <c r="MH68" s="33" t="e">
        <f>MH66/(VLOOKUP($B58,#REF!,15,FALSE)/30)</f>
        <v>#VALUE!</v>
      </c>
      <c r="MI68" s="33" t="e">
        <f>MI66/(VLOOKUP($B58,#REF!,15,FALSE)/30)</f>
        <v>#VALUE!</v>
      </c>
      <c r="MJ68" s="33" t="e">
        <f>MJ66/(VLOOKUP($B58,#REF!,15,FALSE)/30)</f>
        <v>#VALUE!</v>
      </c>
      <c r="MK68" s="33" t="e">
        <f>MK66/(VLOOKUP($B58,#REF!,15,FALSE)/30)</f>
        <v>#VALUE!</v>
      </c>
      <c r="ML68" s="33" t="e">
        <f>ML66/(VLOOKUP($B58,#REF!,15,FALSE)/30)</f>
        <v>#VALUE!</v>
      </c>
      <c r="MM68" s="33" t="e">
        <f>MM66/(VLOOKUP($B58,#REF!,15,FALSE)/30)</f>
        <v>#VALUE!</v>
      </c>
      <c r="MN68" s="33" t="e">
        <f>MN66/(VLOOKUP($B58,#REF!,15,FALSE)/30)</f>
        <v>#VALUE!</v>
      </c>
      <c r="MO68" s="33" t="e">
        <f>MO66/(VLOOKUP($B58,#REF!,15,FALSE)/30)</f>
        <v>#VALUE!</v>
      </c>
      <c r="MP68" s="33" t="e">
        <f>MP66/(VLOOKUP($B58,#REF!,15,FALSE)/30)</f>
        <v>#VALUE!</v>
      </c>
      <c r="MQ68" s="33" t="e">
        <f>MQ66/(VLOOKUP($B58,#REF!,15,FALSE)/30)</f>
        <v>#VALUE!</v>
      </c>
      <c r="MR68" s="33" t="e">
        <f>MR66/(VLOOKUP($B58,#REF!,15,FALSE)/30)</f>
        <v>#VALUE!</v>
      </c>
      <c r="MS68" s="33" t="e">
        <f>MS66/(VLOOKUP($B58,#REF!,15,FALSE)/30)</f>
        <v>#VALUE!</v>
      </c>
      <c r="MT68" s="33" t="e">
        <f>MT66/(VLOOKUP($B58,#REF!,15,FALSE)/30)</f>
        <v>#VALUE!</v>
      </c>
      <c r="MU68" s="33" t="e">
        <f>MU66/(VLOOKUP($B58,#REF!,15,FALSE)/30)</f>
        <v>#VALUE!</v>
      </c>
      <c r="MV68" s="33" t="e">
        <f>MV66/(VLOOKUP($B58,#REF!,15,FALSE)/30)</f>
        <v>#VALUE!</v>
      </c>
      <c r="MW68" s="33" t="e">
        <f>MW66/(VLOOKUP($B58,#REF!,15,FALSE)/30)</f>
        <v>#VALUE!</v>
      </c>
      <c r="MX68" s="33" t="e">
        <f>MX66/(VLOOKUP($B58,#REF!,15,FALSE)/30)</f>
        <v>#VALUE!</v>
      </c>
      <c r="MY68" s="33" t="e">
        <f>MY66/(VLOOKUP($B58,#REF!,15,FALSE)/30)</f>
        <v>#VALUE!</v>
      </c>
      <c r="MZ68" s="33" t="e">
        <f>MZ66/(VLOOKUP($B58,#REF!,15,FALSE)/30)</f>
        <v>#VALUE!</v>
      </c>
      <c r="NA68" s="33" t="e">
        <f>NA66/(VLOOKUP($B58,#REF!,15,FALSE)/30)</f>
        <v>#VALUE!</v>
      </c>
      <c r="NB68" s="33" t="e">
        <f>NB66/(VLOOKUP($B58,#REF!,15,FALSE)/30)</f>
        <v>#VALUE!</v>
      </c>
      <c r="NC68" s="33" t="e">
        <f>NC66/(VLOOKUP($B58,#REF!,15,FALSE)/30)</f>
        <v>#VALUE!</v>
      </c>
      <c r="ND68" s="33" t="e">
        <f>ND66/(VLOOKUP($B58,#REF!,15,FALSE)/30)</f>
        <v>#VALUE!</v>
      </c>
      <c r="NE68" s="33" t="e">
        <f>NE66/(VLOOKUP($B58,#REF!,15,FALSE)/30)</f>
        <v>#VALUE!</v>
      </c>
      <c r="NF68" s="33" t="e">
        <f>NF66/(VLOOKUP($B58,#REF!,15,FALSE)/30)</f>
        <v>#VALUE!</v>
      </c>
      <c r="NG68" s="33" t="e">
        <f>NG66/(VLOOKUP($B58,#REF!,15,FALSE)/30)</f>
        <v>#VALUE!</v>
      </c>
      <c r="NH68" s="33" t="e">
        <f>NH66/(VLOOKUP($B58,#REF!,15,FALSE)/30)</f>
        <v>#VALUE!</v>
      </c>
      <c r="NI68" s="33" t="e">
        <f>NI66/(VLOOKUP($B58,#REF!,15,FALSE)/30)</f>
        <v>#VALUE!</v>
      </c>
    </row>
    <row r="69" spans="1:373" s="34" customFormat="1" ht="14.4" outlineLevel="1" x14ac:dyDescent="0.2">
      <c r="A69" s="1048"/>
      <c r="B69" s="17" t="s">
        <v>37</v>
      </c>
      <c r="C69" s="1051"/>
      <c r="D69" s="50" t="s">
        <v>33</v>
      </c>
      <c r="E69" s="27" t="s">
        <v>31</v>
      </c>
      <c r="F69" s="25"/>
      <c r="G69" s="84">
        <v>2081.6</v>
      </c>
      <c r="H69" s="33"/>
      <c r="I69" s="33"/>
      <c r="J69" s="33">
        <v>449.6</v>
      </c>
      <c r="K69" s="33">
        <v>449.6</v>
      </c>
      <c r="L69" s="33">
        <v>462.40000000000003</v>
      </c>
      <c r="M69" s="33">
        <v>500.8</v>
      </c>
      <c r="N69" s="33">
        <v>539.19999999999993</v>
      </c>
      <c r="O69" s="33"/>
      <c r="P69" s="33"/>
      <c r="Q69" s="33">
        <v>1153.6000000000001</v>
      </c>
      <c r="R69" s="33">
        <v>1153.6000000000001</v>
      </c>
      <c r="S69" s="33">
        <v>2014.4</v>
      </c>
      <c r="T69" s="33">
        <v>2014.4</v>
      </c>
      <c r="U69" s="33">
        <v>2014.4</v>
      </c>
      <c r="V69" s="33"/>
      <c r="W69" s="33"/>
      <c r="X69" s="33">
        <v>2481.6</v>
      </c>
      <c r="Y69" s="33">
        <v>2481.6</v>
      </c>
      <c r="Z69" s="33">
        <v>2520</v>
      </c>
      <c r="AA69" s="33">
        <v>2566.4</v>
      </c>
      <c r="AB69" s="33">
        <v>2566.4</v>
      </c>
      <c r="AC69" s="33"/>
      <c r="AD69" s="33"/>
      <c r="AE69" s="33">
        <v>3118.3999999999996</v>
      </c>
      <c r="AF69" s="33">
        <v>3118.3999999999996</v>
      </c>
      <c r="AG69" s="33">
        <v>3118.3999999999996</v>
      </c>
      <c r="AH69" s="33">
        <v>3185.6</v>
      </c>
      <c r="AI69" s="33"/>
      <c r="AJ69" s="33"/>
      <c r="AK69" s="33"/>
      <c r="AL69" s="33">
        <v>3568</v>
      </c>
      <c r="AM69" s="33">
        <v>3568</v>
      </c>
      <c r="AN69" s="33">
        <v>115.19999999999999</v>
      </c>
      <c r="AO69" s="33">
        <v>140.80000000000001</v>
      </c>
      <c r="AP69" s="33">
        <v>140.80000000000001</v>
      </c>
      <c r="AQ69" s="33"/>
      <c r="AR69" s="33"/>
      <c r="AS69" s="33"/>
      <c r="AT69" s="33">
        <v>526.4</v>
      </c>
      <c r="AU69" s="33">
        <v>624</v>
      </c>
      <c r="AV69" s="33">
        <v>651.20000000000005</v>
      </c>
      <c r="AW69" s="33">
        <v>625.6</v>
      </c>
      <c r="AX69" s="33"/>
      <c r="AY69" s="33"/>
      <c r="AZ69" s="33">
        <v>900.80000000000007</v>
      </c>
      <c r="BA69" s="33">
        <v>900.80000000000007</v>
      </c>
      <c r="BB69" s="33">
        <v>956.80000000000007</v>
      </c>
      <c r="BC69" s="33">
        <v>1009.6</v>
      </c>
      <c r="BD69" s="33">
        <v>1025.5999999999999</v>
      </c>
      <c r="BE69" s="33"/>
      <c r="BF69" s="33"/>
      <c r="BG69" s="33">
        <v>1411.1999999999998</v>
      </c>
      <c r="BH69" s="33">
        <v>1411.1999999999998</v>
      </c>
      <c r="BI69" s="33">
        <v>1415.9999999999998</v>
      </c>
      <c r="BJ69" s="33">
        <v>1428.8</v>
      </c>
      <c r="BK69" s="33">
        <v>1428.8</v>
      </c>
      <c r="BL69" s="33"/>
      <c r="BM69" s="33"/>
      <c r="BN69" s="33">
        <v>1729.6</v>
      </c>
      <c r="BO69" s="33">
        <v>1729.6</v>
      </c>
      <c r="BP69" s="33">
        <v>1729.6</v>
      </c>
      <c r="BQ69" s="33">
        <v>48</v>
      </c>
      <c r="BR69" s="33">
        <v>67.2</v>
      </c>
      <c r="BS69" s="33">
        <v>67.2</v>
      </c>
      <c r="BT69" s="33"/>
      <c r="BU69" s="33"/>
      <c r="BV69" s="33">
        <v>292.8</v>
      </c>
      <c r="BW69" s="33">
        <v>292.8</v>
      </c>
      <c r="BX69" s="33">
        <v>340.79999999999995</v>
      </c>
      <c r="BY69" s="33">
        <v>443.19999999999993</v>
      </c>
      <c r="BZ69" s="33">
        <v>443.19999999999993</v>
      </c>
      <c r="CA69" s="33"/>
      <c r="CB69" s="33"/>
      <c r="CC69" s="33">
        <v>694.4</v>
      </c>
      <c r="CD69" s="33">
        <v>694.4</v>
      </c>
      <c r="CE69" s="33">
        <v>753.59999999999991</v>
      </c>
      <c r="CF69" s="33">
        <v>769.59999999999991</v>
      </c>
      <c r="CG69" s="33">
        <v>769.59999999999991</v>
      </c>
      <c r="CH69" s="33"/>
      <c r="CI69" s="33"/>
      <c r="CJ69" s="33">
        <v>1280.0000000000002</v>
      </c>
      <c r="CK69" s="33">
        <v>1281.6000000000001</v>
      </c>
      <c r="CL69" s="33">
        <v>1315.2</v>
      </c>
      <c r="CM69" s="33">
        <v>1315.2</v>
      </c>
      <c r="CN69" s="33"/>
      <c r="CO69" s="33"/>
      <c r="CP69" s="33"/>
      <c r="CQ69" s="33"/>
      <c r="CR69" s="33"/>
      <c r="CS69" s="33"/>
      <c r="CT69" s="33">
        <v>1280.0000000000002</v>
      </c>
      <c r="CU69" s="33"/>
      <c r="CV69" s="33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  <c r="DW69" s="33"/>
      <c r="DX69" s="33"/>
      <c r="DY69" s="33"/>
      <c r="DZ69" s="33"/>
      <c r="EA69" s="33"/>
      <c r="EB69" s="33"/>
      <c r="EC69" s="33"/>
      <c r="ED69" s="33"/>
      <c r="EE69" s="33"/>
      <c r="EF69" s="33"/>
      <c r="EG69" s="33"/>
      <c r="EH69" s="33"/>
      <c r="EI69" s="33"/>
      <c r="EJ69" s="33"/>
      <c r="EK69" s="33"/>
      <c r="EL69" s="33"/>
      <c r="EM69" s="33"/>
      <c r="EN69" s="33"/>
      <c r="EO69" s="33"/>
      <c r="EP69" s="33"/>
      <c r="EQ69" s="33"/>
      <c r="ER69" s="33"/>
      <c r="ES69" s="33"/>
      <c r="ET69" s="33"/>
      <c r="EU69" s="33"/>
      <c r="EV69" s="33"/>
      <c r="EW69" s="33"/>
      <c r="EX69" s="33"/>
      <c r="EY69" s="33"/>
      <c r="EZ69" s="33"/>
      <c r="FA69" s="33"/>
      <c r="FB69" s="33"/>
      <c r="FC69" s="33"/>
      <c r="FD69" s="33"/>
      <c r="FE69" s="33"/>
      <c r="FF69" s="33">
        <v>0</v>
      </c>
      <c r="FG69" s="33">
        <v>2350</v>
      </c>
      <c r="FH69" s="33">
        <v>2350</v>
      </c>
      <c r="FI69" s="33">
        <v>2350</v>
      </c>
      <c r="FJ69" s="33"/>
      <c r="FK69" s="33"/>
      <c r="FL69" s="33">
        <v>2350</v>
      </c>
      <c r="FM69" s="33"/>
      <c r="FN69" s="33"/>
      <c r="FO69" s="33">
        <v>2350</v>
      </c>
      <c r="FP69" s="33"/>
      <c r="FQ69" s="33">
        <v>2350</v>
      </c>
      <c r="FR69" s="33"/>
      <c r="FS69" s="33"/>
      <c r="FT69" s="33"/>
      <c r="FU69" s="33"/>
      <c r="FV69" s="33"/>
      <c r="FW69" s="33"/>
      <c r="FX69" s="33"/>
      <c r="FY69" s="33"/>
      <c r="FZ69" s="33"/>
      <c r="GA69" s="33"/>
      <c r="GB69" s="33"/>
      <c r="GC69" s="33"/>
      <c r="GD69" s="33"/>
      <c r="GE69" s="33"/>
      <c r="GF69" s="33"/>
      <c r="GG69" s="33"/>
      <c r="GH69" s="33"/>
      <c r="GI69" s="33"/>
      <c r="GJ69" s="33"/>
      <c r="GK69" s="33"/>
      <c r="GL69" s="33"/>
      <c r="GM69" s="33"/>
      <c r="GN69" s="33"/>
      <c r="GO69" s="33"/>
      <c r="GP69" s="33"/>
      <c r="GQ69" s="33"/>
      <c r="GR69" s="33"/>
      <c r="GS69" s="33"/>
      <c r="GT69" s="33"/>
      <c r="GU69" s="33"/>
      <c r="GV69" s="33"/>
      <c r="GW69" s="33"/>
      <c r="GX69" s="33"/>
      <c r="GY69" s="33"/>
      <c r="GZ69" s="33"/>
      <c r="HA69" s="33"/>
      <c r="HB69" s="33"/>
      <c r="HC69" s="33"/>
      <c r="HD69" s="33"/>
      <c r="HE69" s="33"/>
      <c r="HF69" s="33"/>
      <c r="HG69" s="33"/>
      <c r="HH69" s="33"/>
      <c r="HI69" s="33"/>
      <c r="HJ69" s="33"/>
      <c r="HK69" s="33"/>
      <c r="HL69" s="33"/>
      <c r="HM69" s="33"/>
      <c r="HN69" s="33"/>
      <c r="HO69" s="33"/>
      <c r="HP69" s="33"/>
      <c r="HQ69" s="33"/>
      <c r="HR69" s="33"/>
      <c r="HS69" s="33"/>
      <c r="HT69" s="33"/>
      <c r="HU69" s="33"/>
      <c r="HV69" s="33"/>
      <c r="HW69" s="33"/>
      <c r="HX69" s="33"/>
      <c r="HY69" s="33"/>
      <c r="HZ69" s="33"/>
      <c r="IA69" s="33"/>
      <c r="IB69" s="33"/>
      <c r="IC69" s="33"/>
      <c r="ID69" s="33"/>
      <c r="IE69" s="33"/>
      <c r="IF69" s="33"/>
      <c r="IG69" s="33"/>
      <c r="IH69" s="33"/>
      <c r="II69" s="33"/>
      <c r="IJ69" s="33"/>
      <c r="IK69" s="33"/>
      <c r="IL69" s="33"/>
      <c r="IM69" s="33"/>
      <c r="IN69" s="33"/>
      <c r="IO69" s="33"/>
      <c r="IP69" s="33"/>
      <c r="IQ69" s="33"/>
      <c r="IR69" s="33"/>
      <c r="IS69" s="33"/>
      <c r="IT69" s="33"/>
      <c r="IU69" s="33"/>
      <c r="IV69" s="33"/>
      <c r="IW69" s="33"/>
      <c r="IX69" s="33"/>
      <c r="IY69" s="33"/>
      <c r="IZ69" s="33"/>
      <c r="JA69" s="33"/>
      <c r="JB69" s="33"/>
      <c r="JC69" s="33"/>
      <c r="JD69" s="33"/>
      <c r="JE69" s="33"/>
      <c r="JF69" s="33"/>
      <c r="JG69" s="33"/>
      <c r="JH69" s="33"/>
      <c r="JI69" s="33"/>
      <c r="JJ69" s="33"/>
      <c r="JK69" s="33"/>
      <c r="JL69" s="33"/>
      <c r="JM69" s="33"/>
      <c r="JN69" s="33"/>
      <c r="JO69" s="33"/>
      <c r="JP69" s="33"/>
      <c r="JQ69" s="33"/>
      <c r="JR69" s="33"/>
      <c r="JS69" s="33"/>
      <c r="JT69" s="33"/>
      <c r="JU69" s="33"/>
      <c r="JV69" s="33"/>
      <c r="JW69" s="33"/>
      <c r="JX69" s="33"/>
      <c r="JY69" s="33"/>
      <c r="JZ69" s="33"/>
      <c r="KA69" s="33"/>
      <c r="KB69" s="33"/>
      <c r="KC69" s="33"/>
      <c r="KD69" s="33"/>
      <c r="KE69" s="33"/>
      <c r="KF69" s="33"/>
      <c r="KG69" s="33"/>
      <c r="KH69" s="33"/>
      <c r="KI69" s="33"/>
      <c r="KJ69" s="33"/>
      <c r="KK69" s="33"/>
      <c r="KL69" s="33"/>
      <c r="KM69" s="33"/>
      <c r="KN69" s="33"/>
      <c r="KO69" s="33"/>
      <c r="KP69" s="33"/>
      <c r="KQ69" s="33"/>
      <c r="KR69" s="33"/>
      <c r="KS69" s="33"/>
      <c r="KT69" s="33"/>
      <c r="KU69" s="33"/>
      <c r="KV69" s="33"/>
      <c r="KW69" s="33"/>
      <c r="KX69" s="33"/>
      <c r="KY69" s="33"/>
      <c r="KZ69" s="33"/>
      <c r="LA69" s="33"/>
      <c r="LB69" s="33"/>
      <c r="LC69" s="33"/>
      <c r="LD69" s="33"/>
      <c r="LE69" s="33"/>
      <c r="LF69" s="33"/>
      <c r="LG69" s="33"/>
      <c r="LH69" s="33"/>
      <c r="LI69" s="33"/>
      <c r="LJ69" s="33"/>
      <c r="LK69" s="33"/>
      <c r="LL69" s="33"/>
      <c r="LM69" s="33"/>
      <c r="LN69" s="33"/>
      <c r="LO69" s="33"/>
      <c r="LP69" s="33"/>
      <c r="LQ69" s="33"/>
      <c r="LR69" s="33"/>
      <c r="LS69" s="33"/>
      <c r="LT69" s="33"/>
      <c r="LU69" s="33"/>
      <c r="LV69" s="33"/>
      <c r="LW69" s="33"/>
      <c r="LX69" s="33"/>
      <c r="LY69" s="33"/>
      <c r="LZ69" s="33"/>
      <c r="MA69" s="33"/>
      <c r="MB69" s="33"/>
      <c r="MC69" s="33"/>
      <c r="MD69" s="33"/>
      <c r="ME69" s="33"/>
      <c r="MF69" s="33"/>
      <c r="MG69" s="33"/>
      <c r="MH69" s="33"/>
      <c r="MI69" s="33"/>
      <c r="MJ69" s="33"/>
      <c r="MK69" s="33"/>
      <c r="ML69" s="33"/>
      <c r="MM69" s="33"/>
      <c r="MN69" s="33"/>
      <c r="MO69" s="33"/>
      <c r="MP69" s="33"/>
      <c r="MQ69" s="33"/>
      <c r="MR69" s="33"/>
      <c r="MS69" s="33"/>
      <c r="MT69" s="33"/>
      <c r="MU69" s="33"/>
      <c r="MV69" s="33"/>
      <c r="MW69" s="33"/>
      <c r="MX69" s="33"/>
      <c r="MY69" s="33"/>
      <c r="MZ69" s="33"/>
      <c r="NA69" s="33"/>
      <c r="NB69" s="33"/>
      <c r="NC69" s="33"/>
      <c r="ND69" s="33"/>
      <c r="NE69" s="33"/>
      <c r="NF69" s="33"/>
      <c r="NG69" s="33"/>
      <c r="NH69" s="33"/>
      <c r="NI69" s="33"/>
    </row>
    <row r="70" spans="1:373" s="38" customFormat="1" ht="15" outlineLevel="1" thickBot="1" x14ac:dyDescent="0.25">
      <c r="A70" s="1049"/>
      <c r="B70" s="36">
        <f>B68/30</f>
        <v>259.23333333333335</v>
      </c>
      <c r="C70" s="1052"/>
      <c r="D70" s="51">
        <f>B70</f>
        <v>259.23333333333335</v>
      </c>
      <c r="E70" s="59" t="s">
        <v>29</v>
      </c>
      <c r="F70" s="60"/>
      <c r="G70" s="37">
        <v>0</v>
      </c>
      <c r="H70" s="37" t="e">
        <f>IF(AND(H69&lt;&gt;0,G69&lt;&gt;0),H69-G69,(IFERROR(VLOOKUP($B58,#REF!,4,FALSE),"")/30))</f>
        <v>#VALUE!</v>
      </c>
      <c r="I70" s="37" t="e">
        <f>IF(AND(I69&lt;&gt;0,H69&lt;&gt;0),I69-H69,(IFERROR(VLOOKUP($B58,#REF!,4,FALSE),"")/30))</f>
        <v>#VALUE!</v>
      </c>
      <c r="J70" s="37" t="e">
        <f>IF(AND(J69&lt;&gt;0,I69&lt;&gt;0),J69-I69,(IFERROR(VLOOKUP($B58,#REF!,4,FALSE),"")/30))</f>
        <v>#VALUE!</v>
      </c>
      <c r="K70" s="37">
        <f>IF(AND(K69&lt;&gt;0,J69&lt;&gt;0),K69-J69,(IFERROR(VLOOKUP($B58,#REF!,4,FALSE),"")/30))</f>
        <v>0</v>
      </c>
      <c r="L70" s="37">
        <f>IF(AND(L69&lt;&gt;0,K69&lt;&gt;0),L69-K69,(IFERROR(VLOOKUP($B58,#REF!,4,FALSE),"")/30))</f>
        <v>12.800000000000011</v>
      </c>
      <c r="M70" s="37">
        <f>IF(AND(M69&lt;&gt;0,L69&lt;&gt;0),M69-L69,(IFERROR(VLOOKUP($B58,#REF!,4,FALSE),"")/30))</f>
        <v>38.399999999999977</v>
      </c>
      <c r="N70" s="37">
        <f>IF(AND(N69&lt;&gt;0,M69&lt;&gt;0),N69-M69,(IFERROR(VLOOKUP($B58,#REF!,4,FALSE),"")/30))</f>
        <v>38.39999999999992</v>
      </c>
      <c r="O70" s="37" t="e">
        <f>IF(AND(O69&lt;&gt;0,N69&lt;&gt;0),O69-N69,(IFERROR(VLOOKUP($B58,#REF!,4,FALSE),"")/30))</f>
        <v>#VALUE!</v>
      </c>
      <c r="P70" s="37" t="e">
        <f>IF(AND(P69&lt;&gt;0,O69&lt;&gt;0),P69-O69,(IFERROR(VLOOKUP($B58,#REF!,4,FALSE),"")/30))</f>
        <v>#VALUE!</v>
      </c>
      <c r="Q70" s="37" t="e">
        <f>IF(AND(Q69&lt;&gt;0,P69&lt;&gt;0),Q69-P69,(IFERROR(VLOOKUP($B58,#REF!,4,FALSE),"")/30))</f>
        <v>#VALUE!</v>
      </c>
      <c r="R70" s="37">
        <f>IF(AND(R69&lt;&gt;0,Q69&lt;&gt;0),R69-Q69,(IFERROR(VLOOKUP($B58,#REF!,4,FALSE),"")/30))</f>
        <v>0</v>
      </c>
      <c r="S70" s="37">
        <f>IF(AND(S69&lt;&gt;0,R69&lt;&gt;0),S69-R69,(IFERROR(VLOOKUP($B58,#REF!,4,FALSE),"")/30))</f>
        <v>860.8</v>
      </c>
      <c r="T70" s="37">
        <f>IF(AND(T69&lt;&gt;0,S69&lt;&gt;0),T69-S69,(IFERROR(VLOOKUP($B58,#REF!,4,FALSE),"")/30))</f>
        <v>0</v>
      </c>
      <c r="U70" s="37">
        <f>IF(AND(U69&lt;&gt;0,T69&lt;&gt;0),U69-T69,(IFERROR(VLOOKUP($B58,#REF!,4,FALSE),"")/30))</f>
        <v>0</v>
      </c>
      <c r="V70" s="37" t="e">
        <f>IF(AND(V69&lt;&gt;0,U69&lt;&gt;0),V69-U69,(IFERROR(VLOOKUP($B58,#REF!,4,FALSE),"")/30))</f>
        <v>#VALUE!</v>
      </c>
      <c r="W70" s="37" t="e">
        <f>IF(AND(W69&lt;&gt;0,V69&lt;&gt;0),W69-V69,(IFERROR(VLOOKUP($B58,#REF!,4,FALSE),"")/30))</f>
        <v>#VALUE!</v>
      </c>
      <c r="X70" s="37" t="e">
        <f>IF(AND(X69&lt;&gt;0,W69&lt;&gt;0),X69-W69,(IFERROR(VLOOKUP($B58,#REF!,4,FALSE),"")/30))</f>
        <v>#VALUE!</v>
      </c>
      <c r="Y70" s="37">
        <f>IF(AND(Y69&lt;&gt;0,X69&lt;&gt;0),Y69-X69,(IFERROR(VLOOKUP($B58,#REF!,4,FALSE),"")/30))</f>
        <v>0</v>
      </c>
      <c r="Z70" s="37">
        <f>IF(AND(Z69&lt;&gt;0,Y69&lt;&gt;0),Z69-Y69,(IFERROR(VLOOKUP($B58,#REF!,4,FALSE),"")/30))</f>
        <v>38.400000000000091</v>
      </c>
      <c r="AA70" s="37">
        <f>IF(AND(AA69&lt;&gt;0,Z69&lt;&gt;0),AA69-Z69,(IFERROR(VLOOKUP($B58,#REF!,4,FALSE),"")/30))</f>
        <v>46.400000000000091</v>
      </c>
      <c r="AB70" s="37">
        <f>IF(AND(AB69&lt;&gt;0,AA69&lt;&gt;0),AB69-AA69,(IFERROR(VLOOKUP($B58,#REF!,4,FALSE),"")/30))</f>
        <v>0</v>
      </c>
      <c r="AC70" s="37" t="e">
        <f>IF(AND(AC69&lt;&gt;0,AB69&lt;&gt;0),AC69-AB69,(IFERROR(VLOOKUP($B58,#REF!,4,FALSE),"")/30))</f>
        <v>#VALUE!</v>
      </c>
      <c r="AD70" s="37" t="e">
        <f>IF(AND(AD69&lt;&gt;0,AC69&lt;&gt;0),AD69-AC69,(IFERROR(VLOOKUP($B58,#REF!,4,FALSE),"")/30))</f>
        <v>#VALUE!</v>
      </c>
      <c r="AE70" s="37" t="e">
        <f>IF(AND(AE69&lt;&gt;0,AD69&lt;&gt;0),AE69-AD69,(IFERROR(VLOOKUP($B58,#REF!,4,FALSE),"")/30))</f>
        <v>#VALUE!</v>
      </c>
      <c r="AF70" s="37">
        <f>IF(AND(AF69&lt;&gt;0,AE69&lt;&gt;0),AF69-AE69,(IFERROR(VLOOKUP($B58,#REF!,4,FALSE),"")/30))</f>
        <v>0</v>
      </c>
      <c r="AG70" s="37">
        <f>IF(AND(AG69&lt;&gt;0,AF69&lt;&gt;0),AG69-AF69,(IFERROR(VLOOKUP($B58,#REF!,4,FALSE),"")/30))</f>
        <v>0</v>
      </c>
      <c r="AH70" s="37">
        <f>IF(AND(AH69&lt;&gt;0,AG69&lt;&gt;0),AH69-AG69,(IFERROR(VLOOKUP($B58,#REF!,4,FALSE),"")/30))</f>
        <v>67.200000000000273</v>
      </c>
      <c r="AI70" s="37" t="e">
        <f>IF(AND(AI69&lt;&gt;0,AH69&lt;&gt;0),AI69-AH69,(IFERROR(VLOOKUP($B58,#REF!,4,FALSE),"")/30))</f>
        <v>#VALUE!</v>
      </c>
      <c r="AJ70" s="37" t="e">
        <f>IF(AND(AJ69&lt;&gt;0,AI69&lt;&gt;0),AJ69-AI69,(IFERROR(VLOOKUP($B58,#REF!,4,FALSE),"")/30))</f>
        <v>#VALUE!</v>
      </c>
      <c r="AK70" s="37" t="e">
        <f>IF(AND(AK69&lt;&gt;0,AJ69&lt;&gt;0),AK69-AJ69,(IFERROR(VLOOKUP($B58,#REF!,4,FALSE),"")/30))</f>
        <v>#VALUE!</v>
      </c>
      <c r="AL70" s="37" t="e">
        <f>IF(AND(AL69&lt;&gt;0,AK69&lt;&gt;0),AL69-AK69,(IFERROR(VLOOKUP($B58,#REF!,4,FALSE),"")/30))</f>
        <v>#VALUE!</v>
      </c>
      <c r="AM70" s="37">
        <f>IF(AND(AM69&lt;&gt;0,AL69&lt;&gt;0),AM69-AL69,(IFERROR(VLOOKUP($B58,#REF!,5,FALSE),"")/30))</f>
        <v>0</v>
      </c>
      <c r="AN70" s="37">
        <f>IF(AND(AN69&lt;&gt;0,AM69&lt;&gt;0),AN69-AM69,(IFERROR(VLOOKUP($B58,#REF!,5,FALSE),"")/30))</f>
        <v>-3452.8</v>
      </c>
      <c r="AO70" s="37">
        <f>IF(AND(AO69&lt;&gt;0,AN69&lt;&gt;0),AO69-AN69,(IFERROR(VLOOKUP($B58,#REF!,5,FALSE),"")/30))</f>
        <v>25.600000000000023</v>
      </c>
      <c r="AP70" s="37">
        <f>IF(AND(AP69&lt;&gt;0,AO69&lt;&gt;0),AP69-AO69,(IFERROR(VLOOKUP($B58,#REF!,5,FALSE),"")/30))</f>
        <v>0</v>
      </c>
      <c r="AQ70" s="37" t="e">
        <f>IF(AND(AQ69&lt;&gt;0,AP69&lt;&gt;0),AQ69-AP69,(IFERROR(VLOOKUP($B58,#REF!,5,FALSE),"")/30))</f>
        <v>#VALUE!</v>
      </c>
      <c r="AR70" s="37" t="e">
        <f>IF(AND(AR69&lt;&gt;0,AQ69&lt;&gt;0),AR69-AQ69,(IFERROR(VLOOKUP($B58,#REF!,5,FALSE),"")/30))</f>
        <v>#VALUE!</v>
      </c>
      <c r="AS70" s="37" t="e">
        <f>IF(AND(AS69&lt;&gt;0,AR69&lt;&gt;0),AS69-AR69,(IFERROR(VLOOKUP($B58,#REF!,5,FALSE),"")/30))</f>
        <v>#VALUE!</v>
      </c>
      <c r="AT70" s="37" t="e">
        <f>IF(AND(AT69&lt;&gt;0,AS69&lt;&gt;0),AT69-AS69,(IFERROR(VLOOKUP($B58,#REF!,5,FALSE),"")/30))</f>
        <v>#VALUE!</v>
      </c>
      <c r="AU70" s="37">
        <f>IF(AND(AU69&lt;&gt;0,AT69&lt;&gt;0),AU69-AT69,(IFERROR(VLOOKUP($B58,#REF!,5,FALSE),"")/30))</f>
        <v>97.600000000000023</v>
      </c>
      <c r="AV70" s="37">
        <f>IF(AND(AV69&lt;&gt;0,AU69&lt;&gt;0),AV69-AU69,(IFERROR(VLOOKUP($B58,#REF!,5,FALSE),"")/30))</f>
        <v>27.200000000000045</v>
      </c>
      <c r="AW70" s="37">
        <f>IF(AND(AW69&lt;&gt;0,AV69&lt;&gt;0),AW69-AV69,(IFERROR(VLOOKUP($B58,#REF!,5,FALSE),"")/30))</f>
        <v>-25.600000000000023</v>
      </c>
      <c r="AX70" s="37" t="e">
        <f>IF(AND(AX69&lt;&gt;0,AW69&lt;&gt;0),AX69-AW69,(IFERROR(VLOOKUP($B58,#REF!,5,FALSE),"")/30))</f>
        <v>#VALUE!</v>
      </c>
      <c r="AY70" s="37" t="e">
        <f>IF(AND(AY69&lt;&gt;0,AX69&lt;&gt;0),AY69-AX69,(IFERROR(VLOOKUP($B58,#REF!,5,FALSE),"")/30))</f>
        <v>#VALUE!</v>
      </c>
      <c r="AZ70" s="37" t="e">
        <f>IF(AND(AZ69&lt;&gt;0,AY69&lt;&gt;0),AZ69-AY69,(IFERROR(VLOOKUP($B58,#REF!,5,FALSE),"")/30))</f>
        <v>#VALUE!</v>
      </c>
      <c r="BA70" s="37">
        <f>IF(AND(BA69&lt;&gt;0,AZ69&lt;&gt;0),BA69-AZ69,(IFERROR(VLOOKUP($B58,#REF!,5,FALSE),"")/30))</f>
        <v>0</v>
      </c>
      <c r="BB70" s="37">
        <f>IF(AND(BB69&lt;&gt;0,BA69&lt;&gt;0),BB69-BA69,(IFERROR(VLOOKUP($B58,#REF!,5,FALSE),"")/30))</f>
        <v>56</v>
      </c>
      <c r="BC70" s="37">
        <f>IF(AND(BC69&lt;&gt;0,BB69&lt;&gt;0),BC69-BB69,(IFERROR(VLOOKUP($B58,#REF!,5,FALSE),"")/30))</f>
        <v>52.799999999999955</v>
      </c>
      <c r="BD70" s="37">
        <f>IF(AND(BD69&lt;&gt;0,BC69&lt;&gt;0),BD69-BC69,(IFERROR(VLOOKUP($B58,#REF!,5,FALSE),"")/30))</f>
        <v>15.999999999999886</v>
      </c>
      <c r="BE70" s="37" t="e">
        <f>IF(AND(BE69&lt;&gt;0,BD69&lt;&gt;0),BE69-BD69,(IFERROR(VLOOKUP($B58,#REF!,5,FALSE),"")/30))</f>
        <v>#VALUE!</v>
      </c>
      <c r="BF70" s="37" t="e">
        <f>IF(AND(BF69&lt;&gt;0,BE69&lt;&gt;0),BF69-BE69,(IFERROR(VLOOKUP($B58,#REF!,5,FALSE),"")/30))</f>
        <v>#VALUE!</v>
      </c>
      <c r="BG70" s="37" t="e">
        <f>IF(AND(BG69&lt;&gt;0,BF69&lt;&gt;0),BG69-BF69,(IFERROR(VLOOKUP($B58,#REF!,5,FALSE),"")/30))</f>
        <v>#VALUE!</v>
      </c>
      <c r="BH70" s="37">
        <f>IF(AND(BH69&lt;&gt;0,BG69&lt;&gt;0),BH69-BG69,(IFERROR(VLOOKUP($B58,#REF!,5,FALSE),"")/30))</f>
        <v>0</v>
      </c>
      <c r="BI70" s="37">
        <f>IF(AND(BI69&lt;&gt;0,BH69&lt;&gt;0),BI69-BH69,(IFERROR(VLOOKUP($B58,#REF!,5,FALSE),"")/30))</f>
        <v>4.7999999999999545</v>
      </c>
      <c r="BJ70" s="37">
        <f>IF(AND(BJ69&lt;&gt;0,BI69&lt;&gt;0),BJ69-BI69,(IFERROR(VLOOKUP($B58,#REF!,5,FALSE),"")/30))</f>
        <v>12.800000000000182</v>
      </c>
      <c r="BK70" s="37">
        <f>IF(AND(BK69&lt;&gt;0,BJ69&lt;&gt;0),BK69-BJ69,(IFERROR(VLOOKUP($B58,#REF!,5,FALSE),"")/30))</f>
        <v>0</v>
      </c>
      <c r="BL70" s="37" t="e">
        <f>IF(AND(BL69&lt;&gt;0,BK69&lt;&gt;0),BL69-BK69,(IFERROR(VLOOKUP($B58,#REF!,5,FALSE),"")/30))</f>
        <v>#VALUE!</v>
      </c>
      <c r="BM70" s="37" t="e">
        <f>IF(AND(BM69&lt;&gt;0,BL69&lt;&gt;0),BM69-BL69,(IFERROR(VLOOKUP($B58,#REF!,5,FALSE),"")/30))</f>
        <v>#VALUE!</v>
      </c>
      <c r="BN70" s="37" t="e">
        <f>IF(AND(BN69&lt;&gt;0,BL69&lt;&gt;0),BN69-BL69,(IFERROR(VLOOKUP($B58,#REF!,5,FALSE),"")/30))</f>
        <v>#VALUE!</v>
      </c>
      <c r="BO70" s="37" t="e">
        <f>IF(AND(BO69&lt;&gt;0,BM69&lt;&gt;0),BO69-BM69,(IFERROR(VLOOKUP($B58,#REF!,5,FALSE),"")/30))</f>
        <v>#VALUE!</v>
      </c>
      <c r="BP70" s="37">
        <f>IF(AND(BP69&lt;&gt;0,BO69&lt;&gt;0),BP69-BO69,(IFERROR(VLOOKUP($B58,#REF!,6,FALSE),"")/30))</f>
        <v>0</v>
      </c>
      <c r="BQ70" s="37">
        <f>IF(AND(BQ69&lt;&gt;0,BP69&lt;&gt;0),BQ69-BP69,(IFERROR(VLOOKUP($B58,#REF!,6,FALSE),"")/30))</f>
        <v>-1681.6</v>
      </c>
      <c r="BR70" s="37">
        <f>IF(AND(BR69&lt;&gt;0,BQ69&lt;&gt;0),BR69-BQ69,(IFERROR(VLOOKUP($B58,#REF!,6,FALSE),"")/30))</f>
        <v>19.200000000000003</v>
      </c>
      <c r="BS70" s="37">
        <f>IF(AND(BS69&lt;&gt;0,BR69&lt;&gt;0),BS69-BR69,(IFERROR(VLOOKUP($B58,#REF!,6,FALSE),"")/30))</f>
        <v>0</v>
      </c>
      <c r="BT70" s="37" t="e">
        <f>IF(AND(BT69&lt;&gt;0,BS69&lt;&gt;0),BT69-BS69,(IFERROR(VLOOKUP($B58,#REF!,6,FALSE),"")/30))</f>
        <v>#VALUE!</v>
      </c>
      <c r="BU70" s="37" t="e">
        <f>IF(AND(BU69&lt;&gt;0,BT69&lt;&gt;0),BU69-BT69,(IFERROR(VLOOKUP($B58,#REF!,6,FALSE),"")/30))</f>
        <v>#VALUE!</v>
      </c>
      <c r="BV70" s="37" t="e">
        <f>IF(AND(BV69&lt;&gt;0,BU69&lt;&gt;0),BV69-BU69,(IFERROR(VLOOKUP($B58,#REF!,6,FALSE),"")/30))</f>
        <v>#VALUE!</v>
      </c>
      <c r="BW70" s="37">
        <f>IF(AND(BW69&lt;&gt;0,BV69&lt;&gt;0),BW69-BV69,(IFERROR(VLOOKUP($B58,#REF!,6,FALSE),"")/30))</f>
        <v>0</v>
      </c>
      <c r="BX70" s="37">
        <f>IF(AND(BX69&lt;&gt;0,BW69&lt;&gt;0),BX69-BW69,(IFERROR(VLOOKUP($B58,#REF!,6,FALSE),"")/30))</f>
        <v>47.999999999999943</v>
      </c>
      <c r="BY70" s="37">
        <f>IF(AND(BY69&lt;&gt;0,BX69&lt;&gt;0),BY69-BX69,(IFERROR(VLOOKUP($B58,#REF!,6,FALSE),"")/30))</f>
        <v>102.39999999999998</v>
      </c>
      <c r="BZ70" s="37">
        <f>IF(AND(BZ69&lt;&gt;0,BY69&lt;&gt;0),BZ69-BY69,(IFERROR(VLOOKUP($B58,#REF!,6,FALSE),"")/30))</f>
        <v>0</v>
      </c>
      <c r="CA70" s="37" t="e">
        <f>IF(AND(CA69&lt;&gt;0,BZ69&lt;&gt;0),CA69-BZ69,(IFERROR(VLOOKUP($B58,#REF!,6,FALSE),"")/30))</f>
        <v>#VALUE!</v>
      </c>
      <c r="CB70" s="37" t="e">
        <f>IF(AND(CB69&lt;&gt;0,CA69&lt;&gt;0),CB69-CA69,(IFERROR(VLOOKUP($B58,#REF!,6,FALSE),"")/30))</f>
        <v>#VALUE!</v>
      </c>
      <c r="CC70" s="37" t="e">
        <f>IF(AND(CC69&lt;&gt;0,CB69&lt;&gt;0),CC69-CB69,(IFERROR(VLOOKUP($B58,#REF!,6,FALSE),"")/30))</f>
        <v>#VALUE!</v>
      </c>
      <c r="CD70" s="37">
        <f>IF(AND(CD69&lt;&gt;0,CC69&lt;&gt;0),CD69-CC69,(IFERROR(VLOOKUP($B58,#REF!,6,FALSE),"")/30))</f>
        <v>0</v>
      </c>
      <c r="CE70" s="37">
        <f>IF(AND(CE69&lt;&gt;0,CD69&lt;&gt;0),CE69-CD69,(IFERROR(VLOOKUP($B58,#REF!,6,FALSE),"")/30))</f>
        <v>59.199999999999932</v>
      </c>
      <c r="CF70" s="37">
        <f>IF(AND(CF69&lt;&gt;0,CE69&lt;&gt;0),CF69-CE69,(IFERROR(VLOOKUP($B58,#REF!,6,FALSE),"")/30))</f>
        <v>16</v>
      </c>
      <c r="CG70" s="37">
        <f>IF(AND(CG69&lt;&gt;0,CF69&lt;&gt;0),CG69-CF69,(IFERROR(VLOOKUP($B58,#REF!,6,FALSE),"")/30))</f>
        <v>0</v>
      </c>
      <c r="CH70" s="37" t="e">
        <f>IF(AND(CH69&lt;&gt;0,CG69&lt;&gt;0),CH69-CG69,(IFERROR(VLOOKUP($B58,#REF!,6,FALSE),"")/30))</f>
        <v>#VALUE!</v>
      </c>
      <c r="CI70" s="37" t="e">
        <f>IF(AND(CI69&lt;&gt;0,CH69&lt;&gt;0),CI69-CH69,(IFERROR(VLOOKUP($B58,#REF!,6,FALSE),"")/30))</f>
        <v>#VALUE!</v>
      </c>
      <c r="CJ70" s="37" t="e">
        <f>IF(AND(CJ69&lt;&gt;0,CI69&lt;&gt;0),CJ69-CI69,(IFERROR(VLOOKUP($B58,#REF!,6,FALSE),"")/30))</f>
        <v>#VALUE!</v>
      </c>
      <c r="CK70" s="37">
        <f>IF(AND(CK69&lt;&gt;0,CJ69&lt;&gt;0),CK69-CJ69,(IFERROR(VLOOKUP($B58,#REF!,6,FALSE),"")/30))</f>
        <v>1.5999999999999091</v>
      </c>
      <c r="CL70" s="37">
        <f>IF(AND(CL69&lt;&gt;0,CK69&lt;&gt;0),CL69-CK69,(IFERROR(VLOOKUP($B58,#REF!,6,FALSE),"")/30))</f>
        <v>33.599999999999909</v>
      </c>
      <c r="CM70" s="37">
        <f>IF(AND(CM69&lt;&gt;0,CL69&lt;&gt;0),CM69-CL69,(IFERROR(VLOOKUP($B58,#REF!,6,FALSE),"")/30))</f>
        <v>0</v>
      </c>
      <c r="CN70" s="37" t="e">
        <f>IF(AND(CN69&lt;&gt;0,CM69&lt;&gt;0),CN69-CM69,(IFERROR(VLOOKUP($B58,#REF!,6,FALSE),"")/30))</f>
        <v>#VALUE!</v>
      </c>
      <c r="CO70" s="37" t="e">
        <f>IF(AND(CO69&lt;&gt;0,CN69&lt;&gt;0),CO69-CN69,(IFERROR(VLOOKUP($B58,#REF!,6,FALSE),"")/30))</f>
        <v>#VALUE!</v>
      </c>
      <c r="CP70" s="37" t="e">
        <f>IF(AND(CP69&lt;&gt;0,CO69&lt;&gt;0),CP69-CO69,(IFERROR(VLOOKUP($B58,#REF!,6,FALSE),"")/30))</f>
        <v>#VALUE!</v>
      </c>
      <c r="CQ70" s="37" t="e">
        <f>IF(AND(CQ69&lt;&gt;0,CP69&lt;&gt;0),CQ69-CP69,(IFERROR(VLOOKUP($B58,#REF!,6,FALSE),"")/30))</f>
        <v>#VALUE!</v>
      </c>
      <c r="CR70" s="37" t="e">
        <f>IF(AND(CR69&lt;&gt;0,CQ69&lt;&gt;0),CR69-CQ69,(IFERROR(VLOOKUP($B58,#REF!,6,FALSE),"")/30))</f>
        <v>#VALUE!</v>
      </c>
      <c r="CS70" s="37" t="e">
        <f>IF(AND(CS69&lt;&gt;0,CR69&lt;&gt;0),CS69-CR69,(IFERROR(VLOOKUP($B58,#REF!,6,FALSE),"")/30))</f>
        <v>#VALUE!</v>
      </c>
      <c r="CT70" s="37" t="e">
        <f>IF(AND(CT69&lt;&gt;0,CS69&lt;&gt;0),CT69-CS69,(IFERROR(VLOOKUP($B58,#REF!,6,FALSE),"")/30))</f>
        <v>#VALUE!</v>
      </c>
      <c r="CU70" s="37" t="e">
        <f>IF(AND(CU69&lt;&gt;0,CT69&lt;&gt;0),CU69-CT69,(IFERROR(VLOOKUP($B58,#REF!,7,FALSE),"")/30))</f>
        <v>#VALUE!</v>
      </c>
      <c r="CV70" s="37" t="e">
        <f>IF(AND(CV69&lt;&gt;0,CU69&lt;&gt;0),CV69-CU69,(IFERROR(VLOOKUP($B58,#REF!,7,FALSE),"")/30))</f>
        <v>#VALUE!</v>
      </c>
      <c r="CW70" s="37" t="e">
        <f>IF(AND(CW69&lt;&gt;0,CV69&lt;&gt;0),CW69-CV69,(IFERROR(VLOOKUP($B58,#REF!,7,FALSE),"")/30))</f>
        <v>#VALUE!</v>
      </c>
      <c r="CX70" s="37" t="e">
        <f>IF(AND(CX69&lt;&gt;0,CW69&lt;&gt;0),CX69-CW69,(IFERROR(VLOOKUP($B58,#REF!,7,FALSE),"")/30))</f>
        <v>#VALUE!</v>
      </c>
      <c r="CY70" s="37" t="e">
        <f>IF(AND(CY69&lt;&gt;0,CX69&lt;&gt;0),CY69-CX69,(IFERROR(VLOOKUP($B58,#REF!,7,FALSE),"")/30))</f>
        <v>#VALUE!</v>
      </c>
      <c r="CZ70" s="37" t="e">
        <f>IF(AND(CZ69&lt;&gt;0,CY69&lt;&gt;0),CZ69-CY69,(IFERROR(VLOOKUP($B58,#REF!,7,FALSE),"")/30))</f>
        <v>#VALUE!</v>
      </c>
      <c r="DA70" s="37" t="e">
        <f>IF(AND(DA69&lt;&gt;0,CZ69&lt;&gt;0),DA69-CZ69,(IFERROR(VLOOKUP($B58,#REF!,7,FALSE),"")/30))</f>
        <v>#VALUE!</v>
      </c>
      <c r="DB70" s="37" t="e">
        <f>IF(AND(DB69&lt;&gt;0,DA69&lt;&gt;0),DB69-DA69,(IFERROR(VLOOKUP($B58,#REF!,7,FALSE),"")/30))</f>
        <v>#VALUE!</v>
      </c>
      <c r="DC70" s="37" t="e">
        <f>IF(AND(DC69&lt;&gt;0,DB69&lt;&gt;0),DC69-DB69,(IFERROR(VLOOKUP($B58,#REF!,7,FALSE),"")/30))</f>
        <v>#VALUE!</v>
      </c>
      <c r="DD70" s="37" t="e">
        <f>IF(AND(DD69&lt;&gt;0,DC69&lt;&gt;0),DD69-DC69,(IFERROR(VLOOKUP($B58,#REF!,7,FALSE),"")/30))</f>
        <v>#VALUE!</v>
      </c>
      <c r="DE70" s="37" t="e">
        <f>IF(AND(DE69&lt;&gt;0,DD69&lt;&gt;0),DE69-DD69,(IFERROR(VLOOKUP($B58,#REF!,7,FALSE),"")/30))</f>
        <v>#VALUE!</v>
      </c>
      <c r="DF70" s="37" t="e">
        <f>IF(AND(DF69&lt;&gt;0,DE69&lt;&gt;0),DF69-DE69,(IFERROR(VLOOKUP($B58,#REF!,7,FALSE),"")/30))</f>
        <v>#VALUE!</v>
      </c>
      <c r="DG70" s="37" t="e">
        <f>IF(AND(DG69&lt;&gt;0,DF69&lt;&gt;0),DG69-DF69,(IFERROR(VLOOKUP($B58,#REF!,7,FALSE),"")/30))</f>
        <v>#VALUE!</v>
      </c>
      <c r="DH70" s="37" t="e">
        <f>IF(AND(DH69&lt;&gt;0,DG69&lt;&gt;0),DH69-DG69,(IFERROR(VLOOKUP($B58,#REF!,7,FALSE),"")/30))</f>
        <v>#VALUE!</v>
      </c>
      <c r="DI70" s="37" t="e">
        <f>IF(AND(DI69&lt;&gt;0,DH69&lt;&gt;0),DI69-DH69,(IFERROR(VLOOKUP($B58,#REF!,7,FALSE),"")/30))</f>
        <v>#VALUE!</v>
      </c>
      <c r="DJ70" s="37" t="e">
        <f>IF(AND(DJ69&lt;&gt;0,DI69&lt;&gt;0),DJ69-DI69,(IFERROR(VLOOKUP($B58,#REF!,7,FALSE),"")/30))</f>
        <v>#VALUE!</v>
      </c>
      <c r="DK70" s="37" t="e">
        <f>IF(AND(DK69&lt;&gt;0,DJ69&lt;&gt;0),DK69-DJ69,(IFERROR(VLOOKUP($B58,#REF!,7,FALSE),"")/30))</f>
        <v>#VALUE!</v>
      </c>
      <c r="DL70" s="37" t="e">
        <f>IF(AND(DL69&lt;&gt;0,DK69&lt;&gt;0),DL69-DK69,(IFERROR(VLOOKUP($B58,#REF!,7,FALSE),"")/30))</f>
        <v>#VALUE!</v>
      </c>
      <c r="DM70" s="37" t="e">
        <f>IF(AND(DM69&lt;&gt;0,DL69&lt;&gt;0),DM69-DL69,(IFERROR(VLOOKUP($B58,#REF!,7,FALSE),"")/30))</f>
        <v>#VALUE!</v>
      </c>
      <c r="DN70" s="37" t="e">
        <f>IF(AND(DN69&lt;&gt;0,DM69&lt;&gt;0),DN69-DM69,(IFERROR(VLOOKUP($B58,#REF!,7,FALSE),"")/30))</f>
        <v>#VALUE!</v>
      </c>
      <c r="DO70" s="37" t="e">
        <f>IF(AND(DO69&lt;&gt;0,DN69&lt;&gt;0),DO69-DN69,(IFERROR(VLOOKUP($B58,#REF!,7,FALSE),"")/30))</f>
        <v>#VALUE!</v>
      </c>
      <c r="DP70" s="37" t="e">
        <f>IF(AND(DP69&lt;&gt;0,DO69&lt;&gt;0),DP69-DO69,(IFERROR(VLOOKUP($B58,#REF!,7,FALSE),"")/30))</f>
        <v>#VALUE!</v>
      </c>
      <c r="DQ70" s="37" t="e">
        <f>IF(AND(DQ69&lt;&gt;0,DP69&lt;&gt;0),DQ69-DP69,(IFERROR(VLOOKUP($B58,#REF!,7,FALSE),"")/30))</f>
        <v>#VALUE!</v>
      </c>
      <c r="DR70" s="37" t="e">
        <f>IF(AND(DR69&lt;&gt;0,DQ69&lt;&gt;0),DR69-DQ69,(IFERROR(VLOOKUP($B58,#REF!,7,FALSE),"")/30))</f>
        <v>#VALUE!</v>
      </c>
      <c r="DS70" s="37" t="e">
        <f>IF(AND(DS69&lt;&gt;0,DR69&lt;&gt;0),DS69-DR69,(IFERROR(VLOOKUP($B58,#REF!,7,FALSE),"")/30))</f>
        <v>#VALUE!</v>
      </c>
      <c r="DT70" s="37" t="e">
        <f>IF(AND(DT69&lt;&gt;0,DS69&lt;&gt;0),DT69-DS69,(IFERROR(VLOOKUP($B58,#REF!,7,FALSE),"")/30))</f>
        <v>#VALUE!</v>
      </c>
      <c r="DU70" s="37" t="e">
        <f>IF(AND(DU69&lt;&gt;0,DT69&lt;&gt;0),DU69-DT69,(IFERROR(VLOOKUP($B58,#REF!,7,FALSE),"")/30))</f>
        <v>#VALUE!</v>
      </c>
      <c r="DV70" s="37" t="e">
        <f>IF(AND(DV69&lt;&gt;0,DU69&lt;&gt;0),DV69-DU69,(IFERROR(VLOOKUP($B58,#REF!,7,FALSE),"")/30))</f>
        <v>#VALUE!</v>
      </c>
      <c r="DW70" s="37" t="e">
        <f>IF(AND(DW69&lt;&gt;0,DV69&lt;&gt;0),DW69-DV69,(IFERROR(VLOOKUP($B58,#REF!,7,FALSE),"")/30))</f>
        <v>#VALUE!</v>
      </c>
      <c r="DX70" s="37" t="e">
        <f>IF(AND(DX69&lt;&gt;0,DW69&lt;&gt;0),DX69-DW69,(IFERROR(VLOOKUP($B58,#REF!,7,FALSE),"")/30))</f>
        <v>#VALUE!</v>
      </c>
      <c r="DY70" s="37" t="e">
        <f>IF(AND(DY69&lt;&gt;0,DX69&lt;&gt;0),DY69-DX69,(IFERROR(VLOOKUP($B58,#REF!,8,FALSE),"")/30))</f>
        <v>#VALUE!</v>
      </c>
      <c r="DZ70" s="37" t="e">
        <f>IF(AND(DZ69&lt;&gt;0,DY69&lt;&gt;0),DZ69-DY69,(IFERROR(VLOOKUP($B58,#REF!,8,FALSE),"")/30))</f>
        <v>#VALUE!</v>
      </c>
      <c r="EA70" s="37" t="e">
        <f>IF(AND(EA69&lt;&gt;0,DZ69&lt;&gt;0),EA69-DZ69,(IFERROR(VLOOKUP($B58,#REF!,8,FALSE),"")/30))</f>
        <v>#VALUE!</v>
      </c>
      <c r="EB70" s="37" t="e">
        <f>IF(AND(EB69&lt;&gt;0,EA69&lt;&gt;0),EB69-EA69,(IFERROR(VLOOKUP($B58,#REF!,8,FALSE),"")/30))</f>
        <v>#VALUE!</v>
      </c>
      <c r="EC70" s="37" t="e">
        <f>IF(AND(EC69&lt;&gt;0,EB69&lt;&gt;0),EC69-EB69,(IFERROR(VLOOKUP($B58,#REF!,8,FALSE),"")/30))</f>
        <v>#VALUE!</v>
      </c>
      <c r="ED70" s="37" t="e">
        <f>IF(AND(ED69&lt;&gt;0,EC69&lt;&gt;0),ED69-EC69,(IFERROR(VLOOKUP($B58,#REF!,8,FALSE),"")/30))</f>
        <v>#VALUE!</v>
      </c>
      <c r="EE70" s="37" t="e">
        <f>IF(AND(EE69&lt;&gt;0,ED69&lt;&gt;0),EE69-ED69,(IFERROR(VLOOKUP($B58,#REF!,8,FALSE),"")/30))</f>
        <v>#VALUE!</v>
      </c>
      <c r="EF70" s="37" t="e">
        <f>IF(AND(EF69&lt;&gt;0,EE69&lt;&gt;0),EF69-EE69,(IFERROR(VLOOKUP($B58,#REF!,8,FALSE),"")/30))</f>
        <v>#VALUE!</v>
      </c>
      <c r="EG70" s="37" t="e">
        <f>IF(AND(EG69&lt;&gt;0,EF69&lt;&gt;0),EG69-EF69,(IFERROR(VLOOKUP($B58,#REF!,8,FALSE),"")/30))</f>
        <v>#VALUE!</v>
      </c>
      <c r="EH70" s="37" t="e">
        <f>IF(AND(EH69&lt;&gt;0,EG69&lt;&gt;0),EH69-EG69,(IFERROR(VLOOKUP($B58,#REF!,8,FALSE),"")/30))</f>
        <v>#VALUE!</v>
      </c>
      <c r="EI70" s="37" t="e">
        <f>IF(AND(EI69&lt;&gt;0,EH69&lt;&gt;0),EI69-EH69,(IFERROR(VLOOKUP($B58,#REF!,8,FALSE),"")/30))</f>
        <v>#VALUE!</v>
      </c>
      <c r="EJ70" s="37" t="e">
        <f>IF(AND(EJ69&lt;&gt;0,EI69&lt;&gt;0),EJ69-EI69,(IFERROR(VLOOKUP($B58,#REF!,8,FALSE),"")/30))</f>
        <v>#VALUE!</v>
      </c>
      <c r="EK70" s="37" t="e">
        <f>IF(AND(EK69&lt;&gt;0,EJ69&lt;&gt;0),EK69-EJ69,(IFERROR(VLOOKUP($B58,#REF!,8,FALSE),"")/30))</f>
        <v>#VALUE!</v>
      </c>
      <c r="EL70" s="37" t="e">
        <f>IF(AND(EL69&lt;&gt;0,EK69&lt;&gt;0),EL69-EK69,(IFERROR(VLOOKUP($B58,#REF!,8,FALSE),"")/30))</f>
        <v>#VALUE!</v>
      </c>
      <c r="EM70" s="37" t="e">
        <f>IF(AND(EM69&lt;&gt;0,EL69&lt;&gt;0),EM69-EL69,(IFERROR(VLOOKUP($B58,#REF!,8,FALSE),"")/30))</f>
        <v>#VALUE!</v>
      </c>
      <c r="EN70" s="37" t="e">
        <f>IF(AND(EN69&lt;&gt;0,EM69&lt;&gt;0),EN69-EM69,(IFERROR(VLOOKUP($B58,#REF!,8,FALSE),"")/30))</f>
        <v>#VALUE!</v>
      </c>
      <c r="EO70" s="37" t="e">
        <f>IF(AND(EO69&lt;&gt;0,EN69&lt;&gt;0),EO69-EN69,(IFERROR(VLOOKUP($B58,#REF!,8,FALSE),"")/30))</f>
        <v>#VALUE!</v>
      </c>
      <c r="EP70" s="37" t="e">
        <f>IF(AND(EP69&lt;&gt;0,EO69&lt;&gt;0),EP69-EO69,(IFERROR(VLOOKUP($B58,#REF!,8,FALSE),"")/30))</f>
        <v>#VALUE!</v>
      </c>
      <c r="EQ70" s="37" t="e">
        <f>IF(AND(EQ69&lt;&gt;0,EP69&lt;&gt;0),EQ69-EP69,(IFERROR(VLOOKUP($B58,#REF!,8,FALSE),"")/30))</f>
        <v>#VALUE!</v>
      </c>
      <c r="ER70" s="37" t="e">
        <f>IF(AND(ER69&lt;&gt;0,EQ69&lt;&gt;0),ER69-EQ69,(IFERROR(VLOOKUP($B58,#REF!,8,FALSE),"")/30))</f>
        <v>#VALUE!</v>
      </c>
      <c r="ES70" s="37" t="e">
        <f>IF(AND(ES69&lt;&gt;0,ER69&lt;&gt;0),ES69-ER69,(IFERROR(VLOOKUP($B58,#REF!,8,FALSE),"")/30))</f>
        <v>#VALUE!</v>
      </c>
      <c r="ET70" s="37" t="e">
        <f>IF(AND(ET69&lt;&gt;0,ES69&lt;&gt;0),ET69-ES69,(IFERROR(VLOOKUP($B58,#REF!,8,FALSE),"")/30))</f>
        <v>#VALUE!</v>
      </c>
      <c r="EU70" s="37" t="e">
        <f>IF(AND(EU69&lt;&gt;0,ET69&lt;&gt;0),EU69-ET69,(IFERROR(VLOOKUP($B58,#REF!,8,FALSE),"")/30))</f>
        <v>#VALUE!</v>
      </c>
      <c r="EV70" s="37" t="e">
        <f>IF(AND(EV69&lt;&gt;0,EU69&lt;&gt;0),EV69-EU69,(IFERROR(VLOOKUP($B58,#REF!,8,FALSE),"")/30))</f>
        <v>#VALUE!</v>
      </c>
      <c r="EW70" s="37" t="e">
        <f>IF(AND(EW69&lt;&gt;0,EV69&lt;&gt;0),EW69-EV69,(IFERROR(VLOOKUP($B58,#REF!,8,FALSE),"")/30))</f>
        <v>#VALUE!</v>
      </c>
      <c r="EX70" s="37" t="e">
        <f>IF(AND(EX69&lt;&gt;0,EW69&lt;&gt;0),EX69-EW69,(IFERROR(VLOOKUP($B58,#REF!,8,FALSE),"")/30))</f>
        <v>#VALUE!</v>
      </c>
      <c r="EY70" s="37" t="e">
        <f>IF(AND(EY69&lt;&gt;0,EX69&lt;&gt;0),EY69-EX69,(IFERROR(VLOOKUP($B58,#REF!,8,FALSE),"")/30))</f>
        <v>#VALUE!</v>
      </c>
      <c r="EZ70" s="37" t="e">
        <f>IF(AND(EZ69&lt;&gt;0,EY69&lt;&gt;0),EZ69-EY69,(IFERROR(VLOOKUP($B58,#REF!,8,FALSE),"")/30))</f>
        <v>#VALUE!</v>
      </c>
      <c r="FA70" s="37" t="e">
        <f>IF(AND(FA69&lt;&gt;0,EZ69&lt;&gt;0),FA69-EZ69,(IFERROR(VLOOKUP($B58,#REF!,8,FALSE),"")/30))</f>
        <v>#VALUE!</v>
      </c>
      <c r="FB70" s="37" t="e">
        <f>IF(AND(FB69&lt;&gt;0,FA69&lt;&gt;0),FB69-FA69,(IFERROR(VLOOKUP($B58,#REF!,8,FALSE),"")/30))</f>
        <v>#VALUE!</v>
      </c>
      <c r="FC70" s="37" t="e">
        <f>IF(AND(FC69&lt;&gt;0,FB69&lt;&gt;0),FC69-FB69,(IFERROR(VLOOKUP($B58,#REF!,8,FALSE),"")/30))</f>
        <v>#VALUE!</v>
      </c>
      <c r="FD70" s="37" t="e">
        <f>IF(AND(FD69&lt;&gt;0,FC69&lt;&gt;0),FD69-FC69,(IFERROR(VLOOKUP($B58,#REF!,9,FALSE),"")/30))</f>
        <v>#VALUE!</v>
      </c>
      <c r="FE70" s="37" t="e">
        <f>IF(AND(FE69&lt;&gt;0,FD69&lt;&gt;0),FE69-FD69,(IFERROR(VLOOKUP($B58,#REF!,9,FALSE),"")/30))</f>
        <v>#VALUE!</v>
      </c>
      <c r="FF70" s="37" t="e">
        <f>IF(AND(FF69&lt;&gt;0,FE69&lt;&gt;0),FF69-FE69,(IFERROR(VLOOKUP($B58,#REF!,9,FALSE),"")/30))</f>
        <v>#VALUE!</v>
      </c>
      <c r="FG70" s="37" t="e">
        <f>IF(AND(FG69&lt;&gt;0,FF69&lt;&gt;0),FG69-FF69,(IFERROR(VLOOKUP($B58,#REF!,9,FALSE),"")/30))</f>
        <v>#VALUE!</v>
      </c>
      <c r="FH70" s="37">
        <f>IF(AND(FH69&lt;&gt;0,FG69&lt;&gt;0),FH69-FG69,(IFERROR(VLOOKUP($B58,#REF!,9,FALSE),"")/30))</f>
        <v>0</v>
      </c>
      <c r="FI70" s="37">
        <f>IF(AND(FI69&lt;&gt;0,FH69&lt;&gt;0),FI69-FH69,(IFERROR(VLOOKUP($B58,#REF!,9,FALSE),"")/30))</f>
        <v>0</v>
      </c>
      <c r="FJ70" s="37" t="e">
        <f>IF(AND(FJ69&lt;&gt;0,FI69&lt;&gt;0),FJ69-FI69,(IFERROR(VLOOKUP($B58,#REF!,9,FALSE),"")/30))</f>
        <v>#VALUE!</v>
      </c>
      <c r="FK70" s="37" t="e">
        <f>IF(AND(FK69&lt;&gt;0,FJ69&lt;&gt;0),FK69-FJ69,(IFERROR(VLOOKUP($B58,#REF!,9,FALSE),"")/30))</f>
        <v>#VALUE!</v>
      </c>
      <c r="FL70" s="37" t="e">
        <f>IF(AND(FL69&lt;&gt;0,FK69&lt;&gt;0),FL69-FK69,(IFERROR(VLOOKUP($B58,#REF!,9,FALSE),"")/30))</f>
        <v>#VALUE!</v>
      </c>
      <c r="FM70" s="37" t="e">
        <f>IF(AND(FM69&lt;&gt;0,FL69&lt;&gt;0),FM69-FL69,(IFERROR(VLOOKUP($B58,#REF!,9,FALSE),"")/30))</f>
        <v>#VALUE!</v>
      </c>
      <c r="FN70" s="37" t="e">
        <f>IF(AND(FN69&lt;&gt;0,FM69&lt;&gt;0),FN69-FM69,(IFERROR(VLOOKUP($B58,#REF!,9,FALSE),"")/30))</f>
        <v>#VALUE!</v>
      </c>
      <c r="FO70" s="37" t="e">
        <f>IF(AND(FO69&lt;&gt;0,FN69&lt;&gt;0),FO69-FN69,(IFERROR(VLOOKUP($B58,#REF!,9,FALSE),"")/30))</f>
        <v>#VALUE!</v>
      </c>
      <c r="FP70" s="37" t="e">
        <f>IF(AND(FP69&lt;&gt;0,FO69&lt;&gt;0),FP69-FO69,(IFERROR(VLOOKUP($B58,#REF!,9,FALSE),"")/30))</f>
        <v>#VALUE!</v>
      </c>
      <c r="FQ70" s="37" t="e">
        <f>IF(AND(FQ69&lt;&gt;0,FP69&lt;&gt;0),FQ69-FP69,(IFERROR(VLOOKUP($B58,#REF!,9,FALSE),"")/30))</f>
        <v>#VALUE!</v>
      </c>
      <c r="FR70" s="37" t="e">
        <f>IF(AND(FR69&lt;&gt;0,FQ69&lt;&gt;0),FR69-FQ69,(IFERROR(VLOOKUP($B58,#REF!,9,FALSE),"")/30))</f>
        <v>#VALUE!</v>
      </c>
      <c r="FS70" s="37" t="e">
        <f>IF(AND(FS69&lt;&gt;0,FR69&lt;&gt;0),FS69-FR69,(IFERROR(VLOOKUP($B58,#REF!,9,FALSE),"")/30))</f>
        <v>#VALUE!</v>
      </c>
      <c r="FT70" s="37" t="e">
        <f>IF(AND(FT69&lt;&gt;0,FS69&lt;&gt;0),FT69-FS69,(IFERROR(VLOOKUP($B58,#REF!,9,FALSE),"")/30))</f>
        <v>#VALUE!</v>
      </c>
      <c r="FU70" s="37" t="e">
        <f>IF(AND(FU69&lt;&gt;0,FT69&lt;&gt;0),FU69-FT69,(IFERROR(VLOOKUP($B58,#REF!,9,FALSE),"")/30))</f>
        <v>#VALUE!</v>
      </c>
      <c r="FV70" s="37" t="e">
        <f>IF(AND(FV69&lt;&gt;0,FU69&lt;&gt;0),FV69-FU69,(IFERROR(VLOOKUP($B58,#REF!,9,FALSE),"")/30))</f>
        <v>#VALUE!</v>
      </c>
      <c r="FW70" s="37" t="e">
        <f>IF(AND(FW69&lt;&gt;0,FV69&lt;&gt;0),FW69-FV69,(IFERROR(VLOOKUP($B58,#REF!,9,FALSE),"")/30))</f>
        <v>#VALUE!</v>
      </c>
      <c r="FX70" s="37" t="e">
        <f>IF(AND(FX69&lt;&gt;0,FW69&lt;&gt;0),FX69-FW69,(IFERROR(VLOOKUP($B58,#REF!,9,FALSE),"")/30))</f>
        <v>#VALUE!</v>
      </c>
      <c r="FY70" s="37" t="e">
        <f>IF(AND(FY69&lt;&gt;0,FX69&lt;&gt;0),FY69-FX69,(IFERROR(VLOOKUP($B58,#REF!,9,FALSE),"")/30))</f>
        <v>#VALUE!</v>
      </c>
      <c r="FZ70" s="37" t="e">
        <f>IF(AND(FZ69&lt;&gt;0,FY69&lt;&gt;0),FZ69-FY69,(IFERROR(VLOOKUP($B58,#REF!,9,FALSE),"")/30))</f>
        <v>#VALUE!</v>
      </c>
      <c r="GA70" s="37" t="e">
        <f>IF(AND(GA69&lt;&gt;0,FZ69&lt;&gt;0),GA69-FZ69,(IFERROR(VLOOKUP($B58,#REF!,9,FALSE),"")/30))</f>
        <v>#VALUE!</v>
      </c>
      <c r="GB70" s="37" t="e">
        <f>IF(AND(GB69&lt;&gt;0,GA69&lt;&gt;0),GB69-GA69,(IFERROR(VLOOKUP($B58,#REF!,9,FALSE),"")/30))</f>
        <v>#VALUE!</v>
      </c>
      <c r="GC70" s="37" t="e">
        <f>IF(AND(GC69&lt;&gt;0,GB69&lt;&gt;0),GC69-GB69,(IFERROR(VLOOKUP($B58,#REF!,9,FALSE),"")/30))</f>
        <v>#VALUE!</v>
      </c>
      <c r="GD70" s="37" t="e">
        <f>IF(AND(GD69&lt;&gt;0,GC69&lt;&gt;0),GD69-GC69,(IFERROR(VLOOKUP($B58,#REF!,9,FALSE),"")/30))</f>
        <v>#VALUE!</v>
      </c>
      <c r="GE70" s="37" t="e">
        <f>IF(AND(GE69&lt;&gt;0,GD69&lt;&gt;0),GE69-GD69,(IFERROR(VLOOKUP($B58,#REF!,9,FALSE),"")/30))</f>
        <v>#VALUE!</v>
      </c>
      <c r="GF70" s="37" t="e">
        <f>IF(AND(GF69&lt;&gt;0,GE69&lt;&gt;0),GF69-GE69,(IFERROR(VLOOKUP($B58,#REF!,9,FALSE),"")/30))</f>
        <v>#VALUE!</v>
      </c>
      <c r="GG70" s="37" t="e">
        <f>IF(AND(GG69&lt;&gt;0,GF69&lt;&gt;0),GG69-GF69,(IFERROR(VLOOKUP($B58,#REF!,9,FALSE),"")/30))</f>
        <v>#VALUE!</v>
      </c>
      <c r="GH70" s="37" t="e">
        <f>IF(AND(GH69&lt;&gt;0,GG69&lt;&gt;0),GH69-GG69,(IFERROR(VLOOKUP($B58,#REF!,10,FALSE),"")/30))</f>
        <v>#VALUE!</v>
      </c>
      <c r="GI70" s="37" t="e">
        <f>IF(AND(GI69&lt;&gt;0,GH69&lt;&gt;0),GI69-GH69,(IFERROR(VLOOKUP($B58,#REF!,10,FALSE),"")/30))</f>
        <v>#VALUE!</v>
      </c>
      <c r="GJ70" s="37" t="e">
        <f>IF(AND(GJ69&lt;&gt;0,GI69&lt;&gt;0),GJ69-GI69,(IFERROR(VLOOKUP($B58,#REF!,10,FALSE),"")/30))</f>
        <v>#VALUE!</v>
      </c>
      <c r="GK70" s="37" t="e">
        <f>IF(AND(GK69&lt;&gt;0,GJ69&lt;&gt;0),GK69-GJ69,(IFERROR(VLOOKUP($B58,#REF!,10,FALSE),"")/30))</f>
        <v>#VALUE!</v>
      </c>
      <c r="GL70" s="37" t="e">
        <f>IF(AND(GL69&lt;&gt;0,GK69&lt;&gt;0),GL69-GK69,(IFERROR(VLOOKUP($B58,#REF!,10,FALSE),"")/30))</f>
        <v>#VALUE!</v>
      </c>
      <c r="GM70" s="37" t="e">
        <f>IF(AND(GM69&lt;&gt;0,GL69&lt;&gt;0),GM69-GL69,(IFERROR(VLOOKUP($B58,#REF!,10,FALSE),"")/30))</f>
        <v>#VALUE!</v>
      </c>
      <c r="GN70" s="37" t="e">
        <f>IF(AND(GN69&lt;&gt;0,GM69&lt;&gt;0),GN69-GM69,(IFERROR(VLOOKUP($B58,#REF!,10,FALSE),"")/30))</f>
        <v>#VALUE!</v>
      </c>
      <c r="GO70" s="37" t="e">
        <f>IF(AND(GO69&lt;&gt;0,GN69&lt;&gt;0),GO69-GN69,(IFERROR(VLOOKUP($B58,#REF!,10,FALSE),"")/30))</f>
        <v>#VALUE!</v>
      </c>
      <c r="GP70" s="37" t="e">
        <f>IF(AND(GP69&lt;&gt;0,GO69&lt;&gt;0),GP69-GO69,(IFERROR(VLOOKUP($B58,#REF!,10,FALSE),"")/30))</f>
        <v>#VALUE!</v>
      </c>
      <c r="GQ70" s="37" t="e">
        <f>IF(AND(GQ69&lt;&gt;0,GP69&lt;&gt;0),GQ69-GP69,(IFERROR(VLOOKUP($B58,#REF!,10,FALSE),"")/30))</f>
        <v>#VALUE!</v>
      </c>
      <c r="GR70" s="37" t="e">
        <f>IF(AND(GR69&lt;&gt;0,GQ69&lt;&gt;0),GR69-GQ69,(IFERROR(VLOOKUP($B58,#REF!,10,FALSE),"")/30))</f>
        <v>#VALUE!</v>
      </c>
      <c r="GS70" s="37" t="e">
        <f>IF(AND(GS69&lt;&gt;0,GR69&lt;&gt;0),GS69-GR69,(IFERROR(VLOOKUP($B58,#REF!,10,FALSE),"")/30))</f>
        <v>#VALUE!</v>
      </c>
      <c r="GT70" s="37" t="e">
        <f>IF(AND(GT69&lt;&gt;0,GS69&lt;&gt;0),GT69-GS69,(IFERROR(VLOOKUP($B58,#REF!,10,FALSE),"")/30))</f>
        <v>#VALUE!</v>
      </c>
      <c r="GU70" s="37" t="e">
        <f>IF(AND(GU69&lt;&gt;0,GT69&lt;&gt;0),GU69-GT69,(IFERROR(VLOOKUP($B58,#REF!,10,FALSE),"")/30))</f>
        <v>#VALUE!</v>
      </c>
      <c r="GV70" s="37" t="e">
        <f>IF(AND(GV69&lt;&gt;0,GU69&lt;&gt;0),GV69-GU69,(IFERROR(VLOOKUP($B58,#REF!,10,FALSE),"")/30))</f>
        <v>#VALUE!</v>
      </c>
      <c r="GW70" s="37" t="e">
        <f>IF(AND(GW69&lt;&gt;0,GV69&lt;&gt;0),GW69-GV69,(IFERROR(VLOOKUP($B58,#REF!,10,FALSE),"")/30))</f>
        <v>#VALUE!</v>
      </c>
      <c r="GX70" s="37" t="e">
        <f>IF(AND(GX69&lt;&gt;0,GW69&lt;&gt;0),GX69-GW69,(IFERROR(VLOOKUP($B58,#REF!,10,FALSE),"")/30))</f>
        <v>#VALUE!</v>
      </c>
      <c r="GY70" s="37" t="e">
        <f>IF(AND(GY69&lt;&gt;0,GX69&lt;&gt;0),GY69-GX69,(IFERROR(VLOOKUP($B58,#REF!,10,FALSE),"")/30))</f>
        <v>#VALUE!</v>
      </c>
      <c r="GZ70" s="37" t="e">
        <f>IF(AND(GZ69&lt;&gt;0,GY69&lt;&gt;0),GZ69-GY69,(IFERROR(VLOOKUP($B58,#REF!,10,FALSE),"")/30))</f>
        <v>#VALUE!</v>
      </c>
      <c r="HA70" s="37" t="e">
        <f>IF(AND(HA69&lt;&gt;0,GZ69&lt;&gt;0),HA69-GZ69,(IFERROR(VLOOKUP($B58,#REF!,10,FALSE),"")/30))</f>
        <v>#VALUE!</v>
      </c>
      <c r="HB70" s="37" t="e">
        <f>IF(AND(HB69&lt;&gt;0,HA69&lt;&gt;0),HB69-HA69,(IFERROR(VLOOKUP($B58,#REF!,10,FALSE),"")/30))</f>
        <v>#VALUE!</v>
      </c>
      <c r="HC70" s="37" t="e">
        <f>IF(AND(HC69&lt;&gt;0,HB69&lt;&gt;0),HC69-HB69,(IFERROR(VLOOKUP($B58,#REF!,10,FALSE),"")/30))</f>
        <v>#VALUE!</v>
      </c>
      <c r="HD70" s="37" t="e">
        <f>IF(AND(HD69&lt;&gt;0,HC69&lt;&gt;0),HD69-HC69,(IFERROR(VLOOKUP($B58,#REF!,10,FALSE),"")/30))</f>
        <v>#VALUE!</v>
      </c>
      <c r="HE70" s="37" t="e">
        <f>IF(AND(HE69&lt;&gt;0,HD69&lt;&gt;0),HE69-HD69,(IFERROR(VLOOKUP($B58,#REF!,10,FALSE),"")/30))</f>
        <v>#VALUE!</v>
      </c>
      <c r="HF70" s="37" t="e">
        <f>IF(AND(HF69&lt;&gt;0,HE69&lt;&gt;0),HF69-HE69,(IFERROR(VLOOKUP($B58,#REF!,10,FALSE),"")/30))</f>
        <v>#VALUE!</v>
      </c>
      <c r="HG70" s="37" t="e">
        <f>IF(AND(HG69&lt;&gt;0,HF69&lt;&gt;0),HG69-HF69,(IFERROR(VLOOKUP($B58,#REF!,10,FALSE),"")/30))</f>
        <v>#VALUE!</v>
      </c>
      <c r="HH70" s="37" t="e">
        <f>IF(AND(HH69&lt;&gt;0,HG69&lt;&gt;0),HH69-HG69,(IFERROR(VLOOKUP($B58,#REF!,10,FALSE),"")/30))</f>
        <v>#VALUE!</v>
      </c>
      <c r="HI70" s="37" t="e">
        <f>IF(AND(HI69&lt;&gt;0,HH69&lt;&gt;0),HI69-HH69,(IFERROR(VLOOKUP($B58,#REF!,10,FALSE),"")/30))</f>
        <v>#VALUE!</v>
      </c>
      <c r="HJ70" s="37" t="e">
        <f>IF(AND(HJ69&lt;&gt;0,HI69&lt;&gt;0),HJ69-HI69,(IFERROR(VLOOKUP($B58,#REF!,10,FALSE),"")/30))</f>
        <v>#VALUE!</v>
      </c>
      <c r="HK70" s="37" t="e">
        <f>IF(AND(HK69&lt;&gt;0,HJ69&lt;&gt;0),HK69-HJ69,(IFERROR(VLOOKUP($B58,#REF!,10,FALSE),"")/30))</f>
        <v>#VALUE!</v>
      </c>
      <c r="HL70" s="37" t="e">
        <f>IF(AND(HL69&lt;&gt;0,HK69&lt;&gt;0),HL69-HK69,(IFERROR(VLOOKUP($B58,#REF!,10,FALSE),"")/30))</f>
        <v>#VALUE!</v>
      </c>
      <c r="HM70" s="37" t="e">
        <f>IF(AND(HM69&lt;&gt;0,HL69&lt;&gt;0),HM69-HL69,(IFERROR(VLOOKUP($B58,#REF!,11,FALSE),"")/30))</f>
        <v>#VALUE!</v>
      </c>
      <c r="HN70" s="37" t="e">
        <f>IF(AND(HN69&lt;&gt;0,HM69&lt;&gt;0),HN69-HM69,(IFERROR(VLOOKUP($B58,#REF!,11,FALSE),"")/30))</f>
        <v>#VALUE!</v>
      </c>
      <c r="HO70" s="37" t="e">
        <f>IF(AND(HO69&lt;&gt;0,HN69&lt;&gt;0),HO69-HN69,(IFERROR(VLOOKUP($B58,#REF!,11,FALSE),"")/30))</f>
        <v>#VALUE!</v>
      </c>
      <c r="HP70" s="37" t="e">
        <f>IF(AND(HP69&lt;&gt;0,HO69&lt;&gt;0),HP69-HO69,(IFERROR(VLOOKUP($B58,#REF!,11,FALSE),"")/30))</f>
        <v>#VALUE!</v>
      </c>
      <c r="HQ70" s="37" t="e">
        <f>IF(AND(HQ69&lt;&gt;0,HP69&lt;&gt;0),HQ69-HP69,(IFERROR(VLOOKUP($B58,#REF!,11,FALSE),"")/30))</f>
        <v>#VALUE!</v>
      </c>
      <c r="HR70" s="37" t="e">
        <f>IF(AND(HR69&lt;&gt;0,HQ69&lt;&gt;0),HR69-HQ69,(IFERROR(VLOOKUP($B58,#REF!,11,FALSE),"")/30))</f>
        <v>#VALUE!</v>
      </c>
      <c r="HS70" s="37" t="e">
        <f>IF(AND(HS69&lt;&gt;0,HR69&lt;&gt;0),HS69-HR69,(IFERROR(VLOOKUP($B58,#REF!,11,FALSE),"")/30))</f>
        <v>#VALUE!</v>
      </c>
      <c r="HT70" s="37" t="e">
        <f>IF(AND(HT69&lt;&gt;0,HS69&lt;&gt;0),HT69-HS69,(IFERROR(VLOOKUP($B58,#REF!,11,FALSE),"")/30))</f>
        <v>#VALUE!</v>
      </c>
      <c r="HU70" s="37" t="e">
        <f>IF(AND(HU69&lt;&gt;0,HT69&lt;&gt;0),HU69-HT69,(IFERROR(VLOOKUP($B58,#REF!,11,FALSE),"")/30))</f>
        <v>#VALUE!</v>
      </c>
      <c r="HV70" s="37" t="e">
        <f>IF(AND(HV69&lt;&gt;0,HU69&lt;&gt;0),HV69-HU69,(IFERROR(VLOOKUP($B58,#REF!,11,FALSE),"")/30))</f>
        <v>#VALUE!</v>
      </c>
      <c r="HW70" s="37" t="e">
        <f>IF(AND(HW69&lt;&gt;0,HV69&lt;&gt;0),HW69-HV69,(IFERROR(VLOOKUP($B58,#REF!,11,FALSE),"")/30))</f>
        <v>#VALUE!</v>
      </c>
      <c r="HX70" s="37" t="e">
        <f>IF(AND(HX69&lt;&gt;0,HW69&lt;&gt;0),HX69-HW69,(IFERROR(VLOOKUP($B58,#REF!,11,FALSE),"")/30))</f>
        <v>#VALUE!</v>
      </c>
      <c r="HY70" s="37" t="e">
        <f>IF(AND(HY69&lt;&gt;0,HX69&lt;&gt;0),HY69-HX69,(IFERROR(VLOOKUP($B58,#REF!,11,FALSE),"")/30))</f>
        <v>#VALUE!</v>
      </c>
      <c r="HZ70" s="37" t="e">
        <f>IF(AND(HZ69&lt;&gt;0,HY69&lt;&gt;0),HZ69-HY69,(IFERROR(VLOOKUP($B58,#REF!,11,FALSE),"")/30))</f>
        <v>#VALUE!</v>
      </c>
      <c r="IA70" s="37" t="e">
        <f>IF(AND(IA69&lt;&gt;0,HZ69&lt;&gt;0),IA69-HZ69,(IFERROR(VLOOKUP($B58,#REF!,11,FALSE),"")/30))</f>
        <v>#VALUE!</v>
      </c>
      <c r="IB70" s="37" t="e">
        <f>IF(AND(IB69&lt;&gt;0,IA69&lt;&gt;0),IB69-IA69,(IFERROR(VLOOKUP($B58,#REF!,11,FALSE),"")/30))</f>
        <v>#VALUE!</v>
      </c>
      <c r="IC70" s="37" t="e">
        <f>IF(AND(IC69&lt;&gt;0,IB69&lt;&gt;0),IC69-IB69,(IFERROR(VLOOKUP($B58,#REF!,11,FALSE),"")/30))</f>
        <v>#VALUE!</v>
      </c>
      <c r="ID70" s="37" t="e">
        <f>IF(AND(ID69&lt;&gt;0,IC69&lt;&gt;0),ID69-IC69,(IFERROR(VLOOKUP($B58,#REF!,11,FALSE),"")/30))</f>
        <v>#VALUE!</v>
      </c>
      <c r="IE70" s="37" t="e">
        <f>IF(AND(IE69&lt;&gt;0,ID69&lt;&gt;0),IE69-ID69,(IFERROR(VLOOKUP($B58,#REF!,11,FALSE),"")/30))</f>
        <v>#VALUE!</v>
      </c>
      <c r="IF70" s="37" t="e">
        <f>IF(AND(IF69&lt;&gt;0,IE69&lt;&gt;0),IF69-IE69,(IFERROR(VLOOKUP($B58,#REF!,11,FALSE),"")/30))</f>
        <v>#VALUE!</v>
      </c>
      <c r="IG70" s="37" t="e">
        <f>IF(AND(IG69&lt;&gt;0,IF69&lt;&gt;0),IG69-IF69,(IFERROR(VLOOKUP($B58,#REF!,11,FALSE),"")/30))</f>
        <v>#VALUE!</v>
      </c>
      <c r="IH70" s="37" t="e">
        <f>IF(AND(IH69&lt;&gt;0,IG69&lt;&gt;0),IH69-IG69,(IFERROR(VLOOKUP($B58,#REF!,11,FALSE),"")/30))</f>
        <v>#VALUE!</v>
      </c>
      <c r="II70" s="37" t="e">
        <f>IF(AND(II69&lt;&gt;0,IH69&lt;&gt;0),II69-IH69,(IFERROR(VLOOKUP($B58,#REF!,11,FALSE),"")/30))</f>
        <v>#VALUE!</v>
      </c>
      <c r="IJ70" s="37" t="e">
        <f>IF(AND(IJ69&lt;&gt;0,II69&lt;&gt;0),IJ69-II69,(IFERROR(VLOOKUP($B58,#REF!,11,FALSE),"")/30))</f>
        <v>#VALUE!</v>
      </c>
      <c r="IK70" s="37" t="e">
        <f>IF(AND(IK69&lt;&gt;0,IJ69&lt;&gt;0),IK69-IJ69,(IFERROR(VLOOKUP($B58,#REF!,11,FALSE),"")/30))</f>
        <v>#VALUE!</v>
      </c>
      <c r="IL70" s="37" t="e">
        <f>IF(AND(IL69&lt;&gt;0,IK69&lt;&gt;0),IL69-IK69,(IFERROR(VLOOKUP($B58,#REF!,11,FALSE),"")/30))</f>
        <v>#VALUE!</v>
      </c>
      <c r="IM70" s="37" t="e">
        <f>IF(AND(IM69&lt;&gt;0,IL69&lt;&gt;0),IM69-IL69,(IFERROR(VLOOKUP($B58,#REF!,11,FALSE),"")/30))</f>
        <v>#VALUE!</v>
      </c>
      <c r="IN70" s="37" t="e">
        <f>IF(AND(IN69&lt;&gt;0,IM69&lt;&gt;0),IN69-IM69,(IFERROR(VLOOKUP($B58,#REF!,11,FALSE),"")/30))</f>
        <v>#VALUE!</v>
      </c>
      <c r="IO70" s="37" t="e">
        <f>IF(AND(IO69&lt;&gt;0,IN69&lt;&gt;0),IO69-IN69,(IFERROR(VLOOKUP($B58,#REF!,11,FALSE),"")/30))</f>
        <v>#VALUE!</v>
      </c>
      <c r="IP70" s="37" t="e">
        <f>IF(AND(IP69&lt;&gt;0,IO69&lt;&gt;0),IP69-IO69,(IFERROR(VLOOKUP($B58,#REF!,11,FALSE),"")/30))</f>
        <v>#VALUE!</v>
      </c>
      <c r="IQ70" s="37" t="e">
        <f>IF(AND(IQ69&lt;&gt;0,IP69&lt;&gt;0),IQ69-IP69,(IFERROR(VLOOKUP($B58,#REF!,11,FALSE),"")/30))</f>
        <v>#VALUE!</v>
      </c>
      <c r="IR70" s="37" t="e">
        <f>IF(AND(IR69&lt;&gt;0,IQ69&lt;&gt;0),IR69-IQ69,(IFERROR(VLOOKUP($B58,#REF!,12,FALSE),"")/30))</f>
        <v>#VALUE!</v>
      </c>
      <c r="IS70" s="37" t="e">
        <f>IF(AND(IS69&lt;&gt;0,IR69&lt;&gt;0),IS69-IR69,(IFERROR(VLOOKUP($B58,#REF!,12,FALSE),"")/30))</f>
        <v>#VALUE!</v>
      </c>
      <c r="IT70" s="37" t="e">
        <f>IF(AND(IT69&lt;&gt;0,IS69&lt;&gt;0),IT69-IS69,(IFERROR(VLOOKUP($B58,#REF!,12,FALSE),"")/30))</f>
        <v>#VALUE!</v>
      </c>
      <c r="IU70" s="37" t="e">
        <f>IF(AND(IU69&lt;&gt;0,IT69&lt;&gt;0),IU69-IT69,(IFERROR(VLOOKUP($B58,#REF!,12,FALSE),"")/30))</f>
        <v>#VALUE!</v>
      </c>
      <c r="IV70" s="37" t="e">
        <f>IF(AND(IV69&lt;&gt;0,IU69&lt;&gt;0),IV69-IU69,(IFERROR(VLOOKUP($B58,#REF!,12,FALSE),"")/30))</f>
        <v>#VALUE!</v>
      </c>
      <c r="IW70" s="37" t="e">
        <f>IF(AND(IW69&lt;&gt;0,IV69&lt;&gt;0),IW69-IV69,(IFERROR(VLOOKUP($B58,#REF!,12,FALSE),"")/30))</f>
        <v>#VALUE!</v>
      </c>
      <c r="IX70" s="37" t="e">
        <f>IF(AND(IX69&lt;&gt;0,IW69&lt;&gt;0),IX69-IW69,(IFERROR(VLOOKUP($B58,#REF!,12,FALSE),"")/30))</f>
        <v>#VALUE!</v>
      </c>
      <c r="IY70" s="37" t="e">
        <f>IF(AND(IY69&lt;&gt;0,IX69&lt;&gt;0),IY69-IX69,(IFERROR(VLOOKUP($B58,#REF!,12,FALSE),"")/30))</f>
        <v>#VALUE!</v>
      </c>
      <c r="IZ70" s="37" t="e">
        <f>IF(AND(IZ69&lt;&gt;0,IY69&lt;&gt;0),IZ69-IY69,(IFERROR(VLOOKUP($B58,#REF!,12,FALSE),"")/30))</f>
        <v>#VALUE!</v>
      </c>
      <c r="JA70" s="37" t="e">
        <f>IF(AND(JA69&lt;&gt;0,IZ69&lt;&gt;0),JA69-IZ69,(IFERROR(VLOOKUP($B58,#REF!,12,FALSE),"")/30))</f>
        <v>#VALUE!</v>
      </c>
      <c r="JB70" s="37" t="e">
        <f>IF(AND(JB69&lt;&gt;0,JA69&lt;&gt;0),JB69-JA69,(IFERROR(VLOOKUP($B58,#REF!,12,FALSE),"")/30))</f>
        <v>#VALUE!</v>
      </c>
      <c r="JC70" s="37" t="e">
        <f>IF(AND(JC69&lt;&gt;0,JB69&lt;&gt;0),JC69-JB69,(IFERROR(VLOOKUP($B58,#REF!,12,FALSE),"")/30))</f>
        <v>#VALUE!</v>
      </c>
      <c r="JD70" s="37" t="e">
        <f>IF(AND(JD69&lt;&gt;0,JC69&lt;&gt;0),JD69-JC69,(IFERROR(VLOOKUP($B58,#REF!,12,FALSE),"")/30))</f>
        <v>#VALUE!</v>
      </c>
      <c r="JE70" s="37" t="e">
        <f>IF(AND(JE69&lt;&gt;0,JD69&lt;&gt;0),JE69-JD69,(IFERROR(VLOOKUP($B58,#REF!,12,FALSE),"")/30))</f>
        <v>#VALUE!</v>
      </c>
      <c r="JF70" s="37" t="e">
        <f>IF(AND(JF69&lt;&gt;0,JE69&lt;&gt;0),JF69-JE69,(IFERROR(VLOOKUP($B58,#REF!,12,FALSE),"")/30))</f>
        <v>#VALUE!</v>
      </c>
      <c r="JG70" s="37" t="e">
        <f>IF(AND(JG69&lt;&gt;0,JF69&lt;&gt;0),JG69-JF69,(IFERROR(VLOOKUP($B58,#REF!,12,FALSE),"")/30))</f>
        <v>#VALUE!</v>
      </c>
      <c r="JH70" s="37" t="e">
        <f>IF(AND(JH69&lt;&gt;0,JG69&lt;&gt;0),JH69-JG69,(IFERROR(VLOOKUP($B58,#REF!,12,FALSE),"")/30))</f>
        <v>#VALUE!</v>
      </c>
      <c r="JI70" s="37" t="e">
        <f>IF(AND(JI69&lt;&gt;0,JH69&lt;&gt;0),JI69-JH69,(IFERROR(VLOOKUP($B58,#REF!,12,FALSE),"")/30))</f>
        <v>#VALUE!</v>
      </c>
      <c r="JJ70" s="37" t="e">
        <f>IF(AND(JJ69&lt;&gt;0,JI69&lt;&gt;0),JJ69-JI69,(IFERROR(VLOOKUP($B58,#REF!,12,FALSE),"")/30))</f>
        <v>#VALUE!</v>
      </c>
      <c r="JK70" s="37" t="e">
        <f>IF(AND(JK69&lt;&gt;0,JJ69&lt;&gt;0),JK69-JJ69,(IFERROR(VLOOKUP($B58,#REF!,12,FALSE),"")/30))</f>
        <v>#VALUE!</v>
      </c>
      <c r="JL70" s="37" t="e">
        <f>IF(AND(JL69&lt;&gt;0,JK69&lt;&gt;0),JL69-JK69,(IFERROR(VLOOKUP($B58,#REF!,12,FALSE),"")/30))</f>
        <v>#VALUE!</v>
      </c>
      <c r="JM70" s="37" t="e">
        <f>IF(AND(JM69&lt;&gt;0,JL69&lt;&gt;0),JM69-JL69,(IFERROR(VLOOKUP($B58,#REF!,12,FALSE),"")/30))</f>
        <v>#VALUE!</v>
      </c>
      <c r="JN70" s="37" t="e">
        <f>IF(AND(JN69&lt;&gt;0,JM69&lt;&gt;0),JN69-JM69,(IFERROR(VLOOKUP($B58,#REF!,12,FALSE),"")/30))</f>
        <v>#VALUE!</v>
      </c>
      <c r="JO70" s="37" t="e">
        <f>IF(AND(JO69&lt;&gt;0,JN69&lt;&gt;0),JO69-JN69,(IFERROR(VLOOKUP($B58,#REF!,12,FALSE),"")/30))</f>
        <v>#VALUE!</v>
      </c>
      <c r="JP70" s="37" t="e">
        <f>IF(AND(JP69&lt;&gt;0,JO69&lt;&gt;0),JP69-JO69,(IFERROR(VLOOKUP($B58,#REF!,12,FALSE),"")/30))</f>
        <v>#VALUE!</v>
      </c>
      <c r="JQ70" s="37" t="e">
        <f>IF(AND(JQ69&lt;&gt;0,JP69&lt;&gt;0),JQ69-JP69,(IFERROR(VLOOKUP($B58,#REF!,12,FALSE),"")/30))</f>
        <v>#VALUE!</v>
      </c>
      <c r="JR70" s="37" t="e">
        <f>IF(AND(JR69&lt;&gt;0,JQ69&lt;&gt;0),JR69-JQ69,(IFERROR(VLOOKUP($B58,#REF!,12,FALSE),"")/30))</f>
        <v>#VALUE!</v>
      </c>
      <c r="JS70" s="37" t="e">
        <f>IF(AND(JS69&lt;&gt;0,JR69&lt;&gt;0),JS69-JR69,(IFERROR(VLOOKUP($B58,#REF!,12,FALSE),"")/30))</f>
        <v>#VALUE!</v>
      </c>
      <c r="JT70" s="37" t="e">
        <f>IF(AND(JT69&lt;&gt;0,JS69&lt;&gt;0),JT69-JS69,(IFERROR(VLOOKUP($B58,#REF!,12,FALSE),"")/30))</f>
        <v>#VALUE!</v>
      </c>
      <c r="JU70" s="37" t="e">
        <f>IF(AND(JU69&lt;&gt;0,JT69&lt;&gt;0),JU69-JT69,(IFERROR(VLOOKUP($B58,#REF!,12,FALSE),"")/30))</f>
        <v>#VALUE!</v>
      </c>
      <c r="JV70" s="37" t="e">
        <f>IF(AND(JV69&lt;&gt;0,JU69&lt;&gt;0),JV69-JU69,(IFERROR(VLOOKUP($B58,#REF!,13,FALSE),"")/30))</f>
        <v>#VALUE!</v>
      </c>
      <c r="JW70" s="37" t="e">
        <f>IF(AND(JW69&lt;&gt;0,JV69&lt;&gt;0),JW69-JV69,(IFERROR(VLOOKUP($B58,#REF!,13,FALSE),"")/30))</f>
        <v>#VALUE!</v>
      </c>
      <c r="JX70" s="37" t="e">
        <f>IF(AND(JX69&lt;&gt;0,JW69&lt;&gt;0),JX69-JW69,(IFERROR(VLOOKUP($B58,#REF!,13,FALSE),"")/30))</f>
        <v>#VALUE!</v>
      </c>
      <c r="JY70" s="37" t="e">
        <f>IF(AND(JY69&lt;&gt;0,JX69&lt;&gt;0),JY69-JX69,(IFERROR(VLOOKUP($B58,#REF!,13,FALSE),"")/30))</f>
        <v>#VALUE!</v>
      </c>
      <c r="JZ70" s="37" t="e">
        <f>IF(AND(JZ69&lt;&gt;0,JY69&lt;&gt;0),JZ69-JY69,(IFERROR(VLOOKUP($B58,#REF!,13,FALSE),"")/30))</f>
        <v>#VALUE!</v>
      </c>
      <c r="KA70" s="37" t="e">
        <f>IF(AND(KA69&lt;&gt;0,JZ69&lt;&gt;0),KA69-JZ69,(IFERROR(VLOOKUP($B58,#REF!,13,FALSE),"")/30))</f>
        <v>#VALUE!</v>
      </c>
      <c r="KB70" s="37" t="e">
        <f>IF(AND(KB69&lt;&gt;0,KA69&lt;&gt;0),KB69-KA69,(IFERROR(VLOOKUP($B58,#REF!,13,FALSE),"")/30))</f>
        <v>#VALUE!</v>
      </c>
      <c r="KC70" s="37" t="e">
        <f>IF(AND(KC69&lt;&gt;0,KB69&lt;&gt;0),KC69-KB69,(IFERROR(VLOOKUP($B58,#REF!,13,FALSE),"")/30))</f>
        <v>#VALUE!</v>
      </c>
      <c r="KD70" s="37" t="e">
        <f>IF(AND(KD69&lt;&gt;0,KC69&lt;&gt;0),KD69-KC69,(IFERROR(VLOOKUP($B58,#REF!,13,FALSE),"")/30))</f>
        <v>#VALUE!</v>
      </c>
      <c r="KE70" s="37" t="e">
        <f>IF(AND(KE69&lt;&gt;0,KD69&lt;&gt;0),KE69-KD69,(IFERROR(VLOOKUP($B58,#REF!,13,FALSE),"")/30))</f>
        <v>#VALUE!</v>
      </c>
      <c r="KF70" s="37" t="e">
        <f>IF(AND(KF69&lt;&gt;0,KE69&lt;&gt;0),KF69-KE69,(IFERROR(VLOOKUP($B58,#REF!,13,FALSE),"")/30))</f>
        <v>#VALUE!</v>
      </c>
      <c r="KG70" s="37" t="e">
        <f>IF(AND(KG69&lt;&gt;0,KF69&lt;&gt;0),KG69-KF69,(IFERROR(VLOOKUP($B58,#REF!,13,FALSE),"")/30))</f>
        <v>#VALUE!</v>
      </c>
      <c r="KH70" s="37" t="e">
        <f>IF(AND(KH69&lt;&gt;0,KG69&lt;&gt;0),KH69-KG69,(IFERROR(VLOOKUP($B58,#REF!,13,FALSE),"")/30))</f>
        <v>#VALUE!</v>
      </c>
      <c r="KI70" s="37" t="e">
        <f>IF(AND(KI69&lt;&gt;0,KH69&lt;&gt;0),KI69-KH69,(IFERROR(VLOOKUP($B58,#REF!,13,FALSE),"")/30))</f>
        <v>#VALUE!</v>
      </c>
      <c r="KJ70" s="37" t="e">
        <f>IF(AND(KJ69&lt;&gt;0,KI69&lt;&gt;0),KJ69-KI69,(IFERROR(VLOOKUP($B58,#REF!,13,FALSE),"")/30))</f>
        <v>#VALUE!</v>
      </c>
      <c r="KK70" s="37" t="e">
        <f>IF(AND(KK69&lt;&gt;0,KJ69&lt;&gt;0),KK69-KJ69,(IFERROR(VLOOKUP($B58,#REF!,13,FALSE),"")/30))</f>
        <v>#VALUE!</v>
      </c>
      <c r="KL70" s="37" t="e">
        <f>IF(AND(KL69&lt;&gt;0,KK69&lt;&gt;0),KL69-KK69,(IFERROR(VLOOKUP($B58,#REF!,13,FALSE),"")/30))</f>
        <v>#VALUE!</v>
      </c>
      <c r="KM70" s="37" t="e">
        <f>IF(AND(KM69&lt;&gt;0,KL69&lt;&gt;0),KM69-KL69,(IFERROR(VLOOKUP($B58,#REF!,13,FALSE),"")/30))</f>
        <v>#VALUE!</v>
      </c>
      <c r="KN70" s="37" t="e">
        <f>IF(AND(KN69&lt;&gt;0,KM69&lt;&gt;0),KN69-KM69,(IFERROR(VLOOKUP($B58,#REF!,13,FALSE),"")/30))</f>
        <v>#VALUE!</v>
      </c>
      <c r="KO70" s="37" t="e">
        <f>IF(AND(KO69&lt;&gt;0,KN69&lt;&gt;0),KO69-KN69,(IFERROR(VLOOKUP($B58,#REF!,13,FALSE),"")/30))</f>
        <v>#VALUE!</v>
      </c>
      <c r="KP70" s="37" t="e">
        <f>IF(AND(KP69&lt;&gt;0,KO69&lt;&gt;0),KP69-KO69,(IFERROR(VLOOKUP($B58,#REF!,13,FALSE),"")/30))</f>
        <v>#VALUE!</v>
      </c>
      <c r="KQ70" s="37" t="e">
        <f>IF(AND(KQ69&lt;&gt;0,KP69&lt;&gt;0),KQ69-KP69,(IFERROR(VLOOKUP($B58,#REF!,13,FALSE),"")/30))</f>
        <v>#VALUE!</v>
      </c>
      <c r="KR70" s="37" t="e">
        <f>IF(AND(KR69&lt;&gt;0,KQ69&lt;&gt;0),KR69-KQ69,(IFERROR(VLOOKUP($B58,#REF!,13,FALSE),"")/30))</f>
        <v>#VALUE!</v>
      </c>
      <c r="KS70" s="37" t="e">
        <f>IF(AND(KS69&lt;&gt;0,KR69&lt;&gt;0),KS69-KR69,(IFERROR(VLOOKUP($B58,#REF!,13,FALSE),"")/30))</f>
        <v>#VALUE!</v>
      </c>
      <c r="KT70" s="37" t="e">
        <f>IF(AND(KT69&lt;&gt;0,KS69&lt;&gt;0),KT69-KS69,(IFERROR(VLOOKUP($B58,#REF!,13,FALSE),"")/30))</f>
        <v>#VALUE!</v>
      </c>
      <c r="KU70" s="37" t="e">
        <f>IF(AND(KU69&lt;&gt;0,KT69&lt;&gt;0),KU69-KT69,(IFERROR(VLOOKUP($B58,#REF!,13,FALSE),"")/30))</f>
        <v>#VALUE!</v>
      </c>
      <c r="KV70" s="37" t="e">
        <f>IF(AND(KV69&lt;&gt;0,KU69&lt;&gt;0),KV69-KU69,(IFERROR(VLOOKUP($B58,#REF!,13,FALSE),"")/30))</f>
        <v>#VALUE!</v>
      </c>
      <c r="KW70" s="37" t="e">
        <f>IF(AND(KW69&lt;&gt;0,KV69&lt;&gt;0),KW69-KV69,(IFERROR(VLOOKUP($B58,#REF!,13,FALSE),"")/30))</f>
        <v>#VALUE!</v>
      </c>
      <c r="KX70" s="37" t="e">
        <f>IF(AND(KX69&lt;&gt;0,KW69&lt;&gt;0),KX69-KW69,(IFERROR(VLOOKUP($B58,#REF!,13,FALSE),"")/30))</f>
        <v>#VALUE!</v>
      </c>
      <c r="KY70" s="37" t="e">
        <f>IF(AND(KY69&lt;&gt;0,KX69&lt;&gt;0),KY69-KX69,(IFERROR(VLOOKUP($B58,#REF!,13,FALSE),"")/30))</f>
        <v>#VALUE!</v>
      </c>
      <c r="KZ70" s="37" t="e">
        <f>IF(AND(KZ69&lt;&gt;0,KY69&lt;&gt;0),KZ69-KY69,(IFERROR(VLOOKUP($B58,#REF!,13,FALSE),"")/30))</f>
        <v>#VALUE!</v>
      </c>
      <c r="LA70" s="37" t="e">
        <f>IF(AND(LA69&lt;&gt;0,KZ69&lt;&gt;0),LA69-KZ69,(IFERROR(VLOOKUP($B58,#REF!,14,FALSE),"")/30))</f>
        <v>#VALUE!</v>
      </c>
      <c r="LB70" s="37" t="e">
        <f>IF(AND(LB69&lt;&gt;0,LA69&lt;&gt;0),LB69-LA69,(IFERROR(VLOOKUP($B58,#REF!,14,FALSE),"")/30))</f>
        <v>#VALUE!</v>
      </c>
      <c r="LC70" s="37" t="e">
        <f>IF(AND(LC69&lt;&gt;0,LB69&lt;&gt;0),LC69-LB69,(IFERROR(VLOOKUP($B58,#REF!,14,FALSE),"")/30))</f>
        <v>#VALUE!</v>
      </c>
      <c r="LD70" s="37" t="e">
        <f>IF(AND(LD69&lt;&gt;0,LC69&lt;&gt;0),LD69-LC69,(IFERROR(VLOOKUP($B58,#REF!,14,FALSE),"")/30))</f>
        <v>#VALUE!</v>
      </c>
      <c r="LE70" s="37" t="e">
        <f>IF(AND(LE69&lt;&gt;0,LD69&lt;&gt;0),LE69-LD69,(IFERROR(VLOOKUP($B58,#REF!,14,FALSE),"")/30))</f>
        <v>#VALUE!</v>
      </c>
      <c r="LF70" s="37" t="e">
        <f>IF(AND(LF69&lt;&gt;0,LE69&lt;&gt;0),LF69-LE69,(IFERROR(VLOOKUP($B58,#REF!,14,FALSE),"")/30))</f>
        <v>#VALUE!</v>
      </c>
      <c r="LG70" s="37" t="e">
        <f>IF(AND(LG69&lt;&gt;0,LF69&lt;&gt;0),LG69-LF69,(IFERROR(VLOOKUP($B58,#REF!,14,FALSE),"")/30))</f>
        <v>#VALUE!</v>
      </c>
      <c r="LH70" s="37" t="e">
        <f>IF(AND(LH69&lt;&gt;0,LG69&lt;&gt;0),LH69-LG69,(IFERROR(VLOOKUP($B58,#REF!,14,FALSE),"")/30))</f>
        <v>#VALUE!</v>
      </c>
      <c r="LI70" s="37" t="e">
        <f>IF(AND(LI69&lt;&gt;0,LH69&lt;&gt;0),LI69-LH69,(IFERROR(VLOOKUP($B58,#REF!,14,FALSE),"")/30))</f>
        <v>#VALUE!</v>
      </c>
      <c r="LJ70" s="37" t="e">
        <f>IF(AND(LJ69&lt;&gt;0,LI69&lt;&gt;0),LJ69-LI69,(IFERROR(VLOOKUP($B58,#REF!,14,FALSE),"")/30))</f>
        <v>#VALUE!</v>
      </c>
      <c r="LK70" s="37" t="e">
        <f>IF(AND(LK69&lt;&gt;0,LJ69&lt;&gt;0),LK69-LJ69,(IFERROR(VLOOKUP($B58,#REF!,14,FALSE),"")/30))</f>
        <v>#VALUE!</v>
      </c>
      <c r="LL70" s="37" t="e">
        <f>IF(AND(LL69&lt;&gt;0,LK69&lt;&gt;0),LL69-LK69,(IFERROR(VLOOKUP($B58,#REF!,14,FALSE),"")/30))</f>
        <v>#VALUE!</v>
      </c>
      <c r="LM70" s="37" t="e">
        <f>IF(AND(LM69&lt;&gt;0,LL69&lt;&gt;0),LM69-LL69,(IFERROR(VLOOKUP($B58,#REF!,14,FALSE),"")/30))</f>
        <v>#VALUE!</v>
      </c>
      <c r="LN70" s="37" t="e">
        <f>IF(AND(LN69&lt;&gt;0,LM69&lt;&gt;0),LN69-LM69,(IFERROR(VLOOKUP($B58,#REF!,14,FALSE),"")/30))</f>
        <v>#VALUE!</v>
      </c>
      <c r="LO70" s="37" t="e">
        <f>IF(AND(LO69&lt;&gt;0,LN69&lt;&gt;0),LO69-LN69,(IFERROR(VLOOKUP($B58,#REF!,14,FALSE),"")/30))</f>
        <v>#VALUE!</v>
      </c>
      <c r="LP70" s="37" t="e">
        <f>IF(AND(LP69&lt;&gt;0,LO69&lt;&gt;0),LP69-LO69,(IFERROR(VLOOKUP($B58,#REF!,14,FALSE),"")/30))</f>
        <v>#VALUE!</v>
      </c>
      <c r="LQ70" s="37" t="e">
        <f>IF(AND(LQ69&lt;&gt;0,LP69&lt;&gt;0),LQ69-LP69,(IFERROR(VLOOKUP($B58,#REF!,14,FALSE),"")/30))</f>
        <v>#VALUE!</v>
      </c>
      <c r="LR70" s="37" t="e">
        <f>IF(AND(LR69&lt;&gt;0,LQ69&lt;&gt;0),LR69-LQ69,(IFERROR(VLOOKUP($B58,#REF!,14,FALSE),"")/30))</f>
        <v>#VALUE!</v>
      </c>
      <c r="LS70" s="37" t="e">
        <f>IF(AND(LS69&lt;&gt;0,LR69&lt;&gt;0),LS69-LR69,(IFERROR(VLOOKUP($B58,#REF!,14,FALSE),"")/30))</f>
        <v>#VALUE!</v>
      </c>
      <c r="LT70" s="37" t="e">
        <f>IF(AND(LT69&lt;&gt;0,LS69&lt;&gt;0),LT69-LS69,(IFERROR(VLOOKUP($B58,#REF!,14,FALSE),"")/30))</f>
        <v>#VALUE!</v>
      </c>
      <c r="LU70" s="37" t="e">
        <f>IF(AND(LU69&lt;&gt;0,LT69&lt;&gt;0),LU69-LT69,(IFERROR(VLOOKUP($B58,#REF!,14,FALSE),"")/30))</f>
        <v>#VALUE!</v>
      </c>
      <c r="LV70" s="37" t="e">
        <f>IF(AND(LV69&lt;&gt;0,LU69&lt;&gt;0),LV69-LU69,(IFERROR(VLOOKUP($B58,#REF!,14,FALSE),"")/30))</f>
        <v>#VALUE!</v>
      </c>
      <c r="LW70" s="37" t="e">
        <f>IF(AND(LW69&lt;&gt;0,LV69&lt;&gt;0),LW69-LV69,(IFERROR(VLOOKUP($B58,#REF!,14,FALSE),"")/30))</f>
        <v>#VALUE!</v>
      </c>
      <c r="LX70" s="37" t="e">
        <f>IF(AND(LX69&lt;&gt;0,LW69&lt;&gt;0),LX69-LW69,(IFERROR(VLOOKUP($B58,#REF!,14,FALSE),"")/30))</f>
        <v>#VALUE!</v>
      </c>
      <c r="LY70" s="37" t="e">
        <f>IF(AND(LY69&lt;&gt;0,LX69&lt;&gt;0),LY69-LX69,(IFERROR(VLOOKUP($B58,#REF!,14,FALSE),"")/30))</f>
        <v>#VALUE!</v>
      </c>
      <c r="LZ70" s="37" t="e">
        <f>IF(AND(LZ69&lt;&gt;0,LY69&lt;&gt;0),LZ69-LY69,(IFERROR(VLOOKUP($B58,#REF!,14,FALSE),"")/30))</f>
        <v>#VALUE!</v>
      </c>
      <c r="MA70" s="37" t="e">
        <f>IF(AND(MA69&lt;&gt;0,LZ69&lt;&gt;0),MA69-LZ69,(IFERROR(VLOOKUP($B58,#REF!,14,FALSE),"")/30))</f>
        <v>#VALUE!</v>
      </c>
      <c r="MB70" s="37" t="e">
        <f>IF(AND(MB69&lt;&gt;0,MA69&lt;&gt;0),MB69-MA69,(IFERROR(VLOOKUP($B58,#REF!,14,FALSE),"")/30))</f>
        <v>#VALUE!</v>
      </c>
      <c r="MC70" s="37" t="e">
        <f>IF(AND(MC69&lt;&gt;0,MB69&lt;&gt;0),MC69-MB69,(IFERROR(VLOOKUP($B58,#REF!,14,FALSE),"")/30))</f>
        <v>#VALUE!</v>
      </c>
      <c r="MD70" s="37" t="e">
        <f>IF(AND(MD69&lt;&gt;0,MC69&lt;&gt;0),MD69-MC69,(IFERROR(VLOOKUP($B58,#REF!,14,FALSE),"")/30))</f>
        <v>#VALUE!</v>
      </c>
      <c r="ME70" s="37" t="e">
        <f>IF(AND(ME69&lt;&gt;0,MD69&lt;&gt;0),ME69-MD69,(IFERROR(VLOOKUP($B58,#REF!,15,FALSE),"")/30))</f>
        <v>#VALUE!</v>
      </c>
      <c r="MF70" s="37" t="e">
        <f>IF(AND(MF69&lt;&gt;0,ME69&lt;&gt;0),MF69-ME69,(IFERROR(VLOOKUP($B58,#REF!,15,FALSE),"")/30))</f>
        <v>#VALUE!</v>
      </c>
      <c r="MG70" s="37" t="e">
        <f>IF(AND(MG69&lt;&gt;0,MF69&lt;&gt;0),MG69-MF69,(IFERROR(VLOOKUP($B58,#REF!,15,FALSE),"")/30))</f>
        <v>#VALUE!</v>
      </c>
      <c r="MH70" s="37" t="e">
        <f>IF(AND(MH69&lt;&gt;0,MG69&lt;&gt;0),MH69-MG69,(IFERROR(VLOOKUP($B58,#REF!,15,FALSE),"")/30))</f>
        <v>#VALUE!</v>
      </c>
      <c r="MI70" s="37" t="e">
        <f>IF(AND(MI69&lt;&gt;0,MH69&lt;&gt;0),MI69-MH69,(IFERROR(VLOOKUP($B58,#REF!,15,FALSE),"")/30))</f>
        <v>#VALUE!</v>
      </c>
      <c r="MJ70" s="37" t="e">
        <f>IF(AND(MJ69&lt;&gt;0,MI69&lt;&gt;0),MJ69-MI69,(IFERROR(VLOOKUP($B58,#REF!,15,FALSE),"")/30))</f>
        <v>#VALUE!</v>
      </c>
      <c r="MK70" s="37" t="e">
        <f>IF(AND(MK69&lt;&gt;0,MJ69&lt;&gt;0),MK69-MJ69,(IFERROR(VLOOKUP($B58,#REF!,15,FALSE),"")/30))</f>
        <v>#VALUE!</v>
      </c>
      <c r="ML70" s="37" t="e">
        <f>IF(AND(ML69&lt;&gt;0,MK69&lt;&gt;0),ML69-MK69,(IFERROR(VLOOKUP($B58,#REF!,15,FALSE),"")/30))</f>
        <v>#VALUE!</v>
      </c>
      <c r="MM70" s="37" t="e">
        <f>IF(AND(MM69&lt;&gt;0,ML69&lt;&gt;0),MM69-ML69,(IFERROR(VLOOKUP($B58,#REF!,15,FALSE),"")/30))</f>
        <v>#VALUE!</v>
      </c>
      <c r="MN70" s="37" t="e">
        <f>IF(AND(MN69&lt;&gt;0,MM69&lt;&gt;0),MN69-MM69,(IFERROR(VLOOKUP($B58,#REF!,15,FALSE),"")/30))</f>
        <v>#VALUE!</v>
      </c>
      <c r="MO70" s="37" t="e">
        <f>IF(AND(MO69&lt;&gt;0,MN69&lt;&gt;0),MO69-MN69,(IFERROR(VLOOKUP($B58,#REF!,15,FALSE),"")/30))</f>
        <v>#VALUE!</v>
      </c>
      <c r="MP70" s="37" t="e">
        <f>IF(AND(MP69&lt;&gt;0,MO69&lt;&gt;0),MP69-MO69,(IFERROR(VLOOKUP($B58,#REF!,15,FALSE),"")/30))</f>
        <v>#VALUE!</v>
      </c>
      <c r="MQ70" s="37" t="e">
        <f>IF(AND(MQ69&lt;&gt;0,MP69&lt;&gt;0),MQ69-MP69,(IFERROR(VLOOKUP($B58,#REF!,15,FALSE),"")/30))</f>
        <v>#VALUE!</v>
      </c>
      <c r="MR70" s="37" t="e">
        <f>IF(AND(MR69&lt;&gt;0,MQ69&lt;&gt;0),MR69-MQ69,(IFERROR(VLOOKUP($B58,#REF!,15,FALSE),"")/30))</f>
        <v>#VALUE!</v>
      </c>
      <c r="MS70" s="37" t="e">
        <f>IF(AND(MS69&lt;&gt;0,MR69&lt;&gt;0),MS69-MR69,(IFERROR(VLOOKUP($B58,#REF!,15,FALSE),"")/30))</f>
        <v>#VALUE!</v>
      </c>
      <c r="MT70" s="37" t="e">
        <f>IF(AND(MT69&lt;&gt;0,MS69&lt;&gt;0),MT69-MS69,(IFERROR(VLOOKUP($B58,#REF!,15,FALSE),"")/30))</f>
        <v>#VALUE!</v>
      </c>
      <c r="MU70" s="37" t="e">
        <f>IF(AND(MU69&lt;&gt;0,MT69&lt;&gt;0),MU69-MT69,(IFERROR(VLOOKUP($B58,#REF!,15,FALSE),"")/30))</f>
        <v>#VALUE!</v>
      </c>
      <c r="MV70" s="37" t="e">
        <f>IF(AND(MV69&lt;&gt;0,MU69&lt;&gt;0),MV69-MU69,(IFERROR(VLOOKUP($B58,#REF!,15,FALSE),"")/30))</f>
        <v>#VALUE!</v>
      </c>
      <c r="MW70" s="37" t="e">
        <f>IF(AND(MW69&lt;&gt;0,MV69&lt;&gt;0),MW69-MV69,(IFERROR(VLOOKUP($B58,#REF!,15,FALSE),"")/30))</f>
        <v>#VALUE!</v>
      </c>
      <c r="MX70" s="37" t="e">
        <f>IF(AND(MX69&lt;&gt;0,MW69&lt;&gt;0),MX69-MW69,(IFERROR(VLOOKUP($B58,#REF!,15,FALSE),"")/30))</f>
        <v>#VALUE!</v>
      </c>
      <c r="MY70" s="37" t="e">
        <f>IF(AND(MY69&lt;&gt;0,MX69&lt;&gt;0),MY69-MX69,(IFERROR(VLOOKUP($B58,#REF!,15,FALSE),"")/30))</f>
        <v>#VALUE!</v>
      </c>
      <c r="MZ70" s="37" t="e">
        <f>IF(AND(MZ69&lt;&gt;0,MY69&lt;&gt;0),MZ69-MY69,(IFERROR(VLOOKUP($B58,#REF!,15,FALSE),"")/30))</f>
        <v>#VALUE!</v>
      </c>
      <c r="NA70" s="37" t="e">
        <f>IF(AND(NA69&lt;&gt;0,MZ69&lt;&gt;0),NA69-MZ69,(IFERROR(VLOOKUP($B58,#REF!,15,FALSE),"")/30))</f>
        <v>#VALUE!</v>
      </c>
      <c r="NB70" s="37" t="e">
        <f>IF(AND(NB69&lt;&gt;0,NA69&lt;&gt;0),NB69-NA69,(IFERROR(VLOOKUP($B58,#REF!,15,FALSE),"")/30))</f>
        <v>#VALUE!</v>
      </c>
      <c r="NC70" s="37" t="e">
        <f>IF(AND(NC69&lt;&gt;0,NB69&lt;&gt;0),NC69-NB69,(IFERROR(VLOOKUP($B58,#REF!,15,FALSE),"")/30))</f>
        <v>#VALUE!</v>
      </c>
      <c r="ND70" s="37" t="e">
        <f>IF(AND(ND69&lt;&gt;0,NC69&lt;&gt;0),ND69-NC69,(IFERROR(VLOOKUP($B58,#REF!,15,FALSE),"")/30))</f>
        <v>#VALUE!</v>
      </c>
      <c r="NE70" s="37" t="e">
        <f>IF(AND(NE69&lt;&gt;0,ND69&lt;&gt;0),NE69-ND69,(IFERROR(VLOOKUP($B58,#REF!,15,FALSE),"")/30))</f>
        <v>#VALUE!</v>
      </c>
      <c r="NF70" s="37" t="e">
        <f>IF(AND(NF69&lt;&gt;0,NE69&lt;&gt;0),NF69-NE69,(IFERROR(VLOOKUP($B58,#REF!,15,FALSE),"")/30))</f>
        <v>#VALUE!</v>
      </c>
      <c r="NG70" s="37" t="e">
        <f>IF(AND(NG69&lt;&gt;0,NF69&lt;&gt;0),NG69-NF69,(IFERROR(VLOOKUP($B58,#REF!,15,FALSE),"")/30))</f>
        <v>#VALUE!</v>
      </c>
      <c r="NH70" s="37" t="e">
        <f>IF(AND(NH69&lt;&gt;0,NG69&lt;&gt;0),NH69-NG69,(IFERROR(VLOOKUP($B58,#REF!,15,FALSE),"")/30))</f>
        <v>#VALUE!</v>
      </c>
      <c r="NI70" s="37" t="e">
        <f>IF(AND(NI69&lt;&gt;0,NH69&lt;&gt;0),NI69-NH69,(IFERROR(VLOOKUP($B58,#REF!,15,FALSE),"")/30))</f>
        <v>#VALUE!</v>
      </c>
    </row>
    <row r="71" spans="1:373" s="39" customFormat="1" ht="15" thickBot="1" x14ac:dyDescent="0.25">
      <c r="A71" s="19" t="str">
        <f>IFERROR(VLOOKUP(B71,#REF!,2,FALSE)," ")</f>
        <v xml:space="preserve"> </v>
      </c>
      <c r="B71" s="20">
        <v>70573</v>
      </c>
      <c r="C71" s="1053" t="str">
        <f>IFERROR(VLOOKUP(B71,Claves!A:G,4,FALSE)," ")</f>
        <v>PRL PANTY ROSA LARGO 44X24</v>
      </c>
      <c r="D71" s="1053"/>
      <c r="E71" s="1053"/>
      <c r="F71" s="1054"/>
      <c r="G71" s="81">
        <v>43.428571428571431</v>
      </c>
      <c r="H71" s="28">
        <f t="shared" ref="H71:BT71" si="90">H82/H$4</f>
        <v>0</v>
      </c>
      <c r="I71" s="28">
        <f t="shared" si="90"/>
        <v>0</v>
      </c>
      <c r="J71" s="28">
        <f t="shared" si="90"/>
        <v>0</v>
      </c>
      <c r="K71" s="28">
        <f t="shared" si="90"/>
        <v>20</v>
      </c>
      <c r="L71" s="28">
        <f t="shared" si="90"/>
        <v>45.760000000000005</v>
      </c>
      <c r="M71" s="28">
        <f t="shared" si="90"/>
        <v>38.133333333333333</v>
      </c>
      <c r="N71" s="28">
        <f t="shared" si="90"/>
        <v>40.914285714285711</v>
      </c>
      <c r="O71" s="28">
        <f t="shared" si="90"/>
        <v>0</v>
      </c>
      <c r="P71" s="28">
        <f t="shared" si="90"/>
        <v>0</v>
      </c>
      <c r="Q71" s="28">
        <f t="shared" si="90"/>
        <v>36.32</v>
      </c>
      <c r="R71" s="28">
        <f t="shared" si="90"/>
        <v>39.854545454545452</v>
      </c>
      <c r="S71" s="28">
        <f t="shared" si="90"/>
        <v>51.333333333333336</v>
      </c>
      <c r="T71" s="28">
        <f t="shared" si="90"/>
        <v>50.830769230769235</v>
      </c>
      <c r="U71" s="28">
        <f t="shared" si="90"/>
        <v>51.657142857142858</v>
      </c>
      <c r="V71" s="28">
        <f t="shared" si="90"/>
        <v>0</v>
      </c>
      <c r="W71" s="28">
        <f t="shared" si="90"/>
        <v>0</v>
      </c>
      <c r="X71" s="28">
        <f t="shared" si="90"/>
        <v>44.141176470588242</v>
      </c>
      <c r="Y71" s="28">
        <f t="shared" si="90"/>
        <v>51.288888888888891</v>
      </c>
      <c r="Z71" s="28">
        <f t="shared" si="90"/>
        <v>51.284210526315789</v>
      </c>
      <c r="AA71" s="28">
        <f t="shared" si="90"/>
        <v>48.72</v>
      </c>
      <c r="AB71" s="28">
        <f t="shared" si="90"/>
        <v>50.133333333333333</v>
      </c>
      <c r="AC71" s="28">
        <f t="shared" si="90"/>
        <v>0</v>
      </c>
      <c r="AD71" s="28">
        <f t="shared" si="90"/>
        <v>0</v>
      </c>
      <c r="AE71" s="28">
        <f t="shared" si="90"/>
        <v>45.666666666666664</v>
      </c>
      <c r="AF71" s="28">
        <f t="shared" si="90"/>
        <v>50.303999999999995</v>
      </c>
      <c r="AG71" s="28">
        <f t="shared" si="90"/>
        <v>50.953846153846158</v>
      </c>
      <c r="AH71" s="28">
        <f t="shared" si="90"/>
        <v>48.177777777777784</v>
      </c>
      <c r="AI71" s="28">
        <f t="shared" si="90"/>
        <v>0</v>
      </c>
      <c r="AJ71" s="28">
        <f t="shared" si="90"/>
        <v>0</v>
      </c>
      <c r="AK71" s="28">
        <f t="shared" si="90"/>
        <v>0</v>
      </c>
      <c r="AL71" s="28">
        <f t="shared" si="90"/>
        <v>44.232258064516131</v>
      </c>
      <c r="AM71" s="28">
        <f t="shared" si="90"/>
        <v>1572.7999999999997</v>
      </c>
      <c r="AN71" s="28">
        <f t="shared" si="90"/>
        <v>6.4</v>
      </c>
      <c r="AO71" s="28">
        <f t="shared" si="90"/>
        <v>4.2666666666666666</v>
      </c>
      <c r="AP71" s="28">
        <f t="shared" si="90"/>
        <v>6.8000000000000007</v>
      </c>
      <c r="AQ71" s="28">
        <f t="shared" si="90"/>
        <v>0</v>
      </c>
      <c r="AR71" s="28">
        <f t="shared" si="90"/>
        <v>0</v>
      </c>
      <c r="AS71" s="28">
        <f t="shared" si="90"/>
        <v>0</v>
      </c>
      <c r="AT71" s="28">
        <f t="shared" si="90"/>
        <v>17</v>
      </c>
      <c r="AU71" s="28">
        <f t="shared" si="90"/>
        <v>23.111111111111111</v>
      </c>
      <c r="AV71" s="28">
        <f t="shared" si="90"/>
        <v>23.52</v>
      </c>
      <c r="AW71" s="28">
        <f t="shared" si="90"/>
        <v>33.018181818181816</v>
      </c>
      <c r="AX71" s="28">
        <f t="shared" si="90"/>
        <v>0</v>
      </c>
      <c r="AY71" s="28">
        <f t="shared" si="90"/>
        <v>0</v>
      </c>
      <c r="AZ71" s="28">
        <f t="shared" si="90"/>
        <v>25.942857142857143</v>
      </c>
      <c r="BA71" s="28">
        <f t="shared" si="90"/>
        <v>36.053333333333335</v>
      </c>
      <c r="BB71" s="28">
        <f t="shared" si="90"/>
        <v>37</v>
      </c>
      <c r="BC71" s="28">
        <f t="shared" si="90"/>
        <v>34.823529411764703</v>
      </c>
      <c r="BD71" s="28">
        <f t="shared" si="90"/>
        <v>38.400000000000006</v>
      </c>
      <c r="BE71" s="28">
        <f t="shared" si="90"/>
        <v>0</v>
      </c>
      <c r="BF71" s="28">
        <f t="shared" si="90"/>
        <v>0</v>
      </c>
      <c r="BG71" s="28">
        <f t="shared" si="90"/>
        <v>32.838095238095242</v>
      </c>
      <c r="BH71" s="28">
        <f t="shared" si="90"/>
        <v>38.909090909090907</v>
      </c>
      <c r="BI71" s="28">
        <f t="shared" si="90"/>
        <v>42.92173913043478</v>
      </c>
      <c r="BJ71" s="28">
        <f t="shared" si="90"/>
        <v>42.533333333333331</v>
      </c>
      <c r="BK71" s="28">
        <f t="shared" si="90"/>
        <v>45.376000000000005</v>
      </c>
      <c r="BL71" s="28">
        <f t="shared" si="90"/>
        <v>0</v>
      </c>
      <c r="BM71" s="28">
        <f t="shared" si="90"/>
        <v>0</v>
      </c>
      <c r="BN71" s="28">
        <f>BN82/BN$4</f>
        <v>40.971428571428575</v>
      </c>
      <c r="BO71" s="28">
        <f t="shared" si="90"/>
        <v>39.558620689655172</v>
      </c>
      <c r="BP71" s="28">
        <f t="shared" si="90"/>
        <v>1555.2</v>
      </c>
      <c r="BQ71" s="28">
        <f t="shared" si="90"/>
        <v>32.799999999999997</v>
      </c>
      <c r="BR71" s="28">
        <f t="shared" si="90"/>
        <v>45.866666666666674</v>
      </c>
      <c r="BS71" s="28">
        <f t="shared" si="90"/>
        <v>52</v>
      </c>
      <c r="BT71" s="28">
        <f t="shared" si="90"/>
        <v>0</v>
      </c>
      <c r="BU71" s="28">
        <f t="shared" ref="BU71:EF71" si="91">BU82/BU$4</f>
        <v>0</v>
      </c>
      <c r="BV71" s="28">
        <f t="shared" si="91"/>
        <v>27.88571428571429</v>
      </c>
      <c r="BW71" s="28">
        <f t="shared" si="91"/>
        <v>49.4</v>
      </c>
      <c r="BX71" s="28">
        <f t="shared" si="91"/>
        <v>59.555555555555557</v>
      </c>
      <c r="BY71" s="28">
        <f t="shared" si="91"/>
        <v>59.36</v>
      </c>
      <c r="BZ71" s="28">
        <f t="shared" si="91"/>
        <v>66.909090909090907</v>
      </c>
      <c r="CA71" s="28">
        <f t="shared" si="91"/>
        <v>0</v>
      </c>
      <c r="CB71" s="28">
        <f t="shared" si="91"/>
        <v>0</v>
      </c>
      <c r="CC71" s="28">
        <f t="shared" si="91"/>
        <v>52.571428571428569</v>
      </c>
      <c r="CD71" s="28">
        <f t="shared" si="91"/>
        <v>63.893333333333331</v>
      </c>
      <c r="CE71" s="28">
        <f t="shared" si="91"/>
        <v>64.899999999999991</v>
      </c>
      <c r="CF71" s="28">
        <f t="shared" si="91"/>
        <v>67.105882352941165</v>
      </c>
      <c r="CG71" s="28">
        <f t="shared" si="91"/>
        <v>68.711111111111123</v>
      </c>
      <c r="CH71" s="28">
        <f t="shared" si="91"/>
        <v>0</v>
      </c>
      <c r="CI71" s="28">
        <f t="shared" si="91"/>
        <v>0</v>
      </c>
      <c r="CJ71" s="28">
        <f t="shared" si="91"/>
        <v>59.809523809523817</v>
      </c>
      <c r="CK71" s="28">
        <f t="shared" si="91"/>
        <v>63.2</v>
      </c>
      <c r="CL71" s="28">
        <f t="shared" si="91"/>
        <v>67.96521739130435</v>
      </c>
      <c r="CM71" s="28">
        <f t="shared" si="91"/>
        <v>65.266666666666666</v>
      </c>
      <c r="CN71" s="28">
        <f t="shared" si="91"/>
        <v>0</v>
      </c>
      <c r="CO71" s="28">
        <f t="shared" si="91"/>
        <v>0</v>
      </c>
      <c r="CP71" s="28">
        <f t="shared" si="91"/>
        <v>0</v>
      </c>
      <c r="CQ71" s="28">
        <f t="shared" si="91"/>
        <v>0</v>
      </c>
      <c r="CR71" s="28">
        <f t="shared" si="91"/>
        <v>0</v>
      </c>
      <c r="CS71" s="28">
        <f t="shared" si="91"/>
        <v>0</v>
      </c>
      <c r="CT71" s="28">
        <f t="shared" si="91"/>
        <v>40.516129032258071</v>
      </c>
      <c r="CU71" s="28">
        <f t="shared" si="91"/>
        <v>0</v>
      </c>
      <c r="CV71" s="28">
        <f t="shared" si="91"/>
        <v>0</v>
      </c>
      <c r="CW71" s="28">
        <f t="shared" si="91"/>
        <v>0</v>
      </c>
      <c r="CX71" s="28">
        <f t="shared" si="91"/>
        <v>0</v>
      </c>
      <c r="CY71" s="28">
        <f t="shared" si="91"/>
        <v>0</v>
      </c>
      <c r="CZ71" s="28">
        <f t="shared" si="91"/>
        <v>0</v>
      </c>
      <c r="DA71" s="28">
        <f t="shared" si="91"/>
        <v>0</v>
      </c>
      <c r="DB71" s="28">
        <f t="shared" si="91"/>
        <v>0</v>
      </c>
      <c r="DC71" s="28">
        <f t="shared" si="91"/>
        <v>0</v>
      </c>
      <c r="DD71" s="28">
        <f t="shared" si="91"/>
        <v>0</v>
      </c>
      <c r="DE71" s="28">
        <f t="shared" si="91"/>
        <v>0</v>
      </c>
      <c r="DF71" s="28">
        <f t="shared" si="91"/>
        <v>0</v>
      </c>
      <c r="DG71" s="28">
        <f t="shared" si="91"/>
        <v>0</v>
      </c>
      <c r="DH71" s="28">
        <f t="shared" si="91"/>
        <v>0</v>
      </c>
      <c r="DI71" s="28">
        <f t="shared" si="91"/>
        <v>0</v>
      </c>
      <c r="DJ71" s="28">
        <f t="shared" si="91"/>
        <v>0</v>
      </c>
      <c r="DK71" s="28">
        <f t="shared" si="91"/>
        <v>0</v>
      </c>
      <c r="DL71" s="28">
        <f t="shared" si="91"/>
        <v>0</v>
      </c>
      <c r="DM71" s="28">
        <f t="shared" si="91"/>
        <v>0</v>
      </c>
      <c r="DN71" s="28">
        <f t="shared" si="91"/>
        <v>0</v>
      </c>
      <c r="DO71" s="28">
        <f t="shared" si="91"/>
        <v>0</v>
      </c>
      <c r="DP71" s="28">
        <f t="shared" si="91"/>
        <v>0</v>
      </c>
      <c r="DQ71" s="28">
        <f t="shared" si="91"/>
        <v>0</v>
      </c>
      <c r="DR71" s="28">
        <f t="shared" si="91"/>
        <v>0</v>
      </c>
      <c r="DS71" s="28">
        <f t="shared" si="91"/>
        <v>0</v>
      </c>
      <c r="DT71" s="28">
        <f t="shared" si="91"/>
        <v>0</v>
      </c>
      <c r="DU71" s="28">
        <f t="shared" si="91"/>
        <v>0</v>
      </c>
      <c r="DV71" s="28">
        <f t="shared" si="91"/>
        <v>0</v>
      </c>
      <c r="DW71" s="28">
        <f t="shared" si="91"/>
        <v>0</v>
      </c>
      <c r="DX71" s="28">
        <f t="shared" si="91"/>
        <v>0</v>
      </c>
      <c r="DY71" s="28">
        <f t="shared" si="91"/>
        <v>0</v>
      </c>
      <c r="DZ71" s="28">
        <f t="shared" si="91"/>
        <v>0</v>
      </c>
      <c r="EA71" s="28">
        <f t="shared" si="91"/>
        <v>0</v>
      </c>
      <c r="EB71" s="28">
        <f t="shared" si="91"/>
        <v>0</v>
      </c>
      <c r="EC71" s="28">
        <f t="shared" si="91"/>
        <v>0</v>
      </c>
      <c r="ED71" s="28">
        <f t="shared" si="91"/>
        <v>0</v>
      </c>
      <c r="EE71" s="28">
        <f t="shared" si="91"/>
        <v>0</v>
      </c>
      <c r="EF71" s="28">
        <f t="shared" si="91"/>
        <v>0</v>
      </c>
      <c r="EG71" s="28">
        <f t="shared" ref="EG71:GR71" si="92">EG82/EG$4</f>
        <v>0</v>
      </c>
      <c r="EH71" s="28">
        <f t="shared" si="92"/>
        <v>0</v>
      </c>
      <c r="EI71" s="28">
        <f t="shared" si="92"/>
        <v>0</v>
      </c>
      <c r="EJ71" s="28">
        <f t="shared" si="92"/>
        <v>0</v>
      </c>
      <c r="EK71" s="28">
        <f t="shared" si="92"/>
        <v>0</v>
      </c>
      <c r="EL71" s="28">
        <f t="shared" si="92"/>
        <v>0</v>
      </c>
      <c r="EM71" s="28">
        <f t="shared" si="92"/>
        <v>0</v>
      </c>
      <c r="EN71" s="28">
        <f t="shared" si="92"/>
        <v>0</v>
      </c>
      <c r="EO71" s="28">
        <f t="shared" si="92"/>
        <v>0</v>
      </c>
      <c r="EP71" s="28">
        <f t="shared" si="92"/>
        <v>0</v>
      </c>
      <c r="EQ71" s="28">
        <f t="shared" si="92"/>
        <v>0</v>
      </c>
      <c r="ER71" s="28">
        <f t="shared" si="92"/>
        <v>0</v>
      </c>
      <c r="ES71" s="28">
        <f t="shared" si="92"/>
        <v>0</v>
      </c>
      <c r="ET71" s="28">
        <f t="shared" si="92"/>
        <v>0</v>
      </c>
      <c r="EU71" s="28">
        <f t="shared" si="92"/>
        <v>0</v>
      </c>
      <c r="EV71" s="28">
        <f t="shared" si="92"/>
        <v>0</v>
      </c>
      <c r="EW71" s="28">
        <f t="shared" si="92"/>
        <v>0</v>
      </c>
      <c r="EX71" s="28">
        <f t="shared" si="92"/>
        <v>0</v>
      </c>
      <c r="EY71" s="28">
        <f t="shared" si="92"/>
        <v>0</v>
      </c>
      <c r="EZ71" s="28">
        <f t="shared" si="92"/>
        <v>0</v>
      </c>
      <c r="FA71" s="28">
        <f t="shared" si="92"/>
        <v>0</v>
      </c>
      <c r="FB71" s="28">
        <f t="shared" si="92"/>
        <v>0</v>
      </c>
      <c r="FC71" s="28">
        <f t="shared" si="92"/>
        <v>0</v>
      </c>
      <c r="FD71" s="28">
        <f t="shared" si="92"/>
        <v>0</v>
      </c>
      <c r="FE71" s="28">
        <f t="shared" si="92"/>
        <v>0</v>
      </c>
      <c r="FF71" s="28">
        <f t="shared" si="92"/>
        <v>666.66666666666663</v>
      </c>
      <c r="FG71" s="28">
        <f t="shared" si="92"/>
        <v>2500</v>
      </c>
      <c r="FH71" s="28">
        <f t="shared" si="92"/>
        <v>2000</v>
      </c>
      <c r="FI71" s="28">
        <f t="shared" si="92"/>
        <v>1666.6666666666667</v>
      </c>
      <c r="FJ71" s="28">
        <f t="shared" si="92"/>
        <v>0</v>
      </c>
      <c r="FK71" s="28">
        <f t="shared" si="92"/>
        <v>0</v>
      </c>
      <c r="FL71" s="28">
        <f t="shared" si="92"/>
        <v>1111.1111111111111</v>
      </c>
      <c r="FM71" s="28">
        <f t="shared" si="92"/>
        <v>0</v>
      </c>
      <c r="FN71" s="28">
        <f t="shared" si="92"/>
        <v>0</v>
      </c>
      <c r="FO71" s="28">
        <f t="shared" si="92"/>
        <v>833.33333333333337</v>
      </c>
      <c r="FP71" s="28">
        <f t="shared" si="92"/>
        <v>0</v>
      </c>
      <c r="FQ71" s="28">
        <f t="shared" si="92"/>
        <v>714.28571428571433</v>
      </c>
      <c r="FR71" s="28">
        <f t="shared" si="92"/>
        <v>0</v>
      </c>
      <c r="FS71" s="28">
        <f t="shared" si="92"/>
        <v>0</v>
      </c>
      <c r="FT71" s="28">
        <f t="shared" si="92"/>
        <v>0</v>
      </c>
      <c r="FU71" s="28">
        <f t="shared" si="92"/>
        <v>0</v>
      </c>
      <c r="FV71" s="28">
        <f t="shared" si="92"/>
        <v>0</v>
      </c>
      <c r="FW71" s="28">
        <f t="shared" si="92"/>
        <v>0</v>
      </c>
      <c r="FX71" s="28">
        <f t="shared" si="92"/>
        <v>0</v>
      </c>
      <c r="FY71" s="28">
        <f t="shared" si="92"/>
        <v>0</v>
      </c>
      <c r="FZ71" s="28">
        <f t="shared" si="92"/>
        <v>0</v>
      </c>
      <c r="GA71" s="28">
        <f t="shared" si="92"/>
        <v>0</v>
      </c>
      <c r="GB71" s="28">
        <f t="shared" si="92"/>
        <v>0</v>
      </c>
      <c r="GC71" s="28">
        <f t="shared" si="92"/>
        <v>0</v>
      </c>
      <c r="GD71" s="28">
        <f t="shared" si="92"/>
        <v>0</v>
      </c>
      <c r="GE71" s="28">
        <f t="shared" si="92"/>
        <v>0</v>
      </c>
      <c r="GF71" s="28">
        <f t="shared" si="92"/>
        <v>0</v>
      </c>
      <c r="GG71" s="28">
        <f t="shared" si="92"/>
        <v>0</v>
      </c>
      <c r="GH71" s="28">
        <f t="shared" si="92"/>
        <v>0</v>
      </c>
      <c r="GI71" s="28">
        <f t="shared" si="92"/>
        <v>0</v>
      </c>
      <c r="GJ71" s="28">
        <f t="shared" si="92"/>
        <v>0</v>
      </c>
      <c r="GK71" s="28">
        <f t="shared" si="92"/>
        <v>0</v>
      </c>
      <c r="GL71" s="28">
        <f t="shared" si="92"/>
        <v>0</v>
      </c>
      <c r="GM71" s="28">
        <f t="shared" si="92"/>
        <v>0</v>
      </c>
      <c r="GN71" s="28">
        <f t="shared" si="92"/>
        <v>0</v>
      </c>
      <c r="GO71" s="28">
        <f t="shared" si="92"/>
        <v>0</v>
      </c>
      <c r="GP71" s="28">
        <f t="shared" si="92"/>
        <v>0</v>
      </c>
      <c r="GQ71" s="28">
        <f t="shared" si="92"/>
        <v>0</v>
      </c>
      <c r="GR71" s="28">
        <f t="shared" si="92"/>
        <v>0</v>
      </c>
      <c r="GS71" s="28">
        <f t="shared" ref="GS71:JD71" si="93">GS82/GS$4</f>
        <v>0</v>
      </c>
      <c r="GT71" s="28">
        <f t="shared" si="93"/>
        <v>0</v>
      </c>
      <c r="GU71" s="28">
        <f t="shared" si="93"/>
        <v>0</v>
      </c>
      <c r="GV71" s="28">
        <f t="shared" si="93"/>
        <v>0</v>
      </c>
      <c r="GW71" s="28">
        <f t="shared" si="93"/>
        <v>0</v>
      </c>
      <c r="GX71" s="28">
        <f t="shared" si="93"/>
        <v>0</v>
      </c>
      <c r="GY71" s="28">
        <f t="shared" si="93"/>
        <v>0</v>
      </c>
      <c r="GZ71" s="28">
        <f t="shared" si="93"/>
        <v>0</v>
      </c>
      <c r="HA71" s="28">
        <f t="shared" si="93"/>
        <v>0</v>
      </c>
      <c r="HB71" s="28">
        <f t="shared" si="93"/>
        <v>0</v>
      </c>
      <c r="HC71" s="28">
        <f t="shared" si="93"/>
        <v>0</v>
      </c>
      <c r="HD71" s="28">
        <f t="shared" si="93"/>
        <v>0</v>
      </c>
      <c r="HE71" s="28">
        <f t="shared" si="93"/>
        <v>0</v>
      </c>
      <c r="HF71" s="28">
        <f t="shared" si="93"/>
        <v>0</v>
      </c>
      <c r="HG71" s="28">
        <f t="shared" si="93"/>
        <v>0</v>
      </c>
      <c r="HH71" s="28">
        <f t="shared" si="93"/>
        <v>0</v>
      </c>
      <c r="HI71" s="28">
        <f t="shared" si="93"/>
        <v>0</v>
      </c>
      <c r="HJ71" s="28">
        <f t="shared" si="93"/>
        <v>0</v>
      </c>
      <c r="HK71" s="28">
        <f t="shared" si="93"/>
        <v>0</v>
      </c>
      <c r="HL71" s="28">
        <f t="shared" si="93"/>
        <v>0</v>
      </c>
      <c r="HM71" s="28">
        <f t="shared" si="93"/>
        <v>0</v>
      </c>
      <c r="HN71" s="28">
        <f t="shared" si="93"/>
        <v>0</v>
      </c>
      <c r="HO71" s="28">
        <f t="shared" si="93"/>
        <v>0</v>
      </c>
      <c r="HP71" s="28">
        <f t="shared" si="93"/>
        <v>0</v>
      </c>
      <c r="HQ71" s="28">
        <f t="shared" si="93"/>
        <v>0</v>
      </c>
      <c r="HR71" s="28">
        <f t="shared" si="93"/>
        <v>0</v>
      </c>
      <c r="HS71" s="28">
        <f t="shared" si="93"/>
        <v>0</v>
      </c>
      <c r="HT71" s="28">
        <f t="shared" si="93"/>
        <v>0</v>
      </c>
      <c r="HU71" s="28">
        <f t="shared" si="93"/>
        <v>0</v>
      </c>
      <c r="HV71" s="28">
        <f t="shared" si="93"/>
        <v>0</v>
      </c>
      <c r="HW71" s="28">
        <f t="shared" si="93"/>
        <v>0</v>
      </c>
      <c r="HX71" s="28">
        <f t="shared" si="93"/>
        <v>0</v>
      </c>
      <c r="HY71" s="28">
        <f t="shared" si="93"/>
        <v>0</v>
      </c>
      <c r="HZ71" s="28">
        <f t="shared" si="93"/>
        <v>0</v>
      </c>
      <c r="IA71" s="28">
        <f t="shared" si="93"/>
        <v>0</v>
      </c>
      <c r="IB71" s="28">
        <f t="shared" si="93"/>
        <v>0</v>
      </c>
      <c r="IC71" s="28">
        <f t="shared" si="93"/>
        <v>0</v>
      </c>
      <c r="ID71" s="28">
        <f t="shared" si="93"/>
        <v>0</v>
      </c>
      <c r="IE71" s="28">
        <f t="shared" si="93"/>
        <v>0</v>
      </c>
      <c r="IF71" s="28">
        <f t="shared" si="93"/>
        <v>0</v>
      </c>
      <c r="IG71" s="28">
        <f t="shared" si="93"/>
        <v>0</v>
      </c>
      <c r="IH71" s="28">
        <f t="shared" si="93"/>
        <v>0</v>
      </c>
      <c r="II71" s="28">
        <f t="shared" si="93"/>
        <v>0</v>
      </c>
      <c r="IJ71" s="28">
        <f t="shared" si="93"/>
        <v>0</v>
      </c>
      <c r="IK71" s="28">
        <f t="shared" si="93"/>
        <v>0</v>
      </c>
      <c r="IL71" s="28">
        <f t="shared" si="93"/>
        <v>0</v>
      </c>
      <c r="IM71" s="28">
        <f t="shared" si="93"/>
        <v>0</v>
      </c>
      <c r="IN71" s="28">
        <f t="shared" si="93"/>
        <v>0</v>
      </c>
      <c r="IO71" s="28">
        <f t="shared" si="93"/>
        <v>0</v>
      </c>
      <c r="IP71" s="28">
        <f t="shared" si="93"/>
        <v>0</v>
      </c>
      <c r="IQ71" s="28">
        <f t="shared" si="93"/>
        <v>0</v>
      </c>
      <c r="IR71" s="28">
        <f t="shared" si="93"/>
        <v>0</v>
      </c>
      <c r="IS71" s="28">
        <f t="shared" si="93"/>
        <v>0</v>
      </c>
      <c r="IT71" s="28">
        <f t="shared" si="93"/>
        <v>0</v>
      </c>
      <c r="IU71" s="28">
        <f t="shared" si="93"/>
        <v>0</v>
      </c>
      <c r="IV71" s="28">
        <f t="shared" si="93"/>
        <v>0</v>
      </c>
      <c r="IW71" s="28">
        <f t="shared" si="93"/>
        <v>0</v>
      </c>
      <c r="IX71" s="28">
        <f t="shared" si="93"/>
        <v>0</v>
      </c>
      <c r="IY71" s="28">
        <f t="shared" si="93"/>
        <v>0</v>
      </c>
      <c r="IZ71" s="28">
        <f t="shared" si="93"/>
        <v>0</v>
      </c>
      <c r="JA71" s="28">
        <f t="shared" si="93"/>
        <v>0</v>
      </c>
      <c r="JB71" s="28">
        <f t="shared" si="93"/>
        <v>0</v>
      </c>
      <c r="JC71" s="28">
        <f t="shared" si="93"/>
        <v>0</v>
      </c>
      <c r="JD71" s="28">
        <f t="shared" si="93"/>
        <v>0</v>
      </c>
      <c r="JE71" s="28">
        <f t="shared" ref="JE71:LP71" si="94">JE82/JE$4</f>
        <v>0</v>
      </c>
      <c r="JF71" s="28">
        <f t="shared" si="94"/>
        <v>0</v>
      </c>
      <c r="JG71" s="28">
        <f t="shared" si="94"/>
        <v>0</v>
      </c>
      <c r="JH71" s="28">
        <f t="shared" si="94"/>
        <v>0</v>
      </c>
      <c r="JI71" s="28">
        <f t="shared" si="94"/>
        <v>0</v>
      </c>
      <c r="JJ71" s="28">
        <f t="shared" si="94"/>
        <v>0</v>
      </c>
      <c r="JK71" s="28">
        <f t="shared" si="94"/>
        <v>0</v>
      </c>
      <c r="JL71" s="28">
        <f t="shared" si="94"/>
        <v>0</v>
      </c>
      <c r="JM71" s="28">
        <f t="shared" si="94"/>
        <v>0</v>
      </c>
      <c r="JN71" s="28">
        <f t="shared" si="94"/>
        <v>0</v>
      </c>
      <c r="JO71" s="28">
        <f t="shared" si="94"/>
        <v>0</v>
      </c>
      <c r="JP71" s="28">
        <f t="shared" si="94"/>
        <v>0</v>
      </c>
      <c r="JQ71" s="28">
        <f t="shared" si="94"/>
        <v>0</v>
      </c>
      <c r="JR71" s="28">
        <f t="shared" si="94"/>
        <v>0</v>
      </c>
      <c r="JS71" s="28">
        <f t="shared" si="94"/>
        <v>0</v>
      </c>
      <c r="JT71" s="28">
        <f t="shared" si="94"/>
        <v>0</v>
      </c>
      <c r="JU71" s="28">
        <f t="shared" si="94"/>
        <v>0</v>
      </c>
      <c r="JV71" s="28">
        <f t="shared" si="94"/>
        <v>0</v>
      </c>
      <c r="JW71" s="28">
        <f t="shared" si="94"/>
        <v>0</v>
      </c>
      <c r="JX71" s="28">
        <f t="shared" si="94"/>
        <v>0</v>
      </c>
      <c r="JY71" s="28">
        <f t="shared" si="94"/>
        <v>0</v>
      </c>
      <c r="JZ71" s="28">
        <f t="shared" si="94"/>
        <v>0</v>
      </c>
      <c r="KA71" s="28">
        <f t="shared" si="94"/>
        <v>0</v>
      </c>
      <c r="KB71" s="28">
        <f t="shared" si="94"/>
        <v>0</v>
      </c>
      <c r="KC71" s="28">
        <f t="shared" si="94"/>
        <v>0</v>
      </c>
      <c r="KD71" s="28">
        <f t="shared" si="94"/>
        <v>0</v>
      </c>
      <c r="KE71" s="28">
        <f t="shared" si="94"/>
        <v>0</v>
      </c>
      <c r="KF71" s="28">
        <f t="shared" si="94"/>
        <v>0</v>
      </c>
      <c r="KG71" s="28">
        <f t="shared" si="94"/>
        <v>0</v>
      </c>
      <c r="KH71" s="28">
        <f t="shared" si="94"/>
        <v>0</v>
      </c>
      <c r="KI71" s="28">
        <f t="shared" si="94"/>
        <v>0</v>
      </c>
      <c r="KJ71" s="28">
        <f t="shared" si="94"/>
        <v>0</v>
      </c>
      <c r="KK71" s="28">
        <f t="shared" si="94"/>
        <v>0</v>
      </c>
      <c r="KL71" s="28">
        <f t="shared" si="94"/>
        <v>0</v>
      </c>
      <c r="KM71" s="28">
        <f t="shared" si="94"/>
        <v>0</v>
      </c>
      <c r="KN71" s="28">
        <f t="shared" si="94"/>
        <v>0</v>
      </c>
      <c r="KO71" s="28">
        <f t="shared" si="94"/>
        <v>0</v>
      </c>
      <c r="KP71" s="28">
        <f t="shared" si="94"/>
        <v>0</v>
      </c>
      <c r="KQ71" s="28">
        <f t="shared" si="94"/>
        <v>0</v>
      </c>
      <c r="KR71" s="28">
        <f t="shared" si="94"/>
        <v>0</v>
      </c>
      <c r="KS71" s="28">
        <f t="shared" si="94"/>
        <v>0</v>
      </c>
      <c r="KT71" s="28">
        <f t="shared" si="94"/>
        <v>0</v>
      </c>
      <c r="KU71" s="28">
        <f t="shared" si="94"/>
        <v>0</v>
      </c>
      <c r="KV71" s="28">
        <f t="shared" si="94"/>
        <v>0</v>
      </c>
      <c r="KW71" s="28">
        <f t="shared" si="94"/>
        <v>0</v>
      </c>
      <c r="KX71" s="28">
        <f t="shared" si="94"/>
        <v>0</v>
      </c>
      <c r="KY71" s="28">
        <f t="shared" si="94"/>
        <v>0</v>
      </c>
      <c r="KZ71" s="28">
        <f t="shared" si="94"/>
        <v>0</v>
      </c>
      <c r="LA71" s="28">
        <f t="shared" si="94"/>
        <v>0</v>
      </c>
      <c r="LB71" s="28">
        <f t="shared" si="94"/>
        <v>0</v>
      </c>
      <c r="LC71" s="28">
        <f t="shared" si="94"/>
        <v>0</v>
      </c>
      <c r="LD71" s="28">
        <f t="shared" si="94"/>
        <v>0</v>
      </c>
      <c r="LE71" s="28">
        <f t="shared" si="94"/>
        <v>0</v>
      </c>
      <c r="LF71" s="28">
        <f t="shared" si="94"/>
        <v>0</v>
      </c>
      <c r="LG71" s="28">
        <f t="shared" si="94"/>
        <v>0</v>
      </c>
      <c r="LH71" s="28">
        <f t="shared" si="94"/>
        <v>0</v>
      </c>
      <c r="LI71" s="28">
        <f t="shared" si="94"/>
        <v>0</v>
      </c>
      <c r="LJ71" s="28">
        <f t="shared" si="94"/>
        <v>0</v>
      </c>
      <c r="LK71" s="28">
        <f t="shared" si="94"/>
        <v>0</v>
      </c>
      <c r="LL71" s="28">
        <f t="shared" si="94"/>
        <v>0</v>
      </c>
      <c r="LM71" s="28">
        <f t="shared" si="94"/>
        <v>0</v>
      </c>
      <c r="LN71" s="28">
        <f t="shared" si="94"/>
        <v>0</v>
      </c>
      <c r="LO71" s="28">
        <f t="shared" si="94"/>
        <v>0</v>
      </c>
      <c r="LP71" s="28">
        <f t="shared" si="94"/>
        <v>0</v>
      </c>
      <c r="LQ71" s="28">
        <f t="shared" ref="LQ71:NI71" si="95">LQ82/LQ$4</f>
        <v>0</v>
      </c>
      <c r="LR71" s="28">
        <f t="shared" si="95"/>
        <v>0</v>
      </c>
      <c r="LS71" s="28">
        <f t="shared" si="95"/>
        <v>0</v>
      </c>
      <c r="LT71" s="28">
        <f t="shared" si="95"/>
        <v>0</v>
      </c>
      <c r="LU71" s="28">
        <f t="shared" si="95"/>
        <v>0</v>
      </c>
      <c r="LV71" s="28">
        <f t="shared" si="95"/>
        <v>0</v>
      </c>
      <c r="LW71" s="28">
        <f t="shared" si="95"/>
        <v>0</v>
      </c>
      <c r="LX71" s="28">
        <f t="shared" si="95"/>
        <v>0</v>
      </c>
      <c r="LY71" s="28">
        <f t="shared" si="95"/>
        <v>0</v>
      </c>
      <c r="LZ71" s="28">
        <f t="shared" si="95"/>
        <v>0</v>
      </c>
      <c r="MA71" s="28">
        <f t="shared" si="95"/>
        <v>0</v>
      </c>
      <c r="MB71" s="28">
        <f t="shared" si="95"/>
        <v>0</v>
      </c>
      <c r="MC71" s="28">
        <f t="shared" si="95"/>
        <v>0</v>
      </c>
      <c r="MD71" s="28">
        <f t="shared" si="95"/>
        <v>0</v>
      </c>
      <c r="ME71" s="28">
        <f t="shared" si="95"/>
        <v>0</v>
      </c>
      <c r="MF71" s="28">
        <f t="shared" si="95"/>
        <v>0</v>
      </c>
      <c r="MG71" s="28">
        <f t="shared" si="95"/>
        <v>0</v>
      </c>
      <c r="MH71" s="28">
        <f t="shared" si="95"/>
        <v>0</v>
      </c>
      <c r="MI71" s="28">
        <f t="shared" si="95"/>
        <v>0</v>
      </c>
      <c r="MJ71" s="28">
        <f t="shared" si="95"/>
        <v>0</v>
      </c>
      <c r="MK71" s="28">
        <f t="shared" si="95"/>
        <v>0</v>
      </c>
      <c r="ML71" s="28">
        <f t="shared" si="95"/>
        <v>0</v>
      </c>
      <c r="MM71" s="28">
        <f t="shared" si="95"/>
        <v>0</v>
      </c>
      <c r="MN71" s="28">
        <f t="shared" si="95"/>
        <v>0</v>
      </c>
      <c r="MO71" s="28">
        <f t="shared" si="95"/>
        <v>0</v>
      </c>
      <c r="MP71" s="28">
        <f t="shared" si="95"/>
        <v>0</v>
      </c>
      <c r="MQ71" s="28">
        <f t="shared" si="95"/>
        <v>0</v>
      </c>
      <c r="MR71" s="28">
        <f t="shared" si="95"/>
        <v>0</v>
      </c>
      <c r="MS71" s="28">
        <f t="shared" si="95"/>
        <v>0</v>
      </c>
      <c r="MT71" s="28">
        <f t="shared" si="95"/>
        <v>0</v>
      </c>
      <c r="MU71" s="28">
        <f t="shared" si="95"/>
        <v>0</v>
      </c>
      <c r="MV71" s="28">
        <f t="shared" si="95"/>
        <v>0</v>
      </c>
      <c r="MW71" s="28">
        <f t="shared" si="95"/>
        <v>0</v>
      </c>
      <c r="MX71" s="28">
        <f t="shared" si="95"/>
        <v>0</v>
      </c>
      <c r="MY71" s="28">
        <f t="shared" si="95"/>
        <v>0</v>
      </c>
      <c r="MZ71" s="28">
        <f t="shared" si="95"/>
        <v>0</v>
      </c>
      <c r="NA71" s="28">
        <f t="shared" si="95"/>
        <v>0</v>
      </c>
      <c r="NB71" s="28">
        <f t="shared" si="95"/>
        <v>0</v>
      </c>
      <c r="NC71" s="28">
        <f t="shared" si="95"/>
        <v>0</v>
      </c>
      <c r="ND71" s="28">
        <f t="shared" si="95"/>
        <v>0</v>
      </c>
      <c r="NE71" s="28">
        <f t="shared" si="95"/>
        <v>0</v>
      </c>
      <c r="NF71" s="28">
        <f t="shared" si="95"/>
        <v>0</v>
      </c>
      <c r="NG71" s="28">
        <f t="shared" si="95"/>
        <v>0</v>
      </c>
      <c r="NH71" s="28">
        <f t="shared" si="95"/>
        <v>0</v>
      </c>
      <c r="NI71" s="28">
        <f t="shared" si="95"/>
        <v>0</v>
      </c>
    </row>
    <row r="72" spans="1:373" s="32" customFormat="1" ht="14.4" outlineLevel="1" x14ac:dyDescent="0.25">
      <c r="A72" s="21"/>
      <c r="B72" s="22"/>
      <c r="C72" s="23"/>
      <c r="D72" s="23"/>
      <c r="E72" s="26" t="s">
        <v>217</v>
      </c>
      <c r="F72" s="24"/>
      <c r="G72" s="82">
        <v>0</v>
      </c>
      <c r="H72" s="31" t="e">
        <f>((IFERROR(VLOOKUP($B71,Mes!$C$7:$AV$131,MATCH(H$1,Mes!$C$3:$AV$3,0),FALSE),""))*1000)</f>
        <v>#VALUE!</v>
      </c>
      <c r="I72" s="31" t="e">
        <f>((IFERROR(VLOOKUP($B71,Mes!$C$7:$AV$131,MATCH(I$1,Mes!$C$3:$AV$3,0),FALSE),""))*1000)</f>
        <v>#VALUE!</v>
      </c>
      <c r="J72" s="31" t="e">
        <f>((IFERROR(VLOOKUP($B71,Mes!$C$7:$AV$131,MATCH(J$1,Mes!$C$3:$AV$3,0),FALSE),""))*1000)</f>
        <v>#VALUE!</v>
      </c>
      <c r="K72" s="31" t="e">
        <f>((IFERROR(VLOOKUP($B71,Mes!$C$7:$AV$131,MATCH(K$1,Mes!$C$3:$AV$3,0),FALSE),""))*1000)</f>
        <v>#VALUE!</v>
      </c>
      <c r="L72" s="31" t="e">
        <f>((IFERROR(VLOOKUP($B71,Mes!$C$7:$AV$131,MATCH(L$1,Mes!$C$3:$AV$3,0),FALSE),""))*1000)</f>
        <v>#VALUE!</v>
      </c>
      <c r="M72" s="31" t="e">
        <f>((IFERROR(VLOOKUP($B71,Mes!$C$7:$AV$131,MATCH(M$1,Mes!$C$3:$AV$3,0),FALSE),""))*1000)</f>
        <v>#VALUE!</v>
      </c>
      <c r="N72" s="31" t="e">
        <f>((IFERROR(VLOOKUP($B71,Mes!$C$7:$AV$131,MATCH(N$1,Mes!$C$3:$AV$3,0),FALSE),""))*1000)</f>
        <v>#VALUE!</v>
      </c>
      <c r="O72" s="31" t="e">
        <f>((IFERROR(VLOOKUP($B71,Mes!$C$7:$AV$131,MATCH(O$1,Mes!$C$3:$AV$3,0),FALSE),""))*1000)</f>
        <v>#VALUE!</v>
      </c>
      <c r="P72" s="31" t="e">
        <f>((IFERROR(VLOOKUP($B71,Mes!$C$7:$AV$131,MATCH(P$1,Mes!$C$3:$AV$3,0),FALSE),""))*1000)</f>
        <v>#VALUE!</v>
      </c>
      <c r="Q72" s="31" t="e">
        <f>((IFERROR(VLOOKUP($B71,Mes!$C$7:$AV$131,MATCH(Q$1,Mes!$C$3:$AV$3,0),FALSE),""))*1000)</f>
        <v>#VALUE!</v>
      </c>
      <c r="R72" s="31" t="e">
        <f>((IFERROR(VLOOKUP($B71,Mes!$C$7:$AV$131,MATCH(R$1,Mes!$C$3:$AV$3,0),FALSE),""))*1000)</f>
        <v>#VALUE!</v>
      </c>
      <c r="S72" s="31" t="e">
        <f>((IFERROR(VLOOKUP($B71,Mes!$C$7:$AV$131,MATCH(S$1,Mes!$C$3:$AV$3,0),FALSE),""))*1000)</f>
        <v>#VALUE!</v>
      </c>
      <c r="T72" s="31" t="e">
        <f>((IFERROR(VLOOKUP($B71,Mes!$C$7:$AV$131,MATCH(T$1,Mes!$C$3:$AV$3,0),FALSE),""))*1000)</f>
        <v>#VALUE!</v>
      </c>
      <c r="U72" s="31" t="e">
        <f>((IFERROR(VLOOKUP($B71,Mes!$C$7:$AV$131,MATCH(U$1,Mes!$C$3:$AV$3,0),FALSE),""))*1000)</f>
        <v>#VALUE!</v>
      </c>
      <c r="V72" s="31" t="e">
        <f>((IFERROR(VLOOKUP($B71,Mes!$C$7:$AV$131,MATCH(V$1,Mes!$C$3:$AV$3,0),FALSE),""))*1000)</f>
        <v>#VALUE!</v>
      </c>
      <c r="W72" s="31" t="e">
        <f>((IFERROR(VLOOKUP($B71,Mes!$C$7:$AV$131,MATCH(W$1,Mes!$C$3:$AV$3,0),FALSE),""))*1000)</f>
        <v>#VALUE!</v>
      </c>
      <c r="X72" s="31" t="e">
        <f>((IFERROR(VLOOKUP($B71,Mes!$C$7:$AV$131,MATCH(X$1,Mes!$C$3:$AV$3,0),FALSE),""))*1000)</f>
        <v>#VALUE!</v>
      </c>
      <c r="Y72" s="31" t="e">
        <f>((IFERROR(VLOOKUP($B71,Mes!$C$7:$AV$131,MATCH(Y$1,Mes!$C$3:$AV$3,0),FALSE),""))*1000)</f>
        <v>#VALUE!</v>
      </c>
      <c r="Z72" s="31" t="e">
        <f>((IFERROR(VLOOKUP($B71,Mes!$C$7:$AV$131,MATCH(Z$1,Mes!$C$3:$AV$3,0),FALSE),""))*1000)</f>
        <v>#VALUE!</v>
      </c>
      <c r="AA72" s="31" t="e">
        <f>((IFERROR(VLOOKUP($B71,Mes!$C$7:$AV$131,MATCH(AA$1,Mes!$C$3:$AV$3,0),FALSE),""))*1000)</f>
        <v>#VALUE!</v>
      </c>
      <c r="AB72" s="31" t="e">
        <f>((IFERROR(VLOOKUP($B71,Mes!$C$7:$AV$131,MATCH(AB$1,Mes!$C$3:$AV$3,0),FALSE),""))*1000)</f>
        <v>#VALUE!</v>
      </c>
      <c r="AC72" s="31" t="e">
        <f>((IFERROR(VLOOKUP($B71,Mes!$C$7:$AV$131,MATCH(AC$1,Mes!$C$3:$AV$3,0),FALSE),""))*1000)</f>
        <v>#VALUE!</v>
      </c>
      <c r="AD72" s="31" t="e">
        <f>((IFERROR(VLOOKUP($B71,Mes!$C$7:$AV$131,MATCH(AD$1,Mes!$C$3:$AV$3,0),FALSE),""))*1000)</f>
        <v>#VALUE!</v>
      </c>
      <c r="AE72" s="31" t="e">
        <f>((IFERROR(VLOOKUP($B71,Mes!$C$7:$AV$131,MATCH(AE$1,Mes!$C$3:$AV$3,0),FALSE),""))*1000)</f>
        <v>#VALUE!</v>
      </c>
      <c r="AF72" s="31" t="e">
        <f>((IFERROR(VLOOKUP($B71,Mes!$C$7:$AV$131,MATCH(AF$1,Mes!$C$3:$AV$3,0),FALSE),""))*1000)</f>
        <v>#VALUE!</v>
      </c>
      <c r="AG72" s="31" t="e">
        <f>((IFERROR(VLOOKUP($B71,Mes!$C$7:$AV$131,MATCH(AG$1,Mes!$C$3:$AV$3,0),FALSE),""))*1000)</f>
        <v>#VALUE!</v>
      </c>
      <c r="AH72" s="31" t="e">
        <f>((IFERROR(VLOOKUP($B71,Mes!$C$7:$AV$131,MATCH(AH$1,Mes!$C$3:$AV$3,0),FALSE),""))*1000)</f>
        <v>#VALUE!</v>
      </c>
      <c r="AI72" s="31" t="e">
        <f>((IFERROR(VLOOKUP($B71,Mes!$C$7:$AV$131,MATCH(AI$1,Mes!$C$3:$AV$3,0),FALSE),""))*1000)</f>
        <v>#VALUE!</v>
      </c>
      <c r="AJ72" s="31" t="e">
        <f>((IFERROR(VLOOKUP($B71,Mes!$C$7:$AV$131,MATCH(AJ$1,Mes!$C$3:$AV$3,0),FALSE),""))*1000)</f>
        <v>#VALUE!</v>
      </c>
      <c r="AK72" s="31" t="e">
        <f>((IFERROR(VLOOKUP($B71,Mes!$C$7:$AV$131,MATCH(AK$1,Mes!$C$3:$AV$3,0),FALSE),""))*1000)</f>
        <v>#VALUE!</v>
      </c>
      <c r="AL72" s="31" t="e">
        <f>((IFERROR(VLOOKUP($B71,Mes!$C$7:$AV$131,MATCH(AL$1,Mes!$C$3:$AV$3,0),FALSE),""))*1000)</f>
        <v>#VALUE!</v>
      </c>
      <c r="AM72" s="30" t="e">
        <f>((IFERROR(VLOOKUP($B71,Mes!$C$7:$AV$131,MATCH(AM$1,Mes!$C$3:$AV$3,0),FALSE),""))*1000)</f>
        <v>#VALUE!</v>
      </c>
      <c r="AN72" s="30" t="e">
        <f>((IFERROR(VLOOKUP($B71,Mes!$C$7:$AV$131,MATCH(AN$1,Mes!$C$3:$AV$3,0),FALSE),""))*1000)</f>
        <v>#VALUE!</v>
      </c>
      <c r="AO72" s="30" t="e">
        <f>((IFERROR(VLOOKUP($B71,Mes!$C$7:$AV$131,MATCH(AO$1,Mes!$C$3:$AV$3,0),FALSE),""))*1000)</f>
        <v>#VALUE!</v>
      </c>
      <c r="AP72" s="30" t="e">
        <f>((IFERROR(VLOOKUP($B71,Mes!$C$7:$AV$131,MATCH(AP$1,Mes!$C$3:$AV$3,0),FALSE),""))*1000)</f>
        <v>#VALUE!</v>
      </c>
      <c r="AQ72" s="30" t="e">
        <f>((IFERROR(VLOOKUP($B71,Mes!$C$7:$AV$131,MATCH(AQ$1,Mes!$C$3:$AV$3,0),FALSE),""))*1000)</f>
        <v>#VALUE!</v>
      </c>
      <c r="AR72" s="30" t="e">
        <f>((IFERROR(VLOOKUP($B71,Mes!$C$7:$AV$131,MATCH(AR$1,Mes!$C$3:$AV$3,0),FALSE),""))*1000)</f>
        <v>#VALUE!</v>
      </c>
      <c r="AS72" s="30" t="e">
        <f>((IFERROR(VLOOKUP($B71,Mes!$C$7:$AV$131,MATCH(AS$1,Mes!$C$3:$AV$3,0),FALSE),""))*1000)</f>
        <v>#VALUE!</v>
      </c>
      <c r="AT72" s="30" t="e">
        <f>((IFERROR(VLOOKUP($B71,Mes!$C$7:$AV$131,MATCH(AT$1,Mes!$C$3:$AV$3,0),FALSE),""))*1000)</f>
        <v>#VALUE!</v>
      </c>
      <c r="AU72" s="30" t="e">
        <f>((IFERROR(VLOOKUP($B71,Mes!$C$7:$AV$131,MATCH(AU$1,Mes!$C$3:$AV$3,0),FALSE),""))*1000)</f>
        <v>#VALUE!</v>
      </c>
      <c r="AV72" s="30" t="e">
        <f>((IFERROR(VLOOKUP($B71,Mes!$C$7:$AV$131,MATCH(AV$1,Mes!$C$3:$AV$3,0),FALSE),""))*1000)</f>
        <v>#VALUE!</v>
      </c>
      <c r="AW72" s="30" t="e">
        <f>((IFERROR(VLOOKUP($B71,Mes!$C$7:$AV$131,MATCH(AW$1,Mes!$C$3:$AV$3,0),FALSE),""))*1000)</f>
        <v>#VALUE!</v>
      </c>
      <c r="AX72" s="30" t="e">
        <f>((IFERROR(VLOOKUP($B71,Mes!$C$7:$AV$131,MATCH(AX$1,Mes!$C$3:$AV$3,0),FALSE),""))*1000)</f>
        <v>#VALUE!</v>
      </c>
      <c r="AY72" s="30" t="e">
        <f>((IFERROR(VLOOKUP($B71,Mes!$C$7:$AV$131,MATCH(AY$1,Mes!$C$3:$AV$3,0),FALSE),""))*1000)</f>
        <v>#VALUE!</v>
      </c>
      <c r="AZ72" s="30" t="e">
        <f>((IFERROR(VLOOKUP($B71,Mes!$C$7:$AV$131,MATCH(AZ$1,Mes!$C$3:$AV$3,0),FALSE),""))*1000)</f>
        <v>#VALUE!</v>
      </c>
      <c r="BA72" s="30" t="e">
        <f>((IFERROR(VLOOKUP($B71,Mes!$C$7:$AV$131,MATCH(BA$1,Mes!$C$3:$AV$3,0),FALSE),""))*1000)</f>
        <v>#VALUE!</v>
      </c>
      <c r="BB72" s="30" t="e">
        <f>((IFERROR(VLOOKUP($B71,Mes!$C$7:$AV$131,MATCH(BB$1,Mes!$C$3:$AV$3,0),FALSE),""))*1000)</f>
        <v>#VALUE!</v>
      </c>
      <c r="BC72" s="30" t="e">
        <f>((IFERROR(VLOOKUP($B71,Mes!$C$7:$AV$131,MATCH(BC$1,Mes!$C$3:$AV$3,0),FALSE),""))*1000)</f>
        <v>#VALUE!</v>
      </c>
      <c r="BD72" s="30" t="e">
        <f>((IFERROR(VLOOKUP($B71,Mes!$C$7:$AV$131,MATCH(BD$1,Mes!$C$3:$AV$3,0),FALSE),""))*1000)</f>
        <v>#VALUE!</v>
      </c>
      <c r="BE72" s="30" t="e">
        <f>((IFERROR(VLOOKUP($B71,Mes!$C$7:$AV$131,MATCH(BE$1,Mes!$C$3:$AV$3,0),FALSE),""))*1000)</f>
        <v>#VALUE!</v>
      </c>
      <c r="BF72" s="30" t="e">
        <f>((IFERROR(VLOOKUP($B71,Mes!$C$7:$AV$131,MATCH(BF$1,Mes!$C$3:$AV$3,0),FALSE),""))*1000)</f>
        <v>#VALUE!</v>
      </c>
      <c r="BG72" s="30" t="e">
        <f>((IFERROR(VLOOKUP($B71,Mes!$C$7:$AV$131,MATCH(BG$1,Mes!$C$3:$AV$3,0),FALSE),""))*1000)</f>
        <v>#VALUE!</v>
      </c>
      <c r="BH72" s="30" t="e">
        <f>((IFERROR(VLOOKUP($B71,Mes!$C$7:$AV$131,MATCH(BH$1,Mes!$C$3:$AV$3,0),FALSE),""))*1000)</f>
        <v>#VALUE!</v>
      </c>
      <c r="BI72" s="30" t="e">
        <f>((IFERROR(VLOOKUP($B71,Mes!$C$7:$AV$131,MATCH(BI$1,Mes!$C$3:$AV$3,0),FALSE),""))*1000)</f>
        <v>#VALUE!</v>
      </c>
      <c r="BJ72" s="30" t="e">
        <f>((IFERROR(VLOOKUP($B71,Mes!$C$7:$AV$131,MATCH(BJ$1,Mes!$C$3:$AV$3,0),FALSE),""))*1000)</f>
        <v>#VALUE!</v>
      </c>
      <c r="BK72" s="30" t="e">
        <f>((IFERROR(VLOOKUP($B71,Mes!$C$7:$AV$131,MATCH(BK$1,Mes!$C$3:$AV$3,0),FALSE),""))*1000)</f>
        <v>#VALUE!</v>
      </c>
      <c r="BL72" s="30" t="e">
        <f>((IFERROR(VLOOKUP($B71,Mes!$C$7:$AV$131,MATCH(BL$1,Mes!$C$3:$AV$3,0),FALSE),""))*1000)</f>
        <v>#VALUE!</v>
      </c>
      <c r="BM72" s="30" t="e">
        <f>((IFERROR(VLOOKUP($B71,Mes!$C$7:$AV$131,MATCH(BM$1,Mes!$C$3:$AV$3,0),FALSE),""))*1000)</f>
        <v>#VALUE!</v>
      </c>
      <c r="BN72" s="30" t="e">
        <f>((IFERROR(VLOOKUP($B71,Mes!$C$7:$AV$131,MATCH(BN$1,Mes!$C$3:$AV$3,0),FALSE),""))*1000)</f>
        <v>#VALUE!</v>
      </c>
      <c r="BO72" s="30" t="e">
        <f>((IFERROR(VLOOKUP($B71,Mes!$C$7:$AV$131,MATCH(BO$1,Mes!$C$3:$AV$3,0),FALSE),""))*1000)</f>
        <v>#VALUE!</v>
      </c>
      <c r="BP72" s="31" t="e">
        <f>((IFERROR(VLOOKUP($B71,Mes!$C$7:$AV$131,MATCH(BP$1,Mes!$C$3:$AV$3,0),FALSE),""))*1000)</f>
        <v>#VALUE!</v>
      </c>
      <c r="BQ72" s="31" t="e">
        <f>((IFERROR(VLOOKUP($B71,Mes!$C$7:$AV$131,MATCH(BQ$1,Mes!$C$3:$AV$3,0),FALSE),""))*1000)</f>
        <v>#VALUE!</v>
      </c>
      <c r="BR72" s="31" t="e">
        <f>((IFERROR(VLOOKUP($B71,Mes!$C$7:$AV$131,MATCH(BR$1,Mes!$C$3:$AV$3,0),FALSE),""))*1000)</f>
        <v>#VALUE!</v>
      </c>
      <c r="BS72" s="31" t="e">
        <f>((IFERROR(VLOOKUP($B71,Mes!$C$7:$AV$131,MATCH(BS$1,Mes!$C$3:$AV$3,0),FALSE),""))*1000)</f>
        <v>#VALUE!</v>
      </c>
      <c r="BT72" s="31" t="e">
        <f>((IFERROR(VLOOKUP($B71,Mes!$C$7:$AV$131,MATCH(BT$1,Mes!$C$3:$AV$3,0),FALSE),""))*1000)</f>
        <v>#VALUE!</v>
      </c>
      <c r="BU72" s="31" t="e">
        <f>((IFERROR(VLOOKUP($B71,Mes!$C$7:$AV$131,MATCH(BU$1,Mes!$C$3:$AV$3,0),FALSE),""))*1000)</f>
        <v>#VALUE!</v>
      </c>
      <c r="BV72" s="31" t="e">
        <f>((IFERROR(VLOOKUP($B71,Mes!$C$7:$AV$131,MATCH(BV$1,Mes!$C$3:$AV$3,0),FALSE),""))*1000)</f>
        <v>#VALUE!</v>
      </c>
      <c r="BW72" s="31" t="e">
        <f>((IFERROR(VLOOKUP($B71,Mes!$C$7:$AV$131,MATCH(BW$1,Mes!$C$3:$AV$3,0),FALSE),""))*1000)</f>
        <v>#VALUE!</v>
      </c>
      <c r="BX72" s="31" t="e">
        <f>((IFERROR(VLOOKUP($B71,Mes!$C$7:$AV$131,MATCH(BX$1,Mes!$C$3:$AV$3,0),FALSE),""))*1000)</f>
        <v>#VALUE!</v>
      </c>
      <c r="BY72" s="31" t="e">
        <f>((IFERROR(VLOOKUP($B71,Mes!$C$7:$AV$131,MATCH(BY$1,Mes!$C$3:$AV$3,0),FALSE),""))*1000)</f>
        <v>#VALUE!</v>
      </c>
      <c r="BZ72" s="31" t="e">
        <f>((IFERROR(VLOOKUP($B71,Mes!$C$7:$AV$131,MATCH(BZ$1,Mes!$C$3:$AV$3,0),FALSE),""))*1000)</f>
        <v>#VALUE!</v>
      </c>
      <c r="CA72" s="31" t="e">
        <f>((IFERROR(VLOOKUP($B71,Mes!$C$7:$AV$131,MATCH(CA$1,Mes!$C$3:$AV$3,0),FALSE),""))*1000)</f>
        <v>#VALUE!</v>
      </c>
      <c r="CB72" s="31" t="e">
        <f>((IFERROR(VLOOKUP($B71,Mes!$C$7:$AV$131,MATCH(CB$1,Mes!$C$3:$AV$3,0),FALSE),""))*1000)</f>
        <v>#VALUE!</v>
      </c>
      <c r="CC72" s="31" t="e">
        <f>((IFERROR(VLOOKUP($B71,Mes!$C$7:$AV$131,MATCH(CC$1,Mes!$C$3:$AV$3,0),FALSE),""))*1000)</f>
        <v>#VALUE!</v>
      </c>
      <c r="CD72" s="31" t="e">
        <f>((IFERROR(VLOOKUP($B71,Mes!$C$7:$AV$131,MATCH(CD$1,Mes!$C$3:$AV$3,0),FALSE),""))*1000)</f>
        <v>#VALUE!</v>
      </c>
      <c r="CE72" s="31" t="e">
        <f>((IFERROR(VLOOKUP($B71,Mes!$C$7:$AV$131,MATCH(CE$1,Mes!$C$3:$AV$3,0),FALSE),""))*1000)</f>
        <v>#VALUE!</v>
      </c>
      <c r="CF72" s="31" t="e">
        <f>((IFERROR(VLOOKUP($B71,Mes!$C$7:$AV$131,MATCH(CF$1,Mes!$C$3:$AV$3,0),FALSE),""))*1000)</f>
        <v>#VALUE!</v>
      </c>
      <c r="CG72" s="31" t="e">
        <f>((IFERROR(VLOOKUP($B71,Mes!$C$7:$AV$131,MATCH(CG$1,Mes!$C$3:$AV$3,0),FALSE),""))*1000)</f>
        <v>#VALUE!</v>
      </c>
      <c r="CH72" s="31" t="e">
        <f>((IFERROR(VLOOKUP($B71,Mes!$C$7:$AV$131,MATCH(CH$1,Mes!$C$3:$AV$3,0),FALSE),""))*1000)</f>
        <v>#VALUE!</v>
      </c>
      <c r="CI72" s="31" t="e">
        <f>((IFERROR(VLOOKUP($B71,Mes!$C$7:$AV$131,MATCH(CI$1,Mes!$C$3:$AV$3,0),FALSE),""))*1000)</f>
        <v>#VALUE!</v>
      </c>
      <c r="CJ72" s="31" t="e">
        <f>((IFERROR(VLOOKUP($B71,Mes!$C$7:$AV$131,MATCH(CJ$1,Mes!$C$3:$AV$3,0),FALSE),""))*1000)</f>
        <v>#VALUE!</v>
      </c>
      <c r="CK72" s="31" t="e">
        <f>((IFERROR(VLOOKUP($B71,Mes!$C$7:$AV$131,MATCH(CK$1,Mes!$C$3:$AV$3,0),FALSE),""))*1000)</f>
        <v>#VALUE!</v>
      </c>
      <c r="CL72" s="31" t="e">
        <f>((IFERROR(VLOOKUP($B71,Mes!$C$7:$AV$131,MATCH(CL$1,Mes!$C$3:$AV$3,0),FALSE),""))*1000)</f>
        <v>#VALUE!</v>
      </c>
      <c r="CM72" s="31" t="e">
        <f>((IFERROR(VLOOKUP($B71,Mes!$C$7:$AV$131,MATCH(CM$1,Mes!$C$3:$AV$3,0),FALSE),""))*1000)</f>
        <v>#VALUE!</v>
      </c>
      <c r="CN72" s="31" t="e">
        <f>((IFERROR(VLOOKUP($B71,Mes!$C$7:$AV$131,MATCH(CN$1,Mes!$C$3:$AV$3,0),FALSE),""))*1000)</f>
        <v>#VALUE!</v>
      </c>
      <c r="CO72" s="31" t="e">
        <f>((IFERROR(VLOOKUP($B71,Mes!$C$7:$AV$131,MATCH(CO$1,Mes!$C$3:$AV$3,0),FALSE),""))*1000)</f>
        <v>#VALUE!</v>
      </c>
      <c r="CP72" s="31" t="e">
        <f>((IFERROR(VLOOKUP($B71,Mes!$C$7:$AV$131,MATCH(CP$1,Mes!$C$3:$AV$3,0),FALSE),""))*1000)</f>
        <v>#VALUE!</v>
      </c>
      <c r="CQ72" s="31" t="e">
        <f>((IFERROR(VLOOKUP($B71,Mes!$C$7:$AV$131,MATCH(CQ$1,Mes!$C$3:$AV$3,0),FALSE),""))*1000)</f>
        <v>#VALUE!</v>
      </c>
      <c r="CR72" s="31" t="e">
        <f>((IFERROR(VLOOKUP($B71,Mes!$C$7:$AV$131,MATCH(CR$1,Mes!$C$3:$AV$3,0),FALSE),""))*1000)</f>
        <v>#VALUE!</v>
      </c>
      <c r="CS72" s="31" t="e">
        <f>((IFERROR(VLOOKUP($B71,Mes!$C$7:$AV$131,MATCH(CS$1,Mes!$C$3:$AV$3,0),FALSE),""))*1000)</f>
        <v>#VALUE!</v>
      </c>
      <c r="CT72" s="31" t="e">
        <f>((IFERROR(VLOOKUP($B71,Mes!$C$7:$AV$131,MATCH(CT$1,Mes!$C$3:$AV$3,0),FALSE),""))*1000)</f>
        <v>#VALUE!</v>
      </c>
      <c r="CU72" s="30" t="e">
        <f>((IFERROR(VLOOKUP($B71,Mes!$C$7:$AV$131,MATCH(CU$1,Mes!$C$3:$AV$3,0),FALSE),""))*1000)</f>
        <v>#VALUE!</v>
      </c>
      <c r="CV72" s="30" t="e">
        <f>((IFERROR(VLOOKUP($B71,Mes!$C$7:$AV$131,MATCH(CV$1,Mes!$C$3:$AV$3,0),FALSE),""))*1000)</f>
        <v>#VALUE!</v>
      </c>
      <c r="CW72" s="30" t="e">
        <f>((IFERROR(VLOOKUP($B71,Mes!$C$7:$AV$131,MATCH(CW$1,Mes!$C$3:$AV$3,0),FALSE),""))*1000)</f>
        <v>#VALUE!</v>
      </c>
      <c r="CX72" s="30" t="e">
        <f>((IFERROR(VLOOKUP($B71,Mes!$C$7:$AV$131,MATCH(CX$1,Mes!$C$3:$AV$3,0),FALSE),""))*1000)</f>
        <v>#VALUE!</v>
      </c>
      <c r="CY72" s="30" t="e">
        <f>((IFERROR(VLOOKUP($B71,Mes!$C$7:$AV$131,MATCH(CY$1,Mes!$C$3:$AV$3,0),FALSE),""))*1000)</f>
        <v>#VALUE!</v>
      </c>
      <c r="CZ72" s="30" t="e">
        <f>((IFERROR(VLOOKUP($B71,Mes!$C$7:$AV$131,MATCH(CZ$1,Mes!$C$3:$AV$3,0),FALSE),""))*1000)</f>
        <v>#VALUE!</v>
      </c>
      <c r="DA72" s="30" t="e">
        <f>((IFERROR(VLOOKUP($B71,Mes!$C$7:$AV$131,MATCH(DA$1,Mes!$C$3:$AV$3,0),FALSE),""))*1000)</f>
        <v>#VALUE!</v>
      </c>
      <c r="DB72" s="30" t="e">
        <f>((IFERROR(VLOOKUP($B71,Mes!$C$7:$AV$131,MATCH(DB$1,Mes!$C$3:$AV$3,0),FALSE),""))*1000)</f>
        <v>#VALUE!</v>
      </c>
      <c r="DC72" s="30" t="e">
        <f>((IFERROR(VLOOKUP($B71,Mes!$C$7:$AV$131,MATCH(DC$1,Mes!$C$3:$AV$3,0),FALSE),""))*1000)</f>
        <v>#VALUE!</v>
      </c>
      <c r="DD72" s="30" t="e">
        <f>((IFERROR(VLOOKUP($B71,Mes!$C$7:$AV$131,MATCH(DD$1,Mes!$C$3:$AV$3,0),FALSE),""))*1000)</f>
        <v>#VALUE!</v>
      </c>
      <c r="DE72" s="30" t="e">
        <f>((IFERROR(VLOOKUP($B71,Mes!$C$7:$AV$131,MATCH(DE$1,Mes!$C$3:$AV$3,0),FALSE),""))*1000)</f>
        <v>#VALUE!</v>
      </c>
      <c r="DF72" s="30" t="e">
        <f>((IFERROR(VLOOKUP($B71,Mes!$C$7:$AV$131,MATCH(DF$1,Mes!$C$3:$AV$3,0),FALSE),""))*1000)</f>
        <v>#VALUE!</v>
      </c>
      <c r="DG72" s="30" t="e">
        <f>((IFERROR(VLOOKUP($B71,Mes!$C$7:$AV$131,MATCH(DG$1,Mes!$C$3:$AV$3,0),FALSE),""))*1000)</f>
        <v>#VALUE!</v>
      </c>
      <c r="DH72" s="30" t="e">
        <f>((IFERROR(VLOOKUP($B71,Mes!$C$7:$AV$131,MATCH(DH$1,Mes!$C$3:$AV$3,0),FALSE),""))*1000)</f>
        <v>#VALUE!</v>
      </c>
      <c r="DI72" s="30" t="e">
        <f>((IFERROR(VLOOKUP($B71,Mes!$C$7:$AV$131,MATCH(DI$1,Mes!$C$3:$AV$3,0),FALSE),""))*1000)</f>
        <v>#VALUE!</v>
      </c>
      <c r="DJ72" s="30" t="e">
        <f>((IFERROR(VLOOKUP($B71,Mes!$C$7:$AV$131,MATCH(DJ$1,Mes!$C$3:$AV$3,0),FALSE),""))*1000)</f>
        <v>#VALUE!</v>
      </c>
      <c r="DK72" s="30" t="e">
        <f>((IFERROR(VLOOKUP($B71,Mes!$C$7:$AV$131,MATCH(DK$1,Mes!$C$3:$AV$3,0),FALSE),""))*1000)</f>
        <v>#VALUE!</v>
      </c>
      <c r="DL72" s="30" t="e">
        <f>((IFERROR(VLOOKUP($B71,Mes!$C$7:$AV$131,MATCH(DL$1,Mes!$C$3:$AV$3,0),FALSE),""))*1000)</f>
        <v>#VALUE!</v>
      </c>
      <c r="DM72" s="30" t="e">
        <f>((IFERROR(VLOOKUP($B71,Mes!$C$7:$AV$131,MATCH(DM$1,Mes!$C$3:$AV$3,0),FALSE),""))*1000)</f>
        <v>#VALUE!</v>
      </c>
      <c r="DN72" s="30" t="e">
        <f>((IFERROR(VLOOKUP($B71,Mes!$C$7:$AV$131,MATCH(DN$1,Mes!$C$3:$AV$3,0),FALSE),""))*1000)</f>
        <v>#VALUE!</v>
      </c>
      <c r="DO72" s="30" t="e">
        <f>((IFERROR(VLOOKUP($B71,Mes!$C$7:$AV$131,MATCH(DO$1,Mes!$C$3:$AV$3,0),FALSE),""))*1000)</f>
        <v>#VALUE!</v>
      </c>
      <c r="DP72" s="30" t="e">
        <f>((IFERROR(VLOOKUP($B71,Mes!$C$7:$AV$131,MATCH(DP$1,Mes!$C$3:$AV$3,0),FALSE),""))*1000)</f>
        <v>#VALUE!</v>
      </c>
      <c r="DQ72" s="30" t="e">
        <f>((IFERROR(VLOOKUP($B71,Mes!$C$7:$AV$131,MATCH(DQ$1,Mes!$C$3:$AV$3,0),FALSE),""))*1000)</f>
        <v>#VALUE!</v>
      </c>
      <c r="DR72" s="30" t="e">
        <f>((IFERROR(VLOOKUP($B71,Mes!$C$7:$AV$131,MATCH(DR$1,Mes!$C$3:$AV$3,0),FALSE),""))*1000)</f>
        <v>#VALUE!</v>
      </c>
      <c r="DS72" s="30" t="e">
        <f>((IFERROR(VLOOKUP($B71,Mes!$C$7:$AV$131,MATCH(DS$1,Mes!$C$3:$AV$3,0),FALSE),""))*1000)</f>
        <v>#VALUE!</v>
      </c>
      <c r="DT72" s="30" t="e">
        <f>((IFERROR(VLOOKUP($B71,Mes!$C$7:$AV$131,MATCH(DT$1,Mes!$C$3:$AV$3,0),FALSE),""))*1000)</f>
        <v>#VALUE!</v>
      </c>
      <c r="DU72" s="30" t="e">
        <f>((IFERROR(VLOOKUP($B71,Mes!$C$7:$AV$131,MATCH(DU$1,Mes!$C$3:$AV$3,0),FALSE),""))*1000)</f>
        <v>#VALUE!</v>
      </c>
      <c r="DV72" s="30" t="e">
        <f>((IFERROR(VLOOKUP($B71,Mes!$C$7:$AV$131,MATCH(DV$1,Mes!$C$3:$AV$3,0),FALSE),""))*1000)</f>
        <v>#VALUE!</v>
      </c>
      <c r="DW72" s="30" t="e">
        <f>((IFERROR(VLOOKUP($B71,Mes!$C$7:$AV$131,MATCH(DW$1,Mes!$C$3:$AV$3,0),FALSE),""))*1000)</f>
        <v>#VALUE!</v>
      </c>
      <c r="DX72" s="30" t="e">
        <f>((IFERROR(VLOOKUP($B71,Mes!$C$7:$AV$131,MATCH(DX$1,Mes!$C$3:$AV$3,0),FALSE),""))*1000)</f>
        <v>#VALUE!</v>
      </c>
      <c r="DY72" s="31" t="e">
        <f>((IFERROR(VLOOKUP($B71,Mes!$C$7:$AV$131,MATCH(DY$1,Mes!$C$3:$AV$3,0),FALSE),""))*1000)</f>
        <v>#VALUE!</v>
      </c>
      <c r="DZ72" s="31" t="e">
        <f>((IFERROR(VLOOKUP($B71,Mes!$C$7:$AV$131,MATCH(DZ$1,Mes!$C$3:$AV$3,0),FALSE),""))*1000)</f>
        <v>#VALUE!</v>
      </c>
      <c r="EA72" s="31" t="e">
        <f>((IFERROR(VLOOKUP($B71,Mes!$C$7:$AV$131,MATCH(EA$1,Mes!$C$3:$AV$3,0),FALSE),""))*1000)</f>
        <v>#VALUE!</v>
      </c>
      <c r="EB72" s="31" t="e">
        <f>((IFERROR(VLOOKUP($B71,Mes!$C$7:$AV$131,MATCH(EB$1,Mes!$C$3:$AV$3,0),FALSE),""))*1000)</f>
        <v>#VALUE!</v>
      </c>
      <c r="EC72" s="31" t="e">
        <f>((IFERROR(VLOOKUP($B71,Mes!$C$7:$AV$131,MATCH(EC$1,Mes!$C$3:$AV$3,0),FALSE),""))*1000)</f>
        <v>#VALUE!</v>
      </c>
      <c r="ED72" s="31" t="e">
        <f>((IFERROR(VLOOKUP($B71,Mes!$C$7:$AV$131,MATCH(ED$1,Mes!$C$3:$AV$3,0),FALSE),""))*1000)</f>
        <v>#VALUE!</v>
      </c>
      <c r="EE72" s="31" t="e">
        <f>((IFERROR(VLOOKUP($B71,Mes!$C$7:$AV$131,MATCH(EE$1,Mes!$C$3:$AV$3,0),FALSE),""))*1000)</f>
        <v>#VALUE!</v>
      </c>
      <c r="EF72" s="31" t="e">
        <f>((IFERROR(VLOOKUP($B71,Mes!$C$7:$AV$131,MATCH(EF$1,Mes!$C$3:$AV$3,0),FALSE),""))*1000)</f>
        <v>#VALUE!</v>
      </c>
      <c r="EG72" s="31" t="e">
        <f>((IFERROR(VLOOKUP($B71,Mes!$C$7:$AV$131,MATCH(EG$1,Mes!$C$3:$AV$3,0),FALSE),""))*1000)</f>
        <v>#VALUE!</v>
      </c>
      <c r="EH72" s="31" t="e">
        <f>((IFERROR(VLOOKUP($B71,Mes!$C$7:$AV$131,MATCH(EH$1,Mes!$C$3:$AV$3,0),FALSE),""))*1000)</f>
        <v>#VALUE!</v>
      </c>
      <c r="EI72" s="31" t="e">
        <f>((IFERROR(VLOOKUP($B71,Mes!$C$7:$AV$131,MATCH(EI$1,Mes!$C$3:$AV$3,0),FALSE),""))*1000)</f>
        <v>#VALUE!</v>
      </c>
      <c r="EJ72" s="31" t="e">
        <f>((IFERROR(VLOOKUP($B71,Mes!$C$7:$AV$131,MATCH(EJ$1,Mes!$C$3:$AV$3,0),FALSE),""))*1000)</f>
        <v>#VALUE!</v>
      </c>
      <c r="EK72" s="31" t="e">
        <f>((IFERROR(VLOOKUP($B71,Mes!$C$7:$AV$131,MATCH(EK$1,Mes!$C$3:$AV$3,0),FALSE),""))*1000)</f>
        <v>#VALUE!</v>
      </c>
      <c r="EL72" s="31" t="e">
        <f>((IFERROR(VLOOKUP($B71,Mes!$C$7:$AV$131,MATCH(EL$1,Mes!$C$3:$AV$3,0),FALSE),""))*1000)</f>
        <v>#VALUE!</v>
      </c>
      <c r="EM72" s="31" t="e">
        <f>((IFERROR(VLOOKUP($B71,Mes!$C$7:$AV$131,MATCH(EM$1,Mes!$C$3:$AV$3,0),FALSE),""))*1000)</f>
        <v>#VALUE!</v>
      </c>
      <c r="EN72" s="31" t="e">
        <f>((IFERROR(VLOOKUP($B71,Mes!$C$7:$AV$131,MATCH(EN$1,Mes!$C$3:$AV$3,0),FALSE),""))*1000)</f>
        <v>#VALUE!</v>
      </c>
      <c r="EO72" s="31" t="e">
        <f>((IFERROR(VLOOKUP($B71,Mes!$C$7:$AV$131,MATCH(EO$1,Mes!$C$3:$AV$3,0),FALSE),""))*1000)</f>
        <v>#VALUE!</v>
      </c>
      <c r="EP72" s="31" t="e">
        <f>((IFERROR(VLOOKUP($B71,Mes!$C$7:$AV$131,MATCH(EP$1,Mes!$C$3:$AV$3,0),FALSE),""))*1000)</f>
        <v>#VALUE!</v>
      </c>
      <c r="EQ72" s="31" t="e">
        <f>((IFERROR(VLOOKUP($B71,Mes!$C$7:$AV$131,MATCH(EQ$1,Mes!$C$3:$AV$3,0),FALSE),""))*1000)</f>
        <v>#VALUE!</v>
      </c>
      <c r="ER72" s="31" t="e">
        <f>((IFERROR(VLOOKUP($B71,Mes!$C$7:$AV$131,MATCH(ER$1,Mes!$C$3:$AV$3,0),FALSE),""))*1000)</f>
        <v>#VALUE!</v>
      </c>
      <c r="ES72" s="31" t="e">
        <f>((IFERROR(VLOOKUP($B71,Mes!$C$7:$AV$131,MATCH(ES$1,Mes!$C$3:$AV$3,0),FALSE),""))*1000)</f>
        <v>#VALUE!</v>
      </c>
      <c r="ET72" s="31" t="e">
        <f>((IFERROR(VLOOKUP($B71,Mes!$C$7:$AV$131,MATCH(ET$1,Mes!$C$3:$AV$3,0),FALSE),""))*1000)</f>
        <v>#VALUE!</v>
      </c>
      <c r="EU72" s="31" t="e">
        <f>((IFERROR(VLOOKUP($B71,Mes!$C$7:$AV$131,MATCH(EU$1,Mes!$C$3:$AV$3,0),FALSE),""))*1000)</f>
        <v>#VALUE!</v>
      </c>
      <c r="EV72" s="31" t="e">
        <f>((IFERROR(VLOOKUP($B71,Mes!$C$7:$AV$131,MATCH(EV$1,Mes!$C$3:$AV$3,0),FALSE),""))*1000)</f>
        <v>#VALUE!</v>
      </c>
      <c r="EW72" s="31" t="e">
        <f>((IFERROR(VLOOKUP($B71,Mes!$C$7:$AV$131,MATCH(EW$1,Mes!$C$3:$AV$3,0),FALSE),""))*1000)</f>
        <v>#VALUE!</v>
      </c>
      <c r="EX72" s="31" t="e">
        <f>((IFERROR(VLOOKUP($B71,Mes!$C$7:$AV$131,MATCH(EX$1,Mes!$C$3:$AV$3,0),FALSE),""))*1000)</f>
        <v>#VALUE!</v>
      </c>
      <c r="EY72" s="31" t="e">
        <f>((IFERROR(VLOOKUP($B71,Mes!$C$7:$AV$131,MATCH(EY$1,Mes!$C$3:$AV$3,0),FALSE),""))*1000)</f>
        <v>#VALUE!</v>
      </c>
      <c r="EZ72" s="31" t="e">
        <f>((IFERROR(VLOOKUP($B71,Mes!$C$7:$AV$131,MATCH(EZ$1,Mes!$C$3:$AV$3,0),FALSE),""))*1000)</f>
        <v>#VALUE!</v>
      </c>
      <c r="FA72" s="31" t="e">
        <f>((IFERROR(VLOOKUP($B71,Mes!$C$7:$AV$131,MATCH(FA$1,Mes!$C$3:$AV$3,0),FALSE),""))*1000)</f>
        <v>#VALUE!</v>
      </c>
      <c r="FB72" s="31" t="e">
        <f>((IFERROR(VLOOKUP($B71,Mes!$C$7:$AV$131,MATCH(FB$1,Mes!$C$3:$AV$3,0),FALSE),""))*1000)</f>
        <v>#VALUE!</v>
      </c>
      <c r="FC72" s="31" t="e">
        <f>((IFERROR(VLOOKUP($B71,Mes!$C$7:$AV$131,MATCH(FC$1,Mes!$C$3:$AV$3,0),FALSE),""))*1000)</f>
        <v>#VALUE!</v>
      </c>
      <c r="FD72" s="30" t="e">
        <f>((IFERROR(VLOOKUP($B71,Mes!$C$7:$AV$131,MATCH(FD$1,Mes!$C$3:$AV$3,0),FALSE),""))*1000)</f>
        <v>#VALUE!</v>
      </c>
      <c r="FE72" s="30" t="e">
        <f>((IFERROR(VLOOKUP($B71,Mes!$C$7:$AV$131,MATCH(FE$1,Mes!$C$3:$AV$3,0),FALSE),""))*1000)</f>
        <v>#VALUE!</v>
      </c>
      <c r="FF72" s="30" t="e">
        <f>((IFERROR(VLOOKUP($B71,Mes!$C$7:$AV$131,MATCH(FF$1,Mes!$C$3:$AV$3,0),FALSE),""))*1000)</f>
        <v>#VALUE!</v>
      </c>
      <c r="FG72" s="30" t="e">
        <f>((IFERROR(VLOOKUP($B71,Mes!$C$7:$AV$131,MATCH(FG$1,Mes!$C$3:$AV$3,0),FALSE),""))*1000)</f>
        <v>#VALUE!</v>
      </c>
      <c r="FH72" s="30" t="e">
        <f>((IFERROR(VLOOKUP($B71,Mes!$C$7:$AV$131,MATCH(FH$1,Mes!$C$3:$AV$3,0),FALSE),""))*1000)</f>
        <v>#VALUE!</v>
      </c>
      <c r="FI72" s="30" t="e">
        <f>((IFERROR(VLOOKUP($B71,Mes!$C$7:$AV$131,MATCH(FI$1,Mes!$C$3:$AV$3,0),FALSE),""))*1000)</f>
        <v>#VALUE!</v>
      </c>
      <c r="FJ72" s="30" t="e">
        <f>((IFERROR(VLOOKUP($B71,Mes!$C$7:$AV$131,MATCH(FJ$1,Mes!$C$3:$AV$3,0),FALSE),""))*1000)</f>
        <v>#VALUE!</v>
      </c>
      <c r="FK72" s="30" t="e">
        <f>((IFERROR(VLOOKUP($B71,Mes!$C$7:$AV$131,MATCH(FK$1,Mes!$C$3:$AV$3,0),FALSE),""))*1000)</f>
        <v>#VALUE!</v>
      </c>
      <c r="FL72" s="30" t="e">
        <f>((IFERROR(VLOOKUP($B71,Mes!$C$7:$AV$131,MATCH(FL$1,Mes!$C$3:$AV$3,0),FALSE),""))*1000)</f>
        <v>#VALUE!</v>
      </c>
      <c r="FM72" s="30" t="e">
        <f>((IFERROR(VLOOKUP($B71,Mes!$C$7:$AV$131,MATCH(FM$1,Mes!$C$3:$AV$3,0),FALSE),""))*1000)</f>
        <v>#VALUE!</v>
      </c>
      <c r="FN72" s="30" t="e">
        <f>((IFERROR(VLOOKUP($B71,Mes!$C$7:$AV$131,MATCH(FN$1,Mes!$C$3:$AV$3,0),FALSE),""))*1000)</f>
        <v>#VALUE!</v>
      </c>
      <c r="FO72" s="30" t="e">
        <f>((IFERROR(VLOOKUP($B71,Mes!$C$7:$AV$131,MATCH(FO$1,Mes!$C$3:$AV$3,0),FALSE),""))*1000)</f>
        <v>#VALUE!</v>
      </c>
      <c r="FP72" s="30" t="e">
        <f>((IFERROR(VLOOKUP($B71,Mes!$C$7:$AV$131,MATCH(FP$1,Mes!$C$3:$AV$3,0),FALSE),""))*1000)</f>
        <v>#VALUE!</v>
      </c>
      <c r="FQ72" s="30" t="e">
        <f>((IFERROR(VLOOKUP($B71,Mes!$C$7:$AV$131,MATCH(FQ$1,Mes!$C$3:$AV$3,0),FALSE),""))*1000)</f>
        <v>#VALUE!</v>
      </c>
      <c r="FR72" s="30" t="e">
        <f>((IFERROR(VLOOKUP($B71,Mes!$C$7:$AV$131,MATCH(FR$1,Mes!$C$3:$AV$3,0),FALSE),""))*1000)</f>
        <v>#VALUE!</v>
      </c>
      <c r="FS72" s="30" t="e">
        <f>((IFERROR(VLOOKUP($B71,Mes!$C$7:$AV$131,MATCH(FS$1,Mes!$C$3:$AV$3,0),FALSE),""))*1000)</f>
        <v>#VALUE!</v>
      </c>
      <c r="FT72" s="30" t="e">
        <f>((IFERROR(VLOOKUP($B71,Mes!$C$7:$AV$131,MATCH(FT$1,Mes!$C$3:$AV$3,0),FALSE),""))*1000)</f>
        <v>#VALUE!</v>
      </c>
      <c r="FU72" s="30" t="e">
        <f>((IFERROR(VLOOKUP($B71,Mes!$C$7:$AV$131,MATCH(FU$1,Mes!$C$3:$AV$3,0),FALSE),""))*1000)</f>
        <v>#VALUE!</v>
      </c>
      <c r="FV72" s="30" t="e">
        <f>((IFERROR(VLOOKUP($B71,Mes!$C$7:$AV$131,MATCH(FV$1,Mes!$C$3:$AV$3,0),FALSE),""))*1000)</f>
        <v>#VALUE!</v>
      </c>
      <c r="FW72" s="30" t="e">
        <f>((IFERROR(VLOOKUP($B71,Mes!$C$7:$AV$131,MATCH(FW$1,Mes!$C$3:$AV$3,0),FALSE),""))*1000)</f>
        <v>#VALUE!</v>
      </c>
      <c r="FX72" s="30" t="e">
        <f>((IFERROR(VLOOKUP($B71,Mes!$C$7:$AV$131,MATCH(FX$1,Mes!$C$3:$AV$3,0),FALSE),""))*1000)</f>
        <v>#VALUE!</v>
      </c>
      <c r="FY72" s="30" t="e">
        <f>((IFERROR(VLOOKUP($B71,Mes!$C$7:$AV$131,MATCH(FY$1,Mes!$C$3:$AV$3,0),FALSE),""))*1000)</f>
        <v>#VALUE!</v>
      </c>
      <c r="FZ72" s="30" t="e">
        <f>((IFERROR(VLOOKUP($B71,Mes!$C$7:$AV$131,MATCH(FZ$1,Mes!$C$3:$AV$3,0),FALSE),""))*1000)</f>
        <v>#VALUE!</v>
      </c>
      <c r="GA72" s="30" t="e">
        <f>((IFERROR(VLOOKUP($B71,Mes!$C$7:$AV$131,MATCH(GA$1,Mes!$C$3:$AV$3,0),FALSE),""))*1000)</f>
        <v>#VALUE!</v>
      </c>
      <c r="GB72" s="30" t="e">
        <f>((IFERROR(VLOOKUP($B71,Mes!$C$7:$AV$131,MATCH(GB$1,Mes!$C$3:$AV$3,0),FALSE),""))*1000)</f>
        <v>#VALUE!</v>
      </c>
      <c r="GC72" s="30" t="e">
        <f>((IFERROR(VLOOKUP($B71,Mes!$C$7:$AV$131,MATCH(GC$1,Mes!$C$3:$AV$3,0),FALSE),""))*1000)</f>
        <v>#VALUE!</v>
      </c>
      <c r="GD72" s="30" t="e">
        <f>((IFERROR(VLOOKUP($B71,Mes!$C$7:$AV$131,MATCH(GD$1,Mes!$C$3:$AV$3,0),FALSE),""))*1000)</f>
        <v>#VALUE!</v>
      </c>
      <c r="GE72" s="30" t="e">
        <f>((IFERROR(VLOOKUP($B71,Mes!$C$7:$AV$131,MATCH(GE$1,Mes!$C$3:$AV$3,0),FALSE),""))*1000)</f>
        <v>#VALUE!</v>
      </c>
      <c r="GF72" s="30" t="e">
        <f>((IFERROR(VLOOKUP($B71,Mes!$C$7:$AV$131,MATCH(GF$1,Mes!$C$3:$AV$3,0),FALSE),""))*1000)</f>
        <v>#VALUE!</v>
      </c>
      <c r="GG72" s="30" t="e">
        <f>((IFERROR(VLOOKUP($B71,Mes!$C$7:$AV$131,MATCH(GG$1,Mes!$C$3:$AV$3,0),FALSE),""))*1000)</f>
        <v>#VALUE!</v>
      </c>
      <c r="GH72" s="31" t="e">
        <f>((IFERROR(VLOOKUP($B71,Mes!$C$7:$AV$131,MATCH(GH$1,Mes!$C$3:$AV$3,0),FALSE),""))*1000)</f>
        <v>#VALUE!</v>
      </c>
      <c r="GI72" s="31" t="e">
        <f>((IFERROR(VLOOKUP($B71,Mes!$C$7:$AV$131,MATCH(GI$1,Mes!$C$3:$AV$3,0),FALSE),""))*1000)</f>
        <v>#VALUE!</v>
      </c>
      <c r="GJ72" s="31" t="e">
        <f>((IFERROR(VLOOKUP($B71,Mes!$C$7:$AV$131,MATCH(GJ$1,Mes!$C$3:$AV$3,0),FALSE),""))*1000)</f>
        <v>#VALUE!</v>
      </c>
      <c r="GK72" s="31" t="e">
        <f>((IFERROR(VLOOKUP($B71,Mes!$C$7:$AV$131,MATCH(GK$1,Mes!$C$3:$AV$3,0),FALSE),""))*1000)</f>
        <v>#VALUE!</v>
      </c>
      <c r="GL72" s="31" t="e">
        <f>((IFERROR(VLOOKUP($B71,Mes!$C$7:$AV$131,MATCH(GL$1,Mes!$C$3:$AV$3,0),FALSE),""))*1000)</f>
        <v>#VALUE!</v>
      </c>
      <c r="GM72" s="31" t="e">
        <f>((IFERROR(VLOOKUP($B71,Mes!$C$7:$AV$131,MATCH(GM$1,Mes!$C$3:$AV$3,0),FALSE),""))*1000)</f>
        <v>#VALUE!</v>
      </c>
      <c r="GN72" s="31" t="e">
        <f>((IFERROR(VLOOKUP($B71,Mes!$C$7:$AV$131,MATCH(GN$1,Mes!$C$3:$AV$3,0),FALSE),""))*1000)</f>
        <v>#VALUE!</v>
      </c>
      <c r="GO72" s="31" t="e">
        <f>((IFERROR(VLOOKUP($B71,Mes!$C$7:$AV$131,MATCH(GO$1,Mes!$C$3:$AV$3,0),FALSE),""))*1000)</f>
        <v>#VALUE!</v>
      </c>
      <c r="GP72" s="31" t="e">
        <f>((IFERROR(VLOOKUP($B71,Mes!$C$7:$AV$131,MATCH(GP$1,Mes!$C$3:$AV$3,0),FALSE),""))*1000)</f>
        <v>#VALUE!</v>
      </c>
      <c r="GQ72" s="31" t="e">
        <f>((IFERROR(VLOOKUP($B71,Mes!$C$7:$AV$131,MATCH(GQ$1,Mes!$C$3:$AV$3,0),FALSE),""))*1000)</f>
        <v>#VALUE!</v>
      </c>
      <c r="GR72" s="31" t="e">
        <f>((IFERROR(VLOOKUP($B71,Mes!$C$7:$AV$131,MATCH(GR$1,Mes!$C$3:$AV$3,0),FALSE),""))*1000)</f>
        <v>#VALUE!</v>
      </c>
      <c r="GS72" s="31" t="e">
        <f>((IFERROR(VLOOKUP($B71,Mes!$C$7:$AV$131,MATCH(GS$1,Mes!$C$3:$AV$3,0),FALSE),""))*1000)</f>
        <v>#VALUE!</v>
      </c>
      <c r="GT72" s="31" t="e">
        <f>((IFERROR(VLOOKUP($B71,Mes!$C$7:$AV$131,MATCH(GT$1,Mes!$C$3:$AV$3,0),FALSE),""))*1000)</f>
        <v>#VALUE!</v>
      </c>
      <c r="GU72" s="31" t="e">
        <f>((IFERROR(VLOOKUP($B71,Mes!$C$7:$AV$131,MATCH(GU$1,Mes!$C$3:$AV$3,0),FALSE),""))*1000)</f>
        <v>#VALUE!</v>
      </c>
      <c r="GV72" s="31" t="e">
        <f>((IFERROR(VLOOKUP($B71,Mes!$C$7:$AV$131,MATCH(GV$1,Mes!$C$3:$AV$3,0),FALSE),""))*1000)</f>
        <v>#VALUE!</v>
      </c>
      <c r="GW72" s="31" t="e">
        <f>((IFERROR(VLOOKUP($B71,Mes!$C$7:$AV$131,MATCH(GW$1,Mes!$C$3:$AV$3,0),FALSE),""))*1000)</f>
        <v>#VALUE!</v>
      </c>
      <c r="GX72" s="31" t="e">
        <f>((IFERROR(VLOOKUP($B71,Mes!$C$7:$AV$131,MATCH(GX$1,Mes!$C$3:$AV$3,0),FALSE),""))*1000)</f>
        <v>#VALUE!</v>
      </c>
      <c r="GY72" s="31" t="e">
        <f>((IFERROR(VLOOKUP($B71,Mes!$C$7:$AV$131,MATCH(GY$1,Mes!$C$3:$AV$3,0),FALSE),""))*1000)</f>
        <v>#VALUE!</v>
      </c>
      <c r="GZ72" s="31" t="e">
        <f>((IFERROR(VLOOKUP($B71,Mes!$C$7:$AV$131,MATCH(GZ$1,Mes!$C$3:$AV$3,0),FALSE),""))*1000)</f>
        <v>#VALUE!</v>
      </c>
      <c r="HA72" s="31" t="e">
        <f>((IFERROR(VLOOKUP($B71,Mes!$C$7:$AV$131,MATCH(HA$1,Mes!$C$3:$AV$3,0),FALSE),""))*1000)</f>
        <v>#VALUE!</v>
      </c>
      <c r="HB72" s="31" t="e">
        <f>((IFERROR(VLOOKUP($B71,Mes!$C$7:$AV$131,MATCH(HB$1,Mes!$C$3:$AV$3,0),FALSE),""))*1000)</f>
        <v>#VALUE!</v>
      </c>
      <c r="HC72" s="31" t="e">
        <f>((IFERROR(VLOOKUP($B71,Mes!$C$7:$AV$131,MATCH(HC$1,Mes!$C$3:$AV$3,0),FALSE),""))*1000)</f>
        <v>#VALUE!</v>
      </c>
      <c r="HD72" s="31" t="e">
        <f>((IFERROR(VLOOKUP($B71,Mes!$C$7:$AV$131,MATCH(HD$1,Mes!$C$3:$AV$3,0),FALSE),""))*1000)</f>
        <v>#VALUE!</v>
      </c>
      <c r="HE72" s="31" t="e">
        <f>((IFERROR(VLOOKUP($B71,Mes!$C$7:$AV$131,MATCH(HE$1,Mes!$C$3:$AV$3,0),FALSE),""))*1000)</f>
        <v>#VALUE!</v>
      </c>
      <c r="HF72" s="31" t="e">
        <f>((IFERROR(VLOOKUP($B71,Mes!$C$7:$AV$131,MATCH(HF$1,Mes!$C$3:$AV$3,0),FALSE),""))*1000)</f>
        <v>#VALUE!</v>
      </c>
      <c r="HG72" s="31" t="e">
        <f>((IFERROR(VLOOKUP($B71,Mes!$C$7:$AV$131,MATCH(HG$1,Mes!$C$3:$AV$3,0),FALSE),""))*1000)</f>
        <v>#VALUE!</v>
      </c>
      <c r="HH72" s="31" t="e">
        <f>((IFERROR(VLOOKUP($B71,Mes!$C$7:$AV$131,MATCH(HH$1,Mes!$C$3:$AV$3,0),FALSE),""))*1000)</f>
        <v>#VALUE!</v>
      </c>
      <c r="HI72" s="31" t="e">
        <f>((IFERROR(VLOOKUP($B71,Mes!$C$7:$AV$131,MATCH(HI$1,Mes!$C$3:$AV$3,0),FALSE),""))*1000)</f>
        <v>#VALUE!</v>
      </c>
      <c r="HJ72" s="31" t="e">
        <f>((IFERROR(VLOOKUP($B71,Mes!$C$7:$AV$131,MATCH(HJ$1,Mes!$C$3:$AV$3,0),FALSE),""))*1000)</f>
        <v>#VALUE!</v>
      </c>
      <c r="HK72" s="31" t="e">
        <f>((IFERROR(VLOOKUP($B71,Mes!$C$7:$AV$131,MATCH(HK$1,Mes!$C$3:$AV$3,0),FALSE),""))*1000)</f>
        <v>#VALUE!</v>
      </c>
      <c r="HL72" s="31" t="e">
        <f>((IFERROR(VLOOKUP($B71,Mes!$C$7:$AV$131,MATCH(HL$1,Mes!$C$3:$AV$3,0),FALSE),""))*1000)</f>
        <v>#VALUE!</v>
      </c>
      <c r="HM72" s="30" t="e">
        <f>((IFERROR(VLOOKUP($B71,Mes!$C$7:$AV$131,MATCH(HM$1,Mes!$C$3:$AV$3,0),FALSE),""))*1000)</f>
        <v>#VALUE!</v>
      </c>
      <c r="HN72" s="30" t="e">
        <f>((IFERROR(VLOOKUP($B71,Mes!$C$7:$AV$131,MATCH(HN$1,Mes!$C$3:$AV$3,0),FALSE),""))*1000)</f>
        <v>#VALUE!</v>
      </c>
      <c r="HO72" s="30" t="e">
        <f>((IFERROR(VLOOKUP($B71,Mes!$C$7:$AV$131,MATCH(HO$1,Mes!$C$3:$AV$3,0),FALSE),""))*1000)</f>
        <v>#VALUE!</v>
      </c>
      <c r="HP72" s="30" t="e">
        <f>((IFERROR(VLOOKUP($B71,Mes!$C$7:$AV$131,MATCH(HP$1,Mes!$C$3:$AV$3,0),FALSE),""))*1000)</f>
        <v>#VALUE!</v>
      </c>
      <c r="HQ72" s="30" t="e">
        <f>((IFERROR(VLOOKUP($B71,Mes!$C$7:$AV$131,MATCH(HQ$1,Mes!$C$3:$AV$3,0),FALSE),""))*1000)</f>
        <v>#VALUE!</v>
      </c>
      <c r="HR72" s="30" t="e">
        <f>((IFERROR(VLOOKUP($B71,Mes!$C$7:$AV$131,MATCH(HR$1,Mes!$C$3:$AV$3,0),FALSE),""))*1000)</f>
        <v>#VALUE!</v>
      </c>
      <c r="HS72" s="30" t="e">
        <f>((IFERROR(VLOOKUP($B71,Mes!$C$7:$AV$131,MATCH(HS$1,Mes!$C$3:$AV$3,0),FALSE),""))*1000)</f>
        <v>#VALUE!</v>
      </c>
      <c r="HT72" s="30" t="e">
        <f>((IFERROR(VLOOKUP($B71,Mes!$C$7:$AV$131,MATCH(HT$1,Mes!$C$3:$AV$3,0),FALSE),""))*1000)</f>
        <v>#VALUE!</v>
      </c>
      <c r="HU72" s="30" t="e">
        <f>((IFERROR(VLOOKUP($B71,Mes!$C$7:$AV$131,MATCH(HU$1,Mes!$C$3:$AV$3,0),FALSE),""))*1000)</f>
        <v>#VALUE!</v>
      </c>
      <c r="HV72" s="30" t="e">
        <f>((IFERROR(VLOOKUP($B71,Mes!$C$7:$AV$131,MATCH(HV$1,Mes!$C$3:$AV$3,0),FALSE),""))*1000)</f>
        <v>#VALUE!</v>
      </c>
      <c r="HW72" s="30" t="e">
        <f>((IFERROR(VLOOKUP($B71,Mes!$C$7:$AV$131,MATCH(HW$1,Mes!$C$3:$AV$3,0),FALSE),""))*1000)</f>
        <v>#VALUE!</v>
      </c>
      <c r="HX72" s="30" t="e">
        <f>((IFERROR(VLOOKUP($B71,Mes!$C$7:$AV$131,MATCH(HX$1,Mes!$C$3:$AV$3,0),FALSE),""))*1000)</f>
        <v>#VALUE!</v>
      </c>
      <c r="HY72" s="30" t="e">
        <f>((IFERROR(VLOOKUP($B71,Mes!$C$7:$AV$131,MATCH(HY$1,Mes!$C$3:$AV$3,0),FALSE),""))*1000)</f>
        <v>#VALUE!</v>
      </c>
      <c r="HZ72" s="30" t="e">
        <f>((IFERROR(VLOOKUP($B71,Mes!$C$7:$AV$131,MATCH(HZ$1,Mes!$C$3:$AV$3,0),FALSE),""))*1000)</f>
        <v>#VALUE!</v>
      </c>
      <c r="IA72" s="30" t="e">
        <f>((IFERROR(VLOOKUP($B71,Mes!$C$7:$AV$131,MATCH(IA$1,Mes!$C$3:$AV$3,0),FALSE),""))*1000)</f>
        <v>#VALUE!</v>
      </c>
      <c r="IB72" s="30" t="e">
        <f>((IFERROR(VLOOKUP($B71,Mes!$C$7:$AV$131,MATCH(IB$1,Mes!$C$3:$AV$3,0),FALSE),""))*1000)</f>
        <v>#VALUE!</v>
      </c>
      <c r="IC72" s="30" t="e">
        <f>((IFERROR(VLOOKUP($B71,Mes!$C$7:$AV$131,MATCH(IC$1,Mes!$C$3:$AV$3,0),FALSE),""))*1000)</f>
        <v>#VALUE!</v>
      </c>
      <c r="ID72" s="30" t="e">
        <f>((IFERROR(VLOOKUP($B71,Mes!$C$7:$AV$131,MATCH(ID$1,Mes!$C$3:$AV$3,0),FALSE),""))*1000)</f>
        <v>#VALUE!</v>
      </c>
      <c r="IE72" s="30" t="e">
        <f>((IFERROR(VLOOKUP($B71,Mes!$C$7:$AV$131,MATCH(IE$1,Mes!$C$3:$AV$3,0),FALSE),""))*1000)</f>
        <v>#VALUE!</v>
      </c>
      <c r="IF72" s="30" t="e">
        <f>((IFERROR(VLOOKUP($B71,Mes!$C$7:$AV$131,MATCH(IF$1,Mes!$C$3:$AV$3,0),FALSE),""))*1000)</f>
        <v>#VALUE!</v>
      </c>
      <c r="IG72" s="30" t="e">
        <f>((IFERROR(VLOOKUP($B71,Mes!$C$7:$AV$131,MATCH(IG$1,Mes!$C$3:$AV$3,0),FALSE),""))*1000)</f>
        <v>#VALUE!</v>
      </c>
      <c r="IH72" s="30" t="e">
        <f>((IFERROR(VLOOKUP($B71,Mes!$C$7:$AV$131,MATCH(IH$1,Mes!$C$3:$AV$3,0),FALSE),""))*1000)</f>
        <v>#VALUE!</v>
      </c>
      <c r="II72" s="30" t="e">
        <f>((IFERROR(VLOOKUP($B71,Mes!$C$7:$AV$131,MATCH(II$1,Mes!$C$3:$AV$3,0),FALSE),""))*1000)</f>
        <v>#VALUE!</v>
      </c>
      <c r="IJ72" s="30" t="e">
        <f>((IFERROR(VLOOKUP($B71,Mes!$C$7:$AV$131,MATCH(IJ$1,Mes!$C$3:$AV$3,0),FALSE),""))*1000)</f>
        <v>#VALUE!</v>
      </c>
      <c r="IK72" s="30" t="e">
        <f>((IFERROR(VLOOKUP($B71,Mes!$C$7:$AV$131,MATCH(IK$1,Mes!$C$3:$AV$3,0),FALSE),""))*1000)</f>
        <v>#VALUE!</v>
      </c>
      <c r="IL72" s="30" t="e">
        <f>((IFERROR(VLOOKUP($B71,Mes!$C$7:$AV$131,MATCH(IL$1,Mes!$C$3:$AV$3,0),FALSE),""))*1000)</f>
        <v>#VALUE!</v>
      </c>
      <c r="IM72" s="30" t="e">
        <f>((IFERROR(VLOOKUP($B71,Mes!$C$7:$AV$131,MATCH(IM$1,Mes!$C$3:$AV$3,0),FALSE),""))*1000)</f>
        <v>#VALUE!</v>
      </c>
      <c r="IN72" s="30" t="e">
        <f>((IFERROR(VLOOKUP($B71,Mes!$C$7:$AV$131,MATCH(IN$1,Mes!$C$3:$AV$3,0),FALSE),""))*1000)</f>
        <v>#VALUE!</v>
      </c>
      <c r="IO72" s="30" t="e">
        <f>((IFERROR(VLOOKUP($B71,Mes!$C$7:$AV$131,MATCH(IO$1,Mes!$C$3:$AV$3,0),FALSE),""))*1000)</f>
        <v>#VALUE!</v>
      </c>
      <c r="IP72" s="30" t="e">
        <f>((IFERROR(VLOOKUP($B71,Mes!$C$7:$AV$131,MATCH(IP$1,Mes!$C$3:$AV$3,0),FALSE),""))*1000)</f>
        <v>#VALUE!</v>
      </c>
      <c r="IQ72" s="30" t="e">
        <f>((IFERROR(VLOOKUP($B71,Mes!$C$7:$AV$131,MATCH(IQ$1,Mes!$C$3:$AV$3,0),FALSE),""))*1000)</f>
        <v>#VALUE!</v>
      </c>
      <c r="IR72" s="31" t="e">
        <f>((IFERROR(VLOOKUP($B71,Mes!$C$7:$AV$131,MATCH(IR$1,Mes!$C$3:$AV$3,0),FALSE),""))*1000)</f>
        <v>#VALUE!</v>
      </c>
      <c r="IS72" s="31" t="e">
        <f>((IFERROR(VLOOKUP($B71,Mes!$C$7:$AV$131,MATCH(IS$1,Mes!$C$3:$AV$3,0),FALSE),""))*1000)</f>
        <v>#VALUE!</v>
      </c>
      <c r="IT72" s="31" t="e">
        <f>((IFERROR(VLOOKUP($B71,Mes!$C$7:$AV$131,MATCH(IT$1,Mes!$C$3:$AV$3,0),FALSE),""))*1000)</f>
        <v>#VALUE!</v>
      </c>
      <c r="IU72" s="31" t="e">
        <f>((IFERROR(VLOOKUP($B71,Mes!$C$7:$AV$131,MATCH(IU$1,Mes!$C$3:$AV$3,0),FALSE),""))*1000)</f>
        <v>#VALUE!</v>
      </c>
      <c r="IV72" s="31" t="e">
        <f>((IFERROR(VLOOKUP($B71,Mes!$C$7:$AV$131,MATCH(IV$1,Mes!$C$3:$AV$3,0),FALSE),""))*1000)</f>
        <v>#VALUE!</v>
      </c>
      <c r="IW72" s="31" t="e">
        <f>((IFERROR(VLOOKUP($B71,Mes!$C$7:$AV$131,MATCH(IW$1,Mes!$C$3:$AV$3,0),FALSE),""))*1000)</f>
        <v>#VALUE!</v>
      </c>
      <c r="IX72" s="31" t="e">
        <f>((IFERROR(VLOOKUP($B71,Mes!$C$7:$AV$131,MATCH(IX$1,Mes!$C$3:$AV$3,0),FALSE),""))*1000)</f>
        <v>#VALUE!</v>
      </c>
      <c r="IY72" s="31" t="e">
        <f>((IFERROR(VLOOKUP($B71,Mes!$C$7:$AV$131,MATCH(IY$1,Mes!$C$3:$AV$3,0),FALSE),""))*1000)</f>
        <v>#VALUE!</v>
      </c>
      <c r="IZ72" s="31" t="e">
        <f>((IFERROR(VLOOKUP($B71,Mes!$C$7:$AV$131,MATCH(IZ$1,Mes!$C$3:$AV$3,0),FALSE),""))*1000)</f>
        <v>#VALUE!</v>
      </c>
      <c r="JA72" s="31" t="e">
        <f>((IFERROR(VLOOKUP($B71,Mes!$C$7:$AV$131,MATCH(JA$1,Mes!$C$3:$AV$3,0),FALSE),""))*1000)</f>
        <v>#VALUE!</v>
      </c>
      <c r="JB72" s="31" t="e">
        <f>((IFERROR(VLOOKUP($B71,Mes!$C$7:$AV$131,MATCH(JB$1,Mes!$C$3:$AV$3,0),FALSE),""))*1000)</f>
        <v>#VALUE!</v>
      </c>
      <c r="JC72" s="31" t="e">
        <f>((IFERROR(VLOOKUP($B71,Mes!$C$7:$AV$131,MATCH(JC$1,Mes!$C$3:$AV$3,0),FALSE),""))*1000)</f>
        <v>#VALUE!</v>
      </c>
      <c r="JD72" s="31" t="e">
        <f>((IFERROR(VLOOKUP($B71,Mes!$C$7:$AV$131,MATCH(JD$1,Mes!$C$3:$AV$3,0),FALSE),""))*1000)</f>
        <v>#VALUE!</v>
      </c>
      <c r="JE72" s="31" t="e">
        <f>((IFERROR(VLOOKUP($B71,Mes!$C$7:$AV$131,MATCH(JE$1,Mes!$C$3:$AV$3,0),FALSE),""))*1000)</f>
        <v>#VALUE!</v>
      </c>
      <c r="JF72" s="31" t="e">
        <f>((IFERROR(VLOOKUP($B71,Mes!$C$7:$AV$131,MATCH(JF$1,Mes!$C$3:$AV$3,0),FALSE),""))*1000)</f>
        <v>#VALUE!</v>
      </c>
      <c r="JG72" s="31" t="e">
        <f>((IFERROR(VLOOKUP($B71,Mes!$C$7:$AV$131,MATCH(JG$1,Mes!$C$3:$AV$3,0),FALSE),""))*1000)</f>
        <v>#VALUE!</v>
      </c>
      <c r="JH72" s="31" t="e">
        <f>((IFERROR(VLOOKUP($B71,Mes!$C$7:$AV$131,MATCH(JH$1,Mes!$C$3:$AV$3,0),FALSE),""))*1000)</f>
        <v>#VALUE!</v>
      </c>
      <c r="JI72" s="31" t="e">
        <f>((IFERROR(VLOOKUP($B71,Mes!$C$7:$AV$131,MATCH(JI$1,Mes!$C$3:$AV$3,0),FALSE),""))*1000)</f>
        <v>#VALUE!</v>
      </c>
      <c r="JJ72" s="31" t="e">
        <f>((IFERROR(VLOOKUP($B71,Mes!$C$7:$AV$131,MATCH(JJ$1,Mes!$C$3:$AV$3,0),FALSE),""))*1000)</f>
        <v>#VALUE!</v>
      </c>
      <c r="JK72" s="31" t="e">
        <f>((IFERROR(VLOOKUP($B71,Mes!$C$7:$AV$131,MATCH(JK$1,Mes!$C$3:$AV$3,0),FALSE),""))*1000)</f>
        <v>#VALUE!</v>
      </c>
      <c r="JL72" s="31" t="e">
        <f>((IFERROR(VLOOKUP($B71,Mes!$C$7:$AV$131,MATCH(JL$1,Mes!$C$3:$AV$3,0),FALSE),""))*1000)</f>
        <v>#VALUE!</v>
      </c>
      <c r="JM72" s="31" t="e">
        <f>((IFERROR(VLOOKUP($B71,Mes!$C$7:$AV$131,MATCH(JM$1,Mes!$C$3:$AV$3,0),FALSE),""))*1000)</f>
        <v>#VALUE!</v>
      </c>
      <c r="JN72" s="31" t="e">
        <f>((IFERROR(VLOOKUP($B71,Mes!$C$7:$AV$131,MATCH(JN$1,Mes!$C$3:$AV$3,0),FALSE),""))*1000)</f>
        <v>#VALUE!</v>
      </c>
      <c r="JO72" s="31" t="e">
        <f>((IFERROR(VLOOKUP($B71,Mes!$C$7:$AV$131,MATCH(JO$1,Mes!$C$3:$AV$3,0),FALSE),""))*1000)</f>
        <v>#VALUE!</v>
      </c>
      <c r="JP72" s="31" t="e">
        <f>((IFERROR(VLOOKUP($B71,Mes!$C$7:$AV$131,MATCH(JP$1,Mes!$C$3:$AV$3,0),FALSE),""))*1000)</f>
        <v>#VALUE!</v>
      </c>
      <c r="JQ72" s="31" t="e">
        <f>((IFERROR(VLOOKUP($B71,Mes!$C$7:$AV$131,MATCH(JQ$1,Mes!$C$3:$AV$3,0),FALSE),""))*1000)</f>
        <v>#VALUE!</v>
      </c>
      <c r="JR72" s="31" t="e">
        <f>((IFERROR(VLOOKUP($B71,Mes!$C$7:$AV$131,MATCH(JR$1,Mes!$C$3:$AV$3,0),FALSE),""))*1000)</f>
        <v>#VALUE!</v>
      </c>
      <c r="JS72" s="31" t="e">
        <f>((IFERROR(VLOOKUP($B71,Mes!$C$7:$AV$131,MATCH(JS$1,Mes!$C$3:$AV$3,0),FALSE),""))*1000)</f>
        <v>#VALUE!</v>
      </c>
      <c r="JT72" s="31" t="e">
        <f>((IFERROR(VLOOKUP($B71,Mes!$C$7:$AV$131,MATCH(JT$1,Mes!$C$3:$AV$3,0),FALSE),""))*1000)</f>
        <v>#VALUE!</v>
      </c>
      <c r="JU72" s="31" t="e">
        <f>((IFERROR(VLOOKUP($B71,Mes!$C$7:$AV$131,MATCH(JU$1,Mes!$C$3:$AV$3,0),FALSE),""))*1000)</f>
        <v>#VALUE!</v>
      </c>
      <c r="JV72" s="30" t="e">
        <f>((IFERROR(VLOOKUP($B71,Mes!$C$7:$AV$131,MATCH(JV$1,Mes!$C$3:$AV$3,0),FALSE),""))*1000)</f>
        <v>#VALUE!</v>
      </c>
      <c r="JW72" s="30" t="e">
        <f>((IFERROR(VLOOKUP($B71,Mes!$C$7:$AV$131,MATCH(JW$1,Mes!$C$3:$AV$3,0),FALSE),""))*1000)</f>
        <v>#VALUE!</v>
      </c>
      <c r="JX72" s="30" t="e">
        <f>((IFERROR(VLOOKUP($B71,Mes!$C$7:$AV$131,MATCH(JX$1,Mes!$C$3:$AV$3,0),FALSE),""))*1000)</f>
        <v>#VALUE!</v>
      </c>
      <c r="JY72" s="30" t="e">
        <f>((IFERROR(VLOOKUP($B71,Mes!$C$7:$AV$131,MATCH(JY$1,Mes!$C$3:$AV$3,0),FALSE),""))*1000)</f>
        <v>#VALUE!</v>
      </c>
      <c r="JZ72" s="30" t="e">
        <f>((IFERROR(VLOOKUP($B71,Mes!$C$7:$AV$131,MATCH(JZ$1,Mes!$C$3:$AV$3,0),FALSE),""))*1000)</f>
        <v>#VALUE!</v>
      </c>
      <c r="KA72" s="30" t="e">
        <f>((IFERROR(VLOOKUP($B71,Mes!$C$7:$AV$131,MATCH(KA$1,Mes!$C$3:$AV$3,0),FALSE),""))*1000)</f>
        <v>#VALUE!</v>
      </c>
      <c r="KB72" s="30" t="e">
        <f>((IFERROR(VLOOKUP($B71,Mes!$C$7:$AV$131,MATCH(KB$1,Mes!$C$3:$AV$3,0),FALSE),""))*1000)</f>
        <v>#VALUE!</v>
      </c>
      <c r="KC72" s="30" t="e">
        <f>((IFERROR(VLOOKUP($B71,Mes!$C$7:$AV$131,MATCH(KC$1,Mes!$C$3:$AV$3,0),FALSE),""))*1000)</f>
        <v>#VALUE!</v>
      </c>
      <c r="KD72" s="30" t="e">
        <f>((IFERROR(VLOOKUP($B71,Mes!$C$7:$AV$131,MATCH(KD$1,Mes!$C$3:$AV$3,0),FALSE),""))*1000)</f>
        <v>#VALUE!</v>
      </c>
      <c r="KE72" s="30" t="e">
        <f>((IFERROR(VLOOKUP($B71,Mes!$C$7:$AV$131,MATCH(KE$1,Mes!$C$3:$AV$3,0),FALSE),""))*1000)</f>
        <v>#VALUE!</v>
      </c>
      <c r="KF72" s="30" t="e">
        <f>((IFERROR(VLOOKUP($B71,Mes!$C$7:$AV$131,MATCH(KF$1,Mes!$C$3:$AV$3,0),FALSE),""))*1000)</f>
        <v>#VALUE!</v>
      </c>
      <c r="KG72" s="30" t="e">
        <f>((IFERROR(VLOOKUP($B71,Mes!$C$7:$AV$131,MATCH(KG$1,Mes!$C$3:$AV$3,0),FALSE),""))*1000)</f>
        <v>#VALUE!</v>
      </c>
      <c r="KH72" s="30" t="e">
        <f>((IFERROR(VLOOKUP($B71,Mes!$C$7:$AV$131,MATCH(KH$1,Mes!$C$3:$AV$3,0),FALSE),""))*1000)</f>
        <v>#VALUE!</v>
      </c>
      <c r="KI72" s="30" t="e">
        <f>((IFERROR(VLOOKUP($B71,Mes!$C$7:$AV$131,MATCH(KI$1,Mes!$C$3:$AV$3,0),FALSE),""))*1000)</f>
        <v>#VALUE!</v>
      </c>
      <c r="KJ72" s="30" t="e">
        <f>((IFERROR(VLOOKUP($B71,Mes!$C$7:$AV$131,MATCH(KJ$1,Mes!$C$3:$AV$3,0),FALSE),""))*1000)</f>
        <v>#VALUE!</v>
      </c>
      <c r="KK72" s="30" t="e">
        <f>((IFERROR(VLOOKUP($B71,Mes!$C$7:$AV$131,MATCH(KK$1,Mes!$C$3:$AV$3,0),FALSE),""))*1000)</f>
        <v>#VALUE!</v>
      </c>
      <c r="KL72" s="30" t="e">
        <f>((IFERROR(VLOOKUP($B71,Mes!$C$7:$AV$131,MATCH(KL$1,Mes!$C$3:$AV$3,0),FALSE),""))*1000)</f>
        <v>#VALUE!</v>
      </c>
      <c r="KM72" s="30" t="e">
        <f>((IFERROR(VLOOKUP($B71,Mes!$C$7:$AV$131,MATCH(KM$1,Mes!$C$3:$AV$3,0),FALSE),""))*1000)</f>
        <v>#VALUE!</v>
      </c>
      <c r="KN72" s="30" t="e">
        <f>((IFERROR(VLOOKUP($B71,Mes!$C$7:$AV$131,MATCH(KN$1,Mes!$C$3:$AV$3,0),FALSE),""))*1000)</f>
        <v>#VALUE!</v>
      </c>
      <c r="KO72" s="30" t="e">
        <f>((IFERROR(VLOOKUP($B71,Mes!$C$7:$AV$131,MATCH(KO$1,Mes!$C$3:$AV$3,0),FALSE),""))*1000)</f>
        <v>#VALUE!</v>
      </c>
      <c r="KP72" s="30" t="e">
        <f>((IFERROR(VLOOKUP($B71,Mes!$C$7:$AV$131,MATCH(KP$1,Mes!$C$3:$AV$3,0),FALSE),""))*1000)</f>
        <v>#VALUE!</v>
      </c>
      <c r="KQ72" s="30" t="e">
        <f>((IFERROR(VLOOKUP($B71,Mes!$C$7:$AV$131,MATCH(KQ$1,Mes!$C$3:$AV$3,0),FALSE),""))*1000)</f>
        <v>#VALUE!</v>
      </c>
      <c r="KR72" s="30" t="e">
        <f>((IFERROR(VLOOKUP($B71,Mes!$C$7:$AV$131,MATCH(KR$1,Mes!$C$3:$AV$3,0),FALSE),""))*1000)</f>
        <v>#VALUE!</v>
      </c>
      <c r="KS72" s="30" t="e">
        <f>((IFERROR(VLOOKUP($B71,Mes!$C$7:$AV$131,MATCH(KS$1,Mes!$C$3:$AV$3,0),FALSE),""))*1000)</f>
        <v>#VALUE!</v>
      </c>
      <c r="KT72" s="30" t="e">
        <f>((IFERROR(VLOOKUP($B71,Mes!$C$7:$AV$131,MATCH(KT$1,Mes!$C$3:$AV$3,0),FALSE),""))*1000)</f>
        <v>#VALUE!</v>
      </c>
      <c r="KU72" s="30" t="e">
        <f>((IFERROR(VLOOKUP($B71,Mes!$C$7:$AV$131,MATCH(KU$1,Mes!$C$3:$AV$3,0),FALSE),""))*1000)</f>
        <v>#VALUE!</v>
      </c>
      <c r="KV72" s="30" t="e">
        <f>((IFERROR(VLOOKUP($B71,Mes!$C$7:$AV$131,MATCH(KV$1,Mes!$C$3:$AV$3,0),FALSE),""))*1000)</f>
        <v>#VALUE!</v>
      </c>
      <c r="KW72" s="30" t="e">
        <f>((IFERROR(VLOOKUP($B71,Mes!$C$7:$AV$131,MATCH(KW$1,Mes!$C$3:$AV$3,0),FALSE),""))*1000)</f>
        <v>#VALUE!</v>
      </c>
      <c r="KX72" s="30" t="e">
        <f>((IFERROR(VLOOKUP($B71,Mes!$C$7:$AV$131,MATCH(KX$1,Mes!$C$3:$AV$3,0),FALSE),""))*1000)</f>
        <v>#VALUE!</v>
      </c>
      <c r="KY72" s="30" t="e">
        <f>((IFERROR(VLOOKUP($B71,Mes!$C$7:$AV$131,MATCH(KY$1,Mes!$C$3:$AV$3,0),FALSE),""))*1000)</f>
        <v>#VALUE!</v>
      </c>
      <c r="KZ72" s="30" t="e">
        <f>((IFERROR(VLOOKUP($B71,Mes!$C$7:$AV$131,MATCH(KZ$1,Mes!$C$3:$AV$3,0),FALSE),""))*1000)</f>
        <v>#VALUE!</v>
      </c>
      <c r="LA72" s="31" t="e">
        <f>((IFERROR(VLOOKUP($B71,Mes!$C$7:$AV$131,MATCH(LA$1,Mes!$C$3:$AV$3,0),FALSE),""))*1000)</f>
        <v>#VALUE!</v>
      </c>
      <c r="LB72" s="31" t="e">
        <f>((IFERROR(VLOOKUP($B71,Mes!$C$7:$AV$131,MATCH(LB$1,Mes!$C$3:$AV$3,0),FALSE),""))*1000)</f>
        <v>#VALUE!</v>
      </c>
      <c r="LC72" s="31" t="e">
        <f>((IFERROR(VLOOKUP($B71,Mes!$C$7:$AV$131,MATCH(LC$1,Mes!$C$3:$AV$3,0),FALSE),""))*1000)</f>
        <v>#VALUE!</v>
      </c>
      <c r="LD72" s="31" t="e">
        <f>((IFERROR(VLOOKUP($B71,Mes!$C$7:$AV$131,MATCH(LD$1,Mes!$C$3:$AV$3,0),FALSE),""))*1000)</f>
        <v>#VALUE!</v>
      </c>
      <c r="LE72" s="31" t="e">
        <f>((IFERROR(VLOOKUP($B71,Mes!$C$7:$AV$131,MATCH(LE$1,Mes!$C$3:$AV$3,0),FALSE),""))*1000)</f>
        <v>#VALUE!</v>
      </c>
      <c r="LF72" s="31" t="e">
        <f>((IFERROR(VLOOKUP($B71,Mes!$C$7:$AV$131,MATCH(LF$1,Mes!$C$3:$AV$3,0),FALSE),""))*1000)</f>
        <v>#VALUE!</v>
      </c>
      <c r="LG72" s="31" t="e">
        <f>((IFERROR(VLOOKUP($B71,Mes!$C$7:$AV$131,MATCH(LG$1,Mes!$C$3:$AV$3,0),FALSE),""))*1000)</f>
        <v>#VALUE!</v>
      </c>
      <c r="LH72" s="31" t="e">
        <f>((IFERROR(VLOOKUP($B71,Mes!$C$7:$AV$131,MATCH(LH$1,Mes!$C$3:$AV$3,0),FALSE),""))*1000)</f>
        <v>#VALUE!</v>
      </c>
      <c r="LI72" s="31" t="e">
        <f>((IFERROR(VLOOKUP($B71,Mes!$C$7:$AV$131,MATCH(LI$1,Mes!$C$3:$AV$3,0),FALSE),""))*1000)</f>
        <v>#VALUE!</v>
      </c>
      <c r="LJ72" s="31" t="e">
        <f>((IFERROR(VLOOKUP($B71,Mes!$C$7:$AV$131,MATCH(LJ$1,Mes!$C$3:$AV$3,0),FALSE),""))*1000)</f>
        <v>#VALUE!</v>
      </c>
      <c r="LK72" s="31" t="e">
        <f>((IFERROR(VLOOKUP($B71,Mes!$C$7:$AV$131,MATCH(LK$1,Mes!$C$3:$AV$3,0),FALSE),""))*1000)</f>
        <v>#VALUE!</v>
      </c>
      <c r="LL72" s="31" t="e">
        <f>((IFERROR(VLOOKUP($B71,Mes!$C$7:$AV$131,MATCH(LL$1,Mes!$C$3:$AV$3,0),FALSE),""))*1000)</f>
        <v>#VALUE!</v>
      </c>
      <c r="LM72" s="31" t="e">
        <f>((IFERROR(VLOOKUP($B71,Mes!$C$7:$AV$131,MATCH(LM$1,Mes!$C$3:$AV$3,0),FALSE),""))*1000)</f>
        <v>#VALUE!</v>
      </c>
      <c r="LN72" s="31" t="e">
        <f>((IFERROR(VLOOKUP($B71,Mes!$C$7:$AV$131,MATCH(LN$1,Mes!$C$3:$AV$3,0),FALSE),""))*1000)</f>
        <v>#VALUE!</v>
      </c>
      <c r="LO72" s="31" t="e">
        <f>((IFERROR(VLOOKUP($B71,Mes!$C$7:$AV$131,MATCH(LO$1,Mes!$C$3:$AV$3,0),FALSE),""))*1000)</f>
        <v>#VALUE!</v>
      </c>
      <c r="LP72" s="31" t="e">
        <f>((IFERROR(VLOOKUP($B71,Mes!$C$7:$AV$131,MATCH(LP$1,Mes!$C$3:$AV$3,0),FALSE),""))*1000)</f>
        <v>#VALUE!</v>
      </c>
      <c r="LQ72" s="31" t="e">
        <f>((IFERROR(VLOOKUP($B71,Mes!$C$7:$AV$131,MATCH(LQ$1,Mes!$C$3:$AV$3,0),FALSE),""))*1000)</f>
        <v>#VALUE!</v>
      </c>
      <c r="LR72" s="31" t="e">
        <f>((IFERROR(VLOOKUP($B71,Mes!$C$7:$AV$131,MATCH(LR$1,Mes!$C$3:$AV$3,0),FALSE),""))*1000)</f>
        <v>#VALUE!</v>
      </c>
      <c r="LS72" s="31" t="e">
        <f>((IFERROR(VLOOKUP($B71,Mes!$C$7:$AV$131,MATCH(LS$1,Mes!$C$3:$AV$3,0),FALSE),""))*1000)</f>
        <v>#VALUE!</v>
      </c>
      <c r="LT72" s="31" t="e">
        <f>((IFERROR(VLOOKUP($B71,Mes!$C$7:$AV$131,MATCH(LT$1,Mes!$C$3:$AV$3,0),FALSE),""))*1000)</f>
        <v>#VALUE!</v>
      </c>
      <c r="LU72" s="31" t="e">
        <f>((IFERROR(VLOOKUP($B71,Mes!$C$7:$AV$131,MATCH(LU$1,Mes!$C$3:$AV$3,0),FALSE),""))*1000)</f>
        <v>#VALUE!</v>
      </c>
      <c r="LV72" s="31" t="e">
        <f>((IFERROR(VLOOKUP($B71,Mes!$C$7:$AV$131,MATCH(LV$1,Mes!$C$3:$AV$3,0),FALSE),""))*1000)</f>
        <v>#VALUE!</v>
      </c>
      <c r="LW72" s="31" t="e">
        <f>((IFERROR(VLOOKUP($B71,Mes!$C$7:$AV$131,MATCH(LW$1,Mes!$C$3:$AV$3,0),FALSE),""))*1000)</f>
        <v>#VALUE!</v>
      </c>
      <c r="LX72" s="31" t="e">
        <f>((IFERROR(VLOOKUP($B71,Mes!$C$7:$AV$131,MATCH(LX$1,Mes!$C$3:$AV$3,0),FALSE),""))*1000)</f>
        <v>#VALUE!</v>
      </c>
      <c r="LY72" s="31" t="e">
        <f>((IFERROR(VLOOKUP($B71,Mes!$C$7:$AV$131,MATCH(LY$1,Mes!$C$3:$AV$3,0),FALSE),""))*1000)</f>
        <v>#VALUE!</v>
      </c>
      <c r="LZ72" s="31" t="e">
        <f>((IFERROR(VLOOKUP($B71,Mes!$C$7:$AV$131,MATCH(LZ$1,Mes!$C$3:$AV$3,0),FALSE),""))*1000)</f>
        <v>#VALUE!</v>
      </c>
      <c r="MA72" s="31" t="e">
        <f>((IFERROR(VLOOKUP($B71,Mes!$C$7:$AV$131,MATCH(MA$1,Mes!$C$3:$AV$3,0),FALSE),""))*1000)</f>
        <v>#VALUE!</v>
      </c>
      <c r="MB72" s="31" t="e">
        <f>((IFERROR(VLOOKUP($B71,Mes!$C$7:$AV$131,MATCH(MB$1,Mes!$C$3:$AV$3,0),FALSE),""))*1000)</f>
        <v>#VALUE!</v>
      </c>
      <c r="MC72" s="31" t="e">
        <f>((IFERROR(VLOOKUP($B71,Mes!$C$7:$AV$131,MATCH(MC$1,Mes!$C$3:$AV$3,0),FALSE),""))*1000)</f>
        <v>#VALUE!</v>
      </c>
      <c r="MD72" s="31" t="e">
        <f>((IFERROR(VLOOKUP($B71,Mes!$C$7:$AV$131,MATCH(MD$1,Mes!$C$3:$AV$3,0),FALSE),""))*1000)</f>
        <v>#VALUE!</v>
      </c>
      <c r="ME72" s="30" t="e">
        <f>((IFERROR(VLOOKUP($B71,Mes!$C$7:$AV$131,MATCH(ME$1,Mes!$C$3:$AV$3,0),FALSE),""))*1000)</f>
        <v>#VALUE!</v>
      </c>
      <c r="MF72" s="30" t="e">
        <f>((IFERROR(VLOOKUP($B71,Mes!$C$7:$AV$131,MATCH(MF$1,Mes!$C$3:$AV$3,0),FALSE),""))*1000)</f>
        <v>#VALUE!</v>
      </c>
      <c r="MG72" s="30" t="e">
        <f>((IFERROR(VLOOKUP($B71,Mes!$C$7:$AV$131,MATCH(MG$1,Mes!$C$3:$AV$3,0),FALSE),""))*1000)</f>
        <v>#VALUE!</v>
      </c>
      <c r="MH72" s="30" t="e">
        <f>((IFERROR(VLOOKUP($B71,Mes!$C$7:$AV$131,MATCH(MH$1,Mes!$C$3:$AV$3,0),FALSE),""))*1000)</f>
        <v>#VALUE!</v>
      </c>
      <c r="MI72" s="30" t="e">
        <f>((IFERROR(VLOOKUP($B71,Mes!$C$7:$AV$131,MATCH(MI$1,Mes!$C$3:$AV$3,0),FALSE),""))*1000)</f>
        <v>#VALUE!</v>
      </c>
      <c r="MJ72" s="30" t="e">
        <f>((IFERROR(VLOOKUP($B71,Mes!$C$7:$AV$131,MATCH(MJ$1,Mes!$C$3:$AV$3,0),FALSE),""))*1000)</f>
        <v>#VALUE!</v>
      </c>
      <c r="MK72" s="30" t="e">
        <f>((IFERROR(VLOOKUP($B71,Mes!$C$7:$AV$131,MATCH(MK$1,Mes!$C$3:$AV$3,0),FALSE),""))*1000)</f>
        <v>#VALUE!</v>
      </c>
      <c r="ML72" s="30" t="e">
        <f>((IFERROR(VLOOKUP($B71,Mes!$C$7:$AV$131,MATCH(ML$1,Mes!$C$3:$AV$3,0),FALSE),""))*1000)</f>
        <v>#VALUE!</v>
      </c>
      <c r="MM72" s="30" t="e">
        <f>((IFERROR(VLOOKUP($B71,Mes!$C$7:$AV$131,MATCH(MM$1,Mes!$C$3:$AV$3,0),FALSE),""))*1000)</f>
        <v>#VALUE!</v>
      </c>
      <c r="MN72" s="30" t="e">
        <f>((IFERROR(VLOOKUP($B71,Mes!$C$7:$AV$131,MATCH(MN$1,Mes!$C$3:$AV$3,0),FALSE),""))*1000)</f>
        <v>#VALUE!</v>
      </c>
      <c r="MO72" s="30" t="e">
        <f>((IFERROR(VLOOKUP($B71,Mes!$C$7:$AV$131,MATCH(MO$1,Mes!$C$3:$AV$3,0),FALSE),""))*1000)</f>
        <v>#VALUE!</v>
      </c>
      <c r="MP72" s="30" t="e">
        <f>((IFERROR(VLOOKUP($B71,Mes!$C$7:$AV$131,MATCH(MP$1,Mes!$C$3:$AV$3,0),FALSE),""))*1000)</f>
        <v>#VALUE!</v>
      </c>
      <c r="MQ72" s="30" t="e">
        <f>((IFERROR(VLOOKUP($B71,Mes!$C$7:$AV$131,MATCH(MQ$1,Mes!$C$3:$AV$3,0),FALSE),""))*1000)</f>
        <v>#VALUE!</v>
      </c>
      <c r="MR72" s="30" t="e">
        <f>((IFERROR(VLOOKUP($B71,Mes!$C$7:$AV$131,MATCH(MR$1,Mes!$C$3:$AV$3,0),FALSE),""))*1000)</f>
        <v>#VALUE!</v>
      </c>
      <c r="MS72" s="30" t="e">
        <f>((IFERROR(VLOOKUP($B71,Mes!$C$7:$AV$131,MATCH(MS$1,Mes!$C$3:$AV$3,0),FALSE),""))*1000)</f>
        <v>#VALUE!</v>
      </c>
      <c r="MT72" s="30" t="e">
        <f>((IFERROR(VLOOKUP($B71,Mes!$C$7:$AV$131,MATCH(MT$1,Mes!$C$3:$AV$3,0),FALSE),""))*1000)</f>
        <v>#VALUE!</v>
      </c>
      <c r="MU72" s="30" t="e">
        <f>((IFERROR(VLOOKUP($B71,Mes!$C$7:$AV$131,MATCH(MU$1,Mes!$C$3:$AV$3,0),FALSE),""))*1000)</f>
        <v>#VALUE!</v>
      </c>
      <c r="MV72" s="30" t="e">
        <f>((IFERROR(VLOOKUP($B71,Mes!$C$7:$AV$131,MATCH(MV$1,Mes!$C$3:$AV$3,0),FALSE),""))*1000)</f>
        <v>#VALUE!</v>
      </c>
      <c r="MW72" s="30" t="e">
        <f>((IFERROR(VLOOKUP($B71,Mes!$C$7:$AV$131,MATCH(MW$1,Mes!$C$3:$AV$3,0),FALSE),""))*1000)</f>
        <v>#VALUE!</v>
      </c>
      <c r="MX72" s="30" t="e">
        <f>((IFERROR(VLOOKUP($B71,Mes!$C$7:$AV$131,MATCH(MX$1,Mes!$C$3:$AV$3,0),FALSE),""))*1000)</f>
        <v>#VALUE!</v>
      </c>
      <c r="MY72" s="30" t="e">
        <f>((IFERROR(VLOOKUP($B71,Mes!$C$7:$AV$131,MATCH(MY$1,Mes!$C$3:$AV$3,0),FALSE),""))*1000)</f>
        <v>#VALUE!</v>
      </c>
      <c r="MZ72" s="30" t="e">
        <f>((IFERROR(VLOOKUP($B71,Mes!$C$7:$AV$131,MATCH(MZ$1,Mes!$C$3:$AV$3,0),FALSE),""))*1000)</f>
        <v>#VALUE!</v>
      </c>
      <c r="NA72" s="30" t="e">
        <f>((IFERROR(VLOOKUP($B71,Mes!$C$7:$AV$131,MATCH(NA$1,Mes!$C$3:$AV$3,0),FALSE),""))*1000)</f>
        <v>#VALUE!</v>
      </c>
      <c r="NB72" s="30" t="e">
        <f>((IFERROR(VLOOKUP($B71,Mes!$C$7:$AV$131,MATCH(NB$1,Mes!$C$3:$AV$3,0),FALSE),""))*1000)</f>
        <v>#VALUE!</v>
      </c>
      <c r="NC72" s="30" t="e">
        <f>((IFERROR(VLOOKUP($B71,Mes!$C$7:$AV$131,MATCH(NC$1,Mes!$C$3:$AV$3,0),FALSE),""))*1000)</f>
        <v>#VALUE!</v>
      </c>
      <c r="ND72" s="30" t="e">
        <f>((IFERROR(VLOOKUP($B71,Mes!$C$7:$AV$131,MATCH(ND$1,Mes!$C$3:$AV$3,0),FALSE),""))*1000)</f>
        <v>#VALUE!</v>
      </c>
      <c r="NE72" s="30" t="e">
        <f>((IFERROR(VLOOKUP($B71,Mes!$C$7:$AV$131,MATCH(NE$1,Mes!$C$3:$AV$3,0),FALSE),""))*1000)</f>
        <v>#VALUE!</v>
      </c>
      <c r="NF72" s="30" t="e">
        <f>((IFERROR(VLOOKUP($B71,Mes!$C$7:$AV$131,MATCH(NF$1,Mes!$C$3:$AV$3,0),FALSE),""))*1000)</f>
        <v>#VALUE!</v>
      </c>
      <c r="NG72" s="30" t="e">
        <f>((IFERROR(VLOOKUP($B71,Mes!$C$7:$AV$131,MATCH(NG$1,Mes!$C$3:$AV$3,0),FALSE),""))*1000)</f>
        <v>#VALUE!</v>
      </c>
      <c r="NH72" s="30" t="e">
        <f>((IFERROR(VLOOKUP($B71,Mes!$C$7:$AV$131,MATCH(NH$1,Mes!$C$3:$AV$3,0),FALSE),""))*1000)</f>
        <v>#VALUE!</v>
      </c>
      <c r="NI72" s="30" t="e">
        <f>((IFERROR(VLOOKUP($B71,Mes!$C$7:$AV$131,MATCH(NI$1,Mes!$C$3:$AV$3,0),FALSE),""))*1000)</f>
        <v>#VALUE!</v>
      </c>
    </row>
    <row r="73" spans="1:373" s="32" customFormat="1" ht="14.4" outlineLevel="1" x14ac:dyDescent="0.2">
      <c r="A73" s="15"/>
      <c r="B73" s="14"/>
      <c r="C73" s="14"/>
      <c r="D73" s="14"/>
      <c r="E73" s="27" t="s">
        <v>226</v>
      </c>
      <c r="F73" s="61"/>
      <c r="G73" s="83">
        <v>3036.8000000000006</v>
      </c>
      <c r="H73" s="68"/>
      <c r="I73" s="68"/>
      <c r="J73" s="68">
        <v>2768</v>
      </c>
      <c r="K73" s="68">
        <v>2686.3999999999996</v>
      </c>
      <c r="L73" s="68">
        <v>2536</v>
      </c>
      <c r="M73" s="68">
        <v>2532.7999999999997</v>
      </c>
      <c r="N73" s="68">
        <v>2475.1999999999998</v>
      </c>
      <c r="O73" s="68"/>
      <c r="P73" s="68"/>
      <c r="Q73" s="68">
        <v>3936.0000000000005</v>
      </c>
      <c r="R73" s="68">
        <v>3860.8000000000006</v>
      </c>
      <c r="S73" s="68">
        <v>3683.2000000000003</v>
      </c>
      <c r="T73" s="68">
        <v>3699.2000000000003</v>
      </c>
      <c r="U73" s="68">
        <v>3636.8</v>
      </c>
      <c r="V73" s="68"/>
      <c r="W73" s="68"/>
      <c r="X73" s="68">
        <v>3892.8</v>
      </c>
      <c r="Y73" s="68">
        <v>3720</v>
      </c>
      <c r="Z73" s="68">
        <v>3784.0000000000005</v>
      </c>
      <c r="AA73" s="68">
        <v>3784.0000000000005</v>
      </c>
      <c r="AB73" s="68">
        <v>3705.6000000000004</v>
      </c>
      <c r="AC73" s="68"/>
      <c r="AD73" s="68"/>
      <c r="AE73" s="68">
        <v>3662.3999999999996</v>
      </c>
      <c r="AF73" s="68">
        <v>3500.8000000000006</v>
      </c>
      <c r="AG73" s="68">
        <v>3457.6000000000004</v>
      </c>
      <c r="AH73" s="68">
        <v>3457.6000000000004</v>
      </c>
      <c r="AI73" s="68"/>
      <c r="AJ73" s="68"/>
      <c r="AK73" s="68"/>
      <c r="AL73" s="68">
        <v>3375.9999999999995</v>
      </c>
      <c r="AM73" s="68">
        <v>3174.4</v>
      </c>
      <c r="AN73" s="68">
        <v>3158.4</v>
      </c>
      <c r="AO73" s="68">
        <v>3158.4</v>
      </c>
      <c r="AP73" s="68">
        <v>3144</v>
      </c>
      <c r="AQ73" s="68"/>
      <c r="AR73" s="68"/>
      <c r="AS73" s="68"/>
      <c r="AT73" s="68">
        <v>3035.2</v>
      </c>
      <c r="AU73" s="68">
        <v>3193.5999999999995</v>
      </c>
      <c r="AV73" s="68">
        <v>3161.6</v>
      </c>
      <c r="AW73" s="68">
        <v>3033.5999999999995</v>
      </c>
      <c r="AX73" s="68"/>
      <c r="AY73" s="68"/>
      <c r="AZ73" s="68">
        <v>3033.5999999999995</v>
      </c>
      <c r="BA73" s="68">
        <v>2855.9999999999995</v>
      </c>
      <c r="BB73" s="68">
        <v>2804.7999999999997</v>
      </c>
      <c r="BC73" s="68">
        <v>2804.7999999999997</v>
      </c>
      <c r="BD73" s="68">
        <v>2993.6</v>
      </c>
      <c r="BE73" s="68"/>
      <c r="BF73" s="68"/>
      <c r="BG73" s="68">
        <v>2993.6</v>
      </c>
      <c r="BH73" s="68">
        <v>2823.9999999999995</v>
      </c>
      <c r="BI73" s="68">
        <v>2692.7999999999997</v>
      </c>
      <c r="BJ73" s="68">
        <v>2656</v>
      </c>
      <c r="BK73" s="68">
        <v>2542.4</v>
      </c>
      <c r="BL73" s="68"/>
      <c r="BM73" s="68"/>
      <c r="BN73" s="68">
        <v>2529.6</v>
      </c>
      <c r="BO73" s="68">
        <v>2529.6</v>
      </c>
      <c r="BP73" s="68">
        <v>2121.6</v>
      </c>
      <c r="BQ73" s="68">
        <v>2056</v>
      </c>
      <c r="BR73" s="68">
        <v>1984.0000000000002</v>
      </c>
      <c r="BS73" s="68">
        <v>1912</v>
      </c>
      <c r="BT73" s="68"/>
      <c r="BU73" s="68"/>
      <c r="BV73" s="68">
        <v>2616.0000000000005</v>
      </c>
      <c r="BW73" s="68">
        <v>2473.6</v>
      </c>
      <c r="BX73" s="68">
        <v>2390.3999999999996</v>
      </c>
      <c r="BY73" s="68">
        <v>2332.7999999999997</v>
      </c>
      <c r="BZ73" s="68">
        <v>2190.4</v>
      </c>
      <c r="CA73" s="68"/>
      <c r="CB73" s="68"/>
      <c r="CC73" s="68">
        <v>2190.3999999999996</v>
      </c>
      <c r="CD73" s="68">
        <v>1968</v>
      </c>
      <c r="CE73" s="68">
        <v>1888</v>
      </c>
      <c r="CF73" s="68">
        <v>1785.6</v>
      </c>
      <c r="CG73" s="68">
        <v>1691.1999999999998</v>
      </c>
      <c r="CH73" s="68"/>
      <c r="CI73" s="68"/>
      <c r="CJ73" s="68">
        <v>1670.4</v>
      </c>
      <c r="CK73" s="68">
        <v>1536.0000000000002</v>
      </c>
      <c r="CL73" s="68">
        <v>1361.6</v>
      </c>
      <c r="CM73" s="68">
        <v>1358.3999999999999</v>
      </c>
      <c r="CN73" s="68"/>
      <c r="CO73" s="68"/>
      <c r="CP73" s="68"/>
      <c r="CQ73" s="68"/>
      <c r="CR73" s="68"/>
      <c r="CS73" s="68"/>
      <c r="CT73" s="68">
        <v>1670.4</v>
      </c>
      <c r="CU73" s="68"/>
      <c r="CV73" s="68"/>
      <c r="CW73" s="68"/>
      <c r="CX73" s="68"/>
      <c r="CY73" s="68"/>
      <c r="CZ73" s="68"/>
      <c r="DA73" s="68"/>
      <c r="DB73" s="68"/>
      <c r="DC73" s="68"/>
      <c r="DD73" s="68"/>
      <c r="DE73" s="68"/>
      <c r="DF73" s="68"/>
      <c r="DG73" s="68"/>
      <c r="DH73" s="68"/>
      <c r="DI73" s="68"/>
      <c r="DJ73" s="68"/>
      <c r="DK73" s="68"/>
      <c r="DL73" s="68"/>
      <c r="DM73" s="68"/>
      <c r="DN73" s="68"/>
      <c r="DO73" s="68"/>
      <c r="DP73" s="68"/>
      <c r="DQ73" s="68"/>
      <c r="DR73" s="68"/>
      <c r="DS73" s="68"/>
      <c r="DT73" s="68"/>
      <c r="DU73" s="68"/>
      <c r="DV73" s="68"/>
      <c r="DW73" s="68"/>
      <c r="DX73" s="68"/>
      <c r="DY73" s="68"/>
      <c r="DZ73" s="68"/>
      <c r="EA73" s="68"/>
      <c r="EB73" s="68"/>
      <c r="EC73" s="68"/>
      <c r="ED73" s="68"/>
      <c r="EE73" s="68"/>
      <c r="EF73" s="68"/>
      <c r="EG73" s="68"/>
      <c r="EH73" s="68"/>
      <c r="EI73" s="68"/>
      <c r="EJ73" s="68"/>
      <c r="EK73" s="68"/>
      <c r="EL73" s="68"/>
      <c r="EM73" s="68"/>
      <c r="EN73" s="68"/>
      <c r="EO73" s="68"/>
      <c r="EP73" s="68"/>
      <c r="EQ73" s="68"/>
      <c r="ER73" s="68"/>
      <c r="ES73" s="68"/>
      <c r="ET73" s="68"/>
      <c r="EU73" s="68"/>
      <c r="EV73" s="68"/>
      <c r="EW73" s="68"/>
      <c r="EX73" s="68"/>
      <c r="EY73" s="68"/>
      <c r="EZ73" s="68"/>
      <c r="FA73" s="68"/>
      <c r="FB73" s="68"/>
      <c r="FC73" s="68"/>
      <c r="FD73" s="68"/>
      <c r="FE73" s="68"/>
      <c r="FF73" s="68">
        <v>0</v>
      </c>
      <c r="FG73" s="68">
        <v>0</v>
      </c>
      <c r="FH73" s="68">
        <v>0</v>
      </c>
      <c r="FI73" s="68">
        <v>0</v>
      </c>
      <c r="FJ73" s="68"/>
      <c r="FK73" s="68"/>
      <c r="FL73" s="68">
        <v>0</v>
      </c>
      <c r="FM73" s="68"/>
      <c r="FN73" s="68"/>
      <c r="FO73" s="68">
        <v>0</v>
      </c>
      <c r="FP73" s="68"/>
      <c r="FQ73" s="68">
        <v>0</v>
      </c>
      <c r="FR73" s="68"/>
      <c r="FS73" s="68"/>
      <c r="FT73" s="68"/>
      <c r="FU73" s="68"/>
      <c r="FV73" s="68"/>
      <c r="FW73" s="68"/>
      <c r="FX73" s="68"/>
      <c r="FY73" s="68"/>
      <c r="FZ73" s="68"/>
      <c r="GA73" s="68"/>
      <c r="GB73" s="68"/>
      <c r="GC73" s="68"/>
      <c r="GD73" s="68"/>
      <c r="GE73" s="68"/>
      <c r="GF73" s="68"/>
      <c r="GG73" s="68"/>
      <c r="GH73" s="68"/>
      <c r="GI73" s="68"/>
      <c r="GJ73" s="68"/>
      <c r="GK73" s="68"/>
      <c r="GL73" s="68"/>
      <c r="GM73" s="68"/>
      <c r="GN73" s="68"/>
      <c r="GO73" s="68"/>
      <c r="GP73" s="68"/>
      <c r="GQ73" s="68"/>
      <c r="GR73" s="68"/>
      <c r="GS73" s="68"/>
      <c r="GT73" s="68"/>
      <c r="GU73" s="68"/>
      <c r="GV73" s="68"/>
      <c r="GW73" s="68"/>
      <c r="GX73" s="68"/>
      <c r="GY73" s="68"/>
      <c r="GZ73" s="68"/>
      <c r="HA73" s="68"/>
      <c r="HB73" s="68"/>
      <c r="HC73" s="68"/>
      <c r="HD73" s="68"/>
      <c r="HE73" s="68"/>
      <c r="HF73" s="68"/>
      <c r="HG73" s="68"/>
      <c r="HH73" s="68"/>
      <c r="HI73" s="68"/>
      <c r="HJ73" s="68"/>
      <c r="HK73" s="68"/>
      <c r="HL73" s="68"/>
      <c r="HM73" s="68"/>
      <c r="HN73" s="68"/>
      <c r="HO73" s="68"/>
      <c r="HP73" s="68"/>
      <c r="HQ73" s="68"/>
      <c r="HR73" s="68"/>
      <c r="HS73" s="68"/>
      <c r="HT73" s="68"/>
      <c r="HU73" s="68"/>
      <c r="HV73" s="68"/>
      <c r="HW73" s="68"/>
      <c r="HX73" s="68"/>
      <c r="HY73" s="68"/>
      <c r="HZ73" s="68"/>
      <c r="IA73" s="68"/>
      <c r="IB73" s="68"/>
      <c r="IC73" s="68"/>
      <c r="ID73" s="68"/>
      <c r="IE73" s="68"/>
      <c r="IF73" s="68"/>
      <c r="IG73" s="68"/>
      <c r="IH73" s="68"/>
      <c r="II73" s="68"/>
      <c r="IJ73" s="68"/>
      <c r="IK73" s="68"/>
      <c r="IL73" s="68"/>
      <c r="IM73" s="68"/>
      <c r="IN73" s="68"/>
      <c r="IO73" s="68"/>
      <c r="IP73" s="68"/>
      <c r="IQ73" s="68"/>
      <c r="IR73" s="68"/>
      <c r="IS73" s="68"/>
      <c r="IT73" s="68"/>
      <c r="IU73" s="68"/>
      <c r="IV73" s="68"/>
      <c r="IW73" s="68"/>
      <c r="IX73" s="68"/>
      <c r="IY73" s="68"/>
      <c r="IZ73" s="68"/>
      <c r="JA73" s="68"/>
      <c r="JB73" s="68"/>
      <c r="JC73" s="68"/>
      <c r="JD73" s="68"/>
      <c r="JE73" s="68"/>
      <c r="JF73" s="68"/>
      <c r="JG73" s="68"/>
      <c r="JH73" s="68"/>
      <c r="JI73" s="68"/>
      <c r="JJ73" s="68"/>
      <c r="JK73" s="68"/>
      <c r="JL73" s="68"/>
      <c r="JM73" s="68"/>
      <c r="JN73" s="68"/>
      <c r="JO73" s="68"/>
      <c r="JP73" s="68"/>
      <c r="JQ73" s="68"/>
      <c r="JR73" s="68"/>
      <c r="JS73" s="68"/>
      <c r="JT73" s="68"/>
      <c r="JU73" s="68"/>
      <c r="JV73" s="68"/>
      <c r="JW73" s="68"/>
      <c r="JX73" s="68"/>
      <c r="JY73" s="68"/>
      <c r="JZ73" s="68"/>
      <c r="KA73" s="68"/>
      <c r="KB73" s="68"/>
      <c r="KC73" s="68"/>
      <c r="KD73" s="68"/>
      <c r="KE73" s="68"/>
      <c r="KF73" s="68"/>
      <c r="KG73" s="68"/>
      <c r="KH73" s="68"/>
      <c r="KI73" s="68"/>
      <c r="KJ73" s="68"/>
      <c r="KK73" s="68"/>
      <c r="KL73" s="68"/>
      <c r="KM73" s="68"/>
      <c r="KN73" s="68"/>
      <c r="KO73" s="68"/>
      <c r="KP73" s="68"/>
      <c r="KQ73" s="68"/>
      <c r="KR73" s="68"/>
      <c r="KS73" s="68"/>
      <c r="KT73" s="68"/>
      <c r="KU73" s="68"/>
      <c r="KV73" s="68"/>
      <c r="KW73" s="68"/>
      <c r="KX73" s="68"/>
      <c r="KY73" s="68"/>
      <c r="KZ73" s="68"/>
      <c r="LA73" s="68"/>
      <c r="LB73" s="68"/>
      <c r="LC73" s="68"/>
      <c r="LD73" s="68"/>
      <c r="LE73" s="68"/>
      <c r="LF73" s="68"/>
      <c r="LG73" s="68"/>
      <c r="LH73" s="68"/>
      <c r="LI73" s="68"/>
      <c r="LJ73" s="68"/>
      <c r="LK73" s="68"/>
      <c r="LL73" s="68"/>
      <c r="LM73" s="68"/>
      <c r="LN73" s="68"/>
      <c r="LO73" s="68"/>
      <c r="LP73" s="68"/>
      <c r="LQ73" s="68"/>
      <c r="LR73" s="68"/>
      <c r="LS73" s="68"/>
      <c r="LT73" s="68"/>
      <c r="LU73" s="68"/>
      <c r="LV73" s="68"/>
      <c r="LW73" s="68"/>
      <c r="LX73" s="68"/>
      <c r="LY73" s="68"/>
      <c r="LZ73" s="68"/>
      <c r="MA73" s="68"/>
      <c r="MB73" s="68"/>
      <c r="MC73" s="68"/>
      <c r="MD73" s="68"/>
      <c r="ME73" s="68"/>
      <c r="MF73" s="68"/>
      <c r="MG73" s="68"/>
      <c r="MH73" s="68"/>
      <c r="MI73" s="68"/>
      <c r="MJ73" s="68"/>
      <c r="MK73" s="68"/>
      <c r="ML73" s="68"/>
      <c r="MM73" s="68"/>
      <c r="MN73" s="68"/>
      <c r="MO73" s="68"/>
      <c r="MP73" s="68"/>
      <c r="MQ73" s="68"/>
      <c r="MR73" s="68"/>
      <c r="MS73" s="68"/>
      <c r="MT73" s="68"/>
      <c r="MU73" s="68"/>
      <c r="MV73" s="68"/>
      <c r="MW73" s="68"/>
      <c r="MX73" s="68"/>
      <c r="MY73" s="68"/>
      <c r="MZ73" s="68"/>
      <c r="NA73" s="68"/>
      <c r="NB73" s="68"/>
      <c r="NC73" s="68"/>
      <c r="ND73" s="68"/>
      <c r="NE73" s="68"/>
      <c r="NF73" s="68"/>
      <c r="NG73" s="68"/>
      <c r="NH73" s="68"/>
      <c r="NI73" s="68"/>
    </row>
    <row r="74" spans="1:373" s="34" customFormat="1" ht="14.4" outlineLevel="1" x14ac:dyDescent="0.2">
      <c r="A74" s="16"/>
      <c r="B74" s="14"/>
      <c r="C74" s="14"/>
      <c r="D74" s="14"/>
      <c r="E74" s="27" t="s">
        <v>220</v>
      </c>
      <c r="F74" s="25"/>
      <c r="G74" s="83">
        <v>3022.4000000000005</v>
      </c>
      <c r="H74" s="68"/>
      <c r="I74" s="68"/>
      <c r="J74" s="68">
        <v>2760</v>
      </c>
      <c r="K74" s="68">
        <v>2675.2</v>
      </c>
      <c r="L74" s="68">
        <v>2521.6</v>
      </c>
      <c r="M74" s="68">
        <v>2526.3999999999996</v>
      </c>
      <c r="N74" s="68">
        <v>2459.1999999999998</v>
      </c>
      <c r="O74" s="68"/>
      <c r="P74" s="68"/>
      <c r="Q74" s="68">
        <v>3928.0000000000005</v>
      </c>
      <c r="R74" s="68">
        <v>3739.2000000000007</v>
      </c>
      <c r="S74" s="68">
        <v>3638.4</v>
      </c>
      <c r="T74" s="68">
        <v>3699.2000000000003</v>
      </c>
      <c r="U74" s="68">
        <v>3614.4</v>
      </c>
      <c r="V74" s="68"/>
      <c r="W74" s="68"/>
      <c r="X74" s="68">
        <v>3892.8</v>
      </c>
      <c r="Y74" s="68">
        <v>3718.4</v>
      </c>
      <c r="Z74" s="68">
        <v>3784.0000000000005</v>
      </c>
      <c r="AA74" s="68">
        <v>3784.0000000000005</v>
      </c>
      <c r="AB74" s="68">
        <v>1977.6000000000004</v>
      </c>
      <c r="AC74" s="68"/>
      <c r="AD74" s="68"/>
      <c r="AE74" s="68">
        <v>3662.3999999999996</v>
      </c>
      <c r="AF74" s="68">
        <v>3486.4000000000005</v>
      </c>
      <c r="AG74" s="68">
        <v>3457.6000000000004</v>
      </c>
      <c r="AH74" s="68">
        <v>3457.6000000000004</v>
      </c>
      <c r="AI74" s="68"/>
      <c r="AJ74" s="68"/>
      <c r="AK74" s="68"/>
      <c r="AL74" s="68">
        <v>3375.9999999999995</v>
      </c>
      <c r="AM74" s="68">
        <v>3134.4</v>
      </c>
      <c r="AN74" s="68">
        <v>3118.4</v>
      </c>
      <c r="AO74" s="68">
        <v>3118.4</v>
      </c>
      <c r="AP74" s="68">
        <v>3104</v>
      </c>
      <c r="AQ74" s="68"/>
      <c r="AR74" s="68"/>
      <c r="AS74" s="68"/>
      <c r="AT74" s="68">
        <v>3030.3999999999996</v>
      </c>
      <c r="AU74" s="68">
        <v>3193.5999999999995</v>
      </c>
      <c r="AV74" s="68">
        <v>3156.7999999999997</v>
      </c>
      <c r="AW74" s="68">
        <v>3006.3999999999996</v>
      </c>
      <c r="AX74" s="68"/>
      <c r="AY74" s="68"/>
      <c r="AZ74" s="68">
        <v>2983.9999999999995</v>
      </c>
      <c r="BA74" s="68">
        <v>2795.2</v>
      </c>
      <c r="BB74" s="68">
        <v>2756.7999999999997</v>
      </c>
      <c r="BC74" s="68">
        <v>2756.7999999999997</v>
      </c>
      <c r="BD74" s="68">
        <v>2945.6</v>
      </c>
      <c r="BE74" s="68"/>
      <c r="BF74" s="68"/>
      <c r="BG74" s="68">
        <v>2912</v>
      </c>
      <c r="BH74" s="68">
        <v>2766.3999999999996</v>
      </c>
      <c r="BI74" s="68">
        <v>2550.3999999999996</v>
      </c>
      <c r="BJ74" s="68">
        <v>2547.1999999999998</v>
      </c>
      <c r="BK74" s="68">
        <v>2427.1999999999998</v>
      </c>
      <c r="BL74" s="68"/>
      <c r="BM74" s="68"/>
      <c r="BN74" s="68">
        <v>2425.6</v>
      </c>
      <c r="BO74" s="68">
        <v>2425.6</v>
      </c>
      <c r="BP74" s="68">
        <v>2060.8000000000002</v>
      </c>
      <c r="BQ74" s="68">
        <v>1924.8</v>
      </c>
      <c r="BR74" s="68">
        <v>1924.8000000000002</v>
      </c>
      <c r="BS74" s="68">
        <v>1897.6</v>
      </c>
      <c r="BT74" s="68"/>
      <c r="BU74" s="68"/>
      <c r="BV74" s="68">
        <v>2412.8000000000006</v>
      </c>
      <c r="BW74" s="68">
        <v>2228.8000000000002</v>
      </c>
      <c r="BX74" s="68">
        <v>2184</v>
      </c>
      <c r="BY74" s="68">
        <v>2129.6</v>
      </c>
      <c r="BZ74" s="68">
        <v>1987.2</v>
      </c>
      <c r="CA74" s="68"/>
      <c r="CB74" s="68"/>
      <c r="CC74" s="68">
        <v>2110.3999999999996</v>
      </c>
      <c r="CD74" s="68">
        <v>1804.8</v>
      </c>
      <c r="CE74" s="68">
        <v>1708.8</v>
      </c>
      <c r="CF74" s="68">
        <v>1636.8</v>
      </c>
      <c r="CG74" s="68">
        <v>1606.3999999999999</v>
      </c>
      <c r="CH74" s="68"/>
      <c r="CI74" s="68"/>
      <c r="CJ74" s="68">
        <v>1579.2</v>
      </c>
      <c r="CK74" s="68">
        <v>1532.8000000000002</v>
      </c>
      <c r="CL74" s="68">
        <v>1358.3999999999999</v>
      </c>
      <c r="CM74" s="68">
        <v>1358.3999999999999</v>
      </c>
      <c r="CN74" s="68"/>
      <c r="CO74" s="68"/>
      <c r="CP74" s="68"/>
      <c r="CQ74" s="68"/>
      <c r="CR74" s="68"/>
      <c r="CS74" s="68"/>
      <c r="CT74" s="68">
        <v>1579.2</v>
      </c>
      <c r="CU74" s="68"/>
      <c r="CV74" s="68"/>
      <c r="CW74" s="68"/>
      <c r="CX74" s="68"/>
      <c r="CY74" s="68"/>
      <c r="CZ74" s="68"/>
      <c r="DA74" s="68"/>
      <c r="DB74" s="68"/>
      <c r="DC74" s="68"/>
      <c r="DD74" s="68"/>
      <c r="DE74" s="68"/>
      <c r="DF74" s="68"/>
      <c r="DG74" s="68"/>
      <c r="DH74" s="68"/>
      <c r="DI74" s="68"/>
      <c r="DJ74" s="68"/>
      <c r="DK74" s="68"/>
      <c r="DL74" s="68"/>
      <c r="DM74" s="68"/>
      <c r="DN74" s="68"/>
      <c r="DO74" s="68"/>
      <c r="DP74" s="68"/>
      <c r="DQ74" s="68"/>
      <c r="DR74" s="68"/>
      <c r="DS74" s="68"/>
      <c r="DT74" s="68"/>
      <c r="DU74" s="68"/>
      <c r="DV74" s="68"/>
      <c r="DW74" s="68"/>
      <c r="DX74" s="68"/>
      <c r="DY74" s="68"/>
      <c r="DZ74" s="68"/>
      <c r="EA74" s="68"/>
      <c r="EB74" s="68"/>
      <c r="EC74" s="68"/>
      <c r="ED74" s="68"/>
      <c r="EE74" s="68"/>
      <c r="EF74" s="68"/>
      <c r="EG74" s="68"/>
      <c r="EH74" s="68"/>
      <c r="EI74" s="68"/>
      <c r="EJ74" s="68"/>
      <c r="EK74" s="68"/>
      <c r="EL74" s="68"/>
      <c r="EM74" s="68"/>
      <c r="EN74" s="68"/>
      <c r="EO74" s="68"/>
      <c r="EP74" s="68"/>
      <c r="EQ74" s="68"/>
      <c r="ER74" s="68"/>
      <c r="ES74" s="68"/>
      <c r="ET74" s="68"/>
      <c r="EU74" s="68"/>
      <c r="EV74" s="68"/>
      <c r="EW74" s="68"/>
      <c r="EX74" s="68"/>
      <c r="EY74" s="68"/>
      <c r="EZ74" s="68"/>
      <c r="FA74" s="68"/>
      <c r="FB74" s="68"/>
      <c r="FC74" s="68"/>
      <c r="FD74" s="68"/>
      <c r="FE74" s="68"/>
      <c r="FF74" s="68">
        <v>25.892841747940139</v>
      </c>
      <c r="FG74" s="68">
        <v>32.812614795064192</v>
      </c>
      <c r="FH74" s="68">
        <v>32.812614795064192</v>
      </c>
      <c r="FI74" s="68">
        <v>59.47465227457581</v>
      </c>
      <c r="FJ74" s="68"/>
      <c r="FK74" s="68"/>
      <c r="FL74" s="68">
        <v>122.86850962929444</v>
      </c>
      <c r="FM74" s="68"/>
      <c r="FN74" s="68"/>
      <c r="FO74" s="68">
        <v>148.55789767285822</v>
      </c>
      <c r="FP74" s="68"/>
      <c r="FQ74" s="68">
        <v>160.74462295855773</v>
      </c>
      <c r="FR74" s="68"/>
      <c r="FS74" s="68"/>
      <c r="FT74" s="68"/>
      <c r="FU74" s="68"/>
      <c r="FV74" s="68"/>
      <c r="FW74" s="68"/>
      <c r="FX74" s="68"/>
      <c r="FY74" s="68"/>
      <c r="FZ74" s="68"/>
      <c r="GA74" s="68"/>
      <c r="GB74" s="68"/>
      <c r="GC74" s="68"/>
      <c r="GD74" s="68"/>
      <c r="GE74" s="68"/>
      <c r="GF74" s="68"/>
      <c r="GG74" s="68"/>
      <c r="GH74" s="68"/>
      <c r="GI74" s="68"/>
      <c r="GJ74" s="68"/>
      <c r="GK74" s="68"/>
      <c r="GL74" s="68"/>
      <c r="GM74" s="68"/>
      <c r="GN74" s="68"/>
      <c r="GO74" s="68"/>
      <c r="GP74" s="68"/>
      <c r="GQ74" s="68"/>
      <c r="GR74" s="68"/>
      <c r="GS74" s="68"/>
      <c r="GT74" s="68"/>
      <c r="GU74" s="68"/>
      <c r="GV74" s="68"/>
      <c r="GW74" s="68"/>
      <c r="GX74" s="68"/>
      <c r="GY74" s="68"/>
      <c r="GZ74" s="68"/>
      <c r="HA74" s="68"/>
      <c r="HB74" s="68"/>
      <c r="HC74" s="68"/>
      <c r="HD74" s="68"/>
      <c r="HE74" s="68"/>
      <c r="HF74" s="68"/>
      <c r="HG74" s="68"/>
      <c r="HH74" s="68"/>
      <c r="HI74" s="68"/>
      <c r="HJ74" s="68"/>
      <c r="HK74" s="68"/>
      <c r="HL74" s="68"/>
      <c r="HM74" s="68"/>
      <c r="HN74" s="68"/>
      <c r="HO74" s="68"/>
      <c r="HP74" s="68"/>
      <c r="HQ74" s="68"/>
      <c r="HR74" s="68"/>
      <c r="HS74" s="68"/>
      <c r="HT74" s="68"/>
      <c r="HU74" s="68"/>
      <c r="HV74" s="68"/>
      <c r="HW74" s="68"/>
      <c r="HX74" s="68"/>
      <c r="HY74" s="68"/>
      <c r="HZ74" s="68"/>
      <c r="IA74" s="68"/>
      <c r="IB74" s="68"/>
      <c r="IC74" s="68"/>
      <c r="ID74" s="68"/>
      <c r="IE74" s="68"/>
      <c r="IF74" s="68"/>
      <c r="IG74" s="68"/>
      <c r="IH74" s="68"/>
      <c r="II74" s="68"/>
      <c r="IJ74" s="68"/>
      <c r="IK74" s="68"/>
      <c r="IL74" s="68"/>
      <c r="IM74" s="68"/>
      <c r="IN74" s="68"/>
      <c r="IO74" s="68"/>
      <c r="IP74" s="68"/>
      <c r="IQ74" s="68"/>
      <c r="IR74" s="68"/>
      <c r="IS74" s="68"/>
      <c r="IT74" s="68"/>
      <c r="IU74" s="68"/>
      <c r="IV74" s="68"/>
      <c r="IW74" s="68"/>
      <c r="IX74" s="68"/>
      <c r="IY74" s="68"/>
      <c r="IZ74" s="68"/>
      <c r="JA74" s="68"/>
      <c r="JB74" s="68"/>
      <c r="JC74" s="68"/>
      <c r="JD74" s="68"/>
      <c r="JE74" s="68"/>
      <c r="JF74" s="68"/>
      <c r="JG74" s="68"/>
      <c r="JH74" s="68"/>
      <c r="JI74" s="68"/>
      <c r="JJ74" s="68"/>
      <c r="JK74" s="68"/>
      <c r="JL74" s="68"/>
      <c r="JM74" s="68"/>
      <c r="JN74" s="68"/>
      <c r="JO74" s="68"/>
      <c r="JP74" s="68"/>
      <c r="JQ74" s="68"/>
      <c r="JR74" s="68"/>
      <c r="JS74" s="68"/>
      <c r="JT74" s="68"/>
      <c r="JU74" s="68"/>
      <c r="JV74" s="68"/>
      <c r="JW74" s="68"/>
      <c r="JX74" s="68"/>
      <c r="JY74" s="68"/>
      <c r="JZ74" s="68"/>
      <c r="KA74" s="68"/>
      <c r="KB74" s="68"/>
      <c r="KC74" s="68"/>
      <c r="KD74" s="68"/>
      <c r="KE74" s="68"/>
      <c r="KF74" s="68"/>
      <c r="KG74" s="68"/>
      <c r="KH74" s="68"/>
      <c r="KI74" s="68"/>
      <c r="KJ74" s="68"/>
      <c r="KK74" s="68"/>
      <c r="KL74" s="68"/>
      <c r="KM74" s="68"/>
      <c r="KN74" s="68"/>
      <c r="KO74" s="68"/>
      <c r="KP74" s="68"/>
      <c r="KQ74" s="68"/>
      <c r="KR74" s="68"/>
      <c r="KS74" s="68"/>
      <c r="KT74" s="68"/>
      <c r="KU74" s="68"/>
      <c r="KV74" s="68"/>
      <c r="KW74" s="68"/>
      <c r="KX74" s="68"/>
      <c r="KY74" s="68"/>
      <c r="KZ74" s="68"/>
      <c r="LA74" s="68"/>
      <c r="LB74" s="68"/>
      <c r="LC74" s="68"/>
      <c r="LD74" s="68"/>
      <c r="LE74" s="68"/>
      <c r="LF74" s="68"/>
      <c r="LG74" s="68"/>
      <c r="LH74" s="68"/>
      <c r="LI74" s="68"/>
      <c r="LJ74" s="68"/>
      <c r="LK74" s="68"/>
      <c r="LL74" s="68"/>
      <c r="LM74" s="68"/>
      <c r="LN74" s="68"/>
      <c r="LO74" s="68"/>
      <c r="LP74" s="68"/>
      <c r="LQ74" s="68"/>
      <c r="LR74" s="68"/>
      <c r="LS74" s="68"/>
      <c r="LT74" s="68"/>
      <c r="LU74" s="68"/>
      <c r="LV74" s="68"/>
      <c r="LW74" s="68"/>
      <c r="LX74" s="68"/>
      <c r="LY74" s="68"/>
      <c r="LZ74" s="68"/>
      <c r="MA74" s="68"/>
      <c r="MB74" s="68"/>
      <c r="MC74" s="68"/>
      <c r="MD74" s="68"/>
      <c r="ME74" s="68"/>
      <c r="MF74" s="68"/>
      <c r="MG74" s="68"/>
      <c r="MH74" s="68"/>
      <c r="MI74" s="68"/>
      <c r="MJ74" s="68"/>
      <c r="MK74" s="68"/>
      <c r="ML74" s="68"/>
      <c r="MM74" s="68"/>
      <c r="MN74" s="68"/>
      <c r="MO74" s="68"/>
      <c r="MP74" s="68"/>
      <c r="MQ74" s="68"/>
      <c r="MR74" s="68"/>
      <c r="MS74" s="68"/>
      <c r="MT74" s="68"/>
      <c r="MU74" s="68"/>
      <c r="MV74" s="68"/>
      <c r="MW74" s="68"/>
      <c r="MX74" s="68"/>
      <c r="MY74" s="68"/>
      <c r="MZ74" s="68"/>
      <c r="NA74" s="68"/>
      <c r="NB74" s="68"/>
      <c r="NC74" s="68"/>
      <c r="ND74" s="68"/>
      <c r="NE74" s="68"/>
      <c r="NF74" s="68"/>
      <c r="NG74" s="68"/>
      <c r="NH74" s="68"/>
      <c r="NI74" s="68"/>
    </row>
    <row r="75" spans="1:373" s="34" customFormat="1" ht="15" outlineLevel="1" thickBot="1" x14ac:dyDescent="0.25">
      <c r="A75" s="16"/>
      <c r="B75" s="14"/>
      <c r="C75" s="14"/>
      <c r="D75" s="14"/>
      <c r="E75" s="57" t="s">
        <v>197</v>
      </c>
      <c r="F75" s="58"/>
      <c r="G75" s="83">
        <v>662.4</v>
      </c>
      <c r="H75" s="68"/>
      <c r="I75" s="68"/>
      <c r="J75" s="68">
        <v>604.79999999999995</v>
      </c>
      <c r="K75" s="68">
        <v>523.20000000000005</v>
      </c>
      <c r="L75" s="68">
        <v>411.2</v>
      </c>
      <c r="M75" s="68">
        <v>411.2</v>
      </c>
      <c r="N75" s="68">
        <v>372.8</v>
      </c>
      <c r="O75" s="68"/>
      <c r="P75" s="68"/>
      <c r="Q75" s="68">
        <v>1928</v>
      </c>
      <c r="R75" s="68">
        <v>1788.8</v>
      </c>
      <c r="S75" s="68">
        <v>1795.2</v>
      </c>
      <c r="T75" s="68">
        <v>1795.2</v>
      </c>
      <c r="U75" s="68">
        <v>1766.4</v>
      </c>
      <c r="V75" s="68"/>
      <c r="W75" s="68"/>
      <c r="X75" s="68">
        <v>2054.4</v>
      </c>
      <c r="Y75" s="68">
        <v>2019.2</v>
      </c>
      <c r="Z75" s="68">
        <v>2134.4</v>
      </c>
      <c r="AA75" s="68">
        <v>2134.4</v>
      </c>
      <c r="AB75" s="68">
        <v>371.2</v>
      </c>
      <c r="AC75" s="68"/>
      <c r="AD75" s="68"/>
      <c r="AE75" s="68">
        <v>323.2</v>
      </c>
      <c r="AF75" s="68">
        <v>228.8</v>
      </c>
      <c r="AG75" s="68">
        <v>208</v>
      </c>
      <c r="AH75" s="68">
        <v>208</v>
      </c>
      <c r="AI75" s="68"/>
      <c r="AJ75" s="68"/>
      <c r="AK75" s="68"/>
      <c r="AL75" s="68">
        <v>208</v>
      </c>
      <c r="AM75" s="68">
        <v>59.2</v>
      </c>
      <c r="AN75" s="68">
        <v>38.4</v>
      </c>
      <c r="AO75" s="68">
        <v>38.4</v>
      </c>
      <c r="AP75" s="68">
        <v>38.4</v>
      </c>
      <c r="AQ75" s="68"/>
      <c r="AR75" s="68"/>
      <c r="AS75" s="68"/>
      <c r="AT75" s="68">
        <v>0</v>
      </c>
      <c r="AU75" s="68">
        <v>222.4</v>
      </c>
      <c r="AV75" s="68">
        <v>222.4</v>
      </c>
      <c r="AW75" s="68">
        <v>195.2</v>
      </c>
      <c r="AX75" s="68"/>
      <c r="AY75" s="68"/>
      <c r="AZ75" s="68">
        <v>172.8</v>
      </c>
      <c r="BA75" s="68">
        <v>155.19999999999999</v>
      </c>
      <c r="BB75" s="68">
        <v>115.2</v>
      </c>
      <c r="BC75" s="68">
        <v>115.2</v>
      </c>
      <c r="BD75" s="68">
        <v>403.2</v>
      </c>
      <c r="BE75" s="68"/>
      <c r="BF75" s="68"/>
      <c r="BG75" s="68">
        <v>369.6</v>
      </c>
      <c r="BH75" s="68">
        <v>294.39999999999998</v>
      </c>
      <c r="BI75" s="68">
        <v>166.4</v>
      </c>
      <c r="BJ75" s="68">
        <v>166.4</v>
      </c>
      <c r="BK75" s="68">
        <v>164.8</v>
      </c>
      <c r="BL75" s="68"/>
      <c r="BM75" s="68"/>
      <c r="BN75" s="68">
        <v>164.8</v>
      </c>
      <c r="BO75" s="68">
        <v>164.8</v>
      </c>
      <c r="BP75" s="68">
        <v>4.8</v>
      </c>
      <c r="BQ75" s="68">
        <v>0</v>
      </c>
      <c r="BR75" s="68">
        <v>0</v>
      </c>
      <c r="BS75" s="68">
        <v>0</v>
      </c>
      <c r="BT75" s="68"/>
      <c r="BU75" s="68"/>
      <c r="BV75" s="68">
        <v>515.20000000000005</v>
      </c>
      <c r="BW75" s="68">
        <v>446.4</v>
      </c>
      <c r="BX75" s="68">
        <v>416</v>
      </c>
      <c r="BY75" s="68">
        <v>416</v>
      </c>
      <c r="BZ75" s="68">
        <v>364.8</v>
      </c>
      <c r="CA75" s="68"/>
      <c r="CB75" s="68"/>
      <c r="CC75" s="68">
        <v>364.8</v>
      </c>
      <c r="CD75" s="68">
        <v>225.6</v>
      </c>
      <c r="CE75" s="68">
        <v>184</v>
      </c>
      <c r="CF75" s="68">
        <v>126.4</v>
      </c>
      <c r="CG75" s="68">
        <v>92.8</v>
      </c>
      <c r="CH75" s="68"/>
      <c r="CI75" s="68"/>
      <c r="CJ75" s="68">
        <v>0</v>
      </c>
      <c r="CK75" s="68">
        <v>0</v>
      </c>
      <c r="CL75" s="68">
        <v>0</v>
      </c>
      <c r="CM75" s="68">
        <v>0</v>
      </c>
      <c r="CN75" s="68"/>
      <c r="CO75" s="68"/>
      <c r="CP75" s="68"/>
      <c r="CQ75" s="68"/>
      <c r="CR75" s="68"/>
      <c r="CS75" s="68"/>
      <c r="CT75" s="68">
        <v>0</v>
      </c>
      <c r="CU75" s="68"/>
      <c r="CV75" s="68"/>
      <c r="CW75" s="68"/>
      <c r="CX75" s="68"/>
      <c r="CY75" s="68"/>
      <c r="CZ75" s="68"/>
      <c r="DA75" s="68"/>
      <c r="DB75" s="68"/>
      <c r="DC75" s="68"/>
      <c r="DD75" s="68"/>
      <c r="DE75" s="68"/>
      <c r="DF75" s="68"/>
      <c r="DG75" s="68"/>
      <c r="DH75" s="68"/>
      <c r="DI75" s="68"/>
      <c r="DJ75" s="68"/>
      <c r="DK75" s="68"/>
      <c r="DL75" s="68"/>
      <c r="DM75" s="68"/>
      <c r="DN75" s="68"/>
      <c r="DO75" s="68"/>
      <c r="DP75" s="68"/>
      <c r="DQ75" s="68"/>
      <c r="DR75" s="68"/>
      <c r="DS75" s="68"/>
      <c r="DT75" s="68"/>
      <c r="DU75" s="68"/>
      <c r="DV75" s="68"/>
      <c r="DW75" s="68"/>
      <c r="DX75" s="68"/>
      <c r="DY75" s="68"/>
      <c r="DZ75" s="68"/>
      <c r="EA75" s="68"/>
      <c r="EB75" s="68"/>
      <c r="EC75" s="68"/>
      <c r="ED75" s="68"/>
      <c r="EE75" s="68"/>
      <c r="EF75" s="68"/>
      <c r="EG75" s="68"/>
      <c r="EH75" s="68"/>
      <c r="EI75" s="68"/>
      <c r="EJ75" s="68"/>
      <c r="EK75" s="68"/>
      <c r="EL75" s="68"/>
      <c r="EM75" s="68"/>
      <c r="EN75" s="68"/>
      <c r="EO75" s="68"/>
      <c r="EP75" s="68"/>
      <c r="EQ75" s="68"/>
      <c r="ER75" s="68"/>
      <c r="ES75" s="68"/>
      <c r="ET75" s="68"/>
      <c r="EU75" s="68"/>
      <c r="EV75" s="68"/>
      <c r="EW75" s="68"/>
      <c r="EX75" s="68"/>
      <c r="EY75" s="68"/>
      <c r="EZ75" s="68"/>
      <c r="FA75" s="68"/>
      <c r="FB75" s="68"/>
      <c r="FC75" s="68"/>
      <c r="FD75" s="68"/>
      <c r="FE75" s="68"/>
      <c r="FF75" s="68">
        <v>42.521800114950587</v>
      </c>
      <c r="FG75" s="68">
        <v>40.250522246430101</v>
      </c>
      <c r="FH75" s="68">
        <v>40.250522246430101</v>
      </c>
      <c r="FI75" s="68">
        <v>44.026690644815865</v>
      </c>
      <c r="FJ75" s="68"/>
      <c r="FK75" s="68"/>
      <c r="FL75" s="68">
        <v>27.977974951676359</v>
      </c>
      <c r="FM75" s="68"/>
      <c r="FN75" s="68"/>
      <c r="FO75" s="68">
        <v>19.593164667078874</v>
      </c>
      <c r="FP75" s="68"/>
      <c r="FQ75" s="68">
        <v>28.707462028637245</v>
      </c>
      <c r="FR75" s="68"/>
      <c r="FS75" s="68"/>
      <c r="FT75" s="68"/>
      <c r="FU75" s="68"/>
      <c r="FV75" s="68"/>
      <c r="FW75" s="68"/>
      <c r="FX75" s="68"/>
      <c r="FY75" s="68"/>
      <c r="FZ75" s="68"/>
      <c r="GA75" s="68"/>
      <c r="GB75" s="68"/>
      <c r="GC75" s="68"/>
      <c r="GD75" s="68"/>
      <c r="GE75" s="68"/>
      <c r="GF75" s="68"/>
      <c r="GG75" s="68"/>
      <c r="GH75" s="68"/>
      <c r="GI75" s="68"/>
      <c r="GJ75" s="68"/>
      <c r="GK75" s="68"/>
      <c r="GL75" s="68"/>
      <c r="GM75" s="68"/>
      <c r="GN75" s="68"/>
      <c r="GO75" s="68"/>
      <c r="GP75" s="68"/>
      <c r="GQ75" s="68"/>
      <c r="GR75" s="68"/>
      <c r="GS75" s="68"/>
      <c r="GT75" s="68"/>
      <c r="GU75" s="68"/>
      <c r="GV75" s="68"/>
      <c r="GW75" s="68"/>
      <c r="GX75" s="68"/>
      <c r="GY75" s="68"/>
      <c r="GZ75" s="68"/>
      <c r="HA75" s="68"/>
      <c r="HB75" s="68"/>
      <c r="HC75" s="68"/>
      <c r="HD75" s="68"/>
      <c r="HE75" s="68"/>
      <c r="HF75" s="68"/>
      <c r="HG75" s="68"/>
      <c r="HH75" s="68"/>
      <c r="HI75" s="68"/>
      <c r="HJ75" s="68"/>
      <c r="HK75" s="68"/>
      <c r="HL75" s="68"/>
      <c r="HM75" s="68"/>
      <c r="HN75" s="68"/>
      <c r="HO75" s="68"/>
      <c r="HP75" s="68"/>
      <c r="HQ75" s="68"/>
      <c r="HR75" s="68"/>
      <c r="HS75" s="68"/>
      <c r="HT75" s="68"/>
      <c r="HU75" s="68"/>
      <c r="HV75" s="68"/>
      <c r="HW75" s="68"/>
      <c r="HX75" s="68"/>
      <c r="HY75" s="68"/>
      <c r="HZ75" s="68"/>
      <c r="IA75" s="68"/>
      <c r="IB75" s="68"/>
      <c r="IC75" s="68"/>
      <c r="ID75" s="68"/>
      <c r="IE75" s="68"/>
      <c r="IF75" s="68"/>
      <c r="IG75" s="68"/>
      <c r="IH75" s="68"/>
      <c r="II75" s="68"/>
      <c r="IJ75" s="68"/>
      <c r="IK75" s="68"/>
      <c r="IL75" s="68"/>
      <c r="IM75" s="68"/>
      <c r="IN75" s="68"/>
      <c r="IO75" s="68"/>
      <c r="IP75" s="68"/>
      <c r="IQ75" s="68"/>
      <c r="IR75" s="68"/>
      <c r="IS75" s="68"/>
      <c r="IT75" s="68"/>
      <c r="IU75" s="68"/>
      <c r="IV75" s="68"/>
      <c r="IW75" s="68"/>
      <c r="IX75" s="68"/>
      <c r="IY75" s="68"/>
      <c r="IZ75" s="68"/>
      <c r="JA75" s="68"/>
      <c r="JB75" s="68"/>
      <c r="JC75" s="68"/>
      <c r="JD75" s="68"/>
      <c r="JE75" s="68"/>
      <c r="JF75" s="68"/>
      <c r="JG75" s="68"/>
      <c r="JH75" s="68"/>
      <c r="JI75" s="68"/>
      <c r="JJ75" s="68"/>
      <c r="JK75" s="68"/>
      <c r="JL75" s="68"/>
      <c r="JM75" s="68"/>
      <c r="JN75" s="68"/>
      <c r="JO75" s="68"/>
      <c r="JP75" s="68"/>
      <c r="JQ75" s="68"/>
      <c r="JR75" s="68"/>
      <c r="JS75" s="68"/>
      <c r="JT75" s="68"/>
      <c r="JU75" s="68"/>
      <c r="JV75" s="68"/>
      <c r="JW75" s="68"/>
      <c r="JX75" s="68"/>
      <c r="JY75" s="68"/>
      <c r="JZ75" s="68"/>
      <c r="KA75" s="68"/>
      <c r="KB75" s="68"/>
      <c r="KC75" s="68"/>
      <c r="KD75" s="68"/>
      <c r="KE75" s="68"/>
      <c r="KF75" s="68"/>
      <c r="KG75" s="68"/>
      <c r="KH75" s="68"/>
      <c r="KI75" s="68"/>
      <c r="KJ75" s="68"/>
      <c r="KK75" s="68"/>
      <c r="KL75" s="68"/>
      <c r="KM75" s="68"/>
      <c r="KN75" s="68"/>
      <c r="KO75" s="68"/>
      <c r="KP75" s="68"/>
      <c r="KQ75" s="68"/>
      <c r="KR75" s="68"/>
      <c r="KS75" s="68"/>
      <c r="KT75" s="68"/>
      <c r="KU75" s="68"/>
      <c r="KV75" s="68"/>
      <c r="KW75" s="68"/>
      <c r="KX75" s="68"/>
      <c r="KY75" s="68"/>
      <c r="KZ75" s="68"/>
      <c r="LA75" s="68"/>
      <c r="LB75" s="68"/>
      <c r="LC75" s="68"/>
      <c r="LD75" s="68"/>
      <c r="LE75" s="68"/>
      <c r="LF75" s="68"/>
      <c r="LG75" s="68"/>
      <c r="LH75" s="68"/>
      <c r="LI75" s="68"/>
      <c r="LJ75" s="68"/>
      <c r="LK75" s="68"/>
      <c r="LL75" s="68"/>
      <c r="LM75" s="68"/>
      <c r="LN75" s="68"/>
      <c r="LO75" s="68"/>
      <c r="LP75" s="68"/>
      <c r="LQ75" s="68"/>
      <c r="LR75" s="68"/>
      <c r="LS75" s="68"/>
      <c r="LT75" s="68"/>
      <c r="LU75" s="68"/>
      <c r="LV75" s="68"/>
      <c r="LW75" s="68"/>
      <c r="LX75" s="68"/>
      <c r="LY75" s="68"/>
      <c r="LZ75" s="68"/>
      <c r="MA75" s="68"/>
      <c r="MB75" s="68"/>
      <c r="MC75" s="68"/>
      <c r="MD75" s="68"/>
      <c r="ME75" s="68"/>
      <c r="MF75" s="68"/>
      <c r="MG75" s="68"/>
      <c r="MH75" s="68"/>
      <c r="MI75" s="68"/>
      <c r="MJ75" s="68"/>
      <c r="MK75" s="68"/>
      <c r="ML75" s="68"/>
      <c r="MM75" s="68"/>
      <c r="MN75" s="68"/>
      <c r="MO75" s="68"/>
      <c r="MP75" s="68"/>
      <c r="MQ75" s="68"/>
      <c r="MR75" s="68"/>
      <c r="MS75" s="68"/>
      <c r="MT75" s="68"/>
      <c r="MU75" s="68"/>
      <c r="MV75" s="68"/>
      <c r="MW75" s="68"/>
      <c r="MX75" s="68"/>
      <c r="MY75" s="68"/>
      <c r="MZ75" s="68"/>
      <c r="NA75" s="68"/>
      <c r="NB75" s="68"/>
      <c r="NC75" s="68"/>
      <c r="ND75" s="68"/>
      <c r="NE75" s="68"/>
      <c r="NF75" s="68"/>
      <c r="NG75" s="68"/>
      <c r="NH75" s="68"/>
      <c r="NI75" s="68"/>
    </row>
    <row r="76" spans="1:373" s="34" customFormat="1" ht="14.4" outlineLevel="1" x14ac:dyDescent="0.2">
      <c r="A76" s="1047" t="s">
        <v>38</v>
      </c>
      <c r="B76" s="43" t="s">
        <v>36</v>
      </c>
      <c r="C76" s="44"/>
      <c r="D76" s="45"/>
      <c r="E76" s="27" t="s">
        <v>28</v>
      </c>
      <c r="F76" s="25"/>
      <c r="G76" s="84">
        <v>3022.4000000000005</v>
      </c>
      <c r="H76" s="42" t="e">
        <f t="shared" ref="H76:BT76" si="96">IF(H74&lt;&gt;0,H74,IF(G79-H83&lt;0,0,G79-H83))</f>
        <v>#VALUE!</v>
      </c>
      <c r="I76" s="42" t="e">
        <f t="shared" si="96"/>
        <v>#VALUE!</v>
      </c>
      <c r="J76" s="42">
        <f t="shared" si="96"/>
        <v>2760</v>
      </c>
      <c r="K76" s="42">
        <f t="shared" si="96"/>
        <v>2675.2</v>
      </c>
      <c r="L76" s="42">
        <f t="shared" si="96"/>
        <v>2521.6</v>
      </c>
      <c r="M76" s="42">
        <f t="shared" si="96"/>
        <v>2526.3999999999996</v>
      </c>
      <c r="N76" s="42">
        <f t="shared" si="96"/>
        <v>2459.1999999999998</v>
      </c>
      <c r="O76" s="42" t="e">
        <f t="shared" si="96"/>
        <v>#VALUE!</v>
      </c>
      <c r="P76" s="42" t="e">
        <f t="shared" si="96"/>
        <v>#VALUE!</v>
      </c>
      <c r="Q76" s="42">
        <f t="shared" si="96"/>
        <v>3928.0000000000005</v>
      </c>
      <c r="R76" s="42">
        <f t="shared" si="96"/>
        <v>3739.2000000000007</v>
      </c>
      <c r="S76" s="42">
        <f t="shared" si="96"/>
        <v>3638.4</v>
      </c>
      <c r="T76" s="42">
        <f t="shared" si="96"/>
        <v>3699.2000000000003</v>
      </c>
      <c r="U76" s="42">
        <f t="shared" si="96"/>
        <v>3614.4</v>
      </c>
      <c r="V76" s="42" t="e">
        <f t="shared" si="96"/>
        <v>#VALUE!</v>
      </c>
      <c r="W76" s="42" t="e">
        <f t="shared" si="96"/>
        <v>#VALUE!</v>
      </c>
      <c r="X76" s="42">
        <f t="shared" si="96"/>
        <v>3892.8</v>
      </c>
      <c r="Y76" s="42">
        <f t="shared" si="96"/>
        <v>3718.4</v>
      </c>
      <c r="Z76" s="42">
        <f t="shared" si="96"/>
        <v>3784.0000000000005</v>
      </c>
      <c r="AA76" s="42">
        <f t="shared" si="96"/>
        <v>3784.0000000000005</v>
      </c>
      <c r="AB76" s="42">
        <f t="shared" si="96"/>
        <v>1977.6000000000004</v>
      </c>
      <c r="AC76" s="42" t="e">
        <f t="shared" si="96"/>
        <v>#VALUE!</v>
      </c>
      <c r="AD76" s="42" t="e">
        <f t="shared" si="96"/>
        <v>#VALUE!</v>
      </c>
      <c r="AE76" s="42">
        <f t="shared" si="96"/>
        <v>3662.3999999999996</v>
      </c>
      <c r="AF76" s="42">
        <f t="shared" si="96"/>
        <v>3486.4000000000005</v>
      </c>
      <c r="AG76" s="42">
        <f t="shared" si="96"/>
        <v>3457.6000000000004</v>
      </c>
      <c r="AH76" s="42">
        <f t="shared" si="96"/>
        <v>3457.6000000000004</v>
      </c>
      <c r="AI76" s="42" t="e">
        <f t="shared" si="96"/>
        <v>#VALUE!</v>
      </c>
      <c r="AJ76" s="42" t="e">
        <f t="shared" si="96"/>
        <v>#VALUE!</v>
      </c>
      <c r="AK76" s="42" t="e">
        <f t="shared" si="96"/>
        <v>#VALUE!</v>
      </c>
      <c r="AL76" s="42">
        <f t="shared" si="96"/>
        <v>3375.9999999999995</v>
      </c>
      <c r="AM76" s="42">
        <f t="shared" si="96"/>
        <v>3134.4</v>
      </c>
      <c r="AN76" s="42">
        <f t="shared" si="96"/>
        <v>3118.4</v>
      </c>
      <c r="AO76" s="42">
        <f t="shared" si="96"/>
        <v>3118.4</v>
      </c>
      <c r="AP76" s="42">
        <f t="shared" si="96"/>
        <v>3104</v>
      </c>
      <c r="AQ76" s="42" t="e">
        <f t="shared" si="96"/>
        <v>#VALUE!</v>
      </c>
      <c r="AR76" s="42" t="e">
        <f t="shared" si="96"/>
        <v>#VALUE!</v>
      </c>
      <c r="AS76" s="42" t="e">
        <f t="shared" si="96"/>
        <v>#VALUE!</v>
      </c>
      <c r="AT76" s="42">
        <f t="shared" si="96"/>
        <v>3030.3999999999996</v>
      </c>
      <c r="AU76" s="42">
        <f t="shared" si="96"/>
        <v>3193.5999999999995</v>
      </c>
      <c r="AV76" s="42">
        <f t="shared" si="96"/>
        <v>3156.7999999999997</v>
      </c>
      <c r="AW76" s="42">
        <f t="shared" si="96"/>
        <v>3006.3999999999996</v>
      </c>
      <c r="AX76" s="42" t="e">
        <f t="shared" si="96"/>
        <v>#VALUE!</v>
      </c>
      <c r="AY76" s="42" t="e">
        <f t="shared" si="96"/>
        <v>#VALUE!</v>
      </c>
      <c r="AZ76" s="42">
        <f t="shared" si="96"/>
        <v>2983.9999999999995</v>
      </c>
      <c r="BA76" s="42">
        <f t="shared" si="96"/>
        <v>2795.2</v>
      </c>
      <c r="BB76" s="42">
        <f t="shared" si="96"/>
        <v>2756.7999999999997</v>
      </c>
      <c r="BC76" s="42">
        <f t="shared" si="96"/>
        <v>2756.7999999999997</v>
      </c>
      <c r="BD76" s="42">
        <f t="shared" si="96"/>
        <v>2945.6</v>
      </c>
      <c r="BE76" s="42" t="e">
        <f t="shared" si="96"/>
        <v>#VALUE!</v>
      </c>
      <c r="BF76" s="42" t="e">
        <f t="shared" si="96"/>
        <v>#VALUE!</v>
      </c>
      <c r="BG76" s="42">
        <f t="shared" si="96"/>
        <v>2912</v>
      </c>
      <c r="BH76" s="42">
        <f t="shared" si="96"/>
        <v>2766.3999999999996</v>
      </c>
      <c r="BI76" s="42">
        <f t="shared" si="96"/>
        <v>2550.3999999999996</v>
      </c>
      <c r="BJ76" s="42">
        <f t="shared" si="96"/>
        <v>2547.1999999999998</v>
      </c>
      <c r="BK76" s="42">
        <f t="shared" si="96"/>
        <v>2427.1999999999998</v>
      </c>
      <c r="BL76" s="42" t="e">
        <f t="shared" si="96"/>
        <v>#VALUE!</v>
      </c>
      <c r="BM76" s="42" t="e">
        <f t="shared" si="96"/>
        <v>#VALUE!</v>
      </c>
      <c r="BN76" s="42">
        <f>IF(BN74&lt;&gt;0,BN74,IF(BL79-BN83&lt;0,0,BL79-BN83))</f>
        <v>2425.6</v>
      </c>
      <c r="BO76" s="42">
        <f>IF(BO74&lt;&gt;0,BO74,IF(BM79-BO83&lt;0,0,BM79-BO83))</f>
        <v>2425.6</v>
      </c>
      <c r="BP76" s="42">
        <f t="shared" si="96"/>
        <v>2060.8000000000002</v>
      </c>
      <c r="BQ76" s="42">
        <f t="shared" si="96"/>
        <v>1924.8</v>
      </c>
      <c r="BR76" s="42">
        <f t="shared" si="96"/>
        <v>1924.8000000000002</v>
      </c>
      <c r="BS76" s="42">
        <f t="shared" si="96"/>
        <v>1897.6</v>
      </c>
      <c r="BT76" s="42" t="e">
        <f t="shared" si="96"/>
        <v>#VALUE!</v>
      </c>
      <c r="BU76" s="42" t="e">
        <f t="shared" ref="BU76:EF76" si="97">IF(BU74&lt;&gt;0,BU74,IF(BT79-BU83&lt;0,0,BT79-BU83))</f>
        <v>#VALUE!</v>
      </c>
      <c r="BV76" s="42">
        <f t="shared" si="97"/>
        <v>2412.8000000000006</v>
      </c>
      <c r="BW76" s="42">
        <f t="shared" si="97"/>
        <v>2228.8000000000002</v>
      </c>
      <c r="BX76" s="42">
        <f t="shared" si="97"/>
        <v>2184</v>
      </c>
      <c r="BY76" s="42">
        <f t="shared" si="97"/>
        <v>2129.6</v>
      </c>
      <c r="BZ76" s="42">
        <f t="shared" si="97"/>
        <v>1987.2</v>
      </c>
      <c r="CA76" s="42" t="e">
        <f t="shared" si="97"/>
        <v>#VALUE!</v>
      </c>
      <c r="CB76" s="42" t="e">
        <f t="shared" si="97"/>
        <v>#VALUE!</v>
      </c>
      <c r="CC76" s="42">
        <f t="shared" si="97"/>
        <v>2110.3999999999996</v>
      </c>
      <c r="CD76" s="42">
        <f t="shared" si="97"/>
        <v>1804.8</v>
      </c>
      <c r="CE76" s="42">
        <f t="shared" si="97"/>
        <v>1708.8</v>
      </c>
      <c r="CF76" s="42">
        <f t="shared" si="97"/>
        <v>1636.8</v>
      </c>
      <c r="CG76" s="42">
        <f t="shared" si="97"/>
        <v>1606.3999999999999</v>
      </c>
      <c r="CH76" s="42" t="e">
        <f t="shared" si="97"/>
        <v>#VALUE!</v>
      </c>
      <c r="CI76" s="42" t="e">
        <f t="shared" si="97"/>
        <v>#VALUE!</v>
      </c>
      <c r="CJ76" s="42">
        <f t="shared" si="97"/>
        <v>1579.2</v>
      </c>
      <c r="CK76" s="42">
        <f t="shared" si="97"/>
        <v>1532.8000000000002</v>
      </c>
      <c r="CL76" s="42">
        <f t="shared" si="97"/>
        <v>1358.3999999999999</v>
      </c>
      <c r="CM76" s="42">
        <f t="shared" si="97"/>
        <v>1358.3999999999999</v>
      </c>
      <c r="CN76" s="42" t="e">
        <f t="shared" si="97"/>
        <v>#VALUE!</v>
      </c>
      <c r="CO76" s="42" t="e">
        <f t="shared" si="97"/>
        <v>#VALUE!</v>
      </c>
      <c r="CP76" s="42" t="e">
        <f t="shared" si="97"/>
        <v>#VALUE!</v>
      </c>
      <c r="CQ76" s="42" t="e">
        <f t="shared" si="97"/>
        <v>#VALUE!</v>
      </c>
      <c r="CR76" s="42" t="e">
        <f t="shared" si="97"/>
        <v>#VALUE!</v>
      </c>
      <c r="CS76" s="42" t="e">
        <f t="shared" si="97"/>
        <v>#VALUE!</v>
      </c>
      <c r="CT76" s="42">
        <f t="shared" si="97"/>
        <v>1579.2</v>
      </c>
      <c r="CU76" s="42" t="e">
        <f t="shared" si="97"/>
        <v>#VALUE!</v>
      </c>
      <c r="CV76" s="42" t="e">
        <f t="shared" si="97"/>
        <v>#VALUE!</v>
      </c>
      <c r="CW76" s="42" t="e">
        <f t="shared" si="97"/>
        <v>#VALUE!</v>
      </c>
      <c r="CX76" s="42" t="e">
        <f t="shared" si="97"/>
        <v>#VALUE!</v>
      </c>
      <c r="CY76" s="42" t="e">
        <f t="shared" si="97"/>
        <v>#VALUE!</v>
      </c>
      <c r="CZ76" s="42" t="e">
        <f t="shared" si="97"/>
        <v>#VALUE!</v>
      </c>
      <c r="DA76" s="42" t="e">
        <f t="shared" si="97"/>
        <v>#VALUE!</v>
      </c>
      <c r="DB76" s="42" t="e">
        <f t="shared" si="97"/>
        <v>#VALUE!</v>
      </c>
      <c r="DC76" s="42" t="e">
        <f t="shared" si="97"/>
        <v>#VALUE!</v>
      </c>
      <c r="DD76" s="42" t="e">
        <f t="shared" si="97"/>
        <v>#VALUE!</v>
      </c>
      <c r="DE76" s="42" t="e">
        <f t="shared" si="97"/>
        <v>#VALUE!</v>
      </c>
      <c r="DF76" s="42" t="e">
        <f t="shared" si="97"/>
        <v>#VALUE!</v>
      </c>
      <c r="DG76" s="42" t="e">
        <f t="shared" si="97"/>
        <v>#VALUE!</v>
      </c>
      <c r="DH76" s="42" t="e">
        <f t="shared" si="97"/>
        <v>#VALUE!</v>
      </c>
      <c r="DI76" s="42" t="e">
        <f t="shared" si="97"/>
        <v>#VALUE!</v>
      </c>
      <c r="DJ76" s="42" t="e">
        <f t="shared" si="97"/>
        <v>#VALUE!</v>
      </c>
      <c r="DK76" s="42" t="e">
        <f t="shared" si="97"/>
        <v>#VALUE!</v>
      </c>
      <c r="DL76" s="42" t="e">
        <f t="shared" si="97"/>
        <v>#VALUE!</v>
      </c>
      <c r="DM76" s="42" t="e">
        <f t="shared" si="97"/>
        <v>#VALUE!</v>
      </c>
      <c r="DN76" s="42" t="e">
        <f t="shared" si="97"/>
        <v>#VALUE!</v>
      </c>
      <c r="DO76" s="42" t="e">
        <f t="shared" si="97"/>
        <v>#VALUE!</v>
      </c>
      <c r="DP76" s="42" t="e">
        <f t="shared" si="97"/>
        <v>#VALUE!</v>
      </c>
      <c r="DQ76" s="42" t="e">
        <f t="shared" si="97"/>
        <v>#VALUE!</v>
      </c>
      <c r="DR76" s="42" t="e">
        <f t="shared" si="97"/>
        <v>#VALUE!</v>
      </c>
      <c r="DS76" s="42" t="e">
        <f t="shared" si="97"/>
        <v>#VALUE!</v>
      </c>
      <c r="DT76" s="42" t="e">
        <f t="shared" si="97"/>
        <v>#VALUE!</v>
      </c>
      <c r="DU76" s="42" t="e">
        <f t="shared" si="97"/>
        <v>#VALUE!</v>
      </c>
      <c r="DV76" s="42" t="e">
        <f t="shared" si="97"/>
        <v>#VALUE!</v>
      </c>
      <c r="DW76" s="42" t="e">
        <f t="shared" si="97"/>
        <v>#VALUE!</v>
      </c>
      <c r="DX76" s="42" t="e">
        <f t="shared" si="97"/>
        <v>#VALUE!</v>
      </c>
      <c r="DY76" s="42" t="e">
        <f t="shared" si="97"/>
        <v>#VALUE!</v>
      </c>
      <c r="DZ76" s="42" t="e">
        <f t="shared" si="97"/>
        <v>#VALUE!</v>
      </c>
      <c r="EA76" s="42" t="e">
        <f t="shared" si="97"/>
        <v>#VALUE!</v>
      </c>
      <c r="EB76" s="42" t="e">
        <f t="shared" si="97"/>
        <v>#VALUE!</v>
      </c>
      <c r="EC76" s="42" t="e">
        <f t="shared" si="97"/>
        <v>#VALUE!</v>
      </c>
      <c r="ED76" s="42" t="e">
        <f t="shared" si="97"/>
        <v>#VALUE!</v>
      </c>
      <c r="EE76" s="42" t="e">
        <f t="shared" si="97"/>
        <v>#VALUE!</v>
      </c>
      <c r="EF76" s="42" t="e">
        <f t="shared" si="97"/>
        <v>#VALUE!</v>
      </c>
      <c r="EG76" s="42" t="e">
        <f t="shared" ref="EG76:GR76" si="98">IF(EG74&lt;&gt;0,EG74,IF(EF79-EG83&lt;0,0,EF79-EG83))</f>
        <v>#VALUE!</v>
      </c>
      <c r="EH76" s="42" t="e">
        <f t="shared" si="98"/>
        <v>#VALUE!</v>
      </c>
      <c r="EI76" s="42" t="e">
        <f t="shared" si="98"/>
        <v>#VALUE!</v>
      </c>
      <c r="EJ76" s="42" t="e">
        <f t="shared" si="98"/>
        <v>#VALUE!</v>
      </c>
      <c r="EK76" s="42" t="e">
        <f t="shared" si="98"/>
        <v>#VALUE!</v>
      </c>
      <c r="EL76" s="42" t="e">
        <f t="shared" si="98"/>
        <v>#VALUE!</v>
      </c>
      <c r="EM76" s="42" t="e">
        <f t="shared" si="98"/>
        <v>#VALUE!</v>
      </c>
      <c r="EN76" s="42" t="e">
        <f t="shared" si="98"/>
        <v>#VALUE!</v>
      </c>
      <c r="EO76" s="42" t="e">
        <f t="shared" si="98"/>
        <v>#VALUE!</v>
      </c>
      <c r="EP76" s="42" t="e">
        <f t="shared" si="98"/>
        <v>#VALUE!</v>
      </c>
      <c r="EQ76" s="42" t="e">
        <f t="shared" si="98"/>
        <v>#VALUE!</v>
      </c>
      <c r="ER76" s="42" t="e">
        <f t="shared" si="98"/>
        <v>#VALUE!</v>
      </c>
      <c r="ES76" s="42" t="e">
        <f t="shared" si="98"/>
        <v>#VALUE!</v>
      </c>
      <c r="ET76" s="42" t="e">
        <f t="shared" si="98"/>
        <v>#VALUE!</v>
      </c>
      <c r="EU76" s="42" t="e">
        <f t="shared" si="98"/>
        <v>#VALUE!</v>
      </c>
      <c r="EV76" s="42" t="e">
        <f t="shared" si="98"/>
        <v>#VALUE!</v>
      </c>
      <c r="EW76" s="42" t="e">
        <f t="shared" si="98"/>
        <v>#VALUE!</v>
      </c>
      <c r="EX76" s="42" t="e">
        <f t="shared" si="98"/>
        <v>#VALUE!</v>
      </c>
      <c r="EY76" s="42" t="e">
        <f t="shared" si="98"/>
        <v>#VALUE!</v>
      </c>
      <c r="EZ76" s="42" t="e">
        <f t="shared" si="98"/>
        <v>#VALUE!</v>
      </c>
      <c r="FA76" s="42" t="e">
        <f t="shared" si="98"/>
        <v>#VALUE!</v>
      </c>
      <c r="FB76" s="42" t="e">
        <f t="shared" si="98"/>
        <v>#VALUE!</v>
      </c>
      <c r="FC76" s="42" t="e">
        <f t="shared" si="98"/>
        <v>#VALUE!</v>
      </c>
      <c r="FD76" s="42" t="e">
        <f t="shared" si="98"/>
        <v>#VALUE!</v>
      </c>
      <c r="FE76" s="42" t="e">
        <f t="shared" si="98"/>
        <v>#VALUE!</v>
      </c>
      <c r="FF76" s="42">
        <f t="shared" si="98"/>
        <v>25.892841747940139</v>
      </c>
      <c r="FG76" s="42">
        <f t="shared" si="98"/>
        <v>32.812614795064192</v>
      </c>
      <c r="FH76" s="42">
        <f t="shared" si="98"/>
        <v>32.812614795064192</v>
      </c>
      <c r="FI76" s="42">
        <f t="shared" si="98"/>
        <v>59.47465227457581</v>
      </c>
      <c r="FJ76" s="42" t="e">
        <f t="shared" si="98"/>
        <v>#VALUE!</v>
      </c>
      <c r="FK76" s="42" t="e">
        <f t="shared" si="98"/>
        <v>#VALUE!</v>
      </c>
      <c r="FL76" s="42">
        <f t="shared" si="98"/>
        <v>122.86850962929444</v>
      </c>
      <c r="FM76" s="42" t="e">
        <f t="shared" si="98"/>
        <v>#VALUE!</v>
      </c>
      <c r="FN76" s="42" t="e">
        <f t="shared" si="98"/>
        <v>#VALUE!</v>
      </c>
      <c r="FO76" s="42">
        <f t="shared" si="98"/>
        <v>148.55789767285822</v>
      </c>
      <c r="FP76" s="42" t="e">
        <f t="shared" si="98"/>
        <v>#VALUE!</v>
      </c>
      <c r="FQ76" s="42">
        <f t="shared" si="98"/>
        <v>160.74462295855773</v>
      </c>
      <c r="FR76" s="42" t="e">
        <f t="shared" si="98"/>
        <v>#VALUE!</v>
      </c>
      <c r="FS76" s="42" t="e">
        <f t="shared" si="98"/>
        <v>#VALUE!</v>
      </c>
      <c r="FT76" s="42" t="e">
        <f t="shared" si="98"/>
        <v>#VALUE!</v>
      </c>
      <c r="FU76" s="42" t="e">
        <f t="shared" si="98"/>
        <v>#VALUE!</v>
      </c>
      <c r="FV76" s="42" t="e">
        <f t="shared" si="98"/>
        <v>#VALUE!</v>
      </c>
      <c r="FW76" s="42" t="e">
        <f t="shared" si="98"/>
        <v>#VALUE!</v>
      </c>
      <c r="FX76" s="42" t="e">
        <f t="shared" si="98"/>
        <v>#VALUE!</v>
      </c>
      <c r="FY76" s="42" t="e">
        <f t="shared" si="98"/>
        <v>#VALUE!</v>
      </c>
      <c r="FZ76" s="42" t="e">
        <f t="shared" si="98"/>
        <v>#VALUE!</v>
      </c>
      <c r="GA76" s="42" t="e">
        <f t="shared" si="98"/>
        <v>#VALUE!</v>
      </c>
      <c r="GB76" s="42" t="e">
        <f t="shared" si="98"/>
        <v>#VALUE!</v>
      </c>
      <c r="GC76" s="42" t="e">
        <f t="shared" si="98"/>
        <v>#VALUE!</v>
      </c>
      <c r="GD76" s="42" t="e">
        <f t="shared" si="98"/>
        <v>#VALUE!</v>
      </c>
      <c r="GE76" s="42" t="e">
        <f t="shared" si="98"/>
        <v>#VALUE!</v>
      </c>
      <c r="GF76" s="42" t="e">
        <f t="shared" si="98"/>
        <v>#VALUE!</v>
      </c>
      <c r="GG76" s="42" t="e">
        <f t="shared" si="98"/>
        <v>#VALUE!</v>
      </c>
      <c r="GH76" s="42" t="e">
        <f t="shared" si="98"/>
        <v>#VALUE!</v>
      </c>
      <c r="GI76" s="42" t="e">
        <f t="shared" si="98"/>
        <v>#VALUE!</v>
      </c>
      <c r="GJ76" s="42" t="e">
        <f t="shared" si="98"/>
        <v>#VALUE!</v>
      </c>
      <c r="GK76" s="42" t="e">
        <f t="shared" si="98"/>
        <v>#VALUE!</v>
      </c>
      <c r="GL76" s="42" t="e">
        <f t="shared" si="98"/>
        <v>#VALUE!</v>
      </c>
      <c r="GM76" s="42" t="e">
        <f t="shared" si="98"/>
        <v>#VALUE!</v>
      </c>
      <c r="GN76" s="42" t="e">
        <f t="shared" si="98"/>
        <v>#VALUE!</v>
      </c>
      <c r="GO76" s="42" t="e">
        <f t="shared" si="98"/>
        <v>#VALUE!</v>
      </c>
      <c r="GP76" s="42" t="e">
        <f t="shared" si="98"/>
        <v>#VALUE!</v>
      </c>
      <c r="GQ76" s="42" t="e">
        <f t="shared" si="98"/>
        <v>#VALUE!</v>
      </c>
      <c r="GR76" s="42" t="e">
        <f t="shared" si="98"/>
        <v>#VALUE!</v>
      </c>
      <c r="GS76" s="42" t="e">
        <f t="shared" ref="GS76:JD76" si="99">IF(GS74&lt;&gt;0,GS74,IF(GR79-GS83&lt;0,0,GR79-GS83))</f>
        <v>#VALUE!</v>
      </c>
      <c r="GT76" s="42" t="e">
        <f t="shared" si="99"/>
        <v>#VALUE!</v>
      </c>
      <c r="GU76" s="42" t="e">
        <f t="shared" si="99"/>
        <v>#VALUE!</v>
      </c>
      <c r="GV76" s="42" t="e">
        <f t="shared" si="99"/>
        <v>#VALUE!</v>
      </c>
      <c r="GW76" s="42" t="e">
        <f t="shared" si="99"/>
        <v>#VALUE!</v>
      </c>
      <c r="GX76" s="42" t="e">
        <f t="shared" si="99"/>
        <v>#VALUE!</v>
      </c>
      <c r="GY76" s="42" t="e">
        <f t="shared" si="99"/>
        <v>#VALUE!</v>
      </c>
      <c r="GZ76" s="42" t="e">
        <f t="shared" si="99"/>
        <v>#VALUE!</v>
      </c>
      <c r="HA76" s="42" t="e">
        <f t="shared" si="99"/>
        <v>#VALUE!</v>
      </c>
      <c r="HB76" s="42" t="e">
        <f t="shared" si="99"/>
        <v>#VALUE!</v>
      </c>
      <c r="HC76" s="42" t="e">
        <f t="shared" si="99"/>
        <v>#VALUE!</v>
      </c>
      <c r="HD76" s="42" t="e">
        <f t="shared" si="99"/>
        <v>#VALUE!</v>
      </c>
      <c r="HE76" s="42" t="e">
        <f t="shared" si="99"/>
        <v>#VALUE!</v>
      </c>
      <c r="HF76" s="42" t="e">
        <f t="shared" si="99"/>
        <v>#VALUE!</v>
      </c>
      <c r="HG76" s="42" t="e">
        <f t="shared" si="99"/>
        <v>#VALUE!</v>
      </c>
      <c r="HH76" s="42" t="e">
        <f t="shared" si="99"/>
        <v>#VALUE!</v>
      </c>
      <c r="HI76" s="42" t="e">
        <f t="shared" si="99"/>
        <v>#VALUE!</v>
      </c>
      <c r="HJ76" s="42" t="e">
        <f t="shared" si="99"/>
        <v>#VALUE!</v>
      </c>
      <c r="HK76" s="42" t="e">
        <f t="shared" si="99"/>
        <v>#VALUE!</v>
      </c>
      <c r="HL76" s="42" t="e">
        <f t="shared" si="99"/>
        <v>#VALUE!</v>
      </c>
      <c r="HM76" s="42" t="e">
        <f t="shared" si="99"/>
        <v>#VALUE!</v>
      </c>
      <c r="HN76" s="42" t="e">
        <f t="shared" si="99"/>
        <v>#VALUE!</v>
      </c>
      <c r="HO76" s="42" t="e">
        <f t="shared" si="99"/>
        <v>#VALUE!</v>
      </c>
      <c r="HP76" s="42" t="e">
        <f t="shared" si="99"/>
        <v>#VALUE!</v>
      </c>
      <c r="HQ76" s="42" t="e">
        <f t="shared" si="99"/>
        <v>#VALUE!</v>
      </c>
      <c r="HR76" s="42" t="e">
        <f t="shared" si="99"/>
        <v>#VALUE!</v>
      </c>
      <c r="HS76" s="42" t="e">
        <f t="shared" si="99"/>
        <v>#VALUE!</v>
      </c>
      <c r="HT76" s="42" t="e">
        <f t="shared" si="99"/>
        <v>#VALUE!</v>
      </c>
      <c r="HU76" s="42" t="e">
        <f t="shared" si="99"/>
        <v>#VALUE!</v>
      </c>
      <c r="HV76" s="42" t="e">
        <f t="shared" si="99"/>
        <v>#VALUE!</v>
      </c>
      <c r="HW76" s="42" t="e">
        <f t="shared" si="99"/>
        <v>#VALUE!</v>
      </c>
      <c r="HX76" s="42" t="e">
        <f t="shared" si="99"/>
        <v>#VALUE!</v>
      </c>
      <c r="HY76" s="42" t="e">
        <f t="shared" si="99"/>
        <v>#VALUE!</v>
      </c>
      <c r="HZ76" s="42" t="e">
        <f t="shared" si="99"/>
        <v>#VALUE!</v>
      </c>
      <c r="IA76" s="42" t="e">
        <f t="shared" si="99"/>
        <v>#VALUE!</v>
      </c>
      <c r="IB76" s="42" t="e">
        <f t="shared" si="99"/>
        <v>#VALUE!</v>
      </c>
      <c r="IC76" s="42" t="e">
        <f t="shared" si="99"/>
        <v>#VALUE!</v>
      </c>
      <c r="ID76" s="42" t="e">
        <f t="shared" si="99"/>
        <v>#VALUE!</v>
      </c>
      <c r="IE76" s="42" t="e">
        <f t="shared" si="99"/>
        <v>#VALUE!</v>
      </c>
      <c r="IF76" s="42" t="e">
        <f t="shared" si="99"/>
        <v>#VALUE!</v>
      </c>
      <c r="IG76" s="42" t="e">
        <f t="shared" si="99"/>
        <v>#VALUE!</v>
      </c>
      <c r="IH76" s="42" t="e">
        <f t="shared" si="99"/>
        <v>#VALUE!</v>
      </c>
      <c r="II76" s="42" t="e">
        <f t="shared" si="99"/>
        <v>#VALUE!</v>
      </c>
      <c r="IJ76" s="42" t="e">
        <f t="shared" si="99"/>
        <v>#VALUE!</v>
      </c>
      <c r="IK76" s="42" t="e">
        <f t="shared" si="99"/>
        <v>#VALUE!</v>
      </c>
      <c r="IL76" s="42" t="e">
        <f t="shared" si="99"/>
        <v>#VALUE!</v>
      </c>
      <c r="IM76" s="42" t="e">
        <f t="shared" si="99"/>
        <v>#VALUE!</v>
      </c>
      <c r="IN76" s="42" t="e">
        <f t="shared" si="99"/>
        <v>#VALUE!</v>
      </c>
      <c r="IO76" s="42" t="e">
        <f t="shared" si="99"/>
        <v>#VALUE!</v>
      </c>
      <c r="IP76" s="42" t="e">
        <f t="shared" si="99"/>
        <v>#VALUE!</v>
      </c>
      <c r="IQ76" s="42" t="e">
        <f t="shared" si="99"/>
        <v>#VALUE!</v>
      </c>
      <c r="IR76" s="42" t="e">
        <f t="shared" si="99"/>
        <v>#VALUE!</v>
      </c>
      <c r="IS76" s="42" t="e">
        <f t="shared" si="99"/>
        <v>#VALUE!</v>
      </c>
      <c r="IT76" s="42" t="e">
        <f t="shared" si="99"/>
        <v>#VALUE!</v>
      </c>
      <c r="IU76" s="42" t="e">
        <f t="shared" si="99"/>
        <v>#VALUE!</v>
      </c>
      <c r="IV76" s="42" t="e">
        <f t="shared" si="99"/>
        <v>#VALUE!</v>
      </c>
      <c r="IW76" s="42" t="e">
        <f t="shared" si="99"/>
        <v>#VALUE!</v>
      </c>
      <c r="IX76" s="42" t="e">
        <f t="shared" si="99"/>
        <v>#VALUE!</v>
      </c>
      <c r="IY76" s="42" t="e">
        <f t="shared" si="99"/>
        <v>#VALUE!</v>
      </c>
      <c r="IZ76" s="42" t="e">
        <f t="shared" si="99"/>
        <v>#VALUE!</v>
      </c>
      <c r="JA76" s="42" t="e">
        <f t="shared" si="99"/>
        <v>#VALUE!</v>
      </c>
      <c r="JB76" s="42" t="e">
        <f t="shared" si="99"/>
        <v>#VALUE!</v>
      </c>
      <c r="JC76" s="42" t="e">
        <f t="shared" si="99"/>
        <v>#VALUE!</v>
      </c>
      <c r="JD76" s="42" t="e">
        <f t="shared" si="99"/>
        <v>#VALUE!</v>
      </c>
      <c r="JE76" s="42" t="e">
        <f t="shared" ref="JE76:LP76" si="100">IF(JE74&lt;&gt;0,JE74,IF(JD79-JE83&lt;0,0,JD79-JE83))</f>
        <v>#VALUE!</v>
      </c>
      <c r="JF76" s="42" t="e">
        <f t="shared" si="100"/>
        <v>#VALUE!</v>
      </c>
      <c r="JG76" s="42" t="e">
        <f t="shared" si="100"/>
        <v>#VALUE!</v>
      </c>
      <c r="JH76" s="42" t="e">
        <f t="shared" si="100"/>
        <v>#VALUE!</v>
      </c>
      <c r="JI76" s="42" t="e">
        <f t="shared" si="100"/>
        <v>#VALUE!</v>
      </c>
      <c r="JJ76" s="42" t="e">
        <f t="shared" si="100"/>
        <v>#VALUE!</v>
      </c>
      <c r="JK76" s="42" t="e">
        <f t="shared" si="100"/>
        <v>#VALUE!</v>
      </c>
      <c r="JL76" s="42" t="e">
        <f t="shared" si="100"/>
        <v>#VALUE!</v>
      </c>
      <c r="JM76" s="42" t="e">
        <f t="shared" si="100"/>
        <v>#VALUE!</v>
      </c>
      <c r="JN76" s="42" t="e">
        <f t="shared" si="100"/>
        <v>#VALUE!</v>
      </c>
      <c r="JO76" s="42" t="e">
        <f t="shared" si="100"/>
        <v>#VALUE!</v>
      </c>
      <c r="JP76" s="42" t="e">
        <f t="shared" si="100"/>
        <v>#VALUE!</v>
      </c>
      <c r="JQ76" s="42" t="e">
        <f t="shared" si="100"/>
        <v>#VALUE!</v>
      </c>
      <c r="JR76" s="42" t="e">
        <f t="shared" si="100"/>
        <v>#VALUE!</v>
      </c>
      <c r="JS76" s="42" t="e">
        <f t="shared" si="100"/>
        <v>#VALUE!</v>
      </c>
      <c r="JT76" s="42" t="e">
        <f t="shared" si="100"/>
        <v>#VALUE!</v>
      </c>
      <c r="JU76" s="42" t="e">
        <f t="shared" si="100"/>
        <v>#VALUE!</v>
      </c>
      <c r="JV76" s="42" t="e">
        <f t="shared" si="100"/>
        <v>#VALUE!</v>
      </c>
      <c r="JW76" s="42" t="e">
        <f t="shared" si="100"/>
        <v>#VALUE!</v>
      </c>
      <c r="JX76" s="42" t="e">
        <f t="shared" si="100"/>
        <v>#VALUE!</v>
      </c>
      <c r="JY76" s="42" t="e">
        <f t="shared" si="100"/>
        <v>#VALUE!</v>
      </c>
      <c r="JZ76" s="42" t="e">
        <f t="shared" si="100"/>
        <v>#VALUE!</v>
      </c>
      <c r="KA76" s="42" t="e">
        <f t="shared" si="100"/>
        <v>#VALUE!</v>
      </c>
      <c r="KB76" s="42" t="e">
        <f t="shared" si="100"/>
        <v>#VALUE!</v>
      </c>
      <c r="KC76" s="42" t="e">
        <f t="shared" si="100"/>
        <v>#VALUE!</v>
      </c>
      <c r="KD76" s="42" t="e">
        <f t="shared" si="100"/>
        <v>#VALUE!</v>
      </c>
      <c r="KE76" s="42" t="e">
        <f t="shared" si="100"/>
        <v>#VALUE!</v>
      </c>
      <c r="KF76" s="42" t="e">
        <f t="shared" si="100"/>
        <v>#VALUE!</v>
      </c>
      <c r="KG76" s="42" t="e">
        <f t="shared" si="100"/>
        <v>#VALUE!</v>
      </c>
      <c r="KH76" s="42" t="e">
        <f t="shared" si="100"/>
        <v>#VALUE!</v>
      </c>
      <c r="KI76" s="42" t="e">
        <f t="shared" si="100"/>
        <v>#VALUE!</v>
      </c>
      <c r="KJ76" s="42" t="e">
        <f t="shared" si="100"/>
        <v>#VALUE!</v>
      </c>
      <c r="KK76" s="42" t="e">
        <f t="shared" si="100"/>
        <v>#VALUE!</v>
      </c>
      <c r="KL76" s="42" t="e">
        <f t="shared" si="100"/>
        <v>#VALUE!</v>
      </c>
      <c r="KM76" s="42" t="e">
        <f t="shared" si="100"/>
        <v>#VALUE!</v>
      </c>
      <c r="KN76" s="42" t="e">
        <f t="shared" si="100"/>
        <v>#VALUE!</v>
      </c>
      <c r="KO76" s="42" t="e">
        <f t="shared" si="100"/>
        <v>#VALUE!</v>
      </c>
      <c r="KP76" s="42" t="e">
        <f t="shared" si="100"/>
        <v>#VALUE!</v>
      </c>
      <c r="KQ76" s="42" t="e">
        <f t="shared" si="100"/>
        <v>#VALUE!</v>
      </c>
      <c r="KR76" s="42" t="e">
        <f t="shared" si="100"/>
        <v>#VALUE!</v>
      </c>
      <c r="KS76" s="42" t="e">
        <f t="shared" si="100"/>
        <v>#VALUE!</v>
      </c>
      <c r="KT76" s="42" t="e">
        <f t="shared" si="100"/>
        <v>#VALUE!</v>
      </c>
      <c r="KU76" s="42" t="e">
        <f t="shared" si="100"/>
        <v>#VALUE!</v>
      </c>
      <c r="KV76" s="42" t="e">
        <f t="shared" si="100"/>
        <v>#VALUE!</v>
      </c>
      <c r="KW76" s="42" t="e">
        <f t="shared" si="100"/>
        <v>#VALUE!</v>
      </c>
      <c r="KX76" s="42" t="e">
        <f t="shared" si="100"/>
        <v>#VALUE!</v>
      </c>
      <c r="KY76" s="42" t="e">
        <f t="shared" si="100"/>
        <v>#VALUE!</v>
      </c>
      <c r="KZ76" s="42" t="e">
        <f t="shared" si="100"/>
        <v>#VALUE!</v>
      </c>
      <c r="LA76" s="42" t="e">
        <f t="shared" si="100"/>
        <v>#VALUE!</v>
      </c>
      <c r="LB76" s="42" t="e">
        <f t="shared" si="100"/>
        <v>#VALUE!</v>
      </c>
      <c r="LC76" s="42" t="e">
        <f t="shared" si="100"/>
        <v>#VALUE!</v>
      </c>
      <c r="LD76" s="42" t="e">
        <f t="shared" si="100"/>
        <v>#VALUE!</v>
      </c>
      <c r="LE76" s="42" t="e">
        <f t="shared" si="100"/>
        <v>#VALUE!</v>
      </c>
      <c r="LF76" s="42" t="e">
        <f t="shared" si="100"/>
        <v>#VALUE!</v>
      </c>
      <c r="LG76" s="42" t="e">
        <f t="shared" si="100"/>
        <v>#VALUE!</v>
      </c>
      <c r="LH76" s="42" t="e">
        <f t="shared" si="100"/>
        <v>#VALUE!</v>
      </c>
      <c r="LI76" s="42" t="e">
        <f t="shared" si="100"/>
        <v>#VALUE!</v>
      </c>
      <c r="LJ76" s="42" t="e">
        <f t="shared" si="100"/>
        <v>#VALUE!</v>
      </c>
      <c r="LK76" s="42" t="e">
        <f t="shared" si="100"/>
        <v>#VALUE!</v>
      </c>
      <c r="LL76" s="42" t="e">
        <f t="shared" si="100"/>
        <v>#VALUE!</v>
      </c>
      <c r="LM76" s="42" t="e">
        <f t="shared" si="100"/>
        <v>#VALUE!</v>
      </c>
      <c r="LN76" s="42" t="e">
        <f t="shared" si="100"/>
        <v>#VALUE!</v>
      </c>
      <c r="LO76" s="42" t="e">
        <f t="shared" si="100"/>
        <v>#VALUE!</v>
      </c>
      <c r="LP76" s="42" t="e">
        <f t="shared" si="100"/>
        <v>#VALUE!</v>
      </c>
      <c r="LQ76" s="42" t="e">
        <f t="shared" ref="LQ76:NI76" si="101">IF(LQ74&lt;&gt;0,LQ74,IF(LP79-LQ83&lt;0,0,LP79-LQ83))</f>
        <v>#VALUE!</v>
      </c>
      <c r="LR76" s="42" t="e">
        <f t="shared" si="101"/>
        <v>#VALUE!</v>
      </c>
      <c r="LS76" s="42" t="e">
        <f t="shared" si="101"/>
        <v>#VALUE!</v>
      </c>
      <c r="LT76" s="42" t="e">
        <f t="shared" si="101"/>
        <v>#VALUE!</v>
      </c>
      <c r="LU76" s="42" t="e">
        <f t="shared" si="101"/>
        <v>#VALUE!</v>
      </c>
      <c r="LV76" s="42" t="e">
        <f t="shared" si="101"/>
        <v>#VALUE!</v>
      </c>
      <c r="LW76" s="42" t="e">
        <f t="shared" si="101"/>
        <v>#VALUE!</v>
      </c>
      <c r="LX76" s="42" t="e">
        <f t="shared" si="101"/>
        <v>#VALUE!</v>
      </c>
      <c r="LY76" s="42" t="e">
        <f t="shared" si="101"/>
        <v>#VALUE!</v>
      </c>
      <c r="LZ76" s="42" t="e">
        <f t="shared" si="101"/>
        <v>#VALUE!</v>
      </c>
      <c r="MA76" s="42" t="e">
        <f t="shared" si="101"/>
        <v>#VALUE!</v>
      </c>
      <c r="MB76" s="42" t="e">
        <f t="shared" si="101"/>
        <v>#VALUE!</v>
      </c>
      <c r="MC76" s="42" t="e">
        <f t="shared" si="101"/>
        <v>#VALUE!</v>
      </c>
      <c r="MD76" s="42" t="e">
        <f t="shared" si="101"/>
        <v>#VALUE!</v>
      </c>
      <c r="ME76" s="42" t="e">
        <f t="shared" si="101"/>
        <v>#VALUE!</v>
      </c>
      <c r="MF76" s="42" t="e">
        <f t="shared" si="101"/>
        <v>#VALUE!</v>
      </c>
      <c r="MG76" s="42" t="e">
        <f t="shared" si="101"/>
        <v>#VALUE!</v>
      </c>
      <c r="MH76" s="42" t="e">
        <f t="shared" si="101"/>
        <v>#VALUE!</v>
      </c>
      <c r="MI76" s="42" t="e">
        <f t="shared" si="101"/>
        <v>#VALUE!</v>
      </c>
      <c r="MJ76" s="42" t="e">
        <f t="shared" si="101"/>
        <v>#VALUE!</v>
      </c>
      <c r="MK76" s="42" t="e">
        <f t="shared" si="101"/>
        <v>#VALUE!</v>
      </c>
      <c r="ML76" s="42" t="e">
        <f t="shared" si="101"/>
        <v>#VALUE!</v>
      </c>
      <c r="MM76" s="42" t="e">
        <f t="shared" si="101"/>
        <v>#VALUE!</v>
      </c>
      <c r="MN76" s="42" t="e">
        <f t="shared" si="101"/>
        <v>#VALUE!</v>
      </c>
      <c r="MO76" s="42" t="e">
        <f t="shared" si="101"/>
        <v>#VALUE!</v>
      </c>
      <c r="MP76" s="42" t="e">
        <f t="shared" si="101"/>
        <v>#VALUE!</v>
      </c>
      <c r="MQ76" s="42" t="e">
        <f t="shared" si="101"/>
        <v>#VALUE!</v>
      </c>
      <c r="MR76" s="42" t="e">
        <f t="shared" si="101"/>
        <v>#VALUE!</v>
      </c>
      <c r="MS76" s="42" t="e">
        <f t="shared" si="101"/>
        <v>#VALUE!</v>
      </c>
      <c r="MT76" s="42" t="e">
        <f t="shared" si="101"/>
        <v>#VALUE!</v>
      </c>
      <c r="MU76" s="42" t="e">
        <f t="shared" si="101"/>
        <v>#VALUE!</v>
      </c>
      <c r="MV76" s="42" t="e">
        <f t="shared" si="101"/>
        <v>#VALUE!</v>
      </c>
      <c r="MW76" s="42" t="e">
        <f t="shared" si="101"/>
        <v>#VALUE!</v>
      </c>
      <c r="MX76" s="42" t="e">
        <f t="shared" si="101"/>
        <v>#VALUE!</v>
      </c>
      <c r="MY76" s="42" t="e">
        <f t="shared" si="101"/>
        <v>#VALUE!</v>
      </c>
      <c r="MZ76" s="42" t="e">
        <f t="shared" si="101"/>
        <v>#VALUE!</v>
      </c>
      <c r="NA76" s="42" t="e">
        <f t="shared" si="101"/>
        <v>#VALUE!</v>
      </c>
      <c r="NB76" s="42" t="e">
        <f t="shared" si="101"/>
        <v>#VALUE!</v>
      </c>
      <c r="NC76" s="42" t="e">
        <f t="shared" si="101"/>
        <v>#VALUE!</v>
      </c>
      <c r="ND76" s="42" t="e">
        <f t="shared" si="101"/>
        <v>#VALUE!</v>
      </c>
      <c r="NE76" s="42" t="e">
        <f t="shared" si="101"/>
        <v>#VALUE!</v>
      </c>
      <c r="NF76" s="42" t="e">
        <f t="shared" si="101"/>
        <v>#VALUE!</v>
      </c>
      <c r="NG76" s="42" t="e">
        <f t="shared" si="101"/>
        <v>#VALUE!</v>
      </c>
      <c r="NH76" s="42" t="e">
        <f t="shared" si="101"/>
        <v>#VALUE!</v>
      </c>
      <c r="NI76" s="42" t="e">
        <f t="shared" si="101"/>
        <v>#VALUE!</v>
      </c>
    </row>
    <row r="77" spans="1:373" s="34" customFormat="1" ht="14.4" outlineLevel="1" x14ac:dyDescent="0.2">
      <c r="A77" s="1048"/>
      <c r="B77" s="18"/>
      <c r="C77" s="14"/>
      <c r="D77" s="46"/>
      <c r="E77" s="57" t="s">
        <v>218</v>
      </c>
      <c r="F77" s="58"/>
      <c r="G77" s="85">
        <v>36.799999999999997</v>
      </c>
      <c r="H77" s="62"/>
      <c r="I77" s="62"/>
      <c r="J77" s="62">
        <v>0</v>
      </c>
      <c r="K77" s="62">
        <v>0</v>
      </c>
      <c r="L77" s="62">
        <v>0</v>
      </c>
      <c r="M77" s="62">
        <v>8</v>
      </c>
      <c r="N77" s="62">
        <v>60.8</v>
      </c>
      <c r="O77" s="62"/>
      <c r="P77" s="62"/>
      <c r="Q77" s="62">
        <v>0</v>
      </c>
      <c r="R77" s="62">
        <v>35.200000000000003</v>
      </c>
      <c r="S77" s="62">
        <v>0</v>
      </c>
      <c r="T77" s="62">
        <v>0</v>
      </c>
      <c r="U77" s="62">
        <v>4.8</v>
      </c>
      <c r="V77" s="62"/>
      <c r="W77" s="62"/>
      <c r="X77" s="62">
        <v>0</v>
      </c>
      <c r="Y77" s="62">
        <v>0</v>
      </c>
      <c r="Z77" s="62">
        <v>0</v>
      </c>
      <c r="AA77" s="62">
        <v>0</v>
      </c>
      <c r="AB77" s="62">
        <v>0</v>
      </c>
      <c r="AC77" s="62"/>
      <c r="AD77" s="62"/>
      <c r="AE77" s="62">
        <v>0</v>
      </c>
      <c r="AF77" s="62">
        <v>0</v>
      </c>
      <c r="AG77" s="62">
        <v>0</v>
      </c>
      <c r="AH77" s="62">
        <v>0</v>
      </c>
      <c r="AI77" s="62"/>
      <c r="AJ77" s="62"/>
      <c r="AK77" s="62"/>
      <c r="AL77" s="62">
        <v>0</v>
      </c>
      <c r="AM77" s="62">
        <v>0</v>
      </c>
      <c r="AN77" s="62">
        <v>0</v>
      </c>
      <c r="AO77" s="62">
        <v>0</v>
      </c>
      <c r="AP77" s="62">
        <v>0</v>
      </c>
      <c r="AQ77" s="62"/>
      <c r="AR77" s="62"/>
      <c r="AS77" s="62"/>
      <c r="AT77" s="62">
        <v>0</v>
      </c>
      <c r="AU77" s="62">
        <v>0</v>
      </c>
      <c r="AV77" s="62">
        <v>0</v>
      </c>
      <c r="AW77" s="62">
        <v>0</v>
      </c>
      <c r="AX77" s="62"/>
      <c r="AY77" s="62"/>
      <c r="AZ77" s="62">
        <v>0</v>
      </c>
      <c r="BA77" s="62">
        <v>0</v>
      </c>
      <c r="BB77" s="62">
        <v>0</v>
      </c>
      <c r="BC77" s="62">
        <v>0</v>
      </c>
      <c r="BD77" s="62">
        <v>0</v>
      </c>
      <c r="BE77" s="62"/>
      <c r="BF77" s="62"/>
      <c r="BG77" s="62">
        <v>0</v>
      </c>
      <c r="BH77" s="62">
        <v>1.6</v>
      </c>
      <c r="BI77" s="62">
        <v>0</v>
      </c>
      <c r="BJ77" s="62">
        <v>0</v>
      </c>
      <c r="BK77" s="62">
        <v>0</v>
      </c>
      <c r="BL77" s="62"/>
      <c r="BM77" s="62"/>
      <c r="BN77" s="62">
        <v>0</v>
      </c>
      <c r="BO77" s="62">
        <v>0</v>
      </c>
      <c r="BP77" s="62">
        <v>0</v>
      </c>
      <c r="BQ77" s="62">
        <v>0</v>
      </c>
      <c r="BR77" s="62">
        <v>0</v>
      </c>
      <c r="BS77" s="62">
        <v>0</v>
      </c>
      <c r="BT77" s="62"/>
      <c r="BU77" s="62"/>
      <c r="BV77" s="62">
        <v>0</v>
      </c>
      <c r="BW77" s="62">
        <v>0</v>
      </c>
      <c r="BX77" s="62">
        <v>0</v>
      </c>
      <c r="BY77" s="62">
        <v>0</v>
      </c>
      <c r="BZ77" s="62">
        <v>0</v>
      </c>
      <c r="CA77" s="62"/>
      <c r="CB77" s="62"/>
      <c r="CC77" s="62">
        <v>28.8</v>
      </c>
      <c r="CD77" s="62">
        <v>30.4</v>
      </c>
      <c r="CE77" s="62">
        <v>28.8</v>
      </c>
      <c r="CF77" s="62">
        <v>0</v>
      </c>
      <c r="CG77" s="62">
        <v>0</v>
      </c>
      <c r="CH77" s="62"/>
      <c r="CI77" s="62"/>
      <c r="CJ77" s="62">
        <v>0</v>
      </c>
      <c r="CK77" s="62">
        <v>0</v>
      </c>
      <c r="CL77" s="62">
        <v>0</v>
      </c>
      <c r="CM77" s="62">
        <v>0</v>
      </c>
      <c r="CN77" s="62"/>
      <c r="CO77" s="62"/>
      <c r="CP77" s="62"/>
      <c r="CQ77" s="62"/>
      <c r="CR77" s="62"/>
      <c r="CS77" s="62"/>
      <c r="CT77" s="62">
        <v>0</v>
      </c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  <c r="EA77" s="62"/>
      <c r="EB77" s="62"/>
      <c r="EC77" s="62"/>
      <c r="ED77" s="62"/>
      <c r="EE77" s="62"/>
      <c r="EF77" s="62"/>
      <c r="EG77" s="62"/>
      <c r="EH77" s="62"/>
      <c r="EI77" s="62"/>
      <c r="EJ77" s="62"/>
      <c r="EK77" s="62"/>
      <c r="EL77" s="62"/>
      <c r="EM77" s="62"/>
      <c r="EN77" s="62"/>
      <c r="EO77" s="62"/>
      <c r="EP77" s="62"/>
      <c r="EQ77" s="62"/>
      <c r="ER77" s="62"/>
      <c r="ES77" s="62"/>
      <c r="ET77" s="62"/>
      <c r="EU77" s="62"/>
      <c r="EV77" s="62"/>
      <c r="EW77" s="62"/>
      <c r="EX77" s="62"/>
      <c r="EY77" s="62"/>
      <c r="EZ77" s="62"/>
      <c r="FA77" s="62"/>
      <c r="FB77" s="62"/>
      <c r="FC77" s="62"/>
      <c r="FD77" s="62"/>
      <c r="FE77" s="62"/>
      <c r="FF77" s="62">
        <v>0</v>
      </c>
      <c r="FG77" s="62">
        <v>9042</v>
      </c>
      <c r="FH77" s="62">
        <v>9042</v>
      </c>
      <c r="FI77" s="62">
        <v>11492.8</v>
      </c>
      <c r="FJ77" s="62"/>
      <c r="FK77" s="62"/>
      <c r="FL77" s="62">
        <v>11952.6</v>
      </c>
      <c r="FM77" s="62"/>
      <c r="FN77" s="62"/>
      <c r="FO77" s="62">
        <v>11952.6</v>
      </c>
      <c r="FP77" s="62"/>
      <c r="FQ77" s="62">
        <v>15479.2</v>
      </c>
      <c r="FR77" s="62"/>
      <c r="FS77" s="62"/>
      <c r="FT77" s="62"/>
      <c r="FU77" s="62"/>
      <c r="FV77" s="62"/>
      <c r="FW77" s="62"/>
      <c r="FX77" s="62"/>
      <c r="FY77" s="62"/>
      <c r="FZ77" s="62"/>
      <c r="GA77" s="62"/>
      <c r="GB77" s="62"/>
      <c r="GC77" s="62"/>
      <c r="GD77" s="62"/>
      <c r="GE77" s="62"/>
      <c r="GF77" s="62"/>
      <c r="GG77" s="62"/>
      <c r="GH77" s="62"/>
      <c r="GI77" s="62"/>
      <c r="GJ77" s="62"/>
      <c r="GK77" s="62"/>
      <c r="GL77" s="62"/>
      <c r="GM77" s="62"/>
      <c r="GN77" s="62"/>
      <c r="GO77" s="62"/>
      <c r="GP77" s="62"/>
      <c r="GQ77" s="62"/>
      <c r="GR77" s="62"/>
      <c r="GS77" s="62"/>
      <c r="GT77" s="62"/>
      <c r="GU77" s="62"/>
      <c r="GV77" s="62"/>
      <c r="GW77" s="62"/>
      <c r="GX77" s="62"/>
      <c r="GY77" s="62"/>
      <c r="GZ77" s="62"/>
      <c r="HA77" s="62"/>
      <c r="HB77" s="62"/>
      <c r="HC77" s="62"/>
      <c r="HD77" s="62"/>
      <c r="HE77" s="62"/>
      <c r="HF77" s="62"/>
      <c r="HG77" s="62"/>
      <c r="HH77" s="62"/>
      <c r="HI77" s="62"/>
      <c r="HJ77" s="62"/>
      <c r="HK77" s="62"/>
      <c r="HL77" s="62"/>
      <c r="HM77" s="62"/>
      <c r="HN77" s="62"/>
      <c r="HO77" s="62"/>
      <c r="HP77" s="62"/>
      <c r="HQ77" s="62"/>
      <c r="HR77" s="62"/>
      <c r="HS77" s="62"/>
      <c r="HT77" s="62"/>
      <c r="HU77" s="62"/>
      <c r="HV77" s="62"/>
      <c r="HW77" s="62"/>
      <c r="HX77" s="62"/>
      <c r="HY77" s="62"/>
      <c r="HZ77" s="62"/>
      <c r="IA77" s="62"/>
      <c r="IB77" s="62"/>
      <c r="IC77" s="62"/>
      <c r="ID77" s="62"/>
      <c r="IE77" s="62"/>
      <c r="IF77" s="62"/>
      <c r="IG77" s="62"/>
      <c r="IH77" s="62"/>
      <c r="II77" s="62"/>
      <c r="IJ77" s="62"/>
      <c r="IK77" s="62"/>
      <c r="IL77" s="62"/>
      <c r="IM77" s="62"/>
      <c r="IN77" s="62"/>
      <c r="IO77" s="62"/>
      <c r="IP77" s="62"/>
      <c r="IQ77" s="62"/>
      <c r="IR77" s="62"/>
      <c r="IS77" s="62"/>
      <c r="IT77" s="62"/>
      <c r="IU77" s="62"/>
      <c r="IV77" s="62"/>
      <c r="IW77" s="62"/>
      <c r="IX77" s="62"/>
      <c r="IY77" s="62"/>
      <c r="IZ77" s="62"/>
      <c r="JA77" s="62"/>
      <c r="JB77" s="62"/>
      <c r="JC77" s="62"/>
      <c r="JD77" s="62"/>
      <c r="JE77" s="62"/>
      <c r="JF77" s="62"/>
      <c r="JG77" s="62"/>
      <c r="JH77" s="62"/>
      <c r="JI77" s="62"/>
      <c r="JJ77" s="62"/>
      <c r="JK77" s="62"/>
      <c r="JL77" s="62"/>
      <c r="JM77" s="62"/>
      <c r="JN77" s="62"/>
      <c r="JO77" s="62"/>
      <c r="JP77" s="62"/>
      <c r="JQ77" s="62"/>
      <c r="JR77" s="62"/>
      <c r="JS77" s="62"/>
      <c r="JT77" s="62"/>
      <c r="JU77" s="62"/>
      <c r="JV77" s="62"/>
      <c r="JW77" s="62"/>
      <c r="JX77" s="62"/>
      <c r="JY77" s="62"/>
      <c r="JZ77" s="62"/>
      <c r="KA77" s="62"/>
      <c r="KB77" s="62"/>
      <c r="KC77" s="62"/>
      <c r="KD77" s="62"/>
      <c r="KE77" s="62"/>
      <c r="KF77" s="62"/>
      <c r="KG77" s="62"/>
      <c r="KH77" s="62"/>
      <c r="KI77" s="62"/>
      <c r="KJ77" s="62"/>
      <c r="KK77" s="62"/>
      <c r="KL77" s="62"/>
      <c r="KM77" s="62"/>
      <c r="KN77" s="62"/>
      <c r="KO77" s="62"/>
      <c r="KP77" s="62"/>
      <c r="KQ77" s="62"/>
      <c r="KR77" s="62"/>
      <c r="KS77" s="62"/>
      <c r="KT77" s="62"/>
      <c r="KU77" s="62"/>
      <c r="KV77" s="62"/>
      <c r="KW77" s="62"/>
      <c r="KX77" s="62"/>
      <c r="KY77" s="62"/>
      <c r="KZ77" s="62"/>
      <c r="LA77" s="62"/>
      <c r="LB77" s="62"/>
      <c r="LC77" s="62"/>
      <c r="LD77" s="62"/>
      <c r="LE77" s="62"/>
      <c r="LF77" s="62"/>
      <c r="LG77" s="62"/>
      <c r="LH77" s="62"/>
      <c r="LI77" s="62"/>
      <c r="LJ77" s="62"/>
      <c r="LK77" s="62"/>
      <c r="LL77" s="62"/>
      <c r="LM77" s="62"/>
      <c r="LN77" s="62"/>
      <c r="LO77" s="62"/>
      <c r="LP77" s="62"/>
      <c r="LQ77" s="62"/>
      <c r="LR77" s="62"/>
      <c r="LS77" s="62"/>
      <c r="LT77" s="62"/>
      <c r="LU77" s="62"/>
      <c r="LV77" s="62"/>
      <c r="LW77" s="62"/>
      <c r="LX77" s="62"/>
      <c r="LY77" s="62"/>
      <c r="LZ77" s="62"/>
      <c r="MA77" s="62"/>
      <c r="MB77" s="62"/>
      <c r="MC77" s="62"/>
      <c r="MD77" s="62"/>
      <c r="ME77" s="62"/>
      <c r="MF77" s="62"/>
      <c r="MG77" s="62"/>
      <c r="MH77" s="62"/>
      <c r="MI77" s="62"/>
      <c r="MJ77" s="62"/>
      <c r="MK77" s="62"/>
      <c r="ML77" s="62"/>
      <c r="MM77" s="62"/>
      <c r="MN77" s="62"/>
      <c r="MO77" s="62"/>
      <c r="MP77" s="62"/>
      <c r="MQ77" s="62"/>
      <c r="MR77" s="62"/>
      <c r="MS77" s="62"/>
      <c r="MT77" s="62"/>
      <c r="MU77" s="62"/>
      <c r="MV77" s="62"/>
      <c r="MW77" s="62"/>
      <c r="MX77" s="62"/>
      <c r="MY77" s="62"/>
      <c r="MZ77" s="62"/>
      <c r="NA77" s="62"/>
      <c r="NB77" s="62"/>
      <c r="NC77" s="62"/>
      <c r="ND77" s="62"/>
      <c r="NE77" s="62"/>
      <c r="NF77" s="62"/>
      <c r="NG77" s="62"/>
      <c r="NH77" s="62"/>
      <c r="NI77" s="62"/>
    </row>
    <row r="78" spans="1:373" s="34" customFormat="1" ht="14.4" outlineLevel="1" x14ac:dyDescent="0.2">
      <c r="A78" s="1048"/>
      <c r="B78" s="17" t="s">
        <v>37</v>
      </c>
      <c r="C78" s="14"/>
      <c r="D78" s="46"/>
      <c r="E78" s="57" t="s">
        <v>221</v>
      </c>
      <c r="F78" s="58"/>
      <c r="G78" s="86">
        <v>0</v>
      </c>
      <c r="H78" s="63"/>
      <c r="I78" s="63"/>
      <c r="J78" s="63">
        <v>0</v>
      </c>
      <c r="K78" s="63">
        <v>0</v>
      </c>
      <c r="L78" s="63">
        <v>0</v>
      </c>
      <c r="M78" s="63">
        <v>0</v>
      </c>
      <c r="N78" s="63">
        <v>0</v>
      </c>
      <c r="O78" s="63"/>
      <c r="P78" s="63"/>
      <c r="Q78" s="63">
        <v>0</v>
      </c>
      <c r="R78" s="63">
        <v>0</v>
      </c>
      <c r="S78" s="63">
        <v>0</v>
      </c>
      <c r="T78" s="63">
        <v>0</v>
      </c>
      <c r="U78" s="63">
        <v>0</v>
      </c>
      <c r="V78" s="63"/>
      <c r="W78" s="63"/>
      <c r="X78" s="63">
        <v>0</v>
      </c>
      <c r="Y78" s="63">
        <v>0</v>
      </c>
      <c r="Z78" s="63">
        <v>0</v>
      </c>
      <c r="AA78" s="63">
        <v>0</v>
      </c>
      <c r="AB78" s="63">
        <v>0</v>
      </c>
      <c r="AC78" s="63"/>
      <c r="AD78" s="63"/>
      <c r="AE78" s="63">
        <v>0</v>
      </c>
      <c r="AF78" s="63">
        <v>0</v>
      </c>
      <c r="AG78" s="63">
        <v>0</v>
      </c>
      <c r="AH78" s="63">
        <v>0</v>
      </c>
      <c r="AI78" s="63"/>
      <c r="AJ78" s="63"/>
      <c r="AK78" s="63"/>
      <c r="AL78" s="63">
        <v>0</v>
      </c>
      <c r="AM78" s="63">
        <v>0</v>
      </c>
      <c r="AN78" s="63">
        <v>0</v>
      </c>
      <c r="AO78" s="63">
        <v>0</v>
      </c>
      <c r="AP78" s="63">
        <v>0</v>
      </c>
      <c r="AQ78" s="63"/>
      <c r="AR78" s="63"/>
      <c r="AS78" s="63"/>
      <c r="AT78" s="63">
        <v>0</v>
      </c>
      <c r="AU78" s="63">
        <v>0</v>
      </c>
      <c r="AV78" s="63">
        <v>0</v>
      </c>
      <c r="AW78" s="63">
        <v>0</v>
      </c>
      <c r="AX78" s="63"/>
      <c r="AY78" s="63"/>
      <c r="AZ78" s="63">
        <v>0</v>
      </c>
      <c r="BA78" s="63">
        <v>0</v>
      </c>
      <c r="BB78" s="63">
        <v>0</v>
      </c>
      <c r="BC78" s="63">
        <v>0</v>
      </c>
      <c r="BD78" s="63">
        <v>0</v>
      </c>
      <c r="BE78" s="63"/>
      <c r="BF78" s="63"/>
      <c r="BG78" s="63">
        <v>0</v>
      </c>
      <c r="BH78" s="63">
        <v>0</v>
      </c>
      <c r="BI78" s="63">
        <v>0</v>
      </c>
      <c r="BJ78" s="63">
        <v>0</v>
      </c>
      <c r="BK78" s="63">
        <v>0</v>
      </c>
      <c r="BL78" s="63"/>
      <c r="BM78" s="63"/>
      <c r="BN78" s="63">
        <v>0</v>
      </c>
      <c r="BO78" s="63">
        <v>0</v>
      </c>
      <c r="BP78" s="63">
        <v>0</v>
      </c>
      <c r="BQ78" s="63">
        <v>0</v>
      </c>
      <c r="BR78" s="63">
        <v>0</v>
      </c>
      <c r="BS78" s="63">
        <v>0</v>
      </c>
      <c r="BT78" s="63"/>
      <c r="BU78" s="63"/>
      <c r="BV78" s="63">
        <v>0</v>
      </c>
      <c r="BW78" s="63">
        <v>0</v>
      </c>
      <c r="BX78" s="63">
        <v>0</v>
      </c>
      <c r="BY78" s="63">
        <v>0</v>
      </c>
      <c r="BZ78" s="63">
        <v>0</v>
      </c>
      <c r="CA78" s="63"/>
      <c r="CB78" s="63"/>
      <c r="CC78" s="63">
        <v>0</v>
      </c>
      <c r="CD78" s="63">
        <v>0</v>
      </c>
      <c r="CE78" s="63">
        <v>0</v>
      </c>
      <c r="CF78" s="63">
        <v>0</v>
      </c>
      <c r="CG78" s="63">
        <v>0</v>
      </c>
      <c r="CH78" s="63"/>
      <c r="CI78" s="63"/>
      <c r="CJ78" s="63">
        <v>0</v>
      </c>
      <c r="CK78" s="63">
        <v>0</v>
      </c>
      <c r="CL78" s="63">
        <v>0</v>
      </c>
      <c r="CM78" s="63">
        <v>0</v>
      </c>
      <c r="CN78" s="63"/>
      <c r="CO78" s="63"/>
      <c r="CP78" s="63"/>
      <c r="CQ78" s="63"/>
      <c r="CR78" s="63"/>
      <c r="CS78" s="63"/>
      <c r="CT78" s="63">
        <v>0</v>
      </c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  <c r="DY78" s="63"/>
      <c r="DZ78" s="63"/>
      <c r="EA78" s="63"/>
      <c r="EB78" s="63"/>
      <c r="EC78" s="63"/>
      <c r="ED78" s="63"/>
      <c r="EE78" s="63"/>
      <c r="EF78" s="63"/>
      <c r="EG78" s="63"/>
      <c r="EH78" s="63"/>
      <c r="EI78" s="63"/>
      <c r="EJ78" s="63"/>
      <c r="EK78" s="63"/>
      <c r="EL78" s="63"/>
      <c r="EM78" s="63"/>
      <c r="EN78" s="63"/>
      <c r="EO78" s="63"/>
      <c r="EP78" s="63"/>
      <c r="EQ78" s="63"/>
      <c r="ER78" s="63"/>
      <c r="ES78" s="63"/>
      <c r="ET78" s="63"/>
      <c r="EU78" s="63"/>
      <c r="EV78" s="63"/>
      <c r="EW78" s="63"/>
      <c r="EX78" s="63"/>
      <c r="EY78" s="63"/>
      <c r="EZ78" s="63"/>
      <c r="FA78" s="63"/>
      <c r="FB78" s="63"/>
      <c r="FC78" s="63"/>
      <c r="FD78" s="63"/>
      <c r="FE78" s="63"/>
      <c r="FF78" s="63">
        <v>0</v>
      </c>
      <c r="FG78" s="63">
        <v>0</v>
      </c>
      <c r="FH78" s="63">
        <v>0</v>
      </c>
      <c r="FI78" s="63">
        <v>0</v>
      </c>
      <c r="FJ78" s="63"/>
      <c r="FK78" s="63"/>
      <c r="FL78" s="63">
        <v>0</v>
      </c>
      <c r="FM78" s="63"/>
      <c r="FN78" s="63"/>
      <c r="FO78" s="63">
        <v>0</v>
      </c>
      <c r="FP78" s="63"/>
      <c r="FQ78" s="63">
        <v>0</v>
      </c>
      <c r="FR78" s="63"/>
      <c r="FS78" s="63"/>
      <c r="FT78" s="63"/>
      <c r="FU78" s="63"/>
      <c r="FV78" s="63"/>
      <c r="FW78" s="63"/>
      <c r="FX78" s="63"/>
      <c r="FY78" s="63"/>
      <c r="FZ78" s="63"/>
      <c r="GA78" s="63"/>
      <c r="GB78" s="63"/>
      <c r="GC78" s="63"/>
      <c r="GD78" s="63"/>
      <c r="GE78" s="63"/>
      <c r="GF78" s="63"/>
      <c r="GG78" s="63"/>
      <c r="GH78" s="63"/>
      <c r="GI78" s="63"/>
      <c r="GJ78" s="63"/>
      <c r="GK78" s="63"/>
      <c r="GL78" s="63"/>
      <c r="GM78" s="63"/>
      <c r="GN78" s="63"/>
      <c r="GO78" s="63"/>
      <c r="GP78" s="63"/>
      <c r="GQ78" s="63"/>
      <c r="GR78" s="63"/>
      <c r="GS78" s="63"/>
      <c r="GT78" s="63"/>
      <c r="GU78" s="63"/>
      <c r="GV78" s="63"/>
      <c r="GW78" s="63"/>
      <c r="GX78" s="63"/>
      <c r="GY78" s="63"/>
      <c r="GZ78" s="63"/>
      <c r="HA78" s="63"/>
      <c r="HB78" s="63"/>
      <c r="HC78" s="63"/>
      <c r="HD78" s="63"/>
      <c r="HE78" s="63"/>
      <c r="HF78" s="63"/>
      <c r="HG78" s="63"/>
      <c r="HH78" s="63"/>
      <c r="HI78" s="63"/>
      <c r="HJ78" s="63"/>
      <c r="HK78" s="63"/>
      <c r="HL78" s="63"/>
      <c r="HM78" s="63"/>
      <c r="HN78" s="63"/>
      <c r="HO78" s="63"/>
      <c r="HP78" s="63"/>
      <c r="HQ78" s="63"/>
      <c r="HR78" s="63"/>
      <c r="HS78" s="63"/>
      <c r="HT78" s="63"/>
      <c r="HU78" s="63"/>
      <c r="HV78" s="63"/>
      <c r="HW78" s="63"/>
      <c r="HX78" s="63"/>
      <c r="HY78" s="63"/>
      <c r="HZ78" s="63"/>
      <c r="IA78" s="63"/>
      <c r="IB78" s="63"/>
      <c r="IC78" s="63"/>
      <c r="ID78" s="63"/>
      <c r="IE78" s="63"/>
      <c r="IF78" s="63"/>
      <c r="IG78" s="63"/>
      <c r="IH78" s="63"/>
      <c r="II78" s="63"/>
      <c r="IJ78" s="63"/>
      <c r="IK78" s="63"/>
      <c r="IL78" s="63"/>
      <c r="IM78" s="63"/>
      <c r="IN78" s="63"/>
      <c r="IO78" s="63"/>
      <c r="IP78" s="63"/>
      <c r="IQ78" s="63"/>
      <c r="IR78" s="63"/>
      <c r="IS78" s="63"/>
      <c r="IT78" s="63"/>
      <c r="IU78" s="63"/>
      <c r="IV78" s="63"/>
      <c r="IW78" s="63"/>
      <c r="IX78" s="63"/>
      <c r="IY78" s="63"/>
      <c r="IZ78" s="63"/>
      <c r="JA78" s="63"/>
      <c r="JB78" s="63"/>
      <c r="JC78" s="63"/>
      <c r="JD78" s="63"/>
      <c r="JE78" s="63"/>
      <c r="JF78" s="63"/>
      <c r="JG78" s="63"/>
      <c r="JH78" s="63"/>
      <c r="JI78" s="63"/>
      <c r="JJ78" s="63"/>
      <c r="JK78" s="63"/>
      <c r="JL78" s="63"/>
      <c r="JM78" s="63"/>
      <c r="JN78" s="63"/>
      <c r="JO78" s="63"/>
      <c r="JP78" s="63"/>
      <c r="JQ78" s="63"/>
      <c r="JR78" s="63"/>
      <c r="JS78" s="63"/>
      <c r="JT78" s="63"/>
      <c r="JU78" s="63"/>
      <c r="JV78" s="63"/>
      <c r="JW78" s="63"/>
      <c r="JX78" s="63"/>
      <c r="JY78" s="63"/>
      <c r="JZ78" s="63"/>
      <c r="KA78" s="63"/>
      <c r="KB78" s="63"/>
      <c r="KC78" s="63"/>
      <c r="KD78" s="63"/>
      <c r="KE78" s="63"/>
      <c r="KF78" s="63"/>
      <c r="KG78" s="63"/>
      <c r="KH78" s="63"/>
      <c r="KI78" s="63"/>
      <c r="KJ78" s="63"/>
      <c r="KK78" s="63"/>
      <c r="KL78" s="63"/>
      <c r="KM78" s="63"/>
      <c r="KN78" s="63"/>
      <c r="KO78" s="63"/>
      <c r="KP78" s="63"/>
      <c r="KQ78" s="63"/>
      <c r="KR78" s="63"/>
      <c r="KS78" s="63"/>
      <c r="KT78" s="63"/>
      <c r="KU78" s="63"/>
      <c r="KV78" s="63"/>
      <c r="KW78" s="63"/>
      <c r="KX78" s="63"/>
      <c r="KY78" s="63"/>
      <c r="KZ78" s="63"/>
      <c r="LA78" s="63"/>
      <c r="LB78" s="63"/>
      <c r="LC78" s="63"/>
      <c r="LD78" s="63"/>
      <c r="LE78" s="63"/>
      <c r="LF78" s="63"/>
      <c r="LG78" s="63"/>
      <c r="LH78" s="63"/>
      <c r="LI78" s="63"/>
      <c r="LJ78" s="63"/>
      <c r="LK78" s="63"/>
      <c r="LL78" s="63"/>
      <c r="LM78" s="63"/>
      <c r="LN78" s="63"/>
      <c r="LO78" s="63"/>
      <c r="LP78" s="63"/>
      <c r="LQ78" s="63"/>
      <c r="LR78" s="63"/>
      <c r="LS78" s="63"/>
      <c r="LT78" s="63"/>
      <c r="LU78" s="63"/>
      <c r="LV78" s="63"/>
      <c r="LW78" s="63"/>
      <c r="LX78" s="63"/>
      <c r="LY78" s="63"/>
      <c r="LZ78" s="63"/>
      <c r="MA78" s="63"/>
      <c r="MB78" s="63"/>
      <c r="MC78" s="63"/>
      <c r="MD78" s="63"/>
      <c r="ME78" s="63"/>
      <c r="MF78" s="63"/>
      <c r="MG78" s="63"/>
      <c r="MH78" s="63"/>
      <c r="MI78" s="63"/>
      <c r="MJ78" s="63"/>
      <c r="MK78" s="63"/>
      <c r="ML78" s="63"/>
      <c r="MM78" s="63"/>
      <c r="MN78" s="63"/>
      <c r="MO78" s="63"/>
      <c r="MP78" s="63"/>
      <c r="MQ78" s="63"/>
      <c r="MR78" s="63"/>
      <c r="MS78" s="63"/>
      <c r="MT78" s="63"/>
      <c r="MU78" s="63"/>
      <c r="MV78" s="63"/>
      <c r="MW78" s="63"/>
      <c r="MX78" s="63"/>
      <c r="MY78" s="63"/>
      <c r="MZ78" s="63"/>
      <c r="NA78" s="63"/>
      <c r="NB78" s="63"/>
      <c r="NC78" s="63"/>
      <c r="ND78" s="63"/>
      <c r="NE78" s="63"/>
      <c r="NF78" s="63"/>
      <c r="NG78" s="63"/>
      <c r="NH78" s="63"/>
      <c r="NI78" s="63"/>
    </row>
    <row r="79" spans="1:373" s="34" customFormat="1" ht="15" outlineLevel="1" thickBot="1" x14ac:dyDescent="0.25">
      <c r="A79" s="1049"/>
      <c r="B79" s="36">
        <f>B77/30</f>
        <v>0</v>
      </c>
      <c r="C79" s="38"/>
      <c r="D79" s="47"/>
      <c r="E79" s="27" t="s">
        <v>3</v>
      </c>
      <c r="F79" s="25"/>
      <c r="G79" s="84">
        <v>3022.4000000000005</v>
      </c>
      <c r="H79" s="33" t="e">
        <f t="shared" ref="H79:BT79" si="102">H76+H72+H80</f>
        <v>#VALUE!</v>
      </c>
      <c r="I79" s="33" t="e">
        <f t="shared" si="102"/>
        <v>#VALUE!</v>
      </c>
      <c r="J79" s="33" t="e">
        <f t="shared" si="102"/>
        <v>#VALUE!</v>
      </c>
      <c r="K79" s="33" t="e">
        <f t="shared" si="102"/>
        <v>#VALUE!</v>
      </c>
      <c r="L79" s="33" t="e">
        <f t="shared" si="102"/>
        <v>#VALUE!</v>
      </c>
      <c r="M79" s="33" t="e">
        <f t="shared" si="102"/>
        <v>#VALUE!</v>
      </c>
      <c r="N79" s="33" t="e">
        <f t="shared" si="102"/>
        <v>#VALUE!</v>
      </c>
      <c r="O79" s="33" t="e">
        <f t="shared" si="102"/>
        <v>#VALUE!</v>
      </c>
      <c r="P79" s="33" t="e">
        <f t="shared" si="102"/>
        <v>#VALUE!</v>
      </c>
      <c r="Q79" s="33" t="e">
        <f t="shared" si="102"/>
        <v>#VALUE!</v>
      </c>
      <c r="R79" s="33" t="e">
        <f t="shared" si="102"/>
        <v>#VALUE!</v>
      </c>
      <c r="S79" s="33" t="e">
        <f t="shared" si="102"/>
        <v>#VALUE!</v>
      </c>
      <c r="T79" s="33" t="e">
        <f t="shared" si="102"/>
        <v>#VALUE!</v>
      </c>
      <c r="U79" s="33" t="e">
        <f t="shared" si="102"/>
        <v>#VALUE!</v>
      </c>
      <c r="V79" s="33" t="e">
        <f t="shared" si="102"/>
        <v>#VALUE!</v>
      </c>
      <c r="W79" s="33" t="e">
        <f t="shared" si="102"/>
        <v>#VALUE!</v>
      </c>
      <c r="X79" s="33" t="e">
        <f t="shared" si="102"/>
        <v>#VALUE!</v>
      </c>
      <c r="Y79" s="33" t="e">
        <f t="shared" si="102"/>
        <v>#VALUE!</v>
      </c>
      <c r="Z79" s="33" t="e">
        <f t="shared" si="102"/>
        <v>#VALUE!</v>
      </c>
      <c r="AA79" s="33" t="e">
        <f t="shared" si="102"/>
        <v>#VALUE!</v>
      </c>
      <c r="AB79" s="33" t="e">
        <f t="shared" si="102"/>
        <v>#VALUE!</v>
      </c>
      <c r="AC79" s="33" t="e">
        <f t="shared" si="102"/>
        <v>#VALUE!</v>
      </c>
      <c r="AD79" s="33" t="e">
        <f t="shared" si="102"/>
        <v>#VALUE!</v>
      </c>
      <c r="AE79" s="33" t="e">
        <f t="shared" si="102"/>
        <v>#VALUE!</v>
      </c>
      <c r="AF79" s="33" t="e">
        <f t="shared" si="102"/>
        <v>#VALUE!</v>
      </c>
      <c r="AG79" s="33" t="e">
        <f t="shared" si="102"/>
        <v>#VALUE!</v>
      </c>
      <c r="AH79" s="33" t="e">
        <f t="shared" si="102"/>
        <v>#VALUE!</v>
      </c>
      <c r="AI79" s="33" t="e">
        <f t="shared" si="102"/>
        <v>#VALUE!</v>
      </c>
      <c r="AJ79" s="33" t="e">
        <f t="shared" si="102"/>
        <v>#VALUE!</v>
      </c>
      <c r="AK79" s="33" t="e">
        <f t="shared" si="102"/>
        <v>#VALUE!</v>
      </c>
      <c r="AL79" s="33" t="e">
        <f t="shared" si="102"/>
        <v>#VALUE!</v>
      </c>
      <c r="AM79" s="33" t="e">
        <f t="shared" si="102"/>
        <v>#VALUE!</v>
      </c>
      <c r="AN79" s="33" t="e">
        <f t="shared" si="102"/>
        <v>#VALUE!</v>
      </c>
      <c r="AO79" s="33" t="e">
        <f t="shared" si="102"/>
        <v>#VALUE!</v>
      </c>
      <c r="AP79" s="33" t="e">
        <f t="shared" si="102"/>
        <v>#VALUE!</v>
      </c>
      <c r="AQ79" s="33" t="e">
        <f t="shared" si="102"/>
        <v>#VALUE!</v>
      </c>
      <c r="AR79" s="33" t="e">
        <f t="shared" si="102"/>
        <v>#VALUE!</v>
      </c>
      <c r="AS79" s="33" t="e">
        <f t="shared" si="102"/>
        <v>#VALUE!</v>
      </c>
      <c r="AT79" s="33" t="e">
        <f t="shared" si="102"/>
        <v>#VALUE!</v>
      </c>
      <c r="AU79" s="33" t="e">
        <f t="shared" si="102"/>
        <v>#VALUE!</v>
      </c>
      <c r="AV79" s="33" t="e">
        <f t="shared" si="102"/>
        <v>#VALUE!</v>
      </c>
      <c r="AW79" s="33" t="e">
        <f t="shared" si="102"/>
        <v>#VALUE!</v>
      </c>
      <c r="AX79" s="33" t="e">
        <f t="shared" si="102"/>
        <v>#VALUE!</v>
      </c>
      <c r="AY79" s="33" t="e">
        <f t="shared" si="102"/>
        <v>#VALUE!</v>
      </c>
      <c r="AZ79" s="33" t="e">
        <f t="shared" si="102"/>
        <v>#VALUE!</v>
      </c>
      <c r="BA79" s="33" t="e">
        <f t="shared" si="102"/>
        <v>#VALUE!</v>
      </c>
      <c r="BB79" s="33" t="e">
        <f t="shared" si="102"/>
        <v>#VALUE!</v>
      </c>
      <c r="BC79" s="33" t="e">
        <f t="shared" si="102"/>
        <v>#VALUE!</v>
      </c>
      <c r="BD79" s="33" t="e">
        <f t="shared" si="102"/>
        <v>#VALUE!</v>
      </c>
      <c r="BE79" s="33" t="e">
        <f t="shared" si="102"/>
        <v>#VALUE!</v>
      </c>
      <c r="BF79" s="33" t="e">
        <f t="shared" si="102"/>
        <v>#VALUE!</v>
      </c>
      <c r="BG79" s="33" t="e">
        <f t="shared" si="102"/>
        <v>#VALUE!</v>
      </c>
      <c r="BH79" s="33" t="e">
        <f t="shared" si="102"/>
        <v>#VALUE!</v>
      </c>
      <c r="BI79" s="33" t="e">
        <f t="shared" si="102"/>
        <v>#VALUE!</v>
      </c>
      <c r="BJ79" s="33" t="e">
        <f t="shared" si="102"/>
        <v>#VALUE!</v>
      </c>
      <c r="BK79" s="33" t="e">
        <f t="shared" si="102"/>
        <v>#VALUE!</v>
      </c>
      <c r="BL79" s="33" t="e">
        <f t="shared" si="102"/>
        <v>#VALUE!</v>
      </c>
      <c r="BM79" s="33" t="e">
        <f t="shared" si="102"/>
        <v>#VALUE!</v>
      </c>
      <c r="BN79" s="33" t="e">
        <f>BN76+BN72+BN80</f>
        <v>#VALUE!</v>
      </c>
      <c r="BO79" s="33" t="e">
        <f t="shared" si="102"/>
        <v>#VALUE!</v>
      </c>
      <c r="BP79" s="33" t="e">
        <f t="shared" si="102"/>
        <v>#VALUE!</v>
      </c>
      <c r="BQ79" s="33" t="e">
        <f t="shared" si="102"/>
        <v>#VALUE!</v>
      </c>
      <c r="BR79" s="33" t="e">
        <f t="shared" si="102"/>
        <v>#VALUE!</v>
      </c>
      <c r="BS79" s="33" t="e">
        <f t="shared" si="102"/>
        <v>#VALUE!</v>
      </c>
      <c r="BT79" s="33" t="e">
        <f t="shared" si="102"/>
        <v>#VALUE!</v>
      </c>
      <c r="BU79" s="33" t="e">
        <f t="shared" ref="BU79:EF79" si="103">BU76+BU72+BU80</f>
        <v>#VALUE!</v>
      </c>
      <c r="BV79" s="33" t="e">
        <f t="shared" si="103"/>
        <v>#VALUE!</v>
      </c>
      <c r="BW79" s="33" t="e">
        <f t="shared" si="103"/>
        <v>#VALUE!</v>
      </c>
      <c r="BX79" s="33" t="e">
        <f t="shared" si="103"/>
        <v>#VALUE!</v>
      </c>
      <c r="BY79" s="33" t="e">
        <f t="shared" si="103"/>
        <v>#VALUE!</v>
      </c>
      <c r="BZ79" s="33" t="e">
        <f t="shared" si="103"/>
        <v>#VALUE!</v>
      </c>
      <c r="CA79" s="33" t="e">
        <f t="shared" si="103"/>
        <v>#VALUE!</v>
      </c>
      <c r="CB79" s="33" t="e">
        <f t="shared" si="103"/>
        <v>#VALUE!</v>
      </c>
      <c r="CC79" s="33" t="e">
        <f t="shared" si="103"/>
        <v>#VALUE!</v>
      </c>
      <c r="CD79" s="33" t="e">
        <f t="shared" si="103"/>
        <v>#VALUE!</v>
      </c>
      <c r="CE79" s="33" t="e">
        <f t="shared" si="103"/>
        <v>#VALUE!</v>
      </c>
      <c r="CF79" s="33" t="e">
        <f t="shared" si="103"/>
        <v>#VALUE!</v>
      </c>
      <c r="CG79" s="33" t="e">
        <f t="shared" si="103"/>
        <v>#VALUE!</v>
      </c>
      <c r="CH79" s="33" t="e">
        <f t="shared" si="103"/>
        <v>#VALUE!</v>
      </c>
      <c r="CI79" s="33" t="e">
        <f t="shared" si="103"/>
        <v>#VALUE!</v>
      </c>
      <c r="CJ79" s="33" t="e">
        <f t="shared" si="103"/>
        <v>#VALUE!</v>
      </c>
      <c r="CK79" s="33" t="e">
        <f t="shared" si="103"/>
        <v>#VALUE!</v>
      </c>
      <c r="CL79" s="33" t="e">
        <f t="shared" si="103"/>
        <v>#VALUE!</v>
      </c>
      <c r="CM79" s="33" t="e">
        <f t="shared" si="103"/>
        <v>#VALUE!</v>
      </c>
      <c r="CN79" s="33" t="e">
        <f t="shared" si="103"/>
        <v>#VALUE!</v>
      </c>
      <c r="CO79" s="33" t="e">
        <f t="shared" si="103"/>
        <v>#VALUE!</v>
      </c>
      <c r="CP79" s="33" t="e">
        <f t="shared" si="103"/>
        <v>#VALUE!</v>
      </c>
      <c r="CQ79" s="33" t="e">
        <f t="shared" si="103"/>
        <v>#VALUE!</v>
      </c>
      <c r="CR79" s="33" t="e">
        <f t="shared" si="103"/>
        <v>#VALUE!</v>
      </c>
      <c r="CS79" s="33" t="e">
        <f t="shared" si="103"/>
        <v>#VALUE!</v>
      </c>
      <c r="CT79" s="33" t="e">
        <f t="shared" si="103"/>
        <v>#VALUE!</v>
      </c>
      <c r="CU79" s="33" t="e">
        <f t="shared" si="103"/>
        <v>#VALUE!</v>
      </c>
      <c r="CV79" s="33" t="e">
        <f t="shared" si="103"/>
        <v>#VALUE!</v>
      </c>
      <c r="CW79" s="33" t="e">
        <f t="shared" si="103"/>
        <v>#VALUE!</v>
      </c>
      <c r="CX79" s="33" t="e">
        <f t="shared" si="103"/>
        <v>#VALUE!</v>
      </c>
      <c r="CY79" s="33" t="e">
        <f t="shared" si="103"/>
        <v>#VALUE!</v>
      </c>
      <c r="CZ79" s="33" t="e">
        <f t="shared" si="103"/>
        <v>#VALUE!</v>
      </c>
      <c r="DA79" s="33" t="e">
        <f t="shared" si="103"/>
        <v>#VALUE!</v>
      </c>
      <c r="DB79" s="33" t="e">
        <f t="shared" si="103"/>
        <v>#VALUE!</v>
      </c>
      <c r="DC79" s="33" t="e">
        <f t="shared" si="103"/>
        <v>#VALUE!</v>
      </c>
      <c r="DD79" s="33" t="e">
        <f t="shared" si="103"/>
        <v>#VALUE!</v>
      </c>
      <c r="DE79" s="33" t="e">
        <f t="shared" si="103"/>
        <v>#VALUE!</v>
      </c>
      <c r="DF79" s="33" t="e">
        <f t="shared" si="103"/>
        <v>#VALUE!</v>
      </c>
      <c r="DG79" s="33" t="e">
        <f t="shared" si="103"/>
        <v>#VALUE!</v>
      </c>
      <c r="DH79" s="33" t="e">
        <f t="shared" si="103"/>
        <v>#VALUE!</v>
      </c>
      <c r="DI79" s="33" t="e">
        <f t="shared" si="103"/>
        <v>#VALUE!</v>
      </c>
      <c r="DJ79" s="33" t="e">
        <f t="shared" si="103"/>
        <v>#VALUE!</v>
      </c>
      <c r="DK79" s="33" t="e">
        <f t="shared" si="103"/>
        <v>#VALUE!</v>
      </c>
      <c r="DL79" s="33" t="e">
        <f t="shared" si="103"/>
        <v>#VALUE!</v>
      </c>
      <c r="DM79" s="33" t="e">
        <f t="shared" si="103"/>
        <v>#VALUE!</v>
      </c>
      <c r="DN79" s="33" t="e">
        <f t="shared" si="103"/>
        <v>#VALUE!</v>
      </c>
      <c r="DO79" s="33" t="e">
        <f t="shared" si="103"/>
        <v>#VALUE!</v>
      </c>
      <c r="DP79" s="33" t="e">
        <f t="shared" si="103"/>
        <v>#VALUE!</v>
      </c>
      <c r="DQ79" s="33" t="e">
        <f t="shared" si="103"/>
        <v>#VALUE!</v>
      </c>
      <c r="DR79" s="33" t="e">
        <f t="shared" si="103"/>
        <v>#VALUE!</v>
      </c>
      <c r="DS79" s="33" t="e">
        <f t="shared" si="103"/>
        <v>#VALUE!</v>
      </c>
      <c r="DT79" s="33" t="e">
        <f t="shared" si="103"/>
        <v>#VALUE!</v>
      </c>
      <c r="DU79" s="33" t="e">
        <f t="shared" si="103"/>
        <v>#VALUE!</v>
      </c>
      <c r="DV79" s="33" t="e">
        <f t="shared" si="103"/>
        <v>#VALUE!</v>
      </c>
      <c r="DW79" s="33" t="e">
        <f t="shared" si="103"/>
        <v>#VALUE!</v>
      </c>
      <c r="DX79" s="33" t="e">
        <f t="shared" si="103"/>
        <v>#VALUE!</v>
      </c>
      <c r="DY79" s="33" t="e">
        <f t="shared" si="103"/>
        <v>#VALUE!</v>
      </c>
      <c r="DZ79" s="33" t="e">
        <f t="shared" si="103"/>
        <v>#VALUE!</v>
      </c>
      <c r="EA79" s="33" t="e">
        <f t="shared" si="103"/>
        <v>#VALUE!</v>
      </c>
      <c r="EB79" s="33" t="e">
        <f t="shared" si="103"/>
        <v>#VALUE!</v>
      </c>
      <c r="EC79" s="33" t="e">
        <f t="shared" si="103"/>
        <v>#VALUE!</v>
      </c>
      <c r="ED79" s="33" t="e">
        <f t="shared" si="103"/>
        <v>#VALUE!</v>
      </c>
      <c r="EE79" s="33" t="e">
        <f t="shared" si="103"/>
        <v>#VALUE!</v>
      </c>
      <c r="EF79" s="33" t="e">
        <f t="shared" si="103"/>
        <v>#VALUE!</v>
      </c>
      <c r="EG79" s="33" t="e">
        <f t="shared" ref="EG79:GR79" si="104">EG76+EG72+EG80</f>
        <v>#VALUE!</v>
      </c>
      <c r="EH79" s="33" t="e">
        <f t="shared" si="104"/>
        <v>#VALUE!</v>
      </c>
      <c r="EI79" s="33" t="e">
        <f t="shared" si="104"/>
        <v>#VALUE!</v>
      </c>
      <c r="EJ79" s="33" t="e">
        <f t="shared" si="104"/>
        <v>#VALUE!</v>
      </c>
      <c r="EK79" s="33" t="e">
        <f t="shared" si="104"/>
        <v>#VALUE!</v>
      </c>
      <c r="EL79" s="33" t="e">
        <f t="shared" si="104"/>
        <v>#VALUE!</v>
      </c>
      <c r="EM79" s="33" t="e">
        <f t="shared" si="104"/>
        <v>#VALUE!</v>
      </c>
      <c r="EN79" s="33" t="e">
        <f t="shared" si="104"/>
        <v>#VALUE!</v>
      </c>
      <c r="EO79" s="33" t="e">
        <f t="shared" si="104"/>
        <v>#VALUE!</v>
      </c>
      <c r="EP79" s="33" t="e">
        <f t="shared" si="104"/>
        <v>#VALUE!</v>
      </c>
      <c r="EQ79" s="33" t="e">
        <f t="shared" si="104"/>
        <v>#VALUE!</v>
      </c>
      <c r="ER79" s="33" t="e">
        <f t="shared" si="104"/>
        <v>#VALUE!</v>
      </c>
      <c r="ES79" s="33" t="e">
        <f t="shared" si="104"/>
        <v>#VALUE!</v>
      </c>
      <c r="ET79" s="33" t="e">
        <f t="shared" si="104"/>
        <v>#VALUE!</v>
      </c>
      <c r="EU79" s="33" t="e">
        <f t="shared" si="104"/>
        <v>#VALUE!</v>
      </c>
      <c r="EV79" s="33" t="e">
        <f t="shared" si="104"/>
        <v>#VALUE!</v>
      </c>
      <c r="EW79" s="33" t="e">
        <f t="shared" si="104"/>
        <v>#VALUE!</v>
      </c>
      <c r="EX79" s="33" t="e">
        <f t="shared" si="104"/>
        <v>#VALUE!</v>
      </c>
      <c r="EY79" s="33" t="e">
        <f t="shared" si="104"/>
        <v>#VALUE!</v>
      </c>
      <c r="EZ79" s="33" t="e">
        <f t="shared" si="104"/>
        <v>#VALUE!</v>
      </c>
      <c r="FA79" s="33" t="e">
        <f t="shared" si="104"/>
        <v>#VALUE!</v>
      </c>
      <c r="FB79" s="33" t="e">
        <f t="shared" si="104"/>
        <v>#VALUE!</v>
      </c>
      <c r="FC79" s="33" t="e">
        <f t="shared" si="104"/>
        <v>#VALUE!</v>
      </c>
      <c r="FD79" s="33" t="e">
        <f t="shared" si="104"/>
        <v>#VALUE!</v>
      </c>
      <c r="FE79" s="33" t="e">
        <f t="shared" si="104"/>
        <v>#VALUE!</v>
      </c>
      <c r="FF79" s="33" t="e">
        <f t="shared" si="104"/>
        <v>#VALUE!</v>
      </c>
      <c r="FG79" s="33" t="e">
        <f t="shared" si="104"/>
        <v>#VALUE!</v>
      </c>
      <c r="FH79" s="33" t="e">
        <f t="shared" si="104"/>
        <v>#VALUE!</v>
      </c>
      <c r="FI79" s="33" t="e">
        <f t="shared" si="104"/>
        <v>#VALUE!</v>
      </c>
      <c r="FJ79" s="33" t="e">
        <f t="shared" si="104"/>
        <v>#VALUE!</v>
      </c>
      <c r="FK79" s="33" t="e">
        <f t="shared" si="104"/>
        <v>#VALUE!</v>
      </c>
      <c r="FL79" s="33" t="e">
        <f t="shared" si="104"/>
        <v>#VALUE!</v>
      </c>
      <c r="FM79" s="33" t="e">
        <f t="shared" si="104"/>
        <v>#VALUE!</v>
      </c>
      <c r="FN79" s="33" t="e">
        <f t="shared" si="104"/>
        <v>#VALUE!</v>
      </c>
      <c r="FO79" s="33" t="e">
        <f t="shared" si="104"/>
        <v>#VALUE!</v>
      </c>
      <c r="FP79" s="33" t="e">
        <f t="shared" si="104"/>
        <v>#VALUE!</v>
      </c>
      <c r="FQ79" s="33" t="e">
        <f t="shared" si="104"/>
        <v>#VALUE!</v>
      </c>
      <c r="FR79" s="33" t="e">
        <f t="shared" si="104"/>
        <v>#VALUE!</v>
      </c>
      <c r="FS79" s="33" t="e">
        <f t="shared" si="104"/>
        <v>#VALUE!</v>
      </c>
      <c r="FT79" s="33" t="e">
        <f t="shared" si="104"/>
        <v>#VALUE!</v>
      </c>
      <c r="FU79" s="33" t="e">
        <f t="shared" si="104"/>
        <v>#VALUE!</v>
      </c>
      <c r="FV79" s="33" t="e">
        <f t="shared" si="104"/>
        <v>#VALUE!</v>
      </c>
      <c r="FW79" s="33" t="e">
        <f t="shared" si="104"/>
        <v>#VALUE!</v>
      </c>
      <c r="FX79" s="33" t="e">
        <f t="shared" si="104"/>
        <v>#VALUE!</v>
      </c>
      <c r="FY79" s="33" t="e">
        <f t="shared" si="104"/>
        <v>#VALUE!</v>
      </c>
      <c r="FZ79" s="33" t="e">
        <f t="shared" si="104"/>
        <v>#VALUE!</v>
      </c>
      <c r="GA79" s="33" t="e">
        <f t="shared" si="104"/>
        <v>#VALUE!</v>
      </c>
      <c r="GB79" s="33" t="e">
        <f t="shared" si="104"/>
        <v>#VALUE!</v>
      </c>
      <c r="GC79" s="33" t="e">
        <f t="shared" si="104"/>
        <v>#VALUE!</v>
      </c>
      <c r="GD79" s="33" t="e">
        <f t="shared" si="104"/>
        <v>#VALUE!</v>
      </c>
      <c r="GE79" s="33" t="e">
        <f t="shared" si="104"/>
        <v>#VALUE!</v>
      </c>
      <c r="GF79" s="33" t="e">
        <f t="shared" si="104"/>
        <v>#VALUE!</v>
      </c>
      <c r="GG79" s="33" t="e">
        <f t="shared" si="104"/>
        <v>#VALUE!</v>
      </c>
      <c r="GH79" s="33" t="e">
        <f t="shared" si="104"/>
        <v>#VALUE!</v>
      </c>
      <c r="GI79" s="33" t="e">
        <f t="shared" si="104"/>
        <v>#VALUE!</v>
      </c>
      <c r="GJ79" s="33" t="e">
        <f t="shared" si="104"/>
        <v>#VALUE!</v>
      </c>
      <c r="GK79" s="33" t="e">
        <f t="shared" si="104"/>
        <v>#VALUE!</v>
      </c>
      <c r="GL79" s="33" t="e">
        <f t="shared" si="104"/>
        <v>#VALUE!</v>
      </c>
      <c r="GM79" s="33" t="e">
        <f t="shared" si="104"/>
        <v>#VALUE!</v>
      </c>
      <c r="GN79" s="33" t="e">
        <f t="shared" si="104"/>
        <v>#VALUE!</v>
      </c>
      <c r="GO79" s="33" t="e">
        <f t="shared" si="104"/>
        <v>#VALUE!</v>
      </c>
      <c r="GP79" s="33" t="e">
        <f t="shared" si="104"/>
        <v>#VALUE!</v>
      </c>
      <c r="GQ79" s="33" t="e">
        <f t="shared" si="104"/>
        <v>#VALUE!</v>
      </c>
      <c r="GR79" s="33" t="e">
        <f t="shared" si="104"/>
        <v>#VALUE!</v>
      </c>
      <c r="GS79" s="33" t="e">
        <f t="shared" ref="GS79:JD79" si="105">GS76+GS72+GS80</f>
        <v>#VALUE!</v>
      </c>
      <c r="GT79" s="33" t="e">
        <f t="shared" si="105"/>
        <v>#VALUE!</v>
      </c>
      <c r="GU79" s="33" t="e">
        <f t="shared" si="105"/>
        <v>#VALUE!</v>
      </c>
      <c r="GV79" s="33" t="e">
        <f t="shared" si="105"/>
        <v>#VALUE!</v>
      </c>
      <c r="GW79" s="33" t="e">
        <f t="shared" si="105"/>
        <v>#VALUE!</v>
      </c>
      <c r="GX79" s="33" t="e">
        <f t="shared" si="105"/>
        <v>#VALUE!</v>
      </c>
      <c r="GY79" s="33" t="e">
        <f t="shared" si="105"/>
        <v>#VALUE!</v>
      </c>
      <c r="GZ79" s="33" t="e">
        <f t="shared" si="105"/>
        <v>#VALUE!</v>
      </c>
      <c r="HA79" s="33" t="e">
        <f t="shared" si="105"/>
        <v>#VALUE!</v>
      </c>
      <c r="HB79" s="33" t="e">
        <f t="shared" si="105"/>
        <v>#VALUE!</v>
      </c>
      <c r="HC79" s="33" t="e">
        <f t="shared" si="105"/>
        <v>#VALUE!</v>
      </c>
      <c r="HD79" s="33" t="e">
        <f t="shared" si="105"/>
        <v>#VALUE!</v>
      </c>
      <c r="HE79" s="33" t="e">
        <f t="shared" si="105"/>
        <v>#VALUE!</v>
      </c>
      <c r="HF79" s="33" t="e">
        <f t="shared" si="105"/>
        <v>#VALUE!</v>
      </c>
      <c r="HG79" s="33" t="e">
        <f t="shared" si="105"/>
        <v>#VALUE!</v>
      </c>
      <c r="HH79" s="33" t="e">
        <f t="shared" si="105"/>
        <v>#VALUE!</v>
      </c>
      <c r="HI79" s="33" t="e">
        <f t="shared" si="105"/>
        <v>#VALUE!</v>
      </c>
      <c r="HJ79" s="33" t="e">
        <f t="shared" si="105"/>
        <v>#VALUE!</v>
      </c>
      <c r="HK79" s="33" t="e">
        <f t="shared" si="105"/>
        <v>#VALUE!</v>
      </c>
      <c r="HL79" s="33" t="e">
        <f t="shared" si="105"/>
        <v>#VALUE!</v>
      </c>
      <c r="HM79" s="33" t="e">
        <f t="shared" si="105"/>
        <v>#VALUE!</v>
      </c>
      <c r="HN79" s="33" t="e">
        <f t="shared" si="105"/>
        <v>#VALUE!</v>
      </c>
      <c r="HO79" s="33" t="e">
        <f t="shared" si="105"/>
        <v>#VALUE!</v>
      </c>
      <c r="HP79" s="33" t="e">
        <f t="shared" si="105"/>
        <v>#VALUE!</v>
      </c>
      <c r="HQ79" s="33" t="e">
        <f t="shared" si="105"/>
        <v>#VALUE!</v>
      </c>
      <c r="HR79" s="33" t="e">
        <f t="shared" si="105"/>
        <v>#VALUE!</v>
      </c>
      <c r="HS79" s="33" t="e">
        <f t="shared" si="105"/>
        <v>#VALUE!</v>
      </c>
      <c r="HT79" s="33" t="e">
        <f t="shared" si="105"/>
        <v>#VALUE!</v>
      </c>
      <c r="HU79" s="33" t="e">
        <f t="shared" si="105"/>
        <v>#VALUE!</v>
      </c>
      <c r="HV79" s="33" t="e">
        <f t="shared" si="105"/>
        <v>#VALUE!</v>
      </c>
      <c r="HW79" s="33" t="e">
        <f t="shared" si="105"/>
        <v>#VALUE!</v>
      </c>
      <c r="HX79" s="33" t="e">
        <f t="shared" si="105"/>
        <v>#VALUE!</v>
      </c>
      <c r="HY79" s="33" t="e">
        <f t="shared" si="105"/>
        <v>#VALUE!</v>
      </c>
      <c r="HZ79" s="33" t="e">
        <f t="shared" si="105"/>
        <v>#VALUE!</v>
      </c>
      <c r="IA79" s="33" t="e">
        <f t="shared" si="105"/>
        <v>#VALUE!</v>
      </c>
      <c r="IB79" s="33" t="e">
        <f t="shared" si="105"/>
        <v>#VALUE!</v>
      </c>
      <c r="IC79" s="33" t="e">
        <f t="shared" si="105"/>
        <v>#VALUE!</v>
      </c>
      <c r="ID79" s="33" t="e">
        <f t="shared" si="105"/>
        <v>#VALUE!</v>
      </c>
      <c r="IE79" s="33" t="e">
        <f t="shared" si="105"/>
        <v>#VALUE!</v>
      </c>
      <c r="IF79" s="33" t="e">
        <f t="shared" si="105"/>
        <v>#VALUE!</v>
      </c>
      <c r="IG79" s="33" t="e">
        <f t="shared" si="105"/>
        <v>#VALUE!</v>
      </c>
      <c r="IH79" s="33" t="e">
        <f t="shared" si="105"/>
        <v>#VALUE!</v>
      </c>
      <c r="II79" s="33" t="e">
        <f t="shared" si="105"/>
        <v>#VALUE!</v>
      </c>
      <c r="IJ79" s="33" t="e">
        <f t="shared" si="105"/>
        <v>#VALUE!</v>
      </c>
      <c r="IK79" s="33" t="e">
        <f t="shared" si="105"/>
        <v>#VALUE!</v>
      </c>
      <c r="IL79" s="33" t="e">
        <f t="shared" si="105"/>
        <v>#VALUE!</v>
      </c>
      <c r="IM79" s="33" t="e">
        <f t="shared" si="105"/>
        <v>#VALUE!</v>
      </c>
      <c r="IN79" s="33" t="e">
        <f t="shared" si="105"/>
        <v>#VALUE!</v>
      </c>
      <c r="IO79" s="33" t="e">
        <f t="shared" si="105"/>
        <v>#VALUE!</v>
      </c>
      <c r="IP79" s="33" t="e">
        <f t="shared" si="105"/>
        <v>#VALUE!</v>
      </c>
      <c r="IQ79" s="33" t="e">
        <f t="shared" si="105"/>
        <v>#VALUE!</v>
      </c>
      <c r="IR79" s="33" t="e">
        <f t="shared" si="105"/>
        <v>#VALUE!</v>
      </c>
      <c r="IS79" s="33" t="e">
        <f t="shared" si="105"/>
        <v>#VALUE!</v>
      </c>
      <c r="IT79" s="33" t="e">
        <f t="shared" si="105"/>
        <v>#VALUE!</v>
      </c>
      <c r="IU79" s="33" t="e">
        <f t="shared" si="105"/>
        <v>#VALUE!</v>
      </c>
      <c r="IV79" s="33" t="e">
        <f t="shared" si="105"/>
        <v>#VALUE!</v>
      </c>
      <c r="IW79" s="33" t="e">
        <f t="shared" si="105"/>
        <v>#VALUE!</v>
      </c>
      <c r="IX79" s="33" t="e">
        <f t="shared" si="105"/>
        <v>#VALUE!</v>
      </c>
      <c r="IY79" s="33" t="e">
        <f t="shared" si="105"/>
        <v>#VALUE!</v>
      </c>
      <c r="IZ79" s="33" t="e">
        <f t="shared" si="105"/>
        <v>#VALUE!</v>
      </c>
      <c r="JA79" s="33" t="e">
        <f t="shared" si="105"/>
        <v>#VALUE!</v>
      </c>
      <c r="JB79" s="33" t="e">
        <f t="shared" si="105"/>
        <v>#VALUE!</v>
      </c>
      <c r="JC79" s="33" t="e">
        <f t="shared" si="105"/>
        <v>#VALUE!</v>
      </c>
      <c r="JD79" s="33" t="e">
        <f t="shared" si="105"/>
        <v>#VALUE!</v>
      </c>
      <c r="JE79" s="33" t="e">
        <f t="shared" ref="JE79:LP79" si="106">JE76+JE72+JE80</f>
        <v>#VALUE!</v>
      </c>
      <c r="JF79" s="33" t="e">
        <f t="shared" si="106"/>
        <v>#VALUE!</v>
      </c>
      <c r="JG79" s="33" t="e">
        <f t="shared" si="106"/>
        <v>#VALUE!</v>
      </c>
      <c r="JH79" s="33" t="e">
        <f t="shared" si="106"/>
        <v>#VALUE!</v>
      </c>
      <c r="JI79" s="33" t="e">
        <f t="shared" si="106"/>
        <v>#VALUE!</v>
      </c>
      <c r="JJ79" s="33" t="e">
        <f t="shared" si="106"/>
        <v>#VALUE!</v>
      </c>
      <c r="JK79" s="33" t="e">
        <f t="shared" si="106"/>
        <v>#VALUE!</v>
      </c>
      <c r="JL79" s="33" t="e">
        <f t="shared" si="106"/>
        <v>#VALUE!</v>
      </c>
      <c r="JM79" s="33" t="e">
        <f t="shared" si="106"/>
        <v>#VALUE!</v>
      </c>
      <c r="JN79" s="33" t="e">
        <f t="shared" si="106"/>
        <v>#VALUE!</v>
      </c>
      <c r="JO79" s="33" t="e">
        <f t="shared" si="106"/>
        <v>#VALUE!</v>
      </c>
      <c r="JP79" s="33" t="e">
        <f t="shared" si="106"/>
        <v>#VALUE!</v>
      </c>
      <c r="JQ79" s="33" t="e">
        <f t="shared" si="106"/>
        <v>#VALUE!</v>
      </c>
      <c r="JR79" s="33" t="e">
        <f t="shared" si="106"/>
        <v>#VALUE!</v>
      </c>
      <c r="JS79" s="33" t="e">
        <f t="shared" si="106"/>
        <v>#VALUE!</v>
      </c>
      <c r="JT79" s="33" t="e">
        <f t="shared" si="106"/>
        <v>#VALUE!</v>
      </c>
      <c r="JU79" s="33" t="e">
        <f t="shared" si="106"/>
        <v>#VALUE!</v>
      </c>
      <c r="JV79" s="33" t="e">
        <f t="shared" si="106"/>
        <v>#VALUE!</v>
      </c>
      <c r="JW79" s="33" t="e">
        <f t="shared" si="106"/>
        <v>#VALUE!</v>
      </c>
      <c r="JX79" s="33" t="e">
        <f t="shared" si="106"/>
        <v>#VALUE!</v>
      </c>
      <c r="JY79" s="33" t="e">
        <f t="shared" si="106"/>
        <v>#VALUE!</v>
      </c>
      <c r="JZ79" s="33" t="e">
        <f t="shared" si="106"/>
        <v>#VALUE!</v>
      </c>
      <c r="KA79" s="33" t="e">
        <f t="shared" si="106"/>
        <v>#VALUE!</v>
      </c>
      <c r="KB79" s="33" t="e">
        <f t="shared" si="106"/>
        <v>#VALUE!</v>
      </c>
      <c r="KC79" s="33" t="e">
        <f t="shared" si="106"/>
        <v>#VALUE!</v>
      </c>
      <c r="KD79" s="33" t="e">
        <f t="shared" si="106"/>
        <v>#VALUE!</v>
      </c>
      <c r="KE79" s="33" t="e">
        <f t="shared" si="106"/>
        <v>#VALUE!</v>
      </c>
      <c r="KF79" s="33" t="e">
        <f t="shared" si="106"/>
        <v>#VALUE!</v>
      </c>
      <c r="KG79" s="33" t="e">
        <f t="shared" si="106"/>
        <v>#VALUE!</v>
      </c>
      <c r="KH79" s="33" t="e">
        <f t="shared" si="106"/>
        <v>#VALUE!</v>
      </c>
      <c r="KI79" s="33" t="e">
        <f t="shared" si="106"/>
        <v>#VALUE!</v>
      </c>
      <c r="KJ79" s="33" t="e">
        <f t="shared" si="106"/>
        <v>#VALUE!</v>
      </c>
      <c r="KK79" s="33" t="e">
        <f t="shared" si="106"/>
        <v>#VALUE!</v>
      </c>
      <c r="KL79" s="33" t="e">
        <f t="shared" si="106"/>
        <v>#VALUE!</v>
      </c>
      <c r="KM79" s="33" t="e">
        <f t="shared" si="106"/>
        <v>#VALUE!</v>
      </c>
      <c r="KN79" s="33" t="e">
        <f t="shared" si="106"/>
        <v>#VALUE!</v>
      </c>
      <c r="KO79" s="33" t="e">
        <f t="shared" si="106"/>
        <v>#VALUE!</v>
      </c>
      <c r="KP79" s="33" t="e">
        <f t="shared" si="106"/>
        <v>#VALUE!</v>
      </c>
      <c r="KQ79" s="33" t="e">
        <f t="shared" si="106"/>
        <v>#VALUE!</v>
      </c>
      <c r="KR79" s="33" t="e">
        <f t="shared" si="106"/>
        <v>#VALUE!</v>
      </c>
      <c r="KS79" s="33" t="e">
        <f t="shared" si="106"/>
        <v>#VALUE!</v>
      </c>
      <c r="KT79" s="33" t="e">
        <f t="shared" si="106"/>
        <v>#VALUE!</v>
      </c>
      <c r="KU79" s="33" t="e">
        <f t="shared" si="106"/>
        <v>#VALUE!</v>
      </c>
      <c r="KV79" s="33" t="e">
        <f t="shared" si="106"/>
        <v>#VALUE!</v>
      </c>
      <c r="KW79" s="33" t="e">
        <f t="shared" si="106"/>
        <v>#VALUE!</v>
      </c>
      <c r="KX79" s="33" t="e">
        <f t="shared" si="106"/>
        <v>#VALUE!</v>
      </c>
      <c r="KY79" s="33" t="e">
        <f t="shared" si="106"/>
        <v>#VALUE!</v>
      </c>
      <c r="KZ79" s="33" t="e">
        <f t="shared" si="106"/>
        <v>#VALUE!</v>
      </c>
      <c r="LA79" s="33" t="e">
        <f t="shared" si="106"/>
        <v>#VALUE!</v>
      </c>
      <c r="LB79" s="33" t="e">
        <f t="shared" si="106"/>
        <v>#VALUE!</v>
      </c>
      <c r="LC79" s="33" t="e">
        <f t="shared" si="106"/>
        <v>#VALUE!</v>
      </c>
      <c r="LD79" s="33" t="e">
        <f t="shared" si="106"/>
        <v>#VALUE!</v>
      </c>
      <c r="LE79" s="33" t="e">
        <f t="shared" si="106"/>
        <v>#VALUE!</v>
      </c>
      <c r="LF79" s="33" t="e">
        <f t="shared" si="106"/>
        <v>#VALUE!</v>
      </c>
      <c r="LG79" s="33" t="e">
        <f t="shared" si="106"/>
        <v>#VALUE!</v>
      </c>
      <c r="LH79" s="33" t="e">
        <f t="shared" si="106"/>
        <v>#VALUE!</v>
      </c>
      <c r="LI79" s="33" t="e">
        <f t="shared" si="106"/>
        <v>#VALUE!</v>
      </c>
      <c r="LJ79" s="33" t="e">
        <f t="shared" si="106"/>
        <v>#VALUE!</v>
      </c>
      <c r="LK79" s="33" t="e">
        <f t="shared" si="106"/>
        <v>#VALUE!</v>
      </c>
      <c r="LL79" s="33" t="e">
        <f t="shared" si="106"/>
        <v>#VALUE!</v>
      </c>
      <c r="LM79" s="33" t="e">
        <f t="shared" si="106"/>
        <v>#VALUE!</v>
      </c>
      <c r="LN79" s="33" t="e">
        <f t="shared" si="106"/>
        <v>#VALUE!</v>
      </c>
      <c r="LO79" s="33" t="e">
        <f t="shared" si="106"/>
        <v>#VALUE!</v>
      </c>
      <c r="LP79" s="33" t="e">
        <f t="shared" si="106"/>
        <v>#VALUE!</v>
      </c>
      <c r="LQ79" s="33" t="e">
        <f t="shared" ref="LQ79:NI79" si="107">LQ76+LQ72+LQ80</f>
        <v>#VALUE!</v>
      </c>
      <c r="LR79" s="33" t="e">
        <f t="shared" si="107"/>
        <v>#VALUE!</v>
      </c>
      <c r="LS79" s="33" t="e">
        <f t="shared" si="107"/>
        <v>#VALUE!</v>
      </c>
      <c r="LT79" s="33" t="e">
        <f t="shared" si="107"/>
        <v>#VALUE!</v>
      </c>
      <c r="LU79" s="33" t="e">
        <f t="shared" si="107"/>
        <v>#VALUE!</v>
      </c>
      <c r="LV79" s="33" t="e">
        <f t="shared" si="107"/>
        <v>#VALUE!</v>
      </c>
      <c r="LW79" s="33" t="e">
        <f t="shared" si="107"/>
        <v>#VALUE!</v>
      </c>
      <c r="LX79" s="33" t="e">
        <f t="shared" si="107"/>
        <v>#VALUE!</v>
      </c>
      <c r="LY79" s="33" t="e">
        <f t="shared" si="107"/>
        <v>#VALUE!</v>
      </c>
      <c r="LZ79" s="33" t="e">
        <f t="shared" si="107"/>
        <v>#VALUE!</v>
      </c>
      <c r="MA79" s="33" t="e">
        <f t="shared" si="107"/>
        <v>#VALUE!</v>
      </c>
      <c r="MB79" s="33" t="e">
        <f t="shared" si="107"/>
        <v>#VALUE!</v>
      </c>
      <c r="MC79" s="33" t="e">
        <f t="shared" si="107"/>
        <v>#VALUE!</v>
      </c>
      <c r="MD79" s="33" t="e">
        <f t="shared" si="107"/>
        <v>#VALUE!</v>
      </c>
      <c r="ME79" s="33" t="e">
        <f t="shared" si="107"/>
        <v>#VALUE!</v>
      </c>
      <c r="MF79" s="33" t="e">
        <f t="shared" si="107"/>
        <v>#VALUE!</v>
      </c>
      <c r="MG79" s="33" t="e">
        <f t="shared" si="107"/>
        <v>#VALUE!</v>
      </c>
      <c r="MH79" s="33" t="e">
        <f t="shared" si="107"/>
        <v>#VALUE!</v>
      </c>
      <c r="MI79" s="33" t="e">
        <f t="shared" si="107"/>
        <v>#VALUE!</v>
      </c>
      <c r="MJ79" s="33" t="e">
        <f t="shared" si="107"/>
        <v>#VALUE!</v>
      </c>
      <c r="MK79" s="33" t="e">
        <f t="shared" si="107"/>
        <v>#VALUE!</v>
      </c>
      <c r="ML79" s="33" t="e">
        <f t="shared" si="107"/>
        <v>#VALUE!</v>
      </c>
      <c r="MM79" s="33" t="e">
        <f t="shared" si="107"/>
        <v>#VALUE!</v>
      </c>
      <c r="MN79" s="33" t="e">
        <f t="shared" si="107"/>
        <v>#VALUE!</v>
      </c>
      <c r="MO79" s="33" t="e">
        <f t="shared" si="107"/>
        <v>#VALUE!</v>
      </c>
      <c r="MP79" s="33" t="e">
        <f t="shared" si="107"/>
        <v>#VALUE!</v>
      </c>
      <c r="MQ79" s="33" t="e">
        <f t="shared" si="107"/>
        <v>#VALUE!</v>
      </c>
      <c r="MR79" s="33" t="e">
        <f t="shared" si="107"/>
        <v>#VALUE!</v>
      </c>
      <c r="MS79" s="33" t="e">
        <f t="shared" si="107"/>
        <v>#VALUE!</v>
      </c>
      <c r="MT79" s="33" t="e">
        <f t="shared" si="107"/>
        <v>#VALUE!</v>
      </c>
      <c r="MU79" s="33" t="e">
        <f t="shared" si="107"/>
        <v>#VALUE!</v>
      </c>
      <c r="MV79" s="33" t="e">
        <f t="shared" si="107"/>
        <v>#VALUE!</v>
      </c>
      <c r="MW79" s="33" t="e">
        <f t="shared" si="107"/>
        <v>#VALUE!</v>
      </c>
      <c r="MX79" s="33" t="e">
        <f t="shared" si="107"/>
        <v>#VALUE!</v>
      </c>
      <c r="MY79" s="33" t="e">
        <f t="shared" si="107"/>
        <v>#VALUE!</v>
      </c>
      <c r="MZ79" s="33" t="e">
        <f t="shared" si="107"/>
        <v>#VALUE!</v>
      </c>
      <c r="NA79" s="33" t="e">
        <f t="shared" si="107"/>
        <v>#VALUE!</v>
      </c>
      <c r="NB79" s="33" t="e">
        <f t="shared" si="107"/>
        <v>#VALUE!</v>
      </c>
      <c r="NC79" s="33" t="e">
        <f t="shared" si="107"/>
        <v>#VALUE!</v>
      </c>
      <c r="ND79" s="33" t="e">
        <f t="shared" si="107"/>
        <v>#VALUE!</v>
      </c>
      <c r="NE79" s="33" t="e">
        <f t="shared" si="107"/>
        <v>#VALUE!</v>
      </c>
      <c r="NF79" s="33" t="e">
        <f t="shared" si="107"/>
        <v>#VALUE!</v>
      </c>
      <c r="NG79" s="33" t="e">
        <f t="shared" si="107"/>
        <v>#VALUE!</v>
      </c>
      <c r="NH79" s="33" t="e">
        <f t="shared" si="107"/>
        <v>#VALUE!</v>
      </c>
      <c r="NI79" s="33" t="e">
        <f t="shared" si="107"/>
        <v>#VALUE!</v>
      </c>
    </row>
    <row r="80" spans="1:373" s="34" customFormat="1" ht="15" customHeight="1" outlineLevel="1" x14ac:dyDescent="0.2">
      <c r="A80" s="1047" t="s">
        <v>35</v>
      </c>
      <c r="B80" s="43" t="s">
        <v>36</v>
      </c>
      <c r="C80" s="1050" t="s">
        <v>34</v>
      </c>
      <c r="D80" s="48" t="s">
        <v>32</v>
      </c>
      <c r="E80" s="57" t="s">
        <v>235</v>
      </c>
      <c r="F80" s="58"/>
      <c r="G80" s="84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s="33"/>
      <c r="CE80" s="33"/>
      <c r="CF80" s="33"/>
      <c r="CG80" s="33"/>
      <c r="CH80" s="33"/>
      <c r="CI80" s="33"/>
      <c r="CJ80" s="33"/>
      <c r="CK80" s="33"/>
      <c r="CL80" s="33"/>
      <c r="CM80" s="33"/>
      <c r="CN80" s="33"/>
      <c r="CO80" s="33"/>
      <c r="CP80" s="33"/>
      <c r="CQ80" s="33"/>
      <c r="CR80" s="33"/>
      <c r="CS80" s="33"/>
      <c r="CT80" s="33"/>
      <c r="CU80" s="33"/>
      <c r="CV80" s="33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  <c r="DW80" s="33"/>
      <c r="DX80" s="33"/>
      <c r="DY80" s="33"/>
      <c r="DZ80" s="33"/>
      <c r="EA80" s="33"/>
      <c r="EB80" s="33"/>
      <c r="EC80" s="33"/>
      <c r="ED80" s="33"/>
      <c r="EE80" s="33"/>
      <c r="EF80" s="33"/>
      <c r="EG80" s="33"/>
      <c r="EH80" s="33"/>
      <c r="EI80" s="33"/>
      <c r="EJ80" s="33"/>
      <c r="EK80" s="33"/>
      <c r="EL80" s="33"/>
      <c r="EM80" s="33"/>
      <c r="EN80" s="33"/>
      <c r="EO80" s="33"/>
      <c r="EP80" s="33"/>
      <c r="EQ80" s="33"/>
      <c r="ER80" s="33"/>
      <c r="ES80" s="33"/>
      <c r="ET80" s="33"/>
      <c r="EU80" s="33"/>
      <c r="EV80" s="33"/>
      <c r="EW80" s="33"/>
      <c r="EX80" s="33"/>
      <c r="EY80" s="33"/>
      <c r="EZ80" s="33"/>
      <c r="FA80" s="33"/>
      <c r="FB80" s="33"/>
      <c r="FC80" s="33"/>
      <c r="FD80" s="33"/>
      <c r="FE80" s="33"/>
      <c r="FF80" s="33"/>
      <c r="FG80" s="33"/>
      <c r="FH80" s="33"/>
      <c r="FI80" s="33"/>
      <c r="FJ80" s="33"/>
      <c r="FK80" s="33"/>
      <c r="FL80" s="33"/>
      <c r="FM80" s="33"/>
      <c r="FN80" s="33"/>
      <c r="FO80" s="33"/>
      <c r="FP80" s="33"/>
      <c r="FQ80" s="33"/>
      <c r="FR80" s="33"/>
      <c r="FS80" s="33"/>
      <c r="FT80" s="33"/>
      <c r="FU80" s="33"/>
      <c r="FV80" s="33"/>
      <c r="FW80" s="33"/>
      <c r="FX80" s="33"/>
      <c r="FY80" s="33"/>
      <c r="FZ80" s="33"/>
      <c r="GA80" s="33"/>
      <c r="GB80" s="33"/>
      <c r="GC80" s="33"/>
      <c r="GD80" s="33"/>
      <c r="GE80" s="33"/>
      <c r="GF80" s="33"/>
      <c r="GG80" s="33"/>
      <c r="GH80" s="33"/>
      <c r="GI80" s="33"/>
      <c r="GJ80" s="33"/>
      <c r="GK80" s="33"/>
      <c r="GL80" s="33"/>
      <c r="GM80" s="33"/>
      <c r="GN80" s="33"/>
      <c r="GO80" s="33"/>
      <c r="GP80" s="33"/>
      <c r="GQ80" s="33"/>
      <c r="GR80" s="33"/>
      <c r="GS80" s="33"/>
      <c r="GT80" s="33"/>
      <c r="GU80" s="33"/>
      <c r="GV80" s="33"/>
      <c r="GW80" s="33"/>
      <c r="GX80" s="33"/>
      <c r="GY80" s="33"/>
      <c r="GZ80" s="33"/>
      <c r="HA80" s="33"/>
      <c r="HB80" s="33"/>
      <c r="HC80" s="33"/>
      <c r="HD80" s="33"/>
      <c r="HE80" s="33"/>
      <c r="HF80" s="33"/>
      <c r="HG80" s="33"/>
      <c r="HH80" s="33"/>
      <c r="HI80" s="33"/>
      <c r="HJ80" s="33"/>
      <c r="HK80" s="33"/>
      <c r="HL80" s="33"/>
      <c r="HM80" s="33"/>
      <c r="HN80" s="33"/>
      <c r="HO80" s="33"/>
      <c r="HP80" s="33"/>
      <c r="HQ80" s="33"/>
      <c r="HR80" s="33"/>
      <c r="HS80" s="33"/>
      <c r="HT80" s="33"/>
      <c r="HU80" s="33"/>
      <c r="HV80" s="33"/>
      <c r="HW80" s="33"/>
      <c r="HX80" s="33"/>
      <c r="HY80" s="33"/>
      <c r="HZ80" s="33"/>
      <c r="IA80" s="33"/>
      <c r="IB80" s="33"/>
      <c r="IC80" s="33"/>
      <c r="ID80" s="33"/>
      <c r="IE80" s="33"/>
      <c r="IF80" s="33"/>
      <c r="IG80" s="33"/>
      <c r="IH80" s="33"/>
      <c r="II80" s="33"/>
      <c r="IJ80" s="33"/>
      <c r="IK80" s="33"/>
      <c r="IL80" s="33"/>
      <c r="IM80" s="33"/>
      <c r="IN80" s="33"/>
      <c r="IO80" s="33"/>
      <c r="IP80" s="33"/>
      <c r="IQ80" s="33"/>
      <c r="IR80" s="33"/>
      <c r="IS80" s="33"/>
      <c r="IT80" s="33"/>
      <c r="IU80" s="33"/>
      <c r="IV80" s="33"/>
      <c r="IW80" s="33"/>
      <c r="IX80" s="33"/>
      <c r="IY80" s="33"/>
      <c r="IZ80" s="33"/>
      <c r="JA80" s="33"/>
      <c r="JB80" s="33"/>
      <c r="JC80" s="33"/>
      <c r="JD80" s="33"/>
      <c r="JE80" s="33"/>
      <c r="JF80" s="33"/>
      <c r="JG80" s="33"/>
      <c r="JH80" s="33"/>
      <c r="JI80" s="33"/>
      <c r="JJ80" s="33"/>
      <c r="JK80" s="33"/>
      <c r="JL80" s="33"/>
      <c r="JM80" s="33"/>
      <c r="JN80" s="33"/>
      <c r="JO80" s="33"/>
      <c r="JP80" s="33"/>
      <c r="JQ80" s="33"/>
      <c r="JR80" s="33"/>
      <c r="JS80" s="33"/>
      <c r="JT80" s="33"/>
      <c r="JU80" s="33"/>
      <c r="JV80" s="33"/>
      <c r="JW80" s="33"/>
      <c r="JX80" s="33"/>
      <c r="JY80" s="33"/>
      <c r="JZ80" s="33"/>
      <c r="KA80" s="33"/>
      <c r="KB80" s="33"/>
      <c r="KC80" s="33"/>
      <c r="KD80" s="33"/>
      <c r="KE80" s="33"/>
      <c r="KF80" s="33"/>
      <c r="KG80" s="33"/>
      <c r="KH80" s="33"/>
      <c r="KI80" s="33"/>
      <c r="KJ80" s="33"/>
      <c r="KK80" s="33"/>
      <c r="KL80" s="33"/>
      <c r="KM80" s="33"/>
      <c r="KN80" s="33"/>
      <c r="KO80" s="33"/>
      <c r="KP80" s="33"/>
      <c r="KQ80" s="33"/>
      <c r="KR80" s="33"/>
      <c r="KS80" s="33"/>
      <c r="KT80" s="33"/>
      <c r="KU80" s="33"/>
      <c r="KV80" s="33"/>
      <c r="KW80" s="33"/>
      <c r="KX80" s="33"/>
      <c r="KY80" s="33"/>
      <c r="KZ80" s="33"/>
      <c r="LA80" s="33"/>
      <c r="LB80" s="33"/>
      <c r="LC80" s="33"/>
      <c r="LD80" s="33"/>
      <c r="LE80" s="33"/>
      <c r="LF80" s="33"/>
      <c r="LG80" s="33"/>
      <c r="LH80" s="33"/>
      <c r="LI80" s="33"/>
      <c r="LJ80" s="33"/>
      <c r="LK80" s="33"/>
      <c r="LL80" s="33"/>
      <c r="LM80" s="33"/>
      <c r="LN80" s="33"/>
      <c r="LO80" s="33"/>
      <c r="LP80" s="33"/>
      <c r="LQ80" s="33"/>
      <c r="LR80" s="33"/>
      <c r="LS80" s="33"/>
      <c r="LT80" s="33"/>
      <c r="LU80" s="33"/>
      <c r="LV80" s="33"/>
      <c r="LW80" s="33"/>
      <c r="LX80" s="33"/>
      <c r="LY80" s="33"/>
      <c r="LZ80" s="33"/>
      <c r="MA80" s="33"/>
      <c r="MB80" s="33"/>
      <c r="MC80" s="33"/>
      <c r="MD80" s="33"/>
      <c r="ME80" s="33"/>
      <c r="MF80" s="33"/>
      <c r="MG80" s="33"/>
      <c r="MH80" s="33"/>
      <c r="MI80" s="33"/>
      <c r="MJ80" s="33"/>
      <c r="MK80" s="33"/>
      <c r="ML80" s="33"/>
      <c r="MM80" s="33"/>
      <c r="MN80" s="33"/>
      <c r="MO80" s="33"/>
      <c r="MP80" s="33"/>
      <c r="MQ80" s="33"/>
      <c r="MR80" s="33"/>
      <c r="MS80" s="33"/>
      <c r="MT80" s="33"/>
      <c r="MU80" s="33"/>
      <c r="MV80" s="33"/>
      <c r="MW80" s="33"/>
      <c r="MX80" s="33"/>
      <c r="MY80" s="33"/>
      <c r="MZ80" s="33"/>
      <c r="NA80" s="33"/>
      <c r="NB80" s="33"/>
      <c r="NC80" s="33"/>
      <c r="ND80" s="33"/>
      <c r="NE80" s="33"/>
      <c r="NF80" s="33"/>
      <c r="NG80" s="33"/>
      <c r="NH80" s="33"/>
      <c r="NI80" s="33"/>
    </row>
    <row r="81" spans="1:373" s="34" customFormat="1" ht="14.4" outlineLevel="1" x14ac:dyDescent="0.2">
      <c r="A81" s="1048"/>
      <c r="B81" s="18">
        <v>10144</v>
      </c>
      <c r="C81" s="1051"/>
      <c r="D81" s="49">
        <v>633</v>
      </c>
      <c r="E81" s="27" t="s">
        <v>30</v>
      </c>
      <c r="F81" s="25"/>
      <c r="G81" s="84">
        <v>32.780875508811825</v>
      </c>
      <c r="H81" s="33" t="e">
        <f>H79/(IFERROR(VLOOKUP($B71,#REF!,4,FALSE),"")/30)</f>
        <v>#VALUE!</v>
      </c>
      <c r="I81" s="33" t="e">
        <f>I79/(IFERROR(VLOOKUP($B71,#REF!,4,FALSE),"")/30)</f>
        <v>#VALUE!</v>
      </c>
      <c r="J81" s="33" t="e">
        <f>J79/(IFERROR(VLOOKUP($B71,#REF!,4,FALSE),"")/30)</f>
        <v>#VALUE!</v>
      </c>
      <c r="K81" s="33" t="e">
        <f>K79/(IFERROR(VLOOKUP($B71,#REF!,4,FALSE),"")/30)</f>
        <v>#VALUE!</v>
      </c>
      <c r="L81" s="33" t="e">
        <f>L79/(IFERROR(VLOOKUP($B71,#REF!,4,FALSE),"")/30)</f>
        <v>#VALUE!</v>
      </c>
      <c r="M81" s="33" t="e">
        <f>M79/(IFERROR(VLOOKUP($B71,#REF!,4,FALSE),"")/30)</f>
        <v>#VALUE!</v>
      </c>
      <c r="N81" s="33" t="e">
        <f>N79/(IFERROR(VLOOKUP($B71,#REF!,4,FALSE),"")/30)</f>
        <v>#VALUE!</v>
      </c>
      <c r="O81" s="33" t="e">
        <f>O79/(IFERROR(VLOOKUP($B71,#REF!,4,FALSE),"")/30)</f>
        <v>#VALUE!</v>
      </c>
      <c r="P81" s="33" t="e">
        <f>P79/(IFERROR(VLOOKUP($B71,#REF!,4,FALSE),"")/30)</f>
        <v>#VALUE!</v>
      </c>
      <c r="Q81" s="33" t="e">
        <f>Q79/(IFERROR(VLOOKUP($B71,#REF!,4,FALSE),"")/30)</f>
        <v>#VALUE!</v>
      </c>
      <c r="R81" s="33" t="e">
        <f>R79/(IFERROR(VLOOKUP($B71,#REF!,4,FALSE),"")/30)</f>
        <v>#VALUE!</v>
      </c>
      <c r="S81" s="33" t="e">
        <f>S79/(IFERROR(VLOOKUP($B71,#REF!,4,FALSE),"")/30)</f>
        <v>#VALUE!</v>
      </c>
      <c r="T81" s="33" t="e">
        <f>T79/(IFERROR(VLOOKUP($B71,#REF!,4,FALSE),"")/30)</f>
        <v>#VALUE!</v>
      </c>
      <c r="U81" s="33" t="e">
        <f>U79/(IFERROR(VLOOKUP($B71,#REF!,4,FALSE),"")/30)</f>
        <v>#VALUE!</v>
      </c>
      <c r="V81" s="33" t="e">
        <f>V79/(IFERROR(VLOOKUP($B71,#REF!,4,FALSE),"")/30)</f>
        <v>#VALUE!</v>
      </c>
      <c r="W81" s="33" t="e">
        <f>W79/(IFERROR(VLOOKUP($B71,#REF!,4,FALSE),"")/30)</f>
        <v>#VALUE!</v>
      </c>
      <c r="X81" s="33" t="e">
        <f>X79/(IFERROR(VLOOKUP($B71,#REF!,4,FALSE),"")/30)</f>
        <v>#VALUE!</v>
      </c>
      <c r="Y81" s="33" t="e">
        <f>Y79/(IFERROR(VLOOKUP($B71,#REF!,4,FALSE),"")/30)</f>
        <v>#VALUE!</v>
      </c>
      <c r="Z81" s="33" t="e">
        <f>Z79/(IFERROR(VLOOKUP($B71,#REF!,4,FALSE),"")/30)</f>
        <v>#VALUE!</v>
      </c>
      <c r="AA81" s="33" t="e">
        <f>AA79/(IFERROR(VLOOKUP($B71,#REF!,4,FALSE),"")/30)</f>
        <v>#VALUE!</v>
      </c>
      <c r="AB81" s="33" t="e">
        <f>AB79/(IFERROR(VLOOKUP($B71,#REF!,4,FALSE),"")/30)</f>
        <v>#VALUE!</v>
      </c>
      <c r="AC81" s="33" t="e">
        <f>AC79/(IFERROR(VLOOKUP($B71,#REF!,4,FALSE),"")/30)</f>
        <v>#VALUE!</v>
      </c>
      <c r="AD81" s="33" t="e">
        <f>AD79/(IFERROR(VLOOKUP($B71,#REF!,4,FALSE),"")/30)</f>
        <v>#VALUE!</v>
      </c>
      <c r="AE81" s="33" t="e">
        <f>AE79/(IFERROR(VLOOKUP($B71,#REF!,4,FALSE),"")/30)</f>
        <v>#VALUE!</v>
      </c>
      <c r="AF81" s="33" t="e">
        <f>AF79/(IFERROR(VLOOKUP($B71,#REF!,4,FALSE),"")/30)</f>
        <v>#VALUE!</v>
      </c>
      <c r="AG81" s="33" t="e">
        <f>AG79/(IFERROR(VLOOKUP($B71,#REF!,4,FALSE),"")/30)</f>
        <v>#VALUE!</v>
      </c>
      <c r="AH81" s="33" t="e">
        <f>AH79/(IFERROR(VLOOKUP($B71,#REF!,4,FALSE),"")/30)</f>
        <v>#VALUE!</v>
      </c>
      <c r="AI81" s="33" t="e">
        <f>AI79/(IFERROR(VLOOKUP($B71,#REF!,4,FALSE),"")/30)</f>
        <v>#VALUE!</v>
      </c>
      <c r="AJ81" s="33" t="e">
        <f>AJ79/(IFERROR(VLOOKUP($B71,#REF!,4,FALSE),"")/30)</f>
        <v>#VALUE!</v>
      </c>
      <c r="AK81" s="33" t="e">
        <f>AK79/(IFERROR(VLOOKUP($B71,#REF!,4,FALSE),"")/30)</f>
        <v>#VALUE!</v>
      </c>
      <c r="AL81" s="33" t="e">
        <f>AL79/(IFERROR(VLOOKUP($B71,#REF!,4,FALSE),"")/30)</f>
        <v>#VALUE!</v>
      </c>
      <c r="AM81" s="33" t="e">
        <f>AM79/(IFERROR(VLOOKUP($B71,#REF!,5,FALSE),"")/30)</f>
        <v>#VALUE!</v>
      </c>
      <c r="AN81" s="33" t="e">
        <f>AN79/(IFERROR(VLOOKUP($B71,#REF!,5,FALSE),"")/30)</f>
        <v>#VALUE!</v>
      </c>
      <c r="AO81" s="33" t="e">
        <f>AO79/(IFERROR(VLOOKUP($B71,#REF!,5,FALSE),"")/30)</f>
        <v>#VALUE!</v>
      </c>
      <c r="AP81" s="33" t="e">
        <f>AP79/(IFERROR(VLOOKUP($B71,#REF!,5,FALSE),"")/30)</f>
        <v>#VALUE!</v>
      </c>
      <c r="AQ81" s="33" t="e">
        <f>AQ79/(IFERROR(VLOOKUP($B71,#REF!,5,FALSE),"")/30)</f>
        <v>#VALUE!</v>
      </c>
      <c r="AR81" s="33" t="e">
        <f>AR79/(IFERROR(VLOOKUP($B71,#REF!,5,FALSE),"")/30)</f>
        <v>#VALUE!</v>
      </c>
      <c r="AS81" s="33" t="e">
        <f>AS79/(IFERROR(VLOOKUP($B71,#REF!,5,FALSE),"")/30)</f>
        <v>#VALUE!</v>
      </c>
      <c r="AT81" s="33" t="e">
        <f>AT79/(IFERROR(VLOOKUP($B71,#REF!,5,FALSE),"")/30)</f>
        <v>#VALUE!</v>
      </c>
      <c r="AU81" s="33" t="e">
        <f>AU79/(IFERROR(VLOOKUP($B71,#REF!,5,FALSE),"")/30)</f>
        <v>#VALUE!</v>
      </c>
      <c r="AV81" s="33" t="e">
        <f>AV79/(IFERROR(VLOOKUP($B71,#REF!,5,FALSE),"")/30)</f>
        <v>#VALUE!</v>
      </c>
      <c r="AW81" s="33" t="e">
        <f>AW79/(IFERROR(VLOOKUP($B71,#REF!,5,FALSE),"")/30)</f>
        <v>#VALUE!</v>
      </c>
      <c r="AX81" s="33" t="e">
        <f>AX79/(IFERROR(VLOOKUP($B71,#REF!,5,FALSE),"")/30)</f>
        <v>#VALUE!</v>
      </c>
      <c r="AY81" s="33" t="e">
        <f>AY79/(IFERROR(VLOOKUP($B71,#REF!,5,FALSE),"")/30)</f>
        <v>#VALUE!</v>
      </c>
      <c r="AZ81" s="33" t="e">
        <f>AZ79/(IFERROR(VLOOKUP($B71,#REF!,5,FALSE),"")/30)</f>
        <v>#VALUE!</v>
      </c>
      <c r="BA81" s="33" t="e">
        <f>BA79/(IFERROR(VLOOKUP($B71,#REF!,5,FALSE),"")/30)</f>
        <v>#VALUE!</v>
      </c>
      <c r="BB81" s="33" t="e">
        <f>BB79/(IFERROR(VLOOKUP($B71,#REF!,5,FALSE),"")/30)</f>
        <v>#VALUE!</v>
      </c>
      <c r="BC81" s="33" t="e">
        <f>BC79/(IFERROR(VLOOKUP($B71,#REF!,5,FALSE),"")/30)</f>
        <v>#VALUE!</v>
      </c>
      <c r="BD81" s="33" t="e">
        <f>BD79/(IFERROR(VLOOKUP($B71,#REF!,5,FALSE),"")/30)</f>
        <v>#VALUE!</v>
      </c>
      <c r="BE81" s="33" t="e">
        <f>BE79/(IFERROR(VLOOKUP($B71,#REF!,5,FALSE),"")/30)</f>
        <v>#VALUE!</v>
      </c>
      <c r="BF81" s="33" t="e">
        <f>BF79/(IFERROR(VLOOKUP($B71,#REF!,5,FALSE),"")/30)</f>
        <v>#VALUE!</v>
      </c>
      <c r="BG81" s="33" t="e">
        <f>BG79/(IFERROR(VLOOKUP($B71,#REF!,5,FALSE),"")/30)</f>
        <v>#VALUE!</v>
      </c>
      <c r="BH81" s="33" t="e">
        <f>BH79/(IFERROR(VLOOKUP($B71,#REF!,5,FALSE),"")/30)</f>
        <v>#VALUE!</v>
      </c>
      <c r="BI81" s="33" t="e">
        <f>BI79/(IFERROR(VLOOKUP($B71,#REF!,5,FALSE),"")/30)</f>
        <v>#VALUE!</v>
      </c>
      <c r="BJ81" s="33" t="e">
        <f>BJ79/(IFERROR(VLOOKUP($B71,#REF!,5,FALSE),"")/30)</f>
        <v>#VALUE!</v>
      </c>
      <c r="BK81" s="33" t="e">
        <f>BK79/(IFERROR(VLOOKUP($B71,#REF!,5,FALSE),"")/30)</f>
        <v>#VALUE!</v>
      </c>
      <c r="BL81" s="33" t="e">
        <f>BL79/(IFERROR(VLOOKUP($B71,#REF!,5,FALSE),"")/30)</f>
        <v>#VALUE!</v>
      </c>
      <c r="BM81" s="33" t="e">
        <f>BM79/(IFERROR(VLOOKUP($B71,#REF!,5,FALSE),"")/30)</f>
        <v>#VALUE!</v>
      </c>
      <c r="BN81" s="33" t="e">
        <f>BN79/(IFERROR(VLOOKUP($B71,#REF!,5,FALSE),"")/30)</f>
        <v>#VALUE!</v>
      </c>
      <c r="BO81" s="33" t="e">
        <f>BO79/(IFERROR(VLOOKUP($B71,#REF!,5,FALSE),"")/30)</f>
        <v>#VALUE!</v>
      </c>
      <c r="BP81" s="33" t="e">
        <f>BP79/(IFERROR(VLOOKUP($B71,#REF!,6,FALSE),"")/30)</f>
        <v>#VALUE!</v>
      </c>
      <c r="BQ81" s="33" t="e">
        <f>BQ79/(IFERROR(VLOOKUP($B71,#REF!,6,FALSE),"")/30)</f>
        <v>#VALUE!</v>
      </c>
      <c r="BR81" s="33" t="e">
        <f>BR79/(IFERROR(VLOOKUP($B71,#REF!,6,FALSE),"")/30)</f>
        <v>#VALUE!</v>
      </c>
      <c r="BS81" s="33" t="e">
        <f>BS79/(IFERROR(VLOOKUP($B71,#REF!,6,FALSE),"")/30)</f>
        <v>#VALUE!</v>
      </c>
      <c r="BT81" s="33" t="e">
        <f>BT79/(IFERROR(VLOOKUP($B71,#REF!,6,FALSE),"")/30)</f>
        <v>#VALUE!</v>
      </c>
      <c r="BU81" s="33" t="e">
        <f>BU79/(IFERROR(VLOOKUP($B71,#REF!,6,FALSE),"")/30)</f>
        <v>#VALUE!</v>
      </c>
      <c r="BV81" s="33" t="e">
        <f>BV79/(IFERROR(VLOOKUP($B71,#REF!,6,FALSE),"")/30)</f>
        <v>#VALUE!</v>
      </c>
      <c r="BW81" s="33" t="e">
        <f>BW79/(IFERROR(VLOOKUP($B71,#REF!,6,FALSE),"")/30)</f>
        <v>#VALUE!</v>
      </c>
      <c r="BX81" s="33" t="e">
        <f>BX79/(IFERROR(VLOOKUP($B71,#REF!,6,FALSE),"")/30)</f>
        <v>#VALUE!</v>
      </c>
      <c r="BY81" s="33" t="e">
        <f>BY79/(IFERROR(VLOOKUP($B71,#REF!,6,FALSE),"")/30)</f>
        <v>#VALUE!</v>
      </c>
      <c r="BZ81" s="33" t="e">
        <f>BZ79/(IFERROR(VLOOKUP($B71,#REF!,6,FALSE),"")/30)</f>
        <v>#VALUE!</v>
      </c>
      <c r="CA81" s="33" t="e">
        <f>CA79/(IFERROR(VLOOKUP($B71,#REF!,6,FALSE),"")/30)</f>
        <v>#VALUE!</v>
      </c>
      <c r="CB81" s="33" t="e">
        <f>CB79/(IFERROR(VLOOKUP($B71,#REF!,6,FALSE),"")/30)</f>
        <v>#VALUE!</v>
      </c>
      <c r="CC81" s="33" t="e">
        <f>CC79/(IFERROR(VLOOKUP($B71,#REF!,6,FALSE),"")/30)</f>
        <v>#VALUE!</v>
      </c>
      <c r="CD81" s="33" t="e">
        <f>CD79/(IFERROR(VLOOKUP($B71,#REF!,6,FALSE),"")/30)</f>
        <v>#VALUE!</v>
      </c>
      <c r="CE81" s="33" t="e">
        <f>CE79/(IFERROR(VLOOKUP($B71,#REF!,6,FALSE),"")/30)</f>
        <v>#VALUE!</v>
      </c>
      <c r="CF81" s="33" t="e">
        <f>CF79/(IFERROR(VLOOKUP($B71,#REF!,6,FALSE),"")/30)</f>
        <v>#VALUE!</v>
      </c>
      <c r="CG81" s="33" t="e">
        <f>CG79/(IFERROR(VLOOKUP($B71,#REF!,6,FALSE),"")/30)</f>
        <v>#VALUE!</v>
      </c>
      <c r="CH81" s="33" t="e">
        <f>CH79/(IFERROR(VLOOKUP($B71,#REF!,6,FALSE),"")/30)</f>
        <v>#VALUE!</v>
      </c>
      <c r="CI81" s="33" t="e">
        <f>CI79/(IFERROR(VLOOKUP($B71,#REF!,6,FALSE),"")/30)</f>
        <v>#VALUE!</v>
      </c>
      <c r="CJ81" s="33" t="e">
        <f>CJ79/(IFERROR(VLOOKUP($B71,#REF!,6,FALSE),"")/30)</f>
        <v>#VALUE!</v>
      </c>
      <c r="CK81" s="33" t="e">
        <f>CK79/(IFERROR(VLOOKUP($B71,#REF!,6,FALSE),"")/30)</f>
        <v>#VALUE!</v>
      </c>
      <c r="CL81" s="33" t="e">
        <f>CL79/(IFERROR(VLOOKUP($B71,#REF!,6,FALSE),"")/30)</f>
        <v>#VALUE!</v>
      </c>
      <c r="CM81" s="33" t="e">
        <f>CM79/(IFERROR(VLOOKUP($B71,#REF!,6,FALSE),"")/30)</f>
        <v>#VALUE!</v>
      </c>
      <c r="CN81" s="33" t="e">
        <f>CN79/(IFERROR(VLOOKUP($B71,#REF!,6,FALSE),"")/30)</f>
        <v>#VALUE!</v>
      </c>
      <c r="CO81" s="33" t="e">
        <f>CO79/(IFERROR(VLOOKUP($B71,#REF!,6,FALSE),"")/30)</f>
        <v>#VALUE!</v>
      </c>
      <c r="CP81" s="33" t="e">
        <f>CP79/(IFERROR(VLOOKUP($B71,#REF!,6,FALSE),"")/30)</f>
        <v>#VALUE!</v>
      </c>
      <c r="CQ81" s="33" t="e">
        <f>CQ79/(IFERROR(VLOOKUP($B71,#REF!,6,FALSE),"")/30)</f>
        <v>#VALUE!</v>
      </c>
      <c r="CR81" s="33" t="e">
        <f>CR79/(IFERROR(VLOOKUP($B71,#REF!,6,FALSE),"")/30)</f>
        <v>#VALUE!</v>
      </c>
      <c r="CS81" s="33" t="e">
        <f>CS79/(IFERROR(VLOOKUP($B71,#REF!,6,FALSE),"")/30)</f>
        <v>#VALUE!</v>
      </c>
      <c r="CT81" s="33" t="e">
        <f>CT79/(IFERROR(VLOOKUP($B71,#REF!,6,FALSE),"")/30)</f>
        <v>#VALUE!</v>
      </c>
      <c r="CU81" s="33" t="e">
        <f>CU79/(VLOOKUP($B71,#REF!,7,FALSE)/30)</f>
        <v>#VALUE!</v>
      </c>
      <c r="CV81" s="33" t="e">
        <f>CV79/(VLOOKUP($B71,#REF!,7,FALSE)/30)</f>
        <v>#VALUE!</v>
      </c>
      <c r="CW81" s="33" t="e">
        <f>CW79/(VLOOKUP($B71,#REF!,7,FALSE)/30)</f>
        <v>#VALUE!</v>
      </c>
      <c r="CX81" s="33" t="e">
        <f>CX79/(VLOOKUP($B71,#REF!,7,FALSE)/30)</f>
        <v>#VALUE!</v>
      </c>
      <c r="CY81" s="33" t="e">
        <f>CY79/(VLOOKUP($B71,#REF!,7,FALSE)/30)</f>
        <v>#VALUE!</v>
      </c>
      <c r="CZ81" s="33" t="e">
        <f>CZ79/(VLOOKUP($B71,#REF!,7,FALSE)/30)</f>
        <v>#VALUE!</v>
      </c>
      <c r="DA81" s="33" t="e">
        <f>DA79/(VLOOKUP($B71,#REF!,7,FALSE)/30)</f>
        <v>#VALUE!</v>
      </c>
      <c r="DB81" s="33" t="e">
        <f>DB79/(VLOOKUP($B71,#REF!,7,FALSE)/30)</f>
        <v>#VALUE!</v>
      </c>
      <c r="DC81" s="33" t="e">
        <f>DC79/(VLOOKUP($B71,#REF!,7,FALSE)/30)</f>
        <v>#VALUE!</v>
      </c>
      <c r="DD81" s="33" t="e">
        <f>DD79/(VLOOKUP($B71,#REF!,7,FALSE)/30)</f>
        <v>#VALUE!</v>
      </c>
      <c r="DE81" s="33" t="e">
        <f>DE79/(VLOOKUP($B71,#REF!,7,FALSE)/30)</f>
        <v>#VALUE!</v>
      </c>
      <c r="DF81" s="33" t="e">
        <f>DF79/(VLOOKUP($B71,#REF!,7,FALSE)/30)</f>
        <v>#VALUE!</v>
      </c>
      <c r="DG81" s="33" t="e">
        <f>DG79/(VLOOKUP($B71,#REF!,7,FALSE)/30)</f>
        <v>#VALUE!</v>
      </c>
      <c r="DH81" s="33" t="e">
        <f>DH79/(VLOOKUP($B71,#REF!,7,FALSE)/30)</f>
        <v>#VALUE!</v>
      </c>
      <c r="DI81" s="33" t="e">
        <f>DI79/(VLOOKUP($B71,#REF!,7,FALSE)/30)</f>
        <v>#VALUE!</v>
      </c>
      <c r="DJ81" s="33" t="e">
        <f>DJ79/(VLOOKUP($B71,#REF!,7,FALSE)/30)</f>
        <v>#VALUE!</v>
      </c>
      <c r="DK81" s="33" t="e">
        <f>DK79/(VLOOKUP($B71,#REF!,7,FALSE)/30)</f>
        <v>#VALUE!</v>
      </c>
      <c r="DL81" s="33" t="e">
        <f>DL79/(VLOOKUP($B71,#REF!,7,FALSE)/30)</f>
        <v>#VALUE!</v>
      </c>
      <c r="DM81" s="33" t="e">
        <f>DM79/(VLOOKUP($B71,#REF!,7,FALSE)/30)</f>
        <v>#VALUE!</v>
      </c>
      <c r="DN81" s="33" t="e">
        <f>DN79/(VLOOKUP($B71,#REF!,7,FALSE)/30)</f>
        <v>#VALUE!</v>
      </c>
      <c r="DO81" s="33" t="e">
        <f>DO79/(VLOOKUP($B71,#REF!,7,FALSE)/30)</f>
        <v>#VALUE!</v>
      </c>
      <c r="DP81" s="33" t="e">
        <f>DP79/(VLOOKUP($B71,#REF!,7,FALSE)/30)</f>
        <v>#VALUE!</v>
      </c>
      <c r="DQ81" s="33" t="e">
        <f>DQ79/(VLOOKUP($B71,#REF!,7,FALSE)/30)</f>
        <v>#VALUE!</v>
      </c>
      <c r="DR81" s="33" t="e">
        <f>DR79/(VLOOKUP($B71,#REF!,7,FALSE)/30)</f>
        <v>#VALUE!</v>
      </c>
      <c r="DS81" s="33" t="e">
        <f>DS79/(VLOOKUP($B71,#REF!,7,FALSE)/30)</f>
        <v>#VALUE!</v>
      </c>
      <c r="DT81" s="33" t="e">
        <f>DT79/(VLOOKUP($B71,#REF!,7,FALSE)/30)</f>
        <v>#VALUE!</v>
      </c>
      <c r="DU81" s="33" t="e">
        <f>DU79/(VLOOKUP($B71,#REF!,7,FALSE)/30)</f>
        <v>#VALUE!</v>
      </c>
      <c r="DV81" s="33" t="e">
        <f>DV79/(VLOOKUP($B71,#REF!,7,FALSE)/30)</f>
        <v>#VALUE!</v>
      </c>
      <c r="DW81" s="33" t="e">
        <f>DW79/(VLOOKUP($B71,#REF!,7,FALSE)/30)</f>
        <v>#VALUE!</v>
      </c>
      <c r="DX81" s="33" t="e">
        <f>DX79/(VLOOKUP($B71,#REF!,7,FALSE)/30)</f>
        <v>#VALUE!</v>
      </c>
      <c r="DY81" s="33" t="e">
        <f>DY79/(VLOOKUP($B71,#REF!,8,FALSE)/30)</f>
        <v>#VALUE!</v>
      </c>
      <c r="DZ81" s="33" t="e">
        <f>DZ79/(VLOOKUP($B71,#REF!,8,FALSE)/30)</f>
        <v>#VALUE!</v>
      </c>
      <c r="EA81" s="33" t="e">
        <f>EA79/(VLOOKUP($B71,#REF!,8,FALSE)/30)</f>
        <v>#VALUE!</v>
      </c>
      <c r="EB81" s="33" t="e">
        <f>EB79/(VLOOKUP($B71,#REF!,8,FALSE)/30)</f>
        <v>#VALUE!</v>
      </c>
      <c r="EC81" s="33" t="e">
        <f>EC79/(VLOOKUP($B71,#REF!,8,FALSE)/30)</f>
        <v>#VALUE!</v>
      </c>
      <c r="ED81" s="33" t="e">
        <f>ED79/(VLOOKUP($B71,#REF!,8,FALSE)/30)</f>
        <v>#VALUE!</v>
      </c>
      <c r="EE81" s="33" t="e">
        <f>EE79/(VLOOKUP($B71,#REF!,8,FALSE)/30)</f>
        <v>#VALUE!</v>
      </c>
      <c r="EF81" s="33" t="e">
        <f>EF79/(VLOOKUP($B71,#REF!,8,FALSE)/30)</f>
        <v>#VALUE!</v>
      </c>
      <c r="EG81" s="33" t="e">
        <f>EG79/(VLOOKUP($B71,#REF!,8,FALSE)/30)</f>
        <v>#VALUE!</v>
      </c>
      <c r="EH81" s="33" t="e">
        <f>EH79/(VLOOKUP($B71,#REF!,8,FALSE)/30)</f>
        <v>#VALUE!</v>
      </c>
      <c r="EI81" s="33" t="e">
        <f>EI79/(VLOOKUP($B71,#REF!,8,FALSE)/30)</f>
        <v>#VALUE!</v>
      </c>
      <c r="EJ81" s="33" t="e">
        <f>EJ79/(VLOOKUP($B71,#REF!,8,FALSE)/30)</f>
        <v>#VALUE!</v>
      </c>
      <c r="EK81" s="33" t="e">
        <f>EK79/(VLOOKUP($B71,#REF!,8,FALSE)/30)</f>
        <v>#VALUE!</v>
      </c>
      <c r="EL81" s="33" t="e">
        <f>EL79/(VLOOKUP($B71,#REF!,8,FALSE)/30)</f>
        <v>#VALUE!</v>
      </c>
      <c r="EM81" s="33" t="e">
        <f>EM79/(VLOOKUP($B71,#REF!,8,FALSE)/30)</f>
        <v>#VALUE!</v>
      </c>
      <c r="EN81" s="33" t="e">
        <f>EN79/(VLOOKUP($B71,#REF!,8,FALSE)/30)</f>
        <v>#VALUE!</v>
      </c>
      <c r="EO81" s="33" t="e">
        <f>EO79/(VLOOKUP($B71,#REF!,8,FALSE)/30)</f>
        <v>#VALUE!</v>
      </c>
      <c r="EP81" s="33" t="e">
        <f>EP79/(VLOOKUP($B71,#REF!,8,FALSE)/30)</f>
        <v>#VALUE!</v>
      </c>
      <c r="EQ81" s="33" t="e">
        <f>EQ79/(VLOOKUP($B71,#REF!,8,FALSE)/30)</f>
        <v>#VALUE!</v>
      </c>
      <c r="ER81" s="33" t="e">
        <f>ER79/(VLOOKUP($B71,#REF!,8,FALSE)/30)</f>
        <v>#VALUE!</v>
      </c>
      <c r="ES81" s="33" t="e">
        <f>ES79/(VLOOKUP($B71,#REF!,8,FALSE)/30)</f>
        <v>#VALUE!</v>
      </c>
      <c r="ET81" s="33" t="e">
        <f>ET79/(VLOOKUP($B71,#REF!,8,FALSE)/30)</f>
        <v>#VALUE!</v>
      </c>
      <c r="EU81" s="33" t="e">
        <f>EU79/(VLOOKUP($B71,#REF!,8,FALSE)/30)</f>
        <v>#VALUE!</v>
      </c>
      <c r="EV81" s="33" t="e">
        <f>EV79/(VLOOKUP($B71,#REF!,8,FALSE)/30)</f>
        <v>#VALUE!</v>
      </c>
      <c r="EW81" s="33" t="e">
        <f>EW79/(VLOOKUP($B71,#REF!,8,FALSE)/30)</f>
        <v>#VALUE!</v>
      </c>
      <c r="EX81" s="33" t="e">
        <f>EX79/(VLOOKUP($B71,#REF!,8,FALSE)/30)</f>
        <v>#VALUE!</v>
      </c>
      <c r="EY81" s="33" t="e">
        <f>EY79/(VLOOKUP($B71,#REF!,8,FALSE)/30)</f>
        <v>#VALUE!</v>
      </c>
      <c r="EZ81" s="33" t="e">
        <f>EZ79/(VLOOKUP($B71,#REF!,8,FALSE)/30)</f>
        <v>#VALUE!</v>
      </c>
      <c r="FA81" s="33" t="e">
        <f>FA79/(VLOOKUP($B71,#REF!,8,FALSE)/30)</f>
        <v>#VALUE!</v>
      </c>
      <c r="FB81" s="33" t="e">
        <f>FB79/(VLOOKUP($B71,#REF!,8,FALSE)/30)</f>
        <v>#VALUE!</v>
      </c>
      <c r="FC81" s="33" t="e">
        <f>FC79/(VLOOKUP($B71,#REF!,8,FALSE)/30)</f>
        <v>#VALUE!</v>
      </c>
      <c r="FD81" s="33" t="e">
        <f>FD79/(VLOOKUP($B71,#REF!,9,FALSE)/30)</f>
        <v>#VALUE!</v>
      </c>
      <c r="FE81" s="33" t="e">
        <f>FE79/(VLOOKUP($B71,#REF!,9,FALSE)/30)</f>
        <v>#VALUE!</v>
      </c>
      <c r="FF81" s="33" t="e">
        <f>FF79/(VLOOKUP($B71,#REF!,9,FALSE)/30)</f>
        <v>#VALUE!</v>
      </c>
      <c r="FG81" s="33" t="e">
        <f>FG79/(VLOOKUP($B71,#REF!,9,FALSE)/30)</f>
        <v>#VALUE!</v>
      </c>
      <c r="FH81" s="33" t="e">
        <f>FH79/(VLOOKUP($B71,#REF!,9,FALSE)/30)</f>
        <v>#VALUE!</v>
      </c>
      <c r="FI81" s="33" t="e">
        <f>FI79/(VLOOKUP($B71,#REF!,9,FALSE)/30)</f>
        <v>#VALUE!</v>
      </c>
      <c r="FJ81" s="33" t="e">
        <f>FJ79/(VLOOKUP($B71,#REF!,9,FALSE)/30)</f>
        <v>#VALUE!</v>
      </c>
      <c r="FK81" s="33" t="e">
        <f>FK79/(VLOOKUP($B71,#REF!,9,FALSE)/30)</f>
        <v>#VALUE!</v>
      </c>
      <c r="FL81" s="33" t="e">
        <f>FL79/(VLOOKUP($B71,#REF!,9,FALSE)/30)</f>
        <v>#VALUE!</v>
      </c>
      <c r="FM81" s="33" t="e">
        <f>FM79/(VLOOKUP($B71,#REF!,9,FALSE)/30)</f>
        <v>#VALUE!</v>
      </c>
      <c r="FN81" s="33" t="e">
        <f>FN79/(VLOOKUP($B71,#REF!,9,FALSE)/30)</f>
        <v>#VALUE!</v>
      </c>
      <c r="FO81" s="33" t="e">
        <f>FO79/(VLOOKUP($B71,#REF!,9,FALSE)/30)</f>
        <v>#VALUE!</v>
      </c>
      <c r="FP81" s="33" t="e">
        <f>FP79/(VLOOKUP($B71,#REF!,9,FALSE)/30)</f>
        <v>#VALUE!</v>
      </c>
      <c r="FQ81" s="33" t="e">
        <f>FQ79/(VLOOKUP($B71,#REF!,9,FALSE)/30)</f>
        <v>#VALUE!</v>
      </c>
      <c r="FR81" s="33" t="e">
        <f>FR79/(VLOOKUP($B71,#REF!,9,FALSE)/30)</f>
        <v>#VALUE!</v>
      </c>
      <c r="FS81" s="33" t="e">
        <f>FS79/(VLOOKUP($B71,#REF!,9,FALSE)/30)</f>
        <v>#VALUE!</v>
      </c>
      <c r="FT81" s="33" t="e">
        <f>FT79/(VLOOKUP($B71,#REF!,9,FALSE)/30)</f>
        <v>#VALUE!</v>
      </c>
      <c r="FU81" s="33" t="e">
        <f>FU79/(VLOOKUP($B71,#REF!,9,FALSE)/30)</f>
        <v>#VALUE!</v>
      </c>
      <c r="FV81" s="33" t="e">
        <f>FV79/(VLOOKUP($B71,#REF!,9,FALSE)/30)</f>
        <v>#VALUE!</v>
      </c>
      <c r="FW81" s="33" t="e">
        <f>FW79/(VLOOKUP($B71,#REF!,9,FALSE)/30)</f>
        <v>#VALUE!</v>
      </c>
      <c r="FX81" s="33" t="e">
        <f>FX79/(VLOOKUP($B71,#REF!,9,FALSE)/30)</f>
        <v>#VALUE!</v>
      </c>
      <c r="FY81" s="33" t="e">
        <f>FY79/(VLOOKUP($B71,#REF!,9,FALSE)/30)</f>
        <v>#VALUE!</v>
      </c>
      <c r="FZ81" s="33" t="e">
        <f>FZ79/(VLOOKUP($B71,#REF!,9,FALSE)/30)</f>
        <v>#VALUE!</v>
      </c>
      <c r="GA81" s="33" t="e">
        <f>GA79/(VLOOKUP($B71,#REF!,9,FALSE)/30)</f>
        <v>#VALUE!</v>
      </c>
      <c r="GB81" s="33" t="e">
        <f>GB79/(VLOOKUP($B71,#REF!,9,FALSE)/30)</f>
        <v>#VALUE!</v>
      </c>
      <c r="GC81" s="33" t="e">
        <f>GC79/(VLOOKUP($B71,#REF!,9,FALSE)/30)</f>
        <v>#VALUE!</v>
      </c>
      <c r="GD81" s="33" t="e">
        <f>GD79/(VLOOKUP($B71,#REF!,9,FALSE)/30)</f>
        <v>#VALUE!</v>
      </c>
      <c r="GE81" s="33" t="e">
        <f>GE79/(VLOOKUP($B71,#REF!,9,FALSE)/30)</f>
        <v>#VALUE!</v>
      </c>
      <c r="GF81" s="33" t="e">
        <f>GF79/(VLOOKUP($B71,#REF!,9,FALSE)/30)</f>
        <v>#VALUE!</v>
      </c>
      <c r="GG81" s="33" t="e">
        <f>GG79/(VLOOKUP($B71,#REF!,9,FALSE)/30)</f>
        <v>#VALUE!</v>
      </c>
      <c r="GH81" s="33" t="e">
        <f>GH79/(VLOOKUP($B71,#REF!,10,FALSE)/30)</f>
        <v>#VALUE!</v>
      </c>
      <c r="GI81" s="33" t="e">
        <f>GI79/(VLOOKUP($B71,#REF!,10,FALSE)/30)</f>
        <v>#VALUE!</v>
      </c>
      <c r="GJ81" s="33" t="e">
        <f>GJ79/(VLOOKUP($B71,#REF!,10,FALSE)/30)</f>
        <v>#VALUE!</v>
      </c>
      <c r="GK81" s="33" t="e">
        <f>GK79/(VLOOKUP($B71,#REF!,10,FALSE)/30)</f>
        <v>#VALUE!</v>
      </c>
      <c r="GL81" s="33" t="e">
        <f>GL79/(VLOOKUP($B71,#REF!,10,FALSE)/30)</f>
        <v>#VALUE!</v>
      </c>
      <c r="GM81" s="33" t="e">
        <f>GM79/(VLOOKUP($B71,#REF!,10,FALSE)/30)</f>
        <v>#VALUE!</v>
      </c>
      <c r="GN81" s="33" t="e">
        <f>GN79/(VLOOKUP($B71,#REF!,10,FALSE)/30)</f>
        <v>#VALUE!</v>
      </c>
      <c r="GO81" s="33" t="e">
        <f>GO79/(VLOOKUP($B71,#REF!,10,FALSE)/30)</f>
        <v>#VALUE!</v>
      </c>
      <c r="GP81" s="33" t="e">
        <f>GP79/(VLOOKUP($B71,#REF!,10,FALSE)/30)</f>
        <v>#VALUE!</v>
      </c>
      <c r="GQ81" s="33" t="e">
        <f>GQ79/(VLOOKUP($B71,#REF!,10,FALSE)/30)</f>
        <v>#VALUE!</v>
      </c>
      <c r="GR81" s="33" t="e">
        <f>GR79/(VLOOKUP($B71,#REF!,10,FALSE)/30)</f>
        <v>#VALUE!</v>
      </c>
      <c r="GS81" s="33" t="e">
        <f>GS79/(VLOOKUP($B71,#REF!,10,FALSE)/30)</f>
        <v>#VALUE!</v>
      </c>
      <c r="GT81" s="33" t="e">
        <f>GT79/(VLOOKUP($B71,#REF!,10,FALSE)/30)</f>
        <v>#VALUE!</v>
      </c>
      <c r="GU81" s="33" t="e">
        <f>GU79/(VLOOKUP($B71,#REF!,10,FALSE)/30)</f>
        <v>#VALUE!</v>
      </c>
      <c r="GV81" s="33" t="e">
        <f>GV79/(VLOOKUP($B71,#REF!,10,FALSE)/30)</f>
        <v>#VALUE!</v>
      </c>
      <c r="GW81" s="33" t="e">
        <f>GW79/(VLOOKUP($B71,#REF!,10,FALSE)/30)</f>
        <v>#VALUE!</v>
      </c>
      <c r="GX81" s="33" t="e">
        <f>GX79/(VLOOKUP($B71,#REF!,10,FALSE)/30)</f>
        <v>#VALUE!</v>
      </c>
      <c r="GY81" s="33" t="e">
        <f>GY79/(VLOOKUP($B71,#REF!,10,FALSE)/30)</f>
        <v>#VALUE!</v>
      </c>
      <c r="GZ81" s="33" t="e">
        <f>GZ79/(VLOOKUP($B71,#REF!,10,FALSE)/30)</f>
        <v>#VALUE!</v>
      </c>
      <c r="HA81" s="33" t="e">
        <f>HA79/(VLOOKUP($B71,#REF!,10,FALSE)/30)</f>
        <v>#VALUE!</v>
      </c>
      <c r="HB81" s="33" t="e">
        <f>HB79/(VLOOKUP($B71,#REF!,10,FALSE)/30)</f>
        <v>#VALUE!</v>
      </c>
      <c r="HC81" s="33" t="e">
        <f>HC79/(VLOOKUP($B71,#REF!,10,FALSE)/30)</f>
        <v>#VALUE!</v>
      </c>
      <c r="HD81" s="33" t="e">
        <f>HD79/(VLOOKUP($B71,#REF!,10,FALSE)/30)</f>
        <v>#VALUE!</v>
      </c>
      <c r="HE81" s="33" t="e">
        <f>HE79/(VLOOKUP($B71,#REF!,10,FALSE)/30)</f>
        <v>#VALUE!</v>
      </c>
      <c r="HF81" s="33" t="e">
        <f>HF79/(VLOOKUP($B71,#REF!,10,FALSE)/30)</f>
        <v>#VALUE!</v>
      </c>
      <c r="HG81" s="33" t="e">
        <f>HG79/(VLOOKUP($B71,#REF!,10,FALSE)/30)</f>
        <v>#VALUE!</v>
      </c>
      <c r="HH81" s="33" t="e">
        <f>HH79/(VLOOKUP($B71,#REF!,10,FALSE)/30)</f>
        <v>#VALUE!</v>
      </c>
      <c r="HI81" s="33" t="e">
        <f>HI79/(VLOOKUP($B71,#REF!,10,FALSE)/30)</f>
        <v>#VALUE!</v>
      </c>
      <c r="HJ81" s="33" t="e">
        <f>HJ79/(VLOOKUP($B71,#REF!,10,FALSE)/30)</f>
        <v>#VALUE!</v>
      </c>
      <c r="HK81" s="33" t="e">
        <f>HK79/(VLOOKUP($B71,#REF!,10,FALSE)/30)</f>
        <v>#VALUE!</v>
      </c>
      <c r="HL81" s="33" t="e">
        <f>HL79/(VLOOKUP($B71,#REF!,10,FALSE)/30)</f>
        <v>#VALUE!</v>
      </c>
      <c r="HM81" s="33" t="e">
        <f>HM79/(VLOOKUP($B71,#REF!,11,FALSE)/30)</f>
        <v>#VALUE!</v>
      </c>
      <c r="HN81" s="33" t="e">
        <f>HN79/(VLOOKUP($B71,#REF!,11,FALSE)/30)</f>
        <v>#VALUE!</v>
      </c>
      <c r="HO81" s="33" t="e">
        <f>HO79/(VLOOKUP($B71,#REF!,11,FALSE)/30)</f>
        <v>#VALUE!</v>
      </c>
      <c r="HP81" s="33" t="e">
        <f>HP79/(VLOOKUP($B71,#REF!,11,FALSE)/30)</f>
        <v>#VALUE!</v>
      </c>
      <c r="HQ81" s="33" t="e">
        <f>HQ79/(VLOOKUP($B71,#REF!,11,FALSE)/30)</f>
        <v>#VALUE!</v>
      </c>
      <c r="HR81" s="33" t="e">
        <f>HR79/(VLOOKUP($B71,#REF!,11,FALSE)/30)</f>
        <v>#VALUE!</v>
      </c>
      <c r="HS81" s="33" t="e">
        <f>HS79/(VLOOKUP($B71,#REF!,11,FALSE)/30)</f>
        <v>#VALUE!</v>
      </c>
      <c r="HT81" s="33" t="e">
        <f>HT79/(VLOOKUP($B71,#REF!,11,FALSE)/30)</f>
        <v>#VALUE!</v>
      </c>
      <c r="HU81" s="33" t="e">
        <f>HU79/(VLOOKUP($B71,#REF!,11,FALSE)/30)</f>
        <v>#VALUE!</v>
      </c>
      <c r="HV81" s="33" t="e">
        <f>HV79/(VLOOKUP($B71,#REF!,11,FALSE)/30)</f>
        <v>#VALUE!</v>
      </c>
      <c r="HW81" s="33" t="e">
        <f>HW79/(VLOOKUP($B71,#REF!,11,FALSE)/30)</f>
        <v>#VALUE!</v>
      </c>
      <c r="HX81" s="33" t="e">
        <f>HX79/(VLOOKUP($B71,#REF!,11,FALSE)/30)</f>
        <v>#VALUE!</v>
      </c>
      <c r="HY81" s="33" t="e">
        <f>HY79/(VLOOKUP($B71,#REF!,11,FALSE)/30)</f>
        <v>#VALUE!</v>
      </c>
      <c r="HZ81" s="33" t="e">
        <f>HZ79/(VLOOKUP($B71,#REF!,11,FALSE)/30)</f>
        <v>#VALUE!</v>
      </c>
      <c r="IA81" s="33" t="e">
        <f>IA79/(VLOOKUP($B71,#REF!,11,FALSE)/30)</f>
        <v>#VALUE!</v>
      </c>
      <c r="IB81" s="33" t="e">
        <f>IB79/(VLOOKUP($B71,#REF!,11,FALSE)/30)</f>
        <v>#VALUE!</v>
      </c>
      <c r="IC81" s="33" t="e">
        <f>IC79/(VLOOKUP($B71,#REF!,11,FALSE)/30)</f>
        <v>#VALUE!</v>
      </c>
      <c r="ID81" s="33" t="e">
        <f>ID79/(VLOOKUP($B71,#REF!,11,FALSE)/30)</f>
        <v>#VALUE!</v>
      </c>
      <c r="IE81" s="33" t="e">
        <f>IE79/(VLOOKUP($B71,#REF!,11,FALSE)/30)</f>
        <v>#VALUE!</v>
      </c>
      <c r="IF81" s="33" t="e">
        <f>IF79/(VLOOKUP($B71,#REF!,11,FALSE)/30)</f>
        <v>#VALUE!</v>
      </c>
      <c r="IG81" s="33" t="e">
        <f>IG79/(VLOOKUP($B71,#REF!,11,FALSE)/30)</f>
        <v>#VALUE!</v>
      </c>
      <c r="IH81" s="33" t="e">
        <f>IH79/(VLOOKUP($B71,#REF!,11,FALSE)/30)</f>
        <v>#VALUE!</v>
      </c>
      <c r="II81" s="33" t="e">
        <f>II79/(VLOOKUP($B71,#REF!,11,FALSE)/30)</f>
        <v>#VALUE!</v>
      </c>
      <c r="IJ81" s="33" t="e">
        <f>IJ79/(VLOOKUP($B71,#REF!,11,FALSE)/30)</f>
        <v>#VALUE!</v>
      </c>
      <c r="IK81" s="33" t="e">
        <f>IK79/(VLOOKUP($B71,#REF!,11,FALSE)/30)</f>
        <v>#VALUE!</v>
      </c>
      <c r="IL81" s="33" t="e">
        <f>IL79/(VLOOKUP($B71,#REF!,11,FALSE)/30)</f>
        <v>#VALUE!</v>
      </c>
      <c r="IM81" s="33" t="e">
        <f>IM79/(VLOOKUP($B71,#REF!,11,FALSE)/30)</f>
        <v>#VALUE!</v>
      </c>
      <c r="IN81" s="33" t="e">
        <f>IN79/(VLOOKUP($B71,#REF!,11,FALSE)/30)</f>
        <v>#VALUE!</v>
      </c>
      <c r="IO81" s="33" t="e">
        <f>IO79/(VLOOKUP($B71,#REF!,11,FALSE)/30)</f>
        <v>#VALUE!</v>
      </c>
      <c r="IP81" s="33" t="e">
        <f>IP79/(VLOOKUP($B71,#REF!,11,FALSE)/30)</f>
        <v>#VALUE!</v>
      </c>
      <c r="IQ81" s="33" t="e">
        <f>IQ79/(VLOOKUP($B71,#REF!,11,FALSE)/30)</f>
        <v>#VALUE!</v>
      </c>
      <c r="IR81" s="33" t="e">
        <f>IR79/(VLOOKUP($B71,#REF!,12,FALSE)/30)</f>
        <v>#VALUE!</v>
      </c>
      <c r="IS81" s="33" t="e">
        <f>IS79/(VLOOKUP($B71,#REF!,12,FALSE)/30)</f>
        <v>#VALUE!</v>
      </c>
      <c r="IT81" s="33" t="e">
        <f>IT79/(VLOOKUP($B71,#REF!,12,FALSE)/30)</f>
        <v>#VALUE!</v>
      </c>
      <c r="IU81" s="33" t="e">
        <f>IU79/(VLOOKUP($B71,#REF!,12,FALSE)/30)</f>
        <v>#VALUE!</v>
      </c>
      <c r="IV81" s="33" t="e">
        <f>IV79/(VLOOKUP($B71,#REF!,12,FALSE)/30)</f>
        <v>#VALUE!</v>
      </c>
      <c r="IW81" s="33" t="e">
        <f>IW79/(VLOOKUP($B71,#REF!,12,FALSE)/30)</f>
        <v>#VALUE!</v>
      </c>
      <c r="IX81" s="33" t="e">
        <f>IX79/(VLOOKUP($B71,#REF!,12,FALSE)/30)</f>
        <v>#VALUE!</v>
      </c>
      <c r="IY81" s="33" t="e">
        <f>IY79/(VLOOKUP($B71,#REF!,12,FALSE)/30)</f>
        <v>#VALUE!</v>
      </c>
      <c r="IZ81" s="33" t="e">
        <f>IZ79/(VLOOKUP($B71,#REF!,12,FALSE)/30)</f>
        <v>#VALUE!</v>
      </c>
      <c r="JA81" s="33" t="e">
        <f>JA79/(VLOOKUP($B71,#REF!,12,FALSE)/30)</f>
        <v>#VALUE!</v>
      </c>
      <c r="JB81" s="33" t="e">
        <f>JB79/(VLOOKUP($B71,#REF!,12,FALSE)/30)</f>
        <v>#VALUE!</v>
      </c>
      <c r="JC81" s="33" t="e">
        <f>JC79/(VLOOKUP($B71,#REF!,12,FALSE)/30)</f>
        <v>#VALUE!</v>
      </c>
      <c r="JD81" s="33" t="e">
        <f>JD79/(VLOOKUP($B71,#REF!,12,FALSE)/30)</f>
        <v>#VALUE!</v>
      </c>
      <c r="JE81" s="33" t="e">
        <f>JE79/(VLOOKUP($B71,#REF!,12,FALSE)/30)</f>
        <v>#VALUE!</v>
      </c>
      <c r="JF81" s="33" t="e">
        <f>JF79/(VLOOKUP($B71,#REF!,12,FALSE)/30)</f>
        <v>#VALUE!</v>
      </c>
      <c r="JG81" s="33" t="e">
        <f>JG79/(VLOOKUP($B71,#REF!,12,FALSE)/30)</f>
        <v>#VALUE!</v>
      </c>
      <c r="JH81" s="33" t="e">
        <f>JH79/(VLOOKUP($B71,#REF!,12,FALSE)/30)</f>
        <v>#VALUE!</v>
      </c>
      <c r="JI81" s="33" t="e">
        <f>JI79/(VLOOKUP($B71,#REF!,12,FALSE)/30)</f>
        <v>#VALUE!</v>
      </c>
      <c r="JJ81" s="33" t="e">
        <f>JJ79/(VLOOKUP($B71,#REF!,12,FALSE)/30)</f>
        <v>#VALUE!</v>
      </c>
      <c r="JK81" s="33" t="e">
        <f>JK79/(VLOOKUP($B71,#REF!,12,FALSE)/30)</f>
        <v>#VALUE!</v>
      </c>
      <c r="JL81" s="33" t="e">
        <f>JL79/(VLOOKUP($B71,#REF!,12,FALSE)/30)</f>
        <v>#VALUE!</v>
      </c>
      <c r="JM81" s="33" t="e">
        <f>JM79/(VLOOKUP($B71,#REF!,12,FALSE)/30)</f>
        <v>#VALUE!</v>
      </c>
      <c r="JN81" s="33" t="e">
        <f>JN79/(VLOOKUP($B71,#REF!,12,FALSE)/30)</f>
        <v>#VALUE!</v>
      </c>
      <c r="JO81" s="33" t="e">
        <f>JO79/(VLOOKUP($B71,#REF!,12,FALSE)/30)</f>
        <v>#VALUE!</v>
      </c>
      <c r="JP81" s="33" t="e">
        <f>JP79/(VLOOKUP($B71,#REF!,12,FALSE)/30)</f>
        <v>#VALUE!</v>
      </c>
      <c r="JQ81" s="33" t="e">
        <f>JQ79/(VLOOKUP($B71,#REF!,12,FALSE)/30)</f>
        <v>#VALUE!</v>
      </c>
      <c r="JR81" s="33" t="e">
        <f>JR79/(VLOOKUP($B71,#REF!,12,FALSE)/30)</f>
        <v>#VALUE!</v>
      </c>
      <c r="JS81" s="33" t="e">
        <f>JS79/(VLOOKUP($B71,#REF!,12,FALSE)/30)</f>
        <v>#VALUE!</v>
      </c>
      <c r="JT81" s="33" t="e">
        <f>JT79/(VLOOKUP($B71,#REF!,12,FALSE)/30)</f>
        <v>#VALUE!</v>
      </c>
      <c r="JU81" s="33" t="e">
        <f>JU79/(VLOOKUP($B71,#REF!,12,FALSE)/30)</f>
        <v>#VALUE!</v>
      </c>
      <c r="JV81" s="33" t="e">
        <f>JV79/(VLOOKUP($B71,#REF!,13,FALSE)/30)</f>
        <v>#VALUE!</v>
      </c>
      <c r="JW81" s="33" t="e">
        <f>JW79/(VLOOKUP($B71,#REF!,13,FALSE)/30)</f>
        <v>#VALUE!</v>
      </c>
      <c r="JX81" s="33" t="e">
        <f>JX79/(VLOOKUP($B71,#REF!,13,FALSE)/30)</f>
        <v>#VALUE!</v>
      </c>
      <c r="JY81" s="33" t="e">
        <f>JY79/(VLOOKUP($B71,#REF!,13,FALSE)/30)</f>
        <v>#VALUE!</v>
      </c>
      <c r="JZ81" s="33" t="e">
        <f>JZ79/(VLOOKUP($B71,#REF!,13,FALSE)/30)</f>
        <v>#VALUE!</v>
      </c>
      <c r="KA81" s="33" t="e">
        <f>KA79/(VLOOKUP($B71,#REF!,13,FALSE)/30)</f>
        <v>#VALUE!</v>
      </c>
      <c r="KB81" s="33" t="e">
        <f>KB79/(VLOOKUP($B71,#REF!,13,FALSE)/30)</f>
        <v>#VALUE!</v>
      </c>
      <c r="KC81" s="33" t="e">
        <f>KC79/(VLOOKUP($B71,#REF!,13,FALSE)/30)</f>
        <v>#VALUE!</v>
      </c>
      <c r="KD81" s="33" t="e">
        <f>KD79/(VLOOKUP($B71,#REF!,13,FALSE)/30)</f>
        <v>#VALUE!</v>
      </c>
      <c r="KE81" s="33" t="e">
        <f>KE79/(VLOOKUP($B71,#REF!,13,FALSE)/30)</f>
        <v>#VALUE!</v>
      </c>
      <c r="KF81" s="33" t="e">
        <f>KF79/(VLOOKUP($B71,#REF!,13,FALSE)/30)</f>
        <v>#VALUE!</v>
      </c>
      <c r="KG81" s="33" t="e">
        <f>KG79/(VLOOKUP($B71,#REF!,13,FALSE)/30)</f>
        <v>#VALUE!</v>
      </c>
      <c r="KH81" s="33" t="e">
        <f>KH79/(VLOOKUP($B71,#REF!,13,FALSE)/30)</f>
        <v>#VALUE!</v>
      </c>
      <c r="KI81" s="33" t="e">
        <f>KI79/(VLOOKUP($B71,#REF!,13,FALSE)/30)</f>
        <v>#VALUE!</v>
      </c>
      <c r="KJ81" s="33" t="e">
        <f>KJ79/(VLOOKUP($B71,#REF!,13,FALSE)/30)</f>
        <v>#VALUE!</v>
      </c>
      <c r="KK81" s="33" t="e">
        <f>KK79/(VLOOKUP($B71,#REF!,13,FALSE)/30)</f>
        <v>#VALUE!</v>
      </c>
      <c r="KL81" s="33" t="e">
        <f>KL79/(VLOOKUP($B71,#REF!,13,FALSE)/30)</f>
        <v>#VALUE!</v>
      </c>
      <c r="KM81" s="33" t="e">
        <f>KM79/(VLOOKUP($B71,#REF!,13,FALSE)/30)</f>
        <v>#VALUE!</v>
      </c>
      <c r="KN81" s="33" t="e">
        <f>KN79/(VLOOKUP($B71,#REF!,13,FALSE)/30)</f>
        <v>#VALUE!</v>
      </c>
      <c r="KO81" s="33" t="e">
        <f>KO79/(VLOOKUP($B71,#REF!,13,FALSE)/30)</f>
        <v>#VALUE!</v>
      </c>
      <c r="KP81" s="33" t="e">
        <f>KP79/(VLOOKUP($B71,#REF!,13,FALSE)/30)</f>
        <v>#VALUE!</v>
      </c>
      <c r="KQ81" s="33" t="e">
        <f>KQ79/(VLOOKUP($B71,#REF!,13,FALSE)/30)</f>
        <v>#VALUE!</v>
      </c>
      <c r="KR81" s="33" t="e">
        <f>KR79/(VLOOKUP($B71,#REF!,13,FALSE)/30)</f>
        <v>#VALUE!</v>
      </c>
      <c r="KS81" s="33" t="e">
        <f>KS79/(VLOOKUP($B71,#REF!,13,FALSE)/30)</f>
        <v>#VALUE!</v>
      </c>
      <c r="KT81" s="33" t="e">
        <f>KT79/(VLOOKUP($B71,#REF!,13,FALSE)/30)</f>
        <v>#VALUE!</v>
      </c>
      <c r="KU81" s="33" t="e">
        <f>KU79/(VLOOKUP($B71,#REF!,13,FALSE)/30)</f>
        <v>#VALUE!</v>
      </c>
      <c r="KV81" s="33" t="e">
        <f>KV79/(VLOOKUP($B71,#REF!,13,FALSE)/30)</f>
        <v>#VALUE!</v>
      </c>
      <c r="KW81" s="33" t="e">
        <f>KW79/(VLOOKUP($B71,#REF!,13,FALSE)/30)</f>
        <v>#VALUE!</v>
      </c>
      <c r="KX81" s="33" t="e">
        <f>KX79/(VLOOKUP($B71,#REF!,13,FALSE)/30)</f>
        <v>#VALUE!</v>
      </c>
      <c r="KY81" s="33" t="e">
        <f>KY79/(VLOOKUP($B71,#REF!,13,FALSE)/30)</f>
        <v>#VALUE!</v>
      </c>
      <c r="KZ81" s="33" t="e">
        <f>KZ79/(VLOOKUP($B71,#REF!,13,FALSE)/30)</f>
        <v>#VALUE!</v>
      </c>
      <c r="LA81" s="33" t="e">
        <f>LA79/(VLOOKUP($B71,#REF!,14,FALSE)/30)</f>
        <v>#VALUE!</v>
      </c>
      <c r="LB81" s="33" t="e">
        <f>LB79/(VLOOKUP($B71,#REF!,14,FALSE)/30)</f>
        <v>#VALUE!</v>
      </c>
      <c r="LC81" s="33" t="e">
        <f>LC79/(VLOOKUP($B71,#REF!,14,FALSE)/30)</f>
        <v>#VALUE!</v>
      </c>
      <c r="LD81" s="33" t="e">
        <f>LD79/(VLOOKUP($B71,#REF!,14,FALSE)/30)</f>
        <v>#VALUE!</v>
      </c>
      <c r="LE81" s="33" t="e">
        <f>LE79/(VLOOKUP($B71,#REF!,14,FALSE)/30)</f>
        <v>#VALUE!</v>
      </c>
      <c r="LF81" s="33" t="e">
        <f>LF79/(VLOOKUP($B71,#REF!,14,FALSE)/30)</f>
        <v>#VALUE!</v>
      </c>
      <c r="LG81" s="33" t="e">
        <f>LG79/(VLOOKUP($B71,#REF!,14,FALSE)/30)</f>
        <v>#VALUE!</v>
      </c>
      <c r="LH81" s="33" t="e">
        <f>LH79/(VLOOKUP($B71,#REF!,14,FALSE)/30)</f>
        <v>#VALUE!</v>
      </c>
      <c r="LI81" s="33" t="e">
        <f>LI79/(VLOOKUP($B71,#REF!,14,FALSE)/30)</f>
        <v>#VALUE!</v>
      </c>
      <c r="LJ81" s="33" t="e">
        <f>LJ79/(VLOOKUP($B71,#REF!,14,FALSE)/30)</f>
        <v>#VALUE!</v>
      </c>
      <c r="LK81" s="33" t="e">
        <f>LK79/(VLOOKUP($B71,#REF!,14,FALSE)/30)</f>
        <v>#VALUE!</v>
      </c>
      <c r="LL81" s="33" t="e">
        <f>LL79/(VLOOKUP($B71,#REF!,14,FALSE)/30)</f>
        <v>#VALUE!</v>
      </c>
      <c r="LM81" s="33" t="e">
        <f>LM79/(VLOOKUP($B71,#REF!,14,FALSE)/30)</f>
        <v>#VALUE!</v>
      </c>
      <c r="LN81" s="33" t="e">
        <f>LN79/(VLOOKUP($B71,#REF!,14,FALSE)/30)</f>
        <v>#VALUE!</v>
      </c>
      <c r="LO81" s="33" t="e">
        <f>LO79/(VLOOKUP($B71,#REF!,14,FALSE)/30)</f>
        <v>#VALUE!</v>
      </c>
      <c r="LP81" s="33" t="e">
        <f>LP79/(VLOOKUP($B71,#REF!,14,FALSE)/30)</f>
        <v>#VALUE!</v>
      </c>
      <c r="LQ81" s="33" t="e">
        <f>LQ79/(VLOOKUP($B71,#REF!,14,FALSE)/30)</f>
        <v>#VALUE!</v>
      </c>
      <c r="LR81" s="33" t="e">
        <f>LR79/(VLOOKUP($B71,#REF!,14,FALSE)/30)</f>
        <v>#VALUE!</v>
      </c>
      <c r="LS81" s="33" t="e">
        <f>LS79/(VLOOKUP($B71,#REF!,14,FALSE)/30)</f>
        <v>#VALUE!</v>
      </c>
      <c r="LT81" s="33" t="e">
        <f>LT79/(VLOOKUP($B71,#REF!,14,FALSE)/30)</f>
        <v>#VALUE!</v>
      </c>
      <c r="LU81" s="33" t="e">
        <f>LU79/(VLOOKUP($B71,#REF!,14,FALSE)/30)</f>
        <v>#VALUE!</v>
      </c>
      <c r="LV81" s="33" t="e">
        <f>LV79/(VLOOKUP($B71,#REF!,14,FALSE)/30)</f>
        <v>#VALUE!</v>
      </c>
      <c r="LW81" s="33" t="e">
        <f>LW79/(VLOOKUP($B71,#REF!,14,FALSE)/30)</f>
        <v>#VALUE!</v>
      </c>
      <c r="LX81" s="33" t="e">
        <f>LX79/(VLOOKUP($B71,#REF!,14,FALSE)/30)</f>
        <v>#VALUE!</v>
      </c>
      <c r="LY81" s="33" t="e">
        <f>LY79/(VLOOKUP($B71,#REF!,14,FALSE)/30)</f>
        <v>#VALUE!</v>
      </c>
      <c r="LZ81" s="33" t="e">
        <f>LZ79/(VLOOKUP($B71,#REF!,14,FALSE)/30)</f>
        <v>#VALUE!</v>
      </c>
      <c r="MA81" s="33" t="e">
        <f>MA79/(VLOOKUP($B71,#REF!,14,FALSE)/30)</f>
        <v>#VALUE!</v>
      </c>
      <c r="MB81" s="33" t="e">
        <f>MB79/(VLOOKUP($B71,#REF!,14,FALSE)/30)</f>
        <v>#VALUE!</v>
      </c>
      <c r="MC81" s="33" t="e">
        <f>MC79/(VLOOKUP($B71,#REF!,14,FALSE)/30)</f>
        <v>#VALUE!</v>
      </c>
      <c r="MD81" s="33" t="e">
        <f>MD79/(VLOOKUP($B71,#REF!,14,FALSE)/30)</f>
        <v>#VALUE!</v>
      </c>
      <c r="ME81" s="33" t="e">
        <f>ME79/(VLOOKUP($B71,#REF!,15,FALSE)/30)</f>
        <v>#VALUE!</v>
      </c>
      <c r="MF81" s="33" t="e">
        <f>MF79/(VLOOKUP($B71,#REF!,15,FALSE)/30)</f>
        <v>#VALUE!</v>
      </c>
      <c r="MG81" s="33" t="e">
        <f>MG79/(VLOOKUP($B71,#REF!,15,FALSE)/30)</f>
        <v>#VALUE!</v>
      </c>
      <c r="MH81" s="33" t="e">
        <f>MH79/(VLOOKUP($B71,#REF!,15,FALSE)/30)</f>
        <v>#VALUE!</v>
      </c>
      <c r="MI81" s="33" t="e">
        <f>MI79/(VLOOKUP($B71,#REF!,15,FALSE)/30)</f>
        <v>#VALUE!</v>
      </c>
      <c r="MJ81" s="33" t="e">
        <f>MJ79/(VLOOKUP($B71,#REF!,15,FALSE)/30)</f>
        <v>#VALUE!</v>
      </c>
      <c r="MK81" s="33" t="e">
        <f>MK79/(VLOOKUP($B71,#REF!,15,FALSE)/30)</f>
        <v>#VALUE!</v>
      </c>
      <c r="ML81" s="33" t="e">
        <f>ML79/(VLOOKUP($B71,#REF!,15,FALSE)/30)</f>
        <v>#VALUE!</v>
      </c>
      <c r="MM81" s="33" t="e">
        <f>MM79/(VLOOKUP($B71,#REF!,15,FALSE)/30)</f>
        <v>#VALUE!</v>
      </c>
      <c r="MN81" s="33" t="e">
        <f>MN79/(VLOOKUP($B71,#REF!,15,FALSE)/30)</f>
        <v>#VALUE!</v>
      </c>
      <c r="MO81" s="33" t="e">
        <f>MO79/(VLOOKUP($B71,#REF!,15,FALSE)/30)</f>
        <v>#VALUE!</v>
      </c>
      <c r="MP81" s="33" t="e">
        <f>MP79/(VLOOKUP($B71,#REF!,15,FALSE)/30)</f>
        <v>#VALUE!</v>
      </c>
      <c r="MQ81" s="33" t="e">
        <f>MQ79/(VLOOKUP($B71,#REF!,15,FALSE)/30)</f>
        <v>#VALUE!</v>
      </c>
      <c r="MR81" s="33" t="e">
        <f>MR79/(VLOOKUP($B71,#REF!,15,FALSE)/30)</f>
        <v>#VALUE!</v>
      </c>
      <c r="MS81" s="33" t="e">
        <f>MS79/(VLOOKUP($B71,#REF!,15,FALSE)/30)</f>
        <v>#VALUE!</v>
      </c>
      <c r="MT81" s="33" t="e">
        <f>MT79/(VLOOKUP($B71,#REF!,15,FALSE)/30)</f>
        <v>#VALUE!</v>
      </c>
      <c r="MU81" s="33" t="e">
        <f>MU79/(VLOOKUP($B71,#REF!,15,FALSE)/30)</f>
        <v>#VALUE!</v>
      </c>
      <c r="MV81" s="33" t="e">
        <f>MV79/(VLOOKUP($B71,#REF!,15,FALSE)/30)</f>
        <v>#VALUE!</v>
      </c>
      <c r="MW81" s="33" t="e">
        <f>MW79/(VLOOKUP($B71,#REF!,15,FALSE)/30)</f>
        <v>#VALUE!</v>
      </c>
      <c r="MX81" s="33" t="e">
        <f>MX79/(VLOOKUP($B71,#REF!,15,FALSE)/30)</f>
        <v>#VALUE!</v>
      </c>
      <c r="MY81" s="33" t="e">
        <f>MY79/(VLOOKUP($B71,#REF!,15,FALSE)/30)</f>
        <v>#VALUE!</v>
      </c>
      <c r="MZ81" s="33" t="e">
        <f>MZ79/(VLOOKUP($B71,#REF!,15,FALSE)/30)</f>
        <v>#VALUE!</v>
      </c>
      <c r="NA81" s="33" t="e">
        <f>NA79/(VLOOKUP($B71,#REF!,15,FALSE)/30)</f>
        <v>#VALUE!</v>
      </c>
      <c r="NB81" s="33" t="e">
        <f>NB79/(VLOOKUP($B71,#REF!,15,FALSE)/30)</f>
        <v>#VALUE!</v>
      </c>
      <c r="NC81" s="33" t="e">
        <f>NC79/(VLOOKUP($B71,#REF!,15,FALSE)/30)</f>
        <v>#VALUE!</v>
      </c>
      <c r="ND81" s="33" t="e">
        <f>ND79/(VLOOKUP($B71,#REF!,15,FALSE)/30)</f>
        <v>#VALUE!</v>
      </c>
      <c r="NE81" s="33" t="e">
        <f>NE79/(VLOOKUP($B71,#REF!,15,FALSE)/30)</f>
        <v>#VALUE!</v>
      </c>
      <c r="NF81" s="33" t="e">
        <f>NF79/(VLOOKUP($B71,#REF!,15,FALSE)/30)</f>
        <v>#VALUE!</v>
      </c>
      <c r="NG81" s="33" t="e">
        <f>NG79/(VLOOKUP($B71,#REF!,15,FALSE)/30)</f>
        <v>#VALUE!</v>
      </c>
      <c r="NH81" s="33" t="e">
        <f>NH79/(VLOOKUP($B71,#REF!,15,FALSE)/30)</f>
        <v>#VALUE!</v>
      </c>
      <c r="NI81" s="33" t="e">
        <f>NI79/(VLOOKUP($B71,#REF!,15,FALSE)/30)</f>
        <v>#VALUE!</v>
      </c>
    </row>
    <row r="82" spans="1:373" s="34" customFormat="1" ht="14.4" outlineLevel="1" x14ac:dyDescent="0.2">
      <c r="A82" s="1048"/>
      <c r="B82" s="17" t="s">
        <v>37</v>
      </c>
      <c r="C82" s="1051"/>
      <c r="D82" s="50" t="s">
        <v>33</v>
      </c>
      <c r="E82" s="27" t="s">
        <v>31</v>
      </c>
      <c r="F82" s="25"/>
      <c r="G82" s="84">
        <v>1216</v>
      </c>
      <c r="H82" s="33"/>
      <c r="I82" s="33"/>
      <c r="J82" s="33">
        <v>0</v>
      </c>
      <c r="K82" s="33">
        <v>80</v>
      </c>
      <c r="L82" s="33">
        <v>228.8</v>
      </c>
      <c r="M82" s="33">
        <v>228.8</v>
      </c>
      <c r="N82" s="33">
        <v>286.39999999999998</v>
      </c>
      <c r="O82" s="33"/>
      <c r="P82" s="33"/>
      <c r="Q82" s="33">
        <v>363.2</v>
      </c>
      <c r="R82" s="33">
        <v>438.4</v>
      </c>
      <c r="S82" s="33">
        <v>616</v>
      </c>
      <c r="T82" s="33">
        <v>660.80000000000007</v>
      </c>
      <c r="U82" s="33">
        <v>723.2</v>
      </c>
      <c r="V82" s="33"/>
      <c r="W82" s="33"/>
      <c r="X82" s="33">
        <v>750.40000000000009</v>
      </c>
      <c r="Y82" s="33">
        <v>923.2</v>
      </c>
      <c r="Z82" s="33">
        <v>974.4</v>
      </c>
      <c r="AA82" s="33">
        <v>974.4</v>
      </c>
      <c r="AB82" s="33">
        <v>1052.8</v>
      </c>
      <c r="AC82" s="33"/>
      <c r="AD82" s="33"/>
      <c r="AE82" s="33">
        <v>1096</v>
      </c>
      <c r="AF82" s="33">
        <v>1257.5999999999999</v>
      </c>
      <c r="AG82" s="33">
        <v>1324.8000000000002</v>
      </c>
      <c r="AH82" s="33">
        <v>1300.8000000000002</v>
      </c>
      <c r="AI82" s="33"/>
      <c r="AJ82" s="33"/>
      <c r="AK82" s="33"/>
      <c r="AL82" s="33">
        <v>1371.2</v>
      </c>
      <c r="AM82" s="33">
        <v>1572.7999999999997</v>
      </c>
      <c r="AN82" s="33">
        <v>12.8</v>
      </c>
      <c r="AO82" s="33">
        <v>12.8</v>
      </c>
      <c r="AP82" s="33">
        <v>27.200000000000003</v>
      </c>
      <c r="AQ82" s="33"/>
      <c r="AR82" s="33"/>
      <c r="AS82" s="33"/>
      <c r="AT82" s="33">
        <v>136</v>
      </c>
      <c r="AU82" s="33">
        <v>208</v>
      </c>
      <c r="AV82" s="33">
        <v>235.2</v>
      </c>
      <c r="AW82" s="33">
        <v>363.2</v>
      </c>
      <c r="AX82" s="33"/>
      <c r="AY82" s="33"/>
      <c r="AZ82" s="33">
        <v>363.2</v>
      </c>
      <c r="BA82" s="33">
        <v>540.80000000000007</v>
      </c>
      <c r="BB82" s="33">
        <v>592</v>
      </c>
      <c r="BC82" s="33">
        <v>592</v>
      </c>
      <c r="BD82" s="33">
        <v>691.2</v>
      </c>
      <c r="BE82" s="33"/>
      <c r="BF82" s="33"/>
      <c r="BG82" s="33">
        <v>689.6</v>
      </c>
      <c r="BH82" s="33">
        <v>855.99999999999989</v>
      </c>
      <c r="BI82" s="33">
        <v>987.19999999999993</v>
      </c>
      <c r="BJ82" s="33">
        <v>1020.8</v>
      </c>
      <c r="BK82" s="33">
        <v>1134.4000000000001</v>
      </c>
      <c r="BL82" s="33"/>
      <c r="BM82" s="33"/>
      <c r="BN82" s="33">
        <v>1147.2</v>
      </c>
      <c r="BO82" s="33">
        <v>1147.2</v>
      </c>
      <c r="BP82" s="33">
        <v>1555.2</v>
      </c>
      <c r="BQ82" s="33">
        <v>65.599999999999994</v>
      </c>
      <c r="BR82" s="33">
        <v>137.60000000000002</v>
      </c>
      <c r="BS82" s="33">
        <v>208</v>
      </c>
      <c r="BT82" s="33"/>
      <c r="BU82" s="33"/>
      <c r="BV82" s="33">
        <v>195.20000000000002</v>
      </c>
      <c r="BW82" s="33">
        <v>395.2</v>
      </c>
      <c r="BX82" s="33">
        <v>536</v>
      </c>
      <c r="BY82" s="33">
        <v>593.6</v>
      </c>
      <c r="BZ82" s="33">
        <v>736</v>
      </c>
      <c r="CA82" s="33"/>
      <c r="CB82" s="33"/>
      <c r="CC82" s="33">
        <v>736</v>
      </c>
      <c r="CD82" s="33">
        <v>958.4</v>
      </c>
      <c r="CE82" s="33">
        <v>1038.3999999999999</v>
      </c>
      <c r="CF82" s="33">
        <v>1140.7999999999997</v>
      </c>
      <c r="CG82" s="33">
        <v>1236.8000000000002</v>
      </c>
      <c r="CH82" s="33"/>
      <c r="CI82" s="33"/>
      <c r="CJ82" s="33">
        <v>1256.0000000000002</v>
      </c>
      <c r="CK82" s="33">
        <v>1390.4</v>
      </c>
      <c r="CL82" s="33">
        <v>1563.2</v>
      </c>
      <c r="CM82" s="33">
        <v>1566.3999999999999</v>
      </c>
      <c r="CN82" s="33"/>
      <c r="CO82" s="33"/>
      <c r="CP82" s="33"/>
      <c r="CQ82" s="33"/>
      <c r="CR82" s="33"/>
      <c r="CS82" s="33"/>
      <c r="CT82" s="33">
        <v>1256.0000000000002</v>
      </c>
      <c r="CU82" s="33"/>
      <c r="CV82" s="33"/>
      <c r="CW82" s="33"/>
      <c r="CX82" s="33"/>
      <c r="CY82" s="33"/>
      <c r="CZ82" s="33"/>
      <c r="DA82" s="33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  <c r="DS82" s="33"/>
      <c r="DT82" s="33"/>
      <c r="DU82" s="33"/>
      <c r="DV82" s="33"/>
      <c r="DW82" s="33"/>
      <c r="DX82" s="33"/>
      <c r="DY82" s="33"/>
      <c r="DZ82" s="33"/>
      <c r="EA82" s="33"/>
      <c r="EB82" s="33"/>
      <c r="EC82" s="33"/>
      <c r="ED82" s="33"/>
      <c r="EE82" s="33"/>
      <c r="EF82" s="33"/>
      <c r="EG82" s="33"/>
      <c r="EH82" s="33"/>
      <c r="EI82" s="33"/>
      <c r="EJ82" s="33"/>
      <c r="EK82" s="33"/>
      <c r="EL82" s="33"/>
      <c r="EM82" s="33"/>
      <c r="EN82" s="33"/>
      <c r="EO82" s="33"/>
      <c r="EP82" s="33"/>
      <c r="EQ82" s="33"/>
      <c r="ER82" s="33"/>
      <c r="ES82" s="33"/>
      <c r="ET82" s="33"/>
      <c r="EU82" s="33"/>
      <c r="EV82" s="33"/>
      <c r="EW82" s="33"/>
      <c r="EX82" s="33"/>
      <c r="EY82" s="33"/>
      <c r="EZ82" s="33"/>
      <c r="FA82" s="33"/>
      <c r="FB82" s="33"/>
      <c r="FC82" s="33"/>
      <c r="FD82" s="33"/>
      <c r="FE82" s="33"/>
      <c r="FF82" s="33">
        <v>2000</v>
      </c>
      <c r="FG82" s="33">
        <v>10000</v>
      </c>
      <c r="FH82" s="33">
        <v>10000</v>
      </c>
      <c r="FI82" s="33">
        <v>10000</v>
      </c>
      <c r="FJ82" s="33"/>
      <c r="FK82" s="33"/>
      <c r="FL82" s="33">
        <v>10000</v>
      </c>
      <c r="FM82" s="33"/>
      <c r="FN82" s="33"/>
      <c r="FO82" s="33">
        <v>10000</v>
      </c>
      <c r="FP82" s="33"/>
      <c r="FQ82" s="33">
        <v>10000</v>
      </c>
      <c r="FR82" s="33"/>
      <c r="FS82" s="33"/>
      <c r="FT82" s="33"/>
      <c r="FU82" s="33"/>
      <c r="FV82" s="33"/>
      <c r="FW82" s="33"/>
      <c r="FX82" s="33"/>
      <c r="FY82" s="33"/>
      <c r="FZ82" s="33"/>
      <c r="GA82" s="33"/>
      <c r="GB82" s="33"/>
      <c r="GC82" s="33"/>
      <c r="GD82" s="33"/>
      <c r="GE82" s="33"/>
      <c r="GF82" s="33"/>
      <c r="GG82" s="33"/>
      <c r="GH82" s="33"/>
      <c r="GI82" s="33"/>
      <c r="GJ82" s="33"/>
      <c r="GK82" s="33"/>
      <c r="GL82" s="33"/>
      <c r="GM82" s="33"/>
      <c r="GN82" s="33"/>
      <c r="GO82" s="33"/>
      <c r="GP82" s="33"/>
      <c r="GQ82" s="33"/>
      <c r="GR82" s="33"/>
      <c r="GS82" s="33"/>
      <c r="GT82" s="33"/>
      <c r="GU82" s="33"/>
      <c r="GV82" s="33"/>
      <c r="GW82" s="33"/>
      <c r="GX82" s="33"/>
      <c r="GY82" s="33"/>
      <c r="GZ82" s="33"/>
      <c r="HA82" s="33"/>
      <c r="HB82" s="33"/>
      <c r="HC82" s="33"/>
      <c r="HD82" s="33"/>
      <c r="HE82" s="33"/>
      <c r="HF82" s="33"/>
      <c r="HG82" s="33"/>
      <c r="HH82" s="33"/>
      <c r="HI82" s="33"/>
      <c r="HJ82" s="33"/>
      <c r="HK82" s="33"/>
      <c r="HL82" s="33"/>
      <c r="HM82" s="33"/>
      <c r="HN82" s="33"/>
      <c r="HO82" s="33"/>
      <c r="HP82" s="33"/>
      <c r="HQ82" s="33"/>
      <c r="HR82" s="33"/>
      <c r="HS82" s="33"/>
      <c r="HT82" s="33"/>
      <c r="HU82" s="33"/>
      <c r="HV82" s="33"/>
      <c r="HW82" s="33"/>
      <c r="HX82" s="33"/>
      <c r="HY82" s="33"/>
      <c r="HZ82" s="33"/>
      <c r="IA82" s="33"/>
      <c r="IB82" s="33"/>
      <c r="IC82" s="33"/>
      <c r="ID82" s="33"/>
      <c r="IE82" s="33"/>
      <c r="IF82" s="33"/>
      <c r="IG82" s="33"/>
      <c r="IH82" s="33"/>
      <c r="II82" s="33"/>
      <c r="IJ82" s="33"/>
      <c r="IK82" s="33"/>
      <c r="IL82" s="33"/>
      <c r="IM82" s="33"/>
      <c r="IN82" s="33"/>
      <c r="IO82" s="33"/>
      <c r="IP82" s="33"/>
      <c r="IQ82" s="33"/>
      <c r="IR82" s="33"/>
      <c r="IS82" s="33"/>
      <c r="IT82" s="33"/>
      <c r="IU82" s="33"/>
      <c r="IV82" s="33"/>
      <c r="IW82" s="33"/>
      <c r="IX82" s="33"/>
      <c r="IY82" s="33"/>
      <c r="IZ82" s="33"/>
      <c r="JA82" s="33"/>
      <c r="JB82" s="33"/>
      <c r="JC82" s="33"/>
      <c r="JD82" s="33"/>
      <c r="JE82" s="33"/>
      <c r="JF82" s="33"/>
      <c r="JG82" s="33"/>
      <c r="JH82" s="33"/>
      <c r="JI82" s="33"/>
      <c r="JJ82" s="33"/>
      <c r="JK82" s="33"/>
      <c r="JL82" s="33"/>
      <c r="JM82" s="33"/>
      <c r="JN82" s="33"/>
      <c r="JO82" s="33"/>
      <c r="JP82" s="33"/>
      <c r="JQ82" s="33"/>
      <c r="JR82" s="33"/>
      <c r="JS82" s="33"/>
      <c r="JT82" s="33"/>
      <c r="JU82" s="33"/>
      <c r="JV82" s="33"/>
      <c r="JW82" s="33"/>
      <c r="JX82" s="33"/>
      <c r="JY82" s="33"/>
      <c r="JZ82" s="33"/>
      <c r="KA82" s="33"/>
      <c r="KB82" s="33"/>
      <c r="KC82" s="33"/>
      <c r="KD82" s="33"/>
      <c r="KE82" s="33"/>
      <c r="KF82" s="33"/>
      <c r="KG82" s="33"/>
      <c r="KH82" s="33"/>
      <c r="KI82" s="33"/>
      <c r="KJ82" s="33"/>
      <c r="KK82" s="33"/>
      <c r="KL82" s="33"/>
      <c r="KM82" s="33"/>
      <c r="KN82" s="33"/>
      <c r="KO82" s="33"/>
      <c r="KP82" s="33"/>
      <c r="KQ82" s="33"/>
      <c r="KR82" s="33"/>
      <c r="KS82" s="33"/>
      <c r="KT82" s="33"/>
      <c r="KU82" s="33"/>
      <c r="KV82" s="33"/>
      <c r="KW82" s="33"/>
      <c r="KX82" s="33"/>
      <c r="KY82" s="33"/>
      <c r="KZ82" s="33"/>
      <c r="LA82" s="33"/>
      <c r="LB82" s="33"/>
      <c r="LC82" s="33"/>
      <c r="LD82" s="33"/>
      <c r="LE82" s="33"/>
      <c r="LF82" s="33"/>
      <c r="LG82" s="33"/>
      <c r="LH82" s="33"/>
      <c r="LI82" s="33"/>
      <c r="LJ82" s="33"/>
      <c r="LK82" s="33"/>
      <c r="LL82" s="33"/>
      <c r="LM82" s="33"/>
      <c r="LN82" s="33"/>
      <c r="LO82" s="33"/>
      <c r="LP82" s="33"/>
      <c r="LQ82" s="33"/>
      <c r="LR82" s="33"/>
      <c r="LS82" s="33"/>
      <c r="LT82" s="33"/>
      <c r="LU82" s="33"/>
      <c r="LV82" s="33"/>
      <c r="LW82" s="33"/>
      <c r="LX82" s="33"/>
      <c r="LY82" s="33"/>
      <c r="LZ82" s="33"/>
      <c r="MA82" s="33"/>
      <c r="MB82" s="33"/>
      <c r="MC82" s="33"/>
      <c r="MD82" s="33"/>
      <c r="ME82" s="33"/>
      <c r="MF82" s="33"/>
      <c r="MG82" s="33"/>
      <c r="MH82" s="33"/>
      <c r="MI82" s="33"/>
      <c r="MJ82" s="33"/>
      <c r="MK82" s="33"/>
      <c r="ML82" s="33"/>
      <c r="MM82" s="33"/>
      <c r="MN82" s="33"/>
      <c r="MO82" s="33"/>
      <c r="MP82" s="33"/>
      <c r="MQ82" s="33"/>
      <c r="MR82" s="33"/>
      <c r="MS82" s="33"/>
      <c r="MT82" s="33"/>
      <c r="MU82" s="33"/>
      <c r="MV82" s="33"/>
      <c r="MW82" s="33"/>
      <c r="MX82" s="33"/>
      <c r="MY82" s="33"/>
      <c r="MZ82" s="33"/>
      <c r="NA82" s="33"/>
      <c r="NB82" s="33"/>
      <c r="NC82" s="33"/>
      <c r="ND82" s="33"/>
      <c r="NE82" s="33"/>
      <c r="NF82" s="33"/>
      <c r="NG82" s="33"/>
      <c r="NH82" s="33"/>
      <c r="NI82" s="33"/>
    </row>
    <row r="83" spans="1:373" s="38" customFormat="1" ht="15" outlineLevel="1" thickBot="1" x14ac:dyDescent="0.25">
      <c r="A83" s="1049"/>
      <c r="B83" s="36">
        <f>B81/30</f>
        <v>338.13333333333333</v>
      </c>
      <c r="C83" s="1052"/>
      <c r="D83" s="51">
        <f>B83</f>
        <v>338.13333333333333</v>
      </c>
      <c r="E83" s="59" t="s">
        <v>29</v>
      </c>
      <c r="F83" s="60"/>
      <c r="G83" s="37">
        <v>163.20000000000005</v>
      </c>
      <c r="H83" s="37" t="e">
        <f>IF(AND(H82&lt;&gt;0,G82&lt;&gt;0),H82-G82,(IFERROR(VLOOKUP($B71,#REF!,4,FALSE),"")/30))</f>
        <v>#VALUE!</v>
      </c>
      <c r="I83" s="37" t="e">
        <f>IF(AND(I82&lt;&gt;0,H82&lt;&gt;0),I82-H82,(IFERROR(VLOOKUP($B71,#REF!,4,FALSE),"")/30))</f>
        <v>#VALUE!</v>
      </c>
      <c r="J83" s="37" t="e">
        <f>IF(AND(J82&lt;&gt;0,I82&lt;&gt;0),J82-I82,(IFERROR(VLOOKUP($B71,#REF!,4,FALSE),"")/30))</f>
        <v>#VALUE!</v>
      </c>
      <c r="K83" s="37" t="e">
        <f>IF(AND(K82&lt;&gt;0,J82&lt;&gt;0),K82-J82,(IFERROR(VLOOKUP($B71,#REF!,4,FALSE),"")/30))</f>
        <v>#VALUE!</v>
      </c>
      <c r="L83" s="37">
        <f>IF(AND(L82&lt;&gt;0,K82&lt;&gt;0),L82-K82,(IFERROR(VLOOKUP($B71,#REF!,4,FALSE),"")/30))</f>
        <v>148.80000000000001</v>
      </c>
      <c r="M83" s="37">
        <f>IF(AND(M82&lt;&gt;0,L82&lt;&gt;0),M82-L82,(IFERROR(VLOOKUP($B71,#REF!,4,FALSE),"")/30))</f>
        <v>0</v>
      </c>
      <c r="N83" s="37">
        <f>IF(AND(N82&lt;&gt;0,M82&lt;&gt;0),N82-M82,(IFERROR(VLOOKUP($B71,#REF!,4,FALSE),"")/30))</f>
        <v>57.599999999999966</v>
      </c>
      <c r="O83" s="37" t="e">
        <f>IF(AND(O82&lt;&gt;0,N82&lt;&gt;0),O82-N82,(IFERROR(VLOOKUP($B71,#REF!,4,FALSE),"")/30))</f>
        <v>#VALUE!</v>
      </c>
      <c r="P83" s="37" t="e">
        <f>IF(AND(P82&lt;&gt;0,O82&lt;&gt;0),P82-O82,(IFERROR(VLOOKUP($B71,#REF!,4,FALSE),"")/30))</f>
        <v>#VALUE!</v>
      </c>
      <c r="Q83" s="37" t="e">
        <f>IF(AND(Q82&lt;&gt;0,P82&lt;&gt;0),Q82-P82,(IFERROR(VLOOKUP($B71,#REF!,4,FALSE),"")/30))</f>
        <v>#VALUE!</v>
      </c>
      <c r="R83" s="37">
        <f>IF(AND(R82&lt;&gt;0,Q82&lt;&gt;0),R82-Q82,(IFERROR(VLOOKUP($B71,#REF!,4,FALSE),"")/30))</f>
        <v>75.199999999999989</v>
      </c>
      <c r="S83" s="37">
        <f>IF(AND(S82&lt;&gt;0,R82&lt;&gt;0),S82-R82,(IFERROR(VLOOKUP($B71,#REF!,4,FALSE),"")/30))</f>
        <v>177.60000000000002</v>
      </c>
      <c r="T83" s="37">
        <f>IF(AND(T82&lt;&gt;0,S82&lt;&gt;0),T82-S82,(IFERROR(VLOOKUP($B71,#REF!,4,FALSE),"")/30))</f>
        <v>44.800000000000068</v>
      </c>
      <c r="U83" s="37">
        <f>IF(AND(U82&lt;&gt;0,T82&lt;&gt;0),U82-T82,(IFERROR(VLOOKUP($B71,#REF!,4,FALSE),"")/30))</f>
        <v>62.399999999999977</v>
      </c>
      <c r="V83" s="37" t="e">
        <f>IF(AND(V82&lt;&gt;0,U82&lt;&gt;0),V82-U82,(IFERROR(VLOOKUP($B71,#REF!,4,FALSE),"")/30))</f>
        <v>#VALUE!</v>
      </c>
      <c r="W83" s="37" t="e">
        <f>IF(AND(W82&lt;&gt;0,V82&lt;&gt;0),W82-V82,(IFERROR(VLOOKUP($B71,#REF!,4,FALSE),"")/30))</f>
        <v>#VALUE!</v>
      </c>
      <c r="X83" s="37" t="e">
        <f>IF(AND(X82&lt;&gt;0,W82&lt;&gt;0),X82-W82,(IFERROR(VLOOKUP($B71,#REF!,4,FALSE),"")/30))</f>
        <v>#VALUE!</v>
      </c>
      <c r="Y83" s="37">
        <f>IF(AND(Y82&lt;&gt;0,X82&lt;&gt;0),Y82-X82,(IFERROR(VLOOKUP($B71,#REF!,4,FALSE),"")/30))</f>
        <v>172.79999999999995</v>
      </c>
      <c r="Z83" s="37">
        <f>IF(AND(Z82&lt;&gt;0,Y82&lt;&gt;0),Z82-Y82,(IFERROR(VLOOKUP($B71,#REF!,4,FALSE),"")/30))</f>
        <v>51.199999999999932</v>
      </c>
      <c r="AA83" s="37">
        <f>IF(AND(AA82&lt;&gt;0,Z82&lt;&gt;0),AA82-Z82,(IFERROR(VLOOKUP($B71,#REF!,4,FALSE),"")/30))</f>
        <v>0</v>
      </c>
      <c r="AB83" s="37">
        <f>IF(AND(AB82&lt;&gt;0,AA82&lt;&gt;0),AB82-AA82,(IFERROR(VLOOKUP($B71,#REF!,4,FALSE),"")/30))</f>
        <v>78.399999999999977</v>
      </c>
      <c r="AC83" s="37" t="e">
        <f>IF(AND(AC82&lt;&gt;0,AB82&lt;&gt;0),AC82-AB82,(IFERROR(VLOOKUP($B71,#REF!,4,FALSE),"")/30))</f>
        <v>#VALUE!</v>
      </c>
      <c r="AD83" s="37" t="e">
        <f>IF(AND(AD82&lt;&gt;0,AC82&lt;&gt;0),AD82-AC82,(IFERROR(VLOOKUP($B71,#REF!,4,FALSE),"")/30))</f>
        <v>#VALUE!</v>
      </c>
      <c r="AE83" s="37" t="e">
        <f>IF(AND(AE82&lt;&gt;0,AD82&lt;&gt;0),AE82-AD82,(IFERROR(VLOOKUP($B71,#REF!,4,FALSE),"")/30))</f>
        <v>#VALUE!</v>
      </c>
      <c r="AF83" s="37">
        <f>IF(AND(AF82&lt;&gt;0,AE82&lt;&gt;0),AF82-AE82,(IFERROR(VLOOKUP($B71,#REF!,4,FALSE),"")/30))</f>
        <v>161.59999999999991</v>
      </c>
      <c r="AG83" s="37">
        <f>IF(AND(AG82&lt;&gt;0,AF82&lt;&gt;0),AG82-AF82,(IFERROR(VLOOKUP($B71,#REF!,4,FALSE),"")/30))</f>
        <v>67.200000000000273</v>
      </c>
      <c r="AH83" s="37">
        <f>IF(AND(AH82&lt;&gt;0,AG82&lt;&gt;0),AH82-AG82,(IFERROR(VLOOKUP($B71,#REF!,4,FALSE),"")/30))</f>
        <v>-24</v>
      </c>
      <c r="AI83" s="37" t="e">
        <f>IF(AND(AI82&lt;&gt;0,AH82&lt;&gt;0),AI82-AH82,(IFERROR(VLOOKUP($B71,#REF!,4,FALSE),"")/30))</f>
        <v>#VALUE!</v>
      </c>
      <c r="AJ83" s="37" t="e">
        <f>IF(AND(AJ82&lt;&gt;0,AI82&lt;&gt;0),AJ82-AI82,(IFERROR(VLOOKUP($B71,#REF!,4,FALSE),"")/30))</f>
        <v>#VALUE!</v>
      </c>
      <c r="AK83" s="37" t="e">
        <f>IF(AND(AK82&lt;&gt;0,AJ82&lt;&gt;0),AK82-AJ82,(IFERROR(VLOOKUP($B71,#REF!,4,FALSE),"")/30))</f>
        <v>#VALUE!</v>
      </c>
      <c r="AL83" s="37" t="e">
        <f>IF(AND(AL82&lt;&gt;0,AK82&lt;&gt;0),AL82-AK82,(IFERROR(VLOOKUP($B71,#REF!,4,FALSE),"")/30))</f>
        <v>#VALUE!</v>
      </c>
      <c r="AM83" s="37">
        <f>IF(AND(AM82&lt;&gt;0,AL82&lt;&gt;0),AM82-AL82,(IFERROR(VLOOKUP($B71,#REF!,5,FALSE),"")/30))</f>
        <v>201.59999999999968</v>
      </c>
      <c r="AN83" s="37">
        <f>IF(AND(AN82&lt;&gt;0,AM82&lt;&gt;0),AN82-AM82,(IFERROR(VLOOKUP($B71,#REF!,5,FALSE),"")/30))</f>
        <v>-1559.9999999999998</v>
      </c>
      <c r="AO83" s="37">
        <f>IF(AND(AO82&lt;&gt;0,AN82&lt;&gt;0),AO82-AN82,(IFERROR(VLOOKUP($B71,#REF!,5,FALSE),"")/30))</f>
        <v>0</v>
      </c>
      <c r="AP83" s="37">
        <f>IF(AND(AP82&lt;&gt;0,AO82&lt;&gt;0),AP82-AO82,(IFERROR(VLOOKUP($B71,#REF!,5,FALSE),"")/30))</f>
        <v>14.400000000000002</v>
      </c>
      <c r="AQ83" s="37" t="e">
        <f>IF(AND(AQ82&lt;&gt;0,AP82&lt;&gt;0),AQ82-AP82,(IFERROR(VLOOKUP($B71,#REF!,5,FALSE),"")/30))</f>
        <v>#VALUE!</v>
      </c>
      <c r="AR83" s="37" t="e">
        <f>IF(AND(AR82&lt;&gt;0,AQ82&lt;&gt;0),AR82-AQ82,(IFERROR(VLOOKUP($B71,#REF!,5,FALSE),"")/30))</f>
        <v>#VALUE!</v>
      </c>
      <c r="AS83" s="37" t="e">
        <f>IF(AND(AS82&lt;&gt;0,AR82&lt;&gt;0),AS82-AR82,(IFERROR(VLOOKUP($B71,#REF!,5,FALSE),"")/30))</f>
        <v>#VALUE!</v>
      </c>
      <c r="AT83" s="37" t="e">
        <f>IF(AND(AT82&lt;&gt;0,AS82&lt;&gt;0),AT82-AS82,(IFERROR(VLOOKUP($B71,#REF!,5,FALSE),"")/30))</f>
        <v>#VALUE!</v>
      </c>
      <c r="AU83" s="37">
        <f>IF(AND(AU82&lt;&gt;0,AT82&lt;&gt;0),AU82-AT82,(IFERROR(VLOOKUP($B71,#REF!,5,FALSE),"")/30))</f>
        <v>72</v>
      </c>
      <c r="AV83" s="37">
        <f>IF(AND(AV82&lt;&gt;0,AU82&lt;&gt;0),AV82-AU82,(IFERROR(VLOOKUP($B71,#REF!,5,FALSE),"")/30))</f>
        <v>27.199999999999989</v>
      </c>
      <c r="AW83" s="37">
        <f>IF(AND(AW82&lt;&gt;0,AV82&lt;&gt;0),AW82-AV82,(IFERROR(VLOOKUP($B71,#REF!,5,FALSE),"")/30))</f>
        <v>128</v>
      </c>
      <c r="AX83" s="37" t="e">
        <f>IF(AND(AX82&lt;&gt;0,AW82&lt;&gt;0),AX82-AW82,(IFERROR(VLOOKUP($B71,#REF!,5,FALSE),"")/30))</f>
        <v>#VALUE!</v>
      </c>
      <c r="AY83" s="37" t="e">
        <f>IF(AND(AY82&lt;&gt;0,AX82&lt;&gt;0),AY82-AX82,(IFERROR(VLOOKUP($B71,#REF!,5,FALSE),"")/30))</f>
        <v>#VALUE!</v>
      </c>
      <c r="AZ83" s="37" t="e">
        <f>IF(AND(AZ82&lt;&gt;0,AY82&lt;&gt;0),AZ82-AY82,(IFERROR(VLOOKUP($B71,#REF!,5,FALSE),"")/30))</f>
        <v>#VALUE!</v>
      </c>
      <c r="BA83" s="37">
        <f>IF(AND(BA82&lt;&gt;0,AZ82&lt;&gt;0),BA82-AZ82,(IFERROR(VLOOKUP($B71,#REF!,5,FALSE),"")/30))</f>
        <v>177.60000000000008</v>
      </c>
      <c r="BB83" s="37">
        <f>IF(AND(BB82&lt;&gt;0,BA82&lt;&gt;0),BB82-BA82,(IFERROR(VLOOKUP($B71,#REF!,5,FALSE),"")/30))</f>
        <v>51.199999999999932</v>
      </c>
      <c r="BC83" s="37">
        <f>IF(AND(BC82&lt;&gt;0,BB82&lt;&gt;0),BC82-BB82,(IFERROR(VLOOKUP($B71,#REF!,5,FALSE),"")/30))</f>
        <v>0</v>
      </c>
      <c r="BD83" s="37">
        <f>IF(AND(BD82&lt;&gt;0,BC82&lt;&gt;0),BD82-BC82,(IFERROR(VLOOKUP($B71,#REF!,5,FALSE),"")/30))</f>
        <v>99.200000000000045</v>
      </c>
      <c r="BE83" s="37" t="e">
        <f>IF(AND(BE82&lt;&gt;0,BD82&lt;&gt;0),BE82-BD82,(IFERROR(VLOOKUP($B71,#REF!,5,FALSE),"")/30))</f>
        <v>#VALUE!</v>
      </c>
      <c r="BF83" s="37" t="e">
        <f>IF(AND(BF82&lt;&gt;0,BE82&lt;&gt;0),BF82-BE82,(IFERROR(VLOOKUP($B71,#REF!,5,FALSE),"")/30))</f>
        <v>#VALUE!</v>
      </c>
      <c r="BG83" s="37" t="e">
        <f>IF(AND(BG82&lt;&gt;0,BF82&lt;&gt;0),BG82-BF82,(IFERROR(VLOOKUP($B71,#REF!,5,FALSE),"")/30))</f>
        <v>#VALUE!</v>
      </c>
      <c r="BH83" s="37">
        <f>IF(AND(BH82&lt;&gt;0,BG82&lt;&gt;0),BH82-BG82,(IFERROR(VLOOKUP($B71,#REF!,5,FALSE),"")/30))</f>
        <v>166.39999999999986</v>
      </c>
      <c r="BI83" s="37">
        <f>IF(AND(BI82&lt;&gt;0,BH82&lt;&gt;0),BI82-BH82,(IFERROR(VLOOKUP($B71,#REF!,5,FALSE),"")/30))</f>
        <v>131.20000000000005</v>
      </c>
      <c r="BJ83" s="37">
        <f>IF(AND(BJ82&lt;&gt;0,BI82&lt;&gt;0),BJ82-BI82,(IFERROR(VLOOKUP($B71,#REF!,5,FALSE),"")/30))</f>
        <v>33.600000000000023</v>
      </c>
      <c r="BK83" s="37">
        <f>IF(AND(BK82&lt;&gt;0,BJ82&lt;&gt;0),BK82-BJ82,(IFERROR(VLOOKUP($B71,#REF!,5,FALSE),"")/30))</f>
        <v>113.60000000000014</v>
      </c>
      <c r="BL83" s="37" t="e">
        <f>IF(AND(BL82&lt;&gt;0,BK82&lt;&gt;0),BL82-BK82,(IFERROR(VLOOKUP($B71,#REF!,5,FALSE),"")/30))</f>
        <v>#VALUE!</v>
      </c>
      <c r="BM83" s="37" t="e">
        <f>IF(AND(BM82&lt;&gt;0,BL82&lt;&gt;0),BM82-BL82,(IFERROR(VLOOKUP($B71,#REF!,5,FALSE),"")/30))</f>
        <v>#VALUE!</v>
      </c>
      <c r="BN83" s="37" t="e">
        <f>IF(AND(BN82&lt;&gt;0,BL82&lt;&gt;0),BN82-BL82,(IFERROR(VLOOKUP($B71,#REF!,5,FALSE),"")/30))</f>
        <v>#VALUE!</v>
      </c>
      <c r="BO83" s="37" t="e">
        <f>IF(AND(BO82&lt;&gt;0,BM82&lt;&gt;0),BO82-BM82,(IFERROR(VLOOKUP($B71,#REF!,5,FALSE),"")/30))</f>
        <v>#VALUE!</v>
      </c>
      <c r="BP83" s="37">
        <f>IF(AND(BP82&lt;&gt;0,BO82&lt;&gt;0),BP82-BO82,(IFERROR(VLOOKUP($B71,#REF!,6,FALSE),"")/30))</f>
        <v>408</v>
      </c>
      <c r="BQ83" s="37">
        <f>IF(AND(BQ82&lt;&gt;0,BP82&lt;&gt;0),BQ82-BP82,(IFERROR(VLOOKUP($B71,#REF!,6,FALSE),"")/30))</f>
        <v>-1489.6000000000001</v>
      </c>
      <c r="BR83" s="37">
        <f>IF(AND(BR82&lt;&gt;0,BQ82&lt;&gt;0),BR82-BQ82,(IFERROR(VLOOKUP($B71,#REF!,6,FALSE),"")/30))</f>
        <v>72.000000000000028</v>
      </c>
      <c r="BS83" s="37">
        <f>IF(AND(BS82&lt;&gt;0,BR82&lt;&gt;0),BS82-BR82,(IFERROR(VLOOKUP($B71,#REF!,6,FALSE),"")/30))</f>
        <v>70.399999999999977</v>
      </c>
      <c r="BT83" s="37" t="e">
        <f>IF(AND(BT82&lt;&gt;0,BS82&lt;&gt;0),BT82-BS82,(IFERROR(VLOOKUP($B71,#REF!,6,FALSE),"")/30))</f>
        <v>#VALUE!</v>
      </c>
      <c r="BU83" s="37" t="e">
        <f>IF(AND(BU82&lt;&gt;0,BT82&lt;&gt;0),BU82-BT82,(IFERROR(VLOOKUP($B71,#REF!,6,FALSE),"")/30))</f>
        <v>#VALUE!</v>
      </c>
      <c r="BV83" s="37" t="e">
        <f>IF(AND(BV82&lt;&gt;0,BU82&lt;&gt;0),BV82-BU82,(IFERROR(VLOOKUP($B71,#REF!,6,FALSE),"")/30))</f>
        <v>#VALUE!</v>
      </c>
      <c r="BW83" s="37">
        <f>IF(AND(BW82&lt;&gt;0,BV82&lt;&gt;0),BW82-BV82,(IFERROR(VLOOKUP($B71,#REF!,6,FALSE),"")/30))</f>
        <v>199.99999999999997</v>
      </c>
      <c r="BX83" s="37">
        <f>IF(AND(BX82&lt;&gt;0,BW82&lt;&gt;0),BX82-BW82,(IFERROR(VLOOKUP($B71,#REF!,6,FALSE),"")/30))</f>
        <v>140.80000000000001</v>
      </c>
      <c r="BY83" s="37">
        <f>IF(AND(BY82&lt;&gt;0,BX82&lt;&gt;0),BY82-BX82,(IFERROR(VLOOKUP($B71,#REF!,6,FALSE),"")/30))</f>
        <v>57.600000000000023</v>
      </c>
      <c r="BZ83" s="37">
        <f>IF(AND(BZ82&lt;&gt;0,BY82&lt;&gt;0),BZ82-BY82,(IFERROR(VLOOKUP($B71,#REF!,6,FALSE),"")/30))</f>
        <v>142.39999999999998</v>
      </c>
      <c r="CA83" s="37" t="e">
        <f>IF(AND(CA82&lt;&gt;0,BZ82&lt;&gt;0),CA82-BZ82,(IFERROR(VLOOKUP($B71,#REF!,6,FALSE),"")/30))</f>
        <v>#VALUE!</v>
      </c>
      <c r="CB83" s="37" t="e">
        <f>IF(AND(CB82&lt;&gt;0,CA82&lt;&gt;0),CB82-CA82,(IFERROR(VLOOKUP($B71,#REF!,6,FALSE),"")/30))</f>
        <v>#VALUE!</v>
      </c>
      <c r="CC83" s="37" t="e">
        <f>IF(AND(CC82&lt;&gt;0,CB82&lt;&gt;0),CC82-CB82,(IFERROR(VLOOKUP($B71,#REF!,6,FALSE),"")/30))</f>
        <v>#VALUE!</v>
      </c>
      <c r="CD83" s="37">
        <f>IF(AND(CD82&lt;&gt;0,CC82&lt;&gt;0),CD82-CC82,(IFERROR(VLOOKUP($B71,#REF!,6,FALSE),"")/30))</f>
        <v>222.39999999999998</v>
      </c>
      <c r="CE83" s="37">
        <f>IF(AND(CE82&lt;&gt;0,CD82&lt;&gt;0),CE82-CD82,(IFERROR(VLOOKUP($B71,#REF!,6,FALSE),"")/30))</f>
        <v>79.999999999999886</v>
      </c>
      <c r="CF83" s="37">
        <f>IF(AND(CF82&lt;&gt;0,CE82&lt;&gt;0),CF82-CE82,(IFERROR(VLOOKUP($B71,#REF!,6,FALSE),"")/30))</f>
        <v>102.39999999999986</v>
      </c>
      <c r="CG83" s="37">
        <f>IF(AND(CG82&lt;&gt;0,CF82&lt;&gt;0),CG82-CF82,(IFERROR(VLOOKUP($B71,#REF!,6,FALSE),"")/30))</f>
        <v>96.000000000000455</v>
      </c>
      <c r="CH83" s="37" t="e">
        <f>IF(AND(CH82&lt;&gt;0,CG82&lt;&gt;0),CH82-CG82,(IFERROR(VLOOKUP($B71,#REF!,6,FALSE),"")/30))</f>
        <v>#VALUE!</v>
      </c>
      <c r="CI83" s="37" t="e">
        <f>IF(AND(CI82&lt;&gt;0,CH82&lt;&gt;0),CI82-CH82,(IFERROR(VLOOKUP($B71,#REF!,6,FALSE),"")/30))</f>
        <v>#VALUE!</v>
      </c>
      <c r="CJ83" s="37" t="e">
        <f>IF(AND(CJ82&lt;&gt;0,CI82&lt;&gt;0),CJ82-CI82,(IFERROR(VLOOKUP($B71,#REF!,6,FALSE),"")/30))</f>
        <v>#VALUE!</v>
      </c>
      <c r="CK83" s="37">
        <f>IF(AND(CK82&lt;&gt;0,CJ82&lt;&gt;0),CK82-CJ82,(IFERROR(VLOOKUP($B71,#REF!,6,FALSE),"")/30))</f>
        <v>134.39999999999986</v>
      </c>
      <c r="CL83" s="37">
        <f>IF(AND(CL82&lt;&gt;0,CK82&lt;&gt;0),CL82-CK82,(IFERROR(VLOOKUP($B71,#REF!,6,FALSE),"")/30))</f>
        <v>172.79999999999995</v>
      </c>
      <c r="CM83" s="37">
        <f>IF(AND(CM82&lt;&gt;0,CL82&lt;&gt;0),CM82-CL82,(IFERROR(VLOOKUP($B71,#REF!,6,FALSE),"")/30))</f>
        <v>3.1999999999998181</v>
      </c>
      <c r="CN83" s="37" t="e">
        <f>IF(AND(CN82&lt;&gt;0,CM82&lt;&gt;0),CN82-CM82,(IFERROR(VLOOKUP($B71,#REF!,6,FALSE),"")/30))</f>
        <v>#VALUE!</v>
      </c>
      <c r="CO83" s="37" t="e">
        <f>IF(AND(CO82&lt;&gt;0,CN82&lt;&gt;0),CO82-CN82,(IFERROR(VLOOKUP($B71,#REF!,6,FALSE),"")/30))</f>
        <v>#VALUE!</v>
      </c>
      <c r="CP83" s="37" t="e">
        <f>IF(AND(CP82&lt;&gt;0,CO82&lt;&gt;0),CP82-CO82,(IFERROR(VLOOKUP($B71,#REF!,6,FALSE),"")/30))</f>
        <v>#VALUE!</v>
      </c>
      <c r="CQ83" s="37" t="e">
        <f>IF(AND(CQ82&lt;&gt;0,CP82&lt;&gt;0),CQ82-CP82,(IFERROR(VLOOKUP($B71,#REF!,6,FALSE),"")/30))</f>
        <v>#VALUE!</v>
      </c>
      <c r="CR83" s="37" t="e">
        <f>IF(AND(CR82&lt;&gt;0,CQ82&lt;&gt;0),CR82-CQ82,(IFERROR(VLOOKUP($B71,#REF!,6,FALSE),"")/30))</f>
        <v>#VALUE!</v>
      </c>
      <c r="CS83" s="37" t="e">
        <f>IF(AND(CS82&lt;&gt;0,CR82&lt;&gt;0),CS82-CR82,(IFERROR(VLOOKUP($B71,#REF!,6,FALSE),"")/30))</f>
        <v>#VALUE!</v>
      </c>
      <c r="CT83" s="37" t="e">
        <f>IF(AND(CT82&lt;&gt;0,CS82&lt;&gt;0),CT82-CS82,(IFERROR(VLOOKUP($B71,#REF!,6,FALSE),"")/30))</f>
        <v>#VALUE!</v>
      </c>
      <c r="CU83" s="37" t="e">
        <f>IF(AND(CU82&lt;&gt;0,CT82&lt;&gt;0),CU82-CT82,(IFERROR(VLOOKUP($B71,#REF!,7,FALSE),"")/30))</f>
        <v>#VALUE!</v>
      </c>
      <c r="CV83" s="37" t="e">
        <f>IF(AND(CV82&lt;&gt;0,CU82&lt;&gt;0),CV82-CU82,(IFERROR(VLOOKUP($B71,#REF!,7,FALSE),"")/30))</f>
        <v>#VALUE!</v>
      </c>
      <c r="CW83" s="37" t="e">
        <f>IF(AND(CW82&lt;&gt;0,CV82&lt;&gt;0),CW82-CV82,(IFERROR(VLOOKUP($B71,#REF!,7,FALSE),"")/30))</f>
        <v>#VALUE!</v>
      </c>
      <c r="CX83" s="37" t="e">
        <f>IF(AND(CX82&lt;&gt;0,CW82&lt;&gt;0),CX82-CW82,(IFERROR(VLOOKUP($B71,#REF!,7,FALSE),"")/30))</f>
        <v>#VALUE!</v>
      </c>
      <c r="CY83" s="37" t="e">
        <f>IF(AND(CY82&lt;&gt;0,CX82&lt;&gt;0),CY82-CX82,(IFERROR(VLOOKUP($B71,#REF!,7,FALSE),"")/30))</f>
        <v>#VALUE!</v>
      </c>
      <c r="CZ83" s="37" t="e">
        <f>IF(AND(CZ82&lt;&gt;0,CY82&lt;&gt;0),CZ82-CY82,(IFERROR(VLOOKUP($B71,#REF!,7,FALSE),"")/30))</f>
        <v>#VALUE!</v>
      </c>
      <c r="DA83" s="37" t="e">
        <f>IF(AND(DA82&lt;&gt;0,CZ82&lt;&gt;0),DA82-CZ82,(IFERROR(VLOOKUP($B71,#REF!,7,FALSE),"")/30))</f>
        <v>#VALUE!</v>
      </c>
      <c r="DB83" s="37" t="e">
        <f>IF(AND(DB82&lt;&gt;0,DA82&lt;&gt;0),DB82-DA82,(IFERROR(VLOOKUP($B71,#REF!,7,FALSE),"")/30))</f>
        <v>#VALUE!</v>
      </c>
      <c r="DC83" s="37" t="e">
        <f>IF(AND(DC82&lt;&gt;0,DB82&lt;&gt;0),DC82-DB82,(IFERROR(VLOOKUP($B71,#REF!,7,FALSE),"")/30))</f>
        <v>#VALUE!</v>
      </c>
      <c r="DD83" s="37" t="e">
        <f>IF(AND(DD82&lt;&gt;0,DC82&lt;&gt;0),DD82-DC82,(IFERROR(VLOOKUP($B71,#REF!,7,FALSE),"")/30))</f>
        <v>#VALUE!</v>
      </c>
      <c r="DE83" s="37" t="e">
        <f>IF(AND(DE82&lt;&gt;0,DD82&lt;&gt;0),DE82-DD82,(IFERROR(VLOOKUP($B71,#REF!,7,FALSE),"")/30))</f>
        <v>#VALUE!</v>
      </c>
      <c r="DF83" s="37" t="e">
        <f>IF(AND(DF82&lt;&gt;0,DE82&lt;&gt;0),DF82-DE82,(IFERROR(VLOOKUP($B71,#REF!,7,FALSE),"")/30))</f>
        <v>#VALUE!</v>
      </c>
      <c r="DG83" s="37" t="e">
        <f>IF(AND(DG82&lt;&gt;0,DF82&lt;&gt;0),DG82-DF82,(IFERROR(VLOOKUP($B71,#REF!,7,FALSE),"")/30))</f>
        <v>#VALUE!</v>
      </c>
      <c r="DH83" s="37" t="e">
        <f>IF(AND(DH82&lt;&gt;0,DG82&lt;&gt;0),DH82-DG82,(IFERROR(VLOOKUP($B71,#REF!,7,FALSE),"")/30))</f>
        <v>#VALUE!</v>
      </c>
      <c r="DI83" s="37" t="e">
        <f>IF(AND(DI82&lt;&gt;0,DH82&lt;&gt;0),DI82-DH82,(IFERROR(VLOOKUP($B71,#REF!,7,FALSE),"")/30))</f>
        <v>#VALUE!</v>
      </c>
      <c r="DJ83" s="37" t="e">
        <f>IF(AND(DJ82&lt;&gt;0,DI82&lt;&gt;0),DJ82-DI82,(IFERROR(VLOOKUP($B71,#REF!,7,FALSE),"")/30))</f>
        <v>#VALUE!</v>
      </c>
      <c r="DK83" s="37" t="e">
        <f>IF(AND(DK82&lt;&gt;0,DJ82&lt;&gt;0),DK82-DJ82,(IFERROR(VLOOKUP($B71,#REF!,7,FALSE),"")/30))</f>
        <v>#VALUE!</v>
      </c>
      <c r="DL83" s="37" t="e">
        <f>IF(AND(DL82&lt;&gt;0,DK82&lt;&gt;0),DL82-DK82,(IFERROR(VLOOKUP($B71,#REF!,7,FALSE),"")/30))</f>
        <v>#VALUE!</v>
      </c>
      <c r="DM83" s="37" t="e">
        <f>IF(AND(DM82&lt;&gt;0,DL82&lt;&gt;0),DM82-DL82,(IFERROR(VLOOKUP($B71,#REF!,7,FALSE),"")/30))</f>
        <v>#VALUE!</v>
      </c>
      <c r="DN83" s="37" t="e">
        <f>IF(AND(DN82&lt;&gt;0,DM82&lt;&gt;0),DN82-DM82,(IFERROR(VLOOKUP($B71,#REF!,7,FALSE),"")/30))</f>
        <v>#VALUE!</v>
      </c>
      <c r="DO83" s="37" t="e">
        <f>IF(AND(DO82&lt;&gt;0,DN82&lt;&gt;0),DO82-DN82,(IFERROR(VLOOKUP($B71,#REF!,7,FALSE),"")/30))</f>
        <v>#VALUE!</v>
      </c>
      <c r="DP83" s="37" t="e">
        <f>IF(AND(DP82&lt;&gt;0,DO82&lt;&gt;0),DP82-DO82,(IFERROR(VLOOKUP($B71,#REF!,7,FALSE),"")/30))</f>
        <v>#VALUE!</v>
      </c>
      <c r="DQ83" s="37" t="e">
        <f>IF(AND(DQ82&lt;&gt;0,DP82&lt;&gt;0),DQ82-DP82,(IFERROR(VLOOKUP($B71,#REF!,7,FALSE),"")/30))</f>
        <v>#VALUE!</v>
      </c>
      <c r="DR83" s="37" t="e">
        <f>IF(AND(DR82&lt;&gt;0,DQ82&lt;&gt;0),DR82-DQ82,(IFERROR(VLOOKUP($B71,#REF!,7,FALSE),"")/30))</f>
        <v>#VALUE!</v>
      </c>
      <c r="DS83" s="37" t="e">
        <f>IF(AND(DS82&lt;&gt;0,DR82&lt;&gt;0),DS82-DR82,(IFERROR(VLOOKUP($B71,#REF!,7,FALSE),"")/30))</f>
        <v>#VALUE!</v>
      </c>
      <c r="DT83" s="37" t="e">
        <f>IF(AND(DT82&lt;&gt;0,DS82&lt;&gt;0),DT82-DS82,(IFERROR(VLOOKUP($B71,#REF!,7,FALSE),"")/30))</f>
        <v>#VALUE!</v>
      </c>
      <c r="DU83" s="37" t="e">
        <f>IF(AND(DU82&lt;&gt;0,DT82&lt;&gt;0),DU82-DT82,(IFERROR(VLOOKUP($B71,#REF!,7,FALSE),"")/30))</f>
        <v>#VALUE!</v>
      </c>
      <c r="DV83" s="37" t="e">
        <f>IF(AND(DV82&lt;&gt;0,DU82&lt;&gt;0),DV82-DU82,(IFERROR(VLOOKUP($B71,#REF!,7,FALSE),"")/30))</f>
        <v>#VALUE!</v>
      </c>
      <c r="DW83" s="37" t="e">
        <f>IF(AND(DW82&lt;&gt;0,DV82&lt;&gt;0),DW82-DV82,(IFERROR(VLOOKUP($B71,#REF!,7,FALSE),"")/30))</f>
        <v>#VALUE!</v>
      </c>
      <c r="DX83" s="37" t="e">
        <f>IF(AND(DX82&lt;&gt;0,DW82&lt;&gt;0),DX82-DW82,(IFERROR(VLOOKUP($B71,#REF!,7,FALSE),"")/30))</f>
        <v>#VALUE!</v>
      </c>
      <c r="DY83" s="37" t="e">
        <f>IF(AND(DY82&lt;&gt;0,DX82&lt;&gt;0),DY82-DX82,(IFERROR(VLOOKUP($B71,#REF!,8,FALSE),"")/30))</f>
        <v>#VALUE!</v>
      </c>
      <c r="DZ83" s="37" t="e">
        <f>IF(AND(DZ82&lt;&gt;0,DY82&lt;&gt;0),DZ82-DY82,(IFERROR(VLOOKUP($B71,#REF!,8,FALSE),"")/30))</f>
        <v>#VALUE!</v>
      </c>
      <c r="EA83" s="37" t="e">
        <f>IF(AND(EA82&lt;&gt;0,DZ82&lt;&gt;0),EA82-DZ82,(IFERROR(VLOOKUP($B71,#REF!,8,FALSE),"")/30))</f>
        <v>#VALUE!</v>
      </c>
      <c r="EB83" s="37" t="e">
        <f>IF(AND(EB82&lt;&gt;0,EA82&lt;&gt;0),EB82-EA82,(IFERROR(VLOOKUP($B71,#REF!,8,FALSE),"")/30))</f>
        <v>#VALUE!</v>
      </c>
      <c r="EC83" s="37" t="e">
        <f>IF(AND(EC82&lt;&gt;0,EB82&lt;&gt;0),EC82-EB82,(IFERROR(VLOOKUP($B71,#REF!,8,FALSE),"")/30))</f>
        <v>#VALUE!</v>
      </c>
      <c r="ED83" s="37" t="e">
        <f>IF(AND(ED82&lt;&gt;0,EC82&lt;&gt;0),ED82-EC82,(IFERROR(VLOOKUP($B71,#REF!,8,FALSE),"")/30))</f>
        <v>#VALUE!</v>
      </c>
      <c r="EE83" s="37" t="e">
        <f>IF(AND(EE82&lt;&gt;0,ED82&lt;&gt;0),EE82-ED82,(IFERROR(VLOOKUP($B71,#REF!,8,FALSE),"")/30))</f>
        <v>#VALUE!</v>
      </c>
      <c r="EF83" s="37" t="e">
        <f>IF(AND(EF82&lt;&gt;0,EE82&lt;&gt;0),EF82-EE82,(IFERROR(VLOOKUP($B71,#REF!,8,FALSE),"")/30))</f>
        <v>#VALUE!</v>
      </c>
      <c r="EG83" s="37" t="e">
        <f>IF(AND(EG82&lt;&gt;0,EF82&lt;&gt;0),EG82-EF82,(IFERROR(VLOOKUP($B71,#REF!,8,FALSE),"")/30))</f>
        <v>#VALUE!</v>
      </c>
      <c r="EH83" s="37" t="e">
        <f>IF(AND(EH82&lt;&gt;0,EG82&lt;&gt;0),EH82-EG82,(IFERROR(VLOOKUP($B71,#REF!,8,FALSE),"")/30))</f>
        <v>#VALUE!</v>
      </c>
      <c r="EI83" s="37" t="e">
        <f>IF(AND(EI82&lt;&gt;0,EH82&lt;&gt;0),EI82-EH82,(IFERROR(VLOOKUP($B71,#REF!,8,FALSE),"")/30))</f>
        <v>#VALUE!</v>
      </c>
      <c r="EJ83" s="37" t="e">
        <f>IF(AND(EJ82&lt;&gt;0,EI82&lt;&gt;0),EJ82-EI82,(IFERROR(VLOOKUP($B71,#REF!,8,FALSE),"")/30))</f>
        <v>#VALUE!</v>
      </c>
      <c r="EK83" s="37" t="e">
        <f>IF(AND(EK82&lt;&gt;0,EJ82&lt;&gt;0),EK82-EJ82,(IFERROR(VLOOKUP($B71,#REF!,8,FALSE),"")/30))</f>
        <v>#VALUE!</v>
      </c>
      <c r="EL83" s="37" t="e">
        <f>IF(AND(EL82&lt;&gt;0,EK82&lt;&gt;0),EL82-EK82,(IFERROR(VLOOKUP($B71,#REF!,8,FALSE),"")/30))</f>
        <v>#VALUE!</v>
      </c>
      <c r="EM83" s="37" t="e">
        <f>IF(AND(EM82&lt;&gt;0,EL82&lt;&gt;0),EM82-EL82,(IFERROR(VLOOKUP($B71,#REF!,8,FALSE),"")/30))</f>
        <v>#VALUE!</v>
      </c>
      <c r="EN83" s="37" t="e">
        <f>IF(AND(EN82&lt;&gt;0,EM82&lt;&gt;0),EN82-EM82,(IFERROR(VLOOKUP($B71,#REF!,8,FALSE),"")/30))</f>
        <v>#VALUE!</v>
      </c>
      <c r="EO83" s="37" t="e">
        <f>IF(AND(EO82&lt;&gt;0,EN82&lt;&gt;0),EO82-EN82,(IFERROR(VLOOKUP($B71,#REF!,8,FALSE),"")/30))</f>
        <v>#VALUE!</v>
      </c>
      <c r="EP83" s="37" t="e">
        <f>IF(AND(EP82&lt;&gt;0,EO82&lt;&gt;0),EP82-EO82,(IFERROR(VLOOKUP($B71,#REF!,8,FALSE),"")/30))</f>
        <v>#VALUE!</v>
      </c>
      <c r="EQ83" s="37" t="e">
        <f>IF(AND(EQ82&lt;&gt;0,EP82&lt;&gt;0),EQ82-EP82,(IFERROR(VLOOKUP($B71,#REF!,8,FALSE),"")/30))</f>
        <v>#VALUE!</v>
      </c>
      <c r="ER83" s="37" t="e">
        <f>IF(AND(ER82&lt;&gt;0,EQ82&lt;&gt;0),ER82-EQ82,(IFERROR(VLOOKUP($B71,#REF!,8,FALSE),"")/30))</f>
        <v>#VALUE!</v>
      </c>
      <c r="ES83" s="37" t="e">
        <f>IF(AND(ES82&lt;&gt;0,ER82&lt;&gt;0),ES82-ER82,(IFERROR(VLOOKUP($B71,#REF!,8,FALSE),"")/30))</f>
        <v>#VALUE!</v>
      </c>
      <c r="ET83" s="37" t="e">
        <f>IF(AND(ET82&lt;&gt;0,ES82&lt;&gt;0),ET82-ES82,(IFERROR(VLOOKUP($B71,#REF!,8,FALSE),"")/30))</f>
        <v>#VALUE!</v>
      </c>
      <c r="EU83" s="37" t="e">
        <f>IF(AND(EU82&lt;&gt;0,ET82&lt;&gt;0),EU82-ET82,(IFERROR(VLOOKUP($B71,#REF!,8,FALSE),"")/30))</f>
        <v>#VALUE!</v>
      </c>
      <c r="EV83" s="37" t="e">
        <f>IF(AND(EV82&lt;&gt;0,EU82&lt;&gt;0),EV82-EU82,(IFERROR(VLOOKUP($B71,#REF!,8,FALSE),"")/30))</f>
        <v>#VALUE!</v>
      </c>
      <c r="EW83" s="37" t="e">
        <f>IF(AND(EW82&lt;&gt;0,EV82&lt;&gt;0),EW82-EV82,(IFERROR(VLOOKUP($B71,#REF!,8,FALSE),"")/30))</f>
        <v>#VALUE!</v>
      </c>
      <c r="EX83" s="37" t="e">
        <f>IF(AND(EX82&lt;&gt;0,EW82&lt;&gt;0),EX82-EW82,(IFERROR(VLOOKUP($B71,#REF!,8,FALSE),"")/30))</f>
        <v>#VALUE!</v>
      </c>
      <c r="EY83" s="37" t="e">
        <f>IF(AND(EY82&lt;&gt;0,EX82&lt;&gt;0),EY82-EX82,(IFERROR(VLOOKUP($B71,#REF!,8,FALSE),"")/30))</f>
        <v>#VALUE!</v>
      </c>
      <c r="EZ83" s="37" t="e">
        <f>IF(AND(EZ82&lt;&gt;0,EY82&lt;&gt;0),EZ82-EY82,(IFERROR(VLOOKUP($B71,#REF!,8,FALSE),"")/30))</f>
        <v>#VALUE!</v>
      </c>
      <c r="FA83" s="37" t="e">
        <f>IF(AND(FA82&lt;&gt;0,EZ82&lt;&gt;0),FA82-EZ82,(IFERROR(VLOOKUP($B71,#REF!,8,FALSE),"")/30))</f>
        <v>#VALUE!</v>
      </c>
      <c r="FB83" s="37" t="e">
        <f>IF(AND(FB82&lt;&gt;0,FA82&lt;&gt;0),FB82-FA82,(IFERROR(VLOOKUP($B71,#REF!,8,FALSE),"")/30))</f>
        <v>#VALUE!</v>
      </c>
      <c r="FC83" s="37" t="e">
        <f>IF(AND(FC82&lt;&gt;0,FB82&lt;&gt;0),FC82-FB82,(IFERROR(VLOOKUP($B71,#REF!,8,FALSE),"")/30))</f>
        <v>#VALUE!</v>
      </c>
      <c r="FD83" s="37" t="e">
        <f>IF(AND(FD82&lt;&gt;0,FC82&lt;&gt;0),FD82-FC82,(IFERROR(VLOOKUP($B71,#REF!,9,FALSE),"")/30))</f>
        <v>#VALUE!</v>
      </c>
      <c r="FE83" s="37" t="e">
        <f>IF(AND(FE82&lt;&gt;0,FD82&lt;&gt;0),FE82-FD82,(IFERROR(VLOOKUP($B71,#REF!,9,FALSE),"")/30))</f>
        <v>#VALUE!</v>
      </c>
      <c r="FF83" s="37" t="e">
        <f>IF(AND(FF82&lt;&gt;0,FE82&lt;&gt;0),FF82-FE82,(IFERROR(VLOOKUP($B71,#REF!,9,FALSE),"")/30))</f>
        <v>#VALUE!</v>
      </c>
      <c r="FG83" s="37">
        <f>IF(AND(FG82&lt;&gt;0,FF82&lt;&gt;0),FG82-FF82,(IFERROR(VLOOKUP($B71,#REF!,9,FALSE),"")/30))</f>
        <v>8000</v>
      </c>
      <c r="FH83" s="37">
        <f>IF(AND(FH82&lt;&gt;0,FG82&lt;&gt;0),FH82-FG82,(IFERROR(VLOOKUP($B71,#REF!,9,FALSE),"")/30))</f>
        <v>0</v>
      </c>
      <c r="FI83" s="37">
        <f>IF(AND(FI82&lt;&gt;0,FH82&lt;&gt;0),FI82-FH82,(IFERROR(VLOOKUP($B71,#REF!,9,FALSE),"")/30))</f>
        <v>0</v>
      </c>
      <c r="FJ83" s="37" t="e">
        <f>IF(AND(FJ82&lt;&gt;0,FI82&lt;&gt;0),FJ82-FI82,(IFERROR(VLOOKUP($B71,#REF!,9,FALSE),"")/30))</f>
        <v>#VALUE!</v>
      </c>
      <c r="FK83" s="37" t="e">
        <f>IF(AND(FK82&lt;&gt;0,FJ82&lt;&gt;0),FK82-FJ82,(IFERROR(VLOOKUP($B71,#REF!,9,FALSE),"")/30))</f>
        <v>#VALUE!</v>
      </c>
      <c r="FL83" s="37" t="e">
        <f>IF(AND(FL82&lt;&gt;0,FK82&lt;&gt;0),FL82-FK82,(IFERROR(VLOOKUP($B71,#REF!,9,FALSE),"")/30))</f>
        <v>#VALUE!</v>
      </c>
      <c r="FM83" s="37" t="e">
        <f>IF(AND(FM82&lt;&gt;0,FL82&lt;&gt;0),FM82-FL82,(IFERROR(VLOOKUP($B71,#REF!,9,FALSE),"")/30))</f>
        <v>#VALUE!</v>
      </c>
      <c r="FN83" s="37" t="e">
        <f>IF(AND(FN82&lt;&gt;0,FM82&lt;&gt;0),FN82-FM82,(IFERROR(VLOOKUP($B71,#REF!,9,FALSE),"")/30))</f>
        <v>#VALUE!</v>
      </c>
      <c r="FO83" s="37" t="e">
        <f>IF(AND(FO82&lt;&gt;0,FN82&lt;&gt;0),FO82-FN82,(IFERROR(VLOOKUP($B71,#REF!,9,FALSE),"")/30))</f>
        <v>#VALUE!</v>
      </c>
      <c r="FP83" s="37" t="e">
        <f>IF(AND(FP82&lt;&gt;0,FO82&lt;&gt;0),FP82-FO82,(IFERROR(VLOOKUP($B71,#REF!,9,FALSE),"")/30))</f>
        <v>#VALUE!</v>
      </c>
      <c r="FQ83" s="37" t="e">
        <f>IF(AND(FQ82&lt;&gt;0,FP82&lt;&gt;0),FQ82-FP82,(IFERROR(VLOOKUP($B71,#REF!,9,FALSE),"")/30))</f>
        <v>#VALUE!</v>
      </c>
      <c r="FR83" s="37" t="e">
        <f>IF(AND(FR82&lt;&gt;0,FQ82&lt;&gt;0),FR82-FQ82,(IFERROR(VLOOKUP($B71,#REF!,9,FALSE),"")/30))</f>
        <v>#VALUE!</v>
      </c>
      <c r="FS83" s="37" t="e">
        <f>IF(AND(FS82&lt;&gt;0,FR82&lt;&gt;0),FS82-FR82,(IFERROR(VLOOKUP($B71,#REF!,9,FALSE),"")/30))</f>
        <v>#VALUE!</v>
      </c>
      <c r="FT83" s="37" t="e">
        <f>IF(AND(FT82&lt;&gt;0,FS82&lt;&gt;0),FT82-FS82,(IFERROR(VLOOKUP($B71,#REF!,9,FALSE),"")/30))</f>
        <v>#VALUE!</v>
      </c>
      <c r="FU83" s="37" t="e">
        <f>IF(AND(FU82&lt;&gt;0,FT82&lt;&gt;0),FU82-FT82,(IFERROR(VLOOKUP($B71,#REF!,9,FALSE),"")/30))</f>
        <v>#VALUE!</v>
      </c>
      <c r="FV83" s="37" t="e">
        <f>IF(AND(FV82&lt;&gt;0,FU82&lt;&gt;0),FV82-FU82,(IFERROR(VLOOKUP($B71,#REF!,9,FALSE),"")/30))</f>
        <v>#VALUE!</v>
      </c>
      <c r="FW83" s="37" t="e">
        <f>IF(AND(FW82&lt;&gt;0,FV82&lt;&gt;0),FW82-FV82,(IFERROR(VLOOKUP($B71,#REF!,9,FALSE),"")/30))</f>
        <v>#VALUE!</v>
      </c>
      <c r="FX83" s="37" t="e">
        <f>IF(AND(FX82&lt;&gt;0,FW82&lt;&gt;0),FX82-FW82,(IFERROR(VLOOKUP($B71,#REF!,9,FALSE),"")/30))</f>
        <v>#VALUE!</v>
      </c>
      <c r="FY83" s="37" t="e">
        <f>IF(AND(FY82&lt;&gt;0,FX82&lt;&gt;0),FY82-FX82,(IFERROR(VLOOKUP($B71,#REF!,9,FALSE),"")/30))</f>
        <v>#VALUE!</v>
      </c>
      <c r="FZ83" s="37" t="e">
        <f>IF(AND(FZ82&lt;&gt;0,FY82&lt;&gt;0),FZ82-FY82,(IFERROR(VLOOKUP($B71,#REF!,9,FALSE),"")/30))</f>
        <v>#VALUE!</v>
      </c>
      <c r="GA83" s="37" t="e">
        <f>IF(AND(GA82&lt;&gt;0,FZ82&lt;&gt;0),GA82-FZ82,(IFERROR(VLOOKUP($B71,#REF!,9,FALSE),"")/30))</f>
        <v>#VALUE!</v>
      </c>
      <c r="GB83" s="37" t="e">
        <f>IF(AND(GB82&lt;&gt;0,GA82&lt;&gt;0),GB82-GA82,(IFERROR(VLOOKUP($B71,#REF!,9,FALSE),"")/30))</f>
        <v>#VALUE!</v>
      </c>
      <c r="GC83" s="37" t="e">
        <f>IF(AND(GC82&lt;&gt;0,GB82&lt;&gt;0),GC82-GB82,(IFERROR(VLOOKUP($B71,#REF!,9,FALSE),"")/30))</f>
        <v>#VALUE!</v>
      </c>
      <c r="GD83" s="37" t="e">
        <f>IF(AND(GD82&lt;&gt;0,GC82&lt;&gt;0),GD82-GC82,(IFERROR(VLOOKUP($B71,#REF!,9,FALSE),"")/30))</f>
        <v>#VALUE!</v>
      </c>
      <c r="GE83" s="37" t="e">
        <f>IF(AND(GE82&lt;&gt;0,GD82&lt;&gt;0),GE82-GD82,(IFERROR(VLOOKUP($B71,#REF!,9,FALSE),"")/30))</f>
        <v>#VALUE!</v>
      </c>
      <c r="GF83" s="37" t="e">
        <f>IF(AND(GF82&lt;&gt;0,GE82&lt;&gt;0),GF82-GE82,(IFERROR(VLOOKUP($B71,#REF!,9,FALSE),"")/30))</f>
        <v>#VALUE!</v>
      </c>
      <c r="GG83" s="37" t="e">
        <f>IF(AND(GG82&lt;&gt;0,GF82&lt;&gt;0),GG82-GF82,(IFERROR(VLOOKUP($B71,#REF!,9,FALSE),"")/30))</f>
        <v>#VALUE!</v>
      </c>
      <c r="GH83" s="37" t="e">
        <f>IF(AND(GH82&lt;&gt;0,GG82&lt;&gt;0),GH82-GG82,(IFERROR(VLOOKUP($B71,#REF!,10,FALSE),"")/30))</f>
        <v>#VALUE!</v>
      </c>
      <c r="GI83" s="37" t="e">
        <f>IF(AND(GI82&lt;&gt;0,GH82&lt;&gt;0),GI82-GH82,(IFERROR(VLOOKUP($B71,#REF!,10,FALSE),"")/30))</f>
        <v>#VALUE!</v>
      </c>
      <c r="GJ83" s="37" t="e">
        <f>IF(AND(GJ82&lt;&gt;0,GI82&lt;&gt;0),GJ82-GI82,(IFERROR(VLOOKUP($B71,#REF!,10,FALSE),"")/30))</f>
        <v>#VALUE!</v>
      </c>
      <c r="GK83" s="37" t="e">
        <f>IF(AND(GK82&lt;&gt;0,GJ82&lt;&gt;0),GK82-GJ82,(IFERROR(VLOOKUP($B71,#REF!,10,FALSE),"")/30))</f>
        <v>#VALUE!</v>
      </c>
      <c r="GL83" s="37" t="e">
        <f>IF(AND(GL82&lt;&gt;0,GK82&lt;&gt;0),GL82-GK82,(IFERROR(VLOOKUP($B71,#REF!,10,FALSE),"")/30))</f>
        <v>#VALUE!</v>
      </c>
      <c r="GM83" s="37" t="e">
        <f>IF(AND(GM82&lt;&gt;0,GL82&lt;&gt;0),GM82-GL82,(IFERROR(VLOOKUP($B71,#REF!,10,FALSE),"")/30))</f>
        <v>#VALUE!</v>
      </c>
      <c r="GN83" s="37" t="e">
        <f>IF(AND(GN82&lt;&gt;0,GM82&lt;&gt;0),GN82-GM82,(IFERROR(VLOOKUP($B71,#REF!,10,FALSE),"")/30))</f>
        <v>#VALUE!</v>
      </c>
      <c r="GO83" s="37" t="e">
        <f>IF(AND(GO82&lt;&gt;0,GN82&lt;&gt;0),GO82-GN82,(IFERROR(VLOOKUP($B71,#REF!,10,FALSE),"")/30))</f>
        <v>#VALUE!</v>
      </c>
      <c r="GP83" s="37" t="e">
        <f>IF(AND(GP82&lt;&gt;0,GO82&lt;&gt;0),GP82-GO82,(IFERROR(VLOOKUP($B71,#REF!,10,FALSE),"")/30))</f>
        <v>#VALUE!</v>
      </c>
      <c r="GQ83" s="37" t="e">
        <f>IF(AND(GQ82&lt;&gt;0,GP82&lt;&gt;0),GQ82-GP82,(IFERROR(VLOOKUP($B71,#REF!,10,FALSE),"")/30))</f>
        <v>#VALUE!</v>
      </c>
      <c r="GR83" s="37" t="e">
        <f>IF(AND(GR82&lt;&gt;0,GQ82&lt;&gt;0),GR82-GQ82,(IFERROR(VLOOKUP($B71,#REF!,10,FALSE),"")/30))</f>
        <v>#VALUE!</v>
      </c>
      <c r="GS83" s="37" t="e">
        <f>IF(AND(GS82&lt;&gt;0,GR82&lt;&gt;0),GS82-GR82,(IFERROR(VLOOKUP($B71,#REF!,10,FALSE),"")/30))</f>
        <v>#VALUE!</v>
      </c>
      <c r="GT83" s="37" t="e">
        <f>IF(AND(GT82&lt;&gt;0,GS82&lt;&gt;0),GT82-GS82,(IFERROR(VLOOKUP($B71,#REF!,10,FALSE),"")/30))</f>
        <v>#VALUE!</v>
      </c>
      <c r="GU83" s="37" t="e">
        <f>IF(AND(GU82&lt;&gt;0,GT82&lt;&gt;0),GU82-GT82,(IFERROR(VLOOKUP($B71,#REF!,10,FALSE),"")/30))</f>
        <v>#VALUE!</v>
      </c>
      <c r="GV83" s="37" t="e">
        <f>IF(AND(GV82&lt;&gt;0,GU82&lt;&gt;0),GV82-GU82,(IFERROR(VLOOKUP($B71,#REF!,10,FALSE),"")/30))</f>
        <v>#VALUE!</v>
      </c>
      <c r="GW83" s="37" t="e">
        <f>IF(AND(GW82&lt;&gt;0,GV82&lt;&gt;0),GW82-GV82,(IFERROR(VLOOKUP($B71,#REF!,10,FALSE),"")/30))</f>
        <v>#VALUE!</v>
      </c>
      <c r="GX83" s="37" t="e">
        <f>IF(AND(GX82&lt;&gt;0,GW82&lt;&gt;0),GX82-GW82,(IFERROR(VLOOKUP($B71,#REF!,10,FALSE),"")/30))</f>
        <v>#VALUE!</v>
      </c>
      <c r="GY83" s="37" t="e">
        <f>IF(AND(GY82&lt;&gt;0,GX82&lt;&gt;0),GY82-GX82,(IFERROR(VLOOKUP($B71,#REF!,10,FALSE),"")/30))</f>
        <v>#VALUE!</v>
      </c>
      <c r="GZ83" s="37" t="e">
        <f>IF(AND(GZ82&lt;&gt;0,GY82&lt;&gt;0),GZ82-GY82,(IFERROR(VLOOKUP($B71,#REF!,10,FALSE),"")/30))</f>
        <v>#VALUE!</v>
      </c>
      <c r="HA83" s="37" t="e">
        <f>IF(AND(HA82&lt;&gt;0,GZ82&lt;&gt;0),HA82-GZ82,(IFERROR(VLOOKUP($B71,#REF!,10,FALSE),"")/30))</f>
        <v>#VALUE!</v>
      </c>
      <c r="HB83" s="37" t="e">
        <f>IF(AND(HB82&lt;&gt;0,HA82&lt;&gt;0),HB82-HA82,(IFERROR(VLOOKUP($B71,#REF!,10,FALSE),"")/30))</f>
        <v>#VALUE!</v>
      </c>
      <c r="HC83" s="37" t="e">
        <f>IF(AND(HC82&lt;&gt;0,HB82&lt;&gt;0),HC82-HB82,(IFERROR(VLOOKUP($B71,#REF!,10,FALSE),"")/30))</f>
        <v>#VALUE!</v>
      </c>
      <c r="HD83" s="37" t="e">
        <f>IF(AND(HD82&lt;&gt;0,HC82&lt;&gt;0),HD82-HC82,(IFERROR(VLOOKUP($B71,#REF!,10,FALSE),"")/30))</f>
        <v>#VALUE!</v>
      </c>
      <c r="HE83" s="37" t="e">
        <f>IF(AND(HE82&lt;&gt;0,HD82&lt;&gt;0),HE82-HD82,(IFERROR(VLOOKUP($B71,#REF!,10,FALSE),"")/30))</f>
        <v>#VALUE!</v>
      </c>
      <c r="HF83" s="37" t="e">
        <f>IF(AND(HF82&lt;&gt;0,HE82&lt;&gt;0),HF82-HE82,(IFERROR(VLOOKUP($B71,#REF!,10,FALSE),"")/30))</f>
        <v>#VALUE!</v>
      </c>
      <c r="HG83" s="37" t="e">
        <f>IF(AND(HG82&lt;&gt;0,HF82&lt;&gt;0),HG82-HF82,(IFERROR(VLOOKUP($B71,#REF!,10,FALSE),"")/30))</f>
        <v>#VALUE!</v>
      </c>
      <c r="HH83" s="37" t="e">
        <f>IF(AND(HH82&lt;&gt;0,HG82&lt;&gt;0),HH82-HG82,(IFERROR(VLOOKUP($B71,#REF!,10,FALSE),"")/30))</f>
        <v>#VALUE!</v>
      </c>
      <c r="HI83" s="37" t="e">
        <f>IF(AND(HI82&lt;&gt;0,HH82&lt;&gt;0),HI82-HH82,(IFERROR(VLOOKUP($B71,#REF!,10,FALSE),"")/30))</f>
        <v>#VALUE!</v>
      </c>
      <c r="HJ83" s="37" t="e">
        <f>IF(AND(HJ82&lt;&gt;0,HI82&lt;&gt;0),HJ82-HI82,(IFERROR(VLOOKUP($B71,#REF!,10,FALSE),"")/30))</f>
        <v>#VALUE!</v>
      </c>
      <c r="HK83" s="37" t="e">
        <f>IF(AND(HK82&lt;&gt;0,HJ82&lt;&gt;0),HK82-HJ82,(IFERROR(VLOOKUP($B71,#REF!,10,FALSE),"")/30))</f>
        <v>#VALUE!</v>
      </c>
      <c r="HL83" s="37" t="e">
        <f>IF(AND(HL82&lt;&gt;0,HK82&lt;&gt;0),HL82-HK82,(IFERROR(VLOOKUP($B71,#REF!,10,FALSE),"")/30))</f>
        <v>#VALUE!</v>
      </c>
      <c r="HM83" s="37" t="e">
        <f>IF(AND(HM82&lt;&gt;0,HL82&lt;&gt;0),HM82-HL82,(IFERROR(VLOOKUP($B71,#REF!,11,FALSE),"")/30))</f>
        <v>#VALUE!</v>
      </c>
      <c r="HN83" s="37" t="e">
        <f>IF(AND(HN82&lt;&gt;0,HM82&lt;&gt;0),HN82-HM82,(IFERROR(VLOOKUP($B71,#REF!,11,FALSE),"")/30))</f>
        <v>#VALUE!</v>
      </c>
      <c r="HO83" s="37" t="e">
        <f>IF(AND(HO82&lt;&gt;0,HN82&lt;&gt;0),HO82-HN82,(IFERROR(VLOOKUP($B71,#REF!,11,FALSE),"")/30))</f>
        <v>#VALUE!</v>
      </c>
      <c r="HP83" s="37" t="e">
        <f>IF(AND(HP82&lt;&gt;0,HO82&lt;&gt;0),HP82-HO82,(IFERROR(VLOOKUP($B71,#REF!,11,FALSE),"")/30))</f>
        <v>#VALUE!</v>
      </c>
      <c r="HQ83" s="37" t="e">
        <f>IF(AND(HQ82&lt;&gt;0,HP82&lt;&gt;0),HQ82-HP82,(IFERROR(VLOOKUP($B71,#REF!,11,FALSE),"")/30))</f>
        <v>#VALUE!</v>
      </c>
      <c r="HR83" s="37" t="e">
        <f>IF(AND(HR82&lt;&gt;0,HQ82&lt;&gt;0),HR82-HQ82,(IFERROR(VLOOKUP($B71,#REF!,11,FALSE),"")/30))</f>
        <v>#VALUE!</v>
      </c>
      <c r="HS83" s="37" t="e">
        <f>IF(AND(HS82&lt;&gt;0,HR82&lt;&gt;0),HS82-HR82,(IFERROR(VLOOKUP($B71,#REF!,11,FALSE),"")/30))</f>
        <v>#VALUE!</v>
      </c>
      <c r="HT83" s="37" t="e">
        <f>IF(AND(HT82&lt;&gt;0,HS82&lt;&gt;0),HT82-HS82,(IFERROR(VLOOKUP($B71,#REF!,11,FALSE),"")/30))</f>
        <v>#VALUE!</v>
      </c>
      <c r="HU83" s="37" t="e">
        <f>IF(AND(HU82&lt;&gt;0,HT82&lt;&gt;0),HU82-HT82,(IFERROR(VLOOKUP($B71,#REF!,11,FALSE),"")/30))</f>
        <v>#VALUE!</v>
      </c>
      <c r="HV83" s="37" t="e">
        <f>IF(AND(HV82&lt;&gt;0,HU82&lt;&gt;0),HV82-HU82,(IFERROR(VLOOKUP($B71,#REF!,11,FALSE),"")/30))</f>
        <v>#VALUE!</v>
      </c>
      <c r="HW83" s="37" t="e">
        <f>IF(AND(HW82&lt;&gt;0,HV82&lt;&gt;0),HW82-HV82,(IFERROR(VLOOKUP($B71,#REF!,11,FALSE),"")/30))</f>
        <v>#VALUE!</v>
      </c>
      <c r="HX83" s="37" t="e">
        <f>IF(AND(HX82&lt;&gt;0,HW82&lt;&gt;0),HX82-HW82,(IFERROR(VLOOKUP($B71,#REF!,11,FALSE),"")/30))</f>
        <v>#VALUE!</v>
      </c>
      <c r="HY83" s="37" t="e">
        <f>IF(AND(HY82&lt;&gt;0,HX82&lt;&gt;0),HY82-HX82,(IFERROR(VLOOKUP($B71,#REF!,11,FALSE),"")/30))</f>
        <v>#VALUE!</v>
      </c>
      <c r="HZ83" s="37" t="e">
        <f>IF(AND(HZ82&lt;&gt;0,HY82&lt;&gt;0),HZ82-HY82,(IFERROR(VLOOKUP($B71,#REF!,11,FALSE),"")/30))</f>
        <v>#VALUE!</v>
      </c>
      <c r="IA83" s="37" t="e">
        <f>IF(AND(IA82&lt;&gt;0,HZ82&lt;&gt;0),IA82-HZ82,(IFERROR(VLOOKUP($B71,#REF!,11,FALSE),"")/30))</f>
        <v>#VALUE!</v>
      </c>
      <c r="IB83" s="37" t="e">
        <f>IF(AND(IB82&lt;&gt;0,IA82&lt;&gt;0),IB82-IA82,(IFERROR(VLOOKUP($B71,#REF!,11,FALSE),"")/30))</f>
        <v>#VALUE!</v>
      </c>
      <c r="IC83" s="37" t="e">
        <f>IF(AND(IC82&lt;&gt;0,IB82&lt;&gt;0),IC82-IB82,(IFERROR(VLOOKUP($B71,#REF!,11,FALSE),"")/30))</f>
        <v>#VALUE!</v>
      </c>
      <c r="ID83" s="37" t="e">
        <f>IF(AND(ID82&lt;&gt;0,IC82&lt;&gt;0),ID82-IC82,(IFERROR(VLOOKUP($B71,#REF!,11,FALSE),"")/30))</f>
        <v>#VALUE!</v>
      </c>
      <c r="IE83" s="37" t="e">
        <f>IF(AND(IE82&lt;&gt;0,ID82&lt;&gt;0),IE82-ID82,(IFERROR(VLOOKUP($B71,#REF!,11,FALSE),"")/30))</f>
        <v>#VALUE!</v>
      </c>
      <c r="IF83" s="37" t="e">
        <f>IF(AND(IF82&lt;&gt;0,IE82&lt;&gt;0),IF82-IE82,(IFERROR(VLOOKUP($B71,#REF!,11,FALSE),"")/30))</f>
        <v>#VALUE!</v>
      </c>
      <c r="IG83" s="37" t="e">
        <f>IF(AND(IG82&lt;&gt;0,IF82&lt;&gt;0),IG82-IF82,(IFERROR(VLOOKUP($B71,#REF!,11,FALSE),"")/30))</f>
        <v>#VALUE!</v>
      </c>
      <c r="IH83" s="37" t="e">
        <f>IF(AND(IH82&lt;&gt;0,IG82&lt;&gt;0),IH82-IG82,(IFERROR(VLOOKUP($B71,#REF!,11,FALSE),"")/30))</f>
        <v>#VALUE!</v>
      </c>
      <c r="II83" s="37" t="e">
        <f>IF(AND(II82&lt;&gt;0,IH82&lt;&gt;0),II82-IH82,(IFERROR(VLOOKUP($B71,#REF!,11,FALSE),"")/30))</f>
        <v>#VALUE!</v>
      </c>
      <c r="IJ83" s="37" t="e">
        <f>IF(AND(IJ82&lt;&gt;0,II82&lt;&gt;0),IJ82-II82,(IFERROR(VLOOKUP($B71,#REF!,11,FALSE),"")/30))</f>
        <v>#VALUE!</v>
      </c>
      <c r="IK83" s="37" t="e">
        <f>IF(AND(IK82&lt;&gt;0,IJ82&lt;&gt;0),IK82-IJ82,(IFERROR(VLOOKUP($B71,#REF!,11,FALSE),"")/30))</f>
        <v>#VALUE!</v>
      </c>
      <c r="IL83" s="37" t="e">
        <f>IF(AND(IL82&lt;&gt;0,IK82&lt;&gt;0),IL82-IK82,(IFERROR(VLOOKUP($B71,#REF!,11,FALSE),"")/30))</f>
        <v>#VALUE!</v>
      </c>
      <c r="IM83" s="37" t="e">
        <f>IF(AND(IM82&lt;&gt;0,IL82&lt;&gt;0),IM82-IL82,(IFERROR(VLOOKUP($B71,#REF!,11,FALSE),"")/30))</f>
        <v>#VALUE!</v>
      </c>
      <c r="IN83" s="37" t="e">
        <f>IF(AND(IN82&lt;&gt;0,IM82&lt;&gt;0),IN82-IM82,(IFERROR(VLOOKUP($B71,#REF!,11,FALSE),"")/30))</f>
        <v>#VALUE!</v>
      </c>
      <c r="IO83" s="37" t="e">
        <f>IF(AND(IO82&lt;&gt;0,IN82&lt;&gt;0),IO82-IN82,(IFERROR(VLOOKUP($B71,#REF!,11,FALSE),"")/30))</f>
        <v>#VALUE!</v>
      </c>
      <c r="IP83" s="37" t="e">
        <f>IF(AND(IP82&lt;&gt;0,IO82&lt;&gt;0),IP82-IO82,(IFERROR(VLOOKUP($B71,#REF!,11,FALSE),"")/30))</f>
        <v>#VALUE!</v>
      </c>
      <c r="IQ83" s="37" t="e">
        <f>IF(AND(IQ82&lt;&gt;0,IP82&lt;&gt;0),IQ82-IP82,(IFERROR(VLOOKUP($B71,#REF!,11,FALSE),"")/30))</f>
        <v>#VALUE!</v>
      </c>
      <c r="IR83" s="37" t="e">
        <f>IF(AND(IR82&lt;&gt;0,IQ82&lt;&gt;0),IR82-IQ82,(IFERROR(VLOOKUP($B71,#REF!,12,FALSE),"")/30))</f>
        <v>#VALUE!</v>
      </c>
      <c r="IS83" s="37" t="e">
        <f>IF(AND(IS82&lt;&gt;0,IR82&lt;&gt;0),IS82-IR82,(IFERROR(VLOOKUP($B71,#REF!,12,FALSE),"")/30))</f>
        <v>#VALUE!</v>
      </c>
      <c r="IT83" s="37" t="e">
        <f>IF(AND(IT82&lt;&gt;0,IS82&lt;&gt;0),IT82-IS82,(IFERROR(VLOOKUP($B71,#REF!,12,FALSE),"")/30))</f>
        <v>#VALUE!</v>
      </c>
      <c r="IU83" s="37" t="e">
        <f>IF(AND(IU82&lt;&gt;0,IT82&lt;&gt;0),IU82-IT82,(IFERROR(VLOOKUP($B71,#REF!,12,FALSE),"")/30))</f>
        <v>#VALUE!</v>
      </c>
      <c r="IV83" s="37" t="e">
        <f>IF(AND(IV82&lt;&gt;0,IU82&lt;&gt;0),IV82-IU82,(IFERROR(VLOOKUP($B71,#REF!,12,FALSE),"")/30))</f>
        <v>#VALUE!</v>
      </c>
      <c r="IW83" s="37" t="e">
        <f>IF(AND(IW82&lt;&gt;0,IV82&lt;&gt;0),IW82-IV82,(IFERROR(VLOOKUP($B71,#REF!,12,FALSE),"")/30))</f>
        <v>#VALUE!</v>
      </c>
      <c r="IX83" s="37" t="e">
        <f>IF(AND(IX82&lt;&gt;0,IW82&lt;&gt;0),IX82-IW82,(IFERROR(VLOOKUP($B71,#REF!,12,FALSE),"")/30))</f>
        <v>#VALUE!</v>
      </c>
      <c r="IY83" s="37" t="e">
        <f>IF(AND(IY82&lt;&gt;0,IX82&lt;&gt;0),IY82-IX82,(IFERROR(VLOOKUP($B71,#REF!,12,FALSE),"")/30))</f>
        <v>#VALUE!</v>
      </c>
      <c r="IZ83" s="37" t="e">
        <f>IF(AND(IZ82&lt;&gt;0,IY82&lt;&gt;0),IZ82-IY82,(IFERROR(VLOOKUP($B71,#REF!,12,FALSE),"")/30))</f>
        <v>#VALUE!</v>
      </c>
      <c r="JA83" s="37" t="e">
        <f>IF(AND(JA82&lt;&gt;0,IZ82&lt;&gt;0),JA82-IZ82,(IFERROR(VLOOKUP($B71,#REF!,12,FALSE),"")/30))</f>
        <v>#VALUE!</v>
      </c>
      <c r="JB83" s="37" t="e">
        <f>IF(AND(JB82&lt;&gt;0,JA82&lt;&gt;0),JB82-JA82,(IFERROR(VLOOKUP($B71,#REF!,12,FALSE),"")/30))</f>
        <v>#VALUE!</v>
      </c>
      <c r="JC83" s="37" t="e">
        <f>IF(AND(JC82&lt;&gt;0,JB82&lt;&gt;0),JC82-JB82,(IFERROR(VLOOKUP($B71,#REF!,12,FALSE),"")/30))</f>
        <v>#VALUE!</v>
      </c>
      <c r="JD83" s="37" t="e">
        <f>IF(AND(JD82&lt;&gt;0,JC82&lt;&gt;0),JD82-JC82,(IFERROR(VLOOKUP($B71,#REF!,12,FALSE),"")/30))</f>
        <v>#VALUE!</v>
      </c>
      <c r="JE83" s="37" t="e">
        <f>IF(AND(JE82&lt;&gt;0,JD82&lt;&gt;0),JE82-JD82,(IFERROR(VLOOKUP($B71,#REF!,12,FALSE),"")/30))</f>
        <v>#VALUE!</v>
      </c>
      <c r="JF83" s="37" t="e">
        <f>IF(AND(JF82&lt;&gt;0,JE82&lt;&gt;0),JF82-JE82,(IFERROR(VLOOKUP($B71,#REF!,12,FALSE),"")/30))</f>
        <v>#VALUE!</v>
      </c>
      <c r="JG83" s="37" t="e">
        <f>IF(AND(JG82&lt;&gt;0,JF82&lt;&gt;0),JG82-JF82,(IFERROR(VLOOKUP($B71,#REF!,12,FALSE),"")/30))</f>
        <v>#VALUE!</v>
      </c>
      <c r="JH83" s="37" t="e">
        <f>IF(AND(JH82&lt;&gt;0,JG82&lt;&gt;0),JH82-JG82,(IFERROR(VLOOKUP($B71,#REF!,12,FALSE),"")/30))</f>
        <v>#VALUE!</v>
      </c>
      <c r="JI83" s="37" t="e">
        <f>IF(AND(JI82&lt;&gt;0,JH82&lt;&gt;0),JI82-JH82,(IFERROR(VLOOKUP($B71,#REF!,12,FALSE),"")/30))</f>
        <v>#VALUE!</v>
      </c>
      <c r="JJ83" s="37" t="e">
        <f>IF(AND(JJ82&lt;&gt;0,JI82&lt;&gt;0),JJ82-JI82,(IFERROR(VLOOKUP($B71,#REF!,12,FALSE),"")/30))</f>
        <v>#VALUE!</v>
      </c>
      <c r="JK83" s="37" t="e">
        <f>IF(AND(JK82&lt;&gt;0,JJ82&lt;&gt;0),JK82-JJ82,(IFERROR(VLOOKUP($B71,#REF!,12,FALSE),"")/30))</f>
        <v>#VALUE!</v>
      </c>
      <c r="JL83" s="37" t="e">
        <f>IF(AND(JL82&lt;&gt;0,JK82&lt;&gt;0),JL82-JK82,(IFERROR(VLOOKUP($B71,#REF!,12,FALSE),"")/30))</f>
        <v>#VALUE!</v>
      </c>
      <c r="JM83" s="37" t="e">
        <f>IF(AND(JM82&lt;&gt;0,JL82&lt;&gt;0),JM82-JL82,(IFERROR(VLOOKUP($B71,#REF!,12,FALSE),"")/30))</f>
        <v>#VALUE!</v>
      </c>
      <c r="JN83" s="37" t="e">
        <f>IF(AND(JN82&lt;&gt;0,JM82&lt;&gt;0),JN82-JM82,(IFERROR(VLOOKUP($B71,#REF!,12,FALSE),"")/30))</f>
        <v>#VALUE!</v>
      </c>
      <c r="JO83" s="37" t="e">
        <f>IF(AND(JO82&lt;&gt;0,JN82&lt;&gt;0),JO82-JN82,(IFERROR(VLOOKUP($B71,#REF!,12,FALSE),"")/30))</f>
        <v>#VALUE!</v>
      </c>
      <c r="JP83" s="37" t="e">
        <f>IF(AND(JP82&lt;&gt;0,JO82&lt;&gt;0),JP82-JO82,(IFERROR(VLOOKUP($B71,#REF!,12,FALSE),"")/30))</f>
        <v>#VALUE!</v>
      </c>
      <c r="JQ83" s="37" t="e">
        <f>IF(AND(JQ82&lt;&gt;0,JP82&lt;&gt;0),JQ82-JP82,(IFERROR(VLOOKUP($B71,#REF!,12,FALSE),"")/30))</f>
        <v>#VALUE!</v>
      </c>
      <c r="JR83" s="37" t="e">
        <f>IF(AND(JR82&lt;&gt;0,JQ82&lt;&gt;0),JR82-JQ82,(IFERROR(VLOOKUP($B71,#REF!,12,FALSE),"")/30))</f>
        <v>#VALUE!</v>
      </c>
      <c r="JS83" s="37" t="e">
        <f>IF(AND(JS82&lt;&gt;0,JR82&lt;&gt;0),JS82-JR82,(IFERROR(VLOOKUP($B71,#REF!,12,FALSE),"")/30))</f>
        <v>#VALUE!</v>
      </c>
      <c r="JT83" s="37" t="e">
        <f>IF(AND(JT82&lt;&gt;0,JS82&lt;&gt;0),JT82-JS82,(IFERROR(VLOOKUP($B71,#REF!,12,FALSE),"")/30))</f>
        <v>#VALUE!</v>
      </c>
      <c r="JU83" s="37" t="e">
        <f>IF(AND(JU82&lt;&gt;0,JT82&lt;&gt;0),JU82-JT82,(IFERROR(VLOOKUP($B71,#REF!,12,FALSE),"")/30))</f>
        <v>#VALUE!</v>
      </c>
      <c r="JV83" s="37" t="e">
        <f>IF(AND(JV82&lt;&gt;0,JU82&lt;&gt;0),JV82-JU82,(IFERROR(VLOOKUP($B71,#REF!,13,FALSE),"")/30))</f>
        <v>#VALUE!</v>
      </c>
      <c r="JW83" s="37" t="e">
        <f>IF(AND(JW82&lt;&gt;0,JV82&lt;&gt;0),JW82-JV82,(IFERROR(VLOOKUP($B71,#REF!,13,FALSE),"")/30))</f>
        <v>#VALUE!</v>
      </c>
      <c r="JX83" s="37" t="e">
        <f>IF(AND(JX82&lt;&gt;0,JW82&lt;&gt;0),JX82-JW82,(IFERROR(VLOOKUP($B71,#REF!,13,FALSE),"")/30))</f>
        <v>#VALUE!</v>
      </c>
      <c r="JY83" s="37" t="e">
        <f>IF(AND(JY82&lt;&gt;0,JX82&lt;&gt;0),JY82-JX82,(IFERROR(VLOOKUP($B71,#REF!,13,FALSE),"")/30))</f>
        <v>#VALUE!</v>
      </c>
      <c r="JZ83" s="37" t="e">
        <f>IF(AND(JZ82&lt;&gt;0,JY82&lt;&gt;0),JZ82-JY82,(IFERROR(VLOOKUP($B71,#REF!,13,FALSE),"")/30))</f>
        <v>#VALUE!</v>
      </c>
      <c r="KA83" s="37" t="e">
        <f>IF(AND(KA82&lt;&gt;0,JZ82&lt;&gt;0),KA82-JZ82,(IFERROR(VLOOKUP($B71,#REF!,13,FALSE),"")/30))</f>
        <v>#VALUE!</v>
      </c>
      <c r="KB83" s="37" t="e">
        <f>IF(AND(KB82&lt;&gt;0,KA82&lt;&gt;0),KB82-KA82,(IFERROR(VLOOKUP($B71,#REF!,13,FALSE),"")/30))</f>
        <v>#VALUE!</v>
      </c>
      <c r="KC83" s="37" t="e">
        <f>IF(AND(KC82&lt;&gt;0,KB82&lt;&gt;0),KC82-KB82,(IFERROR(VLOOKUP($B71,#REF!,13,FALSE),"")/30))</f>
        <v>#VALUE!</v>
      </c>
      <c r="KD83" s="37" t="e">
        <f>IF(AND(KD82&lt;&gt;0,KC82&lt;&gt;0),KD82-KC82,(IFERROR(VLOOKUP($B71,#REF!,13,FALSE),"")/30))</f>
        <v>#VALUE!</v>
      </c>
      <c r="KE83" s="37" t="e">
        <f>IF(AND(KE82&lt;&gt;0,KD82&lt;&gt;0),KE82-KD82,(IFERROR(VLOOKUP($B71,#REF!,13,FALSE),"")/30))</f>
        <v>#VALUE!</v>
      </c>
      <c r="KF83" s="37" t="e">
        <f>IF(AND(KF82&lt;&gt;0,KE82&lt;&gt;0),KF82-KE82,(IFERROR(VLOOKUP($B71,#REF!,13,FALSE),"")/30))</f>
        <v>#VALUE!</v>
      </c>
      <c r="KG83" s="37" t="e">
        <f>IF(AND(KG82&lt;&gt;0,KF82&lt;&gt;0),KG82-KF82,(IFERROR(VLOOKUP($B71,#REF!,13,FALSE),"")/30))</f>
        <v>#VALUE!</v>
      </c>
      <c r="KH83" s="37" t="e">
        <f>IF(AND(KH82&lt;&gt;0,KG82&lt;&gt;0),KH82-KG82,(IFERROR(VLOOKUP($B71,#REF!,13,FALSE),"")/30))</f>
        <v>#VALUE!</v>
      </c>
      <c r="KI83" s="37" t="e">
        <f>IF(AND(KI82&lt;&gt;0,KH82&lt;&gt;0),KI82-KH82,(IFERROR(VLOOKUP($B71,#REF!,13,FALSE),"")/30))</f>
        <v>#VALUE!</v>
      </c>
      <c r="KJ83" s="37" t="e">
        <f>IF(AND(KJ82&lt;&gt;0,KI82&lt;&gt;0),KJ82-KI82,(IFERROR(VLOOKUP($B71,#REF!,13,FALSE),"")/30))</f>
        <v>#VALUE!</v>
      </c>
      <c r="KK83" s="37" t="e">
        <f>IF(AND(KK82&lt;&gt;0,KJ82&lt;&gt;0),KK82-KJ82,(IFERROR(VLOOKUP($B71,#REF!,13,FALSE),"")/30))</f>
        <v>#VALUE!</v>
      </c>
      <c r="KL83" s="37" t="e">
        <f>IF(AND(KL82&lt;&gt;0,KK82&lt;&gt;0),KL82-KK82,(IFERROR(VLOOKUP($B71,#REF!,13,FALSE),"")/30))</f>
        <v>#VALUE!</v>
      </c>
      <c r="KM83" s="37" t="e">
        <f>IF(AND(KM82&lt;&gt;0,KL82&lt;&gt;0),KM82-KL82,(IFERROR(VLOOKUP($B71,#REF!,13,FALSE),"")/30))</f>
        <v>#VALUE!</v>
      </c>
      <c r="KN83" s="37" t="e">
        <f>IF(AND(KN82&lt;&gt;0,KM82&lt;&gt;0),KN82-KM82,(IFERROR(VLOOKUP($B71,#REF!,13,FALSE),"")/30))</f>
        <v>#VALUE!</v>
      </c>
      <c r="KO83" s="37" t="e">
        <f>IF(AND(KO82&lt;&gt;0,KN82&lt;&gt;0),KO82-KN82,(IFERROR(VLOOKUP($B71,#REF!,13,FALSE),"")/30))</f>
        <v>#VALUE!</v>
      </c>
      <c r="KP83" s="37" t="e">
        <f>IF(AND(KP82&lt;&gt;0,KO82&lt;&gt;0),KP82-KO82,(IFERROR(VLOOKUP($B71,#REF!,13,FALSE),"")/30))</f>
        <v>#VALUE!</v>
      </c>
      <c r="KQ83" s="37" t="e">
        <f>IF(AND(KQ82&lt;&gt;0,KP82&lt;&gt;0),KQ82-KP82,(IFERROR(VLOOKUP($B71,#REF!,13,FALSE),"")/30))</f>
        <v>#VALUE!</v>
      </c>
      <c r="KR83" s="37" t="e">
        <f>IF(AND(KR82&lt;&gt;0,KQ82&lt;&gt;0),KR82-KQ82,(IFERROR(VLOOKUP($B71,#REF!,13,FALSE),"")/30))</f>
        <v>#VALUE!</v>
      </c>
      <c r="KS83" s="37" t="e">
        <f>IF(AND(KS82&lt;&gt;0,KR82&lt;&gt;0),KS82-KR82,(IFERROR(VLOOKUP($B71,#REF!,13,FALSE),"")/30))</f>
        <v>#VALUE!</v>
      </c>
      <c r="KT83" s="37" t="e">
        <f>IF(AND(KT82&lt;&gt;0,KS82&lt;&gt;0),KT82-KS82,(IFERROR(VLOOKUP($B71,#REF!,13,FALSE),"")/30))</f>
        <v>#VALUE!</v>
      </c>
      <c r="KU83" s="37" t="e">
        <f>IF(AND(KU82&lt;&gt;0,KT82&lt;&gt;0),KU82-KT82,(IFERROR(VLOOKUP($B71,#REF!,13,FALSE),"")/30))</f>
        <v>#VALUE!</v>
      </c>
      <c r="KV83" s="37" t="e">
        <f>IF(AND(KV82&lt;&gt;0,KU82&lt;&gt;0),KV82-KU82,(IFERROR(VLOOKUP($B71,#REF!,13,FALSE),"")/30))</f>
        <v>#VALUE!</v>
      </c>
      <c r="KW83" s="37" t="e">
        <f>IF(AND(KW82&lt;&gt;0,KV82&lt;&gt;0),KW82-KV82,(IFERROR(VLOOKUP($B71,#REF!,13,FALSE),"")/30))</f>
        <v>#VALUE!</v>
      </c>
      <c r="KX83" s="37" t="e">
        <f>IF(AND(KX82&lt;&gt;0,KW82&lt;&gt;0),KX82-KW82,(IFERROR(VLOOKUP($B71,#REF!,13,FALSE),"")/30))</f>
        <v>#VALUE!</v>
      </c>
      <c r="KY83" s="37" t="e">
        <f>IF(AND(KY82&lt;&gt;0,KX82&lt;&gt;0),KY82-KX82,(IFERROR(VLOOKUP($B71,#REF!,13,FALSE),"")/30))</f>
        <v>#VALUE!</v>
      </c>
      <c r="KZ83" s="37" t="e">
        <f>IF(AND(KZ82&lt;&gt;0,KY82&lt;&gt;0),KZ82-KY82,(IFERROR(VLOOKUP($B71,#REF!,13,FALSE),"")/30))</f>
        <v>#VALUE!</v>
      </c>
      <c r="LA83" s="37" t="e">
        <f>IF(AND(LA82&lt;&gt;0,KZ82&lt;&gt;0),LA82-KZ82,(IFERROR(VLOOKUP($B71,#REF!,14,FALSE),"")/30))</f>
        <v>#VALUE!</v>
      </c>
      <c r="LB83" s="37" t="e">
        <f>IF(AND(LB82&lt;&gt;0,LA82&lt;&gt;0),LB82-LA82,(IFERROR(VLOOKUP($B71,#REF!,14,FALSE),"")/30))</f>
        <v>#VALUE!</v>
      </c>
      <c r="LC83" s="37" t="e">
        <f>IF(AND(LC82&lt;&gt;0,LB82&lt;&gt;0),LC82-LB82,(IFERROR(VLOOKUP($B71,#REF!,14,FALSE),"")/30))</f>
        <v>#VALUE!</v>
      </c>
      <c r="LD83" s="37" t="e">
        <f>IF(AND(LD82&lt;&gt;0,LC82&lt;&gt;0),LD82-LC82,(IFERROR(VLOOKUP($B71,#REF!,14,FALSE),"")/30))</f>
        <v>#VALUE!</v>
      </c>
      <c r="LE83" s="37" t="e">
        <f>IF(AND(LE82&lt;&gt;0,LD82&lt;&gt;0),LE82-LD82,(IFERROR(VLOOKUP($B71,#REF!,14,FALSE),"")/30))</f>
        <v>#VALUE!</v>
      </c>
      <c r="LF83" s="37" t="e">
        <f>IF(AND(LF82&lt;&gt;0,LE82&lt;&gt;0),LF82-LE82,(IFERROR(VLOOKUP($B71,#REF!,14,FALSE),"")/30))</f>
        <v>#VALUE!</v>
      </c>
      <c r="LG83" s="37" t="e">
        <f>IF(AND(LG82&lt;&gt;0,LF82&lt;&gt;0),LG82-LF82,(IFERROR(VLOOKUP($B71,#REF!,14,FALSE),"")/30))</f>
        <v>#VALUE!</v>
      </c>
      <c r="LH83" s="37" t="e">
        <f>IF(AND(LH82&lt;&gt;0,LG82&lt;&gt;0),LH82-LG82,(IFERROR(VLOOKUP($B71,#REF!,14,FALSE),"")/30))</f>
        <v>#VALUE!</v>
      </c>
      <c r="LI83" s="37" t="e">
        <f>IF(AND(LI82&lt;&gt;0,LH82&lt;&gt;0),LI82-LH82,(IFERROR(VLOOKUP($B71,#REF!,14,FALSE),"")/30))</f>
        <v>#VALUE!</v>
      </c>
      <c r="LJ83" s="37" t="e">
        <f>IF(AND(LJ82&lt;&gt;0,LI82&lt;&gt;0),LJ82-LI82,(IFERROR(VLOOKUP($B71,#REF!,14,FALSE),"")/30))</f>
        <v>#VALUE!</v>
      </c>
      <c r="LK83" s="37" t="e">
        <f>IF(AND(LK82&lt;&gt;0,LJ82&lt;&gt;0),LK82-LJ82,(IFERROR(VLOOKUP($B71,#REF!,14,FALSE),"")/30))</f>
        <v>#VALUE!</v>
      </c>
      <c r="LL83" s="37" t="e">
        <f>IF(AND(LL82&lt;&gt;0,LK82&lt;&gt;0),LL82-LK82,(IFERROR(VLOOKUP($B71,#REF!,14,FALSE),"")/30))</f>
        <v>#VALUE!</v>
      </c>
      <c r="LM83" s="37" t="e">
        <f>IF(AND(LM82&lt;&gt;0,LL82&lt;&gt;0),LM82-LL82,(IFERROR(VLOOKUP($B71,#REF!,14,FALSE),"")/30))</f>
        <v>#VALUE!</v>
      </c>
      <c r="LN83" s="37" t="e">
        <f>IF(AND(LN82&lt;&gt;0,LM82&lt;&gt;0),LN82-LM82,(IFERROR(VLOOKUP($B71,#REF!,14,FALSE),"")/30))</f>
        <v>#VALUE!</v>
      </c>
      <c r="LO83" s="37" t="e">
        <f>IF(AND(LO82&lt;&gt;0,LN82&lt;&gt;0),LO82-LN82,(IFERROR(VLOOKUP($B71,#REF!,14,FALSE),"")/30))</f>
        <v>#VALUE!</v>
      </c>
      <c r="LP83" s="37" t="e">
        <f>IF(AND(LP82&lt;&gt;0,LO82&lt;&gt;0),LP82-LO82,(IFERROR(VLOOKUP($B71,#REF!,14,FALSE),"")/30))</f>
        <v>#VALUE!</v>
      </c>
      <c r="LQ83" s="37" t="e">
        <f>IF(AND(LQ82&lt;&gt;0,LP82&lt;&gt;0),LQ82-LP82,(IFERROR(VLOOKUP($B71,#REF!,14,FALSE),"")/30))</f>
        <v>#VALUE!</v>
      </c>
      <c r="LR83" s="37" t="e">
        <f>IF(AND(LR82&lt;&gt;0,LQ82&lt;&gt;0),LR82-LQ82,(IFERROR(VLOOKUP($B71,#REF!,14,FALSE),"")/30))</f>
        <v>#VALUE!</v>
      </c>
      <c r="LS83" s="37" t="e">
        <f>IF(AND(LS82&lt;&gt;0,LR82&lt;&gt;0),LS82-LR82,(IFERROR(VLOOKUP($B71,#REF!,14,FALSE),"")/30))</f>
        <v>#VALUE!</v>
      </c>
      <c r="LT83" s="37" t="e">
        <f>IF(AND(LT82&lt;&gt;0,LS82&lt;&gt;0),LT82-LS82,(IFERROR(VLOOKUP($B71,#REF!,14,FALSE),"")/30))</f>
        <v>#VALUE!</v>
      </c>
      <c r="LU83" s="37" t="e">
        <f>IF(AND(LU82&lt;&gt;0,LT82&lt;&gt;0),LU82-LT82,(IFERROR(VLOOKUP($B71,#REF!,14,FALSE),"")/30))</f>
        <v>#VALUE!</v>
      </c>
      <c r="LV83" s="37" t="e">
        <f>IF(AND(LV82&lt;&gt;0,LU82&lt;&gt;0),LV82-LU82,(IFERROR(VLOOKUP($B71,#REF!,14,FALSE),"")/30))</f>
        <v>#VALUE!</v>
      </c>
      <c r="LW83" s="37" t="e">
        <f>IF(AND(LW82&lt;&gt;0,LV82&lt;&gt;0),LW82-LV82,(IFERROR(VLOOKUP($B71,#REF!,14,FALSE),"")/30))</f>
        <v>#VALUE!</v>
      </c>
      <c r="LX83" s="37" t="e">
        <f>IF(AND(LX82&lt;&gt;0,LW82&lt;&gt;0),LX82-LW82,(IFERROR(VLOOKUP($B71,#REF!,14,FALSE),"")/30))</f>
        <v>#VALUE!</v>
      </c>
      <c r="LY83" s="37" t="e">
        <f>IF(AND(LY82&lt;&gt;0,LX82&lt;&gt;0),LY82-LX82,(IFERROR(VLOOKUP($B71,#REF!,14,FALSE),"")/30))</f>
        <v>#VALUE!</v>
      </c>
      <c r="LZ83" s="37" t="e">
        <f>IF(AND(LZ82&lt;&gt;0,LY82&lt;&gt;0),LZ82-LY82,(IFERROR(VLOOKUP($B71,#REF!,14,FALSE),"")/30))</f>
        <v>#VALUE!</v>
      </c>
      <c r="MA83" s="37" t="e">
        <f>IF(AND(MA82&lt;&gt;0,LZ82&lt;&gt;0),MA82-LZ82,(IFERROR(VLOOKUP($B71,#REF!,14,FALSE),"")/30))</f>
        <v>#VALUE!</v>
      </c>
      <c r="MB83" s="37" t="e">
        <f>IF(AND(MB82&lt;&gt;0,MA82&lt;&gt;0),MB82-MA82,(IFERROR(VLOOKUP($B71,#REF!,14,FALSE),"")/30))</f>
        <v>#VALUE!</v>
      </c>
      <c r="MC83" s="37" t="e">
        <f>IF(AND(MC82&lt;&gt;0,MB82&lt;&gt;0),MC82-MB82,(IFERROR(VLOOKUP($B71,#REF!,14,FALSE),"")/30))</f>
        <v>#VALUE!</v>
      </c>
      <c r="MD83" s="37" t="e">
        <f>IF(AND(MD82&lt;&gt;0,MC82&lt;&gt;0),MD82-MC82,(IFERROR(VLOOKUP($B71,#REF!,14,FALSE),"")/30))</f>
        <v>#VALUE!</v>
      </c>
      <c r="ME83" s="37" t="e">
        <f>IF(AND(ME82&lt;&gt;0,MD82&lt;&gt;0),ME82-MD82,(IFERROR(VLOOKUP($B71,#REF!,15,FALSE),"")/30))</f>
        <v>#VALUE!</v>
      </c>
      <c r="MF83" s="37" t="e">
        <f>IF(AND(MF82&lt;&gt;0,ME82&lt;&gt;0),MF82-ME82,(IFERROR(VLOOKUP($B71,#REF!,15,FALSE),"")/30))</f>
        <v>#VALUE!</v>
      </c>
      <c r="MG83" s="37" t="e">
        <f>IF(AND(MG82&lt;&gt;0,MF82&lt;&gt;0),MG82-MF82,(IFERROR(VLOOKUP($B71,#REF!,15,FALSE),"")/30))</f>
        <v>#VALUE!</v>
      </c>
      <c r="MH83" s="37" t="e">
        <f>IF(AND(MH82&lt;&gt;0,MG82&lt;&gt;0),MH82-MG82,(IFERROR(VLOOKUP($B71,#REF!,15,FALSE),"")/30))</f>
        <v>#VALUE!</v>
      </c>
      <c r="MI83" s="37" t="e">
        <f>IF(AND(MI82&lt;&gt;0,MH82&lt;&gt;0),MI82-MH82,(IFERROR(VLOOKUP($B71,#REF!,15,FALSE),"")/30))</f>
        <v>#VALUE!</v>
      </c>
      <c r="MJ83" s="37" t="e">
        <f>IF(AND(MJ82&lt;&gt;0,MI82&lt;&gt;0),MJ82-MI82,(IFERROR(VLOOKUP($B71,#REF!,15,FALSE),"")/30))</f>
        <v>#VALUE!</v>
      </c>
      <c r="MK83" s="37" t="e">
        <f>IF(AND(MK82&lt;&gt;0,MJ82&lt;&gt;0),MK82-MJ82,(IFERROR(VLOOKUP($B71,#REF!,15,FALSE),"")/30))</f>
        <v>#VALUE!</v>
      </c>
      <c r="ML83" s="37" t="e">
        <f>IF(AND(ML82&lt;&gt;0,MK82&lt;&gt;0),ML82-MK82,(IFERROR(VLOOKUP($B71,#REF!,15,FALSE),"")/30))</f>
        <v>#VALUE!</v>
      </c>
      <c r="MM83" s="37" t="e">
        <f>IF(AND(MM82&lt;&gt;0,ML82&lt;&gt;0),MM82-ML82,(IFERROR(VLOOKUP($B71,#REF!,15,FALSE),"")/30))</f>
        <v>#VALUE!</v>
      </c>
      <c r="MN83" s="37" t="e">
        <f>IF(AND(MN82&lt;&gt;0,MM82&lt;&gt;0),MN82-MM82,(IFERROR(VLOOKUP($B71,#REF!,15,FALSE),"")/30))</f>
        <v>#VALUE!</v>
      </c>
      <c r="MO83" s="37" t="e">
        <f>IF(AND(MO82&lt;&gt;0,MN82&lt;&gt;0),MO82-MN82,(IFERROR(VLOOKUP($B71,#REF!,15,FALSE),"")/30))</f>
        <v>#VALUE!</v>
      </c>
      <c r="MP83" s="37" t="e">
        <f>IF(AND(MP82&lt;&gt;0,MO82&lt;&gt;0),MP82-MO82,(IFERROR(VLOOKUP($B71,#REF!,15,FALSE),"")/30))</f>
        <v>#VALUE!</v>
      </c>
      <c r="MQ83" s="37" t="e">
        <f>IF(AND(MQ82&lt;&gt;0,MP82&lt;&gt;0),MQ82-MP82,(IFERROR(VLOOKUP($B71,#REF!,15,FALSE),"")/30))</f>
        <v>#VALUE!</v>
      </c>
      <c r="MR83" s="37" t="e">
        <f>IF(AND(MR82&lt;&gt;0,MQ82&lt;&gt;0),MR82-MQ82,(IFERROR(VLOOKUP($B71,#REF!,15,FALSE),"")/30))</f>
        <v>#VALUE!</v>
      </c>
      <c r="MS83" s="37" t="e">
        <f>IF(AND(MS82&lt;&gt;0,MR82&lt;&gt;0),MS82-MR82,(IFERROR(VLOOKUP($B71,#REF!,15,FALSE),"")/30))</f>
        <v>#VALUE!</v>
      </c>
      <c r="MT83" s="37" t="e">
        <f>IF(AND(MT82&lt;&gt;0,MS82&lt;&gt;0),MT82-MS82,(IFERROR(VLOOKUP($B71,#REF!,15,FALSE),"")/30))</f>
        <v>#VALUE!</v>
      </c>
      <c r="MU83" s="37" t="e">
        <f>IF(AND(MU82&lt;&gt;0,MT82&lt;&gt;0),MU82-MT82,(IFERROR(VLOOKUP($B71,#REF!,15,FALSE),"")/30))</f>
        <v>#VALUE!</v>
      </c>
      <c r="MV83" s="37" t="e">
        <f>IF(AND(MV82&lt;&gt;0,MU82&lt;&gt;0),MV82-MU82,(IFERROR(VLOOKUP($B71,#REF!,15,FALSE),"")/30))</f>
        <v>#VALUE!</v>
      </c>
      <c r="MW83" s="37" t="e">
        <f>IF(AND(MW82&lt;&gt;0,MV82&lt;&gt;0),MW82-MV82,(IFERROR(VLOOKUP($B71,#REF!,15,FALSE),"")/30))</f>
        <v>#VALUE!</v>
      </c>
      <c r="MX83" s="37" t="e">
        <f>IF(AND(MX82&lt;&gt;0,MW82&lt;&gt;0),MX82-MW82,(IFERROR(VLOOKUP($B71,#REF!,15,FALSE),"")/30))</f>
        <v>#VALUE!</v>
      </c>
      <c r="MY83" s="37" t="e">
        <f>IF(AND(MY82&lt;&gt;0,MX82&lt;&gt;0),MY82-MX82,(IFERROR(VLOOKUP($B71,#REF!,15,FALSE),"")/30))</f>
        <v>#VALUE!</v>
      </c>
      <c r="MZ83" s="37" t="e">
        <f>IF(AND(MZ82&lt;&gt;0,MY82&lt;&gt;0),MZ82-MY82,(IFERROR(VLOOKUP($B71,#REF!,15,FALSE),"")/30))</f>
        <v>#VALUE!</v>
      </c>
      <c r="NA83" s="37" t="e">
        <f>IF(AND(NA82&lt;&gt;0,MZ82&lt;&gt;0),NA82-MZ82,(IFERROR(VLOOKUP($B71,#REF!,15,FALSE),"")/30))</f>
        <v>#VALUE!</v>
      </c>
      <c r="NB83" s="37" t="e">
        <f>IF(AND(NB82&lt;&gt;0,NA82&lt;&gt;0),NB82-NA82,(IFERROR(VLOOKUP($B71,#REF!,15,FALSE),"")/30))</f>
        <v>#VALUE!</v>
      </c>
      <c r="NC83" s="37" t="e">
        <f>IF(AND(NC82&lt;&gt;0,NB82&lt;&gt;0),NC82-NB82,(IFERROR(VLOOKUP($B71,#REF!,15,FALSE),"")/30))</f>
        <v>#VALUE!</v>
      </c>
      <c r="ND83" s="37" t="e">
        <f>IF(AND(ND82&lt;&gt;0,NC82&lt;&gt;0),ND82-NC82,(IFERROR(VLOOKUP($B71,#REF!,15,FALSE),"")/30))</f>
        <v>#VALUE!</v>
      </c>
      <c r="NE83" s="37" t="e">
        <f>IF(AND(NE82&lt;&gt;0,ND82&lt;&gt;0),NE82-ND82,(IFERROR(VLOOKUP($B71,#REF!,15,FALSE),"")/30))</f>
        <v>#VALUE!</v>
      </c>
      <c r="NF83" s="37" t="e">
        <f>IF(AND(NF82&lt;&gt;0,NE82&lt;&gt;0),NF82-NE82,(IFERROR(VLOOKUP($B71,#REF!,15,FALSE),"")/30))</f>
        <v>#VALUE!</v>
      </c>
      <c r="NG83" s="37" t="e">
        <f>IF(AND(NG82&lt;&gt;0,NF82&lt;&gt;0),NG82-NF82,(IFERROR(VLOOKUP($B71,#REF!,15,FALSE),"")/30))</f>
        <v>#VALUE!</v>
      </c>
      <c r="NH83" s="37" t="e">
        <f>IF(AND(NH82&lt;&gt;0,NG82&lt;&gt;0),NH82-NG82,(IFERROR(VLOOKUP($B71,#REF!,15,FALSE),"")/30))</f>
        <v>#VALUE!</v>
      </c>
      <c r="NI83" s="37" t="e">
        <f>IF(AND(NI82&lt;&gt;0,NH82&lt;&gt;0),NI82-NH82,(IFERROR(VLOOKUP($B71,#REF!,15,FALSE),"")/30))</f>
        <v>#VALUE!</v>
      </c>
    </row>
    <row r="84" spans="1:373" s="39" customFormat="1" ht="15" thickBot="1" x14ac:dyDescent="0.25">
      <c r="A84" s="19" t="str">
        <f>IFERROR(VLOOKUP(B84,#REF!,2,FALSE)," ")</f>
        <v xml:space="preserve"> </v>
      </c>
      <c r="B84" s="20">
        <v>70575</v>
      </c>
      <c r="C84" s="1053" t="str">
        <f>IFERROR(VLOOKUP(B84,Claves!A:G,4,FALSE)," ")</f>
        <v>PRL PANTY ROSA LARGO 132X234</v>
      </c>
      <c r="D84" s="1053"/>
      <c r="E84" s="1053"/>
      <c r="F84" s="1054"/>
      <c r="G84" s="81">
        <v>0</v>
      </c>
      <c r="H84" s="28">
        <f t="shared" ref="H84:BT84" si="108">H95/H$4</f>
        <v>0</v>
      </c>
      <c r="I84" s="28">
        <f t="shared" si="108"/>
        <v>0</v>
      </c>
      <c r="J84" s="28">
        <f t="shared" si="108"/>
        <v>0</v>
      </c>
      <c r="K84" s="28">
        <f t="shared" si="108"/>
        <v>0</v>
      </c>
      <c r="L84" s="28">
        <f t="shared" si="108"/>
        <v>0</v>
      </c>
      <c r="M84" s="28">
        <f t="shared" si="108"/>
        <v>0</v>
      </c>
      <c r="N84" s="28">
        <f t="shared" si="108"/>
        <v>0</v>
      </c>
      <c r="O84" s="28">
        <f t="shared" si="108"/>
        <v>0</v>
      </c>
      <c r="P84" s="28">
        <f t="shared" si="108"/>
        <v>0</v>
      </c>
      <c r="Q84" s="28">
        <f t="shared" si="108"/>
        <v>0</v>
      </c>
      <c r="R84" s="28">
        <f t="shared" si="108"/>
        <v>0</v>
      </c>
      <c r="S84" s="28">
        <f t="shared" si="108"/>
        <v>0</v>
      </c>
      <c r="T84" s="28">
        <f t="shared" si="108"/>
        <v>0</v>
      </c>
      <c r="U84" s="28">
        <f t="shared" si="108"/>
        <v>0</v>
      </c>
      <c r="V84" s="28">
        <f t="shared" si="108"/>
        <v>0</v>
      </c>
      <c r="W84" s="28">
        <f t="shared" si="108"/>
        <v>0</v>
      </c>
      <c r="X84" s="28">
        <f t="shared" si="108"/>
        <v>0</v>
      </c>
      <c r="Y84" s="28">
        <f t="shared" si="108"/>
        <v>0</v>
      </c>
      <c r="Z84" s="28">
        <f t="shared" si="108"/>
        <v>0</v>
      </c>
      <c r="AA84" s="28">
        <f t="shared" si="108"/>
        <v>0</v>
      </c>
      <c r="AB84" s="28">
        <f t="shared" si="108"/>
        <v>0</v>
      </c>
      <c r="AC84" s="28">
        <f t="shared" si="108"/>
        <v>0</v>
      </c>
      <c r="AD84" s="28">
        <f t="shared" si="108"/>
        <v>0</v>
      </c>
      <c r="AE84" s="28">
        <f t="shared" si="108"/>
        <v>0</v>
      </c>
      <c r="AF84" s="28">
        <f t="shared" si="108"/>
        <v>0</v>
      </c>
      <c r="AG84" s="28">
        <f t="shared" si="108"/>
        <v>0</v>
      </c>
      <c r="AH84" s="28">
        <f t="shared" si="108"/>
        <v>0</v>
      </c>
      <c r="AI84" s="28">
        <f t="shared" si="108"/>
        <v>0</v>
      </c>
      <c r="AJ84" s="28">
        <f t="shared" si="108"/>
        <v>0</v>
      </c>
      <c r="AK84" s="28">
        <f t="shared" si="108"/>
        <v>0</v>
      </c>
      <c r="AL84" s="28">
        <f t="shared" si="108"/>
        <v>0</v>
      </c>
      <c r="AM84" s="28">
        <f t="shared" si="108"/>
        <v>0</v>
      </c>
      <c r="AN84" s="28">
        <f t="shared" si="108"/>
        <v>0</v>
      </c>
      <c r="AO84" s="28">
        <f t="shared" si="108"/>
        <v>0</v>
      </c>
      <c r="AP84" s="28">
        <f t="shared" si="108"/>
        <v>0</v>
      </c>
      <c r="AQ84" s="28">
        <f t="shared" si="108"/>
        <v>0</v>
      </c>
      <c r="AR84" s="28">
        <f t="shared" si="108"/>
        <v>0</v>
      </c>
      <c r="AS84" s="28">
        <f t="shared" si="108"/>
        <v>0</v>
      </c>
      <c r="AT84" s="28">
        <f t="shared" si="108"/>
        <v>0</v>
      </c>
      <c r="AU84" s="28">
        <f t="shared" si="108"/>
        <v>0</v>
      </c>
      <c r="AV84" s="28">
        <f t="shared" si="108"/>
        <v>0</v>
      </c>
      <c r="AW84" s="28">
        <f t="shared" si="108"/>
        <v>0</v>
      </c>
      <c r="AX84" s="28">
        <f t="shared" si="108"/>
        <v>0</v>
      </c>
      <c r="AY84" s="28">
        <f t="shared" si="108"/>
        <v>0</v>
      </c>
      <c r="AZ84" s="28">
        <f t="shared" si="108"/>
        <v>0</v>
      </c>
      <c r="BA84" s="28">
        <f t="shared" si="108"/>
        <v>0</v>
      </c>
      <c r="BB84" s="28">
        <f t="shared" si="108"/>
        <v>0</v>
      </c>
      <c r="BC84" s="28">
        <f t="shared" si="108"/>
        <v>0</v>
      </c>
      <c r="BD84" s="28">
        <f t="shared" si="108"/>
        <v>0</v>
      </c>
      <c r="BE84" s="28">
        <f t="shared" si="108"/>
        <v>0</v>
      </c>
      <c r="BF84" s="28">
        <f t="shared" si="108"/>
        <v>0</v>
      </c>
      <c r="BG84" s="28">
        <f t="shared" si="108"/>
        <v>0</v>
      </c>
      <c r="BH84" s="28">
        <f t="shared" si="108"/>
        <v>0</v>
      </c>
      <c r="BI84" s="28">
        <f t="shared" si="108"/>
        <v>0</v>
      </c>
      <c r="BJ84" s="28">
        <f t="shared" si="108"/>
        <v>0</v>
      </c>
      <c r="BK84" s="28">
        <f t="shared" si="108"/>
        <v>0</v>
      </c>
      <c r="BL84" s="28">
        <f t="shared" si="108"/>
        <v>0</v>
      </c>
      <c r="BM84" s="28">
        <f t="shared" si="108"/>
        <v>0</v>
      </c>
      <c r="BN84" s="28">
        <f>BN95/BN$4</f>
        <v>0</v>
      </c>
      <c r="BO84" s="28">
        <f t="shared" si="108"/>
        <v>0</v>
      </c>
      <c r="BP84" s="28">
        <f t="shared" si="108"/>
        <v>0</v>
      </c>
      <c r="BQ84" s="28">
        <f t="shared" si="108"/>
        <v>0</v>
      </c>
      <c r="BR84" s="28">
        <f t="shared" si="108"/>
        <v>0</v>
      </c>
      <c r="BS84" s="28">
        <f t="shared" si="108"/>
        <v>0</v>
      </c>
      <c r="BT84" s="28">
        <f t="shared" si="108"/>
        <v>0</v>
      </c>
      <c r="BU84" s="28">
        <f t="shared" ref="BU84:EF84" si="109">BU95/BU$4</f>
        <v>0</v>
      </c>
      <c r="BV84" s="28">
        <f t="shared" si="109"/>
        <v>0</v>
      </c>
      <c r="BW84" s="28">
        <f t="shared" si="109"/>
        <v>0</v>
      </c>
      <c r="BX84" s="28">
        <f t="shared" si="109"/>
        <v>0</v>
      </c>
      <c r="BY84" s="28">
        <f t="shared" si="109"/>
        <v>0</v>
      </c>
      <c r="BZ84" s="28">
        <f t="shared" si="109"/>
        <v>0</v>
      </c>
      <c r="CA84" s="28">
        <f t="shared" si="109"/>
        <v>0</v>
      </c>
      <c r="CB84" s="28">
        <f t="shared" si="109"/>
        <v>0</v>
      </c>
      <c r="CC84" s="28">
        <f t="shared" si="109"/>
        <v>0</v>
      </c>
      <c r="CD84" s="28">
        <f t="shared" si="109"/>
        <v>0</v>
      </c>
      <c r="CE84" s="28">
        <f t="shared" si="109"/>
        <v>0</v>
      </c>
      <c r="CF84" s="28">
        <f t="shared" si="109"/>
        <v>0</v>
      </c>
      <c r="CG84" s="28">
        <f t="shared" si="109"/>
        <v>0</v>
      </c>
      <c r="CH84" s="28">
        <f t="shared" si="109"/>
        <v>0</v>
      </c>
      <c r="CI84" s="28">
        <f t="shared" si="109"/>
        <v>0</v>
      </c>
      <c r="CJ84" s="28">
        <f t="shared" si="109"/>
        <v>0</v>
      </c>
      <c r="CK84" s="28">
        <f t="shared" si="109"/>
        <v>0</v>
      </c>
      <c r="CL84" s="28">
        <f t="shared" si="109"/>
        <v>0</v>
      </c>
      <c r="CM84" s="28">
        <f t="shared" si="109"/>
        <v>0</v>
      </c>
      <c r="CN84" s="28">
        <f t="shared" si="109"/>
        <v>0</v>
      </c>
      <c r="CO84" s="28">
        <f t="shared" si="109"/>
        <v>0</v>
      </c>
      <c r="CP84" s="28">
        <f t="shared" si="109"/>
        <v>0</v>
      </c>
      <c r="CQ84" s="28">
        <f t="shared" si="109"/>
        <v>0</v>
      </c>
      <c r="CR84" s="28">
        <f t="shared" si="109"/>
        <v>0</v>
      </c>
      <c r="CS84" s="28">
        <f t="shared" si="109"/>
        <v>0</v>
      </c>
      <c r="CT84" s="28">
        <f t="shared" si="109"/>
        <v>0</v>
      </c>
      <c r="CU84" s="28">
        <f t="shared" si="109"/>
        <v>0</v>
      </c>
      <c r="CV84" s="28">
        <f t="shared" si="109"/>
        <v>0</v>
      </c>
      <c r="CW84" s="28">
        <f t="shared" si="109"/>
        <v>0</v>
      </c>
      <c r="CX84" s="28">
        <f t="shared" si="109"/>
        <v>0</v>
      </c>
      <c r="CY84" s="28">
        <f t="shared" si="109"/>
        <v>0</v>
      </c>
      <c r="CZ84" s="28">
        <f t="shared" si="109"/>
        <v>0</v>
      </c>
      <c r="DA84" s="28">
        <f t="shared" si="109"/>
        <v>0</v>
      </c>
      <c r="DB84" s="28">
        <f t="shared" si="109"/>
        <v>0</v>
      </c>
      <c r="DC84" s="28">
        <f t="shared" si="109"/>
        <v>0</v>
      </c>
      <c r="DD84" s="28">
        <f t="shared" si="109"/>
        <v>0</v>
      </c>
      <c r="DE84" s="28">
        <f t="shared" si="109"/>
        <v>0</v>
      </c>
      <c r="DF84" s="28">
        <f t="shared" si="109"/>
        <v>0</v>
      </c>
      <c r="DG84" s="28">
        <f t="shared" si="109"/>
        <v>0</v>
      </c>
      <c r="DH84" s="28">
        <f t="shared" si="109"/>
        <v>0</v>
      </c>
      <c r="DI84" s="28">
        <f t="shared" si="109"/>
        <v>0</v>
      </c>
      <c r="DJ84" s="28">
        <f t="shared" si="109"/>
        <v>0</v>
      </c>
      <c r="DK84" s="28">
        <f t="shared" si="109"/>
        <v>0</v>
      </c>
      <c r="DL84" s="28">
        <f t="shared" si="109"/>
        <v>0</v>
      </c>
      <c r="DM84" s="28">
        <f t="shared" si="109"/>
        <v>0</v>
      </c>
      <c r="DN84" s="28">
        <f t="shared" si="109"/>
        <v>0</v>
      </c>
      <c r="DO84" s="28">
        <f t="shared" si="109"/>
        <v>0</v>
      </c>
      <c r="DP84" s="28">
        <f t="shared" si="109"/>
        <v>0</v>
      </c>
      <c r="DQ84" s="28">
        <f t="shared" si="109"/>
        <v>0</v>
      </c>
      <c r="DR84" s="28">
        <f t="shared" si="109"/>
        <v>0</v>
      </c>
      <c r="DS84" s="28">
        <f t="shared" si="109"/>
        <v>0</v>
      </c>
      <c r="DT84" s="28">
        <f t="shared" si="109"/>
        <v>0</v>
      </c>
      <c r="DU84" s="28">
        <f t="shared" si="109"/>
        <v>0</v>
      </c>
      <c r="DV84" s="28">
        <f t="shared" si="109"/>
        <v>0</v>
      </c>
      <c r="DW84" s="28">
        <f t="shared" si="109"/>
        <v>0</v>
      </c>
      <c r="DX84" s="28">
        <f t="shared" si="109"/>
        <v>0</v>
      </c>
      <c r="DY84" s="28">
        <f t="shared" si="109"/>
        <v>0</v>
      </c>
      <c r="DZ84" s="28">
        <f t="shared" si="109"/>
        <v>0</v>
      </c>
      <c r="EA84" s="28">
        <f t="shared" si="109"/>
        <v>0</v>
      </c>
      <c r="EB84" s="28">
        <f t="shared" si="109"/>
        <v>0</v>
      </c>
      <c r="EC84" s="28">
        <f t="shared" si="109"/>
        <v>0</v>
      </c>
      <c r="ED84" s="28">
        <f t="shared" si="109"/>
        <v>0</v>
      </c>
      <c r="EE84" s="28">
        <f t="shared" si="109"/>
        <v>0</v>
      </c>
      <c r="EF84" s="28">
        <f t="shared" si="109"/>
        <v>0</v>
      </c>
      <c r="EG84" s="28">
        <f t="shared" ref="EG84:GR84" si="110">EG95/EG$4</f>
        <v>0</v>
      </c>
      <c r="EH84" s="28">
        <f t="shared" si="110"/>
        <v>0</v>
      </c>
      <c r="EI84" s="28">
        <f t="shared" si="110"/>
        <v>0</v>
      </c>
      <c r="EJ84" s="28">
        <f t="shared" si="110"/>
        <v>0</v>
      </c>
      <c r="EK84" s="28">
        <f t="shared" si="110"/>
        <v>0</v>
      </c>
      <c r="EL84" s="28">
        <f t="shared" si="110"/>
        <v>0</v>
      </c>
      <c r="EM84" s="28">
        <f t="shared" si="110"/>
        <v>0</v>
      </c>
      <c r="EN84" s="28">
        <f t="shared" si="110"/>
        <v>0</v>
      </c>
      <c r="EO84" s="28">
        <f t="shared" si="110"/>
        <v>0</v>
      </c>
      <c r="EP84" s="28">
        <f t="shared" si="110"/>
        <v>0</v>
      </c>
      <c r="EQ84" s="28">
        <f t="shared" si="110"/>
        <v>0</v>
      </c>
      <c r="ER84" s="28">
        <f t="shared" si="110"/>
        <v>0</v>
      </c>
      <c r="ES84" s="28">
        <f t="shared" si="110"/>
        <v>0</v>
      </c>
      <c r="ET84" s="28">
        <f t="shared" si="110"/>
        <v>0</v>
      </c>
      <c r="EU84" s="28">
        <f t="shared" si="110"/>
        <v>0</v>
      </c>
      <c r="EV84" s="28">
        <f t="shared" si="110"/>
        <v>0</v>
      </c>
      <c r="EW84" s="28">
        <f t="shared" si="110"/>
        <v>0</v>
      </c>
      <c r="EX84" s="28">
        <f t="shared" si="110"/>
        <v>0</v>
      </c>
      <c r="EY84" s="28">
        <f t="shared" si="110"/>
        <v>0</v>
      </c>
      <c r="EZ84" s="28">
        <f t="shared" si="110"/>
        <v>0</v>
      </c>
      <c r="FA84" s="28">
        <f t="shared" si="110"/>
        <v>0</v>
      </c>
      <c r="FB84" s="28">
        <f t="shared" si="110"/>
        <v>0</v>
      </c>
      <c r="FC84" s="28">
        <f t="shared" si="110"/>
        <v>0</v>
      </c>
      <c r="FD84" s="28">
        <f t="shared" si="110"/>
        <v>0</v>
      </c>
      <c r="FE84" s="28">
        <f t="shared" si="110"/>
        <v>0</v>
      </c>
      <c r="FF84" s="28">
        <f t="shared" si="110"/>
        <v>0</v>
      </c>
      <c r="FG84" s="28">
        <f t="shared" si="110"/>
        <v>8000</v>
      </c>
      <c r="FH84" s="28">
        <f t="shared" si="110"/>
        <v>6400</v>
      </c>
      <c r="FI84" s="28">
        <f t="shared" si="110"/>
        <v>5333.333333333333</v>
      </c>
      <c r="FJ84" s="28">
        <f t="shared" si="110"/>
        <v>0</v>
      </c>
      <c r="FK84" s="28">
        <f t="shared" si="110"/>
        <v>0</v>
      </c>
      <c r="FL84" s="28">
        <f t="shared" si="110"/>
        <v>3555.5555555555557</v>
      </c>
      <c r="FM84" s="28">
        <f t="shared" si="110"/>
        <v>0</v>
      </c>
      <c r="FN84" s="28">
        <f t="shared" si="110"/>
        <v>0</v>
      </c>
      <c r="FO84" s="28">
        <f t="shared" si="110"/>
        <v>2666.6666666666665</v>
      </c>
      <c r="FP84" s="28">
        <f t="shared" si="110"/>
        <v>0</v>
      </c>
      <c r="FQ84" s="28">
        <f t="shared" si="110"/>
        <v>2285.7142857142858</v>
      </c>
      <c r="FR84" s="28">
        <f t="shared" si="110"/>
        <v>0</v>
      </c>
      <c r="FS84" s="28">
        <f t="shared" si="110"/>
        <v>0</v>
      </c>
      <c r="FT84" s="28">
        <f t="shared" si="110"/>
        <v>0</v>
      </c>
      <c r="FU84" s="28">
        <f t="shared" si="110"/>
        <v>0</v>
      </c>
      <c r="FV84" s="28">
        <f t="shared" si="110"/>
        <v>0</v>
      </c>
      <c r="FW84" s="28">
        <f t="shared" si="110"/>
        <v>0</v>
      </c>
      <c r="FX84" s="28">
        <f t="shared" si="110"/>
        <v>0</v>
      </c>
      <c r="FY84" s="28">
        <f t="shared" si="110"/>
        <v>0</v>
      </c>
      <c r="FZ84" s="28">
        <f t="shared" si="110"/>
        <v>0</v>
      </c>
      <c r="GA84" s="28">
        <f t="shared" si="110"/>
        <v>0</v>
      </c>
      <c r="GB84" s="28">
        <f t="shared" si="110"/>
        <v>0</v>
      </c>
      <c r="GC84" s="28">
        <f t="shared" si="110"/>
        <v>0</v>
      </c>
      <c r="GD84" s="28">
        <f t="shared" si="110"/>
        <v>0</v>
      </c>
      <c r="GE84" s="28">
        <f t="shared" si="110"/>
        <v>0</v>
      </c>
      <c r="GF84" s="28">
        <f t="shared" si="110"/>
        <v>0</v>
      </c>
      <c r="GG84" s="28">
        <f t="shared" si="110"/>
        <v>0</v>
      </c>
      <c r="GH84" s="28">
        <f t="shared" si="110"/>
        <v>0</v>
      </c>
      <c r="GI84" s="28">
        <f t="shared" si="110"/>
        <v>0</v>
      </c>
      <c r="GJ84" s="28">
        <f t="shared" si="110"/>
        <v>0</v>
      </c>
      <c r="GK84" s="28">
        <f t="shared" si="110"/>
        <v>0</v>
      </c>
      <c r="GL84" s="28">
        <f t="shared" si="110"/>
        <v>0</v>
      </c>
      <c r="GM84" s="28">
        <f t="shared" si="110"/>
        <v>0</v>
      </c>
      <c r="GN84" s="28">
        <f t="shared" si="110"/>
        <v>0</v>
      </c>
      <c r="GO84" s="28">
        <f t="shared" si="110"/>
        <v>0</v>
      </c>
      <c r="GP84" s="28">
        <f t="shared" si="110"/>
        <v>0</v>
      </c>
      <c r="GQ84" s="28">
        <f t="shared" si="110"/>
        <v>0</v>
      </c>
      <c r="GR84" s="28">
        <f t="shared" si="110"/>
        <v>0</v>
      </c>
      <c r="GS84" s="28">
        <f t="shared" ref="GS84:JD84" si="111">GS95/GS$4</f>
        <v>0</v>
      </c>
      <c r="GT84" s="28">
        <f t="shared" si="111"/>
        <v>0</v>
      </c>
      <c r="GU84" s="28">
        <f t="shared" si="111"/>
        <v>0</v>
      </c>
      <c r="GV84" s="28">
        <f t="shared" si="111"/>
        <v>0</v>
      </c>
      <c r="GW84" s="28">
        <f t="shared" si="111"/>
        <v>0</v>
      </c>
      <c r="GX84" s="28">
        <f t="shared" si="111"/>
        <v>0</v>
      </c>
      <c r="GY84" s="28">
        <f t="shared" si="111"/>
        <v>0</v>
      </c>
      <c r="GZ84" s="28">
        <f t="shared" si="111"/>
        <v>0</v>
      </c>
      <c r="HA84" s="28">
        <f t="shared" si="111"/>
        <v>0</v>
      </c>
      <c r="HB84" s="28">
        <f t="shared" si="111"/>
        <v>0</v>
      </c>
      <c r="HC84" s="28">
        <f t="shared" si="111"/>
        <v>0</v>
      </c>
      <c r="HD84" s="28">
        <f t="shared" si="111"/>
        <v>0</v>
      </c>
      <c r="HE84" s="28">
        <f t="shared" si="111"/>
        <v>0</v>
      </c>
      <c r="HF84" s="28">
        <f t="shared" si="111"/>
        <v>0</v>
      </c>
      <c r="HG84" s="28">
        <f t="shared" si="111"/>
        <v>0</v>
      </c>
      <c r="HH84" s="28">
        <f t="shared" si="111"/>
        <v>0</v>
      </c>
      <c r="HI84" s="28">
        <f t="shared" si="111"/>
        <v>0</v>
      </c>
      <c r="HJ84" s="28">
        <f t="shared" si="111"/>
        <v>0</v>
      </c>
      <c r="HK84" s="28">
        <f t="shared" si="111"/>
        <v>0</v>
      </c>
      <c r="HL84" s="28">
        <f t="shared" si="111"/>
        <v>0</v>
      </c>
      <c r="HM84" s="28">
        <f t="shared" si="111"/>
        <v>0</v>
      </c>
      <c r="HN84" s="28">
        <f t="shared" si="111"/>
        <v>0</v>
      </c>
      <c r="HO84" s="28">
        <f t="shared" si="111"/>
        <v>0</v>
      </c>
      <c r="HP84" s="28">
        <f t="shared" si="111"/>
        <v>0</v>
      </c>
      <c r="HQ84" s="28">
        <f t="shared" si="111"/>
        <v>0</v>
      </c>
      <c r="HR84" s="28">
        <f t="shared" si="111"/>
        <v>0</v>
      </c>
      <c r="HS84" s="28">
        <f t="shared" si="111"/>
        <v>0</v>
      </c>
      <c r="HT84" s="28">
        <f t="shared" si="111"/>
        <v>0</v>
      </c>
      <c r="HU84" s="28">
        <f t="shared" si="111"/>
        <v>0</v>
      </c>
      <c r="HV84" s="28">
        <f t="shared" si="111"/>
        <v>0</v>
      </c>
      <c r="HW84" s="28">
        <f t="shared" si="111"/>
        <v>0</v>
      </c>
      <c r="HX84" s="28">
        <f t="shared" si="111"/>
        <v>0</v>
      </c>
      <c r="HY84" s="28">
        <f t="shared" si="111"/>
        <v>0</v>
      </c>
      <c r="HZ84" s="28">
        <f t="shared" si="111"/>
        <v>0</v>
      </c>
      <c r="IA84" s="28">
        <f t="shared" si="111"/>
        <v>0</v>
      </c>
      <c r="IB84" s="28">
        <f t="shared" si="111"/>
        <v>0</v>
      </c>
      <c r="IC84" s="28">
        <f t="shared" si="111"/>
        <v>0</v>
      </c>
      <c r="ID84" s="28">
        <f t="shared" si="111"/>
        <v>0</v>
      </c>
      <c r="IE84" s="28">
        <f t="shared" si="111"/>
        <v>0</v>
      </c>
      <c r="IF84" s="28">
        <f t="shared" si="111"/>
        <v>0</v>
      </c>
      <c r="IG84" s="28">
        <f t="shared" si="111"/>
        <v>0</v>
      </c>
      <c r="IH84" s="28">
        <f t="shared" si="111"/>
        <v>0</v>
      </c>
      <c r="II84" s="28">
        <f t="shared" si="111"/>
        <v>0</v>
      </c>
      <c r="IJ84" s="28">
        <f t="shared" si="111"/>
        <v>0</v>
      </c>
      <c r="IK84" s="28">
        <f t="shared" si="111"/>
        <v>0</v>
      </c>
      <c r="IL84" s="28">
        <f t="shared" si="111"/>
        <v>0</v>
      </c>
      <c r="IM84" s="28">
        <f t="shared" si="111"/>
        <v>0</v>
      </c>
      <c r="IN84" s="28">
        <f t="shared" si="111"/>
        <v>0</v>
      </c>
      <c r="IO84" s="28">
        <f t="shared" si="111"/>
        <v>0</v>
      </c>
      <c r="IP84" s="28">
        <f t="shared" si="111"/>
        <v>0</v>
      </c>
      <c r="IQ84" s="28">
        <f t="shared" si="111"/>
        <v>0</v>
      </c>
      <c r="IR84" s="28">
        <f t="shared" si="111"/>
        <v>0</v>
      </c>
      <c r="IS84" s="28">
        <f t="shared" si="111"/>
        <v>0</v>
      </c>
      <c r="IT84" s="28">
        <f t="shared" si="111"/>
        <v>0</v>
      </c>
      <c r="IU84" s="28">
        <f t="shared" si="111"/>
        <v>0</v>
      </c>
      <c r="IV84" s="28">
        <f t="shared" si="111"/>
        <v>0</v>
      </c>
      <c r="IW84" s="28">
        <f t="shared" si="111"/>
        <v>0</v>
      </c>
      <c r="IX84" s="28">
        <f t="shared" si="111"/>
        <v>0</v>
      </c>
      <c r="IY84" s="28">
        <f t="shared" si="111"/>
        <v>0</v>
      </c>
      <c r="IZ84" s="28">
        <f t="shared" si="111"/>
        <v>0</v>
      </c>
      <c r="JA84" s="28">
        <f t="shared" si="111"/>
        <v>0</v>
      </c>
      <c r="JB84" s="28">
        <f t="shared" si="111"/>
        <v>0</v>
      </c>
      <c r="JC84" s="28">
        <f t="shared" si="111"/>
        <v>0</v>
      </c>
      <c r="JD84" s="28">
        <f t="shared" si="111"/>
        <v>0</v>
      </c>
      <c r="JE84" s="28">
        <f t="shared" ref="JE84:LP84" si="112">JE95/JE$4</f>
        <v>0</v>
      </c>
      <c r="JF84" s="28">
        <f t="shared" si="112"/>
        <v>0</v>
      </c>
      <c r="JG84" s="28">
        <f t="shared" si="112"/>
        <v>0</v>
      </c>
      <c r="JH84" s="28">
        <f t="shared" si="112"/>
        <v>0</v>
      </c>
      <c r="JI84" s="28">
        <f t="shared" si="112"/>
        <v>0</v>
      </c>
      <c r="JJ84" s="28">
        <f t="shared" si="112"/>
        <v>0</v>
      </c>
      <c r="JK84" s="28">
        <f t="shared" si="112"/>
        <v>0</v>
      </c>
      <c r="JL84" s="28">
        <f t="shared" si="112"/>
        <v>0</v>
      </c>
      <c r="JM84" s="28">
        <f t="shared" si="112"/>
        <v>0</v>
      </c>
      <c r="JN84" s="28">
        <f t="shared" si="112"/>
        <v>0</v>
      </c>
      <c r="JO84" s="28">
        <f t="shared" si="112"/>
        <v>0</v>
      </c>
      <c r="JP84" s="28">
        <f t="shared" si="112"/>
        <v>0</v>
      </c>
      <c r="JQ84" s="28">
        <f t="shared" si="112"/>
        <v>0</v>
      </c>
      <c r="JR84" s="28">
        <f t="shared" si="112"/>
        <v>0</v>
      </c>
      <c r="JS84" s="28">
        <f t="shared" si="112"/>
        <v>0</v>
      </c>
      <c r="JT84" s="28">
        <f t="shared" si="112"/>
        <v>0</v>
      </c>
      <c r="JU84" s="28">
        <f t="shared" si="112"/>
        <v>0</v>
      </c>
      <c r="JV84" s="28">
        <f t="shared" si="112"/>
        <v>0</v>
      </c>
      <c r="JW84" s="28">
        <f t="shared" si="112"/>
        <v>0</v>
      </c>
      <c r="JX84" s="28">
        <f t="shared" si="112"/>
        <v>0</v>
      </c>
      <c r="JY84" s="28">
        <f t="shared" si="112"/>
        <v>0</v>
      </c>
      <c r="JZ84" s="28">
        <f t="shared" si="112"/>
        <v>0</v>
      </c>
      <c r="KA84" s="28">
        <f t="shared" si="112"/>
        <v>0</v>
      </c>
      <c r="KB84" s="28">
        <f t="shared" si="112"/>
        <v>0</v>
      </c>
      <c r="KC84" s="28">
        <f t="shared" si="112"/>
        <v>0</v>
      </c>
      <c r="KD84" s="28">
        <f t="shared" si="112"/>
        <v>0</v>
      </c>
      <c r="KE84" s="28">
        <f t="shared" si="112"/>
        <v>0</v>
      </c>
      <c r="KF84" s="28">
        <f t="shared" si="112"/>
        <v>0</v>
      </c>
      <c r="KG84" s="28">
        <f t="shared" si="112"/>
        <v>0</v>
      </c>
      <c r="KH84" s="28">
        <f t="shared" si="112"/>
        <v>0</v>
      </c>
      <c r="KI84" s="28">
        <f t="shared" si="112"/>
        <v>0</v>
      </c>
      <c r="KJ84" s="28">
        <f t="shared" si="112"/>
        <v>0</v>
      </c>
      <c r="KK84" s="28">
        <f t="shared" si="112"/>
        <v>0</v>
      </c>
      <c r="KL84" s="28">
        <f t="shared" si="112"/>
        <v>0</v>
      </c>
      <c r="KM84" s="28">
        <f t="shared" si="112"/>
        <v>0</v>
      </c>
      <c r="KN84" s="28">
        <f t="shared" si="112"/>
        <v>0</v>
      </c>
      <c r="KO84" s="28">
        <f t="shared" si="112"/>
        <v>0</v>
      </c>
      <c r="KP84" s="28">
        <f t="shared" si="112"/>
        <v>0</v>
      </c>
      <c r="KQ84" s="28">
        <f t="shared" si="112"/>
        <v>0</v>
      </c>
      <c r="KR84" s="28">
        <f t="shared" si="112"/>
        <v>0</v>
      </c>
      <c r="KS84" s="28">
        <f t="shared" si="112"/>
        <v>0</v>
      </c>
      <c r="KT84" s="28">
        <f t="shared" si="112"/>
        <v>0</v>
      </c>
      <c r="KU84" s="28">
        <f t="shared" si="112"/>
        <v>0</v>
      </c>
      <c r="KV84" s="28">
        <f t="shared" si="112"/>
        <v>0</v>
      </c>
      <c r="KW84" s="28">
        <f t="shared" si="112"/>
        <v>0</v>
      </c>
      <c r="KX84" s="28">
        <f t="shared" si="112"/>
        <v>0</v>
      </c>
      <c r="KY84" s="28">
        <f t="shared" si="112"/>
        <v>0</v>
      </c>
      <c r="KZ84" s="28">
        <f t="shared" si="112"/>
        <v>0</v>
      </c>
      <c r="LA84" s="28">
        <f t="shared" si="112"/>
        <v>0</v>
      </c>
      <c r="LB84" s="28">
        <f t="shared" si="112"/>
        <v>0</v>
      </c>
      <c r="LC84" s="28">
        <f t="shared" si="112"/>
        <v>0</v>
      </c>
      <c r="LD84" s="28">
        <f t="shared" si="112"/>
        <v>0</v>
      </c>
      <c r="LE84" s="28">
        <f t="shared" si="112"/>
        <v>0</v>
      </c>
      <c r="LF84" s="28">
        <f t="shared" si="112"/>
        <v>0</v>
      </c>
      <c r="LG84" s="28">
        <f t="shared" si="112"/>
        <v>0</v>
      </c>
      <c r="LH84" s="28">
        <f t="shared" si="112"/>
        <v>0</v>
      </c>
      <c r="LI84" s="28">
        <f t="shared" si="112"/>
        <v>0</v>
      </c>
      <c r="LJ84" s="28">
        <f t="shared" si="112"/>
        <v>0</v>
      </c>
      <c r="LK84" s="28">
        <f t="shared" si="112"/>
        <v>0</v>
      </c>
      <c r="LL84" s="28">
        <f t="shared" si="112"/>
        <v>0</v>
      </c>
      <c r="LM84" s="28">
        <f t="shared" si="112"/>
        <v>0</v>
      </c>
      <c r="LN84" s="28">
        <f t="shared" si="112"/>
        <v>0</v>
      </c>
      <c r="LO84" s="28">
        <f t="shared" si="112"/>
        <v>0</v>
      </c>
      <c r="LP84" s="28">
        <f t="shared" si="112"/>
        <v>0</v>
      </c>
      <c r="LQ84" s="28">
        <f t="shared" ref="LQ84:NI84" si="113">LQ95/LQ$4</f>
        <v>0</v>
      </c>
      <c r="LR84" s="28">
        <f t="shared" si="113"/>
        <v>0</v>
      </c>
      <c r="LS84" s="28">
        <f t="shared" si="113"/>
        <v>0</v>
      </c>
      <c r="LT84" s="28">
        <f t="shared" si="113"/>
        <v>0</v>
      </c>
      <c r="LU84" s="28">
        <f t="shared" si="113"/>
        <v>0</v>
      </c>
      <c r="LV84" s="28">
        <f t="shared" si="113"/>
        <v>0</v>
      </c>
      <c r="LW84" s="28">
        <f t="shared" si="113"/>
        <v>0</v>
      </c>
      <c r="LX84" s="28">
        <f t="shared" si="113"/>
        <v>0</v>
      </c>
      <c r="LY84" s="28">
        <f t="shared" si="113"/>
        <v>0</v>
      </c>
      <c r="LZ84" s="28">
        <f t="shared" si="113"/>
        <v>0</v>
      </c>
      <c r="MA84" s="28">
        <f t="shared" si="113"/>
        <v>0</v>
      </c>
      <c r="MB84" s="28">
        <f t="shared" si="113"/>
        <v>0</v>
      </c>
      <c r="MC84" s="28">
        <f t="shared" si="113"/>
        <v>0</v>
      </c>
      <c r="MD84" s="28">
        <f t="shared" si="113"/>
        <v>0</v>
      </c>
      <c r="ME84" s="28">
        <f t="shared" si="113"/>
        <v>0</v>
      </c>
      <c r="MF84" s="28">
        <f t="shared" si="113"/>
        <v>0</v>
      </c>
      <c r="MG84" s="28">
        <f t="shared" si="113"/>
        <v>0</v>
      </c>
      <c r="MH84" s="28">
        <f t="shared" si="113"/>
        <v>0</v>
      </c>
      <c r="MI84" s="28">
        <f t="shared" si="113"/>
        <v>0</v>
      </c>
      <c r="MJ84" s="28">
        <f t="shared" si="113"/>
        <v>0</v>
      </c>
      <c r="MK84" s="28">
        <f t="shared" si="113"/>
        <v>0</v>
      </c>
      <c r="ML84" s="28">
        <f t="shared" si="113"/>
        <v>0</v>
      </c>
      <c r="MM84" s="28">
        <f t="shared" si="113"/>
        <v>0</v>
      </c>
      <c r="MN84" s="28">
        <f t="shared" si="113"/>
        <v>0</v>
      </c>
      <c r="MO84" s="28">
        <f t="shared" si="113"/>
        <v>0</v>
      </c>
      <c r="MP84" s="28">
        <f t="shared" si="113"/>
        <v>0</v>
      </c>
      <c r="MQ84" s="28">
        <f t="shared" si="113"/>
        <v>0</v>
      </c>
      <c r="MR84" s="28">
        <f t="shared" si="113"/>
        <v>0</v>
      </c>
      <c r="MS84" s="28">
        <f t="shared" si="113"/>
        <v>0</v>
      </c>
      <c r="MT84" s="28">
        <f t="shared" si="113"/>
        <v>0</v>
      </c>
      <c r="MU84" s="28">
        <f t="shared" si="113"/>
        <v>0</v>
      </c>
      <c r="MV84" s="28">
        <f t="shared" si="113"/>
        <v>0</v>
      </c>
      <c r="MW84" s="28">
        <f t="shared" si="113"/>
        <v>0</v>
      </c>
      <c r="MX84" s="28">
        <f t="shared" si="113"/>
        <v>0</v>
      </c>
      <c r="MY84" s="28">
        <f t="shared" si="113"/>
        <v>0</v>
      </c>
      <c r="MZ84" s="28">
        <f t="shared" si="113"/>
        <v>0</v>
      </c>
      <c r="NA84" s="28">
        <f t="shared" si="113"/>
        <v>0</v>
      </c>
      <c r="NB84" s="28">
        <f t="shared" si="113"/>
        <v>0</v>
      </c>
      <c r="NC84" s="28">
        <f t="shared" si="113"/>
        <v>0</v>
      </c>
      <c r="ND84" s="28">
        <f t="shared" si="113"/>
        <v>0</v>
      </c>
      <c r="NE84" s="28">
        <f t="shared" si="113"/>
        <v>0</v>
      </c>
      <c r="NF84" s="28">
        <f t="shared" si="113"/>
        <v>0</v>
      </c>
      <c r="NG84" s="28">
        <f t="shared" si="113"/>
        <v>0</v>
      </c>
      <c r="NH84" s="28">
        <f t="shared" si="113"/>
        <v>0</v>
      </c>
      <c r="NI84" s="28">
        <f t="shared" si="113"/>
        <v>0</v>
      </c>
    </row>
    <row r="85" spans="1:373" s="32" customFormat="1" ht="14.4" outlineLevel="1" x14ac:dyDescent="0.25">
      <c r="A85" s="21"/>
      <c r="B85" s="22"/>
      <c r="C85" s="23"/>
      <c r="D85" s="23"/>
      <c r="E85" s="26" t="s">
        <v>217</v>
      </c>
      <c r="F85" s="24"/>
      <c r="G85" s="82">
        <v>0</v>
      </c>
      <c r="H85" s="31" t="e">
        <f>((IFERROR(VLOOKUP($B84,Mes!$C$7:$AV$131,MATCH(H$1,Mes!$C$3:$AV$3,0),FALSE),""))*1000)</f>
        <v>#VALUE!</v>
      </c>
      <c r="I85" s="31" t="e">
        <f>((IFERROR(VLOOKUP($B84,Mes!$C$7:$AV$131,MATCH(I$1,Mes!$C$3:$AV$3,0),FALSE),""))*1000)</f>
        <v>#VALUE!</v>
      </c>
      <c r="J85" s="31" t="e">
        <f>((IFERROR(VLOOKUP($B84,Mes!$C$7:$AV$131,MATCH(J$1,Mes!$C$3:$AV$3,0),FALSE),""))*1000)</f>
        <v>#VALUE!</v>
      </c>
      <c r="K85" s="31" t="e">
        <f>((IFERROR(VLOOKUP($B84,Mes!$C$7:$AV$131,MATCH(K$1,Mes!$C$3:$AV$3,0),FALSE),""))*1000)</f>
        <v>#VALUE!</v>
      </c>
      <c r="L85" s="31" t="e">
        <f>((IFERROR(VLOOKUP($B84,Mes!$C$7:$AV$131,MATCH(L$1,Mes!$C$3:$AV$3,0),FALSE),""))*1000)</f>
        <v>#VALUE!</v>
      </c>
      <c r="M85" s="31" t="e">
        <f>((IFERROR(VLOOKUP($B84,Mes!$C$7:$AV$131,MATCH(M$1,Mes!$C$3:$AV$3,0),FALSE),""))*1000)</f>
        <v>#VALUE!</v>
      </c>
      <c r="N85" s="31" t="e">
        <f>((IFERROR(VLOOKUP($B84,Mes!$C$7:$AV$131,MATCH(N$1,Mes!$C$3:$AV$3,0),FALSE),""))*1000)</f>
        <v>#VALUE!</v>
      </c>
      <c r="O85" s="31" t="e">
        <f>((IFERROR(VLOOKUP($B84,Mes!$C$7:$AV$131,MATCH(O$1,Mes!$C$3:$AV$3,0),FALSE),""))*1000)</f>
        <v>#VALUE!</v>
      </c>
      <c r="P85" s="31" t="e">
        <f>((IFERROR(VLOOKUP($B84,Mes!$C$7:$AV$131,MATCH(P$1,Mes!$C$3:$AV$3,0),FALSE),""))*1000)</f>
        <v>#VALUE!</v>
      </c>
      <c r="Q85" s="31" t="e">
        <f>((IFERROR(VLOOKUP($B84,Mes!$C$7:$AV$131,MATCH(Q$1,Mes!$C$3:$AV$3,0),FALSE),""))*1000)</f>
        <v>#VALUE!</v>
      </c>
      <c r="R85" s="31" t="e">
        <f>((IFERROR(VLOOKUP($B84,Mes!$C$7:$AV$131,MATCH(R$1,Mes!$C$3:$AV$3,0),FALSE),""))*1000)</f>
        <v>#VALUE!</v>
      </c>
      <c r="S85" s="31" t="e">
        <f>((IFERROR(VLOOKUP($B84,Mes!$C$7:$AV$131,MATCH(S$1,Mes!$C$3:$AV$3,0),FALSE),""))*1000)</f>
        <v>#VALUE!</v>
      </c>
      <c r="T85" s="31" t="e">
        <f>((IFERROR(VLOOKUP($B84,Mes!$C$7:$AV$131,MATCH(T$1,Mes!$C$3:$AV$3,0),FALSE),""))*1000)</f>
        <v>#VALUE!</v>
      </c>
      <c r="U85" s="31" t="e">
        <f>((IFERROR(VLOOKUP($B84,Mes!$C$7:$AV$131,MATCH(U$1,Mes!$C$3:$AV$3,0),FALSE),""))*1000)</f>
        <v>#VALUE!</v>
      </c>
      <c r="V85" s="31" t="e">
        <f>((IFERROR(VLOOKUP($B84,Mes!$C$7:$AV$131,MATCH(V$1,Mes!$C$3:$AV$3,0),FALSE),""))*1000)</f>
        <v>#VALUE!</v>
      </c>
      <c r="W85" s="31" t="e">
        <f>((IFERROR(VLOOKUP($B84,Mes!$C$7:$AV$131,MATCH(W$1,Mes!$C$3:$AV$3,0),FALSE),""))*1000)</f>
        <v>#VALUE!</v>
      </c>
      <c r="X85" s="31" t="e">
        <f>((IFERROR(VLOOKUP($B84,Mes!$C$7:$AV$131,MATCH(X$1,Mes!$C$3:$AV$3,0),FALSE),""))*1000)</f>
        <v>#VALUE!</v>
      </c>
      <c r="Y85" s="31" t="e">
        <f>((IFERROR(VLOOKUP($B84,Mes!$C$7:$AV$131,MATCH(Y$1,Mes!$C$3:$AV$3,0),FALSE),""))*1000)</f>
        <v>#VALUE!</v>
      </c>
      <c r="Z85" s="31" t="e">
        <f>((IFERROR(VLOOKUP($B84,Mes!$C$7:$AV$131,MATCH(Z$1,Mes!$C$3:$AV$3,0),FALSE),""))*1000)</f>
        <v>#VALUE!</v>
      </c>
      <c r="AA85" s="31" t="e">
        <f>((IFERROR(VLOOKUP($B84,Mes!$C$7:$AV$131,MATCH(AA$1,Mes!$C$3:$AV$3,0),FALSE),""))*1000)</f>
        <v>#VALUE!</v>
      </c>
      <c r="AB85" s="31" t="e">
        <f>((IFERROR(VLOOKUP($B84,Mes!$C$7:$AV$131,MATCH(AB$1,Mes!$C$3:$AV$3,0),FALSE),""))*1000)</f>
        <v>#VALUE!</v>
      </c>
      <c r="AC85" s="31" t="e">
        <f>((IFERROR(VLOOKUP($B84,Mes!$C$7:$AV$131,MATCH(AC$1,Mes!$C$3:$AV$3,0),FALSE),""))*1000)</f>
        <v>#VALUE!</v>
      </c>
      <c r="AD85" s="31" t="e">
        <f>((IFERROR(VLOOKUP($B84,Mes!$C$7:$AV$131,MATCH(AD$1,Mes!$C$3:$AV$3,0),FALSE),""))*1000)</f>
        <v>#VALUE!</v>
      </c>
      <c r="AE85" s="31" t="e">
        <f>((IFERROR(VLOOKUP($B84,Mes!$C$7:$AV$131,MATCH(AE$1,Mes!$C$3:$AV$3,0),FALSE),""))*1000)</f>
        <v>#VALUE!</v>
      </c>
      <c r="AF85" s="31" t="e">
        <f>((IFERROR(VLOOKUP($B84,Mes!$C$7:$AV$131,MATCH(AF$1,Mes!$C$3:$AV$3,0),FALSE),""))*1000)</f>
        <v>#VALUE!</v>
      </c>
      <c r="AG85" s="31" t="e">
        <f>((IFERROR(VLOOKUP($B84,Mes!$C$7:$AV$131,MATCH(AG$1,Mes!$C$3:$AV$3,0),FALSE),""))*1000)</f>
        <v>#VALUE!</v>
      </c>
      <c r="AH85" s="31" t="e">
        <f>((IFERROR(VLOOKUP($B84,Mes!$C$7:$AV$131,MATCH(AH$1,Mes!$C$3:$AV$3,0),FALSE),""))*1000)</f>
        <v>#VALUE!</v>
      </c>
      <c r="AI85" s="31" t="e">
        <f>((IFERROR(VLOOKUP($B84,Mes!$C$7:$AV$131,MATCH(AI$1,Mes!$C$3:$AV$3,0),FALSE),""))*1000)</f>
        <v>#VALUE!</v>
      </c>
      <c r="AJ85" s="31" t="e">
        <f>((IFERROR(VLOOKUP($B84,Mes!$C$7:$AV$131,MATCH(AJ$1,Mes!$C$3:$AV$3,0),FALSE),""))*1000)</f>
        <v>#VALUE!</v>
      </c>
      <c r="AK85" s="31" t="e">
        <f>((IFERROR(VLOOKUP($B84,Mes!$C$7:$AV$131,MATCH(AK$1,Mes!$C$3:$AV$3,0),FALSE),""))*1000)</f>
        <v>#VALUE!</v>
      </c>
      <c r="AL85" s="31" t="e">
        <f>((IFERROR(VLOOKUP($B84,Mes!$C$7:$AV$131,MATCH(AL$1,Mes!$C$3:$AV$3,0),FALSE),""))*1000)</f>
        <v>#VALUE!</v>
      </c>
      <c r="AM85" s="30" t="e">
        <f>((IFERROR(VLOOKUP($B84,Mes!$C$7:$AV$131,MATCH(AM$1,Mes!$C$3:$AV$3,0),FALSE),""))*1000)</f>
        <v>#VALUE!</v>
      </c>
      <c r="AN85" s="30" t="e">
        <f>((IFERROR(VLOOKUP($B84,Mes!$C$7:$AV$131,MATCH(AN$1,Mes!$C$3:$AV$3,0),FALSE),""))*1000)</f>
        <v>#VALUE!</v>
      </c>
      <c r="AO85" s="30" t="e">
        <f>((IFERROR(VLOOKUP($B84,Mes!$C$7:$AV$131,MATCH(AO$1,Mes!$C$3:$AV$3,0),FALSE),""))*1000)</f>
        <v>#VALUE!</v>
      </c>
      <c r="AP85" s="30" t="e">
        <f>((IFERROR(VLOOKUP($B84,Mes!$C$7:$AV$131,MATCH(AP$1,Mes!$C$3:$AV$3,0),FALSE),""))*1000)</f>
        <v>#VALUE!</v>
      </c>
      <c r="AQ85" s="30" t="e">
        <f>((IFERROR(VLOOKUP($B84,Mes!$C$7:$AV$131,MATCH(AQ$1,Mes!$C$3:$AV$3,0),FALSE),""))*1000)</f>
        <v>#VALUE!</v>
      </c>
      <c r="AR85" s="30" t="e">
        <f>((IFERROR(VLOOKUP($B84,Mes!$C$7:$AV$131,MATCH(AR$1,Mes!$C$3:$AV$3,0),FALSE),""))*1000)</f>
        <v>#VALUE!</v>
      </c>
      <c r="AS85" s="30" t="e">
        <f>((IFERROR(VLOOKUP($B84,Mes!$C$7:$AV$131,MATCH(AS$1,Mes!$C$3:$AV$3,0),FALSE),""))*1000)</f>
        <v>#VALUE!</v>
      </c>
      <c r="AT85" s="30" t="e">
        <f>((IFERROR(VLOOKUP($B84,Mes!$C$7:$AV$131,MATCH(AT$1,Mes!$C$3:$AV$3,0),FALSE),""))*1000)</f>
        <v>#VALUE!</v>
      </c>
      <c r="AU85" s="30" t="e">
        <f>((IFERROR(VLOOKUP($B84,Mes!$C$7:$AV$131,MATCH(AU$1,Mes!$C$3:$AV$3,0),FALSE),""))*1000)</f>
        <v>#VALUE!</v>
      </c>
      <c r="AV85" s="30" t="e">
        <f>((IFERROR(VLOOKUP($B84,Mes!$C$7:$AV$131,MATCH(AV$1,Mes!$C$3:$AV$3,0),FALSE),""))*1000)</f>
        <v>#VALUE!</v>
      </c>
      <c r="AW85" s="30" t="e">
        <f>((IFERROR(VLOOKUP($B84,Mes!$C$7:$AV$131,MATCH(AW$1,Mes!$C$3:$AV$3,0),FALSE),""))*1000)</f>
        <v>#VALUE!</v>
      </c>
      <c r="AX85" s="30" t="e">
        <f>((IFERROR(VLOOKUP($B84,Mes!$C$7:$AV$131,MATCH(AX$1,Mes!$C$3:$AV$3,0),FALSE),""))*1000)</f>
        <v>#VALUE!</v>
      </c>
      <c r="AY85" s="30" t="e">
        <f>((IFERROR(VLOOKUP($B84,Mes!$C$7:$AV$131,MATCH(AY$1,Mes!$C$3:$AV$3,0),FALSE),""))*1000)</f>
        <v>#VALUE!</v>
      </c>
      <c r="AZ85" s="30" t="e">
        <f>((IFERROR(VLOOKUP($B84,Mes!$C$7:$AV$131,MATCH(AZ$1,Mes!$C$3:$AV$3,0),FALSE),""))*1000)</f>
        <v>#VALUE!</v>
      </c>
      <c r="BA85" s="30" t="e">
        <f>((IFERROR(VLOOKUP($B84,Mes!$C$7:$AV$131,MATCH(BA$1,Mes!$C$3:$AV$3,0),FALSE),""))*1000)</f>
        <v>#VALUE!</v>
      </c>
      <c r="BB85" s="30" t="e">
        <f>((IFERROR(VLOOKUP($B84,Mes!$C$7:$AV$131,MATCH(BB$1,Mes!$C$3:$AV$3,0),FALSE),""))*1000)</f>
        <v>#VALUE!</v>
      </c>
      <c r="BC85" s="30" t="e">
        <f>((IFERROR(VLOOKUP($B84,Mes!$C$7:$AV$131,MATCH(BC$1,Mes!$C$3:$AV$3,0),FALSE),""))*1000)</f>
        <v>#VALUE!</v>
      </c>
      <c r="BD85" s="30" t="e">
        <f>((IFERROR(VLOOKUP($B84,Mes!$C$7:$AV$131,MATCH(BD$1,Mes!$C$3:$AV$3,0),FALSE),""))*1000)</f>
        <v>#VALUE!</v>
      </c>
      <c r="BE85" s="30" t="e">
        <f>((IFERROR(VLOOKUP($B84,Mes!$C$7:$AV$131,MATCH(BE$1,Mes!$C$3:$AV$3,0),FALSE),""))*1000)</f>
        <v>#VALUE!</v>
      </c>
      <c r="BF85" s="30" t="e">
        <f>((IFERROR(VLOOKUP($B84,Mes!$C$7:$AV$131,MATCH(BF$1,Mes!$C$3:$AV$3,0),FALSE),""))*1000)</f>
        <v>#VALUE!</v>
      </c>
      <c r="BG85" s="30" t="e">
        <f>((IFERROR(VLOOKUP($B84,Mes!$C$7:$AV$131,MATCH(BG$1,Mes!$C$3:$AV$3,0),FALSE),""))*1000)</f>
        <v>#VALUE!</v>
      </c>
      <c r="BH85" s="30" t="e">
        <f>((IFERROR(VLOOKUP($B84,Mes!$C$7:$AV$131,MATCH(BH$1,Mes!$C$3:$AV$3,0),FALSE),""))*1000)</f>
        <v>#VALUE!</v>
      </c>
      <c r="BI85" s="30" t="e">
        <f>((IFERROR(VLOOKUP($B84,Mes!$C$7:$AV$131,MATCH(BI$1,Mes!$C$3:$AV$3,0),FALSE),""))*1000)</f>
        <v>#VALUE!</v>
      </c>
      <c r="BJ85" s="30" t="e">
        <f>((IFERROR(VLOOKUP($B84,Mes!$C$7:$AV$131,MATCH(BJ$1,Mes!$C$3:$AV$3,0),FALSE),""))*1000)</f>
        <v>#VALUE!</v>
      </c>
      <c r="BK85" s="30" t="e">
        <f>((IFERROR(VLOOKUP($B84,Mes!$C$7:$AV$131,MATCH(BK$1,Mes!$C$3:$AV$3,0),FALSE),""))*1000)</f>
        <v>#VALUE!</v>
      </c>
      <c r="BL85" s="30" t="e">
        <f>((IFERROR(VLOOKUP($B84,Mes!$C$7:$AV$131,MATCH(BL$1,Mes!$C$3:$AV$3,0),FALSE),""))*1000)</f>
        <v>#VALUE!</v>
      </c>
      <c r="BM85" s="30" t="e">
        <f>((IFERROR(VLOOKUP($B84,Mes!$C$7:$AV$131,MATCH(BM$1,Mes!$C$3:$AV$3,0),FALSE),""))*1000)</f>
        <v>#VALUE!</v>
      </c>
      <c r="BN85" s="30" t="e">
        <f>((IFERROR(VLOOKUP($B84,Mes!$C$7:$AV$131,MATCH(BN$1,Mes!$C$3:$AV$3,0),FALSE),""))*1000)</f>
        <v>#VALUE!</v>
      </c>
      <c r="BO85" s="30" t="e">
        <f>((IFERROR(VLOOKUP($B84,Mes!$C$7:$AV$131,MATCH(BO$1,Mes!$C$3:$AV$3,0),FALSE),""))*1000)</f>
        <v>#VALUE!</v>
      </c>
      <c r="BP85" s="31" t="e">
        <f>((IFERROR(VLOOKUP($B84,Mes!$C$7:$AV$131,MATCH(BP$1,Mes!$C$3:$AV$3,0),FALSE),""))*1000)</f>
        <v>#VALUE!</v>
      </c>
      <c r="BQ85" s="31" t="e">
        <f>((IFERROR(VLOOKUP($B84,Mes!$C$7:$AV$131,MATCH(BQ$1,Mes!$C$3:$AV$3,0),FALSE),""))*1000)</f>
        <v>#VALUE!</v>
      </c>
      <c r="BR85" s="31" t="e">
        <f>((IFERROR(VLOOKUP($B84,Mes!$C$7:$AV$131,MATCH(BR$1,Mes!$C$3:$AV$3,0),FALSE),""))*1000)</f>
        <v>#VALUE!</v>
      </c>
      <c r="BS85" s="31" t="e">
        <f>((IFERROR(VLOOKUP($B84,Mes!$C$7:$AV$131,MATCH(BS$1,Mes!$C$3:$AV$3,0),FALSE),""))*1000)</f>
        <v>#VALUE!</v>
      </c>
      <c r="BT85" s="31" t="e">
        <f>((IFERROR(VLOOKUP($B84,Mes!$C$7:$AV$131,MATCH(BT$1,Mes!$C$3:$AV$3,0),FALSE),""))*1000)</f>
        <v>#VALUE!</v>
      </c>
      <c r="BU85" s="31" t="e">
        <f>((IFERROR(VLOOKUP($B84,Mes!$C$7:$AV$131,MATCH(BU$1,Mes!$C$3:$AV$3,0),FALSE),""))*1000)</f>
        <v>#VALUE!</v>
      </c>
      <c r="BV85" s="31" t="e">
        <f>((IFERROR(VLOOKUP($B84,Mes!$C$7:$AV$131,MATCH(BV$1,Mes!$C$3:$AV$3,0),FALSE),""))*1000)</f>
        <v>#VALUE!</v>
      </c>
      <c r="BW85" s="31" t="e">
        <f>((IFERROR(VLOOKUP($B84,Mes!$C$7:$AV$131,MATCH(BW$1,Mes!$C$3:$AV$3,0),FALSE),""))*1000)</f>
        <v>#VALUE!</v>
      </c>
      <c r="BX85" s="31" t="e">
        <f>((IFERROR(VLOOKUP($B84,Mes!$C$7:$AV$131,MATCH(BX$1,Mes!$C$3:$AV$3,0),FALSE),""))*1000)</f>
        <v>#VALUE!</v>
      </c>
      <c r="BY85" s="31" t="e">
        <f>((IFERROR(VLOOKUP($B84,Mes!$C$7:$AV$131,MATCH(BY$1,Mes!$C$3:$AV$3,0),FALSE),""))*1000)</f>
        <v>#VALUE!</v>
      </c>
      <c r="BZ85" s="31" t="e">
        <f>((IFERROR(VLOOKUP($B84,Mes!$C$7:$AV$131,MATCH(BZ$1,Mes!$C$3:$AV$3,0),FALSE),""))*1000)</f>
        <v>#VALUE!</v>
      </c>
      <c r="CA85" s="31" t="e">
        <f>((IFERROR(VLOOKUP($B84,Mes!$C$7:$AV$131,MATCH(CA$1,Mes!$C$3:$AV$3,0),FALSE),""))*1000)</f>
        <v>#VALUE!</v>
      </c>
      <c r="CB85" s="31" t="e">
        <f>((IFERROR(VLOOKUP($B84,Mes!$C$7:$AV$131,MATCH(CB$1,Mes!$C$3:$AV$3,0),FALSE),""))*1000)</f>
        <v>#VALUE!</v>
      </c>
      <c r="CC85" s="31" t="e">
        <f>((IFERROR(VLOOKUP($B84,Mes!$C$7:$AV$131,MATCH(CC$1,Mes!$C$3:$AV$3,0),FALSE),""))*1000)</f>
        <v>#VALUE!</v>
      </c>
      <c r="CD85" s="31" t="e">
        <f>((IFERROR(VLOOKUP($B84,Mes!$C$7:$AV$131,MATCH(CD$1,Mes!$C$3:$AV$3,0),FALSE),""))*1000)</f>
        <v>#VALUE!</v>
      </c>
      <c r="CE85" s="31" t="e">
        <f>((IFERROR(VLOOKUP($B84,Mes!$C$7:$AV$131,MATCH(CE$1,Mes!$C$3:$AV$3,0),FALSE),""))*1000)</f>
        <v>#VALUE!</v>
      </c>
      <c r="CF85" s="31" t="e">
        <f>((IFERROR(VLOOKUP($B84,Mes!$C$7:$AV$131,MATCH(CF$1,Mes!$C$3:$AV$3,0),FALSE),""))*1000)</f>
        <v>#VALUE!</v>
      </c>
      <c r="CG85" s="31" t="e">
        <f>((IFERROR(VLOOKUP($B84,Mes!$C$7:$AV$131,MATCH(CG$1,Mes!$C$3:$AV$3,0),FALSE),""))*1000)</f>
        <v>#VALUE!</v>
      </c>
      <c r="CH85" s="31" t="e">
        <f>((IFERROR(VLOOKUP($B84,Mes!$C$7:$AV$131,MATCH(CH$1,Mes!$C$3:$AV$3,0),FALSE),""))*1000)</f>
        <v>#VALUE!</v>
      </c>
      <c r="CI85" s="31" t="e">
        <f>((IFERROR(VLOOKUP($B84,Mes!$C$7:$AV$131,MATCH(CI$1,Mes!$C$3:$AV$3,0),FALSE),""))*1000)</f>
        <v>#VALUE!</v>
      </c>
      <c r="CJ85" s="31" t="e">
        <f>((IFERROR(VLOOKUP($B84,Mes!$C$7:$AV$131,MATCH(CJ$1,Mes!$C$3:$AV$3,0),FALSE),""))*1000)</f>
        <v>#VALUE!</v>
      </c>
      <c r="CK85" s="31" t="e">
        <f>((IFERROR(VLOOKUP($B84,Mes!$C$7:$AV$131,MATCH(CK$1,Mes!$C$3:$AV$3,0),FALSE),""))*1000)</f>
        <v>#VALUE!</v>
      </c>
      <c r="CL85" s="31" t="e">
        <f>((IFERROR(VLOOKUP($B84,Mes!$C$7:$AV$131,MATCH(CL$1,Mes!$C$3:$AV$3,0),FALSE),""))*1000)</f>
        <v>#VALUE!</v>
      </c>
      <c r="CM85" s="31" t="e">
        <f>((IFERROR(VLOOKUP($B84,Mes!$C$7:$AV$131,MATCH(CM$1,Mes!$C$3:$AV$3,0),FALSE),""))*1000)</f>
        <v>#VALUE!</v>
      </c>
      <c r="CN85" s="31" t="e">
        <f>((IFERROR(VLOOKUP($B84,Mes!$C$7:$AV$131,MATCH(CN$1,Mes!$C$3:$AV$3,0),FALSE),""))*1000)</f>
        <v>#VALUE!</v>
      </c>
      <c r="CO85" s="31" t="e">
        <f>((IFERROR(VLOOKUP($B84,Mes!$C$7:$AV$131,MATCH(CO$1,Mes!$C$3:$AV$3,0),FALSE),""))*1000)</f>
        <v>#VALUE!</v>
      </c>
      <c r="CP85" s="31" t="e">
        <f>((IFERROR(VLOOKUP($B84,Mes!$C$7:$AV$131,MATCH(CP$1,Mes!$C$3:$AV$3,0),FALSE),""))*1000)</f>
        <v>#VALUE!</v>
      </c>
      <c r="CQ85" s="31" t="e">
        <f>((IFERROR(VLOOKUP($B84,Mes!$C$7:$AV$131,MATCH(CQ$1,Mes!$C$3:$AV$3,0),FALSE),""))*1000)</f>
        <v>#VALUE!</v>
      </c>
      <c r="CR85" s="31" t="e">
        <f>((IFERROR(VLOOKUP($B84,Mes!$C$7:$AV$131,MATCH(CR$1,Mes!$C$3:$AV$3,0),FALSE),""))*1000)</f>
        <v>#VALUE!</v>
      </c>
      <c r="CS85" s="31" t="e">
        <f>((IFERROR(VLOOKUP($B84,Mes!$C$7:$AV$131,MATCH(CS$1,Mes!$C$3:$AV$3,0),FALSE),""))*1000)</f>
        <v>#VALUE!</v>
      </c>
      <c r="CT85" s="31" t="e">
        <f>((IFERROR(VLOOKUP($B84,Mes!$C$7:$AV$131,MATCH(CT$1,Mes!$C$3:$AV$3,0),FALSE),""))*1000)</f>
        <v>#VALUE!</v>
      </c>
      <c r="CU85" s="30" t="e">
        <f>((IFERROR(VLOOKUP($B84,Mes!$C$7:$AV$131,MATCH(CU$1,Mes!$C$3:$AV$3,0),FALSE),""))*1000)</f>
        <v>#VALUE!</v>
      </c>
      <c r="CV85" s="30" t="e">
        <f>((IFERROR(VLOOKUP($B84,Mes!$C$7:$AV$131,MATCH(CV$1,Mes!$C$3:$AV$3,0),FALSE),""))*1000)</f>
        <v>#VALUE!</v>
      </c>
      <c r="CW85" s="30" t="e">
        <f>((IFERROR(VLOOKUP($B84,Mes!$C$7:$AV$131,MATCH(CW$1,Mes!$C$3:$AV$3,0),FALSE),""))*1000)</f>
        <v>#VALUE!</v>
      </c>
      <c r="CX85" s="30" t="e">
        <f>((IFERROR(VLOOKUP($B84,Mes!$C$7:$AV$131,MATCH(CX$1,Mes!$C$3:$AV$3,0),FALSE),""))*1000)</f>
        <v>#VALUE!</v>
      </c>
      <c r="CY85" s="30" t="e">
        <f>((IFERROR(VLOOKUP($B84,Mes!$C$7:$AV$131,MATCH(CY$1,Mes!$C$3:$AV$3,0),FALSE),""))*1000)</f>
        <v>#VALUE!</v>
      </c>
      <c r="CZ85" s="30" t="e">
        <f>((IFERROR(VLOOKUP($B84,Mes!$C$7:$AV$131,MATCH(CZ$1,Mes!$C$3:$AV$3,0),FALSE),""))*1000)</f>
        <v>#VALUE!</v>
      </c>
      <c r="DA85" s="30" t="e">
        <f>((IFERROR(VLOOKUP($B84,Mes!$C$7:$AV$131,MATCH(DA$1,Mes!$C$3:$AV$3,0),FALSE),""))*1000)</f>
        <v>#VALUE!</v>
      </c>
      <c r="DB85" s="30" t="e">
        <f>((IFERROR(VLOOKUP($B84,Mes!$C$7:$AV$131,MATCH(DB$1,Mes!$C$3:$AV$3,0),FALSE),""))*1000)</f>
        <v>#VALUE!</v>
      </c>
      <c r="DC85" s="30" t="e">
        <f>((IFERROR(VLOOKUP($B84,Mes!$C$7:$AV$131,MATCH(DC$1,Mes!$C$3:$AV$3,0),FALSE),""))*1000)</f>
        <v>#VALUE!</v>
      </c>
      <c r="DD85" s="30" t="e">
        <f>((IFERROR(VLOOKUP($B84,Mes!$C$7:$AV$131,MATCH(DD$1,Mes!$C$3:$AV$3,0),FALSE),""))*1000)</f>
        <v>#VALUE!</v>
      </c>
      <c r="DE85" s="30" t="e">
        <f>((IFERROR(VLOOKUP($B84,Mes!$C$7:$AV$131,MATCH(DE$1,Mes!$C$3:$AV$3,0),FALSE),""))*1000)</f>
        <v>#VALUE!</v>
      </c>
      <c r="DF85" s="30" t="e">
        <f>((IFERROR(VLOOKUP($B84,Mes!$C$7:$AV$131,MATCH(DF$1,Mes!$C$3:$AV$3,0),FALSE),""))*1000)</f>
        <v>#VALUE!</v>
      </c>
      <c r="DG85" s="30" t="e">
        <f>((IFERROR(VLOOKUP($B84,Mes!$C$7:$AV$131,MATCH(DG$1,Mes!$C$3:$AV$3,0),FALSE),""))*1000)</f>
        <v>#VALUE!</v>
      </c>
      <c r="DH85" s="30" t="e">
        <f>((IFERROR(VLOOKUP($B84,Mes!$C$7:$AV$131,MATCH(DH$1,Mes!$C$3:$AV$3,0),FALSE),""))*1000)</f>
        <v>#VALUE!</v>
      </c>
      <c r="DI85" s="30" t="e">
        <f>((IFERROR(VLOOKUP($B84,Mes!$C$7:$AV$131,MATCH(DI$1,Mes!$C$3:$AV$3,0),FALSE),""))*1000)</f>
        <v>#VALUE!</v>
      </c>
      <c r="DJ85" s="30" t="e">
        <f>((IFERROR(VLOOKUP($B84,Mes!$C$7:$AV$131,MATCH(DJ$1,Mes!$C$3:$AV$3,0),FALSE),""))*1000)</f>
        <v>#VALUE!</v>
      </c>
      <c r="DK85" s="30" t="e">
        <f>((IFERROR(VLOOKUP($B84,Mes!$C$7:$AV$131,MATCH(DK$1,Mes!$C$3:$AV$3,0),FALSE),""))*1000)</f>
        <v>#VALUE!</v>
      </c>
      <c r="DL85" s="30" t="e">
        <f>((IFERROR(VLOOKUP($B84,Mes!$C$7:$AV$131,MATCH(DL$1,Mes!$C$3:$AV$3,0),FALSE),""))*1000)</f>
        <v>#VALUE!</v>
      </c>
      <c r="DM85" s="30" t="e">
        <f>((IFERROR(VLOOKUP($B84,Mes!$C$7:$AV$131,MATCH(DM$1,Mes!$C$3:$AV$3,0),FALSE),""))*1000)</f>
        <v>#VALUE!</v>
      </c>
      <c r="DN85" s="30" t="e">
        <f>((IFERROR(VLOOKUP($B84,Mes!$C$7:$AV$131,MATCH(DN$1,Mes!$C$3:$AV$3,0),FALSE),""))*1000)</f>
        <v>#VALUE!</v>
      </c>
      <c r="DO85" s="30" t="e">
        <f>((IFERROR(VLOOKUP($B84,Mes!$C$7:$AV$131,MATCH(DO$1,Mes!$C$3:$AV$3,0),FALSE),""))*1000)</f>
        <v>#VALUE!</v>
      </c>
      <c r="DP85" s="30" t="e">
        <f>((IFERROR(VLOOKUP($B84,Mes!$C$7:$AV$131,MATCH(DP$1,Mes!$C$3:$AV$3,0),FALSE),""))*1000)</f>
        <v>#VALUE!</v>
      </c>
      <c r="DQ85" s="30" t="e">
        <f>((IFERROR(VLOOKUP($B84,Mes!$C$7:$AV$131,MATCH(DQ$1,Mes!$C$3:$AV$3,0),FALSE),""))*1000)</f>
        <v>#VALUE!</v>
      </c>
      <c r="DR85" s="30" t="e">
        <f>((IFERROR(VLOOKUP($B84,Mes!$C$7:$AV$131,MATCH(DR$1,Mes!$C$3:$AV$3,0),FALSE),""))*1000)</f>
        <v>#VALUE!</v>
      </c>
      <c r="DS85" s="30" t="e">
        <f>((IFERROR(VLOOKUP($B84,Mes!$C$7:$AV$131,MATCH(DS$1,Mes!$C$3:$AV$3,0),FALSE),""))*1000)</f>
        <v>#VALUE!</v>
      </c>
      <c r="DT85" s="30" t="e">
        <f>((IFERROR(VLOOKUP($B84,Mes!$C$7:$AV$131,MATCH(DT$1,Mes!$C$3:$AV$3,0),FALSE),""))*1000)</f>
        <v>#VALUE!</v>
      </c>
      <c r="DU85" s="30" t="e">
        <f>((IFERROR(VLOOKUP($B84,Mes!$C$7:$AV$131,MATCH(DU$1,Mes!$C$3:$AV$3,0),FALSE),""))*1000)</f>
        <v>#VALUE!</v>
      </c>
      <c r="DV85" s="30" t="e">
        <f>((IFERROR(VLOOKUP($B84,Mes!$C$7:$AV$131,MATCH(DV$1,Mes!$C$3:$AV$3,0),FALSE),""))*1000)</f>
        <v>#VALUE!</v>
      </c>
      <c r="DW85" s="30" t="e">
        <f>((IFERROR(VLOOKUP($B84,Mes!$C$7:$AV$131,MATCH(DW$1,Mes!$C$3:$AV$3,0),FALSE),""))*1000)</f>
        <v>#VALUE!</v>
      </c>
      <c r="DX85" s="30" t="e">
        <f>((IFERROR(VLOOKUP($B84,Mes!$C$7:$AV$131,MATCH(DX$1,Mes!$C$3:$AV$3,0),FALSE),""))*1000)</f>
        <v>#VALUE!</v>
      </c>
      <c r="DY85" s="31" t="e">
        <f>((IFERROR(VLOOKUP($B84,Mes!$C$7:$AV$131,MATCH(DY$1,Mes!$C$3:$AV$3,0),FALSE),""))*1000)</f>
        <v>#VALUE!</v>
      </c>
      <c r="DZ85" s="31" t="e">
        <f>((IFERROR(VLOOKUP($B84,Mes!$C$7:$AV$131,MATCH(DZ$1,Mes!$C$3:$AV$3,0),FALSE),""))*1000)</f>
        <v>#VALUE!</v>
      </c>
      <c r="EA85" s="31" t="e">
        <f>((IFERROR(VLOOKUP($B84,Mes!$C$7:$AV$131,MATCH(EA$1,Mes!$C$3:$AV$3,0),FALSE),""))*1000)</f>
        <v>#VALUE!</v>
      </c>
      <c r="EB85" s="31" t="e">
        <f>((IFERROR(VLOOKUP($B84,Mes!$C$7:$AV$131,MATCH(EB$1,Mes!$C$3:$AV$3,0),FALSE),""))*1000)</f>
        <v>#VALUE!</v>
      </c>
      <c r="EC85" s="31" t="e">
        <f>((IFERROR(VLOOKUP($B84,Mes!$C$7:$AV$131,MATCH(EC$1,Mes!$C$3:$AV$3,0),FALSE),""))*1000)</f>
        <v>#VALUE!</v>
      </c>
      <c r="ED85" s="31" t="e">
        <f>((IFERROR(VLOOKUP($B84,Mes!$C$7:$AV$131,MATCH(ED$1,Mes!$C$3:$AV$3,0),FALSE),""))*1000)</f>
        <v>#VALUE!</v>
      </c>
      <c r="EE85" s="31" t="e">
        <f>((IFERROR(VLOOKUP($B84,Mes!$C$7:$AV$131,MATCH(EE$1,Mes!$C$3:$AV$3,0),FALSE),""))*1000)</f>
        <v>#VALUE!</v>
      </c>
      <c r="EF85" s="31" t="e">
        <f>((IFERROR(VLOOKUP($B84,Mes!$C$7:$AV$131,MATCH(EF$1,Mes!$C$3:$AV$3,0),FALSE),""))*1000)</f>
        <v>#VALUE!</v>
      </c>
      <c r="EG85" s="31" t="e">
        <f>((IFERROR(VLOOKUP($B84,Mes!$C$7:$AV$131,MATCH(EG$1,Mes!$C$3:$AV$3,0),FALSE),""))*1000)</f>
        <v>#VALUE!</v>
      </c>
      <c r="EH85" s="31" t="e">
        <f>((IFERROR(VLOOKUP($B84,Mes!$C$7:$AV$131,MATCH(EH$1,Mes!$C$3:$AV$3,0),FALSE),""))*1000)</f>
        <v>#VALUE!</v>
      </c>
      <c r="EI85" s="31" t="e">
        <f>((IFERROR(VLOOKUP($B84,Mes!$C$7:$AV$131,MATCH(EI$1,Mes!$C$3:$AV$3,0),FALSE),""))*1000)</f>
        <v>#VALUE!</v>
      </c>
      <c r="EJ85" s="31" t="e">
        <f>((IFERROR(VLOOKUP($B84,Mes!$C$7:$AV$131,MATCH(EJ$1,Mes!$C$3:$AV$3,0),FALSE),""))*1000)</f>
        <v>#VALUE!</v>
      </c>
      <c r="EK85" s="31" t="e">
        <f>((IFERROR(VLOOKUP($B84,Mes!$C$7:$AV$131,MATCH(EK$1,Mes!$C$3:$AV$3,0),FALSE),""))*1000)</f>
        <v>#VALUE!</v>
      </c>
      <c r="EL85" s="31" t="e">
        <f>((IFERROR(VLOOKUP($B84,Mes!$C$7:$AV$131,MATCH(EL$1,Mes!$C$3:$AV$3,0),FALSE),""))*1000)</f>
        <v>#VALUE!</v>
      </c>
      <c r="EM85" s="31" t="e">
        <f>((IFERROR(VLOOKUP($B84,Mes!$C$7:$AV$131,MATCH(EM$1,Mes!$C$3:$AV$3,0),FALSE),""))*1000)</f>
        <v>#VALUE!</v>
      </c>
      <c r="EN85" s="31" t="e">
        <f>((IFERROR(VLOOKUP($B84,Mes!$C$7:$AV$131,MATCH(EN$1,Mes!$C$3:$AV$3,0),FALSE),""))*1000)</f>
        <v>#VALUE!</v>
      </c>
      <c r="EO85" s="31" t="e">
        <f>((IFERROR(VLOOKUP($B84,Mes!$C$7:$AV$131,MATCH(EO$1,Mes!$C$3:$AV$3,0),FALSE),""))*1000)</f>
        <v>#VALUE!</v>
      </c>
      <c r="EP85" s="31" t="e">
        <f>((IFERROR(VLOOKUP($B84,Mes!$C$7:$AV$131,MATCH(EP$1,Mes!$C$3:$AV$3,0),FALSE),""))*1000)</f>
        <v>#VALUE!</v>
      </c>
      <c r="EQ85" s="31" t="e">
        <f>((IFERROR(VLOOKUP($B84,Mes!$C$7:$AV$131,MATCH(EQ$1,Mes!$C$3:$AV$3,0),FALSE),""))*1000)</f>
        <v>#VALUE!</v>
      </c>
      <c r="ER85" s="31" t="e">
        <f>((IFERROR(VLOOKUP($B84,Mes!$C$7:$AV$131,MATCH(ER$1,Mes!$C$3:$AV$3,0),FALSE),""))*1000)</f>
        <v>#VALUE!</v>
      </c>
      <c r="ES85" s="31" t="e">
        <f>((IFERROR(VLOOKUP($B84,Mes!$C$7:$AV$131,MATCH(ES$1,Mes!$C$3:$AV$3,0),FALSE),""))*1000)</f>
        <v>#VALUE!</v>
      </c>
      <c r="ET85" s="31" t="e">
        <f>((IFERROR(VLOOKUP($B84,Mes!$C$7:$AV$131,MATCH(ET$1,Mes!$C$3:$AV$3,0),FALSE),""))*1000)</f>
        <v>#VALUE!</v>
      </c>
      <c r="EU85" s="31" t="e">
        <f>((IFERROR(VLOOKUP($B84,Mes!$C$7:$AV$131,MATCH(EU$1,Mes!$C$3:$AV$3,0),FALSE),""))*1000)</f>
        <v>#VALUE!</v>
      </c>
      <c r="EV85" s="31" t="e">
        <f>((IFERROR(VLOOKUP($B84,Mes!$C$7:$AV$131,MATCH(EV$1,Mes!$C$3:$AV$3,0),FALSE),""))*1000)</f>
        <v>#VALUE!</v>
      </c>
      <c r="EW85" s="31" t="e">
        <f>((IFERROR(VLOOKUP($B84,Mes!$C$7:$AV$131,MATCH(EW$1,Mes!$C$3:$AV$3,0),FALSE),""))*1000)</f>
        <v>#VALUE!</v>
      </c>
      <c r="EX85" s="31" t="e">
        <f>((IFERROR(VLOOKUP($B84,Mes!$C$7:$AV$131,MATCH(EX$1,Mes!$C$3:$AV$3,0),FALSE),""))*1000)</f>
        <v>#VALUE!</v>
      </c>
      <c r="EY85" s="31" t="e">
        <f>((IFERROR(VLOOKUP($B84,Mes!$C$7:$AV$131,MATCH(EY$1,Mes!$C$3:$AV$3,0),FALSE),""))*1000)</f>
        <v>#VALUE!</v>
      </c>
      <c r="EZ85" s="31" t="e">
        <f>((IFERROR(VLOOKUP($B84,Mes!$C$7:$AV$131,MATCH(EZ$1,Mes!$C$3:$AV$3,0),FALSE),""))*1000)</f>
        <v>#VALUE!</v>
      </c>
      <c r="FA85" s="31" t="e">
        <f>((IFERROR(VLOOKUP($B84,Mes!$C$7:$AV$131,MATCH(FA$1,Mes!$C$3:$AV$3,0),FALSE),""))*1000)</f>
        <v>#VALUE!</v>
      </c>
      <c r="FB85" s="31" t="e">
        <f>((IFERROR(VLOOKUP($B84,Mes!$C$7:$AV$131,MATCH(FB$1,Mes!$C$3:$AV$3,0),FALSE),""))*1000)</f>
        <v>#VALUE!</v>
      </c>
      <c r="FC85" s="31" t="e">
        <f>((IFERROR(VLOOKUP($B84,Mes!$C$7:$AV$131,MATCH(FC$1,Mes!$C$3:$AV$3,0),FALSE),""))*1000)</f>
        <v>#VALUE!</v>
      </c>
      <c r="FD85" s="30" t="e">
        <f>((IFERROR(VLOOKUP($B84,Mes!$C$7:$AV$131,MATCH(FD$1,Mes!$C$3:$AV$3,0),FALSE),""))*1000)</f>
        <v>#VALUE!</v>
      </c>
      <c r="FE85" s="30" t="e">
        <f>((IFERROR(VLOOKUP($B84,Mes!$C$7:$AV$131,MATCH(FE$1,Mes!$C$3:$AV$3,0),FALSE),""))*1000)</f>
        <v>#VALUE!</v>
      </c>
      <c r="FF85" s="30" t="e">
        <f>((IFERROR(VLOOKUP($B84,Mes!$C$7:$AV$131,MATCH(FF$1,Mes!$C$3:$AV$3,0),FALSE),""))*1000)</f>
        <v>#VALUE!</v>
      </c>
      <c r="FG85" s="30" t="e">
        <f>((IFERROR(VLOOKUP($B84,Mes!$C$7:$AV$131,MATCH(FG$1,Mes!$C$3:$AV$3,0),FALSE),""))*1000)</f>
        <v>#VALUE!</v>
      </c>
      <c r="FH85" s="30" t="e">
        <f>((IFERROR(VLOOKUP($B84,Mes!$C$7:$AV$131,MATCH(FH$1,Mes!$C$3:$AV$3,0),FALSE),""))*1000)</f>
        <v>#VALUE!</v>
      </c>
      <c r="FI85" s="30" t="e">
        <f>((IFERROR(VLOOKUP($B84,Mes!$C$7:$AV$131,MATCH(FI$1,Mes!$C$3:$AV$3,0),FALSE),""))*1000)</f>
        <v>#VALUE!</v>
      </c>
      <c r="FJ85" s="30" t="e">
        <f>((IFERROR(VLOOKUP($B84,Mes!$C$7:$AV$131,MATCH(FJ$1,Mes!$C$3:$AV$3,0),FALSE),""))*1000)</f>
        <v>#VALUE!</v>
      </c>
      <c r="FK85" s="30" t="e">
        <f>((IFERROR(VLOOKUP($B84,Mes!$C$7:$AV$131,MATCH(FK$1,Mes!$C$3:$AV$3,0),FALSE),""))*1000)</f>
        <v>#VALUE!</v>
      </c>
      <c r="FL85" s="30" t="e">
        <f>((IFERROR(VLOOKUP($B84,Mes!$C$7:$AV$131,MATCH(FL$1,Mes!$C$3:$AV$3,0),FALSE),""))*1000)</f>
        <v>#VALUE!</v>
      </c>
      <c r="FM85" s="30" t="e">
        <f>((IFERROR(VLOOKUP($B84,Mes!$C$7:$AV$131,MATCH(FM$1,Mes!$C$3:$AV$3,0),FALSE),""))*1000)</f>
        <v>#VALUE!</v>
      </c>
      <c r="FN85" s="30" t="e">
        <f>((IFERROR(VLOOKUP($B84,Mes!$C$7:$AV$131,MATCH(FN$1,Mes!$C$3:$AV$3,0),FALSE),""))*1000)</f>
        <v>#VALUE!</v>
      </c>
      <c r="FO85" s="30" t="e">
        <f>((IFERROR(VLOOKUP($B84,Mes!$C$7:$AV$131,MATCH(FO$1,Mes!$C$3:$AV$3,0),FALSE),""))*1000)</f>
        <v>#VALUE!</v>
      </c>
      <c r="FP85" s="30" t="e">
        <f>((IFERROR(VLOOKUP($B84,Mes!$C$7:$AV$131,MATCH(FP$1,Mes!$C$3:$AV$3,0),FALSE),""))*1000)</f>
        <v>#VALUE!</v>
      </c>
      <c r="FQ85" s="30" t="e">
        <f>((IFERROR(VLOOKUP($B84,Mes!$C$7:$AV$131,MATCH(FQ$1,Mes!$C$3:$AV$3,0),FALSE),""))*1000)</f>
        <v>#VALUE!</v>
      </c>
      <c r="FR85" s="30" t="e">
        <f>((IFERROR(VLOOKUP($B84,Mes!$C$7:$AV$131,MATCH(FR$1,Mes!$C$3:$AV$3,0),FALSE),""))*1000)</f>
        <v>#VALUE!</v>
      </c>
      <c r="FS85" s="30" t="e">
        <f>((IFERROR(VLOOKUP($B84,Mes!$C$7:$AV$131,MATCH(FS$1,Mes!$C$3:$AV$3,0),FALSE),""))*1000)</f>
        <v>#VALUE!</v>
      </c>
      <c r="FT85" s="30" t="e">
        <f>((IFERROR(VLOOKUP($B84,Mes!$C$7:$AV$131,MATCH(FT$1,Mes!$C$3:$AV$3,0),FALSE),""))*1000)</f>
        <v>#VALUE!</v>
      </c>
      <c r="FU85" s="30" t="e">
        <f>((IFERROR(VLOOKUP($B84,Mes!$C$7:$AV$131,MATCH(FU$1,Mes!$C$3:$AV$3,0),FALSE),""))*1000)</f>
        <v>#VALUE!</v>
      </c>
      <c r="FV85" s="30" t="e">
        <f>((IFERROR(VLOOKUP($B84,Mes!$C$7:$AV$131,MATCH(FV$1,Mes!$C$3:$AV$3,0),FALSE),""))*1000)</f>
        <v>#VALUE!</v>
      </c>
      <c r="FW85" s="30" t="e">
        <f>((IFERROR(VLOOKUP($B84,Mes!$C$7:$AV$131,MATCH(FW$1,Mes!$C$3:$AV$3,0),FALSE),""))*1000)</f>
        <v>#VALUE!</v>
      </c>
      <c r="FX85" s="30" t="e">
        <f>((IFERROR(VLOOKUP($B84,Mes!$C$7:$AV$131,MATCH(FX$1,Mes!$C$3:$AV$3,0),FALSE),""))*1000)</f>
        <v>#VALUE!</v>
      </c>
      <c r="FY85" s="30" t="e">
        <f>((IFERROR(VLOOKUP($B84,Mes!$C$7:$AV$131,MATCH(FY$1,Mes!$C$3:$AV$3,0),FALSE),""))*1000)</f>
        <v>#VALUE!</v>
      </c>
      <c r="FZ85" s="30" t="e">
        <f>((IFERROR(VLOOKUP($B84,Mes!$C$7:$AV$131,MATCH(FZ$1,Mes!$C$3:$AV$3,0),FALSE),""))*1000)</f>
        <v>#VALUE!</v>
      </c>
      <c r="GA85" s="30" t="e">
        <f>((IFERROR(VLOOKUP($B84,Mes!$C$7:$AV$131,MATCH(GA$1,Mes!$C$3:$AV$3,0),FALSE),""))*1000)</f>
        <v>#VALUE!</v>
      </c>
      <c r="GB85" s="30" t="e">
        <f>((IFERROR(VLOOKUP($B84,Mes!$C$7:$AV$131,MATCH(GB$1,Mes!$C$3:$AV$3,0),FALSE),""))*1000)</f>
        <v>#VALUE!</v>
      </c>
      <c r="GC85" s="30" t="e">
        <f>((IFERROR(VLOOKUP($B84,Mes!$C$7:$AV$131,MATCH(GC$1,Mes!$C$3:$AV$3,0),FALSE),""))*1000)</f>
        <v>#VALUE!</v>
      </c>
      <c r="GD85" s="30" t="e">
        <f>((IFERROR(VLOOKUP($B84,Mes!$C$7:$AV$131,MATCH(GD$1,Mes!$C$3:$AV$3,0),FALSE),""))*1000)</f>
        <v>#VALUE!</v>
      </c>
      <c r="GE85" s="30" t="e">
        <f>((IFERROR(VLOOKUP($B84,Mes!$C$7:$AV$131,MATCH(GE$1,Mes!$C$3:$AV$3,0),FALSE),""))*1000)</f>
        <v>#VALUE!</v>
      </c>
      <c r="GF85" s="30" t="e">
        <f>((IFERROR(VLOOKUP($B84,Mes!$C$7:$AV$131,MATCH(GF$1,Mes!$C$3:$AV$3,0),FALSE),""))*1000)</f>
        <v>#VALUE!</v>
      </c>
      <c r="GG85" s="30" t="e">
        <f>((IFERROR(VLOOKUP($B84,Mes!$C$7:$AV$131,MATCH(GG$1,Mes!$C$3:$AV$3,0),FALSE),""))*1000)</f>
        <v>#VALUE!</v>
      </c>
      <c r="GH85" s="31" t="e">
        <f>((IFERROR(VLOOKUP($B84,Mes!$C$7:$AV$131,MATCH(GH$1,Mes!$C$3:$AV$3,0),FALSE),""))*1000)</f>
        <v>#VALUE!</v>
      </c>
      <c r="GI85" s="31" t="e">
        <f>((IFERROR(VLOOKUP($B84,Mes!$C$7:$AV$131,MATCH(GI$1,Mes!$C$3:$AV$3,0),FALSE),""))*1000)</f>
        <v>#VALUE!</v>
      </c>
      <c r="GJ85" s="31" t="e">
        <f>((IFERROR(VLOOKUP($B84,Mes!$C$7:$AV$131,MATCH(GJ$1,Mes!$C$3:$AV$3,0),FALSE),""))*1000)</f>
        <v>#VALUE!</v>
      </c>
      <c r="GK85" s="31" t="e">
        <f>((IFERROR(VLOOKUP($B84,Mes!$C$7:$AV$131,MATCH(GK$1,Mes!$C$3:$AV$3,0),FALSE),""))*1000)</f>
        <v>#VALUE!</v>
      </c>
      <c r="GL85" s="31" t="e">
        <f>((IFERROR(VLOOKUP($B84,Mes!$C$7:$AV$131,MATCH(GL$1,Mes!$C$3:$AV$3,0),FALSE),""))*1000)</f>
        <v>#VALUE!</v>
      </c>
      <c r="GM85" s="31" t="e">
        <f>((IFERROR(VLOOKUP($B84,Mes!$C$7:$AV$131,MATCH(GM$1,Mes!$C$3:$AV$3,0),FALSE),""))*1000)</f>
        <v>#VALUE!</v>
      </c>
      <c r="GN85" s="31" t="e">
        <f>((IFERROR(VLOOKUP($B84,Mes!$C$7:$AV$131,MATCH(GN$1,Mes!$C$3:$AV$3,0),FALSE),""))*1000)</f>
        <v>#VALUE!</v>
      </c>
      <c r="GO85" s="31" t="e">
        <f>((IFERROR(VLOOKUP($B84,Mes!$C$7:$AV$131,MATCH(GO$1,Mes!$C$3:$AV$3,0),FALSE),""))*1000)</f>
        <v>#VALUE!</v>
      </c>
      <c r="GP85" s="31" t="e">
        <f>((IFERROR(VLOOKUP($B84,Mes!$C$7:$AV$131,MATCH(GP$1,Mes!$C$3:$AV$3,0),FALSE),""))*1000)</f>
        <v>#VALUE!</v>
      </c>
      <c r="GQ85" s="31" t="e">
        <f>((IFERROR(VLOOKUP($B84,Mes!$C$7:$AV$131,MATCH(GQ$1,Mes!$C$3:$AV$3,0),FALSE),""))*1000)</f>
        <v>#VALUE!</v>
      </c>
      <c r="GR85" s="31" t="e">
        <f>((IFERROR(VLOOKUP($B84,Mes!$C$7:$AV$131,MATCH(GR$1,Mes!$C$3:$AV$3,0),FALSE),""))*1000)</f>
        <v>#VALUE!</v>
      </c>
      <c r="GS85" s="31" t="e">
        <f>((IFERROR(VLOOKUP($B84,Mes!$C$7:$AV$131,MATCH(GS$1,Mes!$C$3:$AV$3,0),FALSE),""))*1000)</f>
        <v>#VALUE!</v>
      </c>
      <c r="GT85" s="31" t="e">
        <f>((IFERROR(VLOOKUP($B84,Mes!$C$7:$AV$131,MATCH(GT$1,Mes!$C$3:$AV$3,0),FALSE),""))*1000)</f>
        <v>#VALUE!</v>
      </c>
      <c r="GU85" s="31" t="e">
        <f>((IFERROR(VLOOKUP($B84,Mes!$C$7:$AV$131,MATCH(GU$1,Mes!$C$3:$AV$3,0),FALSE),""))*1000)</f>
        <v>#VALUE!</v>
      </c>
      <c r="GV85" s="31" t="e">
        <f>((IFERROR(VLOOKUP($B84,Mes!$C$7:$AV$131,MATCH(GV$1,Mes!$C$3:$AV$3,0),FALSE),""))*1000)</f>
        <v>#VALUE!</v>
      </c>
      <c r="GW85" s="31" t="e">
        <f>((IFERROR(VLOOKUP($B84,Mes!$C$7:$AV$131,MATCH(GW$1,Mes!$C$3:$AV$3,0),FALSE),""))*1000)</f>
        <v>#VALUE!</v>
      </c>
      <c r="GX85" s="31" t="e">
        <f>((IFERROR(VLOOKUP($B84,Mes!$C$7:$AV$131,MATCH(GX$1,Mes!$C$3:$AV$3,0),FALSE),""))*1000)</f>
        <v>#VALUE!</v>
      </c>
      <c r="GY85" s="31" t="e">
        <f>((IFERROR(VLOOKUP($B84,Mes!$C$7:$AV$131,MATCH(GY$1,Mes!$C$3:$AV$3,0),FALSE),""))*1000)</f>
        <v>#VALUE!</v>
      </c>
      <c r="GZ85" s="31" t="e">
        <f>((IFERROR(VLOOKUP($B84,Mes!$C$7:$AV$131,MATCH(GZ$1,Mes!$C$3:$AV$3,0),FALSE),""))*1000)</f>
        <v>#VALUE!</v>
      </c>
      <c r="HA85" s="31" t="e">
        <f>((IFERROR(VLOOKUP($B84,Mes!$C$7:$AV$131,MATCH(HA$1,Mes!$C$3:$AV$3,0),FALSE),""))*1000)</f>
        <v>#VALUE!</v>
      </c>
      <c r="HB85" s="31" t="e">
        <f>((IFERROR(VLOOKUP($B84,Mes!$C$7:$AV$131,MATCH(HB$1,Mes!$C$3:$AV$3,0),FALSE),""))*1000)</f>
        <v>#VALUE!</v>
      </c>
      <c r="HC85" s="31" t="e">
        <f>((IFERROR(VLOOKUP($B84,Mes!$C$7:$AV$131,MATCH(HC$1,Mes!$C$3:$AV$3,0),FALSE),""))*1000)</f>
        <v>#VALUE!</v>
      </c>
      <c r="HD85" s="31" t="e">
        <f>((IFERROR(VLOOKUP($B84,Mes!$C$7:$AV$131,MATCH(HD$1,Mes!$C$3:$AV$3,0),FALSE),""))*1000)</f>
        <v>#VALUE!</v>
      </c>
      <c r="HE85" s="31" t="e">
        <f>((IFERROR(VLOOKUP($B84,Mes!$C$7:$AV$131,MATCH(HE$1,Mes!$C$3:$AV$3,0),FALSE),""))*1000)</f>
        <v>#VALUE!</v>
      </c>
      <c r="HF85" s="31" t="e">
        <f>((IFERROR(VLOOKUP($B84,Mes!$C$7:$AV$131,MATCH(HF$1,Mes!$C$3:$AV$3,0),FALSE),""))*1000)</f>
        <v>#VALUE!</v>
      </c>
      <c r="HG85" s="31" t="e">
        <f>((IFERROR(VLOOKUP($B84,Mes!$C$7:$AV$131,MATCH(HG$1,Mes!$C$3:$AV$3,0),FALSE),""))*1000)</f>
        <v>#VALUE!</v>
      </c>
      <c r="HH85" s="31" t="e">
        <f>((IFERROR(VLOOKUP($B84,Mes!$C$7:$AV$131,MATCH(HH$1,Mes!$C$3:$AV$3,0),FALSE),""))*1000)</f>
        <v>#VALUE!</v>
      </c>
      <c r="HI85" s="31" t="e">
        <f>((IFERROR(VLOOKUP($B84,Mes!$C$7:$AV$131,MATCH(HI$1,Mes!$C$3:$AV$3,0),FALSE),""))*1000)</f>
        <v>#VALUE!</v>
      </c>
      <c r="HJ85" s="31" t="e">
        <f>((IFERROR(VLOOKUP($B84,Mes!$C$7:$AV$131,MATCH(HJ$1,Mes!$C$3:$AV$3,0),FALSE),""))*1000)</f>
        <v>#VALUE!</v>
      </c>
      <c r="HK85" s="31" t="e">
        <f>((IFERROR(VLOOKUP($B84,Mes!$C$7:$AV$131,MATCH(HK$1,Mes!$C$3:$AV$3,0),FALSE),""))*1000)</f>
        <v>#VALUE!</v>
      </c>
      <c r="HL85" s="31" t="e">
        <f>((IFERROR(VLOOKUP($B84,Mes!$C$7:$AV$131,MATCH(HL$1,Mes!$C$3:$AV$3,0),FALSE),""))*1000)</f>
        <v>#VALUE!</v>
      </c>
      <c r="HM85" s="30" t="e">
        <f>((IFERROR(VLOOKUP($B84,Mes!$C$7:$AV$131,MATCH(HM$1,Mes!$C$3:$AV$3,0),FALSE),""))*1000)</f>
        <v>#VALUE!</v>
      </c>
      <c r="HN85" s="30" t="e">
        <f>((IFERROR(VLOOKUP($B84,Mes!$C$7:$AV$131,MATCH(HN$1,Mes!$C$3:$AV$3,0),FALSE),""))*1000)</f>
        <v>#VALUE!</v>
      </c>
      <c r="HO85" s="30" t="e">
        <f>((IFERROR(VLOOKUP($B84,Mes!$C$7:$AV$131,MATCH(HO$1,Mes!$C$3:$AV$3,0),FALSE),""))*1000)</f>
        <v>#VALUE!</v>
      </c>
      <c r="HP85" s="30" t="e">
        <f>((IFERROR(VLOOKUP($B84,Mes!$C$7:$AV$131,MATCH(HP$1,Mes!$C$3:$AV$3,0),FALSE),""))*1000)</f>
        <v>#VALUE!</v>
      </c>
      <c r="HQ85" s="30" t="e">
        <f>((IFERROR(VLOOKUP($B84,Mes!$C$7:$AV$131,MATCH(HQ$1,Mes!$C$3:$AV$3,0),FALSE),""))*1000)</f>
        <v>#VALUE!</v>
      </c>
      <c r="HR85" s="30" t="e">
        <f>((IFERROR(VLOOKUP($B84,Mes!$C$7:$AV$131,MATCH(HR$1,Mes!$C$3:$AV$3,0),FALSE),""))*1000)</f>
        <v>#VALUE!</v>
      </c>
      <c r="HS85" s="30" t="e">
        <f>((IFERROR(VLOOKUP($B84,Mes!$C$7:$AV$131,MATCH(HS$1,Mes!$C$3:$AV$3,0),FALSE),""))*1000)</f>
        <v>#VALUE!</v>
      </c>
      <c r="HT85" s="30" t="e">
        <f>((IFERROR(VLOOKUP($B84,Mes!$C$7:$AV$131,MATCH(HT$1,Mes!$C$3:$AV$3,0),FALSE),""))*1000)</f>
        <v>#VALUE!</v>
      </c>
      <c r="HU85" s="30" t="e">
        <f>((IFERROR(VLOOKUP($B84,Mes!$C$7:$AV$131,MATCH(HU$1,Mes!$C$3:$AV$3,0),FALSE),""))*1000)</f>
        <v>#VALUE!</v>
      </c>
      <c r="HV85" s="30" t="e">
        <f>((IFERROR(VLOOKUP($B84,Mes!$C$7:$AV$131,MATCH(HV$1,Mes!$C$3:$AV$3,0),FALSE),""))*1000)</f>
        <v>#VALUE!</v>
      </c>
      <c r="HW85" s="30" t="e">
        <f>((IFERROR(VLOOKUP($B84,Mes!$C$7:$AV$131,MATCH(HW$1,Mes!$C$3:$AV$3,0),FALSE),""))*1000)</f>
        <v>#VALUE!</v>
      </c>
      <c r="HX85" s="30" t="e">
        <f>((IFERROR(VLOOKUP($B84,Mes!$C$7:$AV$131,MATCH(HX$1,Mes!$C$3:$AV$3,0),FALSE),""))*1000)</f>
        <v>#VALUE!</v>
      </c>
      <c r="HY85" s="30" t="e">
        <f>((IFERROR(VLOOKUP($B84,Mes!$C$7:$AV$131,MATCH(HY$1,Mes!$C$3:$AV$3,0),FALSE),""))*1000)</f>
        <v>#VALUE!</v>
      </c>
      <c r="HZ85" s="30" t="e">
        <f>((IFERROR(VLOOKUP($B84,Mes!$C$7:$AV$131,MATCH(HZ$1,Mes!$C$3:$AV$3,0),FALSE),""))*1000)</f>
        <v>#VALUE!</v>
      </c>
      <c r="IA85" s="30" t="e">
        <f>((IFERROR(VLOOKUP($B84,Mes!$C$7:$AV$131,MATCH(IA$1,Mes!$C$3:$AV$3,0),FALSE),""))*1000)</f>
        <v>#VALUE!</v>
      </c>
      <c r="IB85" s="30" t="e">
        <f>((IFERROR(VLOOKUP($B84,Mes!$C$7:$AV$131,MATCH(IB$1,Mes!$C$3:$AV$3,0),FALSE),""))*1000)</f>
        <v>#VALUE!</v>
      </c>
      <c r="IC85" s="30" t="e">
        <f>((IFERROR(VLOOKUP($B84,Mes!$C$7:$AV$131,MATCH(IC$1,Mes!$C$3:$AV$3,0),FALSE),""))*1000)</f>
        <v>#VALUE!</v>
      </c>
      <c r="ID85" s="30" t="e">
        <f>((IFERROR(VLOOKUP($B84,Mes!$C$7:$AV$131,MATCH(ID$1,Mes!$C$3:$AV$3,0),FALSE),""))*1000)</f>
        <v>#VALUE!</v>
      </c>
      <c r="IE85" s="30" t="e">
        <f>((IFERROR(VLOOKUP($B84,Mes!$C$7:$AV$131,MATCH(IE$1,Mes!$C$3:$AV$3,0),FALSE),""))*1000)</f>
        <v>#VALUE!</v>
      </c>
      <c r="IF85" s="30" t="e">
        <f>((IFERROR(VLOOKUP($B84,Mes!$C$7:$AV$131,MATCH(IF$1,Mes!$C$3:$AV$3,0),FALSE),""))*1000)</f>
        <v>#VALUE!</v>
      </c>
      <c r="IG85" s="30" t="e">
        <f>((IFERROR(VLOOKUP($B84,Mes!$C$7:$AV$131,MATCH(IG$1,Mes!$C$3:$AV$3,0),FALSE),""))*1000)</f>
        <v>#VALUE!</v>
      </c>
      <c r="IH85" s="30" t="e">
        <f>((IFERROR(VLOOKUP($B84,Mes!$C$7:$AV$131,MATCH(IH$1,Mes!$C$3:$AV$3,0),FALSE),""))*1000)</f>
        <v>#VALUE!</v>
      </c>
      <c r="II85" s="30" t="e">
        <f>((IFERROR(VLOOKUP($B84,Mes!$C$7:$AV$131,MATCH(II$1,Mes!$C$3:$AV$3,0),FALSE),""))*1000)</f>
        <v>#VALUE!</v>
      </c>
      <c r="IJ85" s="30" t="e">
        <f>((IFERROR(VLOOKUP($B84,Mes!$C$7:$AV$131,MATCH(IJ$1,Mes!$C$3:$AV$3,0),FALSE),""))*1000)</f>
        <v>#VALUE!</v>
      </c>
      <c r="IK85" s="30" t="e">
        <f>((IFERROR(VLOOKUP($B84,Mes!$C$7:$AV$131,MATCH(IK$1,Mes!$C$3:$AV$3,0),FALSE),""))*1000)</f>
        <v>#VALUE!</v>
      </c>
      <c r="IL85" s="30" t="e">
        <f>((IFERROR(VLOOKUP($B84,Mes!$C$7:$AV$131,MATCH(IL$1,Mes!$C$3:$AV$3,0),FALSE),""))*1000)</f>
        <v>#VALUE!</v>
      </c>
      <c r="IM85" s="30" t="e">
        <f>((IFERROR(VLOOKUP($B84,Mes!$C$7:$AV$131,MATCH(IM$1,Mes!$C$3:$AV$3,0),FALSE),""))*1000)</f>
        <v>#VALUE!</v>
      </c>
      <c r="IN85" s="30" t="e">
        <f>((IFERROR(VLOOKUP($B84,Mes!$C$7:$AV$131,MATCH(IN$1,Mes!$C$3:$AV$3,0),FALSE),""))*1000)</f>
        <v>#VALUE!</v>
      </c>
      <c r="IO85" s="30" t="e">
        <f>((IFERROR(VLOOKUP($B84,Mes!$C$7:$AV$131,MATCH(IO$1,Mes!$C$3:$AV$3,0),FALSE),""))*1000)</f>
        <v>#VALUE!</v>
      </c>
      <c r="IP85" s="30" t="e">
        <f>((IFERROR(VLOOKUP($B84,Mes!$C$7:$AV$131,MATCH(IP$1,Mes!$C$3:$AV$3,0),FALSE),""))*1000)</f>
        <v>#VALUE!</v>
      </c>
      <c r="IQ85" s="30" t="e">
        <f>((IFERROR(VLOOKUP($B84,Mes!$C$7:$AV$131,MATCH(IQ$1,Mes!$C$3:$AV$3,0),FALSE),""))*1000)</f>
        <v>#VALUE!</v>
      </c>
      <c r="IR85" s="31" t="e">
        <f>((IFERROR(VLOOKUP($B84,Mes!$C$7:$AV$131,MATCH(IR$1,Mes!$C$3:$AV$3,0),FALSE),""))*1000)</f>
        <v>#VALUE!</v>
      </c>
      <c r="IS85" s="31" t="e">
        <f>((IFERROR(VLOOKUP($B84,Mes!$C$7:$AV$131,MATCH(IS$1,Mes!$C$3:$AV$3,0),FALSE),""))*1000)</f>
        <v>#VALUE!</v>
      </c>
      <c r="IT85" s="31" t="e">
        <f>((IFERROR(VLOOKUP($B84,Mes!$C$7:$AV$131,MATCH(IT$1,Mes!$C$3:$AV$3,0),FALSE),""))*1000)</f>
        <v>#VALUE!</v>
      </c>
      <c r="IU85" s="31" t="e">
        <f>((IFERROR(VLOOKUP($B84,Mes!$C$7:$AV$131,MATCH(IU$1,Mes!$C$3:$AV$3,0),FALSE),""))*1000)</f>
        <v>#VALUE!</v>
      </c>
      <c r="IV85" s="31" t="e">
        <f>((IFERROR(VLOOKUP($B84,Mes!$C$7:$AV$131,MATCH(IV$1,Mes!$C$3:$AV$3,0),FALSE),""))*1000)</f>
        <v>#VALUE!</v>
      </c>
      <c r="IW85" s="31" t="e">
        <f>((IFERROR(VLOOKUP($B84,Mes!$C$7:$AV$131,MATCH(IW$1,Mes!$C$3:$AV$3,0),FALSE),""))*1000)</f>
        <v>#VALUE!</v>
      </c>
      <c r="IX85" s="31" t="e">
        <f>((IFERROR(VLOOKUP($B84,Mes!$C$7:$AV$131,MATCH(IX$1,Mes!$C$3:$AV$3,0),FALSE),""))*1000)</f>
        <v>#VALUE!</v>
      </c>
      <c r="IY85" s="31" t="e">
        <f>((IFERROR(VLOOKUP($B84,Mes!$C$7:$AV$131,MATCH(IY$1,Mes!$C$3:$AV$3,0),FALSE),""))*1000)</f>
        <v>#VALUE!</v>
      </c>
      <c r="IZ85" s="31" t="e">
        <f>((IFERROR(VLOOKUP($B84,Mes!$C$7:$AV$131,MATCH(IZ$1,Mes!$C$3:$AV$3,0),FALSE),""))*1000)</f>
        <v>#VALUE!</v>
      </c>
      <c r="JA85" s="31" t="e">
        <f>((IFERROR(VLOOKUP($B84,Mes!$C$7:$AV$131,MATCH(JA$1,Mes!$C$3:$AV$3,0),FALSE),""))*1000)</f>
        <v>#VALUE!</v>
      </c>
      <c r="JB85" s="31" t="e">
        <f>((IFERROR(VLOOKUP($B84,Mes!$C$7:$AV$131,MATCH(JB$1,Mes!$C$3:$AV$3,0),FALSE),""))*1000)</f>
        <v>#VALUE!</v>
      </c>
      <c r="JC85" s="31" t="e">
        <f>((IFERROR(VLOOKUP($B84,Mes!$C$7:$AV$131,MATCH(JC$1,Mes!$C$3:$AV$3,0),FALSE),""))*1000)</f>
        <v>#VALUE!</v>
      </c>
      <c r="JD85" s="31" t="e">
        <f>((IFERROR(VLOOKUP($B84,Mes!$C$7:$AV$131,MATCH(JD$1,Mes!$C$3:$AV$3,0),FALSE),""))*1000)</f>
        <v>#VALUE!</v>
      </c>
      <c r="JE85" s="31" t="e">
        <f>((IFERROR(VLOOKUP($B84,Mes!$C$7:$AV$131,MATCH(JE$1,Mes!$C$3:$AV$3,0),FALSE),""))*1000)</f>
        <v>#VALUE!</v>
      </c>
      <c r="JF85" s="31" t="e">
        <f>((IFERROR(VLOOKUP($B84,Mes!$C$7:$AV$131,MATCH(JF$1,Mes!$C$3:$AV$3,0),FALSE),""))*1000)</f>
        <v>#VALUE!</v>
      </c>
      <c r="JG85" s="31" t="e">
        <f>((IFERROR(VLOOKUP($B84,Mes!$C$7:$AV$131,MATCH(JG$1,Mes!$C$3:$AV$3,0),FALSE),""))*1000)</f>
        <v>#VALUE!</v>
      </c>
      <c r="JH85" s="31" t="e">
        <f>((IFERROR(VLOOKUP($B84,Mes!$C$7:$AV$131,MATCH(JH$1,Mes!$C$3:$AV$3,0),FALSE),""))*1000)</f>
        <v>#VALUE!</v>
      </c>
      <c r="JI85" s="31" t="e">
        <f>((IFERROR(VLOOKUP($B84,Mes!$C$7:$AV$131,MATCH(JI$1,Mes!$C$3:$AV$3,0),FALSE),""))*1000)</f>
        <v>#VALUE!</v>
      </c>
      <c r="JJ85" s="31" t="e">
        <f>((IFERROR(VLOOKUP($B84,Mes!$C$7:$AV$131,MATCH(JJ$1,Mes!$C$3:$AV$3,0),FALSE),""))*1000)</f>
        <v>#VALUE!</v>
      </c>
      <c r="JK85" s="31" t="e">
        <f>((IFERROR(VLOOKUP($B84,Mes!$C$7:$AV$131,MATCH(JK$1,Mes!$C$3:$AV$3,0),FALSE),""))*1000)</f>
        <v>#VALUE!</v>
      </c>
      <c r="JL85" s="31" t="e">
        <f>((IFERROR(VLOOKUP($B84,Mes!$C$7:$AV$131,MATCH(JL$1,Mes!$C$3:$AV$3,0),FALSE),""))*1000)</f>
        <v>#VALUE!</v>
      </c>
      <c r="JM85" s="31" t="e">
        <f>((IFERROR(VLOOKUP($B84,Mes!$C$7:$AV$131,MATCH(JM$1,Mes!$C$3:$AV$3,0),FALSE),""))*1000)</f>
        <v>#VALUE!</v>
      </c>
      <c r="JN85" s="31" t="e">
        <f>((IFERROR(VLOOKUP($B84,Mes!$C$7:$AV$131,MATCH(JN$1,Mes!$C$3:$AV$3,0),FALSE),""))*1000)</f>
        <v>#VALUE!</v>
      </c>
      <c r="JO85" s="31" t="e">
        <f>((IFERROR(VLOOKUP($B84,Mes!$C$7:$AV$131,MATCH(JO$1,Mes!$C$3:$AV$3,0),FALSE),""))*1000)</f>
        <v>#VALUE!</v>
      </c>
      <c r="JP85" s="31" t="e">
        <f>((IFERROR(VLOOKUP($B84,Mes!$C$7:$AV$131,MATCH(JP$1,Mes!$C$3:$AV$3,0),FALSE),""))*1000)</f>
        <v>#VALUE!</v>
      </c>
      <c r="JQ85" s="31" t="e">
        <f>((IFERROR(VLOOKUP($B84,Mes!$C$7:$AV$131,MATCH(JQ$1,Mes!$C$3:$AV$3,0),FALSE),""))*1000)</f>
        <v>#VALUE!</v>
      </c>
      <c r="JR85" s="31" t="e">
        <f>((IFERROR(VLOOKUP($B84,Mes!$C$7:$AV$131,MATCH(JR$1,Mes!$C$3:$AV$3,0),FALSE),""))*1000)</f>
        <v>#VALUE!</v>
      </c>
      <c r="JS85" s="31" t="e">
        <f>((IFERROR(VLOOKUP($B84,Mes!$C$7:$AV$131,MATCH(JS$1,Mes!$C$3:$AV$3,0),FALSE),""))*1000)</f>
        <v>#VALUE!</v>
      </c>
      <c r="JT85" s="31" t="e">
        <f>((IFERROR(VLOOKUP($B84,Mes!$C$7:$AV$131,MATCH(JT$1,Mes!$C$3:$AV$3,0),FALSE),""))*1000)</f>
        <v>#VALUE!</v>
      </c>
      <c r="JU85" s="31" t="e">
        <f>((IFERROR(VLOOKUP($B84,Mes!$C$7:$AV$131,MATCH(JU$1,Mes!$C$3:$AV$3,0),FALSE),""))*1000)</f>
        <v>#VALUE!</v>
      </c>
      <c r="JV85" s="30" t="e">
        <f>((IFERROR(VLOOKUP($B84,Mes!$C$7:$AV$131,MATCH(JV$1,Mes!$C$3:$AV$3,0),FALSE),""))*1000)</f>
        <v>#VALUE!</v>
      </c>
      <c r="JW85" s="30" t="e">
        <f>((IFERROR(VLOOKUP($B84,Mes!$C$7:$AV$131,MATCH(JW$1,Mes!$C$3:$AV$3,0),FALSE),""))*1000)</f>
        <v>#VALUE!</v>
      </c>
      <c r="JX85" s="30" t="e">
        <f>((IFERROR(VLOOKUP($B84,Mes!$C$7:$AV$131,MATCH(JX$1,Mes!$C$3:$AV$3,0),FALSE),""))*1000)</f>
        <v>#VALUE!</v>
      </c>
      <c r="JY85" s="30" t="e">
        <f>((IFERROR(VLOOKUP($B84,Mes!$C$7:$AV$131,MATCH(JY$1,Mes!$C$3:$AV$3,0),FALSE),""))*1000)</f>
        <v>#VALUE!</v>
      </c>
      <c r="JZ85" s="30" t="e">
        <f>((IFERROR(VLOOKUP($B84,Mes!$C$7:$AV$131,MATCH(JZ$1,Mes!$C$3:$AV$3,0),FALSE),""))*1000)</f>
        <v>#VALUE!</v>
      </c>
      <c r="KA85" s="30" t="e">
        <f>((IFERROR(VLOOKUP($B84,Mes!$C$7:$AV$131,MATCH(KA$1,Mes!$C$3:$AV$3,0),FALSE),""))*1000)</f>
        <v>#VALUE!</v>
      </c>
      <c r="KB85" s="30" t="e">
        <f>((IFERROR(VLOOKUP($B84,Mes!$C$7:$AV$131,MATCH(KB$1,Mes!$C$3:$AV$3,0),FALSE),""))*1000)</f>
        <v>#VALUE!</v>
      </c>
      <c r="KC85" s="30" t="e">
        <f>((IFERROR(VLOOKUP($B84,Mes!$C$7:$AV$131,MATCH(KC$1,Mes!$C$3:$AV$3,0),FALSE),""))*1000)</f>
        <v>#VALUE!</v>
      </c>
      <c r="KD85" s="30" t="e">
        <f>((IFERROR(VLOOKUP($B84,Mes!$C$7:$AV$131,MATCH(KD$1,Mes!$C$3:$AV$3,0),FALSE),""))*1000)</f>
        <v>#VALUE!</v>
      </c>
      <c r="KE85" s="30" t="e">
        <f>((IFERROR(VLOOKUP($B84,Mes!$C$7:$AV$131,MATCH(KE$1,Mes!$C$3:$AV$3,0),FALSE),""))*1000)</f>
        <v>#VALUE!</v>
      </c>
      <c r="KF85" s="30" t="e">
        <f>((IFERROR(VLOOKUP($B84,Mes!$C$7:$AV$131,MATCH(KF$1,Mes!$C$3:$AV$3,0),FALSE),""))*1000)</f>
        <v>#VALUE!</v>
      </c>
      <c r="KG85" s="30" t="e">
        <f>((IFERROR(VLOOKUP($B84,Mes!$C$7:$AV$131,MATCH(KG$1,Mes!$C$3:$AV$3,0),FALSE),""))*1000)</f>
        <v>#VALUE!</v>
      </c>
      <c r="KH85" s="30" t="e">
        <f>((IFERROR(VLOOKUP($B84,Mes!$C$7:$AV$131,MATCH(KH$1,Mes!$C$3:$AV$3,0),FALSE),""))*1000)</f>
        <v>#VALUE!</v>
      </c>
      <c r="KI85" s="30" t="e">
        <f>((IFERROR(VLOOKUP($B84,Mes!$C$7:$AV$131,MATCH(KI$1,Mes!$C$3:$AV$3,0),FALSE),""))*1000)</f>
        <v>#VALUE!</v>
      </c>
      <c r="KJ85" s="30" t="e">
        <f>((IFERROR(VLOOKUP($B84,Mes!$C$7:$AV$131,MATCH(KJ$1,Mes!$C$3:$AV$3,0),FALSE),""))*1000)</f>
        <v>#VALUE!</v>
      </c>
      <c r="KK85" s="30" t="e">
        <f>((IFERROR(VLOOKUP($B84,Mes!$C$7:$AV$131,MATCH(KK$1,Mes!$C$3:$AV$3,0),FALSE),""))*1000)</f>
        <v>#VALUE!</v>
      </c>
      <c r="KL85" s="30" t="e">
        <f>((IFERROR(VLOOKUP($B84,Mes!$C$7:$AV$131,MATCH(KL$1,Mes!$C$3:$AV$3,0),FALSE),""))*1000)</f>
        <v>#VALUE!</v>
      </c>
      <c r="KM85" s="30" t="e">
        <f>((IFERROR(VLOOKUP($B84,Mes!$C$7:$AV$131,MATCH(KM$1,Mes!$C$3:$AV$3,0),FALSE),""))*1000)</f>
        <v>#VALUE!</v>
      </c>
      <c r="KN85" s="30" t="e">
        <f>((IFERROR(VLOOKUP($B84,Mes!$C$7:$AV$131,MATCH(KN$1,Mes!$C$3:$AV$3,0),FALSE),""))*1000)</f>
        <v>#VALUE!</v>
      </c>
      <c r="KO85" s="30" t="e">
        <f>((IFERROR(VLOOKUP($B84,Mes!$C$7:$AV$131,MATCH(KO$1,Mes!$C$3:$AV$3,0),FALSE),""))*1000)</f>
        <v>#VALUE!</v>
      </c>
      <c r="KP85" s="30" t="e">
        <f>((IFERROR(VLOOKUP($B84,Mes!$C$7:$AV$131,MATCH(KP$1,Mes!$C$3:$AV$3,0),FALSE),""))*1000)</f>
        <v>#VALUE!</v>
      </c>
      <c r="KQ85" s="30" t="e">
        <f>((IFERROR(VLOOKUP($B84,Mes!$C$7:$AV$131,MATCH(KQ$1,Mes!$C$3:$AV$3,0),FALSE),""))*1000)</f>
        <v>#VALUE!</v>
      </c>
      <c r="KR85" s="30" t="e">
        <f>((IFERROR(VLOOKUP($B84,Mes!$C$7:$AV$131,MATCH(KR$1,Mes!$C$3:$AV$3,0),FALSE),""))*1000)</f>
        <v>#VALUE!</v>
      </c>
      <c r="KS85" s="30" t="e">
        <f>((IFERROR(VLOOKUP($B84,Mes!$C$7:$AV$131,MATCH(KS$1,Mes!$C$3:$AV$3,0),FALSE),""))*1000)</f>
        <v>#VALUE!</v>
      </c>
      <c r="KT85" s="30" t="e">
        <f>((IFERROR(VLOOKUP($B84,Mes!$C$7:$AV$131,MATCH(KT$1,Mes!$C$3:$AV$3,0),FALSE),""))*1000)</f>
        <v>#VALUE!</v>
      </c>
      <c r="KU85" s="30" t="e">
        <f>((IFERROR(VLOOKUP($B84,Mes!$C$7:$AV$131,MATCH(KU$1,Mes!$C$3:$AV$3,0),FALSE),""))*1000)</f>
        <v>#VALUE!</v>
      </c>
      <c r="KV85" s="30" t="e">
        <f>((IFERROR(VLOOKUP($B84,Mes!$C$7:$AV$131,MATCH(KV$1,Mes!$C$3:$AV$3,0),FALSE),""))*1000)</f>
        <v>#VALUE!</v>
      </c>
      <c r="KW85" s="30" t="e">
        <f>((IFERROR(VLOOKUP($B84,Mes!$C$7:$AV$131,MATCH(KW$1,Mes!$C$3:$AV$3,0),FALSE),""))*1000)</f>
        <v>#VALUE!</v>
      </c>
      <c r="KX85" s="30" t="e">
        <f>((IFERROR(VLOOKUP($B84,Mes!$C$7:$AV$131,MATCH(KX$1,Mes!$C$3:$AV$3,0),FALSE),""))*1000)</f>
        <v>#VALUE!</v>
      </c>
      <c r="KY85" s="30" t="e">
        <f>((IFERROR(VLOOKUP($B84,Mes!$C$7:$AV$131,MATCH(KY$1,Mes!$C$3:$AV$3,0),FALSE),""))*1000)</f>
        <v>#VALUE!</v>
      </c>
      <c r="KZ85" s="30" t="e">
        <f>((IFERROR(VLOOKUP($B84,Mes!$C$7:$AV$131,MATCH(KZ$1,Mes!$C$3:$AV$3,0),FALSE),""))*1000)</f>
        <v>#VALUE!</v>
      </c>
      <c r="LA85" s="31" t="e">
        <f>((IFERROR(VLOOKUP($B84,Mes!$C$7:$AV$131,MATCH(LA$1,Mes!$C$3:$AV$3,0),FALSE),""))*1000)</f>
        <v>#VALUE!</v>
      </c>
      <c r="LB85" s="31" t="e">
        <f>((IFERROR(VLOOKUP($B84,Mes!$C$7:$AV$131,MATCH(LB$1,Mes!$C$3:$AV$3,0),FALSE),""))*1000)</f>
        <v>#VALUE!</v>
      </c>
      <c r="LC85" s="31" t="e">
        <f>((IFERROR(VLOOKUP($B84,Mes!$C$7:$AV$131,MATCH(LC$1,Mes!$C$3:$AV$3,0),FALSE),""))*1000)</f>
        <v>#VALUE!</v>
      </c>
      <c r="LD85" s="31" t="e">
        <f>((IFERROR(VLOOKUP($B84,Mes!$C$7:$AV$131,MATCH(LD$1,Mes!$C$3:$AV$3,0),FALSE),""))*1000)</f>
        <v>#VALUE!</v>
      </c>
      <c r="LE85" s="31" t="e">
        <f>((IFERROR(VLOOKUP($B84,Mes!$C$7:$AV$131,MATCH(LE$1,Mes!$C$3:$AV$3,0),FALSE),""))*1000)</f>
        <v>#VALUE!</v>
      </c>
      <c r="LF85" s="31" t="e">
        <f>((IFERROR(VLOOKUP($B84,Mes!$C$7:$AV$131,MATCH(LF$1,Mes!$C$3:$AV$3,0),FALSE),""))*1000)</f>
        <v>#VALUE!</v>
      </c>
      <c r="LG85" s="31" t="e">
        <f>((IFERROR(VLOOKUP($B84,Mes!$C$7:$AV$131,MATCH(LG$1,Mes!$C$3:$AV$3,0),FALSE),""))*1000)</f>
        <v>#VALUE!</v>
      </c>
      <c r="LH85" s="31" t="e">
        <f>((IFERROR(VLOOKUP($B84,Mes!$C$7:$AV$131,MATCH(LH$1,Mes!$C$3:$AV$3,0),FALSE),""))*1000)</f>
        <v>#VALUE!</v>
      </c>
      <c r="LI85" s="31" t="e">
        <f>((IFERROR(VLOOKUP($B84,Mes!$C$7:$AV$131,MATCH(LI$1,Mes!$C$3:$AV$3,0),FALSE),""))*1000)</f>
        <v>#VALUE!</v>
      </c>
      <c r="LJ85" s="31" t="e">
        <f>((IFERROR(VLOOKUP($B84,Mes!$C$7:$AV$131,MATCH(LJ$1,Mes!$C$3:$AV$3,0),FALSE),""))*1000)</f>
        <v>#VALUE!</v>
      </c>
      <c r="LK85" s="31" t="e">
        <f>((IFERROR(VLOOKUP($B84,Mes!$C$7:$AV$131,MATCH(LK$1,Mes!$C$3:$AV$3,0),FALSE),""))*1000)</f>
        <v>#VALUE!</v>
      </c>
      <c r="LL85" s="31" t="e">
        <f>((IFERROR(VLOOKUP($B84,Mes!$C$7:$AV$131,MATCH(LL$1,Mes!$C$3:$AV$3,0),FALSE),""))*1000)</f>
        <v>#VALUE!</v>
      </c>
      <c r="LM85" s="31" t="e">
        <f>((IFERROR(VLOOKUP($B84,Mes!$C$7:$AV$131,MATCH(LM$1,Mes!$C$3:$AV$3,0),FALSE),""))*1000)</f>
        <v>#VALUE!</v>
      </c>
      <c r="LN85" s="31" t="e">
        <f>((IFERROR(VLOOKUP($B84,Mes!$C$7:$AV$131,MATCH(LN$1,Mes!$C$3:$AV$3,0),FALSE),""))*1000)</f>
        <v>#VALUE!</v>
      </c>
      <c r="LO85" s="31" t="e">
        <f>((IFERROR(VLOOKUP($B84,Mes!$C$7:$AV$131,MATCH(LO$1,Mes!$C$3:$AV$3,0),FALSE),""))*1000)</f>
        <v>#VALUE!</v>
      </c>
      <c r="LP85" s="31" t="e">
        <f>((IFERROR(VLOOKUP($B84,Mes!$C$7:$AV$131,MATCH(LP$1,Mes!$C$3:$AV$3,0),FALSE),""))*1000)</f>
        <v>#VALUE!</v>
      </c>
      <c r="LQ85" s="31" t="e">
        <f>((IFERROR(VLOOKUP($B84,Mes!$C$7:$AV$131,MATCH(LQ$1,Mes!$C$3:$AV$3,0),FALSE),""))*1000)</f>
        <v>#VALUE!</v>
      </c>
      <c r="LR85" s="31" t="e">
        <f>((IFERROR(VLOOKUP($B84,Mes!$C$7:$AV$131,MATCH(LR$1,Mes!$C$3:$AV$3,0),FALSE),""))*1000)</f>
        <v>#VALUE!</v>
      </c>
      <c r="LS85" s="31" t="e">
        <f>((IFERROR(VLOOKUP($B84,Mes!$C$7:$AV$131,MATCH(LS$1,Mes!$C$3:$AV$3,0),FALSE),""))*1000)</f>
        <v>#VALUE!</v>
      </c>
      <c r="LT85" s="31" t="e">
        <f>((IFERROR(VLOOKUP($B84,Mes!$C$7:$AV$131,MATCH(LT$1,Mes!$C$3:$AV$3,0),FALSE),""))*1000)</f>
        <v>#VALUE!</v>
      </c>
      <c r="LU85" s="31" t="e">
        <f>((IFERROR(VLOOKUP($B84,Mes!$C$7:$AV$131,MATCH(LU$1,Mes!$C$3:$AV$3,0),FALSE),""))*1000)</f>
        <v>#VALUE!</v>
      </c>
      <c r="LV85" s="31" t="e">
        <f>((IFERROR(VLOOKUP($B84,Mes!$C$7:$AV$131,MATCH(LV$1,Mes!$C$3:$AV$3,0),FALSE),""))*1000)</f>
        <v>#VALUE!</v>
      </c>
      <c r="LW85" s="31" t="e">
        <f>((IFERROR(VLOOKUP($B84,Mes!$C$7:$AV$131,MATCH(LW$1,Mes!$C$3:$AV$3,0),FALSE),""))*1000)</f>
        <v>#VALUE!</v>
      </c>
      <c r="LX85" s="31" t="e">
        <f>((IFERROR(VLOOKUP($B84,Mes!$C$7:$AV$131,MATCH(LX$1,Mes!$C$3:$AV$3,0),FALSE),""))*1000)</f>
        <v>#VALUE!</v>
      </c>
      <c r="LY85" s="31" t="e">
        <f>((IFERROR(VLOOKUP($B84,Mes!$C$7:$AV$131,MATCH(LY$1,Mes!$C$3:$AV$3,0),FALSE),""))*1000)</f>
        <v>#VALUE!</v>
      </c>
      <c r="LZ85" s="31" t="e">
        <f>((IFERROR(VLOOKUP($B84,Mes!$C$7:$AV$131,MATCH(LZ$1,Mes!$C$3:$AV$3,0),FALSE),""))*1000)</f>
        <v>#VALUE!</v>
      </c>
      <c r="MA85" s="31" t="e">
        <f>((IFERROR(VLOOKUP($B84,Mes!$C$7:$AV$131,MATCH(MA$1,Mes!$C$3:$AV$3,0),FALSE),""))*1000)</f>
        <v>#VALUE!</v>
      </c>
      <c r="MB85" s="31" t="e">
        <f>((IFERROR(VLOOKUP($B84,Mes!$C$7:$AV$131,MATCH(MB$1,Mes!$C$3:$AV$3,0),FALSE),""))*1000)</f>
        <v>#VALUE!</v>
      </c>
      <c r="MC85" s="31" t="e">
        <f>((IFERROR(VLOOKUP($B84,Mes!$C$7:$AV$131,MATCH(MC$1,Mes!$C$3:$AV$3,0),FALSE),""))*1000)</f>
        <v>#VALUE!</v>
      </c>
      <c r="MD85" s="31" t="e">
        <f>((IFERROR(VLOOKUP($B84,Mes!$C$7:$AV$131,MATCH(MD$1,Mes!$C$3:$AV$3,0),FALSE),""))*1000)</f>
        <v>#VALUE!</v>
      </c>
      <c r="ME85" s="30" t="e">
        <f>((IFERROR(VLOOKUP($B84,Mes!$C$7:$AV$131,MATCH(ME$1,Mes!$C$3:$AV$3,0),FALSE),""))*1000)</f>
        <v>#VALUE!</v>
      </c>
      <c r="MF85" s="30" t="e">
        <f>((IFERROR(VLOOKUP($B84,Mes!$C$7:$AV$131,MATCH(MF$1,Mes!$C$3:$AV$3,0),FALSE),""))*1000)</f>
        <v>#VALUE!</v>
      </c>
      <c r="MG85" s="30" t="e">
        <f>((IFERROR(VLOOKUP($B84,Mes!$C$7:$AV$131,MATCH(MG$1,Mes!$C$3:$AV$3,0),FALSE),""))*1000)</f>
        <v>#VALUE!</v>
      </c>
      <c r="MH85" s="30" t="e">
        <f>((IFERROR(VLOOKUP($B84,Mes!$C$7:$AV$131,MATCH(MH$1,Mes!$C$3:$AV$3,0),FALSE),""))*1000)</f>
        <v>#VALUE!</v>
      </c>
      <c r="MI85" s="30" t="e">
        <f>((IFERROR(VLOOKUP($B84,Mes!$C$7:$AV$131,MATCH(MI$1,Mes!$C$3:$AV$3,0),FALSE),""))*1000)</f>
        <v>#VALUE!</v>
      </c>
      <c r="MJ85" s="30" t="e">
        <f>((IFERROR(VLOOKUP($B84,Mes!$C$7:$AV$131,MATCH(MJ$1,Mes!$C$3:$AV$3,0),FALSE),""))*1000)</f>
        <v>#VALUE!</v>
      </c>
      <c r="MK85" s="30" t="e">
        <f>((IFERROR(VLOOKUP($B84,Mes!$C$7:$AV$131,MATCH(MK$1,Mes!$C$3:$AV$3,0),FALSE),""))*1000)</f>
        <v>#VALUE!</v>
      </c>
      <c r="ML85" s="30" t="e">
        <f>((IFERROR(VLOOKUP($B84,Mes!$C$7:$AV$131,MATCH(ML$1,Mes!$C$3:$AV$3,0),FALSE),""))*1000)</f>
        <v>#VALUE!</v>
      </c>
      <c r="MM85" s="30" t="e">
        <f>((IFERROR(VLOOKUP($B84,Mes!$C$7:$AV$131,MATCH(MM$1,Mes!$C$3:$AV$3,0),FALSE),""))*1000)</f>
        <v>#VALUE!</v>
      </c>
      <c r="MN85" s="30" t="e">
        <f>((IFERROR(VLOOKUP($B84,Mes!$C$7:$AV$131,MATCH(MN$1,Mes!$C$3:$AV$3,0),FALSE),""))*1000)</f>
        <v>#VALUE!</v>
      </c>
      <c r="MO85" s="30" t="e">
        <f>((IFERROR(VLOOKUP($B84,Mes!$C$7:$AV$131,MATCH(MO$1,Mes!$C$3:$AV$3,0),FALSE),""))*1000)</f>
        <v>#VALUE!</v>
      </c>
      <c r="MP85" s="30" t="e">
        <f>((IFERROR(VLOOKUP($B84,Mes!$C$7:$AV$131,MATCH(MP$1,Mes!$C$3:$AV$3,0),FALSE),""))*1000)</f>
        <v>#VALUE!</v>
      </c>
      <c r="MQ85" s="30" t="e">
        <f>((IFERROR(VLOOKUP($B84,Mes!$C$7:$AV$131,MATCH(MQ$1,Mes!$C$3:$AV$3,0),FALSE),""))*1000)</f>
        <v>#VALUE!</v>
      </c>
      <c r="MR85" s="30" t="e">
        <f>((IFERROR(VLOOKUP($B84,Mes!$C$7:$AV$131,MATCH(MR$1,Mes!$C$3:$AV$3,0),FALSE),""))*1000)</f>
        <v>#VALUE!</v>
      </c>
      <c r="MS85" s="30" t="e">
        <f>((IFERROR(VLOOKUP($B84,Mes!$C$7:$AV$131,MATCH(MS$1,Mes!$C$3:$AV$3,0),FALSE),""))*1000)</f>
        <v>#VALUE!</v>
      </c>
      <c r="MT85" s="30" t="e">
        <f>((IFERROR(VLOOKUP($B84,Mes!$C$7:$AV$131,MATCH(MT$1,Mes!$C$3:$AV$3,0),FALSE),""))*1000)</f>
        <v>#VALUE!</v>
      </c>
      <c r="MU85" s="30" t="e">
        <f>((IFERROR(VLOOKUP($B84,Mes!$C$7:$AV$131,MATCH(MU$1,Mes!$C$3:$AV$3,0),FALSE),""))*1000)</f>
        <v>#VALUE!</v>
      </c>
      <c r="MV85" s="30" t="e">
        <f>((IFERROR(VLOOKUP($B84,Mes!$C$7:$AV$131,MATCH(MV$1,Mes!$C$3:$AV$3,0),FALSE),""))*1000)</f>
        <v>#VALUE!</v>
      </c>
      <c r="MW85" s="30" t="e">
        <f>((IFERROR(VLOOKUP($B84,Mes!$C$7:$AV$131,MATCH(MW$1,Mes!$C$3:$AV$3,0),FALSE),""))*1000)</f>
        <v>#VALUE!</v>
      </c>
      <c r="MX85" s="30" t="e">
        <f>((IFERROR(VLOOKUP($B84,Mes!$C$7:$AV$131,MATCH(MX$1,Mes!$C$3:$AV$3,0),FALSE),""))*1000)</f>
        <v>#VALUE!</v>
      </c>
      <c r="MY85" s="30" t="e">
        <f>((IFERROR(VLOOKUP($B84,Mes!$C$7:$AV$131,MATCH(MY$1,Mes!$C$3:$AV$3,0),FALSE),""))*1000)</f>
        <v>#VALUE!</v>
      </c>
      <c r="MZ85" s="30" t="e">
        <f>((IFERROR(VLOOKUP($B84,Mes!$C$7:$AV$131,MATCH(MZ$1,Mes!$C$3:$AV$3,0),FALSE),""))*1000)</f>
        <v>#VALUE!</v>
      </c>
      <c r="NA85" s="30" t="e">
        <f>((IFERROR(VLOOKUP($B84,Mes!$C$7:$AV$131,MATCH(NA$1,Mes!$C$3:$AV$3,0),FALSE),""))*1000)</f>
        <v>#VALUE!</v>
      </c>
      <c r="NB85" s="30" t="e">
        <f>((IFERROR(VLOOKUP($B84,Mes!$C$7:$AV$131,MATCH(NB$1,Mes!$C$3:$AV$3,0),FALSE),""))*1000)</f>
        <v>#VALUE!</v>
      </c>
      <c r="NC85" s="30" t="e">
        <f>((IFERROR(VLOOKUP($B84,Mes!$C$7:$AV$131,MATCH(NC$1,Mes!$C$3:$AV$3,0),FALSE),""))*1000)</f>
        <v>#VALUE!</v>
      </c>
      <c r="ND85" s="30" t="e">
        <f>((IFERROR(VLOOKUP($B84,Mes!$C$7:$AV$131,MATCH(ND$1,Mes!$C$3:$AV$3,0),FALSE),""))*1000)</f>
        <v>#VALUE!</v>
      </c>
      <c r="NE85" s="30" t="e">
        <f>((IFERROR(VLOOKUP($B84,Mes!$C$7:$AV$131,MATCH(NE$1,Mes!$C$3:$AV$3,0),FALSE),""))*1000)</f>
        <v>#VALUE!</v>
      </c>
      <c r="NF85" s="30" t="e">
        <f>((IFERROR(VLOOKUP($B84,Mes!$C$7:$AV$131,MATCH(NF$1,Mes!$C$3:$AV$3,0),FALSE),""))*1000)</f>
        <v>#VALUE!</v>
      </c>
      <c r="NG85" s="30" t="e">
        <f>((IFERROR(VLOOKUP($B84,Mes!$C$7:$AV$131,MATCH(NG$1,Mes!$C$3:$AV$3,0),FALSE),""))*1000)</f>
        <v>#VALUE!</v>
      </c>
      <c r="NH85" s="30" t="e">
        <f>((IFERROR(VLOOKUP($B84,Mes!$C$7:$AV$131,MATCH(NH$1,Mes!$C$3:$AV$3,0),FALSE),""))*1000)</f>
        <v>#VALUE!</v>
      </c>
      <c r="NI85" s="30" t="e">
        <f>((IFERROR(VLOOKUP($B84,Mes!$C$7:$AV$131,MATCH(NI$1,Mes!$C$3:$AV$3,0),FALSE),""))*1000)</f>
        <v>#VALUE!</v>
      </c>
    </row>
    <row r="86" spans="1:373" s="32" customFormat="1" ht="14.4" outlineLevel="1" x14ac:dyDescent="0.2">
      <c r="A86" s="15"/>
      <c r="B86" s="14"/>
      <c r="C86" s="14"/>
      <c r="D86" s="14"/>
      <c r="E86" s="27" t="s">
        <v>226</v>
      </c>
      <c r="F86" s="61"/>
      <c r="G86" s="83"/>
      <c r="H86" s="68"/>
      <c r="I86" s="68"/>
      <c r="J86" s="68">
        <v>432.96</v>
      </c>
      <c r="K86" s="68">
        <v>432.96</v>
      </c>
      <c r="L86" s="68">
        <v>432.96</v>
      </c>
      <c r="M86" s="68">
        <v>432.96</v>
      </c>
      <c r="N86" s="68">
        <v>432.96</v>
      </c>
      <c r="O86" s="68"/>
      <c r="P86" s="68"/>
      <c r="Q86" s="68">
        <v>432.96</v>
      </c>
      <c r="R86" s="68">
        <v>432.96</v>
      </c>
      <c r="S86" s="68">
        <v>432.96</v>
      </c>
      <c r="T86" s="68">
        <v>432.96</v>
      </c>
      <c r="U86" s="68">
        <v>432.96</v>
      </c>
      <c r="V86" s="68"/>
      <c r="W86" s="68"/>
      <c r="X86" s="68">
        <v>432.96</v>
      </c>
      <c r="Y86" s="68">
        <v>432.96</v>
      </c>
      <c r="Z86" s="68">
        <v>432.96</v>
      </c>
      <c r="AA86" s="68">
        <v>432.96</v>
      </c>
      <c r="AB86" s="68">
        <v>432.96</v>
      </c>
      <c r="AC86" s="68"/>
      <c r="AD86" s="68"/>
      <c r="AE86" s="68">
        <v>432.96</v>
      </c>
      <c r="AF86" s="68">
        <v>432.96</v>
      </c>
      <c r="AG86" s="68">
        <v>432.96</v>
      </c>
      <c r="AH86" s="68">
        <v>432.96</v>
      </c>
      <c r="AI86" s="68"/>
      <c r="AJ86" s="68"/>
      <c r="AK86" s="68"/>
      <c r="AL86" s="68">
        <v>432.96</v>
      </c>
      <c r="AM86" s="68">
        <v>432.96</v>
      </c>
      <c r="AN86" s="68">
        <v>432.96</v>
      </c>
      <c r="AO86" s="68">
        <v>432.96</v>
      </c>
      <c r="AP86" s="68">
        <v>432.96</v>
      </c>
      <c r="AQ86" s="68"/>
      <c r="AR86" s="68"/>
      <c r="AS86" s="68"/>
      <c r="AT86" s="68">
        <v>432.96</v>
      </c>
      <c r="AU86" s="68">
        <v>432.96</v>
      </c>
      <c r="AV86" s="68">
        <v>432.96</v>
      </c>
      <c r="AW86" s="68">
        <v>432.96</v>
      </c>
      <c r="AX86" s="68"/>
      <c r="AY86" s="68"/>
      <c r="AZ86" s="68">
        <v>432.96</v>
      </c>
      <c r="BA86" s="68">
        <v>432.96</v>
      </c>
      <c r="BB86" s="68">
        <v>432.96</v>
      </c>
      <c r="BC86" s="68">
        <v>432.96</v>
      </c>
      <c r="BD86" s="68">
        <v>432.96</v>
      </c>
      <c r="BE86" s="68"/>
      <c r="BF86" s="68"/>
      <c r="BG86" s="68">
        <v>432.96</v>
      </c>
      <c r="BH86" s="68">
        <v>432.96</v>
      </c>
      <c r="BI86" s="68">
        <v>432.96</v>
      </c>
      <c r="BJ86" s="68">
        <v>432.96</v>
      </c>
      <c r="BK86" s="68">
        <v>432.96</v>
      </c>
      <c r="BL86" s="68"/>
      <c r="BM86" s="68"/>
      <c r="BN86" s="68">
        <v>432.96</v>
      </c>
      <c r="BO86" s="68">
        <v>432.96</v>
      </c>
      <c r="BP86" s="68">
        <v>432.96</v>
      </c>
      <c r="BQ86" s="68">
        <v>432.96</v>
      </c>
      <c r="BR86" s="68">
        <v>432.96</v>
      </c>
      <c r="BS86" s="68">
        <v>432.96</v>
      </c>
      <c r="BT86" s="68"/>
      <c r="BU86" s="68"/>
      <c r="BV86" s="68">
        <v>432.96</v>
      </c>
      <c r="BW86" s="68">
        <v>432.96</v>
      </c>
      <c r="BX86" s="68">
        <v>432.96</v>
      </c>
      <c r="BY86" s="68">
        <v>432.96</v>
      </c>
      <c r="BZ86" s="68">
        <v>432.96</v>
      </c>
      <c r="CA86" s="68"/>
      <c r="CB86" s="68"/>
      <c r="CC86" s="68">
        <v>432.96</v>
      </c>
      <c r="CD86" s="68">
        <v>432.96</v>
      </c>
      <c r="CE86" s="68">
        <v>432.96</v>
      </c>
      <c r="CF86" s="68">
        <v>432.96</v>
      </c>
      <c r="CG86" s="68">
        <v>432.96</v>
      </c>
      <c r="CH86" s="68"/>
      <c r="CI86" s="68"/>
      <c r="CJ86" s="68">
        <v>432.96</v>
      </c>
      <c r="CK86" s="68">
        <v>432.96</v>
      </c>
      <c r="CL86" s="68">
        <v>432.96</v>
      </c>
      <c r="CM86" s="68">
        <v>432.96</v>
      </c>
      <c r="CN86" s="68"/>
      <c r="CO86" s="68"/>
      <c r="CP86" s="68"/>
      <c r="CQ86" s="68"/>
      <c r="CR86" s="68"/>
      <c r="CS86" s="68"/>
      <c r="CT86" s="68">
        <v>432.96</v>
      </c>
      <c r="CU86" s="68"/>
      <c r="CV86" s="68"/>
      <c r="CW86" s="68"/>
      <c r="CX86" s="68"/>
      <c r="CY86" s="68"/>
      <c r="CZ86" s="68"/>
      <c r="DA86" s="68"/>
      <c r="DB86" s="68"/>
      <c r="DC86" s="68"/>
      <c r="DD86" s="68"/>
      <c r="DE86" s="68"/>
      <c r="DF86" s="68"/>
      <c r="DG86" s="68"/>
      <c r="DH86" s="68"/>
      <c r="DI86" s="68"/>
      <c r="DJ86" s="68"/>
      <c r="DK86" s="68"/>
      <c r="DL86" s="68"/>
      <c r="DM86" s="68"/>
      <c r="DN86" s="68"/>
      <c r="DO86" s="68"/>
      <c r="DP86" s="68"/>
      <c r="DQ86" s="68"/>
      <c r="DR86" s="68"/>
      <c r="DS86" s="68"/>
      <c r="DT86" s="68"/>
      <c r="DU86" s="68"/>
      <c r="DV86" s="68"/>
      <c r="DW86" s="68"/>
      <c r="DX86" s="68"/>
      <c r="DY86" s="68"/>
      <c r="DZ86" s="68"/>
      <c r="EA86" s="68"/>
      <c r="EB86" s="68"/>
      <c r="EC86" s="68"/>
      <c r="ED86" s="68"/>
      <c r="EE86" s="68"/>
      <c r="EF86" s="68"/>
      <c r="EG86" s="68"/>
      <c r="EH86" s="68"/>
      <c r="EI86" s="68"/>
      <c r="EJ86" s="68"/>
      <c r="EK86" s="68"/>
      <c r="EL86" s="68"/>
      <c r="EM86" s="68"/>
      <c r="EN86" s="68"/>
      <c r="EO86" s="68"/>
      <c r="EP86" s="68"/>
      <c r="EQ86" s="68"/>
      <c r="ER86" s="68"/>
      <c r="ES86" s="68"/>
      <c r="ET86" s="68"/>
      <c r="EU86" s="68"/>
      <c r="EV86" s="68"/>
      <c r="EW86" s="68"/>
      <c r="EX86" s="68"/>
      <c r="EY86" s="68"/>
      <c r="EZ86" s="68"/>
      <c r="FA86" s="68"/>
      <c r="FB86" s="68"/>
      <c r="FC86" s="68"/>
      <c r="FD86" s="68"/>
      <c r="FE86" s="68"/>
      <c r="FF86" s="68">
        <v>0</v>
      </c>
      <c r="FG86" s="68">
        <v>0</v>
      </c>
      <c r="FH86" s="68">
        <v>0</v>
      </c>
      <c r="FI86" s="68">
        <v>0</v>
      </c>
      <c r="FJ86" s="68"/>
      <c r="FK86" s="68"/>
      <c r="FL86" s="68">
        <v>0</v>
      </c>
      <c r="FM86" s="68"/>
      <c r="FN86" s="68"/>
      <c r="FO86" s="68">
        <v>0</v>
      </c>
      <c r="FP86" s="68"/>
      <c r="FQ86" s="68">
        <v>0</v>
      </c>
      <c r="FR86" s="68"/>
      <c r="FS86" s="68"/>
      <c r="FT86" s="68"/>
      <c r="FU86" s="68"/>
      <c r="FV86" s="68"/>
      <c r="FW86" s="68"/>
      <c r="FX86" s="68"/>
      <c r="FY86" s="68"/>
      <c r="FZ86" s="68"/>
      <c r="GA86" s="68"/>
      <c r="GB86" s="68"/>
      <c r="GC86" s="68"/>
      <c r="GD86" s="68"/>
      <c r="GE86" s="68"/>
      <c r="GF86" s="68"/>
      <c r="GG86" s="68"/>
      <c r="GH86" s="68"/>
      <c r="GI86" s="68"/>
      <c r="GJ86" s="68"/>
      <c r="GK86" s="68"/>
      <c r="GL86" s="68"/>
      <c r="GM86" s="68"/>
      <c r="GN86" s="68"/>
      <c r="GO86" s="68"/>
      <c r="GP86" s="68"/>
      <c r="GQ86" s="68"/>
      <c r="GR86" s="68"/>
      <c r="GS86" s="68"/>
      <c r="GT86" s="68"/>
      <c r="GU86" s="68"/>
      <c r="GV86" s="68"/>
      <c r="GW86" s="68"/>
      <c r="GX86" s="68"/>
      <c r="GY86" s="68"/>
      <c r="GZ86" s="68"/>
      <c r="HA86" s="68"/>
      <c r="HB86" s="68"/>
      <c r="HC86" s="68"/>
      <c r="HD86" s="68"/>
      <c r="HE86" s="68"/>
      <c r="HF86" s="68"/>
      <c r="HG86" s="68"/>
      <c r="HH86" s="68"/>
      <c r="HI86" s="68"/>
      <c r="HJ86" s="68"/>
      <c r="HK86" s="68"/>
      <c r="HL86" s="68"/>
      <c r="HM86" s="68"/>
      <c r="HN86" s="68"/>
      <c r="HO86" s="68"/>
      <c r="HP86" s="68"/>
      <c r="HQ86" s="68"/>
      <c r="HR86" s="68"/>
      <c r="HS86" s="68"/>
      <c r="HT86" s="68"/>
      <c r="HU86" s="68"/>
      <c r="HV86" s="68"/>
      <c r="HW86" s="68"/>
      <c r="HX86" s="68"/>
      <c r="HY86" s="68"/>
      <c r="HZ86" s="68"/>
      <c r="IA86" s="68"/>
      <c r="IB86" s="68"/>
      <c r="IC86" s="68"/>
      <c r="ID86" s="68"/>
      <c r="IE86" s="68"/>
      <c r="IF86" s="68"/>
      <c r="IG86" s="68"/>
      <c r="IH86" s="68"/>
      <c r="II86" s="68"/>
      <c r="IJ86" s="68"/>
      <c r="IK86" s="68"/>
      <c r="IL86" s="68"/>
      <c r="IM86" s="68"/>
      <c r="IN86" s="68"/>
      <c r="IO86" s="68"/>
      <c r="IP86" s="68"/>
      <c r="IQ86" s="68"/>
      <c r="IR86" s="68"/>
      <c r="IS86" s="68"/>
      <c r="IT86" s="68"/>
      <c r="IU86" s="68"/>
      <c r="IV86" s="68"/>
      <c r="IW86" s="68"/>
      <c r="IX86" s="68"/>
      <c r="IY86" s="68"/>
      <c r="IZ86" s="68"/>
      <c r="JA86" s="68"/>
      <c r="JB86" s="68"/>
      <c r="JC86" s="68"/>
      <c r="JD86" s="68"/>
      <c r="JE86" s="68"/>
      <c r="JF86" s="68"/>
      <c r="JG86" s="68"/>
      <c r="JH86" s="68"/>
      <c r="JI86" s="68"/>
      <c r="JJ86" s="68"/>
      <c r="JK86" s="68"/>
      <c r="JL86" s="68"/>
      <c r="JM86" s="68"/>
      <c r="JN86" s="68"/>
      <c r="JO86" s="68"/>
      <c r="JP86" s="68"/>
      <c r="JQ86" s="68"/>
      <c r="JR86" s="68"/>
      <c r="JS86" s="68"/>
      <c r="JT86" s="68"/>
      <c r="JU86" s="68"/>
      <c r="JV86" s="68"/>
      <c r="JW86" s="68"/>
      <c r="JX86" s="68"/>
      <c r="JY86" s="68"/>
      <c r="JZ86" s="68"/>
      <c r="KA86" s="68"/>
      <c r="KB86" s="68"/>
      <c r="KC86" s="68"/>
      <c r="KD86" s="68"/>
      <c r="KE86" s="68"/>
      <c r="KF86" s="68"/>
      <c r="KG86" s="68"/>
      <c r="KH86" s="68"/>
      <c r="KI86" s="68"/>
      <c r="KJ86" s="68"/>
      <c r="KK86" s="68"/>
      <c r="KL86" s="68"/>
      <c r="KM86" s="68"/>
      <c r="KN86" s="68"/>
      <c r="KO86" s="68"/>
      <c r="KP86" s="68"/>
      <c r="KQ86" s="68"/>
      <c r="KR86" s="68"/>
      <c r="KS86" s="68"/>
      <c r="KT86" s="68"/>
      <c r="KU86" s="68"/>
      <c r="KV86" s="68"/>
      <c r="KW86" s="68"/>
      <c r="KX86" s="68"/>
      <c r="KY86" s="68"/>
      <c r="KZ86" s="68"/>
      <c r="LA86" s="68"/>
      <c r="LB86" s="68"/>
      <c r="LC86" s="68"/>
      <c r="LD86" s="68"/>
      <c r="LE86" s="68"/>
      <c r="LF86" s="68"/>
      <c r="LG86" s="68"/>
      <c r="LH86" s="68"/>
      <c r="LI86" s="68"/>
      <c r="LJ86" s="68"/>
      <c r="LK86" s="68"/>
      <c r="LL86" s="68"/>
      <c r="LM86" s="68"/>
      <c r="LN86" s="68"/>
      <c r="LO86" s="68"/>
      <c r="LP86" s="68"/>
      <c r="LQ86" s="68"/>
      <c r="LR86" s="68"/>
      <c r="LS86" s="68"/>
      <c r="LT86" s="68"/>
      <c r="LU86" s="68"/>
      <c r="LV86" s="68"/>
      <c r="LW86" s="68"/>
      <c r="LX86" s="68"/>
      <c r="LY86" s="68"/>
      <c r="LZ86" s="68"/>
      <c r="MA86" s="68"/>
      <c r="MB86" s="68"/>
      <c r="MC86" s="68"/>
      <c r="MD86" s="68"/>
      <c r="ME86" s="68"/>
      <c r="MF86" s="68"/>
      <c r="MG86" s="68"/>
      <c r="MH86" s="68"/>
      <c r="MI86" s="68"/>
      <c r="MJ86" s="68"/>
      <c r="MK86" s="68"/>
      <c r="ML86" s="68"/>
      <c r="MM86" s="68"/>
      <c r="MN86" s="68"/>
      <c r="MO86" s="68"/>
      <c r="MP86" s="68"/>
      <c r="MQ86" s="68"/>
      <c r="MR86" s="68"/>
      <c r="MS86" s="68"/>
      <c r="MT86" s="68"/>
      <c r="MU86" s="68"/>
      <c r="MV86" s="68"/>
      <c r="MW86" s="68"/>
      <c r="MX86" s="68"/>
      <c r="MY86" s="68"/>
      <c r="MZ86" s="68"/>
      <c r="NA86" s="68"/>
      <c r="NB86" s="68"/>
      <c r="NC86" s="68"/>
      <c r="ND86" s="68"/>
      <c r="NE86" s="68"/>
      <c r="NF86" s="68"/>
      <c r="NG86" s="68"/>
      <c r="NH86" s="68"/>
      <c r="NI86" s="68"/>
    </row>
    <row r="87" spans="1:373" s="34" customFormat="1" ht="14.4" outlineLevel="1" x14ac:dyDescent="0.2">
      <c r="A87" s="16"/>
      <c r="B87" s="14"/>
      <c r="C87" s="14"/>
      <c r="D87" s="14"/>
      <c r="E87" s="27" t="s">
        <v>220</v>
      </c>
      <c r="F87" s="25"/>
      <c r="G87" s="83"/>
      <c r="H87" s="68"/>
      <c r="I87" s="68"/>
      <c r="J87" s="68">
        <v>432.96</v>
      </c>
      <c r="K87" s="68">
        <v>432.96</v>
      </c>
      <c r="L87" s="68">
        <v>432.96</v>
      </c>
      <c r="M87" s="68">
        <v>432.96</v>
      </c>
      <c r="N87" s="68">
        <v>432.96</v>
      </c>
      <c r="O87" s="68"/>
      <c r="P87" s="68"/>
      <c r="Q87" s="68">
        <v>432.96</v>
      </c>
      <c r="R87" s="68">
        <v>432.96</v>
      </c>
      <c r="S87" s="68">
        <v>432.96</v>
      </c>
      <c r="T87" s="68">
        <v>432.96</v>
      </c>
      <c r="U87" s="68">
        <v>432.96</v>
      </c>
      <c r="V87" s="68"/>
      <c r="W87" s="68"/>
      <c r="X87" s="68">
        <v>432.96</v>
      </c>
      <c r="Y87" s="68">
        <v>432.96</v>
      </c>
      <c r="Z87" s="68">
        <v>432.96</v>
      </c>
      <c r="AA87" s="68">
        <v>432.96</v>
      </c>
      <c r="AB87" s="68">
        <v>432.96</v>
      </c>
      <c r="AC87" s="68"/>
      <c r="AD87" s="68"/>
      <c r="AE87" s="68">
        <v>432.96</v>
      </c>
      <c r="AF87" s="68">
        <v>432.96</v>
      </c>
      <c r="AG87" s="68">
        <v>432.96</v>
      </c>
      <c r="AH87" s="68">
        <v>432.96</v>
      </c>
      <c r="AI87" s="68"/>
      <c r="AJ87" s="68"/>
      <c r="AK87" s="68"/>
      <c r="AL87" s="68">
        <v>432.96</v>
      </c>
      <c r="AM87" s="68">
        <v>432.96</v>
      </c>
      <c r="AN87" s="68">
        <v>432.96</v>
      </c>
      <c r="AO87" s="68">
        <v>432.96</v>
      </c>
      <c r="AP87" s="68">
        <v>432.96</v>
      </c>
      <c r="AQ87" s="68"/>
      <c r="AR87" s="68"/>
      <c r="AS87" s="68"/>
      <c r="AT87" s="68">
        <v>432.96</v>
      </c>
      <c r="AU87" s="68">
        <v>432.96</v>
      </c>
      <c r="AV87" s="68">
        <v>432.96</v>
      </c>
      <c r="AW87" s="68">
        <v>432.96</v>
      </c>
      <c r="AX87" s="68"/>
      <c r="AY87" s="68"/>
      <c r="AZ87" s="68">
        <v>432.96</v>
      </c>
      <c r="BA87" s="68">
        <v>432.96</v>
      </c>
      <c r="BB87" s="68">
        <v>432.96</v>
      </c>
      <c r="BC87" s="68">
        <v>432.96</v>
      </c>
      <c r="BD87" s="68">
        <v>432.96</v>
      </c>
      <c r="BE87" s="68"/>
      <c r="BF87" s="68"/>
      <c r="BG87" s="68">
        <v>432.96</v>
      </c>
      <c r="BH87" s="68">
        <v>432.96</v>
      </c>
      <c r="BI87" s="68">
        <v>432.96</v>
      </c>
      <c r="BJ87" s="68">
        <v>432.96</v>
      </c>
      <c r="BK87" s="68">
        <v>432.96</v>
      </c>
      <c r="BL87" s="68"/>
      <c r="BM87" s="68"/>
      <c r="BN87" s="68">
        <v>432.96</v>
      </c>
      <c r="BO87" s="68">
        <v>432.96</v>
      </c>
      <c r="BP87" s="68">
        <v>432.96</v>
      </c>
      <c r="BQ87" s="68">
        <v>432.96</v>
      </c>
      <c r="BR87" s="68">
        <v>432.96</v>
      </c>
      <c r="BS87" s="68">
        <v>432.96</v>
      </c>
      <c r="BT87" s="68"/>
      <c r="BU87" s="68"/>
      <c r="BV87" s="68">
        <v>432.96</v>
      </c>
      <c r="BW87" s="68">
        <v>432.96</v>
      </c>
      <c r="BX87" s="68">
        <v>432.96</v>
      </c>
      <c r="BY87" s="68">
        <v>432.96</v>
      </c>
      <c r="BZ87" s="68">
        <v>432.96</v>
      </c>
      <c r="CA87" s="68"/>
      <c r="CB87" s="68"/>
      <c r="CC87" s="68">
        <v>432.96</v>
      </c>
      <c r="CD87" s="68">
        <v>432.96</v>
      </c>
      <c r="CE87" s="68">
        <v>432.96</v>
      </c>
      <c r="CF87" s="68">
        <v>432.96</v>
      </c>
      <c r="CG87" s="68">
        <v>432.96</v>
      </c>
      <c r="CH87" s="68"/>
      <c r="CI87" s="68"/>
      <c r="CJ87" s="68">
        <v>432.96</v>
      </c>
      <c r="CK87" s="68">
        <v>432.96</v>
      </c>
      <c r="CL87" s="68">
        <v>432.96</v>
      </c>
      <c r="CM87" s="68">
        <v>432.96</v>
      </c>
      <c r="CN87" s="68"/>
      <c r="CO87" s="68"/>
      <c r="CP87" s="68"/>
      <c r="CQ87" s="68"/>
      <c r="CR87" s="68"/>
      <c r="CS87" s="68"/>
      <c r="CT87" s="68">
        <v>432.96</v>
      </c>
      <c r="CU87" s="68"/>
      <c r="CV87" s="68"/>
      <c r="CW87" s="68"/>
      <c r="CX87" s="68"/>
      <c r="CY87" s="68"/>
      <c r="CZ87" s="68"/>
      <c r="DA87" s="68"/>
      <c r="DB87" s="68"/>
      <c r="DC87" s="68"/>
      <c r="DD87" s="68"/>
      <c r="DE87" s="68"/>
      <c r="DF87" s="68"/>
      <c r="DG87" s="68"/>
      <c r="DH87" s="68"/>
      <c r="DI87" s="68"/>
      <c r="DJ87" s="68"/>
      <c r="DK87" s="68"/>
      <c r="DL87" s="68"/>
      <c r="DM87" s="68"/>
      <c r="DN87" s="68"/>
      <c r="DO87" s="68"/>
      <c r="DP87" s="68"/>
      <c r="DQ87" s="68"/>
      <c r="DR87" s="68"/>
      <c r="DS87" s="68"/>
      <c r="DT87" s="68"/>
      <c r="DU87" s="68"/>
      <c r="DV87" s="68"/>
      <c r="DW87" s="68"/>
      <c r="DX87" s="68"/>
      <c r="DY87" s="68"/>
      <c r="DZ87" s="68"/>
      <c r="EA87" s="68"/>
      <c r="EB87" s="68"/>
      <c r="EC87" s="68"/>
      <c r="ED87" s="68"/>
      <c r="EE87" s="68"/>
      <c r="EF87" s="68"/>
      <c r="EG87" s="68"/>
      <c r="EH87" s="68"/>
      <c r="EI87" s="68"/>
      <c r="EJ87" s="68"/>
      <c r="EK87" s="68"/>
      <c r="EL87" s="68"/>
      <c r="EM87" s="68"/>
      <c r="EN87" s="68"/>
      <c r="EO87" s="68"/>
      <c r="EP87" s="68"/>
      <c r="EQ87" s="68"/>
      <c r="ER87" s="68"/>
      <c r="ES87" s="68"/>
      <c r="ET87" s="68"/>
      <c r="EU87" s="68"/>
      <c r="EV87" s="68"/>
      <c r="EW87" s="68"/>
      <c r="EX87" s="68"/>
      <c r="EY87" s="68"/>
      <c r="EZ87" s="68"/>
      <c r="FA87" s="68"/>
      <c r="FB87" s="68"/>
      <c r="FC87" s="68"/>
      <c r="FD87" s="68"/>
      <c r="FE87" s="68"/>
      <c r="FF87" s="68">
        <v>0</v>
      </c>
      <c r="FG87" s="68">
        <v>0</v>
      </c>
      <c r="FH87" s="68">
        <v>0</v>
      </c>
      <c r="FI87" s="68">
        <v>0</v>
      </c>
      <c r="FJ87" s="68"/>
      <c r="FK87" s="68"/>
      <c r="FL87" s="68">
        <v>10.334355359080615</v>
      </c>
      <c r="FM87" s="68"/>
      <c r="FN87" s="68"/>
      <c r="FO87" s="68">
        <v>18.986373799241125</v>
      </c>
      <c r="FP87" s="68"/>
      <c r="FQ87" s="68">
        <v>23.552716864881397</v>
      </c>
      <c r="FR87" s="68"/>
      <c r="FS87" s="68"/>
      <c r="FT87" s="68"/>
      <c r="FU87" s="68"/>
      <c r="FV87" s="68"/>
      <c r="FW87" s="68"/>
      <c r="FX87" s="68"/>
      <c r="FY87" s="68"/>
      <c r="FZ87" s="68"/>
      <c r="GA87" s="68"/>
      <c r="GB87" s="68"/>
      <c r="GC87" s="68"/>
      <c r="GD87" s="68"/>
      <c r="GE87" s="68"/>
      <c r="GF87" s="68"/>
      <c r="GG87" s="68"/>
      <c r="GH87" s="68"/>
      <c r="GI87" s="68"/>
      <c r="GJ87" s="68"/>
      <c r="GK87" s="68"/>
      <c r="GL87" s="68"/>
      <c r="GM87" s="68"/>
      <c r="GN87" s="68"/>
      <c r="GO87" s="68"/>
      <c r="GP87" s="68"/>
      <c r="GQ87" s="68"/>
      <c r="GR87" s="68"/>
      <c r="GS87" s="68"/>
      <c r="GT87" s="68"/>
      <c r="GU87" s="68"/>
      <c r="GV87" s="68"/>
      <c r="GW87" s="68"/>
      <c r="GX87" s="68"/>
      <c r="GY87" s="68"/>
      <c r="GZ87" s="68"/>
      <c r="HA87" s="68"/>
      <c r="HB87" s="68"/>
      <c r="HC87" s="68"/>
      <c r="HD87" s="68"/>
      <c r="HE87" s="68"/>
      <c r="HF87" s="68"/>
      <c r="HG87" s="68"/>
      <c r="HH87" s="68"/>
      <c r="HI87" s="68"/>
      <c r="HJ87" s="68"/>
      <c r="HK87" s="68"/>
      <c r="HL87" s="68"/>
      <c r="HM87" s="68"/>
      <c r="HN87" s="68"/>
      <c r="HO87" s="68"/>
      <c r="HP87" s="68"/>
      <c r="HQ87" s="68"/>
      <c r="HR87" s="68"/>
      <c r="HS87" s="68"/>
      <c r="HT87" s="68"/>
      <c r="HU87" s="68"/>
      <c r="HV87" s="68"/>
      <c r="HW87" s="68"/>
      <c r="HX87" s="68"/>
      <c r="HY87" s="68"/>
      <c r="HZ87" s="68"/>
      <c r="IA87" s="68"/>
      <c r="IB87" s="68"/>
      <c r="IC87" s="68"/>
      <c r="ID87" s="68"/>
      <c r="IE87" s="68"/>
      <c r="IF87" s="68"/>
      <c r="IG87" s="68"/>
      <c r="IH87" s="68"/>
      <c r="II87" s="68"/>
      <c r="IJ87" s="68"/>
      <c r="IK87" s="68"/>
      <c r="IL87" s="68"/>
      <c r="IM87" s="68"/>
      <c r="IN87" s="68"/>
      <c r="IO87" s="68"/>
      <c r="IP87" s="68"/>
      <c r="IQ87" s="68"/>
      <c r="IR87" s="68"/>
      <c r="IS87" s="68"/>
      <c r="IT87" s="68"/>
      <c r="IU87" s="68"/>
      <c r="IV87" s="68"/>
      <c r="IW87" s="68"/>
      <c r="IX87" s="68"/>
      <c r="IY87" s="68"/>
      <c r="IZ87" s="68"/>
      <c r="JA87" s="68"/>
      <c r="JB87" s="68"/>
      <c r="JC87" s="68"/>
      <c r="JD87" s="68"/>
      <c r="JE87" s="68"/>
      <c r="JF87" s="68"/>
      <c r="JG87" s="68"/>
      <c r="JH87" s="68"/>
      <c r="JI87" s="68"/>
      <c r="JJ87" s="68"/>
      <c r="JK87" s="68"/>
      <c r="JL87" s="68"/>
      <c r="JM87" s="68"/>
      <c r="JN87" s="68"/>
      <c r="JO87" s="68"/>
      <c r="JP87" s="68"/>
      <c r="JQ87" s="68"/>
      <c r="JR87" s="68"/>
      <c r="JS87" s="68"/>
      <c r="JT87" s="68"/>
      <c r="JU87" s="68"/>
      <c r="JV87" s="68"/>
      <c r="JW87" s="68"/>
      <c r="JX87" s="68"/>
      <c r="JY87" s="68"/>
      <c r="JZ87" s="68"/>
      <c r="KA87" s="68"/>
      <c r="KB87" s="68"/>
      <c r="KC87" s="68"/>
      <c r="KD87" s="68"/>
      <c r="KE87" s="68"/>
      <c r="KF87" s="68"/>
      <c r="KG87" s="68"/>
      <c r="KH87" s="68"/>
      <c r="KI87" s="68"/>
      <c r="KJ87" s="68"/>
      <c r="KK87" s="68"/>
      <c r="KL87" s="68"/>
      <c r="KM87" s="68"/>
      <c r="KN87" s="68"/>
      <c r="KO87" s="68"/>
      <c r="KP87" s="68"/>
      <c r="KQ87" s="68"/>
      <c r="KR87" s="68"/>
      <c r="KS87" s="68"/>
      <c r="KT87" s="68"/>
      <c r="KU87" s="68"/>
      <c r="KV87" s="68"/>
      <c r="KW87" s="68"/>
      <c r="KX87" s="68"/>
      <c r="KY87" s="68"/>
      <c r="KZ87" s="68"/>
      <c r="LA87" s="68"/>
      <c r="LB87" s="68"/>
      <c r="LC87" s="68"/>
      <c r="LD87" s="68"/>
      <c r="LE87" s="68"/>
      <c r="LF87" s="68"/>
      <c r="LG87" s="68"/>
      <c r="LH87" s="68"/>
      <c r="LI87" s="68"/>
      <c r="LJ87" s="68"/>
      <c r="LK87" s="68"/>
      <c r="LL87" s="68"/>
      <c r="LM87" s="68"/>
      <c r="LN87" s="68"/>
      <c r="LO87" s="68"/>
      <c r="LP87" s="68"/>
      <c r="LQ87" s="68"/>
      <c r="LR87" s="68"/>
      <c r="LS87" s="68"/>
      <c r="LT87" s="68"/>
      <c r="LU87" s="68"/>
      <c r="LV87" s="68"/>
      <c r="LW87" s="68"/>
      <c r="LX87" s="68"/>
      <c r="LY87" s="68"/>
      <c r="LZ87" s="68"/>
      <c r="MA87" s="68"/>
      <c r="MB87" s="68"/>
      <c r="MC87" s="68"/>
      <c r="MD87" s="68"/>
      <c r="ME87" s="68"/>
      <c r="MF87" s="68"/>
      <c r="MG87" s="68"/>
      <c r="MH87" s="68"/>
      <c r="MI87" s="68"/>
      <c r="MJ87" s="68"/>
      <c r="MK87" s="68"/>
      <c r="ML87" s="68"/>
      <c r="MM87" s="68"/>
      <c r="MN87" s="68"/>
      <c r="MO87" s="68"/>
      <c r="MP87" s="68"/>
      <c r="MQ87" s="68"/>
      <c r="MR87" s="68"/>
      <c r="MS87" s="68"/>
      <c r="MT87" s="68"/>
      <c r="MU87" s="68"/>
      <c r="MV87" s="68"/>
      <c r="MW87" s="68"/>
      <c r="MX87" s="68"/>
      <c r="MY87" s="68"/>
      <c r="MZ87" s="68"/>
      <c r="NA87" s="68"/>
      <c r="NB87" s="68"/>
      <c r="NC87" s="68"/>
      <c r="ND87" s="68"/>
      <c r="NE87" s="68"/>
      <c r="NF87" s="68"/>
      <c r="NG87" s="68"/>
      <c r="NH87" s="68"/>
      <c r="NI87" s="68"/>
    </row>
    <row r="88" spans="1:373" s="34" customFormat="1" ht="15" outlineLevel="1" thickBot="1" x14ac:dyDescent="0.25">
      <c r="A88" s="16"/>
      <c r="B88" s="14"/>
      <c r="C88" s="14"/>
      <c r="D88" s="14"/>
      <c r="E88" s="57" t="s">
        <v>197</v>
      </c>
      <c r="F88" s="58"/>
      <c r="G88" s="83"/>
      <c r="H88" s="68"/>
      <c r="I88" s="68"/>
      <c r="J88" s="68">
        <v>0</v>
      </c>
      <c r="K88" s="68">
        <v>0</v>
      </c>
      <c r="L88" s="68">
        <v>0</v>
      </c>
      <c r="M88" s="68">
        <v>0</v>
      </c>
      <c r="N88" s="68">
        <v>0</v>
      </c>
      <c r="O88" s="68"/>
      <c r="P88" s="68"/>
      <c r="Q88" s="68">
        <v>0</v>
      </c>
      <c r="R88" s="68">
        <v>0</v>
      </c>
      <c r="S88" s="68">
        <v>0</v>
      </c>
      <c r="T88" s="68">
        <v>0</v>
      </c>
      <c r="U88" s="68">
        <v>0</v>
      </c>
      <c r="V88" s="68"/>
      <c r="W88" s="68"/>
      <c r="X88" s="68">
        <v>0</v>
      </c>
      <c r="Y88" s="68">
        <v>0</v>
      </c>
      <c r="Z88" s="68">
        <v>0</v>
      </c>
      <c r="AA88" s="68">
        <v>0</v>
      </c>
      <c r="AB88" s="68">
        <v>0</v>
      </c>
      <c r="AC88" s="68"/>
      <c r="AD88" s="68"/>
      <c r="AE88" s="68">
        <v>0</v>
      </c>
      <c r="AF88" s="68">
        <v>0</v>
      </c>
      <c r="AG88" s="68">
        <v>0</v>
      </c>
      <c r="AH88" s="68">
        <v>0</v>
      </c>
      <c r="AI88" s="68"/>
      <c r="AJ88" s="68"/>
      <c r="AK88" s="68"/>
      <c r="AL88" s="68">
        <v>0</v>
      </c>
      <c r="AM88" s="68">
        <v>0</v>
      </c>
      <c r="AN88" s="68">
        <v>0</v>
      </c>
      <c r="AO88" s="68">
        <v>0</v>
      </c>
      <c r="AP88" s="68">
        <v>0</v>
      </c>
      <c r="AQ88" s="68"/>
      <c r="AR88" s="68"/>
      <c r="AS88" s="68"/>
      <c r="AT88" s="68">
        <v>0</v>
      </c>
      <c r="AU88" s="68">
        <v>0</v>
      </c>
      <c r="AV88" s="68">
        <v>0</v>
      </c>
      <c r="AW88" s="68">
        <v>0</v>
      </c>
      <c r="AX88" s="68"/>
      <c r="AY88" s="68"/>
      <c r="AZ88" s="68">
        <v>0</v>
      </c>
      <c r="BA88" s="68">
        <v>0</v>
      </c>
      <c r="BB88" s="68">
        <v>0</v>
      </c>
      <c r="BC88" s="68">
        <v>0</v>
      </c>
      <c r="BD88" s="68">
        <v>0</v>
      </c>
      <c r="BE88" s="68"/>
      <c r="BF88" s="68"/>
      <c r="BG88" s="68">
        <v>0</v>
      </c>
      <c r="BH88" s="68">
        <v>0</v>
      </c>
      <c r="BI88" s="68">
        <v>0</v>
      </c>
      <c r="BJ88" s="68">
        <v>0</v>
      </c>
      <c r="BK88" s="68">
        <v>0</v>
      </c>
      <c r="BL88" s="68"/>
      <c r="BM88" s="68"/>
      <c r="BN88" s="68">
        <v>0</v>
      </c>
      <c r="BO88" s="68">
        <v>0</v>
      </c>
      <c r="BP88" s="68">
        <v>0</v>
      </c>
      <c r="BQ88" s="68">
        <v>0</v>
      </c>
      <c r="BR88" s="68">
        <v>0</v>
      </c>
      <c r="BS88" s="68">
        <v>0</v>
      </c>
      <c r="BT88" s="68"/>
      <c r="BU88" s="68"/>
      <c r="BV88" s="68">
        <v>0</v>
      </c>
      <c r="BW88" s="68">
        <v>0</v>
      </c>
      <c r="BX88" s="68">
        <v>0</v>
      </c>
      <c r="BY88" s="68">
        <v>0</v>
      </c>
      <c r="BZ88" s="68">
        <v>0</v>
      </c>
      <c r="CA88" s="68"/>
      <c r="CB88" s="68"/>
      <c r="CC88" s="68">
        <v>0</v>
      </c>
      <c r="CD88" s="68">
        <v>0</v>
      </c>
      <c r="CE88" s="68">
        <v>0</v>
      </c>
      <c r="CF88" s="68">
        <v>0</v>
      </c>
      <c r="CG88" s="68">
        <v>0</v>
      </c>
      <c r="CH88" s="68"/>
      <c r="CI88" s="68"/>
      <c r="CJ88" s="68">
        <v>0</v>
      </c>
      <c r="CK88" s="68">
        <v>0</v>
      </c>
      <c r="CL88" s="68">
        <v>0</v>
      </c>
      <c r="CM88" s="68">
        <v>0</v>
      </c>
      <c r="CN88" s="68"/>
      <c r="CO88" s="68"/>
      <c r="CP88" s="68"/>
      <c r="CQ88" s="68"/>
      <c r="CR88" s="68"/>
      <c r="CS88" s="68"/>
      <c r="CT88" s="68">
        <v>0</v>
      </c>
      <c r="CU88" s="68"/>
      <c r="CV88" s="68"/>
      <c r="CW88" s="68"/>
      <c r="CX88" s="68"/>
      <c r="CY88" s="68"/>
      <c r="CZ88" s="68"/>
      <c r="DA88" s="68"/>
      <c r="DB88" s="68"/>
      <c r="DC88" s="68"/>
      <c r="DD88" s="68"/>
      <c r="DE88" s="68"/>
      <c r="DF88" s="68"/>
      <c r="DG88" s="68"/>
      <c r="DH88" s="68"/>
      <c r="DI88" s="68"/>
      <c r="DJ88" s="68"/>
      <c r="DK88" s="68"/>
      <c r="DL88" s="68"/>
      <c r="DM88" s="68"/>
      <c r="DN88" s="68"/>
      <c r="DO88" s="68"/>
      <c r="DP88" s="68"/>
      <c r="DQ88" s="68"/>
      <c r="DR88" s="68"/>
      <c r="DS88" s="68"/>
      <c r="DT88" s="68"/>
      <c r="DU88" s="68"/>
      <c r="DV88" s="68"/>
      <c r="DW88" s="68"/>
      <c r="DX88" s="68"/>
      <c r="DY88" s="68"/>
      <c r="DZ88" s="68"/>
      <c r="EA88" s="68"/>
      <c r="EB88" s="68"/>
      <c r="EC88" s="68"/>
      <c r="ED88" s="68"/>
      <c r="EE88" s="68"/>
      <c r="EF88" s="68"/>
      <c r="EG88" s="68"/>
      <c r="EH88" s="68"/>
      <c r="EI88" s="68"/>
      <c r="EJ88" s="68"/>
      <c r="EK88" s="68"/>
      <c r="EL88" s="68"/>
      <c r="EM88" s="68"/>
      <c r="EN88" s="68"/>
      <c r="EO88" s="68"/>
      <c r="EP88" s="68"/>
      <c r="EQ88" s="68"/>
      <c r="ER88" s="68"/>
      <c r="ES88" s="68"/>
      <c r="ET88" s="68"/>
      <c r="EU88" s="68"/>
      <c r="EV88" s="68"/>
      <c r="EW88" s="68"/>
      <c r="EX88" s="68"/>
      <c r="EY88" s="68"/>
      <c r="EZ88" s="68"/>
      <c r="FA88" s="68"/>
      <c r="FB88" s="68"/>
      <c r="FC88" s="68"/>
      <c r="FD88" s="68"/>
      <c r="FE88" s="68"/>
      <c r="FF88" s="68">
        <v>0</v>
      </c>
      <c r="FG88" s="68">
        <v>1.120437508438295E-7</v>
      </c>
      <c r="FH88" s="68">
        <v>1.120437508438295E-7</v>
      </c>
      <c r="FI88" s="68">
        <v>1.4481655917002472</v>
      </c>
      <c r="FJ88" s="68"/>
      <c r="FK88" s="68"/>
      <c r="FL88" s="68">
        <v>9.2077555563896549</v>
      </c>
      <c r="FM88" s="68"/>
      <c r="FN88" s="68"/>
      <c r="FO88" s="68">
        <v>13.119158080847413</v>
      </c>
      <c r="FP88" s="68"/>
      <c r="FQ88" s="68">
        <v>13.915340974343668</v>
      </c>
      <c r="FR88" s="68"/>
      <c r="FS88" s="68"/>
      <c r="FT88" s="68"/>
      <c r="FU88" s="68"/>
      <c r="FV88" s="68"/>
      <c r="FW88" s="68"/>
      <c r="FX88" s="68"/>
      <c r="FY88" s="68"/>
      <c r="FZ88" s="68"/>
      <c r="GA88" s="68"/>
      <c r="GB88" s="68"/>
      <c r="GC88" s="68"/>
      <c r="GD88" s="68"/>
      <c r="GE88" s="68"/>
      <c r="GF88" s="68"/>
      <c r="GG88" s="68"/>
      <c r="GH88" s="68"/>
      <c r="GI88" s="68"/>
      <c r="GJ88" s="68"/>
      <c r="GK88" s="68"/>
      <c r="GL88" s="68"/>
      <c r="GM88" s="68"/>
      <c r="GN88" s="68"/>
      <c r="GO88" s="68"/>
      <c r="GP88" s="68"/>
      <c r="GQ88" s="68"/>
      <c r="GR88" s="68"/>
      <c r="GS88" s="68"/>
      <c r="GT88" s="68"/>
      <c r="GU88" s="68"/>
      <c r="GV88" s="68"/>
      <c r="GW88" s="68"/>
      <c r="GX88" s="68"/>
      <c r="GY88" s="68"/>
      <c r="GZ88" s="68"/>
      <c r="HA88" s="68"/>
      <c r="HB88" s="68"/>
      <c r="HC88" s="68"/>
      <c r="HD88" s="68"/>
      <c r="HE88" s="68"/>
      <c r="HF88" s="68"/>
      <c r="HG88" s="68"/>
      <c r="HH88" s="68"/>
      <c r="HI88" s="68"/>
      <c r="HJ88" s="68"/>
      <c r="HK88" s="68"/>
      <c r="HL88" s="68"/>
      <c r="HM88" s="68"/>
      <c r="HN88" s="68"/>
      <c r="HO88" s="68"/>
      <c r="HP88" s="68"/>
      <c r="HQ88" s="68"/>
      <c r="HR88" s="68"/>
      <c r="HS88" s="68"/>
      <c r="HT88" s="68"/>
      <c r="HU88" s="68"/>
      <c r="HV88" s="68"/>
      <c r="HW88" s="68"/>
      <c r="HX88" s="68"/>
      <c r="HY88" s="68"/>
      <c r="HZ88" s="68"/>
      <c r="IA88" s="68"/>
      <c r="IB88" s="68"/>
      <c r="IC88" s="68"/>
      <c r="ID88" s="68"/>
      <c r="IE88" s="68"/>
      <c r="IF88" s="68"/>
      <c r="IG88" s="68"/>
      <c r="IH88" s="68"/>
      <c r="II88" s="68"/>
      <c r="IJ88" s="68"/>
      <c r="IK88" s="68"/>
      <c r="IL88" s="68"/>
      <c r="IM88" s="68"/>
      <c r="IN88" s="68"/>
      <c r="IO88" s="68"/>
      <c r="IP88" s="68"/>
      <c r="IQ88" s="68"/>
      <c r="IR88" s="68"/>
      <c r="IS88" s="68"/>
      <c r="IT88" s="68"/>
      <c r="IU88" s="68"/>
      <c r="IV88" s="68"/>
      <c r="IW88" s="68"/>
      <c r="IX88" s="68"/>
      <c r="IY88" s="68"/>
      <c r="IZ88" s="68"/>
      <c r="JA88" s="68"/>
      <c r="JB88" s="68"/>
      <c r="JC88" s="68"/>
      <c r="JD88" s="68"/>
      <c r="JE88" s="68"/>
      <c r="JF88" s="68"/>
      <c r="JG88" s="68"/>
      <c r="JH88" s="68"/>
      <c r="JI88" s="68"/>
      <c r="JJ88" s="68"/>
      <c r="JK88" s="68"/>
      <c r="JL88" s="68"/>
      <c r="JM88" s="68"/>
      <c r="JN88" s="68"/>
      <c r="JO88" s="68"/>
      <c r="JP88" s="68"/>
      <c r="JQ88" s="68"/>
      <c r="JR88" s="68"/>
      <c r="JS88" s="68"/>
      <c r="JT88" s="68"/>
      <c r="JU88" s="68"/>
      <c r="JV88" s="68"/>
      <c r="JW88" s="68"/>
      <c r="JX88" s="68"/>
      <c r="JY88" s="68"/>
      <c r="JZ88" s="68"/>
      <c r="KA88" s="68"/>
      <c r="KB88" s="68"/>
      <c r="KC88" s="68"/>
      <c r="KD88" s="68"/>
      <c r="KE88" s="68"/>
      <c r="KF88" s="68"/>
      <c r="KG88" s="68"/>
      <c r="KH88" s="68"/>
      <c r="KI88" s="68"/>
      <c r="KJ88" s="68"/>
      <c r="KK88" s="68"/>
      <c r="KL88" s="68"/>
      <c r="KM88" s="68"/>
      <c r="KN88" s="68"/>
      <c r="KO88" s="68"/>
      <c r="KP88" s="68"/>
      <c r="KQ88" s="68"/>
      <c r="KR88" s="68"/>
      <c r="KS88" s="68"/>
      <c r="KT88" s="68"/>
      <c r="KU88" s="68"/>
      <c r="KV88" s="68"/>
      <c r="KW88" s="68"/>
      <c r="KX88" s="68"/>
      <c r="KY88" s="68"/>
      <c r="KZ88" s="68"/>
      <c r="LA88" s="68"/>
      <c r="LB88" s="68"/>
      <c r="LC88" s="68"/>
      <c r="LD88" s="68"/>
      <c r="LE88" s="68"/>
      <c r="LF88" s="68"/>
      <c r="LG88" s="68"/>
      <c r="LH88" s="68"/>
      <c r="LI88" s="68"/>
      <c r="LJ88" s="68"/>
      <c r="LK88" s="68"/>
      <c r="LL88" s="68"/>
      <c r="LM88" s="68"/>
      <c r="LN88" s="68"/>
      <c r="LO88" s="68"/>
      <c r="LP88" s="68"/>
      <c r="LQ88" s="68"/>
      <c r="LR88" s="68"/>
      <c r="LS88" s="68"/>
      <c r="LT88" s="68"/>
      <c r="LU88" s="68"/>
      <c r="LV88" s="68"/>
      <c r="LW88" s="68"/>
      <c r="LX88" s="68"/>
      <c r="LY88" s="68"/>
      <c r="LZ88" s="68"/>
      <c r="MA88" s="68"/>
      <c r="MB88" s="68"/>
      <c r="MC88" s="68"/>
      <c r="MD88" s="68"/>
      <c r="ME88" s="68"/>
      <c r="MF88" s="68"/>
      <c r="MG88" s="68"/>
      <c r="MH88" s="68"/>
      <c r="MI88" s="68"/>
      <c r="MJ88" s="68"/>
      <c r="MK88" s="68"/>
      <c r="ML88" s="68"/>
      <c r="MM88" s="68"/>
      <c r="MN88" s="68"/>
      <c r="MO88" s="68"/>
      <c r="MP88" s="68"/>
      <c r="MQ88" s="68"/>
      <c r="MR88" s="68"/>
      <c r="MS88" s="68"/>
      <c r="MT88" s="68"/>
      <c r="MU88" s="68"/>
      <c r="MV88" s="68"/>
      <c r="MW88" s="68"/>
      <c r="MX88" s="68"/>
      <c r="MY88" s="68"/>
      <c r="MZ88" s="68"/>
      <c r="NA88" s="68"/>
      <c r="NB88" s="68"/>
      <c r="NC88" s="68"/>
      <c r="ND88" s="68"/>
      <c r="NE88" s="68"/>
      <c r="NF88" s="68"/>
      <c r="NG88" s="68"/>
      <c r="NH88" s="68"/>
      <c r="NI88" s="68"/>
    </row>
    <row r="89" spans="1:373" s="34" customFormat="1" ht="14.4" outlineLevel="1" x14ac:dyDescent="0.2">
      <c r="A89" s="1047" t="s">
        <v>38</v>
      </c>
      <c r="B89" s="43" t="s">
        <v>36</v>
      </c>
      <c r="C89" s="44"/>
      <c r="D89" s="45"/>
      <c r="E89" s="27" t="s">
        <v>28</v>
      </c>
      <c r="F89" s="25"/>
      <c r="G89" s="84" t="e">
        <v>#VALUE!</v>
      </c>
      <c r="H89" s="42" t="e">
        <f t="shared" ref="H89:BT89" si="114">IF(H87&lt;&gt;0,H87,IF(G92-H96&lt;0,0,G92-H96))</f>
        <v>#VALUE!</v>
      </c>
      <c r="I89" s="42" t="e">
        <f t="shared" si="114"/>
        <v>#VALUE!</v>
      </c>
      <c r="J89" s="42">
        <f t="shared" si="114"/>
        <v>432.96</v>
      </c>
      <c r="K89" s="42">
        <f t="shared" si="114"/>
        <v>432.96</v>
      </c>
      <c r="L89" s="42">
        <f t="shared" si="114"/>
        <v>432.96</v>
      </c>
      <c r="M89" s="42">
        <f t="shared" si="114"/>
        <v>432.96</v>
      </c>
      <c r="N89" s="42">
        <f t="shared" si="114"/>
        <v>432.96</v>
      </c>
      <c r="O89" s="42" t="e">
        <f t="shared" si="114"/>
        <v>#VALUE!</v>
      </c>
      <c r="P89" s="42" t="e">
        <f t="shared" si="114"/>
        <v>#VALUE!</v>
      </c>
      <c r="Q89" s="42">
        <f t="shared" si="114"/>
        <v>432.96</v>
      </c>
      <c r="R89" s="42">
        <f t="shared" si="114"/>
        <v>432.96</v>
      </c>
      <c r="S89" s="42">
        <f t="shared" si="114"/>
        <v>432.96</v>
      </c>
      <c r="T89" s="42">
        <f t="shared" si="114"/>
        <v>432.96</v>
      </c>
      <c r="U89" s="42">
        <f t="shared" si="114"/>
        <v>432.96</v>
      </c>
      <c r="V89" s="42" t="e">
        <f t="shared" si="114"/>
        <v>#VALUE!</v>
      </c>
      <c r="W89" s="42" t="e">
        <f t="shared" si="114"/>
        <v>#VALUE!</v>
      </c>
      <c r="X89" s="42">
        <f t="shared" si="114"/>
        <v>432.96</v>
      </c>
      <c r="Y89" s="42">
        <f t="shared" si="114"/>
        <v>432.96</v>
      </c>
      <c r="Z89" s="42">
        <f t="shared" si="114"/>
        <v>432.96</v>
      </c>
      <c r="AA89" s="42">
        <f t="shared" si="114"/>
        <v>432.96</v>
      </c>
      <c r="AB89" s="42">
        <f t="shared" si="114"/>
        <v>432.96</v>
      </c>
      <c r="AC89" s="42" t="e">
        <f t="shared" si="114"/>
        <v>#VALUE!</v>
      </c>
      <c r="AD89" s="42" t="e">
        <f t="shared" si="114"/>
        <v>#VALUE!</v>
      </c>
      <c r="AE89" s="42">
        <f t="shared" si="114"/>
        <v>432.96</v>
      </c>
      <c r="AF89" s="42">
        <f t="shared" si="114"/>
        <v>432.96</v>
      </c>
      <c r="AG89" s="42">
        <f t="shared" si="114"/>
        <v>432.96</v>
      </c>
      <c r="AH89" s="42">
        <f t="shared" si="114"/>
        <v>432.96</v>
      </c>
      <c r="AI89" s="42" t="e">
        <f t="shared" si="114"/>
        <v>#VALUE!</v>
      </c>
      <c r="AJ89" s="42" t="e">
        <f t="shared" si="114"/>
        <v>#VALUE!</v>
      </c>
      <c r="AK89" s="42" t="e">
        <f t="shared" si="114"/>
        <v>#VALUE!</v>
      </c>
      <c r="AL89" s="42">
        <f t="shared" si="114"/>
        <v>432.96</v>
      </c>
      <c r="AM89" s="42">
        <f t="shared" si="114"/>
        <v>432.96</v>
      </c>
      <c r="AN89" s="42">
        <f t="shared" si="114"/>
        <v>432.96</v>
      </c>
      <c r="AO89" s="42">
        <f t="shared" si="114"/>
        <v>432.96</v>
      </c>
      <c r="AP89" s="42">
        <f t="shared" si="114"/>
        <v>432.96</v>
      </c>
      <c r="AQ89" s="42" t="e">
        <f t="shared" si="114"/>
        <v>#VALUE!</v>
      </c>
      <c r="AR89" s="42" t="e">
        <f t="shared" si="114"/>
        <v>#VALUE!</v>
      </c>
      <c r="AS89" s="42" t="e">
        <f t="shared" si="114"/>
        <v>#VALUE!</v>
      </c>
      <c r="AT89" s="42">
        <f t="shared" si="114"/>
        <v>432.96</v>
      </c>
      <c r="AU89" s="42">
        <f t="shared" si="114"/>
        <v>432.96</v>
      </c>
      <c r="AV89" s="42">
        <f t="shared" si="114"/>
        <v>432.96</v>
      </c>
      <c r="AW89" s="42">
        <f t="shared" si="114"/>
        <v>432.96</v>
      </c>
      <c r="AX89" s="42" t="e">
        <f t="shared" si="114"/>
        <v>#VALUE!</v>
      </c>
      <c r="AY89" s="42" t="e">
        <f t="shared" si="114"/>
        <v>#VALUE!</v>
      </c>
      <c r="AZ89" s="42">
        <f t="shared" si="114"/>
        <v>432.96</v>
      </c>
      <c r="BA89" s="42">
        <f t="shared" si="114"/>
        <v>432.96</v>
      </c>
      <c r="BB89" s="42">
        <f t="shared" si="114"/>
        <v>432.96</v>
      </c>
      <c r="BC89" s="42">
        <f t="shared" si="114"/>
        <v>432.96</v>
      </c>
      <c r="BD89" s="42">
        <f t="shared" si="114"/>
        <v>432.96</v>
      </c>
      <c r="BE89" s="42" t="e">
        <f t="shared" si="114"/>
        <v>#VALUE!</v>
      </c>
      <c r="BF89" s="42" t="e">
        <f t="shared" si="114"/>
        <v>#VALUE!</v>
      </c>
      <c r="BG89" s="42">
        <f t="shared" si="114"/>
        <v>432.96</v>
      </c>
      <c r="BH89" s="42">
        <f t="shared" si="114"/>
        <v>432.96</v>
      </c>
      <c r="BI89" s="42">
        <f t="shared" si="114"/>
        <v>432.96</v>
      </c>
      <c r="BJ89" s="42">
        <f t="shared" si="114"/>
        <v>432.96</v>
      </c>
      <c r="BK89" s="42">
        <f t="shared" si="114"/>
        <v>432.96</v>
      </c>
      <c r="BL89" s="42" t="e">
        <f t="shared" si="114"/>
        <v>#VALUE!</v>
      </c>
      <c r="BM89" s="42" t="e">
        <f t="shared" si="114"/>
        <v>#VALUE!</v>
      </c>
      <c r="BN89" s="42">
        <f>IF(BN87&lt;&gt;0,BN87,IF(BL92-BN96&lt;0,0,BL92-BN96))</f>
        <v>432.96</v>
      </c>
      <c r="BO89" s="42">
        <f>IF(BO87&lt;&gt;0,BO87,IF(BM92-BO96&lt;0,0,BM92-BO96))</f>
        <v>432.96</v>
      </c>
      <c r="BP89" s="42">
        <f t="shared" si="114"/>
        <v>432.96</v>
      </c>
      <c r="BQ89" s="42">
        <f t="shared" si="114"/>
        <v>432.96</v>
      </c>
      <c r="BR89" s="42">
        <f t="shared" si="114"/>
        <v>432.96</v>
      </c>
      <c r="BS89" s="42">
        <f t="shared" si="114"/>
        <v>432.96</v>
      </c>
      <c r="BT89" s="42" t="e">
        <f t="shared" si="114"/>
        <v>#VALUE!</v>
      </c>
      <c r="BU89" s="42" t="e">
        <f t="shared" ref="BU89:EF89" si="115">IF(BU87&lt;&gt;0,BU87,IF(BT92-BU96&lt;0,0,BT92-BU96))</f>
        <v>#VALUE!</v>
      </c>
      <c r="BV89" s="42">
        <f t="shared" si="115"/>
        <v>432.96</v>
      </c>
      <c r="BW89" s="42">
        <f t="shared" si="115"/>
        <v>432.96</v>
      </c>
      <c r="BX89" s="42">
        <f t="shared" si="115"/>
        <v>432.96</v>
      </c>
      <c r="BY89" s="42">
        <f t="shared" si="115"/>
        <v>432.96</v>
      </c>
      <c r="BZ89" s="42">
        <f t="shared" si="115"/>
        <v>432.96</v>
      </c>
      <c r="CA89" s="42" t="e">
        <f t="shared" si="115"/>
        <v>#VALUE!</v>
      </c>
      <c r="CB89" s="42" t="e">
        <f t="shared" si="115"/>
        <v>#VALUE!</v>
      </c>
      <c r="CC89" s="42">
        <f t="shared" si="115"/>
        <v>432.96</v>
      </c>
      <c r="CD89" s="42">
        <f t="shared" si="115"/>
        <v>432.96</v>
      </c>
      <c r="CE89" s="42">
        <f t="shared" si="115"/>
        <v>432.96</v>
      </c>
      <c r="CF89" s="42">
        <f t="shared" si="115"/>
        <v>432.96</v>
      </c>
      <c r="CG89" s="42">
        <f t="shared" si="115"/>
        <v>432.96</v>
      </c>
      <c r="CH89" s="42" t="e">
        <f t="shared" si="115"/>
        <v>#VALUE!</v>
      </c>
      <c r="CI89" s="42" t="e">
        <f t="shared" si="115"/>
        <v>#VALUE!</v>
      </c>
      <c r="CJ89" s="42">
        <f t="shared" si="115"/>
        <v>432.96</v>
      </c>
      <c r="CK89" s="42">
        <f t="shared" si="115"/>
        <v>432.96</v>
      </c>
      <c r="CL89" s="42">
        <f t="shared" si="115"/>
        <v>432.96</v>
      </c>
      <c r="CM89" s="42">
        <f t="shared" si="115"/>
        <v>432.96</v>
      </c>
      <c r="CN89" s="42" t="e">
        <f t="shared" si="115"/>
        <v>#VALUE!</v>
      </c>
      <c r="CO89" s="42" t="e">
        <f t="shared" si="115"/>
        <v>#VALUE!</v>
      </c>
      <c r="CP89" s="42" t="e">
        <f t="shared" si="115"/>
        <v>#VALUE!</v>
      </c>
      <c r="CQ89" s="42" t="e">
        <f t="shared" si="115"/>
        <v>#VALUE!</v>
      </c>
      <c r="CR89" s="42" t="e">
        <f t="shared" si="115"/>
        <v>#VALUE!</v>
      </c>
      <c r="CS89" s="42" t="e">
        <f t="shared" si="115"/>
        <v>#VALUE!</v>
      </c>
      <c r="CT89" s="42">
        <f t="shared" si="115"/>
        <v>432.96</v>
      </c>
      <c r="CU89" s="42" t="e">
        <f t="shared" si="115"/>
        <v>#VALUE!</v>
      </c>
      <c r="CV89" s="42" t="e">
        <f t="shared" si="115"/>
        <v>#VALUE!</v>
      </c>
      <c r="CW89" s="42" t="e">
        <f t="shared" si="115"/>
        <v>#VALUE!</v>
      </c>
      <c r="CX89" s="42" t="e">
        <f t="shared" si="115"/>
        <v>#VALUE!</v>
      </c>
      <c r="CY89" s="42" t="e">
        <f t="shared" si="115"/>
        <v>#VALUE!</v>
      </c>
      <c r="CZ89" s="42" t="e">
        <f t="shared" si="115"/>
        <v>#VALUE!</v>
      </c>
      <c r="DA89" s="42" t="e">
        <f t="shared" si="115"/>
        <v>#VALUE!</v>
      </c>
      <c r="DB89" s="42" t="e">
        <f t="shared" si="115"/>
        <v>#VALUE!</v>
      </c>
      <c r="DC89" s="42" t="e">
        <f t="shared" si="115"/>
        <v>#VALUE!</v>
      </c>
      <c r="DD89" s="42" t="e">
        <f t="shared" si="115"/>
        <v>#VALUE!</v>
      </c>
      <c r="DE89" s="42" t="e">
        <f t="shared" si="115"/>
        <v>#VALUE!</v>
      </c>
      <c r="DF89" s="42" t="e">
        <f t="shared" si="115"/>
        <v>#VALUE!</v>
      </c>
      <c r="DG89" s="42" t="e">
        <f t="shared" si="115"/>
        <v>#VALUE!</v>
      </c>
      <c r="DH89" s="42" t="e">
        <f t="shared" si="115"/>
        <v>#VALUE!</v>
      </c>
      <c r="DI89" s="42" t="e">
        <f t="shared" si="115"/>
        <v>#VALUE!</v>
      </c>
      <c r="DJ89" s="42" t="e">
        <f t="shared" si="115"/>
        <v>#VALUE!</v>
      </c>
      <c r="DK89" s="42" t="e">
        <f t="shared" si="115"/>
        <v>#VALUE!</v>
      </c>
      <c r="DL89" s="42" t="e">
        <f t="shared" si="115"/>
        <v>#VALUE!</v>
      </c>
      <c r="DM89" s="42" t="e">
        <f t="shared" si="115"/>
        <v>#VALUE!</v>
      </c>
      <c r="DN89" s="42" t="e">
        <f t="shared" si="115"/>
        <v>#VALUE!</v>
      </c>
      <c r="DO89" s="42" t="e">
        <f t="shared" si="115"/>
        <v>#VALUE!</v>
      </c>
      <c r="DP89" s="42" t="e">
        <f t="shared" si="115"/>
        <v>#VALUE!</v>
      </c>
      <c r="DQ89" s="42" t="e">
        <f t="shared" si="115"/>
        <v>#VALUE!</v>
      </c>
      <c r="DR89" s="42" t="e">
        <f t="shared" si="115"/>
        <v>#VALUE!</v>
      </c>
      <c r="DS89" s="42" t="e">
        <f t="shared" si="115"/>
        <v>#VALUE!</v>
      </c>
      <c r="DT89" s="42" t="e">
        <f t="shared" si="115"/>
        <v>#VALUE!</v>
      </c>
      <c r="DU89" s="42" t="e">
        <f t="shared" si="115"/>
        <v>#VALUE!</v>
      </c>
      <c r="DV89" s="42" t="e">
        <f t="shared" si="115"/>
        <v>#VALUE!</v>
      </c>
      <c r="DW89" s="42" t="e">
        <f t="shared" si="115"/>
        <v>#VALUE!</v>
      </c>
      <c r="DX89" s="42" t="e">
        <f t="shared" si="115"/>
        <v>#VALUE!</v>
      </c>
      <c r="DY89" s="42" t="e">
        <f t="shared" si="115"/>
        <v>#VALUE!</v>
      </c>
      <c r="DZ89" s="42" t="e">
        <f t="shared" si="115"/>
        <v>#VALUE!</v>
      </c>
      <c r="EA89" s="42" t="e">
        <f t="shared" si="115"/>
        <v>#VALUE!</v>
      </c>
      <c r="EB89" s="42" t="e">
        <f t="shared" si="115"/>
        <v>#VALUE!</v>
      </c>
      <c r="EC89" s="42" t="e">
        <f t="shared" si="115"/>
        <v>#VALUE!</v>
      </c>
      <c r="ED89" s="42" t="e">
        <f t="shared" si="115"/>
        <v>#VALUE!</v>
      </c>
      <c r="EE89" s="42" t="e">
        <f t="shared" si="115"/>
        <v>#VALUE!</v>
      </c>
      <c r="EF89" s="42" t="e">
        <f t="shared" si="115"/>
        <v>#VALUE!</v>
      </c>
      <c r="EG89" s="42" t="e">
        <f t="shared" ref="EG89:GR89" si="116">IF(EG87&lt;&gt;0,EG87,IF(EF92-EG96&lt;0,0,EF92-EG96))</f>
        <v>#VALUE!</v>
      </c>
      <c r="EH89" s="42" t="e">
        <f t="shared" si="116"/>
        <v>#VALUE!</v>
      </c>
      <c r="EI89" s="42" t="e">
        <f t="shared" si="116"/>
        <v>#VALUE!</v>
      </c>
      <c r="EJ89" s="42" t="e">
        <f t="shared" si="116"/>
        <v>#VALUE!</v>
      </c>
      <c r="EK89" s="42" t="e">
        <f t="shared" si="116"/>
        <v>#VALUE!</v>
      </c>
      <c r="EL89" s="42" t="e">
        <f t="shared" si="116"/>
        <v>#VALUE!</v>
      </c>
      <c r="EM89" s="42" t="e">
        <f t="shared" si="116"/>
        <v>#VALUE!</v>
      </c>
      <c r="EN89" s="42" t="e">
        <f t="shared" si="116"/>
        <v>#VALUE!</v>
      </c>
      <c r="EO89" s="42" t="e">
        <f t="shared" si="116"/>
        <v>#VALUE!</v>
      </c>
      <c r="EP89" s="42" t="e">
        <f t="shared" si="116"/>
        <v>#VALUE!</v>
      </c>
      <c r="EQ89" s="42" t="e">
        <f t="shared" si="116"/>
        <v>#VALUE!</v>
      </c>
      <c r="ER89" s="42" t="e">
        <f t="shared" si="116"/>
        <v>#VALUE!</v>
      </c>
      <c r="ES89" s="42" t="e">
        <f t="shared" si="116"/>
        <v>#VALUE!</v>
      </c>
      <c r="ET89" s="42" t="e">
        <f t="shared" si="116"/>
        <v>#VALUE!</v>
      </c>
      <c r="EU89" s="42" t="e">
        <f t="shared" si="116"/>
        <v>#VALUE!</v>
      </c>
      <c r="EV89" s="42" t="e">
        <f t="shared" si="116"/>
        <v>#VALUE!</v>
      </c>
      <c r="EW89" s="42" t="e">
        <f t="shared" si="116"/>
        <v>#VALUE!</v>
      </c>
      <c r="EX89" s="42" t="e">
        <f t="shared" si="116"/>
        <v>#VALUE!</v>
      </c>
      <c r="EY89" s="42" t="e">
        <f t="shared" si="116"/>
        <v>#VALUE!</v>
      </c>
      <c r="EZ89" s="42" t="e">
        <f t="shared" si="116"/>
        <v>#VALUE!</v>
      </c>
      <c r="FA89" s="42" t="e">
        <f t="shared" si="116"/>
        <v>#VALUE!</v>
      </c>
      <c r="FB89" s="42" t="e">
        <f t="shared" si="116"/>
        <v>#VALUE!</v>
      </c>
      <c r="FC89" s="42" t="e">
        <f t="shared" si="116"/>
        <v>#VALUE!</v>
      </c>
      <c r="FD89" s="42" t="e">
        <f t="shared" si="116"/>
        <v>#VALUE!</v>
      </c>
      <c r="FE89" s="42" t="e">
        <f t="shared" si="116"/>
        <v>#VALUE!</v>
      </c>
      <c r="FF89" s="42" t="e">
        <f t="shared" si="116"/>
        <v>#VALUE!</v>
      </c>
      <c r="FG89" s="42" t="e">
        <f t="shared" si="116"/>
        <v>#VALUE!</v>
      </c>
      <c r="FH89" s="42" t="e">
        <f t="shared" si="116"/>
        <v>#VALUE!</v>
      </c>
      <c r="FI89" s="42" t="e">
        <f t="shared" si="116"/>
        <v>#VALUE!</v>
      </c>
      <c r="FJ89" s="42" t="e">
        <f t="shared" si="116"/>
        <v>#VALUE!</v>
      </c>
      <c r="FK89" s="42" t="e">
        <f t="shared" si="116"/>
        <v>#VALUE!</v>
      </c>
      <c r="FL89" s="42">
        <f t="shared" si="116"/>
        <v>10.334355359080615</v>
      </c>
      <c r="FM89" s="42" t="e">
        <f t="shared" si="116"/>
        <v>#VALUE!</v>
      </c>
      <c r="FN89" s="42" t="e">
        <f t="shared" si="116"/>
        <v>#VALUE!</v>
      </c>
      <c r="FO89" s="42">
        <f t="shared" si="116"/>
        <v>18.986373799241125</v>
      </c>
      <c r="FP89" s="42" t="e">
        <f t="shared" si="116"/>
        <v>#VALUE!</v>
      </c>
      <c r="FQ89" s="42">
        <f t="shared" si="116"/>
        <v>23.552716864881397</v>
      </c>
      <c r="FR89" s="42" t="e">
        <f t="shared" si="116"/>
        <v>#VALUE!</v>
      </c>
      <c r="FS89" s="42" t="e">
        <f t="shared" si="116"/>
        <v>#VALUE!</v>
      </c>
      <c r="FT89" s="42" t="e">
        <f t="shared" si="116"/>
        <v>#VALUE!</v>
      </c>
      <c r="FU89" s="42" t="e">
        <f t="shared" si="116"/>
        <v>#VALUE!</v>
      </c>
      <c r="FV89" s="42" t="e">
        <f t="shared" si="116"/>
        <v>#VALUE!</v>
      </c>
      <c r="FW89" s="42" t="e">
        <f t="shared" si="116"/>
        <v>#VALUE!</v>
      </c>
      <c r="FX89" s="42" t="e">
        <f t="shared" si="116"/>
        <v>#VALUE!</v>
      </c>
      <c r="FY89" s="42" t="e">
        <f t="shared" si="116"/>
        <v>#VALUE!</v>
      </c>
      <c r="FZ89" s="42" t="e">
        <f t="shared" si="116"/>
        <v>#VALUE!</v>
      </c>
      <c r="GA89" s="42" t="e">
        <f t="shared" si="116"/>
        <v>#VALUE!</v>
      </c>
      <c r="GB89" s="42" t="e">
        <f t="shared" si="116"/>
        <v>#VALUE!</v>
      </c>
      <c r="GC89" s="42" t="e">
        <f t="shared" si="116"/>
        <v>#VALUE!</v>
      </c>
      <c r="GD89" s="42" t="e">
        <f t="shared" si="116"/>
        <v>#VALUE!</v>
      </c>
      <c r="GE89" s="42" t="e">
        <f t="shared" si="116"/>
        <v>#VALUE!</v>
      </c>
      <c r="GF89" s="42" t="e">
        <f t="shared" si="116"/>
        <v>#VALUE!</v>
      </c>
      <c r="GG89" s="42" t="e">
        <f t="shared" si="116"/>
        <v>#VALUE!</v>
      </c>
      <c r="GH89" s="42" t="e">
        <f t="shared" si="116"/>
        <v>#VALUE!</v>
      </c>
      <c r="GI89" s="42" t="e">
        <f t="shared" si="116"/>
        <v>#VALUE!</v>
      </c>
      <c r="GJ89" s="42" t="e">
        <f t="shared" si="116"/>
        <v>#VALUE!</v>
      </c>
      <c r="GK89" s="42" t="e">
        <f t="shared" si="116"/>
        <v>#VALUE!</v>
      </c>
      <c r="GL89" s="42" t="e">
        <f t="shared" si="116"/>
        <v>#VALUE!</v>
      </c>
      <c r="GM89" s="42" t="e">
        <f t="shared" si="116"/>
        <v>#VALUE!</v>
      </c>
      <c r="GN89" s="42" t="e">
        <f t="shared" si="116"/>
        <v>#VALUE!</v>
      </c>
      <c r="GO89" s="42" t="e">
        <f t="shared" si="116"/>
        <v>#VALUE!</v>
      </c>
      <c r="GP89" s="42" t="e">
        <f t="shared" si="116"/>
        <v>#VALUE!</v>
      </c>
      <c r="GQ89" s="42" t="e">
        <f t="shared" si="116"/>
        <v>#VALUE!</v>
      </c>
      <c r="GR89" s="42" t="e">
        <f t="shared" si="116"/>
        <v>#VALUE!</v>
      </c>
      <c r="GS89" s="42" t="e">
        <f t="shared" ref="GS89:JD89" si="117">IF(GS87&lt;&gt;0,GS87,IF(GR92-GS96&lt;0,0,GR92-GS96))</f>
        <v>#VALUE!</v>
      </c>
      <c r="GT89" s="42" t="e">
        <f t="shared" si="117"/>
        <v>#VALUE!</v>
      </c>
      <c r="GU89" s="42" t="e">
        <f t="shared" si="117"/>
        <v>#VALUE!</v>
      </c>
      <c r="GV89" s="42" t="e">
        <f t="shared" si="117"/>
        <v>#VALUE!</v>
      </c>
      <c r="GW89" s="42" t="e">
        <f t="shared" si="117"/>
        <v>#VALUE!</v>
      </c>
      <c r="GX89" s="42" t="e">
        <f t="shared" si="117"/>
        <v>#VALUE!</v>
      </c>
      <c r="GY89" s="42" t="e">
        <f t="shared" si="117"/>
        <v>#VALUE!</v>
      </c>
      <c r="GZ89" s="42" t="e">
        <f t="shared" si="117"/>
        <v>#VALUE!</v>
      </c>
      <c r="HA89" s="42" t="e">
        <f t="shared" si="117"/>
        <v>#VALUE!</v>
      </c>
      <c r="HB89" s="42" t="e">
        <f t="shared" si="117"/>
        <v>#VALUE!</v>
      </c>
      <c r="HC89" s="42" t="e">
        <f t="shared" si="117"/>
        <v>#VALUE!</v>
      </c>
      <c r="HD89" s="42" t="e">
        <f t="shared" si="117"/>
        <v>#VALUE!</v>
      </c>
      <c r="HE89" s="42" t="e">
        <f t="shared" si="117"/>
        <v>#VALUE!</v>
      </c>
      <c r="HF89" s="42" t="e">
        <f t="shared" si="117"/>
        <v>#VALUE!</v>
      </c>
      <c r="HG89" s="42" t="e">
        <f t="shared" si="117"/>
        <v>#VALUE!</v>
      </c>
      <c r="HH89" s="42" t="e">
        <f t="shared" si="117"/>
        <v>#VALUE!</v>
      </c>
      <c r="HI89" s="42" t="e">
        <f t="shared" si="117"/>
        <v>#VALUE!</v>
      </c>
      <c r="HJ89" s="42" t="e">
        <f t="shared" si="117"/>
        <v>#VALUE!</v>
      </c>
      <c r="HK89" s="42" t="e">
        <f t="shared" si="117"/>
        <v>#VALUE!</v>
      </c>
      <c r="HL89" s="42" t="e">
        <f t="shared" si="117"/>
        <v>#VALUE!</v>
      </c>
      <c r="HM89" s="42" t="e">
        <f t="shared" si="117"/>
        <v>#VALUE!</v>
      </c>
      <c r="HN89" s="42" t="e">
        <f t="shared" si="117"/>
        <v>#VALUE!</v>
      </c>
      <c r="HO89" s="42" t="e">
        <f t="shared" si="117"/>
        <v>#VALUE!</v>
      </c>
      <c r="HP89" s="42" t="e">
        <f t="shared" si="117"/>
        <v>#VALUE!</v>
      </c>
      <c r="HQ89" s="42" t="e">
        <f t="shared" si="117"/>
        <v>#VALUE!</v>
      </c>
      <c r="HR89" s="42" t="e">
        <f t="shared" si="117"/>
        <v>#VALUE!</v>
      </c>
      <c r="HS89" s="42" t="e">
        <f t="shared" si="117"/>
        <v>#VALUE!</v>
      </c>
      <c r="HT89" s="42" t="e">
        <f t="shared" si="117"/>
        <v>#VALUE!</v>
      </c>
      <c r="HU89" s="42" t="e">
        <f t="shared" si="117"/>
        <v>#VALUE!</v>
      </c>
      <c r="HV89" s="42" t="e">
        <f t="shared" si="117"/>
        <v>#VALUE!</v>
      </c>
      <c r="HW89" s="42" t="e">
        <f t="shared" si="117"/>
        <v>#VALUE!</v>
      </c>
      <c r="HX89" s="42" t="e">
        <f t="shared" si="117"/>
        <v>#VALUE!</v>
      </c>
      <c r="HY89" s="42" t="e">
        <f t="shared" si="117"/>
        <v>#VALUE!</v>
      </c>
      <c r="HZ89" s="42" t="e">
        <f t="shared" si="117"/>
        <v>#VALUE!</v>
      </c>
      <c r="IA89" s="42" t="e">
        <f t="shared" si="117"/>
        <v>#VALUE!</v>
      </c>
      <c r="IB89" s="42" t="e">
        <f t="shared" si="117"/>
        <v>#VALUE!</v>
      </c>
      <c r="IC89" s="42" t="e">
        <f t="shared" si="117"/>
        <v>#VALUE!</v>
      </c>
      <c r="ID89" s="42" t="e">
        <f t="shared" si="117"/>
        <v>#VALUE!</v>
      </c>
      <c r="IE89" s="42" t="e">
        <f t="shared" si="117"/>
        <v>#VALUE!</v>
      </c>
      <c r="IF89" s="42" t="e">
        <f t="shared" si="117"/>
        <v>#VALUE!</v>
      </c>
      <c r="IG89" s="42" t="e">
        <f t="shared" si="117"/>
        <v>#VALUE!</v>
      </c>
      <c r="IH89" s="42" t="e">
        <f t="shared" si="117"/>
        <v>#VALUE!</v>
      </c>
      <c r="II89" s="42" t="e">
        <f t="shared" si="117"/>
        <v>#VALUE!</v>
      </c>
      <c r="IJ89" s="42" t="e">
        <f t="shared" si="117"/>
        <v>#VALUE!</v>
      </c>
      <c r="IK89" s="42" t="e">
        <f t="shared" si="117"/>
        <v>#VALUE!</v>
      </c>
      <c r="IL89" s="42" t="e">
        <f t="shared" si="117"/>
        <v>#VALUE!</v>
      </c>
      <c r="IM89" s="42" t="e">
        <f t="shared" si="117"/>
        <v>#VALUE!</v>
      </c>
      <c r="IN89" s="42" t="e">
        <f t="shared" si="117"/>
        <v>#VALUE!</v>
      </c>
      <c r="IO89" s="42" t="e">
        <f t="shared" si="117"/>
        <v>#VALUE!</v>
      </c>
      <c r="IP89" s="42" t="e">
        <f t="shared" si="117"/>
        <v>#VALUE!</v>
      </c>
      <c r="IQ89" s="42" t="e">
        <f t="shared" si="117"/>
        <v>#VALUE!</v>
      </c>
      <c r="IR89" s="42" t="e">
        <f t="shared" si="117"/>
        <v>#VALUE!</v>
      </c>
      <c r="IS89" s="42" t="e">
        <f t="shared" si="117"/>
        <v>#VALUE!</v>
      </c>
      <c r="IT89" s="42" t="e">
        <f t="shared" si="117"/>
        <v>#VALUE!</v>
      </c>
      <c r="IU89" s="42" t="e">
        <f t="shared" si="117"/>
        <v>#VALUE!</v>
      </c>
      <c r="IV89" s="42" t="e">
        <f t="shared" si="117"/>
        <v>#VALUE!</v>
      </c>
      <c r="IW89" s="42" t="e">
        <f t="shared" si="117"/>
        <v>#VALUE!</v>
      </c>
      <c r="IX89" s="42" t="e">
        <f t="shared" si="117"/>
        <v>#VALUE!</v>
      </c>
      <c r="IY89" s="42" t="e">
        <f t="shared" si="117"/>
        <v>#VALUE!</v>
      </c>
      <c r="IZ89" s="42" t="e">
        <f t="shared" si="117"/>
        <v>#VALUE!</v>
      </c>
      <c r="JA89" s="42" t="e">
        <f t="shared" si="117"/>
        <v>#VALUE!</v>
      </c>
      <c r="JB89" s="42" t="e">
        <f t="shared" si="117"/>
        <v>#VALUE!</v>
      </c>
      <c r="JC89" s="42" t="e">
        <f t="shared" si="117"/>
        <v>#VALUE!</v>
      </c>
      <c r="JD89" s="42" t="e">
        <f t="shared" si="117"/>
        <v>#VALUE!</v>
      </c>
      <c r="JE89" s="42" t="e">
        <f t="shared" ref="JE89:LP89" si="118">IF(JE87&lt;&gt;0,JE87,IF(JD92-JE96&lt;0,0,JD92-JE96))</f>
        <v>#VALUE!</v>
      </c>
      <c r="JF89" s="42" t="e">
        <f t="shared" si="118"/>
        <v>#VALUE!</v>
      </c>
      <c r="JG89" s="42" t="e">
        <f t="shared" si="118"/>
        <v>#VALUE!</v>
      </c>
      <c r="JH89" s="42" t="e">
        <f t="shared" si="118"/>
        <v>#VALUE!</v>
      </c>
      <c r="JI89" s="42" t="e">
        <f t="shared" si="118"/>
        <v>#VALUE!</v>
      </c>
      <c r="JJ89" s="42" t="e">
        <f t="shared" si="118"/>
        <v>#VALUE!</v>
      </c>
      <c r="JK89" s="42" t="e">
        <f t="shared" si="118"/>
        <v>#VALUE!</v>
      </c>
      <c r="JL89" s="42" t="e">
        <f t="shared" si="118"/>
        <v>#VALUE!</v>
      </c>
      <c r="JM89" s="42" t="e">
        <f t="shared" si="118"/>
        <v>#VALUE!</v>
      </c>
      <c r="JN89" s="42" t="e">
        <f t="shared" si="118"/>
        <v>#VALUE!</v>
      </c>
      <c r="JO89" s="42" t="e">
        <f t="shared" si="118"/>
        <v>#VALUE!</v>
      </c>
      <c r="JP89" s="42" t="e">
        <f t="shared" si="118"/>
        <v>#VALUE!</v>
      </c>
      <c r="JQ89" s="42" t="e">
        <f t="shared" si="118"/>
        <v>#VALUE!</v>
      </c>
      <c r="JR89" s="42" t="e">
        <f t="shared" si="118"/>
        <v>#VALUE!</v>
      </c>
      <c r="JS89" s="42" t="e">
        <f t="shared" si="118"/>
        <v>#VALUE!</v>
      </c>
      <c r="JT89" s="42" t="e">
        <f t="shared" si="118"/>
        <v>#VALUE!</v>
      </c>
      <c r="JU89" s="42" t="e">
        <f t="shared" si="118"/>
        <v>#VALUE!</v>
      </c>
      <c r="JV89" s="42" t="e">
        <f t="shared" si="118"/>
        <v>#VALUE!</v>
      </c>
      <c r="JW89" s="42" t="e">
        <f t="shared" si="118"/>
        <v>#VALUE!</v>
      </c>
      <c r="JX89" s="42" t="e">
        <f t="shared" si="118"/>
        <v>#VALUE!</v>
      </c>
      <c r="JY89" s="42" t="e">
        <f t="shared" si="118"/>
        <v>#VALUE!</v>
      </c>
      <c r="JZ89" s="42" t="e">
        <f t="shared" si="118"/>
        <v>#VALUE!</v>
      </c>
      <c r="KA89" s="42" t="e">
        <f t="shared" si="118"/>
        <v>#VALUE!</v>
      </c>
      <c r="KB89" s="42" t="e">
        <f t="shared" si="118"/>
        <v>#VALUE!</v>
      </c>
      <c r="KC89" s="42" t="e">
        <f t="shared" si="118"/>
        <v>#VALUE!</v>
      </c>
      <c r="KD89" s="42" t="e">
        <f t="shared" si="118"/>
        <v>#VALUE!</v>
      </c>
      <c r="KE89" s="42" t="e">
        <f t="shared" si="118"/>
        <v>#VALUE!</v>
      </c>
      <c r="KF89" s="42" t="e">
        <f t="shared" si="118"/>
        <v>#VALUE!</v>
      </c>
      <c r="KG89" s="42" t="e">
        <f t="shared" si="118"/>
        <v>#VALUE!</v>
      </c>
      <c r="KH89" s="42" t="e">
        <f t="shared" si="118"/>
        <v>#VALUE!</v>
      </c>
      <c r="KI89" s="42" t="e">
        <f t="shared" si="118"/>
        <v>#VALUE!</v>
      </c>
      <c r="KJ89" s="42" t="e">
        <f t="shared" si="118"/>
        <v>#VALUE!</v>
      </c>
      <c r="KK89" s="42" t="e">
        <f t="shared" si="118"/>
        <v>#VALUE!</v>
      </c>
      <c r="KL89" s="42" t="e">
        <f t="shared" si="118"/>
        <v>#VALUE!</v>
      </c>
      <c r="KM89" s="42" t="e">
        <f t="shared" si="118"/>
        <v>#VALUE!</v>
      </c>
      <c r="KN89" s="42" t="e">
        <f t="shared" si="118"/>
        <v>#VALUE!</v>
      </c>
      <c r="KO89" s="42" t="e">
        <f t="shared" si="118"/>
        <v>#VALUE!</v>
      </c>
      <c r="KP89" s="42" t="e">
        <f t="shared" si="118"/>
        <v>#VALUE!</v>
      </c>
      <c r="KQ89" s="42" t="e">
        <f t="shared" si="118"/>
        <v>#VALUE!</v>
      </c>
      <c r="KR89" s="42" t="e">
        <f t="shared" si="118"/>
        <v>#VALUE!</v>
      </c>
      <c r="KS89" s="42" t="e">
        <f t="shared" si="118"/>
        <v>#VALUE!</v>
      </c>
      <c r="KT89" s="42" t="e">
        <f t="shared" si="118"/>
        <v>#VALUE!</v>
      </c>
      <c r="KU89" s="42" t="e">
        <f t="shared" si="118"/>
        <v>#VALUE!</v>
      </c>
      <c r="KV89" s="42" t="e">
        <f t="shared" si="118"/>
        <v>#VALUE!</v>
      </c>
      <c r="KW89" s="42" t="e">
        <f t="shared" si="118"/>
        <v>#VALUE!</v>
      </c>
      <c r="KX89" s="42" t="e">
        <f t="shared" si="118"/>
        <v>#VALUE!</v>
      </c>
      <c r="KY89" s="42" t="e">
        <f t="shared" si="118"/>
        <v>#VALUE!</v>
      </c>
      <c r="KZ89" s="42" t="e">
        <f t="shared" si="118"/>
        <v>#VALUE!</v>
      </c>
      <c r="LA89" s="42" t="e">
        <f t="shared" si="118"/>
        <v>#VALUE!</v>
      </c>
      <c r="LB89" s="42" t="e">
        <f t="shared" si="118"/>
        <v>#VALUE!</v>
      </c>
      <c r="LC89" s="42" t="e">
        <f t="shared" si="118"/>
        <v>#VALUE!</v>
      </c>
      <c r="LD89" s="42" t="e">
        <f t="shared" si="118"/>
        <v>#VALUE!</v>
      </c>
      <c r="LE89" s="42" t="e">
        <f t="shared" si="118"/>
        <v>#VALUE!</v>
      </c>
      <c r="LF89" s="42" t="e">
        <f t="shared" si="118"/>
        <v>#VALUE!</v>
      </c>
      <c r="LG89" s="42" t="e">
        <f t="shared" si="118"/>
        <v>#VALUE!</v>
      </c>
      <c r="LH89" s="42" t="e">
        <f t="shared" si="118"/>
        <v>#VALUE!</v>
      </c>
      <c r="LI89" s="42" t="e">
        <f t="shared" si="118"/>
        <v>#VALUE!</v>
      </c>
      <c r="LJ89" s="42" t="e">
        <f t="shared" si="118"/>
        <v>#VALUE!</v>
      </c>
      <c r="LK89" s="42" t="e">
        <f t="shared" si="118"/>
        <v>#VALUE!</v>
      </c>
      <c r="LL89" s="42" t="e">
        <f t="shared" si="118"/>
        <v>#VALUE!</v>
      </c>
      <c r="LM89" s="42" t="e">
        <f t="shared" si="118"/>
        <v>#VALUE!</v>
      </c>
      <c r="LN89" s="42" t="e">
        <f t="shared" si="118"/>
        <v>#VALUE!</v>
      </c>
      <c r="LO89" s="42" t="e">
        <f t="shared" si="118"/>
        <v>#VALUE!</v>
      </c>
      <c r="LP89" s="42" t="e">
        <f t="shared" si="118"/>
        <v>#VALUE!</v>
      </c>
      <c r="LQ89" s="42" t="e">
        <f t="shared" ref="LQ89:NI89" si="119">IF(LQ87&lt;&gt;0,LQ87,IF(LP92-LQ96&lt;0,0,LP92-LQ96))</f>
        <v>#VALUE!</v>
      </c>
      <c r="LR89" s="42" t="e">
        <f t="shared" si="119"/>
        <v>#VALUE!</v>
      </c>
      <c r="LS89" s="42" t="e">
        <f t="shared" si="119"/>
        <v>#VALUE!</v>
      </c>
      <c r="LT89" s="42" t="e">
        <f t="shared" si="119"/>
        <v>#VALUE!</v>
      </c>
      <c r="LU89" s="42" t="e">
        <f t="shared" si="119"/>
        <v>#VALUE!</v>
      </c>
      <c r="LV89" s="42" t="e">
        <f t="shared" si="119"/>
        <v>#VALUE!</v>
      </c>
      <c r="LW89" s="42" t="e">
        <f t="shared" si="119"/>
        <v>#VALUE!</v>
      </c>
      <c r="LX89" s="42" t="e">
        <f t="shared" si="119"/>
        <v>#VALUE!</v>
      </c>
      <c r="LY89" s="42" t="e">
        <f t="shared" si="119"/>
        <v>#VALUE!</v>
      </c>
      <c r="LZ89" s="42" t="e">
        <f t="shared" si="119"/>
        <v>#VALUE!</v>
      </c>
      <c r="MA89" s="42" t="e">
        <f t="shared" si="119"/>
        <v>#VALUE!</v>
      </c>
      <c r="MB89" s="42" t="e">
        <f t="shared" si="119"/>
        <v>#VALUE!</v>
      </c>
      <c r="MC89" s="42" t="e">
        <f t="shared" si="119"/>
        <v>#VALUE!</v>
      </c>
      <c r="MD89" s="42" t="e">
        <f t="shared" si="119"/>
        <v>#VALUE!</v>
      </c>
      <c r="ME89" s="42" t="e">
        <f t="shared" si="119"/>
        <v>#VALUE!</v>
      </c>
      <c r="MF89" s="42" t="e">
        <f t="shared" si="119"/>
        <v>#VALUE!</v>
      </c>
      <c r="MG89" s="42" t="e">
        <f t="shared" si="119"/>
        <v>#VALUE!</v>
      </c>
      <c r="MH89" s="42" t="e">
        <f t="shared" si="119"/>
        <v>#VALUE!</v>
      </c>
      <c r="MI89" s="42" t="e">
        <f t="shared" si="119"/>
        <v>#VALUE!</v>
      </c>
      <c r="MJ89" s="42" t="e">
        <f t="shared" si="119"/>
        <v>#VALUE!</v>
      </c>
      <c r="MK89" s="42" t="e">
        <f t="shared" si="119"/>
        <v>#VALUE!</v>
      </c>
      <c r="ML89" s="42" t="e">
        <f t="shared" si="119"/>
        <v>#VALUE!</v>
      </c>
      <c r="MM89" s="42" t="e">
        <f t="shared" si="119"/>
        <v>#VALUE!</v>
      </c>
      <c r="MN89" s="42" t="e">
        <f t="shared" si="119"/>
        <v>#VALUE!</v>
      </c>
      <c r="MO89" s="42" t="e">
        <f t="shared" si="119"/>
        <v>#VALUE!</v>
      </c>
      <c r="MP89" s="42" t="e">
        <f t="shared" si="119"/>
        <v>#VALUE!</v>
      </c>
      <c r="MQ89" s="42" t="e">
        <f t="shared" si="119"/>
        <v>#VALUE!</v>
      </c>
      <c r="MR89" s="42" t="e">
        <f t="shared" si="119"/>
        <v>#VALUE!</v>
      </c>
      <c r="MS89" s="42" t="e">
        <f t="shared" si="119"/>
        <v>#VALUE!</v>
      </c>
      <c r="MT89" s="42" t="e">
        <f t="shared" si="119"/>
        <v>#VALUE!</v>
      </c>
      <c r="MU89" s="42" t="e">
        <f t="shared" si="119"/>
        <v>#VALUE!</v>
      </c>
      <c r="MV89" s="42" t="e">
        <f t="shared" si="119"/>
        <v>#VALUE!</v>
      </c>
      <c r="MW89" s="42" t="e">
        <f t="shared" si="119"/>
        <v>#VALUE!</v>
      </c>
      <c r="MX89" s="42" t="e">
        <f t="shared" si="119"/>
        <v>#VALUE!</v>
      </c>
      <c r="MY89" s="42" t="e">
        <f t="shared" si="119"/>
        <v>#VALUE!</v>
      </c>
      <c r="MZ89" s="42" t="e">
        <f t="shared" si="119"/>
        <v>#VALUE!</v>
      </c>
      <c r="NA89" s="42" t="e">
        <f t="shared" si="119"/>
        <v>#VALUE!</v>
      </c>
      <c r="NB89" s="42" t="e">
        <f t="shared" si="119"/>
        <v>#VALUE!</v>
      </c>
      <c r="NC89" s="42" t="e">
        <f t="shared" si="119"/>
        <v>#VALUE!</v>
      </c>
      <c r="ND89" s="42" t="e">
        <f t="shared" si="119"/>
        <v>#VALUE!</v>
      </c>
      <c r="NE89" s="42" t="e">
        <f t="shared" si="119"/>
        <v>#VALUE!</v>
      </c>
      <c r="NF89" s="42" t="e">
        <f t="shared" si="119"/>
        <v>#VALUE!</v>
      </c>
      <c r="NG89" s="42" t="e">
        <f t="shared" si="119"/>
        <v>#VALUE!</v>
      </c>
      <c r="NH89" s="42" t="e">
        <f t="shared" si="119"/>
        <v>#VALUE!</v>
      </c>
      <c r="NI89" s="42" t="e">
        <f t="shared" si="119"/>
        <v>#VALUE!</v>
      </c>
    </row>
    <row r="90" spans="1:373" s="34" customFormat="1" ht="14.4" outlineLevel="1" x14ac:dyDescent="0.2">
      <c r="A90" s="1048"/>
      <c r="B90" s="18"/>
      <c r="C90" s="14"/>
      <c r="D90" s="46"/>
      <c r="E90" s="57" t="s">
        <v>218</v>
      </c>
      <c r="F90" s="58"/>
      <c r="G90" s="85"/>
      <c r="H90" s="62"/>
      <c r="I90" s="62"/>
      <c r="J90" s="62">
        <v>0</v>
      </c>
      <c r="K90" s="62">
        <v>0</v>
      </c>
      <c r="L90" s="62">
        <v>0</v>
      </c>
      <c r="M90" s="62">
        <v>0</v>
      </c>
      <c r="N90" s="62">
        <v>0</v>
      </c>
      <c r="O90" s="62"/>
      <c r="P90" s="62"/>
      <c r="Q90" s="62">
        <v>0</v>
      </c>
      <c r="R90" s="62">
        <v>0</v>
      </c>
      <c r="S90" s="62">
        <v>0</v>
      </c>
      <c r="T90" s="62">
        <v>0</v>
      </c>
      <c r="U90" s="62">
        <v>0</v>
      </c>
      <c r="V90" s="62"/>
      <c r="W90" s="62"/>
      <c r="X90" s="62">
        <v>0</v>
      </c>
      <c r="Y90" s="62">
        <v>0</v>
      </c>
      <c r="Z90" s="62">
        <v>0</v>
      </c>
      <c r="AA90" s="62">
        <v>0</v>
      </c>
      <c r="AB90" s="62">
        <v>0</v>
      </c>
      <c r="AC90" s="62"/>
      <c r="AD90" s="62"/>
      <c r="AE90" s="62">
        <v>0</v>
      </c>
      <c r="AF90" s="62">
        <v>0</v>
      </c>
      <c r="AG90" s="62">
        <v>0</v>
      </c>
      <c r="AH90" s="62">
        <v>0</v>
      </c>
      <c r="AI90" s="62"/>
      <c r="AJ90" s="62"/>
      <c r="AK90" s="62"/>
      <c r="AL90" s="62">
        <v>0</v>
      </c>
      <c r="AM90" s="62">
        <v>0</v>
      </c>
      <c r="AN90" s="62">
        <v>0</v>
      </c>
      <c r="AO90" s="62">
        <v>0</v>
      </c>
      <c r="AP90" s="62">
        <v>0</v>
      </c>
      <c r="AQ90" s="62"/>
      <c r="AR90" s="62"/>
      <c r="AS90" s="62"/>
      <c r="AT90" s="62">
        <v>0</v>
      </c>
      <c r="AU90" s="62">
        <v>0</v>
      </c>
      <c r="AV90" s="62">
        <v>0</v>
      </c>
      <c r="AW90" s="62">
        <v>0</v>
      </c>
      <c r="AX90" s="62"/>
      <c r="AY90" s="62"/>
      <c r="AZ90" s="62">
        <v>0</v>
      </c>
      <c r="BA90" s="62">
        <v>0</v>
      </c>
      <c r="BB90" s="62">
        <v>0</v>
      </c>
      <c r="BC90" s="62">
        <v>0</v>
      </c>
      <c r="BD90" s="62">
        <v>0</v>
      </c>
      <c r="BE90" s="62"/>
      <c r="BF90" s="62"/>
      <c r="BG90" s="62">
        <v>0</v>
      </c>
      <c r="BH90" s="62">
        <v>0</v>
      </c>
      <c r="BI90" s="62">
        <v>0</v>
      </c>
      <c r="BJ90" s="62">
        <v>0</v>
      </c>
      <c r="BK90" s="62">
        <v>0</v>
      </c>
      <c r="BL90" s="62"/>
      <c r="BM90" s="62"/>
      <c r="BN90" s="62">
        <v>0</v>
      </c>
      <c r="BO90" s="62">
        <v>0</v>
      </c>
      <c r="BP90" s="62">
        <v>0</v>
      </c>
      <c r="BQ90" s="62">
        <v>0</v>
      </c>
      <c r="BR90" s="62">
        <v>0</v>
      </c>
      <c r="BS90" s="62">
        <v>0</v>
      </c>
      <c r="BT90" s="62"/>
      <c r="BU90" s="62"/>
      <c r="BV90" s="62">
        <v>0</v>
      </c>
      <c r="BW90" s="62">
        <v>0</v>
      </c>
      <c r="BX90" s="62">
        <v>0</v>
      </c>
      <c r="BY90" s="62">
        <v>0</v>
      </c>
      <c r="BZ90" s="62">
        <v>0</v>
      </c>
      <c r="CA90" s="62"/>
      <c r="CB90" s="62"/>
      <c r="CC90" s="62">
        <v>0</v>
      </c>
      <c r="CD90" s="62">
        <v>0</v>
      </c>
      <c r="CE90" s="62">
        <v>0</v>
      </c>
      <c r="CF90" s="62">
        <v>0</v>
      </c>
      <c r="CG90" s="62">
        <v>0</v>
      </c>
      <c r="CH90" s="62"/>
      <c r="CI90" s="62"/>
      <c r="CJ90" s="62">
        <v>0</v>
      </c>
      <c r="CK90" s="62">
        <v>0</v>
      </c>
      <c r="CL90" s="62">
        <v>0</v>
      </c>
      <c r="CM90" s="62">
        <v>0</v>
      </c>
      <c r="CN90" s="62"/>
      <c r="CO90" s="62"/>
      <c r="CP90" s="62"/>
      <c r="CQ90" s="62"/>
      <c r="CR90" s="62"/>
      <c r="CS90" s="62"/>
      <c r="CT90" s="62">
        <v>0</v>
      </c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  <c r="EA90" s="62"/>
      <c r="EB90" s="62"/>
      <c r="EC90" s="62"/>
      <c r="ED90" s="62"/>
      <c r="EE90" s="62"/>
      <c r="EF90" s="62"/>
      <c r="EG90" s="62"/>
      <c r="EH90" s="62"/>
      <c r="EI90" s="62"/>
      <c r="EJ90" s="62"/>
      <c r="EK90" s="62"/>
      <c r="EL90" s="62"/>
      <c r="EM90" s="62"/>
      <c r="EN90" s="62"/>
      <c r="EO90" s="62"/>
      <c r="EP90" s="62"/>
      <c r="EQ90" s="62"/>
      <c r="ER90" s="62"/>
      <c r="ES90" s="62"/>
      <c r="ET90" s="62"/>
      <c r="EU90" s="62"/>
      <c r="EV90" s="62"/>
      <c r="EW90" s="62"/>
      <c r="EX90" s="62"/>
      <c r="EY90" s="62"/>
      <c r="EZ90" s="62"/>
      <c r="FA90" s="62"/>
      <c r="FB90" s="62"/>
      <c r="FC90" s="62"/>
      <c r="FD90" s="62"/>
      <c r="FE90" s="62"/>
      <c r="FF90" s="62">
        <v>0</v>
      </c>
      <c r="FG90" s="62">
        <v>0</v>
      </c>
      <c r="FH90" s="62">
        <v>0</v>
      </c>
      <c r="FI90" s="62">
        <v>1292.5</v>
      </c>
      <c r="FJ90" s="62"/>
      <c r="FK90" s="62"/>
      <c r="FL90" s="62">
        <v>10985.05</v>
      </c>
      <c r="FM90" s="62"/>
      <c r="FN90" s="62"/>
      <c r="FO90" s="62">
        <v>16663.910000000003</v>
      </c>
      <c r="FP90" s="62"/>
      <c r="FQ90" s="62">
        <v>18725.860000000004</v>
      </c>
      <c r="FR90" s="62"/>
      <c r="FS90" s="62"/>
      <c r="FT90" s="62"/>
      <c r="FU90" s="62"/>
      <c r="FV90" s="62"/>
      <c r="FW90" s="62"/>
      <c r="FX90" s="62"/>
      <c r="FY90" s="62"/>
      <c r="FZ90" s="62"/>
      <c r="GA90" s="62"/>
      <c r="GB90" s="62"/>
      <c r="GC90" s="62"/>
      <c r="GD90" s="62"/>
      <c r="GE90" s="62"/>
      <c r="GF90" s="62"/>
      <c r="GG90" s="62"/>
      <c r="GH90" s="62"/>
      <c r="GI90" s="62"/>
      <c r="GJ90" s="62"/>
      <c r="GK90" s="62"/>
      <c r="GL90" s="62"/>
      <c r="GM90" s="62"/>
      <c r="GN90" s="62"/>
      <c r="GO90" s="62"/>
      <c r="GP90" s="62"/>
      <c r="GQ90" s="62"/>
      <c r="GR90" s="62"/>
      <c r="GS90" s="62"/>
      <c r="GT90" s="62"/>
      <c r="GU90" s="62"/>
      <c r="GV90" s="62"/>
      <c r="GW90" s="62"/>
      <c r="GX90" s="62"/>
      <c r="GY90" s="62"/>
      <c r="GZ90" s="62"/>
      <c r="HA90" s="62"/>
      <c r="HB90" s="62"/>
      <c r="HC90" s="62"/>
      <c r="HD90" s="62"/>
      <c r="HE90" s="62"/>
      <c r="HF90" s="62"/>
      <c r="HG90" s="62"/>
      <c r="HH90" s="62"/>
      <c r="HI90" s="62"/>
      <c r="HJ90" s="62"/>
      <c r="HK90" s="62"/>
      <c r="HL90" s="62"/>
      <c r="HM90" s="62"/>
      <c r="HN90" s="62"/>
      <c r="HO90" s="62"/>
      <c r="HP90" s="62"/>
      <c r="HQ90" s="62"/>
      <c r="HR90" s="62"/>
      <c r="HS90" s="62"/>
      <c r="HT90" s="62"/>
      <c r="HU90" s="62"/>
      <c r="HV90" s="62"/>
      <c r="HW90" s="62"/>
      <c r="HX90" s="62"/>
      <c r="HY90" s="62"/>
      <c r="HZ90" s="62"/>
      <c r="IA90" s="62"/>
      <c r="IB90" s="62"/>
      <c r="IC90" s="62"/>
      <c r="ID90" s="62"/>
      <c r="IE90" s="62"/>
      <c r="IF90" s="62"/>
      <c r="IG90" s="62"/>
      <c r="IH90" s="62"/>
      <c r="II90" s="62"/>
      <c r="IJ90" s="62"/>
      <c r="IK90" s="62"/>
      <c r="IL90" s="62"/>
      <c r="IM90" s="62"/>
      <c r="IN90" s="62"/>
      <c r="IO90" s="62"/>
      <c r="IP90" s="62"/>
      <c r="IQ90" s="62"/>
      <c r="IR90" s="62"/>
      <c r="IS90" s="62"/>
      <c r="IT90" s="62"/>
      <c r="IU90" s="62"/>
      <c r="IV90" s="62"/>
      <c r="IW90" s="62"/>
      <c r="IX90" s="62"/>
      <c r="IY90" s="62"/>
      <c r="IZ90" s="62"/>
      <c r="JA90" s="62"/>
      <c r="JB90" s="62"/>
      <c r="JC90" s="62"/>
      <c r="JD90" s="62"/>
      <c r="JE90" s="62"/>
      <c r="JF90" s="62"/>
      <c r="JG90" s="62"/>
      <c r="JH90" s="62"/>
      <c r="JI90" s="62"/>
      <c r="JJ90" s="62"/>
      <c r="JK90" s="62"/>
      <c r="JL90" s="62"/>
      <c r="JM90" s="62"/>
      <c r="JN90" s="62"/>
      <c r="JO90" s="62"/>
      <c r="JP90" s="62"/>
      <c r="JQ90" s="62"/>
      <c r="JR90" s="62"/>
      <c r="JS90" s="62"/>
      <c r="JT90" s="62"/>
      <c r="JU90" s="62"/>
      <c r="JV90" s="62"/>
      <c r="JW90" s="62"/>
      <c r="JX90" s="62"/>
      <c r="JY90" s="62"/>
      <c r="JZ90" s="62"/>
      <c r="KA90" s="62"/>
      <c r="KB90" s="62"/>
      <c r="KC90" s="62"/>
      <c r="KD90" s="62"/>
      <c r="KE90" s="62"/>
      <c r="KF90" s="62"/>
      <c r="KG90" s="62"/>
      <c r="KH90" s="62"/>
      <c r="KI90" s="62"/>
      <c r="KJ90" s="62"/>
      <c r="KK90" s="62"/>
      <c r="KL90" s="62"/>
      <c r="KM90" s="62"/>
      <c r="KN90" s="62"/>
      <c r="KO90" s="62"/>
      <c r="KP90" s="62"/>
      <c r="KQ90" s="62"/>
      <c r="KR90" s="62"/>
      <c r="KS90" s="62"/>
      <c r="KT90" s="62"/>
      <c r="KU90" s="62"/>
      <c r="KV90" s="62"/>
      <c r="KW90" s="62"/>
      <c r="KX90" s="62"/>
      <c r="KY90" s="62"/>
      <c r="KZ90" s="62"/>
      <c r="LA90" s="62"/>
      <c r="LB90" s="62"/>
      <c r="LC90" s="62"/>
      <c r="LD90" s="62"/>
      <c r="LE90" s="62"/>
      <c r="LF90" s="62"/>
      <c r="LG90" s="62"/>
      <c r="LH90" s="62"/>
      <c r="LI90" s="62"/>
      <c r="LJ90" s="62"/>
      <c r="LK90" s="62"/>
      <c r="LL90" s="62"/>
      <c r="LM90" s="62"/>
      <c r="LN90" s="62"/>
      <c r="LO90" s="62"/>
      <c r="LP90" s="62"/>
      <c r="LQ90" s="62"/>
      <c r="LR90" s="62"/>
      <c r="LS90" s="62"/>
      <c r="LT90" s="62"/>
      <c r="LU90" s="62"/>
      <c r="LV90" s="62"/>
      <c r="LW90" s="62"/>
      <c r="LX90" s="62"/>
      <c r="LY90" s="62"/>
      <c r="LZ90" s="62"/>
      <c r="MA90" s="62"/>
      <c r="MB90" s="62"/>
      <c r="MC90" s="62"/>
      <c r="MD90" s="62"/>
      <c r="ME90" s="62"/>
      <c r="MF90" s="62"/>
      <c r="MG90" s="62"/>
      <c r="MH90" s="62"/>
      <c r="MI90" s="62"/>
      <c r="MJ90" s="62"/>
      <c r="MK90" s="62"/>
      <c r="ML90" s="62"/>
      <c r="MM90" s="62"/>
      <c r="MN90" s="62"/>
      <c r="MO90" s="62"/>
      <c r="MP90" s="62"/>
      <c r="MQ90" s="62"/>
      <c r="MR90" s="62"/>
      <c r="MS90" s="62"/>
      <c r="MT90" s="62"/>
      <c r="MU90" s="62"/>
      <c r="MV90" s="62"/>
      <c r="MW90" s="62"/>
      <c r="MX90" s="62"/>
      <c r="MY90" s="62"/>
      <c r="MZ90" s="62"/>
      <c r="NA90" s="62"/>
      <c r="NB90" s="62"/>
      <c r="NC90" s="62"/>
      <c r="ND90" s="62"/>
      <c r="NE90" s="62"/>
      <c r="NF90" s="62"/>
      <c r="NG90" s="62"/>
      <c r="NH90" s="62"/>
      <c r="NI90" s="62"/>
    </row>
    <row r="91" spans="1:373" s="34" customFormat="1" ht="14.4" outlineLevel="1" x14ac:dyDescent="0.2">
      <c r="A91" s="1048"/>
      <c r="B91" s="17" t="s">
        <v>37</v>
      </c>
      <c r="C91" s="14"/>
      <c r="D91" s="46"/>
      <c r="E91" s="57" t="s">
        <v>221</v>
      </c>
      <c r="F91" s="58"/>
      <c r="G91" s="86"/>
      <c r="H91" s="63"/>
      <c r="I91" s="63"/>
      <c r="J91" s="63">
        <v>0</v>
      </c>
      <c r="K91" s="63">
        <v>0</v>
      </c>
      <c r="L91" s="63">
        <v>0</v>
      </c>
      <c r="M91" s="63">
        <v>0</v>
      </c>
      <c r="N91" s="63">
        <v>0</v>
      </c>
      <c r="O91" s="63"/>
      <c r="P91" s="63"/>
      <c r="Q91" s="63">
        <v>0</v>
      </c>
      <c r="R91" s="63">
        <v>0</v>
      </c>
      <c r="S91" s="63">
        <v>0</v>
      </c>
      <c r="T91" s="63">
        <v>0</v>
      </c>
      <c r="U91" s="63">
        <v>0</v>
      </c>
      <c r="V91" s="63"/>
      <c r="W91" s="63"/>
      <c r="X91" s="63">
        <v>0</v>
      </c>
      <c r="Y91" s="63">
        <v>0</v>
      </c>
      <c r="Z91" s="63">
        <v>0</v>
      </c>
      <c r="AA91" s="63">
        <v>0</v>
      </c>
      <c r="AB91" s="63">
        <v>0</v>
      </c>
      <c r="AC91" s="63"/>
      <c r="AD91" s="63"/>
      <c r="AE91" s="63">
        <v>0</v>
      </c>
      <c r="AF91" s="63">
        <v>0</v>
      </c>
      <c r="AG91" s="63">
        <v>0</v>
      </c>
      <c r="AH91" s="63">
        <v>0</v>
      </c>
      <c r="AI91" s="63"/>
      <c r="AJ91" s="63"/>
      <c r="AK91" s="63"/>
      <c r="AL91" s="63">
        <v>0</v>
      </c>
      <c r="AM91" s="63">
        <v>0</v>
      </c>
      <c r="AN91" s="63">
        <v>0</v>
      </c>
      <c r="AO91" s="63">
        <v>0</v>
      </c>
      <c r="AP91" s="63">
        <v>0</v>
      </c>
      <c r="AQ91" s="63"/>
      <c r="AR91" s="63"/>
      <c r="AS91" s="63"/>
      <c r="AT91" s="63">
        <v>0</v>
      </c>
      <c r="AU91" s="63">
        <v>0</v>
      </c>
      <c r="AV91" s="63">
        <v>0</v>
      </c>
      <c r="AW91" s="63">
        <v>0</v>
      </c>
      <c r="AX91" s="63"/>
      <c r="AY91" s="63"/>
      <c r="AZ91" s="63">
        <v>0</v>
      </c>
      <c r="BA91" s="63">
        <v>0</v>
      </c>
      <c r="BB91" s="63">
        <v>0</v>
      </c>
      <c r="BC91" s="63">
        <v>0</v>
      </c>
      <c r="BD91" s="63">
        <v>0</v>
      </c>
      <c r="BE91" s="63"/>
      <c r="BF91" s="63"/>
      <c r="BG91" s="63">
        <v>0</v>
      </c>
      <c r="BH91" s="63">
        <v>0</v>
      </c>
      <c r="BI91" s="63">
        <v>0</v>
      </c>
      <c r="BJ91" s="63">
        <v>0</v>
      </c>
      <c r="BK91" s="63">
        <v>0</v>
      </c>
      <c r="BL91" s="63"/>
      <c r="BM91" s="63"/>
      <c r="BN91" s="63">
        <v>0</v>
      </c>
      <c r="BO91" s="63">
        <v>0</v>
      </c>
      <c r="BP91" s="63">
        <v>0</v>
      </c>
      <c r="BQ91" s="63">
        <v>0</v>
      </c>
      <c r="BR91" s="63">
        <v>0</v>
      </c>
      <c r="BS91" s="63">
        <v>0</v>
      </c>
      <c r="BT91" s="63"/>
      <c r="BU91" s="63"/>
      <c r="BV91" s="63">
        <v>0</v>
      </c>
      <c r="BW91" s="63">
        <v>0</v>
      </c>
      <c r="BX91" s="63">
        <v>0</v>
      </c>
      <c r="BY91" s="63">
        <v>0</v>
      </c>
      <c r="BZ91" s="63">
        <v>0</v>
      </c>
      <c r="CA91" s="63"/>
      <c r="CB91" s="63"/>
      <c r="CC91" s="63">
        <v>0</v>
      </c>
      <c r="CD91" s="63">
        <v>0</v>
      </c>
      <c r="CE91" s="63">
        <v>0</v>
      </c>
      <c r="CF91" s="63">
        <v>0</v>
      </c>
      <c r="CG91" s="63">
        <v>0</v>
      </c>
      <c r="CH91" s="63"/>
      <c r="CI91" s="63"/>
      <c r="CJ91" s="63">
        <v>0</v>
      </c>
      <c r="CK91" s="63">
        <v>0</v>
      </c>
      <c r="CL91" s="63">
        <v>0</v>
      </c>
      <c r="CM91" s="63">
        <v>0</v>
      </c>
      <c r="CN91" s="63"/>
      <c r="CO91" s="63"/>
      <c r="CP91" s="63"/>
      <c r="CQ91" s="63"/>
      <c r="CR91" s="63"/>
      <c r="CS91" s="63"/>
      <c r="CT91" s="63">
        <v>0</v>
      </c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  <c r="DY91" s="63"/>
      <c r="DZ91" s="63"/>
      <c r="EA91" s="63"/>
      <c r="EB91" s="63"/>
      <c r="EC91" s="63"/>
      <c r="ED91" s="63"/>
      <c r="EE91" s="63"/>
      <c r="EF91" s="63"/>
      <c r="EG91" s="63"/>
      <c r="EH91" s="63"/>
      <c r="EI91" s="63"/>
      <c r="EJ91" s="63"/>
      <c r="EK91" s="63"/>
      <c r="EL91" s="63"/>
      <c r="EM91" s="63"/>
      <c r="EN91" s="63"/>
      <c r="EO91" s="63"/>
      <c r="EP91" s="63"/>
      <c r="EQ91" s="63"/>
      <c r="ER91" s="63"/>
      <c r="ES91" s="63"/>
      <c r="ET91" s="63"/>
      <c r="EU91" s="63"/>
      <c r="EV91" s="63"/>
      <c r="EW91" s="63"/>
      <c r="EX91" s="63"/>
      <c r="EY91" s="63"/>
      <c r="EZ91" s="63"/>
      <c r="FA91" s="63"/>
      <c r="FB91" s="63"/>
      <c r="FC91" s="63"/>
      <c r="FD91" s="63"/>
      <c r="FE91" s="63"/>
      <c r="FF91" s="63">
        <v>0</v>
      </c>
      <c r="FG91" s="63">
        <v>0</v>
      </c>
      <c r="FH91" s="63">
        <v>0</v>
      </c>
      <c r="FI91" s="63">
        <v>0</v>
      </c>
      <c r="FJ91" s="63"/>
      <c r="FK91" s="63"/>
      <c r="FL91" s="63">
        <v>0</v>
      </c>
      <c r="FM91" s="63"/>
      <c r="FN91" s="63"/>
      <c r="FO91" s="63">
        <v>0</v>
      </c>
      <c r="FP91" s="63"/>
      <c r="FQ91" s="63">
        <v>0</v>
      </c>
      <c r="FR91" s="63"/>
      <c r="FS91" s="63"/>
      <c r="FT91" s="63"/>
      <c r="FU91" s="63"/>
      <c r="FV91" s="63"/>
      <c r="FW91" s="63"/>
      <c r="FX91" s="63"/>
      <c r="FY91" s="63"/>
      <c r="FZ91" s="63"/>
      <c r="GA91" s="63"/>
      <c r="GB91" s="63"/>
      <c r="GC91" s="63"/>
      <c r="GD91" s="63"/>
      <c r="GE91" s="63"/>
      <c r="GF91" s="63"/>
      <c r="GG91" s="63"/>
      <c r="GH91" s="63"/>
      <c r="GI91" s="63"/>
      <c r="GJ91" s="63"/>
      <c r="GK91" s="63"/>
      <c r="GL91" s="63"/>
      <c r="GM91" s="63"/>
      <c r="GN91" s="63"/>
      <c r="GO91" s="63"/>
      <c r="GP91" s="63"/>
      <c r="GQ91" s="63"/>
      <c r="GR91" s="63"/>
      <c r="GS91" s="63"/>
      <c r="GT91" s="63"/>
      <c r="GU91" s="63"/>
      <c r="GV91" s="63"/>
      <c r="GW91" s="63"/>
      <c r="GX91" s="63"/>
      <c r="GY91" s="63"/>
      <c r="GZ91" s="63"/>
      <c r="HA91" s="63"/>
      <c r="HB91" s="63"/>
      <c r="HC91" s="63"/>
      <c r="HD91" s="63"/>
      <c r="HE91" s="63"/>
      <c r="HF91" s="63"/>
      <c r="HG91" s="63"/>
      <c r="HH91" s="63"/>
      <c r="HI91" s="63"/>
      <c r="HJ91" s="63"/>
      <c r="HK91" s="63"/>
      <c r="HL91" s="63"/>
      <c r="HM91" s="63"/>
      <c r="HN91" s="63"/>
      <c r="HO91" s="63"/>
      <c r="HP91" s="63"/>
      <c r="HQ91" s="63"/>
      <c r="HR91" s="63"/>
      <c r="HS91" s="63"/>
      <c r="HT91" s="63"/>
      <c r="HU91" s="63"/>
      <c r="HV91" s="63"/>
      <c r="HW91" s="63"/>
      <c r="HX91" s="63"/>
      <c r="HY91" s="63"/>
      <c r="HZ91" s="63"/>
      <c r="IA91" s="63"/>
      <c r="IB91" s="63"/>
      <c r="IC91" s="63"/>
      <c r="ID91" s="63"/>
      <c r="IE91" s="63"/>
      <c r="IF91" s="63"/>
      <c r="IG91" s="63"/>
      <c r="IH91" s="63"/>
      <c r="II91" s="63"/>
      <c r="IJ91" s="63"/>
      <c r="IK91" s="63"/>
      <c r="IL91" s="63"/>
      <c r="IM91" s="63"/>
      <c r="IN91" s="63"/>
      <c r="IO91" s="63"/>
      <c r="IP91" s="63"/>
      <c r="IQ91" s="63"/>
      <c r="IR91" s="63"/>
      <c r="IS91" s="63"/>
      <c r="IT91" s="63"/>
      <c r="IU91" s="63"/>
      <c r="IV91" s="63"/>
      <c r="IW91" s="63"/>
      <c r="IX91" s="63"/>
      <c r="IY91" s="63"/>
      <c r="IZ91" s="63"/>
      <c r="JA91" s="63"/>
      <c r="JB91" s="63"/>
      <c r="JC91" s="63"/>
      <c r="JD91" s="63"/>
      <c r="JE91" s="63"/>
      <c r="JF91" s="63"/>
      <c r="JG91" s="63"/>
      <c r="JH91" s="63"/>
      <c r="JI91" s="63"/>
      <c r="JJ91" s="63"/>
      <c r="JK91" s="63"/>
      <c r="JL91" s="63"/>
      <c r="JM91" s="63"/>
      <c r="JN91" s="63"/>
      <c r="JO91" s="63"/>
      <c r="JP91" s="63"/>
      <c r="JQ91" s="63"/>
      <c r="JR91" s="63"/>
      <c r="JS91" s="63"/>
      <c r="JT91" s="63"/>
      <c r="JU91" s="63"/>
      <c r="JV91" s="63"/>
      <c r="JW91" s="63"/>
      <c r="JX91" s="63"/>
      <c r="JY91" s="63"/>
      <c r="JZ91" s="63"/>
      <c r="KA91" s="63"/>
      <c r="KB91" s="63"/>
      <c r="KC91" s="63"/>
      <c r="KD91" s="63"/>
      <c r="KE91" s="63"/>
      <c r="KF91" s="63"/>
      <c r="KG91" s="63"/>
      <c r="KH91" s="63"/>
      <c r="KI91" s="63"/>
      <c r="KJ91" s="63"/>
      <c r="KK91" s="63"/>
      <c r="KL91" s="63"/>
      <c r="KM91" s="63"/>
      <c r="KN91" s="63"/>
      <c r="KO91" s="63"/>
      <c r="KP91" s="63"/>
      <c r="KQ91" s="63"/>
      <c r="KR91" s="63"/>
      <c r="KS91" s="63"/>
      <c r="KT91" s="63"/>
      <c r="KU91" s="63"/>
      <c r="KV91" s="63"/>
      <c r="KW91" s="63"/>
      <c r="KX91" s="63"/>
      <c r="KY91" s="63"/>
      <c r="KZ91" s="63"/>
      <c r="LA91" s="63"/>
      <c r="LB91" s="63"/>
      <c r="LC91" s="63"/>
      <c r="LD91" s="63"/>
      <c r="LE91" s="63"/>
      <c r="LF91" s="63"/>
      <c r="LG91" s="63"/>
      <c r="LH91" s="63"/>
      <c r="LI91" s="63"/>
      <c r="LJ91" s="63"/>
      <c r="LK91" s="63"/>
      <c r="LL91" s="63"/>
      <c r="LM91" s="63"/>
      <c r="LN91" s="63"/>
      <c r="LO91" s="63"/>
      <c r="LP91" s="63"/>
      <c r="LQ91" s="63"/>
      <c r="LR91" s="63"/>
      <c r="LS91" s="63"/>
      <c r="LT91" s="63"/>
      <c r="LU91" s="63"/>
      <c r="LV91" s="63"/>
      <c r="LW91" s="63"/>
      <c r="LX91" s="63"/>
      <c r="LY91" s="63"/>
      <c r="LZ91" s="63"/>
      <c r="MA91" s="63"/>
      <c r="MB91" s="63"/>
      <c r="MC91" s="63"/>
      <c r="MD91" s="63"/>
      <c r="ME91" s="63"/>
      <c r="MF91" s="63"/>
      <c r="MG91" s="63"/>
      <c r="MH91" s="63"/>
      <c r="MI91" s="63"/>
      <c r="MJ91" s="63"/>
      <c r="MK91" s="63"/>
      <c r="ML91" s="63"/>
      <c r="MM91" s="63"/>
      <c r="MN91" s="63"/>
      <c r="MO91" s="63"/>
      <c r="MP91" s="63"/>
      <c r="MQ91" s="63"/>
      <c r="MR91" s="63"/>
      <c r="MS91" s="63"/>
      <c r="MT91" s="63"/>
      <c r="MU91" s="63"/>
      <c r="MV91" s="63"/>
      <c r="MW91" s="63"/>
      <c r="MX91" s="63"/>
      <c r="MY91" s="63"/>
      <c r="MZ91" s="63"/>
      <c r="NA91" s="63"/>
      <c r="NB91" s="63"/>
      <c r="NC91" s="63"/>
      <c r="ND91" s="63"/>
      <c r="NE91" s="63"/>
      <c r="NF91" s="63"/>
      <c r="NG91" s="63"/>
      <c r="NH91" s="63"/>
      <c r="NI91" s="63"/>
    </row>
    <row r="92" spans="1:373" s="34" customFormat="1" ht="15" outlineLevel="1" thickBot="1" x14ac:dyDescent="0.25">
      <c r="A92" s="1049"/>
      <c r="B92" s="36">
        <f>B90/30</f>
        <v>0</v>
      </c>
      <c r="C92" s="38"/>
      <c r="D92" s="47"/>
      <c r="E92" s="27" t="s">
        <v>3</v>
      </c>
      <c r="F92" s="25"/>
      <c r="G92" s="84" t="e">
        <v>#VALUE!</v>
      </c>
      <c r="H92" s="33" t="e">
        <f t="shared" ref="H92:BT92" si="120">H89+H85+H93</f>
        <v>#VALUE!</v>
      </c>
      <c r="I92" s="33" t="e">
        <f t="shared" si="120"/>
        <v>#VALUE!</v>
      </c>
      <c r="J92" s="33" t="e">
        <f t="shared" si="120"/>
        <v>#VALUE!</v>
      </c>
      <c r="K92" s="33" t="e">
        <f t="shared" si="120"/>
        <v>#VALUE!</v>
      </c>
      <c r="L92" s="33" t="e">
        <f t="shared" si="120"/>
        <v>#VALUE!</v>
      </c>
      <c r="M92" s="33" t="e">
        <f t="shared" si="120"/>
        <v>#VALUE!</v>
      </c>
      <c r="N92" s="33" t="e">
        <f t="shared" si="120"/>
        <v>#VALUE!</v>
      </c>
      <c r="O92" s="33" t="e">
        <f t="shared" si="120"/>
        <v>#VALUE!</v>
      </c>
      <c r="P92" s="33" t="e">
        <f t="shared" si="120"/>
        <v>#VALUE!</v>
      </c>
      <c r="Q92" s="33" t="e">
        <f t="shared" si="120"/>
        <v>#VALUE!</v>
      </c>
      <c r="R92" s="33" t="e">
        <f t="shared" si="120"/>
        <v>#VALUE!</v>
      </c>
      <c r="S92" s="33" t="e">
        <f t="shared" si="120"/>
        <v>#VALUE!</v>
      </c>
      <c r="T92" s="33" t="e">
        <f t="shared" si="120"/>
        <v>#VALUE!</v>
      </c>
      <c r="U92" s="33" t="e">
        <f t="shared" si="120"/>
        <v>#VALUE!</v>
      </c>
      <c r="V92" s="33" t="e">
        <f t="shared" si="120"/>
        <v>#VALUE!</v>
      </c>
      <c r="W92" s="33" t="e">
        <f t="shared" si="120"/>
        <v>#VALUE!</v>
      </c>
      <c r="X92" s="33" t="e">
        <f t="shared" si="120"/>
        <v>#VALUE!</v>
      </c>
      <c r="Y92" s="33" t="e">
        <f t="shared" si="120"/>
        <v>#VALUE!</v>
      </c>
      <c r="Z92" s="33" t="e">
        <f t="shared" si="120"/>
        <v>#VALUE!</v>
      </c>
      <c r="AA92" s="33" t="e">
        <f t="shared" si="120"/>
        <v>#VALUE!</v>
      </c>
      <c r="AB92" s="33" t="e">
        <f t="shared" si="120"/>
        <v>#VALUE!</v>
      </c>
      <c r="AC92" s="33" t="e">
        <f t="shared" si="120"/>
        <v>#VALUE!</v>
      </c>
      <c r="AD92" s="33" t="e">
        <f t="shared" si="120"/>
        <v>#VALUE!</v>
      </c>
      <c r="AE92" s="33" t="e">
        <f t="shared" si="120"/>
        <v>#VALUE!</v>
      </c>
      <c r="AF92" s="33" t="e">
        <f t="shared" si="120"/>
        <v>#VALUE!</v>
      </c>
      <c r="AG92" s="33" t="e">
        <f t="shared" si="120"/>
        <v>#VALUE!</v>
      </c>
      <c r="AH92" s="33" t="e">
        <f t="shared" si="120"/>
        <v>#VALUE!</v>
      </c>
      <c r="AI92" s="33" t="e">
        <f t="shared" si="120"/>
        <v>#VALUE!</v>
      </c>
      <c r="AJ92" s="33" t="e">
        <f t="shared" si="120"/>
        <v>#VALUE!</v>
      </c>
      <c r="AK92" s="33" t="e">
        <f t="shared" si="120"/>
        <v>#VALUE!</v>
      </c>
      <c r="AL92" s="33" t="e">
        <f t="shared" si="120"/>
        <v>#VALUE!</v>
      </c>
      <c r="AM92" s="33" t="e">
        <f t="shared" si="120"/>
        <v>#VALUE!</v>
      </c>
      <c r="AN92" s="33" t="e">
        <f t="shared" si="120"/>
        <v>#VALUE!</v>
      </c>
      <c r="AO92" s="33" t="e">
        <f t="shared" si="120"/>
        <v>#VALUE!</v>
      </c>
      <c r="AP92" s="33" t="e">
        <f t="shared" si="120"/>
        <v>#VALUE!</v>
      </c>
      <c r="AQ92" s="33" t="e">
        <f t="shared" si="120"/>
        <v>#VALUE!</v>
      </c>
      <c r="AR92" s="33" t="e">
        <f t="shared" si="120"/>
        <v>#VALUE!</v>
      </c>
      <c r="AS92" s="33" t="e">
        <f t="shared" si="120"/>
        <v>#VALUE!</v>
      </c>
      <c r="AT92" s="33" t="e">
        <f t="shared" si="120"/>
        <v>#VALUE!</v>
      </c>
      <c r="AU92" s="33" t="e">
        <f t="shared" si="120"/>
        <v>#VALUE!</v>
      </c>
      <c r="AV92" s="33" t="e">
        <f t="shared" si="120"/>
        <v>#VALUE!</v>
      </c>
      <c r="AW92" s="33" t="e">
        <f t="shared" si="120"/>
        <v>#VALUE!</v>
      </c>
      <c r="AX92" s="33" t="e">
        <f t="shared" si="120"/>
        <v>#VALUE!</v>
      </c>
      <c r="AY92" s="33" t="e">
        <f t="shared" si="120"/>
        <v>#VALUE!</v>
      </c>
      <c r="AZ92" s="33" t="e">
        <f t="shared" si="120"/>
        <v>#VALUE!</v>
      </c>
      <c r="BA92" s="33" t="e">
        <f t="shared" si="120"/>
        <v>#VALUE!</v>
      </c>
      <c r="BB92" s="33" t="e">
        <f t="shared" si="120"/>
        <v>#VALUE!</v>
      </c>
      <c r="BC92" s="33" t="e">
        <f t="shared" si="120"/>
        <v>#VALUE!</v>
      </c>
      <c r="BD92" s="33" t="e">
        <f t="shared" si="120"/>
        <v>#VALUE!</v>
      </c>
      <c r="BE92" s="33" t="e">
        <f t="shared" si="120"/>
        <v>#VALUE!</v>
      </c>
      <c r="BF92" s="33" t="e">
        <f t="shared" si="120"/>
        <v>#VALUE!</v>
      </c>
      <c r="BG92" s="33" t="e">
        <f t="shared" si="120"/>
        <v>#VALUE!</v>
      </c>
      <c r="BH92" s="33" t="e">
        <f t="shared" si="120"/>
        <v>#VALUE!</v>
      </c>
      <c r="BI92" s="33" t="e">
        <f t="shared" si="120"/>
        <v>#VALUE!</v>
      </c>
      <c r="BJ92" s="33" t="e">
        <f t="shared" si="120"/>
        <v>#VALUE!</v>
      </c>
      <c r="BK92" s="33" t="e">
        <f t="shared" si="120"/>
        <v>#VALUE!</v>
      </c>
      <c r="BL92" s="33" t="e">
        <f t="shared" si="120"/>
        <v>#VALUE!</v>
      </c>
      <c r="BM92" s="33" t="e">
        <f t="shared" si="120"/>
        <v>#VALUE!</v>
      </c>
      <c r="BN92" s="33" t="e">
        <f>BN89+BN85+BN93</f>
        <v>#VALUE!</v>
      </c>
      <c r="BO92" s="33" t="e">
        <f t="shared" si="120"/>
        <v>#VALUE!</v>
      </c>
      <c r="BP92" s="33" t="e">
        <f t="shared" si="120"/>
        <v>#VALUE!</v>
      </c>
      <c r="BQ92" s="33" t="e">
        <f t="shared" si="120"/>
        <v>#VALUE!</v>
      </c>
      <c r="BR92" s="33" t="e">
        <f t="shared" si="120"/>
        <v>#VALUE!</v>
      </c>
      <c r="BS92" s="33" t="e">
        <f t="shared" si="120"/>
        <v>#VALUE!</v>
      </c>
      <c r="BT92" s="33" t="e">
        <f t="shared" si="120"/>
        <v>#VALUE!</v>
      </c>
      <c r="BU92" s="33" t="e">
        <f t="shared" ref="BU92:EF92" si="121">BU89+BU85+BU93</f>
        <v>#VALUE!</v>
      </c>
      <c r="BV92" s="33" t="e">
        <f t="shared" si="121"/>
        <v>#VALUE!</v>
      </c>
      <c r="BW92" s="33" t="e">
        <f t="shared" si="121"/>
        <v>#VALUE!</v>
      </c>
      <c r="BX92" s="33" t="e">
        <f t="shared" si="121"/>
        <v>#VALUE!</v>
      </c>
      <c r="BY92" s="33" t="e">
        <f t="shared" si="121"/>
        <v>#VALUE!</v>
      </c>
      <c r="BZ92" s="33" t="e">
        <f t="shared" si="121"/>
        <v>#VALUE!</v>
      </c>
      <c r="CA92" s="33" t="e">
        <f t="shared" si="121"/>
        <v>#VALUE!</v>
      </c>
      <c r="CB92" s="33" t="e">
        <f t="shared" si="121"/>
        <v>#VALUE!</v>
      </c>
      <c r="CC92" s="33" t="e">
        <f t="shared" si="121"/>
        <v>#VALUE!</v>
      </c>
      <c r="CD92" s="33" t="e">
        <f t="shared" si="121"/>
        <v>#VALUE!</v>
      </c>
      <c r="CE92" s="33" t="e">
        <f t="shared" si="121"/>
        <v>#VALUE!</v>
      </c>
      <c r="CF92" s="33" t="e">
        <f t="shared" si="121"/>
        <v>#VALUE!</v>
      </c>
      <c r="CG92" s="33" t="e">
        <f t="shared" si="121"/>
        <v>#VALUE!</v>
      </c>
      <c r="CH92" s="33" t="e">
        <f t="shared" si="121"/>
        <v>#VALUE!</v>
      </c>
      <c r="CI92" s="33" t="e">
        <f t="shared" si="121"/>
        <v>#VALUE!</v>
      </c>
      <c r="CJ92" s="33" t="e">
        <f t="shared" si="121"/>
        <v>#VALUE!</v>
      </c>
      <c r="CK92" s="33" t="e">
        <f t="shared" si="121"/>
        <v>#VALUE!</v>
      </c>
      <c r="CL92" s="33" t="e">
        <f t="shared" si="121"/>
        <v>#VALUE!</v>
      </c>
      <c r="CM92" s="33" t="e">
        <f t="shared" si="121"/>
        <v>#VALUE!</v>
      </c>
      <c r="CN92" s="33" t="e">
        <f t="shared" si="121"/>
        <v>#VALUE!</v>
      </c>
      <c r="CO92" s="33" t="e">
        <f t="shared" si="121"/>
        <v>#VALUE!</v>
      </c>
      <c r="CP92" s="33" t="e">
        <f t="shared" si="121"/>
        <v>#VALUE!</v>
      </c>
      <c r="CQ92" s="33" t="e">
        <f t="shared" si="121"/>
        <v>#VALUE!</v>
      </c>
      <c r="CR92" s="33" t="e">
        <f t="shared" si="121"/>
        <v>#VALUE!</v>
      </c>
      <c r="CS92" s="33" t="e">
        <f t="shared" si="121"/>
        <v>#VALUE!</v>
      </c>
      <c r="CT92" s="33" t="e">
        <f t="shared" si="121"/>
        <v>#VALUE!</v>
      </c>
      <c r="CU92" s="33" t="e">
        <f t="shared" si="121"/>
        <v>#VALUE!</v>
      </c>
      <c r="CV92" s="33" t="e">
        <f t="shared" si="121"/>
        <v>#VALUE!</v>
      </c>
      <c r="CW92" s="33" t="e">
        <f t="shared" si="121"/>
        <v>#VALUE!</v>
      </c>
      <c r="CX92" s="33" t="e">
        <f t="shared" si="121"/>
        <v>#VALUE!</v>
      </c>
      <c r="CY92" s="33" t="e">
        <f t="shared" si="121"/>
        <v>#VALUE!</v>
      </c>
      <c r="CZ92" s="33" t="e">
        <f t="shared" si="121"/>
        <v>#VALUE!</v>
      </c>
      <c r="DA92" s="33" t="e">
        <f t="shared" si="121"/>
        <v>#VALUE!</v>
      </c>
      <c r="DB92" s="33" t="e">
        <f t="shared" si="121"/>
        <v>#VALUE!</v>
      </c>
      <c r="DC92" s="33" t="e">
        <f t="shared" si="121"/>
        <v>#VALUE!</v>
      </c>
      <c r="DD92" s="33" t="e">
        <f t="shared" si="121"/>
        <v>#VALUE!</v>
      </c>
      <c r="DE92" s="33" t="e">
        <f t="shared" si="121"/>
        <v>#VALUE!</v>
      </c>
      <c r="DF92" s="33" t="e">
        <f t="shared" si="121"/>
        <v>#VALUE!</v>
      </c>
      <c r="DG92" s="33" t="e">
        <f t="shared" si="121"/>
        <v>#VALUE!</v>
      </c>
      <c r="DH92" s="33" t="e">
        <f t="shared" si="121"/>
        <v>#VALUE!</v>
      </c>
      <c r="DI92" s="33" t="e">
        <f t="shared" si="121"/>
        <v>#VALUE!</v>
      </c>
      <c r="DJ92" s="33" t="e">
        <f t="shared" si="121"/>
        <v>#VALUE!</v>
      </c>
      <c r="DK92" s="33" t="e">
        <f t="shared" si="121"/>
        <v>#VALUE!</v>
      </c>
      <c r="DL92" s="33" t="e">
        <f t="shared" si="121"/>
        <v>#VALUE!</v>
      </c>
      <c r="DM92" s="33" t="e">
        <f t="shared" si="121"/>
        <v>#VALUE!</v>
      </c>
      <c r="DN92" s="33" t="e">
        <f t="shared" si="121"/>
        <v>#VALUE!</v>
      </c>
      <c r="DO92" s="33" t="e">
        <f t="shared" si="121"/>
        <v>#VALUE!</v>
      </c>
      <c r="DP92" s="33" t="e">
        <f t="shared" si="121"/>
        <v>#VALUE!</v>
      </c>
      <c r="DQ92" s="33" t="e">
        <f t="shared" si="121"/>
        <v>#VALUE!</v>
      </c>
      <c r="DR92" s="33" t="e">
        <f t="shared" si="121"/>
        <v>#VALUE!</v>
      </c>
      <c r="DS92" s="33" t="e">
        <f t="shared" si="121"/>
        <v>#VALUE!</v>
      </c>
      <c r="DT92" s="33" t="e">
        <f t="shared" si="121"/>
        <v>#VALUE!</v>
      </c>
      <c r="DU92" s="33" t="e">
        <f t="shared" si="121"/>
        <v>#VALUE!</v>
      </c>
      <c r="DV92" s="33" t="e">
        <f t="shared" si="121"/>
        <v>#VALUE!</v>
      </c>
      <c r="DW92" s="33" t="e">
        <f t="shared" si="121"/>
        <v>#VALUE!</v>
      </c>
      <c r="DX92" s="33" t="e">
        <f t="shared" si="121"/>
        <v>#VALUE!</v>
      </c>
      <c r="DY92" s="33" t="e">
        <f t="shared" si="121"/>
        <v>#VALUE!</v>
      </c>
      <c r="DZ92" s="33" t="e">
        <f t="shared" si="121"/>
        <v>#VALUE!</v>
      </c>
      <c r="EA92" s="33" t="e">
        <f t="shared" si="121"/>
        <v>#VALUE!</v>
      </c>
      <c r="EB92" s="33" t="e">
        <f t="shared" si="121"/>
        <v>#VALUE!</v>
      </c>
      <c r="EC92" s="33" t="e">
        <f t="shared" si="121"/>
        <v>#VALUE!</v>
      </c>
      <c r="ED92" s="33" t="e">
        <f t="shared" si="121"/>
        <v>#VALUE!</v>
      </c>
      <c r="EE92" s="33" t="e">
        <f t="shared" si="121"/>
        <v>#VALUE!</v>
      </c>
      <c r="EF92" s="33" t="e">
        <f t="shared" si="121"/>
        <v>#VALUE!</v>
      </c>
      <c r="EG92" s="33" t="e">
        <f t="shared" ref="EG92:GR92" si="122">EG89+EG85+EG93</f>
        <v>#VALUE!</v>
      </c>
      <c r="EH92" s="33" t="e">
        <f t="shared" si="122"/>
        <v>#VALUE!</v>
      </c>
      <c r="EI92" s="33" t="e">
        <f t="shared" si="122"/>
        <v>#VALUE!</v>
      </c>
      <c r="EJ92" s="33" t="e">
        <f t="shared" si="122"/>
        <v>#VALUE!</v>
      </c>
      <c r="EK92" s="33" t="e">
        <f t="shared" si="122"/>
        <v>#VALUE!</v>
      </c>
      <c r="EL92" s="33" t="e">
        <f t="shared" si="122"/>
        <v>#VALUE!</v>
      </c>
      <c r="EM92" s="33" t="e">
        <f t="shared" si="122"/>
        <v>#VALUE!</v>
      </c>
      <c r="EN92" s="33" t="e">
        <f t="shared" si="122"/>
        <v>#VALUE!</v>
      </c>
      <c r="EO92" s="33" t="e">
        <f t="shared" si="122"/>
        <v>#VALUE!</v>
      </c>
      <c r="EP92" s="33" t="e">
        <f t="shared" si="122"/>
        <v>#VALUE!</v>
      </c>
      <c r="EQ92" s="33" t="e">
        <f t="shared" si="122"/>
        <v>#VALUE!</v>
      </c>
      <c r="ER92" s="33" t="e">
        <f t="shared" si="122"/>
        <v>#VALUE!</v>
      </c>
      <c r="ES92" s="33" t="e">
        <f t="shared" si="122"/>
        <v>#VALUE!</v>
      </c>
      <c r="ET92" s="33" t="e">
        <f t="shared" si="122"/>
        <v>#VALUE!</v>
      </c>
      <c r="EU92" s="33" t="e">
        <f t="shared" si="122"/>
        <v>#VALUE!</v>
      </c>
      <c r="EV92" s="33" t="e">
        <f t="shared" si="122"/>
        <v>#VALUE!</v>
      </c>
      <c r="EW92" s="33" t="e">
        <f t="shared" si="122"/>
        <v>#VALUE!</v>
      </c>
      <c r="EX92" s="33" t="e">
        <f t="shared" si="122"/>
        <v>#VALUE!</v>
      </c>
      <c r="EY92" s="33" t="e">
        <f t="shared" si="122"/>
        <v>#VALUE!</v>
      </c>
      <c r="EZ92" s="33" t="e">
        <f t="shared" si="122"/>
        <v>#VALUE!</v>
      </c>
      <c r="FA92" s="33" t="e">
        <f t="shared" si="122"/>
        <v>#VALUE!</v>
      </c>
      <c r="FB92" s="33" t="e">
        <f t="shared" si="122"/>
        <v>#VALUE!</v>
      </c>
      <c r="FC92" s="33" t="e">
        <f t="shared" si="122"/>
        <v>#VALUE!</v>
      </c>
      <c r="FD92" s="33" t="e">
        <f t="shared" si="122"/>
        <v>#VALUE!</v>
      </c>
      <c r="FE92" s="33" t="e">
        <f t="shared" si="122"/>
        <v>#VALUE!</v>
      </c>
      <c r="FF92" s="33" t="e">
        <f t="shared" si="122"/>
        <v>#VALUE!</v>
      </c>
      <c r="FG92" s="33" t="e">
        <f t="shared" si="122"/>
        <v>#VALUE!</v>
      </c>
      <c r="FH92" s="33" t="e">
        <f t="shared" si="122"/>
        <v>#VALUE!</v>
      </c>
      <c r="FI92" s="33" t="e">
        <f t="shared" si="122"/>
        <v>#VALUE!</v>
      </c>
      <c r="FJ92" s="33" t="e">
        <f t="shared" si="122"/>
        <v>#VALUE!</v>
      </c>
      <c r="FK92" s="33" t="e">
        <f t="shared" si="122"/>
        <v>#VALUE!</v>
      </c>
      <c r="FL92" s="33" t="e">
        <f t="shared" si="122"/>
        <v>#VALUE!</v>
      </c>
      <c r="FM92" s="33" t="e">
        <f t="shared" si="122"/>
        <v>#VALUE!</v>
      </c>
      <c r="FN92" s="33" t="e">
        <f t="shared" si="122"/>
        <v>#VALUE!</v>
      </c>
      <c r="FO92" s="33" t="e">
        <f t="shared" si="122"/>
        <v>#VALUE!</v>
      </c>
      <c r="FP92" s="33" t="e">
        <f t="shared" si="122"/>
        <v>#VALUE!</v>
      </c>
      <c r="FQ92" s="33" t="e">
        <f t="shared" si="122"/>
        <v>#VALUE!</v>
      </c>
      <c r="FR92" s="33" t="e">
        <f t="shared" si="122"/>
        <v>#VALUE!</v>
      </c>
      <c r="FS92" s="33" t="e">
        <f t="shared" si="122"/>
        <v>#VALUE!</v>
      </c>
      <c r="FT92" s="33" t="e">
        <f t="shared" si="122"/>
        <v>#VALUE!</v>
      </c>
      <c r="FU92" s="33" t="e">
        <f t="shared" si="122"/>
        <v>#VALUE!</v>
      </c>
      <c r="FV92" s="33" t="e">
        <f t="shared" si="122"/>
        <v>#VALUE!</v>
      </c>
      <c r="FW92" s="33" t="e">
        <f t="shared" si="122"/>
        <v>#VALUE!</v>
      </c>
      <c r="FX92" s="33" t="e">
        <f t="shared" si="122"/>
        <v>#VALUE!</v>
      </c>
      <c r="FY92" s="33" t="e">
        <f t="shared" si="122"/>
        <v>#VALUE!</v>
      </c>
      <c r="FZ92" s="33" t="e">
        <f t="shared" si="122"/>
        <v>#VALUE!</v>
      </c>
      <c r="GA92" s="33" t="e">
        <f t="shared" si="122"/>
        <v>#VALUE!</v>
      </c>
      <c r="GB92" s="33" t="e">
        <f t="shared" si="122"/>
        <v>#VALUE!</v>
      </c>
      <c r="GC92" s="33" t="e">
        <f t="shared" si="122"/>
        <v>#VALUE!</v>
      </c>
      <c r="GD92" s="33" t="e">
        <f t="shared" si="122"/>
        <v>#VALUE!</v>
      </c>
      <c r="GE92" s="33" t="e">
        <f t="shared" si="122"/>
        <v>#VALUE!</v>
      </c>
      <c r="GF92" s="33" t="e">
        <f t="shared" si="122"/>
        <v>#VALUE!</v>
      </c>
      <c r="GG92" s="33" t="e">
        <f t="shared" si="122"/>
        <v>#VALUE!</v>
      </c>
      <c r="GH92" s="33" t="e">
        <f t="shared" si="122"/>
        <v>#VALUE!</v>
      </c>
      <c r="GI92" s="33" t="e">
        <f t="shared" si="122"/>
        <v>#VALUE!</v>
      </c>
      <c r="GJ92" s="33" t="e">
        <f t="shared" si="122"/>
        <v>#VALUE!</v>
      </c>
      <c r="GK92" s="33" t="e">
        <f t="shared" si="122"/>
        <v>#VALUE!</v>
      </c>
      <c r="GL92" s="33" t="e">
        <f t="shared" si="122"/>
        <v>#VALUE!</v>
      </c>
      <c r="GM92" s="33" t="e">
        <f t="shared" si="122"/>
        <v>#VALUE!</v>
      </c>
      <c r="GN92" s="33" t="e">
        <f t="shared" si="122"/>
        <v>#VALUE!</v>
      </c>
      <c r="GO92" s="33" t="e">
        <f t="shared" si="122"/>
        <v>#VALUE!</v>
      </c>
      <c r="GP92" s="33" t="e">
        <f t="shared" si="122"/>
        <v>#VALUE!</v>
      </c>
      <c r="GQ92" s="33" t="e">
        <f t="shared" si="122"/>
        <v>#VALUE!</v>
      </c>
      <c r="GR92" s="33" t="e">
        <f t="shared" si="122"/>
        <v>#VALUE!</v>
      </c>
      <c r="GS92" s="33" t="e">
        <f t="shared" ref="GS92:JD92" si="123">GS89+GS85+GS93</f>
        <v>#VALUE!</v>
      </c>
      <c r="GT92" s="33" t="e">
        <f t="shared" si="123"/>
        <v>#VALUE!</v>
      </c>
      <c r="GU92" s="33" t="e">
        <f t="shared" si="123"/>
        <v>#VALUE!</v>
      </c>
      <c r="GV92" s="33" t="e">
        <f t="shared" si="123"/>
        <v>#VALUE!</v>
      </c>
      <c r="GW92" s="33" t="e">
        <f t="shared" si="123"/>
        <v>#VALUE!</v>
      </c>
      <c r="GX92" s="33" t="e">
        <f t="shared" si="123"/>
        <v>#VALUE!</v>
      </c>
      <c r="GY92" s="33" t="e">
        <f t="shared" si="123"/>
        <v>#VALUE!</v>
      </c>
      <c r="GZ92" s="33" t="e">
        <f t="shared" si="123"/>
        <v>#VALUE!</v>
      </c>
      <c r="HA92" s="33" t="e">
        <f t="shared" si="123"/>
        <v>#VALUE!</v>
      </c>
      <c r="HB92" s="33" t="e">
        <f t="shared" si="123"/>
        <v>#VALUE!</v>
      </c>
      <c r="HC92" s="33" t="e">
        <f t="shared" si="123"/>
        <v>#VALUE!</v>
      </c>
      <c r="HD92" s="33" t="e">
        <f t="shared" si="123"/>
        <v>#VALUE!</v>
      </c>
      <c r="HE92" s="33" t="e">
        <f t="shared" si="123"/>
        <v>#VALUE!</v>
      </c>
      <c r="HF92" s="33" t="e">
        <f t="shared" si="123"/>
        <v>#VALUE!</v>
      </c>
      <c r="HG92" s="33" t="e">
        <f t="shared" si="123"/>
        <v>#VALUE!</v>
      </c>
      <c r="HH92" s="33" t="e">
        <f t="shared" si="123"/>
        <v>#VALUE!</v>
      </c>
      <c r="HI92" s="33" t="e">
        <f t="shared" si="123"/>
        <v>#VALUE!</v>
      </c>
      <c r="HJ92" s="33" t="e">
        <f t="shared" si="123"/>
        <v>#VALUE!</v>
      </c>
      <c r="HK92" s="33" t="e">
        <f t="shared" si="123"/>
        <v>#VALUE!</v>
      </c>
      <c r="HL92" s="33" t="e">
        <f t="shared" si="123"/>
        <v>#VALUE!</v>
      </c>
      <c r="HM92" s="33" t="e">
        <f t="shared" si="123"/>
        <v>#VALUE!</v>
      </c>
      <c r="HN92" s="33" t="e">
        <f t="shared" si="123"/>
        <v>#VALUE!</v>
      </c>
      <c r="HO92" s="33" t="e">
        <f t="shared" si="123"/>
        <v>#VALUE!</v>
      </c>
      <c r="HP92" s="33" t="e">
        <f t="shared" si="123"/>
        <v>#VALUE!</v>
      </c>
      <c r="HQ92" s="33" t="e">
        <f t="shared" si="123"/>
        <v>#VALUE!</v>
      </c>
      <c r="HR92" s="33" t="e">
        <f t="shared" si="123"/>
        <v>#VALUE!</v>
      </c>
      <c r="HS92" s="33" t="e">
        <f t="shared" si="123"/>
        <v>#VALUE!</v>
      </c>
      <c r="HT92" s="33" t="e">
        <f t="shared" si="123"/>
        <v>#VALUE!</v>
      </c>
      <c r="HU92" s="33" t="e">
        <f t="shared" si="123"/>
        <v>#VALUE!</v>
      </c>
      <c r="HV92" s="33" t="e">
        <f t="shared" si="123"/>
        <v>#VALUE!</v>
      </c>
      <c r="HW92" s="33" t="e">
        <f t="shared" si="123"/>
        <v>#VALUE!</v>
      </c>
      <c r="HX92" s="33" t="e">
        <f t="shared" si="123"/>
        <v>#VALUE!</v>
      </c>
      <c r="HY92" s="33" t="e">
        <f t="shared" si="123"/>
        <v>#VALUE!</v>
      </c>
      <c r="HZ92" s="33" t="e">
        <f t="shared" si="123"/>
        <v>#VALUE!</v>
      </c>
      <c r="IA92" s="33" t="e">
        <f t="shared" si="123"/>
        <v>#VALUE!</v>
      </c>
      <c r="IB92" s="33" t="e">
        <f t="shared" si="123"/>
        <v>#VALUE!</v>
      </c>
      <c r="IC92" s="33" t="e">
        <f t="shared" si="123"/>
        <v>#VALUE!</v>
      </c>
      <c r="ID92" s="33" t="e">
        <f t="shared" si="123"/>
        <v>#VALUE!</v>
      </c>
      <c r="IE92" s="33" t="e">
        <f t="shared" si="123"/>
        <v>#VALUE!</v>
      </c>
      <c r="IF92" s="33" t="e">
        <f t="shared" si="123"/>
        <v>#VALUE!</v>
      </c>
      <c r="IG92" s="33" t="e">
        <f t="shared" si="123"/>
        <v>#VALUE!</v>
      </c>
      <c r="IH92" s="33" t="e">
        <f t="shared" si="123"/>
        <v>#VALUE!</v>
      </c>
      <c r="II92" s="33" t="e">
        <f t="shared" si="123"/>
        <v>#VALUE!</v>
      </c>
      <c r="IJ92" s="33" t="e">
        <f t="shared" si="123"/>
        <v>#VALUE!</v>
      </c>
      <c r="IK92" s="33" t="e">
        <f t="shared" si="123"/>
        <v>#VALUE!</v>
      </c>
      <c r="IL92" s="33" t="e">
        <f t="shared" si="123"/>
        <v>#VALUE!</v>
      </c>
      <c r="IM92" s="33" t="e">
        <f t="shared" si="123"/>
        <v>#VALUE!</v>
      </c>
      <c r="IN92" s="33" t="e">
        <f t="shared" si="123"/>
        <v>#VALUE!</v>
      </c>
      <c r="IO92" s="33" t="e">
        <f t="shared" si="123"/>
        <v>#VALUE!</v>
      </c>
      <c r="IP92" s="33" t="e">
        <f t="shared" si="123"/>
        <v>#VALUE!</v>
      </c>
      <c r="IQ92" s="33" t="e">
        <f t="shared" si="123"/>
        <v>#VALUE!</v>
      </c>
      <c r="IR92" s="33" t="e">
        <f t="shared" si="123"/>
        <v>#VALUE!</v>
      </c>
      <c r="IS92" s="33" t="e">
        <f t="shared" si="123"/>
        <v>#VALUE!</v>
      </c>
      <c r="IT92" s="33" t="e">
        <f t="shared" si="123"/>
        <v>#VALUE!</v>
      </c>
      <c r="IU92" s="33" t="e">
        <f t="shared" si="123"/>
        <v>#VALUE!</v>
      </c>
      <c r="IV92" s="33" t="e">
        <f t="shared" si="123"/>
        <v>#VALUE!</v>
      </c>
      <c r="IW92" s="33" t="e">
        <f t="shared" si="123"/>
        <v>#VALUE!</v>
      </c>
      <c r="IX92" s="33" t="e">
        <f t="shared" si="123"/>
        <v>#VALUE!</v>
      </c>
      <c r="IY92" s="33" t="e">
        <f t="shared" si="123"/>
        <v>#VALUE!</v>
      </c>
      <c r="IZ92" s="33" t="e">
        <f t="shared" si="123"/>
        <v>#VALUE!</v>
      </c>
      <c r="JA92" s="33" t="e">
        <f t="shared" si="123"/>
        <v>#VALUE!</v>
      </c>
      <c r="JB92" s="33" t="e">
        <f t="shared" si="123"/>
        <v>#VALUE!</v>
      </c>
      <c r="JC92" s="33" t="e">
        <f t="shared" si="123"/>
        <v>#VALUE!</v>
      </c>
      <c r="JD92" s="33" t="e">
        <f t="shared" si="123"/>
        <v>#VALUE!</v>
      </c>
      <c r="JE92" s="33" t="e">
        <f t="shared" ref="JE92:LP92" si="124">JE89+JE85+JE93</f>
        <v>#VALUE!</v>
      </c>
      <c r="JF92" s="33" t="e">
        <f t="shared" si="124"/>
        <v>#VALUE!</v>
      </c>
      <c r="JG92" s="33" t="e">
        <f t="shared" si="124"/>
        <v>#VALUE!</v>
      </c>
      <c r="JH92" s="33" t="e">
        <f t="shared" si="124"/>
        <v>#VALUE!</v>
      </c>
      <c r="JI92" s="33" t="e">
        <f t="shared" si="124"/>
        <v>#VALUE!</v>
      </c>
      <c r="JJ92" s="33" t="e">
        <f t="shared" si="124"/>
        <v>#VALUE!</v>
      </c>
      <c r="JK92" s="33" t="e">
        <f t="shared" si="124"/>
        <v>#VALUE!</v>
      </c>
      <c r="JL92" s="33" t="e">
        <f t="shared" si="124"/>
        <v>#VALUE!</v>
      </c>
      <c r="JM92" s="33" t="e">
        <f t="shared" si="124"/>
        <v>#VALUE!</v>
      </c>
      <c r="JN92" s="33" t="e">
        <f t="shared" si="124"/>
        <v>#VALUE!</v>
      </c>
      <c r="JO92" s="33" t="e">
        <f t="shared" si="124"/>
        <v>#VALUE!</v>
      </c>
      <c r="JP92" s="33" t="e">
        <f t="shared" si="124"/>
        <v>#VALUE!</v>
      </c>
      <c r="JQ92" s="33" t="e">
        <f t="shared" si="124"/>
        <v>#VALUE!</v>
      </c>
      <c r="JR92" s="33" t="e">
        <f t="shared" si="124"/>
        <v>#VALUE!</v>
      </c>
      <c r="JS92" s="33" t="e">
        <f t="shared" si="124"/>
        <v>#VALUE!</v>
      </c>
      <c r="JT92" s="33" t="e">
        <f t="shared" si="124"/>
        <v>#VALUE!</v>
      </c>
      <c r="JU92" s="33" t="e">
        <f t="shared" si="124"/>
        <v>#VALUE!</v>
      </c>
      <c r="JV92" s="33" t="e">
        <f t="shared" si="124"/>
        <v>#VALUE!</v>
      </c>
      <c r="JW92" s="33" t="e">
        <f t="shared" si="124"/>
        <v>#VALUE!</v>
      </c>
      <c r="JX92" s="33" t="e">
        <f t="shared" si="124"/>
        <v>#VALUE!</v>
      </c>
      <c r="JY92" s="33" t="e">
        <f t="shared" si="124"/>
        <v>#VALUE!</v>
      </c>
      <c r="JZ92" s="33" t="e">
        <f t="shared" si="124"/>
        <v>#VALUE!</v>
      </c>
      <c r="KA92" s="33" t="e">
        <f t="shared" si="124"/>
        <v>#VALUE!</v>
      </c>
      <c r="KB92" s="33" t="e">
        <f t="shared" si="124"/>
        <v>#VALUE!</v>
      </c>
      <c r="KC92" s="33" t="e">
        <f t="shared" si="124"/>
        <v>#VALUE!</v>
      </c>
      <c r="KD92" s="33" t="e">
        <f t="shared" si="124"/>
        <v>#VALUE!</v>
      </c>
      <c r="KE92" s="33" t="e">
        <f t="shared" si="124"/>
        <v>#VALUE!</v>
      </c>
      <c r="KF92" s="33" t="e">
        <f t="shared" si="124"/>
        <v>#VALUE!</v>
      </c>
      <c r="KG92" s="33" t="e">
        <f t="shared" si="124"/>
        <v>#VALUE!</v>
      </c>
      <c r="KH92" s="33" t="e">
        <f t="shared" si="124"/>
        <v>#VALUE!</v>
      </c>
      <c r="KI92" s="33" t="e">
        <f t="shared" si="124"/>
        <v>#VALUE!</v>
      </c>
      <c r="KJ92" s="33" t="e">
        <f t="shared" si="124"/>
        <v>#VALUE!</v>
      </c>
      <c r="KK92" s="33" t="e">
        <f t="shared" si="124"/>
        <v>#VALUE!</v>
      </c>
      <c r="KL92" s="33" t="e">
        <f t="shared" si="124"/>
        <v>#VALUE!</v>
      </c>
      <c r="KM92" s="33" t="e">
        <f t="shared" si="124"/>
        <v>#VALUE!</v>
      </c>
      <c r="KN92" s="33" t="e">
        <f t="shared" si="124"/>
        <v>#VALUE!</v>
      </c>
      <c r="KO92" s="33" t="e">
        <f t="shared" si="124"/>
        <v>#VALUE!</v>
      </c>
      <c r="KP92" s="33" t="e">
        <f t="shared" si="124"/>
        <v>#VALUE!</v>
      </c>
      <c r="KQ92" s="33" t="e">
        <f t="shared" si="124"/>
        <v>#VALUE!</v>
      </c>
      <c r="KR92" s="33" t="e">
        <f t="shared" si="124"/>
        <v>#VALUE!</v>
      </c>
      <c r="KS92" s="33" t="e">
        <f t="shared" si="124"/>
        <v>#VALUE!</v>
      </c>
      <c r="KT92" s="33" t="e">
        <f t="shared" si="124"/>
        <v>#VALUE!</v>
      </c>
      <c r="KU92" s="33" t="e">
        <f t="shared" si="124"/>
        <v>#VALUE!</v>
      </c>
      <c r="KV92" s="33" t="e">
        <f t="shared" si="124"/>
        <v>#VALUE!</v>
      </c>
      <c r="KW92" s="33" t="e">
        <f t="shared" si="124"/>
        <v>#VALUE!</v>
      </c>
      <c r="KX92" s="33" t="e">
        <f t="shared" si="124"/>
        <v>#VALUE!</v>
      </c>
      <c r="KY92" s="33" t="e">
        <f t="shared" si="124"/>
        <v>#VALUE!</v>
      </c>
      <c r="KZ92" s="33" t="e">
        <f t="shared" si="124"/>
        <v>#VALUE!</v>
      </c>
      <c r="LA92" s="33" t="e">
        <f t="shared" si="124"/>
        <v>#VALUE!</v>
      </c>
      <c r="LB92" s="33" t="e">
        <f t="shared" si="124"/>
        <v>#VALUE!</v>
      </c>
      <c r="LC92" s="33" t="e">
        <f t="shared" si="124"/>
        <v>#VALUE!</v>
      </c>
      <c r="LD92" s="33" t="e">
        <f t="shared" si="124"/>
        <v>#VALUE!</v>
      </c>
      <c r="LE92" s="33" t="e">
        <f t="shared" si="124"/>
        <v>#VALUE!</v>
      </c>
      <c r="LF92" s="33" t="e">
        <f t="shared" si="124"/>
        <v>#VALUE!</v>
      </c>
      <c r="LG92" s="33" t="e">
        <f t="shared" si="124"/>
        <v>#VALUE!</v>
      </c>
      <c r="LH92" s="33" t="e">
        <f t="shared" si="124"/>
        <v>#VALUE!</v>
      </c>
      <c r="LI92" s="33" t="e">
        <f t="shared" si="124"/>
        <v>#VALUE!</v>
      </c>
      <c r="LJ92" s="33" t="e">
        <f t="shared" si="124"/>
        <v>#VALUE!</v>
      </c>
      <c r="LK92" s="33" t="e">
        <f t="shared" si="124"/>
        <v>#VALUE!</v>
      </c>
      <c r="LL92" s="33" t="e">
        <f t="shared" si="124"/>
        <v>#VALUE!</v>
      </c>
      <c r="LM92" s="33" t="e">
        <f t="shared" si="124"/>
        <v>#VALUE!</v>
      </c>
      <c r="LN92" s="33" t="e">
        <f t="shared" si="124"/>
        <v>#VALUE!</v>
      </c>
      <c r="LO92" s="33" t="e">
        <f t="shared" si="124"/>
        <v>#VALUE!</v>
      </c>
      <c r="LP92" s="33" t="e">
        <f t="shared" si="124"/>
        <v>#VALUE!</v>
      </c>
      <c r="LQ92" s="33" t="e">
        <f t="shared" ref="LQ92:NI92" si="125">LQ89+LQ85+LQ93</f>
        <v>#VALUE!</v>
      </c>
      <c r="LR92" s="33" t="e">
        <f t="shared" si="125"/>
        <v>#VALUE!</v>
      </c>
      <c r="LS92" s="33" t="e">
        <f t="shared" si="125"/>
        <v>#VALUE!</v>
      </c>
      <c r="LT92" s="33" t="e">
        <f t="shared" si="125"/>
        <v>#VALUE!</v>
      </c>
      <c r="LU92" s="33" t="e">
        <f t="shared" si="125"/>
        <v>#VALUE!</v>
      </c>
      <c r="LV92" s="33" t="e">
        <f t="shared" si="125"/>
        <v>#VALUE!</v>
      </c>
      <c r="LW92" s="33" t="e">
        <f t="shared" si="125"/>
        <v>#VALUE!</v>
      </c>
      <c r="LX92" s="33" t="e">
        <f t="shared" si="125"/>
        <v>#VALUE!</v>
      </c>
      <c r="LY92" s="33" t="e">
        <f t="shared" si="125"/>
        <v>#VALUE!</v>
      </c>
      <c r="LZ92" s="33" t="e">
        <f t="shared" si="125"/>
        <v>#VALUE!</v>
      </c>
      <c r="MA92" s="33" t="e">
        <f t="shared" si="125"/>
        <v>#VALUE!</v>
      </c>
      <c r="MB92" s="33" t="e">
        <f t="shared" si="125"/>
        <v>#VALUE!</v>
      </c>
      <c r="MC92" s="33" t="e">
        <f t="shared" si="125"/>
        <v>#VALUE!</v>
      </c>
      <c r="MD92" s="33" t="e">
        <f t="shared" si="125"/>
        <v>#VALUE!</v>
      </c>
      <c r="ME92" s="33" t="e">
        <f t="shared" si="125"/>
        <v>#VALUE!</v>
      </c>
      <c r="MF92" s="33" t="e">
        <f t="shared" si="125"/>
        <v>#VALUE!</v>
      </c>
      <c r="MG92" s="33" t="e">
        <f t="shared" si="125"/>
        <v>#VALUE!</v>
      </c>
      <c r="MH92" s="33" t="e">
        <f t="shared" si="125"/>
        <v>#VALUE!</v>
      </c>
      <c r="MI92" s="33" t="e">
        <f t="shared" si="125"/>
        <v>#VALUE!</v>
      </c>
      <c r="MJ92" s="33" t="e">
        <f t="shared" si="125"/>
        <v>#VALUE!</v>
      </c>
      <c r="MK92" s="33" t="e">
        <f t="shared" si="125"/>
        <v>#VALUE!</v>
      </c>
      <c r="ML92" s="33" t="e">
        <f t="shared" si="125"/>
        <v>#VALUE!</v>
      </c>
      <c r="MM92" s="33" t="e">
        <f t="shared" si="125"/>
        <v>#VALUE!</v>
      </c>
      <c r="MN92" s="33" t="e">
        <f t="shared" si="125"/>
        <v>#VALUE!</v>
      </c>
      <c r="MO92" s="33" t="e">
        <f t="shared" si="125"/>
        <v>#VALUE!</v>
      </c>
      <c r="MP92" s="33" t="e">
        <f t="shared" si="125"/>
        <v>#VALUE!</v>
      </c>
      <c r="MQ92" s="33" t="e">
        <f t="shared" si="125"/>
        <v>#VALUE!</v>
      </c>
      <c r="MR92" s="33" t="e">
        <f t="shared" si="125"/>
        <v>#VALUE!</v>
      </c>
      <c r="MS92" s="33" t="e">
        <f t="shared" si="125"/>
        <v>#VALUE!</v>
      </c>
      <c r="MT92" s="33" t="e">
        <f t="shared" si="125"/>
        <v>#VALUE!</v>
      </c>
      <c r="MU92" s="33" t="e">
        <f t="shared" si="125"/>
        <v>#VALUE!</v>
      </c>
      <c r="MV92" s="33" t="e">
        <f t="shared" si="125"/>
        <v>#VALUE!</v>
      </c>
      <c r="MW92" s="33" t="e">
        <f t="shared" si="125"/>
        <v>#VALUE!</v>
      </c>
      <c r="MX92" s="33" t="e">
        <f t="shared" si="125"/>
        <v>#VALUE!</v>
      </c>
      <c r="MY92" s="33" t="e">
        <f t="shared" si="125"/>
        <v>#VALUE!</v>
      </c>
      <c r="MZ92" s="33" t="e">
        <f t="shared" si="125"/>
        <v>#VALUE!</v>
      </c>
      <c r="NA92" s="33" t="e">
        <f t="shared" si="125"/>
        <v>#VALUE!</v>
      </c>
      <c r="NB92" s="33" t="e">
        <f t="shared" si="125"/>
        <v>#VALUE!</v>
      </c>
      <c r="NC92" s="33" t="e">
        <f t="shared" si="125"/>
        <v>#VALUE!</v>
      </c>
      <c r="ND92" s="33" t="e">
        <f t="shared" si="125"/>
        <v>#VALUE!</v>
      </c>
      <c r="NE92" s="33" t="e">
        <f t="shared" si="125"/>
        <v>#VALUE!</v>
      </c>
      <c r="NF92" s="33" t="e">
        <f t="shared" si="125"/>
        <v>#VALUE!</v>
      </c>
      <c r="NG92" s="33" t="e">
        <f t="shared" si="125"/>
        <v>#VALUE!</v>
      </c>
      <c r="NH92" s="33" t="e">
        <f t="shared" si="125"/>
        <v>#VALUE!</v>
      </c>
      <c r="NI92" s="33" t="e">
        <f t="shared" si="125"/>
        <v>#VALUE!</v>
      </c>
    </row>
    <row r="93" spans="1:373" s="34" customFormat="1" ht="15" customHeight="1" outlineLevel="1" x14ac:dyDescent="0.2">
      <c r="A93" s="1047" t="s">
        <v>35</v>
      </c>
      <c r="B93" s="43" t="s">
        <v>36</v>
      </c>
      <c r="C93" s="1050" t="s">
        <v>34</v>
      </c>
      <c r="D93" s="48" t="s">
        <v>32</v>
      </c>
      <c r="E93" s="57" t="s">
        <v>235</v>
      </c>
      <c r="F93" s="58"/>
      <c r="G93" s="84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  <c r="CD93" s="33"/>
      <c r="CE93" s="33"/>
      <c r="CF93" s="33"/>
      <c r="CG93" s="33"/>
      <c r="CH93" s="33"/>
      <c r="CI93" s="33"/>
      <c r="CJ93" s="33"/>
      <c r="CK93" s="33"/>
      <c r="CL93" s="33"/>
      <c r="CM93" s="33"/>
      <c r="CN93" s="33"/>
      <c r="CO93" s="33"/>
      <c r="CP93" s="33"/>
      <c r="CQ93" s="33"/>
      <c r="CR93" s="33"/>
      <c r="CS93" s="33"/>
      <c r="CT93" s="33"/>
      <c r="CU93" s="33"/>
      <c r="CV93" s="33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  <c r="DW93" s="33"/>
      <c r="DX93" s="33"/>
      <c r="DY93" s="33"/>
      <c r="DZ93" s="33"/>
      <c r="EA93" s="33"/>
      <c r="EB93" s="33"/>
      <c r="EC93" s="33"/>
      <c r="ED93" s="33"/>
      <c r="EE93" s="33"/>
      <c r="EF93" s="33"/>
      <c r="EG93" s="33"/>
      <c r="EH93" s="33"/>
      <c r="EI93" s="33"/>
      <c r="EJ93" s="33"/>
      <c r="EK93" s="33"/>
      <c r="EL93" s="33"/>
      <c r="EM93" s="33"/>
      <c r="EN93" s="33"/>
      <c r="EO93" s="33"/>
      <c r="EP93" s="33"/>
      <c r="EQ93" s="33"/>
      <c r="ER93" s="33"/>
      <c r="ES93" s="33"/>
      <c r="ET93" s="33"/>
      <c r="EU93" s="33"/>
      <c r="EV93" s="33"/>
      <c r="EW93" s="33"/>
      <c r="EX93" s="33"/>
      <c r="EY93" s="33"/>
      <c r="EZ93" s="33"/>
      <c r="FA93" s="33"/>
      <c r="FB93" s="33"/>
      <c r="FC93" s="33"/>
      <c r="FD93" s="33"/>
      <c r="FE93" s="33"/>
      <c r="FF93" s="33"/>
      <c r="FG93" s="33"/>
      <c r="FH93" s="33"/>
      <c r="FI93" s="33"/>
      <c r="FJ93" s="33"/>
      <c r="FK93" s="33"/>
      <c r="FL93" s="33"/>
      <c r="FM93" s="33"/>
      <c r="FN93" s="33"/>
      <c r="FO93" s="33"/>
      <c r="FP93" s="33"/>
      <c r="FQ93" s="33"/>
      <c r="FR93" s="33"/>
      <c r="FS93" s="33"/>
      <c r="FT93" s="33"/>
      <c r="FU93" s="33"/>
      <c r="FV93" s="33"/>
      <c r="FW93" s="33"/>
      <c r="FX93" s="33"/>
      <c r="FY93" s="33"/>
      <c r="FZ93" s="33"/>
      <c r="GA93" s="33"/>
      <c r="GB93" s="33"/>
      <c r="GC93" s="33"/>
      <c r="GD93" s="33"/>
      <c r="GE93" s="33"/>
      <c r="GF93" s="33"/>
      <c r="GG93" s="33"/>
      <c r="GH93" s="33"/>
      <c r="GI93" s="33"/>
      <c r="GJ93" s="33"/>
      <c r="GK93" s="33"/>
      <c r="GL93" s="33"/>
      <c r="GM93" s="33"/>
      <c r="GN93" s="33"/>
      <c r="GO93" s="33"/>
      <c r="GP93" s="33"/>
      <c r="GQ93" s="33"/>
      <c r="GR93" s="33"/>
      <c r="GS93" s="33"/>
      <c r="GT93" s="33"/>
      <c r="GU93" s="33"/>
      <c r="GV93" s="33"/>
      <c r="GW93" s="33"/>
      <c r="GX93" s="33"/>
      <c r="GY93" s="33"/>
      <c r="GZ93" s="33"/>
      <c r="HA93" s="33"/>
      <c r="HB93" s="33"/>
      <c r="HC93" s="33"/>
      <c r="HD93" s="33"/>
      <c r="HE93" s="33"/>
      <c r="HF93" s="33"/>
      <c r="HG93" s="33"/>
      <c r="HH93" s="33"/>
      <c r="HI93" s="33"/>
      <c r="HJ93" s="33"/>
      <c r="HK93" s="33"/>
      <c r="HL93" s="33"/>
      <c r="HM93" s="33"/>
      <c r="HN93" s="33"/>
      <c r="HO93" s="33"/>
      <c r="HP93" s="33"/>
      <c r="HQ93" s="33"/>
      <c r="HR93" s="33"/>
      <c r="HS93" s="33"/>
      <c r="HT93" s="33"/>
      <c r="HU93" s="33"/>
      <c r="HV93" s="33"/>
      <c r="HW93" s="33"/>
      <c r="HX93" s="33"/>
      <c r="HY93" s="33"/>
      <c r="HZ93" s="33"/>
      <c r="IA93" s="33"/>
      <c r="IB93" s="33"/>
      <c r="IC93" s="33"/>
      <c r="ID93" s="33"/>
      <c r="IE93" s="33"/>
      <c r="IF93" s="33"/>
      <c r="IG93" s="33"/>
      <c r="IH93" s="33"/>
      <c r="II93" s="33"/>
      <c r="IJ93" s="33"/>
      <c r="IK93" s="33"/>
      <c r="IL93" s="33"/>
      <c r="IM93" s="33"/>
      <c r="IN93" s="33"/>
      <c r="IO93" s="33"/>
      <c r="IP93" s="33"/>
      <c r="IQ93" s="33"/>
      <c r="IR93" s="33"/>
      <c r="IS93" s="33"/>
      <c r="IT93" s="33"/>
      <c r="IU93" s="33"/>
      <c r="IV93" s="33"/>
      <c r="IW93" s="33"/>
      <c r="IX93" s="33"/>
      <c r="IY93" s="33"/>
      <c r="IZ93" s="33"/>
      <c r="JA93" s="33"/>
      <c r="JB93" s="33"/>
      <c r="JC93" s="33"/>
      <c r="JD93" s="33"/>
      <c r="JE93" s="33"/>
      <c r="JF93" s="33"/>
      <c r="JG93" s="33"/>
      <c r="JH93" s="33"/>
      <c r="JI93" s="33"/>
      <c r="JJ93" s="33"/>
      <c r="JK93" s="33"/>
      <c r="JL93" s="33"/>
      <c r="JM93" s="33"/>
      <c r="JN93" s="33"/>
      <c r="JO93" s="33"/>
      <c r="JP93" s="33"/>
      <c r="JQ93" s="33"/>
      <c r="JR93" s="33"/>
      <c r="JS93" s="33"/>
      <c r="JT93" s="33"/>
      <c r="JU93" s="33"/>
      <c r="JV93" s="33"/>
      <c r="JW93" s="33"/>
      <c r="JX93" s="33"/>
      <c r="JY93" s="33"/>
      <c r="JZ93" s="33"/>
      <c r="KA93" s="33"/>
      <c r="KB93" s="33"/>
      <c r="KC93" s="33"/>
      <c r="KD93" s="33"/>
      <c r="KE93" s="33"/>
      <c r="KF93" s="33"/>
      <c r="KG93" s="33"/>
      <c r="KH93" s="33"/>
      <c r="KI93" s="33"/>
      <c r="KJ93" s="33"/>
      <c r="KK93" s="33"/>
      <c r="KL93" s="33"/>
      <c r="KM93" s="33"/>
      <c r="KN93" s="33"/>
      <c r="KO93" s="33"/>
      <c r="KP93" s="33"/>
      <c r="KQ93" s="33"/>
      <c r="KR93" s="33"/>
      <c r="KS93" s="33"/>
      <c r="KT93" s="33"/>
      <c r="KU93" s="33"/>
      <c r="KV93" s="33"/>
      <c r="KW93" s="33"/>
      <c r="KX93" s="33"/>
      <c r="KY93" s="33"/>
      <c r="KZ93" s="33"/>
      <c r="LA93" s="33"/>
      <c r="LB93" s="33"/>
      <c r="LC93" s="33"/>
      <c r="LD93" s="33"/>
      <c r="LE93" s="33"/>
      <c r="LF93" s="33"/>
      <c r="LG93" s="33"/>
      <c r="LH93" s="33"/>
      <c r="LI93" s="33"/>
      <c r="LJ93" s="33"/>
      <c r="LK93" s="33"/>
      <c r="LL93" s="33"/>
      <c r="LM93" s="33"/>
      <c r="LN93" s="33"/>
      <c r="LO93" s="33"/>
      <c r="LP93" s="33"/>
      <c r="LQ93" s="33"/>
      <c r="LR93" s="33"/>
      <c r="LS93" s="33"/>
      <c r="LT93" s="33"/>
      <c r="LU93" s="33"/>
      <c r="LV93" s="33"/>
      <c r="LW93" s="33"/>
      <c r="LX93" s="33"/>
      <c r="LY93" s="33"/>
      <c r="LZ93" s="33"/>
      <c r="MA93" s="33"/>
      <c r="MB93" s="33"/>
      <c r="MC93" s="33"/>
      <c r="MD93" s="33"/>
      <c r="ME93" s="33"/>
      <c r="MF93" s="33"/>
      <c r="MG93" s="33"/>
      <c r="MH93" s="33"/>
      <c r="MI93" s="33"/>
      <c r="MJ93" s="33"/>
      <c r="MK93" s="33"/>
      <c r="ML93" s="33"/>
      <c r="MM93" s="33"/>
      <c r="MN93" s="33"/>
      <c r="MO93" s="33"/>
      <c r="MP93" s="33"/>
      <c r="MQ93" s="33"/>
      <c r="MR93" s="33"/>
      <c r="MS93" s="33"/>
      <c r="MT93" s="33"/>
      <c r="MU93" s="33"/>
      <c r="MV93" s="33"/>
      <c r="MW93" s="33"/>
      <c r="MX93" s="33"/>
      <c r="MY93" s="33"/>
      <c r="MZ93" s="33"/>
      <c r="NA93" s="33"/>
      <c r="NB93" s="33"/>
      <c r="NC93" s="33"/>
      <c r="ND93" s="33"/>
      <c r="NE93" s="33"/>
      <c r="NF93" s="33"/>
      <c r="NG93" s="33"/>
      <c r="NH93" s="33"/>
      <c r="NI93" s="33"/>
    </row>
    <row r="94" spans="1:373" s="34" customFormat="1" ht="14.4" outlineLevel="1" x14ac:dyDescent="0.2">
      <c r="A94" s="1048"/>
      <c r="B94" s="18">
        <v>8393</v>
      </c>
      <c r="C94" s="1051"/>
      <c r="D94" s="49">
        <v>633</v>
      </c>
      <c r="E94" s="27" t="s">
        <v>30</v>
      </c>
      <c r="F94" s="25"/>
      <c r="G94" s="84" t="e">
        <v>#VALUE!</v>
      </c>
      <c r="H94" s="33" t="e">
        <f>H92/(IFERROR(VLOOKUP($B84,#REF!,4,FALSE),"")/30)</f>
        <v>#VALUE!</v>
      </c>
      <c r="I94" s="33" t="e">
        <f>I92/(IFERROR(VLOOKUP($B84,#REF!,4,FALSE),"")/30)</f>
        <v>#VALUE!</v>
      </c>
      <c r="J94" s="33" t="e">
        <f>J92/(IFERROR(VLOOKUP($B84,#REF!,4,FALSE),"")/30)</f>
        <v>#VALUE!</v>
      </c>
      <c r="K94" s="33" t="e">
        <f>K92/(IFERROR(VLOOKUP($B84,#REF!,4,FALSE),"")/30)</f>
        <v>#VALUE!</v>
      </c>
      <c r="L94" s="33" t="e">
        <f>L92/(IFERROR(VLOOKUP($B84,#REF!,4,FALSE),"")/30)</f>
        <v>#VALUE!</v>
      </c>
      <c r="M94" s="33" t="e">
        <f>M92/(IFERROR(VLOOKUP($B84,#REF!,4,FALSE),"")/30)</f>
        <v>#VALUE!</v>
      </c>
      <c r="N94" s="33" t="e">
        <f>N92/(IFERROR(VLOOKUP($B84,#REF!,4,FALSE),"")/30)</f>
        <v>#VALUE!</v>
      </c>
      <c r="O94" s="33" t="e">
        <f>O92/(IFERROR(VLOOKUP($B84,#REF!,4,FALSE),"")/30)</f>
        <v>#VALUE!</v>
      </c>
      <c r="P94" s="33" t="e">
        <f>P92/(IFERROR(VLOOKUP($B84,#REF!,4,FALSE),"")/30)</f>
        <v>#VALUE!</v>
      </c>
      <c r="Q94" s="33" t="e">
        <f>Q92/(IFERROR(VLOOKUP($B84,#REF!,4,FALSE),"")/30)</f>
        <v>#VALUE!</v>
      </c>
      <c r="R94" s="33" t="e">
        <f>R92/(IFERROR(VLOOKUP($B84,#REF!,4,FALSE),"")/30)</f>
        <v>#VALUE!</v>
      </c>
      <c r="S94" s="33" t="e">
        <f>S92/(IFERROR(VLOOKUP($B84,#REF!,4,FALSE),"")/30)</f>
        <v>#VALUE!</v>
      </c>
      <c r="T94" s="33" t="e">
        <f>T92/(IFERROR(VLOOKUP($B84,#REF!,4,FALSE),"")/30)</f>
        <v>#VALUE!</v>
      </c>
      <c r="U94" s="33" t="e">
        <f>U92/(IFERROR(VLOOKUP($B84,#REF!,4,FALSE),"")/30)</f>
        <v>#VALUE!</v>
      </c>
      <c r="V94" s="33" t="e">
        <f>V92/(IFERROR(VLOOKUP($B84,#REF!,4,FALSE),"")/30)</f>
        <v>#VALUE!</v>
      </c>
      <c r="W94" s="33" t="e">
        <f>W92/(IFERROR(VLOOKUP($B84,#REF!,4,FALSE),"")/30)</f>
        <v>#VALUE!</v>
      </c>
      <c r="X94" s="33" t="e">
        <f>X92/(IFERROR(VLOOKUP($B84,#REF!,4,FALSE),"")/30)</f>
        <v>#VALUE!</v>
      </c>
      <c r="Y94" s="33" t="e">
        <f>Y92/(IFERROR(VLOOKUP($B84,#REF!,4,FALSE),"")/30)</f>
        <v>#VALUE!</v>
      </c>
      <c r="Z94" s="33" t="e">
        <f>Z92/(IFERROR(VLOOKUP($B84,#REF!,4,FALSE),"")/30)</f>
        <v>#VALUE!</v>
      </c>
      <c r="AA94" s="33" t="e">
        <f>AA92/(IFERROR(VLOOKUP($B84,#REF!,4,FALSE),"")/30)</f>
        <v>#VALUE!</v>
      </c>
      <c r="AB94" s="33" t="e">
        <f>AB92/(IFERROR(VLOOKUP($B84,#REF!,4,FALSE),"")/30)</f>
        <v>#VALUE!</v>
      </c>
      <c r="AC94" s="33" t="e">
        <f>AC92/(IFERROR(VLOOKUP($B84,#REF!,4,FALSE),"")/30)</f>
        <v>#VALUE!</v>
      </c>
      <c r="AD94" s="33" t="e">
        <f>AD92/(IFERROR(VLOOKUP($B84,#REF!,4,FALSE),"")/30)</f>
        <v>#VALUE!</v>
      </c>
      <c r="AE94" s="33" t="e">
        <f>AE92/(IFERROR(VLOOKUP($B84,#REF!,4,FALSE),"")/30)</f>
        <v>#VALUE!</v>
      </c>
      <c r="AF94" s="33" t="e">
        <f>AF92/(IFERROR(VLOOKUP($B84,#REF!,4,FALSE),"")/30)</f>
        <v>#VALUE!</v>
      </c>
      <c r="AG94" s="33" t="e">
        <f>AG92/(IFERROR(VLOOKUP($B84,#REF!,4,FALSE),"")/30)</f>
        <v>#VALUE!</v>
      </c>
      <c r="AH94" s="33" t="e">
        <f>AH92/(IFERROR(VLOOKUP($B84,#REF!,4,FALSE),"")/30)</f>
        <v>#VALUE!</v>
      </c>
      <c r="AI94" s="33" t="e">
        <f>AI92/(IFERROR(VLOOKUP($B84,#REF!,4,FALSE),"")/30)</f>
        <v>#VALUE!</v>
      </c>
      <c r="AJ94" s="33" t="e">
        <f>AJ92/(IFERROR(VLOOKUP($B84,#REF!,4,FALSE),"")/30)</f>
        <v>#VALUE!</v>
      </c>
      <c r="AK94" s="33" t="e">
        <f>AK92/(IFERROR(VLOOKUP($B84,#REF!,4,FALSE),"")/30)</f>
        <v>#VALUE!</v>
      </c>
      <c r="AL94" s="33" t="e">
        <f>AL92/(IFERROR(VLOOKUP($B84,#REF!,4,FALSE),"")/30)</f>
        <v>#VALUE!</v>
      </c>
      <c r="AM94" s="33" t="e">
        <f>AM92/(IFERROR(VLOOKUP($B84,#REF!,5,FALSE),"")/30)</f>
        <v>#VALUE!</v>
      </c>
      <c r="AN94" s="33" t="e">
        <f>AN92/(IFERROR(VLOOKUP($B84,#REF!,5,FALSE),"")/30)</f>
        <v>#VALUE!</v>
      </c>
      <c r="AO94" s="33" t="e">
        <f>AO92/(IFERROR(VLOOKUP($B84,#REF!,5,FALSE),"")/30)</f>
        <v>#VALUE!</v>
      </c>
      <c r="AP94" s="33" t="e">
        <f>AP92/(IFERROR(VLOOKUP($B84,#REF!,5,FALSE),"")/30)</f>
        <v>#VALUE!</v>
      </c>
      <c r="AQ94" s="33" t="e">
        <f>AQ92/(IFERROR(VLOOKUP($B84,#REF!,5,FALSE),"")/30)</f>
        <v>#VALUE!</v>
      </c>
      <c r="AR94" s="33" t="e">
        <f>AR92/(IFERROR(VLOOKUP($B84,#REF!,5,FALSE),"")/30)</f>
        <v>#VALUE!</v>
      </c>
      <c r="AS94" s="33" t="e">
        <f>AS92/(IFERROR(VLOOKUP($B84,#REF!,5,FALSE),"")/30)</f>
        <v>#VALUE!</v>
      </c>
      <c r="AT94" s="33" t="e">
        <f>AT92/(IFERROR(VLOOKUP($B84,#REF!,5,FALSE),"")/30)</f>
        <v>#VALUE!</v>
      </c>
      <c r="AU94" s="33" t="e">
        <f>AU92/(IFERROR(VLOOKUP($B84,#REF!,5,FALSE),"")/30)</f>
        <v>#VALUE!</v>
      </c>
      <c r="AV94" s="33" t="e">
        <f>AV92/(IFERROR(VLOOKUP($B84,#REF!,5,FALSE),"")/30)</f>
        <v>#VALUE!</v>
      </c>
      <c r="AW94" s="33" t="e">
        <f>AW92/(IFERROR(VLOOKUP($B84,#REF!,5,FALSE),"")/30)</f>
        <v>#VALUE!</v>
      </c>
      <c r="AX94" s="33" t="e">
        <f>AX92/(IFERROR(VLOOKUP($B84,#REF!,5,FALSE),"")/30)</f>
        <v>#VALUE!</v>
      </c>
      <c r="AY94" s="33" t="e">
        <f>AY92/(IFERROR(VLOOKUP($B84,#REF!,5,FALSE),"")/30)</f>
        <v>#VALUE!</v>
      </c>
      <c r="AZ94" s="33" t="e">
        <f>AZ92/(IFERROR(VLOOKUP($B84,#REF!,5,FALSE),"")/30)</f>
        <v>#VALUE!</v>
      </c>
      <c r="BA94" s="33" t="e">
        <f>BA92/(IFERROR(VLOOKUP($B84,#REF!,5,FALSE),"")/30)</f>
        <v>#VALUE!</v>
      </c>
      <c r="BB94" s="33" t="e">
        <f>BB92/(IFERROR(VLOOKUP($B84,#REF!,5,FALSE),"")/30)</f>
        <v>#VALUE!</v>
      </c>
      <c r="BC94" s="33" t="e">
        <f>BC92/(IFERROR(VLOOKUP($B84,#REF!,5,FALSE),"")/30)</f>
        <v>#VALUE!</v>
      </c>
      <c r="BD94" s="33" t="e">
        <f>BD92/(IFERROR(VLOOKUP($B84,#REF!,5,FALSE),"")/30)</f>
        <v>#VALUE!</v>
      </c>
      <c r="BE94" s="33" t="e">
        <f>BE92/(IFERROR(VLOOKUP($B84,#REF!,5,FALSE),"")/30)</f>
        <v>#VALUE!</v>
      </c>
      <c r="BF94" s="33" t="e">
        <f>BF92/(IFERROR(VLOOKUP($B84,#REF!,5,FALSE),"")/30)</f>
        <v>#VALUE!</v>
      </c>
      <c r="BG94" s="33" t="e">
        <f>BG92/(IFERROR(VLOOKUP($B84,#REF!,5,FALSE),"")/30)</f>
        <v>#VALUE!</v>
      </c>
      <c r="BH94" s="33" t="e">
        <f>BH92/(IFERROR(VLOOKUP($B84,#REF!,5,FALSE),"")/30)</f>
        <v>#VALUE!</v>
      </c>
      <c r="BI94" s="33" t="e">
        <f>BI92/(IFERROR(VLOOKUP($B84,#REF!,5,FALSE),"")/30)</f>
        <v>#VALUE!</v>
      </c>
      <c r="BJ94" s="33" t="e">
        <f>BJ92/(IFERROR(VLOOKUP($B84,#REF!,5,FALSE),"")/30)</f>
        <v>#VALUE!</v>
      </c>
      <c r="BK94" s="33" t="e">
        <f>BK92/(IFERROR(VLOOKUP($B84,#REF!,5,FALSE),"")/30)</f>
        <v>#VALUE!</v>
      </c>
      <c r="BL94" s="33" t="e">
        <f>BL92/(IFERROR(VLOOKUP($B84,#REF!,5,FALSE),"")/30)</f>
        <v>#VALUE!</v>
      </c>
      <c r="BM94" s="33" t="e">
        <f>BM92/(IFERROR(VLOOKUP($B84,#REF!,5,FALSE),"")/30)</f>
        <v>#VALUE!</v>
      </c>
      <c r="BN94" s="33" t="e">
        <f>BN92/(IFERROR(VLOOKUP($B84,#REF!,5,FALSE),"")/30)</f>
        <v>#VALUE!</v>
      </c>
      <c r="BO94" s="33" t="e">
        <f>BO92/(IFERROR(VLOOKUP($B84,#REF!,5,FALSE),"")/30)</f>
        <v>#VALUE!</v>
      </c>
      <c r="BP94" s="33" t="e">
        <f>BP92/(IFERROR(VLOOKUP($B84,#REF!,6,FALSE),"")/30)</f>
        <v>#VALUE!</v>
      </c>
      <c r="BQ94" s="33" t="e">
        <f>BQ92/(IFERROR(VLOOKUP($B84,#REF!,6,FALSE),"")/30)</f>
        <v>#VALUE!</v>
      </c>
      <c r="BR94" s="33" t="e">
        <f>BR92/(IFERROR(VLOOKUP($B84,#REF!,6,FALSE),"")/30)</f>
        <v>#VALUE!</v>
      </c>
      <c r="BS94" s="33" t="e">
        <f>BS92/(IFERROR(VLOOKUP($B84,#REF!,6,FALSE),"")/30)</f>
        <v>#VALUE!</v>
      </c>
      <c r="BT94" s="33" t="e">
        <f>BT92/(IFERROR(VLOOKUP($B84,#REF!,6,FALSE),"")/30)</f>
        <v>#VALUE!</v>
      </c>
      <c r="BU94" s="33" t="e">
        <f>BU92/(IFERROR(VLOOKUP($B84,#REF!,6,FALSE),"")/30)</f>
        <v>#VALUE!</v>
      </c>
      <c r="BV94" s="33" t="e">
        <f>BV92/(IFERROR(VLOOKUP($B84,#REF!,6,FALSE),"")/30)</f>
        <v>#VALUE!</v>
      </c>
      <c r="BW94" s="33" t="e">
        <f>BW92/(IFERROR(VLOOKUP($B84,#REF!,6,FALSE),"")/30)</f>
        <v>#VALUE!</v>
      </c>
      <c r="BX94" s="33" t="e">
        <f>BX92/(IFERROR(VLOOKUP($B84,#REF!,6,FALSE),"")/30)</f>
        <v>#VALUE!</v>
      </c>
      <c r="BY94" s="33" t="e">
        <f>BY92/(IFERROR(VLOOKUP($B84,#REF!,6,FALSE),"")/30)</f>
        <v>#VALUE!</v>
      </c>
      <c r="BZ94" s="33" t="e">
        <f>BZ92/(IFERROR(VLOOKUP($B84,#REF!,6,FALSE),"")/30)</f>
        <v>#VALUE!</v>
      </c>
      <c r="CA94" s="33" t="e">
        <f>CA92/(IFERROR(VLOOKUP($B84,#REF!,6,FALSE),"")/30)</f>
        <v>#VALUE!</v>
      </c>
      <c r="CB94" s="33" t="e">
        <f>CB92/(IFERROR(VLOOKUP($B84,#REF!,6,FALSE),"")/30)</f>
        <v>#VALUE!</v>
      </c>
      <c r="CC94" s="33" t="e">
        <f>CC92/(IFERROR(VLOOKUP($B84,#REF!,6,FALSE),"")/30)</f>
        <v>#VALUE!</v>
      </c>
      <c r="CD94" s="33" t="e">
        <f>CD92/(IFERROR(VLOOKUP($B84,#REF!,6,FALSE),"")/30)</f>
        <v>#VALUE!</v>
      </c>
      <c r="CE94" s="33" t="e">
        <f>CE92/(IFERROR(VLOOKUP($B84,#REF!,6,FALSE),"")/30)</f>
        <v>#VALUE!</v>
      </c>
      <c r="CF94" s="33" t="e">
        <f>CF92/(IFERROR(VLOOKUP($B84,#REF!,6,FALSE),"")/30)</f>
        <v>#VALUE!</v>
      </c>
      <c r="CG94" s="33" t="e">
        <f>CG92/(IFERROR(VLOOKUP($B84,#REF!,6,FALSE),"")/30)</f>
        <v>#VALUE!</v>
      </c>
      <c r="CH94" s="33" t="e">
        <f>CH92/(IFERROR(VLOOKUP($B84,#REF!,6,FALSE),"")/30)</f>
        <v>#VALUE!</v>
      </c>
      <c r="CI94" s="33" t="e">
        <f>CI92/(IFERROR(VLOOKUP($B84,#REF!,6,FALSE),"")/30)</f>
        <v>#VALUE!</v>
      </c>
      <c r="CJ94" s="33" t="e">
        <f>CJ92/(IFERROR(VLOOKUP($B84,#REF!,6,FALSE),"")/30)</f>
        <v>#VALUE!</v>
      </c>
      <c r="CK94" s="33" t="e">
        <f>CK92/(IFERROR(VLOOKUP($B84,#REF!,6,FALSE),"")/30)</f>
        <v>#VALUE!</v>
      </c>
      <c r="CL94" s="33" t="e">
        <f>CL92/(IFERROR(VLOOKUP($B84,#REF!,6,FALSE),"")/30)</f>
        <v>#VALUE!</v>
      </c>
      <c r="CM94" s="33" t="e">
        <f>CM92/(IFERROR(VLOOKUP($B84,#REF!,6,FALSE),"")/30)</f>
        <v>#VALUE!</v>
      </c>
      <c r="CN94" s="33" t="e">
        <f>CN92/(IFERROR(VLOOKUP($B84,#REF!,6,FALSE),"")/30)</f>
        <v>#VALUE!</v>
      </c>
      <c r="CO94" s="33" t="e">
        <f>CO92/(IFERROR(VLOOKUP($B84,#REF!,6,FALSE),"")/30)</f>
        <v>#VALUE!</v>
      </c>
      <c r="CP94" s="33" t="e">
        <f>CP92/(IFERROR(VLOOKUP($B84,#REF!,6,FALSE),"")/30)</f>
        <v>#VALUE!</v>
      </c>
      <c r="CQ94" s="33" t="e">
        <f>CQ92/(IFERROR(VLOOKUP($B84,#REF!,6,FALSE),"")/30)</f>
        <v>#VALUE!</v>
      </c>
      <c r="CR94" s="33" t="e">
        <f>CR92/(IFERROR(VLOOKUP($B84,#REF!,6,FALSE),"")/30)</f>
        <v>#VALUE!</v>
      </c>
      <c r="CS94" s="33" t="e">
        <f>CS92/(IFERROR(VLOOKUP($B84,#REF!,6,FALSE),"")/30)</f>
        <v>#VALUE!</v>
      </c>
      <c r="CT94" s="33" t="e">
        <f>CT92/(IFERROR(VLOOKUP($B84,#REF!,6,FALSE),"")/30)</f>
        <v>#VALUE!</v>
      </c>
      <c r="CU94" s="33" t="e">
        <f>CU92/(VLOOKUP($B84,#REF!,7,FALSE)/30)</f>
        <v>#VALUE!</v>
      </c>
      <c r="CV94" s="33" t="e">
        <f>CV92/(VLOOKUP($B84,#REF!,7,FALSE)/30)</f>
        <v>#VALUE!</v>
      </c>
      <c r="CW94" s="33" t="e">
        <f>CW92/(VLOOKUP($B84,#REF!,7,FALSE)/30)</f>
        <v>#VALUE!</v>
      </c>
      <c r="CX94" s="33" t="e">
        <f>CX92/(VLOOKUP($B84,#REF!,7,FALSE)/30)</f>
        <v>#VALUE!</v>
      </c>
      <c r="CY94" s="33" t="e">
        <f>CY92/(VLOOKUP($B84,#REF!,7,FALSE)/30)</f>
        <v>#VALUE!</v>
      </c>
      <c r="CZ94" s="33" t="e">
        <f>CZ92/(VLOOKUP($B84,#REF!,7,FALSE)/30)</f>
        <v>#VALUE!</v>
      </c>
      <c r="DA94" s="33" t="e">
        <f>DA92/(VLOOKUP($B84,#REF!,7,FALSE)/30)</f>
        <v>#VALUE!</v>
      </c>
      <c r="DB94" s="33" t="e">
        <f>DB92/(VLOOKUP($B84,#REF!,7,FALSE)/30)</f>
        <v>#VALUE!</v>
      </c>
      <c r="DC94" s="33" t="e">
        <f>DC92/(VLOOKUP($B84,#REF!,7,FALSE)/30)</f>
        <v>#VALUE!</v>
      </c>
      <c r="DD94" s="33" t="e">
        <f>DD92/(VLOOKUP($B84,#REF!,7,FALSE)/30)</f>
        <v>#VALUE!</v>
      </c>
      <c r="DE94" s="33" t="e">
        <f>DE92/(VLOOKUP($B84,#REF!,7,FALSE)/30)</f>
        <v>#VALUE!</v>
      </c>
      <c r="DF94" s="33" t="e">
        <f>DF92/(VLOOKUP($B84,#REF!,7,FALSE)/30)</f>
        <v>#VALUE!</v>
      </c>
      <c r="DG94" s="33" t="e">
        <f>DG92/(VLOOKUP($B84,#REF!,7,FALSE)/30)</f>
        <v>#VALUE!</v>
      </c>
      <c r="DH94" s="33" t="e">
        <f>DH92/(VLOOKUP($B84,#REF!,7,FALSE)/30)</f>
        <v>#VALUE!</v>
      </c>
      <c r="DI94" s="33" t="e">
        <f>DI92/(VLOOKUP($B84,#REF!,7,FALSE)/30)</f>
        <v>#VALUE!</v>
      </c>
      <c r="DJ94" s="33" t="e">
        <f>DJ92/(VLOOKUP($B84,#REF!,7,FALSE)/30)</f>
        <v>#VALUE!</v>
      </c>
      <c r="DK94" s="33" t="e">
        <f>DK92/(VLOOKUP($B84,#REF!,7,FALSE)/30)</f>
        <v>#VALUE!</v>
      </c>
      <c r="DL94" s="33" t="e">
        <f>DL92/(VLOOKUP($B84,#REF!,7,FALSE)/30)</f>
        <v>#VALUE!</v>
      </c>
      <c r="DM94" s="33" t="e">
        <f>DM92/(VLOOKUP($B84,#REF!,7,FALSE)/30)</f>
        <v>#VALUE!</v>
      </c>
      <c r="DN94" s="33" t="e">
        <f>DN92/(VLOOKUP($B84,#REF!,7,FALSE)/30)</f>
        <v>#VALUE!</v>
      </c>
      <c r="DO94" s="33" t="e">
        <f>DO92/(VLOOKUP($B84,#REF!,7,FALSE)/30)</f>
        <v>#VALUE!</v>
      </c>
      <c r="DP94" s="33" t="e">
        <f>DP92/(VLOOKUP($B84,#REF!,7,FALSE)/30)</f>
        <v>#VALUE!</v>
      </c>
      <c r="DQ94" s="33" t="e">
        <f>DQ92/(VLOOKUP($B84,#REF!,7,FALSE)/30)</f>
        <v>#VALUE!</v>
      </c>
      <c r="DR94" s="33" t="e">
        <f>DR92/(VLOOKUP($B84,#REF!,7,FALSE)/30)</f>
        <v>#VALUE!</v>
      </c>
      <c r="DS94" s="33" t="e">
        <f>DS92/(VLOOKUP($B84,#REF!,7,FALSE)/30)</f>
        <v>#VALUE!</v>
      </c>
      <c r="DT94" s="33" t="e">
        <f>DT92/(VLOOKUP($B84,#REF!,7,FALSE)/30)</f>
        <v>#VALUE!</v>
      </c>
      <c r="DU94" s="33" t="e">
        <f>DU92/(VLOOKUP($B84,#REF!,7,FALSE)/30)</f>
        <v>#VALUE!</v>
      </c>
      <c r="DV94" s="33" t="e">
        <f>DV92/(VLOOKUP($B84,#REF!,7,FALSE)/30)</f>
        <v>#VALUE!</v>
      </c>
      <c r="DW94" s="33" t="e">
        <f>DW92/(VLOOKUP($B84,#REF!,7,FALSE)/30)</f>
        <v>#VALUE!</v>
      </c>
      <c r="DX94" s="33" t="e">
        <f>DX92/(VLOOKUP($B84,#REF!,7,FALSE)/30)</f>
        <v>#VALUE!</v>
      </c>
      <c r="DY94" s="33" t="e">
        <f>DY92/(VLOOKUP($B84,#REF!,8,FALSE)/30)</f>
        <v>#VALUE!</v>
      </c>
      <c r="DZ94" s="33" t="e">
        <f>DZ92/(VLOOKUP($B84,#REF!,8,FALSE)/30)</f>
        <v>#VALUE!</v>
      </c>
      <c r="EA94" s="33" t="e">
        <f>EA92/(VLOOKUP($B84,#REF!,8,FALSE)/30)</f>
        <v>#VALUE!</v>
      </c>
      <c r="EB94" s="33" t="e">
        <f>EB92/(VLOOKUP($B84,#REF!,8,FALSE)/30)</f>
        <v>#VALUE!</v>
      </c>
      <c r="EC94" s="33" t="e">
        <f>EC92/(VLOOKUP($B84,#REF!,8,FALSE)/30)</f>
        <v>#VALUE!</v>
      </c>
      <c r="ED94" s="33" t="e">
        <f>ED92/(VLOOKUP($B84,#REF!,8,FALSE)/30)</f>
        <v>#VALUE!</v>
      </c>
      <c r="EE94" s="33" t="e">
        <f>EE92/(VLOOKUP($B84,#REF!,8,FALSE)/30)</f>
        <v>#VALUE!</v>
      </c>
      <c r="EF94" s="33" t="e">
        <f>EF92/(VLOOKUP($B84,#REF!,8,FALSE)/30)</f>
        <v>#VALUE!</v>
      </c>
      <c r="EG94" s="33" t="e">
        <f>EG92/(VLOOKUP($B84,#REF!,8,FALSE)/30)</f>
        <v>#VALUE!</v>
      </c>
      <c r="EH94" s="33" t="e">
        <f>EH92/(VLOOKUP($B84,#REF!,8,FALSE)/30)</f>
        <v>#VALUE!</v>
      </c>
      <c r="EI94" s="33" t="e">
        <f>EI92/(VLOOKUP($B84,#REF!,8,FALSE)/30)</f>
        <v>#VALUE!</v>
      </c>
      <c r="EJ94" s="33" t="e">
        <f>EJ92/(VLOOKUP($B84,#REF!,8,FALSE)/30)</f>
        <v>#VALUE!</v>
      </c>
      <c r="EK94" s="33" t="e">
        <f>EK92/(VLOOKUP($B84,#REF!,8,FALSE)/30)</f>
        <v>#VALUE!</v>
      </c>
      <c r="EL94" s="33" t="e">
        <f>EL92/(VLOOKUP($B84,#REF!,8,FALSE)/30)</f>
        <v>#VALUE!</v>
      </c>
      <c r="EM94" s="33" t="e">
        <f>EM92/(VLOOKUP($B84,#REF!,8,FALSE)/30)</f>
        <v>#VALUE!</v>
      </c>
      <c r="EN94" s="33" t="e">
        <f>EN92/(VLOOKUP($B84,#REF!,8,FALSE)/30)</f>
        <v>#VALUE!</v>
      </c>
      <c r="EO94" s="33" t="e">
        <f>EO92/(VLOOKUP($B84,#REF!,8,FALSE)/30)</f>
        <v>#VALUE!</v>
      </c>
      <c r="EP94" s="33" t="e">
        <f>EP92/(VLOOKUP($B84,#REF!,8,FALSE)/30)</f>
        <v>#VALUE!</v>
      </c>
      <c r="EQ94" s="33" t="e">
        <f>EQ92/(VLOOKUP($B84,#REF!,8,FALSE)/30)</f>
        <v>#VALUE!</v>
      </c>
      <c r="ER94" s="33" t="e">
        <f>ER92/(VLOOKUP($B84,#REF!,8,FALSE)/30)</f>
        <v>#VALUE!</v>
      </c>
      <c r="ES94" s="33" t="e">
        <f>ES92/(VLOOKUP($B84,#REF!,8,FALSE)/30)</f>
        <v>#VALUE!</v>
      </c>
      <c r="ET94" s="33" t="e">
        <f>ET92/(VLOOKUP($B84,#REF!,8,FALSE)/30)</f>
        <v>#VALUE!</v>
      </c>
      <c r="EU94" s="33" t="e">
        <f>EU92/(VLOOKUP($B84,#REF!,8,FALSE)/30)</f>
        <v>#VALUE!</v>
      </c>
      <c r="EV94" s="33" t="e">
        <f>EV92/(VLOOKUP($B84,#REF!,8,FALSE)/30)</f>
        <v>#VALUE!</v>
      </c>
      <c r="EW94" s="33" t="e">
        <f>EW92/(VLOOKUP($B84,#REF!,8,FALSE)/30)</f>
        <v>#VALUE!</v>
      </c>
      <c r="EX94" s="33" t="e">
        <f>EX92/(VLOOKUP($B84,#REF!,8,FALSE)/30)</f>
        <v>#VALUE!</v>
      </c>
      <c r="EY94" s="33" t="e">
        <f>EY92/(VLOOKUP($B84,#REF!,8,FALSE)/30)</f>
        <v>#VALUE!</v>
      </c>
      <c r="EZ94" s="33" t="e">
        <f>EZ92/(VLOOKUP($B84,#REF!,8,FALSE)/30)</f>
        <v>#VALUE!</v>
      </c>
      <c r="FA94" s="33" t="e">
        <f>FA92/(VLOOKUP($B84,#REF!,8,FALSE)/30)</f>
        <v>#VALUE!</v>
      </c>
      <c r="FB94" s="33" t="e">
        <f>FB92/(VLOOKUP($B84,#REF!,8,FALSE)/30)</f>
        <v>#VALUE!</v>
      </c>
      <c r="FC94" s="33" t="e">
        <f>FC92/(VLOOKUP($B84,#REF!,8,FALSE)/30)</f>
        <v>#VALUE!</v>
      </c>
      <c r="FD94" s="33" t="e">
        <f>FD92/(VLOOKUP($B84,#REF!,9,FALSE)/30)</f>
        <v>#VALUE!</v>
      </c>
      <c r="FE94" s="33" t="e">
        <f>FE92/(VLOOKUP($B84,#REF!,9,FALSE)/30)</f>
        <v>#VALUE!</v>
      </c>
      <c r="FF94" s="33" t="e">
        <f>FF92/(VLOOKUP($B84,#REF!,9,FALSE)/30)</f>
        <v>#VALUE!</v>
      </c>
      <c r="FG94" s="33" t="e">
        <f>FG92/(VLOOKUP($B84,#REF!,9,FALSE)/30)</f>
        <v>#VALUE!</v>
      </c>
      <c r="FH94" s="33" t="e">
        <f>FH92/(VLOOKUP($B84,#REF!,9,FALSE)/30)</f>
        <v>#VALUE!</v>
      </c>
      <c r="FI94" s="33" t="e">
        <f>FI92/(VLOOKUP($B84,#REF!,9,FALSE)/30)</f>
        <v>#VALUE!</v>
      </c>
      <c r="FJ94" s="33" t="e">
        <f>FJ92/(VLOOKUP($B84,#REF!,9,FALSE)/30)</f>
        <v>#VALUE!</v>
      </c>
      <c r="FK94" s="33" t="e">
        <f>FK92/(VLOOKUP($B84,#REF!,9,FALSE)/30)</f>
        <v>#VALUE!</v>
      </c>
      <c r="FL94" s="33" t="e">
        <f>FL92/(VLOOKUP($B84,#REF!,9,FALSE)/30)</f>
        <v>#VALUE!</v>
      </c>
      <c r="FM94" s="33" t="e">
        <f>FM92/(VLOOKUP($B84,#REF!,9,FALSE)/30)</f>
        <v>#VALUE!</v>
      </c>
      <c r="FN94" s="33" t="e">
        <f>FN92/(VLOOKUP($B84,#REF!,9,FALSE)/30)</f>
        <v>#VALUE!</v>
      </c>
      <c r="FO94" s="33" t="e">
        <f>FO92/(VLOOKUP($B84,#REF!,9,FALSE)/30)</f>
        <v>#VALUE!</v>
      </c>
      <c r="FP94" s="33" t="e">
        <f>FP92/(VLOOKUP($B84,#REF!,9,FALSE)/30)</f>
        <v>#VALUE!</v>
      </c>
      <c r="FQ94" s="33" t="e">
        <f>FQ92/(VLOOKUP($B84,#REF!,9,FALSE)/30)</f>
        <v>#VALUE!</v>
      </c>
      <c r="FR94" s="33" t="e">
        <f>FR92/(VLOOKUP($B84,#REF!,9,FALSE)/30)</f>
        <v>#VALUE!</v>
      </c>
      <c r="FS94" s="33" t="e">
        <f>FS92/(VLOOKUP($B84,#REF!,9,FALSE)/30)</f>
        <v>#VALUE!</v>
      </c>
      <c r="FT94" s="33" t="e">
        <f>FT92/(VLOOKUP($B84,#REF!,9,FALSE)/30)</f>
        <v>#VALUE!</v>
      </c>
      <c r="FU94" s="33" t="e">
        <f>FU92/(VLOOKUP($B84,#REF!,9,FALSE)/30)</f>
        <v>#VALUE!</v>
      </c>
      <c r="FV94" s="33" t="e">
        <f>FV92/(VLOOKUP($B84,#REF!,9,FALSE)/30)</f>
        <v>#VALUE!</v>
      </c>
      <c r="FW94" s="33" t="e">
        <f>FW92/(VLOOKUP($B84,#REF!,9,FALSE)/30)</f>
        <v>#VALUE!</v>
      </c>
      <c r="FX94" s="33" t="e">
        <f>FX92/(VLOOKUP($B84,#REF!,9,FALSE)/30)</f>
        <v>#VALUE!</v>
      </c>
      <c r="FY94" s="33" t="e">
        <f>FY92/(VLOOKUP($B84,#REF!,9,FALSE)/30)</f>
        <v>#VALUE!</v>
      </c>
      <c r="FZ94" s="33" t="e">
        <f>FZ92/(VLOOKUP($B84,#REF!,9,FALSE)/30)</f>
        <v>#VALUE!</v>
      </c>
      <c r="GA94" s="33" t="e">
        <f>GA92/(VLOOKUP($B84,#REF!,9,FALSE)/30)</f>
        <v>#VALUE!</v>
      </c>
      <c r="GB94" s="33" t="e">
        <f>GB92/(VLOOKUP($B84,#REF!,9,FALSE)/30)</f>
        <v>#VALUE!</v>
      </c>
      <c r="GC94" s="33" t="e">
        <f>GC92/(VLOOKUP($B84,#REF!,9,FALSE)/30)</f>
        <v>#VALUE!</v>
      </c>
      <c r="GD94" s="33" t="e">
        <f>GD92/(VLOOKUP($B84,#REF!,9,FALSE)/30)</f>
        <v>#VALUE!</v>
      </c>
      <c r="GE94" s="33" t="e">
        <f>GE92/(VLOOKUP($B84,#REF!,9,FALSE)/30)</f>
        <v>#VALUE!</v>
      </c>
      <c r="GF94" s="33" t="e">
        <f>GF92/(VLOOKUP($B84,#REF!,9,FALSE)/30)</f>
        <v>#VALUE!</v>
      </c>
      <c r="GG94" s="33" t="e">
        <f>GG92/(VLOOKUP($B84,#REF!,9,FALSE)/30)</f>
        <v>#VALUE!</v>
      </c>
      <c r="GH94" s="33" t="e">
        <f>GH92/(VLOOKUP($B84,#REF!,10,FALSE)/30)</f>
        <v>#VALUE!</v>
      </c>
      <c r="GI94" s="33" t="e">
        <f>GI92/(VLOOKUP($B84,#REF!,10,FALSE)/30)</f>
        <v>#VALUE!</v>
      </c>
      <c r="GJ94" s="33" t="e">
        <f>GJ92/(VLOOKUP($B84,#REF!,10,FALSE)/30)</f>
        <v>#VALUE!</v>
      </c>
      <c r="GK94" s="33" t="e">
        <f>GK92/(VLOOKUP($B84,#REF!,10,FALSE)/30)</f>
        <v>#VALUE!</v>
      </c>
      <c r="GL94" s="33" t="e">
        <f>GL92/(VLOOKUP($B84,#REF!,10,FALSE)/30)</f>
        <v>#VALUE!</v>
      </c>
      <c r="GM94" s="33" t="e">
        <f>GM92/(VLOOKUP($B84,#REF!,10,FALSE)/30)</f>
        <v>#VALUE!</v>
      </c>
      <c r="GN94" s="33" t="e">
        <f>GN92/(VLOOKUP($B84,#REF!,10,FALSE)/30)</f>
        <v>#VALUE!</v>
      </c>
      <c r="GO94" s="33" t="e">
        <f>GO92/(VLOOKUP($B84,#REF!,10,FALSE)/30)</f>
        <v>#VALUE!</v>
      </c>
      <c r="GP94" s="33" t="e">
        <f>GP92/(VLOOKUP($B84,#REF!,10,FALSE)/30)</f>
        <v>#VALUE!</v>
      </c>
      <c r="GQ94" s="33" t="e">
        <f>GQ92/(VLOOKUP($B84,#REF!,10,FALSE)/30)</f>
        <v>#VALUE!</v>
      </c>
      <c r="GR94" s="33" t="e">
        <f>GR92/(VLOOKUP($B84,#REF!,10,FALSE)/30)</f>
        <v>#VALUE!</v>
      </c>
      <c r="GS94" s="33" t="e">
        <f>GS92/(VLOOKUP($B84,#REF!,10,FALSE)/30)</f>
        <v>#VALUE!</v>
      </c>
      <c r="GT94" s="33" t="e">
        <f>GT92/(VLOOKUP($B84,#REF!,10,FALSE)/30)</f>
        <v>#VALUE!</v>
      </c>
      <c r="GU94" s="33" t="e">
        <f>GU92/(VLOOKUP($B84,#REF!,10,FALSE)/30)</f>
        <v>#VALUE!</v>
      </c>
      <c r="GV94" s="33" t="e">
        <f>GV92/(VLOOKUP($B84,#REF!,10,FALSE)/30)</f>
        <v>#VALUE!</v>
      </c>
      <c r="GW94" s="33" t="e">
        <f>GW92/(VLOOKUP($B84,#REF!,10,FALSE)/30)</f>
        <v>#VALUE!</v>
      </c>
      <c r="GX94" s="33" t="e">
        <f>GX92/(VLOOKUP($B84,#REF!,10,FALSE)/30)</f>
        <v>#VALUE!</v>
      </c>
      <c r="GY94" s="33" t="e">
        <f>GY92/(VLOOKUP($B84,#REF!,10,FALSE)/30)</f>
        <v>#VALUE!</v>
      </c>
      <c r="GZ94" s="33" t="e">
        <f>GZ92/(VLOOKUP($B84,#REF!,10,FALSE)/30)</f>
        <v>#VALUE!</v>
      </c>
      <c r="HA94" s="33" t="e">
        <f>HA92/(VLOOKUP($B84,#REF!,10,FALSE)/30)</f>
        <v>#VALUE!</v>
      </c>
      <c r="HB94" s="33" t="e">
        <f>HB92/(VLOOKUP($B84,#REF!,10,FALSE)/30)</f>
        <v>#VALUE!</v>
      </c>
      <c r="HC94" s="33" t="e">
        <f>HC92/(VLOOKUP($B84,#REF!,10,FALSE)/30)</f>
        <v>#VALUE!</v>
      </c>
      <c r="HD94" s="33" t="e">
        <f>HD92/(VLOOKUP($B84,#REF!,10,FALSE)/30)</f>
        <v>#VALUE!</v>
      </c>
      <c r="HE94" s="33" t="e">
        <f>HE92/(VLOOKUP($B84,#REF!,10,FALSE)/30)</f>
        <v>#VALUE!</v>
      </c>
      <c r="HF94" s="33" t="e">
        <f>HF92/(VLOOKUP($B84,#REF!,10,FALSE)/30)</f>
        <v>#VALUE!</v>
      </c>
      <c r="HG94" s="33" t="e">
        <f>HG92/(VLOOKUP($B84,#REF!,10,FALSE)/30)</f>
        <v>#VALUE!</v>
      </c>
      <c r="HH94" s="33" t="e">
        <f>HH92/(VLOOKUP($B84,#REF!,10,FALSE)/30)</f>
        <v>#VALUE!</v>
      </c>
      <c r="HI94" s="33" t="e">
        <f>HI92/(VLOOKUP($B84,#REF!,10,FALSE)/30)</f>
        <v>#VALUE!</v>
      </c>
      <c r="HJ94" s="33" t="e">
        <f>HJ92/(VLOOKUP($B84,#REF!,10,FALSE)/30)</f>
        <v>#VALUE!</v>
      </c>
      <c r="HK94" s="33" t="e">
        <f>HK92/(VLOOKUP($B84,#REF!,10,FALSE)/30)</f>
        <v>#VALUE!</v>
      </c>
      <c r="HL94" s="33" t="e">
        <f>HL92/(VLOOKUP($B84,#REF!,10,FALSE)/30)</f>
        <v>#VALUE!</v>
      </c>
      <c r="HM94" s="33" t="e">
        <f>HM92/(VLOOKUP($B84,#REF!,11,FALSE)/30)</f>
        <v>#VALUE!</v>
      </c>
      <c r="HN94" s="33" t="e">
        <f>HN92/(VLOOKUP($B84,#REF!,11,FALSE)/30)</f>
        <v>#VALUE!</v>
      </c>
      <c r="HO94" s="33" t="e">
        <f>HO92/(VLOOKUP($B84,#REF!,11,FALSE)/30)</f>
        <v>#VALUE!</v>
      </c>
      <c r="HP94" s="33" t="e">
        <f>HP92/(VLOOKUP($B84,#REF!,11,FALSE)/30)</f>
        <v>#VALUE!</v>
      </c>
      <c r="HQ94" s="33" t="e">
        <f>HQ92/(VLOOKUP($B84,#REF!,11,FALSE)/30)</f>
        <v>#VALUE!</v>
      </c>
      <c r="HR94" s="33" t="e">
        <f>HR92/(VLOOKUP($B84,#REF!,11,FALSE)/30)</f>
        <v>#VALUE!</v>
      </c>
      <c r="HS94" s="33" t="e">
        <f>HS92/(VLOOKUP($B84,#REF!,11,FALSE)/30)</f>
        <v>#VALUE!</v>
      </c>
      <c r="HT94" s="33" t="e">
        <f>HT92/(VLOOKUP($B84,#REF!,11,FALSE)/30)</f>
        <v>#VALUE!</v>
      </c>
      <c r="HU94" s="33" t="e">
        <f>HU92/(VLOOKUP($B84,#REF!,11,FALSE)/30)</f>
        <v>#VALUE!</v>
      </c>
      <c r="HV94" s="33" t="e">
        <f>HV92/(VLOOKUP($B84,#REF!,11,FALSE)/30)</f>
        <v>#VALUE!</v>
      </c>
      <c r="HW94" s="33" t="e">
        <f>HW92/(VLOOKUP($B84,#REF!,11,FALSE)/30)</f>
        <v>#VALUE!</v>
      </c>
      <c r="HX94" s="33" t="e">
        <f>HX92/(VLOOKUP($B84,#REF!,11,FALSE)/30)</f>
        <v>#VALUE!</v>
      </c>
      <c r="HY94" s="33" t="e">
        <f>HY92/(VLOOKUP($B84,#REF!,11,FALSE)/30)</f>
        <v>#VALUE!</v>
      </c>
      <c r="HZ94" s="33" t="e">
        <f>HZ92/(VLOOKUP($B84,#REF!,11,FALSE)/30)</f>
        <v>#VALUE!</v>
      </c>
      <c r="IA94" s="33" t="e">
        <f>IA92/(VLOOKUP($B84,#REF!,11,FALSE)/30)</f>
        <v>#VALUE!</v>
      </c>
      <c r="IB94" s="33" t="e">
        <f>IB92/(VLOOKUP($B84,#REF!,11,FALSE)/30)</f>
        <v>#VALUE!</v>
      </c>
      <c r="IC94" s="33" t="e">
        <f>IC92/(VLOOKUP($B84,#REF!,11,FALSE)/30)</f>
        <v>#VALUE!</v>
      </c>
      <c r="ID94" s="33" t="e">
        <f>ID92/(VLOOKUP($B84,#REF!,11,FALSE)/30)</f>
        <v>#VALUE!</v>
      </c>
      <c r="IE94" s="33" t="e">
        <f>IE92/(VLOOKUP($B84,#REF!,11,FALSE)/30)</f>
        <v>#VALUE!</v>
      </c>
      <c r="IF94" s="33" t="e">
        <f>IF92/(VLOOKUP($B84,#REF!,11,FALSE)/30)</f>
        <v>#VALUE!</v>
      </c>
      <c r="IG94" s="33" t="e">
        <f>IG92/(VLOOKUP($B84,#REF!,11,FALSE)/30)</f>
        <v>#VALUE!</v>
      </c>
      <c r="IH94" s="33" t="e">
        <f>IH92/(VLOOKUP($B84,#REF!,11,FALSE)/30)</f>
        <v>#VALUE!</v>
      </c>
      <c r="II94" s="33" t="e">
        <f>II92/(VLOOKUP($B84,#REF!,11,FALSE)/30)</f>
        <v>#VALUE!</v>
      </c>
      <c r="IJ94" s="33" t="e">
        <f>IJ92/(VLOOKUP($B84,#REF!,11,FALSE)/30)</f>
        <v>#VALUE!</v>
      </c>
      <c r="IK94" s="33" t="e">
        <f>IK92/(VLOOKUP($B84,#REF!,11,FALSE)/30)</f>
        <v>#VALUE!</v>
      </c>
      <c r="IL94" s="33" t="e">
        <f>IL92/(VLOOKUP($B84,#REF!,11,FALSE)/30)</f>
        <v>#VALUE!</v>
      </c>
      <c r="IM94" s="33" t="e">
        <f>IM92/(VLOOKUP($B84,#REF!,11,FALSE)/30)</f>
        <v>#VALUE!</v>
      </c>
      <c r="IN94" s="33" t="e">
        <f>IN92/(VLOOKUP($B84,#REF!,11,FALSE)/30)</f>
        <v>#VALUE!</v>
      </c>
      <c r="IO94" s="33" t="e">
        <f>IO92/(VLOOKUP($B84,#REF!,11,FALSE)/30)</f>
        <v>#VALUE!</v>
      </c>
      <c r="IP94" s="33" t="e">
        <f>IP92/(VLOOKUP($B84,#REF!,11,FALSE)/30)</f>
        <v>#VALUE!</v>
      </c>
      <c r="IQ94" s="33" t="e">
        <f>IQ92/(VLOOKUP($B84,#REF!,11,FALSE)/30)</f>
        <v>#VALUE!</v>
      </c>
      <c r="IR94" s="33" t="e">
        <f>IR92/(VLOOKUP($B84,#REF!,12,FALSE)/30)</f>
        <v>#VALUE!</v>
      </c>
      <c r="IS94" s="33" t="e">
        <f>IS92/(VLOOKUP($B84,#REF!,12,FALSE)/30)</f>
        <v>#VALUE!</v>
      </c>
      <c r="IT94" s="33" t="e">
        <f>IT92/(VLOOKUP($B84,#REF!,12,FALSE)/30)</f>
        <v>#VALUE!</v>
      </c>
      <c r="IU94" s="33" t="e">
        <f>IU92/(VLOOKUP($B84,#REF!,12,FALSE)/30)</f>
        <v>#VALUE!</v>
      </c>
      <c r="IV94" s="33" t="e">
        <f>IV92/(VLOOKUP($B84,#REF!,12,FALSE)/30)</f>
        <v>#VALUE!</v>
      </c>
      <c r="IW94" s="33" t="e">
        <f>IW92/(VLOOKUP($B84,#REF!,12,FALSE)/30)</f>
        <v>#VALUE!</v>
      </c>
      <c r="IX94" s="33" t="e">
        <f>IX92/(VLOOKUP($B84,#REF!,12,FALSE)/30)</f>
        <v>#VALUE!</v>
      </c>
      <c r="IY94" s="33" t="e">
        <f>IY92/(VLOOKUP($B84,#REF!,12,FALSE)/30)</f>
        <v>#VALUE!</v>
      </c>
      <c r="IZ94" s="33" t="e">
        <f>IZ92/(VLOOKUP($B84,#REF!,12,FALSE)/30)</f>
        <v>#VALUE!</v>
      </c>
      <c r="JA94" s="33" t="e">
        <f>JA92/(VLOOKUP($B84,#REF!,12,FALSE)/30)</f>
        <v>#VALUE!</v>
      </c>
      <c r="JB94" s="33" t="e">
        <f>JB92/(VLOOKUP($B84,#REF!,12,FALSE)/30)</f>
        <v>#VALUE!</v>
      </c>
      <c r="JC94" s="33" t="e">
        <f>JC92/(VLOOKUP($B84,#REF!,12,FALSE)/30)</f>
        <v>#VALUE!</v>
      </c>
      <c r="JD94" s="33" t="e">
        <f>JD92/(VLOOKUP($B84,#REF!,12,FALSE)/30)</f>
        <v>#VALUE!</v>
      </c>
      <c r="JE94" s="33" t="e">
        <f>JE92/(VLOOKUP($B84,#REF!,12,FALSE)/30)</f>
        <v>#VALUE!</v>
      </c>
      <c r="JF94" s="33" t="e">
        <f>JF92/(VLOOKUP($B84,#REF!,12,FALSE)/30)</f>
        <v>#VALUE!</v>
      </c>
      <c r="JG94" s="33" t="e">
        <f>JG92/(VLOOKUP($B84,#REF!,12,FALSE)/30)</f>
        <v>#VALUE!</v>
      </c>
      <c r="JH94" s="33" t="e">
        <f>JH92/(VLOOKUP($B84,#REF!,12,FALSE)/30)</f>
        <v>#VALUE!</v>
      </c>
      <c r="JI94" s="33" t="e">
        <f>JI92/(VLOOKUP($B84,#REF!,12,FALSE)/30)</f>
        <v>#VALUE!</v>
      </c>
      <c r="JJ94" s="33" t="e">
        <f>JJ92/(VLOOKUP($B84,#REF!,12,FALSE)/30)</f>
        <v>#VALUE!</v>
      </c>
      <c r="JK94" s="33" t="e">
        <f>JK92/(VLOOKUP($B84,#REF!,12,FALSE)/30)</f>
        <v>#VALUE!</v>
      </c>
      <c r="JL94" s="33" t="e">
        <f>JL92/(VLOOKUP($B84,#REF!,12,FALSE)/30)</f>
        <v>#VALUE!</v>
      </c>
      <c r="JM94" s="33" t="e">
        <f>JM92/(VLOOKUP($B84,#REF!,12,FALSE)/30)</f>
        <v>#VALUE!</v>
      </c>
      <c r="JN94" s="33" t="e">
        <f>JN92/(VLOOKUP($B84,#REF!,12,FALSE)/30)</f>
        <v>#VALUE!</v>
      </c>
      <c r="JO94" s="33" t="e">
        <f>JO92/(VLOOKUP($B84,#REF!,12,FALSE)/30)</f>
        <v>#VALUE!</v>
      </c>
      <c r="JP94" s="33" t="e">
        <f>JP92/(VLOOKUP($B84,#REF!,12,FALSE)/30)</f>
        <v>#VALUE!</v>
      </c>
      <c r="JQ94" s="33" t="e">
        <f>JQ92/(VLOOKUP($B84,#REF!,12,FALSE)/30)</f>
        <v>#VALUE!</v>
      </c>
      <c r="JR94" s="33" t="e">
        <f>JR92/(VLOOKUP($B84,#REF!,12,FALSE)/30)</f>
        <v>#VALUE!</v>
      </c>
      <c r="JS94" s="33" t="e">
        <f>JS92/(VLOOKUP($B84,#REF!,12,FALSE)/30)</f>
        <v>#VALUE!</v>
      </c>
      <c r="JT94" s="33" t="e">
        <f>JT92/(VLOOKUP($B84,#REF!,12,FALSE)/30)</f>
        <v>#VALUE!</v>
      </c>
      <c r="JU94" s="33" t="e">
        <f>JU92/(VLOOKUP($B84,#REF!,12,FALSE)/30)</f>
        <v>#VALUE!</v>
      </c>
      <c r="JV94" s="33" t="e">
        <f>JV92/(VLOOKUP($B84,#REF!,13,FALSE)/30)</f>
        <v>#VALUE!</v>
      </c>
      <c r="JW94" s="33" t="e">
        <f>JW92/(VLOOKUP($B84,#REF!,13,FALSE)/30)</f>
        <v>#VALUE!</v>
      </c>
      <c r="JX94" s="33" t="e">
        <f>JX92/(VLOOKUP($B84,#REF!,13,FALSE)/30)</f>
        <v>#VALUE!</v>
      </c>
      <c r="JY94" s="33" t="e">
        <f>JY92/(VLOOKUP($B84,#REF!,13,FALSE)/30)</f>
        <v>#VALUE!</v>
      </c>
      <c r="JZ94" s="33" t="e">
        <f>JZ92/(VLOOKUP($B84,#REF!,13,FALSE)/30)</f>
        <v>#VALUE!</v>
      </c>
      <c r="KA94" s="33" t="e">
        <f>KA92/(VLOOKUP($B84,#REF!,13,FALSE)/30)</f>
        <v>#VALUE!</v>
      </c>
      <c r="KB94" s="33" t="e">
        <f>KB92/(VLOOKUP($B84,#REF!,13,FALSE)/30)</f>
        <v>#VALUE!</v>
      </c>
      <c r="KC94" s="33" t="e">
        <f>KC92/(VLOOKUP($B84,#REF!,13,FALSE)/30)</f>
        <v>#VALUE!</v>
      </c>
      <c r="KD94" s="33" t="e">
        <f>KD92/(VLOOKUP($B84,#REF!,13,FALSE)/30)</f>
        <v>#VALUE!</v>
      </c>
      <c r="KE94" s="33" t="e">
        <f>KE92/(VLOOKUP($B84,#REF!,13,FALSE)/30)</f>
        <v>#VALUE!</v>
      </c>
      <c r="KF94" s="33" t="e">
        <f>KF92/(VLOOKUP($B84,#REF!,13,FALSE)/30)</f>
        <v>#VALUE!</v>
      </c>
      <c r="KG94" s="33" t="e">
        <f>KG92/(VLOOKUP($B84,#REF!,13,FALSE)/30)</f>
        <v>#VALUE!</v>
      </c>
      <c r="KH94" s="33" t="e">
        <f>KH92/(VLOOKUP($B84,#REF!,13,FALSE)/30)</f>
        <v>#VALUE!</v>
      </c>
      <c r="KI94" s="33" t="e">
        <f>KI92/(VLOOKUP($B84,#REF!,13,FALSE)/30)</f>
        <v>#VALUE!</v>
      </c>
      <c r="KJ94" s="33" t="e">
        <f>KJ92/(VLOOKUP($B84,#REF!,13,FALSE)/30)</f>
        <v>#VALUE!</v>
      </c>
      <c r="KK94" s="33" t="e">
        <f>KK92/(VLOOKUP($B84,#REF!,13,FALSE)/30)</f>
        <v>#VALUE!</v>
      </c>
      <c r="KL94" s="33" t="e">
        <f>KL92/(VLOOKUP($B84,#REF!,13,FALSE)/30)</f>
        <v>#VALUE!</v>
      </c>
      <c r="KM94" s="33" t="e">
        <f>KM92/(VLOOKUP($B84,#REF!,13,FALSE)/30)</f>
        <v>#VALUE!</v>
      </c>
      <c r="KN94" s="33" t="e">
        <f>KN92/(VLOOKUP($B84,#REF!,13,FALSE)/30)</f>
        <v>#VALUE!</v>
      </c>
      <c r="KO94" s="33" t="e">
        <f>KO92/(VLOOKUP($B84,#REF!,13,FALSE)/30)</f>
        <v>#VALUE!</v>
      </c>
      <c r="KP94" s="33" t="e">
        <f>KP92/(VLOOKUP($B84,#REF!,13,FALSE)/30)</f>
        <v>#VALUE!</v>
      </c>
      <c r="KQ94" s="33" t="e">
        <f>KQ92/(VLOOKUP($B84,#REF!,13,FALSE)/30)</f>
        <v>#VALUE!</v>
      </c>
      <c r="KR94" s="33" t="e">
        <f>KR92/(VLOOKUP($B84,#REF!,13,FALSE)/30)</f>
        <v>#VALUE!</v>
      </c>
      <c r="KS94" s="33" t="e">
        <f>KS92/(VLOOKUP($B84,#REF!,13,FALSE)/30)</f>
        <v>#VALUE!</v>
      </c>
      <c r="KT94" s="33" t="e">
        <f>KT92/(VLOOKUP($B84,#REF!,13,FALSE)/30)</f>
        <v>#VALUE!</v>
      </c>
      <c r="KU94" s="33" t="e">
        <f>KU92/(VLOOKUP($B84,#REF!,13,FALSE)/30)</f>
        <v>#VALUE!</v>
      </c>
      <c r="KV94" s="33" t="e">
        <f>KV92/(VLOOKUP($B84,#REF!,13,FALSE)/30)</f>
        <v>#VALUE!</v>
      </c>
      <c r="KW94" s="33" t="e">
        <f>KW92/(VLOOKUP($B84,#REF!,13,FALSE)/30)</f>
        <v>#VALUE!</v>
      </c>
      <c r="KX94" s="33" t="e">
        <f>KX92/(VLOOKUP($B84,#REF!,13,FALSE)/30)</f>
        <v>#VALUE!</v>
      </c>
      <c r="KY94" s="33" t="e">
        <f>KY92/(VLOOKUP($B84,#REF!,13,FALSE)/30)</f>
        <v>#VALUE!</v>
      </c>
      <c r="KZ94" s="33" t="e">
        <f>KZ92/(VLOOKUP($B84,#REF!,13,FALSE)/30)</f>
        <v>#VALUE!</v>
      </c>
      <c r="LA94" s="33" t="e">
        <f>LA92/(VLOOKUP($B84,#REF!,14,FALSE)/30)</f>
        <v>#VALUE!</v>
      </c>
      <c r="LB94" s="33" t="e">
        <f>LB92/(VLOOKUP($B84,#REF!,14,FALSE)/30)</f>
        <v>#VALUE!</v>
      </c>
      <c r="LC94" s="33" t="e">
        <f>LC92/(VLOOKUP($B84,#REF!,14,FALSE)/30)</f>
        <v>#VALUE!</v>
      </c>
      <c r="LD94" s="33" t="e">
        <f>LD92/(VLOOKUP($B84,#REF!,14,FALSE)/30)</f>
        <v>#VALUE!</v>
      </c>
      <c r="LE94" s="33" t="e">
        <f>LE92/(VLOOKUP($B84,#REF!,14,FALSE)/30)</f>
        <v>#VALUE!</v>
      </c>
      <c r="LF94" s="33" t="e">
        <f>LF92/(VLOOKUP($B84,#REF!,14,FALSE)/30)</f>
        <v>#VALUE!</v>
      </c>
      <c r="LG94" s="33" t="e">
        <f>LG92/(VLOOKUP($B84,#REF!,14,FALSE)/30)</f>
        <v>#VALUE!</v>
      </c>
      <c r="LH94" s="33" t="e">
        <f>LH92/(VLOOKUP($B84,#REF!,14,FALSE)/30)</f>
        <v>#VALUE!</v>
      </c>
      <c r="LI94" s="33" t="e">
        <f>LI92/(VLOOKUP($B84,#REF!,14,FALSE)/30)</f>
        <v>#VALUE!</v>
      </c>
      <c r="LJ94" s="33" t="e">
        <f>LJ92/(VLOOKUP($B84,#REF!,14,FALSE)/30)</f>
        <v>#VALUE!</v>
      </c>
      <c r="LK94" s="33" t="e">
        <f>LK92/(VLOOKUP($B84,#REF!,14,FALSE)/30)</f>
        <v>#VALUE!</v>
      </c>
      <c r="LL94" s="33" t="e">
        <f>LL92/(VLOOKUP($B84,#REF!,14,FALSE)/30)</f>
        <v>#VALUE!</v>
      </c>
      <c r="LM94" s="33" t="e">
        <f>LM92/(VLOOKUP($B84,#REF!,14,FALSE)/30)</f>
        <v>#VALUE!</v>
      </c>
      <c r="LN94" s="33" t="e">
        <f>LN92/(VLOOKUP($B84,#REF!,14,FALSE)/30)</f>
        <v>#VALUE!</v>
      </c>
      <c r="LO94" s="33" t="e">
        <f>LO92/(VLOOKUP($B84,#REF!,14,FALSE)/30)</f>
        <v>#VALUE!</v>
      </c>
      <c r="LP94" s="33" t="e">
        <f>LP92/(VLOOKUP($B84,#REF!,14,FALSE)/30)</f>
        <v>#VALUE!</v>
      </c>
      <c r="LQ94" s="33" t="e">
        <f>LQ92/(VLOOKUP($B84,#REF!,14,FALSE)/30)</f>
        <v>#VALUE!</v>
      </c>
      <c r="LR94" s="33" t="e">
        <f>LR92/(VLOOKUP($B84,#REF!,14,FALSE)/30)</f>
        <v>#VALUE!</v>
      </c>
      <c r="LS94" s="33" t="e">
        <f>LS92/(VLOOKUP($B84,#REF!,14,FALSE)/30)</f>
        <v>#VALUE!</v>
      </c>
      <c r="LT94" s="33" t="e">
        <f>LT92/(VLOOKUP($B84,#REF!,14,FALSE)/30)</f>
        <v>#VALUE!</v>
      </c>
      <c r="LU94" s="33" t="e">
        <f>LU92/(VLOOKUP($B84,#REF!,14,FALSE)/30)</f>
        <v>#VALUE!</v>
      </c>
      <c r="LV94" s="33" t="e">
        <f>LV92/(VLOOKUP($B84,#REF!,14,FALSE)/30)</f>
        <v>#VALUE!</v>
      </c>
      <c r="LW94" s="33" t="e">
        <f>LW92/(VLOOKUP($B84,#REF!,14,FALSE)/30)</f>
        <v>#VALUE!</v>
      </c>
      <c r="LX94" s="33" t="e">
        <f>LX92/(VLOOKUP($B84,#REF!,14,FALSE)/30)</f>
        <v>#VALUE!</v>
      </c>
      <c r="LY94" s="33" t="e">
        <f>LY92/(VLOOKUP($B84,#REF!,14,FALSE)/30)</f>
        <v>#VALUE!</v>
      </c>
      <c r="LZ94" s="33" t="e">
        <f>LZ92/(VLOOKUP($B84,#REF!,14,FALSE)/30)</f>
        <v>#VALUE!</v>
      </c>
      <c r="MA94" s="33" t="e">
        <f>MA92/(VLOOKUP($B84,#REF!,14,FALSE)/30)</f>
        <v>#VALUE!</v>
      </c>
      <c r="MB94" s="33" t="e">
        <f>MB92/(VLOOKUP($B84,#REF!,14,FALSE)/30)</f>
        <v>#VALUE!</v>
      </c>
      <c r="MC94" s="33" t="e">
        <f>MC92/(VLOOKUP($B84,#REF!,14,FALSE)/30)</f>
        <v>#VALUE!</v>
      </c>
      <c r="MD94" s="33" t="e">
        <f>MD92/(VLOOKUP($B84,#REF!,14,FALSE)/30)</f>
        <v>#VALUE!</v>
      </c>
      <c r="ME94" s="33" t="e">
        <f>ME92/(VLOOKUP($B84,#REF!,15,FALSE)/30)</f>
        <v>#VALUE!</v>
      </c>
      <c r="MF94" s="33" t="e">
        <f>MF92/(VLOOKUP($B84,#REF!,15,FALSE)/30)</f>
        <v>#VALUE!</v>
      </c>
      <c r="MG94" s="33" t="e">
        <f>MG92/(VLOOKUP($B84,#REF!,15,FALSE)/30)</f>
        <v>#VALUE!</v>
      </c>
      <c r="MH94" s="33" t="e">
        <f>MH92/(VLOOKUP($B84,#REF!,15,FALSE)/30)</f>
        <v>#VALUE!</v>
      </c>
      <c r="MI94" s="33" t="e">
        <f>MI92/(VLOOKUP($B84,#REF!,15,FALSE)/30)</f>
        <v>#VALUE!</v>
      </c>
      <c r="MJ94" s="33" t="e">
        <f>MJ92/(VLOOKUP($B84,#REF!,15,FALSE)/30)</f>
        <v>#VALUE!</v>
      </c>
      <c r="MK94" s="33" t="e">
        <f>MK92/(VLOOKUP($B84,#REF!,15,FALSE)/30)</f>
        <v>#VALUE!</v>
      </c>
      <c r="ML94" s="33" t="e">
        <f>ML92/(VLOOKUP($B84,#REF!,15,FALSE)/30)</f>
        <v>#VALUE!</v>
      </c>
      <c r="MM94" s="33" t="e">
        <f>MM92/(VLOOKUP($B84,#REF!,15,FALSE)/30)</f>
        <v>#VALUE!</v>
      </c>
      <c r="MN94" s="33" t="e">
        <f>MN92/(VLOOKUP($B84,#REF!,15,FALSE)/30)</f>
        <v>#VALUE!</v>
      </c>
      <c r="MO94" s="33" t="e">
        <f>MO92/(VLOOKUP($B84,#REF!,15,FALSE)/30)</f>
        <v>#VALUE!</v>
      </c>
      <c r="MP94" s="33" t="e">
        <f>MP92/(VLOOKUP($B84,#REF!,15,FALSE)/30)</f>
        <v>#VALUE!</v>
      </c>
      <c r="MQ94" s="33" t="e">
        <f>MQ92/(VLOOKUP($B84,#REF!,15,FALSE)/30)</f>
        <v>#VALUE!</v>
      </c>
      <c r="MR94" s="33" t="e">
        <f>MR92/(VLOOKUP($B84,#REF!,15,FALSE)/30)</f>
        <v>#VALUE!</v>
      </c>
      <c r="MS94" s="33" t="e">
        <f>MS92/(VLOOKUP($B84,#REF!,15,FALSE)/30)</f>
        <v>#VALUE!</v>
      </c>
      <c r="MT94" s="33" t="e">
        <f>MT92/(VLOOKUP($B84,#REF!,15,FALSE)/30)</f>
        <v>#VALUE!</v>
      </c>
      <c r="MU94" s="33" t="e">
        <f>MU92/(VLOOKUP($B84,#REF!,15,FALSE)/30)</f>
        <v>#VALUE!</v>
      </c>
      <c r="MV94" s="33" t="e">
        <f>MV92/(VLOOKUP($B84,#REF!,15,FALSE)/30)</f>
        <v>#VALUE!</v>
      </c>
      <c r="MW94" s="33" t="e">
        <f>MW92/(VLOOKUP($B84,#REF!,15,FALSE)/30)</f>
        <v>#VALUE!</v>
      </c>
      <c r="MX94" s="33" t="e">
        <f>MX92/(VLOOKUP($B84,#REF!,15,FALSE)/30)</f>
        <v>#VALUE!</v>
      </c>
      <c r="MY94" s="33" t="e">
        <f>MY92/(VLOOKUP($B84,#REF!,15,FALSE)/30)</f>
        <v>#VALUE!</v>
      </c>
      <c r="MZ94" s="33" t="e">
        <f>MZ92/(VLOOKUP($B84,#REF!,15,FALSE)/30)</f>
        <v>#VALUE!</v>
      </c>
      <c r="NA94" s="33" t="e">
        <f>NA92/(VLOOKUP($B84,#REF!,15,FALSE)/30)</f>
        <v>#VALUE!</v>
      </c>
      <c r="NB94" s="33" t="e">
        <f>NB92/(VLOOKUP($B84,#REF!,15,FALSE)/30)</f>
        <v>#VALUE!</v>
      </c>
      <c r="NC94" s="33" t="e">
        <f>NC92/(VLOOKUP($B84,#REF!,15,FALSE)/30)</f>
        <v>#VALUE!</v>
      </c>
      <c r="ND94" s="33" t="e">
        <f>ND92/(VLOOKUP($B84,#REF!,15,FALSE)/30)</f>
        <v>#VALUE!</v>
      </c>
      <c r="NE94" s="33" t="e">
        <f>NE92/(VLOOKUP($B84,#REF!,15,FALSE)/30)</f>
        <v>#VALUE!</v>
      </c>
      <c r="NF94" s="33" t="e">
        <f>NF92/(VLOOKUP($B84,#REF!,15,FALSE)/30)</f>
        <v>#VALUE!</v>
      </c>
      <c r="NG94" s="33" t="e">
        <f>NG92/(VLOOKUP($B84,#REF!,15,FALSE)/30)</f>
        <v>#VALUE!</v>
      </c>
      <c r="NH94" s="33" t="e">
        <f>NH92/(VLOOKUP($B84,#REF!,15,FALSE)/30)</f>
        <v>#VALUE!</v>
      </c>
      <c r="NI94" s="33" t="e">
        <f>NI92/(VLOOKUP($B84,#REF!,15,FALSE)/30)</f>
        <v>#VALUE!</v>
      </c>
    </row>
    <row r="95" spans="1:373" s="34" customFormat="1" ht="14.4" outlineLevel="1" x14ac:dyDescent="0.2">
      <c r="A95" s="1048"/>
      <c r="B95" s="17" t="s">
        <v>37</v>
      </c>
      <c r="C95" s="1051"/>
      <c r="D95" s="50" t="s">
        <v>33</v>
      </c>
      <c r="E95" s="27" t="s">
        <v>31</v>
      </c>
      <c r="F95" s="25"/>
      <c r="G95" s="84"/>
      <c r="H95" s="33"/>
      <c r="I95" s="33"/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/>
      <c r="P95" s="33"/>
      <c r="Q95" s="33">
        <v>0</v>
      </c>
      <c r="R95" s="33">
        <v>0</v>
      </c>
      <c r="S95" s="33">
        <v>0</v>
      </c>
      <c r="T95" s="33">
        <v>0</v>
      </c>
      <c r="U95" s="33">
        <v>0</v>
      </c>
      <c r="V95" s="33"/>
      <c r="W95" s="33"/>
      <c r="X95" s="33">
        <v>0</v>
      </c>
      <c r="Y95" s="33">
        <v>0</v>
      </c>
      <c r="Z95" s="33">
        <v>0</v>
      </c>
      <c r="AA95" s="33">
        <v>0</v>
      </c>
      <c r="AB95" s="33">
        <v>0</v>
      </c>
      <c r="AC95" s="33"/>
      <c r="AD95" s="33"/>
      <c r="AE95" s="33">
        <v>0</v>
      </c>
      <c r="AF95" s="33">
        <v>0</v>
      </c>
      <c r="AG95" s="33">
        <v>0</v>
      </c>
      <c r="AH95" s="33">
        <v>0</v>
      </c>
      <c r="AI95" s="33"/>
      <c r="AJ95" s="33"/>
      <c r="AK95" s="33"/>
      <c r="AL95" s="33">
        <v>0</v>
      </c>
      <c r="AM95" s="33">
        <v>0</v>
      </c>
      <c r="AN95" s="33">
        <v>0</v>
      </c>
      <c r="AO95" s="33">
        <v>0</v>
      </c>
      <c r="AP95" s="33">
        <v>0</v>
      </c>
      <c r="AQ95" s="33"/>
      <c r="AR95" s="33"/>
      <c r="AS95" s="33"/>
      <c r="AT95" s="33">
        <v>0</v>
      </c>
      <c r="AU95" s="33">
        <v>0</v>
      </c>
      <c r="AV95" s="33">
        <v>0</v>
      </c>
      <c r="AW95" s="33">
        <v>0</v>
      </c>
      <c r="AX95" s="33"/>
      <c r="AY95" s="33"/>
      <c r="AZ95" s="33">
        <v>0</v>
      </c>
      <c r="BA95" s="33">
        <v>0</v>
      </c>
      <c r="BB95" s="33">
        <v>0</v>
      </c>
      <c r="BC95" s="33">
        <v>0</v>
      </c>
      <c r="BD95" s="33">
        <v>0</v>
      </c>
      <c r="BE95" s="33"/>
      <c r="BF95" s="33"/>
      <c r="BG95" s="33">
        <v>0</v>
      </c>
      <c r="BH95" s="33">
        <v>0</v>
      </c>
      <c r="BI95" s="33">
        <v>0</v>
      </c>
      <c r="BJ95" s="33">
        <v>0</v>
      </c>
      <c r="BK95" s="33">
        <v>0</v>
      </c>
      <c r="BL95" s="33"/>
      <c r="BM95" s="33"/>
      <c r="BN95" s="33">
        <v>0</v>
      </c>
      <c r="BO95" s="33">
        <v>0</v>
      </c>
      <c r="BP95" s="33">
        <v>0</v>
      </c>
      <c r="BQ95" s="33">
        <v>0</v>
      </c>
      <c r="BR95" s="33">
        <v>0</v>
      </c>
      <c r="BS95" s="33">
        <v>0</v>
      </c>
      <c r="BT95" s="33"/>
      <c r="BU95" s="33"/>
      <c r="BV95" s="33">
        <v>0</v>
      </c>
      <c r="BW95" s="33">
        <v>0</v>
      </c>
      <c r="BX95" s="33">
        <v>0</v>
      </c>
      <c r="BY95" s="33">
        <v>0</v>
      </c>
      <c r="BZ95" s="33">
        <v>0</v>
      </c>
      <c r="CA95" s="33"/>
      <c r="CB95" s="33"/>
      <c r="CC95" s="33">
        <v>0</v>
      </c>
      <c r="CD95" s="33">
        <v>0</v>
      </c>
      <c r="CE95" s="33">
        <v>0</v>
      </c>
      <c r="CF95" s="33">
        <v>0</v>
      </c>
      <c r="CG95" s="33">
        <v>0</v>
      </c>
      <c r="CH95" s="33"/>
      <c r="CI95" s="33"/>
      <c r="CJ95" s="33">
        <v>0</v>
      </c>
      <c r="CK95" s="33">
        <v>0</v>
      </c>
      <c r="CL95" s="33">
        <v>0</v>
      </c>
      <c r="CM95" s="33">
        <v>0</v>
      </c>
      <c r="CN95" s="33"/>
      <c r="CO95" s="33"/>
      <c r="CP95" s="33"/>
      <c r="CQ95" s="33"/>
      <c r="CR95" s="33"/>
      <c r="CS95" s="33"/>
      <c r="CT95" s="33">
        <v>0</v>
      </c>
      <c r="CU95" s="33"/>
      <c r="CV95" s="33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  <c r="DW95" s="33"/>
      <c r="DX95" s="33"/>
      <c r="DY95" s="33"/>
      <c r="DZ95" s="33"/>
      <c r="EA95" s="33"/>
      <c r="EB95" s="33"/>
      <c r="EC95" s="33"/>
      <c r="ED95" s="33"/>
      <c r="EE95" s="33"/>
      <c r="EF95" s="33"/>
      <c r="EG95" s="33"/>
      <c r="EH95" s="33"/>
      <c r="EI95" s="33"/>
      <c r="EJ95" s="33"/>
      <c r="EK95" s="33"/>
      <c r="EL95" s="33"/>
      <c r="EM95" s="33"/>
      <c r="EN95" s="33"/>
      <c r="EO95" s="33"/>
      <c r="EP95" s="33"/>
      <c r="EQ95" s="33"/>
      <c r="ER95" s="33"/>
      <c r="ES95" s="33"/>
      <c r="ET95" s="33"/>
      <c r="EU95" s="33"/>
      <c r="EV95" s="33"/>
      <c r="EW95" s="33"/>
      <c r="EX95" s="33"/>
      <c r="EY95" s="33"/>
      <c r="EZ95" s="33"/>
      <c r="FA95" s="33"/>
      <c r="FB95" s="33"/>
      <c r="FC95" s="33"/>
      <c r="FD95" s="33"/>
      <c r="FE95" s="33"/>
      <c r="FF95" s="33">
        <v>0</v>
      </c>
      <c r="FG95" s="33">
        <v>32000</v>
      </c>
      <c r="FH95" s="33">
        <v>32000</v>
      </c>
      <c r="FI95" s="33">
        <v>32000</v>
      </c>
      <c r="FJ95" s="33"/>
      <c r="FK95" s="33"/>
      <c r="FL95" s="33">
        <v>32000</v>
      </c>
      <c r="FM95" s="33"/>
      <c r="FN95" s="33"/>
      <c r="FO95" s="33">
        <v>32000</v>
      </c>
      <c r="FP95" s="33"/>
      <c r="FQ95" s="33">
        <v>32000</v>
      </c>
      <c r="FR95" s="33"/>
      <c r="FS95" s="33"/>
      <c r="FT95" s="33"/>
      <c r="FU95" s="33"/>
      <c r="FV95" s="33"/>
      <c r="FW95" s="33"/>
      <c r="FX95" s="33"/>
      <c r="FY95" s="33"/>
      <c r="FZ95" s="33"/>
      <c r="GA95" s="33"/>
      <c r="GB95" s="33"/>
      <c r="GC95" s="33"/>
      <c r="GD95" s="33"/>
      <c r="GE95" s="33"/>
      <c r="GF95" s="33"/>
      <c r="GG95" s="33"/>
      <c r="GH95" s="33"/>
      <c r="GI95" s="33"/>
      <c r="GJ95" s="33"/>
      <c r="GK95" s="33"/>
      <c r="GL95" s="33"/>
      <c r="GM95" s="33"/>
      <c r="GN95" s="33"/>
      <c r="GO95" s="33"/>
      <c r="GP95" s="33"/>
      <c r="GQ95" s="33"/>
      <c r="GR95" s="33"/>
      <c r="GS95" s="33"/>
      <c r="GT95" s="33"/>
      <c r="GU95" s="33"/>
      <c r="GV95" s="33"/>
      <c r="GW95" s="33"/>
      <c r="GX95" s="33"/>
      <c r="GY95" s="33"/>
      <c r="GZ95" s="33"/>
      <c r="HA95" s="33"/>
      <c r="HB95" s="33"/>
      <c r="HC95" s="33"/>
      <c r="HD95" s="33"/>
      <c r="HE95" s="33"/>
      <c r="HF95" s="33"/>
      <c r="HG95" s="33"/>
      <c r="HH95" s="33"/>
      <c r="HI95" s="33"/>
      <c r="HJ95" s="33"/>
      <c r="HK95" s="33"/>
      <c r="HL95" s="33"/>
      <c r="HM95" s="33"/>
      <c r="HN95" s="33"/>
      <c r="HO95" s="33"/>
      <c r="HP95" s="33"/>
      <c r="HQ95" s="33"/>
      <c r="HR95" s="33"/>
      <c r="HS95" s="33"/>
      <c r="HT95" s="33"/>
      <c r="HU95" s="33"/>
      <c r="HV95" s="33"/>
      <c r="HW95" s="33"/>
      <c r="HX95" s="33"/>
      <c r="HY95" s="33"/>
      <c r="HZ95" s="33"/>
      <c r="IA95" s="33"/>
      <c r="IB95" s="33"/>
      <c r="IC95" s="33"/>
      <c r="ID95" s="33"/>
      <c r="IE95" s="33"/>
      <c r="IF95" s="33"/>
      <c r="IG95" s="33"/>
      <c r="IH95" s="33"/>
      <c r="II95" s="33"/>
      <c r="IJ95" s="33"/>
      <c r="IK95" s="33"/>
      <c r="IL95" s="33"/>
      <c r="IM95" s="33"/>
      <c r="IN95" s="33"/>
      <c r="IO95" s="33"/>
      <c r="IP95" s="33"/>
      <c r="IQ95" s="33"/>
      <c r="IR95" s="33"/>
      <c r="IS95" s="33"/>
      <c r="IT95" s="33"/>
      <c r="IU95" s="33"/>
      <c r="IV95" s="33"/>
      <c r="IW95" s="33"/>
      <c r="IX95" s="33"/>
      <c r="IY95" s="33"/>
      <c r="IZ95" s="33"/>
      <c r="JA95" s="33"/>
      <c r="JB95" s="33"/>
      <c r="JC95" s="33"/>
      <c r="JD95" s="33"/>
      <c r="JE95" s="33"/>
      <c r="JF95" s="33"/>
      <c r="JG95" s="33"/>
      <c r="JH95" s="33"/>
      <c r="JI95" s="33"/>
      <c r="JJ95" s="33"/>
      <c r="JK95" s="33"/>
      <c r="JL95" s="33"/>
      <c r="JM95" s="33"/>
      <c r="JN95" s="33"/>
      <c r="JO95" s="33"/>
      <c r="JP95" s="33"/>
      <c r="JQ95" s="33"/>
      <c r="JR95" s="33"/>
      <c r="JS95" s="33"/>
      <c r="JT95" s="33"/>
      <c r="JU95" s="33"/>
      <c r="JV95" s="33"/>
      <c r="JW95" s="33"/>
      <c r="JX95" s="33"/>
      <c r="JY95" s="33"/>
      <c r="JZ95" s="33"/>
      <c r="KA95" s="33"/>
      <c r="KB95" s="33"/>
      <c r="KC95" s="33"/>
      <c r="KD95" s="33"/>
      <c r="KE95" s="33"/>
      <c r="KF95" s="33"/>
      <c r="KG95" s="33"/>
      <c r="KH95" s="33"/>
      <c r="KI95" s="33"/>
      <c r="KJ95" s="33"/>
      <c r="KK95" s="33"/>
      <c r="KL95" s="33"/>
      <c r="KM95" s="33"/>
      <c r="KN95" s="33"/>
      <c r="KO95" s="33"/>
      <c r="KP95" s="33"/>
      <c r="KQ95" s="33"/>
      <c r="KR95" s="33"/>
      <c r="KS95" s="33"/>
      <c r="KT95" s="33"/>
      <c r="KU95" s="33"/>
      <c r="KV95" s="33"/>
      <c r="KW95" s="33"/>
      <c r="KX95" s="33"/>
      <c r="KY95" s="33"/>
      <c r="KZ95" s="33"/>
      <c r="LA95" s="33"/>
      <c r="LB95" s="33"/>
      <c r="LC95" s="33"/>
      <c r="LD95" s="33"/>
      <c r="LE95" s="33"/>
      <c r="LF95" s="33"/>
      <c r="LG95" s="33"/>
      <c r="LH95" s="33"/>
      <c r="LI95" s="33"/>
      <c r="LJ95" s="33"/>
      <c r="LK95" s="33"/>
      <c r="LL95" s="33"/>
      <c r="LM95" s="33"/>
      <c r="LN95" s="33"/>
      <c r="LO95" s="33"/>
      <c r="LP95" s="33"/>
      <c r="LQ95" s="33"/>
      <c r="LR95" s="33"/>
      <c r="LS95" s="33"/>
      <c r="LT95" s="33"/>
      <c r="LU95" s="33"/>
      <c r="LV95" s="33"/>
      <c r="LW95" s="33"/>
      <c r="LX95" s="33"/>
      <c r="LY95" s="33"/>
      <c r="LZ95" s="33"/>
      <c r="MA95" s="33"/>
      <c r="MB95" s="33"/>
      <c r="MC95" s="33"/>
      <c r="MD95" s="33"/>
      <c r="ME95" s="33"/>
      <c r="MF95" s="33"/>
      <c r="MG95" s="33"/>
      <c r="MH95" s="33"/>
      <c r="MI95" s="33"/>
      <c r="MJ95" s="33"/>
      <c r="MK95" s="33"/>
      <c r="ML95" s="33"/>
      <c r="MM95" s="33"/>
      <c r="MN95" s="33"/>
      <c r="MO95" s="33"/>
      <c r="MP95" s="33"/>
      <c r="MQ95" s="33"/>
      <c r="MR95" s="33"/>
      <c r="MS95" s="33"/>
      <c r="MT95" s="33"/>
      <c r="MU95" s="33"/>
      <c r="MV95" s="33"/>
      <c r="MW95" s="33"/>
      <c r="MX95" s="33"/>
      <c r="MY95" s="33"/>
      <c r="MZ95" s="33"/>
      <c r="NA95" s="33"/>
      <c r="NB95" s="33"/>
      <c r="NC95" s="33"/>
      <c r="ND95" s="33"/>
      <c r="NE95" s="33"/>
      <c r="NF95" s="33"/>
      <c r="NG95" s="33"/>
      <c r="NH95" s="33"/>
      <c r="NI95" s="33"/>
    </row>
    <row r="96" spans="1:373" s="38" customFormat="1" ht="15" outlineLevel="1" thickBot="1" x14ac:dyDescent="0.25">
      <c r="A96" s="1049"/>
      <c r="B96" s="36">
        <f>B94/30</f>
        <v>279.76666666666665</v>
      </c>
      <c r="C96" s="1052"/>
      <c r="D96" s="51">
        <f>B96</f>
        <v>279.76666666666665</v>
      </c>
      <c r="E96" s="59" t="s">
        <v>29</v>
      </c>
      <c r="F96" s="60"/>
      <c r="G96" s="37" t="e">
        <v>#VALUE!</v>
      </c>
      <c r="H96" s="37" t="e">
        <f>IF(AND(H95&lt;&gt;0,G95&lt;&gt;0),H95-G95,(IFERROR(VLOOKUP($B84,#REF!,4,FALSE),"")/30))</f>
        <v>#VALUE!</v>
      </c>
      <c r="I96" s="37" t="e">
        <f>IF(AND(I95&lt;&gt;0,H95&lt;&gt;0),I95-H95,(IFERROR(VLOOKUP($B84,#REF!,4,FALSE),"")/30))</f>
        <v>#VALUE!</v>
      </c>
      <c r="J96" s="37" t="e">
        <f>IF(AND(J95&lt;&gt;0,I95&lt;&gt;0),J95-I95,(IFERROR(VLOOKUP($B84,#REF!,4,FALSE),"")/30))</f>
        <v>#VALUE!</v>
      </c>
      <c r="K96" s="37" t="e">
        <f>IF(AND(K95&lt;&gt;0,J95&lt;&gt;0),K95-J95,(IFERROR(VLOOKUP($B84,#REF!,4,FALSE),"")/30))</f>
        <v>#VALUE!</v>
      </c>
      <c r="L96" s="37" t="e">
        <f>IF(AND(L95&lt;&gt;0,K95&lt;&gt;0),L95-K95,(IFERROR(VLOOKUP($B84,#REF!,4,FALSE),"")/30))</f>
        <v>#VALUE!</v>
      </c>
      <c r="M96" s="37" t="e">
        <f>IF(AND(M95&lt;&gt;0,L95&lt;&gt;0),M95-L95,(IFERROR(VLOOKUP($B84,#REF!,4,FALSE),"")/30))</f>
        <v>#VALUE!</v>
      </c>
      <c r="N96" s="37" t="e">
        <f>IF(AND(N95&lt;&gt;0,M95&lt;&gt;0),N95-M95,(IFERROR(VLOOKUP($B84,#REF!,4,FALSE),"")/30))</f>
        <v>#VALUE!</v>
      </c>
      <c r="O96" s="37" t="e">
        <f>IF(AND(O95&lt;&gt;0,N95&lt;&gt;0),O95-N95,(IFERROR(VLOOKUP($B84,#REF!,4,FALSE),"")/30))</f>
        <v>#VALUE!</v>
      </c>
      <c r="P96" s="37" t="e">
        <f>IF(AND(P95&lt;&gt;0,O95&lt;&gt;0),P95-O95,(IFERROR(VLOOKUP($B84,#REF!,4,FALSE),"")/30))</f>
        <v>#VALUE!</v>
      </c>
      <c r="Q96" s="37" t="e">
        <f>IF(AND(Q95&lt;&gt;0,P95&lt;&gt;0),Q95-P95,(IFERROR(VLOOKUP($B84,#REF!,4,FALSE),"")/30))</f>
        <v>#VALUE!</v>
      </c>
      <c r="R96" s="37" t="e">
        <f>IF(AND(R95&lt;&gt;0,Q95&lt;&gt;0),R95-Q95,(IFERROR(VLOOKUP($B84,#REF!,4,FALSE),"")/30))</f>
        <v>#VALUE!</v>
      </c>
      <c r="S96" s="37" t="e">
        <f>IF(AND(S95&lt;&gt;0,R95&lt;&gt;0),S95-R95,(IFERROR(VLOOKUP($B84,#REF!,4,FALSE),"")/30))</f>
        <v>#VALUE!</v>
      </c>
      <c r="T96" s="37" t="e">
        <f>IF(AND(T95&lt;&gt;0,S95&lt;&gt;0),T95-S95,(IFERROR(VLOOKUP($B84,#REF!,4,FALSE),"")/30))</f>
        <v>#VALUE!</v>
      </c>
      <c r="U96" s="37" t="e">
        <f>IF(AND(U95&lt;&gt;0,T95&lt;&gt;0),U95-T95,(IFERROR(VLOOKUP($B84,#REF!,4,FALSE),"")/30))</f>
        <v>#VALUE!</v>
      </c>
      <c r="V96" s="37" t="e">
        <f>IF(AND(V95&lt;&gt;0,U95&lt;&gt;0),V95-U95,(IFERROR(VLOOKUP($B84,#REF!,4,FALSE),"")/30))</f>
        <v>#VALUE!</v>
      </c>
      <c r="W96" s="37" t="e">
        <f>IF(AND(W95&lt;&gt;0,V95&lt;&gt;0),W95-V95,(IFERROR(VLOOKUP($B84,#REF!,4,FALSE),"")/30))</f>
        <v>#VALUE!</v>
      </c>
      <c r="X96" s="37" t="e">
        <f>IF(AND(X95&lt;&gt;0,W95&lt;&gt;0),X95-W95,(IFERROR(VLOOKUP($B84,#REF!,4,FALSE),"")/30))</f>
        <v>#VALUE!</v>
      </c>
      <c r="Y96" s="37" t="e">
        <f>IF(AND(Y95&lt;&gt;0,X95&lt;&gt;0),Y95-X95,(IFERROR(VLOOKUP($B84,#REF!,4,FALSE),"")/30))</f>
        <v>#VALUE!</v>
      </c>
      <c r="Z96" s="37" t="e">
        <f>IF(AND(Z95&lt;&gt;0,Y95&lt;&gt;0),Z95-Y95,(IFERROR(VLOOKUP($B84,#REF!,4,FALSE),"")/30))</f>
        <v>#VALUE!</v>
      </c>
      <c r="AA96" s="37" t="e">
        <f>IF(AND(AA95&lt;&gt;0,Z95&lt;&gt;0),AA95-Z95,(IFERROR(VLOOKUP($B84,#REF!,4,FALSE),"")/30))</f>
        <v>#VALUE!</v>
      </c>
      <c r="AB96" s="37" t="e">
        <f>IF(AND(AB95&lt;&gt;0,AA95&lt;&gt;0),AB95-AA95,(IFERROR(VLOOKUP($B84,#REF!,4,FALSE),"")/30))</f>
        <v>#VALUE!</v>
      </c>
      <c r="AC96" s="37" t="e">
        <f>IF(AND(AC95&lt;&gt;0,AB95&lt;&gt;0),AC95-AB95,(IFERROR(VLOOKUP($B84,#REF!,4,FALSE),"")/30))</f>
        <v>#VALUE!</v>
      </c>
      <c r="AD96" s="37" t="e">
        <f>IF(AND(AD95&lt;&gt;0,AC95&lt;&gt;0),AD95-AC95,(IFERROR(VLOOKUP($B84,#REF!,4,FALSE),"")/30))</f>
        <v>#VALUE!</v>
      </c>
      <c r="AE96" s="37" t="e">
        <f>IF(AND(AE95&lt;&gt;0,AD95&lt;&gt;0),AE95-AD95,(IFERROR(VLOOKUP($B84,#REF!,4,FALSE),"")/30))</f>
        <v>#VALUE!</v>
      </c>
      <c r="AF96" s="37" t="e">
        <f>IF(AND(AF95&lt;&gt;0,AE95&lt;&gt;0),AF95-AE95,(IFERROR(VLOOKUP($B84,#REF!,4,FALSE),"")/30))</f>
        <v>#VALUE!</v>
      </c>
      <c r="AG96" s="37" t="e">
        <f>IF(AND(AG95&lt;&gt;0,AF95&lt;&gt;0),AG95-AF95,(IFERROR(VLOOKUP($B84,#REF!,4,FALSE),"")/30))</f>
        <v>#VALUE!</v>
      </c>
      <c r="AH96" s="37" t="e">
        <f>IF(AND(AH95&lt;&gt;0,AG95&lt;&gt;0),AH95-AG95,(IFERROR(VLOOKUP($B84,#REF!,4,FALSE),"")/30))</f>
        <v>#VALUE!</v>
      </c>
      <c r="AI96" s="37" t="e">
        <f>IF(AND(AI95&lt;&gt;0,AH95&lt;&gt;0),AI95-AH95,(IFERROR(VLOOKUP($B84,#REF!,4,FALSE),"")/30))</f>
        <v>#VALUE!</v>
      </c>
      <c r="AJ96" s="37" t="e">
        <f>IF(AND(AJ95&lt;&gt;0,AI95&lt;&gt;0),AJ95-AI95,(IFERROR(VLOOKUP($B84,#REF!,4,FALSE),"")/30))</f>
        <v>#VALUE!</v>
      </c>
      <c r="AK96" s="37" t="e">
        <f>IF(AND(AK95&lt;&gt;0,AJ95&lt;&gt;0),AK95-AJ95,(IFERROR(VLOOKUP($B84,#REF!,4,FALSE),"")/30))</f>
        <v>#VALUE!</v>
      </c>
      <c r="AL96" s="37" t="e">
        <f>IF(AND(AL95&lt;&gt;0,AK95&lt;&gt;0),AL95-AK95,(IFERROR(VLOOKUP($B84,#REF!,4,FALSE),"")/30))</f>
        <v>#VALUE!</v>
      </c>
      <c r="AM96" s="37" t="e">
        <f>IF(AND(AM95&lt;&gt;0,AL95&lt;&gt;0),AM95-AL95,(IFERROR(VLOOKUP($B84,#REF!,5,FALSE),"")/30))</f>
        <v>#VALUE!</v>
      </c>
      <c r="AN96" s="37" t="e">
        <f>IF(AND(AN95&lt;&gt;0,AM95&lt;&gt;0),AN95-AM95,(IFERROR(VLOOKUP($B84,#REF!,5,FALSE),"")/30))</f>
        <v>#VALUE!</v>
      </c>
      <c r="AO96" s="37" t="e">
        <f>IF(AND(AO95&lt;&gt;0,AN95&lt;&gt;0),AO95-AN95,(IFERROR(VLOOKUP($B84,#REF!,5,FALSE),"")/30))</f>
        <v>#VALUE!</v>
      </c>
      <c r="AP96" s="37" t="e">
        <f>IF(AND(AP95&lt;&gt;0,AO95&lt;&gt;0),AP95-AO95,(IFERROR(VLOOKUP($B84,#REF!,5,FALSE),"")/30))</f>
        <v>#VALUE!</v>
      </c>
      <c r="AQ96" s="37" t="e">
        <f>IF(AND(AQ95&lt;&gt;0,AP95&lt;&gt;0),AQ95-AP95,(IFERROR(VLOOKUP($B84,#REF!,5,FALSE),"")/30))</f>
        <v>#VALUE!</v>
      </c>
      <c r="AR96" s="37" t="e">
        <f>IF(AND(AR95&lt;&gt;0,AQ95&lt;&gt;0),AR95-AQ95,(IFERROR(VLOOKUP($B84,#REF!,5,FALSE),"")/30))</f>
        <v>#VALUE!</v>
      </c>
      <c r="AS96" s="37" t="e">
        <f>IF(AND(AS95&lt;&gt;0,AR95&lt;&gt;0),AS95-AR95,(IFERROR(VLOOKUP($B84,#REF!,5,FALSE),"")/30))</f>
        <v>#VALUE!</v>
      </c>
      <c r="AT96" s="37" t="e">
        <f>IF(AND(AT95&lt;&gt;0,AS95&lt;&gt;0),AT95-AS95,(IFERROR(VLOOKUP($B84,#REF!,5,FALSE),"")/30))</f>
        <v>#VALUE!</v>
      </c>
      <c r="AU96" s="37" t="e">
        <f>IF(AND(AU95&lt;&gt;0,AT95&lt;&gt;0),AU95-AT95,(IFERROR(VLOOKUP($B84,#REF!,5,FALSE),"")/30))</f>
        <v>#VALUE!</v>
      </c>
      <c r="AV96" s="37" t="e">
        <f>IF(AND(AV95&lt;&gt;0,AU95&lt;&gt;0),AV95-AU95,(IFERROR(VLOOKUP($B84,#REF!,5,FALSE),"")/30))</f>
        <v>#VALUE!</v>
      </c>
      <c r="AW96" s="37" t="e">
        <f>IF(AND(AW95&lt;&gt;0,AV95&lt;&gt;0),AW95-AV95,(IFERROR(VLOOKUP($B84,#REF!,5,FALSE),"")/30))</f>
        <v>#VALUE!</v>
      </c>
      <c r="AX96" s="37" t="e">
        <f>IF(AND(AX95&lt;&gt;0,AW95&lt;&gt;0),AX95-AW95,(IFERROR(VLOOKUP($B84,#REF!,5,FALSE),"")/30))</f>
        <v>#VALUE!</v>
      </c>
      <c r="AY96" s="37" t="e">
        <f>IF(AND(AY95&lt;&gt;0,AX95&lt;&gt;0),AY95-AX95,(IFERROR(VLOOKUP($B84,#REF!,5,FALSE),"")/30))</f>
        <v>#VALUE!</v>
      </c>
      <c r="AZ96" s="37" t="e">
        <f>IF(AND(AZ95&lt;&gt;0,AY95&lt;&gt;0),AZ95-AY95,(IFERROR(VLOOKUP($B84,#REF!,5,FALSE),"")/30))</f>
        <v>#VALUE!</v>
      </c>
      <c r="BA96" s="37" t="e">
        <f>IF(AND(BA95&lt;&gt;0,AZ95&lt;&gt;0),BA95-AZ95,(IFERROR(VLOOKUP($B84,#REF!,5,FALSE),"")/30))</f>
        <v>#VALUE!</v>
      </c>
      <c r="BB96" s="37" t="e">
        <f>IF(AND(BB95&lt;&gt;0,BA95&lt;&gt;0),BB95-BA95,(IFERROR(VLOOKUP($B84,#REF!,5,FALSE),"")/30))</f>
        <v>#VALUE!</v>
      </c>
      <c r="BC96" s="37" t="e">
        <f>IF(AND(BC95&lt;&gt;0,BB95&lt;&gt;0),BC95-BB95,(IFERROR(VLOOKUP($B84,#REF!,5,FALSE),"")/30))</f>
        <v>#VALUE!</v>
      </c>
      <c r="BD96" s="37" t="e">
        <f>IF(AND(BD95&lt;&gt;0,BC95&lt;&gt;0),BD95-BC95,(IFERROR(VLOOKUP($B84,#REF!,5,FALSE),"")/30))</f>
        <v>#VALUE!</v>
      </c>
      <c r="BE96" s="37" t="e">
        <f>IF(AND(BE95&lt;&gt;0,BD95&lt;&gt;0),BE95-BD95,(IFERROR(VLOOKUP($B84,#REF!,5,FALSE),"")/30))</f>
        <v>#VALUE!</v>
      </c>
      <c r="BF96" s="37" t="e">
        <f>IF(AND(BF95&lt;&gt;0,BE95&lt;&gt;0),BF95-BE95,(IFERROR(VLOOKUP($B84,#REF!,5,FALSE),"")/30))</f>
        <v>#VALUE!</v>
      </c>
      <c r="BG96" s="37" t="e">
        <f>IF(AND(BG95&lt;&gt;0,BF95&lt;&gt;0),BG95-BF95,(IFERROR(VLOOKUP($B84,#REF!,5,FALSE),"")/30))</f>
        <v>#VALUE!</v>
      </c>
      <c r="BH96" s="37" t="e">
        <f>IF(AND(BH95&lt;&gt;0,BG95&lt;&gt;0),BH95-BG95,(IFERROR(VLOOKUP($B84,#REF!,5,FALSE),"")/30))</f>
        <v>#VALUE!</v>
      </c>
      <c r="BI96" s="37" t="e">
        <f>IF(AND(BI95&lt;&gt;0,BH95&lt;&gt;0),BI95-BH95,(IFERROR(VLOOKUP($B84,#REF!,5,FALSE),"")/30))</f>
        <v>#VALUE!</v>
      </c>
      <c r="BJ96" s="37" t="e">
        <f>IF(AND(BJ95&lt;&gt;0,BI95&lt;&gt;0),BJ95-BI95,(IFERROR(VLOOKUP($B84,#REF!,5,FALSE),"")/30))</f>
        <v>#VALUE!</v>
      </c>
      <c r="BK96" s="37" t="e">
        <f>IF(AND(BK95&lt;&gt;0,BJ95&lt;&gt;0),BK95-BJ95,(IFERROR(VLOOKUP($B84,#REF!,5,FALSE),"")/30))</f>
        <v>#VALUE!</v>
      </c>
      <c r="BL96" s="37" t="e">
        <f>IF(AND(BL95&lt;&gt;0,BK95&lt;&gt;0),BL95-BK95,(IFERROR(VLOOKUP($B84,#REF!,5,FALSE),"")/30))</f>
        <v>#VALUE!</v>
      </c>
      <c r="BM96" s="37" t="e">
        <f>IF(AND(BM95&lt;&gt;0,BL95&lt;&gt;0),BM95-BL95,(IFERROR(VLOOKUP($B84,#REF!,5,FALSE),"")/30))</f>
        <v>#VALUE!</v>
      </c>
      <c r="BN96" s="37" t="e">
        <f>IF(AND(BN95&lt;&gt;0,BL95&lt;&gt;0),BN95-BL95,(IFERROR(VLOOKUP($B84,#REF!,5,FALSE),"")/30))</f>
        <v>#VALUE!</v>
      </c>
      <c r="BO96" s="37" t="e">
        <f>IF(AND(BO95&lt;&gt;0,BM95&lt;&gt;0),BO95-BM95,(IFERROR(VLOOKUP($B84,#REF!,5,FALSE),"")/30))</f>
        <v>#VALUE!</v>
      </c>
      <c r="BP96" s="37" t="e">
        <f>IF(AND(BP95&lt;&gt;0,BO95&lt;&gt;0),BP95-BO95,(IFERROR(VLOOKUP($B84,#REF!,6,FALSE),"")/30))</f>
        <v>#VALUE!</v>
      </c>
      <c r="BQ96" s="37" t="e">
        <f>IF(AND(BQ95&lt;&gt;0,BP95&lt;&gt;0),BQ95-BP95,(IFERROR(VLOOKUP($B84,#REF!,6,FALSE),"")/30))</f>
        <v>#VALUE!</v>
      </c>
      <c r="BR96" s="37" t="e">
        <f>IF(AND(BR95&lt;&gt;0,BQ95&lt;&gt;0),BR95-BQ95,(IFERROR(VLOOKUP($B84,#REF!,6,FALSE),"")/30))</f>
        <v>#VALUE!</v>
      </c>
      <c r="BS96" s="37" t="e">
        <f>IF(AND(BS95&lt;&gt;0,BR95&lt;&gt;0),BS95-BR95,(IFERROR(VLOOKUP($B84,#REF!,6,FALSE),"")/30))</f>
        <v>#VALUE!</v>
      </c>
      <c r="BT96" s="37" t="e">
        <f>IF(AND(BT95&lt;&gt;0,BS95&lt;&gt;0),BT95-BS95,(IFERROR(VLOOKUP($B84,#REF!,6,FALSE),"")/30))</f>
        <v>#VALUE!</v>
      </c>
      <c r="BU96" s="37" t="e">
        <f>IF(AND(BU95&lt;&gt;0,BT95&lt;&gt;0),BU95-BT95,(IFERROR(VLOOKUP($B84,#REF!,6,FALSE),"")/30))</f>
        <v>#VALUE!</v>
      </c>
      <c r="BV96" s="37" t="e">
        <f>IF(AND(BV95&lt;&gt;0,BU95&lt;&gt;0),BV95-BU95,(IFERROR(VLOOKUP($B84,#REF!,6,FALSE),"")/30))</f>
        <v>#VALUE!</v>
      </c>
      <c r="BW96" s="37" t="e">
        <f>IF(AND(BW95&lt;&gt;0,BV95&lt;&gt;0),BW95-BV95,(IFERROR(VLOOKUP($B84,#REF!,6,FALSE),"")/30))</f>
        <v>#VALUE!</v>
      </c>
      <c r="BX96" s="37" t="e">
        <f>IF(AND(BX95&lt;&gt;0,BW95&lt;&gt;0),BX95-BW95,(IFERROR(VLOOKUP($B84,#REF!,6,FALSE),"")/30))</f>
        <v>#VALUE!</v>
      </c>
      <c r="BY96" s="37" t="e">
        <f>IF(AND(BY95&lt;&gt;0,BX95&lt;&gt;0),BY95-BX95,(IFERROR(VLOOKUP($B84,#REF!,6,FALSE),"")/30))</f>
        <v>#VALUE!</v>
      </c>
      <c r="BZ96" s="37" t="e">
        <f>IF(AND(BZ95&lt;&gt;0,BY95&lt;&gt;0),BZ95-BY95,(IFERROR(VLOOKUP($B84,#REF!,6,FALSE),"")/30))</f>
        <v>#VALUE!</v>
      </c>
      <c r="CA96" s="37" t="e">
        <f>IF(AND(CA95&lt;&gt;0,BZ95&lt;&gt;0),CA95-BZ95,(IFERROR(VLOOKUP($B84,#REF!,6,FALSE),"")/30))</f>
        <v>#VALUE!</v>
      </c>
      <c r="CB96" s="37" t="e">
        <f>IF(AND(CB95&lt;&gt;0,CA95&lt;&gt;0),CB95-CA95,(IFERROR(VLOOKUP($B84,#REF!,6,FALSE),"")/30))</f>
        <v>#VALUE!</v>
      </c>
      <c r="CC96" s="37" t="e">
        <f>IF(AND(CC95&lt;&gt;0,CB95&lt;&gt;0),CC95-CB95,(IFERROR(VLOOKUP($B84,#REF!,6,FALSE),"")/30))</f>
        <v>#VALUE!</v>
      </c>
      <c r="CD96" s="37" t="e">
        <f>IF(AND(CD95&lt;&gt;0,CC95&lt;&gt;0),CD95-CC95,(IFERROR(VLOOKUP($B84,#REF!,6,FALSE),"")/30))</f>
        <v>#VALUE!</v>
      </c>
      <c r="CE96" s="37" t="e">
        <f>IF(AND(CE95&lt;&gt;0,CD95&lt;&gt;0),CE95-CD95,(IFERROR(VLOOKUP($B84,#REF!,6,FALSE),"")/30))</f>
        <v>#VALUE!</v>
      </c>
      <c r="CF96" s="37" t="e">
        <f>IF(AND(CF95&lt;&gt;0,CE95&lt;&gt;0),CF95-CE95,(IFERROR(VLOOKUP($B84,#REF!,6,FALSE),"")/30))</f>
        <v>#VALUE!</v>
      </c>
      <c r="CG96" s="37" t="e">
        <f>IF(AND(CG95&lt;&gt;0,CF95&lt;&gt;0),CG95-CF95,(IFERROR(VLOOKUP($B84,#REF!,6,FALSE),"")/30))</f>
        <v>#VALUE!</v>
      </c>
      <c r="CH96" s="37" t="e">
        <f>IF(AND(CH95&lt;&gt;0,CG95&lt;&gt;0),CH95-CG95,(IFERROR(VLOOKUP($B84,#REF!,6,FALSE),"")/30))</f>
        <v>#VALUE!</v>
      </c>
      <c r="CI96" s="37" t="e">
        <f>IF(AND(CI95&lt;&gt;0,CH95&lt;&gt;0),CI95-CH95,(IFERROR(VLOOKUP($B84,#REF!,6,FALSE),"")/30))</f>
        <v>#VALUE!</v>
      </c>
      <c r="CJ96" s="37" t="e">
        <f>IF(AND(CJ95&lt;&gt;0,CI95&lt;&gt;0),CJ95-CI95,(IFERROR(VLOOKUP($B84,#REF!,6,FALSE),"")/30))</f>
        <v>#VALUE!</v>
      </c>
      <c r="CK96" s="37" t="e">
        <f>IF(AND(CK95&lt;&gt;0,CJ95&lt;&gt;0),CK95-CJ95,(IFERROR(VLOOKUP($B84,#REF!,6,FALSE),"")/30))</f>
        <v>#VALUE!</v>
      </c>
      <c r="CL96" s="37" t="e">
        <f>IF(AND(CL95&lt;&gt;0,CK95&lt;&gt;0),CL95-CK95,(IFERROR(VLOOKUP($B84,#REF!,6,FALSE),"")/30))</f>
        <v>#VALUE!</v>
      </c>
      <c r="CM96" s="37" t="e">
        <f>IF(AND(CM95&lt;&gt;0,CL95&lt;&gt;0),CM95-CL95,(IFERROR(VLOOKUP($B84,#REF!,6,FALSE),"")/30))</f>
        <v>#VALUE!</v>
      </c>
      <c r="CN96" s="37" t="e">
        <f>IF(AND(CN95&lt;&gt;0,CM95&lt;&gt;0),CN95-CM95,(IFERROR(VLOOKUP($B84,#REF!,6,FALSE),"")/30))</f>
        <v>#VALUE!</v>
      </c>
      <c r="CO96" s="37" t="e">
        <f>IF(AND(CO95&lt;&gt;0,CN95&lt;&gt;0),CO95-CN95,(IFERROR(VLOOKUP($B84,#REF!,6,FALSE),"")/30))</f>
        <v>#VALUE!</v>
      </c>
      <c r="CP96" s="37" t="e">
        <f>IF(AND(CP95&lt;&gt;0,CO95&lt;&gt;0),CP95-CO95,(IFERROR(VLOOKUP($B84,#REF!,6,FALSE),"")/30))</f>
        <v>#VALUE!</v>
      </c>
      <c r="CQ96" s="37" t="e">
        <f>IF(AND(CQ95&lt;&gt;0,CP95&lt;&gt;0),CQ95-CP95,(IFERROR(VLOOKUP($B84,#REF!,6,FALSE),"")/30))</f>
        <v>#VALUE!</v>
      </c>
      <c r="CR96" s="37" t="e">
        <f>IF(AND(CR95&lt;&gt;0,CQ95&lt;&gt;0),CR95-CQ95,(IFERROR(VLOOKUP($B84,#REF!,6,FALSE),"")/30))</f>
        <v>#VALUE!</v>
      </c>
      <c r="CS96" s="37" t="e">
        <f>IF(AND(CS95&lt;&gt;0,CR95&lt;&gt;0),CS95-CR95,(IFERROR(VLOOKUP($B84,#REF!,6,FALSE),"")/30))</f>
        <v>#VALUE!</v>
      </c>
      <c r="CT96" s="37" t="e">
        <f>IF(AND(CT95&lt;&gt;0,CS95&lt;&gt;0),CT95-CS95,(IFERROR(VLOOKUP($B84,#REF!,6,FALSE),"")/30))</f>
        <v>#VALUE!</v>
      </c>
      <c r="CU96" s="37" t="e">
        <f>IF(AND(CU95&lt;&gt;0,CT95&lt;&gt;0),CU95-CT95,(IFERROR(VLOOKUP($B84,#REF!,7,FALSE),"")/30))</f>
        <v>#VALUE!</v>
      </c>
      <c r="CV96" s="37" t="e">
        <f>IF(AND(CV95&lt;&gt;0,CU95&lt;&gt;0),CV95-CU95,(IFERROR(VLOOKUP($B84,#REF!,7,FALSE),"")/30))</f>
        <v>#VALUE!</v>
      </c>
      <c r="CW96" s="37" t="e">
        <f>IF(AND(CW95&lt;&gt;0,CV95&lt;&gt;0),CW95-CV95,(IFERROR(VLOOKUP($B84,#REF!,7,FALSE),"")/30))</f>
        <v>#VALUE!</v>
      </c>
      <c r="CX96" s="37" t="e">
        <f>IF(AND(CX95&lt;&gt;0,CW95&lt;&gt;0),CX95-CW95,(IFERROR(VLOOKUP($B84,#REF!,7,FALSE),"")/30))</f>
        <v>#VALUE!</v>
      </c>
      <c r="CY96" s="37" t="e">
        <f>IF(AND(CY95&lt;&gt;0,CX95&lt;&gt;0),CY95-CX95,(IFERROR(VLOOKUP($B84,#REF!,7,FALSE),"")/30))</f>
        <v>#VALUE!</v>
      </c>
      <c r="CZ96" s="37" t="e">
        <f>IF(AND(CZ95&lt;&gt;0,CY95&lt;&gt;0),CZ95-CY95,(IFERROR(VLOOKUP($B84,#REF!,7,FALSE),"")/30))</f>
        <v>#VALUE!</v>
      </c>
      <c r="DA96" s="37" t="e">
        <f>IF(AND(DA95&lt;&gt;0,CZ95&lt;&gt;0),DA95-CZ95,(IFERROR(VLOOKUP($B84,#REF!,7,FALSE),"")/30))</f>
        <v>#VALUE!</v>
      </c>
      <c r="DB96" s="37" t="e">
        <f>IF(AND(DB95&lt;&gt;0,DA95&lt;&gt;0),DB95-DA95,(IFERROR(VLOOKUP($B84,#REF!,7,FALSE),"")/30))</f>
        <v>#VALUE!</v>
      </c>
      <c r="DC96" s="37" t="e">
        <f>IF(AND(DC95&lt;&gt;0,DB95&lt;&gt;0),DC95-DB95,(IFERROR(VLOOKUP($B84,#REF!,7,FALSE),"")/30))</f>
        <v>#VALUE!</v>
      </c>
      <c r="DD96" s="37" t="e">
        <f>IF(AND(DD95&lt;&gt;0,DC95&lt;&gt;0),DD95-DC95,(IFERROR(VLOOKUP($B84,#REF!,7,FALSE),"")/30))</f>
        <v>#VALUE!</v>
      </c>
      <c r="DE96" s="37" t="e">
        <f>IF(AND(DE95&lt;&gt;0,DD95&lt;&gt;0),DE95-DD95,(IFERROR(VLOOKUP($B84,#REF!,7,FALSE),"")/30))</f>
        <v>#VALUE!</v>
      </c>
      <c r="DF96" s="37" t="e">
        <f>IF(AND(DF95&lt;&gt;0,DE95&lt;&gt;0),DF95-DE95,(IFERROR(VLOOKUP($B84,#REF!,7,FALSE),"")/30))</f>
        <v>#VALUE!</v>
      </c>
      <c r="DG96" s="37" t="e">
        <f>IF(AND(DG95&lt;&gt;0,DF95&lt;&gt;0),DG95-DF95,(IFERROR(VLOOKUP($B84,#REF!,7,FALSE),"")/30))</f>
        <v>#VALUE!</v>
      </c>
      <c r="DH96" s="37" t="e">
        <f>IF(AND(DH95&lt;&gt;0,DG95&lt;&gt;0),DH95-DG95,(IFERROR(VLOOKUP($B84,#REF!,7,FALSE),"")/30))</f>
        <v>#VALUE!</v>
      </c>
      <c r="DI96" s="37" t="e">
        <f>IF(AND(DI95&lt;&gt;0,DH95&lt;&gt;0),DI95-DH95,(IFERROR(VLOOKUP($B84,#REF!,7,FALSE),"")/30))</f>
        <v>#VALUE!</v>
      </c>
      <c r="DJ96" s="37" t="e">
        <f>IF(AND(DJ95&lt;&gt;0,DI95&lt;&gt;0),DJ95-DI95,(IFERROR(VLOOKUP($B84,#REF!,7,FALSE),"")/30))</f>
        <v>#VALUE!</v>
      </c>
      <c r="DK96" s="37" t="e">
        <f>IF(AND(DK95&lt;&gt;0,DJ95&lt;&gt;0),DK95-DJ95,(IFERROR(VLOOKUP($B84,#REF!,7,FALSE),"")/30))</f>
        <v>#VALUE!</v>
      </c>
      <c r="DL96" s="37" t="e">
        <f>IF(AND(DL95&lt;&gt;0,DK95&lt;&gt;0),DL95-DK95,(IFERROR(VLOOKUP($B84,#REF!,7,FALSE),"")/30))</f>
        <v>#VALUE!</v>
      </c>
      <c r="DM96" s="37" t="e">
        <f>IF(AND(DM95&lt;&gt;0,DL95&lt;&gt;0),DM95-DL95,(IFERROR(VLOOKUP($B84,#REF!,7,FALSE),"")/30))</f>
        <v>#VALUE!</v>
      </c>
      <c r="DN96" s="37" t="e">
        <f>IF(AND(DN95&lt;&gt;0,DM95&lt;&gt;0),DN95-DM95,(IFERROR(VLOOKUP($B84,#REF!,7,FALSE),"")/30))</f>
        <v>#VALUE!</v>
      </c>
      <c r="DO96" s="37" t="e">
        <f>IF(AND(DO95&lt;&gt;0,DN95&lt;&gt;0),DO95-DN95,(IFERROR(VLOOKUP($B84,#REF!,7,FALSE),"")/30))</f>
        <v>#VALUE!</v>
      </c>
      <c r="DP96" s="37" t="e">
        <f>IF(AND(DP95&lt;&gt;0,DO95&lt;&gt;0),DP95-DO95,(IFERROR(VLOOKUP($B84,#REF!,7,FALSE),"")/30))</f>
        <v>#VALUE!</v>
      </c>
      <c r="DQ96" s="37" t="e">
        <f>IF(AND(DQ95&lt;&gt;0,DP95&lt;&gt;0),DQ95-DP95,(IFERROR(VLOOKUP($B84,#REF!,7,FALSE),"")/30))</f>
        <v>#VALUE!</v>
      </c>
      <c r="DR96" s="37" t="e">
        <f>IF(AND(DR95&lt;&gt;0,DQ95&lt;&gt;0),DR95-DQ95,(IFERROR(VLOOKUP($B84,#REF!,7,FALSE),"")/30))</f>
        <v>#VALUE!</v>
      </c>
      <c r="DS96" s="37" t="e">
        <f>IF(AND(DS95&lt;&gt;0,DR95&lt;&gt;0),DS95-DR95,(IFERROR(VLOOKUP($B84,#REF!,7,FALSE),"")/30))</f>
        <v>#VALUE!</v>
      </c>
      <c r="DT96" s="37" t="e">
        <f>IF(AND(DT95&lt;&gt;0,DS95&lt;&gt;0),DT95-DS95,(IFERROR(VLOOKUP($B84,#REF!,7,FALSE),"")/30))</f>
        <v>#VALUE!</v>
      </c>
      <c r="DU96" s="37" t="e">
        <f>IF(AND(DU95&lt;&gt;0,DT95&lt;&gt;0),DU95-DT95,(IFERROR(VLOOKUP($B84,#REF!,7,FALSE),"")/30))</f>
        <v>#VALUE!</v>
      </c>
      <c r="DV96" s="37" t="e">
        <f>IF(AND(DV95&lt;&gt;0,DU95&lt;&gt;0),DV95-DU95,(IFERROR(VLOOKUP($B84,#REF!,7,FALSE),"")/30))</f>
        <v>#VALUE!</v>
      </c>
      <c r="DW96" s="37" t="e">
        <f>IF(AND(DW95&lt;&gt;0,DV95&lt;&gt;0),DW95-DV95,(IFERROR(VLOOKUP($B84,#REF!,7,FALSE),"")/30))</f>
        <v>#VALUE!</v>
      </c>
      <c r="DX96" s="37" t="e">
        <f>IF(AND(DX95&lt;&gt;0,DW95&lt;&gt;0),DX95-DW95,(IFERROR(VLOOKUP($B84,#REF!,7,FALSE),"")/30))</f>
        <v>#VALUE!</v>
      </c>
      <c r="DY96" s="37" t="e">
        <f>IF(AND(DY95&lt;&gt;0,DX95&lt;&gt;0),DY95-DX95,(IFERROR(VLOOKUP($B84,#REF!,8,FALSE),"")/30))</f>
        <v>#VALUE!</v>
      </c>
      <c r="DZ96" s="37" t="e">
        <f>IF(AND(DZ95&lt;&gt;0,DY95&lt;&gt;0),DZ95-DY95,(IFERROR(VLOOKUP($B84,#REF!,8,FALSE),"")/30))</f>
        <v>#VALUE!</v>
      </c>
      <c r="EA96" s="37" t="e">
        <f>IF(AND(EA95&lt;&gt;0,DZ95&lt;&gt;0),EA95-DZ95,(IFERROR(VLOOKUP($B84,#REF!,8,FALSE),"")/30))</f>
        <v>#VALUE!</v>
      </c>
      <c r="EB96" s="37" t="e">
        <f>IF(AND(EB95&lt;&gt;0,EA95&lt;&gt;0),EB95-EA95,(IFERROR(VLOOKUP($B84,#REF!,8,FALSE),"")/30))</f>
        <v>#VALUE!</v>
      </c>
      <c r="EC96" s="37" t="e">
        <f>IF(AND(EC95&lt;&gt;0,EB95&lt;&gt;0),EC95-EB95,(IFERROR(VLOOKUP($B84,#REF!,8,FALSE),"")/30))</f>
        <v>#VALUE!</v>
      </c>
      <c r="ED96" s="37" t="e">
        <f>IF(AND(ED95&lt;&gt;0,EC95&lt;&gt;0),ED95-EC95,(IFERROR(VLOOKUP($B84,#REF!,8,FALSE),"")/30))</f>
        <v>#VALUE!</v>
      </c>
      <c r="EE96" s="37" t="e">
        <f>IF(AND(EE95&lt;&gt;0,ED95&lt;&gt;0),EE95-ED95,(IFERROR(VLOOKUP($B84,#REF!,8,FALSE),"")/30))</f>
        <v>#VALUE!</v>
      </c>
      <c r="EF96" s="37" t="e">
        <f>IF(AND(EF95&lt;&gt;0,EE95&lt;&gt;0),EF95-EE95,(IFERROR(VLOOKUP($B84,#REF!,8,FALSE),"")/30))</f>
        <v>#VALUE!</v>
      </c>
      <c r="EG96" s="37" t="e">
        <f>IF(AND(EG95&lt;&gt;0,EF95&lt;&gt;0),EG95-EF95,(IFERROR(VLOOKUP($B84,#REF!,8,FALSE),"")/30))</f>
        <v>#VALUE!</v>
      </c>
      <c r="EH96" s="37" t="e">
        <f>IF(AND(EH95&lt;&gt;0,EG95&lt;&gt;0),EH95-EG95,(IFERROR(VLOOKUP($B84,#REF!,8,FALSE),"")/30))</f>
        <v>#VALUE!</v>
      </c>
      <c r="EI96" s="37" t="e">
        <f>IF(AND(EI95&lt;&gt;0,EH95&lt;&gt;0),EI95-EH95,(IFERROR(VLOOKUP($B84,#REF!,8,FALSE),"")/30))</f>
        <v>#VALUE!</v>
      </c>
      <c r="EJ96" s="37" t="e">
        <f>IF(AND(EJ95&lt;&gt;0,EI95&lt;&gt;0),EJ95-EI95,(IFERROR(VLOOKUP($B84,#REF!,8,FALSE),"")/30))</f>
        <v>#VALUE!</v>
      </c>
      <c r="EK96" s="37" t="e">
        <f>IF(AND(EK95&lt;&gt;0,EJ95&lt;&gt;0),EK95-EJ95,(IFERROR(VLOOKUP($B84,#REF!,8,FALSE),"")/30))</f>
        <v>#VALUE!</v>
      </c>
      <c r="EL96" s="37" t="e">
        <f>IF(AND(EL95&lt;&gt;0,EK95&lt;&gt;0),EL95-EK95,(IFERROR(VLOOKUP($B84,#REF!,8,FALSE),"")/30))</f>
        <v>#VALUE!</v>
      </c>
      <c r="EM96" s="37" t="e">
        <f>IF(AND(EM95&lt;&gt;0,EL95&lt;&gt;0),EM95-EL95,(IFERROR(VLOOKUP($B84,#REF!,8,FALSE),"")/30))</f>
        <v>#VALUE!</v>
      </c>
      <c r="EN96" s="37" t="e">
        <f>IF(AND(EN95&lt;&gt;0,EM95&lt;&gt;0),EN95-EM95,(IFERROR(VLOOKUP($B84,#REF!,8,FALSE),"")/30))</f>
        <v>#VALUE!</v>
      </c>
      <c r="EO96" s="37" t="e">
        <f>IF(AND(EO95&lt;&gt;0,EN95&lt;&gt;0),EO95-EN95,(IFERROR(VLOOKUP($B84,#REF!,8,FALSE),"")/30))</f>
        <v>#VALUE!</v>
      </c>
      <c r="EP96" s="37" t="e">
        <f>IF(AND(EP95&lt;&gt;0,EO95&lt;&gt;0),EP95-EO95,(IFERROR(VLOOKUP($B84,#REF!,8,FALSE),"")/30))</f>
        <v>#VALUE!</v>
      </c>
      <c r="EQ96" s="37" t="e">
        <f>IF(AND(EQ95&lt;&gt;0,EP95&lt;&gt;0),EQ95-EP95,(IFERROR(VLOOKUP($B84,#REF!,8,FALSE),"")/30))</f>
        <v>#VALUE!</v>
      </c>
      <c r="ER96" s="37" t="e">
        <f>IF(AND(ER95&lt;&gt;0,EQ95&lt;&gt;0),ER95-EQ95,(IFERROR(VLOOKUP($B84,#REF!,8,FALSE),"")/30))</f>
        <v>#VALUE!</v>
      </c>
      <c r="ES96" s="37" t="e">
        <f>IF(AND(ES95&lt;&gt;0,ER95&lt;&gt;0),ES95-ER95,(IFERROR(VLOOKUP($B84,#REF!,8,FALSE),"")/30))</f>
        <v>#VALUE!</v>
      </c>
      <c r="ET96" s="37" t="e">
        <f>IF(AND(ET95&lt;&gt;0,ES95&lt;&gt;0),ET95-ES95,(IFERROR(VLOOKUP($B84,#REF!,8,FALSE),"")/30))</f>
        <v>#VALUE!</v>
      </c>
      <c r="EU96" s="37" t="e">
        <f>IF(AND(EU95&lt;&gt;0,ET95&lt;&gt;0),EU95-ET95,(IFERROR(VLOOKUP($B84,#REF!,8,FALSE),"")/30))</f>
        <v>#VALUE!</v>
      </c>
      <c r="EV96" s="37" t="e">
        <f>IF(AND(EV95&lt;&gt;0,EU95&lt;&gt;0),EV95-EU95,(IFERROR(VLOOKUP($B84,#REF!,8,FALSE),"")/30))</f>
        <v>#VALUE!</v>
      </c>
      <c r="EW96" s="37" t="e">
        <f>IF(AND(EW95&lt;&gt;0,EV95&lt;&gt;0),EW95-EV95,(IFERROR(VLOOKUP($B84,#REF!,8,FALSE),"")/30))</f>
        <v>#VALUE!</v>
      </c>
      <c r="EX96" s="37" t="e">
        <f>IF(AND(EX95&lt;&gt;0,EW95&lt;&gt;0),EX95-EW95,(IFERROR(VLOOKUP($B84,#REF!,8,FALSE),"")/30))</f>
        <v>#VALUE!</v>
      </c>
      <c r="EY96" s="37" t="e">
        <f>IF(AND(EY95&lt;&gt;0,EX95&lt;&gt;0),EY95-EX95,(IFERROR(VLOOKUP($B84,#REF!,8,FALSE),"")/30))</f>
        <v>#VALUE!</v>
      </c>
      <c r="EZ96" s="37" t="e">
        <f>IF(AND(EZ95&lt;&gt;0,EY95&lt;&gt;0),EZ95-EY95,(IFERROR(VLOOKUP($B84,#REF!,8,FALSE),"")/30))</f>
        <v>#VALUE!</v>
      </c>
      <c r="FA96" s="37" t="e">
        <f>IF(AND(FA95&lt;&gt;0,EZ95&lt;&gt;0),FA95-EZ95,(IFERROR(VLOOKUP($B84,#REF!,8,FALSE),"")/30))</f>
        <v>#VALUE!</v>
      </c>
      <c r="FB96" s="37" t="e">
        <f>IF(AND(FB95&lt;&gt;0,FA95&lt;&gt;0),FB95-FA95,(IFERROR(VLOOKUP($B84,#REF!,8,FALSE),"")/30))</f>
        <v>#VALUE!</v>
      </c>
      <c r="FC96" s="37" t="e">
        <f>IF(AND(FC95&lt;&gt;0,FB95&lt;&gt;0),FC95-FB95,(IFERROR(VLOOKUP($B84,#REF!,8,FALSE),"")/30))</f>
        <v>#VALUE!</v>
      </c>
      <c r="FD96" s="37" t="e">
        <f>IF(AND(FD95&lt;&gt;0,FC95&lt;&gt;0),FD95-FC95,(IFERROR(VLOOKUP($B84,#REF!,9,FALSE),"")/30))</f>
        <v>#VALUE!</v>
      </c>
      <c r="FE96" s="37" t="e">
        <f>IF(AND(FE95&lt;&gt;0,FD95&lt;&gt;0),FE95-FD95,(IFERROR(VLOOKUP($B84,#REF!,9,FALSE),"")/30))</f>
        <v>#VALUE!</v>
      </c>
      <c r="FF96" s="37" t="e">
        <f>IF(AND(FF95&lt;&gt;0,FE95&lt;&gt;0),FF95-FE95,(IFERROR(VLOOKUP($B84,#REF!,9,FALSE),"")/30))</f>
        <v>#VALUE!</v>
      </c>
      <c r="FG96" s="37" t="e">
        <f>IF(AND(FG95&lt;&gt;0,FF95&lt;&gt;0),FG95-FF95,(IFERROR(VLOOKUP($B84,#REF!,9,FALSE),"")/30))</f>
        <v>#VALUE!</v>
      </c>
      <c r="FH96" s="37">
        <f>IF(AND(FH95&lt;&gt;0,FG95&lt;&gt;0),FH95-FG95,(IFERROR(VLOOKUP($B84,#REF!,9,FALSE),"")/30))</f>
        <v>0</v>
      </c>
      <c r="FI96" s="37">
        <f>IF(AND(FI95&lt;&gt;0,FH95&lt;&gt;0),FI95-FH95,(IFERROR(VLOOKUP($B84,#REF!,9,FALSE),"")/30))</f>
        <v>0</v>
      </c>
      <c r="FJ96" s="37" t="e">
        <f>IF(AND(FJ95&lt;&gt;0,FI95&lt;&gt;0),FJ95-FI95,(IFERROR(VLOOKUP($B84,#REF!,9,FALSE),"")/30))</f>
        <v>#VALUE!</v>
      </c>
      <c r="FK96" s="37" t="e">
        <f>IF(AND(FK95&lt;&gt;0,FJ95&lt;&gt;0),FK95-FJ95,(IFERROR(VLOOKUP($B84,#REF!,9,FALSE),"")/30))</f>
        <v>#VALUE!</v>
      </c>
      <c r="FL96" s="37" t="e">
        <f>IF(AND(FL95&lt;&gt;0,FK95&lt;&gt;0),FL95-FK95,(IFERROR(VLOOKUP($B84,#REF!,9,FALSE),"")/30))</f>
        <v>#VALUE!</v>
      </c>
      <c r="FM96" s="37" t="e">
        <f>IF(AND(FM95&lt;&gt;0,FL95&lt;&gt;0),FM95-FL95,(IFERROR(VLOOKUP($B84,#REF!,9,FALSE),"")/30))</f>
        <v>#VALUE!</v>
      </c>
      <c r="FN96" s="37" t="e">
        <f>IF(AND(FN95&lt;&gt;0,FM95&lt;&gt;0),FN95-FM95,(IFERROR(VLOOKUP($B84,#REF!,9,FALSE),"")/30))</f>
        <v>#VALUE!</v>
      </c>
      <c r="FO96" s="37" t="e">
        <f>IF(AND(FO95&lt;&gt;0,FN95&lt;&gt;0),FO95-FN95,(IFERROR(VLOOKUP($B84,#REF!,9,FALSE),"")/30))</f>
        <v>#VALUE!</v>
      </c>
      <c r="FP96" s="37" t="e">
        <f>IF(AND(FP95&lt;&gt;0,FO95&lt;&gt;0),FP95-FO95,(IFERROR(VLOOKUP($B84,#REF!,9,FALSE),"")/30))</f>
        <v>#VALUE!</v>
      </c>
      <c r="FQ96" s="37" t="e">
        <f>IF(AND(FQ95&lt;&gt;0,FP95&lt;&gt;0),FQ95-FP95,(IFERROR(VLOOKUP($B84,#REF!,9,FALSE),"")/30))</f>
        <v>#VALUE!</v>
      </c>
      <c r="FR96" s="37" t="e">
        <f>IF(AND(FR95&lt;&gt;0,FQ95&lt;&gt;0),FR95-FQ95,(IFERROR(VLOOKUP($B84,#REF!,9,FALSE),"")/30))</f>
        <v>#VALUE!</v>
      </c>
      <c r="FS96" s="37" t="e">
        <f>IF(AND(FS95&lt;&gt;0,FR95&lt;&gt;0),FS95-FR95,(IFERROR(VLOOKUP($B84,#REF!,9,FALSE),"")/30))</f>
        <v>#VALUE!</v>
      </c>
      <c r="FT96" s="37" t="e">
        <f>IF(AND(FT95&lt;&gt;0,FS95&lt;&gt;0),FT95-FS95,(IFERROR(VLOOKUP($B84,#REF!,9,FALSE),"")/30))</f>
        <v>#VALUE!</v>
      </c>
      <c r="FU96" s="37" t="e">
        <f>IF(AND(FU95&lt;&gt;0,FT95&lt;&gt;0),FU95-FT95,(IFERROR(VLOOKUP($B84,#REF!,9,FALSE),"")/30))</f>
        <v>#VALUE!</v>
      </c>
      <c r="FV96" s="37" t="e">
        <f>IF(AND(FV95&lt;&gt;0,FU95&lt;&gt;0),FV95-FU95,(IFERROR(VLOOKUP($B84,#REF!,9,FALSE),"")/30))</f>
        <v>#VALUE!</v>
      </c>
      <c r="FW96" s="37" t="e">
        <f>IF(AND(FW95&lt;&gt;0,FV95&lt;&gt;0),FW95-FV95,(IFERROR(VLOOKUP($B84,#REF!,9,FALSE),"")/30))</f>
        <v>#VALUE!</v>
      </c>
      <c r="FX96" s="37" t="e">
        <f>IF(AND(FX95&lt;&gt;0,FW95&lt;&gt;0),FX95-FW95,(IFERROR(VLOOKUP($B84,#REF!,9,FALSE),"")/30))</f>
        <v>#VALUE!</v>
      </c>
      <c r="FY96" s="37" t="e">
        <f>IF(AND(FY95&lt;&gt;0,FX95&lt;&gt;0),FY95-FX95,(IFERROR(VLOOKUP($B84,#REF!,9,FALSE),"")/30))</f>
        <v>#VALUE!</v>
      </c>
      <c r="FZ96" s="37" t="e">
        <f>IF(AND(FZ95&lt;&gt;0,FY95&lt;&gt;0),FZ95-FY95,(IFERROR(VLOOKUP($B84,#REF!,9,FALSE),"")/30))</f>
        <v>#VALUE!</v>
      </c>
      <c r="GA96" s="37" t="e">
        <f>IF(AND(GA95&lt;&gt;0,FZ95&lt;&gt;0),GA95-FZ95,(IFERROR(VLOOKUP($B84,#REF!,9,FALSE),"")/30))</f>
        <v>#VALUE!</v>
      </c>
      <c r="GB96" s="37" t="e">
        <f>IF(AND(GB95&lt;&gt;0,GA95&lt;&gt;0),GB95-GA95,(IFERROR(VLOOKUP($B84,#REF!,9,FALSE),"")/30))</f>
        <v>#VALUE!</v>
      </c>
      <c r="GC96" s="37" t="e">
        <f>IF(AND(GC95&lt;&gt;0,GB95&lt;&gt;0),GC95-GB95,(IFERROR(VLOOKUP($B84,#REF!,9,FALSE),"")/30))</f>
        <v>#VALUE!</v>
      </c>
      <c r="GD96" s="37" t="e">
        <f>IF(AND(GD95&lt;&gt;0,GC95&lt;&gt;0),GD95-GC95,(IFERROR(VLOOKUP($B84,#REF!,9,FALSE),"")/30))</f>
        <v>#VALUE!</v>
      </c>
      <c r="GE96" s="37" t="e">
        <f>IF(AND(GE95&lt;&gt;0,GD95&lt;&gt;0),GE95-GD95,(IFERROR(VLOOKUP($B84,#REF!,9,FALSE),"")/30))</f>
        <v>#VALUE!</v>
      </c>
      <c r="GF96" s="37" t="e">
        <f>IF(AND(GF95&lt;&gt;0,GE95&lt;&gt;0),GF95-GE95,(IFERROR(VLOOKUP($B84,#REF!,9,FALSE),"")/30))</f>
        <v>#VALUE!</v>
      </c>
      <c r="GG96" s="37" t="e">
        <f>IF(AND(GG95&lt;&gt;0,GF95&lt;&gt;0),GG95-GF95,(IFERROR(VLOOKUP($B84,#REF!,9,FALSE),"")/30))</f>
        <v>#VALUE!</v>
      </c>
      <c r="GH96" s="37" t="e">
        <f>IF(AND(GH95&lt;&gt;0,GG95&lt;&gt;0),GH95-GG95,(IFERROR(VLOOKUP($B84,#REF!,10,FALSE),"")/30))</f>
        <v>#VALUE!</v>
      </c>
      <c r="GI96" s="37" t="e">
        <f>IF(AND(GI95&lt;&gt;0,GH95&lt;&gt;0),GI95-GH95,(IFERROR(VLOOKUP($B84,#REF!,10,FALSE),"")/30))</f>
        <v>#VALUE!</v>
      </c>
      <c r="GJ96" s="37" t="e">
        <f>IF(AND(GJ95&lt;&gt;0,GI95&lt;&gt;0),GJ95-GI95,(IFERROR(VLOOKUP($B84,#REF!,10,FALSE),"")/30))</f>
        <v>#VALUE!</v>
      </c>
      <c r="GK96" s="37" t="e">
        <f>IF(AND(GK95&lt;&gt;0,GJ95&lt;&gt;0),GK95-GJ95,(IFERROR(VLOOKUP($B84,#REF!,10,FALSE),"")/30))</f>
        <v>#VALUE!</v>
      </c>
      <c r="GL96" s="37" t="e">
        <f>IF(AND(GL95&lt;&gt;0,GK95&lt;&gt;0),GL95-GK95,(IFERROR(VLOOKUP($B84,#REF!,10,FALSE),"")/30))</f>
        <v>#VALUE!</v>
      </c>
      <c r="GM96" s="37" t="e">
        <f>IF(AND(GM95&lt;&gt;0,GL95&lt;&gt;0),GM95-GL95,(IFERROR(VLOOKUP($B84,#REF!,10,FALSE),"")/30))</f>
        <v>#VALUE!</v>
      </c>
      <c r="GN96" s="37" t="e">
        <f>IF(AND(GN95&lt;&gt;0,GM95&lt;&gt;0),GN95-GM95,(IFERROR(VLOOKUP($B84,#REF!,10,FALSE),"")/30))</f>
        <v>#VALUE!</v>
      </c>
      <c r="GO96" s="37" t="e">
        <f>IF(AND(GO95&lt;&gt;0,GN95&lt;&gt;0),GO95-GN95,(IFERROR(VLOOKUP($B84,#REF!,10,FALSE),"")/30))</f>
        <v>#VALUE!</v>
      </c>
      <c r="GP96" s="37" t="e">
        <f>IF(AND(GP95&lt;&gt;0,GO95&lt;&gt;0),GP95-GO95,(IFERROR(VLOOKUP($B84,#REF!,10,FALSE),"")/30))</f>
        <v>#VALUE!</v>
      </c>
      <c r="GQ96" s="37" t="e">
        <f>IF(AND(GQ95&lt;&gt;0,GP95&lt;&gt;0),GQ95-GP95,(IFERROR(VLOOKUP($B84,#REF!,10,FALSE),"")/30))</f>
        <v>#VALUE!</v>
      </c>
      <c r="GR96" s="37" t="e">
        <f>IF(AND(GR95&lt;&gt;0,GQ95&lt;&gt;0),GR95-GQ95,(IFERROR(VLOOKUP($B84,#REF!,10,FALSE),"")/30))</f>
        <v>#VALUE!</v>
      </c>
      <c r="GS96" s="37" t="e">
        <f>IF(AND(GS95&lt;&gt;0,GR95&lt;&gt;0),GS95-GR95,(IFERROR(VLOOKUP($B84,#REF!,10,FALSE),"")/30))</f>
        <v>#VALUE!</v>
      </c>
      <c r="GT96" s="37" t="e">
        <f>IF(AND(GT95&lt;&gt;0,GS95&lt;&gt;0),GT95-GS95,(IFERROR(VLOOKUP($B84,#REF!,10,FALSE),"")/30))</f>
        <v>#VALUE!</v>
      </c>
      <c r="GU96" s="37" t="e">
        <f>IF(AND(GU95&lt;&gt;0,GT95&lt;&gt;0),GU95-GT95,(IFERROR(VLOOKUP($B84,#REF!,10,FALSE),"")/30))</f>
        <v>#VALUE!</v>
      </c>
      <c r="GV96" s="37" t="e">
        <f>IF(AND(GV95&lt;&gt;0,GU95&lt;&gt;0),GV95-GU95,(IFERROR(VLOOKUP($B84,#REF!,10,FALSE),"")/30))</f>
        <v>#VALUE!</v>
      </c>
      <c r="GW96" s="37" t="e">
        <f>IF(AND(GW95&lt;&gt;0,GV95&lt;&gt;0),GW95-GV95,(IFERROR(VLOOKUP($B84,#REF!,10,FALSE),"")/30))</f>
        <v>#VALUE!</v>
      </c>
      <c r="GX96" s="37" t="e">
        <f>IF(AND(GX95&lt;&gt;0,GW95&lt;&gt;0),GX95-GW95,(IFERROR(VLOOKUP($B84,#REF!,10,FALSE),"")/30))</f>
        <v>#VALUE!</v>
      </c>
      <c r="GY96" s="37" t="e">
        <f>IF(AND(GY95&lt;&gt;0,GX95&lt;&gt;0),GY95-GX95,(IFERROR(VLOOKUP($B84,#REF!,10,FALSE),"")/30))</f>
        <v>#VALUE!</v>
      </c>
      <c r="GZ96" s="37" t="e">
        <f>IF(AND(GZ95&lt;&gt;0,GY95&lt;&gt;0),GZ95-GY95,(IFERROR(VLOOKUP($B84,#REF!,10,FALSE),"")/30))</f>
        <v>#VALUE!</v>
      </c>
      <c r="HA96" s="37" t="e">
        <f>IF(AND(HA95&lt;&gt;0,GZ95&lt;&gt;0),HA95-GZ95,(IFERROR(VLOOKUP($B84,#REF!,10,FALSE),"")/30))</f>
        <v>#VALUE!</v>
      </c>
      <c r="HB96" s="37" t="e">
        <f>IF(AND(HB95&lt;&gt;0,HA95&lt;&gt;0),HB95-HA95,(IFERROR(VLOOKUP($B84,#REF!,10,FALSE),"")/30))</f>
        <v>#VALUE!</v>
      </c>
      <c r="HC96" s="37" t="e">
        <f>IF(AND(HC95&lt;&gt;0,HB95&lt;&gt;0),HC95-HB95,(IFERROR(VLOOKUP($B84,#REF!,10,FALSE),"")/30))</f>
        <v>#VALUE!</v>
      </c>
      <c r="HD96" s="37" t="e">
        <f>IF(AND(HD95&lt;&gt;0,HC95&lt;&gt;0),HD95-HC95,(IFERROR(VLOOKUP($B84,#REF!,10,FALSE),"")/30))</f>
        <v>#VALUE!</v>
      </c>
      <c r="HE96" s="37" t="e">
        <f>IF(AND(HE95&lt;&gt;0,HD95&lt;&gt;0),HE95-HD95,(IFERROR(VLOOKUP($B84,#REF!,10,FALSE),"")/30))</f>
        <v>#VALUE!</v>
      </c>
      <c r="HF96" s="37" t="e">
        <f>IF(AND(HF95&lt;&gt;0,HE95&lt;&gt;0),HF95-HE95,(IFERROR(VLOOKUP($B84,#REF!,10,FALSE),"")/30))</f>
        <v>#VALUE!</v>
      </c>
      <c r="HG96" s="37" t="e">
        <f>IF(AND(HG95&lt;&gt;0,HF95&lt;&gt;0),HG95-HF95,(IFERROR(VLOOKUP($B84,#REF!,10,FALSE),"")/30))</f>
        <v>#VALUE!</v>
      </c>
      <c r="HH96" s="37" t="e">
        <f>IF(AND(HH95&lt;&gt;0,HG95&lt;&gt;0),HH95-HG95,(IFERROR(VLOOKUP($B84,#REF!,10,FALSE),"")/30))</f>
        <v>#VALUE!</v>
      </c>
      <c r="HI96" s="37" t="e">
        <f>IF(AND(HI95&lt;&gt;0,HH95&lt;&gt;0),HI95-HH95,(IFERROR(VLOOKUP($B84,#REF!,10,FALSE),"")/30))</f>
        <v>#VALUE!</v>
      </c>
      <c r="HJ96" s="37" t="e">
        <f>IF(AND(HJ95&lt;&gt;0,HI95&lt;&gt;0),HJ95-HI95,(IFERROR(VLOOKUP($B84,#REF!,10,FALSE),"")/30))</f>
        <v>#VALUE!</v>
      </c>
      <c r="HK96" s="37" t="e">
        <f>IF(AND(HK95&lt;&gt;0,HJ95&lt;&gt;0),HK95-HJ95,(IFERROR(VLOOKUP($B84,#REF!,10,FALSE),"")/30))</f>
        <v>#VALUE!</v>
      </c>
      <c r="HL96" s="37" t="e">
        <f>IF(AND(HL95&lt;&gt;0,HK95&lt;&gt;0),HL95-HK95,(IFERROR(VLOOKUP($B84,#REF!,10,FALSE),"")/30))</f>
        <v>#VALUE!</v>
      </c>
      <c r="HM96" s="37" t="e">
        <f>IF(AND(HM95&lt;&gt;0,HL95&lt;&gt;0),HM95-HL95,(IFERROR(VLOOKUP($B84,#REF!,11,FALSE),"")/30))</f>
        <v>#VALUE!</v>
      </c>
      <c r="HN96" s="37" t="e">
        <f>IF(AND(HN95&lt;&gt;0,HM95&lt;&gt;0),HN95-HM95,(IFERROR(VLOOKUP($B84,#REF!,11,FALSE),"")/30))</f>
        <v>#VALUE!</v>
      </c>
      <c r="HO96" s="37" t="e">
        <f>IF(AND(HO95&lt;&gt;0,HN95&lt;&gt;0),HO95-HN95,(IFERROR(VLOOKUP($B84,#REF!,11,FALSE),"")/30))</f>
        <v>#VALUE!</v>
      </c>
      <c r="HP96" s="37" t="e">
        <f>IF(AND(HP95&lt;&gt;0,HO95&lt;&gt;0),HP95-HO95,(IFERROR(VLOOKUP($B84,#REF!,11,FALSE),"")/30))</f>
        <v>#VALUE!</v>
      </c>
      <c r="HQ96" s="37" t="e">
        <f>IF(AND(HQ95&lt;&gt;0,HP95&lt;&gt;0),HQ95-HP95,(IFERROR(VLOOKUP($B84,#REF!,11,FALSE),"")/30))</f>
        <v>#VALUE!</v>
      </c>
      <c r="HR96" s="37" t="e">
        <f>IF(AND(HR95&lt;&gt;0,HQ95&lt;&gt;0),HR95-HQ95,(IFERROR(VLOOKUP($B84,#REF!,11,FALSE),"")/30))</f>
        <v>#VALUE!</v>
      </c>
      <c r="HS96" s="37" t="e">
        <f>IF(AND(HS95&lt;&gt;0,HR95&lt;&gt;0),HS95-HR95,(IFERROR(VLOOKUP($B84,#REF!,11,FALSE),"")/30))</f>
        <v>#VALUE!</v>
      </c>
      <c r="HT96" s="37" t="e">
        <f>IF(AND(HT95&lt;&gt;0,HS95&lt;&gt;0),HT95-HS95,(IFERROR(VLOOKUP($B84,#REF!,11,FALSE),"")/30))</f>
        <v>#VALUE!</v>
      </c>
      <c r="HU96" s="37" t="e">
        <f>IF(AND(HU95&lt;&gt;0,HT95&lt;&gt;0),HU95-HT95,(IFERROR(VLOOKUP($B84,#REF!,11,FALSE),"")/30))</f>
        <v>#VALUE!</v>
      </c>
      <c r="HV96" s="37" t="e">
        <f>IF(AND(HV95&lt;&gt;0,HU95&lt;&gt;0),HV95-HU95,(IFERROR(VLOOKUP($B84,#REF!,11,FALSE),"")/30))</f>
        <v>#VALUE!</v>
      </c>
      <c r="HW96" s="37" t="e">
        <f>IF(AND(HW95&lt;&gt;0,HV95&lt;&gt;0),HW95-HV95,(IFERROR(VLOOKUP($B84,#REF!,11,FALSE),"")/30))</f>
        <v>#VALUE!</v>
      </c>
      <c r="HX96" s="37" t="e">
        <f>IF(AND(HX95&lt;&gt;0,HW95&lt;&gt;0),HX95-HW95,(IFERROR(VLOOKUP($B84,#REF!,11,FALSE),"")/30))</f>
        <v>#VALUE!</v>
      </c>
      <c r="HY96" s="37" t="e">
        <f>IF(AND(HY95&lt;&gt;0,HX95&lt;&gt;0),HY95-HX95,(IFERROR(VLOOKUP($B84,#REF!,11,FALSE),"")/30))</f>
        <v>#VALUE!</v>
      </c>
      <c r="HZ96" s="37" t="e">
        <f>IF(AND(HZ95&lt;&gt;0,HY95&lt;&gt;0),HZ95-HY95,(IFERROR(VLOOKUP($B84,#REF!,11,FALSE),"")/30))</f>
        <v>#VALUE!</v>
      </c>
      <c r="IA96" s="37" t="e">
        <f>IF(AND(IA95&lt;&gt;0,HZ95&lt;&gt;0),IA95-HZ95,(IFERROR(VLOOKUP($B84,#REF!,11,FALSE),"")/30))</f>
        <v>#VALUE!</v>
      </c>
      <c r="IB96" s="37" t="e">
        <f>IF(AND(IB95&lt;&gt;0,IA95&lt;&gt;0),IB95-IA95,(IFERROR(VLOOKUP($B84,#REF!,11,FALSE),"")/30))</f>
        <v>#VALUE!</v>
      </c>
      <c r="IC96" s="37" t="e">
        <f>IF(AND(IC95&lt;&gt;0,IB95&lt;&gt;0),IC95-IB95,(IFERROR(VLOOKUP($B84,#REF!,11,FALSE),"")/30))</f>
        <v>#VALUE!</v>
      </c>
      <c r="ID96" s="37" t="e">
        <f>IF(AND(ID95&lt;&gt;0,IC95&lt;&gt;0),ID95-IC95,(IFERROR(VLOOKUP($B84,#REF!,11,FALSE),"")/30))</f>
        <v>#VALUE!</v>
      </c>
      <c r="IE96" s="37" t="e">
        <f>IF(AND(IE95&lt;&gt;0,ID95&lt;&gt;0),IE95-ID95,(IFERROR(VLOOKUP($B84,#REF!,11,FALSE),"")/30))</f>
        <v>#VALUE!</v>
      </c>
      <c r="IF96" s="37" t="e">
        <f>IF(AND(IF95&lt;&gt;0,IE95&lt;&gt;0),IF95-IE95,(IFERROR(VLOOKUP($B84,#REF!,11,FALSE),"")/30))</f>
        <v>#VALUE!</v>
      </c>
      <c r="IG96" s="37" t="e">
        <f>IF(AND(IG95&lt;&gt;0,IF95&lt;&gt;0),IG95-IF95,(IFERROR(VLOOKUP($B84,#REF!,11,FALSE),"")/30))</f>
        <v>#VALUE!</v>
      </c>
      <c r="IH96" s="37" t="e">
        <f>IF(AND(IH95&lt;&gt;0,IG95&lt;&gt;0),IH95-IG95,(IFERROR(VLOOKUP($B84,#REF!,11,FALSE),"")/30))</f>
        <v>#VALUE!</v>
      </c>
      <c r="II96" s="37" t="e">
        <f>IF(AND(II95&lt;&gt;0,IH95&lt;&gt;0),II95-IH95,(IFERROR(VLOOKUP($B84,#REF!,11,FALSE),"")/30))</f>
        <v>#VALUE!</v>
      </c>
      <c r="IJ96" s="37" t="e">
        <f>IF(AND(IJ95&lt;&gt;0,II95&lt;&gt;0),IJ95-II95,(IFERROR(VLOOKUP($B84,#REF!,11,FALSE),"")/30))</f>
        <v>#VALUE!</v>
      </c>
      <c r="IK96" s="37" t="e">
        <f>IF(AND(IK95&lt;&gt;0,IJ95&lt;&gt;0),IK95-IJ95,(IFERROR(VLOOKUP($B84,#REF!,11,FALSE),"")/30))</f>
        <v>#VALUE!</v>
      </c>
      <c r="IL96" s="37" t="e">
        <f>IF(AND(IL95&lt;&gt;0,IK95&lt;&gt;0),IL95-IK95,(IFERROR(VLOOKUP($B84,#REF!,11,FALSE),"")/30))</f>
        <v>#VALUE!</v>
      </c>
      <c r="IM96" s="37" t="e">
        <f>IF(AND(IM95&lt;&gt;0,IL95&lt;&gt;0),IM95-IL95,(IFERROR(VLOOKUP($B84,#REF!,11,FALSE),"")/30))</f>
        <v>#VALUE!</v>
      </c>
      <c r="IN96" s="37" t="e">
        <f>IF(AND(IN95&lt;&gt;0,IM95&lt;&gt;0),IN95-IM95,(IFERROR(VLOOKUP($B84,#REF!,11,FALSE),"")/30))</f>
        <v>#VALUE!</v>
      </c>
      <c r="IO96" s="37" t="e">
        <f>IF(AND(IO95&lt;&gt;0,IN95&lt;&gt;0),IO95-IN95,(IFERROR(VLOOKUP($B84,#REF!,11,FALSE),"")/30))</f>
        <v>#VALUE!</v>
      </c>
      <c r="IP96" s="37" t="e">
        <f>IF(AND(IP95&lt;&gt;0,IO95&lt;&gt;0),IP95-IO95,(IFERROR(VLOOKUP($B84,#REF!,11,FALSE),"")/30))</f>
        <v>#VALUE!</v>
      </c>
      <c r="IQ96" s="37" t="e">
        <f>IF(AND(IQ95&lt;&gt;0,IP95&lt;&gt;0),IQ95-IP95,(IFERROR(VLOOKUP($B84,#REF!,11,FALSE),"")/30))</f>
        <v>#VALUE!</v>
      </c>
      <c r="IR96" s="37" t="e">
        <f>IF(AND(IR95&lt;&gt;0,IQ95&lt;&gt;0),IR95-IQ95,(IFERROR(VLOOKUP($B84,#REF!,12,FALSE),"")/30))</f>
        <v>#VALUE!</v>
      </c>
      <c r="IS96" s="37" t="e">
        <f>IF(AND(IS95&lt;&gt;0,IR95&lt;&gt;0),IS95-IR95,(IFERROR(VLOOKUP($B84,#REF!,12,FALSE),"")/30))</f>
        <v>#VALUE!</v>
      </c>
      <c r="IT96" s="37" t="e">
        <f>IF(AND(IT95&lt;&gt;0,IS95&lt;&gt;0),IT95-IS95,(IFERROR(VLOOKUP($B84,#REF!,12,FALSE),"")/30))</f>
        <v>#VALUE!</v>
      </c>
      <c r="IU96" s="37" t="e">
        <f>IF(AND(IU95&lt;&gt;0,IT95&lt;&gt;0),IU95-IT95,(IFERROR(VLOOKUP($B84,#REF!,12,FALSE),"")/30))</f>
        <v>#VALUE!</v>
      </c>
      <c r="IV96" s="37" t="e">
        <f>IF(AND(IV95&lt;&gt;0,IU95&lt;&gt;0),IV95-IU95,(IFERROR(VLOOKUP($B84,#REF!,12,FALSE),"")/30))</f>
        <v>#VALUE!</v>
      </c>
      <c r="IW96" s="37" t="e">
        <f>IF(AND(IW95&lt;&gt;0,IV95&lt;&gt;0),IW95-IV95,(IFERROR(VLOOKUP($B84,#REF!,12,FALSE),"")/30))</f>
        <v>#VALUE!</v>
      </c>
      <c r="IX96" s="37" t="e">
        <f>IF(AND(IX95&lt;&gt;0,IW95&lt;&gt;0),IX95-IW95,(IFERROR(VLOOKUP($B84,#REF!,12,FALSE),"")/30))</f>
        <v>#VALUE!</v>
      </c>
      <c r="IY96" s="37" t="e">
        <f>IF(AND(IY95&lt;&gt;0,IX95&lt;&gt;0),IY95-IX95,(IFERROR(VLOOKUP($B84,#REF!,12,FALSE),"")/30))</f>
        <v>#VALUE!</v>
      </c>
      <c r="IZ96" s="37" t="e">
        <f>IF(AND(IZ95&lt;&gt;0,IY95&lt;&gt;0),IZ95-IY95,(IFERROR(VLOOKUP($B84,#REF!,12,FALSE),"")/30))</f>
        <v>#VALUE!</v>
      </c>
      <c r="JA96" s="37" t="e">
        <f>IF(AND(JA95&lt;&gt;0,IZ95&lt;&gt;0),JA95-IZ95,(IFERROR(VLOOKUP($B84,#REF!,12,FALSE),"")/30))</f>
        <v>#VALUE!</v>
      </c>
      <c r="JB96" s="37" t="e">
        <f>IF(AND(JB95&lt;&gt;0,JA95&lt;&gt;0),JB95-JA95,(IFERROR(VLOOKUP($B84,#REF!,12,FALSE),"")/30))</f>
        <v>#VALUE!</v>
      </c>
      <c r="JC96" s="37" t="e">
        <f>IF(AND(JC95&lt;&gt;0,JB95&lt;&gt;0),JC95-JB95,(IFERROR(VLOOKUP($B84,#REF!,12,FALSE),"")/30))</f>
        <v>#VALUE!</v>
      </c>
      <c r="JD96" s="37" t="e">
        <f>IF(AND(JD95&lt;&gt;0,JC95&lt;&gt;0),JD95-JC95,(IFERROR(VLOOKUP($B84,#REF!,12,FALSE),"")/30))</f>
        <v>#VALUE!</v>
      </c>
      <c r="JE96" s="37" t="e">
        <f>IF(AND(JE95&lt;&gt;0,JD95&lt;&gt;0),JE95-JD95,(IFERROR(VLOOKUP($B84,#REF!,12,FALSE),"")/30))</f>
        <v>#VALUE!</v>
      </c>
      <c r="JF96" s="37" t="e">
        <f>IF(AND(JF95&lt;&gt;0,JE95&lt;&gt;0),JF95-JE95,(IFERROR(VLOOKUP($B84,#REF!,12,FALSE),"")/30))</f>
        <v>#VALUE!</v>
      </c>
      <c r="JG96" s="37" t="e">
        <f>IF(AND(JG95&lt;&gt;0,JF95&lt;&gt;0),JG95-JF95,(IFERROR(VLOOKUP($B84,#REF!,12,FALSE),"")/30))</f>
        <v>#VALUE!</v>
      </c>
      <c r="JH96" s="37" t="e">
        <f>IF(AND(JH95&lt;&gt;0,JG95&lt;&gt;0),JH95-JG95,(IFERROR(VLOOKUP($B84,#REF!,12,FALSE),"")/30))</f>
        <v>#VALUE!</v>
      </c>
      <c r="JI96" s="37" t="e">
        <f>IF(AND(JI95&lt;&gt;0,JH95&lt;&gt;0),JI95-JH95,(IFERROR(VLOOKUP($B84,#REF!,12,FALSE),"")/30))</f>
        <v>#VALUE!</v>
      </c>
      <c r="JJ96" s="37" t="e">
        <f>IF(AND(JJ95&lt;&gt;0,JI95&lt;&gt;0),JJ95-JI95,(IFERROR(VLOOKUP($B84,#REF!,12,FALSE),"")/30))</f>
        <v>#VALUE!</v>
      </c>
      <c r="JK96" s="37" t="e">
        <f>IF(AND(JK95&lt;&gt;0,JJ95&lt;&gt;0),JK95-JJ95,(IFERROR(VLOOKUP($B84,#REF!,12,FALSE),"")/30))</f>
        <v>#VALUE!</v>
      </c>
      <c r="JL96" s="37" t="e">
        <f>IF(AND(JL95&lt;&gt;0,JK95&lt;&gt;0),JL95-JK95,(IFERROR(VLOOKUP($B84,#REF!,12,FALSE),"")/30))</f>
        <v>#VALUE!</v>
      </c>
      <c r="JM96" s="37" t="e">
        <f>IF(AND(JM95&lt;&gt;0,JL95&lt;&gt;0),JM95-JL95,(IFERROR(VLOOKUP($B84,#REF!,12,FALSE),"")/30))</f>
        <v>#VALUE!</v>
      </c>
      <c r="JN96" s="37" t="e">
        <f>IF(AND(JN95&lt;&gt;0,JM95&lt;&gt;0),JN95-JM95,(IFERROR(VLOOKUP($B84,#REF!,12,FALSE),"")/30))</f>
        <v>#VALUE!</v>
      </c>
      <c r="JO96" s="37" t="e">
        <f>IF(AND(JO95&lt;&gt;0,JN95&lt;&gt;0),JO95-JN95,(IFERROR(VLOOKUP($B84,#REF!,12,FALSE),"")/30))</f>
        <v>#VALUE!</v>
      </c>
      <c r="JP96" s="37" t="e">
        <f>IF(AND(JP95&lt;&gt;0,JO95&lt;&gt;0),JP95-JO95,(IFERROR(VLOOKUP($B84,#REF!,12,FALSE),"")/30))</f>
        <v>#VALUE!</v>
      </c>
      <c r="JQ96" s="37" t="e">
        <f>IF(AND(JQ95&lt;&gt;0,JP95&lt;&gt;0),JQ95-JP95,(IFERROR(VLOOKUP($B84,#REF!,12,FALSE),"")/30))</f>
        <v>#VALUE!</v>
      </c>
      <c r="JR96" s="37" t="e">
        <f>IF(AND(JR95&lt;&gt;0,JQ95&lt;&gt;0),JR95-JQ95,(IFERROR(VLOOKUP($B84,#REF!,12,FALSE),"")/30))</f>
        <v>#VALUE!</v>
      </c>
      <c r="JS96" s="37" t="e">
        <f>IF(AND(JS95&lt;&gt;0,JR95&lt;&gt;0),JS95-JR95,(IFERROR(VLOOKUP($B84,#REF!,12,FALSE),"")/30))</f>
        <v>#VALUE!</v>
      </c>
      <c r="JT96" s="37" t="e">
        <f>IF(AND(JT95&lt;&gt;0,JS95&lt;&gt;0),JT95-JS95,(IFERROR(VLOOKUP($B84,#REF!,12,FALSE),"")/30))</f>
        <v>#VALUE!</v>
      </c>
      <c r="JU96" s="37" t="e">
        <f>IF(AND(JU95&lt;&gt;0,JT95&lt;&gt;0),JU95-JT95,(IFERROR(VLOOKUP($B84,#REF!,12,FALSE),"")/30))</f>
        <v>#VALUE!</v>
      </c>
      <c r="JV96" s="37" t="e">
        <f>IF(AND(JV95&lt;&gt;0,JU95&lt;&gt;0),JV95-JU95,(IFERROR(VLOOKUP($B84,#REF!,13,FALSE),"")/30))</f>
        <v>#VALUE!</v>
      </c>
      <c r="JW96" s="37" t="e">
        <f>IF(AND(JW95&lt;&gt;0,JV95&lt;&gt;0),JW95-JV95,(IFERROR(VLOOKUP($B84,#REF!,13,FALSE),"")/30))</f>
        <v>#VALUE!</v>
      </c>
      <c r="JX96" s="37" t="e">
        <f>IF(AND(JX95&lt;&gt;0,JW95&lt;&gt;0),JX95-JW95,(IFERROR(VLOOKUP($B84,#REF!,13,FALSE),"")/30))</f>
        <v>#VALUE!</v>
      </c>
      <c r="JY96" s="37" t="e">
        <f>IF(AND(JY95&lt;&gt;0,JX95&lt;&gt;0),JY95-JX95,(IFERROR(VLOOKUP($B84,#REF!,13,FALSE),"")/30))</f>
        <v>#VALUE!</v>
      </c>
      <c r="JZ96" s="37" t="e">
        <f>IF(AND(JZ95&lt;&gt;0,JY95&lt;&gt;0),JZ95-JY95,(IFERROR(VLOOKUP($B84,#REF!,13,FALSE),"")/30))</f>
        <v>#VALUE!</v>
      </c>
      <c r="KA96" s="37" t="e">
        <f>IF(AND(KA95&lt;&gt;0,JZ95&lt;&gt;0),KA95-JZ95,(IFERROR(VLOOKUP($B84,#REF!,13,FALSE),"")/30))</f>
        <v>#VALUE!</v>
      </c>
      <c r="KB96" s="37" t="e">
        <f>IF(AND(KB95&lt;&gt;0,KA95&lt;&gt;0),KB95-KA95,(IFERROR(VLOOKUP($B84,#REF!,13,FALSE),"")/30))</f>
        <v>#VALUE!</v>
      </c>
      <c r="KC96" s="37" t="e">
        <f>IF(AND(KC95&lt;&gt;0,KB95&lt;&gt;0),KC95-KB95,(IFERROR(VLOOKUP($B84,#REF!,13,FALSE),"")/30))</f>
        <v>#VALUE!</v>
      </c>
      <c r="KD96" s="37" t="e">
        <f>IF(AND(KD95&lt;&gt;0,KC95&lt;&gt;0),KD95-KC95,(IFERROR(VLOOKUP($B84,#REF!,13,FALSE),"")/30))</f>
        <v>#VALUE!</v>
      </c>
      <c r="KE96" s="37" t="e">
        <f>IF(AND(KE95&lt;&gt;0,KD95&lt;&gt;0),KE95-KD95,(IFERROR(VLOOKUP($B84,#REF!,13,FALSE),"")/30))</f>
        <v>#VALUE!</v>
      </c>
      <c r="KF96" s="37" t="e">
        <f>IF(AND(KF95&lt;&gt;0,KE95&lt;&gt;0),KF95-KE95,(IFERROR(VLOOKUP($B84,#REF!,13,FALSE),"")/30))</f>
        <v>#VALUE!</v>
      </c>
      <c r="KG96" s="37" t="e">
        <f>IF(AND(KG95&lt;&gt;0,KF95&lt;&gt;0),KG95-KF95,(IFERROR(VLOOKUP($B84,#REF!,13,FALSE),"")/30))</f>
        <v>#VALUE!</v>
      </c>
      <c r="KH96" s="37" t="e">
        <f>IF(AND(KH95&lt;&gt;0,KG95&lt;&gt;0),KH95-KG95,(IFERROR(VLOOKUP($B84,#REF!,13,FALSE),"")/30))</f>
        <v>#VALUE!</v>
      </c>
      <c r="KI96" s="37" t="e">
        <f>IF(AND(KI95&lt;&gt;0,KH95&lt;&gt;0),KI95-KH95,(IFERROR(VLOOKUP($B84,#REF!,13,FALSE),"")/30))</f>
        <v>#VALUE!</v>
      </c>
      <c r="KJ96" s="37" t="e">
        <f>IF(AND(KJ95&lt;&gt;0,KI95&lt;&gt;0),KJ95-KI95,(IFERROR(VLOOKUP($B84,#REF!,13,FALSE),"")/30))</f>
        <v>#VALUE!</v>
      </c>
      <c r="KK96" s="37" t="e">
        <f>IF(AND(KK95&lt;&gt;0,KJ95&lt;&gt;0),KK95-KJ95,(IFERROR(VLOOKUP($B84,#REF!,13,FALSE),"")/30))</f>
        <v>#VALUE!</v>
      </c>
      <c r="KL96" s="37" t="e">
        <f>IF(AND(KL95&lt;&gt;0,KK95&lt;&gt;0),KL95-KK95,(IFERROR(VLOOKUP($B84,#REF!,13,FALSE),"")/30))</f>
        <v>#VALUE!</v>
      </c>
      <c r="KM96" s="37" t="e">
        <f>IF(AND(KM95&lt;&gt;0,KL95&lt;&gt;0),KM95-KL95,(IFERROR(VLOOKUP($B84,#REF!,13,FALSE),"")/30))</f>
        <v>#VALUE!</v>
      </c>
      <c r="KN96" s="37" t="e">
        <f>IF(AND(KN95&lt;&gt;0,KM95&lt;&gt;0),KN95-KM95,(IFERROR(VLOOKUP($B84,#REF!,13,FALSE),"")/30))</f>
        <v>#VALUE!</v>
      </c>
      <c r="KO96" s="37" t="e">
        <f>IF(AND(KO95&lt;&gt;0,KN95&lt;&gt;0),KO95-KN95,(IFERROR(VLOOKUP($B84,#REF!,13,FALSE),"")/30))</f>
        <v>#VALUE!</v>
      </c>
      <c r="KP96" s="37" t="e">
        <f>IF(AND(KP95&lt;&gt;0,KO95&lt;&gt;0),KP95-KO95,(IFERROR(VLOOKUP($B84,#REF!,13,FALSE),"")/30))</f>
        <v>#VALUE!</v>
      </c>
      <c r="KQ96" s="37" t="e">
        <f>IF(AND(KQ95&lt;&gt;0,KP95&lt;&gt;0),KQ95-KP95,(IFERROR(VLOOKUP($B84,#REF!,13,FALSE),"")/30))</f>
        <v>#VALUE!</v>
      </c>
      <c r="KR96" s="37" t="e">
        <f>IF(AND(KR95&lt;&gt;0,KQ95&lt;&gt;0),KR95-KQ95,(IFERROR(VLOOKUP($B84,#REF!,13,FALSE),"")/30))</f>
        <v>#VALUE!</v>
      </c>
      <c r="KS96" s="37" t="e">
        <f>IF(AND(KS95&lt;&gt;0,KR95&lt;&gt;0),KS95-KR95,(IFERROR(VLOOKUP($B84,#REF!,13,FALSE),"")/30))</f>
        <v>#VALUE!</v>
      </c>
      <c r="KT96" s="37" t="e">
        <f>IF(AND(KT95&lt;&gt;0,KS95&lt;&gt;0),KT95-KS95,(IFERROR(VLOOKUP($B84,#REF!,13,FALSE),"")/30))</f>
        <v>#VALUE!</v>
      </c>
      <c r="KU96" s="37" t="e">
        <f>IF(AND(KU95&lt;&gt;0,KT95&lt;&gt;0),KU95-KT95,(IFERROR(VLOOKUP($B84,#REF!,13,FALSE),"")/30))</f>
        <v>#VALUE!</v>
      </c>
      <c r="KV96" s="37" t="e">
        <f>IF(AND(KV95&lt;&gt;0,KU95&lt;&gt;0),KV95-KU95,(IFERROR(VLOOKUP($B84,#REF!,13,FALSE),"")/30))</f>
        <v>#VALUE!</v>
      </c>
      <c r="KW96" s="37" t="e">
        <f>IF(AND(KW95&lt;&gt;0,KV95&lt;&gt;0),KW95-KV95,(IFERROR(VLOOKUP($B84,#REF!,13,FALSE),"")/30))</f>
        <v>#VALUE!</v>
      </c>
      <c r="KX96" s="37" t="e">
        <f>IF(AND(KX95&lt;&gt;0,KW95&lt;&gt;0),KX95-KW95,(IFERROR(VLOOKUP($B84,#REF!,13,FALSE),"")/30))</f>
        <v>#VALUE!</v>
      </c>
      <c r="KY96" s="37" t="e">
        <f>IF(AND(KY95&lt;&gt;0,KX95&lt;&gt;0),KY95-KX95,(IFERROR(VLOOKUP($B84,#REF!,13,FALSE),"")/30))</f>
        <v>#VALUE!</v>
      </c>
      <c r="KZ96" s="37" t="e">
        <f>IF(AND(KZ95&lt;&gt;0,KY95&lt;&gt;0),KZ95-KY95,(IFERROR(VLOOKUP($B84,#REF!,13,FALSE),"")/30))</f>
        <v>#VALUE!</v>
      </c>
      <c r="LA96" s="37" t="e">
        <f>IF(AND(LA95&lt;&gt;0,KZ95&lt;&gt;0),LA95-KZ95,(IFERROR(VLOOKUP($B84,#REF!,14,FALSE),"")/30))</f>
        <v>#VALUE!</v>
      </c>
      <c r="LB96" s="37" t="e">
        <f>IF(AND(LB95&lt;&gt;0,LA95&lt;&gt;0),LB95-LA95,(IFERROR(VLOOKUP($B84,#REF!,14,FALSE),"")/30))</f>
        <v>#VALUE!</v>
      </c>
      <c r="LC96" s="37" t="e">
        <f>IF(AND(LC95&lt;&gt;0,LB95&lt;&gt;0),LC95-LB95,(IFERROR(VLOOKUP($B84,#REF!,14,FALSE),"")/30))</f>
        <v>#VALUE!</v>
      </c>
      <c r="LD96" s="37" t="e">
        <f>IF(AND(LD95&lt;&gt;0,LC95&lt;&gt;0),LD95-LC95,(IFERROR(VLOOKUP($B84,#REF!,14,FALSE),"")/30))</f>
        <v>#VALUE!</v>
      </c>
      <c r="LE96" s="37" t="e">
        <f>IF(AND(LE95&lt;&gt;0,LD95&lt;&gt;0),LE95-LD95,(IFERROR(VLOOKUP($B84,#REF!,14,FALSE),"")/30))</f>
        <v>#VALUE!</v>
      </c>
      <c r="LF96" s="37" t="e">
        <f>IF(AND(LF95&lt;&gt;0,LE95&lt;&gt;0),LF95-LE95,(IFERROR(VLOOKUP($B84,#REF!,14,FALSE),"")/30))</f>
        <v>#VALUE!</v>
      </c>
      <c r="LG96" s="37" t="e">
        <f>IF(AND(LG95&lt;&gt;0,LF95&lt;&gt;0),LG95-LF95,(IFERROR(VLOOKUP($B84,#REF!,14,FALSE),"")/30))</f>
        <v>#VALUE!</v>
      </c>
      <c r="LH96" s="37" t="e">
        <f>IF(AND(LH95&lt;&gt;0,LG95&lt;&gt;0),LH95-LG95,(IFERROR(VLOOKUP($B84,#REF!,14,FALSE),"")/30))</f>
        <v>#VALUE!</v>
      </c>
      <c r="LI96" s="37" t="e">
        <f>IF(AND(LI95&lt;&gt;0,LH95&lt;&gt;0),LI95-LH95,(IFERROR(VLOOKUP($B84,#REF!,14,FALSE),"")/30))</f>
        <v>#VALUE!</v>
      </c>
      <c r="LJ96" s="37" t="e">
        <f>IF(AND(LJ95&lt;&gt;0,LI95&lt;&gt;0),LJ95-LI95,(IFERROR(VLOOKUP($B84,#REF!,14,FALSE),"")/30))</f>
        <v>#VALUE!</v>
      </c>
      <c r="LK96" s="37" t="e">
        <f>IF(AND(LK95&lt;&gt;0,LJ95&lt;&gt;0),LK95-LJ95,(IFERROR(VLOOKUP($B84,#REF!,14,FALSE),"")/30))</f>
        <v>#VALUE!</v>
      </c>
      <c r="LL96" s="37" t="e">
        <f>IF(AND(LL95&lt;&gt;0,LK95&lt;&gt;0),LL95-LK95,(IFERROR(VLOOKUP($B84,#REF!,14,FALSE),"")/30))</f>
        <v>#VALUE!</v>
      </c>
      <c r="LM96" s="37" t="e">
        <f>IF(AND(LM95&lt;&gt;0,LL95&lt;&gt;0),LM95-LL95,(IFERROR(VLOOKUP($B84,#REF!,14,FALSE),"")/30))</f>
        <v>#VALUE!</v>
      </c>
      <c r="LN96" s="37" t="e">
        <f>IF(AND(LN95&lt;&gt;0,LM95&lt;&gt;0),LN95-LM95,(IFERROR(VLOOKUP($B84,#REF!,14,FALSE),"")/30))</f>
        <v>#VALUE!</v>
      </c>
      <c r="LO96" s="37" t="e">
        <f>IF(AND(LO95&lt;&gt;0,LN95&lt;&gt;0),LO95-LN95,(IFERROR(VLOOKUP($B84,#REF!,14,FALSE),"")/30))</f>
        <v>#VALUE!</v>
      </c>
      <c r="LP96" s="37" t="e">
        <f>IF(AND(LP95&lt;&gt;0,LO95&lt;&gt;0),LP95-LO95,(IFERROR(VLOOKUP($B84,#REF!,14,FALSE),"")/30))</f>
        <v>#VALUE!</v>
      </c>
      <c r="LQ96" s="37" t="e">
        <f>IF(AND(LQ95&lt;&gt;0,LP95&lt;&gt;0),LQ95-LP95,(IFERROR(VLOOKUP($B84,#REF!,14,FALSE),"")/30))</f>
        <v>#VALUE!</v>
      </c>
      <c r="LR96" s="37" t="e">
        <f>IF(AND(LR95&lt;&gt;0,LQ95&lt;&gt;0),LR95-LQ95,(IFERROR(VLOOKUP($B84,#REF!,14,FALSE),"")/30))</f>
        <v>#VALUE!</v>
      </c>
      <c r="LS96" s="37" t="e">
        <f>IF(AND(LS95&lt;&gt;0,LR95&lt;&gt;0),LS95-LR95,(IFERROR(VLOOKUP($B84,#REF!,14,FALSE),"")/30))</f>
        <v>#VALUE!</v>
      </c>
      <c r="LT96" s="37" t="e">
        <f>IF(AND(LT95&lt;&gt;0,LS95&lt;&gt;0),LT95-LS95,(IFERROR(VLOOKUP($B84,#REF!,14,FALSE),"")/30))</f>
        <v>#VALUE!</v>
      </c>
      <c r="LU96" s="37" t="e">
        <f>IF(AND(LU95&lt;&gt;0,LT95&lt;&gt;0),LU95-LT95,(IFERROR(VLOOKUP($B84,#REF!,14,FALSE),"")/30))</f>
        <v>#VALUE!</v>
      </c>
      <c r="LV96" s="37" t="e">
        <f>IF(AND(LV95&lt;&gt;0,LU95&lt;&gt;0),LV95-LU95,(IFERROR(VLOOKUP($B84,#REF!,14,FALSE),"")/30))</f>
        <v>#VALUE!</v>
      </c>
      <c r="LW96" s="37" t="e">
        <f>IF(AND(LW95&lt;&gt;0,LV95&lt;&gt;0),LW95-LV95,(IFERROR(VLOOKUP($B84,#REF!,14,FALSE),"")/30))</f>
        <v>#VALUE!</v>
      </c>
      <c r="LX96" s="37" t="e">
        <f>IF(AND(LX95&lt;&gt;0,LW95&lt;&gt;0),LX95-LW95,(IFERROR(VLOOKUP($B84,#REF!,14,FALSE),"")/30))</f>
        <v>#VALUE!</v>
      </c>
      <c r="LY96" s="37" t="e">
        <f>IF(AND(LY95&lt;&gt;0,LX95&lt;&gt;0),LY95-LX95,(IFERROR(VLOOKUP($B84,#REF!,14,FALSE),"")/30))</f>
        <v>#VALUE!</v>
      </c>
      <c r="LZ96" s="37" t="e">
        <f>IF(AND(LZ95&lt;&gt;0,LY95&lt;&gt;0),LZ95-LY95,(IFERROR(VLOOKUP($B84,#REF!,14,FALSE),"")/30))</f>
        <v>#VALUE!</v>
      </c>
      <c r="MA96" s="37" t="e">
        <f>IF(AND(MA95&lt;&gt;0,LZ95&lt;&gt;0),MA95-LZ95,(IFERROR(VLOOKUP($B84,#REF!,14,FALSE),"")/30))</f>
        <v>#VALUE!</v>
      </c>
      <c r="MB96" s="37" t="e">
        <f>IF(AND(MB95&lt;&gt;0,MA95&lt;&gt;0),MB95-MA95,(IFERROR(VLOOKUP($B84,#REF!,14,FALSE),"")/30))</f>
        <v>#VALUE!</v>
      </c>
      <c r="MC96" s="37" t="e">
        <f>IF(AND(MC95&lt;&gt;0,MB95&lt;&gt;0),MC95-MB95,(IFERROR(VLOOKUP($B84,#REF!,14,FALSE),"")/30))</f>
        <v>#VALUE!</v>
      </c>
      <c r="MD96" s="37" t="e">
        <f>IF(AND(MD95&lt;&gt;0,MC95&lt;&gt;0),MD95-MC95,(IFERROR(VLOOKUP($B84,#REF!,14,FALSE),"")/30))</f>
        <v>#VALUE!</v>
      </c>
      <c r="ME96" s="37" t="e">
        <f>IF(AND(ME95&lt;&gt;0,MD95&lt;&gt;0),ME95-MD95,(IFERROR(VLOOKUP($B84,#REF!,15,FALSE),"")/30))</f>
        <v>#VALUE!</v>
      </c>
      <c r="MF96" s="37" t="e">
        <f>IF(AND(MF95&lt;&gt;0,ME95&lt;&gt;0),MF95-ME95,(IFERROR(VLOOKUP($B84,#REF!,15,FALSE),"")/30))</f>
        <v>#VALUE!</v>
      </c>
      <c r="MG96" s="37" t="e">
        <f>IF(AND(MG95&lt;&gt;0,MF95&lt;&gt;0),MG95-MF95,(IFERROR(VLOOKUP($B84,#REF!,15,FALSE),"")/30))</f>
        <v>#VALUE!</v>
      </c>
      <c r="MH96" s="37" t="e">
        <f>IF(AND(MH95&lt;&gt;0,MG95&lt;&gt;0),MH95-MG95,(IFERROR(VLOOKUP($B84,#REF!,15,FALSE),"")/30))</f>
        <v>#VALUE!</v>
      </c>
      <c r="MI96" s="37" t="e">
        <f>IF(AND(MI95&lt;&gt;0,MH95&lt;&gt;0),MI95-MH95,(IFERROR(VLOOKUP($B84,#REF!,15,FALSE),"")/30))</f>
        <v>#VALUE!</v>
      </c>
      <c r="MJ96" s="37" t="e">
        <f>IF(AND(MJ95&lt;&gt;0,MI95&lt;&gt;0),MJ95-MI95,(IFERROR(VLOOKUP($B84,#REF!,15,FALSE),"")/30))</f>
        <v>#VALUE!</v>
      </c>
      <c r="MK96" s="37" t="e">
        <f>IF(AND(MK95&lt;&gt;0,MJ95&lt;&gt;0),MK95-MJ95,(IFERROR(VLOOKUP($B84,#REF!,15,FALSE),"")/30))</f>
        <v>#VALUE!</v>
      </c>
      <c r="ML96" s="37" t="e">
        <f>IF(AND(ML95&lt;&gt;0,MK95&lt;&gt;0),ML95-MK95,(IFERROR(VLOOKUP($B84,#REF!,15,FALSE),"")/30))</f>
        <v>#VALUE!</v>
      </c>
      <c r="MM96" s="37" t="e">
        <f>IF(AND(MM95&lt;&gt;0,ML95&lt;&gt;0),MM95-ML95,(IFERROR(VLOOKUP($B84,#REF!,15,FALSE),"")/30))</f>
        <v>#VALUE!</v>
      </c>
      <c r="MN96" s="37" t="e">
        <f>IF(AND(MN95&lt;&gt;0,MM95&lt;&gt;0),MN95-MM95,(IFERROR(VLOOKUP($B84,#REF!,15,FALSE),"")/30))</f>
        <v>#VALUE!</v>
      </c>
      <c r="MO96" s="37" t="e">
        <f>IF(AND(MO95&lt;&gt;0,MN95&lt;&gt;0),MO95-MN95,(IFERROR(VLOOKUP($B84,#REF!,15,FALSE),"")/30))</f>
        <v>#VALUE!</v>
      </c>
      <c r="MP96" s="37" t="e">
        <f>IF(AND(MP95&lt;&gt;0,MO95&lt;&gt;0),MP95-MO95,(IFERROR(VLOOKUP($B84,#REF!,15,FALSE),"")/30))</f>
        <v>#VALUE!</v>
      </c>
      <c r="MQ96" s="37" t="e">
        <f>IF(AND(MQ95&lt;&gt;0,MP95&lt;&gt;0),MQ95-MP95,(IFERROR(VLOOKUP($B84,#REF!,15,FALSE),"")/30))</f>
        <v>#VALUE!</v>
      </c>
      <c r="MR96" s="37" t="e">
        <f>IF(AND(MR95&lt;&gt;0,MQ95&lt;&gt;0),MR95-MQ95,(IFERROR(VLOOKUP($B84,#REF!,15,FALSE),"")/30))</f>
        <v>#VALUE!</v>
      </c>
      <c r="MS96" s="37" t="e">
        <f>IF(AND(MS95&lt;&gt;0,MR95&lt;&gt;0),MS95-MR95,(IFERROR(VLOOKUP($B84,#REF!,15,FALSE),"")/30))</f>
        <v>#VALUE!</v>
      </c>
      <c r="MT96" s="37" t="e">
        <f>IF(AND(MT95&lt;&gt;0,MS95&lt;&gt;0),MT95-MS95,(IFERROR(VLOOKUP($B84,#REF!,15,FALSE),"")/30))</f>
        <v>#VALUE!</v>
      </c>
      <c r="MU96" s="37" t="e">
        <f>IF(AND(MU95&lt;&gt;0,MT95&lt;&gt;0),MU95-MT95,(IFERROR(VLOOKUP($B84,#REF!,15,FALSE),"")/30))</f>
        <v>#VALUE!</v>
      </c>
      <c r="MV96" s="37" t="e">
        <f>IF(AND(MV95&lt;&gt;0,MU95&lt;&gt;0),MV95-MU95,(IFERROR(VLOOKUP($B84,#REF!,15,FALSE),"")/30))</f>
        <v>#VALUE!</v>
      </c>
      <c r="MW96" s="37" t="e">
        <f>IF(AND(MW95&lt;&gt;0,MV95&lt;&gt;0),MW95-MV95,(IFERROR(VLOOKUP($B84,#REF!,15,FALSE),"")/30))</f>
        <v>#VALUE!</v>
      </c>
      <c r="MX96" s="37" t="e">
        <f>IF(AND(MX95&lt;&gt;0,MW95&lt;&gt;0),MX95-MW95,(IFERROR(VLOOKUP($B84,#REF!,15,FALSE),"")/30))</f>
        <v>#VALUE!</v>
      </c>
      <c r="MY96" s="37" t="e">
        <f>IF(AND(MY95&lt;&gt;0,MX95&lt;&gt;0),MY95-MX95,(IFERROR(VLOOKUP($B84,#REF!,15,FALSE),"")/30))</f>
        <v>#VALUE!</v>
      </c>
      <c r="MZ96" s="37" t="e">
        <f>IF(AND(MZ95&lt;&gt;0,MY95&lt;&gt;0),MZ95-MY95,(IFERROR(VLOOKUP($B84,#REF!,15,FALSE),"")/30))</f>
        <v>#VALUE!</v>
      </c>
      <c r="NA96" s="37" t="e">
        <f>IF(AND(NA95&lt;&gt;0,MZ95&lt;&gt;0),NA95-MZ95,(IFERROR(VLOOKUP($B84,#REF!,15,FALSE),"")/30))</f>
        <v>#VALUE!</v>
      </c>
      <c r="NB96" s="37" t="e">
        <f>IF(AND(NB95&lt;&gt;0,NA95&lt;&gt;0),NB95-NA95,(IFERROR(VLOOKUP($B84,#REF!,15,FALSE),"")/30))</f>
        <v>#VALUE!</v>
      </c>
      <c r="NC96" s="37" t="e">
        <f>IF(AND(NC95&lt;&gt;0,NB95&lt;&gt;0),NC95-NB95,(IFERROR(VLOOKUP($B84,#REF!,15,FALSE),"")/30))</f>
        <v>#VALUE!</v>
      </c>
      <c r="ND96" s="37" t="e">
        <f>IF(AND(ND95&lt;&gt;0,NC95&lt;&gt;0),ND95-NC95,(IFERROR(VLOOKUP($B84,#REF!,15,FALSE),"")/30))</f>
        <v>#VALUE!</v>
      </c>
      <c r="NE96" s="37" t="e">
        <f>IF(AND(NE95&lt;&gt;0,ND95&lt;&gt;0),NE95-ND95,(IFERROR(VLOOKUP($B84,#REF!,15,FALSE),"")/30))</f>
        <v>#VALUE!</v>
      </c>
      <c r="NF96" s="37" t="e">
        <f>IF(AND(NF95&lt;&gt;0,NE95&lt;&gt;0),NF95-NE95,(IFERROR(VLOOKUP($B84,#REF!,15,FALSE),"")/30))</f>
        <v>#VALUE!</v>
      </c>
      <c r="NG96" s="37" t="e">
        <f>IF(AND(NG95&lt;&gt;0,NF95&lt;&gt;0),NG95-NF95,(IFERROR(VLOOKUP($B84,#REF!,15,FALSE),"")/30))</f>
        <v>#VALUE!</v>
      </c>
      <c r="NH96" s="37" t="e">
        <f>IF(AND(NH95&lt;&gt;0,NG95&lt;&gt;0),NH95-NG95,(IFERROR(VLOOKUP($B84,#REF!,15,FALSE),"")/30))</f>
        <v>#VALUE!</v>
      </c>
      <c r="NI96" s="37" t="e">
        <f>IF(AND(NI95&lt;&gt;0,NH95&lt;&gt;0),NI95-NH95,(IFERROR(VLOOKUP($B84,#REF!,15,FALSE),"")/30))</f>
        <v>#VALUE!</v>
      </c>
    </row>
    <row r="97" spans="1:374" s="29" customFormat="1" ht="15" thickBot="1" x14ac:dyDescent="0.3">
      <c r="A97" s="19" t="str">
        <f>IFERROR(VLOOKUP(B97,#REF!,2,FALSE)," ")</f>
        <v xml:space="preserve"> </v>
      </c>
      <c r="B97" s="20">
        <v>70799</v>
      </c>
      <c r="C97" s="1053" t="str">
        <f>IFERROR(VLOOKUP(B97,Claves!A:G,4,FALSE)," ")</f>
        <v>PRMx PANTY ROSA MAXI 80X12</v>
      </c>
      <c r="D97" s="1053"/>
      <c r="E97" s="1053"/>
      <c r="F97" s="1054"/>
      <c r="G97" s="81">
        <v>0</v>
      </c>
      <c r="H97" s="28">
        <f t="shared" ref="H97:BT97" si="126">H108/H$4</f>
        <v>0</v>
      </c>
      <c r="I97" s="28">
        <f t="shared" si="126"/>
        <v>0</v>
      </c>
      <c r="J97" s="28">
        <f t="shared" si="126"/>
        <v>0</v>
      </c>
      <c r="K97" s="28">
        <f t="shared" si="126"/>
        <v>0</v>
      </c>
      <c r="L97" s="28">
        <f t="shared" si="126"/>
        <v>0</v>
      </c>
      <c r="M97" s="28">
        <f t="shared" si="126"/>
        <v>0</v>
      </c>
      <c r="N97" s="28">
        <f t="shared" si="126"/>
        <v>5.209714285714286</v>
      </c>
      <c r="O97" s="28">
        <f t="shared" si="126"/>
        <v>0</v>
      </c>
      <c r="P97" s="28">
        <f t="shared" si="126"/>
        <v>0</v>
      </c>
      <c r="Q97" s="28">
        <f t="shared" si="126"/>
        <v>3.6468000000000003</v>
      </c>
      <c r="R97" s="28">
        <f t="shared" si="126"/>
        <v>-6.6301818181818186</v>
      </c>
      <c r="S97" s="28">
        <f t="shared" si="126"/>
        <v>-6.0776666666666666</v>
      </c>
      <c r="T97" s="28">
        <f t="shared" si="126"/>
        <v>-5.610153846153846</v>
      </c>
      <c r="U97" s="28">
        <f t="shared" si="126"/>
        <v>-5.209428571428572</v>
      </c>
      <c r="V97" s="28">
        <f t="shared" si="126"/>
        <v>0</v>
      </c>
      <c r="W97" s="28">
        <f t="shared" si="126"/>
        <v>0</v>
      </c>
      <c r="X97" s="28">
        <f t="shared" si="126"/>
        <v>-4.2901176470588238</v>
      </c>
      <c r="Y97" s="28">
        <f t="shared" si="126"/>
        <v>-4.0517777777777777</v>
      </c>
      <c r="Z97" s="28">
        <f t="shared" si="126"/>
        <v>-3.838526315789474</v>
      </c>
      <c r="AA97" s="28">
        <f t="shared" si="126"/>
        <v>-3.6466000000000003</v>
      </c>
      <c r="AB97" s="28">
        <f t="shared" si="126"/>
        <v>-3.472952380952381</v>
      </c>
      <c r="AC97" s="28">
        <f t="shared" si="126"/>
        <v>0</v>
      </c>
      <c r="AD97" s="28">
        <f t="shared" si="126"/>
        <v>0</v>
      </c>
      <c r="AE97" s="28">
        <f t="shared" si="126"/>
        <v>-3.0388333333333333</v>
      </c>
      <c r="AF97" s="28">
        <f t="shared" si="126"/>
        <v>-2.9172799999999999</v>
      </c>
      <c r="AG97" s="28">
        <f t="shared" si="126"/>
        <v>-2.805076923076923</v>
      </c>
      <c r="AH97" s="28">
        <f t="shared" si="126"/>
        <v>4.0521481481481478</v>
      </c>
      <c r="AI97" s="28">
        <f t="shared" si="126"/>
        <v>0</v>
      </c>
      <c r="AJ97" s="28">
        <f t="shared" si="126"/>
        <v>0</v>
      </c>
      <c r="AK97" s="28">
        <f t="shared" si="126"/>
        <v>0</v>
      </c>
      <c r="AL97" s="28">
        <f t="shared" si="126"/>
        <v>15.260580645161289</v>
      </c>
      <c r="AM97" s="28">
        <f t="shared" si="126"/>
        <v>473.07799999999997</v>
      </c>
      <c r="AN97" s="28">
        <f t="shared" si="126"/>
        <v>0</v>
      </c>
      <c r="AO97" s="28">
        <f t="shared" si="126"/>
        <v>0</v>
      </c>
      <c r="AP97" s="28">
        <f t="shared" si="126"/>
        <v>154.989</v>
      </c>
      <c r="AQ97" s="28">
        <f t="shared" si="126"/>
        <v>0</v>
      </c>
      <c r="AR97" s="28">
        <f t="shared" si="126"/>
        <v>0</v>
      </c>
      <c r="AS97" s="28">
        <f t="shared" si="126"/>
        <v>0</v>
      </c>
      <c r="AT97" s="28">
        <f t="shared" si="126"/>
        <v>77.494500000000002</v>
      </c>
      <c r="AU97" s="28">
        <f t="shared" si="126"/>
        <v>68.884</v>
      </c>
      <c r="AV97" s="28">
        <f t="shared" si="126"/>
        <v>61.995600000000003</v>
      </c>
      <c r="AW97" s="28">
        <f t="shared" si="126"/>
        <v>56.359636363636362</v>
      </c>
      <c r="AX97" s="28">
        <f t="shared" si="126"/>
        <v>0</v>
      </c>
      <c r="AY97" s="28">
        <f t="shared" si="126"/>
        <v>0</v>
      </c>
      <c r="AZ97" s="28">
        <f t="shared" si="126"/>
        <v>85.960285714285718</v>
      </c>
      <c r="BA97" s="28">
        <f t="shared" si="126"/>
        <v>80.229599999999991</v>
      </c>
      <c r="BB97" s="28">
        <f t="shared" si="126"/>
        <v>75.215249999999997</v>
      </c>
      <c r="BC97" s="28">
        <f t="shared" si="126"/>
        <v>70.790823529411767</v>
      </c>
      <c r="BD97" s="28">
        <f t="shared" si="126"/>
        <v>74.286666666666676</v>
      </c>
      <c r="BE97" s="28">
        <f t="shared" si="126"/>
        <v>0</v>
      </c>
      <c r="BF97" s="28">
        <f t="shared" si="126"/>
        <v>0</v>
      </c>
      <c r="BG97" s="28">
        <f t="shared" si="126"/>
        <v>63.674285714285716</v>
      </c>
      <c r="BH97" s="28">
        <f t="shared" si="126"/>
        <v>60.78</v>
      </c>
      <c r="BI97" s="28">
        <f t="shared" si="126"/>
        <v>58.13739130434783</v>
      </c>
      <c r="BJ97" s="28">
        <f t="shared" si="126"/>
        <v>55.715000000000003</v>
      </c>
      <c r="BK97" s="28">
        <f t="shared" si="126"/>
        <v>55.836559999999999</v>
      </c>
      <c r="BL97" s="28">
        <f t="shared" si="126"/>
        <v>0</v>
      </c>
      <c r="BM97" s="28">
        <f t="shared" si="126"/>
        <v>0</v>
      </c>
      <c r="BN97" s="28">
        <f>BN108/BN$4</f>
        <v>49.85407142857143</v>
      </c>
      <c r="BO97" s="28">
        <f t="shared" si="126"/>
        <v>48.134965517241376</v>
      </c>
      <c r="BP97" s="28">
        <f t="shared" si="126"/>
        <v>1395.914</v>
      </c>
      <c r="BQ97" s="28">
        <f t="shared" si="126"/>
        <v>0</v>
      </c>
      <c r="BR97" s="28">
        <f t="shared" si="126"/>
        <v>0</v>
      </c>
      <c r="BS97" s="28">
        <f t="shared" si="126"/>
        <v>0</v>
      </c>
      <c r="BT97" s="28">
        <f t="shared" si="126"/>
        <v>0</v>
      </c>
      <c r="BU97" s="28">
        <f t="shared" ref="BU97:EF97" si="127">BU108/BU$4</f>
        <v>0</v>
      </c>
      <c r="BV97" s="28">
        <f t="shared" si="127"/>
        <v>3.7625714285714289</v>
      </c>
      <c r="BW97" s="28">
        <f t="shared" si="127"/>
        <v>3.2922500000000001</v>
      </c>
      <c r="BX97" s="28">
        <f t="shared" si="127"/>
        <v>2.9264444444444444</v>
      </c>
      <c r="BY97" s="28">
        <f t="shared" si="127"/>
        <v>50.042200000000001</v>
      </c>
      <c r="BZ97" s="28">
        <f t="shared" si="127"/>
        <v>45.492909090909095</v>
      </c>
      <c r="CA97" s="28">
        <f t="shared" si="127"/>
        <v>0</v>
      </c>
      <c r="CB97" s="28">
        <f t="shared" si="127"/>
        <v>0</v>
      </c>
      <c r="CC97" s="28">
        <f t="shared" si="127"/>
        <v>35.744428571428571</v>
      </c>
      <c r="CD97" s="28">
        <f t="shared" si="127"/>
        <v>36.603066666666663</v>
      </c>
      <c r="CE97" s="28">
        <f t="shared" si="127"/>
        <v>34.315374999999996</v>
      </c>
      <c r="CF97" s="28">
        <f t="shared" si="127"/>
        <v>45.16788235294117</v>
      </c>
      <c r="CG97" s="28">
        <f t="shared" si="127"/>
        <v>42.658555555555552</v>
      </c>
      <c r="CH97" s="28">
        <f t="shared" si="127"/>
        <v>0</v>
      </c>
      <c r="CI97" s="28">
        <f t="shared" si="127"/>
        <v>0</v>
      </c>
      <c r="CJ97" s="28">
        <f t="shared" si="127"/>
        <v>35.985428571428571</v>
      </c>
      <c r="CK97" s="28">
        <f t="shared" si="127"/>
        <v>34.349727272727272</v>
      </c>
      <c r="CL97" s="28">
        <f t="shared" si="127"/>
        <v>35.49886956521739</v>
      </c>
      <c r="CM97" s="28">
        <f t="shared" si="127"/>
        <v>35.539250000000003</v>
      </c>
      <c r="CN97" s="28">
        <f t="shared" si="127"/>
        <v>0</v>
      </c>
      <c r="CO97" s="28">
        <f t="shared" si="127"/>
        <v>0</v>
      </c>
      <c r="CP97" s="28">
        <f t="shared" si="127"/>
        <v>0</v>
      </c>
      <c r="CQ97" s="28">
        <f t="shared" si="127"/>
        <v>0</v>
      </c>
      <c r="CR97" s="28">
        <f t="shared" si="127"/>
        <v>0</v>
      </c>
      <c r="CS97" s="28">
        <f t="shared" si="127"/>
        <v>0</v>
      </c>
      <c r="CT97" s="28">
        <f t="shared" si="127"/>
        <v>24.377225806451612</v>
      </c>
      <c r="CU97" s="28">
        <f t="shared" si="127"/>
        <v>0</v>
      </c>
      <c r="CV97" s="28">
        <f t="shared" si="127"/>
        <v>0</v>
      </c>
      <c r="CW97" s="28">
        <f t="shared" si="127"/>
        <v>0</v>
      </c>
      <c r="CX97" s="28">
        <f t="shared" si="127"/>
        <v>0</v>
      </c>
      <c r="CY97" s="28">
        <f t="shared" si="127"/>
        <v>0</v>
      </c>
      <c r="CZ97" s="28">
        <f t="shared" si="127"/>
        <v>0</v>
      </c>
      <c r="DA97" s="28">
        <f t="shared" si="127"/>
        <v>0</v>
      </c>
      <c r="DB97" s="28">
        <f t="shared" si="127"/>
        <v>0</v>
      </c>
      <c r="DC97" s="28">
        <f t="shared" si="127"/>
        <v>0</v>
      </c>
      <c r="DD97" s="28">
        <f t="shared" si="127"/>
        <v>0</v>
      </c>
      <c r="DE97" s="28">
        <f t="shared" si="127"/>
        <v>0</v>
      </c>
      <c r="DF97" s="28">
        <f t="shared" si="127"/>
        <v>0</v>
      </c>
      <c r="DG97" s="28">
        <f t="shared" si="127"/>
        <v>0</v>
      </c>
      <c r="DH97" s="28">
        <f t="shared" si="127"/>
        <v>0</v>
      </c>
      <c r="DI97" s="28">
        <f t="shared" si="127"/>
        <v>0</v>
      </c>
      <c r="DJ97" s="28">
        <f t="shared" si="127"/>
        <v>0</v>
      </c>
      <c r="DK97" s="28">
        <f t="shared" si="127"/>
        <v>0</v>
      </c>
      <c r="DL97" s="28">
        <f t="shared" si="127"/>
        <v>0</v>
      </c>
      <c r="DM97" s="28">
        <f t="shared" si="127"/>
        <v>0</v>
      </c>
      <c r="DN97" s="28">
        <f t="shared" si="127"/>
        <v>0</v>
      </c>
      <c r="DO97" s="28">
        <f t="shared" si="127"/>
        <v>0</v>
      </c>
      <c r="DP97" s="28">
        <f t="shared" si="127"/>
        <v>0</v>
      </c>
      <c r="DQ97" s="28">
        <f t="shared" si="127"/>
        <v>0</v>
      </c>
      <c r="DR97" s="28">
        <f t="shared" si="127"/>
        <v>0</v>
      </c>
      <c r="DS97" s="28">
        <f t="shared" si="127"/>
        <v>0</v>
      </c>
      <c r="DT97" s="28">
        <f t="shared" si="127"/>
        <v>0</v>
      </c>
      <c r="DU97" s="28">
        <f t="shared" si="127"/>
        <v>0</v>
      </c>
      <c r="DV97" s="28">
        <f t="shared" si="127"/>
        <v>0</v>
      </c>
      <c r="DW97" s="28">
        <f t="shared" si="127"/>
        <v>0</v>
      </c>
      <c r="DX97" s="28">
        <f t="shared" si="127"/>
        <v>0</v>
      </c>
      <c r="DY97" s="28">
        <f t="shared" si="127"/>
        <v>0</v>
      </c>
      <c r="DZ97" s="28">
        <f t="shared" si="127"/>
        <v>0</v>
      </c>
      <c r="EA97" s="28">
        <f t="shared" si="127"/>
        <v>0</v>
      </c>
      <c r="EB97" s="28">
        <f t="shared" si="127"/>
        <v>0</v>
      </c>
      <c r="EC97" s="28">
        <f t="shared" si="127"/>
        <v>0</v>
      </c>
      <c r="ED97" s="28">
        <f t="shared" si="127"/>
        <v>0</v>
      </c>
      <c r="EE97" s="28">
        <f t="shared" si="127"/>
        <v>0</v>
      </c>
      <c r="EF97" s="28">
        <f t="shared" si="127"/>
        <v>0</v>
      </c>
      <c r="EG97" s="28">
        <f t="shared" ref="EG97:GR97" si="128">EG108/EG$4</f>
        <v>0</v>
      </c>
      <c r="EH97" s="28">
        <f t="shared" si="128"/>
        <v>0</v>
      </c>
      <c r="EI97" s="28">
        <f t="shared" si="128"/>
        <v>0</v>
      </c>
      <c r="EJ97" s="28">
        <f t="shared" si="128"/>
        <v>0</v>
      </c>
      <c r="EK97" s="28">
        <f t="shared" si="128"/>
        <v>0</v>
      </c>
      <c r="EL97" s="28">
        <f t="shared" si="128"/>
        <v>0</v>
      </c>
      <c r="EM97" s="28">
        <f t="shared" si="128"/>
        <v>0</v>
      </c>
      <c r="EN97" s="28">
        <f t="shared" si="128"/>
        <v>0</v>
      </c>
      <c r="EO97" s="28">
        <f t="shared" si="128"/>
        <v>0</v>
      </c>
      <c r="EP97" s="28">
        <f t="shared" si="128"/>
        <v>0</v>
      </c>
      <c r="EQ97" s="28">
        <f t="shared" si="128"/>
        <v>0</v>
      </c>
      <c r="ER97" s="28">
        <f t="shared" si="128"/>
        <v>0</v>
      </c>
      <c r="ES97" s="28">
        <f t="shared" si="128"/>
        <v>0</v>
      </c>
      <c r="ET97" s="28">
        <f t="shared" si="128"/>
        <v>0</v>
      </c>
      <c r="EU97" s="28">
        <f t="shared" si="128"/>
        <v>0</v>
      </c>
      <c r="EV97" s="28">
        <f t="shared" si="128"/>
        <v>0</v>
      </c>
      <c r="EW97" s="28">
        <f t="shared" si="128"/>
        <v>0</v>
      </c>
      <c r="EX97" s="28">
        <f t="shared" si="128"/>
        <v>0</v>
      </c>
      <c r="EY97" s="28">
        <f t="shared" si="128"/>
        <v>0</v>
      </c>
      <c r="EZ97" s="28">
        <f t="shared" si="128"/>
        <v>0</v>
      </c>
      <c r="FA97" s="28">
        <f t="shared" si="128"/>
        <v>0</v>
      </c>
      <c r="FB97" s="28">
        <f t="shared" si="128"/>
        <v>0</v>
      </c>
      <c r="FC97" s="28">
        <f t="shared" si="128"/>
        <v>0</v>
      </c>
      <c r="FD97" s="28">
        <f t="shared" si="128"/>
        <v>0</v>
      </c>
      <c r="FE97" s="28">
        <f t="shared" si="128"/>
        <v>0</v>
      </c>
      <c r="FF97" s="28">
        <f t="shared" si="128"/>
        <v>0</v>
      </c>
      <c r="FG97" s="28">
        <f t="shared" si="128"/>
        <v>2750</v>
      </c>
      <c r="FH97" s="28">
        <f t="shared" si="128"/>
        <v>2200</v>
      </c>
      <c r="FI97" s="28">
        <f t="shared" si="128"/>
        <v>1833.3333333333333</v>
      </c>
      <c r="FJ97" s="28">
        <f t="shared" si="128"/>
        <v>0</v>
      </c>
      <c r="FK97" s="28">
        <f t="shared" si="128"/>
        <v>0</v>
      </c>
      <c r="FL97" s="28">
        <f t="shared" si="128"/>
        <v>1222.2222222222222</v>
      </c>
      <c r="FM97" s="28">
        <f t="shared" si="128"/>
        <v>0</v>
      </c>
      <c r="FN97" s="28">
        <f t="shared" si="128"/>
        <v>0</v>
      </c>
      <c r="FO97" s="28">
        <f t="shared" si="128"/>
        <v>916.66666666666663</v>
      </c>
      <c r="FP97" s="28">
        <f t="shared" si="128"/>
        <v>0</v>
      </c>
      <c r="FQ97" s="28">
        <f t="shared" si="128"/>
        <v>785.71428571428567</v>
      </c>
      <c r="FR97" s="28">
        <f t="shared" si="128"/>
        <v>0</v>
      </c>
      <c r="FS97" s="28">
        <f t="shared" si="128"/>
        <v>0</v>
      </c>
      <c r="FT97" s="28">
        <f t="shared" si="128"/>
        <v>0</v>
      </c>
      <c r="FU97" s="28">
        <f t="shared" si="128"/>
        <v>0</v>
      </c>
      <c r="FV97" s="28">
        <f t="shared" si="128"/>
        <v>0</v>
      </c>
      <c r="FW97" s="28">
        <f t="shared" si="128"/>
        <v>0</v>
      </c>
      <c r="FX97" s="28">
        <f t="shared" si="128"/>
        <v>0</v>
      </c>
      <c r="FY97" s="28">
        <f t="shared" si="128"/>
        <v>0</v>
      </c>
      <c r="FZ97" s="28">
        <f t="shared" si="128"/>
        <v>0</v>
      </c>
      <c r="GA97" s="28">
        <f t="shared" si="128"/>
        <v>0</v>
      </c>
      <c r="GB97" s="28">
        <f t="shared" si="128"/>
        <v>0</v>
      </c>
      <c r="GC97" s="28">
        <f t="shared" si="128"/>
        <v>0</v>
      </c>
      <c r="GD97" s="28">
        <f t="shared" si="128"/>
        <v>0</v>
      </c>
      <c r="GE97" s="28">
        <f t="shared" si="128"/>
        <v>0</v>
      </c>
      <c r="GF97" s="28">
        <f t="shared" si="128"/>
        <v>0</v>
      </c>
      <c r="GG97" s="28">
        <f t="shared" si="128"/>
        <v>0</v>
      </c>
      <c r="GH97" s="28">
        <f t="shared" si="128"/>
        <v>0</v>
      </c>
      <c r="GI97" s="28">
        <f t="shared" si="128"/>
        <v>0</v>
      </c>
      <c r="GJ97" s="28">
        <f t="shared" si="128"/>
        <v>0</v>
      </c>
      <c r="GK97" s="28">
        <f t="shared" si="128"/>
        <v>0</v>
      </c>
      <c r="GL97" s="28">
        <f t="shared" si="128"/>
        <v>0</v>
      </c>
      <c r="GM97" s="28">
        <f t="shared" si="128"/>
        <v>0</v>
      </c>
      <c r="GN97" s="28">
        <f t="shared" si="128"/>
        <v>0</v>
      </c>
      <c r="GO97" s="28">
        <f t="shared" si="128"/>
        <v>0</v>
      </c>
      <c r="GP97" s="28">
        <f t="shared" si="128"/>
        <v>0</v>
      </c>
      <c r="GQ97" s="28">
        <f t="shared" si="128"/>
        <v>0</v>
      </c>
      <c r="GR97" s="28">
        <f t="shared" si="128"/>
        <v>0</v>
      </c>
      <c r="GS97" s="28">
        <f t="shared" ref="GS97:JD97" si="129">GS108/GS$4</f>
        <v>0</v>
      </c>
      <c r="GT97" s="28">
        <f t="shared" si="129"/>
        <v>0</v>
      </c>
      <c r="GU97" s="28">
        <f t="shared" si="129"/>
        <v>0</v>
      </c>
      <c r="GV97" s="28">
        <f t="shared" si="129"/>
        <v>0</v>
      </c>
      <c r="GW97" s="28">
        <f t="shared" si="129"/>
        <v>0</v>
      </c>
      <c r="GX97" s="28">
        <f t="shared" si="129"/>
        <v>0</v>
      </c>
      <c r="GY97" s="28">
        <f t="shared" si="129"/>
        <v>0</v>
      </c>
      <c r="GZ97" s="28">
        <f t="shared" si="129"/>
        <v>0</v>
      </c>
      <c r="HA97" s="28">
        <f t="shared" si="129"/>
        <v>0</v>
      </c>
      <c r="HB97" s="28">
        <f t="shared" si="129"/>
        <v>0</v>
      </c>
      <c r="HC97" s="28">
        <f t="shared" si="129"/>
        <v>0</v>
      </c>
      <c r="HD97" s="28">
        <f t="shared" si="129"/>
        <v>0</v>
      </c>
      <c r="HE97" s="28">
        <f t="shared" si="129"/>
        <v>0</v>
      </c>
      <c r="HF97" s="28">
        <f t="shared" si="129"/>
        <v>0</v>
      </c>
      <c r="HG97" s="28">
        <f t="shared" si="129"/>
        <v>0</v>
      </c>
      <c r="HH97" s="28">
        <f t="shared" si="129"/>
        <v>0</v>
      </c>
      <c r="HI97" s="28">
        <f t="shared" si="129"/>
        <v>0</v>
      </c>
      <c r="HJ97" s="28">
        <f t="shared" si="129"/>
        <v>0</v>
      </c>
      <c r="HK97" s="28">
        <f t="shared" si="129"/>
        <v>0</v>
      </c>
      <c r="HL97" s="28">
        <f t="shared" si="129"/>
        <v>0</v>
      </c>
      <c r="HM97" s="28">
        <f t="shared" si="129"/>
        <v>0</v>
      </c>
      <c r="HN97" s="28">
        <f t="shared" si="129"/>
        <v>0</v>
      </c>
      <c r="HO97" s="28">
        <f t="shared" si="129"/>
        <v>0</v>
      </c>
      <c r="HP97" s="28">
        <f t="shared" si="129"/>
        <v>0</v>
      </c>
      <c r="HQ97" s="28">
        <f t="shared" si="129"/>
        <v>0</v>
      </c>
      <c r="HR97" s="28">
        <f t="shared" si="129"/>
        <v>0</v>
      </c>
      <c r="HS97" s="28">
        <f t="shared" si="129"/>
        <v>0</v>
      </c>
      <c r="HT97" s="28">
        <f t="shared" si="129"/>
        <v>0</v>
      </c>
      <c r="HU97" s="28">
        <f t="shared" si="129"/>
        <v>0</v>
      </c>
      <c r="HV97" s="28">
        <f t="shared" si="129"/>
        <v>0</v>
      </c>
      <c r="HW97" s="28">
        <f t="shared" si="129"/>
        <v>0</v>
      </c>
      <c r="HX97" s="28">
        <f t="shared" si="129"/>
        <v>0</v>
      </c>
      <c r="HY97" s="28">
        <f t="shared" si="129"/>
        <v>0</v>
      </c>
      <c r="HZ97" s="28">
        <f t="shared" si="129"/>
        <v>0</v>
      </c>
      <c r="IA97" s="28">
        <f t="shared" si="129"/>
        <v>0</v>
      </c>
      <c r="IB97" s="28">
        <f t="shared" si="129"/>
        <v>0</v>
      </c>
      <c r="IC97" s="28">
        <f t="shared" si="129"/>
        <v>0</v>
      </c>
      <c r="ID97" s="28">
        <f t="shared" si="129"/>
        <v>0</v>
      </c>
      <c r="IE97" s="28">
        <f t="shared" si="129"/>
        <v>0</v>
      </c>
      <c r="IF97" s="28">
        <f t="shared" si="129"/>
        <v>0</v>
      </c>
      <c r="IG97" s="28">
        <f t="shared" si="129"/>
        <v>0</v>
      </c>
      <c r="IH97" s="28">
        <f t="shared" si="129"/>
        <v>0</v>
      </c>
      <c r="II97" s="28">
        <f t="shared" si="129"/>
        <v>0</v>
      </c>
      <c r="IJ97" s="28">
        <f t="shared" si="129"/>
        <v>0</v>
      </c>
      <c r="IK97" s="28">
        <f t="shared" si="129"/>
        <v>0</v>
      </c>
      <c r="IL97" s="28">
        <f t="shared" si="129"/>
        <v>0</v>
      </c>
      <c r="IM97" s="28">
        <f t="shared" si="129"/>
        <v>0</v>
      </c>
      <c r="IN97" s="28">
        <f t="shared" si="129"/>
        <v>0</v>
      </c>
      <c r="IO97" s="28">
        <f t="shared" si="129"/>
        <v>0</v>
      </c>
      <c r="IP97" s="28">
        <f t="shared" si="129"/>
        <v>0</v>
      </c>
      <c r="IQ97" s="28">
        <f t="shared" si="129"/>
        <v>0</v>
      </c>
      <c r="IR97" s="28">
        <f t="shared" si="129"/>
        <v>0</v>
      </c>
      <c r="IS97" s="28">
        <f t="shared" si="129"/>
        <v>0</v>
      </c>
      <c r="IT97" s="28">
        <f t="shared" si="129"/>
        <v>0</v>
      </c>
      <c r="IU97" s="28">
        <f t="shared" si="129"/>
        <v>0</v>
      </c>
      <c r="IV97" s="28">
        <f t="shared" si="129"/>
        <v>0</v>
      </c>
      <c r="IW97" s="28">
        <f t="shared" si="129"/>
        <v>0</v>
      </c>
      <c r="IX97" s="28">
        <f t="shared" si="129"/>
        <v>0</v>
      </c>
      <c r="IY97" s="28">
        <f t="shared" si="129"/>
        <v>0</v>
      </c>
      <c r="IZ97" s="28">
        <f t="shared" si="129"/>
        <v>0</v>
      </c>
      <c r="JA97" s="28">
        <f t="shared" si="129"/>
        <v>0</v>
      </c>
      <c r="JB97" s="28">
        <f t="shared" si="129"/>
        <v>0</v>
      </c>
      <c r="JC97" s="28">
        <f t="shared" si="129"/>
        <v>0</v>
      </c>
      <c r="JD97" s="28">
        <f t="shared" si="129"/>
        <v>0</v>
      </c>
      <c r="JE97" s="28">
        <f t="shared" ref="JE97:LP97" si="130">JE108/JE$4</f>
        <v>0</v>
      </c>
      <c r="JF97" s="28">
        <f t="shared" si="130"/>
        <v>0</v>
      </c>
      <c r="JG97" s="28">
        <f t="shared" si="130"/>
        <v>0</v>
      </c>
      <c r="JH97" s="28">
        <f t="shared" si="130"/>
        <v>0</v>
      </c>
      <c r="JI97" s="28">
        <f t="shared" si="130"/>
        <v>0</v>
      </c>
      <c r="JJ97" s="28">
        <f t="shared" si="130"/>
        <v>0</v>
      </c>
      <c r="JK97" s="28">
        <f t="shared" si="130"/>
        <v>0</v>
      </c>
      <c r="JL97" s="28">
        <f t="shared" si="130"/>
        <v>0</v>
      </c>
      <c r="JM97" s="28">
        <f t="shared" si="130"/>
        <v>0</v>
      </c>
      <c r="JN97" s="28">
        <f t="shared" si="130"/>
        <v>0</v>
      </c>
      <c r="JO97" s="28">
        <f t="shared" si="130"/>
        <v>0</v>
      </c>
      <c r="JP97" s="28">
        <f t="shared" si="130"/>
        <v>0</v>
      </c>
      <c r="JQ97" s="28">
        <f t="shared" si="130"/>
        <v>0</v>
      </c>
      <c r="JR97" s="28">
        <f t="shared" si="130"/>
        <v>0</v>
      </c>
      <c r="JS97" s="28">
        <f t="shared" si="130"/>
        <v>0</v>
      </c>
      <c r="JT97" s="28">
        <f t="shared" si="130"/>
        <v>0</v>
      </c>
      <c r="JU97" s="28">
        <f t="shared" si="130"/>
        <v>0</v>
      </c>
      <c r="JV97" s="28">
        <f t="shared" si="130"/>
        <v>0</v>
      </c>
      <c r="JW97" s="28">
        <f t="shared" si="130"/>
        <v>0</v>
      </c>
      <c r="JX97" s="28">
        <f t="shared" si="130"/>
        <v>0</v>
      </c>
      <c r="JY97" s="28">
        <f t="shared" si="130"/>
        <v>0</v>
      </c>
      <c r="JZ97" s="28">
        <f t="shared" si="130"/>
        <v>0</v>
      </c>
      <c r="KA97" s="28">
        <f t="shared" si="130"/>
        <v>0</v>
      </c>
      <c r="KB97" s="28">
        <f t="shared" si="130"/>
        <v>0</v>
      </c>
      <c r="KC97" s="28">
        <f t="shared" si="130"/>
        <v>0</v>
      </c>
      <c r="KD97" s="28">
        <f t="shared" si="130"/>
        <v>0</v>
      </c>
      <c r="KE97" s="28">
        <f t="shared" si="130"/>
        <v>0</v>
      </c>
      <c r="KF97" s="28">
        <f t="shared" si="130"/>
        <v>0</v>
      </c>
      <c r="KG97" s="28">
        <f t="shared" si="130"/>
        <v>0</v>
      </c>
      <c r="KH97" s="28">
        <f t="shared" si="130"/>
        <v>0</v>
      </c>
      <c r="KI97" s="28">
        <f t="shared" si="130"/>
        <v>0</v>
      </c>
      <c r="KJ97" s="28">
        <f t="shared" si="130"/>
        <v>0</v>
      </c>
      <c r="KK97" s="28">
        <f t="shared" si="130"/>
        <v>0</v>
      </c>
      <c r="KL97" s="28">
        <f t="shared" si="130"/>
        <v>0</v>
      </c>
      <c r="KM97" s="28">
        <f t="shared" si="130"/>
        <v>0</v>
      </c>
      <c r="KN97" s="28">
        <f t="shared" si="130"/>
        <v>0</v>
      </c>
      <c r="KO97" s="28">
        <f t="shared" si="130"/>
        <v>0</v>
      </c>
      <c r="KP97" s="28">
        <f t="shared" si="130"/>
        <v>0</v>
      </c>
      <c r="KQ97" s="28">
        <f t="shared" si="130"/>
        <v>0</v>
      </c>
      <c r="KR97" s="28">
        <f t="shared" si="130"/>
        <v>0</v>
      </c>
      <c r="KS97" s="28">
        <f t="shared" si="130"/>
        <v>0</v>
      </c>
      <c r="KT97" s="28">
        <f t="shared" si="130"/>
        <v>0</v>
      </c>
      <c r="KU97" s="28">
        <f t="shared" si="130"/>
        <v>0</v>
      </c>
      <c r="KV97" s="28">
        <f t="shared" si="130"/>
        <v>0</v>
      </c>
      <c r="KW97" s="28">
        <f t="shared" si="130"/>
        <v>0</v>
      </c>
      <c r="KX97" s="28">
        <f t="shared" si="130"/>
        <v>0</v>
      </c>
      <c r="KY97" s="28">
        <f t="shared" si="130"/>
        <v>0</v>
      </c>
      <c r="KZ97" s="28">
        <f t="shared" si="130"/>
        <v>0</v>
      </c>
      <c r="LA97" s="28">
        <f t="shared" si="130"/>
        <v>0</v>
      </c>
      <c r="LB97" s="28">
        <f t="shared" si="130"/>
        <v>0</v>
      </c>
      <c r="LC97" s="28">
        <f t="shared" si="130"/>
        <v>0</v>
      </c>
      <c r="LD97" s="28">
        <f t="shared" si="130"/>
        <v>0</v>
      </c>
      <c r="LE97" s="28">
        <f t="shared" si="130"/>
        <v>0</v>
      </c>
      <c r="LF97" s="28">
        <f t="shared" si="130"/>
        <v>0</v>
      </c>
      <c r="LG97" s="28">
        <f t="shared" si="130"/>
        <v>0</v>
      </c>
      <c r="LH97" s="28">
        <f t="shared" si="130"/>
        <v>0</v>
      </c>
      <c r="LI97" s="28">
        <f t="shared" si="130"/>
        <v>0</v>
      </c>
      <c r="LJ97" s="28">
        <f t="shared" si="130"/>
        <v>0</v>
      </c>
      <c r="LK97" s="28">
        <f t="shared" si="130"/>
        <v>0</v>
      </c>
      <c r="LL97" s="28">
        <f t="shared" si="130"/>
        <v>0</v>
      </c>
      <c r="LM97" s="28">
        <f t="shared" si="130"/>
        <v>0</v>
      </c>
      <c r="LN97" s="28">
        <f t="shared" si="130"/>
        <v>0</v>
      </c>
      <c r="LO97" s="28">
        <f t="shared" si="130"/>
        <v>0</v>
      </c>
      <c r="LP97" s="28">
        <f t="shared" si="130"/>
        <v>0</v>
      </c>
      <c r="LQ97" s="28">
        <f t="shared" ref="LQ97:NI97" si="131">LQ108/LQ$4</f>
        <v>0</v>
      </c>
      <c r="LR97" s="28">
        <f t="shared" si="131"/>
        <v>0</v>
      </c>
      <c r="LS97" s="28">
        <f t="shared" si="131"/>
        <v>0</v>
      </c>
      <c r="LT97" s="28">
        <f t="shared" si="131"/>
        <v>0</v>
      </c>
      <c r="LU97" s="28">
        <f t="shared" si="131"/>
        <v>0</v>
      </c>
      <c r="LV97" s="28">
        <f t="shared" si="131"/>
        <v>0</v>
      </c>
      <c r="LW97" s="28">
        <f t="shared" si="131"/>
        <v>0</v>
      </c>
      <c r="LX97" s="28">
        <f t="shared" si="131"/>
        <v>0</v>
      </c>
      <c r="LY97" s="28">
        <f t="shared" si="131"/>
        <v>0</v>
      </c>
      <c r="LZ97" s="28">
        <f t="shared" si="131"/>
        <v>0</v>
      </c>
      <c r="MA97" s="28">
        <f t="shared" si="131"/>
        <v>0</v>
      </c>
      <c r="MB97" s="28">
        <f t="shared" si="131"/>
        <v>0</v>
      </c>
      <c r="MC97" s="28">
        <f t="shared" si="131"/>
        <v>0</v>
      </c>
      <c r="MD97" s="28">
        <f t="shared" si="131"/>
        <v>0</v>
      </c>
      <c r="ME97" s="28">
        <f t="shared" si="131"/>
        <v>0</v>
      </c>
      <c r="MF97" s="28">
        <f t="shared" si="131"/>
        <v>0</v>
      </c>
      <c r="MG97" s="28">
        <f t="shared" si="131"/>
        <v>0</v>
      </c>
      <c r="MH97" s="28">
        <f t="shared" si="131"/>
        <v>0</v>
      </c>
      <c r="MI97" s="28">
        <f t="shared" si="131"/>
        <v>0</v>
      </c>
      <c r="MJ97" s="28">
        <f t="shared" si="131"/>
        <v>0</v>
      </c>
      <c r="MK97" s="28">
        <f t="shared" si="131"/>
        <v>0</v>
      </c>
      <c r="ML97" s="28">
        <f t="shared" si="131"/>
        <v>0</v>
      </c>
      <c r="MM97" s="28">
        <f t="shared" si="131"/>
        <v>0</v>
      </c>
      <c r="MN97" s="28">
        <f t="shared" si="131"/>
        <v>0</v>
      </c>
      <c r="MO97" s="28">
        <f t="shared" si="131"/>
        <v>0</v>
      </c>
      <c r="MP97" s="28">
        <f t="shared" si="131"/>
        <v>0</v>
      </c>
      <c r="MQ97" s="28">
        <f t="shared" si="131"/>
        <v>0</v>
      </c>
      <c r="MR97" s="28">
        <f t="shared" si="131"/>
        <v>0</v>
      </c>
      <c r="MS97" s="28">
        <f t="shared" si="131"/>
        <v>0</v>
      </c>
      <c r="MT97" s="28">
        <f t="shared" si="131"/>
        <v>0</v>
      </c>
      <c r="MU97" s="28">
        <f t="shared" si="131"/>
        <v>0</v>
      </c>
      <c r="MV97" s="28">
        <f t="shared" si="131"/>
        <v>0</v>
      </c>
      <c r="MW97" s="28">
        <f t="shared" si="131"/>
        <v>0</v>
      </c>
      <c r="MX97" s="28">
        <f t="shared" si="131"/>
        <v>0</v>
      </c>
      <c r="MY97" s="28">
        <f t="shared" si="131"/>
        <v>0</v>
      </c>
      <c r="MZ97" s="28">
        <f t="shared" si="131"/>
        <v>0</v>
      </c>
      <c r="NA97" s="28">
        <f t="shared" si="131"/>
        <v>0</v>
      </c>
      <c r="NB97" s="28">
        <f t="shared" si="131"/>
        <v>0</v>
      </c>
      <c r="NC97" s="28">
        <f t="shared" si="131"/>
        <v>0</v>
      </c>
      <c r="ND97" s="28">
        <f t="shared" si="131"/>
        <v>0</v>
      </c>
      <c r="NE97" s="28">
        <f t="shared" si="131"/>
        <v>0</v>
      </c>
      <c r="NF97" s="28">
        <f t="shared" si="131"/>
        <v>0</v>
      </c>
      <c r="NG97" s="28">
        <f t="shared" si="131"/>
        <v>0</v>
      </c>
      <c r="NH97" s="28">
        <f t="shared" si="131"/>
        <v>0</v>
      </c>
      <c r="NI97" s="28">
        <f t="shared" si="131"/>
        <v>0</v>
      </c>
    </row>
    <row r="98" spans="1:374" s="40" customFormat="1" ht="14.4" outlineLevel="1" x14ac:dyDescent="0.25">
      <c r="A98" s="21"/>
      <c r="B98" s="22"/>
      <c r="C98" s="23"/>
      <c r="D98" s="23"/>
      <c r="E98" s="26" t="s">
        <v>217</v>
      </c>
      <c r="F98" s="24"/>
      <c r="G98" s="82">
        <v>0</v>
      </c>
      <c r="H98" s="31" t="e">
        <f>((IFERROR(VLOOKUP($B97,Mes!$C$7:$AV$131,MATCH(H$1,Mes!$C$3:$AV$3,0),FALSE),""))*1000)</f>
        <v>#VALUE!</v>
      </c>
      <c r="I98" s="31" t="e">
        <f>((IFERROR(VLOOKUP($B97,Mes!$C$7:$AV$131,MATCH(I$1,Mes!$C$3:$AV$3,0),FALSE),""))*1000)</f>
        <v>#VALUE!</v>
      </c>
      <c r="J98" s="31" t="e">
        <f>((IFERROR(VLOOKUP($B97,Mes!$C$7:$AV$131,MATCH(J$1,Mes!$C$3:$AV$3,0),FALSE),""))*1000)</f>
        <v>#VALUE!</v>
      </c>
      <c r="K98" s="31" t="e">
        <f>((IFERROR(VLOOKUP($B97,Mes!$C$7:$AV$131,MATCH(K$1,Mes!$C$3:$AV$3,0),FALSE),""))*1000)</f>
        <v>#VALUE!</v>
      </c>
      <c r="L98" s="31" t="e">
        <f>((IFERROR(VLOOKUP($B97,Mes!$C$7:$AV$131,MATCH(L$1,Mes!$C$3:$AV$3,0),FALSE),""))*1000)</f>
        <v>#VALUE!</v>
      </c>
      <c r="M98" s="31" t="e">
        <f>((IFERROR(VLOOKUP($B97,Mes!$C$7:$AV$131,MATCH(M$1,Mes!$C$3:$AV$3,0),FALSE),""))*1000)</f>
        <v>#VALUE!</v>
      </c>
      <c r="N98" s="31" t="e">
        <f>((IFERROR(VLOOKUP($B97,Mes!$C$7:$AV$131,MATCH(N$1,Mes!$C$3:$AV$3,0),FALSE),""))*1000)</f>
        <v>#VALUE!</v>
      </c>
      <c r="O98" s="31" t="e">
        <f>((IFERROR(VLOOKUP($B97,Mes!$C$7:$AV$131,MATCH(O$1,Mes!$C$3:$AV$3,0),FALSE),""))*1000)</f>
        <v>#VALUE!</v>
      </c>
      <c r="P98" s="31" t="e">
        <f>((IFERROR(VLOOKUP($B97,Mes!$C$7:$AV$131,MATCH(P$1,Mes!$C$3:$AV$3,0),FALSE),""))*1000)</f>
        <v>#VALUE!</v>
      </c>
      <c r="Q98" s="31" t="e">
        <f>((IFERROR(VLOOKUP($B97,Mes!$C$7:$AV$131,MATCH(Q$1,Mes!$C$3:$AV$3,0),FALSE),""))*1000)</f>
        <v>#VALUE!</v>
      </c>
      <c r="R98" s="31" t="e">
        <f>((IFERROR(VLOOKUP($B97,Mes!$C$7:$AV$131,MATCH(R$1,Mes!$C$3:$AV$3,0),FALSE),""))*1000)</f>
        <v>#VALUE!</v>
      </c>
      <c r="S98" s="31" t="e">
        <f>((IFERROR(VLOOKUP($B97,Mes!$C$7:$AV$131,MATCH(S$1,Mes!$C$3:$AV$3,0),FALSE),""))*1000)</f>
        <v>#VALUE!</v>
      </c>
      <c r="T98" s="31" t="e">
        <f>((IFERROR(VLOOKUP($B97,Mes!$C$7:$AV$131,MATCH(T$1,Mes!$C$3:$AV$3,0),FALSE),""))*1000)</f>
        <v>#VALUE!</v>
      </c>
      <c r="U98" s="31" t="e">
        <f>((IFERROR(VLOOKUP($B97,Mes!$C$7:$AV$131,MATCH(U$1,Mes!$C$3:$AV$3,0),FALSE),""))*1000)</f>
        <v>#VALUE!</v>
      </c>
      <c r="V98" s="31" t="e">
        <f>((IFERROR(VLOOKUP($B97,Mes!$C$7:$AV$131,MATCH(V$1,Mes!$C$3:$AV$3,0),FALSE),""))*1000)</f>
        <v>#VALUE!</v>
      </c>
      <c r="W98" s="31" t="e">
        <f>((IFERROR(VLOOKUP($B97,Mes!$C$7:$AV$131,MATCH(W$1,Mes!$C$3:$AV$3,0),FALSE),""))*1000)</f>
        <v>#VALUE!</v>
      </c>
      <c r="X98" s="31" t="e">
        <f>((IFERROR(VLOOKUP($B97,Mes!$C$7:$AV$131,MATCH(X$1,Mes!$C$3:$AV$3,0),FALSE),""))*1000)</f>
        <v>#VALUE!</v>
      </c>
      <c r="Y98" s="31" t="e">
        <f>((IFERROR(VLOOKUP($B97,Mes!$C$7:$AV$131,MATCH(Y$1,Mes!$C$3:$AV$3,0),FALSE),""))*1000)</f>
        <v>#VALUE!</v>
      </c>
      <c r="Z98" s="31" t="e">
        <f>((IFERROR(VLOOKUP($B97,Mes!$C$7:$AV$131,MATCH(Z$1,Mes!$C$3:$AV$3,0),FALSE),""))*1000)</f>
        <v>#VALUE!</v>
      </c>
      <c r="AA98" s="31" t="e">
        <f>((IFERROR(VLOOKUP($B97,Mes!$C$7:$AV$131,MATCH(AA$1,Mes!$C$3:$AV$3,0),FALSE),""))*1000)</f>
        <v>#VALUE!</v>
      </c>
      <c r="AB98" s="31" t="e">
        <f>((IFERROR(VLOOKUP($B97,Mes!$C$7:$AV$131,MATCH(AB$1,Mes!$C$3:$AV$3,0),FALSE),""))*1000)</f>
        <v>#VALUE!</v>
      </c>
      <c r="AC98" s="31" t="e">
        <f>((IFERROR(VLOOKUP($B97,Mes!$C$7:$AV$131,MATCH(AC$1,Mes!$C$3:$AV$3,0),FALSE),""))*1000)</f>
        <v>#VALUE!</v>
      </c>
      <c r="AD98" s="31" t="e">
        <f>((IFERROR(VLOOKUP($B97,Mes!$C$7:$AV$131,MATCH(AD$1,Mes!$C$3:$AV$3,0),FALSE),""))*1000)</f>
        <v>#VALUE!</v>
      </c>
      <c r="AE98" s="31" t="e">
        <f>((IFERROR(VLOOKUP($B97,Mes!$C$7:$AV$131,MATCH(AE$1,Mes!$C$3:$AV$3,0),FALSE),""))*1000)</f>
        <v>#VALUE!</v>
      </c>
      <c r="AF98" s="31" t="e">
        <f>((IFERROR(VLOOKUP($B97,Mes!$C$7:$AV$131,MATCH(AF$1,Mes!$C$3:$AV$3,0),FALSE),""))*1000)</f>
        <v>#VALUE!</v>
      </c>
      <c r="AG98" s="31" t="e">
        <f>((IFERROR(VLOOKUP($B97,Mes!$C$7:$AV$131,MATCH(AG$1,Mes!$C$3:$AV$3,0),FALSE),""))*1000)</f>
        <v>#VALUE!</v>
      </c>
      <c r="AH98" s="31" t="e">
        <f>((IFERROR(VLOOKUP($B97,Mes!$C$7:$AV$131,MATCH(AH$1,Mes!$C$3:$AV$3,0),FALSE),""))*1000)</f>
        <v>#VALUE!</v>
      </c>
      <c r="AI98" s="31" t="e">
        <f>((IFERROR(VLOOKUP($B97,Mes!$C$7:$AV$131,MATCH(AI$1,Mes!$C$3:$AV$3,0),FALSE),""))*1000)</f>
        <v>#VALUE!</v>
      </c>
      <c r="AJ98" s="31" t="e">
        <f>((IFERROR(VLOOKUP($B97,Mes!$C$7:$AV$131,MATCH(AJ$1,Mes!$C$3:$AV$3,0),FALSE),""))*1000)</f>
        <v>#VALUE!</v>
      </c>
      <c r="AK98" s="31" t="e">
        <f>((IFERROR(VLOOKUP($B97,Mes!$C$7:$AV$131,MATCH(AK$1,Mes!$C$3:$AV$3,0),FALSE),""))*1000)</f>
        <v>#VALUE!</v>
      </c>
      <c r="AL98" s="31" t="e">
        <f>((IFERROR(VLOOKUP($B97,Mes!$C$7:$AV$131,MATCH(AL$1,Mes!$C$3:$AV$3,0),FALSE),""))*1000)</f>
        <v>#VALUE!</v>
      </c>
      <c r="AM98" s="30" t="e">
        <f>((IFERROR(VLOOKUP($B97,Mes!$C$7:$AV$131,MATCH(AM$1,Mes!$C$3:$AV$3,0),FALSE),""))*1000)</f>
        <v>#VALUE!</v>
      </c>
      <c r="AN98" s="30" t="e">
        <f>((IFERROR(VLOOKUP($B97,Mes!$C$7:$AV$131,MATCH(AN$1,Mes!$C$3:$AV$3,0),FALSE),""))*1000)</f>
        <v>#VALUE!</v>
      </c>
      <c r="AO98" s="30" t="e">
        <f>((IFERROR(VLOOKUP($B97,Mes!$C$7:$AV$131,MATCH(AO$1,Mes!$C$3:$AV$3,0),FALSE),""))*1000)</f>
        <v>#VALUE!</v>
      </c>
      <c r="AP98" s="30" t="e">
        <f>((IFERROR(VLOOKUP($B97,Mes!$C$7:$AV$131,MATCH(AP$1,Mes!$C$3:$AV$3,0),FALSE),""))*1000)</f>
        <v>#VALUE!</v>
      </c>
      <c r="AQ98" s="30" t="e">
        <f>((IFERROR(VLOOKUP($B97,Mes!$C$7:$AV$131,MATCH(AQ$1,Mes!$C$3:$AV$3,0),FALSE),""))*1000)</f>
        <v>#VALUE!</v>
      </c>
      <c r="AR98" s="30" t="e">
        <f>((IFERROR(VLOOKUP($B97,Mes!$C$7:$AV$131,MATCH(AR$1,Mes!$C$3:$AV$3,0),FALSE),""))*1000)</f>
        <v>#VALUE!</v>
      </c>
      <c r="AS98" s="30" t="e">
        <f>((IFERROR(VLOOKUP($B97,Mes!$C$7:$AV$131,MATCH(AS$1,Mes!$C$3:$AV$3,0),FALSE),""))*1000)</f>
        <v>#VALUE!</v>
      </c>
      <c r="AT98" s="30" t="e">
        <f>((IFERROR(VLOOKUP($B97,Mes!$C$7:$AV$131,MATCH(AT$1,Mes!$C$3:$AV$3,0),FALSE),""))*1000)</f>
        <v>#VALUE!</v>
      </c>
      <c r="AU98" s="30" t="e">
        <f>((IFERROR(VLOOKUP($B97,Mes!$C$7:$AV$131,MATCH(AU$1,Mes!$C$3:$AV$3,0),FALSE),""))*1000)</f>
        <v>#VALUE!</v>
      </c>
      <c r="AV98" s="30" t="e">
        <f>((IFERROR(VLOOKUP($B97,Mes!$C$7:$AV$131,MATCH(AV$1,Mes!$C$3:$AV$3,0),FALSE),""))*1000)</f>
        <v>#VALUE!</v>
      </c>
      <c r="AW98" s="30" t="e">
        <f>((IFERROR(VLOOKUP($B97,Mes!$C$7:$AV$131,MATCH(AW$1,Mes!$C$3:$AV$3,0),FALSE),""))*1000)</f>
        <v>#VALUE!</v>
      </c>
      <c r="AX98" s="30" t="e">
        <f>((IFERROR(VLOOKUP($B97,Mes!$C$7:$AV$131,MATCH(AX$1,Mes!$C$3:$AV$3,0),FALSE),""))*1000)</f>
        <v>#VALUE!</v>
      </c>
      <c r="AY98" s="30" t="e">
        <f>((IFERROR(VLOOKUP($B97,Mes!$C$7:$AV$131,MATCH(AY$1,Mes!$C$3:$AV$3,0),FALSE),""))*1000)</f>
        <v>#VALUE!</v>
      </c>
      <c r="AZ98" s="30" t="e">
        <f>((IFERROR(VLOOKUP($B97,Mes!$C$7:$AV$131,MATCH(AZ$1,Mes!$C$3:$AV$3,0),FALSE),""))*1000)</f>
        <v>#VALUE!</v>
      </c>
      <c r="BA98" s="30" t="e">
        <f>((IFERROR(VLOOKUP($B97,Mes!$C$7:$AV$131,MATCH(BA$1,Mes!$C$3:$AV$3,0),FALSE),""))*1000)</f>
        <v>#VALUE!</v>
      </c>
      <c r="BB98" s="30" t="e">
        <f>((IFERROR(VLOOKUP($B97,Mes!$C$7:$AV$131,MATCH(BB$1,Mes!$C$3:$AV$3,0),FALSE),""))*1000)</f>
        <v>#VALUE!</v>
      </c>
      <c r="BC98" s="30" t="e">
        <f>((IFERROR(VLOOKUP($B97,Mes!$C$7:$AV$131,MATCH(BC$1,Mes!$C$3:$AV$3,0),FALSE),""))*1000)</f>
        <v>#VALUE!</v>
      </c>
      <c r="BD98" s="30" t="e">
        <f>((IFERROR(VLOOKUP($B97,Mes!$C$7:$AV$131,MATCH(BD$1,Mes!$C$3:$AV$3,0),FALSE),""))*1000)</f>
        <v>#VALUE!</v>
      </c>
      <c r="BE98" s="30" t="e">
        <f>((IFERROR(VLOOKUP($B97,Mes!$C$7:$AV$131,MATCH(BE$1,Mes!$C$3:$AV$3,0),FALSE),""))*1000)</f>
        <v>#VALUE!</v>
      </c>
      <c r="BF98" s="30" t="e">
        <f>((IFERROR(VLOOKUP($B97,Mes!$C$7:$AV$131,MATCH(BF$1,Mes!$C$3:$AV$3,0),FALSE),""))*1000)</f>
        <v>#VALUE!</v>
      </c>
      <c r="BG98" s="30" t="e">
        <f>((IFERROR(VLOOKUP($B97,Mes!$C$7:$AV$131,MATCH(BG$1,Mes!$C$3:$AV$3,0),FALSE),""))*1000)</f>
        <v>#VALUE!</v>
      </c>
      <c r="BH98" s="30" t="e">
        <f>((IFERROR(VLOOKUP($B97,Mes!$C$7:$AV$131,MATCH(BH$1,Mes!$C$3:$AV$3,0),FALSE),""))*1000)</f>
        <v>#VALUE!</v>
      </c>
      <c r="BI98" s="30" t="e">
        <f>((IFERROR(VLOOKUP($B97,Mes!$C$7:$AV$131,MATCH(BI$1,Mes!$C$3:$AV$3,0),FALSE),""))*1000)</f>
        <v>#VALUE!</v>
      </c>
      <c r="BJ98" s="30" t="e">
        <f>((IFERROR(VLOOKUP($B97,Mes!$C$7:$AV$131,MATCH(BJ$1,Mes!$C$3:$AV$3,0),FALSE),""))*1000)</f>
        <v>#VALUE!</v>
      </c>
      <c r="BK98" s="30" t="e">
        <f>((IFERROR(VLOOKUP($B97,Mes!$C$7:$AV$131,MATCH(BK$1,Mes!$C$3:$AV$3,0),FALSE),""))*1000)</f>
        <v>#VALUE!</v>
      </c>
      <c r="BL98" s="30" t="e">
        <f>((IFERROR(VLOOKUP($B97,Mes!$C$7:$AV$131,MATCH(BL$1,Mes!$C$3:$AV$3,0),FALSE),""))*1000)</f>
        <v>#VALUE!</v>
      </c>
      <c r="BM98" s="30" t="e">
        <f>((IFERROR(VLOOKUP($B97,Mes!$C$7:$AV$131,MATCH(BM$1,Mes!$C$3:$AV$3,0),FALSE),""))*1000)</f>
        <v>#VALUE!</v>
      </c>
      <c r="BN98" s="30" t="e">
        <f>((IFERROR(VLOOKUP($B97,Mes!$C$7:$AV$131,MATCH(BN$1,Mes!$C$3:$AV$3,0),FALSE),""))*1000)</f>
        <v>#VALUE!</v>
      </c>
      <c r="BO98" s="30" t="e">
        <f>((IFERROR(VLOOKUP($B97,Mes!$C$7:$AV$131,MATCH(BO$1,Mes!$C$3:$AV$3,0),FALSE),""))*1000)</f>
        <v>#VALUE!</v>
      </c>
      <c r="BP98" s="31" t="e">
        <f>((IFERROR(VLOOKUP($B97,Mes!$C$7:$AV$131,MATCH(BP$1,Mes!$C$3:$AV$3,0),FALSE),""))*1000)</f>
        <v>#VALUE!</v>
      </c>
      <c r="BQ98" s="31" t="e">
        <f>((IFERROR(VLOOKUP($B97,Mes!$C$7:$AV$131,MATCH(BQ$1,Mes!$C$3:$AV$3,0),FALSE),""))*1000)</f>
        <v>#VALUE!</v>
      </c>
      <c r="BR98" s="31" t="e">
        <f>((IFERROR(VLOOKUP($B97,Mes!$C$7:$AV$131,MATCH(BR$1,Mes!$C$3:$AV$3,0),FALSE),""))*1000)</f>
        <v>#VALUE!</v>
      </c>
      <c r="BS98" s="31" t="e">
        <f>((IFERROR(VLOOKUP($B97,Mes!$C$7:$AV$131,MATCH(BS$1,Mes!$C$3:$AV$3,0),FALSE),""))*1000)</f>
        <v>#VALUE!</v>
      </c>
      <c r="BT98" s="31" t="e">
        <f>((IFERROR(VLOOKUP($B97,Mes!$C$7:$AV$131,MATCH(BT$1,Mes!$C$3:$AV$3,0),FALSE),""))*1000)</f>
        <v>#VALUE!</v>
      </c>
      <c r="BU98" s="31" t="e">
        <f>((IFERROR(VLOOKUP($B97,Mes!$C$7:$AV$131,MATCH(BU$1,Mes!$C$3:$AV$3,0),FALSE),""))*1000)</f>
        <v>#VALUE!</v>
      </c>
      <c r="BV98" s="31" t="e">
        <f>((IFERROR(VLOOKUP($B97,Mes!$C$7:$AV$131,MATCH(BV$1,Mes!$C$3:$AV$3,0),FALSE),""))*1000)</f>
        <v>#VALUE!</v>
      </c>
      <c r="BW98" s="31" t="e">
        <f>((IFERROR(VLOOKUP($B97,Mes!$C$7:$AV$131,MATCH(BW$1,Mes!$C$3:$AV$3,0),FALSE),""))*1000)</f>
        <v>#VALUE!</v>
      </c>
      <c r="BX98" s="31" t="e">
        <f>((IFERROR(VLOOKUP($B97,Mes!$C$7:$AV$131,MATCH(BX$1,Mes!$C$3:$AV$3,0),FALSE),""))*1000)</f>
        <v>#VALUE!</v>
      </c>
      <c r="BY98" s="31" t="e">
        <f>((IFERROR(VLOOKUP($B97,Mes!$C$7:$AV$131,MATCH(BY$1,Mes!$C$3:$AV$3,0),FALSE),""))*1000)</f>
        <v>#VALUE!</v>
      </c>
      <c r="BZ98" s="31" t="e">
        <f>((IFERROR(VLOOKUP($B97,Mes!$C$7:$AV$131,MATCH(BZ$1,Mes!$C$3:$AV$3,0),FALSE),""))*1000)</f>
        <v>#VALUE!</v>
      </c>
      <c r="CA98" s="31" t="e">
        <f>((IFERROR(VLOOKUP($B97,Mes!$C$7:$AV$131,MATCH(CA$1,Mes!$C$3:$AV$3,0),FALSE),""))*1000)</f>
        <v>#VALUE!</v>
      </c>
      <c r="CB98" s="31" t="e">
        <f>((IFERROR(VLOOKUP($B97,Mes!$C$7:$AV$131,MATCH(CB$1,Mes!$C$3:$AV$3,0),FALSE),""))*1000)</f>
        <v>#VALUE!</v>
      </c>
      <c r="CC98" s="31" t="e">
        <f>((IFERROR(VLOOKUP($B97,Mes!$C$7:$AV$131,MATCH(CC$1,Mes!$C$3:$AV$3,0),FALSE),""))*1000)</f>
        <v>#VALUE!</v>
      </c>
      <c r="CD98" s="31" t="e">
        <f>((IFERROR(VLOOKUP($B97,Mes!$C$7:$AV$131,MATCH(CD$1,Mes!$C$3:$AV$3,0),FALSE),""))*1000)</f>
        <v>#VALUE!</v>
      </c>
      <c r="CE98" s="31" t="e">
        <f>((IFERROR(VLOOKUP($B97,Mes!$C$7:$AV$131,MATCH(CE$1,Mes!$C$3:$AV$3,0),FALSE),""))*1000)</f>
        <v>#VALUE!</v>
      </c>
      <c r="CF98" s="31" t="e">
        <f>((IFERROR(VLOOKUP($B97,Mes!$C$7:$AV$131,MATCH(CF$1,Mes!$C$3:$AV$3,0),FALSE),""))*1000)</f>
        <v>#VALUE!</v>
      </c>
      <c r="CG98" s="31" t="e">
        <f>((IFERROR(VLOOKUP($B97,Mes!$C$7:$AV$131,MATCH(CG$1,Mes!$C$3:$AV$3,0),FALSE),""))*1000)</f>
        <v>#VALUE!</v>
      </c>
      <c r="CH98" s="31" t="e">
        <f>((IFERROR(VLOOKUP($B97,Mes!$C$7:$AV$131,MATCH(CH$1,Mes!$C$3:$AV$3,0),FALSE),""))*1000)</f>
        <v>#VALUE!</v>
      </c>
      <c r="CI98" s="31" t="e">
        <f>((IFERROR(VLOOKUP($B97,Mes!$C$7:$AV$131,MATCH(CI$1,Mes!$C$3:$AV$3,0),FALSE),""))*1000)</f>
        <v>#VALUE!</v>
      </c>
      <c r="CJ98" s="31" t="e">
        <f>((IFERROR(VLOOKUP($B97,Mes!$C$7:$AV$131,MATCH(CJ$1,Mes!$C$3:$AV$3,0),FALSE),""))*1000)</f>
        <v>#VALUE!</v>
      </c>
      <c r="CK98" s="31" t="e">
        <f>((IFERROR(VLOOKUP($B97,Mes!$C$7:$AV$131,MATCH(CK$1,Mes!$C$3:$AV$3,0),FALSE),""))*1000)</f>
        <v>#VALUE!</v>
      </c>
      <c r="CL98" s="31" t="e">
        <f>((IFERROR(VLOOKUP($B97,Mes!$C$7:$AV$131,MATCH(CL$1,Mes!$C$3:$AV$3,0),FALSE),""))*1000)</f>
        <v>#VALUE!</v>
      </c>
      <c r="CM98" s="31" t="e">
        <f>((IFERROR(VLOOKUP($B97,Mes!$C$7:$AV$131,MATCH(CM$1,Mes!$C$3:$AV$3,0),FALSE),""))*1000)</f>
        <v>#VALUE!</v>
      </c>
      <c r="CN98" s="31" t="e">
        <f>((IFERROR(VLOOKUP($B97,Mes!$C$7:$AV$131,MATCH(CN$1,Mes!$C$3:$AV$3,0),FALSE),""))*1000)</f>
        <v>#VALUE!</v>
      </c>
      <c r="CO98" s="31" t="e">
        <f>((IFERROR(VLOOKUP($B97,Mes!$C$7:$AV$131,MATCH(CO$1,Mes!$C$3:$AV$3,0),FALSE),""))*1000)</f>
        <v>#VALUE!</v>
      </c>
      <c r="CP98" s="31" t="e">
        <f>((IFERROR(VLOOKUP($B97,Mes!$C$7:$AV$131,MATCH(CP$1,Mes!$C$3:$AV$3,0),FALSE),""))*1000)</f>
        <v>#VALUE!</v>
      </c>
      <c r="CQ98" s="31" t="e">
        <f>((IFERROR(VLOOKUP($B97,Mes!$C$7:$AV$131,MATCH(CQ$1,Mes!$C$3:$AV$3,0),FALSE),""))*1000)</f>
        <v>#VALUE!</v>
      </c>
      <c r="CR98" s="31" t="e">
        <f>((IFERROR(VLOOKUP($B97,Mes!$C$7:$AV$131,MATCH(CR$1,Mes!$C$3:$AV$3,0),FALSE),""))*1000)</f>
        <v>#VALUE!</v>
      </c>
      <c r="CS98" s="31" t="e">
        <f>((IFERROR(VLOOKUP($B97,Mes!$C$7:$AV$131,MATCH(CS$1,Mes!$C$3:$AV$3,0),FALSE),""))*1000)</f>
        <v>#VALUE!</v>
      </c>
      <c r="CT98" s="31" t="e">
        <f>((IFERROR(VLOOKUP($B97,Mes!$C$7:$AV$131,MATCH(CT$1,Mes!$C$3:$AV$3,0),FALSE),""))*1000)</f>
        <v>#VALUE!</v>
      </c>
      <c r="CU98" s="30" t="e">
        <f>((IFERROR(VLOOKUP($B97,Mes!$C$7:$AV$131,MATCH(CU$1,Mes!$C$3:$AV$3,0),FALSE),""))*1000)</f>
        <v>#VALUE!</v>
      </c>
      <c r="CV98" s="30" t="e">
        <f>((IFERROR(VLOOKUP($B97,Mes!$C$7:$AV$131,MATCH(CV$1,Mes!$C$3:$AV$3,0),FALSE),""))*1000)</f>
        <v>#VALUE!</v>
      </c>
      <c r="CW98" s="30" t="e">
        <f>((IFERROR(VLOOKUP($B97,Mes!$C$7:$AV$131,MATCH(CW$1,Mes!$C$3:$AV$3,0),FALSE),""))*1000)</f>
        <v>#VALUE!</v>
      </c>
      <c r="CX98" s="30" t="e">
        <f>((IFERROR(VLOOKUP($B97,Mes!$C$7:$AV$131,MATCH(CX$1,Mes!$C$3:$AV$3,0),FALSE),""))*1000)</f>
        <v>#VALUE!</v>
      </c>
      <c r="CY98" s="30" t="e">
        <f>((IFERROR(VLOOKUP($B97,Mes!$C$7:$AV$131,MATCH(CY$1,Mes!$C$3:$AV$3,0),FALSE),""))*1000)</f>
        <v>#VALUE!</v>
      </c>
      <c r="CZ98" s="30" t="e">
        <f>((IFERROR(VLOOKUP($B97,Mes!$C$7:$AV$131,MATCH(CZ$1,Mes!$C$3:$AV$3,0),FALSE),""))*1000)</f>
        <v>#VALUE!</v>
      </c>
      <c r="DA98" s="30" t="e">
        <f>((IFERROR(VLOOKUP($B97,Mes!$C$7:$AV$131,MATCH(DA$1,Mes!$C$3:$AV$3,0),FALSE),""))*1000)</f>
        <v>#VALUE!</v>
      </c>
      <c r="DB98" s="30" t="e">
        <f>((IFERROR(VLOOKUP($B97,Mes!$C$7:$AV$131,MATCH(DB$1,Mes!$C$3:$AV$3,0),FALSE),""))*1000)</f>
        <v>#VALUE!</v>
      </c>
      <c r="DC98" s="30" t="e">
        <f>((IFERROR(VLOOKUP($B97,Mes!$C$7:$AV$131,MATCH(DC$1,Mes!$C$3:$AV$3,0),FALSE),""))*1000)</f>
        <v>#VALUE!</v>
      </c>
      <c r="DD98" s="30" t="e">
        <f>((IFERROR(VLOOKUP($B97,Mes!$C$7:$AV$131,MATCH(DD$1,Mes!$C$3:$AV$3,0),FALSE),""))*1000)</f>
        <v>#VALUE!</v>
      </c>
      <c r="DE98" s="30" t="e">
        <f>((IFERROR(VLOOKUP($B97,Mes!$C$7:$AV$131,MATCH(DE$1,Mes!$C$3:$AV$3,0),FALSE),""))*1000)</f>
        <v>#VALUE!</v>
      </c>
      <c r="DF98" s="30" t="e">
        <f>((IFERROR(VLOOKUP($B97,Mes!$C$7:$AV$131,MATCH(DF$1,Mes!$C$3:$AV$3,0),FALSE),""))*1000)</f>
        <v>#VALUE!</v>
      </c>
      <c r="DG98" s="30" t="e">
        <f>((IFERROR(VLOOKUP($B97,Mes!$C$7:$AV$131,MATCH(DG$1,Mes!$C$3:$AV$3,0),FALSE),""))*1000)</f>
        <v>#VALUE!</v>
      </c>
      <c r="DH98" s="30" t="e">
        <f>((IFERROR(VLOOKUP($B97,Mes!$C$7:$AV$131,MATCH(DH$1,Mes!$C$3:$AV$3,0),FALSE),""))*1000)</f>
        <v>#VALUE!</v>
      </c>
      <c r="DI98" s="30" t="e">
        <f>((IFERROR(VLOOKUP($B97,Mes!$C$7:$AV$131,MATCH(DI$1,Mes!$C$3:$AV$3,0),FALSE),""))*1000)</f>
        <v>#VALUE!</v>
      </c>
      <c r="DJ98" s="30" t="e">
        <f>((IFERROR(VLOOKUP($B97,Mes!$C$7:$AV$131,MATCH(DJ$1,Mes!$C$3:$AV$3,0),FALSE),""))*1000)</f>
        <v>#VALUE!</v>
      </c>
      <c r="DK98" s="30" t="e">
        <f>((IFERROR(VLOOKUP($B97,Mes!$C$7:$AV$131,MATCH(DK$1,Mes!$C$3:$AV$3,0),FALSE),""))*1000)</f>
        <v>#VALUE!</v>
      </c>
      <c r="DL98" s="30" t="e">
        <f>((IFERROR(VLOOKUP($B97,Mes!$C$7:$AV$131,MATCH(DL$1,Mes!$C$3:$AV$3,0),FALSE),""))*1000)</f>
        <v>#VALUE!</v>
      </c>
      <c r="DM98" s="30" t="e">
        <f>((IFERROR(VLOOKUP($B97,Mes!$C$7:$AV$131,MATCH(DM$1,Mes!$C$3:$AV$3,0),FALSE),""))*1000)</f>
        <v>#VALUE!</v>
      </c>
      <c r="DN98" s="30" t="e">
        <f>((IFERROR(VLOOKUP($B97,Mes!$C$7:$AV$131,MATCH(DN$1,Mes!$C$3:$AV$3,0),FALSE),""))*1000)</f>
        <v>#VALUE!</v>
      </c>
      <c r="DO98" s="30" t="e">
        <f>((IFERROR(VLOOKUP($B97,Mes!$C$7:$AV$131,MATCH(DO$1,Mes!$C$3:$AV$3,0),FALSE),""))*1000)</f>
        <v>#VALUE!</v>
      </c>
      <c r="DP98" s="30" t="e">
        <f>((IFERROR(VLOOKUP($B97,Mes!$C$7:$AV$131,MATCH(DP$1,Mes!$C$3:$AV$3,0),FALSE),""))*1000)</f>
        <v>#VALUE!</v>
      </c>
      <c r="DQ98" s="30" t="e">
        <f>((IFERROR(VLOOKUP($B97,Mes!$C$7:$AV$131,MATCH(DQ$1,Mes!$C$3:$AV$3,0),FALSE),""))*1000)</f>
        <v>#VALUE!</v>
      </c>
      <c r="DR98" s="30" t="e">
        <f>((IFERROR(VLOOKUP($B97,Mes!$C$7:$AV$131,MATCH(DR$1,Mes!$C$3:$AV$3,0),FALSE),""))*1000)</f>
        <v>#VALUE!</v>
      </c>
      <c r="DS98" s="30" t="e">
        <f>((IFERROR(VLOOKUP($B97,Mes!$C$7:$AV$131,MATCH(DS$1,Mes!$C$3:$AV$3,0),FALSE),""))*1000)</f>
        <v>#VALUE!</v>
      </c>
      <c r="DT98" s="30" t="e">
        <f>((IFERROR(VLOOKUP($B97,Mes!$C$7:$AV$131,MATCH(DT$1,Mes!$C$3:$AV$3,0),FALSE),""))*1000)</f>
        <v>#VALUE!</v>
      </c>
      <c r="DU98" s="30" t="e">
        <f>((IFERROR(VLOOKUP($B97,Mes!$C$7:$AV$131,MATCH(DU$1,Mes!$C$3:$AV$3,0),FALSE),""))*1000)</f>
        <v>#VALUE!</v>
      </c>
      <c r="DV98" s="30" t="e">
        <f>((IFERROR(VLOOKUP($B97,Mes!$C$7:$AV$131,MATCH(DV$1,Mes!$C$3:$AV$3,0),FALSE),""))*1000)</f>
        <v>#VALUE!</v>
      </c>
      <c r="DW98" s="30" t="e">
        <f>((IFERROR(VLOOKUP($B97,Mes!$C$7:$AV$131,MATCH(DW$1,Mes!$C$3:$AV$3,0),FALSE),""))*1000)</f>
        <v>#VALUE!</v>
      </c>
      <c r="DX98" s="30" t="e">
        <f>((IFERROR(VLOOKUP($B97,Mes!$C$7:$AV$131,MATCH(DX$1,Mes!$C$3:$AV$3,0),FALSE),""))*1000)</f>
        <v>#VALUE!</v>
      </c>
      <c r="DY98" s="31" t="e">
        <f>((IFERROR(VLOOKUP($B97,Mes!$C$7:$AV$131,MATCH(DY$1,Mes!$C$3:$AV$3,0),FALSE),""))*1000)</f>
        <v>#VALUE!</v>
      </c>
      <c r="DZ98" s="31" t="e">
        <f>((IFERROR(VLOOKUP($B97,Mes!$C$7:$AV$131,MATCH(DZ$1,Mes!$C$3:$AV$3,0),FALSE),""))*1000)</f>
        <v>#VALUE!</v>
      </c>
      <c r="EA98" s="31" t="e">
        <f>((IFERROR(VLOOKUP($B97,Mes!$C$7:$AV$131,MATCH(EA$1,Mes!$C$3:$AV$3,0),FALSE),""))*1000)</f>
        <v>#VALUE!</v>
      </c>
      <c r="EB98" s="31" t="e">
        <f>((IFERROR(VLOOKUP($B97,Mes!$C$7:$AV$131,MATCH(EB$1,Mes!$C$3:$AV$3,0),FALSE),""))*1000)</f>
        <v>#VALUE!</v>
      </c>
      <c r="EC98" s="31" t="e">
        <f>((IFERROR(VLOOKUP($B97,Mes!$C$7:$AV$131,MATCH(EC$1,Mes!$C$3:$AV$3,0),FALSE),""))*1000)</f>
        <v>#VALUE!</v>
      </c>
      <c r="ED98" s="31" t="e">
        <f>((IFERROR(VLOOKUP($B97,Mes!$C$7:$AV$131,MATCH(ED$1,Mes!$C$3:$AV$3,0),FALSE),""))*1000)</f>
        <v>#VALUE!</v>
      </c>
      <c r="EE98" s="31" t="e">
        <f>((IFERROR(VLOOKUP($B97,Mes!$C$7:$AV$131,MATCH(EE$1,Mes!$C$3:$AV$3,0),FALSE),""))*1000)</f>
        <v>#VALUE!</v>
      </c>
      <c r="EF98" s="31" t="e">
        <f>((IFERROR(VLOOKUP($B97,Mes!$C$7:$AV$131,MATCH(EF$1,Mes!$C$3:$AV$3,0),FALSE),""))*1000)</f>
        <v>#VALUE!</v>
      </c>
      <c r="EG98" s="31" t="e">
        <f>((IFERROR(VLOOKUP($B97,Mes!$C$7:$AV$131,MATCH(EG$1,Mes!$C$3:$AV$3,0),FALSE),""))*1000)</f>
        <v>#VALUE!</v>
      </c>
      <c r="EH98" s="31" t="e">
        <f>((IFERROR(VLOOKUP($B97,Mes!$C$7:$AV$131,MATCH(EH$1,Mes!$C$3:$AV$3,0),FALSE),""))*1000)</f>
        <v>#VALUE!</v>
      </c>
      <c r="EI98" s="31" t="e">
        <f>((IFERROR(VLOOKUP($B97,Mes!$C$7:$AV$131,MATCH(EI$1,Mes!$C$3:$AV$3,0),FALSE),""))*1000)</f>
        <v>#VALUE!</v>
      </c>
      <c r="EJ98" s="31" t="e">
        <f>((IFERROR(VLOOKUP($B97,Mes!$C$7:$AV$131,MATCH(EJ$1,Mes!$C$3:$AV$3,0),FALSE),""))*1000)</f>
        <v>#VALUE!</v>
      </c>
      <c r="EK98" s="31" t="e">
        <f>((IFERROR(VLOOKUP($B97,Mes!$C$7:$AV$131,MATCH(EK$1,Mes!$C$3:$AV$3,0),FALSE),""))*1000)</f>
        <v>#VALUE!</v>
      </c>
      <c r="EL98" s="31" t="e">
        <f>((IFERROR(VLOOKUP($B97,Mes!$C$7:$AV$131,MATCH(EL$1,Mes!$C$3:$AV$3,0),FALSE),""))*1000)</f>
        <v>#VALUE!</v>
      </c>
      <c r="EM98" s="31" t="e">
        <f>((IFERROR(VLOOKUP($B97,Mes!$C$7:$AV$131,MATCH(EM$1,Mes!$C$3:$AV$3,0),FALSE),""))*1000)</f>
        <v>#VALUE!</v>
      </c>
      <c r="EN98" s="31" t="e">
        <f>((IFERROR(VLOOKUP($B97,Mes!$C$7:$AV$131,MATCH(EN$1,Mes!$C$3:$AV$3,0),FALSE),""))*1000)</f>
        <v>#VALUE!</v>
      </c>
      <c r="EO98" s="31" t="e">
        <f>((IFERROR(VLOOKUP($B97,Mes!$C$7:$AV$131,MATCH(EO$1,Mes!$C$3:$AV$3,0),FALSE),""))*1000)</f>
        <v>#VALUE!</v>
      </c>
      <c r="EP98" s="31" t="e">
        <f>((IFERROR(VLOOKUP($B97,Mes!$C$7:$AV$131,MATCH(EP$1,Mes!$C$3:$AV$3,0),FALSE),""))*1000)</f>
        <v>#VALUE!</v>
      </c>
      <c r="EQ98" s="31" t="e">
        <f>((IFERROR(VLOOKUP($B97,Mes!$C$7:$AV$131,MATCH(EQ$1,Mes!$C$3:$AV$3,0),FALSE),""))*1000)</f>
        <v>#VALUE!</v>
      </c>
      <c r="ER98" s="31" t="e">
        <f>((IFERROR(VLOOKUP($B97,Mes!$C$7:$AV$131,MATCH(ER$1,Mes!$C$3:$AV$3,0),FALSE),""))*1000)</f>
        <v>#VALUE!</v>
      </c>
      <c r="ES98" s="31" t="e">
        <f>((IFERROR(VLOOKUP($B97,Mes!$C$7:$AV$131,MATCH(ES$1,Mes!$C$3:$AV$3,0),FALSE),""))*1000)</f>
        <v>#VALUE!</v>
      </c>
      <c r="ET98" s="31" t="e">
        <f>((IFERROR(VLOOKUP($B97,Mes!$C$7:$AV$131,MATCH(ET$1,Mes!$C$3:$AV$3,0),FALSE),""))*1000)</f>
        <v>#VALUE!</v>
      </c>
      <c r="EU98" s="31" t="e">
        <f>((IFERROR(VLOOKUP($B97,Mes!$C$7:$AV$131,MATCH(EU$1,Mes!$C$3:$AV$3,0),FALSE),""))*1000)</f>
        <v>#VALUE!</v>
      </c>
      <c r="EV98" s="31" t="e">
        <f>((IFERROR(VLOOKUP($B97,Mes!$C$7:$AV$131,MATCH(EV$1,Mes!$C$3:$AV$3,0),FALSE),""))*1000)</f>
        <v>#VALUE!</v>
      </c>
      <c r="EW98" s="31" t="e">
        <f>((IFERROR(VLOOKUP($B97,Mes!$C$7:$AV$131,MATCH(EW$1,Mes!$C$3:$AV$3,0),FALSE),""))*1000)</f>
        <v>#VALUE!</v>
      </c>
      <c r="EX98" s="31" t="e">
        <f>((IFERROR(VLOOKUP($B97,Mes!$C$7:$AV$131,MATCH(EX$1,Mes!$C$3:$AV$3,0),FALSE),""))*1000)</f>
        <v>#VALUE!</v>
      </c>
      <c r="EY98" s="31" t="e">
        <f>((IFERROR(VLOOKUP($B97,Mes!$C$7:$AV$131,MATCH(EY$1,Mes!$C$3:$AV$3,0),FALSE),""))*1000)</f>
        <v>#VALUE!</v>
      </c>
      <c r="EZ98" s="31" t="e">
        <f>((IFERROR(VLOOKUP($B97,Mes!$C$7:$AV$131,MATCH(EZ$1,Mes!$C$3:$AV$3,0),FALSE),""))*1000)</f>
        <v>#VALUE!</v>
      </c>
      <c r="FA98" s="31" t="e">
        <f>((IFERROR(VLOOKUP($B97,Mes!$C$7:$AV$131,MATCH(FA$1,Mes!$C$3:$AV$3,0),FALSE),""))*1000)</f>
        <v>#VALUE!</v>
      </c>
      <c r="FB98" s="31" t="e">
        <f>((IFERROR(VLOOKUP($B97,Mes!$C$7:$AV$131,MATCH(FB$1,Mes!$C$3:$AV$3,0),FALSE),""))*1000)</f>
        <v>#VALUE!</v>
      </c>
      <c r="FC98" s="31" t="e">
        <f>((IFERROR(VLOOKUP($B97,Mes!$C$7:$AV$131,MATCH(FC$1,Mes!$C$3:$AV$3,0),FALSE),""))*1000)</f>
        <v>#VALUE!</v>
      </c>
      <c r="FD98" s="30" t="e">
        <f>((IFERROR(VLOOKUP($B97,Mes!$C$7:$AV$131,MATCH(FD$1,Mes!$C$3:$AV$3,0),FALSE),""))*1000)</f>
        <v>#VALUE!</v>
      </c>
      <c r="FE98" s="30" t="e">
        <f>((IFERROR(VLOOKUP($B97,Mes!$C$7:$AV$131,MATCH(FE$1,Mes!$C$3:$AV$3,0),FALSE),""))*1000)</f>
        <v>#VALUE!</v>
      </c>
      <c r="FF98" s="30" t="e">
        <f>((IFERROR(VLOOKUP($B97,Mes!$C$7:$AV$131,MATCH(FF$1,Mes!$C$3:$AV$3,0),FALSE),""))*1000)</f>
        <v>#VALUE!</v>
      </c>
      <c r="FG98" s="30" t="e">
        <f>((IFERROR(VLOOKUP($B97,Mes!$C$7:$AV$131,MATCH(FG$1,Mes!$C$3:$AV$3,0),FALSE),""))*1000)</f>
        <v>#VALUE!</v>
      </c>
      <c r="FH98" s="30" t="e">
        <f>((IFERROR(VLOOKUP($B97,Mes!$C$7:$AV$131,MATCH(FH$1,Mes!$C$3:$AV$3,0),FALSE),""))*1000)</f>
        <v>#VALUE!</v>
      </c>
      <c r="FI98" s="30" t="e">
        <f>((IFERROR(VLOOKUP($B97,Mes!$C$7:$AV$131,MATCH(FI$1,Mes!$C$3:$AV$3,0),FALSE),""))*1000)</f>
        <v>#VALUE!</v>
      </c>
      <c r="FJ98" s="30" t="e">
        <f>((IFERROR(VLOOKUP($B97,Mes!$C$7:$AV$131,MATCH(FJ$1,Mes!$C$3:$AV$3,0),FALSE),""))*1000)</f>
        <v>#VALUE!</v>
      </c>
      <c r="FK98" s="30" t="e">
        <f>((IFERROR(VLOOKUP($B97,Mes!$C$7:$AV$131,MATCH(FK$1,Mes!$C$3:$AV$3,0),FALSE),""))*1000)</f>
        <v>#VALUE!</v>
      </c>
      <c r="FL98" s="30" t="e">
        <f>((IFERROR(VLOOKUP($B97,Mes!$C$7:$AV$131,MATCH(FL$1,Mes!$C$3:$AV$3,0),FALSE),""))*1000)</f>
        <v>#VALUE!</v>
      </c>
      <c r="FM98" s="30" t="e">
        <f>((IFERROR(VLOOKUP($B97,Mes!$C$7:$AV$131,MATCH(FM$1,Mes!$C$3:$AV$3,0),FALSE),""))*1000)</f>
        <v>#VALUE!</v>
      </c>
      <c r="FN98" s="30" t="e">
        <f>((IFERROR(VLOOKUP($B97,Mes!$C$7:$AV$131,MATCH(FN$1,Mes!$C$3:$AV$3,0),FALSE),""))*1000)</f>
        <v>#VALUE!</v>
      </c>
      <c r="FO98" s="30" t="e">
        <f>((IFERROR(VLOOKUP($B97,Mes!$C$7:$AV$131,MATCH(FO$1,Mes!$C$3:$AV$3,0),FALSE),""))*1000)</f>
        <v>#VALUE!</v>
      </c>
      <c r="FP98" s="30" t="e">
        <f>((IFERROR(VLOOKUP($B97,Mes!$C$7:$AV$131,MATCH(FP$1,Mes!$C$3:$AV$3,0),FALSE),""))*1000)</f>
        <v>#VALUE!</v>
      </c>
      <c r="FQ98" s="30" t="e">
        <f>((IFERROR(VLOOKUP($B97,Mes!$C$7:$AV$131,MATCH(FQ$1,Mes!$C$3:$AV$3,0),FALSE),""))*1000)</f>
        <v>#VALUE!</v>
      </c>
      <c r="FR98" s="30" t="e">
        <f>((IFERROR(VLOOKUP($B97,Mes!$C$7:$AV$131,MATCH(FR$1,Mes!$C$3:$AV$3,0),FALSE),""))*1000)</f>
        <v>#VALUE!</v>
      </c>
      <c r="FS98" s="30" t="e">
        <f>((IFERROR(VLOOKUP($B97,Mes!$C$7:$AV$131,MATCH(FS$1,Mes!$C$3:$AV$3,0),FALSE),""))*1000)</f>
        <v>#VALUE!</v>
      </c>
      <c r="FT98" s="30" t="e">
        <f>((IFERROR(VLOOKUP($B97,Mes!$C$7:$AV$131,MATCH(FT$1,Mes!$C$3:$AV$3,0),FALSE),""))*1000)</f>
        <v>#VALUE!</v>
      </c>
      <c r="FU98" s="30" t="e">
        <f>((IFERROR(VLOOKUP($B97,Mes!$C$7:$AV$131,MATCH(FU$1,Mes!$C$3:$AV$3,0),FALSE),""))*1000)</f>
        <v>#VALUE!</v>
      </c>
      <c r="FV98" s="30" t="e">
        <f>((IFERROR(VLOOKUP($B97,Mes!$C$7:$AV$131,MATCH(FV$1,Mes!$C$3:$AV$3,0),FALSE),""))*1000)</f>
        <v>#VALUE!</v>
      </c>
      <c r="FW98" s="30" t="e">
        <f>((IFERROR(VLOOKUP($B97,Mes!$C$7:$AV$131,MATCH(FW$1,Mes!$C$3:$AV$3,0),FALSE),""))*1000)</f>
        <v>#VALUE!</v>
      </c>
      <c r="FX98" s="30" t="e">
        <f>((IFERROR(VLOOKUP($B97,Mes!$C$7:$AV$131,MATCH(FX$1,Mes!$C$3:$AV$3,0),FALSE),""))*1000)</f>
        <v>#VALUE!</v>
      </c>
      <c r="FY98" s="30" t="e">
        <f>((IFERROR(VLOOKUP($B97,Mes!$C$7:$AV$131,MATCH(FY$1,Mes!$C$3:$AV$3,0),FALSE),""))*1000)</f>
        <v>#VALUE!</v>
      </c>
      <c r="FZ98" s="30" t="e">
        <f>((IFERROR(VLOOKUP($B97,Mes!$C$7:$AV$131,MATCH(FZ$1,Mes!$C$3:$AV$3,0),FALSE),""))*1000)</f>
        <v>#VALUE!</v>
      </c>
      <c r="GA98" s="30" t="e">
        <f>((IFERROR(VLOOKUP($B97,Mes!$C$7:$AV$131,MATCH(GA$1,Mes!$C$3:$AV$3,0),FALSE),""))*1000)</f>
        <v>#VALUE!</v>
      </c>
      <c r="GB98" s="30" t="e">
        <f>((IFERROR(VLOOKUP($B97,Mes!$C$7:$AV$131,MATCH(GB$1,Mes!$C$3:$AV$3,0),FALSE),""))*1000)</f>
        <v>#VALUE!</v>
      </c>
      <c r="GC98" s="30" t="e">
        <f>((IFERROR(VLOOKUP($B97,Mes!$C$7:$AV$131,MATCH(GC$1,Mes!$C$3:$AV$3,0),FALSE),""))*1000)</f>
        <v>#VALUE!</v>
      </c>
      <c r="GD98" s="30" t="e">
        <f>((IFERROR(VLOOKUP($B97,Mes!$C$7:$AV$131,MATCH(GD$1,Mes!$C$3:$AV$3,0),FALSE),""))*1000)</f>
        <v>#VALUE!</v>
      </c>
      <c r="GE98" s="30" t="e">
        <f>((IFERROR(VLOOKUP($B97,Mes!$C$7:$AV$131,MATCH(GE$1,Mes!$C$3:$AV$3,0),FALSE),""))*1000)</f>
        <v>#VALUE!</v>
      </c>
      <c r="GF98" s="30" t="e">
        <f>((IFERROR(VLOOKUP($B97,Mes!$C$7:$AV$131,MATCH(GF$1,Mes!$C$3:$AV$3,0),FALSE),""))*1000)</f>
        <v>#VALUE!</v>
      </c>
      <c r="GG98" s="30" t="e">
        <f>((IFERROR(VLOOKUP($B97,Mes!$C$7:$AV$131,MATCH(GG$1,Mes!$C$3:$AV$3,0),FALSE),""))*1000)</f>
        <v>#VALUE!</v>
      </c>
      <c r="GH98" s="31" t="e">
        <f>((IFERROR(VLOOKUP($B97,Mes!$C$7:$AV$131,MATCH(GH$1,Mes!$C$3:$AV$3,0),FALSE),""))*1000)</f>
        <v>#VALUE!</v>
      </c>
      <c r="GI98" s="31" t="e">
        <f>((IFERROR(VLOOKUP($B97,Mes!$C$7:$AV$131,MATCH(GI$1,Mes!$C$3:$AV$3,0),FALSE),""))*1000)</f>
        <v>#VALUE!</v>
      </c>
      <c r="GJ98" s="31" t="e">
        <f>((IFERROR(VLOOKUP($B97,Mes!$C$7:$AV$131,MATCH(GJ$1,Mes!$C$3:$AV$3,0),FALSE),""))*1000)</f>
        <v>#VALUE!</v>
      </c>
      <c r="GK98" s="31" t="e">
        <f>((IFERROR(VLOOKUP($B97,Mes!$C$7:$AV$131,MATCH(GK$1,Mes!$C$3:$AV$3,0),FALSE),""))*1000)</f>
        <v>#VALUE!</v>
      </c>
      <c r="GL98" s="31" t="e">
        <f>((IFERROR(VLOOKUP($B97,Mes!$C$7:$AV$131,MATCH(GL$1,Mes!$C$3:$AV$3,0),FALSE),""))*1000)</f>
        <v>#VALUE!</v>
      </c>
      <c r="GM98" s="31" t="e">
        <f>((IFERROR(VLOOKUP($B97,Mes!$C$7:$AV$131,MATCH(GM$1,Mes!$C$3:$AV$3,0),FALSE),""))*1000)</f>
        <v>#VALUE!</v>
      </c>
      <c r="GN98" s="31" t="e">
        <f>((IFERROR(VLOOKUP($B97,Mes!$C$7:$AV$131,MATCH(GN$1,Mes!$C$3:$AV$3,0),FALSE),""))*1000)</f>
        <v>#VALUE!</v>
      </c>
      <c r="GO98" s="31" t="e">
        <f>((IFERROR(VLOOKUP($B97,Mes!$C$7:$AV$131,MATCH(GO$1,Mes!$C$3:$AV$3,0),FALSE),""))*1000)</f>
        <v>#VALUE!</v>
      </c>
      <c r="GP98" s="31" t="e">
        <f>((IFERROR(VLOOKUP($B97,Mes!$C$7:$AV$131,MATCH(GP$1,Mes!$C$3:$AV$3,0),FALSE),""))*1000)</f>
        <v>#VALUE!</v>
      </c>
      <c r="GQ98" s="31" t="e">
        <f>((IFERROR(VLOOKUP($B97,Mes!$C$7:$AV$131,MATCH(GQ$1,Mes!$C$3:$AV$3,0),FALSE),""))*1000)</f>
        <v>#VALUE!</v>
      </c>
      <c r="GR98" s="31" t="e">
        <f>((IFERROR(VLOOKUP($B97,Mes!$C$7:$AV$131,MATCH(GR$1,Mes!$C$3:$AV$3,0),FALSE),""))*1000)</f>
        <v>#VALUE!</v>
      </c>
      <c r="GS98" s="31" t="e">
        <f>((IFERROR(VLOOKUP($B97,Mes!$C$7:$AV$131,MATCH(GS$1,Mes!$C$3:$AV$3,0),FALSE),""))*1000)</f>
        <v>#VALUE!</v>
      </c>
      <c r="GT98" s="31" t="e">
        <f>((IFERROR(VLOOKUP($B97,Mes!$C$7:$AV$131,MATCH(GT$1,Mes!$C$3:$AV$3,0),FALSE),""))*1000)</f>
        <v>#VALUE!</v>
      </c>
      <c r="GU98" s="31" t="e">
        <f>((IFERROR(VLOOKUP($B97,Mes!$C$7:$AV$131,MATCH(GU$1,Mes!$C$3:$AV$3,0),FALSE),""))*1000)</f>
        <v>#VALUE!</v>
      </c>
      <c r="GV98" s="31" t="e">
        <f>((IFERROR(VLOOKUP($B97,Mes!$C$7:$AV$131,MATCH(GV$1,Mes!$C$3:$AV$3,0),FALSE),""))*1000)</f>
        <v>#VALUE!</v>
      </c>
      <c r="GW98" s="31" t="e">
        <f>((IFERROR(VLOOKUP($B97,Mes!$C$7:$AV$131,MATCH(GW$1,Mes!$C$3:$AV$3,0),FALSE),""))*1000)</f>
        <v>#VALUE!</v>
      </c>
      <c r="GX98" s="31" t="e">
        <f>((IFERROR(VLOOKUP($B97,Mes!$C$7:$AV$131,MATCH(GX$1,Mes!$C$3:$AV$3,0),FALSE),""))*1000)</f>
        <v>#VALUE!</v>
      </c>
      <c r="GY98" s="31" t="e">
        <f>((IFERROR(VLOOKUP($B97,Mes!$C$7:$AV$131,MATCH(GY$1,Mes!$C$3:$AV$3,0),FALSE),""))*1000)</f>
        <v>#VALUE!</v>
      </c>
      <c r="GZ98" s="31" t="e">
        <f>((IFERROR(VLOOKUP($B97,Mes!$C$7:$AV$131,MATCH(GZ$1,Mes!$C$3:$AV$3,0),FALSE),""))*1000)</f>
        <v>#VALUE!</v>
      </c>
      <c r="HA98" s="31" t="e">
        <f>((IFERROR(VLOOKUP($B97,Mes!$C$7:$AV$131,MATCH(HA$1,Mes!$C$3:$AV$3,0),FALSE),""))*1000)</f>
        <v>#VALUE!</v>
      </c>
      <c r="HB98" s="31" t="e">
        <f>((IFERROR(VLOOKUP($B97,Mes!$C$7:$AV$131,MATCH(HB$1,Mes!$C$3:$AV$3,0),FALSE),""))*1000)</f>
        <v>#VALUE!</v>
      </c>
      <c r="HC98" s="31" t="e">
        <f>((IFERROR(VLOOKUP($B97,Mes!$C$7:$AV$131,MATCH(HC$1,Mes!$C$3:$AV$3,0),FALSE),""))*1000)</f>
        <v>#VALUE!</v>
      </c>
      <c r="HD98" s="31" t="e">
        <f>((IFERROR(VLOOKUP($B97,Mes!$C$7:$AV$131,MATCH(HD$1,Mes!$C$3:$AV$3,0),FALSE),""))*1000)</f>
        <v>#VALUE!</v>
      </c>
      <c r="HE98" s="31" t="e">
        <f>((IFERROR(VLOOKUP($B97,Mes!$C$7:$AV$131,MATCH(HE$1,Mes!$C$3:$AV$3,0),FALSE),""))*1000)</f>
        <v>#VALUE!</v>
      </c>
      <c r="HF98" s="31" t="e">
        <f>((IFERROR(VLOOKUP($B97,Mes!$C$7:$AV$131,MATCH(HF$1,Mes!$C$3:$AV$3,0),FALSE),""))*1000)</f>
        <v>#VALUE!</v>
      </c>
      <c r="HG98" s="31" t="e">
        <f>((IFERROR(VLOOKUP($B97,Mes!$C$7:$AV$131,MATCH(HG$1,Mes!$C$3:$AV$3,0),FALSE),""))*1000)</f>
        <v>#VALUE!</v>
      </c>
      <c r="HH98" s="31" t="e">
        <f>((IFERROR(VLOOKUP($B97,Mes!$C$7:$AV$131,MATCH(HH$1,Mes!$C$3:$AV$3,0),FALSE),""))*1000)</f>
        <v>#VALUE!</v>
      </c>
      <c r="HI98" s="31" t="e">
        <f>((IFERROR(VLOOKUP($B97,Mes!$C$7:$AV$131,MATCH(HI$1,Mes!$C$3:$AV$3,0),FALSE),""))*1000)</f>
        <v>#VALUE!</v>
      </c>
      <c r="HJ98" s="31" t="e">
        <f>((IFERROR(VLOOKUP($B97,Mes!$C$7:$AV$131,MATCH(HJ$1,Mes!$C$3:$AV$3,0),FALSE),""))*1000)</f>
        <v>#VALUE!</v>
      </c>
      <c r="HK98" s="31" t="e">
        <f>((IFERROR(VLOOKUP($B97,Mes!$C$7:$AV$131,MATCH(HK$1,Mes!$C$3:$AV$3,0),FALSE),""))*1000)</f>
        <v>#VALUE!</v>
      </c>
      <c r="HL98" s="31" t="e">
        <f>((IFERROR(VLOOKUP($B97,Mes!$C$7:$AV$131,MATCH(HL$1,Mes!$C$3:$AV$3,0),FALSE),""))*1000)</f>
        <v>#VALUE!</v>
      </c>
      <c r="HM98" s="30" t="e">
        <f>((IFERROR(VLOOKUP($B97,Mes!$C$7:$AV$131,MATCH(HM$1,Mes!$C$3:$AV$3,0),FALSE),""))*1000)</f>
        <v>#VALUE!</v>
      </c>
      <c r="HN98" s="30" t="e">
        <f>((IFERROR(VLOOKUP($B97,Mes!$C$7:$AV$131,MATCH(HN$1,Mes!$C$3:$AV$3,0),FALSE),""))*1000)</f>
        <v>#VALUE!</v>
      </c>
      <c r="HO98" s="30" t="e">
        <f>((IFERROR(VLOOKUP($B97,Mes!$C$7:$AV$131,MATCH(HO$1,Mes!$C$3:$AV$3,0),FALSE),""))*1000)</f>
        <v>#VALUE!</v>
      </c>
      <c r="HP98" s="30" t="e">
        <f>((IFERROR(VLOOKUP($B97,Mes!$C$7:$AV$131,MATCH(HP$1,Mes!$C$3:$AV$3,0),FALSE),""))*1000)</f>
        <v>#VALUE!</v>
      </c>
      <c r="HQ98" s="30" t="e">
        <f>((IFERROR(VLOOKUP($B97,Mes!$C$7:$AV$131,MATCH(HQ$1,Mes!$C$3:$AV$3,0),FALSE),""))*1000)</f>
        <v>#VALUE!</v>
      </c>
      <c r="HR98" s="30" t="e">
        <f>((IFERROR(VLOOKUP($B97,Mes!$C$7:$AV$131,MATCH(HR$1,Mes!$C$3:$AV$3,0),FALSE),""))*1000)</f>
        <v>#VALUE!</v>
      </c>
      <c r="HS98" s="30" t="e">
        <f>((IFERROR(VLOOKUP($B97,Mes!$C$7:$AV$131,MATCH(HS$1,Mes!$C$3:$AV$3,0),FALSE),""))*1000)</f>
        <v>#VALUE!</v>
      </c>
      <c r="HT98" s="30" t="e">
        <f>((IFERROR(VLOOKUP($B97,Mes!$C$7:$AV$131,MATCH(HT$1,Mes!$C$3:$AV$3,0),FALSE),""))*1000)</f>
        <v>#VALUE!</v>
      </c>
      <c r="HU98" s="30" t="e">
        <f>((IFERROR(VLOOKUP($B97,Mes!$C$7:$AV$131,MATCH(HU$1,Mes!$C$3:$AV$3,0),FALSE),""))*1000)</f>
        <v>#VALUE!</v>
      </c>
      <c r="HV98" s="30" t="e">
        <f>((IFERROR(VLOOKUP($B97,Mes!$C$7:$AV$131,MATCH(HV$1,Mes!$C$3:$AV$3,0),FALSE),""))*1000)</f>
        <v>#VALUE!</v>
      </c>
      <c r="HW98" s="30" t="e">
        <f>((IFERROR(VLOOKUP($B97,Mes!$C$7:$AV$131,MATCH(HW$1,Mes!$C$3:$AV$3,0),FALSE),""))*1000)</f>
        <v>#VALUE!</v>
      </c>
      <c r="HX98" s="30" t="e">
        <f>((IFERROR(VLOOKUP($B97,Mes!$C$7:$AV$131,MATCH(HX$1,Mes!$C$3:$AV$3,0),FALSE),""))*1000)</f>
        <v>#VALUE!</v>
      </c>
      <c r="HY98" s="30" t="e">
        <f>((IFERROR(VLOOKUP($B97,Mes!$C$7:$AV$131,MATCH(HY$1,Mes!$C$3:$AV$3,0),FALSE),""))*1000)</f>
        <v>#VALUE!</v>
      </c>
      <c r="HZ98" s="30" t="e">
        <f>((IFERROR(VLOOKUP($B97,Mes!$C$7:$AV$131,MATCH(HZ$1,Mes!$C$3:$AV$3,0),FALSE),""))*1000)</f>
        <v>#VALUE!</v>
      </c>
      <c r="IA98" s="30" t="e">
        <f>((IFERROR(VLOOKUP($B97,Mes!$C$7:$AV$131,MATCH(IA$1,Mes!$C$3:$AV$3,0),FALSE),""))*1000)</f>
        <v>#VALUE!</v>
      </c>
      <c r="IB98" s="30" t="e">
        <f>((IFERROR(VLOOKUP($B97,Mes!$C$7:$AV$131,MATCH(IB$1,Mes!$C$3:$AV$3,0),FALSE),""))*1000)</f>
        <v>#VALUE!</v>
      </c>
      <c r="IC98" s="30" t="e">
        <f>((IFERROR(VLOOKUP($B97,Mes!$C$7:$AV$131,MATCH(IC$1,Mes!$C$3:$AV$3,0),FALSE),""))*1000)</f>
        <v>#VALUE!</v>
      </c>
      <c r="ID98" s="30" t="e">
        <f>((IFERROR(VLOOKUP($B97,Mes!$C$7:$AV$131,MATCH(ID$1,Mes!$C$3:$AV$3,0),FALSE),""))*1000)</f>
        <v>#VALUE!</v>
      </c>
      <c r="IE98" s="30" t="e">
        <f>((IFERROR(VLOOKUP($B97,Mes!$C$7:$AV$131,MATCH(IE$1,Mes!$C$3:$AV$3,0),FALSE),""))*1000)</f>
        <v>#VALUE!</v>
      </c>
      <c r="IF98" s="30" t="e">
        <f>((IFERROR(VLOOKUP($B97,Mes!$C$7:$AV$131,MATCH(IF$1,Mes!$C$3:$AV$3,0),FALSE),""))*1000)</f>
        <v>#VALUE!</v>
      </c>
      <c r="IG98" s="30" t="e">
        <f>((IFERROR(VLOOKUP($B97,Mes!$C$7:$AV$131,MATCH(IG$1,Mes!$C$3:$AV$3,0),FALSE),""))*1000)</f>
        <v>#VALUE!</v>
      </c>
      <c r="IH98" s="30" t="e">
        <f>((IFERROR(VLOOKUP($B97,Mes!$C$7:$AV$131,MATCH(IH$1,Mes!$C$3:$AV$3,0),FALSE),""))*1000)</f>
        <v>#VALUE!</v>
      </c>
      <c r="II98" s="30" t="e">
        <f>((IFERROR(VLOOKUP($B97,Mes!$C$7:$AV$131,MATCH(II$1,Mes!$C$3:$AV$3,0),FALSE),""))*1000)</f>
        <v>#VALUE!</v>
      </c>
      <c r="IJ98" s="30" t="e">
        <f>((IFERROR(VLOOKUP($B97,Mes!$C$7:$AV$131,MATCH(IJ$1,Mes!$C$3:$AV$3,0),FALSE),""))*1000)</f>
        <v>#VALUE!</v>
      </c>
      <c r="IK98" s="30" t="e">
        <f>((IFERROR(VLOOKUP($B97,Mes!$C$7:$AV$131,MATCH(IK$1,Mes!$C$3:$AV$3,0),FALSE),""))*1000)</f>
        <v>#VALUE!</v>
      </c>
      <c r="IL98" s="30" t="e">
        <f>((IFERROR(VLOOKUP($B97,Mes!$C$7:$AV$131,MATCH(IL$1,Mes!$C$3:$AV$3,0),FALSE),""))*1000)</f>
        <v>#VALUE!</v>
      </c>
      <c r="IM98" s="30" t="e">
        <f>((IFERROR(VLOOKUP($B97,Mes!$C$7:$AV$131,MATCH(IM$1,Mes!$C$3:$AV$3,0),FALSE),""))*1000)</f>
        <v>#VALUE!</v>
      </c>
      <c r="IN98" s="30" t="e">
        <f>((IFERROR(VLOOKUP($B97,Mes!$C$7:$AV$131,MATCH(IN$1,Mes!$C$3:$AV$3,0),FALSE),""))*1000)</f>
        <v>#VALUE!</v>
      </c>
      <c r="IO98" s="30" t="e">
        <f>((IFERROR(VLOOKUP($B97,Mes!$C$7:$AV$131,MATCH(IO$1,Mes!$C$3:$AV$3,0),FALSE),""))*1000)</f>
        <v>#VALUE!</v>
      </c>
      <c r="IP98" s="30" t="e">
        <f>((IFERROR(VLOOKUP($B97,Mes!$C$7:$AV$131,MATCH(IP$1,Mes!$C$3:$AV$3,0),FALSE),""))*1000)</f>
        <v>#VALUE!</v>
      </c>
      <c r="IQ98" s="30" t="e">
        <f>((IFERROR(VLOOKUP($B97,Mes!$C$7:$AV$131,MATCH(IQ$1,Mes!$C$3:$AV$3,0),FALSE),""))*1000)</f>
        <v>#VALUE!</v>
      </c>
      <c r="IR98" s="31" t="e">
        <f>((IFERROR(VLOOKUP($B97,Mes!$C$7:$AV$131,MATCH(IR$1,Mes!$C$3:$AV$3,0),FALSE),""))*1000)</f>
        <v>#VALUE!</v>
      </c>
      <c r="IS98" s="31" t="e">
        <f>((IFERROR(VLOOKUP($B97,Mes!$C$7:$AV$131,MATCH(IS$1,Mes!$C$3:$AV$3,0),FALSE),""))*1000)</f>
        <v>#VALUE!</v>
      </c>
      <c r="IT98" s="31" t="e">
        <f>((IFERROR(VLOOKUP($B97,Mes!$C$7:$AV$131,MATCH(IT$1,Mes!$C$3:$AV$3,0),FALSE),""))*1000)</f>
        <v>#VALUE!</v>
      </c>
      <c r="IU98" s="31" t="e">
        <f>((IFERROR(VLOOKUP($B97,Mes!$C$7:$AV$131,MATCH(IU$1,Mes!$C$3:$AV$3,0),FALSE),""))*1000)</f>
        <v>#VALUE!</v>
      </c>
      <c r="IV98" s="31" t="e">
        <f>((IFERROR(VLOOKUP($B97,Mes!$C$7:$AV$131,MATCH(IV$1,Mes!$C$3:$AV$3,0),FALSE),""))*1000)</f>
        <v>#VALUE!</v>
      </c>
      <c r="IW98" s="31" t="e">
        <f>((IFERROR(VLOOKUP($B97,Mes!$C$7:$AV$131,MATCH(IW$1,Mes!$C$3:$AV$3,0),FALSE),""))*1000)</f>
        <v>#VALUE!</v>
      </c>
      <c r="IX98" s="31" t="e">
        <f>((IFERROR(VLOOKUP($B97,Mes!$C$7:$AV$131,MATCH(IX$1,Mes!$C$3:$AV$3,0),FALSE),""))*1000)</f>
        <v>#VALUE!</v>
      </c>
      <c r="IY98" s="31" t="e">
        <f>((IFERROR(VLOOKUP($B97,Mes!$C$7:$AV$131,MATCH(IY$1,Mes!$C$3:$AV$3,0),FALSE),""))*1000)</f>
        <v>#VALUE!</v>
      </c>
      <c r="IZ98" s="31" t="e">
        <f>((IFERROR(VLOOKUP($B97,Mes!$C$7:$AV$131,MATCH(IZ$1,Mes!$C$3:$AV$3,0),FALSE),""))*1000)</f>
        <v>#VALUE!</v>
      </c>
      <c r="JA98" s="31" t="e">
        <f>((IFERROR(VLOOKUP($B97,Mes!$C$7:$AV$131,MATCH(JA$1,Mes!$C$3:$AV$3,0),FALSE),""))*1000)</f>
        <v>#VALUE!</v>
      </c>
      <c r="JB98" s="31" t="e">
        <f>((IFERROR(VLOOKUP($B97,Mes!$C$7:$AV$131,MATCH(JB$1,Mes!$C$3:$AV$3,0),FALSE),""))*1000)</f>
        <v>#VALUE!</v>
      </c>
      <c r="JC98" s="31" t="e">
        <f>((IFERROR(VLOOKUP($B97,Mes!$C$7:$AV$131,MATCH(JC$1,Mes!$C$3:$AV$3,0),FALSE),""))*1000)</f>
        <v>#VALUE!</v>
      </c>
      <c r="JD98" s="31" t="e">
        <f>((IFERROR(VLOOKUP($B97,Mes!$C$7:$AV$131,MATCH(JD$1,Mes!$C$3:$AV$3,0),FALSE),""))*1000)</f>
        <v>#VALUE!</v>
      </c>
      <c r="JE98" s="31" t="e">
        <f>((IFERROR(VLOOKUP($B97,Mes!$C$7:$AV$131,MATCH(JE$1,Mes!$C$3:$AV$3,0),FALSE),""))*1000)</f>
        <v>#VALUE!</v>
      </c>
      <c r="JF98" s="31" t="e">
        <f>((IFERROR(VLOOKUP($B97,Mes!$C$7:$AV$131,MATCH(JF$1,Mes!$C$3:$AV$3,0),FALSE),""))*1000)</f>
        <v>#VALUE!</v>
      </c>
      <c r="JG98" s="31" t="e">
        <f>((IFERROR(VLOOKUP($B97,Mes!$C$7:$AV$131,MATCH(JG$1,Mes!$C$3:$AV$3,0),FALSE),""))*1000)</f>
        <v>#VALUE!</v>
      </c>
      <c r="JH98" s="31" t="e">
        <f>((IFERROR(VLOOKUP($B97,Mes!$C$7:$AV$131,MATCH(JH$1,Mes!$C$3:$AV$3,0),FALSE),""))*1000)</f>
        <v>#VALUE!</v>
      </c>
      <c r="JI98" s="31" t="e">
        <f>((IFERROR(VLOOKUP($B97,Mes!$C$7:$AV$131,MATCH(JI$1,Mes!$C$3:$AV$3,0),FALSE),""))*1000)</f>
        <v>#VALUE!</v>
      </c>
      <c r="JJ98" s="31" t="e">
        <f>((IFERROR(VLOOKUP($B97,Mes!$C$7:$AV$131,MATCH(JJ$1,Mes!$C$3:$AV$3,0),FALSE),""))*1000)</f>
        <v>#VALUE!</v>
      </c>
      <c r="JK98" s="31" t="e">
        <f>((IFERROR(VLOOKUP($B97,Mes!$C$7:$AV$131,MATCH(JK$1,Mes!$C$3:$AV$3,0),FALSE),""))*1000)</f>
        <v>#VALUE!</v>
      </c>
      <c r="JL98" s="31" t="e">
        <f>((IFERROR(VLOOKUP($B97,Mes!$C$7:$AV$131,MATCH(JL$1,Mes!$C$3:$AV$3,0),FALSE),""))*1000)</f>
        <v>#VALUE!</v>
      </c>
      <c r="JM98" s="31" t="e">
        <f>((IFERROR(VLOOKUP($B97,Mes!$C$7:$AV$131,MATCH(JM$1,Mes!$C$3:$AV$3,0),FALSE),""))*1000)</f>
        <v>#VALUE!</v>
      </c>
      <c r="JN98" s="31" t="e">
        <f>((IFERROR(VLOOKUP($B97,Mes!$C$7:$AV$131,MATCH(JN$1,Mes!$C$3:$AV$3,0),FALSE),""))*1000)</f>
        <v>#VALUE!</v>
      </c>
      <c r="JO98" s="31" t="e">
        <f>((IFERROR(VLOOKUP($B97,Mes!$C$7:$AV$131,MATCH(JO$1,Mes!$C$3:$AV$3,0),FALSE),""))*1000)</f>
        <v>#VALUE!</v>
      </c>
      <c r="JP98" s="31" t="e">
        <f>((IFERROR(VLOOKUP($B97,Mes!$C$7:$AV$131,MATCH(JP$1,Mes!$C$3:$AV$3,0),FALSE),""))*1000)</f>
        <v>#VALUE!</v>
      </c>
      <c r="JQ98" s="31" t="e">
        <f>((IFERROR(VLOOKUP($B97,Mes!$C$7:$AV$131,MATCH(JQ$1,Mes!$C$3:$AV$3,0),FALSE),""))*1000)</f>
        <v>#VALUE!</v>
      </c>
      <c r="JR98" s="31" t="e">
        <f>((IFERROR(VLOOKUP($B97,Mes!$C$7:$AV$131,MATCH(JR$1,Mes!$C$3:$AV$3,0),FALSE),""))*1000)</f>
        <v>#VALUE!</v>
      </c>
      <c r="JS98" s="31" t="e">
        <f>((IFERROR(VLOOKUP($B97,Mes!$C$7:$AV$131,MATCH(JS$1,Mes!$C$3:$AV$3,0),FALSE),""))*1000)</f>
        <v>#VALUE!</v>
      </c>
      <c r="JT98" s="31" t="e">
        <f>((IFERROR(VLOOKUP($B97,Mes!$C$7:$AV$131,MATCH(JT$1,Mes!$C$3:$AV$3,0),FALSE),""))*1000)</f>
        <v>#VALUE!</v>
      </c>
      <c r="JU98" s="31" t="e">
        <f>((IFERROR(VLOOKUP($B97,Mes!$C$7:$AV$131,MATCH(JU$1,Mes!$C$3:$AV$3,0),FALSE),""))*1000)</f>
        <v>#VALUE!</v>
      </c>
      <c r="JV98" s="30" t="e">
        <f>((IFERROR(VLOOKUP($B97,Mes!$C$7:$AV$131,MATCH(JV$1,Mes!$C$3:$AV$3,0),FALSE),""))*1000)</f>
        <v>#VALUE!</v>
      </c>
      <c r="JW98" s="30" t="e">
        <f>((IFERROR(VLOOKUP($B97,Mes!$C$7:$AV$131,MATCH(JW$1,Mes!$C$3:$AV$3,0),FALSE),""))*1000)</f>
        <v>#VALUE!</v>
      </c>
      <c r="JX98" s="30" t="e">
        <f>((IFERROR(VLOOKUP($B97,Mes!$C$7:$AV$131,MATCH(JX$1,Mes!$C$3:$AV$3,0),FALSE),""))*1000)</f>
        <v>#VALUE!</v>
      </c>
      <c r="JY98" s="30" t="e">
        <f>((IFERROR(VLOOKUP($B97,Mes!$C$7:$AV$131,MATCH(JY$1,Mes!$C$3:$AV$3,0),FALSE),""))*1000)</f>
        <v>#VALUE!</v>
      </c>
      <c r="JZ98" s="30" t="e">
        <f>((IFERROR(VLOOKUP($B97,Mes!$C$7:$AV$131,MATCH(JZ$1,Mes!$C$3:$AV$3,0),FALSE),""))*1000)</f>
        <v>#VALUE!</v>
      </c>
      <c r="KA98" s="30" t="e">
        <f>((IFERROR(VLOOKUP($B97,Mes!$C$7:$AV$131,MATCH(KA$1,Mes!$C$3:$AV$3,0),FALSE),""))*1000)</f>
        <v>#VALUE!</v>
      </c>
      <c r="KB98" s="30" t="e">
        <f>((IFERROR(VLOOKUP($B97,Mes!$C$7:$AV$131,MATCH(KB$1,Mes!$C$3:$AV$3,0),FALSE),""))*1000)</f>
        <v>#VALUE!</v>
      </c>
      <c r="KC98" s="30" t="e">
        <f>((IFERROR(VLOOKUP($B97,Mes!$C$7:$AV$131,MATCH(KC$1,Mes!$C$3:$AV$3,0),FALSE),""))*1000)</f>
        <v>#VALUE!</v>
      </c>
      <c r="KD98" s="30" t="e">
        <f>((IFERROR(VLOOKUP($B97,Mes!$C$7:$AV$131,MATCH(KD$1,Mes!$C$3:$AV$3,0),FALSE),""))*1000)</f>
        <v>#VALUE!</v>
      </c>
      <c r="KE98" s="30" t="e">
        <f>((IFERROR(VLOOKUP($B97,Mes!$C$7:$AV$131,MATCH(KE$1,Mes!$C$3:$AV$3,0),FALSE),""))*1000)</f>
        <v>#VALUE!</v>
      </c>
      <c r="KF98" s="30" t="e">
        <f>((IFERROR(VLOOKUP($B97,Mes!$C$7:$AV$131,MATCH(KF$1,Mes!$C$3:$AV$3,0),FALSE),""))*1000)</f>
        <v>#VALUE!</v>
      </c>
      <c r="KG98" s="30" t="e">
        <f>((IFERROR(VLOOKUP($B97,Mes!$C$7:$AV$131,MATCH(KG$1,Mes!$C$3:$AV$3,0),FALSE),""))*1000)</f>
        <v>#VALUE!</v>
      </c>
      <c r="KH98" s="30" t="e">
        <f>((IFERROR(VLOOKUP($B97,Mes!$C$7:$AV$131,MATCH(KH$1,Mes!$C$3:$AV$3,0),FALSE),""))*1000)</f>
        <v>#VALUE!</v>
      </c>
      <c r="KI98" s="30" t="e">
        <f>((IFERROR(VLOOKUP($B97,Mes!$C$7:$AV$131,MATCH(KI$1,Mes!$C$3:$AV$3,0),FALSE),""))*1000)</f>
        <v>#VALUE!</v>
      </c>
      <c r="KJ98" s="30" t="e">
        <f>((IFERROR(VLOOKUP($B97,Mes!$C$7:$AV$131,MATCH(KJ$1,Mes!$C$3:$AV$3,0),FALSE),""))*1000)</f>
        <v>#VALUE!</v>
      </c>
      <c r="KK98" s="30" t="e">
        <f>((IFERROR(VLOOKUP($B97,Mes!$C$7:$AV$131,MATCH(KK$1,Mes!$C$3:$AV$3,0),FALSE),""))*1000)</f>
        <v>#VALUE!</v>
      </c>
      <c r="KL98" s="30" t="e">
        <f>((IFERROR(VLOOKUP($B97,Mes!$C$7:$AV$131,MATCH(KL$1,Mes!$C$3:$AV$3,0),FALSE),""))*1000)</f>
        <v>#VALUE!</v>
      </c>
      <c r="KM98" s="30" t="e">
        <f>((IFERROR(VLOOKUP($B97,Mes!$C$7:$AV$131,MATCH(KM$1,Mes!$C$3:$AV$3,0),FALSE),""))*1000)</f>
        <v>#VALUE!</v>
      </c>
      <c r="KN98" s="30" t="e">
        <f>((IFERROR(VLOOKUP($B97,Mes!$C$7:$AV$131,MATCH(KN$1,Mes!$C$3:$AV$3,0),FALSE),""))*1000)</f>
        <v>#VALUE!</v>
      </c>
      <c r="KO98" s="30" t="e">
        <f>((IFERROR(VLOOKUP($B97,Mes!$C$7:$AV$131,MATCH(KO$1,Mes!$C$3:$AV$3,0),FALSE),""))*1000)</f>
        <v>#VALUE!</v>
      </c>
      <c r="KP98" s="30" t="e">
        <f>((IFERROR(VLOOKUP($B97,Mes!$C$7:$AV$131,MATCH(KP$1,Mes!$C$3:$AV$3,0),FALSE),""))*1000)</f>
        <v>#VALUE!</v>
      </c>
      <c r="KQ98" s="30" t="e">
        <f>((IFERROR(VLOOKUP($B97,Mes!$C$7:$AV$131,MATCH(KQ$1,Mes!$C$3:$AV$3,0),FALSE),""))*1000)</f>
        <v>#VALUE!</v>
      </c>
      <c r="KR98" s="30" t="e">
        <f>((IFERROR(VLOOKUP($B97,Mes!$C$7:$AV$131,MATCH(KR$1,Mes!$C$3:$AV$3,0),FALSE),""))*1000)</f>
        <v>#VALUE!</v>
      </c>
      <c r="KS98" s="30" t="e">
        <f>((IFERROR(VLOOKUP($B97,Mes!$C$7:$AV$131,MATCH(KS$1,Mes!$C$3:$AV$3,0),FALSE),""))*1000)</f>
        <v>#VALUE!</v>
      </c>
      <c r="KT98" s="30" t="e">
        <f>((IFERROR(VLOOKUP($B97,Mes!$C$7:$AV$131,MATCH(KT$1,Mes!$C$3:$AV$3,0),FALSE),""))*1000)</f>
        <v>#VALUE!</v>
      </c>
      <c r="KU98" s="30" t="e">
        <f>((IFERROR(VLOOKUP($B97,Mes!$C$7:$AV$131,MATCH(KU$1,Mes!$C$3:$AV$3,0),FALSE),""))*1000)</f>
        <v>#VALUE!</v>
      </c>
      <c r="KV98" s="30" t="e">
        <f>((IFERROR(VLOOKUP($B97,Mes!$C$7:$AV$131,MATCH(KV$1,Mes!$C$3:$AV$3,0),FALSE),""))*1000)</f>
        <v>#VALUE!</v>
      </c>
      <c r="KW98" s="30" t="e">
        <f>((IFERROR(VLOOKUP($B97,Mes!$C$7:$AV$131,MATCH(KW$1,Mes!$C$3:$AV$3,0),FALSE),""))*1000)</f>
        <v>#VALUE!</v>
      </c>
      <c r="KX98" s="30" t="e">
        <f>((IFERROR(VLOOKUP($B97,Mes!$C$7:$AV$131,MATCH(KX$1,Mes!$C$3:$AV$3,0),FALSE),""))*1000)</f>
        <v>#VALUE!</v>
      </c>
      <c r="KY98" s="30" t="e">
        <f>((IFERROR(VLOOKUP($B97,Mes!$C$7:$AV$131,MATCH(KY$1,Mes!$C$3:$AV$3,0),FALSE),""))*1000)</f>
        <v>#VALUE!</v>
      </c>
      <c r="KZ98" s="30" t="e">
        <f>((IFERROR(VLOOKUP($B97,Mes!$C$7:$AV$131,MATCH(KZ$1,Mes!$C$3:$AV$3,0),FALSE),""))*1000)</f>
        <v>#VALUE!</v>
      </c>
      <c r="LA98" s="31" t="e">
        <f>((IFERROR(VLOOKUP($B97,Mes!$C$7:$AV$131,MATCH(LA$1,Mes!$C$3:$AV$3,0),FALSE),""))*1000)</f>
        <v>#VALUE!</v>
      </c>
      <c r="LB98" s="31" t="e">
        <f>((IFERROR(VLOOKUP($B97,Mes!$C$7:$AV$131,MATCH(LB$1,Mes!$C$3:$AV$3,0),FALSE),""))*1000)</f>
        <v>#VALUE!</v>
      </c>
      <c r="LC98" s="31" t="e">
        <f>((IFERROR(VLOOKUP($B97,Mes!$C$7:$AV$131,MATCH(LC$1,Mes!$C$3:$AV$3,0),FALSE),""))*1000)</f>
        <v>#VALUE!</v>
      </c>
      <c r="LD98" s="31" t="e">
        <f>((IFERROR(VLOOKUP($B97,Mes!$C$7:$AV$131,MATCH(LD$1,Mes!$C$3:$AV$3,0),FALSE),""))*1000)</f>
        <v>#VALUE!</v>
      </c>
      <c r="LE98" s="31" t="e">
        <f>((IFERROR(VLOOKUP($B97,Mes!$C$7:$AV$131,MATCH(LE$1,Mes!$C$3:$AV$3,0),FALSE),""))*1000)</f>
        <v>#VALUE!</v>
      </c>
      <c r="LF98" s="31" t="e">
        <f>((IFERROR(VLOOKUP($B97,Mes!$C$7:$AV$131,MATCH(LF$1,Mes!$C$3:$AV$3,0),FALSE),""))*1000)</f>
        <v>#VALUE!</v>
      </c>
      <c r="LG98" s="31" t="e">
        <f>((IFERROR(VLOOKUP($B97,Mes!$C$7:$AV$131,MATCH(LG$1,Mes!$C$3:$AV$3,0),FALSE),""))*1000)</f>
        <v>#VALUE!</v>
      </c>
      <c r="LH98" s="31" t="e">
        <f>((IFERROR(VLOOKUP($B97,Mes!$C$7:$AV$131,MATCH(LH$1,Mes!$C$3:$AV$3,0),FALSE),""))*1000)</f>
        <v>#VALUE!</v>
      </c>
      <c r="LI98" s="31" t="e">
        <f>((IFERROR(VLOOKUP($B97,Mes!$C$7:$AV$131,MATCH(LI$1,Mes!$C$3:$AV$3,0),FALSE),""))*1000)</f>
        <v>#VALUE!</v>
      </c>
      <c r="LJ98" s="31" t="e">
        <f>((IFERROR(VLOOKUP($B97,Mes!$C$7:$AV$131,MATCH(LJ$1,Mes!$C$3:$AV$3,0),FALSE),""))*1000)</f>
        <v>#VALUE!</v>
      </c>
      <c r="LK98" s="31" t="e">
        <f>((IFERROR(VLOOKUP($B97,Mes!$C$7:$AV$131,MATCH(LK$1,Mes!$C$3:$AV$3,0),FALSE),""))*1000)</f>
        <v>#VALUE!</v>
      </c>
      <c r="LL98" s="31" t="e">
        <f>((IFERROR(VLOOKUP($B97,Mes!$C$7:$AV$131,MATCH(LL$1,Mes!$C$3:$AV$3,0),FALSE),""))*1000)</f>
        <v>#VALUE!</v>
      </c>
      <c r="LM98" s="31" t="e">
        <f>((IFERROR(VLOOKUP($B97,Mes!$C$7:$AV$131,MATCH(LM$1,Mes!$C$3:$AV$3,0),FALSE),""))*1000)</f>
        <v>#VALUE!</v>
      </c>
      <c r="LN98" s="31" t="e">
        <f>((IFERROR(VLOOKUP($B97,Mes!$C$7:$AV$131,MATCH(LN$1,Mes!$C$3:$AV$3,0),FALSE),""))*1000)</f>
        <v>#VALUE!</v>
      </c>
      <c r="LO98" s="31" t="e">
        <f>((IFERROR(VLOOKUP($B97,Mes!$C$7:$AV$131,MATCH(LO$1,Mes!$C$3:$AV$3,0),FALSE),""))*1000)</f>
        <v>#VALUE!</v>
      </c>
      <c r="LP98" s="31" t="e">
        <f>((IFERROR(VLOOKUP($B97,Mes!$C$7:$AV$131,MATCH(LP$1,Mes!$C$3:$AV$3,0),FALSE),""))*1000)</f>
        <v>#VALUE!</v>
      </c>
      <c r="LQ98" s="31" t="e">
        <f>((IFERROR(VLOOKUP($B97,Mes!$C$7:$AV$131,MATCH(LQ$1,Mes!$C$3:$AV$3,0),FALSE),""))*1000)</f>
        <v>#VALUE!</v>
      </c>
      <c r="LR98" s="31" t="e">
        <f>((IFERROR(VLOOKUP($B97,Mes!$C$7:$AV$131,MATCH(LR$1,Mes!$C$3:$AV$3,0),FALSE),""))*1000)</f>
        <v>#VALUE!</v>
      </c>
      <c r="LS98" s="31" t="e">
        <f>((IFERROR(VLOOKUP($B97,Mes!$C$7:$AV$131,MATCH(LS$1,Mes!$C$3:$AV$3,0),FALSE),""))*1000)</f>
        <v>#VALUE!</v>
      </c>
      <c r="LT98" s="31" t="e">
        <f>((IFERROR(VLOOKUP($B97,Mes!$C$7:$AV$131,MATCH(LT$1,Mes!$C$3:$AV$3,0),FALSE),""))*1000)</f>
        <v>#VALUE!</v>
      </c>
      <c r="LU98" s="31" t="e">
        <f>((IFERROR(VLOOKUP($B97,Mes!$C$7:$AV$131,MATCH(LU$1,Mes!$C$3:$AV$3,0),FALSE),""))*1000)</f>
        <v>#VALUE!</v>
      </c>
      <c r="LV98" s="31" t="e">
        <f>((IFERROR(VLOOKUP($B97,Mes!$C$7:$AV$131,MATCH(LV$1,Mes!$C$3:$AV$3,0),FALSE),""))*1000)</f>
        <v>#VALUE!</v>
      </c>
      <c r="LW98" s="31" t="e">
        <f>((IFERROR(VLOOKUP($B97,Mes!$C$7:$AV$131,MATCH(LW$1,Mes!$C$3:$AV$3,0),FALSE),""))*1000)</f>
        <v>#VALUE!</v>
      </c>
      <c r="LX98" s="31" t="e">
        <f>((IFERROR(VLOOKUP($B97,Mes!$C$7:$AV$131,MATCH(LX$1,Mes!$C$3:$AV$3,0),FALSE),""))*1000)</f>
        <v>#VALUE!</v>
      </c>
      <c r="LY98" s="31" t="e">
        <f>((IFERROR(VLOOKUP($B97,Mes!$C$7:$AV$131,MATCH(LY$1,Mes!$C$3:$AV$3,0),FALSE),""))*1000)</f>
        <v>#VALUE!</v>
      </c>
      <c r="LZ98" s="31" t="e">
        <f>((IFERROR(VLOOKUP($B97,Mes!$C$7:$AV$131,MATCH(LZ$1,Mes!$C$3:$AV$3,0),FALSE),""))*1000)</f>
        <v>#VALUE!</v>
      </c>
      <c r="MA98" s="31" t="e">
        <f>((IFERROR(VLOOKUP($B97,Mes!$C$7:$AV$131,MATCH(MA$1,Mes!$C$3:$AV$3,0),FALSE),""))*1000)</f>
        <v>#VALUE!</v>
      </c>
      <c r="MB98" s="31" t="e">
        <f>((IFERROR(VLOOKUP($B97,Mes!$C$7:$AV$131,MATCH(MB$1,Mes!$C$3:$AV$3,0),FALSE),""))*1000)</f>
        <v>#VALUE!</v>
      </c>
      <c r="MC98" s="31" t="e">
        <f>((IFERROR(VLOOKUP($B97,Mes!$C$7:$AV$131,MATCH(MC$1,Mes!$C$3:$AV$3,0),FALSE),""))*1000)</f>
        <v>#VALUE!</v>
      </c>
      <c r="MD98" s="31" t="e">
        <f>((IFERROR(VLOOKUP($B97,Mes!$C$7:$AV$131,MATCH(MD$1,Mes!$C$3:$AV$3,0),FALSE),""))*1000)</f>
        <v>#VALUE!</v>
      </c>
      <c r="ME98" s="30" t="e">
        <f>((IFERROR(VLOOKUP($B97,Mes!$C$7:$AV$131,MATCH(ME$1,Mes!$C$3:$AV$3,0),FALSE),""))*1000)</f>
        <v>#VALUE!</v>
      </c>
      <c r="MF98" s="30" t="e">
        <f>((IFERROR(VLOOKUP($B97,Mes!$C$7:$AV$131,MATCH(MF$1,Mes!$C$3:$AV$3,0),FALSE),""))*1000)</f>
        <v>#VALUE!</v>
      </c>
      <c r="MG98" s="30" t="e">
        <f>((IFERROR(VLOOKUP($B97,Mes!$C$7:$AV$131,MATCH(MG$1,Mes!$C$3:$AV$3,0),FALSE),""))*1000)</f>
        <v>#VALUE!</v>
      </c>
      <c r="MH98" s="30" t="e">
        <f>((IFERROR(VLOOKUP($B97,Mes!$C$7:$AV$131,MATCH(MH$1,Mes!$C$3:$AV$3,0),FALSE),""))*1000)</f>
        <v>#VALUE!</v>
      </c>
      <c r="MI98" s="30" t="e">
        <f>((IFERROR(VLOOKUP($B97,Mes!$C$7:$AV$131,MATCH(MI$1,Mes!$C$3:$AV$3,0),FALSE),""))*1000)</f>
        <v>#VALUE!</v>
      </c>
      <c r="MJ98" s="30" t="e">
        <f>((IFERROR(VLOOKUP($B97,Mes!$C$7:$AV$131,MATCH(MJ$1,Mes!$C$3:$AV$3,0),FALSE),""))*1000)</f>
        <v>#VALUE!</v>
      </c>
      <c r="MK98" s="30" t="e">
        <f>((IFERROR(VLOOKUP($B97,Mes!$C$7:$AV$131,MATCH(MK$1,Mes!$C$3:$AV$3,0),FALSE),""))*1000)</f>
        <v>#VALUE!</v>
      </c>
      <c r="ML98" s="30" t="e">
        <f>((IFERROR(VLOOKUP($B97,Mes!$C$7:$AV$131,MATCH(ML$1,Mes!$C$3:$AV$3,0),FALSE),""))*1000)</f>
        <v>#VALUE!</v>
      </c>
      <c r="MM98" s="30" t="e">
        <f>((IFERROR(VLOOKUP($B97,Mes!$C$7:$AV$131,MATCH(MM$1,Mes!$C$3:$AV$3,0),FALSE),""))*1000)</f>
        <v>#VALUE!</v>
      </c>
      <c r="MN98" s="30" t="e">
        <f>((IFERROR(VLOOKUP($B97,Mes!$C$7:$AV$131,MATCH(MN$1,Mes!$C$3:$AV$3,0),FALSE),""))*1000)</f>
        <v>#VALUE!</v>
      </c>
      <c r="MO98" s="30" t="e">
        <f>((IFERROR(VLOOKUP($B97,Mes!$C$7:$AV$131,MATCH(MO$1,Mes!$C$3:$AV$3,0),FALSE),""))*1000)</f>
        <v>#VALUE!</v>
      </c>
      <c r="MP98" s="30" t="e">
        <f>((IFERROR(VLOOKUP($B97,Mes!$C$7:$AV$131,MATCH(MP$1,Mes!$C$3:$AV$3,0),FALSE),""))*1000)</f>
        <v>#VALUE!</v>
      </c>
      <c r="MQ98" s="30" t="e">
        <f>((IFERROR(VLOOKUP($B97,Mes!$C$7:$AV$131,MATCH(MQ$1,Mes!$C$3:$AV$3,0),FALSE),""))*1000)</f>
        <v>#VALUE!</v>
      </c>
      <c r="MR98" s="30" t="e">
        <f>((IFERROR(VLOOKUP($B97,Mes!$C$7:$AV$131,MATCH(MR$1,Mes!$C$3:$AV$3,0),FALSE),""))*1000)</f>
        <v>#VALUE!</v>
      </c>
      <c r="MS98" s="30" t="e">
        <f>((IFERROR(VLOOKUP($B97,Mes!$C$7:$AV$131,MATCH(MS$1,Mes!$C$3:$AV$3,0),FALSE),""))*1000)</f>
        <v>#VALUE!</v>
      </c>
      <c r="MT98" s="30" t="e">
        <f>((IFERROR(VLOOKUP($B97,Mes!$C$7:$AV$131,MATCH(MT$1,Mes!$C$3:$AV$3,0),FALSE),""))*1000)</f>
        <v>#VALUE!</v>
      </c>
      <c r="MU98" s="30" t="e">
        <f>((IFERROR(VLOOKUP($B97,Mes!$C$7:$AV$131,MATCH(MU$1,Mes!$C$3:$AV$3,0),FALSE),""))*1000)</f>
        <v>#VALUE!</v>
      </c>
      <c r="MV98" s="30" t="e">
        <f>((IFERROR(VLOOKUP($B97,Mes!$C$7:$AV$131,MATCH(MV$1,Mes!$C$3:$AV$3,0),FALSE),""))*1000)</f>
        <v>#VALUE!</v>
      </c>
      <c r="MW98" s="30" t="e">
        <f>((IFERROR(VLOOKUP($B97,Mes!$C$7:$AV$131,MATCH(MW$1,Mes!$C$3:$AV$3,0),FALSE),""))*1000)</f>
        <v>#VALUE!</v>
      </c>
      <c r="MX98" s="30" t="e">
        <f>((IFERROR(VLOOKUP($B97,Mes!$C$7:$AV$131,MATCH(MX$1,Mes!$C$3:$AV$3,0),FALSE),""))*1000)</f>
        <v>#VALUE!</v>
      </c>
      <c r="MY98" s="30" t="e">
        <f>((IFERROR(VLOOKUP($B97,Mes!$C$7:$AV$131,MATCH(MY$1,Mes!$C$3:$AV$3,0),FALSE),""))*1000)</f>
        <v>#VALUE!</v>
      </c>
      <c r="MZ98" s="30" t="e">
        <f>((IFERROR(VLOOKUP($B97,Mes!$C$7:$AV$131,MATCH(MZ$1,Mes!$C$3:$AV$3,0),FALSE),""))*1000)</f>
        <v>#VALUE!</v>
      </c>
      <c r="NA98" s="30" t="e">
        <f>((IFERROR(VLOOKUP($B97,Mes!$C$7:$AV$131,MATCH(NA$1,Mes!$C$3:$AV$3,0),FALSE),""))*1000)</f>
        <v>#VALUE!</v>
      </c>
      <c r="NB98" s="30" t="e">
        <f>((IFERROR(VLOOKUP($B97,Mes!$C$7:$AV$131,MATCH(NB$1,Mes!$C$3:$AV$3,0),FALSE),""))*1000)</f>
        <v>#VALUE!</v>
      </c>
      <c r="NC98" s="30" t="e">
        <f>((IFERROR(VLOOKUP($B97,Mes!$C$7:$AV$131,MATCH(NC$1,Mes!$C$3:$AV$3,0),FALSE),""))*1000)</f>
        <v>#VALUE!</v>
      </c>
      <c r="ND98" s="30" t="e">
        <f>((IFERROR(VLOOKUP($B97,Mes!$C$7:$AV$131,MATCH(ND$1,Mes!$C$3:$AV$3,0),FALSE),""))*1000)</f>
        <v>#VALUE!</v>
      </c>
      <c r="NE98" s="30" t="e">
        <f>((IFERROR(VLOOKUP($B97,Mes!$C$7:$AV$131,MATCH(NE$1,Mes!$C$3:$AV$3,0),FALSE),""))*1000)</f>
        <v>#VALUE!</v>
      </c>
      <c r="NF98" s="30" t="e">
        <f>((IFERROR(VLOOKUP($B97,Mes!$C$7:$AV$131,MATCH(NF$1,Mes!$C$3:$AV$3,0),FALSE),""))*1000)</f>
        <v>#VALUE!</v>
      </c>
      <c r="NG98" s="30" t="e">
        <f>((IFERROR(VLOOKUP($B97,Mes!$C$7:$AV$131,MATCH(NG$1,Mes!$C$3:$AV$3,0),FALSE),""))*1000)</f>
        <v>#VALUE!</v>
      </c>
      <c r="NH98" s="30" t="e">
        <f>((IFERROR(VLOOKUP($B97,Mes!$C$7:$AV$131,MATCH(NH$1,Mes!$C$3:$AV$3,0),FALSE),""))*1000)</f>
        <v>#VALUE!</v>
      </c>
      <c r="NI98" s="30" t="e">
        <f>((IFERROR(VLOOKUP($B97,Mes!$C$7:$AV$131,MATCH(NI$1,Mes!$C$3:$AV$3,0),FALSE),""))*1000)</f>
        <v>#VALUE!</v>
      </c>
    </row>
    <row r="99" spans="1:374" s="40" customFormat="1" ht="14.4" outlineLevel="1" x14ac:dyDescent="0.25">
      <c r="A99" s="16"/>
      <c r="B99" s="14"/>
      <c r="C99" s="14"/>
      <c r="D99" s="14"/>
      <c r="E99" s="27" t="s">
        <v>219</v>
      </c>
      <c r="F99" s="25"/>
      <c r="G99" s="83"/>
      <c r="H99" s="68"/>
      <c r="I99" s="68"/>
      <c r="J99" s="68">
        <v>1312.848</v>
      </c>
      <c r="K99" s="68">
        <v>1308.796</v>
      </c>
      <c r="L99" s="68">
        <v>1308.796</v>
      </c>
      <c r="M99" s="68">
        <v>1308.796</v>
      </c>
      <c r="N99" s="68">
        <v>1272.328</v>
      </c>
      <c r="O99" s="68"/>
      <c r="P99" s="68"/>
      <c r="Q99" s="68">
        <v>1272.328</v>
      </c>
      <c r="R99" s="68">
        <v>2111.0920000000001</v>
      </c>
      <c r="S99" s="68">
        <v>2111.0920000000001</v>
      </c>
      <c r="T99" s="68">
        <v>2111.0920000000001</v>
      </c>
      <c r="U99" s="68">
        <v>2111.0920000000001</v>
      </c>
      <c r="V99" s="68"/>
      <c r="W99" s="68"/>
      <c r="X99" s="68">
        <v>2184.0279999999998</v>
      </c>
      <c r="Y99" s="68">
        <v>2256.9639999999999</v>
      </c>
      <c r="Z99" s="68">
        <v>2329.9</v>
      </c>
      <c r="AA99" s="68">
        <v>2329.9</v>
      </c>
      <c r="AB99" s="68">
        <v>2378.5239999999999</v>
      </c>
      <c r="AC99" s="68"/>
      <c r="AD99" s="68"/>
      <c r="AE99" s="68">
        <v>2378.5239999999999</v>
      </c>
      <c r="AF99" s="68">
        <v>2378.5239999999999</v>
      </c>
      <c r="AG99" s="68">
        <v>2378.5240000000003</v>
      </c>
      <c r="AH99" s="68">
        <v>2196.1840000000002</v>
      </c>
      <c r="AI99" s="68"/>
      <c r="AJ99" s="68"/>
      <c r="AK99" s="68"/>
      <c r="AL99" s="68">
        <v>1832.5169999999998</v>
      </c>
      <c r="AM99" s="68">
        <v>1832.5169999999998</v>
      </c>
      <c r="AN99" s="68">
        <v>1832.5169999999998</v>
      </c>
      <c r="AO99" s="68">
        <v>1832.5169999999998</v>
      </c>
      <c r="AP99" s="68">
        <v>1212.5609999999999</v>
      </c>
      <c r="AQ99" s="68"/>
      <c r="AR99" s="68"/>
      <c r="AS99" s="68"/>
      <c r="AT99" s="68">
        <v>1211.548</v>
      </c>
      <c r="AU99" s="68">
        <v>1211.548</v>
      </c>
      <c r="AV99" s="68">
        <v>1211.548</v>
      </c>
      <c r="AW99" s="68">
        <v>1940.9079999999999</v>
      </c>
      <c r="AX99" s="68"/>
      <c r="AY99" s="68"/>
      <c r="AZ99" s="68">
        <v>1503.2919999999999</v>
      </c>
      <c r="BA99" s="68">
        <v>1503.2919999999999</v>
      </c>
      <c r="BB99" s="68">
        <v>1503.2919999999999</v>
      </c>
      <c r="BC99" s="68">
        <v>1503.2919999999999</v>
      </c>
      <c r="BD99" s="68">
        <v>1442.5119999999997</v>
      </c>
      <c r="BE99" s="68"/>
      <c r="BF99" s="68"/>
      <c r="BG99" s="68">
        <v>1496.201</v>
      </c>
      <c r="BH99" s="68">
        <v>1496.201</v>
      </c>
      <c r="BI99" s="68">
        <v>1496.201</v>
      </c>
      <c r="BJ99" s="68">
        <v>1496.201</v>
      </c>
      <c r="BK99" s="68">
        <v>1437.4470000000001</v>
      </c>
      <c r="BL99" s="68"/>
      <c r="BM99" s="68"/>
      <c r="BN99" s="68">
        <v>1494.175</v>
      </c>
      <c r="BO99" s="68">
        <v>1494.175</v>
      </c>
      <c r="BP99" s="68">
        <v>1494.1750000000002</v>
      </c>
      <c r="BQ99" s="68">
        <v>1494.1750000000002</v>
      </c>
      <c r="BR99" s="68">
        <v>1494.1750000000002</v>
      </c>
      <c r="BS99" s="68">
        <v>1494.1750000000002</v>
      </c>
      <c r="BT99" s="68"/>
      <c r="BU99" s="68"/>
      <c r="BV99" s="68">
        <v>1467.837</v>
      </c>
      <c r="BW99" s="68">
        <v>1467.837</v>
      </c>
      <c r="BX99" s="68">
        <v>1467.8370000000002</v>
      </c>
      <c r="BY99" s="68">
        <v>993.75300000000016</v>
      </c>
      <c r="BZ99" s="68">
        <v>993.75300000000016</v>
      </c>
      <c r="CA99" s="68"/>
      <c r="CB99" s="68"/>
      <c r="CC99" s="68">
        <v>992.74</v>
      </c>
      <c r="CD99" s="68">
        <v>944.11599999999999</v>
      </c>
      <c r="CE99" s="68">
        <v>944.11599999999999</v>
      </c>
      <c r="CF99" s="68">
        <v>725.30799999999999</v>
      </c>
      <c r="CG99" s="68">
        <v>725.30799999999999</v>
      </c>
      <c r="CH99" s="68"/>
      <c r="CI99" s="68"/>
      <c r="CJ99" s="68">
        <v>725.30799999999999</v>
      </c>
      <c r="CK99" s="68">
        <v>725.30799999999999</v>
      </c>
      <c r="CL99" s="68">
        <v>664.52800000000002</v>
      </c>
      <c r="CM99" s="68">
        <v>627.04700000000003</v>
      </c>
      <c r="CN99" s="68"/>
      <c r="CO99" s="68"/>
      <c r="CP99" s="68"/>
      <c r="CQ99" s="68"/>
      <c r="CR99" s="68"/>
      <c r="CS99" s="68"/>
      <c r="CT99" s="68">
        <v>725.30799999999999</v>
      </c>
      <c r="CU99" s="68"/>
      <c r="CV99" s="68"/>
      <c r="CW99" s="68"/>
      <c r="CX99" s="68"/>
      <c r="CY99" s="68"/>
      <c r="CZ99" s="68"/>
      <c r="DA99" s="68"/>
      <c r="DB99" s="68"/>
      <c r="DC99" s="68"/>
      <c r="DD99" s="68"/>
      <c r="DE99" s="68"/>
      <c r="DF99" s="68"/>
      <c r="DG99" s="68"/>
      <c r="DH99" s="68"/>
      <c r="DI99" s="68"/>
      <c r="DJ99" s="68"/>
      <c r="DK99" s="68"/>
      <c r="DL99" s="68"/>
      <c r="DM99" s="68"/>
      <c r="DN99" s="68"/>
      <c r="DO99" s="68"/>
      <c r="DP99" s="68"/>
      <c r="DQ99" s="68"/>
      <c r="DR99" s="68"/>
      <c r="DS99" s="68"/>
      <c r="DT99" s="68"/>
      <c r="DU99" s="68"/>
      <c r="DV99" s="68"/>
      <c r="DW99" s="68"/>
      <c r="DX99" s="68"/>
      <c r="DY99" s="68"/>
      <c r="DZ99" s="68"/>
      <c r="EA99" s="68"/>
      <c r="EB99" s="68"/>
      <c r="EC99" s="68"/>
      <c r="ED99" s="68"/>
      <c r="EE99" s="68"/>
      <c r="EF99" s="68"/>
      <c r="EG99" s="68"/>
      <c r="EH99" s="68"/>
      <c r="EI99" s="68"/>
      <c r="EJ99" s="68"/>
      <c r="EK99" s="68"/>
      <c r="EL99" s="68"/>
      <c r="EM99" s="68"/>
      <c r="EN99" s="68"/>
      <c r="EO99" s="68"/>
      <c r="EP99" s="68"/>
      <c r="EQ99" s="68"/>
      <c r="ER99" s="68"/>
      <c r="ES99" s="68"/>
      <c r="ET99" s="68"/>
      <c r="EU99" s="68"/>
      <c r="EV99" s="68"/>
      <c r="EW99" s="68"/>
      <c r="EX99" s="68"/>
      <c r="EY99" s="68"/>
      <c r="EZ99" s="68"/>
      <c r="FA99" s="68"/>
      <c r="FB99" s="68"/>
      <c r="FC99" s="68"/>
      <c r="FD99" s="68"/>
      <c r="FE99" s="68"/>
      <c r="FF99" s="68">
        <v>0</v>
      </c>
      <c r="FG99" s="68">
        <v>0</v>
      </c>
      <c r="FH99" s="68">
        <v>0</v>
      </c>
      <c r="FI99" s="68">
        <v>0</v>
      </c>
      <c r="FJ99" s="68"/>
      <c r="FK99" s="68"/>
      <c r="FL99" s="68">
        <v>0</v>
      </c>
      <c r="FM99" s="68"/>
      <c r="FN99" s="68"/>
      <c r="FO99" s="68">
        <v>0</v>
      </c>
      <c r="FP99" s="68"/>
      <c r="FQ99" s="68">
        <v>0</v>
      </c>
      <c r="FR99" s="68"/>
      <c r="FS99" s="68"/>
      <c r="FT99" s="68"/>
      <c r="FU99" s="68"/>
      <c r="FV99" s="68"/>
      <c r="FW99" s="68"/>
      <c r="FX99" s="68"/>
      <c r="FY99" s="68"/>
      <c r="FZ99" s="68"/>
      <c r="GA99" s="68"/>
      <c r="GB99" s="68"/>
      <c r="GC99" s="68"/>
      <c r="GD99" s="68"/>
      <c r="GE99" s="68"/>
      <c r="GF99" s="68"/>
      <c r="GG99" s="68"/>
      <c r="GH99" s="68"/>
      <c r="GI99" s="68"/>
      <c r="GJ99" s="68"/>
      <c r="GK99" s="68"/>
      <c r="GL99" s="68"/>
      <c r="GM99" s="68"/>
      <c r="GN99" s="68"/>
      <c r="GO99" s="68"/>
      <c r="GP99" s="68"/>
      <c r="GQ99" s="68"/>
      <c r="GR99" s="68"/>
      <c r="GS99" s="68"/>
      <c r="GT99" s="68"/>
      <c r="GU99" s="68"/>
      <c r="GV99" s="68"/>
      <c r="GW99" s="68"/>
      <c r="GX99" s="68"/>
      <c r="GY99" s="68"/>
      <c r="GZ99" s="68"/>
      <c r="HA99" s="68"/>
      <c r="HB99" s="68"/>
      <c r="HC99" s="68"/>
      <c r="HD99" s="68"/>
      <c r="HE99" s="68"/>
      <c r="HF99" s="68"/>
      <c r="HG99" s="68"/>
      <c r="HH99" s="68"/>
      <c r="HI99" s="68"/>
      <c r="HJ99" s="68"/>
      <c r="HK99" s="68"/>
      <c r="HL99" s="68"/>
      <c r="HM99" s="68"/>
      <c r="HN99" s="68"/>
      <c r="HO99" s="68"/>
      <c r="HP99" s="68"/>
      <c r="HQ99" s="68"/>
      <c r="HR99" s="68"/>
      <c r="HS99" s="68"/>
      <c r="HT99" s="68"/>
      <c r="HU99" s="68"/>
      <c r="HV99" s="68"/>
      <c r="HW99" s="68"/>
      <c r="HX99" s="68"/>
      <c r="HY99" s="68"/>
      <c r="HZ99" s="68"/>
      <c r="IA99" s="68"/>
      <c r="IB99" s="68"/>
      <c r="IC99" s="68"/>
      <c r="ID99" s="68"/>
      <c r="IE99" s="68"/>
      <c r="IF99" s="68"/>
      <c r="IG99" s="68"/>
      <c r="IH99" s="68"/>
      <c r="II99" s="68"/>
      <c r="IJ99" s="68"/>
      <c r="IK99" s="68"/>
      <c r="IL99" s="68"/>
      <c r="IM99" s="68"/>
      <c r="IN99" s="68"/>
      <c r="IO99" s="68"/>
      <c r="IP99" s="68"/>
      <c r="IQ99" s="68"/>
      <c r="IR99" s="68"/>
      <c r="IS99" s="68"/>
      <c r="IT99" s="68"/>
      <c r="IU99" s="68"/>
      <c r="IV99" s="68"/>
      <c r="IW99" s="68"/>
      <c r="IX99" s="68"/>
      <c r="IY99" s="68"/>
      <c r="IZ99" s="68"/>
      <c r="JA99" s="68"/>
      <c r="JB99" s="68"/>
      <c r="JC99" s="68"/>
      <c r="JD99" s="68"/>
      <c r="JE99" s="68"/>
      <c r="JF99" s="68"/>
      <c r="JG99" s="68"/>
      <c r="JH99" s="68"/>
      <c r="JI99" s="68"/>
      <c r="JJ99" s="68"/>
      <c r="JK99" s="68"/>
      <c r="JL99" s="68"/>
      <c r="JM99" s="68"/>
      <c r="JN99" s="68"/>
      <c r="JO99" s="68"/>
      <c r="JP99" s="68"/>
      <c r="JQ99" s="68"/>
      <c r="JR99" s="68"/>
      <c r="JS99" s="68"/>
      <c r="JT99" s="68"/>
      <c r="JU99" s="68"/>
      <c r="JV99" s="68"/>
      <c r="JW99" s="68"/>
      <c r="JX99" s="68"/>
      <c r="JY99" s="68"/>
      <c r="JZ99" s="68"/>
      <c r="KA99" s="68"/>
      <c r="KB99" s="68"/>
      <c r="KC99" s="68"/>
      <c r="KD99" s="68"/>
      <c r="KE99" s="68"/>
      <c r="KF99" s="68"/>
      <c r="KG99" s="68"/>
      <c r="KH99" s="68"/>
      <c r="KI99" s="68"/>
      <c r="KJ99" s="68"/>
      <c r="KK99" s="68"/>
      <c r="KL99" s="68"/>
      <c r="KM99" s="68"/>
      <c r="KN99" s="68"/>
      <c r="KO99" s="68"/>
      <c r="KP99" s="68"/>
      <c r="KQ99" s="68"/>
      <c r="KR99" s="68"/>
      <c r="KS99" s="68"/>
      <c r="KT99" s="68"/>
      <c r="KU99" s="68"/>
      <c r="KV99" s="68"/>
      <c r="KW99" s="68"/>
      <c r="KX99" s="68"/>
      <c r="KY99" s="68"/>
      <c r="KZ99" s="68"/>
      <c r="LA99" s="68"/>
      <c r="LB99" s="68"/>
      <c r="LC99" s="68"/>
      <c r="LD99" s="68"/>
      <c r="LE99" s="68"/>
      <c r="LF99" s="68"/>
      <c r="LG99" s="68"/>
      <c r="LH99" s="68"/>
      <c r="LI99" s="68"/>
      <c r="LJ99" s="68"/>
      <c r="LK99" s="68"/>
      <c r="LL99" s="68"/>
      <c r="LM99" s="68"/>
      <c r="LN99" s="68"/>
      <c r="LO99" s="68"/>
      <c r="LP99" s="68"/>
      <c r="LQ99" s="68"/>
      <c r="LR99" s="68"/>
      <c r="LS99" s="68"/>
      <c r="LT99" s="68"/>
      <c r="LU99" s="68"/>
      <c r="LV99" s="68"/>
      <c r="LW99" s="68"/>
      <c r="LX99" s="68"/>
      <c r="LY99" s="68"/>
      <c r="LZ99" s="68"/>
      <c r="MA99" s="68"/>
      <c r="MB99" s="68"/>
      <c r="MC99" s="68"/>
      <c r="MD99" s="68"/>
      <c r="ME99" s="68"/>
      <c r="MF99" s="68"/>
      <c r="MG99" s="68"/>
      <c r="MH99" s="68"/>
      <c r="MI99" s="68"/>
      <c r="MJ99" s="68"/>
      <c r="MK99" s="68"/>
      <c r="ML99" s="68"/>
      <c r="MM99" s="68"/>
      <c r="MN99" s="68"/>
      <c r="MO99" s="68"/>
      <c r="MP99" s="68"/>
      <c r="MQ99" s="68"/>
      <c r="MR99" s="68"/>
      <c r="MS99" s="68"/>
      <c r="MT99" s="68"/>
      <c r="MU99" s="68"/>
      <c r="MV99" s="68"/>
      <c r="MW99" s="68"/>
      <c r="MX99" s="68"/>
      <c r="MY99" s="68"/>
      <c r="MZ99" s="68"/>
      <c r="NA99" s="68"/>
      <c r="NB99" s="68"/>
      <c r="NC99" s="68"/>
      <c r="ND99" s="68"/>
      <c r="NE99" s="68"/>
      <c r="NF99" s="68"/>
      <c r="NG99" s="68"/>
      <c r="NH99" s="68"/>
      <c r="NI99" s="68"/>
    </row>
    <row r="100" spans="1:374" s="40" customFormat="1" ht="14.4" outlineLevel="1" x14ac:dyDescent="0.25">
      <c r="A100" s="16"/>
      <c r="B100" s="14"/>
      <c r="C100" s="14"/>
      <c r="D100" s="14"/>
      <c r="E100" s="27" t="s">
        <v>220</v>
      </c>
      <c r="F100" s="25"/>
      <c r="G100" s="83"/>
      <c r="H100" s="68"/>
      <c r="I100" s="68"/>
      <c r="J100" s="68">
        <v>1312.848</v>
      </c>
      <c r="K100" s="68">
        <v>1308.796</v>
      </c>
      <c r="L100" s="68">
        <v>1308.796</v>
      </c>
      <c r="M100" s="68">
        <v>1308.796</v>
      </c>
      <c r="N100" s="68">
        <v>1026.1689999999999</v>
      </c>
      <c r="O100" s="68"/>
      <c r="P100" s="68"/>
      <c r="Q100" s="68">
        <v>1272.328</v>
      </c>
      <c r="R100" s="68">
        <v>2111.0920000000001</v>
      </c>
      <c r="S100" s="68">
        <v>2111.0920000000001</v>
      </c>
      <c r="T100" s="68">
        <v>2111.0920000000001</v>
      </c>
      <c r="U100" s="68">
        <v>2111.0920000000001</v>
      </c>
      <c r="V100" s="68"/>
      <c r="W100" s="68"/>
      <c r="X100" s="68">
        <v>2184.0279999999998</v>
      </c>
      <c r="Y100" s="68">
        <v>1308.7959999999998</v>
      </c>
      <c r="Z100" s="68">
        <v>1381.732</v>
      </c>
      <c r="AA100" s="68">
        <v>1381.732</v>
      </c>
      <c r="AB100" s="68">
        <v>2378.5239999999999</v>
      </c>
      <c r="AC100" s="68"/>
      <c r="AD100" s="68"/>
      <c r="AE100" s="68">
        <v>2378.5239999999999</v>
      </c>
      <c r="AF100" s="68">
        <v>2378.5239999999999</v>
      </c>
      <c r="AG100" s="68">
        <v>2196.1840000000002</v>
      </c>
      <c r="AH100" s="68">
        <v>2196.1840000000002</v>
      </c>
      <c r="AI100" s="68"/>
      <c r="AJ100" s="68"/>
      <c r="AK100" s="68"/>
      <c r="AL100" s="68">
        <v>1832.5169999999998</v>
      </c>
      <c r="AM100" s="68">
        <v>1832.5169999999998</v>
      </c>
      <c r="AN100" s="68">
        <v>1832.5169999999998</v>
      </c>
      <c r="AO100" s="68">
        <v>1832.5169999999998</v>
      </c>
      <c r="AP100" s="68">
        <v>1212.5609999999999</v>
      </c>
      <c r="AQ100" s="68"/>
      <c r="AR100" s="68"/>
      <c r="AS100" s="68"/>
      <c r="AT100" s="68">
        <v>1211.548</v>
      </c>
      <c r="AU100" s="68">
        <v>1211.548</v>
      </c>
      <c r="AV100" s="68">
        <v>1211.548</v>
      </c>
      <c r="AW100" s="68">
        <v>1940.9079999999999</v>
      </c>
      <c r="AX100" s="68"/>
      <c r="AY100" s="68"/>
      <c r="AZ100" s="68">
        <v>1503.2919999999999</v>
      </c>
      <c r="BA100" s="68">
        <v>1503.2919999999999</v>
      </c>
      <c r="BB100" s="68">
        <v>1503.2919999999999</v>
      </c>
      <c r="BC100" s="68">
        <v>1502.279</v>
      </c>
      <c r="BD100" s="68">
        <v>1441.4989999999998</v>
      </c>
      <c r="BE100" s="68"/>
      <c r="BF100" s="68"/>
      <c r="BG100" s="68">
        <v>1165.963</v>
      </c>
      <c r="BH100" s="68">
        <v>1165.963</v>
      </c>
      <c r="BI100" s="68">
        <v>1165.963</v>
      </c>
      <c r="BJ100" s="68">
        <v>1165.963</v>
      </c>
      <c r="BK100" s="68">
        <v>1107.2090000000001</v>
      </c>
      <c r="BL100" s="68"/>
      <c r="BM100" s="68"/>
      <c r="BN100" s="68">
        <v>1163.9369999999999</v>
      </c>
      <c r="BO100" s="68">
        <v>1163.9369999999999</v>
      </c>
      <c r="BP100" s="68">
        <v>764.81500000000017</v>
      </c>
      <c r="BQ100" s="68">
        <v>764.81500000000017</v>
      </c>
      <c r="BR100" s="68">
        <v>764.81500000000017</v>
      </c>
      <c r="BS100" s="68">
        <v>1202.431</v>
      </c>
      <c r="BT100" s="68"/>
      <c r="BU100" s="68"/>
      <c r="BV100" s="68">
        <v>1467.837</v>
      </c>
      <c r="BW100" s="68">
        <v>1467.837</v>
      </c>
      <c r="BX100" s="68">
        <v>1419.2130000000002</v>
      </c>
      <c r="BY100" s="68">
        <v>945.12900000000013</v>
      </c>
      <c r="BZ100" s="68">
        <v>945.12900000000013</v>
      </c>
      <c r="CA100" s="68"/>
      <c r="CB100" s="68"/>
      <c r="CC100" s="68">
        <v>362.654</v>
      </c>
      <c r="CD100" s="68">
        <v>362.654</v>
      </c>
      <c r="CE100" s="68">
        <v>465.97999999999996</v>
      </c>
      <c r="CF100" s="68">
        <v>725.30799999999999</v>
      </c>
      <c r="CG100" s="68">
        <v>725.30799999999999</v>
      </c>
      <c r="CH100" s="68"/>
      <c r="CI100" s="68"/>
      <c r="CJ100" s="68">
        <v>725.30799999999999</v>
      </c>
      <c r="CK100" s="68">
        <v>725.30799999999999</v>
      </c>
      <c r="CL100" s="68">
        <v>664.52800000000002</v>
      </c>
      <c r="CM100" s="68">
        <v>590.57900000000006</v>
      </c>
      <c r="CN100" s="68"/>
      <c r="CO100" s="68"/>
      <c r="CP100" s="68"/>
      <c r="CQ100" s="68"/>
      <c r="CR100" s="68"/>
      <c r="CS100" s="68"/>
      <c r="CT100" s="68">
        <v>725.30799999999999</v>
      </c>
      <c r="CU100" s="68"/>
      <c r="CV100" s="68"/>
      <c r="CW100" s="68"/>
      <c r="CX100" s="68"/>
      <c r="CY100" s="68"/>
      <c r="CZ100" s="68"/>
      <c r="DA100" s="68"/>
      <c r="DB100" s="68"/>
      <c r="DC100" s="68"/>
      <c r="DD100" s="68"/>
      <c r="DE100" s="68"/>
      <c r="DF100" s="68"/>
      <c r="DG100" s="68"/>
      <c r="DH100" s="68"/>
      <c r="DI100" s="68"/>
      <c r="DJ100" s="68"/>
      <c r="DK100" s="68"/>
      <c r="DL100" s="68"/>
      <c r="DM100" s="68"/>
      <c r="DN100" s="68"/>
      <c r="DO100" s="68"/>
      <c r="DP100" s="68"/>
      <c r="DQ100" s="68"/>
      <c r="DR100" s="68"/>
      <c r="DS100" s="68"/>
      <c r="DT100" s="68"/>
      <c r="DU100" s="68"/>
      <c r="DV100" s="68"/>
      <c r="DW100" s="68"/>
      <c r="DX100" s="68"/>
      <c r="DY100" s="68"/>
      <c r="DZ100" s="68"/>
      <c r="EA100" s="68"/>
      <c r="EB100" s="68"/>
      <c r="EC100" s="68"/>
      <c r="ED100" s="68"/>
      <c r="EE100" s="68"/>
      <c r="EF100" s="68"/>
      <c r="EG100" s="68"/>
      <c r="EH100" s="68"/>
      <c r="EI100" s="68"/>
      <c r="EJ100" s="68"/>
      <c r="EK100" s="68"/>
      <c r="EL100" s="68"/>
      <c r="EM100" s="68"/>
      <c r="EN100" s="68"/>
      <c r="EO100" s="68"/>
      <c r="EP100" s="68"/>
      <c r="EQ100" s="68"/>
      <c r="ER100" s="68"/>
      <c r="ES100" s="68"/>
      <c r="ET100" s="68"/>
      <c r="EU100" s="68"/>
      <c r="EV100" s="68"/>
      <c r="EW100" s="68"/>
      <c r="EX100" s="68"/>
      <c r="EY100" s="68"/>
      <c r="EZ100" s="68"/>
      <c r="FA100" s="68"/>
      <c r="FB100" s="68"/>
      <c r="FC100" s="68"/>
      <c r="FD100" s="68"/>
      <c r="FE100" s="68"/>
      <c r="FF100" s="68">
        <v>0</v>
      </c>
      <c r="FG100" s="68">
        <v>11.32016051737247</v>
      </c>
      <c r="FH100" s="68">
        <v>11.32016051737247</v>
      </c>
      <c r="FI100" s="68">
        <v>4.0058703884540812</v>
      </c>
      <c r="FJ100" s="68"/>
      <c r="FK100" s="68"/>
      <c r="FL100" s="68">
        <v>5.9909222327326654</v>
      </c>
      <c r="FM100" s="68"/>
      <c r="FN100" s="68"/>
      <c r="FO100" s="68">
        <v>8.8343748745371258</v>
      </c>
      <c r="FP100" s="68"/>
      <c r="FQ100" s="68">
        <v>11.677827516341583</v>
      </c>
      <c r="FR100" s="68"/>
      <c r="FS100" s="68"/>
      <c r="FT100" s="68"/>
      <c r="FU100" s="68"/>
      <c r="FV100" s="68"/>
      <c r="FW100" s="68"/>
      <c r="FX100" s="68"/>
      <c r="FY100" s="68"/>
      <c r="FZ100" s="68"/>
      <c r="GA100" s="68"/>
      <c r="GB100" s="68"/>
      <c r="GC100" s="68"/>
      <c r="GD100" s="68"/>
      <c r="GE100" s="68"/>
      <c r="GF100" s="68"/>
      <c r="GG100" s="68"/>
      <c r="GH100" s="68"/>
      <c r="GI100" s="68"/>
      <c r="GJ100" s="68"/>
      <c r="GK100" s="68"/>
      <c r="GL100" s="68"/>
      <c r="GM100" s="68"/>
      <c r="GN100" s="68"/>
      <c r="GO100" s="68"/>
      <c r="GP100" s="68"/>
      <c r="GQ100" s="68"/>
      <c r="GR100" s="68"/>
      <c r="GS100" s="68"/>
      <c r="GT100" s="68"/>
      <c r="GU100" s="68"/>
      <c r="GV100" s="68"/>
      <c r="GW100" s="68"/>
      <c r="GX100" s="68"/>
      <c r="GY100" s="68"/>
      <c r="GZ100" s="68"/>
      <c r="HA100" s="68"/>
      <c r="HB100" s="68"/>
      <c r="HC100" s="68"/>
      <c r="HD100" s="68"/>
      <c r="HE100" s="68"/>
      <c r="HF100" s="68"/>
      <c r="HG100" s="68"/>
      <c r="HH100" s="68"/>
      <c r="HI100" s="68"/>
      <c r="HJ100" s="68"/>
      <c r="HK100" s="68"/>
      <c r="HL100" s="68"/>
      <c r="HM100" s="68"/>
      <c r="HN100" s="68"/>
      <c r="HO100" s="68"/>
      <c r="HP100" s="68"/>
      <c r="HQ100" s="68"/>
      <c r="HR100" s="68"/>
      <c r="HS100" s="68"/>
      <c r="HT100" s="68"/>
      <c r="HU100" s="68"/>
      <c r="HV100" s="68"/>
      <c r="HW100" s="68"/>
      <c r="HX100" s="68"/>
      <c r="HY100" s="68"/>
      <c r="HZ100" s="68"/>
      <c r="IA100" s="68"/>
      <c r="IB100" s="68"/>
      <c r="IC100" s="68"/>
      <c r="ID100" s="68"/>
      <c r="IE100" s="68"/>
      <c r="IF100" s="68"/>
      <c r="IG100" s="68"/>
      <c r="IH100" s="68"/>
      <c r="II100" s="68"/>
      <c r="IJ100" s="68"/>
      <c r="IK100" s="68"/>
      <c r="IL100" s="68"/>
      <c r="IM100" s="68"/>
      <c r="IN100" s="68"/>
      <c r="IO100" s="68"/>
      <c r="IP100" s="68"/>
      <c r="IQ100" s="68"/>
      <c r="IR100" s="68"/>
      <c r="IS100" s="68"/>
      <c r="IT100" s="68"/>
      <c r="IU100" s="68"/>
      <c r="IV100" s="68"/>
      <c r="IW100" s="68"/>
      <c r="IX100" s="68"/>
      <c r="IY100" s="68"/>
      <c r="IZ100" s="68"/>
      <c r="JA100" s="68"/>
      <c r="JB100" s="68"/>
      <c r="JC100" s="68"/>
      <c r="JD100" s="68"/>
      <c r="JE100" s="68"/>
      <c r="JF100" s="68"/>
      <c r="JG100" s="68"/>
      <c r="JH100" s="68"/>
      <c r="JI100" s="68"/>
      <c r="JJ100" s="68"/>
      <c r="JK100" s="68"/>
      <c r="JL100" s="68"/>
      <c r="JM100" s="68"/>
      <c r="JN100" s="68"/>
      <c r="JO100" s="68"/>
      <c r="JP100" s="68"/>
      <c r="JQ100" s="68"/>
      <c r="JR100" s="68"/>
      <c r="JS100" s="68"/>
      <c r="JT100" s="68"/>
      <c r="JU100" s="68"/>
      <c r="JV100" s="68"/>
      <c r="JW100" s="68"/>
      <c r="JX100" s="68"/>
      <c r="JY100" s="68"/>
      <c r="JZ100" s="68"/>
      <c r="KA100" s="68"/>
      <c r="KB100" s="68"/>
      <c r="KC100" s="68"/>
      <c r="KD100" s="68"/>
      <c r="KE100" s="68"/>
      <c r="KF100" s="68"/>
      <c r="KG100" s="68"/>
      <c r="KH100" s="68"/>
      <c r="KI100" s="68"/>
      <c r="KJ100" s="68"/>
      <c r="KK100" s="68"/>
      <c r="KL100" s="68"/>
      <c r="KM100" s="68"/>
      <c r="KN100" s="68"/>
      <c r="KO100" s="68"/>
      <c r="KP100" s="68"/>
      <c r="KQ100" s="68"/>
      <c r="KR100" s="68"/>
      <c r="KS100" s="68"/>
      <c r="KT100" s="68"/>
      <c r="KU100" s="68"/>
      <c r="KV100" s="68"/>
      <c r="KW100" s="68"/>
      <c r="KX100" s="68"/>
      <c r="KY100" s="68"/>
      <c r="KZ100" s="68"/>
      <c r="LA100" s="68"/>
      <c r="LB100" s="68"/>
      <c r="LC100" s="68"/>
      <c r="LD100" s="68"/>
      <c r="LE100" s="68"/>
      <c r="LF100" s="68"/>
      <c r="LG100" s="68"/>
      <c r="LH100" s="68"/>
      <c r="LI100" s="68"/>
      <c r="LJ100" s="68"/>
      <c r="LK100" s="68"/>
      <c r="LL100" s="68"/>
      <c r="LM100" s="68"/>
      <c r="LN100" s="68"/>
      <c r="LO100" s="68"/>
      <c r="LP100" s="68"/>
      <c r="LQ100" s="68"/>
      <c r="LR100" s="68"/>
      <c r="LS100" s="68"/>
      <c r="LT100" s="68"/>
      <c r="LU100" s="68"/>
      <c r="LV100" s="68"/>
      <c r="LW100" s="68"/>
      <c r="LX100" s="68"/>
      <c r="LY100" s="68"/>
      <c r="LZ100" s="68"/>
      <c r="MA100" s="68"/>
      <c r="MB100" s="68"/>
      <c r="MC100" s="68"/>
      <c r="MD100" s="68"/>
      <c r="ME100" s="68"/>
      <c r="MF100" s="68"/>
      <c r="MG100" s="68"/>
      <c r="MH100" s="68"/>
      <c r="MI100" s="68"/>
      <c r="MJ100" s="68"/>
      <c r="MK100" s="68"/>
      <c r="ML100" s="68"/>
      <c r="MM100" s="68"/>
      <c r="MN100" s="68"/>
      <c r="MO100" s="68"/>
      <c r="MP100" s="68"/>
      <c r="MQ100" s="68"/>
      <c r="MR100" s="68"/>
      <c r="MS100" s="68"/>
      <c r="MT100" s="68"/>
      <c r="MU100" s="68"/>
      <c r="MV100" s="68"/>
      <c r="MW100" s="68"/>
      <c r="MX100" s="68"/>
      <c r="MY100" s="68"/>
      <c r="MZ100" s="68"/>
      <c r="NA100" s="68"/>
      <c r="NB100" s="68"/>
      <c r="NC100" s="68"/>
      <c r="ND100" s="68"/>
      <c r="NE100" s="68"/>
      <c r="NF100" s="68"/>
      <c r="NG100" s="68"/>
      <c r="NH100" s="68"/>
      <c r="NI100" s="68"/>
    </row>
    <row r="101" spans="1:374" s="34" customFormat="1" ht="15" outlineLevel="1" thickBot="1" x14ac:dyDescent="0.25">
      <c r="A101" s="16"/>
      <c r="B101" s="14"/>
      <c r="C101" s="14"/>
      <c r="D101" s="14"/>
      <c r="E101" s="57" t="s">
        <v>197</v>
      </c>
      <c r="F101" s="58"/>
      <c r="G101" s="83"/>
      <c r="H101" s="68"/>
      <c r="I101" s="68"/>
      <c r="J101" s="68">
        <v>208.678</v>
      </c>
      <c r="K101" s="68">
        <v>204.626</v>
      </c>
      <c r="L101" s="68">
        <v>204.626</v>
      </c>
      <c r="M101" s="68">
        <v>204.626</v>
      </c>
      <c r="N101" s="68">
        <v>204.626</v>
      </c>
      <c r="O101" s="68"/>
      <c r="P101" s="68"/>
      <c r="Q101" s="68">
        <v>204.626</v>
      </c>
      <c r="R101" s="68">
        <v>933.98599999999999</v>
      </c>
      <c r="S101" s="68">
        <v>933.98599999999999</v>
      </c>
      <c r="T101" s="68">
        <v>933.98599999999999</v>
      </c>
      <c r="U101" s="68">
        <v>933.98599999999999</v>
      </c>
      <c r="V101" s="68"/>
      <c r="W101" s="68"/>
      <c r="X101" s="68">
        <v>1006.922</v>
      </c>
      <c r="Y101" s="68">
        <v>131.69</v>
      </c>
      <c r="Z101" s="68">
        <v>204.626</v>
      </c>
      <c r="AA101" s="68">
        <v>204.626</v>
      </c>
      <c r="AB101" s="68">
        <v>253.25</v>
      </c>
      <c r="AC101" s="68"/>
      <c r="AD101" s="68"/>
      <c r="AE101" s="68">
        <v>253.25</v>
      </c>
      <c r="AF101" s="68">
        <v>253.25</v>
      </c>
      <c r="AG101" s="68">
        <v>253.25</v>
      </c>
      <c r="AH101" s="68">
        <v>253.25</v>
      </c>
      <c r="AI101" s="68"/>
      <c r="AJ101" s="68"/>
      <c r="AK101" s="68"/>
      <c r="AL101" s="68">
        <v>253.25</v>
      </c>
      <c r="AM101" s="68">
        <v>253.25</v>
      </c>
      <c r="AN101" s="68">
        <v>253.25</v>
      </c>
      <c r="AO101" s="68">
        <v>253.25</v>
      </c>
      <c r="AP101" s="68">
        <v>253.25</v>
      </c>
      <c r="AQ101" s="68"/>
      <c r="AR101" s="68"/>
      <c r="AS101" s="68"/>
      <c r="AT101" s="68">
        <v>253.25</v>
      </c>
      <c r="AU101" s="68">
        <v>253.25</v>
      </c>
      <c r="AV101" s="68">
        <v>253.25</v>
      </c>
      <c r="AW101" s="68">
        <v>982.61</v>
      </c>
      <c r="AX101" s="68"/>
      <c r="AY101" s="68"/>
      <c r="AZ101" s="68">
        <v>1128.482</v>
      </c>
      <c r="BA101" s="68">
        <v>1128.482</v>
      </c>
      <c r="BB101" s="68">
        <v>1128.482</v>
      </c>
      <c r="BC101" s="68">
        <v>1127.4690000000001</v>
      </c>
      <c r="BD101" s="68">
        <v>1200.405</v>
      </c>
      <c r="BE101" s="68"/>
      <c r="BF101" s="68"/>
      <c r="BG101" s="68">
        <v>924.86900000000003</v>
      </c>
      <c r="BH101" s="68">
        <v>924.86900000000003</v>
      </c>
      <c r="BI101" s="68">
        <v>924.86900000000003</v>
      </c>
      <c r="BJ101" s="68">
        <v>924.86900000000003</v>
      </c>
      <c r="BK101" s="68">
        <v>924.86900000000003</v>
      </c>
      <c r="BL101" s="68"/>
      <c r="BM101" s="68"/>
      <c r="BN101" s="68">
        <v>981.59699999999998</v>
      </c>
      <c r="BO101" s="68">
        <v>981.59699999999998</v>
      </c>
      <c r="BP101" s="68">
        <v>582.47500000000002</v>
      </c>
      <c r="BQ101" s="68">
        <v>582.47500000000002</v>
      </c>
      <c r="BR101" s="68">
        <v>582.47500000000002</v>
      </c>
      <c r="BS101" s="68">
        <v>582.47500000000002</v>
      </c>
      <c r="BT101" s="68"/>
      <c r="BU101" s="68"/>
      <c r="BV101" s="68">
        <v>582.47500000000002</v>
      </c>
      <c r="BW101" s="68">
        <v>582.47500000000002</v>
      </c>
      <c r="BX101" s="68">
        <v>582.47500000000002</v>
      </c>
      <c r="BY101" s="68">
        <v>582.47500000000002</v>
      </c>
      <c r="BZ101" s="68">
        <v>582.47500000000002</v>
      </c>
      <c r="CA101" s="68"/>
      <c r="CB101" s="68"/>
      <c r="CC101" s="68">
        <v>0</v>
      </c>
      <c r="CD101" s="68">
        <v>0</v>
      </c>
      <c r="CE101" s="68">
        <v>0</v>
      </c>
      <c r="CF101" s="68">
        <v>0</v>
      </c>
      <c r="CG101" s="68">
        <v>0</v>
      </c>
      <c r="CH101" s="68"/>
      <c r="CI101" s="68"/>
      <c r="CJ101" s="68">
        <v>0</v>
      </c>
      <c r="CK101" s="68">
        <v>0</v>
      </c>
      <c r="CL101" s="68">
        <v>0</v>
      </c>
      <c r="CM101" s="68">
        <v>0</v>
      </c>
      <c r="CN101" s="68"/>
      <c r="CO101" s="68"/>
      <c r="CP101" s="68"/>
      <c r="CQ101" s="68"/>
      <c r="CR101" s="68"/>
      <c r="CS101" s="68"/>
      <c r="CT101" s="68">
        <v>0</v>
      </c>
      <c r="CU101" s="68"/>
      <c r="CV101" s="68"/>
      <c r="CW101" s="68"/>
      <c r="CX101" s="68"/>
      <c r="CY101" s="68"/>
      <c r="CZ101" s="68"/>
      <c r="DA101" s="68"/>
      <c r="DB101" s="68"/>
      <c r="DC101" s="68"/>
      <c r="DD101" s="68"/>
      <c r="DE101" s="68"/>
      <c r="DF101" s="68"/>
      <c r="DG101" s="68"/>
      <c r="DH101" s="68"/>
      <c r="DI101" s="68"/>
      <c r="DJ101" s="68"/>
      <c r="DK101" s="68"/>
      <c r="DL101" s="68"/>
      <c r="DM101" s="68"/>
      <c r="DN101" s="68"/>
      <c r="DO101" s="68"/>
      <c r="DP101" s="68"/>
      <c r="DQ101" s="68"/>
      <c r="DR101" s="68"/>
      <c r="DS101" s="68"/>
      <c r="DT101" s="68"/>
      <c r="DU101" s="68"/>
      <c r="DV101" s="68"/>
      <c r="DW101" s="68"/>
      <c r="DX101" s="68"/>
      <c r="DY101" s="68"/>
      <c r="DZ101" s="68"/>
      <c r="EA101" s="68"/>
      <c r="EB101" s="68"/>
      <c r="EC101" s="68"/>
      <c r="ED101" s="68"/>
      <c r="EE101" s="68"/>
      <c r="EF101" s="68"/>
      <c r="EG101" s="68"/>
      <c r="EH101" s="68"/>
      <c r="EI101" s="68"/>
      <c r="EJ101" s="68"/>
      <c r="EK101" s="68"/>
      <c r="EL101" s="68"/>
      <c r="EM101" s="68"/>
      <c r="EN101" s="68"/>
      <c r="EO101" s="68"/>
      <c r="EP101" s="68"/>
      <c r="EQ101" s="68"/>
      <c r="ER101" s="68"/>
      <c r="ES101" s="68"/>
      <c r="ET101" s="68"/>
      <c r="EU101" s="68"/>
      <c r="EV101" s="68"/>
      <c r="EW101" s="68"/>
      <c r="EX101" s="68"/>
      <c r="EY101" s="68"/>
      <c r="EZ101" s="68"/>
      <c r="FA101" s="68"/>
      <c r="FB101" s="68"/>
      <c r="FC101" s="68"/>
      <c r="FD101" s="68"/>
      <c r="FE101" s="68"/>
      <c r="FF101" s="68">
        <v>0</v>
      </c>
      <c r="FG101" s="68">
        <v>29.368037285353982</v>
      </c>
      <c r="FH101" s="68">
        <v>29.368037285353982</v>
      </c>
      <c r="FI101" s="68">
        <v>31.084838880405727</v>
      </c>
      <c r="FJ101" s="68"/>
      <c r="FK101" s="68"/>
      <c r="FL101" s="68">
        <v>30.537608371982984</v>
      </c>
      <c r="FM101" s="68"/>
      <c r="FN101" s="68"/>
      <c r="FO101" s="68">
        <v>29.64701754454989</v>
      </c>
      <c r="FP101" s="68"/>
      <c r="FQ101" s="68">
        <v>28.686681652317819</v>
      </c>
      <c r="FR101" s="68"/>
      <c r="FS101" s="68"/>
      <c r="FT101" s="68"/>
      <c r="FU101" s="68"/>
      <c r="FV101" s="68"/>
      <c r="FW101" s="68"/>
      <c r="FX101" s="68"/>
      <c r="FY101" s="68"/>
      <c r="FZ101" s="68"/>
      <c r="GA101" s="68"/>
      <c r="GB101" s="68"/>
      <c r="GC101" s="68"/>
      <c r="GD101" s="68"/>
      <c r="GE101" s="68"/>
      <c r="GF101" s="68"/>
      <c r="GG101" s="68"/>
      <c r="GH101" s="68"/>
      <c r="GI101" s="68"/>
      <c r="GJ101" s="68"/>
      <c r="GK101" s="68"/>
      <c r="GL101" s="68"/>
      <c r="GM101" s="68"/>
      <c r="GN101" s="68"/>
      <c r="GO101" s="68"/>
      <c r="GP101" s="68"/>
      <c r="GQ101" s="68"/>
      <c r="GR101" s="68"/>
      <c r="GS101" s="68"/>
      <c r="GT101" s="68"/>
      <c r="GU101" s="68"/>
      <c r="GV101" s="68"/>
      <c r="GW101" s="68"/>
      <c r="GX101" s="68"/>
      <c r="GY101" s="68"/>
      <c r="GZ101" s="68"/>
      <c r="HA101" s="68"/>
      <c r="HB101" s="68"/>
      <c r="HC101" s="68"/>
      <c r="HD101" s="68"/>
      <c r="HE101" s="68"/>
      <c r="HF101" s="68"/>
      <c r="HG101" s="68"/>
      <c r="HH101" s="68"/>
      <c r="HI101" s="68"/>
      <c r="HJ101" s="68"/>
      <c r="HK101" s="68"/>
      <c r="HL101" s="68"/>
      <c r="HM101" s="68"/>
      <c r="HN101" s="68"/>
      <c r="HO101" s="68"/>
      <c r="HP101" s="68"/>
      <c r="HQ101" s="68"/>
      <c r="HR101" s="68"/>
      <c r="HS101" s="68"/>
      <c r="HT101" s="68"/>
      <c r="HU101" s="68"/>
      <c r="HV101" s="68"/>
      <c r="HW101" s="68"/>
      <c r="HX101" s="68"/>
      <c r="HY101" s="68"/>
      <c r="HZ101" s="68"/>
      <c r="IA101" s="68"/>
      <c r="IB101" s="68"/>
      <c r="IC101" s="68"/>
      <c r="ID101" s="68"/>
      <c r="IE101" s="68"/>
      <c r="IF101" s="68"/>
      <c r="IG101" s="68"/>
      <c r="IH101" s="68"/>
      <c r="II101" s="68"/>
      <c r="IJ101" s="68"/>
      <c r="IK101" s="68"/>
      <c r="IL101" s="68"/>
      <c r="IM101" s="68"/>
      <c r="IN101" s="68"/>
      <c r="IO101" s="68"/>
      <c r="IP101" s="68"/>
      <c r="IQ101" s="68"/>
      <c r="IR101" s="68"/>
      <c r="IS101" s="68"/>
      <c r="IT101" s="68"/>
      <c r="IU101" s="68"/>
      <c r="IV101" s="68"/>
      <c r="IW101" s="68"/>
      <c r="IX101" s="68"/>
      <c r="IY101" s="68"/>
      <c r="IZ101" s="68"/>
      <c r="JA101" s="68"/>
      <c r="JB101" s="68"/>
      <c r="JC101" s="68"/>
      <c r="JD101" s="68"/>
      <c r="JE101" s="68"/>
      <c r="JF101" s="68"/>
      <c r="JG101" s="68"/>
      <c r="JH101" s="68"/>
      <c r="JI101" s="68"/>
      <c r="JJ101" s="68"/>
      <c r="JK101" s="68"/>
      <c r="JL101" s="68"/>
      <c r="JM101" s="68"/>
      <c r="JN101" s="68"/>
      <c r="JO101" s="68"/>
      <c r="JP101" s="68"/>
      <c r="JQ101" s="68"/>
      <c r="JR101" s="68"/>
      <c r="JS101" s="68"/>
      <c r="JT101" s="68"/>
      <c r="JU101" s="68"/>
      <c r="JV101" s="68"/>
      <c r="JW101" s="68"/>
      <c r="JX101" s="68"/>
      <c r="JY101" s="68"/>
      <c r="JZ101" s="68"/>
      <c r="KA101" s="68"/>
      <c r="KB101" s="68"/>
      <c r="KC101" s="68"/>
      <c r="KD101" s="68"/>
      <c r="KE101" s="68"/>
      <c r="KF101" s="68"/>
      <c r="KG101" s="68"/>
      <c r="KH101" s="68"/>
      <c r="KI101" s="68"/>
      <c r="KJ101" s="68"/>
      <c r="KK101" s="68"/>
      <c r="KL101" s="68"/>
      <c r="KM101" s="68"/>
      <c r="KN101" s="68"/>
      <c r="KO101" s="68"/>
      <c r="KP101" s="68"/>
      <c r="KQ101" s="68"/>
      <c r="KR101" s="68"/>
      <c r="KS101" s="68"/>
      <c r="KT101" s="68"/>
      <c r="KU101" s="68"/>
      <c r="KV101" s="68"/>
      <c r="KW101" s="68"/>
      <c r="KX101" s="68"/>
      <c r="KY101" s="68"/>
      <c r="KZ101" s="68"/>
      <c r="LA101" s="68"/>
      <c r="LB101" s="68"/>
      <c r="LC101" s="68"/>
      <c r="LD101" s="68"/>
      <c r="LE101" s="68"/>
      <c r="LF101" s="68"/>
      <c r="LG101" s="68"/>
      <c r="LH101" s="68"/>
      <c r="LI101" s="68"/>
      <c r="LJ101" s="68"/>
      <c r="LK101" s="68"/>
      <c r="LL101" s="68"/>
      <c r="LM101" s="68"/>
      <c r="LN101" s="68"/>
      <c r="LO101" s="68"/>
      <c r="LP101" s="68"/>
      <c r="LQ101" s="68"/>
      <c r="LR101" s="68"/>
      <c r="LS101" s="68"/>
      <c r="LT101" s="68"/>
      <c r="LU101" s="68"/>
      <c r="LV101" s="68"/>
      <c r="LW101" s="68"/>
      <c r="LX101" s="68"/>
      <c r="LY101" s="68"/>
      <c r="LZ101" s="68"/>
      <c r="MA101" s="68"/>
      <c r="MB101" s="68"/>
      <c r="MC101" s="68"/>
      <c r="MD101" s="68"/>
      <c r="ME101" s="68"/>
      <c r="MF101" s="68"/>
      <c r="MG101" s="68"/>
      <c r="MH101" s="68"/>
      <c r="MI101" s="68"/>
      <c r="MJ101" s="68"/>
      <c r="MK101" s="68"/>
      <c r="ML101" s="68"/>
      <c r="MM101" s="68"/>
      <c r="MN101" s="68"/>
      <c r="MO101" s="68"/>
      <c r="MP101" s="68"/>
      <c r="MQ101" s="68"/>
      <c r="MR101" s="68"/>
      <c r="MS101" s="68"/>
      <c r="MT101" s="68"/>
      <c r="MU101" s="68"/>
      <c r="MV101" s="68"/>
      <c r="MW101" s="68"/>
      <c r="MX101" s="68"/>
      <c r="MY101" s="68"/>
      <c r="MZ101" s="68"/>
      <c r="NA101" s="68"/>
      <c r="NB101" s="68"/>
      <c r="NC101" s="68"/>
      <c r="ND101" s="68"/>
      <c r="NE101" s="68"/>
      <c r="NF101" s="68"/>
      <c r="NG101" s="68"/>
      <c r="NH101" s="68"/>
      <c r="NI101" s="68"/>
    </row>
    <row r="102" spans="1:374" s="40" customFormat="1" ht="14.4" outlineLevel="1" x14ac:dyDescent="0.25">
      <c r="A102" s="1047" t="s">
        <v>38</v>
      </c>
      <c r="B102" s="43" t="s">
        <v>36</v>
      </c>
      <c r="C102" s="44"/>
      <c r="D102" s="45"/>
      <c r="E102" s="27" t="s">
        <v>28</v>
      </c>
      <c r="F102" s="25"/>
      <c r="G102" s="84">
        <v>1175.1146666666668</v>
      </c>
      <c r="H102" s="42" t="e">
        <f t="shared" ref="H102:BT102" si="132">IF(H100&lt;&gt;0,H100,IF(G105-H109&lt;0,0,G105-H109))</f>
        <v>#VALUE!</v>
      </c>
      <c r="I102" s="42" t="e">
        <f t="shared" si="132"/>
        <v>#VALUE!</v>
      </c>
      <c r="J102" s="42">
        <f t="shared" si="132"/>
        <v>1312.848</v>
      </c>
      <c r="K102" s="42">
        <f t="shared" si="132"/>
        <v>1308.796</v>
      </c>
      <c r="L102" s="42">
        <f t="shared" si="132"/>
        <v>1308.796</v>
      </c>
      <c r="M102" s="42">
        <f t="shared" si="132"/>
        <v>1308.796</v>
      </c>
      <c r="N102" s="42">
        <f t="shared" si="132"/>
        <v>1026.1689999999999</v>
      </c>
      <c r="O102" s="42" t="e">
        <f t="shared" si="132"/>
        <v>#VALUE!</v>
      </c>
      <c r="P102" s="42" t="e">
        <f t="shared" si="132"/>
        <v>#VALUE!</v>
      </c>
      <c r="Q102" s="42">
        <f t="shared" si="132"/>
        <v>1272.328</v>
      </c>
      <c r="R102" s="42">
        <f t="shared" si="132"/>
        <v>2111.0920000000001</v>
      </c>
      <c r="S102" s="42">
        <f t="shared" si="132"/>
        <v>2111.0920000000001</v>
      </c>
      <c r="T102" s="42">
        <f t="shared" si="132"/>
        <v>2111.0920000000001</v>
      </c>
      <c r="U102" s="42">
        <f t="shared" si="132"/>
        <v>2111.0920000000001</v>
      </c>
      <c r="V102" s="42" t="e">
        <f t="shared" si="132"/>
        <v>#VALUE!</v>
      </c>
      <c r="W102" s="42" t="e">
        <f t="shared" si="132"/>
        <v>#VALUE!</v>
      </c>
      <c r="X102" s="42">
        <f t="shared" si="132"/>
        <v>2184.0279999999998</v>
      </c>
      <c r="Y102" s="42">
        <f t="shared" si="132"/>
        <v>1308.7959999999998</v>
      </c>
      <c r="Z102" s="42">
        <f t="shared" si="132"/>
        <v>1381.732</v>
      </c>
      <c r="AA102" s="42">
        <f t="shared" si="132"/>
        <v>1381.732</v>
      </c>
      <c r="AB102" s="42">
        <f t="shared" si="132"/>
        <v>2378.5239999999999</v>
      </c>
      <c r="AC102" s="42" t="e">
        <f t="shared" si="132"/>
        <v>#VALUE!</v>
      </c>
      <c r="AD102" s="42" t="e">
        <f t="shared" si="132"/>
        <v>#VALUE!</v>
      </c>
      <c r="AE102" s="42">
        <f t="shared" si="132"/>
        <v>2378.5239999999999</v>
      </c>
      <c r="AF102" s="42">
        <f t="shared" si="132"/>
        <v>2378.5239999999999</v>
      </c>
      <c r="AG102" s="42">
        <f t="shared" si="132"/>
        <v>2196.1840000000002</v>
      </c>
      <c r="AH102" s="42">
        <f t="shared" si="132"/>
        <v>2196.1840000000002</v>
      </c>
      <c r="AI102" s="42" t="e">
        <f t="shared" si="132"/>
        <v>#VALUE!</v>
      </c>
      <c r="AJ102" s="42" t="e">
        <f t="shared" si="132"/>
        <v>#VALUE!</v>
      </c>
      <c r="AK102" s="42" t="e">
        <f t="shared" si="132"/>
        <v>#VALUE!</v>
      </c>
      <c r="AL102" s="42">
        <f t="shared" si="132"/>
        <v>1832.5169999999998</v>
      </c>
      <c r="AM102" s="42">
        <f t="shared" si="132"/>
        <v>1832.5169999999998</v>
      </c>
      <c r="AN102" s="42">
        <f t="shared" si="132"/>
        <v>1832.5169999999998</v>
      </c>
      <c r="AO102" s="42">
        <f t="shared" si="132"/>
        <v>1832.5169999999998</v>
      </c>
      <c r="AP102" s="42">
        <f t="shared" si="132"/>
        <v>1212.5609999999999</v>
      </c>
      <c r="AQ102" s="42" t="e">
        <f t="shared" si="132"/>
        <v>#VALUE!</v>
      </c>
      <c r="AR102" s="42" t="e">
        <f t="shared" si="132"/>
        <v>#VALUE!</v>
      </c>
      <c r="AS102" s="42" t="e">
        <f t="shared" si="132"/>
        <v>#VALUE!</v>
      </c>
      <c r="AT102" s="42">
        <f t="shared" si="132"/>
        <v>1211.548</v>
      </c>
      <c r="AU102" s="42">
        <f t="shared" si="132"/>
        <v>1211.548</v>
      </c>
      <c r="AV102" s="42">
        <f t="shared" si="132"/>
        <v>1211.548</v>
      </c>
      <c r="AW102" s="42">
        <f t="shared" si="132"/>
        <v>1940.9079999999999</v>
      </c>
      <c r="AX102" s="42" t="e">
        <f t="shared" si="132"/>
        <v>#VALUE!</v>
      </c>
      <c r="AY102" s="42" t="e">
        <f t="shared" si="132"/>
        <v>#VALUE!</v>
      </c>
      <c r="AZ102" s="42">
        <f t="shared" si="132"/>
        <v>1503.2919999999999</v>
      </c>
      <c r="BA102" s="42">
        <f t="shared" si="132"/>
        <v>1503.2919999999999</v>
      </c>
      <c r="BB102" s="42">
        <f t="shared" si="132"/>
        <v>1503.2919999999999</v>
      </c>
      <c r="BC102" s="42">
        <f t="shared" si="132"/>
        <v>1502.279</v>
      </c>
      <c r="BD102" s="42">
        <f t="shared" si="132"/>
        <v>1441.4989999999998</v>
      </c>
      <c r="BE102" s="42" t="e">
        <f t="shared" si="132"/>
        <v>#VALUE!</v>
      </c>
      <c r="BF102" s="42" t="e">
        <f t="shared" si="132"/>
        <v>#VALUE!</v>
      </c>
      <c r="BG102" s="42">
        <f t="shared" si="132"/>
        <v>1165.963</v>
      </c>
      <c r="BH102" s="42">
        <f t="shared" si="132"/>
        <v>1165.963</v>
      </c>
      <c r="BI102" s="42">
        <f t="shared" si="132"/>
        <v>1165.963</v>
      </c>
      <c r="BJ102" s="42">
        <f t="shared" si="132"/>
        <v>1165.963</v>
      </c>
      <c r="BK102" s="42">
        <f t="shared" si="132"/>
        <v>1107.2090000000001</v>
      </c>
      <c r="BL102" s="42" t="e">
        <f t="shared" si="132"/>
        <v>#VALUE!</v>
      </c>
      <c r="BM102" s="42" t="e">
        <f t="shared" si="132"/>
        <v>#VALUE!</v>
      </c>
      <c r="BN102" s="42">
        <f>IF(BN100&lt;&gt;0,BN100,IF(BL105-BN109&lt;0,0,BL105-BN109))</f>
        <v>1163.9369999999999</v>
      </c>
      <c r="BO102" s="42">
        <f>IF(BO100&lt;&gt;0,BO100,IF(BM105-BO109&lt;0,0,BM105-BO109))</f>
        <v>1163.9369999999999</v>
      </c>
      <c r="BP102" s="42">
        <f t="shared" si="132"/>
        <v>764.81500000000017</v>
      </c>
      <c r="BQ102" s="42">
        <f t="shared" si="132"/>
        <v>764.81500000000017</v>
      </c>
      <c r="BR102" s="42">
        <f t="shared" si="132"/>
        <v>764.81500000000017</v>
      </c>
      <c r="BS102" s="42">
        <f t="shared" si="132"/>
        <v>1202.431</v>
      </c>
      <c r="BT102" s="42" t="e">
        <f t="shared" si="132"/>
        <v>#VALUE!</v>
      </c>
      <c r="BU102" s="42" t="e">
        <f t="shared" ref="BU102:EF102" si="133">IF(BU100&lt;&gt;0,BU100,IF(BT105-BU109&lt;0,0,BT105-BU109))</f>
        <v>#VALUE!</v>
      </c>
      <c r="BV102" s="42">
        <f t="shared" si="133"/>
        <v>1467.837</v>
      </c>
      <c r="BW102" s="42">
        <f t="shared" si="133"/>
        <v>1467.837</v>
      </c>
      <c r="BX102" s="42">
        <f t="shared" si="133"/>
        <v>1419.2130000000002</v>
      </c>
      <c r="BY102" s="42">
        <f t="shared" si="133"/>
        <v>945.12900000000013</v>
      </c>
      <c r="BZ102" s="42">
        <f t="shared" si="133"/>
        <v>945.12900000000013</v>
      </c>
      <c r="CA102" s="42" t="e">
        <f t="shared" si="133"/>
        <v>#VALUE!</v>
      </c>
      <c r="CB102" s="42" t="e">
        <f t="shared" si="133"/>
        <v>#VALUE!</v>
      </c>
      <c r="CC102" s="42">
        <f t="shared" si="133"/>
        <v>362.654</v>
      </c>
      <c r="CD102" s="42">
        <f t="shared" si="133"/>
        <v>362.654</v>
      </c>
      <c r="CE102" s="42">
        <f t="shared" si="133"/>
        <v>465.97999999999996</v>
      </c>
      <c r="CF102" s="42">
        <f t="shared" si="133"/>
        <v>725.30799999999999</v>
      </c>
      <c r="CG102" s="42">
        <f t="shared" si="133"/>
        <v>725.30799999999999</v>
      </c>
      <c r="CH102" s="42" t="e">
        <f t="shared" si="133"/>
        <v>#VALUE!</v>
      </c>
      <c r="CI102" s="42" t="e">
        <f t="shared" si="133"/>
        <v>#VALUE!</v>
      </c>
      <c r="CJ102" s="42">
        <f t="shared" si="133"/>
        <v>725.30799999999999</v>
      </c>
      <c r="CK102" s="42">
        <f t="shared" si="133"/>
        <v>725.30799999999999</v>
      </c>
      <c r="CL102" s="42">
        <f t="shared" si="133"/>
        <v>664.52800000000002</v>
      </c>
      <c r="CM102" s="42">
        <f t="shared" si="133"/>
        <v>590.57900000000006</v>
      </c>
      <c r="CN102" s="42" t="e">
        <f t="shared" si="133"/>
        <v>#VALUE!</v>
      </c>
      <c r="CO102" s="42" t="e">
        <f t="shared" si="133"/>
        <v>#VALUE!</v>
      </c>
      <c r="CP102" s="42" t="e">
        <f t="shared" si="133"/>
        <v>#VALUE!</v>
      </c>
      <c r="CQ102" s="42" t="e">
        <f t="shared" si="133"/>
        <v>#VALUE!</v>
      </c>
      <c r="CR102" s="42" t="e">
        <f t="shared" si="133"/>
        <v>#VALUE!</v>
      </c>
      <c r="CS102" s="42" t="e">
        <f t="shared" si="133"/>
        <v>#VALUE!</v>
      </c>
      <c r="CT102" s="42">
        <f t="shared" si="133"/>
        <v>725.30799999999999</v>
      </c>
      <c r="CU102" s="42" t="e">
        <f t="shared" si="133"/>
        <v>#VALUE!</v>
      </c>
      <c r="CV102" s="42" t="e">
        <f t="shared" si="133"/>
        <v>#VALUE!</v>
      </c>
      <c r="CW102" s="42" t="e">
        <f t="shared" si="133"/>
        <v>#VALUE!</v>
      </c>
      <c r="CX102" s="42" t="e">
        <f t="shared" si="133"/>
        <v>#VALUE!</v>
      </c>
      <c r="CY102" s="42" t="e">
        <f t="shared" si="133"/>
        <v>#VALUE!</v>
      </c>
      <c r="CZ102" s="42" t="e">
        <f t="shared" si="133"/>
        <v>#VALUE!</v>
      </c>
      <c r="DA102" s="42" t="e">
        <f t="shared" si="133"/>
        <v>#VALUE!</v>
      </c>
      <c r="DB102" s="42" t="e">
        <f t="shared" si="133"/>
        <v>#VALUE!</v>
      </c>
      <c r="DC102" s="42" t="e">
        <f t="shared" si="133"/>
        <v>#VALUE!</v>
      </c>
      <c r="DD102" s="42" t="e">
        <f t="shared" si="133"/>
        <v>#VALUE!</v>
      </c>
      <c r="DE102" s="42" t="e">
        <f t="shared" si="133"/>
        <v>#VALUE!</v>
      </c>
      <c r="DF102" s="42" t="e">
        <f t="shared" si="133"/>
        <v>#VALUE!</v>
      </c>
      <c r="DG102" s="42" t="e">
        <f t="shared" si="133"/>
        <v>#VALUE!</v>
      </c>
      <c r="DH102" s="42" t="e">
        <f t="shared" si="133"/>
        <v>#VALUE!</v>
      </c>
      <c r="DI102" s="42" t="e">
        <f t="shared" si="133"/>
        <v>#VALUE!</v>
      </c>
      <c r="DJ102" s="42" t="e">
        <f t="shared" si="133"/>
        <v>#VALUE!</v>
      </c>
      <c r="DK102" s="42" t="e">
        <f t="shared" si="133"/>
        <v>#VALUE!</v>
      </c>
      <c r="DL102" s="42" t="e">
        <f t="shared" si="133"/>
        <v>#VALUE!</v>
      </c>
      <c r="DM102" s="42" t="e">
        <f t="shared" si="133"/>
        <v>#VALUE!</v>
      </c>
      <c r="DN102" s="42" t="e">
        <f t="shared" si="133"/>
        <v>#VALUE!</v>
      </c>
      <c r="DO102" s="42" t="e">
        <f t="shared" si="133"/>
        <v>#VALUE!</v>
      </c>
      <c r="DP102" s="42" t="e">
        <f t="shared" si="133"/>
        <v>#VALUE!</v>
      </c>
      <c r="DQ102" s="42" t="e">
        <f t="shared" si="133"/>
        <v>#VALUE!</v>
      </c>
      <c r="DR102" s="42" t="e">
        <f t="shared" si="133"/>
        <v>#VALUE!</v>
      </c>
      <c r="DS102" s="42" t="e">
        <f t="shared" si="133"/>
        <v>#VALUE!</v>
      </c>
      <c r="DT102" s="42" t="e">
        <f t="shared" si="133"/>
        <v>#VALUE!</v>
      </c>
      <c r="DU102" s="42" t="e">
        <f t="shared" si="133"/>
        <v>#VALUE!</v>
      </c>
      <c r="DV102" s="42" t="e">
        <f t="shared" si="133"/>
        <v>#VALUE!</v>
      </c>
      <c r="DW102" s="42" t="e">
        <f t="shared" si="133"/>
        <v>#VALUE!</v>
      </c>
      <c r="DX102" s="42" t="e">
        <f t="shared" si="133"/>
        <v>#VALUE!</v>
      </c>
      <c r="DY102" s="42" t="e">
        <f t="shared" si="133"/>
        <v>#VALUE!</v>
      </c>
      <c r="DZ102" s="42" t="e">
        <f t="shared" si="133"/>
        <v>#VALUE!</v>
      </c>
      <c r="EA102" s="42" t="e">
        <f t="shared" si="133"/>
        <v>#VALUE!</v>
      </c>
      <c r="EB102" s="42" t="e">
        <f t="shared" si="133"/>
        <v>#VALUE!</v>
      </c>
      <c r="EC102" s="42" t="e">
        <f t="shared" si="133"/>
        <v>#VALUE!</v>
      </c>
      <c r="ED102" s="42" t="e">
        <f t="shared" si="133"/>
        <v>#VALUE!</v>
      </c>
      <c r="EE102" s="42" t="e">
        <f t="shared" si="133"/>
        <v>#VALUE!</v>
      </c>
      <c r="EF102" s="42" t="e">
        <f t="shared" si="133"/>
        <v>#VALUE!</v>
      </c>
      <c r="EG102" s="42" t="e">
        <f t="shared" ref="EG102:GR102" si="134">IF(EG100&lt;&gt;0,EG100,IF(EF105-EG109&lt;0,0,EF105-EG109))</f>
        <v>#VALUE!</v>
      </c>
      <c r="EH102" s="42" t="e">
        <f t="shared" si="134"/>
        <v>#VALUE!</v>
      </c>
      <c r="EI102" s="42" t="e">
        <f t="shared" si="134"/>
        <v>#VALUE!</v>
      </c>
      <c r="EJ102" s="42" t="e">
        <f t="shared" si="134"/>
        <v>#VALUE!</v>
      </c>
      <c r="EK102" s="42" t="e">
        <f t="shared" si="134"/>
        <v>#VALUE!</v>
      </c>
      <c r="EL102" s="42" t="e">
        <f t="shared" si="134"/>
        <v>#VALUE!</v>
      </c>
      <c r="EM102" s="42" t="e">
        <f t="shared" si="134"/>
        <v>#VALUE!</v>
      </c>
      <c r="EN102" s="42" t="e">
        <f t="shared" si="134"/>
        <v>#VALUE!</v>
      </c>
      <c r="EO102" s="42" t="e">
        <f t="shared" si="134"/>
        <v>#VALUE!</v>
      </c>
      <c r="EP102" s="42" t="e">
        <f t="shared" si="134"/>
        <v>#VALUE!</v>
      </c>
      <c r="EQ102" s="42" t="e">
        <f t="shared" si="134"/>
        <v>#VALUE!</v>
      </c>
      <c r="ER102" s="42" t="e">
        <f t="shared" si="134"/>
        <v>#VALUE!</v>
      </c>
      <c r="ES102" s="42" t="e">
        <f t="shared" si="134"/>
        <v>#VALUE!</v>
      </c>
      <c r="ET102" s="42" t="e">
        <f t="shared" si="134"/>
        <v>#VALUE!</v>
      </c>
      <c r="EU102" s="42" t="e">
        <f t="shared" si="134"/>
        <v>#VALUE!</v>
      </c>
      <c r="EV102" s="42" t="e">
        <f t="shared" si="134"/>
        <v>#VALUE!</v>
      </c>
      <c r="EW102" s="42" t="e">
        <f t="shared" si="134"/>
        <v>#VALUE!</v>
      </c>
      <c r="EX102" s="42" t="e">
        <f t="shared" si="134"/>
        <v>#VALUE!</v>
      </c>
      <c r="EY102" s="42" t="e">
        <f t="shared" si="134"/>
        <v>#VALUE!</v>
      </c>
      <c r="EZ102" s="42" t="e">
        <f t="shared" si="134"/>
        <v>#VALUE!</v>
      </c>
      <c r="FA102" s="42" t="e">
        <f t="shared" si="134"/>
        <v>#VALUE!</v>
      </c>
      <c r="FB102" s="42" t="e">
        <f t="shared" si="134"/>
        <v>#VALUE!</v>
      </c>
      <c r="FC102" s="42" t="e">
        <f t="shared" si="134"/>
        <v>#VALUE!</v>
      </c>
      <c r="FD102" s="42" t="e">
        <f t="shared" si="134"/>
        <v>#VALUE!</v>
      </c>
      <c r="FE102" s="42" t="e">
        <f t="shared" si="134"/>
        <v>#VALUE!</v>
      </c>
      <c r="FF102" s="42" t="e">
        <f t="shared" si="134"/>
        <v>#VALUE!</v>
      </c>
      <c r="FG102" s="42">
        <f t="shared" si="134"/>
        <v>11.32016051737247</v>
      </c>
      <c r="FH102" s="42">
        <f t="shared" si="134"/>
        <v>11.32016051737247</v>
      </c>
      <c r="FI102" s="42">
        <f t="shared" si="134"/>
        <v>4.0058703884540812</v>
      </c>
      <c r="FJ102" s="42" t="e">
        <f t="shared" si="134"/>
        <v>#VALUE!</v>
      </c>
      <c r="FK102" s="42" t="e">
        <f t="shared" si="134"/>
        <v>#VALUE!</v>
      </c>
      <c r="FL102" s="42">
        <f t="shared" si="134"/>
        <v>5.9909222327326654</v>
      </c>
      <c r="FM102" s="42" t="e">
        <f t="shared" si="134"/>
        <v>#VALUE!</v>
      </c>
      <c r="FN102" s="42" t="e">
        <f t="shared" si="134"/>
        <v>#VALUE!</v>
      </c>
      <c r="FO102" s="42">
        <f t="shared" si="134"/>
        <v>8.8343748745371258</v>
      </c>
      <c r="FP102" s="42" t="e">
        <f t="shared" si="134"/>
        <v>#VALUE!</v>
      </c>
      <c r="FQ102" s="42">
        <f t="shared" si="134"/>
        <v>11.677827516341583</v>
      </c>
      <c r="FR102" s="42" t="e">
        <f t="shared" si="134"/>
        <v>#VALUE!</v>
      </c>
      <c r="FS102" s="42" t="e">
        <f t="shared" si="134"/>
        <v>#VALUE!</v>
      </c>
      <c r="FT102" s="42" t="e">
        <f t="shared" si="134"/>
        <v>#VALUE!</v>
      </c>
      <c r="FU102" s="42" t="e">
        <f t="shared" si="134"/>
        <v>#VALUE!</v>
      </c>
      <c r="FV102" s="42" t="e">
        <f t="shared" si="134"/>
        <v>#VALUE!</v>
      </c>
      <c r="FW102" s="42" t="e">
        <f t="shared" si="134"/>
        <v>#VALUE!</v>
      </c>
      <c r="FX102" s="42" t="e">
        <f t="shared" si="134"/>
        <v>#VALUE!</v>
      </c>
      <c r="FY102" s="42" t="e">
        <f t="shared" si="134"/>
        <v>#VALUE!</v>
      </c>
      <c r="FZ102" s="42" t="e">
        <f t="shared" si="134"/>
        <v>#VALUE!</v>
      </c>
      <c r="GA102" s="42" t="e">
        <f t="shared" si="134"/>
        <v>#VALUE!</v>
      </c>
      <c r="GB102" s="42" t="e">
        <f t="shared" si="134"/>
        <v>#VALUE!</v>
      </c>
      <c r="GC102" s="42" t="e">
        <f t="shared" si="134"/>
        <v>#VALUE!</v>
      </c>
      <c r="GD102" s="42" t="e">
        <f t="shared" si="134"/>
        <v>#VALUE!</v>
      </c>
      <c r="GE102" s="42" t="e">
        <f t="shared" si="134"/>
        <v>#VALUE!</v>
      </c>
      <c r="GF102" s="42" t="e">
        <f t="shared" si="134"/>
        <v>#VALUE!</v>
      </c>
      <c r="GG102" s="42" t="e">
        <f t="shared" si="134"/>
        <v>#VALUE!</v>
      </c>
      <c r="GH102" s="42" t="e">
        <f t="shared" si="134"/>
        <v>#VALUE!</v>
      </c>
      <c r="GI102" s="42" t="e">
        <f t="shared" si="134"/>
        <v>#VALUE!</v>
      </c>
      <c r="GJ102" s="42" t="e">
        <f t="shared" si="134"/>
        <v>#VALUE!</v>
      </c>
      <c r="GK102" s="42" t="e">
        <f t="shared" si="134"/>
        <v>#VALUE!</v>
      </c>
      <c r="GL102" s="42" t="e">
        <f t="shared" si="134"/>
        <v>#VALUE!</v>
      </c>
      <c r="GM102" s="42" t="e">
        <f t="shared" si="134"/>
        <v>#VALUE!</v>
      </c>
      <c r="GN102" s="42" t="e">
        <f t="shared" si="134"/>
        <v>#VALUE!</v>
      </c>
      <c r="GO102" s="42" t="e">
        <f t="shared" si="134"/>
        <v>#VALUE!</v>
      </c>
      <c r="GP102" s="42" t="e">
        <f t="shared" si="134"/>
        <v>#VALUE!</v>
      </c>
      <c r="GQ102" s="42" t="e">
        <f t="shared" si="134"/>
        <v>#VALUE!</v>
      </c>
      <c r="GR102" s="42" t="e">
        <f t="shared" si="134"/>
        <v>#VALUE!</v>
      </c>
      <c r="GS102" s="42" t="e">
        <f t="shared" ref="GS102:JD102" si="135">IF(GS100&lt;&gt;0,GS100,IF(GR105-GS109&lt;0,0,GR105-GS109))</f>
        <v>#VALUE!</v>
      </c>
      <c r="GT102" s="42" t="e">
        <f t="shared" si="135"/>
        <v>#VALUE!</v>
      </c>
      <c r="GU102" s="42" t="e">
        <f t="shared" si="135"/>
        <v>#VALUE!</v>
      </c>
      <c r="GV102" s="42" t="e">
        <f t="shared" si="135"/>
        <v>#VALUE!</v>
      </c>
      <c r="GW102" s="42" t="e">
        <f t="shared" si="135"/>
        <v>#VALUE!</v>
      </c>
      <c r="GX102" s="42" t="e">
        <f t="shared" si="135"/>
        <v>#VALUE!</v>
      </c>
      <c r="GY102" s="42" t="e">
        <f t="shared" si="135"/>
        <v>#VALUE!</v>
      </c>
      <c r="GZ102" s="42" t="e">
        <f t="shared" si="135"/>
        <v>#VALUE!</v>
      </c>
      <c r="HA102" s="42" t="e">
        <f t="shared" si="135"/>
        <v>#VALUE!</v>
      </c>
      <c r="HB102" s="42" t="e">
        <f t="shared" si="135"/>
        <v>#VALUE!</v>
      </c>
      <c r="HC102" s="42" t="e">
        <f t="shared" si="135"/>
        <v>#VALUE!</v>
      </c>
      <c r="HD102" s="42" t="e">
        <f t="shared" si="135"/>
        <v>#VALUE!</v>
      </c>
      <c r="HE102" s="42" t="e">
        <f t="shared" si="135"/>
        <v>#VALUE!</v>
      </c>
      <c r="HF102" s="42" t="e">
        <f t="shared" si="135"/>
        <v>#VALUE!</v>
      </c>
      <c r="HG102" s="42" t="e">
        <f t="shared" si="135"/>
        <v>#VALUE!</v>
      </c>
      <c r="HH102" s="42" t="e">
        <f t="shared" si="135"/>
        <v>#VALUE!</v>
      </c>
      <c r="HI102" s="42" t="e">
        <f t="shared" si="135"/>
        <v>#VALUE!</v>
      </c>
      <c r="HJ102" s="42" t="e">
        <f t="shared" si="135"/>
        <v>#VALUE!</v>
      </c>
      <c r="HK102" s="42" t="e">
        <f t="shared" si="135"/>
        <v>#VALUE!</v>
      </c>
      <c r="HL102" s="42" t="e">
        <f t="shared" si="135"/>
        <v>#VALUE!</v>
      </c>
      <c r="HM102" s="42" t="e">
        <f t="shared" si="135"/>
        <v>#VALUE!</v>
      </c>
      <c r="HN102" s="42" t="e">
        <f t="shared" si="135"/>
        <v>#VALUE!</v>
      </c>
      <c r="HO102" s="42" t="e">
        <f t="shared" si="135"/>
        <v>#VALUE!</v>
      </c>
      <c r="HP102" s="42" t="e">
        <f t="shared" si="135"/>
        <v>#VALUE!</v>
      </c>
      <c r="HQ102" s="42" t="e">
        <f t="shared" si="135"/>
        <v>#VALUE!</v>
      </c>
      <c r="HR102" s="42" t="e">
        <f t="shared" si="135"/>
        <v>#VALUE!</v>
      </c>
      <c r="HS102" s="42" t="e">
        <f t="shared" si="135"/>
        <v>#VALUE!</v>
      </c>
      <c r="HT102" s="42" t="e">
        <f t="shared" si="135"/>
        <v>#VALUE!</v>
      </c>
      <c r="HU102" s="42" t="e">
        <f t="shared" si="135"/>
        <v>#VALUE!</v>
      </c>
      <c r="HV102" s="42" t="e">
        <f t="shared" si="135"/>
        <v>#VALUE!</v>
      </c>
      <c r="HW102" s="42" t="e">
        <f t="shared" si="135"/>
        <v>#VALUE!</v>
      </c>
      <c r="HX102" s="42" t="e">
        <f t="shared" si="135"/>
        <v>#VALUE!</v>
      </c>
      <c r="HY102" s="42" t="e">
        <f t="shared" si="135"/>
        <v>#VALUE!</v>
      </c>
      <c r="HZ102" s="42" t="e">
        <f t="shared" si="135"/>
        <v>#VALUE!</v>
      </c>
      <c r="IA102" s="42" t="e">
        <f t="shared" si="135"/>
        <v>#VALUE!</v>
      </c>
      <c r="IB102" s="42" t="e">
        <f t="shared" si="135"/>
        <v>#VALUE!</v>
      </c>
      <c r="IC102" s="42" t="e">
        <f t="shared" si="135"/>
        <v>#VALUE!</v>
      </c>
      <c r="ID102" s="42" t="e">
        <f t="shared" si="135"/>
        <v>#VALUE!</v>
      </c>
      <c r="IE102" s="42" t="e">
        <f t="shared" si="135"/>
        <v>#VALUE!</v>
      </c>
      <c r="IF102" s="42" t="e">
        <f t="shared" si="135"/>
        <v>#VALUE!</v>
      </c>
      <c r="IG102" s="42" t="e">
        <f t="shared" si="135"/>
        <v>#VALUE!</v>
      </c>
      <c r="IH102" s="42" t="e">
        <f t="shared" si="135"/>
        <v>#VALUE!</v>
      </c>
      <c r="II102" s="42" t="e">
        <f t="shared" si="135"/>
        <v>#VALUE!</v>
      </c>
      <c r="IJ102" s="42" t="e">
        <f t="shared" si="135"/>
        <v>#VALUE!</v>
      </c>
      <c r="IK102" s="42" t="e">
        <f t="shared" si="135"/>
        <v>#VALUE!</v>
      </c>
      <c r="IL102" s="42" t="e">
        <f t="shared" si="135"/>
        <v>#VALUE!</v>
      </c>
      <c r="IM102" s="42" t="e">
        <f t="shared" si="135"/>
        <v>#VALUE!</v>
      </c>
      <c r="IN102" s="42" t="e">
        <f t="shared" si="135"/>
        <v>#VALUE!</v>
      </c>
      <c r="IO102" s="42" t="e">
        <f t="shared" si="135"/>
        <v>#VALUE!</v>
      </c>
      <c r="IP102" s="42" t="e">
        <f t="shared" si="135"/>
        <v>#VALUE!</v>
      </c>
      <c r="IQ102" s="42" t="e">
        <f t="shared" si="135"/>
        <v>#VALUE!</v>
      </c>
      <c r="IR102" s="42" t="e">
        <f t="shared" si="135"/>
        <v>#VALUE!</v>
      </c>
      <c r="IS102" s="42" t="e">
        <f t="shared" si="135"/>
        <v>#VALUE!</v>
      </c>
      <c r="IT102" s="42" t="e">
        <f t="shared" si="135"/>
        <v>#VALUE!</v>
      </c>
      <c r="IU102" s="42" t="e">
        <f t="shared" si="135"/>
        <v>#VALUE!</v>
      </c>
      <c r="IV102" s="42" t="e">
        <f t="shared" si="135"/>
        <v>#VALUE!</v>
      </c>
      <c r="IW102" s="42" t="e">
        <f t="shared" si="135"/>
        <v>#VALUE!</v>
      </c>
      <c r="IX102" s="42" t="e">
        <f t="shared" si="135"/>
        <v>#VALUE!</v>
      </c>
      <c r="IY102" s="42" t="e">
        <f t="shared" si="135"/>
        <v>#VALUE!</v>
      </c>
      <c r="IZ102" s="42" t="e">
        <f t="shared" si="135"/>
        <v>#VALUE!</v>
      </c>
      <c r="JA102" s="42" t="e">
        <f t="shared" si="135"/>
        <v>#VALUE!</v>
      </c>
      <c r="JB102" s="42" t="e">
        <f t="shared" si="135"/>
        <v>#VALUE!</v>
      </c>
      <c r="JC102" s="42" t="e">
        <f t="shared" si="135"/>
        <v>#VALUE!</v>
      </c>
      <c r="JD102" s="42" t="e">
        <f t="shared" si="135"/>
        <v>#VALUE!</v>
      </c>
      <c r="JE102" s="42" t="e">
        <f t="shared" ref="JE102:LP102" si="136">IF(JE100&lt;&gt;0,JE100,IF(JD105-JE109&lt;0,0,JD105-JE109))</f>
        <v>#VALUE!</v>
      </c>
      <c r="JF102" s="42" t="e">
        <f t="shared" si="136"/>
        <v>#VALUE!</v>
      </c>
      <c r="JG102" s="42" t="e">
        <f t="shared" si="136"/>
        <v>#VALUE!</v>
      </c>
      <c r="JH102" s="42" t="e">
        <f t="shared" si="136"/>
        <v>#VALUE!</v>
      </c>
      <c r="JI102" s="42" t="e">
        <f t="shared" si="136"/>
        <v>#VALUE!</v>
      </c>
      <c r="JJ102" s="42" t="e">
        <f t="shared" si="136"/>
        <v>#VALUE!</v>
      </c>
      <c r="JK102" s="42" t="e">
        <f t="shared" si="136"/>
        <v>#VALUE!</v>
      </c>
      <c r="JL102" s="42" t="e">
        <f t="shared" si="136"/>
        <v>#VALUE!</v>
      </c>
      <c r="JM102" s="42" t="e">
        <f t="shared" si="136"/>
        <v>#VALUE!</v>
      </c>
      <c r="JN102" s="42" t="e">
        <f t="shared" si="136"/>
        <v>#VALUE!</v>
      </c>
      <c r="JO102" s="42" t="e">
        <f t="shared" si="136"/>
        <v>#VALUE!</v>
      </c>
      <c r="JP102" s="42" t="e">
        <f t="shared" si="136"/>
        <v>#VALUE!</v>
      </c>
      <c r="JQ102" s="42" t="e">
        <f t="shared" si="136"/>
        <v>#VALUE!</v>
      </c>
      <c r="JR102" s="42" t="e">
        <f t="shared" si="136"/>
        <v>#VALUE!</v>
      </c>
      <c r="JS102" s="42" t="e">
        <f t="shared" si="136"/>
        <v>#VALUE!</v>
      </c>
      <c r="JT102" s="42" t="e">
        <f t="shared" si="136"/>
        <v>#VALUE!</v>
      </c>
      <c r="JU102" s="42" t="e">
        <f t="shared" si="136"/>
        <v>#VALUE!</v>
      </c>
      <c r="JV102" s="42" t="e">
        <f t="shared" si="136"/>
        <v>#VALUE!</v>
      </c>
      <c r="JW102" s="42" t="e">
        <f t="shared" si="136"/>
        <v>#VALUE!</v>
      </c>
      <c r="JX102" s="42" t="e">
        <f t="shared" si="136"/>
        <v>#VALUE!</v>
      </c>
      <c r="JY102" s="42" t="e">
        <f t="shared" si="136"/>
        <v>#VALUE!</v>
      </c>
      <c r="JZ102" s="42" t="e">
        <f t="shared" si="136"/>
        <v>#VALUE!</v>
      </c>
      <c r="KA102" s="42" t="e">
        <f t="shared" si="136"/>
        <v>#VALUE!</v>
      </c>
      <c r="KB102" s="42" t="e">
        <f t="shared" si="136"/>
        <v>#VALUE!</v>
      </c>
      <c r="KC102" s="42" t="e">
        <f t="shared" si="136"/>
        <v>#VALUE!</v>
      </c>
      <c r="KD102" s="42" t="e">
        <f t="shared" si="136"/>
        <v>#VALUE!</v>
      </c>
      <c r="KE102" s="42" t="e">
        <f t="shared" si="136"/>
        <v>#VALUE!</v>
      </c>
      <c r="KF102" s="42" t="e">
        <f t="shared" si="136"/>
        <v>#VALUE!</v>
      </c>
      <c r="KG102" s="42" t="e">
        <f t="shared" si="136"/>
        <v>#VALUE!</v>
      </c>
      <c r="KH102" s="42" t="e">
        <f t="shared" si="136"/>
        <v>#VALUE!</v>
      </c>
      <c r="KI102" s="42" t="e">
        <f t="shared" si="136"/>
        <v>#VALUE!</v>
      </c>
      <c r="KJ102" s="42" t="e">
        <f t="shared" si="136"/>
        <v>#VALUE!</v>
      </c>
      <c r="KK102" s="42" t="e">
        <f t="shared" si="136"/>
        <v>#VALUE!</v>
      </c>
      <c r="KL102" s="42" t="e">
        <f t="shared" si="136"/>
        <v>#VALUE!</v>
      </c>
      <c r="KM102" s="42" t="e">
        <f t="shared" si="136"/>
        <v>#VALUE!</v>
      </c>
      <c r="KN102" s="42" t="e">
        <f t="shared" si="136"/>
        <v>#VALUE!</v>
      </c>
      <c r="KO102" s="42" t="e">
        <f t="shared" si="136"/>
        <v>#VALUE!</v>
      </c>
      <c r="KP102" s="42" t="e">
        <f t="shared" si="136"/>
        <v>#VALUE!</v>
      </c>
      <c r="KQ102" s="42" t="e">
        <f t="shared" si="136"/>
        <v>#VALUE!</v>
      </c>
      <c r="KR102" s="42" t="e">
        <f t="shared" si="136"/>
        <v>#VALUE!</v>
      </c>
      <c r="KS102" s="42" t="e">
        <f t="shared" si="136"/>
        <v>#VALUE!</v>
      </c>
      <c r="KT102" s="42" t="e">
        <f t="shared" si="136"/>
        <v>#VALUE!</v>
      </c>
      <c r="KU102" s="42" t="e">
        <f t="shared" si="136"/>
        <v>#VALUE!</v>
      </c>
      <c r="KV102" s="42" t="e">
        <f t="shared" si="136"/>
        <v>#VALUE!</v>
      </c>
      <c r="KW102" s="42" t="e">
        <f t="shared" si="136"/>
        <v>#VALUE!</v>
      </c>
      <c r="KX102" s="42" t="e">
        <f t="shared" si="136"/>
        <v>#VALUE!</v>
      </c>
      <c r="KY102" s="42" t="e">
        <f t="shared" si="136"/>
        <v>#VALUE!</v>
      </c>
      <c r="KZ102" s="42" t="e">
        <f t="shared" si="136"/>
        <v>#VALUE!</v>
      </c>
      <c r="LA102" s="42" t="e">
        <f t="shared" si="136"/>
        <v>#VALUE!</v>
      </c>
      <c r="LB102" s="42" t="e">
        <f t="shared" si="136"/>
        <v>#VALUE!</v>
      </c>
      <c r="LC102" s="42" t="e">
        <f t="shared" si="136"/>
        <v>#VALUE!</v>
      </c>
      <c r="LD102" s="42" t="e">
        <f t="shared" si="136"/>
        <v>#VALUE!</v>
      </c>
      <c r="LE102" s="42" t="e">
        <f t="shared" si="136"/>
        <v>#VALUE!</v>
      </c>
      <c r="LF102" s="42" t="e">
        <f t="shared" si="136"/>
        <v>#VALUE!</v>
      </c>
      <c r="LG102" s="42" t="e">
        <f t="shared" si="136"/>
        <v>#VALUE!</v>
      </c>
      <c r="LH102" s="42" t="e">
        <f t="shared" si="136"/>
        <v>#VALUE!</v>
      </c>
      <c r="LI102" s="42" t="e">
        <f t="shared" si="136"/>
        <v>#VALUE!</v>
      </c>
      <c r="LJ102" s="42" t="e">
        <f t="shared" si="136"/>
        <v>#VALUE!</v>
      </c>
      <c r="LK102" s="42" t="e">
        <f t="shared" si="136"/>
        <v>#VALUE!</v>
      </c>
      <c r="LL102" s="42" t="e">
        <f t="shared" si="136"/>
        <v>#VALUE!</v>
      </c>
      <c r="LM102" s="42" t="e">
        <f t="shared" si="136"/>
        <v>#VALUE!</v>
      </c>
      <c r="LN102" s="42" t="e">
        <f t="shared" si="136"/>
        <v>#VALUE!</v>
      </c>
      <c r="LO102" s="42" t="e">
        <f t="shared" si="136"/>
        <v>#VALUE!</v>
      </c>
      <c r="LP102" s="42" t="e">
        <f t="shared" si="136"/>
        <v>#VALUE!</v>
      </c>
      <c r="LQ102" s="42" t="e">
        <f t="shared" ref="LQ102:NI102" si="137">IF(LQ100&lt;&gt;0,LQ100,IF(LP105-LQ109&lt;0,0,LP105-LQ109))</f>
        <v>#VALUE!</v>
      </c>
      <c r="LR102" s="42" t="e">
        <f t="shared" si="137"/>
        <v>#VALUE!</v>
      </c>
      <c r="LS102" s="42" t="e">
        <f t="shared" si="137"/>
        <v>#VALUE!</v>
      </c>
      <c r="LT102" s="42" t="e">
        <f t="shared" si="137"/>
        <v>#VALUE!</v>
      </c>
      <c r="LU102" s="42" t="e">
        <f t="shared" si="137"/>
        <v>#VALUE!</v>
      </c>
      <c r="LV102" s="42" t="e">
        <f t="shared" si="137"/>
        <v>#VALUE!</v>
      </c>
      <c r="LW102" s="42" t="e">
        <f t="shared" si="137"/>
        <v>#VALUE!</v>
      </c>
      <c r="LX102" s="42" t="e">
        <f t="shared" si="137"/>
        <v>#VALUE!</v>
      </c>
      <c r="LY102" s="42" t="e">
        <f t="shared" si="137"/>
        <v>#VALUE!</v>
      </c>
      <c r="LZ102" s="42" t="e">
        <f t="shared" si="137"/>
        <v>#VALUE!</v>
      </c>
      <c r="MA102" s="42" t="e">
        <f t="shared" si="137"/>
        <v>#VALUE!</v>
      </c>
      <c r="MB102" s="42" t="e">
        <f t="shared" si="137"/>
        <v>#VALUE!</v>
      </c>
      <c r="MC102" s="42" t="e">
        <f t="shared" si="137"/>
        <v>#VALUE!</v>
      </c>
      <c r="MD102" s="42" t="e">
        <f t="shared" si="137"/>
        <v>#VALUE!</v>
      </c>
      <c r="ME102" s="42" t="e">
        <f t="shared" si="137"/>
        <v>#VALUE!</v>
      </c>
      <c r="MF102" s="42" t="e">
        <f t="shared" si="137"/>
        <v>#VALUE!</v>
      </c>
      <c r="MG102" s="42" t="e">
        <f t="shared" si="137"/>
        <v>#VALUE!</v>
      </c>
      <c r="MH102" s="42" t="e">
        <f t="shared" si="137"/>
        <v>#VALUE!</v>
      </c>
      <c r="MI102" s="42" t="e">
        <f t="shared" si="137"/>
        <v>#VALUE!</v>
      </c>
      <c r="MJ102" s="42" t="e">
        <f t="shared" si="137"/>
        <v>#VALUE!</v>
      </c>
      <c r="MK102" s="42" t="e">
        <f t="shared" si="137"/>
        <v>#VALUE!</v>
      </c>
      <c r="ML102" s="42" t="e">
        <f t="shared" si="137"/>
        <v>#VALUE!</v>
      </c>
      <c r="MM102" s="42" t="e">
        <f t="shared" si="137"/>
        <v>#VALUE!</v>
      </c>
      <c r="MN102" s="42" t="e">
        <f t="shared" si="137"/>
        <v>#VALUE!</v>
      </c>
      <c r="MO102" s="42" t="e">
        <f t="shared" si="137"/>
        <v>#VALUE!</v>
      </c>
      <c r="MP102" s="42" t="e">
        <f t="shared" si="137"/>
        <v>#VALUE!</v>
      </c>
      <c r="MQ102" s="42" t="e">
        <f t="shared" si="137"/>
        <v>#VALUE!</v>
      </c>
      <c r="MR102" s="42" t="e">
        <f t="shared" si="137"/>
        <v>#VALUE!</v>
      </c>
      <c r="MS102" s="42" t="e">
        <f t="shared" si="137"/>
        <v>#VALUE!</v>
      </c>
      <c r="MT102" s="42" t="e">
        <f t="shared" si="137"/>
        <v>#VALUE!</v>
      </c>
      <c r="MU102" s="42" t="e">
        <f t="shared" si="137"/>
        <v>#VALUE!</v>
      </c>
      <c r="MV102" s="42" t="e">
        <f t="shared" si="137"/>
        <v>#VALUE!</v>
      </c>
      <c r="MW102" s="42" t="e">
        <f t="shared" si="137"/>
        <v>#VALUE!</v>
      </c>
      <c r="MX102" s="42" t="e">
        <f t="shared" si="137"/>
        <v>#VALUE!</v>
      </c>
      <c r="MY102" s="42" t="e">
        <f t="shared" si="137"/>
        <v>#VALUE!</v>
      </c>
      <c r="MZ102" s="42" t="e">
        <f t="shared" si="137"/>
        <v>#VALUE!</v>
      </c>
      <c r="NA102" s="42" t="e">
        <f t="shared" si="137"/>
        <v>#VALUE!</v>
      </c>
      <c r="NB102" s="42" t="e">
        <f t="shared" si="137"/>
        <v>#VALUE!</v>
      </c>
      <c r="NC102" s="42" t="e">
        <f t="shared" si="137"/>
        <v>#VALUE!</v>
      </c>
      <c r="ND102" s="42" t="e">
        <f t="shared" si="137"/>
        <v>#VALUE!</v>
      </c>
      <c r="NE102" s="42" t="e">
        <f t="shared" si="137"/>
        <v>#VALUE!</v>
      </c>
      <c r="NF102" s="42" t="e">
        <f t="shared" si="137"/>
        <v>#VALUE!</v>
      </c>
      <c r="NG102" s="42" t="e">
        <f t="shared" si="137"/>
        <v>#VALUE!</v>
      </c>
      <c r="NH102" s="42" t="e">
        <f t="shared" si="137"/>
        <v>#VALUE!</v>
      </c>
      <c r="NI102" s="42" t="e">
        <f t="shared" si="137"/>
        <v>#VALUE!</v>
      </c>
    </row>
    <row r="103" spans="1:374" s="40" customFormat="1" ht="14.4" outlineLevel="1" x14ac:dyDescent="0.25">
      <c r="A103" s="1048"/>
      <c r="B103" s="18">
        <v>1</v>
      </c>
      <c r="C103" s="14"/>
      <c r="D103" s="46"/>
      <c r="E103" s="57" t="s">
        <v>218</v>
      </c>
      <c r="F103" s="58"/>
      <c r="G103" s="85"/>
      <c r="H103" s="62"/>
      <c r="I103" s="62"/>
      <c r="J103" s="62">
        <v>0</v>
      </c>
      <c r="K103" s="62">
        <v>0</v>
      </c>
      <c r="L103" s="62">
        <v>0</v>
      </c>
      <c r="M103" s="62">
        <v>0</v>
      </c>
      <c r="N103" s="62">
        <v>0</v>
      </c>
      <c r="O103" s="62"/>
      <c r="P103" s="62"/>
      <c r="Q103" s="62">
        <v>0</v>
      </c>
      <c r="R103" s="62">
        <v>0</v>
      </c>
      <c r="S103" s="62">
        <v>0</v>
      </c>
      <c r="T103" s="62">
        <v>0</v>
      </c>
      <c r="U103" s="62">
        <v>0</v>
      </c>
      <c r="V103" s="62"/>
      <c r="W103" s="62"/>
      <c r="X103" s="62">
        <v>0</v>
      </c>
      <c r="Y103" s="62">
        <v>0</v>
      </c>
      <c r="Z103" s="62">
        <v>0</v>
      </c>
      <c r="AA103" s="62">
        <v>0</v>
      </c>
      <c r="AB103" s="62">
        <v>0</v>
      </c>
      <c r="AC103" s="62"/>
      <c r="AD103" s="62"/>
      <c r="AE103" s="62">
        <v>0</v>
      </c>
      <c r="AF103" s="62">
        <v>0</v>
      </c>
      <c r="AG103" s="62">
        <v>0</v>
      </c>
      <c r="AH103" s="62">
        <v>0</v>
      </c>
      <c r="AI103" s="62"/>
      <c r="AJ103" s="62"/>
      <c r="AK103" s="62"/>
      <c r="AL103" s="62">
        <v>0</v>
      </c>
      <c r="AM103" s="62">
        <v>0</v>
      </c>
      <c r="AN103" s="62">
        <v>0</v>
      </c>
      <c r="AO103" s="62">
        <v>0</v>
      </c>
      <c r="AP103" s="62">
        <v>0</v>
      </c>
      <c r="AQ103" s="62"/>
      <c r="AR103" s="62"/>
      <c r="AS103" s="62"/>
      <c r="AT103" s="62">
        <v>0</v>
      </c>
      <c r="AU103" s="62">
        <v>0</v>
      </c>
      <c r="AV103" s="62">
        <v>0</v>
      </c>
      <c r="AW103" s="62">
        <v>0</v>
      </c>
      <c r="AX103" s="62"/>
      <c r="AY103" s="62"/>
      <c r="AZ103" s="62">
        <v>0</v>
      </c>
      <c r="BA103" s="62">
        <v>0</v>
      </c>
      <c r="BB103" s="62">
        <v>0</v>
      </c>
      <c r="BC103" s="62">
        <v>0</v>
      </c>
      <c r="BD103" s="62">
        <v>0</v>
      </c>
      <c r="BE103" s="62"/>
      <c r="BF103" s="62"/>
      <c r="BG103" s="62">
        <v>0</v>
      </c>
      <c r="BH103" s="62">
        <v>0</v>
      </c>
      <c r="BI103" s="62">
        <v>0</v>
      </c>
      <c r="BJ103" s="62">
        <v>0</v>
      </c>
      <c r="BK103" s="62">
        <v>0</v>
      </c>
      <c r="BL103" s="62"/>
      <c r="BM103" s="62"/>
      <c r="BN103" s="62">
        <v>0</v>
      </c>
      <c r="BO103" s="62">
        <v>0</v>
      </c>
      <c r="BP103" s="62">
        <v>0</v>
      </c>
      <c r="BQ103" s="62">
        <v>0</v>
      </c>
      <c r="BR103" s="62">
        <v>0</v>
      </c>
      <c r="BS103" s="62">
        <v>0</v>
      </c>
      <c r="BT103" s="62"/>
      <c r="BU103" s="62"/>
      <c r="BV103" s="62">
        <v>0</v>
      </c>
      <c r="BW103" s="62">
        <v>0</v>
      </c>
      <c r="BX103" s="62">
        <v>0</v>
      </c>
      <c r="BY103" s="62">
        <v>0</v>
      </c>
      <c r="BZ103" s="62">
        <v>0</v>
      </c>
      <c r="CA103" s="62"/>
      <c r="CB103" s="62"/>
      <c r="CC103" s="62">
        <v>0</v>
      </c>
      <c r="CD103" s="62">
        <v>0</v>
      </c>
      <c r="CE103" s="62">
        <v>0</v>
      </c>
      <c r="CF103" s="62">
        <v>0</v>
      </c>
      <c r="CG103" s="62">
        <v>0</v>
      </c>
      <c r="CH103" s="62"/>
      <c r="CI103" s="62"/>
      <c r="CJ103" s="62">
        <v>0</v>
      </c>
      <c r="CK103" s="62">
        <v>0</v>
      </c>
      <c r="CL103" s="62">
        <v>0</v>
      </c>
      <c r="CM103" s="62">
        <v>0</v>
      </c>
      <c r="CN103" s="62"/>
      <c r="CO103" s="62"/>
      <c r="CP103" s="62"/>
      <c r="CQ103" s="62"/>
      <c r="CR103" s="62"/>
      <c r="CS103" s="62"/>
      <c r="CT103" s="62">
        <v>0</v>
      </c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  <c r="EA103" s="62"/>
      <c r="EB103" s="62"/>
      <c r="EC103" s="62"/>
      <c r="ED103" s="62"/>
      <c r="EE103" s="62"/>
      <c r="EF103" s="62"/>
      <c r="EG103" s="62"/>
      <c r="EH103" s="62"/>
      <c r="EI103" s="62"/>
      <c r="EJ103" s="62"/>
      <c r="EK103" s="62"/>
      <c r="EL103" s="62"/>
      <c r="EM103" s="62"/>
      <c r="EN103" s="62"/>
      <c r="EO103" s="62"/>
      <c r="EP103" s="62"/>
      <c r="EQ103" s="62"/>
      <c r="ER103" s="62"/>
      <c r="ES103" s="62"/>
      <c r="ET103" s="62"/>
      <c r="EU103" s="62"/>
      <c r="EV103" s="62"/>
      <c r="EW103" s="62"/>
      <c r="EX103" s="62"/>
      <c r="EY103" s="62"/>
      <c r="EZ103" s="62"/>
      <c r="FA103" s="62"/>
      <c r="FB103" s="62"/>
      <c r="FC103" s="62"/>
      <c r="FD103" s="62"/>
      <c r="FE103" s="62"/>
      <c r="FF103" s="62">
        <v>0</v>
      </c>
      <c r="FG103" s="62">
        <v>8626</v>
      </c>
      <c r="FH103" s="62">
        <v>8626</v>
      </c>
      <c r="FI103" s="62">
        <v>9420</v>
      </c>
      <c r="FJ103" s="62"/>
      <c r="FK103" s="62"/>
      <c r="FL103" s="62">
        <v>9420</v>
      </c>
      <c r="FM103" s="62"/>
      <c r="FN103" s="62"/>
      <c r="FO103" s="62">
        <v>9420</v>
      </c>
      <c r="FP103" s="62"/>
      <c r="FQ103" s="62">
        <v>9420</v>
      </c>
      <c r="FR103" s="62"/>
      <c r="FS103" s="62"/>
      <c r="FT103" s="62"/>
      <c r="FU103" s="62"/>
      <c r="FV103" s="62"/>
      <c r="FW103" s="62"/>
      <c r="FX103" s="62"/>
      <c r="FY103" s="62"/>
      <c r="FZ103" s="62"/>
      <c r="GA103" s="62"/>
      <c r="GB103" s="62"/>
      <c r="GC103" s="62"/>
      <c r="GD103" s="62"/>
      <c r="GE103" s="62"/>
      <c r="GF103" s="62"/>
      <c r="GG103" s="62"/>
      <c r="GH103" s="62"/>
      <c r="GI103" s="62"/>
      <c r="GJ103" s="62"/>
      <c r="GK103" s="62"/>
      <c r="GL103" s="62"/>
      <c r="GM103" s="62"/>
      <c r="GN103" s="62"/>
      <c r="GO103" s="62"/>
      <c r="GP103" s="62"/>
      <c r="GQ103" s="62"/>
      <c r="GR103" s="62"/>
      <c r="GS103" s="62"/>
      <c r="GT103" s="62"/>
      <c r="GU103" s="62"/>
      <c r="GV103" s="62"/>
      <c r="GW103" s="62"/>
      <c r="GX103" s="62"/>
      <c r="GY103" s="62"/>
      <c r="GZ103" s="62"/>
      <c r="HA103" s="62"/>
      <c r="HB103" s="62"/>
      <c r="HC103" s="62"/>
      <c r="HD103" s="62"/>
      <c r="HE103" s="62"/>
      <c r="HF103" s="62"/>
      <c r="HG103" s="62"/>
      <c r="HH103" s="62"/>
      <c r="HI103" s="62"/>
      <c r="HJ103" s="62"/>
      <c r="HK103" s="62"/>
      <c r="HL103" s="62"/>
      <c r="HM103" s="62"/>
      <c r="HN103" s="62"/>
      <c r="HO103" s="62"/>
      <c r="HP103" s="62"/>
      <c r="HQ103" s="62"/>
      <c r="HR103" s="62"/>
      <c r="HS103" s="62"/>
      <c r="HT103" s="62"/>
      <c r="HU103" s="62"/>
      <c r="HV103" s="62"/>
      <c r="HW103" s="62"/>
      <c r="HX103" s="62"/>
      <c r="HY103" s="62"/>
      <c r="HZ103" s="62"/>
      <c r="IA103" s="62"/>
      <c r="IB103" s="62"/>
      <c r="IC103" s="62"/>
      <c r="ID103" s="62"/>
      <c r="IE103" s="62"/>
      <c r="IF103" s="62"/>
      <c r="IG103" s="62"/>
      <c r="IH103" s="62"/>
      <c r="II103" s="62"/>
      <c r="IJ103" s="62"/>
      <c r="IK103" s="62"/>
      <c r="IL103" s="62"/>
      <c r="IM103" s="62"/>
      <c r="IN103" s="62"/>
      <c r="IO103" s="62"/>
      <c r="IP103" s="62"/>
      <c r="IQ103" s="62"/>
      <c r="IR103" s="62"/>
      <c r="IS103" s="62"/>
      <c r="IT103" s="62"/>
      <c r="IU103" s="62"/>
      <c r="IV103" s="62"/>
      <c r="IW103" s="62"/>
      <c r="IX103" s="62"/>
      <c r="IY103" s="62"/>
      <c r="IZ103" s="62"/>
      <c r="JA103" s="62"/>
      <c r="JB103" s="62"/>
      <c r="JC103" s="62"/>
      <c r="JD103" s="62"/>
      <c r="JE103" s="62"/>
      <c r="JF103" s="62"/>
      <c r="JG103" s="62"/>
      <c r="JH103" s="62"/>
      <c r="JI103" s="62"/>
      <c r="JJ103" s="62"/>
      <c r="JK103" s="62"/>
      <c r="JL103" s="62"/>
      <c r="JM103" s="62"/>
      <c r="JN103" s="62"/>
      <c r="JO103" s="62"/>
      <c r="JP103" s="62"/>
      <c r="JQ103" s="62"/>
      <c r="JR103" s="62"/>
      <c r="JS103" s="62"/>
      <c r="JT103" s="62"/>
      <c r="JU103" s="62"/>
      <c r="JV103" s="62"/>
      <c r="JW103" s="62"/>
      <c r="JX103" s="62"/>
      <c r="JY103" s="62"/>
      <c r="JZ103" s="62"/>
      <c r="KA103" s="62"/>
      <c r="KB103" s="62"/>
      <c r="KC103" s="62"/>
      <c r="KD103" s="62"/>
      <c r="KE103" s="62"/>
      <c r="KF103" s="62"/>
      <c r="KG103" s="62"/>
      <c r="KH103" s="62"/>
      <c r="KI103" s="62"/>
      <c r="KJ103" s="62"/>
      <c r="KK103" s="62"/>
      <c r="KL103" s="62"/>
      <c r="KM103" s="62"/>
      <c r="KN103" s="62"/>
      <c r="KO103" s="62"/>
      <c r="KP103" s="62"/>
      <c r="KQ103" s="62"/>
      <c r="KR103" s="62"/>
      <c r="KS103" s="62"/>
      <c r="KT103" s="62"/>
      <c r="KU103" s="62"/>
      <c r="KV103" s="62"/>
      <c r="KW103" s="62"/>
      <c r="KX103" s="62"/>
      <c r="KY103" s="62"/>
      <c r="KZ103" s="62"/>
      <c r="LA103" s="62"/>
      <c r="LB103" s="62"/>
      <c r="LC103" s="62"/>
      <c r="LD103" s="62"/>
      <c r="LE103" s="62"/>
      <c r="LF103" s="62"/>
      <c r="LG103" s="62"/>
      <c r="LH103" s="62"/>
      <c r="LI103" s="62"/>
      <c r="LJ103" s="62"/>
      <c r="LK103" s="62"/>
      <c r="LL103" s="62"/>
      <c r="LM103" s="62"/>
      <c r="LN103" s="62"/>
      <c r="LO103" s="62"/>
      <c r="LP103" s="62"/>
      <c r="LQ103" s="62"/>
      <c r="LR103" s="62"/>
      <c r="LS103" s="62"/>
      <c r="LT103" s="62"/>
      <c r="LU103" s="62"/>
      <c r="LV103" s="62"/>
      <c r="LW103" s="62"/>
      <c r="LX103" s="62"/>
      <c r="LY103" s="62"/>
      <c r="LZ103" s="62"/>
      <c r="MA103" s="62"/>
      <c r="MB103" s="62"/>
      <c r="MC103" s="62"/>
      <c r="MD103" s="62"/>
      <c r="ME103" s="62"/>
      <c r="MF103" s="62"/>
      <c r="MG103" s="62"/>
      <c r="MH103" s="62"/>
      <c r="MI103" s="62"/>
      <c r="MJ103" s="62"/>
      <c r="MK103" s="62"/>
      <c r="ML103" s="62"/>
      <c r="MM103" s="62"/>
      <c r="MN103" s="62"/>
      <c r="MO103" s="62"/>
      <c r="MP103" s="62"/>
      <c r="MQ103" s="62"/>
      <c r="MR103" s="62"/>
      <c r="MS103" s="62"/>
      <c r="MT103" s="62"/>
      <c r="MU103" s="62"/>
      <c r="MV103" s="62"/>
      <c r="MW103" s="62"/>
      <c r="MX103" s="62"/>
      <c r="MY103" s="62"/>
      <c r="MZ103" s="62"/>
      <c r="NA103" s="62"/>
      <c r="NB103" s="62"/>
      <c r="NC103" s="62"/>
      <c r="ND103" s="62"/>
      <c r="NE103" s="62"/>
      <c r="NF103" s="62"/>
      <c r="NG103" s="62"/>
      <c r="NH103" s="62"/>
      <c r="NI103" s="62"/>
      <c r="NJ103" s="34"/>
    </row>
    <row r="104" spans="1:374" s="40" customFormat="1" ht="14.4" outlineLevel="1" x14ac:dyDescent="0.25">
      <c r="A104" s="1048"/>
      <c r="B104" s="17" t="s">
        <v>37</v>
      </c>
      <c r="C104" s="14"/>
      <c r="D104" s="46"/>
      <c r="E104" s="57" t="s">
        <v>221</v>
      </c>
      <c r="F104" s="58"/>
      <c r="G104" s="86"/>
      <c r="H104" s="63"/>
      <c r="I104" s="63"/>
      <c r="J104" s="63">
        <v>0</v>
      </c>
      <c r="K104" s="63">
        <v>0</v>
      </c>
      <c r="L104" s="63">
        <v>0</v>
      </c>
      <c r="M104" s="63">
        <v>0</v>
      </c>
      <c r="N104" s="63">
        <v>0</v>
      </c>
      <c r="O104" s="63"/>
      <c r="P104" s="63"/>
      <c r="Q104" s="63">
        <v>0</v>
      </c>
      <c r="R104" s="63">
        <v>0</v>
      </c>
      <c r="S104" s="63">
        <v>0</v>
      </c>
      <c r="T104" s="63">
        <v>0</v>
      </c>
      <c r="U104" s="63">
        <v>0</v>
      </c>
      <c r="V104" s="63"/>
      <c r="W104" s="63"/>
      <c r="X104" s="63">
        <v>0</v>
      </c>
      <c r="Y104" s="63">
        <v>0</v>
      </c>
      <c r="Z104" s="63">
        <v>0</v>
      </c>
      <c r="AA104" s="63">
        <v>0</v>
      </c>
      <c r="AB104" s="63">
        <v>0</v>
      </c>
      <c r="AC104" s="63"/>
      <c r="AD104" s="63"/>
      <c r="AE104" s="63">
        <v>0</v>
      </c>
      <c r="AF104" s="63">
        <v>0</v>
      </c>
      <c r="AG104" s="63">
        <v>0</v>
      </c>
      <c r="AH104" s="63">
        <v>0</v>
      </c>
      <c r="AI104" s="63"/>
      <c r="AJ104" s="63"/>
      <c r="AK104" s="63"/>
      <c r="AL104" s="63">
        <v>0</v>
      </c>
      <c r="AM104" s="63">
        <v>0</v>
      </c>
      <c r="AN104" s="63">
        <v>0</v>
      </c>
      <c r="AO104" s="63">
        <v>0</v>
      </c>
      <c r="AP104" s="63">
        <v>0</v>
      </c>
      <c r="AQ104" s="63"/>
      <c r="AR104" s="63"/>
      <c r="AS104" s="63"/>
      <c r="AT104" s="63">
        <v>0</v>
      </c>
      <c r="AU104" s="63">
        <v>0</v>
      </c>
      <c r="AV104" s="63">
        <v>0</v>
      </c>
      <c r="AW104" s="63">
        <v>0</v>
      </c>
      <c r="AX104" s="63"/>
      <c r="AY104" s="63"/>
      <c r="AZ104" s="63">
        <v>0</v>
      </c>
      <c r="BA104" s="63">
        <v>0</v>
      </c>
      <c r="BB104" s="63">
        <v>0</v>
      </c>
      <c r="BC104" s="63">
        <v>0</v>
      </c>
      <c r="BD104" s="63">
        <v>0</v>
      </c>
      <c r="BE104" s="63"/>
      <c r="BF104" s="63"/>
      <c r="BG104" s="63">
        <v>0</v>
      </c>
      <c r="BH104" s="63">
        <v>0</v>
      </c>
      <c r="BI104" s="63">
        <v>0</v>
      </c>
      <c r="BJ104" s="63">
        <v>0</v>
      </c>
      <c r="BK104" s="63">
        <v>0</v>
      </c>
      <c r="BL104" s="63"/>
      <c r="BM104" s="63"/>
      <c r="BN104" s="63">
        <v>0</v>
      </c>
      <c r="BO104" s="63">
        <v>0</v>
      </c>
      <c r="BP104" s="63">
        <v>0</v>
      </c>
      <c r="BQ104" s="63">
        <v>0</v>
      </c>
      <c r="BR104" s="63">
        <v>0</v>
      </c>
      <c r="BS104" s="63">
        <v>0</v>
      </c>
      <c r="BT104" s="63"/>
      <c r="BU104" s="63"/>
      <c r="BV104" s="63">
        <v>0</v>
      </c>
      <c r="BW104" s="63">
        <v>0</v>
      </c>
      <c r="BX104" s="63">
        <v>0</v>
      </c>
      <c r="BY104" s="63">
        <v>0</v>
      </c>
      <c r="BZ104" s="63">
        <v>0</v>
      </c>
      <c r="CA104" s="63"/>
      <c r="CB104" s="63"/>
      <c r="CC104" s="63">
        <v>0</v>
      </c>
      <c r="CD104" s="63">
        <v>0</v>
      </c>
      <c r="CE104" s="63">
        <v>0</v>
      </c>
      <c r="CF104" s="63">
        <v>0</v>
      </c>
      <c r="CG104" s="63">
        <v>0</v>
      </c>
      <c r="CH104" s="63"/>
      <c r="CI104" s="63"/>
      <c r="CJ104" s="63">
        <v>0</v>
      </c>
      <c r="CK104" s="63">
        <v>0</v>
      </c>
      <c r="CL104" s="63">
        <v>0</v>
      </c>
      <c r="CM104" s="63">
        <v>0</v>
      </c>
      <c r="CN104" s="63"/>
      <c r="CO104" s="63"/>
      <c r="CP104" s="63"/>
      <c r="CQ104" s="63"/>
      <c r="CR104" s="63"/>
      <c r="CS104" s="63"/>
      <c r="CT104" s="63">
        <v>0</v>
      </c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  <c r="DY104" s="63"/>
      <c r="DZ104" s="63"/>
      <c r="EA104" s="63"/>
      <c r="EB104" s="63"/>
      <c r="EC104" s="63"/>
      <c r="ED104" s="63"/>
      <c r="EE104" s="63"/>
      <c r="EF104" s="63"/>
      <c r="EG104" s="63"/>
      <c r="EH104" s="63"/>
      <c r="EI104" s="63"/>
      <c r="EJ104" s="63"/>
      <c r="EK104" s="63"/>
      <c r="EL104" s="63"/>
      <c r="EM104" s="63"/>
      <c r="EN104" s="63"/>
      <c r="EO104" s="63"/>
      <c r="EP104" s="63"/>
      <c r="EQ104" s="63"/>
      <c r="ER104" s="63"/>
      <c r="ES104" s="63"/>
      <c r="ET104" s="63"/>
      <c r="EU104" s="63"/>
      <c r="EV104" s="63"/>
      <c r="EW104" s="63"/>
      <c r="EX104" s="63"/>
      <c r="EY104" s="63"/>
      <c r="EZ104" s="63"/>
      <c r="FA104" s="63"/>
      <c r="FB104" s="63"/>
      <c r="FC104" s="63"/>
      <c r="FD104" s="63"/>
      <c r="FE104" s="63"/>
      <c r="FF104" s="63">
        <v>0</v>
      </c>
      <c r="FG104" s="63">
        <v>0</v>
      </c>
      <c r="FH104" s="63">
        <v>0</v>
      </c>
      <c r="FI104" s="63">
        <v>0</v>
      </c>
      <c r="FJ104" s="63"/>
      <c r="FK104" s="63"/>
      <c r="FL104" s="63">
        <v>0</v>
      </c>
      <c r="FM104" s="63"/>
      <c r="FN104" s="63"/>
      <c r="FO104" s="63">
        <v>0</v>
      </c>
      <c r="FP104" s="63"/>
      <c r="FQ104" s="63">
        <v>0</v>
      </c>
      <c r="FR104" s="63"/>
      <c r="FS104" s="63"/>
      <c r="FT104" s="63"/>
      <c r="FU104" s="63"/>
      <c r="FV104" s="63"/>
      <c r="FW104" s="63"/>
      <c r="FX104" s="63"/>
      <c r="FY104" s="63"/>
      <c r="FZ104" s="63"/>
      <c r="GA104" s="63"/>
      <c r="GB104" s="63"/>
      <c r="GC104" s="63"/>
      <c r="GD104" s="63"/>
      <c r="GE104" s="63"/>
      <c r="GF104" s="63"/>
      <c r="GG104" s="63"/>
      <c r="GH104" s="63"/>
      <c r="GI104" s="63"/>
      <c r="GJ104" s="63"/>
      <c r="GK104" s="63"/>
      <c r="GL104" s="63"/>
      <c r="GM104" s="63"/>
      <c r="GN104" s="63"/>
      <c r="GO104" s="63"/>
      <c r="GP104" s="63"/>
      <c r="GQ104" s="63"/>
      <c r="GR104" s="63"/>
      <c r="GS104" s="63"/>
      <c r="GT104" s="63"/>
      <c r="GU104" s="63"/>
      <c r="GV104" s="63"/>
      <c r="GW104" s="63"/>
      <c r="GX104" s="63"/>
      <c r="GY104" s="63"/>
      <c r="GZ104" s="63"/>
      <c r="HA104" s="63"/>
      <c r="HB104" s="63"/>
      <c r="HC104" s="63"/>
      <c r="HD104" s="63"/>
      <c r="HE104" s="63"/>
      <c r="HF104" s="63"/>
      <c r="HG104" s="63"/>
      <c r="HH104" s="63"/>
      <c r="HI104" s="63"/>
      <c r="HJ104" s="63"/>
      <c r="HK104" s="63"/>
      <c r="HL104" s="63"/>
      <c r="HM104" s="63"/>
      <c r="HN104" s="63"/>
      <c r="HO104" s="63"/>
      <c r="HP104" s="63"/>
      <c r="HQ104" s="63"/>
      <c r="HR104" s="63"/>
      <c r="HS104" s="63"/>
      <c r="HT104" s="63"/>
      <c r="HU104" s="63"/>
      <c r="HV104" s="63"/>
      <c r="HW104" s="63"/>
      <c r="HX104" s="63"/>
      <c r="HY104" s="63"/>
      <c r="HZ104" s="63"/>
      <c r="IA104" s="63"/>
      <c r="IB104" s="63"/>
      <c r="IC104" s="63"/>
      <c r="ID104" s="63"/>
      <c r="IE104" s="63"/>
      <c r="IF104" s="63"/>
      <c r="IG104" s="63"/>
      <c r="IH104" s="63"/>
      <c r="II104" s="63"/>
      <c r="IJ104" s="63"/>
      <c r="IK104" s="63"/>
      <c r="IL104" s="63"/>
      <c r="IM104" s="63"/>
      <c r="IN104" s="63"/>
      <c r="IO104" s="63"/>
      <c r="IP104" s="63"/>
      <c r="IQ104" s="63"/>
      <c r="IR104" s="63"/>
      <c r="IS104" s="63"/>
      <c r="IT104" s="63"/>
      <c r="IU104" s="63"/>
      <c r="IV104" s="63"/>
      <c r="IW104" s="63"/>
      <c r="IX104" s="63"/>
      <c r="IY104" s="63"/>
      <c r="IZ104" s="63"/>
      <c r="JA104" s="63"/>
      <c r="JB104" s="63"/>
      <c r="JC104" s="63"/>
      <c r="JD104" s="63"/>
      <c r="JE104" s="63"/>
      <c r="JF104" s="63"/>
      <c r="JG104" s="63"/>
      <c r="JH104" s="63"/>
      <c r="JI104" s="63"/>
      <c r="JJ104" s="63"/>
      <c r="JK104" s="63"/>
      <c r="JL104" s="63"/>
      <c r="JM104" s="63"/>
      <c r="JN104" s="63"/>
      <c r="JO104" s="63"/>
      <c r="JP104" s="63"/>
      <c r="JQ104" s="63"/>
      <c r="JR104" s="63"/>
      <c r="JS104" s="63"/>
      <c r="JT104" s="63"/>
      <c r="JU104" s="63"/>
      <c r="JV104" s="63"/>
      <c r="JW104" s="63"/>
      <c r="JX104" s="63"/>
      <c r="JY104" s="63"/>
      <c r="JZ104" s="63"/>
      <c r="KA104" s="63"/>
      <c r="KB104" s="63"/>
      <c r="KC104" s="63"/>
      <c r="KD104" s="63"/>
      <c r="KE104" s="63"/>
      <c r="KF104" s="63"/>
      <c r="KG104" s="63"/>
      <c r="KH104" s="63"/>
      <c r="KI104" s="63"/>
      <c r="KJ104" s="63"/>
      <c r="KK104" s="63"/>
      <c r="KL104" s="63"/>
      <c r="KM104" s="63"/>
      <c r="KN104" s="63"/>
      <c r="KO104" s="63"/>
      <c r="KP104" s="63"/>
      <c r="KQ104" s="63"/>
      <c r="KR104" s="63"/>
      <c r="KS104" s="63"/>
      <c r="KT104" s="63"/>
      <c r="KU104" s="63"/>
      <c r="KV104" s="63"/>
      <c r="KW104" s="63"/>
      <c r="KX104" s="63"/>
      <c r="KY104" s="63"/>
      <c r="KZ104" s="63"/>
      <c r="LA104" s="63"/>
      <c r="LB104" s="63"/>
      <c r="LC104" s="63"/>
      <c r="LD104" s="63"/>
      <c r="LE104" s="63"/>
      <c r="LF104" s="63"/>
      <c r="LG104" s="63"/>
      <c r="LH104" s="63"/>
      <c r="LI104" s="63"/>
      <c r="LJ104" s="63"/>
      <c r="LK104" s="63"/>
      <c r="LL104" s="63"/>
      <c r="LM104" s="63"/>
      <c r="LN104" s="63"/>
      <c r="LO104" s="63"/>
      <c r="LP104" s="63"/>
      <c r="LQ104" s="63"/>
      <c r="LR104" s="63"/>
      <c r="LS104" s="63"/>
      <c r="LT104" s="63"/>
      <c r="LU104" s="63"/>
      <c r="LV104" s="63"/>
      <c r="LW104" s="63"/>
      <c r="LX104" s="63"/>
      <c r="LY104" s="63"/>
      <c r="LZ104" s="63"/>
      <c r="MA104" s="63"/>
      <c r="MB104" s="63"/>
      <c r="MC104" s="63"/>
      <c r="MD104" s="63"/>
      <c r="ME104" s="63"/>
      <c r="MF104" s="63"/>
      <c r="MG104" s="63"/>
      <c r="MH104" s="63"/>
      <c r="MI104" s="63"/>
      <c r="MJ104" s="63"/>
      <c r="MK104" s="63"/>
      <c r="ML104" s="63"/>
      <c r="MM104" s="63"/>
      <c r="MN104" s="63"/>
      <c r="MO104" s="63"/>
      <c r="MP104" s="63"/>
      <c r="MQ104" s="63"/>
      <c r="MR104" s="63"/>
      <c r="MS104" s="63"/>
      <c r="MT104" s="63"/>
      <c r="MU104" s="63"/>
      <c r="MV104" s="63"/>
      <c r="MW104" s="63"/>
      <c r="MX104" s="63"/>
      <c r="MY104" s="63"/>
      <c r="MZ104" s="63"/>
      <c r="NA104" s="63"/>
      <c r="NB104" s="63"/>
      <c r="NC104" s="63"/>
      <c r="ND104" s="63"/>
      <c r="NE104" s="63"/>
      <c r="NF104" s="63"/>
      <c r="NG104" s="63"/>
      <c r="NH104" s="63"/>
      <c r="NI104" s="63"/>
      <c r="NJ104" s="34"/>
    </row>
    <row r="105" spans="1:374" s="40" customFormat="1" ht="15" outlineLevel="1" thickBot="1" x14ac:dyDescent="0.3">
      <c r="A105" s="1049"/>
      <c r="B105" s="36">
        <f>B103/30</f>
        <v>3.3333333333333333E-2</v>
      </c>
      <c r="C105" s="38"/>
      <c r="D105" s="47"/>
      <c r="E105" s="27" t="s">
        <v>3</v>
      </c>
      <c r="F105" s="25"/>
      <c r="G105" s="84">
        <v>1175.1146666666668</v>
      </c>
      <c r="H105" s="33" t="e">
        <f t="shared" ref="H105:BT105" si="138">H102+H98+H106</f>
        <v>#VALUE!</v>
      </c>
      <c r="I105" s="33" t="e">
        <f t="shared" si="138"/>
        <v>#VALUE!</v>
      </c>
      <c r="J105" s="33" t="e">
        <f t="shared" si="138"/>
        <v>#VALUE!</v>
      </c>
      <c r="K105" s="33" t="e">
        <f t="shared" si="138"/>
        <v>#VALUE!</v>
      </c>
      <c r="L105" s="33" t="e">
        <f t="shared" si="138"/>
        <v>#VALUE!</v>
      </c>
      <c r="M105" s="33" t="e">
        <f t="shared" si="138"/>
        <v>#VALUE!</v>
      </c>
      <c r="N105" s="33" t="e">
        <f t="shared" si="138"/>
        <v>#VALUE!</v>
      </c>
      <c r="O105" s="33" t="e">
        <f t="shared" si="138"/>
        <v>#VALUE!</v>
      </c>
      <c r="P105" s="33" t="e">
        <f t="shared" si="138"/>
        <v>#VALUE!</v>
      </c>
      <c r="Q105" s="33" t="e">
        <f t="shared" si="138"/>
        <v>#VALUE!</v>
      </c>
      <c r="R105" s="33" t="e">
        <f t="shared" si="138"/>
        <v>#VALUE!</v>
      </c>
      <c r="S105" s="33" t="e">
        <f t="shared" si="138"/>
        <v>#VALUE!</v>
      </c>
      <c r="T105" s="33" t="e">
        <f t="shared" si="138"/>
        <v>#VALUE!</v>
      </c>
      <c r="U105" s="33" t="e">
        <f t="shared" si="138"/>
        <v>#VALUE!</v>
      </c>
      <c r="V105" s="33" t="e">
        <f t="shared" si="138"/>
        <v>#VALUE!</v>
      </c>
      <c r="W105" s="33" t="e">
        <f t="shared" si="138"/>
        <v>#VALUE!</v>
      </c>
      <c r="X105" s="33" t="e">
        <f t="shared" si="138"/>
        <v>#VALUE!</v>
      </c>
      <c r="Y105" s="33" t="e">
        <f t="shared" si="138"/>
        <v>#VALUE!</v>
      </c>
      <c r="Z105" s="33" t="e">
        <f t="shared" si="138"/>
        <v>#VALUE!</v>
      </c>
      <c r="AA105" s="33" t="e">
        <f t="shared" si="138"/>
        <v>#VALUE!</v>
      </c>
      <c r="AB105" s="33" t="e">
        <f t="shared" si="138"/>
        <v>#VALUE!</v>
      </c>
      <c r="AC105" s="33" t="e">
        <f t="shared" si="138"/>
        <v>#VALUE!</v>
      </c>
      <c r="AD105" s="33" t="e">
        <f t="shared" si="138"/>
        <v>#VALUE!</v>
      </c>
      <c r="AE105" s="33" t="e">
        <f t="shared" si="138"/>
        <v>#VALUE!</v>
      </c>
      <c r="AF105" s="33" t="e">
        <f t="shared" si="138"/>
        <v>#VALUE!</v>
      </c>
      <c r="AG105" s="33" t="e">
        <f t="shared" si="138"/>
        <v>#VALUE!</v>
      </c>
      <c r="AH105" s="33" t="e">
        <f t="shared" si="138"/>
        <v>#VALUE!</v>
      </c>
      <c r="AI105" s="33" t="e">
        <f t="shared" si="138"/>
        <v>#VALUE!</v>
      </c>
      <c r="AJ105" s="33" t="e">
        <f t="shared" si="138"/>
        <v>#VALUE!</v>
      </c>
      <c r="AK105" s="33" t="e">
        <f t="shared" si="138"/>
        <v>#VALUE!</v>
      </c>
      <c r="AL105" s="33" t="e">
        <f t="shared" si="138"/>
        <v>#VALUE!</v>
      </c>
      <c r="AM105" s="33" t="e">
        <f t="shared" si="138"/>
        <v>#VALUE!</v>
      </c>
      <c r="AN105" s="33" t="e">
        <f t="shared" si="138"/>
        <v>#VALUE!</v>
      </c>
      <c r="AO105" s="33" t="e">
        <f t="shared" si="138"/>
        <v>#VALUE!</v>
      </c>
      <c r="AP105" s="33" t="e">
        <f t="shared" si="138"/>
        <v>#VALUE!</v>
      </c>
      <c r="AQ105" s="33" t="e">
        <f t="shared" si="138"/>
        <v>#VALUE!</v>
      </c>
      <c r="AR105" s="33" t="e">
        <f t="shared" si="138"/>
        <v>#VALUE!</v>
      </c>
      <c r="AS105" s="33" t="e">
        <f t="shared" si="138"/>
        <v>#VALUE!</v>
      </c>
      <c r="AT105" s="33" t="e">
        <f t="shared" si="138"/>
        <v>#VALUE!</v>
      </c>
      <c r="AU105" s="33" t="e">
        <f t="shared" si="138"/>
        <v>#VALUE!</v>
      </c>
      <c r="AV105" s="33" t="e">
        <f t="shared" si="138"/>
        <v>#VALUE!</v>
      </c>
      <c r="AW105" s="33" t="e">
        <f t="shared" si="138"/>
        <v>#VALUE!</v>
      </c>
      <c r="AX105" s="33" t="e">
        <f t="shared" si="138"/>
        <v>#VALUE!</v>
      </c>
      <c r="AY105" s="33" t="e">
        <f t="shared" si="138"/>
        <v>#VALUE!</v>
      </c>
      <c r="AZ105" s="33" t="e">
        <f t="shared" si="138"/>
        <v>#VALUE!</v>
      </c>
      <c r="BA105" s="33" t="e">
        <f t="shared" si="138"/>
        <v>#VALUE!</v>
      </c>
      <c r="BB105" s="33" t="e">
        <f t="shared" si="138"/>
        <v>#VALUE!</v>
      </c>
      <c r="BC105" s="33" t="e">
        <f t="shared" si="138"/>
        <v>#VALUE!</v>
      </c>
      <c r="BD105" s="33" t="e">
        <f t="shared" si="138"/>
        <v>#VALUE!</v>
      </c>
      <c r="BE105" s="33" t="e">
        <f t="shared" si="138"/>
        <v>#VALUE!</v>
      </c>
      <c r="BF105" s="33" t="e">
        <f t="shared" si="138"/>
        <v>#VALUE!</v>
      </c>
      <c r="BG105" s="33" t="e">
        <f t="shared" si="138"/>
        <v>#VALUE!</v>
      </c>
      <c r="BH105" s="33" t="e">
        <f t="shared" si="138"/>
        <v>#VALUE!</v>
      </c>
      <c r="BI105" s="33" t="e">
        <f t="shared" si="138"/>
        <v>#VALUE!</v>
      </c>
      <c r="BJ105" s="33" t="e">
        <f t="shared" si="138"/>
        <v>#VALUE!</v>
      </c>
      <c r="BK105" s="33" t="e">
        <f t="shared" si="138"/>
        <v>#VALUE!</v>
      </c>
      <c r="BL105" s="33" t="e">
        <f t="shared" si="138"/>
        <v>#VALUE!</v>
      </c>
      <c r="BM105" s="33" t="e">
        <f t="shared" si="138"/>
        <v>#VALUE!</v>
      </c>
      <c r="BN105" s="33" t="e">
        <f>BN102+BN98+BN106</f>
        <v>#VALUE!</v>
      </c>
      <c r="BO105" s="33" t="e">
        <f t="shared" si="138"/>
        <v>#VALUE!</v>
      </c>
      <c r="BP105" s="33" t="e">
        <f t="shared" si="138"/>
        <v>#VALUE!</v>
      </c>
      <c r="BQ105" s="33" t="e">
        <f t="shared" si="138"/>
        <v>#VALUE!</v>
      </c>
      <c r="BR105" s="33" t="e">
        <f t="shared" si="138"/>
        <v>#VALUE!</v>
      </c>
      <c r="BS105" s="33" t="e">
        <f t="shared" si="138"/>
        <v>#VALUE!</v>
      </c>
      <c r="BT105" s="33" t="e">
        <f t="shared" si="138"/>
        <v>#VALUE!</v>
      </c>
      <c r="BU105" s="33" t="e">
        <f t="shared" ref="BU105:EF105" si="139">BU102+BU98+BU106</f>
        <v>#VALUE!</v>
      </c>
      <c r="BV105" s="33" t="e">
        <f t="shared" si="139"/>
        <v>#VALUE!</v>
      </c>
      <c r="BW105" s="33" t="e">
        <f t="shared" si="139"/>
        <v>#VALUE!</v>
      </c>
      <c r="BX105" s="33" t="e">
        <f t="shared" si="139"/>
        <v>#VALUE!</v>
      </c>
      <c r="BY105" s="33" t="e">
        <f t="shared" si="139"/>
        <v>#VALUE!</v>
      </c>
      <c r="BZ105" s="33" t="e">
        <f t="shared" si="139"/>
        <v>#VALUE!</v>
      </c>
      <c r="CA105" s="33" t="e">
        <f t="shared" si="139"/>
        <v>#VALUE!</v>
      </c>
      <c r="CB105" s="33" t="e">
        <f t="shared" si="139"/>
        <v>#VALUE!</v>
      </c>
      <c r="CC105" s="33" t="e">
        <f t="shared" si="139"/>
        <v>#VALUE!</v>
      </c>
      <c r="CD105" s="33" t="e">
        <f t="shared" si="139"/>
        <v>#VALUE!</v>
      </c>
      <c r="CE105" s="33" t="e">
        <f t="shared" si="139"/>
        <v>#VALUE!</v>
      </c>
      <c r="CF105" s="33" t="e">
        <f t="shared" si="139"/>
        <v>#VALUE!</v>
      </c>
      <c r="CG105" s="33" t="e">
        <f t="shared" si="139"/>
        <v>#VALUE!</v>
      </c>
      <c r="CH105" s="33" t="e">
        <f t="shared" si="139"/>
        <v>#VALUE!</v>
      </c>
      <c r="CI105" s="33" t="e">
        <f t="shared" si="139"/>
        <v>#VALUE!</v>
      </c>
      <c r="CJ105" s="33" t="e">
        <f t="shared" si="139"/>
        <v>#VALUE!</v>
      </c>
      <c r="CK105" s="33" t="e">
        <f t="shared" si="139"/>
        <v>#VALUE!</v>
      </c>
      <c r="CL105" s="33" t="e">
        <f t="shared" si="139"/>
        <v>#VALUE!</v>
      </c>
      <c r="CM105" s="33" t="e">
        <f t="shared" si="139"/>
        <v>#VALUE!</v>
      </c>
      <c r="CN105" s="33" t="e">
        <f t="shared" si="139"/>
        <v>#VALUE!</v>
      </c>
      <c r="CO105" s="33" t="e">
        <f t="shared" si="139"/>
        <v>#VALUE!</v>
      </c>
      <c r="CP105" s="33" t="e">
        <f t="shared" si="139"/>
        <v>#VALUE!</v>
      </c>
      <c r="CQ105" s="33" t="e">
        <f t="shared" si="139"/>
        <v>#VALUE!</v>
      </c>
      <c r="CR105" s="33" t="e">
        <f t="shared" si="139"/>
        <v>#VALUE!</v>
      </c>
      <c r="CS105" s="33" t="e">
        <f t="shared" si="139"/>
        <v>#VALUE!</v>
      </c>
      <c r="CT105" s="33" t="e">
        <f t="shared" si="139"/>
        <v>#VALUE!</v>
      </c>
      <c r="CU105" s="33" t="e">
        <f t="shared" si="139"/>
        <v>#VALUE!</v>
      </c>
      <c r="CV105" s="33" t="e">
        <f t="shared" si="139"/>
        <v>#VALUE!</v>
      </c>
      <c r="CW105" s="33" t="e">
        <f t="shared" si="139"/>
        <v>#VALUE!</v>
      </c>
      <c r="CX105" s="33" t="e">
        <f t="shared" si="139"/>
        <v>#VALUE!</v>
      </c>
      <c r="CY105" s="33" t="e">
        <f t="shared" si="139"/>
        <v>#VALUE!</v>
      </c>
      <c r="CZ105" s="33" t="e">
        <f t="shared" si="139"/>
        <v>#VALUE!</v>
      </c>
      <c r="DA105" s="33" t="e">
        <f t="shared" si="139"/>
        <v>#VALUE!</v>
      </c>
      <c r="DB105" s="33" t="e">
        <f t="shared" si="139"/>
        <v>#VALUE!</v>
      </c>
      <c r="DC105" s="33" t="e">
        <f t="shared" si="139"/>
        <v>#VALUE!</v>
      </c>
      <c r="DD105" s="33" t="e">
        <f t="shared" si="139"/>
        <v>#VALUE!</v>
      </c>
      <c r="DE105" s="33" t="e">
        <f t="shared" si="139"/>
        <v>#VALUE!</v>
      </c>
      <c r="DF105" s="33" t="e">
        <f t="shared" si="139"/>
        <v>#VALUE!</v>
      </c>
      <c r="DG105" s="33" t="e">
        <f t="shared" si="139"/>
        <v>#VALUE!</v>
      </c>
      <c r="DH105" s="33" t="e">
        <f t="shared" si="139"/>
        <v>#VALUE!</v>
      </c>
      <c r="DI105" s="33" t="e">
        <f t="shared" si="139"/>
        <v>#VALUE!</v>
      </c>
      <c r="DJ105" s="33" t="e">
        <f t="shared" si="139"/>
        <v>#VALUE!</v>
      </c>
      <c r="DK105" s="33" t="e">
        <f t="shared" si="139"/>
        <v>#VALUE!</v>
      </c>
      <c r="DL105" s="33" t="e">
        <f t="shared" si="139"/>
        <v>#VALUE!</v>
      </c>
      <c r="DM105" s="33" t="e">
        <f t="shared" si="139"/>
        <v>#VALUE!</v>
      </c>
      <c r="DN105" s="33" t="e">
        <f t="shared" si="139"/>
        <v>#VALUE!</v>
      </c>
      <c r="DO105" s="33" t="e">
        <f t="shared" si="139"/>
        <v>#VALUE!</v>
      </c>
      <c r="DP105" s="33" t="e">
        <f t="shared" si="139"/>
        <v>#VALUE!</v>
      </c>
      <c r="DQ105" s="33" t="e">
        <f t="shared" si="139"/>
        <v>#VALUE!</v>
      </c>
      <c r="DR105" s="33" t="e">
        <f t="shared" si="139"/>
        <v>#VALUE!</v>
      </c>
      <c r="DS105" s="33" t="e">
        <f t="shared" si="139"/>
        <v>#VALUE!</v>
      </c>
      <c r="DT105" s="33" t="e">
        <f t="shared" si="139"/>
        <v>#VALUE!</v>
      </c>
      <c r="DU105" s="33" t="e">
        <f t="shared" si="139"/>
        <v>#VALUE!</v>
      </c>
      <c r="DV105" s="33" t="e">
        <f t="shared" si="139"/>
        <v>#VALUE!</v>
      </c>
      <c r="DW105" s="33" t="e">
        <f t="shared" si="139"/>
        <v>#VALUE!</v>
      </c>
      <c r="DX105" s="33" t="e">
        <f t="shared" si="139"/>
        <v>#VALUE!</v>
      </c>
      <c r="DY105" s="33" t="e">
        <f t="shared" si="139"/>
        <v>#VALUE!</v>
      </c>
      <c r="DZ105" s="33" t="e">
        <f t="shared" si="139"/>
        <v>#VALUE!</v>
      </c>
      <c r="EA105" s="33" t="e">
        <f t="shared" si="139"/>
        <v>#VALUE!</v>
      </c>
      <c r="EB105" s="33" t="e">
        <f t="shared" si="139"/>
        <v>#VALUE!</v>
      </c>
      <c r="EC105" s="33" t="e">
        <f t="shared" si="139"/>
        <v>#VALUE!</v>
      </c>
      <c r="ED105" s="33" t="e">
        <f t="shared" si="139"/>
        <v>#VALUE!</v>
      </c>
      <c r="EE105" s="33" t="e">
        <f t="shared" si="139"/>
        <v>#VALUE!</v>
      </c>
      <c r="EF105" s="33" t="e">
        <f t="shared" si="139"/>
        <v>#VALUE!</v>
      </c>
      <c r="EG105" s="33" t="e">
        <f t="shared" ref="EG105:GR105" si="140">EG102+EG98+EG106</f>
        <v>#VALUE!</v>
      </c>
      <c r="EH105" s="33" t="e">
        <f t="shared" si="140"/>
        <v>#VALUE!</v>
      </c>
      <c r="EI105" s="33" t="e">
        <f t="shared" si="140"/>
        <v>#VALUE!</v>
      </c>
      <c r="EJ105" s="33" t="e">
        <f t="shared" si="140"/>
        <v>#VALUE!</v>
      </c>
      <c r="EK105" s="33" t="e">
        <f t="shared" si="140"/>
        <v>#VALUE!</v>
      </c>
      <c r="EL105" s="33" t="e">
        <f t="shared" si="140"/>
        <v>#VALUE!</v>
      </c>
      <c r="EM105" s="33" t="e">
        <f t="shared" si="140"/>
        <v>#VALUE!</v>
      </c>
      <c r="EN105" s="33" t="e">
        <f t="shared" si="140"/>
        <v>#VALUE!</v>
      </c>
      <c r="EO105" s="33" t="e">
        <f t="shared" si="140"/>
        <v>#VALUE!</v>
      </c>
      <c r="EP105" s="33" t="e">
        <f t="shared" si="140"/>
        <v>#VALUE!</v>
      </c>
      <c r="EQ105" s="33" t="e">
        <f t="shared" si="140"/>
        <v>#VALUE!</v>
      </c>
      <c r="ER105" s="33" t="e">
        <f t="shared" si="140"/>
        <v>#VALUE!</v>
      </c>
      <c r="ES105" s="33" t="e">
        <f t="shared" si="140"/>
        <v>#VALUE!</v>
      </c>
      <c r="ET105" s="33" t="e">
        <f t="shared" si="140"/>
        <v>#VALUE!</v>
      </c>
      <c r="EU105" s="33" t="e">
        <f t="shared" si="140"/>
        <v>#VALUE!</v>
      </c>
      <c r="EV105" s="33" t="e">
        <f t="shared" si="140"/>
        <v>#VALUE!</v>
      </c>
      <c r="EW105" s="33" t="e">
        <f t="shared" si="140"/>
        <v>#VALUE!</v>
      </c>
      <c r="EX105" s="33" t="e">
        <f t="shared" si="140"/>
        <v>#VALUE!</v>
      </c>
      <c r="EY105" s="33" t="e">
        <f t="shared" si="140"/>
        <v>#VALUE!</v>
      </c>
      <c r="EZ105" s="33" t="e">
        <f t="shared" si="140"/>
        <v>#VALUE!</v>
      </c>
      <c r="FA105" s="33" t="e">
        <f t="shared" si="140"/>
        <v>#VALUE!</v>
      </c>
      <c r="FB105" s="33" t="e">
        <f t="shared" si="140"/>
        <v>#VALUE!</v>
      </c>
      <c r="FC105" s="33" t="e">
        <f t="shared" si="140"/>
        <v>#VALUE!</v>
      </c>
      <c r="FD105" s="33" t="e">
        <f t="shared" si="140"/>
        <v>#VALUE!</v>
      </c>
      <c r="FE105" s="33" t="e">
        <f t="shared" si="140"/>
        <v>#VALUE!</v>
      </c>
      <c r="FF105" s="33" t="e">
        <f t="shared" si="140"/>
        <v>#VALUE!</v>
      </c>
      <c r="FG105" s="33" t="e">
        <f t="shared" si="140"/>
        <v>#VALUE!</v>
      </c>
      <c r="FH105" s="33" t="e">
        <f t="shared" si="140"/>
        <v>#VALUE!</v>
      </c>
      <c r="FI105" s="33" t="e">
        <f t="shared" si="140"/>
        <v>#VALUE!</v>
      </c>
      <c r="FJ105" s="33" t="e">
        <f t="shared" si="140"/>
        <v>#VALUE!</v>
      </c>
      <c r="FK105" s="33" t="e">
        <f t="shared" si="140"/>
        <v>#VALUE!</v>
      </c>
      <c r="FL105" s="33" t="e">
        <f t="shared" si="140"/>
        <v>#VALUE!</v>
      </c>
      <c r="FM105" s="33" t="e">
        <f t="shared" si="140"/>
        <v>#VALUE!</v>
      </c>
      <c r="FN105" s="33" t="e">
        <f t="shared" si="140"/>
        <v>#VALUE!</v>
      </c>
      <c r="FO105" s="33" t="e">
        <f t="shared" si="140"/>
        <v>#VALUE!</v>
      </c>
      <c r="FP105" s="33" t="e">
        <f t="shared" si="140"/>
        <v>#VALUE!</v>
      </c>
      <c r="FQ105" s="33" t="e">
        <f t="shared" si="140"/>
        <v>#VALUE!</v>
      </c>
      <c r="FR105" s="33" t="e">
        <f t="shared" si="140"/>
        <v>#VALUE!</v>
      </c>
      <c r="FS105" s="33" t="e">
        <f t="shared" si="140"/>
        <v>#VALUE!</v>
      </c>
      <c r="FT105" s="33" t="e">
        <f t="shared" si="140"/>
        <v>#VALUE!</v>
      </c>
      <c r="FU105" s="33" t="e">
        <f t="shared" si="140"/>
        <v>#VALUE!</v>
      </c>
      <c r="FV105" s="33" t="e">
        <f t="shared" si="140"/>
        <v>#VALUE!</v>
      </c>
      <c r="FW105" s="33" t="e">
        <f t="shared" si="140"/>
        <v>#VALUE!</v>
      </c>
      <c r="FX105" s="33" t="e">
        <f t="shared" si="140"/>
        <v>#VALUE!</v>
      </c>
      <c r="FY105" s="33" t="e">
        <f t="shared" si="140"/>
        <v>#VALUE!</v>
      </c>
      <c r="FZ105" s="33" t="e">
        <f t="shared" si="140"/>
        <v>#VALUE!</v>
      </c>
      <c r="GA105" s="33" t="e">
        <f t="shared" si="140"/>
        <v>#VALUE!</v>
      </c>
      <c r="GB105" s="33" t="e">
        <f t="shared" si="140"/>
        <v>#VALUE!</v>
      </c>
      <c r="GC105" s="33" t="e">
        <f t="shared" si="140"/>
        <v>#VALUE!</v>
      </c>
      <c r="GD105" s="33" t="e">
        <f t="shared" si="140"/>
        <v>#VALUE!</v>
      </c>
      <c r="GE105" s="33" t="e">
        <f t="shared" si="140"/>
        <v>#VALUE!</v>
      </c>
      <c r="GF105" s="33" t="e">
        <f t="shared" si="140"/>
        <v>#VALUE!</v>
      </c>
      <c r="GG105" s="33" t="e">
        <f t="shared" si="140"/>
        <v>#VALUE!</v>
      </c>
      <c r="GH105" s="33" t="e">
        <f t="shared" si="140"/>
        <v>#VALUE!</v>
      </c>
      <c r="GI105" s="33" t="e">
        <f t="shared" si="140"/>
        <v>#VALUE!</v>
      </c>
      <c r="GJ105" s="33" t="e">
        <f t="shared" si="140"/>
        <v>#VALUE!</v>
      </c>
      <c r="GK105" s="33" t="e">
        <f t="shared" si="140"/>
        <v>#VALUE!</v>
      </c>
      <c r="GL105" s="33" t="e">
        <f t="shared" si="140"/>
        <v>#VALUE!</v>
      </c>
      <c r="GM105" s="33" t="e">
        <f t="shared" si="140"/>
        <v>#VALUE!</v>
      </c>
      <c r="GN105" s="33" t="e">
        <f t="shared" si="140"/>
        <v>#VALUE!</v>
      </c>
      <c r="GO105" s="33" t="e">
        <f t="shared" si="140"/>
        <v>#VALUE!</v>
      </c>
      <c r="GP105" s="33" t="e">
        <f t="shared" si="140"/>
        <v>#VALUE!</v>
      </c>
      <c r="GQ105" s="33" t="e">
        <f t="shared" si="140"/>
        <v>#VALUE!</v>
      </c>
      <c r="GR105" s="33" t="e">
        <f t="shared" si="140"/>
        <v>#VALUE!</v>
      </c>
      <c r="GS105" s="33" t="e">
        <f t="shared" ref="GS105:JD105" si="141">GS102+GS98+GS106</f>
        <v>#VALUE!</v>
      </c>
      <c r="GT105" s="33" t="e">
        <f t="shared" si="141"/>
        <v>#VALUE!</v>
      </c>
      <c r="GU105" s="33" t="e">
        <f t="shared" si="141"/>
        <v>#VALUE!</v>
      </c>
      <c r="GV105" s="33" t="e">
        <f t="shared" si="141"/>
        <v>#VALUE!</v>
      </c>
      <c r="GW105" s="33" t="e">
        <f t="shared" si="141"/>
        <v>#VALUE!</v>
      </c>
      <c r="GX105" s="33" t="e">
        <f t="shared" si="141"/>
        <v>#VALUE!</v>
      </c>
      <c r="GY105" s="33" t="e">
        <f t="shared" si="141"/>
        <v>#VALUE!</v>
      </c>
      <c r="GZ105" s="33" t="e">
        <f t="shared" si="141"/>
        <v>#VALUE!</v>
      </c>
      <c r="HA105" s="33" t="e">
        <f t="shared" si="141"/>
        <v>#VALUE!</v>
      </c>
      <c r="HB105" s="33" t="e">
        <f t="shared" si="141"/>
        <v>#VALUE!</v>
      </c>
      <c r="HC105" s="33" t="e">
        <f t="shared" si="141"/>
        <v>#VALUE!</v>
      </c>
      <c r="HD105" s="33" t="e">
        <f t="shared" si="141"/>
        <v>#VALUE!</v>
      </c>
      <c r="HE105" s="33" t="e">
        <f t="shared" si="141"/>
        <v>#VALUE!</v>
      </c>
      <c r="HF105" s="33" t="e">
        <f t="shared" si="141"/>
        <v>#VALUE!</v>
      </c>
      <c r="HG105" s="33" t="e">
        <f t="shared" si="141"/>
        <v>#VALUE!</v>
      </c>
      <c r="HH105" s="33" t="e">
        <f t="shared" si="141"/>
        <v>#VALUE!</v>
      </c>
      <c r="HI105" s="33" t="e">
        <f t="shared" si="141"/>
        <v>#VALUE!</v>
      </c>
      <c r="HJ105" s="33" t="e">
        <f t="shared" si="141"/>
        <v>#VALUE!</v>
      </c>
      <c r="HK105" s="33" t="e">
        <f t="shared" si="141"/>
        <v>#VALUE!</v>
      </c>
      <c r="HL105" s="33" t="e">
        <f t="shared" si="141"/>
        <v>#VALUE!</v>
      </c>
      <c r="HM105" s="33" t="e">
        <f t="shared" si="141"/>
        <v>#VALUE!</v>
      </c>
      <c r="HN105" s="33" t="e">
        <f t="shared" si="141"/>
        <v>#VALUE!</v>
      </c>
      <c r="HO105" s="33" t="e">
        <f t="shared" si="141"/>
        <v>#VALUE!</v>
      </c>
      <c r="HP105" s="33" t="e">
        <f t="shared" si="141"/>
        <v>#VALUE!</v>
      </c>
      <c r="HQ105" s="33" t="e">
        <f t="shared" si="141"/>
        <v>#VALUE!</v>
      </c>
      <c r="HR105" s="33" t="e">
        <f t="shared" si="141"/>
        <v>#VALUE!</v>
      </c>
      <c r="HS105" s="33" t="e">
        <f t="shared" si="141"/>
        <v>#VALUE!</v>
      </c>
      <c r="HT105" s="33" t="e">
        <f t="shared" si="141"/>
        <v>#VALUE!</v>
      </c>
      <c r="HU105" s="33" t="e">
        <f t="shared" si="141"/>
        <v>#VALUE!</v>
      </c>
      <c r="HV105" s="33" t="e">
        <f t="shared" si="141"/>
        <v>#VALUE!</v>
      </c>
      <c r="HW105" s="33" t="e">
        <f t="shared" si="141"/>
        <v>#VALUE!</v>
      </c>
      <c r="HX105" s="33" t="e">
        <f t="shared" si="141"/>
        <v>#VALUE!</v>
      </c>
      <c r="HY105" s="33" t="e">
        <f t="shared" si="141"/>
        <v>#VALUE!</v>
      </c>
      <c r="HZ105" s="33" t="e">
        <f t="shared" si="141"/>
        <v>#VALUE!</v>
      </c>
      <c r="IA105" s="33" t="e">
        <f t="shared" si="141"/>
        <v>#VALUE!</v>
      </c>
      <c r="IB105" s="33" t="e">
        <f t="shared" si="141"/>
        <v>#VALUE!</v>
      </c>
      <c r="IC105" s="33" t="e">
        <f t="shared" si="141"/>
        <v>#VALUE!</v>
      </c>
      <c r="ID105" s="33" t="e">
        <f t="shared" si="141"/>
        <v>#VALUE!</v>
      </c>
      <c r="IE105" s="33" t="e">
        <f t="shared" si="141"/>
        <v>#VALUE!</v>
      </c>
      <c r="IF105" s="33" t="e">
        <f t="shared" si="141"/>
        <v>#VALUE!</v>
      </c>
      <c r="IG105" s="33" t="e">
        <f t="shared" si="141"/>
        <v>#VALUE!</v>
      </c>
      <c r="IH105" s="33" t="e">
        <f t="shared" si="141"/>
        <v>#VALUE!</v>
      </c>
      <c r="II105" s="33" t="e">
        <f t="shared" si="141"/>
        <v>#VALUE!</v>
      </c>
      <c r="IJ105" s="33" t="e">
        <f t="shared" si="141"/>
        <v>#VALUE!</v>
      </c>
      <c r="IK105" s="33" t="e">
        <f t="shared" si="141"/>
        <v>#VALUE!</v>
      </c>
      <c r="IL105" s="33" t="e">
        <f t="shared" si="141"/>
        <v>#VALUE!</v>
      </c>
      <c r="IM105" s="33" t="e">
        <f t="shared" si="141"/>
        <v>#VALUE!</v>
      </c>
      <c r="IN105" s="33" t="e">
        <f t="shared" si="141"/>
        <v>#VALUE!</v>
      </c>
      <c r="IO105" s="33" t="e">
        <f t="shared" si="141"/>
        <v>#VALUE!</v>
      </c>
      <c r="IP105" s="33" t="e">
        <f t="shared" si="141"/>
        <v>#VALUE!</v>
      </c>
      <c r="IQ105" s="33" t="e">
        <f t="shared" si="141"/>
        <v>#VALUE!</v>
      </c>
      <c r="IR105" s="33" t="e">
        <f t="shared" si="141"/>
        <v>#VALUE!</v>
      </c>
      <c r="IS105" s="33" t="e">
        <f t="shared" si="141"/>
        <v>#VALUE!</v>
      </c>
      <c r="IT105" s="33" t="e">
        <f t="shared" si="141"/>
        <v>#VALUE!</v>
      </c>
      <c r="IU105" s="33" t="e">
        <f t="shared" si="141"/>
        <v>#VALUE!</v>
      </c>
      <c r="IV105" s="33" t="e">
        <f t="shared" si="141"/>
        <v>#VALUE!</v>
      </c>
      <c r="IW105" s="33" t="e">
        <f t="shared" si="141"/>
        <v>#VALUE!</v>
      </c>
      <c r="IX105" s="33" t="e">
        <f t="shared" si="141"/>
        <v>#VALUE!</v>
      </c>
      <c r="IY105" s="33" t="e">
        <f t="shared" si="141"/>
        <v>#VALUE!</v>
      </c>
      <c r="IZ105" s="33" t="e">
        <f t="shared" si="141"/>
        <v>#VALUE!</v>
      </c>
      <c r="JA105" s="33" t="e">
        <f t="shared" si="141"/>
        <v>#VALUE!</v>
      </c>
      <c r="JB105" s="33" t="e">
        <f t="shared" si="141"/>
        <v>#VALUE!</v>
      </c>
      <c r="JC105" s="33" t="e">
        <f t="shared" si="141"/>
        <v>#VALUE!</v>
      </c>
      <c r="JD105" s="33" t="e">
        <f t="shared" si="141"/>
        <v>#VALUE!</v>
      </c>
      <c r="JE105" s="33" t="e">
        <f t="shared" ref="JE105:LP105" si="142">JE102+JE98+JE106</f>
        <v>#VALUE!</v>
      </c>
      <c r="JF105" s="33" t="e">
        <f t="shared" si="142"/>
        <v>#VALUE!</v>
      </c>
      <c r="JG105" s="33" t="e">
        <f t="shared" si="142"/>
        <v>#VALUE!</v>
      </c>
      <c r="JH105" s="33" t="e">
        <f t="shared" si="142"/>
        <v>#VALUE!</v>
      </c>
      <c r="JI105" s="33" t="e">
        <f t="shared" si="142"/>
        <v>#VALUE!</v>
      </c>
      <c r="JJ105" s="33" t="e">
        <f t="shared" si="142"/>
        <v>#VALUE!</v>
      </c>
      <c r="JK105" s="33" t="e">
        <f t="shared" si="142"/>
        <v>#VALUE!</v>
      </c>
      <c r="JL105" s="33" t="e">
        <f t="shared" si="142"/>
        <v>#VALUE!</v>
      </c>
      <c r="JM105" s="33" t="e">
        <f t="shared" si="142"/>
        <v>#VALUE!</v>
      </c>
      <c r="JN105" s="33" t="e">
        <f t="shared" si="142"/>
        <v>#VALUE!</v>
      </c>
      <c r="JO105" s="33" t="e">
        <f t="shared" si="142"/>
        <v>#VALUE!</v>
      </c>
      <c r="JP105" s="33" t="e">
        <f t="shared" si="142"/>
        <v>#VALUE!</v>
      </c>
      <c r="JQ105" s="33" t="e">
        <f t="shared" si="142"/>
        <v>#VALUE!</v>
      </c>
      <c r="JR105" s="33" t="e">
        <f t="shared" si="142"/>
        <v>#VALUE!</v>
      </c>
      <c r="JS105" s="33" t="e">
        <f t="shared" si="142"/>
        <v>#VALUE!</v>
      </c>
      <c r="JT105" s="33" t="e">
        <f t="shared" si="142"/>
        <v>#VALUE!</v>
      </c>
      <c r="JU105" s="33" t="e">
        <f t="shared" si="142"/>
        <v>#VALUE!</v>
      </c>
      <c r="JV105" s="33" t="e">
        <f t="shared" si="142"/>
        <v>#VALUE!</v>
      </c>
      <c r="JW105" s="33" t="e">
        <f t="shared" si="142"/>
        <v>#VALUE!</v>
      </c>
      <c r="JX105" s="33" t="e">
        <f t="shared" si="142"/>
        <v>#VALUE!</v>
      </c>
      <c r="JY105" s="33" t="e">
        <f t="shared" si="142"/>
        <v>#VALUE!</v>
      </c>
      <c r="JZ105" s="33" t="e">
        <f t="shared" si="142"/>
        <v>#VALUE!</v>
      </c>
      <c r="KA105" s="33" t="e">
        <f t="shared" si="142"/>
        <v>#VALUE!</v>
      </c>
      <c r="KB105" s="33" t="e">
        <f t="shared" si="142"/>
        <v>#VALUE!</v>
      </c>
      <c r="KC105" s="33" t="e">
        <f t="shared" si="142"/>
        <v>#VALUE!</v>
      </c>
      <c r="KD105" s="33" t="e">
        <f t="shared" si="142"/>
        <v>#VALUE!</v>
      </c>
      <c r="KE105" s="33" t="e">
        <f t="shared" si="142"/>
        <v>#VALUE!</v>
      </c>
      <c r="KF105" s="33" t="e">
        <f t="shared" si="142"/>
        <v>#VALUE!</v>
      </c>
      <c r="KG105" s="33" t="e">
        <f t="shared" si="142"/>
        <v>#VALUE!</v>
      </c>
      <c r="KH105" s="33" t="e">
        <f t="shared" si="142"/>
        <v>#VALUE!</v>
      </c>
      <c r="KI105" s="33" t="e">
        <f t="shared" si="142"/>
        <v>#VALUE!</v>
      </c>
      <c r="KJ105" s="33" t="e">
        <f t="shared" si="142"/>
        <v>#VALUE!</v>
      </c>
      <c r="KK105" s="33" t="e">
        <f t="shared" si="142"/>
        <v>#VALUE!</v>
      </c>
      <c r="KL105" s="33" t="e">
        <f t="shared" si="142"/>
        <v>#VALUE!</v>
      </c>
      <c r="KM105" s="33" t="e">
        <f t="shared" si="142"/>
        <v>#VALUE!</v>
      </c>
      <c r="KN105" s="33" t="e">
        <f t="shared" si="142"/>
        <v>#VALUE!</v>
      </c>
      <c r="KO105" s="33" t="e">
        <f t="shared" si="142"/>
        <v>#VALUE!</v>
      </c>
      <c r="KP105" s="33" t="e">
        <f t="shared" si="142"/>
        <v>#VALUE!</v>
      </c>
      <c r="KQ105" s="33" t="e">
        <f t="shared" si="142"/>
        <v>#VALUE!</v>
      </c>
      <c r="KR105" s="33" t="e">
        <f t="shared" si="142"/>
        <v>#VALUE!</v>
      </c>
      <c r="KS105" s="33" t="e">
        <f t="shared" si="142"/>
        <v>#VALUE!</v>
      </c>
      <c r="KT105" s="33" t="e">
        <f t="shared" si="142"/>
        <v>#VALUE!</v>
      </c>
      <c r="KU105" s="33" t="e">
        <f t="shared" si="142"/>
        <v>#VALUE!</v>
      </c>
      <c r="KV105" s="33" t="e">
        <f t="shared" si="142"/>
        <v>#VALUE!</v>
      </c>
      <c r="KW105" s="33" t="e">
        <f t="shared" si="142"/>
        <v>#VALUE!</v>
      </c>
      <c r="KX105" s="33" t="e">
        <f t="shared" si="142"/>
        <v>#VALUE!</v>
      </c>
      <c r="KY105" s="33" t="e">
        <f t="shared" si="142"/>
        <v>#VALUE!</v>
      </c>
      <c r="KZ105" s="33" t="e">
        <f t="shared" si="142"/>
        <v>#VALUE!</v>
      </c>
      <c r="LA105" s="33" t="e">
        <f t="shared" si="142"/>
        <v>#VALUE!</v>
      </c>
      <c r="LB105" s="33" t="e">
        <f t="shared" si="142"/>
        <v>#VALUE!</v>
      </c>
      <c r="LC105" s="33" t="e">
        <f t="shared" si="142"/>
        <v>#VALUE!</v>
      </c>
      <c r="LD105" s="33" t="e">
        <f t="shared" si="142"/>
        <v>#VALUE!</v>
      </c>
      <c r="LE105" s="33" t="e">
        <f t="shared" si="142"/>
        <v>#VALUE!</v>
      </c>
      <c r="LF105" s="33" t="e">
        <f t="shared" si="142"/>
        <v>#VALUE!</v>
      </c>
      <c r="LG105" s="33" t="e">
        <f t="shared" si="142"/>
        <v>#VALUE!</v>
      </c>
      <c r="LH105" s="33" t="e">
        <f t="shared" si="142"/>
        <v>#VALUE!</v>
      </c>
      <c r="LI105" s="33" t="e">
        <f t="shared" si="142"/>
        <v>#VALUE!</v>
      </c>
      <c r="LJ105" s="33" t="e">
        <f t="shared" si="142"/>
        <v>#VALUE!</v>
      </c>
      <c r="LK105" s="33" t="e">
        <f t="shared" si="142"/>
        <v>#VALUE!</v>
      </c>
      <c r="LL105" s="33" t="e">
        <f t="shared" si="142"/>
        <v>#VALUE!</v>
      </c>
      <c r="LM105" s="33" t="e">
        <f t="shared" si="142"/>
        <v>#VALUE!</v>
      </c>
      <c r="LN105" s="33" t="e">
        <f t="shared" si="142"/>
        <v>#VALUE!</v>
      </c>
      <c r="LO105" s="33" t="e">
        <f t="shared" si="142"/>
        <v>#VALUE!</v>
      </c>
      <c r="LP105" s="33" t="e">
        <f t="shared" si="142"/>
        <v>#VALUE!</v>
      </c>
      <c r="LQ105" s="33" t="e">
        <f t="shared" ref="LQ105:NI105" si="143">LQ102+LQ98+LQ106</f>
        <v>#VALUE!</v>
      </c>
      <c r="LR105" s="33" t="e">
        <f t="shared" si="143"/>
        <v>#VALUE!</v>
      </c>
      <c r="LS105" s="33" t="e">
        <f t="shared" si="143"/>
        <v>#VALUE!</v>
      </c>
      <c r="LT105" s="33" t="e">
        <f t="shared" si="143"/>
        <v>#VALUE!</v>
      </c>
      <c r="LU105" s="33" t="e">
        <f t="shared" si="143"/>
        <v>#VALUE!</v>
      </c>
      <c r="LV105" s="33" t="e">
        <f t="shared" si="143"/>
        <v>#VALUE!</v>
      </c>
      <c r="LW105" s="33" t="e">
        <f t="shared" si="143"/>
        <v>#VALUE!</v>
      </c>
      <c r="LX105" s="33" t="e">
        <f t="shared" si="143"/>
        <v>#VALUE!</v>
      </c>
      <c r="LY105" s="33" t="e">
        <f t="shared" si="143"/>
        <v>#VALUE!</v>
      </c>
      <c r="LZ105" s="33" t="e">
        <f t="shared" si="143"/>
        <v>#VALUE!</v>
      </c>
      <c r="MA105" s="33" t="e">
        <f t="shared" si="143"/>
        <v>#VALUE!</v>
      </c>
      <c r="MB105" s="33" t="e">
        <f t="shared" si="143"/>
        <v>#VALUE!</v>
      </c>
      <c r="MC105" s="33" t="e">
        <f t="shared" si="143"/>
        <v>#VALUE!</v>
      </c>
      <c r="MD105" s="33" t="e">
        <f t="shared" si="143"/>
        <v>#VALUE!</v>
      </c>
      <c r="ME105" s="33" t="e">
        <f t="shared" si="143"/>
        <v>#VALUE!</v>
      </c>
      <c r="MF105" s="33" t="e">
        <f t="shared" si="143"/>
        <v>#VALUE!</v>
      </c>
      <c r="MG105" s="33" t="e">
        <f t="shared" si="143"/>
        <v>#VALUE!</v>
      </c>
      <c r="MH105" s="33" t="e">
        <f t="shared" si="143"/>
        <v>#VALUE!</v>
      </c>
      <c r="MI105" s="33" t="e">
        <f t="shared" si="143"/>
        <v>#VALUE!</v>
      </c>
      <c r="MJ105" s="33" t="e">
        <f t="shared" si="143"/>
        <v>#VALUE!</v>
      </c>
      <c r="MK105" s="33" t="e">
        <f t="shared" si="143"/>
        <v>#VALUE!</v>
      </c>
      <c r="ML105" s="33" t="e">
        <f t="shared" si="143"/>
        <v>#VALUE!</v>
      </c>
      <c r="MM105" s="33" t="e">
        <f t="shared" si="143"/>
        <v>#VALUE!</v>
      </c>
      <c r="MN105" s="33" t="e">
        <f t="shared" si="143"/>
        <v>#VALUE!</v>
      </c>
      <c r="MO105" s="33" t="e">
        <f t="shared" si="143"/>
        <v>#VALUE!</v>
      </c>
      <c r="MP105" s="33" t="e">
        <f t="shared" si="143"/>
        <v>#VALUE!</v>
      </c>
      <c r="MQ105" s="33" t="e">
        <f t="shared" si="143"/>
        <v>#VALUE!</v>
      </c>
      <c r="MR105" s="33" t="e">
        <f t="shared" si="143"/>
        <v>#VALUE!</v>
      </c>
      <c r="MS105" s="33" t="e">
        <f t="shared" si="143"/>
        <v>#VALUE!</v>
      </c>
      <c r="MT105" s="33" t="e">
        <f t="shared" si="143"/>
        <v>#VALUE!</v>
      </c>
      <c r="MU105" s="33" t="e">
        <f t="shared" si="143"/>
        <v>#VALUE!</v>
      </c>
      <c r="MV105" s="33" t="e">
        <f t="shared" si="143"/>
        <v>#VALUE!</v>
      </c>
      <c r="MW105" s="33" t="e">
        <f t="shared" si="143"/>
        <v>#VALUE!</v>
      </c>
      <c r="MX105" s="33" t="e">
        <f t="shared" si="143"/>
        <v>#VALUE!</v>
      </c>
      <c r="MY105" s="33" t="e">
        <f t="shared" si="143"/>
        <v>#VALUE!</v>
      </c>
      <c r="MZ105" s="33" t="e">
        <f t="shared" si="143"/>
        <v>#VALUE!</v>
      </c>
      <c r="NA105" s="33" t="e">
        <f t="shared" si="143"/>
        <v>#VALUE!</v>
      </c>
      <c r="NB105" s="33" t="e">
        <f t="shared" si="143"/>
        <v>#VALUE!</v>
      </c>
      <c r="NC105" s="33" t="e">
        <f t="shared" si="143"/>
        <v>#VALUE!</v>
      </c>
      <c r="ND105" s="33" t="e">
        <f t="shared" si="143"/>
        <v>#VALUE!</v>
      </c>
      <c r="NE105" s="33" t="e">
        <f t="shared" si="143"/>
        <v>#VALUE!</v>
      </c>
      <c r="NF105" s="33" t="e">
        <f t="shared" si="143"/>
        <v>#VALUE!</v>
      </c>
      <c r="NG105" s="33" t="e">
        <f t="shared" si="143"/>
        <v>#VALUE!</v>
      </c>
      <c r="NH105" s="33" t="e">
        <f t="shared" si="143"/>
        <v>#VALUE!</v>
      </c>
      <c r="NI105" s="33" t="e">
        <f t="shared" si="143"/>
        <v>#VALUE!</v>
      </c>
    </row>
    <row r="106" spans="1:374" s="40" customFormat="1" ht="15" customHeight="1" outlineLevel="1" x14ac:dyDescent="0.25">
      <c r="A106" s="1047" t="s">
        <v>35</v>
      </c>
      <c r="B106" s="43" t="s">
        <v>36</v>
      </c>
      <c r="C106" s="1050" t="s">
        <v>34</v>
      </c>
      <c r="D106" s="48" t="s">
        <v>32</v>
      </c>
      <c r="E106" s="57" t="s">
        <v>235</v>
      </c>
      <c r="F106" s="58"/>
      <c r="G106" s="84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  <c r="CD106" s="33"/>
      <c r="CE106" s="33"/>
      <c r="CF106" s="33"/>
      <c r="CG106" s="33"/>
      <c r="CH106" s="33"/>
      <c r="CI106" s="33"/>
      <c r="CJ106" s="33"/>
      <c r="CK106" s="33"/>
      <c r="CL106" s="33"/>
      <c r="CM106" s="33"/>
      <c r="CN106" s="33"/>
      <c r="CO106" s="33"/>
      <c r="CP106" s="33"/>
      <c r="CQ106" s="33"/>
      <c r="CR106" s="33"/>
      <c r="CS106" s="33"/>
      <c r="CT106" s="33"/>
      <c r="CU106" s="33"/>
      <c r="CV106" s="33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  <c r="DW106" s="33"/>
      <c r="DX106" s="33"/>
      <c r="DY106" s="33"/>
      <c r="DZ106" s="33"/>
      <c r="EA106" s="33"/>
      <c r="EB106" s="33"/>
      <c r="EC106" s="33"/>
      <c r="ED106" s="33"/>
      <c r="EE106" s="33"/>
      <c r="EF106" s="33"/>
      <c r="EG106" s="33"/>
      <c r="EH106" s="33"/>
      <c r="EI106" s="33"/>
      <c r="EJ106" s="33"/>
      <c r="EK106" s="33"/>
      <c r="EL106" s="33"/>
      <c r="EM106" s="33"/>
      <c r="EN106" s="33"/>
      <c r="EO106" s="33"/>
      <c r="EP106" s="33"/>
      <c r="EQ106" s="33"/>
      <c r="ER106" s="33"/>
      <c r="ES106" s="33"/>
      <c r="ET106" s="33"/>
      <c r="EU106" s="33"/>
      <c r="EV106" s="33"/>
      <c r="EW106" s="33"/>
      <c r="EX106" s="33"/>
      <c r="EY106" s="33"/>
      <c r="EZ106" s="33"/>
      <c r="FA106" s="33"/>
      <c r="FB106" s="33"/>
      <c r="FC106" s="33"/>
      <c r="FD106" s="33"/>
      <c r="FE106" s="33"/>
      <c r="FF106" s="33"/>
      <c r="FG106" s="33"/>
      <c r="FH106" s="33"/>
      <c r="FI106" s="33"/>
      <c r="FJ106" s="33"/>
      <c r="FK106" s="33"/>
      <c r="FL106" s="33"/>
      <c r="FM106" s="33"/>
      <c r="FN106" s="33"/>
      <c r="FO106" s="33"/>
      <c r="FP106" s="33"/>
      <c r="FQ106" s="33"/>
      <c r="FR106" s="33"/>
      <c r="FS106" s="33"/>
      <c r="FT106" s="33"/>
      <c r="FU106" s="33"/>
      <c r="FV106" s="33"/>
      <c r="FW106" s="33"/>
      <c r="FX106" s="33"/>
      <c r="FY106" s="33"/>
      <c r="FZ106" s="33"/>
      <c r="GA106" s="33"/>
      <c r="GB106" s="33"/>
      <c r="GC106" s="33"/>
      <c r="GD106" s="33"/>
      <c r="GE106" s="33"/>
      <c r="GF106" s="33"/>
      <c r="GG106" s="33"/>
      <c r="GH106" s="33"/>
      <c r="GI106" s="33"/>
      <c r="GJ106" s="33"/>
      <c r="GK106" s="33"/>
      <c r="GL106" s="33"/>
      <c r="GM106" s="33"/>
      <c r="GN106" s="33"/>
      <c r="GO106" s="33"/>
      <c r="GP106" s="33"/>
      <c r="GQ106" s="33"/>
      <c r="GR106" s="33"/>
      <c r="GS106" s="33"/>
      <c r="GT106" s="33"/>
      <c r="GU106" s="33"/>
      <c r="GV106" s="33"/>
      <c r="GW106" s="33"/>
      <c r="GX106" s="33"/>
      <c r="GY106" s="33"/>
      <c r="GZ106" s="33"/>
      <c r="HA106" s="33"/>
      <c r="HB106" s="33"/>
      <c r="HC106" s="33"/>
      <c r="HD106" s="33"/>
      <c r="HE106" s="33"/>
      <c r="HF106" s="33"/>
      <c r="HG106" s="33"/>
      <c r="HH106" s="33"/>
      <c r="HI106" s="33"/>
      <c r="HJ106" s="33"/>
      <c r="HK106" s="33"/>
      <c r="HL106" s="33"/>
      <c r="HM106" s="33"/>
      <c r="HN106" s="33"/>
      <c r="HO106" s="33"/>
      <c r="HP106" s="33"/>
      <c r="HQ106" s="33"/>
      <c r="HR106" s="33"/>
      <c r="HS106" s="33"/>
      <c r="HT106" s="33"/>
      <c r="HU106" s="33"/>
      <c r="HV106" s="33"/>
      <c r="HW106" s="33"/>
      <c r="HX106" s="33"/>
      <c r="HY106" s="33"/>
      <c r="HZ106" s="33"/>
      <c r="IA106" s="33"/>
      <c r="IB106" s="33"/>
      <c r="IC106" s="33"/>
      <c r="ID106" s="33"/>
      <c r="IE106" s="33"/>
      <c r="IF106" s="33"/>
      <c r="IG106" s="33"/>
      <c r="IH106" s="33"/>
      <c r="II106" s="33"/>
      <c r="IJ106" s="33"/>
      <c r="IK106" s="33"/>
      <c r="IL106" s="33"/>
      <c r="IM106" s="33"/>
      <c r="IN106" s="33"/>
      <c r="IO106" s="33"/>
      <c r="IP106" s="33"/>
      <c r="IQ106" s="33"/>
      <c r="IR106" s="33"/>
      <c r="IS106" s="33"/>
      <c r="IT106" s="33"/>
      <c r="IU106" s="33"/>
      <c r="IV106" s="33"/>
      <c r="IW106" s="33"/>
      <c r="IX106" s="33"/>
      <c r="IY106" s="33"/>
      <c r="IZ106" s="33"/>
      <c r="JA106" s="33"/>
      <c r="JB106" s="33"/>
      <c r="JC106" s="33"/>
      <c r="JD106" s="33"/>
      <c r="JE106" s="33"/>
      <c r="JF106" s="33"/>
      <c r="JG106" s="33"/>
      <c r="JH106" s="33"/>
      <c r="JI106" s="33"/>
      <c r="JJ106" s="33"/>
      <c r="JK106" s="33"/>
      <c r="JL106" s="33"/>
      <c r="JM106" s="33"/>
      <c r="JN106" s="33"/>
      <c r="JO106" s="33"/>
      <c r="JP106" s="33"/>
      <c r="JQ106" s="33"/>
      <c r="JR106" s="33"/>
      <c r="JS106" s="33"/>
      <c r="JT106" s="33"/>
      <c r="JU106" s="33"/>
      <c r="JV106" s="33"/>
      <c r="JW106" s="33"/>
      <c r="JX106" s="33"/>
      <c r="JY106" s="33"/>
      <c r="JZ106" s="33"/>
      <c r="KA106" s="33"/>
      <c r="KB106" s="33"/>
      <c r="KC106" s="33"/>
      <c r="KD106" s="33"/>
      <c r="KE106" s="33"/>
      <c r="KF106" s="33"/>
      <c r="KG106" s="33"/>
      <c r="KH106" s="33"/>
      <c r="KI106" s="33"/>
      <c r="KJ106" s="33"/>
      <c r="KK106" s="33"/>
      <c r="KL106" s="33"/>
      <c r="KM106" s="33"/>
      <c r="KN106" s="33"/>
      <c r="KO106" s="33"/>
      <c r="KP106" s="33"/>
      <c r="KQ106" s="33"/>
      <c r="KR106" s="33"/>
      <c r="KS106" s="33"/>
      <c r="KT106" s="33"/>
      <c r="KU106" s="33"/>
      <c r="KV106" s="33"/>
      <c r="KW106" s="33"/>
      <c r="KX106" s="33"/>
      <c r="KY106" s="33"/>
      <c r="KZ106" s="33"/>
      <c r="LA106" s="33"/>
      <c r="LB106" s="33"/>
      <c r="LC106" s="33"/>
      <c r="LD106" s="33"/>
      <c r="LE106" s="33"/>
      <c r="LF106" s="33"/>
      <c r="LG106" s="33"/>
      <c r="LH106" s="33"/>
      <c r="LI106" s="33"/>
      <c r="LJ106" s="33"/>
      <c r="LK106" s="33"/>
      <c r="LL106" s="33"/>
      <c r="LM106" s="33"/>
      <c r="LN106" s="33"/>
      <c r="LO106" s="33"/>
      <c r="LP106" s="33"/>
      <c r="LQ106" s="33"/>
      <c r="LR106" s="33"/>
      <c r="LS106" s="33"/>
      <c r="LT106" s="33"/>
      <c r="LU106" s="33"/>
      <c r="LV106" s="33"/>
      <c r="LW106" s="33"/>
      <c r="LX106" s="33"/>
      <c r="LY106" s="33"/>
      <c r="LZ106" s="33"/>
      <c r="MA106" s="33"/>
      <c r="MB106" s="33"/>
      <c r="MC106" s="33"/>
      <c r="MD106" s="33"/>
      <c r="ME106" s="33"/>
      <c r="MF106" s="33"/>
      <c r="MG106" s="33"/>
      <c r="MH106" s="33"/>
      <c r="MI106" s="33"/>
      <c r="MJ106" s="33"/>
      <c r="MK106" s="33"/>
      <c r="ML106" s="33"/>
      <c r="MM106" s="33"/>
      <c r="MN106" s="33"/>
      <c r="MO106" s="33"/>
      <c r="MP106" s="33"/>
      <c r="MQ106" s="33"/>
      <c r="MR106" s="33"/>
      <c r="MS106" s="33"/>
      <c r="MT106" s="33"/>
      <c r="MU106" s="33"/>
      <c r="MV106" s="33"/>
      <c r="MW106" s="33"/>
      <c r="MX106" s="33"/>
      <c r="MY106" s="33"/>
      <c r="MZ106" s="33"/>
      <c r="NA106" s="33"/>
      <c r="NB106" s="33"/>
      <c r="NC106" s="33"/>
      <c r="ND106" s="33"/>
      <c r="NE106" s="33"/>
      <c r="NF106" s="33"/>
      <c r="NG106" s="33"/>
      <c r="NH106" s="33"/>
      <c r="NI106" s="33"/>
    </row>
    <row r="107" spans="1:374" s="40" customFormat="1" ht="14.4" outlineLevel="1" x14ac:dyDescent="0.25">
      <c r="A107" s="1048"/>
      <c r="B107" s="18">
        <v>3135</v>
      </c>
      <c r="C107" s="1051"/>
      <c r="D107" s="49">
        <v>0</v>
      </c>
      <c r="E107" s="27" t="s">
        <v>30</v>
      </c>
      <c r="F107" s="25"/>
      <c r="G107" s="84">
        <v>17.063620522749279</v>
      </c>
      <c r="H107" s="33" t="e">
        <f>H105/(IFERROR(VLOOKUP($B97,#REF!,4,FALSE),"")/30)</f>
        <v>#VALUE!</v>
      </c>
      <c r="I107" s="33" t="e">
        <f>I105/(IFERROR(VLOOKUP($B97,#REF!,4,FALSE),"")/30)</f>
        <v>#VALUE!</v>
      </c>
      <c r="J107" s="33" t="e">
        <f>J105/(IFERROR(VLOOKUP($B97,#REF!,4,FALSE),"")/30)</f>
        <v>#VALUE!</v>
      </c>
      <c r="K107" s="33" t="e">
        <f>K105/(IFERROR(VLOOKUP($B97,#REF!,4,FALSE),"")/30)</f>
        <v>#VALUE!</v>
      </c>
      <c r="L107" s="33" t="e">
        <f>L105/(IFERROR(VLOOKUP($B97,#REF!,4,FALSE),"")/30)</f>
        <v>#VALUE!</v>
      </c>
      <c r="M107" s="33" t="e">
        <f>M105/(IFERROR(VLOOKUP($B97,#REF!,4,FALSE),"")/30)</f>
        <v>#VALUE!</v>
      </c>
      <c r="N107" s="33" t="e">
        <f>N105/(IFERROR(VLOOKUP($B97,#REF!,4,FALSE),"")/30)</f>
        <v>#VALUE!</v>
      </c>
      <c r="O107" s="33" t="e">
        <f>O105/(IFERROR(VLOOKUP($B97,#REF!,4,FALSE),"")/30)</f>
        <v>#VALUE!</v>
      </c>
      <c r="P107" s="33" t="e">
        <f>P105/(IFERROR(VLOOKUP($B97,#REF!,4,FALSE),"")/30)</f>
        <v>#VALUE!</v>
      </c>
      <c r="Q107" s="33" t="e">
        <f>Q105/(IFERROR(VLOOKUP($B97,#REF!,4,FALSE),"")/30)</f>
        <v>#VALUE!</v>
      </c>
      <c r="R107" s="33" t="e">
        <f>R105/(IFERROR(VLOOKUP($B97,#REF!,4,FALSE),"")/30)</f>
        <v>#VALUE!</v>
      </c>
      <c r="S107" s="33" t="e">
        <f>S105/(IFERROR(VLOOKUP($B97,#REF!,4,FALSE),"")/30)</f>
        <v>#VALUE!</v>
      </c>
      <c r="T107" s="33" t="e">
        <f>T105/(IFERROR(VLOOKUP($B97,#REF!,4,FALSE),"")/30)</f>
        <v>#VALUE!</v>
      </c>
      <c r="U107" s="33" t="e">
        <f>U105/(IFERROR(VLOOKUP($B97,#REF!,4,FALSE),"")/30)</f>
        <v>#VALUE!</v>
      </c>
      <c r="V107" s="33" t="e">
        <f>V105/(IFERROR(VLOOKUP($B97,#REF!,4,FALSE),"")/30)</f>
        <v>#VALUE!</v>
      </c>
      <c r="W107" s="33" t="e">
        <f>W105/(IFERROR(VLOOKUP($B97,#REF!,4,FALSE),"")/30)</f>
        <v>#VALUE!</v>
      </c>
      <c r="X107" s="33" t="e">
        <f>X105/(IFERROR(VLOOKUP($B97,#REF!,4,FALSE),"")/30)</f>
        <v>#VALUE!</v>
      </c>
      <c r="Y107" s="33" t="e">
        <f>Y105/(IFERROR(VLOOKUP($B97,#REF!,4,FALSE),"")/30)</f>
        <v>#VALUE!</v>
      </c>
      <c r="Z107" s="33" t="e">
        <f>Z105/(IFERROR(VLOOKUP($B97,#REF!,4,FALSE),"")/30)</f>
        <v>#VALUE!</v>
      </c>
      <c r="AA107" s="33" t="e">
        <f>AA105/(IFERROR(VLOOKUP($B97,#REF!,4,FALSE),"")/30)</f>
        <v>#VALUE!</v>
      </c>
      <c r="AB107" s="33" t="e">
        <f>AB105/(IFERROR(VLOOKUP($B97,#REF!,4,FALSE),"")/30)</f>
        <v>#VALUE!</v>
      </c>
      <c r="AC107" s="33" t="e">
        <f>AC105/(IFERROR(VLOOKUP($B97,#REF!,4,FALSE),"")/30)</f>
        <v>#VALUE!</v>
      </c>
      <c r="AD107" s="33" t="e">
        <f>AD105/(IFERROR(VLOOKUP($B97,#REF!,4,FALSE),"")/30)</f>
        <v>#VALUE!</v>
      </c>
      <c r="AE107" s="33" t="e">
        <f>AE105/(IFERROR(VLOOKUP($B97,#REF!,4,FALSE),"")/30)</f>
        <v>#VALUE!</v>
      </c>
      <c r="AF107" s="33" t="e">
        <f>AF105/(IFERROR(VLOOKUP($B97,#REF!,4,FALSE),"")/30)</f>
        <v>#VALUE!</v>
      </c>
      <c r="AG107" s="33" t="e">
        <f>AG105/(IFERROR(VLOOKUP($B97,#REF!,4,FALSE),"")/30)</f>
        <v>#VALUE!</v>
      </c>
      <c r="AH107" s="33" t="e">
        <f>AH105/(IFERROR(VLOOKUP($B97,#REF!,4,FALSE),"")/30)</f>
        <v>#VALUE!</v>
      </c>
      <c r="AI107" s="33" t="e">
        <f>AI105/(IFERROR(VLOOKUP($B97,#REF!,4,FALSE),"")/30)</f>
        <v>#VALUE!</v>
      </c>
      <c r="AJ107" s="33" t="e">
        <f>AJ105/(IFERROR(VLOOKUP($B97,#REF!,4,FALSE),"")/30)</f>
        <v>#VALUE!</v>
      </c>
      <c r="AK107" s="33" t="e">
        <f>AK105/(IFERROR(VLOOKUP($B97,#REF!,4,FALSE),"")/30)</f>
        <v>#VALUE!</v>
      </c>
      <c r="AL107" s="33" t="e">
        <f>AL105/(IFERROR(VLOOKUP($B97,#REF!,4,FALSE),"")/30)</f>
        <v>#VALUE!</v>
      </c>
      <c r="AM107" s="33" t="e">
        <f>AM105/(IFERROR(VLOOKUP($B97,#REF!,5,FALSE),"")/30)</f>
        <v>#VALUE!</v>
      </c>
      <c r="AN107" s="33" t="e">
        <f>AN105/(IFERROR(VLOOKUP($B97,#REF!,5,FALSE),"")/30)</f>
        <v>#VALUE!</v>
      </c>
      <c r="AO107" s="33" t="e">
        <f>AO105/(IFERROR(VLOOKUP($B97,#REF!,5,FALSE),"")/30)</f>
        <v>#VALUE!</v>
      </c>
      <c r="AP107" s="33" t="e">
        <f>AP105/(IFERROR(VLOOKUP($B97,#REF!,5,FALSE),"")/30)</f>
        <v>#VALUE!</v>
      </c>
      <c r="AQ107" s="33" t="e">
        <f>AQ105/(IFERROR(VLOOKUP($B97,#REF!,5,FALSE),"")/30)</f>
        <v>#VALUE!</v>
      </c>
      <c r="AR107" s="33" t="e">
        <f>AR105/(IFERROR(VLOOKUP($B97,#REF!,5,FALSE),"")/30)</f>
        <v>#VALUE!</v>
      </c>
      <c r="AS107" s="33" t="e">
        <f>AS105/(IFERROR(VLOOKUP($B97,#REF!,5,FALSE),"")/30)</f>
        <v>#VALUE!</v>
      </c>
      <c r="AT107" s="33" t="e">
        <f>AT105/(IFERROR(VLOOKUP($B97,#REF!,5,FALSE),"")/30)</f>
        <v>#VALUE!</v>
      </c>
      <c r="AU107" s="33" t="e">
        <f>AU105/(IFERROR(VLOOKUP($B97,#REF!,5,FALSE),"")/30)</f>
        <v>#VALUE!</v>
      </c>
      <c r="AV107" s="33" t="e">
        <f>AV105/(IFERROR(VLOOKUP($B97,#REF!,5,FALSE),"")/30)</f>
        <v>#VALUE!</v>
      </c>
      <c r="AW107" s="33" t="e">
        <f>AW105/(IFERROR(VLOOKUP($B97,#REF!,5,FALSE),"")/30)</f>
        <v>#VALUE!</v>
      </c>
      <c r="AX107" s="33" t="e">
        <f>AX105/(IFERROR(VLOOKUP($B97,#REF!,5,FALSE),"")/30)</f>
        <v>#VALUE!</v>
      </c>
      <c r="AY107" s="33" t="e">
        <f>AY105/(IFERROR(VLOOKUP($B97,#REF!,5,FALSE),"")/30)</f>
        <v>#VALUE!</v>
      </c>
      <c r="AZ107" s="33" t="e">
        <f>AZ105/(IFERROR(VLOOKUP($B97,#REF!,5,FALSE),"")/30)</f>
        <v>#VALUE!</v>
      </c>
      <c r="BA107" s="33" t="e">
        <f>BA105/(IFERROR(VLOOKUP($B97,#REF!,5,FALSE),"")/30)</f>
        <v>#VALUE!</v>
      </c>
      <c r="BB107" s="33" t="e">
        <f>BB105/(IFERROR(VLOOKUP($B97,#REF!,5,FALSE),"")/30)</f>
        <v>#VALUE!</v>
      </c>
      <c r="BC107" s="33" t="e">
        <f>BC105/(IFERROR(VLOOKUP($B97,#REF!,5,FALSE),"")/30)</f>
        <v>#VALUE!</v>
      </c>
      <c r="BD107" s="33" t="e">
        <f>BD105/(IFERROR(VLOOKUP($B97,#REF!,5,FALSE),"")/30)</f>
        <v>#VALUE!</v>
      </c>
      <c r="BE107" s="33" t="e">
        <f>BE105/(IFERROR(VLOOKUP($B97,#REF!,5,FALSE),"")/30)</f>
        <v>#VALUE!</v>
      </c>
      <c r="BF107" s="33" t="e">
        <f>BF105/(IFERROR(VLOOKUP($B97,#REF!,5,FALSE),"")/30)</f>
        <v>#VALUE!</v>
      </c>
      <c r="BG107" s="33" t="e">
        <f>BG105/(IFERROR(VLOOKUP($B97,#REF!,5,FALSE),"")/30)</f>
        <v>#VALUE!</v>
      </c>
      <c r="BH107" s="33" t="e">
        <f>BH105/(IFERROR(VLOOKUP($B97,#REF!,5,FALSE),"")/30)</f>
        <v>#VALUE!</v>
      </c>
      <c r="BI107" s="33" t="e">
        <f>BI105/(IFERROR(VLOOKUP($B97,#REF!,5,FALSE),"")/30)</f>
        <v>#VALUE!</v>
      </c>
      <c r="BJ107" s="33" t="e">
        <f>BJ105/(IFERROR(VLOOKUP($B97,#REF!,5,FALSE),"")/30)</f>
        <v>#VALUE!</v>
      </c>
      <c r="BK107" s="33" t="e">
        <f>BK105/(IFERROR(VLOOKUP($B97,#REF!,5,FALSE),"")/30)</f>
        <v>#VALUE!</v>
      </c>
      <c r="BL107" s="33" t="e">
        <f>BL105/(IFERROR(VLOOKUP($B97,#REF!,5,FALSE),"")/30)</f>
        <v>#VALUE!</v>
      </c>
      <c r="BM107" s="33" t="e">
        <f>BM105/(IFERROR(VLOOKUP($B97,#REF!,5,FALSE),"")/30)</f>
        <v>#VALUE!</v>
      </c>
      <c r="BN107" s="33" t="e">
        <f>BN105/(IFERROR(VLOOKUP($B97,#REF!,5,FALSE),"")/30)</f>
        <v>#VALUE!</v>
      </c>
      <c r="BO107" s="33" t="e">
        <f>BO105/(IFERROR(VLOOKUP($B97,#REF!,5,FALSE),"")/30)</f>
        <v>#VALUE!</v>
      </c>
      <c r="BP107" s="33" t="e">
        <f>BP105/(IFERROR(VLOOKUP($B97,#REF!,6,FALSE),"")/30)</f>
        <v>#VALUE!</v>
      </c>
      <c r="BQ107" s="33" t="e">
        <f>BQ105/(IFERROR(VLOOKUP($B97,#REF!,6,FALSE),"")/30)</f>
        <v>#VALUE!</v>
      </c>
      <c r="BR107" s="33" t="e">
        <f>BR105/(IFERROR(VLOOKUP($B97,#REF!,6,FALSE),"")/30)</f>
        <v>#VALUE!</v>
      </c>
      <c r="BS107" s="33" t="e">
        <f>BS105/(IFERROR(VLOOKUP($B97,#REF!,6,FALSE),"")/30)</f>
        <v>#VALUE!</v>
      </c>
      <c r="BT107" s="33" t="e">
        <f>BT105/(IFERROR(VLOOKUP($B97,#REF!,6,FALSE),"")/30)</f>
        <v>#VALUE!</v>
      </c>
      <c r="BU107" s="33" t="e">
        <f>BU105/(IFERROR(VLOOKUP($B97,#REF!,6,FALSE),"")/30)</f>
        <v>#VALUE!</v>
      </c>
      <c r="BV107" s="33" t="e">
        <f>BV105/(IFERROR(VLOOKUP($B97,#REF!,6,FALSE),"")/30)</f>
        <v>#VALUE!</v>
      </c>
      <c r="BW107" s="33" t="e">
        <f>BW105/(IFERROR(VLOOKUP($B97,#REF!,6,FALSE),"")/30)</f>
        <v>#VALUE!</v>
      </c>
      <c r="BX107" s="33" t="e">
        <f>BX105/(IFERROR(VLOOKUP($B97,#REF!,6,FALSE),"")/30)</f>
        <v>#VALUE!</v>
      </c>
      <c r="BY107" s="33" t="e">
        <f>BY105/(IFERROR(VLOOKUP($B97,#REF!,6,FALSE),"")/30)</f>
        <v>#VALUE!</v>
      </c>
      <c r="BZ107" s="33" t="e">
        <f>BZ105/(IFERROR(VLOOKUP($B97,#REF!,6,FALSE),"")/30)</f>
        <v>#VALUE!</v>
      </c>
      <c r="CA107" s="33" t="e">
        <f>CA105/(IFERROR(VLOOKUP($B97,#REF!,6,FALSE),"")/30)</f>
        <v>#VALUE!</v>
      </c>
      <c r="CB107" s="33" t="e">
        <f>CB105/(IFERROR(VLOOKUP($B97,#REF!,6,FALSE),"")/30)</f>
        <v>#VALUE!</v>
      </c>
      <c r="CC107" s="33" t="e">
        <f>CC105/(IFERROR(VLOOKUP($B97,#REF!,6,FALSE),"")/30)</f>
        <v>#VALUE!</v>
      </c>
      <c r="CD107" s="33" t="e">
        <f>CD105/(IFERROR(VLOOKUP($B97,#REF!,6,FALSE),"")/30)</f>
        <v>#VALUE!</v>
      </c>
      <c r="CE107" s="33" t="e">
        <f>CE105/(IFERROR(VLOOKUP($B97,#REF!,6,FALSE),"")/30)</f>
        <v>#VALUE!</v>
      </c>
      <c r="CF107" s="33" t="e">
        <f>CF105/(IFERROR(VLOOKUP($B97,#REF!,6,FALSE),"")/30)</f>
        <v>#VALUE!</v>
      </c>
      <c r="CG107" s="33" t="e">
        <f>CG105/(IFERROR(VLOOKUP($B97,#REF!,6,FALSE),"")/30)</f>
        <v>#VALUE!</v>
      </c>
      <c r="CH107" s="33" t="e">
        <f>CH105/(IFERROR(VLOOKUP($B97,#REF!,6,FALSE),"")/30)</f>
        <v>#VALUE!</v>
      </c>
      <c r="CI107" s="33" t="e">
        <f>CI105/(IFERROR(VLOOKUP($B97,#REF!,6,FALSE),"")/30)</f>
        <v>#VALUE!</v>
      </c>
      <c r="CJ107" s="33" t="e">
        <f>CJ105/(IFERROR(VLOOKUP($B97,#REF!,6,FALSE),"")/30)</f>
        <v>#VALUE!</v>
      </c>
      <c r="CK107" s="33" t="e">
        <f>CK105/(IFERROR(VLOOKUP($B97,#REF!,6,FALSE),"")/30)</f>
        <v>#VALUE!</v>
      </c>
      <c r="CL107" s="33" t="e">
        <f>CL105/(IFERROR(VLOOKUP($B97,#REF!,6,FALSE),"")/30)</f>
        <v>#VALUE!</v>
      </c>
      <c r="CM107" s="33" t="e">
        <f>CM105/(IFERROR(VLOOKUP($B97,#REF!,6,FALSE),"")/30)</f>
        <v>#VALUE!</v>
      </c>
      <c r="CN107" s="33" t="e">
        <f>CN105/(IFERROR(VLOOKUP($B97,#REF!,6,FALSE),"")/30)</f>
        <v>#VALUE!</v>
      </c>
      <c r="CO107" s="33" t="e">
        <f>CO105/(IFERROR(VLOOKUP($B97,#REF!,6,FALSE),"")/30)</f>
        <v>#VALUE!</v>
      </c>
      <c r="CP107" s="33" t="e">
        <f>CP105/(IFERROR(VLOOKUP($B97,#REF!,6,FALSE),"")/30)</f>
        <v>#VALUE!</v>
      </c>
      <c r="CQ107" s="33" t="e">
        <f>CQ105/(IFERROR(VLOOKUP($B97,#REF!,6,FALSE),"")/30)</f>
        <v>#VALUE!</v>
      </c>
      <c r="CR107" s="33" t="e">
        <f>CR105/(IFERROR(VLOOKUP($B97,#REF!,6,FALSE),"")/30)</f>
        <v>#VALUE!</v>
      </c>
      <c r="CS107" s="33" t="e">
        <f>CS105/(IFERROR(VLOOKUP($B97,#REF!,6,FALSE),"")/30)</f>
        <v>#VALUE!</v>
      </c>
      <c r="CT107" s="33" t="e">
        <f>CT105/(IFERROR(VLOOKUP($B97,#REF!,6,FALSE),"")/30)</f>
        <v>#VALUE!</v>
      </c>
      <c r="CU107" s="33" t="e">
        <f>CU105/(VLOOKUP($B97,#REF!,7,FALSE)/30)</f>
        <v>#VALUE!</v>
      </c>
      <c r="CV107" s="33" t="e">
        <f>CV105/(VLOOKUP($B97,#REF!,7,FALSE)/30)</f>
        <v>#VALUE!</v>
      </c>
      <c r="CW107" s="33" t="e">
        <f>CW105/(VLOOKUP($B97,#REF!,7,FALSE)/30)</f>
        <v>#VALUE!</v>
      </c>
      <c r="CX107" s="33" t="e">
        <f>CX105/(VLOOKUP($B97,#REF!,7,FALSE)/30)</f>
        <v>#VALUE!</v>
      </c>
      <c r="CY107" s="33" t="e">
        <f>CY105/(VLOOKUP($B97,#REF!,7,FALSE)/30)</f>
        <v>#VALUE!</v>
      </c>
      <c r="CZ107" s="33" t="e">
        <f>CZ105/(VLOOKUP($B97,#REF!,7,FALSE)/30)</f>
        <v>#VALUE!</v>
      </c>
      <c r="DA107" s="33" t="e">
        <f>DA105/(VLOOKUP($B97,#REF!,7,FALSE)/30)</f>
        <v>#VALUE!</v>
      </c>
      <c r="DB107" s="33" t="e">
        <f>DB105/(VLOOKUP($B97,#REF!,7,FALSE)/30)</f>
        <v>#VALUE!</v>
      </c>
      <c r="DC107" s="33" t="e">
        <f>DC105/(VLOOKUP($B97,#REF!,7,FALSE)/30)</f>
        <v>#VALUE!</v>
      </c>
      <c r="DD107" s="33" t="e">
        <f>DD105/(VLOOKUP($B97,#REF!,7,FALSE)/30)</f>
        <v>#VALUE!</v>
      </c>
      <c r="DE107" s="33" t="e">
        <f>DE105/(VLOOKUP($B97,#REF!,7,FALSE)/30)</f>
        <v>#VALUE!</v>
      </c>
      <c r="DF107" s="33" t="e">
        <f>DF105/(VLOOKUP($B97,#REF!,7,FALSE)/30)</f>
        <v>#VALUE!</v>
      </c>
      <c r="DG107" s="33" t="e">
        <f>DG105/(VLOOKUP($B97,#REF!,7,FALSE)/30)</f>
        <v>#VALUE!</v>
      </c>
      <c r="DH107" s="33" t="e">
        <f>DH105/(VLOOKUP($B97,#REF!,7,FALSE)/30)</f>
        <v>#VALUE!</v>
      </c>
      <c r="DI107" s="33" t="e">
        <f>DI105/(VLOOKUP($B97,#REF!,7,FALSE)/30)</f>
        <v>#VALUE!</v>
      </c>
      <c r="DJ107" s="33" t="e">
        <f>DJ105/(VLOOKUP($B97,#REF!,7,FALSE)/30)</f>
        <v>#VALUE!</v>
      </c>
      <c r="DK107" s="33" t="e">
        <f>DK105/(VLOOKUP($B97,#REF!,7,FALSE)/30)</f>
        <v>#VALUE!</v>
      </c>
      <c r="DL107" s="33" t="e">
        <f>DL105/(VLOOKUP($B97,#REF!,7,FALSE)/30)</f>
        <v>#VALUE!</v>
      </c>
      <c r="DM107" s="33" t="e">
        <f>DM105/(VLOOKUP($B97,#REF!,7,FALSE)/30)</f>
        <v>#VALUE!</v>
      </c>
      <c r="DN107" s="33" t="e">
        <f>DN105/(VLOOKUP($B97,#REF!,7,FALSE)/30)</f>
        <v>#VALUE!</v>
      </c>
      <c r="DO107" s="33" t="e">
        <f>DO105/(VLOOKUP($B97,#REF!,7,FALSE)/30)</f>
        <v>#VALUE!</v>
      </c>
      <c r="DP107" s="33" t="e">
        <f>DP105/(VLOOKUP($B97,#REF!,7,FALSE)/30)</f>
        <v>#VALUE!</v>
      </c>
      <c r="DQ107" s="33" t="e">
        <f>DQ105/(VLOOKUP($B97,#REF!,7,FALSE)/30)</f>
        <v>#VALUE!</v>
      </c>
      <c r="DR107" s="33" t="e">
        <f>DR105/(VLOOKUP($B97,#REF!,7,FALSE)/30)</f>
        <v>#VALUE!</v>
      </c>
      <c r="DS107" s="33" t="e">
        <f>DS105/(VLOOKUP($B97,#REF!,7,FALSE)/30)</f>
        <v>#VALUE!</v>
      </c>
      <c r="DT107" s="33" t="e">
        <f>DT105/(VLOOKUP($B97,#REF!,7,FALSE)/30)</f>
        <v>#VALUE!</v>
      </c>
      <c r="DU107" s="33" t="e">
        <f>DU105/(VLOOKUP($B97,#REF!,7,FALSE)/30)</f>
        <v>#VALUE!</v>
      </c>
      <c r="DV107" s="33" t="e">
        <f>DV105/(VLOOKUP($B97,#REF!,7,FALSE)/30)</f>
        <v>#VALUE!</v>
      </c>
      <c r="DW107" s="33" t="e">
        <f>DW105/(VLOOKUP($B97,#REF!,7,FALSE)/30)</f>
        <v>#VALUE!</v>
      </c>
      <c r="DX107" s="33" t="e">
        <f>DX105/(VLOOKUP($B97,#REF!,7,FALSE)/30)</f>
        <v>#VALUE!</v>
      </c>
      <c r="DY107" s="33" t="e">
        <f>DY105/(VLOOKUP($B97,#REF!,8,FALSE)/30)</f>
        <v>#VALUE!</v>
      </c>
      <c r="DZ107" s="33" t="e">
        <f>DZ105/(VLOOKUP($B97,#REF!,8,FALSE)/30)</f>
        <v>#VALUE!</v>
      </c>
      <c r="EA107" s="33" t="e">
        <f>EA105/(VLOOKUP($B97,#REF!,8,FALSE)/30)</f>
        <v>#VALUE!</v>
      </c>
      <c r="EB107" s="33" t="e">
        <f>EB105/(VLOOKUP($B97,#REF!,8,FALSE)/30)</f>
        <v>#VALUE!</v>
      </c>
      <c r="EC107" s="33" t="e">
        <f>EC105/(VLOOKUP($B97,#REF!,8,FALSE)/30)</f>
        <v>#VALUE!</v>
      </c>
      <c r="ED107" s="33" t="e">
        <f>ED105/(VLOOKUP($B97,#REF!,8,FALSE)/30)</f>
        <v>#VALUE!</v>
      </c>
      <c r="EE107" s="33" t="e">
        <f>EE105/(VLOOKUP($B97,#REF!,8,FALSE)/30)</f>
        <v>#VALUE!</v>
      </c>
      <c r="EF107" s="33" t="e">
        <f>EF105/(VLOOKUP($B97,#REF!,8,FALSE)/30)</f>
        <v>#VALUE!</v>
      </c>
      <c r="EG107" s="33" t="e">
        <f>EG105/(VLOOKUP($B97,#REF!,8,FALSE)/30)</f>
        <v>#VALUE!</v>
      </c>
      <c r="EH107" s="33" t="e">
        <f>EH105/(VLOOKUP($B97,#REF!,8,FALSE)/30)</f>
        <v>#VALUE!</v>
      </c>
      <c r="EI107" s="33" t="e">
        <f>EI105/(VLOOKUP($B97,#REF!,8,FALSE)/30)</f>
        <v>#VALUE!</v>
      </c>
      <c r="EJ107" s="33" t="e">
        <f>EJ105/(VLOOKUP($B97,#REF!,8,FALSE)/30)</f>
        <v>#VALUE!</v>
      </c>
      <c r="EK107" s="33" t="e">
        <f>EK105/(VLOOKUP($B97,#REF!,8,FALSE)/30)</f>
        <v>#VALUE!</v>
      </c>
      <c r="EL107" s="33" t="e">
        <f>EL105/(VLOOKUP($B97,#REF!,8,FALSE)/30)</f>
        <v>#VALUE!</v>
      </c>
      <c r="EM107" s="33" t="e">
        <f>EM105/(VLOOKUP($B97,#REF!,8,FALSE)/30)</f>
        <v>#VALUE!</v>
      </c>
      <c r="EN107" s="33" t="e">
        <f>EN105/(VLOOKUP($B97,#REF!,8,FALSE)/30)</f>
        <v>#VALUE!</v>
      </c>
      <c r="EO107" s="33" t="e">
        <f>EO105/(VLOOKUP($B97,#REF!,8,FALSE)/30)</f>
        <v>#VALUE!</v>
      </c>
      <c r="EP107" s="33" t="e">
        <f>EP105/(VLOOKUP($B97,#REF!,8,FALSE)/30)</f>
        <v>#VALUE!</v>
      </c>
      <c r="EQ107" s="33" t="e">
        <f>EQ105/(VLOOKUP($B97,#REF!,8,FALSE)/30)</f>
        <v>#VALUE!</v>
      </c>
      <c r="ER107" s="33" t="e">
        <f>ER105/(VLOOKUP($B97,#REF!,8,FALSE)/30)</f>
        <v>#VALUE!</v>
      </c>
      <c r="ES107" s="33" t="e">
        <f>ES105/(VLOOKUP($B97,#REF!,8,FALSE)/30)</f>
        <v>#VALUE!</v>
      </c>
      <c r="ET107" s="33" t="e">
        <f>ET105/(VLOOKUP($B97,#REF!,8,FALSE)/30)</f>
        <v>#VALUE!</v>
      </c>
      <c r="EU107" s="33" t="e">
        <f>EU105/(VLOOKUP($B97,#REF!,8,FALSE)/30)</f>
        <v>#VALUE!</v>
      </c>
      <c r="EV107" s="33" t="e">
        <f>EV105/(VLOOKUP($B97,#REF!,8,FALSE)/30)</f>
        <v>#VALUE!</v>
      </c>
      <c r="EW107" s="33" t="e">
        <f>EW105/(VLOOKUP($B97,#REF!,8,FALSE)/30)</f>
        <v>#VALUE!</v>
      </c>
      <c r="EX107" s="33" t="e">
        <f>EX105/(VLOOKUP($B97,#REF!,8,FALSE)/30)</f>
        <v>#VALUE!</v>
      </c>
      <c r="EY107" s="33" t="e">
        <f>EY105/(VLOOKUP($B97,#REF!,8,FALSE)/30)</f>
        <v>#VALUE!</v>
      </c>
      <c r="EZ107" s="33" t="e">
        <f>EZ105/(VLOOKUP($B97,#REF!,8,FALSE)/30)</f>
        <v>#VALUE!</v>
      </c>
      <c r="FA107" s="33" t="e">
        <f>FA105/(VLOOKUP($B97,#REF!,8,FALSE)/30)</f>
        <v>#VALUE!</v>
      </c>
      <c r="FB107" s="33" t="e">
        <f>FB105/(VLOOKUP($B97,#REF!,8,FALSE)/30)</f>
        <v>#VALUE!</v>
      </c>
      <c r="FC107" s="33" t="e">
        <f>FC105/(VLOOKUP($B97,#REF!,8,FALSE)/30)</f>
        <v>#VALUE!</v>
      </c>
      <c r="FD107" s="33" t="e">
        <f>FD105/(VLOOKUP($B97,#REF!,9,FALSE)/30)</f>
        <v>#VALUE!</v>
      </c>
      <c r="FE107" s="33" t="e">
        <f>FE105/(VLOOKUP($B97,#REF!,9,FALSE)/30)</f>
        <v>#VALUE!</v>
      </c>
      <c r="FF107" s="33" t="e">
        <f>FF105/(VLOOKUP($B97,#REF!,9,FALSE)/30)</f>
        <v>#VALUE!</v>
      </c>
      <c r="FG107" s="33" t="e">
        <f>FG105/(VLOOKUP($B97,#REF!,9,FALSE)/30)</f>
        <v>#VALUE!</v>
      </c>
      <c r="FH107" s="33" t="e">
        <f>FH105/(VLOOKUP($B97,#REF!,9,FALSE)/30)</f>
        <v>#VALUE!</v>
      </c>
      <c r="FI107" s="33" t="e">
        <f>FI105/(VLOOKUP($B97,#REF!,9,FALSE)/30)</f>
        <v>#VALUE!</v>
      </c>
      <c r="FJ107" s="33" t="e">
        <f>FJ105/(VLOOKUP($B97,#REF!,9,FALSE)/30)</f>
        <v>#VALUE!</v>
      </c>
      <c r="FK107" s="33" t="e">
        <f>FK105/(VLOOKUP($B97,#REF!,9,FALSE)/30)</f>
        <v>#VALUE!</v>
      </c>
      <c r="FL107" s="33" t="e">
        <f>FL105/(VLOOKUP($B97,#REF!,9,FALSE)/30)</f>
        <v>#VALUE!</v>
      </c>
      <c r="FM107" s="33" t="e">
        <f>FM105/(VLOOKUP($B97,#REF!,9,FALSE)/30)</f>
        <v>#VALUE!</v>
      </c>
      <c r="FN107" s="33" t="e">
        <f>FN105/(VLOOKUP($B97,#REF!,9,FALSE)/30)</f>
        <v>#VALUE!</v>
      </c>
      <c r="FO107" s="33" t="e">
        <f>FO105/(VLOOKUP($B97,#REF!,9,FALSE)/30)</f>
        <v>#VALUE!</v>
      </c>
      <c r="FP107" s="33" t="e">
        <f>FP105/(VLOOKUP($B97,#REF!,9,FALSE)/30)</f>
        <v>#VALUE!</v>
      </c>
      <c r="FQ107" s="33" t="e">
        <f>FQ105/(VLOOKUP($B97,#REF!,9,FALSE)/30)</f>
        <v>#VALUE!</v>
      </c>
      <c r="FR107" s="33" t="e">
        <f>FR105/(VLOOKUP($B97,#REF!,9,FALSE)/30)</f>
        <v>#VALUE!</v>
      </c>
      <c r="FS107" s="33" t="e">
        <f>FS105/(VLOOKUP($B97,#REF!,9,FALSE)/30)</f>
        <v>#VALUE!</v>
      </c>
      <c r="FT107" s="33" t="e">
        <f>FT105/(VLOOKUP($B97,#REF!,9,FALSE)/30)</f>
        <v>#VALUE!</v>
      </c>
      <c r="FU107" s="33" t="e">
        <f>FU105/(VLOOKUP($B97,#REF!,9,FALSE)/30)</f>
        <v>#VALUE!</v>
      </c>
      <c r="FV107" s="33" t="e">
        <f>FV105/(VLOOKUP($B97,#REF!,9,FALSE)/30)</f>
        <v>#VALUE!</v>
      </c>
      <c r="FW107" s="33" t="e">
        <f>FW105/(VLOOKUP($B97,#REF!,9,FALSE)/30)</f>
        <v>#VALUE!</v>
      </c>
      <c r="FX107" s="33" t="e">
        <f>FX105/(VLOOKUP($B97,#REF!,9,FALSE)/30)</f>
        <v>#VALUE!</v>
      </c>
      <c r="FY107" s="33" t="e">
        <f>FY105/(VLOOKUP($B97,#REF!,9,FALSE)/30)</f>
        <v>#VALUE!</v>
      </c>
      <c r="FZ107" s="33" t="e">
        <f>FZ105/(VLOOKUP($B97,#REF!,9,FALSE)/30)</f>
        <v>#VALUE!</v>
      </c>
      <c r="GA107" s="33" t="e">
        <f>GA105/(VLOOKUP($B97,#REF!,9,FALSE)/30)</f>
        <v>#VALUE!</v>
      </c>
      <c r="GB107" s="33" t="e">
        <f>GB105/(VLOOKUP($B97,#REF!,9,FALSE)/30)</f>
        <v>#VALUE!</v>
      </c>
      <c r="GC107" s="33" t="e">
        <f>GC105/(VLOOKUP($B97,#REF!,9,FALSE)/30)</f>
        <v>#VALUE!</v>
      </c>
      <c r="GD107" s="33" t="e">
        <f>GD105/(VLOOKUP($B97,#REF!,9,FALSE)/30)</f>
        <v>#VALUE!</v>
      </c>
      <c r="GE107" s="33" t="e">
        <f>GE105/(VLOOKUP($B97,#REF!,9,FALSE)/30)</f>
        <v>#VALUE!</v>
      </c>
      <c r="GF107" s="33" t="e">
        <f>GF105/(VLOOKUP($B97,#REF!,9,FALSE)/30)</f>
        <v>#VALUE!</v>
      </c>
      <c r="GG107" s="33" t="e">
        <f>GG105/(VLOOKUP($B97,#REF!,9,FALSE)/30)</f>
        <v>#VALUE!</v>
      </c>
      <c r="GH107" s="33" t="e">
        <f>GH105/(VLOOKUP($B97,#REF!,10,FALSE)/30)</f>
        <v>#VALUE!</v>
      </c>
      <c r="GI107" s="33" t="e">
        <f>GI105/(VLOOKUP($B97,#REF!,10,FALSE)/30)</f>
        <v>#VALUE!</v>
      </c>
      <c r="GJ107" s="33" t="e">
        <f>GJ105/(VLOOKUP($B97,#REF!,10,FALSE)/30)</f>
        <v>#VALUE!</v>
      </c>
      <c r="GK107" s="33" t="e">
        <f>GK105/(VLOOKUP($B97,#REF!,10,FALSE)/30)</f>
        <v>#VALUE!</v>
      </c>
      <c r="GL107" s="33" t="e">
        <f>GL105/(VLOOKUP($B97,#REF!,10,FALSE)/30)</f>
        <v>#VALUE!</v>
      </c>
      <c r="GM107" s="33" t="e">
        <f>GM105/(VLOOKUP($B97,#REF!,10,FALSE)/30)</f>
        <v>#VALUE!</v>
      </c>
      <c r="GN107" s="33" t="e">
        <f>GN105/(VLOOKUP($B97,#REF!,10,FALSE)/30)</f>
        <v>#VALUE!</v>
      </c>
      <c r="GO107" s="33" t="e">
        <f>GO105/(VLOOKUP($B97,#REF!,10,FALSE)/30)</f>
        <v>#VALUE!</v>
      </c>
      <c r="GP107" s="33" t="e">
        <f>GP105/(VLOOKUP($B97,#REF!,10,FALSE)/30)</f>
        <v>#VALUE!</v>
      </c>
      <c r="GQ107" s="33" t="e">
        <f>GQ105/(VLOOKUP($B97,#REF!,10,FALSE)/30)</f>
        <v>#VALUE!</v>
      </c>
      <c r="GR107" s="33" t="e">
        <f>GR105/(VLOOKUP($B97,#REF!,10,FALSE)/30)</f>
        <v>#VALUE!</v>
      </c>
      <c r="GS107" s="33" t="e">
        <f>GS105/(VLOOKUP($B97,#REF!,10,FALSE)/30)</f>
        <v>#VALUE!</v>
      </c>
      <c r="GT107" s="33" t="e">
        <f>GT105/(VLOOKUP($B97,#REF!,10,FALSE)/30)</f>
        <v>#VALUE!</v>
      </c>
      <c r="GU107" s="33" t="e">
        <f>GU105/(VLOOKUP($B97,#REF!,10,FALSE)/30)</f>
        <v>#VALUE!</v>
      </c>
      <c r="GV107" s="33" t="e">
        <f>GV105/(VLOOKUP($B97,#REF!,10,FALSE)/30)</f>
        <v>#VALUE!</v>
      </c>
      <c r="GW107" s="33" t="e">
        <f>GW105/(VLOOKUP($B97,#REF!,10,FALSE)/30)</f>
        <v>#VALUE!</v>
      </c>
      <c r="GX107" s="33" t="e">
        <f>GX105/(VLOOKUP($B97,#REF!,10,FALSE)/30)</f>
        <v>#VALUE!</v>
      </c>
      <c r="GY107" s="33" t="e">
        <f>GY105/(VLOOKUP($B97,#REF!,10,FALSE)/30)</f>
        <v>#VALUE!</v>
      </c>
      <c r="GZ107" s="33" t="e">
        <f>GZ105/(VLOOKUP($B97,#REF!,10,FALSE)/30)</f>
        <v>#VALUE!</v>
      </c>
      <c r="HA107" s="33" t="e">
        <f>HA105/(VLOOKUP($B97,#REF!,10,FALSE)/30)</f>
        <v>#VALUE!</v>
      </c>
      <c r="HB107" s="33" t="e">
        <f>HB105/(VLOOKUP($B97,#REF!,10,FALSE)/30)</f>
        <v>#VALUE!</v>
      </c>
      <c r="HC107" s="33" t="e">
        <f>HC105/(VLOOKUP($B97,#REF!,10,FALSE)/30)</f>
        <v>#VALUE!</v>
      </c>
      <c r="HD107" s="33" t="e">
        <f>HD105/(VLOOKUP($B97,#REF!,10,FALSE)/30)</f>
        <v>#VALUE!</v>
      </c>
      <c r="HE107" s="33" t="e">
        <f>HE105/(VLOOKUP($B97,#REF!,10,FALSE)/30)</f>
        <v>#VALUE!</v>
      </c>
      <c r="HF107" s="33" t="e">
        <f>HF105/(VLOOKUP($B97,#REF!,10,FALSE)/30)</f>
        <v>#VALUE!</v>
      </c>
      <c r="HG107" s="33" t="e">
        <f>HG105/(VLOOKUP($B97,#REF!,10,FALSE)/30)</f>
        <v>#VALUE!</v>
      </c>
      <c r="HH107" s="33" t="e">
        <f>HH105/(VLOOKUP($B97,#REF!,10,FALSE)/30)</f>
        <v>#VALUE!</v>
      </c>
      <c r="HI107" s="33" t="e">
        <f>HI105/(VLOOKUP($B97,#REF!,10,FALSE)/30)</f>
        <v>#VALUE!</v>
      </c>
      <c r="HJ107" s="33" t="e">
        <f>HJ105/(VLOOKUP($B97,#REF!,10,FALSE)/30)</f>
        <v>#VALUE!</v>
      </c>
      <c r="HK107" s="33" t="e">
        <f>HK105/(VLOOKUP($B97,#REF!,10,FALSE)/30)</f>
        <v>#VALUE!</v>
      </c>
      <c r="HL107" s="33" t="e">
        <f>HL105/(VLOOKUP($B97,#REF!,10,FALSE)/30)</f>
        <v>#VALUE!</v>
      </c>
      <c r="HM107" s="33" t="e">
        <f>HM105/(VLOOKUP($B97,#REF!,11,FALSE)/30)</f>
        <v>#VALUE!</v>
      </c>
      <c r="HN107" s="33" t="e">
        <f>HN105/(VLOOKUP($B97,#REF!,11,FALSE)/30)</f>
        <v>#VALUE!</v>
      </c>
      <c r="HO107" s="33" t="e">
        <f>HO105/(VLOOKUP($B97,#REF!,11,FALSE)/30)</f>
        <v>#VALUE!</v>
      </c>
      <c r="HP107" s="33" t="e">
        <f>HP105/(VLOOKUP($B97,#REF!,11,FALSE)/30)</f>
        <v>#VALUE!</v>
      </c>
      <c r="HQ107" s="33" t="e">
        <f>HQ105/(VLOOKUP($B97,#REF!,11,FALSE)/30)</f>
        <v>#VALUE!</v>
      </c>
      <c r="HR107" s="33" t="e">
        <f>HR105/(VLOOKUP($B97,#REF!,11,FALSE)/30)</f>
        <v>#VALUE!</v>
      </c>
      <c r="HS107" s="33" t="e">
        <f>HS105/(VLOOKUP($B97,#REF!,11,FALSE)/30)</f>
        <v>#VALUE!</v>
      </c>
      <c r="HT107" s="33" t="e">
        <f>HT105/(VLOOKUP($B97,#REF!,11,FALSE)/30)</f>
        <v>#VALUE!</v>
      </c>
      <c r="HU107" s="33" t="e">
        <f>HU105/(VLOOKUP($B97,#REF!,11,FALSE)/30)</f>
        <v>#VALUE!</v>
      </c>
      <c r="HV107" s="33" t="e">
        <f>HV105/(VLOOKUP($B97,#REF!,11,FALSE)/30)</f>
        <v>#VALUE!</v>
      </c>
      <c r="HW107" s="33" t="e">
        <f>HW105/(VLOOKUP($B97,#REF!,11,FALSE)/30)</f>
        <v>#VALUE!</v>
      </c>
      <c r="HX107" s="33" t="e">
        <f>HX105/(VLOOKUP($B97,#REF!,11,FALSE)/30)</f>
        <v>#VALUE!</v>
      </c>
      <c r="HY107" s="33" t="e">
        <f>HY105/(VLOOKUP($B97,#REF!,11,FALSE)/30)</f>
        <v>#VALUE!</v>
      </c>
      <c r="HZ107" s="33" t="e">
        <f>HZ105/(VLOOKUP($B97,#REF!,11,FALSE)/30)</f>
        <v>#VALUE!</v>
      </c>
      <c r="IA107" s="33" t="e">
        <f>IA105/(VLOOKUP($B97,#REF!,11,FALSE)/30)</f>
        <v>#VALUE!</v>
      </c>
      <c r="IB107" s="33" t="e">
        <f>IB105/(VLOOKUP($B97,#REF!,11,FALSE)/30)</f>
        <v>#VALUE!</v>
      </c>
      <c r="IC107" s="33" t="e">
        <f>IC105/(VLOOKUP($B97,#REF!,11,FALSE)/30)</f>
        <v>#VALUE!</v>
      </c>
      <c r="ID107" s="33" t="e">
        <f>ID105/(VLOOKUP($B97,#REF!,11,FALSE)/30)</f>
        <v>#VALUE!</v>
      </c>
      <c r="IE107" s="33" t="e">
        <f>IE105/(VLOOKUP($B97,#REF!,11,FALSE)/30)</f>
        <v>#VALUE!</v>
      </c>
      <c r="IF107" s="33" t="e">
        <f>IF105/(VLOOKUP($B97,#REF!,11,FALSE)/30)</f>
        <v>#VALUE!</v>
      </c>
      <c r="IG107" s="33" t="e">
        <f>IG105/(VLOOKUP($B97,#REF!,11,FALSE)/30)</f>
        <v>#VALUE!</v>
      </c>
      <c r="IH107" s="33" t="e">
        <f>IH105/(VLOOKUP($B97,#REF!,11,FALSE)/30)</f>
        <v>#VALUE!</v>
      </c>
      <c r="II107" s="33" t="e">
        <f>II105/(VLOOKUP($B97,#REF!,11,FALSE)/30)</f>
        <v>#VALUE!</v>
      </c>
      <c r="IJ107" s="33" t="e">
        <f>IJ105/(VLOOKUP($B97,#REF!,11,FALSE)/30)</f>
        <v>#VALUE!</v>
      </c>
      <c r="IK107" s="33" t="e">
        <f>IK105/(VLOOKUP($B97,#REF!,11,FALSE)/30)</f>
        <v>#VALUE!</v>
      </c>
      <c r="IL107" s="33" t="e">
        <f>IL105/(VLOOKUP($B97,#REF!,11,FALSE)/30)</f>
        <v>#VALUE!</v>
      </c>
      <c r="IM107" s="33" t="e">
        <f>IM105/(VLOOKUP($B97,#REF!,11,FALSE)/30)</f>
        <v>#VALUE!</v>
      </c>
      <c r="IN107" s="33" t="e">
        <f>IN105/(VLOOKUP($B97,#REF!,11,FALSE)/30)</f>
        <v>#VALUE!</v>
      </c>
      <c r="IO107" s="33" t="e">
        <f>IO105/(VLOOKUP($B97,#REF!,11,FALSE)/30)</f>
        <v>#VALUE!</v>
      </c>
      <c r="IP107" s="33" t="e">
        <f>IP105/(VLOOKUP($B97,#REF!,11,FALSE)/30)</f>
        <v>#VALUE!</v>
      </c>
      <c r="IQ107" s="33" t="e">
        <f>IQ105/(VLOOKUP($B97,#REF!,11,FALSE)/30)</f>
        <v>#VALUE!</v>
      </c>
      <c r="IR107" s="33" t="e">
        <f>IR105/(VLOOKUP($B97,#REF!,12,FALSE)/30)</f>
        <v>#VALUE!</v>
      </c>
      <c r="IS107" s="33" t="e">
        <f>IS105/(VLOOKUP($B97,#REF!,12,FALSE)/30)</f>
        <v>#VALUE!</v>
      </c>
      <c r="IT107" s="33" t="e">
        <f>IT105/(VLOOKUP($B97,#REF!,12,FALSE)/30)</f>
        <v>#VALUE!</v>
      </c>
      <c r="IU107" s="33" t="e">
        <f>IU105/(VLOOKUP($B97,#REF!,12,FALSE)/30)</f>
        <v>#VALUE!</v>
      </c>
      <c r="IV107" s="33" t="e">
        <f>IV105/(VLOOKUP($B97,#REF!,12,FALSE)/30)</f>
        <v>#VALUE!</v>
      </c>
      <c r="IW107" s="33" t="e">
        <f>IW105/(VLOOKUP($B97,#REF!,12,FALSE)/30)</f>
        <v>#VALUE!</v>
      </c>
      <c r="IX107" s="33" t="e">
        <f>IX105/(VLOOKUP($B97,#REF!,12,FALSE)/30)</f>
        <v>#VALUE!</v>
      </c>
      <c r="IY107" s="33" t="e">
        <f>IY105/(VLOOKUP($B97,#REF!,12,FALSE)/30)</f>
        <v>#VALUE!</v>
      </c>
      <c r="IZ107" s="33" t="e">
        <f>IZ105/(VLOOKUP($B97,#REF!,12,FALSE)/30)</f>
        <v>#VALUE!</v>
      </c>
      <c r="JA107" s="33" t="e">
        <f>JA105/(VLOOKUP($B97,#REF!,12,FALSE)/30)</f>
        <v>#VALUE!</v>
      </c>
      <c r="JB107" s="33" t="e">
        <f>JB105/(VLOOKUP($B97,#REF!,12,FALSE)/30)</f>
        <v>#VALUE!</v>
      </c>
      <c r="JC107" s="33" t="e">
        <f>JC105/(VLOOKUP($B97,#REF!,12,FALSE)/30)</f>
        <v>#VALUE!</v>
      </c>
      <c r="JD107" s="33" t="e">
        <f>JD105/(VLOOKUP($B97,#REF!,12,FALSE)/30)</f>
        <v>#VALUE!</v>
      </c>
      <c r="JE107" s="33" t="e">
        <f>JE105/(VLOOKUP($B97,#REF!,12,FALSE)/30)</f>
        <v>#VALUE!</v>
      </c>
      <c r="JF107" s="33" t="e">
        <f>JF105/(VLOOKUP($B97,#REF!,12,FALSE)/30)</f>
        <v>#VALUE!</v>
      </c>
      <c r="JG107" s="33" t="e">
        <f>JG105/(VLOOKUP($B97,#REF!,12,FALSE)/30)</f>
        <v>#VALUE!</v>
      </c>
      <c r="JH107" s="33" t="e">
        <f>JH105/(VLOOKUP($B97,#REF!,12,FALSE)/30)</f>
        <v>#VALUE!</v>
      </c>
      <c r="JI107" s="33" t="e">
        <f>JI105/(VLOOKUP($B97,#REF!,12,FALSE)/30)</f>
        <v>#VALUE!</v>
      </c>
      <c r="JJ107" s="33" t="e">
        <f>JJ105/(VLOOKUP($B97,#REF!,12,FALSE)/30)</f>
        <v>#VALUE!</v>
      </c>
      <c r="JK107" s="33" t="e">
        <f>JK105/(VLOOKUP($B97,#REF!,12,FALSE)/30)</f>
        <v>#VALUE!</v>
      </c>
      <c r="JL107" s="33" t="e">
        <f>JL105/(VLOOKUP($B97,#REF!,12,FALSE)/30)</f>
        <v>#VALUE!</v>
      </c>
      <c r="JM107" s="33" t="e">
        <f>JM105/(VLOOKUP($B97,#REF!,12,FALSE)/30)</f>
        <v>#VALUE!</v>
      </c>
      <c r="JN107" s="33" t="e">
        <f>JN105/(VLOOKUP($B97,#REF!,12,FALSE)/30)</f>
        <v>#VALUE!</v>
      </c>
      <c r="JO107" s="33" t="e">
        <f>JO105/(VLOOKUP($B97,#REF!,12,FALSE)/30)</f>
        <v>#VALUE!</v>
      </c>
      <c r="JP107" s="33" t="e">
        <f>JP105/(VLOOKUP($B97,#REF!,12,FALSE)/30)</f>
        <v>#VALUE!</v>
      </c>
      <c r="JQ107" s="33" t="e">
        <f>JQ105/(VLOOKUP($B97,#REF!,12,FALSE)/30)</f>
        <v>#VALUE!</v>
      </c>
      <c r="JR107" s="33" t="e">
        <f>JR105/(VLOOKUP($B97,#REF!,12,FALSE)/30)</f>
        <v>#VALUE!</v>
      </c>
      <c r="JS107" s="33" t="e">
        <f>JS105/(VLOOKUP($B97,#REF!,12,FALSE)/30)</f>
        <v>#VALUE!</v>
      </c>
      <c r="JT107" s="33" t="e">
        <f>JT105/(VLOOKUP($B97,#REF!,12,FALSE)/30)</f>
        <v>#VALUE!</v>
      </c>
      <c r="JU107" s="33" t="e">
        <f>JU105/(VLOOKUP($B97,#REF!,12,FALSE)/30)</f>
        <v>#VALUE!</v>
      </c>
      <c r="JV107" s="33" t="e">
        <f>JV105/(VLOOKUP($B97,#REF!,13,FALSE)/30)</f>
        <v>#VALUE!</v>
      </c>
      <c r="JW107" s="33" t="e">
        <f>JW105/(VLOOKUP($B97,#REF!,13,FALSE)/30)</f>
        <v>#VALUE!</v>
      </c>
      <c r="JX107" s="33" t="e">
        <f>JX105/(VLOOKUP($B97,#REF!,13,FALSE)/30)</f>
        <v>#VALUE!</v>
      </c>
      <c r="JY107" s="33" t="e">
        <f>JY105/(VLOOKUP($B97,#REF!,13,FALSE)/30)</f>
        <v>#VALUE!</v>
      </c>
      <c r="JZ107" s="33" t="e">
        <f>JZ105/(VLOOKUP($B97,#REF!,13,FALSE)/30)</f>
        <v>#VALUE!</v>
      </c>
      <c r="KA107" s="33" t="e">
        <f>KA105/(VLOOKUP($B97,#REF!,13,FALSE)/30)</f>
        <v>#VALUE!</v>
      </c>
      <c r="KB107" s="33" t="e">
        <f>KB105/(VLOOKUP($B97,#REF!,13,FALSE)/30)</f>
        <v>#VALUE!</v>
      </c>
      <c r="KC107" s="33" t="e">
        <f>KC105/(VLOOKUP($B97,#REF!,13,FALSE)/30)</f>
        <v>#VALUE!</v>
      </c>
      <c r="KD107" s="33" t="e">
        <f>KD105/(VLOOKUP($B97,#REF!,13,FALSE)/30)</f>
        <v>#VALUE!</v>
      </c>
      <c r="KE107" s="33" t="e">
        <f>KE105/(VLOOKUP($B97,#REF!,13,FALSE)/30)</f>
        <v>#VALUE!</v>
      </c>
      <c r="KF107" s="33" t="e">
        <f>KF105/(VLOOKUP($B97,#REF!,13,FALSE)/30)</f>
        <v>#VALUE!</v>
      </c>
      <c r="KG107" s="33" t="e">
        <f>KG105/(VLOOKUP($B97,#REF!,13,FALSE)/30)</f>
        <v>#VALUE!</v>
      </c>
      <c r="KH107" s="33" t="e">
        <f>KH105/(VLOOKUP($B97,#REF!,13,FALSE)/30)</f>
        <v>#VALUE!</v>
      </c>
      <c r="KI107" s="33" t="e">
        <f>KI105/(VLOOKUP($B97,#REF!,13,FALSE)/30)</f>
        <v>#VALUE!</v>
      </c>
      <c r="KJ107" s="33" t="e">
        <f>KJ105/(VLOOKUP($B97,#REF!,13,FALSE)/30)</f>
        <v>#VALUE!</v>
      </c>
      <c r="KK107" s="33" t="e">
        <f>KK105/(VLOOKUP($B97,#REF!,13,FALSE)/30)</f>
        <v>#VALUE!</v>
      </c>
      <c r="KL107" s="33" t="e">
        <f>KL105/(VLOOKUP($B97,#REF!,13,FALSE)/30)</f>
        <v>#VALUE!</v>
      </c>
      <c r="KM107" s="33" t="e">
        <f>KM105/(VLOOKUP($B97,#REF!,13,FALSE)/30)</f>
        <v>#VALUE!</v>
      </c>
      <c r="KN107" s="33" t="e">
        <f>KN105/(VLOOKUP($B97,#REF!,13,FALSE)/30)</f>
        <v>#VALUE!</v>
      </c>
      <c r="KO107" s="33" t="e">
        <f>KO105/(VLOOKUP($B97,#REF!,13,FALSE)/30)</f>
        <v>#VALUE!</v>
      </c>
      <c r="KP107" s="33" t="e">
        <f>KP105/(VLOOKUP($B97,#REF!,13,FALSE)/30)</f>
        <v>#VALUE!</v>
      </c>
      <c r="KQ107" s="33" t="e">
        <f>KQ105/(VLOOKUP($B97,#REF!,13,FALSE)/30)</f>
        <v>#VALUE!</v>
      </c>
      <c r="KR107" s="33" t="e">
        <f>KR105/(VLOOKUP($B97,#REF!,13,FALSE)/30)</f>
        <v>#VALUE!</v>
      </c>
      <c r="KS107" s="33" t="e">
        <f>KS105/(VLOOKUP($B97,#REF!,13,FALSE)/30)</f>
        <v>#VALUE!</v>
      </c>
      <c r="KT107" s="33" t="e">
        <f>KT105/(VLOOKUP($B97,#REF!,13,FALSE)/30)</f>
        <v>#VALUE!</v>
      </c>
      <c r="KU107" s="33" t="e">
        <f>KU105/(VLOOKUP($B97,#REF!,13,FALSE)/30)</f>
        <v>#VALUE!</v>
      </c>
      <c r="KV107" s="33" t="e">
        <f>KV105/(VLOOKUP($B97,#REF!,13,FALSE)/30)</f>
        <v>#VALUE!</v>
      </c>
      <c r="KW107" s="33" t="e">
        <f>KW105/(VLOOKUP($B97,#REF!,13,FALSE)/30)</f>
        <v>#VALUE!</v>
      </c>
      <c r="KX107" s="33" t="e">
        <f>KX105/(VLOOKUP($B97,#REF!,13,FALSE)/30)</f>
        <v>#VALUE!</v>
      </c>
      <c r="KY107" s="33" t="e">
        <f>KY105/(VLOOKUP($B97,#REF!,13,FALSE)/30)</f>
        <v>#VALUE!</v>
      </c>
      <c r="KZ107" s="33" t="e">
        <f>KZ105/(VLOOKUP($B97,#REF!,13,FALSE)/30)</f>
        <v>#VALUE!</v>
      </c>
      <c r="LA107" s="33" t="e">
        <f>LA105/(VLOOKUP($B97,#REF!,14,FALSE)/30)</f>
        <v>#VALUE!</v>
      </c>
      <c r="LB107" s="33" t="e">
        <f>LB105/(VLOOKUP($B97,#REF!,14,FALSE)/30)</f>
        <v>#VALUE!</v>
      </c>
      <c r="LC107" s="33" t="e">
        <f>LC105/(VLOOKUP($B97,#REF!,14,FALSE)/30)</f>
        <v>#VALUE!</v>
      </c>
      <c r="LD107" s="33" t="e">
        <f>LD105/(VLOOKUP($B97,#REF!,14,FALSE)/30)</f>
        <v>#VALUE!</v>
      </c>
      <c r="LE107" s="33" t="e">
        <f>LE105/(VLOOKUP($B97,#REF!,14,FALSE)/30)</f>
        <v>#VALUE!</v>
      </c>
      <c r="LF107" s="33" t="e">
        <f>LF105/(VLOOKUP($B97,#REF!,14,FALSE)/30)</f>
        <v>#VALUE!</v>
      </c>
      <c r="LG107" s="33" t="e">
        <f>LG105/(VLOOKUP($B97,#REF!,14,FALSE)/30)</f>
        <v>#VALUE!</v>
      </c>
      <c r="LH107" s="33" t="e">
        <f>LH105/(VLOOKUP($B97,#REF!,14,FALSE)/30)</f>
        <v>#VALUE!</v>
      </c>
      <c r="LI107" s="33" t="e">
        <f>LI105/(VLOOKUP($B97,#REF!,14,FALSE)/30)</f>
        <v>#VALUE!</v>
      </c>
      <c r="LJ107" s="33" t="e">
        <f>LJ105/(VLOOKUP($B97,#REF!,14,FALSE)/30)</f>
        <v>#VALUE!</v>
      </c>
      <c r="LK107" s="33" t="e">
        <f>LK105/(VLOOKUP($B97,#REF!,14,FALSE)/30)</f>
        <v>#VALUE!</v>
      </c>
      <c r="LL107" s="33" t="e">
        <f>LL105/(VLOOKUP($B97,#REF!,14,FALSE)/30)</f>
        <v>#VALUE!</v>
      </c>
      <c r="LM107" s="33" t="e">
        <f>LM105/(VLOOKUP($B97,#REF!,14,FALSE)/30)</f>
        <v>#VALUE!</v>
      </c>
      <c r="LN107" s="33" t="e">
        <f>LN105/(VLOOKUP($B97,#REF!,14,FALSE)/30)</f>
        <v>#VALUE!</v>
      </c>
      <c r="LO107" s="33" t="e">
        <f>LO105/(VLOOKUP($B97,#REF!,14,FALSE)/30)</f>
        <v>#VALUE!</v>
      </c>
      <c r="LP107" s="33" t="e">
        <f>LP105/(VLOOKUP($B97,#REF!,14,FALSE)/30)</f>
        <v>#VALUE!</v>
      </c>
      <c r="LQ107" s="33" t="e">
        <f>LQ105/(VLOOKUP($B97,#REF!,14,FALSE)/30)</f>
        <v>#VALUE!</v>
      </c>
      <c r="LR107" s="33" t="e">
        <f>LR105/(VLOOKUP($B97,#REF!,14,FALSE)/30)</f>
        <v>#VALUE!</v>
      </c>
      <c r="LS107" s="33" t="e">
        <f>LS105/(VLOOKUP($B97,#REF!,14,FALSE)/30)</f>
        <v>#VALUE!</v>
      </c>
      <c r="LT107" s="33" t="e">
        <f>LT105/(VLOOKUP($B97,#REF!,14,FALSE)/30)</f>
        <v>#VALUE!</v>
      </c>
      <c r="LU107" s="33" t="e">
        <f>LU105/(VLOOKUP($B97,#REF!,14,FALSE)/30)</f>
        <v>#VALUE!</v>
      </c>
      <c r="LV107" s="33" t="e">
        <f>LV105/(VLOOKUP($B97,#REF!,14,FALSE)/30)</f>
        <v>#VALUE!</v>
      </c>
      <c r="LW107" s="33" t="e">
        <f>LW105/(VLOOKUP($B97,#REF!,14,FALSE)/30)</f>
        <v>#VALUE!</v>
      </c>
      <c r="LX107" s="33" t="e">
        <f>LX105/(VLOOKUP($B97,#REF!,14,FALSE)/30)</f>
        <v>#VALUE!</v>
      </c>
      <c r="LY107" s="33" t="e">
        <f>LY105/(VLOOKUP($B97,#REF!,14,FALSE)/30)</f>
        <v>#VALUE!</v>
      </c>
      <c r="LZ107" s="33" t="e">
        <f>LZ105/(VLOOKUP($B97,#REF!,14,FALSE)/30)</f>
        <v>#VALUE!</v>
      </c>
      <c r="MA107" s="33" t="e">
        <f>MA105/(VLOOKUP($B97,#REF!,14,FALSE)/30)</f>
        <v>#VALUE!</v>
      </c>
      <c r="MB107" s="33" t="e">
        <f>MB105/(VLOOKUP($B97,#REF!,14,FALSE)/30)</f>
        <v>#VALUE!</v>
      </c>
      <c r="MC107" s="33" t="e">
        <f>MC105/(VLOOKUP($B97,#REF!,14,FALSE)/30)</f>
        <v>#VALUE!</v>
      </c>
      <c r="MD107" s="33" t="e">
        <f>MD105/(VLOOKUP($B97,#REF!,14,FALSE)/30)</f>
        <v>#VALUE!</v>
      </c>
      <c r="ME107" s="33" t="e">
        <f>ME105/(VLOOKUP($B97,#REF!,15,FALSE)/30)</f>
        <v>#VALUE!</v>
      </c>
      <c r="MF107" s="33" t="e">
        <f>MF105/(VLOOKUP($B97,#REF!,15,FALSE)/30)</f>
        <v>#VALUE!</v>
      </c>
      <c r="MG107" s="33" t="e">
        <f>MG105/(VLOOKUP($B97,#REF!,15,FALSE)/30)</f>
        <v>#VALUE!</v>
      </c>
      <c r="MH107" s="33" t="e">
        <f>MH105/(VLOOKUP($B97,#REF!,15,FALSE)/30)</f>
        <v>#VALUE!</v>
      </c>
      <c r="MI107" s="33" t="e">
        <f>MI105/(VLOOKUP($B97,#REF!,15,FALSE)/30)</f>
        <v>#VALUE!</v>
      </c>
      <c r="MJ107" s="33" t="e">
        <f>MJ105/(VLOOKUP($B97,#REF!,15,FALSE)/30)</f>
        <v>#VALUE!</v>
      </c>
      <c r="MK107" s="33" t="e">
        <f>MK105/(VLOOKUP($B97,#REF!,15,FALSE)/30)</f>
        <v>#VALUE!</v>
      </c>
      <c r="ML107" s="33" t="e">
        <f>ML105/(VLOOKUP($B97,#REF!,15,FALSE)/30)</f>
        <v>#VALUE!</v>
      </c>
      <c r="MM107" s="33" t="e">
        <f>MM105/(VLOOKUP($B97,#REF!,15,FALSE)/30)</f>
        <v>#VALUE!</v>
      </c>
      <c r="MN107" s="33" t="e">
        <f>MN105/(VLOOKUP($B97,#REF!,15,FALSE)/30)</f>
        <v>#VALUE!</v>
      </c>
      <c r="MO107" s="33" t="e">
        <f>MO105/(VLOOKUP($B97,#REF!,15,FALSE)/30)</f>
        <v>#VALUE!</v>
      </c>
      <c r="MP107" s="33" t="e">
        <f>MP105/(VLOOKUP($B97,#REF!,15,FALSE)/30)</f>
        <v>#VALUE!</v>
      </c>
      <c r="MQ107" s="33" t="e">
        <f>MQ105/(VLOOKUP($B97,#REF!,15,FALSE)/30)</f>
        <v>#VALUE!</v>
      </c>
      <c r="MR107" s="33" t="e">
        <f>MR105/(VLOOKUP($B97,#REF!,15,FALSE)/30)</f>
        <v>#VALUE!</v>
      </c>
      <c r="MS107" s="33" t="e">
        <f>MS105/(VLOOKUP($B97,#REF!,15,FALSE)/30)</f>
        <v>#VALUE!</v>
      </c>
      <c r="MT107" s="33" t="e">
        <f>MT105/(VLOOKUP($B97,#REF!,15,FALSE)/30)</f>
        <v>#VALUE!</v>
      </c>
      <c r="MU107" s="33" t="e">
        <f>MU105/(VLOOKUP($B97,#REF!,15,FALSE)/30)</f>
        <v>#VALUE!</v>
      </c>
      <c r="MV107" s="33" t="e">
        <f>MV105/(VLOOKUP($B97,#REF!,15,FALSE)/30)</f>
        <v>#VALUE!</v>
      </c>
      <c r="MW107" s="33" t="e">
        <f>MW105/(VLOOKUP($B97,#REF!,15,FALSE)/30)</f>
        <v>#VALUE!</v>
      </c>
      <c r="MX107" s="33" t="e">
        <f>MX105/(VLOOKUP($B97,#REF!,15,FALSE)/30)</f>
        <v>#VALUE!</v>
      </c>
      <c r="MY107" s="33" t="e">
        <f>MY105/(VLOOKUP($B97,#REF!,15,FALSE)/30)</f>
        <v>#VALUE!</v>
      </c>
      <c r="MZ107" s="33" t="e">
        <f>MZ105/(VLOOKUP($B97,#REF!,15,FALSE)/30)</f>
        <v>#VALUE!</v>
      </c>
      <c r="NA107" s="33" t="e">
        <f>NA105/(VLOOKUP($B97,#REF!,15,FALSE)/30)</f>
        <v>#VALUE!</v>
      </c>
      <c r="NB107" s="33" t="e">
        <f>NB105/(VLOOKUP($B97,#REF!,15,FALSE)/30)</f>
        <v>#VALUE!</v>
      </c>
      <c r="NC107" s="33" t="e">
        <f>NC105/(VLOOKUP($B97,#REF!,15,FALSE)/30)</f>
        <v>#VALUE!</v>
      </c>
      <c r="ND107" s="33" t="e">
        <f>ND105/(VLOOKUP($B97,#REF!,15,FALSE)/30)</f>
        <v>#VALUE!</v>
      </c>
      <c r="NE107" s="33" t="e">
        <f>NE105/(VLOOKUP($B97,#REF!,15,FALSE)/30)</f>
        <v>#VALUE!</v>
      </c>
      <c r="NF107" s="33" t="e">
        <f>NF105/(VLOOKUP($B97,#REF!,15,FALSE)/30)</f>
        <v>#VALUE!</v>
      </c>
      <c r="NG107" s="33" t="e">
        <f>NG105/(VLOOKUP($B97,#REF!,15,FALSE)/30)</f>
        <v>#VALUE!</v>
      </c>
      <c r="NH107" s="33" t="e">
        <f>NH105/(VLOOKUP($B97,#REF!,15,FALSE)/30)</f>
        <v>#VALUE!</v>
      </c>
      <c r="NI107" s="33" t="e">
        <f>NI105/(VLOOKUP($B97,#REF!,15,FALSE)/30)</f>
        <v>#VALUE!</v>
      </c>
    </row>
    <row r="108" spans="1:374" s="40" customFormat="1" ht="14.4" outlineLevel="1" x14ac:dyDescent="0.25">
      <c r="A108" s="1048"/>
      <c r="B108" s="17" t="s">
        <v>37</v>
      </c>
      <c r="C108" s="1051"/>
      <c r="D108" s="50" t="s">
        <v>33</v>
      </c>
      <c r="E108" s="27" t="s">
        <v>31</v>
      </c>
      <c r="F108" s="25"/>
      <c r="G108" s="84"/>
      <c r="H108" s="33"/>
      <c r="I108" s="33"/>
      <c r="J108" s="33">
        <v>0</v>
      </c>
      <c r="K108" s="33">
        <v>0</v>
      </c>
      <c r="L108" s="33">
        <v>0</v>
      </c>
      <c r="M108" s="33">
        <v>0</v>
      </c>
      <c r="N108" s="33">
        <v>36.468000000000004</v>
      </c>
      <c r="O108" s="33"/>
      <c r="P108" s="33"/>
      <c r="Q108" s="33">
        <v>36.468000000000004</v>
      </c>
      <c r="R108" s="33">
        <v>-72.932000000000002</v>
      </c>
      <c r="S108" s="33">
        <v>-72.932000000000002</v>
      </c>
      <c r="T108" s="33">
        <v>-72.932000000000002</v>
      </c>
      <c r="U108" s="33">
        <v>-72.932000000000002</v>
      </c>
      <c r="V108" s="33"/>
      <c r="W108" s="33"/>
      <c r="X108" s="33">
        <v>-72.932000000000002</v>
      </c>
      <c r="Y108" s="33">
        <v>-72.932000000000002</v>
      </c>
      <c r="Z108" s="33">
        <v>-72.932000000000002</v>
      </c>
      <c r="AA108" s="33">
        <v>-72.932000000000002</v>
      </c>
      <c r="AB108" s="33">
        <v>-72.932000000000002</v>
      </c>
      <c r="AC108" s="33"/>
      <c r="AD108" s="33"/>
      <c r="AE108" s="33">
        <v>-72.932000000000002</v>
      </c>
      <c r="AF108" s="33">
        <v>-72.932000000000002</v>
      </c>
      <c r="AG108" s="33">
        <v>-72.932000000000002</v>
      </c>
      <c r="AH108" s="33">
        <v>109.408</v>
      </c>
      <c r="AI108" s="33"/>
      <c r="AJ108" s="33"/>
      <c r="AK108" s="33"/>
      <c r="AL108" s="33">
        <v>473.07799999999997</v>
      </c>
      <c r="AM108" s="33">
        <v>473.07799999999997</v>
      </c>
      <c r="AN108" s="33">
        <v>0</v>
      </c>
      <c r="AO108" s="33">
        <v>0</v>
      </c>
      <c r="AP108" s="33">
        <v>619.95600000000002</v>
      </c>
      <c r="AQ108" s="33"/>
      <c r="AR108" s="33"/>
      <c r="AS108" s="33"/>
      <c r="AT108" s="33">
        <v>619.95600000000002</v>
      </c>
      <c r="AU108" s="33">
        <v>619.95600000000002</v>
      </c>
      <c r="AV108" s="33">
        <v>619.95600000000002</v>
      </c>
      <c r="AW108" s="33">
        <v>619.95600000000002</v>
      </c>
      <c r="AX108" s="33"/>
      <c r="AY108" s="33"/>
      <c r="AZ108" s="33">
        <v>1203.444</v>
      </c>
      <c r="BA108" s="33">
        <v>1203.444</v>
      </c>
      <c r="BB108" s="33">
        <v>1203.444</v>
      </c>
      <c r="BC108" s="33">
        <v>1203.444</v>
      </c>
      <c r="BD108" s="33">
        <v>1337.16</v>
      </c>
      <c r="BE108" s="33"/>
      <c r="BF108" s="33"/>
      <c r="BG108" s="33">
        <v>1337.16</v>
      </c>
      <c r="BH108" s="33">
        <v>1337.16</v>
      </c>
      <c r="BI108" s="33">
        <v>1337.16</v>
      </c>
      <c r="BJ108" s="33">
        <v>1337.16</v>
      </c>
      <c r="BK108" s="33">
        <v>1395.914</v>
      </c>
      <c r="BL108" s="33"/>
      <c r="BM108" s="33"/>
      <c r="BN108" s="33">
        <v>1395.914</v>
      </c>
      <c r="BO108" s="33">
        <v>1395.914</v>
      </c>
      <c r="BP108" s="33">
        <v>1395.914</v>
      </c>
      <c r="BQ108" s="33">
        <v>0</v>
      </c>
      <c r="BR108" s="33">
        <v>0</v>
      </c>
      <c r="BS108" s="33">
        <v>0</v>
      </c>
      <c r="BT108" s="33"/>
      <c r="BU108" s="33"/>
      <c r="BV108" s="33">
        <v>26.338000000000001</v>
      </c>
      <c r="BW108" s="33">
        <v>26.338000000000001</v>
      </c>
      <c r="BX108" s="33">
        <v>26.338000000000001</v>
      </c>
      <c r="BY108" s="33">
        <v>500.42200000000003</v>
      </c>
      <c r="BZ108" s="33">
        <v>500.42200000000003</v>
      </c>
      <c r="CA108" s="33"/>
      <c r="CB108" s="33"/>
      <c r="CC108" s="33">
        <v>500.42200000000003</v>
      </c>
      <c r="CD108" s="33">
        <v>549.04599999999994</v>
      </c>
      <c r="CE108" s="33">
        <v>549.04599999999994</v>
      </c>
      <c r="CF108" s="33">
        <v>767.85399999999993</v>
      </c>
      <c r="CG108" s="33">
        <v>767.85399999999993</v>
      </c>
      <c r="CH108" s="33"/>
      <c r="CI108" s="33"/>
      <c r="CJ108" s="33">
        <v>755.69399999999996</v>
      </c>
      <c r="CK108" s="33">
        <v>755.69399999999996</v>
      </c>
      <c r="CL108" s="33">
        <v>816.47399999999993</v>
      </c>
      <c r="CM108" s="33">
        <v>852.94200000000001</v>
      </c>
      <c r="CN108" s="33"/>
      <c r="CO108" s="33"/>
      <c r="CP108" s="33"/>
      <c r="CQ108" s="33"/>
      <c r="CR108" s="33"/>
      <c r="CS108" s="33"/>
      <c r="CT108" s="33">
        <v>755.69399999999996</v>
      </c>
      <c r="CU108" s="33"/>
      <c r="CV108" s="33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  <c r="DW108" s="33"/>
      <c r="DX108" s="33"/>
      <c r="DY108" s="33"/>
      <c r="DZ108" s="33"/>
      <c r="EA108" s="33"/>
      <c r="EB108" s="33"/>
      <c r="EC108" s="33"/>
      <c r="ED108" s="33"/>
      <c r="EE108" s="33"/>
      <c r="EF108" s="33"/>
      <c r="EG108" s="33"/>
      <c r="EH108" s="33"/>
      <c r="EI108" s="33"/>
      <c r="EJ108" s="33"/>
      <c r="EK108" s="33"/>
      <c r="EL108" s="33"/>
      <c r="EM108" s="33"/>
      <c r="EN108" s="33"/>
      <c r="EO108" s="33"/>
      <c r="EP108" s="33"/>
      <c r="EQ108" s="33"/>
      <c r="ER108" s="33"/>
      <c r="ES108" s="33"/>
      <c r="ET108" s="33"/>
      <c r="EU108" s="33"/>
      <c r="EV108" s="33"/>
      <c r="EW108" s="33"/>
      <c r="EX108" s="33"/>
      <c r="EY108" s="33"/>
      <c r="EZ108" s="33"/>
      <c r="FA108" s="33"/>
      <c r="FB108" s="33"/>
      <c r="FC108" s="33"/>
      <c r="FD108" s="33"/>
      <c r="FE108" s="33"/>
      <c r="FF108" s="33">
        <v>0</v>
      </c>
      <c r="FG108" s="33">
        <v>11000</v>
      </c>
      <c r="FH108" s="33">
        <v>11000</v>
      </c>
      <c r="FI108" s="33">
        <v>11000</v>
      </c>
      <c r="FJ108" s="33"/>
      <c r="FK108" s="33"/>
      <c r="FL108" s="33">
        <v>11000</v>
      </c>
      <c r="FM108" s="33"/>
      <c r="FN108" s="33"/>
      <c r="FO108" s="33">
        <v>11000</v>
      </c>
      <c r="FP108" s="33"/>
      <c r="FQ108" s="33">
        <v>11000</v>
      </c>
      <c r="FR108" s="33"/>
      <c r="FS108" s="33"/>
      <c r="FT108" s="33"/>
      <c r="FU108" s="33"/>
      <c r="FV108" s="33"/>
      <c r="FW108" s="33"/>
      <c r="FX108" s="33"/>
      <c r="FY108" s="33"/>
      <c r="FZ108" s="33"/>
      <c r="GA108" s="33"/>
      <c r="GB108" s="33"/>
      <c r="GC108" s="33"/>
      <c r="GD108" s="33"/>
      <c r="GE108" s="33"/>
      <c r="GF108" s="33"/>
      <c r="GG108" s="33"/>
      <c r="GH108" s="33"/>
      <c r="GI108" s="33"/>
      <c r="GJ108" s="33"/>
      <c r="GK108" s="33"/>
      <c r="GL108" s="33"/>
      <c r="GM108" s="33"/>
      <c r="GN108" s="33"/>
      <c r="GO108" s="33"/>
      <c r="GP108" s="33"/>
      <c r="GQ108" s="33"/>
      <c r="GR108" s="33"/>
      <c r="GS108" s="33"/>
      <c r="GT108" s="33"/>
      <c r="GU108" s="33"/>
      <c r="GV108" s="33"/>
      <c r="GW108" s="33"/>
      <c r="GX108" s="33"/>
      <c r="GY108" s="33"/>
      <c r="GZ108" s="33"/>
      <c r="HA108" s="33"/>
      <c r="HB108" s="33"/>
      <c r="HC108" s="33"/>
      <c r="HD108" s="33"/>
      <c r="HE108" s="33"/>
      <c r="HF108" s="33"/>
      <c r="HG108" s="33"/>
      <c r="HH108" s="33"/>
      <c r="HI108" s="33"/>
      <c r="HJ108" s="33"/>
      <c r="HK108" s="33"/>
      <c r="HL108" s="33"/>
      <c r="HM108" s="33"/>
      <c r="HN108" s="33"/>
      <c r="HO108" s="33"/>
      <c r="HP108" s="33"/>
      <c r="HQ108" s="33"/>
      <c r="HR108" s="33"/>
      <c r="HS108" s="33"/>
      <c r="HT108" s="33"/>
      <c r="HU108" s="33"/>
      <c r="HV108" s="33"/>
      <c r="HW108" s="33"/>
      <c r="HX108" s="33"/>
      <c r="HY108" s="33"/>
      <c r="HZ108" s="33"/>
      <c r="IA108" s="33"/>
      <c r="IB108" s="33"/>
      <c r="IC108" s="33"/>
      <c r="ID108" s="33"/>
      <c r="IE108" s="33"/>
      <c r="IF108" s="33"/>
      <c r="IG108" s="33"/>
      <c r="IH108" s="33"/>
      <c r="II108" s="33"/>
      <c r="IJ108" s="33"/>
      <c r="IK108" s="33"/>
      <c r="IL108" s="33"/>
      <c r="IM108" s="33"/>
      <c r="IN108" s="33"/>
      <c r="IO108" s="33"/>
      <c r="IP108" s="33"/>
      <c r="IQ108" s="33"/>
      <c r="IR108" s="33"/>
      <c r="IS108" s="33"/>
      <c r="IT108" s="33"/>
      <c r="IU108" s="33"/>
      <c r="IV108" s="33"/>
      <c r="IW108" s="33"/>
      <c r="IX108" s="33"/>
      <c r="IY108" s="33"/>
      <c r="IZ108" s="33"/>
      <c r="JA108" s="33"/>
      <c r="JB108" s="33"/>
      <c r="JC108" s="33"/>
      <c r="JD108" s="33"/>
      <c r="JE108" s="33"/>
      <c r="JF108" s="33"/>
      <c r="JG108" s="33"/>
      <c r="JH108" s="33"/>
      <c r="JI108" s="33"/>
      <c r="JJ108" s="33"/>
      <c r="JK108" s="33"/>
      <c r="JL108" s="33"/>
      <c r="JM108" s="33"/>
      <c r="JN108" s="33"/>
      <c r="JO108" s="33"/>
      <c r="JP108" s="33"/>
      <c r="JQ108" s="33"/>
      <c r="JR108" s="33"/>
      <c r="JS108" s="33"/>
      <c r="JT108" s="33"/>
      <c r="JU108" s="33"/>
      <c r="JV108" s="33"/>
      <c r="JW108" s="33"/>
      <c r="JX108" s="33"/>
      <c r="JY108" s="33"/>
      <c r="JZ108" s="33"/>
      <c r="KA108" s="33"/>
      <c r="KB108" s="33"/>
      <c r="KC108" s="33"/>
      <c r="KD108" s="33"/>
      <c r="KE108" s="33"/>
      <c r="KF108" s="33"/>
      <c r="KG108" s="33"/>
      <c r="KH108" s="33"/>
      <c r="KI108" s="33"/>
      <c r="KJ108" s="33"/>
      <c r="KK108" s="33"/>
      <c r="KL108" s="33"/>
      <c r="KM108" s="33"/>
      <c r="KN108" s="33"/>
      <c r="KO108" s="33"/>
      <c r="KP108" s="33"/>
      <c r="KQ108" s="33"/>
      <c r="KR108" s="33"/>
      <c r="KS108" s="33"/>
      <c r="KT108" s="33"/>
      <c r="KU108" s="33"/>
      <c r="KV108" s="33"/>
      <c r="KW108" s="33"/>
      <c r="KX108" s="33"/>
      <c r="KY108" s="33"/>
      <c r="KZ108" s="33"/>
      <c r="LA108" s="33"/>
      <c r="LB108" s="33"/>
      <c r="LC108" s="33"/>
      <c r="LD108" s="33"/>
      <c r="LE108" s="33"/>
      <c r="LF108" s="33"/>
      <c r="LG108" s="33"/>
      <c r="LH108" s="33"/>
      <c r="LI108" s="33"/>
      <c r="LJ108" s="33"/>
      <c r="LK108" s="33"/>
      <c r="LL108" s="33"/>
      <c r="LM108" s="33"/>
      <c r="LN108" s="33"/>
      <c r="LO108" s="33"/>
      <c r="LP108" s="33"/>
      <c r="LQ108" s="33"/>
      <c r="LR108" s="33"/>
      <c r="LS108" s="33"/>
      <c r="LT108" s="33"/>
      <c r="LU108" s="33"/>
      <c r="LV108" s="33"/>
      <c r="LW108" s="33"/>
      <c r="LX108" s="33"/>
      <c r="LY108" s="33"/>
      <c r="LZ108" s="33"/>
      <c r="MA108" s="33"/>
      <c r="MB108" s="33"/>
      <c r="MC108" s="33"/>
      <c r="MD108" s="33"/>
      <c r="ME108" s="33"/>
      <c r="MF108" s="33"/>
      <c r="MG108" s="33"/>
      <c r="MH108" s="33"/>
      <c r="MI108" s="33"/>
      <c r="MJ108" s="33"/>
      <c r="MK108" s="33"/>
      <c r="ML108" s="33"/>
      <c r="MM108" s="33"/>
      <c r="MN108" s="33"/>
      <c r="MO108" s="33"/>
      <c r="MP108" s="33"/>
      <c r="MQ108" s="33"/>
      <c r="MR108" s="33"/>
      <c r="MS108" s="33"/>
      <c r="MT108" s="33"/>
      <c r="MU108" s="33"/>
      <c r="MV108" s="33"/>
      <c r="MW108" s="33"/>
      <c r="MX108" s="33"/>
      <c r="MY108" s="33"/>
      <c r="MZ108" s="33"/>
      <c r="NA108" s="33"/>
      <c r="NB108" s="33"/>
      <c r="NC108" s="33"/>
      <c r="ND108" s="33"/>
      <c r="NE108" s="33"/>
      <c r="NF108" s="33"/>
      <c r="NG108" s="33"/>
      <c r="NH108" s="33"/>
      <c r="NI108" s="33"/>
    </row>
    <row r="109" spans="1:374" s="41" customFormat="1" ht="15" outlineLevel="1" thickBot="1" x14ac:dyDescent="0.3">
      <c r="A109" s="1049"/>
      <c r="B109" s="36">
        <f>B107/30</f>
        <v>104.5</v>
      </c>
      <c r="C109" s="1052"/>
      <c r="D109" s="51">
        <f>+B109</f>
        <v>104.5</v>
      </c>
      <c r="E109" s="59" t="s">
        <v>29</v>
      </c>
      <c r="F109" s="60"/>
      <c r="G109" s="37">
        <v>68.86666666666666</v>
      </c>
      <c r="H109" s="37" t="e">
        <f>IF(AND(H108&lt;&gt;0,G108&lt;&gt;0),H108-G108,(IFERROR(VLOOKUP($B97,#REF!,4,FALSE),"")/30))</f>
        <v>#VALUE!</v>
      </c>
      <c r="I109" s="37" t="e">
        <f>IF(AND(I108&lt;&gt;0,H108&lt;&gt;0),I108-H108,(IFERROR(VLOOKUP($B97,#REF!,4,FALSE),"")/30))</f>
        <v>#VALUE!</v>
      </c>
      <c r="J109" s="37" t="e">
        <f>IF(AND(J108&lt;&gt;0,I108&lt;&gt;0),J108-I108,(IFERROR(VLOOKUP($B97,#REF!,4,FALSE),"")/30))</f>
        <v>#VALUE!</v>
      </c>
      <c r="K109" s="37" t="e">
        <f>IF(AND(K108&lt;&gt;0,J108&lt;&gt;0),K108-J108,(IFERROR(VLOOKUP($B97,#REF!,4,FALSE),"")/30))</f>
        <v>#VALUE!</v>
      </c>
      <c r="L109" s="37" t="e">
        <f>IF(AND(L108&lt;&gt;0,K108&lt;&gt;0),L108-K108,(IFERROR(VLOOKUP($B97,#REF!,4,FALSE),"")/30))</f>
        <v>#VALUE!</v>
      </c>
      <c r="M109" s="37" t="e">
        <f>IF(AND(M108&lt;&gt;0,L108&lt;&gt;0),M108-L108,(IFERROR(VLOOKUP($B97,#REF!,4,FALSE),"")/30))</f>
        <v>#VALUE!</v>
      </c>
      <c r="N109" s="37" t="e">
        <f>IF(AND(N108&lt;&gt;0,M108&lt;&gt;0),N108-M108,(IFERROR(VLOOKUP($B97,#REF!,4,FALSE),"")/30))</f>
        <v>#VALUE!</v>
      </c>
      <c r="O109" s="37" t="e">
        <f>IF(AND(O108&lt;&gt;0,N108&lt;&gt;0),O108-N108,(IFERROR(VLOOKUP($B97,#REF!,4,FALSE),"")/30))</f>
        <v>#VALUE!</v>
      </c>
      <c r="P109" s="37" t="e">
        <f>IF(AND(P108&lt;&gt;0,O108&lt;&gt;0),P108-O108,(IFERROR(VLOOKUP($B97,#REF!,4,FALSE),"")/30))</f>
        <v>#VALUE!</v>
      </c>
      <c r="Q109" s="37" t="e">
        <f>IF(AND(Q108&lt;&gt;0,P108&lt;&gt;0),Q108-P108,(IFERROR(VLOOKUP($B97,#REF!,4,FALSE),"")/30))</f>
        <v>#VALUE!</v>
      </c>
      <c r="R109" s="37">
        <f>IF(AND(R108&lt;&gt;0,Q108&lt;&gt;0),R108-Q108,(IFERROR(VLOOKUP($B97,#REF!,4,FALSE),"")/30))</f>
        <v>-109.4</v>
      </c>
      <c r="S109" s="37">
        <f>IF(AND(S108&lt;&gt;0,R108&lt;&gt;0),S108-R108,(IFERROR(VLOOKUP($B97,#REF!,4,FALSE),"")/30))</f>
        <v>0</v>
      </c>
      <c r="T109" s="37">
        <f>IF(AND(T108&lt;&gt;0,S108&lt;&gt;0),T108-S108,(IFERROR(VLOOKUP($B97,#REF!,4,FALSE),"")/30))</f>
        <v>0</v>
      </c>
      <c r="U109" s="37">
        <f>IF(AND(U108&lt;&gt;0,T108&lt;&gt;0),U108-T108,(IFERROR(VLOOKUP($B97,#REF!,4,FALSE),"")/30))</f>
        <v>0</v>
      </c>
      <c r="V109" s="37" t="e">
        <f>IF(AND(V108&lt;&gt;0,U108&lt;&gt;0),V108-U108,(IFERROR(VLOOKUP($B97,#REF!,4,FALSE),"")/30))</f>
        <v>#VALUE!</v>
      </c>
      <c r="W109" s="37" t="e">
        <f>IF(AND(W108&lt;&gt;0,V108&lt;&gt;0),W108-V108,(IFERROR(VLOOKUP($B97,#REF!,4,FALSE),"")/30))</f>
        <v>#VALUE!</v>
      </c>
      <c r="X109" s="37" t="e">
        <f>IF(AND(X108&lt;&gt;0,W108&lt;&gt;0),X108-W108,(IFERROR(VLOOKUP($B97,#REF!,4,FALSE),"")/30))</f>
        <v>#VALUE!</v>
      </c>
      <c r="Y109" s="37">
        <f>IF(AND(Y108&lt;&gt;0,X108&lt;&gt;0),Y108-X108,(IFERROR(VLOOKUP($B97,#REF!,4,FALSE),"")/30))</f>
        <v>0</v>
      </c>
      <c r="Z109" s="37">
        <f>IF(AND(Z108&lt;&gt;0,Y108&lt;&gt;0),Z108-Y108,(IFERROR(VLOOKUP($B97,#REF!,4,FALSE),"")/30))</f>
        <v>0</v>
      </c>
      <c r="AA109" s="37">
        <f>IF(AND(AA108&lt;&gt;0,Z108&lt;&gt;0),AA108-Z108,(IFERROR(VLOOKUP($B97,#REF!,4,FALSE),"")/30))</f>
        <v>0</v>
      </c>
      <c r="AB109" s="37">
        <f>IF(AND(AB108&lt;&gt;0,AA108&lt;&gt;0),AB108-AA108,(IFERROR(VLOOKUP($B97,#REF!,4,FALSE),"")/30))</f>
        <v>0</v>
      </c>
      <c r="AC109" s="37" t="e">
        <f>IF(AND(AC108&lt;&gt;0,AB108&lt;&gt;0),AC108-AB108,(IFERROR(VLOOKUP($B97,#REF!,4,FALSE),"")/30))</f>
        <v>#VALUE!</v>
      </c>
      <c r="AD109" s="37" t="e">
        <f>IF(AND(AD108&lt;&gt;0,AC108&lt;&gt;0),AD108-AC108,(IFERROR(VLOOKUP($B97,#REF!,4,FALSE),"")/30))</f>
        <v>#VALUE!</v>
      </c>
      <c r="AE109" s="37" t="e">
        <f>IF(AND(AE108&lt;&gt;0,AD108&lt;&gt;0),AE108-AD108,(IFERROR(VLOOKUP($B97,#REF!,4,FALSE),"")/30))</f>
        <v>#VALUE!</v>
      </c>
      <c r="AF109" s="37">
        <f>IF(AND(AF108&lt;&gt;0,AE108&lt;&gt;0),AF108-AE108,(IFERROR(VLOOKUP($B97,#REF!,4,FALSE),"")/30))</f>
        <v>0</v>
      </c>
      <c r="AG109" s="37">
        <f>IF(AND(AG108&lt;&gt;0,AF108&lt;&gt;0),AG108-AF108,(IFERROR(VLOOKUP($B97,#REF!,4,FALSE),"")/30))</f>
        <v>0</v>
      </c>
      <c r="AH109" s="37">
        <f>IF(AND(AH108&lt;&gt;0,AG108&lt;&gt;0),AH108-AG108,(IFERROR(VLOOKUP($B97,#REF!,4,FALSE),"")/30))</f>
        <v>182.34</v>
      </c>
      <c r="AI109" s="37" t="e">
        <f>IF(AND(AI108&lt;&gt;0,AH108&lt;&gt;0),AI108-AH108,(IFERROR(VLOOKUP($B97,#REF!,4,FALSE),"")/30))</f>
        <v>#VALUE!</v>
      </c>
      <c r="AJ109" s="37" t="e">
        <f>IF(AND(AJ108&lt;&gt;0,AI108&lt;&gt;0),AJ108-AI108,(IFERROR(VLOOKUP($B97,#REF!,4,FALSE),"")/30))</f>
        <v>#VALUE!</v>
      </c>
      <c r="AK109" s="37" t="e">
        <f>IF(AND(AK108&lt;&gt;0,AJ108&lt;&gt;0),AK108-AJ108,(IFERROR(VLOOKUP($B97,#REF!,4,FALSE),"")/30))</f>
        <v>#VALUE!</v>
      </c>
      <c r="AL109" s="37" t="e">
        <f>IF(AND(AL108&lt;&gt;0,AK108&lt;&gt;0),AL108-AK108,(IFERROR(VLOOKUP($B97,#REF!,4,FALSE),"")/30))</f>
        <v>#VALUE!</v>
      </c>
      <c r="AM109" s="37">
        <f>IF(AND(AM108&lt;&gt;0,AL108&lt;&gt;0),AM108-AL108,(IFERROR(VLOOKUP($B97,#REF!,5,FALSE),"")/30))</f>
        <v>0</v>
      </c>
      <c r="AN109" s="37" t="e">
        <f>IF(AND(AN108&lt;&gt;0,AM108&lt;&gt;0),AN108-AM108,(IFERROR(VLOOKUP($B97,#REF!,5,FALSE),"")/30))</f>
        <v>#VALUE!</v>
      </c>
      <c r="AO109" s="37" t="e">
        <f>IF(AND(AO108&lt;&gt;0,AN108&lt;&gt;0),AO108-AN108,(IFERROR(VLOOKUP($B97,#REF!,5,FALSE),"")/30))</f>
        <v>#VALUE!</v>
      </c>
      <c r="AP109" s="37" t="e">
        <f>IF(AND(AP108&lt;&gt;0,AO108&lt;&gt;0),AP108-AO108,(IFERROR(VLOOKUP($B97,#REF!,5,FALSE),"")/30))</f>
        <v>#VALUE!</v>
      </c>
      <c r="AQ109" s="37" t="e">
        <f>IF(AND(AQ108&lt;&gt;0,AP108&lt;&gt;0),AQ108-AP108,(IFERROR(VLOOKUP($B97,#REF!,5,FALSE),"")/30))</f>
        <v>#VALUE!</v>
      </c>
      <c r="AR109" s="37" t="e">
        <f>IF(AND(AR108&lt;&gt;0,AQ108&lt;&gt;0),AR108-AQ108,(IFERROR(VLOOKUP($B97,#REF!,5,FALSE),"")/30))</f>
        <v>#VALUE!</v>
      </c>
      <c r="AS109" s="37" t="e">
        <f>IF(AND(AS108&lt;&gt;0,AR108&lt;&gt;0),AS108-AR108,(IFERROR(VLOOKUP($B97,#REF!,5,FALSE),"")/30))</f>
        <v>#VALUE!</v>
      </c>
      <c r="AT109" s="37" t="e">
        <f>IF(AND(AT108&lt;&gt;0,AS108&lt;&gt;0),AT108-AS108,(IFERROR(VLOOKUP($B97,#REF!,5,FALSE),"")/30))</f>
        <v>#VALUE!</v>
      </c>
      <c r="AU109" s="37">
        <f>IF(AND(AU108&lt;&gt;0,AT108&lt;&gt;0),AU108-AT108,(IFERROR(VLOOKUP($B97,#REF!,5,FALSE),"")/30))</f>
        <v>0</v>
      </c>
      <c r="AV109" s="37">
        <f>IF(AND(AV108&lt;&gt;0,AU108&lt;&gt;0),AV108-AU108,(IFERROR(VLOOKUP($B97,#REF!,5,FALSE),"")/30))</f>
        <v>0</v>
      </c>
      <c r="AW109" s="37">
        <f>IF(AND(AW108&lt;&gt;0,AV108&lt;&gt;0),AW108-AV108,(IFERROR(VLOOKUP($B97,#REF!,5,FALSE),"")/30))</f>
        <v>0</v>
      </c>
      <c r="AX109" s="37" t="e">
        <f>IF(AND(AX108&lt;&gt;0,AW108&lt;&gt;0),AX108-AW108,(IFERROR(VLOOKUP($B97,#REF!,5,FALSE),"")/30))</f>
        <v>#VALUE!</v>
      </c>
      <c r="AY109" s="37" t="e">
        <f>IF(AND(AY108&lt;&gt;0,AX108&lt;&gt;0),AY108-AX108,(IFERROR(VLOOKUP($B97,#REF!,5,FALSE),"")/30))</f>
        <v>#VALUE!</v>
      </c>
      <c r="AZ109" s="37" t="e">
        <f>IF(AND(AZ108&lt;&gt;0,AY108&lt;&gt;0),AZ108-AY108,(IFERROR(VLOOKUP($B97,#REF!,5,FALSE),"")/30))</f>
        <v>#VALUE!</v>
      </c>
      <c r="BA109" s="37">
        <f>IF(AND(BA108&lt;&gt;0,AZ108&lt;&gt;0),BA108-AZ108,(IFERROR(VLOOKUP($B97,#REF!,5,FALSE),"")/30))</f>
        <v>0</v>
      </c>
      <c r="BB109" s="37">
        <f>IF(AND(BB108&lt;&gt;0,BA108&lt;&gt;0),BB108-BA108,(IFERROR(VLOOKUP($B97,#REF!,5,FALSE),"")/30))</f>
        <v>0</v>
      </c>
      <c r="BC109" s="37">
        <f>IF(AND(BC108&lt;&gt;0,BB108&lt;&gt;0),BC108-BB108,(IFERROR(VLOOKUP($B97,#REF!,5,FALSE),"")/30))</f>
        <v>0</v>
      </c>
      <c r="BD109" s="37">
        <f>IF(AND(BD108&lt;&gt;0,BC108&lt;&gt;0),BD108-BC108,(IFERROR(VLOOKUP($B97,#REF!,5,FALSE),"")/30))</f>
        <v>133.71600000000012</v>
      </c>
      <c r="BE109" s="37" t="e">
        <f>IF(AND(BE108&lt;&gt;0,BD108&lt;&gt;0),BE108-BD108,(IFERROR(VLOOKUP($B97,#REF!,5,FALSE),"")/30))</f>
        <v>#VALUE!</v>
      </c>
      <c r="BF109" s="37" t="e">
        <f>IF(AND(BF108&lt;&gt;0,BE108&lt;&gt;0),BF108-BE108,(IFERROR(VLOOKUP($B97,#REF!,5,FALSE),"")/30))</f>
        <v>#VALUE!</v>
      </c>
      <c r="BG109" s="37" t="e">
        <f>IF(AND(BG108&lt;&gt;0,BF108&lt;&gt;0),BG108-BF108,(IFERROR(VLOOKUP($B97,#REF!,5,FALSE),"")/30))</f>
        <v>#VALUE!</v>
      </c>
      <c r="BH109" s="37">
        <f>IF(AND(BH108&lt;&gt;0,BG108&lt;&gt;0),BH108-BG108,(IFERROR(VLOOKUP($B97,#REF!,5,FALSE),"")/30))</f>
        <v>0</v>
      </c>
      <c r="BI109" s="37">
        <f>IF(AND(BI108&lt;&gt;0,BH108&lt;&gt;0),BI108-BH108,(IFERROR(VLOOKUP($B97,#REF!,5,FALSE),"")/30))</f>
        <v>0</v>
      </c>
      <c r="BJ109" s="37">
        <f>IF(AND(BJ108&lt;&gt;0,BI108&lt;&gt;0),BJ108-BI108,(IFERROR(VLOOKUP($B97,#REF!,5,FALSE),"")/30))</f>
        <v>0</v>
      </c>
      <c r="BK109" s="37">
        <f>IF(AND(BK108&lt;&gt;0,BJ108&lt;&gt;0),BK108-BJ108,(IFERROR(VLOOKUP($B97,#REF!,5,FALSE),"")/30))</f>
        <v>58.753999999999905</v>
      </c>
      <c r="BL109" s="37" t="e">
        <f>IF(AND(BL108&lt;&gt;0,BK108&lt;&gt;0),BL108-BK108,(IFERROR(VLOOKUP($B97,#REF!,5,FALSE),"")/30))</f>
        <v>#VALUE!</v>
      </c>
      <c r="BM109" s="37" t="e">
        <f>IF(AND(BM108&lt;&gt;0,BL108&lt;&gt;0),BM108-BL108,(IFERROR(VLOOKUP($B97,#REF!,5,FALSE),"")/30))</f>
        <v>#VALUE!</v>
      </c>
      <c r="BN109" s="37" t="e">
        <f>IF(AND(BN108&lt;&gt;0,BL108&lt;&gt;0),BN108-BL108,(IFERROR(VLOOKUP($B97,#REF!,5,FALSE),"")/30))</f>
        <v>#VALUE!</v>
      </c>
      <c r="BO109" s="37" t="e">
        <f>IF(AND(BO108&lt;&gt;0,BM108&lt;&gt;0),BO108-BM108,(IFERROR(VLOOKUP($B97,#REF!,5,FALSE),"")/30))</f>
        <v>#VALUE!</v>
      </c>
      <c r="BP109" s="37">
        <f>IF(AND(BP108&lt;&gt;0,BO108&lt;&gt;0),BP108-BO108,(IFERROR(VLOOKUP($B97,#REF!,6,FALSE),"")/30))</f>
        <v>0</v>
      </c>
      <c r="BQ109" s="37" t="e">
        <f>IF(AND(BQ108&lt;&gt;0,BP108&lt;&gt;0),BQ108-BP108,(IFERROR(VLOOKUP($B97,#REF!,6,FALSE),"")/30))</f>
        <v>#VALUE!</v>
      </c>
      <c r="BR109" s="37" t="e">
        <f>IF(AND(BR108&lt;&gt;0,BQ108&lt;&gt;0),BR108-BQ108,(IFERROR(VLOOKUP($B97,#REF!,6,FALSE),"")/30))</f>
        <v>#VALUE!</v>
      </c>
      <c r="BS109" s="37" t="e">
        <f>IF(AND(BS108&lt;&gt;0,BR108&lt;&gt;0),BS108-BR108,(IFERROR(VLOOKUP($B97,#REF!,6,FALSE),"")/30))</f>
        <v>#VALUE!</v>
      </c>
      <c r="BT109" s="37" t="e">
        <f>IF(AND(BT108&lt;&gt;0,BS108&lt;&gt;0),BT108-BS108,(IFERROR(VLOOKUP($B97,#REF!,6,FALSE),"")/30))</f>
        <v>#VALUE!</v>
      </c>
      <c r="BU109" s="37" t="e">
        <f>IF(AND(BU108&lt;&gt;0,BT108&lt;&gt;0),BU108-BT108,(IFERROR(VLOOKUP($B97,#REF!,6,FALSE),"")/30))</f>
        <v>#VALUE!</v>
      </c>
      <c r="BV109" s="37" t="e">
        <f>IF(AND(BV108&lt;&gt;0,BU108&lt;&gt;0),BV108-BU108,(IFERROR(VLOOKUP($B97,#REF!,6,FALSE),"")/30))</f>
        <v>#VALUE!</v>
      </c>
      <c r="BW109" s="37">
        <f>IF(AND(BW108&lt;&gt;0,BV108&lt;&gt;0),BW108-BV108,(IFERROR(VLOOKUP($B97,#REF!,6,FALSE),"")/30))</f>
        <v>0</v>
      </c>
      <c r="BX109" s="37">
        <f>IF(AND(BX108&lt;&gt;0,BW108&lt;&gt;0),BX108-BW108,(IFERROR(VLOOKUP($B97,#REF!,6,FALSE),"")/30))</f>
        <v>0</v>
      </c>
      <c r="BY109" s="37">
        <f>IF(AND(BY108&lt;&gt;0,BX108&lt;&gt;0),BY108-BX108,(IFERROR(VLOOKUP($B97,#REF!,6,FALSE),"")/30))</f>
        <v>474.084</v>
      </c>
      <c r="BZ109" s="37">
        <f>IF(AND(BZ108&lt;&gt;0,BY108&lt;&gt;0),BZ108-BY108,(IFERROR(VLOOKUP($B97,#REF!,6,FALSE),"")/30))</f>
        <v>0</v>
      </c>
      <c r="CA109" s="37" t="e">
        <f>IF(AND(CA108&lt;&gt;0,BZ108&lt;&gt;0),CA108-BZ108,(IFERROR(VLOOKUP($B97,#REF!,6,FALSE),"")/30))</f>
        <v>#VALUE!</v>
      </c>
      <c r="CB109" s="37" t="e">
        <f>IF(AND(CB108&lt;&gt;0,CA108&lt;&gt;0),CB108-CA108,(IFERROR(VLOOKUP($B97,#REF!,6,FALSE),"")/30))</f>
        <v>#VALUE!</v>
      </c>
      <c r="CC109" s="37" t="e">
        <f>IF(AND(CC108&lt;&gt;0,CB108&lt;&gt;0),CC108-CB108,(IFERROR(VLOOKUP($B97,#REF!,6,FALSE),"")/30))</f>
        <v>#VALUE!</v>
      </c>
      <c r="CD109" s="37">
        <f>IF(AND(CD108&lt;&gt;0,CC108&lt;&gt;0),CD108-CC108,(IFERROR(VLOOKUP($B97,#REF!,6,FALSE),"")/30))</f>
        <v>48.62399999999991</v>
      </c>
      <c r="CE109" s="37">
        <f>IF(AND(CE108&lt;&gt;0,CD108&lt;&gt;0),CE108-CD108,(IFERROR(VLOOKUP($B97,#REF!,6,FALSE),"")/30))</f>
        <v>0</v>
      </c>
      <c r="CF109" s="37">
        <f>IF(AND(CF108&lt;&gt;0,CE108&lt;&gt;0),CF108-CE108,(IFERROR(VLOOKUP($B97,#REF!,6,FALSE),"")/30))</f>
        <v>218.80799999999999</v>
      </c>
      <c r="CG109" s="37">
        <f>IF(AND(CG108&lt;&gt;0,CF108&lt;&gt;0),CG108-CF108,(IFERROR(VLOOKUP($B97,#REF!,6,FALSE),"")/30))</f>
        <v>0</v>
      </c>
      <c r="CH109" s="37" t="e">
        <f>IF(AND(CH108&lt;&gt;0,CG108&lt;&gt;0),CH108-CG108,(IFERROR(VLOOKUP($B97,#REF!,6,FALSE),"")/30))</f>
        <v>#VALUE!</v>
      </c>
      <c r="CI109" s="37" t="e">
        <f>IF(AND(CI108&lt;&gt;0,CH108&lt;&gt;0),CI108-CH108,(IFERROR(VLOOKUP($B97,#REF!,6,FALSE),"")/30))</f>
        <v>#VALUE!</v>
      </c>
      <c r="CJ109" s="37" t="e">
        <f>IF(AND(CJ108&lt;&gt;0,CI108&lt;&gt;0),CJ108-CI108,(IFERROR(VLOOKUP($B97,#REF!,6,FALSE),"")/30))</f>
        <v>#VALUE!</v>
      </c>
      <c r="CK109" s="37">
        <f>IF(AND(CK108&lt;&gt;0,CJ108&lt;&gt;0),CK108-CJ108,(IFERROR(VLOOKUP($B97,#REF!,6,FALSE),"")/30))</f>
        <v>0</v>
      </c>
      <c r="CL109" s="37">
        <f>IF(AND(CL108&lt;&gt;0,CK108&lt;&gt;0),CL108-CK108,(IFERROR(VLOOKUP($B97,#REF!,6,FALSE),"")/30))</f>
        <v>60.779999999999973</v>
      </c>
      <c r="CM109" s="37">
        <f>IF(AND(CM108&lt;&gt;0,CL108&lt;&gt;0),CM108-CL108,(IFERROR(VLOOKUP($B97,#REF!,6,FALSE),"")/30))</f>
        <v>36.468000000000075</v>
      </c>
      <c r="CN109" s="37" t="e">
        <f>IF(AND(CN108&lt;&gt;0,CM108&lt;&gt;0),CN108-CM108,(IFERROR(VLOOKUP($B97,#REF!,6,FALSE),"")/30))</f>
        <v>#VALUE!</v>
      </c>
      <c r="CO109" s="37" t="e">
        <f>IF(AND(CO108&lt;&gt;0,CN108&lt;&gt;0),CO108-CN108,(IFERROR(VLOOKUP($B97,#REF!,6,FALSE),"")/30))</f>
        <v>#VALUE!</v>
      </c>
      <c r="CP109" s="37" t="e">
        <f>IF(AND(CP108&lt;&gt;0,CO108&lt;&gt;0),CP108-CO108,(IFERROR(VLOOKUP($B97,#REF!,6,FALSE),"")/30))</f>
        <v>#VALUE!</v>
      </c>
      <c r="CQ109" s="37" t="e">
        <f>IF(AND(CQ108&lt;&gt;0,CP108&lt;&gt;0),CQ108-CP108,(IFERROR(VLOOKUP($B97,#REF!,6,FALSE),"")/30))</f>
        <v>#VALUE!</v>
      </c>
      <c r="CR109" s="37" t="e">
        <f>IF(AND(CR108&lt;&gt;0,CQ108&lt;&gt;0),CR108-CQ108,(IFERROR(VLOOKUP($B97,#REF!,6,FALSE),"")/30))</f>
        <v>#VALUE!</v>
      </c>
      <c r="CS109" s="37" t="e">
        <f>IF(AND(CS108&lt;&gt;0,CR108&lt;&gt;0),CS108-CR108,(IFERROR(VLOOKUP($B97,#REF!,6,FALSE),"")/30))</f>
        <v>#VALUE!</v>
      </c>
      <c r="CT109" s="37" t="e">
        <f>IF(AND(CT108&lt;&gt;0,CS108&lt;&gt;0),CT108-CS108,(IFERROR(VLOOKUP($B97,#REF!,6,FALSE),"")/30))</f>
        <v>#VALUE!</v>
      </c>
      <c r="CU109" s="37" t="e">
        <f>IF(AND(CU108&lt;&gt;0,CT108&lt;&gt;0),CU108-CT108,(IFERROR(VLOOKUP($B97,#REF!,7,FALSE),"")/30))</f>
        <v>#VALUE!</v>
      </c>
      <c r="CV109" s="37" t="e">
        <f>IF(AND(CV108&lt;&gt;0,CU108&lt;&gt;0),CV108-CU108,(IFERROR(VLOOKUP($B97,#REF!,7,FALSE),"")/30))</f>
        <v>#VALUE!</v>
      </c>
      <c r="CW109" s="37" t="e">
        <f>IF(AND(CW108&lt;&gt;0,CV108&lt;&gt;0),CW108-CV108,(IFERROR(VLOOKUP($B97,#REF!,7,FALSE),"")/30))</f>
        <v>#VALUE!</v>
      </c>
      <c r="CX109" s="37" t="e">
        <f>IF(AND(CX108&lt;&gt;0,CW108&lt;&gt;0),CX108-CW108,(IFERROR(VLOOKUP($B97,#REF!,7,FALSE),"")/30))</f>
        <v>#VALUE!</v>
      </c>
      <c r="CY109" s="37" t="e">
        <f>IF(AND(CY108&lt;&gt;0,CX108&lt;&gt;0),CY108-CX108,(IFERROR(VLOOKUP($B97,#REF!,7,FALSE),"")/30))</f>
        <v>#VALUE!</v>
      </c>
      <c r="CZ109" s="37" t="e">
        <f>IF(AND(CZ108&lt;&gt;0,CY108&lt;&gt;0),CZ108-CY108,(IFERROR(VLOOKUP($B97,#REF!,7,FALSE),"")/30))</f>
        <v>#VALUE!</v>
      </c>
      <c r="DA109" s="37" t="e">
        <f>IF(AND(DA108&lt;&gt;0,CZ108&lt;&gt;0),DA108-CZ108,(IFERROR(VLOOKUP($B97,#REF!,7,FALSE),"")/30))</f>
        <v>#VALUE!</v>
      </c>
      <c r="DB109" s="37" t="e">
        <f>IF(AND(DB108&lt;&gt;0,DA108&lt;&gt;0),DB108-DA108,(IFERROR(VLOOKUP($B97,#REF!,7,FALSE),"")/30))</f>
        <v>#VALUE!</v>
      </c>
      <c r="DC109" s="37" t="e">
        <f>IF(AND(DC108&lt;&gt;0,DB108&lt;&gt;0),DC108-DB108,(IFERROR(VLOOKUP($B97,#REF!,7,FALSE),"")/30))</f>
        <v>#VALUE!</v>
      </c>
      <c r="DD109" s="37" t="e">
        <f>IF(AND(DD108&lt;&gt;0,DC108&lt;&gt;0),DD108-DC108,(IFERROR(VLOOKUP($B97,#REF!,7,FALSE),"")/30))</f>
        <v>#VALUE!</v>
      </c>
      <c r="DE109" s="37" t="e">
        <f>IF(AND(DE108&lt;&gt;0,DD108&lt;&gt;0),DE108-DD108,(IFERROR(VLOOKUP($B97,#REF!,7,FALSE),"")/30))</f>
        <v>#VALUE!</v>
      </c>
      <c r="DF109" s="37" t="e">
        <f>IF(AND(DF108&lt;&gt;0,DE108&lt;&gt;0),DF108-DE108,(IFERROR(VLOOKUP($B97,#REF!,7,FALSE),"")/30))</f>
        <v>#VALUE!</v>
      </c>
      <c r="DG109" s="37" t="e">
        <f>IF(AND(DG108&lt;&gt;0,DF108&lt;&gt;0),DG108-DF108,(IFERROR(VLOOKUP($B97,#REF!,7,FALSE),"")/30))</f>
        <v>#VALUE!</v>
      </c>
      <c r="DH109" s="37" t="e">
        <f>IF(AND(DH108&lt;&gt;0,DG108&lt;&gt;0),DH108-DG108,(IFERROR(VLOOKUP($B97,#REF!,7,FALSE),"")/30))</f>
        <v>#VALUE!</v>
      </c>
      <c r="DI109" s="37" t="e">
        <f>IF(AND(DI108&lt;&gt;0,DH108&lt;&gt;0),DI108-DH108,(IFERROR(VLOOKUP($B97,#REF!,7,FALSE),"")/30))</f>
        <v>#VALUE!</v>
      </c>
      <c r="DJ109" s="37" t="e">
        <f>IF(AND(DJ108&lt;&gt;0,DI108&lt;&gt;0),DJ108-DI108,(IFERROR(VLOOKUP($B97,#REF!,7,FALSE),"")/30))</f>
        <v>#VALUE!</v>
      </c>
      <c r="DK109" s="37" t="e">
        <f>IF(AND(DK108&lt;&gt;0,DJ108&lt;&gt;0),DK108-DJ108,(IFERROR(VLOOKUP($B97,#REF!,7,FALSE),"")/30))</f>
        <v>#VALUE!</v>
      </c>
      <c r="DL109" s="37" t="e">
        <f>IF(AND(DL108&lt;&gt;0,DK108&lt;&gt;0),DL108-DK108,(IFERROR(VLOOKUP($B97,#REF!,7,FALSE),"")/30))</f>
        <v>#VALUE!</v>
      </c>
      <c r="DM109" s="37" t="e">
        <f>IF(AND(DM108&lt;&gt;0,DL108&lt;&gt;0),DM108-DL108,(IFERROR(VLOOKUP($B97,#REF!,7,FALSE),"")/30))</f>
        <v>#VALUE!</v>
      </c>
      <c r="DN109" s="37" t="e">
        <f>IF(AND(DN108&lt;&gt;0,DM108&lt;&gt;0),DN108-DM108,(IFERROR(VLOOKUP($B97,#REF!,7,FALSE),"")/30))</f>
        <v>#VALUE!</v>
      </c>
      <c r="DO109" s="37" t="e">
        <f>IF(AND(DO108&lt;&gt;0,DN108&lt;&gt;0),DO108-DN108,(IFERROR(VLOOKUP($B97,#REF!,7,FALSE),"")/30))</f>
        <v>#VALUE!</v>
      </c>
      <c r="DP109" s="37" t="e">
        <f>IF(AND(DP108&lt;&gt;0,DO108&lt;&gt;0),DP108-DO108,(IFERROR(VLOOKUP($B97,#REF!,7,FALSE),"")/30))</f>
        <v>#VALUE!</v>
      </c>
      <c r="DQ109" s="37" t="e">
        <f>IF(AND(DQ108&lt;&gt;0,DP108&lt;&gt;0),DQ108-DP108,(IFERROR(VLOOKUP($B97,#REF!,7,FALSE),"")/30))</f>
        <v>#VALUE!</v>
      </c>
      <c r="DR109" s="37" t="e">
        <f>IF(AND(DR108&lt;&gt;0,DQ108&lt;&gt;0),DR108-DQ108,(IFERROR(VLOOKUP($B97,#REF!,7,FALSE),"")/30))</f>
        <v>#VALUE!</v>
      </c>
      <c r="DS109" s="37" t="e">
        <f>IF(AND(DS108&lt;&gt;0,DR108&lt;&gt;0),DS108-DR108,(IFERROR(VLOOKUP($B97,#REF!,7,FALSE),"")/30))</f>
        <v>#VALUE!</v>
      </c>
      <c r="DT109" s="37" t="e">
        <f>IF(AND(DT108&lt;&gt;0,DS108&lt;&gt;0),DT108-DS108,(IFERROR(VLOOKUP($B97,#REF!,7,FALSE),"")/30))</f>
        <v>#VALUE!</v>
      </c>
      <c r="DU109" s="37" t="e">
        <f>IF(AND(DU108&lt;&gt;0,DT108&lt;&gt;0),DU108-DT108,(IFERROR(VLOOKUP($B97,#REF!,7,FALSE),"")/30))</f>
        <v>#VALUE!</v>
      </c>
      <c r="DV109" s="37" t="e">
        <f>IF(AND(DV108&lt;&gt;0,DU108&lt;&gt;0),DV108-DU108,(IFERROR(VLOOKUP($B97,#REF!,7,FALSE),"")/30))</f>
        <v>#VALUE!</v>
      </c>
      <c r="DW109" s="37" t="e">
        <f>IF(AND(DW108&lt;&gt;0,DV108&lt;&gt;0),DW108-DV108,(IFERROR(VLOOKUP($B97,#REF!,7,FALSE),"")/30))</f>
        <v>#VALUE!</v>
      </c>
      <c r="DX109" s="37" t="e">
        <f>IF(AND(DX108&lt;&gt;0,DW108&lt;&gt;0),DX108-DW108,(IFERROR(VLOOKUP($B97,#REF!,7,FALSE),"")/30))</f>
        <v>#VALUE!</v>
      </c>
      <c r="DY109" s="37" t="e">
        <f>IF(AND(DY108&lt;&gt;0,DX108&lt;&gt;0),DY108-DX108,(IFERROR(VLOOKUP($B97,#REF!,8,FALSE),"")/30))</f>
        <v>#VALUE!</v>
      </c>
      <c r="DZ109" s="37" t="e">
        <f>IF(AND(DZ108&lt;&gt;0,DY108&lt;&gt;0),DZ108-DY108,(IFERROR(VLOOKUP($B97,#REF!,8,FALSE),"")/30))</f>
        <v>#VALUE!</v>
      </c>
      <c r="EA109" s="37" t="e">
        <f>IF(AND(EA108&lt;&gt;0,DZ108&lt;&gt;0),EA108-DZ108,(IFERROR(VLOOKUP($B97,#REF!,8,FALSE),"")/30))</f>
        <v>#VALUE!</v>
      </c>
      <c r="EB109" s="37" t="e">
        <f>IF(AND(EB108&lt;&gt;0,EA108&lt;&gt;0),EB108-EA108,(IFERROR(VLOOKUP($B97,#REF!,8,FALSE),"")/30))</f>
        <v>#VALUE!</v>
      </c>
      <c r="EC109" s="37" t="e">
        <f>IF(AND(EC108&lt;&gt;0,EB108&lt;&gt;0),EC108-EB108,(IFERROR(VLOOKUP($B97,#REF!,8,FALSE),"")/30))</f>
        <v>#VALUE!</v>
      </c>
      <c r="ED109" s="37" t="e">
        <f>IF(AND(ED108&lt;&gt;0,EC108&lt;&gt;0),ED108-EC108,(IFERROR(VLOOKUP($B97,#REF!,8,FALSE),"")/30))</f>
        <v>#VALUE!</v>
      </c>
      <c r="EE109" s="37" t="e">
        <f>IF(AND(EE108&lt;&gt;0,ED108&lt;&gt;0),EE108-ED108,(IFERROR(VLOOKUP($B97,#REF!,8,FALSE),"")/30))</f>
        <v>#VALUE!</v>
      </c>
      <c r="EF109" s="37" t="e">
        <f>IF(AND(EF108&lt;&gt;0,EE108&lt;&gt;0),EF108-EE108,(IFERROR(VLOOKUP($B97,#REF!,8,FALSE),"")/30))</f>
        <v>#VALUE!</v>
      </c>
      <c r="EG109" s="37" t="e">
        <f>IF(AND(EG108&lt;&gt;0,EF108&lt;&gt;0),EG108-EF108,(IFERROR(VLOOKUP($B97,#REF!,8,FALSE),"")/30))</f>
        <v>#VALUE!</v>
      </c>
      <c r="EH109" s="37" t="e">
        <f>IF(AND(EH108&lt;&gt;0,EG108&lt;&gt;0),EH108-EG108,(IFERROR(VLOOKUP($B97,#REF!,8,FALSE),"")/30))</f>
        <v>#VALUE!</v>
      </c>
      <c r="EI109" s="37" t="e">
        <f>IF(AND(EI108&lt;&gt;0,EH108&lt;&gt;0),EI108-EH108,(IFERROR(VLOOKUP($B97,#REF!,8,FALSE),"")/30))</f>
        <v>#VALUE!</v>
      </c>
      <c r="EJ109" s="37" t="e">
        <f>IF(AND(EJ108&lt;&gt;0,EI108&lt;&gt;0),EJ108-EI108,(IFERROR(VLOOKUP($B97,#REF!,8,FALSE),"")/30))</f>
        <v>#VALUE!</v>
      </c>
      <c r="EK109" s="37" t="e">
        <f>IF(AND(EK108&lt;&gt;0,EJ108&lt;&gt;0),EK108-EJ108,(IFERROR(VLOOKUP($B97,#REF!,8,FALSE),"")/30))</f>
        <v>#VALUE!</v>
      </c>
      <c r="EL109" s="37" t="e">
        <f>IF(AND(EL108&lt;&gt;0,EK108&lt;&gt;0),EL108-EK108,(IFERROR(VLOOKUP($B97,#REF!,8,FALSE),"")/30))</f>
        <v>#VALUE!</v>
      </c>
      <c r="EM109" s="37" t="e">
        <f>IF(AND(EM108&lt;&gt;0,EL108&lt;&gt;0),EM108-EL108,(IFERROR(VLOOKUP($B97,#REF!,8,FALSE),"")/30))</f>
        <v>#VALUE!</v>
      </c>
      <c r="EN109" s="37" t="e">
        <f>IF(AND(EN108&lt;&gt;0,EM108&lt;&gt;0),EN108-EM108,(IFERROR(VLOOKUP($B97,#REF!,8,FALSE),"")/30))</f>
        <v>#VALUE!</v>
      </c>
      <c r="EO109" s="37" t="e">
        <f>IF(AND(EO108&lt;&gt;0,EN108&lt;&gt;0),EO108-EN108,(IFERROR(VLOOKUP($B97,#REF!,8,FALSE),"")/30))</f>
        <v>#VALUE!</v>
      </c>
      <c r="EP109" s="37" t="e">
        <f>IF(AND(EP108&lt;&gt;0,EO108&lt;&gt;0),EP108-EO108,(IFERROR(VLOOKUP($B97,#REF!,8,FALSE),"")/30))</f>
        <v>#VALUE!</v>
      </c>
      <c r="EQ109" s="37" t="e">
        <f>IF(AND(EQ108&lt;&gt;0,EP108&lt;&gt;0),EQ108-EP108,(IFERROR(VLOOKUP($B97,#REF!,8,FALSE),"")/30))</f>
        <v>#VALUE!</v>
      </c>
      <c r="ER109" s="37" t="e">
        <f>IF(AND(ER108&lt;&gt;0,EQ108&lt;&gt;0),ER108-EQ108,(IFERROR(VLOOKUP($B97,#REF!,8,FALSE),"")/30))</f>
        <v>#VALUE!</v>
      </c>
      <c r="ES109" s="37" t="e">
        <f>IF(AND(ES108&lt;&gt;0,ER108&lt;&gt;0),ES108-ER108,(IFERROR(VLOOKUP($B97,#REF!,8,FALSE),"")/30))</f>
        <v>#VALUE!</v>
      </c>
      <c r="ET109" s="37" t="e">
        <f>IF(AND(ET108&lt;&gt;0,ES108&lt;&gt;0),ET108-ES108,(IFERROR(VLOOKUP($B97,#REF!,8,FALSE),"")/30))</f>
        <v>#VALUE!</v>
      </c>
      <c r="EU109" s="37" t="e">
        <f>IF(AND(EU108&lt;&gt;0,ET108&lt;&gt;0),EU108-ET108,(IFERROR(VLOOKUP($B97,#REF!,8,FALSE),"")/30))</f>
        <v>#VALUE!</v>
      </c>
      <c r="EV109" s="37" t="e">
        <f>IF(AND(EV108&lt;&gt;0,EU108&lt;&gt;0),EV108-EU108,(IFERROR(VLOOKUP($B97,#REF!,8,FALSE),"")/30))</f>
        <v>#VALUE!</v>
      </c>
      <c r="EW109" s="37" t="e">
        <f>IF(AND(EW108&lt;&gt;0,EV108&lt;&gt;0),EW108-EV108,(IFERROR(VLOOKUP($B97,#REF!,8,FALSE),"")/30))</f>
        <v>#VALUE!</v>
      </c>
      <c r="EX109" s="37" t="e">
        <f>IF(AND(EX108&lt;&gt;0,EW108&lt;&gt;0),EX108-EW108,(IFERROR(VLOOKUP($B97,#REF!,8,FALSE),"")/30))</f>
        <v>#VALUE!</v>
      </c>
      <c r="EY109" s="37" t="e">
        <f>IF(AND(EY108&lt;&gt;0,EX108&lt;&gt;0),EY108-EX108,(IFERROR(VLOOKUP($B97,#REF!,8,FALSE),"")/30))</f>
        <v>#VALUE!</v>
      </c>
      <c r="EZ109" s="37" t="e">
        <f>IF(AND(EZ108&lt;&gt;0,EY108&lt;&gt;0),EZ108-EY108,(IFERROR(VLOOKUP($B97,#REF!,8,FALSE),"")/30))</f>
        <v>#VALUE!</v>
      </c>
      <c r="FA109" s="37" t="e">
        <f>IF(AND(FA108&lt;&gt;0,EZ108&lt;&gt;0),FA108-EZ108,(IFERROR(VLOOKUP($B97,#REF!,8,FALSE),"")/30))</f>
        <v>#VALUE!</v>
      </c>
      <c r="FB109" s="37" t="e">
        <f>IF(AND(FB108&lt;&gt;0,FA108&lt;&gt;0),FB108-FA108,(IFERROR(VLOOKUP($B97,#REF!,8,FALSE),"")/30))</f>
        <v>#VALUE!</v>
      </c>
      <c r="FC109" s="37" t="e">
        <f>IF(AND(FC108&lt;&gt;0,FB108&lt;&gt;0),FC108-FB108,(IFERROR(VLOOKUP($B97,#REF!,8,FALSE),"")/30))</f>
        <v>#VALUE!</v>
      </c>
      <c r="FD109" s="37" t="e">
        <f>IF(AND(FD108&lt;&gt;0,FC108&lt;&gt;0),FD108-FC108,(IFERROR(VLOOKUP($B97,#REF!,9,FALSE),"")/30))</f>
        <v>#VALUE!</v>
      </c>
      <c r="FE109" s="37" t="e">
        <f>IF(AND(FE108&lt;&gt;0,FD108&lt;&gt;0),FE108-FD108,(IFERROR(VLOOKUP($B97,#REF!,9,FALSE),"")/30))</f>
        <v>#VALUE!</v>
      </c>
      <c r="FF109" s="37" t="e">
        <f>IF(AND(FF108&lt;&gt;0,FE108&lt;&gt;0),FF108-FE108,(IFERROR(VLOOKUP($B97,#REF!,9,FALSE),"")/30))</f>
        <v>#VALUE!</v>
      </c>
      <c r="FG109" s="37" t="e">
        <f>IF(AND(FG108&lt;&gt;0,FF108&lt;&gt;0),FG108-FF108,(IFERROR(VLOOKUP($B97,#REF!,9,FALSE),"")/30))</f>
        <v>#VALUE!</v>
      </c>
      <c r="FH109" s="37">
        <f>IF(AND(FH108&lt;&gt;0,FG108&lt;&gt;0),FH108-FG108,(IFERROR(VLOOKUP($B97,#REF!,9,FALSE),"")/30))</f>
        <v>0</v>
      </c>
      <c r="FI109" s="37">
        <f>IF(AND(FI108&lt;&gt;0,FH108&lt;&gt;0),FI108-FH108,(IFERROR(VLOOKUP($B97,#REF!,9,FALSE),"")/30))</f>
        <v>0</v>
      </c>
      <c r="FJ109" s="37" t="e">
        <f>IF(AND(FJ108&lt;&gt;0,FI108&lt;&gt;0),FJ108-FI108,(IFERROR(VLOOKUP($B97,#REF!,9,FALSE),"")/30))</f>
        <v>#VALUE!</v>
      </c>
      <c r="FK109" s="37" t="e">
        <f>IF(AND(FK108&lt;&gt;0,FJ108&lt;&gt;0),FK108-FJ108,(IFERROR(VLOOKUP($B97,#REF!,9,FALSE),"")/30))</f>
        <v>#VALUE!</v>
      </c>
      <c r="FL109" s="37" t="e">
        <f>IF(AND(FL108&lt;&gt;0,FK108&lt;&gt;0),FL108-FK108,(IFERROR(VLOOKUP($B97,#REF!,9,FALSE),"")/30))</f>
        <v>#VALUE!</v>
      </c>
      <c r="FM109" s="37" t="e">
        <f>IF(AND(FM108&lt;&gt;0,FL108&lt;&gt;0),FM108-FL108,(IFERROR(VLOOKUP($B97,#REF!,9,FALSE),"")/30))</f>
        <v>#VALUE!</v>
      </c>
      <c r="FN109" s="37" t="e">
        <f>IF(AND(FN108&lt;&gt;0,FM108&lt;&gt;0),FN108-FM108,(IFERROR(VLOOKUP($B97,#REF!,9,FALSE),"")/30))</f>
        <v>#VALUE!</v>
      </c>
      <c r="FO109" s="37" t="e">
        <f>IF(AND(FO108&lt;&gt;0,FN108&lt;&gt;0),FO108-FN108,(IFERROR(VLOOKUP($B97,#REF!,9,FALSE),"")/30))</f>
        <v>#VALUE!</v>
      </c>
      <c r="FP109" s="37" t="e">
        <f>IF(AND(FP108&lt;&gt;0,FO108&lt;&gt;0),FP108-FO108,(IFERROR(VLOOKUP($B97,#REF!,9,FALSE),"")/30))</f>
        <v>#VALUE!</v>
      </c>
      <c r="FQ109" s="37" t="e">
        <f>IF(AND(FQ108&lt;&gt;0,FP108&lt;&gt;0),FQ108-FP108,(IFERROR(VLOOKUP($B97,#REF!,9,FALSE),"")/30))</f>
        <v>#VALUE!</v>
      </c>
      <c r="FR109" s="37" t="e">
        <f>IF(AND(FR108&lt;&gt;0,FQ108&lt;&gt;0),FR108-FQ108,(IFERROR(VLOOKUP($B97,#REF!,9,FALSE),"")/30))</f>
        <v>#VALUE!</v>
      </c>
      <c r="FS109" s="37" t="e">
        <f>IF(AND(FS108&lt;&gt;0,FR108&lt;&gt;0),FS108-FR108,(IFERROR(VLOOKUP($B97,#REF!,9,FALSE),"")/30))</f>
        <v>#VALUE!</v>
      </c>
      <c r="FT109" s="37" t="e">
        <f>IF(AND(FT108&lt;&gt;0,FS108&lt;&gt;0),FT108-FS108,(IFERROR(VLOOKUP($B97,#REF!,9,FALSE),"")/30))</f>
        <v>#VALUE!</v>
      </c>
      <c r="FU109" s="37" t="e">
        <f>IF(AND(FU108&lt;&gt;0,FT108&lt;&gt;0),FU108-FT108,(IFERROR(VLOOKUP($B97,#REF!,9,FALSE),"")/30))</f>
        <v>#VALUE!</v>
      </c>
      <c r="FV109" s="37" t="e">
        <f>IF(AND(FV108&lt;&gt;0,FU108&lt;&gt;0),FV108-FU108,(IFERROR(VLOOKUP($B97,#REF!,9,FALSE),"")/30))</f>
        <v>#VALUE!</v>
      </c>
      <c r="FW109" s="37" t="e">
        <f>IF(AND(FW108&lt;&gt;0,FV108&lt;&gt;0),FW108-FV108,(IFERROR(VLOOKUP($B97,#REF!,9,FALSE),"")/30))</f>
        <v>#VALUE!</v>
      </c>
      <c r="FX109" s="37" t="e">
        <f>IF(AND(FX108&lt;&gt;0,FW108&lt;&gt;0),FX108-FW108,(IFERROR(VLOOKUP($B97,#REF!,9,FALSE),"")/30))</f>
        <v>#VALUE!</v>
      </c>
      <c r="FY109" s="37" t="e">
        <f>IF(AND(FY108&lt;&gt;0,FX108&lt;&gt;0),FY108-FX108,(IFERROR(VLOOKUP($B97,#REF!,9,FALSE),"")/30))</f>
        <v>#VALUE!</v>
      </c>
      <c r="FZ109" s="37" t="e">
        <f>IF(AND(FZ108&lt;&gt;0,FY108&lt;&gt;0),FZ108-FY108,(IFERROR(VLOOKUP($B97,#REF!,9,FALSE),"")/30))</f>
        <v>#VALUE!</v>
      </c>
      <c r="GA109" s="37" t="e">
        <f>IF(AND(GA108&lt;&gt;0,FZ108&lt;&gt;0),GA108-FZ108,(IFERROR(VLOOKUP($B97,#REF!,9,FALSE),"")/30))</f>
        <v>#VALUE!</v>
      </c>
      <c r="GB109" s="37" t="e">
        <f>IF(AND(GB108&lt;&gt;0,GA108&lt;&gt;0),GB108-GA108,(IFERROR(VLOOKUP($B97,#REF!,9,FALSE),"")/30))</f>
        <v>#VALUE!</v>
      </c>
      <c r="GC109" s="37" t="e">
        <f>IF(AND(GC108&lt;&gt;0,GB108&lt;&gt;0),GC108-GB108,(IFERROR(VLOOKUP($B97,#REF!,9,FALSE),"")/30))</f>
        <v>#VALUE!</v>
      </c>
      <c r="GD109" s="37" t="e">
        <f>IF(AND(GD108&lt;&gt;0,GC108&lt;&gt;0),GD108-GC108,(IFERROR(VLOOKUP($B97,#REF!,9,FALSE),"")/30))</f>
        <v>#VALUE!</v>
      </c>
      <c r="GE109" s="37" t="e">
        <f>IF(AND(GE108&lt;&gt;0,GD108&lt;&gt;0),GE108-GD108,(IFERROR(VLOOKUP($B97,#REF!,9,FALSE),"")/30))</f>
        <v>#VALUE!</v>
      </c>
      <c r="GF109" s="37" t="e">
        <f>IF(AND(GF108&lt;&gt;0,GE108&lt;&gt;0),GF108-GE108,(IFERROR(VLOOKUP($B97,#REF!,9,FALSE),"")/30))</f>
        <v>#VALUE!</v>
      </c>
      <c r="GG109" s="37" t="e">
        <f>IF(AND(GG108&lt;&gt;0,GF108&lt;&gt;0),GG108-GF108,(IFERROR(VLOOKUP($B97,#REF!,9,FALSE),"")/30))</f>
        <v>#VALUE!</v>
      </c>
      <c r="GH109" s="37" t="e">
        <f>IF(AND(GH108&lt;&gt;0,GG108&lt;&gt;0),GH108-GG108,(IFERROR(VLOOKUP($B97,#REF!,10,FALSE),"")/30))</f>
        <v>#VALUE!</v>
      </c>
      <c r="GI109" s="37" t="e">
        <f>IF(AND(GI108&lt;&gt;0,GH108&lt;&gt;0),GI108-GH108,(IFERROR(VLOOKUP($B97,#REF!,10,FALSE),"")/30))</f>
        <v>#VALUE!</v>
      </c>
      <c r="GJ109" s="37" t="e">
        <f>IF(AND(GJ108&lt;&gt;0,GI108&lt;&gt;0),GJ108-GI108,(IFERROR(VLOOKUP($B97,#REF!,10,FALSE),"")/30))</f>
        <v>#VALUE!</v>
      </c>
      <c r="GK109" s="37" t="e">
        <f>IF(AND(GK108&lt;&gt;0,GJ108&lt;&gt;0),GK108-GJ108,(IFERROR(VLOOKUP($B97,#REF!,10,FALSE),"")/30))</f>
        <v>#VALUE!</v>
      </c>
      <c r="GL109" s="37" t="e">
        <f>IF(AND(GL108&lt;&gt;0,GK108&lt;&gt;0),GL108-GK108,(IFERROR(VLOOKUP($B97,#REF!,10,FALSE),"")/30))</f>
        <v>#VALUE!</v>
      </c>
      <c r="GM109" s="37" t="e">
        <f>IF(AND(GM108&lt;&gt;0,GL108&lt;&gt;0),GM108-GL108,(IFERROR(VLOOKUP($B97,#REF!,10,FALSE),"")/30))</f>
        <v>#VALUE!</v>
      </c>
      <c r="GN109" s="37" t="e">
        <f>IF(AND(GN108&lt;&gt;0,GM108&lt;&gt;0),GN108-GM108,(IFERROR(VLOOKUP($B97,#REF!,10,FALSE),"")/30))</f>
        <v>#VALUE!</v>
      </c>
      <c r="GO109" s="37" t="e">
        <f>IF(AND(GO108&lt;&gt;0,GN108&lt;&gt;0),GO108-GN108,(IFERROR(VLOOKUP($B97,#REF!,10,FALSE),"")/30))</f>
        <v>#VALUE!</v>
      </c>
      <c r="GP109" s="37" t="e">
        <f>IF(AND(GP108&lt;&gt;0,GO108&lt;&gt;0),GP108-GO108,(IFERROR(VLOOKUP($B97,#REF!,10,FALSE),"")/30))</f>
        <v>#VALUE!</v>
      </c>
      <c r="GQ109" s="37" t="e">
        <f>IF(AND(GQ108&lt;&gt;0,GP108&lt;&gt;0),GQ108-GP108,(IFERROR(VLOOKUP($B97,#REF!,10,FALSE),"")/30))</f>
        <v>#VALUE!</v>
      </c>
      <c r="GR109" s="37" t="e">
        <f>IF(AND(GR108&lt;&gt;0,GQ108&lt;&gt;0),GR108-GQ108,(IFERROR(VLOOKUP($B97,#REF!,10,FALSE),"")/30))</f>
        <v>#VALUE!</v>
      </c>
      <c r="GS109" s="37" t="e">
        <f>IF(AND(GS108&lt;&gt;0,GR108&lt;&gt;0),GS108-GR108,(IFERROR(VLOOKUP($B97,#REF!,10,FALSE),"")/30))</f>
        <v>#VALUE!</v>
      </c>
      <c r="GT109" s="37" t="e">
        <f>IF(AND(GT108&lt;&gt;0,GS108&lt;&gt;0),GT108-GS108,(IFERROR(VLOOKUP($B97,#REF!,10,FALSE),"")/30))</f>
        <v>#VALUE!</v>
      </c>
      <c r="GU109" s="37" t="e">
        <f>IF(AND(GU108&lt;&gt;0,GT108&lt;&gt;0),GU108-GT108,(IFERROR(VLOOKUP($B97,#REF!,10,FALSE),"")/30))</f>
        <v>#VALUE!</v>
      </c>
      <c r="GV109" s="37" t="e">
        <f>IF(AND(GV108&lt;&gt;0,GU108&lt;&gt;0),GV108-GU108,(IFERROR(VLOOKUP($B97,#REF!,10,FALSE),"")/30))</f>
        <v>#VALUE!</v>
      </c>
      <c r="GW109" s="37" t="e">
        <f>IF(AND(GW108&lt;&gt;0,GV108&lt;&gt;0),GW108-GV108,(IFERROR(VLOOKUP($B97,#REF!,10,FALSE),"")/30))</f>
        <v>#VALUE!</v>
      </c>
      <c r="GX109" s="37" t="e">
        <f>IF(AND(GX108&lt;&gt;0,GW108&lt;&gt;0),GX108-GW108,(IFERROR(VLOOKUP($B97,#REF!,10,FALSE),"")/30))</f>
        <v>#VALUE!</v>
      </c>
      <c r="GY109" s="37" t="e">
        <f>IF(AND(GY108&lt;&gt;0,GX108&lt;&gt;0),GY108-GX108,(IFERROR(VLOOKUP($B97,#REF!,10,FALSE),"")/30))</f>
        <v>#VALUE!</v>
      </c>
      <c r="GZ109" s="37" t="e">
        <f>IF(AND(GZ108&lt;&gt;0,GY108&lt;&gt;0),GZ108-GY108,(IFERROR(VLOOKUP($B97,#REF!,10,FALSE),"")/30))</f>
        <v>#VALUE!</v>
      </c>
      <c r="HA109" s="37" t="e">
        <f>IF(AND(HA108&lt;&gt;0,GZ108&lt;&gt;0),HA108-GZ108,(IFERROR(VLOOKUP($B97,#REF!,10,FALSE),"")/30))</f>
        <v>#VALUE!</v>
      </c>
      <c r="HB109" s="37" t="e">
        <f>IF(AND(HB108&lt;&gt;0,HA108&lt;&gt;0),HB108-HA108,(IFERROR(VLOOKUP($B97,#REF!,10,FALSE),"")/30))</f>
        <v>#VALUE!</v>
      </c>
      <c r="HC109" s="37" t="e">
        <f>IF(AND(HC108&lt;&gt;0,HB108&lt;&gt;0),HC108-HB108,(IFERROR(VLOOKUP($B97,#REF!,10,FALSE),"")/30))</f>
        <v>#VALUE!</v>
      </c>
      <c r="HD109" s="37" t="e">
        <f>IF(AND(HD108&lt;&gt;0,HC108&lt;&gt;0),HD108-HC108,(IFERROR(VLOOKUP($B97,#REF!,10,FALSE),"")/30))</f>
        <v>#VALUE!</v>
      </c>
      <c r="HE109" s="37" t="e">
        <f>IF(AND(HE108&lt;&gt;0,HD108&lt;&gt;0),HE108-HD108,(IFERROR(VLOOKUP($B97,#REF!,10,FALSE),"")/30))</f>
        <v>#VALUE!</v>
      </c>
      <c r="HF109" s="37" t="e">
        <f>IF(AND(HF108&lt;&gt;0,HE108&lt;&gt;0),HF108-HE108,(IFERROR(VLOOKUP($B97,#REF!,10,FALSE),"")/30))</f>
        <v>#VALUE!</v>
      </c>
      <c r="HG109" s="37" t="e">
        <f>IF(AND(HG108&lt;&gt;0,HF108&lt;&gt;0),HG108-HF108,(IFERROR(VLOOKUP($B97,#REF!,10,FALSE),"")/30))</f>
        <v>#VALUE!</v>
      </c>
      <c r="HH109" s="37" t="e">
        <f>IF(AND(HH108&lt;&gt;0,HG108&lt;&gt;0),HH108-HG108,(IFERROR(VLOOKUP($B97,#REF!,10,FALSE),"")/30))</f>
        <v>#VALUE!</v>
      </c>
      <c r="HI109" s="37" t="e">
        <f>IF(AND(HI108&lt;&gt;0,HH108&lt;&gt;0),HI108-HH108,(IFERROR(VLOOKUP($B97,#REF!,10,FALSE),"")/30))</f>
        <v>#VALUE!</v>
      </c>
      <c r="HJ109" s="37" t="e">
        <f>IF(AND(HJ108&lt;&gt;0,HI108&lt;&gt;0),HJ108-HI108,(IFERROR(VLOOKUP($B97,#REF!,10,FALSE),"")/30))</f>
        <v>#VALUE!</v>
      </c>
      <c r="HK109" s="37" t="e">
        <f>IF(AND(HK108&lt;&gt;0,HJ108&lt;&gt;0),HK108-HJ108,(IFERROR(VLOOKUP($B97,#REF!,10,FALSE),"")/30))</f>
        <v>#VALUE!</v>
      </c>
      <c r="HL109" s="37" t="e">
        <f>IF(AND(HL108&lt;&gt;0,HK108&lt;&gt;0),HL108-HK108,(IFERROR(VLOOKUP($B97,#REF!,10,FALSE),"")/30))</f>
        <v>#VALUE!</v>
      </c>
      <c r="HM109" s="37" t="e">
        <f>IF(AND(HM108&lt;&gt;0,HL108&lt;&gt;0),HM108-HL108,(IFERROR(VLOOKUP($B97,#REF!,11,FALSE),"")/30))</f>
        <v>#VALUE!</v>
      </c>
      <c r="HN109" s="37" t="e">
        <f>IF(AND(HN108&lt;&gt;0,HM108&lt;&gt;0),HN108-HM108,(IFERROR(VLOOKUP($B97,#REF!,11,FALSE),"")/30))</f>
        <v>#VALUE!</v>
      </c>
      <c r="HO109" s="37" t="e">
        <f>IF(AND(HO108&lt;&gt;0,HN108&lt;&gt;0),HO108-HN108,(IFERROR(VLOOKUP($B97,#REF!,11,FALSE),"")/30))</f>
        <v>#VALUE!</v>
      </c>
      <c r="HP109" s="37" t="e">
        <f>IF(AND(HP108&lt;&gt;0,HO108&lt;&gt;0),HP108-HO108,(IFERROR(VLOOKUP($B97,#REF!,11,FALSE),"")/30))</f>
        <v>#VALUE!</v>
      </c>
      <c r="HQ109" s="37" t="e">
        <f>IF(AND(HQ108&lt;&gt;0,HP108&lt;&gt;0),HQ108-HP108,(IFERROR(VLOOKUP($B97,#REF!,11,FALSE),"")/30))</f>
        <v>#VALUE!</v>
      </c>
      <c r="HR109" s="37" t="e">
        <f>IF(AND(HR108&lt;&gt;0,HQ108&lt;&gt;0),HR108-HQ108,(IFERROR(VLOOKUP($B97,#REF!,11,FALSE),"")/30))</f>
        <v>#VALUE!</v>
      </c>
      <c r="HS109" s="37" t="e">
        <f>IF(AND(HS108&lt;&gt;0,HR108&lt;&gt;0),HS108-HR108,(IFERROR(VLOOKUP($B97,#REF!,11,FALSE),"")/30))</f>
        <v>#VALUE!</v>
      </c>
      <c r="HT109" s="37" t="e">
        <f>IF(AND(HT108&lt;&gt;0,HS108&lt;&gt;0),HT108-HS108,(IFERROR(VLOOKUP($B97,#REF!,11,FALSE),"")/30))</f>
        <v>#VALUE!</v>
      </c>
      <c r="HU109" s="37" t="e">
        <f>IF(AND(HU108&lt;&gt;0,HT108&lt;&gt;0),HU108-HT108,(IFERROR(VLOOKUP($B97,#REF!,11,FALSE),"")/30))</f>
        <v>#VALUE!</v>
      </c>
      <c r="HV109" s="37" t="e">
        <f>IF(AND(HV108&lt;&gt;0,HU108&lt;&gt;0),HV108-HU108,(IFERROR(VLOOKUP($B97,#REF!,11,FALSE),"")/30))</f>
        <v>#VALUE!</v>
      </c>
      <c r="HW109" s="37" t="e">
        <f>IF(AND(HW108&lt;&gt;0,HV108&lt;&gt;0),HW108-HV108,(IFERROR(VLOOKUP($B97,#REF!,11,FALSE),"")/30))</f>
        <v>#VALUE!</v>
      </c>
      <c r="HX109" s="37" t="e">
        <f>IF(AND(HX108&lt;&gt;0,HW108&lt;&gt;0),HX108-HW108,(IFERROR(VLOOKUP($B97,#REF!,11,FALSE),"")/30))</f>
        <v>#VALUE!</v>
      </c>
      <c r="HY109" s="37" t="e">
        <f>IF(AND(HY108&lt;&gt;0,HX108&lt;&gt;0),HY108-HX108,(IFERROR(VLOOKUP($B97,#REF!,11,FALSE),"")/30))</f>
        <v>#VALUE!</v>
      </c>
      <c r="HZ109" s="37" t="e">
        <f>IF(AND(HZ108&lt;&gt;0,HY108&lt;&gt;0),HZ108-HY108,(IFERROR(VLOOKUP($B97,#REF!,11,FALSE),"")/30))</f>
        <v>#VALUE!</v>
      </c>
      <c r="IA109" s="37" t="e">
        <f>IF(AND(IA108&lt;&gt;0,HZ108&lt;&gt;0),IA108-HZ108,(IFERROR(VLOOKUP($B97,#REF!,11,FALSE),"")/30))</f>
        <v>#VALUE!</v>
      </c>
      <c r="IB109" s="37" t="e">
        <f>IF(AND(IB108&lt;&gt;0,IA108&lt;&gt;0),IB108-IA108,(IFERROR(VLOOKUP($B97,#REF!,11,FALSE),"")/30))</f>
        <v>#VALUE!</v>
      </c>
      <c r="IC109" s="37" t="e">
        <f>IF(AND(IC108&lt;&gt;0,IB108&lt;&gt;0),IC108-IB108,(IFERROR(VLOOKUP($B97,#REF!,11,FALSE),"")/30))</f>
        <v>#VALUE!</v>
      </c>
      <c r="ID109" s="37" t="e">
        <f>IF(AND(ID108&lt;&gt;0,IC108&lt;&gt;0),ID108-IC108,(IFERROR(VLOOKUP($B97,#REF!,11,FALSE),"")/30))</f>
        <v>#VALUE!</v>
      </c>
      <c r="IE109" s="37" t="e">
        <f>IF(AND(IE108&lt;&gt;0,ID108&lt;&gt;0),IE108-ID108,(IFERROR(VLOOKUP($B97,#REF!,11,FALSE),"")/30))</f>
        <v>#VALUE!</v>
      </c>
      <c r="IF109" s="37" t="e">
        <f>IF(AND(IF108&lt;&gt;0,IE108&lt;&gt;0),IF108-IE108,(IFERROR(VLOOKUP($B97,#REF!,11,FALSE),"")/30))</f>
        <v>#VALUE!</v>
      </c>
      <c r="IG109" s="37" t="e">
        <f>IF(AND(IG108&lt;&gt;0,IF108&lt;&gt;0),IG108-IF108,(IFERROR(VLOOKUP($B97,#REF!,11,FALSE),"")/30))</f>
        <v>#VALUE!</v>
      </c>
      <c r="IH109" s="37" t="e">
        <f>IF(AND(IH108&lt;&gt;0,IG108&lt;&gt;0),IH108-IG108,(IFERROR(VLOOKUP($B97,#REF!,11,FALSE),"")/30))</f>
        <v>#VALUE!</v>
      </c>
      <c r="II109" s="37" t="e">
        <f>IF(AND(II108&lt;&gt;0,IH108&lt;&gt;0),II108-IH108,(IFERROR(VLOOKUP($B97,#REF!,11,FALSE),"")/30))</f>
        <v>#VALUE!</v>
      </c>
      <c r="IJ109" s="37" t="e">
        <f>IF(AND(IJ108&lt;&gt;0,II108&lt;&gt;0),IJ108-II108,(IFERROR(VLOOKUP($B97,#REF!,11,FALSE),"")/30))</f>
        <v>#VALUE!</v>
      </c>
      <c r="IK109" s="37" t="e">
        <f>IF(AND(IK108&lt;&gt;0,IJ108&lt;&gt;0),IK108-IJ108,(IFERROR(VLOOKUP($B97,#REF!,11,FALSE),"")/30))</f>
        <v>#VALUE!</v>
      </c>
      <c r="IL109" s="37" t="e">
        <f>IF(AND(IL108&lt;&gt;0,IK108&lt;&gt;0),IL108-IK108,(IFERROR(VLOOKUP($B97,#REF!,11,FALSE),"")/30))</f>
        <v>#VALUE!</v>
      </c>
      <c r="IM109" s="37" t="e">
        <f>IF(AND(IM108&lt;&gt;0,IL108&lt;&gt;0),IM108-IL108,(IFERROR(VLOOKUP($B97,#REF!,11,FALSE),"")/30))</f>
        <v>#VALUE!</v>
      </c>
      <c r="IN109" s="37" t="e">
        <f>IF(AND(IN108&lt;&gt;0,IM108&lt;&gt;0),IN108-IM108,(IFERROR(VLOOKUP($B97,#REF!,11,FALSE),"")/30))</f>
        <v>#VALUE!</v>
      </c>
      <c r="IO109" s="37" t="e">
        <f>IF(AND(IO108&lt;&gt;0,IN108&lt;&gt;0),IO108-IN108,(IFERROR(VLOOKUP($B97,#REF!,11,FALSE),"")/30))</f>
        <v>#VALUE!</v>
      </c>
      <c r="IP109" s="37" t="e">
        <f>IF(AND(IP108&lt;&gt;0,IO108&lt;&gt;0),IP108-IO108,(IFERROR(VLOOKUP($B97,#REF!,11,FALSE),"")/30))</f>
        <v>#VALUE!</v>
      </c>
      <c r="IQ109" s="37" t="e">
        <f>IF(AND(IQ108&lt;&gt;0,IP108&lt;&gt;0),IQ108-IP108,(IFERROR(VLOOKUP($B97,#REF!,11,FALSE),"")/30))</f>
        <v>#VALUE!</v>
      </c>
      <c r="IR109" s="37" t="e">
        <f>IF(AND(IR108&lt;&gt;0,IQ108&lt;&gt;0),IR108-IQ108,(IFERROR(VLOOKUP($B97,#REF!,12,FALSE),"")/30))</f>
        <v>#VALUE!</v>
      </c>
      <c r="IS109" s="37" t="e">
        <f>IF(AND(IS108&lt;&gt;0,IR108&lt;&gt;0),IS108-IR108,(IFERROR(VLOOKUP($B97,#REF!,12,FALSE),"")/30))</f>
        <v>#VALUE!</v>
      </c>
      <c r="IT109" s="37" t="e">
        <f>IF(AND(IT108&lt;&gt;0,IS108&lt;&gt;0),IT108-IS108,(IFERROR(VLOOKUP($B97,#REF!,12,FALSE),"")/30))</f>
        <v>#VALUE!</v>
      </c>
      <c r="IU109" s="37" t="e">
        <f>IF(AND(IU108&lt;&gt;0,IT108&lt;&gt;0),IU108-IT108,(IFERROR(VLOOKUP($B97,#REF!,12,FALSE),"")/30))</f>
        <v>#VALUE!</v>
      </c>
      <c r="IV109" s="37" t="e">
        <f>IF(AND(IV108&lt;&gt;0,IU108&lt;&gt;0),IV108-IU108,(IFERROR(VLOOKUP($B97,#REF!,12,FALSE),"")/30))</f>
        <v>#VALUE!</v>
      </c>
      <c r="IW109" s="37" t="e">
        <f>IF(AND(IW108&lt;&gt;0,IV108&lt;&gt;0),IW108-IV108,(IFERROR(VLOOKUP($B97,#REF!,12,FALSE),"")/30))</f>
        <v>#VALUE!</v>
      </c>
      <c r="IX109" s="37" t="e">
        <f>IF(AND(IX108&lt;&gt;0,IW108&lt;&gt;0),IX108-IW108,(IFERROR(VLOOKUP($B97,#REF!,12,FALSE),"")/30))</f>
        <v>#VALUE!</v>
      </c>
      <c r="IY109" s="37" t="e">
        <f>IF(AND(IY108&lt;&gt;0,IX108&lt;&gt;0),IY108-IX108,(IFERROR(VLOOKUP($B97,#REF!,12,FALSE),"")/30))</f>
        <v>#VALUE!</v>
      </c>
      <c r="IZ109" s="37" t="e">
        <f>IF(AND(IZ108&lt;&gt;0,IY108&lt;&gt;0),IZ108-IY108,(IFERROR(VLOOKUP($B97,#REF!,12,FALSE),"")/30))</f>
        <v>#VALUE!</v>
      </c>
      <c r="JA109" s="37" t="e">
        <f>IF(AND(JA108&lt;&gt;0,IZ108&lt;&gt;0),JA108-IZ108,(IFERROR(VLOOKUP($B97,#REF!,12,FALSE),"")/30))</f>
        <v>#VALUE!</v>
      </c>
      <c r="JB109" s="37" t="e">
        <f>IF(AND(JB108&lt;&gt;0,JA108&lt;&gt;0),JB108-JA108,(IFERROR(VLOOKUP($B97,#REF!,12,FALSE),"")/30))</f>
        <v>#VALUE!</v>
      </c>
      <c r="JC109" s="37" t="e">
        <f>IF(AND(JC108&lt;&gt;0,JB108&lt;&gt;0),JC108-JB108,(IFERROR(VLOOKUP($B97,#REF!,12,FALSE),"")/30))</f>
        <v>#VALUE!</v>
      </c>
      <c r="JD109" s="37" t="e">
        <f>IF(AND(JD108&lt;&gt;0,JC108&lt;&gt;0),JD108-JC108,(IFERROR(VLOOKUP($B97,#REF!,12,FALSE),"")/30))</f>
        <v>#VALUE!</v>
      </c>
      <c r="JE109" s="37" t="e">
        <f>IF(AND(JE108&lt;&gt;0,JD108&lt;&gt;0),JE108-JD108,(IFERROR(VLOOKUP($B97,#REF!,12,FALSE),"")/30))</f>
        <v>#VALUE!</v>
      </c>
      <c r="JF109" s="37" t="e">
        <f>IF(AND(JF108&lt;&gt;0,JE108&lt;&gt;0),JF108-JE108,(IFERROR(VLOOKUP($B97,#REF!,12,FALSE),"")/30))</f>
        <v>#VALUE!</v>
      </c>
      <c r="JG109" s="37" t="e">
        <f>IF(AND(JG108&lt;&gt;0,JF108&lt;&gt;0),JG108-JF108,(IFERROR(VLOOKUP($B97,#REF!,12,FALSE),"")/30))</f>
        <v>#VALUE!</v>
      </c>
      <c r="JH109" s="37" t="e">
        <f>IF(AND(JH108&lt;&gt;0,JG108&lt;&gt;0),JH108-JG108,(IFERROR(VLOOKUP($B97,#REF!,12,FALSE),"")/30))</f>
        <v>#VALUE!</v>
      </c>
      <c r="JI109" s="37" t="e">
        <f>IF(AND(JI108&lt;&gt;0,JH108&lt;&gt;0),JI108-JH108,(IFERROR(VLOOKUP($B97,#REF!,12,FALSE),"")/30))</f>
        <v>#VALUE!</v>
      </c>
      <c r="JJ109" s="37" t="e">
        <f>IF(AND(JJ108&lt;&gt;0,JI108&lt;&gt;0),JJ108-JI108,(IFERROR(VLOOKUP($B97,#REF!,12,FALSE),"")/30))</f>
        <v>#VALUE!</v>
      </c>
      <c r="JK109" s="37" t="e">
        <f>IF(AND(JK108&lt;&gt;0,JJ108&lt;&gt;0),JK108-JJ108,(IFERROR(VLOOKUP($B97,#REF!,12,FALSE),"")/30))</f>
        <v>#VALUE!</v>
      </c>
      <c r="JL109" s="37" t="e">
        <f>IF(AND(JL108&lt;&gt;0,JK108&lt;&gt;0),JL108-JK108,(IFERROR(VLOOKUP($B97,#REF!,12,FALSE),"")/30))</f>
        <v>#VALUE!</v>
      </c>
      <c r="JM109" s="37" t="e">
        <f>IF(AND(JM108&lt;&gt;0,JL108&lt;&gt;0),JM108-JL108,(IFERROR(VLOOKUP($B97,#REF!,12,FALSE),"")/30))</f>
        <v>#VALUE!</v>
      </c>
      <c r="JN109" s="37" t="e">
        <f>IF(AND(JN108&lt;&gt;0,JM108&lt;&gt;0),JN108-JM108,(IFERROR(VLOOKUP($B97,#REF!,12,FALSE),"")/30))</f>
        <v>#VALUE!</v>
      </c>
      <c r="JO109" s="37" t="e">
        <f>IF(AND(JO108&lt;&gt;0,JN108&lt;&gt;0),JO108-JN108,(IFERROR(VLOOKUP($B97,#REF!,12,FALSE),"")/30))</f>
        <v>#VALUE!</v>
      </c>
      <c r="JP109" s="37" t="e">
        <f>IF(AND(JP108&lt;&gt;0,JO108&lt;&gt;0),JP108-JO108,(IFERROR(VLOOKUP($B97,#REF!,12,FALSE),"")/30))</f>
        <v>#VALUE!</v>
      </c>
      <c r="JQ109" s="37" t="e">
        <f>IF(AND(JQ108&lt;&gt;0,JP108&lt;&gt;0),JQ108-JP108,(IFERROR(VLOOKUP($B97,#REF!,12,FALSE),"")/30))</f>
        <v>#VALUE!</v>
      </c>
      <c r="JR109" s="37" t="e">
        <f>IF(AND(JR108&lt;&gt;0,JQ108&lt;&gt;0),JR108-JQ108,(IFERROR(VLOOKUP($B97,#REF!,12,FALSE),"")/30))</f>
        <v>#VALUE!</v>
      </c>
      <c r="JS109" s="37" t="e">
        <f>IF(AND(JS108&lt;&gt;0,JR108&lt;&gt;0),JS108-JR108,(IFERROR(VLOOKUP($B97,#REF!,12,FALSE),"")/30))</f>
        <v>#VALUE!</v>
      </c>
      <c r="JT109" s="37" t="e">
        <f>IF(AND(JT108&lt;&gt;0,JS108&lt;&gt;0),JT108-JS108,(IFERROR(VLOOKUP($B97,#REF!,12,FALSE),"")/30))</f>
        <v>#VALUE!</v>
      </c>
      <c r="JU109" s="37" t="e">
        <f>IF(AND(JU108&lt;&gt;0,JT108&lt;&gt;0),JU108-JT108,(IFERROR(VLOOKUP($B97,#REF!,12,FALSE),"")/30))</f>
        <v>#VALUE!</v>
      </c>
      <c r="JV109" s="37" t="e">
        <f>IF(AND(JV108&lt;&gt;0,JU108&lt;&gt;0),JV108-JU108,(IFERROR(VLOOKUP($B97,#REF!,13,FALSE),"")/30))</f>
        <v>#VALUE!</v>
      </c>
      <c r="JW109" s="37" t="e">
        <f>IF(AND(JW108&lt;&gt;0,JV108&lt;&gt;0),JW108-JV108,(IFERROR(VLOOKUP($B97,#REF!,13,FALSE),"")/30))</f>
        <v>#VALUE!</v>
      </c>
      <c r="JX109" s="37" t="e">
        <f>IF(AND(JX108&lt;&gt;0,JW108&lt;&gt;0),JX108-JW108,(IFERROR(VLOOKUP($B97,#REF!,13,FALSE),"")/30))</f>
        <v>#VALUE!</v>
      </c>
      <c r="JY109" s="37" t="e">
        <f>IF(AND(JY108&lt;&gt;0,JX108&lt;&gt;0),JY108-JX108,(IFERROR(VLOOKUP($B97,#REF!,13,FALSE),"")/30))</f>
        <v>#VALUE!</v>
      </c>
      <c r="JZ109" s="37" t="e">
        <f>IF(AND(JZ108&lt;&gt;0,JY108&lt;&gt;0),JZ108-JY108,(IFERROR(VLOOKUP($B97,#REF!,13,FALSE),"")/30))</f>
        <v>#VALUE!</v>
      </c>
      <c r="KA109" s="37" t="e">
        <f>IF(AND(KA108&lt;&gt;0,JZ108&lt;&gt;0),KA108-JZ108,(IFERROR(VLOOKUP($B97,#REF!,13,FALSE),"")/30))</f>
        <v>#VALUE!</v>
      </c>
      <c r="KB109" s="37" t="e">
        <f>IF(AND(KB108&lt;&gt;0,KA108&lt;&gt;0),KB108-KA108,(IFERROR(VLOOKUP($B97,#REF!,13,FALSE),"")/30))</f>
        <v>#VALUE!</v>
      </c>
      <c r="KC109" s="37" t="e">
        <f>IF(AND(KC108&lt;&gt;0,KB108&lt;&gt;0),KC108-KB108,(IFERROR(VLOOKUP($B97,#REF!,13,FALSE),"")/30))</f>
        <v>#VALUE!</v>
      </c>
      <c r="KD109" s="37" t="e">
        <f>IF(AND(KD108&lt;&gt;0,KC108&lt;&gt;0),KD108-KC108,(IFERROR(VLOOKUP($B97,#REF!,13,FALSE),"")/30))</f>
        <v>#VALUE!</v>
      </c>
      <c r="KE109" s="37" t="e">
        <f>IF(AND(KE108&lt;&gt;0,KD108&lt;&gt;0),KE108-KD108,(IFERROR(VLOOKUP($B97,#REF!,13,FALSE),"")/30))</f>
        <v>#VALUE!</v>
      </c>
      <c r="KF109" s="37" t="e">
        <f>IF(AND(KF108&lt;&gt;0,KE108&lt;&gt;0),KF108-KE108,(IFERROR(VLOOKUP($B97,#REF!,13,FALSE),"")/30))</f>
        <v>#VALUE!</v>
      </c>
      <c r="KG109" s="37" t="e">
        <f>IF(AND(KG108&lt;&gt;0,KF108&lt;&gt;0),KG108-KF108,(IFERROR(VLOOKUP($B97,#REF!,13,FALSE),"")/30))</f>
        <v>#VALUE!</v>
      </c>
      <c r="KH109" s="37" t="e">
        <f>IF(AND(KH108&lt;&gt;0,KG108&lt;&gt;0),KH108-KG108,(IFERROR(VLOOKUP($B97,#REF!,13,FALSE),"")/30))</f>
        <v>#VALUE!</v>
      </c>
      <c r="KI109" s="37" t="e">
        <f>IF(AND(KI108&lt;&gt;0,KH108&lt;&gt;0),KI108-KH108,(IFERROR(VLOOKUP($B97,#REF!,13,FALSE),"")/30))</f>
        <v>#VALUE!</v>
      </c>
      <c r="KJ109" s="37" t="e">
        <f>IF(AND(KJ108&lt;&gt;0,KI108&lt;&gt;0),KJ108-KI108,(IFERROR(VLOOKUP($B97,#REF!,13,FALSE),"")/30))</f>
        <v>#VALUE!</v>
      </c>
      <c r="KK109" s="37" t="e">
        <f>IF(AND(KK108&lt;&gt;0,KJ108&lt;&gt;0),KK108-KJ108,(IFERROR(VLOOKUP($B97,#REF!,13,FALSE),"")/30))</f>
        <v>#VALUE!</v>
      </c>
      <c r="KL109" s="37" t="e">
        <f>IF(AND(KL108&lt;&gt;0,KK108&lt;&gt;0),KL108-KK108,(IFERROR(VLOOKUP($B97,#REF!,13,FALSE),"")/30))</f>
        <v>#VALUE!</v>
      </c>
      <c r="KM109" s="37" t="e">
        <f>IF(AND(KM108&lt;&gt;0,KL108&lt;&gt;0),KM108-KL108,(IFERROR(VLOOKUP($B97,#REF!,13,FALSE),"")/30))</f>
        <v>#VALUE!</v>
      </c>
      <c r="KN109" s="37" t="e">
        <f>IF(AND(KN108&lt;&gt;0,KM108&lt;&gt;0),KN108-KM108,(IFERROR(VLOOKUP($B97,#REF!,13,FALSE),"")/30))</f>
        <v>#VALUE!</v>
      </c>
      <c r="KO109" s="37" t="e">
        <f>IF(AND(KO108&lt;&gt;0,KN108&lt;&gt;0),KO108-KN108,(IFERROR(VLOOKUP($B97,#REF!,13,FALSE),"")/30))</f>
        <v>#VALUE!</v>
      </c>
      <c r="KP109" s="37" t="e">
        <f>IF(AND(KP108&lt;&gt;0,KO108&lt;&gt;0),KP108-KO108,(IFERROR(VLOOKUP($B97,#REF!,13,FALSE),"")/30))</f>
        <v>#VALUE!</v>
      </c>
      <c r="KQ109" s="37" t="e">
        <f>IF(AND(KQ108&lt;&gt;0,KP108&lt;&gt;0),KQ108-KP108,(IFERROR(VLOOKUP($B97,#REF!,13,FALSE),"")/30))</f>
        <v>#VALUE!</v>
      </c>
      <c r="KR109" s="37" t="e">
        <f>IF(AND(KR108&lt;&gt;0,KQ108&lt;&gt;0),KR108-KQ108,(IFERROR(VLOOKUP($B97,#REF!,13,FALSE),"")/30))</f>
        <v>#VALUE!</v>
      </c>
      <c r="KS109" s="37" t="e">
        <f>IF(AND(KS108&lt;&gt;0,KR108&lt;&gt;0),KS108-KR108,(IFERROR(VLOOKUP($B97,#REF!,13,FALSE),"")/30))</f>
        <v>#VALUE!</v>
      </c>
      <c r="KT109" s="37" t="e">
        <f>IF(AND(KT108&lt;&gt;0,KS108&lt;&gt;0),KT108-KS108,(IFERROR(VLOOKUP($B97,#REF!,13,FALSE),"")/30))</f>
        <v>#VALUE!</v>
      </c>
      <c r="KU109" s="37" t="e">
        <f>IF(AND(KU108&lt;&gt;0,KT108&lt;&gt;0),KU108-KT108,(IFERROR(VLOOKUP($B97,#REF!,13,FALSE),"")/30))</f>
        <v>#VALUE!</v>
      </c>
      <c r="KV109" s="37" t="e">
        <f>IF(AND(KV108&lt;&gt;0,KU108&lt;&gt;0),KV108-KU108,(IFERROR(VLOOKUP($B97,#REF!,13,FALSE),"")/30))</f>
        <v>#VALUE!</v>
      </c>
      <c r="KW109" s="37" t="e">
        <f>IF(AND(KW108&lt;&gt;0,KV108&lt;&gt;0),KW108-KV108,(IFERROR(VLOOKUP($B97,#REF!,13,FALSE),"")/30))</f>
        <v>#VALUE!</v>
      </c>
      <c r="KX109" s="37" t="e">
        <f>IF(AND(KX108&lt;&gt;0,KW108&lt;&gt;0),KX108-KW108,(IFERROR(VLOOKUP($B97,#REF!,13,FALSE),"")/30))</f>
        <v>#VALUE!</v>
      </c>
      <c r="KY109" s="37" t="e">
        <f>IF(AND(KY108&lt;&gt;0,KX108&lt;&gt;0),KY108-KX108,(IFERROR(VLOOKUP($B97,#REF!,13,FALSE),"")/30))</f>
        <v>#VALUE!</v>
      </c>
      <c r="KZ109" s="37" t="e">
        <f>IF(AND(KZ108&lt;&gt;0,KY108&lt;&gt;0),KZ108-KY108,(IFERROR(VLOOKUP($B97,#REF!,13,FALSE),"")/30))</f>
        <v>#VALUE!</v>
      </c>
      <c r="LA109" s="37" t="e">
        <f>IF(AND(LA108&lt;&gt;0,KZ108&lt;&gt;0),LA108-KZ108,(IFERROR(VLOOKUP($B97,#REF!,14,FALSE),"")/30))</f>
        <v>#VALUE!</v>
      </c>
      <c r="LB109" s="37" t="e">
        <f>IF(AND(LB108&lt;&gt;0,LA108&lt;&gt;0),LB108-LA108,(IFERROR(VLOOKUP($B97,#REF!,14,FALSE),"")/30))</f>
        <v>#VALUE!</v>
      </c>
      <c r="LC109" s="37" t="e">
        <f>IF(AND(LC108&lt;&gt;0,LB108&lt;&gt;0),LC108-LB108,(IFERROR(VLOOKUP($B97,#REF!,14,FALSE),"")/30))</f>
        <v>#VALUE!</v>
      </c>
      <c r="LD109" s="37" t="e">
        <f>IF(AND(LD108&lt;&gt;0,LC108&lt;&gt;0),LD108-LC108,(IFERROR(VLOOKUP($B97,#REF!,14,FALSE),"")/30))</f>
        <v>#VALUE!</v>
      </c>
      <c r="LE109" s="37" t="e">
        <f>IF(AND(LE108&lt;&gt;0,LD108&lt;&gt;0),LE108-LD108,(IFERROR(VLOOKUP($B97,#REF!,14,FALSE),"")/30))</f>
        <v>#VALUE!</v>
      </c>
      <c r="LF109" s="37" t="e">
        <f>IF(AND(LF108&lt;&gt;0,LE108&lt;&gt;0),LF108-LE108,(IFERROR(VLOOKUP($B97,#REF!,14,FALSE),"")/30))</f>
        <v>#VALUE!</v>
      </c>
      <c r="LG109" s="37" t="e">
        <f>IF(AND(LG108&lt;&gt;0,LF108&lt;&gt;0),LG108-LF108,(IFERROR(VLOOKUP($B97,#REF!,14,FALSE),"")/30))</f>
        <v>#VALUE!</v>
      </c>
      <c r="LH109" s="37" t="e">
        <f>IF(AND(LH108&lt;&gt;0,LG108&lt;&gt;0),LH108-LG108,(IFERROR(VLOOKUP($B97,#REF!,14,FALSE),"")/30))</f>
        <v>#VALUE!</v>
      </c>
      <c r="LI109" s="37" t="e">
        <f>IF(AND(LI108&lt;&gt;0,LH108&lt;&gt;0),LI108-LH108,(IFERROR(VLOOKUP($B97,#REF!,14,FALSE),"")/30))</f>
        <v>#VALUE!</v>
      </c>
      <c r="LJ109" s="37" t="e">
        <f>IF(AND(LJ108&lt;&gt;0,LI108&lt;&gt;0),LJ108-LI108,(IFERROR(VLOOKUP($B97,#REF!,14,FALSE),"")/30))</f>
        <v>#VALUE!</v>
      </c>
      <c r="LK109" s="37" t="e">
        <f>IF(AND(LK108&lt;&gt;0,LJ108&lt;&gt;0),LK108-LJ108,(IFERROR(VLOOKUP($B97,#REF!,14,FALSE),"")/30))</f>
        <v>#VALUE!</v>
      </c>
      <c r="LL109" s="37" t="e">
        <f>IF(AND(LL108&lt;&gt;0,LK108&lt;&gt;0),LL108-LK108,(IFERROR(VLOOKUP($B97,#REF!,14,FALSE),"")/30))</f>
        <v>#VALUE!</v>
      </c>
      <c r="LM109" s="37" t="e">
        <f>IF(AND(LM108&lt;&gt;0,LL108&lt;&gt;0),LM108-LL108,(IFERROR(VLOOKUP($B97,#REF!,14,FALSE),"")/30))</f>
        <v>#VALUE!</v>
      </c>
      <c r="LN109" s="37" t="e">
        <f>IF(AND(LN108&lt;&gt;0,LM108&lt;&gt;0),LN108-LM108,(IFERROR(VLOOKUP($B97,#REF!,14,FALSE),"")/30))</f>
        <v>#VALUE!</v>
      </c>
      <c r="LO109" s="37" t="e">
        <f>IF(AND(LO108&lt;&gt;0,LN108&lt;&gt;0),LO108-LN108,(IFERROR(VLOOKUP($B97,#REF!,14,FALSE),"")/30))</f>
        <v>#VALUE!</v>
      </c>
      <c r="LP109" s="37" t="e">
        <f>IF(AND(LP108&lt;&gt;0,LO108&lt;&gt;0),LP108-LO108,(IFERROR(VLOOKUP($B97,#REF!,14,FALSE),"")/30))</f>
        <v>#VALUE!</v>
      </c>
      <c r="LQ109" s="37" t="e">
        <f>IF(AND(LQ108&lt;&gt;0,LP108&lt;&gt;0),LQ108-LP108,(IFERROR(VLOOKUP($B97,#REF!,14,FALSE),"")/30))</f>
        <v>#VALUE!</v>
      </c>
      <c r="LR109" s="37" t="e">
        <f>IF(AND(LR108&lt;&gt;0,LQ108&lt;&gt;0),LR108-LQ108,(IFERROR(VLOOKUP($B97,#REF!,14,FALSE),"")/30))</f>
        <v>#VALUE!</v>
      </c>
      <c r="LS109" s="37" t="e">
        <f>IF(AND(LS108&lt;&gt;0,LR108&lt;&gt;0),LS108-LR108,(IFERROR(VLOOKUP($B97,#REF!,14,FALSE),"")/30))</f>
        <v>#VALUE!</v>
      </c>
      <c r="LT109" s="37" t="e">
        <f>IF(AND(LT108&lt;&gt;0,LS108&lt;&gt;0),LT108-LS108,(IFERROR(VLOOKUP($B97,#REF!,14,FALSE),"")/30))</f>
        <v>#VALUE!</v>
      </c>
      <c r="LU109" s="37" t="e">
        <f>IF(AND(LU108&lt;&gt;0,LT108&lt;&gt;0),LU108-LT108,(IFERROR(VLOOKUP($B97,#REF!,14,FALSE),"")/30))</f>
        <v>#VALUE!</v>
      </c>
      <c r="LV109" s="37" t="e">
        <f>IF(AND(LV108&lt;&gt;0,LU108&lt;&gt;0),LV108-LU108,(IFERROR(VLOOKUP($B97,#REF!,14,FALSE),"")/30))</f>
        <v>#VALUE!</v>
      </c>
      <c r="LW109" s="37" t="e">
        <f>IF(AND(LW108&lt;&gt;0,LV108&lt;&gt;0),LW108-LV108,(IFERROR(VLOOKUP($B97,#REF!,14,FALSE),"")/30))</f>
        <v>#VALUE!</v>
      </c>
      <c r="LX109" s="37" t="e">
        <f>IF(AND(LX108&lt;&gt;0,LW108&lt;&gt;0),LX108-LW108,(IFERROR(VLOOKUP($B97,#REF!,14,FALSE),"")/30))</f>
        <v>#VALUE!</v>
      </c>
      <c r="LY109" s="37" t="e">
        <f>IF(AND(LY108&lt;&gt;0,LX108&lt;&gt;0),LY108-LX108,(IFERROR(VLOOKUP($B97,#REF!,14,FALSE),"")/30))</f>
        <v>#VALUE!</v>
      </c>
      <c r="LZ109" s="37" t="e">
        <f>IF(AND(LZ108&lt;&gt;0,LY108&lt;&gt;0),LZ108-LY108,(IFERROR(VLOOKUP($B97,#REF!,14,FALSE),"")/30))</f>
        <v>#VALUE!</v>
      </c>
      <c r="MA109" s="37" t="e">
        <f>IF(AND(MA108&lt;&gt;0,LZ108&lt;&gt;0),MA108-LZ108,(IFERROR(VLOOKUP($B97,#REF!,14,FALSE),"")/30))</f>
        <v>#VALUE!</v>
      </c>
      <c r="MB109" s="37" t="e">
        <f>IF(AND(MB108&lt;&gt;0,MA108&lt;&gt;0),MB108-MA108,(IFERROR(VLOOKUP($B97,#REF!,14,FALSE),"")/30))</f>
        <v>#VALUE!</v>
      </c>
      <c r="MC109" s="37" t="e">
        <f>IF(AND(MC108&lt;&gt;0,MB108&lt;&gt;0),MC108-MB108,(IFERROR(VLOOKUP($B97,#REF!,14,FALSE),"")/30))</f>
        <v>#VALUE!</v>
      </c>
      <c r="MD109" s="37" t="e">
        <f>IF(AND(MD108&lt;&gt;0,MC108&lt;&gt;0),MD108-MC108,(IFERROR(VLOOKUP($B97,#REF!,14,FALSE),"")/30))</f>
        <v>#VALUE!</v>
      </c>
      <c r="ME109" s="37" t="e">
        <f>IF(AND(ME108&lt;&gt;0,MD108&lt;&gt;0),ME108-MD108,(IFERROR(VLOOKUP($B97,#REF!,15,FALSE),"")/30))</f>
        <v>#VALUE!</v>
      </c>
      <c r="MF109" s="37" t="e">
        <f>IF(AND(MF108&lt;&gt;0,ME108&lt;&gt;0),MF108-ME108,(IFERROR(VLOOKUP($B97,#REF!,15,FALSE),"")/30))</f>
        <v>#VALUE!</v>
      </c>
      <c r="MG109" s="37" t="e">
        <f>IF(AND(MG108&lt;&gt;0,MF108&lt;&gt;0),MG108-MF108,(IFERROR(VLOOKUP($B97,#REF!,15,FALSE),"")/30))</f>
        <v>#VALUE!</v>
      </c>
      <c r="MH109" s="37" t="e">
        <f>IF(AND(MH108&lt;&gt;0,MG108&lt;&gt;0),MH108-MG108,(IFERROR(VLOOKUP($B97,#REF!,15,FALSE),"")/30))</f>
        <v>#VALUE!</v>
      </c>
      <c r="MI109" s="37" t="e">
        <f>IF(AND(MI108&lt;&gt;0,MH108&lt;&gt;0),MI108-MH108,(IFERROR(VLOOKUP($B97,#REF!,15,FALSE),"")/30))</f>
        <v>#VALUE!</v>
      </c>
      <c r="MJ109" s="37" t="e">
        <f>IF(AND(MJ108&lt;&gt;0,MI108&lt;&gt;0),MJ108-MI108,(IFERROR(VLOOKUP($B97,#REF!,15,FALSE),"")/30))</f>
        <v>#VALUE!</v>
      </c>
      <c r="MK109" s="37" t="e">
        <f>IF(AND(MK108&lt;&gt;0,MJ108&lt;&gt;0),MK108-MJ108,(IFERROR(VLOOKUP($B97,#REF!,15,FALSE),"")/30))</f>
        <v>#VALUE!</v>
      </c>
      <c r="ML109" s="37" t="e">
        <f>IF(AND(ML108&lt;&gt;0,MK108&lt;&gt;0),ML108-MK108,(IFERROR(VLOOKUP($B97,#REF!,15,FALSE),"")/30))</f>
        <v>#VALUE!</v>
      </c>
      <c r="MM109" s="37" t="e">
        <f>IF(AND(MM108&lt;&gt;0,ML108&lt;&gt;0),MM108-ML108,(IFERROR(VLOOKUP($B97,#REF!,15,FALSE),"")/30))</f>
        <v>#VALUE!</v>
      </c>
      <c r="MN109" s="37" t="e">
        <f>IF(AND(MN108&lt;&gt;0,MM108&lt;&gt;0),MN108-MM108,(IFERROR(VLOOKUP($B97,#REF!,15,FALSE),"")/30))</f>
        <v>#VALUE!</v>
      </c>
      <c r="MO109" s="37" t="e">
        <f>IF(AND(MO108&lt;&gt;0,MN108&lt;&gt;0),MO108-MN108,(IFERROR(VLOOKUP($B97,#REF!,15,FALSE),"")/30))</f>
        <v>#VALUE!</v>
      </c>
      <c r="MP109" s="37" t="e">
        <f>IF(AND(MP108&lt;&gt;0,MO108&lt;&gt;0),MP108-MO108,(IFERROR(VLOOKUP($B97,#REF!,15,FALSE),"")/30))</f>
        <v>#VALUE!</v>
      </c>
      <c r="MQ109" s="37" t="e">
        <f>IF(AND(MQ108&lt;&gt;0,MP108&lt;&gt;0),MQ108-MP108,(IFERROR(VLOOKUP($B97,#REF!,15,FALSE),"")/30))</f>
        <v>#VALUE!</v>
      </c>
      <c r="MR109" s="37" t="e">
        <f>IF(AND(MR108&lt;&gt;0,MQ108&lt;&gt;0),MR108-MQ108,(IFERROR(VLOOKUP($B97,#REF!,15,FALSE),"")/30))</f>
        <v>#VALUE!</v>
      </c>
      <c r="MS109" s="37" t="e">
        <f>IF(AND(MS108&lt;&gt;0,MR108&lt;&gt;0),MS108-MR108,(IFERROR(VLOOKUP($B97,#REF!,15,FALSE),"")/30))</f>
        <v>#VALUE!</v>
      </c>
      <c r="MT109" s="37" t="e">
        <f>IF(AND(MT108&lt;&gt;0,MS108&lt;&gt;0),MT108-MS108,(IFERROR(VLOOKUP($B97,#REF!,15,FALSE),"")/30))</f>
        <v>#VALUE!</v>
      </c>
      <c r="MU109" s="37" t="e">
        <f>IF(AND(MU108&lt;&gt;0,MT108&lt;&gt;0),MU108-MT108,(IFERROR(VLOOKUP($B97,#REF!,15,FALSE),"")/30))</f>
        <v>#VALUE!</v>
      </c>
      <c r="MV109" s="37" t="e">
        <f>IF(AND(MV108&lt;&gt;0,MU108&lt;&gt;0),MV108-MU108,(IFERROR(VLOOKUP($B97,#REF!,15,FALSE),"")/30))</f>
        <v>#VALUE!</v>
      </c>
      <c r="MW109" s="37" t="e">
        <f>IF(AND(MW108&lt;&gt;0,MV108&lt;&gt;0),MW108-MV108,(IFERROR(VLOOKUP($B97,#REF!,15,FALSE),"")/30))</f>
        <v>#VALUE!</v>
      </c>
      <c r="MX109" s="37" t="e">
        <f>IF(AND(MX108&lt;&gt;0,MW108&lt;&gt;0),MX108-MW108,(IFERROR(VLOOKUP($B97,#REF!,15,FALSE),"")/30))</f>
        <v>#VALUE!</v>
      </c>
      <c r="MY109" s="37" t="e">
        <f>IF(AND(MY108&lt;&gt;0,MX108&lt;&gt;0),MY108-MX108,(IFERROR(VLOOKUP($B97,#REF!,15,FALSE),"")/30))</f>
        <v>#VALUE!</v>
      </c>
      <c r="MZ109" s="37" t="e">
        <f>IF(AND(MZ108&lt;&gt;0,MY108&lt;&gt;0),MZ108-MY108,(IFERROR(VLOOKUP($B97,#REF!,15,FALSE),"")/30))</f>
        <v>#VALUE!</v>
      </c>
      <c r="NA109" s="37" t="e">
        <f>IF(AND(NA108&lt;&gt;0,MZ108&lt;&gt;0),NA108-MZ108,(IFERROR(VLOOKUP($B97,#REF!,15,FALSE),"")/30))</f>
        <v>#VALUE!</v>
      </c>
      <c r="NB109" s="37" t="e">
        <f>IF(AND(NB108&lt;&gt;0,NA108&lt;&gt;0),NB108-NA108,(IFERROR(VLOOKUP($B97,#REF!,15,FALSE),"")/30))</f>
        <v>#VALUE!</v>
      </c>
      <c r="NC109" s="37" t="e">
        <f>IF(AND(NC108&lt;&gt;0,NB108&lt;&gt;0),NC108-NB108,(IFERROR(VLOOKUP($B97,#REF!,15,FALSE),"")/30))</f>
        <v>#VALUE!</v>
      </c>
      <c r="ND109" s="37" t="e">
        <f>IF(AND(ND108&lt;&gt;0,NC108&lt;&gt;0),ND108-NC108,(IFERROR(VLOOKUP($B97,#REF!,15,FALSE),"")/30))</f>
        <v>#VALUE!</v>
      </c>
      <c r="NE109" s="37" t="e">
        <f>IF(AND(NE108&lt;&gt;0,ND108&lt;&gt;0),NE108-ND108,(IFERROR(VLOOKUP($B97,#REF!,15,FALSE),"")/30))</f>
        <v>#VALUE!</v>
      </c>
      <c r="NF109" s="37" t="e">
        <f>IF(AND(NF108&lt;&gt;0,NE108&lt;&gt;0),NF108-NE108,(IFERROR(VLOOKUP($B97,#REF!,15,FALSE),"")/30))</f>
        <v>#VALUE!</v>
      </c>
      <c r="NG109" s="37" t="e">
        <f>IF(AND(NG108&lt;&gt;0,NF108&lt;&gt;0),NG108-NF108,(IFERROR(VLOOKUP($B97,#REF!,15,FALSE),"")/30))</f>
        <v>#VALUE!</v>
      </c>
      <c r="NH109" s="37" t="e">
        <f>IF(AND(NH108&lt;&gt;0,NG108&lt;&gt;0),NH108-NG108,(IFERROR(VLOOKUP($B97,#REF!,15,FALSE),"")/30))</f>
        <v>#VALUE!</v>
      </c>
      <c r="NI109" s="37" t="e">
        <f>IF(AND(NI108&lt;&gt;0,NH108&lt;&gt;0),NI108-NH108,(IFERROR(VLOOKUP($B97,#REF!,15,FALSE),"")/30))</f>
        <v>#VALUE!</v>
      </c>
    </row>
    <row r="110" spans="1:374" s="39" customFormat="1" ht="15" thickBot="1" x14ac:dyDescent="0.25">
      <c r="A110" s="19" t="str">
        <f>IFERROR(VLOOKUP(B110,#REF!,2,FALSE)," ")</f>
        <v xml:space="preserve"> </v>
      </c>
      <c r="B110" s="20">
        <v>71128</v>
      </c>
      <c r="C110" s="1053" t="str">
        <f>IFERROR(VLOOKUP(B110,Claves!A:G,4,FALSE)," ")</f>
        <v>PRMx KOTEX PANTY MAXI 80X12</v>
      </c>
      <c r="D110" s="1053"/>
      <c r="E110" s="1053"/>
      <c r="F110" s="1054"/>
      <c r="G110" s="81">
        <v>577.88571428571424</v>
      </c>
      <c r="H110" s="28">
        <f t="shared" ref="H110:BT110" si="144">H121/H$4</f>
        <v>0</v>
      </c>
      <c r="I110" s="28">
        <f t="shared" si="144"/>
        <v>0</v>
      </c>
      <c r="J110" s="28">
        <f t="shared" si="144"/>
        <v>5.6000000000000005</v>
      </c>
      <c r="K110" s="28">
        <f t="shared" si="144"/>
        <v>4.2</v>
      </c>
      <c r="L110" s="28">
        <f t="shared" si="144"/>
        <v>27.360000000000003</v>
      </c>
      <c r="M110" s="28">
        <f t="shared" si="144"/>
        <v>22.666666666666668</v>
      </c>
      <c r="N110" s="28">
        <f t="shared" si="144"/>
        <v>78.171428571428578</v>
      </c>
      <c r="O110" s="28">
        <f t="shared" si="144"/>
        <v>0</v>
      </c>
      <c r="P110" s="28">
        <f t="shared" si="144"/>
        <v>0</v>
      </c>
      <c r="Q110" s="28">
        <f t="shared" si="144"/>
        <v>160.95999999999998</v>
      </c>
      <c r="R110" s="28">
        <f t="shared" si="144"/>
        <v>150.18181818181819</v>
      </c>
      <c r="S110" s="28">
        <f t="shared" si="144"/>
        <v>146.66666666666666</v>
      </c>
      <c r="T110" s="28">
        <f t="shared" si="144"/>
        <v>143.20000000000002</v>
      </c>
      <c r="U110" s="28">
        <f t="shared" si="144"/>
        <v>136</v>
      </c>
      <c r="V110" s="28">
        <f t="shared" si="144"/>
        <v>0</v>
      </c>
      <c r="W110" s="28">
        <f t="shared" si="144"/>
        <v>0</v>
      </c>
      <c r="X110" s="28">
        <f t="shared" si="144"/>
        <v>177.97647058823529</v>
      </c>
      <c r="Y110" s="28">
        <f t="shared" si="144"/>
        <v>179.86666666666667</v>
      </c>
      <c r="Z110" s="28">
        <f t="shared" si="144"/>
        <v>178.61052631578946</v>
      </c>
      <c r="AA110" s="28">
        <f t="shared" si="144"/>
        <v>184.68</v>
      </c>
      <c r="AB110" s="28">
        <f t="shared" si="144"/>
        <v>201.71428571428572</v>
      </c>
      <c r="AC110" s="28">
        <f t="shared" si="144"/>
        <v>0</v>
      </c>
      <c r="AD110" s="28">
        <f t="shared" si="144"/>
        <v>0</v>
      </c>
      <c r="AE110" s="28">
        <f t="shared" si="144"/>
        <v>233.5333333333333</v>
      </c>
      <c r="AF110" s="28">
        <f t="shared" si="144"/>
        <v>245.31199999999998</v>
      </c>
      <c r="AG110" s="28">
        <f t="shared" si="144"/>
        <v>236.43076923076922</v>
      </c>
      <c r="AH110" s="28">
        <f t="shared" si="144"/>
        <v>234.34074074074073</v>
      </c>
      <c r="AI110" s="28">
        <f t="shared" si="144"/>
        <v>0</v>
      </c>
      <c r="AJ110" s="28">
        <f t="shared" si="144"/>
        <v>0</v>
      </c>
      <c r="AK110" s="28">
        <f t="shared" si="144"/>
        <v>0</v>
      </c>
      <c r="AL110" s="28">
        <f t="shared" si="144"/>
        <v>363.48387096774189</v>
      </c>
      <c r="AM110" s="28">
        <f t="shared" si="144"/>
        <v>11665.599999999999</v>
      </c>
      <c r="AN110" s="28">
        <f t="shared" si="144"/>
        <v>0</v>
      </c>
      <c r="AO110" s="28">
        <f t="shared" si="144"/>
        <v>4</v>
      </c>
      <c r="AP110" s="28">
        <f t="shared" si="144"/>
        <v>22.4</v>
      </c>
      <c r="AQ110" s="28">
        <f t="shared" si="144"/>
        <v>0</v>
      </c>
      <c r="AR110" s="28">
        <f t="shared" si="144"/>
        <v>0</v>
      </c>
      <c r="AS110" s="28">
        <f t="shared" si="144"/>
        <v>0</v>
      </c>
      <c r="AT110" s="28">
        <f t="shared" si="144"/>
        <v>121.60000000000001</v>
      </c>
      <c r="AU110" s="28">
        <f t="shared" si="144"/>
        <v>161.77777777777777</v>
      </c>
      <c r="AV110" s="28">
        <f t="shared" si="144"/>
        <v>182.48000000000002</v>
      </c>
      <c r="AW110" s="28">
        <f t="shared" si="144"/>
        <v>210.9818181818182</v>
      </c>
      <c r="AX110" s="28">
        <f t="shared" si="144"/>
        <v>0</v>
      </c>
      <c r="AY110" s="28">
        <f t="shared" si="144"/>
        <v>0</v>
      </c>
      <c r="AZ110" s="28">
        <f t="shared" si="144"/>
        <v>282.05714285714288</v>
      </c>
      <c r="BA110" s="28">
        <f t="shared" si="144"/>
        <v>287.35999999999996</v>
      </c>
      <c r="BB110" s="28">
        <f t="shared" si="144"/>
        <v>296.39999999999998</v>
      </c>
      <c r="BC110" s="28">
        <f t="shared" si="144"/>
        <v>322.96470588235292</v>
      </c>
      <c r="BD110" s="28">
        <f t="shared" si="144"/>
        <v>338.66666666666674</v>
      </c>
      <c r="BE110" s="28">
        <f t="shared" si="144"/>
        <v>0</v>
      </c>
      <c r="BF110" s="28">
        <f t="shared" si="144"/>
        <v>0</v>
      </c>
      <c r="BG110" s="28">
        <f t="shared" si="144"/>
        <v>363.04761904761909</v>
      </c>
      <c r="BH110" s="28">
        <f t="shared" si="144"/>
        <v>357.20000000000005</v>
      </c>
      <c r="BI110" s="28">
        <f t="shared" si="144"/>
        <v>346.26086956521738</v>
      </c>
      <c r="BJ110" s="28">
        <f t="shared" si="144"/>
        <v>363.33333333333331</v>
      </c>
      <c r="BK110" s="28">
        <f t="shared" si="144"/>
        <v>381.66399999999999</v>
      </c>
      <c r="BL110" s="28">
        <f t="shared" si="144"/>
        <v>0</v>
      </c>
      <c r="BM110" s="28">
        <f t="shared" si="144"/>
        <v>0</v>
      </c>
      <c r="BN110" s="28">
        <f>BN121/BN$4</f>
        <v>453.25714285714287</v>
      </c>
      <c r="BO110" s="28">
        <f t="shared" si="144"/>
        <v>437.62758620689658</v>
      </c>
      <c r="BP110" s="28">
        <f t="shared" si="144"/>
        <v>13347.2</v>
      </c>
      <c r="BQ110" s="28">
        <f t="shared" si="144"/>
        <v>8.8000000000000007</v>
      </c>
      <c r="BR110" s="28">
        <f t="shared" si="144"/>
        <v>118.13333333333333</v>
      </c>
      <c r="BS110" s="28">
        <f t="shared" si="144"/>
        <v>88.6</v>
      </c>
      <c r="BT110" s="28">
        <f t="shared" si="144"/>
        <v>0</v>
      </c>
      <c r="BU110" s="28">
        <f t="shared" ref="BU110:EF110" si="145">BU121/BU$4</f>
        <v>0</v>
      </c>
      <c r="BV110" s="28">
        <f t="shared" si="145"/>
        <v>200.45714285714283</v>
      </c>
      <c r="BW110" s="28">
        <f t="shared" si="145"/>
        <v>300.5</v>
      </c>
      <c r="BX110" s="28">
        <f t="shared" si="145"/>
        <v>329.77777777777777</v>
      </c>
      <c r="BY110" s="28">
        <f t="shared" si="145"/>
        <v>354.08000000000004</v>
      </c>
      <c r="BZ110" s="28">
        <f t="shared" si="145"/>
        <v>351.92727272727274</v>
      </c>
      <c r="CA110" s="28">
        <f t="shared" si="145"/>
        <v>0</v>
      </c>
      <c r="CB110" s="28">
        <f t="shared" si="145"/>
        <v>0</v>
      </c>
      <c r="CC110" s="28">
        <f t="shared" si="145"/>
        <v>444.97142857142859</v>
      </c>
      <c r="CD110" s="28">
        <f t="shared" si="145"/>
        <v>420.90666666666669</v>
      </c>
      <c r="CE110" s="28">
        <f t="shared" si="145"/>
        <v>430.6</v>
      </c>
      <c r="CF110" s="28">
        <f t="shared" si="145"/>
        <v>432.09411764705885</v>
      </c>
      <c r="CG110" s="28">
        <f t="shared" si="145"/>
        <v>433.82222222222225</v>
      </c>
      <c r="CH110" s="28">
        <f t="shared" si="145"/>
        <v>0</v>
      </c>
      <c r="CI110" s="28">
        <f t="shared" si="145"/>
        <v>0</v>
      </c>
      <c r="CJ110" s="28">
        <f t="shared" si="145"/>
        <v>462.13333333333333</v>
      </c>
      <c r="CK110" s="28">
        <f t="shared" si="145"/>
        <v>444.4</v>
      </c>
      <c r="CL110" s="28">
        <f t="shared" si="145"/>
        <v>434.99130434782603</v>
      </c>
      <c r="CM110" s="28">
        <f t="shared" si="145"/>
        <v>423.89999999999992</v>
      </c>
      <c r="CN110" s="28">
        <f t="shared" si="145"/>
        <v>0</v>
      </c>
      <c r="CO110" s="28">
        <f t="shared" si="145"/>
        <v>0</v>
      </c>
      <c r="CP110" s="28">
        <f t="shared" si="145"/>
        <v>0</v>
      </c>
      <c r="CQ110" s="28">
        <f t="shared" si="145"/>
        <v>0</v>
      </c>
      <c r="CR110" s="28">
        <f t="shared" si="145"/>
        <v>0</v>
      </c>
      <c r="CS110" s="28">
        <f t="shared" si="145"/>
        <v>0</v>
      </c>
      <c r="CT110" s="28">
        <f t="shared" si="145"/>
        <v>313.05806451612904</v>
      </c>
      <c r="CU110" s="28">
        <f t="shared" si="145"/>
        <v>0</v>
      </c>
      <c r="CV110" s="28">
        <f t="shared" si="145"/>
        <v>0</v>
      </c>
      <c r="CW110" s="28">
        <f t="shared" si="145"/>
        <v>0</v>
      </c>
      <c r="CX110" s="28">
        <f t="shared" si="145"/>
        <v>0</v>
      </c>
      <c r="CY110" s="28">
        <f t="shared" si="145"/>
        <v>0</v>
      </c>
      <c r="CZ110" s="28">
        <f t="shared" si="145"/>
        <v>0</v>
      </c>
      <c r="DA110" s="28">
        <f t="shared" si="145"/>
        <v>0</v>
      </c>
      <c r="DB110" s="28">
        <f t="shared" si="145"/>
        <v>0</v>
      </c>
      <c r="DC110" s="28">
        <f t="shared" si="145"/>
        <v>0</v>
      </c>
      <c r="DD110" s="28">
        <f t="shared" si="145"/>
        <v>0</v>
      </c>
      <c r="DE110" s="28">
        <f t="shared" si="145"/>
        <v>0</v>
      </c>
      <c r="DF110" s="28">
        <f t="shared" si="145"/>
        <v>0</v>
      </c>
      <c r="DG110" s="28">
        <f t="shared" si="145"/>
        <v>0</v>
      </c>
      <c r="DH110" s="28">
        <f t="shared" si="145"/>
        <v>0</v>
      </c>
      <c r="DI110" s="28">
        <f t="shared" si="145"/>
        <v>0</v>
      </c>
      <c r="DJ110" s="28">
        <f t="shared" si="145"/>
        <v>0</v>
      </c>
      <c r="DK110" s="28">
        <f t="shared" si="145"/>
        <v>0</v>
      </c>
      <c r="DL110" s="28">
        <f t="shared" si="145"/>
        <v>0</v>
      </c>
      <c r="DM110" s="28">
        <f t="shared" si="145"/>
        <v>0</v>
      </c>
      <c r="DN110" s="28">
        <f t="shared" si="145"/>
        <v>0</v>
      </c>
      <c r="DO110" s="28">
        <f t="shared" si="145"/>
        <v>0</v>
      </c>
      <c r="DP110" s="28">
        <f t="shared" si="145"/>
        <v>0</v>
      </c>
      <c r="DQ110" s="28">
        <f t="shared" si="145"/>
        <v>0</v>
      </c>
      <c r="DR110" s="28">
        <f t="shared" si="145"/>
        <v>0</v>
      </c>
      <c r="DS110" s="28">
        <f t="shared" si="145"/>
        <v>0</v>
      </c>
      <c r="DT110" s="28">
        <f t="shared" si="145"/>
        <v>0</v>
      </c>
      <c r="DU110" s="28">
        <f t="shared" si="145"/>
        <v>0</v>
      </c>
      <c r="DV110" s="28">
        <f t="shared" si="145"/>
        <v>0</v>
      </c>
      <c r="DW110" s="28">
        <f t="shared" si="145"/>
        <v>0</v>
      </c>
      <c r="DX110" s="28">
        <f t="shared" si="145"/>
        <v>0</v>
      </c>
      <c r="DY110" s="28">
        <f t="shared" si="145"/>
        <v>0</v>
      </c>
      <c r="DZ110" s="28">
        <f t="shared" si="145"/>
        <v>0</v>
      </c>
      <c r="EA110" s="28">
        <f t="shared" si="145"/>
        <v>0</v>
      </c>
      <c r="EB110" s="28">
        <f t="shared" si="145"/>
        <v>0</v>
      </c>
      <c r="EC110" s="28">
        <f t="shared" si="145"/>
        <v>0</v>
      </c>
      <c r="ED110" s="28">
        <f t="shared" si="145"/>
        <v>0</v>
      </c>
      <c r="EE110" s="28">
        <f t="shared" si="145"/>
        <v>0</v>
      </c>
      <c r="EF110" s="28">
        <f t="shared" si="145"/>
        <v>0</v>
      </c>
      <c r="EG110" s="28">
        <f t="shared" ref="EG110:GR110" si="146">EG121/EG$4</f>
        <v>0</v>
      </c>
      <c r="EH110" s="28">
        <f t="shared" si="146"/>
        <v>0</v>
      </c>
      <c r="EI110" s="28">
        <f t="shared" si="146"/>
        <v>0</v>
      </c>
      <c r="EJ110" s="28">
        <f t="shared" si="146"/>
        <v>0</v>
      </c>
      <c r="EK110" s="28">
        <f t="shared" si="146"/>
        <v>0</v>
      </c>
      <c r="EL110" s="28">
        <f t="shared" si="146"/>
        <v>0</v>
      </c>
      <c r="EM110" s="28">
        <f t="shared" si="146"/>
        <v>0</v>
      </c>
      <c r="EN110" s="28">
        <f t="shared" si="146"/>
        <v>0</v>
      </c>
      <c r="EO110" s="28">
        <f t="shared" si="146"/>
        <v>0</v>
      </c>
      <c r="EP110" s="28">
        <f t="shared" si="146"/>
        <v>0</v>
      </c>
      <c r="EQ110" s="28">
        <f t="shared" si="146"/>
        <v>0</v>
      </c>
      <c r="ER110" s="28">
        <f t="shared" si="146"/>
        <v>0</v>
      </c>
      <c r="ES110" s="28">
        <f t="shared" si="146"/>
        <v>0</v>
      </c>
      <c r="ET110" s="28">
        <f t="shared" si="146"/>
        <v>0</v>
      </c>
      <c r="EU110" s="28">
        <f t="shared" si="146"/>
        <v>0</v>
      </c>
      <c r="EV110" s="28">
        <f t="shared" si="146"/>
        <v>0</v>
      </c>
      <c r="EW110" s="28">
        <f t="shared" si="146"/>
        <v>0</v>
      </c>
      <c r="EX110" s="28">
        <f t="shared" si="146"/>
        <v>0</v>
      </c>
      <c r="EY110" s="28">
        <f t="shared" si="146"/>
        <v>0</v>
      </c>
      <c r="EZ110" s="28">
        <f t="shared" si="146"/>
        <v>0</v>
      </c>
      <c r="FA110" s="28">
        <f t="shared" si="146"/>
        <v>0</v>
      </c>
      <c r="FB110" s="28">
        <f t="shared" si="146"/>
        <v>0</v>
      </c>
      <c r="FC110" s="28">
        <f t="shared" si="146"/>
        <v>0</v>
      </c>
      <c r="FD110" s="28">
        <f t="shared" si="146"/>
        <v>0</v>
      </c>
      <c r="FE110" s="28">
        <f t="shared" si="146"/>
        <v>0</v>
      </c>
      <c r="FF110" s="28">
        <f t="shared" si="146"/>
        <v>5333.333333333333</v>
      </c>
      <c r="FG110" s="28">
        <f t="shared" si="146"/>
        <v>1000</v>
      </c>
      <c r="FH110" s="28">
        <f t="shared" si="146"/>
        <v>800</v>
      </c>
      <c r="FI110" s="28">
        <f t="shared" si="146"/>
        <v>666.66666666666663</v>
      </c>
      <c r="FJ110" s="28">
        <f t="shared" si="146"/>
        <v>0</v>
      </c>
      <c r="FK110" s="28">
        <f t="shared" si="146"/>
        <v>0</v>
      </c>
      <c r="FL110" s="28">
        <f t="shared" si="146"/>
        <v>444.44444444444446</v>
      </c>
      <c r="FM110" s="28">
        <f t="shared" si="146"/>
        <v>0</v>
      </c>
      <c r="FN110" s="28">
        <f t="shared" si="146"/>
        <v>0</v>
      </c>
      <c r="FO110" s="28">
        <f t="shared" si="146"/>
        <v>333.33333333333331</v>
      </c>
      <c r="FP110" s="28">
        <f t="shared" si="146"/>
        <v>0</v>
      </c>
      <c r="FQ110" s="28">
        <f t="shared" si="146"/>
        <v>285.71428571428572</v>
      </c>
      <c r="FR110" s="28">
        <f t="shared" si="146"/>
        <v>0</v>
      </c>
      <c r="FS110" s="28">
        <f t="shared" si="146"/>
        <v>0</v>
      </c>
      <c r="FT110" s="28">
        <f t="shared" si="146"/>
        <v>0</v>
      </c>
      <c r="FU110" s="28">
        <f t="shared" si="146"/>
        <v>0</v>
      </c>
      <c r="FV110" s="28">
        <f t="shared" si="146"/>
        <v>0</v>
      </c>
      <c r="FW110" s="28">
        <f t="shared" si="146"/>
        <v>0</v>
      </c>
      <c r="FX110" s="28">
        <f t="shared" si="146"/>
        <v>0</v>
      </c>
      <c r="FY110" s="28">
        <f t="shared" si="146"/>
        <v>0</v>
      </c>
      <c r="FZ110" s="28">
        <f t="shared" si="146"/>
        <v>0</v>
      </c>
      <c r="GA110" s="28">
        <f t="shared" si="146"/>
        <v>0</v>
      </c>
      <c r="GB110" s="28">
        <f t="shared" si="146"/>
        <v>0</v>
      </c>
      <c r="GC110" s="28">
        <f t="shared" si="146"/>
        <v>0</v>
      </c>
      <c r="GD110" s="28">
        <f t="shared" si="146"/>
        <v>0</v>
      </c>
      <c r="GE110" s="28">
        <f t="shared" si="146"/>
        <v>0</v>
      </c>
      <c r="GF110" s="28">
        <f t="shared" si="146"/>
        <v>0</v>
      </c>
      <c r="GG110" s="28">
        <f t="shared" si="146"/>
        <v>0</v>
      </c>
      <c r="GH110" s="28">
        <f t="shared" si="146"/>
        <v>0</v>
      </c>
      <c r="GI110" s="28">
        <f t="shared" si="146"/>
        <v>0</v>
      </c>
      <c r="GJ110" s="28">
        <f t="shared" si="146"/>
        <v>0</v>
      </c>
      <c r="GK110" s="28">
        <f t="shared" si="146"/>
        <v>0</v>
      </c>
      <c r="GL110" s="28">
        <f t="shared" si="146"/>
        <v>0</v>
      </c>
      <c r="GM110" s="28">
        <f t="shared" si="146"/>
        <v>0</v>
      </c>
      <c r="GN110" s="28">
        <f t="shared" si="146"/>
        <v>0</v>
      </c>
      <c r="GO110" s="28">
        <f t="shared" si="146"/>
        <v>0</v>
      </c>
      <c r="GP110" s="28">
        <f t="shared" si="146"/>
        <v>0</v>
      </c>
      <c r="GQ110" s="28">
        <f t="shared" si="146"/>
        <v>0</v>
      </c>
      <c r="GR110" s="28">
        <f t="shared" si="146"/>
        <v>0</v>
      </c>
      <c r="GS110" s="28">
        <f t="shared" ref="GS110:JD110" si="147">GS121/GS$4</f>
        <v>0</v>
      </c>
      <c r="GT110" s="28">
        <f t="shared" si="147"/>
        <v>0</v>
      </c>
      <c r="GU110" s="28">
        <f t="shared" si="147"/>
        <v>0</v>
      </c>
      <c r="GV110" s="28">
        <f t="shared" si="147"/>
        <v>0</v>
      </c>
      <c r="GW110" s="28">
        <f t="shared" si="147"/>
        <v>0</v>
      </c>
      <c r="GX110" s="28">
        <f t="shared" si="147"/>
        <v>0</v>
      </c>
      <c r="GY110" s="28">
        <f t="shared" si="147"/>
        <v>0</v>
      </c>
      <c r="GZ110" s="28">
        <f t="shared" si="147"/>
        <v>0</v>
      </c>
      <c r="HA110" s="28">
        <f t="shared" si="147"/>
        <v>0</v>
      </c>
      <c r="HB110" s="28">
        <f t="shared" si="147"/>
        <v>0</v>
      </c>
      <c r="HC110" s="28">
        <f t="shared" si="147"/>
        <v>0</v>
      </c>
      <c r="HD110" s="28">
        <f t="shared" si="147"/>
        <v>0</v>
      </c>
      <c r="HE110" s="28">
        <f t="shared" si="147"/>
        <v>0</v>
      </c>
      <c r="HF110" s="28">
        <f t="shared" si="147"/>
        <v>0</v>
      </c>
      <c r="HG110" s="28">
        <f t="shared" si="147"/>
        <v>0</v>
      </c>
      <c r="HH110" s="28">
        <f t="shared" si="147"/>
        <v>0</v>
      </c>
      <c r="HI110" s="28">
        <f t="shared" si="147"/>
        <v>0</v>
      </c>
      <c r="HJ110" s="28">
        <f t="shared" si="147"/>
        <v>0</v>
      </c>
      <c r="HK110" s="28">
        <f t="shared" si="147"/>
        <v>0</v>
      </c>
      <c r="HL110" s="28">
        <f t="shared" si="147"/>
        <v>0</v>
      </c>
      <c r="HM110" s="28">
        <f t="shared" si="147"/>
        <v>0</v>
      </c>
      <c r="HN110" s="28">
        <f t="shared" si="147"/>
        <v>0</v>
      </c>
      <c r="HO110" s="28">
        <f t="shared" si="147"/>
        <v>0</v>
      </c>
      <c r="HP110" s="28">
        <f t="shared" si="147"/>
        <v>0</v>
      </c>
      <c r="HQ110" s="28">
        <f t="shared" si="147"/>
        <v>0</v>
      </c>
      <c r="HR110" s="28">
        <f t="shared" si="147"/>
        <v>0</v>
      </c>
      <c r="HS110" s="28">
        <f t="shared" si="147"/>
        <v>0</v>
      </c>
      <c r="HT110" s="28">
        <f t="shared" si="147"/>
        <v>0</v>
      </c>
      <c r="HU110" s="28">
        <f t="shared" si="147"/>
        <v>0</v>
      </c>
      <c r="HV110" s="28">
        <f t="shared" si="147"/>
        <v>0</v>
      </c>
      <c r="HW110" s="28">
        <f t="shared" si="147"/>
        <v>0</v>
      </c>
      <c r="HX110" s="28">
        <f t="shared" si="147"/>
        <v>0</v>
      </c>
      <c r="HY110" s="28">
        <f t="shared" si="147"/>
        <v>0</v>
      </c>
      <c r="HZ110" s="28">
        <f t="shared" si="147"/>
        <v>0</v>
      </c>
      <c r="IA110" s="28">
        <f t="shared" si="147"/>
        <v>0</v>
      </c>
      <c r="IB110" s="28">
        <f t="shared" si="147"/>
        <v>0</v>
      </c>
      <c r="IC110" s="28">
        <f t="shared" si="147"/>
        <v>0</v>
      </c>
      <c r="ID110" s="28">
        <f t="shared" si="147"/>
        <v>0</v>
      </c>
      <c r="IE110" s="28">
        <f t="shared" si="147"/>
        <v>0</v>
      </c>
      <c r="IF110" s="28">
        <f t="shared" si="147"/>
        <v>0</v>
      </c>
      <c r="IG110" s="28">
        <f t="shared" si="147"/>
        <v>0</v>
      </c>
      <c r="IH110" s="28">
        <f t="shared" si="147"/>
        <v>0</v>
      </c>
      <c r="II110" s="28">
        <f t="shared" si="147"/>
        <v>0</v>
      </c>
      <c r="IJ110" s="28">
        <f t="shared" si="147"/>
        <v>0</v>
      </c>
      <c r="IK110" s="28">
        <f t="shared" si="147"/>
        <v>0</v>
      </c>
      <c r="IL110" s="28">
        <f t="shared" si="147"/>
        <v>0</v>
      </c>
      <c r="IM110" s="28">
        <f t="shared" si="147"/>
        <v>0</v>
      </c>
      <c r="IN110" s="28">
        <f t="shared" si="147"/>
        <v>0</v>
      </c>
      <c r="IO110" s="28">
        <f t="shared" si="147"/>
        <v>0</v>
      </c>
      <c r="IP110" s="28">
        <f t="shared" si="147"/>
        <v>0</v>
      </c>
      <c r="IQ110" s="28">
        <f t="shared" si="147"/>
        <v>0</v>
      </c>
      <c r="IR110" s="28">
        <f t="shared" si="147"/>
        <v>0</v>
      </c>
      <c r="IS110" s="28">
        <f t="shared" si="147"/>
        <v>0</v>
      </c>
      <c r="IT110" s="28">
        <f t="shared" si="147"/>
        <v>0</v>
      </c>
      <c r="IU110" s="28">
        <f t="shared" si="147"/>
        <v>0</v>
      </c>
      <c r="IV110" s="28">
        <f t="shared" si="147"/>
        <v>0</v>
      </c>
      <c r="IW110" s="28">
        <f t="shared" si="147"/>
        <v>0</v>
      </c>
      <c r="IX110" s="28">
        <f t="shared" si="147"/>
        <v>0</v>
      </c>
      <c r="IY110" s="28">
        <f t="shared" si="147"/>
        <v>0</v>
      </c>
      <c r="IZ110" s="28">
        <f t="shared" si="147"/>
        <v>0</v>
      </c>
      <c r="JA110" s="28">
        <f t="shared" si="147"/>
        <v>0</v>
      </c>
      <c r="JB110" s="28">
        <f t="shared" si="147"/>
        <v>0</v>
      </c>
      <c r="JC110" s="28">
        <f t="shared" si="147"/>
        <v>0</v>
      </c>
      <c r="JD110" s="28">
        <f t="shared" si="147"/>
        <v>0</v>
      </c>
      <c r="JE110" s="28">
        <f t="shared" ref="JE110:LP110" si="148">JE121/JE$4</f>
        <v>0</v>
      </c>
      <c r="JF110" s="28">
        <f t="shared" si="148"/>
        <v>0</v>
      </c>
      <c r="JG110" s="28">
        <f t="shared" si="148"/>
        <v>0</v>
      </c>
      <c r="JH110" s="28">
        <f t="shared" si="148"/>
        <v>0</v>
      </c>
      <c r="JI110" s="28">
        <f t="shared" si="148"/>
        <v>0</v>
      </c>
      <c r="JJ110" s="28">
        <f t="shared" si="148"/>
        <v>0</v>
      </c>
      <c r="JK110" s="28">
        <f t="shared" si="148"/>
        <v>0</v>
      </c>
      <c r="JL110" s="28">
        <f t="shared" si="148"/>
        <v>0</v>
      </c>
      <c r="JM110" s="28">
        <f t="shared" si="148"/>
        <v>0</v>
      </c>
      <c r="JN110" s="28">
        <f t="shared" si="148"/>
        <v>0</v>
      </c>
      <c r="JO110" s="28">
        <f t="shared" si="148"/>
        <v>0</v>
      </c>
      <c r="JP110" s="28">
        <f t="shared" si="148"/>
        <v>0</v>
      </c>
      <c r="JQ110" s="28">
        <f t="shared" si="148"/>
        <v>0</v>
      </c>
      <c r="JR110" s="28">
        <f t="shared" si="148"/>
        <v>0</v>
      </c>
      <c r="JS110" s="28">
        <f t="shared" si="148"/>
        <v>0</v>
      </c>
      <c r="JT110" s="28">
        <f t="shared" si="148"/>
        <v>0</v>
      </c>
      <c r="JU110" s="28">
        <f t="shared" si="148"/>
        <v>0</v>
      </c>
      <c r="JV110" s="28">
        <f t="shared" si="148"/>
        <v>0</v>
      </c>
      <c r="JW110" s="28">
        <f t="shared" si="148"/>
        <v>0</v>
      </c>
      <c r="JX110" s="28">
        <f t="shared" si="148"/>
        <v>0</v>
      </c>
      <c r="JY110" s="28">
        <f t="shared" si="148"/>
        <v>0</v>
      </c>
      <c r="JZ110" s="28">
        <f t="shared" si="148"/>
        <v>0</v>
      </c>
      <c r="KA110" s="28">
        <f t="shared" si="148"/>
        <v>0</v>
      </c>
      <c r="KB110" s="28">
        <f t="shared" si="148"/>
        <v>0</v>
      </c>
      <c r="KC110" s="28">
        <f t="shared" si="148"/>
        <v>0</v>
      </c>
      <c r="KD110" s="28">
        <f t="shared" si="148"/>
        <v>0</v>
      </c>
      <c r="KE110" s="28">
        <f t="shared" si="148"/>
        <v>0</v>
      </c>
      <c r="KF110" s="28">
        <f t="shared" si="148"/>
        <v>0</v>
      </c>
      <c r="KG110" s="28">
        <f t="shared" si="148"/>
        <v>0</v>
      </c>
      <c r="KH110" s="28">
        <f t="shared" si="148"/>
        <v>0</v>
      </c>
      <c r="KI110" s="28">
        <f t="shared" si="148"/>
        <v>0</v>
      </c>
      <c r="KJ110" s="28">
        <f t="shared" si="148"/>
        <v>0</v>
      </c>
      <c r="KK110" s="28">
        <f t="shared" si="148"/>
        <v>0</v>
      </c>
      <c r="KL110" s="28">
        <f t="shared" si="148"/>
        <v>0</v>
      </c>
      <c r="KM110" s="28">
        <f t="shared" si="148"/>
        <v>0</v>
      </c>
      <c r="KN110" s="28">
        <f t="shared" si="148"/>
        <v>0</v>
      </c>
      <c r="KO110" s="28">
        <f t="shared" si="148"/>
        <v>0</v>
      </c>
      <c r="KP110" s="28">
        <f t="shared" si="148"/>
        <v>0</v>
      </c>
      <c r="KQ110" s="28">
        <f t="shared" si="148"/>
        <v>0</v>
      </c>
      <c r="KR110" s="28">
        <f t="shared" si="148"/>
        <v>0</v>
      </c>
      <c r="KS110" s="28">
        <f t="shared" si="148"/>
        <v>0</v>
      </c>
      <c r="KT110" s="28">
        <f t="shared" si="148"/>
        <v>0</v>
      </c>
      <c r="KU110" s="28">
        <f t="shared" si="148"/>
        <v>0</v>
      </c>
      <c r="KV110" s="28">
        <f t="shared" si="148"/>
        <v>0</v>
      </c>
      <c r="KW110" s="28">
        <f t="shared" si="148"/>
        <v>0</v>
      </c>
      <c r="KX110" s="28">
        <f t="shared" si="148"/>
        <v>0</v>
      </c>
      <c r="KY110" s="28">
        <f t="shared" si="148"/>
        <v>0</v>
      </c>
      <c r="KZ110" s="28">
        <f t="shared" si="148"/>
        <v>0</v>
      </c>
      <c r="LA110" s="28">
        <f t="shared" si="148"/>
        <v>0</v>
      </c>
      <c r="LB110" s="28">
        <f t="shared" si="148"/>
        <v>0</v>
      </c>
      <c r="LC110" s="28">
        <f t="shared" si="148"/>
        <v>0</v>
      </c>
      <c r="LD110" s="28">
        <f t="shared" si="148"/>
        <v>0</v>
      </c>
      <c r="LE110" s="28">
        <f t="shared" si="148"/>
        <v>0</v>
      </c>
      <c r="LF110" s="28">
        <f t="shared" si="148"/>
        <v>0</v>
      </c>
      <c r="LG110" s="28">
        <f t="shared" si="148"/>
        <v>0</v>
      </c>
      <c r="LH110" s="28">
        <f t="shared" si="148"/>
        <v>0</v>
      </c>
      <c r="LI110" s="28">
        <f t="shared" si="148"/>
        <v>0</v>
      </c>
      <c r="LJ110" s="28">
        <f t="shared" si="148"/>
        <v>0</v>
      </c>
      <c r="LK110" s="28">
        <f t="shared" si="148"/>
        <v>0</v>
      </c>
      <c r="LL110" s="28">
        <f t="shared" si="148"/>
        <v>0</v>
      </c>
      <c r="LM110" s="28">
        <f t="shared" si="148"/>
        <v>0</v>
      </c>
      <c r="LN110" s="28">
        <f t="shared" si="148"/>
        <v>0</v>
      </c>
      <c r="LO110" s="28">
        <f t="shared" si="148"/>
        <v>0</v>
      </c>
      <c r="LP110" s="28">
        <f t="shared" si="148"/>
        <v>0</v>
      </c>
      <c r="LQ110" s="28">
        <f t="shared" ref="LQ110:NI110" si="149">LQ121/LQ$4</f>
        <v>0</v>
      </c>
      <c r="LR110" s="28">
        <f t="shared" si="149"/>
        <v>0</v>
      </c>
      <c r="LS110" s="28">
        <f t="shared" si="149"/>
        <v>0</v>
      </c>
      <c r="LT110" s="28">
        <f t="shared" si="149"/>
        <v>0</v>
      </c>
      <c r="LU110" s="28">
        <f t="shared" si="149"/>
        <v>0</v>
      </c>
      <c r="LV110" s="28">
        <f t="shared" si="149"/>
        <v>0</v>
      </c>
      <c r="LW110" s="28">
        <f t="shared" si="149"/>
        <v>0</v>
      </c>
      <c r="LX110" s="28">
        <f t="shared" si="149"/>
        <v>0</v>
      </c>
      <c r="LY110" s="28">
        <f t="shared" si="149"/>
        <v>0</v>
      </c>
      <c r="LZ110" s="28">
        <f t="shared" si="149"/>
        <v>0</v>
      </c>
      <c r="MA110" s="28">
        <f t="shared" si="149"/>
        <v>0</v>
      </c>
      <c r="MB110" s="28">
        <f t="shared" si="149"/>
        <v>0</v>
      </c>
      <c r="MC110" s="28">
        <f t="shared" si="149"/>
        <v>0</v>
      </c>
      <c r="MD110" s="28">
        <f t="shared" si="149"/>
        <v>0</v>
      </c>
      <c r="ME110" s="28">
        <f t="shared" si="149"/>
        <v>0</v>
      </c>
      <c r="MF110" s="28">
        <f t="shared" si="149"/>
        <v>0</v>
      </c>
      <c r="MG110" s="28">
        <f t="shared" si="149"/>
        <v>0</v>
      </c>
      <c r="MH110" s="28">
        <f t="shared" si="149"/>
        <v>0</v>
      </c>
      <c r="MI110" s="28">
        <f t="shared" si="149"/>
        <v>0</v>
      </c>
      <c r="MJ110" s="28">
        <f t="shared" si="149"/>
        <v>0</v>
      </c>
      <c r="MK110" s="28">
        <f t="shared" si="149"/>
        <v>0</v>
      </c>
      <c r="ML110" s="28">
        <f t="shared" si="149"/>
        <v>0</v>
      </c>
      <c r="MM110" s="28">
        <f t="shared" si="149"/>
        <v>0</v>
      </c>
      <c r="MN110" s="28">
        <f t="shared" si="149"/>
        <v>0</v>
      </c>
      <c r="MO110" s="28">
        <f t="shared" si="149"/>
        <v>0</v>
      </c>
      <c r="MP110" s="28">
        <f t="shared" si="149"/>
        <v>0</v>
      </c>
      <c r="MQ110" s="28">
        <f t="shared" si="149"/>
        <v>0</v>
      </c>
      <c r="MR110" s="28">
        <f t="shared" si="149"/>
        <v>0</v>
      </c>
      <c r="MS110" s="28">
        <f t="shared" si="149"/>
        <v>0</v>
      </c>
      <c r="MT110" s="28">
        <f t="shared" si="149"/>
        <v>0</v>
      </c>
      <c r="MU110" s="28">
        <f t="shared" si="149"/>
        <v>0</v>
      </c>
      <c r="MV110" s="28">
        <f t="shared" si="149"/>
        <v>0</v>
      </c>
      <c r="MW110" s="28">
        <f t="shared" si="149"/>
        <v>0</v>
      </c>
      <c r="MX110" s="28">
        <f t="shared" si="149"/>
        <v>0</v>
      </c>
      <c r="MY110" s="28">
        <f t="shared" si="149"/>
        <v>0</v>
      </c>
      <c r="MZ110" s="28">
        <f t="shared" si="149"/>
        <v>0</v>
      </c>
      <c r="NA110" s="28">
        <f t="shared" si="149"/>
        <v>0</v>
      </c>
      <c r="NB110" s="28">
        <f t="shared" si="149"/>
        <v>0</v>
      </c>
      <c r="NC110" s="28">
        <f t="shared" si="149"/>
        <v>0</v>
      </c>
      <c r="ND110" s="28">
        <f t="shared" si="149"/>
        <v>0</v>
      </c>
      <c r="NE110" s="28">
        <f t="shared" si="149"/>
        <v>0</v>
      </c>
      <c r="NF110" s="28">
        <f t="shared" si="149"/>
        <v>0</v>
      </c>
      <c r="NG110" s="28">
        <f t="shared" si="149"/>
        <v>0</v>
      </c>
      <c r="NH110" s="28">
        <f t="shared" si="149"/>
        <v>0</v>
      </c>
      <c r="NI110" s="28">
        <f t="shared" si="149"/>
        <v>0</v>
      </c>
    </row>
    <row r="111" spans="1:374" s="32" customFormat="1" ht="14.4" outlineLevel="1" x14ac:dyDescent="0.25">
      <c r="A111" s="21"/>
      <c r="B111" s="22"/>
      <c r="C111" s="23"/>
      <c r="D111" s="23"/>
      <c r="E111" s="26" t="s">
        <v>217</v>
      </c>
      <c r="F111" s="24"/>
      <c r="G111" s="82">
        <v>0</v>
      </c>
      <c r="H111" s="31">
        <f>((IFERROR(VLOOKUP($B110,Mes!$C$7:$AV$131,MATCH(H$1,Mes!$C$3:$AV$3,0),FALSE),""))*1000)+((IFERROR(VLOOKUP($B110,Mes!$C$69:$AV$131,MATCH(H$1,Mes!$C$3:$AV$3,0),FALSE),""))*1000)</f>
        <v>0</v>
      </c>
      <c r="I111" s="31">
        <f>((IFERROR(VLOOKUP($B110,Mes!$C$7:$AV$131,MATCH(I$1,Mes!$C$3:$AV$3,0),FALSE),""))*1000)+((IFERROR(VLOOKUP($B110,Mes!$C$69:$AV$131,MATCH(I$1,Mes!$C$3:$AV$3,0),FALSE),""))*1000)</f>
        <v>2264</v>
      </c>
      <c r="J111" s="31">
        <f>((IFERROR(VLOOKUP($B110,Mes!$C$7:$AV$131,MATCH(J$1,Mes!$C$3:$AV$3,0),FALSE),""))*1000)+((IFERROR(VLOOKUP($B110,Mes!$C$69:$AV$131,MATCH(J$1,Mes!$C$3:$AV$3,0),FALSE),""))*1000)</f>
        <v>5060</v>
      </c>
      <c r="K111" s="31">
        <f>((IFERROR(VLOOKUP($B110,Mes!$C$7:$AV$131,MATCH(K$1,Mes!$C$3:$AV$3,0),FALSE),""))*1000)+((IFERROR(VLOOKUP($B110,Mes!$C$69:$AV$131,MATCH(K$1,Mes!$C$3:$AV$3,0),FALSE),""))*1000)</f>
        <v>4492</v>
      </c>
      <c r="L111" s="31">
        <f>((IFERROR(VLOOKUP($B110,Mes!$C$7:$AV$131,MATCH(L$1,Mes!$C$3:$AV$3,0),FALSE),""))*1000)+((IFERROR(VLOOKUP($B110,Mes!$C$69:$AV$131,MATCH(L$1,Mes!$C$3:$AV$3,0),FALSE),""))*1000)</f>
        <v>2152</v>
      </c>
      <c r="M111" s="31">
        <f>((IFERROR(VLOOKUP($B110,Mes!$C$7:$AV$131,MATCH(M$1,Mes!$C$3:$AV$3,0),FALSE),""))*1000)+((IFERROR(VLOOKUP($B110,Mes!$C$69:$AV$131,MATCH(M$1,Mes!$C$3:$AV$3,0),FALSE),""))*1000)</f>
        <v>0</v>
      </c>
      <c r="N111" s="31">
        <f>((IFERROR(VLOOKUP($B110,Mes!$C$7:$AV$131,MATCH(N$1,Mes!$C$3:$AV$3,0),FALSE),""))*1000)+((IFERROR(VLOOKUP($B110,Mes!$C$69:$AV$131,MATCH(N$1,Mes!$C$3:$AV$3,0),FALSE),""))*1000)</f>
        <v>0</v>
      </c>
      <c r="O111" s="31">
        <f>((IFERROR(VLOOKUP($B110,Mes!$C$7:$AV$131,MATCH(O$1,Mes!$C$3:$AV$3,0),FALSE),""))*1000)+((IFERROR(VLOOKUP($B110,Mes!$C$69:$AV$131,MATCH(O$1,Mes!$C$3:$AV$3,0),FALSE),""))*1000)</f>
        <v>0</v>
      </c>
      <c r="P111" s="31">
        <f>((IFERROR(VLOOKUP($B110,Mes!$C$7:$AV$131,MATCH(P$1,Mes!$C$3:$AV$3,0),FALSE),""))*1000)+((IFERROR(VLOOKUP($B110,Mes!$C$69:$AV$131,MATCH(P$1,Mes!$C$3:$AV$3,0),FALSE),""))*1000)</f>
        <v>0</v>
      </c>
      <c r="Q111" s="31">
        <f>((IFERROR(VLOOKUP($B110,Mes!$C$7:$AV$131,MATCH(Q$1,Mes!$C$3:$AV$3,0),FALSE),""))*1000)+((IFERROR(VLOOKUP($B110,Mes!$C$69:$AV$131,MATCH(Q$1,Mes!$C$3:$AV$3,0),FALSE),""))*1000)</f>
        <v>0</v>
      </c>
      <c r="R111" s="31">
        <f>((IFERROR(VLOOKUP($B110,Mes!$C$7:$AV$131,MATCH(R$1,Mes!$C$3:$AV$3,0),FALSE),""))*1000)+((IFERROR(VLOOKUP($B110,Mes!$C$69:$AV$131,MATCH(R$1,Mes!$C$3:$AV$3,0),FALSE),""))*1000)</f>
        <v>0</v>
      </c>
      <c r="S111" s="31">
        <f>((IFERROR(VLOOKUP($B110,Mes!$C$7:$AV$131,MATCH(S$1,Mes!$C$3:$AV$3,0),FALSE),""))*1000)+((IFERROR(VLOOKUP($B110,Mes!$C$69:$AV$131,MATCH(S$1,Mes!$C$3:$AV$3,0),FALSE),""))*1000)</f>
        <v>0</v>
      </c>
      <c r="T111" s="31">
        <f>((IFERROR(VLOOKUP($B110,Mes!$C$7:$AV$131,MATCH(T$1,Mes!$C$3:$AV$3,0),FALSE),""))*1000)+((IFERROR(VLOOKUP($B110,Mes!$C$69:$AV$131,MATCH(T$1,Mes!$C$3:$AV$3,0),FALSE),""))*1000)</f>
        <v>0</v>
      </c>
      <c r="U111" s="31">
        <f>((IFERROR(VLOOKUP($B110,Mes!$C$7:$AV$131,MATCH(U$1,Mes!$C$3:$AV$3,0),FALSE),""))*1000)+((IFERROR(VLOOKUP($B110,Mes!$C$69:$AV$131,MATCH(U$1,Mes!$C$3:$AV$3,0),FALSE),""))*1000)</f>
        <v>0</v>
      </c>
      <c r="V111" s="31">
        <f>((IFERROR(VLOOKUP($B110,Mes!$C$7:$AV$131,MATCH(V$1,Mes!$C$3:$AV$3,0),FALSE),""))*1000)+((IFERROR(VLOOKUP($B110,Mes!$C$69:$AV$131,MATCH(V$1,Mes!$C$3:$AV$3,0),FALSE),""))*1000)</f>
        <v>0</v>
      </c>
      <c r="W111" s="31">
        <f>((IFERROR(VLOOKUP($B110,Mes!$C$7:$AV$131,MATCH(W$1,Mes!$C$3:$AV$3,0),FALSE),""))*1000)+((IFERROR(VLOOKUP($B110,Mes!$C$69:$AV$131,MATCH(W$1,Mes!$C$3:$AV$3,0),FALSE),""))*1000)</f>
        <v>0</v>
      </c>
      <c r="X111" s="31">
        <f>((IFERROR(VLOOKUP($B110,Mes!$C$7:$AV$131,MATCH(X$1,Mes!$C$3:$AV$3,0),FALSE),""))*1000)+((IFERROR(VLOOKUP($B110,Mes!$C$69:$AV$131,MATCH(X$1,Mes!$C$3:$AV$3,0),FALSE),""))*1000)</f>
        <v>0</v>
      </c>
      <c r="Y111" s="31">
        <f>((IFERROR(VLOOKUP($B110,Mes!$C$7:$AV$131,MATCH(Y$1,Mes!$C$3:$AV$3,0),FALSE),""))*1000)+((IFERROR(VLOOKUP($B110,Mes!$C$69:$AV$131,MATCH(Y$1,Mes!$C$3:$AV$3,0),FALSE),""))*1000)</f>
        <v>0</v>
      </c>
      <c r="Z111" s="31">
        <f>((IFERROR(VLOOKUP($B110,Mes!$C$7:$AV$131,MATCH(Z$1,Mes!$C$3:$AV$3,0),FALSE),""))*1000)+((IFERROR(VLOOKUP($B110,Mes!$C$69:$AV$131,MATCH(Z$1,Mes!$C$3:$AV$3,0),FALSE),""))*1000)</f>
        <v>0</v>
      </c>
      <c r="AA111" s="31">
        <f>((IFERROR(VLOOKUP($B110,Mes!$C$7:$AV$131,MATCH(AA$1,Mes!$C$3:$AV$3,0),FALSE),""))*1000)+((IFERROR(VLOOKUP($B110,Mes!$C$69:$AV$131,MATCH(AA$1,Mes!$C$3:$AV$3,0),FALSE),""))*1000)</f>
        <v>0</v>
      </c>
      <c r="AB111" s="31">
        <f>((IFERROR(VLOOKUP($B110,Mes!$C$7:$AV$131,MATCH(AB$1,Mes!$C$3:$AV$3,0),FALSE),""))*1000)+((IFERROR(VLOOKUP($B110,Mes!$C$69:$AV$131,MATCH(AB$1,Mes!$C$3:$AV$3,0),FALSE),""))*1000)</f>
        <v>0</v>
      </c>
      <c r="AC111" s="31">
        <f>((IFERROR(VLOOKUP($B110,Mes!$C$7:$AV$131,MATCH(AC$1,Mes!$C$3:$AV$3,0),FALSE),""))*1000)+((IFERROR(VLOOKUP($B110,Mes!$C$69:$AV$131,MATCH(AC$1,Mes!$C$3:$AV$3,0),FALSE),""))*1000)</f>
        <v>0</v>
      </c>
      <c r="AD111" s="31">
        <f>((IFERROR(VLOOKUP($B110,Mes!$C$7:$AV$131,MATCH(AD$1,Mes!$C$3:$AV$3,0),FALSE),""))*1000)+((IFERROR(VLOOKUP($B110,Mes!$C$69:$AV$131,MATCH(AD$1,Mes!$C$3:$AV$3,0),FALSE),""))*1000)</f>
        <v>0</v>
      </c>
      <c r="AE111" s="31">
        <f>((IFERROR(VLOOKUP($B110,Mes!$C$7:$AV$131,MATCH(AE$1,Mes!$C$3:$AV$3,0),FALSE),""))*1000)+((IFERROR(VLOOKUP($B110,Mes!$C$69:$AV$131,MATCH(AE$1,Mes!$C$3:$AV$3,0),FALSE),""))*1000)</f>
        <v>0</v>
      </c>
      <c r="AF111" s="31">
        <f>((IFERROR(VLOOKUP($B110,Mes!$C$7:$AV$131,MATCH(AF$1,Mes!$C$3:$AV$3,0),FALSE),""))*1000)+((IFERROR(VLOOKUP($B110,Mes!$C$69:$AV$131,MATCH(AF$1,Mes!$C$3:$AV$3,0),FALSE),""))*1000)</f>
        <v>0</v>
      </c>
      <c r="AG111" s="31">
        <f>((IFERROR(VLOOKUP($B110,Mes!$C$7:$AV$131,MATCH(AG$1,Mes!$C$3:$AV$3,0),FALSE),""))*1000)+((IFERROR(VLOOKUP($B110,Mes!$C$69:$AV$131,MATCH(AG$1,Mes!$C$3:$AV$3,0),FALSE),""))*1000)</f>
        <v>0</v>
      </c>
      <c r="AH111" s="31">
        <f>((IFERROR(VLOOKUP($B110,Mes!$C$7:$AV$131,MATCH(AH$1,Mes!$C$3:$AV$3,0),FALSE),""))*1000)+((IFERROR(VLOOKUP($B110,Mes!$C$69:$AV$131,MATCH(AH$1,Mes!$C$3:$AV$3,0),FALSE),""))*1000)</f>
        <v>0</v>
      </c>
      <c r="AI111" s="31">
        <f>((IFERROR(VLOOKUP($B110,Mes!$C$7:$AV$131,MATCH(AI$1,Mes!$C$3:$AV$3,0),FALSE),""))*1000)+((IFERROR(VLOOKUP($B110,Mes!$C$69:$AV$131,MATCH(AI$1,Mes!$C$3:$AV$3,0),FALSE),""))*1000)</f>
        <v>2000</v>
      </c>
      <c r="AJ111" s="31">
        <f>((IFERROR(VLOOKUP($B110,Mes!$C$7:$AV$131,MATCH(AJ$1,Mes!$C$3:$AV$3,0),FALSE),""))*1000)+((IFERROR(VLOOKUP($B110,Mes!$C$69:$AV$131,MATCH(AJ$1,Mes!$C$3:$AV$3,0),FALSE),""))*1000)</f>
        <v>5000</v>
      </c>
      <c r="AK111" s="31">
        <f>((IFERROR(VLOOKUP($B110,Mes!$C$7:$AV$131,MATCH(AK$1,Mes!$C$3:$AV$3,0),FALSE),""))*1000)+((IFERROR(VLOOKUP($B110,Mes!$C$69:$AV$131,MATCH(AK$1,Mes!$C$3:$AV$3,0),FALSE),""))*1000)</f>
        <v>5000</v>
      </c>
      <c r="AL111" s="31">
        <f>((IFERROR(VLOOKUP($B110,Mes!$C$7:$AV$131,MATCH(AL$1,Mes!$C$3:$AV$3,0),FALSE),""))*1000)+((IFERROR(VLOOKUP($B110,Mes!$C$69:$AV$131,MATCH(AL$1,Mes!$C$3:$AV$3,0),FALSE),""))*1000)</f>
        <v>5000</v>
      </c>
      <c r="AM111" s="30" t="e">
        <f>((IFERROR(VLOOKUP($B110,Mes!$C$7:$AV$131,MATCH(AM$1,Mes!$C$3:$AV$3,0),FALSE),""))*1000)+((IFERROR(VLOOKUP($B110,Mes!$C$69:$AV$131,MATCH(AM$1,Mes!$C$3:$AV$3,0),FALSE),""))*1000)</f>
        <v>#VALUE!</v>
      </c>
      <c r="AN111" s="30" t="e">
        <f>((IFERROR(VLOOKUP($B110,Mes!$C$7:$AV$131,MATCH(AN$1,Mes!$C$3:$AV$3,0),FALSE),""))*1000)+((IFERROR(VLOOKUP($B110,Mes!$C$69:$AV$131,MATCH(AN$1,Mes!$C$3:$AV$3,0),FALSE),""))*1000)</f>
        <v>#VALUE!</v>
      </c>
      <c r="AO111" s="30" t="e">
        <f>((IFERROR(VLOOKUP($B110,Mes!$C$7:$AV$131,MATCH(AO$1,Mes!$C$3:$AV$3,0),FALSE),""))*1000)+((IFERROR(VLOOKUP($B110,Mes!$C$69:$AV$131,MATCH(AO$1,Mes!$C$3:$AV$3,0),FALSE),""))*1000)</f>
        <v>#VALUE!</v>
      </c>
      <c r="AP111" s="30" t="e">
        <f>((IFERROR(VLOOKUP($B110,Mes!$C$7:$AV$131,MATCH(AP$1,Mes!$C$3:$AV$3,0),FALSE),""))*1000)+((IFERROR(VLOOKUP($B110,Mes!$C$69:$AV$131,MATCH(AP$1,Mes!$C$3:$AV$3,0),FALSE),""))*1000)</f>
        <v>#VALUE!</v>
      </c>
      <c r="AQ111" s="30" t="e">
        <f>((IFERROR(VLOOKUP($B110,Mes!$C$7:$AV$131,MATCH(AQ$1,Mes!$C$3:$AV$3,0),FALSE),""))*1000)+((IFERROR(VLOOKUP($B110,Mes!$C$69:$AV$131,MATCH(AQ$1,Mes!$C$3:$AV$3,0),FALSE),""))*1000)</f>
        <v>#VALUE!</v>
      </c>
      <c r="AR111" s="30" t="e">
        <f>((IFERROR(VLOOKUP($B110,Mes!$C$7:$AV$131,MATCH(AR$1,Mes!$C$3:$AV$3,0),FALSE),""))*1000)+((IFERROR(VLOOKUP($B110,Mes!$C$69:$AV$131,MATCH(AR$1,Mes!$C$3:$AV$3,0),FALSE),""))*1000)</f>
        <v>#VALUE!</v>
      </c>
      <c r="AS111" s="30" t="e">
        <f>((IFERROR(VLOOKUP($B110,Mes!$C$7:$AV$131,MATCH(AS$1,Mes!$C$3:$AV$3,0),FALSE),""))*1000)+((IFERROR(VLOOKUP($B110,Mes!$C$69:$AV$131,MATCH(AS$1,Mes!$C$3:$AV$3,0),FALSE),""))*1000)</f>
        <v>#VALUE!</v>
      </c>
      <c r="AT111" s="30" t="e">
        <f>((IFERROR(VLOOKUP($B110,Mes!$C$7:$AV$131,MATCH(AT$1,Mes!$C$3:$AV$3,0),FALSE),""))*1000)+((IFERROR(VLOOKUP($B110,Mes!$C$69:$AV$131,MATCH(AT$1,Mes!$C$3:$AV$3,0),FALSE),""))*1000)</f>
        <v>#VALUE!</v>
      </c>
      <c r="AU111" s="30" t="e">
        <f>((IFERROR(VLOOKUP($B110,Mes!$C$7:$AV$131,MATCH(AU$1,Mes!$C$3:$AV$3,0),FALSE),""))*1000)+((IFERROR(VLOOKUP($B110,Mes!$C$69:$AV$131,MATCH(AU$1,Mes!$C$3:$AV$3,0),FALSE),""))*1000)</f>
        <v>#VALUE!</v>
      </c>
      <c r="AV111" s="30" t="e">
        <f>((IFERROR(VLOOKUP($B110,Mes!$C$7:$AV$131,MATCH(AV$1,Mes!$C$3:$AV$3,0),FALSE),""))*1000)+((IFERROR(VLOOKUP($B110,Mes!$C$69:$AV$131,MATCH(AV$1,Mes!$C$3:$AV$3,0),FALSE),""))*1000)</f>
        <v>#VALUE!</v>
      </c>
      <c r="AW111" s="30" t="e">
        <f>((IFERROR(VLOOKUP($B110,Mes!$C$7:$AV$131,MATCH(AW$1,Mes!$C$3:$AV$3,0),FALSE),""))*1000)+((IFERROR(VLOOKUP($B110,Mes!$C$69:$AV$131,MATCH(AW$1,Mes!$C$3:$AV$3,0),FALSE),""))*1000)</f>
        <v>#VALUE!</v>
      </c>
      <c r="AX111" s="30" t="e">
        <f>((IFERROR(VLOOKUP($B110,Mes!$C$7:$AV$131,MATCH(AX$1,Mes!$C$3:$AV$3,0),FALSE),""))*1000)+((IFERROR(VLOOKUP($B110,Mes!$C$69:$AV$131,MATCH(AX$1,Mes!$C$3:$AV$3,0),FALSE),""))*1000)</f>
        <v>#VALUE!</v>
      </c>
      <c r="AY111" s="30" t="e">
        <f>((IFERROR(VLOOKUP($B110,Mes!$C$7:$AV$131,MATCH(AY$1,Mes!$C$3:$AV$3,0),FALSE),""))*1000)+((IFERROR(VLOOKUP($B110,Mes!$C$69:$AV$131,MATCH(AY$1,Mes!$C$3:$AV$3,0),FALSE),""))*1000)</f>
        <v>#VALUE!</v>
      </c>
      <c r="AZ111" s="30" t="e">
        <f>((IFERROR(VLOOKUP($B110,Mes!$C$7:$AV$131,MATCH(AZ$1,Mes!$C$3:$AV$3,0),FALSE),""))*1000)+((IFERROR(VLOOKUP($B110,Mes!$C$69:$AV$131,MATCH(AZ$1,Mes!$C$3:$AV$3,0),FALSE),""))*1000)</f>
        <v>#VALUE!</v>
      </c>
      <c r="BA111" s="30" t="e">
        <f>((IFERROR(VLOOKUP($B110,Mes!$C$7:$AV$131,MATCH(BA$1,Mes!$C$3:$AV$3,0),FALSE),""))*1000)+((IFERROR(VLOOKUP($B110,Mes!$C$69:$AV$131,MATCH(BA$1,Mes!$C$3:$AV$3,0),FALSE),""))*1000)</f>
        <v>#VALUE!</v>
      </c>
      <c r="BB111" s="30" t="e">
        <f>((IFERROR(VLOOKUP($B110,Mes!$C$7:$AV$131,MATCH(BB$1,Mes!$C$3:$AV$3,0),FALSE),""))*1000)+((IFERROR(VLOOKUP($B110,Mes!$C$69:$AV$131,MATCH(BB$1,Mes!$C$3:$AV$3,0),FALSE),""))*1000)</f>
        <v>#VALUE!</v>
      </c>
      <c r="BC111" s="30" t="e">
        <f>((IFERROR(VLOOKUP($B110,Mes!$C$7:$AV$131,MATCH(BC$1,Mes!$C$3:$AV$3,0),FALSE),""))*1000)+((IFERROR(VLOOKUP($B110,Mes!$C$69:$AV$131,MATCH(BC$1,Mes!$C$3:$AV$3,0),FALSE),""))*1000)</f>
        <v>#VALUE!</v>
      </c>
      <c r="BD111" s="30" t="e">
        <f>((IFERROR(VLOOKUP($B110,Mes!$C$7:$AV$131,MATCH(BD$1,Mes!$C$3:$AV$3,0),FALSE),""))*1000)+((IFERROR(VLOOKUP($B110,Mes!$C$69:$AV$131,MATCH(BD$1,Mes!$C$3:$AV$3,0),FALSE),""))*1000)</f>
        <v>#VALUE!</v>
      </c>
      <c r="BE111" s="30" t="e">
        <f>((IFERROR(VLOOKUP($B110,Mes!$C$7:$AV$131,MATCH(BE$1,Mes!$C$3:$AV$3,0),FALSE),""))*1000)+((IFERROR(VLOOKUP($B110,Mes!$C$69:$AV$131,MATCH(BE$1,Mes!$C$3:$AV$3,0),FALSE),""))*1000)</f>
        <v>#VALUE!</v>
      </c>
      <c r="BF111" s="30" t="e">
        <f>((IFERROR(VLOOKUP($B110,Mes!$C$7:$AV$131,MATCH(BF$1,Mes!$C$3:$AV$3,0),FALSE),""))*1000)+((IFERROR(VLOOKUP($B110,Mes!$C$69:$AV$131,MATCH(BF$1,Mes!$C$3:$AV$3,0),FALSE),""))*1000)</f>
        <v>#VALUE!</v>
      </c>
      <c r="BG111" s="30" t="e">
        <f>((IFERROR(VLOOKUP($B110,Mes!$C$7:$AV$131,MATCH(BG$1,Mes!$C$3:$AV$3,0),FALSE),""))*1000)+((IFERROR(VLOOKUP($B110,Mes!$C$69:$AV$131,MATCH(BG$1,Mes!$C$3:$AV$3,0),FALSE),""))*1000)</f>
        <v>#VALUE!</v>
      </c>
      <c r="BH111" s="30" t="e">
        <f>((IFERROR(VLOOKUP($B110,Mes!$C$7:$AV$131,MATCH(BH$1,Mes!$C$3:$AV$3,0),FALSE),""))*1000)+((IFERROR(VLOOKUP($B110,Mes!$C$69:$AV$131,MATCH(BH$1,Mes!$C$3:$AV$3,0),FALSE),""))*1000)</f>
        <v>#VALUE!</v>
      </c>
      <c r="BI111" s="30" t="e">
        <f>((IFERROR(VLOOKUP($B110,Mes!$C$7:$AV$131,MATCH(BI$1,Mes!$C$3:$AV$3,0),FALSE),""))*1000)+((IFERROR(VLOOKUP($B110,Mes!$C$69:$AV$131,MATCH(BI$1,Mes!$C$3:$AV$3,0),FALSE),""))*1000)</f>
        <v>#VALUE!</v>
      </c>
      <c r="BJ111" s="30" t="e">
        <f>((IFERROR(VLOOKUP($B110,Mes!$C$7:$AV$131,MATCH(BJ$1,Mes!$C$3:$AV$3,0),FALSE),""))*1000)+((IFERROR(VLOOKUP($B110,Mes!$C$69:$AV$131,MATCH(BJ$1,Mes!$C$3:$AV$3,0),FALSE),""))*1000)</f>
        <v>#VALUE!</v>
      </c>
      <c r="BK111" s="30" t="e">
        <f>((IFERROR(VLOOKUP($B110,Mes!$C$7:$AV$131,MATCH(BK$1,Mes!$C$3:$AV$3,0),FALSE),""))*1000)+((IFERROR(VLOOKUP($B110,Mes!$C$69:$AV$131,MATCH(BK$1,Mes!$C$3:$AV$3,0),FALSE),""))*1000)</f>
        <v>#VALUE!</v>
      </c>
      <c r="BL111" s="30" t="e">
        <f>((IFERROR(VLOOKUP($B110,Mes!$C$7:$AV$131,MATCH(BL$1,Mes!$C$3:$AV$3,0),FALSE),""))*1000)+((IFERROR(VLOOKUP($B110,Mes!$C$69:$AV$131,MATCH(BL$1,Mes!$C$3:$AV$3,0),FALSE),""))*1000)</f>
        <v>#VALUE!</v>
      </c>
      <c r="BM111" s="30" t="e">
        <f>((IFERROR(VLOOKUP($B110,Mes!$C$7:$AV$131,MATCH(BM$1,Mes!$C$3:$AV$3,0),FALSE),""))*1000)+((IFERROR(VLOOKUP($B110,Mes!$C$69:$AV$131,MATCH(BM$1,Mes!$C$3:$AV$3,0),FALSE),""))*1000)</f>
        <v>#VALUE!</v>
      </c>
      <c r="BN111" s="30" t="e">
        <f>((IFERROR(VLOOKUP($B110,Mes!$C$7:$AV$131,MATCH(BN$1,Mes!$C$3:$AV$3,0),FALSE),""))*1000)+((IFERROR(VLOOKUP($B110,Mes!$C$69:$AV$131,MATCH(BN$1,Mes!$C$3:$AV$3,0),FALSE),""))*1000)</f>
        <v>#VALUE!</v>
      </c>
      <c r="BO111" s="30" t="e">
        <f>((IFERROR(VLOOKUP($B110,Mes!$C$7:$AV$131,MATCH(BO$1,Mes!$C$3:$AV$3,0),FALSE),""))*1000)+((IFERROR(VLOOKUP($B110,Mes!$C$69:$AV$131,MATCH(BO$1,Mes!$C$3:$AV$3,0),FALSE),""))*1000)</f>
        <v>#VALUE!</v>
      </c>
      <c r="BP111" s="31" t="e">
        <f>((IFERROR(VLOOKUP($B110,Mes!$C$7:$AV$131,MATCH(BP$1,Mes!$C$3:$AV$3,0),FALSE),""))*1000)+((IFERROR(VLOOKUP($B110,Mes!$C$69:$AV$131,MATCH(BP$1,Mes!$C$3:$AV$3,0),FALSE),""))*1000)</f>
        <v>#VALUE!</v>
      </c>
      <c r="BQ111" s="31" t="e">
        <f>((IFERROR(VLOOKUP($B110,Mes!$C$7:$AV$131,MATCH(BQ$1,Mes!$C$3:$AV$3,0),FALSE),""))*1000)+((IFERROR(VLOOKUP($B110,Mes!$C$69:$AV$131,MATCH(BQ$1,Mes!$C$3:$AV$3,0),FALSE),""))*1000)</f>
        <v>#VALUE!</v>
      </c>
      <c r="BR111" s="31" t="e">
        <f>((IFERROR(VLOOKUP($B110,Mes!$C$7:$AV$131,MATCH(BR$1,Mes!$C$3:$AV$3,0),FALSE),""))*1000)+((IFERROR(VLOOKUP($B110,Mes!$C$69:$AV$131,MATCH(BR$1,Mes!$C$3:$AV$3,0),FALSE),""))*1000)</f>
        <v>#VALUE!</v>
      </c>
      <c r="BS111" s="31" t="e">
        <f>((IFERROR(VLOOKUP($B110,Mes!$C$7:$AV$131,MATCH(BS$1,Mes!$C$3:$AV$3,0),FALSE),""))*1000)+((IFERROR(VLOOKUP($B110,Mes!$C$69:$AV$131,MATCH(BS$1,Mes!$C$3:$AV$3,0),FALSE),""))*1000)</f>
        <v>#VALUE!</v>
      </c>
      <c r="BT111" s="31" t="e">
        <f>((IFERROR(VLOOKUP($B110,Mes!$C$7:$AV$131,MATCH(BT$1,Mes!$C$3:$AV$3,0),FALSE),""))*1000)+((IFERROR(VLOOKUP($B110,Mes!$C$69:$AV$131,MATCH(BT$1,Mes!$C$3:$AV$3,0),FALSE),""))*1000)</f>
        <v>#VALUE!</v>
      </c>
      <c r="BU111" s="31" t="e">
        <f>((IFERROR(VLOOKUP($B110,Mes!$C$7:$AV$131,MATCH(BU$1,Mes!$C$3:$AV$3,0),FALSE),""))*1000)+((IFERROR(VLOOKUP($B110,Mes!$C$69:$AV$131,MATCH(BU$1,Mes!$C$3:$AV$3,0),FALSE),""))*1000)</f>
        <v>#VALUE!</v>
      </c>
      <c r="BV111" s="31" t="e">
        <f>((IFERROR(VLOOKUP($B110,Mes!$C$7:$AV$131,MATCH(BV$1,Mes!$C$3:$AV$3,0),FALSE),""))*1000)+((IFERROR(VLOOKUP($B110,Mes!$C$69:$AV$131,MATCH(BV$1,Mes!$C$3:$AV$3,0),FALSE),""))*1000)</f>
        <v>#VALUE!</v>
      </c>
      <c r="BW111" s="31" t="e">
        <f>((IFERROR(VLOOKUP($B110,Mes!$C$7:$AV$131,MATCH(BW$1,Mes!$C$3:$AV$3,0),FALSE),""))*1000)+((IFERROR(VLOOKUP($B110,Mes!$C$69:$AV$131,MATCH(BW$1,Mes!$C$3:$AV$3,0),FALSE),""))*1000)</f>
        <v>#VALUE!</v>
      </c>
      <c r="BX111" s="31" t="e">
        <f>((IFERROR(VLOOKUP($B110,Mes!$C$7:$AV$131,MATCH(BX$1,Mes!$C$3:$AV$3,0),FALSE),""))*1000)+((IFERROR(VLOOKUP($B110,Mes!$C$69:$AV$131,MATCH(BX$1,Mes!$C$3:$AV$3,0),FALSE),""))*1000)</f>
        <v>#VALUE!</v>
      </c>
      <c r="BY111" s="31" t="e">
        <f>((IFERROR(VLOOKUP($B110,Mes!$C$7:$AV$131,MATCH(BY$1,Mes!$C$3:$AV$3,0),FALSE),""))*1000)+((IFERROR(VLOOKUP($B110,Mes!$C$69:$AV$131,MATCH(BY$1,Mes!$C$3:$AV$3,0),FALSE),""))*1000)</f>
        <v>#VALUE!</v>
      </c>
      <c r="BZ111" s="31" t="e">
        <f>((IFERROR(VLOOKUP($B110,Mes!$C$7:$AV$131,MATCH(BZ$1,Mes!$C$3:$AV$3,0),FALSE),""))*1000)+((IFERROR(VLOOKUP($B110,Mes!$C$69:$AV$131,MATCH(BZ$1,Mes!$C$3:$AV$3,0),FALSE),""))*1000)</f>
        <v>#VALUE!</v>
      </c>
      <c r="CA111" s="31" t="e">
        <f>((IFERROR(VLOOKUP($B110,Mes!$C$7:$AV$131,MATCH(CA$1,Mes!$C$3:$AV$3,0),FALSE),""))*1000)+((IFERROR(VLOOKUP($B110,Mes!$C$69:$AV$131,MATCH(CA$1,Mes!$C$3:$AV$3,0),FALSE),""))*1000)</f>
        <v>#VALUE!</v>
      </c>
      <c r="CB111" s="31" t="e">
        <f>((IFERROR(VLOOKUP($B110,Mes!$C$7:$AV$131,MATCH(CB$1,Mes!$C$3:$AV$3,0),FALSE),""))*1000)+((IFERROR(VLOOKUP($B110,Mes!$C$69:$AV$131,MATCH(CB$1,Mes!$C$3:$AV$3,0),FALSE),""))*1000)</f>
        <v>#VALUE!</v>
      </c>
      <c r="CC111" s="31" t="e">
        <f>((IFERROR(VLOOKUP($B110,Mes!$C$7:$AV$131,MATCH(CC$1,Mes!$C$3:$AV$3,0),FALSE),""))*1000)+((IFERROR(VLOOKUP($B110,Mes!$C$69:$AV$131,MATCH(CC$1,Mes!$C$3:$AV$3,0),FALSE),""))*1000)</f>
        <v>#VALUE!</v>
      </c>
      <c r="CD111" s="31" t="e">
        <f>((IFERROR(VLOOKUP($B110,Mes!$C$7:$AV$131,MATCH(CD$1,Mes!$C$3:$AV$3,0),FALSE),""))*1000)+((IFERROR(VLOOKUP($B110,Mes!$C$69:$AV$131,MATCH(CD$1,Mes!$C$3:$AV$3,0),FALSE),""))*1000)</f>
        <v>#VALUE!</v>
      </c>
      <c r="CE111" s="31" t="e">
        <f>((IFERROR(VLOOKUP($B110,Mes!$C$7:$AV$131,MATCH(CE$1,Mes!$C$3:$AV$3,0),FALSE),""))*1000)+((IFERROR(VLOOKUP($B110,Mes!$C$69:$AV$131,MATCH(CE$1,Mes!$C$3:$AV$3,0),FALSE),""))*1000)</f>
        <v>#VALUE!</v>
      </c>
      <c r="CF111" s="31" t="e">
        <f>((IFERROR(VLOOKUP($B110,Mes!$C$7:$AV$131,MATCH(CF$1,Mes!$C$3:$AV$3,0),FALSE),""))*1000)+((IFERROR(VLOOKUP($B110,Mes!$C$69:$AV$131,MATCH(CF$1,Mes!$C$3:$AV$3,0),FALSE),""))*1000)</f>
        <v>#VALUE!</v>
      </c>
      <c r="CG111" s="31" t="e">
        <f>((IFERROR(VLOOKUP($B110,Mes!$C$7:$AV$131,MATCH(CG$1,Mes!$C$3:$AV$3,0),FALSE),""))*1000)+((IFERROR(VLOOKUP($B110,Mes!$C$69:$AV$131,MATCH(CG$1,Mes!$C$3:$AV$3,0),FALSE),""))*1000)</f>
        <v>#VALUE!</v>
      </c>
      <c r="CH111" s="31" t="e">
        <f>((IFERROR(VLOOKUP($B110,Mes!$C$7:$AV$131,MATCH(CH$1,Mes!$C$3:$AV$3,0),FALSE),""))*1000)+((IFERROR(VLOOKUP($B110,Mes!$C$69:$AV$131,MATCH(CH$1,Mes!$C$3:$AV$3,0),FALSE),""))*1000)</f>
        <v>#VALUE!</v>
      </c>
      <c r="CI111" s="31" t="e">
        <f>((IFERROR(VLOOKUP($B110,Mes!$C$7:$AV$131,MATCH(CI$1,Mes!$C$3:$AV$3,0),FALSE),""))*1000)+((IFERROR(VLOOKUP($B110,Mes!$C$69:$AV$131,MATCH(CI$1,Mes!$C$3:$AV$3,0),FALSE),""))*1000)</f>
        <v>#VALUE!</v>
      </c>
      <c r="CJ111" s="31" t="e">
        <f>((IFERROR(VLOOKUP($B110,Mes!$C$7:$AV$131,MATCH(CJ$1,Mes!$C$3:$AV$3,0),FALSE),""))*1000)+((IFERROR(VLOOKUP($B110,Mes!$C$69:$AV$131,MATCH(CJ$1,Mes!$C$3:$AV$3,0),FALSE),""))*1000)</f>
        <v>#VALUE!</v>
      </c>
      <c r="CK111" s="31" t="e">
        <f>((IFERROR(VLOOKUP($B110,Mes!$C$7:$AV$131,MATCH(CK$1,Mes!$C$3:$AV$3,0),FALSE),""))*1000)+((IFERROR(VLOOKUP($B110,Mes!$C$69:$AV$131,MATCH(CK$1,Mes!$C$3:$AV$3,0),FALSE),""))*1000)</f>
        <v>#VALUE!</v>
      </c>
      <c r="CL111" s="31" t="e">
        <f>((IFERROR(VLOOKUP($B110,Mes!$C$7:$AV$131,MATCH(CL$1,Mes!$C$3:$AV$3,0),FALSE),""))*1000)+((IFERROR(VLOOKUP($B110,Mes!$C$69:$AV$131,MATCH(CL$1,Mes!$C$3:$AV$3,0),FALSE),""))*1000)</f>
        <v>#VALUE!</v>
      </c>
      <c r="CM111" s="31" t="e">
        <f>((IFERROR(VLOOKUP($B110,Mes!$C$7:$AV$131,MATCH(CM$1,Mes!$C$3:$AV$3,0),FALSE),""))*1000)+((IFERROR(VLOOKUP($B110,Mes!$C$69:$AV$131,MATCH(CM$1,Mes!$C$3:$AV$3,0),FALSE),""))*1000)</f>
        <v>#VALUE!</v>
      </c>
      <c r="CN111" s="31" t="e">
        <f>((IFERROR(VLOOKUP($B110,Mes!$C$7:$AV$131,MATCH(CN$1,Mes!$C$3:$AV$3,0),FALSE),""))*1000)+((IFERROR(VLOOKUP($B110,Mes!$C$69:$AV$131,MATCH(CN$1,Mes!$C$3:$AV$3,0),FALSE),""))*1000)</f>
        <v>#VALUE!</v>
      </c>
      <c r="CO111" s="31" t="e">
        <f>((IFERROR(VLOOKUP($B110,Mes!$C$7:$AV$131,MATCH(CO$1,Mes!$C$3:$AV$3,0),FALSE),""))*1000)+((IFERROR(VLOOKUP($B110,Mes!$C$69:$AV$131,MATCH(CO$1,Mes!$C$3:$AV$3,0),FALSE),""))*1000)</f>
        <v>#VALUE!</v>
      </c>
      <c r="CP111" s="31" t="e">
        <f>((IFERROR(VLOOKUP($B110,Mes!$C$7:$AV$131,MATCH(CP$1,Mes!$C$3:$AV$3,0),FALSE),""))*1000)+((IFERROR(VLOOKUP($B110,Mes!$C$69:$AV$131,MATCH(CP$1,Mes!$C$3:$AV$3,0),FALSE),""))*1000)</f>
        <v>#VALUE!</v>
      </c>
      <c r="CQ111" s="31" t="e">
        <f>((IFERROR(VLOOKUP($B110,Mes!$C$7:$AV$131,MATCH(CQ$1,Mes!$C$3:$AV$3,0),FALSE),""))*1000)+((IFERROR(VLOOKUP($B110,Mes!$C$69:$AV$131,MATCH(CQ$1,Mes!$C$3:$AV$3,0),FALSE),""))*1000)</f>
        <v>#VALUE!</v>
      </c>
      <c r="CR111" s="31" t="e">
        <f>((IFERROR(VLOOKUP($B110,Mes!$C$7:$AV$131,MATCH(CR$1,Mes!$C$3:$AV$3,0),FALSE),""))*1000)+((IFERROR(VLOOKUP($B110,Mes!$C$69:$AV$131,MATCH(CR$1,Mes!$C$3:$AV$3,0),FALSE),""))*1000)</f>
        <v>#VALUE!</v>
      </c>
      <c r="CS111" s="31" t="e">
        <f>((IFERROR(VLOOKUP($B110,Mes!$C$7:$AV$131,MATCH(CS$1,Mes!$C$3:$AV$3,0),FALSE),""))*1000)+((IFERROR(VLOOKUP($B110,Mes!$C$69:$AV$131,MATCH(CS$1,Mes!$C$3:$AV$3,0),FALSE),""))*1000)</f>
        <v>#VALUE!</v>
      </c>
      <c r="CT111" s="31" t="e">
        <f>((IFERROR(VLOOKUP($B110,Mes!$C$7:$AV$131,MATCH(CT$1,Mes!$C$3:$AV$3,0),FALSE),""))*1000)+((IFERROR(VLOOKUP($B110,Mes!$C$69:$AV$131,MATCH(CT$1,Mes!$C$3:$AV$3,0),FALSE),""))*1000)</f>
        <v>#VALUE!</v>
      </c>
      <c r="CU111" s="30" t="e">
        <f>((IFERROR(VLOOKUP($B110,Mes!$C$7:$AV$131,MATCH(CU$1,Mes!$C$3:$AV$3,0),FALSE),""))*1000)+((IFERROR(VLOOKUP($B110,Mes!$C$69:$AV$131,MATCH(CU$1,Mes!$C$3:$AV$3,0),FALSE),""))*1000)</f>
        <v>#VALUE!</v>
      </c>
      <c r="CV111" s="30" t="e">
        <f>((IFERROR(VLOOKUP($B110,Mes!$C$7:$AV$131,MATCH(CV$1,Mes!$C$3:$AV$3,0),FALSE),""))*1000)+((IFERROR(VLOOKUP($B110,Mes!$C$69:$AV$131,MATCH(CV$1,Mes!$C$3:$AV$3,0),FALSE),""))*1000)</f>
        <v>#VALUE!</v>
      </c>
      <c r="CW111" s="30" t="e">
        <f>((IFERROR(VLOOKUP($B110,Mes!$C$7:$AV$131,MATCH(CW$1,Mes!$C$3:$AV$3,0),FALSE),""))*1000)+((IFERROR(VLOOKUP($B110,Mes!$C$69:$AV$131,MATCH(CW$1,Mes!$C$3:$AV$3,0),FALSE),""))*1000)</f>
        <v>#VALUE!</v>
      </c>
      <c r="CX111" s="30" t="e">
        <f>((IFERROR(VLOOKUP($B110,Mes!$C$7:$AV$131,MATCH(CX$1,Mes!$C$3:$AV$3,0),FALSE),""))*1000)+((IFERROR(VLOOKUP($B110,Mes!$C$69:$AV$131,MATCH(CX$1,Mes!$C$3:$AV$3,0),FALSE),""))*1000)</f>
        <v>#VALUE!</v>
      </c>
      <c r="CY111" s="30" t="e">
        <f>((IFERROR(VLOOKUP($B110,Mes!$C$7:$AV$131,MATCH(CY$1,Mes!$C$3:$AV$3,0),FALSE),""))*1000)+((IFERROR(VLOOKUP($B110,Mes!$C$69:$AV$131,MATCH(CY$1,Mes!$C$3:$AV$3,0),FALSE),""))*1000)</f>
        <v>#VALUE!</v>
      </c>
      <c r="CZ111" s="30" t="e">
        <f>((IFERROR(VLOOKUP($B110,Mes!$C$7:$AV$131,MATCH(CZ$1,Mes!$C$3:$AV$3,0),FALSE),""))*1000)+((IFERROR(VLOOKUP($B110,Mes!$C$69:$AV$131,MATCH(CZ$1,Mes!$C$3:$AV$3,0),FALSE),""))*1000)</f>
        <v>#VALUE!</v>
      </c>
      <c r="DA111" s="30" t="e">
        <f>((IFERROR(VLOOKUP($B110,Mes!$C$7:$AV$131,MATCH(DA$1,Mes!$C$3:$AV$3,0),FALSE),""))*1000)+((IFERROR(VLOOKUP($B110,Mes!$C$69:$AV$131,MATCH(DA$1,Mes!$C$3:$AV$3,0),FALSE),""))*1000)</f>
        <v>#VALUE!</v>
      </c>
      <c r="DB111" s="30" t="e">
        <f>((IFERROR(VLOOKUP($B110,Mes!$C$7:$AV$131,MATCH(DB$1,Mes!$C$3:$AV$3,0),FALSE),""))*1000)+((IFERROR(VLOOKUP($B110,Mes!$C$69:$AV$131,MATCH(DB$1,Mes!$C$3:$AV$3,0),FALSE),""))*1000)</f>
        <v>#VALUE!</v>
      </c>
      <c r="DC111" s="30" t="e">
        <f>((IFERROR(VLOOKUP($B110,Mes!$C$7:$AV$131,MATCH(DC$1,Mes!$C$3:$AV$3,0),FALSE),""))*1000)+((IFERROR(VLOOKUP($B110,Mes!$C$69:$AV$131,MATCH(DC$1,Mes!$C$3:$AV$3,0),FALSE),""))*1000)</f>
        <v>#VALUE!</v>
      </c>
      <c r="DD111" s="30" t="e">
        <f>((IFERROR(VLOOKUP($B110,Mes!$C$7:$AV$131,MATCH(DD$1,Mes!$C$3:$AV$3,0),FALSE),""))*1000)+((IFERROR(VLOOKUP($B110,Mes!$C$69:$AV$131,MATCH(DD$1,Mes!$C$3:$AV$3,0),FALSE),""))*1000)</f>
        <v>#VALUE!</v>
      </c>
      <c r="DE111" s="30" t="e">
        <f>((IFERROR(VLOOKUP($B110,Mes!$C$7:$AV$131,MATCH(DE$1,Mes!$C$3:$AV$3,0),FALSE),""))*1000)+((IFERROR(VLOOKUP($B110,Mes!$C$69:$AV$131,MATCH(DE$1,Mes!$C$3:$AV$3,0),FALSE),""))*1000)</f>
        <v>#VALUE!</v>
      </c>
      <c r="DF111" s="30" t="e">
        <f>((IFERROR(VLOOKUP($B110,Mes!$C$7:$AV$131,MATCH(DF$1,Mes!$C$3:$AV$3,0),FALSE),""))*1000)+((IFERROR(VLOOKUP($B110,Mes!$C$69:$AV$131,MATCH(DF$1,Mes!$C$3:$AV$3,0),FALSE),""))*1000)</f>
        <v>#VALUE!</v>
      </c>
      <c r="DG111" s="30" t="e">
        <f>((IFERROR(VLOOKUP($B110,Mes!$C$7:$AV$131,MATCH(DG$1,Mes!$C$3:$AV$3,0),FALSE),""))*1000)+((IFERROR(VLOOKUP($B110,Mes!$C$69:$AV$131,MATCH(DG$1,Mes!$C$3:$AV$3,0),FALSE),""))*1000)</f>
        <v>#VALUE!</v>
      </c>
      <c r="DH111" s="30" t="e">
        <f>((IFERROR(VLOOKUP($B110,Mes!$C$7:$AV$131,MATCH(DH$1,Mes!$C$3:$AV$3,0),FALSE),""))*1000)+((IFERROR(VLOOKUP($B110,Mes!$C$69:$AV$131,MATCH(DH$1,Mes!$C$3:$AV$3,0),FALSE),""))*1000)</f>
        <v>#VALUE!</v>
      </c>
      <c r="DI111" s="30" t="e">
        <f>((IFERROR(VLOOKUP($B110,Mes!$C$7:$AV$131,MATCH(DI$1,Mes!$C$3:$AV$3,0),FALSE),""))*1000)+((IFERROR(VLOOKUP($B110,Mes!$C$69:$AV$131,MATCH(DI$1,Mes!$C$3:$AV$3,0),FALSE),""))*1000)</f>
        <v>#VALUE!</v>
      </c>
      <c r="DJ111" s="30" t="e">
        <f>((IFERROR(VLOOKUP($B110,Mes!$C$7:$AV$131,MATCH(DJ$1,Mes!$C$3:$AV$3,0),FALSE),""))*1000)+((IFERROR(VLOOKUP($B110,Mes!$C$69:$AV$131,MATCH(DJ$1,Mes!$C$3:$AV$3,0),FALSE),""))*1000)</f>
        <v>#VALUE!</v>
      </c>
      <c r="DK111" s="30" t="e">
        <f>((IFERROR(VLOOKUP($B110,Mes!$C$7:$AV$131,MATCH(DK$1,Mes!$C$3:$AV$3,0),FALSE),""))*1000)+((IFERROR(VLOOKUP($B110,Mes!$C$69:$AV$131,MATCH(DK$1,Mes!$C$3:$AV$3,0),FALSE),""))*1000)</f>
        <v>#VALUE!</v>
      </c>
      <c r="DL111" s="30" t="e">
        <f>((IFERROR(VLOOKUP($B110,Mes!$C$7:$AV$131,MATCH(DL$1,Mes!$C$3:$AV$3,0),FALSE),""))*1000)+((IFERROR(VLOOKUP($B110,Mes!$C$69:$AV$131,MATCH(DL$1,Mes!$C$3:$AV$3,0),FALSE),""))*1000)</f>
        <v>#VALUE!</v>
      </c>
      <c r="DM111" s="30" t="e">
        <f>((IFERROR(VLOOKUP($B110,Mes!$C$7:$AV$131,MATCH(DM$1,Mes!$C$3:$AV$3,0),FALSE),""))*1000)+((IFERROR(VLOOKUP($B110,Mes!$C$69:$AV$131,MATCH(DM$1,Mes!$C$3:$AV$3,0),FALSE),""))*1000)</f>
        <v>#VALUE!</v>
      </c>
      <c r="DN111" s="30" t="e">
        <f>((IFERROR(VLOOKUP($B110,Mes!$C$7:$AV$131,MATCH(DN$1,Mes!$C$3:$AV$3,0),FALSE),""))*1000)+((IFERROR(VLOOKUP($B110,Mes!$C$69:$AV$131,MATCH(DN$1,Mes!$C$3:$AV$3,0),FALSE),""))*1000)</f>
        <v>#VALUE!</v>
      </c>
      <c r="DO111" s="30" t="e">
        <f>((IFERROR(VLOOKUP($B110,Mes!$C$7:$AV$131,MATCH(DO$1,Mes!$C$3:$AV$3,0),FALSE),""))*1000)+((IFERROR(VLOOKUP($B110,Mes!$C$69:$AV$131,MATCH(DO$1,Mes!$C$3:$AV$3,0),FALSE),""))*1000)</f>
        <v>#VALUE!</v>
      </c>
      <c r="DP111" s="30" t="e">
        <f>((IFERROR(VLOOKUP($B110,Mes!$C$7:$AV$131,MATCH(DP$1,Mes!$C$3:$AV$3,0),FALSE),""))*1000)+((IFERROR(VLOOKUP($B110,Mes!$C$69:$AV$131,MATCH(DP$1,Mes!$C$3:$AV$3,0),FALSE),""))*1000)</f>
        <v>#VALUE!</v>
      </c>
      <c r="DQ111" s="30" t="e">
        <f>((IFERROR(VLOOKUP($B110,Mes!$C$7:$AV$131,MATCH(DQ$1,Mes!$C$3:$AV$3,0),FALSE),""))*1000)+((IFERROR(VLOOKUP($B110,Mes!$C$69:$AV$131,MATCH(DQ$1,Mes!$C$3:$AV$3,0),FALSE),""))*1000)</f>
        <v>#VALUE!</v>
      </c>
      <c r="DR111" s="30" t="e">
        <f>((IFERROR(VLOOKUP($B110,Mes!$C$7:$AV$131,MATCH(DR$1,Mes!$C$3:$AV$3,0),FALSE),""))*1000)+((IFERROR(VLOOKUP($B110,Mes!$C$69:$AV$131,MATCH(DR$1,Mes!$C$3:$AV$3,0),FALSE),""))*1000)</f>
        <v>#VALUE!</v>
      </c>
      <c r="DS111" s="30" t="e">
        <f>((IFERROR(VLOOKUP($B110,Mes!$C$7:$AV$131,MATCH(DS$1,Mes!$C$3:$AV$3,0),FALSE),""))*1000)+((IFERROR(VLOOKUP($B110,Mes!$C$69:$AV$131,MATCH(DS$1,Mes!$C$3:$AV$3,0),FALSE),""))*1000)</f>
        <v>#VALUE!</v>
      </c>
      <c r="DT111" s="30" t="e">
        <f>((IFERROR(VLOOKUP($B110,Mes!$C$7:$AV$131,MATCH(DT$1,Mes!$C$3:$AV$3,0),FALSE),""))*1000)+((IFERROR(VLOOKUP($B110,Mes!$C$69:$AV$131,MATCH(DT$1,Mes!$C$3:$AV$3,0),FALSE),""))*1000)</f>
        <v>#VALUE!</v>
      </c>
      <c r="DU111" s="30" t="e">
        <f>((IFERROR(VLOOKUP($B110,Mes!$C$7:$AV$131,MATCH(DU$1,Mes!$C$3:$AV$3,0),FALSE),""))*1000)+((IFERROR(VLOOKUP($B110,Mes!$C$69:$AV$131,MATCH(DU$1,Mes!$C$3:$AV$3,0),FALSE),""))*1000)</f>
        <v>#VALUE!</v>
      </c>
      <c r="DV111" s="30" t="e">
        <f>((IFERROR(VLOOKUP($B110,Mes!$C$7:$AV$131,MATCH(DV$1,Mes!$C$3:$AV$3,0),FALSE),""))*1000)+((IFERROR(VLOOKUP($B110,Mes!$C$69:$AV$131,MATCH(DV$1,Mes!$C$3:$AV$3,0),FALSE),""))*1000)</f>
        <v>#VALUE!</v>
      </c>
      <c r="DW111" s="30" t="e">
        <f>((IFERROR(VLOOKUP($B110,Mes!$C$7:$AV$131,MATCH(DW$1,Mes!$C$3:$AV$3,0),FALSE),""))*1000)+((IFERROR(VLOOKUP($B110,Mes!$C$69:$AV$131,MATCH(DW$1,Mes!$C$3:$AV$3,0),FALSE),""))*1000)</f>
        <v>#VALUE!</v>
      </c>
      <c r="DX111" s="30" t="e">
        <f>((IFERROR(VLOOKUP($B110,Mes!$C$7:$AV$131,MATCH(DX$1,Mes!$C$3:$AV$3,0),FALSE),""))*1000)+((IFERROR(VLOOKUP($B110,Mes!$C$69:$AV$131,MATCH(DX$1,Mes!$C$3:$AV$3,0),FALSE),""))*1000)</f>
        <v>#VALUE!</v>
      </c>
      <c r="DY111" s="31" t="e">
        <f>((IFERROR(VLOOKUP($B110,Mes!$C$7:$AV$131,MATCH(DY$1,Mes!$C$3:$AV$3,0),FALSE),""))*1000)+((IFERROR(VLOOKUP($B110,Mes!$C$69:$AV$131,MATCH(DY$1,Mes!$C$3:$AV$3,0),FALSE),""))*1000)</f>
        <v>#VALUE!</v>
      </c>
      <c r="DZ111" s="31" t="e">
        <f>((IFERROR(VLOOKUP($B110,Mes!$C$7:$AV$131,MATCH(DZ$1,Mes!$C$3:$AV$3,0),FALSE),""))*1000)+((IFERROR(VLOOKUP($B110,Mes!$C$69:$AV$131,MATCH(DZ$1,Mes!$C$3:$AV$3,0),FALSE),""))*1000)</f>
        <v>#VALUE!</v>
      </c>
      <c r="EA111" s="31" t="e">
        <f>((IFERROR(VLOOKUP($B110,Mes!$C$7:$AV$131,MATCH(EA$1,Mes!$C$3:$AV$3,0),FALSE),""))*1000)+((IFERROR(VLOOKUP($B110,Mes!$C$69:$AV$131,MATCH(EA$1,Mes!$C$3:$AV$3,0),FALSE),""))*1000)</f>
        <v>#VALUE!</v>
      </c>
      <c r="EB111" s="31" t="e">
        <f>((IFERROR(VLOOKUP($B110,Mes!$C$7:$AV$131,MATCH(EB$1,Mes!$C$3:$AV$3,0),FALSE),""))*1000)+((IFERROR(VLOOKUP($B110,Mes!$C$69:$AV$131,MATCH(EB$1,Mes!$C$3:$AV$3,0),FALSE),""))*1000)</f>
        <v>#VALUE!</v>
      </c>
      <c r="EC111" s="31" t="e">
        <f>((IFERROR(VLOOKUP($B110,Mes!$C$7:$AV$131,MATCH(EC$1,Mes!$C$3:$AV$3,0),FALSE),""))*1000)+((IFERROR(VLOOKUP($B110,Mes!$C$69:$AV$131,MATCH(EC$1,Mes!$C$3:$AV$3,0),FALSE),""))*1000)</f>
        <v>#VALUE!</v>
      </c>
      <c r="ED111" s="31" t="e">
        <f>((IFERROR(VLOOKUP($B110,Mes!$C$7:$AV$131,MATCH(ED$1,Mes!$C$3:$AV$3,0),FALSE),""))*1000)+((IFERROR(VLOOKUP($B110,Mes!$C$69:$AV$131,MATCH(ED$1,Mes!$C$3:$AV$3,0),FALSE),""))*1000)</f>
        <v>#VALUE!</v>
      </c>
      <c r="EE111" s="31" t="e">
        <f>((IFERROR(VLOOKUP($B110,Mes!$C$7:$AV$131,MATCH(EE$1,Mes!$C$3:$AV$3,0),FALSE),""))*1000)+((IFERROR(VLOOKUP($B110,Mes!$C$69:$AV$131,MATCH(EE$1,Mes!$C$3:$AV$3,0),FALSE),""))*1000)</f>
        <v>#VALUE!</v>
      </c>
      <c r="EF111" s="31" t="e">
        <f>((IFERROR(VLOOKUP($B110,Mes!$C$7:$AV$131,MATCH(EF$1,Mes!$C$3:$AV$3,0),FALSE),""))*1000)+((IFERROR(VLOOKUP($B110,Mes!$C$69:$AV$131,MATCH(EF$1,Mes!$C$3:$AV$3,0),FALSE),""))*1000)</f>
        <v>#VALUE!</v>
      </c>
      <c r="EG111" s="31" t="e">
        <f>((IFERROR(VLOOKUP($B110,Mes!$C$7:$AV$131,MATCH(EG$1,Mes!$C$3:$AV$3,0),FALSE),""))*1000)+((IFERROR(VLOOKUP($B110,Mes!$C$69:$AV$131,MATCH(EG$1,Mes!$C$3:$AV$3,0),FALSE),""))*1000)</f>
        <v>#VALUE!</v>
      </c>
      <c r="EH111" s="31" t="e">
        <f>((IFERROR(VLOOKUP($B110,Mes!$C$7:$AV$131,MATCH(EH$1,Mes!$C$3:$AV$3,0),FALSE),""))*1000)+((IFERROR(VLOOKUP($B110,Mes!$C$69:$AV$131,MATCH(EH$1,Mes!$C$3:$AV$3,0),FALSE),""))*1000)</f>
        <v>#VALUE!</v>
      </c>
      <c r="EI111" s="31" t="e">
        <f>((IFERROR(VLOOKUP($B110,Mes!$C$7:$AV$131,MATCH(EI$1,Mes!$C$3:$AV$3,0),FALSE),""))*1000)+((IFERROR(VLOOKUP($B110,Mes!$C$69:$AV$131,MATCH(EI$1,Mes!$C$3:$AV$3,0),FALSE),""))*1000)</f>
        <v>#VALUE!</v>
      </c>
      <c r="EJ111" s="31" t="e">
        <f>((IFERROR(VLOOKUP($B110,Mes!$C$7:$AV$131,MATCH(EJ$1,Mes!$C$3:$AV$3,0),FALSE),""))*1000)+((IFERROR(VLOOKUP($B110,Mes!$C$69:$AV$131,MATCH(EJ$1,Mes!$C$3:$AV$3,0),FALSE),""))*1000)</f>
        <v>#VALUE!</v>
      </c>
      <c r="EK111" s="31" t="e">
        <f>((IFERROR(VLOOKUP($B110,Mes!$C$7:$AV$131,MATCH(EK$1,Mes!$C$3:$AV$3,0),FALSE),""))*1000)+((IFERROR(VLOOKUP($B110,Mes!$C$69:$AV$131,MATCH(EK$1,Mes!$C$3:$AV$3,0),FALSE),""))*1000)</f>
        <v>#VALUE!</v>
      </c>
      <c r="EL111" s="31" t="e">
        <f>((IFERROR(VLOOKUP($B110,Mes!$C$7:$AV$131,MATCH(EL$1,Mes!$C$3:$AV$3,0),FALSE),""))*1000)+((IFERROR(VLOOKUP($B110,Mes!$C$69:$AV$131,MATCH(EL$1,Mes!$C$3:$AV$3,0),FALSE),""))*1000)</f>
        <v>#VALUE!</v>
      </c>
      <c r="EM111" s="31" t="e">
        <f>((IFERROR(VLOOKUP($B110,Mes!$C$7:$AV$131,MATCH(EM$1,Mes!$C$3:$AV$3,0),FALSE),""))*1000)+((IFERROR(VLOOKUP($B110,Mes!$C$69:$AV$131,MATCH(EM$1,Mes!$C$3:$AV$3,0),FALSE),""))*1000)</f>
        <v>#VALUE!</v>
      </c>
      <c r="EN111" s="31" t="e">
        <f>((IFERROR(VLOOKUP($B110,Mes!$C$7:$AV$131,MATCH(EN$1,Mes!$C$3:$AV$3,0),FALSE),""))*1000)+((IFERROR(VLOOKUP($B110,Mes!$C$69:$AV$131,MATCH(EN$1,Mes!$C$3:$AV$3,0),FALSE),""))*1000)</f>
        <v>#VALUE!</v>
      </c>
      <c r="EO111" s="31" t="e">
        <f>((IFERROR(VLOOKUP($B110,Mes!$C$7:$AV$131,MATCH(EO$1,Mes!$C$3:$AV$3,0),FALSE),""))*1000)+((IFERROR(VLOOKUP($B110,Mes!$C$69:$AV$131,MATCH(EO$1,Mes!$C$3:$AV$3,0),FALSE),""))*1000)</f>
        <v>#VALUE!</v>
      </c>
      <c r="EP111" s="31" t="e">
        <f>((IFERROR(VLOOKUP($B110,Mes!$C$7:$AV$131,MATCH(EP$1,Mes!$C$3:$AV$3,0),FALSE),""))*1000)+((IFERROR(VLOOKUP($B110,Mes!$C$69:$AV$131,MATCH(EP$1,Mes!$C$3:$AV$3,0),FALSE),""))*1000)</f>
        <v>#VALUE!</v>
      </c>
      <c r="EQ111" s="31" t="e">
        <f>((IFERROR(VLOOKUP($B110,Mes!$C$7:$AV$131,MATCH(EQ$1,Mes!$C$3:$AV$3,0),FALSE),""))*1000)+((IFERROR(VLOOKUP($B110,Mes!$C$69:$AV$131,MATCH(EQ$1,Mes!$C$3:$AV$3,0),FALSE),""))*1000)</f>
        <v>#VALUE!</v>
      </c>
      <c r="ER111" s="31" t="e">
        <f>((IFERROR(VLOOKUP($B110,Mes!$C$7:$AV$131,MATCH(ER$1,Mes!$C$3:$AV$3,0),FALSE),""))*1000)+((IFERROR(VLOOKUP($B110,Mes!$C$69:$AV$131,MATCH(ER$1,Mes!$C$3:$AV$3,0),FALSE),""))*1000)</f>
        <v>#VALUE!</v>
      </c>
      <c r="ES111" s="31" t="e">
        <f>((IFERROR(VLOOKUP($B110,Mes!$C$7:$AV$131,MATCH(ES$1,Mes!$C$3:$AV$3,0),FALSE),""))*1000)+((IFERROR(VLOOKUP($B110,Mes!$C$69:$AV$131,MATCH(ES$1,Mes!$C$3:$AV$3,0),FALSE),""))*1000)</f>
        <v>#VALUE!</v>
      </c>
      <c r="ET111" s="31" t="e">
        <f>((IFERROR(VLOOKUP($B110,Mes!$C$7:$AV$131,MATCH(ET$1,Mes!$C$3:$AV$3,0),FALSE),""))*1000)+((IFERROR(VLOOKUP($B110,Mes!$C$69:$AV$131,MATCH(ET$1,Mes!$C$3:$AV$3,0),FALSE),""))*1000)</f>
        <v>#VALUE!</v>
      </c>
      <c r="EU111" s="31" t="e">
        <f>((IFERROR(VLOOKUP($B110,Mes!$C$7:$AV$131,MATCH(EU$1,Mes!$C$3:$AV$3,0),FALSE),""))*1000)+((IFERROR(VLOOKUP($B110,Mes!$C$69:$AV$131,MATCH(EU$1,Mes!$C$3:$AV$3,0),FALSE),""))*1000)</f>
        <v>#VALUE!</v>
      </c>
      <c r="EV111" s="31" t="e">
        <f>((IFERROR(VLOOKUP($B110,Mes!$C$7:$AV$131,MATCH(EV$1,Mes!$C$3:$AV$3,0),FALSE),""))*1000)+((IFERROR(VLOOKUP($B110,Mes!$C$69:$AV$131,MATCH(EV$1,Mes!$C$3:$AV$3,0),FALSE),""))*1000)</f>
        <v>#VALUE!</v>
      </c>
      <c r="EW111" s="31" t="e">
        <f>((IFERROR(VLOOKUP($B110,Mes!$C$7:$AV$131,MATCH(EW$1,Mes!$C$3:$AV$3,0),FALSE),""))*1000)+((IFERROR(VLOOKUP($B110,Mes!$C$69:$AV$131,MATCH(EW$1,Mes!$C$3:$AV$3,0),FALSE),""))*1000)</f>
        <v>#VALUE!</v>
      </c>
      <c r="EX111" s="31" t="e">
        <f>((IFERROR(VLOOKUP($B110,Mes!$C$7:$AV$131,MATCH(EX$1,Mes!$C$3:$AV$3,0),FALSE),""))*1000)+((IFERROR(VLOOKUP($B110,Mes!$C$69:$AV$131,MATCH(EX$1,Mes!$C$3:$AV$3,0),FALSE),""))*1000)</f>
        <v>#VALUE!</v>
      </c>
      <c r="EY111" s="31" t="e">
        <f>((IFERROR(VLOOKUP($B110,Mes!$C$7:$AV$131,MATCH(EY$1,Mes!$C$3:$AV$3,0),FALSE),""))*1000)+((IFERROR(VLOOKUP($B110,Mes!$C$69:$AV$131,MATCH(EY$1,Mes!$C$3:$AV$3,0),FALSE),""))*1000)</f>
        <v>#VALUE!</v>
      </c>
      <c r="EZ111" s="31" t="e">
        <f>((IFERROR(VLOOKUP($B110,Mes!$C$7:$AV$131,MATCH(EZ$1,Mes!$C$3:$AV$3,0),FALSE),""))*1000)+((IFERROR(VLOOKUP($B110,Mes!$C$69:$AV$131,MATCH(EZ$1,Mes!$C$3:$AV$3,0),FALSE),""))*1000)</f>
        <v>#VALUE!</v>
      </c>
      <c r="FA111" s="31" t="e">
        <f>((IFERROR(VLOOKUP($B110,Mes!$C$7:$AV$131,MATCH(FA$1,Mes!$C$3:$AV$3,0),FALSE),""))*1000)+((IFERROR(VLOOKUP($B110,Mes!$C$69:$AV$131,MATCH(FA$1,Mes!$C$3:$AV$3,0),FALSE),""))*1000)</f>
        <v>#VALUE!</v>
      </c>
      <c r="FB111" s="31" t="e">
        <f>((IFERROR(VLOOKUP($B110,Mes!$C$7:$AV$131,MATCH(FB$1,Mes!$C$3:$AV$3,0),FALSE),""))*1000)+((IFERROR(VLOOKUP($B110,Mes!$C$69:$AV$131,MATCH(FB$1,Mes!$C$3:$AV$3,0),FALSE),""))*1000)</f>
        <v>#VALUE!</v>
      </c>
      <c r="FC111" s="31" t="e">
        <f>((IFERROR(VLOOKUP($B110,Mes!$C$7:$AV$131,MATCH(FC$1,Mes!$C$3:$AV$3,0),FALSE),""))*1000)+((IFERROR(VLOOKUP($B110,Mes!$C$69:$AV$131,MATCH(FC$1,Mes!$C$3:$AV$3,0),FALSE),""))*1000)</f>
        <v>#VALUE!</v>
      </c>
      <c r="FD111" s="30" t="e">
        <f>((IFERROR(VLOOKUP($B110,Mes!$C$7:$AV$131,MATCH(FD$1,Mes!$C$3:$AV$3,0),FALSE),""))*1000)+((IFERROR(VLOOKUP($B110,Mes!$C$69:$AV$131,MATCH(FD$1,Mes!$C$3:$AV$3,0),FALSE),""))*1000)</f>
        <v>#VALUE!</v>
      </c>
      <c r="FE111" s="30" t="e">
        <f>((IFERROR(VLOOKUP($B110,Mes!$C$7:$AV$131,MATCH(FE$1,Mes!$C$3:$AV$3,0),FALSE),""))*1000)+((IFERROR(VLOOKUP($B110,Mes!$C$69:$AV$131,MATCH(FE$1,Mes!$C$3:$AV$3,0),FALSE),""))*1000)</f>
        <v>#VALUE!</v>
      </c>
      <c r="FF111" s="30" t="e">
        <f>((IFERROR(VLOOKUP($B110,Mes!$C$7:$AV$131,MATCH(FF$1,Mes!$C$3:$AV$3,0),FALSE),""))*1000)+((IFERROR(VLOOKUP($B110,Mes!$C$69:$AV$131,MATCH(FF$1,Mes!$C$3:$AV$3,0),FALSE),""))*1000)</f>
        <v>#VALUE!</v>
      </c>
      <c r="FG111" s="30" t="e">
        <f>((IFERROR(VLOOKUP($B110,Mes!$C$7:$AV$131,MATCH(FG$1,Mes!$C$3:$AV$3,0),FALSE),""))*1000)+((IFERROR(VLOOKUP($B110,Mes!$C$69:$AV$131,MATCH(FG$1,Mes!$C$3:$AV$3,0),FALSE),""))*1000)</f>
        <v>#VALUE!</v>
      </c>
      <c r="FH111" s="30" t="e">
        <f>((IFERROR(VLOOKUP($B110,Mes!$C$7:$AV$131,MATCH(FH$1,Mes!$C$3:$AV$3,0),FALSE),""))*1000)+((IFERROR(VLOOKUP($B110,Mes!$C$69:$AV$131,MATCH(FH$1,Mes!$C$3:$AV$3,0),FALSE),""))*1000)</f>
        <v>#VALUE!</v>
      </c>
      <c r="FI111" s="30" t="e">
        <f>((IFERROR(VLOOKUP($B110,Mes!$C$7:$AV$131,MATCH(FI$1,Mes!$C$3:$AV$3,0),FALSE),""))*1000)+((IFERROR(VLOOKUP($B110,Mes!$C$69:$AV$131,MATCH(FI$1,Mes!$C$3:$AV$3,0),FALSE),""))*1000)</f>
        <v>#VALUE!</v>
      </c>
      <c r="FJ111" s="30" t="e">
        <f>((IFERROR(VLOOKUP($B110,Mes!$C$7:$AV$131,MATCH(FJ$1,Mes!$C$3:$AV$3,0),FALSE),""))*1000)+((IFERROR(VLOOKUP($B110,Mes!$C$69:$AV$131,MATCH(FJ$1,Mes!$C$3:$AV$3,0),FALSE),""))*1000)</f>
        <v>#VALUE!</v>
      </c>
      <c r="FK111" s="30" t="e">
        <f>((IFERROR(VLOOKUP($B110,Mes!$C$7:$AV$131,MATCH(FK$1,Mes!$C$3:$AV$3,0),FALSE),""))*1000)+((IFERROR(VLOOKUP($B110,Mes!$C$69:$AV$131,MATCH(FK$1,Mes!$C$3:$AV$3,0),FALSE),""))*1000)</f>
        <v>#VALUE!</v>
      </c>
      <c r="FL111" s="30" t="e">
        <f>((IFERROR(VLOOKUP($B110,Mes!$C$7:$AV$131,MATCH(FL$1,Mes!$C$3:$AV$3,0),FALSE),""))*1000)+((IFERROR(VLOOKUP($B110,Mes!$C$69:$AV$131,MATCH(FL$1,Mes!$C$3:$AV$3,0),FALSE),""))*1000)</f>
        <v>#VALUE!</v>
      </c>
      <c r="FM111" s="30" t="e">
        <f>((IFERROR(VLOOKUP($B110,Mes!$C$7:$AV$131,MATCH(FM$1,Mes!$C$3:$AV$3,0),FALSE),""))*1000)+((IFERROR(VLOOKUP($B110,Mes!$C$69:$AV$131,MATCH(FM$1,Mes!$C$3:$AV$3,0),FALSE),""))*1000)</f>
        <v>#VALUE!</v>
      </c>
      <c r="FN111" s="30" t="e">
        <f>((IFERROR(VLOOKUP($B110,Mes!$C$7:$AV$131,MATCH(FN$1,Mes!$C$3:$AV$3,0),FALSE),""))*1000)+((IFERROR(VLOOKUP($B110,Mes!$C$69:$AV$131,MATCH(FN$1,Mes!$C$3:$AV$3,0),FALSE),""))*1000)</f>
        <v>#VALUE!</v>
      </c>
      <c r="FO111" s="30" t="e">
        <f>((IFERROR(VLOOKUP($B110,Mes!$C$7:$AV$131,MATCH(FO$1,Mes!$C$3:$AV$3,0),FALSE),""))*1000)+((IFERROR(VLOOKUP($B110,Mes!$C$69:$AV$131,MATCH(FO$1,Mes!$C$3:$AV$3,0),FALSE),""))*1000)</f>
        <v>#VALUE!</v>
      </c>
      <c r="FP111" s="30" t="e">
        <f>((IFERROR(VLOOKUP($B110,Mes!$C$7:$AV$131,MATCH(FP$1,Mes!$C$3:$AV$3,0),FALSE),""))*1000)+((IFERROR(VLOOKUP($B110,Mes!$C$69:$AV$131,MATCH(FP$1,Mes!$C$3:$AV$3,0),FALSE),""))*1000)</f>
        <v>#VALUE!</v>
      </c>
      <c r="FQ111" s="30" t="e">
        <f>((IFERROR(VLOOKUP($B110,Mes!$C$7:$AV$131,MATCH(FQ$1,Mes!$C$3:$AV$3,0),FALSE),""))*1000)+((IFERROR(VLOOKUP($B110,Mes!$C$69:$AV$131,MATCH(FQ$1,Mes!$C$3:$AV$3,0),FALSE),""))*1000)</f>
        <v>#VALUE!</v>
      </c>
      <c r="FR111" s="30" t="e">
        <f>((IFERROR(VLOOKUP($B110,Mes!$C$7:$AV$131,MATCH(FR$1,Mes!$C$3:$AV$3,0),FALSE),""))*1000)+((IFERROR(VLOOKUP($B110,Mes!$C$69:$AV$131,MATCH(FR$1,Mes!$C$3:$AV$3,0),FALSE),""))*1000)</f>
        <v>#VALUE!</v>
      </c>
      <c r="FS111" s="30" t="e">
        <f>((IFERROR(VLOOKUP($B110,Mes!$C$7:$AV$131,MATCH(FS$1,Mes!$C$3:$AV$3,0),FALSE),""))*1000)+((IFERROR(VLOOKUP($B110,Mes!$C$69:$AV$131,MATCH(FS$1,Mes!$C$3:$AV$3,0),FALSE),""))*1000)</f>
        <v>#VALUE!</v>
      </c>
      <c r="FT111" s="30" t="e">
        <f>((IFERROR(VLOOKUP($B110,Mes!$C$7:$AV$131,MATCH(FT$1,Mes!$C$3:$AV$3,0),FALSE),""))*1000)+((IFERROR(VLOOKUP($B110,Mes!$C$69:$AV$131,MATCH(FT$1,Mes!$C$3:$AV$3,0),FALSE),""))*1000)</f>
        <v>#VALUE!</v>
      </c>
      <c r="FU111" s="30" t="e">
        <f>((IFERROR(VLOOKUP($B110,Mes!$C$7:$AV$131,MATCH(FU$1,Mes!$C$3:$AV$3,0),FALSE),""))*1000)+((IFERROR(VLOOKUP($B110,Mes!$C$69:$AV$131,MATCH(FU$1,Mes!$C$3:$AV$3,0),FALSE),""))*1000)</f>
        <v>#VALUE!</v>
      </c>
      <c r="FV111" s="30" t="e">
        <f>((IFERROR(VLOOKUP($B110,Mes!$C$7:$AV$131,MATCH(FV$1,Mes!$C$3:$AV$3,0),FALSE),""))*1000)+((IFERROR(VLOOKUP($B110,Mes!$C$69:$AV$131,MATCH(FV$1,Mes!$C$3:$AV$3,0),FALSE),""))*1000)</f>
        <v>#VALUE!</v>
      </c>
      <c r="FW111" s="30" t="e">
        <f>((IFERROR(VLOOKUP($B110,Mes!$C$7:$AV$131,MATCH(FW$1,Mes!$C$3:$AV$3,0),FALSE),""))*1000)+((IFERROR(VLOOKUP($B110,Mes!$C$69:$AV$131,MATCH(FW$1,Mes!$C$3:$AV$3,0),FALSE),""))*1000)</f>
        <v>#VALUE!</v>
      </c>
      <c r="FX111" s="30" t="e">
        <f>((IFERROR(VLOOKUP($B110,Mes!$C$7:$AV$131,MATCH(FX$1,Mes!$C$3:$AV$3,0),FALSE),""))*1000)+((IFERROR(VLOOKUP($B110,Mes!$C$69:$AV$131,MATCH(FX$1,Mes!$C$3:$AV$3,0),FALSE),""))*1000)</f>
        <v>#VALUE!</v>
      </c>
      <c r="FY111" s="30" t="e">
        <f>((IFERROR(VLOOKUP($B110,Mes!$C$7:$AV$131,MATCH(FY$1,Mes!$C$3:$AV$3,0),FALSE),""))*1000)+((IFERROR(VLOOKUP($B110,Mes!$C$69:$AV$131,MATCH(FY$1,Mes!$C$3:$AV$3,0),FALSE),""))*1000)</f>
        <v>#VALUE!</v>
      </c>
      <c r="FZ111" s="30" t="e">
        <f>((IFERROR(VLOOKUP($B110,Mes!$C$7:$AV$131,MATCH(FZ$1,Mes!$C$3:$AV$3,0),FALSE),""))*1000)+((IFERROR(VLOOKUP($B110,Mes!$C$69:$AV$131,MATCH(FZ$1,Mes!$C$3:$AV$3,0),FALSE),""))*1000)</f>
        <v>#VALUE!</v>
      </c>
      <c r="GA111" s="30" t="e">
        <f>((IFERROR(VLOOKUP($B110,Mes!$C$7:$AV$131,MATCH(GA$1,Mes!$C$3:$AV$3,0),FALSE),""))*1000)+((IFERROR(VLOOKUP($B110,Mes!$C$69:$AV$131,MATCH(GA$1,Mes!$C$3:$AV$3,0),FALSE),""))*1000)</f>
        <v>#VALUE!</v>
      </c>
      <c r="GB111" s="30" t="e">
        <f>((IFERROR(VLOOKUP($B110,Mes!$C$7:$AV$131,MATCH(GB$1,Mes!$C$3:$AV$3,0),FALSE),""))*1000)+((IFERROR(VLOOKUP($B110,Mes!$C$69:$AV$131,MATCH(GB$1,Mes!$C$3:$AV$3,0),FALSE),""))*1000)</f>
        <v>#VALUE!</v>
      </c>
      <c r="GC111" s="30" t="e">
        <f>((IFERROR(VLOOKUP($B110,Mes!$C$7:$AV$131,MATCH(GC$1,Mes!$C$3:$AV$3,0),FALSE),""))*1000)+((IFERROR(VLOOKUP($B110,Mes!$C$69:$AV$131,MATCH(GC$1,Mes!$C$3:$AV$3,0),FALSE),""))*1000)</f>
        <v>#VALUE!</v>
      </c>
      <c r="GD111" s="30" t="e">
        <f>((IFERROR(VLOOKUP($B110,Mes!$C$7:$AV$131,MATCH(GD$1,Mes!$C$3:$AV$3,0),FALSE),""))*1000)+((IFERROR(VLOOKUP($B110,Mes!$C$69:$AV$131,MATCH(GD$1,Mes!$C$3:$AV$3,0),FALSE),""))*1000)</f>
        <v>#VALUE!</v>
      </c>
      <c r="GE111" s="30" t="e">
        <f>((IFERROR(VLOOKUP($B110,Mes!$C$7:$AV$131,MATCH(GE$1,Mes!$C$3:$AV$3,0),FALSE),""))*1000)+((IFERROR(VLOOKUP($B110,Mes!$C$69:$AV$131,MATCH(GE$1,Mes!$C$3:$AV$3,0),FALSE),""))*1000)</f>
        <v>#VALUE!</v>
      </c>
      <c r="GF111" s="30" t="e">
        <f>((IFERROR(VLOOKUP($B110,Mes!$C$7:$AV$131,MATCH(GF$1,Mes!$C$3:$AV$3,0),FALSE),""))*1000)+((IFERROR(VLOOKUP($B110,Mes!$C$69:$AV$131,MATCH(GF$1,Mes!$C$3:$AV$3,0),FALSE),""))*1000)</f>
        <v>#VALUE!</v>
      </c>
      <c r="GG111" s="30" t="e">
        <f>((IFERROR(VLOOKUP($B110,Mes!$C$7:$AV$131,MATCH(GG$1,Mes!$C$3:$AV$3,0),FALSE),""))*1000)+((IFERROR(VLOOKUP($B110,Mes!$C$69:$AV$131,MATCH(GG$1,Mes!$C$3:$AV$3,0),FALSE),""))*1000)</f>
        <v>#VALUE!</v>
      </c>
      <c r="GH111" s="31" t="e">
        <f>((IFERROR(VLOOKUP($B110,Mes!$C$7:$AV$131,MATCH(GH$1,Mes!$C$3:$AV$3,0),FALSE),""))*1000)+((IFERROR(VLOOKUP($B110,Mes!$C$69:$AV$131,MATCH(GH$1,Mes!$C$3:$AV$3,0),FALSE),""))*1000)</f>
        <v>#VALUE!</v>
      </c>
      <c r="GI111" s="31" t="e">
        <f>((IFERROR(VLOOKUP($B110,Mes!$C$7:$AV$131,MATCH(GI$1,Mes!$C$3:$AV$3,0),FALSE),""))*1000)+((IFERROR(VLOOKUP($B110,Mes!$C$69:$AV$131,MATCH(GI$1,Mes!$C$3:$AV$3,0),FALSE),""))*1000)</f>
        <v>#VALUE!</v>
      </c>
      <c r="GJ111" s="31" t="e">
        <f>((IFERROR(VLOOKUP($B110,Mes!$C$7:$AV$131,MATCH(GJ$1,Mes!$C$3:$AV$3,0),FALSE),""))*1000)+((IFERROR(VLOOKUP($B110,Mes!$C$69:$AV$131,MATCH(GJ$1,Mes!$C$3:$AV$3,0),FALSE),""))*1000)</f>
        <v>#VALUE!</v>
      </c>
      <c r="GK111" s="31" t="e">
        <f>((IFERROR(VLOOKUP($B110,Mes!$C$7:$AV$131,MATCH(GK$1,Mes!$C$3:$AV$3,0),FALSE),""))*1000)+((IFERROR(VLOOKUP($B110,Mes!$C$69:$AV$131,MATCH(GK$1,Mes!$C$3:$AV$3,0),FALSE),""))*1000)</f>
        <v>#VALUE!</v>
      </c>
      <c r="GL111" s="31" t="e">
        <f>((IFERROR(VLOOKUP($B110,Mes!$C$7:$AV$131,MATCH(GL$1,Mes!$C$3:$AV$3,0),FALSE),""))*1000)+((IFERROR(VLOOKUP($B110,Mes!$C$69:$AV$131,MATCH(GL$1,Mes!$C$3:$AV$3,0),FALSE),""))*1000)</f>
        <v>#VALUE!</v>
      </c>
      <c r="GM111" s="31" t="e">
        <f>((IFERROR(VLOOKUP($B110,Mes!$C$7:$AV$131,MATCH(GM$1,Mes!$C$3:$AV$3,0),FALSE),""))*1000)+((IFERROR(VLOOKUP($B110,Mes!$C$69:$AV$131,MATCH(GM$1,Mes!$C$3:$AV$3,0),FALSE),""))*1000)</f>
        <v>#VALUE!</v>
      </c>
      <c r="GN111" s="31" t="e">
        <f>((IFERROR(VLOOKUP($B110,Mes!$C$7:$AV$131,MATCH(GN$1,Mes!$C$3:$AV$3,0),FALSE),""))*1000)+((IFERROR(VLOOKUP($B110,Mes!$C$69:$AV$131,MATCH(GN$1,Mes!$C$3:$AV$3,0),FALSE),""))*1000)</f>
        <v>#VALUE!</v>
      </c>
      <c r="GO111" s="31" t="e">
        <f>((IFERROR(VLOOKUP($B110,Mes!$C$7:$AV$131,MATCH(GO$1,Mes!$C$3:$AV$3,0),FALSE),""))*1000)+((IFERROR(VLOOKUP($B110,Mes!$C$69:$AV$131,MATCH(GO$1,Mes!$C$3:$AV$3,0),FALSE),""))*1000)</f>
        <v>#VALUE!</v>
      </c>
      <c r="GP111" s="31" t="e">
        <f>((IFERROR(VLOOKUP($B110,Mes!$C$7:$AV$131,MATCH(GP$1,Mes!$C$3:$AV$3,0),FALSE),""))*1000)+((IFERROR(VLOOKUP($B110,Mes!$C$69:$AV$131,MATCH(GP$1,Mes!$C$3:$AV$3,0),FALSE),""))*1000)</f>
        <v>#VALUE!</v>
      </c>
      <c r="GQ111" s="31" t="e">
        <f>((IFERROR(VLOOKUP($B110,Mes!$C$7:$AV$131,MATCH(GQ$1,Mes!$C$3:$AV$3,0),FALSE),""))*1000)+((IFERROR(VLOOKUP($B110,Mes!$C$69:$AV$131,MATCH(GQ$1,Mes!$C$3:$AV$3,0),FALSE),""))*1000)</f>
        <v>#VALUE!</v>
      </c>
      <c r="GR111" s="31" t="e">
        <f>((IFERROR(VLOOKUP($B110,Mes!$C$7:$AV$131,MATCH(GR$1,Mes!$C$3:$AV$3,0),FALSE),""))*1000)+((IFERROR(VLOOKUP($B110,Mes!$C$69:$AV$131,MATCH(GR$1,Mes!$C$3:$AV$3,0),FALSE),""))*1000)</f>
        <v>#VALUE!</v>
      </c>
      <c r="GS111" s="31" t="e">
        <f>((IFERROR(VLOOKUP($B110,Mes!$C$7:$AV$131,MATCH(GS$1,Mes!$C$3:$AV$3,0),FALSE),""))*1000)+((IFERROR(VLOOKUP($B110,Mes!$C$69:$AV$131,MATCH(GS$1,Mes!$C$3:$AV$3,0),FALSE),""))*1000)</f>
        <v>#VALUE!</v>
      </c>
      <c r="GT111" s="31" t="e">
        <f>((IFERROR(VLOOKUP($B110,Mes!$C$7:$AV$131,MATCH(GT$1,Mes!$C$3:$AV$3,0),FALSE),""))*1000)+((IFERROR(VLOOKUP($B110,Mes!$C$69:$AV$131,MATCH(GT$1,Mes!$C$3:$AV$3,0),FALSE),""))*1000)</f>
        <v>#VALUE!</v>
      </c>
      <c r="GU111" s="31" t="e">
        <f>((IFERROR(VLOOKUP($B110,Mes!$C$7:$AV$131,MATCH(GU$1,Mes!$C$3:$AV$3,0),FALSE),""))*1000)+((IFERROR(VLOOKUP($B110,Mes!$C$69:$AV$131,MATCH(GU$1,Mes!$C$3:$AV$3,0),FALSE),""))*1000)</f>
        <v>#VALUE!</v>
      </c>
      <c r="GV111" s="31" t="e">
        <f>((IFERROR(VLOOKUP($B110,Mes!$C$7:$AV$131,MATCH(GV$1,Mes!$C$3:$AV$3,0),FALSE),""))*1000)+((IFERROR(VLOOKUP($B110,Mes!$C$69:$AV$131,MATCH(GV$1,Mes!$C$3:$AV$3,0),FALSE),""))*1000)</f>
        <v>#VALUE!</v>
      </c>
      <c r="GW111" s="31" t="e">
        <f>((IFERROR(VLOOKUP($B110,Mes!$C$7:$AV$131,MATCH(GW$1,Mes!$C$3:$AV$3,0),FALSE),""))*1000)+((IFERROR(VLOOKUP($B110,Mes!$C$69:$AV$131,MATCH(GW$1,Mes!$C$3:$AV$3,0),FALSE),""))*1000)</f>
        <v>#VALUE!</v>
      </c>
      <c r="GX111" s="31" t="e">
        <f>((IFERROR(VLOOKUP($B110,Mes!$C$7:$AV$131,MATCH(GX$1,Mes!$C$3:$AV$3,0),FALSE),""))*1000)+((IFERROR(VLOOKUP($B110,Mes!$C$69:$AV$131,MATCH(GX$1,Mes!$C$3:$AV$3,0),FALSE),""))*1000)</f>
        <v>#VALUE!</v>
      </c>
      <c r="GY111" s="31" t="e">
        <f>((IFERROR(VLOOKUP($B110,Mes!$C$7:$AV$131,MATCH(GY$1,Mes!$C$3:$AV$3,0),FALSE),""))*1000)+((IFERROR(VLOOKUP($B110,Mes!$C$69:$AV$131,MATCH(GY$1,Mes!$C$3:$AV$3,0),FALSE),""))*1000)</f>
        <v>#VALUE!</v>
      </c>
      <c r="GZ111" s="31" t="e">
        <f>((IFERROR(VLOOKUP($B110,Mes!$C$7:$AV$131,MATCH(GZ$1,Mes!$C$3:$AV$3,0),FALSE),""))*1000)+((IFERROR(VLOOKUP($B110,Mes!$C$69:$AV$131,MATCH(GZ$1,Mes!$C$3:$AV$3,0),FALSE),""))*1000)</f>
        <v>#VALUE!</v>
      </c>
      <c r="HA111" s="31" t="e">
        <f>((IFERROR(VLOOKUP($B110,Mes!$C$7:$AV$131,MATCH(HA$1,Mes!$C$3:$AV$3,0),FALSE),""))*1000)+((IFERROR(VLOOKUP($B110,Mes!$C$69:$AV$131,MATCH(HA$1,Mes!$C$3:$AV$3,0),FALSE),""))*1000)</f>
        <v>#VALUE!</v>
      </c>
      <c r="HB111" s="31" t="e">
        <f>((IFERROR(VLOOKUP($B110,Mes!$C$7:$AV$131,MATCH(HB$1,Mes!$C$3:$AV$3,0),FALSE),""))*1000)+((IFERROR(VLOOKUP($B110,Mes!$C$69:$AV$131,MATCH(HB$1,Mes!$C$3:$AV$3,0),FALSE),""))*1000)</f>
        <v>#VALUE!</v>
      </c>
      <c r="HC111" s="31" t="e">
        <f>((IFERROR(VLOOKUP($B110,Mes!$C$7:$AV$131,MATCH(HC$1,Mes!$C$3:$AV$3,0),FALSE),""))*1000)+((IFERROR(VLOOKUP($B110,Mes!$C$69:$AV$131,MATCH(HC$1,Mes!$C$3:$AV$3,0),FALSE),""))*1000)</f>
        <v>#VALUE!</v>
      </c>
      <c r="HD111" s="31" t="e">
        <f>((IFERROR(VLOOKUP($B110,Mes!$C$7:$AV$131,MATCH(HD$1,Mes!$C$3:$AV$3,0),FALSE),""))*1000)+((IFERROR(VLOOKUP($B110,Mes!$C$69:$AV$131,MATCH(HD$1,Mes!$C$3:$AV$3,0),FALSE),""))*1000)</f>
        <v>#VALUE!</v>
      </c>
      <c r="HE111" s="31" t="e">
        <f>((IFERROR(VLOOKUP($B110,Mes!$C$7:$AV$131,MATCH(HE$1,Mes!$C$3:$AV$3,0),FALSE),""))*1000)+((IFERROR(VLOOKUP($B110,Mes!$C$69:$AV$131,MATCH(HE$1,Mes!$C$3:$AV$3,0),FALSE),""))*1000)</f>
        <v>#VALUE!</v>
      </c>
      <c r="HF111" s="31" t="e">
        <f>((IFERROR(VLOOKUP($B110,Mes!$C$7:$AV$131,MATCH(HF$1,Mes!$C$3:$AV$3,0),FALSE),""))*1000)+((IFERROR(VLOOKUP($B110,Mes!$C$69:$AV$131,MATCH(HF$1,Mes!$C$3:$AV$3,0),FALSE),""))*1000)</f>
        <v>#VALUE!</v>
      </c>
      <c r="HG111" s="31" t="e">
        <f>((IFERROR(VLOOKUP($B110,Mes!$C$7:$AV$131,MATCH(HG$1,Mes!$C$3:$AV$3,0),FALSE),""))*1000)+((IFERROR(VLOOKUP($B110,Mes!$C$69:$AV$131,MATCH(HG$1,Mes!$C$3:$AV$3,0),FALSE),""))*1000)</f>
        <v>#VALUE!</v>
      </c>
      <c r="HH111" s="31" t="e">
        <f>((IFERROR(VLOOKUP($B110,Mes!$C$7:$AV$131,MATCH(HH$1,Mes!$C$3:$AV$3,0),FALSE),""))*1000)+((IFERROR(VLOOKUP($B110,Mes!$C$69:$AV$131,MATCH(HH$1,Mes!$C$3:$AV$3,0),FALSE),""))*1000)</f>
        <v>#VALUE!</v>
      </c>
      <c r="HI111" s="31" t="e">
        <f>((IFERROR(VLOOKUP($B110,Mes!$C$7:$AV$131,MATCH(HI$1,Mes!$C$3:$AV$3,0),FALSE),""))*1000)+((IFERROR(VLOOKUP($B110,Mes!$C$69:$AV$131,MATCH(HI$1,Mes!$C$3:$AV$3,0),FALSE),""))*1000)</f>
        <v>#VALUE!</v>
      </c>
      <c r="HJ111" s="31" t="e">
        <f>((IFERROR(VLOOKUP($B110,Mes!$C$7:$AV$131,MATCH(HJ$1,Mes!$C$3:$AV$3,0),FALSE),""))*1000)+((IFERROR(VLOOKUP($B110,Mes!$C$69:$AV$131,MATCH(HJ$1,Mes!$C$3:$AV$3,0),FALSE),""))*1000)</f>
        <v>#VALUE!</v>
      </c>
      <c r="HK111" s="31" t="e">
        <f>((IFERROR(VLOOKUP($B110,Mes!$C$7:$AV$131,MATCH(HK$1,Mes!$C$3:$AV$3,0),FALSE),""))*1000)+((IFERROR(VLOOKUP($B110,Mes!$C$69:$AV$131,MATCH(HK$1,Mes!$C$3:$AV$3,0),FALSE),""))*1000)</f>
        <v>#VALUE!</v>
      </c>
      <c r="HL111" s="31" t="e">
        <f>((IFERROR(VLOOKUP($B110,Mes!$C$7:$AV$131,MATCH(HL$1,Mes!$C$3:$AV$3,0),FALSE),""))*1000)+((IFERROR(VLOOKUP($B110,Mes!$C$69:$AV$131,MATCH(HL$1,Mes!$C$3:$AV$3,0),FALSE),""))*1000)</f>
        <v>#VALUE!</v>
      </c>
      <c r="HM111" s="30" t="e">
        <f>((IFERROR(VLOOKUP($B110,Mes!$C$7:$AV$131,MATCH(HM$1,Mes!$C$3:$AV$3,0),FALSE),""))*1000)+((IFERROR(VLOOKUP($B110,Mes!$C$69:$AV$131,MATCH(HM$1,Mes!$C$3:$AV$3,0),FALSE),""))*1000)</f>
        <v>#VALUE!</v>
      </c>
      <c r="HN111" s="30" t="e">
        <f>((IFERROR(VLOOKUP($B110,Mes!$C$7:$AV$131,MATCH(HN$1,Mes!$C$3:$AV$3,0),FALSE),""))*1000)+((IFERROR(VLOOKUP($B110,Mes!$C$69:$AV$131,MATCH(HN$1,Mes!$C$3:$AV$3,0),FALSE),""))*1000)</f>
        <v>#VALUE!</v>
      </c>
      <c r="HO111" s="30" t="e">
        <f>((IFERROR(VLOOKUP($B110,Mes!$C$7:$AV$131,MATCH(HO$1,Mes!$C$3:$AV$3,0),FALSE),""))*1000)+((IFERROR(VLOOKUP($B110,Mes!$C$69:$AV$131,MATCH(HO$1,Mes!$C$3:$AV$3,0),FALSE),""))*1000)</f>
        <v>#VALUE!</v>
      </c>
      <c r="HP111" s="30" t="e">
        <f>((IFERROR(VLOOKUP($B110,Mes!$C$7:$AV$131,MATCH(HP$1,Mes!$C$3:$AV$3,0),FALSE),""))*1000)+((IFERROR(VLOOKUP($B110,Mes!$C$69:$AV$131,MATCH(HP$1,Mes!$C$3:$AV$3,0),FALSE),""))*1000)</f>
        <v>#VALUE!</v>
      </c>
      <c r="HQ111" s="30" t="e">
        <f>((IFERROR(VLOOKUP($B110,Mes!$C$7:$AV$131,MATCH(HQ$1,Mes!$C$3:$AV$3,0),FALSE),""))*1000)+((IFERROR(VLOOKUP($B110,Mes!$C$69:$AV$131,MATCH(HQ$1,Mes!$C$3:$AV$3,0),FALSE),""))*1000)</f>
        <v>#VALUE!</v>
      </c>
      <c r="HR111" s="30" t="e">
        <f>((IFERROR(VLOOKUP($B110,Mes!$C$7:$AV$131,MATCH(HR$1,Mes!$C$3:$AV$3,0),FALSE),""))*1000)+((IFERROR(VLOOKUP($B110,Mes!$C$69:$AV$131,MATCH(HR$1,Mes!$C$3:$AV$3,0),FALSE),""))*1000)</f>
        <v>#VALUE!</v>
      </c>
      <c r="HS111" s="30" t="e">
        <f>((IFERROR(VLOOKUP($B110,Mes!$C$7:$AV$131,MATCH(HS$1,Mes!$C$3:$AV$3,0),FALSE),""))*1000)+((IFERROR(VLOOKUP($B110,Mes!$C$69:$AV$131,MATCH(HS$1,Mes!$C$3:$AV$3,0),FALSE),""))*1000)</f>
        <v>#VALUE!</v>
      </c>
      <c r="HT111" s="30" t="e">
        <f>((IFERROR(VLOOKUP($B110,Mes!$C$7:$AV$131,MATCH(HT$1,Mes!$C$3:$AV$3,0),FALSE),""))*1000)+((IFERROR(VLOOKUP($B110,Mes!$C$69:$AV$131,MATCH(HT$1,Mes!$C$3:$AV$3,0),FALSE),""))*1000)</f>
        <v>#VALUE!</v>
      </c>
      <c r="HU111" s="30" t="e">
        <f>((IFERROR(VLOOKUP($B110,Mes!$C$7:$AV$131,MATCH(HU$1,Mes!$C$3:$AV$3,0),FALSE),""))*1000)+((IFERROR(VLOOKUP($B110,Mes!$C$69:$AV$131,MATCH(HU$1,Mes!$C$3:$AV$3,0),FALSE),""))*1000)</f>
        <v>#VALUE!</v>
      </c>
      <c r="HV111" s="30" t="e">
        <f>((IFERROR(VLOOKUP($B110,Mes!$C$7:$AV$131,MATCH(HV$1,Mes!$C$3:$AV$3,0),FALSE),""))*1000)+((IFERROR(VLOOKUP($B110,Mes!$C$69:$AV$131,MATCH(HV$1,Mes!$C$3:$AV$3,0),FALSE),""))*1000)</f>
        <v>#VALUE!</v>
      </c>
      <c r="HW111" s="30" t="e">
        <f>((IFERROR(VLOOKUP($B110,Mes!$C$7:$AV$131,MATCH(HW$1,Mes!$C$3:$AV$3,0),FALSE),""))*1000)+((IFERROR(VLOOKUP($B110,Mes!$C$69:$AV$131,MATCH(HW$1,Mes!$C$3:$AV$3,0),FALSE),""))*1000)</f>
        <v>#VALUE!</v>
      </c>
      <c r="HX111" s="30" t="e">
        <f>((IFERROR(VLOOKUP($B110,Mes!$C$7:$AV$131,MATCH(HX$1,Mes!$C$3:$AV$3,0),FALSE),""))*1000)+((IFERROR(VLOOKUP($B110,Mes!$C$69:$AV$131,MATCH(HX$1,Mes!$C$3:$AV$3,0),FALSE),""))*1000)</f>
        <v>#VALUE!</v>
      </c>
      <c r="HY111" s="30" t="e">
        <f>((IFERROR(VLOOKUP($B110,Mes!$C$7:$AV$131,MATCH(HY$1,Mes!$C$3:$AV$3,0),FALSE),""))*1000)+((IFERROR(VLOOKUP($B110,Mes!$C$69:$AV$131,MATCH(HY$1,Mes!$C$3:$AV$3,0),FALSE),""))*1000)</f>
        <v>#VALUE!</v>
      </c>
      <c r="HZ111" s="30" t="e">
        <f>((IFERROR(VLOOKUP($B110,Mes!$C$7:$AV$131,MATCH(HZ$1,Mes!$C$3:$AV$3,0),FALSE),""))*1000)+((IFERROR(VLOOKUP($B110,Mes!$C$69:$AV$131,MATCH(HZ$1,Mes!$C$3:$AV$3,0),FALSE),""))*1000)</f>
        <v>#VALUE!</v>
      </c>
      <c r="IA111" s="30" t="e">
        <f>((IFERROR(VLOOKUP($B110,Mes!$C$7:$AV$131,MATCH(IA$1,Mes!$C$3:$AV$3,0),FALSE),""))*1000)+((IFERROR(VLOOKUP($B110,Mes!$C$69:$AV$131,MATCH(IA$1,Mes!$C$3:$AV$3,0),FALSE),""))*1000)</f>
        <v>#VALUE!</v>
      </c>
      <c r="IB111" s="30" t="e">
        <f>((IFERROR(VLOOKUP($B110,Mes!$C$7:$AV$131,MATCH(IB$1,Mes!$C$3:$AV$3,0),FALSE),""))*1000)+((IFERROR(VLOOKUP($B110,Mes!$C$69:$AV$131,MATCH(IB$1,Mes!$C$3:$AV$3,0),FALSE),""))*1000)</f>
        <v>#VALUE!</v>
      </c>
      <c r="IC111" s="30" t="e">
        <f>((IFERROR(VLOOKUP($B110,Mes!$C$7:$AV$131,MATCH(IC$1,Mes!$C$3:$AV$3,0),FALSE),""))*1000)+((IFERROR(VLOOKUP($B110,Mes!$C$69:$AV$131,MATCH(IC$1,Mes!$C$3:$AV$3,0),FALSE),""))*1000)</f>
        <v>#VALUE!</v>
      </c>
      <c r="ID111" s="30" t="e">
        <f>((IFERROR(VLOOKUP($B110,Mes!$C$7:$AV$131,MATCH(ID$1,Mes!$C$3:$AV$3,0),FALSE),""))*1000)+((IFERROR(VLOOKUP($B110,Mes!$C$69:$AV$131,MATCH(ID$1,Mes!$C$3:$AV$3,0),FALSE),""))*1000)</f>
        <v>#VALUE!</v>
      </c>
      <c r="IE111" s="30" t="e">
        <f>((IFERROR(VLOOKUP($B110,Mes!$C$7:$AV$131,MATCH(IE$1,Mes!$C$3:$AV$3,0),FALSE),""))*1000)+((IFERROR(VLOOKUP($B110,Mes!$C$69:$AV$131,MATCH(IE$1,Mes!$C$3:$AV$3,0),FALSE),""))*1000)</f>
        <v>#VALUE!</v>
      </c>
      <c r="IF111" s="30" t="e">
        <f>((IFERROR(VLOOKUP($B110,Mes!$C$7:$AV$131,MATCH(IF$1,Mes!$C$3:$AV$3,0),FALSE),""))*1000)+((IFERROR(VLOOKUP($B110,Mes!$C$69:$AV$131,MATCH(IF$1,Mes!$C$3:$AV$3,0),FALSE),""))*1000)</f>
        <v>#VALUE!</v>
      </c>
      <c r="IG111" s="30" t="e">
        <f>((IFERROR(VLOOKUP($B110,Mes!$C$7:$AV$131,MATCH(IG$1,Mes!$C$3:$AV$3,0),FALSE),""))*1000)+((IFERROR(VLOOKUP($B110,Mes!$C$69:$AV$131,MATCH(IG$1,Mes!$C$3:$AV$3,0),FALSE),""))*1000)</f>
        <v>#VALUE!</v>
      </c>
      <c r="IH111" s="30" t="e">
        <f>((IFERROR(VLOOKUP($B110,Mes!$C$7:$AV$131,MATCH(IH$1,Mes!$C$3:$AV$3,0),FALSE),""))*1000)+((IFERROR(VLOOKUP($B110,Mes!$C$69:$AV$131,MATCH(IH$1,Mes!$C$3:$AV$3,0),FALSE),""))*1000)</f>
        <v>#VALUE!</v>
      </c>
      <c r="II111" s="30" t="e">
        <f>((IFERROR(VLOOKUP($B110,Mes!$C$7:$AV$131,MATCH(II$1,Mes!$C$3:$AV$3,0),FALSE),""))*1000)+((IFERROR(VLOOKUP($B110,Mes!$C$69:$AV$131,MATCH(II$1,Mes!$C$3:$AV$3,0),FALSE),""))*1000)</f>
        <v>#VALUE!</v>
      </c>
      <c r="IJ111" s="30" t="e">
        <f>((IFERROR(VLOOKUP($B110,Mes!$C$7:$AV$131,MATCH(IJ$1,Mes!$C$3:$AV$3,0),FALSE),""))*1000)+((IFERROR(VLOOKUP($B110,Mes!$C$69:$AV$131,MATCH(IJ$1,Mes!$C$3:$AV$3,0),FALSE),""))*1000)</f>
        <v>#VALUE!</v>
      </c>
      <c r="IK111" s="30" t="e">
        <f>((IFERROR(VLOOKUP($B110,Mes!$C$7:$AV$131,MATCH(IK$1,Mes!$C$3:$AV$3,0),FALSE),""))*1000)+((IFERROR(VLOOKUP($B110,Mes!$C$69:$AV$131,MATCH(IK$1,Mes!$C$3:$AV$3,0),FALSE),""))*1000)</f>
        <v>#VALUE!</v>
      </c>
      <c r="IL111" s="30" t="e">
        <f>((IFERROR(VLOOKUP($B110,Mes!$C$7:$AV$131,MATCH(IL$1,Mes!$C$3:$AV$3,0),FALSE),""))*1000)+((IFERROR(VLOOKUP($B110,Mes!$C$69:$AV$131,MATCH(IL$1,Mes!$C$3:$AV$3,0),FALSE),""))*1000)</f>
        <v>#VALUE!</v>
      </c>
      <c r="IM111" s="30" t="e">
        <f>((IFERROR(VLOOKUP($B110,Mes!$C$7:$AV$131,MATCH(IM$1,Mes!$C$3:$AV$3,0),FALSE),""))*1000)+((IFERROR(VLOOKUP($B110,Mes!$C$69:$AV$131,MATCH(IM$1,Mes!$C$3:$AV$3,0),FALSE),""))*1000)</f>
        <v>#VALUE!</v>
      </c>
      <c r="IN111" s="30" t="e">
        <f>((IFERROR(VLOOKUP($B110,Mes!$C$7:$AV$131,MATCH(IN$1,Mes!$C$3:$AV$3,0),FALSE),""))*1000)+((IFERROR(VLOOKUP($B110,Mes!$C$69:$AV$131,MATCH(IN$1,Mes!$C$3:$AV$3,0),FALSE),""))*1000)</f>
        <v>#VALUE!</v>
      </c>
      <c r="IO111" s="30" t="e">
        <f>((IFERROR(VLOOKUP($B110,Mes!$C$7:$AV$131,MATCH(IO$1,Mes!$C$3:$AV$3,0),FALSE),""))*1000)+((IFERROR(VLOOKUP($B110,Mes!$C$69:$AV$131,MATCH(IO$1,Mes!$C$3:$AV$3,0),FALSE),""))*1000)</f>
        <v>#VALUE!</v>
      </c>
      <c r="IP111" s="30" t="e">
        <f>((IFERROR(VLOOKUP($B110,Mes!$C$7:$AV$131,MATCH(IP$1,Mes!$C$3:$AV$3,0),FALSE),""))*1000)+((IFERROR(VLOOKUP($B110,Mes!$C$69:$AV$131,MATCH(IP$1,Mes!$C$3:$AV$3,0),FALSE),""))*1000)</f>
        <v>#VALUE!</v>
      </c>
      <c r="IQ111" s="30" t="e">
        <f>((IFERROR(VLOOKUP($B110,Mes!$C$7:$AV$131,MATCH(IQ$1,Mes!$C$3:$AV$3,0),FALSE),""))*1000)+((IFERROR(VLOOKUP($B110,Mes!$C$69:$AV$131,MATCH(IQ$1,Mes!$C$3:$AV$3,0),FALSE),""))*1000)</f>
        <v>#VALUE!</v>
      </c>
      <c r="IR111" s="31" t="e">
        <f>((IFERROR(VLOOKUP($B110,Mes!$C$7:$AV$131,MATCH(IR$1,Mes!$C$3:$AV$3,0),FALSE),""))*1000)+((IFERROR(VLOOKUP($B110,Mes!$C$69:$AV$131,MATCH(IR$1,Mes!$C$3:$AV$3,0),FALSE),""))*1000)</f>
        <v>#VALUE!</v>
      </c>
      <c r="IS111" s="31" t="e">
        <f>((IFERROR(VLOOKUP($B110,Mes!$C$7:$AV$131,MATCH(IS$1,Mes!$C$3:$AV$3,0),FALSE),""))*1000)+((IFERROR(VLOOKUP($B110,Mes!$C$69:$AV$131,MATCH(IS$1,Mes!$C$3:$AV$3,0),FALSE),""))*1000)</f>
        <v>#VALUE!</v>
      </c>
      <c r="IT111" s="31" t="e">
        <f>((IFERROR(VLOOKUP($B110,Mes!$C$7:$AV$131,MATCH(IT$1,Mes!$C$3:$AV$3,0),FALSE),""))*1000)+((IFERROR(VLOOKUP($B110,Mes!$C$69:$AV$131,MATCH(IT$1,Mes!$C$3:$AV$3,0),FALSE),""))*1000)</f>
        <v>#VALUE!</v>
      </c>
      <c r="IU111" s="31" t="e">
        <f>((IFERROR(VLOOKUP($B110,Mes!$C$7:$AV$131,MATCH(IU$1,Mes!$C$3:$AV$3,0),FALSE),""))*1000)+((IFERROR(VLOOKUP($B110,Mes!$C$69:$AV$131,MATCH(IU$1,Mes!$C$3:$AV$3,0),FALSE),""))*1000)</f>
        <v>#VALUE!</v>
      </c>
      <c r="IV111" s="31" t="e">
        <f>((IFERROR(VLOOKUP($B110,Mes!$C$7:$AV$131,MATCH(IV$1,Mes!$C$3:$AV$3,0),FALSE),""))*1000)+((IFERROR(VLOOKUP($B110,Mes!$C$69:$AV$131,MATCH(IV$1,Mes!$C$3:$AV$3,0),FALSE),""))*1000)</f>
        <v>#VALUE!</v>
      </c>
      <c r="IW111" s="31" t="e">
        <f>((IFERROR(VLOOKUP($B110,Mes!$C$7:$AV$131,MATCH(IW$1,Mes!$C$3:$AV$3,0),FALSE),""))*1000)+((IFERROR(VLOOKUP($B110,Mes!$C$69:$AV$131,MATCH(IW$1,Mes!$C$3:$AV$3,0),FALSE),""))*1000)</f>
        <v>#VALUE!</v>
      </c>
      <c r="IX111" s="31" t="e">
        <f>((IFERROR(VLOOKUP($B110,Mes!$C$7:$AV$131,MATCH(IX$1,Mes!$C$3:$AV$3,0),FALSE),""))*1000)+((IFERROR(VLOOKUP($B110,Mes!$C$69:$AV$131,MATCH(IX$1,Mes!$C$3:$AV$3,0),FALSE),""))*1000)</f>
        <v>#VALUE!</v>
      </c>
      <c r="IY111" s="31" t="e">
        <f>((IFERROR(VLOOKUP($B110,Mes!$C$7:$AV$131,MATCH(IY$1,Mes!$C$3:$AV$3,0),FALSE),""))*1000)+((IFERROR(VLOOKUP($B110,Mes!$C$69:$AV$131,MATCH(IY$1,Mes!$C$3:$AV$3,0),FALSE),""))*1000)</f>
        <v>#VALUE!</v>
      </c>
      <c r="IZ111" s="31" t="e">
        <f>((IFERROR(VLOOKUP($B110,Mes!$C$7:$AV$131,MATCH(IZ$1,Mes!$C$3:$AV$3,0),FALSE),""))*1000)+((IFERROR(VLOOKUP($B110,Mes!$C$69:$AV$131,MATCH(IZ$1,Mes!$C$3:$AV$3,0),FALSE),""))*1000)</f>
        <v>#VALUE!</v>
      </c>
      <c r="JA111" s="31" t="e">
        <f>((IFERROR(VLOOKUP($B110,Mes!$C$7:$AV$131,MATCH(JA$1,Mes!$C$3:$AV$3,0),FALSE),""))*1000)+((IFERROR(VLOOKUP($B110,Mes!$C$69:$AV$131,MATCH(JA$1,Mes!$C$3:$AV$3,0),FALSE),""))*1000)</f>
        <v>#VALUE!</v>
      </c>
      <c r="JB111" s="31" t="e">
        <f>((IFERROR(VLOOKUP($B110,Mes!$C$7:$AV$131,MATCH(JB$1,Mes!$C$3:$AV$3,0),FALSE),""))*1000)+((IFERROR(VLOOKUP($B110,Mes!$C$69:$AV$131,MATCH(JB$1,Mes!$C$3:$AV$3,0),FALSE),""))*1000)</f>
        <v>#VALUE!</v>
      </c>
      <c r="JC111" s="31" t="e">
        <f>((IFERROR(VLOOKUP($B110,Mes!$C$7:$AV$131,MATCH(JC$1,Mes!$C$3:$AV$3,0),FALSE),""))*1000)+((IFERROR(VLOOKUP($B110,Mes!$C$69:$AV$131,MATCH(JC$1,Mes!$C$3:$AV$3,0),FALSE),""))*1000)</f>
        <v>#VALUE!</v>
      </c>
      <c r="JD111" s="31" t="e">
        <f>((IFERROR(VLOOKUP($B110,Mes!$C$7:$AV$131,MATCH(JD$1,Mes!$C$3:$AV$3,0),FALSE),""))*1000)+((IFERROR(VLOOKUP($B110,Mes!$C$69:$AV$131,MATCH(JD$1,Mes!$C$3:$AV$3,0),FALSE),""))*1000)</f>
        <v>#VALUE!</v>
      </c>
      <c r="JE111" s="31" t="e">
        <f>((IFERROR(VLOOKUP($B110,Mes!$C$7:$AV$131,MATCH(JE$1,Mes!$C$3:$AV$3,0),FALSE),""))*1000)+((IFERROR(VLOOKUP($B110,Mes!$C$69:$AV$131,MATCH(JE$1,Mes!$C$3:$AV$3,0),FALSE),""))*1000)</f>
        <v>#VALUE!</v>
      </c>
      <c r="JF111" s="31" t="e">
        <f>((IFERROR(VLOOKUP($B110,Mes!$C$7:$AV$131,MATCH(JF$1,Mes!$C$3:$AV$3,0),FALSE),""))*1000)+((IFERROR(VLOOKUP($B110,Mes!$C$69:$AV$131,MATCH(JF$1,Mes!$C$3:$AV$3,0),FALSE),""))*1000)</f>
        <v>#VALUE!</v>
      </c>
      <c r="JG111" s="31" t="e">
        <f>((IFERROR(VLOOKUP($B110,Mes!$C$7:$AV$131,MATCH(JG$1,Mes!$C$3:$AV$3,0),FALSE),""))*1000)+((IFERROR(VLOOKUP($B110,Mes!$C$69:$AV$131,MATCH(JG$1,Mes!$C$3:$AV$3,0),FALSE),""))*1000)</f>
        <v>#VALUE!</v>
      </c>
      <c r="JH111" s="31" t="e">
        <f>((IFERROR(VLOOKUP($B110,Mes!$C$7:$AV$131,MATCH(JH$1,Mes!$C$3:$AV$3,0),FALSE),""))*1000)+((IFERROR(VLOOKUP($B110,Mes!$C$69:$AV$131,MATCH(JH$1,Mes!$C$3:$AV$3,0),FALSE),""))*1000)</f>
        <v>#VALUE!</v>
      </c>
      <c r="JI111" s="31" t="e">
        <f>((IFERROR(VLOOKUP($B110,Mes!$C$7:$AV$131,MATCH(JI$1,Mes!$C$3:$AV$3,0),FALSE),""))*1000)+((IFERROR(VLOOKUP($B110,Mes!$C$69:$AV$131,MATCH(JI$1,Mes!$C$3:$AV$3,0),FALSE),""))*1000)</f>
        <v>#VALUE!</v>
      </c>
      <c r="JJ111" s="31" t="e">
        <f>((IFERROR(VLOOKUP($B110,Mes!$C$7:$AV$131,MATCH(JJ$1,Mes!$C$3:$AV$3,0),FALSE),""))*1000)+((IFERROR(VLOOKUP($B110,Mes!$C$69:$AV$131,MATCH(JJ$1,Mes!$C$3:$AV$3,0),FALSE),""))*1000)</f>
        <v>#VALUE!</v>
      </c>
      <c r="JK111" s="31" t="e">
        <f>((IFERROR(VLOOKUP($B110,Mes!$C$7:$AV$131,MATCH(JK$1,Mes!$C$3:$AV$3,0),FALSE),""))*1000)+((IFERROR(VLOOKUP($B110,Mes!$C$69:$AV$131,MATCH(JK$1,Mes!$C$3:$AV$3,0),FALSE),""))*1000)</f>
        <v>#VALUE!</v>
      </c>
      <c r="JL111" s="31" t="e">
        <f>((IFERROR(VLOOKUP($B110,Mes!$C$7:$AV$131,MATCH(JL$1,Mes!$C$3:$AV$3,0),FALSE),""))*1000)+((IFERROR(VLOOKUP($B110,Mes!$C$69:$AV$131,MATCH(JL$1,Mes!$C$3:$AV$3,0),FALSE),""))*1000)</f>
        <v>#VALUE!</v>
      </c>
      <c r="JM111" s="31" t="e">
        <f>((IFERROR(VLOOKUP($B110,Mes!$C$7:$AV$131,MATCH(JM$1,Mes!$C$3:$AV$3,0),FALSE),""))*1000)+((IFERROR(VLOOKUP($B110,Mes!$C$69:$AV$131,MATCH(JM$1,Mes!$C$3:$AV$3,0),FALSE),""))*1000)</f>
        <v>#VALUE!</v>
      </c>
      <c r="JN111" s="31" t="e">
        <f>((IFERROR(VLOOKUP($B110,Mes!$C$7:$AV$131,MATCH(JN$1,Mes!$C$3:$AV$3,0),FALSE),""))*1000)+((IFERROR(VLOOKUP($B110,Mes!$C$69:$AV$131,MATCH(JN$1,Mes!$C$3:$AV$3,0),FALSE),""))*1000)</f>
        <v>#VALUE!</v>
      </c>
      <c r="JO111" s="31" t="e">
        <f>((IFERROR(VLOOKUP($B110,Mes!$C$7:$AV$131,MATCH(JO$1,Mes!$C$3:$AV$3,0),FALSE),""))*1000)+((IFERROR(VLOOKUP($B110,Mes!$C$69:$AV$131,MATCH(JO$1,Mes!$C$3:$AV$3,0),FALSE),""))*1000)</f>
        <v>#VALUE!</v>
      </c>
      <c r="JP111" s="31" t="e">
        <f>((IFERROR(VLOOKUP($B110,Mes!$C$7:$AV$131,MATCH(JP$1,Mes!$C$3:$AV$3,0),FALSE),""))*1000)+((IFERROR(VLOOKUP($B110,Mes!$C$69:$AV$131,MATCH(JP$1,Mes!$C$3:$AV$3,0),FALSE),""))*1000)</f>
        <v>#VALUE!</v>
      </c>
      <c r="JQ111" s="31" t="e">
        <f>((IFERROR(VLOOKUP($B110,Mes!$C$7:$AV$131,MATCH(JQ$1,Mes!$C$3:$AV$3,0),FALSE),""))*1000)+((IFERROR(VLOOKUP($B110,Mes!$C$69:$AV$131,MATCH(JQ$1,Mes!$C$3:$AV$3,0),FALSE),""))*1000)</f>
        <v>#VALUE!</v>
      </c>
      <c r="JR111" s="31" t="e">
        <f>((IFERROR(VLOOKUP($B110,Mes!$C$7:$AV$131,MATCH(JR$1,Mes!$C$3:$AV$3,0),FALSE),""))*1000)+((IFERROR(VLOOKUP($B110,Mes!$C$69:$AV$131,MATCH(JR$1,Mes!$C$3:$AV$3,0),FALSE),""))*1000)</f>
        <v>#VALUE!</v>
      </c>
      <c r="JS111" s="31" t="e">
        <f>((IFERROR(VLOOKUP($B110,Mes!$C$7:$AV$131,MATCH(JS$1,Mes!$C$3:$AV$3,0),FALSE),""))*1000)+((IFERROR(VLOOKUP($B110,Mes!$C$69:$AV$131,MATCH(JS$1,Mes!$C$3:$AV$3,0),FALSE),""))*1000)</f>
        <v>#VALUE!</v>
      </c>
      <c r="JT111" s="31" t="e">
        <f>((IFERROR(VLOOKUP($B110,Mes!$C$7:$AV$131,MATCH(JT$1,Mes!$C$3:$AV$3,0),FALSE),""))*1000)+((IFERROR(VLOOKUP($B110,Mes!$C$69:$AV$131,MATCH(JT$1,Mes!$C$3:$AV$3,0),FALSE),""))*1000)</f>
        <v>#VALUE!</v>
      </c>
      <c r="JU111" s="31" t="e">
        <f>((IFERROR(VLOOKUP($B110,Mes!$C$7:$AV$131,MATCH(JU$1,Mes!$C$3:$AV$3,0),FALSE),""))*1000)+((IFERROR(VLOOKUP($B110,Mes!$C$69:$AV$131,MATCH(JU$1,Mes!$C$3:$AV$3,0),FALSE),""))*1000)</f>
        <v>#VALUE!</v>
      </c>
      <c r="JV111" s="30" t="e">
        <f>((IFERROR(VLOOKUP($B110,Mes!$C$7:$AV$131,MATCH(JV$1,Mes!$C$3:$AV$3,0),FALSE),""))*1000)+((IFERROR(VLOOKUP($B110,Mes!$C$69:$AV$131,MATCH(JV$1,Mes!$C$3:$AV$3,0),FALSE),""))*1000)</f>
        <v>#VALUE!</v>
      </c>
      <c r="JW111" s="30" t="e">
        <f>((IFERROR(VLOOKUP($B110,Mes!$C$7:$AV$131,MATCH(JW$1,Mes!$C$3:$AV$3,0),FALSE),""))*1000)+((IFERROR(VLOOKUP($B110,Mes!$C$69:$AV$131,MATCH(JW$1,Mes!$C$3:$AV$3,0),FALSE),""))*1000)</f>
        <v>#VALUE!</v>
      </c>
      <c r="JX111" s="30" t="e">
        <f>((IFERROR(VLOOKUP($B110,Mes!$C$7:$AV$131,MATCH(JX$1,Mes!$C$3:$AV$3,0),FALSE),""))*1000)+((IFERROR(VLOOKUP($B110,Mes!$C$69:$AV$131,MATCH(JX$1,Mes!$C$3:$AV$3,0),FALSE),""))*1000)</f>
        <v>#VALUE!</v>
      </c>
      <c r="JY111" s="30" t="e">
        <f>((IFERROR(VLOOKUP($B110,Mes!$C$7:$AV$131,MATCH(JY$1,Mes!$C$3:$AV$3,0),FALSE),""))*1000)+((IFERROR(VLOOKUP($B110,Mes!$C$69:$AV$131,MATCH(JY$1,Mes!$C$3:$AV$3,0),FALSE),""))*1000)</f>
        <v>#VALUE!</v>
      </c>
      <c r="JZ111" s="30" t="e">
        <f>((IFERROR(VLOOKUP($B110,Mes!$C$7:$AV$131,MATCH(JZ$1,Mes!$C$3:$AV$3,0),FALSE),""))*1000)+((IFERROR(VLOOKUP($B110,Mes!$C$69:$AV$131,MATCH(JZ$1,Mes!$C$3:$AV$3,0),FALSE),""))*1000)</f>
        <v>#VALUE!</v>
      </c>
      <c r="KA111" s="30" t="e">
        <f>((IFERROR(VLOOKUP($B110,Mes!$C$7:$AV$131,MATCH(KA$1,Mes!$C$3:$AV$3,0),FALSE),""))*1000)+((IFERROR(VLOOKUP($B110,Mes!$C$69:$AV$131,MATCH(KA$1,Mes!$C$3:$AV$3,0),FALSE),""))*1000)</f>
        <v>#VALUE!</v>
      </c>
      <c r="KB111" s="30" t="e">
        <f>((IFERROR(VLOOKUP($B110,Mes!$C$7:$AV$131,MATCH(KB$1,Mes!$C$3:$AV$3,0),FALSE),""))*1000)+((IFERROR(VLOOKUP($B110,Mes!$C$69:$AV$131,MATCH(KB$1,Mes!$C$3:$AV$3,0),FALSE),""))*1000)</f>
        <v>#VALUE!</v>
      </c>
      <c r="KC111" s="30" t="e">
        <f>((IFERROR(VLOOKUP($B110,Mes!$C$7:$AV$131,MATCH(KC$1,Mes!$C$3:$AV$3,0),FALSE),""))*1000)+((IFERROR(VLOOKUP($B110,Mes!$C$69:$AV$131,MATCH(KC$1,Mes!$C$3:$AV$3,0),FALSE),""))*1000)</f>
        <v>#VALUE!</v>
      </c>
      <c r="KD111" s="30" t="e">
        <f>((IFERROR(VLOOKUP($B110,Mes!$C$7:$AV$131,MATCH(KD$1,Mes!$C$3:$AV$3,0),FALSE),""))*1000)+((IFERROR(VLOOKUP($B110,Mes!$C$69:$AV$131,MATCH(KD$1,Mes!$C$3:$AV$3,0),FALSE),""))*1000)</f>
        <v>#VALUE!</v>
      </c>
      <c r="KE111" s="30" t="e">
        <f>((IFERROR(VLOOKUP($B110,Mes!$C$7:$AV$131,MATCH(KE$1,Mes!$C$3:$AV$3,0),FALSE),""))*1000)+((IFERROR(VLOOKUP($B110,Mes!$C$69:$AV$131,MATCH(KE$1,Mes!$C$3:$AV$3,0),FALSE),""))*1000)</f>
        <v>#VALUE!</v>
      </c>
      <c r="KF111" s="30" t="e">
        <f>((IFERROR(VLOOKUP($B110,Mes!$C$7:$AV$131,MATCH(KF$1,Mes!$C$3:$AV$3,0),FALSE),""))*1000)+((IFERROR(VLOOKUP($B110,Mes!$C$69:$AV$131,MATCH(KF$1,Mes!$C$3:$AV$3,0),FALSE),""))*1000)</f>
        <v>#VALUE!</v>
      </c>
      <c r="KG111" s="30" t="e">
        <f>((IFERROR(VLOOKUP($B110,Mes!$C$7:$AV$131,MATCH(KG$1,Mes!$C$3:$AV$3,0),FALSE),""))*1000)+((IFERROR(VLOOKUP($B110,Mes!$C$69:$AV$131,MATCH(KG$1,Mes!$C$3:$AV$3,0),FALSE),""))*1000)</f>
        <v>#VALUE!</v>
      </c>
      <c r="KH111" s="30" t="e">
        <f>((IFERROR(VLOOKUP($B110,Mes!$C$7:$AV$131,MATCH(KH$1,Mes!$C$3:$AV$3,0),FALSE),""))*1000)+((IFERROR(VLOOKUP($B110,Mes!$C$69:$AV$131,MATCH(KH$1,Mes!$C$3:$AV$3,0),FALSE),""))*1000)</f>
        <v>#VALUE!</v>
      </c>
      <c r="KI111" s="30" t="e">
        <f>((IFERROR(VLOOKUP($B110,Mes!$C$7:$AV$131,MATCH(KI$1,Mes!$C$3:$AV$3,0),FALSE),""))*1000)+((IFERROR(VLOOKUP($B110,Mes!$C$69:$AV$131,MATCH(KI$1,Mes!$C$3:$AV$3,0),FALSE),""))*1000)</f>
        <v>#VALUE!</v>
      </c>
      <c r="KJ111" s="30" t="e">
        <f>((IFERROR(VLOOKUP($B110,Mes!$C$7:$AV$131,MATCH(KJ$1,Mes!$C$3:$AV$3,0),FALSE),""))*1000)+((IFERROR(VLOOKUP($B110,Mes!$C$69:$AV$131,MATCH(KJ$1,Mes!$C$3:$AV$3,0),FALSE),""))*1000)</f>
        <v>#VALUE!</v>
      </c>
      <c r="KK111" s="30" t="e">
        <f>((IFERROR(VLOOKUP($B110,Mes!$C$7:$AV$131,MATCH(KK$1,Mes!$C$3:$AV$3,0),FALSE),""))*1000)+((IFERROR(VLOOKUP($B110,Mes!$C$69:$AV$131,MATCH(KK$1,Mes!$C$3:$AV$3,0),FALSE),""))*1000)</f>
        <v>#VALUE!</v>
      </c>
      <c r="KL111" s="30" t="e">
        <f>((IFERROR(VLOOKUP($B110,Mes!$C$7:$AV$131,MATCH(KL$1,Mes!$C$3:$AV$3,0),FALSE),""))*1000)+((IFERROR(VLOOKUP($B110,Mes!$C$69:$AV$131,MATCH(KL$1,Mes!$C$3:$AV$3,0),FALSE),""))*1000)</f>
        <v>#VALUE!</v>
      </c>
      <c r="KM111" s="30" t="e">
        <f>((IFERROR(VLOOKUP($B110,Mes!$C$7:$AV$131,MATCH(KM$1,Mes!$C$3:$AV$3,0),FALSE),""))*1000)+((IFERROR(VLOOKUP($B110,Mes!$C$69:$AV$131,MATCH(KM$1,Mes!$C$3:$AV$3,0),FALSE),""))*1000)</f>
        <v>#VALUE!</v>
      </c>
      <c r="KN111" s="30" t="e">
        <f>((IFERROR(VLOOKUP($B110,Mes!$C$7:$AV$131,MATCH(KN$1,Mes!$C$3:$AV$3,0),FALSE),""))*1000)+((IFERROR(VLOOKUP($B110,Mes!$C$69:$AV$131,MATCH(KN$1,Mes!$C$3:$AV$3,0),FALSE),""))*1000)</f>
        <v>#VALUE!</v>
      </c>
      <c r="KO111" s="30" t="e">
        <f>((IFERROR(VLOOKUP($B110,Mes!$C$7:$AV$131,MATCH(KO$1,Mes!$C$3:$AV$3,0),FALSE),""))*1000)+((IFERROR(VLOOKUP($B110,Mes!$C$69:$AV$131,MATCH(KO$1,Mes!$C$3:$AV$3,0),FALSE),""))*1000)</f>
        <v>#VALUE!</v>
      </c>
      <c r="KP111" s="30" t="e">
        <f>((IFERROR(VLOOKUP($B110,Mes!$C$7:$AV$131,MATCH(KP$1,Mes!$C$3:$AV$3,0),FALSE),""))*1000)+((IFERROR(VLOOKUP($B110,Mes!$C$69:$AV$131,MATCH(KP$1,Mes!$C$3:$AV$3,0),FALSE),""))*1000)</f>
        <v>#VALUE!</v>
      </c>
      <c r="KQ111" s="30" t="e">
        <f>((IFERROR(VLOOKUP($B110,Mes!$C$7:$AV$131,MATCH(KQ$1,Mes!$C$3:$AV$3,0),FALSE),""))*1000)+((IFERROR(VLOOKUP($B110,Mes!$C$69:$AV$131,MATCH(KQ$1,Mes!$C$3:$AV$3,0),FALSE),""))*1000)</f>
        <v>#VALUE!</v>
      </c>
      <c r="KR111" s="30" t="e">
        <f>((IFERROR(VLOOKUP($B110,Mes!$C$7:$AV$131,MATCH(KR$1,Mes!$C$3:$AV$3,0),FALSE),""))*1000)+((IFERROR(VLOOKUP($B110,Mes!$C$69:$AV$131,MATCH(KR$1,Mes!$C$3:$AV$3,0),FALSE),""))*1000)</f>
        <v>#VALUE!</v>
      </c>
      <c r="KS111" s="30" t="e">
        <f>((IFERROR(VLOOKUP($B110,Mes!$C$7:$AV$131,MATCH(KS$1,Mes!$C$3:$AV$3,0),FALSE),""))*1000)+((IFERROR(VLOOKUP($B110,Mes!$C$69:$AV$131,MATCH(KS$1,Mes!$C$3:$AV$3,0),FALSE),""))*1000)</f>
        <v>#VALUE!</v>
      </c>
      <c r="KT111" s="30" t="e">
        <f>((IFERROR(VLOOKUP($B110,Mes!$C$7:$AV$131,MATCH(KT$1,Mes!$C$3:$AV$3,0),FALSE),""))*1000)+((IFERROR(VLOOKUP($B110,Mes!$C$69:$AV$131,MATCH(KT$1,Mes!$C$3:$AV$3,0),FALSE),""))*1000)</f>
        <v>#VALUE!</v>
      </c>
      <c r="KU111" s="30" t="e">
        <f>((IFERROR(VLOOKUP($B110,Mes!$C$7:$AV$131,MATCH(KU$1,Mes!$C$3:$AV$3,0),FALSE),""))*1000)+((IFERROR(VLOOKUP($B110,Mes!$C$69:$AV$131,MATCH(KU$1,Mes!$C$3:$AV$3,0),FALSE),""))*1000)</f>
        <v>#VALUE!</v>
      </c>
      <c r="KV111" s="30" t="e">
        <f>((IFERROR(VLOOKUP($B110,Mes!$C$7:$AV$131,MATCH(KV$1,Mes!$C$3:$AV$3,0),FALSE),""))*1000)+((IFERROR(VLOOKUP($B110,Mes!$C$69:$AV$131,MATCH(KV$1,Mes!$C$3:$AV$3,0),FALSE),""))*1000)</f>
        <v>#VALUE!</v>
      </c>
      <c r="KW111" s="30" t="e">
        <f>((IFERROR(VLOOKUP($B110,Mes!$C$7:$AV$131,MATCH(KW$1,Mes!$C$3:$AV$3,0),FALSE),""))*1000)+((IFERROR(VLOOKUP($B110,Mes!$C$69:$AV$131,MATCH(KW$1,Mes!$C$3:$AV$3,0),FALSE),""))*1000)</f>
        <v>#VALUE!</v>
      </c>
      <c r="KX111" s="30" t="e">
        <f>((IFERROR(VLOOKUP($B110,Mes!$C$7:$AV$131,MATCH(KX$1,Mes!$C$3:$AV$3,0),FALSE),""))*1000)+((IFERROR(VLOOKUP($B110,Mes!$C$69:$AV$131,MATCH(KX$1,Mes!$C$3:$AV$3,0),FALSE),""))*1000)</f>
        <v>#VALUE!</v>
      </c>
      <c r="KY111" s="30" t="e">
        <f>((IFERROR(VLOOKUP($B110,Mes!$C$7:$AV$131,MATCH(KY$1,Mes!$C$3:$AV$3,0),FALSE),""))*1000)+((IFERROR(VLOOKUP($B110,Mes!$C$69:$AV$131,MATCH(KY$1,Mes!$C$3:$AV$3,0),FALSE),""))*1000)</f>
        <v>#VALUE!</v>
      </c>
      <c r="KZ111" s="30" t="e">
        <f>((IFERROR(VLOOKUP($B110,Mes!$C$7:$AV$131,MATCH(KZ$1,Mes!$C$3:$AV$3,0),FALSE),""))*1000)+((IFERROR(VLOOKUP($B110,Mes!$C$69:$AV$131,MATCH(KZ$1,Mes!$C$3:$AV$3,0),FALSE),""))*1000)</f>
        <v>#VALUE!</v>
      </c>
      <c r="LA111" s="31" t="e">
        <f>((IFERROR(VLOOKUP($B110,Mes!$C$7:$AV$131,MATCH(LA$1,Mes!$C$3:$AV$3,0),FALSE),""))*1000)+((IFERROR(VLOOKUP($B110,Mes!$C$69:$AV$131,MATCH(LA$1,Mes!$C$3:$AV$3,0),FALSE),""))*1000)</f>
        <v>#VALUE!</v>
      </c>
      <c r="LB111" s="31" t="e">
        <f>((IFERROR(VLOOKUP($B110,Mes!$C$7:$AV$131,MATCH(LB$1,Mes!$C$3:$AV$3,0),FALSE),""))*1000)+((IFERROR(VLOOKUP($B110,Mes!$C$69:$AV$131,MATCH(LB$1,Mes!$C$3:$AV$3,0),FALSE),""))*1000)</f>
        <v>#VALUE!</v>
      </c>
      <c r="LC111" s="31" t="e">
        <f>((IFERROR(VLOOKUP($B110,Mes!$C$7:$AV$131,MATCH(LC$1,Mes!$C$3:$AV$3,0),FALSE),""))*1000)+((IFERROR(VLOOKUP($B110,Mes!$C$69:$AV$131,MATCH(LC$1,Mes!$C$3:$AV$3,0),FALSE),""))*1000)</f>
        <v>#VALUE!</v>
      </c>
      <c r="LD111" s="31" t="e">
        <f>((IFERROR(VLOOKUP($B110,Mes!$C$7:$AV$131,MATCH(LD$1,Mes!$C$3:$AV$3,0),FALSE),""))*1000)+((IFERROR(VLOOKUP($B110,Mes!$C$69:$AV$131,MATCH(LD$1,Mes!$C$3:$AV$3,0),FALSE),""))*1000)</f>
        <v>#VALUE!</v>
      </c>
      <c r="LE111" s="31" t="e">
        <f>((IFERROR(VLOOKUP($B110,Mes!$C$7:$AV$131,MATCH(LE$1,Mes!$C$3:$AV$3,0),FALSE),""))*1000)+((IFERROR(VLOOKUP($B110,Mes!$C$69:$AV$131,MATCH(LE$1,Mes!$C$3:$AV$3,0),FALSE),""))*1000)</f>
        <v>#VALUE!</v>
      </c>
      <c r="LF111" s="31" t="e">
        <f>((IFERROR(VLOOKUP($B110,Mes!$C$7:$AV$131,MATCH(LF$1,Mes!$C$3:$AV$3,0),FALSE),""))*1000)+((IFERROR(VLOOKUP($B110,Mes!$C$69:$AV$131,MATCH(LF$1,Mes!$C$3:$AV$3,0),FALSE),""))*1000)</f>
        <v>#VALUE!</v>
      </c>
      <c r="LG111" s="31" t="e">
        <f>((IFERROR(VLOOKUP($B110,Mes!$C$7:$AV$131,MATCH(LG$1,Mes!$C$3:$AV$3,0),FALSE),""))*1000)+((IFERROR(VLOOKUP($B110,Mes!$C$69:$AV$131,MATCH(LG$1,Mes!$C$3:$AV$3,0),FALSE),""))*1000)</f>
        <v>#VALUE!</v>
      </c>
      <c r="LH111" s="31" t="e">
        <f>((IFERROR(VLOOKUP($B110,Mes!$C$7:$AV$131,MATCH(LH$1,Mes!$C$3:$AV$3,0),FALSE),""))*1000)+((IFERROR(VLOOKUP($B110,Mes!$C$69:$AV$131,MATCH(LH$1,Mes!$C$3:$AV$3,0),FALSE),""))*1000)</f>
        <v>#VALUE!</v>
      </c>
      <c r="LI111" s="31" t="e">
        <f>((IFERROR(VLOOKUP($B110,Mes!$C$7:$AV$131,MATCH(LI$1,Mes!$C$3:$AV$3,0),FALSE),""))*1000)+((IFERROR(VLOOKUP($B110,Mes!$C$69:$AV$131,MATCH(LI$1,Mes!$C$3:$AV$3,0),FALSE),""))*1000)</f>
        <v>#VALUE!</v>
      </c>
      <c r="LJ111" s="31" t="e">
        <f>((IFERROR(VLOOKUP($B110,Mes!$C$7:$AV$131,MATCH(LJ$1,Mes!$C$3:$AV$3,0),FALSE),""))*1000)+((IFERROR(VLOOKUP($B110,Mes!$C$69:$AV$131,MATCH(LJ$1,Mes!$C$3:$AV$3,0),FALSE),""))*1000)</f>
        <v>#VALUE!</v>
      </c>
      <c r="LK111" s="31" t="e">
        <f>((IFERROR(VLOOKUP($B110,Mes!$C$7:$AV$131,MATCH(LK$1,Mes!$C$3:$AV$3,0),FALSE),""))*1000)+((IFERROR(VLOOKUP($B110,Mes!$C$69:$AV$131,MATCH(LK$1,Mes!$C$3:$AV$3,0),FALSE),""))*1000)</f>
        <v>#VALUE!</v>
      </c>
      <c r="LL111" s="31" t="e">
        <f>((IFERROR(VLOOKUP($B110,Mes!$C$7:$AV$131,MATCH(LL$1,Mes!$C$3:$AV$3,0),FALSE),""))*1000)+((IFERROR(VLOOKUP($B110,Mes!$C$69:$AV$131,MATCH(LL$1,Mes!$C$3:$AV$3,0),FALSE),""))*1000)</f>
        <v>#VALUE!</v>
      </c>
      <c r="LM111" s="31" t="e">
        <f>((IFERROR(VLOOKUP($B110,Mes!$C$7:$AV$131,MATCH(LM$1,Mes!$C$3:$AV$3,0),FALSE),""))*1000)+((IFERROR(VLOOKUP($B110,Mes!$C$69:$AV$131,MATCH(LM$1,Mes!$C$3:$AV$3,0),FALSE),""))*1000)</f>
        <v>#VALUE!</v>
      </c>
      <c r="LN111" s="31" t="e">
        <f>((IFERROR(VLOOKUP($B110,Mes!$C$7:$AV$131,MATCH(LN$1,Mes!$C$3:$AV$3,0),FALSE),""))*1000)+((IFERROR(VLOOKUP($B110,Mes!$C$69:$AV$131,MATCH(LN$1,Mes!$C$3:$AV$3,0),FALSE),""))*1000)</f>
        <v>#VALUE!</v>
      </c>
      <c r="LO111" s="31" t="e">
        <f>((IFERROR(VLOOKUP($B110,Mes!$C$7:$AV$131,MATCH(LO$1,Mes!$C$3:$AV$3,0),FALSE),""))*1000)+((IFERROR(VLOOKUP($B110,Mes!$C$69:$AV$131,MATCH(LO$1,Mes!$C$3:$AV$3,0),FALSE),""))*1000)</f>
        <v>#VALUE!</v>
      </c>
      <c r="LP111" s="31" t="e">
        <f>((IFERROR(VLOOKUP($B110,Mes!$C$7:$AV$131,MATCH(LP$1,Mes!$C$3:$AV$3,0),FALSE),""))*1000)+((IFERROR(VLOOKUP($B110,Mes!$C$69:$AV$131,MATCH(LP$1,Mes!$C$3:$AV$3,0),FALSE),""))*1000)</f>
        <v>#VALUE!</v>
      </c>
      <c r="LQ111" s="31" t="e">
        <f>((IFERROR(VLOOKUP($B110,Mes!$C$7:$AV$131,MATCH(LQ$1,Mes!$C$3:$AV$3,0),FALSE),""))*1000)+((IFERROR(VLOOKUP($B110,Mes!$C$69:$AV$131,MATCH(LQ$1,Mes!$C$3:$AV$3,0),FALSE),""))*1000)</f>
        <v>#VALUE!</v>
      </c>
      <c r="LR111" s="31" t="e">
        <f>((IFERROR(VLOOKUP($B110,Mes!$C$7:$AV$131,MATCH(LR$1,Mes!$C$3:$AV$3,0),FALSE),""))*1000)+((IFERROR(VLOOKUP($B110,Mes!$C$69:$AV$131,MATCH(LR$1,Mes!$C$3:$AV$3,0),FALSE),""))*1000)</f>
        <v>#VALUE!</v>
      </c>
      <c r="LS111" s="31" t="e">
        <f>((IFERROR(VLOOKUP($B110,Mes!$C$7:$AV$131,MATCH(LS$1,Mes!$C$3:$AV$3,0),FALSE),""))*1000)+((IFERROR(VLOOKUP($B110,Mes!$C$69:$AV$131,MATCH(LS$1,Mes!$C$3:$AV$3,0),FALSE),""))*1000)</f>
        <v>#VALUE!</v>
      </c>
      <c r="LT111" s="31" t="e">
        <f>((IFERROR(VLOOKUP($B110,Mes!$C$7:$AV$131,MATCH(LT$1,Mes!$C$3:$AV$3,0),FALSE),""))*1000)+((IFERROR(VLOOKUP($B110,Mes!$C$69:$AV$131,MATCH(LT$1,Mes!$C$3:$AV$3,0),FALSE),""))*1000)</f>
        <v>#VALUE!</v>
      </c>
      <c r="LU111" s="31" t="e">
        <f>((IFERROR(VLOOKUP($B110,Mes!$C$7:$AV$131,MATCH(LU$1,Mes!$C$3:$AV$3,0),FALSE),""))*1000)+((IFERROR(VLOOKUP($B110,Mes!$C$69:$AV$131,MATCH(LU$1,Mes!$C$3:$AV$3,0),FALSE),""))*1000)</f>
        <v>#VALUE!</v>
      </c>
      <c r="LV111" s="31" t="e">
        <f>((IFERROR(VLOOKUP($B110,Mes!$C$7:$AV$131,MATCH(LV$1,Mes!$C$3:$AV$3,0),FALSE),""))*1000)+((IFERROR(VLOOKUP($B110,Mes!$C$69:$AV$131,MATCH(LV$1,Mes!$C$3:$AV$3,0),FALSE),""))*1000)</f>
        <v>#VALUE!</v>
      </c>
      <c r="LW111" s="31" t="e">
        <f>((IFERROR(VLOOKUP($B110,Mes!$C$7:$AV$131,MATCH(LW$1,Mes!$C$3:$AV$3,0),FALSE),""))*1000)+((IFERROR(VLOOKUP($B110,Mes!$C$69:$AV$131,MATCH(LW$1,Mes!$C$3:$AV$3,0),FALSE),""))*1000)</f>
        <v>#VALUE!</v>
      </c>
      <c r="LX111" s="31" t="e">
        <f>((IFERROR(VLOOKUP($B110,Mes!$C$7:$AV$131,MATCH(LX$1,Mes!$C$3:$AV$3,0),FALSE),""))*1000)+((IFERROR(VLOOKUP($B110,Mes!$C$69:$AV$131,MATCH(LX$1,Mes!$C$3:$AV$3,0),FALSE),""))*1000)</f>
        <v>#VALUE!</v>
      </c>
      <c r="LY111" s="31" t="e">
        <f>((IFERROR(VLOOKUP($B110,Mes!$C$7:$AV$131,MATCH(LY$1,Mes!$C$3:$AV$3,0),FALSE),""))*1000)+((IFERROR(VLOOKUP($B110,Mes!$C$69:$AV$131,MATCH(LY$1,Mes!$C$3:$AV$3,0),FALSE),""))*1000)</f>
        <v>#VALUE!</v>
      </c>
      <c r="LZ111" s="31" t="e">
        <f>((IFERROR(VLOOKUP($B110,Mes!$C$7:$AV$131,MATCH(LZ$1,Mes!$C$3:$AV$3,0),FALSE),""))*1000)+((IFERROR(VLOOKUP($B110,Mes!$C$69:$AV$131,MATCH(LZ$1,Mes!$C$3:$AV$3,0),FALSE),""))*1000)</f>
        <v>#VALUE!</v>
      </c>
      <c r="MA111" s="31" t="e">
        <f>((IFERROR(VLOOKUP($B110,Mes!$C$7:$AV$131,MATCH(MA$1,Mes!$C$3:$AV$3,0),FALSE),""))*1000)+((IFERROR(VLOOKUP($B110,Mes!$C$69:$AV$131,MATCH(MA$1,Mes!$C$3:$AV$3,0),FALSE),""))*1000)</f>
        <v>#VALUE!</v>
      </c>
      <c r="MB111" s="31" t="e">
        <f>((IFERROR(VLOOKUP($B110,Mes!$C$7:$AV$131,MATCH(MB$1,Mes!$C$3:$AV$3,0),FALSE),""))*1000)+((IFERROR(VLOOKUP($B110,Mes!$C$69:$AV$131,MATCH(MB$1,Mes!$C$3:$AV$3,0),FALSE),""))*1000)</f>
        <v>#VALUE!</v>
      </c>
      <c r="MC111" s="31" t="e">
        <f>((IFERROR(VLOOKUP($B110,Mes!$C$7:$AV$131,MATCH(MC$1,Mes!$C$3:$AV$3,0),FALSE),""))*1000)+((IFERROR(VLOOKUP($B110,Mes!$C$69:$AV$131,MATCH(MC$1,Mes!$C$3:$AV$3,0),FALSE),""))*1000)</f>
        <v>#VALUE!</v>
      </c>
      <c r="MD111" s="31" t="e">
        <f>((IFERROR(VLOOKUP($B110,Mes!$C$7:$AV$131,MATCH(MD$1,Mes!$C$3:$AV$3,0),FALSE),""))*1000)+((IFERROR(VLOOKUP($B110,Mes!$C$69:$AV$131,MATCH(MD$1,Mes!$C$3:$AV$3,0),FALSE),""))*1000)</f>
        <v>#VALUE!</v>
      </c>
      <c r="ME111" s="30" t="e">
        <f>((IFERROR(VLOOKUP($B110,Mes!$C$7:$AV$131,MATCH(ME$1,Mes!$C$3:$AV$3,0),FALSE),""))*1000)+((IFERROR(VLOOKUP($B110,Mes!$C$69:$AV$131,MATCH(ME$1,Mes!$C$3:$AV$3,0),FALSE),""))*1000)</f>
        <v>#VALUE!</v>
      </c>
      <c r="MF111" s="30" t="e">
        <f>((IFERROR(VLOOKUP($B110,Mes!$C$7:$AV$131,MATCH(MF$1,Mes!$C$3:$AV$3,0),FALSE),""))*1000)+((IFERROR(VLOOKUP($B110,Mes!$C$69:$AV$131,MATCH(MF$1,Mes!$C$3:$AV$3,0),FALSE),""))*1000)</f>
        <v>#VALUE!</v>
      </c>
      <c r="MG111" s="30" t="e">
        <f>((IFERROR(VLOOKUP($B110,Mes!$C$7:$AV$131,MATCH(MG$1,Mes!$C$3:$AV$3,0),FALSE),""))*1000)+((IFERROR(VLOOKUP($B110,Mes!$C$69:$AV$131,MATCH(MG$1,Mes!$C$3:$AV$3,0),FALSE),""))*1000)</f>
        <v>#VALUE!</v>
      </c>
      <c r="MH111" s="30" t="e">
        <f>((IFERROR(VLOOKUP($B110,Mes!$C$7:$AV$131,MATCH(MH$1,Mes!$C$3:$AV$3,0),FALSE),""))*1000)+((IFERROR(VLOOKUP($B110,Mes!$C$69:$AV$131,MATCH(MH$1,Mes!$C$3:$AV$3,0),FALSE),""))*1000)</f>
        <v>#VALUE!</v>
      </c>
      <c r="MI111" s="30" t="e">
        <f>((IFERROR(VLOOKUP($B110,Mes!$C$7:$AV$131,MATCH(MI$1,Mes!$C$3:$AV$3,0),FALSE),""))*1000)+((IFERROR(VLOOKUP($B110,Mes!$C$69:$AV$131,MATCH(MI$1,Mes!$C$3:$AV$3,0),FALSE),""))*1000)</f>
        <v>#VALUE!</v>
      </c>
      <c r="MJ111" s="30" t="e">
        <f>((IFERROR(VLOOKUP($B110,Mes!$C$7:$AV$131,MATCH(MJ$1,Mes!$C$3:$AV$3,0),FALSE),""))*1000)+((IFERROR(VLOOKUP($B110,Mes!$C$69:$AV$131,MATCH(MJ$1,Mes!$C$3:$AV$3,0),FALSE),""))*1000)</f>
        <v>#VALUE!</v>
      </c>
      <c r="MK111" s="30" t="e">
        <f>((IFERROR(VLOOKUP($B110,Mes!$C$7:$AV$131,MATCH(MK$1,Mes!$C$3:$AV$3,0),FALSE),""))*1000)+((IFERROR(VLOOKUP($B110,Mes!$C$69:$AV$131,MATCH(MK$1,Mes!$C$3:$AV$3,0),FALSE),""))*1000)</f>
        <v>#VALUE!</v>
      </c>
      <c r="ML111" s="30" t="e">
        <f>((IFERROR(VLOOKUP($B110,Mes!$C$7:$AV$131,MATCH(ML$1,Mes!$C$3:$AV$3,0),FALSE),""))*1000)+((IFERROR(VLOOKUP($B110,Mes!$C$69:$AV$131,MATCH(ML$1,Mes!$C$3:$AV$3,0),FALSE),""))*1000)</f>
        <v>#VALUE!</v>
      </c>
      <c r="MM111" s="30" t="e">
        <f>((IFERROR(VLOOKUP($B110,Mes!$C$7:$AV$131,MATCH(MM$1,Mes!$C$3:$AV$3,0),FALSE),""))*1000)+((IFERROR(VLOOKUP($B110,Mes!$C$69:$AV$131,MATCH(MM$1,Mes!$C$3:$AV$3,0),FALSE),""))*1000)</f>
        <v>#VALUE!</v>
      </c>
      <c r="MN111" s="30" t="e">
        <f>((IFERROR(VLOOKUP($B110,Mes!$C$7:$AV$131,MATCH(MN$1,Mes!$C$3:$AV$3,0),FALSE),""))*1000)+((IFERROR(VLOOKUP($B110,Mes!$C$69:$AV$131,MATCH(MN$1,Mes!$C$3:$AV$3,0),FALSE),""))*1000)</f>
        <v>#VALUE!</v>
      </c>
      <c r="MO111" s="30" t="e">
        <f>((IFERROR(VLOOKUP($B110,Mes!$C$7:$AV$131,MATCH(MO$1,Mes!$C$3:$AV$3,0),FALSE),""))*1000)+((IFERROR(VLOOKUP($B110,Mes!$C$69:$AV$131,MATCH(MO$1,Mes!$C$3:$AV$3,0),FALSE),""))*1000)</f>
        <v>#VALUE!</v>
      </c>
      <c r="MP111" s="30" t="e">
        <f>((IFERROR(VLOOKUP($B110,Mes!$C$7:$AV$131,MATCH(MP$1,Mes!$C$3:$AV$3,0),FALSE),""))*1000)+((IFERROR(VLOOKUP($B110,Mes!$C$69:$AV$131,MATCH(MP$1,Mes!$C$3:$AV$3,0),FALSE),""))*1000)</f>
        <v>#VALUE!</v>
      </c>
      <c r="MQ111" s="30" t="e">
        <f>((IFERROR(VLOOKUP($B110,Mes!$C$7:$AV$131,MATCH(MQ$1,Mes!$C$3:$AV$3,0),FALSE),""))*1000)+((IFERROR(VLOOKUP($B110,Mes!$C$69:$AV$131,MATCH(MQ$1,Mes!$C$3:$AV$3,0),FALSE),""))*1000)</f>
        <v>#VALUE!</v>
      </c>
      <c r="MR111" s="30" t="e">
        <f>((IFERROR(VLOOKUP($B110,Mes!$C$7:$AV$131,MATCH(MR$1,Mes!$C$3:$AV$3,0),FALSE),""))*1000)+((IFERROR(VLOOKUP($B110,Mes!$C$69:$AV$131,MATCH(MR$1,Mes!$C$3:$AV$3,0),FALSE),""))*1000)</f>
        <v>#VALUE!</v>
      </c>
      <c r="MS111" s="30" t="e">
        <f>((IFERROR(VLOOKUP($B110,Mes!$C$7:$AV$131,MATCH(MS$1,Mes!$C$3:$AV$3,0),FALSE),""))*1000)+((IFERROR(VLOOKUP($B110,Mes!$C$69:$AV$131,MATCH(MS$1,Mes!$C$3:$AV$3,0),FALSE),""))*1000)</f>
        <v>#VALUE!</v>
      </c>
      <c r="MT111" s="30" t="e">
        <f>((IFERROR(VLOOKUP($B110,Mes!$C$7:$AV$131,MATCH(MT$1,Mes!$C$3:$AV$3,0),FALSE),""))*1000)+((IFERROR(VLOOKUP($B110,Mes!$C$69:$AV$131,MATCH(MT$1,Mes!$C$3:$AV$3,0),FALSE),""))*1000)</f>
        <v>#VALUE!</v>
      </c>
      <c r="MU111" s="30" t="e">
        <f>((IFERROR(VLOOKUP($B110,Mes!$C$7:$AV$131,MATCH(MU$1,Mes!$C$3:$AV$3,0),FALSE),""))*1000)+((IFERROR(VLOOKUP($B110,Mes!$C$69:$AV$131,MATCH(MU$1,Mes!$C$3:$AV$3,0),FALSE),""))*1000)</f>
        <v>#VALUE!</v>
      </c>
      <c r="MV111" s="30" t="e">
        <f>((IFERROR(VLOOKUP($B110,Mes!$C$7:$AV$131,MATCH(MV$1,Mes!$C$3:$AV$3,0),FALSE),""))*1000)+((IFERROR(VLOOKUP($B110,Mes!$C$69:$AV$131,MATCH(MV$1,Mes!$C$3:$AV$3,0),FALSE),""))*1000)</f>
        <v>#VALUE!</v>
      </c>
      <c r="MW111" s="30" t="e">
        <f>((IFERROR(VLOOKUP($B110,Mes!$C$7:$AV$131,MATCH(MW$1,Mes!$C$3:$AV$3,0),FALSE),""))*1000)+((IFERROR(VLOOKUP($B110,Mes!$C$69:$AV$131,MATCH(MW$1,Mes!$C$3:$AV$3,0),FALSE),""))*1000)</f>
        <v>#VALUE!</v>
      </c>
      <c r="MX111" s="30" t="e">
        <f>((IFERROR(VLOOKUP($B110,Mes!$C$7:$AV$131,MATCH(MX$1,Mes!$C$3:$AV$3,0),FALSE),""))*1000)+((IFERROR(VLOOKUP($B110,Mes!$C$69:$AV$131,MATCH(MX$1,Mes!$C$3:$AV$3,0),FALSE),""))*1000)</f>
        <v>#VALUE!</v>
      </c>
      <c r="MY111" s="30" t="e">
        <f>((IFERROR(VLOOKUP($B110,Mes!$C$7:$AV$131,MATCH(MY$1,Mes!$C$3:$AV$3,0),FALSE),""))*1000)+((IFERROR(VLOOKUP($B110,Mes!$C$69:$AV$131,MATCH(MY$1,Mes!$C$3:$AV$3,0),FALSE),""))*1000)</f>
        <v>#VALUE!</v>
      </c>
      <c r="MZ111" s="30" t="e">
        <f>((IFERROR(VLOOKUP($B110,Mes!$C$7:$AV$131,MATCH(MZ$1,Mes!$C$3:$AV$3,0),FALSE),""))*1000)+((IFERROR(VLOOKUP($B110,Mes!$C$69:$AV$131,MATCH(MZ$1,Mes!$C$3:$AV$3,0),FALSE),""))*1000)</f>
        <v>#VALUE!</v>
      </c>
      <c r="NA111" s="30" t="e">
        <f>((IFERROR(VLOOKUP($B110,Mes!$C$7:$AV$131,MATCH(NA$1,Mes!$C$3:$AV$3,0),FALSE),""))*1000)+((IFERROR(VLOOKUP($B110,Mes!$C$69:$AV$131,MATCH(NA$1,Mes!$C$3:$AV$3,0),FALSE),""))*1000)</f>
        <v>#VALUE!</v>
      </c>
      <c r="NB111" s="30" t="e">
        <f>((IFERROR(VLOOKUP($B110,Mes!$C$7:$AV$131,MATCH(NB$1,Mes!$C$3:$AV$3,0),FALSE),""))*1000)+((IFERROR(VLOOKUP($B110,Mes!$C$69:$AV$131,MATCH(NB$1,Mes!$C$3:$AV$3,0),FALSE),""))*1000)</f>
        <v>#VALUE!</v>
      </c>
      <c r="NC111" s="30" t="e">
        <f>((IFERROR(VLOOKUP($B110,Mes!$C$7:$AV$131,MATCH(NC$1,Mes!$C$3:$AV$3,0),FALSE),""))*1000)+((IFERROR(VLOOKUP($B110,Mes!$C$69:$AV$131,MATCH(NC$1,Mes!$C$3:$AV$3,0),FALSE),""))*1000)</f>
        <v>#VALUE!</v>
      </c>
      <c r="ND111" s="30" t="e">
        <f>((IFERROR(VLOOKUP($B110,Mes!$C$7:$AV$131,MATCH(ND$1,Mes!$C$3:$AV$3,0),FALSE),""))*1000)+((IFERROR(VLOOKUP($B110,Mes!$C$69:$AV$131,MATCH(ND$1,Mes!$C$3:$AV$3,0),FALSE),""))*1000)</f>
        <v>#VALUE!</v>
      </c>
      <c r="NE111" s="30" t="e">
        <f>((IFERROR(VLOOKUP($B110,Mes!$C$7:$AV$131,MATCH(NE$1,Mes!$C$3:$AV$3,0),FALSE),""))*1000)+((IFERROR(VLOOKUP($B110,Mes!$C$69:$AV$131,MATCH(NE$1,Mes!$C$3:$AV$3,0),FALSE),""))*1000)</f>
        <v>#VALUE!</v>
      </c>
      <c r="NF111" s="30" t="e">
        <f>((IFERROR(VLOOKUP($B110,Mes!$C$7:$AV$131,MATCH(NF$1,Mes!$C$3:$AV$3,0),FALSE),""))*1000)+((IFERROR(VLOOKUP($B110,Mes!$C$69:$AV$131,MATCH(NF$1,Mes!$C$3:$AV$3,0),FALSE),""))*1000)</f>
        <v>#VALUE!</v>
      </c>
      <c r="NG111" s="30" t="e">
        <f>((IFERROR(VLOOKUP($B110,Mes!$C$7:$AV$131,MATCH(NG$1,Mes!$C$3:$AV$3,0),FALSE),""))*1000)+((IFERROR(VLOOKUP($B110,Mes!$C$69:$AV$131,MATCH(NG$1,Mes!$C$3:$AV$3,0),FALSE),""))*1000)</f>
        <v>#VALUE!</v>
      </c>
      <c r="NH111" s="30" t="e">
        <f>((IFERROR(VLOOKUP($B110,Mes!$C$7:$AV$131,MATCH(NH$1,Mes!$C$3:$AV$3,0),FALSE),""))*1000)+((IFERROR(VLOOKUP($B110,Mes!$C$69:$AV$131,MATCH(NH$1,Mes!$C$3:$AV$3,0),FALSE),""))*1000)</f>
        <v>#VALUE!</v>
      </c>
      <c r="NI111" s="30" t="e">
        <f>((IFERROR(VLOOKUP($B110,Mes!$C$7:$AV$131,MATCH(NI$1,Mes!$C$3:$AV$3,0),FALSE),""))*1000)+((IFERROR(VLOOKUP($B110,Mes!$C$69:$AV$131,MATCH(NI$1,Mes!$C$3:$AV$3,0),FALSE),""))*1000)</f>
        <v>#VALUE!</v>
      </c>
    </row>
    <row r="112" spans="1:374" s="32" customFormat="1" ht="14.4" outlineLevel="1" x14ac:dyDescent="0.2">
      <c r="A112" s="15"/>
      <c r="B112" s="14"/>
      <c r="C112" s="14"/>
      <c r="D112" s="14"/>
      <c r="E112" s="27" t="s">
        <v>226</v>
      </c>
      <c r="F112" s="61"/>
      <c r="G112" s="83">
        <v>12472</v>
      </c>
      <c r="H112" s="68"/>
      <c r="I112" s="68"/>
      <c r="J112" s="68">
        <v>10753.599999999999</v>
      </c>
      <c r="K112" s="68">
        <v>10750.4</v>
      </c>
      <c r="L112" s="68">
        <v>10628</v>
      </c>
      <c r="M112" s="68">
        <v>10647.2</v>
      </c>
      <c r="N112" s="68">
        <v>10236</v>
      </c>
      <c r="O112" s="68"/>
      <c r="P112" s="68"/>
      <c r="Q112" s="68">
        <v>16916</v>
      </c>
      <c r="R112" s="68">
        <v>17001.599999999999</v>
      </c>
      <c r="S112" s="68">
        <v>16893.599999999999</v>
      </c>
      <c r="T112" s="68">
        <v>16775.2</v>
      </c>
      <c r="U112" s="68">
        <v>16859.999999999996</v>
      </c>
      <c r="V112" s="68"/>
      <c r="W112" s="68"/>
      <c r="X112" s="68">
        <v>15869.6</v>
      </c>
      <c r="Y112" s="68">
        <v>19817.599999999999</v>
      </c>
      <c r="Z112" s="68">
        <v>19975.199999999997</v>
      </c>
      <c r="AA112" s="68">
        <v>19675.2</v>
      </c>
      <c r="AB112" s="68">
        <v>19133.600000000002</v>
      </c>
      <c r="AC112" s="68"/>
      <c r="AD112" s="68"/>
      <c r="AE112" s="68">
        <v>17764.800000000003</v>
      </c>
      <c r="AF112" s="68">
        <v>17224.800000000003</v>
      </c>
      <c r="AG112" s="68">
        <v>17210.400000000001</v>
      </c>
      <c r="AH112" s="68">
        <v>17030.400000000001</v>
      </c>
      <c r="AI112" s="68"/>
      <c r="AJ112" s="68"/>
      <c r="AK112" s="68"/>
      <c r="AL112" s="68">
        <v>12084</v>
      </c>
      <c r="AM112" s="68">
        <v>11686.4</v>
      </c>
      <c r="AN112" s="68">
        <v>11680.800000000001</v>
      </c>
      <c r="AO112" s="68">
        <v>11664.800000000001</v>
      </c>
      <c r="AP112" s="68">
        <v>11587.200000000003</v>
      </c>
      <c r="AQ112" s="68"/>
      <c r="AR112" s="68"/>
      <c r="AS112" s="68"/>
      <c r="AT112" s="68">
        <v>10699.199999999999</v>
      </c>
      <c r="AU112" s="68">
        <v>10208</v>
      </c>
      <c r="AV112" s="68">
        <v>11756</v>
      </c>
      <c r="AW112" s="68">
        <v>15803.999999999998</v>
      </c>
      <c r="AX112" s="68"/>
      <c r="AY112" s="68"/>
      <c r="AZ112" s="68">
        <v>14353.599999999999</v>
      </c>
      <c r="BA112" s="68">
        <v>13991.2</v>
      </c>
      <c r="BB112" s="68">
        <v>13559.199999999999</v>
      </c>
      <c r="BC112" s="68">
        <v>12771.999999999998</v>
      </c>
      <c r="BD112" s="68">
        <v>12166.4</v>
      </c>
      <c r="BE112" s="68"/>
      <c r="BF112" s="68"/>
      <c r="BG112" s="68">
        <v>14410.399999999998</v>
      </c>
      <c r="BH112" s="68">
        <v>14175.999999999998</v>
      </c>
      <c r="BI112" s="68">
        <v>14070.399999999998</v>
      </c>
      <c r="BJ112" s="68">
        <v>13377.599999999999</v>
      </c>
      <c r="BK112" s="68">
        <v>12555.999999999998</v>
      </c>
      <c r="BL112" s="68"/>
      <c r="BM112" s="68"/>
      <c r="BN112" s="68">
        <v>9507.1999999999989</v>
      </c>
      <c r="BO112" s="68">
        <v>9507.1999999999989</v>
      </c>
      <c r="BP112" s="68">
        <v>8851.1999999999989</v>
      </c>
      <c r="BQ112" s="68">
        <v>8841.5999999999985</v>
      </c>
      <c r="BR112" s="68">
        <v>8503.2000000000007</v>
      </c>
      <c r="BS112" s="68">
        <v>8503.1999999999989</v>
      </c>
      <c r="BT112" s="68"/>
      <c r="BU112" s="68"/>
      <c r="BV112" s="68">
        <v>7432.8</v>
      </c>
      <c r="BW112" s="68">
        <v>6432</v>
      </c>
      <c r="BX112" s="68">
        <v>5869.6</v>
      </c>
      <c r="BY112" s="68">
        <v>5296.7999999999993</v>
      </c>
      <c r="BZ112" s="68">
        <v>5603.2</v>
      </c>
      <c r="CA112" s="68"/>
      <c r="CB112" s="68"/>
      <c r="CC112" s="68">
        <v>9664</v>
      </c>
      <c r="CD112" s="68">
        <v>9577.6</v>
      </c>
      <c r="CE112" s="68">
        <v>9001.6</v>
      </c>
      <c r="CF112" s="68">
        <v>9825.6</v>
      </c>
      <c r="CG112" s="68">
        <v>8081.6</v>
      </c>
      <c r="CH112" s="68"/>
      <c r="CI112" s="68"/>
      <c r="CJ112" s="68">
        <v>6184.8</v>
      </c>
      <c r="CK112" s="68">
        <v>6112.8</v>
      </c>
      <c r="CL112" s="68">
        <v>5884.8</v>
      </c>
      <c r="CM112" s="68">
        <v>9811.9999999999982</v>
      </c>
      <c r="CN112" s="68"/>
      <c r="CO112" s="68"/>
      <c r="CP112" s="68"/>
      <c r="CQ112" s="68"/>
      <c r="CR112" s="68"/>
      <c r="CS112" s="68"/>
      <c r="CT112" s="68">
        <v>6184.8</v>
      </c>
      <c r="CU112" s="68"/>
      <c r="CV112" s="68"/>
      <c r="CW112" s="68"/>
      <c r="CX112" s="68"/>
      <c r="CY112" s="68"/>
      <c r="CZ112" s="68"/>
      <c r="DA112" s="68"/>
      <c r="DB112" s="68"/>
      <c r="DC112" s="68"/>
      <c r="DD112" s="68"/>
      <c r="DE112" s="68"/>
      <c r="DF112" s="68"/>
      <c r="DG112" s="68"/>
      <c r="DH112" s="68"/>
      <c r="DI112" s="68"/>
      <c r="DJ112" s="68"/>
      <c r="DK112" s="68"/>
      <c r="DL112" s="68"/>
      <c r="DM112" s="68"/>
      <c r="DN112" s="68"/>
      <c r="DO112" s="68"/>
      <c r="DP112" s="68"/>
      <c r="DQ112" s="68"/>
      <c r="DR112" s="68"/>
      <c r="DS112" s="68"/>
      <c r="DT112" s="68"/>
      <c r="DU112" s="68"/>
      <c r="DV112" s="68"/>
      <c r="DW112" s="68"/>
      <c r="DX112" s="68"/>
      <c r="DY112" s="68"/>
      <c r="DZ112" s="68"/>
      <c r="EA112" s="68"/>
      <c r="EB112" s="68"/>
      <c r="EC112" s="68"/>
      <c r="ED112" s="68"/>
      <c r="EE112" s="68"/>
      <c r="EF112" s="68"/>
      <c r="EG112" s="68"/>
      <c r="EH112" s="68"/>
      <c r="EI112" s="68"/>
      <c r="EJ112" s="68"/>
      <c r="EK112" s="68"/>
      <c r="EL112" s="68"/>
      <c r="EM112" s="68"/>
      <c r="EN112" s="68"/>
      <c r="EO112" s="68"/>
      <c r="EP112" s="68"/>
      <c r="EQ112" s="68"/>
      <c r="ER112" s="68"/>
      <c r="ES112" s="68"/>
      <c r="ET112" s="68"/>
      <c r="EU112" s="68"/>
      <c r="EV112" s="68"/>
      <c r="EW112" s="68"/>
      <c r="EX112" s="68"/>
      <c r="EY112" s="68"/>
      <c r="EZ112" s="68"/>
      <c r="FA112" s="68"/>
      <c r="FB112" s="68"/>
      <c r="FC112" s="68"/>
      <c r="FD112" s="68"/>
      <c r="FE112" s="68"/>
      <c r="FF112" s="68">
        <v>0</v>
      </c>
      <c r="FG112" s="68">
        <v>0</v>
      </c>
      <c r="FH112" s="68">
        <v>0</v>
      </c>
      <c r="FI112" s="68">
        <v>0</v>
      </c>
      <c r="FJ112" s="68"/>
      <c r="FK112" s="68"/>
      <c r="FL112" s="68">
        <v>26</v>
      </c>
      <c r="FM112" s="68"/>
      <c r="FN112" s="68"/>
      <c r="FO112" s="68">
        <v>26</v>
      </c>
      <c r="FP112" s="68"/>
      <c r="FQ112" s="68">
        <v>20</v>
      </c>
      <c r="FR112" s="68"/>
      <c r="FS112" s="68"/>
      <c r="FT112" s="68"/>
      <c r="FU112" s="68"/>
      <c r="FV112" s="68"/>
      <c r="FW112" s="68"/>
      <c r="FX112" s="68"/>
      <c r="FY112" s="68"/>
      <c r="FZ112" s="68"/>
      <c r="GA112" s="68"/>
      <c r="GB112" s="68"/>
      <c r="GC112" s="68"/>
      <c r="GD112" s="68"/>
      <c r="GE112" s="68"/>
      <c r="GF112" s="68"/>
      <c r="GG112" s="68"/>
      <c r="GH112" s="68"/>
      <c r="GI112" s="68"/>
      <c r="GJ112" s="68"/>
      <c r="GK112" s="68"/>
      <c r="GL112" s="68"/>
      <c r="GM112" s="68"/>
      <c r="GN112" s="68"/>
      <c r="GO112" s="68"/>
      <c r="GP112" s="68"/>
      <c r="GQ112" s="68"/>
      <c r="GR112" s="68"/>
      <c r="GS112" s="68"/>
      <c r="GT112" s="68"/>
      <c r="GU112" s="68"/>
      <c r="GV112" s="68"/>
      <c r="GW112" s="68"/>
      <c r="GX112" s="68"/>
      <c r="GY112" s="68"/>
      <c r="GZ112" s="68"/>
      <c r="HA112" s="68"/>
      <c r="HB112" s="68"/>
      <c r="HC112" s="68"/>
      <c r="HD112" s="68"/>
      <c r="HE112" s="68"/>
      <c r="HF112" s="68"/>
      <c r="HG112" s="68"/>
      <c r="HH112" s="68"/>
      <c r="HI112" s="68"/>
      <c r="HJ112" s="68"/>
      <c r="HK112" s="68"/>
      <c r="HL112" s="68"/>
      <c r="HM112" s="68"/>
      <c r="HN112" s="68"/>
      <c r="HO112" s="68"/>
      <c r="HP112" s="68"/>
      <c r="HQ112" s="68"/>
      <c r="HR112" s="68"/>
      <c r="HS112" s="68"/>
      <c r="HT112" s="68"/>
      <c r="HU112" s="68"/>
      <c r="HV112" s="68"/>
      <c r="HW112" s="68"/>
      <c r="HX112" s="68"/>
      <c r="HY112" s="68"/>
      <c r="HZ112" s="68"/>
      <c r="IA112" s="68"/>
      <c r="IB112" s="68"/>
      <c r="IC112" s="68"/>
      <c r="ID112" s="68"/>
      <c r="IE112" s="68"/>
      <c r="IF112" s="68"/>
      <c r="IG112" s="68"/>
      <c r="IH112" s="68"/>
      <c r="II112" s="68"/>
      <c r="IJ112" s="68"/>
      <c r="IK112" s="68"/>
      <c r="IL112" s="68"/>
      <c r="IM112" s="68"/>
      <c r="IN112" s="68"/>
      <c r="IO112" s="68"/>
      <c r="IP112" s="68"/>
      <c r="IQ112" s="68"/>
      <c r="IR112" s="68"/>
      <c r="IS112" s="68"/>
      <c r="IT112" s="68"/>
      <c r="IU112" s="68"/>
      <c r="IV112" s="68"/>
      <c r="IW112" s="68"/>
      <c r="IX112" s="68"/>
      <c r="IY112" s="68"/>
      <c r="IZ112" s="68"/>
      <c r="JA112" s="68"/>
      <c r="JB112" s="68"/>
      <c r="JC112" s="68"/>
      <c r="JD112" s="68"/>
      <c r="JE112" s="68"/>
      <c r="JF112" s="68"/>
      <c r="JG112" s="68"/>
      <c r="JH112" s="68"/>
      <c r="JI112" s="68"/>
      <c r="JJ112" s="68"/>
      <c r="JK112" s="68"/>
      <c r="JL112" s="68"/>
      <c r="JM112" s="68"/>
      <c r="JN112" s="68"/>
      <c r="JO112" s="68"/>
      <c r="JP112" s="68"/>
      <c r="JQ112" s="68"/>
      <c r="JR112" s="68"/>
      <c r="JS112" s="68"/>
      <c r="JT112" s="68"/>
      <c r="JU112" s="68"/>
      <c r="JV112" s="68"/>
      <c r="JW112" s="68"/>
      <c r="JX112" s="68"/>
      <c r="JY112" s="68"/>
      <c r="JZ112" s="68"/>
      <c r="KA112" s="68"/>
      <c r="KB112" s="68"/>
      <c r="KC112" s="68"/>
      <c r="KD112" s="68"/>
      <c r="KE112" s="68"/>
      <c r="KF112" s="68"/>
      <c r="KG112" s="68"/>
      <c r="KH112" s="68"/>
      <c r="KI112" s="68"/>
      <c r="KJ112" s="68"/>
      <c r="KK112" s="68"/>
      <c r="KL112" s="68"/>
      <c r="KM112" s="68"/>
      <c r="KN112" s="68"/>
      <c r="KO112" s="68"/>
      <c r="KP112" s="68"/>
      <c r="KQ112" s="68"/>
      <c r="KR112" s="68"/>
      <c r="KS112" s="68"/>
      <c r="KT112" s="68"/>
      <c r="KU112" s="68"/>
      <c r="KV112" s="68"/>
      <c r="KW112" s="68"/>
      <c r="KX112" s="68"/>
      <c r="KY112" s="68"/>
      <c r="KZ112" s="68"/>
      <c r="LA112" s="68"/>
      <c r="LB112" s="68"/>
      <c r="LC112" s="68"/>
      <c r="LD112" s="68"/>
      <c r="LE112" s="68"/>
      <c r="LF112" s="68"/>
      <c r="LG112" s="68"/>
      <c r="LH112" s="68"/>
      <c r="LI112" s="68"/>
      <c r="LJ112" s="68"/>
      <c r="LK112" s="68"/>
      <c r="LL112" s="68"/>
      <c r="LM112" s="68"/>
      <c r="LN112" s="68"/>
      <c r="LO112" s="68"/>
      <c r="LP112" s="68"/>
      <c r="LQ112" s="68"/>
      <c r="LR112" s="68"/>
      <c r="LS112" s="68"/>
      <c r="LT112" s="68"/>
      <c r="LU112" s="68"/>
      <c r="LV112" s="68"/>
      <c r="LW112" s="68"/>
      <c r="LX112" s="68"/>
      <c r="LY112" s="68"/>
      <c r="LZ112" s="68"/>
      <c r="MA112" s="68"/>
      <c r="MB112" s="68"/>
      <c r="MC112" s="68"/>
      <c r="MD112" s="68"/>
      <c r="ME112" s="68"/>
      <c r="MF112" s="68"/>
      <c r="MG112" s="68"/>
      <c r="MH112" s="68"/>
      <c r="MI112" s="68"/>
      <c r="MJ112" s="68"/>
      <c r="MK112" s="68"/>
      <c r="ML112" s="68"/>
      <c r="MM112" s="68"/>
      <c r="MN112" s="68"/>
      <c r="MO112" s="68"/>
      <c r="MP112" s="68"/>
      <c r="MQ112" s="68"/>
      <c r="MR112" s="68"/>
      <c r="MS112" s="68"/>
      <c r="MT112" s="68"/>
      <c r="MU112" s="68"/>
      <c r="MV112" s="68"/>
      <c r="MW112" s="68"/>
      <c r="MX112" s="68"/>
      <c r="MY112" s="68"/>
      <c r="MZ112" s="68"/>
      <c r="NA112" s="68"/>
      <c r="NB112" s="68"/>
      <c r="NC112" s="68"/>
      <c r="ND112" s="68"/>
      <c r="NE112" s="68"/>
      <c r="NF112" s="68"/>
      <c r="NG112" s="68"/>
      <c r="NH112" s="68"/>
      <c r="NI112" s="68"/>
    </row>
    <row r="113" spans="1:373" s="34" customFormat="1" ht="14.4" outlineLevel="1" x14ac:dyDescent="0.2">
      <c r="A113" s="16"/>
      <c r="B113" s="14"/>
      <c r="C113" s="14"/>
      <c r="D113" s="14"/>
      <c r="E113" s="27" t="s">
        <v>220</v>
      </c>
      <c r="F113" s="25"/>
      <c r="G113" s="83">
        <v>9956</v>
      </c>
      <c r="H113" s="68"/>
      <c r="I113" s="68"/>
      <c r="J113" s="68">
        <v>10753.599999999999</v>
      </c>
      <c r="K113" s="68">
        <v>9790.4</v>
      </c>
      <c r="L113" s="68">
        <v>10628</v>
      </c>
      <c r="M113" s="68">
        <v>9656.8000000000011</v>
      </c>
      <c r="N113" s="68">
        <v>8946.4</v>
      </c>
      <c r="O113" s="68"/>
      <c r="P113" s="68"/>
      <c r="Q113" s="68">
        <v>16661.599999999999</v>
      </c>
      <c r="R113" s="68">
        <v>16777.599999999999</v>
      </c>
      <c r="S113" s="68">
        <v>16497.599999999999</v>
      </c>
      <c r="T113" s="68">
        <v>16348.800000000001</v>
      </c>
      <c r="U113" s="68">
        <v>16478.399999999998</v>
      </c>
      <c r="V113" s="68"/>
      <c r="W113" s="68"/>
      <c r="X113" s="68">
        <v>15841.6</v>
      </c>
      <c r="Y113" s="68">
        <v>14049.599999999999</v>
      </c>
      <c r="Z113" s="68">
        <v>14207.199999999997</v>
      </c>
      <c r="AA113" s="68">
        <v>15638.400000000001</v>
      </c>
      <c r="AB113" s="68">
        <v>15938.400000000001</v>
      </c>
      <c r="AC113" s="68"/>
      <c r="AD113" s="68"/>
      <c r="AE113" s="68">
        <v>17738.400000000001</v>
      </c>
      <c r="AF113" s="68">
        <v>17210.400000000001</v>
      </c>
      <c r="AG113" s="68">
        <v>17210.400000000001</v>
      </c>
      <c r="AH113" s="68">
        <v>17006.400000000001</v>
      </c>
      <c r="AI113" s="68"/>
      <c r="AJ113" s="68"/>
      <c r="AK113" s="68"/>
      <c r="AL113" s="68">
        <v>8074.4</v>
      </c>
      <c r="AM113" s="68">
        <v>8863.1999999999989</v>
      </c>
      <c r="AN113" s="68">
        <v>9068</v>
      </c>
      <c r="AO113" s="68">
        <v>9364.7999999999993</v>
      </c>
      <c r="AP113" s="68">
        <v>8982.4000000000015</v>
      </c>
      <c r="AQ113" s="68"/>
      <c r="AR113" s="68"/>
      <c r="AS113" s="68"/>
      <c r="AT113" s="68">
        <v>10335.999999999998</v>
      </c>
      <c r="AU113" s="68">
        <v>9758.4</v>
      </c>
      <c r="AV113" s="68">
        <v>11452</v>
      </c>
      <c r="AW113" s="68">
        <v>13259.999999999998</v>
      </c>
      <c r="AX113" s="68"/>
      <c r="AY113" s="68"/>
      <c r="AZ113" s="68">
        <v>12076.8</v>
      </c>
      <c r="BA113" s="68">
        <v>12512</v>
      </c>
      <c r="BB113" s="68">
        <v>11955.199999999999</v>
      </c>
      <c r="BC113" s="68">
        <v>12441.599999999999</v>
      </c>
      <c r="BD113" s="68">
        <v>11888</v>
      </c>
      <c r="BE113" s="68"/>
      <c r="BF113" s="68"/>
      <c r="BG113" s="68">
        <v>13875.199999999999</v>
      </c>
      <c r="BH113" s="68">
        <v>13807.199999999999</v>
      </c>
      <c r="BI113" s="68">
        <v>13611.999999999998</v>
      </c>
      <c r="BJ113" s="68">
        <v>12907.199999999999</v>
      </c>
      <c r="BK113" s="68">
        <v>11891.999999999998</v>
      </c>
      <c r="BL113" s="68"/>
      <c r="BM113" s="68"/>
      <c r="BN113" s="68">
        <v>7817.5999999999985</v>
      </c>
      <c r="BO113" s="68">
        <v>7817.5999999999985</v>
      </c>
      <c r="BP113" s="68">
        <v>8076.7999999999993</v>
      </c>
      <c r="BQ113" s="68">
        <v>8114.4</v>
      </c>
      <c r="BR113" s="68">
        <v>7932</v>
      </c>
      <c r="BS113" s="68">
        <v>6768.7999999999993</v>
      </c>
      <c r="BT113" s="68"/>
      <c r="BU113" s="68"/>
      <c r="BV113" s="68">
        <v>6990.4000000000005</v>
      </c>
      <c r="BW113" s="68">
        <v>6181.6</v>
      </c>
      <c r="BX113" s="68">
        <v>5201.6000000000004</v>
      </c>
      <c r="BY113" s="68">
        <v>4510.3999999999996</v>
      </c>
      <c r="BZ113" s="68">
        <v>5015.2</v>
      </c>
      <c r="CA113" s="68"/>
      <c r="CB113" s="68"/>
      <c r="CC113" s="68">
        <v>5057.5999999999995</v>
      </c>
      <c r="CD113" s="68">
        <v>6480</v>
      </c>
      <c r="CE113" s="68">
        <v>6215.2</v>
      </c>
      <c r="CF113" s="68">
        <v>7075.2</v>
      </c>
      <c r="CG113" s="68">
        <v>8044.8</v>
      </c>
      <c r="CH113" s="68"/>
      <c r="CI113" s="68"/>
      <c r="CJ113" s="68">
        <v>6183.2</v>
      </c>
      <c r="CK113" s="68">
        <v>6004</v>
      </c>
      <c r="CL113" s="68">
        <v>5563.2</v>
      </c>
      <c r="CM113" s="68">
        <v>8932.7999999999993</v>
      </c>
      <c r="CN113" s="68"/>
      <c r="CO113" s="68"/>
      <c r="CP113" s="68"/>
      <c r="CQ113" s="68"/>
      <c r="CR113" s="68"/>
      <c r="CS113" s="68"/>
      <c r="CT113" s="68">
        <v>6183.2</v>
      </c>
      <c r="CU113" s="68"/>
      <c r="CV113" s="68"/>
      <c r="CW113" s="68"/>
      <c r="CX113" s="68"/>
      <c r="CY113" s="68"/>
      <c r="CZ113" s="68"/>
      <c r="DA113" s="68"/>
      <c r="DB113" s="68"/>
      <c r="DC113" s="68"/>
      <c r="DD113" s="68"/>
      <c r="DE113" s="68"/>
      <c r="DF113" s="68"/>
      <c r="DG113" s="68"/>
      <c r="DH113" s="68"/>
      <c r="DI113" s="68"/>
      <c r="DJ113" s="68"/>
      <c r="DK113" s="68"/>
      <c r="DL113" s="68"/>
      <c r="DM113" s="68"/>
      <c r="DN113" s="68"/>
      <c r="DO113" s="68"/>
      <c r="DP113" s="68"/>
      <c r="DQ113" s="68"/>
      <c r="DR113" s="68"/>
      <c r="DS113" s="68"/>
      <c r="DT113" s="68"/>
      <c r="DU113" s="68"/>
      <c r="DV113" s="68"/>
      <c r="DW113" s="68"/>
      <c r="DX113" s="68"/>
      <c r="DY113" s="68"/>
      <c r="DZ113" s="68"/>
      <c r="EA113" s="68"/>
      <c r="EB113" s="68"/>
      <c r="EC113" s="68"/>
      <c r="ED113" s="68"/>
      <c r="EE113" s="68"/>
      <c r="EF113" s="68"/>
      <c r="EG113" s="68"/>
      <c r="EH113" s="68"/>
      <c r="EI113" s="68"/>
      <c r="EJ113" s="68"/>
      <c r="EK113" s="68"/>
      <c r="EL113" s="68"/>
      <c r="EM113" s="68"/>
      <c r="EN113" s="68"/>
      <c r="EO113" s="68"/>
      <c r="EP113" s="68"/>
      <c r="EQ113" s="68"/>
      <c r="ER113" s="68"/>
      <c r="ES113" s="68"/>
      <c r="ET113" s="68"/>
      <c r="EU113" s="68"/>
      <c r="EV113" s="68"/>
      <c r="EW113" s="68"/>
      <c r="EX113" s="68"/>
      <c r="EY113" s="68"/>
      <c r="EZ113" s="68"/>
      <c r="FA113" s="68"/>
      <c r="FB113" s="68"/>
      <c r="FC113" s="68"/>
      <c r="FD113" s="68"/>
      <c r="FE113" s="68"/>
      <c r="FF113" s="68">
        <v>4.7856471569185519</v>
      </c>
      <c r="FG113" s="68">
        <v>0</v>
      </c>
      <c r="FH113" s="68">
        <v>0</v>
      </c>
      <c r="FI113" s="68">
        <v>0</v>
      </c>
      <c r="FJ113" s="68"/>
      <c r="FK113" s="68"/>
      <c r="FL113" s="68">
        <v>0</v>
      </c>
      <c r="FM113" s="68"/>
      <c r="FN113" s="68"/>
      <c r="FO113" s="68">
        <v>0</v>
      </c>
      <c r="FP113" s="68"/>
      <c r="FQ113" s="68">
        <v>0</v>
      </c>
      <c r="FR113" s="68"/>
      <c r="FS113" s="68"/>
      <c r="FT113" s="68"/>
      <c r="FU113" s="68"/>
      <c r="FV113" s="68"/>
      <c r="FW113" s="68"/>
      <c r="FX113" s="68"/>
      <c r="FY113" s="68"/>
      <c r="FZ113" s="68"/>
      <c r="GA113" s="68"/>
      <c r="GB113" s="68"/>
      <c r="GC113" s="68"/>
      <c r="GD113" s="68"/>
      <c r="GE113" s="68"/>
      <c r="GF113" s="68"/>
      <c r="GG113" s="68"/>
      <c r="GH113" s="68"/>
      <c r="GI113" s="68"/>
      <c r="GJ113" s="68"/>
      <c r="GK113" s="68"/>
      <c r="GL113" s="68"/>
      <c r="GM113" s="68"/>
      <c r="GN113" s="68"/>
      <c r="GO113" s="68"/>
      <c r="GP113" s="68"/>
      <c r="GQ113" s="68"/>
      <c r="GR113" s="68"/>
      <c r="GS113" s="68"/>
      <c r="GT113" s="68"/>
      <c r="GU113" s="68"/>
      <c r="GV113" s="68"/>
      <c r="GW113" s="68"/>
      <c r="GX113" s="68"/>
      <c r="GY113" s="68"/>
      <c r="GZ113" s="68"/>
      <c r="HA113" s="68"/>
      <c r="HB113" s="68"/>
      <c r="HC113" s="68"/>
      <c r="HD113" s="68"/>
      <c r="HE113" s="68"/>
      <c r="HF113" s="68"/>
      <c r="HG113" s="68"/>
      <c r="HH113" s="68"/>
      <c r="HI113" s="68"/>
      <c r="HJ113" s="68"/>
      <c r="HK113" s="68"/>
      <c r="HL113" s="68"/>
      <c r="HM113" s="68"/>
      <c r="HN113" s="68"/>
      <c r="HO113" s="68"/>
      <c r="HP113" s="68"/>
      <c r="HQ113" s="68"/>
      <c r="HR113" s="68"/>
      <c r="HS113" s="68"/>
      <c r="HT113" s="68"/>
      <c r="HU113" s="68"/>
      <c r="HV113" s="68"/>
      <c r="HW113" s="68"/>
      <c r="HX113" s="68"/>
      <c r="HY113" s="68"/>
      <c r="HZ113" s="68"/>
      <c r="IA113" s="68"/>
      <c r="IB113" s="68"/>
      <c r="IC113" s="68"/>
      <c r="ID113" s="68"/>
      <c r="IE113" s="68"/>
      <c r="IF113" s="68"/>
      <c r="IG113" s="68"/>
      <c r="IH113" s="68"/>
      <c r="II113" s="68"/>
      <c r="IJ113" s="68"/>
      <c r="IK113" s="68"/>
      <c r="IL113" s="68"/>
      <c r="IM113" s="68"/>
      <c r="IN113" s="68"/>
      <c r="IO113" s="68"/>
      <c r="IP113" s="68"/>
      <c r="IQ113" s="68"/>
      <c r="IR113" s="68"/>
      <c r="IS113" s="68"/>
      <c r="IT113" s="68"/>
      <c r="IU113" s="68"/>
      <c r="IV113" s="68"/>
      <c r="IW113" s="68"/>
      <c r="IX113" s="68"/>
      <c r="IY113" s="68"/>
      <c r="IZ113" s="68"/>
      <c r="JA113" s="68"/>
      <c r="JB113" s="68"/>
      <c r="JC113" s="68"/>
      <c r="JD113" s="68"/>
      <c r="JE113" s="68"/>
      <c r="JF113" s="68"/>
      <c r="JG113" s="68"/>
      <c r="JH113" s="68"/>
      <c r="JI113" s="68"/>
      <c r="JJ113" s="68"/>
      <c r="JK113" s="68"/>
      <c r="JL113" s="68"/>
      <c r="JM113" s="68"/>
      <c r="JN113" s="68"/>
      <c r="JO113" s="68"/>
      <c r="JP113" s="68"/>
      <c r="JQ113" s="68"/>
      <c r="JR113" s="68"/>
      <c r="JS113" s="68"/>
      <c r="JT113" s="68"/>
      <c r="JU113" s="68"/>
      <c r="JV113" s="68"/>
      <c r="JW113" s="68"/>
      <c r="JX113" s="68"/>
      <c r="JY113" s="68"/>
      <c r="JZ113" s="68"/>
      <c r="KA113" s="68"/>
      <c r="KB113" s="68"/>
      <c r="KC113" s="68"/>
      <c r="KD113" s="68"/>
      <c r="KE113" s="68"/>
      <c r="KF113" s="68"/>
      <c r="KG113" s="68"/>
      <c r="KH113" s="68"/>
      <c r="KI113" s="68"/>
      <c r="KJ113" s="68"/>
      <c r="KK113" s="68"/>
      <c r="KL113" s="68"/>
      <c r="KM113" s="68"/>
      <c r="KN113" s="68"/>
      <c r="KO113" s="68"/>
      <c r="KP113" s="68"/>
      <c r="KQ113" s="68"/>
      <c r="KR113" s="68"/>
      <c r="KS113" s="68"/>
      <c r="KT113" s="68"/>
      <c r="KU113" s="68"/>
      <c r="KV113" s="68"/>
      <c r="KW113" s="68"/>
      <c r="KX113" s="68"/>
      <c r="KY113" s="68"/>
      <c r="KZ113" s="68"/>
      <c r="LA113" s="68"/>
      <c r="LB113" s="68"/>
      <c r="LC113" s="68"/>
      <c r="LD113" s="68"/>
      <c r="LE113" s="68"/>
      <c r="LF113" s="68"/>
      <c r="LG113" s="68"/>
      <c r="LH113" s="68"/>
      <c r="LI113" s="68"/>
      <c r="LJ113" s="68"/>
      <c r="LK113" s="68"/>
      <c r="LL113" s="68"/>
      <c r="LM113" s="68"/>
      <c r="LN113" s="68"/>
      <c r="LO113" s="68"/>
      <c r="LP113" s="68"/>
      <c r="LQ113" s="68"/>
      <c r="LR113" s="68"/>
      <c r="LS113" s="68"/>
      <c r="LT113" s="68"/>
      <c r="LU113" s="68"/>
      <c r="LV113" s="68"/>
      <c r="LW113" s="68"/>
      <c r="LX113" s="68"/>
      <c r="LY113" s="68"/>
      <c r="LZ113" s="68"/>
      <c r="MA113" s="68"/>
      <c r="MB113" s="68"/>
      <c r="MC113" s="68"/>
      <c r="MD113" s="68"/>
      <c r="ME113" s="68"/>
      <c r="MF113" s="68"/>
      <c r="MG113" s="68"/>
      <c r="MH113" s="68"/>
      <c r="MI113" s="68"/>
      <c r="MJ113" s="68"/>
      <c r="MK113" s="68"/>
      <c r="ML113" s="68"/>
      <c r="MM113" s="68"/>
      <c r="MN113" s="68"/>
      <c r="MO113" s="68"/>
      <c r="MP113" s="68"/>
      <c r="MQ113" s="68"/>
      <c r="MR113" s="68"/>
      <c r="MS113" s="68"/>
      <c r="MT113" s="68"/>
      <c r="MU113" s="68"/>
      <c r="MV113" s="68"/>
      <c r="MW113" s="68"/>
      <c r="MX113" s="68"/>
      <c r="MY113" s="68"/>
      <c r="MZ113" s="68"/>
      <c r="NA113" s="68"/>
      <c r="NB113" s="68"/>
      <c r="NC113" s="68"/>
      <c r="ND113" s="68"/>
      <c r="NE113" s="68"/>
      <c r="NF113" s="68"/>
      <c r="NG113" s="68"/>
      <c r="NH113" s="68"/>
      <c r="NI113" s="68"/>
    </row>
    <row r="114" spans="1:373" s="34" customFormat="1" ht="15" outlineLevel="1" thickBot="1" x14ac:dyDescent="0.25">
      <c r="A114" s="16"/>
      <c r="B114" s="14"/>
      <c r="C114" s="14"/>
      <c r="D114" s="14"/>
      <c r="E114" s="57" t="s">
        <v>197</v>
      </c>
      <c r="F114" s="58"/>
      <c r="G114" s="83">
        <v>4039.2</v>
      </c>
      <c r="H114" s="68"/>
      <c r="I114" s="68"/>
      <c r="J114" s="68">
        <v>4039.2</v>
      </c>
      <c r="K114" s="68">
        <v>3079.2</v>
      </c>
      <c r="L114" s="68">
        <v>3080</v>
      </c>
      <c r="M114" s="68">
        <v>2120</v>
      </c>
      <c r="N114" s="68">
        <v>2120</v>
      </c>
      <c r="O114" s="68"/>
      <c r="P114" s="68"/>
      <c r="Q114" s="68">
        <v>9864</v>
      </c>
      <c r="R114" s="68">
        <v>9992</v>
      </c>
      <c r="S114" s="68">
        <v>9992</v>
      </c>
      <c r="T114" s="68">
        <v>9992</v>
      </c>
      <c r="U114" s="68">
        <v>10120</v>
      </c>
      <c r="V114" s="68"/>
      <c r="W114" s="68"/>
      <c r="X114" s="68">
        <v>10248</v>
      </c>
      <c r="Y114" s="68">
        <v>8648</v>
      </c>
      <c r="Z114" s="68">
        <v>8944</v>
      </c>
      <c r="AA114" s="68">
        <v>8944</v>
      </c>
      <c r="AB114" s="68">
        <v>7024</v>
      </c>
      <c r="AC114" s="68"/>
      <c r="AD114" s="68"/>
      <c r="AE114" s="68">
        <v>7128</v>
      </c>
      <c r="AF114" s="68">
        <v>7128</v>
      </c>
      <c r="AG114" s="68">
        <v>7128</v>
      </c>
      <c r="AH114" s="68">
        <v>7128</v>
      </c>
      <c r="AI114" s="68"/>
      <c r="AJ114" s="68"/>
      <c r="AK114" s="68"/>
      <c r="AL114" s="68">
        <v>1932</v>
      </c>
      <c r="AM114" s="68">
        <v>2976</v>
      </c>
      <c r="AN114" s="68">
        <v>2976</v>
      </c>
      <c r="AO114" s="68">
        <v>1476.8</v>
      </c>
      <c r="AP114" s="68">
        <v>676.8</v>
      </c>
      <c r="AQ114" s="68"/>
      <c r="AR114" s="68"/>
      <c r="AS114" s="68"/>
      <c r="AT114" s="68">
        <v>848.8</v>
      </c>
      <c r="AU114" s="68">
        <v>812.8</v>
      </c>
      <c r="AV114" s="68">
        <v>2732.8</v>
      </c>
      <c r="AW114" s="68">
        <v>4895.2</v>
      </c>
      <c r="AX114" s="68"/>
      <c r="AY114" s="68"/>
      <c r="AZ114" s="68">
        <v>368.8</v>
      </c>
      <c r="BA114" s="68">
        <v>330.4</v>
      </c>
      <c r="BB114" s="68">
        <v>145.6</v>
      </c>
      <c r="BC114" s="68">
        <v>145.6</v>
      </c>
      <c r="BD114" s="68">
        <v>101.6</v>
      </c>
      <c r="BE114" s="68"/>
      <c r="BF114" s="68"/>
      <c r="BG114" s="68">
        <v>2609.6</v>
      </c>
      <c r="BH114" s="68">
        <v>2520.8000000000002</v>
      </c>
      <c r="BI114" s="68">
        <v>2395.1999999999998</v>
      </c>
      <c r="BJ114" s="68">
        <v>2459.1999999999998</v>
      </c>
      <c r="BK114" s="68">
        <v>2459.1999999999998</v>
      </c>
      <c r="BL114" s="68"/>
      <c r="BM114" s="68"/>
      <c r="BN114" s="68">
        <v>1692.8</v>
      </c>
      <c r="BO114" s="68">
        <v>1692.8</v>
      </c>
      <c r="BP114" s="68">
        <v>1616</v>
      </c>
      <c r="BQ114" s="68">
        <v>1426.4</v>
      </c>
      <c r="BR114" s="68">
        <v>1357.6</v>
      </c>
      <c r="BS114" s="68">
        <v>146.4</v>
      </c>
      <c r="BT114" s="68"/>
      <c r="BU114" s="68"/>
      <c r="BV114" s="68">
        <v>0</v>
      </c>
      <c r="BW114" s="68">
        <v>60</v>
      </c>
      <c r="BX114" s="68">
        <v>1.6</v>
      </c>
      <c r="BY114" s="68">
        <v>1.6</v>
      </c>
      <c r="BZ114" s="68">
        <v>641.6</v>
      </c>
      <c r="CA114" s="68"/>
      <c r="CB114" s="68"/>
      <c r="CC114" s="68">
        <v>0</v>
      </c>
      <c r="CD114" s="68">
        <v>0</v>
      </c>
      <c r="CE114" s="68">
        <v>0</v>
      </c>
      <c r="CF114" s="68">
        <v>0</v>
      </c>
      <c r="CG114" s="68">
        <v>0</v>
      </c>
      <c r="CH114" s="68"/>
      <c r="CI114" s="68"/>
      <c r="CJ114" s="68">
        <v>0</v>
      </c>
      <c r="CK114" s="68">
        <v>0</v>
      </c>
      <c r="CL114" s="68">
        <v>0</v>
      </c>
      <c r="CM114" s="68">
        <v>3648</v>
      </c>
      <c r="CN114" s="68"/>
      <c r="CO114" s="68"/>
      <c r="CP114" s="68"/>
      <c r="CQ114" s="68"/>
      <c r="CR114" s="68"/>
      <c r="CS114" s="68"/>
      <c r="CT114" s="68">
        <v>0</v>
      </c>
      <c r="CU114" s="68"/>
      <c r="CV114" s="68"/>
      <c r="CW114" s="68"/>
      <c r="CX114" s="68"/>
      <c r="CY114" s="68"/>
      <c r="CZ114" s="68"/>
      <c r="DA114" s="68"/>
      <c r="DB114" s="68"/>
      <c r="DC114" s="68"/>
      <c r="DD114" s="68"/>
      <c r="DE114" s="68"/>
      <c r="DF114" s="68"/>
      <c r="DG114" s="68"/>
      <c r="DH114" s="68"/>
      <c r="DI114" s="68"/>
      <c r="DJ114" s="68"/>
      <c r="DK114" s="68"/>
      <c r="DL114" s="68"/>
      <c r="DM114" s="68"/>
      <c r="DN114" s="68"/>
      <c r="DO114" s="68"/>
      <c r="DP114" s="68"/>
      <c r="DQ114" s="68"/>
      <c r="DR114" s="68"/>
      <c r="DS114" s="68"/>
      <c r="DT114" s="68"/>
      <c r="DU114" s="68"/>
      <c r="DV114" s="68"/>
      <c r="DW114" s="68"/>
      <c r="DX114" s="68"/>
      <c r="DY114" s="68"/>
      <c r="DZ114" s="68"/>
      <c r="EA114" s="68"/>
      <c r="EB114" s="68"/>
      <c r="EC114" s="68"/>
      <c r="ED114" s="68"/>
      <c r="EE114" s="68"/>
      <c r="EF114" s="68"/>
      <c r="EG114" s="68"/>
      <c r="EH114" s="68"/>
      <c r="EI114" s="68"/>
      <c r="EJ114" s="68"/>
      <c r="EK114" s="68"/>
      <c r="EL114" s="68"/>
      <c r="EM114" s="68"/>
      <c r="EN114" s="68"/>
      <c r="EO114" s="68"/>
      <c r="EP114" s="68"/>
      <c r="EQ114" s="68"/>
      <c r="ER114" s="68"/>
      <c r="ES114" s="68"/>
      <c r="ET114" s="68"/>
      <c r="EU114" s="68"/>
      <c r="EV114" s="68"/>
      <c r="EW114" s="68"/>
      <c r="EX114" s="68"/>
      <c r="EY114" s="68"/>
      <c r="EZ114" s="68"/>
      <c r="FA114" s="68"/>
      <c r="FB114" s="68"/>
      <c r="FC114" s="68"/>
      <c r="FD114" s="68"/>
      <c r="FE114" s="68"/>
      <c r="FF114" s="68">
        <v>15.332921608856584</v>
      </c>
      <c r="FG114" s="68">
        <v>0</v>
      </c>
      <c r="FH114" s="68">
        <v>0</v>
      </c>
      <c r="FI114" s="68">
        <v>0</v>
      </c>
      <c r="FJ114" s="68"/>
      <c r="FK114" s="68"/>
      <c r="FL114" s="68">
        <v>0</v>
      </c>
      <c r="FM114" s="68"/>
      <c r="FN114" s="68"/>
      <c r="FO114" s="68">
        <v>0</v>
      </c>
      <c r="FP114" s="68"/>
      <c r="FQ114" s="68">
        <v>0</v>
      </c>
      <c r="FR114" s="68"/>
      <c r="FS114" s="68"/>
      <c r="FT114" s="68"/>
      <c r="FU114" s="68"/>
      <c r="FV114" s="68"/>
      <c r="FW114" s="68"/>
      <c r="FX114" s="68"/>
      <c r="FY114" s="68"/>
      <c r="FZ114" s="68"/>
      <c r="GA114" s="68"/>
      <c r="GB114" s="68"/>
      <c r="GC114" s="68"/>
      <c r="GD114" s="68"/>
      <c r="GE114" s="68"/>
      <c r="GF114" s="68"/>
      <c r="GG114" s="68"/>
      <c r="GH114" s="68"/>
      <c r="GI114" s="68"/>
      <c r="GJ114" s="68"/>
      <c r="GK114" s="68"/>
      <c r="GL114" s="68"/>
      <c r="GM114" s="68"/>
      <c r="GN114" s="68"/>
      <c r="GO114" s="68"/>
      <c r="GP114" s="68"/>
      <c r="GQ114" s="68"/>
      <c r="GR114" s="68"/>
      <c r="GS114" s="68"/>
      <c r="GT114" s="68"/>
      <c r="GU114" s="68"/>
      <c r="GV114" s="68"/>
      <c r="GW114" s="68"/>
      <c r="GX114" s="68"/>
      <c r="GY114" s="68"/>
      <c r="GZ114" s="68"/>
      <c r="HA114" s="68"/>
      <c r="HB114" s="68"/>
      <c r="HC114" s="68"/>
      <c r="HD114" s="68"/>
      <c r="HE114" s="68"/>
      <c r="HF114" s="68"/>
      <c r="HG114" s="68"/>
      <c r="HH114" s="68"/>
      <c r="HI114" s="68"/>
      <c r="HJ114" s="68"/>
      <c r="HK114" s="68"/>
      <c r="HL114" s="68"/>
      <c r="HM114" s="68"/>
      <c r="HN114" s="68"/>
      <c r="HO114" s="68"/>
      <c r="HP114" s="68"/>
      <c r="HQ114" s="68"/>
      <c r="HR114" s="68"/>
      <c r="HS114" s="68"/>
      <c r="HT114" s="68"/>
      <c r="HU114" s="68"/>
      <c r="HV114" s="68"/>
      <c r="HW114" s="68"/>
      <c r="HX114" s="68"/>
      <c r="HY114" s="68"/>
      <c r="HZ114" s="68"/>
      <c r="IA114" s="68"/>
      <c r="IB114" s="68"/>
      <c r="IC114" s="68"/>
      <c r="ID114" s="68"/>
      <c r="IE114" s="68"/>
      <c r="IF114" s="68"/>
      <c r="IG114" s="68"/>
      <c r="IH114" s="68"/>
      <c r="II114" s="68"/>
      <c r="IJ114" s="68"/>
      <c r="IK114" s="68"/>
      <c r="IL114" s="68"/>
      <c r="IM114" s="68"/>
      <c r="IN114" s="68"/>
      <c r="IO114" s="68"/>
      <c r="IP114" s="68"/>
      <c r="IQ114" s="68"/>
      <c r="IR114" s="68"/>
      <c r="IS114" s="68"/>
      <c r="IT114" s="68"/>
      <c r="IU114" s="68"/>
      <c r="IV114" s="68"/>
      <c r="IW114" s="68"/>
      <c r="IX114" s="68"/>
      <c r="IY114" s="68"/>
      <c r="IZ114" s="68"/>
      <c r="JA114" s="68"/>
      <c r="JB114" s="68"/>
      <c r="JC114" s="68"/>
      <c r="JD114" s="68"/>
      <c r="JE114" s="68"/>
      <c r="JF114" s="68"/>
      <c r="JG114" s="68"/>
      <c r="JH114" s="68"/>
      <c r="JI114" s="68"/>
      <c r="JJ114" s="68"/>
      <c r="JK114" s="68"/>
      <c r="JL114" s="68"/>
      <c r="JM114" s="68"/>
      <c r="JN114" s="68"/>
      <c r="JO114" s="68"/>
      <c r="JP114" s="68"/>
      <c r="JQ114" s="68"/>
      <c r="JR114" s="68"/>
      <c r="JS114" s="68"/>
      <c r="JT114" s="68"/>
      <c r="JU114" s="68"/>
      <c r="JV114" s="68"/>
      <c r="JW114" s="68"/>
      <c r="JX114" s="68"/>
      <c r="JY114" s="68"/>
      <c r="JZ114" s="68"/>
      <c r="KA114" s="68"/>
      <c r="KB114" s="68"/>
      <c r="KC114" s="68"/>
      <c r="KD114" s="68"/>
      <c r="KE114" s="68"/>
      <c r="KF114" s="68"/>
      <c r="KG114" s="68"/>
      <c r="KH114" s="68"/>
      <c r="KI114" s="68"/>
      <c r="KJ114" s="68"/>
      <c r="KK114" s="68"/>
      <c r="KL114" s="68"/>
      <c r="KM114" s="68"/>
      <c r="KN114" s="68"/>
      <c r="KO114" s="68"/>
      <c r="KP114" s="68"/>
      <c r="KQ114" s="68"/>
      <c r="KR114" s="68"/>
      <c r="KS114" s="68"/>
      <c r="KT114" s="68"/>
      <c r="KU114" s="68"/>
      <c r="KV114" s="68"/>
      <c r="KW114" s="68"/>
      <c r="KX114" s="68"/>
      <c r="KY114" s="68"/>
      <c r="KZ114" s="68"/>
      <c r="LA114" s="68"/>
      <c r="LB114" s="68"/>
      <c r="LC114" s="68"/>
      <c r="LD114" s="68"/>
      <c r="LE114" s="68"/>
      <c r="LF114" s="68"/>
      <c r="LG114" s="68"/>
      <c r="LH114" s="68"/>
      <c r="LI114" s="68"/>
      <c r="LJ114" s="68"/>
      <c r="LK114" s="68"/>
      <c r="LL114" s="68"/>
      <c r="LM114" s="68"/>
      <c r="LN114" s="68"/>
      <c r="LO114" s="68"/>
      <c r="LP114" s="68"/>
      <c r="LQ114" s="68"/>
      <c r="LR114" s="68"/>
      <c r="LS114" s="68"/>
      <c r="LT114" s="68"/>
      <c r="LU114" s="68"/>
      <c r="LV114" s="68"/>
      <c r="LW114" s="68"/>
      <c r="LX114" s="68"/>
      <c r="LY114" s="68"/>
      <c r="LZ114" s="68"/>
      <c r="MA114" s="68"/>
      <c r="MB114" s="68"/>
      <c r="MC114" s="68"/>
      <c r="MD114" s="68"/>
      <c r="ME114" s="68"/>
      <c r="MF114" s="68"/>
      <c r="MG114" s="68"/>
      <c r="MH114" s="68"/>
      <c r="MI114" s="68"/>
      <c r="MJ114" s="68"/>
      <c r="MK114" s="68"/>
      <c r="ML114" s="68"/>
      <c r="MM114" s="68"/>
      <c r="MN114" s="68"/>
      <c r="MO114" s="68"/>
      <c r="MP114" s="68"/>
      <c r="MQ114" s="68"/>
      <c r="MR114" s="68"/>
      <c r="MS114" s="68"/>
      <c r="MT114" s="68"/>
      <c r="MU114" s="68"/>
      <c r="MV114" s="68"/>
      <c r="MW114" s="68"/>
      <c r="MX114" s="68"/>
      <c r="MY114" s="68"/>
      <c r="MZ114" s="68"/>
      <c r="NA114" s="68"/>
      <c r="NB114" s="68"/>
      <c r="NC114" s="68"/>
      <c r="ND114" s="68"/>
      <c r="NE114" s="68"/>
      <c r="NF114" s="68"/>
      <c r="NG114" s="68"/>
      <c r="NH114" s="68"/>
      <c r="NI114" s="68"/>
    </row>
    <row r="115" spans="1:373" s="34" customFormat="1" ht="14.4" outlineLevel="1" x14ac:dyDescent="0.2">
      <c r="A115" s="1047" t="s">
        <v>38</v>
      </c>
      <c r="B115" s="43" t="s">
        <v>36</v>
      </c>
      <c r="C115" s="44"/>
      <c r="D115" s="45"/>
      <c r="E115" s="27" t="s">
        <v>28</v>
      </c>
      <c r="F115" s="25"/>
      <c r="G115" s="84">
        <v>9956</v>
      </c>
      <c r="H115" s="42" t="e">
        <f t="shared" ref="H115:BT115" si="150">IF(H113&lt;&gt;0,H113,IF(G118-H122&lt;0,0,G118-H122))</f>
        <v>#VALUE!</v>
      </c>
      <c r="I115" s="42" t="e">
        <f t="shared" si="150"/>
        <v>#VALUE!</v>
      </c>
      <c r="J115" s="42">
        <f t="shared" si="150"/>
        <v>10753.599999999999</v>
      </c>
      <c r="K115" s="42">
        <f t="shared" si="150"/>
        <v>9790.4</v>
      </c>
      <c r="L115" s="42">
        <f t="shared" si="150"/>
        <v>10628</v>
      </c>
      <c r="M115" s="42">
        <f t="shared" si="150"/>
        <v>9656.8000000000011</v>
      </c>
      <c r="N115" s="42">
        <f t="shared" si="150"/>
        <v>8946.4</v>
      </c>
      <c r="O115" s="42" t="e">
        <f t="shared" si="150"/>
        <v>#VALUE!</v>
      </c>
      <c r="P115" s="42" t="e">
        <f t="shared" si="150"/>
        <v>#VALUE!</v>
      </c>
      <c r="Q115" s="42">
        <f t="shared" si="150"/>
        <v>16661.599999999999</v>
      </c>
      <c r="R115" s="42">
        <f t="shared" si="150"/>
        <v>16777.599999999999</v>
      </c>
      <c r="S115" s="42">
        <f t="shared" si="150"/>
        <v>16497.599999999999</v>
      </c>
      <c r="T115" s="42">
        <f t="shared" si="150"/>
        <v>16348.800000000001</v>
      </c>
      <c r="U115" s="42">
        <f t="shared" si="150"/>
        <v>16478.399999999998</v>
      </c>
      <c r="V115" s="42" t="e">
        <f t="shared" si="150"/>
        <v>#VALUE!</v>
      </c>
      <c r="W115" s="42" t="e">
        <f t="shared" si="150"/>
        <v>#VALUE!</v>
      </c>
      <c r="X115" s="42">
        <f t="shared" si="150"/>
        <v>15841.6</v>
      </c>
      <c r="Y115" s="42">
        <f t="shared" si="150"/>
        <v>14049.599999999999</v>
      </c>
      <c r="Z115" s="42">
        <f t="shared" si="150"/>
        <v>14207.199999999997</v>
      </c>
      <c r="AA115" s="42">
        <f t="shared" si="150"/>
        <v>15638.400000000001</v>
      </c>
      <c r="AB115" s="42">
        <f t="shared" si="150"/>
        <v>15938.400000000001</v>
      </c>
      <c r="AC115" s="42" t="e">
        <f t="shared" si="150"/>
        <v>#VALUE!</v>
      </c>
      <c r="AD115" s="42" t="e">
        <f t="shared" si="150"/>
        <v>#VALUE!</v>
      </c>
      <c r="AE115" s="42">
        <f t="shared" si="150"/>
        <v>17738.400000000001</v>
      </c>
      <c r="AF115" s="42">
        <f t="shared" si="150"/>
        <v>17210.400000000001</v>
      </c>
      <c r="AG115" s="42">
        <f t="shared" si="150"/>
        <v>17210.400000000001</v>
      </c>
      <c r="AH115" s="42">
        <f t="shared" si="150"/>
        <v>17006.400000000001</v>
      </c>
      <c r="AI115" s="42" t="e">
        <f t="shared" si="150"/>
        <v>#VALUE!</v>
      </c>
      <c r="AJ115" s="42" t="e">
        <f t="shared" si="150"/>
        <v>#VALUE!</v>
      </c>
      <c r="AK115" s="42" t="e">
        <f t="shared" si="150"/>
        <v>#VALUE!</v>
      </c>
      <c r="AL115" s="42">
        <f t="shared" si="150"/>
        <v>8074.4</v>
      </c>
      <c r="AM115" s="42">
        <f t="shared" si="150"/>
        <v>8863.1999999999989</v>
      </c>
      <c r="AN115" s="42">
        <f t="shared" si="150"/>
        <v>9068</v>
      </c>
      <c r="AO115" s="42">
        <f t="shared" si="150"/>
        <v>9364.7999999999993</v>
      </c>
      <c r="AP115" s="42">
        <f t="shared" si="150"/>
        <v>8982.4000000000015</v>
      </c>
      <c r="AQ115" s="42" t="e">
        <f t="shared" si="150"/>
        <v>#VALUE!</v>
      </c>
      <c r="AR115" s="42" t="e">
        <f t="shared" si="150"/>
        <v>#VALUE!</v>
      </c>
      <c r="AS115" s="42" t="e">
        <f t="shared" si="150"/>
        <v>#VALUE!</v>
      </c>
      <c r="AT115" s="42">
        <f t="shared" si="150"/>
        <v>10335.999999999998</v>
      </c>
      <c r="AU115" s="42">
        <f t="shared" si="150"/>
        <v>9758.4</v>
      </c>
      <c r="AV115" s="42">
        <f t="shared" si="150"/>
        <v>11452</v>
      </c>
      <c r="AW115" s="42">
        <f t="shared" si="150"/>
        <v>13259.999999999998</v>
      </c>
      <c r="AX115" s="42" t="e">
        <f t="shared" si="150"/>
        <v>#VALUE!</v>
      </c>
      <c r="AY115" s="42" t="e">
        <f t="shared" si="150"/>
        <v>#VALUE!</v>
      </c>
      <c r="AZ115" s="42">
        <f t="shared" si="150"/>
        <v>12076.8</v>
      </c>
      <c r="BA115" s="42">
        <f t="shared" si="150"/>
        <v>12512</v>
      </c>
      <c r="BB115" s="42">
        <f t="shared" si="150"/>
        <v>11955.199999999999</v>
      </c>
      <c r="BC115" s="42">
        <f t="shared" si="150"/>
        <v>12441.599999999999</v>
      </c>
      <c r="BD115" s="42">
        <f t="shared" si="150"/>
        <v>11888</v>
      </c>
      <c r="BE115" s="42" t="e">
        <f t="shared" si="150"/>
        <v>#VALUE!</v>
      </c>
      <c r="BF115" s="42" t="e">
        <f t="shared" si="150"/>
        <v>#VALUE!</v>
      </c>
      <c r="BG115" s="42">
        <f t="shared" si="150"/>
        <v>13875.199999999999</v>
      </c>
      <c r="BH115" s="42">
        <f t="shared" si="150"/>
        <v>13807.199999999999</v>
      </c>
      <c r="BI115" s="42">
        <f t="shared" si="150"/>
        <v>13611.999999999998</v>
      </c>
      <c r="BJ115" s="42">
        <f t="shared" si="150"/>
        <v>12907.199999999999</v>
      </c>
      <c r="BK115" s="42">
        <f t="shared" si="150"/>
        <v>11891.999999999998</v>
      </c>
      <c r="BL115" s="42" t="e">
        <f t="shared" si="150"/>
        <v>#VALUE!</v>
      </c>
      <c r="BM115" s="42" t="e">
        <f t="shared" si="150"/>
        <v>#VALUE!</v>
      </c>
      <c r="BN115" s="42">
        <f>IF(BN113&lt;&gt;0,BN113,IF(BL118-BN122&lt;0,0,BL118-BN122))</f>
        <v>7817.5999999999985</v>
      </c>
      <c r="BO115" s="42">
        <f>IF(BO113&lt;&gt;0,BO113,IF(BM118-BO122&lt;0,0,BM118-BO122))</f>
        <v>7817.5999999999985</v>
      </c>
      <c r="BP115" s="42">
        <f t="shared" si="150"/>
        <v>8076.7999999999993</v>
      </c>
      <c r="BQ115" s="42">
        <f t="shared" si="150"/>
        <v>8114.4</v>
      </c>
      <c r="BR115" s="42">
        <f t="shared" si="150"/>
        <v>7932</v>
      </c>
      <c r="BS115" s="42">
        <f t="shared" si="150"/>
        <v>6768.7999999999993</v>
      </c>
      <c r="BT115" s="42" t="e">
        <f t="shared" si="150"/>
        <v>#VALUE!</v>
      </c>
      <c r="BU115" s="42" t="e">
        <f t="shared" ref="BU115:EF115" si="151">IF(BU113&lt;&gt;0,BU113,IF(BT118-BU122&lt;0,0,BT118-BU122))</f>
        <v>#VALUE!</v>
      </c>
      <c r="BV115" s="42">
        <f t="shared" si="151"/>
        <v>6990.4000000000005</v>
      </c>
      <c r="BW115" s="42">
        <f t="shared" si="151"/>
        <v>6181.6</v>
      </c>
      <c r="BX115" s="42">
        <f t="shared" si="151"/>
        <v>5201.6000000000004</v>
      </c>
      <c r="BY115" s="42">
        <f t="shared" si="151"/>
        <v>4510.3999999999996</v>
      </c>
      <c r="BZ115" s="42">
        <f t="shared" si="151"/>
        <v>5015.2</v>
      </c>
      <c r="CA115" s="42" t="e">
        <f t="shared" si="151"/>
        <v>#VALUE!</v>
      </c>
      <c r="CB115" s="42" t="e">
        <f t="shared" si="151"/>
        <v>#VALUE!</v>
      </c>
      <c r="CC115" s="42">
        <f t="shared" si="151"/>
        <v>5057.5999999999995</v>
      </c>
      <c r="CD115" s="42">
        <f t="shared" si="151"/>
        <v>6480</v>
      </c>
      <c r="CE115" s="42">
        <f t="shared" si="151"/>
        <v>6215.2</v>
      </c>
      <c r="CF115" s="42">
        <f t="shared" si="151"/>
        <v>7075.2</v>
      </c>
      <c r="CG115" s="42">
        <f t="shared" si="151"/>
        <v>8044.8</v>
      </c>
      <c r="CH115" s="42" t="e">
        <f t="shared" si="151"/>
        <v>#VALUE!</v>
      </c>
      <c r="CI115" s="42" t="e">
        <f t="shared" si="151"/>
        <v>#VALUE!</v>
      </c>
      <c r="CJ115" s="42">
        <f t="shared" si="151"/>
        <v>6183.2</v>
      </c>
      <c r="CK115" s="42">
        <f t="shared" si="151"/>
        <v>6004</v>
      </c>
      <c r="CL115" s="42">
        <f t="shared" si="151"/>
        <v>5563.2</v>
      </c>
      <c r="CM115" s="42">
        <f t="shared" si="151"/>
        <v>8932.7999999999993</v>
      </c>
      <c r="CN115" s="42" t="e">
        <f t="shared" si="151"/>
        <v>#VALUE!</v>
      </c>
      <c r="CO115" s="42" t="e">
        <f t="shared" si="151"/>
        <v>#VALUE!</v>
      </c>
      <c r="CP115" s="42" t="e">
        <f t="shared" si="151"/>
        <v>#VALUE!</v>
      </c>
      <c r="CQ115" s="42" t="e">
        <f t="shared" si="151"/>
        <v>#VALUE!</v>
      </c>
      <c r="CR115" s="42" t="e">
        <f t="shared" si="151"/>
        <v>#VALUE!</v>
      </c>
      <c r="CS115" s="42" t="e">
        <f t="shared" si="151"/>
        <v>#VALUE!</v>
      </c>
      <c r="CT115" s="42">
        <f t="shared" si="151"/>
        <v>6183.2</v>
      </c>
      <c r="CU115" s="42" t="e">
        <f t="shared" si="151"/>
        <v>#VALUE!</v>
      </c>
      <c r="CV115" s="42" t="e">
        <f t="shared" si="151"/>
        <v>#VALUE!</v>
      </c>
      <c r="CW115" s="42" t="e">
        <f t="shared" si="151"/>
        <v>#VALUE!</v>
      </c>
      <c r="CX115" s="42" t="e">
        <f t="shared" si="151"/>
        <v>#VALUE!</v>
      </c>
      <c r="CY115" s="42" t="e">
        <f t="shared" si="151"/>
        <v>#VALUE!</v>
      </c>
      <c r="CZ115" s="42" t="e">
        <f t="shared" si="151"/>
        <v>#VALUE!</v>
      </c>
      <c r="DA115" s="42" t="e">
        <f t="shared" si="151"/>
        <v>#VALUE!</v>
      </c>
      <c r="DB115" s="42" t="e">
        <f t="shared" si="151"/>
        <v>#VALUE!</v>
      </c>
      <c r="DC115" s="42" t="e">
        <f t="shared" si="151"/>
        <v>#VALUE!</v>
      </c>
      <c r="DD115" s="42" t="e">
        <f t="shared" si="151"/>
        <v>#VALUE!</v>
      </c>
      <c r="DE115" s="42" t="e">
        <f t="shared" si="151"/>
        <v>#VALUE!</v>
      </c>
      <c r="DF115" s="42" t="e">
        <f t="shared" si="151"/>
        <v>#VALUE!</v>
      </c>
      <c r="DG115" s="42" t="e">
        <f t="shared" si="151"/>
        <v>#VALUE!</v>
      </c>
      <c r="DH115" s="42" t="e">
        <f t="shared" si="151"/>
        <v>#VALUE!</v>
      </c>
      <c r="DI115" s="42" t="e">
        <f t="shared" si="151"/>
        <v>#VALUE!</v>
      </c>
      <c r="DJ115" s="42" t="e">
        <f t="shared" si="151"/>
        <v>#VALUE!</v>
      </c>
      <c r="DK115" s="42" t="e">
        <f t="shared" si="151"/>
        <v>#VALUE!</v>
      </c>
      <c r="DL115" s="42" t="e">
        <f t="shared" si="151"/>
        <v>#VALUE!</v>
      </c>
      <c r="DM115" s="42" t="e">
        <f t="shared" si="151"/>
        <v>#VALUE!</v>
      </c>
      <c r="DN115" s="42" t="e">
        <f t="shared" si="151"/>
        <v>#VALUE!</v>
      </c>
      <c r="DO115" s="42" t="e">
        <f t="shared" si="151"/>
        <v>#VALUE!</v>
      </c>
      <c r="DP115" s="42" t="e">
        <f t="shared" si="151"/>
        <v>#VALUE!</v>
      </c>
      <c r="DQ115" s="42" t="e">
        <f t="shared" si="151"/>
        <v>#VALUE!</v>
      </c>
      <c r="DR115" s="42" t="e">
        <f t="shared" si="151"/>
        <v>#VALUE!</v>
      </c>
      <c r="DS115" s="42" t="e">
        <f t="shared" si="151"/>
        <v>#VALUE!</v>
      </c>
      <c r="DT115" s="42" t="e">
        <f t="shared" si="151"/>
        <v>#VALUE!</v>
      </c>
      <c r="DU115" s="42" t="e">
        <f t="shared" si="151"/>
        <v>#VALUE!</v>
      </c>
      <c r="DV115" s="42" t="e">
        <f t="shared" si="151"/>
        <v>#VALUE!</v>
      </c>
      <c r="DW115" s="42" t="e">
        <f t="shared" si="151"/>
        <v>#VALUE!</v>
      </c>
      <c r="DX115" s="42" t="e">
        <f t="shared" si="151"/>
        <v>#VALUE!</v>
      </c>
      <c r="DY115" s="42" t="e">
        <f t="shared" si="151"/>
        <v>#VALUE!</v>
      </c>
      <c r="DZ115" s="42" t="e">
        <f t="shared" si="151"/>
        <v>#VALUE!</v>
      </c>
      <c r="EA115" s="42" t="e">
        <f t="shared" si="151"/>
        <v>#VALUE!</v>
      </c>
      <c r="EB115" s="42" t="e">
        <f t="shared" si="151"/>
        <v>#VALUE!</v>
      </c>
      <c r="EC115" s="42" t="e">
        <f t="shared" si="151"/>
        <v>#VALUE!</v>
      </c>
      <c r="ED115" s="42" t="e">
        <f t="shared" si="151"/>
        <v>#VALUE!</v>
      </c>
      <c r="EE115" s="42" t="e">
        <f t="shared" si="151"/>
        <v>#VALUE!</v>
      </c>
      <c r="EF115" s="42" t="e">
        <f t="shared" si="151"/>
        <v>#VALUE!</v>
      </c>
      <c r="EG115" s="42" t="e">
        <f t="shared" ref="EG115:GR115" si="152">IF(EG113&lt;&gt;0,EG113,IF(EF118-EG122&lt;0,0,EF118-EG122))</f>
        <v>#VALUE!</v>
      </c>
      <c r="EH115" s="42" t="e">
        <f t="shared" si="152"/>
        <v>#VALUE!</v>
      </c>
      <c r="EI115" s="42" t="e">
        <f t="shared" si="152"/>
        <v>#VALUE!</v>
      </c>
      <c r="EJ115" s="42" t="e">
        <f t="shared" si="152"/>
        <v>#VALUE!</v>
      </c>
      <c r="EK115" s="42" t="e">
        <f t="shared" si="152"/>
        <v>#VALUE!</v>
      </c>
      <c r="EL115" s="42" t="e">
        <f t="shared" si="152"/>
        <v>#VALUE!</v>
      </c>
      <c r="EM115" s="42" t="e">
        <f t="shared" si="152"/>
        <v>#VALUE!</v>
      </c>
      <c r="EN115" s="42" t="e">
        <f t="shared" si="152"/>
        <v>#VALUE!</v>
      </c>
      <c r="EO115" s="42" t="e">
        <f t="shared" si="152"/>
        <v>#VALUE!</v>
      </c>
      <c r="EP115" s="42" t="e">
        <f t="shared" si="152"/>
        <v>#VALUE!</v>
      </c>
      <c r="EQ115" s="42" t="e">
        <f t="shared" si="152"/>
        <v>#VALUE!</v>
      </c>
      <c r="ER115" s="42" t="e">
        <f t="shared" si="152"/>
        <v>#VALUE!</v>
      </c>
      <c r="ES115" s="42" t="e">
        <f t="shared" si="152"/>
        <v>#VALUE!</v>
      </c>
      <c r="ET115" s="42" t="e">
        <f t="shared" si="152"/>
        <v>#VALUE!</v>
      </c>
      <c r="EU115" s="42" t="e">
        <f t="shared" si="152"/>
        <v>#VALUE!</v>
      </c>
      <c r="EV115" s="42" t="e">
        <f t="shared" si="152"/>
        <v>#VALUE!</v>
      </c>
      <c r="EW115" s="42" t="e">
        <f t="shared" si="152"/>
        <v>#VALUE!</v>
      </c>
      <c r="EX115" s="42" t="e">
        <f t="shared" si="152"/>
        <v>#VALUE!</v>
      </c>
      <c r="EY115" s="42" t="e">
        <f t="shared" si="152"/>
        <v>#VALUE!</v>
      </c>
      <c r="EZ115" s="42" t="e">
        <f t="shared" si="152"/>
        <v>#VALUE!</v>
      </c>
      <c r="FA115" s="42" t="e">
        <f t="shared" si="152"/>
        <v>#VALUE!</v>
      </c>
      <c r="FB115" s="42" t="e">
        <f t="shared" si="152"/>
        <v>#VALUE!</v>
      </c>
      <c r="FC115" s="42" t="e">
        <f t="shared" si="152"/>
        <v>#VALUE!</v>
      </c>
      <c r="FD115" s="42" t="e">
        <f t="shared" si="152"/>
        <v>#VALUE!</v>
      </c>
      <c r="FE115" s="42" t="e">
        <f t="shared" si="152"/>
        <v>#VALUE!</v>
      </c>
      <c r="FF115" s="42">
        <f t="shared" si="152"/>
        <v>4.7856471569185519</v>
      </c>
      <c r="FG115" s="42" t="e">
        <f t="shared" si="152"/>
        <v>#VALUE!</v>
      </c>
      <c r="FH115" s="42" t="e">
        <f t="shared" si="152"/>
        <v>#VALUE!</v>
      </c>
      <c r="FI115" s="42" t="e">
        <f t="shared" si="152"/>
        <v>#VALUE!</v>
      </c>
      <c r="FJ115" s="42" t="e">
        <f t="shared" si="152"/>
        <v>#VALUE!</v>
      </c>
      <c r="FK115" s="42" t="e">
        <f t="shared" si="152"/>
        <v>#VALUE!</v>
      </c>
      <c r="FL115" s="42" t="e">
        <f t="shared" si="152"/>
        <v>#VALUE!</v>
      </c>
      <c r="FM115" s="42" t="e">
        <f t="shared" si="152"/>
        <v>#VALUE!</v>
      </c>
      <c r="FN115" s="42" t="e">
        <f t="shared" si="152"/>
        <v>#VALUE!</v>
      </c>
      <c r="FO115" s="42" t="e">
        <f t="shared" si="152"/>
        <v>#VALUE!</v>
      </c>
      <c r="FP115" s="42" t="e">
        <f t="shared" si="152"/>
        <v>#VALUE!</v>
      </c>
      <c r="FQ115" s="42" t="e">
        <f t="shared" si="152"/>
        <v>#VALUE!</v>
      </c>
      <c r="FR115" s="42" t="e">
        <f t="shared" si="152"/>
        <v>#VALUE!</v>
      </c>
      <c r="FS115" s="42" t="e">
        <f t="shared" si="152"/>
        <v>#VALUE!</v>
      </c>
      <c r="FT115" s="42" t="e">
        <f t="shared" si="152"/>
        <v>#VALUE!</v>
      </c>
      <c r="FU115" s="42" t="e">
        <f t="shared" si="152"/>
        <v>#VALUE!</v>
      </c>
      <c r="FV115" s="42" t="e">
        <f t="shared" si="152"/>
        <v>#VALUE!</v>
      </c>
      <c r="FW115" s="42" t="e">
        <f t="shared" si="152"/>
        <v>#VALUE!</v>
      </c>
      <c r="FX115" s="42" t="e">
        <f t="shared" si="152"/>
        <v>#VALUE!</v>
      </c>
      <c r="FY115" s="42" t="e">
        <f t="shared" si="152"/>
        <v>#VALUE!</v>
      </c>
      <c r="FZ115" s="42" t="e">
        <f t="shared" si="152"/>
        <v>#VALUE!</v>
      </c>
      <c r="GA115" s="42" t="e">
        <f t="shared" si="152"/>
        <v>#VALUE!</v>
      </c>
      <c r="GB115" s="42" t="e">
        <f t="shared" si="152"/>
        <v>#VALUE!</v>
      </c>
      <c r="GC115" s="42" t="e">
        <f t="shared" si="152"/>
        <v>#VALUE!</v>
      </c>
      <c r="GD115" s="42" t="e">
        <f t="shared" si="152"/>
        <v>#VALUE!</v>
      </c>
      <c r="GE115" s="42" t="e">
        <f t="shared" si="152"/>
        <v>#VALUE!</v>
      </c>
      <c r="GF115" s="42" t="e">
        <f t="shared" si="152"/>
        <v>#VALUE!</v>
      </c>
      <c r="GG115" s="42" t="e">
        <f t="shared" si="152"/>
        <v>#VALUE!</v>
      </c>
      <c r="GH115" s="42" t="e">
        <f t="shared" si="152"/>
        <v>#VALUE!</v>
      </c>
      <c r="GI115" s="42" t="e">
        <f t="shared" si="152"/>
        <v>#VALUE!</v>
      </c>
      <c r="GJ115" s="42" t="e">
        <f t="shared" si="152"/>
        <v>#VALUE!</v>
      </c>
      <c r="GK115" s="42" t="e">
        <f t="shared" si="152"/>
        <v>#VALUE!</v>
      </c>
      <c r="GL115" s="42" t="e">
        <f t="shared" si="152"/>
        <v>#VALUE!</v>
      </c>
      <c r="GM115" s="42" t="e">
        <f t="shared" si="152"/>
        <v>#VALUE!</v>
      </c>
      <c r="GN115" s="42" t="e">
        <f t="shared" si="152"/>
        <v>#VALUE!</v>
      </c>
      <c r="GO115" s="42" t="e">
        <f t="shared" si="152"/>
        <v>#VALUE!</v>
      </c>
      <c r="GP115" s="42" t="e">
        <f t="shared" si="152"/>
        <v>#VALUE!</v>
      </c>
      <c r="GQ115" s="42" t="e">
        <f t="shared" si="152"/>
        <v>#VALUE!</v>
      </c>
      <c r="GR115" s="42" t="e">
        <f t="shared" si="152"/>
        <v>#VALUE!</v>
      </c>
      <c r="GS115" s="42" t="e">
        <f t="shared" ref="GS115:JD115" si="153">IF(GS113&lt;&gt;0,GS113,IF(GR118-GS122&lt;0,0,GR118-GS122))</f>
        <v>#VALUE!</v>
      </c>
      <c r="GT115" s="42" t="e">
        <f t="shared" si="153"/>
        <v>#VALUE!</v>
      </c>
      <c r="GU115" s="42" t="e">
        <f t="shared" si="153"/>
        <v>#VALUE!</v>
      </c>
      <c r="GV115" s="42" t="e">
        <f t="shared" si="153"/>
        <v>#VALUE!</v>
      </c>
      <c r="GW115" s="42" t="e">
        <f t="shared" si="153"/>
        <v>#VALUE!</v>
      </c>
      <c r="GX115" s="42" t="e">
        <f t="shared" si="153"/>
        <v>#VALUE!</v>
      </c>
      <c r="GY115" s="42" t="e">
        <f t="shared" si="153"/>
        <v>#VALUE!</v>
      </c>
      <c r="GZ115" s="42" t="e">
        <f t="shared" si="153"/>
        <v>#VALUE!</v>
      </c>
      <c r="HA115" s="42" t="e">
        <f t="shared" si="153"/>
        <v>#VALUE!</v>
      </c>
      <c r="HB115" s="42" t="e">
        <f t="shared" si="153"/>
        <v>#VALUE!</v>
      </c>
      <c r="HC115" s="42" t="e">
        <f t="shared" si="153"/>
        <v>#VALUE!</v>
      </c>
      <c r="HD115" s="42" t="e">
        <f t="shared" si="153"/>
        <v>#VALUE!</v>
      </c>
      <c r="HE115" s="42" t="e">
        <f t="shared" si="153"/>
        <v>#VALUE!</v>
      </c>
      <c r="HF115" s="42" t="e">
        <f t="shared" si="153"/>
        <v>#VALUE!</v>
      </c>
      <c r="HG115" s="42" t="e">
        <f t="shared" si="153"/>
        <v>#VALUE!</v>
      </c>
      <c r="HH115" s="42" t="e">
        <f t="shared" si="153"/>
        <v>#VALUE!</v>
      </c>
      <c r="HI115" s="42" t="e">
        <f t="shared" si="153"/>
        <v>#VALUE!</v>
      </c>
      <c r="HJ115" s="42" t="e">
        <f t="shared" si="153"/>
        <v>#VALUE!</v>
      </c>
      <c r="HK115" s="42" t="e">
        <f t="shared" si="153"/>
        <v>#VALUE!</v>
      </c>
      <c r="HL115" s="42" t="e">
        <f t="shared" si="153"/>
        <v>#VALUE!</v>
      </c>
      <c r="HM115" s="42" t="e">
        <f t="shared" si="153"/>
        <v>#VALUE!</v>
      </c>
      <c r="HN115" s="42" t="e">
        <f t="shared" si="153"/>
        <v>#VALUE!</v>
      </c>
      <c r="HO115" s="42" t="e">
        <f t="shared" si="153"/>
        <v>#VALUE!</v>
      </c>
      <c r="HP115" s="42" t="e">
        <f t="shared" si="153"/>
        <v>#VALUE!</v>
      </c>
      <c r="HQ115" s="42" t="e">
        <f t="shared" si="153"/>
        <v>#VALUE!</v>
      </c>
      <c r="HR115" s="42" t="e">
        <f t="shared" si="153"/>
        <v>#VALUE!</v>
      </c>
      <c r="HS115" s="42" t="e">
        <f t="shared" si="153"/>
        <v>#VALUE!</v>
      </c>
      <c r="HT115" s="42" t="e">
        <f t="shared" si="153"/>
        <v>#VALUE!</v>
      </c>
      <c r="HU115" s="42" t="e">
        <f t="shared" si="153"/>
        <v>#VALUE!</v>
      </c>
      <c r="HV115" s="42" t="e">
        <f t="shared" si="153"/>
        <v>#VALUE!</v>
      </c>
      <c r="HW115" s="42" t="e">
        <f t="shared" si="153"/>
        <v>#VALUE!</v>
      </c>
      <c r="HX115" s="42" t="e">
        <f t="shared" si="153"/>
        <v>#VALUE!</v>
      </c>
      <c r="HY115" s="42" t="e">
        <f t="shared" si="153"/>
        <v>#VALUE!</v>
      </c>
      <c r="HZ115" s="42" t="e">
        <f t="shared" si="153"/>
        <v>#VALUE!</v>
      </c>
      <c r="IA115" s="42" t="e">
        <f t="shared" si="153"/>
        <v>#VALUE!</v>
      </c>
      <c r="IB115" s="42" t="e">
        <f t="shared" si="153"/>
        <v>#VALUE!</v>
      </c>
      <c r="IC115" s="42" t="e">
        <f t="shared" si="153"/>
        <v>#VALUE!</v>
      </c>
      <c r="ID115" s="42" t="e">
        <f t="shared" si="153"/>
        <v>#VALUE!</v>
      </c>
      <c r="IE115" s="42" t="e">
        <f t="shared" si="153"/>
        <v>#VALUE!</v>
      </c>
      <c r="IF115" s="42" t="e">
        <f t="shared" si="153"/>
        <v>#VALUE!</v>
      </c>
      <c r="IG115" s="42" t="e">
        <f t="shared" si="153"/>
        <v>#VALUE!</v>
      </c>
      <c r="IH115" s="42" t="e">
        <f t="shared" si="153"/>
        <v>#VALUE!</v>
      </c>
      <c r="II115" s="42" t="e">
        <f t="shared" si="153"/>
        <v>#VALUE!</v>
      </c>
      <c r="IJ115" s="42" t="e">
        <f t="shared" si="153"/>
        <v>#VALUE!</v>
      </c>
      <c r="IK115" s="42" t="e">
        <f t="shared" si="153"/>
        <v>#VALUE!</v>
      </c>
      <c r="IL115" s="42" t="e">
        <f t="shared" si="153"/>
        <v>#VALUE!</v>
      </c>
      <c r="IM115" s="42" t="e">
        <f t="shared" si="153"/>
        <v>#VALUE!</v>
      </c>
      <c r="IN115" s="42" t="e">
        <f t="shared" si="153"/>
        <v>#VALUE!</v>
      </c>
      <c r="IO115" s="42" t="e">
        <f t="shared" si="153"/>
        <v>#VALUE!</v>
      </c>
      <c r="IP115" s="42" t="e">
        <f t="shared" si="153"/>
        <v>#VALUE!</v>
      </c>
      <c r="IQ115" s="42" t="e">
        <f t="shared" si="153"/>
        <v>#VALUE!</v>
      </c>
      <c r="IR115" s="42" t="e">
        <f t="shared" si="153"/>
        <v>#VALUE!</v>
      </c>
      <c r="IS115" s="42" t="e">
        <f t="shared" si="153"/>
        <v>#VALUE!</v>
      </c>
      <c r="IT115" s="42" t="e">
        <f t="shared" si="153"/>
        <v>#VALUE!</v>
      </c>
      <c r="IU115" s="42" t="e">
        <f t="shared" si="153"/>
        <v>#VALUE!</v>
      </c>
      <c r="IV115" s="42" t="e">
        <f t="shared" si="153"/>
        <v>#VALUE!</v>
      </c>
      <c r="IW115" s="42" t="e">
        <f t="shared" si="153"/>
        <v>#VALUE!</v>
      </c>
      <c r="IX115" s="42" t="e">
        <f t="shared" si="153"/>
        <v>#VALUE!</v>
      </c>
      <c r="IY115" s="42" t="e">
        <f t="shared" si="153"/>
        <v>#VALUE!</v>
      </c>
      <c r="IZ115" s="42" t="e">
        <f t="shared" si="153"/>
        <v>#VALUE!</v>
      </c>
      <c r="JA115" s="42" t="e">
        <f t="shared" si="153"/>
        <v>#VALUE!</v>
      </c>
      <c r="JB115" s="42" t="e">
        <f t="shared" si="153"/>
        <v>#VALUE!</v>
      </c>
      <c r="JC115" s="42" t="e">
        <f t="shared" si="153"/>
        <v>#VALUE!</v>
      </c>
      <c r="JD115" s="42" t="e">
        <f t="shared" si="153"/>
        <v>#VALUE!</v>
      </c>
      <c r="JE115" s="42" t="e">
        <f t="shared" ref="JE115:LP115" si="154">IF(JE113&lt;&gt;0,JE113,IF(JD118-JE122&lt;0,0,JD118-JE122))</f>
        <v>#VALUE!</v>
      </c>
      <c r="JF115" s="42" t="e">
        <f t="shared" si="154"/>
        <v>#VALUE!</v>
      </c>
      <c r="JG115" s="42" t="e">
        <f t="shared" si="154"/>
        <v>#VALUE!</v>
      </c>
      <c r="JH115" s="42" t="e">
        <f t="shared" si="154"/>
        <v>#VALUE!</v>
      </c>
      <c r="JI115" s="42" t="e">
        <f t="shared" si="154"/>
        <v>#VALUE!</v>
      </c>
      <c r="JJ115" s="42" t="e">
        <f t="shared" si="154"/>
        <v>#VALUE!</v>
      </c>
      <c r="JK115" s="42" t="e">
        <f t="shared" si="154"/>
        <v>#VALUE!</v>
      </c>
      <c r="JL115" s="42" t="e">
        <f t="shared" si="154"/>
        <v>#VALUE!</v>
      </c>
      <c r="JM115" s="42" t="e">
        <f t="shared" si="154"/>
        <v>#VALUE!</v>
      </c>
      <c r="JN115" s="42" t="e">
        <f t="shared" si="154"/>
        <v>#VALUE!</v>
      </c>
      <c r="JO115" s="42" t="e">
        <f t="shared" si="154"/>
        <v>#VALUE!</v>
      </c>
      <c r="JP115" s="42" t="e">
        <f t="shared" si="154"/>
        <v>#VALUE!</v>
      </c>
      <c r="JQ115" s="42" t="e">
        <f t="shared" si="154"/>
        <v>#VALUE!</v>
      </c>
      <c r="JR115" s="42" t="e">
        <f t="shared" si="154"/>
        <v>#VALUE!</v>
      </c>
      <c r="JS115" s="42" t="e">
        <f t="shared" si="154"/>
        <v>#VALUE!</v>
      </c>
      <c r="JT115" s="42" t="e">
        <f t="shared" si="154"/>
        <v>#VALUE!</v>
      </c>
      <c r="JU115" s="42" t="e">
        <f t="shared" si="154"/>
        <v>#VALUE!</v>
      </c>
      <c r="JV115" s="42" t="e">
        <f t="shared" si="154"/>
        <v>#VALUE!</v>
      </c>
      <c r="JW115" s="42" t="e">
        <f t="shared" si="154"/>
        <v>#VALUE!</v>
      </c>
      <c r="JX115" s="42" t="e">
        <f t="shared" si="154"/>
        <v>#VALUE!</v>
      </c>
      <c r="JY115" s="42" t="e">
        <f t="shared" si="154"/>
        <v>#VALUE!</v>
      </c>
      <c r="JZ115" s="42" t="e">
        <f t="shared" si="154"/>
        <v>#VALUE!</v>
      </c>
      <c r="KA115" s="42" t="e">
        <f t="shared" si="154"/>
        <v>#VALUE!</v>
      </c>
      <c r="KB115" s="42" t="e">
        <f t="shared" si="154"/>
        <v>#VALUE!</v>
      </c>
      <c r="KC115" s="42" t="e">
        <f t="shared" si="154"/>
        <v>#VALUE!</v>
      </c>
      <c r="KD115" s="42" t="e">
        <f t="shared" si="154"/>
        <v>#VALUE!</v>
      </c>
      <c r="KE115" s="42" t="e">
        <f t="shared" si="154"/>
        <v>#VALUE!</v>
      </c>
      <c r="KF115" s="42" t="e">
        <f t="shared" si="154"/>
        <v>#VALUE!</v>
      </c>
      <c r="KG115" s="42" t="e">
        <f t="shared" si="154"/>
        <v>#VALUE!</v>
      </c>
      <c r="KH115" s="42" t="e">
        <f t="shared" si="154"/>
        <v>#VALUE!</v>
      </c>
      <c r="KI115" s="42" t="e">
        <f t="shared" si="154"/>
        <v>#VALUE!</v>
      </c>
      <c r="KJ115" s="42" t="e">
        <f t="shared" si="154"/>
        <v>#VALUE!</v>
      </c>
      <c r="KK115" s="42" t="e">
        <f t="shared" si="154"/>
        <v>#VALUE!</v>
      </c>
      <c r="KL115" s="42" t="e">
        <f t="shared" si="154"/>
        <v>#VALUE!</v>
      </c>
      <c r="KM115" s="42" t="e">
        <f t="shared" si="154"/>
        <v>#VALUE!</v>
      </c>
      <c r="KN115" s="42" t="e">
        <f t="shared" si="154"/>
        <v>#VALUE!</v>
      </c>
      <c r="KO115" s="42" t="e">
        <f t="shared" si="154"/>
        <v>#VALUE!</v>
      </c>
      <c r="KP115" s="42" t="e">
        <f t="shared" si="154"/>
        <v>#VALUE!</v>
      </c>
      <c r="KQ115" s="42" t="e">
        <f t="shared" si="154"/>
        <v>#VALUE!</v>
      </c>
      <c r="KR115" s="42" t="e">
        <f t="shared" si="154"/>
        <v>#VALUE!</v>
      </c>
      <c r="KS115" s="42" t="e">
        <f t="shared" si="154"/>
        <v>#VALUE!</v>
      </c>
      <c r="KT115" s="42" t="e">
        <f t="shared" si="154"/>
        <v>#VALUE!</v>
      </c>
      <c r="KU115" s="42" t="e">
        <f t="shared" si="154"/>
        <v>#VALUE!</v>
      </c>
      <c r="KV115" s="42" t="e">
        <f t="shared" si="154"/>
        <v>#VALUE!</v>
      </c>
      <c r="KW115" s="42" t="e">
        <f t="shared" si="154"/>
        <v>#VALUE!</v>
      </c>
      <c r="KX115" s="42" t="e">
        <f t="shared" si="154"/>
        <v>#VALUE!</v>
      </c>
      <c r="KY115" s="42" t="e">
        <f t="shared" si="154"/>
        <v>#VALUE!</v>
      </c>
      <c r="KZ115" s="42" t="e">
        <f t="shared" si="154"/>
        <v>#VALUE!</v>
      </c>
      <c r="LA115" s="42" t="e">
        <f t="shared" si="154"/>
        <v>#VALUE!</v>
      </c>
      <c r="LB115" s="42" t="e">
        <f t="shared" si="154"/>
        <v>#VALUE!</v>
      </c>
      <c r="LC115" s="42" t="e">
        <f t="shared" si="154"/>
        <v>#VALUE!</v>
      </c>
      <c r="LD115" s="42" t="e">
        <f t="shared" si="154"/>
        <v>#VALUE!</v>
      </c>
      <c r="LE115" s="42" t="e">
        <f t="shared" si="154"/>
        <v>#VALUE!</v>
      </c>
      <c r="LF115" s="42" t="e">
        <f t="shared" si="154"/>
        <v>#VALUE!</v>
      </c>
      <c r="LG115" s="42" t="e">
        <f t="shared" si="154"/>
        <v>#VALUE!</v>
      </c>
      <c r="LH115" s="42" t="e">
        <f t="shared" si="154"/>
        <v>#VALUE!</v>
      </c>
      <c r="LI115" s="42" t="e">
        <f t="shared" si="154"/>
        <v>#VALUE!</v>
      </c>
      <c r="LJ115" s="42" t="e">
        <f t="shared" si="154"/>
        <v>#VALUE!</v>
      </c>
      <c r="LK115" s="42" t="e">
        <f t="shared" si="154"/>
        <v>#VALUE!</v>
      </c>
      <c r="LL115" s="42" t="e">
        <f t="shared" si="154"/>
        <v>#VALUE!</v>
      </c>
      <c r="LM115" s="42" t="e">
        <f t="shared" si="154"/>
        <v>#VALUE!</v>
      </c>
      <c r="LN115" s="42" t="e">
        <f t="shared" si="154"/>
        <v>#VALUE!</v>
      </c>
      <c r="LO115" s="42" t="e">
        <f t="shared" si="154"/>
        <v>#VALUE!</v>
      </c>
      <c r="LP115" s="42" t="e">
        <f t="shared" si="154"/>
        <v>#VALUE!</v>
      </c>
      <c r="LQ115" s="42" t="e">
        <f t="shared" ref="LQ115:NI115" si="155">IF(LQ113&lt;&gt;0,LQ113,IF(LP118-LQ122&lt;0,0,LP118-LQ122))</f>
        <v>#VALUE!</v>
      </c>
      <c r="LR115" s="42" t="e">
        <f t="shared" si="155"/>
        <v>#VALUE!</v>
      </c>
      <c r="LS115" s="42" t="e">
        <f t="shared" si="155"/>
        <v>#VALUE!</v>
      </c>
      <c r="LT115" s="42" t="e">
        <f t="shared" si="155"/>
        <v>#VALUE!</v>
      </c>
      <c r="LU115" s="42" t="e">
        <f t="shared" si="155"/>
        <v>#VALUE!</v>
      </c>
      <c r="LV115" s="42" t="e">
        <f t="shared" si="155"/>
        <v>#VALUE!</v>
      </c>
      <c r="LW115" s="42" t="e">
        <f t="shared" si="155"/>
        <v>#VALUE!</v>
      </c>
      <c r="LX115" s="42" t="e">
        <f t="shared" si="155"/>
        <v>#VALUE!</v>
      </c>
      <c r="LY115" s="42" t="e">
        <f t="shared" si="155"/>
        <v>#VALUE!</v>
      </c>
      <c r="LZ115" s="42" t="e">
        <f t="shared" si="155"/>
        <v>#VALUE!</v>
      </c>
      <c r="MA115" s="42" t="e">
        <f t="shared" si="155"/>
        <v>#VALUE!</v>
      </c>
      <c r="MB115" s="42" t="e">
        <f t="shared" si="155"/>
        <v>#VALUE!</v>
      </c>
      <c r="MC115" s="42" t="e">
        <f t="shared" si="155"/>
        <v>#VALUE!</v>
      </c>
      <c r="MD115" s="42" t="e">
        <f t="shared" si="155"/>
        <v>#VALUE!</v>
      </c>
      <c r="ME115" s="42" t="e">
        <f t="shared" si="155"/>
        <v>#VALUE!</v>
      </c>
      <c r="MF115" s="42" t="e">
        <f t="shared" si="155"/>
        <v>#VALUE!</v>
      </c>
      <c r="MG115" s="42" t="e">
        <f t="shared" si="155"/>
        <v>#VALUE!</v>
      </c>
      <c r="MH115" s="42" t="e">
        <f t="shared" si="155"/>
        <v>#VALUE!</v>
      </c>
      <c r="MI115" s="42" t="e">
        <f t="shared" si="155"/>
        <v>#VALUE!</v>
      </c>
      <c r="MJ115" s="42" t="e">
        <f t="shared" si="155"/>
        <v>#VALUE!</v>
      </c>
      <c r="MK115" s="42" t="e">
        <f t="shared" si="155"/>
        <v>#VALUE!</v>
      </c>
      <c r="ML115" s="42" t="e">
        <f t="shared" si="155"/>
        <v>#VALUE!</v>
      </c>
      <c r="MM115" s="42" t="e">
        <f t="shared" si="155"/>
        <v>#VALUE!</v>
      </c>
      <c r="MN115" s="42" t="e">
        <f t="shared" si="155"/>
        <v>#VALUE!</v>
      </c>
      <c r="MO115" s="42" t="e">
        <f t="shared" si="155"/>
        <v>#VALUE!</v>
      </c>
      <c r="MP115" s="42" t="e">
        <f t="shared" si="155"/>
        <v>#VALUE!</v>
      </c>
      <c r="MQ115" s="42" t="e">
        <f t="shared" si="155"/>
        <v>#VALUE!</v>
      </c>
      <c r="MR115" s="42" t="e">
        <f t="shared" si="155"/>
        <v>#VALUE!</v>
      </c>
      <c r="MS115" s="42" t="e">
        <f t="shared" si="155"/>
        <v>#VALUE!</v>
      </c>
      <c r="MT115" s="42" t="e">
        <f t="shared" si="155"/>
        <v>#VALUE!</v>
      </c>
      <c r="MU115" s="42" t="e">
        <f t="shared" si="155"/>
        <v>#VALUE!</v>
      </c>
      <c r="MV115" s="42" t="e">
        <f t="shared" si="155"/>
        <v>#VALUE!</v>
      </c>
      <c r="MW115" s="42" t="e">
        <f t="shared" si="155"/>
        <v>#VALUE!</v>
      </c>
      <c r="MX115" s="42" t="e">
        <f t="shared" si="155"/>
        <v>#VALUE!</v>
      </c>
      <c r="MY115" s="42" t="e">
        <f t="shared" si="155"/>
        <v>#VALUE!</v>
      </c>
      <c r="MZ115" s="42" t="e">
        <f t="shared" si="155"/>
        <v>#VALUE!</v>
      </c>
      <c r="NA115" s="42" t="e">
        <f t="shared" si="155"/>
        <v>#VALUE!</v>
      </c>
      <c r="NB115" s="42" t="e">
        <f t="shared" si="155"/>
        <v>#VALUE!</v>
      </c>
      <c r="NC115" s="42" t="e">
        <f t="shared" si="155"/>
        <v>#VALUE!</v>
      </c>
      <c r="ND115" s="42" t="e">
        <f t="shared" si="155"/>
        <v>#VALUE!</v>
      </c>
      <c r="NE115" s="42" t="e">
        <f t="shared" si="155"/>
        <v>#VALUE!</v>
      </c>
      <c r="NF115" s="42" t="e">
        <f t="shared" si="155"/>
        <v>#VALUE!</v>
      </c>
      <c r="NG115" s="42" t="e">
        <f t="shared" si="155"/>
        <v>#VALUE!</v>
      </c>
      <c r="NH115" s="42" t="e">
        <f t="shared" si="155"/>
        <v>#VALUE!</v>
      </c>
      <c r="NI115" s="42" t="e">
        <f t="shared" si="155"/>
        <v>#VALUE!</v>
      </c>
    </row>
    <row r="116" spans="1:373" s="34" customFormat="1" ht="14.4" outlineLevel="1" x14ac:dyDescent="0.2">
      <c r="A116" s="1048"/>
      <c r="B116" s="18"/>
      <c r="C116" s="14"/>
      <c r="D116" s="46"/>
      <c r="E116" s="57" t="s">
        <v>218</v>
      </c>
      <c r="F116" s="58"/>
      <c r="G116" s="85">
        <v>360.8</v>
      </c>
      <c r="H116" s="62"/>
      <c r="I116" s="62"/>
      <c r="J116" s="62">
        <v>103.2</v>
      </c>
      <c r="K116" s="62">
        <v>0</v>
      </c>
      <c r="L116" s="62">
        <v>0</v>
      </c>
      <c r="M116" s="62">
        <v>0</v>
      </c>
      <c r="N116" s="62">
        <v>0</v>
      </c>
      <c r="O116" s="62"/>
      <c r="P116" s="62"/>
      <c r="Q116" s="62">
        <v>12</v>
      </c>
      <c r="R116" s="62">
        <v>0</v>
      </c>
      <c r="S116" s="62">
        <v>0</v>
      </c>
      <c r="T116" s="62">
        <v>0</v>
      </c>
      <c r="U116" s="62">
        <v>0</v>
      </c>
      <c r="V116" s="62"/>
      <c r="W116" s="62"/>
      <c r="X116" s="62">
        <v>0</v>
      </c>
      <c r="Y116" s="62">
        <v>0</v>
      </c>
      <c r="Z116" s="62">
        <v>0</v>
      </c>
      <c r="AA116" s="62">
        <v>0</v>
      </c>
      <c r="AB116" s="62">
        <v>0</v>
      </c>
      <c r="AC116" s="62"/>
      <c r="AD116" s="62"/>
      <c r="AE116" s="62">
        <v>0</v>
      </c>
      <c r="AF116" s="62">
        <v>0</v>
      </c>
      <c r="AG116" s="62">
        <v>0</v>
      </c>
      <c r="AH116" s="62">
        <v>0</v>
      </c>
      <c r="AI116" s="62"/>
      <c r="AJ116" s="62"/>
      <c r="AK116" s="62"/>
      <c r="AL116" s="62">
        <v>84.8</v>
      </c>
      <c r="AM116" s="62">
        <v>57.6</v>
      </c>
      <c r="AN116" s="62">
        <v>354.4</v>
      </c>
      <c r="AO116" s="62">
        <v>354.4</v>
      </c>
      <c r="AP116" s="62">
        <v>354.4</v>
      </c>
      <c r="AQ116" s="62"/>
      <c r="AR116" s="62"/>
      <c r="AS116" s="62"/>
      <c r="AT116" s="62">
        <v>142.4</v>
      </c>
      <c r="AU116" s="62">
        <v>0</v>
      </c>
      <c r="AV116" s="62">
        <v>0</v>
      </c>
      <c r="AW116" s="62">
        <v>12</v>
      </c>
      <c r="AX116" s="62"/>
      <c r="AY116" s="62"/>
      <c r="AZ116" s="62">
        <v>0</v>
      </c>
      <c r="BA116" s="62">
        <v>0</v>
      </c>
      <c r="BB116" s="62">
        <v>0</v>
      </c>
      <c r="BC116" s="62">
        <v>0</v>
      </c>
      <c r="BD116" s="62">
        <v>0</v>
      </c>
      <c r="BE116" s="62"/>
      <c r="BF116" s="62"/>
      <c r="BG116" s="62">
        <v>0</v>
      </c>
      <c r="BH116" s="62">
        <v>0</v>
      </c>
      <c r="BI116" s="62">
        <v>0</v>
      </c>
      <c r="BJ116" s="62">
        <v>0</v>
      </c>
      <c r="BK116" s="62">
        <v>60.8</v>
      </c>
      <c r="BL116" s="62"/>
      <c r="BM116" s="62"/>
      <c r="BN116" s="62">
        <v>60.8</v>
      </c>
      <c r="BO116" s="62">
        <v>60.8</v>
      </c>
      <c r="BP116" s="62">
        <v>60.8</v>
      </c>
      <c r="BQ116" s="62">
        <v>251.2</v>
      </c>
      <c r="BR116" s="62">
        <v>11.2</v>
      </c>
      <c r="BS116" s="62">
        <v>348.8</v>
      </c>
      <c r="BT116" s="62"/>
      <c r="BU116" s="62"/>
      <c r="BV116" s="62">
        <v>48</v>
      </c>
      <c r="BW116" s="62">
        <v>0</v>
      </c>
      <c r="BX116" s="62">
        <v>4</v>
      </c>
      <c r="BY116" s="62">
        <v>93.6</v>
      </c>
      <c r="BZ116" s="62">
        <v>216.8</v>
      </c>
      <c r="CA116" s="62"/>
      <c r="CB116" s="62"/>
      <c r="CC116" s="62">
        <v>144</v>
      </c>
      <c r="CD116" s="62">
        <v>144</v>
      </c>
      <c r="CE116" s="62">
        <v>0</v>
      </c>
      <c r="CF116" s="62">
        <v>0</v>
      </c>
      <c r="CG116" s="62">
        <v>0</v>
      </c>
      <c r="CH116" s="62"/>
      <c r="CI116" s="62"/>
      <c r="CJ116" s="62">
        <v>0</v>
      </c>
      <c r="CK116" s="62">
        <v>0.8</v>
      </c>
      <c r="CL116" s="62">
        <v>0</v>
      </c>
      <c r="CM116" s="62">
        <v>4</v>
      </c>
      <c r="CN116" s="62"/>
      <c r="CO116" s="62"/>
      <c r="CP116" s="62"/>
      <c r="CQ116" s="62"/>
      <c r="CR116" s="62"/>
      <c r="CS116" s="62"/>
      <c r="CT116" s="62">
        <v>0</v>
      </c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  <c r="EA116" s="62"/>
      <c r="EB116" s="62"/>
      <c r="EC116" s="62"/>
      <c r="ED116" s="62"/>
      <c r="EE116" s="62"/>
      <c r="EF116" s="62"/>
      <c r="EG116" s="62"/>
      <c r="EH116" s="62"/>
      <c r="EI116" s="62"/>
      <c r="EJ116" s="62"/>
      <c r="EK116" s="62"/>
      <c r="EL116" s="62"/>
      <c r="EM116" s="62"/>
      <c r="EN116" s="62"/>
      <c r="EO116" s="62"/>
      <c r="EP116" s="62"/>
      <c r="EQ116" s="62"/>
      <c r="ER116" s="62"/>
      <c r="ES116" s="62"/>
      <c r="ET116" s="62"/>
      <c r="EU116" s="62"/>
      <c r="EV116" s="62"/>
      <c r="EW116" s="62"/>
      <c r="EX116" s="62"/>
      <c r="EY116" s="62"/>
      <c r="EZ116" s="62"/>
      <c r="FA116" s="62"/>
      <c r="FB116" s="62"/>
      <c r="FC116" s="62"/>
      <c r="FD116" s="62"/>
      <c r="FE116" s="62"/>
      <c r="FF116" s="62">
        <v>0</v>
      </c>
      <c r="FG116" s="62">
        <v>1120</v>
      </c>
      <c r="FH116" s="62">
        <v>1120</v>
      </c>
      <c r="FI116" s="62">
        <v>1120</v>
      </c>
      <c r="FJ116" s="62"/>
      <c r="FK116" s="62"/>
      <c r="FL116" s="62">
        <v>1120</v>
      </c>
      <c r="FM116" s="62"/>
      <c r="FN116" s="62"/>
      <c r="FO116" s="62">
        <v>1120</v>
      </c>
      <c r="FP116" s="62"/>
      <c r="FQ116" s="62">
        <v>1120</v>
      </c>
      <c r="FR116" s="62"/>
      <c r="FS116" s="62"/>
      <c r="FT116" s="62"/>
      <c r="FU116" s="62"/>
      <c r="FV116" s="62"/>
      <c r="FW116" s="62"/>
      <c r="FX116" s="62"/>
      <c r="FY116" s="62"/>
      <c r="FZ116" s="62"/>
      <c r="GA116" s="62"/>
      <c r="GB116" s="62"/>
      <c r="GC116" s="62"/>
      <c r="GD116" s="62"/>
      <c r="GE116" s="62"/>
      <c r="GF116" s="62"/>
      <c r="GG116" s="62"/>
      <c r="GH116" s="62"/>
      <c r="GI116" s="62"/>
      <c r="GJ116" s="62"/>
      <c r="GK116" s="62"/>
      <c r="GL116" s="62"/>
      <c r="GM116" s="62"/>
      <c r="GN116" s="62"/>
      <c r="GO116" s="62"/>
      <c r="GP116" s="62"/>
      <c r="GQ116" s="62"/>
      <c r="GR116" s="62"/>
      <c r="GS116" s="62"/>
      <c r="GT116" s="62"/>
      <c r="GU116" s="62"/>
      <c r="GV116" s="62"/>
      <c r="GW116" s="62"/>
      <c r="GX116" s="62"/>
      <c r="GY116" s="62"/>
      <c r="GZ116" s="62"/>
      <c r="HA116" s="62"/>
      <c r="HB116" s="62"/>
      <c r="HC116" s="62"/>
      <c r="HD116" s="62"/>
      <c r="HE116" s="62"/>
      <c r="HF116" s="62"/>
      <c r="HG116" s="62"/>
      <c r="HH116" s="62"/>
      <c r="HI116" s="62"/>
      <c r="HJ116" s="62"/>
      <c r="HK116" s="62"/>
      <c r="HL116" s="62"/>
      <c r="HM116" s="62"/>
      <c r="HN116" s="62"/>
      <c r="HO116" s="62"/>
      <c r="HP116" s="62"/>
      <c r="HQ116" s="62"/>
      <c r="HR116" s="62"/>
      <c r="HS116" s="62"/>
      <c r="HT116" s="62"/>
      <c r="HU116" s="62"/>
      <c r="HV116" s="62"/>
      <c r="HW116" s="62"/>
      <c r="HX116" s="62"/>
      <c r="HY116" s="62"/>
      <c r="HZ116" s="62"/>
      <c r="IA116" s="62"/>
      <c r="IB116" s="62"/>
      <c r="IC116" s="62"/>
      <c r="ID116" s="62"/>
      <c r="IE116" s="62"/>
      <c r="IF116" s="62"/>
      <c r="IG116" s="62"/>
      <c r="IH116" s="62"/>
      <c r="II116" s="62"/>
      <c r="IJ116" s="62"/>
      <c r="IK116" s="62"/>
      <c r="IL116" s="62"/>
      <c r="IM116" s="62"/>
      <c r="IN116" s="62"/>
      <c r="IO116" s="62"/>
      <c r="IP116" s="62"/>
      <c r="IQ116" s="62"/>
      <c r="IR116" s="62"/>
      <c r="IS116" s="62"/>
      <c r="IT116" s="62"/>
      <c r="IU116" s="62"/>
      <c r="IV116" s="62"/>
      <c r="IW116" s="62"/>
      <c r="IX116" s="62"/>
      <c r="IY116" s="62"/>
      <c r="IZ116" s="62"/>
      <c r="JA116" s="62"/>
      <c r="JB116" s="62"/>
      <c r="JC116" s="62"/>
      <c r="JD116" s="62"/>
      <c r="JE116" s="62"/>
      <c r="JF116" s="62"/>
      <c r="JG116" s="62"/>
      <c r="JH116" s="62"/>
      <c r="JI116" s="62"/>
      <c r="JJ116" s="62"/>
      <c r="JK116" s="62"/>
      <c r="JL116" s="62"/>
      <c r="JM116" s="62"/>
      <c r="JN116" s="62"/>
      <c r="JO116" s="62"/>
      <c r="JP116" s="62"/>
      <c r="JQ116" s="62"/>
      <c r="JR116" s="62"/>
      <c r="JS116" s="62"/>
      <c r="JT116" s="62"/>
      <c r="JU116" s="62"/>
      <c r="JV116" s="62"/>
      <c r="JW116" s="62"/>
      <c r="JX116" s="62"/>
      <c r="JY116" s="62"/>
      <c r="JZ116" s="62"/>
      <c r="KA116" s="62"/>
      <c r="KB116" s="62"/>
      <c r="KC116" s="62"/>
      <c r="KD116" s="62"/>
      <c r="KE116" s="62"/>
      <c r="KF116" s="62"/>
      <c r="KG116" s="62"/>
      <c r="KH116" s="62"/>
      <c r="KI116" s="62"/>
      <c r="KJ116" s="62"/>
      <c r="KK116" s="62"/>
      <c r="KL116" s="62"/>
      <c r="KM116" s="62"/>
      <c r="KN116" s="62"/>
      <c r="KO116" s="62"/>
      <c r="KP116" s="62"/>
      <c r="KQ116" s="62"/>
      <c r="KR116" s="62"/>
      <c r="KS116" s="62"/>
      <c r="KT116" s="62"/>
      <c r="KU116" s="62"/>
      <c r="KV116" s="62"/>
      <c r="KW116" s="62"/>
      <c r="KX116" s="62"/>
      <c r="KY116" s="62"/>
      <c r="KZ116" s="62"/>
      <c r="LA116" s="62"/>
      <c r="LB116" s="62"/>
      <c r="LC116" s="62"/>
      <c r="LD116" s="62"/>
      <c r="LE116" s="62"/>
      <c r="LF116" s="62"/>
      <c r="LG116" s="62"/>
      <c r="LH116" s="62"/>
      <c r="LI116" s="62"/>
      <c r="LJ116" s="62"/>
      <c r="LK116" s="62"/>
      <c r="LL116" s="62"/>
      <c r="LM116" s="62"/>
      <c r="LN116" s="62"/>
      <c r="LO116" s="62"/>
      <c r="LP116" s="62"/>
      <c r="LQ116" s="62"/>
      <c r="LR116" s="62"/>
      <c r="LS116" s="62"/>
      <c r="LT116" s="62"/>
      <c r="LU116" s="62"/>
      <c r="LV116" s="62"/>
      <c r="LW116" s="62"/>
      <c r="LX116" s="62"/>
      <c r="LY116" s="62"/>
      <c r="LZ116" s="62"/>
      <c r="MA116" s="62"/>
      <c r="MB116" s="62"/>
      <c r="MC116" s="62"/>
      <c r="MD116" s="62"/>
      <c r="ME116" s="62"/>
      <c r="MF116" s="62"/>
      <c r="MG116" s="62"/>
      <c r="MH116" s="62"/>
      <c r="MI116" s="62"/>
      <c r="MJ116" s="62"/>
      <c r="MK116" s="62"/>
      <c r="ML116" s="62"/>
      <c r="MM116" s="62"/>
      <c r="MN116" s="62"/>
      <c r="MO116" s="62"/>
      <c r="MP116" s="62"/>
      <c r="MQ116" s="62"/>
      <c r="MR116" s="62"/>
      <c r="MS116" s="62"/>
      <c r="MT116" s="62"/>
      <c r="MU116" s="62"/>
      <c r="MV116" s="62"/>
      <c r="MW116" s="62"/>
      <c r="MX116" s="62"/>
      <c r="MY116" s="62"/>
      <c r="MZ116" s="62"/>
      <c r="NA116" s="62"/>
      <c r="NB116" s="62"/>
      <c r="NC116" s="62"/>
      <c r="ND116" s="62"/>
      <c r="NE116" s="62"/>
      <c r="NF116" s="62"/>
      <c r="NG116" s="62"/>
      <c r="NH116" s="62"/>
      <c r="NI116" s="62"/>
    </row>
    <row r="117" spans="1:373" s="34" customFormat="1" ht="14.4" outlineLevel="1" x14ac:dyDescent="0.2">
      <c r="A117" s="1048"/>
      <c r="B117" s="17" t="s">
        <v>37</v>
      </c>
      <c r="C117" s="14"/>
      <c r="D117" s="46"/>
      <c r="E117" s="57" t="s">
        <v>221</v>
      </c>
      <c r="F117" s="58"/>
      <c r="G117" s="86">
        <v>0</v>
      </c>
      <c r="H117" s="63"/>
      <c r="I117" s="63"/>
      <c r="J117" s="63">
        <v>0</v>
      </c>
      <c r="K117" s="63">
        <v>0</v>
      </c>
      <c r="L117" s="63">
        <v>0</v>
      </c>
      <c r="M117" s="63">
        <v>0</v>
      </c>
      <c r="N117" s="63">
        <v>0</v>
      </c>
      <c r="O117" s="63"/>
      <c r="P117" s="63"/>
      <c r="Q117" s="63">
        <v>0</v>
      </c>
      <c r="R117" s="63">
        <v>0</v>
      </c>
      <c r="S117" s="63">
        <v>0</v>
      </c>
      <c r="T117" s="63">
        <v>0</v>
      </c>
      <c r="U117" s="63">
        <v>0</v>
      </c>
      <c r="V117" s="63"/>
      <c r="W117" s="63"/>
      <c r="X117" s="63">
        <v>0</v>
      </c>
      <c r="Y117" s="63">
        <v>0</v>
      </c>
      <c r="Z117" s="63">
        <v>0</v>
      </c>
      <c r="AA117" s="63">
        <v>0</v>
      </c>
      <c r="AB117" s="63">
        <v>0</v>
      </c>
      <c r="AC117" s="63"/>
      <c r="AD117" s="63"/>
      <c r="AE117" s="63">
        <v>0</v>
      </c>
      <c r="AF117" s="63">
        <v>0</v>
      </c>
      <c r="AG117" s="63">
        <v>0</v>
      </c>
      <c r="AH117" s="63">
        <v>0</v>
      </c>
      <c r="AI117" s="63"/>
      <c r="AJ117" s="63"/>
      <c r="AK117" s="63"/>
      <c r="AL117" s="63">
        <v>0</v>
      </c>
      <c r="AM117" s="63">
        <v>0</v>
      </c>
      <c r="AN117" s="63">
        <v>0</v>
      </c>
      <c r="AO117" s="63">
        <v>0</v>
      </c>
      <c r="AP117" s="63">
        <v>0</v>
      </c>
      <c r="AQ117" s="63"/>
      <c r="AR117" s="63"/>
      <c r="AS117" s="63"/>
      <c r="AT117" s="63">
        <v>0</v>
      </c>
      <c r="AU117" s="63">
        <v>0</v>
      </c>
      <c r="AV117" s="63">
        <v>0</v>
      </c>
      <c r="AW117" s="63">
        <v>0</v>
      </c>
      <c r="AX117" s="63"/>
      <c r="AY117" s="63"/>
      <c r="AZ117" s="63">
        <v>0</v>
      </c>
      <c r="BA117" s="63">
        <v>0</v>
      </c>
      <c r="BB117" s="63">
        <v>0</v>
      </c>
      <c r="BC117" s="63">
        <v>0</v>
      </c>
      <c r="BD117" s="63">
        <v>0</v>
      </c>
      <c r="BE117" s="63"/>
      <c r="BF117" s="63"/>
      <c r="BG117" s="63">
        <v>0</v>
      </c>
      <c r="BH117" s="63">
        <v>0</v>
      </c>
      <c r="BI117" s="63">
        <v>0</v>
      </c>
      <c r="BJ117" s="63">
        <v>0</v>
      </c>
      <c r="BK117" s="63">
        <v>0</v>
      </c>
      <c r="BL117" s="63"/>
      <c r="BM117" s="63"/>
      <c r="BN117" s="63">
        <v>0</v>
      </c>
      <c r="BO117" s="63">
        <v>0</v>
      </c>
      <c r="BP117" s="63">
        <v>0</v>
      </c>
      <c r="BQ117" s="63">
        <v>0</v>
      </c>
      <c r="BR117" s="63">
        <v>0</v>
      </c>
      <c r="BS117" s="63">
        <v>0</v>
      </c>
      <c r="BT117" s="63"/>
      <c r="BU117" s="63"/>
      <c r="BV117" s="63">
        <v>0</v>
      </c>
      <c r="BW117" s="63">
        <v>0</v>
      </c>
      <c r="BX117" s="63">
        <v>0</v>
      </c>
      <c r="BY117" s="63">
        <v>0</v>
      </c>
      <c r="BZ117" s="63">
        <v>0</v>
      </c>
      <c r="CA117" s="63"/>
      <c r="CB117" s="63"/>
      <c r="CC117" s="63">
        <v>0</v>
      </c>
      <c r="CD117" s="63">
        <v>0</v>
      </c>
      <c r="CE117" s="63">
        <v>0</v>
      </c>
      <c r="CF117" s="63">
        <v>0</v>
      </c>
      <c r="CG117" s="63">
        <v>0</v>
      </c>
      <c r="CH117" s="63"/>
      <c r="CI117" s="63"/>
      <c r="CJ117" s="63">
        <v>0</v>
      </c>
      <c r="CK117" s="63">
        <v>0</v>
      </c>
      <c r="CL117" s="63">
        <v>0</v>
      </c>
      <c r="CM117" s="63">
        <v>0</v>
      </c>
      <c r="CN117" s="63"/>
      <c r="CO117" s="63"/>
      <c r="CP117" s="63"/>
      <c r="CQ117" s="63"/>
      <c r="CR117" s="63"/>
      <c r="CS117" s="63"/>
      <c r="CT117" s="63">
        <v>0</v>
      </c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  <c r="DY117" s="63"/>
      <c r="DZ117" s="63"/>
      <c r="EA117" s="63"/>
      <c r="EB117" s="63"/>
      <c r="EC117" s="63"/>
      <c r="ED117" s="63"/>
      <c r="EE117" s="63"/>
      <c r="EF117" s="63"/>
      <c r="EG117" s="63"/>
      <c r="EH117" s="63"/>
      <c r="EI117" s="63"/>
      <c r="EJ117" s="63"/>
      <c r="EK117" s="63"/>
      <c r="EL117" s="63"/>
      <c r="EM117" s="63"/>
      <c r="EN117" s="63"/>
      <c r="EO117" s="63"/>
      <c r="EP117" s="63"/>
      <c r="EQ117" s="63"/>
      <c r="ER117" s="63"/>
      <c r="ES117" s="63"/>
      <c r="ET117" s="63"/>
      <c r="EU117" s="63"/>
      <c r="EV117" s="63"/>
      <c r="EW117" s="63"/>
      <c r="EX117" s="63"/>
      <c r="EY117" s="63"/>
      <c r="EZ117" s="63"/>
      <c r="FA117" s="63"/>
      <c r="FB117" s="63"/>
      <c r="FC117" s="63"/>
      <c r="FD117" s="63"/>
      <c r="FE117" s="63"/>
      <c r="FF117" s="63">
        <v>0</v>
      </c>
      <c r="FG117" s="63">
        <v>0</v>
      </c>
      <c r="FH117" s="63">
        <v>0</v>
      </c>
      <c r="FI117" s="63">
        <v>0</v>
      </c>
      <c r="FJ117" s="63"/>
      <c r="FK117" s="63"/>
      <c r="FL117" s="63">
        <v>26</v>
      </c>
      <c r="FM117" s="63"/>
      <c r="FN117" s="63"/>
      <c r="FO117" s="63">
        <v>26</v>
      </c>
      <c r="FP117" s="63"/>
      <c r="FQ117" s="63">
        <v>20</v>
      </c>
      <c r="FR117" s="63"/>
      <c r="FS117" s="63"/>
      <c r="FT117" s="63"/>
      <c r="FU117" s="63"/>
      <c r="FV117" s="63"/>
      <c r="FW117" s="63"/>
      <c r="FX117" s="63"/>
      <c r="FY117" s="63"/>
      <c r="FZ117" s="63"/>
      <c r="GA117" s="63"/>
      <c r="GB117" s="63"/>
      <c r="GC117" s="63"/>
      <c r="GD117" s="63"/>
      <c r="GE117" s="63"/>
      <c r="GF117" s="63"/>
      <c r="GG117" s="63"/>
      <c r="GH117" s="63"/>
      <c r="GI117" s="63"/>
      <c r="GJ117" s="63"/>
      <c r="GK117" s="63"/>
      <c r="GL117" s="63"/>
      <c r="GM117" s="63"/>
      <c r="GN117" s="63"/>
      <c r="GO117" s="63"/>
      <c r="GP117" s="63"/>
      <c r="GQ117" s="63"/>
      <c r="GR117" s="63"/>
      <c r="GS117" s="63"/>
      <c r="GT117" s="63"/>
      <c r="GU117" s="63"/>
      <c r="GV117" s="63"/>
      <c r="GW117" s="63"/>
      <c r="GX117" s="63"/>
      <c r="GY117" s="63"/>
      <c r="GZ117" s="63"/>
      <c r="HA117" s="63"/>
      <c r="HB117" s="63"/>
      <c r="HC117" s="63"/>
      <c r="HD117" s="63"/>
      <c r="HE117" s="63"/>
      <c r="HF117" s="63"/>
      <c r="HG117" s="63"/>
      <c r="HH117" s="63"/>
      <c r="HI117" s="63"/>
      <c r="HJ117" s="63"/>
      <c r="HK117" s="63"/>
      <c r="HL117" s="63"/>
      <c r="HM117" s="63"/>
      <c r="HN117" s="63"/>
      <c r="HO117" s="63"/>
      <c r="HP117" s="63"/>
      <c r="HQ117" s="63"/>
      <c r="HR117" s="63"/>
      <c r="HS117" s="63"/>
      <c r="HT117" s="63"/>
      <c r="HU117" s="63"/>
      <c r="HV117" s="63"/>
      <c r="HW117" s="63"/>
      <c r="HX117" s="63"/>
      <c r="HY117" s="63"/>
      <c r="HZ117" s="63"/>
      <c r="IA117" s="63"/>
      <c r="IB117" s="63"/>
      <c r="IC117" s="63"/>
      <c r="ID117" s="63"/>
      <c r="IE117" s="63"/>
      <c r="IF117" s="63"/>
      <c r="IG117" s="63"/>
      <c r="IH117" s="63"/>
      <c r="II117" s="63"/>
      <c r="IJ117" s="63"/>
      <c r="IK117" s="63"/>
      <c r="IL117" s="63"/>
      <c r="IM117" s="63"/>
      <c r="IN117" s="63"/>
      <c r="IO117" s="63"/>
      <c r="IP117" s="63"/>
      <c r="IQ117" s="63"/>
      <c r="IR117" s="63"/>
      <c r="IS117" s="63"/>
      <c r="IT117" s="63"/>
      <c r="IU117" s="63"/>
      <c r="IV117" s="63"/>
      <c r="IW117" s="63"/>
      <c r="IX117" s="63"/>
      <c r="IY117" s="63"/>
      <c r="IZ117" s="63"/>
      <c r="JA117" s="63"/>
      <c r="JB117" s="63"/>
      <c r="JC117" s="63"/>
      <c r="JD117" s="63"/>
      <c r="JE117" s="63"/>
      <c r="JF117" s="63"/>
      <c r="JG117" s="63"/>
      <c r="JH117" s="63"/>
      <c r="JI117" s="63"/>
      <c r="JJ117" s="63"/>
      <c r="JK117" s="63"/>
      <c r="JL117" s="63"/>
      <c r="JM117" s="63"/>
      <c r="JN117" s="63"/>
      <c r="JO117" s="63"/>
      <c r="JP117" s="63"/>
      <c r="JQ117" s="63"/>
      <c r="JR117" s="63"/>
      <c r="JS117" s="63"/>
      <c r="JT117" s="63"/>
      <c r="JU117" s="63"/>
      <c r="JV117" s="63"/>
      <c r="JW117" s="63"/>
      <c r="JX117" s="63"/>
      <c r="JY117" s="63"/>
      <c r="JZ117" s="63"/>
      <c r="KA117" s="63"/>
      <c r="KB117" s="63"/>
      <c r="KC117" s="63"/>
      <c r="KD117" s="63"/>
      <c r="KE117" s="63"/>
      <c r="KF117" s="63"/>
      <c r="KG117" s="63"/>
      <c r="KH117" s="63"/>
      <c r="KI117" s="63"/>
      <c r="KJ117" s="63"/>
      <c r="KK117" s="63"/>
      <c r="KL117" s="63"/>
      <c r="KM117" s="63"/>
      <c r="KN117" s="63"/>
      <c r="KO117" s="63"/>
      <c r="KP117" s="63"/>
      <c r="KQ117" s="63"/>
      <c r="KR117" s="63"/>
      <c r="KS117" s="63"/>
      <c r="KT117" s="63"/>
      <c r="KU117" s="63"/>
      <c r="KV117" s="63"/>
      <c r="KW117" s="63"/>
      <c r="KX117" s="63"/>
      <c r="KY117" s="63"/>
      <c r="KZ117" s="63"/>
      <c r="LA117" s="63"/>
      <c r="LB117" s="63"/>
      <c r="LC117" s="63"/>
      <c r="LD117" s="63"/>
      <c r="LE117" s="63"/>
      <c r="LF117" s="63"/>
      <c r="LG117" s="63"/>
      <c r="LH117" s="63"/>
      <c r="LI117" s="63"/>
      <c r="LJ117" s="63"/>
      <c r="LK117" s="63"/>
      <c r="LL117" s="63"/>
      <c r="LM117" s="63"/>
      <c r="LN117" s="63"/>
      <c r="LO117" s="63"/>
      <c r="LP117" s="63"/>
      <c r="LQ117" s="63"/>
      <c r="LR117" s="63"/>
      <c r="LS117" s="63"/>
      <c r="LT117" s="63"/>
      <c r="LU117" s="63"/>
      <c r="LV117" s="63"/>
      <c r="LW117" s="63"/>
      <c r="LX117" s="63"/>
      <c r="LY117" s="63"/>
      <c r="LZ117" s="63"/>
      <c r="MA117" s="63"/>
      <c r="MB117" s="63"/>
      <c r="MC117" s="63"/>
      <c r="MD117" s="63"/>
      <c r="ME117" s="63"/>
      <c r="MF117" s="63"/>
      <c r="MG117" s="63"/>
      <c r="MH117" s="63"/>
      <c r="MI117" s="63"/>
      <c r="MJ117" s="63"/>
      <c r="MK117" s="63"/>
      <c r="ML117" s="63"/>
      <c r="MM117" s="63"/>
      <c r="MN117" s="63"/>
      <c r="MO117" s="63"/>
      <c r="MP117" s="63"/>
      <c r="MQ117" s="63"/>
      <c r="MR117" s="63"/>
      <c r="MS117" s="63"/>
      <c r="MT117" s="63"/>
      <c r="MU117" s="63"/>
      <c r="MV117" s="63"/>
      <c r="MW117" s="63"/>
      <c r="MX117" s="63"/>
      <c r="MY117" s="63"/>
      <c r="MZ117" s="63"/>
      <c r="NA117" s="63"/>
      <c r="NB117" s="63"/>
      <c r="NC117" s="63"/>
      <c r="ND117" s="63"/>
      <c r="NE117" s="63"/>
      <c r="NF117" s="63"/>
      <c r="NG117" s="63"/>
      <c r="NH117" s="63"/>
      <c r="NI117" s="63"/>
    </row>
    <row r="118" spans="1:373" s="34" customFormat="1" ht="15" outlineLevel="1" thickBot="1" x14ac:dyDescent="0.25">
      <c r="A118" s="1049"/>
      <c r="B118" s="36">
        <f>B116/30</f>
        <v>0</v>
      </c>
      <c r="C118" s="38"/>
      <c r="D118" s="47"/>
      <c r="E118" s="27" t="s">
        <v>3</v>
      </c>
      <c r="F118" s="25"/>
      <c r="G118" s="84">
        <v>9956</v>
      </c>
      <c r="H118" s="33" t="e">
        <f t="shared" ref="H118:BT118" si="156">H115+H111+H119</f>
        <v>#VALUE!</v>
      </c>
      <c r="I118" s="33" t="e">
        <f t="shared" si="156"/>
        <v>#VALUE!</v>
      </c>
      <c r="J118" s="33">
        <f t="shared" si="156"/>
        <v>15813.599999999999</v>
      </c>
      <c r="K118" s="33">
        <f t="shared" si="156"/>
        <v>14282.4</v>
      </c>
      <c r="L118" s="33">
        <f t="shared" si="156"/>
        <v>12780</v>
      </c>
      <c r="M118" s="33">
        <f t="shared" si="156"/>
        <v>9656.8000000000011</v>
      </c>
      <c r="N118" s="33">
        <f t="shared" si="156"/>
        <v>8946.4</v>
      </c>
      <c r="O118" s="33" t="e">
        <f t="shared" si="156"/>
        <v>#VALUE!</v>
      </c>
      <c r="P118" s="33" t="e">
        <f t="shared" si="156"/>
        <v>#VALUE!</v>
      </c>
      <c r="Q118" s="33">
        <f t="shared" si="156"/>
        <v>16661.599999999999</v>
      </c>
      <c r="R118" s="33">
        <f t="shared" si="156"/>
        <v>16777.599999999999</v>
      </c>
      <c r="S118" s="33">
        <f t="shared" si="156"/>
        <v>16497.599999999999</v>
      </c>
      <c r="T118" s="33">
        <f t="shared" si="156"/>
        <v>16348.800000000001</v>
      </c>
      <c r="U118" s="33">
        <f t="shared" si="156"/>
        <v>16478.399999999998</v>
      </c>
      <c r="V118" s="33" t="e">
        <f t="shared" si="156"/>
        <v>#VALUE!</v>
      </c>
      <c r="W118" s="33" t="e">
        <f t="shared" si="156"/>
        <v>#VALUE!</v>
      </c>
      <c r="X118" s="33">
        <f t="shared" si="156"/>
        <v>15841.6</v>
      </c>
      <c r="Y118" s="33">
        <f t="shared" si="156"/>
        <v>14049.599999999999</v>
      </c>
      <c r="Z118" s="33">
        <f t="shared" si="156"/>
        <v>14207.199999999997</v>
      </c>
      <c r="AA118" s="33">
        <f t="shared" si="156"/>
        <v>15638.400000000001</v>
      </c>
      <c r="AB118" s="33">
        <f t="shared" si="156"/>
        <v>15938.400000000001</v>
      </c>
      <c r="AC118" s="33" t="e">
        <f t="shared" si="156"/>
        <v>#VALUE!</v>
      </c>
      <c r="AD118" s="33" t="e">
        <f t="shared" si="156"/>
        <v>#VALUE!</v>
      </c>
      <c r="AE118" s="33">
        <f t="shared" si="156"/>
        <v>17738.400000000001</v>
      </c>
      <c r="AF118" s="33">
        <f t="shared" si="156"/>
        <v>17210.400000000001</v>
      </c>
      <c r="AG118" s="33">
        <f t="shared" si="156"/>
        <v>17210.400000000001</v>
      </c>
      <c r="AH118" s="33">
        <f t="shared" si="156"/>
        <v>17006.400000000001</v>
      </c>
      <c r="AI118" s="33" t="e">
        <f t="shared" si="156"/>
        <v>#VALUE!</v>
      </c>
      <c r="AJ118" s="33" t="e">
        <f t="shared" si="156"/>
        <v>#VALUE!</v>
      </c>
      <c r="AK118" s="33" t="e">
        <f t="shared" si="156"/>
        <v>#VALUE!</v>
      </c>
      <c r="AL118" s="33">
        <f t="shared" si="156"/>
        <v>13074.4</v>
      </c>
      <c r="AM118" s="33" t="e">
        <f t="shared" si="156"/>
        <v>#VALUE!</v>
      </c>
      <c r="AN118" s="33" t="e">
        <f t="shared" si="156"/>
        <v>#VALUE!</v>
      </c>
      <c r="AO118" s="33" t="e">
        <f t="shared" si="156"/>
        <v>#VALUE!</v>
      </c>
      <c r="AP118" s="33" t="e">
        <f t="shared" si="156"/>
        <v>#VALUE!</v>
      </c>
      <c r="AQ118" s="33" t="e">
        <f t="shared" si="156"/>
        <v>#VALUE!</v>
      </c>
      <c r="AR118" s="33" t="e">
        <f t="shared" si="156"/>
        <v>#VALUE!</v>
      </c>
      <c r="AS118" s="33" t="e">
        <f t="shared" si="156"/>
        <v>#VALUE!</v>
      </c>
      <c r="AT118" s="33" t="e">
        <f t="shared" si="156"/>
        <v>#VALUE!</v>
      </c>
      <c r="AU118" s="33" t="e">
        <f t="shared" si="156"/>
        <v>#VALUE!</v>
      </c>
      <c r="AV118" s="33" t="e">
        <f t="shared" si="156"/>
        <v>#VALUE!</v>
      </c>
      <c r="AW118" s="33" t="e">
        <f t="shared" si="156"/>
        <v>#VALUE!</v>
      </c>
      <c r="AX118" s="33" t="e">
        <f t="shared" si="156"/>
        <v>#VALUE!</v>
      </c>
      <c r="AY118" s="33" t="e">
        <f t="shared" si="156"/>
        <v>#VALUE!</v>
      </c>
      <c r="AZ118" s="33" t="e">
        <f t="shared" si="156"/>
        <v>#VALUE!</v>
      </c>
      <c r="BA118" s="33" t="e">
        <f t="shared" si="156"/>
        <v>#VALUE!</v>
      </c>
      <c r="BB118" s="33" t="e">
        <f t="shared" si="156"/>
        <v>#VALUE!</v>
      </c>
      <c r="BC118" s="33" t="e">
        <f t="shared" si="156"/>
        <v>#VALUE!</v>
      </c>
      <c r="BD118" s="33" t="e">
        <f t="shared" si="156"/>
        <v>#VALUE!</v>
      </c>
      <c r="BE118" s="33" t="e">
        <f t="shared" si="156"/>
        <v>#VALUE!</v>
      </c>
      <c r="BF118" s="33" t="e">
        <f t="shared" si="156"/>
        <v>#VALUE!</v>
      </c>
      <c r="BG118" s="33" t="e">
        <f t="shared" si="156"/>
        <v>#VALUE!</v>
      </c>
      <c r="BH118" s="33" t="e">
        <f t="shared" si="156"/>
        <v>#VALUE!</v>
      </c>
      <c r="BI118" s="33" t="e">
        <f t="shared" si="156"/>
        <v>#VALUE!</v>
      </c>
      <c r="BJ118" s="33" t="e">
        <f t="shared" si="156"/>
        <v>#VALUE!</v>
      </c>
      <c r="BK118" s="33" t="e">
        <f t="shared" si="156"/>
        <v>#VALUE!</v>
      </c>
      <c r="BL118" s="33" t="e">
        <f t="shared" si="156"/>
        <v>#VALUE!</v>
      </c>
      <c r="BM118" s="33" t="e">
        <f t="shared" si="156"/>
        <v>#VALUE!</v>
      </c>
      <c r="BN118" s="33" t="e">
        <f>BN115+BN111+BN119</f>
        <v>#VALUE!</v>
      </c>
      <c r="BO118" s="33" t="e">
        <f t="shared" si="156"/>
        <v>#VALUE!</v>
      </c>
      <c r="BP118" s="33" t="e">
        <f t="shared" si="156"/>
        <v>#VALUE!</v>
      </c>
      <c r="BQ118" s="33" t="e">
        <f t="shared" si="156"/>
        <v>#VALUE!</v>
      </c>
      <c r="BR118" s="33" t="e">
        <f t="shared" si="156"/>
        <v>#VALUE!</v>
      </c>
      <c r="BS118" s="33" t="e">
        <f t="shared" si="156"/>
        <v>#VALUE!</v>
      </c>
      <c r="BT118" s="33" t="e">
        <f t="shared" si="156"/>
        <v>#VALUE!</v>
      </c>
      <c r="BU118" s="33" t="e">
        <f t="shared" ref="BU118:EF118" si="157">BU115+BU111+BU119</f>
        <v>#VALUE!</v>
      </c>
      <c r="BV118" s="33" t="e">
        <f t="shared" si="157"/>
        <v>#VALUE!</v>
      </c>
      <c r="BW118" s="33" t="e">
        <f t="shared" si="157"/>
        <v>#VALUE!</v>
      </c>
      <c r="BX118" s="33" t="e">
        <f t="shared" si="157"/>
        <v>#VALUE!</v>
      </c>
      <c r="BY118" s="33" t="e">
        <f t="shared" si="157"/>
        <v>#VALUE!</v>
      </c>
      <c r="BZ118" s="33" t="e">
        <f t="shared" si="157"/>
        <v>#VALUE!</v>
      </c>
      <c r="CA118" s="33" t="e">
        <f t="shared" si="157"/>
        <v>#VALUE!</v>
      </c>
      <c r="CB118" s="33" t="e">
        <f t="shared" si="157"/>
        <v>#VALUE!</v>
      </c>
      <c r="CC118" s="33" t="e">
        <f t="shared" si="157"/>
        <v>#VALUE!</v>
      </c>
      <c r="CD118" s="33" t="e">
        <f t="shared" si="157"/>
        <v>#VALUE!</v>
      </c>
      <c r="CE118" s="33" t="e">
        <f t="shared" si="157"/>
        <v>#VALUE!</v>
      </c>
      <c r="CF118" s="33" t="e">
        <f t="shared" si="157"/>
        <v>#VALUE!</v>
      </c>
      <c r="CG118" s="33" t="e">
        <f t="shared" si="157"/>
        <v>#VALUE!</v>
      </c>
      <c r="CH118" s="33" t="e">
        <f t="shared" si="157"/>
        <v>#VALUE!</v>
      </c>
      <c r="CI118" s="33" t="e">
        <f t="shared" si="157"/>
        <v>#VALUE!</v>
      </c>
      <c r="CJ118" s="33" t="e">
        <f t="shared" si="157"/>
        <v>#VALUE!</v>
      </c>
      <c r="CK118" s="33" t="e">
        <f t="shared" si="157"/>
        <v>#VALUE!</v>
      </c>
      <c r="CL118" s="33" t="e">
        <f t="shared" si="157"/>
        <v>#VALUE!</v>
      </c>
      <c r="CM118" s="33" t="e">
        <f t="shared" si="157"/>
        <v>#VALUE!</v>
      </c>
      <c r="CN118" s="33" t="e">
        <f t="shared" si="157"/>
        <v>#VALUE!</v>
      </c>
      <c r="CO118" s="33" t="e">
        <f t="shared" si="157"/>
        <v>#VALUE!</v>
      </c>
      <c r="CP118" s="33" t="e">
        <f t="shared" si="157"/>
        <v>#VALUE!</v>
      </c>
      <c r="CQ118" s="33" t="e">
        <f t="shared" si="157"/>
        <v>#VALUE!</v>
      </c>
      <c r="CR118" s="33" t="e">
        <f t="shared" si="157"/>
        <v>#VALUE!</v>
      </c>
      <c r="CS118" s="33" t="e">
        <f t="shared" si="157"/>
        <v>#VALUE!</v>
      </c>
      <c r="CT118" s="33" t="e">
        <f t="shared" si="157"/>
        <v>#VALUE!</v>
      </c>
      <c r="CU118" s="33" t="e">
        <f t="shared" si="157"/>
        <v>#VALUE!</v>
      </c>
      <c r="CV118" s="33" t="e">
        <f t="shared" si="157"/>
        <v>#VALUE!</v>
      </c>
      <c r="CW118" s="33" t="e">
        <f t="shared" si="157"/>
        <v>#VALUE!</v>
      </c>
      <c r="CX118" s="33" t="e">
        <f t="shared" si="157"/>
        <v>#VALUE!</v>
      </c>
      <c r="CY118" s="33" t="e">
        <f t="shared" si="157"/>
        <v>#VALUE!</v>
      </c>
      <c r="CZ118" s="33" t="e">
        <f t="shared" si="157"/>
        <v>#VALUE!</v>
      </c>
      <c r="DA118" s="33" t="e">
        <f t="shared" si="157"/>
        <v>#VALUE!</v>
      </c>
      <c r="DB118" s="33" t="e">
        <f t="shared" si="157"/>
        <v>#VALUE!</v>
      </c>
      <c r="DC118" s="33" t="e">
        <f t="shared" si="157"/>
        <v>#VALUE!</v>
      </c>
      <c r="DD118" s="33" t="e">
        <f t="shared" si="157"/>
        <v>#VALUE!</v>
      </c>
      <c r="DE118" s="33" t="e">
        <f t="shared" si="157"/>
        <v>#VALUE!</v>
      </c>
      <c r="DF118" s="33" t="e">
        <f t="shared" si="157"/>
        <v>#VALUE!</v>
      </c>
      <c r="DG118" s="33" t="e">
        <f t="shared" si="157"/>
        <v>#VALUE!</v>
      </c>
      <c r="DH118" s="33" t="e">
        <f t="shared" si="157"/>
        <v>#VALUE!</v>
      </c>
      <c r="DI118" s="33" t="e">
        <f t="shared" si="157"/>
        <v>#VALUE!</v>
      </c>
      <c r="DJ118" s="33" t="e">
        <f t="shared" si="157"/>
        <v>#VALUE!</v>
      </c>
      <c r="DK118" s="33" t="e">
        <f t="shared" si="157"/>
        <v>#VALUE!</v>
      </c>
      <c r="DL118" s="33" t="e">
        <f t="shared" si="157"/>
        <v>#VALUE!</v>
      </c>
      <c r="DM118" s="33" t="e">
        <f t="shared" si="157"/>
        <v>#VALUE!</v>
      </c>
      <c r="DN118" s="33" t="e">
        <f t="shared" si="157"/>
        <v>#VALUE!</v>
      </c>
      <c r="DO118" s="33" t="e">
        <f t="shared" si="157"/>
        <v>#VALUE!</v>
      </c>
      <c r="DP118" s="33" t="e">
        <f t="shared" si="157"/>
        <v>#VALUE!</v>
      </c>
      <c r="DQ118" s="33" t="e">
        <f t="shared" si="157"/>
        <v>#VALUE!</v>
      </c>
      <c r="DR118" s="33" t="e">
        <f t="shared" si="157"/>
        <v>#VALUE!</v>
      </c>
      <c r="DS118" s="33" t="e">
        <f t="shared" si="157"/>
        <v>#VALUE!</v>
      </c>
      <c r="DT118" s="33" t="e">
        <f t="shared" si="157"/>
        <v>#VALUE!</v>
      </c>
      <c r="DU118" s="33" t="e">
        <f t="shared" si="157"/>
        <v>#VALUE!</v>
      </c>
      <c r="DV118" s="33" t="e">
        <f t="shared" si="157"/>
        <v>#VALUE!</v>
      </c>
      <c r="DW118" s="33" t="e">
        <f t="shared" si="157"/>
        <v>#VALUE!</v>
      </c>
      <c r="DX118" s="33" t="e">
        <f t="shared" si="157"/>
        <v>#VALUE!</v>
      </c>
      <c r="DY118" s="33" t="e">
        <f t="shared" si="157"/>
        <v>#VALUE!</v>
      </c>
      <c r="DZ118" s="33" t="e">
        <f t="shared" si="157"/>
        <v>#VALUE!</v>
      </c>
      <c r="EA118" s="33" t="e">
        <f t="shared" si="157"/>
        <v>#VALUE!</v>
      </c>
      <c r="EB118" s="33" t="e">
        <f t="shared" si="157"/>
        <v>#VALUE!</v>
      </c>
      <c r="EC118" s="33" t="e">
        <f t="shared" si="157"/>
        <v>#VALUE!</v>
      </c>
      <c r="ED118" s="33" t="e">
        <f t="shared" si="157"/>
        <v>#VALUE!</v>
      </c>
      <c r="EE118" s="33" t="e">
        <f t="shared" si="157"/>
        <v>#VALUE!</v>
      </c>
      <c r="EF118" s="33" t="e">
        <f t="shared" si="157"/>
        <v>#VALUE!</v>
      </c>
      <c r="EG118" s="33" t="e">
        <f t="shared" ref="EG118:GR118" si="158">EG115+EG111+EG119</f>
        <v>#VALUE!</v>
      </c>
      <c r="EH118" s="33" t="e">
        <f t="shared" si="158"/>
        <v>#VALUE!</v>
      </c>
      <c r="EI118" s="33" t="e">
        <f t="shared" si="158"/>
        <v>#VALUE!</v>
      </c>
      <c r="EJ118" s="33" t="e">
        <f t="shared" si="158"/>
        <v>#VALUE!</v>
      </c>
      <c r="EK118" s="33" t="e">
        <f t="shared" si="158"/>
        <v>#VALUE!</v>
      </c>
      <c r="EL118" s="33" t="e">
        <f t="shared" si="158"/>
        <v>#VALUE!</v>
      </c>
      <c r="EM118" s="33" t="e">
        <f t="shared" si="158"/>
        <v>#VALUE!</v>
      </c>
      <c r="EN118" s="33" t="e">
        <f t="shared" si="158"/>
        <v>#VALUE!</v>
      </c>
      <c r="EO118" s="33" t="e">
        <f t="shared" si="158"/>
        <v>#VALUE!</v>
      </c>
      <c r="EP118" s="33" t="e">
        <f t="shared" si="158"/>
        <v>#VALUE!</v>
      </c>
      <c r="EQ118" s="33" t="e">
        <f t="shared" si="158"/>
        <v>#VALUE!</v>
      </c>
      <c r="ER118" s="33" t="e">
        <f t="shared" si="158"/>
        <v>#VALUE!</v>
      </c>
      <c r="ES118" s="33" t="e">
        <f t="shared" si="158"/>
        <v>#VALUE!</v>
      </c>
      <c r="ET118" s="33" t="e">
        <f t="shared" si="158"/>
        <v>#VALUE!</v>
      </c>
      <c r="EU118" s="33" t="e">
        <f t="shared" si="158"/>
        <v>#VALUE!</v>
      </c>
      <c r="EV118" s="33" t="e">
        <f t="shared" si="158"/>
        <v>#VALUE!</v>
      </c>
      <c r="EW118" s="33" t="e">
        <f t="shared" si="158"/>
        <v>#VALUE!</v>
      </c>
      <c r="EX118" s="33" t="e">
        <f t="shared" si="158"/>
        <v>#VALUE!</v>
      </c>
      <c r="EY118" s="33" t="e">
        <f t="shared" si="158"/>
        <v>#VALUE!</v>
      </c>
      <c r="EZ118" s="33" t="e">
        <f t="shared" si="158"/>
        <v>#VALUE!</v>
      </c>
      <c r="FA118" s="33" t="e">
        <f t="shared" si="158"/>
        <v>#VALUE!</v>
      </c>
      <c r="FB118" s="33" t="e">
        <f t="shared" si="158"/>
        <v>#VALUE!</v>
      </c>
      <c r="FC118" s="33" t="e">
        <f t="shared" si="158"/>
        <v>#VALUE!</v>
      </c>
      <c r="FD118" s="33" t="e">
        <f t="shared" si="158"/>
        <v>#VALUE!</v>
      </c>
      <c r="FE118" s="33" t="e">
        <f t="shared" si="158"/>
        <v>#VALUE!</v>
      </c>
      <c r="FF118" s="33" t="e">
        <f t="shared" si="158"/>
        <v>#VALUE!</v>
      </c>
      <c r="FG118" s="33" t="e">
        <f t="shared" si="158"/>
        <v>#VALUE!</v>
      </c>
      <c r="FH118" s="33" t="e">
        <f t="shared" si="158"/>
        <v>#VALUE!</v>
      </c>
      <c r="FI118" s="33" t="e">
        <f t="shared" si="158"/>
        <v>#VALUE!</v>
      </c>
      <c r="FJ118" s="33" t="e">
        <f t="shared" si="158"/>
        <v>#VALUE!</v>
      </c>
      <c r="FK118" s="33" t="e">
        <f t="shared" si="158"/>
        <v>#VALUE!</v>
      </c>
      <c r="FL118" s="33" t="e">
        <f t="shared" si="158"/>
        <v>#VALUE!</v>
      </c>
      <c r="FM118" s="33" t="e">
        <f t="shared" si="158"/>
        <v>#VALUE!</v>
      </c>
      <c r="FN118" s="33" t="e">
        <f t="shared" si="158"/>
        <v>#VALUE!</v>
      </c>
      <c r="FO118" s="33" t="e">
        <f t="shared" si="158"/>
        <v>#VALUE!</v>
      </c>
      <c r="FP118" s="33" t="e">
        <f t="shared" si="158"/>
        <v>#VALUE!</v>
      </c>
      <c r="FQ118" s="33" t="e">
        <f t="shared" si="158"/>
        <v>#VALUE!</v>
      </c>
      <c r="FR118" s="33" t="e">
        <f t="shared" si="158"/>
        <v>#VALUE!</v>
      </c>
      <c r="FS118" s="33" t="e">
        <f t="shared" si="158"/>
        <v>#VALUE!</v>
      </c>
      <c r="FT118" s="33" t="e">
        <f t="shared" si="158"/>
        <v>#VALUE!</v>
      </c>
      <c r="FU118" s="33" t="e">
        <f t="shared" si="158"/>
        <v>#VALUE!</v>
      </c>
      <c r="FV118" s="33" t="e">
        <f t="shared" si="158"/>
        <v>#VALUE!</v>
      </c>
      <c r="FW118" s="33" t="e">
        <f t="shared" si="158"/>
        <v>#VALUE!</v>
      </c>
      <c r="FX118" s="33" t="e">
        <f t="shared" si="158"/>
        <v>#VALUE!</v>
      </c>
      <c r="FY118" s="33" t="e">
        <f t="shared" si="158"/>
        <v>#VALUE!</v>
      </c>
      <c r="FZ118" s="33" t="e">
        <f t="shared" si="158"/>
        <v>#VALUE!</v>
      </c>
      <c r="GA118" s="33" t="e">
        <f t="shared" si="158"/>
        <v>#VALUE!</v>
      </c>
      <c r="GB118" s="33" t="e">
        <f t="shared" si="158"/>
        <v>#VALUE!</v>
      </c>
      <c r="GC118" s="33" t="e">
        <f t="shared" si="158"/>
        <v>#VALUE!</v>
      </c>
      <c r="GD118" s="33" t="e">
        <f t="shared" si="158"/>
        <v>#VALUE!</v>
      </c>
      <c r="GE118" s="33" t="e">
        <f t="shared" si="158"/>
        <v>#VALUE!</v>
      </c>
      <c r="GF118" s="33" t="e">
        <f t="shared" si="158"/>
        <v>#VALUE!</v>
      </c>
      <c r="GG118" s="33" t="e">
        <f t="shared" si="158"/>
        <v>#VALUE!</v>
      </c>
      <c r="GH118" s="33" t="e">
        <f t="shared" si="158"/>
        <v>#VALUE!</v>
      </c>
      <c r="GI118" s="33" t="e">
        <f t="shared" si="158"/>
        <v>#VALUE!</v>
      </c>
      <c r="GJ118" s="33" t="e">
        <f t="shared" si="158"/>
        <v>#VALUE!</v>
      </c>
      <c r="GK118" s="33" t="e">
        <f t="shared" si="158"/>
        <v>#VALUE!</v>
      </c>
      <c r="GL118" s="33" t="e">
        <f t="shared" si="158"/>
        <v>#VALUE!</v>
      </c>
      <c r="GM118" s="33" t="e">
        <f t="shared" si="158"/>
        <v>#VALUE!</v>
      </c>
      <c r="GN118" s="33" t="e">
        <f t="shared" si="158"/>
        <v>#VALUE!</v>
      </c>
      <c r="GO118" s="33" t="e">
        <f t="shared" si="158"/>
        <v>#VALUE!</v>
      </c>
      <c r="GP118" s="33" t="e">
        <f t="shared" si="158"/>
        <v>#VALUE!</v>
      </c>
      <c r="GQ118" s="33" t="e">
        <f t="shared" si="158"/>
        <v>#VALUE!</v>
      </c>
      <c r="GR118" s="33" t="e">
        <f t="shared" si="158"/>
        <v>#VALUE!</v>
      </c>
      <c r="GS118" s="33" t="e">
        <f t="shared" ref="GS118:JD118" si="159">GS115+GS111+GS119</f>
        <v>#VALUE!</v>
      </c>
      <c r="GT118" s="33" t="e">
        <f t="shared" si="159"/>
        <v>#VALUE!</v>
      </c>
      <c r="GU118" s="33" t="e">
        <f t="shared" si="159"/>
        <v>#VALUE!</v>
      </c>
      <c r="GV118" s="33" t="e">
        <f t="shared" si="159"/>
        <v>#VALUE!</v>
      </c>
      <c r="GW118" s="33" t="e">
        <f t="shared" si="159"/>
        <v>#VALUE!</v>
      </c>
      <c r="GX118" s="33" t="e">
        <f t="shared" si="159"/>
        <v>#VALUE!</v>
      </c>
      <c r="GY118" s="33" t="e">
        <f t="shared" si="159"/>
        <v>#VALUE!</v>
      </c>
      <c r="GZ118" s="33" t="e">
        <f t="shared" si="159"/>
        <v>#VALUE!</v>
      </c>
      <c r="HA118" s="33" t="e">
        <f t="shared" si="159"/>
        <v>#VALUE!</v>
      </c>
      <c r="HB118" s="33" t="e">
        <f t="shared" si="159"/>
        <v>#VALUE!</v>
      </c>
      <c r="HC118" s="33" t="e">
        <f t="shared" si="159"/>
        <v>#VALUE!</v>
      </c>
      <c r="HD118" s="33" t="e">
        <f t="shared" si="159"/>
        <v>#VALUE!</v>
      </c>
      <c r="HE118" s="33" t="e">
        <f t="shared" si="159"/>
        <v>#VALUE!</v>
      </c>
      <c r="HF118" s="33" t="e">
        <f t="shared" si="159"/>
        <v>#VALUE!</v>
      </c>
      <c r="HG118" s="33" t="e">
        <f t="shared" si="159"/>
        <v>#VALUE!</v>
      </c>
      <c r="HH118" s="33" t="e">
        <f t="shared" si="159"/>
        <v>#VALUE!</v>
      </c>
      <c r="HI118" s="33" t="e">
        <f t="shared" si="159"/>
        <v>#VALUE!</v>
      </c>
      <c r="HJ118" s="33" t="e">
        <f t="shared" si="159"/>
        <v>#VALUE!</v>
      </c>
      <c r="HK118" s="33" t="e">
        <f t="shared" si="159"/>
        <v>#VALUE!</v>
      </c>
      <c r="HL118" s="33" t="e">
        <f t="shared" si="159"/>
        <v>#VALUE!</v>
      </c>
      <c r="HM118" s="33" t="e">
        <f t="shared" si="159"/>
        <v>#VALUE!</v>
      </c>
      <c r="HN118" s="33" t="e">
        <f t="shared" si="159"/>
        <v>#VALUE!</v>
      </c>
      <c r="HO118" s="33" t="e">
        <f t="shared" si="159"/>
        <v>#VALUE!</v>
      </c>
      <c r="HP118" s="33" t="e">
        <f t="shared" si="159"/>
        <v>#VALUE!</v>
      </c>
      <c r="HQ118" s="33" t="e">
        <f t="shared" si="159"/>
        <v>#VALUE!</v>
      </c>
      <c r="HR118" s="33" t="e">
        <f t="shared" si="159"/>
        <v>#VALUE!</v>
      </c>
      <c r="HS118" s="33" t="e">
        <f t="shared" si="159"/>
        <v>#VALUE!</v>
      </c>
      <c r="HT118" s="33" t="e">
        <f t="shared" si="159"/>
        <v>#VALUE!</v>
      </c>
      <c r="HU118" s="33" t="e">
        <f t="shared" si="159"/>
        <v>#VALUE!</v>
      </c>
      <c r="HV118" s="33" t="e">
        <f t="shared" si="159"/>
        <v>#VALUE!</v>
      </c>
      <c r="HW118" s="33" t="e">
        <f t="shared" si="159"/>
        <v>#VALUE!</v>
      </c>
      <c r="HX118" s="33" t="e">
        <f t="shared" si="159"/>
        <v>#VALUE!</v>
      </c>
      <c r="HY118" s="33" t="e">
        <f t="shared" si="159"/>
        <v>#VALUE!</v>
      </c>
      <c r="HZ118" s="33" t="e">
        <f t="shared" si="159"/>
        <v>#VALUE!</v>
      </c>
      <c r="IA118" s="33" t="e">
        <f t="shared" si="159"/>
        <v>#VALUE!</v>
      </c>
      <c r="IB118" s="33" t="e">
        <f t="shared" si="159"/>
        <v>#VALUE!</v>
      </c>
      <c r="IC118" s="33" t="e">
        <f t="shared" si="159"/>
        <v>#VALUE!</v>
      </c>
      <c r="ID118" s="33" t="e">
        <f t="shared" si="159"/>
        <v>#VALUE!</v>
      </c>
      <c r="IE118" s="33" t="e">
        <f t="shared" si="159"/>
        <v>#VALUE!</v>
      </c>
      <c r="IF118" s="33" t="e">
        <f t="shared" si="159"/>
        <v>#VALUE!</v>
      </c>
      <c r="IG118" s="33" t="e">
        <f t="shared" si="159"/>
        <v>#VALUE!</v>
      </c>
      <c r="IH118" s="33" t="e">
        <f t="shared" si="159"/>
        <v>#VALUE!</v>
      </c>
      <c r="II118" s="33" t="e">
        <f t="shared" si="159"/>
        <v>#VALUE!</v>
      </c>
      <c r="IJ118" s="33" t="e">
        <f t="shared" si="159"/>
        <v>#VALUE!</v>
      </c>
      <c r="IK118" s="33" t="e">
        <f t="shared" si="159"/>
        <v>#VALUE!</v>
      </c>
      <c r="IL118" s="33" t="e">
        <f t="shared" si="159"/>
        <v>#VALUE!</v>
      </c>
      <c r="IM118" s="33" t="e">
        <f t="shared" si="159"/>
        <v>#VALUE!</v>
      </c>
      <c r="IN118" s="33" t="e">
        <f t="shared" si="159"/>
        <v>#VALUE!</v>
      </c>
      <c r="IO118" s="33" t="e">
        <f t="shared" si="159"/>
        <v>#VALUE!</v>
      </c>
      <c r="IP118" s="33" t="e">
        <f t="shared" si="159"/>
        <v>#VALUE!</v>
      </c>
      <c r="IQ118" s="33" t="e">
        <f t="shared" si="159"/>
        <v>#VALUE!</v>
      </c>
      <c r="IR118" s="33" t="e">
        <f t="shared" si="159"/>
        <v>#VALUE!</v>
      </c>
      <c r="IS118" s="33" t="e">
        <f t="shared" si="159"/>
        <v>#VALUE!</v>
      </c>
      <c r="IT118" s="33" t="e">
        <f t="shared" si="159"/>
        <v>#VALUE!</v>
      </c>
      <c r="IU118" s="33" t="e">
        <f t="shared" si="159"/>
        <v>#VALUE!</v>
      </c>
      <c r="IV118" s="33" t="e">
        <f t="shared" si="159"/>
        <v>#VALUE!</v>
      </c>
      <c r="IW118" s="33" t="e">
        <f t="shared" si="159"/>
        <v>#VALUE!</v>
      </c>
      <c r="IX118" s="33" t="e">
        <f t="shared" si="159"/>
        <v>#VALUE!</v>
      </c>
      <c r="IY118" s="33" t="e">
        <f t="shared" si="159"/>
        <v>#VALUE!</v>
      </c>
      <c r="IZ118" s="33" t="e">
        <f t="shared" si="159"/>
        <v>#VALUE!</v>
      </c>
      <c r="JA118" s="33" t="e">
        <f t="shared" si="159"/>
        <v>#VALUE!</v>
      </c>
      <c r="JB118" s="33" t="e">
        <f t="shared" si="159"/>
        <v>#VALUE!</v>
      </c>
      <c r="JC118" s="33" t="e">
        <f t="shared" si="159"/>
        <v>#VALUE!</v>
      </c>
      <c r="JD118" s="33" t="e">
        <f t="shared" si="159"/>
        <v>#VALUE!</v>
      </c>
      <c r="JE118" s="33" t="e">
        <f t="shared" ref="JE118:LP118" si="160">JE115+JE111+JE119</f>
        <v>#VALUE!</v>
      </c>
      <c r="JF118" s="33" t="e">
        <f t="shared" si="160"/>
        <v>#VALUE!</v>
      </c>
      <c r="JG118" s="33" t="e">
        <f t="shared" si="160"/>
        <v>#VALUE!</v>
      </c>
      <c r="JH118" s="33" t="e">
        <f t="shared" si="160"/>
        <v>#VALUE!</v>
      </c>
      <c r="JI118" s="33" t="e">
        <f t="shared" si="160"/>
        <v>#VALUE!</v>
      </c>
      <c r="JJ118" s="33" t="e">
        <f t="shared" si="160"/>
        <v>#VALUE!</v>
      </c>
      <c r="JK118" s="33" t="e">
        <f t="shared" si="160"/>
        <v>#VALUE!</v>
      </c>
      <c r="JL118" s="33" t="e">
        <f t="shared" si="160"/>
        <v>#VALUE!</v>
      </c>
      <c r="JM118" s="33" t="e">
        <f t="shared" si="160"/>
        <v>#VALUE!</v>
      </c>
      <c r="JN118" s="33" t="e">
        <f t="shared" si="160"/>
        <v>#VALUE!</v>
      </c>
      <c r="JO118" s="33" t="e">
        <f t="shared" si="160"/>
        <v>#VALUE!</v>
      </c>
      <c r="JP118" s="33" t="e">
        <f t="shared" si="160"/>
        <v>#VALUE!</v>
      </c>
      <c r="JQ118" s="33" t="e">
        <f t="shared" si="160"/>
        <v>#VALUE!</v>
      </c>
      <c r="JR118" s="33" t="e">
        <f t="shared" si="160"/>
        <v>#VALUE!</v>
      </c>
      <c r="JS118" s="33" t="e">
        <f t="shared" si="160"/>
        <v>#VALUE!</v>
      </c>
      <c r="JT118" s="33" t="e">
        <f t="shared" si="160"/>
        <v>#VALUE!</v>
      </c>
      <c r="JU118" s="33" t="e">
        <f t="shared" si="160"/>
        <v>#VALUE!</v>
      </c>
      <c r="JV118" s="33" t="e">
        <f t="shared" si="160"/>
        <v>#VALUE!</v>
      </c>
      <c r="JW118" s="33" t="e">
        <f t="shared" si="160"/>
        <v>#VALUE!</v>
      </c>
      <c r="JX118" s="33" t="e">
        <f t="shared" si="160"/>
        <v>#VALUE!</v>
      </c>
      <c r="JY118" s="33" t="e">
        <f t="shared" si="160"/>
        <v>#VALUE!</v>
      </c>
      <c r="JZ118" s="33" t="e">
        <f t="shared" si="160"/>
        <v>#VALUE!</v>
      </c>
      <c r="KA118" s="33" t="e">
        <f t="shared" si="160"/>
        <v>#VALUE!</v>
      </c>
      <c r="KB118" s="33" t="e">
        <f t="shared" si="160"/>
        <v>#VALUE!</v>
      </c>
      <c r="KC118" s="33" t="e">
        <f t="shared" si="160"/>
        <v>#VALUE!</v>
      </c>
      <c r="KD118" s="33" t="e">
        <f t="shared" si="160"/>
        <v>#VALUE!</v>
      </c>
      <c r="KE118" s="33" t="e">
        <f t="shared" si="160"/>
        <v>#VALUE!</v>
      </c>
      <c r="KF118" s="33" t="e">
        <f t="shared" si="160"/>
        <v>#VALUE!</v>
      </c>
      <c r="KG118" s="33" t="e">
        <f t="shared" si="160"/>
        <v>#VALUE!</v>
      </c>
      <c r="KH118" s="33" t="e">
        <f t="shared" si="160"/>
        <v>#VALUE!</v>
      </c>
      <c r="KI118" s="33" t="e">
        <f t="shared" si="160"/>
        <v>#VALUE!</v>
      </c>
      <c r="KJ118" s="33" t="e">
        <f t="shared" si="160"/>
        <v>#VALUE!</v>
      </c>
      <c r="KK118" s="33" t="e">
        <f t="shared" si="160"/>
        <v>#VALUE!</v>
      </c>
      <c r="KL118" s="33" t="e">
        <f t="shared" si="160"/>
        <v>#VALUE!</v>
      </c>
      <c r="KM118" s="33" t="e">
        <f t="shared" si="160"/>
        <v>#VALUE!</v>
      </c>
      <c r="KN118" s="33" t="e">
        <f t="shared" si="160"/>
        <v>#VALUE!</v>
      </c>
      <c r="KO118" s="33" t="e">
        <f t="shared" si="160"/>
        <v>#VALUE!</v>
      </c>
      <c r="KP118" s="33" t="e">
        <f t="shared" si="160"/>
        <v>#VALUE!</v>
      </c>
      <c r="KQ118" s="33" t="e">
        <f t="shared" si="160"/>
        <v>#VALUE!</v>
      </c>
      <c r="KR118" s="33" t="e">
        <f t="shared" si="160"/>
        <v>#VALUE!</v>
      </c>
      <c r="KS118" s="33" t="e">
        <f t="shared" si="160"/>
        <v>#VALUE!</v>
      </c>
      <c r="KT118" s="33" t="e">
        <f t="shared" si="160"/>
        <v>#VALUE!</v>
      </c>
      <c r="KU118" s="33" t="e">
        <f t="shared" si="160"/>
        <v>#VALUE!</v>
      </c>
      <c r="KV118" s="33" t="e">
        <f t="shared" si="160"/>
        <v>#VALUE!</v>
      </c>
      <c r="KW118" s="33" t="e">
        <f t="shared" si="160"/>
        <v>#VALUE!</v>
      </c>
      <c r="KX118" s="33" t="e">
        <f t="shared" si="160"/>
        <v>#VALUE!</v>
      </c>
      <c r="KY118" s="33" t="e">
        <f t="shared" si="160"/>
        <v>#VALUE!</v>
      </c>
      <c r="KZ118" s="33" t="e">
        <f t="shared" si="160"/>
        <v>#VALUE!</v>
      </c>
      <c r="LA118" s="33" t="e">
        <f t="shared" si="160"/>
        <v>#VALUE!</v>
      </c>
      <c r="LB118" s="33" t="e">
        <f t="shared" si="160"/>
        <v>#VALUE!</v>
      </c>
      <c r="LC118" s="33" t="e">
        <f t="shared" si="160"/>
        <v>#VALUE!</v>
      </c>
      <c r="LD118" s="33" t="e">
        <f t="shared" si="160"/>
        <v>#VALUE!</v>
      </c>
      <c r="LE118" s="33" t="e">
        <f t="shared" si="160"/>
        <v>#VALUE!</v>
      </c>
      <c r="LF118" s="33" t="e">
        <f t="shared" si="160"/>
        <v>#VALUE!</v>
      </c>
      <c r="LG118" s="33" t="e">
        <f t="shared" si="160"/>
        <v>#VALUE!</v>
      </c>
      <c r="LH118" s="33" t="e">
        <f t="shared" si="160"/>
        <v>#VALUE!</v>
      </c>
      <c r="LI118" s="33" t="e">
        <f t="shared" si="160"/>
        <v>#VALUE!</v>
      </c>
      <c r="LJ118" s="33" t="e">
        <f t="shared" si="160"/>
        <v>#VALUE!</v>
      </c>
      <c r="LK118" s="33" t="e">
        <f t="shared" si="160"/>
        <v>#VALUE!</v>
      </c>
      <c r="LL118" s="33" t="e">
        <f t="shared" si="160"/>
        <v>#VALUE!</v>
      </c>
      <c r="LM118" s="33" t="e">
        <f t="shared" si="160"/>
        <v>#VALUE!</v>
      </c>
      <c r="LN118" s="33" t="e">
        <f t="shared" si="160"/>
        <v>#VALUE!</v>
      </c>
      <c r="LO118" s="33" t="e">
        <f t="shared" si="160"/>
        <v>#VALUE!</v>
      </c>
      <c r="LP118" s="33" t="e">
        <f t="shared" si="160"/>
        <v>#VALUE!</v>
      </c>
      <c r="LQ118" s="33" t="e">
        <f t="shared" ref="LQ118:NI118" si="161">LQ115+LQ111+LQ119</f>
        <v>#VALUE!</v>
      </c>
      <c r="LR118" s="33" t="e">
        <f t="shared" si="161"/>
        <v>#VALUE!</v>
      </c>
      <c r="LS118" s="33" t="e">
        <f t="shared" si="161"/>
        <v>#VALUE!</v>
      </c>
      <c r="LT118" s="33" t="e">
        <f t="shared" si="161"/>
        <v>#VALUE!</v>
      </c>
      <c r="LU118" s="33" t="e">
        <f t="shared" si="161"/>
        <v>#VALUE!</v>
      </c>
      <c r="LV118" s="33" t="e">
        <f t="shared" si="161"/>
        <v>#VALUE!</v>
      </c>
      <c r="LW118" s="33" t="e">
        <f t="shared" si="161"/>
        <v>#VALUE!</v>
      </c>
      <c r="LX118" s="33" t="e">
        <f t="shared" si="161"/>
        <v>#VALUE!</v>
      </c>
      <c r="LY118" s="33" t="e">
        <f t="shared" si="161"/>
        <v>#VALUE!</v>
      </c>
      <c r="LZ118" s="33" t="e">
        <f t="shared" si="161"/>
        <v>#VALUE!</v>
      </c>
      <c r="MA118" s="33" t="e">
        <f t="shared" si="161"/>
        <v>#VALUE!</v>
      </c>
      <c r="MB118" s="33" t="e">
        <f t="shared" si="161"/>
        <v>#VALUE!</v>
      </c>
      <c r="MC118" s="33" t="e">
        <f t="shared" si="161"/>
        <v>#VALUE!</v>
      </c>
      <c r="MD118" s="33" t="e">
        <f t="shared" si="161"/>
        <v>#VALUE!</v>
      </c>
      <c r="ME118" s="33" t="e">
        <f t="shared" si="161"/>
        <v>#VALUE!</v>
      </c>
      <c r="MF118" s="33" t="e">
        <f t="shared" si="161"/>
        <v>#VALUE!</v>
      </c>
      <c r="MG118" s="33" t="e">
        <f t="shared" si="161"/>
        <v>#VALUE!</v>
      </c>
      <c r="MH118" s="33" t="e">
        <f t="shared" si="161"/>
        <v>#VALUE!</v>
      </c>
      <c r="MI118" s="33" t="e">
        <f t="shared" si="161"/>
        <v>#VALUE!</v>
      </c>
      <c r="MJ118" s="33" t="e">
        <f t="shared" si="161"/>
        <v>#VALUE!</v>
      </c>
      <c r="MK118" s="33" t="e">
        <f t="shared" si="161"/>
        <v>#VALUE!</v>
      </c>
      <c r="ML118" s="33" t="e">
        <f t="shared" si="161"/>
        <v>#VALUE!</v>
      </c>
      <c r="MM118" s="33" t="e">
        <f t="shared" si="161"/>
        <v>#VALUE!</v>
      </c>
      <c r="MN118" s="33" t="e">
        <f t="shared" si="161"/>
        <v>#VALUE!</v>
      </c>
      <c r="MO118" s="33" t="e">
        <f t="shared" si="161"/>
        <v>#VALUE!</v>
      </c>
      <c r="MP118" s="33" t="e">
        <f t="shared" si="161"/>
        <v>#VALUE!</v>
      </c>
      <c r="MQ118" s="33" t="e">
        <f t="shared" si="161"/>
        <v>#VALUE!</v>
      </c>
      <c r="MR118" s="33" t="e">
        <f t="shared" si="161"/>
        <v>#VALUE!</v>
      </c>
      <c r="MS118" s="33" t="e">
        <f t="shared" si="161"/>
        <v>#VALUE!</v>
      </c>
      <c r="MT118" s="33" t="e">
        <f t="shared" si="161"/>
        <v>#VALUE!</v>
      </c>
      <c r="MU118" s="33" t="e">
        <f t="shared" si="161"/>
        <v>#VALUE!</v>
      </c>
      <c r="MV118" s="33" t="e">
        <f t="shared" si="161"/>
        <v>#VALUE!</v>
      </c>
      <c r="MW118" s="33" t="e">
        <f t="shared" si="161"/>
        <v>#VALUE!</v>
      </c>
      <c r="MX118" s="33" t="e">
        <f t="shared" si="161"/>
        <v>#VALUE!</v>
      </c>
      <c r="MY118" s="33" t="e">
        <f t="shared" si="161"/>
        <v>#VALUE!</v>
      </c>
      <c r="MZ118" s="33" t="e">
        <f t="shared" si="161"/>
        <v>#VALUE!</v>
      </c>
      <c r="NA118" s="33" t="e">
        <f t="shared" si="161"/>
        <v>#VALUE!</v>
      </c>
      <c r="NB118" s="33" t="e">
        <f t="shared" si="161"/>
        <v>#VALUE!</v>
      </c>
      <c r="NC118" s="33" t="e">
        <f t="shared" si="161"/>
        <v>#VALUE!</v>
      </c>
      <c r="ND118" s="33" t="e">
        <f t="shared" si="161"/>
        <v>#VALUE!</v>
      </c>
      <c r="NE118" s="33" t="e">
        <f t="shared" si="161"/>
        <v>#VALUE!</v>
      </c>
      <c r="NF118" s="33" t="e">
        <f t="shared" si="161"/>
        <v>#VALUE!</v>
      </c>
      <c r="NG118" s="33" t="e">
        <f t="shared" si="161"/>
        <v>#VALUE!</v>
      </c>
      <c r="NH118" s="33" t="e">
        <f t="shared" si="161"/>
        <v>#VALUE!</v>
      </c>
      <c r="NI118" s="33" t="e">
        <f t="shared" si="161"/>
        <v>#VALUE!</v>
      </c>
    </row>
    <row r="119" spans="1:373" s="34" customFormat="1" ht="15" customHeight="1" outlineLevel="1" x14ac:dyDescent="0.2">
      <c r="A119" s="1047" t="s">
        <v>35</v>
      </c>
      <c r="B119" s="43" t="s">
        <v>36</v>
      </c>
      <c r="C119" s="1050" t="s">
        <v>34</v>
      </c>
      <c r="D119" s="48" t="s">
        <v>32</v>
      </c>
      <c r="E119" s="57" t="s">
        <v>235</v>
      </c>
      <c r="F119" s="58"/>
      <c r="G119" s="84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  <c r="CD119" s="33"/>
      <c r="CE119" s="33"/>
      <c r="CF119" s="33"/>
      <c r="CG119" s="33"/>
      <c r="CH119" s="33"/>
      <c r="CI119" s="33"/>
      <c r="CJ119" s="33"/>
      <c r="CK119" s="33"/>
      <c r="CL119" s="33"/>
      <c r="CM119" s="33"/>
      <c r="CN119" s="33"/>
      <c r="CO119" s="33"/>
      <c r="CP119" s="33"/>
      <c r="CQ119" s="33"/>
      <c r="CR119" s="33"/>
      <c r="CS119" s="33"/>
      <c r="CT119" s="33"/>
      <c r="CU119" s="33"/>
      <c r="CV119" s="33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  <c r="DW119" s="33"/>
      <c r="DX119" s="33"/>
      <c r="DY119" s="33"/>
      <c r="DZ119" s="33"/>
      <c r="EA119" s="33"/>
      <c r="EB119" s="33"/>
      <c r="EC119" s="33"/>
      <c r="ED119" s="33"/>
      <c r="EE119" s="33"/>
      <c r="EF119" s="33"/>
      <c r="EG119" s="33"/>
      <c r="EH119" s="33"/>
      <c r="EI119" s="33"/>
      <c r="EJ119" s="33"/>
      <c r="EK119" s="33"/>
      <c r="EL119" s="33"/>
      <c r="EM119" s="33"/>
      <c r="EN119" s="33"/>
      <c r="EO119" s="33"/>
      <c r="EP119" s="33"/>
      <c r="EQ119" s="33"/>
      <c r="ER119" s="33"/>
      <c r="ES119" s="33"/>
      <c r="ET119" s="33"/>
      <c r="EU119" s="33"/>
      <c r="EV119" s="33"/>
      <c r="EW119" s="33"/>
      <c r="EX119" s="33"/>
      <c r="EY119" s="33"/>
      <c r="EZ119" s="33"/>
      <c r="FA119" s="33"/>
      <c r="FB119" s="33"/>
      <c r="FC119" s="33"/>
      <c r="FD119" s="33"/>
      <c r="FE119" s="33"/>
      <c r="FF119" s="33"/>
      <c r="FG119" s="33"/>
      <c r="FH119" s="33"/>
      <c r="FI119" s="33"/>
      <c r="FJ119" s="33"/>
      <c r="FK119" s="33"/>
      <c r="FL119" s="33"/>
      <c r="FM119" s="33"/>
      <c r="FN119" s="33"/>
      <c r="FO119" s="33"/>
      <c r="FP119" s="33"/>
      <c r="FQ119" s="33"/>
      <c r="FR119" s="33"/>
      <c r="FS119" s="33"/>
      <c r="FT119" s="33"/>
      <c r="FU119" s="33"/>
      <c r="FV119" s="33"/>
      <c r="FW119" s="33"/>
      <c r="FX119" s="33"/>
      <c r="FY119" s="33"/>
      <c r="FZ119" s="33"/>
      <c r="GA119" s="33"/>
      <c r="GB119" s="33"/>
      <c r="GC119" s="33"/>
      <c r="GD119" s="33"/>
      <c r="GE119" s="33"/>
      <c r="GF119" s="33"/>
      <c r="GG119" s="33"/>
      <c r="GH119" s="33"/>
      <c r="GI119" s="33"/>
      <c r="GJ119" s="33"/>
      <c r="GK119" s="33"/>
      <c r="GL119" s="33"/>
      <c r="GM119" s="33"/>
      <c r="GN119" s="33"/>
      <c r="GO119" s="33"/>
      <c r="GP119" s="33"/>
      <c r="GQ119" s="33"/>
      <c r="GR119" s="33"/>
      <c r="GS119" s="33"/>
      <c r="GT119" s="33"/>
      <c r="GU119" s="33"/>
      <c r="GV119" s="33"/>
      <c r="GW119" s="33"/>
      <c r="GX119" s="33"/>
      <c r="GY119" s="33"/>
      <c r="GZ119" s="33"/>
      <c r="HA119" s="33"/>
      <c r="HB119" s="33"/>
      <c r="HC119" s="33"/>
      <c r="HD119" s="33"/>
      <c r="HE119" s="33"/>
      <c r="HF119" s="33"/>
      <c r="HG119" s="33"/>
      <c r="HH119" s="33"/>
      <c r="HI119" s="33"/>
      <c r="HJ119" s="33"/>
      <c r="HK119" s="33"/>
      <c r="HL119" s="33"/>
      <c r="HM119" s="33"/>
      <c r="HN119" s="33"/>
      <c r="HO119" s="33"/>
      <c r="HP119" s="33"/>
      <c r="HQ119" s="33"/>
      <c r="HR119" s="33"/>
      <c r="HS119" s="33"/>
      <c r="HT119" s="33"/>
      <c r="HU119" s="33"/>
      <c r="HV119" s="33"/>
      <c r="HW119" s="33"/>
      <c r="HX119" s="33"/>
      <c r="HY119" s="33"/>
      <c r="HZ119" s="33"/>
      <c r="IA119" s="33"/>
      <c r="IB119" s="33"/>
      <c r="IC119" s="33"/>
      <c r="ID119" s="33"/>
      <c r="IE119" s="33"/>
      <c r="IF119" s="33"/>
      <c r="IG119" s="33"/>
      <c r="IH119" s="33"/>
      <c r="II119" s="33"/>
      <c r="IJ119" s="33"/>
      <c r="IK119" s="33"/>
      <c r="IL119" s="33"/>
      <c r="IM119" s="33"/>
      <c r="IN119" s="33"/>
      <c r="IO119" s="33"/>
      <c r="IP119" s="33"/>
      <c r="IQ119" s="33"/>
      <c r="IR119" s="33"/>
      <c r="IS119" s="33"/>
      <c r="IT119" s="33"/>
      <c r="IU119" s="33"/>
      <c r="IV119" s="33"/>
      <c r="IW119" s="33"/>
      <c r="IX119" s="33"/>
      <c r="IY119" s="33"/>
      <c r="IZ119" s="33"/>
      <c r="JA119" s="33"/>
      <c r="JB119" s="33"/>
      <c r="JC119" s="33"/>
      <c r="JD119" s="33"/>
      <c r="JE119" s="33"/>
      <c r="JF119" s="33"/>
      <c r="JG119" s="33"/>
      <c r="JH119" s="33"/>
      <c r="JI119" s="33"/>
      <c r="JJ119" s="33"/>
      <c r="JK119" s="33"/>
      <c r="JL119" s="33"/>
      <c r="JM119" s="33"/>
      <c r="JN119" s="33"/>
      <c r="JO119" s="33"/>
      <c r="JP119" s="33"/>
      <c r="JQ119" s="33"/>
      <c r="JR119" s="33"/>
      <c r="JS119" s="33"/>
      <c r="JT119" s="33"/>
      <c r="JU119" s="33"/>
      <c r="JV119" s="33"/>
      <c r="JW119" s="33"/>
      <c r="JX119" s="33"/>
      <c r="JY119" s="33"/>
      <c r="JZ119" s="33"/>
      <c r="KA119" s="33"/>
      <c r="KB119" s="33"/>
      <c r="KC119" s="33"/>
      <c r="KD119" s="33"/>
      <c r="KE119" s="33"/>
      <c r="KF119" s="33"/>
      <c r="KG119" s="33"/>
      <c r="KH119" s="33"/>
      <c r="KI119" s="33"/>
      <c r="KJ119" s="33"/>
      <c r="KK119" s="33"/>
      <c r="KL119" s="33"/>
      <c r="KM119" s="33"/>
      <c r="KN119" s="33"/>
      <c r="KO119" s="33"/>
      <c r="KP119" s="33"/>
      <c r="KQ119" s="33"/>
      <c r="KR119" s="33"/>
      <c r="KS119" s="33"/>
      <c r="KT119" s="33"/>
      <c r="KU119" s="33"/>
      <c r="KV119" s="33"/>
      <c r="KW119" s="33"/>
      <c r="KX119" s="33"/>
      <c r="KY119" s="33"/>
      <c r="KZ119" s="33"/>
      <c r="LA119" s="33"/>
      <c r="LB119" s="33"/>
      <c r="LC119" s="33"/>
      <c r="LD119" s="33"/>
      <c r="LE119" s="33"/>
      <c r="LF119" s="33"/>
      <c r="LG119" s="33"/>
      <c r="LH119" s="33"/>
      <c r="LI119" s="33"/>
      <c r="LJ119" s="33"/>
      <c r="LK119" s="33"/>
      <c r="LL119" s="33"/>
      <c r="LM119" s="33"/>
      <c r="LN119" s="33"/>
      <c r="LO119" s="33"/>
      <c r="LP119" s="33"/>
      <c r="LQ119" s="33"/>
      <c r="LR119" s="33"/>
      <c r="LS119" s="33"/>
      <c r="LT119" s="33"/>
      <c r="LU119" s="33"/>
      <c r="LV119" s="33"/>
      <c r="LW119" s="33"/>
      <c r="LX119" s="33"/>
      <c r="LY119" s="33"/>
      <c r="LZ119" s="33"/>
      <c r="MA119" s="33"/>
      <c r="MB119" s="33"/>
      <c r="MC119" s="33"/>
      <c r="MD119" s="33"/>
      <c r="ME119" s="33"/>
      <c r="MF119" s="33"/>
      <c r="MG119" s="33"/>
      <c r="MH119" s="33"/>
      <c r="MI119" s="33"/>
      <c r="MJ119" s="33"/>
      <c r="MK119" s="33"/>
      <c r="ML119" s="33"/>
      <c r="MM119" s="33"/>
      <c r="MN119" s="33"/>
      <c r="MO119" s="33"/>
      <c r="MP119" s="33"/>
      <c r="MQ119" s="33"/>
      <c r="MR119" s="33"/>
      <c r="MS119" s="33"/>
      <c r="MT119" s="33"/>
      <c r="MU119" s="33"/>
      <c r="MV119" s="33"/>
      <c r="MW119" s="33"/>
      <c r="MX119" s="33"/>
      <c r="MY119" s="33"/>
      <c r="MZ119" s="33"/>
      <c r="NA119" s="33"/>
      <c r="NB119" s="33"/>
      <c r="NC119" s="33"/>
      <c r="ND119" s="33"/>
      <c r="NE119" s="33"/>
      <c r="NF119" s="33"/>
      <c r="NG119" s="33"/>
      <c r="NH119" s="33"/>
      <c r="NI119" s="33"/>
    </row>
    <row r="120" spans="1:373" s="34" customFormat="1" ht="14.4" outlineLevel="1" x14ac:dyDescent="0.2">
      <c r="A120" s="1048"/>
      <c r="B120" s="18">
        <v>8393</v>
      </c>
      <c r="C120" s="1051"/>
      <c r="D120" s="49">
        <v>633</v>
      </c>
      <c r="E120" s="27" t="s">
        <v>30</v>
      </c>
      <c r="F120" s="25"/>
      <c r="G120" s="84">
        <v>16.320776367987936</v>
      </c>
      <c r="H120" s="33" t="e">
        <f>H118/(IFERROR(VLOOKUP($B110,#REF!,4,FALSE),"")/30)</f>
        <v>#VALUE!</v>
      </c>
      <c r="I120" s="33" t="e">
        <f>I118/(IFERROR(VLOOKUP($B110,#REF!,4,FALSE),"")/30)</f>
        <v>#VALUE!</v>
      </c>
      <c r="J120" s="33" t="e">
        <f>J118/(IFERROR(VLOOKUP($B110,#REF!,4,FALSE),"")/30)</f>
        <v>#VALUE!</v>
      </c>
      <c r="K120" s="33" t="e">
        <f>K118/(IFERROR(VLOOKUP($B110,#REF!,4,FALSE),"")/30)</f>
        <v>#VALUE!</v>
      </c>
      <c r="L120" s="33" t="e">
        <f>L118/(IFERROR(VLOOKUP($B110,#REF!,4,FALSE),"")/30)</f>
        <v>#VALUE!</v>
      </c>
      <c r="M120" s="33" t="e">
        <f>M118/(IFERROR(VLOOKUP($B110,#REF!,4,FALSE),"")/30)</f>
        <v>#VALUE!</v>
      </c>
      <c r="N120" s="33" t="e">
        <f>N118/(IFERROR(VLOOKUP($B110,#REF!,4,FALSE),"")/30)</f>
        <v>#VALUE!</v>
      </c>
      <c r="O120" s="33" t="e">
        <f>O118/(IFERROR(VLOOKUP($B110,#REF!,4,FALSE),"")/30)</f>
        <v>#VALUE!</v>
      </c>
      <c r="P120" s="33" t="e">
        <f>P118/(IFERROR(VLOOKUP($B110,#REF!,4,FALSE),"")/30)</f>
        <v>#VALUE!</v>
      </c>
      <c r="Q120" s="33" t="e">
        <f>Q118/(IFERROR(VLOOKUP($B110,#REF!,4,FALSE),"")/30)</f>
        <v>#VALUE!</v>
      </c>
      <c r="R120" s="33" t="e">
        <f>R118/(IFERROR(VLOOKUP($B110,#REF!,4,FALSE),"")/30)</f>
        <v>#VALUE!</v>
      </c>
      <c r="S120" s="33" t="e">
        <f>S118/(IFERROR(VLOOKUP($B110,#REF!,4,FALSE),"")/30)</f>
        <v>#VALUE!</v>
      </c>
      <c r="T120" s="33" t="e">
        <f>T118/(IFERROR(VLOOKUP($B110,#REF!,4,FALSE),"")/30)</f>
        <v>#VALUE!</v>
      </c>
      <c r="U120" s="33" t="e">
        <f>U118/(IFERROR(VLOOKUP($B110,#REF!,4,FALSE),"")/30)</f>
        <v>#VALUE!</v>
      </c>
      <c r="V120" s="33" t="e">
        <f>V118/(IFERROR(VLOOKUP($B110,#REF!,4,FALSE),"")/30)</f>
        <v>#VALUE!</v>
      </c>
      <c r="W120" s="33" t="e">
        <f>W118/(IFERROR(VLOOKUP($B110,#REF!,4,FALSE),"")/30)</f>
        <v>#VALUE!</v>
      </c>
      <c r="X120" s="33" t="e">
        <f>X118/(IFERROR(VLOOKUP($B110,#REF!,4,FALSE),"")/30)</f>
        <v>#VALUE!</v>
      </c>
      <c r="Y120" s="33" t="e">
        <f>Y118/(IFERROR(VLOOKUP($B110,#REF!,4,FALSE),"")/30)</f>
        <v>#VALUE!</v>
      </c>
      <c r="Z120" s="33" t="e">
        <f>Z118/(IFERROR(VLOOKUP($B110,#REF!,4,FALSE),"")/30)</f>
        <v>#VALUE!</v>
      </c>
      <c r="AA120" s="33" t="e">
        <f>AA118/(IFERROR(VLOOKUP($B110,#REF!,4,FALSE),"")/30)</f>
        <v>#VALUE!</v>
      </c>
      <c r="AB120" s="33" t="e">
        <f>AB118/(IFERROR(VLOOKUP($B110,#REF!,4,FALSE),"")/30)</f>
        <v>#VALUE!</v>
      </c>
      <c r="AC120" s="33" t="e">
        <f>AC118/(IFERROR(VLOOKUP($B110,#REF!,4,FALSE),"")/30)</f>
        <v>#VALUE!</v>
      </c>
      <c r="AD120" s="33" t="e">
        <f>AD118/(IFERROR(VLOOKUP($B110,#REF!,4,FALSE),"")/30)</f>
        <v>#VALUE!</v>
      </c>
      <c r="AE120" s="33" t="e">
        <f>AE118/(IFERROR(VLOOKUP($B110,#REF!,4,FALSE),"")/30)</f>
        <v>#VALUE!</v>
      </c>
      <c r="AF120" s="33" t="e">
        <f>AF118/(IFERROR(VLOOKUP($B110,#REF!,4,FALSE),"")/30)</f>
        <v>#VALUE!</v>
      </c>
      <c r="AG120" s="33" t="e">
        <f>AG118/(IFERROR(VLOOKUP($B110,#REF!,4,FALSE),"")/30)</f>
        <v>#VALUE!</v>
      </c>
      <c r="AH120" s="33" t="e">
        <f>AH118/(IFERROR(VLOOKUP($B110,#REF!,4,FALSE),"")/30)</f>
        <v>#VALUE!</v>
      </c>
      <c r="AI120" s="33" t="e">
        <f>AI118/(IFERROR(VLOOKUP($B110,#REF!,4,FALSE),"")/30)</f>
        <v>#VALUE!</v>
      </c>
      <c r="AJ120" s="33" t="e">
        <f>AJ118/(IFERROR(VLOOKUP($B110,#REF!,4,FALSE),"")/30)</f>
        <v>#VALUE!</v>
      </c>
      <c r="AK120" s="33" t="e">
        <f>AK118/(IFERROR(VLOOKUP($B110,#REF!,4,FALSE),"")/30)</f>
        <v>#VALUE!</v>
      </c>
      <c r="AL120" s="33" t="e">
        <f>AL118/(IFERROR(VLOOKUP($B110,#REF!,4,FALSE),"")/30)</f>
        <v>#VALUE!</v>
      </c>
      <c r="AM120" s="33" t="e">
        <f>AM118/(IFERROR(VLOOKUP($B110,#REF!,5,FALSE),"")/30)</f>
        <v>#VALUE!</v>
      </c>
      <c r="AN120" s="33" t="e">
        <f>AN118/(IFERROR(VLOOKUP($B110,#REF!,5,FALSE),"")/30)</f>
        <v>#VALUE!</v>
      </c>
      <c r="AO120" s="33" t="e">
        <f>AO118/(IFERROR(VLOOKUP($B110,#REF!,5,FALSE),"")/30)</f>
        <v>#VALUE!</v>
      </c>
      <c r="AP120" s="33" t="e">
        <f>AP118/(IFERROR(VLOOKUP($B110,#REF!,5,FALSE),"")/30)</f>
        <v>#VALUE!</v>
      </c>
      <c r="AQ120" s="33" t="e">
        <f>AQ118/(IFERROR(VLOOKUP($B110,#REF!,5,FALSE),"")/30)</f>
        <v>#VALUE!</v>
      </c>
      <c r="AR120" s="33" t="e">
        <f>AR118/(IFERROR(VLOOKUP($B110,#REF!,5,FALSE),"")/30)</f>
        <v>#VALUE!</v>
      </c>
      <c r="AS120" s="33" t="e">
        <f>AS118/(IFERROR(VLOOKUP($B110,#REF!,5,FALSE),"")/30)</f>
        <v>#VALUE!</v>
      </c>
      <c r="AT120" s="33" t="e">
        <f>AT118/(IFERROR(VLOOKUP($B110,#REF!,5,FALSE),"")/30)</f>
        <v>#VALUE!</v>
      </c>
      <c r="AU120" s="33" t="e">
        <f>AU118/(IFERROR(VLOOKUP($B110,#REF!,5,FALSE),"")/30)</f>
        <v>#VALUE!</v>
      </c>
      <c r="AV120" s="33" t="e">
        <f>AV118/(IFERROR(VLOOKUP($B110,#REF!,5,FALSE),"")/30)</f>
        <v>#VALUE!</v>
      </c>
      <c r="AW120" s="33" t="e">
        <f>AW118/(IFERROR(VLOOKUP($B110,#REF!,5,FALSE),"")/30)</f>
        <v>#VALUE!</v>
      </c>
      <c r="AX120" s="33" t="e">
        <f>AX118/(IFERROR(VLOOKUP($B110,#REF!,5,FALSE),"")/30)</f>
        <v>#VALUE!</v>
      </c>
      <c r="AY120" s="33" t="e">
        <f>AY118/(IFERROR(VLOOKUP($B110,#REF!,5,FALSE),"")/30)</f>
        <v>#VALUE!</v>
      </c>
      <c r="AZ120" s="33" t="e">
        <f>AZ118/(IFERROR(VLOOKUP($B110,#REF!,5,FALSE),"")/30)</f>
        <v>#VALUE!</v>
      </c>
      <c r="BA120" s="33" t="e">
        <f>BA118/(IFERROR(VLOOKUP($B110,#REF!,5,FALSE),"")/30)</f>
        <v>#VALUE!</v>
      </c>
      <c r="BB120" s="33" t="e">
        <f>BB118/(IFERROR(VLOOKUP($B110,#REF!,5,FALSE),"")/30)</f>
        <v>#VALUE!</v>
      </c>
      <c r="BC120" s="33" t="e">
        <f>BC118/(IFERROR(VLOOKUP($B110,#REF!,5,FALSE),"")/30)</f>
        <v>#VALUE!</v>
      </c>
      <c r="BD120" s="33" t="e">
        <f>BD118/(IFERROR(VLOOKUP($B110,#REF!,5,FALSE),"")/30)</f>
        <v>#VALUE!</v>
      </c>
      <c r="BE120" s="33" t="e">
        <f>BE118/(IFERROR(VLOOKUP($B110,#REF!,5,FALSE),"")/30)</f>
        <v>#VALUE!</v>
      </c>
      <c r="BF120" s="33" t="e">
        <f>BF118/(IFERROR(VLOOKUP($B110,#REF!,5,FALSE),"")/30)</f>
        <v>#VALUE!</v>
      </c>
      <c r="BG120" s="33" t="e">
        <f>BG118/(IFERROR(VLOOKUP($B110,#REF!,5,FALSE),"")/30)</f>
        <v>#VALUE!</v>
      </c>
      <c r="BH120" s="33" t="e">
        <f>BH118/(IFERROR(VLOOKUP($B110,#REF!,5,FALSE),"")/30)</f>
        <v>#VALUE!</v>
      </c>
      <c r="BI120" s="33" t="e">
        <f>BI118/(IFERROR(VLOOKUP($B110,#REF!,5,FALSE),"")/30)</f>
        <v>#VALUE!</v>
      </c>
      <c r="BJ120" s="33" t="e">
        <f>BJ118/(IFERROR(VLOOKUP($B110,#REF!,5,FALSE),"")/30)</f>
        <v>#VALUE!</v>
      </c>
      <c r="BK120" s="33" t="e">
        <f>BK118/(IFERROR(VLOOKUP($B110,#REF!,5,FALSE),"")/30)</f>
        <v>#VALUE!</v>
      </c>
      <c r="BL120" s="33" t="e">
        <f>BL118/(IFERROR(VLOOKUP($B110,#REF!,5,FALSE),"")/30)</f>
        <v>#VALUE!</v>
      </c>
      <c r="BM120" s="33" t="e">
        <f>BM118/(IFERROR(VLOOKUP($B110,#REF!,5,FALSE),"")/30)</f>
        <v>#VALUE!</v>
      </c>
      <c r="BN120" s="33" t="e">
        <f>BN118/(IFERROR(VLOOKUP($B110,#REF!,5,FALSE),"")/30)</f>
        <v>#VALUE!</v>
      </c>
      <c r="BO120" s="33" t="e">
        <f>BO118/(IFERROR(VLOOKUP($B110,#REF!,5,FALSE),"")/30)</f>
        <v>#VALUE!</v>
      </c>
      <c r="BP120" s="33" t="e">
        <f>BP118/(IFERROR(VLOOKUP($B110,#REF!,6,FALSE),"")/30)</f>
        <v>#VALUE!</v>
      </c>
      <c r="BQ120" s="33" t="e">
        <f>BQ118/(IFERROR(VLOOKUP($B110,#REF!,6,FALSE),"")/30)</f>
        <v>#VALUE!</v>
      </c>
      <c r="BR120" s="33" t="e">
        <f>BR118/(IFERROR(VLOOKUP($B110,#REF!,6,FALSE),"")/30)</f>
        <v>#VALUE!</v>
      </c>
      <c r="BS120" s="33" t="e">
        <f>BS118/(IFERROR(VLOOKUP($B110,#REF!,6,FALSE),"")/30)</f>
        <v>#VALUE!</v>
      </c>
      <c r="BT120" s="33" t="e">
        <f>BT118/(IFERROR(VLOOKUP($B110,#REF!,6,FALSE),"")/30)</f>
        <v>#VALUE!</v>
      </c>
      <c r="BU120" s="33" t="e">
        <f>BU118/(IFERROR(VLOOKUP($B110,#REF!,6,FALSE),"")/30)</f>
        <v>#VALUE!</v>
      </c>
      <c r="BV120" s="33" t="e">
        <f>BV118/(IFERROR(VLOOKUP($B110,#REF!,6,FALSE),"")/30)</f>
        <v>#VALUE!</v>
      </c>
      <c r="BW120" s="33" t="e">
        <f>BW118/(IFERROR(VLOOKUP($B110,#REF!,6,FALSE),"")/30)</f>
        <v>#VALUE!</v>
      </c>
      <c r="BX120" s="33" t="e">
        <f>BX118/(IFERROR(VLOOKUP($B110,#REF!,6,FALSE),"")/30)</f>
        <v>#VALUE!</v>
      </c>
      <c r="BY120" s="33" t="e">
        <f>BY118/(IFERROR(VLOOKUP($B110,#REF!,6,FALSE),"")/30)</f>
        <v>#VALUE!</v>
      </c>
      <c r="BZ120" s="33" t="e">
        <f>BZ118/(IFERROR(VLOOKUP($B110,#REF!,6,FALSE),"")/30)</f>
        <v>#VALUE!</v>
      </c>
      <c r="CA120" s="33" t="e">
        <f>CA118/(IFERROR(VLOOKUP($B110,#REF!,6,FALSE),"")/30)</f>
        <v>#VALUE!</v>
      </c>
      <c r="CB120" s="33" t="e">
        <f>CB118/(IFERROR(VLOOKUP($B110,#REF!,6,FALSE),"")/30)</f>
        <v>#VALUE!</v>
      </c>
      <c r="CC120" s="33" t="e">
        <f>CC118/(IFERROR(VLOOKUP($B110,#REF!,6,FALSE),"")/30)</f>
        <v>#VALUE!</v>
      </c>
      <c r="CD120" s="33" t="e">
        <f>CD118/(IFERROR(VLOOKUP($B110,#REF!,6,FALSE),"")/30)</f>
        <v>#VALUE!</v>
      </c>
      <c r="CE120" s="33" t="e">
        <f>CE118/(IFERROR(VLOOKUP($B110,#REF!,6,FALSE),"")/30)</f>
        <v>#VALUE!</v>
      </c>
      <c r="CF120" s="33" t="e">
        <f>CF118/(IFERROR(VLOOKUP($B110,#REF!,6,FALSE),"")/30)</f>
        <v>#VALUE!</v>
      </c>
      <c r="CG120" s="33" t="e">
        <f>CG118/(IFERROR(VLOOKUP($B110,#REF!,6,FALSE),"")/30)</f>
        <v>#VALUE!</v>
      </c>
      <c r="CH120" s="33" t="e">
        <f>CH118/(IFERROR(VLOOKUP($B110,#REF!,6,FALSE),"")/30)</f>
        <v>#VALUE!</v>
      </c>
      <c r="CI120" s="33" t="e">
        <f>CI118/(IFERROR(VLOOKUP($B110,#REF!,6,FALSE),"")/30)</f>
        <v>#VALUE!</v>
      </c>
      <c r="CJ120" s="33" t="e">
        <f>CJ118/(IFERROR(VLOOKUP($B110,#REF!,6,FALSE),"")/30)</f>
        <v>#VALUE!</v>
      </c>
      <c r="CK120" s="33" t="e">
        <f>CK118/(IFERROR(VLOOKUP($B110,#REF!,6,FALSE),"")/30)</f>
        <v>#VALUE!</v>
      </c>
      <c r="CL120" s="33" t="e">
        <f>CL118/(IFERROR(VLOOKUP($B110,#REF!,6,FALSE),"")/30)</f>
        <v>#VALUE!</v>
      </c>
      <c r="CM120" s="33" t="e">
        <f>CM118/(IFERROR(VLOOKUP($B110,#REF!,6,FALSE),"")/30)</f>
        <v>#VALUE!</v>
      </c>
      <c r="CN120" s="33" t="e">
        <f>CN118/(IFERROR(VLOOKUP($B110,#REF!,6,FALSE),"")/30)</f>
        <v>#VALUE!</v>
      </c>
      <c r="CO120" s="33" t="e">
        <f>CO118/(IFERROR(VLOOKUP($B110,#REF!,6,FALSE),"")/30)</f>
        <v>#VALUE!</v>
      </c>
      <c r="CP120" s="33" t="e">
        <f>CP118/(IFERROR(VLOOKUP($B110,#REF!,6,FALSE),"")/30)</f>
        <v>#VALUE!</v>
      </c>
      <c r="CQ120" s="33" t="e">
        <f>CQ118/(IFERROR(VLOOKUP($B110,#REF!,6,FALSE),"")/30)</f>
        <v>#VALUE!</v>
      </c>
      <c r="CR120" s="33" t="e">
        <f>CR118/(IFERROR(VLOOKUP($B110,#REF!,6,FALSE),"")/30)</f>
        <v>#VALUE!</v>
      </c>
      <c r="CS120" s="33" t="e">
        <f>CS118/(IFERROR(VLOOKUP($B110,#REF!,6,FALSE),"")/30)</f>
        <v>#VALUE!</v>
      </c>
      <c r="CT120" s="33" t="e">
        <f>CT118/(IFERROR(VLOOKUP($B110,#REF!,6,FALSE),"")/30)</f>
        <v>#VALUE!</v>
      </c>
      <c r="CU120" s="33" t="e">
        <f>CU118/(VLOOKUP($B110,#REF!,7,FALSE)/30)</f>
        <v>#VALUE!</v>
      </c>
      <c r="CV120" s="33" t="e">
        <f>CV118/(VLOOKUP($B110,#REF!,7,FALSE)/30)</f>
        <v>#VALUE!</v>
      </c>
      <c r="CW120" s="33" t="e">
        <f>CW118/(VLOOKUP($B110,#REF!,7,FALSE)/30)</f>
        <v>#VALUE!</v>
      </c>
      <c r="CX120" s="33" t="e">
        <f>CX118/(VLOOKUP($B110,#REF!,7,FALSE)/30)</f>
        <v>#VALUE!</v>
      </c>
      <c r="CY120" s="33" t="e">
        <f>CY118/(VLOOKUP($B110,#REF!,7,FALSE)/30)</f>
        <v>#VALUE!</v>
      </c>
      <c r="CZ120" s="33" t="e">
        <f>CZ118/(VLOOKUP($B110,#REF!,7,FALSE)/30)</f>
        <v>#VALUE!</v>
      </c>
      <c r="DA120" s="33" t="e">
        <f>DA118/(VLOOKUP($B110,#REF!,7,FALSE)/30)</f>
        <v>#VALUE!</v>
      </c>
      <c r="DB120" s="33" t="e">
        <f>DB118/(VLOOKUP($B110,#REF!,7,FALSE)/30)</f>
        <v>#VALUE!</v>
      </c>
      <c r="DC120" s="33" t="e">
        <f>DC118/(VLOOKUP($B110,#REF!,7,FALSE)/30)</f>
        <v>#VALUE!</v>
      </c>
      <c r="DD120" s="33" t="e">
        <f>DD118/(VLOOKUP($B110,#REF!,7,FALSE)/30)</f>
        <v>#VALUE!</v>
      </c>
      <c r="DE120" s="33" t="e">
        <f>DE118/(VLOOKUP($B110,#REF!,7,FALSE)/30)</f>
        <v>#VALUE!</v>
      </c>
      <c r="DF120" s="33" t="e">
        <f>DF118/(VLOOKUP($B110,#REF!,7,FALSE)/30)</f>
        <v>#VALUE!</v>
      </c>
      <c r="DG120" s="33" t="e">
        <f>DG118/(VLOOKUP($B110,#REF!,7,FALSE)/30)</f>
        <v>#VALUE!</v>
      </c>
      <c r="DH120" s="33" t="e">
        <f>DH118/(VLOOKUP($B110,#REF!,7,FALSE)/30)</f>
        <v>#VALUE!</v>
      </c>
      <c r="DI120" s="33" t="e">
        <f>DI118/(VLOOKUP($B110,#REF!,7,FALSE)/30)</f>
        <v>#VALUE!</v>
      </c>
      <c r="DJ120" s="33" t="e">
        <f>DJ118/(VLOOKUP($B110,#REF!,7,FALSE)/30)</f>
        <v>#VALUE!</v>
      </c>
      <c r="DK120" s="33" t="e">
        <f>DK118/(VLOOKUP($B110,#REF!,7,FALSE)/30)</f>
        <v>#VALUE!</v>
      </c>
      <c r="DL120" s="33" t="e">
        <f>DL118/(VLOOKUP($B110,#REF!,7,FALSE)/30)</f>
        <v>#VALUE!</v>
      </c>
      <c r="DM120" s="33" t="e">
        <f>DM118/(VLOOKUP($B110,#REF!,7,FALSE)/30)</f>
        <v>#VALUE!</v>
      </c>
      <c r="DN120" s="33" t="e">
        <f>DN118/(VLOOKUP($B110,#REF!,7,FALSE)/30)</f>
        <v>#VALUE!</v>
      </c>
      <c r="DO120" s="33" t="e">
        <f>DO118/(VLOOKUP($B110,#REF!,7,FALSE)/30)</f>
        <v>#VALUE!</v>
      </c>
      <c r="DP120" s="33" t="e">
        <f>DP118/(VLOOKUP($B110,#REF!,7,FALSE)/30)</f>
        <v>#VALUE!</v>
      </c>
      <c r="DQ120" s="33" t="e">
        <f>DQ118/(VLOOKUP($B110,#REF!,7,FALSE)/30)</f>
        <v>#VALUE!</v>
      </c>
      <c r="DR120" s="33" t="e">
        <f>DR118/(VLOOKUP($B110,#REF!,7,FALSE)/30)</f>
        <v>#VALUE!</v>
      </c>
      <c r="DS120" s="33" t="e">
        <f>DS118/(VLOOKUP($B110,#REF!,7,FALSE)/30)</f>
        <v>#VALUE!</v>
      </c>
      <c r="DT120" s="33" t="e">
        <f>DT118/(VLOOKUP($B110,#REF!,7,FALSE)/30)</f>
        <v>#VALUE!</v>
      </c>
      <c r="DU120" s="33" t="e">
        <f>DU118/(VLOOKUP($B110,#REF!,7,FALSE)/30)</f>
        <v>#VALUE!</v>
      </c>
      <c r="DV120" s="33" t="e">
        <f>DV118/(VLOOKUP($B110,#REF!,7,FALSE)/30)</f>
        <v>#VALUE!</v>
      </c>
      <c r="DW120" s="33" t="e">
        <f>DW118/(VLOOKUP($B110,#REF!,7,FALSE)/30)</f>
        <v>#VALUE!</v>
      </c>
      <c r="DX120" s="33" t="e">
        <f>DX118/(VLOOKUP($B110,#REF!,7,FALSE)/30)</f>
        <v>#VALUE!</v>
      </c>
      <c r="DY120" s="33" t="e">
        <f>DY118/(VLOOKUP($B110,#REF!,8,FALSE)/30)</f>
        <v>#VALUE!</v>
      </c>
      <c r="DZ120" s="33" t="e">
        <f>DZ118/(VLOOKUP($B110,#REF!,8,FALSE)/30)</f>
        <v>#VALUE!</v>
      </c>
      <c r="EA120" s="33" t="e">
        <f>EA118/(VLOOKUP($B110,#REF!,8,FALSE)/30)</f>
        <v>#VALUE!</v>
      </c>
      <c r="EB120" s="33" t="e">
        <f>EB118/(VLOOKUP($B110,#REF!,8,FALSE)/30)</f>
        <v>#VALUE!</v>
      </c>
      <c r="EC120" s="33" t="e">
        <f>EC118/(VLOOKUP($B110,#REF!,8,FALSE)/30)</f>
        <v>#VALUE!</v>
      </c>
      <c r="ED120" s="33" t="e">
        <f>ED118/(VLOOKUP($B110,#REF!,8,FALSE)/30)</f>
        <v>#VALUE!</v>
      </c>
      <c r="EE120" s="33" t="e">
        <f>EE118/(VLOOKUP($B110,#REF!,8,FALSE)/30)</f>
        <v>#VALUE!</v>
      </c>
      <c r="EF120" s="33" t="e">
        <f>EF118/(VLOOKUP($B110,#REF!,8,FALSE)/30)</f>
        <v>#VALUE!</v>
      </c>
      <c r="EG120" s="33" t="e">
        <f>EG118/(VLOOKUP($B110,#REF!,8,FALSE)/30)</f>
        <v>#VALUE!</v>
      </c>
      <c r="EH120" s="33" t="e">
        <f>EH118/(VLOOKUP($B110,#REF!,8,FALSE)/30)</f>
        <v>#VALUE!</v>
      </c>
      <c r="EI120" s="33" t="e">
        <f>EI118/(VLOOKUP($B110,#REF!,8,FALSE)/30)</f>
        <v>#VALUE!</v>
      </c>
      <c r="EJ120" s="33" t="e">
        <f>EJ118/(VLOOKUP($B110,#REF!,8,FALSE)/30)</f>
        <v>#VALUE!</v>
      </c>
      <c r="EK120" s="33" t="e">
        <f>EK118/(VLOOKUP($B110,#REF!,8,FALSE)/30)</f>
        <v>#VALUE!</v>
      </c>
      <c r="EL120" s="33" t="e">
        <f>EL118/(VLOOKUP($B110,#REF!,8,FALSE)/30)</f>
        <v>#VALUE!</v>
      </c>
      <c r="EM120" s="33" t="e">
        <f>EM118/(VLOOKUP($B110,#REF!,8,FALSE)/30)</f>
        <v>#VALUE!</v>
      </c>
      <c r="EN120" s="33" t="e">
        <f>EN118/(VLOOKUP($B110,#REF!,8,FALSE)/30)</f>
        <v>#VALUE!</v>
      </c>
      <c r="EO120" s="33" t="e">
        <f>EO118/(VLOOKUP($B110,#REF!,8,FALSE)/30)</f>
        <v>#VALUE!</v>
      </c>
      <c r="EP120" s="33" t="e">
        <f>EP118/(VLOOKUP($B110,#REF!,8,FALSE)/30)</f>
        <v>#VALUE!</v>
      </c>
      <c r="EQ120" s="33" t="e">
        <f>EQ118/(VLOOKUP($B110,#REF!,8,FALSE)/30)</f>
        <v>#VALUE!</v>
      </c>
      <c r="ER120" s="33" t="e">
        <f>ER118/(VLOOKUP($B110,#REF!,8,FALSE)/30)</f>
        <v>#VALUE!</v>
      </c>
      <c r="ES120" s="33" t="e">
        <f>ES118/(VLOOKUP($B110,#REF!,8,FALSE)/30)</f>
        <v>#VALUE!</v>
      </c>
      <c r="ET120" s="33" t="e">
        <f>ET118/(VLOOKUP($B110,#REF!,8,FALSE)/30)</f>
        <v>#VALUE!</v>
      </c>
      <c r="EU120" s="33" t="e">
        <f>EU118/(VLOOKUP($B110,#REF!,8,FALSE)/30)</f>
        <v>#VALUE!</v>
      </c>
      <c r="EV120" s="33" t="e">
        <f>EV118/(VLOOKUP($B110,#REF!,8,FALSE)/30)</f>
        <v>#VALUE!</v>
      </c>
      <c r="EW120" s="33" t="e">
        <f>EW118/(VLOOKUP($B110,#REF!,8,FALSE)/30)</f>
        <v>#VALUE!</v>
      </c>
      <c r="EX120" s="33" t="e">
        <f>EX118/(VLOOKUP($B110,#REF!,8,FALSE)/30)</f>
        <v>#VALUE!</v>
      </c>
      <c r="EY120" s="33" t="e">
        <f>EY118/(VLOOKUP($B110,#REF!,8,FALSE)/30)</f>
        <v>#VALUE!</v>
      </c>
      <c r="EZ120" s="33" t="e">
        <f>EZ118/(VLOOKUP($B110,#REF!,8,FALSE)/30)</f>
        <v>#VALUE!</v>
      </c>
      <c r="FA120" s="33" t="e">
        <f>FA118/(VLOOKUP($B110,#REF!,8,FALSE)/30)</f>
        <v>#VALUE!</v>
      </c>
      <c r="FB120" s="33" t="e">
        <f>FB118/(VLOOKUP($B110,#REF!,8,FALSE)/30)</f>
        <v>#VALUE!</v>
      </c>
      <c r="FC120" s="33" t="e">
        <f>FC118/(VLOOKUP($B110,#REF!,8,FALSE)/30)</f>
        <v>#VALUE!</v>
      </c>
      <c r="FD120" s="33" t="e">
        <f>FD118/(VLOOKUP($B110,#REF!,9,FALSE)/30)</f>
        <v>#VALUE!</v>
      </c>
      <c r="FE120" s="33" t="e">
        <f>FE118/(VLOOKUP($B110,#REF!,9,FALSE)/30)</f>
        <v>#VALUE!</v>
      </c>
      <c r="FF120" s="33" t="e">
        <f>FF118/(VLOOKUP($B110,#REF!,9,FALSE)/30)</f>
        <v>#VALUE!</v>
      </c>
      <c r="FG120" s="33" t="e">
        <f>FG118/(VLOOKUP($B110,#REF!,9,FALSE)/30)</f>
        <v>#VALUE!</v>
      </c>
      <c r="FH120" s="33" t="e">
        <f>FH118/(VLOOKUP($B110,#REF!,9,FALSE)/30)</f>
        <v>#VALUE!</v>
      </c>
      <c r="FI120" s="33" t="e">
        <f>FI118/(VLOOKUP($B110,#REF!,9,FALSE)/30)</f>
        <v>#VALUE!</v>
      </c>
      <c r="FJ120" s="33" t="e">
        <f>FJ118/(VLOOKUP($B110,#REF!,9,FALSE)/30)</f>
        <v>#VALUE!</v>
      </c>
      <c r="FK120" s="33" t="e">
        <f>FK118/(VLOOKUP($B110,#REF!,9,FALSE)/30)</f>
        <v>#VALUE!</v>
      </c>
      <c r="FL120" s="33" t="e">
        <f>FL118/(VLOOKUP($B110,#REF!,9,FALSE)/30)</f>
        <v>#VALUE!</v>
      </c>
      <c r="FM120" s="33" t="e">
        <f>FM118/(VLOOKUP($B110,#REF!,9,FALSE)/30)</f>
        <v>#VALUE!</v>
      </c>
      <c r="FN120" s="33" t="e">
        <f>FN118/(VLOOKUP($B110,#REF!,9,FALSE)/30)</f>
        <v>#VALUE!</v>
      </c>
      <c r="FO120" s="33" t="e">
        <f>FO118/(VLOOKUP($B110,#REF!,9,FALSE)/30)</f>
        <v>#VALUE!</v>
      </c>
      <c r="FP120" s="33" t="e">
        <f>FP118/(VLOOKUP($B110,#REF!,9,FALSE)/30)</f>
        <v>#VALUE!</v>
      </c>
      <c r="FQ120" s="33" t="e">
        <f>FQ118/(VLOOKUP($B110,#REF!,9,FALSE)/30)</f>
        <v>#VALUE!</v>
      </c>
      <c r="FR120" s="33" t="e">
        <f>FR118/(VLOOKUP($B110,#REF!,9,FALSE)/30)</f>
        <v>#VALUE!</v>
      </c>
      <c r="FS120" s="33" t="e">
        <f>FS118/(VLOOKUP($B110,#REF!,9,FALSE)/30)</f>
        <v>#VALUE!</v>
      </c>
      <c r="FT120" s="33" t="e">
        <f>FT118/(VLOOKUP($B110,#REF!,9,FALSE)/30)</f>
        <v>#VALUE!</v>
      </c>
      <c r="FU120" s="33" t="e">
        <f>FU118/(VLOOKUP($B110,#REF!,9,FALSE)/30)</f>
        <v>#VALUE!</v>
      </c>
      <c r="FV120" s="33" t="e">
        <f>FV118/(VLOOKUP($B110,#REF!,9,FALSE)/30)</f>
        <v>#VALUE!</v>
      </c>
      <c r="FW120" s="33" t="e">
        <f>FW118/(VLOOKUP($B110,#REF!,9,FALSE)/30)</f>
        <v>#VALUE!</v>
      </c>
      <c r="FX120" s="33" t="e">
        <f>FX118/(VLOOKUP($B110,#REF!,9,FALSE)/30)</f>
        <v>#VALUE!</v>
      </c>
      <c r="FY120" s="33" t="e">
        <f>FY118/(VLOOKUP($B110,#REF!,9,FALSE)/30)</f>
        <v>#VALUE!</v>
      </c>
      <c r="FZ120" s="33" t="e">
        <f>FZ118/(VLOOKUP($B110,#REF!,9,FALSE)/30)</f>
        <v>#VALUE!</v>
      </c>
      <c r="GA120" s="33" t="e">
        <f>GA118/(VLOOKUP($B110,#REF!,9,FALSE)/30)</f>
        <v>#VALUE!</v>
      </c>
      <c r="GB120" s="33" t="e">
        <f>GB118/(VLOOKUP($B110,#REF!,9,FALSE)/30)</f>
        <v>#VALUE!</v>
      </c>
      <c r="GC120" s="33" t="e">
        <f>GC118/(VLOOKUP($B110,#REF!,9,FALSE)/30)</f>
        <v>#VALUE!</v>
      </c>
      <c r="GD120" s="33" t="e">
        <f>GD118/(VLOOKUP($B110,#REF!,9,FALSE)/30)</f>
        <v>#VALUE!</v>
      </c>
      <c r="GE120" s="33" t="e">
        <f>GE118/(VLOOKUP($B110,#REF!,9,FALSE)/30)</f>
        <v>#VALUE!</v>
      </c>
      <c r="GF120" s="33" t="e">
        <f>GF118/(VLOOKUP($B110,#REF!,9,FALSE)/30)</f>
        <v>#VALUE!</v>
      </c>
      <c r="GG120" s="33" t="e">
        <f>GG118/(VLOOKUP($B110,#REF!,9,FALSE)/30)</f>
        <v>#VALUE!</v>
      </c>
      <c r="GH120" s="33" t="e">
        <f>GH118/(VLOOKUP($B110,#REF!,10,FALSE)/30)</f>
        <v>#VALUE!</v>
      </c>
      <c r="GI120" s="33" t="e">
        <f>GI118/(VLOOKUP($B110,#REF!,10,FALSE)/30)</f>
        <v>#VALUE!</v>
      </c>
      <c r="GJ120" s="33" t="e">
        <f>GJ118/(VLOOKUP($B110,#REF!,10,FALSE)/30)</f>
        <v>#VALUE!</v>
      </c>
      <c r="GK120" s="33" t="e">
        <f>GK118/(VLOOKUP($B110,#REF!,10,FALSE)/30)</f>
        <v>#VALUE!</v>
      </c>
      <c r="GL120" s="33" t="e">
        <f>GL118/(VLOOKUP($B110,#REF!,10,FALSE)/30)</f>
        <v>#VALUE!</v>
      </c>
      <c r="GM120" s="33" t="e">
        <f>GM118/(VLOOKUP($B110,#REF!,10,FALSE)/30)</f>
        <v>#VALUE!</v>
      </c>
      <c r="GN120" s="33" t="e">
        <f>GN118/(VLOOKUP($B110,#REF!,10,FALSE)/30)</f>
        <v>#VALUE!</v>
      </c>
      <c r="GO120" s="33" t="e">
        <f>GO118/(VLOOKUP($B110,#REF!,10,FALSE)/30)</f>
        <v>#VALUE!</v>
      </c>
      <c r="GP120" s="33" t="e">
        <f>GP118/(VLOOKUP($B110,#REF!,10,FALSE)/30)</f>
        <v>#VALUE!</v>
      </c>
      <c r="GQ120" s="33" t="e">
        <f>GQ118/(VLOOKUP($B110,#REF!,10,FALSE)/30)</f>
        <v>#VALUE!</v>
      </c>
      <c r="GR120" s="33" t="e">
        <f>GR118/(VLOOKUP($B110,#REF!,10,FALSE)/30)</f>
        <v>#VALUE!</v>
      </c>
      <c r="GS120" s="33" t="e">
        <f>GS118/(VLOOKUP($B110,#REF!,10,FALSE)/30)</f>
        <v>#VALUE!</v>
      </c>
      <c r="GT120" s="33" t="e">
        <f>GT118/(VLOOKUP($B110,#REF!,10,FALSE)/30)</f>
        <v>#VALUE!</v>
      </c>
      <c r="GU120" s="33" t="e">
        <f>GU118/(VLOOKUP($B110,#REF!,10,FALSE)/30)</f>
        <v>#VALUE!</v>
      </c>
      <c r="GV120" s="33" t="e">
        <f>GV118/(VLOOKUP($B110,#REF!,10,FALSE)/30)</f>
        <v>#VALUE!</v>
      </c>
      <c r="GW120" s="33" t="e">
        <f>GW118/(VLOOKUP($B110,#REF!,10,FALSE)/30)</f>
        <v>#VALUE!</v>
      </c>
      <c r="GX120" s="33" t="e">
        <f>GX118/(VLOOKUP($B110,#REF!,10,FALSE)/30)</f>
        <v>#VALUE!</v>
      </c>
      <c r="GY120" s="33" t="e">
        <f>GY118/(VLOOKUP($B110,#REF!,10,FALSE)/30)</f>
        <v>#VALUE!</v>
      </c>
      <c r="GZ120" s="33" t="e">
        <f>GZ118/(VLOOKUP($B110,#REF!,10,FALSE)/30)</f>
        <v>#VALUE!</v>
      </c>
      <c r="HA120" s="33" t="e">
        <f>HA118/(VLOOKUP($B110,#REF!,10,FALSE)/30)</f>
        <v>#VALUE!</v>
      </c>
      <c r="HB120" s="33" t="e">
        <f>HB118/(VLOOKUP($B110,#REF!,10,FALSE)/30)</f>
        <v>#VALUE!</v>
      </c>
      <c r="HC120" s="33" t="e">
        <f>HC118/(VLOOKUP($B110,#REF!,10,FALSE)/30)</f>
        <v>#VALUE!</v>
      </c>
      <c r="HD120" s="33" t="e">
        <f>HD118/(VLOOKUP($B110,#REF!,10,FALSE)/30)</f>
        <v>#VALUE!</v>
      </c>
      <c r="HE120" s="33" t="e">
        <f>HE118/(VLOOKUP($B110,#REF!,10,FALSE)/30)</f>
        <v>#VALUE!</v>
      </c>
      <c r="HF120" s="33" t="e">
        <f>HF118/(VLOOKUP($B110,#REF!,10,FALSE)/30)</f>
        <v>#VALUE!</v>
      </c>
      <c r="HG120" s="33" t="e">
        <f>HG118/(VLOOKUP($B110,#REF!,10,FALSE)/30)</f>
        <v>#VALUE!</v>
      </c>
      <c r="HH120" s="33" t="e">
        <f>HH118/(VLOOKUP($B110,#REF!,10,FALSE)/30)</f>
        <v>#VALUE!</v>
      </c>
      <c r="HI120" s="33" t="e">
        <f>HI118/(VLOOKUP($B110,#REF!,10,FALSE)/30)</f>
        <v>#VALUE!</v>
      </c>
      <c r="HJ120" s="33" t="e">
        <f>HJ118/(VLOOKUP($B110,#REF!,10,FALSE)/30)</f>
        <v>#VALUE!</v>
      </c>
      <c r="HK120" s="33" t="e">
        <f>HK118/(VLOOKUP($B110,#REF!,10,FALSE)/30)</f>
        <v>#VALUE!</v>
      </c>
      <c r="HL120" s="33" t="e">
        <f>HL118/(VLOOKUP($B110,#REF!,10,FALSE)/30)</f>
        <v>#VALUE!</v>
      </c>
      <c r="HM120" s="33" t="e">
        <f>HM118/(VLOOKUP($B110,#REF!,11,FALSE)/30)</f>
        <v>#VALUE!</v>
      </c>
      <c r="HN120" s="33" t="e">
        <f>HN118/(VLOOKUP($B110,#REF!,11,FALSE)/30)</f>
        <v>#VALUE!</v>
      </c>
      <c r="HO120" s="33" t="e">
        <f>HO118/(VLOOKUP($B110,#REF!,11,FALSE)/30)</f>
        <v>#VALUE!</v>
      </c>
      <c r="HP120" s="33" t="e">
        <f>HP118/(VLOOKUP($B110,#REF!,11,FALSE)/30)</f>
        <v>#VALUE!</v>
      </c>
      <c r="HQ120" s="33" t="e">
        <f>HQ118/(VLOOKUP($B110,#REF!,11,FALSE)/30)</f>
        <v>#VALUE!</v>
      </c>
      <c r="HR120" s="33" t="e">
        <f>HR118/(VLOOKUP($B110,#REF!,11,FALSE)/30)</f>
        <v>#VALUE!</v>
      </c>
      <c r="HS120" s="33" t="e">
        <f>HS118/(VLOOKUP($B110,#REF!,11,FALSE)/30)</f>
        <v>#VALUE!</v>
      </c>
      <c r="HT120" s="33" t="e">
        <f>HT118/(VLOOKUP($B110,#REF!,11,FALSE)/30)</f>
        <v>#VALUE!</v>
      </c>
      <c r="HU120" s="33" t="e">
        <f>HU118/(VLOOKUP($B110,#REF!,11,FALSE)/30)</f>
        <v>#VALUE!</v>
      </c>
      <c r="HV120" s="33" t="e">
        <f>HV118/(VLOOKUP($B110,#REF!,11,FALSE)/30)</f>
        <v>#VALUE!</v>
      </c>
      <c r="HW120" s="33" t="e">
        <f>HW118/(VLOOKUP($B110,#REF!,11,FALSE)/30)</f>
        <v>#VALUE!</v>
      </c>
      <c r="HX120" s="33" t="e">
        <f>HX118/(VLOOKUP($B110,#REF!,11,FALSE)/30)</f>
        <v>#VALUE!</v>
      </c>
      <c r="HY120" s="33" t="e">
        <f>HY118/(VLOOKUP($B110,#REF!,11,FALSE)/30)</f>
        <v>#VALUE!</v>
      </c>
      <c r="HZ120" s="33" t="e">
        <f>HZ118/(VLOOKUP($B110,#REF!,11,FALSE)/30)</f>
        <v>#VALUE!</v>
      </c>
      <c r="IA120" s="33" t="e">
        <f>IA118/(VLOOKUP($B110,#REF!,11,FALSE)/30)</f>
        <v>#VALUE!</v>
      </c>
      <c r="IB120" s="33" t="e">
        <f>IB118/(VLOOKUP($B110,#REF!,11,FALSE)/30)</f>
        <v>#VALUE!</v>
      </c>
      <c r="IC120" s="33" t="e">
        <f>IC118/(VLOOKUP($B110,#REF!,11,FALSE)/30)</f>
        <v>#VALUE!</v>
      </c>
      <c r="ID120" s="33" t="e">
        <f>ID118/(VLOOKUP($B110,#REF!,11,FALSE)/30)</f>
        <v>#VALUE!</v>
      </c>
      <c r="IE120" s="33" t="e">
        <f>IE118/(VLOOKUP($B110,#REF!,11,FALSE)/30)</f>
        <v>#VALUE!</v>
      </c>
      <c r="IF120" s="33" t="e">
        <f>IF118/(VLOOKUP($B110,#REF!,11,FALSE)/30)</f>
        <v>#VALUE!</v>
      </c>
      <c r="IG120" s="33" t="e">
        <f>IG118/(VLOOKUP($B110,#REF!,11,FALSE)/30)</f>
        <v>#VALUE!</v>
      </c>
      <c r="IH120" s="33" t="e">
        <f>IH118/(VLOOKUP($B110,#REF!,11,FALSE)/30)</f>
        <v>#VALUE!</v>
      </c>
      <c r="II120" s="33" t="e">
        <f>II118/(VLOOKUP($B110,#REF!,11,FALSE)/30)</f>
        <v>#VALUE!</v>
      </c>
      <c r="IJ120" s="33" t="e">
        <f>IJ118/(VLOOKUP($B110,#REF!,11,FALSE)/30)</f>
        <v>#VALUE!</v>
      </c>
      <c r="IK120" s="33" t="e">
        <f>IK118/(VLOOKUP($B110,#REF!,11,FALSE)/30)</f>
        <v>#VALUE!</v>
      </c>
      <c r="IL120" s="33" t="e">
        <f>IL118/(VLOOKUP($B110,#REF!,11,FALSE)/30)</f>
        <v>#VALUE!</v>
      </c>
      <c r="IM120" s="33" t="e">
        <f>IM118/(VLOOKUP($B110,#REF!,11,FALSE)/30)</f>
        <v>#VALUE!</v>
      </c>
      <c r="IN120" s="33" t="e">
        <f>IN118/(VLOOKUP($B110,#REF!,11,FALSE)/30)</f>
        <v>#VALUE!</v>
      </c>
      <c r="IO120" s="33" t="e">
        <f>IO118/(VLOOKUP($B110,#REF!,11,FALSE)/30)</f>
        <v>#VALUE!</v>
      </c>
      <c r="IP120" s="33" t="e">
        <f>IP118/(VLOOKUP($B110,#REF!,11,FALSE)/30)</f>
        <v>#VALUE!</v>
      </c>
      <c r="IQ120" s="33" t="e">
        <f>IQ118/(VLOOKUP($B110,#REF!,11,FALSE)/30)</f>
        <v>#VALUE!</v>
      </c>
      <c r="IR120" s="33" t="e">
        <f>IR118/(VLOOKUP($B110,#REF!,12,FALSE)/30)</f>
        <v>#VALUE!</v>
      </c>
      <c r="IS120" s="33" t="e">
        <f>IS118/(VLOOKUP($B110,#REF!,12,FALSE)/30)</f>
        <v>#VALUE!</v>
      </c>
      <c r="IT120" s="33" t="e">
        <f>IT118/(VLOOKUP($B110,#REF!,12,FALSE)/30)</f>
        <v>#VALUE!</v>
      </c>
      <c r="IU120" s="33" t="e">
        <f>IU118/(VLOOKUP($B110,#REF!,12,FALSE)/30)</f>
        <v>#VALUE!</v>
      </c>
      <c r="IV120" s="33" t="e">
        <f>IV118/(VLOOKUP($B110,#REF!,12,FALSE)/30)</f>
        <v>#VALUE!</v>
      </c>
      <c r="IW120" s="33" t="e">
        <f>IW118/(VLOOKUP($B110,#REF!,12,FALSE)/30)</f>
        <v>#VALUE!</v>
      </c>
      <c r="IX120" s="33" t="e">
        <f>IX118/(VLOOKUP($B110,#REF!,12,FALSE)/30)</f>
        <v>#VALUE!</v>
      </c>
      <c r="IY120" s="33" t="e">
        <f>IY118/(VLOOKUP($B110,#REF!,12,FALSE)/30)</f>
        <v>#VALUE!</v>
      </c>
      <c r="IZ120" s="33" t="e">
        <f>IZ118/(VLOOKUP($B110,#REF!,12,FALSE)/30)</f>
        <v>#VALUE!</v>
      </c>
      <c r="JA120" s="33" t="e">
        <f>JA118/(VLOOKUP($B110,#REF!,12,FALSE)/30)</f>
        <v>#VALUE!</v>
      </c>
      <c r="JB120" s="33" t="e">
        <f>JB118/(VLOOKUP($B110,#REF!,12,FALSE)/30)</f>
        <v>#VALUE!</v>
      </c>
      <c r="JC120" s="33" t="e">
        <f>JC118/(VLOOKUP($B110,#REF!,12,FALSE)/30)</f>
        <v>#VALUE!</v>
      </c>
      <c r="JD120" s="33" t="e">
        <f>JD118/(VLOOKUP($B110,#REF!,12,FALSE)/30)</f>
        <v>#VALUE!</v>
      </c>
      <c r="JE120" s="33" t="e">
        <f>JE118/(VLOOKUP($B110,#REF!,12,FALSE)/30)</f>
        <v>#VALUE!</v>
      </c>
      <c r="JF120" s="33" t="e">
        <f>JF118/(VLOOKUP($B110,#REF!,12,FALSE)/30)</f>
        <v>#VALUE!</v>
      </c>
      <c r="JG120" s="33" t="e">
        <f>JG118/(VLOOKUP($B110,#REF!,12,FALSE)/30)</f>
        <v>#VALUE!</v>
      </c>
      <c r="JH120" s="33" t="e">
        <f>JH118/(VLOOKUP($B110,#REF!,12,FALSE)/30)</f>
        <v>#VALUE!</v>
      </c>
      <c r="JI120" s="33" t="e">
        <f>JI118/(VLOOKUP($B110,#REF!,12,FALSE)/30)</f>
        <v>#VALUE!</v>
      </c>
      <c r="JJ120" s="33" t="e">
        <f>JJ118/(VLOOKUP($B110,#REF!,12,FALSE)/30)</f>
        <v>#VALUE!</v>
      </c>
      <c r="JK120" s="33" t="e">
        <f>JK118/(VLOOKUP($B110,#REF!,12,FALSE)/30)</f>
        <v>#VALUE!</v>
      </c>
      <c r="JL120" s="33" t="e">
        <f>JL118/(VLOOKUP($B110,#REF!,12,FALSE)/30)</f>
        <v>#VALUE!</v>
      </c>
      <c r="JM120" s="33" t="e">
        <f>JM118/(VLOOKUP($B110,#REF!,12,FALSE)/30)</f>
        <v>#VALUE!</v>
      </c>
      <c r="JN120" s="33" t="e">
        <f>JN118/(VLOOKUP($B110,#REF!,12,FALSE)/30)</f>
        <v>#VALUE!</v>
      </c>
      <c r="JO120" s="33" t="e">
        <f>JO118/(VLOOKUP($B110,#REF!,12,FALSE)/30)</f>
        <v>#VALUE!</v>
      </c>
      <c r="JP120" s="33" t="e">
        <f>JP118/(VLOOKUP($B110,#REF!,12,FALSE)/30)</f>
        <v>#VALUE!</v>
      </c>
      <c r="JQ120" s="33" t="e">
        <f>JQ118/(VLOOKUP($B110,#REF!,12,FALSE)/30)</f>
        <v>#VALUE!</v>
      </c>
      <c r="JR120" s="33" t="e">
        <f>JR118/(VLOOKUP($B110,#REF!,12,FALSE)/30)</f>
        <v>#VALUE!</v>
      </c>
      <c r="JS120" s="33" t="e">
        <f>JS118/(VLOOKUP($B110,#REF!,12,FALSE)/30)</f>
        <v>#VALUE!</v>
      </c>
      <c r="JT120" s="33" t="e">
        <f>JT118/(VLOOKUP($B110,#REF!,12,FALSE)/30)</f>
        <v>#VALUE!</v>
      </c>
      <c r="JU120" s="33" t="e">
        <f>JU118/(VLOOKUP($B110,#REF!,12,FALSE)/30)</f>
        <v>#VALUE!</v>
      </c>
      <c r="JV120" s="33" t="e">
        <f>JV118/(VLOOKUP($B110,#REF!,13,FALSE)/30)</f>
        <v>#VALUE!</v>
      </c>
      <c r="JW120" s="33" t="e">
        <f>JW118/(VLOOKUP($B110,#REF!,13,FALSE)/30)</f>
        <v>#VALUE!</v>
      </c>
      <c r="JX120" s="33" t="e">
        <f>JX118/(VLOOKUP($B110,#REF!,13,FALSE)/30)</f>
        <v>#VALUE!</v>
      </c>
      <c r="JY120" s="33" t="e">
        <f>JY118/(VLOOKUP($B110,#REF!,13,FALSE)/30)</f>
        <v>#VALUE!</v>
      </c>
      <c r="JZ120" s="33" t="e">
        <f>JZ118/(VLOOKUP($B110,#REF!,13,FALSE)/30)</f>
        <v>#VALUE!</v>
      </c>
      <c r="KA120" s="33" t="e">
        <f>KA118/(VLOOKUP($B110,#REF!,13,FALSE)/30)</f>
        <v>#VALUE!</v>
      </c>
      <c r="KB120" s="33" t="e">
        <f>KB118/(VLOOKUP($B110,#REF!,13,FALSE)/30)</f>
        <v>#VALUE!</v>
      </c>
      <c r="KC120" s="33" t="e">
        <f>KC118/(VLOOKUP($B110,#REF!,13,FALSE)/30)</f>
        <v>#VALUE!</v>
      </c>
      <c r="KD120" s="33" t="e">
        <f>KD118/(VLOOKUP($B110,#REF!,13,FALSE)/30)</f>
        <v>#VALUE!</v>
      </c>
      <c r="KE120" s="33" t="e">
        <f>KE118/(VLOOKUP($B110,#REF!,13,FALSE)/30)</f>
        <v>#VALUE!</v>
      </c>
      <c r="KF120" s="33" t="e">
        <f>KF118/(VLOOKUP($B110,#REF!,13,FALSE)/30)</f>
        <v>#VALUE!</v>
      </c>
      <c r="KG120" s="33" t="e">
        <f>KG118/(VLOOKUP($B110,#REF!,13,FALSE)/30)</f>
        <v>#VALUE!</v>
      </c>
      <c r="KH120" s="33" t="e">
        <f>KH118/(VLOOKUP($B110,#REF!,13,FALSE)/30)</f>
        <v>#VALUE!</v>
      </c>
      <c r="KI120" s="33" t="e">
        <f>KI118/(VLOOKUP($B110,#REF!,13,FALSE)/30)</f>
        <v>#VALUE!</v>
      </c>
      <c r="KJ120" s="33" t="e">
        <f>KJ118/(VLOOKUP($B110,#REF!,13,FALSE)/30)</f>
        <v>#VALUE!</v>
      </c>
      <c r="KK120" s="33" t="e">
        <f>KK118/(VLOOKUP($B110,#REF!,13,FALSE)/30)</f>
        <v>#VALUE!</v>
      </c>
      <c r="KL120" s="33" t="e">
        <f>KL118/(VLOOKUP($B110,#REF!,13,FALSE)/30)</f>
        <v>#VALUE!</v>
      </c>
      <c r="KM120" s="33" t="e">
        <f>KM118/(VLOOKUP($B110,#REF!,13,FALSE)/30)</f>
        <v>#VALUE!</v>
      </c>
      <c r="KN120" s="33" t="e">
        <f>KN118/(VLOOKUP($B110,#REF!,13,FALSE)/30)</f>
        <v>#VALUE!</v>
      </c>
      <c r="KO120" s="33" t="e">
        <f>KO118/(VLOOKUP($B110,#REF!,13,FALSE)/30)</f>
        <v>#VALUE!</v>
      </c>
      <c r="KP120" s="33" t="e">
        <f>KP118/(VLOOKUP($B110,#REF!,13,FALSE)/30)</f>
        <v>#VALUE!</v>
      </c>
      <c r="KQ120" s="33" t="e">
        <f>KQ118/(VLOOKUP($B110,#REF!,13,FALSE)/30)</f>
        <v>#VALUE!</v>
      </c>
      <c r="KR120" s="33" t="e">
        <f>KR118/(VLOOKUP($B110,#REF!,13,FALSE)/30)</f>
        <v>#VALUE!</v>
      </c>
      <c r="KS120" s="33" t="e">
        <f>KS118/(VLOOKUP($B110,#REF!,13,FALSE)/30)</f>
        <v>#VALUE!</v>
      </c>
      <c r="KT120" s="33" t="e">
        <f>KT118/(VLOOKUP($B110,#REF!,13,FALSE)/30)</f>
        <v>#VALUE!</v>
      </c>
      <c r="KU120" s="33" t="e">
        <f>KU118/(VLOOKUP($B110,#REF!,13,FALSE)/30)</f>
        <v>#VALUE!</v>
      </c>
      <c r="KV120" s="33" t="e">
        <f>KV118/(VLOOKUP($B110,#REF!,13,FALSE)/30)</f>
        <v>#VALUE!</v>
      </c>
      <c r="KW120" s="33" t="e">
        <f>KW118/(VLOOKUP($B110,#REF!,13,FALSE)/30)</f>
        <v>#VALUE!</v>
      </c>
      <c r="KX120" s="33" t="e">
        <f>KX118/(VLOOKUP($B110,#REF!,13,FALSE)/30)</f>
        <v>#VALUE!</v>
      </c>
      <c r="KY120" s="33" t="e">
        <f>KY118/(VLOOKUP($B110,#REF!,13,FALSE)/30)</f>
        <v>#VALUE!</v>
      </c>
      <c r="KZ120" s="33" t="e">
        <f>KZ118/(VLOOKUP($B110,#REF!,13,FALSE)/30)</f>
        <v>#VALUE!</v>
      </c>
      <c r="LA120" s="33" t="e">
        <f>LA118/(VLOOKUP($B110,#REF!,14,FALSE)/30)</f>
        <v>#VALUE!</v>
      </c>
      <c r="LB120" s="33" t="e">
        <f>LB118/(VLOOKUP($B110,#REF!,14,FALSE)/30)</f>
        <v>#VALUE!</v>
      </c>
      <c r="LC120" s="33" t="e">
        <f>LC118/(VLOOKUP($B110,#REF!,14,FALSE)/30)</f>
        <v>#VALUE!</v>
      </c>
      <c r="LD120" s="33" t="e">
        <f>LD118/(VLOOKUP($B110,#REF!,14,FALSE)/30)</f>
        <v>#VALUE!</v>
      </c>
      <c r="LE120" s="33" t="e">
        <f>LE118/(VLOOKUP($B110,#REF!,14,FALSE)/30)</f>
        <v>#VALUE!</v>
      </c>
      <c r="LF120" s="33" t="e">
        <f>LF118/(VLOOKUP($B110,#REF!,14,FALSE)/30)</f>
        <v>#VALUE!</v>
      </c>
      <c r="LG120" s="33" t="e">
        <f>LG118/(VLOOKUP($B110,#REF!,14,FALSE)/30)</f>
        <v>#VALUE!</v>
      </c>
      <c r="LH120" s="33" t="e">
        <f>LH118/(VLOOKUP($B110,#REF!,14,FALSE)/30)</f>
        <v>#VALUE!</v>
      </c>
      <c r="LI120" s="33" t="e">
        <f>LI118/(VLOOKUP($B110,#REF!,14,FALSE)/30)</f>
        <v>#VALUE!</v>
      </c>
      <c r="LJ120" s="33" t="e">
        <f>LJ118/(VLOOKUP($B110,#REF!,14,FALSE)/30)</f>
        <v>#VALUE!</v>
      </c>
      <c r="LK120" s="33" t="e">
        <f>LK118/(VLOOKUP($B110,#REF!,14,FALSE)/30)</f>
        <v>#VALUE!</v>
      </c>
      <c r="LL120" s="33" t="e">
        <f>LL118/(VLOOKUP($B110,#REF!,14,FALSE)/30)</f>
        <v>#VALUE!</v>
      </c>
      <c r="LM120" s="33" t="e">
        <f>LM118/(VLOOKUP($B110,#REF!,14,FALSE)/30)</f>
        <v>#VALUE!</v>
      </c>
      <c r="LN120" s="33" t="e">
        <f>LN118/(VLOOKUP($B110,#REF!,14,FALSE)/30)</f>
        <v>#VALUE!</v>
      </c>
      <c r="LO120" s="33" t="e">
        <f>LO118/(VLOOKUP($B110,#REF!,14,FALSE)/30)</f>
        <v>#VALUE!</v>
      </c>
      <c r="LP120" s="33" t="e">
        <f>LP118/(VLOOKUP($B110,#REF!,14,FALSE)/30)</f>
        <v>#VALUE!</v>
      </c>
      <c r="LQ120" s="33" t="e">
        <f>LQ118/(VLOOKUP($B110,#REF!,14,FALSE)/30)</f>
        <v>#VALUE!</v>
      </c>
      <c r="LR120" s="33" t="e">
        <f>LR118/(VLOOKUP($B110,#REF!,14,FALSE)/30)</f>
        <v>#VALUE!</v>
      </c>
      <c r="LS120" s="33" t="e">
        <f>LS118/(VLOOKUP($B110,#REF!,14,FALSE)/30)</f>
        <v>#VALUE!</v>
      </c>
      <c r="LT120" s="33" t="e">
        <f>LT118/(VLOOKUP($B110,#REF!,14,FALSE)/30)</f>
        <v>#VALUE!</v>
      </c>
      <c r="LU120" s="33" t="e">
        <f>LU118/(VLOOKUP($B110,#REF!,14,FALSE)/30)</f>
        <v>#VALUE!</v>
      </c>
      <c r="LV120" s="33" t="e">
        <f>LV118/(VLOOKUP($B110,#REF!,14,FALSE)/30)</f>
        <v>#VALUE!</v>
      </c>
      <c r="LW120" s="33" t="e">
        <f>LW118/(VLOOKUP($B110,#REF!,14,FALSE)/30)</f>
        <v>#VALUE!</v>
      </c>
      <c r="LX120" s="33" t="e">
        <f>LX118/(VLOOKUP($B110,#REF!,14,FALSE)/30)</f>
        <v>#VALUE!</v>
      </c>
      <c r="LY120" s="33" t="e">
        <f>LY118/(VLOOKUP($B110,#REF!,14,FALSE)/30)</f>
        <v>#VALUE!</v>
      </c>
      <c r="LZ120" s="33" t="e">
        <f>LZ118/(VLOOKUP($B110,#REF!,14,FALSE)/30)</f>
        <v>#VALUE!</v>
      </c>
      <c r="MA120" s="33" t="e">
        <f>MA118/(VLOOKUP($B110,#REF!,14,FALSE)/30)</f>
        <v>#VALUE!</v>
      </c>
      <c r="MB120" s="33" t="e">
        <f>MB118/(VLOOKUP($B110,#REF!,14,FALSE)/30)</f>
        <v>#VALUE!</v>
      </c>
      <c r="MC120" s="33" t="e">
        <f>MC118/(VLOOKUP($B110,#REF!,14,FALSE)/30)</f>
        <v>#VALUE!</v>
      </c>
      <c r="MD120" s="33" t="e">
        <f>MD118/(VLOOKUP($B110,#REF!,14,FALSE)/30)</f>
        <v>#VALUE!</v>
      </c>
      <c r="ME120" s="33" t="e">
        <f>ME118/(VLOOKUP($B110,#REF!,15,FALSE)/30)</f>
        <v>#VALUE!</v>
      </c>
      <c r="MF120" s="33" t="e">
        <f>MF118/(VLOOKUP($B110,#REF!,15,FALSE)/30)</f>
        <v>#VALUE!</v>
      </c>
      <c r="MG120" s="33" t="e">
        <f>MG118/(VLOOKUP($B110,#REF!,15,FALSE)/30)</f>
        <v>#VALUE!</v>
      </c>
      <c r="MH120" s="33" t="e">
        <f>MH118/(VLOOKUP($B110,#REF!,15,FALSE)/30)</f>
        <v>#VALUE!</v>
      </c>
      <c r="MI120" s="33" t="e">
        <f>MI118/(VLOOKUP($B110,#REF!,15,FALSE)/30)</f>
        <v>#VALUE!</v>
      </c>
      <c r="MJ120" s="33" t="e">
        <f>MJ118/(VLOOKUP($B110,#REF!,15,FALSE)/30)</f>
        <v>#VALUE!</v>
      </c>
      <c r="MK120" s="33" t="e">
        <f>MK118/(VLOOKUP($B110,#REF!,15,FALSE)/30)</f>
        <v>#VALUE!</v>
      </c>
      <c r="ML120" s="33" t="e">
        <f>ML118/(VLOOKUP($B110,#REF!,15,FALSE)/30)</f>
        <v>#VALUE!</v>
      </c>
      <c r="MM120" s="33" t="e">
        <f>MM118/(VLOOKUP($B110,#REF!,15,FALSE)/30)</f>
        <v>#VALUE!</v>
      </c>
      <c r="MN120" s="33" t="e">
        <f>MN118/(VLOOKUP($B110,#REF!,15,FALSE)/30)</f>
        <v>#VALUE!</v>
      </c>
      <c r="MO120" s="33" t="e">
        <f>MO118/(VLOOKUP($B110,#REF!,15,FALSE)/30)</f>
        <v>#VALUE!</v>
      </c>
      <c r="MP120" s="33" t="e">
        <f>MP118/(VLOOKUP($B110,#REF!,15,FALSE)/30)</f>
        <v>#VALUE!</v>
      </c>
      <c r="MQ120" s="33" t="e">
        <f>MQ118/(VLOOKUP($B110,#REF!,15,FALSE)/30)</f>
        <v>#VALUE!</v>
      </c>
      <c r="MR120" s="33" t="e">
        <f>MR118/(VLOOKUP($B110,#REF!,15,FALSE)/30)</f>
        <v>#VALUE!</v>
      </c>
      <c r="MS120" s="33" t="e">
        <f>MS118/(VLOOKUP($B110,#REF!,15,FALSE)/30)</f>
        <v>#VALUE!</v>
      </c>
      <c r="MT120" s="33" t="e">
        <f>MT118/(VLOOKUP($B110,#REF!,15,FALSE)/30)</f>
        <v>#VALUE!</v>
      </c>
      <c r="MU120" s="33" t="e">
        <f>MU118/(VLOOKUP($B110,#REF!,15,FALSE)/30)</f>
        <v>#VALUE!</v>
      </c>
      <c r="MV120" s="33" t="e">
        <f>MV118/(VLOOKUP($B110,#REF!,15,FALSE)/30)</f>
        <v>#VALUE!</v>
      </c>
      <c r="MW120" s="33" t="e">
        <f>MW118/(VLOOKUP($B110,#REF!,15,FALSE)/30)</f>
        <v>#VALUE!</v>
      </c>
      <c r="MX120" s="33" t="e">
        <f>MX118/(VLOOKUP($B110,#REF!,15,FALSE)/30)</f>
        <v>#VALUE!</v>
      </c>
      <c r="MY120" s="33" t="e">
        <f>MY118/(VLOOKUP($B110,#REF!,15,FALSE)/30)</f>
        <v>#VALUE!</v>
      </c>
      <c r="MZ120" s="33" t="e">
        <f>MZ118/(VLOOKUP($B110,#REF!,15,FALSE)/30)</f>
        <v>#VALUE!</v>
      </c>
      <c r="NA120" s="33" t="e">
        <f>NA118/(VLOOKUP($B110,#REF!,15,FALSE)/30)</f>
        <v>#VALUE!</v>
      </c>
      <c r="NB120" s="33" t="e">
        <f>NB118/(VLOOKUP($B110,#REF!,15,FALSE)/30)</f>
        <v>#VALUE!</v>
      </c>
      <c r="NC120" s="33" t="e">
        <f>NC118/(VLOOKUP($B110,#REF!,15,FALSE)/30)</f>
        <v>#VALUE!</v>
      </c>
      <c r="ND120" s="33" t="e">
        <f>ND118/(VLOOKUP($B110,#REF!,15,FALSE)/30)</f>
        <v>#VALUE!</v>
      </c>
      <c r="NE120" s="33" t="e">
        <f>NE118/(VLOOKUP($B110,#REF!,15,FALSE)/30)</f>
        <v>#VALUE!</v>
      </c>
      <c r="NF120" s="33" t="e">
        <f>NF118/(VLOOKUP($B110,#REF!,15,FALSE)/30)</f>
        <v>#VALUE!</v>
      </c>
      <c r="NG120" s="33" t="e">
        <f>NG118/(VLOOKUP($B110,#REF!,15,FALSE)/30)</f>
        <v>#VALUE!</v>
      </c>
      <c r="NH120" s="33" t="e">
        <f>NH118/(VLOOKUP($B110,#REF!,15,FALSE)/30)</f>
        <v>#VALUE!</v>
      </c>
      <c r="NI120" s="33" t="e">
        <f>NI118/(VLOOKUP($B110,#REF!,15,FALSE)/30)</f>
        <v>#VALUE!</v>
      </c>
    </row>
    <row r="121" spans="1:373" s="34" customFormat="1" ht="14.4" outlineLevel="1" x14ac:dyDescent="0.2">
      <c r="A121" s="1048"/>
      <c r="B121" s="17" t="s">
        <v>37</v>
      </c>
      <c r="C121" s="1051"/>
      <c r="D121" s="50" t="s">
        <v>33</v>
      </c>
      <c r="E121" s="27" t="s">
        <v>31</v>
      </c>
      <c r="F121" s="25"/>
      <c r="G121" s="84">
        <v>16180.8</v>
      </c>
      <c r="H121" s="33"/>
      <c r="I121" s="33"/>
      <c r="J121" s="33">
        <v>16.8</v>
      </c>
      <c r="K121" s="33">
        <v>16.8</v>
      </c>
      <c r="L121" s="33">
        <v>136.80000000000001</v>
      </c>
      <c r="M121" s="33">
        <v>136</v>
      </c>
      <c r="N121" s="33">
        <v>547.20000000000005</v>
      </c>
      <c r="O121" s="33"/>
      <c r="P121" s="33"/>
      <c r="Q121" s="33">
        <v>1609.6</v>
      </c>
      <c r="R121" s="33">
        <v>1652</v>
      </c>
      <c r="S121" s="33">
        <v>1760</v>
      </c>
      <c r="T121" s="33">
        <v>1861.6000000000001</v>
      </c>
      <c r="U121" s="33">
        <v>1904</v>
      </c>
      <c r="V121" s="33"/>
      <c r="W121" s="33"/>
      <c r="X121" s="33">
        <v>3025.6</v>
      </c>
      <c r="Y121" s="33">
        <v>3237.6</v>
      </c>
      <c r="Z121" s="33">
        <v>3393.6</v>
      </c>
      <c r="AA121" s="33">
        <v>3693.6</v>
      </c>
      <c r="AB121" s="33">
        <v>4236</v>
      </c>
      <c r="AC121" s="33"/>
      <c r="AD121" s="33"/>
      <c r="AE121" s="33">
        <v>5604.7999999999993</v>
      </c>
      <c r="AF121" s="33">
        <v>6132.7999999999993</v>
      </c>
      <c r="AG121" s="33">
        <v>6147.2</v>
      </c>
      <c r="AH121" s="33">
        <v>6327.2</v>
      </c>
      <c r="AI121" s="33"/>
      <c r="AJ121" s="33"/>
      <c r="AK121" s="33"/>
      <c r="AL121" s="33">
        <v>11267.999999999998</v>
      </c>
      <c r="AM121" s="33">
        <v>11665.599999999999</v>
      </c>
      <c r="AN121" s="33">
        <v>0</v>
      </c>
      <c r="AO121" s="33">
        <v>12</v>
      </c>
      <c r="AP121" s="33">
        <v>89.6</v>
      </c>
      <c r="AQ121" s="33"/>
      <c r="AR121" s="33"/>
      <c r="AS121" s="33"/>
      <c r="AT121" s="33">
        <v>972.80000000000007</v>
      </c>
      <c r="AU121" s="33">
        <v>1456</v>
      </c>
      <c r="AV121" s="33">
        <v>1824.8000000000002</v>
      </c>
      <c r="AW121" s="33">
        <v>2320.8000000000002</v>
      </c>
      <c r="AX121" s="33"/>
      <c r="AY121" s="33"/>
      <c r="AZ121" s="33">
        <v>3948.8</v>
      </c>
      <c r="BA121" s="33">
        <v>4310.3999999999996</v>
      </c>
      <c r="BB121" s="33">
        <v>4742.3999999999996</v>
      </c>
      <c r="BC121" s="33">
        <v>5490.4</v>
      </c>
      <c r="BD121" s="33">
        <v>6096.0000000000009</v>
      </c>
      <c r="BE121" s="33"/>
      <c r="BF121" s="33"/>
      <c r="BG121" s="33">
        <v>7624.0000000000009</v>
      </c>
      <c r="BH121" s="33">
        <v>7858.4000000000005</v>
      </c>
      <c r="BI121" s="33">
        <v>7964</v>
      </c>
      <c r="BJ121" s="33">
        <v>8720</v>
      </c>
      <c r="BK121" s="33">
        <v>9541.6</v>
      </c>
      <c r="BL121" s="33"/>
      <c r="BM121" s="33"/>
      <c r="BN121" s="33">
        <v>12691.2</v>
      </c>
      <c r="BO121" s="33">
        <v>12691.2</v>
      </c>
      <c r="BP121" s="33">
        <v>13347.2</v>
      </c>
      <c r="BQ121" s="33">
        <v>17.600000000000001</v>
      </c>
      <c r="BR121" s="33">
        <v>354.4</v>
      </c>
      <c r="BS121" s="33">
        <v>354.4</v>
      </c>
      <c r="BT121" s="33"/>
      <c r="BU121" s="33"/>
      <c r="BV121" s="33">
        <v>1403.1999999999998</v>
      </c>
      <c r="BW121" s="33">
        <v>2404</v>
      </c>
      <c r="BX121" s="33">
        <v>2968</v>
      </c>
      <c r="BY121" s="33">
        <v>3540.8</v>
      </c>
      <c r="BZ121" s="33">
        <v>3871.2000000000003</v>
      </c>
      <c r="CA121" s="33"/>
      <c r="CB121" s="33"/>
      <c r="CC121" s="33">
        <v>6229.6</v>
      </c>
      <c r="CD121" s="33">
        <v>6313.6</v>
      </c>
      <c r="CE121" s="33">
        <v>6889.6</v>
      </c>
      <c r="CF121" s="33">
        <v>7345.6</v>
      </c>
      <c r="CG121" s="33">
        <v>7808.8</v>
      </c>
      <c r="CH121" s="33"/>
      <c r="CI121" s="33"/>
      <c r="CJ121" s="33">
        <v>9704.7999999999993</v>
      </c>
      <c r="CK121" s="33">
        <v>9776.7999999999993</v>
      </c>
      <c r="CL121" s="33">
        <v>10004.799999999999</v>
      </c>
      <c r="CM121" s="33">
        <v>10173.599999999999</v>
      </c>
      <c r="CN121" s="33"/>
      <c r="CO121" s="33"/>
      <c r="CP121" s="33"/>
      <c r="CQ121" s="33"/>
      <c r="CR121" s="33"/>
      <c r="CS121" s="33"/>
      <c r="CT121" s="33">
        <v>9704.7999999999993</v>
      </c>
      <c r="CU121" s="33"/>
      <c r="CV121" s="33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  <c r="DW121" s="33"/>
      <c r="DX121" s="33"/>
      <c r="DY121" s="33"/>
      <c r="DZ121" s="33"/>
      <c r="EA121" s="33"/>
      <c r="EB121" s="33"/>
      <c r="EC121" s="33"/>
      <c r="ED121" s="33"/>
      <c r="EE121" s="33"/>
      <c r="EF121" s="33"/>
      <c r="EG121" s="33"/>
      <c r="EH121" s="33"/>
      <c r="EI121" s="33"/>
      <c r="EJ121" s="33"/>
      <c r="EK121" s="33"/>
      <c r="EL121" s="33"/>
      <c r="EM121" s="33"/>
      <c r="EN121" s="33"/>
      <c r="EO121" s="33"/>
      <c r="EP121" s="33"/>
      <c r="EQ121" s="33"/>
      <c r="ER121" s="33"/>
      <c r="ES121" s="33"/>
      <c r="ET121" s="33"/>
      <c r="EU121" s="33"/>
      <c r="EV121" s="33"/>
      <c r="EW121" s="33"/>
      <c r="EX121" s="33"/>
      <c r="EY121" s="33"/>
      <c r="EZ121" s="33"/>
      <c r="FA121" s="33"/>
      <c r="FB121" s="33"/>
      <c r="FC121" s="33"/>
      <c r="FD121" s="33"/>
      <c r="FE121" s="33"/>
      <c r="FF121" s="33">
        <v>16000</v>
      </c>
      <c r="FG121" s="33">
        <v>4000</v>
      </c>
      <c r="FH121" s="33">
        <v>4000</v>
      </c>
      <c r="FI121" s="33">
        <v>4000</v>
      </c>
      <c r="FJ121" s="33"/>
      <c r="FK121" s="33"/>
      <c r="FL121" s="33">
        <v>4000</v>
      </c>
      <c r="FM121" s="33"/>
      <c r="FN121" s="33"/>
      <c r="FO121" s="33">
        <v>4000</v>
      </c>
      <c r="FP121" s="33"/>
      <c r="FQ121" s="33">
        <v>4000</v>
      </c>
      <c r="FR121" s="33"/>
      <c r="FS121" s="33"/>
      <c r="FT121" s="33"/>
      <c r="FU121" s="33"/>
      <c r="FV121" s="33"/>
      <c r="FW121" s="33"/>
      <c r="FX121" s="33"/>
      <c r="FY121" s="33"/>
      <c r="FZ121" s="33"/>
      <c r="GA121" s="33"/>
      <c r="GB121" s="33"/>
      <c r="GC121" s="33"/>
      <c r="GD121" s="33"/>
      <c r="GE121" s="33"/>
      <c r="GF121" s="33"/>
      <c r="GG121" s="33"/>
      <c r="GH121" s="33"/>
      <c r="GI121" s="33"/>
      <c r="GJ121" s="33"/>
      <c r="GK121" s="33"/>
      <c r="GL121" s="33"/>
      <c r="GM121" s="33"/>
      <c r="GN121" s="33"/>
      <c r="GO121" s="33"/>
      <c r="GP121" s="33"/>
      <c r="GQ121" s="33"/>
      <c r="GR121" s="33"/>
      <c r="GS121" s="33"/>
      <c r="GT121" s="33"/>
      <c r="GU121" s="33"/>
      <c r="GV121" s="33"/>
      <c r="GW121" s="33"/>
      <c r="GX121" s="33"/>
      <c r="GY121" s="33"/>
      <c r="GZ121" s="33"/>
      <c r="HA121" s="33"/>
      <c r="HB121" s="33"/>
      <c r="HC121" s="33"/>
      <c r="HD121" s="33"/>
      <c r="HE121" s="33"/>
      <c r="HF121" s="33"/>
      <c r="HG121" s="33"/>
      <c r="HH121" s="33"/>
      <c r="HI121" s="33"/>
      <c r="HJ121" s="33"/>
      <c r="HK121" s="33"/>
      <c r="HL121" s="33"/>
      <c r="HM121" s="33"/>
      <c r="HN121" s="33"/>
      <c r="HO121" s="33"/>
      <c r="HP121" s="33"/>
      <c r="HQ121" s="33"/>
      <c r="HR121" s="33"/>
      <c r="HS121" s="33"/>
      <c r="HT121" s="33"/>
      <c r="HU121" s="33"/>
      <c r="HV121" s="33"/>
      <c r="HW121" s="33"/>
      <c r="HX121" s="33"/>
      <c r="HY121" s="33"/>
      <c r="HZ121" s="33"/>
      <c r="IA121" s="33"/>
      <c r="IB121" s="33"/>
      <c r="IC121" s="33"/>
      <c r="ID121" s="33"/>
      <c r="IE121" s="33"/>
      <c r="IF121" s="33"/>
      <c r="IG121" s="33"/>
      <c r="IH121" s="33"/>
      <c r="II121" s="33"/>
      <c r="IJ121" s="33"/>
      <c r="IK121" s="33"/>
      <c r="IL121" s="33"/>
      <c r="IM121" s="33"/>
      <c r="IN121" s="33"/>
      <c r="IO121" s="33"/>
      <c r="IP121" s="33"/>
      <c r="IQ121" s="33"/>
      <c r="IR121" s="33"/>
      <c r="IS121" s="33"/>
      <c r="IT121" s="33"/>
      <c r="IU121" s="33"/>
      <c r="IV121" s="33"/>
      <c r="IW121" s="33"/>
      <c r="IX121" s="33"/>
      <c r="IY121" s="33"/>
      <c r="IZ121" s="33"/>
      <c r="JA121" s="33"/>
      <c r="JB121" s="33"/>
      <c r="JC121" s="33"/>
      <c r="JD121" s="33"/>
      <c r="JE121" s="33"/>
      <c r="JF121" s="33"/>
      <c r="JG121" s="33"/>
      <c r="JH121" s="33"/>
      <c r="JI121" s="33"/>
      <c r="JJ121" s="33"/>
      <c r="JK121" s="33"/>
      <c r="JL121" s="33"/>
      <c r="JM121" s="33"/>
      <c r="JN121" s="33"/>
      <c r="JO121" s="33"/>
      <c r="JP121" s="33"/>
      <c r="JQ121" s="33"/>
      <c r="JR121" s="33"/>
      <c r="JS121" s="33"/>
      <c r="JT121" s="33"/>
      <c r="JU121" s="33"/>
      <c r="JV121" s="33"/>
      <c r="JW121" s="33"/>
      <c r="JX121" s="33"/>
      <c r="JY121" s="33"/>
      <c r="JZ121" s="33"/>
      <c r="KA121" s="33"/>
      <c r="KB121" s="33"/>
      <c r="KC121" s="33"/>
      <c r="KD121" s="33"/>
      <c r="KE121" s="33"/>
      <c r="KF121" s="33"/>
      <c r="KG121" s="33"/>
      <c r="KH121" s="33"/>
      <c r="KI121" s="33"/>
      <c r="KJ121" s="33"/>
      <c r="KK121" s="33"/>
      <c r="KL121" s="33"/>
      <c r="KM121" s="33"/>
      <c r="KN121" s="33"/>
      <c r="KO121" s="33"/>
      <c r="KP121" s="33"/>
      <c r="KQ121" s="33"/>
      <c r="KR121" s="33"/>
      <c r="KS121" s="33"/>
      <c r="KT121" s="33"/>
      <c r="KU121" s="33"/>
      <c r="KV121" s="33"/>
      <c r="KW121" s="33"/>
      <c r="KX121" s="33"/>
      <c r="KY121" s="33"/>
      <c r="KZ121" s="33"/>
      <c r="LA121" s="33"/>
      <c r="LB121" s="33"/>
      <c r="LC121" s="33"/>
      <c r="LD121" s="33"/>
      <c r="LE121" s="33"/>
      <c r="LF121" s="33"/>
      <c r="LG121" s="33"/>
      <c r="LH121" s="33"/>
      <c r="LI121" s="33"/>
      <c r="LJ121" s="33"/>
      <c r="LK121" s="33"/>
      <c r="LL121" s="33"/>
      <c r="LM121" s="33"/>
      <c r="LN121" s="33"/>
      <c r="LO121" s="33"/>
      <c r="LP121" s="33"/>
      <c r="LQ121" s="33"/>
      <c r="LR121" s="33"/>
      <c r="LS121" s="33"/>
      <c r="LT121" s="33"/>
      <c r="LU121" s="33"/>
      <c r="LV121" s="33"/>
      <c r="LW121" s="33"/>
      <c r="LX121" s="33"/>
      <c r="LY121" s="33"/>
      <c r="LZ121" s="33"/>
      <c r="MA121" s="33"/>
      <c r="MB121" s="33"/>
      <c r="MC121" s="33"/>
      <c r="MD121" s="33"/>
      <c r="ME121" s="33"/>
      <c r="MF121" s="33"/>
      <c r="MG121" s="33"/>
      <c r="MH121" s="33"/>
      <c r="MI121" s="33"/>
      <c r="MJ121" s="33"/>
      <c r="MK121" s="33"/>
      <c r="ML121" s="33"/>
      <c r="MM121" s="33"/>
      <c r="MN121" s="33"/>
      <c r="MO121" s="33"/>
      <c r="MP121" s="33"/>
      <c r="MQ121" s="33"/>
      <c r="MR121" s="33"/>
      <c r="MS121" s="33"/>
      <c r="MT121" s="33"/>
      <c r="MU121" s="33"/>
      <c r="MV121" s="33"/>
      <c r="MW121" s="33"/>
      <c r="MX121" s="33"/>
      <c r="MY121" s="33"/>
      <c r="MZ121" s="33"/>
      <c r="NA121" s="33"/>
      <c r="NB121" s="33"/>
      <c r="NC121" s="33"/>
      <c r="ND121" s="33"/>
      <c r="NE121" s="33"/>
      <c r="NF121" s="33"/>
      <c r="NG121" s="33"/>
      <c r="NH121" s="33"/>
      <c r="NI121" s="33"/>
    </row>
    <row r="122" spans="1:373" s="38" customFormat="1" ht="15" outlineLevel="1" thickBot="1" x14ac:dyDescent="0.25">
      <c r="A122" s="1049"/>
      <c r="B122" s="36">
        <f>B120/30</f>
        <v>279.76666666666665</v>
      </c>
      <c r="C122" s="1052"/>
      <c r="D122" s="51">
        <f>B122</f>
        <v>279.76666666666665</v>
      </c>
      <c r="E122" s="59" t="s">
        <v>29</v>
      </c>
      <c r="F122" s="60"/>
      <c r="G122" s="37">
        <v>183.19999999999891</v>
      </c>
      <c r="H122" s="37" t="e">
        <f>IF(AND(H121&lt;&gt;0,G121&lt;&gt;0),H121-G121,(IFERROR(VLOOKUP($B110,#REF!,4,FALSE),"")/30))</f>
        <v>#VALUE!</v>
      </c>
      <c r="I122" s="37" t="e">
        <f>IF(AND(I121&lt;&gt;0,H121&lt;&gt;0),I121-H121,(IFERROR(VLOOKUP($B110,#REF!,4,FALSE),"")/30))</f>
        <v>#VALUE!</v>
      </c>
      <c r="J122" s="37" t="e">
        <f>IF(AND(J121&lt;&gt;0,I121&lt;&gt;0),J121-I121,(IFERROR(VLOOKUP($B110,#REF!,4,FALSE),"")/30))</f>
        <v>#VALUE!</v>
      </c>
      <c r="K122" s="37">
        <f>IF(AND(K121&lt;&gt;0,J121&lt;&gt;0),K121-J121,(IFERROR(VLOOKUP($B110,#REF!,4,FALSE),"")/30))</f>
        <v>0</v>
      </c>
      <c r="L122" s="37">
        <f>IF(AND(L121&lt;&gt;0,K121&lt;&gt;0),L121-K121,(IFERROR(VLOOKUP($B110,#REF!,4,FALSE),"")/30))</f>
        <v>120.00000000000001</v>
      </c>
      <c r="M122" s="37">
        <f>IF(AND(M121&lt;&gt;0,L121&lt;&gt;0),M121-L121,(IFERROR(VLOOKUP($B110,#REF!,4,FALSE),"")/30))</f>
        <v>-0.80000000000001137</v>
      </c>
      <c r="N122" s="37">
        <f>IF(AND(N121&lt;&gt;0,M121&lt;&gt;0),N121-M121,(IFERROR(VLOOKUP($B110,#REF!,4,FALSE),"")/30))</f>
        <v>411.20000000000005</v>
      </c>
      <c r="O122" s="37" t="e">
        <f>IF(AND(O121&lt;&gt;0,N121&lt;&gt;0),O121-N121,(IFERROR(VLOOKUP($B110,#REF!,4,FALSE),"")/30))</f>
        <v>#VALUE!</v>
      </c>
      <c r="P122" s="37" t="e">
        <f>IF(AND(P121&lt;&gt;0,O121&lt;&gt;0),P121-O121,(IFERROR(VLOOKUP($B110,#REF!,4,FALSE),"")/30))</f>
        <v>#VALUE!</v>
      </c>
      <c r="Q122" s="37" t="e">
        <f>IF(AND(Q121&lt;&gt;0,P121&lt;&gt;0),Q121-P121,(IFERROR(VLOOKUP($B110,#REF!,4,FALSE),"")/30))</f>
        <v>#VALUE!</v>
      </c>
      <c r="R122" s="37">
        <f>IF(AND(R121&lt;&gt;0,Q121&lt;&gt;0),R121-Q121,(IFERROR(VLOOKUP($B110,#REF!,4,FALSE),"")/30))</f>
        <v>42.400000000000091</v>
      </c>
      <c r="S122" s="37">
        <f>IF(AND(S121&lt;&gt;0,R121&lt;&gt;0),S121-R121,(IFERROR(VLOOKUP($B110,#REF!,4,FALSE),"")/30))</f>
        <v>108</v>
      </c>
      <c r="T122" s="37">
        <f>IF(AND(T121&lt;&gt;0,S121&lt;&gt;0),T121-S121,(IFERROR(VLOOKUP($B110,#REF!,4,FALSE),"")/30))</f>
        <v>101.60000000000014</v>
      </c>
      <c r="U122" s="37">
        <f>IF(AND(U121&lt;&gt;0,T121&lt;&gt;0),U121-T121,(IFERROR(VLOOKUP($B110,#REF!,4,FALSE),"")/30))</f>
        <v>42.399999999999864</v>
      </c>
      <c r="V122" s="37" t="e">
        <f>IF(AND(V121&lt;&gt;0,U121&lt;&gt;0),V121-U121,(IFERROR(VLOOKUP($B110,#REF!,4,FALSE),"")/30))</f>
        <v>#VALUE!</v>
      </c>
      <c r="W122" s="37" t="e">
        <f>IF(AND(W121&lt;&gt;0,V121&lt;&gt;0),W121-V121,(IFERROR(VLOOKUP($B110,#REF!,4,FALSE),"")/30))</f>
        <v>#VALUE!</v>
      </c>
      <c r="X122" s="37" t="e">
        <f>IF(AND(X121&lt;&gt;0,W121&lt;&gt;0),X121-W121,(IFERROR(VLOOKUP($B110,#REF!,4,FALSE),"")/30))</f>
        <v>#VALUE!</v>
      </c>
      <c r="Y122" s="37">
        <f>IF(AND(Y121&lt;&gt;0,X121&lt;&gt;0),Y121-X121,(IFERROR(VLOOKUP($B110,#REF!,4,FALSE),"")/30))</f>
        <v>212</v>
      </c>
      <c r="Z122" s="37">
        <f>IF(AND(Z121&lt;&gt;0,Y121&lt;&gt;0),Z121-Y121,(IFERROR(VLOOKUP($B110,#REF!,4,FALSE),"")/30))</f>
        <v>156</v>
      </c>
      <c r="AA122" s="37">
        <f>IF(AND(AA121&lt;&gt;0,Z121&lt;&gt;0),AA121-Z121,(IFERROR(VLOOKUP($B110,#REF!,4,FALSE),"")/30))</f>
        <v>300</v>
      </c>
      <c r="AB122" s="37">
        <f>IF(AND(AB121&lt;&gt;0,AA121&lt;&gt;0),AB121-AA121,(IFERROR(VLOOKUP($B110,#REF!,4,FALSE),"")/30))</f>
        <v>542.40000000000009</v>
      </c>
      <c r="AC122" s="37" t="e">
        <f>IF(AND(AC121&lt;&gt;0,AB121&lt;&gt;0),AC121-AB121,(IFERROR(VLOOKUP($B110,#REF!,4,FALSE),"")/30))</f>
        <v>#VALUE!</v>
      </c>
      <c r="AD122" s="37" t="e">
        <f>IF(AND(AD121&lt;&gt;0,AC121&lt;&gt;0),AD121-AC121,(IFERROR(VLOOKUP($B110,#REF!,4,FALSE),"")/30))</f>
        <v>#VALUE!</v>
      </c>
      <c r="AE122" s="37" t="e">
        <f>IF(AND(AE121&lt;&gt;0,AD121&lt;&gt;0),AE121-AD121,(IFERROR(VLOOKUP($B110,#REF!,4,FALSE),"")/30))</f>
        <v>#VALUE!</v>
      </c>
      <c r="AF122" s="37">
        <f>IF(AND(AF121&lt;&gt;0,AE121&lt;&gt;0),AF121-AE121,(IFERROR(VLOOKUP($B110,#REF!,4,FALSE),"")/30))</f>
        <v>528</v>
      </c>
      <c r="AG122" s="37">
        <f>IF(AND(AG121&lt;&gt;0,AF121&lt;&gt;0),AG121-AF121,(IFERROR(VLOOKUP($B110,#REF!,4,FALSE),"")/30))</f>
        <v>14.400000000000546</v>
      </c>
      <c r="AH122" s="37">
        <f>IF(AND(AH121&lt;&gt;0,AG121&lt;&gt;0),AH121-AG121,(IFERROR(VLOOKUP($B110,#REF!,4,FALSE),"")/30))</f>
        <v>180</v>
      </c>
      <c r="AI122" s="37" t="e">
        <f>IF(AND(AI121&lt;&gt;0,AH121&lt;&gt;0),AI121-AH121,(IFERROR(VLOOKUP($B110,#REF!,4,FALSE),"")/30))</f>
        <v>#VALUE!</v>
      </c>
      <c r="AJ122" s="37" t="e">
        <f>IF(AND(AJ121&lt;&gt;0,AI121&lt;&gt;0),AJ121-AI121,(IFERROR(VLOOKUP($B110,#REF!,4,FALSE),"")/30))</f>
        <v>#VALUE!</v>
      </c>
      <c r="AK122" s="37" t="e">
        <f>IF(AND(AK121&lt;&gt;0,AJ121&lt;&gt;0),AK121-AJ121,(IFERROR(VLOOKUP($B110,#REF!,4,FALSE),"")/30))</f>
        <v>#VALUE!</v>
      </c>
      <c r="AL122" s="37" t="e">
        <f>IF(AND(AL121&lt;&gt;0,AK121&lt;&gt;0),AL121-AK121,(IFERROR(VLOOKUP($B110,#REF!,4,FALSE),"")/30))</f>
        <v>#VALUE!</v>
      </c>
      <c r="AM122" s="37">
        <f>IF(AND(AM121&lt;&gt;0,AL121&lt;&gt;0),AM121-AL121,(IFERROR(VLOOKUP($B110,#REF!,5,FALSE),"")/30))</f>
        <v>397.60000000000036</v>
      </c>
      <c r="AN122" s="37" t="e">
        <f>IF(AND(AN121&lt;&gt;0,AM121&lt;&gt;0),AN121-AM121,(IFERROR(VLOOKUP($B110,#REF!,5,FALSE),"")/30))</f>
        <v>#VALUE!</v>
      </c>
      <c r="AO122" s="37" t="e">
        <f>IF(AND(AO121&lt;&gt;0,AN121&lt;&gt;0),AO121-AN121,(IFERROR(VLOOKUP($B110,#REF!,5,FALSE),"")/30))</f>
        <v>#VALUE!</v>
      </c>
      <c r="AP122" s="37">
        <f>IF(AND(AP121&lt;&gt;0,AO121&lt;&gt;0),AP121-AO121,(IFERROR(VLOOKUP($B110,#REF!,5,FALSE),"")/30))</f>
        <v>77.599999999999994</v>
      </c>
      <c r="AQ122" s="37" t="e">
        <f>IF(AND(AQ121&lt;&gt;0,AP121&lt;&gt;0),AQ121-AP121,(IFERROR(VLOOKUP($B110,#REF!,5,FALSE),"")/30))</f>
        <v>#VALUE!</v>
      </c>
      <c r="AR122" s="37" t="e">
        <f>IF(AND(AR121&lt;&gt;0,AQ121&lt;&gt;0),AR121-AQ121,(IFERROR(VLOOKUP($B110,#REF!,5,FALSE),"")/30))</f>
        <v>#VALUE!</v>
      </c>
      <c r="AS122" s="37" t="e">
        <f>IF(AND(AS121&lt;&gt;0,AR121&lt;&gt;0),AS121-AR121,(IFERROR(VLOOKUP($B110,#REF!,5,FALSE),"")/30))</f>
        <v>#VALUE!</v>
      </c>
      <c r="AT122" s="37" t="e">
        <f>IF(AND(AT121&lt;&gt;0,AS121&lt;&gt;0),AT121-AS121,(IFERROR(VLOOKUP($B110,#REF!,5,FALSE),"")/30))</f>
        <v>#VALUE!</v>
      </c>
      <c r="AU122" s="37">
        <f>IF(AND(AU121&lt;&gt;0,AT121&lt;&gt;0),AU121-AT121,(IFERROR(VLOOKUP($B110,#REF!,5,FALSE),"")/30))</f>
        <v>483.19999999999993</v>
      </c>
      <c r="AV122" s="37">
        <f>IF(AND(AV121&lt;&gt;0,AU121&lt;&gt;0),AV121-AU121,(IFERROR(VLOOKUP($B110,#REF!,5,FALSE),"")/30))</f>
        <v>368.80000000000018</v>
      </c>
      <c r="AW122" s="37">
        <f>IF(AND(AW121&lt;&gt;0,AV121&lt;&gt;0),AW121-AV121,(IFERROR(VLOOKUP($B110,#REF!,5,FALSE),"")/30))</f>
        <v>496</v>
      </c>
      <c r="AX122" s="37" t="e">
        <f>IF(AND(AX121&lt;&gt;0,AW121&lt;&gt;0),AX121-AW121,(IFERROR(VLOOKUP($B110,#REF!,5,FALSE),"")/30))</f>
        <v>#VALUE!</v>
      </c>
      <c r="AY122" s="37" t="e">
        <f>IF(AND(AY121&lt;&gt;0,AX121&lt;&gt;0),AY121-AX121,(IFERROR(VLOOKUP($B110,#REF!,5,FALSE),"")/30))</f>
        <v>#VALUE!</v>
      </c>
      <c r="AZ122" s="37" t="e">
        <f>IF(AND(AZ121&lt;&gt;0,AY121&lt;&gt;0),AZ121-AY121,(IFERROR(VLOOKUP($B110,#REF!,5,FALSE),"")/30))</f>
        <v>#VALUE!</v>
      </c>
      <c r="BA122" s="37">
        <f>IF(AND(BA121&lt;&gt;0,AZ121&lt;&gt;0),BA121-AZ121,(IFERROR(VLOOKUP($B110,#REF!,5,FALSE),"")/30))</f>
        <v>361.59999999999945</v>
      </c>
      <c r="BB122" s="37">
        <f>IF(AND(BB121&lt;&gt;0,BA121&lt;&gt;0),BB121-BA121,(IFERROR(VLOOKUP($B110,#REF!,5,FALSE),"")/30))</f>
        <v>432</v>
      </c>
      <c r="BC122" s="37">
        <f>IF(AND(BC121&lt;&gt;0,BB121&lt;&gt;0),BC121-BB121,(IFERROR(VLOOKUP($B110,#REF!,5,FALSE),"")/30))</f>
        <v>748</v>
      </c>
      <c r="BD122" s="37">
        <f>IF(AND(BD121&lt;&gt;0,BC121&lt;&gt;0),BD121-BC121,(IFERROR(VLOOKUP($B110,#REF!,5,FALSE),"")/30))</f>
        <v>605.60000000000127</v>
      </c>
      <c r="BE122" s="37" t="e">
        <f>IF(AND(BE121&lt;&gt;0,BD121&lt;&gt;0),BE121-BD121,(IFERROR(VLOOKUP($B110,#REF!,5,FALSE),"")/30))</f>
        <v>#VALUE!</v>
      </c>
      <c r="BF122" s="37" t="e">
        <f>IF(AND(BF121&lt;&gt;0,BE121&lt;&gt;0),BF121-BE121,(IFERROR(VLOOKUP($B110,#REF!,5,FALSE),"")/30))</f>
        <v>#VALUE!</v>
      </c>
      <c r="BG122" s="37" t="e">
        <f>IF(AND(BG121&lt;&gt;0,BF121&lt;&gt;0),BG121-BF121,(IFERROR(VLOOKUP($B110,#REF!,5,FALSE),"")/30))</f>
        <v>#VALUE!</v>
      </c>
      <c r="BH122" s="37">
        <f>IF(AND(BH121&lt;&gt;0,BG121&lt;&gt;0),BH121-BG121,(IFERROR(VLOOKUP($B110,#REF!,5,FALSE),"")/30))</f>
        <v>234.39999999999964</v>
      </c>
      <c r="BI122" s="37">
        <f>IF(AND(BI121&lt;&gt;0,BH121&lt;&gt;0),BI121-BH121,(IFERROR(VLOOKUP($B110,#REF!,5,FALSE),"")/30))</f>
        <v>105.59999999999945</v>
      </c>
      <c r="BJ122" s="37">
        <f>IF(AND(BJ121&lt;&gt;0,BI121&lt;&gt;0),BJ121-BI121,(IFERROR(VLOOKUP($B110,#REF!,5,FALSE),"")/30))</f>
        <v>756</v>
      </c>
      <c r="BK122" s="37">
        <f>IF(AND(BK121&lt;&gt;0,BJ121&lt;&gt;0),BK121-BJ121,(IFERROR(VLOOKUP($B110,#REF!,5,FALSE),"")/30))</f>
        <v>821.60000000000036</v>
      </c>
      <c r="BL122" s="37" t="e">
        <f>IF(AND(BL121&lt;&gt;0,BK121&lt;&gt;0),BL121-BK121,(IFERROR(VLOOKUP($B110,#REF!,5,FALSE),"")/30))</f>
        <v>#VALUE!</v>
      </c>
      <c r="BM122" s="37" t="e">
        <f>IF(AND(BM121&lt;&gt;0,BL121&lt;&gt;0),BM121-BL121,(IFERROR(VLOOKUP($B110,#REF!,5,FALSE),"")/30))</f>
        <v>#VALUE!</v>
      </c>
      <c r="BN122" s="37" t="e">
        <f>IF(AND(BN121&lt;&gt;0,BL121&lt;&gt;0),BN121-BL121,(IFERROR(VLOOKUP($B110,#REF!,5,FALSE),"")/30))</f>
        <v>#VALUE!</v>
      </c>
      <c r="BO122" s="37" t="e">
        <f>IF(AND(BO121&lt;&gt;0,BM121&lt;&gt;0),BO121-BM121,(IFERROR(VLOOKUP($B110,#REF!,5,FALSE),"")/30))</f>
        <v>#VALUE!</v>
      </c>
      <c r="BP122" s="37">
        <f>IF(AND(BP121&lt;&gt;0,BO121&lt;&gt;0),BP121-BO121,(IFERROR(VLOOKUP($B110,#REF!,6,FALSE),"")/30))</f>
        <v>656</v>
      </c>
      <c r="BQ122" s="37">
        <f>IF(AND(BQ121&lt;&gt;0,BP121&lt;&gt;0),BQ121-BP121,(IFERROR(VLOOKUP($B110,#REF!,6,FALSE),"")/30))</f>
        <v>-13329.6</v>
      </c>
      <c r="BR122" s="37">
        <f>IF(AND(BR121&lt;&gt;0,BQ121&lt;&gt;0),BR121-BQ121,(IFERROR(VLOOKUP($B110,#REF!,6,FALSE),"")/30))</f>
        <v>336.79999999999995</v>
      </c>
      <c r="BS122" s="37">
        <f>IF(AND(BS121&lt;&gt;0,BR121&lt;&gt;0),BS121-BR121,(IFERROR(VLOOKUP($B110,#REF!,6,FALSE),"")/30))</f>
        <v>0</v>
      </c>
      <c r="BT122" s="37" t="e">
        <f>IF(AND(BT121&lt;&gt;0,BS121&lt;&gt;0),BT121-BS121,(IFERROR(VLOOKUP($B110,#REF!,6,FALSE),"")/30))</f>
        <v>#VALUE!</v>
      </c>
      <c r="BU122" s="37" t="e">
        <f>IF(AND(BU121&lt;&gt;0,BT121&lt;&gt;0),BU121-BT121,(IFERROR(VLOOKUP($B110,#REF!,6,FALSE),"")/30))</f>
        <v>#VALUE!</v>
      </c>
      <c r="BV122" s="37" t="e">
        <f>IF(AND(BV121&lt;&gt;0,BU121&lt;&gt;0),BV121-BU121,(IFERROR(VLOOKUP($B110,#REF!,6,FALSE),"")/30))</f>
        <v>#VALUE!</v>
      </c>
      <c r="BW122" s="37">
        <f>IF(AND(BW121&lt;&gt;0,BV121&lt;&gt;0),BW121-BV121,(IFERROR(VLOOKUP($B110,#REF!,6,FALSE),"")/30))</f>
        <v>1000.8000000000002</v>
      </c>
      <c r="BX122" s="37">
        <f>IF(AND(BX121&lt;&gt;0,BW121&lt;&gt;0),BX121-BW121,(IFERROR(VLOOKUP($B110,#REF!,6,FALSE),"")/30))</f>
        <v>564</v>
      </c>
      <c r="BY122" s="37">
        <f>IF(AND(BY121&lt;&gt;0,BX121&lt;&gt;0),BY121-BX121,(IFERROR(VLOOKUP($B110,#REF!,6,FALSE),"")/30))</f>
        <v>572.80000000000018</v>
      </c>
      <c r="BZ122" s="37">
        <f>IF(AND(BZ121&lt;&gt;0,BY121&lt;&gt;0),BZ121-BY121,(IFERROR(VLOOKUP($B110,#REF!,6,FALSE),"")/30))</f>
        <v>330.40000000000009</v>
      </c>
      <c r="CA122" s="37" t="e">
        <f>IF(AND(CA121&lt;&gt;0,BZ121&lt;&gt;0),CA121-BZ121,(IFERROR(VLOOKUP($B110,#REF!,6,FALSE),"")/30))</f>
        <v>#VALUE!</v>
      </c>
      <c r="CB122" s="37" t="e">
        <f>IF(AND(CB121&lt;&gt;0,CA121&lt;&gt;0),CB121-CA121,(IFERROR(VLOOKUP($B110,#REF!,6,FALSE),"")/30))</f>
        <v>#VALUE!</v>
      </c>
      <c r="CC122" s="37" t="e">
        <f>IF(AND(CC121&lt;&gt;0,CB121&lt;&gt;0),CC121-CB121,(IFERROR(VLOOKUP($B110,#REF!,6,FALSE),"")/30))</f>
        <v>#VALUE!</v>
      </c>
      <c r="CD122" s="37">
        <f>IF(AND(CD121&lt;&gt;0,CC121&lt;&gt;0),CD121-CC121,(IFERROR(VLOOKUP($B110,#REF!,6,FALSE),"")/30))</f>
        <v>84</v>
      </c>
      <c r="CE122" s="37">
        <f>IF(AND(CE121&lt;&gt;0,CD121&lt;&gt;0),CE121-CD121,(IFERROR(VLOOKUP($B110,#REF!,6,FALSE),"")/30))</f>
        <v>576</v>
      </c>
      <c r="CF122" s="37">
        <f>IF(AND(CF121&lt;&gt;0,CE121&lt;&gt;0),CF121-CE121,(IFERROR(VLOOKUP($B110,#REF!,6,FALSE),"")/30))</f>
        <v>456</v>
      </c>
      <c r="CG122" s="37">
        <f>IF(AND(CG121&lt;&gt;0,CF121&lt;&gt;0),CG121-CF121,(IFERROR(VLOOKUP($B110,#REF!,6,FALSE),"")/30))</f>
        <v>463.19999999999982</v>
      </c>
      <c r="CH122" s="37" t="e">
        <f>IF(AND(CH121&lt;&gt;0,CG121&lt;&gt;0),CH121-CG121,(IFERROR(VLOOKUP($B110,#REF!,6,FALSE),"")/30))</f>
        <v>#VALUE!</v>
      </c>
      <c r="CI122" s="37" t="e">
        <f>IF(AND(CI121&lt;&gt;0,CH121&lt;&gt;0),CI121-CH121,(IFERROR(VLOOKUP($B110,#REF!,6,FALSE),"")/30))</f>
        <v>#VALUE!</v>
      </c>
      <c r="CJ122" s="37" t="e">
        <f>IF(AND(CJ121&lt;&gt;0,CI121&lt;&gt;0),CJ121-CI121,(IFERROR(VLOOKUP($B110,#REF!,6,FALSE),"")/30))</f>
        <v>#VALUE!</v>
      </c>
      <c r="CK122" s="37">
        <f>IF(AND(CK121&lt;&gt;0,CJ121&lt;&gt;0),CK121-CJ121,(IFERROR(VLOOKUP($B110,#REF!,6,FALSE),"")/30))</f>
        <v>72</v>
      </c>
      <c r="CL122" s="37">
        <f>IF(AND(CL121&lt;&gt;0,CK121&lt;&gt;0),CL121-CK121,(IFERROR(VLOOKUP($B110,#REF!,6,FALSE),"")/30))</f>
        <v>228</v>
      </c>
      <c r="CM122" s="37">
        <f>IF(AND(CM121&lt;&gt;0,CL121&lt;&gt;0),CM121-CL121,(IFERROR(VLOOKUP($B110,#REF!,6,FALSE),"")/30))</f>
        <v>168.79999999999927</v>
      </c>
      <c r="CN122" s="37" t="e">
        <f>IF(AND(CN121&lt;&gt;0,CM121&lt;&gt;0),CN121-CM121,(IFERROR(VLOOKUP($B110,#REF!,6,FALSE),"")/30))</f>
        <v>#VALUE!</v>
      </c>
      <c r="CO122" s="37" t="e">
        <f>IF(AND(CO121&lt;&gt;0,CN121&lt;&gt;0),CO121-CN121,(IFERROR(VLOOKUP($B110,#REF!,6,FALSE),"")/30))</f>
        <v>#VALUE!</v>
      </c>
      <c r="CP122" s="37" t="e">
        <f>IF(AND(CP121&lt;&gt;0,CO121&lt;&gt;0),CP121-CO121,(IFERROR(VLOOKUP($B110,#REF!,6,FALSE),"")/30))</f>
        <v>#VALUE!</v>
      </c>
      <c r="CQ122" s="37" t="e">
        <f>IF(AND(CQ121&lt;&gt;0,CP121&lt;&gt;0),CQ121-CP121,(IFERROR(VLOOKUP($B110,#REF!,6,FALSE),"")/30))</f>
        <v>#VALUE!</v>
      </c>
      <c r="CR122" s="37" t="e">
        <f>IF(AND(CR121&lt;&gt;0,CQ121&lt;&gt;0),CR121-CQ121,(IFERROR(VLOOKUP($B110,#REF!,6,FALSE),"")/30))</f>
        <v>#VALUE!</v>
      </c>
      <c r="CS122" s="37" t="e">
        <f>IF(AND(CS121&lt;&gt;0,CR121&lt;&gt;0),CS121-CR121,(IFERROR(VLOOKUP($B110,#REF!,6,FALSE),"")/30))</f>
        <v>#VALUE!</v>
      </c>
      <c r="CT122" s="37" t="e">
        <f>IF(AND(CT121&lt;&gt;0,CS121&lt;&gt;0),CT121-CS121,(IFERROR(VLOOKUP($B110,#REF!,6,FALSE),"")/30))</f>
        <v>#VALUE!</v>
      </c>
      <c r="CU122" s="37" t="e">
        <f>IF(AND(CU121&lt;&gt;0,CT121&lt;&gt;0),CU121-CT121,(IFERROR(VLOOKUP($B110,#REF!,7,FALSE),"")/30))</f>
        <v>#VALUE!</v>
      </c>
      <c r="CV122" s="37" t="e">
        <f>IF(AND(CV121&lt;&gt;0,CU121&lt;&gt;0),CV121-CU121,(IFERROR(VLOOKUP($B110,#REF!,7,FALSE),"")/30))</f>
        <v>#VALUE!</v>
      </c>
      <c r="CW122" s="37" t="e">
        <f>IF(AND(CW121&lt;&gt;0,CV121&lt;&gt;0),CW121-CV121,(IFERROR(VLOOKUP($B110,#REF!,7,FALSE),"")/30))</f>
        <v>#VALUE!</v>
      </c>
      <c r="CX122" s="37" t="e">
        <f>IF(AND(CX121&lt;&gt;0,CW121&lt;&gt;0),CX121-CW121,(IFERROR(VLOOKUP($B110,#REF!,7,FALSE),"")/30))</f>
        <v>#VALUE!</v>
      </c>
      <c r="CY122" s="37" t="e">
        <f>IF(AND(CY121&lt;&gt;0,CX121&lt;&gt;0),CY121-CX121,(IFERROR(VLOOKUP($B110,#REF!,7,FALSE),"")/30))</f>
        <v>#VALUE!</v>
      </c>
      <c r="CZ122" s="37" t="e">
        <f>IF(AND(CZ121&lt;&gt;0,CY121&lt;&gt;0),CZ121-CY121,(IFERROR(VLOOKUP($B110,#REF!,7,FALSE),"")/30))</f>
        <v>#VALUE!</v>
      </c>
      <c r="DA122" s="37" t="e">
        <f>IF(AND(DA121&lt;&gt;0,CZ121&lt;&gt;0),DA121-CZ121,(IFERROR(VLOOKUP($B110,#REF!,7,FALSE),"")/30))</f>
        <v>#VALUE!</v>
      </c>
      <c r="DB122" s="37" t="e">
        <f>IF(AND(DB121&lt;&gt;0,DA121&lt;&gt;0),DB121-DA121,(IFERROR(VLOOKUP($B110,#REF!,7,FALSE),"")/30))</f>
        <v>#VALUE!</v>
      </c>
      <c r="DC122" s="37" t="e">
        <f>IF(AND(DC121&lt;&gt;0,DB121&lt;&gt;0),DC121-DB121,(IFERROR(VLOOKUP($B110,#REF!,7,FALSE),"")/30))</f>
        <v>#VALUE!</v>
      </c>
      <c r="DD122" s="37" t="e">
        <f>IF(AND(DD121&lt;&gt;0,DC121&lt;&gt;0),DD121-DC121,(IFERROR(VLOOKUP($B110,#REF!,7,FALSE),"")/30))</f>
        <v>#VALUE!</v>
      </c>
      <c r="DE122" s="37" t="e">
        <f>IF(AND(DE121&lt;&gt;0,DD121&lt;&gt;0),DE121-DD121,(IFERROR(VLOOKUP($B110,#REF!,7,FALSE),"")/30))</f>
        <v>#VALUE!</v>
      </c>
      <c r="DF122" s="37" t="e">
        <f>IF(AND(DF121&lt;&gt;0,DE121&lt;&gt;0),DF121-DE121,(IFERROR(VLOOKUP($B110,#REF!,7,FALSE),"")/30))</f>
        <v>#VALUE!</v>
      </c>
      <c r="DG122" s="37" t="e">
        <f>IF(AND(DG121&lt;&gt;0,DF121&lt;&gt;0),DG121-DF121,(IFERROR(VLOOKUP($B110,#REF!,7,FALSE),"")/30))</f>
        <v>#VALUE!</v>
      </c>
      <c r="DH122" s="37" t="e">
        <f>IF(AND(DH121&lt;&gt;0,DG121&lt;&gt;0),DH121-DG121,(IFERROR(VLOOKUP($B110,#REF!,7,FALSE),"")/30))</f>
        <v>#VALUE!</v>
      </c>
      <c r="DI122" s="37" t="e">
        <f>IF(AND(DI121&lt;&gt;0,DH121&lt;&gt;0),DI121-DH121,(IFERROR(VLOOKUP($B110,#REF!,7,FALSE),"")/30))</f>
        <v>#VALUE!</v>
      </c>
      <c r="DJ122" s="37" t="e">
        <f>IF(AND(DJ121&lt;&gt;0,DI121&lt;&gt;0),DJ121-DI121,(IFERROR(VLOOKUP($B110,#REF!,7,FALSE),"")/30))</f>
        <v>#VALUE!</v>
      </c>
      <c r="DK122" s="37" t="e">
        <f>IF(AND(DK121&lt;&gt;0,DJ121&lt;&gt;0),DK121-DJ121,(IFERROR(VLOOKUP($B110,#REF!,7,FALSE),"")/30))</f>
        <v>#VALUE!</v>
      </c>
      <c r="DL122" s="37" t="e">
        <f>IF(AND(DL121&lt;&gt;0,DK121&lt;&gt;0),DL121-DK121,(IFERROR(VLOOKUP($B110,#REF!,7,FALSE),"")/30))</f>
        <v>#VALUE!</v>
      </c>
      <c r="DM122" s="37" t="e">
        <f>IF(AND(DM121&lt;&gt;0,DL121&lt;&gt;0),DM121-DL121,(IFERROR(VLOOKUP($B110,#REF!,7,FALSE),"")/30))</f>
        <v>#VALUE!</v>
      </c>
      <c r="DN122" s="37" t="e">
        <f>IF(AND(DN121&lt;&gt;0,DM121&lt;&gt;0),DN121-DM121,(IFERROR(VLOOKUP($B110,#REF!,7,FALSE),"")/30))</f>
        <v>#VALUE!</v>
      </c>
      <c r="DO122" s="37" t="e">
        <f>IF(AND(DO121&lt;&gt;0,DN121&lt;&gt;0),DO121-DN121,(IFERROR(VLOOKUP($B110,#REF!,7,FALSE),"")/30))</f>
        <v>#VALUE!</v>
      </c>
      <c r="DP122" s="37" t="e">
        <f>IF(AND(DP121&lt;&gt;0,DO121&lt;&gt;0),DP121-DO121,(IFERROR(VLOOKUP($B110,#REF!,7,FALSE),"")/30))</f>
        <v>#VALUE!</v>
      </c>
      <c r="DQ122" s="37" t="e">
        <f>IF(AND(DQ121&lt;&gt;0,DP121&lt;&gt;0),DQ121-DP121,(IFERROR(VLOOKUP($B110,#REF!,7,FALSE),"")/30))</f>
        <v>#VALUE!</v>
      </c>
      <c r="DR122" s="37" t="e">
        <f>IF(AND(DR121&lt;&gt;0,DQ121&lt;&gt;0),DR121-DQ121,(IFERROR(VLOOKUP($B110,#REF!,7,FALSE),"")/30))</f>
        <v>#VALUE!</v>
      </c>
      <c r="DS122" s="37" t="e">
        <f>IF(AND(DS121&lt;&gt;0,DR121&lt;&gt;0),DS121-DR121,(IFERROR(VLOOKUP($B110,#REF!,7,FALSE),"")/30))</f>
        <v>#VALUE!</v>
      </c>
      <c r="DT122" s="37" t="e">
        <f>IF(AND(DT121&lt;&gt;0,DS121&lt;&gt;0),DT121-DS121,(IFERROR(VLOOKUP($B110,#REF!,7,FALSE),"")/30))</f>
        <v>#VALUE!</v>
      </c>
      <c r="DU122" s="37" t="e">
        <f>IF(AND(DU121&lt;&gt;0,DT121&lt;&gt;0),DU121-DT121,(IFERROR(VLOOKUP($B110,#REF!,7,FALSE),"")/30))</f>
        <v>#VALUE!</v>
      </c>
      <c r="DV122" s="37" t="e">
        <f>IF(AND(DV121&lt;&gt;0,DU121&lt;&gt;0),DV121-DU121,(IFERROR(VLOOKUP($B110,#REF!,7,FALSE),"")/30))</f>
        <v>#VALUE!</v>
      </c>
      <c r="DW122" s="37" t="e">
        <f>IF(AND(DW121&lt;&gt;0,DV121&lt;&gt;0),DW121-DV121,(IFERROR(VLOOKUP($B110,#REF!,7,FALSE),"")/30))</f>
        <v>#VALUE!</v>
      </c>
      <c r="DX122" s="37" t="e">
        <f>IF(AND(DX121&lt;&gt;0,DW121&lt;&gt;0),DX121-DW121,(IFERROR(VLOOKUP($B110,#REF!,7,FALSE),"")/30))</f>
        <v>#VALUE!</v>
      </c>
      <c r="DY122" s="37" t="e">
        <f>IF(AND(DY121&lt;&gt;0,DX121&lt;&gt;0),DY121-DX121,(IFERROR(VLOOKUP($B110,#REF!,8,FALSE),"")/30))</f>
        <v>#VALUE!</v>
      </c>
      <c r="DZ122" s="37" t="e">
        <f>IF(AND(DZ121&lt;&gt;0,DY121&lt;&gt;0),DZ121-DY121,(IFERROR(VLOOKUP($B110,#REF!,8,FALSE),"")/30))</f>
        <v>#VALUE!</v>
      </c>
      <c r="EA122" s="37" t="e">
        <f>IF(AND(EA121&lt;&gt;0,DZ121&lt;&gt;0),EA121-DZ121,(IFERROR(VLOOKUP($B110,#REF!,8,FALSE),"")/30))</f>
        <v>#VALUE!</v>
      </c>
      <c r="EB122" s="37" t="e">
        <f>IF(AND(EB121&lt;&gt;0,EA121&lt;&gt;0),EB121-EA121,(IFERROR(VLOOKUP($B110,#REF!,8,FALSE),"")/30))</f>
        <v>#VALUE!</v>
      </c>
      <c r="EC122" s="37" t="e">
        <f>IF(AND(EC121&lt;&gt;0,EB121&lt;&gt;0),EC121-EB121,(IFERROR(VLOOKUP($B110,#REF!,8,FALSE),"")/30))</f>
        <v>#VALUE!</v>
      </c>
      <c r="ED122" s="37" t="e">
        <f>IF(AND(ED121&lt;&gt;0,EC121&lt;&gt;0),ED121-EC121,(IFERROR(VLOOKUP($B110,#REF!,8,FALSE),"")/30))</f>
        <v>#VALUE!</v>
      </c>
      <c r="EE122" s="37" t="e">
        <f>IF(AND(EE121&lt;&gt;0,ED121&lt;&gt;0),EE121-ED121,(IFERROR(VLOOKUP($B110,#REF!,8,FALSE),"")/30))</f>
        <v>#VALUE!</v>
      </c>
      <c r="EF122" s="37" t="e">
        <f>IF(AND(EF121&lt;&gt;0,EE121&lt;&gt;0),EF121-EE121,(IFERROR(VLOOKUP($B110,#REF!,8,FALSE),"")/30))</f>
        <v>#VALUE!</v>
      </c>
      <c r="EG122" s="37" t="e">
        <f>IF(AND(EG121&lt;&gt;0,EF121&lt;&gt;0),EG121-EF121,(IFERROR(VLOOKUP($B110,#REF!,8,FALSE),"")/30))</f>
        <v>#VALUE!</v>
      </c>
      <c r="EH122" s="37" t="e">
        <f>IF(AND(EH121&lt;&gt;0,EG121&lt;&gt;0),EH121-EG121,(IFERROR(VLOOKUP($B110,#REF!,8,FALSE),"")/30))</f>
        <v>#VALUE!</v>
      </c>
      <c r="EI122" s="37" t="e">
        <f>IF(AND(EI121&lt;&gt;0,EH121&lt;&gt;0),EI121-EH121,(IFERROR(VLOOKUP($B110,#REF!,8,FALSE),"")/30))</f>
        <v>#VALUE!</v>
      </c>
      <c r="EJ122" s="37" t="e">
        <f>IF(AND(EJ121&lt;&gt;0,EI121&lt;&gt;0),EJ121-EI121,(IFERROR(VLOOKUP($B110,#REF!,8,FALSE),"")/30))</f>
        <v>#VALUE!</v>
      </c>
      <c r="EK122" s="37" t="e">
        <f>IF(AND(EK121&lt;&gt;0,EJ121&lt;&gt;0),EK121-EJ121,(IFERROR(VLOOKUP($B110,#REF!,8,FALSE),"")/30))</f>
        <v>#VALUE!</v>
      </c>
      <c r="EL122" s="37" t="e">
        <f>IF(AND(EL121&lt;&gt;0,EK121&lt;&gt;0),EL121-EK121,(IFERROR(VLOOKUP($B110,#REF!,8,FALSE),"")/30))</f>
        <v>#VALUE!</v>
      </c>
      <c r="EM122" s="37" t="e">
        <f>IF(AND(EM121&lt;&gt;0,EL121&lt;&gt;0),EM121-EL121,(IFERROR(VLOOKUP($B110,#REF!,8,FALSE),"")/30))</f>
        <v>#VALUE!</v>
      </c>
      <c r="EN122" s="37" t="e">
        <f>IF(AND(EN121&lt;&gt;0,EM121&lt;&gt;0),EN121-EM121,(IFERROR(VLOOKUP($B110,#REF!,8,FALSE),"")/30))</f>
        <v>#VALUE!</v>
      </c>
      <c r="EO122" s="37" t="e">
        <f>IF(AND(EO121&lt;&gt;0,EN121&lt;&gt;0),EO121-EN121,(IFERROR(VLOOKUP($B110,#REF!,8,FALSE),"")/30))</f>
        <v>#VALUE!</v>
      </c>
      <c r="EP122" s="37" t="e">
        <f>IF(AND(EP121&lt;&gt;0,EO121&lt;&gt;0),EP121-EO121,(IFERROR(VLOOKUP($B110,#REF!,8,FALSE),"")/30))</f>
        <v>#VALUE!</v>
      </c>
      <c r="EQ122" s="37" t="e">
        <f>IF(AND(EQ121&lt;&gt;0,EP121&lt;&gt;0),EQ121-EP121,(IFERROR(VLOOKUP($B110,#REF!,8,FALSE),"")/30))</f>
        <v>#VALUE!</v>
      </c>
      <c r="ER122" s="37" t="e">
        <f>IF(AND(ER121&lt;&gt;0,EQ121&lt;&gt;0),ER121-EQ121,(IFERROR(VLOOKUP($B110,#REF!,8,FALSE),"")/30))</f>
        <v>#VALUE!</v>
      </c>
      <c r="ES122" s="37" t="e">
        <f>IF(AND(ES121&lt;&gt;0,ER121&lt;&gt;0),ES121-ER121,(IFERROR(VLOOKUP($B110,#REF!,8,FALSE),"")/30))</f>
        <v>#VALUE!</v>
      </c>
      <c r="ET122" s="37" t="e">
        <f>IF(AND(ET121&lt;&gt;0,ES121&lt;&gt;0),ET121-ES121,(IFERROR(VLOOKUP($B110,#REF!,8,FALSE),"")/30))</f>
        <v>#VALUE!</v>
      </c>
      <c r="EU122" s="37" t="e">
        <f>IF(AND(EU121&lt;&gt;0,ET121&lt;&gt;0),EU121-ET121,(IFERROR(VLOOKUP($B110,#REF!,8,FALSE),"")/30))</f>
        <v>#VALUE!</v>
      </c>
      <c r="EV122" s="37" t="e">
        <f>IF(AND(EV121&lt;&gt;0,EU121&lt;&gt;0),EV121-EU121,(IFERROR(VLOOKUP($B110,#REF!,8,FALSE),"")/30))</f>
        <v>#VALUE!</v>
      </c>
      <c r="EW122" s="37" t="e">
        <f>IF(AND(EW121&lt;&gt;0,EV121&lt;&gt;0),EW121-EV121,(IFERROR(VLOOKUP($B110,#REF!,8,FALSE),"")/30))</f>
        <v>#VALUE!</v>
      </c>
      <c r="EX122" s="37" t="e">
        <f>IF(AND(EX121&lt;&gt;0,EW121&lt;&gt;0),EX121-EW121,(IFERROR(VLOOKUP($B110,#REF!,8,FALSE),"")/30))</f>
        <v>#VALUE!</v>
      </c>
      <c r="EY122" s="37" t="e">
        <f>IF(AND(EY121&lt;&gt;0,EX121&lt;&gt;0),EY121-EX121,(IFERROR(VLOOKUP($B110,#REF!,8,FALSE),"")/30))</f>
        <v>#VALUE!</v>
      </c>
      <c r="EZ122" s="37" t="e">
        <f>IF(AND(EZ121&lt;&gt;0,EY121&lt;&gt;0),EZ121-EY121,(IFERROR(VLOOKUP($B110,#REF!,8,FALSE),"")/30))</f>
        <v>#VALUE!</v>
      </c>
      <c r="FA122" s="37" t="e">
        <f>IF(AND(FA121&lt;&gt;0,EZ121&lt;&gt;0),FA121-EZ121,(IFERROR(VLOOKUP($B110,#REF!,8,FALSE),"")/30))</f>
        <v>#VALUE!</v>
      </c>
      <c r="FB122" s="37" t="e">
        <f>IF(AND(FB121&lt;&gt;0,FA121&lt;&gt;0),FB121-FA121,(IFERROR(VLOOKUP($B110,#REF!,8,FALSE),"")/30))</f>
        <v>#VALUE!</v>
      </c>
      <c r="FC122" s="37" t="e">
        <f>IF(AND(FC121&lt;&gt;0,FB121&lt;&gt;0),FC121-FB121,(IFERROR(VLOOKUP($B110,#REF!,8,FALSE),"")/30))</f>
        <v>#VALUE!</v>
      </c>
      <c r="FD122" s="37" t="e">
        <f>IF(AND(FD121&lt;&gt;0,FC121&lt;&gt;0),FD121-FC121,(IFERROR(VLOOKUP($B110,#REF!,9,FALSE),"")/30))</f>
        <v>#VALUE!</v>
      </c>
      <c r="FE122" s="37" t="e">
        <f>IF(AND(FE121&lt;&gt;0,FD121&lt;&gt;0),FE121-FD121,(IFERROR(VLOOKUP($B110,#REF!,9,FALSE),"")/30))</f>
        <v>#VALUE!</v>
      </c>
      <c r="FF122" s="37" t="e">
        <f>IF(AND(FF121&lt;&gt;0,FE121&lt;&gt;0),FF121-FE121,(IFERROR(VLOOKUP($B110,#REF!,9,FALSE),"")/30))</f>
        <v>#VALUE!</v>
      </c>
      <c r="FG122" s="37">
        <f>IF(AND(FG121&lt;&gt;0,FF121&lt;&gt;0),FG121-FF121,(IFERROR(VLOOKUP($B110,#REF!,9,FALSE),"")/30))</f>
        <v>-12000</v>
      </c>
      <c r="FH122" s="37">
        <f>IF(AND(FH121&lt;&gt;0,FG121&lt;&gt;0),FH121-FG121,(IFERROR(VLOOKUP($B110,#REF!,9,FALSE),"")/30))</f>
        <v>0</v>
      </c>
      <c r="FI122" s="37">
        <f>IF(AND(FI121&lt;&gt;0,FH121&lt;&gt;0),FI121-FH121,(IFERROR(VLOOKUP($B110,#REF!,9,FALSE),"")/30))</f>
        <v>0</v>
      </c>
      <c r="FJ122" s="37" t="e">
        <f>IF(AND(FJ121&lt;&gt;0,FI121&lt;&gt;0),FJ121-FI121,(IFERROR(VLOOKUP($B110,#REF!,9,FALSE),"")/30))</f>
        <v>#VALUE!</v>
      </c>
      <c r="FK122" s="37" t="e">
        <f>IF(AND(FK121&lt;&gt;0,FJ121&lt;&gt;0),FK121-FJ121,(IFERROR(VLOOKUP($B110,#REF!,9,FALSE),"")/30))</f>
        <v>#VALUE!</v>
      </c>
      <c r="FL122" s="37" t="e">
        <f>IF(AND(FL121&lt;&gt;0,FK121&lt;&gt;0),FL121-FK121,(IFERROR(VLOOKUP($B110,#REF!,9,FALSE),"")/30))</f>
        <v>#VALUE!</v>
      </c>
      <c r="FM122" s="37" t="e">
        <f>IF(AND(FM121&lt;&gt;0,FL121&lt;&gt;0),FM121-FL121,(IFERROR(VLOOKUP($B110,#REF!,9,FALSE),"")/30))</f>
        <v>#VALUE!</v>
      </c>
      <c r="FN122" s="37" t="e">
        <f>IF(AND(FN121&lt;&gt;0,FM121&lt;&gt;0),FN121-FM121,(IFERROR(VLOOKUP($B110,#REF!,9,FALSE),"")/30))</f>
        <v>#VALUE!</v>
      </c>
      <c r="FO122" s="37" t="e">
        <f>IF(AND(FO121&lt;&gt;0,FN121&lt;&gt;0),FO121-FN121,(IFERROR(VLOOKUP($B110,#REF!,9,FALSE),"")/30))</f>
        <v>#VALUE!</v>
      </c>
      <c r="FP122" s="37" t="e">
        <f>IF(AND(FP121&lt;&gt;0,FO121&lt;&gt;0),FP121-FO121,(IFERROR(VLOOKUP($B110,#REF!,9,FALSE),"")/30))</f>
        <v>#VALUE!</v>
      </c>
      <c r="FQ122" s="37" t="e">
        <f>IF(AND(FQ121&lt;&gt;0,FP121&lt;&gt;0),FQ121-FP121,(IFERROR(VLOOKUP($B110,#REF!,9,FALSE),"")/30))</f>
        <v>#VALUE!</v>
      </c>
      <c r="FR122" s="37" t="e">
        <f>IF(AND(FR121&lt;&gt;0,FQ121&lt;&gt;0),FR121-FQ121,(IFERROR(VLOOKUP($B110,#REF!,9,FALSE),"")/30))</f>
        <v>#VALUE!</v>
      </c>
      <c r="FS122" s="37" t="e">
        <f>IF(AND(FS121&lt;&gt;0,FR121&lt;&gt;0),FS121-FR121,(IFERROR(VLOOKUP($B110,#REF!,9,FALSE),"")/30))</f>
        <v>#VALUE!</v>
      </c>
      <c r="FT122" s="37" t="e">
        <f>IF(AND(FT121&lt;&gt;0,FS121&lt;&gt;0),FT121-FS121,(IFERROR(VLOOKUP($B110,#REF!,9,FALSE),"")/30))</f>
        <v>#VALUE!</v>
      </c>
      <c r="FU122" s="37" t="e">
        <f>IF(AND(FU121&lt;&gt;0,FT121&lt;&gt;0),FU121-FT121,(IFERROR(VLOOKUP($B110,#REF!,9,FALSE),"")/30))</f>
        <v>#VALUE!</v>
      </c>
      <c r="FV122" s="37" t="e">
        <f>IF(AND(FV121&lt;&gt;0,FU121&lt;&gt;0),FV121-FU121,(IFERROR(VLOOKUP($B110,#REF!,9,FALSE),"")/30))</f>
        <v>#VALUE!</v>
      </c>
      <c r="FW122" s="37" t="e">
        <f>IF(AND(FW121&lt;&gt;0,FV121&lt;&gt;0),FW121-FV121,(IFERROR(VLOOKUP($B110,#REF!,9,FALSE),"")/30))</f>
        <v>#VALUE!</v>
      </c>
      <c r="FX122" s="37" t="e">
        <f>IF(AND(FX121&lt;&gt;0,FW121&lt;&gt;0),FX121-FW121,(IFERROR(VLOOKUP($B110,#REF!,9,FALSE),"")/30))</f>
        <v>#VALUE!</v>
      </c>
      <c r="FY122" s="37" t="e">
        <f>IF(AND(FY121&lt;&gt;0,FX121&lt;&gt;0),FY121-FX121,(IFERROR(VLOOKUP($B110,#REF!,9,FALSE),"")/30))</f>
        <v>#VALUE!</v>
      </c>
      <c r="FZ122" s="37" t="e">
        <f>IF(AND(FZ121&lt;&gt;0,FY121&lt;&gt;0),FZ121-FY121,(IFERROR(VLOOKUP($B110,#REF!,9,FALSE),"")/30))</f>
        <v>#VALUE!</v>
      </c>
      <c r="GA122" s="37" t="e">
        <f>IF(AND(GA121&lt;&gt;0,FZ121&lt;&gt;0),GA121-FZ121,(IFERROR(VLOOKUP($B110,#REF!,9,FALSE),"")/30))</f>
        <v>#VALUE!</v>
      </c>
      <c r="GB122" s="37" t="e">
        <f>IF(AND(GB121&lt;&gt;0,GA121&lt;&gt;0),GB121-GA121,(IFERROR(VLOOKUP($B110,#REF!,9,FALSE),"")/30))</f>
        <v>#VALUE!</v>
      </c>
      <c r="GC122" s="37" t="e">
        <f>IF(AND(GC121&lt;&gt;0,GB121&lt;&gt;0),GC121-GB121,(IFERROR(VLOOKUP($B110,#REF!,9,FALSE),"")/30))</f>
        <v>#VALUE!</v>
      </c>
      <c r="GD122" s="37" t="e">
        <f>IF(AND(GD121&lt;&gt;0,GC121&lt;&gt;0),GD121-GC121,(IFERROR(VLOOKUP($B110,#REF!,9,FALSE),"")/30))</f>
        <v>#VALUE!</v>
      </c>
      <c r="GE122" s="37" t="e">
        <f>IF(AND(GE121&lt;&gt;0,GD121&lt;&gt;0),GE121-GD121,(IFERROR(VLOOKUP($B110,#REF!,9,FALSE),"")/30))</f>
        <v>#VALUE!</v>
      </c>
      <c r="GF122" s="37" t="e">
        <f>IF(AND(GF121&lt;&gt;0,GE121&lt;&gt;0),GF121-GE121,(IFERROR(VLOOKUP($B110,#REF!,9,FALSE),"")/30))</f>
        <v>#VALUE!</v>
      </c>
      <c r="GG122" s="37" t="e">
        <f>IF(AND(GG121&lt;&gt;0,GF121&lt;&gt;0),GG121-GF121,(IFERROR(VLOOKUP($B110,#REF!,9,FALSE),"")/30))</f>
        <v>#VALUE!</v>
      </c>
      <c r="GH122" s="37" t="e">
        <f>IF(AND(GH121&lt;&gt;0,GG121&lt;&gt;0),GH121-GG121,(IFERROR(VLOOKUP($B110,#REF!,10,FALSE),"")/30))</f>
        <v>#VALUE!</v>
      </c>
      <c r="GI122" s="37" t="e">
        <f>IF(AND(GI121&lt;&gt;0,GH121&lt;&gt;0),GI121-GH121,(IFERROR(VLOOKUP($B110,#REF!,10,FALSE),"")/30))</f>
        <v>#VALUE!</v>
      </c>
      <c r="GJ122" s="37" t="e">
        <f>IF(AND(GJ121&lt;&gt;0,GI121&lt;&gt;0),GJ121-GI121,(IFERROR(VLOOKUP($B110,#REF!,10,FALSE),"")/30))</f>
        <v>#VALUE!</v>
      </c>
      <c r="GK122" s="37" t="e">
        <f>IF(AND(GK121&lt;&gt;0,GJ121&lt;&gt;0),GK121-GJ121,(IFERROR(VLOOKUP($B110,#REF!,10,FALSE),"")/30))</f>
        <v>#VALUE!</v>
      </c>
      <c r="GL122" s="37" t="e">
        <f>IF(AND(GL121&lt;&gt;0,GK121&lt;&gt;0),GL121-GK121,(IFERROR(VLOOKUP($B110,#REF!,10,FALSE),"")/30))</f>
        <v>#VALUE!</v>
      </c>
      <c r="GM122" s="37" t="e">
        <f>IF(AND(GM121&lt;&gt;0,GL121&lt;&gt;0),GM121-GL121,(IFERROR(VLOOKUP($B110,#REF!,10,FALSE),"")/30))</f>
        <v>#VALUE!</v>
      </c>
      <c r="GN122" s="37" t="e">
        <f>IF(AND(GN121&lt;&gt;0,GM121&lt;&gt;0),GN121-GM121,(IFERROR(VLOOKUP($B110,#REF!,10,FALSE),"")/30))</f>
        <v>#VALUE!</v>
      </c>
      <c r="GO122" s="37" t="e">
        <f>IF(AND(GO121&lt;&gt;0,GN121&lt;&gt;0),GO121-GN121,(IFERROR(VLOOKUP($B110,#REF!,10,FALSE),"")/30))</f>
        <v>#VALUE!</v>
      </c>
      <c r="GP122" s="37" t="e">
        <f>IF(AND(GP121&lt;&gt;0,GO121&lt;&gt;0),GP121-GO121,(IFERROR(VLOOKUP($B110,#REF!,10,FALSE),"")/30))</f>
        <v>#VALUE!</v>
      </c>
      <c r="GQ122" s="37" t="e">
        <f>IF(AND(GQ121&lt;&gt;0,GP121&lt;&gt;0),GQ121-GP121,(IFERROR(VLOOKUP($B110,#REF!,10,FALSE),"")/30))</f>
        <v>#VALUE!</v>
      </c>
      <c r="GR122" s="37" t="e">
        <f>IF(AND(GR121&lt;&gt;0,GQ121&lt;&gt;0),GR121-GQ121,(IFERROR(VLOOKUP($B110,#REF!,10,FALSE),"")/30))</f>
        <v>#VALUE!</v>
      </c>
      <c r="GS122" s="37" t="e">
        <f>IF(AND(GS121&lt;&gt;0,GR121&lt;&gt;0),GS121-GR121,(IFERROR(VLOOKUP($B110,#REF!,10,FALSE),"")/30))</f>
        <v>#VALUE!</v>
      </c>
      <c r="GT122" s="37" t="e">
        <f>IF(AND(GT121&lt;&gt;0,GS121&lt;&gt;0),GT121-GS121,(IFERROR(VLOOKUP($B110,#REF!,10,FALSE),"")/30))</f>
        <v>#VALUE!</v>
      </c>
      <c r="GU122" s="37" t="e">
        <f>IF(AND(GU121&lt;&gt;0,GT121&lt;&gt;0),GU121-GT121,(IFERROR(VLOOKUP($B110,#REF!,10,FALSE),"")/30))</f>
        <v>#VALUE!</v>
      </c>
      <c r="GV122" s="37" t="e">
        <f>IF(AND(GV121&lt;&gt;0,GU121&lt;&gt;0),GV121-GU121,(IFERROR(VLOOKUP($B110,#REF!,10,FALSE),"")/30))</f>
        <v>#VALUE!</v>
      </c>
      <c r="GW122" s="37" t="e">
        <f>IF(AND(GW121&lt;&gt;0,GV121&lt;&gt;0),GW121-GV121,(IFERROR(VLOOKUP($B110,#REF!,10,FALSE),"")/30))</f>
        <v>#VALUE!</v>
      </c>
      <c r="GX122" s="37" t="e">
        <f>IF(AND(GX121&lt;&gt;0,GW121&lt;&gt;0),GX121-GW121,(IFERROR(VLOOKUP($B110,#REF!,10,FALSE),"")/30))</f>
        <v>#VALUE!</v>
      </c>
      <c r="GY122" s="37" t="e">
        <f>IF(AND(GY121&lt;&gt;0,GX121&lt;&gt;0),GY121-GX121,(IFERROR(VLOOKUP($B110,#REF!,10,FALSE),"")/30))</f>
        <v>#VALUE!</v>
      </c>
      <c r="GZ122" s="37" t="e">
        <f>IF(AND(GZ121&lt;&gt;0,GY121&lt;&gt;0),GZ121-GY121,(IFERROR(VLOOKUP($B110,#REF!,10,FALSE),"")/30))</f>
        <v>#VALUE!</v>
      </c>
      <c r="HA122" s="37" t="e">
        <f>IF(AND(HA121&lt;&gt;0,GZ121&lt;&gt;0),HA121-GZ121,(IFERROR(VLOOKUP($B110,#REF!,10,FALSE),"")/30))</f>
        <v>#VALUE!</v>
      </c>
      <c r="HB122" s="37" t="e">
        <f>IF(AND(HB121&lt;&gt;0,HA121&lt;&gt;0),HB121-HA121,(IFERROR(VLOOKUP($B110,#REF!,10,FALSE),"")/30))</f>
        <v>#VALUE!</v>
      </c>
      <c r="HC122" s="37" t="e">
        <f>IF(AND(HC121&lt;&gt;0,HB121&lt;&gt;0),HC121-HB121,(IFERROR(VLOOKUP($B110,#REF!,10,FALSE),"")/30))</f>
        <v>#VALUE!</v>
      </c>
      <c r="HD122" s="37" t="e">
        <f>IF(AND(HD121&lt;&gt;0,HC121&lt;&gt;0),HD121-HC121,(IFERROR(VLOOKUP($B110,#REF!,10,FALSE),"")/30))</f>
        <v>#VALUE!</v>
      </c>
      <c r="HE122" s="37" t="e">
        <f>IF(AND(HE121&lt;&gt;0,HD121&lt;&gt;0),HE121-HD121,(IFERROR(VLOOKUP($B110,#REF!,10,FALSE),"")/30))</f>
        <v>#VALUE!</v>
      </c>
      <c r="HF122" s="37" t="e">
        <f>IF(AND(HF121&lt;&gt;0,HE121&lt;&gt;0),HF121-HE121,(IFERROR(VLOOKUP($B110,#REF!,10,FALSE),"")/30))</f>
        <v>#VALUE!</v>
      </c>
      <c r="HG122" s="37" t="e">
        <f>IF(AND(HG121&lt;&gt;0,HF121&lt;&gt;0),HG121-HF121,(IFERROR(VLOOKUP($B110,#REF!,10,FALSE),"")/30))</f>
        <v>#VALUE!</v>
      </c>
      <c r="HH122" s="37" t="e">
        <f>IF(AND(HH121&lt;&gt;0,HG121&lt;&gt;0),HH121-HG121,(IFERROR(VLOOKUP($B110,#REF!,10,FALSE),"")/30))</f>
        <v>#VALUE!</v>
      </c>
      <c r="HI122" s="37" t="e">
        <f>IF(AND(HI121&lt;&gt;0,HH121&lt;&gt;0),HI121-HH121,(IFERROR(VLOOKUP($B110,#REF!,10,FALSE),"")/30))</f>
        <v>#VALUE!</v>
      </c>
      <c r="HJ122" s="37" t="e">
        <f>IF(AND(HJ121&lt;&gt;0,HI121&lt;&gt;0),HJ121-HI121,(IFERROR(VLOOKUP($B110,#REF!,10,FALSE),"")/30))</f>
        <v>#VALUE!</v>
      </c>
      <c r="HK122" s="37" t="e">
        <f>IF(AND(HK121&lt;&gt;0,HJ121&lt;&gt;0),HK121-HJ121,(IFERROR(VLOOKUP($B110,#REF!,10,FALSE),"")/30))</f>
        <v>#VALUE!</v>
      </c>
      <c r="HL122" s="37" t="e">
        <f>IF(AND(HL121&lt;&gt;0,HK121&lt;&gt;0),HL121-HK121,(IFERROR(VLOOKUP($B110,#REF!,10,FALSE),"")/30))</f>
        <v>#VALUE!</v>
      </c>
      <c r="HM122" s="37" t="e">
        <f>IF(AND(HM121&lt;&gt;0,HL121&lt;&gt;0),HM121-HL121,(IFERROR(VLOOKUP($B110,#REF!,11,FALSE),"")/30))</f>
        <v>#VALUE!</v>
      </c>
      <c r="HN122" s="37" t="e">
        <f>IF(AND(HN121&lt;&gt;0,HM121&lt;&gt;0),HN121-HM121,(IFERROR(VLOOKUP($B110,#REF!,11,FALSE),"")/30))</f>
        <v>#VALUE!</v>
      </c>
      <c r="HO122" s="37" t="e">
        <f>IF(AND(HO121&lt;&gt;0,HN121&lt;&gt;0),HO121-HN121,(IFERROR(VLOOKUP($B110,#REF!,11,FALSE),"")/30))</f>
        <v>#VALUE!</v>
      </c>
      <c r="HP122" s="37" t="e">
        <f>IF(AND(HP121&lt;&gt;0,HO121&lt;&gt;0),HP121-HO121,(IFERROR(VLOOKUP($B110,#REF!,11,FALSE),"")/30))</f>
        <v>#VALUE!</v>
      </c>
      <c r="HQ122" s="37" t="e">
        <f>IF(AND(HQ121&lt;&gt;0,HP121&lt;&gt;0),HQ121-HP121,(IFERROR(VLOOKUP($B110,#REF!,11,FALSE),"")/30))</f>
        <v>#VALUE!</v>
      </c>
      <c r="HR122" s="37" t="e">
        <f>IF(AND(HR121&lt;&gt;0,HQ121&lt;&gt;0),HR121-HQ121,(IFERROR(VLOOKUP($B110,#REF!,11,FALSE),"")/30))</f>
        <v>#VALUE!</v>
      </c>
      <c r="HS122" s="37" t="e">
        <f>IF(AND(HS121&lt;&gt;0,HR121&lt;&gt;0),HS121-HR121,(IFERROR(VLOOKUP($B110,#REF!,11,FALSE),"")/30))</f>
        <v>#VALUE!</v>
      </c>
      <c r="HT122" s="37" t="e">
        <f>IF(AND(HT121&lt;&gt;0,HS121&lt;&gt;0),HT121-HS121,(IFERROR(VLOOKUP($B110,#REF!,11,FALSE),"")/30))</f>
        <v>#VALUE!</v>
      </c>
      <c r="HU122" s="37" t="e">
        <f>IF(AND(HU121&lt;&gt;0,HT121&lt;&gt;0),HU121-HT121,(IFERROR(VLOOKUP($B110,#REF!,11,FALSE),"")/30))</f>
        <v>#VALUE!</v>
      </c>
      <c r="HV122" s="37" t="e">
        <f>IF(AND(HV121&lt;&gt;0,HU121&lt;&gt;0),HV121-HU121,(IFERROR(VLOOKUP($B110,#REF!,11,FALSE),"")/30))</f>
        <v>#VALUE!</v>
      </c>
      <c r="HW122" s="37" t="e">
        <f>IF(AND(HW121&lt;&gt;0,HV121&lt;&gt;0),HW121-HV121,(IFERROR(VLOOKUP($B110,#REF!,11,FALSE),"")/30))</f>
        <v>#VALUE!</v>
      </c>
      <c r="HX122" s="37" t="e">
        <f>IF(AND(HX121&lt;&gt;0,HW121&lt;&gt;0),HX121-HW121,(IFERROR(VLOOKUP($B110,#REF!,11,FALSE),"")/30))</f>
        <v>#VALUE!</v>
      </c>
      <c r="HY122" s="37" t="e">
        <f>IF(AND(HY121&lt;&gt;0,HX121&lt;&gt;0),HY121-HX121,(IFERROR(VLOOKUP($B110,#REF!,11,FALSE),"")/30))</f>
        <v>#VALUE!</v>
      </c>
      <c r="HZ122" s="37" t="e">
        <f>IF(AND(HZ121&lt;&gt;0,HY121&lt;&gt;0),HZ121-HY121,(IFERROR(VLOOKUP($B110,#REF!,11,FALSE),"")/30))</f>
        <v>#VALUE!</v>
      </c>
      <c r="IA122" s="37" t="e">
        <f>IF(AND(IA121&lt;&gt;0,HZ121&lt;&gt;0),IA121-HZ121,(IFERROR(VLOOKUP($B110,#REF!,11,FALSE),"")/30))</f>
        <v>#VALUE!</v>
      </c>
      <c r="IB122" s="37" t="e">
        <f>IF(AND(IB121&lt;&gt;0,IA121&lt;&gt;0),IB121-IA121,(IFERROR(VLOOKUP($B110,#REF!,11,FALSE),"")/30))</f>
        <v>#VALUE!</v>
      </c>
      <c r="IC122" s="37" t="e">
        <f>IF(AND(IC121&lt;&gt;0,IB121&lt;&gt;0),IC121-IB121,(IFERROR(VLOOKUP($B110,#REF!,11,FALSE),"")/30))</f>
        <v>#VALUE!</v>
      </c>
      <c r="ID122" s="37" t="e">
        <f>IF(AND(ID121&lt;&gt;0,IC121&lt;&gt;0),ID121-IC121,(IFERROR(VLOOKUP($B110,#REF!,11,FALSE),"")/30))</f>
        <v>#VALUE!</v>
      </c>
      <c r="IE122" s="37" t="e">
        <f>IF(AND(IE121&lt;&gt;0,ID121&lt;&gt;0),IE121-ID121,(IFERROR(VLOOKUP($B110,#REF!,11,FALSE),"")/30))</f>
        <v>#VALUE!</v>
      </c>
      <c r="IF122" s="37" t="e">
        <f>IF(AND(IF121&lt;&gt;0,IE121&lt;&gt;0),IF121-IE121,(IFERROR(VLOOKUP($B110,#REF!,11,FALSE),"")/30))</f>
        <v>#VALUE!</v>
      </c>
      <c r="IG122" s="37" t="e">
        <f>IF(AND(IG121&lt;&gt;0,IF121&lt;&gt;0),IG121-IF121,(IFERROR(VLOOKUP($B110,#REF!,11,FALSE),"")/30))</f>
        <v>#VALUE!</v>
      </c>
      <c r="IH122" s="37" t="e">
        <f>IF(AND(IH121&lt;&gt;0,IG121&lt;&gt;0),IH121-IG121,(IFERROR(VLOOKUP($B110,#REF!,11,FALSE),"")/30))</f>
        <v>#VALUE!</v>
      </c>
      <c r="II122" s="37" t="e">
        <f>IF(AND(II121&lt;&gt;0,IH121&lt;&gt;0),II121-IH121,(IFERROR(VLOOKUP($B110,#REF!,11,FALSE),"")/30))</f>
        <v>#VALUE!</v>
      </c>
      <c r="IJ122" s="37" t="e">
        <f>IF(AND(IJ121&lt;&gt;0,II121&lt;&gt;0),IJ121-II121,(IFERROR(VLOOKUP($B110,#REF!,11,FALSE),"")/30))</f>
        <v>#VALUE!</v>
      </c>
      <c r="IK122" s="37" t="e">
        <f>IF(AND(IK121&lt;&gt;0,IJ121&lt;&gt;0),IK121-IJ121,(IFERROR(VLOOKUP($B110,#REF!,11,FALSE),"")/30))</f>
        <v>#VALUE!</v>
      </c>
      <c r="IL122" s="37" t="e">
        <f>IF(AND(IL121&lt;&gt;0,IK121&lt;&gt;0),IL121-IK121,(IFERROR(VLOOKUP($B110,#REF!,11,FALSE),"")/30))</f>
        <v>#VALUE!</v>
      </c>
      <c r="IM122" s="37" t="e">
        <f>IF(AND(IM121&lt;&gt;0,IL121&lt;&gt;0),IM121-IL121,(IFERROR(VLOOKUP($B110,#REF!,11,FALSE),"")/30))</f>
        <v>#VALUE!</v>
      </c>
      <c r="IN122" s="37" t="e">
        <f>IF(AND(IN121&lt;&gt;0,IM121&lt;&gt;0),IN121-IM121,(IFERROR(VLOOKUP($B110,#REF!,11,FALSE),"")/30))</f>
        <v>#VALUE!</v>
      </c>
      <c r="IO122" s="37" t="e">
        <f>IF(AND(IO121&lt;&gt;0,IN121&lt;&gt;0),IO121-IN121,(IFERROR(VLOOKUP($B110,#REF!,11,FALSE),"")/30))</f>
        <v>#VALUE!</v>
      </c>
      <c r="IP122" s="37" t="e">
        <f>IF(AND(IP121&lt;&gt;0,IO121&lt;&gt;0),IP121-IO121,(IFERROR(VLOOKUP($B110,#REF!,11,FALSE),"")/30))</f>
        <v>#VALUE!</v>
      </c>
      <c r="IQ122" s="37" t="e">
        <f>IF(AND(IQ121&lt;&gt;0,IP121&lt;&gt;0),IQ121-IP121,(IFERROR(VLOOKUP($B110,#REF!,11,FALSE),"")/30))</f>
        <v>#VALUE!</v>
      </c>
      <c r="IR122" s="37" t="e">
        <f>IF(AND(IR121&lt;&gt;0,IQ121&lt;&gt;0),IR121-IQ121,(IFERROR(VLOOKUP($B110,#REF!,12,FALSE),"")/30))</f>
        <v>#VALUE!</v>
      </c>
      <c r="IS122" s="37" t="e">
        <f>IF(AND(IS121&lt;&gt;0,IR121&lt;&gt;0),IS121-IR121,(IFERROR(VLOOKUP($B110,#REF!,12,FALSE),"")/30))</f>
        <v>#VALUE!</v>
      </c>
      <c r="IT122" s="37" t="e">
        <f>IF(AND(IT121&lt;&gt;0,IS121&lt;&gt;0),IT121-IS121,(IFERROR(VLOOKUP($B110,#REF!,12,FALSE),"")/30))</f>
        <v>#VALUE!</v>
      </c>
      <c r="IU122" s="37" t="e">
        <f>IF(AND(IU121&lt;&gt;0,IT121&lt;&gt;0),IU121-IT121,(IFERROR(VLOOKUP($B110,#REF!,12,FALSE),"")/30))</f>
        <v>#VALUE!</v>
      </c>
      <c r="IV122" s="37" t="e">
        <f>IF(AND(IV121&lt;&gt;0,IU121&lt;&gt;0),IV121-IU121,(IFERROR(VLOOKUP($B110,#REF!,12,FALSE),"")/30))</f>
        <v>#VALUE!</v>
      </c>
      <c r="IW122" s="37" t="e">
        <f>IF(AND(IW121&lt;&gt;0,IV121&lt;&gt;0),IW121-IV121,(IFERROR(VLOOKUP($B110,#REF!,12,FALSE),"")/30))</f>
        <v>#VALUE!</v>
      </c>
      <c r="IX122" s="37" t="e">
        <f>IF(AND(IX121&lt;&gt;0,IW121&lt;&gt;0),IX121-IW121,(IFERROR(VLOOKUP($B110,#REF!,12,FALSE),"")/30))</f>
        <v>#VALUE!</v>
      </c>
      <c r="IY122" s="37" t="e">
        <f>IF(AND(IY121&lt;&gt;0,IX121&lt;&gt;0),IY121-IX121,(IFERROR(VLOOKUP($B110,#REF!,12,FALSE),"")/30))</f>
        <v>#VALUE!</v>
      </c>
      <c r="IZ122" s="37" t="e">
        <f>IF(AND(IZ121&lt;&gt;0,IY121&lt;&gt;0),IZ121-IY121,(IFERROR(VLOOKUP($B110,#REF!,12,FALSE),"")/30))</f>
        <v>#VALUE!</v>
      </c>
      <c r="JA122" s="37" t="e">
        <f>IF(AND(JA121&lt;&gt;0,IZ121&lt;&gt;0),JA121-IZ121,(IFERROR(VLOOKUP($B110,#REF!,12,FALSE),"")/30))</f>
        <v>#VALUE!</v>
      </c>
      <c r="JB122" s="37" t="e">
        <f>IF(AND(JB121&lt;&gt;0,JA121&lt;&gt;0),JB121-JA121,(IFERROR(VLOOKUP($B110,#REF!,12,FALSE),"")/30))</f>
        <v>#VALUE!</v>
      </c>
      <c r="JC122" s="37" t="e">
        <f>IF(AND(JC121&lt;&gt;0,JB121&lt;&gt;0),JC121-JB121,(IFERROR(VLOOKUP($B110,#REF!,12,FALSE),"")/30))</f>
        <v>#VALUE!</v>
      </c>
      <c r="JD122" s="37" t="e">
        <f>IF(AND(JD121&lt;&gt;0,JC121&lt;&gt;0),JD121-JC121,(IFERROR(VLOOKUP($B110,#REF!,12,FALSE),"")/30))</f>
        <v>#VALUE!</v>
      </c>
      <c r="JE122" s="37" t="e">
        <f>IF(AND(JE121&lt;&gt;0,JD121&lt;&gt;0),JE121-JD121,(IFERROR(VLOOKUP($B110,#REF!,12,FALSE),"")/30))</f>
        <v>#VALUE!</v>
      </c>
      <c r="JF122" s="37" t="e">
        <f>IF(AND(JF121&lt;&gt;0,JE121&lt;&gt;0),JF121-JE121,(IFERROR(VLOOKUP($B110,#REF!,12,FALSE),"")/30))</f>
        <v>#VALUE!</v>
      </c>
      <c r="JG122" s="37" t="e">
        <f>IF(AND(JG121&lt;&gt;0,JF121&lt;&gt;0),JG121-JF121,(IFERROR(VLOOKUP($B110,#REF!,12,FALSE),"")/30))</f>
        <v>#VALUE!</v>
      </c>
      <c r="JH122" s="37" t="e">
        <f>IF(AND(JH121&lt;&gt;0,JG121&lt;&gt;0),JH121-JG121,(IFERROR(VLOOKUP($B110,#REF!,12,FALSE),"")/30))</f>
        <v>#VALUE!</v>
      </c>
      <c r="JI122" s="37" t="e">
        <f>IF(AND(JI121&lt;&gt;0,JH121&lt;&gt;0),JI121-JH121,(IFERROR(VLOOKUP($B110,#REF!,12,FALSE),"")/30))</f>
        <v>#VALUE!</v>
      </c>
      <c r="JJ122" s="37" t="e">
        <f>IF(AND(JJ121&lt;&gt;0,JI121&lt;&gt;0),JJ121-JI121,(IFERROR(VLOOKUP($B110,#REF!,12,FALSE),"")/30))</f>
        <v>#VALUE!</v>
      </c>
      <c r="JK122" s="37" t="e">
        <f>IF(AND(JK121&lt;&gt;0,JJ121&lt;&gt;0),JK121-JJ121,(IFERROR(VLOOKUP($B110,#REF!,12,FALSE),"")/30))</f>
        <v>#VALUE!</v>
      </c>
      <c r="JL122" s="37" t="e">
        <f>IF(AND(JL121&lt;&gt;0,JK121&lt;&gt;0),JL121-JK121,(IFERROR(VLOOKUP($B110,#REF!,12,FALSE),"")/30))</f>
        <v>#VALUE!</v>
      </c>
      <c r="JM122" s="37" t="e">
        <f>IF(AND(JM121&lt;&gt;0,JL121&lt;&gt;0),JM121-JL121,(IFERROR(VLOOKUP($B110,#REF!,12,FALSE),"")/30))</f>
        <v>#VALUE!</v>
      </c>
      <c r="JN122" s="37" t="e">
        <f>IF(AND(JN121&lt;&gt;0,JM121&lt;&gt;0),JN121-JM121,(IFERROR(VLOOKUP($B110,#REF!,12,FALSE),"")/30))</f>
        <v>#VALUE!</v>
      </c>
      <c r="JO122" s="37" t="e">
        <f>IF(AND(JO121&lt;&gt;0,JN121&lt;&gt;0),JO121-JN121,(IFERROR(VLOOKUP($B110,#REF!,12,FALSE),"")/30))</f>
        <v>#VALUE!</v>
      </c>
      <c r="JP122" s="37" t="e">
        <f>IF(AND(JP121&lt;&gt;0,JO121&lt;&gt;0),JP121-JO121,(IFERROR(VLOOKUP($B110,#REF!,12,FALSE),"")/30))</f>
        <v>#VALUE!</v>
      </c>
      <c r="JQ122" s="37" t="e">
        <f>IF(AND(JQ121&lt;&gt;0,JP121&lt;&gt;0),JQ121-JP121,(IFERROR(VLOOKUP($B110,#REF!,12,FALSE),"")/30))</f>
        <v>#VALUE!</v>
      </c>
      <c r="JR122" s="37" t="e">
        <f>IF(AND(JR121&lt;&gt;0,JQ121&lt;&gt;0),JR121-JQ121,(IFERROR(VLOOKUP($B110,#REF!,12,FALSE),"")/30))</f>
        <v>#VALUE!</v>
      </c>
      <c r="JS122" s="37" t="e">
        <f>IF(AND(JS121&lt;&gt;0,JR121&lt;&gt;0),JS121-JR121,(IFERROR(VLOOKUP($B110,#REF!,12,FALSE),"")/30))</f>
        <v>#VALUE!</v>
      </c>
      <c r="JT122" s="37" t="e">
        <f>IF(AND(JT121&lt;&gt;0,JS121&lt;&gt;0),JT121-JS121,(IFERROR(VLOOKUP($B110,#REF!,12,FALSE),"")/30))</f>
        <v>#VALUE!</v>
      </c>
      <c r="JU122" s="37" t="e">
        <f>IF(AND(JU121&lt;&gt;0,JT121&lt;&gt;0),JU121-JT121,(IFERROR(VLOOKUP($B110,#REF!,12,FALSE),"")/30))</f>
        <v>#VALUE!</v>
      </c>
      <c r="JV122" s="37" t="e">
        <f>IF(AND(JV121&lt;&gt;0,JU121&lt;&gt;0),JV121-JU121,(IFERROR(VLOOKUP($B110,#REF!,13,FALSE),"")/30))</f>
        <v>#VALUE!</v>
      </c>
      <c r="JW122" s="37" t="e">
        <f>IF(AND(JW121&lt;&gt;0,JV121&lt;&gt;0),JW121-JV121,(IFERROR(VLOOKUP($B110,#REF!,13,FALSE),"")/30))</f>
        <v>#VALUE!</v>
      </c>
      <c r="JX122" s="37" t="e">
        <f>IF(AND(JX121&lt;&gt;0,JW121&lt;&gt;0),JX121-JW121,(IFERROR(VLOOKUP($B110,#REF!,13,FALSE),"")/30))</f>
        <v>#VALUE!</v>
      </c>
      <c r="JY122" s="37" t="e">
        <f>IF(AND(JY121&lt;&gt;0,JX121&lt;&gt;0),JY121-JX121,(IFERROR(VLOOKUP($B110,#REF!,13,FALSE),"")/30))</f>
        <v>#VALUE!</v>
      </c>
      <c r="JZ122" s="37" t="e">
        <f>IF(AND(JZ121&lt;&gt;0,JY121&lt;&gt;0),JZ121-JY121,(IFERROR(VLOOKUP($B110,#REF!,13,FALSE),"")/30))</f>
        <v>#VALUE!</v>
      </c>
      <c r="KA122" s="37" t="e">
        <f>IF(AND(KA121&lt;&gt;0,JZ121&lt;&gt;0),KA121-JZ121,(IFERROR(VLOOKUP($B110,#REF!,13,FALSE),"")/30))</f>
        <v>#VALUE!</v>
      </c>
      <c r="KB122" s="37" t="e">
        <f>IF(AND(KB121&lt;&gt;0,KA121&lt;&gt;0),KB121-KA121,(IFERROR(VLOOKUP($B110,#REF!,13,FALSE),"")/30))</f>
        <v>#VALUE!</v>
      </c>
      <c r="KC122" s="37" t="e">
        <f>IF(AND(KC121&lt;&gt;0,KB121&lt;&gt;0),KC121-KB121,(IFERROR(VLOOKUP($B110,#REF!,13,FALSE),"")/30))</f>
        <v>#VALUE!</v>
      </c>
      <c r="KD122" s="37" t="e">
        <f>IF(AND(KD121&lt;&gt;0,KC121&lt;&gt;0),KD121-KC121,(IFERROR(VLOOKUP($B110,#REF!,13,FALSE),"")/30))</f>
        <v>#VALUE!</v>
      </c>
      <c r="KE122" s="37" t="e">
        <f>IF(AND(KE121&lt;&gt;0,KD121&lt;&gt;0),KE121-KD121,(IFERROR(VLOOKUP($B110,#REF!,13,FALSE),"")/30))</f>
        <v>#VALUE!</v>
      </c>
      <c r="KF122" s="37" t="e">
        <f>IF(AND(KF121&lt;&gt;0,KE121&lt;&gt;0),KF121-KE121,(IFERROR(VLOOKUP($B110,#REF!,13,FALSE),"")/30))</f>
        <v>#VALUE!</v>
      </c>
      <c r="KG122" s="37" t="e">
        <f>IF(AND(KG121&lt;&gt;0,KF121&lt;&gt;0),KG121-KF121,(IFERROR(VLOOKUP($B110,#REF!,13,FALSE),"")/30))</f>
        <v>#VALUE!</v>
      </c>
      <c r="KH122" s="37" t="e">
        <f>IF(AND(KH121&lt;&gt;0,KG121&lt;&gt;0),KH121-KG121,(IFERROR(VLOOKUP($B110,#REF!,13,FALSE),"")/30))</f>
        <v>#VALUE!</v>
      </c>
      <c r="KI122" s="37" t="e">
        <f>IF(AND(KI121&lt;&gt;0,KH121&lt;&gt;0),KI121-KH121,(IFERROR(VLOOKUP($B110,#REF!,13,FALSE),"")/30))</f>
        <v>#VALUE!</v>
      </c>
      <c r="KJ122" s="37" t="e">
        <f>IF(AND(KJ121&lt;&gt;0,KI121&lt;&gt;0),KJ121-KI121,(IFERROR(VLOOKUP($B110,#REF!,13,FALSE),"")/30))</f>
        <v>#VALUE!</v>
      </c>
      <c r="KK122" s="37" t="e">
        <f>IF(AND(KK121&lt;&gt;0,KJ121&lt;&gt;0),KK121-KJ121,(IFERROR(VLOOKUP($B110,#REF!,13,FALSE),"")/30))</f>
        <v>#VALUE!</v>
      </c>
      <c r="KL122" s="37" t="e">
        <f>IF(AND(KL121&lt;&gt;0,KK121&lt;&gt;0),KL121-KK121,(IFERROR(VLOOKUP($B110,#REF!,13,FALSE),"")/30))</f>
        <v>#VALUE!</v>
      </c>
      <c r="KM122" s="37" t="e">
        <f>IF(AND(KM121&lt;&gt;0,KL121&lt;&gt;0),KM121-KL121,(IFERROR(VLOOKUP($B110,#REF!,13,FALSE),"")/30))</f>
        <v>#VALUE!</v>
      </c>
      <c r="KN122" s="37" t="e">
        <f>IF(AND(KN121&lt;&gt;0,KM121&lt;&gt;0),KN121-KM121,(IFERROR(VLOOKUP($B110,#REF!,13,FALSE),"")/30))</f>
        <v>#VALUE!</v>
      </c>
      <c r="KO122" s="37" t="e">
        <f>IF(AND(KO121&lt;&gt;0,KN121&lt;&gt;0),KO121-KN121,(IFERROR(VLOOKUP($B110,#REF!,13,FALSE),"")/30))</f>
        <v>#VALUE!</v>
      </c>
      <c r="KP122" s="37" t="e">
        <f>IF(AND(KP121&lt;&gt;0,KO121&lt;&gt;0),KP121-KO121,(IFERROR(VLOOKUP($B110,#REF!,13,FALSE),"")/30))</f>
        <v>#VALUE!</v>
      </c>
      <c r="KQ122" s="37" t="e">
        <f>IF(AND(KQ121&lt;&gt;0,KP121&lt;&gt;0),KQ121-KP121,(IFERROR(VLOOKUP($B110,#REF!,13,FALSE),"")/30))</f>
        <v>#VALUE!</v>
      </c>
      <c r="KR122" s="37" t="e">
        <f>IF(AND(KR121&lt;&gt;0,KQ121&lt;&gt;0),KR121-KQ121,(IFERROR(VLOOKUP($B110,#REF!,13,FALSE),"")/30))</f>
        <v>#VALUE!</v>
      </c>
      <c r="KS122" s="37" t="e">
        <f>IF(AND(KS121&lt;&gt;0,KR121&lt;&gt;0),KS121-KR121,(IFERROR(VLOOKUP($B110,#REF!,13,FALSE),"")/30))</f>
        <v>#VALUE!</v>
      </c>
      <c r="KT122" s="37" t="e">
        <f>IF(AND(KT121&lt;&gt;0,KS121&lt;&gt;0),KT121-KS121,(IFERROR(VLOOKUP($B110,#REF!,13,FALSE),"")/30))</f>
        <v>#VALUE!</v>
      </c>
      <c r="KU122" s="37" t="e">
        <f>IF(AND(KU121&lt;&gt;0,KT121&lt;&gt;0),KU121-KT121,(IFERROR(VLOOKUP($B110,#REF!,13,FALSE),"")/30))</f>
        <v>#VALUE!</v>
      </c>
      <c r="KV122" s="37" t="e">
        <f>IF(AND(KV121&lt;&gt;0,KU121&lt;&gt;0),KV121-KU121,(IFERROR(VLOOKUP($B110,#REF!,13,FALSE),"")/30))</f>
        <v>#VALUE!</v>
      </c>
      <c r="KW122" s="37" t="e">
        <f>IF(AND(KW121&lt;&gt;0,KV121&lt;&gt;0),KW121-KV121,(IFERROR(VLOOKUP($B110,#REF!,13,FALSE),"")/30))</f>
        <v>#VALUE!</v>
      </c>
      <c r="KX122" s="37" t="e">
        <f>IF(AND(KX121&lt;&gt;0,KW121&lt;&gt;0),KX121-KW121,(IFERROR(VLOOKUP($B110,#REF!,13,FALSE),"")/30))</f>
        <v>#VALUE!</v>
      </c>
      <c r="KY122" s="37" t="e">
        <f>IF(AND(KY121&lt;&gt;0,KX121&lt;&gt;0),KY121-KX121,(IFERROR(VLOOKUP($B110,#REF!,13,FALSE),"")/30))</f>
        <v>#VALUE!</v>
      </c>
      <c r="KZ122" s="37" t="e">
        <f>IF(AND(KZ121&lt;&gt;0,KY121&lt;&gt;0),KZ121-KY121,(IFERROR(VLOOKUP($B110,#REF!,13,FALSE),"")/30))</f>
        <v>#VALUE!</v>
      </c>
      <c r="LA122" s="37" t="e">
        <f>IF(AND(LA121&lt;&gt;0,KZ121&lt;&gt;0),LA121-KZ121,(IFERROR(VLOOKUP($B110,#REF!,14,FALSE),"")/30))</f>
        <v>#VALUE!</v>
      </c>
      <c r="LB122" s="37" t="e">
        <f>IF(AND(LB121&lt;&gt;0,LA121&lt;&gt;0),LB121-LA121,(IFERROR(VLOOKUP($B110,#REF!,14,FALSE),"")/30))</f>
        <v>#VALUE!</v>
      </c>
      <c r="LC122" s="37" t="e">
        <f>IF(AND(LC121&lt;&gt;0,LB121&lt;&gt;0),LC121-LB121,(IFERROR(VLOOKUP($B110,#REF!,14,FALSE),"")/30))</f>
        <v>#VALUE!</v>
      </c>
      <c r="LD122" s="37" t="e">
        <f>IF(AND(LD121&lt;&gt;0,LC121&lt;&gt;0),LD121-LC121,(IFERROR(VLOOKUP($B110,#REF!,14,FALSE),"")/30))</f>
        <v>#VALUE!</v>
      </c>
      <c r="LE122" s="37" t="e">
        <f>IF(AND(LE121&lt;&gt;0,LD121&lt;&gt;0),LE121-LD121,(IFERROR(VLOOKUP($B110,#REF!,14,FALSE),"")/30))</f>
        <v>#VALUE!</v>
      </c>
      <c r="LF122" s="37" t="e">
        <f>IF(AND(LF121&lt;&gt;0,LE121&lt;&gt;0),LF121-LE121,(IFERROR(VLOOKUP($B110,#REF!,14,FALSE),"")/30))</f>
        <v>#VALUE!</v>
      </c>
      <c r="LG122" s="37" t="e">
        <f>IF(AND(LG121&lt;&gt;0,LF121&lt;&gt;0),LG121-LF121,(IFERROR(VLOOKUP($B110,#REF!,14,FALSE),"")/30))</f>
        <v>#VALUE!</v>
      </c>
      <c r="LH122" s="37" t="e">
        <f>IF(AND(LH121&lt;&gt;0,LG121&lt;&gt;0),LH121-LG121,(IFERROR(VLOOKUP($B110,#REF!,14,FALSE),"")/30))</f>
        <v>#VALUE!</v>
      </c>
      <c r="LI122" s="37" t="e">
        <f>IF(AND(LI121&lt;&gt;0,LH121&lt;&gt;0),LI121-LH121,(IFERROR(VLOOKUP($B110,#REF!,14,FALSE),"")/30))</f>
        <v>#VALUE!</v>
      </c>
      <c r="LJ122" s="37" t="e">
        <f>IF(AND(LJ121&lt;&gt;0,LI121&lt;&gt;0),LJ121-LI121,(IFERROR(VLOOKUP($B110,#REF!,14,FALSE),"")/30))</f>
        <v>#VALUE!</v>
      </c>
      <c r="LK122" s="37" t="e">
        <f>IF(AND(LK121&lt;&gt;0,LJ121&lt;&gt;0),LK121-LJ121,(IFERROR(VLOOKUP($B110,#REF!,14,FALSE),"")/30))</f>
        <v>#VALUE!</v>
      </c>
      <c r="LL122" s="37" t="e">
        <f>IF(AND(LL121&lt;&gt;0,LK121&lt;&gt;0),LL121-LK121,(IFERROR(VLOOKUP($B110,#REF!,14,FALSE),"")/30))</f>
        <v>#VALUE!</v>
      </c>
      <c r="LM122" s="37" t="e">
        <f>IF(AND(LM121&lt;&gt;0,LL121&lt;&gt;0),LM121-LL121,(IFERROR(VLOOKUP($B110,#REF!,14,FALSE),"")/30))</f>
        <v>#VALUE!</v>
      </c>
      <c r="LN122" s="37" t="e">
        <f>IF(AND(LN121&lt;&gt;0,LM121&lt;&gt;0),LN121-LM121,(IFERROR(VLOOKUP($B110,#REF!,14,FALSE),"")/30))</f>
        <v>#VALUE!</v>
      </c>
      <c r="LO122" s="37" t="e">
        <f>IF(AND(LO121&lt;&gt;0,LN121&lt;&gt;0),LO121-LN121,(IFERROR(VLOOKUP($B110,#REF!,14,FALSE),"")/30))</f>
        <v>#VALUE!</v>
      </c>
      <c r="LP122" s="37" t="e">
        <f>IF(AND(LP121&lt;&gt;0,LO121&lt;&gt;0),LP121-LO121,(IFERROR(VLOOKUP($B110,#REF!,14,FALSE),"")/30))</f>
        <v>#VALUE!</v>
      </c>
      <c r="LQ122" s="37" t="e">
        <f>IF(AND(LQ121&lt;&gt;0,LP121&lt;&gt;0),LQ121-LP121,(IFERROR(VLOOKUP($B110,#REF!,14,FALSE),"")/30))</f>
        <v>#VALUE!</v>
      </c>
      <c r="LR122" s="37" t="e">
        <f>IF(AND(LR121&lt;&gt;0,LQ121&lt;&gt;0),LR121-LQ121,(IFERROR(VLOOKUP($B110,#REF!,14,FALSE),"")/30))</f>
        <v>#VALUE!</v>
      </c>
      <c r="LS122" s="37" t="e">
        <f>IF(AND(LS121&lt;&gt;0,LR121&lt;&gt;0),LS121-LR121,(IFERROR(VLOOKUP($B110,#REF!,14,FALSE),"")/30))</f>
        <v>#VALUE!</v>
      </c>
      <c r="LT122" s="37" t="e">
        <f>IF(AND(LT121&lt;&gt;0,LS121&lt;&gt;0),LT121-LS121,(IFERROR(VLOOKUP($B110,#REF!,14,FALSE),"")/30))</f>
        <v>#VALUE!</v>
      </c>
      <c r="LU122" s="37" t="e">
        <f>IF(AND(LU121&lt;&gt;0,LT121&lt;&gt;0),LU121-LT121,(IFERROR(VLOOKUP($B110,#REF!,14,FALSE),"")/30))</f>
        <v>#VALUE!</v>
      </c>
      <c r="LV122" s="37" t="e">
        <f>IF(AND(LV121&lt;&gt;0,LU121&lt;&gt;0),LV121-LU121,(IFERROR(VLOOKUP($B110,#REF!,14,FALSE),"")/30))</f>
        <v>#VALUE!</v>
      </c>
      <c r="LW122" s="37" t="e">
        <f>IF(AND(LW121&lt;&gt;0,LV121&lt;&gt;0),LW121-LV121,(IFERROR(VLOOKUP($B110,#REF!,14,FALSE),"")/30))</f>
        <v>#VALUE!</v>
      </c>
      <c r="LX122" s="37" t="e">
        <f>IF(AND(LX121&lt;&gt;0,LW121&lt;&gt;0),LX121-LW121,(IFERROR(VLOOKUP($B110,#REF!,14,FALSE),"")/30))</f>
        <v>#VALUE!</v>
      </c>
      <c r="LY122" s="37" t="e">
        <f>IF(AND(LY121&lt;&gt;0,LX121&lt;&gt;0),LY121-LX121,(IFERROR(VLOOKUP($B110,#REF!,14,FALSE),"")/30))</f>
        <v>#VALUE!</v>
      </c>
      <c r="LZ122" s="37" t="e">
        <f>IF(AND(LZ121&lt;&gt;0,LY121&lt;&gt;0),LZ121-LY121,(IFERROR(VLOOKUP($B110,#REF!,14,FALSE),"")/30))</f>
        <v>#VALUE!</v>
      </c>
      <c r="MA122" s="37" t="e">
        <f>IF(AND(MA121&lt;&gt;0,LZ121&lt;&gt;0),MA121-LZ121,(IFERROR(VLOOKUP($B110,#REF!,14,FALSE),"")/30))</f>
        <v>#VALUE!</v>
      </c>
      <c r="MB122" s="37" t="e">
        <f>IF(AND(MB121&lt;&gt;0,MA121&lt;&gt;0),MB121-MA121,(IFERROR(VLOOKUP($B110,#REF!,14,FALSE),"")/30))</f>
        <v>#VALUE!</v>
      </c>
      <c r="MC122" s="37" t="e">
        <f>IF(AND(MC121&lt;&gt;0,MB121&lt;&gt;0),MC121-MB121,(IFERROR(VLOOKUP($B110,#REF!,14,FALSE),"")/30))</f>
        <v>#VALUE!</v>
      </c>
      <c r="MD122" s="37" t="e">
        <f>IF(AND(MD121&lt;&gt;0,MC121&lt;&gt;0),MD121-MC121,(IFERROR(VLOOKUP($B110,#REF!,14,FALSE),"")/30))</f>
        <v>#VALUE!</v>
      </c>
      <c r="ME122" s="37" t="e">
        <f>IF(AND(ME121&lt;&gt;0,MD121&lt;&gt;0),ME121-MD121,(IFERROR(VLOOKUP($B110,#REF!,15,FALSE),"")/30))</f>
        <v>#VALUE!</v>
      </c>
      <c r="MF122" s="37" t="e">
        <f>IF(AND(MF121&lt;&gt;0,ME121&lt;&gt;0),MF121-ME121,(IFERROR(VLOOKUP($B110,#REF!,15,FALSE),"")/30))</f>
        <v>#VALUE!</v>
      </c>
      <c r="MG122" s="37" t="e">
        <f>IF(AND(MG121&lt;&gt;0,MF121&lt;&gt;0),MG121-MF121,(IFERROR(VLOOKUP($B110,#REF!,15,FALSE),"")/30))</f>
        <v>#VALUE!</v>
      </c>
      <c r="MH122" s="37" t="e">
        <f>IF(AND(MH121&lt;&gt;0,MG121&lt;&gt;0),MH121-MG121,(IFERROR(VLOOKUP($B110,#REF!,15,FALSE),"")/30))</f>
        <v>#VALUE!</v>
      </c>
      <c r="MI122" s="37" t="e">
        <f>IF(AND(MI121&lt;&gt;0,MH121&lt;&gt;0),MI121-MH121,(IFERROR(VLOOKUP($B110,#REF!,15,FALSE),"")/30))</f>
        <v>#VALUE!</v>
      </c>
      <c r="MJ122" s="37" t="e">
        <f>IF(AND(MJ121&lt;&gt;0,MI121&lt;&gt;0),MJ121-MI121,(IFERROR(VLOOKUP($B110,#REF!,15,FALSE),"")/30))</f>
        <v>#VALUE!</v>
      </c>
      <c r="MK122" s="37" t="e">
        <f>IF(AND(MK121&lt;&gt;0,MJ121&lt;&gt;0),MK121-MJ121,(IFERROR(VLOOKUP($B110,#REF!,15,FALSE),"")/30))</f>
        <v>#VALUE!</v>
      </c>
      <c r="ML122" s="37" t="e">
        <f>IF(AND(ML121&lt;&gt;0,MK121&lt;&gt;0),ML121-MK121,(IFERROR(VLOOKUP($B110,#REF!,15,FALSE),"")/30))</f>
        <v>#VALUE!</v>
      </c>
      <c r="MM122" s="37" t="e">
        <f>IF(AND(MM121&lt;&gt;0,ML121&lt;&gt;0),MM121-ML121,(IFERROR(VLOOKUP($B110,#REF!,15,FALSE),"")/30))</f>
        <v>#VALUE!</v>
      </c>
      <c r="MN122" s="37" t="e">
        <f>IF(AND(MN121&lt;&gt;0,MM121&lt;&gt;0),MN121-MM121,(IFERROR(VLOOKUP($B110,#REF!,15,FALSE),"")/30))</f>
        <v>#VALUE!</v>
      </c>
      <c r="MO122" s="37" t="e">
        <f>IF(AND(MO121&lt;&gt;0,MN121&lt;&gt;0),MO121-MN121,(IFERROR(VLOOKUP($B110,#REF!,15,FALSE),"")/30))</f>
        <v>#VALUE!</v>
      </c>
      <c r="MP122" s="37" t="e">
        <f>IF(AND(MP121&lt;&gt;0,MO121&lt;&gt;0),MP121-MO121,(IFERROR(VLOOKUP($B110,#REF!,15,FALSE),"")/30))</f>
        <v>#VALUE!</v>
      </c>
      <c r="MQ122" s="37" t="e">
        <f>IF(AND(MQ121&lt;&gt;0,MP121&lt;&gt;0),MQ121-MP121,(IFERROR(VLOOKUP($B110,#REF!,15,FALSE),"")/30))</f>
        <v>#VALUE!</v>
      </c>
      <c r="MR122" s="37" t="e">
        <f>IF(AND(MR121&lt;&gt;0,MQ121&lt;&gt;0),MR121-MQ121,(IFERROR(VLOOKUP($B110,#REF!,15,FALSE),"")/30))</f>
        <v>#VALUE!</v>
      </c>
      <c r="MS122" s="37" t="e">
        <f>IF(AND(MS121&lt;&gt;0,MR121&lt;&gt;0),MS121-MR121,(IFERROR(VLOOKUP($B110,#REF!,15,FALSE),"")/30))</f>
        <v>#VALUE!</v>
      </c>
      <c r="MT122" s="37" t="e">
        <f>IF(AND(MT121&lt;&gt;0,MS121&lt;&gt;0),MT121-MS121,(IFERROR(VLOOKUP($B110,#REF!,15,FALSE),"")/30))</f>
        <v>#VALUE!</v>
      </c>
      <c r="MU122" s="37" t="e">
        <f>IF(AND(MU121&lt;&gt;0,MT121&lt;&gt;0),MU121-MT121,(IFERROR(VLOOKUP($B110,#REF!,15,FALSE),"")/30))</f>
        <v>#VALUE!</v>
      </c>
      <c r="MV122" s="37" t="e">
        <f>IF(AND(MV121&lt;&gt;0,MU121&lt;&gt;0),MV121-MU121,(IFERROR(VLOOKUP($B110,#REF!,15,FALSE),"")/30))</f>
        <v>#VALUE!</v>
      </c>
      <c r="MW122" s="37" t="e">
        <f>IF(AND(MW121&lt;&gt;0,MV121&lt;&gt;0),MW121-MV121,(IFERROR(VLOOKUP($B110,#REF!,15,FALSE),"")/30))</f>
        <v>#VALUE!</v>
      </c>
      <c r="MX122" s="37" t="e">
        <f>IF(AND(MX121&lt;&gt;0,MW121&lt;&gt;0),MX121-MW121,(IFERROR(VLOOKUP($B110,#REF!,15,FALSE),"")/30))</f>
        <v>#VALUE!</v>
      </c>
      <c r="MY122" s="37" t="e">
        <f>IF(AND(MY121&lt;&gt;0,MX121&lt;&gt;0),MY121-MX121,(IFERROR(VLOOKUP($B110,#REF!,15,FALSE),"")/30))</f>
        <v>#VALUE!</v>
      </c>
      <c r="MZ122" s="37" t="e">
        <f>IF(AND(MZ121&lt;&gt;0,MY121&lt;&gt;0),MZ121-MY121,(IFERROR(VLOOKUP($B110,#REF!,15,FALSE),"")/30))</f>
        <v>#VALUE!</v>
      </c>
      <c r="NA122" s="37" t="e">
        <f>IF(AND(NA121&lt;&gt;0,MZ121&lt;&gt;0),NA121-MZ121,(IFERROR(VLOOKUP($B110,#REF!,15,FALSE),"")/30))</f>
        <v>#VALUE!</v>
      </c>
      <c r="NB122" s="37" t="e">
        <f>IF(AND(NB121&lt;&gt;0,NA121&lt;&gt;0),NB121-NA121,(IFERROR(VLOOKUP($B110,#REF!,15,FALSE),"")/30))</f>
        <v>#VALUE!</v>
      </c>
      <c r="NC122" s="37" t="e">
        <f>IF(AND(NC121&lt;&gt;0,NB121&lt;&gt;0),NC121-NB121,(IFERROR(VLOOKUP($B110,#REF!,15,FALSE),"")/30))</f>
        <v>#VALUE!</v>
      </c>
      <c r="ND122" s="37" t="e">
        <f>IF(AND(ND121&lt;&gt;0,NC121&lt;&gt;0),ND121-NC121,(IFERROR(VLOOKUP($B110,#REF!,15,FALSE),"")/30))</f>
        <v>#VALUE!</v>
      </c>
      <c r="NE122" s="37" t="e">
        <f>IF(AND(NE121&lt;&gt;0,ND121&lt;&gt;0),NE121-ND121,(IFERROR(VLOOKUP($B110,#REF!,15,FALSE),"")/30))</f>
        <v>#VALUE!</v>
      </c>
      <c r="NF122" s="37" t="e">
        <f>IF(AND(NF121&lt;&gt;0,NE121&lt;&gt;0),NF121-NE121,(IFERROR(VLOOKUP($B110,#REF!,15,FALSE),"")/30))</f>
        <v>#VALUE!</v>
      </c>
      <c r="NG122" s="37" t="e">
        <f>IF(AND(NG121&lt;&gt;0,NF121&lt;&gt;0),NG121-NF121,(IFERROR(VLOOKUP($B110,#REF!,15,FALSE),"")/30))</f>
        <v>#VALUE!</v>
      </c>
      <c r="NH122" s="37" t="e">
        <f>IF(AND(NH121&lt;&gt;0,NG121&lt;&gt;0),NH121-NG121,(IFERROR(VLOOKUP($B110,#REF!,15,FALSE),"")/30))</f>
        <v>#VALUE!</v>
      </c>
      <c r="NI122" s="37" t="e">
        <f>IF(AND(NI121&lt;&gt;0,NH121&lt;&gt;0),NI121-NH121,(IFERROR(VLOOKUP($B110,#REF!,15,FALSE),"")/30))</f>
        <v>#VALUE!</v>
      </c>
    </row>
    <row r="123" spans="1:373" s="39" customFormat="1" ht="15" thickBot="1" x14ac:dyDescent="0.25">
      <c r="A123" s="19" t="str">
        <f>IFERROR(VLOOKUP(B123,#REF!,2,FALSE)," ")</f>
        <v xml:space="preserve"> </v>
      </c>
      <c r="B123" s="20">
        <v>71146</v>
      </c>
      <c r="C123" s="1053" t="str">
        <f>IFERROR(VLOOKUP(B123,Claves!A:G,4,FALSE)," ")</f>
        <v>KRMx KOTP1ROSPTYMAX100 X 288</v>
      </c>
      <c r="D123" s="1053"/>
      <c r="E123" s="1053"/>
      <c r="F123" s="1054"/>
      <c r="G123" s="81">
        <v>0</v>
      </c>
      <c r="H123" s="28">
        <f t="shared" ref="H123:BT123" si="162">H134/H$4</f>
        <v>0</v>
      </c>
      <c r="I123" s="28">
        <f t="shared" si="162"/>
        <v>0</v>
      </c>
      <c r="J123" s="28">
        <f t="shared" si="162"/>
        <v>0</v>
      </c>
      <c r="K123" s="28">
        <f t="shared" si="162"/>
        <v>159.81675000000001</v>
      </c>
      <c r="L123" s="28">
        <f t="shared" si="162"/>
        <v>127.85340000000001</v>
      </c>
      <c r="M123" s="28">
        <f t="shared" si="162"/>
        <v>106.1345</v>
      </c>
      <c r="N123" s="28">
        <f t="shared" si="162"/>
        <v>90.97242857142858</v>
      </c>
      <c r="O123" s="28">
        <f t="shared" si="162"/>
        <v>0</v>
      </c>
      <c r="P123" s="28">
        <f t="shared" si="162"/>
        <v>0</v>
      </c>
      <c r="Q123" s="28">
        <f t="shared" si="162"/>
        <v>247.73070000000001</v>
      </c>
      <c r="R123" s="28">
        <f t="shared" si="162"/>
        <v>435.02672727272733</v>
      </c>
      <c r="S123" s="28">
        <f t="shared" si="162"/>
        <v>398.77450000000005</v>
      </c>
      <c r="T123" s="28">
        <f t="shared" si="162"/>
        <v>467.76969230769231</v>
      </c>
      <c r="U123" s="28">
        <f t="shared" si="162"/>
        <v>434.35757142857148</v>
      </c>
      <c r="V123" s="28">
        <f t="shared" si="162"/>
        <v>0</v>
      </c>
      <c r="W123" s="28">
        <f t="shared" si="162"/>
        <v>0</v>
      </c>
      <c r="X123" s="28">
        <f t="shared" si="162"/>
        <v>446.19458823529419</v>
      </c>
      <c r="Y123" s="28">
        <f t="shared" si="162"/>
        <v>577.30316666666658</v>
      </c>
      <c r="Z123" s="28">
        <f t="shared" si="162"/>
        <v>552.14968421052617</v>
      </c>
      <c r="AA123" s="28">
        <f t="shared" si="162"/>
        <v>524.54219999999987</v>
      </c>
      <c r="AB123" s="28">
        <f t="shared" si="162"/>
        <v>499.56399999999985</v>
      </c>
      <c r="AC123" s="28">
        <f t="shared" si="162"/>
        <v>0</v>
      </c>
      <c r="AD123" s="28">
        <f t="shared" si="162"/>
        <v>0</v>
      </c>
      <c r="AE123" s="28">
        <f t="shared" si="162"/>
        <v>448.51937499999991</v>
      </c>
      <c r="AF123" s="28">
        <f t="shared" si="162"/>
        <v>739.09548000000007</v>
      </c>
      <c r="AG123" s="28">
        <f t="shared" si="162"/>
        <v>710.66873076923082</v>
      </c>
      <c r="AH123" s="28">
        <f t="shared" si="162"/>
        <v>684.34766666666678</v>
      </c>
      <c r="AI123" s="28">
        <f t="shared" si="162"/>
        <v>0</v>
      </c>
      <c r="AJ123" s="28">
        <f t="shared" si="162"/>
        <v>0</v>
      </c>
      <c r="AK123" s="28">
        <f t="shared" si="162"/>
        <v>0</v>
      </c>
      <c r="AL123" s="28">
        <f t="shared" si="162"/>
        <v>596.0447419354839</v>
      </c>
      <c r="AM123" s="28">
        <f t="shared" si="162"/>
        <v>18477.387000000002</v>
      </c>
      <c r="AN123" s="28">
        <f t="shared" si="162"/>
        <v>0</v>
      </c>
      <c r="AO123" s="28">
        <f t="shared" si="162"/>
        <v>1697.3500000000001</v>
      </c>
      <c r="AP123" s="28">
        <f t="shared" si="162"/>
        <v>1273.0125</v>
      </c>
      <c r="AQ123" s="28">
        <f t="shared" si="162"/>
        <v>0</v>
      </c>
      <c r="AR123" s="28">
        <f t="shared" si="162"/>
        <v>0</v>
      </c>
      <c r="AS123" s="28">
        <f t="shared" si="162"/>
        <v>0</v>
      </c>
      <c r="AT123" s="28">
        <f t="shared" si="162"/>
        <v>636.50625000000002</v>
      </c>
      <c r="AU123" s="28">
        <f t="shared" si="162"/>
        <v>565.7833333333333</v>
      </c>
      <c r="AV123" s="28">
        <f t="shared" si="162"/>
        <v>509.20500000000004</v>
      </c>
      <c r="AW123" s="28">
        <f t="shared" si="162"/>
        <v>462.91363636363639</v>
      </c>
      <c r="AX123" s="28">
        <f t="shared" si="162"/>
        <v>0</v>
      </c>
      <c r="AY123" s="28">
        <f t="shared" si="162"/>
        <v>0</v>
      </c>
      <c r="AZ123" s="28">
        <f t="shared" si="162"/>
        <v>363.71785714285716</v>
      </c>
      <c r="BA123" s="28">
        <f t="shared" si="162"/>
        <v>339.47</v>
      </c>
      <c r="BB123" s="28">
        <f t="shared" si="162"/>
        <v>318.25312500000001</v>
      </c>
      <c r="BC123" s="28">
        <f t="shared" si="162"/>
        <v>299.53217647058824</v>
      </c>
      <c r="BD123" s="28">
        <f t="shared" si="162"/>
        <v>282.89150000000001</v>
      </c>
      <c r="BE123" s="28">
        <f t="shared" si="162"/>
        <v>0</v>
      </c>
      <c r="BF123" s="28">
        <f t="shared" si="162"/>
        <v>0</v>
      </c>
      <c r="BG123" s="28">
        <f t="shared" si="162"/>
        <v>242.47842857142859</v>
      </c>
      <c r="BH123" s="28">
        <f t="shared" si="162"/>
        <v>231.45668181818183</v>
      </c>
      <c r="BI123" s="28">
        <f t="shared" si="162"/>
        <v>221.39334782608697</v>
      </c>
      <c r="BJ123" s="28">
        <f t="shared" si="162"/>
        <v>212.16862500000002</v>
      </c>
      <c r="BK123" s="28">
        <f t="shared" si="162"/>
        <v>203.68188000000001</v>
      </c>
      <c r="BL123" s="28">
        <f t="shared" si="162"/>
        <v>0</v>
      </c>
      <c r="BM123" s="28">
        <f t="shared" si="162"/>
        <v>0</v>
      </c>
      <c r="BN123" s="28">
        <f>BN134/BN$4</f>
        <v>181.85882142857145</v>
      </c>
      <c r="BO123" s="28">
        <f t="shared" si="162"/>
        <v>175.58782758620691</v>
      </c>
      <c r="BP123" s="28">
        <f t="shared" si="162"/>
        <v>5092.0470000000005</v>
      </c>
      <c r="BQ123" s="28">
        <f t="shared" si="162"/>
        <v>0</v>
      </c>
      <c r="BR123" s="28">
        <f t="shared" si="162"/>
        <v>0</v>
      </c>
      <c r="BS123" s="28">
        <f t="shared" si="162"/>
        <v>0</v>
      </c>
      <c r="BT123" s="28">
        <f t="shared" si="162"/>
        <v>0</v>
      </c>
      <c r="BU123" s="28">
        <f t="shared" ref="BU123:EF123" si="163">BU134/BU$4</f>
        <v>0</v>
      </c>
      <c r="BV123" s="28">
        <f t="shared" si="163"/>
        <v>0</v>
      </c>
      <c r="BW123" s="28">
        <f t="shared" si="163"/>
        <v>581.90475000000004</v>
      </c>
      <c r="BX123" s="28">
        <f t="shared" si="163"/>
        <v>603.13866666666672</v>
      </c>
      <c r="BY123" s="28">
        <f t="shared" si="163"/>
        <v>556.07640000000004</v>
      </c>
      <c r="BZ123" s="28">
        <f t="shared" si="163"/>
        <v>601.45309090909097</v>
      </c>
      <c r="CA123" s="28">
        <f t="shared" si="163"/>
        <v>0</v>
      </c>
      <c r="CB123" s="28">
        <f t="shared" si="163"/>
        <v>0</v>
      </c>
      <c r="CC123" s="28">
        <f t="shared" si="163"/>
        <v>556.70742857142864</v>
      </c>
      <c r="CD123" s="28">
        <f t="shared" si="163"/>
        <v>526.71019999999999</v>
      </c>
      <c r="CE123" s="28">
        <f t="shared" si="163"/>
        <v>493.5608125</v>
      </c>
      <c r="CF123" s="28">
        <f t="shared" si="163"/>
        <v>464.52782352941176</v>
      </c>
      <c r="CG123" s="28">
        <f t="shared" si="163"/>
        <v>438.72072222222221</v>
      </c>
      <c r="CH123" s="28">
        <f t="shared" si="163"/>
        <v>0</v>
      </c>
      <c r="CI123" s="28">
        <f t="shared" si="163"/>
        <v>0</v>
      </c>
      <c r="CJ123" s="28">
        <f t="shared" si="163"/>
        <v>375.92919047619046</v>
      </c>
      <c r="CK123" s="28">
        <f t="shared" si="163"/>
        <v>358.8415</v>
      </c>
      <c r="CL123" s="28">
        <f t="shared" si="163"/>
        <v>343.07969565217388</v>
      </c>
      <c r="CM123" s="28">
        <f t="shared" si="163"/>
        <v>328.7847083333333</v>
      </c>
      <c r="CN123" s="28">
        <f t="shared" si="163"/>
        <v>0</v>
      </c>
      <c r="CO123" s="28">
        <f t="shared" si="163"/>
        <v>0</v>
      </c>
      <c r="CP123" s="28">
        <f t="shared" si="163"/>
        <v>0</v>
      </c>
      <c r="CQ123" s="28">
        <f t="shared" si="163"/>
        <v>0</v>
      </c>
      <c r="CR123" s="28">
        <f t="shared" si="163"/>
        <v>0</v>
      </c>
      <c r="CS123" s="28">
        <f t="shared" si="163"/>
        <v>0</v>
      </c>
      <c r="CT123" s="28">
        <f t="shared" si="163"/>
        <v>254.66170967741934</v>
      </c>
      <c r="CU123" s="28">
        <f t="shared" si="163"/>
        <v>0</v>
      </c>
      <c r="CV123" s="28">
        <f t="shared" si="163"/>
        <v>0</v>
      </c>
      <c r="CW123" s="28">
        <f t="shared" si="163"/>
        <v>0</v>
      </c>
      <c r="CX123" s="28">
        <f t="shared" si="163"/>
        <v>0</v>
      </c>
      <c r="CY123" s="28">
        <f t="shared" si="163"/>
        <v>0</v>
      </c>
      <c r="CZ123" s="28">
        <f t="shared" si="163"/>
        <v>0</v>
      </c>
      <c r="DA123" s="28">
        <f t="shared" si="163"/>
        <v>0</v>
      </c>
      <c r="DB123" s="28">
        <f t="shared" si="163"/>
        <v>0</v>
      </c>
      <c r="DC123" s="28">
        <f t="shared" si="163"/>
        <v>0</v>
      </c>
      <c r="DD123" s="28">
        <f t="shared" si="163"/>
        <v>0</v>
      </c>
      <c r="DE123" s="28">
        <f t="shared" si="163"/>
        <v>0</v>
      </c>
      <c r="DF123" s="28">
        <f t="shared" si="163"/>
        <v>0</v>
      </c>
      <c r="DG123" s="28">
        <f t="shared" si="163"/>
        <v>0</v>
      </c>
      <c r="DH123" s="28">
        <f t="shared" si="163"/>
        <v>0</v>
      </c>
      <c r="DI123" s="28">
        <f t="shared" si="163"/>
        <v>0</v>
      </c>
      <c r="DJ123" s="28">
        <f t="shared" si="163"/>
        <v>0</v>
      </c>
      <c r="DK123" s="28">
        <f t="shared" si="163"/>
        <v>0</v>
      </c>
      <c r="DL123" s="28">
        <f t="shared" si="163"/>
        <v>0</v>
      </c>
      <c r="DM123" s="28">
        <f t="shared" si="163"/>
        <v>0</v>
      </c>
      <c r="DN123" s="28">
        <f t="shared" si="163"/>
        <v>0</v>
      </c>
      <c r="DO123" s="28">
        <f t="shared" si="163"/>
        <v>0</v>
      </c>
      <c r="DP123" s="28">
        <f t="shared" si="163"/>
        <v>0</v>
      </c>
      <c r="DQ123" s="28">
        <f t="shared" si="163"/>
        <v>0</v>
      </c>
      <c r="DR123" s="28">
        <f t="shared" si="163"/>
        <v>0</v>
      </c>
      <c r="DS123" s="28">
        <f t="shared" si="163"/>
        <v>0</v>
      </c>
      <c r="DT123" s="28">
        <f t="shared" si="163"/>
        <v>0</v>
      </c>
      <c r="DU123" s="28">
        <f t="shared" si="163"/>
        <v>0</v>
      </c>
      <c r="DV123" s="28">
        <f t="shared" si="163"/>
        <v>0</v>
      </c>
      <c r="DW123" s="28">
        <f t="shared" si="163"/>
        <v>0</v>
      </c>
      <c r="DX123" s="28">
        <f t="shared" si="163"/>
        <v>0</v>
      </c>
      <c r="DY123" s="28">
        <f t="shared" si="163"/>
        <v>0</v>
      </c>
      <c r="DZ123" s="28">
        <f t="shared" si="163"/>
        <v>0</v>
      </c>
      <c r="EA123" s="28">
        <f t="shared" si="163"/>
        <v>0</v>
      </c>
      <c r="EB123" s="28">
        <f t="shared" si="163"/>
        <v>0</v>
      </c>
      <c r="EC123" s="28">
        <f t="shared" si="163"/>
        <v>0</v>
      </c>
      <c r="ED123" s="28">
        <f t="shared" si="163"/>
        <v>0</v>
      </c>
      <c r="EE123" s="28">
        <f t="shared" si="163"/>
        <v>0</v>
      </c>
      <c r="EF123" s="28">
        <f t="shared" si="163"/>
        <v>0</v>
      </c>
      <c r="EG123" s="28">
        <f t="shared" ref="EG123:GR123" si="164">EG134/EG$4</f>
        <v>0</v>
      </c>
      <c r="EH123" s="28">
        <f t="shared" si="164"/>
        <v>0</v>
      </c>
      <c r="EI123" s="28">
        <f t="shared" si="164"/>
        <v>0</v>
      </c>
      <c r="EJ123" s="28">
        <f t="shared" si="164"/>
        <v>0</v>
      </c>
      <c r="EK123" s="28">
        <f t="shared" si="164"/>
        <v>0</v>
      </c>
      <c r="EL123" s="28">
        <f t="shared" si="164"/>
        <v>0</v>
      </c>
      <c r="EM123" s="28">
        <f t="shared" si="164"/>
        <v>0</v>
      </c>
      <c r="EN123" s="28">
        <f t="shared" si="164"/>
        <v>0</v>
      </c>
      <c r="EO123" s="28">
        <f t="shared" si="164"/>
        <v>0</v>
      </c>
      <c r="EP123" s="28">
        <f t="shared" si="164"/>
        <v>0</v>
      </c>
      <c r="EQ123" s="28">
        <f t="shared" si="164"/>
        <v>0</v>
      </c>
      <c r="ER123" s="28">
        <f t="shared" si="164"/>
        <v>0</v>
      </c>
      <c r="ES123" s="28">
        <f t="shared" si="164"/>
        <v>0</v>
      </c>
      <c r="ET123" s="28">
        <f t="shared" si="164"/>
        <v>0</v>
      </c>
      <c r="EU123" s="28">
        <f t="shared" si="164"/>
        <v>0</v>
      </c>
      <c r="EV123" s="28">
        <f t="shared" si="164"/>
        <v>0</v>
      </c>
      <c r="EW123" s="28">
        <f t="shared" si="164"/>
        <v>0</v>
      </c>
      <c r="EX123" s="28">
        <f t="shared" si="164"/>
        <v>0</v>
      </c>
      <c r="EY123" s="28">
        <f t="shared" si="164"/>
        <v>0</v>
      </c>
      <c r="EZ123" s="28">
        <f t="shared" si="164"/>
        <v>0</v>
      </c>
      <c r="FA123" s="28">
        <f t="shared" si="164"/>
        <v>0</v>
      </c>
      <c r="FB123" s="28">
        <f t="shared" si="164"/>
        <v>0</v>
      </c>
      <c r="FC123" s="28">
        <f t="shared" si="164"/>
        <v>0</v>
      </c>
      <c r="FD123" s="28">
        <f t="shared" si="164"/>
        <v>0</v>
      </c>
      <c r="FE123" s="28">
        <f t="shared" si="164"/>
        <v>0</v>
      </c>
      <c r="FF123" s="28">
        <f t="shared" si="164"/>
        <v>3333.3333333333335</v>
      </c>
      <c r="FG123" s="28">
        <f t="shared" si="164"/>
        <v>1250</v>
      </c>
      <c r="FH123" s="28">
        <f t="shared" si="164"/>
        <v>1000</v>
      </c>
      <c r="FI123" s="28">
        <f t="shared" si="164"/>
        <v>833.33333333333337</v>
      </c>
      <c r="FJ123" s="28">
        <f t="shared" si="164"/>
        <v>0</v>
      </c>
      <c r="FK123" s="28">
        <f t="shared" si="164"/>
        <v>0</v>
      </c>
      <c r="FL123" s="28">
        <f t="shared" si="164"/>
        <v>555.55555555555554</v>
      </c>
      <c r="FM123" s="28">
        <f t="shared" si="164"/>
        <v>0</v>
      </c>
      <c r="FN123" s="28">
        <f t="shared" si="164"/>
        <v>0</v>
      </c>
      <c r="FO123" s="28">
        <f t="shared" si="164"/>
        <v>416.66666666666669</v>
      </c>
      <c r="FP123" s="28">
        <f t="shared" si="164"/>
        <v>0</v>
      </c>
      <c r="FQ123" s="28">
        <f t="shared" si="164"/>
        <v>357.14285714285717</v>
      </c>
      <c r="FR123" s="28">
        <f t="shared" si="164"/>
        <v>0</v>
      </c>
      <c r="FS123" s="28">
        <f t="shared" si="164"/>
        <v>0</v>
      </c>
      <c r="FT123" s="28">
        <f t="shared" si="164"/>
        <v>0</v>
      </c>
      <c r="FU123" s="28">
        <f t="shared" si="164"/>
        <v>0</v>
      </c>
      <c r="FV123" s="28">
        <f t="shared" si="164"/>
        <v>0</v>
      </c>
      <c r="FW123" s="28">
        <f t="shared" si="164"/>
        <v>0</v>
      </c>
      <c r="FX123" s="28">
        <f t="shared" si="164"/>
        <v>0</v>
      </c>
      <c r="FY123" s="28">
        <f t="shared" si="164"/>
        <v>0</v>
      </c>
      <c r="FZ123" s="28">
        <f t="shared" si="164"/>
        <v>0</v>
      </c>
      <c r="GA123" s="28">
        <f t="shared" si="164"/>
        <v>0</v>
      </c>
      <c r="GB123" s="28">
        <f t="shared" si="164"/>
        <v>0</v>
      </c>
      <c r="GC123" s="28">
        <f t="shared" si="164"/>
        <v>0</v>
      </c>
      <c r="GD123" s="28">
        <f t="shared" si="164"/>
        <v>0</v>
      </c>
      <c r="GE123" s="28">
        <f t="shared" si="164"/>
        <v>0</v>
      </c>
      <c r="GF123" s="28">
        <f t="shared" si="164"/>
        <v>0</v>
      </c>
      <c r="GG123" s="28">
        <f t="shared" si="164"/>
        <v>0</v>
      </c>
      <c r="GH123" s="28">
        <f t="shared" si="164"/>
        <v>0</v>
      </c>
      <c r="GI123" s="28">
        <f t="shared" si="164"/>
        <v>0</v>
      </c>
      <c r="GJ123" s="28">
        <f t="shared" si="164"/>
        <v>0</v>
      </c>
      <c r="GK123" s="28">
        <f t="shared" si="164"/>
        <v>0</v>
      </c>
      <c r="GL123" s="28">
        <f t="shared" si="164"/>
        <v>0</v>
      </c>
      <c r="GM123" s="28">
        <f t="shared" si="164"/>
        <v>0</v>
      </c>
      <c r="GN123" s="28">
        <f t="shared" si="164"/>
        <v>0</v>
      </c>
      <c r="GO123" s="28">
        <f t="shared" si="164"/>
        <v>0</v>
      </c>
      <c r="GP123" s="28">
        <f t="shared" si="164"/>
        <v>0</v>
      </c>
      <c r="GQ123" s="28">
        <f t="shared" si="164"/>
        <v>0</v>
      </c>
      <c r="GR123" s="28">
        <f t="shared" si="164"/>
        <v>0</v>
      </c>
      <c r="GS123" s="28">
        <f t="shared" ref="GS123:JD123" si="165">GS134/GS$4</f>
        <v>0</v>
      </c>
      <c r="GT123" s="28">
        <f t="shared" si="165"/>
        <v>0</v>
      </c>
      <c r="GU123" s="28">
        <f t="shared" si="165"/>
        <v>0</v>
      </c>
      <c r="GV123" s="28">
        <f t="shared" si="165"/>
        <v>0</v>
      </c>
      <c r="GW123" s="28">
        <f t="shared" si="165"/>
        <v>0</v>
      </c>
      <c r="GX123" s="28">
        <f t="shared" si="165"/>
        <v>0</v>
      </c>
      <c r="GY123" s="28">
        <f t="shared" si="165"/>
        <v>0</v>
      </c>
      <c r="GZ123" s="28">
        <f t="shared" si="165"/>
        <v>0</v>
      </c>
      <c r="HA123" s="28">
        <f t="shared" si="165"/>
        <v>0</v>
      </c>
      <c r="HB123" s="28">
        <f t="shared" si="165"/>
        <v>0</v>
      </c>
      <c r="HC123" s="28">
        <f t="shared" si="165"/>
        <v>0</v>
      </c>
      <c r="HD123" s="28">
        <f t="shared" si="165"/>
        <v>0</v>
      </c>
      <c r="HE123" s="28">
        <f t="shared" si="165"/>
        <v>0</v>
      </c>
      <c r="HF123" s="28">
        <f t="shared" si="165"/>
        <v>0</v>
      </c>
      <c r="HG123" s="28">
        <f t="shared" si="165"/>
        <v>0</v>
      </c>
      <c r="HH123" s="28">
        <f t="shared" si="165"/>
        <v>0</v>
      </c>
      <c r="HI123" s="28">
        <f t="shared" si="165"/>
        <v>0</v>
      </c>
      <c r="HJ123" s="28">
        <f t="shared" si="165"/>
        <v>0</v>
      </c>
      <c r="HK123" s="28">
        <f t="shared" si="165"/>
        <v>0</v>
      </c>
      <c r="HL123" s="28">
        <f t="shared" si="165"/>
        <v>0</v>
      </c>
      <c r="HM123" s="28">
        <f t="shared" si="165"/>
        <v>0</v>
      </c>
      <c r="HN123" s="28">
        <f t="shared" si="165"/>
        <v>0</v>
      </c>
      <c r="HO123" s="28">
        <f t="shared" si="165"/>
        <v>0</v>
      </c>
      <c r="HP123" s="28">
        <f t="shared" si="165"/>
        <v>0</v>
      </c>
      <c r="HQ123" s="28">
        <f t="shared" si="165"/>
        <v>0</v>
      </c>
      <c r="HR123" s="28">
        <f t="shared" si="165"/>
        <v>0</v>
      </c>
      <c r="HS123" s="28">
        <f t="shared" si="165"/>
        <v>0</v>
      </c>
      <c r="HT123" s="28">
        <f t="shared" si="165"/>
        <v>0</v>
      </c>
      <c r="HU123" s="28">
        <f t="shared" si="165"/>
        <v>0</v>
      </c>
      <c r="HV123" s="28">
        <f t="shared" si="165"/>
        <v>0</v>
      </c>
      <c r="HW123" s="28">
        <f t="shared" si="165"/>
        <v>0</v>
      </c>
      <c r="HX123" s="28">
        <f t="shared" si="165"/>
        <v>0</v>
      </c>
      <c r="HY123" s="28">
        <f t="shared" si="165"/>
        <v>0</v>
      </c>
      <c r="HZ123" s="28">
        <f t="shared" si="165"/>
        <v>0</v>
      </c>
      <c r="IA123" s="28">
        <f t="shared" si="165"/>
        <v>0</v>
      </c>
      <c r="IB123" s="28">
        <f t="shared" si="165"/>
        <v>0</v>
      </c>
      <c r="IC123" s="28">
        <f t="shared" si="165"/>
        <v>0</v>
      </c>
      <c r="ID123" s="28">
        <f t="shared" si="165"/>
        <v>0</v>
      </c>
      <c r="IE123" s="28">
        <f t="shared" si="165"/>
        <v>0</v>
      </c>
      <c r="IF123" s="28">
        <f t="shared" si="165"/>
        <v>0</v>
      </c>
      <c r="IG123" s="28">
        <f t="shared" si="165"/>
        <v>0</v>
      </c>
      <c r="IH123" s="28">
        <f t="shared" si="165"/>
        <v>0</v>
      </c>
      <c r="II123" s="28">
        <f t="shared" si="165"/>
        <v>0</v>
      </c>
      <c r="IJ123" s="28">
        <f t="shared" si="165"/>
        <v>0</v>
      </c>
      <c r="IK123" s="28">
        <f t="shared" si="165"/>
        <v>0</v>
      </c>
      <c r="IL123" s="28">
        <f t="shared" si="165"/>
        <v>0</v>
      </c>
      <c r="IM123" s="28">
        <f t="shared" si="165"/>
        <v>0</v>
      </c>
      <c r="IN123" s="28">
        <f t="shared" si="165"/>
        <v>0</v>
      </c>
      <c r="IO123" s="28">
        <f t="shared" si="165"/>
        <v>0</v>
      </c>
      <c r="IP123" s="28">
        <f t="shared" si="165"/>
        <v>0</v>
      </c>
      <c r="IQ123" s="28">
        <f t="shared" si="165"/>
        <v>0</v>
      </c>
      <c r="IR123" s="28">
        <f t="shared" si="165"/>
        <v>0</v>
      </c>
      <c r="IS123" s="28">
        <f t="shared" si="165"/>
        <v>0</v>
      </c>
      <c r="IT123" s="28">
        <f t="shared" si="165"/>
        <v>0</v>
      </c>
      <c r="IU123" s="28">
        <f t="shared" si="165"/>
        <v>0</v>
      </c>
      <c r="IV123" s="28">
        <f t="shared" si="165"/>
        <v>0</v>
      </c>
      <c r="IW123" s="28">
        <f t="shared" si="165"/>
        <v>0</v>
      </c>
      <c r="IX123" s="28">
        <f t="shared" si="165"/>
        <v>0</v>
      </c>
      <c r="IY123" s="28">
        <f t="shared" si="165"/>
        <v>0</v>
      </c>
      <c r="IZ123" s="28">
        <f t="shared" si="165"/>
        <v>0</v>
      </c>
      <c r="JA123" s="28">
        <f t="shared" si="165"/>
        <v>0</v>
      </c>
      <c r="JB123" s="28">
        <f t="shared" si="165"/>
        <v>0</v>
      </c>
      <c r="JC123" s="28">
        <f t="shared" si="165"/>
        <v>0</v>
      </c>
      <c r="JD123" s="28">
        <f t="shared" si="165"/>
        <v>0</v>
      </c>
      <c r="JE123" s="28">
        <f t="shared" ref="JE123:LP123" si="166">JE134/JE$4</f>
        <v>0</v>
      </c>
      <c r="JF123" s="28">
        <f t="shared" si="166"/>
        <v>0</v>
      </c>
      <c r="JG123" s="28">
        <f t="shared" si="166"/>
        <v>0</v>
      </c>
      <c r="JH123" s="28">
        <f t="shared" si="166"/>
        <v>0</v>
      </c>
      <c r="JI123" s="28">
        <f t="shared" si="166"/>
        <v>0</v>
      </c>
      <c r="JJ123" s="28">
        <f t="shared" si="166"/>
        <v>0</v>
      </c>
      <c r="JK123" s="28">
        <f t="shared" si="166"/>
        <v>0</v>
      </c>
      <c r="JL123" s="28">
        <f t="shared" si="166"/>
        <v>0</v>
      </c>
      <c r="JM123" s="28">
        <f t="shared" si="166"/>
        <v>0</v>
      </c>
      <c r="JN123" s="28">
        <f t="shared" si="166"/>
        <v>0</v>
      </c>
      <c r="JO123" s="28">
        <f t="shared" si="166"/>
        <v>0</v>
      </c>
      <c r="JP123" s="28">
        <f t="shared" si="166"/>
        <v>0</v>
      </c>
      <c r="JQ123" s="28">
        <f t="shared" si="166"/>
        <v>0</v>
      </c>
      <c r="JR123" s="28">
        <f t="shared" si="166"/>
        <v>0</v>
      </c>
      <c r="JS123" s="28">
        <f t="shared" si="166"/>
        <v>0</v>
      </c>
      <c r="JT123" s="28">
        <f t="shared" si="166"/>
        <v>0</v>
      </c>
      <c r="JU123" s="28">
        <f t="shared" si="166"/>
        <v>0</v>
      </c>
      <c r="JV123" s="28">
        <f t="shared" si="166"/>
        <v>0</v>
      </c>
      <c r="JW123" s="28">
        <f t="shared" si="166"/>
        <v>0</v>
      </c>
      <c r="JX123" s="28">
        <f t="shared" si="166"/>
        <v>0</v>
      </c>
      <c r="JY123" s="28">
        <f t="shared" si="166"/>
        <v>0</v>
      </c>
      <c r="JZ123" s="28">
        <f t="shared" si="166"/>
        <v>0</v>
      </c>
      <c r="KA123" s="28">
        <f t="shared" si="166"/>
        <v>0</v>
      </c>
      <c r="KB123" s="28">
        <f t="shared" si="166"/>
        <v>0</v>
      </c>
      <c r="KC123" s="28">
        <f t="shared" si="166"/>
        <v>0</v>
      </c>
      <c r="KD123" s="28">
        <f t="shared" si="166"/>
        <v>0</v>
      </c>
      <c r="KE123" s="28">
        <f t="shared" si="166"/>
        <v>0</v>
      </c>
      <c r="KF123" s="28">
        <f t="shared" si="166"/>
        <v>0</v>
      </c>
      <c r="KG123" s="28">
        <f t="shared" si="166"/>
        <v>0</v>
      </c>
      <c r="KH123" s="28">
        <f t="shared" si="166"/>
        <v>0</v>
      </c>
      <c r="KI123" s="28">
        <f t="shared" si="166"/>
        <v>0</v>
      </c>
      <c r="KJ123" s="28">
        <f t="shared" si="166"/>
        <v>0</v>
      </c>
      <c r="KK123" s="28">
        <f t="shared" si="166"/>
        <v>0</v>
      </c>
      <c r="KL123" s="28">
        <f t="shared" si="166"/>
        <v>0</v>
      </c>
      <c r="KM123" s="28">
        <f t="shared" si="166"/>
        <v>0</v>
      </c>
      <c r="KN123" s="28">
        <f t="shared" si="166"/>
        <v>0</v>
      </c>
      <c r="KO123" s="28">
        <f t="shared" si="166"/>
        <v>0</v>
      </c>
      <c r="KP123" s="28">
        <f t="shared" si="166"/>
        <v>0</v>
      </c>
      <c r="KQ123" s="28">
        <f t="shared" si="166"/>
        <v>0</v>
      </c>
      <c r="KR123" s="28">
        <f t="shared" si="166"/>
        <v>0</v>
      </c>
      <c r="KS123" s="28">
        <f t="shared" si="166"/>
        <v>0</v>
      </c>
      <c r="KT123" s="28">
        <f t="shared" si="166"/>
        <v>0</v>
      </c>
      <c r="KU123" s="28">
        <f t="shared" si="166"/>
        <v>0</v>
      </c>
      <c r="KV123" s="28">
        <f t="shared" si="166"/>
        <v>0</v>
      </c>
      <c r="KW123" s="28">
        <f t="shared" si="166"/>
        <v>0</v>
      </c>
      <c r="KX123" s="28">
        <f t="shared" si="166"/>
        <v>0</v>
      </c>
      <c r="KY123" s="28">
        <f t="shared" si="166"/>
        <v>0</v>
      </c>
      <c r="KZ123" s="28">
        <f t="shared" si="166"/>
        <v>0</v>
      </c>
      <c r="LA123" s="28">
        <f t="shared" si="166"/>
        <v>0</v>
      </c>
      <c r="LB123" s="28">
        <f t="shared" si="166"/>
        <v>0</v>
      </c>
      <c r="LC123" s="28">
        <f t="shared" si="166"/>
        <v>0</v>
      </c>
      <c r="LD123" s="28">
        <f t="shared" si="166"/>
        <v>0</v>
      </c>
      <c r="LE123" s="28">
        <f t="shared" si="166"/>
        <v>0</v>
      </c>
      <c r="LF123" s="28">
        <f t="shared" si="166"/>
        <v>0</v>
      </c>
      <c r="LG123" s="28">
        <f t="shared" si="166"/>
        <v>0</v>
      </c>
      <c r="LH123" s="28">
        <f t="shared" si="166"/>
        <v>0</v>
      </c>
      <c r="LI123" s="28">
        <f t="shared" si="166"/>
        <v>0</v>
      </c>
      <c r="LJ123" s="28">
        <f t="shared" si="166"/>
        <v>0</v>
      </c>
      <c r="LK123" s="28">
        <f t="shared" si="166"/>
        <v>0</v>
      </c>
      <c r="LL123" s="28">
        <f t="shared" si="166"/>
        <v>0</v>
      </c>
      <c r="LM123" s="28">
        <f t="shared" si="166"/>
        <v>0</v>
      </c>
      <c r="LN123" s="28">
        <f t="shared" si="166"/>
        <v>0</v>
      </c>
      <c r="LO123" s="28">
        <f t="shared" si="166"/>
        <v>0</v>
      </c>
      <c r="LP123" s="28">
        <f t="shared" si="166"/>
        <v>0</v>
      </c>
      <c r="LQ123" s="28">
        <f t="shared" ref="LQ123:NI123" si="167">LQ134/LQ$4</f>
        <v>0</v>
      </c>
      <c r="LR123" s="28">
        <f t="shared" si="167"/>
        <v>0</v>
      </c>
      <c r="LS123" s="28">
        <f t="shared" si="167"/>
        <v>0</v>
      </c>
      <c r="LT123" s="28">
        <f t="shared" si="167"/>
        <v>0</v>
      </c>
      <c r="LU123" s="28">
        <f t="shared" si="167"/>
        <v>0</v>
      </c>
      <c r="LV123" s="28">
        <f t="shared" si="167"/>
        <v>0</v>
      </c>
      <c r="LW123" s="28">
        <f t="shared" si="167"/>
        <v>0</v>
      </c>
      <c r="LX123" s="28">
        <f t="shared" si="167"/>
        <v>0</v>
      </c>
      <c r="LY123" s="28">
        <f t="shared" si="167"/>
        <v>0</v>
      </c>
      <c r="LZ123" s="28">
        <f t="shared" si="167"/>
        <v>0</v>
      </c>
      <c r="MA123" s="28">
        <f t="shared" si="167"/>
        <v>0</v>
      </c>
      <c r="MB123" s="28">
        <f t="shared" si="167"/>
        <v>0</v>
      </c>
      <c r="MC123" s="28">
        <f t="shared" si="167"/>
        <v>0</v>
      </c>
      <c r="MD123" s="28">
        <f t="shared" si="167"/>
        <v>0</v>
      </c>
      <c r="ME123" s="28">
        <f t="shared" si="167"/>
        <v>0</v>
      </c>
      <c r="MF123" s="28">
        <f t="shared" si="167"/>
        <v>0</v>
      </c>
      <c r="MG123" s="28">
        <f t="shared" si="167"/>
        <v>0</v>
      </c>
      <c r="MH123" s="28">
        <f t="shared" si="167"/>
        <v>0</v>
      </c>
      <c r="MI123" s="28">
        <f t="shared" si="167"/>
        <v>0</v>
      </c>
      <c r="MJ123" s="28">
        <f t="shared" si="167"/>
        <v>0</v>
      </c>
      <c r="MK123" s="28">
        <f t="shared" si="167"/>
        <v>0</v>
      </c>
      <c r="ML123" s="28">
        <f t="shared" si="167"/>
        <v>0</v>
      </c>
      <c r="MM123" s="28">
        <f t="shared" si="167"/>
        <v>0</v>
      </c>
      <c r="MN123" s="28">
        <f t="shared" si="167"/>
        <v>0</v>
      </c>
      <c r="MO123" s="28">
        <f t="shared" si="167"/>
        <v>0</v>
      </c>
      <c r="MP123" s="28">
        <f t="shared" si="167"/>
        <v>0</v>
      </c>
      <c r="MQ123" s="28">
        <f t="shared" si="167"/>
        <v>0</v>
      </c>
      <c r="MR123" s="28">
        <f t="shared" si="167"/>
        <v>0</v>
      </c>
      <c r="MS123" s="28">
        <f t="shared" si="167"/>
        <v>0</v>
      </c>
      <c r="MT123" s="28">
        <f t="shared" si="167"/>
        <v>0</v>
      </c>
      <c r="MU123" s="28">
        <f t="shared" si="167"/>
        <v>0</v>
      </c>
      <c r="MV123" s="28">
        <f t="shared" si="167"/>
        <v>0</v>
      </c>
      <c r="MW123" s="28">
        <f t="shared" si="167"/>
        <v>0</v>
      </c>
      <c r="MX123" s="28">
        <f t="shared" si="167"/>
        <v>0</v>
      </c>
      <c r="MY123" s="28">
        <f t="shared" si="167"/>
        <v>0</v>
      </c>
      <c r="MZ123" s="28">
        <f t="shared" si="167"/>
        <v>0</v>
      </c>
      <c r="NA123" s="28">
        <f t="shared" si="167"/>
        <v>0</v>
      </c>
      <c r="NB123" s="28">
        <f t="shared" si="167"/>
        <v>0</v>
      </c>
      <c r="NC123" s="28">
        <f t="shared" si="167"/>
        <v>0</v>
      </c>
      <c r="ND123" s="28">
        <f t="shared" si="167"/>
        <v>0</v>
      </c>
      <c r="NE123" s="28">
        <f t="shared" si="167"/>
        <v>0</v>
      </c>
      <c r="NF123" s="28">
        <f t="shared" si="167"/>
        <v>0</v>
      </c>
      <c r="NG123" s="28">
        <f t="shared" si="167"/>
        <v>0</v>
      </c>
      <c r="NH123" s="28">
        <f t="shared" si="167"/>
        <v>0</v>
      </c>
      <c r="NI123" s="28">
        <f t="shared" si="167"/>
        <v>0</v>
      </c>
    </row>
    <row r="124" spans="1:373" s="32" customFormat="1" ht="14.4" outlineLevel="1" x14ac:dyDescent="0.25">
      <c r="A124" s="21"/>
      <c r="B124" s="22"/>
      <c r="C124" s="23"/>
      <c r="D124" s="23"/>
      <c r="E124" s="26" t="s">
        <v>217</v>
      </c>
      <c r="F124" s="24"/>
      <c r="G124" s="82" t="e">
        <v>#VALUE!</v>
      </c>
      <c r="H124" s="31">
        <f>((IFERROR(VLOOKUP($B123,Mes!$C$7:$AV$131,MATCH(H$1,Mes!$C$3:$AV$3,0),FALSE),""))*1000)</f>
        <v>0</v>
      </c>
      <c r="I124" s="31">
        <f>((IFERROR(VLOOKUP($B123,Mes!$C$7:$AV$131,MATCH(I$1,Mes!$C$3:$AV$3,0),FALSE),""))*1000)</f>
        <v>960</v>
      </c>
      <c r="J124" s="31">
        <f>((IFERROR(VLOOKUP($B123,Mes!$C$7:$AV$131,MATCH(J$1,Mes!$C$3:$AV$3,0),FALSE),""))*1000)</f>
        <v>0</v>
      </c>
      <c r="K124" s="31">
        <f>((IFERROR(VLOOKUP($B123,Mes!$C$7:$AV$131,MATCH(K$1,Mes!$C$3:$AV$3,0),FALSE),""))*1000)</f>
        <v>0</v>
      </c>
      <c r="L124" s="31">
        <f>((IFERROR(VLOOKUP($B123,Mes!$C$7:$AV$131,MATCH(L$1,Mes!$C$3:$AV$3,0),FALSE),""))*1000)</f>
        <v>0</v>
      </c>
      <c r="M124" s="31">
        <f>((IFERROR(VLOOKUP($B123,Mes!$C$7:$AV$131,MATCH(M$1,Mes!$C$3:$AV$3,0),FALSE),""))*1000)</f>
        <v>0</v>
      </c>
      <c r="N124" s="31">
        <f>((IFERROR(VLOOKUP($B123,Mes!$C$7:$AV$131,MATCH(N$1,Mes!$C$3:$AV$3,0),FALSE),""))*1000)</f>
        <v>0</v>
      </c>
      <c r="O124" s="31">
        <f>((IFERROR(VLOOKUP($B123,Mes!$C$7:$AV$131,MATCH(O$1,Mes!$C$3:$AV$3,0),FALSE),""))*1000)</f>
        <v>0</v>
      </c>
      <c r="P124" s="31">
        <f>((IFERROR(VLOOKUP($B123,Mes!$C$7:$AV$131,MATCH(P$1,Mes!$C$3:$AV$3,0),FALSE),""))*1000)</f>
        <v>0</v>
      </c>
      <c r="Q124" s="31">
        <f>((IFERROR(VLOOKUP($B123,Mes!$C$7:$AV$131,MATCH(Q$1,Mes!$C$3:$AV$3,0),FALSE),""))*1000)</f>
        <v>0</v>
      </c>
      <c r="R124" s="31">
        <f>((IFERROR(VLOOKUP($B123,Mes!$C$7:$AV$131,MATCH(R$1,Mes!$C$3:$AV$3,0),FALSE),""))*1000)</f>
        <v>0</v>
      </c>
      <c r="S124" s="31">
        <f>((IFERROR(VLOOKUP($B123,Mes!$C$7:$AV$131,MATCH(S$1,Mes!$C$3:$AV$3,0),FALSE),""))*1000)</f>
        <v>0</v>
      </c>
      <c r="T124" s="31">
        <f>((IFERROR(VLOOKUP($B123,Mes!$C$7:$AV$131,MATCH(T$1,Mes!$C$3:$AV$3,0),FALSE),""))*1000)</f>
        <v>0</v>
      </c>
      <c r="U124" s="31">
        <f>((IFERROR(VLOOKUP($B123,Mes!$C$7:$AV$131,MATCH(U$1,Mes!$C$3:$AV$3,0),FALSE),""))*1000)</f>
        <v>0</v>
      </c>
      <c r="V124" s="31">
        <f>((IFERROR(VLOOKUP($B123,Mes!$C$7:$AV$131,MATCH(V$1,Mes!$C$3:$AV$3,0),FALSE),""))*1000)</f>
        <v>0</v>
      </c>
      <c r="W124" s="31">
        <f>((IFERROR(VLOOKUP($B123,Mes!$C$7:$AV$131,MATCH(W$1,Mes!$C$3:$AV$3,0),FALSE),""))*1000)</f>
        <v>0</v>
      </c>
      <c r="X124" s="31">
        <f>((IFERROR(VLOOKUP($B123,Mes!$C$7:$AV$131,MATCH(X$1,Mes!$C$3:$AV$3,0),FALSE),""))*1000)</f>
        <v>0</v>
      </c>
      <c r="Y124" s="31">
        <f>((IFERROR(VLOOKUP($B123,Mes!$C$7:$AV$131,MATCH(Y$1,Mes!$C$3:$AV$3,0),FALSE),""))*1000)</f>
        <v>0</v>
      </c>
      <c r="Z124" s="31">
        <f>((IFERROR(VLOOKUP($B123,Mes!$C$7:$AV$131,MATCH(Z$1,Mes!$C$3:$AV$3,0),FALSE),""))*1000)</f>
        <v>0</v>
      </c>
      <c r="AA124" s="31">
        <f>((IFERROR(VLOOKUP($B123,Mes!$C$7:$AV$131,MATCH(AA$1,Mes!$C$3:$AV$3,0),FALSE),""))*1000)</f>
        <v>0</v>
      </c>
      <c r="AB124" s="31">
        <f>((IFERROR(VLOOKUP($B123,Mes!$C$7:$AV$131,MATCH(AB$1,Mes!$C$3:$AV$3,0),FALSE),""))*1000)</f>
        <v>0</v>
      </c>
      <c r="AC124" s="31">
        <f>((IFERROR(VLOOKUP($B123,Mes!$C$7:$AV$131,MATCH(AC$1,Mes!$C$3:$AV$3,0),FALSE),""))*1000)</f>
        <v>0</v>
      </c>
      <c r="AD124" s="31">
        <f>((IFERROR(VLOOKUP($B123,Mes!$C$7:$AV$131,MATCH(AD$1,Mes!$C$3:$AV$3,0),FALSE),""))*1000)</f>
        <v>0</v>
      </c>
      <c r="AE124" s="31">
        <f>((IFERROR(VLOOKUP($B123,Mes!$C$7:$AV$131,MATCH(AE$1,Mes!$C$3:$AV$3,0),FALSE),""))*1000)</f>
        <v>0</v>
      </c>
      <c r="AF124" s="31">
        <f>((IFERROR(VLOOKUP($B123,Mes!$C$7:$AV$131,MATCH(AF$1,Mes!$C$3:$AV$3,0),FALSE),""))*1000)</f>
        <v>0</v>
      </c>
      <c r="AG124" s="31">
        <f>((IFERROR(VLOOKUP($B123,Mes!$C$7:$AV$131,MATCH(AG$1,Mes!$C$3:$AV$3,0),FALSE),""))*1000)</f>
        <v>0</v>
      </c>
      <c r="AH124" s="31">
        <f>((IFERROR(VLOOKUP($B123,Mes!$C$7:$AV$131,MATCH(AH$1,Mes!$C$3:$AV$3,0),FALSE),""))*1000)</f>
        <v>0</v>
      </c>
      <c r="AI124" s="31">
        <f>((IFERROR(VLOOKUP($B123,Mes!$C$7:$AV$131,MATCH(AI$1,Mes!$C$3:$AV$3,0),FALSE),""))*1000)</f>
        <v>0</v>
      </c>
      <c r="AJ124" s="31">
        <f>((IFERROR(VLOOKUP($B123,Mes!$C$7:$AV$131,MATCH(AJ$1,Mes!$C$3:$AV$3,0),FALSE),""))*1000)</f>
        <v>0</v>
      </c>
      <c r="AK124" s="31">
        <f>((IFERROR(VLOOKUP($B123,Mes!$C$7:$AV$131,MATCH(AK$1,Mes!$C$3:$AV$3,0),FALSE),""))*1000)</f>
        <v>0</v>
      </c>
      <c r="AL124" s="31">
        <f>((IFERROR(VLOOKUP($B123,Mes!$C$7:$AV$131,MATCH(AL$1,Mes!$C$3:$AV$3,0),FALSE),""))*1000)</f>
        <v>0</v>
      </c>
      <c r="AM124" s="30" t="e">
        <f>((IFERROR(VLOOKUP($B123,Mes!$C$7:$AV$131,MATCH(AM$1,Mes!$C$3:$AV$3,0),FALSE),""))*1000)</f>
        <v>#VALUE!</v>
      </c>
      <c r="AN124" s="30" t="e">
        <f>((IFERROR(VLOOKUP($B123,Mes!$C$7:$AV$131,MATCH(AN$1,Mes!$C$3:$AV$3,0),FALSE),""))*1000)</f>
        <v>#VALUE!</v>
      </c>
      <c r="AO124" s="30" t="e">
        <f>((IFERROR(VLOOKUP($B123,Mes!$C$7:$AV$131,MATCH(AO$1,Mes!$C$3:$AV$3,0),FALSE),""))*1000)</f>
        <v>#VALUE!</v>
      </c>
      <c r="AP124" s="30" t="e">
        <f>((IFERROR(VLOOKUP($B123,Mes!$C$7:$AV$131,MATCH(AP$1,Mes!$C$3:$AV$3,0),FALSE),""))*1000)</f>
        <v>#VALUE!</v>
      </c>
      <c r="AQ124" s="30" t="e">
        <f>((IFERROR(VLOOKUP($B123,Mes!$C$7:$AV$131,MATCH(AQ$1,Mes!$C$3:$AV$3,0),FALSE),""))*1000)</f>
        <v>#VALUE!</v>
      </c>
      <c r="AR124" s="30" t="e">
        <f>((IFERROR(VLOOKUP($B123,Mes!$C$7:$AV$131,MATCH(AR$1,Mes!$C$3:$AV$3,0),FALSE),""))*1000)</f>
        <v>#VALUE!</v>
      </c>
      <c r="AS124" s="30" t="e">
        <f>((IFERROR(VLOOKUP($B123,Mes!$C$7:$AV$131,MATCH(AS$1,Mes!$C$3:$AV$3,0),FALSE),""))*1000)</f>
        <v>#VALUE!</v>
      </c>
      <c r="AT124" s="30" t="e">
        <f>((IFERROR(VLOOKUP($B123,Mes!$C$7:$AV$131,MATCH(AT$1,Mes!$C$3:$AV$3,0),FALSE),""))*1000)</f>
        <v>#VALUE!</v>
      </c>
      <c r="AU124" s="30" t="e">
        <f>((IFERROR(VLOOKUP($B123,Mes!$C$7:$AV$131,MATCH(AU$1,Mes!$C$3:$AV$3,0),FALSE),""))*1000)</f>
        <v>#VALUE!</v>
      </c>
      <c r="AV124" s="30" t="e">
        <f>((IFERROR(VLOOKUP($B123,Mes!$C$7:$AV$131,MATCH(AV$1,Mes!$C$3:$AV$3,0),FALSE),""))*1000)</f>
        <v>#VALUE!</v>
      </c>
      <c r="AW124" s="30" t="e">
        <f>((IFERROR(VLOOKUP($B123,Mes!$C$7:$AV$131,MATCH(AW$1,Mes!$C$3:$AV$3,0),FALSE),""))*1000)</f>
        <v>#VALUE!</v>
      </c>
      <c r="AX124" s="30" t="e">
        <f>((IFERROR(VLOOKUP($B123,Mes!$C$7:$AV$131,MATCH(AX$1,Mes!$C$3:$AV$3,0),FALSE),""))*1000)</f>
        <v>#VALUE!</v>
      </c>
      <c r="AY124" s="30" t="e">
        <f>((IFERROR(VLOOKUP($B123,Mes!$C$7:$AV$131,MATCH(AY$1,Mes!$C$3:$AV$3,0),FALSE),""))*1000)</f>
        <v>#VALUE!</v>
      </c>
      <c r="AZ124" s="30" t="e">
        <f>((IFERROR(VLOOKUP($B123,Mes!$C$7:$AV$131,MATCH(AZ$1,Mes!$C$3:$AV$3,0),FALSE),""))*1000)</f>
        <v>#VALUE!</v>
      </c>
      <c r="BA124" s="30" t="e">
        <f>((IFERROR(VLOOKUP($B123,Mes!$C$7:$AV$131,MATCH(BA$1,Mes!$C$3:$AV$3,0),FALSE),""))*1000)</f>
        <v>#VALUE!</v>
      </c>
      <c r="BB124" s="30" t="e">
        <f>((IFERROR(VLOOKUP($B123,Mes!$C$7:$AV$131,MATCH(BB$1,Mes!$C$3:$AV$3,0),FALSE),""))*1000)</f>
        <v>#VALUE!</v>
      </c>
      <c r="BC124" s="30" t="e">
        <f>((IFERROR(VLOOKUP($B123,Mes!$C$7:$AV$131,MATCH(BC$1,Mes!$C$3:$AV$3,0),FALSE),""))*1000)</f>
        <v>#VALUE!</v>
      </c>
      <c r="BD124" s="30" t="e">
        <f>((IFERROR(VLOOKUP($B123,Mes!$C$7:$AV$131,MATCH(BD$1,Mes!$C$3:$AV$3,0),FALSE),""))*1000)</f>
        <v>#VALUE!</v>
      </c>
      <c r="BE124" s="30" t="e">
        <f>((IFERROR(VLOOKUP($B123,Mes!$C$7:$AV$131,MATCH(BE$1,Mes!$C$3:$AV$3,0),FALSE),""))*1000)</f>
        <v>#VALUE!</v>
      </c>
      <c r="BF124" s="30" t="e">
        <f>((IFERROR(VLOOKUP($B123,Mes!$C$7:$AV$131,MATCH(BF$1,Mes!$C$3:$AV$3,0),FALSE),""))*1000)</f>
        <v>#VALUE!</v>
      </c>
      <c r="BG124" s="30" t="e">
        <f>((IFERROR(VLOOKUP($B123,Mes!$C$7:$AV$131,MATCH(BG$1,Mes!$C$3:$AV$3,0),FALSE),""))*1000)</f>
        <v>#VALUE!</v>
      </c>
      <c r="BH124" s="30" t="e">
        <f>((IFERROR(VLOOKUP($B123,Mes!$C$7:$AV$131,MATCH(BH$1,Mes!$C$3:$AV$3,0),FALSE),""))*1000)</f>
        <v>#VALUE!</v>
      </c>
      <c r="BI124" s="30" t="e">
        <f>((IFERROR(VLOOKUP($B123,Mes!$C$7:$AV$131,MATCH(BI$1,Mes!$C$3:$AV$3,0),FALSE),""))*1000)</f>
        <v>#VALUE!</v>
      </c>
      <c r="BJ124" s="30" t="e">
        <f>((IFERROR(VLOOKUP($B123,Mes!$C$7:$AV$131,MATCH(BJ$1,Mes!$C$3:$AV$3,0),FALSE),""))*1000)</f>
        <v>#VALUE!</v>
      </c>
      <c r="BK124" s="30" t="e">
        <f>((IFERROR(VLOOKUP($B123,Mes!$C$7:$AV$131,MATCH(BK$1,Mes!$C$3:$AV$3,0),FALSE),""))*1000)</f>
        <v>#VALUE!</v>
      </c>
      <c r="BL124" s="30" t="e">
        <f>((IFERROR(VLOOKUP($B123,Mes!$C$7:$AV$131,MATCH(BL$1,Mes!$C$3:$AV$3,0),FALSE),""))*1000)</f>
        <v>#VALUE!</v>
      </c>
      <c r="BM124" s="30" t="e">
        <f>((IFERROR(VLOOKUP($B123,Mes!$C$7:$AV$131,MATCH(BM$1,Mes!$C$3:$AV$3,0),FALSE),""))*1000)</f>
        <v>#VALUE!</v>
      </c>
      <c r="BN124" s="30" t="e">
        <f>((IFERROR(VLOOKUP($B123,Mes!$C$7:$AV$131,MATCH(BN$1,Mes!$C$3:$AV$3,0),FALSE),""))*1000)</f>
        <v>#VALUE!</v>
      </c>
      <c r="BO124" s="30" t="e">
        <f>((IFERROR(VLOOKUP($B123,Mes!$C$7:$AV$131,MATCH(BO$1,Mes!$C$3:$AV$3,0),FALSE),""))*1000)</f>
        <v>#VALUE!</v>
      </c>
      <c r="BP124" s="31" t="e">
        <f>((IFERROR(VLOOKUP($B123,Mes!$C$7:$AV$131,MATCH(BP$1,Mes!$C$3:$AV$3,0),FALSE),""))*1000)</f>
        <v>#VALUE!</v>
      </c>
      <c r="BQ124" s="31" t="e">
        <f>((IFERROR(VLOOKUP($B123,Mes!$C$7:$AV$131,MATCH(BQ$1,Mes!$C$3:$AV$3,0),FALSE),""))*1000)</f>
        <v>#VALUE!</v>
      </c>
      <c r="BR124" s="31" t="e">
        <f>((IFERROR(VLOOKUP($B123,Mes!$C$7:$AV$131,MATCH(BR$1,Mes!$C$3:$AV$3,0),FALSE),""))*1000)</f>
        <v>#VALUE!</v>
      </c>
      <c r="BS124" s="31" t="e">
        <f>((IFERROR(VLOOKUP($B123,Mes!$C$7:$AV$131,MATCH(BS$1,Mes!$C$3:$AV$3,0),FALSE),""))*1000)</f>
        <v>#VALUE!</v>
      </c>
      <c r="BT124" s="31" t="e">
        <f>((IFERROR(VLOOKUP($B123,Mes!$C$7:$AV$131,MATCH(BT$1,Mes!$C$3:$AV$3,0),FALSE),""))*1000)</f>
        <v>#VALUE!</v>
      </c>
      <c r="BU124" s="31" t="e">
        <f>((IFERROR(VLOOKUP($B123,Mes!$C$7:$AV$131,MATCH(BU$1,Mes!$C$3:$AV$3,0),FALSE),""))*1000)</f>
        <v>#VALUE!</v>
      </c>
      <c r="BV124" s="31" t="e">
        <f>((IFERROR(VLOOKUP($B123,Mes!$C$7:$AV$131,MATCH(BV$1,Mes!$C$3:$AV$3,0),FALSE),""))*1000)</f>
        <v>#VALUE!</v>
      </c>
      <c r="BW124" s="31" t="e">
        <f>((IFERROR(VLOOKUP($B123,Mes!$C$7:$AV$131,MATCH(BW$1,Mes!$C$3:$AV$3,0),FALSE),""))*1000)</f>
        <v>#VALUE!</v>
      </c>
      <c r="BX124" s="31" t="e">
        <f>((IFERROR(VLOOKUP($B123,Mes!$C$7:$AV$131,MATCH(BX$1,Mes!$C$3:$AV$3,0),FALSE),""))*1000)</f>
        <v>#VALUE!</v>
      </c>
      <c r="BY124" s="31" t="e">
        <f>((IFERROR(VLOOKUP($B123,Mes!$C$7:$AV$131,MATCH(BY$1,Mes!$C$3:$AV$3,0),FALSE),""))*1000)</f>
        <v>#VALUE!</v>
      </c>
      <c r="BZ124" s="31" t="e">
        <f>((IFERROR(VLOOKUP($B123,Mes!$C$7:$AV$131,MATCH(BZ$1,Mes!$C$3:$AV$3,0),FALSE),""))*1000)</f>
        <v>#VALUE!</v>
      </c>
      <c r="CA124" s="31" t="e">
        <f>((IFERROR(VLOOKUP($B123,Mes!$C$7:$AV$131,MATCH(CA$1,Mes!$C$3:$AV$3,0),FALSE),""))*1000)</f>
        <v>#VALUE!</v>
      </c>
      <c r="CB124" s="31" t="e">
        <f>((IFERROR(VLOOKUP($B123,Mes!$C$7:$AV$131,MATCH(CB$1,Mes!$C$3:$AV$3,0),FALSE),""))*1000)</f>
        <v>#VALUE!</v>
      </c>
      <c r="CC124" s="31" t="e">
        <f>((IFERROR(VLOOKUP($B123,Mes!$C$7:$AV$131,MATCH(CC$1,Mes!$C$3:$AV$3,0),FALSE),""))*1000)</f>
        <v>#VALUE!</v>
      </c>
      <c r="CD124" s="31" t="e">
        <f>((IFERROR(VLOOKUP($B123,Mes!$C$7:$AV$131,MATCH(CD$1,Mes!$C$3:$AV$3,0),FALSE),""))*1000)</f>
        <v>#VALUE!</v>
      </c>
      <c r="CE124" s="31" t="e">
        <f>((IFERROR(VLOOKUP($B123,Mes!$C$7:$AV$131,MATCH(CE$1,Mes!$C$3:$AV$3,0),FALSE),""))*1000)</f>
        <v>#VALUE!</v>
      </c>
      <c r="CF124" s="31" t="e">
        <f>((IFERROR(VLOOKUP($B123,Mes!$C$7:$AV$131,MATCH(CF$1,Mes!$C$3:$AV$3,0),FALSE),""))*1000)</f>
        <v>#VALUE!</v>
      </c>
      <c r="CG124" s="31" t="e">
        <f>((IFERROR(VLOOKUP($B123,Mes!$C$7:$AV$131,MATCH(CG$1,Mes!$C$3:$AV$3,0),FALSE),""))*1000)</f>
        <v>#VALUE!</v>
      </c>
      <c r="CH124" s="31" t="e">
        <f>((IFERROR(VLOOKUP($B123,Mes!$C$7:$AV$131,MATCH(CH$1,Mes!$C$3:$AV$3,0),FALSE),""))*1000)</f>
        <v>#VALUE!</v>
      </c>
      <c r="CI124" s="31" t="e">
        <f>((IFERROR(VLOOKUP($B123,Mes!$C$7:$AV$131,MATCH(CI$1,Mes!$C$3:$AV$3,0),FALSE),""))*1000)</f>
        <v>#VALUE!</v>
      </c>
      <c r="CJ124" s="31" t="e">
        <f>((IFERROR(VLOOKUP($B123,Mes!$C$7:$AV$131,MATCH(CJ$1,Mes!$C$3:$AV$3,0),FALSE),""))*1000)</f>
        <v>#VALUE!</v>
      </c>
      <c r="CK124" s="31" t="e">
        <f>((IFERROR(VLOOKUP($B123,Mes!$C$7:$AV$131,MATCH(CK$1,Mes!$C$3:$AV$3,0),FALSE),""))*1000)</f>
        <v>#VALUE!</v>
      </c>
      <c r="CL124" s="31" t="e">
        <f>((IFERROR(VLOOKUP($B123,Mes!$C$7:$AV$131,MATCH(CL$1,Mes!$C$3:$AV$3,0),FALSE),""))*1000)</f>
        <v>#VALUE!</v>
      </c>
      <c r="CM124" s="31" t="e">
        <f>((IFERROR(VLOOKUP($B123,Mes!$C$7:$AV$131,MATCH(CM$1,Mes!$C$3:$AV$3,0),FALSE),""))*1000)</f>
        <v>#VALUE!</v>
      </c>
      <c r="CN124" s="31" t="e">
        <f>((IFERROR(VLOOKUP($B123,Mes!$C$7:$AV$131,MATCH(CN$1,Mes!$C$3:$AV$3,0),FALSE),""))*1000)</f>
        <v>#VALUE!</v>
      </c>
      <c r="CO124" s="31" t="e">
        <f>((IFERROR(VLOOKUP($B123,Mes!$C$7:$AV$131,MATCH(CO$1,Mes!$C$3:$AV$3,0),FALSE),""))*1000)</f>
        <v>#VALUE!</v>
      </c>
      <c r="CP124" s="31" t="e">
        <f>((IFERROR(VLOOKUP($B123,Mes!$C$7:$AV$131,MATCH(CP$1,Mes!$C$3:$AV$3,0),FALSE),""))*1000)</f>
        <v>#VALUE!</v>
      </c>
      <c r="CQ124" s="31" t="e">
        <f>((IFERROR(VLOOKUP($B123,Mes!$C$7:$AV$131,MATCH(CQ$1,Mes!$C$3:$AV$3,0),FALSE),""))*1000)</f>
        <v>#VALUE!</v>
      </c>
      <c r="CR124" s="31" t="e">
        <f>((IFERROR(VLOOKUP($B123,Mes!$C$7:$AV$131,MATCH(CR$1,Mes!$C$3:$AV$3,0),FALSE),""))*1000)</f>
        <v>#VALUE!</v>
      </c>
      <c r="CS124" s="31" t="e">
        <f>((IFERROR(VLOOKUP($B123,Mes!$C$7:$AV$131,MATCH(CS$1,Mes!$C$3:$AV$3,0),FALSE),""))*1000)</f>
        <v>#VALUE!</v>
      </c>
      <c r="CT124" s="31" t="e">
        <f>((IFERROR(VLOOKUP($B123,Mes!$C$7:$AV$131,MATCH(CT$1,Mes!$C$3:$AV$3,0),FALSE),""))*1000)</f>
        <v>#VALUE!</v>
      </c>
      <c r="CU124" s="30" t="e">
        <f>((IFERROR(VLOOKUP($B123,Mes!$C$7:$AV$131,MATCH(CU$1,Mes!$C$3:$AV$3,0),FALSE),""))*1000)</f>
        <v>#VALUE!</v>
      </c>
      <c r="CV124" s="30" t="e">
        <f>((IFERROR(VLOOKUP($B123,Mes!$C$7:$AV$131,MATCH(CV$1,Mes!$C$3:$AV$3,0),FALSE),""))*1000)</f>
        <v>#VALUE!</v>
      </c>
      <c r="CW124" s="30" t="e">
        <f>((IFERROR(VLOOKUP($B123,Mes!$C$7:$AV$131,MATCH(CW$1,Mes!$C$3:$AV$3,0),FALSE),""))*1000)</f>
        <v>#VALUE!</v>
      </c>
      <c r="CX124" s="30" t="e">
        <f>((IFERROR(VLOOKUP($B123,Mes!$C$7:$AV$131,MATCH(CX$1,Mes!$C$3:$AV$3,0),FALSE),""))*1000)</f>
        <v>#VALUE!</v>
      </c>
      <c r="CY124" s="30" t="e">
        <f>((IFERROR(VLOOKUP($B123,Mes!$C$7:$AV$131,MATCH(CY$1,Mes!$C$3:$AV$3,0),FALSE),""))*1000)</f>
        <v>#VALUE!</v>
      </c>
      <c r="CZ124" s="30" t="e">
        <f>((IFERROR(VLOOKUP($B123,Mes!$C$7:$AV$131,MATCH(CZ$1,Mes!$C$3:$AV$3,0),FALSE),""))*1000)</f>
        <v>#VALUE!</v>
      </c>
      <c r="DA124" s="30" t="e">
        <f>((IFERROR(VLOOKUP($B123,Mes!$C$7:$AV$131,MATCH(DA$1,Mes!$C$3:$AV$3,0),FALSE),""))*1000)</f>
        <v>#VALUE!</v>
      </c>
      <c r="DB124" s="30" t="e">
        <f>((IFERROR(VLOOKUP($B123,Mes!$C$7:$AV$131,MATCH(DB$1,Mes!$C$3:$AV$3,0),FALSE),""))*1000)</f>
        <v>#VALUE!</v>
      </c>
      <c r="DC124" s="30" t="e">
        <f>((IFERROR(VLOOKUP($B123,Mes!$C$7:$AV$131,MATCH(DC$1,Mes!$C$3:$AV$3,0),FALSE),""))*1000)</f>
        <v>#VALUE!</v>
      </c>
      <c r="DD124" s="30" t="e">
        <f>((IFERROR(VLOOKUP($B123,Mes!$C$7:$AV$131,MATCH(DD$1,Mes!$C$3:$AV$3,0),FALSE),""))*1000)</f>
        <v>#VALUE!</v>
      </c>
      <c r="DE124" s="30" t="e">
        <f>((IFERROR(VLOOKUP($B123,Mes!$C$7:$AV$131,MATCH(DE$1,Mes!$C$3:$AV$3,0),FALSE),""))*1000)</f>
        <v>#VALUE!</v>
      </c>
      <c r="DF124" s="30" t="e">
        <f>((IFERROR(VLOOKUP($B123,Mes!$C$7:$AV$131,MATCH(DF$1,Mes!$C$3:$AV$3,0),FALSE),""))*1000)</f>
        <v>#VALUE!</v>
      </c>
      <c r="DG124" s="30" t="e">
        <f>((IFERROR(VLOOKUP($B123,Mes!$C$7:$AV$131,MATCH(DG$1,Mes!$C$3:$AV$3,0),FALSE),""))*1000)</f>
        <v>#VALUE!</v>
      </c>
      <c r="DH124" s="30" t="e">
        <f>((IFERROR(VLOOKUP($B123,Mes!$C$7:$AV$131,MATCH(DH$1,Mes!$C$3:$AV$3,0),FALSE),""))*1000)</f>
        <v>#VALUE!</v>
      </c>
      <c r="DI124" s="30" t="e">
        <f>((IFERROR(VLOOKUP($B123,Mes!$C$7:$AV$131,MATCH(DI$1,Mes!$C$3:$AV$3,0),FALSE),""))*1000)</f>
        <v>#VALUE!</v>
      </c>
      <c r="DJ124" s="30" t="e">
        <f>((IFERROR(VLOOKUP($B123,Mes!$C$7:$AV$131,MATCH(DJ$1,Mes!$C$3:$AV$3,0),FALSE),""))*1000)</f>
        <v>#VALUE!</v>
      </c>
      <c r="DK124" s="30" t="e">
        <f>((IFERROR(VLOOKUP($B123,Mes!$C$7:$AV$131,MATCH(DK$1,Mes!$C$3:$AV$3,0),FALSE),""))*1000)</f>
        <v>#VALUE!</v>
      </c>
      <c r="DL124" s="30" t="e">
        <f>((IFERROR(VLOOKUP($B123,Mes!$C$7:$AV$131,MATCH(DL$1,Mes!$C$3:$AV$3,0),FALSE),""))*1000)</f>
        <v>#VALUE!</v>
      </c>
      <c r="DM124" s="30" t="e">
        <f>((IFERROR(VLOOKUP($B123,Mes!$C$7:$AV$131,MATCH(DM$1,Mes!$C$3:$AV$3,0),FALSE),""))*1000)</f>
        <v>#VALUE!</v>
      </c>
      <c r="DN124" s="30" t="e">
        <f>((IFERROR(VLOOKUP($B123,Mes!$C$7:$AV$131,MATCH(DN$1,Mes!$C$3:$AV$3,0),FALSE),""))*1000)</f>
        <v>#VALUE!</v>
      </c>
      <c r="DO124" s="30" t="e">
        <f>((IFERROR(VLOOKUP($B123,Mes!$C$7:$AV$131,MATCH(DO$1,Mes!$C$3:$AV$3,0),FALSE),""))*1000)</f>
        <v>#VALUE!</v>
      </c>
      <c r="DP124" s="30" t="e">
        <f>((IFERROR(VLOOKUP($B123,Mes!$C$7:$AV$131,MATCH(DP$1,Mes!$C$3:$AV$3,0),FALSE),""))*1000)</f>
        <v>#VALUE!</v>
      </c>
      <c r="DQ124" s="30" t="e">
        <f>((IFERROR(VLOOKUP($B123,Mes!$C$7:$AV$131,MATCH(DQ$1,Mes!$C$3:$AV$3,0),FALSE),""))*1000)</f>
        <v>#VALUE!</v>
      </c>
      <c r="DR124" s="30" t="e">
        <f>((IFERROR(VLOOKUP($B123,Mes!$C$7:$AV$131,MATCH(DR$1,Mes!$C$3:$AV$3,0),FALSE),""))*1000)</f>
        <v>#VALUE!</v>
      </c>
      <c r="DS124" s="30" t="e">
        <f>((IFERROR(VLOOKUP($B123,Mes!$C$7:$AV$131,MATCH(DS$1,Mes!$C$3:$AV$3,0),FALSE),""))*1000)</f>
        <v>#VALUE!</v>
      </c>
      <c r="DT124" s="30" t="e">
        <f>((IFERROR(VLOOKUP($B123,Mes!$C$7:$AV$131,MATCH(DT$1,Mes!$C$3:$AV$3,0),FALSE),""))*1000)</f>
        <v>#VALUE!</v>
      </c>
      <c r="DU124" s="30" t="e">
        <f>((IFERROR(VLOOKUP($B123,Mes!$C$7:$AV$131,MATCH(DU$1,Mes!$C$3:$AV$3,0),FALSE),""))*1000)</f>
        <v>#VALUE!</v>
      </c>
      <c r="DV124" s="30" t="e">
        <f>((IFERROR(VLOOKUP($B123,Mes!$C$7:$AV$131,MATCH(DV$1,Mes!$C$3:$AV$3,0),FALSE),""))*1000)</f>
        <v>#VALUE!</v>
      </c>
      <c r="DW124" s="30" t="e">
        <f>((IFERROR(VLOOKUP($B123,Mes!$C$7:$AV$131,MATCH(DW$1,Mes!$C$3:$AV$3,0),FALSE),""))*1000)</f>
        <v>#VALUE!</v>
      </c>
      <c r="DX124" s="30" t="e">
        <f>((IFERROR(VLOOKUP($B123,Mes!$C$7:$AV$131,MATCH(DX$1,Mes!$C$3:$AV$3,0),FALSE),""))*1000)</f>
        <v>#VALUE!</v>
      </c>
      <c r="DY124" s="31" t="e">
        <f>((IFERROR(VLOOKUP($B123,Mes!$C$7:$AV$131,MATCH(DY$1,Mes!$C$3:$AV$3,0),FALSE),""))*1000)</f>
        <v>#VALUE!</v>
      </c>
      <c r="DZ124" s="31" t="e">
        <f>((IFERROR(VLOOKUP($B123,Mes!$C$7:$AV$131,MATCH(DZ$1,Mes!$C$3:$AV$3,0),FALSE),""))*1000)</f>
        <v>#VALUE!</v>
      </c>
      <c r="EA124" s="31" t="e">
        <f>((IFERROR(VLOOKUP($B123,Mes!$C$7:$AV$131,MATCH(EA$1,Mes!$C$3:$AV$3,0),FALSE),""))*1000)</f>
        <v>#VALUE!</v>
      </c>
      <c r="EB124" s="31" t="e">
        <f>((IFERROR(VLOOKUP($B123,Mes!$C$7:$AV$131,MATCH(EB$1,Mes!$C$3:$AV$3,0),FALSE),""))*1000)</f>
        <v>#VALUE!</v>
      </c>
      <c r="EC124" s="31" t="e">
        <f>((IFERROR(VLOOKUP($B123,Mes!$C$7:$AV$131,MATCH(EC$1,Mes!$C$3:$AV$3,0),FALSE),""))*1000)</f>
        <v>#VALUE!</v>
      </c>
      <c r="ED124" s="31" t="e">
        <f>((IFERROR(VLOOKUP($B123,Mes!$C$7:$AV$131,MATCH(ED$1,Mes!$C$3:$AV$3,0),FALSE),""))*1000)</f>
        <v>#VALUE!</v>
      </c>
      <c r="EE124" s="31" t="e">
        <f>((IFERROR(VLOOKUP($B123,Mes!$C$7:$AV$131,MATCH(EE$1,Mes!$C$3:$AV$3,0),FALSE),""))*1000)</f>
        <v>#VALUE!</v>
      </c>
      <c r="EF124" s="31" t="e">
        <f>((IFERROR(VLOOKUP($B123,Mes!$C$7:$AV$131,MATCH(EF$1,Mes!$C$3:$AV$3,0),FALSE),""))*1000)</f>
        <v>#VALUE!</v>
      </c>
      <c r="EG124" s="31" t="e">
        <f>((IFERROR(VLOOKUP($B123,Mes!$C$7:$AV$131,MATCH(EG$1,Mes!$C$3:$AV$3,0),FALSE),""))*1000)</f>
        <v>#VALUE!</v>
      </c>
      <c r="EH124" s="31" t="e">
        <f>((IFERROR(VLOOKUP($B123,Mes!$C$7:$AV$131,MATCH(EH$1,Mes!$C$3:$AV$3,0),FALSE),""))*1000)</f>
        <v>#VALUE!</v>
      </c>
      <c r="EI124" s="31" t="e">
        <f>((IFERROR(VLOOKUP($B123,Mes!$C$7:$AV$131,MATCH(EI$1,Mes!$C$3:$AV$3,0),FALSE),""))*1000)</f>
        <v>#VALUE!</v>
      </c>
      <c r="EJ124" s="31" t="e">
        <f>((IFERROR(VLOOKUP($B123,Mes!$C$7:$AV$131,MATCH(EJ$1,Mes!$C$3:$AV$3,0),FALSE),""))*1000)</f>
        <v>#VALUE!</v>
      </c>
      <c r="EK124" s="31" t="e">
        <f>((IFERROR(VLOOKUP($B123,Mes!$C$7:$AV$131,MATCH(EK$1,Mes!$C$3:$AV$3,0),FALSE),""))*1000)</f>
        <v>#VALUE!</v>
      </c>
      <c r="EL124" s="31" t="e">
        <f>((IFERROR(VLOOKUP($B123,Mes!$C$7:$AV$131,MATCH(EL$1,Mes!$C$3:$AV$3,0),FALSE),""))*1000)</f>
        <v>#VALUE!</v>
      </c>
      <c r="EM124" s="31" t="e">
        <f>((IFERROR(VLOOKUP($B123,Mes!$C$7:$AV$131,MATCH(EM$1,Mes!$C$3:$AV$3,0),FALSE),""))*1000)</f>
        <v>#VALUE!</v>
      </c>
      <c r="EN124" s="31" t="e">
        <f>((IFERROR(VLOOKUP($B123,Mes!$C$7:$AV$131,MATCH(EN$1,Mes!$C$3:$AV$3,0),FALSE),""))*1000)</f>
        <v>#VALUE!</v>
      </c>
      <c r="EO124" s="31" t="e">
        <f>((IFERROR(VLOOKUP($B123,Mes!$C$7:$AV$131,MATCH(EO$1,Mes!$C$3:$AV$3,0),FALSE),""))*1000)</f>
        <v>#VALUE!</v>
      </c>
      <c r="EP124" s="31" t="e">
        <f>((IFERROR(VLOOKUP($B123,Mes!$C$7:$AV$131,MATCH(EP$1,Mes!$C$3:$AV$3,0),FALSE),""))*1000)</f>
        <v>#VALUE!</v>
      </c>
      <c r="EQ124" s="31" t="e">
        <f>((IFERROR(VLOOKUP($B123,Mes!$C$7:$AV$131,MATCH(EQ$1,Mes!$C$3:$AV$3,0),FALSE),""))*1000)</f>
        <v>#VALUE!</v>
      </c>
      <c r="ER124" s="31" t="e">
        <f>((IFERROR(VLOOKUP($B123,Mes!$C$7:$AV$131,MATCH(ER$1,Mes!$C$3:$AV$3,0),FALSE),""))*1000)</f>
        <v>#VALUE!</v>
      </c>
      <c r="ES124" s="31" t="e">
        <f>((IFERROR(VLOOKUP($B123,Mes!$C$7:$AV$131,MATCH(ES$1,Mes!$C$3:$AV$3,0),FALSE),""))*1000)</f>
        <v>#VALUE!</v>
      </c>
      <c r="ET124" s="31" t="e">
        <f>((IFERROR(VLOOKUP($B123,Mes!$C$7:$AV$131,MATCH(ET$1,Mes!$C$3:$AV$3,0),FALSE),""))*1000)</f>
        <v>#VALUE!</v>
      </c>
      <c r="EU124" s="31" t="e">
        <f>((IFERROR(VLOOKUP($B123,Mes!$C$7:$AV$131,MATCH(EU$1,Mes!$C$3:$AV$3,0),FALSE),""))*1000)</f>
        <v>#VALUE!</v>
      </c>
      <c r="EV124" s="31" t="e">
        <f>((IFERROR(VLOOKUP($B123,Mes!$C$7:$AV$131,MATCH(EV$1,Mes!$C$3:$AV$3,0),FALSE),""))*1000)</f>
        <v>#VALUE!</v>
      </c>
      <c r="EW124" s="31" t="e">
        <f>((IFERROR(VLOOKUP($B123,Mes!$C$7:$AV$131,MATCH(EW$1,Mes!$C$3:$AV$3,0),FALSE),""))*1000)</f>
        <v>#VALUE!</v>
      </c>
      <c r="EX124" s="31" t="e">
        <f>((IFERROR(VLOOKUP($B123,Mes!$C$7:$AV$131,MATCH(EX$1,Mes!$C$3:$AV$3,0),FALSE),""))*1000)</f>
        <v>#VALUE!</v>
      </c>
      <c r="EY124" s="31" t="e">
        <f>((IFERROR(VLOOKUP($B123,Mes!$C$7:$AV$131,MATCH(EY$1,Mes!$C$3:$AV$3,0),FALSE),""))*1000)</f>
        <v>#VALUE!</v>
      </c>
      <c r="EZ124" s="31" t="e">
        <f>((IFERROR(VLOOKUP($B123,Mes!$C$7:$AV$131,MATCH(EZ$1,Mes!$C$3:$AV$3,0),FALSE),""))*1000)</f>
        <v>#VALUE!</v>
      </c>
      <c r="FA124" s="31" t="e">
        <f>((IFERROR(VLOOKUP($B123,Mes!$C$7:$AV$131,MATCH(FA$1,Mes!$C$3:$AV$3,0),FALSE),""))*1000)</f>
        <v>#VALUE!</v>
      </c>
      <c r="FB124" s="31" t="e">
        <f>((IFERROR(VLOOKUP($B123,Mes!$C$7:$AV$131,MATCH(FB$1,Mes!$C$3:$AV$3,0),FALSE),""))*1000)</f>
        <v>#VALUE!</v>
      </c>
      <c r="FC124" s="31" t="e">
        <f>((IFERROR(VLOOKUP($B123,Mes!$C$7:$AV$131,MATCH(FC$1,Mes!$C$3:$AV$3,0),FALSE),""))*1000)</f>
        <v>#VALUE!</v>
      </c>
      <c r="FD124" s="30" t="e">
        <f>((IFERROR(VLOOKUP($B123,Mes!$C$7:$AV$131,MATCH(FD$1,Mes!$C$3:$AV$3,0),FALSE),""))*1000)</f>
        <v>#VALUE!</v>
      </c>
      <c r="FE124" s="30" t="e">
        <f>((IFERROR(VLOOKUP($B123,Mes!$C$7:$AV$131,MATCH(FE$1,Mes!$C$3:$AV$3,0),FALSE),""))*1000)</f>
        <v>#VALUE!</v>
      </c>
      <c r="FF124" s="30" t="e">
        <f>((IFERROR(VLOOKUP($B123,Mes!$C$7:$AV$131,MATCH(FF$1,Mes!$C$3:$AV$3,0),FALSE),""))*1000)</f>
        <v>#VALUE!</v>
      </c>
      <c r="FG124" s="30" t="e">
        <f>((IFERROR(VLOOKUP($B123,Mes!$C$7:$AV$131,MATCH(FG$1,Mes!$C$3:$AV$3,0),FALSE),""))*1000)</f>
        <v>#VALUE!</v>
      </c>
      <c r="FH124" s="30" t="e">
        <f>((IFERROR(VLOOKUP($B123,Mes!$C$7:$AV$131,MATCH(FH$1,Mes!$C$3:$AV$3,0),FALSE),""))*1000)</f>
        <v>#VALUE!</v>
      </c>
      <c r="FI124" s="30" t="e">
        <f>((IFERROR(VLOOKUP($B123,Mes!$C$7:$AV$131,MATCH(FI$1,Mes!$C$3:$AV$3,0),FALSE),""))*1000)</f>
        <v>#VALUE!</v>
      </c>
      <c r="FJ124" s="30" t="e">
        <f>((IFERROR(VLOOKUP($B123,Mes!$C$7:$AV$131,MATCH(FJ$1,Mes!$C$3:$AV$3,0),FALSE),""))*1000)</f>
        <v>#VALUE!</v>
      </c>
      <c r="FK124" s="30" t="e">
        <f>((IFERROR(VLOOKUP($B123,Mes!$C$7:$AV$131,MATCH(FK$1,Mes!$C$3:$AV$3,0),FALSE),""))*1000)</f>
        <v>#VALUE!</v>
      </c>
      <c r="FL124" s="30" t="e">
        <f>((IFERROR(VLOOKUP($B123,Mes!$C$7:$AV$131,MATCH(FL$1,Mes!$C$3:$AV$3,0),FALSE),""))*1000)</f>
        <v>#VALUE!</v>
      </c>
      <c r="FM124" s="30" t="e">
        <f>((IFERROR(VLOOKUP($B123,Mes!$C$7:$AV$131,MATCH(FM$1,Mes!$C$3:$AV$3,0),FALSE),""))*1000)</f>
        <v>#VALUE!</v>
      </c>
      <c r="FN124" s="30" t="e">
        <f>((IFERROR(VLOOKUP($B123,Mes!$C$7:$AV$131,MATCH(FN$1,Mes!$C$3:$AV$3,0),FALSE),""))*1000)</f>
        <v>#VALUE!</v>
      </c>
      <c r="FO124" s="30" t="e">
        <f>((IFERROR(VLOOKUP($B123,Mes!$C$7:$AV$131,MATCH(FO$1,Mes!$C$3:$AV$3,0),FALSE),""))*1000)</f>
        <v>#VALUE!</v>
      </c>
      <c r="FP124" s="30" t="e">
        <f>((IFERROR(VLOOKUP($B123,Mes!$C$7:$AV$131,MATCH(FP$1,Mes!$C$3:$AV$3,0),FALSE),""))*1000)</f>
        <v>#VALUE!</v>
      </c>
      <c r="FQ124" s="30" t="e">
        <f>((IFERROR(VLOOKUP($B123,Mes!$C$7:$AV$131,MATCH(FQ$1,Mes!$C$3:$AV$3,0),FALSE),""))*1000)</f>
        <v>#VALUE!</v>
      </c>
      <c r="FR124" s="30" t="e">
        <f>((IFERROR(VLOOKUP($B123,Mes!$C$7:$AV$131,MATCH(FR$1,Mes!$C$3:$AV$3,0),FALSE),""))*1000)</f>
        <v>#VALUE!</v>
      </c>
      <c r="FS124" s="30" t="e">
        <f>((IFERROR(VLOOKUP($B123,Mes!$C$7:$AV$131,MATCH(FS$1,Mes!$C$3:$AV$3,0),FALSE),""))*1000)</f>
        <v>#VALUE!</v>
      </c>
      <c r="FT124" s="30" t="e">
        <f>((IFERROR(VLOOKUP($B123,Mes!$C$7:$AV$131,MATCH(FT$1,Mes!$C$3:$AV$3,0),FALSE),""))*1000)</f>
        <v>#VALUE!</v>
      </c>
      <c r="FU124" s="30" t="e">
        <f>((IFERROR(VLOOKUP($B123,Mes!$C$7:$AV$131,MATCH(FU$1,Mes!$C$3:$AV$3,0),FALSE),""))*1000)</f>
        <v>#VALUE!</v>
      </c>
      <c r="FV124" s="30" t="e">
        <f>((IFERROR(VLOOKUP($B123,Mes!$C$7:$AV$131,MATCH(FV$1,Mes!$C$3:$AV$3,0),FALSE),""))*1000)</f>
        <v>#VALUE!</v>
      </c>
      <c r="FW124" s="30" t="e">
        <f>((IFERROR(VLOOKUP($B123,Mes!$C$7:$AV$131,MATCH(FW$1,Mes!$C$3:$AV$3,0),FALSE),""))*1000)</f>
        <v>#VALUE!</v>
      </c>
      <c r="FX124" s="30" t="e">
        <f>((IFERROR(VLOOKUP($B123,Mes!$C$7:$AV$131,MATCH(FX$1,Mes!$C$3:$AV$3,0),FALSE),""))*1000)</f>
        <v>#VALUE!</v>
      </c>
      <c r="FY124" s="30" t="e">
        <f>((IFERROR(VLOOKUP($B123,Mes!$C$7:$AV$131,MATCH(FY$1,Mes!$C$3:$AV$3,0),FALSE),""))*1000)</f>
        <v>#VALUE!</v>
      </c>
      <c r="FZ124" s="30" t="e">
        <f>((IFERROR(VLOOKUP($B123,Mes!$C$7:$AV$131,MATCH(FZ$1,Mes!$C$3:$AV$3,0),FALSE),""))*1000)</f>
        <v>#VALUE!</v>
      </c>
      <c r="GA124" s="30" t="e">
        <f>((IFERROR(VLOOKUP($B123,Mes!$C$7:$AV$131,MATCH(GA$1,Mes!$C$3:$AV$3,0),FALSE),""))*1000)</f>
        <v>#VALUE!</v>
      </c>
      <c r="GB124" s="30" t="e">
        <f>((IFERROR(VLOOKUP($B123,Mes!$C$7:$AV$131,MATCH(GB$1,Mes!$C$3:$AV$3,0),FALSE),""))*1000)</f>
        <v>#VALUE!</v>
      </c>
      <c r="GC124" s="30" t="e">
        <f>((IFERROR(VLOOKUP($B123,Mes!$C$7:$AV$131,MATCH(GC$1,Mes!$C$3:$AV$3,0),FALSE),""))*1000)</f>
        <v>#VALUE!</v>
      </c>
      <c r="GD124" s="30" t="e">
        <f>((IFERROR(VLOOKUP($B123,Mes!$C$7:$AV$131,MATCH(GD$1,Mes!$C$3:$AV$3,0),FALSE),""))*1000)</f>
        <v>#VALUE!</v>
      </c>
      <c r="GE124" s="30" t="e">
        <f>((IFERROR(VLOOKUP($B123,Mes!$C$7:$AV$131,MATCH(GE$1,Mes!$C$3:$AV$3,0),FALSE),""))*1000)</f>
        <v>#VALUE!</v>
      </c>
      <c r="GF124" s="30" t="e">
        <f>((IFERROR(VLOOKUP($B123,Mes!$C$7:$AV$131,MATCH(GF$1,Mes!$C$3:$AV$3,0),FALSE),""))*1000)</f>
        <v>#VALUE!</v>
      </c>
      <c r="GG124" s="30" t="e">
        <f>((IFERROR(VLOOKUP($B123,Mes!$C$7:$AV$131,MATCH(GG$1,Mes!$C$3:$AV$3,0),FALSE),""))*1000)</f>
        <v>#VALUE!</v>
      </c>
      <c r="GH124" s="31" t="e">
        <f>((IFERROR(VLOOKUP($B123,Mes!$C$7:$AV$131,MATCH(GH$1,Mes!$C$3:$AV$3,0),FALSE),""))*1000)</f>
        <v>#VALUE!</v>
      </c>
      <c r="GI124" s="31" t="e">
        <f>((IFERROR(VLOOKUP($B123,Mes!$C$7:$AV$131,MATCH(GI$1,Mes!$C$3:$AV$3,0),FALSE),""))*1000)</f>
        <v>#VALUE!</v>
      </c>
      <c r="GJ124" s="31" t="e">
        <f>((IFERROR(VLOOKUP($B123,Mes!$C$7:$AV$131,MATCH(GJ$1,Mes!$C$3:$AV$3,0),FALSE),""))*1000)</f>
        <v>#VALUE!</v>
      </c>
      <c r="GK124" s="31" t="e">
        <f>((IFERROR(VLOOKUP($B123,Mes!$C$7:$AV$131,MATCH(GK$1,Mes!$C$3:$AV$3,0),FALSE),""))*1000)</f>
        <v>#VALUE!</v>
      </c>
      <c r="GL124" s="31" t="e">
        <f>((IFERROR(VLOOKUP($B123,Mes!$C$7:$AV$131,MATCH(GL$1,Mes!$C$3:$AV$3,0),FALSE),""))*1000)</f>
        <v>#VALUE!</v>
      </c>
      <c r="GM124" s="31" t="e">
        <f>((IFERROR(VLOOKUP($B123,Mes!$C$7:$AV$131,MATCH(GM$1,Mes!$C$3:$AV$3,0),FALSE),""))*1000)</f>
        <v>#VALUE!</v>
      </c>
      <c r="GN124" s="31" t="e">
        <f>((IFERROR(VLOOKUP($B123,Mes!$C$7:$AV$131,MATCH(GN$1,Mes!$C$3:$AV$3,0),FALSE),""))*1000)</f>
        <v>#VALUE!</v>
      </c>
      <c r="GO124" s="31" t="e">
        <f>((IFERROR(VLOOKUP($B123,Mes!$C$7:$AV$131,MATCH(GO$1,Mes!$C$3:$AV$3,0),FALSE),""))*1000)</f>
        <v>#VALUE!</v>
      </c>
      <c r="GP124" s="31" t="e">
        <f>((IFERROR(VLOOKUP($B123,Mes!$C$7:$AV$131,MATCH(GP$1,Mes!$C$3:$AV$3,0),FALSE),""))*1000)</f>
        <v>#VALUE!</v>
      </c>
      <c r="GQ124" s="31" t="e">
        <f>((IFERROR(VLOOKUP($B123,Mes!$C$7:$AV$131,MATCH(GQ$1,Mes!$C$3:$AV$3,0),FALSE),""))*1000)</f>
        <v>#VALUE!</v>
      </c>
      <c r="GR124" s="31" t="e">
        <f>((IFERROR(VLOOKUP($B123,Mes!$C$7:$AV$131,MATCH(GR$1,Mes!$C$3:$AV$3,0),FALSE),""))*1000)</f>
        <v>#VALUE!</v>
      </c>
      <c r="GS124" s="31" t="e">
        <f>((IFERROR(VLOOKUP($B123,Mes!$C$7:$AV$131,MATCH(GS$1,Mes!$C$3:$AV$3,0),FALSE),""))*1000)</f>
        <v>#VALUE!</v>
      </c>
      <c r="GT124" s="31" t="e">
        <f>((IFERROR(VLOOKUP($B123,Mes!$C$7:$AV$131,MATCH(GT$1,Mes!$C$3:$AV$3,0),FALSE),""))*1000)</f>
        <v>#VALUE!</v>
      </c>
      <c r="GU124" s="31" t="e">
        <f>((IFERROR(VLOOKUP($B123,Mes!$C$7:$AV$131,MATCH(GU$1,Mes!$C$3:$AV$3,0),FALSE),""))*1000)</f>
        <v>#VALUE!</v>
      </c>
      <c r="GV124" s="31" t="e">
        <f>((IFERROR(VLOOKUP($B123,Mes!$C$7:$AV$131,MATCH(GV$1,Mes!$C$3:$AV$3,0),FALSE),""))*1000)</f>
        <v>#VALUE!</v>
      </c>
      <c r="GW124" s="31" t="e">
        <f>((IFERROR(VLOOKUP($B123,Mes!$C$7:$AV$131,MATCH(GW$1,Mes!$C$3:$AV$3,0),FALSE),""))*1000)</f>
        <v>#VALUE!</v>
      </c>
      <c r="GX124" s="31" t="e">
        <f>((IFERROR(VLOOKUP($B123,Mes!$C$7:$AV$131,MATCH(GX$1,Mes!$C$3:$AV$3,0),FALSE),""))*1000)</f>
        <v>#VALUE!</v>
      </c>
      <c r="GY124" s="31" t="e">
        <f>((IFERROR(VLOOKUP($B123,Mes!$C$7:$AV$131,MATCH(GY$1,Mes!$C$3:$AV$3,0),FALSE),""))*1000)</f>
        <v>#VALUE!</v>
      </c>
      <c r="GZ124" s="31" t="e">
        <f>((IFERROR(VLOOKUP($B123,Mes!$C$7:$AV$131,MATCH(GZ$1,Mes!$C$3:$AV$3,0),FALSE),""))*1000)</f>
        <v>#VALUE!</v>
      </c>
      <c r="HA124" s="31" t="e">
        <f>((IFERROR(VLOOKUP($B123,Mes!$C$7:$AV$131,MATCH(HA$1,Mes!$C$3:$AV$3,0),FALSE),""))*1000)</f>
        <v>#VALUE!</v>
      </c>
      <c r="HB124" s="31" t="e">
        <f>((IFERROR(VLOOKUP($B123,Mes!$C$7:$AV$131,MATCH(HB$1,Mes!$C$3:$AV$3,0),FALSE),""))*1000)</f>
        <v>#VALUE!</v>
      </c>
      <c r="HC124" s="31" t="e">
        <f>((IFERROR(VLOOKUP($B123,Mes!$C$7:$AV$131,MATCH(HC$1,Mes!$C$3:$AV$3,0),FALSE),""))*1000)</f>
        <v>#VALUE!</v>
      </c>
      <c r="HD124" s="31" t="e">
        <f>((IFERROR(VLOOKUP($B123,Mes!$C$7:$AV$131,MATCH(HD$1,Mes!$C$3:$AV$3,0),FALSE),""))*1000)</f>
        <v>#VALUE!</v>
      </c>
      <c r="HE124" s="31" t="e">
        <f>((IFERROR(VLOOKUP($B123,Mes!$C$7:$AV$131,MATCH(HE$1,Mes!$C$3:$AV$3,0),FALSE),""))*1000)</f>
        <v>#VALUE!</v>
      </c>
      <c r="HF124" s="31" t="e">
        <f>((IFERROR(VLOOKUP($B123,Mes!$C$7:$AV$131,MATCH(HF$1,Mes!$C$3:$AV$3,0),FALSE),""))*1000)</f>
        <v>#VALUE!</v>
      </c>
      <c r="HG124" s="31" t="e">
        <f>((IFERROR(VLOOKUP($B123,Mes!$C$7:$AV$131,MATCH(HG$1,Mes!$C$3:$AV$3,0),FALSE),""))*1000)</f>
        <v>#VALUE!</v>
      </c>
      <c r="HH124" s="31" t="e">
        <f>((IFERROR(VLOOKUP($B123,Mes!$C$7:$AV$131,MATCH(HH$1,Mes!$C$3:$AV$3,0),FALSE),""))*1000)</f>
        <v>#VALUE!</v>
      </c>
      <c r="HI124" s="31" t="e">
        <f>((IFERROR(VLOOKUP($B123,Mes!$C$7:$AV$131,MATCH(HI$1,Mes!$C$3:$AV$3,0),FALSE),""))*1000)</f>
        <v>#VALUE!</v>
      </c>
      <c r="HJ124" s="31" t="e">
        <f>((IFERROR(VLOOKUP($B123,Mes!$C$7:$AV$131,MATCH(HJ$1,Mes!$C$3:$AV$3,0),FALSE),""))*1000)</f>
        <v>#VALUE!</v>
      </c>
      <c r="HK124" s="31" t="e">
        <f>((IFERROR(VLOOKUP($B123,Mes!$C$7:$AV$131,MATCH(HK$1,Mes!$C$3:$AV$3,0),FALSE),""))*1000)</f>
        <v>#VALUE!</v>
      </c>
      <c r="HL124" s="31" t="e">
        <f>((IFERROR(VLOOKUP($B123,Mes!$C$7:$AV$131,MATCH(HL$1,Mes!$C$3:$AV$3,0),FALSE),""))*1000)</f>
        <v>#VALUE!</v>
      </c>
      <c r="HM124" s="30" t="e">
        <f>((IFERROR(VLOOKUP($B123,Mes!$C$7:$AV$131,MATCH(HM$1,Mes!$C$3:$AV$3,0),FALSE),""))*1000)</f>
        <v>#VALUE!</v>
      </c>
      <c r="HN124" s="30" t="e">
        <f>((IFERROR(VLOOKUP($B123,Mes!$C$7:$AV$131,MATCH(HN$1,Mes!$C$3:$AV$3,0),FALSE),""))*1000)</f>
        <v>#VALUE!</v>
      </c>
      <c r="HO124" s="30" t="e">
        <f>((IFERROR(VLOOKUP($B123,Mes!$C$7:$AV$131,MATCH(HO$1,Mes!$C$3:$AV$3,0),FALSE),""))*1000)</f>
        <v>#VALUE!</v>
      </c>
      <c r="HP124" s="30" t="e">
        <f>((IFERROR(VLOOKUP($B123,Mes!$C$7:$AV$131,MATCH(HP$1,Mes!$C$3:$AV$3,0),FALSE),""))*1000)</f>
        <v>#VALUE!</v>
      </c>
      <c r="HQ124" s="30" t="e">
        <f>((IFERROR(VLOOKUP($B123,Mes!$C$7:$AV$131,MATCH(HQ$1,Mes!$C$3:$AV$3,0),FALSE),""))*1000)</f>
        <v>#VALUE!</v>
      </c>
      <c r="HR124" s="30" t="e">
        <f>((IFERROR(VLOOKUP($B123,Mes!$C$7:$AV$131,MATCH(HR$1,Mes!$C$3:$AV$3,0),FALSE),""))*1000)</f>
        <v>#VALUE!</v>
      </c>
      <c r="HS124" s="30" t="e">
        <f>((IFERROR(VLOOKUP($B123,Mes!$C$7:$AV$131,MATCH(HS$1,Mes!$C$3:$AV$3,0),FALSE),""))*1000)</f>
        <v>#VALUE!</v>
      </c>
      <c r="HT124" s="30" t="e">
        <f>((IFERROR(VLOOKUP($B123,Mes!$C$7:$AV$131,MATCH(HT$1,Mes!$C$3:$AV$3,0),FALSE),""))*1000)</f>
        <v>#VALUE!</v>
      </c>
      <c r="HU124" s="30" t="e">
        <f>((IFERROR(VLOOKUP($B123,Mes!$C$7:$AV$131,MATCH(HU$1,Mes!$C$3:$AV$3,0),FALSE),""))*1000)</f>
        <v>#VALUE!</v>
      </c>
      <c r="HV124" s="30" t="e">
        <f>((IFERROR(VLOOKUP($B123,Mes!$C$7:$AV$131,MATCH(HV$1,Mes!$C$3:$AV$3,0),FALSE),""))*1000)</f>
        <v>#VALUE!</v>
      </c>
      <c r="HW124" s="30" t="e">
        <f>((IFERROR(VLOOKUP($B123,Mes!$C$7:$AV$131,MATCH(HW$1,Mes!$C$3:$AV$3,0),FALSE),""))*1000)</f>
        <v>#VALUE!</v>
      </c>
      <c r="HX124" s="30" t="e">
        <f>((IFERROR(VLOOKUP($B123,Mes!$C$7:$AV$131,MATCH(HX$1,Mes!$C$3:$AV$3,0),FALSE),""))*1000)</f>
        <v>#VALUE!</v>
      </c>
      <c r="HY124" s="30" t="e">
        <f>((IFERROR(VLOOKUP($B123,Mes!$C$7:$AV$131,MATCH(HY$1,Mes!$C$3:$AV$3,0),FALSE),""))*1000)</f>
        <v>#VALUE!</v>
      </c>
      <c r="HZ124" s="30" t="e">
        <f>((IFERROR(VLOOKUP($B123,Mes!$C$7:$AV$131,MATCH(HZ$1,Mes!$C$3:$AV$3,0),FALSE),""))*1000)</f>
        <v>#VALUE!</v>
      </c>
      <c r="IA124" s="30" t="e">
        <f>((IFERROR(VLOOKUP($B123,Mes!$C$7:$AV$131,MATCH(IA$1,Mes!$C$3:$AV$3,0),FALSE),""))*1000)</f>
        <v>#VALUE!</v>
      </c>
      <c r="IB124" s="30" t="e">
        <f>((IFERROR(VLOOKUP($B123,Mes!$C$7:$AV$131,MATCH(IB$1,Mes!$C$3:$AV$3,0),FALSE),""))*1000)</f>
        <v>#VALUE!</v>
      </c>
      <c r="IC124" s="30" t="e">
        <f>((IFERROR(VLOOKUP($B123,Mes!$C$7:$AV$131,MATCH(IC$1,Mes!$C$3:$AV$3,0),FALSE),""))*1000)</f>
        <v>#VALUE!</v>
      </c>
      <c r="ID124" s="30" t="e">
        <f>((IFERROR(VLOOKUP($B123,Mes!$C$7:$AV$131,MATCH(ID$1,Mes!$C$3:$AV$3,0),FALSE),""))*1000)</f>
        <v>#VALUE!</v>
      </c>
      <c r="IE124" s="30" t="e">
        <f>((IFERROR(VLOOKUP($B123,Mes!$C$7:$AV$131,MATCH(IE$1,Mes!$C$3:$AV$3,0),FALSE),""))*1000)</f>
        <v>#VALUE!</v>
      </c>
      <c r="IF124" s="30" t="e">
        <f>((IFERROR(VLOOKUP($B123,Mes!$C$7:$AV$131,MATCH(IF$1,Mes!$C$3:$AV$3,0),FALSE),""))*1000)</f>
        <v>#VALUE!</v>
      </c>
      <c r="IG124" s="30" t="e">
        <f>((IFERROR(VLOOKUP($B123,Mes!$C$7:$AV$131,MATCH(IG$1,Mes!$C$3:$AV$3,0),FALSE),""))*1000)</f>
        <v>#VALUE!</v>
      </c>
      <c r="IH124" s="30" t="e">
        <f>((IFERROR(VLOOKUP($B123,Mes!$C$7:$AV$131,MATCH(IH$1,Mes!$C$3:$AV$3,0),FALSE),""))*1000)</f>
        <v>#VALUE!</v>
      </c>
      <c r="II124" s="30" t="e">
        <f>((IFERROR(VLOOKUP($B123,Mes!$C$7:$AV$131,MATCH(II$1,Mes!$C$3:$AV$3,0),FALSE),""))*1000)</f>
        <v>#VALUE!</v>
      </c>
      <c r="IJ124" s="30" t="e">
        <f>((IFERROR(VLOOKUP($B123,Mes!$C$7:$AV$131,MATCH(IJ$1,Mes!$C$3:$AV$3,0),FALSE),""))*1000)</f>
        <v>#VALUE!</v>
      </c>
      <c r="IK124" s="30" t="e">
        <f>((IFERROR(VLOOKUP($B123,Mes!$C$7:$AV$131,MATCH(IK$1,Mes!$C$3:$AV$3,0),FALSE),""))*1000)</f>
        <v>#VALUE!</v>
      </c>
      <c r="IL124" s="30" t="e">
        <f>((IFERROR(VLOOKUP($B123,Mes!$C$7:$AV$131,MATCH(IL$1,Mes!$C$3:$AV$3,0),FALSE),""))*1000)</f>
        <v>#VALUE!</v>
      </c>
      <c r="IM124" s="30" t="e">
        <f>((IFERROR(VLOOKUP($B123,Mes!$C$7:$AV$131,MATCH(IM$1,Mes!$C$3:$AV$3,0),FALSE),""))*1000)</f>
        <v>#VALUE!</v>
      </c>
      <c r="IN124" s="30" t="e">
        <f>((IFERROR(VLOOKUP($B123,Mes!$C$7:$AV$131,MATCH(IN$1,Mes!$C$3:$AV$3,0),FALSE),""))*1000)</f>
        <v>#VALUE!</v>
      </c>
      <c r="IO124" s="30" t="e">
        <f>((IFERROR(VLOOKUP($B123,Mes!$C$7:$AV$131,MATCH(IO$1,Mes!$C$3:$AV$3,0),FALSE),""))*1000)</f>
        <v>#VALUE!</v>
      </c>
      <c r="IP124" s="30" t="e">
        <f>((IFERROR(VLOOKUP($B123,Mes!$C$7:$AV$131,MATCH(IP$1,Mes!$C$3:$AV$3,0),FALSE),""))*1000)</f>
        <v>#VALUE!</v>
      </c>
      <c r="IQ124" s="30" t="e">
        <f>((IFERROR(VLOOKUP($B123,Mes!$C$7:$AV$131,MATCH(IQ$1,Mes!$C$3:$AV$3,0),FALSE),""))*1000)</f>
        <v>#VALUE!</v>
      </c>
      <c r="IR124" s="31" t="e">
        <f>((IFERROR(VLOOKUP($B123,Mes!$C$7:$AV$131,MATCH(IR$1,Mes!$C$3:$AV$3,0),FALSE),""))*1000)</f>
        <v>#VALUE!</v>
      </c>
      <c r="IS124" s="31" t="e">
        <f>((IFERROR(VLOOKUP($B123,Mes!$C$7:$AV$131,MATCH(IS$1,Mes!$C$3:$AV$3,0),FALSE),""))*1000)</f>
        <v>#VALUE!</v>
      </c>
      <c r="IT124" s="31" t="e">
        <f>((IFERROR(VLOOKUP($B123,Mes!$C$7:$AV$131,MATCH(IT$1,Mes!$C$3:$AV$3,0),FALSE),""))*1000)</f>
        <v>#VALUE!</v>
      </c>
      <c r="IU124" s="31" t="e">
        <f>((IFERROR(VLOOKUP($B123,Mes!$C$7:$AV$131,MATCH(IU$1,Mes!$C$3:$AV$3,0),FALSE),""))*1000)</f>
        <v>#VALUE!</v>
      </c>
      <c r="IV124" s="31" t="e">
        <f>((IFERROR(VLOOKUP($B123,Mes!$C$7:$AV$131,MATCH(IV$1,Mes!$C$3:$AV$3,0),FALSE),""))*1000)</f>
        <v>#VALUE!</v>
      </c>
      <c r="IW124" s="31" t="e">
        <f>((IFERROR(VLOOKUP($B123,Mes!$C$7:$AV$131,MATCH(IW$1,Mes!$C$3:$AV$3,0),FALSE),""))*1000)</f>
        <v>#VALUE!</v>
      </c>
      <c r="IX124" s="31" t="e">
        <f>((IFERROR(VLOOKUP($B123,Mes!$C$7:$AV$131,MATCH(IX$1,Mes!$C$3:$AV$3,0),FALSE),""))*1000)</f>
        <v>#VALUE!</v>
      </c>
      <c r="IY124" s="31" t="e">
        <f>((IFERROR(VLOOKUP($B123,Mes!$C$7:$AV$131,MATCH(IY$1,Mes!$C$3:$AV$3,0),FALSE),""))*1000)</f>
        <v>#VALUE!</v>
      </c>
      <c r="IZ124" s="31" t="e">
        <f>((IFERROR(VLOOKUP($B123,Mes!$C$7:$AV$131,MATCH(IZ$1,Mes!$C$3:$AV$3,0),FALSE),""))*1000)</f>
        <v>#VALUE!</v>
      </c>
      <c r="JA124" s="31" t="e">
        <f>((IFERROR(VLOOKUP($B123,Mes!$C$7:$AV$131,MATCH(JA$1,Mes!$C$3:$AV$3,0),FALSE),""))*1000)</f>
        <v>#VALUE!</v>
      </c>
      <c r="JB124" s="31" t="e">
        <f>((IFERROR(VLOOKUP($B123,Mes!$C$7:$AV$131,MATCH(JB$1,Mes!$C$3:$AV$3,0),FALSE),""))*1000)</f>
        <v>#VALUE!</v>
      </c>
      <c r="JC124" s="31" t="e">
        <f>((IFERROR(VLOOKUP($B123,Mes!$C$7:$AV$131,MATCH(JC$1,Mes!$C$3:$AV$3,0),FALSE),""))*1000)</f>
        <v>#VALUE!</v>
      </c>
      <c r="JD124" s="31" t="e">
        <f>((IFERROR(VLOOKUP($B123,Mes!$C$7:$AV$131,MATCH(JD$1,Mes!$C$3:$AV$3,0),FALSE),""))*1000)</f>
        <v>#VALUE!</v>
      </c>
      <c r="JE124" s="31" t="e">
        <f>((IFERROR(VLOOKUP($B123,Mes!$C$7:$AV$131,MATCH(JE$1,Mes!$C$3:$AV$3,0),FALSE),""))*1000)</f>
        <v>#VALUE!</v>
      </c>
      <c r="JF124" s="31" t="e">
        <f>((IFERROR(VLOOKUP($B123,Mes!$C$7:$AV$131,MATCH(JF$1,Mes!$C$3:$AV$3,0),FALSE),""))*1000)</f>
        <v>#VALUE!</v>
      </c>
      <c r="JG124" s="31" t="e">
        <f>((IFERROR(VLOOKUP($B123,Mes!$C$7:$AV$131,MATCH(JG$1,Mes!$C$3:$AV$3,0),FALSE),""))*1000)</f>
        <v>#VALUE!</v>
      </c>
      <c r="JH124" s="31" t="e">
        <f>((IFERROR(VLOOKUP($B123,Mes!$C$7:$AV$131,MATCH(JH$1,Mes!$C$3:$AV$3,0),FALSE),""))*1000)</f>
        <v>#VALUE!</v>
      </c>
      <c r="JI124" s="31" t="e">
        <f>((IFERROR(VLOOKUP($B123,Mes!$C$7:$AV$131,MATCH(JI$1,Mes!$C$3:$AV$3,0),FALSE),""))*1000)</f>
        <v>#VALUE!</v>
      </c>
      <c r="JJ124" s="31" t="e">
        <f>((IFERROR(VLOOKUP($B123,Mes!$C$7:$AV$131,MATCH(JJ$1,Mes!$C$3:$AV$3,0),FALSE),""))*1000)</f>
        <v>#VALUE!</v>
      </c>
      <c r="JK124" s="31" t="e">
        <f>((IFERROR(VLOOKUP($B123,Mes!$C$7:$AV$131,MATCH(JK$1,Mes!$C$3:$AV$3,0),FALSE),""))*1000)</f>
        <v>#VALUE!</v>
      </c>
      <c r="JL124" s="31" t="e">
        <f>((IFERROR(VLOOKUP($B123,Mes!$C$7:$AV$131,MATCH(JL$1,Mes!$C$3:$AV$3,0),FALSE),""))*1000)</f>
        <v>#VALUE!</v>
      </c>
      <c r="JM124" s="31" t="e">
        <f>((IFERROR(VLOOKUP($B123,Mes!$C$7:$AV$131,MATCH(JM$1,Mes!$C$3:$AV$3,0),FALSE),""))*1000)</f>
        <v>#VALUE!</v>
      </c>
      <c r="JN124" s="31" t="e">
        <f>((IFERROR(VLOOKUP($B123,Mes!$C$7:$AV$131,MATCH(JN$1,Mes!$C$3:$AV$3,0),FALSE),""))*1000)</f>
        <v>#VALUE!</v>
      </c>
      <c r="JO124" s="31" t="e">
        <f>((IFERROR(VLOOKUP($B123,Mes!$C$7:$AV$131,MATCH(JO$1,Mes!$C$3:$AV$3,0),FALSE),""))*1000)</f>
        <v>#VALUE!</v>
      </c>
      <c r="JP124" s="31" t="e">
        <f>((IFERROR(VLOOKUP($B123,Mes!$C$7:$AV$131,MATCH(JP$1,Mes!$C$3:$AV$3,0),FALSE),""))*1000)</f>
        <v>#VALUE!</v>
      </c>
      <c r="JQ124" s="31" t="e">
        <f>((IFERROR(VLOOKUP($B123,Mes!$C$7:$AV$131,MATCH(JQ$1,Mes!$C$3:$AV$3,0),FALSE),""))*1000)</f>
        <v>#VALUE!</v>
      </c>
      <c r="JR124" s="31" t="e">
        <f>((IFERROR(VLOOKUP($B123,Mes!$C$7:$AV$131,MATCH(JR$1,Mes!$C$3:$AV$3,0),FALSE),""))*1000)</f>
        <v>#VALUE!</v>
      </c>
      <c r="JS124" s="31" t="e">
        <f>((IFERROR(VLOOKUP($B123,Mes!$C$7:$AV$131,MATCH(JS$1,Mes!$C$3:$AV$3,0),FALSE),""))*1000)</f>
        <v>#VALUE!</v>
      </c>
      <c r="JT124" s="31" t="e">
        <f>((IFERROR(VLOOKUP($B123,Mes!$C$7:$AV$131,MATCH(JT$1,Mes!$C$3:$AV$3,0),FALSE),""))*1000)</f>
        <v>#VALUE!</v>
      </c>
      <c r="JU124" s="31" t="e">
        <f>((IFERROR(VLOOKUP($B123,Mes!$C$7:$AV$131,MATCH(JU$1,Mes!$C$3:$AV$3,0),FALSE),""))*1000)</f>
        <v>#VALUE!</v>
      </c>
      <c r="JV124" s="30" t="e">
        <f>((IFERROR(VLOOKUP($B123,Mes!$C$7:$AV$131,MATCH(JV$1,Mes!$C$3:$AV$3,0),FALSE),""))*1000)</f>
        <v>#VALUE!</v>
      </c>
      <c r="JW124" s="30" t="e">
        <f>((IFERROR(VLOOKUP($B123,Mes!$C$7:$AV$131,MATCH(JW$1,Mes!$C$3:$AV$3,0),FALSE),""))*1000)</f>
        <v>#VALUE!</v>
      </c>
      <c r="JX124" s="30" t="e">
        <f>((IFERROR(VLOOKUP($B123,Mes!$C$7:$AV$131,MATCH(JX$1,Mes!$C$3:$AV$3,0),FALSE),""))*1000)</f>
        <v>#VALUE!</v>
      </c>
      <c r="JY124" s="30" t="e">
        <f>((IFERROR(VLOOKUP($B123,Mes!$C$7:$AV$131,MATCH(JY$1,Mes!$C$3:$AV$3,0),FALSE),""))*1000)</f>
        <v>#VALUE!</v>
      </c>
      <c r="JZ124" s="30" t="e">
        <f>((IFERROR(VLOOKUP($B123,Mes!$C$7:$AV$131,MATCH(JZ$1,Mes!$C$3:$AV$3,0),FALSE),""))*1000)</f>
        <v>#VALUE!</v>
      </c>
      <c r="KA124" s="30" t="e">
        <f>((IFERROR(VLOOKUP($B123,Mes!$C$7:$AV$131,MATCH(KA$1,Mes!$C$3:$AV$3,0),FALSE),""))*1000)</f>
        <v>#VALUE!</v>
      </c>
      <c r="KB124" s="30" t="e">
        <f>((IFERROR(VLOOKUP($B123,Mes!$C$7:$AV$131,MATCH(KB$1,Mes!$C$3:$AV$3,0),FALSE),""))*1000)</f>
        <v>#VALUE!</v>
      </c>
      <c r="KC124" s="30" t="e">
        <f>((IFERROR(VLOOKUP($B123,Mes!$C$7:$AV$131,MATCH(KC$1,Mes!$C$3:$AV$3,0),FALSE),""))*1000)</f>
        <v>#VALUE!</v>
      </c>
      <c r="KD124" s="30" t="e">
        <f>((IFERROR(VLOOKUP($B123,Mes!$C$7:$AV$131,MATCH(KD$1,Mes!$C$3:$AV$3,0),FALSE),""))*1000)</f>
        <v>#VALUE!</v>
      </c>
      <c r="KE124" s="30" t="e">
        <f>((IFERROR(VLOOKUP($B123,Mes!$C$7:$AV$131,MATCH(KE$1,Mes!$C$3:$AV$3,0),FALSE),""))*1000)</f>
        <v>#VALUE!</v>
      </c>
      <c r="KF124" s="30" t="e">
        <f>((IFERROR(VLOOKUP($B123,Mes!$C$7:$AV$131,MATCH(KF$1,Mes!$C$3:$AV$3,0),FALSE),""))*1000)</f>
        <v>#VALUE!</v>
      </c>
      <c r="KG124" s="30" t="e">
        <f>((IFERROR(VLOOKUP($B123,Mes!$C$7:$AV$131,MATCH(KG$1,Mes!$C$3:$AV$3,0),FALSE),""))*1000)</f>
        <v>#VALUE!</v>
      </c>
      <c r="KH124" s="30" t="e">
        <f>((IFERROR(VLOOKUP($B123,Mes!$C$7:$AV$131,MATCH(KH$1,Mes!$C$3:$AV$3,0),FALSE),""))*1000)</f>
        <v>#VALUE!</v>
      </c>
      <c r="KI124" s="30" t="e">
        <f>((IFERROR(VLOOKUP($B123,Mes!$C$7:$AV$131,MATCH(KI$1,Mes!$C$3:$AV$3,0),FALSE),""))*1000)</f>
        <v>#VALUE!</v>
      </c>
      <c r="KJ124" s="30" t="e">
        <f>((IFERROR(VLOOKUP($B123,Mes!$C$7:$AV$131,MATCH(KJ$1,Mes!$C$3:$AV$3,0),FALSE),""))*1000)</f>
        <v>#VALUE!</v>
      </c>
      <c r="KK124" s="30" t="e">
        <f>((IFERROR(VLOOKUP($B123,Mes!$C$7:$AV$131,MATCH(KK$1,Mes!$C$3:$AV$3,0),FALSE),""))*1000)</f>
        <v>#VALUE!</v>
      </c>
      <c r="KL124" s="30" t="e">
        <f>((IFERROR(VLOOKUP($B123,Mes!$C$7:$AV$131,MATCH(KL$1,Mes!$C$3:$AV$3,0),FALSE),""))*1000)</f>
        <v>#VALUE!</v>
      </c>
      <c r="KM124" s="30" t="e">
        <f>((IFERROR(VLOOKUP($B123,Mes!$C$7:$AV$131,MATCH(KM$1,Mes!$C$3:$AV$3,0),FALSE),""))*1000)</f>
        <v>#VALUE!</v>
      </c>
      <c r="KN124" s="30" t="e">
        <f>((IFERROR(VLOOKUP($B123,Mes!$C$7:$AV$131,MATCH(KN$1,Mes!$C$3:$AV$3,0),FALSE),""))*1000)</f>
        <v>#VALUE!</v>
      </c>
      <c r="KO124" s="30" t="e">
        <f>((IFERROR(VLOOKUP($B123,Mes!$C$7:$AV$131,MATCH(KO$1,Mes!$C$3:$AV$3,0),FALSE),""))*1000)</f>
        <v>#VALUE!</v>
      </c>
      <c r="KP124" s="30" t="e">
        <f>((IFERROR(VLOOKUP($B123,Mes!$C$7:$AV$131,MATCH(KP$1,Mes!$C$3:$AV$3,0),FALSE),""))*1000)</f>
        <v>#VALUE!</v>
      </c>
      <c r="KQ124" s="30" t="e">
        <f>((IFERROR(VLOOKUP($B123,Mes!$C$7:$AV$131,MATCH(KQ$1,Mes!$C$3:$AV$3,0),FALSE),""))*1000)</f>
        <v>#VALUE!</v>
      </c>
      <c r="KR124" s="30" t="e">
        <f>((IFERROR(VLOOKUP($B123,Mes!$C$7:$AV$131,MATCH(KR$1,Mes!$C$3:$AV$3,0),FALSE),""))*1000)</f>
        <v>#VALUE!</v>
      </c>
      <c r="KS124" s="30" t="e">
        <f>((IFERROR(VLOOKUP($B123,Mes!$C$7:$AV$131,MATCH(KS$1,Mes!$C$3:$AV$3,0),FALSE),""))*1000)</f>
        <v>#VALUE!</v>
      </c>
      <c r="KT124" s="30" t="e">
        <f>((IFERROR(VLOOKUP($B123,Mes!$C$7:$AV$131,MATCH(KT$1,Mes!$C$3:$AV$3,0),FALSE),""))*1000)</f>
        <v>#VALUE!</v>
      </c>
      <c r="KU124" s="30" t="e">
        <f>((IFERROR(VLOOKUP($B123,Mes!$C$7:$AV$131,MATCH(KU$1,Mes!$C$3:$AV$3,0),FALSE),""))*1000)</f>
        <v>#VALUE!</v>
      </c>
      <c r="KV124" s="30" t="e">
        <f>((IFERROR(VLOOKUP($B123,Mes!$C$7:$AV$131,MATCH(KV$1,Mes!$C$3:$AV$3,0),FALSE),""))*1000)</f>
        <v>#VALUE!</v>
      </c>
      <c r="KW124" s="30" t="e">
        <f>((IFERROR(VLOOKUP($B123,Mes!$C$7:$AV$131,MATCH(KW$1,Mes!$C$3:$AV$3,0),FALSE),""))*1000)</f>
        <v>#VALUE!</v>
      </c>
      <c r="KX124" s="30" t="e">
        <f>((IFERROR(VLOOKUP($B123,Mes!$C$7:$AV$131,MATCH(KX$1,Mes!$C$3:$AV$3,0),FALSE),""))*1000)</f>
        <v>#VALUE!</v>
      </c>
      <c r="KY124" s="30" t="e">
        <f>((IFERROR(VLOOKUP($B123,Mes!$C$7:$AV$131,MATCH(KY$1,Mes!$C$3:$AV$3,0),FALSE),""))*1000)</f>
        <v>#VALUE!</v>
      </c>
      <c r="KZ124" s="30" t="e">
        <f>((IFERROR(VLOOKUP($B123,Mes!$C$7:$AV$131,MATCH(KZ$1,Mes!$C$3:$AV$3,0),FALSE),""))*1000)</f>
        <v>#VALUE!</v>
      </c>
      <c r="LA124" s="31" t="e">
        <f>((IFERROR(VLOOKUP($B123,Mes!$C$7:$AV$131,MATCH(LA$1,Mes!$C$3:$AV$3,0),FALSE),""))*1000)</f>
        <v>#VALUE!</v>
      </c>
      <c r="LB124" s="31" t="e">
        <f>((IFERROR(VLOOKUP($B123,Mes!$C$7:$AV$131,MATCH(LB$1,Mes!$C$3:$AV$3,0),FALSE),""))*1000)</f>
        <v>#VALUE!</v>
      </c>
      <c r="LC124" s="31" t="e">
        <f>((IFERROR(VLOOKUP($B123,Mes!$C$7:$AV$131,MATCH(LC$1,Mes!$C$3:$AV$3,0),FALSE),""))*1000)</f>
        <v>#VALUE!</v>
      </c>
      <c r="LD124" s="31" t="e">
        <f>((IFERROR(VLOOKUP($B123,Mes!$C$7:$AV$131,MATCH(LD$1,Mes!$C$3:$AV$3,0),FALSE),""))*1000)</f>
        <v>#VALUE!</v>
      </c>
      <c r="LE124" s="31" t="e">
        <f>((IFERROR(VLOOKUP($B123,Mes!$C$7:$AV$131,MATCH(LE$1,Mes!$C$3:$AV$3,0),FALSE),""))*1000)</f>
        <v>#VALUE!</v>
      </c>
      <c r="LF124" s="31" t="e">
        <f>((IFERROR(VLOOKUP($B123,Mes!$C$7:$AV$131,MATCH(LF$1,Mes!$C$3:$AV$3,0),FALSE),""))*1000)</f>
        <v>#VALUE!</v>
      </c>
      <c r="LG124" s="31" t="e">
        <f>((IFERROR(VLOOKUP($B123,Mes!$C$7:$AV$131,MATCH(LG$1,Mes!$C$3:$AV$3,0),FALSE),""))*1000)</f>
        <v>#VALUE!</v>
      </c>
      <c r="LH124" s="31" t="e">
        <f>((IFERROR(VLOOKUP($B123,Mes!$C$7:$AV$131,MATCH(LH$1,Mes!$C$3:$AV$3,0),FALSE),""))*1000)</f>
        <v>#VALUE!</v>
      </c>
      <c r="LI124" s="31" t="e">
        <f>((IFERROR(VLOOKUP($B123,Mes!$C$7:$AV$131,MATCH(LI$1,Mes!$C$3:$AV$3,0),FALSE),""))*1000)</f>
        <v>#VALUE!</v>
      </c>
      <c r="LJ124" s="31" t="e">
        <f>((IFERROR(VLOOKUP($B123,Mes!$C$7:$AV$131,MATCH(LJ$1,Mes!$C$3:$AV$3,0),FALSE),""))*1000)</f>
        <v>#VALUE!</v>
      </c>
      <c r="LK124" s="31" t="e">
        <f>((IFERROR(VLOOKUP($B123,Mes!$C$7:$AV$131,MATCH(LK$1,Mes!$C$3:$AV$3,0),FALSE),""))*1000)</f>
        <v>#VALUE!</v>
      </c>
      <c r="LL124" s="31" t="e">
        <f>((IFERROR(VLOOKUP($B123,Mes!$C$7:$AV$131,MATCH(LL$1,Mes!$C$3:$AV$3,0),FALSE),""))*1000)</f>
        <v>#VALUE!</v>
      </c>
      <c r="LM124" s="31" t="e">
        <f>((IFERROR(VLOOKUP($B123,Mes!$C$7:$AV$131,MATCH(LM$1,Mes!$C$3:$AV$3,0),FALSE),""))*1000)</f>
        <v>#VALUE!</v>
      </c>
      <c r="LN124" s="31" t="e">
        <f>((IFERROR(VLOOKUP($B123,Mes!$C$7:$AV$131,MATCH(LN$1,Mes!$C$3:$AV$3,0),FALSE),""))*1000)</f>
        <v>#VALUE!</v>
      </c>
      <c r="LO124" s="31" t="e">
        <f>((IFERROR(VLOOKUP($B123,Mes!$C$7:$AV$131,MATCH(LO$1,Mes!$C$3:$AV$3,0),FALSE),""))*1000)</f>
        <v>#VALUE!</v>
      </c>
      <c r="LP124" s="31" t="e">
        <f>((IFERROR(VLOOKUP($B123,Mes!$C$7:$AV$131,MATCH(LP$1,Mes!$C$3:$AV$3,0),FALSE),""))*1000)</f>
        <v>#VALUE!</v>
      </c>
      <c r="LQ124" s="31" t="e">
        <f>((IFERROR(VLOOKUP($B123,Mes!$C$7:$AV$131,MATCH(LQ$1,Mes!$C$3:$AV$3,0),FALSE),""))*1000)</f>
        <v>#VALUE!</v>
      </c>
      <c r="LR124" s="31" t="e">
        <f>((IFERROR(VLOOKUP($B123,Mes!$C$7:$AV$131,MATCH(LR$1,Mes!$C$3:$AV$3,0),FALSE),""))*1000)</f>
        <v>#VALUE!</v>
      </c>
      <c r="LS124" s="31" t="e">
        <f>((IFERROR(VLOOKUP($B123,Mes!$C$7:$AV$131,MATCH(LS$1,Mes!$C$3:$AV$3,0),FALSE),""))*1000)</f>
        <v>#VALUE!</v>
      </c>
      <c r="LT124" s="31" t="e">
        <f>((IFERROR(VLOOKUP($B123,Mes!$C$7:$AV$131,MATCH(LT$1,Mes!$C$3:$AV$3,0),FALSE),""))*1000)</f>
        <v>#VALUE!</v>
      </c>
      <c r="LU124" s="31" t="e">
        <f>((IFERROR(VLOOKUP($B123,Mes!$C$7:$AV$131,MATCH(LU$1,Mes!$C$3:$AV$3,0),FALSE),""))*1000)</f>
        <v>#VALUE!</v>
      </c>
      <c r="LV124" s="31" t="e">
        <f>((IFERROR(VLOOKUP($B123,Mes!$C$7:$AV$131,MATCH(LV$1,Mes!$C$3:$AV$3,0),FALSE),""))*1000)</f>
        <v>#VALUE!</v>
      </c>
      <c r="LW124" s="31" t="e">
        <f>((IFERROR(VLOOKUP($B123,Mes!$C$7:$AV$131,MATCH(LW$1,Mes!$C$3:$AV$3,0),FALSE),""))*1000)</f>
        <v>#VALUE!</v>
      </c>
      <c r="LX124" s="31" t="e">
        <f>((IFERROR(VLOOKUP($B123,Mes!$C$7:$AV$131,MATCH(LX$1,Mes!$C$3:$AV$3,0),FALSE),""))*1000)</f>
        <v>#VALUE!</v>
      </c>
      <c r="LY124" s="31" t="e">
        <f>((IFERROR(VLOOKUP($B123,Mes!$C$7:$AV$131,MATCH(LY$1,Mes!$C$3:$AV$3,0),FALSE),""))*1000)</f>
        <v>#VALUE!</v>
      </c>
      <c r="LZ124" s="31" t="e">
        <f>((IFERROR(VLOOKUP($B123,Mes!$C$7:$AV$131,MATCH(LZ$1,Mes!$C$3:$AV$3,0),FALSE),""))*1000)</f>
        <v>#VALUE!</v>
      </c>
      <c r="MA124" s="31" t="e">
        <f>((IFERROR(VLOOKUP($B123,Mes!$C$7:$AV$131,MATCH(MA$1,Mes!$C$3:$AV$3,0),FALSE),""))*1000)</f>
        <v>#VALUE!</v>
      </c>
      <c r="MB124" s="31" t="e">
        <f>((IFERROR(VLOOKUP($B123,Mes!$C$7:$AV$131,MATCH(MB$1,Mes!$C$3:$AV$3,0),FALSE),""))*1000)</f>
        <v>#VALUE!</v>
      </c>
      <c r="MC124" s="31" t="e">
        <f>((IFERROR(VLOOKUP($B123,Mes!$C$7:$AV$131,MATCH(MC$1,Mes!$C$3:$AV$3,0),FALSE),""))*1000)</f>
        <v>#VALUE!</v>
      </c>
      <c r="MD124" s="31" t="e">
        <f>((IFERROR(VLOOKUP($B123,Mes!$C$7:$AV$131,MATCH(MD$1,Mes!$C$3:$AV$3,0),FALSE),""))*1000)</f>
        <v>#VALUE!</v>
      </c>
      <c r="ME124" s="30" t="e">
        <f>((IFERROR(VLOOKUP($B123,Mes!$C$7:$AV$131,MATCH(ME$1,Mes!$C$3:$AV$3,0),FALSE),""))*1000)</f>
        <v>#VALUE!</v>
      </c>
      <c r="MF124" s="30" t="e">
        <f>((IFERROR(VLOOKUP($B123,Mes!$C$7:$AV$131,MATCH(MF$1,Mes!$C$3:$AV$3,0),FALSE),""))*1000)</f>
        <v>#VALUE!</v>
      </c>
      <c r="MG124" s="30" t="e">
        <f>((IFERROR(VLOOKUP($B123,Mes!$C$7:$AV$131,MATCH(MG$1,Mes!$C$3:$AV$3,0),FALSE),""))*1000)</f>
        <v>#VALUE!</v>
      </c>
      <c r="MH124" s="30" t="e">
        <f>((IFERROR(VLOOKUP($B123,Mes!$C$7:$AV$131,MATCH(MH$1,Mes!$C$3:$AV$3,0),FALSE),""))*1000)</f>
        <v>#VALUE!</v>
      </c>
      <c r="MI124" s="30" t="e">
        <f>((IFERROR(VLOOKUP($B123,Mes!$C$7:$AV$131,MATCH(MI$1,Mes!$C$3:$AV$3,0),FALSE),""))*1000)</f>
        <v>#VALUE!</v>
      </c>
      <c r="MJ124" s="30" t="e">
        <f>((IFERROR(VLOOKUP($B123,Mes!$C$7:$AV$131,MATCH(MJ$1,Mes!$C$3:$AV$3,0),FALSE),""))*1000)</f>
        <v>#VALUE!</v>
      </c>
      <c r="MK124" s="30" t="e">
        <f>((IFERROR(VLOOKUP($B123,Mes!$C$7:$AV$131,MATCH(MK$1,Mes!$C$3:$AV$3,0),FALSE),""))*1000)</f>
        <v>#VALUE!</v>
      </c>
      <c r="ML124" s="30" t="e">
        <f>((IFERROR(VLOOKUP($B123,Mes!$C$7:$AV$131,MATCH(ML$1,Mes!$C$3:$AV$3,0),FALSE),""))*1000)</f>
        <v>#VALUE!</v>
      </c>
      <c r="MM124" s="30" t="e">
        <f>((IFERROR(VLOOKUP($B123,Mes!$C$7:$AV$131,MATCH(MM$1,Mes!$C$3:$AV$3,0),FALSE),""))*1000)</f>
        <v>#VALUE!</v>
      </c>
      <c r="MN124" s="30" t="e">
        <f>((IFERROR(VLOOKUP($B123,Mes!$C$7:$AV$131,MATCH(MN$1,Mes!$C$3:$AV$3,0),FALSE),""))*1000)</f>
        <v>#VALUE!</v>
      </c>
      <c r="MO124" s="30" t="e">
        <f>((IFERROR(VLOOKUP($B123,Mes!$C$7:$AV$131,MATCH(MO$1,Mes!$C$3:$AV$3,0),FALSE),""))*1000)</f>
        <v>#VALUE!</v>
      </c>
      <c r="MP124" s="30" t="e">
        <f>((IFERROR(VLOOKUP($B123,Mes!$C$7:$AV$131,MATCH(MP$1,Mes!$C$3:$AV$3,0),FALSE),""))*1000)</f>
        <v>#VALUE!</v>
      </c>
      <c r="MQ124" s="30" t="e">
        <f>((IFERROR(VLOOKUP($B123,Mes!$C$7:$AV$131,MATCH(MQ$1,Mes!$C$3:$AV$3,0),FALSE),""))*1000)</f>
        <v>#VALUE!</v>
      </c>
      <c r="MR124" s="30" t="e">
        <f>((IFERROR(VLOOKUP($B123,Mes!$C$7:$AV$131,MATCH(MR$1,Mes!$C$3:$AV$3,0),FALSE),""))*1000)</f>
        <v>#VALUE!</v>
      </c>
      <c r="MS124" s="30" t="e">
        <f>((IFERROR(VLOOKUP($B123,Mes!$C$7:$AV$131,MATCH(MS$1,Mes!$C$3:$AV$3,0),FALSE),""))*1000)</f>
        <v>#VALUE!</v>
      </c>
      <c r="MT124" s="30" t="e">
        <f>((IFERROR(VLOOKUP($B123,Mes!$C$7:$AV$131,MATCH(MT$1,Mes!$C$3:$AV$3,0),FALSE),""))*1000)</f>
        <v>#VALUE!</v>
      </c>
      <c r="MU124" s="30" t="e">
        <f>((IFERROR(VLOOKUP($B123,Mes!$C$7:$AV$131,MATCH(MU$1,Mes!$C$3:$AV$3,0),FALSE),""))*1000)</f>
        <v>#VALUE!</v>
      </c>
      <c r="MV124" s="30" t="e">
        <f>((IFERROR(VLOOKUP($B123,Mes!$C$7:$AV$131,MATCH(MV$1,Mes!$C$3:$AV$3,0),FALSE),""))*1000)</f>
        <v>#VALUE!</v>
      </c>
      <c r="MW124" s="30" t="e">
        <f>((IFERROR(VLOOKUP($B123,Mes!$C$7:$AV$131,MATCH(MW$1,Mes!$C$3:$AV$3,0),FALSE),""))*1000)</f>
        <v>#VALUE!</v>
      </c>
      <c r="MX124" s="30" t="e">
        <f>((IFERROR(VLOOKUP($B123,Mes!$C$7:$AV$131,MATCH(MX$1,Mes!$C$3:$AV$3,0),FALSE),""))*1000)</f>
        <v>#VALUE!</v>
      </c>
      <c r="MY124" s="30" t="e">
        <f>((IFERROR(VLOOKUP($B123,Mes!$C$7:$AV$131,MATCH(MY$1,Mes!$C$3:$AV$3,0),FALSE),""))*1000)</f>
        <v>#VALUE!</v>
      </c>
      <c r="MZ124" s="30" t="e">
        <f>((IFERROR(VLOOKUP($B123,Mes!$C$7:$AV$131,MATCH(MZ$1,Mes!$C$3:$AV$3,0),FALSE),""))*1000)</f>
        <v>#VALUE!</v>
      </c>
      <c r="NA124" s="30" t="e">
        <f>((IFERROR(VLOOKUP($B123,Mes!$C$7:$AV$131,MATCH(NA$1,Mes!$C$3:$AV$3,0),FALSE),""))*1000)</f>
        <v>#VALUE!</v>
      </c>
      <c r="NB124" s="30" t="e">
        <f>((IFERROR(VLOOKUP($B123,Mes!$C$7:$AV$131,MATCH(NB$1,Mes!$C$3:$AV$3,0),FALSE),""))*1000)</f>
        <v>#VALUE!</v>
      </c>
      <c r="NC124" s="30" t="e">
        <f>((IFERROR(VLOOKUP($B123,Mes!$C$7:$AV$131,MATCH(NC$1,Mes!$C$3:$AV$3,0),FALSE),""))*1000)</f>
        <v>#VALUE!</v>
      </c>
      <c r="ND124" s="30" t="e">
        <f>((IFERROR(VLOOKUP($B123,Mes!$C$7:$AV$131,MATCH(ND$1,Mes!$C$3:$AV$3,0),FALSE),""))*1000)</f>
        <v>#VALUE!</v>
      </c>
      <c r="NE124" s="30" t="e">
        <f>((IFERROR(VLOOKUP($B123,Mes!$C$7:$AV$131,MATCH(NE$1,Mes!$C$3:$AV$3,0),FALSE),""))*1000)</f>
        <v>#VALUE!</v>
      </c>
      <c r="NF124" s="30" t="e">
        <f>((IFERROR(VLOOKUP($B123,Mes!$C$7:$AV$131,MATCH(NF$1,Mes!$C$3:$AV$3,0),FALSE),""))*1000)</f>
        <v>#VALUE!</v>
      </c>
      <c r="NG124" s="30" t="e">
        <f>((IFERROR(VLOOKUP($B123,Mes!$C$7:$AV$131,MATCH(NG$1,Mes!$C$3:$AV$3,0),FALSE),""))*1000)</f>
        <v>#VALUE!</v>
      </c>
      <c r="NH124" s="30" t="e">
        <f>((IFERROR(VLOOKUP($B123,Mes!$C$7:$AV$131,MATCH(NH$1,Mes!$C$3:$AV$3,0),FALSE),""))*1000)</f>
        <v>#VALUE!</v>
      </c>
      <c r="NI124" s="30" t="e">
        <f>((IFERROR(VLOOKUP($B123,Mes!$C$7:$AV$131,MATCH(NI$1,Mes!$C$3:$AV$3,0),FALSE),""))*1000)</f>
        <v>#VALUE!</v>
      </c>
    </row>
    <row r="125" spans="1:373" s="32" customFormat="1" ht="14.4" outlineLevel="1" x14ac:dyDescent="0.2">
      <c r="A125" s="15"/>
      <c r="B125" s="14"/>
      <c r="C125" s="14"/>
      <c r="D125" s="14"/>
      <c r="E125" s="27" t="s">
        <v>226</v>
      </c>
      <c r="F125" s="61"/>
      <c r="G125" s="83"/>
      <c r="H125" s="68"/>
      <c r="I125" s="68"/>
      <c r="J125" s="68">
        <v>639.26700000000005</v>
      </c>
      <c r="K125" s="68">
        <v>0</v>
      </c>
      <c r="L125" s="68">
        <v>0</v>
      </c>
      <c r="M125" s="68">
        <v>1.2270000000000001</v>
      </c>
      <c r="N125" s="68">
        <v>1.2270000000000001</v>
      </c>
      <c r="O125" s="68"/>
      <c r="P125" s="68"/>
      <c r="Q125" s="68">
        <v>6380.4</v>
      </c>
      <c r="R125" s="68">
        <v>5544.8130000000001</v>
      </c>
      <c r="S125" s="68">
        <v>6342.3629999999994</v>
      </c>
      <c r="T125" s="68">
        <v>5169.3509999999987</v>
      </c>
      <c r="U125" s="68">
        <v>5169.3509999999997</v>
      </c>
      <c r="V125" s="68"/>
      <c r="W125" s="68"/>
      <c r="X125" s="68">
        <v>3787.7489999999998</v>
      </c>
      <c r="Y125" s="68">
        <v>1595.1</v>
      </c>
      <c r="Z125" s="68">
        <v>8673.6630000000005</v>
      </c>
      <c r="AA125" s="68">
        <v>14379.213</v>
      </c>
      <c r="AB125" s="68">
        <v>14379.213</v>
      </c>
      <c r="AC125" s="68"/>
      <c r="AD125" s="68"/>
      <c r="AE125" s="68">
        <v>14147.310000000001</v>
      </c>
      <c r="AF125" s="68">
        <v>6434.3879999999999</v>
      </c>
      <c r="AG125" s="68">
        <v>6434.3879999999999</v>
      </c>
      <c r="AH125" s="68">
        <v>6434.387999999999</v>
      </c>
      <c r="AI125" s="68"/>
      <c r="AJ125" s="68"/>
      <c r="AK125" s="68"/>
      <c r="AL125" s="68">
        <v>6434.387999999999</v>
      </c>
      <c r="AM125" s="68">
        <v>6434.387999999999</v>
      </c>
      <c r="AN125" s="68">
        <v>6434.387999999999</v>
      </c>
      <c r="AO125" s="68">
        <v>1342.338</v>
      </c>
      <c r="AP125" s="68">
        <v>1342.338</v>
      </c>
      <c r="AQ125" s="68"/>
      <c r="AR125" s="68"/>
      <c r="AS125" s="68"/>
      <c r="AT125" s="68">
        <v>1342.338</v>
      </c>
      <c r="AU125" s="68">
        <v>2078.538</v>
      </c>
      <c r="AV125" s="68">
        <v>7661.3879999999999</v>
      </c>
      <c r="AW125" s="68">
        <v>7661.3879999999999</v>
      </c>
      <c r="AX125" s="68"/>
      <c r="AY125" s="68"/>
      <c r="AZ125" s="68">
        <v>7662.6150000000007</v>
      </c>
      <c r="BA125" s="68">
        <v>7662.6150000000007</v>
      </c>
      <c r="BB125" s="68">
        <v>7846.6650000000009</v>
      </c>
      <c r="BC125" s="68">
        <v>7846.6650000000009</v>
      </c>
      <c r="BD125" s="68">
        <v>7845.4380000000001</v>
      </c>
      <c r="BE125" s="68"/>
      <c r="BF125" s="68"/>
      <c r="BG125" s="68">
        <v>7917.8309999999992</v>
      </c>
      <c r="BH125" s="68">
        <v>7917.8309999999992</v>
      </c>
      <c r="BI125" s="68">
        <v>7917.8310000000001</v>
      </c>
      <c r="BJ125" s="68">
        <v>7919.058</v>
      </c>
      <c r="BK125" s="68">
        <v>7919.058</v>
      </c>
      <c r="BL125" s="68"/>
      <c r="BM125" s="68"/>
      <c r="BN125" s="68">
        <v>7919.058</v>
      </c>
      <c r="BO125" s="68">
        <v>7919.058</v>
      </c>
      <c r="BP125" s="68">
        <v>7919.058</v>
      </c>
      <c r="BQ125" s="68">
        <v>7914.1499999999987</v>
      </c>
      <c r="BR125" s="68">
        <v>7914.1499999999987</v>
      </c>
      <c r="BS125" s="68">
        <v>7914.1499999999987</v>
      </c>
      <c r="BT125" s="68"/>
      <c r="BU125" s="68"/>
      <c r="BV125" s="68">
        <v>7914.1499999999987</v>
      </c>
      <c r="BW125" s="68">
        <v>3265.0470000000005</v>
      </c>
      <c r="BX125" s="68">
        <v>2492.0370000000003</v>
      </c>
      <c r="BY125" s="68">
        <v>2359.5210000000002</v>
      </c>
      <c r="BZ125" s="68">
        <v>1304.3010000000002</v>
      </c>
      <c r="CA125" s="68"/>
      <c r="CB125" s="68"/>
      <c r="CC125" s="68">
        <v>126.381</v>
      </c>
      <c r="CD125" s="68">
        <v>19.632000000000001</v>
      </c>
      <c r="CE125" s="68">
        <v>23.313000000000002</v>
      </c>
      <c r="CF125" s="68">
        <v>19.632000000000001</v>
      </c>
      <c r="CG125" s="68">
        <v>19.632000000000001</v>
      </c>
      <c r="CH125" s="68"/>
      <c r="CI125" s="68"/>
      <c r="CJ125" s="68">
        <v>22.086000000000002</v>
      </c>
      <c r="CK125" s="68">
        <v>22.086000000000002</v>
      </c>
      <c r="CL125" s="68">
        <v>20.859000000000002</v>
      </c>
      <c r="CM125" s="68">
        <v>20.859000000000002</v>
      </c>
      <c r="CN125" s="68"/>
      <c r="CO125" s="68"/>
      <c r="CP125" s="68"/>
      <c r="CQ125" s="68"/>
      <c r="CR125" s="68"/>
      <c r="CS125" s="68"/>
      <c r="CT125" s="68">
        <v>22.086000000000002</v>
      </c>
      <c r="CU125" s="68"/>
      <c r="CV125" s="68"/>
      <c r="CW125" s="68"/>
      <c r="CX125" s="68"/>
      <c r="CY125" s="68"/>
      <c r="CZ125" s="68"/>
      <c r="DA125" s="68"/>
      <c r="DB125" s="68"/>
      <c r="DC125" s="68"/>
      <c r="DD125" s="68"/>
      <c r="DE125" s="68"/>
      <c r="DF125" s="68"/>
      <c r="DG125" s="68"/>
      <c r="DH125" s="68"/>
      <c r="DI125" s="68"/>
      <c r="DJ125" s="68"/>
      <c r="DK125" s="68"/>
      <c r="DL125" s="68"/>
      <c r="DM125" s="68"/>
      <c r="DN125" s="68"/>
      <c r="DO125" s="68"/>
      <c r="DP125" s="68"/>
      <c r="DQ125" s="68"/>
      <c r="DR125" s="68"/>
      <c r="DS125" s="68"/>
      <c r="DT125" s="68"/>
      <c r="DU125" s="68"/>
      <c r="DV125" s="68"/>
      <c r="DW125" s="68"/>
      <c r="DX125" s="68"/>
      <c r="DY125" s="68"/>
      <c r="DZ125" s="68"/>
      <c r="EA125" s="68"/>
      <c r="EB125" s="68"/>
      <c r="EC125" s="68"/>
      <c r="ED125" s="68"/>
      <c r="EE125" s="68"/>
      <c r="EF125" s="68"/>
      <c r="EG125" s="68"/>
      <c r="EH125" s="68"/>
      <c r="EI125" s="68"/>
      <c r="EJ125" s="68"/>
      <c r="EK125" s="68"/>
      <c r="EL125" s="68"/>
      <c r="EM125" s="68"/>
      <c r="EN125" s="68"/>
      <c r="EO125" s="68"/>
      <c r="EP125" s="68"/>
      <c r="EQ125" s="68"/>
      <c r="ER125" s="68"/>
      <c r="ES125" s="68"/>
      <c r="ET125" s="68"/>
      <c r="EU125" s="68"/>
      <c r="EV125" s="68"/>
      <c r="EW125" s="68"/>
      <c r="EX125" s="68"/>
      <c r="EY125" s="68"/>
      <c r="EZ125" s="68"/>
      <c r="FA125" s="68"/>
      <c r="FB125" s="68"/>
      <c r="FC125" s="68"/>
      <c r="FD125" s="68"/>
      <c r="FE125" s="68"/>
      <c r="FF125" s="68">
        <v>0</v>
      </c>
      <c r="FG125" s="68">
        <v>0</v>
      </c>
      <c r="FH125" s="68">
        <v>0</v>
      </c>
      <c r="FI125" s="68">
        <v>0</v>
      </c>
      <c r="FJ125" s="68"/>
      <c r="FK125" s="68"/>
      <c r="FL125" s="68">
        <v>0</v>
      </c>
      <c r="FM125" s="68"/>
      <c r="FN125" s="68"/>
      <c r="FO125" s="68">
        <v>0</v>
      </c>
      <c r="FP125" s="68"/>
      <c r="FQ125" s="68">
        <v>0</v>
      </c>
      <c r="FR125" s="68"/>
      <c r="FS125" s="68"/>
      <c r="FT125" s="68"/>
      <c r="FU125" s="68"/>
      <c r="FV125" s="68"/>
      <c r="FW125" s="68"/>
      <c r="FX125" s="68"/>
      <c r="FY125" s="68"/>
      <c r="FZ125" s="68"/>
      <c r="GA125" s="68"/>
      <c r="GB125" s="68"/>
      <c r="GC125" s="68"/>
      <c r="GD125" s="68"/>
      <c r="GE125" s="68"/>
      <c r="GF125" s="68"/>
      <c r="GG125" s="68"/>
      <c r="GH125" s="68"/>
      <c r="GI125" s="68"/>
      <c r="GJ125" s="68"/>
      <c r="GK125" s="68"/>
      <c r="GL125" s="68"/>
      <c r="GM125" s="68"/>
      <c r="GN125" s="68"/>
      <c r="GO125" s="68"/>
      <c r="GP125" s="68"/>
      <c r="GQ125" s="68"/>
      <c r="GR125" s="68"/>
      <c r="GS125" s="68"/>
      <c r="GT125" s="68"/>
      <c r="GU125" s="68"/>
      <c r="GV125" s="68"/>
      <c r="GW125" s="68"/>
      <c r="GX125" s="68"/>
      <c r="GY125" s="68"/>
      <c r="GZ125" s="68"/>
      <c r="HA125" s="68"/>
      <c r="HB125" s="68"/>
      <c r="HC125" s="68"/>
      <c r="HD125" s="68"/>
      <c r="HE125" s="68"/>
      <c r="HF125" s="68"/>
      <c r="HG125" s="68"/>
      <c r="HH125" s="68"/>
      <c r="HI125" s="68"/>
      <c r="HJ125" s="68"/>
      <c r="HK125" s="68"/>
      <c r="HL125" s="68"/>
      <c r="HM125" s="68"/>
      <c r="HN125" s="68"/>
      <c r="HO125" s="68"/>
      <c r="HP125" s="68"/>
      <c r="HQ125" s="68"/>
      <c r="HR125" s="68"/>
      <c r="HS125" s="68"/>
      <c r="HT125" s="68"/>
      <c r="HU125" s="68"/>
      <c r="HV125" s="68"/>
      <c r="HW125" s="68"/>
      <c r="HX125" s="68"/>
      <c r="HY125" s="68"/>
      <c r="HZ125" s="68"/>
      <c r="IA125" s="68"/>
      <c r="IB125" s="68"/>
      <c r="IC125" s="68"/>
      <c r="ID125" s="68"/>
      <c r="IE125" s="68"/>
      <c r="IF125" s="68"/>
      <c r="IG125" s="68"/>
      <c r="IH125" s="68"/>
      <c r="II125" s="68"/>
      <c r="IJ125" s="68"/>
      <c r="IK125" s="68"/>
      <c r="IL125" s="68"/>
      <c r="IM125" s="68"/>
      <c r="IN125" s="68"/>
      <c r="IO125" s="68"/>
      <c r="IP125" s="68"/>
      <c r="IQ125" s="68"/>
      <c r="IR125" s="68"/>
      <c r="IS125" s="68"/>
      <c r="IT125" s="68"/>
      <c r="IU125" s="68"/>
      <c r="IV125" s="68"/>
      <c r="IW125" s="68"/>
      <c r="IX125" s="68"/>
      <c r="IY125" s="68"/>
      <c r="IZ125" s="68"/>
      <c r="JA125" s="68"/>
      <c r="JB125" s="68"/>
      <c r="JC125" s="68"/>
      <c r="JD125" s="68"/>
      <c r="JE125" s="68"/>
      <c r="JF125" s="68"/>
      <c r="JG125" s="68"/>
      <c r="JH125" s="68"/>
      <c r="JI125" s="68"/>
      <c r="JJ125" s="68"/>
      <c r="JK125" s="68"/>
      <c r="JL125" s="68"/>
      <c r="JM125" s="68"/>
      <c r="JN125" s="68"/>
      <c r="JO125" s="68"/>
      <c r="JP125" s="68"/>
      <c r="JQ125" s="68"/>
      <c r="JR125" s="68"/>
      <c r="JS125" s="68"/>
      <c r="JT125" s="68"/>
      <c r="JU125" s="68"/>
      <c r="JV125" s="68"/>
      <c r="JW125" s="68"/>
      <c r="JX125" s="68"/>
      <c r="JY125" s="68"/>
      <c r="JZ125" s="68"/>
      <c r="KA125" s="68"/>
      <c r="KB125" s="68"/>
      <c r="KC125" s="68"/>
      <c r="KD125" s="68"/>
      <c r="KE125" s="68"/>
      <c r="KF125" s="68"/>
      <c r="KG125" s="68"/>
      <c r="KH125" s="68"/>
      <c r="KI125" s="68"/>
      <c r="KJ125" s="68"/>
      <c r="KK125" s="68"/>
      <c r="KL125" s="68"/>
      <c r="KM125" s="68"/>
      <c r="KN125" s="68"/>
      <c r="KO125" s="68"/>
      <c r="KP125" s="68"/>
      <c r="KQ125" s="68"/>
      <c r="KR125" s="68"/>
      <c r="KS125" s="68"/>
      <c r="KT125" s="68"/>
      <c r="KU125" s="68"/>
      <c r="KV125" s="68"/>
      <c r="KW125" s="68"/>
      <c r="KX125" s="68"/>
      <c r="KY125" s="68"/>
      <c r="KZ125" s="68"/>
      <c r="LA125" s="68"/>
      <c r="LB125" s="68"/>
      <c r="LC125" s="68"/>
      <c r="LD125" s="68"/>
      <c r="LE125" s="68"/>
      <c r="LF125" s="68"/>
      <c r="LG125" s="68"/>
      <c r="LH125" s="68"/>
      <c r="LI125" s="68"/>
      <c r="LJ125" s="68"/>
      <c r="LK125" s="68"/>
      <c r="LL125" s="68"/>
      <c r="LM125" s="68"/>
      <c r="LN125" s="68"/>
      <c r="LO125" s="68"/>
      <c r="LP125" s="68"/>
      <c r="LQ125" s="68"/>
      <c r="LR125" s="68"/>
      <c r="LS125" s="68"/>
      <c r="LT125" s="68"/>
      <c r="LU125" s="68"/>
      <c r="LV125" s="68"/>
      <c r="LW125" s="68"/>
      <c r="LX125" s="68"/>
      <c r="LY125" s="68"/>
      <c r="LZ125" s="68"/>
      <c r="MA125" s="68"/>
      <c r="MB125" s="68"/>
      <c r="MC125" s="68"/>
      <c r="MD125" s="68"/>
      <c r="ME125" s="68"/>
      <c r="MF125" s="68"/>
      <c r="MG125" s="68"/>
      <c r="MH125" s="68"/>
      <c r="MI125" s="68"/>
      <c r="MJ125" s="68"/>
      <c r="MK125" s="68"/>
      <c r="ML125" s="68"/>
      <c r="MM125" s="68"/>
      <c r="MN125" s="68"/>
      <c r="MO125" s="68"/>
      <c r="MP125" s="68"/>
      <c r="MQ125" s="68"/>
      <c r="MR125" s="68"/>
      <c r="MS125" s="68"/>
      <c r="MT125" s="68"/>
      <c r="MU125" s="68"/>
      <c r="MV125" s="68"/>
      <c r="MW125" s="68"/>
      <c r="MX125" s="68"/>
      <c r="MY125" s="68"/>
      <c r="MZ125" s="68"/>
      <c r="NA125" s="68"/>
      <c r="NB125" s="68"/>
      <c r="NC125" s="68"/>
      <c r="ND125" s="68"/>
      <c r="NE125" s="68"/>
      <c r="NF125" s="68"/>
      <c r="NG125" s="68"/>
      <c r="NH125" s="68"/>
      <c r="NI125" s="68"/>
    </row>
    <row r="126" spans="1:373" s="34" customFormat="1" ht="14.4" outlineLevel="1" x14ac:dyDescent="0.2">
      <c r="A126" s="16"/>
      <c r="B126" s="14"/>
      <c r="C126" s="14"/>
      <c r="D126" s="14"/>
      <c r="E126" s="27" t="s">
        <v>220</v>
      </c>
      <c r="F126" s="25"/>
      <c r="G126" s="83"/>
      <c r="H126" s="68"/>
      <c r="I126" s="68"/>
      <c r="J126" s="68">
        <v>639.26700000000005</v>
      </c>
      <c r="K126" s="68">
        <v>0</v>
      </c>
      <c r="L126" s="68">
        <v>0</v>
      </c>
      <c r="M126" s="68">
        <v>1.2270000000000001</v>
      </c>
      <c r="N126" s="68">
        <v>1.2270000000000001</v>
      </c>
      <c r="O126" s="68"/>
      <c r="P126" s="68"/>
      <c r="Q126" s="68">
        <v>4846.6499999999996</v>
      </c>
      <c r="R126" s="68">
        <v>826.99800000000005</v>
      </c>
      <c r="S126" s="68">
        <v>1533.7499999999993</v>
      </c>
      <c r="T126" s="68">
        <v>3251.5499999999993</v>
      </c>
      <c r="U126" s="68">
        <v>3251.55</v>
      </c>
      <c r="V126" s="68"/>
      <c r="W126" s="68"/>
      <c r="X126" s="68">
        <v>3619.65</v>
      </c>
      <c r="Y126" s="68">
        <v>1588.9649999999999</v>
      </c>
      <c r="Z126" s="68">
        <v>4925.1780000000008</v>
      </c>
      <c r="AA126" s="68">
        <v>10424.592000000001</v>
      </c>
      <c r="AB126" s="68">
        <v>8031.942</v>
      </c>
      <c r="AC126" s="68"/>
      <c r="AD126" s="68"/>
      <c r="AE126" s="68">
        <v>12429.510000000002</v>
      </c>
      <c r="AF126" s="68">
        <v>4716.5879999999997</v>
      </c>
      <c r="AG126" s="68">
        <v>4593.8879999999999</v>
      </c>
      <c r="AH126" s="68">
        <v>6434.387999999999</v>
      </c>
      <c r="AI126" s="68"/>
      <c r="AJ126" s="68"/>
      <c r="AK126" s="68"/>
      <c r="AL126" s="68">
        <v>6434.387999999999</v>
      </c>
      <c r="AM126" s="68">
        <v>6434.387999999999</v>
      </c>
      <c r="AN126" s="68">
        <v>6434.387999999999</v>
      </c>
      <c r="AO126" s="68">
        <v>1342.338</v>
      </c>
      <c r="AP126" s="68">
        <v>1342.338</v>
      </c>
      <c r="AQ126" s="68"/>
      <c r="AR126" s="68"/>
      <c r="AS126" s="68"/>
      <c r="AT126" s="68">
        <v>1342.338</v>
      </c>
      <c r="AU126" s="68">
        <v>2078.538</v>
      </c>
      <c r="AV126" s="68">
        <v>7661.3879999999999</v>
      </c>
      <c r="AW126" s="68">
        <v>7661.3879999999999</v>
      </c>
      <c r="AX126" s="68"/>
      <c r="AY126" s="68"/>
      <c r="AZ126" s="68">
        <v>6435.6150000000007</v>
      </c>
      <c r="BA126" s="68">
        <v>7662.6150000000007</v>
      </c>
      <c r="BB126" s="68">
        <v>7846.6650000000009</v>
      </c>
      <c r="BC126" s="68">
        <v>7846.6650000000009</v>
      </c>
      <c r="BD126" s="68">
        <v>7845.4380000000001</v>
      </c>
      <c r="BE126" s="68"/>
      <c r="BF126" s="68"/>
      <c r="BG126" s="68">
        <v>7390.2209999999995</v>
      </c>
      <c r="BH126" s="68">
        <v>7390.2209999999995</v>
      </c>
      <c r="BI126" s="68">
        <v>7912.9229999999998</v>
      </c>
      <c r="BJ126" s="68">
        <v>7914.15</v>
      </c>
      <c r="BK126" s="68">
        <v>7914.15</v>
      </c>
      <c r="BL126" s="68"/>
      <c r="BM126" s="68"/>
      <c r="BN126" s="68">
        <v>7919.058</v>
      </c>
      <c r="BO126" s="68">
        <v>7919.058</v>
      </c>
      <c r="BP126" s="68">
        <v>7919.058</v>
      </c>
      <c r="BQ126" s="68">
        <v>7914.1499999999987</v>
      </c>
      <c r="BR126" s="68">
        <v>7914.1499999999987</v>
      </c>
      <c r="BS126" s="68">
        <v>7914.1499999999987</v>
      </c>
      <c r="BT126" s="68"/>
      <c r="BU126" s="68"/>
      <c r="BV126" s="68">
        <v>7914.1499999999987</v>
      </c>
      <c r="BW126" s="68">
        <v>1304.3010000000004</v>
      </c>
      <c r="BX126" s="68">
        <v>42.945000000000164</v>
      </c>
      <c r="BY126" s="68">
        <v>1177.9200000000003</v>
      </c>
      <c r="BZ126" s="68">
        <v>1177.92</v>
      </c>
      <c r="CA126" s="68"/>
      <c r="CB126" s="68"/>
      <c r="CC126" s="68">
        <v>19.632000000000005</v>
      </c>
      <c r="CD126" s="68">
        <v>19.632000000000001</v>
      </c>
      <c r="CE126" s="68">
        <v>23.313000000000002</v>
      </c>
      <c r="CF126" s="68">
        <v>19.632000000000001</v>
      </c>
      <c r="CG126" s="68">
        <v>19.632000000000001</v>
      </c>
      <c r="CH126" s="68"/>
      <c r="CI126" s="68"/>
      <c r="CJ126" s="68">
        <v>22.086000000000002</v>
      </c>
      <c r="CK126" s="68">
        <v>22.086000000000002</v>
      </c>
      <c r="CL126" s="68">
        <v>20.859000000000002</v>
      </c>
      <c r="CM126" s="68">
        <v>20.859000000000002</v>
      </c>
      <c r="CN126" s="68"/>
      <c r="CO126" s="68"/>
      <c r="CP126" s="68"/>
      <c r="CQ126" s="68"/>
      <c r="CR126" s="68"/>
      <c r="CS126" s="68"/>
      <c r="CT126" s="68">
        <v>22.086000000000002</v>
      </c>
      <c r="CU126" s="68"/>
      <c r="CV126" s="68"/>
      <c r="CW126" s="68"/>
      <c r="CX126" s="68"/>
      <c r="CY126" s="68"/>
      <c r="CZ126" s="68"/>
      <c r="DA126" s="68"/>
      <c r="DB126" s="68"/>
      <c r="DC126" s="68"/>
      <c r="DD126" s="68"/>
      <c r="DE126" s="68"/>
      <c r="DF126" s="68"/>
      <c r="DG126" s="68"/>
      <c r="DH126" s="68"/>
      <c r="DI126" s="68"/>
      <c r="DJ126" s="68"/>
      <c r="DK126" s="68"/>
      <c r="DL126" s="68"/>
      <c r="DM126" s="68"/>
      <c r="DN126" s="68"/>
      <c r="DO126" s="68"/>
      <c r="DP126" s="68"/>
      <c r="DQ126" s="68"/>
      <c r="DR126" s="68"/>
      <c r="DS126" s="68"/>
      <c r="DT126" s="68"/>
      <c r="DU126" s="68"/>
      <c r="DV126" s="68"/>
      <c r="DW126" s="68"/>
      <c r="DX126" s="68"/>
      <c r="DY126" s="68"/>
      <c r="DZ126" s="68"/>
      <c r="EA126" s="68"/>
      <c r="EB126" s="68"/>
      <c r="EC126" s="68"/>
      <c r="ED126" s="68"/>
      <c r="EE126" s="68"/>
      <c r="EF126" s="68"/>
      <c r="EG126" s="68"/>
      <c r="EH126" s="68"/>
      <c r="EI126" s="68"/>
      <c r="EJ126" s="68"/>
      <c r="EK126" s="68"/>
      <c r="EL126" s="68"/>
      <c r="EM126" s="68"/>
      <c r="EN126" s="68"/>
      <c r="EO126" s="68"/>
      <c r="EP126" s="68"/>
      <c r="EQ126" s="68"/>
      <c r="ER126" s="68"/>
      <c r="ES126" s="68"/>
      <c r="ET126" s="68"/>
      <c r="EU126" s="68"/>
      <c r="EV126" s="68"/>
      <c r="EW126" s="68"/>
      <c r="EX126" s="68"/>
      <c r="EY126" s="68"/>
      <c r="EZ126" s="68"/>
      <c r="FA126" s="68"/>
      <c r="FB126" s="68"/>
      <c r="FC126" s="68"/>
      <c r="FD126" s="68"/>
      <c r="FE126" s="68"/>
      <c r="FF126" s="68">
        <v>0.31485416124610288</v>
      </c>
      <c r="FG126" s="68">
        <v>2.5641025641025639</v>
      </c>
      <c r="FH126" s="68">
        <v>2.5641025641025639</v>
      </c>
      <c r="FI126" s="68">
        <v>2.5641025641025639</v>
      </c>
      <c r="FJ126" s="68"/>
      <c r="FK126" s="68"/>
      <c r="FL126" s="68">
        <v>7.6923076923076925</v>
      </c>
      <c r="FM126" s="68"/>
      <c r="FN126" s="68"/>
      <c r="FO126" s="68">
        <v>82.051282051282044</v>
      </c>
      <c r="FP126" s="68"/>
      <c r="FQ126" s="68">
        <v>94.871794871794862</v>
      </c>
      <c r="FR126" s="68"/>
      <c r="FS126" s="68"/>
      <c r="FT126" s="68"/>
      <c r="FU126" s="68"/>
      <c r="FV126" s="68"/>
      <c r="FW126" s="68"/>
      <c r="FX126" s="68"/>
      <c r="FY126" s="68"/>
      <c r="FZ126" s="68"/>
      <c r="GA126" s="68"/>
      <c r="GB126" s="68"/>
      <c r="GC126" s="68"/>
      <c r="GD126" s="68"/>
      <c r="GE126" s="68"/>
      <c r="GF126" s="68"/>
      <c r="GG126" s="68"/>
      <c r="GH126" s="68"/>
      <c r="GI126" s="68"/>
      <c r="GJ126" s="68"/>
      <c r="GK126" s="68"/>
      <c r="GL126" s="68"/>
      <c r="GM126" s="68"/>
      <c r="GN126" s="68"/>
      <c r="GO126" s="68"/>
      <c r="GP126" s="68"/>
      <c r="GQ126" s="68"/>
      <c r="GR126" s="68"/>
      <c r="GS126" s="68"/>
      <c r="GT126" s="68"/>
      <c r="GU126" s="68"/>
      <c r="GV126" s="68"/>
      <c r="GW126" s="68"/>
      <c r="GX126" s="68"/>
      <c r="GY126" s="68"/>
      <c r="GZ126" s="68"/>
      <c r="HA126" s="68"/>
      <c r="HB126" s="68"/>
      <c r="HC126" s="68"/>
      <c r="HD126" s="68"/>
      <c r="HE126" s="68"/>
      <c r="HF126" s="68"/>
      <c r="HG126" s="68"/>
      <c r="HH126" s="68"/>
      <c r="HI126" s="68"/>
      <c r="HJ126" s="68"/>
      <c r="HK126" s="68"/>
      <c r="HL126" s="68"/>
      <c r="HM126" s="68"/>
      <c r="HN126" s="68"/>
      <c r="HO126" s="68"/>
      <c r="HP126" s="68"/>
      <c r="HQ126" s="68"/>
      <c r="HR126" s="68"/>
      <c r="HS126" s="68"/>
      <c r="HT126" s="68"/>
      <c r="HU126" s="68"/>
      <c r="HV126" s="68"/>
      <c r="HW126" s="68"/>
      <c r="HX126" s="68"/>
      <c r="HY126" s="68"/>
      <c r="HZ126" s="68"/>
      <c r="IA126" s="68"/>
      <c r="IB126" s="68"/>
      <c r="IC126" s="68"/>
      <c r="ID126" s="68"/>
      <c r="IE126" s="68"/>
      <c r="IF126" s="68"/>
      <c r="IG126" s="68"/>
      <c r="IH126" s="68"/>
      <c r="II126" s="68"/>
      <c r="IJ126" s="68"/>
      <c r="IK126" s="68"/>
      <c r="IL126" s="68"/>
      <c r="IM126" s="68"/>
      <c r="IN126" s="68"/>
      <c r="IO126" s="68"/>
      <c r="IP126" s="68"/>
      <c r="IQ126" s="68"/>
      <c r="IR126" s="68"/>
      <c r="IS126" s="68"/>
      <c r="IT126" s="68"/>
      <c r="IU126" s="68"/>
      <c r="IV126" s="68"/>
      <c r="IW126" s="68"/>
      <c r="IX126" s="68"/>
      <c r="IY126" s="68"/>
      <c r="IZ126" s="68"/>
      <c r="JA126" s="68"/>
      <c r="JB126" s="68"/>
      <c r="JC126" s="68"/>
      <c r="JD126" s="68"/>
      <c r="JE126" s="68"/>
      <c r="JF126" s="68"/>
      <c r="JG126" s="68"/>
      <c r="JH126" s="68"/>
      <c r="JI126" s="68"/>
      <c r="JJ126" s="68"/>
      <c r="JK126" s="68"/>
      <c r="JL126" s="68"/>
      <c r="JM126" s="68"/>
      <c r="JN126" s="68"/>
      <c r="JO126" s="68"/>
      <c r="JP126" s="68"/>
      <c r="JQ126" s="68"/>
      <c r="JR126" s="68"/>
      <c r="JS126" s="68"/>
      <c r="JT126" s="68"/>
      <c r="JU126" s="68"/>
      <c r="JV126" s="68"/>
      <c r="JW126" s="68"/>
      <c r="JX126" s="68"/>
      <c r="JY126" s="68"/>
      <c r="JZ126" s="68"/>
      <c r="KA126" s="68"/>
      <c r="KB126" s="68"/>
      <c r="KC126" s="68"/>
      <c r="KD126" s="68"/>
      <c r="KE126" s="68"/>
      <c r="KF126" s="68"/>
      <c r="KG126" s="68"/>
      <c r="KH126" s="68"/>
      <c r="KI126" s="68"/>
      <c r="KJ126" s="68"/>
      <c r="KK126" s="68"/>
      <c r="KL126" s="68"/>
      <c r="KM126" s="68"/>
      <c r="KN126" s="68"/>
      <c r="KO126" s="68"/>
      <c r="KP126" s="68"/>
      <c r="KQ126" s="68"/>
      <c r="KR126" s="68"/>
      <c r="KS126" s="68"/>
      <c r="KT126" s="68"/>
      <c r="KU126" s="68"/>
      <c r="KV126" s="68"/>
      <c r="KW126" s="68"/>
      <c r="KX126" s="68"/>
      <c r="KY126" s="68"/>
      <c r="KZ126" s="68"/>
      <c r="LA126" s="68"/>
      <c r="LB126" s="68"/>
      <c r="LC126" s="68"/>
      <c r="LD126" s="68"/>
      <c r="LE126" s="68"/>
      <c r="LF126" s="68"/>
      <c r="LG126" s="68"/>
      <c r="LH126" s="68"/>
      <c r="LI126" s="68"/>
      <c r="LJ126" s="68"/>
      <c r="LK126" s="68"/>
      <c r="LL126" s="68"/>
      <c r="LM126" s="68"/>
      <c r="LN126" s="68"/>
      <c r="LO126" s="68"/>
      <c r="LP126" s="68"/>
      <c r="LQ126" s="68"/>
      <c r="LR126" s="68"/>
      <c r="LS126" s="68"/>
      <c r="LT126" s="68"/>
      <c r="LU126" s="68"/>
      <c r="LV126" s="68"/>
      <c r="LW126" s="68"/>
      <c r="LX126" s="68"/>
      <c r="LY126" s="68"/>
      <c r="LZ126" s="68"/>
      <c r="MA126" s="68"/>
      <c r="MB126" s="68"/>
      <c r="MC126" s="68"/>
      <c r="MD126" s="68"/>
      <c r="ME126" s="68"/>
      <c r="MF126" s="68"/>
      <c r="MG126" s="68"/>
      <c r="MH126" s="68"/>
      <c r="MI126" s="68"/>
      <c r="MJ126" s="68"/>
      <c r="MK126" s="68"/>
      <c r="ML126" s="68"/>
      <c r="MM126" s="68"/>
      <c r="MN126" s="68"/>
      <c r="MO126" s="68"/>
      <c r="MP126" s="68"/>
      <c r="MQ126" s="68"/>
      <c r="MR126" s="68"/>
      <c r="MS126" s="68"/>
      <c r="MT126" s="68"/>
      <c r="MU126" s="68"/>
      <c r="MV126" s="68"/>
      <c r="MW126" s="68"/>
      <c r="MX126" s="68"/>
      <c r="MY126" s="68"/>
      <c r="MZ126" s="68"/>
      <c r="NA126" s="68"/>
      <c r="NB126" s="68"/>
      <c r="NC126" s="68"/>
      <c r="ND126" s="68"/>
      <c r="NE126" s="68"/>
      <c r="NF126" s="68"/>
      <c r="NG126" s="68"/>
      <c r="NH126" s="68"/>
      <c r="NI126" s="68"/>
    </row>
    <row r="127" spans="1:373" s="34" customFormat="1" ht="15" outlineLevel="1" thickBot="1" x14ac:dyDescent="0.25">
      <c r="A127" s="16"/>
      <c r="B127" s="14"/>
      <c r="C127" s="14"/>
      <c r="D127" s="14"/>
      <c r="E127" s="57" t="s">
        <v>197</v>
      </c>
      <c r="F127" s="58"/>
      <c r="G127" s="83"/>
      <c r="H127" s="68"/>
      <c r="I127" s="68"/>
      <c r="J127" s="68">
        <v>0</v>
      </c>
      <c r="K127" s="68">
        <v>0</v>
      </c>
      <c r="L127" s="68">
        <v>0</v>
      </c>
      <c r="M127" s="68">
        <v>0</v>
      </c>
      <c r="N127" s="68">
        <v>0</v>
      </c>
      <c r="O127" s="68"/>
      <c r="P127" s="68"/>
      <c r="Q127" s="68">
        <v>4846.6499999999996</v>
      </c>
      <c r="R127" s="68">
        <v>0</v>
      </c>
      <c r="S127" s="68">
        <v>0</v>
      </c>
      <c r="T127" s="68">
        <v>0</v>
      </c>
      <c r="U127" s="68">
        <v>0</v>
      </c>
      <c r="V127" s="68"/>
      <c r="W127" s="68"/>
      <c r="X127" s="68">
        <v>122.7</v>
      </c>
      <c r="Y127" s="68">
        <v>0</v>
      </c>
      <c r="Z127" s="68">
        <v>3397.5630000000001</v>
      </c>
      <c r="AA127" s="68">
        <v>9103.1129999999994</v>
      </c>
      <c r="AB127" s="68">
        <v>4992.6629999999996</v>
      </c>
      <c r="AC127" s="68"/>
      <c r="AD127" s="68"/>
      <c r="AE127" s="68">
        <v>5647.8810000000003</v>
      </c>
      <c r="AF127" s="68">
        <v>2576.6999999999998</v>
      </c>
      <c r="AG127" s="68">
        <v>736.2</v>
      </c>
      <c r="AH127" s="68">
        <v>736.2</v>
      </c>
      <c r="AI127" s="68"/>
      <c r="AJ127" s="68"/>
      <c r="AK127" s="68"/>
      <c r="AL127" s="68">
        <v>736.2</v>
      </c>
      <c r="AM127" s="68">
        <v>736.2</v>
      </c>
      <c r="AN127" s="68">
        <v>736.2</v>
      </c>
      <c r="AO127" s="68">
        <v>0</v>
      </c>
      <c r="AP127" s="68">
        <v>0</v>
      </c>
      <c r="AQ127" s="68"/>
      <c r="AR127" s="68"/>
      <c r="AS127" s="68"/>
      <c r="AT127" s="68">
        <v>0</v>
      </c>
      <c r="AU127" s="68">
        <v>736.2</v>
      </c>
      <c r="AV127" s="68">
        <v>6319.05</v>
      </c>
      <c r="AW127" s="68">
        <v>6319.05</v>
      </c>
      <c r="AX127" s="68"/>
      <c r="AY127" s="68"/>
      <c r="AZ127" s="68">
        <v>5092.05</v>
      </c>
      <c r="BA127" s="68">
        <v>5092.05</v>
      </c>
      <c r="BB127" s="68">
        <v>5276.1</v>
      </c>
      <c r="BC127" s="68">
        <v>5276.1</v>
      </c>
      <c r="BD127" s="68">
        <v>5276.1</v>
      </c>
      <c r="BE127" s="68"/>
      <c r="BF127" s="68"/>
      <c r="BG127" s="68">
        <v>4820.8829999999998</v>
      </c>
      <c r="BH127" s="68">
        <v>4293.2730000000001</v>
      </c>
      <c r="BI127" s="68">
        <v>4293.2730000000001</v>
      </c>
      <c r="BJ127" s="68">
        <v>4294.5</v>
      </c>
      <c r="BK127" s="68">
        <v>4294.5</v>
      </c>
      <c r="BL127" s="68"/>
      <c r="BM127" s="68"/>
      <c r="BN127" s="68">
        <v>4294.5</v>
      </c>
      <c r="BO127" s="68">
        <v>4294.5</v>
      </c>
      <c r="BP127" s="68">
        <v>4294.5</v>
      </c>
      <c r="BQ127" s="68">
        <v>4289.5919999999996</v>
      </c>
      <c r="BR127" s="68">
        <v>4289.5919999999996</v>
      </c>
      <c r="BS127" s="68">
        <v>4289.5919999999996</v>
      </c>
      <c r="BT127" s="68"/>
      <c r="BU127" s="68"/>
      <c r="BV127" s="68">
        <v>4289.5919999999996</v>
      </c>
      <c r="BW127" s="68">
        <v>126.381</v>
      </c>
      <c r="BX127" s="68">
        <v>42.945</v>
      </c>
      <c r="BY127" s="68">
        <v>0</v>
      </c>
      <c r="BZ127" s="68">
        <v>0</v>
      </c>
      <c r="CA127" s="68"/>
      <c r="CB127" s="68"/>
      <c r="CC127" s="68">
        <v>0</v>
      </c>
      <c r="CD127" s="68">
        <v>0</v>
      </c>
      <c r="CE127" s="68">
        <v>3.681</v>
      </c>
      <c r="CF127" s="68">
        <v>0</v>
      </c>
      <c r="CG127" s="68">
        <v>0</v>
      </c>
      <c r="CH127" s="68"/>
      <c r="CI127" s="68"/>
      <c r="CJ127" s="68">
        <v>0</v>
      </c>
      <c r="CK127" s="68">
        <v>0</v>
      </c>
      <c r="CL127" s="68">
        <v>0</v>
      </c>
      <c r="CM127" s="68">
        <v>0</v>
      </c>
      <c r="CN127" s="68"/>
      <c r="CO127" s="68"/>
      <c r="CP127" s="68"/>
      <c r="CQ127" s="68"/>
      <c r="CR127" s="68"/>
      <c r="CS127" s="68"/>
      <c r="CT127" s="68">
        <v>0</v>
      </c>
      <c r="CU127" s="68"/>
      <c r="CV127" s="68"/>
      <c r="CW127" s="68"/>
      <c r="CX127" s="68"/>
      <c r="CY127" s="68"/>
      <c r="CZ127" s="68"/>
      <c r="DA127" s="68"/>
      <c r="DB127" s="68"/>
      <c r="DC127" s="68"/>
      <c r="DD127" s="68"/>
      <c r="DE127" s="68"/>
      <c r="DF127" s="68"/>
      <c r="DG127" s="68"/>
      <c r="DH127" s="68"/>
      <c r="DI127" s="68"/>
      <c r="DJ127" s="68"/>
      <c r="DK127" s="68"/>
      <c r="DL127" s="68"/>
      <c r="DM127" s="68"/>
      <c r="DN127" s="68"/>
      <c r="DO127" s="68"/>
      <c r="DP127" s="68"/>
      <c r="DQ127" s="68"/>
      <c r="DR127" s="68"/>
      <c r="DS127" s="68"/>
      <c r="DT127" s="68"/>
      <c r="DU127" s="68"/>
      <c r="DV127" s="68"/>
      <c r="DW127" s="68"/>
      <c r="DX127" s="68"/>
      <c r="DY127" s="68"/>
      <c r="DZ127" s="68"/>
      <c r="EA127" s="68"/>
      <c r="EB127" s="68"/>
      <c r="EC127" s="68"/>
      <c r="ED127" s="68"/>
      <c r="EE127" s="68"/>
      <c r="EF127" s="68"/>
      <c r="EG127" s="68"/>
      <c r="EH127" s="68"/>
      <c r="EI127" s="68"/>
      <c r="EJ127" s="68"/>
      <c r="EK127" s="68"/>
      <c r="EL127" s="68"/>
      <c r="EM127" s="68"/>
      <c r="EN127" s="68"/>
      <c r="EO127" s="68"/>
      <c r="EP127" s="68"/>
      <c r="EQ127" s="68"/>
      <c r="ER127" s="68"/>
      <c r="ES127" s="68"/>
      <c r="ET127" s="68"/>
      <c r="EU127" s="68"/>
      <c r="EV127" s="68"/>
      <c r="EW127" s="68"/>
      <c r="EX127" s="68"/>
      <c r="EY127" s="68"/>
      <c r="EZ127" s="68"/>
      <c r="FA127" s="68"/>
      <c r="FB127" s="68"/>
      <c r="FC127" s="68"/>
      <c r="FD127" s="68"/>
      <c r="FE127" s="68"/>
      <c r="FF127" s="68">
        <v>0.3373437441922531</v>
      </c>
      <c r="FG127" s="68">
        <v>43.07692307692308</v>
      </c>
      <c r="FH127" s="68">
        <v>43.07692307692308</v>
      </c>
      <c r="FI127" s="68">
        <v>43.07692307692308</v>
      </c>
      <c r="FJ127" s="68"/>
      <c r="FK127" s="68"/>
      <c r="FL127" s="68">
        <v>41.53846153846154</v>
      </c>
      <c r="FM127" s="68"/>
      <c r="FN127" s="68"/>
      <c r="FO127" s="68">
        <v>19.230769230769234</v>
      </c>
      <c r="FP127" s="68"/>
      <c r="FQ127" s="68">
        <v>15.384615384615383</v>
      </c>
      <c r="FR127" s="68"/>
      <c r="FS127" s="68"/>
      <c r="FT127" s="68"/>
      <c r="FU127" s="68"/>
      <c r="FV127" s="68"/>
      <c r="FW127" s="68"/>
      <c r="FX127" s="68"/>
      <c r="FY127" s="68"/>
      <c r="FZ127" s="68"/>
      <c r="GA127" s="68"/>
      <c r="GB127" s="68"/>
      <c r="GC127" s="68"/>
      <c r="GD127" s="68"/>
      <c r="GE127" s="68"/>
      <c r="GF127" s="68"/>
      <c r="GG127" s="68"/>
      <c r="GH127" s="68"/>
      <c r="GI127" s="68"/>
      <c r="GJ127" s="68"/>
      <c r="GK127" s="68"/>
      <c r="GL127" s="68"/>
      <c r="GM127" s="68"/>
      <c r="GN127" s="68"/>
      <c r="GO127" s="68"/>
      <c r="GP127" s="68"/>
      <c r="GQ127" s="68"/>
      <c r="GR127" s="68"/>
      <c r="GS127" s="68"/>
      <c r="GT127" s="68"/>
      <c r="GU127" s="68"/>
      <c r="GV127" s="68"/>
      <c r="GW127" s="68"/>
      <c r="GX127" s="68"/>
      <c r="GY127" s="68"/>
      <c r="GZ127" s="68"/>
      <c r="HA127" s="68"/>
      <c r="HB127" s="68"/>
      <c r="HC127" s="68"/>
      <c r="HD127" s="68"/>
      <c r="HE127" s="68"/>
      <c r="HF127" s="68"/>
      <c r="HG127" s="68"/>
      <c r="HH127" s="68"/>
      <c r="HI127" s="68"/>
      <c r="HJ127" s="68"/>
      <c r="HK127" s="68"/>
      <c r="HL127" s="68"/>
      <c r="HM127" s="68"/>
      <c r="HN127" s="68"/>
      <c r="HO127" s="68"/>
      <c r="HP127" s="68"/>
      <c r="HQ127" s="68"/>
      <c r="HR127" s="68"/>
      <c r="HS127" s="68"/>
      <c r="HT127" s="68"/>
      <c r="HU127" s="68"/>
      <c r="HV127" s="68"/>
      <c r="HW127" s="68"/>
      <c r="HX127" s="68"/>
      <c r="HY127" s="68"/>
      <c r="HZ127" s="68"/>
      <c r="IA127" s="68"/>
      <c r="IB127" s="68"/>
      <c r="IC127" s="68"/>
      <c r="ID127" s="68"/>
      <c r="IE127" s="68"/>
      <c r="IF127" s="68"/>
      <c r="IG127" s="68"/>
      <c r="IH127" s="68"/>
      <c r="II127" s="68"/>
      <c r="IJ127" s="68"/>
      <c r="IK127" s="68"/>
      <c r="IL127" s="68"/>
      <c r="IM127" s="68"/>
      <c r="IN127" s="68"/>
      <c r="IO127" s="68"/>
      <c r="IP127" s="68"/>
      <c r="IQ127" s="68"/>
      <c r="IR127" s="68"/>
      <c r="IS127" s="68"/>
      <c r="IT127" s="68"/>
      <c r="IU127" s="68"/>
      <c r="IV127" s="68"/>
      <c r="IW127" s="68"/>
      <c r="IX127" s="68"/>
      <c r="IY127" s="68"/>
      <c r="IZ127" s="68"/>
      <c r="JA127" s="68"/>
      <c r="JB127" s="68"/>
      <c r="JC127" s="68"/>
      <c r="JD127" s="68"/>
      <c r="JE127" s="68"/>
      <c r="JF127" s="68"/>
      <c r="JG127" s="68"/>
      <c r="JH127" s="68"/>
      <c r="JI127" s="68"/>
      <c r="JJ127" s="68"/>
      <c r="JK127" s="68"/>
      <c r="JL127" s="68"/>
      <c r="JM127" s="68"/>
      <c r="JN127" s="68"/>
      <c r="JO127" s="68"/>
      <c r="JP127" s="68"/>
      <c r="JQ127" s="68"/>
      <c r="JR127" s="68"/>
      <c r="JS127" s="68"/>
      <c r="JT127" s="68"/>
      <c r="JU127" s="68"/>
      <c r="JV127" s="68"/>
      <c r="JW127" s="68"/>
      <c r="JX127" s="68"/>
      <c r="JY127" s="68"/>
      <c r="JZ127" s="68"/>
      <c r="KA127" s="68"/>
      <c r="KB127" s="68"/>
      <c r="KC127" s="68"/>
      <c r="KD127" s="68"/>
      <c r="KE127" s="68"/>
      <c r="KF127" s="68"/>
      <c r="KG127" s="68"/>
      <c r="KH127" s="68"/>
      <c r="KI127" s="68"/>
      <c r="KJ127" s="68"/>
      <c r="KK127" s="68"/>
      <c r="KL127" s="68"/>
      <c r="KM127" s="68"/>
      <c r="KN127" s="68"/>
      <c r="KO127" s="68"/>
      <c r="KP127" s="68"/>
      <c r="KQ127" s="68"/>
      <c r="KR127" s="68"/>
      <c r="KS127" s="68"/>
      <c r="KT127" s="68"/>
      <c r="KU127" s="68"/>
      <c r="KV127" s="68"/>
      <c r="KW127" s="68"/>
      <c r="KX127" s="68"/>
      <c r="KY127" s="68"/>
      <c r="KZ127" s="68"/>
      <c r="LA127" s="68"/>
      <c r="LB127" s="68"/>
      <c r="LC127" s="68"/>
      <c r="LD127" s="68"/>
      <c r="LE127" s="68"/>
      <c r="LF127" s="68"/>
      <c r="LG127" s="68"/>
      <c r="LH127" s="68"/>
      <c r="LI127" s="68"/>
      <c r="LJ127" s="68"/>
      <c r="LK127" s="68"/>
      <c r="LL127" s="68"/>
      <c r="LM127" s="68"/>
      <c r="LN127" s="68"/>
      <c r="LO127" s="68"/>
      <c r="LP127" s="68"/>
      <c r="LQ127" s="68"/>
      <c r="LR127" s="68"/>
      <c r="LS127" s="68"/>
      <c r="LT127" s="68"/>
      <c r="LU127" s="68"/>
      <c r="LV127" s="68"/>
      <c r="LW127" s="68"/>
      <c r="LX127" s="68"/>
      <c r="LY127" s="68"/>
      <c r="LZ127" s="68"/>
      <c r="MA127" s="68"/>
      <c r="MB127" s="68"/>
      <c r="MC127" s="68"/>
      <c r="MD127" s="68"/>
      <c r="ME127" s="68"/>
      <c r="MF127" s="68"/>
      <c r="MG127" s="68"/>
      <c r="MH127" s="68"/>
      <c r="MI127" s="68"/>
      <c r="MJ127" s="68"/>
      <c r="MK127" s="68"/>
      <c r="ML127" s="68"/>
      <c r="MM127" s="68"/>
      <c r="MN127" s="68"/>
      <c r="MO127" s="68"/>
      <c r="MP127" s="68"/>
      <c r="MQ127" s="68"/>
      <c r="MR127" s="68"/>
      <c r="MS127" s="68"/>
      <c r="MT127" s="68"/>
      <c r="MU127" s="68"/>
      <c r="MV127" s="68"/>
      <c r="MW127" s="68"/>
      <c r="MX127" s="68"/>
      <c r="MY127" s="68"/>
      <c r="MZ127" s="68"/>
      <c r="NA127" s="68"/>
      <c r="NB127" s="68"/>
      <c r="NC127" s="68"/>
      <c r="ND127" s="68"/>
      <c r="NE127" s="68"/>
      <c r="NF127" s="68"/>
      <c r="NG127" s="68"/>
      <c r="NH127" s="68"/>
      <c r="NI127" s="68"/>
    </row>
    <row r="128" spans="1:373" s="34" customFormat="1" ht="14.4" outlineLevel="1" x14ac:dyDescent="0.2">
      <c r="A128" s="1047" t="s">
        <v>38</v>
      </c>
      <c r="B128" s="43" t="s">
        <v>36</v>
      </c>
      <c r="C128" s="44"/>
      <c r="D128" s="45"/>
      <c r="E128" s="27" t="s">
        <v>28</v>
      </c>
      <c r="F128" s="25"/>
      <c r="G128" s="84" t="e">
        <v>#VALUE!</v>
      </c>
      <c r="H128" s="42" t="e">
        <f t="shared" ref="H128:BT128" si="168">IF(H126&lt;&gt;0,H126,IF(G131-H135&lt;0,0,G131-H135))</f>
        <v>#VALUE!</v>
      </c>
      <c r="I128" s="42" t="e">
        <f t="shared" si="168"/>
        <v>#VALUE!</v>
      </c>
      <c r="J128" s="42">
        <f t="shared" si="168"/>
        <v>639.26700000000005</v>
      </c>
      <c r="K128" s="42" t="e">
        <f t="shared" si="168"/>
        <v>#VALUE!</v>
      </c>
      <c r="L128" s="42" t="e">
        <f t="shared" si="168"/>
        <v>#VALUE!</v>
      </c>
      <c r="M128" s="42">
        <f t="shared" si="168"/>
        <v>1.2270000000000001</v>
      </c>
      <c r="N128" s="42">
        <f t="shared" si="168"/>
        <v>1.2270000000000001</v>
      </c>
      <c r="O128" s="42" t="e">
        <f t="shared" si="168"/>
        <v>#VALUE!</v>
      </c>
      <c r="P128" s="42" t="e">
        <f t="shared" si="168"/>
        <v>#VALUE!</v>
      </c>
      <c r="Q128" s="42">
        <f t="shared" si="168"/>
        <v>4846.6499999999996</v>
      </c>
      <c r="R128" s="42">
        <f t="shared" si="168"/>
        <v>826.99800000000005</v>
      </c>
      <c r="S128" s="42">
        <f t="shared" si="168"/>
        <v>1533.7499999999993</v>
      </c>
      <c r="T128" s="42">
        <f t="shared" si="168"/>
        <v>3251.5499999999993</v>
      </c>
      <c r="U128" s="42">
        <f t="shared" si="168"/>
        <v>3251.55</v>
      </c>
      <c r="V128" s="42" t="e">
        <f t="shared" si="168"/>
        <v>#VALUE!</v>
      </c>
      <c r="W128" s="42" t="e">
        <f t="shared" si="168"/>
        <v>#VALUE!</v>
      </c>
      <c r="X128" s="42">
        <f t="shared" si="168"/>
        <v>3619.65</v>
      </c>
      <c r="Y128" s="42">
        <f t="shared" si="168"/>
        <v>1588.9649999999999</v>
      </c>
      <c r="Z128" s="42">
        <f t="shared" si="168"/>
        <v>4925.1780000000008</v>
      </c>
      <c r="AA128" s="42">
        <f t="shared" si="168"/>
        <v>10424.592000000001</v>
      </c>
      <c r="AB128" s="42">
        <f t="shared" si="168"/>
        <v>8031.942</v>
      </c>
      <c r="AC128" s="42" t="e">
        <f t="shared" si="168"/>
        <v>#VALUE!</v>
      </c>
      <c r="AD128" s="42" t="e">
        <f t="shared" si="168"/>
        <v>#VALUE!</v>
      </c>
      <c r="AE128" s="42">
        <f t="shared" si="168"/>
        <v>12429.510000000002</v>
      </c>
      <c r="AF128" s="42">
        <f t="shared" si="168"/>
        <v>4716.5879999999997</v>
      </c>
      <c r="AG128" s="42">
        <f t="shared" si="168"/>
        <v>4593.8879999999999</v>
      </c>
      <c r="AH128" s="42">
        <f t="shared" si="168"/>
        <v>6434.387999999999</v>
      </c>
      <c r="AI128" s="42" t="e">
        <f t="shared" si="168"/>
        <v>#VALUE!</v>
      </c>
      <c r="AJ128" s="42" t="e">
        <f t="shared" si="168"/>
        <v>#VALUE!</v>
      </c>
      <c r="AK128" s="42" t="e">
        <f t="shared" si="168"/>
        <v>#VALUE!</v>
      </c>
      <c r="AL128" s="42">
        <f t="shared" si="168"/>
        <v>6434.387999999999</v>
      </c>
      <c r="AM128" s="42">
        <f t="shared" si="168"/>
        <v>6434.387999999999</v>
      </c>
      <c r="AN128" s="42">
        <f t="shared" si="168"/>
        <v>6434.387999999999</v>
      </c>
      <c r="AO128" s="42">
        <f t="shared" si="168"/>
        <v>1342.338</v>
      </c>
      <c r="AP128" s="42">
        <f t="shared" si="168"/>
        <v>1342.338</v>
      </c>
      <c r="AQ128" s="42" t="e">
        <f t="shared" si="168"/>
        <v>#VALUE!</v>
      </c>
      <c r="AR128" s="42" t="e">
        <f t="shared" si="168"/>
        <v>#VALUE!</v>
      </c>
      <c r="AS128" s="42" t="e">
        <f t="shared" si="168"/>
        <v>#VALUE!</v>
      </c>
      <c r="AT128" s="42">
        <f t="shared" si="168"/>
        <v>1342.338</v>
      </c>
      <c r="AU128" s="42">
        <f t="shared" si="168"/>
        <v>2078.538</v>
      </c>
      <c r="AV128" s="42">
        <f t="shared" si="168"/>
        <v>7661.3879999999999</v>
      </c>
      <c r="AW128" s="42">
        <f t="shared" si="168"/>
        <v>7661.3879999999999</v>
      </c>
      <c r="AX128" s="42" t="e">
        <f t="shared" si="168"/>
        <v>#VALUE!</v>
      </c>
      <c r="AY128" s="42" t="e">
        <f t="shared" si="168"/>
        <v>#VALUE!</v>
      </c>
      <c r="AZ128" s="42">
        <f t="shared" si="168"/>
        <v>6435.6150000000007</v>
      </c>
      <c r="BA128" s="42">
        <f t="shared" si="168"/>
        <v>7662.6150000000007</v>
      </c>
      <c r="BB128" s="42">
        <f t="shared" si="168"/>
        <v>7846.6650000000009</v>
      </c>
      <c r="BC128" s="42">
        <f t="shared" si="168"/>
        <v>7846.6650000000009</v>
      </c>
      <c r="BD128" s="42">
        <f t="shared" si="168"/>
        <v>7845.4380000000001</v>
      </c>
      <c r="BE128" s="42" t="e">
        <f t="shared" si="168"/>
        <v>#VALUE!</v>
      </c>
      <c r="BF128" s="42" t="e">
        <f t="shared" si="168"/>
        <v>#VALUE!</v>
      </c>
      <c r="BG128" s="42">
        <f t="shared" si="168"/>
        <v>7390.2209999999995</v>
      </c>
      <c r="BH128" s="42">
        <f t="shared" si="168"/>
        <v>7390.2209999999995</v>
      </c>
      <c r="BI128" s="42">
        <f t="shared" si="168"/>
        <v>7912.9229999999998</v>
      </c>
      <c r="BJ128" s="42">
        <f t="shared" si="168"/>
        <v>7914.15</v>
      </c>
      <c r="BK128" s="42">
        <f t="shared" si="168"/>
        <v>7914.15</v>
      </c>
      <c r="BL128" s="42" t="e">
        <f t="shared" si="168"/>
        <v>#VALUE!</v>
      </c>
      <c r="BM128" s="42" t="e">
        <f t="shared" si="168"/>
        <v>#VALUE!</v>
      </c>
      <c r="BN128" s="42">
        <f>IF(BN126&lt;&gt;0,BN126,IF(BL131-BN135&lt;0,0,BL131-BN135))</f>
        <v>7919.058</v>
      </c>
      <c r="BO128" s="42">
        <f>IF(BO126&lt;&gt;0,BO126,IF(BM131-BO135&lt;0,0,BM131-BO135))</f>
        <v>7919.058</v>
      </c>
      <c r="BP128" s="42">
        <f t="shared" si="168"/>
        <v>7919.058</v>
      </c>
      <c r="BQ128" s="42">
        <f t="shared" si="168"/>
        <v>7914.1499999999987</v>
      </c>
      <c r="BR128" s="42">
        <f t="shared" si="168"/>
        <v>7914.1499999999987</v>
      </c>
      <c r="BS128" s="42">
        <f t="shared" si="168"/>
        <v>7914.1499999999987</v>
      </c>
      <c r="BT128" s="42" t="e">
        <f t="shared" si="168"/>
        <v>#VALUE!</v>
      </c>
      <c r="BU128" s="42" t="e">
        <f t="shared" ref="BU128:EF128" si="169">IF(BU126&lt;&gt;0,BU126,IF(BT131-BU135&lt;0,0,BT131-BU135))</f>
        <v>#VALUE!</v>
      </c>
      <c r="BV128" s="42">
        <f t="shared" si="169"/>
        <v>7914.1499999999987</v>
      </c>
      <c r="BW128" s="42">
        <f t="shared" si="169"/>
        <v>1304.3010000000004</v>
      </c>
      <c r="BX128" s="42">
        <f t="shared" si="169"/>
        <v>42.945000000000164</v>
      </c>
      <c r="BY128" s="42">
        <f t="shared" si="169"/>
        <v>1177.9200000000003</v>
      </c>
      <c r="BZ128" s="42">
        <f t="shared" si="169"/>
        <v>1177.92</v>
      </c>
      <c r="CA128" s="42" t="e">
        <f t="shared" si="169"/>
        <v>#VALUE!</v>
      </c>
      <c r="CB128" s="42" t="e">
        <f t="shared" si="169"/>
        <v>#VALUE!</v>
      </c>
      <c r="CC128" s="42">
        <f t="shared" si="169"/>
        <v>19.632000000000005</v>
      </c>
      <c r="CD128" s="42">
        <f t="shared" si="169"/>
        <v>19.632000000000001</v>
      </c>
      <c r="CE128" s="42">
        <f t="shared" si="169"/>
        <v>23.313000000000002</v>
      </c>
      <c r="CF128" s="42">
        <f t="shared" si="169"/>
        <v>19.632000000000001</v>
      </c>
      <c r="CG128" s="42">
        <f t="shared" si="169"/>
        <v>19.632000000000001</v>
      </c>
      <c r="CH128" s="42" t="e">
        <f t="shared" si="169"/>
        <v>#VALUE!</v>
      </c>
      <c r="CI128" s="42" t="e">
        <f t="shared" si="169"/>
        <v>#VALUE!</v>
      </c>
      <c r="CJ128" s="42">
        <f t="shared" si="169"/>
        <v>22.086000000000002</v>
      </c>
      <c r="CK128" s="42">
        <f t="shared" si="169"/>
        <v>22.086000000000002</v>
      </c>
      <c r="CL128" s="42">
        <f t="shared" si="169"/>
        <v>20.859000000000002</v>
      </c>
      <c r="CM128" s="42">
        <f t="shared" si="169"/>
        <v>20.859000000000002</v>
      </c>
      <c r="CN128" s="42" t="e">
        <f t="shared" si="169"/>
        <v>#VALUE!</v>
      </c>
      <c r="CO128" s="42" t="e">
        <f t="shared" si="169"/>
        <v>#VALUE!</v>
      </c>
      <c r="CP128" s="42" t="e">
        <f t="shared" si="169"/>
        <v>#VALUE!</v>
      </c>
      <c r="CQ128" s="42" t="e">
        <f t="shared" si="169"/>
        <v>#VALUE!</v>
      </c>
      <c r="CR128" s="42" t="e">
        <f t="shared" si="169"/>
        <v>#VALUE!</v>
      </c>
      <c r="CS128" s="42" t="e">
        <f t="shared" si="169"/>
        <v>#VALUE!</v>
      </c>
      <c r="CT128" s="42">
        <f t="shared" si="169"/>
        <v>22.086000000000002</v>
      </c>
      <c r="CU128" s="42" t="e">
        <f t="shared" si="169"/>
        <v>#VALUE!</v>
      </c>
      <c r="CV128" s="42" t="e">
        <f t="shared" si="169"/>
        <v>#VALUE!</v>
      </c>
      <c r="CW128" s="42" t="e">
        <f t="shared" si="169"/>
        <v>#VALUE!</v>
      </c>
      <c r="CX128" s="42" t="e">
        <f t="shared" si="169"/>
        <v>#VALUE!</v>
      </c>
      <c r="CY128" s="42" t="e">
        <f t="shared" si="169"/>
        <v>#VALUE!</v>
      </c>
      <c r="CZ128" s="42" t="e">
        <f t="shared" si="169"/>
        <v>#VALUE!</v>
      </c>
      <c r="DA128" s="42" t="e">
        <f t="shared" si="169"/>
        <v>#VALUE!</v>
      </c>
      <c r="DB128" s="42" t="e">
        <f t="shared" si="169"/>
        <v>#VALUE!</v>
      </c>
      <c r="DC128" s="42" t="e">
        <f t="shared" si="169"/>
        <v>#VALUE!</v>
      </c>
      <c r="DD128" s="42" t="e">
        <f t="shared" si="169"/>
        <v>#VALUE!</v>
      </c>
      <c r="DE128" s="42" t="e">
        <f t="shared" si="169"/>
        <v>#VALUE!</v>
      </c>
      <c r="DF128" s="42" t="e">
        <f t="shared" si="169"/>
        <v>#VALUE!</v>
      </c>
      <c r="DG128" s="42" t="e">
        <f t="shared" si="169"/>
        <v>#VALUE!</v>
      </c>
      <c r="DH128" s="42" t="e">
        <f t="shared" si="169"/>
        <v>#VALUE!</v>
      </c>
      <c r="DI128" s="42" t="e">
        <f t="shared" si="169"/>
        <v>#VALUE!</v>
      </c>
      <c r="DJ128" s="42" t="e">
        <f t="shared" si="169"/>
        <v>#VALUE!</v>
      </c>
      <c r="DK128" s="42" t="e">
        <f t="shared" si="169"/>
        <v>#VALUE!</v>
      </c>
      <c r="DL128" s="42" t="e">
        <f t="shared" si="169"/>
        <v>#VALUE!</v>
      </c>
      <c r="DM128" s="42" t="e">
        <f t="shared" si="169"/>
        <v>#VALUE!</v>
      </c>
      <c r="DN128" s="42" t="e">
        <f t="shared" si="169"/>
        <v>#VALUE!</v>
      </c>
      <c r="DO128" s="42" t="e">
        <f t="shared" si="169"/>
        <v>#VALUE!</v>
      </c>
      <c r="DP128" s="42" t="e">
        <f t="shared" si="169"/>
        <v>#VALUE!</v>
      </c>
      <c r="DQ128" s="42" t="e">
        <f t="shared" si="169"/>
        <v>#VALUE!</v>
      </c>
      <c r="DR128" s="42" t="e">
        <f t="shared" si="169"/>
        <v>#VALUE!</v>
      </c>
      <c r="DS128" s="42" t="e">
        <f t="shared" si="169"/>
        <v>#VALUE!</v>
      </c>
      <c r="DT128" s="42" t="e">
        <f t="shared" si="169"/>
        <v>#VALUE!</v>
      </c>
      <c r="DU128" s="42" t="e">
        <f t="shared" si="169"/>
        <v>#VALUE!</v>
      </c>
      <c r="DV128" s="42" t="e">
        <f t="shared" si="169"/>
        <v>#VALUE!</v>
      </c>
      <c r="DW128" s="42" t="e">
        <f t="shared" si="169"/>
        <v>#VALUE!</v>
      </c>
      <c r="DX128" s="42" t="e">
        <f t="shared" si="169"/>
        <v>#VALUE!</v>
      </c>
      <c r="DY128" s="42" t="e">
        <f t="shared" si="169"/>
        <v>#VALUE!</v>
      </c>
      <c r="DZ128" s="42" t="e">
        <f t="shared" si="169"/>
        <v>#VALUE!</v>
      </c>
      <c r="EA128" s="42" t="e">
        <f t="shared" si="169"/>
        <v>#VALUE!</v>
      </c>
      <c r="EB128" s="42" t="e">
        <f t="shared" si="169"/>
        <v>#VALUE!</v>
      </c>
      <c r="EC128" s="42" t="e">
        <f t="shared" si="169"/>
        <v>#VALUE!</v>
      </c>
      <c r="ED128" s="42" t="e">
        <f t="shared" si="169"/>
        <v>#VALUE!</v>
      </c>
      <c r="EE128" s="42" t="e">
        <f t="shared" si="169"/>
        <v>#VALUE!</v>
      </c>
      <c r="EF128" s="42" t="e">
        <f t="shared" si="169"/>
        <v>#VALUE!</v>
      </c>
      <c r="EG128" s="42" t="e">
        <f t="shared" ref="EG128:GR128" si="170">IF(EG126&lt;&gt;0,EG126,IF(EF131-EG135&lt;0,0,EF131-EG135))</f>
        <v>#VALUE!</v>
      </c>
      <c r="EH128" s="42" t="e">
        <f t="shared" si="170"/>
        <v>#VALUE!</v>
      </c>
      <c r="EI128" s="42" t="e">
        <f t="shared" si="170"/>
        <v>#VALUE!</v>
      </c>
      <c r="EJ128" s="42" t="e">
        <f t="shared" si="170"/>
        <v>#VALUE!</v>
      </c>
      <c r="EK128" s="42" t="e">
        <f t="shared" si="170"/>
        <v>#VALUE!</v>
      </c>
      <c r="EL128" s="42" t="e">
        <f t="shared" si="170"/>
        <v>#VALUE!</v>
      </c>
      <c r="EM128" s="42" t="e">
        <f t="shared" si="170"/>
        <v>#VALUE!</v>
      </c>
      <c r="EN128" s="42" t="e">
        <f t="shared" si="170"/>
        <v>#VALUE!</v>
      </c>
      <c r="EO128" s="42" t="e">
        <f t="shared" si="170"/>
        <v>#VALUE!</v>
      </c>
      <c r="EP128" s="42" t="e">
        <f t="shared" si="170"/>
        <v>#VALUE!</v>
      </c>
      <c r="EQ128" s="42" t="e">
        <f t="shared" si="170"/>
        <v>#VALUE!</v>
      </c>
      <c r="ER128" s="42" t="e">
        <f t="shared" si="170"/>
        <v>#VALUE!</v>
      </c>
      <c r="ES128" s="42" t="e">
        <f t="shared" si="170"/>
        <v>#VALUE!</v>
      </c>
      <c r="ET128" s="42" t="e">
        <f t="shared" si="170"/>
        <v>#VALUE!</v>
      </c>
      <c r="EU128" s="42" t="e">
        <f t="shared" si="170"/>
        <v>#VALUE!</v>
      </c>
      <c r="EV128" s="42" t="e">
        <f t="shared" si="170"/>
        <v>#VALUE!</v>
      </c>
      <c r="EW128" s="42" t="e">
        <f t="shared" si="170"/>
        <v>#VALUE!</v>
      </c>
      <c r="EX128" s="42" t="e">
        <f t="shared" si="170"/>
        <v>#VALUE!</v>
      </c>
      <c r="EY128" s="42" t="e">
        <f t="shared" si="170"/>
        <v>#VALUE!</v>
      </c>
      <c r="EZ128" s="42" t="e">
        <f t="shared" si="170"/>
        <v>#VALUE!</v>
      </c>
      <c r="FA128" s="42" t="e">
        <f t="shared" si="170"/>
        <v>#VALUE!</v>
      </c>
      <c r="FB128" s="42" t="e">
        <f t="shared" si="170"/>
        <v>#VALUE!</v>
      </c>
      <c r="FC128" s="42" t="e">
        <f t="shared" si="170"/>
        <v>#VALUE!</v>
      </c>
      <c r="FD128" s="42" t="e">
        <f t="shared" si="170"/>
        <v>#VALUE!</v>
      </c>
      <c r="FE128" s="42" t="e">
        <f t="shared" si="170"/>
        <v>#VALUE!</v>
      </c>
      <c r="FF128" s="42">
        <f t="shared" si="170"/>
        <v>0.31485416124610288</v>
      </c>
      <c r="FG128" s="42">
        <f t="shared" si="170"/>
        <v>2.5641025641025639</v>
      </c>
      <c r="FH128" s="42">
        <f t="shared" si="170"/>
        <v>2.5641025641025639</v>
      </c>
      <c r="FI128" s="42">
        <f t="shared" si="170"/>
        <v>2.5641025641025639</v>
      </c>
      <c r="FJ128" s="42" t="e">
        <f t="shared" si="170"/>
        <v>#VALUE!</v>
      </c>
      <c r="FK128" s="42" t="e">
        <f t="shared" si="170"/>
        <v>#VALUE!</v>
      </c>
      <c r="FL128" s="42">
        <f t="shared" si="170"/>
        <v>7.6923076923076925</v>
      </c>
      <c r="FM128" s="42" t="e">
        <f t="shared" si="170"/>
        <v>#VALUE!</v>
      </c>
      <c r="FN128" s="42" t="e">
        <f t="shared" si="170"/>
        <v>#VALUE!</v>
      </c>
      <c r="FO128" s="42">
        <f t="shared" si="170"/>
        <v>82.051282051282044</v>
      </c>
      <c r="FP128" s="42" t="e">
        <f t="shared" si="170"/>
        <v>#VALUE!</v>
      </c>
      <c r="FQ128" s="42">
        <f t="shared" si="170"/>
        <v>94.871794871794862</v>
      </c>
      <c r="FR128" s="42" t="e">
        <f t="shared" si="170"/>
        <v>#VALUE!</v>
      </c>
      <c r="FS128" s="42" t="e">
        <f t="shared" si="170"/>
        <v>#VALUE!</v>
      </c>
      <c r="FT128" s="42" t="e">
        <f t="shared" si="170"/>
        <v>#VALUE!</v>
      </c>
      <c r="FU128" s="42" t="e">
        <f t="shared" si="170"/>
        <v>#VALUE!</v>
      </c>
      <c r="FV128" s="42" t="e">
        <f t="shared" si="170"/>
        <v>#VALUE!</v>
      </c>
      <c r="FW128" s="42" t="e">
        <f t="shared" si="170"/>
        <v>#VALUE!</v>
      </c>
      <c r="FX128" s="42" t="e">
        <f t="shared" si="170"/>
        <v>#VALUE!</v>
      </c>
      <c r="FY128" s="42" t="e">
        <f t="shared" si="170"/>
        <v>#VALUE!</v>
      </c>
      <c r="FZ128" s="42" t="e">
        <f t="shared" si="170"/>
        <v>#VALUE!</v>
      </c>
      <c r="GA128" s="42" t="e">
        <f t="shared" si="170"/>
        <v>#VALUE!</v>
      </c>
      <c r="GB128" s="42" t="e">
        <f t="shared" si="170"/>
        <v>#VALUE!</v>
      </c>
      <c r="GC128" s="42" t="e">
        <f t="shared" si="170"/>
        <v>#VALUE!</v>
      </c>
      <c r="GD128" s="42" t="e">
        <f t="shared" si="170"/>
        <v>#VALUE!</v>
      </c>
      <c r="GE128" s="42" t="e">
        <f t="shared" si="170"/>
        <v>#VALUE!</v>
      </c>
      <c r="GF128" s="42" t="e">
        <f t="shared" si="170"/>
        <v>#VALUE!</v>
      </c>
      <c r="GG128" s="42" t="e">
        <f t="shared" si="170"/>
        <v>#VALUE!</v>
      </c>
      <c r="GH128" s="42" t="e">
        <f t="shared" si="170"/>
        <v>#VALUE!</v>
      </c>
      <c r="GI128" s="42" t="e">
        <f t="shared" si="170"/>
        <v>#VALUE!</v>
      </c>
      <c r="GJ128" s="42" t="e">
        <f t="shared" si="170"/>
        <v>#VALUE!</v>
      </c>
      <c r="GK128" s="42" t="e">
        <f t="shared" si="170"/>
        <v>#VALUE!</v>
      </c>
      <c r="GL128" s="42" t="e">
        <f t="shared" si="170"/>
        <v>#VALUE!</v>
      </c>
      <c r="GM128" s="42" t="e">
        <f t="shared" si="170"/>
        <v>#VALUE!</v>
      </c>
      <c r="GN128" s="42" t="e">
        <f t="shared" si="170"/>
        <v>#VALUE!</v>
      </c>
      <c r="GO128" s="42" t="e">
        <f t="shared" si="170"/>
        <v>#VALUE!</v>
      </c>
      <c r="GP128" s="42" t="e">
        <f t="shared" si="170"/>
        <v>#VALUE!</v>
      </c>
      <c r="GQ128" s="42" t="e">
        <f t="shared" si="170"/>
        <v>#VALUE!</v>
      </c>
      <c r="GR128" s="42" t="e">
        <f t="shared" si="170"/>
        <v>#VALUE!</v>
      </c>
      <c r="GS128" s="42" t="e">
        <f t="shared" ref="GS128:JD128" si="171">IF(GS126&lt;&gt;0,GS126,IF(GR131-GS135&lt;0,0,GR131-GS135))</f>
        <v>#VALUE!</v>
      </c>
      <c r="GT128" s="42" t="e">
        <f t="shared" si="171"/>
        <v>#VALUE!</v>
      </c>
      <c r="GU128" s="42" t="e">
        <f t="shared" si="171"/>
        <v>#VALUE!</v>
      </c>
      <c r="GV128" s="42" t="e">
        <f t="shared" si="171"/>
        <v>#VALUE!</v>
      </c>
      <c r="GW128" s="42" t="e">
        <f t="shared" si="171"/>
        <v>#VALUE!</v>
      </c>
      <c r="GX128" s="42" t="e">
        <f t="shared" si="171"/>
        <v>#VALUE!</v>
      </c>
      <c r="GY128" s="42" t="e">
        <f t="shared" si="171"/>
        <v>#VALUE!</v>
      </c>
      <c r="GZ128" s="42" t="e">
        <f t="shared" si="171"/>
        <v>#VALUE!</v>
      </c>
      <c r="HA128" s="42" t="e">
        <f t="shared" si="171"/>
        <v>#VALUE!</v>
      </c>
      <c r="HB128" s="42" t="e">
        <f t="shared" si="171"/>
        <v>#VALUE!</v>
      </c>
      <c r="HC128" s="42" t="e">
        <f t="shared" si="171"/>
        <v>#VALUE!</v>
      </c>
      <c r="HD128" s="42" t="e">
        <f t="shared" si="171"/>
        <v>#VALUE!</v>
      </c>
      <c r="HE128" s="42" t="e">
        <f t="shared" si="171"/>
        <v>#VALUE!</v>
      </c>
      <c r="HF128" s="42" t="e">
        <f t="shared" si="171"/>
        <v>#VALUE!</v>
      </c>
      <c r="HG128" s="42" t="e">
        <f t="shared" si="171"/>
        <v>#VALUE!</v>
      </c>
      <c r="HH128" s="42" t="e">
        <f t="shared" si="171"/>
        <v>#VALUE!</v>
      </c>
      <c r="HI128" s="42" t="e">
        <f t="shared" si="171"/>
        <v>#VALUE!</v>
      </c>
      <c r="HJ128" s="42" t="e">
        <f t="shared" si="171"/>
        <v>#VALUE!</v>
      </c>
      <c r="HK128" s="42" t="e">
        <f t="shared" si="171"/>
        <v>#VALUE!</v>
      </c>
      <c r="HL128" s="42" t="e">
        <f t="shared" si="171"/>
        <v>#VALUE!</v>
      </c>
      <c r="HM128" s="42" t="e">
        <f t="shared" si="171"/>
        <v>#VALUE!</v>
      </c>
      <c r="HN128" s="42" t="e">
        <f t="shared" si="171"/>
        <v>#VALUE!</v>
      </c>
      <c r="HO128" s="42" t="e">
        <f t="shared" si="171"/>
        <v>#VALUE!</v>
      </c>
      <c r="HP128" s="42" t="e">
        <f t="shared" si="171"/>
        <v>#VALUE!</v>
      </c>
      <c r="HQ128" s="42" t="e">
        <f t="shared" si="171"/>
        <v>#VALUE!</v>
      </c>
      <c r="HR128" s="42" t="e">
        <f t="shared" si="171"/>
        <v>#VALUE!</v>
      </c>
      <c r="HS128" s="42" t="e">
        <f t="shared" si="171"/>
        <v>#VALUE!</v>
      </c>
      <c r="HT128" s="42" t="e">
        <f t="shared" si="171"/>
        <v>#VALUE!</v>
      </c>
      <c r="HU128" s="42" t="e">
        <f t="shared" si="171"/>
        <v>#VALUE!</v>
      </c>
      <c r="HV128" s="42" t="e">
        <f t="shared" si="171"/>
        <v>#VALUE!</v>
      </c>
      <c r="HW128" s="42" t="e">
        <f t="shared" si="171"/>
        <v>#VALUE!</v>
      </c>
      <c r="HX128" s="42" t="e">
        <f t="shared" si="171"/>
        <v>#VALUE!</v>
      </c>
      <c r="HY128" s="42" t="e">
        <f t="shared" si="171"/>
        <v>#VALUE!</v>
      </c>
      <c r="HZ128" s="42" t="e">
        <f t="shared" si="171"/>
        <v>#VALUE!</v>
      </c>
      <c r="IA128" s="42" t="e">
        <f t="shared" si="171"/>
        <v>#VALUE!</v>
      </c>
      <c r="IB128" s="42" t="e">
        <f t="shared" si="171"/>
        <v>#VALUE!</v>
      </c>
      <c r="IC128" s="42" t="e">
        <f t="shared" si="171"/>
        <v>#VALUE!</v>
      </c>
      <c r="ID128" s="42" t="e">
        <f t="shared" si="171"/>
        <v>#VALUE!</v>
      </c>
      <c r="IE128" s="42" t="e">
        <f t="shared" si="171"/>
        <v>#VALUE!</v>
      </c>
      <c r="IF128" s="42" t="e">
        <f t="shared" si="171"/>
        <v>#VALUE!</v>
      </c>
      <c r="IG128" s="42" t="e">
        <f t="shared" si="171"/>
        <v>#VALUE!</v>
      </c>
      <c r="IH128" s="42" t="e">
        <f t="shared" si="171"/>
        <v>#VALUE!</v>
      </c>
      <c r="II128" s="42" t="e">
        <f t="shared" si="171"/>
        <v>#VALUE!</v>
      </c>
      <c r="IJ128" s="42" t="e">
        <f t="shared" si="171"/>
        <v>#VALUE!</v>
      </c>
      <c r="IK128" s="42" t="e">
        <f t="shared" si="171"/>
        <v>#VALUE!</v>
      </c>
      <c r="IL128" s="42" t="e">
        <f t="shared" si="171"/>
        <v>#VALUE!</v>
      </c>
      <c r="IM128" s="42" t="e">
        <f t="shared" si="171"/>
        <v>#VALUE!</v>
      </c>
      <c r="IN128" s="42" t="e">
        <f t="shared" si="171"/>
        <v>#VALUE!</v>
      </c>
      <c r="IO128" s="42" t="e">
        <f t="shared" si="171"/>
        <v>#VALUE!</v>
      </c>
      <c r="IP128" s="42" t="e">
        <f t="shared" si="171"/>
        <v>#VALUE!</v>
      </c>
      <c r="IQ128" s="42" t="e">
        <f t="shared" si="171"/>
        <v>#VALUE!</v>
      </c>
      <c r="IR128" s="42" t="e">
        <f t="shared" si="171"/>
        <v>#VALUE!</v>
      </c>
      <c r="IS128" s="42" t="e">
        <f t="shared" si="171"/>
        <v>#VALUE!</v>
      </c>
      <c r="IT128" s="42" t="e">
        <f t="shared" si="171"/>
        <v>#VALUE!</v>
      </c>
      <c r="IU128" s="42" t="e">
        <f t="shared" si="171"/>
        <v>#VALUE!</v>
      </c>
      <c r="IV128" s="42" t="e">
        <f t="shared" si="171"/>
        <v>#VALUE!</v>
      </c>
      <c r="IW128" s="42" t="e">
        <f t="shared" si="171"/>
        <v>#VALUE!</v>
      </c>
      <c r="IX128" s="42" t="e">
        <f t="shared" si="171"/>
        <v>#VALUE!</v>
      </c>
      <c r="IY128" s="42" t="e">
        <f t="shared" si="171"/>
        <v>#VALUE!</v>
      </c>
      <c r="IZ128" s="42" t="e">
        <f t="shared" si="171"/>
        <v>#VALUE!</v>
      </c>
      <c r="JA128" s="42" t="e">
        <f t="shared" si="171"/>
        <v>#VALUE!</v>
      </c>
      <c r="JB128" s="42" t="e">
        <f t="shared" si="171"/>
        <v>#VALUE!</v>
      </c>
      <c r="JC128" s="42" t="e">
        <f t="shared" si="171"/>
        <v>#VALUE!</v>
      </c>
      <c r="JD128" s="42" t="e">
        <f t="shared" si="171"/>
        <v>#VALUE!</v>
      </c>
      <c r="JE128" s="42" t="e">
        <f t="shared" ref="JE128:LP128" si="172">IF(JE126&lt;&gt;0,JE126,IF(JD131-JE135&lt;0,0,JD131-JE135))</f>
        <v>#VALUE!</v>
      </c>
      <c r="JF128" s="42" t="e">
        <f t="shared" si="172"/>
        <v>#VALUE!</v>
      </c>
      <c r="JG128" s="42" t="e">
        <f t="shared" si="172"/>
        <v>#VALUE!</v>
      </c>
      <c r="JH128" s="42" t="e">
        <f t="shared" si="172"/>
        <v>#VALUE!</v>
      </c>
      <c r="JI128" s="42" t="e">
        <f t="shared" si="172"/>
        <v>#VALUE!</v>
      </c>
      <c r="JJ128" s="42" t="e">
        <f t="shared" si="172"/>
        <v>#VALUE!</v>
      </c>
      <c r="JK128" s="42" t="e">
        <f t="shared" si="172"/>
        <v>#VALUE!</v>
      </c>
      <c r="JL128" s="42" t="e">
        <f t="shared" si="172"/>
        <v>#VALUE!</v>
      </c>
      <c r="JM128" s="42" t="e">
        <f t="shared" si="172"/>
        <v>#VALUE!</v>
      </c>
      <c r="JN128" s="42" t="e">
        <f t="shared" si="172"/>
        <v>#VALUE!</v>
      </c>
      <c r="JO128" s="42" t="e">
        <f t="shared" si="172"/>
        <v>#VALUE!</v>
      </c>
      <c r="JP128" s="42" t="e">
        <f t="shared" si="172"/>
        <v>#VALUE!</v>
      </c>
      <c r="JQ128" s="42" t="e">
        <f t="shared" si="172"/>
        <v>#VALUE!</v>
      </c>
      <c r="JR128" s="42" t="e">
        <f t="shared" si="172"/>
        <v>#VALUE!</v>
      </c>
      <c r="JS128" s="42" t="e">
        <f t="shared" si="172"/>
        <v>#VALUE!</v>
      </c>
      <c r="JT128" s="42" t="e">
        <f t="shared" si="172"/>
        <v>#VALUE!</v>
      </c>
      <c r="JU128" s="42" t="e">
        <f t="shared" si="172"/>
        <v>#VALUE!</v>
      </c>
      <c r="JV128" s="42" t="e">
        <f t="shared" si="172"/>
        <v>#VALUE!</v>
      </c>
      <c r="JW128" s="42" t="e">
        <f t="shared" si="172"/>
        <v>#VALUE!</v>
      </c>
      <c r="JX128" s="42" t="e">
        <f t="shared" si="172"/>
        <v>#VALUE!</v>
      </c>
      <c r="JY128" s="42" t="e">
        <f t="shared" si="172"/>
        <v>#VALUE!</v>
      </c>
      <c r="JZ128" s="42" t="e">
        <f t="shared" si="172"/>
        <v>#VALUE!</v>
      </c>
      <c r="KA128" s="42" t="e">
        <f t="shared" si="172"/>
        <v>#VALUE!</v>
      </c>
      <c r="KB128" s="42" t="e">
        <f t="shared" si="172"/>
        <v>#VALUE!</v>
      </c>
      <c r="KC128" s="42" t="e">
        <f t="shared" si="172"/>
        <v>#VALUE!</v>
      </c>
      <c r="KD128" s="42" t="e">
        <f t="shared" si="172"/>
        <v>#VALUE!</v>
      </c>
      <c r="KE128" s="42" t="e">
        <f t="shared" si="172"/>
        <v>#VALUE!</v>
      </c>
      <c r="KF128" s="42" t="e">
        <f t="shared" si="172"/>
        <v>#VALUE!</v>
      </c>
      <c r="KG128" s="42" t="e">
        <f t="shared" si="172"/>
        <v>#VALUE!</v>
      </c>
      <c r="KH128" s="42" t="e">
        <f t="shared" si="172"/>
        <v>#VALUE!</v>
      </c>
      <c r="KI128" s="42" t="e">
        <f t="shared" si="172"/>
        <v>#VALUE!</v>
      </c>
      <c r="KJ128" s="42" t="e">
        <f t="shared" si="172"/>
        <v>#VALUE!</v>
      </c>
      <c r="KK128" s="42" t="e">
        <f t="shared" si="172"/>
        <v>#VALUE!</v>
      </c>
      <c r="KL128" s="42" t="e">
        <f t="shared" si="172"/>
        <v>#VALUE!</v>
      </c>
      <c r="KM128" s="42" t="e">
        <f t="shared" si="172"/>
        <v>#VALUE!</v>
      </c>
      <c r="KN128" s="42" t="e">
        <f t="shared" si="172"/>
        <v>#VALUE!</v>
      </c>
      <c r="KO128" s="42" t="e">
        <f t="shared" si="172"/>
        <v>#VALUE!</v>
      </c>
      <c r="KP128" s="42" t="e">
        <f t="shared" si="172"/>
        <v>#VALUE!</v>
      </c>
      <c r="KQ128" s="42" t="e">
        <f t="shared" si="172"/>
        <v>#VALUE!</v>
      </c>
      <c r="KR128" s="42" t="e">
        <f t="shared" si="172"/>
        <v>#VALUE!</v>
      </c>
      <c r="KS128" s="42" t="e">
        <f t="shared" si="172"/>
        <v>#VALUE!</v>
      </c>
      <c r="KT128" s="42" t="e">
        <f t="shared" si="172"/>
        <v>#VALUE!</v>
      </c>
      <c r="KU128" s="42" t="e">
        <f t="shared" si="172"/>
        <v>#VALUE!</v>
      </c>
      <c r="KV128" s="42" t="e">
        <f t="shared" si="172"/>
        <v>#VALUE!</v>
      </c>
      <c r="KW128" s="42" t="e">
        <f t="shared" si="172"/>
        <v>#VALUE!</v>
      </c>
      <c r="KX128" s="42" t="e">
        <f t="shared" si="172"/>
        <v>#VALUE!</v>
      </c>
      <c r="KY128" s="42" t="e">
        <f t="shared" si="172"/>
        <v>#VALUE!</v>
      </c>
      <c r="KZ128" s="42" t="e">
        <f t="shared" si="172"/>
        <v>#VALUE!</v>
      </c>
      <c r="LA128" s="42" t="e">
        <f t="shared" si="172"/>
        <v>#VALUE!</v>
      </c>
      <c r="LB128" s="42" t="e">
        <f t="shared" si="172"/>
        <v>#VALUE!</v>
      </c>
      <c r="LC128" s="42" t="e">
        <f t="shared" si="172"/>
        <v>#VALUE!</v>
      </c>
      <c r="LD128" s="42" t="e">
        <f t="shared" si="172"/>
        <v>#VALUE!</v>
      </c>
      <c r="LE128" s="42" t="e">
        <f t="shared" si="172"/>
        <v>#VALUE!</v>
      </c>
      <c r="LF128" s="42" t="e">
        <f t="shared" si="172"/>
        <v>#VALUE!</v>
      </c>
      <c r="LG128" s="42" t="e">
        <f t="shared" si="172"/>
        <v>#VALUE!</v>
      </c>
      <c r="LH128" s="42" t="e">
        <f t="shared" si="172"/>
        <v>#VALUE!</v>
      </c>
      <c r="LI128" s="42" t="e">
        <f t="shared" si="172"/>
        <v>#VALUE!</v>
      </c>
      <c r="LJ128" s="42" t="e">
        <f t="shared" si="172"/>
        <v>#VALUE!</v>
      </c>
      <c r="LK128" s="42" t="e">
        <f t="shared" si="172"/>
        <v>#VALUE!</v>
      </c>
      <c r="LL128" s="42" t="e">
        <f t="shared" si="172"/>
        <v>#VALUE!</v>
      </c>
      <c r="LM128" s="42" t="e">
        <f t="shared" si="172"/>
        <v>#VALUE!</v>
      </c>
      <c r="LN128" s="42" t="e">
        <f t="shared" si="172"/>
        <v>#VALUE!</v>
      </c>
      <c r="LO128" s="42" t="e">
        <f t="shared" si="172"/>
        <v>#VALUE!</v>
      </c>
      <c r="LP128" s="42" t="e">
        <f t="shared" si="172"/>
        <v>#VALUE!</v>
      </c>
      <c r="LQ128" s="42" t="e">
        <f t="shared" ref="LQ128:NI128" si="173">IF(LQ126&lt;&gt;0,LQ126,IF(LP131-LQ135&lt;0,0,LP131-LQ135))</f>
        <v>#VALUE!</v>
      </c>
      <c r="LR128" s="42" t="e">
        <f t="shared" si="173"/>
        <v>#VALUE!</v>
      </c>
      <c r="LS128" s="42" t="e">
        <f t="shared" si="173"/>
        <v>#VALUE!</v>
      </c>
      <c r="LT128" s="42" t="e">
        <f t="shared" si="173"/>
        <v>#VALUE!</v>
      </c>
      <c r="LU128" s="42" t="e">
        <f t="shared" si="173"/>
        <v>#VALUE!</v>
      </c>
      <c r="LV128" s="42" t="e">
        <f t="shared" si="173"/>
        <v>#VALUE!</v>
      </c>
      <c r="LW128" s="42" t="e">
        <f t="shared" si="173"/>
        <v>#VALUE!</v>
      </c>
      <c r="LX128" s="42" t="e">
        <f t="shared" si="173"/>
        <v>#VALUE!</v>
      </c>
      <c r="LY128" s="42" t="e">
        <f t="shared" si="173"/>
        <v>#VALUE!</v>
      </c>
      <c r="LZ128" s="42" t="e">
        <f t="shared" si="173"/>
        <v>#VALUE!</v>
      </c>
      <c r="MA128" s="42" t="e">
        <f t="shared" si="173"/>
        <v>#VALUE!</v>
      </c>
      <c r="MB128" s="42" t="e">
        <f t="shared" si="173"/>
        <v>#VALUE!</v>
      </c>
      <c r="MC128" s="42" t="e">
        <f t="shared" si="173"/>
        <v>#VALUE!</v>
      </c>
      <c r="MD128" s="42" t="e">
        <f t="shared" si="173"/>
        <v>#VALUE!</v>
      </c>
      <c r="ME128" s="42" t="e">
        <f t="shared" si="173"/>
        <v>#VALUE!</v>
      </c>
      <c r="MF128" s="42" t="e">
        <f t="shared" si="173"/>
        <v>#VALUE!</v>
      </c>
      <c r="MG128" s="42" t="e">
        <f t="shared" si="173"/>
        <v>#VALUE!</v>
      </c>
      <c r="MH128" s="42" t="e">
        <f t="shared" si="173"/>
        <v>#VALUE!</v>
      </c>
      <c r="MI128" s="42" t="e">
        <f t="shared" si="173"/>
        <v>#VALUE!</v>
      </c>
      <c r="MJ128" s="42" t="e">
        <f t="shared" si="173"/>
        <v>#VALUE!</v>
      </c>
      <c r="MK128" s="42" t="e">
        <f t="shared" si="173"/>
        <v>#VALUE!</v>
      </c>
      <c r="ML128" s="42" t="e">
        <f t="shared" si="173"/>
        <v>#VALUE!</v>
      </c>
      <c r="MM128" s="42" t="e">
        <f t="shared" si="173"/>
        <v>#VALUE!</v>
      </c>
      <c r="MN128" s="42" t="e">
        <f t="shared" si="173"/>
        <v>#VALUE!</v>
      </c>
      <c r="MO128" s="42" t="e">
        <f t="shared" si="173"/>
        <v>#VALUE!</v>
      </c>
      <c r="MP128" s="42" t="e">
        <f t="shared" si="173"/>
        <v>#VALUE!</v>
      </c>
      <c r="MQ128" s="42" t="e">
        <f t="shared" si="173"/>
        <v>#VALUE!</v>
      </c>
      <c r="MR128" s="42" t="e">
        <f t="shared" si="173"/>
        <v>#VALUE!</v>
      </c>
      <c r="MS128" s="42" t="e">
        <f t="shared" si="173"/>
        <v>#VALUE!</v>
      </c>
      <c r="MT128" s="42" t="e">
        <f t="shared" si="173"/>
        <v>#VALUE!</v>
      </c>
      <c r="MU128" s="42" t="e">
        <f t="shared" si="173"/>
        <v>#VALUE!</v>
      </c>
      <c r="MV128" s="42" t="e">
        <f t="shared" si="173"/>
        <v>#VALUE!</v>
      </c>
      <c r="MW128" s="42" t="e">
        <f t="shared" si="173"/>
        <v>#VALUE!</v>
      </c>
      <c r="MX128" s="42" t="e">
        <f t="shared" si="173"/>
        <v>#VALUE!</v>
      </c>
      <c r="MY128" s="42" t="e">
        <f t="shared" si="173"/>
        <v>#VALUE!</v>
      </c>
      <c r="MZ128" s="42" t="e">
        <f t="shared" si="173"/>
        <v>#VALUE!</v>
      </c>
      <c r="NA128" s="42" t="e">
        <f t="shared" si="173"/>
        <v>#VALUE!</v>
      </c>
      <c r="NB128" s="42" t="e">
        <f t="shared" si="173"/>
        <v>#VALUE!</v>
      </c>
      <c r="NC128" s="42" t="e">
        <f t="shared" si="173"/>
        <v>#VALUE!</v>
      </c>
      <c r="ND128" s="42" t="e">
        <f t="shared" si="173"/>
        <v>#VALUE!</v>
      </c>
      <c r="NE128" s="42" t="e">
        <f t="shared" si="173"/>
        <v>#VALUE!</v>
      </c>
      <c r="NF128" s="42" t="e">
        <f t="shared" si="173"/>
        <v>#VALUE!</v>
      </c>
      <c r="NG128" s="42" t="e">
        <f t="shared" si="173"/>
        <v>#VALUE!</v>
      </c>
      <c r="NH128" s="42" t="e">
        <f t="shared" si="173"/>
        <v>#VALUE!</v>
      </c>
      <c r="NI128" s="42" t="e">
        <f t="shared" si="173"/>
        <v>#VALUE!</v>
      </c>
    </row>
    <row r="129" spans="1:373" s="34" customFormat="1" ht="14.4" outlineLevel="1" x14ac:dyDescent="0.2">
      <c r="A129" s="1048"/>
      <c r="B129" s="18"/>
      <c r="C129" s="14"/>
      <c r="D129" s="46"/>
      <c r="E129" s="57" t="s">
        <v>218</v>
      </c>
      <c r="F129" s="58"/>
      <c r="G129" s="85"/>
      <c r="H129" s="62"/>
      <c r="I129" s="62"/>
      <c r="J129" s="62">
        <v>0</v>
      </c>
      <c r="K129" s="62">
        <v>3528.8519999999999</v>
      </c>
      <c r="L129" s="62">
        <v>3528.8519999999999</v>
      </c>
      <c r="M129" s="62">
        <v>3528.8519999999999</v>
      </c>
      <c r="N129" s="62">
        <v>3528.8519999999999</v>
      </c>
      <c r="O129" s="62"/>
      <c r="P129" s="62"/>
      <c r="Q129" s="62">
        <v>1688.3519999999999</v>
      </c>
      <c r="R129" s="62">
        <v>1656.45</v>
      </c>
      <c r="S129" s="62">
        <v>858.9</v>
      </c>
      <c r="T129" s="62">
        <v>106.749</v>
      </c>
      <c r="U129" s="62">
        <v>106.749</v>
      </c>
      <c r="V129" s="62"/>
      <c r="W129" s="62"/>
      <c r="X129" s="62">
        <v>0</v>
      </c>
      <c r="Y129" s="62">
        <v>366.87299999999999</v>
      </c>
      <c r="Z129" s="62">
        <v>206.136</v>
      </c>
      <c r="AA129" s="62">
        <v>0</v>
      </c>
      <c r="AB129" s="62">
        <v>0</v>
      </c>
      <c r="AC129" s="62"/>
      <c r="AD129" s="62"/>
      <c r="AE129" s="62">
        <v>0</v>
      </c>
      <c r="AF129" s="62">
        <v>0</v>
      </c>
      <c r="AG129" s="62">
        <v>0</v>
      </c>
      <c r="AH129" s="62">
        <v>0</v>
      </c>
      <c r="AI129" s="62"/>
      <c r="AJ129" s="62"/>
      <c r="AK129" s="62"/>
      <c r="AL129" s="62">
        <v>0</v>
      </c>
      <c r="AM129" s="62">
        <v>0</v>
      </c>
      <c r="AN129" s="62">
        <v>0</v>
      </c>
      <c r="AO129" s="62">
        <v>0</v>
      </c>
      <c r="AP129" s="62">
        <v>0</v>
      </c>
      <c r="AQ129" s="62"/>
      <c r="AR129" s="62"/>
      <c r="AS129" s="62"/>
      <c r="AT129" s="62">
        <v>0</v>
      </c>
      <c r="AU129" s="62">
        <v>0</v>
      </c>
      <c r="AV129" s="62">
        <v>0</v>
      </c>
      <c r="AW129" s="62">
        <v>0</v>
      </c>
      <c r="AX129" s="62"/>
      <c r="AY129" s="62"/>
      <c r="AZ129" s="62">
        <v>0</v>
      </c>
      <c r="BA129" s="62">
        <v>0</v>
      </c>
      <c r="BB129" s="62">
        <v>0</v>
      </c>
      <c r="BC129" s="62">
        <v>0</v>
      </c>
      <c r="BD129" s="62">
        <v>0</v>
      </c>
      <c r="BE129" s="62"/>
      <c r="BF129" s="62"/>
      <c r="BG129" s="62">
        <v>0</v>
      </c>
      <c r="BH129" s="62">
        <v>0</v>
      </c>
      <c r="BI129" s="62">
        <v>0</v>
      </c>
      <c r="BJ129" s="62">
        <v>0</v>
      </c>
      <c r="BK129" s="62">
        <v>0</v>
      </c>
      <c r="BL129" s="62"/>
      <c r="BM129" s="62"/>
      <c r="BN129" s="62">
        <v>0</v>
      </c>
      <c r="BO129" s="62">
        <v>0</v>
      </c>
      <c r="BP129" s="62">
        <v>0</v>
      </c>
      <c r="BQ129" s="62">
        <v>0</v>
      </c>
      <c r="BR129" s="62">
        <v>0</v>
      </c>
      <c r="BS129" s="62">
        <v>0</v>
      </c>
      <c r="BT129" s="62"/>
      <c r="BU129" s="62"/>
      <c r="BV129" s="62">
        <v>0</v>
      </c>
      <c r="BW129" s="62">
        <v>1298.1659999999999</v>
      </c>
      <c r="BX129" s="62">
        <v>1298.1659999999999</v>
      </c>
      <c r="BY129" s="62">
        <v>1298.1659999999999</v>
      </c>
      <c r="BZ129" s="62">
        <v>1298.1659999999999</v>
      </c>
      <c r="CA129" s="62"/>
      <c r="CB129" s="62"/>
      <c r="CC129" s="62">
        <v>13.497</v>
      </c>
      <c r="CD129" s="62">
        <v>13.497</v>
      </c>
      <c r="CE129" s="62">
        <v>13.497</v>
      </c>
      <c r="CF129" s="62">
        <v>0</v>
      </c>
      <c r="CG129" s="62">
        <v>0</v>
      </c>
      <c r="CH129" s="62"/>
      <c r="CI129" s="62"/>
      <c r="CJ129" s="62">
        <v>0</v>
      </c>
      <c r="CK129" s="62">
        <v>0</v>
      </c>
      <c r="CL129" s="62">
        <v>0</v>
      </c>
      <c r="CM129" s="62">
        <v>0</v>
      </c>
      <c r="CN129" s="62"/>
      <c r="CO129" s="62"/>
      <c r="CP129" s="62"/>
      <c r="CQ129" s="62"/>
      <c r="CR129" s="62"/>
      <c r="CS129" s="62"/>
      <c r="CT129" s="62">
        <v>0</v>
      </c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  <c r="EA129" s="62"/>
      <c r="EB129" s="62"/>
      <c r="EC129" s="62"/>
      <c r="ED129" s="62"/>
      <c r="EE129" s="62"/>
      <c r="EF129" s="62"/>
      <c r="EG129" s="62"/>
      <c r="EH129" s="62"/>
      <c r="EI129" s="62"/>
      <c r="EJ129" s="62"/>
      <c r="EK129" s="62"/>
      <c r="EL129" s="62"/>
      <c r="EM129" s="62"/>
      <c r="EN129" s="62"/>
      <c r="EO129" s="62"/>
      <c r="EP129" s="62"/>
      <c r="EQ129" s="62"/>
      <c r="ER129" s="62"/>
      <c r="ES129" s="62"/>
      <c r="ET129" s="62"/>
      <c r="EU129" s="62"/>
      <c r="EV129" s="62"/>
      <c r="EW129" s="62"/>
      <c r="EX129" s="62"/>
      <c r="EY129" s="62"/>
      <c r="EZ129" s="62"/>
      <c r="FA129" s="62"/>
      <c r="FB129" s="62"/>
      <c r="FC129" s="62"/>
      <c r="FD129" s="62"/>
      <c r="FE129" s="62"/>
      <c r="FF129" s="62">
        <v>0</v>
      </c>
      <c r="FG129" s="62">
        <v>0</v>
      </c>
      <c r="FH129" s="62">
        <v>0</v>
      </c>
      <c r="FI129" s="62">
        <v>0</v>
      </c>
      <c r="FJ129" s="62"/>
      <c r="FK129" s="62"/>
      <c r="FL129" s="62">
        <v>0</v>
      </c>
      <c r="FM129" s="62"/>
      <c r="FN129" s="62"/>
      <c r="FO129" s="62">
        <v>0</v>
      </c>
      <c r="FP129" s="62"/>
      <c r="FQ129" s="62">
        <v>0</v>
      </c>
      <c r="FR129" s="62"/>
      <c r="FS129" s="62"/>
      <c r="FT129" s="62"/>
      <c r="FU129" s="62"/>
      <c r="FV129" s="62"/>
      <c r="FW129" s="62"/>
      <c r="FX129" s="62"/>
      <c r="FY129" s="62"/>
      <c r="FZ129" s="62"/>
      <c r="GA129" s="62"/>
      <c r="GB129" s="62"/>
      <c r="GC129" s="62"/>
      <c r="GD129" s="62"/>
      <c r="GE129" s="62"/>
      <c r="GF129" s="62"/>
      <c r="GG129" s="62"/>
      <c r="GH129" s="62"/>
      <c r="GI129" s="62"/>
      <c r="GJ129" s="62"/>
      <c r="GK129" s="62"/>
      <c r="GL129" s="62"/>
      <c r="GM129" s="62"/>
      <c r="GN129" s="62"/>
      <c r="GO129" s="62"/>
      <c r="GP129" s="62"/>
      <c r="GQ129" s="62"/>
      <c r="GR129" s="62"/>
      <c r="GS129" s="62"/>
      <c r="GT129" s="62"/>
      <c r="GU129" s="62"/>
      <c r="GV129" s="62"/>
      <c r="GW129" s="62"/>
      <c r="GX129" s="62"/>
      <c r="GY129" s="62"/>
      <c r="GZ129" s="62"/>
      <c r="HA129" s="62"/>
      <c r="HB129" s="62"/>
      <c r="HC129" s="62"/>
      <c r="HD129" s="62"/>
      <c r="HE129" s="62"/>
      <c r="HF129" s="62"/>
      <c r="HG129" s="62"/>
      <c r="HH129" s="62"/>
      <c r="HI129" s="62"/>
      <c r="HJ129" s="62"/>
      <c r="HK129" s="62"/>
      <c r="HL129" s="62"/>
      <c r="HM129" s="62"/>
      <c r="HN129" s="62"/>
      <c r="HO129" s="62"/>
      <c r="HP129" s="62"/>
      <c r="HQ129" s="62"/>
      <c r="HR129" s="62"/>
      <c r="HS129" s="62"/>
      <c r="HT129" s="62"/>
      <c r="HU129" s="62"/>
      <c r="HV129" s="62"/>
      <c r="HW129" s="62"/>
      <c r="HX129" s="62"/>
      <c r="HY129" s="62"/>
      <c r="HZ129" s="62"/>
      <c r="IA129" s="62"/>
      <c r="IB129" s="62"/>
      <c r="IC129" s="62"/>
      <c r="ID129" s="62"/>
      <c r="IE129" s="62"/>
      <c r="IF129" s="62"/>
      <c r="IG129" s="62"/>
      <c r="IH129" s="62"/>
      <c r="II129" s="62"/>
      <c r="IJ129" s="62"/>
      <c r="IK129" s="62"/>
      <c r="IL129" s="62"/>
      <c r="IM129" s="62"/>
      <c r="IN129" s="62"/>
      <c r="IO129" s="62"/>
      <c r="IP129" s="62"/>
      <c r="IQ129" s="62"/>
      <c r="IR129" s="62"/>
      <c r="IS129" s="62"/>
      <c r="IT129" s="62"/>
      <c r="IU129" s="62"/>
      <c r="IV129" s="62"/>
      <c r="IW129" s="62"/>
      <c r="IX129" s="62"/>
      <c r="IY129" s="62"/>
      <c r="IZ129" s="62"/>
      <c r="JA129" s="62"/>
      <c r="JB129" s="62"/>
      <c r="JC129" s="62"/>
      <c r="JD129" s="62"/>
      <c r="JE129" s="62"/>
      <c r="JF129" s="62"/>
      <c r="JG129" s="62"/>
      <c r="JH129" s="62"/>
      <c r="JI129" s="62"/>
      <c r="JJ129" s="62"/>
      <c r="JK129" s="62"/>
      <c r="JL129" s="62"/>
      <c r="JM129" s="62"/>
      <c r="JN129" s="62"/>
      <c r="JO129" s="62"/>
      <c r="JP129" s="62"/>
      <c r="JQ129" s="62"/>
      <c r="JR129" s="62"/>
      <c r="JS129" s="62"/>
      <c r="JT129" s="62"/>
      <c r="JU129" s="62"/>
      <c r="JV129" s="62"/>
      <c r="JW129" s="62"/>
      <c r="JX129" s="62"/>
      <c r="JY129" s="62"/>
      <c r="JZ129" s="62"/>
      <c r="KA129" s="62"/>
      <c r="KB129" s="62"/>
      <c r="KC129" s="62"/>
      <c r="KD129" s="62"/>
      <c r="KE129" s="62"/>
      <c r="KF129" s="62"/>
      <c r="KG129" s="62"/>
      <c r="KH129" s="62"/>
      <c r="KI129" s="62"/>
      <c r="KJ129" s="62"/>
      <c r="KK129" s="62"/>
      <c r="KL129" s="62"/>
      <c r="KM129" s="62"/>
      <c r="KN129" s="62"/>
      <c r="KO129" s="62"/>
      <c r="KP129" s="62"/>
      <c r="KQ129" s="62"/>
      <c r="KR129" s="62"/>
      <c r="KS129" s="62"/>
      <c r="KT129" s="62"/>
      <c r="KU129" s="62"/>
      <c r="KV129" s="62"/>
      <c r="KW129" s="62"/>
      <c r="KX129" s="62"/>
      <c r="KY129" s="62"/>
      <c r="KZ129" s="62"/>
      <c r="LA129" s="62"/>
      <c r="LB129" s="62"/>
      <c r="LC129" s="62"/>
      <c r="LD129" s="62"/>
      <c r="LE129" s="62"/>
      <c r="LF129" s="62"/>
      <c r="LG129" s="62"/>
      <c r="LH129" s="62"/>
      <c r="LI129" s="62"/>
      <c r="LJ129" s="62"/>
      <c r="LK129" s="62"/>
      <c r="LL129" s="62"/>
      <c r="LM129" s="62"/>
      <c r="LN129" s="62"/>
      <c r="LO129" s="62"/>
      <c r="LP129" s="62"/>
      <c r="LQ129" s="62"/>
      <c r="LR129" s="62"/>
      <c r="LS129" s="62"/>
      <c r="LT129" s="62"/>
      <c r="LU129" s="62"/>
      <c r="LV129" s="62"/>
      <c r="LW129" s="62"/>
      <c r="LX129" s="62"/>
      <c r="LY129" s="62"/>
      <c r="LZ129" s="62"/>
      <c r="MA129" s="62"/>
      <c r="MB129" s="62"/>
      <c r="MC129" s="62"/>
      <c r="MD129" s="62"/>
      <c r="ME129" s="62"/>
      <c r="MF129" s="62"/>
      <c r="MG129" s="62"/>
      <c r="MH129" s="62"/>
      <c r="MI129" s="62"/>
      <c r="MJ129" s="62"/>
      <c r="MK129" s="62"/>
      <c r="ML129" s="62"/>
      <c r="MM129" s="62"/>
      <c r="MN129" s="62"/>
      <c r="MO129" s="62"/>
      <c r="MP129" s="62"/>
      <c r="MQ129" s="62"/>
      <c r="MR129" s="62"/>
      <c r="MS129" s="62"/>
      <c r="MT129" s="62"/>
      <c r="MU129" s="62"/>
      <c r="MV129" s="62"/>
      <c r="MW129" s="62"/>
      <c r="MX129" s="62"/>
      <c r="MY129" s="62"/>
      <c r="MZ129" s="62"/>
      <c r="NA129" s="62"/>
      <c r="NB129" s="62"/>
      <c r="NC129" s="62"/>
      <c r="ND129" s="62"/>
      <c r="NE129" s="62"/>
      <c r="NF129" s="62"/>
      <c r="NG129" s="62"/>
      <c r="NH129" s="62"/>
      <c r="NI129" s="62"/>
    </row>
    <row r="130" spans="1:373" s="34" customFormat="1" ht="14.4" outlineLevel="1" x14ac:dyDescent="0.2">
      <c r="A130" s="1048"/>
      <c r="B130" s="17" t="s">
        <v>37</v>
      </c>
      <c r="C130" s="14"/>
      <c r="D130" s="46"/>
      <c r="E130" s="57" t="s">
        <v>221</v>
      </c>
      <c r="F130" s="58"/>
      <c r="G130" s="86"/>
      <c r="H130" s="63"/>
      <c r="I130" s="63"/>
      <c r="J130" s="63">
        <v>0</v>
      </c>
      <c r="K130" s="63">
        <v>0</v>
      </c>
      <c r="L130" s="63">
        <v>0</v>
      </c>
      <c r="M130" s="63">
        <v>0</v>
      </c>
      <c r="N130" s="63">
        <v>0</v>
      </c>
      <c r="O130" s="63"/>
      <c r="P130" s="63"/>
      <c r="Q130" s="63">
        <v>0</v>
      </c>
      <c r="R130" s="63">
        <v>0</v>
      </c>
      <c r="S130" s="63">
        <v>0</v>
      </c>
      <c r="T130" s="63">
        <v>0</v>
      </c>
      <c r="U130" s="63">
        <v>0</v>
      </c>
      <c r="V130" s="63"/>
      <c r="W130" s="63"/>
      <c r="X130" s="63">
        <v>0</v>
      </c>
      <c r="Y130" s="63">
        <v>0</v>
      </c>
      <c r="Z130" s="63">
        <v>0</v>
      </c>
      <c r="AA130" s="63">
        <v>0</v>
      </c>
      <c r="AB130" s="63">
        <v>0</v>
      </c>
      <c r="AC130" s="63"/>
      <c r="AD130" s="63"/>
      <c r="AE130" s="63">
        <v>0</v>
      </c>
      <c r="AF130" s="63">
        <v>0</v>
      </c>
      <c r="AG130" s="63">
        <v>0</v>
      </c>
      <c r="AH130" s="63">
        <v>0</v>
      </c>
      <c r="AI130" s="63"/>
      <c r="AJ130" s="63"/>
      <c r="AK130" s="63"/>
      <c r="AL130" s="63">
        <v>0</v>
      </c>
      <c r="AM130" s="63">
        <v>0</v>
      </c>
      <c r="AN130" s="63">
        <v>0</v>
      </c>
      <c r="AO130" s="63">
        <v>0</v>
      </c>
      <c r="AP130" s="63">
        <v>0</v>
      </c>
      <c r="AQ130" s="63"/>
      <c r="AR130" s="63"/>
      <c r="AS130" s="63"/>
      <c r="AT130" s="63">
        <v>0</v>
      </c>
      <c r="AU130" s="63">
        <v>0</v>
      </c>
      <c r="AV130" s="63">
        <v>0</v>
      </c>
      <c r="AW130" s="63">
        <v>0</v>
      </c>
      <c r="AX130" s="63"/>
      <c r="AY130" s="63"/>
      <c r="AZ130" s="63">
        <v>0</v>
      </c>
      <c r="BA130" s="63">
        <v>0</v>
      </c>
      <c r="BB130" s="63">
        <v>0</v>
      </c>
      <c r="BC130" s="63">
        <v>0</v>
      </c>
      <c r="BD130" s="63">
        <v>0</v>
      </c>
      <c r="BE130" s="63"/>
      <c r="BF130" s="63"/>
      <c r="BG130" s="63">
        <v>0</v>
      </c>
      <c r="BH130" s="63">
        <v>0</v>
      </c>
      <c r="BI130" s="63">
        <v>0</v>
      </c>
      <c r="BJ130" s="63">
        <v>0</v>
      </c>
      <c r="BK130" s="63">
        <v>0</v>
      </c>
      <c r="BL130" s="63"/>
      <c r="BM130" s="63"/>
      <c r="BN130" s="63">
        <v>0</v>
      </c>
      <c r="BO130" s="63">
        <v>0</v>
      </c>
      <c r="BP130" s="63">
        <v>0</v>
      </c>
      <c r="BQ130" s="63">
        <v>0</v>
      </c>
      <c r="BR130" s="63">
        <v>0</v>
      </c>
      <c r="BS130" s="63">
        <v>0</v>
      </c>
      <c r="BT130" s="63"/>
      <c r="BU130" s="63"/>
      <c r="BV130" s="63">
        <v>0</v>
      </c>
      <c r="BW130" s="63">
        <v>0</v>
      </c>
      <c r="BX130" s="63">
        <v>0</v>
      </c>
      <c r="BY130" s="63">
        <v>0</v>
      </c>
      <c r="BZ130" s="63">
        <v>0</v>
      </c>
      <c r="CA130" s="63"/>
      <c r="CB130" s="63"/>
      <c r="CC130" s="63">
        <v>0</v>
      </c>
      <c r="CD130" s="63">
        <v>0</v>
      </c>
      <c r="CE130" s="63">
        <v>0</v>
      </c>
      <c r="CF130" s="63">
        <v>0</v>
      </c>
      <c r="CG130" s="63">
        <v>0</v>
      </c>
      <c r="CH130" s="63"/>
      <c r="CI130" s="63"/>
      <c r="CJ130" s="63">
        <v>0</v>
      </c>
      <c r="CK130" s="63">
        <v>0</v>
      </c>
      <c r="CL130" s="63">
        <v>0</v>
      </c>
      <c r="CM130" s="63">
        <v>0</v>
      </c>
      <c r="CN130" s="63"/>
      <c r="CO130" s="63"/>
      <c r="CP130" s="63"/>
      <c r="CQ130" s="63"/>
      <c r="CR130" s="63"/>
      <c r="CS130" s="63"/>
      <c r="CT130" s="63">
        <v>0</v>
      </c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  <c r="DY130" s="63"/>
      <c r="DZ130" s="63"/>
      <c r="EA130" s="63"/>
      <c r="EB130" s="63"/>
      <c r="EC130" s="63"/>
      <c r="ED130" s="63"/>
      <c r="EE130" s="63"/>
      <c r="EF130" s="63"/>
      <c r="EG130" s="63"/>
      <c r="EH130" s="63"/>
      <c r="EI130" s="63"/>
      <c r="EJ130" s="63"/>
      <c r="EK130" s="63"/>
      <c r="EL130" s="63"/>
      <c r="EM130" s="63"/>
      <c r="EN130" s="63"/>
      <c r="EO130" s="63"/>
      <c r="EP130" s="63"/>
      <c r="EQ130" s="63"/>
      <c r="ER130" s="63"/>
      <c r="ES130" s="63"/>
      <c r="ET130" s="63"/>
      <c r="EU130" s="63"/>
      <c r="EV130" s="63"/>
      <c r="EW130" s="63"/>
      <c r="EX130" s="63"/>
      <c r="EY130" s="63"/>
      <c r="EZ130" s="63"/>
      <c r="FA130" s="63"/>
      <c r="FB130" s="63"/>
      <c r="FC130" s="63"/>
      <c r="FD130" s="63"/>
      <c r="FE130" s="63"/>
      <c r="FF130" s="63">
        <v>0</v>
      </c>
      <c r="FG130" s="63">
        <v>0</v>
      </c>
      <c r="FH130" s="63">
        <v>0</v>
      </c>
      <c r="FI130" s="63">
        <v>0</v>
      </c>
      <c r="FJ130" s="63"/>
      <c r="FK130" s="63"/>
      <c r="FL130" s="63">
        <v>0</v>
      </c>
      <c r="FM130" s="63"/>
      <c r="FN130" s="63"/>
      <c r="FO130" s="63">
        <v>0</v>
      </c>
      <c r="FP130" s="63"/>
      <c r="FQ130" s="63">
        <v>0</v>
      </c>
      <c r="FR130" s="63"/>
      <c r="FS130" s="63"/>
      <c r="FT130" s="63"/>
      <c r="FU130" s="63"/>
      <c r="FV130" s="63"/>
      <c r="FW130" s="63"/>
      <c r="FX130" s="63"/>
      <c r="FY130" s="63"/>
      <c r="FZ130" s="63"/>
      <c r="GA130" s="63"/>
      <c r="GB130" s="63"/>
      <c r="GC130" s="63"/>
      <c r="GD130" s="63"/>
      <c r="GE130" s="63"/>
      <c r="GF130" s="63"/>
      <c r="GG130" s="63"/>
      <c r="GH130" s="63"/>
      <c r="GI130" s="63"/>
      <c r="GJ130" s="63"/>
      <c r="GK130" s="63"/>
      <c r="GL130" s="63"/>
      <c r="GM130" s="63"/>
      <c r="GN130" s="63"/>
      <c r="GO130" s="63"/>
      <c r="GP130" s="63"/>
      <c r="GQ130" s="63"/>
      <c r="GR130" s="63"/>
      <c r="GS130" s="63"/>
      <c r="GT130" s="63"/>
      <c r="GU130" s="63"/>
      <c r="GV130" s="63"/>
      <c r="GW130" s="63"/>
      <c r="GX130" s="63"/>
      <c r="GY130" s="63"/>
      <c r="GZ130" s="63"/>
      <c r="HA130" s="63"/>
      <c r="HB130" s="63"/>
      <c r="HC130" s="63"/>
      <c r="HD130" s="63"/>
      <c r="HE130" s="63"/>
      <c r="HF130" s="63"/>
      <c r="HG130" s="63"/>
      <c r="HH130" s="63"/>
      <c r="HI130" s="63"/>
      <c r="HJ130" s="63"/>
      <c r="HK130" s="63"/>
      <c r="HL130" s="63"/>
      <c r="HM130" s="63"/>
      <c r="HN130" s="63"/>
      <c r="HO130" s="63"/>
      <c r="HP130" s="63"/>
      <c r="HQ130" s="63"/>
      <c r="HR130" s="63"/>
      <c r="HS130" s="63"/>
      <c r="HT130" s="63"/>
      <c r="HU130" s="63"/>
      <c r="HV130" s="63"/>
      <c r="HW130" s="63"/>
      <c r="HX130" s="63"/>
      <c r="HY130" s="63"/>
      <c r="HZ130" s="63"/>
      <c r="IA130" s="63"/>
      <c r="IB130" s="63"/>
      <c r="IC130" s="63"/>
      <c r="ID130" s="63"/>
      <c r="IE130" s="63"/>
      <c r="IF130" s="63"/>
      <c r="IG130" s="63"/>
      <c r="IH130" s="63"/>
      <c r="II130" s="63"/>
      <c r="IJ130" s="63"/>
      <c r="IK130" s="63"/>
      <c r="IL130" s="63"/>
      <c r="IM130" s="63"/>
      <c r="IN130" s="63"/>
      <c r="IO130" s="63"/>
      <c r="IP130" s="63"/>
      <c r="IQ130" s="63"/>
      <c r="IR130" s="63"/>
      <c r="IS130" s="63"/>
      <c r="IT130" s="63"/>
      <c r="IU130" s="63"/>
      <c r="IV130" s="63"/>
      <c r="IW130" s="63"/>
      <c r="IX130" s="63"/>
      <c r="IY130" s="63"/>
      <c r="IZ130" s="63"/>
      <c r="JA130" s="63"/>
      <c r="JB130" s="63"/>
      <c r="JC130" s="63"/>
      <c r="JD130" s="63"/>
      <c r="JE130" s="63"/>
      <c r="JF130" s="63"/>
      <c r="JG130" s="63"/>
      <c r="JH130" s="63"/>
      <c r="JI130" s="63"/>
      <c r="JJ130" s="63"/>
      <c r="JK130" s="63"/>
      <c r="JL130" s="63"/>
      <c r="JM130" s="63"/>
      <c r="JN130" s="63"/>
      <c r="JO130" s="63"/>
      <c r="JP130" s="63"/>
      <c r="JQ130" s="63"/>
      <c r="JR130" s="63"/>
      <c r="JS130" s="63"/>
      <c r="JT130" s="63"/>
      <c r="JU130" s="63"/>
      <c r="JV130" s="63"/>
      <c r="JW130" s="63"/>
      <c r="JX130" s="63"/>
      <c r="JY130" s="63"/>
      <c r="JZ130" s="63"/>
      <c r="KA130" s="63"/>
      <c r="KB130" s="63"/>
      <c r="KC130" s="63"/>
      <c r="KD130" s="63"/>
      <c r="KE130" s="63"/>
      <c r="KF130" s="63"/>
      <c r="KG130" s="63"/>
      <c r="KH130" s="63"/>
      <c r="KI130" s="63"/>
      <c r="KJ130" s="63"/>
      <c r="KK130" s="63"/>
      <c r="KL130" s="63"/>
      <c r="KM130" s="63"/>
      <c r="KN130" s="63"/>
      <c r="KO130" s="63"/>
      <c r="KP130" s="63"/>
      <c r="KQ130" s="63"/>
      <c r="KR130" s="63"/>
      <c r="KS130" s="63"/>
      <c r="KT130" s="63"/>
      <c r="KU130" s="63"/>
      <c r="KV130" s="63"/>
      <c r="KW130" s="63"/>
      <c r="KX130" s="63"/>
      <c r="KY130" s="63"/>
      <c r="KZ130" s="63"/>
      <c r="LA130" s="63"/>
      <c r="LB130" s="63"/>
      <c r="LC130" s="63"/>
      <c r="LD130" s="63"/>
      <c r="LE130" s="63"/>
      <c r="LF130" s="63"/>
      <c r="LG130" s="63"/>
      <c r="LH130" s="63"/>
      <c r="LI130" s="63"/>
      <c r="LJ130" s="63"/>
      <c r="LK130" s="63"/>
      <c r="LL130" s="63"/>
      <c r="LM130" s="63"/>
      <c r="LN130" s="63"/>
      <c r="LO130" s="63"/>
      <c r="LP130" s="63"/>
      <c r="LQ130" s="63"/>
      <c r="LR130" s="63"/>
      <c r="LS130" s="63"/>
      <c r="LT130" s="63"/>
      <c r="LU130" s="63"/>
      <c r="LV130" s="63"/>
      <c r="LW130" s="63"/>
      <c r="LX130" s="63"/>
      <c r="LY130" s="63"/>
      <c r="LZ130" s="63"/>
      <c r="MA130" s="63"/>
      <c r="MB130" s="63"/>
      <c r="MC130" s="63"/>
      <c r="MD130" s="63"/>
      <c r="ME130" s="63"/>
      <c r="MF130" s="63"/>
      <c r="MG130" s="63"/>
      <c r="MH130" s="63"/>
      <c r="MI130" s="63"/>
      <c r="MJ130" s="63"/>
      <c r="MK130" s="63"/>
      <c r="ML130" s="63"/>
      <c r="MM130" s="63"/>
      <c r="MN130" s="63"/>
      <c r="MO130" s="63"/>
      <c r="MP130" s="63"/>
      <c r="MQ130" s="63"/>
      <c r="MR130" s="63"/>
      <c r="MS130" s="63"/>
      <c r="MT130" s="63"/>
      <c r="MU130" s="63"/>
      <c r="MV130" s="63"/>
      <c r="MW130" s="63"/>
      <c r="MX130" s="63"/>
      <c r="MY130" s="63"/>
      <c r="MZ130" s="63"/>
      <c r="NA130" s="63"/>
      <c r="NB130" s="63"/>
      <c r="NC130" s="63"/>
      <c r="ND130" s="63"/>
      <c r="NE130" s="63"/>
      <c r="NF130" s="63"/>
      <c r="NG130" s="63"/>
      <c r="NH130" s="63"/>
      <c r="NI130" s="63"/>
    </row>
    <row r="131" spans="1:373" s="34" customFormat="1" ht="15" outlineLevel="1" thickBot="1" x14ac:dyDescent="0.25">
      <c r="A131" s="1049"/>
      <c r="B131" s="36">
        <f>B129/30</f>
        <v>0</v>
      </c>
      <c r="C131" s="38"/>
      <c r="D131" s="47"/>
      <c r="E131" s="27" t="s">
        <v>3</v>
      </c>
      <c r="F131" s="25"/>
      <c r="G131" s="84" t="e">
        <v>#VALUE!</v>
      </c>
      <c r="H131" s="33" t="e">
        <f t="shared" ref="H131:BT131" si="174">H128+H124+H132</f>
        <v>#VALUE!</v>
      </c>
      <c r="I131" s="33" t="e">
        <f t="shared" si="174"/>
        <v>#VALUE!</v>
      </c>
      <c r="J131" s="33">
        <f t="shared" si="174"/>
        <v>639.26700000000005</v>
      </c>
      <c r="K131" s="33" t="e">
        <f t="shared" si="174"/>
        <v>#VALUE!</v>
      </c>
      <c r="L131" s="33" t="e">
        <f t="shared" si="174"/>
        <v>#VALUE!</v>
      </c>
      <c r="M131" s="33">
        <f t="shared" si="174"/>
        <v>1.2270000000000001</v>
      </c>
      <c r="N131" s="33">
        <f t="shared" si="174"/>
        <v>1.2270000000000001</v>
      </c>
      <c r="O131" s="33" t="e">
        <f t="shared" si="174"/>
        <v>#VALUE!</v>
      </c>
      <c r="P131" s="33" t="e">
        <f t="shared" si="174"/>
        <v>#VALUE!</v>
      </c>
      <c r="Q131" s="33">
        <f t="shared" si="174"/>
        <v>4846.6499999999996</v>
      </c>
      <c r="R131" s="33">
        <f t="shared" si="174"/>
        <v>826.99800000000005</v>
      </c>
      <c r="S131" s="33">
        <f t="shared" si="174"/>
        <v>1533.7499999999993</v>
      </c>
      <c r="T131" s="33">
        <f t="shared" si="174"/>
        <v>3251.5499999999993</v>
      </c>
      <c r="U131" s="33">
        <f t="shared" si="174"/>
        <v>3251.55</v>
      </c>
      <c r="V131" s="33" t="e">
        <f t="shared" si="174"/>
        <v>#VALUE!</v>
      </c>
      <c r="W131" s="33" t="e">
        <f t="shared" si="174"/>
        <v>#VALUE!</v>
      </c>
      <c r="X131" s="33">
        <f t="shared" si="174"/>
        <v>3619.65</v>
      </c>
      <c r="Y131" s="33">
        <f t="shared" si="174"/>
        <v>1588.9649999999999</v>
      </c>
      <c r="Z131" s="33">
        <f t="shared" si="174"/>
        <v>4925.1780000000008</v>
      </c>
      <c r="AA131" s="33">
        <f t="shared" si="174"/>
        <v>10424.592000000001</v>
      </c>
      <c r="AB131" s="33">
        <f t="shared" si="174"/>
        <v>8031.942</v>
      </c>
      <c r="AC131" s="33" t="e">
        <f t="shared" si="174"/>
        <v>#VALUE!</v>
      </c>
      <c r="AD131" s="33" t="e">
        <f t="shared" si="174"/>
        <v>#VALUE!</v>
      </c>
      <c r="AE131" s="33">
        <f t="shared" si="174"/>
        <v>12429.510000000002</v>
      </c>
      <c r="AF131" s="33">
        <f t="shared" si="174"/>
        <v>4716.5879999999997</v>
      </c>
      <c r="AG131" s="33">
        <f t="shared" si="174"/>
        <v>4593.8879999999999</v>
      </c>
      <c r="AH131" s="33">
        <f t="shared" si="174"/>
        <v>6434.387999999999</v>
      </c>
      <c r="AI131" s="33" t="e">
        <f t="shared" si="174"/>
        <v>#VALUE!</v>
      </c>
      <c r="AJ131" s="33" t="e">
        <f t="shared" si="174"/>
        <v>#VALUE!</v>
      </c>
      <c r="AK131" s="33" t="e">
        <f t="shared" si="174"/>
        <v>#VALUE!</v>
      </c>
      <c r="AL131" s="33">
        <f t="shared" si="174"/>
        <v>6434.387999999999</v>
      </c>
      <c r="AM131" s="33" t="e">
        <f t="shared" si="174"/>
        <v>#VALUE!</v>
      </c>
      <c r="AN131" s="33" t="e">
        <f t="shared" si="174"/>
        <v>#VALUE!</v>
      </c>
      <c r="AO131" s="33" t="e">
        <f t="shared" si="174"/>
        <v>#VALUE!</v>
      </c>
      <c r="AP131" s="33" t="e">
        <f t="shared" si="174"/>
        <v>#VALUE!</v>
      </c>
      <c r="AQ131" s="33" t="e">
        <f t="shared" si="174"/>
        <v>#VALUE!</v>
      </c>
      <c r="AR131" s="33" t="e">
        <f t="shared" si="174"/>
        <v>#VALUE!</v>
      </c>
      <c r="AS131" s="33" t="e">
        <f t="shared" si="174"/>
        <v>#VALUE!</v>
      </c>
      <c r="AT131" s="33" t="e">
        <f t="shared" si="174"/>
        <v>#VALUE!</v>
      </c>
      <c r="AU131" s="33" t="e">
        <f t="shared" si="174"/>
        <v>#VALUE!</v>
      </c>
      <c r="AV131" s="33" t="e">
        <f t="shared" si="174"/>
        <v>#VALUE!</v>
      </c>
      <c r="AW131" s="33" t="e">
        <f t="shared" si="174"/>
        <v>#VALUE!</v>
      </c>
      <c r="AX131" s="33" t="e">
        <f t="shared" si="174"/>
        <v>#VALUE!</v>
      </c>
      <c r="AY131" s="33" t="e">
        <f t="shared" si="174"/>
        <v>#VALUE!</v>
      </c>
      <c r="AZ131" s="33" t="e">
        <f t="shared" si="174"/>
        <v>#VALUE!</v>
      </c>
      <c r="BA131" s="33" t="e">
        <f t="shared" si="174"/>
        <v>#VALUE!</v>
      </c>
      <c r="BB131" s="33" t="e">
        <f t="shared" si="174"/>
        <v>#VALUE!</v>
      </c>
      <c r="BC131" s="33" t="e">
        <f t="shared" si="174"/>
        <v>#VALUE!</v>
      </c>
      <c r="BD131" s="33" t="e">
        <f t="shared" si="174"/>
        <v>#VALUE!</v>
      </c>
      <c r="BE131" s="33" t="e">
        <f t="shared" si="174"/>
        <v>#VALUE!</v>
      </c>
      <c r="BF131" s="33" t="e">
        <f t="shared" si="174"/>
        <v>#VALUE!</v>
      </c>
      <c r="BG131" s="33" t="e">
        <f t="shared" si="174"/>
        <v>#VALUE!</v>
      </c>
      <c r="BH131" s="33" t="e">
        <f t="shared" si="174"/>
        <v>#VALUE!</v>
      </c>
      <c r="BI131" s="33" t="e">
        <f t="shared" si="174"/>
        <v>#VALUE!</v>
      </c>
      <c r="BJ131" s="33" t="e">
        <f t="shared" si="174"/>
        <v>#VALUE!</v>
      </c>
      <c r="BK131" s="33" t="e">
        <f t="shared" si="174"/>
        <v>#VALUE!</v>
      </c>
      <c r="BL131" s="33" t="e">
        <f t="shared" si="174"/>
        <v>#VALUE!</v>
      </c>
      <c r="BM131" s="33" t="e">
        <f t="shared" si="174"/>
        <v>#VALUE!</v>
      </c>
      <c r="BN131" s="33" t="e">
        <f>BN128+BN124+BN132</f>
        <v>#VALUE!</v>
      </c>
      <c r="BO131" s="33" t="e">
        <f t="shared" si="174"/>
        <v>#VALUE!</v>
      </c>
      <c r="BP131" s="33" t="e">
        <f t="shared" si="174"/>
        <v>#VALUE!</v>
      </c>
      <c r="BQ131" s="33" t="e">
        <f t="shared" si="174"/>
        <v>#VALUE!</v>
      </c>
      <c r="BR131" s="33" t="e">
        <f t="shared" si="174"/>
        <v>#VALUE!</v>
      </c>
      <c r="BS131" s="33" t="e">
        <f t="shared" si="174"/>
        <v>#VALUE!</v>
      </c>
      <c r="BT131" s="33" t="e">
        <f t="shared" si="174"/>
        <v>#VALUE!</v>
      </c>
      <c r="BU131" s="33" t="e">
        <f t="shared" ref="BU131:EF131" si="175">BU128+BU124+BU132</f>
        <v>#VALUE!</v>
      </c>
      <c r="BV131" s="33" t="e">
        <f t="shared" si="175"/>
        <v>#VALUE!</v>
      </c>
      <c r="BW131" s="33" t="e">
        <f t="shared" si="175"/>
        <v>#VALUE!</v>
      </c>
      <c r="BX131" s="33" t="e">
        <f t="shared" si="175"/>
        <v>#VALUE!</v>
      </c>
      <c r="BY131" s="33" t="e">
        <f t="shared" si="175"/>
        <v>#VALUE!</v>
      </c>
      <c r="BZ131" s="33" t="e">
        <f t="shared" si="175"/>
        <v>#VALUE!</v>
      </c>
      <c r="CA131" s="33" t="e">
        <f t="shared" si="175"/>
        <v>#VALUE!</v>
      </c>
      <c r="CB131" s="33" t="e">
        <f t="shared" si="175"/>
        <v>#VALUE!</v>
      </c>
      <c r="CC131" s="33" t="e">
        <f t="shared" si="175"/>
        <v>#VALUE!</v>
      </c>
      <c r="CD131" s="33" t="e">
        <f t="shared" si="175"/>
        <v>#VALUE!</v>
      </c>
      <c r="CE131" s="33" t="e">
        <f t="shared" si="175"/>
        <v>#VALUE!</v>
      </c>
      <c r="CF131" s="33" t="e">
        <f t="shared" si="175"/>
        <v>#VALUE!</v>
      </c>
      <c r="CG131" s="33" t="e">
        <f t="shared" si="175"/>
        <v>#VALUE!</v>
      </c>
      <c r="CH131" s="33" t="e">
        <f t="shared" si="175"/>
        <v>#VALUE!</v>
      </c>
      <c r="CI131" s="33" t="e">
        <f t="shared" si="175"/>
        <v>#VALUE!</v>
      </c>
      <c r="CJ131" s="33" t="e">
        <f t="shared" si="175"/>
        <v>#VALUE!</v>
      </c>
      <c r="CK131" s="33" t="e">
        <f t="shared" si="175"/>
        <v>#VALUE!</v>
      </c>
      <c r="CL131" s="33" t="e">
        <f t="shared" si="175"/>
        <v>#VALUE!</v>
      </c>
      <c r="CM131" s="33" t="e">
        <f t="shared" si="175"/>
        <v>#VALUE!</v>
      </c>
      <c r="CN131" s="33" t="e">
        <f t="shared" si="175"/>
        <v>#VALUE!</v>
      </c>
      <c r="CO131" s="33" t="e">
        <f t="shared" si="175"/>
        <v>#VALUE!</v>
      </c>
      <c r="CP131" s="33" t="e">
        <f t="shared" si="175"/>
        <v>#VALUE!</v>
      </c>
      <c r="CQ131" s="33" t="e">
        <f t="shared" si="175"/>
        <v>#VALUE!</v>
      </c>
      <c r="CR131" s="33" t="e">
        <f t="shared" si="175"/>
        <v>#VALUE!</v>
      </c>
      <c r="CS131" s="33" t="e">
        <f t="shared" si="175"/>
        <v>#VALUE!</v>
      </c>
      <c r="CT131" s="33" t="e">
        <f t="shared" si="175"/>
        <v>#VALUE!</v>
      </c>
      <c r="CU131" s="33" t="e">
        <f t="shared" si="175"/>
        <v>#VALUE!</v>
      </c>
      <c r="CV131" s="33" t="e">
        <f t="shared" si="175"/>
        <v>#VALUE!</v>
      </c>
      <c r="CW131" s="33" t="e">
        <f t="shared" si="175"/>
        <v>#VALUE!</v>
      </c>
      <c r="CX131" s="33" t="e">
        <f t="shared" si="175"/>
        <v>#VALUE!</v>
      </c>
      <c r="CY131" s="33" t="e">
        <f t="shared" si="175"/>
        <v>#VALUE!</v>
      </c>
      <c r="CZ131" s="33" t="e">
        <f t="shared" si="175"/>
        <v>#VALUE!</v>
      </c>
      <c r="DA131" s="33" t="e">
        <f t="shared" si="175"/>
        <v>#VALUE!</v>
      </c>
      <c r="DB131" s="33" t="e">
        <f t="shared" si="175"/>
        <v>#VALUE!</v>
      </c>
      <c r="DC131" s="33" t="e">
        <f t="shared" si="175"/>
        <v>#VALUE!</v>
      </c>
      <c r="DD131" s="33" t="e">
        <f t="shared" si="175"/>
        <v>#VALUE!</v>
      </c>
      <c r="DE131" s="33" t="e">
        <f t="shared" si="175"/>
        <v>#VALUE!</v>
      </c>
      <c r="DF131" s="33" t="e">
        <f t="shared" si="175"/>
        <v>#VALUE!</v>
      </c>
      <c r="DG131" s="33" t="e">
        <f t="shared" si="175"/>
        <v>#VALUE!</v>
      </c>
      <c r="DH131" s="33" t="e">
        <f t="shared" si="175"/>
        <v>#VALUE!</v>
      </c>
      <c r="DI131" s="33" t="e">
        <f t="shared" si="175"/>
        <v>#VALUE!</v>
      </c>
      <c r="DJ131" s="33" t="e">
        <f t="shared" si="175"/>
        <v>#VALUE!</v>
      </c>
      <c r="DK131" s="33" t="e">
        <f t="shared" si="175"/>
        <v>#VALUE!</v>
      </c>
      <c r="DL131" s="33" t="e">
        <f t="shared" si="175"/>
        <v>#VALUE!</v>
      </c>
      <c r="DM131" s="33" t="e">
        <f t="shared" si="175"/>
        <v>#VALUE!</v>
      </c>
      <c r="DN131" s="33" t="e">
        <f t="shared" si="175"/>
        <v>#VALUE!</v>
      </c>
      <c r="DO131" s="33" t="e">
        <f t="shared" si="175"/>
        <v>#VALUE!</v>
      </c>
      <c r="DP131" s="33" t="e">
        <f t="shared" si="175"/>
        <v>#VALUE!</v>
      </c>
      <c r="DQ131" s="33" t="e">
        <f t="shared" si="175"/>
        <v>#VALUE!</v>
      </c>
      <c r="DR131" s="33" t="e">
        <f t="shared" si="175"/>
        <v>#VALUE!</v>
      </c>
      <c r="DS131" s="33" t="e">
        <f t="shared" si="175"/>
        <v>#VALUE!</v>
      </c>
      <c r="DT131" s="33" t="e">
        <f t="shared" si="175"/>
        <v>#VALUE!</v>
      </c>
      <c r="DU131" s="33" t="e">
        <f t="shared" si="175"/>
        <v>#VALUE!</v>
      </c>
      <c r="DV131" s="33" t="e">
        <f t="shared" si="175"/>
        <v>#VALUE!</v>
      </c>
      <c r="DW131" s="33" t="e">
        <f t="shared" si="175"/>
        <v>#VALUE!</v>
      </c>
      <c r="DX131" s="33" t="e">
        <f t="shared" si="175"/>
        <v>#VALUE!</v>
      </c>
      <c r="DY131" s="33" t="e">
        <f t="shared" si="175"/>
        <v>#VALUE!</v>
      </c>
      <c r="DZ131" s="33" t="e">
        <f t="shared" si="175"/>
        <v>#VALUE!</v>
      </c>
      <c r="EA131" s="33" t="e">
        <f t="shared" si="175"/>
        <v>#VALUE!</v>
      </c>
      <c r="EB131" s="33" t="e">
        <f t="shared" si="175"/>
        <v>#VALUE!</v>
      </c>
      <c r="EC131" s="33" t="e">
        <f t="shared" si="175"/>
        <v>#VALUE!</v>
      </c>
      <c r="ED131" s="33" t="e">
        <f t="shared" si="175"/>
        <v>#VALUE!</v>
      </c>
      <c r="EE131" s="33" t="e">
        <f t="shared" si="175"/>
        <v>#VALUE!</v>
      </c>
      <c r="EF131" s="33" t="e">
        <f t="shared" si="175"/>
        <v>#VALUE!</v>
      </c>
      <c r="EG131" s="33" t="e">
        <f t="shared" ref="EG131:GR131" si="176">EG128+EG124+EG132</f>
        <v>#VALUE!</v>
      </c>
      <c r="EH131" s="33" t="e">
        <f t="shared" si="176"/>
        <v>#VALUE!</v>
      </c>
      <c r="EI131" s="33" t="e">
        <f t="shared" si="176"/>
        <v>#VALUE!</v>
      </c>
      <c r="EJ131" s="33" t="e">
        <f t="shared" si="176"/>
        <v>#VALUE!</v>
      </c>
      <c r="EK131" s="33" t="e">
        <f t="shared" si="176"/>
        <v>#VALUE!</v>
      </c>
      <c r="EL131" s="33" t="e">
        <f t="shared" si="176"/>
        <v>#VALUE!</v>
      </c>
      <c r="EM131" s="33" t="e">
        <f t="shared" si="176"/>
        <v>#VALUE!</v>
      </c>
      <c r="EN131" s="33" t="e">
        <f t="shared" si="176"/>
        <v>#VALUE!</v>
      </c>
      <c r="EO131" s="33" t="e">
        <f t="shared" si="176"/>
        <v>#VALUE!</v>
      </c>
      <c r="EP131" s="33" t="e">
        <f t="shared" si="176"/>
        <v>#VALUE!</v>
      </c>
      <c r="EQ131" s="33" t="e">
        <f t="shared" si="176"/>
        <v>#VALUE!</v>
      </c>
      <c r="ER131" s="33" t="e">
        <f t="shared" si="176"/>
        <v>#VALUE!</v>
      </c>
      <c r="ES131" s="33" t="e">
        <f t="shared" si="176"/>
        <v>#VALUE!</v>
      </c>
      <c r="ET131" s="33" t="e">
        <f t="shared" si="176"/>
        <v>#VALUE!</v>
      </c>
      <c r="EU131" s="33" t="e">
        <f t="shared" si="176"/>
        <v>#VALUE!</v>
      </c>
      <c r="EV131" s="33" t="e">
        <f t="shared" si="176"/>
        <v>#VALUE!</v>
      </c>
      <c r="EW131" s="33" t="e">
        <f t="shared" si="176"/>
        <v>#VALUE!</v>
      </c>
      <c r="EX131" s="33" t="e">
        <f t="shared" si="176"/>
        <v>#VALUE!</v>
      </c>
      <c r="EY131" s="33" t="e">
        <f t="shared" si="176"/>
        <v>#VALUE!</v>
      </c>
      <c r="EZ131" s="33" t="e">
        <f t="shared" si="176"/>
        <v>#VALUE!</v>
      </c>
      <c r="FA131" s="33" t="e">
        <f t="shared" si="176"/>
        <v>#VALUE!</v>
      </c>
      <c r="FB131" s="33" t="e">
        <f t="shared" si="176"/>
        <v>#VALUE!</v>
      </c>
      <c r="FC131" s="33" t="e">
        <f t="shared" si="176"/>
        <v>#VALUE!</v>
      </c>
      <c r="FD131" s="33" t="e">
        <f t="shared" si="176"/>
        <v>#VALUE!</v>
      </c>
      <c r="FE131" s="33" t="e">
        <f t="shared" si="176"/>
        <v>#VALUE!</v>
      </c>
      <c r="FF131" s="33" t="e">
        <f t="shared" si="176"/>
        <v>#VALUE!</v>
      </c>
      <c r="FG131" s="33" t="e">
        <f t="shared" si="176"/>
        <v>#VALUE!</v>
      </c>
      <c r="FH131" s="33" t="e">
        <f t="shared" si="176"/>
        <v>#VALUE!</v>
      </c>
      <c r="FI131" s="33" t="e">
        <f t="shared" si="176"/>
        <v>#VALUE!</v>
      </c>
      <c r="FJ131" s="33" t="e">
        <f t="shared" si="176"/>
        <v>#VALUE!</v>
      </c>
      <c r="FK131" s="33" t="e">
        <f t="shared" si="176"/>
        <v>#VALUE!</v>
      </c>
      <c r="FL131" s="33" t="e">
        <f t="shared" si="176"/>
        <v>#VALUE!</v>
      </c>
      <c r="FM131" s="33" t="e">
        <f t="shared" si="176"/>
        <v>#VALUE!</v>
      </c>
      <c r="FN131" s="33" t="e">
        <f t="shared" si="176"/>
        <v>#VALUE!</v>
      </c>
      <c r="FO131" s="33" t="e">
        <f t="shared" si="176"/>
        <v>#VALUE!</v>
      </c>
      <c r="FP131" s="33" t="e">
        <f t="shared" si="176"/>
        <v>#VALUE!</v>
      </c>
      <c r="FQ131" s="33" t="e">
        <f t="shared" si="176"/>
        <v>#VALUE!</v>
      </c>
      <c r="FR131" s="33" t="e">
        <f t="shared" si="176"/>
        <v>#VALUE!</v>
      </c>
      <c r="FS131" s="33" t="e">
        <f t="shared" si="176"/>
        <v>#VALUE!</v>
      </c>
      <c r="FT131" s="33" t="e">
        <f t="shared" si="176"/>
        <v>#VALUE!</v>
      </c>
      <c r="FU131" s="33" t="e">
        <f t="shared" si="176"/>
        <v>#VALUE!</v>
      </c>
      <c r="FV131" s="33" t="e">
        <f t="shared" si="176"/>
        <v>#VALUE!</v>
      </c>
      <c r="FW131" s="33" t="e">
        <f t="shared" si="176"/>
        <v>#VALUE!</v>
      </c>
      <c r="FX131" s="33" t="e">
        <f t="shared" si="176"/>
        <v>#VALUE!</v>
      </c>
      <c r="FY131" s="33" t="e">
        <f t="shared" si="176"/>
        <v>#VALUE!</v>
      </c>
      <c r="FZ131" s="33" t="e">
        <f t="shared" si="176"/>
        <v>#VALUE!</v>
      </c>
      <c r="GA131" s="33" t="e">
        <f t="shared" si="176"/>
        <v>#VALUE!</v>
      </c>
      <c r="GB131" s="33" t="e">
        <f t="shared" si="176"/>
        <v>#VALUE!</v>
      </c>
      <c r="GC131" s="33" t="e">
        <f t="shared" si="176"/>
        <v>#VALUE!</v>
      </c>
      <c r="GD131" s="33" t="e">
        <f t="shared" si="176"/>
        <v>#VALUE!</v>
      </c>
      <c r="GE131" s="33" t="e">
        <f t="shared" si="176"/>
        <v>#VALUE!</v>
      </c>
      <c r="GF131" s="33" t="e">
        <f t="shared" si="176"/>
        <v>#VALUE!</v>
      </c>
      <c r="GG131" s="33" t="e">
        <f t="shared" si="176"/>
        <v>#VALUE!</v>
      </c>
      <c r="GH131" s="33" t="e">
        <f t="shared" si="176"/>
        <v>#VALUE!</v>
      </c>
      <c r="GI131" s="33" t="e">
        <f t="shared" si="176"/>
        <v>#VALUE!</v>
      </c>
      <c r="GJ131" s="33" t="e">
        <f t="shared" si="176"/>
        <v>#VALUE!</v>
      </c>
      <c r="GK131" s="33" t="e">
        <f t="shared" si="176"/>
        <v>#VALUE!</v>
      </c>
      <c r="GL131" s="33" t="e">
        <f t="shared" si="176"/>
        <v>#VALUE!</v>
      </c>
      <c r="GM131" s="33" t="e">
        <f t="shared" si="176"/>
        <v>#VALUE!</v>
      </c>
      <c r="GN131" s="33" t="e">
        <f t="shared" si="176"/>
        <v>#VALUE!</v>
      </c>
      <c r="GO131" s="33" t="e">
        <f t="shared" si="176"/>
        <v>#VALUE!</v>
      </c>
      <c r="GP131" s="33" t="e">
        <f t="shared" si="176"/>
        <v>#VALUE!</v>
      </c>
      <c r="GQ131" s="33" t="e">
        <f t="shared" si="176"/>
        <v>#VALUE!</v>
      </c>
      <c r="GR131" s="33" t="e">
        <f t="shared" si="176"/>
        <v>#VALUE!</v>
      </c>
      <c r="GS131" s="33" t="e">
        <f t="shared" ref="GS131:JD131" si="177">GS128+GS124+GS132</f>
        <v>#VALUE!</v>
      </c>
      <c r="GT131" s="33" t="e">
        <f t="shared" si="177"/>
        <v>#VALUE!</v>
      </c>
      <c r="GU131" s="33" t="e">
        <f t="shared" si="177"/>
        <v>#VALUE!</v>
      </c>
      <c r="GV131" s="33" t="e">
        <f t="shared" si="177"/>
        <v>#VALUE!</v>
      </c>
      <c r="GW131" s="33" t="e">
        <f t="shared" si="177"/>
        <v>#VALUE!</v>
      </c>
      <c r="GX131" s="33" t="e">
        <f t="shared" si="177"/>
        <v>#VALUE!</v>
      </c>
      <c r="GY131" s="33" t="e">
        <f t="shared" si="177"/>
        <v>#VALUE!</v>
      </c>
      <c r="GZ131" s="33" t="e">
        <f t="shared" si="177"/>
        <v>#VALUE!</v>
      </c>
      <c r="HA131" s="33" t="e">
        <f t="shared" si="177"/>
        <v>#VALUE!</v>
      </c>
      <c r="HB131" s="33" t="e">
        <f t="shared" si="177"/>
        <v>#VALUE!</v>
      </c>
      <c r="HC131" s="33" t="e">
        <f t="shared" si="177"/>
        <v>#VALUE!</v>
      </c>
      <c r="HD131" s="33" t="e">
        <f t="shared" si="177"/>
        <v>#VALUE!</v>
      </c>
      <c r="HE131" s="33" t="e">
        <f t="shared" si="177"/>
        <v>#VALUE!</v>
      </c>
      <c r="HF131" s="33" t="e">
        <f t="shared" si="177"/>
        <v>#VALUE!</v>
      </c>
      <c r="HG131" s="33" t="e">
        <f t="shared" si="177"/>
        <v>#VALUE!</v>
      </c>
      <c r="HH131" s="33" t="e">
        <f t="shared" si="177"/>
        <v>#VALUE!</v>
      </c>
      <c r="HI131" s="33" t="e">
        <f t="shared" si="177"/>
        <v>#VALUE!</v>
      </c>
      <c r="HJ131" s="33" t="e">
        <f t="shared" si="177"/>
        <v>#VALUE!</v>
      </c>
      <c r="HK131" s="33" t="e">
        <f t="shared" si="177"/>
        <v>#VALUE!</v>
      </c>
      <c r="HL131" s="33" t="e">
        <f t="shared" si="177"/>
        <v>#VALUE!</v>
      </c>
      <c r="HM131" s="33" t="e">
        <f t="shared" si="177"/>
        <v>#VALUE!</v>
      </c>
      <c r="HN131" s="33" t="e">
        <f t="shared" si="177"/>
        <v>#VALUE!</v>
      </c>
      <c r="HO131" s="33" t="e">
        <f t="shared" si="177"/>
        <v>#VALUE!</v>
      </c>
      <c r="HP131" s="33" t="e">
        <f t="shared" si="177"/>
        <v>#VALUE!</v>
      </c>
      <c r="HQ131" s="33" t="e">
        <f t="shared" si="177"/>
        <v>#VALUE!</v>
      </c>
      <c r="HR131" s="33" t="e">
        <f t="shared" si="177"/>
        <v>#VALUE!</v>
      </c>
      <c r="HS131" s="33" t="e">
        <f t="shared" si="177"/>
        <v>#VALUE!</v>
      </c>
      <c r="HT131" s="33" t="e">
        <f t="shared" si="177"/>
        <v>#VALUE!</v>
      </c>
      <c r="HU131" s="33" t="e">
        <f t="shared" si="177"/>
        <v>#VALUE!</v>
      </c>
      <c r="HV131" s="33" t="e">
        <f t="shared" si="177"/>
        <v>#VALUE!</v>
      </c>
      <c r="HW131" s="33" t="e">
        <f t="shared" si="177"/>
        <v>#VALUE!</v>
      </c>
      <c r="HX131" s="33" t="e">
        <f t="shared" si="177"/>
        <v>#VALUE!</v>
      </c>
      <c r="HY131" s="33" t="e">
        <f t="shared" si="177"/>
        <v>#VALUE!</v>
      </c>
      <c r="HZ131" s="33" t="e">
        <f t="shared" si="177"/>
        <v>#VALUE!</v>
      </c>
      <c r="IA131" s="33" t="e">
        <f t="shared" si="177"/>
        <v>#VALUE!</v>
      </c>
      <c r="IB131" s="33" t="e">
        <f t="shared" si="177"/>
        <v>#VALUE!</v>
      </c>
      <c r="IC131" s="33" t="e">
        <f t="shared" si="177"/>
        <v>#VALUE!</v>
      </c>
      <c r="ID131" s="33" t="e">
        <f t="shared" si="177"/>
        <v>#VALUE!</v>
      </c>
      <c r="IE131" s="33" t="e">
        <f t="shared" si="177"/>
        <v>#VALUE!</v>
      </c>
      <c r="IF131" s="33" t="e">
        <f t="shared" si="177"/>
        <v>#VALUE!</v>
      </c>
      <c r="IG131" s="33" t="e">
        <f t="shared" si="177"/>
        <v>#VALUE!</v>
      </c>
      <c r="IH131" s="33" t="e">
        <f t="shared" si="177"/>
        <v>#VALUE!</v>
      </c>
      <c r="II131" s="33" t="e">
        <f t="shared" si="177"/>
        <v>#VALUE!</v>
      </c>
      <c r="IJ131" s="33" t="e">
        <f t="shared" si="177"/>
        <v>#VALUE!</v>
      </c>
      <c r="IK131" s="33" t="e">
        <f t="shared" si="177"/>
        <v>#VALUE!</v>
      </c>
      <c r="IL131" s="33" t="e">
        <f t="shared" si="177"/>
        <v>#VALUE!</v>
      </c>
      <c r="IM131" s="33" t="e">
        <f t="shared" si="177"/>
        <v>#VALUE!</v>
      </c>
      <c r="IN131" s="33" t="e">
        <f t="shared" si="177"/>
        <v>#VALUE!</v>
      </c>
      <c r="IO131" s="33" t="e">
        <f t="shared" si="177"/>
        <v>#VALUE!</v>
      </c>
      <c r="IP131" s="33" t="e">
        <f t="shared" si="177"/>
        <v>#VALUE!</v>
      </c>
      <c r="IQ131" s="33" t="e">
        <f t="shared" si="177"/>
        <v>#VALUE!</v>
      </c>
      <c r="IR131" s="33" t="e">
        <f t="shared" si="177"/>
        <v>#VALUE!</v>
      </c>
      <c r="IS131" s="33" t="e">
        <f t="shared" si="177"/>
        <v>#VALUE!</v>
      </c>
      <c r="IT131" s="33" t="e">
        <f t="shared" si="177"/>
        <v>#VALUE!</v>
      </c>
      <c r="IU131" s="33" t="e">
        <f t="shared" si="177"/>
        <v>#VALUE!</v>
      </c>
      <c r="IV131" s="33" t="e">
        <f t="shared" si="177"/>
        <v>#VALUE!</v>
      </c>
      <c r="IW131" s="33" t="e">
        <f t="shared" si="177"/>
        <v>#VALUE!</v>
      </c>
      <c r="IX131" s="33" t="e">
        <f t="shared" si="177"/>
        <v>#VALUE!</v>
      </c>
      <c r="IY131" s="33" t="e">
        <f t="shared" si="177"/>
        <v>#VALUE!</v>
      </c>
      <c r="IZ131" s="33" t="e">
        <f t="shared" si="177"/>
        <v>#VALUE!</v>
      </c>
      <c r="JA131" s="33" t="e">
        <f t="shared" si="177"/>
        <v>#VALUE!</v>
      </c>
      <c r="JB131" s="33" t="e">
        <f t="shared" si="177"/>
        <v>#VALUE!</v>
      </c>
      <c r="JC131" s="33" t="e">
        <f t="shared" si="177"/>
        <v>#VALUE!</v>
      </c>
      <c r="JD131" s="33" t="e">
        <f t="shared" si="177"/>
        <v>#VALUE!</v>
      </c>
      <c r="JE131" s="33" t="e">
        <f t="shared" ref="JE131:LP131" si="178">JE128+JE124+JE132</f>
        <v>#VALUE!</v>
      </c>
      <c r="JF131" s="33" t="e">
        <f t="shared" si="178"/>
        <v>#VALUE!</v>
      </c>
      <c r="JG131" s="33" t="e">
        <f t="shared" si="178"/>
        <v>#VALUE!</v>
      </c>
      <c r="JH131" s="33" t="e">
        <f t="shared" si="178"/>
        <v>#VALUE!</v>
      </c>
      <c r="JI131" s="33" t="e">
        <f t="shared" si="178"/>
        <v>#VALUE!</v>
      </c>
      <c r="JJ131" s="33" t="e">
        <f t="shared" si="178"/>
        <v>#VALUE!</v>
      </c>
      <c r="JK131" s="33" t="e">
        <f t="shared" si="178"/>
        <v>#VALUE!</v>
      </c>
      <c r="JL131" s="33" t="e">
        <f t="shared" si="178"/>
        <v>#VALUE!</v>
      </c>
      <c r="JM131" s="33" t="e">
        <f t="shared" si="178"/>
        <v>#VALUE!</v>
      </c>
      <c r="JN131" s="33" t="e">
        <f t="shared" si="178"/>
        <v>#VALUE!</v>
      </c>
      <c r="JO131" s="33" t="e">
        <f t="shared" si="178"/>
        <v>#VALUE!</v>
      </c>
      <c r="JP131" s="33" t="e">
        <f t="shared" si="178"/>
        <v>#VALUE!</v>
      </c>
      <c r="JQ131" s="33" t="e">
        <f t="shared" si="178"/>
        <v>#VALUE!</v>
      </c>
      <c r="JR131" s="33" t="e">
        <f t="shared" si="178"/>
        <v>#VALUE!</v>
      </c>
      <c r="JS131" s="33" t="e">
        <f t="shared" si="178"/>
        <v>#VALUE!</v>
      </c>
      <c r="JT131" s="33" t="e">
        <f t="shared" si="178"/>
        <v>#VALUE!</v>
      </c>
      <c r="JU131" s="33" t="e">
        <f t="shared" si="178"/>
        <v>#VALUE!</v>
      </c>
      <c r="JV131" s="33" t="e">
        <f t="shared" si="178"/>
        <v>#VALUE!</v>
      </c>
      <c r="JW131" s="33" t="e">
        <f t="shared" si="178"/>
        <v>#VALUE!</v>
      </c>
      <c r="JX131" s="33" t="e">
        <f t="shared" si="178"/>
        <v>#VALUE!</v>
      </c>
      <c r="JY131" s="33" t="e">
        <f t="shared" si="178"/>
        <v>#VALUE!</v>
      </c>
      <c r="JZ131" s="33" t="e">
        <f t="shared" si="178"/>
        <v>#VALUE!</v>
      </c>
      <c r="KA131" s="33" t="e">
        <f t="shared" si="178"/>
        <v>#VALUE!</v>
      </c>
      <c r="KB131" s="33" t="e">
        <f t="shared" si="178"/>
        <v>#VALUE!</v>
      </c>
      <c r="KC131" s="33" t="e">
        <f t="shared" si="178"/>
        <v>#VALUE!</v>
      </c>
      <c r="KD131" s="33" t="e">
        <f t="shared" si="178"/>
        <v>#VALUE!</v>
      </c>
      <c r="KE131" s="33" t="e">
        <f t="shared" si="178"/>
        <v>#VALUE!</v>
      </c>
      <c r="KF131" s="33" t="e">
        <f t="shared" si="178"/>
        <v>#VALUE!</v>
      </c>
      <c r="KG131" s="33" t="e">
        <f t="shared" si="178"/>
        <v>#VALUE!</v>
      </c>
      <c r="KH131" s="33" t="e">
        <f t="shared" si="178"/>
        <v>#VALUE!</v>
      </c>
      <c r="KI131" s="33" t="e">
        <f t="shared" si="178"/>
        <v>#VALUE!</v>
      </c>
      <c r="KJ131" s="33" t="e">
        <f t="shared" si="178"/>
        <v>#VALUE!</v>
      </c>
      <c r="KK131" s="33" t="e">
        <f t="shared" si="178"/>
        <v>#VALUE!</v>
      </c>
      <c r="KL131" s="33" t="e">
        <f t="shared" si="178"/>
        <v>#VALUE!</v>
      </c>
      <c r="KM131" s="33" t="e">
        <f t="shared" si="178"/>
        <v>#VALUE!</v>
      </c>
      <c r="KN131" s="33" t="e">
        <f t="shared" si="178"/>
        <v>#VALUE!</v>
      </c>
      <c r="KO131" s="33" t="e">
        <f t="shared" si="178"/>
        <v>#VALUE!</v>
      </c>
      <c r="KP131" s="33" t="e">
        <f t="shared" si="178"/>
        <v>#VALUE!</v>
      </c>
      <c r="KQ131" s="33" t="e">
        <f t="shared" si="178"/>
        <v>#VALUE!</v>
      </c>
      <c r="KR131" s="33" t="e">
        <f t="shared" si="178"/>
        <v>#VALUE!</v>
      </c>
      <c r="KS131" s="33" t="e">
        <f t="shared" si="178"/>
        <v>#VALUE!</v>
      </c>
      <c r="KT131" s="33" t="e">
        <f t="shared" si="178"/>
        <v>#VALUE!</v>
      </c>
      <c r="KU131" s="33" t="e">
        <f t="shared" si="178"/>
        <v>#VALUE!</v>
      </c>
      <c r="KV131" s="33" t="e">
        <f t="shared" si="178"/>
        <v>#VALUE!</v>
      </c>
      <c r="KW131" s="33" t="e">
        <f t="shared" si="178"/>
        <v>#VALUE!</v>
      </c>
      <c r="KX131" s="33" t="e">
        <f t="shared" si="178"/>
        <v>#VALUE!</v>
      </c>
      <c r="KY131" s="33" t="e">
        <f t="shared" si="178"/>
        <v>#VALUE!</v>
      </c>
      <c r="KZ131" s="33" t="e">
        <f t="shared" si="178"/>
        <v>#VALUE!</v>
      </c>
      <c r="LA131" s="33" t="e">
        <f t="shared" si="178"/>
        <v>#VALUE!</v>
      </c>
      <c r="LB131" s="33" t="e">
        <f t="shared" si="178"/>
        <v>#VALUE!</v>
      </c>
      <c r="LC131" s="33" t="e">
        <f t="shared" si="178"/>
        <v>#VALUE!</v>
      </c>
      <c r="LD131" s="33" t="e">
        <f t="shared" si="178"/>
        <v>#VALUE!</v>
      </c>
      <c r="LE131" s="33" t="e">
        <f t="shared" si="178"/>
        <v>#VALUE!</v>
      </c>
      <c r="LF131" s="33" t="e">
        <f t="shared" si="178"/>
        <v>#VALUE!</v>
      </c>
      <c r="LG131" s="33" t="e">
        <f t="shared" si="178"/>
        <v>#VALUE!</v>
      </c>
      <c r="LH131" s="33" t="e">
        <f t="shared" si="178"/>
        <v>#VALUE!</v>
      </c>
      <c r="LI131" s="33" t="e">
        <f t="shared" si="178"/>
        <v>#VALUE!</v>
      </c>
      <c r="LJ131" s="33" t="e">
        <f t="shared" si="178"/>
        <v>#VALUE!</v>
      </c>
      <c r="LK131" s="33" t="e">
        <f t="shared" si="178"/>
        <v>#VALUE!</v>
      </c>
      <c r="LL131" s="33" t="e">
        <f t="shared" si="178"/>
        <v>#VALUE!</v>
      </c>
      <c r="LM131" s="33" t="e">
        <f t="shared" si="178"/>
        <v>#VALUE!</v>
      </c>
      <c r="LN131" s="33" t="e">
        <f t="shared" si="178"/>
        <v>#VALUE!</v>
      </c>
      <c r="LO131" s="33" t="e">
        <f t="shared" si="178"/>
        <v>#VALUE!</v>
      </c>
      <c r="LP131" s="33" t="e">
        <f t="shared" si="178"/>
        <v>#VALUE!</v>
      </c>
      <c r="LQ131" s="33" t="e">
        <f t="shared" ref="LQ131:NI131" si="179">LQ128+LQ124+LQ132</f>
        <v>#VALUE!</v>
      </c>
      <c r="LR131" s="33" t="e">
        <f t="shared" si="179"/>
        <v>#VALUE!</v>
      </c>
      <c r="LS131" s="33" t="e">
        <f t="shared" si="179"/>
        <v>#VALUE!</v>
      </c>
      <c r="LT131" s="33" t="e">
        <f t="shared" si="179"/>
        <v>#VALUE!</v>
      </c>
      <c r="LU131" s="33" t="e">
        <f t="shared" si="179"/>
        <v>#VALUE!</v>
      </c>
      <c r="LV131" s="33" t="e">
        <f t="shared" si="179"/>
        <v>#VALUE!</v>
      </c>
      <c r="LW131" s="33" t="e">
        <f t="shared" si="179"/>
        <v>#VALUE!</v>
      </c>
      <c r="LX131" s="33" t="e">
        <f t="shared" si="179"/>
        <v>#VALUE!</v>
      </c>
      <c r="LY131" s="33" t="e">
        <f t="shared" si="179"/>
        <v>#VALUE!</v>
      </c>
      <c r="LZ131" s="33" t="e">
        <f t="shared" si="179"/>
        <v>#VALUE!</v>
      </c>
      <c r="MA131" s="33" t="e">
        <f t="shared" si="179"/>
        <v>#VALUE!</v>
      </c>
      <c r="MB131" s="33" t="e">
        <f t="shared" si="179"/>
        <v>#VALUE!</v>
      </c>
      <c r="MC131" s="33" t="e">
        <f t="shared" si="179"/>
        <v>#VALUE!</v>
      </c>
      <c r="MD131" s="33" t="e">
        <f t="shared" si="179"/>
        <v>#VALUE!</v>
      </c>
      <c r="ME131" s="33" t="e">
        <f t="shared" si="179"/>
        <v>#VALUE!</v>
      </c>
      <c r="MF131" s="33" t="e">
        <f t="shared" si="179"/>
        <v>#VALUE!</v>
      </c>
      <c r="MG131" s="33" t="e">
        <f t="shared" si="179"/>
        <v>#VALUE!</v>
      </c>
      <c r="MH131" s="33" t="e">
        <f t="shared" si="179"/>
        <v>#VALUE!</v>
      </c>
      <c r="MI131" s="33" t="e">
        <f t="shared" si="179"/>
        <v>#VALUE!</v>
      </c>
      <c r="MJ131" s="33" t="e">
        <f t="shared" si="179"/>
        <v>#VALUE!</v>
      </c>
      <c r="MK131" s="33" t="e">
        <f t="shared" si="179"/>
        <v>#VALUE!</v>
      </c>
      <c r="ML131" s="33" t="e">
        <f t="shared" si="179"/>
        <v>#VALUE!</v>
      </c>
      <c r="MM131" s="33" t="e">
        <f t="shared" si="179"/>
        <v>#VALUE!</v>
      </c>
      <c r="MN131" s="33" t="e">
        <f t="shared" si="179"/>
        <v>#VALUE!</v>
      </c>
      <c r="MO131" s="33" t="e">
        <f t="shared" si="179"/>
        <v>#VALUE!</v>
      </c>
      <c r="MP131" s="33" t="e">
        <f t="shared" si="179"/>
        <v>#VALUE!</v>
      </c>
      <c r="MQ131" s="33" t="e">
        <f t="shared" si="179"/>
        <v>#VALUE!</v>
      </c>
      <c r="MR131" s="33" t="e">
        <f t="shared" si="179"/>
        <v>#VALUE!</v>
      </c>
      <c r="MS131" s="33" t="e">
        <f t="shared" si="179"/>
        <v>#VALUE!</v>
      </c>
      <c r="MT131" s="33" t="e">
        <f t="shared" si="179"/>
        <v>#VALUE!</v>
      </c>
      <c r="MU131" s="33" t="e">
        <f t="shared" si="179"/>
        <v>#VALUE!</v>
      </c>
      <c r="MV131" s="33" t="e">
        <f t="shared" si="179"/>
        <v>#VALUE!</v>
      </c>
      <c r="MW131" s="33" t="e">
        <f t="shared" si="179"/>
        <v>#VALUE!</v>
      </c>
      <c r="MX131" s="33" t="e">
        <f t="shared" si="179"/>
        <v>#VALUE!</v>
      </c>
      <c r="MY131" s="33" t="e">
        <f t="shared" si="179"/>
        <v>#VALUE!</v>
      </c>
      <c r="MZ131" s="33" t="e">
        <f t="shared" si="179"/>
        <v>#VALUE!</v>
      </c>
      <c r="NA131" s="33" t="e">
        <f t="shared" si="179"/>
        <v>#VALUE!</v>
      </c>
      <c r="NB131" s="33" t="e">
        <f t="shared" si="179"/>
        <v>#VALUE!</v>
      </c>
      <c r="NC131" s="33" t="e">
        <f t="shared" si="179"/>
        <v>#VALUE!</v>
      </c>
      <c r="ND131" s="33" t="e">
        <f t="shared" si="179"/>
        <v>#VALUE!</v>
      </c>
      <c r="NE131" s="33" t="e">
        <f t="shared" si="179"/>
        <v>#VALUE!</v>
      </c>
      <c r="NF131" s="33" t="e">
        <f t="shared" si="179"/>
        <v>#VALUE!</v>
      </c>
      <c r="NG131" s="33" t="e">
        <f t="shared" si="179"/>
        <v>#VALUE!</v>
      </c>
      <c r="NH131" s="33" t="e">
        <f t="shared" si="179"/>
        <v>#VALUE!</v>
      </c>
      <c r="NI131" s="33" t="e">
        <f t="shared" si="179"/>
        <v>#VALUE!</v>
      </c>
    </row>
    <row r="132" spans="1:373" s="34" customFormat="1" ht="15" customHeight="1" outlineLevel="1" x14ac:dyDescent="0.2">
      <c r="A132" s="1047" t="s">
        <v>35</v>
      </c>
      <c r="B132" s="43" t="s">
        <v>36</v>
      </c>
      <c r="C132" s="1050" t="s">
        <v>34</v>
      </c>
      <c r="D132" s="48" t="s">
        <v>32</v>
      </c>
      <c r="E132" s="57" t="s">
        <v>235</v>
      </c>
      <c r="F132" s="58"/>
      <c r="G132" s="84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s="33"/>
      <c r="CE132" s="33"/>
      <c r="CF132" s="33"/>
      <c r="CG132" s="33"/>
      <c r="CH132" s="33"/>
      <c r="CI132" s="33"/>
      <c r="CJ132" s="33"/>
      <c r="CK132" s="33"/>
      <c r="CL132" s="33"/>
      <c r="CM132" s="33"/>
      <c r="CN132" s="33"/>
      <c r="CO132" s="33"/>
      <c r="CP132" s="33"/>
      <c r="CQ132" s="33"/>
      <c r="CR132" s="33"/>
      <c r="CS132" s="33"/>
      <c r="CT132" s="33"/>
      <c r="CU132" s="33"/>
      <c r="CV132" s="33"/>
      <c r="CW132" s="33"/>
      <c r="CX132" s="33"/>
      <c r="CY132" s="33"/>
      <c r="CZ132" s="33"/>
      <c r="DA132" s="33"/>
      <c r="DB132" s="33"/>
      <c r="DC132" s="33"/>
      <c r="DD132" s="33"/>
      <c r="DE132" s="33"/>
      <c r="DF132" s="33"/>
      <c r="DG132" s="33"/>
      <c r="DH132" s="33"/>
      <c r="DI132" s="33"/>
      <c r="DJ132" s="33"/>
      <c r="DK132" s="33"/>
      <c r="DL132" s="33"/>
      <c r="DM132" s="33"/>
      <c r="DN132" s="33"/>
      <c r="DO132" s="33"/>
      <c r="DP132" s="33"/>
      <c r="DQ132" s="33"/>
      <c r="DR132" s="33"/>
      <c r="DS132" s="33"/>
      <c r="DT132" s="33"/>
      <c r="DU132" s="33"/>
      <c r="DV132" s="33"/>
      <c r="DW132" s="33"/>
      <c r="DX132" s="33"/>
      <c r="DY132" s="33"/>
      <c r="DZ132" s="33"/>
      <c r="EA132" s="33"/>
      <c r="EB132" s="33"/>
      <c r="EC132" s="33"/>
      <c r="ED132" s="33"/>
      <c r="EE132" s="33"/>
      <c r="EF132" s="33"/>
      <c r="EG132" s="33"/>
      <c r="EH132" s="33"/>
      <c r="EI132" s="33"/>
      <c r="EJ132" s="33"/>
      <c r="EK132" s="33"/>
      <c r="EL132" s="33"/>
      <c r="EM132" s="33"/>
      <c r="EN132" s="33"/>
      <c r="EO132" s="33"/>
      <c r="EP132" s="33"/>
      <c r="EQ132" s="33"/>
      <c r="ER132" s="33"/>
      <c r="ES132" s="33"/>
      <c r="ET132" s="33"/>
      <c r="EU132" s="33"/>
      <c r="EV132" s="33"/>
      <c r="EW132" s="33"/>
      <c r="EX132" s="33"/>
      <c r="EY132" s="33"/>
      <c r="EZ132" s="33"/>
      <c r="FA132" s="33"/>
      <c r="FB132" s="33"/>
      <c r="FC132" s="33"/>
      <c r="FD132" s="33"/>
      <c r="FE132" s="33"/>
      <c r="FF132" s="33"/>
      <c r="FG132" s="33"/>
      <c r="FH132" s="33"/>
      <c r="FI132" s="33"/>
      <c r="FJ132" s="33"/>
      <c r="FK132" s="33"/>
      <c r="FL132" s="33"/>
      <c r="FM132" s="33"/>
      <c r="FN132" s="33"/>
      <c r="FO132" s="33"/>
      <c r="FP132" s="33"/>
      <c r="FQ132" s="33"/>
      <c r="FR132" s="33"/>
      <c r="FS132" s="33"/>
      <c r="FT132" s="33"/>
      <c r="FU132" s="33"/>
      <c r="FV132" s="33"/>
      <c r="FW132" s="33"/>
      <c r="FX132" s="33"/>
      <c r="FY132" s="33"/>
      <c r="FZ132" s="33"/>
      <c r="GA132" s="33"/>
      <c r="GB132" s="33"/>
      <c r="GC132" s="33"/>
      <c r="GD132" s="33"/>
      <c r="GE132" s="33"/>
      <c r="GF132" s="33"/>
      <c r="GG132" s="33"/>
      <c r="GH132" s="33"/>
      <c r="GI132" s="33"/>
      <c r="GJ132" s="33"/>
      <c r="GK132" s="33"/>
      <c r="GL132" s="33"/>
      <c r="GM132" s="33"/>
      <c r="GN132" s="33"/>
      <c r="GO132" s="33"/>
      <c r="GP132" s="33"/>
      <c r="GQ132" s="33"/>
      <c r="GR132" s="33"/>
      <c r="GS132" s="33"/>
      <c r="GT132" s="33"/>
      <c r="GU132" s="33"/>
      <c r="GV132" s="33"/>
      <c r="GW132" s="33"/>
      <c r="GX132" s="33"/>
      <c r="GY132" s="33"/>
      <c r="GZ132" s="33"/>
      <c r="HA132" s="33"/>
      <c r="HB132" s="33"/>
      <c r="HC132" s="33"/>
      <c r="HD132" s="33"/>
      <c r="HE132" s="33"/>
      <c r="HF132" s="33"/>
      <c r="HG132" s="33"/>
      <c r="HH132" s="33"/>
      <c r="HI132" s="33"/>
      <c r="HJ132" s="33"/>
      <c r="HK132" s="33"/>
      <c r="HL132" s="33"/>
      <c r="HM132" s="33"/>
      <c r="HN132" s="33"/>
      <c r="HO132" s="33"/>
      <c r="HP132" s="33"/>
      <c r="HQ132" s="33"/>
      <c r="HR132" s="33"/>
      <c r="HS132" s="33"/>
      <c r="HT132" s="33"/>
      <c r="HU132" s="33"/>
      <c r="HV132" s="33"/>
      <c r="HW132" s="33"/>
      <c r="HX132" s="33"/>
      <c r="HY132" s="33"/>
      <c r="HZ132" s="33"/>
      <c r="IA132" s="33"/>
      <c r="IB132" s="33"/>
      <c r="IC132" s="33"/>
      <c r="ID132" s="33"/>
      <c r="IE132" s="33"/>
      <c r="IF132" s="33"/>
      <c r="IG132" s="33"/>
      <c r="IH132" s="33"/>
      <c r="II132" s="33"/>
      <c r="IJ132" s="33"/>
      <c r="IK132" s="33"/>
      <c r="IL132" s="33"/>
      <c r="IM132" s="33"/>
      <c r="IN132" s="33"/>
      <c r="IO132" s="33"/>
      <c r="IP132" s="33"/>
      <c r="IQ132" s="33"/>
      <c r="IR132" s="33"/>
      <c r="IS132" s="33"/>
      <c r="IT132" s="33"/>
      <c r="IU132" s="33"/>
      <c r="IV132" s="33"/>
      <c r="IW132" s="33"/>
      <c r="IX132" s="33"/>
      <c r="IY132" s="33"/>
      <c r="IZ132" s="33"/>
      <c r="JA132" s="33"/>
      <c r="JB132" s="33"/>
      <c r="JC132" s="33"/>
      <c r="JD132" s="33"/>
      <c r="JE132" s="33"/>
      <c r="JF132" s="33"/>
      <c r="JG132" s="33"/>
      <c r="JH132" s="33"/>
      <c r="JI132" s="33"/>
      <c r="JJ132" s="33"/>
      <c r="JK132" s="33"/>
      <c r="JL132" s="33"/>
      <c r="JM132" s="33"/>
      <c r="JN132" s="33"/>
      <c r="JO132" s="33"/>
      <c r="JP132" s="33"/>
      <c r="JQ132" s="33"/>
      <c r="JR132" s="33"/>
      <c r="JS132" s="33"/>
      <c r="JT132" s="33"/>
      <c r="JU132" s="33"/>
      <c r="JV132" s="33"/>
      <c r="JW132" s="33"/>
      <c r="JX132" s="33"/>
      <c r="JY132" s="33"/>
      <c r="JZ132" s="33"/>
      <c r="KA132" s="33"/>
      <c r="KB132" s="33"/>
      <c r="KC132" s="33"/>
      <c r="KD132" s="33"/>
      <c r="KE132" s="33"/>
      <c r="KF132" s="33"/>
      <c r="KG132" s="33"/>
      <c r="KH132" s="33"/>
      <c r="KI132" s="33"/>
      <c r="KJ132" s="33"/>
      <c r="KK132" s="33"/>
      <c r="KL132" s="33"/>
      <c r="KM132" s="33"/>
      <c r="KN132" s="33"/>
      <c r="KO132" s="33"/>
      <c r="KP132" s="33"/>
      <c r="KQ132" s="33"/>
      <c r="KR132" s="33"/>
      <c r="KS132" s="33"/>
      <c r="KT132" s="33"/>
      <c r="KU132" s="33"/>
      <c r="KV132" s="33"/>
      <c r="KW132" s="33"/>
      <c r="KX132" s="33"/>
      <c r="KY132" s="33"/>
      <c r="KZ132" s="33"/>
      <c r="LA132" s="33"/>
      <c r="LB132" s="33"/>
      <c r="LC132" s="33"/>
      <c r="LD132" s="33"/>
      <c r="LE132" s="33"/>
      <c r="LF132" s="33"/>
      <c r="LG132" s="33"/>
      <c r="LH132" s="33"/>
      <c r="LI132" s="33"/>
      <c r="LJ132" s="33"/>
      <c r="LK132" s="33"/>
      <c r="LL132" s="33"/>
      <c r="LM132" s="33"/>
      <c r="LN132" s="33"/>
      <c r="LO132" s="33"/>
      <c r="LP132" s="33"/>
      <c r="LQ132" s="33"/>
      <c r="LR132" s="33"/>
      <c r="LS132" s="33"/>
      <c r="LT132" s="33"/>
      <c r="LU132" s="33"/>
      <c r="LV132" s="33"/>
      <c r="LW132" s="33"/>
      <c r="LX132" s="33"/>
      <c r="LY132" s="33"/>
      <c r="LZ132" s="33"/>
      <c r="MA132" s="33"/>
      <c r="MB132" s="33"/>
      <c r="MC132" s="33"/>
      <c r="MD132" s="33"/>
      <c r="ME132" s="33"/>
      <c r="MF132" s="33"/>
      <c r="MG132" s="33"/>
      <c r="MH132" s="33"/>
      <c r="MI132" s="33"/>
      <c r="MJ132" s="33"/>
      <c r="MK132" s="33"/>
      <c r="ML132" s="33"/>
      <c r="MM132" s="33"/>
      <c r="MN132" s="33"/>
      <c r="MO132" s="33"/>
      <c r="MP132" s="33"/>
      <c r="MQ132" s="33"/>
      <c r="MR132" s="33"/>
      <c r="MS132" s="33"/>
      <c r="MT132" s="33"/>
      <c r="MU132" s="33"/>
      <c r="MV132" s="33"/>
      <c r="MW132" s="33"/>
      <c r="MX132" s="33"/>
      <c r="MY132" s="33"/>
      <c r="MZ132" s="33"/>
      <c r="NA132" s="33"/>
      <c r="NB132" s="33"/>
      <c r="NC132" s="33"/>
      <c r="ND132" s="33"/>
      <c r="NE132" s="33"/>
      <c r="NF132" s="33"/>
      <c r="NG132" s="33"/>
      <c r="NH132" s="33"/>
      <c r="NI132" s="33"/>
    </row>
    <row r="133" spans="1:373" s="34" customFormat="1" ht="14.4" outlineLevel="1" x14ac:dyDescent="0.2">
      <c r="A133" s="1048"/>
      <c r="B133" s="18">
        <v>17381</v>
      </c>
      <c r="C133" s="1051"/>
      <c r="D133" s="49">
        <v>681</v>
      </c>
      <c r="E133" s="27" t="s">
        <v>30</v>
      </c>
      <c r="F133" s="25"/>
      <c r="G133" s="84" t="e">
        <v>#VALUE!</v>
      </c>
      <c r="H133" s="33" t="e">
        <f>H131/(VLOOKUP($B123,#REF!,4,FALSE)/31)</f>
        <v>#VALUE!</v>
      </c>
      <c r="I133" s="33" t="e">
        <f>I131/(VLOOKUP($B123,#REF!,4,FALSE)/31)</f>
        <v>#VALUE!</v>
      </c>
      <c r="J133" s="33" t="e">
        <f>J131/(VLOOKUP($B123,#REF!,4,FALSE)/31)</f>
        <v>#REF!</v>
      </c>
      <c r="K133" s="33" t="e">
        <f>K131/(VLOOKUP($B123,#REF!,4,FALSE)/31)</f>
        <v>#VALUE!</v>
      </c>
      <c r="L133" s="33" t="e">
        <f>L131/(VLOOKUP($B123,#REF!,4,FALSE)/31)</f>
        <v>#VALUE!</v>
      </c>
      <c r="M133" s="33" t="e">
        <f>M131/(VLOOKUP($B123,#REF!,4,FALSE)/31)</f>
        <v>#REF!</v>
      </c>
      <c r="N133" s="33" t="e">
        <f>N131/(VLOOKUP($B123,#REF!,4,FALSE)/31)</f>
        <v>#REF!</v>
      </c>
      <c r="O133" s="33" t="e">
        <f>O131/(VLOOKUP($B123,#REF!,4,FALSE)/31)</f>
        <v>#VALUE!</v>
      </c>
      <c r="P133" s="33" t="e">
        <f>P131/(VLOOKUP($B123,#REF!,4,FALSE)/31)</f>
        <v>#VALUE!</v>
      </c>
      <c r="Q133" s="33" t="e">
        <f>Q131/(VLOOKUP($B123,#REF!,4,FALSE)/31)</f>
        <v>#REF!</v>
      </c>
      <c r="R133" s="33" t="e">
        <f>R131/(VLOOKUP($B123,#REF!,4,FALSE)/31)</f>
        <v>#REF!</v>
      </c>
      <c r="S133" s="33" t="e">
        <f>S131/(VLOOKUP($B123,#REF!,4,FALSE)/31)</f>
        <v>#REF!</v>
      </c>
      <c r="T133" s="33" t="e">
        <f>T131/(VLOOKUP($B123,#REF!,4,FALSE)/31)</f>
        <v>#REF!</v>
      </c>
      <c r="U133" s="33" t="e">
        <f>U131/(VLOOKUP($B123,#REF!,4,FALSE)/31)</f>
        <v>#REF!</v>
      </c>
      <c r="V133" s="33" t="e">
        <f>V131/(VLOOKUP($B123,#REF!,4,FALSE)/31)</f>
        <v>#VALUE!</v>
      </c>
      <c r="W133" s="33" t="e">
        <f>W131/(VLOOKUP($B123,#REF!,4,FALSE)/31)</f>
        <v>#VALUE!</v>
      </c>
      <c r="X133" s="33" t="e">
        <f>X131/(VLOOKUP($B123,#REF!,4,FALSE)/31)</f>
        <v>#REF!</v>
      </c>
      <c r="Y133" s="33" t="e">
        <f>Y131/(VLOOKUP($B123,#REF!,4,FALSE)/31)</f>
        <v>#REF!</v>
      </c>
      <c r="Z133" s="33" t="e">
        <f>Z131/(VLOOKUP($B123,#REF!,4,FALSE)/31)</f>
        <v>#REF!</v>
      </c>
      <c r="AA133" s="33" t="e">
        <f>AA131/(VLOOKUP($B123,#REF!,4,FALSE)/31)</f>
        <v>#REF!</v>
      </c>
      <c r="AB133" s="33" t="e">
        <f>AB131/(VLOOKUP($B123,#REF!,4,FALSE)/31)</f>
        <v>#REF!</v>
      </c>
      <c r="AC133" s="33" t="e">
        <f>AC131/(VLOOKUP($B123,#REF!,4,FALSE)/31)</f>
        <v>#VALUE!</v>
      </c>
      <c r="AD133" s="33" t="e">
        <f>AD131/(VLOOKUP($B123,#REF!,4,FALSE)/31)</f>
        <v>#VALUE!</v>
      </c>
      <c r="AE133" s="33" t="e">
        <f>AE131/(VLOOKUP($B123,#REF!,4,FALSE)/31)</f>
        <v>#REF!</v>
      </c>
      <c r="AF133" s="33" t="e">
        <f>AF131/(VLOOKUP($B123,#REF!,4,FALSE)/31)</f>
        <v>#REF!</v>
      </c>
      <c r="AG133" s="33" t="e">
        <f>AG131/(VLOOKUP($B123,#REF!,4,FALSE)/31)</f>
        <v>#REF!</v>
      </c>
      <c r="AH133" s="33" t="e">
        <f>AH131/(VLOOKUP($B123,#REF!,4,FALSE)/31)</f>
        <v>#REF!</v>
      </c>
      <c r="AI133" s="33" t="e">
        <f>AI131/(VLOOKUP($B123,#REF!,4,FALSE)/31)</f>
        <v>#VALUE!</v>
      </c>
      <c r="AJ133" s="33" t="e">
        <f>AJ131/(VLOOKUP($B123,#REF!,4,FALSE)/31)</f>
        <v>#VALUE!</v>
      </c>
      <c r="AK133" s="33" t="e">
        <f>AK131/(VLOOKUP($B123,#REF!,4,FALSE)/31)</f>
        <v>#VALUE!</v>
      </c>
      <c r="AL133" s="33" t="e">
        <f>AL131/(VLOOKUP($B123,#REF!,4,FALSE)/31)</f>
        <v>#REF!</v>
      </c>
      <c r="AM133" s="33" t="e">
        <f>AM131/(VLOOKUP($B123,#REF!,5,FALSE)/28)</f>
        <v>#VALUE!</v>
      </c>
      <c r="AN133" s="33" t="e">
        <f>AN131/(VLOOKUP($B123,#REF!,4,FALSE)/28)</f>
        <v>#VALUE!</v>
      </c>
      <c r="AO133" s="33" t="e">
        <f>AO131/(VLOOKUP($B123,#REF!,4,FALSE)/28)</f>
        <v>#VALUE!</v>
      </c>
      <c r="AP133" s="33" t="e">
        <f>AP131/(VLOOKUP($B123,#REF!,4,FALSE)/28)</f>
        <v>#VALUE!</v>
      </c>
      <c r="AQ133" s="33" t="e">
        <f>AQ131/(VLOOKUP($B123,#REF!,4,FALSE)/28)</f>
        <v>#VALUE!</v>
      </c>
      <c r="AR133" s="33" t="e">
        <f>AR131/(VLOOKUP($B123,#REF!,4,FALSE)/28)</f>
        <v>#VALUE!</v>
      </c>
      <c r="AS133" s="33" t="e">
        <f>AS131/(VLOOKUP($B123,#REF!,4,FALSE)/28)</f>
        <v>#VALUE!</v>
      </c>
      <c r="AT133" s="33" t="e">
        <f>AT131/(VLOOKUP($B123,#REF!,4,FALSE)/28)</f>
        <v>#VALUE!</v>
      </c>
      <c r="AU133" s="33" t="e">
        <f>AU131/(VLOOKUP($B123,#REF!,4,FALSE)/28)</f>
        <v>#VALUE!</v>
      </c>
      <c r="AV133" s="33" t="e">
        <f>AV131/(VLOOKUP($B123,#REF!,4,FALSE)/28)</f>
        <v>#VALUE!</v>
      </c>
      <c r="AW133" s="33" t="e">
        <f>AW131/(VLOOKUP($B123,#REF!,4,FALSE)/28)</f>
        <v>#VALUE!</v>
      </c>
      <c r="AX133" s="33" t="e">
        <f>AX131/(VLOOKUP($B123,#REF!,4,FALSE)/28)</f>
        <v>#VALUE!</v>
      </c>
      <c r="AY133" s="33" t="e">
        <f>AY131/(VLOOKUP($B123,#REF!,4,FALSE)/28)</f>
        <v>#VALUE!</v>
      </c>
      <c r="AZ133" s="33" t="e">
        <f>AZ131/(VLOOKUP($B123,#REF!,4,FALSE)/28)</f>
        <v>#VALUE!</v>
      </c>
      <c r="BA133" s="33" t="e">
        <f>BA131/(VLOOKUP($B123,#REF!,4,FALSE)/28)</f>
        <v>#VALUE!</v>
      </c>
      <c r="BB133" s="33" t="e">
        <f>BB131/(VLOOKUP($B123,#REF!,4,FALSE)/28)</f>
        <v>#VALUE!</v>
      </c>
      <c r="BC133" s="33" t="e">
        <f>BC131/(VLOOKUP($B123,#REF!,4,FALSE)/28)</f>
        <v>#VALUE!</v>
      </c>
      <c r="BD133" s="33" t="e">
        <f>BD131/(VLOOKUP($B123,#REF!,4,FALSE)/28)</f>
        <v>#VALUE!</v>
      </c>
      <c r="BE133" s="33" t="e">
        <f>BE131/(VLOOKUP($B123,#REF!,4,FALSE)/28)</f>
        <v>#VALUE!</v>
      </c>
      <c r="BF133" s="33" t="e">
        <f>BF131/(VLOOKUP($B123,#REF!,4,FALSE)/28)</f>
        <v>#VALUE!</v>
      </c>
      <c r="BG133" s="33" t="e">
        <f>BG131/(VLOOKUP($B123,#REF!,4,FALSE)/28)</f>
        <v>#VALUE!</v>
      </c>
      <c r="BH133" s="33" t="e">
        <f>BH131/(VLOOKUP($B123,#REF!,4,FALSE)/28)</f>
        <v>#VALUE!</v>
      </c>
      <c r="BI133" s="33" t="e">
        <f>BI131/(VLOOKUP($B123,#REF!,4,FALSE)/28)</f>
        <v>#VALUE!</v>
      </c>
      <c r="BJ133" s="33" t="e">
        <f>BJ131/(VLOOKUP($B123,#REF!,4,FALSE)/28)</f>
        <v>#VALUE!</v>
      </c>
      <c r="BK133" s="33" t="e">
        <f>BK131/(VLOOKUP($B123,#REF!,4,FALSE)/28)</f>
        <v>#VALUE!</v>
      </c>
      <c r="BL133" s="33" t="e">
        <f>BL131/(VLOOKUP($B123,#REF!,4,FALSE)/28)</f>
        <v>#VALUE!</v>
      </c>
      <c r="BM133" s="33" t="e">
        <f>BM131/(VLOOKUP($B123,#REF!,4,FALSE)/28)</f>
        <v>#VALUE!</v>
      </c>
      <c r="BN133" s="33" t="e">
        <f>BN131/(VLOOKUP($B123,#REF!,4,FALSE)/28)</f>
        <v>#VALUE!</v>
      </c>
      <c r="BO133" s="33" t="e">
        <f>BO131/(VLOOKUP($B123,#REF!,4,FALSE)/28)</f>
        <v>#VALUE!</v>
      </c>
      <c r="BP133" s="33" t="e">
        <f>BP131/(VLOOKUP($B123,#REF!,6,FALSE)/31)</f>
        <v>#VALUE!</v>
      </c>
      <c r="BQ133" s="33" t="e">
        <f>BQ131/(VLOOKUP($B123,#REF!,6,FALSE)/31)</f>
        <v>#VALUE!</v>
      </c>
      <c r="BR133" s="33" t="e">
        <f>BR131/(VLOOKUP($B123,#REF!,6,FALSE)/31)</f>
        <v>#VALUE!</v>
      </c>
      <c r="BS133" s="33" t="e">
        <f>BS131/(VLOOKUP($B123,#REF!,6,FALSE)/31)</f>
        <v>#VALUE!</v>
      </c>
      <c r="BT133" s="33" t="e">
        <f>BT131/(VLOOKUP($B123,#REF!,6,FALSE)/31)</f>
        <v>#VALUE!</v>
      </c>
      <c r="BU133" s="33" t="e">
        <f>BU131/(VLOOKUP($B123,#REF!,6,FALSE)/31)</f>
        <v>#VALUE!</v>
      </c>
      <c r="BV133" s="33" t="e">
        <f>BV131/(VLOOKUP($B123,#REF!,6,FALSE)/31)</f>
        <v>#VALUE!</v>
      </c>
      <c r="BW133" s="33" t="e">
        <f>BW131/(VLOOKUP($B123,#REF!,6,FALSE)/31)</f>
        <v>#VALUE!</v>
      </c>
      <c r="BX133" s="33" t="e">
        <f>BX131/(VLOOKUP($B123,#REF!,6,FALSE)/31)</f>
        <v>#VALUE!</v>
      </c>
      <c r="BY133" s="33" t="e">
        <f>BY131/(VLOOKUP($B123,#REF!,6,FALSE)/31)</f>
        <v>#VALUE!</v>
      </c>
      <c r="BZ133" s="33" t="e">
        <f>BZ131/(VLOOKUP($B123,#REF!,6,FALSE)/31)</f>
        <v>#VALUE!</v>
      </c>
      <c r="CA133" s="33" t="e">
        <f>CA131/(VLOOKUP($B123,#REF!,6,FALSE)/31)</f>
        <v>#VALUE!</v>
      </c>
      <c r="CB133" s="33" t="e">
        <f>CB131/(VLOOKUP($B123,#REF!,6,FALSE)/31)</f>
        <v>#VALUE!</v>
      </c>
      <c r="CC133" s="33" t="e">
        <f>CC131/(VLOOKUP($B123,#REF!,6,FALSE)/31)</f>
        <v>#VALUE!</v>
      </c>
      <c r="CD133" s="33" t="e">
        <f>CD131/(VLOOKUP($B123,#REF!,6,FALSE)/31)</f>
        <v>#VALUE!</v>
      </c>
      <c r="CE133" s="33" t="e">
        <f>CE131/(VLOOKUP($B123,#REF!,6,FALSE)/31)</f>
        <v>#VALUE!</v>
      </c>
      <c r="CF133" s="33" t="e">
        <f>CF131/(VLOOKUP($B123,#REF!,6,FALSE)/31)</f>
        <v>#VALUE!</v>
      </c>
      <c r="CG133" s="33" t="e">
        <f>CG131/(VLOOKUP($B123,#REF!,6,FALSE)/31)</f>
        <v>#VALUE!</v>
      </c>
      <c r="CH133" s="33" t="e">
        <f>CH131/(VLOOKUP($B123,#REF!,6,FALSE)/31)</f>
        <v>#VALUE!</v>
      </c>
      <c r="CI133" s="33" t="e">
        <f>CI131/(VLOOKUP($B123,#REF!,6,FALSE)/31)</f>
        <v>#VALUE!</v>
      </c>
      <c r="CJ133" s="33" t="e">
        <f>CJ131/(VLOOKUP($B123,#REF!,6,FALSE)/31)</f>
        <v>#VALUE!</v>
      </c>
      <c r="CK133" s="33" t="e">
        <f>CK131/(VLOOKUP($B123,#REF!,6,FALSE)/31)</f>
        <v>#VALUE!</v>
      </c>
      <c r="CL133" s="33" t="e">
        <f>CL131/(VLOOKUP($B123,#REF!,6,FALSE)/31)</f>
        <v>#VALUE!</v>
      </c>
      <c r="CM133" s="33" t="e">
        <f>CM131/(VLOOKUP($B123,#REF!,6,FALSE)/31)</f>
        <v>#VALUE!</v>
      </c>
      <c r="CN133" s="33" t="e">
        <f>CN131/(VLOOKUP($B123,#REF!,6,FALSE)/31)</f>
        <v>#VALUE!</v>
      </c>
      <c r="CO133" s="33" t="e">
        <f>CO131/(VLOOKUP($B123,#REF!,6,FALSE)/31)</f>
        <v>#VALUE!</v>
      </c>
      <c r="CP133" s="33" t="e">
        <f>CP131/(VLOOKUP($B123,#REF!,6,FALSE)/31)</f>
        <v>#VALUE!</v>
      </c>
      <c r="CQ133" s="33" t="e">
        <f>CQ131/(VLOOKUP($B123,#REF!,6,FALSE)/31)</f>
        <v>#VALUE!</v>
      </c>
      <c r="CR133" s="33" t="e">
        <f>CR131/(VLOOKUP($B123,#REF!,6,FALSE)/31)</f>
        <v>#VALUE!</v>
      </c>
      <c r="CS133" s="33" t="e">
        <f>CS131/(VLOOKUP($B123,#REF!,6,FALSE)/31)</f>
        <v>#VALUE!</v>
      </c>
      <c r="CT133" s="33" t="e">
        <f>CT131/(VLOOKUP($B123,#REF!,6,FALSE)/31)</f>
        <v>#VALUE!</v>
      </c>
      <c r="CU133" s="33" t="e">
        <f>CU131/(VLOOKUP($B123,#REF!,7,FALSE)/30)</f>
        <v>#VALUE!</v>
      </c>
      <c r="CV133" s="33" t="e">
        <f>CV131/(VLOOKUP($B123,#REF!,7,FALSE)/30)</f>
        <v>#VALUE!</v>
      </c>
      <c r="CW133" s="33" t="e">
        <f>CW131/(VLOOKUP($B123,#REF!,7,FALSE)/30)</f>
        <v>#VALUE!</v>
      </c>
      <c r="CX133" s="33" t="e">
        <f>CX131/(VLOOKUP($B123,#REF!,7,FALSE)/30)</f>
        <v>#VALUE!</v>
      </c>
      <c r="CY133" s="33" t="e">
        <f>CY131/(VLOOKUP($B123,#REF!,7,FALSE)/30)</f>
        <v>#VALUE!</v>
      </c>
      <c r="CZ133" s="33" t="e">
        <f>CZ131/(VLOOKUP($B123,#REF!,7,FALSE)/30)</f>
        <v>#VALUE!</v>
      </c>
      <c r="DA133" s="33" t="e">
        <f>DA131/(VLOOKUP($B123,#REF!,7,FALSE)/30)</f>
        <v>#VALUE!</v>
      </c>
      <c r="DB133" s="33" t="e">
        <f>DB131/(VLOOKUP($B123,#REF!,7,FALSE)/30)</f>
        <v>#VALUE!</v>
      </c>
      <c r="DC133" s="33" t="e">
        <f>DC131/(VLOOKUP($B123,#REF!,7,FALSE)/30)</f>
        <v>#VALUE!</v>
      </c>
      <c r="DD133" s="33" t="e">
        <f>DD131/(VLOOKUP($B123,#REF!,7,FALSE)/30)</f>
        <v>#VALUE!</v>
      </c>
      <c r="DE133" s="33" t="e">
        <f>DE131/(VLOOKUP($B123,#REF!,7,FALSE)/30)</f>
        <v>#VALUE!</v>
      </c>
      <c r="DF133" s="33" t="e">
        <f>DF131/(VLOOKUP($B123,#REF!,7,FALSE)/30)</f>
        <v>#VALUE!</v>
      </c>
      <c r="DG133" s="33" t="e">
        <f>DG131/(VLOOKUP($B123,#REF!,7,FALSE)/30)</f>
        <v>#VALUE!</v>
      </c>
      <c r="DH133" s="33" t="e">
        <f>DH131/(VLOOKUP($B123,#REF!,7,FALSE)/30)</f>
        <v>#VALUE!</v>
      </c>
      <c r="DI133" s="33" t="e">
        <f>DI131/(VLOOKUP($B123,#REF!,7,FALSE)/30)</f>
        <v>#VALUE!</v>
      </c>
      <c r="DJ133" s="33" t="e">
        <f>DJ131/(VLOOKUP($B123,#REF!,7,FALSE)/30)</f>
        <v>#VALUE!</v>
      </c>
      <c r="DK133" s="33" t="e">
        <f>DK131/(VLOOKUP($B123,#REF!,7,FALSE)/30)</f>
        <v>#VALUE!</v>
      </c>
      <c r="DL133" s="33" t="e">
        <f>DL131/(VLOOKUP($B123,#REF!,7,FALSE)/30)</f>
        <v>#VALUE!</v>
      </c>
      <c r="DM133" s="33" t="e">
        <f>DM131/(VLOOKUP($B123,#REF!,7,FALSE)/30)</f>
        <v>#VALUE!</v>
      </c>
      <c r="DN133" s="33" t="e">
        <f>DN131/(VLOOKUP($B123,#REF!,7,FALSE)/30)</f>
        <v>#VALUE!</v>
      </c>
      <c r="DO133" s="33" t="e">
        <f>DO131/(VLOOKUP($B123,#REF!,7,FALSE)/30)</f>
        <v>#VALUE!</v>
      </c>
      <c r="DP133" s="33" t="e">
        <f>DP131/(VLOOKUP($B123,#REF!,7,FALSE)/30)</f>
        <v>#VALUE!</v>
      </c>
      <c r="DQ133" s="33" t="e">
        <f>DQ131/(VLOOKUP($B123,#REF!,7,FALSE)/30)</f>
        <v>#VALUE!</v>
      </c>
      <c r="DR133" s="33" t="e">
        <f>DR131/(VLOOKUP($B123,#REF!,7,FALSE)/30)</f>
        <v>#VALUE!</v>
      </c>
      <c r="DS133" s="33" t="e">
        <f>DS131/(VLOOKUP($B123,#REF!,7,FALSE)/30)</f>
        <v>#VALUE!</v>
      </c>
      <c r="DT133" s="33" t="e">
        <f>DT131/(VLOOKUP($B123,#REF!,7,FALSE)/30)</f>
        <v>#VALUE!</v>
      </c>
      <c r="DU133" s="33" t="e">
        <f>DU131/(VLOOKUP($B123,#REF!,7,FALSE)/30)</f>
        <v>#VALUE!</v>
      </c>
      <c r="DV133" s="33" t="e">
        <f>DV131/(VLOOKUP($B123,#REF!,7,FALSE)/30)</f>
        <v>#VALUE!</v>
      </c>
      <c r="DW133" s="33" t="e">
        <f>DW131/(VLOOKUP($B123,#REF!,7,FALSE)/30)</f>
        <v>#VALUE!</v>
      </c>
      <c r="DX133" s="33" t="e">
        <f>DX131/(VLOOKUP($B123,#REF!,7,FALSE)/30)</f>
        <v>#VALUE!</v>
      </c>
      <c r="DY133" s="33" t="e">
        <f>DY131/(VLOOKUP($B123,#REF!,8,FALSE)/31)</f>
        <v>#VALUE!</v>
      </c>
      <c r="DZ133" s="33" t="e">
        <f>DZ131/(VLOOKUP($B123,#REF!,8,FALSE)/31)</f>
        <v>#VALUE!</v>
      </c>
      <c r="EA133" s="33" t="e">
        <f>EA131/(VLOOKUP($B123,#REF!,8,FALSE)/31)</f>
        <v>#VALUE!</v>
      </c>
      <c r="EB133" s="33" t="e">
        <f>EB131/(VLOOKUP($B123,#REF!,8,FALSE)/31)</f>
        <v>#VALUE!</v>
      </c>
      <c r="EC133" s="33" t="e">
        <f>EC131/(VLOOKUP($B123,#REF!,8,FALSE)/31)</f>
        <v>#VALUE!</v>
      </c>
      <c r="ED133" s="33" t="e">
        <f>ED131/(VLOOKUP($B123,#REF!,8,FALSE)/31)</f>
        <v>#VALUE!</v>
      </c>
      <c r="EE133" s="33" t="e">
        <f>EE131/(VLOOKUP($B123,#REF!,8,FALSE)/31)</f>
        <v>#VALUE!</v>
      </c>
      <c r="EF133" s="33" t="e">
        <f>EF131/(VLOOKUP($B123,#REF!,8,FALSE)/31)</f>
        <v>#VALUE!</v>
      </c>
      <c r="EG133" s="33" t="e">
        <f>EG131/(VLOOKUP($B123,#REF!,8,FALSE)/31)</f>
        <v>#VALUE!</v>
      </c>
      <c r="EH133" s="33" t="e">
        <f>EH131/(VLOOKUP($B123,#REF!,8,FALSE)/31)</f>
        <v>#VALUE!</v>
      </c>
      <c r="EI133" s="33" t="e">
        <f>EI131/(VLOOKUP($B123,#REF!,8,FALSE)/31)</f>
        <v>#VALUE!</v>
      </c>
      <c r="EJ133" s="33" t="e">
        <f>EJ131/(VLOOKUP($B123,#REF!,8,FALSE)/31)</f>
        <v>#VALUE!</v>
      </c>
      <c r="EK133" s="33" t="e">
        <f>EK131/(VLOOKUP($B123,#REF!,8,FALSE)/31)</f>
        <v>#VALUE!</v>
      </c>
      <c r="EL133" s="33" t="e">
        <f>EL131/(VLOOKUP($B123,#REF!,8,FALSE)/31)</f>
        <v>#VALUE!</v>
      </c>
      <c r="EM133" s="33" t="e">
        <f>EM131/(VLOOKUP($B123,#REF!,8,FALSE)/31)</f>
        <v>#VALUE!</v>
      </c>
      <c r="EN133" s="33" t="e">
        <f>EN131/(VLOOKUP($B123,#REF!,8,FALSE)/31)</f>
        <v>#VALUE!</v>
      </c>
      <c r="EO133" s="33" t="e">
        <f>EO131/(VLOOKUP($B123,#REF!,8,FALSE)/31)</f>
        <v>#VALUE!</v>
      </c>
      <c r="EP133" s="33" t="e">
        <f>EP131/(VLOOKUP($B123,#REF!,8,FALSE)/31)</f>
        <v>#VALUE!</v>
      </c>
      <c r="EQ133" s="33" t="e">
        <f>EQ131/(VLOOKUP($B123,#REF!,8,FALSE)/31)</f>
        <v>#VALUE!</v>
      </c>
      <c r="ER133" s="33" t="e">
        <f>ER131/(VLOOKUP($B123,#REF!,8,FALSE)/31)</f>
        <v>#VALUE!</v>
      </c>
      <c r="ES133" s="33" t="e">
        <f>ES131/(VLOOKUP($B123,#REF!,8,FALSE)/31)</f>
        <v>#VALUE!</v>
      </c>
      <c r="ET133" s="33" t="e">
        <f>ET131/(VLOOKUP($B123,#REF!,8,FALSE)/31)</f>
        <v>#VALUE!</v>
      </c>
      <c r="EU133" s="33" t="e">
        <f>EU131/(VLOOKUP($B123,#REF!,8,FALSE)/31)</f>
        <v>#VALUE!</v>
      </c>
      <c r="EV133" s="33" t="e">
        <f>EV131/(VLOOKUP($B123,#REF!,8,FALSE)/31)</f>
        <v>#VALUE!</v>
      </c>
      <c r="EW133" s="33" t="e">
        <f>EW131/(VLOOKUP($B123,#REF!,8,FALSE)/31)</f>
        <v>#VALUE!</v>
      </c>
      <c r="EX133" s="33" t="e">
        <f>EX131/(VLOOKUP($B123,#REF!,8,FALSE)/31)</f>
        <v>#VALUE!</v>
      </c>
      <c r="EY133" s="33" t="e">
        <f>EY131/(VLOOKUP($B123,#REF!,8,FALSE)/31)</f>
        <v>#VALUE!</v>
      </c>
      <c r="EZ133" s="33" t="e">
        <f>EZ131/(VLOOKUP($B123,#REF!,8,FALSE)/31)</f>
        <v>#VALUE!</v>
      </c>
      <c r="FA133" s="33" t="e">
        <f>FA131/(VLOOKUP($B123,#REF!,8,FALSE)/31)</f>
        <v>#VALUE!</v>
      </c>
      <c r="FB133" s="33" t="e">
        <f>FB131/(VLOOKUP($B123,#REF!,8,FALSE)/31)</f>
        <v>#VALUE!</v>
      </c>
      <c r="FC133" s="33" t="e">
        <f>FC131/(VLOOKUP($B123,#REF!,8,FALSE)/31)</f>
        <v>#VALUE!</v>
      </c>
      <c r="FD133" s="33" t="e">
        <f>FD131/(VLOOKUP($B123,#REF!,9,FALSE)/30)</f>
        <v>#VALUE!</v>
      </c>
      <c r="FE133" s="33" t="e">
        <f>FE131/(VLOOKUP($B123,#REF!,9,FALSE)/30)</f>
        <v>#VALUE!</v>
      </c>
      <c r="FF133" s="33" t="e">
        <f>FF131/(VLOOKUP($B123,#REF!,9,FALSE)/30)</f>
        <v>#VALUE!</v>
      </c>
      <c r="FG133" s="33" t="e">
        <f>FG131/(VLOOKUP($B123,#REF!,9,FALSE)/30)</f>
        <v>#VALUE!</v>
      </c>
      <c r="FH133" s="33" t="e">
        <f>FH131/(VLOOKUP($B123,#REF!,9,FALSE)/30)</f>
        <v>#VALUE!</v>
      </c>
      <c r="FI133" s="33" t="e">
        <f>FI131/(VLOOKUP($B123,#REF!,9,FALSE)/30)</f>
        <v>#VALUE!</v>
      </c>
      <c r="FJ133" s="33" t="e">
        <f>FJ131/(VLOOKUP($B123,#REF!,9,FALSE)/30)</f>
        <v>#VALUE!</v>
      </c>
      <c r="FK133" s="33" t="e">
        <f>FK131/(VLOOKUP($B123,#REF!,9,FALSE)/30)</f>
        <v>#VALUE!</v>
      </c>
      <c r="FL133" s="33" t="e">
        <f>FL131/(VLOOKUP($B123,#REF!,9,FALSE)/30)</f>
        <v>#VALUE!</v>
      </c>
      <c r="FM133" s="33" t="e">
        <f>FM131/(VLOOKUP($B123,#REF!,9,FALSE)/30)</f>
        <v>#VALUE!</v>
      </c>
      <c r="FN133" s="33" t="e">
        <f>FN131/(VLOOKUP($B123,#REF!,9,FALSE)/30)</f>
        <v>#VALUE!</v>
      </c>
      <c r="FO133" s="33" t="e">
        <f>FO131/(VLOOKUP($B123,#REF!,9,FALSE)/30)</f>
        <v>#VALUE!</v>
      </c>
      <c r="FP133" s="33" t="e">
        <f>FP131/(VLOOKUP($B123,#REF!,9,FALSE)/30)</f>
        <v>#VALUE!</v>
      </c>
      <c r="FQ133" s="33" t="e">
        <f>FQ131/(VLOOKUP($B123,#REF!,9,FALSE)/30)</f>
        <v>#VALUE!</v>
      </c>
      <c r="FR133" s="33" t="e">
        <f>FR131/(VLOOKUP($B123,#REF!,9,FALSE)/30)</f>
        <v>#VALUE!</v>
      </c>
      <c r="FS133" s="33" t="e">
        <f>FS131/(VLOOKUP($B123,#REF!,9,FALSE)/30)</f>
        <v>#VALUE!</v>
      </c>
      <c r="FT133" s="33" t="e">
        <f>FT131/(VLOOKUP($B123,#REF!,9,FALSE)/30)</f>
        <v>#VALUE!</v>
      </c>
      <c r="FU133" s="33" t="e">
        <f>FU131/(VLOOKUP($B123,#REF!,9,FALSE)/30)</f>
        <v>#VALUE!</v>
      </c>
      <c r="FV133" s="33" t="e">
        <f>FV131/(VLOOKUP($B123,#REF!,9,FALSE)/30)</f>
        <v>#VALUE!</v>
      </c>
      <c r="FW133" s="33" t="e">
        <f>FW131/(VLOOKUP($B123,#REF!,9,FALSE)/30)</f>
        <v>#VALUE!</v>
      </c>
      <c r="FX133" s="33" t="e">
        <f>FX131/(VLOOKUP($B123,#REF!,9,FALSE)/30)</f>
        <v>#VALUE!</v>
      </c>
      <c r="FY133" s="33" t="e">
        <f>FY131/(VLOOKUP($B123,#REF!,9,FALSE)/30)</f>
        <v>#VALUE!</v>
      </c>
      <c r="FZ133" s="33" t="e">
        <f>FZ131/(VLOOKUP($B123,#REF!,9,FALSE)/30)</f>
        <v>#VALUE!</v>
      </c>
      <c r="GA133" s="33" t="e">
        <f>GA131/(VLOOKUP($B123,#REF!,9,FALSE)/30)</f>
        <v>#VALUE!</v>
      </c>
      <c r="GB133" s="33" t="e">
        <f>GB131/(VLOOKUP($B123,#REF!,9,FALSE)/30)</f>
        <v>#VALUE!</v>
      </c>
      <c r="GC133" s="33" t="e">
        <f>GC131/(VLOOKUP($B123,#REF!,9,FALSE)/30)</f>
        <v>#VALUE!</v>
      </c>
      <c r="GD133" s="33" t="e">
        <f>GD131/(VLOOKUP($B123,#REF!,9,FALSE)/30)</f>
        <v>#VALUE!</v>
      </c>
      <c r="GE133" s="33" t="e">
        <f>GE131/(VLOOKUP($B123,#REF!,9,FALSE)/30)</f>
        <v>#VALUE!</v>
      </c>
      <c r="GF133" s="33" t="e">
        <f>GF131/(VLOOKUP($B123,#REF!,9,FALSE)/30)</f>
        <v>#VALUE!</v>
      </c>
      <c r="GG133" s="33" t="e">
        <f>GG131/(VLOOKUP($B123,#REF!,9,FALSE)/30)</f>
        <v>#VALUE!</v>
      </c>
      <c r="GH133" s="33" t="e">
        <f>GH131/(VLOOKUP($B123,#REF!,10,FALSE)/31)</f>
        <v>#VALUE!</v>
      </c>
      <c r="GI133" s="33" t="e">
        <f>GI131/(VLOOKUP($B123,#REF!,10,FALSE)/31)</f>
        <v>#VALUE!</v>
      </c>
      <c r="GJ133" s="33" t="e">
        <f>GJ131/(VLOOKUP($B123,#REF!,10,FALSE)/31)</f>
        <v>#VALUE!</v>
      </c>
      <c r="GK133" s="33" t="e">
        <f>GK131/(VLOOKUP($B123,#REF!,10,FALSE)/31)</f>
        <v>#VALUE!</v>
      </c>
      <c r="GL133" s="33" t="e">
        <f>GL131/(VLOOKUP($B123,#REF!,10,FALSE)/31)</f>
        <v>#VALUE!</v>
      </c>
      <c r="GM133" s="33" t="e">
        <f>GM131/(VLOOKUP($B123,#REF!,10,FALSE)/31)</f>
        <v>#VALUE!</v>
      </c>
      <c r="GN133" s="33" t="e">
        <f>GN131/(VLOOKUP($B123,#REF!,10,FALSE)/31)</f>
        <v>#VALUE!</v>
      </c>
      <c r="GO133" s="33" t="e">
        <f>GO131/(VLOOKUP($B123,#REF!,10,FALSE)/31)</f>
        <v>#VALUE!</v>
      </c>
      <c r="GP133" s="33" t="e">
        <f>GP131/(VLOOKUP($B123,#REF!,10,FALSE)/31)</f>
        <v>#VALUE!</v>
      </c>
      <c r="GQ133" s="33" t="e">
        <f>GQ131/(VLOOKUP($B123,#REF!,10,FALSE)/31)</f>
        <v>#VALUE!</v>
      </c>
      <c r="GR133" s="33" t="e">
        <f>GR131/(VLOOKUP($B123,#REF!,10,FALSE)/31)</f>
        <v>#VALUE!</v>
      </c>
      <c r="GS133" s="33" t="e">
        <f>GS131/(VLOOKUP($B123,#REF!,10,FALSE)/31)</f>
        <v>#VALUE!</v>
      </c>
      <c r="GT133" s="33" t="e">
        <f>GT131/(VLOOKUP($B123,#REF!,10,FALSE)/31)</f>
        <v>#VALUE!</v>
      </c>
      <c r="GU133" s="33" t="e">
        <f>GU131/(VLOOKUP($B123,#REF!,10,FALSE)/31)</f>
        <v>#VALUE!</v>
      </c>
      <c r="GV133" s="33" t="e">
        <f>GV131/(VLOOKUP($B123,#REF!,10,FALSE)/31)</f>
        <v>#VALUE!</v>
      </c>
      <c r="GW133" s="33" t="e">
        <f>GW131/(VLOOKUP($B123,#REF!,10,FALSE)/31)</f>
        <v>#VALUE!</v>
      </c>
      <c r="GX133" s="33" t="e">
        <f>GX131/(VLOOKUP($B123,#REF!,10,FALSE)/31)</f>
        <v>#VALUE!</v>
      </c>
      <c r="GY133" s="33" t="e">
        <f>GY131/(VLOOKUP($B123,#REF!,10,FALSE)/31)</f>
        <v>#VALUE!</v>
      </c>
      <c r="GZ133" s="33" t="e">
        <f>GZ131/(VLOOKUP($B123,#REF!,10,FALSE)/31)</f>
        <v>#VALUE!</v>
      </c>
      <c r="HA133" s="33" t="e">
        <f>HA131/(VLOOKUP($B123,#REF!,10,FALSE)/31)</f>
        <v>#VALUE!</v>
      </c>
      <c r="HB133" s="33" t="e">
        <f>HB131/(VLOOKUP($B123,#REF!,10,FALSE)/31)</f>
        <v>#VALUE!</v>
      </c>
      <c r="HC133" s="33" t="e">
        <f>HC131/(VLOOKUP($B123,#REF!,10,FALSE)/31)</f>
        <v>#VALUE!</v>
      </c>
      <c r="HD133" s="33" t="e">
        <f>HD131/(VLOOKUP($B123,#REF!,10,FALSE)/31)</f>
        <v>#VALUE!</v>
      </c>
      <c r="HE133" s="33" t="e">
        <f>HE131/(VLOOKUP($B123,#REF!,10,FALSE)/31)</f>
        <v>#VALUE!</v>
      </c>
      <c r="HF133" s="33" t="e">
        <f>HF131/(VLOOKUP($B123,#REF!,10,FALSE)/31)</f>
        <v>#VALUE!</v>
      </c>
      <c r="HG133" s="33" t="e">
        <f>HG131/(VLOOKUP($B123,#REF!,10,FALSE)/31)</f>
        <v>#VALUE!</v>
      </c>
      <c r="HH133" s="33" t="e">
        <f>HH131/(VLOOKUP($B123,#REF!,10,FALSE)/31)</f>
        <v>#VALUE!</v>
      </c>
      <c r="HI133" s="33" t="e">
        <f>HI131/(VLOOKUP($B123,#REF!,10,FALSE)/31)</f>
        <v>#VALUE!</v>
      </c>
      <c r="HJ133" s="33" t="e">
        <f>HJ131/(VLOOKUP($B123,#REF!,10,FALSE)/31)</f>
        <v>#VALUE!</v>
      </c>
      <c r="HK133" s="33" t="e">
        <f>HK131/(VLOOKUP($B123,#REF!,10,FALSE)/31)</f>
        <v>#VALUE!</v>
      </c>
      <c r="HL133" s="33" t="e">
        <f>HL131/(VLOOKUP($B123,#REF!,10,FALSE)/31)</f>
        <v>#VALUE!</v>
      </c>
      <c r="HM133" s="33" t="e">
        <f>HM131/(VLOOKUP($B123,#REF!,11,FALSE)/31)</f>
        <v>#VALUE!</v>
      </c>
      <c r="HN133" s="33" t="e">
        <f>HN131/(VLOOKUP($B123,#REF!,11,FALSE)/31)</f>
        <v>#VALUE!</v>
      </c>
      <c r="HO133" s="33" t="e">
        <f>HO131/(VLOOKUP($B123,#REF!,11,FALSE)/31)</f>
        <v>#VALUE!</v>
      </c>
      <c r="HP133" s="33" t="e">
        <f>HP131/(VLOOKUP($B123,#REF!,11,FALSE)/31)</f>
        <v>#VALUE!</v>
      </c>
      <c r="HQ133" s="33" t="e">
        <f>HQ131/(VLOOKUP($B123,#REF!,11,FALSE)/31)</f>
        <v>#VALUE!</v>
      </c>
      <c r="HR133" s="33" t="e">
        <f>HR131/(VLOOKUP($B123,#REF!,11,FALSE)/31)</f>
        <v>#VALUE!</v>
      </c>
      <c r="HS133" s="33" t="e">
        <f>HS131/(VLOOKUP($B123,#REF!,11,FALSE)/31)</f>
        <v>#VALUE!</v>
      </c>
      <c r="HT133" s="33" t="e">
        <f>HT131/(VLOOKUP($B123,#REF!,11,FALSE)/31)</f>
        <v>#VALUE!</v>
      </c>
      <c r="HU133" s="33" t="e">
        <f>HU131/(VLOOKUP($B123,#REF!,11,FALSE)/31)</f>
        <v>#VALUE!</v>
      </c>
      <c r="HV133" s="33" t="e">
        <f>HV131/(VLOOKUP($B123,#REF!,11,FALSE)/31)</f>
        <v>#VALUE!</v>
      </c>
      <c r="HW133" s="33" t="e">
        <f>HW131/(VLOOKUP($B123,#REF!,11,FALSE)/31)</f>
        <v>#VALUE!</v>
      </c>
      <c r="HX133" s="33" t="e">
        <f>HX131/(VLOOKUP($B123,#REF!,11,FALSE)/31)</f>
        <v>#VALUE!</v>
      </c>
      <c r="HY133" s="33" t="e">
        <f>HY131/(VLOOKUP($B123,#REF!,11,FALSE)/31)</f>
        <v>#VALUE!</v>
      </c>
      <c r="HZ133" s="33" t="e">
        <f>HZ131/(VLOOKUP($B123,#REF!,11,FALSE)/31)</f>
        <v>#VALUE!</v>
      </c>
      <c r="IA133" s="33" t="e">
        <f>IA131/(VLOOKUP($B123,#REF!,11,FALSE)/31)</f>
        <v>#VALUE!</v>
      </c>
      <c r="IB133" s="33" t="e">
        <f>IB131/(VLOOKUP($B123,#REF!,11,FALSE)/31)</f>
        <v>#VALUE!</v>
      </c>
      <c r="IC133" s="33" t="e">
        <f>IC131/(VLOOKUP($B123,#REF!,11,FALSE)/31)</f>
        <v>#VALUE!</v>
      </c>
      <c r="ID133" s="33" t="e">
        <f>ID131/(VLOOKUP($B123,#REF!,11,FALSE)/31)</f>
        <v>#VALUE!</v>
      </c>
      <c r="IE133" s="33" t="e">
        <f>IE131/(VLOOKUP($B123,#REF!,11,FALSE)/31)</f>
        <v>#VALUE!</v>
      </c>
      <c r="IF133" s="33" t="e">
        <f>IF131/(VLOOKUP($B123,#REF!,11,FALSE)/31)</f>
        <v>#VALUE!</v>
      </c>
      <c r="IG133" s="33" t="e">
        <f>IG131/(VLOOKUP($B123,#REF!,11,FALSE)/31)</f>
        <v>#VALUE!</v>
      </c>
      <c r="IH133" s="33" t="e">
        <f>IH131/(VLOOKUP($B123,#REF!,11,FALSE)/31)</f>
        <v>#VALUE!</v>
      </c>
      <c r="II133" s="33" t="e">
        <f>II131/(VLOOKUP($B123,#REF!,11,FALSE)/31)</f>
        <v>#VALUE!</v>
      </c>
      <c r="IJ133" s="33" t="e">
        <f>IJ131/(VLOOKUP($B123,#REF!,11,FALSE)/31)</f>
        <v>#VALUE!</v>
      </c>
      <c r="IK133" s="33" t="e">
        <f>IK131/(VLOOKUP($B123,#REF!,11,FALSE)/31)</f>
        <v>#VALUE!</v>
      </c>
      <c r="IL133" s="33" t="e">
        <f>IL131/(VLOOKUP($B123,#REF!,11,FALSE)/31)</f>
        <v>#VALUE!</v>
      </c>
      <c r="IM133" s="33" t="e">
        <f>IM131/(VLOOKUP($B123,#REF!,11,FALSE)/31)</f>
        <v>#VALUE!</v>
      </c>
      <c r="IN133" s="33" t="e">
        <f>IN131/(VLOOKUP($B123,#REF!,11,FALSE)/31)</f>
        <v>#VALUE!</v>
      </c>
      <c r="IO133" s="33" t="e">
        <f>IO131/(VLOOKUP($B123,#REF!,11,FALSE)/31)</f>
        <v>#VALUE!</v>
      </c>
      <c r="IP133" s="33" t="e">
        <f>IP131/(VLOOKUP($B123,#REF!,11,FALSE)/31)</f>
        <v>#VALUE!</v>
      </c>
      <c r="IQ133" s="33" t="e">
        <f>IQ131/(VLOOKUP($B123,#REF!,11,FALSE)/31)</f>
        <v>#VALUE!</v>
      </c>
      <c r="IR133" s="33" t="e">
        <f>IR131/(VLOOKUP($B123,#REF!,12,FALSE)/30)</f>
        <v>#VALUE!</v>
      </c>
      <c r="IS133" s="33" t="e">
        <f>IS131/(VLOOKUP($B123,#REF!,12,FALSE)/30)</f>
        <v>#VALUE!</v>
      </c>
      <c r="IT133" s="33" t="e">
        <f>IT131/(VLOOKUP($B123,#REF!,12,FALSE)/30)</f>
        <v>#VALUE!</v>
      </c>
      <c r="IU133" s="33" t="e">
        <f>IU131/(VLOOKUP($B123,#REF!,12,FALSE)/30)</f>
        <v>#VALUE!</v>
      </c>
      <c r="IV133" s="33" t="e">
        <f>IV131/(VLOOKUP($B123,#REF!,12,FALSE)/30)</f>
        <v>#VALUE!</v>
      </c>
      <c r="IW133" s="33" t="e">
        <f>IW131/(VLOOKUP($B123,#REF!,12,FALSE)/30)</f>
        <v>#VALUE!</v>
      </c>
      <c r="IX133" s="33" t="e">
        <f>IX131/(VLOOKUP($B123,#REF!,12,FALSE)/30)</f>
        <v>#VALUE!</v>
      </c>
      <c r="IY133" s="33" t="e">
        <f>IY131/(VLOOKUP($B123,#REF!,12,FALSE)/30)</f>
        <v>#VALUE!</v>
      </c>
      <c r="IZ133" s="33" t="e">
        <f>IZ131/(VLOOKUP($B123,#REF!,12,FALSE)/30)</f>
        <v>#VALUE!</v>
      </c>
      <c r="JA133" s="33" t="e">
        <f>JA131/(VLOOKUP($B123,#REF!,12,FALSE)/30)</f>
        <v>#VALUE!</v>
      </c>
      <c r="JB133" s="33" t="e">
        <f>JB131/(VLOOKUP($B123,#REF!,12,FALSE)/30)</f>
        <v>#VALUE!</v>
      </c>
      <c r="JC133" s="33" t="e">
        <f>JC131/(VLOOKUP($B123,#REF!,12,FALSE)/30)</f>
        <v>#VALUE!</v>
      </c>
      <c r="JD133" s="33" t="e">
        <f>JD131/(VLOOKUP($B123,#REF!,12,FALSE)/30)</f>
        <v>#VALUE!</v>
      </c>
      <c r="JE133" s="33" t="e">
        <f>JE131/(VLOOKUP($B123,#REF!,12,FALSE)/30)</f>
        <v>#VALUE!</v>
      </c>
      <c r="JF133" s="33" t="e">
        <f>JF131/(VLOOKUP($B123,#REF!,12,FALSE)/30)</f>
        <v>#VALUE!</v>
      </c>
      <c r="JG133" s="33" t="e">
        <f>JG131/(VLOOKUP($B123,#REF!,12,FALSE)/30)</f>
        <v>#VALUE!</v>
      </c>
      <c r="JH133" s="33" t="e">
        <f>JH131/(VLOOKUP($B123,#REF!,12,FALSE)/30)</f>
        <v>#VALUE!</v>
      </c>
      <c r="JI133" s="33" t="e">
        <f>JI131/(VLOOKUP($B123,#REF!,12,FALSE)/30)</f>
        <v>#VALUE!</v>
      </c>
      <c r="JJ133" s="33" t="e">
        <f>JJ131/(VLOOKUP($B123,#REF!,12,FALSE)/30)</f>
        <v>#VALUE!</v>
      </c>
      <c r="JK133" s="33" t="e">
        <f>JK131/(VLOOKUP($B123,#REF!,12,FALSE)/30)</f>
        <v>#VALUE!</v>
      </c>
      <c r="JL133" s="33" t="e">
        <f>JL131/(VLOOKUP($B123,#REF!,12,FALSE)/30)</f>
        <v>#VALUE!</v>
      </c>
      <c r="JM133" s="33" t="e">
        <f>JM131/(VLOOKUP($B123,#REF!,12,FALSE)/30)</f>
        <v>#VALUE!</v>
      </c>
      <c r="JN133" s="33" t="e">
        <f>JN131/(VLOOKUP($B123,#REF!,12,FALSE)/30)</f>
        <v>#VALUE!</v>
      </c>
      <c r="JO133" s="33" t="e">
        <f>JO131/(VLOOKUP($B123,#REF!,12,FALSE)/30)</f>
        <v>#VALUE!</v>
      </c>
      <c r="JP133" s="33" t="e">
        <f>JP131/(VLOOKUP($B123,#REF!,12,FALSE)/30)</f>
        <v>#VALUE!</v>
      </c>
      <c r="JQ133" s="33" t="e">
        <f>JQ131/(VLOOKUP($B123,#REF!,12,FALSE)/30)</f>
        <v>#VALUE!</v>
      </c>
      <c r="JR133" s="33" t="e">
        <f>JR131/(VLOOKUP($B123,#REF!,12,FALSE)/30)</f>
        <v>#VALUE!</v>
      </c>
      <c r="JS133" s="33" t="e">
        <f>JS131/(VLOOKUP($B123,#REF!,12,FALSE)/30)</f>
        <v>#VALUE!</v>
      </c>
      <c r="JT133" s="33" t="e">
        <f>JT131/(VLOOKUP($B123,#REF!,12,FALSE)/30)</f>
        <v>#VALUE!</v>
      </c>
      <c r="JU133" s="33" t="e">
        <f>JU131/(VLOOKUP($B123,#REF!,12,FALSE)/30)</f>
        <v>#VALUE!</v>
      </c>
      <c r="JV133" s="33" t="e">
        <f>JV131/(VLOOKUP($B123,#REF!,12,FALSE)/30)</f>
        <v>#VALUE!</v>
      </c>
      <c r="JW133" s="33" t="e">
        <f>JW131/(VLOOKUP($B123,#REF!,12,FALSE)/30)</f>
        <v>#VALUE!</v>
      </c>
      <c r="JX133" s="33" t="e">
        <f>JX131/(VLOOKUP($B123,#REF!,12,FALSE)/30)</f>
        <v>#VALUE!</v>
      </c>
      <c r="JY133" s="33" t="e">
        <f>JY131/(VLOOKUP($B123,#REF!,12,FALSE)/30)</f>
        <v>#VALUE!</v>
      </c>
      <c r="JZ133" s="33" t="e">
        <f>JZ131/(VLOOKUP($B123,#REF!,12,FALSE)/30)</f>
        <v>#VALUE!</v>
      </c>
      <c r="KA133" s="33" t="e">
        <f>KA131/(VLOOKUP($B123,#REF!,12,FALSE)/30)</f>
        <v>#VALUE!</v>
      </c>
      <c r="KB133" s="33" t="e">
        <f>KB131/(VLOOKUP($B123,#REF!,12,FALSE)/30)</f>
        <v>#VALUE!</v>
      </c>
      <c r="KC133" s="33" t="e">
        <f>KC131/(VLOOKUP($B123,#REF!,12,FALSE)/30)</f>
        <v>#VALUE!</v>
      </c>
      <c r="KD133" s="33" t="e">
        <f>KD131/(VLOOKUP($B123,#REF!,12,FALSE)/30)</f>
        <v>#VALUE!</v>
      </c>
      <c r="KE133" s="33" t="e">
        <f>KE131/(VLOOKUP($B123,#REF!,12,FALSE)/30)</f>
        <v>#VALUE!</v>
      </c>
      <c r="KF133" s="33" t="e">
        <f>KF131/(VLOOKUP($B123,#REF!,12,FALSE)/30)</f>
        <v>#VALUE!</v>
      </c>
      <c r="KG133" s="33" t="e">
        <f>KG131/(VLOOKUP($B123,#REF!,12,FALSE)/30)</f>
        <v>#VALUE!</v>
      </c>
      <c r="KH133" s="33" t="e">
        <f>KH131/(VLOOKUP($B123,#REF!,12,FALSE)/30)</f>
        <v>#VALUE!</v>
      </c>
      <c r="KI133" s="33" t="e">
        <f>KI131/(VLOOKUP($B123,#REF!,12,FALSE)/30)</f>
        <v>#VALUE!</v>
      </c>
      <c r="KJ133" s="33" t="e">
        <f>KJ131/(VLOOKUP($B123,#REF!,12,FALSE)/30)</f>
        <v>#VALUE!</v>
      </c>
      <c r="KK133" s="33" t="e">
        <f>KK131/(VLOOKUP($B123,#REF!,12,FALSE)/30)</f>
        <v>#VALUE!</v>
      </c>
      <c r="KL133" s="33" t="e">
        <f>KL131/(VLOOKUP($B123,#REF!,12,FALSE)/30)</f>
        <v>#VALUE!</v>
      </c>
      <c r="KM133" s="33" t="e">
        <f>KM131/(VLOOKUP($B123,#REF!,12,FALSE)/30)</f>
        <v>#VALUE!</v>
      </c>
      <c r="KN133" s="33" t="e">
        <f>KN131/(VLOOKUP($B123,#REF!,12,FALSE)/30)</f>
        <v>#VALUE!</v>
      </c>
      <c r="KO133" s="33" t="e">
        <f>KO131/(VLOOKUP($B123,#REF!,12,FALSE)/30)</f>
        <v>#VALUE!</v>
      </c>
      <c r="KP133" s="33" t="e">
        <f>KP131/(VLOOKUP($B123,#REF!,12,FALSE)/30)</f>
        <v>#VALUE!</v>
      </c>
      <c r="KQ133" s="33" t="e">
        <f>KQ131/(VLOOKUP($B123,#REF!,12,FALSE)/30)</f>
        <v>#VALUE!</v>
      </c>
      <c r="KR133" s="33" t="e">
        <f>KR131/(VLOOKUP($B123,#REF!,12,FALSE)/30)</f>
        <v>#VALUE!</v>
      </c>
      <c r="KS133" s="33" t="e">
        <f>KS131/(VLOOKUP($B123,#REF!,12,FALSE)/30)</f>
        <v>#VALUE!</v>
      </c>
      <c r="KT133" s="33" t="e">
        <f>KT131/(VLOOKUP($B123,#REF!,12,FALSE)/30)</f>
        <v>#VALUE!</v>
      </c>
      <c r="KU133" s="33" t="e">
        <f>KU131/(VLOOKUP($B123,#REF!,12,FALSE)/30)</f>
        <v>#VALUE!</v>
      </c>
      <c r="KV133" s="33" t="e">
        <f>KV131/(VLOOKUP($B123,#REF!,12,FALSE)/30)</f>
        <v>#VALUE!</v>
      </c>
      <c r="KW133" s="33" t="e">
        <f>KW131/(VLOOKUP($B123,#REF!,12,FALSE)/30)</f>
        <v>#VALUE!</v>
      </c>
      <c r="KX133" s="33" t="e">
        <f>KX131/(VLOOKUP($B123,#REF!,12,FALSE)/30)</f>
        <v>#VALUE!</v>
      </c>
      <c r="KY133" s="33" t="e">
        <f>KY131/(VLOOKUP($B123,#REF!,12,FALSE)/30)</f>
        <v>#VALUE!</v>
      </c>
      <c r="KZ133" s="33" t="e">
        <f>KZ131/(VLOOKUP($B123,#REF!,12,FALSE)/30)</f>
        <v>#VALUE!</v>
      </c>
      <c r="LA133" s="33" t="e">
        <f>LA131/(VLOOKUP($B123,#REF!,14,FALSE)/30)</f>
        <v>#VALUE!</v>
      </c>
      <c r="LB133" s="33" t="e">
        <f>LB131/(VLOOKUP($B123,#REF!,14,FALSE)/30)</f>
        <v>#VALUE!</v>
      </c>
      <c r="LC133" s="33" t="e">
        <f>LC131/(VLOOKUP($B123,#REF!,14,FALSE)/30)</f>
        <v>#VALUE!</v>
      </c>
      <c r="LD133" s="33" t="e">
        <f>LD131/(VLOOKUP($B123,#REF!,14,FALSE)/30)</f>
        <v>#VALUE!</v>
      </c>
      <c r="LE133" s="33" t="e">
        <f>LE131/(VLOOKUP($B123,#REF!,14,FALSE)/30)</f>
        <v>#VALUE!</v>
      </c>
      <c r="LF133" s="33" t="e">
        <f>LF131/(VLOOKUP($B123,#REF!,14,FALSE)/30)</f>
        <v>#VALUE!</v>
      </c>
      <c r="LG133" s="33" t="e">
        <f>LG131/(VLOOKUP($B123,#REF!,14,FALSE)/30)</f>
        <v>#VALUE!</v>
      </c>
      <c r="LH133" s="33" t="e">
        <f>LH131/(VLOOKUP($B123,#REF!,14,FALSE)/30)</f>
        <v>#VALUE!</v>
      </c>
      <c r="LI133" s="33" t="e">
        <f>LI131/(VLOOKUP($B123,#REF!,14,FALSE)/30)</f>
        <v>#VALUE!</v>
      </c>
      <c r="LJ133" s="33" t="e">
        <f>LJ131/(VLOOKUP($B123,#REF!,14,FALSE)/30)</f>
        <v>#VALUE!</v>
      </c>
      <c r="LK133" s="33" t="e">
        <f>LK131/(VLOOKUP($B123,#REF!,14,FALSE)/30)</f>
        <v>#VALUE!</v>
      </c>
      <c r="LL133" s="33" t="e">
        <f>LL131/(VLOOKUP($B123,#REF!,14,FALSE)/30)</f>
        <v>#VALUE!</v>
      </c>
      <c r="LM133" s="33" t="e">
        <f>LM131/(VLOOKUP($B123,#REF!,14,FALSE)/30)</f>
        <v>#VALUE!</v>
      </c>
      <c r="LN133" s="33" t="e">
        <f>LN131/(VLOOKUP($B123,#REF!,14,FALSE)/30)</f>
        <v>#VALUE!</v>
      </c>
      <c r="LO133" s="33" t="e">
        <f>LO131/(VLOOKUP($B123,#REF!,14,FALSE)/30)</f>
        <v>#VALUE!</v>
      </c>
      <c r="LP133" s="33" t="e">
        <f>LP131/(VLOOKUP($B123,#REF!,14,FALSE)/30)</f>
        <v>#VALUE!</v>
      </c>
      <c r="LQ133" s="33" t="e">
        <f>LQ131/(VLOOKUP($B123,#REF!,14,FALSE)/30)</f>
        <v>#VALUE!</v>
      </c>
      <c r="LR133" s="33" t="e">
        <f>LR131/(VLOOKUP($B123,#REF!,14,FALSE)/30)</f>
        <v>#VALUE!</v>
      </c>
      <c r="LS133" s="33" t="e">
        <f>LS131/(VLOOKUP($B123,#REF!,14,FALSE)/30)</f>
        <v>#VALUE!</v>
      </c>
      <c r="LT133" s="33" t="e">
        <f>LT131/(VLOOKUP($B123,#REF!,14,FALSE)/30)</f>
        <v>#VALUE!</v>
      </c>
      <c r="LU133" s="33" t="e">
        <f>LU131/(VLOOKUP($B123,#REF!,14,FALSE)/30)</f>
        <v>#VALUE!</v>
      </c>
      <c r="LV133" s="33" t="e">
        <f>LV131/(VLOOKUP($B123,#REF!,14,FALSE)/30)</f>
        <v>#VALUE!</v>
      </c>
      <c r="LW133" s="33" t="e">
        <f>LW131/(VLOOKUP($B123,#REF!,14,FALSE)/30)</f>
        <v>#VALUE!</v>
      </c>
      <c r="LX133" s="33" t="e">
        <f>LX131/(VLOOKUP($B123,#REF!,14,FALSE)/30)</f>
        <v>#VALUE!</v>
      </c>
      <c r="LY133" s="33" t="e">
        <f>LY131/(VLOOKUP($B123,#REF!,14,FALSE)/30)</f>
        <v>#VALUE!</v>
      </c>
      <c r="LZ133" s="33" t="e">
        <f>LZ131/(VLOOKUP($B123,#REF!,14,FALSE)/30)</f>
        <v>#VALUE!</v>
      </c>
      <c r="MA133" s="33" t="e">
        <f>MA131/(VLOOKUP($B123,#REF!,14,FALSE)/30)</f>
        <v>#VALUE!</v>
      </c>
      <c r="MB133" s="33" t="e">
        <f>MB131/(VLOOKUP($B123,#REF!,14,FALSE)/30)</f>
        <v>#VALUE!</v>
      </c>
      <c r="MC133" s="33" t="e">
        <f>MC131/(VLOOKUP($B123,#REF!,14,FALSE)/30)</f>
        <v>#VALUE!</v>
      </c>
      <c r="MD133" s="33" t="e">
        <f>MD131/(VLOOKUP($B123,#REF!,14,FALSE)/30)</f>
        <v>#VALUE!</v>
      </c>
      <c r="ME133" s="33" t="e">
        <f>ME131/(VLOOKUP($B123,#REF!,15,FALSE)/31)</f>
        <v>#VALUE!</v>
      </c>
      <c r="MF133" s="33" t="e">
        <f>MF131/(VLOOKUP($B123,#REF!,15,FALSE)/31)</f>
        <v>#VALUE!</v>
      </c>
      <c r="MG133" s="33" t="e">
        <f>MG131/(VLOOKUP($B123,#REF!,15,FALSE)/31)</f>
        <v>#VALUE!</v>
      </c>
      <c r="MH133" s="33" t="e">
        <f>MH131/(VLOOKUP($B123,#REF!,15,FALSE)/31)</f>
        <v>#VALUE!</v>
      </c>
      <c r="MI133" s="33" t="e">
        <f>MI131/(VLOOKUP($B123,#REF!,15,FALSE)/31)</f>
        <v>#VALUE!</v>
      </c>
      <c r="MJ133" s="33" t="e">
        <f>MJ131/(VLOOKUP($B123,#REF!,15,FALSE)/31)</f>
        <v>#VALUE!</v>
      </c>
      <c r="MK133" s="33" t="e">
        <f>MK131/(VLOOKUP($B123,#REF!,15,FALSE)/31)</f>
        <v>#VALUE!</v>
      </c>
      <c r="ML133" s="33" t="e">
        <f>ML131/(VLOOKUP($B123,#REF!,15,FALSE)/31)</f>
        <v>#VALUE!</v>
      </c>
      <c r="MM133" s="33" t="e">
        <f>MM131/(VLOOKUP($B123,#REF!,15,FALSE)/31)</f>
        <v>#VALUE!</v>
      </c>
      <c r="MN133" s="33" t="e">
        <f>MN131/(VLOOKUP($B123,#REF!,15,FALSE)/31)</f>
        <v>#VALUE!</v>
      </c>
      <c r="MO133" s="33" t="e">
        <f>MO131/(VLOOKUP($B123,#REF!,15,FALSE)/31)</f>
        <v>#VALUE!</v>
      </c>
      <c r="MP133" s="33" t="e">
        <f>MP131/(VLOOKUP($B123,#REF!,15,FALSE)/31)</f>
        <v>#VALUE!</v>
      </c>
      <c r="MQ133" s="33" t="e">
        <f>MQ131/(VLOOKUP($B123,#REF!,15,FALSE)/31)</f>
        <v>#VALUE!</v>
      </c>
      <c r="MR133" s="33" t="e">
        <f>MR131/(VLOOKUP($B123,#REF!,15,FALSE)/31)</f>
        <v>#VALUE!</v>
      </c>
      <c r="MS133" s="33" t="e">
        <f>MS131/(VLOOKUP($B123,#REF!,15,FALSE)/31)</f>
        <v>#VALUE!</v>
      </c>
      <c r="MT133" s="33" t="e">
        <f>MT131/(VLOOKUP($B123,#REF!,15,FALSE)/31)</f>
        <v>#VALUE!</v>
      </c>
      <c r="MU133" s="33" t="e">
        <f>MU131/(VLOOKUP($B123,#REF!,15,FALSE)/31)</f>
        <v>#VALUE!</v>
      </c>
      <c r="MV133" s="33" t="e">
        <f>MV131/(VLOOKUP($B123,#REF!,15,FALSE)/31)</f>
        <v>#VALUE!</v>
      </c>
      <c r="MW133" s="33" t="e">
        <f>MW131/(VLOOKUP($B123,#REF!,15,FALSE)/31)</f>
        <v>#VALUE!</v>
      </c>
      <c r="MX133" s="33" t="e">
        <f>MX131/(VLOOKUP($B123,#REF!,15,FALSE)/31)</f>
        <v>#VALUE!</v>
      </c>
      <c r="MY133" s="33" t="e">
        <f>MY131/(VLOOKUP($B123,#REF!,15,FALSE)/31)</f>
        <v>#VALUE!</v>
      </c>
      <c r="MZ133" s="33" t="e">
        <f>MZ131/(VLOOKUP($B123,#REF!,15,FALSE)/31)</f>
        <v>#VALUE!</v>
      </c>
      <c r="NA133" s="33" t="e">
        <f>NA131/(VLOOKUP($B123,#REF!,15,FALSE)/31)</f>
        <v>#VALUE!</v>
      </c>
      <c r="NB133" s="33" t="e">
        <f>NB131/(VLOOKUP($B123,#REF!,15,FALSE)/31)</f>
        <v>#VALUE!</v>
      </c>
      <c r="NC133" s="33" t="e">
        <f>NC131/(VLOOKUP($B123,#REF!,15,FALSE)/31)</f>
        <v>#VALUE!</v>
      </c>
      <c r="ND133" s="33" t="e">
        <f>ND131/(VLOOKUP($B123,#REF!,15,FALSE)/31)</f>
        <v>#VALUE!</v>
      </c>
      <c r="NE133" s="33" t="e">
        <f>NE131/(VLOOKUP($B123,#REF!,15,FALSE)/31)</f>
        <v>#VALUE!</v>
      </c>
      <c r="NF133" s="33" t="e">
        <f>NF131/(VLOOKUP($B123,#REF!,15,FALSE)/31)</f>
        <v>#VALUE!</v>
      </c>
      <c r="NG133" s="33" t="e">
        <f>NG131/(VLOOKUP($B123,#REF!,15,FALSE)/31)</f>
        <v>#VALUE!</v>
      </c>
      <c r="NH133" s="33" t="e">
        <f>NH131/(VLOOKUP($B123,#REF!,15,FALSE)/31)</f>
        <v>#VALUE!</v>
      </c>
      <c r="NI133" s="33" t="e">
        <f>NI131/(VLOOKUP($B123,#REF!,15,FALSE)/31)</f>
        <v>#VALUE!</v>
      </c>
    </row>
    <row r="134" spans="1:373" s="34" customFormat="1" ht="14.4" outlineLevel="1" x14ac:dyDescent="0.2">
      <c r="A134" s="1048"/>
      <c r="B134" s="17" t="s">
        <v>37</v>
      </c>
      <c r="C134" s="1051"/>
      <c r="D134" s="50" t="s">
        <v>33</v>
      </c>
      <c r="E134" s="27" t="s">
        <v>31</v>
      </c>
      <c r="F134" s="25"/>
      <c r="G134" s="84"/>
      <c r="H134" s="33"/>
      <c r="I134" s="33"/>
      <c r="J134" s="33">
        <v>0</v>
      </c>
      <c r="K134" s="33">
        <v>639.26700000000005</v>
      </c>
      <c r="L134" s="33">
        <v>639.26700000000005</v>
      </c>
      <c r="M134" s="33">
        <v>636.80700000000002</v>
      </c>
      <c r="N134" s="33">
        <v>636.80700000000002</v>
      </c>
      <c r="O134" s="33"/>
      <c r="P134" s="33"/>
      <c r="Q134" s="33">
        <v>2477.3070000000002</v>
      </c>
      <c r="R134" s="33">
        <v>4785.2940000000008</v>
      </c>
      <c r="S134" s="33">
        <v>4785.2940000000008</v>
      </c>
      <c r="T134" s="33">
        <v>6081.0060000000003</v>
      </c>
      <c r="U134" s="33">
        <v>6081.0060000000003</v>
      </c>
      <c r="V134" s="33"/>
      <c r="W134" s="33"/>
      <c r="X134" s="33">
        <v>7585.3080000000009</v>
      </c>
      <c r="Y134" s="33">
        <v>10391.456999999999</v>
      </c>
      <c r="Z134" s="33">
        <v>10490.843999999997</v>
      </c>
      <c r="AA134" s="33">
        <v>10490.843999999997</v>
      </c>
      <c r="AB134" s="33">
        <v>10490.843999999997</v>
      </c>
      <c r="AC134" s="33"/>
      <c r="AD134" s="33"/>
      <c r="AE134" s="33">
        <v>10764.464999999998</v>
      </c>
      <c r="AF134" s="33">
        <v>18477.387000000002</v>
      </c>
      <c r="AG134" s="33">
        <v>18477.387000000002</v>
      </c>
      <c r="AH134" s="33">
        <v>18477.387000000002</v>
      </c>
      <c r="AI134" s="33"/>
      <c r="AJ134" s="33"/>
      <c r="AK134" s="33"/>
      <c r="AL134" s="33">
        <v>18477.387000000002</v>
      </c>
      <c r="AM134" s="33">
        <v>18477.387000000002</v>
      </c>
      <c r="AN134" s="33">
        <v>0</v>
      </c>
      <c r="AO134" s="33">
        <v>5092.05</v>
      </c>
      <c r="AP134" s="33">
        <v>5092.05</v>
      </c>
      <c r="AQ134" s="33"/>
      <c r="AR134" s="33"/>
      <c r="AS134" s="33"/>
      <c r="AT134" s="33">
        <v>5092.05</v>
      </c>
      <c r="AU134" s="33">
        <v>5092.05</v>
      </c>
      <c r="AV134" s="33">
        <v>5092.05</v>
      </c>
      <c r="AW134" s="33">
        <v>5092.05</v>
      </c>
      <c r="AX134" s="33"/>
      <c r="AY134" s="33"/>
      <c r="AZ134" s="33">
        <v>5092.05</v>
      </c>
      <c r="BA134" s="33">
        <v>5092.05</v>
      </c>
      <c r="BB134" s="33">
        <v>5092.05</v>
      </c>
      <c r="BC134" s="33">
        <v>5092.0470000000005</v>
      </c>
      <c r="BD134" s="33">
        <v>5092.0470000000005</v>
      </c>
      <c r="BE134" s="33"/>
      <c r="BF134" s="33"/>
      <c r="BG134" s="33">
        <v>5092.0470000000005</v>
      </c>
      <c r="BH134" s="33">
        <v>5092.0470000000005</v>
      </c>
      <c r="BI134" s="33">
        <v>5092.0470000000005</v>
      </c>
      <c r="BJ134" s="33">
        <v>5092.0470000000005</v>
      </c>
      <c r="BK134" s="33">
        <v>5092.0470000000005</v>
      </c>
      <c r="BL134" s="33"/>
      <c r="BM134" s="33"/>
      <c r="BN134" s="33">
        <v>5092.0470000000005</v>
      </c>
      <c r="BO134" s="33">
        <v>5092.0470000000005</v>
      </c>
      <c r="BP134" s="33">
        <v>5092.0470000000005</v>
      </c>
      <c r="BQ134" s="33">
        <v>0</v>
      </c>
      <c r="BR134" s="33">
        <v>0</v>
      </c>
      <c r="BS134" s="33">
        <v>0</v>
      </c>
      <c r="BT134" s="33"/>
      <c r="BU134" s="33"/>
      <c r="BV134" s="33">
        <v>0</v>
      </c>
      <c r="BW134" s="33">
        <v>4655.2380000000003</v>
      </c>
      <c r="BX134" s="33">
        <v>5428.2480000000005</v>
      </c>
      <c r="BY134" s="33">
        <v>5560.7640000000001</v>
      </c>
      <c r="BZ134" s="33">
        <v>6615.9840000000004</v>
      </c>
      <c r="CA134" s="33"/>
      <c r="CB134" s="33"/>
      <c r="CC134" s="33">
        <v>7793.9040000000005</v>
      </c>
      <c r="CD134" s="33">
        <v>7900.6530000000002</v>
      </c>
      <c r="CE134" s="33">
        <v>7896.973</v>
      </c>
      <c r="CF134" s="33">
        <v>7896.973</v>
      </c>
      <c r="CG134" s="33">
        <v>7896.973</v>
      </c>
      <c r="CH134" s="33"/>
      <c r="CI134" s="33"/>
      <c r="CJ134" s="33">
        <v>7894.5129999999999</v>
      </c>
      <c r="CK134" s="33">
        <v>7894.5129999999999</v>
      </c>
      <c r="CL134" s="33">
        <v>7890.8329999999996</v>
      </c>
      <c r="CM134" s="33">
        <v>7890.8329999999996</v>
      </c>
      <c r="CN134" s="33"/>
      <c r="CO134" s="33"/>
      <c r="CP134" s="33"/>
      <c r="CQ134" s="33"/>
      <c r="CR134" s="33"/>
      <c r="CS134" s="33"/>
      <c r="CT134" s="33">
        <v>7894.5129999999999</v>
      </c>
      <c r="CU134" s="33"/>
      <c r="CV134" s="33"/>
      <c r="CW134" s="33"/>
      <c r="CX134" s="33"/>
      <c r="CY134" s="33"/>
      <c r="CZ134" s="33"/>
      <c r="DA134" s="33"/>
      <c r="DB134" s="33"/>
      <c r="DC134" s="33"/>
      <c r="DD134" s="33"/>
      <c r="DE134" s="33"/>
      <c r="DF134" s="33"/>
      <c r="DG134" s="33"/>
      <c r="DH134" s="33"/>
      <c r="DI134" s="33"/>
      <c r="DJ134" s="33"/>
      <c r="DK134" s="33"/>
      <c r="DL134" s="33"/>
      <c r="DM134" s="33"/>
      <c r="DN134" s="33"/>
      <c r="DO134" s="33"/>
      <c r="DP134" s="33"/>
      <c r="DQ134" s="33"/>
      <c r="DR134" s="33"/>
      <c r="DS134" s="33"/>
      <c r="DT134" s="33"/>
      <c r="DU134" s="33"/>
      <c r="DV134" s="33"/>
      <c r="DW134" s="33"/>
      <c r="DX134" s="33"/>
      <c r="DY134" s="33"/>
      <c r="DZ134" s="33"/>
      <c r="EA134" s="33"/>
      <c r="EB134" s="33"/>
      <c r="EC134" s="33"/>
      <c r="ED134" s="33"/>
      <c r="EE134" s="33"/>
      <c r="EF134" s="33"/>
      <c r="EG134" s="33"/>
      <c r="EH134" s="33"/>
      <c r="EI134" s="33"/>
      <c r="EJ134" s="33"/>
      <c r="EK134" s="33"/>
      <c r="EL134" s="33"/>
      <c r="EM134" s="33"/>
      <c r="EN134" s="33"/>
      <c r="EO134" s="33"/>
      <c r="EP134" s="33"/>
      <c r="EQ134" s="33"/>
      <c r="ER134" s="33"/>
      <c r="ES134" s="33"/>
      <c r="ET134" s="33"/>
      <c r="EU134" s="33"/>
      <c r="EV134" s="33"/>
      <c r="EW134" s="33"/>
      <c r="EX134" s="33"/>
      <c r="EY134" s="33"/>
      <c r="EZ134" s="33"/>
      <c r="FA134" s="33"/>
      <c r="FB134" s="33"/>
      <c r="FC134" s="33"/>
      <c r="FD134" s="33"/>
      <c r="FE134" s="33"/>
      <c r="FF134" s="33">
        <v>10000</v>
      </c>
      <c r="FG134" s="33">
        <v>5000</v>
      </c>
      <c r="FH134" s="33">
        <v>5000</v>
      </c>
      <c r="FI134" s="33">
        <v>5000</v>
      </c>
      <c r="FJ134" s="33"/>
      <c r="FK134" s="33"/>
      <c r="FL134" s="33">
        <v>5000</v>
      </c>
      <c r="FM134" s="33"/>
      <c r="FN134" s="33"/>
      <c r="FO134" s="33">
        <v>5000</v>
      </c>
      <c r="FP134" s="33"/>
      <c r="FQ134" s="33">
        <v>5000</v>
      </c>
      <c r="FR134" s="33"/>
      <c r="FS134" s="33"/>
      <c r="FT134" s="33"/>
      <c r="FU134" s="33"/>
      <c r="FV134" s="33"/>
      <c r="FW134" s="33"/>
      <c r="FX134" s="33"/>
      <c r="FY134" s="33"/>
      <c r="FZ134" s="33"/>
      <c r="GA134" s="33"/>
      <c r="GB134" s="33"/>
      <c r="GC134" s="33"/>
      <c r="GD134" s="33"/>
      <c r="GE134" s="33"/>
      <c r="GF134" s="33"/>
      <c r="GG134" s="33"/>
      <c r="GH134" s="33"/>
      <c r="GI134" s="33"/>
      <c r="GJ134" s="33"/>
      <c r="GK134" s="33"/>
      <c r="GL134" s="33"/>
      <c r="GM134" s="33"/>
      <c r="GN134" s="33"/>
      <c r="GO134" s="33"/>
      <c r="GP134" s="33"/>
      <c r="GQ134" s="33"/>
      <c r="GR134" s="33"/>
      <c r="GS134" s="33"/>
      <c r="GT134" s="33"/>
      <c r="GU134" s="33"/>
      <c r="GV134" s="33"/>
      <c r="GW134" s="33"/>
      <c r="GX134" s="33"/>
      <c r="GY134" s="33"/>
      <c r="GZ134" s="33"/>
      <c r="HA134" s="33"/>
      <c r="HB134" s="33"/>
      <c r="HC134" s="33"/>
      <c r="HD134" s="33"/>
      <c r="HE134" s="33"/>
      <c r="HF134" s="33"/>
      <c r="HG134" s="33"/>
      <c r="HH134" s="33"/>
      <c r="HI134" s="33"/>
      <c r="HJ134" s="33"/>
      <c r="HK134" s="33"/>
      <c r="HL134" s="33"/>
      <c r="HM134" s="33"/>
      <c r="HN134" s="33"/>
      <c r="HO134" s="33"/>
      <c r="HP134" s="33"/>
      <c r="HQ134" s="33"/>
      <c r="HR134" s="33"/>
      <c r="HS134" s="33"/>
      <c r="HT134" s="33"/>
      <c r="HU134" s="33"/>
      <c r="HV134" s="33"/>
      <c r="HW134" s="33"/>
      <c r="HX134" s="33"/>
      <c r="HY134" s="33"/>
      <c r="HZ134" s="33"/>
      <c r="IA134" s="33"/>
      <c r="IB134" s="33"/>
      <c r="IC134" s="33"/>
      <c r="ID134" s="33"/>
      <c r="IE134" s="33"/>
      <c r="IF134" s="33"/>
      <c r="IG134" s="33"/>
      <c r="IH134" s="33"/>
      <c r="II134" s="33"/>
      <c r="IJ134" s="33"/>
      <c r="IK134" s="33"/>
      <c r="IL134" s="33"/>
      <c r="IM134" s="33"/>
      <c r="IN134" s="33"/>
      <c r="IO134" s="33"/>
      <c r="IP134" s="33"/>
      <c r="IQ134" s="33"/>
      <c r="IR134" s="33"/>
      <c r="IS134" s="33"/>
      <c r="IT134" s="33"/>
      <c r="IU134" s="33"/>
      <c r="IV134" s="33"/>
      <c r="IW134" s="33"/>
      <c r="IX134" s="33"/>
      <c r="IY134" s="33"/>
      <c r="IZ134" s="33"/>
      <c r="JA134" s="33"/>
      <c r="JB134" s="33"/>
      <c r="JC134" s="33"/>
      <c r="JD134" s="33"/>
      <c r="JE134" s="33"/>
      <c r="JF134" s="33"/>
      <c r="JG134" s="33"/>
      <c r="JH134" s="33"/>
      <c r="JI134" s="33"/>
      <c r="JJ134" s="33"/>
      <c r="JK134" s="33"/>
      <c r="JL134" s="33"/>
      <c r="JM134" s="33"/>
      <c r="JN134" s="33"/>
      <c r="JO134" s="33"/>
      <c r="JP134" s="33"/>
      <c r="JQ134" s="33"/>
      <c r="JR134" s="33"/>
      <c r="JS134" s="33"/>
      <c r="JT134" s="33"/>
      <c r="JU134" s="33"/>
      <c r="JV134" s="33"/>
      <c r="JW134" s="33"/>
      <c r="JX134" s="33"/>
      <c r="JY134" s="33"/>
      <c r="JZ134" s="33"/>
      <c r="KA134" s="33"/>
      <c r="KB134" s="33"/>
      <c r="KC134" s="33"/>
      <c r="KD134" s="33"/>
      <c r="KE134" s="33"/>
      <c r="KF134" s="33"/>
      <c r="KG134" s="33"/>
      <c r="KH134" s="33"/>
      <c r="KI134" s="33"/>
      <c r="KJ134" s="33"/>
      <c r="KK134" s="33"/>
      <c r="KL134" s="33"/>
      <c r="KM134" s="33"/>
      <c r="KN134" s="33"/>
      <c r="KO134" s="33"/>
      <c r="KP134" s="33"/>
      <c r="KQ134" s="33"/>
      <c r="KR134" s="33"/>
      <c r="KS134" s="33"/>
      <c r="KT134" s="33"/>
      <c r="KU134" s="33"/>
      <c r="KV134" s="33"/>
      <c r="KW134" s="33"/>
      <c r="KX134" s="33"/>
      <c r="KY134" s="33"/>
      <c r="KZ134" s="33"/>
      <c r="LA134" s="33"/>
      <c r="LB134" s="33"/>
      <c r="LC134" s="33"/>
      <c r="LD134" s="33"/>
      <c r="LE134" s="33"/>
      <c r="LF134" s="33"/>
      <c r="LG134" s="33"/>
      <c r="LH134" s="33"/>
      <c r="LI134" s="33"/>
      <c r="LJ134" s="33"/>
      <c r="LK134" s="33"/>
      <c r="LL134" s="33"/>
      <c r="LM134" s="33"/>
      <c r="LN134" s="33"/>
      <c r="LO134" s="33"/>
      <c r="LP134" s="33"/>
      <c r="LQ134" s="33"/>
      <c r="LR134" s="33"/>
      <c r="LS134" s="33"/>
      <c r="LT134" s="33"/>
      <c r="LU134" s="33"/>
      <c r="LV134" s="33"/>
      <c r="LW134" s="33"/>
      <c r="LX134" s="33"/>
      <c r="LY134" s="33"/>
      <c r="LZ134" s="33"/>
      <c r="MA134" s="33"/>
      <c r="MB134" s="33"/>
      <c r="MC134" s="33"/>
      <c r="MD134" s="33"/>
      <c r="ME134" s="33"/>
      <c r="MF134" s="33"/>
      <c r="MG134" s="33"/>
      <c r="MH134" s="33"/>
      <c r="MI134" s="33"/>
      <c r="MJ134" s="33"/>
      <c r="MK134" s="33"/>
      <c r="ML134" s="33"/>
      <c r="MM134" s="33"/>
      <c r="MN134" s="33"/>
      <c r="MO134" s="33"/>
      <c r="MP134" s="33"/>
      <c r="MQ134" s="33"/>
      <c r="MR134" s="33"/>
      <c r="MS134" s="33"/>
      <c r="MT134" s="33"/>
      <c r="MU134" s="33"/>
      <c r="MV134" s="33"/>
      <c r="MW134" s="33"/>
      <c r="MX134" s="33"/>
      <c r="MY134" s="33"/>
      <c r="MZ134" s="33"/>
      <c r="NA134" s="33"/>
      <c r="NB134" s="33"/>
      <c r="NC134" s="33"/>
      <c r="ND134" s="33"/>
      <c r="NE134" s="33"/>
      <c r="NF134" s="33"/>
      <c r="NG134" s="33"/>
      <c r="NH134" s="33"/>
      <c r="NI134" s="33"/>
    </row>
    <row r="135" spans="1:373" s="38" customFormat="1" ht="15" outlineLevel="1" thickBot="1" x14ac:dyDescent="0.25">
      <c r="A135" s="1049"/>
      <c r="B135" s="36">
        <f>B133/30</f>
        <v>579.36666666666667</v>
      </c>
      <c r="C135" s="1052"/>
      <c r="D135" s="51">
        <f>B135</f>
        <v>579.36666666666667</v>
      </c>
      <c r="E135" s="59" t="s">
        <v>29</v>
      </c>
      <c r="F135" s="60"/>
      <c r="G135" s="37" t="e">
        <v>#VALUE!</v>
      </c>
      <c r="H135" s="37" t="e">
        <f>IF(AND(H134&lt;&gt;0,G134&lt;&gt;0),H134-G134,(IFERROR(VLOOKUP($B123,#REF!,4,FALSE),"")/30))</f>
        <v>#VALUE!</v>
      </c>
      <c r="I135" s="37" t="e">
        <f>IF(AND(I134&lt;&gt;0,H134&lt;&gt;0),I134-H134,(IFERROR(VLOOKUP($B123,#REF!,4,FALSE),"")/30))</f>
        <v>#VALUE!</v>
      </c>
      <c r="J135" s="37" t="e">
        <f>IF(AND(J134&lt;&gt;0,I134&lt;&gt;0),J134-I134,(IFERROR(VLOOKUP($B123,#REF!,4,FALSE),"")/30))</f>
        <v>#VALUE!</v>
      </c>
      <c r="K135" s="37" t="e">
        <f>IF(AND(K134&lt;&gt;0,J134&lt;&gt;0),K134-J134,(IFERROR(VLOOKUP($B123,#REF!,4,FALSE),"")/30))</f>
        <v>#VALUE!</v>
      </c>
      <c r="L135" s="37">
        <f>IF(AND(L134&lt;&gt;0,K134&lt;&gt;0),L134-K134,(IFERROR(VLOOKUP($B123,#REF!,4,FALSE),"")/30))</f>
        <v>0</v>
      </c>
      <c r="M135" s="37">
        <f>IF(AND(M134&lt;&gt;0,L134&lt;&gt;0),M134-L134,(IFERROR(VLOOKUP($B123,#REF!,4,FALSE),"")/30))</f>
        <v>-2.4600000000000364</v>
      </c>
      <c r="N135" s="37">
        <f>IF(AND(N134&lt;&gt;0,M134&lt;&gt;0),N134-M134,(IFERROR(VLOOKUP($B123,#REF!,4,FALSE),"")/30))</f>
        <v>0</v>
      </c>
      <c r="O135" s="37" t="e">
        <f>IF(AND(O134&lt;&gt;0,N134&lt;&gt;0),O134-N134,(IFERROR(VLOOKUP($B123,#REF!,4,FALSE),"")/30))</f>
        <v>#VALUE!</v>
      </c>
      <c r="P135" s="37" t="e">
        <f>IF(AND(P134&lt;&gt;0,O134&lt;&gt;0),P134-O134,(IFERROR(VLOOKUP($B123,#REF!,4,FALSE),"")/30))</f>
        <v>#VALUE!</v>
      </c>
      <c r="Q135" s="37" t="e">
        <f>IF(AND(Q134&lt;&gt;0,P134&lt;&gt;0),Q134-P134,(IFERROR(VLOOKUP($B123,#REF!,4,FALSE),"")/30))</f>
        <v>#VALUE!</v>
      </c>
      <c r="R135" s="37">
        <f>IF(AND(R134&lt;&gt;0,Q134&lt;&gt;0),R134-Q134,(IFERROR(VLOOKUP($B123,#REF!,4,FALSE),"")/30))</f>
        <v>2307.9870000000005</v>
      </c>
      <c r="S135" s="37">
        <f>IF(AND(S134&lt;&gt;0,R134&lt;&gt;0),S134-R134,(IFERROR(VLOOKUP($B123,#REF!,4,FALSE),"")/30))</f>
        <v>0</v>
      </c>
      <c r="T135" s="37">
        <f>IF(AND(T134&lt;&gt;0,S134&lt;&gt;0),T134-S134,(IFERROR(VLOOKUP($B123,#REF!,4,FALSE),"")/30))</f>
        <v>1295.7119999999995</v>
      </c>
      <c r="U135" s="37">
        <f>IF(AND(U134&lt;&gt;0,T134&lt;&gt;0),U134-T134,(IFERROR(VLOOKUP($B123,#REF!,4,FALSE),"")/30))</f>
        <v>0</v>
      </c>
      <c r="V135" s="37" t="e">
        <f>IF(AND(V134&lt;&gt;0,U134&lt;&gt;0),V134-U134,(IFERROR(VLOOKUP($B123,#REF!,4,FALSE),"")/30))</f>
        <v>#VALUE!</v>
      </c>
      <c r="W135" s="37" t="e">
        <f>IF(AND(W134&lt;&gt;0,V134&lt;&gt;0),W134-V134,(IFERROR(VLOOKUP($B123,#REF!,4,FALSE),"")/30))</f>
        <v>#VALUE!</v>
      </c>
      <c r="X135" s="37" t="e">
        <f>IF(AND(X134&lt;&gt;0,W134&lt;&gt;0),X134-W134,(IFERROR(VLOOKUP($B123,#REF!,4,FALSE),"")/30))</f>
        <v>#VALUE!</v>
      </c>
      <c r="Y135" s="37">
        <f>IF(AND(Y134&lt;&gt;0,X134&lt;&gt;0),Y134-X134,(IFERROR(VLOOKUP($B123,#REF!,4,FALSE),"")/30))</f>
        <v>2806.1489999999976</v>
      </c>
      <c r="Z135" s="37">
        <f>IF(AND(Z134&lt;&gt;0,Y134&lt;&gt;0),Z134-Y134,(IFERROR(VLOOKUP($B123,#REF!,4,FALSE),"")/30))</f>
        <v>99.386999999998807</v>
      </c>
      <c r="AA135" s="37">
        <f>IF(AND(AA134&lt;&gt;0,Z134&lt;&gt;0),AA134-Z134,(IFERROR(VLOOKUP($B123,#REF!,4,FALSE),"")/30))</f>
        <v>0</v>
      </c>
      <c r="AB135" s="37">
        <f>IF(AND(AB134&lt;&gt;0,AA134&lt;&gt;0),AB134-AA134,(IFERROR(VLOOKUP($B123,#REF!,4,FALSE),"")/30))</f>
        <v>0</v>
      </c>
      <c r="AC135" s="37" t="e">
        <f>IF(AND(AC134&lt;&gt;0,AB134&lt;&gt;0),AC134-AB134,(IFERROR(VLOOKUP($B123,#REF!,4,FALSE),"")/30))</f>
        <v>#VALUE!</v>
      </c>
      <c r="AD135" s="37" t="e">
        <f>IF(AND(AD134&lt;&gt;0,AC134&lt;&gt;0),AD134-AC134,(IFERROR(VLOOKUP($B123,#REF!,4,FALSE),"")/30))</f>
        <v>#VALUE!</v>
      </c>
      <c r="AE135" s="37" t="e">
        <f>IF(AND(AE134&lt;&gt;0,AD134&lt;&gt;0),AE134-AD134,(IFERROR(VLOOKUP($B123,#REF!,4,FALSE),"")/30))</f>
        <v>#VALUE!</v>
      </c>
      <c r="AF135" s="37">
        <f>IF(AND(AF134&lt;&gt;0,AE134&lt;&gt;0),AF134-AE134,(IFERROR(VLOOKUP($B123,#REF!,4,FALSE),"")/30))</f>
        <v>7712.9220000000041</v>
      </c>
      <c r="AG135" s="37">
        <f>IF(AND(AG134&lt;&gt;0,AF134&lt;&gt;0),AG134-AF134,(IFERROR(VLOOKUP($B123,#REF!,4,FALSE),"")/30))</f>
        <v>0</v>
      </c>
      <c r="AH135" s="37">
        <f>IF(AND(AH134&lt;&gt;0,AG134&lt;&gt;0),AH134-AG134,(IFERROR(VLOOKUP($B123,#REF!,4,FALSE),"")/30))</f>
        <v>0</v>
      </c>
      <c r="AI135" s="37" t="e">
        <f>IF(AND(AI134&lt;&gt;0,AH134&lt;&gt;0),AI134-AH134,(IFERROR(VLOOKUP($B123,#REF!,4,FALSE),"")/30))</f>
        <v>#VALUE!</v>
      </c>
      <c r="AJ135" s="37" t="e">
        <f>IF(AND(AJ134&lt;&gt;0,AI134&lt;&gt;0),AJ134-AI134,(IFERROR(VLOOKUP($B123,#REF!,4,FALSE),"")/30))</f>
        <v>#VALUE!</v>
      </c>
      <c r="AK135" s="37" t="e">
        <f>IF(AND(AK134&lt;&gt;0,AJ134&lt;&gt;0),AK134-AJ134,(IFERROR(VLOOKUP($B123,#REF!,4,FALSE),"")/30))</f>
        <v>#VALUE!</v>
      </c>
      <c r="AL135" s="37" t="e">
        <f>IF(AND(AL134&lt;&gt;0,AK134&lt;&gt;0),AL134-AK134,(IFERROR(VLOOKUP($B123,#REF!,4,FALSE),"")/30))</f>
        <v>#VALUE!</v>
      </c>
      <c r="AM135" s="37">
        <f>IF(AND(AM134&lt;&gt;0,AL134&lt;&gt;0),AM134-AL134,(IFERROR(VLOOKUP($B123,#REF!,5,FALSE),"")/30))</f>
        <v>0</v>
      </c>
      <c r="AN135" s="37" t="e">
        <f>IF(AND(AN134&lt;&gt;0,AM134&lt;&gt;0),AN134-AM134,(IFERROR(VLOOKUP($B123,#REF!,5,FALSE),"")/30))</f>
        <v>#VALUE!</v>
      </c>
      <c r="AO135" s="37" t="e">
        <f>IF(AND(AO134&lt;&gt;0,AN134&lt;&gt;0),AO134-AN134,(IFERROR(VLOOKUP($B123,#REF!,5,FALSE),"")/30))</f>
        <v>#VALUE!</v>
      </c>
      <c r="AP135" s="37">
        <f>IF(AND(AP134&lt;&gt;0,AO134&lt;&gt;0),AP134-AO134,(IFERROR(VLOOKUP($B123,#REF!,5,FALSE),"")/30))</f>
        <v>0</v>
      </c>
      <c r="AQ135" s="37" t="e">
        <f>IF(AND(AQ134&lt;&gt;0,AP134&lt;&gt;0),AQ134-AP134,(IFERROR(VLOOKUP($B123,#REF!,5,FALSE),"")/30))</f>
        <v>#VALUE!</v>
      </c>
      <c r="AR135" s="37" t="e">
        <f>IF(AND(AR134&lt;&gt;0,AQ134&lt;&gt;0),AR134-AQ134,(IFERROR(VLOOKUP($B123,#REF!,5,FALSE),"")/30))</f>
        <v>#VALUE!</v>
      </c>
      <c r="AS135" s="37" t="e">
        <f>IF(AND(AS134&lt;&gt;0,AR134&lt;&gt;0),AS134-AR134,(IFERROR(VLOOKUP($B123,#REF!,5,FALSE),"")/30))</f>
        <v>#VALUE!</v>
      </c>
      <c r="AT135" s="37" t="e">
        <f>IF(AND(AT134&lt;&gt;0,AS134&lt;&gt;0),AT134-AS134,(IFERROR(VLOOKUP($B123,#REF!,5,FALSE),"")/30))</f>
        <v>#VALUE!</v>
      </c>
      <c r="AU135" s="37">
        <f>IF(AND(AU134&lt;&gt;0,AT134&lt;&gt;0),AU134-AT134,(IFERROR(VLOOKUP($B123,#REF!,5,FALSE),"")/30))</f>
        <v>0</v>
      </c>
      <c r="AV135" s="37">
        <f>IF(AND(AV134&lt;&gt;0,AU134&lt;&gt;0),AV134-AU134,(IFERROR(VLOOKUP($B123,#REF!,5,FALSE),"")/30))</f>
        <v>0</v>
      </c>
      <c r="AW135" s="37">
        <f>IF(AND(AW134&lt;&gt;0,AV134&lt;&gt;0),AW134-AV134,(IFERROR(VLOOKUP($B123,#REF!,5,FALSE),"")/30))</f>
        <v>0</v>
      </c>
      <c r="AX135" s="37" t="e">
        <f>IF(AND(AX134&lt;&gt;0,AW134&lt;&gt;0),AX134-AW134,(IFERROR(VLOOKUP($B123,#REF!,5,FALSE),"")/30))</f>
        <v>#VALUE!</v>
      </c>
      <c r="AY135" s="37" t="e">
        <f>IF(AND(AY134&lt;&gt;0,AX134&lt;&gt;0),AY134-AX134,(IFERROR(VLOOKUP($B123,#REF!,5,FALSE),"")/30))</f>
        <v>#VALUE!</v>
      </c>
      <c r="AZ135" s="37" t="e">
        <f>IF(AND(AZ134&lt;&gt;0,AY134&lt;&gt;0),AZ134-AY134,(IFERROR(VLOOKUP($B123,#REF!,5,FALSE),"")/30))</f>
        <v>#VALUE!</v>
      </c>
      <c r="BA135" s="37">
        <f>IF(AND(BA134&lt;&gt;0,AZ134&lt;&gt;0),BA134-AZ134,(IFERROR(VLOOKUP($B123,#REF!,5,FALSE),"")/30))</f>
        <v>0</v>
      </c>
      <c r="BB135" s="37">
        <f>IF(AND(BB134&lt;&gt;0,BA134&lt;&gt;0),BB134-BA134,(IFERROR(VLOOKUP($B123,#REF!,5,FALSE),"")/30))</f>
        <v>0</v>
      </c>
      <c r="BC135" s="37">
        <f>IF(AND(BC134&lt;&gt;0,BB134&lt;&gt;0),BC134-BB134,(IFERROR(VLOOKUP($B123,#REF!,5,FALSE),"")/30))</f>
        <v>-2.9999999997016857E-3</v>
      </c>
      <c r="BD135" s="37">
        <f>IF(AND(BD134&lt;&gt;0,BC134&lt;&gt;0),BD134-BC134,(IFERROR(VLOOKUP($B123,#REF!,5,FALSE),"")/30))</f>
        <v>0</v>
      </c>
      <c r="BE135" s="37" t="e">
        <f>IF(AND(BE134&lt;&gt;0,BD134&lt;&gt;0),BE134-BD134,(IFERROR(VLOOKUP($B123,#REF!,5,FALSE),"")/30))</f>
        <v>#VALUE!</v>
      </c>
      <c r="BF135" s="37" t="e">
        <f>IF(AND(BF134&lt;&gt;0,BE134&lt;&gt;0),BF134-BE134,(IFERROR(VLOOKUP($B123,#REF!,5,FALSE),"")/30))</f>
        <v>#VALUE!</v>
      </c>
      <c r="BG135" s="37" t="e">
        <f>IF(AND(BG134&lt;&gt;0,BF134&lt;&gt;0),BG134-BF134,(IFERROR(VLOOKUP($B123,#REF!,5,FALSE),"")/30))</f>
        <v>#VALUE!</v>
      </c>
      <c r="BH135" s="37">
        <f>IF(AND(BH134&lt;&gt;0,BG134&lt;&gt;0),BH134-BG134,(IFERROR(VLOOKUP($B123,#REF!,5,FALSE),"")/30))</f>
        <v>0</v>
      </c>
      <c r="BI135" s="37">
        <f>IF(AND(BI134&lt;&gt;0,BH134&lt;&gt;0),BI134-BH134,(IFERROR(VLOOKUP($B123,#REF!,5,FALSE),"")/30))</f>
        <v>0</v>
      </c>
      <c r="BJ135" s="37">
        <f>IF(AND(BJ134&lt;&gt;0,BI134&lt;&gt;0),BJ134-BI134,(IFERROR(VLOOKUP($B123,#REF!,5,FALSE),"")/30))</f>
        <v>0</v>
      </c>
      <c r="BK135" s="37">
        <f>IF(AND(BK134&lt;&gt;0,BJ134&lt;&gt;0),BK134-BJ134,(IFERROR(VLOOKUP($B123,#REF!,5,FALSE),"")/30))</f>
        <v>0</v>
      </c>
      <c r="BL135" s="37" t="e">
        <f>IF(AND(BL134&lt;&gt;0,BK134&lt;&gt;0),BL134-BK134,(IFERROR(VLOOKUP($B123,#REF!,5,FALSE),"")/30))</f>
        <v>#VALUE!</v>
      </c>
      <c r="BM135" s="37" t="e">
        <f>IF(AND(BM134&lt;&gt;0,BL134&lt;&gt;0),BM134-BL134,(IFERROR(VLOOKUP($B123,#REF!,5,FALSE),"")/30))</f>
        <v>#VALUE!</v>
      </c>
      <c r="BN135" s="37" t="e">
        <f>IF(AND(BN134&lt;&gt;0,BL134&lt;&gt;0),BN134-BL134,(IFERROR(VLOOKUP($B123,#REF!,5,FALSE),"")/30))</f>
        <v>#VALUE!</v>
      </c>
      <c r="BO135" s="37" t="e">
        <f>IF(AND(BO134&lt;&gt;0,BM134&lt;&gt;0),BO134-BM134,(IFERROR(VLOOKUP($B123,#REF!,5,FALSE),"")/30))</f>
        <v>#VALUE!</v>
      </c>
      <c r="BP135" s="37">
        <f>IF(AND(BP134&lt;&gt;0,BO134&lt;&gt;0),BP134-BO134,(IFERROR(VLOOKUP($B123,#REF!,6,FALSE),"")/30))</f>
        <v>0</v>
      </c>
      <c r="BQ135" s="37" t="e">
        <f>IF(AND(BQ134&lt;&gt;0,BP134&lt;&gt;0),BQ134-BP134,(IFERROR(VLOOKUP($B123,#REF!,6,FALSE),"")/30))</f>
        <v>#VALUE!</v>
      </c>
      <c r="BR135" s="37" t="e">
        <f>IF(AND(BR134&lt;&gt;0,BQ134&lt;&gt;0),BR134-BQ134,(IFERROR(VLOOKUP($B123,#REF!,6,FALSE),"")/30))</f>
        <v>#VALUE!</v>
      </c>
      <c r="BS135" s="37" t="e">
        <f>IF(AND(BS134&lt;&gt;0,BR134&lt;&gt;0),BS134-BR134,(IFERROR(VLOOKUP($B123,#REF!,6,FALSE),"")/30))</f>
        <v>#VALUE!</v>
      </c>
      <c r="BT135" s="37" t="e">
        <f>IF(AND(BT134&lt;&gt;0,BS134&lt;&gt;0),BT134-BS134,(IFERROR(VLOOKUP($B123,#REF!,6,FALSE),"")/30))</f>
        <v>#VALUE!</v>
      </c>
      <c r="BU135" s="37" t="e">
        <f>IF(AND(BU134&lt;&gt;0,BT134&lt;&gt;0),BU134-BT134,(IFERROR(VLOOKUP($B123,#REF!,6,FALSE),"")/30))</f>
        <v>#VALUE!</v>
      </c>
      <c r="BV135" s="37" t="e">
        <f>IF(AND(BV134&lt;&gt;0,BU134&lt;&gt;0),BV134-BU134,(IFERROR(VLOOKUP($B123,#REF!,6,FALSE),"")/30))</f>
        <v>#VALUE!</v>
      </c>
      <c r="BW135" s="37" t="e">
        <f>IF(AND(BW134&lt;&gt;0,BV134&lt;&gt;0),BW134-BV134,(IFERROR(VLOOKUP($B123,#REF!,6,FALSE),"")/30))</f>
        <v>#VALUE!</v>
      </c>
      <c r="BX135" s="37">
        <f>IF(AND(BX134&lt;&gt;0,BW134&lt;&gt;0),BX134-BW134,(IFERROR(VLOOKUP($B123,#REF!,6,FALSE),"")/30))</f>
        <v>773.01000000000022</v>
      </c>
      <c r="BY135" s="37">
        <f>IF(AND(BY134&lt;&gt;0,BX134&lt;&gt;0),BY134-BX134,(IFERROR(VLOOKUP($B123,#REF!,6,FALSE),"")/30))</f>
        <v>132.51599999999962</v>
      </c>
      <c r="BZ135" s="37">
        <f>IF(AND(BZ134&lt;&gt;0,BY134&lt;&gt;0),BZ134-BY134,(IFERROR(VLOOKUP($B123,#REF!,6,FALSE),"")/30))</f>
        <v>1055.2200000000003</v>
      </c>
      <c r="CA135" s="37" t="e">
        <f>IF(AND(CA134&lt;&gt;0,BZ134&lt;&gt;0),CA134-BZ134,(IFERROR(VLOOKUP($B123,#REF!,6,FALSE),"")/30))</f>
        <v>#VALUE!</v>
      </c>
      <c r="CB135" s="37" t="e">
        <f>IF(AND(CB134&lt;&gt;0,CA134&lt;&gt;0),CB134-CA134,(IFERROR(VLOOKUP($B123,#REF!,6,FALSE),"")/30))</f>
        <v>#VALUE!</v>
      </c>
      <c r="CC135" s="37" t="e">
        <f>IF(AND(CC134&lt;&gt;0,CB134&lt;&gt;0),CC134-CB134,(IFERROR(VLOOKUP($B123,#REF!,6,FALSE),"")/30))</f>
        <v>#VALUE!</v>
      </c>
      <c r="CD135" s="37">
        <f>IF(AND(CD134&lt;&gt;0,CC134&lt;&gt;0),CD134-CC134,(IFERROR(VLOOKUP($B123,#REF!,6,FALSE),"")/30))</f>
        <v>106.7489999999998</v>
      </c>
      <c r="CE135" s="37">
        <f>IF(AND(CE134&lt;&gt;0,CD134&lt;&gt;0),CE134-CD134,(IFERROR(VLOOKUP($B123,#REF!,6,FALSE),"")/30))</f>
        <v>-3.680000000000291</v>
      </c>
      <c r="CF135" s="37">
        <f>IF(AND(CF134&lt;&gt;0,CE134&lt;&gt;0),CF134-CE134,(IFERROR(VLOOKUP($B123,#REF!,6,FALSE),"")/30))</f>
        <v>0</v>
      </c>
      <c r="CG135" s="37">
        <f>IF(AND(CG134&lt;&gt;0,CF134&lt;&gt;0),CG134-CF134,(IFERROR(VLOOKUP($B123,#REF!,6,FALSE),"")/30))</f>
        <v>0</v>
      </c>
      <c r="CH135" s="37" t="e">
        <f>IF(AND(CH134&lt;&gt;0,CG134&lt;&gt;0),CH134-CG134,(IFERROR(VLOOKUP($B123,#REF!,6,FALSE),"")/30))</f>
        <v>#VALUE!</v>
      </c>
      <c r="CI135" s="37" t="e">
        <f>IF(AND(CI134&lt;&gt;0,CH134&lt;&gt;0),CI134-CH134,(IFERROR(VLOOKUP($B123,#REF!,6,FALSE),"")/30))</f>
        <v>#VALUE!</v>
      </c>
      <c r="CJ135" s="37" t="e">
        <f>IF(AND(CJ134&lt;&gt;0,CI134&lt;&gt;0),CJ134-CI134,(IFERROR(VLOOKUP($B123,#REF!,6,FALSE),"")/30))</f>
        <v>#VALUE!</v>
      </c>
      <c r="CK135" s="37">
        <f>IF(AND(CK134&lt;&gt;0,CJ134&lt;&gt;0),CK134-CJ134,(IFERROR(VLOOKUP($B123,#REF!,6,FALSE),"")/30))</f>
        <v>0</v>
      </c>
      <c r="CL135" s="37">
        <f>IF(AND(CL134&lt;&gt;0,CK134&lt;&gt;0),CL134-CK134,(IFERROR(VLOOKUP($B123,#REF!,6,FALSE),"")/30))</f>
        <v>-3.680000000000291</v>
      </c>
      <c r="CM135" s="37">
        <f>IF(AND(CM134&lt;&gt;0,CL134&lt;&gt;0),CM134-CL134,(IFERROR(VLOOKUP($B123,#REF!,6,FALSE),"")/30))</f>
        <v>0</v>
      </c>
      <c r="CN135" s="37" t="e">
        <f>IF(AND(CN134&lt;&gt;0,CM134&lt;&gt;0),CN134-CM134,(IFERROR(VLOOKUP($B123,#REF!,6,FALSE),"")/30))</f>
        <v>#VALUE!</v>
      </c>
      <c r="CO135" s="37" t="e">
        <f>IF(AND(CO134&lt;&gt;0,CN134&lt;&gt;0),CO134-CN134,(IFERROR(VLOOKUP($B123,#REF!,6,FALSE),"")/30))</f>
        <v>#VALUE!</v>
      </c>
      <c r="CP135" s="37" t="e">
        <f>IF(AND(CP134&lt;&gt;0,CO134&lt;&gt;0),CP134-CO134,(IFERROR(VLOOKUP($B123,#REF!,6,FALSE),"")/30))</f>
        <v>#VALUE!</v>
      </c>
      <c r="CQ135" s="37" t="e">
        <f>IF(AND(CQ134&lt;&gt;0,CP134&lt;&gt;0),CQ134-CP134,(IFERROR(VLOOKUP($B123,#REF!,6,FALSE),"")/30))</f>
        <v>#VALUE!</v>
      </c>
      <c r="CR135" s="37" t="e">
        <f>IF(AND(CR134&lt;&gt;0,CQ134&lt;&gt;0),CR134-CQ134,(IFERROR(VLOOKUP($B123,#REF!,6,FALSE),"")/30))</f>
        <v>#VALUE!</v>
      </c>
      <c r="CS135" s="37" t="e">
        <f>IF(AND(CS134&lt;&gt;0,CR134&lt;&gt;0),CS134-CR134,(IFERROR(VLOOKUP($B123,#REF!,6,FALSE),"")/30))</f>
        <v>#VALUE!</v>
      </c>
      <c r="CT135" s="37" t="e">
        <f>IF(AND(CT134&lt;&gt;0,CS134&lt;&gt;0),CT134-CS134,(IFERROR(VLOOKUP($B123,#REF!,6,FALSE),"")/30))</f>
        <v>#VALUE!</v>
      </c>
      <c r="CU135" s="37" t="e">
        <f>IF(AND(CU134&lt;&gt;0,CT134&lt;&gt;0),CU134-CT134,(IFERROR(VLOOKUP($B123,#REF!,7,FALSE),"")/30))</f>
        <v>#VALUE!</v>
      </c>
      <c r="CV135" s="37" t="e">
        <f>IF(AND(CV134&lt;&gt;0,CU134&lt;&gt;0),CV134-CU134,(IFERROR(VLOOKUP($B123,#REF!,7,FALSE),"")/30))</f>
        <v>#VALUE!</v>
      </c>
      <c r="CW135" s="37" t="e">
        <f>IF(AND(CW134&lt;&gt;0,CV134&lt;&gt;0),CW134-CV134,(IFERROR(VLOOKUP($B123,#REF!,7,FALSE),"")/30))</f>
        <v>#VALUE!</v>
      </c>
      <c r="CX135" s="37" t="e">
        <f>IF(AND(CX134&lt;&gt;0,CW134&lt;&gt;0),CX134-CW134,(IFERROR(VLOOKUP($B123,#REF!,7,FALSE),"")/30))</f>
        <v>#VALUE!</v>
      </c>
      <c r="CY135" s="37" t="e">
        <f>IF(AND(CY134&lt;&gt;0,CX134&lt;&gt;0),CY134-CX134,(IFERROR(VLOOKUP($B123,#REF!,7,FALSE),"")/30))</f>
        <v>#VALUE!</v>
      </c>
      <c r="CZ135" s="37" t="e">
        <f>IF(AND(CZ134&lt;&gt;0,CY134&lt;&gt;0),CZ134-CY134,(IFERROR(VLOOKUP($B123,#REF!,7,FALSE),"")/30))</f>
        <v>#VALUE!</v>
      </c>
      <c r="DA135" s="37" t="e">
        <f>IF(AND(DA134&lt;&gt;0,CZ134&lt;&gt;0),DA134-CZ134,(IFERROR(VLOOKUP($B123,#REF!,7,FALSE),"")/30))</f>
        <v>#VALUE!</v>
      </c>
      <c r="DB135" s="37" t="e">
        <f>IF(AND(DB134&lt;&gt;0,DA134&lt;&gt;0),DB134-DA134,(IFERROR(VLOOKUP($B123,#REF!,7,FALSE),"")/30))</f>
        <v>#VALUE!</v>
      </c>
      <c r="DC135" s="37" t="e">
        <f>IF(AND(DC134&lt;&gt;0,DB134&lt;&gt;0),DC134-DB134,(IFERROR(VLOOKUP($B123,#REF!,7,FALSE),"")/30))</f>
        <v>#VALUE!</v>
      </c>
      <c r="DD135" s="37" t="e">
        <f>IF(AND(DD134&lt;&gt;0,DC134&lt;&gt;0),DD134-DC134,(IFERROR(VLOOKUP($B123,#REF!,7,FALSE),"")/30))</f>
        <v>#VALUE!</v>
      </c>
      <c r="DE135" s="37" t="e">
        <f>IF(AND(DE134&lt;&gt;0,DD134&lt;&gt;0),DE134-DD134,(IFERROR(VLOOKUP($B123,#REF!,7,FALSE),"")/30))</f>
        <v>#VALUE!</v>
      </c>
      <c r="DF135" s="37" t="e">
        <f>IF(AND(DF134&lt;&gt;0,DE134&lt;&gt;0),DF134-DE134,(IFERROR(VLOOKUP($B123,#REF!,7,FALSE),"")/30))</f>
        <v>#VALUE!</v>
      </c>
      <c r="DG135" s="37" t="e">
        <f>IF(AND(DG134&lt;&gt;0,DF134&lt;&gt;0),DG134-DF134,(IFERROR(VLOOKUP($B123,#REF!,7,FALSE),"")/30))</f>
        <v>#VALUE!</v>
      </c>
      <c r="DH135" s="37" t="e">
        <f>IF(AND(DH134&lt;&gt;0,DG134&lt;&gt;0),DH134-DG134,(IFERROR(VLOOKUP($B123,#REF!,7,FALSE),"")/30))</f>
        <v>#VALUE!</v>
      </c>
      <c r="DI135" s="37" t="e">
        <f>IF(AND(DI134&lt;&gt;0,DH134&lt;&gt;0),DI134-DH134,(IFERROR(VLOOKUP($B123,#REF!,7,FALSE),"")/30))</f>
        <v>#VALUE!</v>
      </c>
      <c r="DJ135" s="37" t="e">
        <f>IF(AND(DJ134&lt;&gt;0,DI134&lt;&gt;0),DJ134-DI134,(IFERROR(VLOOKUP($B123,#REF!,7,FALSE),"")/30))</f>
        <v>#VALUE!</v>
      </c>
      <c r="DK135" s="37" t="e">
        <f>IF(AND(DK134&lt;&gt;0,DJ134&lt;&gt;0),DK134-DJ134,(IFERROR(VLOOKUP($B123,#REF!,7,FALSE),"")/30))</f>
        <v>#VALUE!</v>
      </c>
      <c r="DL135" s="37" t="e">
        <f>IF(AND(DL134&lt;&gt;0,DK134&lt;&gt;0),DL134-DK134,(IFERROR(VLOOKUP($B123,#REF!,7,FALSE),"")/30))</f>
        <v>#VALUE!</v>
      </c>
      <c r="DM135" s="37" t="e">
        <f>IF(AND(DM134&lt;&gt;0,DL134&lt;&gt;0),DM134-DL134,(IFERROR(VLOOKUP($B123,#REF!,7,FALSE),"")/30))</f>
        <v>#VALUE!</v>
      </c>
      <c r="DN135" s="37" t="e">
        <f>IF(AND(DN134&lt;&gt;0,DM134&lt;&gt;0),DN134-DM134,(IFERROR(VLOOKUP($B123,#REF!,7,FALSE),"")/30))</f>
        <v>#VALUE!</v>
      </c>
      <c r="DO135" s="37" t="e">
        <f>IF(AND(DO134&lt;&gt;0,DN134&lt;&gt;0),DO134-DN134,(IFERROR(VLOOKUP($B123,#REF!,7,FALSE),"")/30))</f>
        <v>#VALUE!</v>
      </c>
      <c r="DP135" s="37" t="e">
        <f>IF(AND(DP134&lt;&gt;0,DO134&lt;&gt;0),DP134-DO134,(IFERROR(VLOOKUP($B123,#REF!,7,FALSE),"")/30))</f>
        <v>#VALUE!</v>
      </c>
      <c r="DQ135" s="37" t="e">
        <f>IF(AND(DQ134&lt;&gt;0,DP134&lt;&gt;0),DQ134-DP134,(IFERROR(VLOOKUP($B123,#REF!,7,FALSE),"")/30))</f>
        <v>#VALUE!</v>
      </c>
      <c r="DR135" s="37" t="e">
        <f>IF(AND(DR134&lt;&gt;0,DQ134&lt;&gt;0),DR134-DQ134,(IFERROR(VLOOKUP($B123,#REF!,7,FALSE),"")/30))</f>
        <v>#VALUE!</v>
      </c>
      <c r="DS135" s="37" t="e">
        <f>IF(AND(DS134&lt;&gt;0,DR134&lt;&gt;0),DS134-DR134,(IFERROR(VLOOKUP($B123,#REF!,7,FALSE),"")/30))</f>
        <v>#VALUE!</v>
      </c>
      <c r="DT135" s="37" t="e">
        <f>IF(AND(DT134&lt;&gt;0,DS134&lt;&gt;0),DT134-DS134,(IFERROR(VLOOKUP($B123,#REF!,7,FALSE),"")/30))</f>
        <v>#VALUE!</v>
      </c>
      <c r="DU135" s="37" t="e">
        <f>IF(AND(DU134&lt;&gt;0,DT134&lt;&gt;0),DU134-DT134,(IFERROR(VLOOKUP($B123,#REF!,7,FALSE),"")/30))</f>
        <v>#VALUE!</v>
      </c>
      <c r="DV135" s="37" t="e">
        <f>IF(AND(DV134&lt;&gt;0,DU134&lt;&gt;0),DV134-DU134,(IFERROR(VLOOKUP($B123,#REF!,7,FALSE),"")/30))</f>
        <v>#VALUE!</v>
      </c>
      <c r="DW135" s="37" t="e">
        <f>IF(AND(DW134&lt;&gt;0,DV134&lt;&gt;0),DW134-DV134,(IFERROR(VLOOKUP($B123,#REF!,7,FALSE),"")/30))</f>
        <v>#VALUE!</v>
      </c>
      <c r="DX135" s="37" t="e">
        <f>IF(AND(DX134&lt;&gt;0,DW134&lt;&gt;0),DX134-DW134,(IFERROR(VLOOKUP($B123,#REF!,7,FALSE),"")/30))</f>
        <v>#VALUE!</v>
      </c>
      <c r="DY135" s="37" t="e">
        <f>IF(AND(DY134&lt;&gt;0,DX134&lt;&gt;0),DY134-DX134,(IFERROR(VLOOKUP($B123,#REF!,8,FALSE),"")/30))</f>
        <v>#VALUE!</v>
      </c>
      <c r="DZ135" s="37" t="e">
        <f>IF(AND(DZ134&lt;&gt;0,DY134&lt;&gt;0),DZ134-DY134,(IFERROR(VLOOKUP($B123,#REF!,8,FALSE),"")/30))</f>
        <v>#VALUE!</v>
      </c>
      <c r="EA135" s="37" t="e">
        <f>IF(AND(EA134&lt;&gt;0,DZ134&lt;&gt;0),EA134-DZ134,(IFERROR(VLOOKUP($B123,#REF!,8,FALSE),"")/30))</f>
        <v>#VALUE!</v>
      </c>
      <c r="EB135" s="37" t="e">
        <f>IF(AND(EB134&lt;&gt;0,EA134&lt;&gt;0),EB134-EA134,(IFERROR(VLOOKUP($B123,#REF!,8,FALSE),"")/30))</f>
        <v>#VALUE!</v>
      </c>
      <c r="EC135" s="37" t="e">
        <f>IF(AND(EC134&lt;&gt;0,EB134&lt;&gt;0),EC134-EB134,(IFERROR(VLOOKUP($B123,#REF!,8,FALSE),"")/30))</f>
        <v>#VALUE!</v>
      </c>
      <c r="ED135" s="37" t="e">
        <f>IF(AND(ED134&lt;&gt;0,EC134&lt;&gt;0),ED134-EC134,(IFERROR(VLOOKUP($B123,#REF!,8,FALSE),"")/30))</f>
        <v>#VALUE!</v>
      </c>
      <c r="EE135" s="37" t="e">
        <f>IF(AND(EE134&lt;&gt;0,ED134&lt;&gt;0),EE134-ED134,(IFERROR(VLOOKUP($B123,#REF!,8,FALSE),"")/30))</f>
        <v>#VALUE!</v>
      </c>
      <c r="EF135" s="37" t="e">
        <f>IF(AND(EF134&lt;&gt;0,EE134&lt;&gt;0),EF134-EE134,(IFERROR(VLOOKUP($B123,#REF!,8,FALSE),"")/30))</f>
        <v>#VALUE!</v>
      </c>
      <c r="EG135" s="37" t="e">
        <f>IF(AND(EG134&lt;&gt;0,EF134&lt;&gt;0),EG134-EF134,(IFERROR(VLOOKUP($B123,#REF!,8,FALSE),"")/30))</f>
        <v>#VALUE!</v>
      </c>
      <c r="EH135" s="37" t="e">
        <f>IF(AND(EH134&lt;&gt;0,EG134&lt;&gt;0),EH134-EG134,(IFERROR(VLOOKUP($B123,#REF!,8,FALSE),"")/30))</f>
        <v>#VALUE!</v>
      </c>
      <c r="EI135" s="37" t="e">
        <f>IF(AND(EI134&lt;&gt;0,EH134&lt;&gt;0),EI134-EH134,(IFERROR(VLOOKUP($B123,#REF!,8,FALSE),"")/30))</f>
        <v>#VALUE!</v>
      </c>
      <c r="EJ135" s="37" t="e">
        <f>IF(AND(EJ134&lt;&gt;0,EI134&lt;&gt;0),EJ134-EI134,(IFERROR(VLOOKUP($B123,#REF!,8,FALSE),"")/30))</f>
        <v>#VALUE!</v>
      </c>
      <c r="EK135" s="37" t="e">
        <f>IF(AND(EK134&lt;&gt;0,EJ134&lt;&gt;0),EK134-EJ134,(IFERROR(VLOOKUP($B123,#REF!,8,FALSE),"")/30))</f>
        <v>#VALUE!</v>
      </c>
      <c r="EL135" s="37" t="e">
        <f>IF(AND(EL134&lt;&gt;0,EK134&lt;&gt;0),EL134-EK134,(IFERROR(VLOOKUP($B123,#REF!,8,FALSE),"")/30))</f>
        <v>#VALUE!</v>
      </c>
      <c r="EM135" s="37" t="e">
        <f>IF(AND(EM134&lt;&gt;0,EL134&lt;&gt;0),EM134-EL134,(IFERROR(VLOOKUP($B123,#REF!,8,FALSE),"")/30))</f>
        <v>#VALUE!</v>
      </c>
      <c r="EN135" s="37" t="e">
        <f>IF(AND(EN134&lt;&gt;0,EM134&lt;&gt;0),EN134-EM134,(IFERROR(VLOOKUP($B123,#REF!,8,FALSE),"")/30))</f>
        <v>#VALUE!</v>
      </c>
      <c r="EO135" s="37" t="e">
        <f>IF(AND(EO134&lt;&gt;0,EN134&lt;&gt;0),EO134-EN134,(IFERROR(VLOOKUP($B123,#REF!,8,FALSE),"")/30))</f>
        <v>#VALUE!</v>
      </c>
      <c r="EP135" s="37" t="e">
        <f>IF(AND(EP134&lt;&gt;0,EO134&lt;&gt;0),EP134-EO134,(IFERROR(VLOOKUP($B123,#REF!,8,FALSE),"")/30))</f>
        <v>#VALUE!</v>
      </c>
      <c r="EQ135" s="37" t="e">
        <f>IF(AND(EQ134&lt;&gt;0,EP134&lt;&gt;0),EQ134-EP134,(IFERROR(VLOOKUP($B123,#REF!,8,FALSE),"")/30))</f>
        <v>#VALUE!</v>
      </c>
      <c r="ER135" s="37" t="e">
        <f>IF(AND(ER134&lt;&gt;0,EQ134&lt;&gt;0),ER134-EQ134,(IFERROR(VLOOKUP($B123,#REF!,8,FALSE),"")/30))</f>
        <v>#VALUE!</v>
      </c>
      <c r="ES135" s="37" t="e">
        <f>IF(AND(ES134&lt;&gt;0,ER134&lt;&gt;0),ES134-ER134,(IFERROR(VLOOKUP($B123,#REF!,8,FALSE),"")/30))</f>
        <v>#VALUE!</v>
      </c>
      <c r="ET135" s="37" t="e">
        <f>IF(AND(ET134&lt;&gt;0,ES134&lt;&gt;0),ET134-ES134,(IFERROR(VLOOKUP($B123,#REF!,8,FALSE),"")/30))</f>
        <v>#VALUE!</v>
      </c>
      <c r="EU135" s="37" t="e">
        <f>IF(AND(EU134&lt;&gt;0,ET134&lt;&gt;0),EU134-ET134,(IFERROR(VLOOKUP($B123,#REF!,8,FALSE),"")/30))</f>
        <v>#VALUE!</v>
      </c>
      <c r="EV135" s="37" t="e">
        <f>IF(AND(EV134&lt;&gt;0,EU134&lt;&gt;0),EV134-EU134,(IFERROR(VLOOKUP($B123,#REF!,8,FALSE),"")/30))</f>
        <v>#VALUE!</v>
      </c>
      <c r="EW135" s="37" t="e">
        <f>IF(AND(EW134&lt;&gt;0,EV134&lt;&gt;0),EW134-EV134,(IFERROR(VLOOKUP($B123,#REF!,8,FALSE),"")/30))</f>
        <v>#VALUE!</v>
      </c>
      <c r="EX135" s="37" t="e">
        <f>IF(AND(EX134&lt;&gt;0,EW134&lt;&gt;0),EX134-EW134,(IFERROR(VLOOKUP($B123,#REF!,8,FALSE),"")/30))</f>
        <v>#VALUE!</v>
      </c>
      <c r="EY135" s="37" t="e">
        <f>IF(AND(EY134&lt;&gt;0,EX134&lt;&gt;0),EY134-EX134,(IFERROR(VLOOKUP($B123,#REF!,8,FALSE),"")/30))</f>
        <v>#VALUE!</v>
      </c>
      <c r="EZ135" s="37" t="e">
        <f>IF(AND(EZ134&lt;&gt;0,EY134&lt;&gt;0),EZ134-EY134,(IFERROR(VLOOKUP($B123,#REF!,8,FALSE),"")/30))</f>
        <v>#VALUE!</v>
      </c>
      <c r="FA135" s="37" t="e">
        <f>IF(AND(FA134&lt;&gt;0,EZ134&lt;&gt;0),FA134-EZ134,(IFERROR(VLOOKUP($B123,#REF!,8,FALSE),"")/30))</f>
        <v>#VALUE!</v>
      </c>
      <c r="FB135" s="37" t="e">
        <f>IF(AND(FB134&lt;&gt;0,FA134&lt;&gt;0),FB134-FA134,(IFERROR(VLOOKUP($B123,#REF!,8,FALSE),"")/30))</f>
        <v>#VALUE!</v>
      </c>
      <c r="FC135" s="37" t="e">
        <f>IF(AND(FC134&lt;&gt;0,FB134&lt;&gt;0),FC134-FB134,(IFERROR(VLOOKUP($B123,#REF!,8,FALSE),"")/30))</f>
        <v>#VALUE!</v>
      </c>
      <c r="FD135" s="37" t="e">
        <f>IF(AND(FD134&lt;&gt;0,FC134&lt;&gt;0),FD134-FC134,(IFERROR(VLOOKUP($B123,#REF!,9,FALSE),"")/30))</f>
        <v>#VALUE!</v>
      </c>
      <c r="FE135" s="37" t="e">
        <f>IF(AND(FE134&lt;&gt;0,FD134&lt;&gt;0),FE134-FD134,(IFERROR(VLOOKUP($B123,#REF!,9,FALSE),"")/30))</f>
        <v>#VALUE!</v>
      </c>
      <c r="FF135" s="37" t="e">
        <f>IF(AND(FF134&lt;&gt;0,FE134&lt;&gt;0),FF134-FE134,(IFERROR(VLOOKUP($B123,#REF!,9,FALSE),"")/30))</f>
        <v>#VALUE!</v>
      </c>
      <c r="FG135" s="37">
        <f>IF(AND(FG134&lt;&gt;0,FF134&lt;&gt;0),FG134-FF134,(IFERROR(VLOOKUP($B123,#REF!,9,FALSE),"")/30))</f>
        <v>-5000</v>
      </c>
      <c r="FH135" s="37">
        <f>IF(AND(FH134&lt;&gt;0,FG134&lt;&gt;0),FH134-FG134,(IFERROR(VLOOKUP($B123,#REF!,9,FALSE),"")/30))</f>
        <v>0</v>
      </c>
      <c r="FI135" s="37">
        <f>IF(AND(FI134&lt;&gt;0,FH134&lt;&gt;0),FI134-FH134,(IFERROR(VLOOKUP($B123,#REF!,9,FALSE),"")/30))</f>
        <v>0</v>
      </c>
      <c r="FJ135" s="37" t="e">
        <f>IF(AND(FJ134&lt;&gt;0,FI134&lt;&gt;0),FJ134-FI134,(IFERROR(VLOOKUP($B123,#REF!,9,FALSE),"")/30))</f>
        <v>#VALUE!</v>
      </c>
      <c r="FK135" s="37" t="e">
        <f>IF(AND(FK134&lt;&gt;0,FJ134&lt;&gt;0),FK134-FJ134,(IFERROR(VLOOKUP($B123,#REF!,9,FALSE),"")/30))</f>
        <v>#VALUE!</v>
      </c>
      <c r="FL135" s="37" t="e">
        <f>IF(AND(FL134&lt;&gt;0,FK134&lt;&gt;0),FL134-FK134,(IFERROR(VLOOKUP($B123,#REF!,9,FALSE),"")/30))</f>
        <v>#VALUE!</v>
      </c>
      <c r="FM135" s="37" t="e">
        <f>IF(AND(FM134&lt;&gt;0,FL134&lt;&gt;0),FM134-FL134,(IFERROR(VLOOKUP($B123,#REF!,9,FALSE),"")/30))</f>
        <v>#VALUE!</v>
      </c>
      <c r="FN135" s="37" t="e">
        <f>IF(AND(FN134&lt;&gt;0,FM134&lt;&gt;0),FN134-FM134,(IFERROR(VLOOKUP($B123,#REF!,9,FALSE),"")/30))</f>
        <v>#VALUE!</v>
      </c>
      <c r="FO135" s="37" t="e">
        <f>IF(AND(FO134&lt;&gt;0,FN134&lt;&gt;0),FO134-FN134,(IFERROR(VLOOKUP($B123,#REF!,9,FALSE),"")/30))</f>
        <v>#VALUE!</v>
      </c>
      <c r="FP135" s="37" t="e">
        <f>IF(AND(FP134&lt;&gt;0,FO134&lt;&gt;0),FP134-FO134,(IFERROR(VLOOKUP($B123,#REF!,9,FALSE),"")/30))</f>
        <v>#VALUE!</v>
      </c>
      <c r="FQ135" s="37" t="e">
        <f>IF(AND(FQ134&lt;&gt;0,FP134&lt;&gt;0),FQ134-FP134,(IFERROR(VLOOKUP($B123,#REF!,9,FALSE),"")/30))</f>
        <v>#VALUE!</v>
      </c>
      <c r="FR135" s="37" t="e">
        <f>IF(AND(FR134&lt;&gt;0,FQ134&lt;&gt;0),FR134-FQ134,(IFERROR(VLOOKUP($B123,#REF!,9,FALSE),"")/30))</f>
        <v>#VALUE!</v>
      </c>
      <c r="FS135" s="37" t="e">
        <f>IF(AND(FS134&lt;&gt;0,FR134&lt;&gt;0),FS134-FR134,(IFERROR(VLOOKUP($B123,#REF!,9,FALSE),"")/30))</f>
        <v>#VALUE!</v>
      </c>
      <c r="FT135" s="37" t="e">
        <f>IF(AND(FT134&lt;&gt;0,FS134&lt;&gt;0),FT134-FS134,(IFERROR(VLOOKUP($B123,#REF!,9,FALSE),"")/30))</f>
        <v>#VALUE!</v>
      </c>
      <c r="FU135" s="37" t="e">
        <f>IF(AND(FU134&lt;&gt;0,FT134&lt;&gt;0),FU134-FT134,(IFERROR(VLOOKUP($B123,#REF!,9,FALSE),"")/30))</f>
        <v>#VALUE!</v>
      </c>
      <c r="FV135" s="37" t="e">
        <f>IF(AND(FV134&lt;&gt;0,FU134&lt;&gt;0),FV134-FU134,(IFERROR(VLOOKUP($B123,#REF!,9,FALSE),"")/30))</f>
        <v>#VALUE!</v>
      </c>
      <c r="FW135" s="37" t="e">
        <f>IF(AND(FW134&lt;&gt;0,FV134&lt;&gt;0),FW134-FV134,(IFERROR(VLOOKUP($B123,#REF!,9,FALSE),"")/30))</f>
        <v>#VALUE!</v>
      </c>
      <c r="FX135" s="37" t="e">
        <f>IF(AND(FX134&lt;&gt;0,FW134&lt;&gt;0),FX134-FW134,(IFERROR(VLOOKUP($B123,#REF!,9,FALSE),"")/30))</f>
        <v>#VALUE!</v>
      </c>
      <c r="FY135" s="37" t="e">
        <f>IF(AND(FY134&lt;&gt;0,FX134&lt;&gt;0),FY134-FX134,(IFERROR(VLOOKUP($B123,#REF!,9,FALSE),"")/30))</f>
        <v>#VALUE!</v>
      </c>
      <c r="FZ135" s="37" t="e">
        <f>IF(AND(FZ134&lt;&gt;0,FY134&lt;&gt;0),FZ134-FY134,(IFERROR(VLOOKUP($B123,#REF!,9,FALSE),"")/30))</f>
        <v>#VALUE!</v>
      </c>
      <c r="GA135" s="37" t="e">
        <f>IF(AND(GA134&lt;&gt;0,FZ134&lt;&gt;0),GA134-FZ134,(IFERROR(VLOOKUP($B123,#REF!,9,FALSE),"")/30))</f>
        <v>#VALUE!</v>
      </c>
      <c r="GB135" s="37" t="e">
        <f>IF(AND(GB134&lt;&gt;0,GA134&lt;&gt;0),GB134-GA134,(IFERROR(VLOOKUP($B123,#REF!,9,FALSE),"")/30))</f>
        <v>#VALUE!</v>
      </c>
      <c r="GC135" s="37" t="e">
        <f>IF(AND(GC134&lt;&gt;0,GB134&lt;&gt;0),GC134-GB134,(IFERROR(VLOOKUP($B123,#REF!,9,FALSE),"")/30))</f>
        <v>#VALUE!</v>
      </c>
      <c r="GD135" s="37" t="e">
        <f>IF(AND(GD134&lt;&gt;0,GC134&lt;&gt;0),GD134-GC134,(IFERROR(VLOOKUP($B123,#REF!,9,FALSE),"")/30))</f>
        <v>#VALUE!</v>
      </c>
      <c r="GE135" s="37" t="e">
        <f>IF(AND(GE134&lt;&gt;0,GD134&lt;&gt;0),GE134-GD134,(IFERROR(VLOOKUP($B123,#REF!,9,FALSE),"")/30))</f>
        <v>#VALUE!</v>
      </c>
      <c r="GF135" s="37" t="e">
        <f>IF(AND(GF134&lt;&gt;0,GE134&lt;&gt;0),GF134-GE134,(IFERROR(VLOOKUP($B123,#REF!,9,FALSE),"")/30))</f>
        <v>#VALUE!</v>
      </c>
      <c r="GG135" s="37" t="e">
        <f>IF(AND(GG134&lt;&gt;0,GF134&lt;&gt;0),GG134-GF134,(IFERROR(VLOOKUP($B123,#REF!,9,FALSE),"")/30))</f>
        <v>#VALUE!</v>
      </c>
      <c r="GH135" s="37" t="e">
        <f>IF(AND(GH134&lt;&gt;0,GG134&lt;&gt;0),GH134-GG134,(IFERROR(VLOOKUP($B123,#REF!,10,FALSE),"")/30))</f>
        <v>#VALUE!</v>
      </c>
      <c r="GI135" s="37" t="e">
        <f>IF(AND(GI134&lt;&gt;0,GH134&lt;&gt;0),GI134-GH134,(IFERROR(VLOOKUP($B123,#REF!,10,FALSE),"")/30))</f>
        <v>#VALUE!</v>
      </c>
      <c r="GJ135" s="37" t="e">
        <f>IF(AND(GJ134&lt;&gt;0,GI134&lt;&gt;0),GJ134-GI134,(IFERROR(VLOOKUP($B123,#REF!,10,FALSE),"")/30))</f>
        <v>#VALUE!</v>
      </c>
      <c r="GK135" s="37" t="e">
        <f>IF(AND(GK134&lt;&gt;0,GJ134&lt;&gt;0),GK134-GJ134,(IFERROR(VLOOKUP($B123,#REF!,10,FALSE),"")/30))</f>
        <v>#VALUE!</v>
      </c>
      <c r="GL135" s="37" t="e">
        <f>IF(AND(GL134&lt;&gt;0,GK134&lt;&gt;0),GL134-GK134,(IFERROR(VLOOKUP($B123,#REF!,10,FALSE),"")/30))</f>
        <v>#VALUE!</v>
      </c>
      <c r="GM135" s="37" t="e">
        <f>IF(AND(GM134&lt;&gt;0,GL134&lt;&gt;0),GM134-GL134,(IFERROR(VLOOKUP($B123,#REF!,10,FALSE),"")/30))</f>
        <v>#VALUE!</v>
      </c>
      <c r="GN135" s="37" t="e">
        <f>IF(AND(GN134&lt;&gt;0,GM134&lt;&gt;0),GN134-GM134,(IFERROR(VLOOKUP($B123,#REF!,10,FALSE),"")/30))</f>
        <v>#VALUE!</v>
      </c>
      <c r="GO135" s="37" t="e">
        <f>IF(AND(GO134&lt;&gt;0,GN134&lt;&gt;0),GO134-GN134,(IFERROR(VLOOKUP($B123,#REF!,10,FALSE),"")/30))</f>
        <v>#VALUE!</v>
      </c>
      <c r="GP135" s="37" t="e">
        <f>IF(AND(GP134&lt;&gt;0,GO134&lt;&gt;0),GP134-GO134,(IFERROR(VLOOKUP($B123,#REF!,10,FALSE),"")/30))</f>
        <v>#VALUE!</v>
      </c>
      <c r="GQ135" s="37" t="e">
        <f>IF(AND(GQ134&lt;&gt;0,GP134&lt;&gt;0),GQ134-GP134,(IFERROR(VLOOKUP($B123,#REF!,10,FALSE),"")/30))</f>
        <v>#VALUE!</v>
      </c>
      <c r="GR135" s="37" t="e">
        <f>IF(AND(GR134&lt;&gt;0,GQ134&lt;&gt;0),GR134-GQ134,(IFERROR(VLOOKUP($B123,#REF!,10,FALSE),"")/30))</f>
        <v>#VALUE!</v>
      </c>
      <c r="GS135" s="37" t="e">
        <f>IF(AND(GS134&lt;&gt;0,GR134&lt;&gt;0),GS134-GR134,(IFERROR(VLOOKUP($B123,#REF!,10,FALSE),"")/30))</f>
        <v>#VALUE!</v>
      </c>
      <c r="GT135" s="37" t="e">
        <f>IF(AND(GT134&lt;&gt;0,GS134&lt;&gt;0),GT134-GS134,(IFERROR(VLOOKUP($B123,#REF!,10,FALSE),"")/30))</f>
        <v>#VALUE!</v>
      </c>
      <c r="GU135" s="37" t="e">
        <f>IF(AND(GU134&lt;&gt;0,GT134&lt;&gt;0),GU134-GT134,(IFERROR(VLOOKUP($B123,#REF!,10,FALSE),"")/30))</f>
        <v>#VALUE!</v>
      </c>
      <c r="GV135" s="37" t="e">
        <f>IF(AND(GV134&lt;&gt;0,GU134&lt;&gt;0),GV134-GU134,(IFERROR(VLOOKUP($B123,#REF!,10,FALSE),"")/30))</f>
        <v>#VALUE!</v>
      </c>
      <c r="GW135" s="37" t="e">
        <f>IF(AND(GW134&lt;&gt;0,GV134&lt;&gt;0),GW134-GV134,(IFERROR(VLOOKUP($B123,#REF!,10,FALSE),"")/30))</f>
        <v>#VALUE!</v>
      </c>
      <c r="GX135" s="37" t="e">
        <f>IF(AND(GX134&lt;&gt;0,GW134&lt;&gt;0),GX134-GW134,(IFERROR(VLOOKUP($B123,#REF!,10,FALSE),"")/30))</f>
        <v>#VALUE!</v>
      </c>
      <c r="GY135" s="37" t="e">
        <f>IF(AND(GY134&lt;&gt;0,GX134&lt;&gt;0),GY134-GX134,(IFERROR(VLOOKUP($B123,#REF!,10,FALSE),"")/30))</f>
        <v>#VALUE!</v>
      </c>
      <c r="GZ135" s="37" t="e">
        <f>IF(AND(GZ134&lt;&gt;0,GY134&lt;&gt;0),GZ134-GY134,(IFERROR(VLOOKUP($B123,#REF!,10,FALSE),"")/30))</f>
        <v>#VALUE!</v>
      </c>
      <c r="HA135" s="37" t="e">
        <f>IF(AND(HA134&lt;&gt;0,GZ134&lt;&gt;0),HA134-GZ134,(IFERROR(VLOOKUP($B123,#REF!,10,FALSE),"")/30))</f>
        <v>#VALUE!</v>
      </c>
      <c r="HB135" s="37" t="e">
        <f>IF(AND(HB134&lt;&gt;0,HA134&lt;&gt;0),HB134-HA134,(IFERROR(VLOOKUP($B123,#REF!,10,FALSE),"")/30))</f>
        <v>#VALUE!</v>
      </c>
      <c r="HC135" s="37" t="e">
        <f>IF(AND(HC134&lt;&gt;0,HB134&lt;&gt;0),HC134-HB134,(IFERROR(VLOOKUP($B123,#REF!,10,FALSE),"")/30))</f>
        <v>#VALUE!</v>
      </c>
      <c r="HD135" s="37" t="e">
        <f>IF(AND(HD134&lt;&gt;0,HC134&lt;&gt;0),HD134-HC134,(IFERROR(VLOOKUP($B123,#REF!,10,FALSE),"")/30))</f>
        <v>#VALUE!</v>
      </c>
      <c r="HE135" s="37" t="e">
        <f>IF(AND(HE134&lt;&gt;0,HD134&lt;&gt;0),HE134-HD134,(IFERROR(VLOOKUP($B123,#REF!,10,FALSE),"")/30))</f>
        <v>#VALUE!</v>
      </c>
      <c r="HF135" s="37" t="e">
        <f>IF(AND(HF134&lt;&gt;0,HE134&lt;&gt;0),HF134-HE134,(IFERROR(VLOOKUP($B123,#REF!,10,FALSE),"")/30))</f>
        <v>#VALUE!</v>
      </c>
      <c r="HG135" s="37" t="e">
        <f>IF(AND(HG134&lt;&gt;0,HF134&lt;&gt;0),HG134-HF134,(IFERROR(VLOOKUP($B123,#REF!,10,FALSE),"")/30))</f>
        <v>#VALUE!</v>
      </c>
      <c r="HH135" s="37" t="e">
        <f>IF(AND(HH134&lt;&gt;0,HG134&lt;&gt;0),HH134-HG134,(IFERROR(VLOOKUP($B123,#REF!,10,FALSE),"")/30))</f>
        <v>#VALUE!</v>
      </c>
      <c r="HI135" s="37" t="e">
        <f>IF(AND(HI134&lt;&gt;0,HH134&lt;&gt;0),HI134-HH134,(IFERROR(VLOOKUP($B123,#REF!,10,FALSE),"")/30))</f>
        <v>#VALUE!</v>
      </c>
      <c r="HJ135" s="37" t="e">
        <f>IF(AND(HJ134&lt;&gt;0,HI134&lt;&gt;0),HJ134-HI134,(IFERROR(VLOOKUP($B123,#REF!,10,FALSE),"")/30))</f>
        <v>#VALUE!</v>
      </c>
      <c r="HK135" s="37" t="e">
        <f>IF(AND(HK134&lt;&gt;0,HJ134&lt;&gt;0),HK134-HJ134,(IFERROR(VLOOKUP($B123,#REF!,10,FALSE),"")/30))</f>
        <v>#VALUE!</v>
      </c>
      <c r="HL135" s="37" t="e">
        <f>IF(AND(HL134&lt;&gt;0,HK134&lt;&gt;0),HL134-HK134,(IFERROR(VLOOKUP($B123,#REF!,10,FALSE),"")/30))</f>
        <v>#VALUE!</v>
      </c>
      <c r="HM135" s="37" t="e">
        <f>IF(AND(HM134&lt;&gt;0,HL134&lt;&gt;0),HM134-HL134,(IFERROR(VLOOKUP($B123,#REF!,11,FALSE),"")/30))</f>
        <v>#VALUE!</v>
      </c>
      <c r="HN135" s="37" t="e">
        <f>IF(AND(HN134&lt;&gt;0,HM134&lt;&gt;0),HN134-HM134,(IFERROR(VLOOKUP($B123,#REF!,11,FALSE),"")/30))</f>
        <v>#VALUE!</v>
      </c>
      <c r="HO135" s="37" t="e">
        <f>IF(AND(HO134&lt;&gt;0,HN134&lt;&gt;0),HO134-HN134,(IFERROR(VLOOKUP($B123,#REF!,11,FALSE),"")/30))</f>
        <v>#VALUE!</v>
      </c>
      <c r="HP135" s="37" t="e">
        <f>IF(AND(HP134&lt;&gt;0,HO134&lt;&gt;0),HP134-HO134,(IFERROR(VLOOKUP($B123,#REF!,11,FALSE),"")/30))</f>
        <v>#VALUE!</v>
      </c>
      <c r="HQ135" s="37" t="e">
        <f>IF(AND(HQ134&lt;&gt;0,HP134&lt;&gt;0),HQ134-HP134,(IFERROR(VLOOKUP($B123,#REF!,11,FALSE),"")/30))</f>
        <v>#VALUE!</v>
      </c>
      <c r="HR135" s="37" t="e">
        <f>IF(AND(HR134&lt;&gt;0,HQ134&lt;&gt;0),HR134-HQ134,(IFERROR(VLOOKUP($B123,#REF!,11,FALSE),"")/30))</f>
        <v>#VALUE!</v>
      </c>
      <c r="HS135" s="37" t="e">
        <f>IF(AND(HS134&lt;&gt;0,HR134&lt;&gt;0),HS134-HR134,(IFERROR(VLOOKUP($B123,#REF!,11,FALSE),"")/30))</f>
        <v>#VALUE!</v>
      </c>
      <c r="HT135" s="37" t="e">
        <f>IF(AND(HT134&lt;&gt;0,HS134&lt;&gt;0),HT134-HS134,(IFERROR(VLOOKUP($B123,#REF!,11,FALSE),"")/30))</f>
        <v>#VALUE!</v>
      </c>
      <c r="HU135" s="37" t="e">
        <f>IF(AND(HU134&lt;&gt;0,HT134&lt;&gt;0),HU134-HT134,(IFERROR(VLOOKUP($B123,#REF!,11,FALSE),"")/30))</f>
        <v>#VALUE!</v>
      </c>
      <c r="HV135" s="37" t="e">
        <f>IF(AND(HV134&lt;&gt;0,HU134&lt;&gt;0),HV134-HU134,(IFERROR(VLOOKUP($B123,#REF!,11,FALSE),"")/30))</f>
        <v>#VALUE!</v>
      </c>
      <c r="HW135" s="37" t="e">
        <f>IF(AND(HW134&lt;&gt;0,HV134&lt;&gt;0),HW134-HV134,(IFERROR(VLOOKUP($B123,#REF!,11,FALSE),"")/30))</f>
        <v>#VALUE!</v>
      </c>
      <c r="HX135" s="37" t="e">
        <f>IF(AND(HX134&lt;&gt;0,HW134&lt;&gt;0),HX134-HW134,(IFERROR(VLOOKUP($B123,#REF!,11,FALSE),"")/30))</f>
        <v>#VALUE!</v>
      </c>
      <c r="HY135" s="37" t="e">
        <f>IF(AND(HY134&lt;&gt;0,HX134&lt;&gt;0),HY134-HX134,(IFERROR(VLOOKUP($B123,#REF!,11,FALSE),"")/30))</f>
        <v>#VALUE!</v>
      </c>
      <c r="HZ135" s="37" t="e">
        <f>IF(AND(HZ134&lt;&gt;0,HY134&lt;&gt;0),HZ134-HY134,(IFERROR(VLOOKUP($B123,#REF!,11,FALSE),"")/30))</f>
        <v>#VALUE!</v>
      </c>
      <c r="IA135" s="37" t="e">
        <f>IF(AND(IA134&lt;&gt;0,HZ134&lt;&gt;0),IA134-HZ134,(IFERROR(VLOOKUP($B123,#REF!,11,FALSE),"")/30))</f>
        <v>#VALUE!</v>
      </c>
      <c r="IB135" s="37" t="e">
        <f>IF(AND(IB134&lt;&gt;0,IA134&lt;&gt;0),IB134-IA134,(IFERROR(VLOOKUP($B123,#REF!,11,FALSE),"")/30))</f>
        <v>#VALUE!</v>
      </c>
      <c r="IC135" s="37" t="e">
        <f>IF(AND(IC134&lt;&gt;0,IB134&lt;&gt;0),IC134-IB134,(IFERROR(VLOOKUP($B123,#REF!,11,FALSE),"")/30))</f>
        <v>#VALUE!</v>
      </c>
      <c r="ID135" s="37" t="e">
        <f>IF(AND(ID134&lt;&gt;0,IC134&lt;&gt;0),ID134-IC134,(IFERROR(VLOOKUP($B123,#REF!,11,FALSE),"")/30))</f>
        <v>#VALUE!</v>
      </c>
      <c r="IE135" s="37" t="e">
        <f>IF(AND(IE134&lt;&gt;0,ID134&lt;&gt;0),IE134-ID134,(IFERROR(VLOOKUP($B123,#REF!,11,FALSE),"")/30))</f>
        <v>#VALUE!</v>
      </c>
      <c r="IF135" s="37" t="e">
        <f>IF(AND(IF134&lt;&gt;0,IE134&lt;&gt;0),IF134-IE134,(IFERROR(VLOOKUP($B123,#REF!,11,FALSE),"")/30))</f>
        <v>#VALUE!</v>
      </c>
      <c r="IG135" s="37" t="e">
        <f>IF(AND(IG134&lt;&gt;0,IF134&lt;&gt;0),IG134-IF134,(IFERROR(VLOOKUP($B123,#REF!,11,FALSE),"")/30))</f>
        <v>#VALUE!</v>
      </c>
      <c r="IH135" s="37" t="e">
        <f>IF(AND(IH134&lt;&gt;0,IG134&lt;&gt;0),IH134-IG134,(IFERROR(VLOOKUP($B123,#REF!,11,FALSE),"")/30))</f>
        <v>#VALUE!</v>
      </c>
      <c r="II135" s="37" t="e">
        <f>IF(AND(II134&lt;&gt;0,IH134&lt;&gt;0),II134-IH134,(IFERROR(VLOOKUP($B123,#REF!,11,FALSE),"")/30))</f>
        <v>#VALUE!</v>
      </c>
      <c r="IJ135" s="37" t="e">
        <f>IF(AND(IJ134&lt;&gt;0,II134&lt;&gt;0),IJ134-II134,(IFERROR(VLOOKUP($B123,#REF!,11,FALSE),"")/30))</f>
        <v>#VALUE!</v>
      </c>
      <c r="IK135" s="37" t="e">
        <f>IF(AND(IK134&lt;&gt;0,IJ134&lt;&gt;0),IK134-IJ134,(IFERROR(VLOOKUP($B123,#REF!,11,FALSE),"")/30))</f>
        <v>#VALUE!</v>
      </c>
      <c r="IL135" s="37" t="e">
        <f>IF(AND(IL134&lt;&gt;0,IK134&lt;&gt;0),IL134-IK134,(IFERROR(VLOOKUP($B123,#REF!,11,FALSE),"")/30))</f>
        <v>#VALUE!</v>
      </c>
      <c r="IM135" s="37" t="e">
        <f>IF(AND(IM134&lt;&gt;0,IL134&lt;&gt;0),IM134-IL134,(IFERROR(VLOOKUP($B123,#REF!,11,FALSE),"")/30))</f>
        <v>#VALUE!</v>
      </c>
      <c r="IN135" s="37" t="e">
        <f>IF(AND(IN134&lt;&gt;0,IM134&lt;&gt;0),IN134-IM134,(IFERROR(VLOOKUP($B123,#REF!,11,FALSE),"")/30))</f>
        <v>#VALUE!</v>
      </c>
      <c r="IO135" s="37" t="e">
        <f>IF(AND(IO134&lt;&gt;0,IN134&lt;&gt;0),IO134-IN134,(IFERROR(VLOOKUP($B123,#REF!,11,FALSE),"")/30))</f>
        <v>#VALUE!</v>
      </c>
      <c r="IP135" s="37" t="e">
        <f>IF(AND(IP134&lt;&gt;0,IO134&lt;&gt;0),IP134-IO134,(IFERROR(VLOOKUP($B123,#REF!,11,FALSE),"")/30))</f>
        <v>#VALUE!</v>
      </c>
      <c r="IQ135" s="37" t="e">
        <f>IF(AND(IQ134&lt;&gt;0,IP134&lt;&gt;0),IQ134-IP134,(IFERROR(VLOOKUP($B123,#REF!,11,FALSE),"")/30))</f>
        <v>#VALUE!</v>
      </c>
      <c r="IR135" s="37" t="e">
        <f>IF(AND(IR134&lt;&gt;0,IQ134&lt;&gt;0),IR134-IQ134,(IFERROR(VLOOKUP($B123,#REF!,12,FALSE),"")/30))</f>
        <v>#VALUE!</v>
      </c>
      <c r="IS135" s="37" t="e">
        <f>IF(AND(IS134&lt;&gt;0,IR134&lt;&gt;0),IS134-IR134,(IFERROR(VLOOKUP($B123,#REF!,12,FALSE),"")/30))</f>
        <v>#VALUE!</v>
      </c>
      <c r="IT135" s="37" t="e">
        <f>IF(AND(IT134&lt;&gt;0,IS134&lt;&gt;0),IT134-IS134,(IFERROR(VLOOKUP($B123,#REF!,12,FALSE),"")/30))</f>
        <v>#VALUE!</v>
      </c>
      <c r="IU135" s="37" t="e">
        <f>IF(AND(IU134&lt;&gt;0,IT134&lt;&gt;0),IU134-IT134,(IFERROR(VLOOKUP($B123,#REF!,12,FALSE),"")/30))</f>
        <v>#VALUE!</v>
      </c>
      <c r="IV135" s="37" t="e">
        <f>IF(AND(IV134&lt;&gt;0,IU134&lt;&gt;0),IV134-IU134,(IFERROR(VLOOKUP($B123,#REF!,12,FALSE),"")/30))</f>
        <v>#VALUE!</v>
      </c>
      <c r="IW135" s="37" t="e">
        <f>IF(AND(IW134&lt;&gt;0,IV134&lt;&gt;0),IW134-IV134,(IFERROR(VLOOKUP($B123,#REF!,12,FALSE),"")/30))</f>
        <v>#VALUE!</v>
      </c>
      <c r="IX135" s="37" t="e">
        <f>IF(AND(IX134&lt;&gt;0,IW134&lt;&gt;0),IX134-IW134,(IFERROR(VLOOKUP($B123,#REF!,12,FALSE),"")/30))</f>
        <v>#VALUE!</v>
      </c>
      <c r="IY135" s="37" t="e">
        <f>IF(AND(IY134&lt;&gt;0,IX134&lt;&gt;0),IY134-IX134,(IFERROR(VLOOKUP($B123,#REF!,12,FALSE),"")/30))</f>
        <v>#VALUE!</v>
      </c>
      <c r="IZ135" s="37" t="e">
        <f>IF(AND(IZ134&lt;&gt;0,IY134&lt;&gt;0),IZ134-IY134,(IFERROR(VLOOKUP($B123,#REF!,12,FALSE),"")/30))</f>
        <v>#VALUE!</v>
      </c>
      <c r="JA135" s="37" t="e">
        <f>IF(AND(JA134&lt;&gt;0,IZ134&lt;&gt;0),JA134-IZ134,(IFERROR(VLOOKUP($B123,#REF!,12,FALSE),"")/30))</f>
        <v>#VALUE!</v>
      </c>
      <c r="JB135" s="37" t="e">
        <f>IF(AND(JB134&lt;&gt;0,JA134&lt;&gt;0),JB134-JA134,(IFERROR(VLOOKUP($B123,#REF!,12,FALSE),"")/30))</f>
        <v>#VALUE!</v>
      </c>
      <c r="JC135" s="37" t="e">
        <f>IF(AND(JC134&lt;&gt;0,JB134&lt;&gt;0),JC134-JB134,(IFERROR(VLOOKUP($B123,#REF!,12,FALSE),"")/30))</f>
        <v>#VALUE!</v>
      </c>
      <c r="JD135" s="37" t="e">
        <f>IF(AND(JD134&lt;&gt;0,JC134&lt;&gt;0),JD134-JC134,(IFERROR(VLOOKUP($B123,#REF!,12,FALSE),"")/30))</f>
        <v>#VALUE!</v>
      </c>
      <c r="JE135" s="37" t="e">
        <f>IF(AND(JE134&lt;&gt;0,JD134&lt;&gt;0),JE134-JD134,(IFERROR(VLOOKUP($B123,#REF!,12,FALSE),"")/30))</f>
        <v>#VALUE!</v>
      </c>
      <c r="JF135" s="37" t="e">
        <f>IF(AND(JF134&lt;&gt;0,JE134&lt;&gt;0),JF134-JE134,(IFERROR(VLOOKUP($B123,#REF!,12,FALSE),"")/30))</f>
        <v>#VALUE!</v>
      </c>
      <c r="JG135" s="37" t="e">
        <f>IF(AND(JG134&lt;&gt;0,JF134&lt;&gt;0),JG134-JF134,(IFERROR(VLOOKUP($B123,#REF!,12,FALSE),"")/30))</f>
        <v>#VALUE!</v>
      </c>
      <c r="JH135" s="37" t="e">
        <f>IF(AND(JH134&lt;&gt;0,JG134&lt;&gt;0),JH134-JG134,(IFERROR(VLOOKUP($B123,#REF!,12,FALSE),"")/30))</f>
        <v>#VALUE!</v>
      </c>
      <c r="JI135" s="37" t="e">
        <f>IF(AND(JI134&lt;&gt;0,JH134&lt;&gt;0),JI134-JH134,(IFERROR(VLOOKUP($B123,#REF!,12,FALSE),"")/30))</f>
        <v>#VALUE!</v>
      </c>
      <c r="JJ135" s="37" t="e">
        <f>IF(AND(JJ134&lt;&gt;0,JI134&lt;&gt;0),JJ134-JI134,(IFERROR(VLOOKUP($B123,#REF!,12,FALSE),"")/30))</f>
        <v>#VALUE!</v>
      </c>
      <c r="JK135" s="37" t="e">
        <f>IF(AND(JK134&lt;&gt;0,JJ134&lt;&gt;0),JK134-JJ134,(IFERROR(VLOOKUP($B123,#REF!,12,FALSE),"")/30))</f>
        <v>#VALUE!</v>
      </c>
      <c r="JL135" s="37" t="e">
        <f>IF(AND(JL134&lt;&gt;0,JK134&lt;&gt;0),JL134-JK134,(IFERROR(VLOOKUP($B123,#REF!,12,FALSE),"")/30))</f>
        <v>#VALUE!</v>
      </c>
      <c r="JM135" s="37" t="e">
        <f>IF(AND(JM134&lt;&gt;0,JL134&lt;&gt;0),JM134-JL134,(IFERROR(VLOOKUP($B123,#REF!,12,FALSE),"")/30))</f>
        <v>#VALUE!</v>
      </c>
      <c r="JN135" s="37" t="e">
        <f>IF(AND(JN134&lt;&gt;0,JM134&lt;&gt;0),JN134-JM134,(IFERROR(VLOOKUP($B123,#REF!,12,FALSE),"")/30))</f>
        <v>#VALUE!</v>
      </c>
      <c r="JO135" s="37" t="e">
        <f>IF(AND(JO134&lt;&gt;0,JN134&lt;&gt;0),JO134-JN134,(IFERROR(VLOOKUP($B123,#REF!,12,FALSE),"")/30))</f>
        <v>#VALUE!</v>
      </c>
      <c r="JP135" s="37" t="e">
        <f>IF(AND(JP134&lt;&gt;0,JO134&lt;&gt;0),JP134-JO134,(IFERROR(VLOOKUP($B123,#REF!,12,FALSE),"")/30))</f>
        <v>#VALUE!</v>
      </c>
      <c r="JQ135" s="37" t="e">
        <f>IF(AND(JQ134&lt;&gt;0,JP134&lt;&gt;0),JQ134-JP134,(IFERROR(VLOOKUP($B123,#REF!,12,FALSE),"")/30))</f>
        <v>#VALUE!</v>
      </c>
      <c r="JR135" s="37" t="e">
        <f>IF(AND(JR134&lt;&gt;0,JQ134&lt;&gt;0),JR134-JQ134,(IFERROR(VLOOKUP($B123,#REF!,12,FALSE),"")/30))</f>
        <v>#VALUE!</v>
      </c>
      <c r="JS135" s="37" t="e">
        <f>IF(AND(JS134&lt;&gt;0,JR134&lt;&gt;0),JS134-JR134,(IFERROR(VLOOKUP($B123,#REF!,12,FALSE),"")/30))</f>
        <v>#VALUE!</v>
      </c>
      <c r="JT135" s="37" t="e">
        <f>IF(AND(JT134&lt;&gt;0,JS134&lt;&gt;0),JT134-JS134,(IFERROR(VLOOKUP($B123,#REF!,12,FALSE),"")/30))</f>
        <v>#VALUE!</v>
      </c>
      <c r="JU135" s="37" t="e">
        <f>IF(AND(JU134&lt;&gt;0,JT134&lt;&gt;0),JU134-JT134,(IFERROR(VLOOKUP($B123,#REF!,12,FALSE),"")/30))</f>
        <v>#VALUE!</v>
      </c>
      <c r="JV135" s="37" t="e">
        <f>IF(AND(JV134&lt;&gt;0,JU134&lt;&gt;0),JV134-JU134,(IFERROR(VLOOKUP($B123,#REF!,13,FALSE),"")/30))</f>
        <v>#VALUE!</v>
      </c>
      <c r="JW135" s="37" t="e">
        <f>IF(AND(JW134&lt;&gt;0,JV134&lt;&gt;0),JW134-JV134,(IFERROR(VLOOKUP($B123,#REF!,13,FALSE),"")/30))</f>
        <v>#VALUE!</v>
      </c>
      <c r="JX135" s="37" t="e">
        <f>IF(AND(JX134&lt;&gt;0,JW134&lt;&gt;0),JX134-JW134,(IFERROR(VLOOKUP($B123,#REF!,13,FALSE),"")/30))</f>
        <v>#VALUE!</v>
      </c>
      <c r="JY135" s="37" t="e">
        <f>IF(AND(JY134&lt;&gt;0,JX134&lt;&gt;0),JY134-JX134,(IFERROR(VLOOKUP($B123,#REF!,13,FALSE),"")/30))</f>
        <v>#VALUE!</v>
      </c>
      <c r="JZ135" s="37" t="e">
        <f>IF(AND(JZ134&lt;&gt;0,JY134&lt;&gt;0),JZ134-JY134,(IFERROR(VLOOKUP($B123,#REF!,13,FALSE),"")/30))</f>
        <v>#VALUE!</v>
      </c>
      <c r="KA135" s="37" t="e">
        <f>IF(AND(KA134&lt;&gt;0,JZ134&lt;&gt;0),KA134-JZ134,(IFERROR(VLOOKUP($B123,#REF!,13,FALSE),"")/30))</f>
        <v>#VALUE!</v>
      </c>
      <c r="KB135" s="37" t="e">
        <f>IF(AND(KB134&lt;&gt;0,KA134&lt;&gt;0),KB134-KA134,(IFERROR(VLOOKUP($B123,#REF!,13,FALSE),"")/30))</f>
        <v>#VALUE!</v>
      </c>
      <c r="KC135" s="37" t="e">
        <f>IF(AND(KC134&lt;&gt;0,KB134&lt;&gt;0),KC134-KB134,(IFERROR(VLOOKUP($B123,#REF!,13,FALSE),"")/30))</f>
        <v>#VALUE!</v>
      </c>
      <c r="KD135" s="37" t="e">
        <f>IF(AND(KD134&lt;&gt;0,KC134&lt;&gt;0),KD134-KC134,(IFERROR(VLOOKUP($B123,#REF!,13,FALSE),"")/30))</f>
        <v>#VALUE!</v>
      </c>
      <c r="KE135" s="37" t="e">
        <f>IF(AND(KE134&lt;&gt;0,KD134&lt;&gt;0),KE134-KD134,(IFERROR(VLOOKUP($B123,#REF!,13,FALSE),"")/30))</f>
        <v>#VALUE!</v>
      </c>
      <c r="KF135" s="37" t="e">
        <f>IF(AND(KF134&lt;&gt;0,KE134&lt;&gt;0),KF134-KE134,(IFERROR(VLOOKUP($B123,#REF!,13,FALSE),"")/30))</f>
        <v>#VALUE!</v>
      </c>
      <c r="KG135" s="37" t="e">
        <f>IF(AND(KG134&lt;&gt;0,KF134&lt;&gt;0),KG134-KF134,(IFERROR(VLOOKUP($B123,#REF!,13,FALSE),"")/30))</f>
        <v>#VALUE!</v>
      </c>
      <c r="KH135" s="37" t="e">
        <f>IF(AND(KH134&lt;&gt;0,KG134&lt;&gt;0),KH134-KG134,(IFERROR(VLOOKUP($B123,#REF!,13,FALSE),"")/30))</f>
        <v>#VALUE!</v>
      </c>
      <c r="KI135" s="37" t="e">
        <f>IF(AND(KI134&lt;&gt;0,KH134&lt;&gt;0),KI134-KH134,(IFERROR(VLOOKUP($B123,#REF!,13,FALSE),"")/30))</f>
        <v>#VALUE!</v>
      </c>
      <c r="KJ135" s="37" t="e">
        <f>IF(AND(KJ134&lt;&gt;0,KI134&lt;&gt;0),KJ134-KI134,(IFERROR(VLOOKUP($B123,#REF!,13,FALSE),"")/30))</f>
        <v>#VALUE!</v>
      </c>
      <c r="KK135" s="37" t="e">
        <f>IF(AND(KK134&lt;&gt;0,KJ134&lt;&gt;0),KK134-KJ134,(IFERROR(VLOOKUP($B123,#REF!,13,FALSE),"")/30))</f>
        <v>#VALUE!</v>
      </c>
      <c r="KL135" s="37" t="e">
        <f>IF(AND(KL134&lt;&gt;0,KK134&lt;&gt;0),KL134-KK134,(IFERROR(VLOOKUP($B123,#REF!,13,FALSE),"")/30))</f>
        <v>#VALUE!</v>
      </c>
      <c r="KM135" s="37" t="e">
        <f>IF(AND(KM134&lt;&gt;0,KL134&lt;&gt;0),KM134-KL134,(IFERROR(VLOOKUP($B123,#REF!,13,FALSE),"")/30))</f>
        <v>#VALUE!</v>
      </c>
      <c r="KN135" s="37" t="e">
        <f>IF(AND(KN134&lt;&gt;0,KM134&lt;&gt;0),KN134-KM134,(IFERROR(VLOOKUP($B123,#REF!,13,FALSE),"")/30))</f>
        <v>#VALUE!</v>
      </c>
      <c r="KO135" s="37" t="e">
        <f>IF(AND(KO134&lt;&gt;0,KN134&lt;&gt;0),KO134-KN134,(IFERROR(VLOOKUP($B123,#REF!,13,FALSE),"")/30))</f>
        <v>#VALUE!</v>
      </c>
      <c r="KP135" s="37" t="e">
        <f>IF(AND(KP134&lt;&gt;0,KO134&lt;&gt;0),KP134-KO134,(IFERROR(VLOOKUP($B123,#REF!,13,FALSE),"")/30))</f>
        <v>#VALUE!</v>
      </c>
      <c r="KQ135" s="37" t="e">
        <f>IF(AND(KQ134&lt;&gt;0,KP134&lt;&gt;0),KQ134-KP134,(IFERROR(VLOOKUP($B123,#REF!,13,FALSE),"")/30))</f>
        <v>#VALUE!</v>
      </c>
      <c r="KR135" s="37" t="e">
        <f>IF(AND(KR134&lt;&gt;0,KQ134&lt;&gt;0),KR134-KQ134,(IFERROR(VLOOKUP($B123,#REF!,13,FALSE),"")/30))</f>
        <v>#VALUE!</v>
      </c>
      <c r="KS135" s="37" t="e">
        <f>IF(AND(KS134&lt;&gt;0,KR134&lt;&gt;0),KS134-KR134,(IFERROR(VLOOKUP($B123,#REF!,13,FALSE),"")/30))</f>
        <v>#VALUE!</v>
      </c>
      <c r="KT135" s="37" t="e">
        <f>IF(AND(KT134&lt;&gt;0,KS134&lt;&gt;0),KT134-KS134,(IFERROR(VLOOKUP($B123,#REF!,13,FALSE),"")/30))</f>
        <v>#VALUE!</v>
      </c>
      <c r="KU135" s="37" t="e">
        <f>IF(AND(KU134&lt;&gt;0,KT134&lt;&gt;0),KU134-KT134,(IFERROR(VLOOKUP($B123,#REF!,13,FALSE),"")/30))</f>
        <v>#VALUE!</v>
      </c>
      <c r="KV135" s="37" t="e">
        <f>IF(AND(KV134&lt;&gt;0,KU134&lt;&gt;0),KV134-KU134,(IFERROR(VLOOKUP($B123,#REF!,13,FALSE),"")/30))</f>
        <v>#VALUE!</v>
      </c>
      <c r="KW135" s="37" t="e">
        <f>IF(AND(KW134&lt;&gt;0,KV134&lt;&gt;0),KW134-KV134,(IFERROR(VLOOKUP($B123,#REF!,13,FALSE),"")/30))</f>
        <v>#VALUE!</v>
      </c>
      <c r="KX135" s="37" t="e">
        <f>IF(AND(KX134&lt;&gt;0,KW134&lt;&gt;0),KX134-KW134,(IFERROR(VLOOKUP($B123,#REF!,13,FALSE),"")/30))</f>
        <v>#VALUE!</v>
      </c>
      <c r="KY135" s="37" t="e">
        <f>IF(AND(KY134&lt;&gt;0,KX134&lt;&gt;0),KY134-KX134,(IFERROR(VLOOKUP($B123,#REF!,13,FALSE),"")/30))</f>
        <v>#VALUE!</v>
      </c>
      <c r="KZ135" s="37" t="e">
        <f>IF(AND(KZ134&lt;&gt;0,KY134&lt;&gt;0),KZ134-KY134,(IFERROR(VLOOKUP($B123,#REF!,13,FALSE),"")/30))</f>
        <v>#VALUE!</v>
      </c>
      <c r="LA135" s="37" t="e">
        <f>IF(AND(LA134&lt;&gt;0,KZ134&lt;&gt;0),LA134-KZ134,(IFERROR(VLOOKUP($B123,#REF!,14,FALSE),"")/30))</f>
        <v>#VALUE!</v>
      </c>
      <c r="LB135" s="37" t="e">
        <f>IF(AND(LB134&lt;&gt;0,LA134&lt;&gt;0),LB134-LA134,(IFERROR(VLOOKUP($B123,#REF!,14,FALSE),"")/30))</f>
        <v>#VALUE!</v>
      </c>
      <c r="LC135" s="37" t="e">
        <f>IF(AND(LC134&lt;&gt;0,LB134&lt;&gt;0),LC134-LB134,(IFERROR(VLOOKUP($B123,#REF!,14,FALSE),"")/30))</f>
        <v>#VALUE!</v>
      </c>
      <c r="LD135" s="37" t="e">
        <f>IF(AND(LD134&lt;&gt;0,LC134&lt;&gt;0),LD134-LC134,(IFERROR(VLOOKUP($B123,#REF!,14,FALSE),"")/30))</f>
        <v>#VALUE!</v>
      </c>
      <c r="LE135" s="37" t="e">
        <f>IF(AND(LE134&lt;&gt;0,LD134&lt;&gt;0),LE134-LD134,(IFERROR(VLOOKUP($B123,#REF!,14,FALSE),"")/30))</f>
        <v>#VALUE!</v>
      </c>
      <c r="LF135" s="37" t="e">
        <f>IF(AND(LF134&lt;&gt;0,LE134&lt;&gt;0),LF134-LE134,(IFERROR(VLOOKUP($B123,#REF!,14,FALSE),"")/30))</f>
        <v>#VALUE!</v>
      </c>
      <c r="LG135" s="37" t="e">
        <f>IF(AND(LG134&lt;&gt;0,LF134&lt;&gt;0),LG134-LF134,(IFERROR(VLOOKUP($B123,#REF!,14,FALSE),"")/30))</f>
        <v>#VALUE!</v>
      </c>
      <c r="LH135" s="37" t="e">
        <f>IF(AND(LH134&lt;&gt;0,LG134&lt;&gt;0),LH134-LG134,(IFERROR(VLOOKUP($B123,#REF!,14,FALSE),"")/30))</f>
        <v>#VALUE!</v>
      </c>
      <c r="LI135" s="37" t="e">
        <f>IF(AND(LI134&lt;&gt;0,LH134&lt;&gt;0),LI134-LH134,(IFERROR(VLOOKUP($B123,#REF!,14,FALSE),"")/30))</f>
        <v>#VALUE!</v>
      </c>
      <c r="LJ135" s="37" t="e">
        <f>IF(AND(LJ134&lt;&gt;0,LI134&lt;&gt;0),LJ134-LI134,(IFERROR(VLOOKUP($B123,#REF!,14,FALSE),"")/30))</f>
        <v>#VALUE!</v>
      </c>
      <c r="LK135" s="37" t="e">
        <f>IF(AND(LK134&lt;&gt;0,LJ134&lt;&gt;0),LK134-LJ134,(IFERROR(VLOOKUP($B123,#REF!,14,FALSE),"")/30))</f>
        <v>#VALUE!</v>
      </c>
      <c r="LL135" s="37" t="e">
        <f>IF(AND(LL134&lt;&gt;0,LK134&lt;&gt;0),LL134-LK134,(IFERROR(VLOOKUP($B123,#REF!,14,FALSE),"")/30))</f>
        <v>#VALUE!</v>
      </c>
      <c r="LM135" s="37" t="e">
        <f>IF(AND(LM134&lt;&gt;0,LL134&lt;&gt;0),LM134-LL134,(IFERROR(VLOOKUP($B123,#REF!,14,FALSE),"")/30))</f>
        <v>#VALUE!</v>
      </c>
      <c r="LN135" s="37" t="e">
        <f>IF(AND(LN134&lt;&gt;0,LM134&lt;&gt;0),LN134-LM134,(IFERROR(VLOOKUP($B123,#REF!,14,FALSE),"")/30))</f>
        <v>#VALUE!</v>
      </c>
      <c r="LO135" s="37" t="e">
        <f>IF(AND(LO134&lt;&gt;0,LN134&lt;&gt;0),LO134-LN134,(IFERROR(VLOOKUP($B123,#REF!,14,FALSE),"")/30))</f>
        <v>#VALUE!</v>
      </c>
      <c r="LP135" s="37" t="e">
        <f>IF(AND(LP134&lt;&gt;0,LO134&lt;&gt;0),LP134-LO134,(IFERROR(VLOOKUP($B123,#REF!,14,FALSE),"")/30))</f>
        <v>#VALUE!</v>
      </c>
      <c r="LQ135" s="37" t="e">
        <f>IF(AND(LQ134&lt;&gt;0,LP134&lt;&gt;0),LQ134-LP134,(IFERROR(VLOOKUP($B123,#REF!,14,FALSE),"")/30))</f>
        <v>#VALUE!</v>
      </c>
      <c r="LR135" s="37" t="e">
        <f>IF(AND(LR134&lt;&gt;0,LQ134&lt;&gt;0),LR134-LQ134,(IFERROR(VLOOKUP($B123,#REF!,14,FALSE),"")/30))</f>
        <v>#VALUE!</v>
      </c>
      <c r="LS135" s="37" t="e">
        <f>IF(AND(LS134&lt;&gt;0,LR134&lt;&gt;0),LS134-LR134,(IFERROR(VLOOKUP($B123,#REF!,14,FALSE),"")/30))</f>
        <v>#VALUE!</v>
      </c>
      <c r="LT135" s="37" t="e">
        <f>IF(AND(LT134&lt;&gt;0,LS134&lt;&gt;0),LT134-LS134,(IFERROR(VLOOKUP($B123,#REF!,14,FALSE),"")/30))</f>
        <v>#VALUE!</v>
      </c>
      <c r="LU135" s="37" t="e">
        <f>IF(AND(LU134&lt;&gt;0,LT134&lt;&gt;0),LU134-LT134,(IFERROR(VLOOKUP($B123,#REF!,14,FALSE),"")/30))</f>
        <v>#VALUE!</v>
      </c>
      <c r="LV135" s="37" t="e">
        <f>IF(AND(LV134&lt;&gt;0,LU134&lt;&gt;0),LV134-LU134,(IFERROR(VLOOKUP($B123,#REF!,14,FALSE),"")/30))</f>
        <v>#VALUE!</v>
      </c>
      <c r="LW135" s="37" t="e">
        <f>IF(AND(LW134&lt;&gt;0,LV134&lt;&gt;0),LW134-LV134,(IFERROR(VLOOKUP($B123,#REF!,14,FALSE),"")/30))</f>
        <v>#VALUE!</v>
      </c>
      <c r="LX135" s="37" t="e">
        <f>IF(AND(LX134&lt;&gt;0,LW134&lt;&gt;0),LX134-LW134,(IFERROR(VLOOKUP($B123,#REF!,14,FALSE),"")/30))</f>
        <v>#VALUE!</v>
      </c>
      <c r="LY135" s="37" t="e">
        <f>IF(AND(LY134&lt;&gt;0,LX134&lt;&gt;0),LY134-LX134,(IFERROR(VLOOKUP($B123,#REF!,14,FALSE),"")/30))</f>
        <v>#VALUE!</v>
      </c>
      <c r="LZ135" s="37" t="e">
        <f>IF(AND(LZ134&lt;&gt;0,LY134&lt;&gt;0),LZ134-LY134,(IFERROR(VLOOKUP($B123,#REF!,14,FALSE),"")/30))</f>
        <v>#VALUE!</v>
      </c>
      <c r="MA135" s="37" t="e">
        <f>IF(AND(MA134&lt;&gt;0,LZ134&lt;&gt;0),MA134-LZ134,(IFERROR(VLOOKUP($B123,#REF!,14,FALSE),"")/30))</f>
        <v>#VALUE!</v>
      </c>
      <c r="MB135" s="37" t="e">
        <f>IF(AND(MB134&lt;&gt;0,MA134&lt;&gt;0),MB134-MA134,(IFERROR(VLOOKUP($B123,#REF!,14,FALSE),"")/30))</f>
        <v>#VALUE!</v>
      </c>
      <c r="MC135" s="37" t="e">
        <f>IF(AND(MC134&lt;&gt;0,MB134&lt;&gt;0),MC134-MB134,(IFERROR(VLOOKUP($B123,#REF!,14,FALSE),"")/30))</f>
        <v>#VALUE!</v>
      </c>
      <c r="MD135" s="37" t="e">
        <f>IF(AND(MD134&lt;&gt;0,MC134&lt;&gt;0),MD134-MC134,(IFERROR(VLOOKUP($B123,#REF!,14,FALSE),"")/30))</f>
        <v>#VALUE!</v>
      </c>
      <c r="ME135" s="37" t="e">
        <f>IF(AND(ME134&lt;&gt;0,MD134&lt;&gt;0),ME134-MD134,(IFERROR(VLOOKUP($B123,#REF!,15,FALSE),"")/30))</f>
        <v>#VALUE!</v>
      </c>
      <c r="MF135" s="37" t="e">
        <f>IF(AND(MF134&lt;&gt;0,ME134&lt;&gt;0),MF134-ME134,(IFERROR(VLOOKUP($B123,#REF!,15,FALSE),"")/30))</f>
        <v>#VALUE!</v>
      </c>
      <c r="MG135" s="37" t="e">
        <f>IF(AND(MG134&lt;&gt;0,MF134&lt;&gt;0),MG134-MF134,(IFERROR(VLOOKUP($B123,#REF!,15,FALSE),"")/30))</f>
        <v>#VALUE!</v>
      </c>
      <c r="MH135" s="37" t="e">
        <f>IF(AND(MH134&lt;&gt;0,MG134&lt;&gt;0),MH134-MG134,(IFERROR(VLOOKUP($B123,#REF!,15,FALSE),"")/30))</f>
        <v>#VALUE!</v>
      </c>
      <c r="MI135" s="37" t="e">
        <f>IF(AND(MI134&lt;&gt;0,MH134&lt;&gt;0),MI134-MH134,(IFERROR(VLOOKUP($B123,#REF!,15,FALSE),"")/30))</f>
        <v>#VALUE!</v>
      </c>
      <c r="MJ135" s="37" t="e">
        <f>IF(AND(MJ134&lt;&gt;0,MI134&lt;&gt;0),MJ134-MI134,(IFERROR(VLOOKUP($B123,#REF!,15,FALSE),"")/30))</f>
        <v>#VALUE!</v>
      </c>
      <c r="MK135" s="37" t="e">
        <f>IF(AND(MK134&lt;&gt;0,MJ134&lt;&gt;0),MK134-MJ134,(IFERROR(VLOOKUP($B123,#REF!,15,FALSE),"")/30))</f>
        <v>#VALUE!</v>
      </c>
      <c r="ML135" s="37" t="e">
        <f>IF(AND(ML134&lt;&gt;0,MK134&lt;&gt;0),ML134-MK134,(IFERROR(VLOOKUP($B123,#REF!,15,FALSE),"")/30))</f>
        <v>#VALUE!</v>
      </c>
      <c r="MM135" s="37" t="e">
        <f>IF(AND(MM134&lt;&gt;0,ML134&lt;&gt;0),MM134-ML134,(IFERROR(VLOOKUP($B123,#REF!,15,FALSE),"")/30))</f>
        <v>#VALUE!</v>
      </c>
      <c r="MN135" s="37" t="e">
        <f>IF(AND(MN134&lt;&gt;0,MM134&lt;&gt;0),MN134-MM134,(IFERROR(VLOOKUP($B123,#REF!,15,FALSE),"")/30))</f>
        <v>#VALUE!</v>
      </c>
      <c r="MO135" s="37" t="e">
        <f>IF(AND(MO134&lt;&gt;0,MN134&lt;&gt;0),MO134-MN134,(IFERROR(VLOOKUP($B123,#REF!,15,FALSE),"")/30))</f>
        <v>#VALUE!</v>
      </c>
      <c r="MP135" s="37" t="e">
        <f>IF(AND(MP134&lt;&gt;0,MO134&lt;&gt;0),MP134-MO134,(IFERROR(VLOOKUP($B123,#REF!,15,FALSE),"")/30))</f>
        <v>#VALUE!</v>
      </c>
      <c r="MQ135" s="37" t="e">
        <f>IF(AND(MQ134&lt;&gt;0,MP134&lt;&gt;0),MQ134-MP134,(IFERROR(VLOOKUP($B123,#REF!,15,FALSE),"")/30))</f>
        <v>#VALUE!</v>
      </c>
      <c r="MR135" s="37" t="e">
        <f>IF(AND(MR134&lt;&gt;0,MQ134&lt;&gt;0),MR134-MQ134,(IFERROR(VLOOKUP($B123,#REF!,15,FALSE),"")/30))</f>
        <v>#VALUE!</v>
      </c>
      <c r="MS135" s="37" t="e">
        <f>IF(AND(MS134&lt;&gt;0,MR134&lt;&gt;0),MS134-MR134,(IFERROR(VLOOKUP($B123,#REF!,15,FALSE),"")/30))</f>
        <v>#VALUE!</v>
      </c>
      <c r="MT135" s="37" t="e">
        <f>IF(AND(MT134&lt;&gt;0,MS134&lt;&gt;0),MT134-MS134,(IFERROR(VLOOKUP($B123,#REF!,15,FALSE),"")/30))</f>
        <v>#VALUE!</v>
      </c>
      <c r="MU135" s="37" t="e">
        <f>IF(AND(MU134&lt;&gt;0,MT134&lt;&gt;0),MU134-MT134,(IFERROR(VLOOKUP($B123,#REF!,15,FALSE),"")/30))</f>
        <v>#VALUE!</v>
      </c>
      <c r="MV135" s="37" t="e">
        <f>IF(AND(MV134&lt;&gt;0,MU134&lt;&gt;0),MV134-MU134,(IFERROR(VLOOKUP($B123,#REF!,15,FALSE),"")/30))</f>
        <v>#VALUE!</v>
      </c>
      <c r="MW135" s="37" t="e">
        <f>IF(AND(MW134&lt;&gt;0,MV134&lt;&gt;0),MW134-MV134,(IFERROR(VLOOKUP($B123,#REF!,15,FALSE),"")/30))</f>
        <v>#VALUE!</v>
      </c>
      <c r="MX135" s="37" t="e">
        <f>IF(AND(MX134&lt;&gt;0,MW134&lt;&gt;0),MX134-MW134,(IFERROR(VLOOKUP($B123,#REF!,15,FALSE),"")/30))</f>
        <v>#VALUE!</v>
      </c>
      <c r="MY135" s="37" t="e">
        <f>IF(AND(MY134&lt;&gt;0,MX134&lt;&gt;0),MY134-MX134,(IFERROR(VLOOKUP($B123,#REF!,15,FALSE),"")/30))</f>
        <v>#VALUE!</v>
      </c>
      <c r="MZ135" s="37" t="e">
        <f>IF(AND(MZ134&lt;&gt;0,MY134&lt;&gt;0),MZ134-MY134,(IFERROR(VLOOKUP($B123,#REF!,15,FALSE),"")/30))</f>
        <v>#VALUE!</v>
      </c>
      <c r="NA135" s="37" t="e">
        <f>IF(AND(NA134&lt;&gt;0,MZ134&lt;&gt;0),NA134-MZ134,(IFERROR(VLOOKUP($B123,#REF!,15,FALSE),"")/30))</f>
        <v>#VALUE!</v>
      </c>
      <c r="NB135" s="37" t="e">
        <f>IF(AND(NB134&lt;&gt;0,NA134&lt;&gt;0),NB134-NA134,(IFERROR(VLOOKUP($B123,#REF!,15,FALSE),"")/30))</f>
        <v>#VALUE!</v>
      </c>
      <c r="NC135" s="37" t="e">
        <f>IF(AND(NC134&lt;&gt;0,NB134&lt;&gt;0),NC134-NB134,(IFERROR(VLOOKUP($B123,#REF!,15,FALSE),"")/30))</f>
        <v>#VALUE!</v>
      </c>
      <c r="ND135" s="37" t="e">
        <f>IF(AND(ND134&lt;&gt;0,NC134&lt;&gt;0),ND134-NC134,(IFERROR(VLOOKUP($B123,#REF!,15,FALSE),"")/30))</f>
        <v>#VALUE!</v>
      </c>
      <c r="NE135" s="37" t="e">
        <f>IF(AND(NE134&lt;&gt;0,ND134&lt;&gt;0),NE134-ND134,(IFERROR(VLOOKUP($B123,#REF!,15,FALSE),"")/30))</f>
        <v>#VALUE!</v>
      </c>
      <c r="NF135" s="37" t="e">
        <f>IF(AND(NF134&lt;&gt;0,NE134&lt;&gt;0),NF134-NE134,(IFERROR(VLOOKUP($B123,#REF!,15,FALSE),"")/30))</f>
        <v>#VALUE!</v>
      </c>
      <c r="NG135" s="37" t="e">
        <f>IF(AND(NG134&lt;&gt;0,NF134&lt;&gt;0),NG134-NF134,(IFERROR(VLOOKUP($B123,#REF!,15,FALSE),"")/30))</f>
        <v>#VALUE!</v>
      </c>
      <c r="NH135" s="37" t="e">
        <f>IF(AND(NH134&lt;&gt;0,NG134&lt;&gt;0),NH134-NG134,(IFERROR(VLOOKUP($B123,#REF!,15,FALSE),"")/30))</f>
        <v>#VALUE!</v>
      </c>
      <c r="NI135" s="37" t="e">
        <f>IF(AND(NI134&lt;&gt;0,NH134&lt;&gt;0),NI134-NH134,(IFERROR(VLOOKUP($B123,#REF!,15,FALSE),"")/30))</f>
        <v>#VALUE!</v>
      </c>
    </row>
    <row r="136" spans="1:373" s="39" customFormat="1" ht="15" thickBot="1" x14ac:dyDescent="0.25">
      <c r="A136" s="19" t="str">
        <f>IFERROR(VLOOKUP(B136,#REF!,2,FALSE)," ")</f>
        <v xml:space="preserve"> </v>
      </c>
      <c r="B136" s="20">
        <v>71202</v>
      </c>
      <c r="C136" s="1053" t="str">
        <f>IFERROR(VLOOKUP(B136,Claves!A:G,4,FALSE)," ")</f>
        <v>PRL PANT LAR 14X20 NF</v>
      </c>
      <c r="D136" s="1053"/>
      <c r="E136" s="1053"/>
      <c r="F136" s="1054"/>
      <c r="G136" s="81">
        <v>0</v>
      </c>
      <c r="H136" s="28">
        <f t="shared" ref="H136:BT136" si="180">H147/H$4</f>
        <v>0</v>
      </c>
      <c r="I136" s="28">
        <f t="shared" si="180"/>
        <v>0</v>
      </c>
      <c r="J136" s="28">
        <f t="shared" si="180"/>
        <v>58.329333333333331</v>
      </c>
      <c r="K136" s="28">
        <f t="shared" si="180"/>
        <v>113.63550000000001</v>
      </c>
      <c r="L136" s="28">
        <f t="shared" si="180"/>
        <v>174.13499999999999</v>
      </c>
      <c r="M136" s="28">
        <f t="shared" si="180"/>
        <v>158.62866666666665</v>
      </c>
      <c r="N136" s="28">
        <f t="shared" si="180"/>
        <v>156.85014285714286</v>
      </c>
      <c r="O136" s="28">
        <f t="shared" si="180"/>
        <v>0</v>
      </c>
      <c r="P136" s="28">
        <f t="shared" si="180"/>
        <v>0</v>
      </c>
      <c r="Q136" s="28">
        <f t="shared" si="180"/>
        <v>154.28910000000002</v>
      </c>
      <c r="R136" s="28">
        <f t="shared" si="180"/>
        <v>344.25381818181819</v>
      </c>
      <c r="S136" s="28">
        <f t="shared" si="180"/>
        <v>336.01683333333335</v>
      </c>
      <c r="T136" s="28">
        <f t="shared" si="180"/>
        <v>321.74223076923079</v>
      </c>
      <c r="U136" s="28">
        <f t="shared" si="180"/>
        <v>308.66850000000005</v>
      </c>
      <c r="V136" s="28">
        <f t="shared" si="180"/>
        <v>0</v>
      </c>
      <c r="W136" s="28">
        <f t="shared" si="180"/>
        <v>0</v>
      </c>
      <c r="X136" s="28">
        <f t="shared" si="180"/>
        <v>278.80135294117645</v>
      </c>
      <c r="Y136" s="28">
        <f t="shared" si="180"/>
        <v>397.10238888888887</v>
      </c>
      <c r="Z136" s="28">
        <f t="shared" si="180"/>
        <v>401.13636842105262</v>
      </c>
      <c r="AA136" s="28">
        <f t="shared" si="180"/>
        <v>387.48154999999997</v>
      </c>
      <c r="AB136" s="28">
        <f t="shared" si="180"/>
        <v>386.10204761904765</v>
      </c>
      <c r="AC136" s="28">
        <f t="shared" si="180"/>
        <v>0</v>
      </c>
      <c r="AD136" s="28">
        <f t="shared" si="180"/>
        <v>0</v>
      </c>
      <c r="AE136" s="28">
        <f t="shared" si="180"/>
        <v>365.44791666666669</v>
      </c>
      <c r="AF136" s="28">
        <f t="shared" si="180"/>
        <v>562.56547999999998</v>
      </c>
      <c r="AG136" s="28">
        <f t="shared" si="180"/>
        <v>573.14353846153847</v>
      </c>
      <c r="AH136" s="28">
        <f t="shared" si="180"/>
        <v>557.56714814814814</v>
      </c>
      <c r="AI136" s="28">
        <f t="shared" si="180"/>
        <v>0</v>
      </c>
      <c r="AJ136" s="28">
        <f t="shared" si="180"/>
        <v>0</v>
      </c>
      <c r="AK136" s="28">
        <f t="shared" si="180"/>
        <v>0</v>
      </c>
      <c r="AL136" s="28">
        <f t="shared" si="180"/>
        <v>543.10364516129027</v>
      </c>
      <c r="AM136" s="28">
        <f t="shared" si="180"/>
        <v>16980.257999999998</v>
      </c>
      <c r="AN136" s="28">
        <f t="shared" si="180"/>
        <v>0</v>
      </c>
      <c r="AO136" s="28">
        <f t="shared" si="180"/>
        <v>43.746999999999993</v>
      </c>
      <c r="AP136" s="28">
        <f t="shared" si="180"/>
        <v>60.81900000000001</v>
      </c>
      <c r="AQ136" s="28">
        <f t="shared" si="180"/>
        <v>0</v>
      </c>
      <c r="AR136" s="28">
        <f t="shared" si="180"/>
        <v>0</v>
      </c>
      <c r="AS136" s="28">
        <f t="shared" si="180"/>
        <v>0</v>
      </c>
      <c r="AT136" s="28">
        <f t="shared" si="180"/>
        <v>705.42037500000004</v>
      </c>
      <c r="AU136" s="28">
        <f t="shared" si="180"/>
        <v>648.73599999999999</v>
      </c>
      <c r="AV136" s="28">
        <f t="shared" si="180"/>
        <v>592.50479999999993</v>
      </c>
      <c r="AW136" s="28">
        <f t="shared" si="180"/>
        <v>558.52572727272729</v>
      </c>
      <c r="AX136" s="28">
        <f t="shared" si="180"/>
        <v>0</v>
      </c>
      <c r="AY136" s="28">
        <f t="shared" si="180"/>
        <v>0</v>
      </c>
      <c r="AZ136" s="28">
        <f t="shared" si="180"/>
        <v>457.43792857142864</v>
      </c>
      <c r="BA136" s="28">
        <f t="shared" si="180"/>
        <v>699.80953333333332</v>
      </c>
      <c r="BB136" s="28">
        <f t="shared" si="180"/>
        <v>705.35350000000005</v>
      </c>
      <c r="BC136" s="28">
        <f t="shared" si="180"/>
        <v>668.31841176470596</v>
      </c>
      <c r="BD136" s="28">
        <f t="shared" si="180"/>
        <v>644.29000000000008</v>
      </c>
      <c r="BE136" s="28">
        <f t="shared" si="180"/>
        <v>0</v>
      </c>
      <c r="BF136" s="28">
        <f t="shared" si="180"/>
        <v>0</v>
      </c>
      <c r="BG136" s="28">
        <f t="shared" si="180"/>
        <v>570.03214285714284</v>
      </c>
      <c r="BH136" s="28">
        <f t="shared" si="180"/>
        <v>683.31659090909091</v>
      </c>
      <c r="BI136" s="28">
        <f t="shared" si="180"/>
        <v>661.35439130434781</v>
      </c>
      <c r="BJ136" s="28">
        <f t="shared" si="180"/>
        <v>637.62137500000006</v>
      </c>
      <c r="BK136" s="28">
        <f t="shared" si="180"/>
        <v>620.73788000000013</v>
      </c>
      <c r="BL136" s="28">
        <f t="shared" si="180"/>
        <v>0</v>
      </c>
      <c r="BM136" s="28">
        <f t="shared" si="180"/>
        <v>0</v>
      </c>
      <c r="BN136" s="28">
        <f>BN147/BN$4</f>
        <v>622.25150000000008</v>
      </c>
      <c r="BO136" s="28">
        <f t="shared" si="180"/>
        <v>600.79455172413793</v>
      </c>
      <c r="BP136" s="28">
        <f t="shared" si="180"/>
        <v>20685.928</v>
      </c>
      <c r="BQ136" s="28">
        <f t="shared" si="180"/>
        <v>73.089500000000001</v>
      </c>
      <c r="BR136" s="28">
        <f t="shared" si="180"/>
        <v>56.906666666666666</v>
      </c>
      <c r="BS136" s="28">
        <f t="shared" si="180"/>
        <v>81.091999999999999</v>
      </c>
      <c r="BT136" s="28">
        <f t="shared" si="180"/>
        <v>0</v>
      </c>
      <c r="BU136" s="28">
        <f t="shared" ref="BU136:EF136" si="181">BU147/BU$4</f>
        <v>0</v>
      </c>
      <c r="BV136" s="28">
        <f t="shared" si="181"/>
        <v>64.172428571428568</v>
      </c>
      <c r="BW136" s="28">
        <f t="shared" si="181"/>
        <v>241.94225000000003</v>
      </c>
      <c r="BX136" s="28">
        <f t="shared" si="181"/>
        <v>317.01755555555553</v>
      </c>
      <c r="BY136" s="28">
        <f t="shared" si="181"/>
        <v>291.71780000000001</v>
      </c>
      <c r="BZ136" s="28">
        <f t="shared" si="181"/>
        <v>290.80599999999998</v>
      </c>
      <c r="CA136" s="28">
        <f t="shared" si="181"/>
        <v>0</v>
      </c>
      <c r="CB136" s="28">
        <f t="shared" si="181"/>
        <v>0</v>
      </c>
      <c r="CC136" s="28">
        <f t="shared" si="181"/>
        <v>232.52992857142857</v>
      </c>
      <c r="CD136" s="28">
        <f t="shared" si="181"/>
        <v>335.74953333333337</v>
      </c>
      <c r="CE136" s="28">
        <f t="shared" si="181"/>
        <v>346.37531250000001</v>
      </c>
      <c r="CF136" s="28">
        <f t="shared" si="181"/>
        <v>327.25558823529411</v>
      </c>
      <c r="CG136" s="28">
        <f t="shared" si="181"/>
        <v>317.90711111111113</v>
      </c>
      <c r="CH136" s="28">
        <f t="shared" si="181"/>
        <v>0</v>
      </c>
      <c r="CI136" s="28">
        <f t="shared" si="181"/>
        <v>0</v>
      </c>
      <c r="CJ136" s="28">
        <f t="shared" si="181"/>
        <v>276.5057142857143</v>
      </c>
      <c r="CK136" s="28">
        <f t="shared" si="181"/>
        <v>540.58127272727279</v>
      </c>
      <c r="CL136" s="28">
        <f t="shared" si="181"/>
        <v>532.01573913043478</v>
      </c>
      <c r="CM136" s="28">
        <f t="shared" si="181"/>
        <v>524.9197916666667</v>
      </c>
      <c r="CN136" s="28">
        <f t="shared" si="181"/>
        <v>0</v>
      </c>
      <c r="CO136" s="28">
        <f t="shared" si="181"/>
        <v>0</v>
      </c>
      <c r="CP136" s="28">
        <f t="shared" si="181"/>
        <v>0</v>
      </c>
      <c r="CQ136" s="28">
        <f t="shared" si="181"/>
        <v>0</v>
      </c>
      <c r="CR136" s="28">
        <f t="shared" si="181"/>
        <v>0</v>
      </c>
      <c r="CS136" s="28">
        <f t="shared" si="181"/>
        <v>0</v>
      </c>
      <c r="CT136" s="28">
        <f t="shared" si="181"/>
        <v>187.31032258064516</v>
      </c>
      <c r="CU136" s="28">
        <f t="shared" si="181"/>
        <v>0</v>
      </c>
      <c r="CV136" s="28">
        <f t="shared" si="181"/>
        <v>0</v>
      </c>
      <c r="CW136" s="28">
        <f t="shared" si="181"/>
        <v>0</v>
      </c>
      <c r="CX136" s="28">
        <f t="shared" si="181"/>
        <v>0</v>
      </c>
      <c r="CY136" s="28">
        <f t="shared" si="181"/>
        <v>0</v>
      </c>
      <c r="CZ136" s="28">
        <f t="shared" si="181"/>
        <v>0</v>
      </c>
      <c r="DA136" s="28">
        <f t="shared" si="181"/>
        <v>0</v>
      </c>
      <c r="DB136" s="28">
        <f t="shared" si="181"/>
        <v>0</v>
      </c>
      <c r="DC136" s="28">
        <f t="shared" si="181"/>
        <v>0</v>
      </c>
      <c r="DD136" s="28">
        <f t="shared" si="181"/>
        <v>0</v>
      </c>
      <c r="DE136" s="28">
        <f t="shared" si="181"/>
        <v>0</v>
      </c>
      <c r="DF136" s="28">
        <f t="shared" si="181"/>
        <v>0</v>
      </c>
      <c r="DG136" s="28">
        <f t="shared" si="181"/>
        <v>0</v>
      </c>
      <c r="DH136" s="28">
        <f t="shared" si="181"/>
        <v>0</v>
      </c>
      <c r="DI136" s="28">
        <f t="shared" si="181"/>
        <v>0</v>
      </c>
      <c r="DJ136" s="28">
        <f t="shared" si="181"/>
        <v>0</v>
      </c>
      <c r="DK136" s="28">
        <f t="shared" si="181"/>
        <v>0</v>
      </c>
      <c r="DL136" s="28">
        <f t="shared" si="181"/>
        <v>0</v>
      </c>
      <c r="DM136" s="28">
        <f t="shared" si="181"/>
        <v>0</v>
      </c>
      <c r="DN136" s="28">
        <f t="shared" si="181"/>
        <v>0</v>
      </c>
      <c r="DO136" s="28">
        <f t="shared" si="181"/>
        <v>0</v>
      </c>
      <c r="DP136" s="28">
        <f t="shared" si="181"/>
        <v>0</v>
      </c>
      <c r="DQ136" s="28">
        <f t="shared" si="181"/>
        <v>0</v>
      </c>
      <c r="DR136" s="28">
        <f t="shared" si="181"/>
        <v>0</v>
      </c>
      <c r="DS136" s="28">
        <f t="shared" si="181"/>
        <v>0</v>
      </c>
      <c r="DT136" s="28">
        <f t="shared" si="181"/>
        <v>0</v>
      </c>
      <c r="DU136" s="28">
        <f t="shared" si="181"/>
        <v>0</v>
      </c>
      <c r="DV136" s="28">
        <f t="shared" si="181"/>
        <v>0</v>
      </c>
      <c r="DW136" s="28">
        <f t="shared" si="181"/>
        <v>0</v>
      </c>
      <c r="DX136" s="28">
        <f t="shared" si="181"/>
        <v>0</v>
      </c>
      <c r="DY136" s="28">
        <f t="shared" si="181"/>
        <v>0</v>
      </c>
      <c r="DZ136" s="28">
        <f t="shared" si="181"/>
        <v>0</v>
      </c>
      <c r="EA136" s="28">
        <f t="shared" si="181"/>
        <v>0</v>
      </c>
      <c r="EB136" s="28">
        <f t="shared" si="181"/>
        <v>0</v>
      </c>
      <c r="EC136" s="28">
        <f t="shared" si="181"/>
        <v>0</v>
      </c>
      <c r="ED136" s="28">
        <f t="shared" si="181"/>
        <v>0</v>
      </c>
      <c r="EE136" s="28">
        <f t="shared" si="181"/>
        <v>0</v>
      </c>
      <c r="EF136" s="28">
        <f t="shared" si="181"/>
        <v>0</v>
      </c>
      <c r="EG136" s="28">
        <f t="shared" ref="EG136:GR136" si="182">EG147/EG$4</f>
        <v>0</v>
      </c>
      <c r="EH136" s="28">
        <f t="shared" si="182"/>
        <v>0</v>
      </c>
      <c r="EI136" s="28">
        <f t="shared" si="182"/>
        <v>0</v>
      </c>
      <c r="EJ136" s="28">
        <f t="shared" si="182"/>
        <v>0</v>
      </c>
      <c r="EK136" s="28">
        <f t="shared" si="182"/>
        <v>0</v>
      </c>
      <c r="EL136" s="28">
        <f t="shared" si="182"/>
        <v>0</v>
      </c>
      <c r="EM136" s="28">
        <f t="shared" si="182"/>
        <v>0</v>
      </c>
      <c r="EN136" s="28">
        <f t="shared" si="182"/>
        <v>0</v>
      </c>
      <c r="EO136" s="28">
        <f t="shared" si="182"/>
        <v>0</v>
      </c>
      <c r="EP136" s="28">
        <f t="shared" si="182"/>
        <v>0</v>
      </c>
      <c r="EQ136" s="28">
        <f t="shared" si="182"/>
        <v>0</v>
      </c>
      <c r="ER136" s="28">
        <f t="shared" si="182"/>
        <v>0</v>
      </c>
      <c r="ES136" s="28">
        <f t="shared" si="182"/>
        <v>0</v>
      </c>
      <c r="ET136" s="28">
        <f t="shared" si="182"/>
        <v>0</v>
      </c>
      <c r="EU136" s="28">
        <f t="shared" si="182"/>
        <v>0</v>
      </c>
      <c r="EV136" s="28">
        <f t="shared" si="182"/>
        <v>0</v>
      </c>
      <c r="EW136" s="28">
        <f t="shared" si="182"/>
        <v>0</v>
      </c>
      <c r="EX136" s="28">
        <f t="shared" si="182"/>
        <v>0</v>
      </c>
      <c r="EY136" s="28">
        <f t="shared" si="182"/>
        <v>0</v>
      </c>
      <c r="EZ136" s="28">
        <f t="shared" si="182"/>
        <v>0</v>
      </c>
      <c r="FA136" s="28">
        <f t="shared" si="182"/>
        <v>0</v>
      </c>
      <c r="FB136" s="28">
        <f t="shared" si="182"/>
        <v>0</v>
      </c>
      <c r="FC136" s="28">
        <f t="shared" si="182"/>
        <v>0</v>
      </c>
      <c r="FD136" s="28">
        <f t="shared" si="182"/>
        <v>0</v>
      </c>
      <c r="FE136" s="28">
        <f t="shared" si="182"/>
        <v>0</v>
      </c>
      <c r="FF136" s="28">
        <f t="shared" si="182"/>
        <v>6000</v>
      </c>
      <c r="FG136" s="28">
        <f t="shared" si="182"/>
        <v>2000</v>
      </c>
      <c r="FH136" s="28">
        <f t="shared" si="182"/>
        <v>1600</v>
      </c>
      <c r="FI136" s="28">
        <f t="shared" si="182"/>
        <v>1333.3333333333333</v>
      </c>
      <c r="FJ136" s="28">
        <f t="shared" si="182"/>
        <v>0</v>
      </c>
      <c r="FK136" s="28">
        <f t="shared" si="182"/>
        <v>0</v>
      </c>
      <c r="FL136" s="28">
        <f t="shared" si="182"/>
        <v>888.88888888888891</v>
      </c>
      <c r="FM136" s="28">
        <f t="shared" si="182"/>
        <v>0</v>
      </c>
      <c r="FN136" s="28">
        <f t="shared" si="182"/>
        <v>0</v>
      </c>
      <c r="FO136" s="28">
        <f t="shared" si="182"/>
        <v>666.66666666666663</v>
      </c>
      <c r="FP136" s="28">
        <f t="shared" si="182"/>
        <v>0</v>
      </c>
      <c r="FQ136" s="28">
        <f t="shared" si="182"/>
        <v>571.42857142857144</v>
      </c>
      <c r="FR136" s="28">
        <f t="shared" si="182"/>
        <v>0</v>
      </c>
      <c r="FS136" s="28">
        <f t="shared" si="182"/>
        <v>0</v>
      </c>
      <c r="FT136" s="28">
        <f t="shared" si="182"/>
        <v>0</v>
      </c>
      <c r="FU136" s="28">
        <f t="shared" si="182"/>
        <v>0</v>
      </c>
      <c r="FV136" s="28">
        <f t="shared" si="182"/>
        <v>0</v>
      </c>
      <c r="FW136" s="28">
        <f t="shared" si="182"/>
        <v>0</v>
      </c>
      <c r="FX136" s="28">
        <f t="shared" si="182"/>
        <v>0</v>
      </c>
      <c r="FY136" s="28">
        <f t="shared" si="182"/>
        <v>0</v>
      </c>
      <c r="FZ136" s="28">
        <f t="shared" si="182"/>
        <v>0</v>
      </c>
      <c r="GA136" s="28">
        <f t="shared" si="182"/>
        <v>0</v>
      </c>
      <c r="GB136" s="28">
        <f t="shared" si="182"/>
        <v>0</v>
      </c>
      <c r="GC136" s="28">
        <f t="shared" si="182"/>
        <v>0</v>
      </c>
      <c r="GD136" s="28">
        <f t="shared" si="182"/>
        <v>0</v>
      </c>
      <c r="GE136" s="28">
        <f t="shared" si="182"/>
        <v>0</v>
      </c>
      <c r="GF136" s="28">
        <f t="shared" si="182"/>
        <v>0</v>
      </c>
      <c r="GG136" s="28">
        <f t="shared" si="182"/>
        <v>0</v>
      </c>
      <c r="GH136" s="28">
        <f t="shared" si="182"/>
        <v>0</v>
      </c>
      <c r="GI136" s="28">
        <f t="shared" si="182"/>
        <v>0</v>
      </c>
      <c r="GJ136" s="28">
        <f t="shared" si="182"/>
        <v>0</v>
      </c>
      <c r="GK136" s="28">
        <f t="shared" si="182"/>
        <v>0</v>
      </c>
      <c r="GL136" s="28">
        <f t="shared" si="182"/>
        <v>0</v>
      </c>
      <c r="GM136" s="28">
        <f t="shared" si="182"/>
        <v>0</v>
      </c>
      <c r="GN136" s="28">
        <f t="shared" si="182"/>
        <v>0</v>
      </c>
      <c r="GO136" s="28">
        <f t="shared" si="182"/>
        <v>0</v>
      </c>
      <c r="GP136" s="28">
        <f t="shared" si="182"/>
        <v>0</v>
      </c>
      <c r="GQ136" s="28">
        <f t="shared" si="182"/>
        <v>0</v>
      </c>
      <c r="GR136" s="28">
        <f t="shared" si="182"/>
        <v>0</v>
      </c>
      <c r="GS136" s="28">
        <f t="shared" ref="GS136:JD136" si="183">GS147/GS$4</f>
        <v>0</v>
      </c>
      <c r="GT136" s="28">
        <f t="shared" si="183"/>
        <v>0</v>
      </c>
      <c r="GU136" s="28">
        <f t="shared" si="183"/>
        <v>0</v>
      </c>
      <c r="GV136" s="28">
        <f t="shared" si="183"/>
        <v>0</v>
      </c>
      <c r="GW136" s="28">
        <f t="shared" si="183"/>
        <v>0</v>
      </c>
      <c r="GX136" s="28">
        <f t="shared" si="183"/>
        <v>0</v>
      </c>
      <c r="GY136" s="28">
        <f t="shared" si="183"/>
        <v>0</v>
      </c>
      <c r="GZ136" s="28">
        <f t="shared" si="183"/>
        <v>0</v>
      </c>
      <c r="HA136" s="28">
        <f t="shared" si="183"/>
        <v>0</v>
      </c>
      <c r="HB136" s="28">
        <f t="shared" si="183"/>
        <v>0</v>
      </c>
      <c r="HC136" s="28">
        <f t="shared" si="183"/>
        <v>0</v>
      </c>
      <c r="HD136" s="28">
        <f t="shared" si="183"/>
        <v>0</v>
      </c>
      <c r="HE136" s="28">
        <f t="shared" si="183"/>
        <v>0</v>
      </c>
      <c r="HF136" s="28">
        <f t="shared" si="183"/>
        <v>0</v>
      </c>
      <c r="HG136" s="28">
        <f t="shared" si="183"/>
        <v>0</v>
      </c>
      <c r="HH136" s="28">
        <f t="shared" si="183"/>
        <v>0</v>
      </c>
      <c r="HI136" s="28">
        <f t="shared" si="183"/>
        <v>0</v>
      </c>
      <c r="HJ136" s="28">
        <f t="shared" si="183"/>
        <v>0</v>
      </c>
      <c r="HK136" s="28">
        <f t="shared" si="183"/>
        <v>0</v>
      </c>
      <c r="HL136" s="28">
        <f t="shared" si="183"/>
        <v>0</v>
      </c>
      <c r="HM136" s="28">
        <f t="shared" si="183"/>
        <v>0</v>
      </c>
      <c r="HN136" s="28">
        <f t="shared" si="183"/>
        <v>0</v>
      </c>
      <c r="HO136" s="28">
        <f t="shared" si="183"/>
        <v>0</v>
      </c>
      <c r="HP136" s="28">
        <f t="shared" si="183"/>
        <v>0</v>
      </c>
      <c r="HQ136" s="28">
        <f t="shared" si="183"/>
        <v>0</v>
      </c>
      <c r="HR136" s="28">
        <f t="shared" si="183"/>
        <v>0</v>
      </c>
      <c r="HS136" s="28">
        <f t="shared" si="183"/>
        <v>0</v>
      </c>
      <c r="HT136" s="28">
        <f t="shared" si="183"/>
        <v>0</v>
      </c>
      <c r="HU136" s="28">
        <f t="shared" si="183"/>
        <v>0</v>
      </c>
      <c r="HV136" s="28">
        <f t="shared" si="183"/>
        <v>0</v>
      </c>
      <c r="HW136" s="28">
        <f t="shared" si="183"/>
        <v>0</v>
      </c>
      <c r="HX136" s="28">
        <f t="shared" si="183"/>
        <v>0</v>
      </c>
      <c r="HY136" s="28">
        <f t="shared" si="183"/>
        <v>0</v>
      </c>
      <c r="HZ136" s="28">
        <f t="shared" si="183"/>
        <v>0</v>
      </c>
      <c r="IA136" s="28">
        <f t="shared" si="183"/>
        <v>0</v>
      </c>
      <c r="IB136" s="28">
        <f t="shared" si="183"/>
        <v>0</v>
      </c>
      <c r="IC136" s="28">
        <f t="shared" si="183"/>
        <v>0</v>
      </c>
      <c r="ID136" s="28">
        <f t="shared" si="183"/>
        <v>0</v>
      </c>
      <c r="IE136" s="28">
        <f t="shared" si="183"/>
        <v>0</v>
      </c>
      <c r="IF136" s="28">
        <f t="shared" si="183"/>
        <v>0</v>
      </c>
      <c r="IG136" s="28">
        <f t="shared" si="183"/>
        <v>0</v>
      </c>
      <c r="IH136" s="28">
        <f t="shared" si="183"/>
        <v>0</v>
      </c>
      <c r="II136" s="28">
        <f t="shared" si="183"/>
        <v>0</v>
      </c>
      <c r="IJ136" s="28">
        <f t="shared" si="183"/>
        <v>0</v>
      </c>
      <c r="IK136" s="28">
        <f t="shared" si="183"/>
        <v>0</v>
      </c>
      <c r="IL136" s="28">
        <f t="shared" si="183"/>
        <v>0</v>
      </c>
      <c r="IM136" s="28">
        <f t="shared" si="183"/>
        <v>0</v>
      </c>
      <c r="IN136" s="28">
        <f t="shared" si="183"/>
        <v>0</v>
      </c>
      <c r="IO136" s="28">
        <f t="shared" si="183"/>
        <v>0</v>
      </c>
      <c r="IP136" s="28">
        <f t="shared" si="183"/>
        <v>0</v>
      </c>
      <c r="IQ136" s="28">
        <f t="shared" si="183"/>
        <v>0</v>
      </c>
      <c r="IR136" s="28">
        <f t="shared" si="183"/>
        <v>0</v>
      </c>
      <c r="IS136" s="28">
        <f t="shared" si="183"/>
        <v>0</v>
      </c>
      <c r="IT136" s="28">
        <f t="shared" si="183"/>
        <v>0</v>
      </c>
      <c r="IU136" s="28">
        <f t="shared" si="183"/>
        <v>0</v>
      </c>
      <c r="IV136" s="28">
        <f t="shared" si="183"/>
        <v>0</v>
      </c>
      <c r="IW136" s="28">
        <f t="shared" si="183"/>
        <v>0</v>
      </c>
      <c r="IX136" s="28">
        <f t="shared" si="183"/>
        <v>0</v>
      </c>
      <c r="IY136" s="28">
        <f t="shared" si="183"/>
        <v>0</v>
      </c>
      <c r="IZ136" s="28">
        <f t="shared" si="183"/>
        <v>0</v>
      </c>
      <c r="JA136" s="28">
        <f t="shared" si="183"/>
        <v>0</v>
      </c>
      <c r="JB136" s="28">
        <f t="shared" si="183"/>
        <v>0</v>
      </c>
      <c r="JC136" s="28">
        <f t="shared" si="183"/>
        <v>0</v>
      </c>
      <c r="JD136" s="28">
        <f t="shared" si="183"/>
        <v>0</v>
      </c>
      <c r="JE136" s="28">
        <f t="shared" ref="JE136:LP136" si="184">JE147/JE$4</f>
        <v>0</v>
      </c>
      <c r="JF136" s="28">
        <f t="shared" si="184"/>
        <v>0</v>
      </c>
      <c r="JG136" s="28">
        <f t="shared" si="184"/>
        <v>0</v>
      </c>
      <c r="JH136" s="28">
        <f t="shared" si="184"/>
        <v>0</v>
      </c>
      <c r="JI136" s="28">
        <f t="shared" si="184"/>
        <v>0</v>
      </c>
      <c r="JJ136" s="28">
        <f t="shared" si="184"/>
        <v>0</v>
      </c>
      <c r="JK136" s="28">
        <f t="shared" si="184"/>
        <v>0</v>
      </c>
      <c r="JL136" s="28">
        <f t="shared" si="184"/>
        <v>0</v>
      </c>
      <c r="JM136" s="28">
        <f t="shared" si="184"/>
        <v>0</v>
      </c>
      <c r="JN136" s="28">
        <f t="shared" si="184"/>
        <v>0</v>
      </c>
      <c r="JO136" s="28">
        <f t="shared" si="184"/>
        <v>0</v>
      </c>
      <c r="JP136" s="28">
        <f t="shared" si="184"/>
        <v>0</v>
      </c>
      <c r="JQ136" s="28">
        <f t="shared" si="184"/>
        <v>0</v>
      </c>
      <c r="JR136" s="28">
        <f t="shared" si="184"/>
        <v>0</v>
      </c>
      <c r="JS136" s="28">
        <f t="shared" si="184"/>
        <v>0</v>
      </c>
      <c r="JT136" s="28">
        <f t="shared" si="184"/>
        <v>0</v>
      </c>
      <c r="JU136" s="28">
        <f t="shared" si="184"/>
        <v>0</v>
      </c>
      <c r="JV136" s="28">
        <f t="shared" si="184"/>
        <v>0</v>
      </c>
      <c r="JW136" s="28">
        <f t="shared" si="184"/>
        <v>0</v>
      </c>
      <c r="JX136" s="28">
        <f t="shared" si="184"/>
        <v>0</v>
      </c>
      <c r="JY136" s="28">
        <f t="shared" si="184"/>
        <v>0</v>
      </c>
      <c r="JZ136" s="28">
        <f t="shared" si="184"/>
        <v>0</v>
      </c>
      <c r="KA136" s="28">
        <f t="shared" si="184"/>
        <v>0</v>
      </c>
      <c r="KB136" s="28">
        <f t="shared" si="184"/>
        <v>0</v>
      </c>
      <c r="KC136" s="28">
        <f t="shared" si="184"/>
        <v>0</v>
      </c>
      <c r="KD136" s="28">
        <f t="shared" si="184"/>
        <v>0</v>
      </c>
      <c r="KE136" s="28">
        <f t="shared" si="184"/>
        <v>0</v>
      </c>
      <c r="KF136" s="28">
        <f t="shared" si="184"/>
        <v>0</v>
      </c>
      <c r="KG136" s="28">
        <f t="shared" si="184"/>
        <v>0</v>
      </c>
      <c r="KH136" s="28">
        <f t="shared" si="184"/>
        <v>0</v>
      </c>
      <c r="KI136" s="28">
        <f t="shared" si="184"/>
        <v>0</v>
      </c>
      <c r="KJ136" s="28">
        <f t="shared" si="184"/>
        <v>0</v>
      </c>
      <c r="KK136" s="28">
        <f t="shared" si="184"/>
        <v>0</v>
      </c>
      <c r="KL136" s="28">
        <f t="shared" si="184"/>
        <v>0</v>
      </c>
      <c r="KM136" s="28">
        <f t="shared" si="184"/>
        <v>0</v>
      </c>
      <c r="KN136" s="28">
        <f t="shared" si="184"/>
        <v>0</v>
      </c>
      <c r="KO136" s="28">
        <f t="shared" si="184"/>
        <v>0</v>
      </c>
      <c r="KP136" s="28">
        <f t="shared" si="184"/>
        <v>0</v>
      </c>
      <c r="KQ136" s="28">
        <f t="shared" si="184"/>
        <v>0</v>
      </c>
      <c r="KR136" s="28">
        <f t="shared" si="184"/>
        <v>0</v>
      </c>
      <c r="KS136" s="28">
        <f t="shared" si="184"/>
        <v>0</v>
      </c>
      <c r="KT136" s="28">
        <f t="shared" si="184"/>
        <v>0</v>
      </c>
      <c r="KU136" s="28">
        <f t="shared" si="184"/>
        <v>0</v>
      </c>
      <c r="KV136" s="28">
        <f t="shared" si="184"/>
        <v>0</v>
      </c>
      <c r="KW136" s="28">
        <f t="shared" si="184"/>
        <v>0</v>
      </c>
      <c r="KX136" s="28">
        <f t="shared" si="184"/>
        <v>0</v>
      </c>
      <c r="KY136" s="28">
        <f t="shared" si="184"/>
        <v>0</v>
      </c>
      <c r="KZ136" s="28">
        <f t="shared" si="184"/>
        <v>0</v>
      </c>
      <c r="LA136" s="28">
        <f t="shared" si="184"/>
        <v>0</v>
      </c>
      <c r="LB136" s="28">
        <f t="shared" si="184"/>
        <v>0</v>
      </c>
      <c r="LC136" s="28">
        <f t="shared" si="184"/>
        <v>0</v>
      </c>
      <c r="LD136" s="28">
        <f t="shared" si="184"/>
        <v>0</v>
      </c>
      <c r="LE136" s="28">
        <f t="shared" si="184"/>
        <v>0</v>
      </c>
      <c r="LF136" s="28">
        <f t="shared" si="184"/>
        <v>0</v>
      </c>
      <c r="LG136" s="28">
        <f t="shared" si="184"/>
        <v>0</v>
      </c>
      <c r="LH136" s="28">
        <f t="shared" si="184"/>
        <v>0</v>
      </c>
      <c r="LI136" s="28">
        <f t="shared" si="184"/>
        <v>0</v>
      </c>
      <c r="LJ136" s="28">
        <f t="shared" si="184"/>
        <v>0</v>
      </c>
      <c r="LK136" s="28">
        <f t="shared" si="184"/>
        <v>0</v>
      </c>
      <c r="LL136" s="28">
        <f t="shared" si="184"/>
        <v>0</v>
      </c>
      <c r="LM136" s="28">
        <f t="shared" si="184"/>
        <v>0</v>
      </c>
      <c r="LN136" s="28">
        <f t="shared" si="184"/>
        <v>0</v>
      </c>
      <c r="LO136" s="28">
        <f t="shared" si="184"/>
        <v>0</v>
      </c>
      <c r="LP136" s="28">
        <f t="shared" si="184"/>
        <v>0</v>
      </c>
      <c r="LQ136" s="28">
        <f t="shared" ref="LQ136:NI136" si="185">LQ147/LQ$4</f>
        <v>0</v>
      </c>
      <c r="LR136" s="28">
        <f t="shared" si="185"/>
        <v>0</v>
      </c>
      <c r="LS136" s="28">
        <f t="shared" si="185"/>
        <v>0</v>
      </c>
      <c r="LT136" s="28">
        <f t="shared" si="185"/>
        <v>0</v>
      </c>
      <c r="LU136" s="28">
        <f t="shared" si="185"/>
        <v>0</v>
      </c>
      <c r="LV136" s="28">
        <f t="shared" si="185"/>
        <v>0</v>
      </c>
      <c r="LW136" s="28">
        <f t="shared" si="185"/>
        <v>0</v>
      </c>
      <c r="LX136" s="28">
        <f t="shared" si="185"/>
        <v>0</v>
      </c>
      <c r="LY136" s="28">
        <f t="shared" si="185"/>
        <v>0</v>
      </c>
      <c r="LZ136" s="28">
        <f t="shared" si="185"/>
        <v>0</v>
      </c>
      <c r="MA136" s="28">
        <f t="shared" si="185"/>
        <v>0</v>
      </c>
      <c r="MB136" s="28">
        <f t="shared" si="185"/>
        <v>0</v>
      </c>
      <c r="MC136" s="28">
        <f t="shared" si="185"/>
        <v>0</v>
      </c>
      <c r="MD136" s="28">
        <f t="shared" si="185"/>
        <v>0</v>
      </c>
      <c r="ME136" s="28">
        <f t="shared" si="185"/>
        <v>0</v>
      </c>
      <c r="MF136" s="28">
        <f t="shared" si="185"/>
        <v>0</v>
      </c>
      <c r="MG136" s="28">
        <f t="shared" si="185"/>
        <v>0</v>
      </c>
      <c r="MH136" s="28">
        <f t="shared" si="185"/>
        <v>0</v>
      </c>
      <c r="MI136" s="28">
        <f t="shared" si="185"/>
        <v>0</v>
      </c>
      <c r="MJ136" s="28">
        <f t="shared" si="185"/>
        <v>0</v>
      </c>
      <c r="MK136" s="28">
        <f t="shared" si="185"/>
        <v>0</v>
      </c>
      <c r="ML136" s="28">
        <f t="shared" si="185"/>
        <v>0</v>
      </c>
      <c r="MM136" s="28">
        <f t="shared" si="185"/>
        <v>0</v>
      </c>
      <c r="MN136" s="28">
        <f t="shared" si="185"/>
        <v>0</v>
      </c>
      <c r="MO136" s="28">
        <f t="shared" si="185"/>
        <v>0</v>
      </c>
      <c r="MP136" s="28">
        <f t="shared" si="185"/>
        <v>0</v>
      </c>
      <c r="MQ136" s="28">
        <f t="shared" si="185"/>
        <v>0</v>
      </c>
      <c r="MR136" s="28">
        <f t="shared" si="185"/>
        <v>0</v>
      </c>
      <c r="MS136" s="28">
        <f t="shared" si="185"/>
        <v>0</v>
      </c>
      <c r="MT136" s="28">
        <f t="shared" si="185"/>
        <v>0</v>
      </c>
      <c r="MU136" s="28">
        <f t="shared" si="185"/>
        <v>0</v>
      </c>
      <c r="MV136" s="28">
        <f t="shared" si="185"/>
        <v>0</v>
      </c>
      <c r="MW136" s="28">
        <f t="shared" si="185"/>
        <v>0</v>
      </c>
      <c r="MX136" s="28">
        <f t="shared" si="185"/>
        <v>0</v>
      </c>
      <c r="MY136" s="28">
        <f t="shared" si="185"/>
        <v>0</v>
      </c>
      <c r="MZ136" s="28">
        <f t="shared" si="185"/>
        <v>0</v>
      </c>
      <c r="NA136" s="28">
        <f t="shared" si="185"/>
        <v>0</v>
      </c>
      <c r="NB136" s="28">
        <f t="shared" si="185"/>
        <v>0</v>
      </c>
      <c r="NC136" s="28">
        <f t="shared" si="185"/>
        <v>0</v>
      </c>
      <c r="ND136" s="28">
        <f t="shared" si="185"/>
        <v>0</v>
      </c>
      <c r="NE136" s="28">
        <f t="shared" si="185"/>
        <v>0</v>
      </c>
      <c r="NF136" s="28">
        <f t="shared" si="185"/>
        <v>0</v>
      </c>
      <c r="NG136" s="28">
        <f t="shared" si="185"/>
        <v>0</v>
      </c>
      <c r="NH136" s="28">
        <f t="shared" si="185"/>
        <v>0</v>
      </c>
      <c r="NI136" s="28">
        <f t="shared" si="185"/>
        <v>0</v>
      </c>
    </row>
    <row r="137" spans="1:373" s="32" customFormat="1" ht="14.4" outlineLevel="1" x14ac:dyDescent="0.25">
      <c r="A137" s="21"/>
      <c r="B137" s="22"/>
      <c r="C137" s="23"/>
      <c r="D137" s="23"/>
      <c r="E137" s="26" t="s">
        <v>217</v>
      </c>
      <c r="F137" s="24"/>
      <c r="G137" s="82">
        <v>0</v>
      </c>
      <c r="H137" s="31" t="e">
        <f>((IFERROR(VLOOKUP($B136,Mes!$C$7:$AV$60,MATCH(H$1,Mes!$C$3:$AV$3,0),FALSE),""))*1000)+((IFERROR(VLOOKUP($B136,Mes!$C$69:$AV$78,MATCH(H$1,Mes!$C$3:$AV$3,0),FALSE),""))*1000)</f>
        <v>#VALUE!</v>
      </c>
      <c r="I137" s="31" t="e">
        <f>((IFERROR(VLOOKUP($B136,Mes!$C$7:$AV$60,MATCH(I$1,Mes!$C$3:$AV$3,0),FALSE),""))*1000)+((IFERROR(VLOOKUP($B136,Mes!$C$69:$AV$78,MATCH(I$1,Mes!$C$3:$AV$3,0),FALSE),""))*1000)</f>
        <v>#VALUE!</v>
      </c>
      <c r="J137" s="31" t="e">
        <f>((IFERROR(VLOOKUP($B136,Mes!$C$7:$AV$60,MATCH(J$1,Mes!$C$3:$AV$3,0),FALSE),""))*1000)+((IFERROR(VLOOKUP($B136,Mes!$C$69:$AV$78,MATCH(J$1,Mes!$C$3:$AV$3,0),FALSE),""))*1000)</f>
        <v>#VALUE!</v>
      </c>
      <c r="K137" s="31" t="e">
        <f>((IFERROR(VLOOKUP($B136,Mes!$C$7:$AV$60,MATCH(K$1,Mes!$C$3:$AV$3,0),FALSE),""))*1000)+((IFERROR(VLOOKUP($B136,Mes!$C$69:$AV$78,MATCH(K$1,Mes!$C$3:$AV$3,0),FALSE),""))*1000)</f>
        <v>#VALUE!</v>
      </c>
      <c r="L137" s="31" t="e">
        <f>((IFERROR(VLOOKUP($B136,Mes!$C$7:$AV$60,MATCH(L$1,Mes!$C$3:$AV$3,0),FALSE),""))*1000)+((IFERROR(VLOOKUP($B136,Mes!$C$69:$AV$78,MATCH(L$1,Mes!$C$3:$AV$3,0),FALSE),""))*1000)</f>
        <v>#VALUE!</v>
      </c>
      <c r="M137" s="31" t="e">
        <f>((IFERROR(VLOOKUP($B136,Mes!$C$7:$AV$60,MATCH(M$1,Mes!$C$3:$AV$3,0),FALSE),""))*1000)+((IFERROR(VLOOKUP($B136,Mes!$C$69:$AV$78,MATCH(M$1,Mes!$C$3:$AV$3,0),FALSE),""))*1000)</f>
        <v>#VALUE!</v>
      </c>
      <c r="N137" s="31" t="e">
        <f>((IFERROR(VLOOKUP($B136,Mes!$C$7:$AV$60,MATCH(N$1,Mes!$C$3:$AV$3,0),FALSE),""))*1000)+((IFERROR(VLOOKUP($B136,Mes!$C$69:$AV$78,MATCH(N$1,Mes!$C$3:$AV$3,0),FALSE),""))*1000)</f>
        <v>#VALUE!</v>
      </c>
      <c r="O137" s="31" t="e">
        <f>((IFERROR(VLOOKUP($B136,Mes!$C$7:$AV$60,MATCH(O$1,Mes!$C$3:$AV$3,0),FALSE),""))*1000)+((IFERROR(VLOOKUP($B136,Mes!$C$69:$AV$78,MATCH(O$1,Mes!$C$3:$AV$3,0),FALSE),""))*1000)</f>
        <v>#VALUE!</v>
      </c>
      <c r="P137" s="31" t="e">
        <f>((IFERROR(VLOOKUP($B136,Mes!$C$7:$AV$60,MATCH(P$1,Mes!$C$3:$AV$3,0),FALSE),""))*1000)+((IFERROR(VLOOKUP($B136,Mes!$C$69:$AV$78,MATCH(P$1,Mes!$C$3:$AV$3,0),FALSE),""))*1000)</f>
        <v>#VALUE!</v>
      </c>
      <c r="Q137" s="31" t="e">
        <f>((IFERROR(VLOOKUP($B136,Mes!$C$7:$AV$60,MATCH(Q$1,Mes!$C$3:$AV$3,0),FALSE),""))*1000)+((IFERROR(VLOOKUP($B136,Mes!$C$69:$AV$78,MATCH(Q$1,Mes!$C$3:$AV$3,0),FALSE),""))*1000)</f>
        <v>#VALUE!</v>
      </c>
      <c r="R137" s="31" t="e">
        <f>((IFERROR(VLOOKUP($B136,Mes!$C$7:$AV$60,MATCH(R$1,Mes!$C$3:$AV$3,0),FALSE),""))*1000)+((IFERROR(VLOOKUP($B136,Mes!$C$69:$AV$78,MATCH(R$1,Mes!$C$3:$AV$3,0),FALSE),""))*1000)</f>
        <v>#VALUE!</v>
      </c>
      <c r="S137" s="31" t="e">
        <f>((IFERROR(VLOOKUP($B136,Mes!$C$7:$AV$60,MATCH(S$1,Mes!$C$3:$AV$3,0),FALSE),""))*1000)+((IFERROR(VLOOKUP($B136,Mes!$C$69:$AV$78,MATCH(S$1,Mes!$C$3:$AV$3,0),FALSE),""))*1000)</f>
        <v>#VALUE!</v>
      </c>
      <c r="T137" s="31" t="e">
        <f>((IFERROR(VLOOKUP($B136,Mes!$C$7:$AV$60,MATCH(T$1,Mes!$C$3:$AV$3,0),FALSE),""))*1000)+((IFERROR(VLOOKUP($B136,Mes!$C$69:$AV$78,MATCH(T$1,Mes!$C$3:$AV$3,0),FALSE),""))*1000)</f>
        <v>#VALUE!</v>
      </c>
      <c r="U137" s="31" t="e">
        <f>((IFERROR(VLOOKUP($B136,Mes!$C$7:$AV$60,MATCH(U$1,Mes!$C$3:$AV$3,0),FALSE),""))*1000)+((IFERROR(VLOOKUP($B136,Mes!$C$69:$AV$78,MATCH(U$1,Mes!$C$3:$AV$3,0),FALSE),""))*1000)</f>
        <v>#VALUE!</v>
      </c>
      <c r="V137" s="31" t="e">
        <f>((IFERROR(VLOOKUP($B136,Mes!$C$7:$AV$60,MATCH(V$1,Mes!$C$3:$AV$3,0),FALSE),""))*1000)+((IFERROR(VLOOKUP($B136,Mes!$C$69:$AV$78,MATCH(V$1,Mes!$C$3:$AV$3,0),FALSE),""))*1000)</f>
        <v>#VALUE!</v>
      </c>
      <c r="W137" s="31" t="e">
        <f>((IFERROR(VLOOKUP($B136,Mes!$C$7:$AV$60,MATCH(W$1,Mes!$C$3:$AV$3,0),FALSE),""))*1000)+((IFERROR(VLOOKUP($B136,Mes!$C$69:$AV$78,MATCH(W$1,Mes!$C$3:$AV$3,0),FALSE),""))*1000)</f>
        <v>#VALUE!</v>
      </c>
      <c r="X137" s="31" t="e">
        <f>((IFERROR(VLOOKUP($B136,Mes!$C$7:$AV$60,MATCH(X$1,Mes!$C$3:$AV$3,0),FALSE),""))*1000)+((IFERROR(VLOOKUP($B136,Mes!$C$69:$AV$78,MATCH(X$1,Mes!$C$3:$AV$3,0),FALSE),""))*1000)</f>
        <v>#VALUE!</v>
      </c>
      <c r="Y137" s="31" t="e">
        <f>((IFERROR(VLOOKUP($B136,Mes!$C$7:$AV$60,MATCH(Y$1,Mes!$C$3:$AV$3,0),FALSE),""))*1000)+((IFERROR(VLOOKUP($B136,Mes!$C$69:$AV$78,MATCH(Y$1,Mes!$C$3:$AV$3,0),FALSE),""))*1000)</f>
        <v>#VALUE!</v>
      </c>
      <c r="Z137" s="31" t="e">
        <f>((IFERROR(VLOOKUP($B136,Mes!$C$7:$AV$60,MATCH(Z$1,Mes!$C$3:$AV$3,0),FALSE),""))*1000)+((IFERROR(VLOOKUP($B136,Mes!$C$69:$AV$78,MATCH(Z$1,Mes!$C$3:$AV$3,0),FALSE),""))*1000)</f>
        <v>#VALUE!</v>
      </c>
      <c r="AA137" s="31" t="e">
        <f>((IFERROR(VLOOKUP($B136,Mes!$C$7:$AV$60,MATCH(AA$1,Mes!$C$3:$AV$3,0),FALSE),""))*1000)+((IFERROR(VLOOKUP($B136,Mes!$C$69:$AV$78,MATCH(AA$1,Mes!$C$3:$AV$3,0),FALSE),""))*1000)</f>
        <v>#VALUE!</v>
      </c>
      <c r="AB137" s="31" t="e">
        <f>((IFERROR(VLOOKUP($B136,Mes!$C$7:$AV$60,MATCH(AB$1,Mes!$C$3:$AV$3,0),FALSE),""))*1000)+((IFERROR(VLOOKUP($B136,Mes!$C$69:$AV$78,MATCH(AB$1,Mes!$C$3:$AV$3,0),FALSE),""))*1000)</f>
        <v>#VALUE!</v>
      </c>
      <c r="AC137" s="31" t="e">
        <f>((IFERROR(VLOOKUP($B136,Mes!$C$7:$AV$60,MATCH(AC$1,Mes!$C$3:$AV$3,0),FALSE),""))*1000)+((IFERROR(VLOOKUP($B136,Mes!$C$69:$AV$78,MATCH(AC$1,Mes!$C$3:$AV$3,0),FALSE),""))*1000)</f>
        <v>#VALUE!</v>
      </c>
      <c r="AD137" s="31" t="e">
        <f>((IFERROR(VLOOKUP($B136,Mes!$C$7:$AV$60,MATCH(AD$1,Mes!$C$3:$AV$3,0),FALSE),""))*1000)+((IFERROR(VLOOKUP($B136,Mes!$C$69:$AV$78,MATCH(AD$1,Mes!$C$3:$AV$3,0),FALSE),""))*1000)</f>
        <v>#VALUE!</v>
      </c>
      <c r="AE137" s="31" t="e">
        <f>((IFERROR(VLOOKUP($B136,Mes!$C$7:$AV$60,MATCH(AE$1,Mes!$C$3:$AV$3,0),FALSE),""))*1000)+((IFERROR(VLOOKUP($B136,Mes!$C$69:$AV$78,MATCH(AE$1,Mes!$C$3:$AV$3,0),FALSE),""))*1000)</f>
        <v>#VALUE!</v>
      </c>
      <c r="AF137" s="31" t="e">
        <f>((IFERROR(VLOOKUP($B136,Mes!$C$7:$AV$60,MATCH(AF$1,Mes!$C$3:$AV$3,0),FALSE),""))*1000)+((IFERROR(VLOOKUP($B136,Mes!$C$69:$AV$78,MATCH(AF$1,Mes!$C$3:$AV$3,0),FALSE),""))*1000)</f>
        <v>#VALUE!</v>
      </c>
      <c r="AG137" s="31" t="e">
        <f>((IFERROR(VLOOKUP($B136,Mes!$C$7:$AV$60,MATCH(AG$1,Mes!$C$3:$AV$3,0),FALSE),""))*1000)+((IFERROR(VLOOKUP($B136,Mes!$C$69:$AV$78,MATCH(AG$1,Mes!$C$3:$AV$3,0),FALSE),""))*1000)</f>
        <v>#VALUE!</v>
      </c>
      <c r="AH137" s="31" t="e">
        <f>((IFERROR(VLOOKUP($B136,Mes!$C$7:$AV$60,MATCH(AH$1,Mes!$C$3:$AV$3,0),FALSE),""))*1000)+((IFERROR(VLOOKUP($B136,Mes!$C$69:$AV$78,MATCH(AH$1,Mes!$C$3:$AV$3,0),FALSE),""))*1000)</f>
        <v>#VALUE!</v>
      </c>
      <c r="AI137" s="31" t="e">
        <f>((IFERROR(VLOOKUP($B136,Mes!$C$7:$AV$60,MATCH(AI$1,Mes!$C$3:$AV$3,0),FALSE),""))*1000)+((IFERROR(VLOOKUP($B136,Mes!$C$69:$AV$78,MATCH(AI$1,Mes!$C$3:$AV$3,0),FALSE),""))*1000)</f>
        <v>#VALUE!</v>
      </c>
      <c r="AJ137" s="31" t="e">
        <f>((IFERROR(VLOOKUP($B136,Mes!$C$7:$AV$60,MATCH(AJ$1,Mes!$C$3:$AV$3,0),FALSE),""))*1000)+((IFERROR(VLOOKUP($B136,Mes!$C$69:$AV$78,MATCH(AJ$1,Mes!$C$3:$AV$3,0),FALSE),""))*1000)</f>
        <v>#VALUE!</v>
      </c>
      <c r="AK137" s="31" t="e">
        <f>((IFERROR(VLOOKUP($B136,Mes!$C$7:$AV$60,MATCH(AK$1,Mes!$C$3:$AV$3,0),FALSE),""))*1000)+((IFERROR(VLOOKUP($B136,Mes!$C$69:$AV$78,MATCH(AK$1,Mes!$C$3:$AV$3,0),FALSE),""))*1000)</f>
        <v>#VALUE!</v>
      </c>
      <c r="AL137" s="31" t="e">
        <f>((IFERROR(VLOOKUP($B136,Mes!$C$7:$AV$60,MATCH(AL$1,Mes!$C$3:$AV$3,0),FALSE),""))*1000)+((IFERROR(VLOOKUP($B136,Mes!$C$69:$AV$78,MATCH(AL$1,Mes!$C$3:$AV$3,0),FALSE),""))*1000)</f>
        <v>#VALUE!</v>
      </c>
      <c r="AM137" s="30" t="e">
        <f>((IFERROR(VLOOKUP($B136,Mes!$C$7:$AV$60,MATCH(AM$1,Mes!$C$3:$AV$3,0),FALSE),""))*1000)+((IFERROR(VLOOKUP($B136,Mes!$C$69:$AV$78,MATCH(AM$1,Mes!$C$3:$AV$3,0),FALSE),""))*1000)</f>
        <v>#VALUE!</v>
      </c>
      <c r="AN137" s="30" t="e">
        <f>((IFERROR(VLOOKUP($B136,Mes!$C$7:$AV$60,MATCH(AN$1,Mes!$C$3:$AV$3,0),FALSE),""))*1000)+((IFERROR(VLOOKUP($B136,Mes!$C$69:$AV$78,MATCH(AN$1,Mes!$C$3:$AV$3,0),FALSE),""))*1000)</f>
        <v>#VALUE!</v>
      </c>
      <c r="AO137" s="30" t="e">
        <f>((IFERROR(VLOOKUP($B136,Mes!$C$7:$AV$60,MATCH(AO$1,Mes!$C$3:$AV$3,0),FALSE),""))*1000)+((IFERROR(VLOOKUP($B136,Mes!$C$69:$AV$78,MATCH(AO$1,Mes!$C$3:$AV$3,0),FALSE),""))*1000)</f>
        <v>#VALUE!</v>
      </c>
      <c r="AP137" s="30" t="e">
        <f>((IFERROR(VLOOKUP($B136,Mes!$C$7:$AV$60,MATCH(AP$1,Mes!$C$3:$AV$3,0),FALSE),""))*1000)+((IFERROR(VLOOKUP($B136,Mes!$C$69:$AV$78,MATCH(AP$1,Mes!$C$3:$AV$3,0),FALSE),""))*1000)</f>
        <v>#VALUE!</v>
      </c>
      <c r="AQ137" s="30" t="e">
        <f>((IFERROR(VLOOKUP($B136,Mes!$C$7:$AV$60,MATCH(AQ$1,Mes!$C$3:$AV$3,0),FALSE),""))*1000)+((IFERROR(VLOOKUP($B136,Mes!$C$69:$AV$78,MATCH(AQ$1,Mes!$C$3:$AV$3,0),FALSE),""))*1000)</f>
        <v>#VALUE!</v>
      </c>
      <c r="AR137" s="30" t="e">
        <f>((IFERROR(VLOOKUP($B136,Mes!$C$7:$AV$60,MATCH(AR$1,Mes!$C$3:$AV$3,0),FALSE),""))*1000)+((IFERROR(VLOOKUP($B136,Mes!$C$69:$AV$78,MATCH(AR$1,Mes!$C$3:$AV$3,0),FALSE),""))*1000)</f>
        <v>#VALUE!</v>
      </c>
      <c r="AS137" s="30" t="e">
        <f>((IFERROR(VLOOKUP($B136,Mes!$C$7:$AV$60,MATCH(AS$1,Mes!$C$3:$AV$3,0),FALSE),""))*1000)+((IFERROR(VLOOKUP($B136,Mes!$C$69:$AV$78,MATCH(AS$1,Mes!$C$3:$AV$3,0),FALSE),""))*1000)</f>
        <v>#VALUE!</v>
      </c>
      <c r="AT137" s="30" t="e">
        <f>((IFERROR(VLOOKUP($B136,Mes!$C$7:$AV$60,MATCH(AT$1,Mes!$C$3:$AV$3,0),FALSE),""))*1000)+((IFERROR(VLOOKUP($B136,Mes!$C$69:$AV$78,MATCH(AT$1,Mes!$C$3:$AV$3,0),FALSE),""))*1000)</f>
        <v>#VALUE!</v>
      </c>
      <c r="AU137" s="30" t="e">
        <f>((IFERROR(VLOOKUP($B136,Mes!$C$7:$AV$60,MATCH(AU$1,Mes!$C$3:$AV$3,0),FALSE),""))*1000)+((IFERROR(VLOOKUP($B136,Mes!$C$69:$AV$78,MATCH(AU$1,Mes!$C$3:$AV$3,0),FALSE),""))*1000)</f>
        <v>#VALUE!</v>
      </c>
      <c r="AV137" s="30" t="e">
        <f>((IFERROR(VLOOKUP($B136,Mes!$C$7:$AV$60,MATCH(AV$1,Mes!$C$3:$AV$3,0),FALSE),""))*1000)+((IFERROR(VLOOKUP($B136,Mes!$C$69:$AV$78,MATCH(AV$1,Mes!$C$3:$AV$3,0),FALSE),""))*1000)</f>
        <v>#VALUE!</v>
      </c>
      <c r="AW137" s="30" t="e">
        <f>((IFERROR(VLOOKUP($B136,Mes!$C$7:$AV$60,MATCH(AW$1,Mes!$C$3:$AV$3,0),FALSE),""))*1000)+((IFERROR(VLOOKUP($B136,Mes!$C$69:$AV$78,MATCH(AW$1,Mes!$C$3:$AV$3,0),FALSE),""))*1000)</f>
        <v>#VALUE!</v>
      </c>
      <c r="AX137" s="30" t="e">
        <f>((IFERROR(VLOOKUP($B136,Mes!$C$7:$AV$60,MATCH(AX$1,Mes!$C$3:$AV$3,0),FALSE),""))*1000)+((IFERROR(VLOOKUP($B136,Mes!$C$69:$AV$78,MATCH(AX$1,Mes!$C$3:$AV$3,0),FALSE),""))*1000)</f>
        <v>#VALUE!</v>
      </c>
      <c r="AY137" s="30" t="e">
        <f>((IFERROR(VLOOKUP($B136,Mes!$C$7:$AV$60,MATCH(AY$1,Mes!$C$3:$AV$3,0),FALSE),""))*1000)+((IFERROR(VLOOKUP($B136,Mes!$C$69:$AV$78,MATCH(AY$1,Mes!$C$3:$AV$3,0),FALSE),""))*1000)</f>
        <v>#VALUE!</v>
      </c>
      <c r="AZ137" s="30" t="e">
        <f>((IFERROR(VLOOKUP($B136,Mes!$C$7:$AV$60,MATCH(AZ$1,Mes!$C$3:$AV$3,0),FALSE),""))*1000)+((IFERROR(VLOOKUP($B136,Mes!$C$69:$AV$78,MATCH(AZ$1,Mes!$C$3:$AV$3,0),FALSE),""))*1000)</f>
        <v>#VALUE!</v>
      </c>
      <c r="BA137" s="30" t="e">
        <f>((IFERROR(VLOOKUP($B136,Mes!$C$7:$AV$60,MATCH(BA$1,Mes!$C$3:$AV$3,0),FALSE),""))*1000)+((IFERROR(VLOOKUP($B136,Mes!$C$69:$AV$78,MATCH(BA$1,Mes!$C$3:$AV$3,0),FALSE),""))*1000)</f>
        <v>#VALUE!</v>
      </c>
      <c r="BB137" s="30" t="e">
        <f>((IFERROR(VLOOKUP($B136,Mes!$C$7:$AV$60,MATCH(BB$1,Mes!$C$3:$AV$3,0),FALSE),""))*1000)+((IFERROR(VLOOKUP($B136,Mes!$C$69:$AV$78,MATCH(BB$1,Mes!$C$3:$AV$3,0),FALSE),""))*1000)</f>
        <v>#VALUE!</v>
      </c>
      <c r="BC137" s="30" t="e">
        <f>((IFERROR(VLOOKUP($B136,Mes!$C$7:$AV$60,MATCH(BC$1,Mes!$C$3:$AV$3,0),FALSE),""))*1000)+((IFERROR(VLOOKUP($B136,Mes!$C$69:$AV$78,MATCH(BC$1,Mes!$C$3:$AV$3,0),FALSE),""))*1000)</f>
        <v>#VALUE!</v>
      </c>
      <c r="BD137" s="30" t="e">
        <f>((IFERROR(VLOOKUP($B136,Mes!$C$7:$AV$60,MATCH(BD$1,Mes!$C$3:$AV$3,0),FALSE),""))*1000)+((IFERROR(VLOOKUP($B136,Mes!$C$69:$AV$78,MATCH(BD$1,Mes!$C$3:$AV$3,0),FALSE),""))*1000)</f>
        <v>#VALUE!</v>
      </c>
      <c r="BE137" s="30" t="e">
        <f>((IFERROR(VLOOKUP($B136,Mes!$C$7:$AV$60,MATCH(BE$1,Mes!$C$3:$AV$3,0),FALSE),""))*1000)+((IFERROR(VLOOKUP($B136,Mes!$C$69:$AV$78,MATCH(BE$1,Mes!$C$3:$AV$3,0),FALSE),""))*1000)</f>
        <v>#VALUE!</v>
      </c>
      <c r="BF137" s="30" t="e">
        <f>((IFERROR(VLOOKUP($B136,Mes!$C$7:$AV$60,MATCH(BF$1,Mes!$C$3:$AV$3,0),FALSE),""))*1000)+((IFERROR(VLOOKUP($B136,Mes!$C$69:$AV$78,MATCH(BF$1,Mes!$C$3:$AV$3,0),FALSE),""))*1000)</f>
        <v>#VALUE!</v>
      </c>
      <c r="BG137" s="30" t="e">
        <f>((IFERROR(VLOOKUP($B136,Mes!$C$7:$AV$60,MATCH(BG$1,Mes!$C$3:$AV$3,0),FALSE),""))*1000)+((IFERROR(VLOOKUP($B136,Mes!$C$69:$AV$78,MATCH(BG$1,Mes!$C$3:$AV$3,0),FALSE),""))*1000)</f>
        <v>#VALUE!</v>
      </c>
      <c r="BH137" s="30" t="e">
        <f>((IFERROR(VLOOKUP($B136,Mes!$C$7:$AV$60,MATCH(BH$1,Mes!$C$3:$AV$3,0),FALSE),""))*1000)+((IFERROR(VLOOKUP($B136,Mes!$C$69:$AV$78,MATCH(BH$1,Mes!$C$3:$AV$3,0),FALSE),""))*1000)</f>
        <v>#VALUE!</v>
      </c>
      <c r="BI137" s="30" t="e">
        <f>((IFERROR(VLOOKUP($B136,Mes!$C$7:$AV$60,MATCH(BI$1,Mes!$C$3:$AV$3,0),FALSE),""))*1000)+((IFERROR(VLOOKUP($B136,Mes!$C$69:$AV$78,MATCH(BI$1,Mes!$C$3:$AV$3,0),FALSE),""))*1000)</f>
        <v>#VALUE!</v>
      </c>
      <c r="BJ137" s="30" t="e">
        <f>((IFERROR(VLOOKUP($B136,Mes!$C$7:$AV$60,MATCH(BJ$1,Mes!$C$3:$AV$3,0),FALSE),""))*1000)+((IFERROR(VLOOKUP($B136,Mes!$C$69:$AV$78,MATCH(BJ$1,Mes!$C$3:$AV$3,0),FALSE),""))*1000)</f>
        <v>#VALUE!</v>
      </c>
      <c r="BK137" s="30" t="e">
        <f>((IFERROR(VLOOKUP($B136,Mes!$C$7:$AV$60,MATCH(BK$1,Mes!$C$3:$AV$3,0),FALSE),""))*1000)+((IFERROR(VLOOKUP($B136,Mes!$C$69:$AV$78,MATCH(BK$1,Mes!$C$3:$AV$3,0),FALSE),""))*1000)</f>
        <v>#VALUE!</v>
      </c>
      <c r="BL137" s="30" t="e">
        <f>((IFERROR(VLOOKUP($B136,Mes!$C$7:$AV$60,MATCH(BL$1,Mes!$C$3:$AV$3,0),FALSE),""))*1000)+((IFERROR(VLOOKUP($B136,Mes!$C$69:$AV$78,MATCH(BL$1,Mes!$C$3:$AV$3,0),FALSE),""))*1000)</f>
        <v>#VALUE!</v>
      </c>
      <c r="BM137" s="30" t="e">
        <f>((IFERROR(VLOOKUP($B136,Mes!$C$7:$AV$60,MATCH(BM$1,Mes!$C$3:$AV$3,0),FALSE),""))*1000)+((IFERROR(VLOOKUP($B136,Mes!$C$69:$AV$78,MATCH(BM$1,Mes!$C$3:$AV$3,0),FALSE),""))*1000)</f>
        <v>#VALUE!</v>
      </c>
      <c r="BN137" s="30" t="e">
        <f>((IFERROR(VLOOKUP($B136,Mes!$C$7:$AV$60,MATCH(BN$1,Mes!$C$3:$AV$3,0),FALSE),""))*1000)+((IFERROR(VLOOKUP($B136,Mes!$C$69:$AV$78,MATCH(BN$1,Mes!$C$3:$AV$3,0),FALSE),""))*1000)</f>
        <v>#VALUE!</v>
      </c>
      <c r="BO137" s="30" t="e">
        <f>((IFERROR(VLOOKUP($B136,Mes!$C$7:$AV$60,MATCH(BO$1,Mes!$C$3:$AV$3,0),FALSE),""))*1000)+((IFERROR(VLOOKUP($B136,Mes!$C$69:$AV$78,MATCH(BO$1,Mes!$C$3:$AV$3,0),FALSE),""))*1000)</f>
        <v>#VALUE!</v>
      </c>
      <c r="BP137" s="31" t="e">
        <f>((IFERROR(VLOOKUP($B136,Mes!$C$7:$AV$60,MATCH(BP$1,Mes!$C$3:$AV$3,0),FALSE),""))*1000)+((IFERROR(VLOOKUP($B136,Mes!$C$69:$AV$78,MATCH(BP$1,Mes!$C$3:$AV$3,0),FALSE),""))*1000)</f>
        <v>#VALUE!</v>
      </c>
      <c r="BQ137" s="31" t="e">
        <f>((IFERROR(VLOOKUP($B136,Mes!$C$7:$AV$60,MATCH(BQ$1,Mes!$C$3:$AV$3,0),FALSE),""))*1000)+((IFERROR(VLOOKUP($B136,Mes!$C$69:$AV$78,MATCH(BQ$1,Mes!$C$3:$AV$3,0),FALSE),""))*1000)</f>
        <v>#VALUE!</v>
      </c>
      <c r="BR137" s="31" t="e">
        <f>((IFERROR(VLOOKUP($B136,Mes!$C$7:$AV$60,MATCH(BR$1,Mes!$C$3:$AV$3,0),FALSE),""))*1000)+((IFERROR(VLOOKUP($B136,Mes!$C$69:$AV$78,MATCH(BR$1,Mes!$C$3:$AV$3,0),FALSE),""))*1000)</f>
        <v>#VALUE!</v>
      </c>
      <c r="BS137" s="31" t="e">
        <f>((IFERROR(VLOOKUP($B136,Mes!$C$7:$AV$60,MATCH(BS$1,Mes!$C$3:$AV$3,0),FALSE),""))*1000)+((IFERROR(VLOOKUP($B136,Mes!$C$69:$AV$78,MATCH(BS$1,Mes!$C$3:$AV$3,0),FALSE),""))*1000)</f>
        <v>#VALUE!</v>
      </c>
      <c r="BT137" s="31" t="e">
        <f>((IFERROR(VLOOKUP($B136,Mes!$C$7:$AV$60,MATCH(BT$1,Mes!$C$3:$AV$3,0),FALSE),""))*1000)+((IFERROR(VLOOKUP($B136,Mes!$C$69:$AV$78,MATCH(BT$1,Mes!$C$3:$AV$3,0),FALSE),""))*1000)</f>
        <v>#VALUE!</v>
      </c>
      <c r="BU137" s="31" t="e">
        <f>((IFERROR(VLOOKUP($B136,Mes!$C$7:$AV$60,MATCH(BU$1,Mes!$C$3:$AV$3,0),FALSE),""))*1000)+((IFERROR(VLOOKUP($B136,Mes!$C$69:$AV$78,MATCH(BU$1,Mes!$C$3:$AV$3,0),FALSE),""))*1000)</f>
        <v>#VALUE!</v>
      </c>
      <c r="BV137" s="31" t="e">
        <f>((IFERROR(VLOOKUP($B136,Mes!$C$7:$AV$60,MATCH(BV$1,Mes!$C$3:$AV$3,0),FALSE),""))*1000)+((IFERROR(VLOOKUP($B136,Mes!$C$69:$AV$78,MATCH(BV$1,Mes!$C$3:$AV$3,0),FALSE),""))*1000)</f>
        <v>#VALUE!</v>
      </c>
      <c r="BW137" s="31" t="e">
        <f>((IFERROR(VLOOKUP($B136,Mes!$C$7:$AV$60,MATCH(BW$1,Mes!$C$3:$AV$3,0),FALSE),""))*1000)+((IFERROR(VLOOKUP($B136,Mes!$C$69:$AV$78,MATCH(BW$1,Mes!$C$3:$AV$3,0),FALSE),""))*1000)</f>
        <v>#VALUE!</v>
      </c>
      <c r="BX137" s="31" t="e">
        <f>((IFERROR(VLOOKUP($B136,Mes!$C$7:$AV$60,MATCH(BX$1,Mes!$C$3:$AV$3,0),FALSE),""))*1000)+((IFERROR(VLOOKUP($B136,Mes!$C$69:$AV$78,MATCH(BX$1,Mes!$C$3:$AV$3,0),FALSE),""))*1000)</f>
        <v>#VALUE!</v>
      </c>
      <c r="BY137" s="31" t="e">
        <f>((IFERROR(VLOOKUP($B136,Mes!$C$7:$AV$60,MATCH(BY$1,Mes!$C$3:$AV$3,0),FALSE),""))*1000)+((IFERROR(VLOOKUP($B136,Mes!$C$69:$AV$78,MATCH(BY$1,Mes!$C$3:$AV$3,0),FALSE),""))*1000)</f>
        <v>#VALUE!</v>
      </c>
      <c r="BZ137" s="31" t="e">
        <f>((IFERROR(VLOOKUP($B136,Mes!$C$7:$AV$60,MATCH(BZ$1,Mes!$C$3:$AV$3,0),FALSE),""))*1000)+((IFERROR(VLOOKUP($B136,Mes!$C$69:$AV$78,MATCH(BZ$1,Mes!$C$3:$AV$3,0),FALSE),""))*1000)</f>
        <v>#VALUE!</v>
      </c>
      <c r="CA137" s="31" t="e">
        <f>((IFERROR(VLOOKUP($B136,Mes!$C$7:$AV$60,MATCH(CA$1,Mes!$C$3:$AV$3,0),FALSE),""))*1000)+((IFERROR(VLOOKUP($B136,Mes!$C$69:$AV$78,MATCH(CA$1,Mes!$C$3:$AV$3,0),FALSE),""))*1000)</f>
        <v>#VALUE!</v>
      </c>
      <c r="CB137" s="31" t="e">
        <f>((IFERROR(VLOOKUP($B136,Mes!$C$7:$AV$60,MATCH(CB$1,Mes!$C$3:$AV$3,0),FALSE),""))*1000)+((IFERROR(VLOOKUP($B136,Mes!$C$69:$AV$78,MATCH(CB$1,Mes!$C$3:$AV$3,0),FALSE),""))*1000)</f>
        <v>#VALUE!</v>
      </c>
      <c r="CC137" s="31" t="e">
        <f>((IFERROR(VLOOKUP($B136,Mes!$C$7:$AV$60,MATCH(CC$1,Mes!$C$3:$AV$3,0),FALSE),""))*1000)+((IFERROR(VLOOKUP($B136,Mes!$C$69:$AV$78,MATCH(CC$1,Mes!$C$3:$AV$3,0),FALSE),""))*1000)</f>
        <v>#VALUE!</v>
      </c>
      <c r="CD137" s="31" t="e">
        <f>((IFERROR(VLOOKUP($B136,Mes!$C$7:$AV$60,MATCH(CD$1,Mes!$C$3:$AV$3,0),FALSE),""))*1000)+((IFERROR(VLOOKUP($B136,Mes!$C$69:$AV$78,MATCH(CD$1,Mes!$C$3:$AV$3,0),FALSE),""))*1000)</f>
        <v>#VALUE!</v>
      </c>
      <c r="CE137" s="31" t="e">
        <f>((IFERROR(VLOOKUP($B136,Mes!$C$7:$AV$60,MATCH(CE$1,Mes!$C$3:$AV$3,0),FALSE),""))*1000)+((IFERROR(VLOOKUP($B136,Mes!$C$69:$AV$78,MATCH(CE$1,Mes!$C$3:$AV$3,0),FALSE),""))*1000)</f>
        <v>#VALUE!</v>
      </c>
      <c r="CF137" s="31" t="e">
        <f>((IFERROR(VLOOKUP($B136,Mes!$C$7:$AV$60,MATCH(CF$1,Mes!$C$3:$AV$3,0),FALSE),""))*1000)+((IFERROR(VLOOKUP($B136,Mes!$C$69:$AV$78,MATCH(CF$1,Mes!$C$3:$AV$3,0),FALSE),""))*1000)</f>
        <v>#VALUE!</v>
      </c>
      <c r="CG137" s="31" t="e">
        <f>((IFERROR(VLOOKUP($B136,Mes!$C$7:$AV$60,MATCH(CG$1,Mes!$C$3:$AV$3,0),FALSE),""))*1000)+((IFERROR(VLOOKUP($B136,Mes!$C$69:$AV$78,MATCH(CG$1,Mes!$C$3:$AV$3,0),FALSE),""))*1000)</f>
        <v>#VALUE!</v>
      </c>
      <c r="CH137" s="31" t="e">
        <f>((IFERROR(VLOOKUP($B136,Mes!$C$7:$AV$60,MATCH(CH$1,Mes!$C$3:$AV$3,0),FALSE),""))*1000)+((IFERROR(VLOOKUP($B136,Mes!$C$69:$AV$78,MATCH(CH$1,Mes!$C$3:$AV$3,0),FALSE),""))*1000)</f>
        <v>#VALUE!</v>
      </c>
      <c r="CI137" s="31" t="e">
        <f>((IFERROR(VLOOKUP($B136,Mes!$C$7:$AV$60,MATCH(CI$1,Mes!$C$3:$AV$3,0),FALSE),""))*1000)+((IFERROR(VLOOKUP($B136,Mes!$C$69:$AV$78,MATCH(CI$1,Mes!$C$3:$AV$3,0),FALSE),""))*1000)</f>
        <v>#VALUE!</v>
      </c>
      <c r="CJ137" s="31" t="e">
        <f>((IFERROR(VLOOKUP($B136,Mes!$C$7:$AV$60,MATCH(CJ$1,Mes!$C$3:$AV$3,0),FALSE),""))*1000)+((IFERROR(VLOOKUP($B136,Mes!$C$69:$AV$78,MATCH(CJ$1,Mes!$C$3:$AV$3,0),FALSE),""))*1000)</f>
        <v>#VALUE!</v>
      </c>
      <c r="CK137" s="31" t="e">
        <f>((IFERROR(VLOOKUP($B136,Mes!$C$7:$AV$60,MATCH(CK$1,Mes!$C$3:$AV$3,0),FALSE),""))*1000)+((IFERROR(VLOOKUP($B136,Mes!$C$69:$AV$78,MATCH(CK$1,Mes!$C$3:$AV$3,0),FALSE),""))*1000)</f>
        <v>#VALUE!</v>
      </c>
      <c r="CL137" s="31" t="e">
        <f>((IFERROR(VLOOKUP($B136,Mes!$C$7:$AV$60,MATCH(CL$1,Mes!$C$3:$AV$3,0),FALSE),""))*1000)+((IFERROR(VLOOKUP($B136,Mes!$C$69:$AV$78,MATCH(CL$1,Mes!$C$3:$AV$3,0),FALSE),""))*1000)</f>
        <v>#VALUE!</v>
      </c>
      <c r="CM137" s="31" t="e">
        <f>((IFERROR(VLOOKUP($B136,Mes!$C$7:$AV$60,MATCH(CM$1,Mes!$C$3:$AV$3,0),FALSE),""))*1000)+((IFERROR(VLOOKUP($B136,Mes!$C$69:$AV$78,MATCH(CM$1,Mes!$C$3:$AV$3,0),FALSE),""))*1000)</f>
        <v>#VALUE!</v>
      </c>
      <c r="CN137" s="31" t="e">
        <f>((IFERROR(VLOOKUP($B136,Mes!$C$7:$AV$60,MATCH(CN$1,Mes!$C$3:$AV$3,0),FALSE),""))*1000)+((IFERROR(VLOOKUP($B136,Mes!$C$69:$AV$78,MATCH(CN$1,Mes!$C$3:$AV$3,0),FALSE),""))*1000)</f>
        <v>#VALUE!</v>
      </c>
      <c r="CO137" s="31" t="e">
        <f>((IFERROR(VLOOKUP($B136,Mes!$C$7:$AV$60,MATCH(CO$1,Mes!$C$3:$AV$3,0),FALSE),""))*1000)+((IFERROR(VLOOKUP($B136,Mes!$C$69:$AV$78,MATCH(CO$1,Mes!$C$3:$AV$3,0),FALSE),""))*1000)</f>
        <v>#VALUE!</v>
      </c>
      <c r="CP137" s="31" t="e">
        <f>((IFERROR(VLOOKUP($B136,Mes!$C$7:$AV$60,MATCH(CP$1,Mes!$C$3:$AV$3,0),FALSE),""))*1000)+((IFERROR(VLOOKUP($B136,Mes!$C$69:$AV$78,MATCH(CP$1,Mes!$C$3:$AV$3,0),FALSE),""))*1000)</f>
        <v>#VALUE!</v>
      </c>
      <c r="CQ137" s="31" t="e">
        <f>((IFERROR(VLOOKUP($B136,Mes!$C$7:$AV$60,MATCH(CQ$1,Mes!$C$3:$AV$3,0),FALSE),""))*1000)+((IFERROR(VLOOKUP($B136,Mes!$C$69:$AV$78,MATCH(CQ$1,Mes!$C$3:$AV$3,0),FALSE),""))*1000)</f>
        <v>#VALUE!</v>
      </c>
      <c r="CR137" s="31" t="e">
        <f>((IFERROR(VLOOKUP($B136,Mes!$C$7:$AV$60,MATCH(CR$1,Mes!$C$3:$AV$3,0),FALSE),""))*1000)+((IFERROR(VLOOKUP($B136,Mes!$C$69:$AV$78,MATCH(CR$1,Mes!$C$3:$AV$3,0),FALSE),""))*1000)</f>
        <v>#VALUE!</v>
      </c>
      <c r="CS137" s="31" t="e">
        <f>((IFERROR(VLOOKUP($B136,Mes!$C$7:$AV$60,MATCH(CS$1,Mes!$C$3:$AV$3,0),FALSE),""))*1000)+((IFERROR(VLOOKUP($B136,Mes!$C$69:$AV$78,MATCH(CS$1,Mes!$C$3:$AV$3,0),FALSE),""))*1000)</f>
        <v>#VALUE!</v>
      </c>
      <c r="CT137" s="31" t="e">
        <f>((IFERROR(VLOOKUP($B136,Mes!$C$7:$AV$60,MATCH(CT$1,Mes!$C$3:$AV$3,0),FALSE),""))*1000)+((IFERROR(VLOOKUP($B136,Mes!$C$69:$AV$78,MATCH(CT$1,Mes!$C$3:$AV$3,0),FALSE),""))*1000)</f>
        <v>#VALUE!</v>
      </c>
      <c r="CU137" s="30" t="e">
        <f>((IFERROR(VLOOKUP($B136,Mes!$C$7:$AV$60,MATCH(CU$1,Mes!$C$3:$AV$3,0),FALSE),""))*1000)+((IFERROR(VLOOKUP($B136,Mes!$C$69:$AV$78,MATCH(CU$1,Mes!$C$3:$AV$3,0),FALSE),""))*1000)</f>
        <v>#VALUE!</v>
      </c>
      <c r="CV137" s="30" t="e">
        <f>((IFERROR(VLOOKUP($B136,Mes!$C$7:$AV$60,MATCH(CV$1,Mes!$C$3:$AV$3,0),FALSE),""))*1000)+((IFERROR(VLOOKUP($B136,Mes!$C$69:$AV$78,MATCH(CV$1,Mes!$C$3:$AV$3,0),FALSE),""))*1000)</f>
        <v>#VALUE!</v>
      </c>
      <c r="CW137" s="30" t="e">
        <f>((IFERROR(VLOOKUP($B136,Mes!$C$7:$AV$60,MATCH(CW$1,Mes!$C$3:$AV$3,0),FALSE),""))*1000)+((IFERROR(VLOOKUP($B136,Mes!$C$69:$AV$78,MATCH(CW$1,Mes!$C$3:$AV$3,0),FALSE),""))*1000)</f>
        <v>#VALUE!</v>
      </c>
      <c r="CX137" s="30" t="e">
        <f>((IFERROR(VLOOKUP($B136,Mes!$C$7:$AV$60,MATCH(CX$1,Mes!$C$3:$AV$3,0),FALSE),""))*1000)+((IFERROR(VLOOKUP($B136,Mes!$C$69:$AV$78,MATCH(CX$1,Mes!$C$3:$AV$3,0),FALSE),""))*1000)</f>
        <v>#VALUE!</v>
      </c>
      <c r="CY137" s="30" t="e">
        <f>((IFERROR(VLOOKUP($B136,Mes!$C$7:$AV$60,MATCH(CY$1,Mes!$C$3:$AV$3,0),FALSE),""))*1000)+((IFERROR(VLOOKUP($B136,Mes!$C$69:$AV$78,MATCH(CY$1,Mes!$C$3:$AV$3,0),FALSE),""))*1000)</f>
        <v>#VALUE!</v>
      </c>
      <c r="CZ137" s="30" t="e">
        <f>((IFERROR(VLOOKUP($B136,Mes!$C$7:$AV$60,MATCH(CZ$1,Mes!$C$3:$AV$3,0),FALSE),""))*1000)+((IFERROR(VLOOKUP($B136,Mes!$C$69:$AV$78,MATCH(CZ$1,Mes!$C$3:$AV$3,0),FALSE),""))*1000)</f>
        <v>#VALUE!</v>
      </c>
      <c r="DA137" s="30" t="e">
        <f>((IFERROR(VLOOKUP($B136,Mes!$C$7:$AV$60,MATCH(DA$1,Mes!$C$3:$AV$3,0),FALSE),""))*1000)+((IFERROR(VLOOKUP($B136,Mes!$C$69:$AV$78,MATCH(DA$1,Mes!$C$3:$AV$3,0),FALSE),""))*1000)</f>
        <v>#VALUE!</v>
      </c>
      <c r="DB137" s="30" t="e">
        <f>((IFERROR(VLOOKUP($B136,Mes!$C$7:$AV$60,MATCH(DB$1,Mes!$C$3:$AV$3,0),FALSE),""))*1000)+((IFERROR(VLOOKUP($B136,Mes!$C$69:$AV$78,MATCH(DB$1,Mes!$C$3:$AV$3,0),FALSE),""))*1000)</f>
        <v>#VALUE!</v>
      </c>
      <c r="DC137" s="30" t="e">
        <f>((IFERROR(VLOOKUP($B136,Mes!$C$7:$AV$60,MATCH(DC$1,Mes!$C$3:$AV$3,0),FALSE),""))*1000)+((IFERROR(VLOOKUP($B136,Mes!$C$69:$AV$78,MATCH(DC$1,Mes!$C$3:$AV$3,0),FALSE),""))*1000)</f>
        <v>#VALUE!</v>
      </c>
      <c r="DD137" s="30" t="e">
        <f>((IFERROR(VLOOKUP($B136,Mes!$C$7:$AV$60,MATCH(DD$1,Mes!$C$3:$AV$3,0),FALSE),""))*1000)+((IFERROR(VLOOKUP($B136,Mes!$C$69:$AV$78,MATCH(DD$1,Mes!$C$3:$AV$3,0),FALSE),""))*1000)</f>
        <v>#VALUE!</v>
      </c>
      <c r="DE137" s="30" t="e">
        <f>((IFERROR(VLOOKUP($B136,Mes!$C$7:$AV$60,MATCH(DE$1,Mes!$C$3:$AV$3,0),FALSE),""))*1000)+((IFERROR(VLOOKUP($B136,Mes!$C$69:$AV$78,MATCH(DE$1,Mes!$C$3:$AV$3,0),FALSE),""))*1000)</f>
        <v>#VALUE!</v>
      </c>
      <c r="DF137" s="30" t="e">
        <f>((IFERROR(VLOOKUP($B136,Mes!$C$7:$AV$60,MATCH(DF$1,Mes!$C$3:$AV$3,0),FALSE),""))*1000)+((IFERROR(VLOOKUP($B136,Mes!$C$69:$AV$78,MATCH(DF$1,Mes!$C$3:$AV$3,0),FALSE),""))*1000)</f>
        <v>#VALUE!</v>
      </c>
      <c r="DG137" s="30" t="e">
        <f>((IFERROR(VLOOKUP($B136,Mes!$C$7:$AV$60,MATCH(DG$1,Mes!$C$3:$AV$3,0),FALSE),""))*1000)+((IFERROR(VLOOKUP($B136,Mes!$C$69:$AV$78,MATCH(DG$1,Mes!$C$3:$AV$3,0),FALSE),""))*1000)</f>
        <v>#VALUE!</v>
      </c>
      <c r="DH137" s="30" t="e">
        <f>((IFERROR(VLOOKUP($B136,Mes!$C$7:$AV$60,MATCH(DH$1,Mes!$C$3:$AV$3,0),FALSE),""))*1000)+((IFERROR(VLOOKUP($B136,Mes!$C$69:$AV$78,MATCH(DH$1,Mes!$C$3:$AV$3,0),FALSE),""))*1000)</f>
        <v>#VALUE!</v>
      </c>
      <c r="DI137" s="30" t="e">
        <f>((IFERROR(VLOOKUP($B136,Mes!$C$7:$AV$60,MATCH(DI$1,Mes!$C$3:$AV$3,0),FALSE),""))*1000)+((IFERROR(VLOOKUP($B136,Mes!$C$69:$AV$78,MATCH(DI$1,Mes!$C$3:$AV$3,0),FALSE),""))*1000)</f>
        <v>#VALUE!</v>
      </c>
      <c r="DJ137" s="30" t="e">
        <f>((IFERROR(VLOOKUP($B136,Mes!$C$7:$AV$60,MATCH(DJ$1,Mes!$C$3:$AV$3,0),FALSE),""))*1000)+((IFERROR(VLOOKUP($B136,Mes!$C$69:$AV$78,MATCH(DJ$1,Mes!$C$3:$AV$3,0),FALSE),""))*1000)</f>
        <v>#VALUE!</v>
      </c>
      <c r="DK137" s="30" t="e">
        <f>((IFERROR(VLOOKUP($B136,Mes!$C$7:$AV$60,MATCH(DK$1,Mes!$C$3:$AV$3,0),FALSE),""))*1000)+((IFERROR(VLOOKUP($B136,Mes!$C$69:$AV$78,MATCH(DK$1,Mes!$C$3:$AV$3,0),FALSE),""))*1000)</f>
        <v>#VALUE!</v>
      </c>
      <c r="DL137" s="30" t="e">
        <f>((IFERROR(VLOOKUP($B136,Mes!$C$7:$AV$60,MATCH(DL$1,Mes!$C$3:$AV$3,0),FALSE),""))*1000)+((IFERROR(VLOOKUP($B136,Mes!$C$69:$AV$78,MATCH(DL$1,Mes!$C$3:$AV$3,0),FALSE),""))*1000)</f>
        <v>#VALUE!</v>
      </c>
      <c r="DM137" s="30" t="e">
        <f>((IFERROR(VLOOKUP($B136,Mes!$C$7:$AV$60,MATCH(DM$1,Mes!$C$3:$AV$3,0),FALSE),""))*1000)+((IFERROR(VLOOKUP($B136,Mes!$C$69:$AV$78,MATCH(DM$1,Mes!$C$3:$AV$3,0),FALSE),""))*1000)</f>
        <v>#VALUE!</v>
      </c>
      <c r="DN137" s="30" t="e">
        <f>((IFERROR(VLOOKUP($B136,Mes!$C$7:$AV$60,MATCH(DN$1,Mes!$C$3:$AV$3,0),FALSE),""))*1000)+((IFERROR(VLOOKUP($B136,Mes!$C$69:$AV$78,MATCH(DN$1,Mes!$C$3:$AV$3,0),FALSE),""))*1000)</f>
        <v>#VALUE!</v>
      </c>
      <c r="DO137" s="30" t="e">
        <f>((IFERROR(VLOOKUP($B136,Mes!$C$7:$AV$60,MATCH(DO$1,Mes!$C$3:$AV$3,0),FALSE),""))*1000)+((IFERROR(VLOOKUP($B136,Mes!$C$69:$AV$78,MATCH(DO$1,Mes!$C$3:$AV$3,0),FALSE),""))*1000)</f>
        <v>#VALUE!</v>
      </c>
      <c r="DP137" s="30" t="e">
        <f>((IFERROR(VLOOKUP($B136,Mes!$C$7:$AV$60,MATCH(DP$1,Mes!$C$3:$AV$3,0),FALSE),""))*1000)+((IFERROR(VLOOKUP($B136,Mes!$C$69:$AV$78,MATCH(DP$1,Mes!$C$3:$AV$3,0),FALSE),""))*1000)</f>
        <v>#VALUE!</v>
      </c>
      <c r="DQ137" s="30" t="e">
        <f>((IFERROR(VLOOKUP($B136,Mes!$C$7:$AV$60,MATCH(DQ$1,Mes!$C$3:$AV$3,0),FALSE),""))*1000)+((IFERROR(VLOOKUP($B136,Mes!$C$69:$AV$78,MATCH(DQ$1,Mes!$C$3:$AV$3,0),FALSE),""))*1000)</f>
        <v>#VALUE!</v>
      </c>
      <c r="DR137" s="30" t="e">
        <f>((IFERROR(VLOOKUP($B136,Mes!$C$7:$AV$60,MATCH(DR$1,Mes!$C$3:$AV$3,0),FALSE),""))*1000)+((IFERROR(VLOOKUP($B136,Mes!$C$69:$AV$78,MATCH(DR$1,Mes!$C$3:$AV$3,0),FALSE),""))*1000)</f>
        <v>#VALUE!</v>
      </c>
      <c r="DS137" s="30" t="e">
        <f>((IFERROR(VLOOKUP($B136,Mes!$C$7:$AV$60,MATCH(DS$1,Mes!$C$3:$AV$3,0),FALSE),""))*1000)+((IFERROR(VLOOKUP($B136,Mes!$C$69:$AV$78,MATCH(DS$1,Mes!$C$3:$AV$3,0),FALSE),""))*1000)</f>
        <v>#VALUE!</v>
      </c>
      <c r="DT137" s="30" t="e">
        <f>((IFERROR(VLOOKUP($B136,Mes!$C$7:$AV$60,MATCH(DT$1,Mes!$C$3:$AV$3,0),FALSE),""))*1000)+((IFERROR(VLOOKUP($B136,Mes!$C$69:$AV$78,MATCH(DT$1,Mes!$C$3:$AV$3,0),FALSE),""))*1000)</f>
        <v>#VALUE!</v>
      </c>
      <c r="DU137" s="30" t="e">
        <f>((IFERROR(VLOOKUP($B136,Mes!$C$7:$AV$60,MATCH(DU$1,Mes!$C$3:$AV$3,0),FALSE),""))*1000)+((IFERROR(VLOOKUP($B136,Mes!$C$69:$AV$78,MATCH(DU$1,Mes!$C$3:$AV$3,0),FALSE),""))*1000)</f>
        <v>#VALUE!</v>
      </c>
      <c r="DV137" s="30" t="e">
        <f>((IFERROR(VLOOKUP($B136,Mes!$C$7:$AV$60,MATCH(DV$1,Mes!$C$3:$AV$3,0),FALSE),""))*1000)+((IFERROR(VLOOKUP($B136,Mes!$C$69:$AV$78,MATCH(DV$1,Mes!$C$3:$AV$3,0),FALSE),""))*1000)</f>
        <v>#VALUE!</v>
      </c>
      <c r="DW137" s="30" t="e">
        <f>((IFERROR(VLOOKUP($B136,Mes!$C$7:$AV$60,MATCH(DW$1,Mes!$C$3:$AV$3,0),FALSE),""))*1000)+((IFERROR(VLOOKUP($B136,Mes!$C$69:$AV$78,MATCH(DW$1,Mes!$C$3:$AV$3,0),FALSE),""))*1000)</f>
        <v>#VALUE!</v>
      </c>
      <c r="DX137" s="30" t="e">
        <f>((IFERROR(VLOOKUP($B136,Mes!$C$7:$AV$60,MATCH(DX$1,Mes!$C$3:$AV$3,0),FALSE),""))*1000)+((IFERROR(VLOOKUP($B136,Mes!$C$69:$AV$78,MATCH(DX$1,Mes!$C$3:$AV$3,0),FALSE),""))*1000)</f>
        <v>#VALUE!</v>
      </c>
      <c r="DY137" s="31" t="e">
        <f>((IFERROR(VLOOKUP($B136,Mes!$C$7:$AV$60,MATCH(DY$1,Mes!$C$3:$AV$3,0),FALSE),""))*1000)+((IFERROR(VLOOKUP($B136,Mes!$C$69:$AV$78,MATCH(DY$1,Mes!$C$3:$AV$3,0),FALSE),""))*1000)</f>
        <v>#VALUE!</v>
      </c>
      <c r="DZ137" s="31" t="e">
        <f>((IFERROR(VLOOKUP($B136,Mes!$C$7:$AV$60,MATCH(DZ$1,Mes!$C$3:$AV$3,0),FALSE),""))*1000)+((IFERROR(VLOOKUP($B136,Mes!$C$69:$AV$78,MATCH(DZ$1,Mes!$C$3:$AV$3,0),FALSE),""))*1000)</f>
        <v>#VALUE!</v>
      </c>
      <c r="EA137" s="31" t="e">
        <f>((IFERROR(VLOOKUP($B136,Mes!$C$7:$AV$60,MATCH(EA$1,Mes!$C$3:$AV$3,0),FALSE),""))*1000)+((IFERROR(VLOOKUP($B136,Mes!$C$69:$AV$78,MATCH(EA$1,Mes!$C$3:$AV$3,0),FALSE),""))*1000)</f>
        <v>#VALUE!</v>
      </c>
      <c r="EB137" s="31" t="e">
        <f>((IFERROR(VLOOKUP($B136,Mes!$C$7:$AV$60,MATCH(EB$1,Mes!$C$3:$AV$3,0),FALSE),""))*1000)+((IFERROR(VLOOKUP($B136,Mes!$C$69:$AV$78,MATCH(EB$1,Mes!$C$3:$AV$3,0),FALSE),""))*1000)</f>
        <v>#VALUE!</v>
      </c>
      <c r="EC137" s="31" t="e">
        <f>((IFERROR(VLOOKUP($B136,Mes!$C$7:$AV$60,MATCH(EC$1,Mes!$C$3:$AV$3,0),FALSE),""))*1000)+((IFERROR(VLOOKUP($B136,Mes!$C$69:$AV$78,MATCH(EC$1,Mes!$C$3:$AV$3,0),FALSE),""))*1000)</f>
        <v>#VALUE!</v>
      </c>
      <c r="ED137" s="31" t="e">
        <f>((IFERROR(VLOOKUP($B136,Mes!$C$7:$AV$60,MATCH(ED$1,Mes!$C$3:$AV$3,0),FALSE),""))*1000)+((IFERROR(VLOOKUP($B136,Mes!$C$69:$AV$78,MATCH(ED$1,Mes!$C$3:$AV$3,0),FALSE),""))*1000)</f>
        <v>#VALUE!</v>
      </c>
      <c r="EE137" s="31" t="e">
        <f>((IFERROR(VLOOKUP($B136,Mes!$C$7:$AV$60,MATCH(EE$1,Mes!$C$3:$AV$3,0),FALSE),""))*1000)+((IFERROR(VLOOKUP($B136,Mes!$C$69:$AV$78,MATCH(EE$1,Mes!$C$3:$AV$3,0),FALSE),""))*1000)</f>
        <v>#VALUE!</v>
      </c>
      <c r="EF137" s="31" t="e">
        <f>((IFERROR(VLOOKUP($B136,Mes!$C$7:$AV$60,MATCH(EF$1,Mes!$C$3:$AV$3,0),FALSE),""))*1000)+((IFERROR(VLOOKUP($B136,Mes!$C$69:$AV$78,MATCH(EF$1,Mes!$C$3:$AV$3,0),FALSE),""))*1000)</f>
        <v>#VALUE!</v>
      </c>
      <c r="EG137" s="31" t="e">
        <f>((IFERROR(VLOOKUP($B136,Mes!$C$7:$AV$60,MATCH(EG$1,Mes!$C$3:$AV$3,0),FALSE),""))*1000)+((IFERROR(VLOOKUP($B136,Mes!$C$69:$AV$78,MATCH(EG$1,Mes!$C$3:$AV$3,0),FALSE),""))*1000)</f>
        <v>#VALUE!</v>
      </c>
      <c r="EH137" s="31" t="e">
        <f>((IFERROR(VLOOKUP($B136,Mes!$C$7:$AV$60,MATCH(EH$1,Mes!$C$3:$AV$3,0),FALSE),""))*1000)+((IFERROR(VLOOKUP($B136,Mes!$C$69:$AV$78,MATCH(EH$1,Mes!$C$3:$AV$3,0),FALSE),""))*1000)</f>
        <v>#VALUE!</v>
      </c>
      <c r="EI137" s="31" t="e">
        <f>((IFERROR(VLOOKUP($B136,Mes!$C$7:$AV$60,MATCH(EI$1,Mes!$C$3:$AV$3,0),FALSE),""))*1000)+((IFERROR(VLOOKUP($B136,Mes!$C$69:$AV$78,MATCH(EI$1,Mes!$C$3:$AV$3,0),FALSE),""))*1000)</f>
        <v>#VALUE!</v>
      </c>
      <c r="EJ137" s="31" t="e">
        <f>((IFERROR(VLOOKUP($B136,Mes!$C$7:$AV$60,MATCH(EJ$1,Mes!$C$3:$AV$3,0),FALSE),""))*1000)+((IFERROR(VLOOKUP($B136,Mes!$C$69:$AV$78,MATCH(EJ$1,Mes!$C$3:$AV$3,0),FALSE),""))*1000)</f>
        <v>#VALUE!</v>
      </c>
      <c r="EK137" s="31" t="e">
        <f>((IFERROR(VLOOKUP($B136,Mes!$C$7:$AV$60,MATCH(EK$1,Mes!$C$3:$AV$3,0),FALSE),""))*1000)+((IFERROR(VLOOKUP($B136,Mes!$C$69:$AV$78,MATCH(EK$1,Mes!$C$3:$AV$3,0),FALSE),""))*1000)</f>
        <v>#VALUE!</v>
      </c>
      <c r="EL137" s="31" t="e">
        <f>((IFERROR(VLOOKUP($B136,Mes!$C$7:$AV$60,MATCH(EL$1,Mes!$C$3:$AV$3,0),FALSE),""))*1000)+((IFERROR(VLOOKUP($B136,Mes!$C$69:$AV$78,MATCH(EL$1,Mes!$C$3:$AV$3,0),FALSE),""))*1000)</f>
        <v>#VALUE!</v>
      </c>
      <c r="EM137" s="31" t="e">
        <f>((IFERROR(VLOOKUP($B136,Mes!$C$7:$AV$60,MATCH(EM$1,Mes!$C$3:$AV$3,0),FALSE),""))*1000)+((IFERROR(VLOOKUP($B136,Mes!$C$69:$AV$78,MATCH(EM$1,Mes!$C$3:$AV$3,0),FALSE),""))*1000)</f>
        <v>#VALUE!</v>
      </c>
      <c r="EN137" s="31" t="e">
        <f>((IFERROR(VLOOKUP($B136,Mes!$C$7:$AV$60,MATCH(EN$1,Mes!$C$3:$AV$3,0),FALSE),""))*1000)+((IFERROR(VLOOKUP($B136,Mes!$C$69:$AV$78,MATCH(EN$1,Mes!$C$3:$AV$3,0),FALSE),""))*1000)</f>
        <v>#VALUE!</v>
      </c>
      <c r="EO137" s="31" t="e">
        <f>((IFERROR(VLOOKUP($B136,Mes!$C$7:$AV$60,MATCH(EO$1,Mes!$C$3:$AV$3,0),FALSE),""))*1000)+((IFERROR(VLOOKUP($B136,Mes!$C$69:$AV$78,MATCH(EO$1,Mes!$C$3:$AV$3,0),FALSE),""))*1000)</f>
        <v>#VALUE!</v>
      </c>
      <c r="EP137" s="31" t="e">
        <f>((IFERROR(VLOOKUP($B136,Mes!$C$7:$AV$60,MATCH(EP$1,Mes!$C$3:$AV$3,0),FALSE),""))*1000)+((IFERROR(VLOOKUP($B136,Mes!$C$69:$AV$78,MATCH(EP$1,Mes!$C$3:$AV$3,0),FALSE),""))*1000)</f>
        <v>#VALUE!</v>
      </c>
      <c r="EQ137" s="31" t="e">
        <f>((IFERROR(VLOOKUP($B136,Mes!$C$7:$AV$60,MATCH(EQ$1,Mes!$C$3:$AV$3,0),FALSE),""))*1000)+((IFERROR(VLOOKUP($B136,Mes!$C$69:$AV$78,MATCH(EQ$1,Mes!$C$3:$AV$3,0),FALSE),""))*1000)</f>
        <v>#VALUE!</v>
      </c>
      <c r="ER137" s="31" t="e">
        <f>((IFERROR(VLOOKUP($B136,Mes!$C$7:$AV$60,MATCH(ER$1,Mes!$C$3:$AV$3,0),FALSE),""))*1000)+((IFERROR(VLOOKUP($B136,Mes!$C$69:$AV$78,MATCH(ER$1,Mes!$C$3:$AV$3,0),FALSE),""))*1000)</f>
        <v>#VALUE!</v>
      </c>
      <c r="ES137" s="31" t="e">
        <f>((IFERROR(VLOOKUP($B136,Mes!$C$7:$AV$60,MATCH(ES$1,Mes!$C$3:$AV$3,0),FALSE),""))*1000)+((IFERROR(VLOOKUP($B136,Mes!$C$69:$AV$78,MATCH(ES$1,Mes!$C$3:$AV$3,0),FALSE),""))*1000)</f>
        <v>#VALUE!</v>
      </c>
      <c r="ET137" s="31" t="e">
        <f>((IFERROR(VLOOKUP($B136,Mes!$C$7:$AV$60,MATCH(ET$1,Mes!$C$3:$AV$3,0),FALSE),""))*1000)+((IFERROR(VLOOKUP($B136,Mes!$C$69:$AV$78,MATCH(ET$1,Mes!$C$3:$AV$3,0),FALSE),""))*1000)</f>
        <v>#VALUE!</v>
      </c>
      <c r="EU137" s="31" t="e">
        <f>((IFERROR(VLOOKUP($B136,Mes!$C$7:$AV$60,MATCH(EU$1,Mes!$C$3:$AV$3,0),FALSE),""))*1000)+((IFERROR(VLOOKUP($B136,Mes!$C$69:$AV$78,MATCH(EU$1,Mes!$C$3:$AV$3,0),FALSE),""))*1000)</f>
        <v>#VALUE!</v>
      </c>
      <c r="EV137" s="31" t="e">
        <f>((IFERROR(VLOOKUP($B136,Mes!$C$7:$AV$60,MATCH(EV$1,Mes!$C$3:$AV$3,0),FALSE),""))*1000)+((IFERROR(VLOOKUP($B136,Mes!$C$69:$AV$78,MATCH(EV$1,Mes!$C$3:$AV$3,0),FALSE),""))*1000)</f>
        <v>#VALUE!</v>
      </c>
      <c r="EW137" s="31" t="e">
        <f>((IFERROR(VLOOKUP($B136,Mes!$C$7:$AV$60,MATCH(EW$1,Mes!$C$3:$AV$3,0),FALSE),""))*1000)+((IFERROR(VLOOKUP($B136,Mes!$C$69:$AV$78,MATCH(EW$1,Mes!$C$3:$AV$3,0),FALSE),""))*1000)</f>
        <v>#VALUE!</v>
      </c>
      <c r="EX137" s="31" t="e">
        <f>((IFERROR(VLOOKUP($B136,Mes!$C$7:$AV$60,MATCH(EX$1,Mes!$C$3:$AV$3,0),FALSE),""))*1000)+((IFERROR(VLOOKUP($B136,Mes!$C$69:$AV$78,MATCH(EX$1,Mes!$C$3:$AV$3,0),FALSE),""))*1000)</f>
        <v>#VALUE!</v>
      </c>
      <c r="EY137" s="31" t="e">
        <f>((IFERROR(VLOOKUP($B136,Mes!$C$7:$AV$60,MATCH(EY$1,Mes!$C$3:$AV$3,0),FALSE),""))*1000)+((IFERROR(VLOOKUP($B136,Mes!$C$69:$AV$78,MATCH(EY$1,Mes!$C$3:$AV$3,0),FALSE),""))*1000)</f>
        <v>#VALUE!</v>
      </c>
      <c r="EZ137" s="31" t="e">
        <f>((IFERROR(VLOOKUP($B136,Mes!$C$7:$AV$60,MATCH(EZ$1,Mes!$C$3:$AV$3,0),FALSE),""))*1000)+((IFERROR(VLOOKUP($B136,Mes!$C$69:$AV$78,MATCH(EZ$1,Mes!$C$3:$AV$3,0),FALSE),""))*1000)</f>
        <v>#VALUE!</v>
      </c>
      <c r="FA137" s="31" t="e">
        <f>((IFERROR(VLOOKUP($B136,Mes!$C$7:$AV$60,MATCH(FA$1,Mes!$C$3:$AV$3,0),FALSE),""))*1000)+((IFERROR(VLOOKUP($B136,Mes!$C$69:$AV$78,MATCH(FA$1,Mes!$C$3:$AV$3,0),FALSE),""))*1000)</f>
        <v>#VALUE!</v>
      </c>
      <c r="FB137" s="31" t="e">
        <f>((IFERROR(VLOOKUP($B136,Mes!$C$7:$AV$60,MATCH(FB$1,Mes!$C$3:$AV$3,0),FALSE),""))*1000)+((IFERROR(VLOOKUP($B136,Mes!$C$69:$AV$78,MATCH(FB$1,Mes!$C$3:$AV$3,0),FALSE),""))*1000)</f>
        <v>#VALUE!</v>
      </c>
      <c r="FC137" s="31" t="e">
        <f>((IFERROR(VLOOKUP($B136,Mes!$C$7:$AV$60,MATCH(FC$1,Mes!$C$3:$AV$3,0),FALSE),""))*1000)+((IFERROR(VLOOKUP($B136,Mes!$C$69:$AV$78,MATCH(FC$1,Mes!$C$3:$AV$3,0),FALSE),""))*1000)</f>
        <v>#VALUE!</v>
      </c>
      <c r="FD137" s="30" t="e">
        <f>((IFERROR(VLOOKUP($B136,Mes!$C$7:$AV$60,MATCH(FD$1,Mes!$C$3:$AV$3,0),FALSE),""))*1000)+((IFERROR(VLOOKUP($B136,Mes!$C$69:$AV$78,MATCH(FD$1,Mes!$C$3:$AV$3,0),FALSE),""))*1000)</f>
        <v>#VALUE!</v>
      </c>
      <c r="FE137" s="30" t="e">
        <f>((IFERROR(VLOOKUP($B136,Mes!$C$7:$AV$60,MATCH(FE$1,Mes!$C$3:$AV$3,0),FALSE),""))*1000)+((IFERROR(VLOOKUP($B136,Mes!$C$69:$AV$78,MATCH(FE$1,Mes!$C$3:$AV$3,0),FALSE),""))*1000)</f>
        <v>#VALUE!</v>
      </c>
      <c r="FF137" s="30" t="e">
        <f>((IFERROR(VLOOKUP($B136,Mes!$C$7:$AV$60,MATCH(FF$1,Mes!$C$3:$AV$3,0),FALSE),""))*1000)+((IFERROR(VLOOKUP($B136,Mes!$C$69:$AV$78,MATCH(FF$1,Mes!$C$3:$AV$3,0),FALSE),""))*1000)</f>
        <v>#VALUE!</v>
      </c>
      <c r="FG137" s="30" t="e">
        <f>((IFERROR(VLOOKUP($B136,Mes!$C$7:$AV$60,MATCH(FG$1,Mes!$C$3:$AV$3,0),FALSE),""))*1000)+((IFERROR(VLOOKUP($B136,Mes!$C$69:$AV$78,MATCH(FG$1,Mes!$C$3:$AV$3,0),FALSE),""))*1000)</f>
        <v>#VALUE!</v>
      </c>
      <c r="FH137" s="30" t="e">
        <f>((IFERROR(VLOOKUP($B136,Mes!$C$7:$AV$60,MATCH(FH$1,Mes!$C$3:$AV$3,0),FALSE),""))*1000)+((IFERROR(VLOOKUP($B136,Mes!$C$69:$AV$78,MATCH(FH$1,Mes!$C$3:$AV$3,0),FALSE),""))*1000)</f>
        <v>#VALUE!</v>
      </c>
      <c r="FI137" s="30" t="e">
        <f>((IFERROR(VLOOKUP($B136,Mes!$C$7:$AV$60,MATCH(FI$1,Mes!$C$3:$AV$3,0),FALSE),""))*1000)+((IFERROR(VLOOKUP($B136,Mes!$C$69:$AV$78,MATCH(FI$1,Mes!$C$3:$AV$3,0),FALSE),""))*1000)</f>
        <v>#VALUE!</v>
      </c>
      <c r="FJ137" s="30" t="e">
        <f>((IFERROR(VLOOKUP($B136,Mes!$C$7:$AV$60,MATCH(FJ$1,Mes!$C$3:$AV$3,0),FALSE),""))*1000)+((IFERROR(VLOOKUP($B136,Mes!$C$69:$AV$78,MATCH(FJ$1,Mes!$C$3:$AV$3,0),FALSE),""))*1000)</f>
        <v>#VALUE!</v>
      </c>
      <c r="FK137" s="30" t="e">
        <f>((IFERROR(VLOOKUP($B136,Mes!$C$7:$AV$60,MATCH(FK$1,Mes!$C$3:$AV$3,0),FALSE),""))*1000)+((IFERROR(VLOOKUP($B136,Mes!$C$69:$AV$78,MATCH(FK$1,Mes!$C$3:$AV$3,0),FALSE),""))*1000)</f>
        <v>#VALUE!</v>
      </c>
      <c r="FL137" s="30" t="e">
        <f>((IFERROR(VLOOKUP($B136,Mes!$C$7:$AV$60,MATCH(FL$1,Mes!$C$3:$AV$3,0),FALSE),""))*1000)+((IFERROR(VLOOKUP($B136,Mes!$C$69:$AV$78,MATCH(FL$1,Mes!$C$3:$AV$3,0),FALSE),""))*1000)</f>
        <v>#VALUE!</v>
      </c>
      <c r="FM137" s="30" t="e">
        <f>((IFERROR(VLOOKUP($B136,Mes!$C$7:$AV$60,MATCH(FM$1,Mes!$C$3:$AV$3,0),FALSE),""))*1000)+((IFERROR(VLOOKUP($B136,Mes!$C$69:$AV$78,MATCH(FM$1,Mes!$C$3:$AV$3,0),FALSE),""))*1000)</f>
        <v>#VALUE!</v>
      </c>
      <c r="FN137" s="30" t="e">
        <f>((IFERROR(VLOOKUP($B136,Mes!$C$7:$AV$60,MATCH(FN$1,Mes!$C$3:$AV$3,0),FALSE),""))*1000)+((IFERROR(VLOOKUP($B136,Mes!$C$69:$AV$78,MATCH(FN$1,Mes!$C$3:$AV$3,0),FALSE),""))*1000)</f>
        <v>#VALUE!</v>
      </c>
      <c r="FO137" s="30" t="e">
        <f>((IFERROR(VLOOKUP($B136,Mes!$C$7:$AV$60,MATCH(FO$1,Mes!$C$3:$AV$3,0),FALSE),""))*1000)+((IFERROR(VLOOKUP($B136,Mes!$C$69:$AV$78,MATCH(FO$1,Mes!$C$3:$AV$3,0),FALSE),""))*1000)</f>
        <v>#VALUE!</v>
      </c>
      <c r="FP137" s="30" t="e">
        <f>((IFERROR(VLOOKUP($B136,Mes!$C$7:$AV$60,MATCH(FP$1,Mes!$C$3:$AV$3,0),FALSE),""))*1000)+((IFERROR(VLOOKUP($B136,Mes!$C$69:$AV$78,MATCH(FP$1,Mes!$C$3:$AV$3,0),FALSE),""))*1000)</f>
        <v>#VALUE!</v>
      </c>
      <c r="FQ137" s="30" t="e">
        <f>((IFERROR(VLOOKUP($B136,Mes!$C$7:$AV$60,MATCH(FQ$1,Mes!$C$3:$AV$3,0),FALSE),""))*1000)+((IFERROR(VLOOKUP($B136,Mes!$C$69:$AV$78,MATCH(FQ$1,Mes!$C$3:$AV$3,0),FALSE),""))*1000)</f>
        <v>#VALUE!</v>
      </c>
      <c r="FR137" s="30" t="e">
        <f>((IFERROR(VLOOKUP($B136,Mes!$C$7:$AV$60,MATCH(FR$1,Mes!$C$3:$AV$3,0),FALSE),""))*1000)+((IFERROR(VLOOKUP($B136,Mes!$C$69:$AV$78,MATCH(FR$1,Mes!$C$3:$AV$3,0),FALSE),""))*1000)</f>
        <v>#VALUE!</v>
      </c>
      <c r="FS137" s="30" t="e">
        <f>((IFERROR(VLOOKUP($B136,Mes!$C$7:$AV$60,MATCH(FS$1,Mes!$C$3:$AV$3,0),FALSE),""))*1000)+((IFERROR(VLOOKUP($B136,Mes!$C$69:$AV$78,MATCH(FS$1,Mes!$C$3:$AV$3,0),FALSE),""))*1000)</f>
        <v>#VALUE!</v>
      </c>
      <c r="FT137" s="30" t="e">
        <f>((IFERROR(VLOOKUP($B136,Mes!$C$7:$AV$60,MATCH(FT$1,Mes!$C$3:$AV$3,0),FALSE),""))*1000)+((IFERROR(VLOOKUP($B136,Mes!$C$69:$AV$78,MATCH(FT$1,Mes!$C$3:$AV$3,0),FALSE),""))*1000)</f>
        <v>#VALUE!</v>
      </c>
      <c r="FU137" s="30" t="e">
        <f>((IFERROR(VLOOKUP($B136,Mes!$C$7:$AV$60,MATCH(FU$1,Mes!$C$3:$AV$3,0),FALSE),""))*1000)+((IFERROR(VLOOKUP($B136,Mes!$C$69:$AV$78,MATCH(FU$1,Mes!$C$3:$AV$3,0),FALSE),""))*1000)</f>
        <v>#VALUE!</v>
      </c>
      <c r="FV137" s="30" t="e">
        <f>((IFERROR(VLOOKUP($B136,Mes!$C$7:$AV$60,MATCH(FV$1,Mes!$C$3:$AV$3,0),FALSE),""))*1000)+((IFERROR(VLOOKUP($B136,Mes!$C$69:$AV$78,MATCH(FV$1,Mes!$C$3:$AV$3,0),FALSE),""))*1000)</f>
        <v>#VALUE!</v>
      </c>
      <c r="FW137" s="30" t="e">
        <f>((IFERROR(VLOOKUP($B136,Mes!$C$7:$AV$60,MATCH(FW$1,Mes!$C$3:$AV$3,0),FALSE),""))*1000)+((IFERROR(VLOOKUP($B136,Mes!$C$69:$AV$78,MATCH(FW$1,Mes!$C$3:$AV$3,0),FALSE),""))*1000)</f>
        <v>#VALUE!</v>
      </c>
      <c r="FX137" s="30" t="e">
        <f>((IFERROR(VLOOKUP($B136,Mes!$C$7:$AV$60,MATCH(FX$1,Mes!$C$3:$AV$3,0),FALSE),""))*1000)+((IFERROR(VLOOKUP($B136,Mes!$C$69:$AV$78,MATCH(FX$1,Mes!$C$3:$AV$3,0),FALSE),""))*1000)</f>
        <v>#VALUE!</v>
      </c>
      <c r="FY137" s="30" t="e">
        <f>((IFERROR(VLOOKUP($B136,Mes!$C$7:$AV$60,MATCH(FY$1,Mes!$C$3:$AV$3,0),FALSE),""))*1000)+((IFERROR(VLOOKUP($B136,Mes!$C$69:$AV$78,MATCH(FY$1,Mes!$C$3:$AV$3,0),FALSE),""))*1000)</f>
        <v>#VALUE!</v>
      </c>
      <c r="FZ137" s="30" t="e">
        <f>((IFERROR(VLOOKUP($B136,Mes!$C$7:$AV$60,MATCH(FZ$1,Mes!$C$3:$AV$3,0),FALSE),""))*1000)+((IFERROR(VLOOKUP($B136,Mes!$C$69:$AV$78,MATCH(FZ$1,Mes!$C$3:$AV$3,0),FALSE),""))*1000)</f>
        <v>#VALUE!</v>
      </c>
      <c r="GA137" s="30" t="e">
        <f>((IFERROR(VLOOKUP($B136,Mes!$C$7:$AV$60,MATCH(GA$1,Mes!$C$3:$AV$3,0),FALSE),""))*1000)+((IFERROR(VLOOKUP($B136,Mes!$C$69:$AV$78,MATCH(GA$1,Mes!$C$3:$AV$3,0),FALSE),""))*1000)</f>
        <v>#VALUE!</v>
      </c>
      <c r="GB137" s="30" t="e">
        <f>((IFERROR(VLOOKUP($B136,Mes!$C$7:$AV$60,MATCH(GB$1,Mes!$C$3:$AV$3,0),FALSE),""))*1000)+((IFERROR(VLOOKUP($B136,Mes!$C$69:$AV$78,MATCH(GB$1,Mes!$C$3:$AV$3,0),FALSE),""))*1000)</f>
        <v>#VALUE!</v>
      </c>
      <c r="GC137" s="30" t="e">
        <f>((IFERROR(VLOOKUP($B136,Mes!$C$7:$AV$60,MATCH(GC$1,Mes!$C$3:$AV$3,0),FALSE),""))*1000)+((IFERROR(VLOOKUP($B136,Mes!$C$69:$AV$78,MATCH(GC$1,Mes!$C$3:$AV$3,0),FALSE),""))*1000)</f>
        <v>#VALUE!</v>
      </c>
      <c r="GD137" s="30" t="e">
        <f>((IFERROR(VLOOKUP($B136,Mes!$C$7:$AV$60,MATCH(GD$1,Mes!$C$3:$AV$3,0),FALSE),""))*1000)+((IFERROR(VLOOKUP($B136,Mes!$C$69:$AV$78,MATCH(GD$1,Mes!$C$3:$AV$3,0),FALSE),""))*1000)</f>
        <v>#VALUE!</v>
      </c>
      <c r="GE137" s="30" t="e">
        <f>((IFERROR(VLOOKUP($B136,Mes!$C$7:$AV$60,MATCH(GE$1,Mes!$C$3:$AV$3,0),FALSE),""))*1000)+((IFERROR(VLOOKUP($B136,Mes!$C$69:$AV$78,MATCH(GE$1,Mes!$C$3:$AV$3,0),FALSE),""))*1000)</f>
        <v>#VALUE!</v>
      </c>
      <c r="GF137" s="30" t="e">
        <f>((IFERROR(VLOOKUP($B136,Mes!$C$7:$AV$60,MATCH(GF$1,Mes!$C$3:$AV$3,0),FALSE),""))*1000)+((IFERROR(VLOOKUP($B136,Mes!$C$69:$AV$78,MATCH(GF$1,Mes!$C$3:$AV$3,0),FALSE),""))*1000)</f>
        <v>#VALUE!</v>
      </c>
      <c r="GG137" s="30" t="e">
        <f>((IFERROR(VLOOKUP($B136,Mes!$C$7:$AV$60,MATCH(GG$1,Mes!$C$3:$AV$3,0),FALSE),""))*1000)+((IFERROR(VLOOKUP($B136,Mes!$C$69:$AV$78,MATCH(GG$1,Mes!$C$3:$AV$3,0),FALSE),""))*1000)</f>
        <v>#VALUE!</v>
      </c>
      <c r="GH137" s="31" t="e">
        <f>((IFERROR(VLOOKUP($B136,Mes!$C$7:$AV$60,MATCH(GH$1,Mes!$C$3:$AV$3,0),FALSE),""))*1000)+((IFERROR(VLOOKUP($B136,Mes!$C$69:$AV$78,MATCH(GH$1,Mes!$C$3:$AV$3,0),FALSE),""))*1000)</f>
        <v>#VALUE!</v>
      </c>
      <c r="GI137" s="31" t="e">
        <f>((IFERROR(VLOOKUP($B136,Mes!$C$7:$AV$60,MATCH(GI$1,Mes!$C$3:$AV$3,0),FALSE),""))*1000)+((IFERROR(VLOOKUP($B136,Mes!$C$69:$AV$78,MATCH(GI$1,Mes!$C$3:$AV$3,0),FALSE),""))*1000)</f>
        <v>#VALUE!</v>
      </c>
      <c r="GJ137" s="31" t="e">
        <f>((IFERROR(VLOOKUP($B136,Mes!$C$7:$AV$60,MATCH(GJ$1,Mes!$C$3:$AV$3,0),FALSE),""))*1000)+((IFERROR(VLOOKUP($B136,Mes!$C$69:$AV$78,MATCH(GJ$1,Mes!$C$3:$AV$3,0),FALSE),""))*1000)</f>
        <v>#VALUE!</v>
      </c>
      <c r="GK137" s="31" t="e">
        <f>((IFERROR(VLOOKUP($B136,Mes!$C$7:$AV$60,MATCH(GK$1,Mes!$C$3:$AV$3,0),FALSE),""))*1000)+((IFERROR(VLOOKUP($B136,Mes!$C$69:$AV$78,MATCH(GK$1,Mes!$C$3:$AV$3,0),FALSE),""))*1000)</f>
        <v>#VALUE!</v>
      </c>
      <c r="GL137" s="31" t="e">
        <f>((IFERROR(VLOOKUP($B136,Mes!$C$7:$AV$60,MATCH(GL$1,Mes!$C$3:$AV$3,0),FALSE),""))*1000)+((IFERROR(VLOOKUP($B136,Mes!$C$69:$AV$78,MATCH(GL$1,Mes!$C$3:$AV$3,0),FALSE),""))*1000)</f>
        <v>#VALUE!</v>
      </c>
      <c r="GM137" s="31" t="e">
        <f>((IFERROR(VLOOKUP($B136,Mes!$C$7:$AV$60,MATCH(GM$1,Mes!$C$3:$AV$3,0),FALSE),""))*1000)+((IFERROR(VLOOKUP($B136,Mes!$C$69:$AV$78,MATCH(GM$1,Mes!$C$3:$AV$3,0),FALSE),""))*1000)</f>
        <v>#VALUE!</v>
      </c>
      <c r="GN137" s="31" t="e">
        <f>((IFERROR(VLOOKUP($B136,Mes!$C$7:$AV$60,MATCH(GN$1,Mes!$C$3:$AV$3,0),FALSE),""))*1000)+((IFERROR(VLOOKUP($B136,Mes!$C$69:$AV$78,MATCH(GN$1,Mes!$C$3:$AV$3,0),FALSE),""))*1000)</f>
        <v>#VALUE!</v>
      </c>
      <c r="GO137" s="31" t="e">
        <f>((IFERROR(VLOOKUP($B136,Mes!$C$7:$AV$60,MATCH(GO$1,Mes!$C$3:$AV$3,0),FALSE),""))*1000)+((IFERROR(VLOOKUP($B136,Mes!$C$69:$AV$78,MATCH(GO$1,Mes!$C$3:$AV$3,0),FALSE),""))*1000)</f>
        <v>#VALUE!</v>
      </c>
      <c r="GP137" s="31" t="e">
        <f>((IFERROR(VLOOKUP($B136,Mes!$C$7:$AV$60,MATCH(GP$1,Mes!$C$3:$AV$3,0),FALSE),""))*1000)+((IFERROR(VLOOKUP($B136,Mes!$C$69:$AV$78,MATCH(GP$1,Mes!$C$3:$AV$3,0),FALSE),""))*1000)</f>
        <v>#VALUE!</v>
      </c>
      <c r="GQ137" s="31" t="e">
        <f>((IFERROR(VLOOKUP($B136,Mes!$C$7:$AV$60,MATCH(GQ$1,Mes!$C$3:$AV$3,0),FALSE),""))*1000)+((IFERROR(VLOOKUP($B136,Mes!$C$69:$AV$78,MATCH(GQ$1,Mes!$C$3:$AV$3,0),FALSE),""))*1000)</f>
        <v>#VALUE!</v>
      </c>
      <c r="GR137" s="31" t="e">
        <f>((IFERROR(VLOOKUP($B136,Mes!$C$7:$AV$60,MATCH(GR$1,Mes!$C$3:$AV$3,0),FALSE),""))*1000)+((IFERROR(VLOOKUP($B136,Mes!$C$69:$AV$78,MATCH(GR$1,Mes!$C$3:$AV$3,0),FALSE),""))*1000)</f>
        <v>#VALUE!</v>
      </c>
      <c r="GS137" s="31" t="e">
        <f>((IFERROR(VLOOKUP($B136,Mes!$C$7:$AV$60,MATCH(GS$1,Mes!$C$3:$AV$3,0),FALSE),""))*1000)+((IFERROR(VLOOKUP($B136,Mes!$C$69:$AV$78,MATCH(GS$1,Mes!$C$3:$AV$3,0),FALSE),""))*1000)</f>
        <v>#VALUE!</v>
      </c>
      <c r="GT137" s="31" t="e">
        <f>((IFERROR(VLOOKUP($B136,Mes!$C$7:$AV$60,MATCH(GT$1,Mes!$C$3:$AV$3,0),FALSE),""))*1000)+((IFERROR(VLOOKUP($B136,Mes!$C$69:$AV$78,MATCH(GT$1,Mes!$C$3:$AV$3,0),FALSE),""))*1000)</f>
        <v>#VALUE!</v>
      </c>
      <c r="GU137" s="31" t="e">
        <f>((IFERROR(VLOOKUP($B136,Mes!$C$7:$AV$60,MATCH(GU$1,Mes!$C$3:$AV$3,0),FALSE),""))*1000)+((IFERROR(VLOOKUP($B136,Mes!$C$69:$AV$78,MATCH(GU$1,Mes!$C$3:$AV$3,0),FALSE),""))*1000)</f>
        <v>#VALUE!</v>
      </c>
      <c r="GV137" s="31" t="e">
        <f>((IFERROR(VLOOKUP($B136,Mes!$C$7:$AV$60,MATCH(GV$1,Mes!$C$3:$AV$3,0),FALSE),""))*1000)+((IFERROR(VLOOKUP($B136,Mes!$C$69:$AV$78,MATCH(GV$1,Mes!$C$3:$AV$3,0),FALSE),""))*1000)</f>
        <v>#VALUE!</v>
      </c>
      <c r="GW137" s="31" t="e">
        <f>((IFERROR(VLOOKUP($B136,Mes!$C$7:$AV$60,MATCH(GW$1,Mes!$C$3:$AV$3,0),FALSE),""))*1000)+((IFERROR(VLOOKUP($B136,Mes!$C$69:$AV$78,MATCH(GW$1,Mes!$C$3:$AV$3,0),FALSE),""))*1000)</f>
        <v>#VALUE!</v>
      </c>
      <c r="GX137" s="31" t="e">
        <f>((IFERROR(VLOOKUP($B136,Mes!$C$7:$AV$60,MATCH(GX$1,Mes!$C$3:$AV$3,0),FALSE),""))*1000)+((IFERROR(VLOOKUP($B136,Mes!$C$69:$AV$78,MATCH(GX$1,Mes!$C$3:$AV$3,0),FALSE),""))*1000)</f>
        <v>#VALUE!</v>
      </c>
      <c r="GY137" s="31" t="e">
        <f>((IFERROR(VLOOKUP($B136,Mes!$C$7:$AV$60,MATCH(GY$1,Mes!$C$3:$AV$3,0),FALSE),""))*1000)+((IFERROR(VLOOKUP($B136,Mes!$C$69:$AV$78,MATCH(GY$1,Mes!$C$3:$AV$3,0),FALSE),""))*1000)</f>
        <v>#VALUE!</v>
      </c>
      <c r="GZ137" s="31" t="e">
        <f>((IFERROR(VLOOKUP($B136,Mes!$C$7:$AV$60,MATCH(GZ$1,Mes!$C$3:$AV$3,0),FALSE),""))*1000)+((IFERROR(VLOOKUP($B136,Mes!$C$69:$AV$78,MATCH(GZ$1,Mes!$C$3:$AV$3,0),FALSE),""))*1000)</f>
        <v>#VALUE!</v>
      </c>
      <c r="HA137" s="31" t="e">
        <f>((IFERROR(VLOOKUP($B136,Mes!$C$7:$AV$60,MATCH(HA$1,Mes!$C$3:$AV$3,0),FALSE),""))*1000)+((IFERROR(VLOOKUP($B136,Mes!$C$69:$AV$78,MATCH(HA$1,Mes!$C$3:$AV$3,0),FALSE),""))*1000)</f>
        <v>#VALUE!</v>
      </c>
      <c r="HB137" s="31" t="e">
        <f>((IFERROR(VLOOKUP($B136,Mes!$C$7:$AV$60,MATCH(HB$1,Mes!$C$3:$AV$3,0),FALSE),""))*1000)+((IFERROR(VLOOKUP($B136,Mes!$C$69:$AV$78,MATCH(HB$1,Mes!$C$3:$AV$3,0),FALSE),""))*1000)</f>
        <v>#VALUE!</v>
      </c>
      <c r="HC137" s="31" t="e">
        <f>((IFERROR(VLOOKUP($B136,Mes!$C$7:$AV$60,MATCH(HC$1,Mes!$C$3:$AV$3,0),FALSE),""))*1000)+((IFERROR(VLOOKUP($B136,Mes!$C$69:$AV$78,MATCH(HC$1,Mes!$C$3:$AV$3,0),FALSE),""))*1000)</f>
        <v>#VALUE!</v>
      </c>
      <c r="HD137" s="31" t="e">
        <f>((IFERROR(VLOOKUP($B136,Mes!$C$7:$AV$60,MATCH(HD$1,Mes!$C$3:$AV$3,0),FALSE),""))*1000)+((IFERROR(VLOOKUP($B136,Mes!$C$69:$AV$78,MATCH(HD$1,Mes!$C$3:$AV$3,0),FALSE),""))*1000)</f>
        <v>#VALUE!</v>
      </c>
      <c r="HE137" s="31" t="e">
        <f>((IFERROR(VLOOKUP($B136,Mes!$C$7:$AV$60,MATCH(HE$1,Mes!$C$3:$AV$3,0),FALSE),""))*1000)+((IFERROR(VLOOKUP($B136,Mes!$C$69:$AV$78,MATCH(HE$1,Mes!$C$3:$AV$3,0),FALSE),""))*1000)</f>
        <v>#VALUE!</v>
      </c>
      <c r="HF137" s="31" t="e">
        <f>((IFERROR(VLOOKUP($B136,Mes!$C$7:$AV$60,MATCH(HF$1,Mes!$C$3:$AV$3,0),FALSE),""))*1000)+((IFERROR(VLOOKUP($B136,Mes!$C$69:$AV$78,MATCH(HF$1,Mes!$C$3:$AV$3,0),FALSE),""))*1000)</f>
        <v>#VALUE!</v>
      </c>
      <c r="HG137" s="31" t="e">
        <f>((IFERROR(VLOOKUP($B136,Mes!$C$7:$AV$60,MATCH(HG$1,Mes!$C$3:$AV$3,0),FALSE),""))*1000)+((IFERROR(VLOOKUP($B136,Mes!$C$69:$AV$78,MATCH(HG$1,Mes!$C$3:$AV$3,0),FALSE),""))*1000)</f>
        <v>#VALUE!</v>
      </c>
      <c r="HH137" s="31" t="e">
        <f>((IFERROR(VLOOKUP($B136,Mes!$C$7:$AV$60,MATCH(HH$1,Mes!$C$3:$AV$3,0),FALSE),""))*1000)+((IFERROR(VLOOKUP($B136,Mes!$C$69:$AV$78,MATCH(HH$1,Mes!$C$3:$AV$3,0),FALSE),""))*1000)</f>
        <v>#VALUE!</v>
      </c>
      <c r="HI137" s="31" t="e">
        <f>((IFERROR(VLOOKUP($B136,Mes!$C$7:$AV$60,MATCH(HI$1,Mes!$C$3:$AV$3,0),FALSE),""))*1000)+((IFERROR(VLOOKUP($B136,Mes!$C$69:$AV$78,MATCH(HI$1,Mes!$C$3:$AV$3,0),FALSE),""))*1000)</f>
        <v>#VALUE!</v>
      </c>
      <c r="HJ137" s="31" t="e">
        <f>((IFERROR(VLOOKUP($B136,Mes!$C$7:$AV$60,MATCH(HJ$1,Mes!$C$3:$AV$3,0),FALSE),""))*1000)+((IFERROR(VLOOKUP($B136,Mes!$C$69:$AV$78,MATCH(HJ$1,Mes!$C$3:$AV$3,0),FALSE),""))*1000)</f>
        <v>#VALUE!</v>
      </c>
      <c r="HK137" s="31" t="e">
        <f>((IFERROR(VLOOKUP($B136,Mes!$C$7:$AV$60,MATCH(HK$1,Mes!$C$3:$AV$3,0),FALSE),""))*1000)+((IFERROR(VLOOKUP($B136,Mes!$C$69:$AV$78,MATCH(HK$1,Mes!$C$3:$AV$3,0),FALSE),""))*1000)</f>
        <v>#VALUE!</v>
      </c>
      <c r="HL137" s="31" t="e">
        <f>((IFERROR(VLOOKUP($B136,Mes!$C$7:$AV$60,MATCH(HL$1,Mes!$C$3:$AV$3,0),FALSE),""))*1000)+((IFERROR(VLOOKUP($B136,Mes!$C$69:$AV$78,MATCH(HL$1,Mes!$C$3:$AV$3,0),FALSE),""))*1000)</f>
        <v>#VALUE!</v>
      </c>
      <c r="HM137" s="30" t="e">
        <f>((IFERROR(VLOOKUP($B136,Mes!$C$7:$AV$60,MATCH(HM$1,Mes!$C$3:$AV$3,0),FALSE),""))*1000)+((IFERROR(VLOOKUP($B136,Mes!$C$69:$AV$78,MATCH(HM$1,Mes!$C$3:$AV$3,0),FALSE),""))*1000)</f>
        <v>#VALUE!</v>
      </c>
      <c r="HN137" s="30" t="e">
        <f>((IFERROR(VLOOKUP($B136,Mes!$C$7:$AV$60,MATCH(HN$1,Mes!$C$3:$AV$3,0),FALSE),""))*1000)+((IFERROR(VLOOKUP($B136,Mes!$C$69:$AV$78,MATCH(HN$1,Mes!$C$3:$AV$3,0),FALSE),""))*1000)</f>
        <v>#VALUE!</v>
      </c>
      <c r="HO137" s="30" t="e">
        <f>((IFERROR(VLOOKUP($B136,Mes!$C$7:$AV$60,MATCH(HO$1,Mes!$C$3:$AV$3,0),FALSE),""))*1000)+((IFERROR(VLOOKUP($B136,Mes!$C$69:$AV$78,MATCH(HO$1,Mes!$C$3:$AV$3,0),FALSE),""))*1000)</f>
        <v>#VALUE!</v>
      </c>
      <c r="HP137" s="30" t="e">
        <f>((IFERROR(VLOOKUP($B136,Mes!$C$7:$AV$60,MATCH(HP$1,Mes!$C$3:$AV$3,0),FALSE),""))*1000)+((IFERROR(VLOOKUP($B136,Mes!$C$69:$AV$78,MATCH(HP$1,Mes!$C$3:$AV$3,0),FALSE),""))*1000)</f>
        <v>#VALUE!</v>
      </c>
      <c r="HQ137" s="30" t="e">
        <f>((IFERROR(VLOOKUP($B136,Mes!$C$7:$AV$60,MATCH(HQ$1,Mes!$C$3:$AV$3,0),FALSE),""))*1000)+((IFERROR(VLOOKUP($B136,Mes!$C$69:$AV$78,MATCH(HQ$1,Mes!$C$3:$AV$3,0),FALSE),""))*1000)</f>
        <v>#VALUE!</v>
      </c>
      <c r="HR137" s="30" t="e">
        <f>((IFERROR(VLOOKUP($B136,Mes!$C$7:$AV$60,MATCH(HR$1,Mes!$C$3:$AV$3,0),FALSE),""))*1000)+((IFERROR(VLOOKUP($B136,Mes!$C$69:$AV$78,MATCH(HR$1,Mes!$C$3:$AV$3,0),FALSE),""))*1000)</f>
        <v>#VALUE!</v>
      </c>
      <c r="HS137" s="30" t="e">
        <f>((IFERROR(VLOOKUP($B136,Mes!$C$7:$AV$60,MATCH(HS$1,Mes!$C$3:$AV$3,0),FALSE),""))*1000)+((IFERROR(VLOOKUP($B136,Mes!$C$69:$AV$78,MATCH(HS$1,Mes!$C$3:$AV$3,0),FALSE),""))*1000)</f>
        <v>#VALUE!</v>
      </c>
      <c r="HT137" s="30" t="e">
        <f>((IFERROR(VLOOKUP($B136,Mes!$C$7:$AV$60,MATCH(HT$1,Mes!$C$3:$AV$3,0),FALSE),""))*1000)+((IFERROR(VLOOKUP($B136,Mes!$C$69:$AV$78,MATCH(HT$1,Mes!$C$3:$AV$3,0),FALSE),""))*1000)</f>
        <v>#VALUE!</v>
      </c>
      <c r="HU137" s="30" t="e">
        <f>((IFERROR(VLOOKUP($B136,Mes!$C$7:$AV$60,MATCH(HU$1,Mes!$C$3:$AV$3,0),FALSE),""))*1000)+((IFERROR(VLOOKUP($B136,Mes!$C$69:$AV$78,MATCH(HU$1,Mes!$C$3:$AV$3,0),FALSE),""))*1000)</f>
        <v>#VALUE!</v>
      </c>
      <c r="HV137" s="30" t="e">
        <f>((IFERROR(VLOOKUP($B136,Mes!$C$7:$AV$60,MATCH(HV$1,Mes!$C$3:$AV$3,0),FALSE),""))*1000)+((IFERROR(VLOOKUP($B136,Mes!$C$69:$AV$78,MATCH(HV$1,Mes!$C$3:$AV$3,0),FALSE),""))*1000)</f>
        <v>#VALUE!</v>
      </c>
      <c r="HW137" s="30" t="e">
        <f>((IFERROR(VLOOKUP($B136,Mes!$C$7:$AV$60,MATCH(HW$1,Mes!$C$3:$AV$3,0),FALSE),""))*1000)+((IFERROR(VLOOKUP($B136,Mes!$C$69:$AV$78,MATCH(HW$1,Mes!$C$3:$AV$3,0),FALSE),""))*1000)</f>
        <v>#VALUE!</v>
      </c>
      <c r="HX137" s="30" t="e">
        <f>((IFERROR(VLOOKUP($B136,Mes!$C$7:$AV$60,MATCH(HX$1,Mes!$C$3:$AV$3,0),FALSE),""))*1000)+((IFERROR(VLOOKUP($B136,Mes!$C$69:$AV$78,MATCH(HX$1,Mes!$C$3:$AV$3,0),FALSE),""))*1000)</f>
        <v>#VALUE!</v>
      </c>
      <c r="HY137" s="30" t="e">
        <f>((IFERROR(VLOOKUP($B136,Mes!$C$7:$AV$60,MATCH(HY$1,Mes!$C$3:$AV$3,0),FALSE),""))*1000)+((IFERROR(VLOOKUP($B136,Mes!$C$69:$AV$78,MATCH(HY$1,Mes!$C$3:$AV$3,0),FALSE),""))*1000)</f>
        <v>#VALUE!</v>
      </c>
      <c r="HZ137" s="30" t="e">
        <f>((IFERROR(VLOOKUP($B136,Mes!$C$7:$AV$60,MATCH(HZ$1,Mes!$C$3:$AV$3,0),FALSE),""))*1000)+((IFERROR(VLOOKUP($B136,Mes!$C$69:$AV$78,MATCH(HZ$1,Mes!$C$3:$AV$3,0),FALSE),""))*1000)</f>
        <v>#VALUE!</v>
      </c>
      <c r="IA137" s="30" t="e">
        <f>((IFERROR(VLOOKUP($B136,Mes!$C$7:$AV$60,MATCH(IA$1,Mes!$C$3:$AV$3,0),FALSE),""))*1000)+((IFERROR(VLOOKUP($B136,Mes!$C$69:$AV$78,MATCH(IA$1,Mes!$C$3:$AV$3,0),FALSE),""))*1000)</f>
        <v>#VALUE!</v>
      </c>
      <c r="IB137" s="30" t="e">
        <f>((IFERROR(VLOOKUP($B136,Mes!$C$7:$AV$60,MATCH(IB$1,Mes!$C$3:$AV$3,0),FALSE),""))*1000)+((IFERROR(VLOOKUP($B136,Mes!$C$69:$AV$78,MATCH(IB$1,Mes!$C$3:$AV$3,0),FALSE),""))*1000)</f>
        <v>#VALUE!</v>
      </c>
      <c r="IC137" s="30" t="e">
        <f>((IFERROR(VLOOKUP($B136,Mes!$C$7:$AV$60,MATCH(IC$1,Mes!$C$3:$AV$3,0),FALSE),""))*1000)+((IFERROR(VLOOKUP($B136,Mes!$C$69:$AV$78,MATCH(IC$1,Mes!$C$3:$AV$3,0),FALSE),""))*1000)</f>
        <v>#VALUE!</v>
      </c>
      <c r="ID137" s="30" t="e">
        <f>((IFERROR(VLOOKUP($B136,Mes!$C$7:$AV$60,MATCH(ID$1,Mes!$C$3:$AV$3,0),FALSE),""))*1000)+((IFERROR(VLOOKUP($B136,Mes!$C$69:$AV$78,MATCH(ID$1,Mes!$C$3:$AV$3,0),FALSE),""))*1000)</f>
        <v>#VALUE!</v>
      </c>
      <c r="IE137" s="30" t="e">
        <f>((IFERROR(VLOOKUP($B136,Mes!$C$7:$AV$60,MATCH(IE$1,Mes!$C$3:$AV$3,0),FALSE),""))*1000)+((IFERROR(VLOOKUP($B136,Mes!$C$69:$AV$78,MATCH(IE$1,Mes!$C$3:$AV$3,0),FALSE),""))*1000)</f>
        <v>#VALUE!</v>
      </c>
      <c r="IF137" s="30" t="e">
        <f>((IFERROR(VLOOKUP($B136,Mes!$C$7:$AV$60,MATCH(IF$1,Mes!$C$3:$AV$3,0),FALSE),""))*1000)+((IFERROR(VLOOKUP($B136,Mes!$C$69:$AV$78,MATCH(IF$1,Mes!$C$3:$AV$3,0),FALSE),""))*1000)</f>
        <v>#VALUE!</v>
      </c>
      <c r="IG137" s="30" t="e">
        <f>((IFERROR(VLOOKUP($B136,Mes!$C$7:$AV$60,MATCH(IG$1,Mes!$C$3:$AV$3,0),FALSE),""))*1000)+((IFERROR(VLOOKUP($B136,Mes!$C$69:$AV$78,MATCH(IG$1,Mes!$C$3:$AV$3,0),FALSE),""))*1000)</f>
        <v>#VALUE!</v>
      </c>
      <c r="IH137" s="30" t="e">
        <f>((IFERROR(VLOOKUP($B136,Mes!$C$7:$AV$60,MATCH(IH$1,Mes!$C$3:$AV$3,0),FALSE),""))*1000)+((IFERROR(VLOOKUP($B136,Mes!$C$69:$AV$78,MATCH(IH$1,Mes!$C$3:$AV$3,0),FALSE),""))*1000)</f>
        <v>#VALUE!</v>
      </c>
      <c r="II137" s="30" t="e">
        <f>((IFERROR(VLOOKUP($B136,Mes!$C$7:$AV$60,MATCH(II$1,Mes!$C$3:$AV$3,0),FALSE),""))*1000)+((IFERROR(VLOOKUP($B136,Mes!$C$69:$AV$78,MATCH(II$1,Mes!$C$3:$AV$3,0),FALSE),""))*1000)</f>
        <v>#VALUE!</v>
      </c>
      <c r="IJ137" s="30" t="e">
        <f>((IFERROR(VLOOKUP($B136,Mes!$C$7:$AV$60,MATCH(IJ$1,Mes!$C$3:$AV$3,0),FALSE),""))*1000)+((IFERROR(VLOOKUP($B136,Mes!$C$69:$AV$78,MATCH(IJ$1,Mes!$C$3:$AV$3,0),FALSE),""))*1000)</f>
        <v>#VALUE!</v>
      </c>
      <c r="IK137" s="30" t="e">
        <f>((IFERROR(VLOOKUP($B136,Mes!$C$7:$AV$60,MATCH(IK$1,Mes!$C$3:$AV$3,0),FALSE),""))*1000)+((IFERROR(VLOOKUP($B136,Mes!$C$69:$AV$78,MATCH(IK$1,Mes!$C$3:$AV$3,0),FALSE),""))*1000)</f>
        <v>#VALUE!</v>
      </c>
      <c r="IL137" s="30" t="e">
        <f>((IFERROR(VLOOKUP($B136,Mes!$C$7:$AV$60,MATCH(IL$1,Mes!$C$3:$AV$3,0),FALSE),""))*1000)+((IFERROR(VLOOKUP($B136,Mes!$C$69:$AV$78,MATCH(IL$1,Mes!$C$3:$AV$3,0),FALSE),""))*1000)</f>
        <v>#VALUE!</v>
      </c>
      <c r="IM137" s="30" t="e">
        <f>((IFERROR(VLOOKUP($B136,Mes!$C$7:$AV$60,MATCH(IM$1,Mes!$C$3:$AV$3,0),FALSE),""))*1000)+((IFERROR(VLOOKUP($B136,Mes!$C$69:$AV$78,MATCH(IM$1,Mes!$C$3:$AV$3,0),FALSE),""))*1000)</f>
        <v>#VALUE!</v>
      </c>
      <c r="IN137" s="30" t="e">
        <f>((IFERROR(VLOOKUP($B136,Mes!$C$7:$AV$60,MATCH(IN$1,Mes!$C$3:$AV$3,0),FALSE),""))*1000)+((IFERROR(VLOOKUP($B136,Mes!$C$69:$AV$78,MATCH(IN$1,Mes!$C$3:$AV$3,0),FALSE),""))*1000)</f>
        <v>#VALUE!</v>
      </c>
      <c r="IO137" s="30" t="e">
        <f>((IFERROR(VLOOKUP($B136,Mes!$C$7:$AV$60,MATCH(IO$1,Mes!$C$3:$AV$3,0),FALSE),""))*1000)+((IFERROR(VLOOKUP($B136,Mes!$C$69:$AV$78,MATCH(IO$1,Mes!$C$3:$AV$3,0),FALSE),""))*1000)</f>
        <v>#VALUE!</v>
      </c>
      <c r="IP137" s="30" t="e">
        <f>((IFERROR(VLOOKUP($B136,Mes!$C$7:$AV$60,MATCH(IP$1,Mes!$C$3:$AV$3,0),FALSE),""))*1000)+((IFERROR(VLOOKUP($B136,Mes!$C$69:$AV$78,MATCH(IP$1,Mes!$C$3:$AV$3,0),FALSE),""))*1000)</f>
        <v>#VALUE!</v>
      </c>
      <c r="IQ137" s="30" t="e">
        <f>((IFERROR(VLOOKUP($B136,Mes!$C$7:$AV$60,MATCH(IQ$1,Mes!$C$3:$AV$3,0),FALSE),""))*1000)+((IFERROR(VLOOKUP($B136,Mes!$C$69:$AV$78,MATCH(IQ$1,Mes!$C$3:$AV$3,0),FALSE),""))*1000)</f>
        <v>#VALUE!</v>
      </c>
      <c r="IR137" s="31" t="e">
        <f>((IFERROR(VLOOKUP($B136,Mes!$C$7:$AV$60,MATCH(IR$1,Mes!$C$3:$AV$3,0),FALSE),""))*1000)+((IFERROR(VLOOKUP($B136,Mes!$C$69:$AV$78,MATCH(IR$1,Mes!$C$3:$AV$3,0),FALSE),""))*1000)</f>
        <v>#VALUE!</v>
      </c>
      <c r="IS137" s="31" t="e">
        <f>((IFERROR(VLOOKUP($B136,Mes!$C$7:$AV$60,MATCH(IS$1,Mes!$C$3:$AV$3,0),FALSE),""))*1000)+((IFERROR(VLOOKUP($B136,Mes!$C$69:$AV$78,MATCH(IS$1,Mes!$C$3:$AV$3,0),FALSE),""))*1000)</f>
        <v>#VALUE!</v>
      </c>
      <c r="IT137" s="31" t="e">
        <f>((IFERROR(VLOOKUP($B136,Mes!$C$7:$AV$60,MATCH(IT$1,Mes!$C$3:$AV$3,0),FALSE),""))*1000)+((IFERROR(VLOOKUP($B136,Mes!$C$69:$AV$78,MATCH(IT$1,Mes!$C$3:$AV$3,0),FALSE),""))*1000)</f>
        <v>#VALUE!</v>
      </c>
      <c r="IU137" s="31" t="e">
        <f>((IFERROR(VLOOKUP($B136,Mes!$C$7:$AV$60,MATCH(IU$1,Mes!$C$3:$AV$3,0),FALSE),""))*1000)+((IFERROR(VLOOKUP($B136,Mes!$C$69:$AV$78,MATCH(IU$1,Mes!$C$3:$AV$3,0),FALSE),""))*1000)</f>
        <v>#VALUE!</v>
      </c>
      <c r="IV137" s="31" t="e">
        <f>((IFERROR(VLOOKUP($B136,Mes!$C$7:$AV$60,MATCH(IV$1,Mes!$C$3:$AV$3,0),FALSE),""))*1000)+((IFERROR(VLOOKUP($B136,Mes!$C$69:$AV$78,MATCH(IV$1,Mes!$C$3:$AV$3,0),FALSE),""))*1000)</f>
        <v>#VALUE!</v>
      </c>
      <c r="IW137" s="31" t="e">
        <f>((IFERROR(VLOOKUP($B136,Mes!$C$7:$AV$60,MATCH(IW$1,Mes!$C$3:$AV$3,0),FALSE),""))*1000)+((IFERROR(VLOOKUP($B136,Mes!$C$69:$AV$78,MATCH(IW$1,Mes!$C$3:$AV$3,0),FALSE),""))*1000)</f>
        <v>#VALUE!</v>
      </c>
      <c r="IX137" s="31" t="e">
        <f>((IFERROR(VLOOKUP($B136,Mes!$C$7:$AV$60,MATCH(IX$1,Mes!$C$3:$AV$3,0),FALSE),""))*1000)+((IFERROR(VLOOKUP($B136,Mes!$C$69:$AV$78,MATCH(IX$1,Mes!$C$3:$AV$3,0),FALSE),""))*1000)</f>
        <v>#VALUE!</v>
      </c>
      <c r="IY137" s="31" t="e">
        <f>((IFERROR(VLOOKUP($B136,Mes!$C$7:$AV$60,MATCH(IY$1,Mes!$C$3:$AV$3,0),FALSE),""))*1000)+((IFERROR(VLOOKUP($B136,Mes!$C$69:$AV$78,MATCH(IY$1,Mes!$C$3:$AV$3,0),FALSE),""))*1000)</f>
        <v>#VALUE!</v>
      </c>
      <c r="IZ137" s="31" t="e">
        <f>((IFERROR(VLOOKUP($B136,Mes!$C$7:$AV$60,MATCH(IZ$1,Mes!$C$3:$AV$3,0),FALSE),""))*1000)+((IFERROR(VLOOKUP($B136,Mes!$C$69:$AV$78,MATCH(IZ$1,Mes!$C$3:$AV$3,0),FALSE),""))*1000)</f>
        <v>#VALUE!</v>
      </c>
      <c r="JA137" s="31" t="e">
        <f>((IFERROR(VLOOKUP($B136,Mes!$C$7:$AV$60,MATCH(JA$1,Mes!$C$3:$AV$3,0),FALSE),""))*1000)+((IFERROR(VLOOKUP($B136,Mes!$C$69:$AV$78,MATCH(JA$1,Mes!$C$3:$AV$3,0),FALSE),""))*1000)</f>
        <v>#VALUE!</v>
      </c>
      <c r="JB137" s="31" t="e">
        <f>((IFERROR(VLOOKUP($B136,Mes!$C$7:$AV$60,MATCH(JB$1,Mes!$C$3:$AV$3,0),FALSE),""))*1000)+((IFERROR(VLOOKUP($B136,Mes!$C$69:$AV$78,MATCH(JB$1,Mes!$C$3:$AV$3,0),FALSE),""))*1000)</f>
        <v>#VALUE!</v>
      </c>
      <c r="JC137" s="31" t="e">
        <f>((IFERROR(VLOOKUP($B136,Mes!$C$7:$AV$60,MATCH(JC$1,Mes!$C$3:$AV$3,0),FALSE),""))*1000)+((IFERROR(VLOOKUP($B136,Mes!$C$69:$AV$78,MATCH(JC$1,Mes!$C$3:$AV$3,0),FALSE),""))*1000)</f>
        <v>#VALUE!</v>
      </c>
      <c r="JD137" s="31" t="e">
        <f>((IFERROR(VLOOKUP($B136,Mes!$C$7:$AV$60,MATCH(JD$1,Mes!$C$3:$AV$3,0),FALSE),""))*1000)+((IFERROR(VLOOKUP($B136,Mes!$C$69:$AV$78,MATCH(JD$1,Mes!$C$3:$AV$3,0),FALSE),""))*1000)</f>
        <v>#VALUE!</v>
      </c>
      <c r="JE137" s="31" t="e">
        <f>((IFERROR(VLOOKUP($B136,Mes!$C$7:$AV$60,MATCH(JE$1,Mes!$C$3:$AV$3,0),FALSE),""))*1000)+((IFERROR(VLOOKUP($B136,Mes!$C$69:$AV$78,MATCH(JE$1,Mes!$C$3:$AV$3,0),FALSE),""))*1000)</f>
        <v>#VALUE!</v>
      </c>
      <c r="JF137" s="31" t="e">
        <f>((IFERROR(VLOOKUP($B136,Mes!$C$7:$AV$60,MATCH(JF$1,Mes!$C$3:$AV$3,0),FALSE),""))*1000)+((IFERROR(VLOOKUP($B136,Mes!$C$69:$AV$78,MATCH(JF$1,Mes!$C$3:$AV$3,0),FALSE),""))*1000)</f>
        <v>#VALUE!</v>
      </c>
      <c r="JG137" s="31" t="e">
        <f>((IFERROR(VLOOKUP($B136,Mes!$C$7:$AV$60,MATCH(JG$1,Mes!$C$3:$AV$3,0),FALSE),""))*1000)+((IFERROR(VLOOKUP($B136,Mes!$C$69:$AV$78,MATCH(JG$1,Mes!$C$3:$AV$3,0),FALSE),""))*1000)</f>
        <v>#VALUE!</v>
      </c>
      <c r="JH137" s="31" t="e">
        <f>((IFERROR(VLOOKUP($B136,Mes!$C$7:$AV$60,MATCH(JH$1,Mes!$C$3:$AV$3,0),FALSE),""))*1000)+((IFERROR(VLOOKUP($B136,Mes!$C$69:$AV$78,MATCH(JH$1,Mes!$C$3:$AV$3,0),FALSE),""))*1000)</f>
        <v>#VALUE!</v>
      </c>
      <c r="JI137" s="31" t="e">
        <f>((IFERROR(VLOOKUP($B136,Mes!$C$7:$AV$60,MATCH(JI$1,Mes!$C$3:$AV$3,0),FALSE),""))*1000)+((IFERROR(VLOOKUP($B136,Mes!$C$69:$AV$78,MATCH(JI$1,Mes!$C$3:$AV$3,0),FALSE),""))*1000)</f>
        <v>#VALUE!</v>
      </c>
      <c r="JJ137" s="31" t="e">
        <f>((IFERROR(VLOOKUP($B136,Mes!$C$7:$AV$60,MATCH(JJ$1,Mes!$C$3:$AV$3,0),FALSE),""))*1000)+((IFERROR(VLOOKUP($B136,Mes!$C$69:$AV$78,MATCH(JJ$1,Mes!$C$3:$AV$3,0),FALSE),""))*1000)</f>
        <v>#VALUE!</v>
      </c>
      <c r="JK137" s="31" t="e">
        <f>((IFERROR(VLOOKUP($B136,Mes!$C$7:$AV$60,MATCH(JK$1,Mes!$C$3:$AV$3,0),FALSE),""))*1000)+((IFERROR(VLOOKUP($B136,Mes!$C$69:$AV$78,MATCH(JK$1,Mes!$C$3:$AV$3,0),FALSE),""))*1000)</f>
        <v>#VALUE!</v>
      </c>
      <c r="JL137" s="31" t="e">
        <f>((IFERROR(VLOOKUP($B136,Mes!$C$7:$AV$60,MATCH(JL$1,Mes!$C$3:$AV$3,0),FALSE),""))*1000)+((IFERROR(VLOOKUP($B136,Mes!$C$69:$AV$78,MATCH(JL$1,Mes!$C$3:$AV$3,0),FALSE),""))*1000)</f>
        <v>#VALUE!</v>
      </c>
      <c r="JM137" s="31" t="e">
        <f>((IFERROR(VLOOKUP($B136,Mes!$C$7:$AV$60,MATCH(JM$1,Mes!$C$3:$AV$3,0),FALSE),""))*1000)+((IFERROR(VLOOKUP($B136,Mes!$C$69:$AV$78,MATCH(JM$1,Mes!$C$3:$AV$3,0),FALSE),""))*1000)</f>
        <v>#VALUE!</v>
      </c>
      <c r="JN137" s="31" t="e">
        <f>((IFERROR(VLOOKUP($B136,Mes!$C$7:$AV$60,MATCH(JN$1,Mes!$C$3:$AV$3,0),FALSE),""))*1000)+((IFERROR(VLOOKUP($B136,Mes!$C$69:$AV$78,MATCH(JN$1,Mes!$C$3:$AV$3,0),FALSE),""))*1000)</f>
        <v>#VALUE!</v>
      </c>
      <c r="JO137" s="31" t="e">
        <f>((IFERROR(VLOOKUP($B136,Mes!$C$7:$AV$60,MATCH(JO$1,Mes!$C$3:$AV$3,0),FALSE),""))*1000)+((IFERROR(VLOOKUP($B136,Mes!$C$69:$AV$78,MATCH(JO$1,Mes!$C$3:$AV$3,0),FALSE),""))*1000)</f>
        <v>#VALUE!</v>
      </c>
      <c r="JP137" s="31" t="e">
        <f>((IFERROR(VLOOKUP($B136,Mes!$C$7:$AV$60,MATCH(JP$1,Mes!$C$3:$AV$3,0),FALSE),""))*1000)+((IFERROR(VLOOKUP($B136,Mes!$C$69:$AV$78,MATCH(JP$1,Mes!$C$3:$AV$3,0),FALSE),""))*1000)</f>
        <v>#VALUE!</v>
      </c>
      <c r="JQ137" s="31" t="e">
        <f>((IFERROR(VLOOKUP($B136,Mes!$C$7:$AV$60,MATCH(JQ$1,Mes!$C$3:$AV$3,0),FALSE),""))*1000)+((IFERROR(VLOOKUP($B136,Mes!$C$69:$AV$78,MATCH(JQ$1,Mes!$C$3:$AV$3,0),FALSE),""))*1000)</f>
        <v>#VALUE!</v>
      </c>
      <c r="JR137" s="31" t="e">
        <f>((IFERROR(VLOOKUP($B136,Mes!$C$7:$AV$60,MATCH(JR$1,Mes!$C$3:$AV$3,0),FALSE),""))*1000)+((IFERROR(VLOOKUP($B136,Mes!$C$69:$AV$78,MATCH(JR$1,Mes!$C$3:$AV$3,0),FALSE),""))*1000)</f>
        <v>#VALUE!</v>
      </c>
      <c r="JS137" s="31" t="e">
        <f>((IFERROR(VLOOKUP($B136,Mes!$C$7:$AV$60,MATCH(JS$1,Mes!$C$3:$AV$3,0),FALSE),""))*1000)+((IFERROR(VLOOKUP($B136,Mes!$C$69:$AV$78,MATCH(JS$1,Mes!$C$3:$AV$3,0),FALSE),""))*1000)</f>
        <v>#VALUE!</v>
      </c>
      <c r="JT137" s="31" t="e">
        <f>((IFERROR(VLOOKUP($B136,Mes!$C$7:$AV$60,MATCH(JT$1,Mes!$C$3:$AV$3,0),FALSE),""))*1000)+((IFERROR(VLOOKUP($B136,Mes!$C$69:$AV$78,MATCH(JT$1,Mes!$C$3:$AV$3,0),FALSE),""))*1000)</f>
        <v>#VALUE!</v>
      </c>
      <c r="JU137" s="31" t="e">
        <f>((IFERROR(VLOOKUP($B136,Mes!$C$7:$AV$60,MATCH(JU$1,Mes!$C$3:$AV$3,0),FALSE),""))*1000)+((IFERROR(VLOOKUP($B136,Mes!$C$69:$AV$78,MATCH(JU$1,Mes!$C$3:$AV$3,0),FALSE),""))*1000)</f>
        <v>#VALUE!</v>
      </c>
      <c r="JV137" s="30" t="e">
        <f>((IFERROR(VLOOKUP($B136,Mes!$C$7:$AV$60,MATCH(JV$1,Mes!$C$3:$AV$3,0),FALSE),""))*1000)+((IFERROR(VLOOKUP($B136,Mes!$C$69:$AV$78,MATCH(JV$1,Mes!$C$3:$AV$3,0),FALSE),""))*1000)</f>
        <v>#VALUE!</v>
      </c>
      <c r="JW137" s="30" t="e">
        <f>((IFERROR(VLOOKUP($B136,Mes!$C$7:$AV$60,MATCH(JW$1,Mes!$C$3:$AV$3,0),FALSE),""))*1000)+((IFERROR(VLOOKUP($B136,Mes!$C$69:$AV$78,MATCH(JW$1,Mes!$C$3:$AV$3,0),FALSE),""))*1000)</f>
        <v>#VALUE!</v>
      </c>
      <c r="JX137" s="30" t="e">
        <f>((IFERROR(VLOOKUP($B136,Mes!$C$7:$AV$60,MATCH(JX$1,Mes!$C$3:$AV$3,0),FALSE),""))*1000)+((IFERROR(VLOOKUP($B136,Mes!$C$69:$AV$78,MATCH(JX$1,Mes!$C$3:$AV$3,0),FALSE),""))*1000)</f>
        <v>#VALUE!</v>
      </c>
      <c r="JY137" s="30" t="e">
        <f>((IFERROR(VLOOKUP($B136,Mes!$C$7:$AV$60,MATCH(JY$1,Mes!$C$3:$AV$3,0),FALSE),""))*1000)+((IFERROR(VLOOKUP($B136,Mes!$C$69:$AV$78,MATCH(JY$1,Mes!$C$3:$AV$3,0),FALSE),""))*1000)</f>
        <v>#VALUE!</v>
      </c>
      <c r="JZ137" s="30" t="e">
        <f>((IFERROR(VLOOKUP($B136,Mes!$C$7:$AV$60,MATCH(JZ$1,Mes!$C$3:$AV$3,0),FALSE),""))*1000)+((IFERROR(VLOOKUP($B136,Mes!$C$69:$AV$78,MATCH(JZ$1,Mes!$C$3:$AV$3,0),FALSE),""))*1000)</f>
        <v>#VALUE!</v>
      </c>
      <c r="KA137" s="30" t="e">
        <f>((IFERROR(VLOOKUP($B136,Mes!$C$7:$AV$60,MATCH(KA$1,Mes!$C$3:$AV$3,0),FALSE),""))*1000)+((IFERROR(VLOOKUP($B136,Mes!$C$69:$AV$78,MATCH(KA$1,Mes!$C$3:$AV$3,0),FALSE),""))*1000)</f>
        <v>#VALUE!</v>
      </c>
      <c r="KB137" s="30" t="e">
        <f>((IFERROR(VLOOKUP($B136,Mes!$C$7:$AV$60,MATCH(KB$1,Mes!$C$3:$AV$3,0),FALSE),""))*1000)+((IFERROR(VLOOKUP($B136,Mes!$C$69:$AV$78,MATCH(KB$1,Mes!$C$3:$AV$3,0),FALSE),""))*1000)</f>
        <v>#VALUE!</v>
      </c>
      <c r="KC137" s="30" t="e">
        <f>((IFERROR(VLOOKUP($B136,Mes!$C$7:$AV$60,MATCH(KC$1,Mes!$C$3:$AV$3,0),FALSE),""))*1000)+((IFERROR(VLOOKUP($B136,Mes!$C$69:$AV$78,MATCH(KC$1,Mes!$C$3:$AV$3,0),FALSE),""))*1000)</f>
        <v>#VALUE!</v>
      </c>
      <c r="KD137" s="30" t="e">
        <f>((IFERROR(VLOOKUP($B136,Mes!$C$7:$AV$60,MATCH(KD$1,Mes!$C$3:$AV$3,0),FALSE),""))*1000)+((IFERROR(VLOOKUP($B136,Mes!$C$69:$AV$78,MATCH(KD$1,Mes!$C$3:$AV$3,0),FALSE),""))*1000)</f>
        <v>#VALUE!</v>
      </c>
      <c r="KE137" s="30" t="e">
        <f>((IFERROR(VLOOKUP($B136,Mes!$C$7:$AV$60,MATCH(KE$1,Mes!$C$3:$AV$3,0),FALSE),""))*1000)+((IFERROR(VLOOKUP($B136,Mes!$C$69:$AV$78,MATCH(KE$1,Mes!$C$3:$AV$3,0),FALSE),""))*1000)</f>
        <v>#VALUE!</v>
      </c>
      <c r="KF137" s="30" t="e">
        <f>((IFERROR(VLOOKUP($B136,Mes!$C$7:$AV$60,MATCH(KF$1,Mes!$C$3:$AV$3,0),FALSE),""))*1000)+((IFERROR(VLOOKUP($B136,Mes!$C$69:$AV$78,MATCH(KF$1,Mes!$C$3:$AV$3,0),FALSE),""))*1000)</f>
        <v>#VALUE!</v>
      </c>
      <c r="KG137" s="30" t="e">
        <f>((IFERROR(VLOOKUP($B136,Mes!$C$7:$AV$60,MATCH(KG$1,Mes!$C$3:$AV$3,0),FALSE),""))*1000)+((IFERROR(VLOOKUP($B136,Mes!$C$69:$AV$78,MATCH(KG$1,Mes!$C$3:$AV$3,0),FALSE),""))*1000)</f>
        <v>#VALUE!</v>
      </c>
      <c r="KH137" s="30" t="e">
        <f>((IFERROR(VLOOKUP($B136,Mes!$C$7:$AV$60,MATCH(KH$1,Mes!$C$3:$AV$3,0),FALSE),""))*1000)+((IFERROR(VLOOKUP($B136,Mes!$C$69:$AV$78,MATCH(KH$1,Mes!$C$3:$AV$3,0),FALSE),""))*1000)</f>
        <v>#VALUE!</v>
      </c>
      <c r="KI137" s="30" t="e">
        <f>((IFERROR(VLOOKUP($B136,Mes!$C$7:$AV$60,MATCH(KI$1,Mes!$C$3:$AV$3,0),FALSE),""))*1000)+((IFERROR(VLOOKUP($B136,Mes!$C$69:$AV$78,MATCH(KI$1,Mes!$C$3:$AV$3,0),FALSE),""))*1000)</f>
        <v>#VALUE!</v>
      </c>
      <c r="KJ137" s="30" t="e">
        <f>((IFERROR(VLOOKUP($B136,Mes!$C$7:$AV$60,MATCH(KJ$1,Mes!$C$3:$AV$3,0),FALSE),""))*1000)+((IFERROR(VLOOKUP($B136,Mes!$C$69:$AV$78,MATCH(KJ$1,Mes!$C$3:$AV$3,0),FALSE),""))*1000)</f>
        <v>#VALUE!</v>
      </c>
      <c r="KK137" s="30" t="e">
        <f>((IFERROR(VLOOKUP($B136,Mes!$C$7:$AV$60,MATCH(KK$1,Mes!$C$3:$AV$3,0),FALSE),""))*1000)+((IFERROR(VLOOKUP($B136,Mes!$C$69:$AV$78,MATCH(KK$1,Mes!$C$3:$AV$3,0),FALSE),""))*1000)</f>
        <v>#VALUE!</v>
      </c>
      <c r="KL137" s="30" t="e">
        <f>((IFERROR(VLOOKUP($B136,Mes!$C$7:$AV$60,MATCH(KL$1,Mes!$C$3:$AV$3,0),FALSE),""))*1000)+((IFERROR(VLOOKUP($B136,Mes!$C$69:$AV$78,MATCH(KL$1,Mes!$C$3:$AV$3,0),FALSE),""))*1000)</f>
        <v>#VALUE!</v>
      </c>
      <c r="KM137" s="30" t="e">
        <f>((IFERROR(VLOOKUP($B136,Mes!$C$7:$AV$60,MATCH(KM$1,Mes!$C$3:$AV$3,0),FALSE),""))*1000)+((IFERROR(VLOOKUP($B136,Mes!$C$69:$AV$78,MATCH(KM$1,Mes!$C$3:$AV$3,0),FALSE),""))*1000)</f>
        <v>#VALUE!</v>
      </c>
      <c r="KN137" s="30" t="e">
        <f>((IFERROR(VLOOKUP($B136,Mes!$C$7:$AV$60,MATCH(KN$1,Mes!$C$3:$AV$3,0),FALSE),""))*1000)+((IFERROR(VLOOKUP($B136,Mes!$C$69:$AV$78,MATCH(KN$1,Mes!$C$3:$AV$3,0),FALSE),""))*1000)</f>
        <v>#VALUE!</v>
      </c>
      <c r="KO137" s="30" t="e">
        <f>((IFERROR(VLOOKUP($B136,Mes!$C$7:$AV$60,MATCH(KO$1,Mes!$C$3:$AV$3,0),FALSE),""))*1000)+((IFERROR(VLOOKUP($B136,Mes!$C$69:$AV$78,MATCH(KO$1,Mes!$C$3:$AV$3,0),FALSE),""))*1000)</f>
        <v>#VALUE!</v>
      </c>
      <c r="KP137" s="30" t="e">
        <f>((IFERROR(VLOOKUP($B136,Mes!$C$7:$AV$60,MATCH(KP$1,Mes!$C$3:$AV$3,0),FALSE),""))*1000)+((IFERROR(VLOOKUP($B136,Mes!$C$69:$AV$78,MATCH(KP$1,Mes!$C$3:$AV$3,0),FALSE),""))*1000)</f>
        <v>#VALUE!</v>
      </c>
      <c r="KQ137" s="30" t="e">
        <f>((IFERROR(VLOOKUP($B136,Mes!$C$7:$AV$60,MATCH(KQ$1,Mes!$C$3:$AV$3,0),FALSE),""))*1000)+((IFERROR(VLOOKUP($B136,Mes!$C$69:$AV$78,MATCH(KQ$1,Mes!$C$3:$AV$3,0),FALSE),""))*1000)</f>
        <v>#VALUE!</v>
      </c>
      <c r="KR137" s="30" t="e">
        <f>((IFERROR(VLOOKUP($B136,Mes!$C$7:$AV$60,MATCH(KR$1,Mes!$C$3:$AV$3,0),FALSE),""))*1000)+((IFERROR(VLOOKUP($B136,Mes!$C$69:$AV$78,MATCH(KR$1,Mes!$C$3:$AV$3,0),FALSE),""))*1000)</f>
        <v>#VALUE!</v>
      </c>
      <c r="KS137" s="30" t="e">
        <f>((IFERROR(VLOOKUP($B136,Mes!$C$7:$AV$60,MATCH(KS$1,Mes!$C$3:$AV$3,0),FALSE),""))*1000)+((IFERROR(VLOOKUP($B136,Mes!$C$69:$AV$78,MATCH(KS$1,Mes!$C$3:$AV$3,0),FALSE),""))*1000)</f>
        <v>#VALUE!</v>
      </c>
      <c r="KT137" s="30" t="e">
        <f>((IFERROR(VLOOKUP($B136,Mes!$C$7:$AV$60,MATCH(KT$1,Mes!$C$3:$AV$3,0),FALSE),""))*1000)+((IFERROR(VLOOKUP($B136,Mes!$C$69:$AV$78,MATCH(KT$1,Mes!$C$3:$AV$3,0),FALSE),""))*1000)</f>
        <v>#VALUE!</v>
      </c>
      <c r="KU137" s="30" t="e">
        <f>((IFERROR(VLOOKUP($B136,Mes!$C$7:$AV$60,MATCH(KU$1,Mes!$C$3:$AV$3,0),FALSE),""))*1000)+((IFERROR(VLOOKUP($B136,Mes!$C$69:$AV$78,MATCH(KU$1,Mes!$C$3:$AV$3,0),FALSE),""))*1000)</f>
        <v>#VALUE!</v>
      </c>
      <c r="KV137" s="30" t="e">
        <f>((IFERROR(VLOOKUP($B136,Mes!$C$7:$AV$60,MATCH(KV$1,Mes!$C$3:$AV$3,0),FALSE),""))*1000)+((IFERROR(VLOOKUP($B136,Mes!$C$69:$AV$78,MATCH(KV$1,Mes!$C$3:$AV$3,0),FALSE),""))*1000)</f>
        <v>#VALUE!</v>
      </c>
      <c r="KW137" s="30" t="e">
        <f>((IFERROR(VLOOKUP($B136,Mes!$C$7:$AV$60,MATCH(KW$1,Mes!$C$3:$AV$3,0),FALSE),""))*1000)+((IFERROR(VLOOKUP($B136,Mes!$C$69:$AV$78,MATCH(KW$1,Mes!$C$3:$AV$3,0),FALSE),""))*1000)</f>
        <v>#VALUE!</v>
      </c>
      <c r="KX137" s="30" t="e">
        <f>((IFERROR(VLOOKUP($B136,Mes!$C$7:$AV$60,MATCH(KX$1,Mes!$C$3:$AV$3,0),FALSE),""))*1000)+((IFERROR(VLOOKUP($B136,Mes!$C$69:$AV$78,MATCH(KX$1,Mes!$C$3:$AV$3,0),FALSE),""))*1000)</f>
        <v>#VALUE!</v>
      </c>
      <c r="KY137" s="30" t="e">
        <f>((IFERROR(VLOOKUP($B136,Mes!$C$7:$AV$60,MATCH(KY$1,Mes!$C$3:$AV$3,0),FALSE),""))*1000)+((IFERROR(VLOOKUP($B136,Mes!$C$69:$AV$78,MATCH(KY$1,Mes!$C$3:$AV$3,0),FALSE),""))*1000)</f>
        <v>#VALUE!</v>
      </c>
      <c r="KZ137" s="30" t="e">
        <f>((IFERROR(VLOOKUP($B136,Mes!$C$7:$AV$60,MATCH(KZ$1,Mes!$C$3:$AV$3,0),FALSE),""))*1000)+((IFERROR(VLOOKUP($B136,Mes!$C$69:$AV$78,MATCH(KZ$1,Mes!$C$3:$AV$3,0),FALSE),""))*1000)</f>
        <v>#VALUE!</v>
      </c>
      <c r="LA137" s="31" t="e">
        <f>((IFERROR(VLOOKUP($B136,Mes!$C$7:$AV$60,MATCH(LA$1,Mes!$C$3:$AV$3,0),FALSE),""))*1000)+((IFERROR(VLOOKUP($B136,Mes!$C$69:$AV$78,MATCH(LA$1,Mes!$C$3:$AV$3,0),FALSE),""))*1000)</f>
        <v>#VALUE!</v>
      </c>
      <c r="LB137" s="31" t="e">
        <f>((IFERROR(VLOOKUP($B136,Mes!$C$7:$AV$60,MATCH(LB$1,Mes!$C$3:$AV$3,0),FALSE),""))*1000)+((IFERROR(VLOOKUP($B136,Mes!$C$69:$AV$78,MATCH(LB$1,Mes!$C$3:$AV$3,0),FALSE),""))*1000)</f>
        <v>#VALUE!</v>
      </c>
      <c r="LC137" s="31" t="e">
        <f>((IFERROR(VLOOKUP($B136,Mes!$C$7:$AV$60,MATCH(LC$1,Mes!$C$3:$AV$3,0),FALSE),""))*1000)+((IFERROR(VLOOKUP($B136,Mes!$C$69:$AV$78,MATCH(LC$1,Mes!$C$3:$AV$3,0),FALSE),""))*1000)</f>
        <v>#VALUE!</v>
      </c>
      <c r="LD137" s="31" t="e">
        <f>((IFERROR(VLOOKUP($B136,Mes!$C$7:$AV$60,MATCH(LD$1,Mes!$C$3:$AV$3,0),FALSE),""))*1000)+((IFERROR(VLOOKUP($B136,Mes!$C$69:$AV$78,MATCH(LD$1,Mes!$C$3:$AV$3,0),FALSE),""))*1000)</f>
        <v>#VALUE!</v>
      </c>
      <c r="LE137" s="31" t="e">
        <f>((IFERROR(VLOOKUP($B136,Mes!$C$7:$AV$60,MATCH(LE$1,Mes!$C$3:$AV$3,0),FALSE),""))*1000)+((IFERROR(VLOOKUP($B136,Mes!$C$69:$AV$78,MATCH(LE$1,Mes!$C$3:$AV$3,0),FALSE),""))*1000)</f>
        <v>#VALUE!</v>
      </c>
      <c r="LF137" s="31" t="e">
        <f>((IFERROR(VLOOKUP($B136,Mes!$C$7:$AV$60,MATCH(LF$1,Mes!$C$3:$AV$3,0),FALSE),""))*1000)+((IFERROR(VLOOKUP($B136,Mes!$C$69:$AV$78,MATCH(LF$1,Mes!$C$3:$AV$3,0),FALSE),""))*1000)</f>
        <v>#VALUE!</v>
      </c>
      <c r="LG137" s="31" t="e">
        <f>((IFERROR(VLOOKUP($B136,Mes!$C$7:$AV$60,MATCH(LG$1,Mes!$C$3:$AV$3,0),FALSE),""))*1000)+((IFERROR(VLOOKUP($B136,Mes!$C$69:$AV$78,MATCH(LG$1,Mes!$C$3:$AV$3,0),FALSE),""))*1000)</f>
        <v>#VALUE!</v>
      </c>
      <c r="LH137" s="31" t="e">
        <f>((IFERROR(VLOOKUP($B136,Mes!$C$7:$AV$60,MATCH(LH$1,Mes!$C$3:$AV$3,0),FALSE),""))*1000)+((IFERROR(VLOOKUP($B136,Mes!$C$69:$AV$78,MATCH(LH$1,Mes!$C$3:$AV$3,0),FALSE),""))*1000)</f>
        <v>#VALUE!</v>
      </c>
      <c r="LI137" s="31" t="e">
        <f>((IFERROR(VLOOKUP($B136,Mes!$C$7:$AV$60,MATCH(LI$1,Mes!$C$3:$AV$3,0),FALSE),""))*1000)+((IFERROR(VLOOKUP($B136,Mes!$C$69:$AV$78,MATCH(LI$1,Mes!$C$3:$AV$3,0),FALSE),""))*1000)</f>
        <v>#VALUE!</v>
      </c>
      <c r="LJ137" s="31" t="e">
        <f>((IFERROR(VLOOKUP($B136,Mes!$C$7:$AV$60,MATCH(LJ$1,Mes!$C$3:$AV$3,0),FALSE),""))*1000)+((IFERROR(VLOOKUP($B136,Mes!$C$69:$AV$78,MATCH(LJ$1,Mes!$C$3:$AV$3,0),FALSE),""))*1000)</f>
        <v>#VALUE!</v>
      </c>
      <c r="LK137" s="31" t="e">
        <f>((IFERROR(VLOOKUP($B136,Mes!$C$7:$AV$60,MATCH(LK$1,Mes!$C$3:$AV$3,0),FALSE),""))*1000)+((IFERROR(VLOOKUP($B136,Mes!$C$69:$AV$78,MATCH(LK$1,Mes!$C$3:$AV$3,0),FALSE),""))*1000)</f>
        <v>#VALUE!</v>
      </c>
      <c r="LL137" s="31" t="e">
        <f>((IFERROR(VLOOKUP($B136,Mes!$C$7:$AV$60,MATCH(LL$1,Mes!$C$3:$AV$3,0),FALSE),""))*1000)+((IFERROR(VLOOKUP($B136,Mes!$C$69:$AV$78,MATCH(LL$1,Mes!$C$3:$AV$3,0),FALSE),""))*1000)</f>
        <v>#VALUE!</v>
      </c>
      <c r="LM137" s="31" t="e">
        <f>((IFERROR(VLOOKUP($B136,Mes!$C$7:$AV$60,MATCH(LM$1,Mes!$C$3:$AV$3,0),FALSE),""))*1000)+((IFERROR(VLOOKUP($B136,Mes!$C$69:$AV$78,MATCH(LM$1,Mes!$C$3:$AV$3,0),FALSE),""))*1000)</f>
        <v>#VALUE!</v>
      </c>
      <c r="LN137" s="31" t="e">
        <f>((IFERROR(VLOOKUP($B136,Mes!$C$7:$AV$60,MATCH(LN$1,Mes!$C$3:$AV$3,0),FALSE),""))*1000)+((IFERROR(VLOOKUP($B136,Mes!$C$69:$AV$78,MATCH(LN$1,Mes!$C$3:$AV$3,0),FALSE),""))*1000)</f>
        <v>#VALUE!</v>
      </c>
      <c r="LO137" s="31" t="e">
        <f>((IFERROR(VLOOKUP($B136,Mes!$C$7:$AV$60,MATCH(LO$1,Mes!$C$3:$AV$3,0),FALSE),""))*1000)+((IFERROR(VLOOKUP($B136,Mes!$C$69:$AV$78,MATCH(LO$1,Mes!$C$3:$AV$3,0),FALSE),""))*1000)</f>
        <v>#VALUE!</v>
      </c>
      <c r="LP137" s="31" t="e">
        <f>((IFERROR(VLOOKUP($B136,Mes!$C$7:$AV$60,MATCH(LP$1,Mes!$C$3:$AV$3,0),FALSE),""))*1000)+((IFERROR(VLOOKUP($B136,Mes!$C$69:$AV$78,MATCH(LP$1,Mes!$C$3:$AV$3,0),FALSE),""))*1000)</f>
        <v>#VALUE!</v>
      </c>
      <c r="LQ137" s="31" t="e">
        <f>((IFERROR(VLOOKUP($B136,Mes!$C$7:$AV$60,MATCH(LQ$1,Mes!$C$3:$AV$3,0),FALSE),""))*1000)+((IFERROR(VLOOKUP($B136,Mes!$C$69:$AV$78,MATCH(LQ$1,Mes!$C$3:$AV$3,0),FALSE),""))*1000)</f>
        <v>#VALUE!</v>
      </c>
      <c r="LR137" s="31" t="e">
        <f>((IFERROR(VLOOKUP($B136,Mes!$C$7:$AV$60,MATCH(LR$1,Mes!$C$3:$AV$3,0),FALSE),""))*1000)+((IFERROR(VLOOKUP($B136,Mes!$C$69:$AV$78,MATCH(LR$1,Mes!$C$3:$AV$3,0),FALSE),""))*1000)</f>
        <v>#VALUE!</v>
      </c>
      <c r="LS137" s="31" t="e">
        <f>((IFERROR(VLOOKUP($B136,Mes!$C$7:$AV$60,MATCH(LS$1,Mes!$C$3:$AV$3,0),FALSE),""))*1000)+((IFERROR(VLOOKUP($B136,Mes!$C$69:$AV$78,MATCH(LS$1,Mes!$C$3:$AV$3,0),FALSE),""))*1000)</f>
        <v>#VALUE!</v>
      </c>
      <c r="LT137" s="31" t="e">
        <f>((IFERROR(VLOOKUP($B136,Mes!$C$7:$AV$60,MATCH(LT$1,Mes!$C$3:$AV$3,0),FALSE),""))*1000)+((IFERROR(VLOOKUP($B136,Mes!$C$69:$AV$78,MATCH(LT$1,Mes!$C$3:$AV$3,0),FALSE),""))*1000)</f>
        <v>#VALUE!</v>
      </c>
      <c r="LU137" s="31" t="e">
        <f>((IFERROR(VLOOKUP($B136,Mes!$C$7:$AV$60,MATCH(LU$1,Mes!$C$3:$AV$3,0),FALSE),""))*1000)+((IFERROR(VLOOKUP($B136,Mes!$C$69:$AV$78,MATCH(LU$1,Mes!$C$3:$AV$3,0),FALSE),""))*1000)</f>
        <v>#VALUE!</v>
      </c>
      <c r="LV137" s="31" t="e">
        <f>((IFERROR(VLOOKUP($B136,Mes!$C$7:$AV$60,MATCH(LV$1,Mes!$C$3:$AV$3,0),FALSE),""))*1000)+((IFERROR(VLOOKUP($B136,Mes!$C$69:$AV$78,MATCH(LV$1,Mes!$C$3:$AV$3,0),FALSE),""))*1000)</f>
        <v>#VALUE!</v>
      </c>
      <c r="LW137" s="31" t="e">
        <f>((IFERROR(VLOOKUP($B136,Mes!$C$7:$AV$60,MATCH(LW$1,Mes!$C$3:$AV$3,0),FALSE),""))*1000)+((IFERROR(VLOOKUP($B136,Mes!$C$69:$AV$78,MATCH(LW$1,Mes!$C$3:$AV$3,0),FALSE),""))*1000)</f>
        <v>#VALUE!</v>
      </c>
      <c r="LX137" s="31" t="e">
        <f>((IFERROR(VLOOKUP($B136,Mes!$C$7:$AV$60,MATCH(LX$1,Mes!$C$3:$AV$3,0),FALSE),""))*1000)+((IFERROR(VLOOKUP($B136,Mes!$C$69:$AV$78,MATCH(LX$1,Mes!$C$3:$AV$3,0),FALSE),""))*1000)</f>
        <v>#VALUE!</v>
      </c>
      <c r="LY137" s="31" t="e">
        <f>((IFERROR(VLOOKUP($B136,Mes!$C$7:$AV$60,MATCH(LY$1,Mes!$C$3:$AV$3,0),FALSE),""))*1000)+((IFERROR(VLOOKUP($B136,Mes!$C$69:$AV$78,MATCH(LY$1,Mes!$C$3:$AV$3,0),FALSE),""))*1000)</f>
        <v>#VALUE!</v>
      </c>
      <c r="LZ137" s="31" t="e">
        <f>((IFERROR(VLOOKUP($B136,Mes!$C$7:$AV$60,MATCH(LZ$1,Mes!$C$3:$AV$3,0),FALSE),""))*1000)+((IFERROR(VLOOKUP($B136,Mes!$C$69:$AV$78,MATCH(LZ$1,Mes!$C$3:$AV$3,0),FALSE),""))*1000)</f>
        <v>#VALUE!</v>
      </c>
      <c r="MA137" s="31" t="e">
        <f>((IFERROR(VLOOKUP($B136,Mes!$C$7:$AV$60,MATCH(MA$1,Mes!$C$3:$AV$3,0),FALSE),""))*1000)+((IFERROR(VLOOKUP($B136,Mes!$C$69:$AV$78,MATCH(MA$1,Mes!$C$3:$AV$3,0),FALSE),""))*1000)</f>
        <v>#VALUE!</v>
      </c>
      <c r="MB137" s="31" t="e">
        <f>((IFERROR(VLOOKUP($B136,Mes!$C$7:$AV$60,MATCH(MB$1,Mes!$C$3:$AV$3,0),FALSE),""))*1000)+((IFERROR(VLOOKUP($B136,Mes!$C$69:$AV$78,MATCH(MB$1,Mes!$C$3:$AV$3,0),FALSE),""))*1000)</f>
        <v>#VALUE!</v>
      </c>
      <c r="MC137" s="31" t="e">
        <f>((IFERROR(VLOOKUP($B136,Mes!$C$7:$AV$60,MATCH(MC$1,Mes!$C$3:$AV$3,0),FALSE),""))*1000)+((IFERROR(VLOOKUP($B136,Mes!$C$69:$AV$78,MATCH(MC$1,Mes!$C$3:$AV$3,0),FALSE),""))*1000)</f>
        <v>#VALUE!</v>
      </c>
      <c r="MD137" s="31" t="e">
        <f>((IFERROR(VLOOKUP($B136,Mes!$C$7:$AV$60,MATCH(MD$1,Mes!$C$3:$AV$3,0),FALSE),""))*1000)+((IFERROR(VLOOKUP($B136,Mes!$C$69:$AV$78,MATCH(MD$1,Mes!$C$3:$AV$3,0),FALSE),""))*1000)</f>
        <v>#VALUE!</v>
      </c>
      <c r="ME137" s="30" t="e">
        <f>((IFERROR(VLOOKUP($B136,Mes!$C$7:$AV$60,MATCH(ME$1,Mes!$C$3:$AV$3,0),FALSE),""))*1000)+((IFERROR(VLOOKUP($B136,Mes!$C$69:$AV$78,MATCH(ME$1,Mes!$C$3:$AV$3,0),FALSE),""))*1000)</f>
        <v>#VALUE!</v>
      </c>
      <c r="MF137" s="30" t="e">
        <f>((IFERROR(VLOOKUP($B136,Mes!$C$7:$AV$60,MATCH(MF$1,Mes!$C$3:$AV$3,0),FALSE),""))*1000)+((IFERROR(VLOOKUP($B136,Mes!$C$69:$AV$78,MATCH(MF$1,Mes!$C$3:$AV$3,0),FALSE),""))*1000)</f>
        <v>#VALUE!</v>
      </c>
      <c r="MG137" s="30" t="e">
        <f>((IFERROR(VLOOKUP($B136,Mes!$C$7:$AV$60,MATCH(MG$1,Mes!$C$3:$AV$3,0),FALSE),""))*1000)+((IFERROR(VLOOKUP($B136,Mes!$C$69:$AV$78,MATCH(MG$1,Mes!$C$3:$AV$3,0),FALSE),""))*1000)</f>
        <v>#VALUE!</v>
      </c>
      <c r="MH137" s="30" t="e">
        <f>((IFERROR(VLOOKUP($B136,Mes!$C$7:$AV$60,MATCH(MH$1,Mes!$C$3:$AV$3,0),FALSE),""))*1000)+((IFERROR(VLOOKUP($B136,Mes!$C$69:$AV$78,MATCH(MH$1,Mes!$C$3:$AV$3,0),FALSE),""))*1000)</f>
        <v>#VALUE!</v>
      </c>
      <c r="MI137" s="30" t="e">
        <f>((IFERROR(VLOOKUP($B136,Mes!$C$7:$AV$60,MATCH(MI$1,Mes!$C$3:$AV$3,0),FALSE),""))*1000)+((IFERROR(VLOOKUP($B136,Mes!$C$69:$AV$78,MATCH(MI$1,Mes!$C$3:$AV$3,0),FALSE),""))*1000)</f>
        <v>#VALUE!</v>
      </c>
      <c r="MJ137" s="30" t="e">
        <f>((IFERROR(VLOOKUP($B136,Mes!$C$7:$AV$60,MATCH(MJ$1,Mes!$C$3:$AV$3,0),FALSE),""))*1000)+((IFERROR(VLOOKUP($B136,Mes!$C$69:$AV$78,MATCH(MJ$1,Mes!$C$3:$AV$3,0),FALSE),""))*1000)</f>
        <v>#VALUE!</v>
      </c>
      <c r="MK137" s="30" t="e">
        <f>((IFERROR(VLOOKUP($B136,Mes!$C$7:$AV$60,MATCH(MK$1,Mes!$C$3:$AV$3,0),FALSE),""))*1000)+((IFERROR(VLOOKUP($B136,Mes!$C$69:$AV$78,MATCH(MK$1,Mes!$C$3:$AV$3,0),FALSE),""))*1000)</f>
        <v>#VALUE!</v>
      </c>
      <c r="ML137" s="30" t="e">
        <f>((IFERROR(VLOOKUP($B136,Mes!$C$7:$AV$60,MATCH(ML$1,Mes!$C$3:$AV$3,0),FALSE),""))*1000)+((IFERROR(VLOOKUP($B136,Mes!$C$69:$AV$78,MATCH(ML$1,Mes!$C$3:$AV$3,0),FALSE),""))*1000)</f>
        <v>#VALUE!</v>
      </c>
      <c r="MM137" s="30" t="e">
        <f>((IFERROR(VLOOKUP($B136,Mes!$C$7:$AV$60,MATCH(MM$1,Mes!$C$3:$AV$3,0),FALSE),""))*1000)+((IFERROR(VLOOKUP($B136,Mes!$C$69:$AV$78,MATCH(MM$1,Mes!$C$3:$AV$3,0),FALSE),""))*1000)</f>
        <v>#VALUE!</v>
      </c>
      <c r="MN137" s="30" t="e">
        <f>((IFERROR(VLOOKUP($B136,Mes!$C$7:$AV$60,MATCH(MN$1,Mes!$C$3:$AV$3,0),FALSE),""))*1000)+((IFERROR(VLOOKUP($B136,Mes!$C$69:$AV$78,MATCH(MN$1,Mes!$C$3:$AV$3,0),FALSE),""))*1000)</f>
        <v>#VALUE!</v>
      </c>
      <c r="MO137" s="30" t="e">
        <f>((IFERROR(VLOOKUP($B136,Mes!$C$7:$AV$60,MATCH(MO$1,Mes!$C$3:$AV$3,0),FALSE),""))*1000)+((IFERROR(VLOOKUP($B136,Mes!$C$69:$AV$78,MATCH(MO$1,Mes!$C$3:$AV$3,0),FALSE),""))*1000)</f>
        <v>#VALUE!</v>
      </c>
      <c r="MP137" s="30" t="e">
        <f>((IFERROR(VLOOKUP($B136,Mes!$C$7:$AV$60,MATCH(MP$1,Mes!$C$3:$AV$3,0),FALSE),""))*1000)+((IFERROR(VLOOKUP($B136,Mes!$C$69:$AV$78,MATCH(MP$1,Mes!$C$3:$AV$3,0),FALSE),""))*1000)</f>
        <v>#VALUE!</v>
      </c>
      <c r="MQ137" s="30" t="e">
        <f>((IFERROR(VLOOKUP($B136,Mes!$C$7:$AV$60,MATCH(MQ$1,Mes!$C$3:$AV$3,0),FALSE),""))*1000)+((IFERROR(VLOOKUP($B136,Mes!$C$69:$AV$78,MATCH(MQ$1,Mes!$C$3:$AV$3,0),FALSE),""))*1000)</f>
        <v>#VALUE!</v>
      </c>
      <c r="MR137" s="30" t="e">
        <f>((IFERROR(VLOOKUP($B136,Mes!$C$7:$AV$60,MATCH(MR$1,Mes!$C$3:$AV$3,0),FALSE),""))*1000)+((IFERROR(VLOOKUP($B136,Mes!$C$69:$AV$78,MATCH(MR$1,Mes!$C$3:$AV$3,0),FALSE),""))*1000)</f>
        <v>#VALUE!</v>
      </c>
      <c r="MS137" s="30" t="e">
        <f>((IFERROR(VLOOKUP($B136,Mes!$C$7:$AV$60,MATCH(MS$1,Mes!$C$3:$AV$3,0),FALSE),""))*1000)+((IFERROR(VLOOKUP($B136,Mes!$C$69:$AV$78,MATCH(MS$1,Mes!$C$3:$AV$3,0),FALSE),""))*1000)</f>
        <v>#VALUE!</v>
      </c>
      <c r="MT137" s="30" t="e">
        <f>((IFERROR(VLOOKUP($B136,Mes!$C$7:$AV$60,MATCH(MT$1,Mes!$C$3:$AV$3,0),FALSE),""))*1000)+((IFERROR(VLOOKUP($B136,Mes!$C$69:$AV$78,MATCH(MT$1,Mes!$C$3:$AV$3,0),FALSE),""))*1000)</f>
        <v>#VALUE!</v>
      </c>
      <c r="MU137" s="30" t="e">
        <f>((IFERROR(VLOOKUP($B136,Mes!$C$7:$AV$60,MATCH(MU$1,Mes!$C$3:$AV$3,0),FALSE),""))*1000)+((IFERROR(VLOOKUP($B136,Mes!$C$69:$AV$78,MATCH(MU$1,Mes!$C$3:$AV$3,0),FALSE),""))*1000)</f>
        <v>#VALUE!</v>
      </c>
      <c r="MV137" s="30" t="e">
        <f>((IFERROR(VLOOKUP($B136,Mes!$C$7:$AV$60,MATCH(MV$1,Mes!$C$3:$AV$3,0),FALSE),""))*1000)+((IFERROR(VLOOKUP($B136,Mes!$C$69:$AV$78,MATCH(MV$1,Mes!$C$3:$AV$3,0),FALSE),""))*1000)</f>
        <v>#VALUE!</v>
      </c>
      <c r="MW137" s="30" t="e">
        <f>((IFERROR(VLOOKUP($B136,Mes!$C$7:$AV$60,MATCH(MW$1,Mes!$C$3:$AV$3,0),FALSE),""))*1000)+((IFERROR(VLOOKUP($B136,Mes!$C$69:$AV$78,MATCH(MW$1,Mes!$C$3:$AV$3,0),FALSE),""))*1000)</f>
        <v>#VALUE!</v>
      </c>
      <c r="MX137" s="30" t="e">
        <f>((IFERROR(VLOOKUP($B136,Mes!$C$7:$AV$60,MATCH(MX$1,Mes!$C$3:$AV$3,0),FALSE),""))*1000)+((IFERROR(VLOOKUP($B136,Mes!$C$69:$AV$78,MATCH(MX$1,Mes!$C$3:$AV$3,0),FALSE),""))*1000)</f>
        <v>#VALUE!</v>
      </c>
      <c r="MY137" s="30" t="e">
        <f>((IFERROR(VLOOKUP($B136,Mes!$C$7:$AV$60,MATCH(MY$1,Mes!$C$3:$AV$3,0),FALSE),""))*1000)+((IFERROR(VLOOKUP($B136,Mes!$C$69:$AV$78,MATCH(MY$1,Mes!$C$3:$AV$3,0),FALSE),""))*1000)</f>
        <v>#VALUE!</v>
      </c>
      <c r="MZ137" s="30" t="e">
        <f>((IFERROR(VLOOKUP($B136,Mes!$C$7:$AV$60,MATCH(MZ$1,Mes!$C$3:$AV$3,0),FALSE),""))*1000)+((IFERROR(VLOOKUP($B136,Mes!$C$69:$AV$78,MATCH(MZ$1,Mes!$C$3:$AV$3,0),FALSE),""))*1000)</f>
        <v>#VALUE!</v>
      </c>
      <c r="NA137" s="30" t="e">
        <f>((IFERROR(VLOOKUP($B136,Mes!$C$7:$AV$60,MATCH(NA$1,Mes!$C$3:$AV$3,0),FALSE),""))*1000)+((IFERROR(VLOOKUP($B136,Mes!$C$69:$AV$78,MATCH(NA$1,Mes!$C$3:$AV$3,0),FALSE),""))*1000)</f>
        <v>#VALUE!</v>
      </c>
      <c r="NB137" s="30" t="e">
        <f>((IFERROR(VLOOKUP($B136,Mes!$C$7:$AV$60,MATCH(NB$1,Mes!$C$3:$AV$3,0),FALSE),""))*1000)+((IFERROR(VLOOKUP($B136,Mes!$C$69:$AV$78,MATCH(NB$1,Mes!$C$3:$AV$3,0),FALSE),""))*1000)</f>
        <v>#VALUE!</v>
      </c>
      <c r="NC137" s="30" t="e">
        <f>((IFERROR(VLOOKUP($B136,Mes!$C$7:$AV$60,MATCH(NC$1,Mes!$C$3:$AV$3,0),FALSE),""))*1000)+((IFERROR(VLOOKUP($B136,Mes!$C$69:$AV$78,MATCH(NC$1,Mes!$C$3:$AV$3,0),FALSE),""))*1000)</f>
        <v>#VALUE!</v>
      </c>
      <c r="ND137" s="30" t="e">
        <f>((IFERROR(VLOOKUP($B136,Mes!$C$7:$AV$60,MATCH(ND$1,Mes!$C$3:$AV$3,0),FALSE),""))*1000)+((IFERROR(VLOOKUP($B136,Mes!$C$69:$AV$78,MATCH(ND$1,Mes!$C$3:$AV$3,0),FALSE),""))*1000)</f>
        <v>#VALUE!</v>
      </c>
      <c r="NE137" s="30" t="e">
        <f>((IFERROR(VLOOKUP($B136,Mes!$C$7:$AV$60,MATCH(NE$1,Mes!$C$3:$AV$3,0),FALSE),""))*1000)+((IFERROR(VLOOKUP($B136,Mes!$C$69:$AV$78,MATCH(NE$1,Mes!$C$3:$AV$3,0),FALSE),""))*1000)</f>
        <v>#VALUE!</v>
      </c>
      <c r="NF137" s="30" t="e">
        <f>((IFERROR(VLOOKUP($B136,Mes!$C$7:$AV$60,MATCH(NF$1,Mes!$C$3:$AV$3,0),FALSE),""))*1000)+((IFERROR(VLOOKUP($B136,Mes!$C$69:$AV$78,MATCH(NF$1,Mes!$C$3:$AV$3,0),FALSE),""))*1000)</f>
        <v>#VALUE!</v>
      </c>
      <c r="NG137" s="30" t="e">
        <f>((IFERROR(VLOOKUP($B136,Mes!$C$7:$AV$60,MATCH(NG$1,Mes!$C$3:$AV$3,0),FALSE),""))*1000)+((IFERROR(VLOOKUP($B136,Mes!$C$69:$AV$78,MATCH(NG$1,Mes!$C$3:$AV$3,0),FALSE),""))*1000)</f>
        <v>#VALUE!</v>
      </c>
      <c r="NH137" s="30" t="e">
        <f>((IFERROR(VLOOKUP($B136,Mes!$C$7:$AV$60,MATCH(NH$1,Mes!$C$3:$AV$3,0),FALSE),""))*1000)+((IFERROR(VLOOKUP($B136,Mes!$C$69:$AV$78,MATCH(NH$1,Mes!$C$3:$AV$3,0),FALSE),""))*1000)</f>
        <v>#VALUE!</v>
      </c>
      <c r="NI137" s="30" t="e">
        <f>((IFERROR(VLOOKUP($B136,Mes!$C$7:$AV$60,MATCH(NI$1,Mes!$C$3:$AV$3,0),FALSE),""))*1000)+((IFERROR(VLOOKUP($B136,Mes!$C$69:$AV$78,MATCH(NI$1,Mes!$C$3:$AV$3,0),FALSE),""))*1000)</f>
        <v>#VALUE!</v>
      </c>
    </row>
    <row r="138" spans="1:373" s="32" customFormat="1" ht="14.4" outlineLevel="1" x14ac:dyDescent="0.2">
      <c r="A138" s="15"/>
      <c r="B138" s="14"/>
      <c r="C138" s="14"/>
      <c r="D138" s="14"/>
      <c r="E138" s="27" t="s">
        <v>226</v>
      </c>
      <c r="F138" s="61"/>
      <c r="G138" s="83">
        <v>6564.24</v>
      </c>
      <c r="H138" s="68"/>
      <c r="I138" s="68"/>
      <c r="J138" s="68">
        <v>9170.864999999998</v>
      </c>
      <c r="K138" s="68">
        <v>8875.3060000000005</v>
      </c>
      <c r="L138" s="68">
        <v>8459.1759999999995</v>
      </c>
      <c r="M138" s="68">
        <v>8378.0839999999989</v>
      </c>
      <c r="N138" s="68">
        <v>8231.9049999999988</v>
      </c>
      <c r="O138" s="68"/>
      <c r="P138" s="68"/>
      <c r="Q138" s="68">
        <v>7776.2959999999994</v>
      </c>
      <c r="R138" s="68">
        <v>10547.294999999998</v>
      </c>
      <c r="S138" s="68">
        <v>11536.404</v>
      </c>
      <c r="T138" s="68">
        <v>11393.426000000001</v>
      </c>
      <c r="U138" s="68">
        <v>11353.947</v>
      </c>
      <c r="V138" s="68"/>
      <c r="W138" s="68"/>
      <c r="X138" s="68">
        <v>11039.182000000003</v>
      </c>
      <c r="Y138" s="68">
        <v>9053.494999999999</v>
      </c>
      <c r="Z138" s="68">
        <v>11193.897000000001</v>
      </c>
      <c r="AA138" s="68">
        <v>11065.857</v>
      </c>
      <c r="AB138" s="68">
        <v>10707.345000000001</v>
      </c>
      <c r="AC138" s="68"/>
      <c r="AD138" s="68"/>
      <c r="AE138" s="68">
        <v>10090.618999999999</v>
      </c>
      <c r="AF138" s="68">
        <v>4797.2320000000009</v>
      </c>
      <c r="AG138" s="68">
        <v>3959.6369999999997</v>
      </c>
      <c r="AH138" s="68">
        <v>3807.0560000000005</v>
      </c>
      <c r="AI138" s="68"/>
      <c r="AJ138" s="68"/>
      <c r="AK138" s="68"/>
      <c r="AL138" s="68">
        <v>2025.1660000000002</v>
      </c>
      <c r="AM138" s="68">
        <v>1880.0540000000001</v>
      </c>
      <c r="AN138" s="68">
        <v>1880.0540000000001</v>
      </c>
      <c r="AO138" s="68">
        <v>1747.7460000000001</v>
      </c>
      <c r="AP138" s="68">
        <v>1635.711</v>
      </c>
      <c r="AQ138" s="68"/>
      <c r="AR138" s="68"/>
      <c r="AS138" s="68"/>
      <c r="AT138" s="68">
        <v>1422.3110000000001</v>
      </c>
      <c r="AU138" s="68">
        <v>4748.1499999999996</v>
      </c>
      <c r="AV138" s="68">
        <v>7969.4230000000007</v>
      </c>
      <c r="AW138" s="68">
        <v>8230.8379999999997</v>
      </c>
      <c r="AX138" s="68"/>
      <c r="AY138" s="68"/>
      <c r="AZ138" s="68">
        <v>8028.1080000000002</v>
      </c>
      <c r="BA138" s="68">
        <v>3935.0959999999995</v>
      </c>
      <c r="BB138" s="68">
        <v>3146.5830000000001</v>
      </c>
      <c r="BC138" s="68">
        <v>3070.826</v>
      </c>
      <c r="BD138" s="68">
        <v>2835.0190000000002</v>
      </c>
      <c r="BE138" s="68"/>
      <c r="BF138" s="68"/>
      <c r="BG138" s="68">
        <v>19105.702000000001</v>
      </c>
      <c r="BH138" s="68">
        <v>16043.411999999998</v>
      </c>
      <c r="BI138" s="68">
        <v>15865.223000000002</v>
      </c>
      <c r="BJ138" s="68">
        <v>15879.094000000001</v>
      </c>
      <c r="BK138" s="68">
        <v>15663.56</v>
      </c>
      <c r="BL138" s="68"/>
      <c r="BM138" s="68"/>
      <c r="BN138" s="68">
        <v>13798.444</v>
      </c>
      <c r="BO138" s="68">
        <v>13798.444</v>
      </c>
      <c r="BP138" s="68">
        <v>10534.491000000002</v>
      </c>
      <c r="BQ138" s="68">
        <v>10324.292000000001</v>
      </c>
      <c r="BR138" s="68">
        <v>10299.751000000002</v>
      </c>
      <c r="BS138" s="68">
        <v>10146.103000000001</v>
      </c>
      <c r="BT138" s="68"/>
      <c r="BU138" s="68"/>
      <c r="BV138" s="68">
        <v>10016.996000000001</v>
      </c>
      <c r="BW138" s="68">
        <v>8586.1489999999994</v>
      </c>
      <c r="BX138" s="68">
        <v>7668.5290000000005</v>
      </c>
      <c r="BY138" s="68">
        <v>7602.3750000000009</v>
      </c>
      <c r="BZ138" s="68">
        <v>9880.42</v>
      </c>
      <c r="CA138" s="68"/>
      <c r="CB138" s="68"/>
      <c r="CC138" s="68">
        <v>19477.018</v>
      </c>
      <c r="CD138" s="68">
        <v>17692.994000000002</v>
      </c>
      <c r="CE138" s="68">
        <v>17181.901000000002</v>
      </c>
      <c r="CF138" s="68">
        <v>17213.911000000004</v>
      </c>
      <c r="CG138" s="68">
        <v>17054.927999999996</v>
      </c>
      <c r="CH138" s="68"/>
      <c r="CI138" s="68"/>
      <c r="CJ138" s="68">
        <v>16970.634999999995</v>
      </c>
      <c r="CK138" s="68">
        <v>10884.467000000001</v>
      </c>
      <c r="CL138" s="68">
        <v>10967.693000000001</v>
      </c>
      <c r="CM138" s="68">
        <v>12845.612999999999</v>
      </c>
      <c r="CN138" s="68"/>
      <c r="CO138" s="68"/>
      <c r="CP138" s="68"/>
      <c r="CQ138" s="68"/>
      <c r="CR138" s="68"/>
      <c r="CS138" s="68"/>
      <c r="CT138" s="68">
        <v>16970.634999999995</v>
      </c>
      <c r="CU138" s="68"/>
      <c r="CV138" s="68"/>
      <c r="CW138" s="68"/>
      <c r="CX138" s="68"/>
      <c r="CY138" s="68"/>
      <c r="CZ138" s="68"/>
      <c r="DA138" s="68"/>
      <c r="DB138" s="68"/>
      <c r="DC138" s="68"/>
      <c r="DD138" s="68"/>
      <c r="DE138" s="68"/>
      <c r="DF138" s="68"/>
      <c r="DG138" s="68"/>
      <c r="DH138" s="68"/>
      <c r="DI138" s="68"/>
      <c r="DJ138" s="68"/>
      <c r="DK138" s="68"/>
      <c r="DL138" s="68"/>
      <c r="DM138" s="68"/>
      <c r="DN138" s="68"/>
      <c r="DO138" s="68"/>
      <c r="DP138" s="68"/>
      <c r="DQ138" s="68"/>
      <c r="DR138" s="68"/>
      <c r="DS138" s="68"/>
      <c r="DT138" s="68"/>
      <c r="DU138" s="68"/>
      <c r="DV138" s="68"/>
      <c r="DW138" s="68"/>
      <c r="DX138" s="68"/>
      <c r="DY138" s="68"/>
      <c r="DZ138" s="68"/>
      <c r="EA138" s="68"/>
      <c r="EB138" s="68"/>
      <c r="EC138" s="68"/>
      <c r="ED138" s="68"/>
      <c r="EE138" s="68"/>
      <c r="EF138" s="68"/>
      <c r="EG138" s="68"/>
      <c r="EH138" s="68"/>
      <c r="EI138" s="68"/>
      <c r="EJ138" s="68"/>
      <c r="EK138" s="68"/>
      <c r="EL138" s="68"/>
      <c r="EM138" s="68"/>
      <c r="EN138" s="68"/>
      <c r="EO138" s="68"/>
      <c r="EP138" s="68"/>
      <c r="EQ138" s="68"/>
      <c r="ER138" s="68"/>
      <c r="ES138" s="68"/>
      <c r="ET138" s="68"/>
      <c r="EU138" s="68"/>
      <c r="EV138" s="68"/>
      <c r="EW138" s="68"/>
      <c r="EX138" s="68"/>
      <c r="EY138" s="68"/>
      <c r="EZ138" s="68"/>
      <c r="FA138" s="68"/>
      <c r="FB138" s="68"/>
      <c r="FC138" s="68"/>
      <c r="FD138" s="68"/>
      <c r="FE138" s="68"/>
      <c r="FF138" s="68">
        <v>0</v>
      </c>
      <c r="FG138" s="68">
        <v>1076.8009999999999</v>
      </c>
      <c r="FH138" s="68">
        <v>1076.8009999999999</v>
      </c>
      <c r="FI138" s="68">
        <v>1652.222</v>
      </c>
      <c r="FJ138" s="68"/>
      <c r="FK138" s="68"/>
      <c r="FL138" s="68">
        <v>502.54599999999999</v>
      </c>
      <c r="FM138" s="68"/>
      <c r="FN138" s="68"/>
      <c r="FO138" s="68">
        <v>552.68399999999997</v>
      </c>
      <c r="FP138" s="68"/>
      <c r="FQ138" s="68">
        <v>264.68200000000002</v>
      </c>
      <c r="FR138" s="68"/>
      <c r="FS138" s="68"/>
      <c r="FT138" s="68"/>
      <c r="FU138" s="68"/>
      <c r="FV138" s="68"/>
      <c r="FW138" s="68"/>
      <c r="FX138" s="68"/>
      <c r="FY138" s="68"/>
      <c r="FZ138" s="68"/>
      <c r="GA138" s="68"/>
      <c r="GB138" s="68"/>
      <c r="GC138" s="68"/>
      <c r="GD138" s="68"/>
      <c r="GE138" s="68"/>
      <c r="GF138" s="68"/>
      <c r="GG138" s="68"/>
      <c r="GH138" s="68"/>
      <c r="GI138" s="68"/>
      <c r="GJ138" s="68"/>
      <c r="GK138" s="68"/>
      <c r="GL138" s="68"/>
      <c r="GM138" s="68"/>
      <c r="GN138" s="68"/>
      <c r="GO138" s="68"/>
      <c r="GP138" s="68"/>
      <c r="GQ138" s="68"/>
      <c r="GR138" s="68"/>
      <c r="GS138" s="68"/>
      <c r="GT138" s="68"/>
      <c r="GU138" s="68"/>
      <c r="GV138" s="68"/>
      <c r="GW138" s="68"/>
      <c r="GX138" s="68"/>
      <c r="GY138" s="68"/>
      <c r="GZ138" s="68"/>
      <c r="HA138" s="68"/>
      <c r="HB138" s="68"/>
      <c r="HC138" s="68"/>
      <c r="HD138" s="68"/>
      <c r="HE138" s="68"/>
      <c r="HF138" s="68"/>
      <c r="HG138" s="68"/>
      <c r="HH138" s="68"/>
      <c r="HI138" s="68"/>
      <c r="HJ138" s="68"/>
      <c r="HK138" s="68"/>
      <c r="HL138" s="68"/>
      <c r="HM138" s="68"/>
      <c r="HN138" s="68"/>
      <c r="HO138" s="68"/>
      <c r="HP138" s="68"/>
      <c r="HQ138" s="68"/>
      <c r="HR138" s="68"/>
      <c r="HS138" s="68"/>
      <c r="HT138" s="68"/>
      <c r="HU138" s="68"/>
      <c r="HV138" s="68"/>
      <c r="HW138" s="68"/>
      <c r="HX138" s="68"/>
      <c r="HY138" s="68"/>
      <c r="HZ138" s="68"/>
      <c r="IA138" s="68"/>
      <c r="IB138" s="68"/>
      <c r="IC138" s="68"/>
      <c r="ID138" s="68"/>
      <c r="IE138" s="68"/>
      <c r="IF138" s="68"/>
      <c r="IG138" s="68"/>
      <c r="IH138" s="68"/>
      <c r="II138" s="68"/>
      <c r="IJ138" s="68"/>
      <c r="IK138" s="68"/>
      <c r="IL138" s="68"/>
      <c r="IM138" s="68"/>
      <c r="IN138" s="68"/>
      <c r="IO138" s="68"/>
      <c r="IP138" s="68"/>
      <c r="IQ138" s="68"/>
      <c r="IR138" s="68"/>
      <c r="IS138" s="68"/>
      <c r="IT138" s="68"/>
      <c r="IU138" s="68"/>
      <c r="IV138" s="68"/>
      <c r="IW138" s="68"/>
      <c r="IX138" s="68"/>
      <c r="IY138" s="68"/>
      <c r="IZ138" s="68"/>
      <c r="JA138" s="68"/>
      <c r="JB138" s="68"/>
      <c r="JC138" s="68"/>
      <c r="JD138" s="68"/>
      <c r="JE138" s="68"/>
      <c r="JF138" s="68"/>
      <c r="JG138" s="68"/>
      <c r="JH138" s="68"/>
      <c r="JI138" s="68"/>
      <c r="JJ138" s="68"/>
      <c r="JK138" s="68"/>
      <c r="JL138" s="68"/>
      <c r="JM138" s="68"/>
      <c r="JN138" s="68"/>
      <c r="JO138" s="68"/>
      <c r="JP138" s="68"/>
      <c r="JQ138" s="68"/>
      <c r="JR138" s="68"/>
      <c r="JS138" s="68"/>
      <c r="JT138" s="68"/>
      <c r="JU138" s="68"/>
      <c r="JV138" s="68"/>
      <c r="JW138" s="68"/>
      <c r="JX138" s="68"/>
      <c r="JY138" s="68"/>
      <c r="JZ138" s="68"/>
      <c r="KA138" s="68"/>
      <c r="KB138" s="68"/>
      <c r="KC138" s="68"/>
      <c r="KD138" s="68"/>
      <c r="KE138" s="68"/>
      <c r="KF138" s="68"/>
      <c r="KG138" s="68"/>
      <c r="KH138" s="68"/>
      <c r="KI138" s="68"/>
      <c r="KJ138" s="68"/>
      <c r="KK138" s="68"/>
      <c r="KL138" s="68"/>
      <c r="KM138" s="68"/>
      <c r="KN138" s="68"/>
      <c r="KO138" s="68"/>
      <c r="KP138" s="68"/>
      <c r="KQ138" s="68"/>
      <c r="KR138" s="68"/>
      <c r="KS138" s="68"/>
      <c r="KT138" s="68"/>
      <c r="KU138" s="68"/>
      <c r="KV138" s="68"/>
      <c r="KW138" s="68"/>
      <c r="KX138" s="68"/>
      <c r="KY138" s="68"/>
      <c r="KZ138" s="68"/>
      <c r="LA138" s="68"/>
      <c r="LB138" s="68"/>
      <c r="LC138" s="68"/>
      <c r="LD138" s="68"/>
      <c r="LE138" s="68"/>
      <c r="LF138" s="68"/>
      <c r="LG138" s="68"/>
      <c r="LH138" s="68"/>
      <c r="LI138" s="68"/>
      <c r="LJ138" s="68"/>
      <c r="LK138" s="68"/>
      <c r="LL138" s="68"/>
      <c r="LM138" s="68"/>
      <c r="LN138" s="68"/>
      <c r="LO138" s="68"/>
      <c r="LP138" s="68"/>
      <c r="LQ138" s="68"/>
      <c r="LR138" s="68"/>
      <c r="LS138" s="68"/>
      <c r="LT138" s="68"/>
      <c r="LU138" s="68"/>
      <c r="LV138" s="68"/>
      <c r="LW138" s="68"/>
      <c r="LX138" s="68"/>
      <c r="LY138" s="68"/>
      <c r="LZ138" s="68"/>
      <c r="MA138" s="68"/>
      <c r="MB138" s="68"/>
      <c r="MC138" s="68"/>
      <c r="MD138" s="68"/>
      <c r="ME138" s="68"/>
      <c r="MF138" s="68"/>
      <c r="MG138" s="68"/>
      <c r="MH138" s="68"/>
      <c r="MI138" s="68"/>
      <c r="MJ138" s="68"/>
      <c r="MK138" s="68"/>
      <c r="ML138" s="68"/>
      <c r="MM138" s="68"/>
      <c r="MN138" s="68"/>
      <c r="MO138" s="68"/>
      <c r="MP138" s="68"/>
      <c r="MQ138" s="68"/>
      <c r="MR138" s="68"/>
      <c r="MS138" s="68"/>
      <c r="MT138" s="68"/>
      <c r="MU138" s="68"/>
      <c r="MV138" s="68"/>
      <c r="MW138" s="68"/>
      <c r="MX138" s="68"/>
      <c r="MY138" s="68"/>
      <c r="MZ138" s="68"/>
      <c r="NA138" s="68"/>
      <c r="NB138" s="68"/>
      <c r="NC138" s="68"/>
      <c r="ND138" s="68"/>
      <c r="NE138" s="68"/>
      <c r="NF138" s="68"/>
      <c r="NG138" s="68"/>
      <c r="NH138" s="68"/>
      <c r="NI138" s="68"/>
    </row>
    <row r="139" spans="1:373" s="34" customFormat="1" ht="14.4" outlineLevel="1" x14ac:dyDescent="0.2">
      <c r="A139" s="16"/>
      <c r="B139" s="14"/>
      <c r="C139" s="14"/>
      <c r="D139" s="14"/>
      <c r="E139" s="27" t="s">
        <v>220</v>
      </c>
      <c r="F139" s="25"/>
      <c r="G139" s="83">
        <v>6560.1880000000001</v>
      </c>
      <c r="H139" s="68"/>
      <c r="I139" s="68"/>
      <c r="J139" s="68">
        <v>9170.864999999998</v>
      </c>
      <c r="K139" s="68">
        <v>8871.0380000000005</v>
      </c>
      <c r="L139" s="68">
        <v>8459.1759999999995</v>
      </c>
      <c r="M139" s="68">
        <v>3843.3339999999989</v>
      </c>
      <c r="N139" s="68">
        <v>3689.6859999999988</v>
      </c>
      <c r="O139" s="68"/>
      <c r="P139" s="68"/>
      <c r="Q139" s="68">
        <v>6186.4659999999994</v>
      </c>
      <c r="R139" s="68">
        <v>8911.5839999999989</v>
      </c>
      <c r="S139" s="68">
        <v>8555.2060000000001</v>
      </c>
      <c r="T139" s="68">
        <v>8845.43</v>
      </c>
      <c r="U139" s="68">
        <v>9140.9889999999996</v>
      </c>
      <c r="V139" s="68"/>
      <c r="W139" s="68"/>
      <c r="X139" s="68">
        <v>8851.8320000000022</v>
      </c>
      <c r="Y139" s="68">
        <v>8253.244999999999</v>
      </c>
      <c r="Z139" s="68">
        <v>7141.4310000000005</v>
      </c>
      <c r="AA139" s="68">
        <v>7064.607</v>
      </c>
      <c r="AB139" s="68">
        <v>8603.2210000000014</v>
      </c>
      <c r="AC139" s="68"/>
      <c r="AD139" s="68"/>
      <c r="AE139" s="68">
        <v>10083.15</v>
      </c>
      <c r="AF139" s="68">
        <v>4223.1860000000006</v>
      </c>
      <c r="AG139" s="68">
        <v>3741.9689999999996</v>
      </c>
      <c r="AH139" s="68">
        <v>3807.0560000000005</v>
      </c>
      <c r="AI139" s="68"/>
      <c r="AJ139" s="68"/>
      <c r="AK139" s="68"/>
      <c r="AL139" s="68">
        <v>1874.7190000000001</v>
      </c>
      <c r="AM139" s="68">
        <v>1691.1950000000002</v>
      </c>
      <c r="AN139" s="68">
        <v>1721.0709999999999</v>
      </c>
      <c r="AO139" s="68">
        <v>1548.2170000000001</v>
      </c>
      <c r="AP139" s="68">
        <v>1598.366</v>
      </c>
      <c r="AQ139" s="68"/>
      <c r="AR139" s="68"/>
      <c r="AS139" s="68"/>
      <c r="AT139" s="68">
        <v>447.07300000000009</v>
      </c>
      <c r="AU139" s="68">
        <v>4737.4799999999996</v>
      </c>
      <c r="AV139" s="68">
        <v>7966.2220000000007</v>
      </c>
      <c r="AW139" s="68">
        <v>7126.4929999999995</v>
      </c>
      <c r="AX139" s="68"/>
      <c r="AY139" s="68"/>
      <c r="AZ139" s="68">
        <v>5944.2569999999996</v>
      </c>
      <c r="BA139" s="68">
        <v>2103.0569999999998</v>
      </c>
      <c r="BB139" s="68">
        <v>2661.098</v>
      </c>
      <c r="BC139" s="68">
        <v>2622.6860000000001</v>
      </c>
      <c r="BD139" s="68">
        <v>2722.9840000000004</v>
      </c>
      <c r="BE139" s="68"/>
      <c r="BF139" s="68"/>
      <c r="BG139" s="68">
        <v>17026.118999999999</v>
      </c>
      <c r="BH139" s="68">
        <v>13798.444</v>
      </c>
      <c r="BI139" s="68">
        <v>14357.552000000001</v>
      </c>
      <c r="BJ139" s="68">
        <v>13228.666000000001</v>
      </c>
      <c r="BK139" s="68">
        <v>13038.74</v>
      </c>
      <c r="BL139" s="68"/>
      <c r="BM139" s="68"/>
      <c r="BN139" s="68">
        <v>12416.679</v>
      </c>
      <c r="BO139" s="68">
        <v>12416.679</v>
      </c>
      <c r="BP139" s="68">
        <v>10025.532000000001</v>
      </c>
      <c r="BQ139" s="68">
        <v>7865.9240000000009</v>
      </c>
      <c r="BR139" s="68">
        <v>8588.2830000000013</v>
      </c>
      <c r="BS139" s="68">
        <v>9612.603000000001</v>
      </c>
      <c r="BT139" s="68"/>
      <c r="BU139" s="68"/>
      <c r="BV139" s="68">
        <v>9198.6070000000018</v>
      </c>
      <c r="BW139" s="68">
        <v>6945.1029999999992</v>
      </c>
      <c r="BX139" s="68">
        <v>5973.0660000000007</v>
      </c>
      <c r="BY139" s="68">
        <v>5902.6440000000011</v>
      </c>
      <c r="BZ139" s="68">
        <v>7603.442</v>
      </c>
      <c r="CA139" s="68"/>
      <c r="CB139" s="68"/>
      <c r="CC139" s="68">
        <v>18966.991999999998</v>
      </c>
      <c r="CD139" s="68">
        <v>16921.553</v>
      </c>
      <c r="CE139" s="68">
        <v>15400.011000000002</v>
      </c>
      <c r="CF139" s="68">
        <v>15400.011000000004</v>
      </c>
      <c r="CG139" s="68">
        <v>15444.824999999997</v>
      </c>
      <c r="CH139" s="68"/>
      <c r="CI139" s="68"/>
      <c r="CJ139" s="68">
        <v>16916.217999999997</v>
      </c>
      <c r="CK139" s="68">
        <v>8532.7990000000009</v>
      </c>
      <c r="CL139" s="68">
        <v>7947.0160000000014</v>
      </c>
      <c r="CM139" s="68">
        <v>10547.294999999998</v>
      </c>
      <c r="CN139" s="68"/>
      <c r="CO139" s="68"/>
      <c r="CP139" s="68"/>
      <c r="CQ139" s="68"/>
      <c r="CR139" s="68"/>
      <c r="CS139" s="68"/>
      <c r="CT139" s="68">
        <v>16916.217999999997</v>
      </c>
      <c r="CU139" s="68"/>
      <c r="CV139" s="68"/>
      <c r="CW139" s="68"/>
      <c r="CX139" s="68"/>
      <c r="CY139" s="68"/>
      <c r="CZ139" s="68"/>
      <c r="DA139" s="68"/>
      <c r="DB139" s="68"/>
      <c r="DC139" s="68"/>
      <c r="DD139" s="68"/>
      <c r="DE139" s="68"/>
      <c r="DF139" s="68"/>
      <c r="DG139" s="68"/>
      <c r="DH139" s="68"/>
      <c r="DI139" s="68"/>
      <c r="DJ139" s="68"/>
      <c r="DK139" s="68"/>
      <c r="DL139" s="68"/>
      <c r="DM139" s="68"/>
      <c r="DN139" s="68"/>
      <c r="DO139" s="68"/>
      <c r="DP139" s="68"/>
      <c r="DQ139" s="68"/>
      <c r="DR139" s="68"/>
      <c r="DS139" s="68"/>
      <c r="DT139" s="68"/>
      <c r="DU139" s="68"/>
      <c r="DV139" s="68"/>
      <c r="DW139" s="68"/>
      <c r="DX139" s="68"/>
      <c r="DY139" s="68"/>
      <c r="DZ139" s="68"/>
      <c r="EA139" s="68"/>
      <c r="EB139" s="68"/>
      <c r="EC139" s="68"/>
      <c r="ED139" s="68"/>
      <c r="EE139" s="68"/>
      <c r="EF139" s="68"/>
      <c r="EG139" s="68"/>
      <c r="EH139" s="68"/>
      <c r="EI139" s="68"/>
      <c r="EJ139" s="68"/>
      <c r="EK139" s="68"/>
      <c r="EL139" s="68"/>
      <c r="EM139" s="68"/>
      <c r="EN139" s="68"/>
      <c r="EO139" s="68"/>
      <c r="EP139" s="68"/>
      <c r="EQ139" s="68"/>
      <c r="ER139" s="68"/>
      <c r="ES139" s="68"/>
      <c r="ET139" s="68"/>
      <c r="EU139" s="68"/>
      <c r="EV139" s="68"/>
      <c r="EW139" s="68"/>
      <c r="EX139" s="68"/>
      <c r="EY139" s="68"/>
      <c r="EZ139" s="68"/>
      <c r="FA139" s="68"/>
      <c r="FB139" s="68"/>
      <c r="FC139" s="68"/>
      <c r="FD139" s="68"/>
      <c r="FE139" s="68"/>
      <c r="FF139" s="68">
        <v>6.4046305208143419</v>
      </c>
      <c r="FG139" s="68">
        <v>18.980574190038944</v>
      </c>
      <c r="FH139" s="68">
        <v>18.980574190038944</v>
      </c>
      <c r="FI139" s="68">
        <v>29.123414864412762</v>
      </c>
      <c r="FJ139" s="68"/>
      <c r="FK139" s="68"/>
      <c r="FL139" s="68">
        <v>34.703518700466439</v>
      </c>
      <c r="FM139" s="68"/>
      <c r="FN139" s="68"/>
      <c r="FO139" s="68">
        <v>46.356995219959764</v>
      </c>
      <c r="FP139" s="68"/>
      <c r="FQ139" s="68">
        <v>53.180547608798889</v>
      </c>
      <c r="FR139" s="68"/>
      <c r="FS139" s="68"/>
      <c r="FT139" s="68"/>
      <c r="FU139" s="68"/>
      <c r="FV139" s="68"/>
      <c r="FW139" s="68"/>
      <c r="FX139" s="68"/>
      <c r="FY139" s="68"/>
      <c r="FZ139" s="68"/>
      <c r="GA139" s="68"/>
      <c r="GB139" s="68"/>
      <c r="GC139" s="68"/>
      <c r="GD139" s="68"/>
      <c r="GE139" s="68"/>
      <c r="GF139" s="68"/>
      <c r="GG139" s="68"/>
      <c r="GH139" s="68"/>
      <c r="GI139" s="68"/>
      <c r="GJ139" s="68"/>
      <c r="GK139" s="68"/>
      <c r="GL139" s="68"/>
      <c r="GM139" s="68"/>
      <c r="GN139" s="68"/>
      <c r="GO139" s="68"/>
      <c r="GP139" s="68"/>
      <c r="GQ139" s="68"/>
      <c r="GR139" s="68"/>
      <c r="GS139" s="68"/>
      <c r="GT139" s="68"/>
      <c r="GU139" s="68"/>
      <c r="GV139" s="68"/>
      <c r="GW139" s="68"/>
      <c r="GX139" s="68"/>
      <c r="GY139" s="68"/>
      <c r="GZ139" s="68"/>
      <c r="HA139" s="68"/>
      <c r="HB139" s="68"/>
      <c r="HC139" s="68"/>
      <c r="HD139" s="68"/>
      <c r="HE139" s="68"/>
      <c r="HF139" s="68"/>
      <c r="HG139" s="68"/>
      <c r="HH139" s="68"/>
      <c r="HI139" s="68"/>
      <c r="HJ139" s="68"/>
      <c r="HK139" s="68"/>
      <c r="HL139" s="68"/>
      <c r="HM139" s="68"/>
      <c r="HN139" s="68"/>
      <c r="HO139" s="68"/>
      <c r="HP139" s="68"/>
      <c r="HQ139" s="68"/>
      <c r="HR139" s="68"/>
      <c r="HS139" s="68"/>
      <c r="HT139" s="68"/>
      <c r="HU139" s="68"/>
      <c r="HV139" s="68"/>
      <c r="HW139" s="68"/>
      <c r="HX139" s="68"/>
      <c r="HY139" s="68"/>
      <c r="HZ139" s="68"/>
      <c r="IA139" s="68"/>
      <c r="IB139" s="68"/>
      <c r="IC139" s="68"/>
      <c r="ID139" s="68"/>
      <c r="IE139" s="68"/>
      <c r="IF139" s="68"/>
      <c r="IG139" s="68"/>
      <c r="IH139" s="68"/>
      <c r="II139" s="68"/>
      <c r="IJ139" s="68"/>
      <c r="IK139" s="68"/>
      <c r="IL139" s="68"/>
      <c r="IM139" s="68"/>
      <c r="IN139" s="68"/>
      <c r="IO139" s="68"/>
      <c r="IP139" s="68"/>
      <c r="IQ139" s="68"/>
      <c r="IR139" s="68"/>
      <c r="IS139" s="68"/>
      <c r="IT139" s="68"/>
      <c r="IU139" s="68"/>
      <c r="IV139" s="68"/>
      <c r="IW139" s="68"/>
      <c r="IX139" s="68"/>
      <c r="IY139" s="68"/>
      <c r="IZ139" s="68"/>
      <c r="JA139" s="68"/>
      <c r="JB139" s="68"/>
      <c r="JC139" s="68"/>
      <c r="JD139" s="68"/>
      <c r="JE139" s="68"/>
      <c r="JF139" s="68"/>
      <c r="JG139" s="68"/>
      <c r="JH139" s="68"/>
      <c r="JI139" s="68"/>
      <c r="JJ139" s="68"/>
      <c r="JK139" s="68"/>
      <c r="JL139" s="68"/>
      <c r="JM139" s="68"/>
      <c r="JN139" s="68"/>
      <c r="JO139" s="68"/>
      <c r="JP139" s="68"/>
      <c r="JQ139" s="68"/>
      <c r="JR139" s="68"/>
      <c r="JS139" s="68"/>
      <c r="JT139" s="68"/>
      <c r="JU139" s="68"/>
      <c r="JV139" s="68"/>
      <c r="JW139" s="68"/>
      <c r="JX139" s="68"/>
      <c r="JY139" s="68"/>
      <c r="JZ139" s="68"/>
      <c r="KA139" s="68"/>
      <c r="KB139" s="68"/>
      <c r="KC139" s="68"/>
      <c r="KD139" s="68"/>
      <c r="KE139" s="68"/>
      <c r="KF139" s="68"/>
      <c r="KG139" s="68"/>
      <c r="KH139" s="68"/>
      <c r="KI139" s="68"/>
      <c r="KJ139" s="68"/>
      <c r="KK139" s="68"/>
      <c r="KL139" s="68"/>
      <c r="KM139" s="68"/>
      <c r="KN139" s="68"/>
      <c r="KO139" s="68"/>
      <c r="KP139" s="68"/>
      <c r="KQ139" s="68"/>
      <c r="KR139" s="68"/>
      <c r="KS139" s="68"/>
      <c r="KT139" s="68"/>
      <c r="KU139" s="68"/>
      <c r="KV139" s="68"/>
      <c r="KW139" s="68"/>
      <c r="KX139" s="68"/>
      <c r="KY139" s="68"/>
      <c r="KZ139" s="68"/>
      <c r="LA139" s="68"/>
      <c r="LB139" s="68"/>
      <c r="LC139" s="68"/>
      <c r="LD139" s="68"/>
      <c r="LE139" s="68"/>
      <c r="LF139" s="68"/>
      <c r="LG139" s="68"/>
      <c r="LH139" s="68"/>
      <c r="LI139" s="68"/>
      <c r="LJ139" s="68"/>
      <c r="LK139" s="68"/>
      <c r="LL139" s="68"/>
      <c r="LM139" s="68"/>
      <c r="LN139" s="68"/>
      <c r="LO139" s="68"/>
      <c r="LP139" s="68"/>
      <c r="LQ139" s="68"/>
      <c r="LR139" s="68"/>
      <c r="LS139" s="68"/>
      <c r="LT139" s="68"/>
      <c r="LU139" s="68"/>
      <c r="LV139" s="68"/>
      <c r="LW139" s="68"/>
      <c r="LX139" s="68"/>
      <c r="LY139" s="68"/>
      <c r="LZ139" s="68"/>
      <c r="MA139" s="68"/>
      <c r="MB139" s="68"/>
      <c r="MC139" s="68"/>
      <c r="MD139" s="68"/>
      <c r="ME139" s="68"/>
      <c r="MF139" s="68"/>
      <c r="MG139" s="68"/>
      <c r="MH139" s="68"/>
      <c r="MI139" s="68"/>
      <c r="MJ139" s="68"/>
      <c r="MK139" s="68"/>
      <c r="ML139" s="68"/>
      <c r="MM139" s="68"/>
      <c r="MN139" s="68"/>
      <c r="MO139" s="68"/>
      <c r="MP139" s="68"/>
      <c r="MQ139" s="68"/>
      <c r="MR139" s="68"/>
      <c r="MS139" s="68"/>
      <c r="MT139" s="68"/>
      <c r="MU139" s="68"/>
      <c r="MV139" s="68"/>
      <c r="MW139" s="68"/>
      <c r="MX139" s="68"/>
      <c r="MY139" s="68"/>
      <c r="MZ139" s="68"/>
      <c r="NA139" s="68"/>
      <c r="NB139" s="68"/>
      <c r="NC139" s="68"/>
      <c r="ND139" s="68"/>
      <c r="NE139" s="68"/>
      <c r="NF139" s="68"/>
      <c r="NG139" s="68"/>
      <c r="NH139" s="68"/>
      <c r="NI139" s="68"/>
    </row>
    <row r="140" spans="1:373" s="34" customFormat="1" ht="15" outlineLevel="1" thickBot="1" x14ac:dyDescent="0.25">
      <c r="A140" s="16"/>
      <c r="B140" s="14"/>
      <c r="C140" s="14"/>
      <c r="D140" s="14"/>
      <c r="E140" s="57" t="s">
        <v>197</v>
      </c>
      <c r="F140" s="58"/>
      <c r="G140" s="83">
        <v>1.0129999999999999</v>
      </c>
      <c r="H140" s="68"/>
      <c r="I140" s="68"/>
      <c r="J140" s="68">
        <v>5339.268</v>
      </c>
      <c r="K140" s="68">
        <v>5133.3370000000004</v>
      </c>
      <c r="L140" s="68">
        <v>5039.4409999999998</v>
      </c>
      <c r="M140" s="68">
        <v>504.69099999999997</v>
      </c>
      <c r="N140" s="68">
        <v>504.69099999999997</v>
      </c>
      <c r="O140" s="68"/>
      <c r="P140" s="68"/>
      <c r="Q140" s="68">
        <v>355.31099999999998</v>
      </c>
      <c r="R140" s="68">
        <v>4189.0420000000004</v>
      </c>
      <c r="S140" s="68">
        <v>3228.7420000000002</v>
      </c>
      <c r="T140" s="68">
        <v>1521.5419999999999</v>
      </c>
      <c r="U140" s="68">
        <v>1596.232</v>
      </c>
      <c r="V140" s="68"/>
      <c r="W140" s="68"/>
      <c r="X140" s="68">
        <v>1670.922</v>
      </c>
      <c r="Y140" s="68">
        <v>1300.673</v>
      </c>
      <c r="Z140" s="68">
        <v>681.81299999999999</v>
      </c>
      <c r="AA140" s="68">
        <v>681.81299999999999</v>
      </c>
      <c r="AB140" s="68">
        <v>553.77300000000002</v>
      </c>
      <c r="AC140" s="68"/>
      <c r="AD140" s="68"/>
      <c r="AE140" s="68">
        <v>930.42399999999998</v>
      </c>
      <c r="AF140" s="68">
        <v>393.72300000000001</v>
      </c>
      <c r="AG140" s="68">
        <v>152.58099999999999</v>
      </c>
      <c r="AH140" s="68">
        <v>120.571</v>
      </c>
      <c r="AI140" s="68"/>
      <c r="AJ140" s="68"/>
      <c r="AK140" s="68"/>
      <c r="AL140" s="68">
        <v>38.411999999999999</v>
      </c>
      <c r="AM140" s="68">
        <v>0</v>
      </c>
      <c r="AN140" s="68">
        <v>38.411999999999999</v>
      </c>
      <c r="AO140" s="68">
        <v>21.34</v>
      </c>
      <c r="AP140" s="68">
        <v>21.34</v>
      </c>
      <c r="AQ140" s="68"/>
      <c r="AR140" s="68"/>
      <c r="AS140" s="68"/>
      <c r="AT140" s="68">
        <v>0</v>
      </c>
      <c r="AU140" s="68">
        <v>2750.7260000000001</v>
      </c>
      <c r="AV140" s="68">
        <v>6058.4260000000004</v>
      </c>
      <c r="AW140" s="68">
        <v>5434.2309999999998</v>
      </c>
      <c r="AX140" s="68"/>
      <c r="AY140" s="68"/>
      <c r="AZ140" s="68">
        <v>1343.3530000000001</v>
      </c>
      <c r="BA140" s="68">
        <v>0</v>
      </c>
      <c r="BB140" s="68">
        <v>0</v>
      </c>
      <c r="BC140" s="68">
        <v>0</v>
      </c>
      <c r="BD140" s="68">
        <v>2.1339999999999999</v>
      </c>
      <c r="BE140" s="68"/>
      <c r="BF140" s="68"/>
      <c r="BG140" s="68">
        <v>13985.169</v>
      </c>
      <c r="BH140" s="68">
        <v>11390.225</v>
      </c>
      <c r="BI140" s="68">
        <v>10684.938</v>
      </c>
      <c r="BJ140" s="68">
        <v>8636.2980000000007</v>
      </c>
      <c r="BK140" s="68">
        <v>6938.701</v>
      </c>
      <c r="BL140" s="68"/>
      <c r="BM140" s="68"/>
      <c r="BN140" s="68">
        <v>5788.4750000000004</v>
      </c>
      <c r="BO140" s="68">
        <v>5788.4750000000004</v>
      </c>
      <c r="BP140" s="68">
        <v>4954.0810000000001</v>
      </c>
      <c r="BQ140" s="68">
        <v>2887.3020000000001</v>
      </c>
      <c r="BR140" s="68">
        <v>2833.9520000000002</v>
      </c>
      <c r="BS140" s="68">
        <v>2754.9940000000001</v>
      </c>
      <c r="BT140" s="68"/>
      <c r="BU140" s="68"/>
      <c r="BV140" s="68">
        <v>2337.797</v>
      </c>
      <c r="BW140" s="68">
        <v>1896.059</v>
      </c>
      <c r="BX140" s="68">
        <v>1007.248</v>
      </c>
      <c r="BY140" s="68">
        <v>968.83600000000001</v>
      </c>
      <c r="BZ140" s="68">
        <v>2531.991</v>
      </c>
      <c r="CA140" s="68"/>
      <c r="CB140" s="68"/>
      <c r="CC140" s="68">
        <v>11759.406999999999</v>
      </c>
      <c r="CD140" s="68">
        <v>11530.002</v>
      </c>
      <c r="CE140" s="68">
        <v>9947.6409999999996</v>
      </c>
      <c r="CF140" s="68">
        <v>9840.9410000000007</v>
      </c>
      <c r="CG140" s="68">
        <v>9360.7909999999993</v>
      </c>
      <c r="CH140" s="68"/>
      <c r="CI140" s="68"/>
      <c r="CJ140" s="68">
        <v>9359.7240000000002</v>
      </c>
      <c r="CK140" s="68">
        <v>5182.4189999999999</v>
      </c>
      <c r="CL140" s="68">
        <v>2961.9920000000002</v>
      </c>
      <c r="CM140" s="68">
        <v>5149.3419999999996</v>
      </c>
      <c r="CN140" s="68"/>
      <c r="CO140" s="68"/>
      <c r="CP140" s="68"/>
      <c r="CQ140" s="68"/>
      <c r="CR140" s="68"/>
      <c r="CS140" s="68"/>
      <c r="CT140" s="68">
        <v>9359.7240000000002</v>
      </c>
      <c r="CU140" s="68"/>
      <c r="CV140" s="68"/>
      <c r="CW140" s="68"/>
      <c r="CX140" s="68"/>
      <c r="CY140" s="68"/>
      <c r="CZ140" s="68"/>
      <c r="DA140" s="68"/>
      <c r="DB140" s="68"/>
      <c r="DC140" s="68"/>
      <c r="DD140" s="68"/>
      <c r="DE140" s="68"/>
      <c r="DF140" s="68"/>
      <c r="DG140" s="68"/>
      <c r="DH140" s="68"/>
      <c r="DI140" s="68"/>
      <c r="DJ140" s="68"/>
      <c r="DK140" s="68"/>
      <c r="DL140" s="68"/>
      <c r="DM140" s="68"/>
      <c r="DN140" s="68"/>
      <c r="DO140" s="68"/>
      <c r="DP140" s="68"/>
      <c r="DQ140" s="68"/>
      <c r="DR140" s="68"/>
      <c r="DS140" s="68"/>
      <c r="DT140" s="68"/>
      <c r="DU140" s="68"/>
      <c r="DV140" s="68"/>
      <c r="DW140" s="68"/>
      <c r="DX140" s="68"/>
      <c r="DY140" s="68"/>
      <c r="DZ140" s="68"/>
      <c r="EA140" s="68"/>
      <c r="EB140" s="68"/>
      <c r="EC140" s="68"/>
      <c r="ED140" s="68"/>
      <c r="EE140" s="68"/>
      <c r="EF140" s="68"/>
      <c r="EG140" s="68"/>
      <c r="EH140" s="68"/>
      <c r="EI140" s="68"/>
      <c r="EJ140" s="68"/>
      <c r="EK140" s="68"/>
      <c r="EL140" s="68"/>
      <c r="EM140" s="68"/>
      <c r="EN140" s="68"/>
      <c r="EO140" s="68"/>
      <c r="EP140" s="68"/>
      <c r="EQ140" s="68"/>
      <c r="ER140" s="68"/>
      <c r="ES140" s="68"/>
      <c r="ET140" s="68"/>
      <c r="EU140" s="68"/>
      <c r="EV140" s="68"/>
      <c r="EW140" s="68"/>
      <c r="EX140" s="68"/>
      <c r="EY140" s="68"/>
      <c r="EZ140" s="68"/>
      <c r="FA140" s="68"/>
      <c r="FB140" s="68"/>
      <c r="FC140" s="68"/>
      <c r="FD140" s="68"/>
      <c r="FE140" s="68"/>
      <c r="FF140" s="68">
        <v>17.769559695019353</v>
      </c>
      <c r="FG140" s="68">
        <v>5.2880451049095276E-7</v>
      </c>
      <c r="FH140" s="68">
        <v>5.2880451049095276E-7</v>
      </c>
      <c r="FI140" s="68">
        <v>3.8752386230353593</v>
      </c>
      <c r="FJ140" s="68"/>
      <c r="FK140" s="68"/>
      <c r="FL140" s="68">
        <v>24.170872072670438</v>
      </c>
      <c r="FM140" s="68"/>
      <c r="FN140" s="68"/>
      <c r="FO140" s="68">
        <v>20.606370084894284</v>
      </c>
      <c r="FP140" s="68"/>
      <c r="FQ140" s="68">
        <v>18.195518593295397</v>
      </c>
      <c r="FR140" s="68"/>
      <c r="FS140" s="68"/>
      <c r="FT140" s="68"/>
      <c r="FU140" s="68"/>
      <c r="FV140" s="68"/>
      <c r="FW140" s="68"/>
      <c r="FX140" s="68"/>
      <c r="FY140" s="68"/>
      <c r="FZ140" s="68"/>
      <c r="GA140" s="68"/>
      <c r="GB140" s="68"/>
      <c r="GC140" s="68"/>
      <c r="GD140" s="68"/>
      <c r="GE140" s="68"/>
      <c r="GF140" s="68"/>
      <c r="GG140" s="68"/>
      <c r="GH140" s="68"/>
      <c r="GI140" s="68"/>
      <c r="GJ140" s="68"/>
      <c r="GK140" s="68"/>
      <c r="GL140" s="68"/>
      <c r="GM140" s="68"/>
      <c r="GN140" s="68"/>
      <c r="GO140" s="68"/>
      <c r="GP140" s="68"/>
      <c r="GQ140" s="68"/>
      <c r="GR140" s="68"/>
      <c r="GS140" s="68"/>
      <c r="GT140" s="68"/>
      <c r="GU140" s="68"/>
      <c r="GV140" s="68"/>
      <c r="GW140" s="68"/>
      <c r="GX140" s="68"/>
      <c r="GY140" s="68"/>
      <c r="GZ140" s="68"/>
      <c r="HA140" s="68"/>
      <c r="HB140" s="68"/>
      <c r="HC140" s="68"/>
      <c r="HD140" s="68"/>
      <c r="HE140" s="68"/>
      <c r="HF140" s="68"/>
      <c r="HG140" s="68"/>
      <c r="HH140" s="68"/>
      <c r="HI140" s="68"/>
      <c r="HJ140" s="68"/>
      <c r="HK140" s="68"/>
      <c r="HL140" s="68"/>
      <c r="HM140" s="68"/>
      <c r="HN140" s="68"/>
      <c r="HO140" s="68"/>
      <c r="HP140" s="68"/>
      <c r="HQ140" s="68"/>
      <c r="HR140" s="68"/>
      <c r="HS140" s="68"/>
      <c r="HT140" s="68"/>
      <c r="HU140" s="68"/>
      <c r="HV140" s="68"/>
      <c r="HW140" s="68"/>
      <c r="HX140" s="68"/>
      <c r="HY140" s="68"/>
      <c r="HZ140" s="68"/>
      <c r="IA140" s="68"/>
      <c r="IB140" s="68"/>
      <c r="IC140" s="68"/>
      <c r="ID140" s="68"/>
      <c r="IE140" s="68"/>
      <c r="IF140" s="68"/>
      <c r="IG140" s="68"/>
      <c r="IH140" s="68"/>
      <c r="II140" s="68"/>
      <c r="IJ140" s="68"/>
      <c r="IK140" s="68"/>
      <c r="IL140" s="68"/>
      <c r="IM140" s="68"/>
      <c r="IN140" s="68"/>
      <c r="IO140" s="68"/>
      <c r="IP140" s="68"/>
      <c r="IQ140" s="68"/>
      <c r="IR140" s="68"/>
      <c r="IS140" s="68"/>
      <c r="IT140" s="68"/>
      <c r="IU140" s="68"/>
      <c r="IV140" s="68"/>
      <c r="IW140" s="68"/>
      <c r="IX140" s="68"/>
      <c r="IY140" s="68"/>
      <c r="IZ140" s="68"/>
      <c r="JA140" s="68"/>
      <c r="JB140" s="68"/>
      <c r="JC140" s="68"/>
      <c r="JD140" s="68"/>
      <c r="JE140" s="68"/>
      <c r="JF140" s="68"/>
      <c r="JG140" s="68"/>
      <c r="JH140" s="68"/>
      <c r="JI140" s="68"/>
      <c r="JJ140" s="68"/>
      <c r="JK140" s="68"/>
      <c r="JL140" s="68"/>
      <c r="JM140" s="68"/>
      <c r="JN140" s="68"/>
      <c r="JO140" s="68"/>
      <c r="JP140" s="68"/>
      <c r="JQ140" s="68"/>
      <c r="JR140" s="68"/>
      <c r="JS140" s="68"/>
      <c r="JT140" s="68"/>
      <c r="JU140" s="68"/>
      <c r="JV140" s="68"/>
      <c r="JW140" s="68"/>
      <c r="JX140" s="68"/>
      <c r="JY140" s="68"/>
      <c r="JZ140" s="68"/>
      <c r="KA140" s="68"/>
      <c r="KB140" s="68"/>
      <c r="KC140" s="68"/>
      <c r="KD140" s="68"/>
      <c r="KE140" s="68"/>
      <c r="KF140" s="68"/>
      <c r="KG140" s="68"/>
      <c r="KH140" s="68"/>
      <c r="KI140" s="68"/>
      <c r="KJ140" s="68"/>
      <c r="KK140" s="68"/>
      <c r="KL140" s="68"/>
      <c r="KM140" s="68"/>
      <c r="KN140" s="68"/>
      <c r="KO140" s="68"/>
      <c r="KP140" s="68"/>
      <c r="KQ140" s="68"/>
      <c r="KR140" s="68"/>
      <c r="KS140" s="68"/>
      <c r="KT140" s="68"/>
      <c r="KU140" s="68"/>
      <c r="KV140" s="68"/>
      <c r="KW140" s="68"/>
      <c r="KX140" s="68"/>
      <c r="KY140" s="68"/>
      <c r="KZ140" s="68"/>
      <c r="LA140" s="68"/>
      <c r="LB140" s="68"/>
      <c r="LC140" s="68"/>
      <c r="LD140" s="68"/>
      <c r="LE140" s="68"/>
      <c r="LF140" s="68"/>
      <c r="LG140" s="68"/>
      <c r="LH140" s="68"/>
      <c r="LI140" s="68"/>
      <c r="LJ140" s="68"/>
      <c r="LK140" s="68"/>
      <c r="LL140" s="68"/>
      <c r="LM140" s="68"/>
      <c r="LN140" s="68"/>
      <c r="LO140" s="68"/>
      <c r="LP140" s="68"/>
      <c r="LQ140" s="68"/>
      <c r="LR140" s="68"/>
      <c r="LS140" s="68"/>
      <c r="LT140" s="68"/>
      <c r="LU140" s="68"/>
      <c r="LV140" s="68"/>
      <c r="LW140" s="68"/>
      <c r="LX140" s="68"/>
      <c r="LY140" s="68"/>
      <c r="LZ140" s="68"/>
      <c r="MA140" s="68"/>
      <c r="MB140" s="68"/>
      <c r="MC140" s="68"/>
      <c r="MD140" s="68"/>
      <c r="ME140" s="68"/>
      <c r="MF140" s="68"/>
      <c r="MG140" s="68"/>
      <c r="MH140" s="68"/>
      <c r="MI140" s="68"/>
      <c r="MJ140" s="68"/>
      <c r="MK140" s="68"/>
      <c r="ML140" s="68"/>
      <c r="MM140" s="68"/>
      <c r="MN140" s="68"/>
      <c r="MO140" s="68"/>
      <c r="MP140" s="68"/>
      <c r="MQ140" s="68"/>
      <c r="MR140" s="68"/>
      <c r="MS140" s="68"/>
      <c r="MT140" s="68"/>
      <c r="MU140" s="68"/>
      <c r="MV140" s="68"/>
      <c r="MW140" s="68"/>
      <c r="MX140" s="68"/>
      <c r="MY140" s="68"/>
      <c r="MZ140" s="68"/>
      <c r="NA140" s="68"/>
      <c r="NB140" s="68"/>
      <c r="NC140" s="68"/>
      <c r="ND140" s="68"/>
      <c r="NE140" s="68"/>
      <c r="NF140" s="68"/>
      <c r="NG140" s="68"/>
      <c r="NH140" s="68"/>
      <c r="NI140" s="68"/>
    </row>
    <row r="141" spans="1:373" s="34" customFormat="1" ht="14.4" outlineLevel="1" x14ac:dyDescent="0.2">
      <c r="A141" s="1047" t="s">
        <v>38</v>
      </c>
      <c r="B141" s="43" t="s">
        <v>36</v>
      </c>
      <c r="C141" s="44"/>
      <c r="D141" s="45"/>
      <c r="E141" s="27" t="s">
        <v>28</v>
      </c>
      <c r="F141" s="25"/>
      <c r="G141" s="84">
        <v>6560.1880000000001</v>
      </c>
      <c r="H141" s="42" t="e">
        <f t="shared" ref="H141:BT141" si="186">IF(H139&lt;&gt;0,H139,IF(G144-H148&lt;0,0,G144-H148))</f>
        <v>#VALUE!</v>
      </c>
      <c r="I141" s="42" t="e">
        <f t="shared" si="186"/>
        <v>#VALUE!</v>
      </c>
      <c r="J141" s="42">
        <f t="shared" si="186"/>
        <v>9170.864999999998</v>
      </c>
      <c r="K141" s="42">
        <f t="shared" si="186"/>
        <v>8871.0380000000005</v>
      </c>
      <c r="L141" s="42">
        <f t="shared" si="186"/>
        <v>8459.1759999999995</v>
      </c>
      <c r="M141" s="42">
        <f t="shared" si="186"/>
        <v>3843.3339999999989</v>
      </c>
      <c r="N141" s="42">
        <f t="shared" si="186"/>
        <v>3689.6859999999988</v>
      </c>
      <c r="O141" s="42" t="e">
        <f t="shared" si="186"/>
        <v>#VALUE!</v>
      </c>
      <c r="P141" s="42" t="e">
        <f t="shared" si="186"/>
        <v>#VALUE!</v>
      </c>
      <c r="Q141" s="42">
        <f t="shared" si="186"/>
        <v>6186.4659999999994</v>
      </c>
      <c r="R141" s="42">
        <f t="shared" si="186"/>
        <v>8911.5839999999989</v>
      </c>
      <c r="S141" s="42">
        <f t="shared" si="186"/>
        <v>8555.2060000000001</v>
      </c>
      <c r="T141" s="42">
        <f t="shared" si="186"/>
        <v>8845.43</v>
      </c>
      <c r="U141" s="42">
        <f t="shared" si="186"/>
        <v>9140.9889999999996</v>
      </c>
      <c r="V141" s="42" t="e">
        <f t="shared" si="186"/>
        <v>#VALUE!</v>
      </c>
      <c r="W141" s="42" t="e">
        <f t="shared" si="186"/>
        <v>#VALUE!</v>
      </c>
      <c r="X141" s="42">
        <f t="shared" si="186"/>
        <v>8851.8320000000022</v>
      </c>
      <c r="Y141" s="42">
        <f t="shared" si="186"/>
        <v>8253.244999999999</v>
      </c>
      <c r="Z141" s="42">
        <f t="shared" si="186"/>
        <v>7141.4310000000005</v>
      </c>
      <c r="AA141" s="42">
        <f t="shared" si="186"/>
        <v>7064.607</v>
      </c>
      <c r="AB141" s="42">
        <f t="shared" si="186"/>
        <v>8603.2210000000014</v>
      </c>
      <c r="AC141" s="42" t="e">
        <f t="shared" si="186"/>
        <v>#VALUE!</v>
      </c>
      <c r="AD141" s="42" t="e">
        <f t="shared" si="186"/>
        <v>#VALUE!</v>
      </c>
      <c r="AE141" s="42">
        <f t="shared" si="186"/>
        <v>10083.15</v>
      </c>
      <c r="AF141" s="42">
        <f t="shared" si="186"/>
        <v>4223.1860000000006</v>
      </c>
      <c r="AG141" s="42">
        <f t="shared" si="186"/>
        <v>3741.9689999999996</v>
      </c>
      <c r="AH141" s="42">
        <f t="shared" si="186"/>
        <v>3807.0560000000005</v>
      </c>
      <c r="AI141" s="42" t="e">
        <f t="shared" si="186"/>
        <v>#VALUE!</v>
      </c>
      <c r="AJ141" s="42" t="e">
        <f t="shared" si="186"/>
        <v>#VALUE!</v>
      </c>
      <c r="AK141" s="42" t="e">
        <f t="shared" si="186"/>
        <v>#VALUE!</v>
      </c>
      <c r="AL141" s="42">
        <f t="shared" si="186"/>
        <v>1874.7190000000001</v>
      </c>
      <c r="AM141" s="42">
        <f t="shared" si="186"/>
        <v>1691.1950000000002</v>
      </c>
      <c r="AN141" s="42">
        <f t="shared" si="186"/>
        <v>1721.0709999999999</v>
      </c>
      <c r="AO141" s="42">
        <f t="shared" si="186"/>
        <v>1548.2170000000001</v>
      </c>
      <c r="AP141" s="42">
        <f t="shared" si="186"/>
        <v>1598.366</v>
      </c>
      <c r="AQ141" s="42" t="e">
        <f t="shared" si="186"/>
        <v>#VALUE!</v>
      </c>
      <c r="AR141" s="42" t="e">
        <f t="shared" si="186"/>
        <v>#VALUE!</v>
      </c>
      <c r="AS141" s="42" t="e">
        <f t="shared" si="186"/>
        <v>#VALUE!</v>
      </c>
      <c r="AT141" s="42">
        <f t="shared" si="186"/>
        <v>447.07300000000009</v>
      </c>
      <c r="AU141" s="42">
        <f t="shared" si="186"/>
        <v>4737.4799999999996</v>
      </c>
      <c r="AV141" s="42">
        <f t="shared" si="186"/>
        <v>7966.2220000000007</v>
      </c>
      <c r="AW141" s="42">
        <f t="shared" si="186"/>
        <v>7126.4929999999995</v>
      </c>
      <c r="AX141" s="42" t="e">
        <f t="shared" si="186"/>
        <v>#VALUE!</v>
      </c>
      <c r="AY141" s="42" t="e">
        <f t="shared" si="186"/>
        <v>#VALUE!</v>
      </c>
      <c r="AZ141" s="42">
        <f t="shared" si="186"/>
        <v>5944.2569999999996</v>
      </c>
      <c r="BA141" s="42">
        <f t="shared" si="186"/>
        <v>2103.0569999999998</v>
      </c>
      <c r="BB141" s="42">
        <f t="shared" si="186"/>
        <v>2661.098</v>
      </c>
      <c r="BC141" s="42">
        <f t="shared" si="186"/>
        <v>2622.6860000000001</v>
      </c>
      <c r="BD141" s="42">
        <f t="shared" si="186"/>
        <v>2722.9840000000004</v>
      </c>
      <c r="BE141" s="42" t="e">
        <f t="shared" si="186"/>
        <v>#VALUE!</v>
      </c>
      <c r="BF141" s="42" t="e">
        <f t="shared" si="186"/>
        <v>#VALUE!</v>
      </c>
      <c r="BG141" s="42">
        <f t="shared" si="186"/>
        <v>17026.118999999999</v>
      </c>
      <c r="BH141" s="42">
        <f t="shared" si="186"/>
        <v>13798.444</v>
      </c>
      <c r="BI141" s="42">
        <f t="shared" si="186"/>
        <v>14357.552000000001</v>
      </c>
      <c r="BJ141" s="42">
        <f t="shared" si="186"/>
        <v>13228.666000000001</v>
      </c>
      <c r="BK141" s="42">
        <f t="shared" si="186"/>
        <v>13038.74</v>
      </c>
      <c r="BL141" s="42" t="e">
        <f t="shared" si="186"/>
        <v>#VALUE!</v>
      </c>
      <c r="BM141" s="42" t="e">
        <f t="shared" si="186"/>
        <v>#VALUE!</v>
      </c>
      <c r="BN141" s="42">
        <f>IF(BN139&lt;&gt;0,BN139,IF(BL144-BN148&lt;0,0,BL144-BN148))</f>
        <v>12416.679</v>
      </c>
      <c r="BO141" s="42">
        <f>IF(BO139&lt;&gt;0,BO139,IF(BM144-BO148&lt;0,0,BM144-BO148))</f>
        <v>12416.679</v>
      </c>
      <c r="BP141" s="42">
        <f t="shared" si="186"/>
        <v>10025.532000000001</v>
      </c>
      <c r="BQ141" s="42">
        <f t="shared" si="186"/>
        <v>7865.9240000000009</v>
      </c>
      <c r="BR141" s="42">
        <f t="shared" si="186"/>
        <v>8588.2830000000013</v>
      </c>
      <c r="BS141" s="42">
        <f t="shared" si="186"/>
        <v>9612.603000000001</v>
      </c>
      <c r="BT141" s="42" t="e">
        <f t="shared" si="186"/>
        <v>#VALUE!</v>
      </c>
      <c r="BU141" s="42" t="e">
        <f t="shared" ref="BU141:EF141" si="187">IF(BU139&lt;&gt;0,BU139,IF(BT144-BU148&lt;0,0,BT144-BU148))</f>
        <v>#VALUE!</v>
      </c>
      <c r="BV141" s="42">
        <f t="shared" si="187"/>
        <v>9198.6070000000018</v>
      </c>
      <c r="BW141" s="42">
        <f t="shared" si="187"/>
        <v>6945.1029999999992</v>
      </c>
      <c r="BX141" s="42">
        <f t="shared" si="187"/>
        <v>5973.0660000000007</v>
      </c>
      <c r="BY141" s="42">
        <f t="shared" si="187"/>
        <v>5902.6440000000011</v>
      </c>
      <c r="BZ141" s="42">
        <f t="shared" si="187"/>
        <v>7603.442</v>
      </c>
      <c r="CA141" s="42" t="e">
        <f t="shared" si="187"/>
        <v>#VALUE!</v>
      </c>
      <c r="CB141" s="42" t="e">
        <f t="shared" si="187"/>
        <v>#VALUE!</v>
      </c>
      <c r="CC141" s="42">
        <f t="shared" si="187"/>
        <v>18966.991999999998</v>
      </c>
      <c r="CD141" s="42">
        <f t="shared" si="187"/>
        <v>16921.553</v>
      </c>
      <c r="CE141" s="42">
        <f t="shared" si="187"/>
        <v>15400.011000000002</v>
      </c>
      <c r="CF141" s="42">
        <f t="shared" si="187"/>
        <v>15400.011000000004</v>
      </c>
      <c r="CG141" s="42">
        <f t="shared" si="187"/>
        <v>15444.824999999997</v>
      </c>
      <c r="CH141" s="42" t="e">
        <f t="shared" si="187"/>
        <v>#VALUE!</v>
      </c>
      <c r="CI141" s="42" t="e">
        <f t="shared" si="187"/>
        <v>#VALUE!</v>
      </c>
      <c r="CJ141" s="42">
        <f t="shared" si="187"/>
        <v>16916.217999999997</v>
      </c>
      <c r="CK141" s="42">
        <f t="shared" si="187"/>
        <v>8532.7990000000009</v>
      </c>
      <c r="CL141" s="42">
        <f t="shared" si="187"/>
        <v>7947.0160000000014</v>
      </c>
      <c r="CM141" s="42">
        <f t="shared" si="187"/>
        <v>10547.294999999998</v>
      </c>
      <c r="CN141" s="42" t="e">
        <f t="shared" si="187"/>
        <v>#VALUE!</v>
      </c>
      <c r="CO141" s="42" t="e">
        <f t="shared" si="187"/>
        <v>#VALUE!</v>
      </c>
      <c r="CP141" s="42" t="e">
        <f t="shared" si="187"/>
        <v>#VALUE!</v>
      </c>
      <c r="CQ141" s="42" t="e">
        <f t="shared" si="187"/>
        <v>#VALUE!</v>
      </c>
      <c r="CR141" s="42" t="e">
        <f t="shared" si="187"/>
        <v>#VALUE!</v>
      </c>
      <c r="CS141" s="42" t="e">
        <f t="shared" si="187"/>
        <v>#VALUE!</v>
      </c>
      <c r="CT141" s="42">
        <f t="shared" si="187"/>
        <v>16916.217999999997</v>
      </c>
      <c r="CU141" s="42" t="e">
        <f t="shared" si="187"/>
        <v>#VALUE!</v>
      </c>
      <c r="CV141" s="42" t="e">
        <f t="shared" si="187"/>
        <v>#VALUE!</v>
      </c>
      <c r="CW141" s="42" t="e">
        <f t="shared" si="187"/>
        <v>#VALUE!</v>
      </c>
      <c r="CX141" s="42" t="e">
        <f t="shared" si="187"/>
        <v>#VALUE!</v>
      </c>
      <c r="CY141" s="42" t="e">
        <f t="shared" si="187"/>
        <v>#VALUE!</v>
      </c>
      <c r="CZ141" s="42" t="e">
        <f t="shared" si="187"/>
        <v>#VALUE!</v>
      </c>
      <c r="DA141" s="42" t="e">
        <f t="shared" si="187"/>
        <v>#VALUE!</v>
      </c>
      <c r="DB141" s="42" t="e">
        <f t="shared" si="187"/>
        <v>#VALUE!</v>
      </c>
      <c r="DC141" s="42" t="e">
        <f t="shared" si="187"/>
        <v>#VALUE!</v>
      </c>
      <c r="DD141" s="42" t="e">
        <f t="shared" si="187"/>
        <v>#VALUE!</v>
      </c>
      <c r="DE141" s="42" t="e">
        <f t="shared" si="187"/>
        <v>#VALUE!</v>
      </c>
      <c r="DF141" s="42" t="e">
        <f t="shared" si="187"/>
        <v>#VALUE!</v>
      </c>
      <c r="DG141" s="42" t="e">
        <f t="shared" si="187"/>
        <v>#VALUE!</v>
      </c>
      <c r="DH141" s="42" t="e">
        <f t="shared" si="187"/>
        <v>#VALUE!</v>
      </c>
      <c r="DI141" s="42" t="e">
        <f t="shared" si="187"/>
        <v>#VALUE!</v>
      </c>
      <c r="DJ141" s="42" t="e">
        <f t="shared" si="187"/>
        <v>#VALUE!</v>
      </c>
      <c r="DK141" s="42" t="e">
        <f t="shared" si="187"/>
        <v>#VALUE!</v>
      </c>
      <c r="DL141" s="42" t="e">
        <f t="shared" si="187"/>
        <v>#VALUE!</v>
      </c>
      <c r="DM141" s="42" t="e">
        <f t="shared" si="187"/>
        <v>#VALUE!</v>
      </c>
      <c r="DN141" s="42" t="e">
        <f t="shared" si="187"/>
        <v>#VALUE!</v>
      </c>
      <c r="DO141" s="42" t="e">
        <f t="shared" si="187"/>
        <v>#VALUE!</v>
      </c>
      <c r="DP141" s="42" t="e">
        <f t="shared" si="187"/>
        <v>#VALUE!</v>
      </c>
      <c r="DQ141" s="42" t="e">
        <f t="shared" si="187"/>
        <v>#VALUE!</v>
      </c>
      <c r="DR141" s="42" t="e">
        <f t="shared" si="187"/>
        <v>#VALUE!</v>
      </c>
      <c r="DS141" s="42" t="e">
        <f t="shared" si="187"/>
        <v>#VALUE!</v>
      </c>
      <c r="DT141" s="42" t="e">
        <f t="shared" si="187"/>
        <v>#VALUE!</v>
      </c>
      <c r="DU141" s="42" t="e">
        <f t="shared" si="187"/>
        <v>#VALUE!</v>
      </c>
      <c r="DV141" s="42" t="e">
        <f t="shared" si="187"/>
        <v>#VALUE!</v>
      </c>
      <c r="DW141" s="42" t="e">
        <f t="shared" si="187"/>
        <v>#VALUE!</v>
      </c>
      <c r="DX141" s="42" t="e">
        <f t="shared" si="187"/>
        <v>#VALUE!</v>
      </c>
      <c r="DY141" s="42" t="e">
        <f t="shared" si="187"/>
        <v>#VALUE!</v>
      </c>
      <c r="DZ141" s="42" t="e">
        <f t="shared" si="187"/>
        <v>#VALUE!</v>
      </c>
      <c r="EA141" s="42" t="e">
        <f t="shared" si="187"/>
        <v>#VALUE!</v>
      </c>
      <c r="EB141" s="42" t="e">
        <f t="shared" si="187"/>
        <v>#VALUE!</v>
      </c>
      <c r="EC141" s="42" t="e">
        <f t="shared" si="187"/>
        <v>#VALUE!</v>
      </c>
      <c r="ED141" s="42" t="e">
        <f t="shared" si="187"/>
        <v>#VALUE!</v>
      </c>
      <c r="EE141" s="42" t="e">
        <f t="shared" si="187"/>
        <v>#VALUE!</v>
      </c>
      <c r="EF141" s="42" t="e">
        <f t="shared" si="187"/>
        <v>#VALUE!</v>
      </c>
      <c r="EG141" s="42" t="e">
        <f t="shared" ref="EG141:GR141" si="188">IF(EG139&lt;&gt;0,EG139,IF(EF144-EG148&lt;0,0,EF144-EG148))</f>
        <v>#VALUE!</v>
      </c>
      <c r="EH141" s="42" t="e">
        <f t="shared" si="188"/>
        <v>#VALUE!</v>
      </c>
      <c r="EI141" s="42" t="e">
        <f t="shared" si="188"/>
        <v>#VALUE!</v>
      </c>
      <c r="EJ141" s="42" t="e">
        <f t="shared" si="188"/>
        <v>#VALUE!</v>
      </c>
      <c r="EK141" s="42" t="e">
        <f t="shared" si="188"/>
        <v>#VALUE!</v>
      </c>
      <c r="EL141" s="42" t="e">
        <f t="shared" si="188"/>
        <v>#VALUE!</v>
      </c>
      <c r="EM141" s="42" t="e">
        <f t="shared" si="188"/>
        <v>#VALUE!</v>
      </c>
      <c r="EN141" s="42" t="e">
        <f t="shared" si="188"/>
        <v>#VALUE!</v>
      </c>
      <c r="EO141" s="42" t="e">
        <f t="shared" si="188"/>
        <v>#VALUE!</v>
      </c>
      <c r="EP141" s="42" t="e">
        <f t="shared" si="188"/>
        <v>#VALUE!</v>
      </c>
      <c r="EQ141" s="42" t="e">
        <f t="shared" si="188"/>
        <v>#VALUE!</v>
      </c>
      <c r="ER141" s="42" t="e">
        <f t="shared" si="188"/>
        <v>#VALUE!</v>
      </c>
      <c r="ES141" s="42" t="e">
        <f t="shared" si="188"/>
        <v>#VALUE!</v>
      </c>
      <c r="ET141" s="42" t="e">
        <f t="shared" si="188"/>
        <v>#VALUE!</v>
      </c>
      <c r="EU141" s="42" t="e">
        <f t="shared" si="188"/>
        <v>#VALUE!</v>
      </c>
      <c r="EV141" s="42" t="e">
        <f t="shared" si="188"/>
        <v>#VALUE!</v>
      </c>
      <c r="EW141" s="42" t="e">
        <f t="shared" si="188"/>
        <v>#VALUE!</v>
      </c>
      <c r="EX141" s="42" t="e">
        <f t="shared" si="188"/>
        <v>#VALUE!</v>
      </c>
      <c r="EY141" s="42" t="e">
        <f t="shared" si="188"/>
        <v>#VALUE!</v>
      </c>
      <c r="EZ141" s="42" t="e">
        <f t="shared" si="188"/>
        <v>#VALUE!</v>
      </c>
      <c r="FA141" s="42" t="e">
        <f t="shared" si="188"/>
        <v>#VALUE!</v>
      </c>
      <c r="FB141" s="42" t="e">
        <f t="shared" si="188"/>
        <v>#VALUE!</v>
      </c>
      <c r="FC141" s="42" t="e">
        <f t="shared" si="188"/>
        <v>#VALUE!</v>
      </c>
      <c r="FD141" s="42" t="e">
        <f t="shared" si="188"/>
        <v>#VALUE!</v>
      </c>
      <c r="FE141" s="42" t="e">
        <f t="shared" si="188"/>
        <v>#VALUE!</v>
      </c>
      <c r="FF141" s="42">
        <f t="shared" si="188"/>
        <v>6.4046305208143419</v>
      </c>
      <c r="FG141" s="42">
        <f t="shared" si="188"/>
        <v>18.980574190038944</v>
      </c>
      <c r="FH141" s="42">
        <f t="shared" si="188"/>
        <v>18.980574190038944</v>
      </c>
      <c r="FI141" s="42">
        <f t="shared" si="188"/>
        <v>29.123414864412762</v>
      </c>
      <c r="FJ141" s="42" t="e">
        <f t="shared" si="188"/>
        <v>#VALUE!</v>
      </c>
      <c r="FK141" s="42" t="e">
        <f t="shared" si="188"/>
        <v>#VALUE!</v>
      </c>
      <c r="FL141" s="42">
        <f t="shared" si="188"/>
        <v>34.703518700466439</v>
      </c>
      <c r="FM141" s="42" t="e">
        <f t="shared" si="188"/>
        <v>#VALUE!</v>
      </c>
      <c r="FN141" s="42" t="e">
        <f t="shared" si="188"/>
        <v>#VALUE!</v>
      </c>
      <c r="FO141" s="42">
        <f t="shared" si="188"/>
        <v>46.356995219959764</v>
      </c>
      <c r="FP141" s="42" t="e">
        <f t="shared" si="188"/>
        <v>#VALUE!</v>
      </c>
      <c r="FQ141" s="42">
        <f t="shared" si="188"/>
        <v>53.180547608798889</v>
      </c>
      <c r="FR141" s="42" t="e">
        <f t="shared" si="188"/>
        <v>#VALUE!</v>
      </c>
      <c r="FS141" s="42" t="e">
        <f t="shared" si="188"/>
        <v>#VALUE!</v>
      </c>
      <c r="FT141" s="42" t="e">
        <f t="shared" si="188"/>
        <v>#VALUE!</v>
      </c>
      <c r="FU141" s="42" t="e">
        <f t="shared" si="188"/>
        <v>#VALUE!</v>
      </c>
      <c r="FV141" s="42" t="e">
        <f t="shared" si="188"/>
        <v>#VALUE!</v>
      </c>
      <c r="FW141" s="42" t="e">
        <f t="shared" si="188"/>
        <v>#VALUE!</v>
      </c>
      <c r="FX141" s="42" t="e">
        <f t="shared" si="188"/>
        <v>#VALUE!</v>
      </c>
      <c r="FY141" s="42" t="e">
        <f t="shared" si="188"/>
        <v>#VALUE!</v>
      </c>
      <c r="FZ141" s="42" t="e">
        <f t="shared" si="188"/>
        <v>#VALUE!</v>
      </c>
      <c r="GA141" s="42" t="e">
        <f t="shared" si="188"/>
        <v>#VALUE!</v>
      </c>
      <c r="GB141" s="42" t="e">
        <f t="shared" si="188"/>
        <v>#VALUE!</v>
      </c>
      <c r="GC141" s="42" t="e">
        <f t="shared" si="188"/>
        <v>#VALUE!</v>
      </c>
      <c r="GD141" s="42" t="e">
        <f t="shared" si="188"/>
        <v>#VALUE!</v>
      </c>
      <c r="GE141" s="42" t="e">
        <f t="shared" si="188"/>
        <v>#VALUE!</v>
      </c>
      <c r="GF141" s="42" t="e">
        <f t="shared" si="188"/>
        <v>#VALUE!</v>
      </c>
      <c r="GG141" s="42" t="e">
        <f t="shared" si="188"/>
        <v>#VALUE!</v>
      </c>
      <c r="GH141" s="42" t="e">
        <f t="shared" si="188"/>
        <v>#VALUE!</v>
      </c>
      <c r="GI141" s="42" t="e">
        <f t="shared" si="188"/>
        <v>#VALUE!</v>
      </c>
      <c r="GJ141" s="42" t="e">
        <f t="shared" si="188"/>
        <v>#VALUE!</v>
      </c>
      <c r="GK141" s="42" t="e">
        <f t="shared" si="188"/>
        <v>#VALUE!</v>
      </c>
      <c r="GL141" s="42" t="e">
        <f t="shared" si="188"/>
        <v>#VALUE!</v>
      </c>
      <c r="GM141" s="42" t="e">
        <f t="shared" si="188"/>
        <v>#VALUE!</v>
      </c>
      <c r="GN141" s="42" t="e">
        <f t="shared" si="188"/>
        <v>#VALUE!</v>
      </c>
      <c r="GO141" s="42" t="e">
        <f t="shared" si="188"/>
        <v>#VALUE!</v>
      </c>
      <c r="GP141" s="42" t="e">
        <f t="shared" si="188"/>
        <v>#VALUE!</v>
      </c>
      <c r="GQ141" s="42" t="e">
        <f t="shared" si="188"/>
        <v>#VALUE!</v>
      </c>
      <c r="GR141" s="42" t="e">
        <f t="shared" si="188"/>
        <v>#VALUE!</v>
      </c>
      <c r="GS141" s="42" t="e">
        <f t="shared" ref="GS141:JD141" si="189">IF(GS139&lt;&gt;0,GS139,IF(GR144-GS148&lt;0,0,GR144-GS148))</f>
        <v>#VALUE!</v>
      </c>
      <c r="GT141" s="42" t="e">
        <f t="shared" si="189"/>
        <v>#VALUE!</v>
      </c>
      <c r="GU141" s="42" t="e">
        <f t="shared" si="189"/>
        <v>#VALUE!</v>
      </c>
      <c r="GV141" s="42" t="e">
        <f t="shared" si="189"/>
        <v>#VALUE!</v>
      </c>
      <c r="GW141" s="42" t="e">
        <f t="shared" si="189"/>
        <v>#VALUE!</v>
      </c>
      <c r="GX141" s="42" t="e">
        <f t="shared" si="189"/>
        <v>#VALUE!</v>
      </c>
      <c r="GY141" s="42" t="e">
        <f t="shared" si="189"/>
        <v>#VALUE!</v>
      </c>
      <c r="GZ141" s="42" t="e">
        <f t="shared" si="189"/>
        <v>#VALUE!</v>
      </c>
      <c r="HA141" s="42" t="e">
        <f t="shared" si="189"/>
        <v>#VALUE!</v>
      </c>
      <c r="HB141" s="42" t="e">
        <f t="shared" si="189"/>
        <v>#VALUE!</v>
      </c>
      <c r="HC141" s="42" t="e">
        <f t="shared" si="189"/>
        <v>#VALUE!</v>
      </c>
      <c r="HD141" s="42" t="e">
        <f t="shared" si="189"/>
        <v>#VALUE!</v>
      </c>
      <c r="HE141" s="42" t="e">
        <f t="shared" si="189"/>
        <v>#VALUE!</v>
      </c>
      <c r="HF141" s="42" t="e">
        <f t="shared" si="189"/>
        <v>#VALUE!</v>
      </c>
      <c r="HG141" s="42" t="e">
        <f t="shared" si="189"/>
        <v>#VALUE!</v>
      </c>
      <c r="HH141" s="42" t="e">
        <f t="shared" si="189"/>
        <v>#VALUE!</v>
      </c>
      <c r="HI141" s="42" t="e">
        <f t="shared" si="189"/>
        <v>#VALUE!</v>
      </c>
      <c r="HJ141" s="42" t="e">
        <f t="shared" si="189"/>
        <v>#VALUE!</v>
      </c>
      <c r="HK141" s="42" t="e">
        <f t="shared" si="189"/>
        <v>#VALUE!</v>
      </c>
      <c r="HL141" s="42" t="e">
        <f t="shared" si="189"/>
        <v>#VALUE!</v>
      </c>
      <c r="HM141" s="42" t="e">
        <f t="shared" si="189"/>
        <v>#VALUE!</v>
      </c>
      <c r="HN141" s="42" t="e">
        <f t="shared" si="189"/>
        <v>#VALUE!</v>
      </c>
      <c r="HO141" s="42" t="e">
        <f t="shared" si="189"/>
        <v>#VALUE!</v>
      </c>
      <c r="HP141" s="42" t="e">
        <f t="shared" si="189"/>
        <v>#VALUE!</v>
      </c>
      <c r="HQ141" s="42" t="e">
        <f t="shared" si="189"/>
        <v>#VALUE!</v>
      </c>
      <c r="HR141" s="42" t="e">
        <f t="shared" si="189"/>
        <v>#VALUE!</v>
      </c>
      <c r="HS141" s="42" t="e">
        <f t="shared" si="189"/>
        <v>#VALUE!</v>
      </c>
      <c r="HT141" s="42" t="e">
        <f t="shared" si="189"/>
        <v>#VALUE!</v>
      </c>
      <c r="HU141" s="42" t="e">
        <f t="shared" si="189"/>
        <v>#VALUE!</v>
      </c>
      <c r="HV141" s="42" t="e">
        <f t="shared" si="189"/>
        <v>#VALUE!</v>
      </c>
      <c r="HW141" s="42" t="e">
        <f t="shared" si="189"/>
        <v>#VALUE!</v>
      </c>
      <c r="HX141" s="42" t="e">
        <f t="shared" si="189"/>
        <v>#VALUE!</v>
      </c>
      <c r="HY141" s="42" t="e">
        <f t="shared" si="189"/>
        <v>#VALUE!</v>
      </c>
      <c r="HZ141" s="42" t="e">
        <f t="shared" si="189"/>
        <v>#VALUE!</v>
      </c>
      <c r="IA141" s="42" t="e">
        <f t="shared" si="189"/>
        <v>#VALUE!</v>
      </c>
      <c r="IB141" s="42" t="e">
        <f t="shared" si="189"/>
        <v>#VALUE!</v>
      </c>
      <c r="IC141" s="42" t="e">
        <f t="shared" si="189"/>
        <v>#VALUE!</v>
      </c>
      <c r="ID141" s="42" t="e">
        <f t="shared" si="189"/>
        <v>#VALUE!</v>
      </c>
      <c r="IE141" s="42" t="e">
        <f t="shared" si="189"/>
        <v>#VALUE!</v>
      </c>
      <c r="IF141" s="42" t="e">
        <f t="shared" si="189"/>
        <v>#VALUE!</v>
      </c>
      <c r="IG141" s="42" t="e">
        <f t="shared" si="189"/>
        <v>#VALUE!</v>
      </c>
      <c r="IH141" s="42" t="e">
        <f t="shared" si="189"/>
        <v>#VALUE!</v>
      </c>
      <c r="II141" s="42" t="e">
        <f t="shared" si="189"/>
        <v>#VALUE!</v>
      </c>
      <c r="IJ141" s="42" t="e">
        <f t="shared" si="189"/>
        <v>#VALUE!</v>
      </c>
      <c r="IK141" s="42" t="e">
        <f t="shared" si="189"/>
        <v>#VALUE!</v>
      </c>
      <c r="IL141" s="42" t="e">
        <f t="shared" si="189"/>
        <v>#VALUE!</v>
      </c>
      <c r="IM141" s="42" t="e">
        <f t="shared" si="189"/>
        <v>#VALUE!</v>
      </c>
      <c r="IN141" s="42" t="e">
        <f t="shared" si="189"/>
        <v>#VALUE!</v>
      </c>
      <c r="IO141" s="42" t="e">
        <f t="shared" si="189"/>
        <v>#VALUE!</v>
      </c>
      <c r="IP141" s="42" t="e">
        <f t="shared" si="189"/>
        <v>#VALUE!</v>
      </c>
      <c r="IQ141" s="42" t="e">
        <f t="shared" si="189"/>
        <v>#VALUE!</v>
      </c>
      <c r="IR141" s="42" t="e">
        <f t="shared" si="189"/>
        <v>#VALUE!</v>
      </c>
      <c r="IS141" s="42" t="e">
        <f t="shared" si="189"/>
        <v>#VALUE!</v>
      </c>
      <c r="IT141" s="42" t="e">
        <f t="shared" si="189"/>
        <v>#VALUE!</v>
      </c>
      <c r="IU141" s="42" t="e">
        <f t="shared" si="189"/>
        <v>#VALUE!</v>
      </c>
      <c r="IV141" s="42" t="e">
        <f t="shared" si="189"/>
        <v>#VALUE!</v>
      </c>
      <c r="IW141" s="42" t="e">
        <f t="shared" si="189"/>
        <v>#VALUE!</v>
      </c>
      <c r="IX141" s="42" t="e">
        <f t="shared" si="189"/>
        <v>#VALUE!</v>
      </c>
      <c r="IY141" s="42" t="e">
        <f t="shared" si="189"/>
        <v>#VALUE!</v>
      </c>
      <c r="IZ141" s="42" t="e">
        <f t="shared" si="189"/>
        <v>#VALUE!</v>
      </c>
      <c r="JA141" s="42" t="e">
        <f t="shared" si="189"/>
        <v>#VALUE!</v>
      </c>
      <c r="JB141" s="42" t="e">
        <f t="shared" si="189"/>
        <v>#VALUE!</v>
      </c>
      <c r="JC141" s="42" t="e">
        <f t="shared" si="189"/>
        <v>#VALUE!</v>
      </c>
      <c r="JD141" s="42" t="e">
        <f t="shared" si="189"/>
        <v>#VALUE!</v>
      </c>
      <c r="JE141" s="42" t="e">
        <f t="shared" ref="JE141:LP141" si="190">IF(JE139&lt;&gt;0,JE139,IF(JD144-JE148&lt;0,0,JD144-JE148))</f>
        <v>#VALUE!</v>
      </c>
      <c r="JF141" s="42" t="e">
        <f t="shared" si="190"/>
        <v>#VALUE!</v>
      </c>
      <c r="JG141" s="42" t="e">
        <f t="shared" si="190"/>
        <v>#VALUE!</v>
      </c>
      <c r="JH141" s="42" t="e">
        <f t="shared" si="190"/>
        <v>#VALUE!</v>
      </c>
      <c r="JI141" s="42" t="e">
        <f t="shared" si="190"/>
        <v>#VALUE!</v>
      </c>
      <c r="JJ141" s="42" t="e">
        <f t="shared" si="190"/>
        <v>#VALUE!</v>
      </c>
      <c r="JK141" s="42" t="e">
        <f t="shared" si="190"/>
        <v>#VALUE!</v>
      </c>
      <c r="JL141" s="42" t="e">
        <f t="shared" si="190"/>
        <v>#VALUE!</v>
      </c>
      <c r="JM141" s="42" t="e">
        <f t="shared" si="190"/>
        <v>#VALUE!</v>
      </c>
      <c r="JN141" s="42" t="e">
        <f t="shared" si="190"/>
        <v>#VALUE!</v>
      </c>
      <c r="JO141" s="42" t="e">
        <f t="shared" si="190"/>
        <v>#VALUE!</v>
      </c>
      <c r="JP141" s="42" t="e">
        <f t="shared" si="190"/>
        <v>#VALUE!</v>
      </c>
      <c r="JQ141" s="42" t="e">
        <f t="shared" si="190"/>
        <v>#VALUE!</v>
      </c>
      <c r="JR141" s="42" t="e">
        <f t="shared" si="190"/>
        <v>#VALUE!</v>
      </c>
      <c r="JS141" s="42" t="e">
        <f t="shared" si="190"/>
        <v>#VALUE!</v>
      </c>
      <c r="JT141" s="42" t="e">
        <f t="shared" si="190"/>
        <v>#VALUE!</v>
      </c>
      <c r="JU141" s="42" t="e">
        <f t="shared" si="190"/>
        <v>#VALUE!</v>
      </c>
      <c r="JV141" s="42" t="e">
        <f t="shared" si="190"/>
        <v>#VALUE!</v>
      </c>
      <c r="JW141" s="42" t="e">
        <f t="shared" si="190"/>
        <v>#VALUE!</v>
      </c>
      <c r="JX141" s="42" t="e">
        <f t="shared" si="190"/>
        <v>#VALUE!</v>
      </c>
      <c r="JY141" s="42" t="e">
        <f t="shared" si="190"/>
        <v>#VALUE!</v>
      </c>
      <c r="JZ141" s="42" t="e">
        <f t="shared" si="190"/>
        <v>#VALUE!</v>
      </c>
      <c r="KA141" s="42" t="e">
        <f t="shared" si="190"/>
        <v>#VALUE!</v>
      </c>
      <c r="KB141" s="42" t="e">
        <f t="shared" si="190"/>
        <v>#VALUE!</v>
      </c>
      <c r="KC141" s="42" t="e">
        <f t="shared" si="190"/>
        <v>#VALUE!</v>
      </c>
      <c r="KD141" s="42" t="e">
        <f t="shared" si="190"/>
        <v>#VALUE!</v>
      </c>
      <c r="KE141" s="42" t="e">
        <f t="shared" si="190"/>
        <v>#VALUE!</v>
      </c>
      <c r="KF141" s="42" t="e">
        <f t="shared" si="190"/>
        <v>#VALUE!</v>
      </c>
      <c r="KG141" s="42" t="e">
        <f t="shared" si="190"/>
        <v>#VALUE!</v>
      </c>
      <c r="KH141" s="42" t="e">
        <f t="shared" si="190"/>
        <v>#VALUE!</v>
      </c>
      <c r="KI141" s="42" t="e">
        <f t="shared" si="190"/>
        <v>#VALUE!</v>
      </c>
      <c r="KJ141" s="42" t="e">
        <f t="shared" si="190"/>
        <v>#VALUE!</v>
      </c>
      <c r="KK141" s="42" t="e">
        <f t="shared" si="190"/>
        <v>#VALUE!</v>
      </c>
      <c r="KL141" s="42" t="e">
        <f t="shared" si="190"/>
        <v>#VALUE!</v>
      </c>
      <c r="KM141" s="42" t="e">
        <f t="shared" si="190"/>
        <v>#VALUE!</v>
      </c>
      <c r="KN141" s="42" t="e">
        <f t="shared" si="190"/>
        <v>#VALUE!</v>
      </c>
      <c r="KO141" s="42" t="e">
        <f t="shared" si="190"/>
        <v>#VALUE!</v>
      </c>
      <c r="KP141" s="42" t="e">
        <f t="shared" si="190"/>
        <v>#VALUE!</v>
      </c>
      <c r="KQ141" s="42" t="e">
        <f t="shared" si="190"/>
        <v>#VALUE!</v>
      </c>
      <c r="KR141" s="42" t="e">
        <f t="shared" si="190"/>
        <v>#VALUE!</v>
      </c>
      <c r="KS141" s="42" t="e">
        <f t="shared" si="190"/>
        <v>#VALUE!</v>
      </c>
      <c r="KT141" s="42" t="e">
        <f t="shared" si="190"/>
        <v>#VALUE!</v>
      </c>
      <c r="KU141" s="42" t="e">
        <f t="shared" si="190"/>
        <v>#VALUE!</v>
      </c>
      <c r="KV141" s="42" t="e">
        <f t="shared" si="190"/>
        <v>#VALUE!</v>
      </c>
      <c r="KW141" s="42" t="e">
        <f t="shared" si="190"/>
        <v>#VALUE!</v>
      </c>
      <c r="KX141" s="42" t="e">
        <f t="shared" si="190"/>
        <v>#VALUE!</v>
      </c>
      <c r="KY141" s="42" t="e">
        <f t="shared" si="190"/>
        <v>#VALUE!</v>
      </c>
      <c r="KZ141" s="42" t="e">
        <f t="shared" si="190"/>
        <v>#VALUE!</v>
      </c>
      <c r="LA141" s="42" t="e">
        <f t="shared" si="190"/>
        <v>#VALUE!</v>
      </c>
      <c r="LB141" s="42" t="e">
        <f t="shared" si="190"/>
        <v>#VALUE!</v>
      </c>
      <c r="LC141" s="42" t="e">
        <f t="shared" si="190"/>
        <v>#VALUE!</v>
      </c>
      <c r="LD141" s="42" t="e">
        <f t="shared" si="190"/>
        <v>#VALUE!</v>
      </c>
      <c r="LE141" s="42" t="e">
        <f t="shared" si="190"/>
        <v>#VALUE!</v>
      </c>
      <c r="LF141" s="42" t="e">
        <f t="shared" si="190"/>
        <v>#VALUE!</v>
      </c>
      <c r="LG141" s="42" t="e">
        <f t="shared" si="190"/>
        <v>#VALUE!</v>
      </c>
      <c r="LH141" s="42" t="e">
        <f t="shared" si="190"/>
        <v>#VALUE!</v>
      </c>
      <c r="LI141" s="42" t="e">
        <f t="shared" si="190"/>
        <v>#VALUE!</v>
      </c>
      <c r="LJ141" s="42" t="e">
        <f t="shared" si="190"/>
        <v>#VALUE!</v>
      </c>
      <c r="LK141" s="42" t="e">
        <f t="shared" si="190"/>
        <v>#VALUE!</v>
      </c>
      <c r="LL141" s="42" t="e">
        <f t="shared" si="190"/>
        <v>#VALUE!</v>
      </c>
      <c r="LM141" s="42" t="e">
        <f t="shared" si="190"/>
        <v>#VALUE!</v>
      </c>
      <c r="LN141" s="42" t="e">
        <f t="shared" si="190"/>
        <v>#VALUE!</v>
      </c>
      <c r="LO141" s="42" t="e">
        <f t="shared" si="190"/>
        <v>#VALUE!</v>
      </c>
      <c r="LP141" s="42" t="e">
        <f t="shared" si="190"/>
        <v>#VALUE!</v>
      </c>
      <c r="LQ141" s="42" t="e">
        <f t="shared" ref="LQ141:NI141" si="191">IF(LQ139&lt;&gt;0,LQ139,IF(LP144-LQ148&lt;0,0,LP144-LQ148))</f>
        <v>#VALUE!</v>
      </c>
      <c r="LR141" s="42" t="e">
        <f t="shared" si="191"/>
        <v>#VALUE!</v>
      </c>
      <c r="LS141" s="42" t="e">
        <f t="shared" si="191"/>
        <v>#VALUE!</v>
      </c>
      <c r="LT141" s="42" t="e">
        <f t="shared" si="191"/>
        <v>#VALUE!</v>
      </c>
      <c r="LU141" s="42" t="e">
        <f t="shared" si="191"/>
        <v>#VALUE!</v>
      </c>
      <c r="LV141" s="42" t="e">
        <f t="shared" si="191"/>
        <v>#VALUE!</v>
      </c>
      <c r="LW141" s="42" t="e">
        <f t="shared" si="191"/>
        <v>#VALUE!</v>
      </c>
      <c r="LX141" s="42" t="e">
        <f t="shared" si="191"/>
        <v>#VALUE!</v>
      </c>
      <c r="LY141" s="42" t="e">
        <f t="shared" si="191"/>
        <v>#VALUE!</v>
      </c>
      <c r="LZ141" s="42" t="e">
        <f t="shared" si="191"/>
        <v>#VALUE!</v>
      </c>
      <c r="MA141" s="42" t="e">
        <f t="shared" si="191"/>
        <v>#VALUE!</v>
      </c>
      <c r="MB141" s="42" t="e">
        <f t="shared" si="191"/>
        <v>#VALUE!</v>
      </c>
      <c r="MC141" s="42" t="e">
        <f t="shared" si="191"/>
        <v>#VALUE!</v>
      </c>
      <c r="MD141" s="42" t="e">
        <f t="shared" si="191"/>
        <v>#VALUE!</v>
      </c>
      <c r="ME141" s="42" t="e">
        <f t="shared" si="191"/>
        <v>#VALUE!</v>
      </c>
      <c r="MF141" s="42" t="e">
        <f t="shared" si="191"/>
        <v>#VALUE!</v>
      </c>
      <c r="MG141" s="42" t="e">
        <f t="shared" si="191"/>
        <v>#VALUE!</v>
      </c>
      <c r="MH141" s="42" t="e">
        <f t="shared" si="191"/>
        <v>#VALUE!</v>
      </c>
      <c r="MI141" s="42" t="e">
        <f t="shared" si="191"/>
        <v>#VALUE!</v>
      </c>
      <c r="MJ141" s="42" t="e">
        <f t="shared" si="191"/>
        <v>#VALUE!</v>
      </c>
      <c r="MK141" s="42" t="e">
        <f t="shared" si="191"/>
        <v>#VALUE!</v>
      </c>
      <c r="ML141" s="42" t="e">
        <f t="shared" si="191"/>
        <v>#VALUE!</v>
      </c>
      <c r="MM141" s="42" t="e">
        <f t="shared" si="191"/>
        <v>#VALUE!</v>
      </c>
      <c r="MN141" s="42" t="e">
        <f t="shared" si="191"/>
        <v>#VALUE!</v>
      </c>
      <c r="MO141" s="42" t="e">
        <f t="shared" si="191"/>
        <v>#VALUE!</v>
      </c>
      <c r="MP141" s="42" t="e">
        <f t="shared" si="191"/>
        <v>#VALUE!</v>
      </c>
      <c r="MQ141" s="42" t="e">
        <f t="shared" si="191"/>
        <v>#VALUE!</v>
      </c>
      <c r="MR141" s="42" t="e">
        <f t="shared" si="191"/>
        <v>#VALUE!</v>
      </c>
      <c r="MS141" s="42" t="e">
        <f t="shared" si="191"/>
        <v>#VALUE!</v>
      </c>
      <c r="MT141" s="42" t="e">
        <f t="shared" si="191"/>
        <v>#VALUE!</v>
      </c>
      <c r="MU141" s="42" t="e">
        <f t="shared" si="191"/>
        <v>#VALUE!</v>
      </c>
      <c r="MV141" s="42" t="e">
        <f t="shared" si="191"/>
        <v>#VALUE!</v>
      </c>
      <c r="MW141" s="42" t="e">
        <f t="shared" si="191"/>
        <v>#VALUE!</v>
      </c>
      <c r="MX141" s="42" t="e">
        <f t="shared" si="191"/>
        <v>#VALUE!</v>
      </c>
      <c r="MY141" s="42" t="e">
        <f t="shared" si="191"/>
        <v>#VALUE!</v>
      </c>
      <c r="MZ141" s="42" t="e">
        <f t="shared" si="191"/>
        <v>#VALUE!</v>
      </c>
      <c r="NA141" s="42" t="e">
        <f t="shared" si="191"/>
        <v>#VALUE!</v>
      </c>
      <c r="NB141" s="42" t="e">
        <f t="shared" si="191"/>
        <v>#VALUE!</v>
      </c>
      <c r="NC141" s="42" t="e">
        <f t="shared" si="191"/>
        <v>#VALUE!</v>
      </c>
      <c r="ND141" s="42" t="e">
        <f t="shared" si="191"/>
        <v>#VALUE!</v>
      </c>
      <c r="NE141" s="42" t="e">
        <f t="shared" si="191"/>
        <v>#VALUE!</v>
      </c>
      <c r="NF141" s="42" t="e">
        <f t="shared" si="191"/>
        <v>#VALUE!</v>
      </c>
      <c r="NG141" s="42" t="e">
        <f t="shared" si="191"/>
        <v>#VALUE!</v>
      </c>
      <c r="NH141" s="42" t="e">
        <f t="shared" si="191"/>
        <v>#VALUE!</v>
      </c>
      <c r="NI141" s="42" t="e">
        <f t="shared" si="191"/>
        <v>#VALUE!</v>
      </c>
    </row>
    <row r="142" spans="1:373" s="34" customFormat="1" ht="14.4" outlineLevel="1" x14ac:dyDescent="0.2">
      <c r="A142" s="1048"/>
      <c r="B142" s="18"/>
      <c r="C142" s="14"/>
      <c r="D142" s="46"/>
      <c r="E142" s="57" t="s">
        <v>218</v>
      </c>
      <c r="F142" s="58"/>
      <c r="G142" s="85">
        <v>0</v>
      </c>
      <c r="H142" s="62"/>
      <c r="I142" s="62"/>
      <c r="J142" s="62">
        <v>0</v>
      </c>
      <c r="K142" s="62">
        <v>0</v>
      </c>
      <c r="L142" s="62">
        <v>0</v>
      </c>
      <c r="M142" s="62">
        <v>0</v>
      </c>
      <c r="N142" s="62">
        <v>0</v>
      </c>
      <c r="O142" s="62"/>
      <c r="P142" s="62"/>
      <c r="Q142" s="62">
        <v>0</v>
      </c>
      <c r="R142" s="62">
        <v>9.6029999999999998</v>
      </c>
      <c r="S142" s="62">
        <v>0</v>
      </c>
      <c r="T142" s="62">
        <v>0</v>
      </c>
      <c r="U142" s="62">
        <v>0</v>
      </c>
      <c r="V142" s="62"/>
      <c r="W142" s="62"/>
      <c r="X142" s="62">
        <v>0</v>
      </c>
      <c r="Y142" s="62">
        <v>320.10000000000002</v>
      </c>
      <c r="Z142" s="62">
        <v>53.35</v>
      </c>
      <c r="AA142" s="62">
        <v>53.35</v>
      </c>
      <c r="AB142" s="62">
        <v>57.618000000000002</v>
      </c>
      <c r="AC142" s="62"/>
      <c r="AD142" s="62"/>
      <c r="AE142" s="62">
        <v>0</v>
      </c>
      <c r="AF142" s="62">
        <v>106.7</v>
      </c>
      <c r="AG142" s="62">
        <v>0</v>
      </c>
      <c r="AH142" s="62">
        <v>0</v>
      </c>
      <c r="AI142" s="62"/>
      <c r="AJ142" s="62"/>
      <c r="AK142" s="62"/>
      <c r="AL142" s="62">
        <v>154.715</v>
      </c>
      <c r="AM142" s="62">
        <v>227.27100000000002</v>
      </c>
      <c r="AN142" s="62">
        <v>352.11</v>
      </c>
      <c r="AO142" s="62">
        <v>119.50399999999999</v>
      </c>
      <c r="AP142" s="62">
        <v>0</v>
      </c>
      <c r="AQ142" s="62"/>
      <c r="AR142" s="62"/>
      <c r="AS142" s="62"/>
      <c r="AT142" s="62">
        <v>339.30599999999998</v>
      </c>
      <c r="AU142" s="62">
        <v>314.76499999999993</v>
      </c>
      <c r="AV142" s="62">
        <v>266.75</v>
      </c>
      <c r="AW142" s="62">
        <v>281.68799999999999</v>
      </c>
      <c r="AX142" s="62"/>
      <c r="AY142" s="62"/>
      <c r="AZ142" s="62">
        <v>252.87899999999999</v>
      </c>
      <c r="BA142" s="62">
        <v>735.16300000000001</v>
      </c>
      <c r="BB142" s="62">
        <v>72.555999999999997</v>
      </c>
      <c r="BC142" s="62">
        <v>45.881</v>
      </c>
      <c r="BD142" s="62">
        <v>49.082000000000001</v>
      </c>
      <c r="BE142" s="62"/>
      <c r="BF142" s="62"/>
      <c r="BG142" s="62">
        <v>0</v>
      </c>
      <c r="BH142" s="62">
        <v>2.1339999999999999</v>
      </c>
      <c r="BI142" s="62">
        <v>54.417000000000002</v>
      </c>
      <c r="BJ142" s="62">
        <v>44.814</v>
      </c>
      <c r="BK142" s="62">
        <v>20.273</v>
      </c>
      <c r="BL142" s="62"/>
      <c r="BM142" s="62"/>
      <c r="BN142" s="62">
        <v>0</v>
      </c>
      <c r="BO142" s="62">
        <v>0</v>
      </c>
      <c r="BP142" s="62">
        <v>23.474</v>
      </c>
      <c r="BQ142" s="62">
        <v>23.474</v>
      </c>
      <c r="BR142" s="62">
        <v>0</v>
      </c>
      <c r="BS142" s="62">
        <v>0</v>
      </c>
      <c r="BT142" s="62"/>
      <c r="BU142" s="62"/>
      <c r="BV142" s="62">
        <v>9.6029999999999998</v>
      </c>
      <c r="BW142" s="62">
        <v>0</v>
      </c>
      <c r="BX142" s="62">
        <v>0</v>
      </c>
      <c r="BY142" s="62">
        <v>0</v>
      </c>
      <c r="BZ142" s="62">
        <v>0</v>
      </c>
      <c r="CA142" s="62"/>
      <c r="CB142" s="62"/>
      <c r="CC142" s="62">
        <v>0</v>
      </c>
      <c r="CD142" s="62">
        <v>0</v>
      </c>
      <c r="CE142" s="62">
        <v>21.34</v>
      </c>
      <c r="CF142" s="62">
        <v>0</v>
      </c>
      <c r="CG142" s="62">
        <v>0</v>
      </c>
      <c r="CH142" s="62"/>
      <c r="CI142" s="62"/>
      <c r="CJ142" s="62">
        <v>0</v>
      </c>
      <c r="CK142" s="62">
        <v>353.17700000000002</v>
      </c>
      <c r="CL142" s="62">
        <v>4.2679999999999998</v>
      </c>
      <c r="CM142" s="62">
        <v>0</v>
      </c>
      <c r="CN142" s="62"/>
      <c r="CO142" s="62"/>
      <c r="CP142" s="62"/>
      <c r="CQ142" s="62"/>
      <c r="CR142" s="62"/>
      <c r="CS142" s="62"/>
      <c r="CT142" s="62">
        <v>0</v>
      </c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  <c r="EA142" s="62"/>
      <c r="EB142" s="62"/>
      <c r="EC142" s="62"/>
      <c r="ED142" s="62"/>
      <c r="EE142" s="62"/>
      <c r="EF142" s="62"/>
      <c r="EG142" s="62"/>
      <c r="EH142" s="62"/>
      <c r="EI142" s="62"/>
      <c r="EJ142" s="62"/>
      <c r="EK142" s="62"/>
      <c r="EL142" s="62"/>
      <c r="EM142" s="62"/>
      <c r="EN142" s="62"/>
      <c r="EO142" s="62"/>
      <c r="EP142" s="62"/>
      <c r="EQ142" s="62"/>
      <c r="ER142" s="62"/>
      <c r="ES142" s="62"/>
      <c r="ET142" s="62"/>
      <c r="EU142" s="62"/>
      <c r="EV142" s="62"/>
      <c r="EW142" s="62"/>
      <c r="EX142" s="62"/>
      <c r="EY142" s="62"/>
      <c r="EZ142" s="62"/>
      <c r="FA142" s="62"/>
      <c r="FB142" s="62"/>
      <c r="FC142" s="62"/>
      <c r="FD142" s="62"/>
      <c r="FE142" s="62"/>
      <c r="FF142" s="62">
        <v>1759.4830322265625</v>
      </c>
      <c r="FG142" s="62">
        <v>0</v>
      </c>
      <c r="FH142" s="62">
        <v>0</v>
      </c>
      <c r="FI142" s="62">
        <v>732.83</v>
      </c>
      <c r="FJ142" s="62"/>
      <c r="FK142" s="62"/>
      <c r="FL142" s="62">
        <v>5478.0000000000009</v>
      </c>
      <c r="FM142" s="62"/>
      <c r="FN142" s="62"/>
      <c r="FO142" s="62">
        <v>5477.880000000001</v>
      </c>
      <c r="FP142" s="62"/>
      <c r="FQ142" s="62">
        <v>5477.880000000001</v>
      </c>
      <c r="FR142" s="62"/>
      <c r="FS142" s="62"/>
      <c r="FT142" s="62"/>
      <c r="FU142" s="62"/>
      <c r="FV142" s="62"/>
      <c r="FW142" s="62"/>
      <c r="FX142" s="62"/>
      <c r="FY142" s="62"/>
      <c r="FZ142" s="62"/>
      <c r="GA142" s="62"/>
      <c r="GB142" s="62"/>
      <c r="GC142" s="62"/>
      <c r="GD142" s="62"/>
      <c r="GE142" s="62"/>
      <c r="GF142" s="62"/>
      <c r="GG142" s="62"/>
      <c r="GH142" s="62"/>
      <c r="GI142" s="62"/>
      <c r="GJ142" s="62"/>
      <c r="GK142" s="62"/>
      <c r="GL142" s="62"/>
      <c r="GM142" s="62"/>
      <c r="GN142" s="62"/>
      <c r="GO142" s="62"/>
      <c r="GP142" s="62"/>
      <c r="GQ142" s="62"/>
      <c r="GR142" s="62"/>
      <c r="GS142" s="62"/>
      <c r="GT142" s="62"/>
      <c r="GU142" s="62"/>
      <c r="GV142" s="62"/>
      <c r="GW142" s="62"/>
      <c r="GX142" s="62"/>
      <c r="GY142" s="62"/>
      <c r="GZ142" s="62"/>
      <c r="HA142" s="62"/>
      <c r="HB142" s="62"/>
      <c r="HC142" s="62"/>
      <c r="HD142" s="62"/>
      <c r="HE142" s="62"/>
      <c r="HF142" s="62"/>
      <c r="HG142" s="62"/>
      <c r="HH142" s="62"/>
      <c r="HI142" s="62"/>
      <c r="HJ142" s="62"/>
      <c r="HK142" s="62"/>
      <c r="HL142" s="62"/>
      <c r="HM142" s="62"/>
      <c r="HN142" s="62"/>
      <c r="HO142" s="62"/>
      <c r="HP142" s="62"/>
      <c r="HQ142" s="62"/>
      <c r="HR142" s="62"/>
      <c r="HS142" s="62"/>
      <c r="HT142" s="62"/>
      <c r="HU142" s="62"/>
      <c r="HV142" s="62"/>
      <c r="HW142" s="62"/>
      <c r="HX142" s="62"/>
      <c r="HY142" s="62"/>
      <c r="HZ142" s="62"/>
      <c r="IA142" s="62"/>
      <c r="IB142" s="62"/>
      <c r="IC142" s="62"/>
      <c r="ID142" s="62"/>
      <c r="IE142" s="62"/>
      <c r="IF142" s="62"/>
      <c r="IG142" s="62"/>
      <c r="IH142" s="62"/>
      <c r="II142" s="62"/>
      <c r="IJ142" s="62"/>
      <c r="IK142" s="62"/>
      <c r="IL142" s="62"/>
      <c r="IM142" s="62"/>
      <c r="IN142" s="62"/>
      <c r="IO142" s="62"/>
      <c r="IP142" s="62"/>
      <c r="IQ142" s="62"/>
      <c r="IR142" s="62"/>
      <c r="IS142" s="62"/>
      <c r="IT142" s="62"/>
      <c r="IU142" s="62"/>
      <c r="IV142" s="62"/>
      <c r="IW142" s="62"/>
      <c r="IX142" s="62"/>
      <c r="IY142" s="62"/>
      <c r="IZ142" s="62"/>
      <c r="JA142" s="62"/>
      <c r="JB142" s="62"/>
      <c r="JC142" s="62"/>
      <c r="JD142" s="62"/>
      <c r="JE142" s="62"/>
      <c r="JF142" s="62"/>
      <c r="JG142" s="62"/>
      <c r="JH142" s="62"/>
      <c r="JI142" s="62"/>
      <c r="JJ142" s="62"/>
      <c r="JK142" s="62"/>
      <c r="JL142" s="62"/>
      <c r="JM142" s="62"/>
      <c r="JN142" s="62"/>
      <c r="JO142" s="62"/>
      <c r="JP142" s="62"/>
      <c r="JQ142" s="62"/>
      <c r="JR142" s="62"/>
      <c r="JS142" s="62"/>
      <c r="JT142" s="62"/>
      <c r="JU142" s="62"/>
      <c r="JV142" s="62"/>
      <c r="JW142" s="62"/>
      <c r="JX142" s="62"/>
      <c r="JY142" s="62"/>
      <c r="JZ142" s="62"/>
      <c r="KA142" s="62"/>
      <c r="KB142" s="62"/>
      <c r="KC142" s="62"/>
      <c r="KD142" s="62"/>
      <c r="KE142" s="62"/>
      <c r="KF142" s="62"/>
      <c r="KG142" s="62"/>
      <c r="KH142" s="62"/>
      <c r="KI142" s="62"/>
      <c r="KJ142" s="62"/>
      <c r="KK142" s="62"/>
      <c r="KL142" s="62"/>
      <c r="KM142" s="62"/>
      <c r="KN142" s="62"/>
      <c r="KO142" s="62"/>
      <c r="KP142" s="62"/>
      <c r="KQ142" s="62"/>
      <c r="KR142" s="62"/>
      <c r="KS142" s="62"/>
      <c r="KT142" s="62"/>
      <c r="KU142" s="62"/>
      <c r="KV142" s="62"/>
      <c r="KW142" s="62"/>
      <c r="KX142" s="62"/>
      <c r="KY142" s="62"/>
      <c r="KZ142" s="62"/>
      <c r="LA142" s="62"/>
      <c r="LB142" s="62"/>
      <c r="LC142" s="62"/>
      <c r="LD142" s="62"/>
      <c r="LE142" s="62"/>
      <c r="LF142" s="62"/>
      <c r="LG142" s="62"/>
      <c r="LH142" s="62"/>
      <c r="LI142" s="62"/>
      <c r="LJ142" s="62"/>
      <c r="LK142" s="62"/>
      <c r="LL142" s="62"/>
      <c r="LM142" s="62"/>
      <c r="LN142" s="62"/>
      <c r="LO142" s="62"/>
      <c r="LP142" s="62"/>
      <c r="LQ142" s="62"/>
      <c r="LR142" s="62"/>
      <c r="LS142" s="62"/>
      <c r="LT142" s="62"/>
      <c r="LU142" s="62"/>
      <c r="LV142" s="62"/>
      <c r="LW142" s="62"/>
      <c r="LX142" s="62"/>
      <c r="LY142" s="62"/>
      <c r="LZ142" s="62"/>
      <c r="MA142" s="62"/>
      <c r="MB142" s="62"/>
      <c r="MC142" s="62"/>
      <c r="MD142" s="62"/>
      <c r="ME142" s="62"/>
      <c r="MF142" s="62"/>
      <c r="MG142" s="62"/>
      <c r="MH142" s="62"/>
      <c r="MI142" s="62"/>
      <c r="MJ142" s="62"/>
      <c r="MK142" s="62"/>
      <c r="ML142" s="62"/>
      <c r="MM142" s="62"/>
      <c r="MN142" s="62"/>
      <c r="MO142" s="62"/>
      <c r="MP142" s="62"/>
      <c r="MQ142" s="62"/>
      <c r="MR142" s="62"/>
      <c r="MS142" s="62"/>
      <c r="MT142" s="62"/>
      <c r="MU142" s="62"/>
      <c r="MV142" s="62"/>
      <c r="MW142" s="62"/>
      <c r="MX142" s="62"/>
      <c r="MY142" s="62"/>
      <c r="MZ142" s="62"/>
      <c r="NA142" s="62"/>
      <c r="NB142" s="62"/>
      <c r="NC142" s="62"/>
      <c r="ND142" s="62"/>
      <c r="NE142" s="62"/>
      <c r="NF142" s="62"/>
      <c r="NG142" s="62"/>
      <c r="NH142" s="62"/>
      <c r="NI142" s="62"/>
    </row>
    <row r="143" spans="1:373" s="34" customFormat="1" ht="14.4" outlineLevel="1" x14ac:dyDescent="0.2">
      <c r="A143" s="1048"/>
      <c r="B143" s="17" t="s">
        <v>37</v>
      </c>
      <c r="C143" s="14"/>
      <c r="D143" s="46"/>
      <c r="E143" s="57" t="s">
        <v>221</v>
      </c>
      <c r="F143" s="58"/>
      <c r="G143" s="86">
        <v>0</v>
      </c>
      <c r="H143" s="63"/>
      <c r="I143" s="63"/>
      <c r="J143" s="63">
        <v>0</v>
      </c>
      <c r="K143" s="63">
        <v>0</v>
      </c>
      <c r="L143" s="63">
        <v>0</v>
      </c>
      <c r="M143" s="63">
        <v>0</v>
      </c>
      <c r="N143" s="63">
        <v>0</v>
      </c>
      <c r="O143" s="63"/>
      <c r="P143" s="63"/>
      <c r="Q143" s="63">
        <v>0</v>
      </c>
      <c r="R143" s="63">
        <v>0</v>
      </c>
      <c r="S143" s="63">
        <v>0</v>
      </c>
      <c r="T143" s="63">
        <v>0</v>
      </c>
      <c r="U143" s="63">
        <v>0</v>
      </c>
      <c r="V143" s="63"/>
      <c r="W143" s="63"/>
      <c r="X143" s="63">
        <v>0</v>
      </c>
      <c r="Y143" s="63">
        <v>0</v>
      </c>
      <c r="Z143" s="63">
        <v>0</v>
      </c>
      <c r="AA143" s="63">
        <v>0</v>
      </c>
      <c r="AB143" s="63">
        <v>0</v>
      </c>
      <c r="AC143" s="63"/>
      <c r="AD143" s="63"/>
      <c r="AE143" s="63">
        <v>0</v>
      </c>
      <c r="AF143" s="63">
        <v>0</v>
      </c>
      <c r="AG143" s="63">
        <v>0</v>
      </c>
      <c r="AH143" s="63">
        <v>0</v>
      </c>
      <c r="AI143" s="63"/>
      <c r="AJ143" s="63"/>
      <c r="AK143" s="63"/>
      <c r="AL143" s="63">
        <v>0</v>
      </c>
      <c r="AM143" s="63">
        <v>0</v>
      </c>
      <c r="AN143" s="63">
        <v>0</v>
      </c>
      <c r="AO143" s="63">
        <v>0</v>
      </c>
      <c r="AP143" s="63">
        <v>0</v>
      </c>
      <c r="AQ143" s="63"/>
      <c r="AR143" s="63"/>
      <c r="AS143" s="63"/>
      <c r="AT143" s="63">
        <v>0</v>
      </c>
      <c r="AU143" s="63">
        <v>0</v>
      </c>
      <c r="AV143" s="63">
        <v>0</v>
      </c>
      <c r="AW143" s="63">
        <v>0</v>
      </c>
      <c r="AX143" s="63"/>
      <c r="AY143" s="63"/>
      <c r="AZ143" s="63">
        <v>0</v>
      </c>
      <c r="BA143" s="63">
        <v>0</v>
      </c>
      <c r="BB143" s="63">
        <v>0</v>
      </c>
      <c r="BC143" s="63">
        <v>0</v>
      </c>
      <c r="BD143" s="63">
        <v>0</v>
      </c>
      <c r="BE143" s="63"/>
      <c r="BF143" s="63"/>
      <c r="BG143" s="63">
        <v>0</v>
      </c>
      <c r="BH143" s="63">
        <v>0</v>
      </c>
      <c r="BI143" s="63">
        <v>0</v>
      </c>
      <c r="BJ143" s="63">
        <v>0</v>
      </c>
      <c r="BK143" s="63">
        <v>0</v>
      </c>
      <c r="BL143" s="63"/>
      <c r="BM143" s="63"/>
      <c r="BN143" s="63">
        <v>0</v>
      </c>
      <c r="BO143" s="63">
        <v>0</v>
      </c>
      <c r="BP143" s="63">
        <v>0</v>
      </c>
      <c r="BQ143" s="63">
        <v>0</v>
      </c>
      <c r="BR143" s="63">
        <v>0</v>
      </c>
      <c r="BS143" s="63">
        <v>0</v>
      </c>
      <c r="BT143" s="63"/>
      <c r="BU143" s="63"/>
      <c r="BV143" s="63">
        <v>0</v>
      </c>
      <c r="BW143" s="63">
        <v>0</v>
      </c>
      <c r="BX143" s="63">
        <v>0</v>
      </c>
      <c r="BY143" s="63">
        <v>0</v>
      </c>
      <c r="BZ143" s="63">
        <v>0</v>
      </c>
      <c r="CA143" s="63"/>
      <c r="CB143" s="63"/>
      <c r="CC143" s="63">
        <v>0</v>
      </c>
      <c r="CD143" s="63">
        <v>0</v>
      </c>
      <c r="CE143" s="63">
        <v>0</v>
      </c>
      <c r="CF143" s="63">
        <v>0</v>
      </c>
      <c r="CG143" s="63">
        <v>0</v>
      </c>
      <c r="CH143" s="63"/>
      <c r="CI143" s="63"/>
      <c r="CJ143" s="63">
        <v>0</v>
      </c>
      <c r="CK143" s="63">
        <v>0</v>
      </c>
      <c r="CL143" s="63">
        <v>0</v>
      </c>
      <c r="CM143" s="63">
        <v>0</v>
      </c>
      <c r="CN143" s="63"/>
      <c r="CO143" s="63"/>
      <c r="CP143" s="63"/>
      <c r="CQ143" s="63"/>
      <c r="CR143" s="63"/>
      <c r="CS143" s="63"/>
      <c r="CT143" s="63">
        <v>0</v>
      </c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  <c r="DY143" s="63"/>
      <c r="DZ143" s="63"/>
      <c r="EA143" s="63"/>
      <c r="EB143" s="63"/>
      <c r="EC143" s="63"/>
      <c r="ED143" s="63"/>
      <c r="EE143" s="63"/>
      <c r="EF143" s="63"/>
      <c r="EG143" s="63"/>
      <c r="EH143" s="63"/>
      <c r="EI143" s="63"/>
      <c r="EJ143" s="63"/>
      <c r="EK143" s="63"/>
      <c r="EL143" s="63"/>
      <c r="EM143" s="63"/>
      <c r="EN143" s="63"/>
      <c r="EO143" s="63"/>
      <c r="EP143" s="63"/>
      <c r="EQ143" s="63"/>
      <c r="ER143" s="63"/>
      <c r="ES143" s="63"/>
      <c r="ET143" s="63"/>
      <c r="EU143" s="63"/>
      <c r="EV143" s="63"/>
      <c r="EW143" s="63"/>
      <c r="EX143" s="63"/>
      <c r="EY143" s="63"/>
      <c r="EZ143" s="63"/>
      <c r="FA143" s="63"/>
      <c r="FB143" s="63"/>
      <c r="FC143" s="63"/>
      <c r="FD143" s="63"/>
      <c r="FE143" s="63"/>
      <c r="FF143" s="63">
        <v>0</v>
      </c>
      <c r="FG143" s="63">
        <v>0</v>
      </c>
      <c r="FH143" s="63">
        <v>0</v>
      </c>
      <c r="FI143" s="63">
        <v>0</v>
      </c>
      <c r="FJ143" s="63"/>
      <c r="FK143" s="63"/>
      <c r="FL143" s="63">
        <v>476.89400000000001</v>
      </c>
      <c r="FM143" s="63"/>
      <c r="FN143" s="63"/>
      <c r="FO143" s="63">
        <v>543.93899999999996</v>
      </c>
      <c r="FP143" s="63"/>
      <c r="FQ143" s="63">
        <v>34.396999999999998</v>
      </c>
      <c r="FR143" s="63"/>
      <c r="FS143" s="63"/>
      <c r="FT143" s="63"/>
      <c r="FU143" s="63"/>
      <c r="FV143" s="63"/>
      <c r="FW143" s="63"/>
      <c r="FX143" s="63"/>
      <c r="FY143" s="63"/>
      <c r="FZ143" s="63"/>
      <c r="GA143" s="63"/>
      <c r="GB143" s="63"/>
      <c r="GC143" s="63"/>
      <c r="GD143" s="63"/>
      <c r="GE143" s="63"/>
      <c r="GF143" s="63"/>
      <c r="GG143" s="63"/>
      <c r="GH143" s="63"/>
      <c r="GI143" s="63"/>
      <c r="GJ143" s="63"/>
      <c r="GK143" s="63"/>
      <c r="GL143" s="63"/>
      <c r="GM143" s="63"/>
      <c r="GN143" s="63"/>
      <c r="GO143" s="63"/>
      <c r="GP143" s="63"/>
      <c r="GQ143" s="63"/>
      <c r="GR143" s="63"/>
      <c r="GS143" s="63"/>
      <c r="GT143" s="63"/>
      <c r="GU143" s="63"/>
      <c r="GV143" s="63"/>
      <c r="GW143" s="63"/>
      <c r="GX143" s="63"/>
      <c r="GY143" s="63"/>
      <c r="GZ143" s="63"/>
      <c r="HA143" s="63"/>
      <c r="HB143" s="63"/>
      <c r="HC143" s="63"/>
      <c r="HD143" s="63"/>
      <c r="HE143" s="63"/>
      <c r="HF143" s="63"/>
      <c r="HG143" s="63"/>
      <c r="HH143" s="63"/>
      <c r="HI143" s="63"/>
      <c r="HJ143" s="63"/>
      <c r="HK143" s="63"/>
      <c r="HL143" s="63"/>
      <c r="HM143" s="63"/>
      <c r="HN143" s="63"/>
      <c r="HO143" s="63"/>
      <c r="HP143" s="63"/>
      <c r="HQ143" s="63"/>
      <c r="HR143" s="63"/>
      <c r="HS143" s="63"/>
      <c r="HT143" s="63"/>
      <c r="HU143" s="63"/>
      <c r="HV143" s="63"/>
      <c r="HW143" s="63"/>
      <c r="HX143" s="63"/>
      <c r="HY143" s="63"/>
      <c r="HZ143" s="63"/>
      <c r="IA143" s="63"/>
      <c r="IB143" s="63"/>
      <c r="IC143" s="63"/>
      <c r="ID143" s="63"/>
      <c r="IE143" s="63"/>
      <c r="IF143" s="63"/>
      <c r="IG143" s="63"/>
      <c r="IH143" s="63"/>
      <c r="II143" s="63"/>
      <c r="IJ143" s="63"/>
      <c r="IK143" s="63"/>
      <c r="IL143" s="63"/>
      <c r="IM143" s="63"/>
      <c r="IN143" s="63"/>
      <c r="IO143" s="63"/>
      <c r="IP143" s="63"/>
      <c r="IQ143" s="63"/>
      <c r="IR143" s="63"/>
      <c r="IS143" s="63"/>
      <c r="IT143" s="63"/>
      <c r="IU143" s="63"/>
      <c r="IV143" s="63"/>
      <c r="IW143" s="63"/>
      <c r="IX143" s="63"/>
      <c r="IY143" s="63"/>
      <c r="IZ143" s="63"/>
      <c r="JA143" s="63"/>
      <c r="JB143" s="63"/>
      <c r="JC143" s="63"/>
      <c r="JD143" s="63"/>
      <c r="JE143" s="63"/>
      <c r="JF143" s="63"/>
      <c r="JG143" s="63"/>
      <c r="JH143" s="63"/>
      <c r="JI143" s="63"/>
      <c r="JJ143" s="63"/>
      <c r="JK143" s="63"/>
      <c r="JL143" s="63"/>
      <c r="JM143" s="63"/>
      <c r="JN143" s="63"/>
      <c r="JO143" s="63"/>
      <c r="JP143" s="63"/>
      <c r="JQ143" s="63"/>
      <c r="JR143" s="63"/>
      <c r="JS143" s="63"/>
      <c r="JT143" s="63"/>
      <c r="JU143" s="63"/>
      <c r="JV143" s="63"/>
      <c r="JW143" s="63"/>
      <c r="JX143" s="63"/>
      <c r="JY143" s="63"/>
      <c r="JZ143" s="63"/>
      <c r="KA143" s="63"/>
      <c r="KB143" s="63"/>
      <c r="KC143" s="63"/>
      <c r="KD143" s="63"/>
      <c r="KE143" s="63"/>
      <c r="KF143" s="63"/>
      <c r="KG143" s="63"/>
      <c r="KH143" s="63"/>
      <c r="KI143" s="63"/>
      <c r="KJ143" s="63"/>
      <c r="KK143" s="63"/>
      <c r="KL143" s="63"/>
      <c r="KM143" s="63"/>
      <c r="KN143" s="63"/>
      <c r="KO143" s="63"/>
      <c r="KP143" s="63"/>
      <c r="KQ143" s="63"/>
      <c r="KR143" s="63"/>
      <c r="KS143" s="63"/>
      <c r="KT143" s="63"/>
      <c r="KU143" s="63"/>
      <c r="KV143" s="63"/>
      <c r="KW143" s="63"/>
      <c r="KX143" s="63"/>
      <c r="KY143" s="63"/>
      <c r="KZ143" s="63"/>
      <c r="LA143" s="63"/>
      <c r="LB143" s="63"/>
      <c r="LC143" s="63"/>
      <c r="LD143" s="63"/>
      <c r="LE143" s="63"/>
      <c r="LF143" s="63"/>
      <c r="LG143" s="63"/>
      <c r="LH143" s="63"/>
      <c r="LI143" s="63"/>
      <c r="LJ143" s="63"/>
      <c r="LK143" s="63"/>
      <c r="LL143" s="63"/>
      <c r="LM143" s="63"/>
      <c r="LN143" s="63"/>
      <c r="LO143" s="63"/>
      <c r="LP143" s="63"/>
      <c r="LQ143" s="63"/>
      <c r="LR143" s="63"/>
      <c r="LS143" s="63"/>
      <c r="LT143" s="63"/>
      <c r="LU143" s="63"/>
      <c r="LV143" s="63"/>
      <c r="LW143" s="63"/>
      <c r="LX143" s="63"/>
      <c r="LY143" s="63"/>
      <c r="LZ143" s="63"/>
      <c r="MA143" s="63"/>
      <c r="MB143" s="63"/>
      <c r="MC143" s="63"/>
      <c r="MD143" s="63"/>
      <c r="ME143" s="63"/>
      <c r="MF143" s="63"/>
      <c r="MG143" s="63"/>
      <c r="MH143" s="63"/>
      <c r="MI143" s="63"/>
      <c r="MJ143" s="63"/>
      <c r="MK143" s="63"/>
      <c r="ML143" s="63"/>
      <c r="MM143" s="63"/>
      <c r="MN143" s="63"/>
      <c r="MO143" s="63"/>
      <c r="MP143" s="63"/>
      <c r="MQ143" s="63"/>
      <c r="MR143" s="63"/>
      <c r="MS143" s="63"/>
      <c r="MT143" s="63"/>
      <c r="MU143" s="63"/>
      <c r="MV143" s="63"/>
      <c r="MW143" s="63"/>
      <c r="MX143" s="63"/>
      <c r="MY143" s="63"/>
      <c r="MZ143" s="63"/>
      <c r="NA143" s="63"/>
      <c r="NB143" s="63"/>
      <c r="NC143" s="63"/>
      <c r="ND143" s="63"/>
      <c r="NE143" s="63"/>
      <c r="NF143" s="63"/>
      <c r="NG143" s="63"/>
      <c r="NH143" s="63"/>
      <c r="NI143" s="63"/>
    </row>
    <row r="144" spans="1:373" s="34" customFormat="1" ht="15" outlineLevel="1" thickBot="1" x14ac:dyDescent="0.25">
      <c r="A144" s="1049"/>
      <c r="B144" s="36">
        <f>B142/30</f>
        <v>0</v>
      </c>
      <c r="C144" s="38"/>
      <c r="D144" s="47"/>
      <c r="E144" s="27" t="s">
        <v>3</v>
      </c>
      <c r="F144" s="25"/>
      <c r="G144" s="84">
        <v>6560.1880000000001</v>
      </c>
      <c r="H144" s="33" t="e">
        <f t="shared" ref="H144:BT144" si="192">H141+H137+H145</f>
        <v>#VALUE!</v>
      </c>
      <c r="I144" s="33" t="e">
        <f t="shared" si="192"/>
        <v>#VALUE!</v>
      </c>
      <c r="J144" s="33" t="e">
        <f t="shared" si="192"/>
        <v>#VALUE!</v>
      </c>
      <c r="K144" s="33" t="e">
        <f t="shared" si="192"/>
        <v>#VALUE!</v>
      </c>
      <c r="L144" s="33" t="e">
        <f t="shared" si="192"/>
        <v>#VALUE!</v>
      </c>
      <c r="M144" s="33" t="e">
        <f t="shared" si="192"/>
        <v>#VALUE!</v>
      </c>
      <c r="N144" s="33" t="e">
        <f t="shared" si="192"/>
        <v>#VALUE!</v>
      </c>
      <c r="O144" s="33" t="e">
        <f t="shared" si="192"/>
        <v>#VALUE!</v>
      </c>
      <c r="P144" s="33" t="e">
        <f t="shared" si="192"/>
        <v>#VALUE!</v>
      </c>
      <c r="Q144" s="33" t="e">
        <f t="shared" si="192"/>
        <v>#VALUE!</v>
      </c>
      <c r="R144" s="33" t="e">
        <f t="shared" si="192"/>
        <v>#VALUE!</v>
      </c>
      <c r="S144" s="33" t="e">
        <f t="shared" si="192"/>
        <v>#VALUE!</v>
      </c>
      <c r="T144" s="33" t="e">
        <f t="shared" si="192"/>
        <v>#VALUE!</v>
      </c>
      <c r="U144" s="33" t="e">
        <f t="shared" si="192"/>
        <v>#VALUE!</v>
      </c>
      <c r="V144" s="33" t="e">
        <f t="shared" si="192"/>
        <v>#VALUE!</v>
      </c>
      <c r="W144" s="33" t="e">
        <f t="shared" si="192"/>
        <v>#VALUE!</v>
      </c>
      <c r="X144" s="33" t="e">
        <f t="shared" si="192"/>
        <v>#VALUE!</v>
      </c>
      <c r="Y144" s="33" t="e">
        <f t="shared" si="192"/>
        <v>#VALUE!</v>
      </c>
      <c r="Z144" s="33" t="e">
        <f t="shared" si="192"/>
        <v>#VALUE!</v>
      </c>
      <c r="AA144" s="33" t="e">
        <f t="shared" si="192"/>
        <v>#VALUE!</v>
      </c>
      <c r="AB144" s="33" t="e">
        <f t="shared" si="192"/>
        <v>#VALUE!</v>
      </c>
      <c r="AC144" s="33" t="e">
        <f t="shared" si="192"/>
        <v>#VALUE!</v>
      </c>
      <c r="AD144" s="33" t="e">
        <f t="shared" si="192"/>
        <v>#VALUE!</v>
      </c>
      <c r="AE144" s="33" t="e">
        <f t="shared" si="192"/>
        <v>#VALUE!</v>
      </c>
      <c r="AF144" s="33" t="e">
        <f t="shared" si="192"/>
        <v>#VALUE!</v>
      </c>
      <c r="AG144" s="33" t="e">
        <f t="shared" si="192"/>
        <v>#VALUE!</v>
      </c>
      <c r="AH144" s="33" t="e">
        <f t="shared" si="192"/>
        <v>#VALUE!</v>
      </c>
      <c r="AI144" s="33" t="e">
        <f t="shared" si="192"/>
        <v>#VALUE!</v>
      </c>
      <c r="AJ144" s="33" t="e">
        <f t="shared" si="192"/>
        <v>#VALUE!</v>
      </c>
      <c r="AK144" s="33" t="e">
        <f t="shared" si="192"/>
        <v>#VALUE!</v>
      </c>
      <c r="AL144" s="33" t="e">
        <f t="shared" si="192"/>
        <v>#VALUE!</v>
      </c>
      <c r="AM144" s="33" t="e">
        <f t="shared" si="192"/>
        <v>#VALUE!</v>
      </c>
      <c r="AN144" s="33" t="e">
        <f t="shared" si="192"/>
        <v>#VALUE!</v>
      </c>
      <c r="AO144" s="33" t="e">
        <f t="shared" si="192"/>
        <v>#VALUE!</v>
      </c>
      <c r="AP144" s="33" t="e">
        <f t="shared" si="192"/>
        <v>#VALUE!</v>
      </c>
      <c r="AQ144" s="33" t="e">
        <f t="shared" si="192"/>
        <v>#VALUE!</v>
      </c>
      <c r="AR144" s="33" t="e">
        <f t="shared" si="192"/>
        <v>#VALUE!</v>
      </c>
      <c r="AS144" s="33" t="e">
        <f t="shared" si="192"/>
        <v>#VALUE!</v>
      </c>
      <c r="AT144" s="33" t="e">
        <f t="shared" si="192"/>
        <v>#VALUE!</v>
      </c>
      <c r="AU144" s="33" t="e">
        <f t="shared" si="192"/>
        <v>#VALUE!</v>
      </c>
      <c r="AV144" s="33" t="e">
        <f t="shared" si="192"/>
        <v>#VALUE!</v>
      </c>
      <c r="AW144" s="33" t="e">
        <f t="shared" si="192"/>
        <v>#VALUE!</v>
      </c>
      <c r="AX144" s="33" t="e">
        <f t="shared" si="192"/>
        <v>#VALUE!</v>
      </c>
      <c r="AY144" s="33" t="e">
        <f t="shared" si="192"/>
        <v>#VALUE!</v>
      </c>
      <c r="AZ144" s="33" t="e">
        <f t="shared" si="192"/>
        <v>#VALUE!</v>
      </c>
      <c r="BA144" s="33" t="e">
        <f t="shared" si="192"/>
        <v>#VALUE!</v>
      </c>
      <c r="BB144" s="33" t="e">
        <f t="shared" si="192"/>
        <v>#VALUE!</v>
      </c>
      <c r="BC144" s="33" t="e">
        <f t="shared" si="192"/>
        <v>#VALUE!</v>
      </c>
      <c r="BD144" s="33" t="e">
        <f t="shared" si="192"/>
        <v>#VALUE!</v>
      </c>
      <c r="BE144" s="33" t="e">
        <f t="shared" si="192"/>
        <v>#VALUE!</v>
      </c>
      <c r="BF144" s="33" t="e">
        <f t="shared" si="192"/>
        <v>#VALUE!</v>
      </c>
      <c r="BG144" s="33" t="e">
        <f t="shared" si="192"/>
        <v>#VALUE!</v>
      </c>
      <c r="BH144" s="33" t="e">
        <f t="shared" si="192"/>
        <v>#VALUE!</v>
      </c>
      <c r="BI144" s="33" t="e">
        <f t="shared" si="192"/>
        <v>#VALUE!</v>
      </c>
      <c r="BJ144" s="33" t="e">
        <f t="shared" si="192"/>
        <v>#VALUE!</v>
      </c>
      <c r="BK144" s="33" t="e">
        <f t="shared" si="192"/>
        <v>#VALUE!</v>
      </c>
      <c r="BL144" s="33" t="e">
        <f t="shared" si="192"/>
        <v>#VALUE!</v>
      </c>
      <c r="BM144" s="33" t="e">
        <f t="shared" si="192"/>
        <v>#VALUE!</v>
      </c>
      <c r="BN144" s="33" t="e">
        <f>BN141+BN137+BN145</f>
        <v>#VALUE!</v>
      </c>
      <c r="BO144" s="33" t="e">
        <f t="shared" si="192"/>
        <v>#VALUE!</v>
      </c>
      <c r="BP144" s="33" t="e">
        <f t="shared" si="192"/>
        <v>#VALUE!</v>
      </c>
      <c r="BQ144" s="33" t="e">
        <f t="shared" si="192"/>
        <v>#VALUE!</v>
      </c>
      <c r="BR144" s="33" t="e">
        <f t="shared" si="192"/>
        <v>#VALUE!</v>
      </c>
      <c r="BS144" s="33" t="e">
        <f t="shared" si="192"/>
        <v>#VALUE!</v>
      </c>
      <c r="BT144" s="33" t="e">
        <f t="shared" si="192"/>
        <v>#VALUE!</v>
      </c>
      <c r="BU144" s="33" t="e">
        <f t="shared" ref="BU144:EF144" si="193">BU141+BU137+BU145</f>
        <v>#VALUE!</v>
      </c>
      <c r="BV144" s="33" t="e">
        <f t="shared" si="193"/>
        <v>#VALUE!</v>
      </c>
      <c r="BW144" s="33" t="e">
        <f t="shared" si="193"/>
        <v>#VALUE!</v>
      </c>
      <c r="BX144" s="33" t="e">
        <f t="shared" si="193"/>
        <v>#VALUE!</v>
      </c>
      <c r="BY144" s="33" t="e">
        <f t="shared" si="193"/>
        <v>#VALUE!</v>
      </c>
      <c r="BZ144" s="33" t="e">
        <f t="shared" si="193"/>
        <v>#VALUE!</v>
      </c>
      <c r="CA144" s="33" t="e">
        <f t="shared" si="193"/>
        <v>#VALUE!</v>
      </c>
      <c r="CB144" s="33" t="e">
        <f t="shared" si="193"/>
        <v>#VALUE!</v>
      </c>
      <c r="CC144" s="33" t="e">
        <f t="shared" si="193"/>
        <v>#VALUE!</v>
      </c>
      <c r="CD144" s="33" t="e">
        <f t="shared" si="193"/>
        <v>#VALUE!</v>
      </c>
      <c r="CE144" s="33" t="e">
        <f t="shared" si="193"/>
        <v>#VALUE!</v>
      </c>
      <c r="CF144" s="33" t="e">
        <f t="shared" si="193"/>
        <v>#VALUE!</v>
      </c>
      <c r="CG144" s="33" t="e">
        <f t="shared" si="193"/>
        <v>#VALUE!</v>
      </c>
      <c r="CH144" s="33" t="e">
        <f t="shared" si="193"/>
        <v>#VALUE!</v>
      </c>
      <c r="CI144" s="33" t="e">
        <f t="shared" si="193"/>
        <v>#VALUE!</v>
      </c>
      <c r="CJ144" s="33" t="e">
        <f t="shared" si="193"/>
        <v>#VALUE!</v>
      </c>
      <c r="CK144" s="33" t="e">
        <f t="shared" si="193"/>
        <v>#VALUE!</v>
      </c>
      <c r="CL144" s="33" t="e">
        <f t="shared" si="193"/>
        <v>#VALUE!</v>
      </c>
      <c r="CM144" s="33" t="e">
        <f t="shared" si="193"/>
        <v>#VALUE!</v>
      </c>
      <c r="CN144" s="33" t="e">
        <f t="shared" si="193"/>
        <v>#VALUE!</v>
      </c>
      <c r="CO144" s="33" t="e">
        <f t="shared" si="193"/>
        <v>#VALUE!</v>
      </c>
      <c r="CP144" s="33" t="e">
        <f t="shared" si="193"/>
        <v>#VALUE!</v>
      </c>
      <c r="CQ144" s="33" t="e">
        <f t="shared" si="193"/>
        <v>#VALUE!</v>
      </c>
      <c r="CR144" s="33" t="e">
        <f t="shared" si="193"/>
        <v>#VALUE!</v>
      </c>
      <c r="CS144" s="33" t="e">
        <f t="shared" si="193"/>
        <v>#VALUE!</v>
      </c>
      <c r="CT144" s="33" t="e">
        <f t="shared" si="193"/>
        <v>#VALUE!</v>
      </c>
      <c r="CU144" s="33" t="e">
        <f t="shared" si="193"/>
        <v>#VALUE!</v>
      </c>
      <c r="CV144" s="33" t="e">
        <f t="shared" si="193"/>
        <v>#VALUE!</v>
      </c>
      <c r="CW144" s="33" t="e">
        <f t="shared" si="193"/>
        <v>#VALUE!</v>
      </c>
      <c r="CX144" s="33" t="e">
        <f t="shared" si="193"/>
        <v>#VALUE!</v>
      </c>
      <c r="CY144" s="33" t="e">
        <f t="shared" si="193"/>
        <v>#VALUE!</v>
      </c>
      <c r="CZ144" s="33" t="e">
        <f t="shared" si="193"/>
        <v>#VALUE!</v>
      </c>
      <c r="DA144" s="33" t="e">
        <f t="shared" si="193"/>
        <v>#VALUE!</v>
      </c>
      <c r="DB144" s="33" t="e">
        <f t="shared" si="193"/>
        <v>#VALUE!</v>
      </c>
      <c r="DC144" s="33" t="e">
        <f t="shared" si="193"/>
        <v>#VALUE!</v>
      </c>
      <c r="DD144" s="33" t="e">
        <f t="shared" si="193"/>
        <v>#VALUE!</v>
      </c>
      <c r="DE144" s="33" t="e">
        <f t="shared" si="193"/>
        <v>#VALUE!</v>
      </c>
      <c r="DF144" s="33" t="e">
        <f t="shared" si="193"/>
        <v>#VALUE!</v>
      </c>
      <c r="DG144" s="33" t="e">
        <f t="shared" si="193"/>
        <v>#VALUE!</v>
      </c>
      <c r="DH144" s="33" t="e">
        <f t="shared" si="193"/>
        <v>#VALUE!</v>
      </c>
      <c r="DI144" s="33" t="e">
        <f t="shared" si="193"/>
        <v>#VALUE!</v>
      </c>
      <c r="DJ144" s="33" t="e">
        <f t="shared" si="193"/>
        <v>#VALUE!</v>
      </c>
      <c r="DK144" s="33" t="e">
        <f t="shared" si="193"/>
        <v>#VALUE!</v>
      </c>
      <c r="DL144" s="33" t="e">
        <f t="shared" si="193"/>
        <v>#VALUE!</v>
      </c>
      <c r="DM144" s="33" t="e">
        <f t="shared" si="193"/>
        <v>#VALUE!</v>
      </c>
      <c r="DN144" s="33" t="e">
        <f t="shared" si="193"/>
        <v>#VALUE!</v>
      </c>
      <c r="DO144" s="33" t="e">
        <f t="shared" si="193"/>
        <v>#VALUE!</v>
      </c>
      <c r="DP144" s="33" t="e">
        <f t="shared" si="193"/>
        <v>#VALUE!</v>
      </c>
      <c r="DQ144" s="33" t="e">
        <f t="shared" si="193"/>
        <v>#VALUE!</v>
      </c>
      <c r="DR144" s="33" t="e">
        <f t="shared" si="193"/>
        <v>#VALUE!</v>
      </c>
      <c r="DS144" s="33" t="e">
        <f t="shared" si="193"/>
        <v>#VALUE!</v>
      </c>
      <c r="DT144" s="33" t="e">
        <f t="shared" si="193"/>
        <v>#VALUE!</v>
      </c>
      <c r="DU144" s="33" t="e">
        <f t="shared" si="193"/>
        <v>#VALUE!</v>
      </c>
      <c r="DV144" s="33" t="e">
        <f t="shared" si="193"/>
        <v>#VALUE!</v>
      </c>
      <c r="DW144" s="33" t="e">
        <f t="shared" si="193"/>
        <v>#VALUE!</v>
      </c>
      <c r="DX144" s="33" t="e">
        <f t="shared" si="193"/>
        <v>#VALUE!</v>
      </c>
      <c r="DY144" s="33" t="e">
        <f t="shared" si="193"/>
        <v>#VALUE!</v>
      </c>
      <c r="DZ144" s="33" t="e">
        <f t="shared" si="193"/>
        <v>#VALUE!</v>
      </c>
      <c r="EA144" s="33" t="e">
        <f t="shared" si="193"/>
        <v>#VALUE!</v>
      </c>
      <c r="EB144" s="33" t="e">
        <f t="shared" si="193"/>
        <v>#VALUE!</v>
      </c>
      <c r="EC144" s="33" t="e">
        <f t="shared" si="193"/>
        <v>#VALUE!</v>
      </c>
      <c r="ED144" s="33" t="e">
        <f t="shared" si="193"/>
        <v>#VALUE!</v>
      </c>
      <c r="EE144" s="33" t="e">
        <f t="shared" si="193"/>
        <v>#VALUE!</v>
      </c>
      <c r="EF144" s="33" t="e">
        <f t="shared" si="193"/>
        <v>#VALUE!</v>
      </c>
      <c r="EG144" s="33" t="e">
        <f t="shared" ref="EG144:GR144" si="194">EG141+EG137+EG145</f>
        <v>#VALUE!</v>
      </c>
      <c r="EH144" s="33" t="e">
        <f t="shared" si="194"/>
        <v>#VALUE!</v>
      </c>
      <c r="EI144" s="33" t="e">
        <f t="shared" si="194"/>
        <v>#VALUE!</v>
      </c>
      <c r="EJ144" s="33" t="e">
        <f t="shared" si="194"/>
        <v>#VALUE!</v>
      </c>
      <c r="EK144" s="33" t="e">
        <f t="shared" si="194"/>
        <v>#VALUE!</v>
      </c>
      <c r="EL144" s="33" t="e">
        <f t="shared" si="194"/>
        <v>#VALUE!</v>
      </c>
      <c r="EM144" s="33" t="e">
        <f t="shared" si="194"/>
        <v>#VALUE!</v>
      </c>
      <c r="EN144" s="33" t="e">
        <f t="shared" si="194"/>
        <v>#VALUE!</v>
      </c>
      <c r="EO144" s="33" t="e">
        <f t="shared" si="194"/>
        <v>#VALUE!</v>
      </c>
      <c r="EP144" s="33" t="e">
        <f t="shared" si="194"/>
        <v>#VALUE!</v>
      </c>
      <c r="EQ144" s="33" t="e">
        <f t="shared" si="194"/>
        <v>#VALUE!</v>
      </c>
      <c r="ER144" s="33" t="e">
        <f t="shared" si="194"/>
        <v>#VALUE!</v>
      </c>
      <c r="ES144" s="33" t="e">
        <f t="shared" si="194"/>
        <v>#VALUE!</v>
      </c>
      <c r="ET144" s="33" t="e">
        <f t="shared" si="194"/>
        <v>#VALUE!</v>
      </c>
      <c r="EU144" s="33" t="e">
        <f t="shared" si="194"/>
        <v>#VALUE!</v>
      </c>
      <c r="EV144" s="33" t="e">
        <f t="shared" si="194"/>
        <v>#VALUE!</v>
      </c>
      <c r="EW144" s="33" t="e">
        <f t="shared" si="194"/>
        <v>#VALUE!</v>
      </c>
      <c r="EX144" s="33" t="e">
        <f t="shared" si="194"/>
        <v>#VALUE!</v>
      </c>
      <c r="EY144" s="33" t="e">
        <f t="shared" si="194"/>
        <v>#VALUE!</v>
      </c>
      <c r="EZ144" s="33" t="e">
        <f t="shared" si="194"/>
        <v>#VALUE!</v>
      </c>
      <c r="FA144" s="33" t="e">
        <f t="shared" si="194"/>
        <v>#VALUE!</v>
      </c>
      <c r="FB144" s="33" t="e">
        <f t="shared" si="194"/>
        <v>#VALUE!</v>
      </c>
      <c r="FC144" s="33" t="e">
        <f t="shared" si="194"/>
        <v>#VALUE!</v>
      </c>
      <c r="FD144" s="33" t="e">
        <f t="shared" si="194"/>
        <v>#VALUE!</v>
      </c>
      <c r="FE144" s="33" t="e">
        <f t="shared" si="194"/>
        <v>#VALUE!</v>
      </c>
      <c r="FF144" s="33" t="e">
        <f t="shared" si="194"/>
        <v>#VALUE!</v>
      </c>
      <c r="FG144" s="33" t="e">
        <f t="shared" si="194"/>
        <v>#VALUE!</v>
      </c>
      <c r="FH144" s="33" t="e">
        <f t="shared" si="194"/>
        <v>#VALUE!</v>
      </c>
      <c r="FI144" s="33" t="e">
        <f t="shared" si="194"/>
        <v>#VALUE!</v>
      </c>
      <c r="FJ144" s="33" t="e">
        <f t="shared" si="194"/>
        <v>#VALUE!</v>
      </c>
      <c r="FK144" s="33" t="e">
        <f t="shared" si="194"/>
        <v>#VALUE!</v>
      </c>
      <c r="FL144" s="33" t="e">
        <f t="shared" si="194"/>
        <v>#VALUE!</v>
      </c>
      <c r="FM144" s="33" t="e">
        <f t="shared" si="194"/>
        <v>#VALUE!</v>
      </c>
      <c r="FN144" s="33" t="e">
        <f t="shared" si="194"/>
        <v>#VALUE!</v>
      </c>
      <c r="FO144" s="33" t="e">
        <f t="shared" si="194"/>
        <v>#VALUE!</v>
      </c>
      <c r="FP144" s="33" t="e">
        <f t="shared" si="194"/>
        <v>#VALUE!</v>
      </c>
      <c r="FQ144" s="33" t="e">
        <f t="shared" si="194"/>
        <v>#VALUE!</v>
      </c>
      <c r="FR144" s="33" t="e">
        <f t="shared" si="194"/>
        <v>#VALUE!</v>
      </c>
      <c r="FS144" s="33" t="e">
        <f t="shared" si="194"/>
        <v>#VALUE!</v>
      </c>
      <c r="FT144" s="33" t="e">
        <f t="shared" si="194"/>
        <v>#VALUE!</v>
      </c>
      <c r="FU144" s="33" t="e">
        <f t="shared" si="194"/>
        <v>#VALUE!</v>
      </c>
      <c r="FV144" s="33" t="e">
        <f t="shared" si="194"/>
        <v>#VALUE!</v>
      </c>
      <c r="FW144" s="33" t="e">
        <f t="shared" si="194"/>
        <v>#VALUE!</v>
      </c>
      <c r="FX144" s="33" t="e">
        <f t="shared" si="194"/>
        <v>#VALUE!</v>
      </c>
      <c r="FY144" s="33" t="e">
        <f t="shared" si="194"/>
        <v>#VALUE!</v>
      </c>
      <c r="FZ144" s="33" t="e">
        <f t="shared" si="194"/>
        <v>#VALUE!</v>
      </c>
      <c r="GA144" s="33" t="e">
        <f t="shared" si="194"/>
        <v>#VALUE!</v>
      </c>
      <c r="GB144" s="33" t="e">
        <f t="shared" si="194"/>
        <v>#VALUE!</v>
      </c>
      <c r="GC144" s="33" t="e">
        <f t="shared" si="194"/>
        <v>#VALUE!</v>
      </c>
      <c r="GD144" s="33" t="e">
        <f t="shared" si="194"/>
        <v>#VALUE!</v>
      </c>
      <c r="GE144" s="33" t="e">
        <f t="shared" si="194"/>
        <v>#VALUE!</v>
      </c>
      <c r="GF144" s="33" t="e">
        <f t="shared" si="194"/>
        <v>#VALUE!</v>
      </c>
      <c r="GG144" s="33" t="e">
        <f t="shared" si="194"/>
        <v>#VALUE!</v>
      </c>
      <c r="GH144" s="33" t="e">
        <f t="shared" si="194"/>
        <v>#VALUE!</v>
      </c>
      <c r="GI144" s="33" t="e">
        <f t="shared" si="194"/>
        <v>#VALUE!</v>
      </c>
      <c r="GJ144" s="33" t="e">
        <f t="shared" si="194"/>
        <v>#VALUE!</v>
      </c>
      <c r="GK144" s="33" t="e">
        <f t="shared" si="194"/>
        <v>#VALUE!</v>
      </c>
      <c r="GL144" s="33" t="e">
        <f t="shared" si="194"/>
        <v>#VALUE!</v>
      </c>
      <c r="GM144" s="33" t="e">
        <f t="shared" si="194"/>
        <v>#VALUE!</v>
      </c>
      <c r="GN144" s="33" t="e">
        <f t="shared" si="194"/>
        <v>#VALUE!</v>
      </c>
      <c r="GO144" s="33" t="e">
        <f t="shared" si="194"/>
        <v>#VALUE!</v>
      </c>
      <c r="GP144" s="33" t="e">
        <f t="shared" si="194"/>
        <v>#VALUE!</v>
      </c>
      <c r="GQ144" s="33" t="e">
        <f t="shared" si="194"/>
        <v>#VALUE!</v>
      </c>
      <c r="GR144" s="33" t="e">
        <f t="shared" si="194"/>
        <v>#VALUE!</v>
      </c>
      <c r="GS144" s="33" t="e">
        <f t="shared" ref="GS144:JD144" si="195">GS141+GS137+GS145</f>
        <v>#VALUE!</v>
      </c>
      <c r="GT144" s="33" t="e">
        <f t="shared" si="195"/>
        <v>#VALUE!</v>
      </c>
      <c r="GU144" s="33" t="e">
        <f t="shared" si="195"/>
        <v>#VALUE!</v>
      </c>
      <c r="GV144" s="33" t="e">
        <f t="shared" si="195"/>
        <v>#VALUE!</v>
      </c>
      <c r="GW144" s="33" t="e">
        <f t="shared" si="195"/>
        <v>#VALUE!</v>
      </c>
      <c r="GX144" s="33" t="e">
        <f t="shared" si="195"/>
        <v>#VALUE!</v>
      </c>
      <c r="GY144" s="33" t="e">
        <f t="shared" si="195"/>
        <v>#VALUE!</v>
      </c>
      <c r="GZ144" s="33" t="e">
        <f t="shared" si="195"/>
        <v>#VALUE!</v>
      </c>
      <c r="HA144" s="33" t="e">
        <f t="shared" si="195"/>
        <v>#VALUE!</v>
      </c>
      <c r="HB144" s="33" t="e">
        <f t="shared" si="195"/>
        <v>#VALUE!</v>
      </c>
      <c r="HC144" s="33" t="e">
        <f t="shared" si="195"/>
        <v>#VALUE!</v>
      </c>
      <c r="HD144" s="33" t="e">
        <f t="shared" si="195"/>
        <v>#VALUE!</v>
      </c>
      <c r="HE144" s="33" t="e">
        <f t="shared" si="195"/>
        <v>#VALUE!</v>
      </c>
      <c r="HF144" s="33" t="e">
        <f t="shared" si="195"/>
        <v>#VALUE!</v>
      </c>
      <c r="HG144" s="33" t="e">
        <f t="shared" si="195"/>
        <v>#VALUE!</v>
      </c>
      <c r="HH144" s="33" t="e">
        <f t="shared" si="195"/>
        <v>#VALUE!</v>
      </c>
      <c r="HI144" s="33" t="e">
        <f t="shared" si="195"/>
        <v>#VALUE!</v>
      </c>
      <c r="HJ144" s="33" t="e">
        <f t="shared" si="195"/>
        <v>#VALUE!</v>
      </c>
      <c r="HK144" s="33" t="e">
        <f t="shared" si="195"/>
        <v>#VALUE!</v>
      </c>
      <c r="HL144" s="33" t="e">
        <f t="shared" si="195"/>
        <v>#VALUE!</v>
      </c>
      <c r="HM144" s="33" t="e">
        <f t="shared" si="195"/>
        <v>#VALUE!</v>
      </c>
      <c r="HN144" s="33" t="e">
        <f t="shared" si="195"/>
        <v>#VALUE!</v>
      </c>
      <c r="HO144" s="33" t="e">
        <f t="shared" si="195"/>
        <v>#VALUE!</v>
      </c>
      <c r="HP144" s="33" t="e">
        <f t="shared" si="195"/>
        <v>#VALUE!</v>
      </c>
      <c r="HQ144" s="33" t="e">
        <f t="shared" si="195"/>
        <v>#VALUE!</v>
      </c>
      <c r="HR144" s="33" t="e">
        <f t="shared" si="195"/>
        <v>#VALUE!</v>
      </c>
      <c r="HS144" s="33" t="e">
        <f t="shared" si="195"/>
        <v>#VALUE!</v>
      </c>
      <c r="HT144" s="33" t="e">
        <f t="shared" si="195"/>
        <v>#VALUE!</v>
      </c>
      <c r="HU144" s="33" t="e">
        <f t="shared" si="195"/>
        <v>#VALUE!</v>
      </c>
      <c r="HV144" s="33" t="e">
        <f t="shared" si="195"/>
        <v>#VALUE!</v>
      </c>
      <c r="HW144" s="33" t="e">
        <f t="shared" si="195"/>
        <v>#VALUE!</v>
      </c>
      <c r="HX144" s="33" t="e">
        <f t="shared" si="195"/>
        <v>#VALUE!</v>
      </c>
      <c r="HY144" s="33" t="e">
        <f t="shared" si="195"/>
        <v>#VALUE!</v>
      </c>
      <c r="HZ144" s="33" t="e">
        <f t="shared" si="195"/>
        <v>#VALUE!</v>
      </c>
      <c r="IA144" s="33" t="e">
        <f t="shared" si="195"/>
        <v>#VALUE!</v>
      </c>
      <c r="IB144" s="33" t="e">
        <f t="shared" si="195"/>
        <v>#VALUE!</v>
      </c>
      <c r="IC144" s="33" t="e">
        <f t="shared" si="195"/>
        <v>#VALUE!</v>
      </c>
      <c r="ID144" s="33" t="e">
        <f t="shared" si="195"/>
        <v>#VALUE!</v>
      </c>
      <c r="IE144" s="33" t="e">
        <f t="shared" si="195"/>
        <v>#VALUE!</v>
      </c>
      <c r="IF144" s="33" t="e">
        <f t="shared" si="195"/>
        <v>#VALUE!</v>
      </c>
      <c r="IG144" s="33" t="e">
        <f t="shared" si="195"/>
        <v>#VALUE!</v>
      </c>
      <c r="IH144" s="33" t="e">
        <f t="shared" si="195"/>
        <v>#VALUE!</v>
      </c>
      <c r="II144" s="33" t="e">
        <f t="shared" si="195"/>
        <v>#VALUE!</v>
      </c>
      <c r="IJ144" s="33" t="e">
        <f t="shared" si="195"/>
        <v>#VALUE!</v>
      </c>
      <c r="IK144" s="33" t="e">
        <f t="shared" si="195"/>
        <v>#VALUE!</v>
      </c>
      <c r="IL144" s="33" t="e">
        <f t="shared" si="195"/>
        <v>#VALUE!</v>
      </c>
      <c r="IM144" s="33" t="e">
        <f t="shared" si="195"/>
        <v>#VALUE!</v>
      </c>
      <c r="IN144" s="33" t="e">
        <f t="shared" si="195"/>
        <v>#VALUE!</v>
      </c>
      <c r="IO144" s="33" t="e">
        <f t="shared" si="195"/>
        <v>#VALUE!</v>
      </c>
      <c r="IP144" s="33" t="e">
        <f t="shared" si="195"/>
        <v>#VALUE!</v>
      </c>
      <c r="IQ144" s="33" t="e">
        <f t="shared" si="195"/>
        <v>#VALUE!</v>
      </c>
      <c r="IR144" s="33" t="e">
        <f t="shared" si="195"/>
        <v>#VALUE!</v>
      </c>
      <c r="IS144" s="33" t="e">
        <f t="shared" si="195"/>
        <v>#VALUE!</v>
      </c>
      <c r="IT144" s="33" t="e">
        <f t="shared" si="195"/>
        <v>#VALUE!</v>
      </c>
      <c r="IU144" s="33" t="e">
        <f t="shared" si="195"/>
        <v>#VALUE!</v>
      </c>
      <c r="IV144" s="33" t="e">
        <f t="shared" si="195"/>
        <v>#VALUE!</v>
      </c>
      <c r="IW144" s="33" t="e">
        <f t="shared" si="195"/>
        <v>#VALUE!</v>
      </c>
      <c r="IX144" s="33" t="e">
        <f t="shared" si="195"/>
        <v>#VALUE!</v>
      </c>
      <c r="IY144" s="33" t="e">
        <f t="shared" si="195"/>
        <v>#VALUE!</v>
      </c>
      <c r="IZ144" s="33" t="e">
        <f t="shared" si="195"/>
        <v>#VALUE!</v>
      </c>
      <c r="JA144" s="33" t="e">
        <f t="shared" si="195"/>
        <v>#VALUE!</v>
      </c>
      <c r="JB144" s="33" t="e">
        <f t="shared" si="195"/>
        <v>#VALUE!</v>
      </c>
      <c r="JC144" s="33" t="e">
        <f t="shared" si="195"/>
        <v>#VALUE!</v>
      </c>
      <c r="JD144" s="33" t="e">
        <f t="shared" si="195"/>
        <v>#VALUE!</v>
      </c>
      <c r="JE144" s="33" t="e">
        <f t="shared" ref="JE144:LP144" si="196">JE141+JE137+JE145</f>
        <v>#VALUE!</v>
      </c>
      <c r="JF144" s="33" t="e">
        <f t="shared" si="196"/>
        <v>#VALUE!</v>
      </c>
      <c r="JG144" s="33" t="e">
        <f t="shared" si="196"/>
        <v>#VALUE!</v>
      </c>
      <c r="JH144" s="33" t="e">
        <f t="shared" si="196"/>
        <v>#VALUE!</v>
      </c>
      <c r="JI144" s="33" t="e">
        <f t="shared" si="196"/>
        <v>#VALUE!</v>
      </c>
      <c r="JJ144" s="33" t="e">
        <f t="shared" si="196"/>
        <v>#VALUE!</v>
      </c>
      <c r="JK144" s="33" t="e">
        <f t="shared" si="196"/>
        <v>#VALUE!</v>
      </c>
      <c r="JL144" s="33" t="e">
        <f t="shared" si="196"/>
        <v>#VALUE!</v>
      </c>
      <c r="JM144" s="33" t="e">
        <f t="shared" si="196"/>
        <v>#VALUE!</v>
      </c>
      <c r="JN144" s="33" t="e">
        <f t="shared" si="196"/>
        <v>#VALUE!</v>
      </c>
      <c r="JO144" s="33" t="e">
        <f t="shared" si="196"/>
        <v>#VALUE!</v>
      </c>
      <c r="JP144" s="33" t="e">
        <f t="shared" si="196"/>
        <v>#VALUE!</v>
      </c>
      <c r="JQ144" s="33" t="e">
        <f t="shared" si="196"/>
        <v>#VALUE!</v>
      </c>
      <c r="JR144" s="33" t="e">
        <f t="shared" si="196"/>
        <v>#VALUE!</v>
      </c>
      <c r="JS144" s="33" t="e">
        <f t="shared" si="196"/>
        <v>#VALUE!</v>
      </c>
      <c r="JT144" s="33" t="e">
        <f t="shared" si="196"/>
        <v>#VALUE!</v>
      </c>
      <c r="JU144" s="33" t="e">
        <f t="shared" si="196"/>
        <v>#VALUE!</v>
      </c>
      <c r="JV144" s="33" t="e">
        <f t="shared" si="196"/>
        <v>#VALUE!</v>
      </c>
      <c r="JW144" s="33" t="e">
        <f t="shared" si="196"/>
        <v>#VALUE!</v>
      </c>
      <c r="JX144" s="33" t="e">
        <f t="shared" si="196"/>
        <v>#VALUE!</v>
      </c>
      <c r="JY144" s="33" t="e">
        <f t="shared" si="196"/>
        <v>#VALUE!</v>
      </c>
      <c r="JZ144" s="33" t="e">
        <f t="shared" si="196"/>
        <v>#VALUE!</v>
      </c>
      <c r="KA144" s="33" t="e">
        <f t="shared" si="196"/>
        <v>#VALUE!</v>
      </c>
      <c r="KB144" s="33" t="e">
        <f t="shared" si="196"/>
        <v>#VALUE!</v>
      </c>
      <c r="KC144" s="33" t="e">
        <f t="shared" si="196"/>
        <v>#VALUE!</v>
      </c>
      <c r="KD144" s="33" t="e">
        <f t="shared" si="196"/>
        <v>#VALUE!</v>
      </c>
      <c r="KE144" s="33" t="e">
        <f t="shared" si="196"/>
        <v>#VALUE!</v>
      </c>
      <c r="KF144" s="33" t="e">
        <f t="shared" si="196"/>
        <v>#VALUE!</v>
      </c>
      <c r="KG144" s="33" t="e">
        <f t="shared" si="196"/>
        <v>#VALUE!</v>
      </c>
      <c r="KH144" s="33" t="e">
        <f t="shared" si="196"/>
        <v>#VALUE!</v>
      </c>
      <c r="KI144" s="33" t="e">
        <f t="shared" si="196"/>
        <v>#VALUE!</v>
      </c>
      <c r="KJ144" s="33" t="e">
        <f t="shared" si="196"/>
        <v>#VALUE!</v>
      </c>
      <c r="KK144" s="33" t="e">
        <f t="shared" si="196"/>
        <v>#VALUE!</v>
      </c>
      <c r="KL144" s="33" t="e">
        <f t="shared" si="196"/>
        <v>#VALUE!</v>
      </c>
      <c r="KM144" s="33" t="e">
        <f t="shared" si="196"/>
        <v>#VALUE!</v>
      </c>
      <c r="KN144" s="33" t="e">
        <f t="shared" si="196"/>
        <v>#VALUE!</v>
      </c>
      <c r="KO144" s="33" t="e">
        <f t="shared" si="196"/>
        <v>#VALUE!</v>
      </c>
      <c r="KP144" s="33" t="e">
        <f t="shared" si="196"/>
        <v>#VALUE!</v>
      </c>
      <c r="KQ144" s="33" t="e">
        <f t="shared" si="196"/>
        <v>#VALUE!</v>
      </c>
      <c r="KR144" s="33" t="e">
        <f t="shared" si="196"/>
        <v>#VALUE!</v>
      </c>
      <c r="KS144" s="33" t="e">
        <f t="shared" si="196"/>
        <v>#VALUE!</v>
      </c>
      <c r="KT144" s="33" t="e">
        <f t="shared" si="196"/>
        <v>#VALUE!</v>
      </c>
      <c r="KU144" s="33" t="e">
        <f t="shared" si="196"/>
        <v>#VALUE!</v>
      </c>
      <c r="KV144" s="33" t="e">
        <f t="shared" si="196"/>
        <v>#VALUE!</v>
      </c>
      <c r="KW144" s="33" t="e">
        <f t="shared" si="196"/>
        <v>#VALUE!</v>
      </c>
      <c r="KX144" s="33" t="e">
        <f t="shared" si="196"/>
        <v>#VALUE!</v>
      </c>
      <c r="KY144" s="33" t="e">
        <f t="shared" si="196"/>
        <v>#VALUE!</v>
      </c>
      <c r="KZ144" s="33" t="e">
        <f t="shared" si="196"/>
        <v>#VALUE!</v>
      </c>
      <c r="LA144" s="33" t="e">
        <f t="shared" si="196"/>
        <v>#VALUE!</v>
      </c>
      <c r="LB144" s="33" t="e">
        <f t="shared" si="196"/>
        <v>#VALUE!</v>
      </c>
      <c r="LC144" s="33" t="e">
        <f t="shared" si="196"/>
        <v>#VALUE!</v>
      </c>
      <c r="LD144" s="33" t="e">
        <f t="shared" si="196"/>
        <v>#VALUE!</v>
      </c>
      <c r="LE144" s="33" t="e">
        <f t="shared" si="196"/>
        <v>#VALUE!</v>
      </c>
      <c r="LF144" s="33" t="e">
        <f t="shared" si="196"/>
        <v>#VALUE!</v>
      </c>
      <c r="LG144" s="33" t="e">
        <f t="shared" si="196"/>
        <v>#VALUE!</v>
      </c>
      <c r="LH144" s="33" t="e">
        <f t="shared" si="196"/>
        <v>#VALUE!</v>
      </c>
      <c r="LI144" s="33" t="e">
        <f t="shared" si="196"/>
        <v>#VALUE!</v>
      </c>
      <c r="LJ144" s="33" t="e">
        <f t="shared" si="196"/>
        <v>#VALUE!</v>
      </c>
      <c r="LK144" s="33" t="e">
        <f t="shared" si="196"/>
        <v>#VALUE!</v>
      </c>
      <c r="LL144" s="33" t="e">
        <f t="shared" si="196"/>
        <v>#VALUE!</v>
      </c>
      <c r="LM144" s="33" t="e">
        <f t="shared" si="196"/>
        <v>#VALUE!</v>
      </c>
      <c r="LN144" s="33" t="e">
        <f t="shared" si="196"/>
        <v>#VALUE!</v>
      </c>
      <c r="LO144" s="33" t="e">
        <f t="shared" si="196"/>
        <v>#VALUE!</v>
      </c>
      <c r="LP144" s="33" t="e">
        <f t="shared" si="196"/>
        <v>#VALUE!</v>
      </c>
      <c r="LQ144" s="33" t="e">
        <f t="shared" ref="LQ144:NI144" si="197">LQ141+LQ137+LQ145</f>
        <v>#VALUE!</v>
      </c>
      <c r="LR144" s="33" t="e">
        <f t="shared" si="197"/>
        <v>#VALUE!</v>
      </c>
      <c r="LS144" s="33" t="e">
        <f t="shared" si="197"/>
        <v>#VALUE!</v>
      </c>
      <c r="LT144" s="33" t="e">
        <f t="shared" si="197"/>
        <v>#VALUE!</v>
      </c>
      <c r="LU144" s="33" t="e">
        <f t="shared" si="197"/>
        <v>#VALUE!</v>
      </c>
      <c r="LV144" s="33" t="e">
        <f t="shared" si="197"/>
        <v>#VALUE!</v>
      </c>
      <c r="LW144" s="33" t="e">
        <f t="shared" si="197"/>
        <v>#VALUE!</v>
      </c>
      <c r="LX144" s="33" t="e">
        <f t="shared" si="197"/>
        <v>#VALUE!</v>
      </c>
      <c r="LY144" s="33" t="e">
        <f t="shared" si="197"/>
        <v>#VALUE!</v>
      </c>
      <c r="LZ144" s="33" t="e">
        <f t="shared" si="197"/>
        <v>#VALUE!</v>
      </c>
      <c r="MA144" s="33" t="e">
        <f t="shared" si="197"/>
        <v>#VALUE!</v>
      </c>
      <c r="MB144" s="33" t="e">
        <f t="shared" si="197"/>
        <v>#VALUE!</v>
      </c>
      <c r="MC144" s="33" t="e">
        <f t="shared" si="197"/>
        <v>#VALUE!</v>
      </c>
      <c r="MD144" s="33" t="e">
        <f t="shared" si="197"/>
        <v>#VALUE!</v>
      </c>
      <c r="ME144" s="33" t="e">
        <f t="shared" si="197"/>
        <v>#VALUE!</v>
      </c>
      <c r="MF144" s="33" t="e">
        <f t="shared" si="197"/>
        <v>#VALUE!</v>
      </c>
      <c r="MG144" s="33" t="e">
        <f t="shared" si="197"/>
        <v>#VALUE!</v>
      </c>
      <c r="MH144" s="33" t="e">
        <f t="shared" si="197"/>
        <v>#VALUE!</v>
      </c>
      <c r="MI144" s="33" t="e">
        <f t="shared" si="197"/>
        <v>#VALUE!</v>
      </c>
      <c r="MJ144" s="33" t="e">
        <f t="shared" si="197"/>
        <v>#VALUE!</v>
      </c>
      <c r="MK144" s="33" t="e">
        <f t="shared" si="197"/>
        <v>#VALUE!</v>
      </c>
      <c r="ML144" s="33" t="e">
        <f t="shared" si="197"/>
        <v>#VALUE!</v>
      </c>
      <c r="MM144" s="33" t="e">
        <f t="shared" si="197"/>
        <v>#VALUE!</v>
      </c>
      <c r="MN144" s="33" t="e">
        <f t="shared" si="197"/>
        <v>#VALUE!</v>
      </c>
      <c r="MO144" s="33" t="e">
        <f t="shared" si="197"/>
        <v>#VALUE!</v>
      </c>
      <c r="MP144" s="33" t="e">
        <f t="shared" si="197"/>
        <v>#VALUE!</v>
      </c>
      <c r="MQ144" s="33" t="e">
        <f t="shared" si="197"/>
        <v>#VALUE!</v>
      </c>
      <c r="MR144" s="33" t="e">
        <f t="shared" si="197"/>
        <v>#VALUE!</v>
      </c>
      <c r="MS144" s="33" t="e">
        <f t="shared" si="197"/>
        <v>#VALUE!</v>
      </c>
      <c r="MT144" s="33" t="e">
        <f t="shared" si="197"/>
        <v>#VALUE!</v>
      </c>
      <c r="MU144" s="33" t="e">
        <f t="shared" si="197"/>
        <v>#VALUE!</v>
      </c>
      <c r="MV144" s="33" t="e">
        <f t="shared" si="197"/>
        <v>#VALUE!</v>
      </c>
      <c r="MW144" s="33" t="e">
        <f t="shared" si="197"/>
        <v>#VALUE!</v>
      </c>
      <c r="MX144" s="33" t="e">
        <f t="shared" si="197"/>
        <v>#VALUE!</v>
      </c>
      <c r="MY144" s="33" t="e">
        <f t="shared" si="197"/>
        <v>#VALUE!</v>
      </c>
      <c r="MZ144" s="33" t="e">
        <f t="shared" si="197"/>
        <v>#VALUE!</v>
      </c>
      <c r="NA144" s="33" t="e">
        <f t="shared" si="197"/>
        <v>#VALUE!</v>
      </c>
      <c r="NB144" s="33" t="e">
        <f t="shared" si="197"/>
        <v>#VALUE!</v>
      </c>
      <c r="NC144" s="33" t="e">
        <f t="shared" si="197"/>
        <v>#VALUE!</v>
      </c>
      <c r="ND144" s="33" t="e">
        <f t="shared" si="197"/>
        <v>#VALUE!</v>
      </c>
      <c r="NE144" s="33" t="e">
        <f t="shared" si="197"/>
        <v>#VALUE!</v>
      </c>
      <c r="NF144" s="33" t="e">
        <f t="shared" si="197"/>
        <v>#VALUE!</v>
      </c>
      <c r="NG144" s="33" t="e">
        <f t="shared" si="197"/>
        <v>#VALUE!</v>
      </c>
      <c r="NH144" s="33" t="e">
        <f t="shared" si="197"/>
        <v>#VALUE!</v>
      </c>
      <c r="NI144" s="33" t="e">
        <f t="shared" si="197"/>
        <v>#VALUE!</v>
      </c>
    </row>
    <row r="145" spans="1:373" s="34" customFormat="1" ht="15" customHeight="1" outlineLevel="1" x14ac:dyDescent="0.2">
      <c r="A145" s="1047" t="s">
        <v>35</v>
      </c>
      <c r="B145" s="43" t="s">
        <v>36</v>
      </c>
      <c r="C145" s="1050" t="s">
        <v>34</v>
      </c>
      <c r="D145" s="48" t="s">
        <v>32</v>
      </c>
      <c r="E145" s="57" t="s">
        <v>235</v>
      </c>
      <c r="F145" s="58"/>
      <c r="G145" s="84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  <c r="CD145" s="33"/>
      <c r="CE145" s="33"/>
      <c r="CF145" s="33"/>
      <c r="CG145" s="33"/>
      <c r="CH145" s="33"/>
      <c r="CI145" s="33"/>
      <c r="CJ145" s="33"/>
      <c r="CK145" s="33"/>
      <c r="CL145" s="33"/>
      <c r="CM145" s="33"/>
      <c r="CN145" s="33"/>
      <c r="CO145" s="33"/>
      <c r="CP145" s="33"/>
      <c r="CQ145" s="33"/>
      <c r="CR145" s="33"/>
      <c r="CS145" s="33"/>
      <c r="CT145" s="33"/>
      <c r="CU145" s="33"/>
      <c r="CV145" s="33"/>
      <c r="CW145" s="33"/>
      <c r="CX145" s="33"/>
      <c r="CY145" s="33"/>
      <c r="CZ145" s="33"/>
      <c r="DA145" s="33"/>
      <c r="DB145" s="33"/>
      <c r="DC145" s="33"/>
      <c r="DD145" s="33"/>
      <c r="DE145" s="33"/>
      <c r="DF145" s="33"/>
      <c r="DG145" s="33"/>
      <c r="DH145" s="33"/>
      <c r="DI145" s="33"/>
      <c r="DJ145" s="33"/>
      <c r="DK145" s="33"/>
      <c r="DL145" s="33"/>
      <c r="DM145" s="33"/>
      <c r="DN145" s="33"/>
      <c r="DO145" s="33"/>
      <c r="DP145" s="33"/>
      <c r="DQ145" s="33"/>
      <c r="DR145" s="33"/>
      <c r="DS145" s="33"/>
      <c r="DT145" s="33"/>
      <c r="DU145" s="33"/>
      <c r="DV145" s="33"/>
      <c r="DW145" s="33"/>
      <c r="DX145" s="33"/>
      <c r="DY145" s="33"/>
      <c r="DZ145" s="33"/>
      <c r="EA145" s="33"/>
      <c r="EB145" s="33"/>
      <c r="EC145" s="33"/>
      <c r="ED145" s="33"/>
      <c r="EE145" s="33"/>
      <c r="EF145" s="33"/>
      <c r="EG145" s="33"/>
      <c r="EH145" s="33"/>
      <c r="EI145" s="33"/>
      <c r="EJ145" s="33"/>
      <c r="EK145" s="33"/>
      <c r="EL145" s="33"/>
      <c r="EM145" s="33"/>
      <c r="EN145" s="33"/>
      <c r="EO145" s="33"/>
      <c r="EP145" s="33"/>
      <c r="EQ145" s="33"/>
      <c r="ER145" s="33"/>
      <c r="ES145" s="33"/>
      <c r="ET145" s="33"/>
      <c r="EU145" s="33"/>
      <c r="EV145" s="33"/>
      <c r="EW145" s="33"/>
      <c r="EX145" s="33"/>
      <c r="EY145" s="33"/>
      <c r="EZ145" s="33"/>
      <c r="FA145" s="33"/>
      <c r="FB145" s="33"/>
      <c r="FC145" s="33"/>
      <c r="FD145" s="33"/>
      <c r="FE145" s="33"/>
      <c r="FF145" s="33"/>
      <c r="FG145" s="33"/>
      <c r="FH145" s="33"/>
      <c r="FI145" s="33"/>
      <c r="FJ145" s="33"/>
      <c r="FK145" s="33"/>
      <c r="FL145" s="33"/>
      <c r="FM145" s="33"/>
      <c r="FN145" s="33"/>
      <c r="FO145" s="33"/>
      <c r="FP145" s="33"/>
      <c r="FQ145" s="33"/>
      <c r="FR145" s="33"/>
      <c r="FS145" s="33"/>
      <c r="FT145" s="33"/>
      <c r="FU145" s="33"/>
      <c r="FV145" s="33"/>
      <c r="FW145" s="33"/>
      <c r="FX145" s="33"/>
      <c r="FY145" s="33"/>
      <c r="FZ145" s="33"/>
      <c r="GA145" s="33"/>
      <c r="GB145" s="33"/>
      <c r="GC145" s="33"/>
      <c r="GD145" s="33"/>
      <c r="GE145" s="33"/>
      <c r="GF145" s="33"/>
      <c r="GG145" s="33"/>
      <c r="GH145" s="33"/>
      <c r="GI145" s="33"/>
      <c r="GJ145" s="33"/>
      <c r="GK145" s="33"/>
      <c r="GL145" s="33"/>
      <c r="GM145" s="33"/>
      <c r="GN145" s="33"/>
      <c r="GO145" s="33"/>
      <c r="GP145" s="33"/>
      <c r="GQ145" s="33"/>
      <c r="GR145" s="33"/>
      <c r="GS145" s="33"/>
      <c r="GT145" s="33"/>
      <c r="GU145" s="33"/>
      <c r="GV145" s="33"/>
      <c r="GW145" s="33"/>
      <c r="GX145" s="33"/>
      <c r="GY145" s="33"/>
      <c r="GZ145" s="33"/>
      <c r="HA145" s="33"/>
      <c r="HB145" s="33"/>
      <c r="HC145" s="33"/>
      <c r="HD145" s="33"/>
      <c r="HE145" s="33"/>
      <c r="HF145" s="33"/>
      <c r="HG145" s="33"/>
      <c r="HH145" s="33"/>
      <c r="HI145" s="33"/>
      <c r="HJ145" s="33"/>
      <c r="HK145" s="33"/>
      <c r="HL145" s="33"/>
      <c r="HM145" s="33"/>
      <c r="HN145" s="33"/>
      <c r="HO145" s="33"/>
      <c r="HP145" s="33"/>
      <c r="HQ145" s="33"/>
      <c r="HR145" s="33"/>
      <c r="HS145" s="33"/>
      <c r="HT145" s="33"/>
      <c r="HU145" s="33"/>
      <c r="HV145" s="33"/>
      <c r="HW145" s="33"/>
      <c r="HX145" s="33"/>
      <c r="HY145" s="33"/>
      <c r="HZ145" s="33"/>
      <c r="IA145" s="33"/>
      <c r="IB145" s="33"/>
      <c r="IC145" s="33"/>
      <c r="ID145" s="33"/>
      <c r="IE145" s="33"/>
      <c r="IF145" s="33"/>
      <c r="IG145" s="33"/>
      <c r="IH145" s="33"/>
      <c r="II145" s="33"/>
      <c r="IJ145" s="33"/>
      <c r="IK145" s="33"/>
      <c r="IL145" s="33"/>
      <c r="IM145" s="33"/>
      <c r="IN145" s="33"/>
      <c r="IO145" s="33"/>
      <c r="IP145" s="33"/>
      <c r="IQ145" s="33"/>
      <c r="IR145" s="33"/>
      <c r="IS145" s="33"/>
      <c r="IT145" s="33"/>
      <c r="IU145" s="33"/>
      <c r="IV145" s="33"/>
      <c r="IW145" s="33"/>
      <c r="IX145" s="33"/>
      <c r="IY145" s="33"/>
      <c r="IZ145" s="33"/>
      <c r="JA145" s="33"/>
      <c r="JB145" s="33"/>
      <c r="JC145" s="33"/>
      <c r="JD145" s="33"/>
      <c r="JE145" s="33"/>
      <c r="JF145" s="33"/>
      <c r="JG145" s="33"/>
      <c r="JH145" s="33"/>
      <c r="JI145" s="33"/>
      <c r="JJ145" s="33"/>
      <c r="JK145" s="33"/>
      <c r="JL145" s="33"/>
      <c r="JM145" s="33"/>
      <c r="JN145" s="33"/>
      <c r="JO145" s="33"/>
      <c r="JP145" s="33"/>
      <c r="JQ145" s="33"/>
      <c r="JR145" s="33"/>
      <c r="JS145" s="33"/>
      <c r="JT145" s="33"/>
      <c r="JU145" s="33"/>
      <c r="JV145" s="33"/>
      <c r="JW145" s="33"/>
      <c r="JX145" s="33"/>
      <c r="JY145" s="33"/>
      <c r="JZ145" s="33"/>
      <c r="KA145" s="33"/>
      <c r="KB145" s="33"/>
      <c r="KC145" s="33"/>
      <c r="KD145" s="33"/>
      <c r="KE145" s="33"/>
      <c r="KF145" s="33"/>
      <c r="KG145" s="33"/>
      <c r="KH145" s="33"/>
      <c r="KI145" s="33"/>
      <c r="KJ145" s="33"/>
      <c r="KK145" s="33"/>
      <c r="KL145" s="33"/>
      <c r="KM145" s="33"/>
      <c r="KN145" s="33"/>
      <c r="KO145" s="33"/>
      <c r="KP145" s="33"/>
      <c r="KQ145" s="33"/>
      <c r="KR145" s="33"/>
      <c r="KS145" s="33"/>
      <c r="KT145" s="33"/>
      <c r="KU145" s="33"/>
      <c r="KV145" s="33"/>
      <c r="KW145" s="33"/>
      <c r="KX145" s="33"/>
      <c r="KY145" s="33"/>
      <c r="KZ145" s="33"/>
      <c r="LA145" s="33"/>
      <c r="LB145" s="33"/>
      <c r="LC145" s="33"/>
      <c r="LD145" s="33"/>
      <c r="LE145" s="33"/>
      <c r="LF145" s="33"/>
      <c r="LG145" s="33"/>
      <c r="LH145" s="33"/>
      <c r="LI145" s="33"/>
      <c r="LJ145" s="33"/>
      <c r="LK145" s="33"/>
      <c r="LL145" s="33"/>
      <c r="LM145" s="33"/>
      <c r="LN145" s="33"/>
      <c r="LO145" s="33"/>
      <c r="LP145" s="33"/>
      <c r="LQ145" s="33"/>
      <c r="LR145" s="33"/>
      <c r="LS145" s="33"/>
      <c r="LT145" s="33"/>
      <c r="LU145" s="33"/>
      <c r="LV145" s="33"/>
      <c r="LW145" s="33"/>
      <c r="LX145" s="33"/>
      <c r="LY145" s="33"/>
      <c r="LZ145" s="33"/>
      <c r="MA145" s="33"/>
      <c r="MB145" s="33"/>
      <c r="MC145" s="33"/>
      <c r="MD145" s="33"/>
      <c r="ME145" s="33"/>
      <c r="MF145" s="33"/>
      <c r="MG145" s="33"/>
      <c r="MH145" s="33"/>
      <c r="MI145" s="33"/>
      <c r="MJ145" s="33"/>
      <c r="MK145" s="33"/>
      <c r="ML145" s="33"/>
      <c r="MM145" s="33"/>
      <c r="MN145" s="33"/>
      <c r="MO145" s="33"/>
      <c r="MP145" s="33"/>
      <c r="MQ145" s="33"/>
      <c r="MR145" s="33"/>
      <c r="MS145" s="33"/>
      <c r="MT145" s="33"/>
      <c r="MU145" s="33"/>
      <c r="MV145" s="33"/>
      <c r="MW145" s="33"/>
      <c r="MX145" s="33"/>
      <c r="MY145" s="33"/>
      <c r="MZ145" s="33"/>
      <c r="NA145" s="33"/>
      <c r="NB145" s="33"/>
      <c r="NC145" s="33"/>
      <c r="ND145" s="33"/>
      <c r="NE145" s="33"/>
      <c r="NF145" s="33"/>
      <c r="NG145" s="33"/>
      <c r="NH145" s="33"/>
      <c r="NI145" s="33"/>
    </row>
    <row r="146" spans="1:373" s="34" customFormat="1" ht="14.4" outlineLevel="1" x14ac:dyDescent="0.2">
      <c r="A146" s="1048"/>
      <c r="B146" s="18">
        <v>17381</v>
      </c>
      <c r="C146" s="1051"/>
      <c r="D146" s="49">
        <v>681</v>
      </c>
      <c r="E146" s="27" t="s">
        <v>30</v>
      </c>
      <c r="F146" s="25"/>
      <c r="G146" s="84" t="e">
        <v>#DIV/0!</v>
      </c>
      <c r="H146" s="33" t="e">
        <f>H144/(IFERROR(VLOOKUP($B136,#REF!,4,FALSE),"")/30)</f>
        <v>#VALUE!</v>
      </c>
      <c r="I146" s="33" t="e">
        <f>I144/(IFERROR(VLOOKUP($B136,#REF!,4,FALSE),"")/30)</f>
        <v>#VALUE!</v>
      </c>
      <c r="J146" s="33" t="e">
        <f>J144/(IFERROR(VLOOKUP($B136,#REF!,4,FALSE),"")/30)</f>
        <v>#VALUE!</v>
      </c>
      <c r="K146" s="33" t="e">
        <f>K144/(IFERROR(VLOOKUP($B136,#REF!,4,FALSE),"")/30)</f>
        <v>#VALUE!</v>
      </c>
      <c r="L146" s="33" t="e">
        <f>L144/(IFERROR(VLOOKUP($B136,#REF!,4,FALSE),"")/30)</f>
        <v>#VALUE!</v>
      </c>
      <c r="M146" s="33" t="e">
        <f>M144/(IFERROR(VLOOKUP($B136,#REF!,4,FALSE),"")/30)</f>
        <v>#VALUE!</v>
      </c>
      <c r="N146" s="33" t="e">
        <f>N144/(IFERROR(VLOOKUP($B136,#REF!,4,FALSE),"")/30)</f>
        <v>#VALUE!</v>
      </c>
      <c r="O146" s="33" t="e">
        <f>O144/(IFERROR(VLOOKUP($B136,#REF!,4,FALSE),"")/30)</f>
        <v>#VALUE!</v>
      </c>
      <c r="P146" s="33" t="e">
        <f>P144/(IFERROR(VLOOKUP($B136,#REF!,4,FALSE),"")/30)</f>
        <v>#VALUE!</v>
      </c>
      <c r="Q146" s="33" t="e">
        <f>Q144/(IFERROR(VLOOKUP($B136,#REF!,4,FALSE),"")/30)</f>
        <v>#VALUE!</v>
      </c>
      <c r="R146" s="33" t="e">
        <f>R144/(IFERROR(VLOOKUP($B136,#REF!,4,FALSE),"")/30)</f>
        <v>#VALUE!</v>
      </c>
      <c r="S146" s="33" t="e">
        <f>S144/(IFERROR(VLOOKUP($B136,#REF!,4,FALSE),"")/30)</f>
        <v>#VALUE!</v>
      </c>
      <c r="T146" s="33" t="e">
        <f>T144/(IFERROR(VLOOKUP($B136,#REF!,4,FALSE),"")/30)</f>
        <v>#VALUE!</v>
      </c>
      <c r="U146" s="33" t="e">
        <f>U144/(IFERROR(VLOOKUP($B136,#REF!,4,FALSE),"")/30)</f>
        <v>#VALUE!</v>
      </c>
      <c r="V146" s="33" t="e">
        <f>V144/(IFERROR(VLOOKUP($B136,#REF!,4,FALSE),"")/30)</f>
        <v>#VALUE!</v>
      </c>
      <c r="W146" s="33" t="e">
        <f>W144/(IFERROR(VLOOKUP($B136,#REF!,4,FALSE),"")/30)</f>
        <v>#VALUE!</v>
      </c>
      <c r="X146" s="33" t="e">
        <f>X144/(IFERROR(VLOOKUP($B136,#REF!,4,FALSE),"")/30)</f>
        <v>#VALUE!</v>
      </c>
      <c r="Y146" s="33" t="e">
        <f>Y144/(IFERROR(VLOOKUP($B136,#REF!,4,FALSE),"")/30)</f>
        <v>#VALUE!</v>
      </c>
      <c r="Z146" s="33" t="e">
        <f>Z144/(IFERROR(VLOOKUP($B136,#REF!,4,FALSE),"")/30)</f>
        <v>#VALUE!</v>
      </c>
      <c r="AA146" s="33" t="e">
        <f>AA144/(IFERROR(VLOOKUP($B136,#REF!,4,FALSE),"")/30)</f>
        <v>#VALUE!</v>
      </c>
      <c r="AB146" s="33" t="e">
        <f>AB144/(IFERROR(VLOOKUP($B136,#REF!,4,FALSE),"")/30)</f>
        <v>#VALUE!</v>
      </c>
      <c r="AC146" s="33" t="e">
        <f>AC144/(IFERROR(VLOOKUP($B136,#REF!,4,FALSE),"")/30)</f>
        <v>#VALUE!</v>
      </c>
      <c r="AD146" s="33" t="e">
        <f>AD144/(IFERROR(VLOOKUP($B136,#REF!,4,FALSE),"")/30)</f>
        <v>#VALUE!</v>
      </c>
      <c r="AE146" s="33" t="e">
        <f>AE144/(IFERROR(VLOOKUP($B136,#REF!,4,FALSE),"")/30)</f>
        <v>#VALUE!</v>
      </c>
      <c r="AF146" s="33" t="e">
        <f>AF144/(IFERROR(VLOOKUP($B136,#REF!,4,FALSE),"")/30)</f>
        <v>#VALUE!</v>
      </c>
      <c r="AG146" s="33" t="e">
        <f>AG144/(IFERROR(VLOOKUP($B136,#REF!,4,FALSE),"")/30)</f>
        <v>#VALUE!</v>
      </c>
      <c r="AH146" s="33" t="e">
        <f>AH144/(IFERROR(VLOOKUP($B136,#REF!,4,FALSE),"")/30)</f>
        <v>#VALUE!</v>
      </c>
      <c r="AI146" s="33" t="e">
        <f>AI144/(IFERROR(VLOOKUP($B136,#REF!,4,FALSE),"")/30)</f>
        <v>#VALUE!</v>
      </c>
      <c r="AJ146" s="33" t="e">
        <f>AJ144/(IFERROR(VLOOKUP($B136,#REF!,4,FALSE),"")/30)</f>
        <v>#VALUE!</v>
      </c>
      <c r="AK146" s="33" t="e">
        <f>AK144/(IFERROR(VLOOKUP($B136,#REF!,4,FALSE),"")/30)</f>
        <v>#VALUE!</v>
      </c>
      <c r="AL146" s="33" t="e">
        <f>AL144/(IFERROR(VLOOKUP($B136,#REF!,4,FALSE),"")/30)</f>
        <v>#VALUE!</v>
      </c>
      <c r="AM146" s="33" t="e">
        <f>AM144/(IFERROR(VLOOKUP($B136,#REF!,5,FALSE),"")/30)</f>
        <v>#VALUE!</v>
      </c>
      <c r="AN146" s="33" t="e">
        <f>AN144/(IFERROR(VLOOKUP($B136,#REF!,5,FALSE),"")/30)</f>
        <v>#VALUE!</v>
      </c>
      <c r="AO146" s="33" t="e">
        <f>AO144/(IFERROR(VLOOKUP($B136,#REF!,5,FALSE),"")/30)</f>
        <v>#VALUE!</v>
      </c>
      <c r="AP146" s="33" t="e">
        <f>AP144/(IFERROR(VLOOKUP($B136,#REF!,5,FALSE),"")/30)</f>
        <v>#VALUE!</v>
      </c>
      <c r="AQ146" s="33" t="e">
        <f>AQ144/(IFERROR(VLOOKUP($B136,#REF!,5,FALSE),"")/30)</f>
        <v>#VALUE!</v>
      </c>
      <c r="AR146" s="33" t="e">
        <f>AR144/(IFERROR(VLOOKUP($B136,#REF!,5,FALSE),"")/30)</f>
        <v>#VALUE!</v>
      </c>
      <c r="AS146" s="33" t="e">
        <f>AS144/(IFERROR(VLOOKUP($B136,#REF!,5,FALSE),"")/30)</f>
        <v>#VALUE!</v>
      </c>
      <c r="AT146" s="33" t="e">
        <f>AT144/(IFERROR(VLOOKUP($B136,#REF!,5,FALSE),"")/30)</f>
        <v>#VALUE!</v>
      </c>
      <c r="AU146" s="33" t="e">
        <f>AU144/(IFERROR(VLOOKUP($B136,#REF!,5,FALSE),"")/30)</f>
        <v>#VALUE!</v>
      </c>
      <c r="AV146" s="33" t="e">
        <f>AV144/(IFERROR(VLOOKUP($B136,#REF!,5,FALSE),"")/30)</f>
        <v>#VALUE!</v>
      </c>
      <c r="AW146" s="33" t="e">
        <f>AW144/(IFERROR(VLOOKUP($B136,#REF!,5,FALSE),"")/30)</f>
        <v>#VALUE!</v>
      </c>
      <c r="AX146" s="33" t="e">
        <f>AX144/(IFERROR(VLOOKUP($B136,#REF!,5,FALSE),"")/30)</f>
        <v>#VALUE!</v>
      </c>
      <c r="AY146" s="33" t="e">
        <f>AY144/(IFERROR(VLOOKUP($B136,#REF!,5,FALSE),"")/30)</f>
        <v>#VALUE!</v>
      </c>
      <c r="AZ146" s="33" t="e">
        <f>AZ144/(IFERROR(VLOOKUP($B136,#REF!,5,FALSE),"")/30)</f>
        <v>#VALUE!</v>
      </c>
      <c r="BA146" s="33" t="e">
        <f>BA144/(IFERROR(VLOOKUP($B136,#REF!,5,FALSE),"")/30)</f>
        <v>#VALUE!</v>
      </c>
      <c r="BB146" s="33" t="e">
        <f>BB144/(IFERROR(VLOOKUP($B136,#REF!,5,FALSE),"")/30)</f>
        <v>#VALUE!</v>
      </c>
      <c r="BC146" s="33" t="e">
        <f>BC144/(IFERROR(VLOOKUP($B136,#REF!,5,FALSE),"")/30)</f>
        <v>#VALUE!</v>
      </c>
      <c r="BD146" s="33" t="e">
        <f>BD144/(IFERROR(VLOOKUP($B136,#REF!,5,FALSE),"")/30)</f>
        <v>#VALUE!</v>
      </c>
      <c r="BE146" s="33" t="e">
        <f>BE144/(IFERROR(VLOOKUP($B136,#REF!,5,FALSE),"")/30)</f>
        <v>#VALUE!</v>
      </c>
      <c r="BF146" s="33" t="e">
        <f>BF144/(IFERROR(VLOOKUP($B136,#REF!,5,FALSE),"")/30)</f>
        <v>#VALUE!</v>
      </c>
      <c r="BG146" s="33" t="e">
        <f>BG144/(IFERROR(VLOOKUP($B136,#REF!,5,FALSE),"")/30)</f>
        <v>#VALUE!</v>
      </c>
      <c r="BH146" s="33" t="e">
        <f>BH144/(IFERROR(VLOOKUP($B136,#REF!,5,FALSE),"")/30)</f>
        <v>#VALUE!</v>
      </c>
      <c r="BI146" s="33" t="e">
        <f>BI144/(IFERROR(VLOOKUP($B136,#REF!,5,FALSE),"")/30)</f>
        <v>#VALUE!</v>
      </c>
      <c r="BJ146" s="33" t="e">
        <f>BJ144/(IFERROR(VLOOKUP($B136,#REF!,5,FALSE),"")/30)</f>
        <v>#VALUE!</v>
      </c>
      <c r="BK146" s="33" t="e">
        <f>BK144/(IFERROR(VLOOKUP($B136,#REF!,5,FALSE),"")/30)</f>
        <v>#VALUE!</v>
      </c>
      <c r="BL146" s="33" t="e">
        <f>BL144/(IFERROR(VLOOKUP($B136,#REF!,5,FALSE),"")/30)</f>
        <v>#VALUE!</v>
      </c>
      <c r="BM146" s="33" t="e">
        <f>BM144/(IFERROR(VLOOKUP($B136,#REF!,5,FALSE),"")/30)</f>
        <v>#VALUE!</v>
      </c>
      <c r="BN146" s="33" t="e">
        <f>BN144/(IFERROR(VLOOKUP($B136,#REF!,5,FALSE),"")/30)</f>
        <v>#VALUE!</v>
      </c>
      <c r="BO146" s="33" t="e">
        <f>BO144/(IFERROR(VLOOKUP($B136,#REF!,5,FALSE),"")/30)</f>
        <v>#VALUE!</v>
      </c>
      <c r="BP146" s="33" t="e">
        <f>BP144/(IFERROR(VLOOKUP($B136,#REF!,6,FALSE),"")/30)</f>
        <v>#VALUE!</v>
      </c>
      <c r="BQ146" s="33" t="e">
        <f>BQ144/(IFERROR(VLOOKUP($B136,#REF!,6,FALSE),"")/30)</f>
        <v>#VALUE!</v>
      </c>
      <c r="BR146" s="33" t="e">
        <f>BR144/(IFERROR(VLOOKUP($B136,#REF!,6,FALSE),"")/30)</f>
        <v>#VALUE!</v>
      </c>
      <c r="BS146" s="33" t="e">
        <f>BS144/(IFERROR(VLOOKUP($B136,#REF!,6,FALSE),"")/30)</f>
        <v>#VALUE!</v>
      </c>
      <c r="BT146" s="33" t="e">
        <f>BT144/(IFERROR(VLOOKUP($B136,#REF!,6,FALSE),"")/30)</f>
        <v>#VALUE!</v>
      </c>
      <c r="BU146" s="33" t="e">
        <f>BU144/(IFERROR(VLOOKUP($B136,#REF!,6,FALSE),"")/30)</f>
        <v>#VALUE!</v>
      </c>
      <c r="BV146" s="33" t="e">
        <f>BV144/(IFERROR(VLOOKUP($B136,#REF!,6,FALSE),"")/30)</f>
        <v>#VALUE!</v>
      </c>
      <c r="BW146" s="33" t="e">
        <f>BW144/(IFERROR(VLOOKUP($B136,#REF!,6,FALSE),"")/30)</f>
        <v>#VALUE!</v>
      </c>
      <c r="BX146" s="33" t="e">
        <f>BX144/(IFERROR(VLOOKUP($B136,#REF!,6,FALSE),"")/30)</f>
        <v>#VALUE!</v>
      </c>
      <c r="BY146" s="33" t="e">
        <f>BY144/(IFERROR(VLOOKUP($B136,#REF!,6,FALSE),"")/30)</f>
        <v>#VALUE!</v>
      </c>
      <c r="BZ146" s="33" t="e">
        <f>BZ144/(IFERROR(VLOOKUP($B136,#REF!,6,FALSE),"")/30)</f>
        <v>#VALUE!</v>
      </c>
      <c r="CA146" s="33" t="e">
        <f>CA144/(IFERROR(VLOOKUP($B136,#REF!,6,FALSE),"")/30)</f>
        <v>#VALUE!</v>
      </c>
      <c r="CB146" s="33" t="e">
        <f>CB144/(IFERROR(VLOOKUP($B136,#REF!,6,FALSE),"")/30)</f>
        <v>#VALUE!</v>
      </c>
      <c r="CC146" s="33" t="e">
        <f>CC144/(IFERROR(VLOOKUP($B136,#REF!,6,FALSE),"")/30)</f>
        <v>#VALUE!</v>
      </c>
      <c r="CD146" s="33" t="e">
        <f>CD144/(IFERROR(VLOOKUP($B136,#REF!,6,FALSE),"")/30)</f>
        <v>#VALUE!</v>
      </c>
      <c r="CE146" s="33" t="e">
        <f>CE144/(IFERROR(VLOOKUP($B136,#REF!,6,FALSE),"")/30)</f>
        <v>#VALUE!</v>
      </c>
      <c r="CF146" s="33" t="e">
        <f>CF144/(IFERROR(VLOOKUP($B136,#REF!,6,FALSE),"")/30)</f>
        <v>#VALUE!</v>
      </c>
      <c r="CG146" s="33" t="e">
        <f>CG144/(IFERROR(VLOOKUP($B136,#REF!,6,FALSE),"")/30)</f>
        <v>#VALUE!</v>
      </c>
      <c r="CH146" s="33" t="e">
        <f>CH144/(IFERROR(VLOOKUP($B136,#REF!,6,FALSE),"")/30)</f>
        <v>#VALUE!</v>
      </c>
      <c r="CI146" s="33" t="e">
        <f>CI144/(IFERROR(VLOOKUP($B136,#REF!,6,FALSE),"")/30)</f>
        <v>#VALUE!</v>
      </c>
      <c r="CJ146" s="33" t="e">
        <f>CJ144/(IFERROR(VLOOKUP($B136,#REF!,6,FALSE),"")/30)</f>
        <v>#VALUE!</v>
      </c>
      <c r="CK146" s="33" t="e">
        <f>CK144/(IFERROR(VLOOKUP($B136,#REF!,6,FALSE),"")/30)</f>
        <v>#VALUE!</v>
      </c>
      <c r="CL146" s="33" t="e">
        <f>CL144/(IFERROR(VLOOKUP($B136,#REF!,6,FALSE),"")/30)</f>
        <v>#VALUE!</v>
      </c>
      <c r="CM146" s="33" t="e">
        <f>CM144/(IFERROR(VLOOKUP($B136,#REF!,6,FALSE),"")/30)</f>
        <v>#VALUE!</v>
      </c>
      <c r="CN146" s="33" t="e">
        <f>CN144/(IFERROR(VLOOKUP($B136,#REF!,6,FALSE),"")/30)</f>
        <v>#VALUE!</v>
      </c>
      <c r="CO146" s="33" t="e">
        <f>CO144/(IFERROR(VLOOKUP($B136,#REF!,6,FALSE),"")/30)</f>
        <v>#VALUE!</v>
      </c>
      <c r="CP146" s="33" t="e">
        <f>CP144/(IFERROR(VLOOKUP($B136,#REF!,6,FALSE),"")/30)</f>
        <v>#VALUE!</v>
      </c>
      <c r="CQ146" s="33" t="e">
        <f>CQ144/(IFERROR(VLOOKUP($B136,#REF!,6,FALSE),"")/30)</f>
        <v>#VALUE!</v>
      </c>
      <c r="CR146" s="33" t="e">
        <f>CR144/(IFERROR(VLOOKUP($B136,#REF!,6,FALSE),"")/30)</f>
        <v>#VALUE!</v>
      </c>
      <c r="CS146" s="33" t="e">
        <f>CS144/(IFERROR(VLOOKUP($B136,#REF!,6,FALSE),"")/30)</f>
        <v>#VALUE!</v>
      </c>
      <c r="CT146" s="33" t="e">
        <f>CT144/(IFERROR(VLOOKUP($B136,#REF!,6,FALSE),"")/30)</f>
        <v>#VALUE!</v>
      </c>
      <c r="CU146" s="33" t="e">
        <f>CU144/(VLOOKUP($B136,#REF!,7,FALSE)/30)</f>
        <v>#VALUE!</v>
      </c>
      <c r="CV146" s="33" t="e">
        <f>CV144/(VLOOKUP($B136,#REF!,7,FALSE)/30)</f>
        <v>#VALUE!</v>
      </c>
      <c r="CW146" s="33" t="e">
        <f>CW144/(VLOOKUP($B136,#REF!,7,FALSE)/30)</f>
        <v>#VALUE!</v>
      </c>
      <c r="CX146" s="33" t="e">
        <f>CX144/(VLOOKUP($B136,#REF!,7,FALSE)/30)</f>
        <v>#VALUE!</v>
      </c>
      <c r="CY146" s="33" t="e">
        <f>CY144/(VLOOKUP($B136,#REF!,7,FALSE)/30)</f>
        <v>#VALUE!</v>
      </c>
      <c r="CZ146" s="33" t="e">
        <f>CZ144/(VLOOKUP($B136,#REF!,7,FALSE)/30)</f>
        <v>#VALUE!</v>
      </c>
      <c r="DA146" s="33" t="e">
        <f>DA144/(VLOOKUP($B136,#REF!,7,FALSE)/30)</f>
        <v>#VALUE!</v>
      </c>
      <c r="DB146" s="33" t="e">
        <f>DB144/(VLOOKUP($B136,#REF!,7,FALSE)/30)</f>
        <v>#VALUE!</v>
      </c>
      <c r="DC146" s="33" t="e">
        <f>DC144/(VLOOKUP($B136,#REF!,7,FALSE)/30)</f>
        <v>#VALUE!</v>
      </c>
      <c r="DD146" s="33" t="e">
        <f>DD144/(VLOOKUP($B136,#REF!,7,FALSE)/30)</f>
        <v>#VALUE!</v>
      </c>
      <c r="DE146" s="33" t="e">
        <f>DE144/(VLOOKUP($B136,#REF!,7,FALSE)/30)</f>
        <v>#VALUE!</v>
      </c>
      <c r="DF146" s="33" t="e">
        <f>DF144/(VLOOKUP($B136,#REF!,7,FALSE)/30)</f>
        <v>#VALUE!</v>
      </c>
      <c r="DG146" s="33" t="e">
        <f>DG144/(VLOOKUP($B136,#REF!,7,FALSE)/30)</f>
        <v>#VALUE!</v>
      </c>
      <c r="DH146" s="33" t="e">
        <f>DH144/(VLOOKUP($B136,#REF!,7,FALSE)/30)</f>
        <v>#VALUE!</v>
      </c>
      <c r="DI146" s="33" t="e">
        <f>DI144/(VLOOKUP($B136,#REF!,7,FALSE)/30)</f>
        <v>#VALUE!</v>
      </c>
      <c r="DJ146" s="33" t="e">
        <f>DJ144/(VLOOKUP($B136,#REF!,7,FALSE)/30)</f>
        <v>#VALUE!</v>
      </c>
      <c r="DK146" s="33" t="e">
        <f>DK144/(VLOOKUP($B136,#REF!,7,FALSE)/30)</f>
        <v>#VALUE!</v>
      </c>
      <c r="DL146" s="33" t="e">
        <f>DL144/(VLOOKUP($B136,#REF!,7,FALSE)/30)</f>
        <v>#VALUE!</v>
      </c>
      <c r="DM146" s="33" t="e">
        <f>DM144/(VLOOKUP($B136,#REF!,7,FALSE)/30)</f>
        <v>#VALUE!</v>
      </c>
      <c r="DN146" s="33" t="e">
        <f>DN144/(VLOOKUP($B136,#REF!,7,FALSE)/30)</f>
        <v>#VALUE!</v>
      </c>
      <c r="DO146" s="33" t="e">
        <f>DO144/(VLOOKUP($B136,#REF!,7,FALSE)/30)</f>
        <v>#VALUE!</v>
      </c>
      <c r="DP146" s="33" t="e">
        <f>DP144/(VLOOKUP($B136,#REF!,7,FALSE)/30)</f>
        <v>#VALUE!</v>
      </c>
      <c r="DQ146" s="33" t="e">
        <f>DQ144/(VLOOKUP($B136,#REF!,7,FALSE)/30)</f>
        <v>#VALUE!</v>
      </c>
      <c r="DR146" s="33" t="e">
        <f>DR144/(VLOOKUP($B136,#REF!,7,FALSE)/30)</f>
        <v>#VALUE!</v>
      </c>
      <c r="DS146" s="33" t="e">
        <f>DS144/(VLOOKUP($B136,#REF!,7,FALSE)/30)</f>
        <v>#VALUE!</v>
      </c>
      <c r="DT146" s="33" t="e">
        <f>DT144/(VLOOKUP($B136,#REF!,7,FALSE)/30)</f>
        <v>#VALUE!</v>
      </c>
      <c r="DU146" s="33" t="e">
        <f>DU144/(VLOOKUP($B136,#REF!,7,FALSE)/30)</f>
        <v>#VALUE!</v>
      </c>
      <c r="DV146" s="33" t="e">
        <f>DV144/(VLOOKUP($B136,#REF!,7,FALSE)/30)</f>
        <v>#VALUE!</v>
      </c>
      <c r="DW146" s="33" t="e">
        <f>DW144/(VLOOKUP($B136,#REF!,7,FALSE)/30)</f>
        <v>#VALUE!</v>
      </c>
      <c r="DX146" s="33" t="e">
        <f>DX144/(VLOOKUP($B136,#REF!,7,FALSE)/30)</f>
        <v>#VALUE!</v>
      </c>
      <c r="DY146" s="33" t="e">
        <f>DY144/(VLOOKUP($B136,#REF!,8,FALSE)/30)</f>
        <v>#VALUE!</v>
      </c>
      <c r="DZ146" s="33" t="e">
        <f>DZ144/(VLOOKUP($B136,#REF!,8,FALSE)/30)</f>
        <v>#VALUE!</v>
      </c>
      <c r="EA146" s="33" t="e">
        <f>EA144/(VLOOKUP($B136,#REF!,8,FALSE)/30)</f>
        <v>#VALUE!</v>
      </c>
      <c r="EB146" s="33" t="e">
        <f>EB144/(VLOOKUP($B136,#REF!,8,FALSE)/30)</f>
        <v>#VALUE!</v>
      </c>
      <c r="EC146" s="33" t="e">
        <f>EC144/(VLOOKUP($B136,#REF!,8,FALSE)/30)</f>
        <v>#VALUE!</v>
      </c>
      <c r="ED146" s="33" t="e">
        <f>ED144/(VLOOKUP($B136,#REF!,8,FALSE)/30)</f>
        <v>#VALUE!</v>
      </c>
      <c r="EE146" s="33" t="e">
        <f>EE144/(VLOOKUP($B136,#REF!,8,FALSE)/30)</f>
        <v>#VALUE!</v>
      </c>
      <c r="EF146" s="33" t="e">
        <f>EF144/(VLOOKUP($B136,#REF!,8,FALSE)/30)</f>
        <v>#VALUE!</v>
      </c>
      <c r="EG146" s="33" t="e">
        <f>EG144/(VLOOKUP($B136,#REF!,8,FALSE)/30)</f>
        <v>#VALUE!</v>
      </c>
      <c r="EH146" s="33" t="e">
        <f>EH144/(VLOOKUP($B136,#REF!,8,FALSE)/30)</f>
        <v>#VALUE!</v>
      </c>
      <c r="EI146" s="33" t="e">
        <f>EI144/(VLOOKUP($B136,#REF!,8,FALSE)/30)</f>
        <v>#VALUE!</v>
      </c>
      <c r="EJ146" s="33" t="e">
        <f>EJ144/(VLOOKUP($B136,#REF!,8,FALSE)/30)</f>
        <v>#VALUE!</v>
      </c>
      <c r="EK146" s="33" t="e">
        <f>EK144/(VLOOKUP($B136,#REF!,8,FALSE)/30)</f>
        <v>#VALUE!</v>
      </c>
      <c r="EL146" s="33" t="e">
        <f>EL144/(VLOOKUP($B136,#REF!,8,FALSE)/30)</f>
        <v>#VALUE!</v>
      </c>
      <c r="EM146" s="33" t="e">
        <f>EM144/(VLOOKUP($B136,#REF!,8,FALSE)/30)</f>
        <v>#VALUE!</v>
      </c>
      <c r="EN146" s="33" t="e">
        <f>EN144/(VLOOKUP($B136,#REF!,8,FALSE)/30)</f>
        <v>#VALUE!</v>
      </c>
      <c r="EO146" s="33" t="e">
        <f>EO144/(VLOOKUP($B136,#REF!,8,FALSE)/30)</f>
        <v>#VALUE!</v>
      </c>
      <c r="EP146" s="33" t="e">
        <f>EP144/(VLOOKUP($B136,#REF!,8,FALSE)/30)</f>
        <v>#VALUE!</v>
      </c>
      <c r="EQ146" s="33" t="e">
        <f>EQ144/(VLOOKUP($B136,#REF!,8,FALSE)/30)</f>
        <v>#VALUE!</v>
      </c>
      <c r="ER146" s="33" t="e">
        <f>ER144/(VLOOKUP($B136,#REF!,8,FALSE)/30)</f>
        <v>#VALUE!</v>
      </c>
      <c r="ES146" s="33" t="e">
        <f>ES144/(VLOOKUP($B136,#REF!,8,FALSE)/30)</f>
        <v>#VALUE!</v>
      </c>
      <c r="ET146" s="33" t="e">
        <f>ET144/(VLOOKUP($B136,#REF!,8,FALSE)/30)</f>
        <v>#VALUE!</v>
      </c>
      <c r="EU146" s="33" t="e">
        <f>EU144/(VLOOKUP($B136,#REF!,8,FALSE)/30)</f>
        <v>#VALUE!</v>
      </c>
      <c r="EV146" s="33" t="e">
        <f>EV144/(VLOOKUP($B136,#REF!,8,FALSE)/30)</f>
        <v>#VALUE!</v>
      </c>
      <c r="EW146" s="33" t="e">
        <f>EW144/(VLOOKUP($B136,#REF!,8,FALSE)/30)</f>
        <v>#VALUE!</v>
      </c>
      <c r="EX146" s="33" t="e">
        <f>EX144/(VLOOKUP($B136,#REF!,8,FALSE)/30)</f>
        <v>#VALUE!</v>
      </c>
      <c r="EY146" s="33" t="e">
        <f>EY144/(VLOOKUP($B136,#REF!,8,FALSE)/30)</f>
        <v>#VALUE!</v>
      </c>
      <c r="EZ146" s="33" t="e">
        <f>EZ144/(VLOOKUP($B136,#REF!,8,FALSE)/30)</f>
        <v>#VALUE!</v>
      </c>
      <c r="FA146" s="33" t="e">
        <f>FA144/(VLOOKUP($B136,#REF!,8,FALSE)/30)</f>
        <v>#VALUE!</v>
      </c>
      <c r="FB146" s="33" t="e">
        <f>FB144/(VLOOKUP($B136,#REF!,8,FALSE)/30)</f>
        <v>#VALUE!</v>
      </c>
      <c r="FC146" s="33" t="e">
        <f>FC144/(VLOOKUP($B136,#REF!,8,FALSE)/30)</f>
        <v>#VALUE!</v>
      </c>
      <c r="FD146" s="33" t="e">
        <f>FD144/(VLOOKUP($B136,#REF!,9,FALSE)/30)</f>
        <v>#VALUE!</v>
      </c>
      <c r="FE146" s="33" t="e">
        <f>FE144/(VLOOKUP($B136,#REF!,9,FALSE)/30)</f>
        <v>#VALUE!</v>
      </c>
      <c r="FF146" s="33" t="e">
        <f>FF144/(VLOOKUP($B136,#REF!,9,FALSE)/30)</f>
        <v>#VALUE!</v>
      </c>
      <c r="FG146" s="33" t="e">
        <f>FG144/(VLOOKUP($B136,#REF!,9,FALSE)/30)</f>
        <v>#VALUE!</v>
      </c>
      <c r="FH146" s="33" t="e">
        <f>FH144/(VLOOKUP($B136,#REF!,9,FALSE)/30)</f>
        <v>#VALUE!</v>
      </c>
      <c r="FI146" s="33" t="e">
        <f>FI144/(VLOOKUP($B136,#REF!,9,FALSE)/30)</f>
        <v>#VALUE!</v>
      </c>
      <c r="FJ146" s="33" t="e">
        <f>FJ144/(VLOOKUP($B136,#REF!,9,FALSE)/30)</f>
        <v>#VALUE!</v>
      </c>
      <c r="FK146" s="33" t="e">
        <f>FK144/(VLOOKUP($B136,#REF!,9,FALSE)/30)</f>
        <v>#VALUE!</v>
      </c>
      <c r="FL146" s="33" t="e">
        <f>FL144/(VLOOKUP($B136,#REF!,9,FALSE)/30)</f>
        <v>#VALUE!</v>
      </c>
      <c r="FM146" s="33" t="e">
        <f>FM144/(VLOOKUP($B136,#REF!,9,FALSE)/30)</f>
        <v>#VALUE!</v>
      </c>
      <c r="FN146" s="33" t="e">
        <f>FN144/(VLOOKUP($B136,#REF!,9,FALSE)/30)</f>
        <v>#VALUE!</v>
      </c>
      <c r="FO146" s="33" t="e">
        <f>FO144/(VLOOKUP($B136,#REF!,9,FALSE)/30)</f>
        <v>#VALUE!</v>
      </c>
      <c r="FP146" s="33" t="e">
        <f>FP144/(VLOOKUP($B136,#REF!,9,FALSE)/30)</f>
        <v>#VALUE!</v>
      </c>
      <c r="FQ146" s="33" t="e">
        <f>FQ144/(VLOOKUP($B136,#REF!,9,FALSE)/30)</f>
        <v>#VALUE!</v>
      </c>
      <c r="FR146" s="33" t="e">
        <f>FR144/(VLOOKUP($B136,#REF!,9,FALSE)/30)</f>
        <v>#VALUE!</v>
      </c>
      <c r="FS146" s="33" t="e">
        <f>FS144/(VLOOKUP($B136,#REF!,9,FALSE)/30)</f>
        <v>#VALUE!</v>
      </c>
      <c r="FT146" s="33" t="e">
        <f>FT144/(VLOOKUP($B136,#REF!,9,FALSE)/30)</f>
        <v>#VALUE!</v>
      </c>
      <c r="FU146" s="33" t="e">
        <f>FU144/(VLOOKUP($B136,#REF!,9,FALSE)/30)</f>
        <v>#VALUE!</v>
      </c>
      <c r="FV146" s="33" t="e">
        <f>FV144/(VLOOKUP($B136,#REF!,9,FALSE)/30)</f>
        <v>#VALUE!</v>
      </c>
      <c r="FW146" s="33" t="e">
        <f>FW144/(VLOOKUP($B136,#REF!,9,FALSE)/30)</f>
        <v>#VALUE!</v>
      </c>
      <c r="FX146" s="33" t="e">
        <f>FX144/(VLOOKUP($B136,#REF!,9,FALSE)/30)</f>
        <v>#VALUE!</v>
      </c>
      <c r="FY146" s="33" t="e">
        <f>FY144/(VLOOKUP($B136,#REF!,9,FALSE)/30)</f>
        <v>#VALUE!</v>
      </c>
      <c r="FZ146" s="33" t="e">
        <f>FZ144/(VLOOKUP($B136,#REF!,9,FALSE)/30)</f>
        <v>#VALUE!</v>
      </c>
      <c r="GA146" s="33" t="e">
        <f>GA144/(VLOOKUP($B136,#REF!,9,FALSE)/30)</f>
        <v>#VALUE!</v>
      </c>
      <c r="GB146" s="33" t="e">
        <f>GB144/(VLOOKUP($B136,#REF!,9,FALSE)/30)</f>
        <v>#VALUE!</v>
      </c>
      <c r="GC146" s="33" t="e">
        <f>GC144/(VLOOKUP($B136,#REF!,9,FALSE)/30)</f>
        <v>#VALUE!</v>
      </c>
      <c r="GD146" s="33" t="e">
        <f>GD144/(VLOOKUP($B136,#REF!,9,FALSE)/30)</f>
        <v>#VALUE!</v>
      </c>
      <c r="GE146" s="33" t="e">
        <f>GE144/(VLOOKUP($B136,#REF!,9,FALSE)/30)</f>
        <v>#VALUE!</v>
      </c>
      <c r="GF146" s="33" t="e">
        <f>GF144/(VLOOKUP($B136,#REF!,9,FALSE)/30)</f>
        <v>#VALUE!</v>
      </c>
      <c r="GG146" s="33" t="e">
        <f>GG144/(VLOOKUP($B136,#REF!,9,FALSE)/30)</f>
        <v>#VALUE!</v>
      </c>
      <c r="GH146" s="33" t="e">
        <f>GH144/(VLOOKUP($B136,#REF!,10,FALSE)/30)</f>
        <v>#VALUE!</v>
      </c>
      <c r="GI146" s="33" t="e">
        <f>GI144/(VLOOKUP($B136,#REF!,10,FALSE)/30)</f>
        <v>#VALUE!</v>
      </c>
      <c r="GJ146" s="33" t="e">
        <f>GJ144/(VLOOKUP($B136,#REF!,10,FALSE)/30)</f>
        <v>#VALUE!</v>
      </c>
      <c r="GK146" s="33" t="e">
        <f>GK144/(VLOOKUP($B136,#REF!,10,FALSE)/30)</f>
        <v>#VALUE!</v>
      </c>
      <c r="GL146" s="33" t="e">
        <f>GL144/(VLOOKUP($B136,#REF!,10,FALSE)/30)</f>
        <v>#VALUE!</v>
      </c>
      <c r="GM146" s="33" t="e">
        <f>GM144/(VLOOKUP($B136,#REF!,10,FALSE)/30)</f>
        <v>#VALUE!</v>
      </c>
      <c r="GN146" s="33" t="e">
        <f>GN144/(VLOOKUP($B136,#REF!,10,FALSE)/30)</f>
        <v>#VALUE!</v>
      </c>
      <c r="GO146" s="33" t="e">
        <f>GO144/(VLOOKUP($B136,#REF!,10,FALSE)/30)</f>
        <v>#VALUE!</v>
      </c>
      <c r="GP146" s="33" t="e">
        <f>GP144/(VLOOKUP($B136,#REF!,10,FALSE)/30)</f>
        <v>#VALUE!</v>
      </c>
      <c r="GQ146" s="33" t="e">
        <f>GQ144/(VLOOKUP($B136,#REF!,10,FALSE)/30)</f>
        <v>#VALUE!</v>
      </c>
      <c r="GR146" s="33" t="e">
        <f>GR144/(VLOOKUP($B136,#REF!,10,FALSE)/30)</f>
        <v>#VALUE!</v>
      </c>
      <c r="GS146" s="33" t="e">
        <f>GS144/(VLOOKUP($B136,#REF!,10,FALSE)/30)</f>
        <v>#VALUE!</v>
      </c>
      <c r="GT146" s="33" t="e">
        <f>GT144/(VLOOKUP($B136,#REF!,10,FALSE)/30)</f>
        <v>#VALUE!</v>
      </c>
      <c r="GU146" s="33" t="e">
        <f>GU144/(VLOOKUP($B136,#REF!,10,FALSE)/30)</f>
        <v>#VALUE!</v>
      </c>
      <c r="GV146" s="33" t="e">
        <f>GV144/(VLOOKUP($B136,#REF!,10,FALSE)/30)</f>
        <v>#VALUE!</v>
      </c>
      <c r="GW146" s="33" t="e">
        <f>GW144/(VLOOKUP($B136,#REF!,10,FALSE)/30)</f>
        <v>#VALUE!</v>
      </c>
      <c r="GX146" s="33" t="e">
        <f>GX144/(VLOOKUP($B136,#REF!,10,FALSE)/30)</f>
        <v>#VALUE!</v>
      </c>
      <c r="GY146" s="33" t="e">
        <f>GY144/(VLOOKUP($B136,#REF!,10,FALSE)/30)</f>
        <v>#VALUE!</v>
      </c>
      <c r="GZ146" s="33" t="e">
        <f>GZ144/(VLOOKUP($B136,#REF!,10,FALSE)/30)</f>
        <v>#VALUE!</v>
      </c>
      <c r="HA146" s="33" t="e">
        <f>HA144/(VLOOKUP($B136,#REF!,10,FALSE)/30)</f>
        <v>#VALUE!</v>
      </c>
      <c r="HB146" s="33" t="e">
        <f>HB144/(VLOOKUP($B136,#REF!,10,FALSE)/30)</f>
        <v>#VALUE!</v>
      </c>
      <c r="HC146" s="33" t="e">
        <f>HC144/(VLOOKUP($B136,#REF!,10,FALSE)/30)</f>
        <v>#VALUE!</v>
      </c>
      <c r="HD146" s="33" t="e">
        <f>HD144/(VLOOKUP($B136,#REF!,10,FALSE)/30)</f>
        <v>#VALUE!</v>
      </c>
      <c r="HE146" s="33" t="e">
        <f>HE144/(VLOOKUP($B136,#REF!,10,FALSE)/30)</f>
        <v>#VALUE!</v>
      </c>
      <c r="HF146" s="33" t="e">
        <f>HF144/(VLOOKUP($B136,#REF!,10,FALSE)/30)</f>
        <v>#VALUE!</v>
      </c>
      <c r="HG146" s="33" t="e">
        <f>HG144/(VLOOKUP($B136,#REF!,10,FALSE)/30)</f>
        <v>#VALUE!</v>
      </c>
      <c r="HH146" s="33" t="e">
        <f>HH144/(VLOOKUP($B136,#REF!,10,FALSE)/30)</f>
        <v>#VALUE!</v>
      </c>
      <c r="HI146" s="33" t="e">
        <f>HI144/(VLOOKUP($B136,#REF!,10,FALSE)/30)</f>
        <v>#VALUE!</v>
      </c>
      <c r="HJ146" s="33" t="e">
        <f>HJ144/(VLOOKUP($B136,#REF!,10,FALSE)/30)</f>
        <v>#VALUE!</v>
      </c>
      <c r="HK146" s="33" t="e">
        <f>HK144/(VLOOKUP($B136,#REF!,10,FALSE)/30)</f>
        <v>#VALUE!</v>
      </c>
      <c r="HL146" s="33" t="e">
        <f>HL144/(VLOOKUP($B136,#REF!,10,FALSE)/30)</f>
        <v>#VALUE!</v>
      </c>
      <c r="HM146" s="33" t="e">
        <f>HM144/(VLOOKUP($B136,#REF!,11,FALSE)/30)</f>
        <v>#VALUE!</v>
      </c>
      <c r="HN146" s="33" t="e">
        <f>HN144/(VLOOKUP($B136,#REF!,11,FALSE)/30)</f>
        <v>#VALUE!</v>
      </c>
      <c r="HO146" s="33" t="e">
        <f>HO144/(VLOOKUP($B136,#REF!,11,FALSE)/30)</f>
        <v>#VALUE!</v>
      </c>
      <c r="HP146" s="33" t="e">
        <f>HP144/(VLOOKUP($B136,#REF!,11,FALSE)/30)</f>
        <v>#VALUE!</v>
      </c>
      <c r="HQ146" s="33" t="e">
        <f>HQ144/(VLOOKUP($B136,#REF!,11,FALSE)/30)</f>
        <v>#VALUE!</v>
      </c>
      <c r="HR146" s="33" t="e">
        <f>HR144/(VLOOKUP($B136,#REF!,11,FALSE)/30)</f>
        <v>#VALUE!</v>
      </c>
      <c r="HS146" s="33" t="e">
        <f>HS144/(VLOOKUP($B136,#REF!,11,FALSE)/30)</f>
        <v>#VALUE!</v>
      </c>
      <c r="HT146" s="33" t="e">
        <f>HT144/(VLOOKUP($B136,#REF!,11,FALSE)/30)</f>
        <v>#VALUE!</v>
      </c>
      <c r="HU146" s="33" t="e">
        <f>HU144/(VLOOKUP($B136,#REF!,11,FALSE)/30)</f>
        <v>#VALUE!</v>
      </c>
      <c r="HV146" s="33" t="e">
        <f>HV144/(VLOOKUP($B136,#REF!,11,FALSE)/30)</f>
        <v>#VALUE!</v>
      </c>
      <c r="HW146" s="33" t="e">
        <f>HW144/(VLOOKUP($B136,#REF!,11,FALSE)/30)</f>
        <v>#VALUE!</v>
      </c>
      <c r="HX146" s="33" t="e">
        <f>HX144/(VLOOKUP($B136,#REF!,11,FALSE)/30)</f>
        <v>#VALUE!</v>
      </c>
      <c r="HY146" s="33" t="e">
        <f>HY144/(VLOOKUP($B136,#REF!,11,FALSE)/30)</f>
        <v>#VALUE!</v>
      </c>
      <c r="HZ146" s="33" t="e">
        <f>HZ144/(VLOOKUP($B136,#REF!,11,FALSE)/30)</f>
        <v>#VALUE!</v>
      </c>
      <c r="IA146" s="33" t="e">
        <f>IA144/(VLOOKUP($B136,#REF!,11,FALSE)/30)</f>
        <v>#VALUE!</v>
      </c>
      <c r="IB146" s="33" t="e">
        <f>IB144/(VLOOKUP($B136,#REF!,11,FALSE)/30)</f>
        <v>#VALUE!</v>
      </c>
      <c r="IC146" s="33" t="e">
        <f>IC144/(VLOOKUP($B136,#REF!,11,FALSE)/30)</f>
        <v>#VALUE!</v>
      </c>
      <c r="ID146" s="33" t="e">
        <f>ID144/(VLOOKUP($B136,#REF!,11,FALSE)/30)</f>
        <v>#VALUE!</v>
      </c>
      <c r="IE146" s="33" t="e">
        <f>IE144/(VLOOKUP($B136,#REF!,11,FALSE)/30)</f>
        <v>#VALUE!</v>
      </c>
      <c r="IF146" s="33" t="e">
        <f>IF144/(VLOOKUP($B136,#REF!,11,FALSE)/30)</f>
        <v>#VALUE!</v>
      </c>
      <c r="IG146" s="33" t="e">
        <f>IG144/(VLOOKUP($B136,#REF!,11,FALSE)/30)</f>
        <v>#VALUE!</v>
      </c>
      <c r="IH146" s="33" t="e">
        <f>IH144/(VLOOKUP($B136,#REF!,11,FALSE)/30)</f>
        <v>#VALUE!</v>
      </c>
      <c r="II146" s="33" t="e">
        <f>II144/(VLOOKUP($B136,#REF!,11,FALSE)/30)</f>
        <v>#VALUE!</v>
      </c>
      <c r="IJ146" s="33" t="e">
        <f>IJ144/(VLOOKUP($B136,#REF!,11,FALSE)/30)</f>
        <v>#VALUE!</v>
      </c>
      <c r="IK146" s="33" t="e">
        <f>IK144/(VLOOKUP($B136,#REF!,11,FALSE)/30)</f>
        <v>#VALUE!</v>
      </c>
      <c r="IL146" s="33" t="e">
        <f>IL144/(VLOOKUP($B136,#REF!,11,FALSE)/30)</f>
        <v>#VALUE!</v>
      </c>
      <c r="IM146" s="33" t="e">
        <f>IM144/(VLOOKUP($B136,#REF!,11,FALSE)/30)</f>
        <v>#VALUE!</v>
      </c>
      <c r="IN146" s="33" t="e">
        <f>IN144/(VLOOKUP($B136,#REF!,11,FALSE)/30)</f>
        <v>#VALUE!</v>
      </c>
      <c r="IO146" s="33" t="e">
        <f>IO144/(VLOOKUP($B136,#REF!,11,FALSE)/30)</f>
        <v>#VALUE!</v>
      </c>
      <c r="IP146" s="33" t="e">
        <f>IP144/(VLOOKUP($B136,#REF!,11,FALSE)/30)</f>
        <v>#VALUE!</v>
      </c>
      <c r="IQ146" s="33" t="e">
        <f>IQ144/(VLOOKUP($B136,#REF!,11,FALSE)/30)</f>
        <v>#VALUE!</v>
      </c>
      <c r="IR146" s="33" t="e">
        <f>IR144/(VLOOKUP($B136,#REF!,12,FALSE)/30)</f>
        <v>#VALUE!</v>
      </c>
      <c r="IS146" s="33" t="e">
        <f>IS144/(VLOOKUP($B136,#REF!,12,FALSE)/30)</f>
        <v>#VALUE!</v>
      </c>
      <c r="IT146" s="33" t="e">
        <f>IT144/(VLOOKUP($B136,#REF!,12,FALSE)/30)</f>
        <v>#VALUE!</v>
      </c>
      <c r="IU146" s="33" t="e">
        <f>IU144/(VLOOKUP($B136,#REF!,12,FALSE)/30)</f>
        <v>#VALUE!</v>
      </c>
      <c r="IV146" s="33" t="e">
        <f>IV144/(VLOOKUP($B136,#REF!,12,FALSE)/30)</f>
        <v>#VALUE!</v>
      </c>
      <c r="IW146" s="33" t="e">
        <f>IW144/(VLOOKUP($B136,#REF!,12,FALSE)/30)</f>
        <v>#VALUE!</v>
      </c>
      <c r="IX146" s="33" t="e">
        <f>IX144/(VLOOKUP($B136,#REF!,12,FALSE)/30)</f>
        <v>#VALUE!</v>
      </c>
      <c r="IY146" s="33" t="e">
        <f>IY144/(VLOOKUP($B136,#REF!,12,FALSE)/30)</f>
        <v>#VALUE!</v>
      </c>
      <c r="IZ146" s="33" t="e">
        <f>IZ144/(VLOOKUP($B136,#REF!,12,FALSE)/30)</f>
        <v>#VALUE!</v>
      </c>
      <c r="JA146" s="33" t="e">
        <f>JA144/(VLOOKUP($B136,#REF!,12,FALSE)/30)</f>
        <v>#VALUE!</v>
      </c>
      <c r="JB146" s="33" t="e">
        <f>JB144/(VLOOKUP($B136,#REF!,12,FALSE)/30)</f>
        <v>#VALUE!</v>
      </c>
      <c r="JC146" s="33" t="e">
        <f>JC144/(VLOOKUP($B136,#REF!,12,FALSE)/30)</f>
        <v>#VALUE!</v>
      </c>
      <c r="JD146" s="33" t="e">
        <f>JD144/(VLOOKUP($B136,#REF!,12,FALSE)/30)</f>
        <v>#VALUE!</v>
      </c>
      <c r="JE146" s="33" t="e">
        <f>JE144/(VLOOKUP($B136,#REF!,12,FALSE)/30)</f>
        <v>#VALUE!</v>
      </c>
      <c r="JF146" s="33" t="e">
        <f>JF144/(VLOOKUP($B136,#REF!,12,FALSE)/30)</f>
        <v>#VALUE!</v>
      </c>
      <c r="JG146" s="33" t="e">
        <f>JG144/(VLOOKUP($B136,#REF!,12,FALSE)/30)</f>
        <v>#VALUE!</v>
      </c>
      <c r="JH146" s="33" t="e">
        <f>JH144/(VLOOKUP($B136,#REF!,12,FALSE)/30)</f>
        <v>#VALUE!</v>
      </c>
      <c r="JI146" s="33" t="e">
        <f>JI144/(VLOOKUP($B136,#REF!,12,FALSE)/30)</f>
        <v>#VALUE!</v>
      </c>
      <c r="JJ146" s="33" t="e">
        <f>JJ144/(VLOOKUP($B136,#REF!,12,FALSE)/30)</f>
        <v>#VALUE!</v>
      </c>
      <c r="JK146" s="33" t="e">
        <f>JK144/(VLOOKUP($B136,#REF!,12,FALSE)/30)</f>
        <v>#VALUE!</v>
      </c>
      <c r="JL146" s="33" t="e">
        <f>JL144/(VLOOKUP($B136,#REF!,12,FALSE)/30)</f>
        <v>#VALUE!</v>
      </c>
      <c r="JM146" s="33" t="e">
        <f>JM144/(VLOOKUP($B136,#REF!,12,FALSE)/30)</f>
        <v>#VALUE!</v>
      </c>
      <c r="JN146" s="33" t="e">
        <f>JN144/(VLOOKUP($B136,#REF!,12,FALSE)/30)</f>
        <v>#VALUE!</v>
      </c>
      <c r="JO146" s="33" t="e">
        <f>JO144/(VLOOKUP($B136,#REF!,12,FALSE)/30)</f>
        <v>#VALUE!</v>
      </c>
      <c r="JP146" s="33" t="e">
        <f>JP144/(VLOOKUP($B136,#REF!,12,FALSE)/30)</f>
        <v>#VALUE!</v>
      </c>
      <c r="JQ146" s="33" t="e">
        <f>JQ144/(VLOOKUP($B136,#REF!,12,FALSE)/30)</f>
        <v>#VALUE!</v>
      </c>
      <c r="JR146" s="33" t="e">
        <f>JR144/(VLOOKUP($B136,#REF!,12,FALSE)/30)</f>
        <v>#VALUE!</v>
      </c>
      <c r="JS146" s="33" t="e">
        <f>JS144/(VLOOKUP($B136,#REF!,12,FALSE)/30)</f>
        <v>#VALUE!</v>
      </c>
      <c r="JT146" s="33" t="e">
        <f>JT144/(VLOOKUP($B136,#REF!,12,FALSE)/30)</f>
        <v>#VALUE!</v>
      </c>
      <c r="JU146" s="33" t="e">
        <f>JU144/(VLOOKUP($B136,#REF!,12,FALSE)/30)</f>
        <v>#VALUE!</v>
      </c>
      <c r="JV146" s="33" t="e">
        <f>JV144/(VLOOKUP($B136,#REF!,13,FALSE)/30)</f>
        <v>#VALUE!</v>
      </c>
      <c r="JW146" s="33" t="e">
        <f>JW144/(VLOOKUP($B136,#REF!,13,FALSE)/30)</f>
        <v>#VALUE!</v>
      </c>
      <c r="JX146" s="33" t="e">
        <f>JX144/(VLOOKUP($B136,#REF!,13,FALSE)/30)</f>
        <v>#VALUE!</v>
      </c>
      <c r="JY146" s="33" t="e">
        <f>JY144/(VLOOKUP($B136,#REF!,13,FALSE)/30)</f>
        <v>#VALUE!</v>
      </c>
      <c r="JZ146" s="33" t="e">
        <f>JZ144/(VLOOKUP($B136,#REF!,13,FALSE)/30)</f>
        <v>#VALUE!</v>
      </c>
      <c r="KA146" s="33" t="e">
        <f>KA144/(VLOOKUP($B136,#REF!,13,FALSE)/30)</f>
        <v>#VALUE!</v>
      </c>
      <c r="KB146" s="33" t="e">
        <f>KB144/(VLOOKUP($B136,#REF!,13,FALSE)/30)</f>
        <v>#VALUE!</v>
      </c>
      <c r="KC146" s="33" t="e">
        <f>KC144/(VLOOKUP($B136,#REF!,13,FALSE)/30)</f>
        <v>#VALUE!</v>
      </c>
      <c r="KD146" s="33" t="e">
        <f>KD144/(VLOOKUP($B136,#REF!,13,FALSE)/30)</f>
        <v>#VALUE!</v>
      </c>
      <c r="KE146" s="33" t="e">
        <f>KE144/(VLOOKUP($B136,#REF!,13,FALSE)/30)</f>
        <v>#VALUE!</v>
      </c>
      <c r="KF146" s="33" t="e">
        <f>KF144/(VLOOKUP($B136,#REF!,13,FALSE)/30)</f>
        <v>#VALUE!</v>
      </c>
      <c r="KG146" s="33" t="e">
        <f>KG144/(VLOOKUP($B136,#REF!,13,FALSE)/30)</f>
        <v>#VALUE!</v>
      </c>
      <c r="KH146" s="33" t="e">
        <f>KH144/(VLOOKUP($B136,#REF!,13,FALSE)/30)</f>
        <v>#VALUE!</v>
      </c>
      <c r="KI146" s="33" t="e">
        <f>KI144/(VLOOKUP($B136,#REF!,13,FALSE)/30)</f>
        <v>#VALUE!</v>
      </c>
      <c r="KJ146" s="33" t="e">
        <f>KJ144/(VLOOKUP($B136,#REF!,13,FALSE)/30)</f>
        <v>#VALUE!</v>
      </c>
      <c r="KK146" s="33" t="e">
        <f>KK144/(VLOOKUP($B136,#REF!,13,FALSE)/30)</f>
        <v>#VALUE!</v>
      </c>
      <c r="KL146" s="33" t="e">
        <f>KL144/(VLOOKUP($B136,#REF!,13,FALSE)/30)</f>
        <v>#VALUE!</v>
      </c>
      <c r="KM146" s="33" t="e">
        <f>KM144/(VLOOKUP($B136,#REF!,13,FALSE)/30)</f>
        <v>#VALUE!</v>
      </c>
      <c r="KN146" s="33" t="e">
        <f>KN144/(VLOOKUP($B136,#REF!,13,FALSE)/30)</f>
        <v>#VALUE!</v>
      </c>
      <c r="KO146" s="33" t="e">
        <f>KO144/(VLOOKUP($B136,#REF!,13,FALSE)/30)</f>
        <v>#VALUE!</v>
      </c>
      <c r="KP146" s="33" t="e">
        <f>KP144/(VLOOKUP($B136,#REF!,13,FALSE)/30)</f>
        <v>#VALUE!</v>
      </c>
      <c r="KQ146" s="33" t="e">
        <f>KQ144/(VLOOKUP($B136,#REF!,13,FALSE)/30)</f>
        <v>#VALUE!</v>
      </c>
      <c r="KR146" s="33" t="e">
        <f>KR144/(VLOOKUP($B136,#REF!,13,FALSE)/30)</f>
        <v>#VALUE!</v>
      </c>
      <c r="KS146" s="33" t="e">
        <f>KS144/(VLOOKUP($B136,#REF!,13,FALSE)/30)</f>
        <v>#VALUE!</v>
      </c>
      <c r="KT146" s="33" t="e">
        <f>KT144/(VLOOKUP($B136,#REF!,13,FALSE)/30)</f>
        <v>#VALUE!</v>
      </c>
      <c r="KU146" s="33" t="e">
        <f>KU144/(VLOOKUP($B136,#REF!,13,FALSE)/30)</f>
        <v>#VALUE!</v>
      </c>
      <c r="KV146" s="33" t="e">
        <f>KV144/(VLOOKUP($B136,#REF!,13,FALSE)/30)</f>
        <v>#VALUE!</v>
      </c>
      <c r="KW146" s="33" t="e">
        <f>KW144/(VLOOKUP($B136,#REF!,13,FALSE)/30)</f>
        <v>#VALUE!</v>
      </c>
      <c r="KX146" s="33" t="e">
        <f>KX144/(VLOOKUP($B136,#REF!,13,FALSE)/30)</f>
        <v>#VALUE!</v>
      </c>
      <c r="KY146" s="33" t="e">
        <f>KY144/(VLOOKUP($B136,#REF!,13,FALSE)/30)</f>
        <v>#VALUE!</v>
      </c>
      <c r="KZ146" s="33" t="e">
        <f>KZ144/(VLOOKUP($B136,#REF!,13,FALSE)/30)</f>
        <v>#VALUE!</v>
      </c>
      <c r="LA146" s="33" t="e">
        <f>LA144/(VLOOKUP($B136,#REF!,14,FALSE)/30)</f>
        <v>#VALUE!</v>
      </c>
      <c r="LB146" s="33" t="e">
        <f>LB144/(VLOOKUP($B136,#REF!,14,FALSE)/30)</f>
        <v>#VALUE!</v>
      </c>
      <c r="LC146" s="33" t="e">
        <f>LC144/(VLOOKUP($B136,#REF!,14,FALSE)/30)</f>
        <v>#VALUE!</v>
      </c>
      <c r="LD146" s="33" t="e">
        <f>LD144/(VLOOKUP($B136,#REF!,14,FALSE)/30)</f>
        <v>#VALUE!</v>
      </c>
      <c r="LE146" s="33" t="e">
        <f>LE144/(VLOOKUP($B136,#REF!,14,FALSE)/30)</f>
        <v>#VALUE!</v>
      </c>
      <c r="LF146" s="33" t="e">
        <f>LF144/(VLOOKUP($B136,#REF!,14,FALSE)/30)</f>
        <v>#VALUE!</v>
      </c>
      <c r="LG146" s="33" t="e">
        <f>LG144/(VLOOKUP($B136,#REF!,14,FALSE)/30)</f>
        <v>#VALUE!</v>
      </c>
      <c r="LH146" s="33" t="e">
        <f>LH144/(VLOOKUP($B136,#REF!,14,FALSE)/30)</f>
        <v>#VALUE!</v>
      </c>
      <c r="LI146" s="33" t="e">
        <f>LI144/(VLOOKUP($B136,#REF!,14,FALSE)/30)</f>
        <v>#VALUE!</v>
      </c>
      <c r="LJ146" s="33" t="e">
        <f>LJ144/(VLOOKUP($B136,#REF!,14,FALSE)/30)</f>
        <v>#VALUE!</v>
      </c>
      <c r="LK146" s="33" t="e">
        <f>LK144/(VLOOKUP($B136,#REF!,14,FALSE)/30)</f>
        <v>#VALUE!</v>
      </c>
      <c r="LL146" s="33" t="e">
        <f>LL144/(VLOOKUP($B136,#REF!,14,FALSE)/30)</f>
        <v>#VALUE!</v>
      </c>
      <c r="LM146" s="33" t="e">
        <f>LM144/(VLOOKUP($B136,#REF!,14,FALSE)/30)</f>
        <v>#VALUE!</v>
      </c>
      <c r="LN146" s="33" t="e">
        <f>LN144/(VLOOKUP($B136,#REF!,14,FALSE)/30)</f>
        <v>#VALUE!</v>
      </c>
      <c r="LO146" s="33" t="e">
        <f>LO144/(VLOOKUP($B136,#REF!,14,FALSE)/30)</f>
        <v>#VALUE!</v>
      </c>
      <c r="LP146" s="33" t="e">
        <f>LP144/(VLOOKUP($B136,#REF!,14,FALSE)/30)</f>
        <v>#VALUE!</v>
      </c>
      <c r="LQ146" s="33" t="e">
        <f>LQ144/(VLOOKUP($B136,#REF!,14,FALSE)/30)</f>
        <v>#VALUE!</v>
      </c>
      <c r="LR146" s="33" t="e">
        <f>LR144/(VLOOKUP($B136,#REF!,14,FALSE)/30)</f>
        <v>#VALUE!</v>
      </c>
      <c r="LS146" s="33" t="e">
        <f>LS144/(VLOOKUP($B136,#REF!,14,FALSE)/30)</f>
        <v>#VALUE!</v>
      </c>
      <c r="LT146" s="33" t="e">
        <f>LT144/(VLOOKUP($B136,#REF!,14,FALSE)/30)</f>
        <v>#VALUE!</v>
      </c>
      <c r="LU146" s="33" t="e">
        <f>LU144/(VLOOKUP($B136,#REF!,14,FALSE)/30)</f>
        <v>#VALUE!</v>
      </c>
      <c r="LV146" s="33" t="e">
        <f>LV144/(VLOOKUP($B136,#REF!,14,FALSE)/30)</f>
        <v>#VALUE!</v>
      </c>
      <c r="LW146" s="33" t="e">
        <f>LW144/(VLOOKUP($B136,#REF!,14,FALSE)/30)</f>
        <v>#VALUE!</v>
      </c>
      <c r="LX146" s="33" t="e">
        <f>LX144/(VLOOKUP($B136,#REF!,14,FALSE)/30)</f>
        <v>#VALUE!</v>
      </c>
      <c r="LY146" s="33" t="e">
        <f>LY144/(VLOOKUP($B136,#REF!,14,FALSE)/30)</f>
        <v>#VALUE!</v>
      </c>
      <c r="LZ146" s="33" t="e">
        <f>LZ144/(VLOOKUP($B136,#REF!,14,FALSE)/30)</f>
        <v>#VALUE!</v>
      </c>
      <c r="MA146" s="33" t="e">
        <f>MA144/(VLOOKUP($B136,#REF!,14,FALSE)/30)</f>
        <v>#VALUE!</v>
      </c>
      <c r="MB146" s="33" t="e">
        <f>MB144/(VLOOKUP($B136,#REF!,14,FALSE)/30)</f>
        <v>#VALUE!</v>
      </c>
      <c r="MC146" s="33" t="e">
        <f>MC144/(VLOOKUP($B136,#REF!,14,FALSE)/30)</f>
        <v>#VALUE!</v>
      </c>
      <c r="MD146" s="33" t="e">
        <f>MD144/(VLOOKUP($B136,#REF!,14,FALSE)/30)</f>
        <v>#VALUE!</v>
      </c>
      <c r="ME146" s="33" t="e">
        <f>ME144/(VLOOKUP($B136,#REF!,15,FALSE)/30)</f>
        <v>#VALUE!</v>
      </c>
      <c r="MF146" s="33" t="e">
        <f>MF144/(VLOOKUP($B136,#REF!,15,FALSE)/30)</f>
        <v>#VALUE!</v>
      </c>
      <c r="MG146" s="33" t="e">
        <f>MG144/(VLOOKUP($B136,#REF!,15,FALSE)/30)</f>
        <v>#VALUE!</v>
      </c>
      <c r="MH146" s="33" t="e">
        <f>MH144/(VLOOKUP($B136,#REF!,15,FALSE)/30)</f>
        <v>#VALUE!</v>
      </c>
      <c r="MI146" s="33" t="e">
        <f>MI144/(VLOOKUP($B136,#REF!,15,FALSE)/30)</f>
        <v>#VALUE!</v>
      </c>
      <c r="MJ146" s="33" t="e">
        <f>MJ144/(VLOOKUP($B136,#REF!,15,FALSE)/30)</f>
        <v>#VALUE!</v>
      </c>
      <c r="MK146" s="33" t="e">
        <f>MK144/(VLOOKUP($B136,#REF!,15,FALSE)/30)</f>
        <v>#VALUE!</v>
      </c>
      <c r="ML146" s="33" t="e">
        <f>ML144/(VLOOKUP($B136,#REF!,15,FALSE)/30)</f>
        <v>#VALUE!</v>
      </c>
      <c r="MM146" s="33" t="e">
        <f>MM144/(VLOOKUP($B136,#REF!,15,FALSE)/30)</f>
        <v>#VALUE!</v>
      </c>
      <c r="MN146" s="33" t="e">
        <f>MN144/(VLOOKUP($B136,#REF!,15,FALSE)/30)</f>
        <v>#VALUE!</v>
      </c>
      <c r="MO146" s="33" t="e">
        <f>MO144/(VLOOKUP($B136,#REF!,15,FALSE)/30)</f>
        <v>#VALUE!</v>
      </c>
      <c r="MP146" s="33" t="e">
        <f>MP144/(VLOOKUP($B136,#REF!,15,FALSE)/30)</f>
        <v>#VALUE!</v>
      </c>
      <c r="MQ146" s="33" t="e">
        <f>MQ144/(VLOOKUP($B136,#REF!,15,FALSE)/30)</f>
        <v>#VALUE!</v>
      </c>
      <c r="MR146" s="33" t="e">
        <f>MR144/(VLOOKUP($B136,#REF!,15,FALSE)/30)</f>
        <v>#VALUE!</v>
      </c>
      <c r="MS146" s="33" t="e">
        <f>MS144/(VLOOKUP($B136,#REF!,15,FALSE)/30)</f>
        <v>#VALUE!</v>
      </c>
      <c r="MT146" s="33" t="e">
        <f>MT144/(VLOOKUP($B136,#REF!,15,FALSE)/30)</f>
        <v>#VALUE!</v>
      </c>
      <c r="MU146" s="33" t="e">
        <f>MU144/(VLOOKUP($B136,#REF!,15,FALSE)/30)</f>
        <v>#VALUE!</v>
      </c>
      <c r="MV146" s="33" t="e">
        <f>MV144/(VLOOKUP($B136,#REF!,15,FALSE)/30)</f>
        <v>#VALUE!</v>
      </c>
      <c r="MW146" s="33" t="e">
        <f>MW144/(VLOOKUP($B136,#REF!,15,FALSE)/30)</f>
        <v>#VALUE!</v>
      </c>
      <c r="MX146" s="33" t="e">
        <f>MX144/(VLOOKUP($B136,#REF!,15,FALSE)/30)</f>
        <v>#VALUE!</v>
      </c>
      <c r="MY146" s="33" t="e">
        <f>MY144/(VLOOKUP($B136,#REF!,15,FALSE)/30)</f>
        <v>#VALUE!</v>
      </c>
      <c r="MZ146" s="33" t="e">
        <f>MZ144/(VLOOKUP($B136,#REF!,15,FALSE)/30)</f>
        <v>#VALUE!</v>
      </c>
      <c r="NA146" s="33" t="e">
        <f>NA144/(VLOOKUP($B136,#REF!,15,FALSE)/30)</f>
        <v>#VALUE!</v>
      </c>
      <c r="NB146" s="33" t="e">
        <f>NB144/(VLOOKUP($B136,#REF!,15,FALSE)/30)</f>
        <v>#VALUE!</v>
      </c>
      <c r="NC146" s="33" t="e">
        <f>NC144/(VLOOKUP($B136,#REF!,15,FALSE)/30)</f>
        <v>#VALUE!</v>
      </c>
      <c r="ND146" s="33" t="e">
        <f>ND144/(VLOOKUP($B136,#REF!,15,FALSE)/30)</f>
        <v>#VALUE!</v>
      </c>
      <c r="NE146" s="33" t="e">
        <f>NE144/(VLOOKUP($B136,#REF!,15,FALSE)/30)</f>
        <v>#VALUE!</v>
      </c>
      <c r="NF146" s="33" t="e">
        <f>NF144/(VLOOKUP($B136,#REF!,15,FALSE)/30)</f>
        <v>#VALUE!</v>
      </c>
      <c r="NG146" s="33" t="e">
        <f>NG144/(VLOOKUP($B136,#REF!,15,FALSE)/30)</f>
        <v>#VALUE!</v>
      </c>
      <c r="NH146" s="33" t="e">
        <f>NH144/(VLOOKUP($B136,#REF!,15,FALSE)/30)</f>
        <v>#VALUE!</v>
      </c>
      <c r="NI146" s="33" t="e">
        <f>NI144/(VLOOKUP($B136,#REF!,15,FALSE)/30)</f>
        <v>#VALUE!</v>
      </c>
    </row>
    <row r="147" spans="1:373" s="34" customFormat="1" ht="14.4" outlineLevel="1" x14ac:dyDescent="0.2">
      <c r="A147" s="1048"/>
      <c r="B147" s="17" t="s">
        <v>37</v>
      </c>
      <c r="C147" s="1051"/>
      <c r="D147" s="50" t="s">
        <v>33</v>
      </c>
      <c r="E147" s="27" t="s">
        <v>31</v>
      </c>
      <c r="F147" s="25"/>
      <c r="G147" s="84">
        <v>0</v>
      </c>
      <c r="H147" s="33"/>
      <c r="I147" s="33"/>
      <c r="J147" s="33">
        <v>174.988</v>
      </c>
      <c r="K147" s="33">
        <v>454.54200000000003</v>
      </c>
      <c r="L147" s="33">
        <v>870.67499999999995</v>
      </c>
      <c r="M147" s="33">
        <v>951.77199999999993</v>
      </c>
      <c r="N147" s="33">
        <v>1097.951</v>
      </c>
      <c r="O147" s="33"/>
      <c r="P147" s="33"/>
      <c r="Q147" s="33">
        <v>1542.8910000000001</v>
      </c>
      <c r="R147" s="33">
        <v>3786.7920000000004</v>
      </c>
      <c r="S147" s="33">
        <v>4032.2020000000002</v>
      </c>
      <c r="T147" s="33">
        <v>4182.6490000000003</v>
      </c>
      <c r="U147" s="33">
        <v>4321.3590000000004</v>
      </c>
      <c r="V147" s="33"/>
      <c r="W147" s="33"/>
      <c r="X147" s="33">
        <v>4739.6229999999996</v>
      </c>
      <c r="Y147" s="33">
        <v>7147.8429999999998</v>
      </c>
      <c r="Z147" s="33">
        <v>7621.5910000000003</v>
      </c>
      <c r="AA147" s="33">
        <v>7749.6309999999994</v>
      </c>
      <c r="AB147" s="33">
        <v>8108.1430000000009</v>
      </c>
      <c r="AC147" s="33"/>
      <c r="AD147" s="33"/>
      <c r="AE147" s="33">
        <v>8770.75</v>
      </c>
      <c r="AF147" s="33">
        <v>14064.136999999999</v>
      </c>
      <c r="AG147" s="33">
        <v>14901.732</v>
      </c>
      <c r="AH147" s="33">
        <v>15054.313</v>
      </c>
      <c r="AI147" s="33"/>
      <c r="AJ147" s="33"/>
      <c r="AK147" s="33"/>
      <c r="AL147" s="33">
        <v>16836.213</v>
      </c>
      <c r="AM147" s="33">
        <v>16980.257999999998</v>
      </c>
      <c r="AN147" s="33">
        <v>0</v>
      </c>
      <c r="AO147" s="33">
        <v>131.24099999999999</v>
      </c>
      <c r="AP147" s="33">
        <v>243.27600000000004</v>
      </c>
      <c r="AQ147" s="33"/>
      <c r="AR147" s="33"/>
      <c r="AS147" s="33"/>
      <c r="AT147" s="33">
        <v>5643.3630000000003</v>
      </c>
      <c r="AU147" s="33">
        <v>5838.6239999999998</v>
      </c>
      <c r="AV147" s="33">
        <v>5925.0479999999998</v>
      </c>
      <c r="AW147" s="33">
        <v>6143.7830000000004</v>
      </c>
      <c r="AX147" s="33"/>
      <c r="AY147" s="33"/>
      <c r="AZ147" s="33">
        <v>6404.1310000000012</v>
      </c>
      <c r="BA147" s="33">
        <v>10497.143</v>
      </c>
      <c r="BB147" s="33">
        <v>11285.656000000001</v>
      </c>
      <c r="BC147" s="33">
        <v>11361.413</v>
      </c>
      <c r="BD147" s="33">
        <v>11597.220000000001</v>
      </c>
      <c r="BE147" s="33"/>
      <c r="BF147" s="33"/>
      <c r="BG147" s="33">
        <v>11970.674999999999</v>
      </c>
      <c r="BH147" s="33">
        <v>15032.965</v>
      </c>
      <c r="BI147" s="33">
        <v>15211.151</v>
      </c>
      <c r="BJ147" s="33">
        <v>15302.913</v>
      </c>
      <c r="BK147" s="33">
        <v>15518.447000000002</v>
      </c>
      <c r="BL147" s="33"/>
      <c r="BM147" s="33"/>
      <c r="BN147" s="33">
        <v>17423.042000000001</v>
      </c>
      <c r="BO147" s="33">
        <v>17423.042000000001</v>
      </c>
      <c r="BP147" s="33">
        <v>20685.928</v>
      </c>
      <c r="BQ147" s="33">
        <v>146.179</v>
      </c>
      <c r="BR147" s="33">
        <v>170.72</v>
      </c>
      <c r="BS147" s="33">
        <v>324.36799999999999</v>
      </c>
      <c r="BT147" s="33"/>
      <c r="BU147" s="33"/>
      <c r="BV147" s="33">
        <v>449.20699999999999</v>
      </c>
      <c r="BW147" s="33">
        <v>1935.5380000000002</v>
      </c>
      <c r="BX147" s="33">
        <v>2853.1579999999999</v>
      </c>
      <c r="BY147" s="33">
        <v>2917.1779999999999</v>
      </c>
      <c r="BZ147" s="33">
        <v>3198.866</v>
      </c>
      <c r="CA147" s="33"/>
      <c r="CB147" s="33"/>
      <c r="CC147" s="33">
        <v>3255.4189999999999</v>
      </c>
      <c r="CD147" s="33">
        <v>5036.2430000000004</v>
      </c>
      <c r="CE147" s="33">
        <v>5542.0050000000001</v>
      </c>
      <c r="CF147" s="33">
        <v>5563.3450000000003</v>
      </c>
      <c r="CG147" s="33">
        <v>5722.3280000000004</v>
      </c>
      <c r="CH147" s="33"/>
      <c r="CI147" s="33"/>
      <c r="CJ147" s="33">
        <v>5806.62</v>
      </c>
      <c r="CK147" s="33">
        <v>11892.788</v>
      </c>
      <c r="CL147" s="33">
        <v>12236.362000000001</v>
      </c>
      <c r="CM147" s="33">
        <v>12598.075000000001</v>
      </c>
      <c r="CN147" s="33"/>
      <c r="CO147" s="33"/>
      <c r="CP147" s="33"/>
      <c r="CQ147" s="33"/>
      <c r="CR147" s="33"/>
      <c r="CS147" s="33"/>
      <c r="CT147" s="33">
        <v>5806.62</v>
      </c>
      <c r="CU147" s="33"/>
      <c r="CV147" s="33"/>
      <c r="CW147" s="33"/>
      <c r="CX147" s="33"/>
      <c r="CY147" s="33"/>
      <c r="CZ147" s="33"/>
      <c r="DA147" s="33"/>
      <c r="DB147" s="33"/>
      <c r="DC147" s="33"/>
      <c r="DD147" s="33"/>
      <c r="DE147" s="33"/>
      <c r="DF147" s="33"/>
      <c r="DG147" s="33"/>
      <c r="DH147" s="33"/>
      <c r="DI147" s="33"/>
      <c r="DJ147" s="33"/>
      <c r="DK147" s="33"/>
      <c r="DL147" s="33"/>
      <c r="DM147" s="33"/>
      <c r="DN147" s="33"/>
      <c r="DO147" s="33"/>
      <c r="DP147" s="33"/>
      <c r="DQ147" s="33"/>
      <c r="DR147" s="33"/>
      <c r="DS147" s="33"/>
      <c r="DT147" s="33"/>
      <c r="DU147" s="33"/>
      <c r="DV147" s="33"/>
      <c r="DW147" s="33"/>
      <c r="DX147" s="33"/>
      <c r="DY147" s="33"/>
      <c r="DZ147" s="33"/>
      <c r="EA147" s="33"/>
      <c r="EB147" s="33"/>
      <c r="EC147" s="33"/>
      <c r="ED147" s="33"/>
      <c r="EE147" s="33"/>
      <c r="EF147" s="33"/>
      <c r="EG147" s="33"/>
      <c r="EH147" s="33"/>
      <c r="EI147" s="33"/>
      <c r="EJ147" s="33"/>
      <c r="EK147" s="33"/>
      <c r="EL147" s="33"/>
      <c r="EM147" s="33"/>
      <c r="EN147" s="33"/>
      <c r="EO147" s="33"/>
      <c r="EP147" s="33"/>
      <c r="EQ147" s="33"/>
      <c r="ER147" s="33"/>
      <c r="ES147" s="33"/>
      <c r="ET147" s="33"/>
      <c r="EU147" s="33"/>
      <c r="EV147" s="33"/>
      <c r="EW147" s="33"/>
      <c r="EX147" s="33"/>
      <c r="EY147" s="33"/>
      <c r="EZ147" s="33"/>
      <c r="FA147" s="33"/>
      <c r="FB147" s="33"/>
      <c r="FC147" s="33"/>
      <c r="FD147" s="33"/>
      <c r="FE147" s="33"/>
      <c r="FF147" s="33">
        <v>18000</v>
      </c>
      <c r="FG147" s="33">
        <v>8000</v>
      </c>
      <c r="FH147" s="33">
        <v>8000</v>
      </c>
      <c r="FI147" s="33">
        <v>8000</v>
      </c>
      <c r="FJ147" s="33"/>
      <c r="FK147" s="33"/>
      <c r="FL147" s="33">
        <v>8000</v>
      </c>
      <c r="FM147" s="33"/>
      <c r="FN147" s="33"/>
      <c r="FO147" s="33">
        <v>8000</v>
      </c>
      <c r="FP147" s="33"/>
      <c r="FQ147" s="33">
        <v>8000</v>
      </c>
      <c r="FR147" s="33"/>
      <c r="FS147" s="33"/>
      <c r="FT147" s="33"/>
      <c r="FU147" s="33"/>
      <c r="FV147" s="33"/>
      <c r="FW147" s="33"/>
      <c r="FX147" s="33"/>
      <c r="FY147" s="33"/>
      <c r="FZ147" s="33"/>
      <c r="GA147" s="33"/>
      <c r="GB147" s="33"/>
      <c r="GC147" s="33"/>
      <c r="GD147" s="33"/>
      <c r="GE147" s="33"/>
      <c r="GF147" s="33"/>
      <c r="GG147" s="33"/>
      <c r="GH147" s="33"/>
      <c r="GI147" s="33"/>
      <c r="GJ147" s="33"/>
      <c r="GK147" s="33"/>
      <c r="GL147" s="33"/>
      <c r="GM147" s="33"/>
      <c r="GN147" s="33"/>
      <c r="GO147" s="33"/>
      <c r="GP147" s="33"/>
      <c r="GQ147" s="33"/>
      <c r="GR147" s="33"/>
      <c r="GS147" s="33"/>
      <c r="GT147" s="33"/>
      <c r="GU147" s="33"/>
      <c r="GV147" s="33"/>
      <c r="GW147" s="33"/>
      <c r="GX147" s="33"/>
      <c r="GY147" s="33"/>
      <c r="GZ147" s="33"/>
      <c r="HA147" s="33"/>
      <c r="HB147" s="33"/>
      <c r="HC147" s="33"/>
      <c r="HD147" s="33"/>
      <c r="HE147" s="33"/>
      <c r="HF147" s="33"/>
      <c r="HG147" s="33"/>
      <c r="HH147" s="33"/>
      <c r="HI147" s="33"/>
      <c r="HJ147" s="33"/>
      <c r="HK147" s="33"/>
      <c r="HL147" s="33"/>
      <c r="HM147" s="33"/>
      <c r="HN147" s="33"/>
      <c r="HO147" s="33"/>
      <c r="HP147" s="33"/>
      <c r="HQ147" s="33"/>
      <c r="HR147" s="33"/>
      <c r="HS147" s="33"/>
      <c r="HT147" s="33"/>
      <c r="HU147" s="33"/>
      <c r="HV147" s="33"/>
      <c r="HW147" s="33"/>
      <c r="HX147" s="33"/>
      <c r="HY147" s="33"/>
      <c r="HZ147" s="33"/>
      <c r="IA147" s="33"/>
      <c r="IB147" s="33"/>
      <c r="IC147" s="33"/>
      <c r="ID147" s="33"/>
      <c r="IE147" s="33"/>
      <c r="IF147" s="33"/>
      <c r="IG147" s="33"/>
      <c r="IH147" s="33"/>
      <c r="II147" s="33"/>
      <c r="IJ147" s="33"/>
      <c r="IK147" s="33"/>
      <c r="IL147" s="33"/>
      <c r="IM147" s="33"/>
      <c r="IN147" s="33"/>
      <c r="IO147" s="33"/>
      <c r="IP147" s="33"/>
      <c r="IQ147" s="33"/>
      <c r="IR147" s="33"/>
      <c r="IS147" s="33"/>
      <c r="IT147" s="33"/>
      <c r="IU147" s="33"/>
      <c r="IV147" s="33"/>
      <c r="IW147" s="33"/>
      <c r="IX147" s="33"/>
      <c r="IY147" s="33"/>
      <c r="IZ147" s="33"/>
      <c r="JA147" s="33"/>
      <c r="JB147" s="33"/>
      <c r="JC147" s="33"/>
      <c r="JD147" s="33"/>
      <c r="JE147" s="33"/>
      <c r="JF147" s="33"/>
      <c r="JG147" s="33"/>
      <c r="JH147" s="33"/>
      <c r="JI147" s="33"/>
      <c r="JJ147" s="33"/>
      <c r="JK147" s="33"/>
      <c r="JL147" s="33"/>
      <c r="JM147" s="33"/>
      <c r="JN147" s="33"/>
      <c r="JO147" s="33"/>
      <c r="JP147" s="33"/>
      <c r="JQ147" s="33"/>
      <c r="JR147" s="33"/>
      <c r="JS147" s="33"/>
      <c r="JT147" s="33"/>
      <c r="JU147" s="33"/>
      <c r="JV147" s="33"/>
      <c r="JW147" s="33"/>
      <c r="JX147" s="33"/>
      <c r="JY147" s="33"/>
      <c r="JZ147" s="33"/>
      <c r="KA147" s="33"/>
      <c r="KB147" s="33"/>
      <c r="KC147" s="33"/>
      <c r="KD147" s="33"/>
      <c r="KE147" s="33"/>
      <c r="KF147" s="33"/>
      <c r="KG147" s="33"/>
      <c r="KH147" s="33"/>
      <c r="KI147" s="33"/>
      <c r="KJ147" s="33"/>
      <c r="KK147" s="33"/>
      <c r="KL147" s="33"/>
      <c r="KM147" s="33"/>
      <c r="KN147" s="33"/>
      <c r="KO147" s="33"/>
      <c r="KP147" s="33"/>
      <c r="KQ147" s="33"/>
      <c r="KR147" s="33"/>
      <c r="KS147" s="33"/>
      <c r="KT147" s="33"/>
      <c r="KU147" s="33"/>
      <c r="KV147" s="33"/>
      <c r="KW147" s="33"/>
      <c r="KX147" s="33"/>
      <c r="KY147" s="33"/>
      <c r="KZ147" s="33"/>
      <c r="LA147" s="33"/>
      <c r="LB147" s="33"/>
      <c r="LC147" s="33"/>
      <c r="LD147" s="33"/>
      <c r="LE147" s="33"/>
      <c r="LF147" s="33"/>
      <c r="LG147" s="33"/>
      <c r="LH147" s="33"/>
      <c r="LI147" s="33"/>
      <c r="LJ147" s="33"/>
      <c r="LK147" s="33"/>
      <c r="LL147" s="33"/>
      <c r="LM147" s="33"/>
      <c r="LN147" s="33"/>
      <c r="LO147" s="33"/>
      <c r="LP147" s="33"/>
      <c r="LQ147" s="33"/>
      <c r="LR147" s="33"/>
      <c r="LS147" s="33"/>
      <c r="LT147" s="33"/>
      <c r="LU147" s="33"/>
      <c r="LV147" s="33"/>
      <c r="LW147" s="33"/>
      <c r="LX147" s="33"/>
      <c r="LY147" s="33"/>
      <c r="LZ147" s="33"/>
      <c r="MA147" s="33"/>
      <c r="MB147" s="33"/>
      <c r="MC147" s="33"/>
      <c r="MD147" s="33"/>
      <c r="ME147" s="33"/>
      <c r="MF147" s="33"/>
      <c r="MG147" s="33"/>
      <c r="MH147" s="33"/>
      <c r="MI147" s="33"/>
      <c r="MJ147" s="33"/>
      <c r="MK147" s="33"/>
      <c r="ML147" s="33"/>
      <c r="MM147" s="33"/>
      <c r="MN147" s="33"/>
      <c r="MO147" s="33"/>
      <c r="MP147" s="33"/>
      <c r="MQ147" s="33"/>
      <c r="MR147" s="33"/>
      <c r="MS147" s="33"/>
      <c r="MT147" s="33"/>
      <c r="MU147" s="33"/>
      <c r="MV147" s="33"/>
      <c r="MW147" s="33"/>
      <c r="MX147" s="33"/>
      <c r="MY147" s="33"/>
      <c r="MZ147" s="33"/>
      <c r="NA147" s="33"/>
      <c r="NB147" s="33"/>
      <c r="NC147" s="33"/>
      <c r="ND147" s="33"/>
      <c r="NE147" s="33"/>
      <c r="NF147" s="33"/>
      <c r="NG147" s="33"/>
      <c r="NH147" s="33"/>
      <c r="NI147" s="33"/>
    </row>
    <row r="148" spans="1:373" s="38" customFormat="1" ht="15" outlineLevel="1" thickBot="1" x14ac:dyDescent="0.25">
      <c r="A148" s="1049"/>
      <c r="B148" s="36">
        <f>B146/30</f>
        <v>579.36666666666667</v>
      </c>
      <c r="C148" s="1052"/>
      <c r="D148" s="51">
        <f>B148</f>
        <v>579.36666666666667</v>
      </c>
      <c r="E148" s="59" t="s">
        <v>29</v>
      </c>
      <c r="F148" s="60"/>
      <c r="G148" s="37">
        <v>0</v>
      </c>
      <c r="H148" s="37" t="e">
        <f>IF(AND(H147&lt;&gt;0,G147&lt;&gt;0),H147-G147,(IFERROR(VLOOKUP($B136,#REF!,4,FALSE),"")/30))</f>
        <v>#VALUE!</v>
      </c>
      <c r="I148" s="37" t="e">
        <f>IF(AND(I147&lt;&gt;0,H147&lt;&gt;0),I147-H147,(IFERROR(VLOOKUP($B136,#REF!,4,FALSE),"")/30))</f>
        <v>#VALUE!</v>
      </c>
      <c r="J148" s="37" t="e">
        <f>IF(AND(J147&lt;&gt;0,I147&lt;&gt;0),J147-I147,(IFERROR(VLOOKUP($B136,#REF!,4,FALSE),"")/30))</f>
        <v>#VALUE!</v>
      </c>
      <c r="K148" s="37">
        <f>IF(AND(K147&lt;&gt;0,J147&lt;&gt;0),K147-J147,(IFERROR(VLOOKUP($B136,#REF!,4,FALSE),"")/30))</f>
        <v>279.55400000000003</v>
      </c>
      <c r="L148" s="37">
        <f>IF(AND(L147&lt;&gt;0,K147&lt;&gt;0),L147-K147,(IFERROR(VLOOKUP($B136,#REF!,4,FALSE),"")/30))</f>
        <v>416.13299999999992</v>
      </c>
      <c r="M148" s="37">
        <f>IF(AND(M147&lt;&gt;0,L147&lt;&gt;0),M147-L147,(IFERROR(VLOOKUP($B136,#REF!,4,FALSE),"")/30))</f>
        <v>81.09699999999998</v>
      </c>
      <c r="N148" s="37">
        <f>IF(AND(N147&lt;&gt;0,M147&lt;&gt;0),N147-M147,(IFERROR(VLOOKUP($B136,#REF!,4,FALSE),"")/30))</f>
        <v>146.17900000000009</v>
      </c>
      <c r="O148" s="37" t="e">
        <f>IF(AND(O147&lt;&gt;0,N147&lt;&gt;0),O147-N147,(IFERROR(VLOOKUP($B136,#REF!,4,FALSE),"")/30))</f>
        <v>#VALUE!</v>
      </c>
      <c r="P148" s="37" t="e">
        <f>IF(AND(P147&lt;&gt;0,O147&lt;&gt;0),P147-O147,(IFERROR(VLOOKUP($B136,#REF!,4,FALSE),"")/30))</f>
        <v>#VALUE!</v>
      </c>
      <c r="Q148" s="37" t="e">
        <f>IF(AND(Q147&lt;&gt;0,P147&lt;&gt;0),Q147-P147,(IFERROR(VLOOKUP($B136,#REF!,4,FALSE),"")/30))</f>
        <v>#VALUE!</v>
      </c>
      <c r="R148" s="37">
        <f>IF(AND(R147&lt;&gt;0,Q147&lt;&gt;0),R147-Q147,(IFERROR(VLOOKUP($B136,#REF!,4,FALSE),"")/30))</f>
        <v>2243.9010000000003</v>
      </c>
      <c r="S148" s="37">
        <f>IF(AND(S147&lt;&gt;0,R147&lt;&gt;0),S147-R147,(IFERROR(VLOOKUP($B136,#REF!,4,FALSE),"")/30))</f>
        <v>245.40999999999985</v>
      </c>
      <c r="T148" s="37">
        <f>IF(AND(T147&lt;&gt;0,S147&lt;&gt;0),T147-S147,(IFERROR(VLOOKUP($B136,#REF!,4,FALSE),"")/30))</f>
        <v>150.44700000000012</v>
      </c>
      <c r="U148" s="37">
        <f>IF(AND(U147&lt;&gt;0,T147&lt;&gt;0),U147-T147,(IFERROR(VLOOKUP($B136,#REF!,4,FALSE),"")/30))</f>
        <v>138.71000000000004</v>
      </c>
      <c r="V148" s="37" t="e">
        <f>IF(AND(V147&lt;&gt;0,U147&lt;&gt;0),V147-U147,(IFERROR(VLOOKUP($B136,#REF!,4,FALSE),"")/30))</f>
        <v>#VALUE!</v>
      </c>
      <c r="W148" s="37" t="e">
        <f>IF(AND(W147&lt;&gt;0,V147&lt;&gt;0),W147-V147,(IFERROR(VLOOKUP($B136,#REF!,4,FALSE),"")/30))</f>
        <v>#VALUE!</v>
      </c>
      <c r="X148" s="37" t="e">
        <f>IF(AND(X147&lt;&gt;0,W147&lt;&gt;0),X147-W147,(IFERROR(VLOOKUP($B136,#REF!,4,FALSE),"")/30))</f>
        <v>#VALUE!</v>
      </c>
      <c r="Y148" s="37">
        <f>IF(AND(Y147&lt;&gt;0,X147&lt;&gt;0),Y147-X147,(IFERROR(VLOOKUP($B136,#REF!,4,FALSE),"")/30))</f>
        <v>2408.2200000000003</v>
      </c>
      <c r="Z148" s="37">
        <f>IF(AND(Z147&lt;&gt;0,Y147&lt;&gt;0),Z147-Y147,(IFERROR(VLOOKUP($B136,#REF!,4,FALSE),"")/30))</f>
        <v>473.7480000000005</v>
      </c>
      <c r="AA148" s="37">
        <f>IF(AND(AA147&lt;&gt;0,Z147&lt;&gt;0),AA147-Z147,(IFERROR(VLOOKUP($B136,#REF!,4,FALSE),"")/30))</f>
        <v>128.03999999999905</v>
      </c>
      <c r="AB148" s="37">
        <f>IF(AND(AB147&lt;&gt;0,AA147&lt;&gt;0),AB147-AA147,(IFERROR(VLOOKUP($B136,#REF!,4,FALSE),"")/30))</f>
        <v>358.51200000000154</v>
      </c>
      <c r="AC148" s="37" t="e">
        <f>IF(AND(AC147&lt;&gt;0,AB147&lt;&gt;0),AC147-AB147,(IFERROR(VLOOKUP($B136,#REF!,4,FALSE),"")/30))</f>
        <v>#VALUE!</v>
      </c>
      <c r="AD148" s="37" t="e">
        <f>IF(AND(AD147&lt;&gt;0,AC147&lt;&gt;0),AD147-AC147,(IFERROR(VLOOKUP($B136,#REF!,4,FALSE),"")/30))</f>
        <v>#VALUE!</v>
      </c>
      <c r="AE148" s="37" t="e">
        <f>IF(AND(AE147&lt;&gt;0,AD147&lt;&gt;0),AE147-AD147,(IFERROR(VLOOKUP($B136,#REF!,4,FALSE),"")/30))</f>
        <v>#VALUE!</v>
      </c>
      <c r="AF148" s="37">
        <f>IF(AND(AF147&lt;&gt;0,AE147&lt;&gt;0),AF147-AE147,(IFERROR(VLOOKUP($B136,#REF!,4,FALSE),"")/30))</f>
        <v>5293.3869999999988</v>
      </c>
      <c r="AG148" s="37">
        <f>IF(AND(AG147&lt;&gt;0,AF147&lt;&gt;0),AG147-AF147,(IFERROR(VLOOKUP($B136,#REF!,4,FALSE),"")/30))</f>
        <v>837.59500000000116</v>
      </c>
      <c r="AH148" s="37">
        <f>IF(AND(AH147&lt;&gt;0,AG147&lt;&gt;0),AH147-AG147,(IFERROR(VLOOKUP($B136,#REF!,4,FALSE),"")/30))</f>
        <v>152.58100000000013</v>
      </c>
      <c r="AI148" s="37" t="e">
        <f>IF(AND(AI147&lt;&gt;0,AH147&lt;&gt;0),AI147-AH147,(IFERROR(VLOOKUP($B136,#REF!,4,FALSE),"")/30))</f>
        <v>#VALUE!</v>
      </c>
      <c r="AJ148" s="37" t="e">
        <f>IF(AND(AJ147&lt;&gt;0,AI147&lt;&gt;0),AJ147-AI147,(IFERROR(VLOOKUP($B136,#REF!,4,FALSE),"")/30))</f>
        <v>#VALUE!</v>
      </c>
      <c r="AK148" s="37" t="e">
        <f>IF(AND(AK147&lt;&gt;0,AJ147&lt;&gt;0),AK147-AJ147,(IFERROR(VLOOKUP($B136,#REF!,4,FALSE),"")/30))</f>
        <v>#VALUE!</v>
      </c>
      <c r="AL148" s="37" t="e">
        <f>IF(AND(AL147&lt;&gt;0,AK147&lt;&gt;0),AL147-AK147,(IFERROR(VLOOKUP($B136,#REF!,4,FALSE),"")/30))</f>
        <v>#VALUE!</v>
      </c>
      <c r="AM148" s="37">
        <f>IF(AND(AM147&lt;&gt;0,AL147&lt;&gt;0),AM147-AL147,(IFERROR(VLOOKUP($B136,#REF!,5,FALSE),"")/30))</f>
        <v>144.04499999999825</v>
      </c>
      <c r="AN148" s="37" t="e">
        <f>IF(AND(AN147&lt;&gt;0,AM147&lt;&gt;0),AN147-AM147,(IFERROR(VLOOKUP($B136,#REF!,5,FALSE),"")/30))</f>
        <v>#VALUE!</v>
      </c>
      <c r="AO148" s="37" t="e">
        <f>IF(AND(AO147&lt;&gt;0,AN147&lt;&gt;0),AO147-AN147,(IFERROR(VLOOKUP($B136,#REF!,5,FALSE),"")/30))</f>
        <v>#VALUE!</v>
      </c>
      <c r="AP148" s="37">
        <f>IF(AND(AP147&lt;&gt;0,AO147&lt;&gt;0),AP147-AO147,(IFERROR(VLOOKUP($B136,#REF!,5,FALSE),"")/30))</f>
        <v>112.03500000000005</v>
      </c>
      <c r="AQ148" s="37" t="e">
        <f>IF(AND(AQ147&lt;&gt;0,AP147&lt;&gt;0),AQ147-AP147,(IFERROR(VLOOKUP($B136,#REF!,5,FALSE),"")/30))</f>
        <v>#VALUE!</v>
      </c>
      <c r="AR148" s="37" t="e">
        <f>IF(AND(AR147&lt;&gt;0,AQ147&lt;&gt;0),AR147-AQ147,(IFERROR(VLOOKUP($B136,#REF!,5,FALSE),"")/30))</f>
        <v>#VALUE!</v>
      </c>
      <c r="AS148" s="37" t="e">
        <f>IF(AND(AS147&lt;&gt;0,AR147&lt;&gt;0),AS147-AR147,(IFERROR(VLOOKUP($B136,#REF!,5,FALSE),"")/30))</f>
        <v>#VALUE!</v>
      </c>
      <c r="AT148" s="37" t="e">
        <f>IF(AND(AT147&lt;&gt;0,AS147&lt;&gt;0),AT147-AS147,(IFERROR(VLOOKUP($B136,#REF!,5,FALSE),"")/30))</f>
        <v>#VALUE!</v>
      </c>
      <c r="AU148" s="37">
        <f>IF(AND(AU147&lt;&gt;0,AT147&lt;&gt;0),AU147-AT147,(IFERROR(VLOOKUP($B136,#REF!,5,FALSE),"")/30))</f>
        <v>195.26099999999951</v>
      </c>
      <c r="AV148" s="37">
        <f>IF(AND(AV147&lt;&gt;0,AU147&lt;&gt;0),AV147-AU147,(IFERROR(VLOOKUP($B136,#REF!,5,FALSE),"")/30))</f>
        <v>86.423999999999978</v>
      </c>
      <c r="AW148" s="37">
        <f>IF(AND(AW147&lt;&gt;0,AV147&lt;&gt;0),AW147-AV147,(IFERROR(VLOOKUP($B136,#REF!,5,FALSE),"")/30))</f>
        <v>218.73500000000058</v>
      </c>
      <c r="AX148" s="37" t="e">
        <f>IF(AND(AX147&lt;&gt;0,AW147&lt;&gt;0),AX147-AW147,(IFERROR(VLOOKUP($B136,#REF!,5,FALSE),"")/30))</f>
        <v>#VALUE!</v>
      </c>
      <c r="AY148" s="37" t="e">
        <f>IF(AND(AY147&lt;&gt;0,AX147&lt;&gt;0),AY147-AX147,(IFERROR(VLOOKUP($B136,#REF!,5,FALSE),"")/30))</f>
        <v>#VALUE!</v>
      </c>
      <c r="AZ148" s="37" t="e">
        <f>IF(AND(AZ147&lt;&gt;0,AY147&lt;&gt;0),AZ147-AY147,(IFERROR(VLOOKUP($B136,#REF!,5,FALSE),"")/30))</f>
        <v>#VALUE!</v>
      </c>
      <c r="BA148" s="37">
        <f>IF(AND(BA147&lt;&gt;0,AZ147&lt;&gt;0),BA147-AZ147,(IFERROR(VLOOKUP($B136,#REF!,5,FALSE),"")/30))</f>
        <v>4093.0119999999988</v>
      </c>
      <c r="BB148" s="37">
        <f>IF(AND(BB147&lt;&gt;0,BA147&lt;&gt;0),BB147-BA147,(IFERROR(VLOOKUP($B136,#REF!,5,FALSE),"")/30))</f>
        <v>788.51300000000083</v>
      </c>
      <c r="BC148" s="37">
        <f>IF(AND(BC147&lt;&gt;0,BB147&lt;&gt;0),BC147-BB147,(IFERROR(VLOOKUP($B136,#REF!,5,FALSE),"")/30))</f>
        <v>75.756999999999607</v>
      </c>
      <c r="BD148" s="37">
        <f>IF(AND(BD147&lt;&gt;0,BC147&lt;&gt;0),BD147-BC147,(IFERROR(VLOOKUP($B136,#REF!,5,FALSE),"")/30))</f>
        <v>235.8070000000007</v>
      </c>
      <c r="BE148" s="37" t="e">
        <f>IF(AND(BE147&lt;&gt;0,BD147&lt;&gt;0),BE147-BD147,(IFERROR(VLOOKUP($B136,#REF!,5,FALSE),"")/30))</f>
        <v>#VALUE!</v>
      </c>
      <c r="BF148" s="37" t="e">
        <f>IF(AND(BF147&lt;&gt;0,BE147&lt;&gt;0),BF147-BE147,(IFERROR(VLOOKUP($B136,#REF!,5,FALSE),"")/30))</f>
        <v>#VALUE!</v>
      </c>
      <c r="BG148" s="37" t="e">
        <f>IF(AND(BG147&lt;&gt;0,BF147&lt;&gt;0),BG147-BF147,(IFERROR(VLOOKUP($B136,#REF!,5,FALSE),"")/30))</f>
        <v>#VALUE!</v>
      </c>
      <c r="BH148" s="37">
        <f>IF(AND(BH147&lt;&gt;0,BG147&lt;&gt;0),BH147-BG147,(IFERROR(VLOOKUP($B136,#REF!,5,FALSE),"")/30))</f>
        <v>3062.2900000000009</v>
      </c>
      <c r="BI148" s="37">
        <f>IF(AND(BI147&lt;&gt;0,BH147&lt;&gt;0),BI147-BH147,(IFERROR(VLOOKUP($B136,#REF!,5,FALSE),"")/30))</f>
        <v>178.18599999999969</v>
      </c>
      <c r="BJ148" s="37">
        <f>IF(AND(BJ147&lt;&gt;0,BI147&lt;&gt;0),BJ147-BI147,(IFERROR(VLOOKUP($B136,#REF!,5,FALSE),"")/30))</f>
        <v>91.762000000000626</v>
      </c>
      <c r="BK148" s="37">
        <f>IF(AND(BK147&lt;&gt;0,BJ147&lt;&gt;0),BK147-BJ147,(IFERROR(VLOOKUP($B136,#REF!,5,FALSE),"")/30))</f>
        <v>215.53400000000147</v>
      </c>
      <c r="BL148" s="37" t="e">
        <f>IF(AND(BL147&lt;&gt;0,BK147&lt;&gt;0),BL147-BK147,(IFERROR(VLOOKUP($B136,#REF!,5,FALSE),"")/30))</f>
        <v>#VALUE!</v>
      </c>
      <c r="BM148" s="37" t="e">
        <f>IF(AND(BM147&lt;&gt;0,BL147&lt;&gt;0),BM147-BL147,(IFERROR(VLOOKUP($B136,#REF!,5,FALSE),"")/30))</f>
        <v>#VALUE!</v>
      </c>
      <c r="BN148" s="37" t="e">
        <f>IF(AND(BN147&lt;&gt;0,BL147&lt;&gt;0),BN147-BL147,(IFERROR(VLOOKUP($B136,#REF!,5,FALSE),"")/30))</f>
        <v>#VALUE!</v>
      </c>
      <c r="BO148" s="37" t="e">
        <f>IF(AND(BO147&lt;&gt;0,BM147&lt;&gt;0),BO147-BM147,(IFERROR(VLOOKUP($B136,#REF!,5,FALSE),"")/30))</f>
        <v>#VALUE!</v>
      </c>
      <c r="BP148" s="37">
        <f>IF(AND(BP147&lt;&gt;0,BO147&lt;&gt;0),BP147-BO147,(IFERROR(VLOOKUP($B136,#REF!,6,FALSE),"")/30))</f>
        <v>3262.8859999999986</v>
      </c>
      <c r="BQ148" s="37">
        <f>IF(AND(BQ147&lt;&gt;0,BP147&lt;&gt;0),BQ147-BP147,(IFERROR(VLOOKUP($B136,#REF!,6,FALSE),"")/30))</f>
        <v>-20539.749</v>
      </c>
      <c r="BR148" s="37">
        <f>IF(AND(BR147&lt;&gt;0,BQ147&lt;&gt;0),BR147-BQ147,(IFERROR(VLOOKUP($B136,#REF!,6,FALSE),"")/30))</f>
        <v>24.540999999999997</v>
      </c>
      <c r="BS148" s="37">
        <f>IF(AND(BS147&lt;&gt;0,BR147&lt;&gt;0),BS147-BR147,(IFERROR(VLOOKUP($B136,#REF!,6,FALSE),"")/30))</f>
        <v>153.648</v>
      </c>
      <c r="BT148" s="37" t="e">
        <f>IF(AND(BT147&lt;&gt;0,BS147&lt;&gt;0),BT147-BS147,(IFERROR(VLOOKUP($B136,#REF!,6,FALSE),"")/30))</f>
        <v>#VALUE!</v>
      </c>
      <c r="BU148" s="37" t="e">
        <f>IF(AND(BU147&lt;&gt;0,BT147&lt;&gt;0),BU147-BT147,(IFERROR(VLOOKUP($B136,#REF!,6,FALSE),"")/30))</f>
        <v>#VALUE!</v>
      </c>
      <c r="BV148" s="37" t="e">
        <f>IF(AND(BV147&lt;&gt;0,BU147&lt;&gt;0),BV147-BU147,(IFERROR(VLOOKUP($B136,#REF!,6,FALSE),"")/30))</f>
        <v>#VALUE!</v>
      </c>
      <c r="BW148" s="37">
        <f>IF(AND(BW147&lt;&gt;0,BV147&lt;&gt;0),BW147-BV147,(IFERROR(VLOOKUP($B136,#REF!,6,FALSE),"")/30))</f>
        <v>1486.3310000000001</v>
      </c>
      <c r="BX148" s="37">
        <f>IF(AND(BX147&lt;&gt;0,BW147&lt;&gt;0),BX147-BW147,(IFERROR(VLOOKUP($B136,#REF!,6,FALSE),"")/30))</f>
        <v>917.61999999999966</v>
      </c>
      <c r="BY148" s="37">
        <f>IF(AND(BY147&lt;&gt;0,BX147&lt;&gt;0),BY147-BX147,(IFERROR(VLOOKUP($B136,#REF!,6,FALSE),"")/30))</f>
        <v>64.019999999999982</v>
      </c>
      <c r="BZ148" s="37">
        <f>IF(AND(BZ147&lt;&gt;0,BY147&lt;&gt;0),BZ147-BY147,(IFERROR(VLOOKUP($B136,#REF!,6,FALSE),"")/30))</f>
        <v>281.6880000000001</v>
      </c>
      <c r="CA148" s="37" t="e">
        <f>IF(AND(CA147&lt;&gt;0,BZ147&lt;&gt;0),CA147-BZ147,(IFERROR(VLOOKUP($B136,#REF!,6,FALSE),"")/30))</f>
        <v>#VALUE!</v>
      </c>
      <c r="CB148" s="37" t="e">
        <f>IF(AND(CB147&lt;&gt;0,CA147&lt;&gt;0),CB147-CA147,(IFERROR(VLOOKUP($B136,#REF!,6,FALSE),"")/30))</f>
        <v>#VALUE!</v>
      </c>
      <c r="CC148" s="37" t="e">
        <f>IF(AND(CC147&lt;&gt;0,CB147&lt;&gt;0),CC147-CB147,(IFERROR(VLOOKUP($B136,#REF!,6,FALSE),"")/30))</f>
        <v>#VALUE!</v>
      </c>
      <c r="CD148" s="37">
        <f>IF(AND(CD147&lt;&gt;0,CC147&lt;&gt;0),CD147-CC147,(IFERROR(VLOOKUP($B136,#REF!,6,FALSE),"")/30))</f>
        <v>1780.8240000000005</v>
      </c>
      <c r="CE148" s="37">
        <f>IF(AND(CE147&lt;&gt;0,CD147&lt;&gt;0),CE147-CD147,(IFERROR(VLOOKUP($B136,#REF!,6,FALSE),"")/30))</f>
        <v>505.76199999999972</v>
      </c>
      <c r="CF148" s="37">
        <f>IF(AND(CF147&lt;&gt;0,CE147&lt;&gt;0),CF147-CE147,(IFERROR(VLOOKUP($B136,#REF!,6,FALSE),"")/30))</f>
        <v>21.340000000000146</v>
      </c>
      <c r="CG148" s="37">
        <f>IF(AND(CG147&lt;&gt;0,CF147&lt;&gt;0),CG147-CF147,(IFERROR(VLOOKUP($B136,#REF!,6,FALSE),"")/30))</f>
        <v>158.98300000000017</v>
      </c>
      <c r="CH148" s="37" t="e">
        <f>IF(AND(CH147&lt;&gt;0,CG147&lt;&gt;0),CH147-CG147,(IFERROR(VLOOKUP($B136,#REF!,6,FALSE),"")/30))</f>
        <v>#VALUE!</v>
      </c>
      <c r="CI148" s="37" t="e">
        <f>IF(AND(CI147&lt;&gt;0,CH147&lt;&gt;0),CI147-CH147,(IFERROR(VLOOKUP($B136,#REF!,6,FALSE),"")/30))</f>
        <v>#VALUE!</v>
      </c>
      <c r="CJ148" s="37" t="e">
        <f>IF(AND(CJ147&lt;&gt;0,CI147&lt;&gt;0),CJ147-CI147,(IFERROR(VLOOKUP($B136,#REF!,6,FALSE),"")/30))</f>
        <v>#VALUE!</v>
      </c>
      <c r="CK148" s="37">
        <f>IF(AND(CK147&lt;&gt;0,CJ147&lt;&gt;0),CK147-CJ147,(IFERROR(VLOOKUP($B136,#REF!,6,FALSE),"")/30))</f>
        <v>6086.1680000000006</v>
      </c>
      <c r="CL148" s="37">
        <f>IF(AND(CL147&lt;&gt;0,CK147&lt;&gt;0),CL147-CK147,(IFERROR(VLOOKUP($B136,#REF!,6,FALSE),"")/30))</f>
        <v>343.57400000000052</v>
      </c>
      <c r="CM148" s="37">
        <f>IF(AND(CM147&lt;&gt;0,CL147&lt;&gt;0),CM147-CL147,(IFERROR(VLOOKUP($B136,#REF!,6,FALSE),"")/30))</f>
        <v>361.71299999999974</v>
      </c>
      <c r="CN148" s="37" t="e">
        <f>IF(AND(CN147&lt;&gt;0,CM147&lt;&gt;0),CN147-CM147,(IFERROR(VLOOKUP($B136,#REF!,6,FALSE),"")/30))</f>
        <v>#VALUE!</v>
      </c>
      <c r="CO148" s="37" t="e">
        <f>IF(AND(CO147&lt;&gt;0,CN147&lt;&gt;0),CO147-CN147,(IFERROR(VLOOKUP($B136,#REF!,6,FALSE),"")/30))</f>
        <v>#VALUE!</v>
      </c>
      <c r="CP148" s="37" t="e">
        <f>IF(AND(CP147&lt;&gt;0,CO147&lt;&gt;0),CP147-CO147,(IFERROR(VLOOKUP($B136,#REF!,6,FALSE),"")/30))</f>
        <v>#VALUE!</v>
      </c>
      <c r="CQ148" s="37" t="e">
        <f>IF(AND(CQ147&lt;&gt;0,CP147&lt;&gt;0),CQ147-CP147,(IFERROR(VLOOKUP($B136,#REF!,6,FALSE),"")/30))</f>
        <v>#VALUE!</v>
      </c>
      <c r="CR148" s="37" t="e">
        <f>IF(AND(CR147&lt;&gt;0,CQ147&lt;&gt;0),CR147-CQ147,(IFERROR(VLOOKUP($B136,#REF!,6,FALSE),"")/30))</f>
        <v>#VALUE!</v>
      </c>
      <c r="CS148" s="37" t="e">
        <f>IF(AND(CS147&lt;&gt;0,CR147&lt;&gt;0),CS147-CR147,(IFERROR(VLOOKUP($B136,#REF!,6,FALSE),"")/30))</f>
        <v>#VALUE!</v>
      </c>
      <c r="CT148" s="37" t="e">
        <f>IF(AND(CT147&lt;&gt;0,CS147&lt;&gt;0),CT147-CS147,(IFERROR(VLOOKUP($B136,#REF!,6,FALSE),"")/30))</f>
        <v>#VALUE!</v>
      </c>
      <c r="CU148" s="37" t="e">
        <f>IF(AND(CU147&lt;&gt;0,CT147&lt;&gt;0),CU147-CT147,(IFERROR(VLOOKUP($B136,#REF!,7,FALSE),"")/30))</f>
        <v>#VALUE!</v>
      </c>
      <c r="CV148" s="37" t="e">
        <f>IF(AND(CV147&lt;&gt;0,CU147&lt;&gt;0),CV147-CU147,(IFERROR(VLOOKUP($B136,#REF!,7,FALSE),"")/30))</f>
        <v>#VALUE!</v>
      </c>
      <c r="CW148" s="37" t="e">
        <f>IF(AND(CW147&lt;&gt;0,CV147&lt;&gt;0),CW147-CV147,(IFERROR(VLOOKUP($B136,#REF!,7,FALSE),"")/30))</f>
        <v>#VALUE!</v>
      </c>
      <c r="CX148" s="37" t="e">
        <f>IF(AND(CX147&lt;&gt;0,CW147&lt;&gt;0),CX147-CW147,(IFERROR(VLOOKUP($B136,#REF!,7,FALSE),"")/30))</f>
        <v>#VALUE!</v>
      </c>
      <c r="CY148" s="37" t="e">
        <f>IF(AND(CY147&lt;&gt;0,CX147&lt;&gt;0),CY147-CX147,(IFERROR(VLOOKUP($B136,#REF!,7,FALSE),"")/30))</f>
        <v>#VALUE!</v>
      </c>
      <c r="CZ148" s="37" t="e">
        <f>IF(AND(CZ147&lt;&gt;0,CY147&lt;&gt;0),CZ147-CY147,(IFERROR(VLOOKUP($B136,#REF!,7,FALSE),"")/30))</f>
        <v>#VALUE!</v>
      </c>
      <c r="DA148" s="37" t="e">
        <f>IF(AND(DA147&lt;&gt;0,CZ147&lt;&gt;0),DA147-CZ147,(IFERROR(VLOOKUP($B136,#REF!,7,FALSE),"")/30))</f>
        <v>#VALUE!</v>
      </c>
      <c r="DB148" s="37" t="e">
        <f>IF(AND(DB147&lt;&gt;0,DA147&lt;&gt;0),DB147-DA147,(IFERROR(VLOOKUP($B136,#REF!,7,FALSE),"")/30))</f>
        <v>#VALUE!</v>
      </c>
      <c r="DC148" s="37" t="e">
        <f>IF(AND(DC147&lt;&gt;0,DB147&lt;&gt;0),DC147-DB147,(IFERROR(VLOOKUP($B136,#REF!,7,FALSE),"")/30))</f>
        <v>#VALUE!</v>
      </c>
      <c r="DD148" s="37" t="e">
        <f>IF(AND(DD147&lt;&gt;0,DC147&lt;&gt;0),DD147-DC147,(IFERROR(VLOOKUP($B136,#REF!,7,FALSE),"")/30))</f>
        <v>#VALUE!</v>
      </c>
      <c r="DE148" s="37" t="e">
        <f>IF(AND(DE147&lt;&gt;0,DD147&lt;&gt;0),DE147-DD147,(IFERROR(VLOOKUP($B136,#REF!,7,FALSE),"")/30))</f>
        <v>#VALUE!</v>
      </c>
      <c r="DF148" s="37" t="e">
        <f>IF(AND(DF147&lt;&gt;0,DE147&lt;&gt;0),DF147-DE147,(IFERROR(VLOOKUP($B136,#REF!,7,FALSE),"")/30))</f>
        <v>#VALUE!</v>
      </c>
      <c r="DG148" s="37" t="e">
        <f>IF(AND(DG147&lt;&gt;0,DF147&lt;&gt;0),DG147-DF147,(IFERROR(VLOOKUP($B136,#REF!,7,FALSE),"")/30))</f>
        <v>#VALUE!</v>
      </c>
      <c r="DH148" s="37" t="e">
        <f>IF(AND(DH147&lt;&gt;0,DG147&lt;&gt;0),DH147-DG147,(IFERROR(VLOOKUP($B136,#REF!,7,FALSE),"")/30))</f>
        <v>#VALUE!</v>
      </c>
      <c r="DI148" s="37" t="e">
        <f>IF(AND(DI147&lt;&gt;0,DH147&lt;&gt;0),DI147-DH147,(IFERROR(VLOOKUP($B136,#REF!,7,FALSE),"")/30))</f>
        <v>#VALUE!</v>
      </c>
      <c r="DJ148" s="37" t="e">
        <f>IF(AND(DJ147&lt;&gt;0,DI147&lt;&gt;0),DJ147-DI147,(IFERROR(VLOOKUP($B136,#REF!,7,FALSE),"")/30))</f>
        <v>#VALUE!</v>
      </c>
      <c r="DK148" s="37" t="e">
        <f>IF(AND(DK147&lt;&gt;0,DJ147&lt;&gt;0),DK147-DJ147,(IFERROR(VLOOKUP($B136,#REF!,7,FALSE),"")/30))</f>
        <v>#VALUE!</v>
      </c>
      <c r="DL148" s="37" t="e">
        <f>IF(AND(DL147&lt;&gt;0,DK147&lt;&gt;0),DL147-DK147,(IFERROR(VLOOKUP($B136,#REF!,7,FALSE),"")/30))</f>
        <v>#VALUE!</v>
      </c>
      <c r="DM148" s="37" t="e">
        <f>IF(AND(DM147&lt;&gt;0,DL147&lt;&gt;0),DM147-DL147,(IFERROR(VLOOKUP($B136,#REF!,7,FALSE),"")/30))</f>
        <v>#VALUE!</v>
      </c>
      <c r="DN148" s="37" t="e">
        <f>IF(AND(DN147&lt;&gt;0,DM147&lt;&gt;0),DN147-DM147,(IFERROR(VLOOKUP($B136,#REF!,7,FALSE),"")/30))</f>
        <v>#VALUE!</v>
      </c>
      <c r="DO148" s="37" t="e">
        <f>IF(AND(DO147&lt;&gt;0,DN147&lt;&gt;0),DO147-DN147,(IFERROR(VLOOKUP($B136,#REF!,7,FALSE),"")/30))</f>
        <v>#VALUE!</v>
      </c>
      <c r="DP148" s="37" t="e">
        <f>IF(AND(DP147&lt;&gt;0,DO147&lt;&gt;0),DP147-DO147,(IFERROR(VLOOKUP($B136,#REF!,7,FALSE),"")/30))</f>
        <v>#VALUE!</v>
      </c>
      <c r="DQ148" s="37" t="e">
        <f>IF(AND(DQ147&lt;&gt;0,DP147&lt;&gt;0),DQ147-DP147,(IFERROR(VLOOKUP($B136,#REF!,7,FALSE),"")/30))</f>
        <v>#VALUE!</v>
      </c>
      <c r="DR148" s="37" t="e">
        <f>IF(AND(DR147&lt;&gt;0,DQ147&lt;&gt;0),DR147-DQ147,(IFERROR(VLOOKUP($B136,#REF!,7,FALSE),"")/30))</f>
        <v>#VALUE!</v>
      </c>
      <c r="DS148" s="37" t="e">
        <f>IF(AND(DS147&lt;&gt;0,DR147&lt;&gt;0),DS147-DR147,(IFERROR(VLOOKUP($B136,#REF!,7,FALSE),"")/30))</f>
        <v>#VALUE!</v>
      </c>
      <c r="DT148" s="37" t="e">
        <f>IF(AND(DT147&lt;&gt;0,DS147&lt;&gt;0),DT147-DS147,(IFERROR(VLOOKUP($B136,#REF!,7,FALSE),"")/30))</f>
        <v>#VALUE!</v>
      </c>
      <c r="DU148" s="37" t="e">
        <f>IF(AND(DU147&lt;&gt;0,DT147&lt;&gt;0),DU147-DT147,(IFERROR(VLOOKUP($B136,#REF!,7,FALSE),"")/30))</f>
        <v>#VALUE!</v>
      </c>
      <c r="DV148" s="37" t="e">
        <f>IF(AND(DV147&lt;&gt;0,DU147&lt;&gt;0),DV147-DU147,(IFERROR(VLOOKUP($B136,#REF!,7,FALSE),"")/30))</f>
        <v>#VALUE!</v>
      </c>
      <c r="DW148" s="37" t="e">
        <f>IF(AND(DW147&lt;&gt;0,DV147&lt;&gt;0),DW147-DV147,(IFERROR(VLOOKUP($B136,#REF!,7,FALSE),"")/30))</f>
        <v>#VALUE!</v>
      </c>
      <c r="DX148" s="37" t="e">
        <f>IF(AND(DX147&lt;&gt;0,DW147&lt;&gt;0),DX147-DW147,(IFERROR(VLOOKUP($B136,#REF!,7,FALSE),"")/30))</f>
        <v>#VALUE!</v>
      </c>
      <c r="DY148" s="37" t="e">
        <f>IF(AND(DY147&lt;&gt;0,DX147&lt;&gt;0),DY147-DX147,(IFERROR(VLOOKUP($B136,#REF!,8,FALSE),"")/30))</f>
        <v>#VALUE!</v>
      </c>
      <c r="DZ148" s="37" t="e">
        <f>IF(AND(DZ147&lt;&gt;0,DY147&lt;&gt;0),DZ147-DY147,(IFERROR(VLOOKUP($B136,#REF!,8,FALSE),"")/30))</f>
        <v>#VALUE!</v>
      </c>
      <c r="EA148" s="37" t="e">
        <f>IF(AND(EA147&lt;&gt;0,DZ147&lt;&gt;0),EA147-DZ147,(IFERROR(VLOOKUP($B136,#REF!,8,FALSE),"")/30))</f>
        <v>#VALUE!</v>
      </c>
      <c r="EB148" s="37" t="e">
        <f>IF(AND(EB147&lt;&gt;0,EA147&lt;&gt;0),EB147-EA147,(IFERROR(VLOOKUP($B136,#REF!,8,FALSE),"")/30))</f>
        <v>#VALUE!</v>
      </c>
      <c r="EC148" s="37" t="e">
        <f>IF(AND(EC147&lt;&gt;0,EB147&lt;&gt;0),EC147-EB147,(IFERROR(VLOOKUP($B136,#REF!,8,FALSE),"")/30))</f>
        <v>#VALUE!</v>
      </c>
      <c r="ED148" s="37" t="e">
        <f>IF(AND(ED147&lt;&gt;0,EC147&lt;&gt;0),ED147-EC147,(IFERROR(VLOOKUP($B136,#REF!,8,FALSE),"")/30))</f>
        <v>#VALUE!</v>
      </c>
      <c r="EE148" s="37" t="e">
        <f>IF(AND(EE147&lt;&gt;0,ED147&lt;&gt;0),EE147-ED147,(IFERROR(VLOOKUP($B136,#REF!,8,FALSE),"")/30))</f>
        <v>#VALUE!</v>
      </c>
      <c r="EF148" s="37" t="e">
        <f>IF(AND(EF147&lt;&gt;0,EE147&lt;&gt;0),EF147-EE147,(IFERROR(VLOOKUP($B136,#REF!,8,FALSE),"")/30))</f>
        <v>#VALUE!</v>
      </c>
      <c r="EG148" s="37" t="e">
        <f>IF(AND(EG147&lt;&gt;0,EF147&lt;&gt;0),EG147-EF147,(IFERROR(VLOOKUP($B136,#REF!,8,FALSE),"")/30))</f>
        <v>#VALUE!</v>
      </c>
      <c r="EH148" s="37" t="e">
        <f>IF(AND(EH147&lt;&gt;0,EG147&lt;&gt;0),EH147-EG147,(IFERROR(VLOOKUP($B136,#REF!,8,FALSE),"")/30))</f>
        <v>#VALUE!</v>
      </c>
      <c r="EI148" s="37" t="e">
        <f>IF(AND(EI147&lt;&gt;0,EH147&lt;&gt;0),EI147-EH147,(IFERROR(VLOOKUP($B136,#REF!,8,FALSE),"")/30))</f>
        <v>#VALUE!</v>
      </c>
      <c r="EJ148" s="37" t="e">
        <f>IF(AND(EJ147&lt;&gt;0,EI147&lt;&gt;0),EJ147-EI147,(IFERROR(VLOOKUP($B136,#REF!,8,FALSE),"")/30))</f>
        <v>#VALUE!</v>
      </c>
      <c r="EK148" s="37" t="e">
        <f>IF(AND(EK147&lt;&gt;0,EJ147&lt;&gt;0),EK147-EJ147,(IFERROR(VLOOKUP($B136,#REF!,8,FALSE),"")/30))</f>
        <v>#VALUE!</v>
      </c>
      <c r="EL148" s="37" t="e">
        <f>IF(AND(EL147&lt;&gt;0,EK147&lt;&gt;0),EL147-EK147,(IFERROR(VLOOKUP($B136,#REF!,8,FALSE),"")/30))</f>
        <v>#VALUE!</v>
      </c>
      <c r="EM148" s="37" t="e">
        <f>IF(AND(EM147&lt;&gt;0,EL147&lt;&gt;0),EM147-EL147,(IFERROR(VLOOKUP($B136,#REF!,8,FALSE),"")/30))</f>
        <v>#VALUE!</v>
      </c>
      <c r="EN148" s="37" t="e">
        <f>IF(AND(EN147&lt;&gt;0,EM147&lt;&gt;0),EN147-EM147,(IFERROR(VLOOKUP($B136,#REF!,8,FALSE),"")/30))</f>
        <v>#VALUE!</v>
      </c>
      <c r="EO148" s="37" t="e">
        <f>IF(AND(EO147&lt;&gt;0,EN147&lt;&gt;0),EO147-EN147,(IFERROR(VLOOKUP($B136,#REF!,8,FALSE),"")/30))</f>
        <v>#VALUE!</v>
      </c>
      <c r="EP148" s="37" t="e">
        <f>IF(AND(EP147&lt;&gt;0,EO147&lt;&gt;0),EP147-EO147,(IFERROR(VLOOKUP($B136,#REF!,8,FALSE),"")/30))</f>
        <v>#VALUE!</v>
      </c>
      <c r="EQ148" s="37" t="e">
        <f>IF(AND(EQ147&lt;&gt;0,EP147&lt;&gt;0),EQ147-EP147,(IFERROR(VLOOKUP($B136,#REF!,8,FALSE),"")/30))</f>
        <v>#VALUE!</v>
      </c>
      <c r="ER148" s="37" t="e">
        <f>IF(AND(ER147&lt;&gt;0,EQ147&lt;&gt;0),ER147-EQ147,(IFERROR(VLOOKUP($B136,#REF!,8,FALSE),"")/30))</f>
        <v>#VALUE!</v>
      </c>
      <c r="ES148" s="37" t="e">
        <f>IF(AND(ES147&lt;&gt;0,ER147&lt;&gt;0),ES147-ER147,(IFERROR(VLOOKUP($B136,#REF!,8,FALSE),"")/30))</f>
        <v>#VALUE!</v>
      </c>
      <c r="ET148" s="37" t="e">
        <f>IF(AND(ET147&lt;&gt;0,ES147&lt;&gt;0),ET147-ES147,(IFERROR(VLOOKUP($B136,#REF!,8,FALSE),"")/30))</f>
        <v>#VALUE!</v>
      </c>
      <c r="EU148" s="37" t="e">
        <f>IF(AND(EU147&lt;&gt;0,ET147&lt;&gt;0),EU147-ET147,(IFERROR(VLOOKUP($B136,#REF!,8,FALSE),"")/30))</f>
        <v>#VALUE!</v>
      </c>
      <c r="EV148" s="37" t="e">
        <f>IF(AND(EV147&lt;&gt;0,EU147&lt;&gt;0),EV147-EU147,(IFERROR(VLOOKUP($B136,#REF!,8,FALSE),"")/30))</f>
        <v>#VALUE!</v>
      </c>
      <c r="EW148" s="37" t="e">
        <f>IF(AND(EW147&lt;&gt;0,EV147&lt;&gt;0),EW147-EV147,(IFERROR(VLOOKUP($B136,#REF!,8,FALSE),"")/30))</f>
        <v>#VALUE!</v>
      </c>
      <c r="EX148" s="37" t="e">
        <f>IF(AND(EX147&lt;&gt;0,EW147&lt;&gt;0),EX147-EW147,(IFERROR(VLOOKUP($B136,#REF!,8,FALSE),"")/30))</f>
        <v>#VALUE!</v>
      </c>
      <c r="EY148" s="37" t="e">
        <f>IF(AND(EY147&lt;&gt;0,EX147&lt;&gt;0),EY147-EX147,(IFERROR(VLOOKUP($B136,#REF!,8,FALSE),"")/30))</f>
        <v>#VALUE!</v>
      </c>
      <c r="EZ148" s="37" t="e">
        <f>IF(AND(EZ147&lt;&gt;0,EY147&lt;&gt;0),EZ147-EY147,(IFERROR(VLOOKUP($B136,#REF!,8,FALSE),"")/30))</f>
        <v>#VALUE!</v>
      </c>
      <c r="FA148" s="37" t="e">
        <f>IF(AND(FA147&lt;&gt;0,EZ147&lt;&gt;0),FA147-EZ147,(IFERROR(VLOOKUP($B136,#REF!,8,FALSE),"")/30))</f>
        <v>#VALUE!</v>
      </c>
      <c r="FB148" s="37" t="e">
        <f>IF(AND(FB147&lt;&gt;0,FA147&lt;&gt;0),FB147-FA147,(IFERROR(VLOOKUP($B136,#REF!,8,FALSE),"")/30))</f>
        <v>#VALUE!</v>
      </c>
      <c r="FC148" s="37" t="e">
        <f>IF(AND(FC147&lt;&gt;0,FB147&lt;&gt;0),FC147-FB147,(IFERROR(VLOOKUP($B136,#REF!,8,FALSE),"")/30))</f>
        <v>#VALUE!</v>
      </c>
      <c r="FD148" s="37" t="e">
        <f>IF(AND(FD147&lt;&gt;0,FC147&lt;&gt;0),FD147-FC147,(IFERROR(VLOOKUP($B136,#REF!,9,FALSE),"")/30))</f>
        <v>#VALUE!</v>
      </c>
      <c r="FE148" s="37" t="e">
        <f>IF(AND(FE147&lt;&gt;0,FD147&lt;&gt;0),FE147-FD147,(IFERROR(VLOOKUP($B136,#REF!,9,FALSE),"")/30))</f>
        <v>#VALUE!</v>
      </c>
      <c r="FF148" s="37" t="e">
        <f>IF(AND(FF147&lt;&gt;0,FE147&lt;&gt;0),FF147-FE147,(IFERROR(VLOOKUP($B136,#REF!,9,FALSE),"")/30))</f>
        <v>#VALUE!</v>
      </c>
      <c r="FG148" s="37">
        <f>IF(AND(FG147&lt;&gt;0,FF147&lt;&gt;0),FG147-FF147,(IFERROR(VLOOKUP($B136,#REF!,9,FALSE),"")/30))</f>
        <v>-10000</v>
      </c>
      <c r="FH148" s="37">
        <f>IF(AND(FH147&lt;&gt;0,FG147&lt;&gt;0),FH147-FG147,(IFERROR(VLOOKUP($B136,#REF!,9,FALSE),"")/30))</f>
        <v>0</v>
      </c>
      <c r="FI148" s="37">
        <f>IF(AND(FI147&lt;&gt;0,FH147&lt;&gt;0),FI147-FH147,(IFERROR(VLOOKUP($B136,#REF!,9,FALSE),"")/30))</f>
        <v>0</v>
      </c>
      <c r="FJ148" s="37" t="e">
        <f>IF(AND(FJ147&lt;&gt;0,FI147&lt;&gt;0),FJ147-FI147,(IFERROR(VLOOKUP($B136,#REF!,9,FALSE),"")/30))</f>
        <v>#VALUE!</v>
      </c>
      <c r="FK148" s="37" t="e">
        <f>IF(AND(FK147&lt;&gt;0,FJ147&lt;&gt;0),FK147-FJ147,(IFERROR(VLOOKUP($B136,#REF!,9,FALSE),"")/30))</f>
        <v>#VALUE!</v>
      </c>
      <c r="FL148" s="37" t="e">
        <f>IF(AND(FL147&lt;&gt;0,FK147&lt;&gt;0),FL147-FK147,(IFERROR(VLOOKUP($B136,#REF!,9,FALSE),"")/30))</f>
        <v>#VALUE!</v>
      </c>
      <c r="FM148" s="37" t="e">
        <f>IF(AND(FM147&lt;&gt;0,FL147&lt;&gt;0),FM147-FL147,(IFERROR(VLOOKUP($B136,#REF!,9,FALSE),"")/30))</f>
        <v>#VALUE!</v>
      </c>
      <c r="FN148" s="37" t="e">
        <f>IF(AND(FN147&lt;&gt;0,FM147&lt;&gt;0),FN147-FM147,(IFERROR(VLOOKUP($B136,#REF!,9,FALSE),"")/30))</f>
        <v>#VALUE!</v>
      </c>
      <c r="FO148" s="37" t="e">
        <f>IF(AND(FO147&lt;&gt;0,FN147&lt;&gt;0),FO147-FN147,(IFERROR(VLOOKUP($B136,#REF!,9,FALSE),"")/30))</f>
        <v>#VALUE!</v>
      </c>
      <c r="FP148" s="37" t="e">
        <f>IF(AND(FP147&lt;&gt;0,FO147&lt;&gt;0),FP147-FO147,(IFERROR(VLOOKUP($B136,#REF!,9,FALSE),"")/30))</f>
        <v>#VALUE!</v>
      </c>
      <c r="FQ148" s="37" t="e">
        <f>IF(AND(FQ147&lt;&gt;0,FP147&lt;&gt;0),FQ147-FP147,(IFERROR(VLOOKUP($B136,#REF!,9,FALSE),"")/30))</f>
        <v>#VALUE!</v>
      </c>
      <c r="FR148" s="37" t="e">
        <f>IF(AND(FR147&lt;&gt;0,FQ147&lt;&gt;0),FR147-FQ147,(IFERROR(VLOOKUP($B136,#REF!,9,FALSE),"")/30))</f>
        <v>#VALUE!</v>
      </c>
      <c r="FS148" s="37" t="e">
        <f>IF(AND(FS147&lt;&gt;0,FR147&lt;&gt;0),FS147-FR147,(IFERROR(VLOOKUP($B136,#REF!,9,FALSE),"")/30))</f>
        <v>#VALUE!</v>
      </c>
      <c r="FT148" s="37" t="e">
        <f>IF(AND(FT147&lt;&gt;0,FS147&lt;&gt;0),FT147-FS147,(IFERROR(VLOOKUP($B136,#REF!,9,FALSE),"")/30))</f>
        <v>#VALUE!</v>
      </c>
      <c r="FU148" s="37" t="e">
        <f>IF(AND(FU147&lt;&gt;0,FT147&lt;&gt;0),FU147-FT147,(IFERROR(VLOOKUP($B136,#REF!,9,FALSE),"")/30))</f>
        <v>#VALUE!</v>
      </c>
      <c r="FV148" s="37" t="e">
        <f>IF(AND(FV147&lt;&gt;0,FU147&lt;&gt;0),FV147-FU147,(IFERROR(VLOOKUP($B136,#REF!,9,FALSE),"")/30))</f>
        <v>#VALUE!</v>
      </c>
      <c r="FW148" s="37" t="e">
        <f>IF(AND(FW147&lt;&gt;0,FV147&lt;&gt;0),FW147-FV147,(IFERROR(VLOOKUP($B136,#REF!,9,FALSE),"")/30))</f>
        <v>#VALUE!</v>
      </c>
      <c r="FX148" s="37" t="e">
        <f>IF(AND(FX147&lt;&gt;0,FW147&lt;&gt;0),FX147-FW147,(IFERROR(VLOOKUP($B136,#REF!,9,FALSE),"")/30))</f>
        <v>#VALUE!</v>
      </c>
      <c r="FY148" s="37" t="e">
        <f>IF(AND(FY147&lt;&gt;0,FX147&lt;&gt;0),FY147-FX147,(IFERROR(VLOOKUP($B136,#REF!,9,FALSE),"")/30))</f>
        <v>#VALUE!</v>
      </c>
      <c r="FZ148" s="37" t="e">
        <f>IF(AND(FZ147&lt;&gt;0,FY147&lt;&gt;0),FZ147-FY147,(IFERROR(VLOOKUP($B136,#REF!,9,FALSE),"")/30))</f>
        <v>#VALUE!</v>
      </c>
      <c r="GA148" s="37" t="e">
        <f>IF(AND(GA147&lt;&gt;0,FZ147&lt;&gt;0),GA147-FZ147,(IFERROR(VLOOKUP($B136,#REF!,9,FALSE),"")/30))</f>
        <v>#VALUE!</v>
      </c>
      <c r="GB148" s="37" t="e">
        <f>IF(AND(GB147&lt;&gt;0,GA147&lt;&gt;0),GB147-GA147,(IFERROR(VLOOKUP($B136,#REF!,9,FALSE),"")/30))</f>
        <v>#VALUE!</v>
      </c>
      <c r="GC148" s="37" t="e">
        <f>IF(AND(GC147&lt;&gt;0,GB147&lt;&gt;0),GC147-GB147,(IFERROR(VLOOKUP($B136,#REF!,9,FALSE),"")/30))</f>
        <v>#VALUE!</v>
      </c>
      <c r="GD148" s="37" t="e">
        <f>IF(AND(GD147&lt;&gt;0,GC147&lt;&gt;0),GD147-GC147,(IFERROR(VLOOKUP($B136,#REF!,9,FALSE),"")/30))</f>
        <v>#VALUE!</v>
      </c>
      <c r="GE148" s="37" t="e">
        <f>IF(AND(GE147&lt;&gt;0,GD147&lt;&gt;0),GE147-GD147,(IFERROR(VLOOKUP($B136,#REF!,9,FALSE),"")/30))</f>
        <v>#VALUE!</v>
      </c>
      <c r="GF148" s="37" t="e">
        <f>IF(AND(GF147&lt;&gt;0,GE147&lt;&gt;0),GF147-GE147,(IFERROR(VLOOKUP($B136,#REF!,9,FALSE),"")/30))</f>
        <v>#VALUE!</v>
      </c>
      <c r="GG148" s="37" t="e">
        <f>IF(AND(GG147&lt;&gt;0,GF147&lt;&gt;0),GG147-GF147,(IFERROR(VLOOKUP($B136,#REF!,9,FALSE),"")/30))</f>
        <v>#VALUE!</v>
      </c>
      <c r="GH148" s="37" t="e">
        <f>IF(AND(GH147&lt;&gt;0,GG147&lt;&gt;0),GH147-GG147,(IFERROR(VLOOKUP($B136,#REF!,10,FALSE),"")/30))</f>
        <v>#VALUE!</v>
      </c>
      <c r="GI148" s="37" t="e">
        <f>IF(AND(GI147&lt;&gt;0,GH147&lt;&gt;0),GI147-GH147,(IFERROR(VLOOKUP($B136,#REF!,10,FALSE),"")/30))</f>
        <v>#VALUE!</v>
      </c>
      <c r="GJ148" s="37" t="e">
        <f>IF(AND(GJ147&lt;&gt;0,GI147&lt;&gt;0),GJ147-GI147,(IFERROR(VLOOKUP($B136,#REF!,10,FALSE),"")/30))</f>
        <v>#VALUE!</v>
      </c>
      <c r="GK148" s="37" t="e">
        <f>IF(AND(GK147&lt;&gt;0,GJ147&lt;&gt;0),GK147-GJ147,(IFERROR(VLOOKUP($B136,#REF!,10,FALSE),"")/30))</f>
        <v>#VALUE!</v>
      </c>
      <c r="GL148" s="37" t="e">
        <f>IF(AND(GL147&lt;&gt;0,GK147&lt;&gt;0),GL147-GK147,(IFERROR(VLOOKUP($B136,#REF!,10,FALSE),"")/30))</f>
        <v>#VALUE!</v>
      </c>
      <c r="GM148" s="37" t="e">
        <f>IF(AND(GM147&lt;&gt;0,GL147&lt;&gt;0),GM147-GL147,(IFERROR(VLOOKUP($B136,#REF!,10,FALSE),"")/30))</f>
        <v>#VALUE!</v>
      </c>
      <c r="GN148" s="37" t="e">
        <f>IF(AND(GN147&lt;&gt;0,GM147&lt;&gt;0),GN147-GM147,(IFERROR(VLOOKUP($B136,#REF!,10,FALSE),"")/30))</f>
        <v>#VALUE!</v>
      </c>
      <c r="GO148" s="37" t="e">
        <f>IF(AND(GO147&lt;&gt;0,GN147&lt;&gt;0),GO147-GN147,(IFERROR(VLOOKUP($B136,#REF!,10,FALSE),"")/30))</f>
        <v>#VALUE!</v>
      </c>
      <c r="GP148" s="37" t="e">
        <f>IF(AND(GP147&lt;&gt;0,GO147&lt;&gt;0),GP147-GO147,(IFERROR(VLOOKUP($B136,#REF!,10,FALSE),"")/30))</f>
        <v>#VALUE!</v>
      </c>
      <c r="GQ148" s="37" t="e">
        <f>IF(AND(GQ147&lt;&gt;0,GP147&lt;&gt;0),GQ147-GP147,(IFERROR(VLOOKUP($B136,#REF!,10,FALSE),"")/30))</f>
        <v>#VALUE!</v>
      </c>
      <c r="GR148" s="37" t="e">
        <f>IF(AND(GR147&lt;&gt;0,GQ147&lt;&gt;0),GR147-GQ147,(IFERROR(VLOOKUP($B136,#REF!,10,FALSE),"")/30))</f>
        <v>#VALUE!</v>
      </c>
      <c r="GS148" s="37" t="e">
        <f>IF(AND(GS147&lt;&gt;0,GR147&lt;&gt;0),GS147-GR147,(IFERROR(VLOOKUP($B136,#REF!,10,FALSE),"")/30))</f>
        <v>#VALUE!</v>
      </c>
      <c r="GT148" s="37" t="e">
        <f>IF(AND(GT147&lt;&gt;0,GS147&lt;&gt;0),GT147-GS147,(IFERROR(VLOOKUP($B136,#REF!,10,FALSE),"")/30))</f>
        <v>#VALUE!</v>
      </c>
      <c r="GU148" s="37" t="e">
        <f>IF(AND(GU147&lt;&gt;0,GT147&lt;&gt;0),GU147-GT147,(IFERROR(VLOOKUP($B136,#REF!,10,FALSE),"")/30))</f>
        <v>#VALUE!</v>
      </c>
      <c r="GV148" s="37" t="e">
        <f>IF(AND(GV147&lt;&gt;0,GU147&lt;&gt;0),GV147-GU147,(IFERROR(VLOOKUP($B136,#REF!,10,FALSE),"")/30))</f>
        <v>#VALUE!</v>
      </c>
      <c r="GW148" s="37" t="e">
        <f>IF(AND(GW147&lt;&gt;0,GV147&lt;&gt;0),GW147-GV147,(IFERROR(VLOOKUP($B136,#REF!,10,FALSE),"")/30))</f>
        <v>#VALUE!</v>
      </c>
      <c r="GX148" s="37" t="e">
        <f>IF(AND(GX147&lt;&gt;0,GW147&lt;&gt;0),GX147-GW147,(IFERROR(VLOOKUP($B136,#REF!,10,FALSE),"")/30))</f>
        <v>#VALUE!</v>
      </c>
      <c r="GY148" s="37" t="e">
        <f>IF(AND(GY147&lt;&gt;0,GX147&lt;&gt;0),GY147-GX147,(IFERROR(VLOOKUP($B136,#REF!,10,FALSE),"")/30))</f>
        <v>#VALUE!</v>
      </c>
      <c r="GZ148" s="37" t="e">
        <f>IF(AND(GZ147&lt;&gt;0,GY147&lt;&gt;0),GZ147-GY147,(IFERROR(VLOOKUP($B136,#REF!,10,FALSE),"")/30))</f>
        <v>#VALUE!</v>
      </c>
      <c r="HA148" s="37" t="e">
        <f>IF(AND(HA147&lt;&gt;0,GZ147&lt;&gt;0),HA147-GZ147,(IFERROR(VLOOKUP($B136,#REF!,10,FALSE),"")/30))</f>
        <v>#VALUE!</v>
      </c>
      <c r="HB148" s="37" t="e">
        <f>IF(AND(HB147&lt;&gt;0,HA147&lt;&gt;0),HB147-HA147,(IFERROR(VLOOKUP($B136,#REF!,10,FALSE),"")/30))</f>
        <v>#VALUE!</v>
      </c>
      <c r="HC148" s="37" t="e">
        <f>IF(AND(HC147&lt;&gt;0,HB147&lt;&gt;0),HC147-HB147,(IFERROR(VLOOKUP($B136,#REF!,10,FALSE),"")/30))</f>
        <v>#VALUE!</v>
      </c>
      <c r="HD148" s="37" t="e">
        <f>IF(AND(HD147&lt;&gt;0,HC147&lt;&gt;0),HD147-HC147,(IFERROR(VLOOKUP($B136,#REF!,10,FALSE),"")/30))</f>
        <v>#VALUE!</v>
      </c>
      <c r="HE148" s="37" t="e">
        <f>IF(AND(HE147&lt;&gt;0,HD147&lt;&gt;0),HE147-HD147,(IFERROR(VLOOKUP($B136,#REF!,10,FALSE),"")/30))</f>
        <v>#VALUE!</v>
      </c>
      <c r="HF148" s="37" t="e">
        <f>IF(AND(HF147&lt;&gt;0,HE147&lt;&gt;0),HF147-HE147,(IFERROR(VLOOKUP($B136,#REF!,10,FALSE),"")/30))</f>
        <v>#VALUE!</v>
      </c>
      <c r="HG148" s="37" t="e">
        <f>IF(AND(HG147&lt;&gt;0,HF147&lt;&gt;0),HG147-HF147,(IFERROR(VLOOKUP($B136,#REF!,10,FALSE),"")/30))</f>
        <v>#VALUE!</v>
      </c>
      <c r="HH148" s="37" t="e">
        <f>IF(AND(HH147&lt;&gt;0,HG147&lt;&gt;0),HH147-HG147,(IFERROR(VLOOKUP($B136,#REF!,10,FALSE),"")/30))</f>
        <v>#VALUE!</v>
      </c>
      <c r="HI148" s="37" t="e">
        <f>IF(AND(HI147&lt;&gt;0,HH147&lt;&gt;0),HI147-HH147,(IFERROR(VLOOKUP($B136,#REF!,10,FALSE),"")/30))</f>
        <v>#VALUE!</v>
      </c>
      <c r="HJ148" s="37" t="e">
        <f>IF(AND(HJ147&lt;&gt;0,HI147&lt;&gt;0),HJ147-HI147,(IFERROR(VLOOKUP($B136,#REF!,10,FALSE),"")/30))</f>
        <v>#VALUE!</v>
      </c>
      <c r="HK148" s="37" t="e">
        <f>IF(AND(HK147&lt;&gt;0,HJ147&lt;&gt;0),HK147-HJ147,(IFERROR(VLOOKUP($B136,#REF!,10,FALSE),"")/30))</f>
        <v>#VALUE!</v>
      </c>
      <c r="HL148" s="37" t="e">
        <f>IF(AND(HL147&lt;&gt;0,HK147&lt;&gt;0),HL147-HK147,(IFERROR(VLOOKUP($B136,#REF!,10,FALSE),"")/30))</f>
        <v>#VALUE!</v>
      </c>
      <c r="HM148" s="37" t="e">
        <f>IF(AND(HM147&lt;&gt;0,HL147&lt;&gt;0),HM147-HL147,(IFERROR(VLOOKUP($B136,#REF!,11,FALSE),"")/30))</f>
        <v>#VALUE!</v>
      </c>
      <c r="HN148" s="37" t="e">
        <f>IF(AND(HN147&lt;&gt;0,HM147&lt;&gt;0),HN147-HM147,(IFERROR(VLOOKUP($B136,#REF!,11,FALSE),"")/30))</f>
        <v>#VALUE!</v>
      </c>
      <c r="HO148" s="37" t="e">
        <f>IF(AND(HO147&lt;&gt;0,HN147&lt;&gt;0),HO147-HN147,(IFERROR(VLOOKUP($B136,#REF!,11,FALSE),"")/30))</f>
        <v>#VALUE!</v>
      </c>
      <c r="HP148" s="37" t="e">
        <f>IF(AND(HP147&lt;&gt;0,HO147&lt;&gt;0),HP147-HO147,(IFERROR(VLOOKUP($B136,#REF!,11,FALSE),"")/30))</f>
        <v>#VALUE!</v>
      </c>
      <c r="HQ148" s="37" t="e">
        <f>IF(AND(HQ147&lt;&gt;0,HP147&lt;&gt;0),HQ147-HP147,(IFERROR(VLOOKUP($B136,#REF!,11,FALSE),"")/30))</f>
        <v>#VALUE!</v>
      </c>
      <c r="HR148" s="37" t="e">
        <f>IF(AND(HR147&lt;&gt;0,HQ147&lt;&gt;0),HR147-HQ147,(IFERROR(VLOOKUP($B136,#REF!,11,FALSE),"")/30))</f>
        <v>#VALUE!</v>
      </c>
      <c r="HS148" s="37" t="e">
        <f>IF(AND(HS147&lt;&gt;0,HR147&lt;&gt;0),HS147-HR147,(IFERROR(VLOOKUP($B136,#REF!,11,FALSE),"")/30))</f>
        <v>#VALUE!</v>
      </c>
      <c r="HT148" s="37" t="e">
        <f>IF(AND(HT147&lt;&gt;0,HS147&lt;&gt;0),HT147-HS147,(IFERROR(VLOOKUP($B136,#REF!,11,FALSE),"")/30))</f>
        <v>#VALUE!</v>
      </c>
      <c r="HU148" s="37" t="e">
        <f>IF(AND(HU147&lt;&gt;0,HT147&lt;&gt;0),HU147-HT147,(IFERROR(VLOOKUP($B136,#REF!,11,FALSE),"")/30))</f>
        <v>#VALUE!</v>
      </c>
      <c r="HV148" s="37" t="e">
        <f>IF(AND(HV147&lt;&gt;0,HU147&lt;&gt;0),HV147-HU147,(IFERROR(VLOOKUP($B136,#REF!,11,FALSE),"")/30))</f>
        <v>#VALUE!</v>
      </c>
      <c r="HW148" s="37" t="e">
        <f>IF(AND(HW147&lt;&gt;0,HV147&lt;&gt;0),HW147-HV147,(IFERROR(VLOOKUP($B136,#REF!,11,FALSE),"")/30))</f>
        <v>#VALUE!</v>
      </c>
      <c r="HX148" s="37" t="e">
        <f>IF(AND(HX147&lt;&gt;0,HW147&lt;&gt;0),HX147-HW147,(IFERROR(VLOOKUP($B136,#REF!,11,FALSE),"")/30))</f>
        <v>#VALUE!</v>
      </c>
      <c r="HY148" s="37" t="e">
        <f>IF(AND(HY147&lt;&gt;0,HX147&lt;&gt;0),HY147-HX147,(IFERROR(VLOOKUP($B136,#REF!,11,FALSE),"")/30))</f>
        <v>#VALUE!</v>
      </c>
      <c r="HZ148" s="37" t="e">
        <f>IF(AND(HZ147&lt;&gt;0,HY147&lt;&gt;0),HZ147-HY147,(IFERROR(VLOOKUP($B136,#REF!,11,FALSE),"")/30))</f>
        <v>#VALUE!</v>
      </c>
      <c r="IA148" s="37" t="e">
        <f>IF(AND(IA147&lt;&gt;0,HZ147&lt;&gt;0),IA147-HZ147,(IFERROR(VLOOKUP($B136,#REF!,11,FALSE),"")/30))</f>
        <v>#VALUE!</v>
      </c>
      <c r="IB148" s="37" t="e">
        <f>IF(AND(IB147&lt;&gt;0,IA147&lt;&gt;0),IB147-IA147,(IFERROR(VLOOKUP($B136,#REF!,11,FALSE),"")/30))</f>
        <v>#VALUE!</v>
      </c>
      <c r="IC148" s="37" t="e">
        <f>IF(AND(IC147&lt;&gt;0,IB147&lt;&gt;0),IC147-IB147,(IFERROR(VLOOKUP($B136,#REF!,11,FALSE),"")/30))</f>
        <v>#VALUE!</v>
      </c>
      <c r="ID148" s="37" t="e">
        <f>IF(AND(ID147&lt;&gt;0,IC147&lt;&gt;0),ID147-IC147,(IFERROR(VLOOKUP($B136,#REF!,11,FALSE),"")/30))</f>
        <v>#VALUE!</v>
      </c>
      <c r="IE148" s="37" t="e">
        <f>IF(AND(IE147&lt;&gt;0,ID147&lt;&gt;0),IE147-ID147,(IFERROR(VLOOKUP($B136,#REF!,11,FALSE),"")/30))</f>
        <v>#VALUE!</v>
      </c>
      <c r="IF148" s="37" t="e">
        <f>IF(AND(IF147&lt;&gt;0,IE147&lt;&gt;0),IF147-IE147,(IFERROR(VLOOKUP($B136,#REF!,11,FALSE),"")/30))</f>
        <v>#VALUE!</v>
      </c>
      <c r="IG148" s="37" t="e">
        <f>IF(AND(IG147&lt;&gt;0,IF147&lt;&gt;0),IG147-IF147,(IFERROR(VLOOKUP($B136,#REF!,11,FALSE),"")/30))</f>
        <v>#VALUE!</v>
      </c>
      <c r="IH148" s="37" t="e">
        <f>IF(AND(IH147&lt;&gt;0,IG147&lt;&gt;0),IH147-IG147,(IFERROR(VLOOKUP($B136,#REF!,11,FALSE),"")/30))</f>
        <v>#VALUE!</v>
      </c>
      <c r="II148" s="37" t="e">
        <f>IF(AND(II147&lt;&gt;0,IH147&lt;&gt;0),II147-IH147,(IFERROR(VLOOKUP($B136,#REF!,11,FALSE),"")/30))</f>
        <v>#VALUE!</v>
      </c>
      <c r="IJ148" s="37" t="e">
        <f>IF(AND(IJ147&lt;&gt;0,II147&lt;&gt;0),IJ147-II147,(IFERROR(VLOOKUP($B136,#REF!,11,FALSE),"")/30))</f>
        <v>#VALUE!</v>
      </c>
      <c r="IK148" s="37" t="e">
        <f>IF(AND(IK147&lt;&gt;0,IJ147&lt;&gt;0),IK147-IJ147,(IFERROR(VLOOKUP($B136,#REF!,11,FALSE),"")/30))</f>
        <v>#VALUE!</v>
      </c>
      <c r="IL148" s="37" t="e">
        <f>IF(AND(IL147&lt;&gt;0,IK147&lt;&gt;0),IL147-IK147,(IFERROR(VLOOKUP($B136,#REF!,11,FALSE),"")/30))</f>
        <v>#VALUE!</v>
      </c>
      <c r="IM148" s="37" t="e">
        <f>IF(AND(IM147&lt;&gt;0,IL147&lt;&gt;0),IM147-IL147,(IFERROR(VLOOKUP($B136,#REF!,11,FALSE),"")/30))</f>
        <v>#VALUE!</v>
      </c>
      <c r="IN148" s="37" t="e">
        <f>IF(AND(IN147&lt;&gt;0,IM147&lt;&gt;0),IN147-IM147,(IFERROR(VLOOKUP($B136,#REF!,11,FALSE),"")/30))</f>
        <v>#VALUE!</v>
      </c>
      <c r="IO148" s="37" t="e">
        <f>IF(AND(IO147&lt;&gt;0,IN147&lt;&gt;0),IO147-IN147,(IFERROR(VLOOKUP($B136,#REF!,11,FALSE),"")/30))</f>
        <v>#VALUE!</v>
      </c>
      <c r="IP148" s="37" t="e">
        <f>IF(AND(IP147&lt;&gt;0,IO147&lt;&gt;0),IP147-IO147,(IFERROR(VLOOKUP($B136,#REF!,11,FALSE),"")/30))</f>
        <v>#VALUE!</v>
      </c>
      <c r="IQ148" s="37" t="e">
        <f>IF(AND(IQ147&lt;&gt;0,IP147&lt;&gt;0),IQ147-IP147,(IFERROR(VLOOKUP($B136,#REF!,11,FALSE),"")/30))</f>
        <v>#VALUE!</v>
      </c>
      <c r="IR148" s="37" t="e">
        <f>IF(AND(IR147&lt;&gt;0,IQ147&lt;&gt;0),IR147-IQ147,(IFERROR(VLOOKUP($B136,#REF!,12,FALSE),"")/30))</f>
        <v>#VALUE!</v>
      </c>
      <c r="IS148" s="37" t="e">
        <f>IF(AND(IS147&lt;&gt;0,IR147&lt;&gt;0),IS147-IR147,(IFERROR(VLOOKUP($B136,#REF!,12,FALSE),"")/30))</f>
        <v>#VALUE!</v>
      </c>
      <c r="IT148" s="37" t="e">
        <f>IF(AND(IT147&lt;&gt;0,IS147&lt;&gt;0),IT147-IS147,(IFERROR(VLOOKUP($B136,#REF!,12,FALSE),"")/30))</f>
        <v>#VALUE!</v>
      </c>
      <c r="IU148" s="37" t="e">
        <f>IF(AND(IU147&lt;&gt;0,IT147&lt;&gt;0),IU147-IT147,(IFERROR(VLOOKUP($B136,#REF!,12,FALSE),"")/30))</f>
        <v>#VALUE!</v>
      </c>
      <c r="IV148" s="37" t="e">
        <f>IF(AND(IV147&lt;&gt;0,IU147&lt;&gt;0),IV147-IU147,(IFERROR(VLOOKUP($B136,#REF!,12,FALSE),"")/30))</f>
        <v>#VALUE!</v>
      </c>
      <c r="IW148" s="37" t="e">
        <f>IF(AND(IW147&lt;&gt;0,IV147&lt;&gt;0),IW147-IV147,(IFERROR(VLOOKUP($B136,#REF!,12,FALSE),"")/30))</f>
        <v>#VALUE!</v>
      </c>
      <c r="IX148" s="37" t="e">
        <f>IF(AND(IX147&lt;&gt;0,IW147&lt;&gt;0),IX147-IW147,(IFERROR(VLOOKUP($B136,#REF!,12,FALSE),"")/30))</f>
        <v>#VALUE!</v>
      </c>
      <c r="IY148" s="37" t="e">
        <f>IF(AND(IY147&lt;&gt;0,IX147&lt;&gt;0),IY147-IX147,(IFERROR(VLOOKUP($B136,#REF!,12,FALSE),"")/30))</f>
        <v>#VALUE!</v>
      </c>
      <c r="IZ148" s="37" t="e">
        <f>IF(AND(IZ147&lt;&gt;0,IY147&lt;&gt;0),IZ147-IY147,(IFERROR(VLOOKUP($B136,#REF!,12,FALSE),"")/30))</f>
        <v>#VALUE!</v>
      </c>
      <c r="JA148" s="37" t="e">
        <f>IF(AND(JA147&lt;&gt;0,IZ147&lt;&gt;0),JA147-IZ147,(IFERROR(VLOOKUP($B136,#REF!,12,FALSE),"")/30))</f>
        <v>#VALUE!</v>
      </c>
      <c r="JB148" s="37" t="e">
        <f>IF(AND(JB147&lt;&gt;0,JA147&lt;&gt;0),JB147-JA147,(IFERROR(VLOOKUP($B136,#REF!,12,FALSE),"")/30))</f>
        <v>#VALUE!</v>
      </c>
      <c r="JC148" s="37" t="e">
        <f>IF(AND(JC147&lt;&gt;0,JB147&lt;&gt;0),JC147-JB147,(IFERROR(VLOOKUP($B136,#REF!,12,FALSE),"")/30))</f>
        <v>#VALUE!</v>
      </c>
      <c r="JD148" s="37" t="e">
        <f>IF(AND(JD147&lt;&gt;0,JC147&lt;&gt;0),JD147-JC147,(IFERROR(VLOOKUP($B136,#REF!,12,FALSE),"")/30))</f>
        <v>#VALUE!</v>
      </c>
      <c r="JE148" s="37" t="e">
        <f>IF(AND(JE147&lt;&gt;0,JD147&lt;&gt;0),JE147-JD147,(IFERROR(VLOOKUP($B136,#REF!,12,FALSE),"")/30))</f>
        <v>#VALUE!</v>
      </c>
      <c r="JF148" s="37" t="e">
        <f>IF(AND(JF147&lt;&gt;0,JE147&lt;&gt;0),JF147-JE147,(IFERROR(VLOOKUP($B136,#REF!,12,FALSE),"")/30))</f>
        <v>#VALUE!</v>
      </c>
      <c r="JG148" s="37" t="e">
        <f>IF(AND(JG147&lt;&gt;0,JF147&lt;&gt;0),JG147-JF147,(IFERROR(VLOOKUP($B136,#REF!,12,FALSE),"")/30))</f>
        <v>#VALUE!</v>
      </c>
      <c r="JH148" s="37" t="e">
        <f>IF(AND(JH147&lt;&gt;0,JG147&lt;&gt;0),JH147-JG147,(IFERROR(VLOOKUP($B136,#REF!,12,FALSE),"")/30))</f>
        <v>#VALUE!</v>
      </c>
      <c r="JI148" s="37" t="e">
        <f>IF(AND(JI147&lt;&gt;0,JH147&lt;&gt;0),JI147-JH147,(IFERROR(VLOOKUP($B136,#REF!,12,FALSE),"")/30))</f>
        <v>#VALUE!</v>
      </c>
      <c r="JJ148" s="37" t="e">
        <f>IF(AND(JJ147&lt;&gt;0,JI147&lt;&gt;0),JJ147-JI147,(IFERROR(VLOOKUP($B136,#REF!,12,FALSE),"")/30))</f>
        <v>#VALUE!</v>
      </c>
      <c r="JK148" s="37" t="e">
        <f>IF(AND(JK147&lt;&gt;0,JJ147&lt;&gt;0),JK147-JJ147,(IFERROR(VLOOKUP($B136,#REF!,12,FALSE),"")/30))</f>
        <v>#VALUE!</v>
      </c>
      <c r="JL148" s="37" t="e">
        <f>IF(AND(JL147&lt;&gt;0,JK147&lt;&gt;0),JL147-JK147,(IFERROR(VLOOKUP($B136,#REF!,12,FALSE),"")/30))</f>
        <v>#VALUE!</v>
      </c>
      <c r="JM148" s="37" t="e">
        <f>IF(AND(JM147&lt;&gt;0,JL147&lt;&gt;0),JM147-JL147,(IFERROR(VLOOKUP($B136,#REF!,12,FALSE),"")/30))</f>
        <v>#VALUE!</v>
      </c>
      <c r="JN148" s="37" t="e">
        <f>IF(AND(JN147&lt;&gt;0,JM147&lt;&gt;0),JN147-JM147,(IFERROR(VLOOKUP($B136,#REF!,12,FALSE),"")/30))</f>
        <v>#VALUE!</v>
      </c>
      <c r="JO148" s="37" t="e">
        <f>IF(AND(JO147&lt;&gt;0,JN147&lt;&gt;0),JO147-JN147,(IFERROR(VLOOKUP($B136,#REF!,12,FALSE),"")/30))</f>
        <v>#VALUE!</v>
      </c>
      <c r="JP148" s="37" t="e">
        <f>IF(AND(JP147&lt;&gt;0,JO147&lt;&gt;0),JP147-JO147,(IFERROR(VLOOKUP($B136,#REF!,12,FALSE),"")/30))</f>
        <v>#VALUE!</v>
      </c>
      <c r="JQ148" s="37" t="e">
        <f>IF(AND(JQ147&lt;&gt;0,JP147&lt;&gt;0),JQ147-JP147,(IFERROR(VLOOKUP($B136,#REF!,12,FALSE),"")/30))</f>
        <v>#VALUE!</v>
      </c>
      <c r="JR148" s="37" t="e">
        <f>IF(AND(JR147&lt;&gt;0,JQ147&lt;&gt;0),JR147-JQ147,(IFERROR(VLOOKUP($B136,#REF!,12,FALSE),"")/30))</f>
        <v>#VALUE!</v>
      </c>
      <c r="JS148" s="37" t="e">
        <f>IF(AND(JS147&lt;&gt;0,JR147&lt;&gt;0),JS147-JR147,(IFERROR(VLOOKUP($B136,#REF!,12,FALSE),"")/30))</f>
        <v>#VALUE!</v>
      </c>
      <c r="JT148" s="37" t="e">
        <f>IF(AND(JT147&lt;&gt;0,JS147&lt;&gt;0),JT147-JS147,(IFERROR(VLOOKUP($B136,#REF!,12,FALSE),"")/30))</f>
        <v>#VALUE!</v>
      </c>
      <c r="JU148" s="37" t="e">
        <f>IF(AND(JU147&lt;&gt;0,JT147&lt;&gt;0),JU147-JT147,(IFERROR(VLOOKUP($B136,#REF!,12,FALSE),"")/30))</f>
        <v>#VALUE!</v>
      </c>
      <c r="JV148" s="37" t="e">
        <f>IF(AND(JV147&lt;&gt;0,JU147&lt;&gt;0),JV147-JU147,(IFERROR(VLOOKUP($B136,#REF!,13,FALSE),"")/30))</f>
        <v>#VALUE!</v>
      </c>
      <c r="JW148" s="37" t="e">
        <f>IF(AND(JW147&lt;&gt;0,JV147&lt;&gt;0),JW147-JV147,(IFERROR(VLOOKUP($B136,#REF!,13,FALSE),"")/30))</f>
        <v>#VALUE!</v>
      </c>
      <c r="JX148" s="37" t="e">
        <f>IF(AND(JX147&lt;&gt;0,JW147&lt;&gt;0),JX147-JW147,(IFERROR(VLOOKUP($B136,#REF!,13,FALSE),"")/30))</f>
        <v>#VALUE!</v>
      </c>
      <c r="JY148" s="37" t="e">
        <f>IF(AND(JY147&lt;&gt;0,JX147&lt;&gt;0),JY147-JX147,(IFERROR(VLOOKUP($B136,#REF!,13,FALSE),"")/30))</f>
        <v>#VALUE!</v>
      </c>
      <c r="JZ148" s="37" t="e">
        <f>IF(AND(JZ147&lt;&gt;0,JY147&lt;&gt;0),JZ147-JY147,(IFERROR(VLOOKUP($B136,#REF!,13,FALSE),"")/30))</f>
        <v>#VALUE!</v>
      </c>
      <c r="KA148" s="37" t="e">
        <f>IF(AND(KA147&lt;&gt;0,JZ147&lt;&gt;0),KA147-JZ147,(IFERROR(VLOOKUP($B136,#REF!,13,FALSE),"")/30))</f>
        <v>#VALUE!</v>
      </c>
      <c r="KB148" s="37" t="e">
        <f>IF(AND(KB147&lt;&gt;0,KA147&lt;&gt;0),KB147-KA147,(IFERROR(VLOOKUP($B136,#REF!,13,FALSE),"")/30))</f>
        <v>#VALUE!</v>
      </c>
      <c r="KC148" s="37" t="e">
        <f>IF(AND(KC147&lt;&gt;0,KB147&lt;&gt;0),KC147-KB147,(IFERROR(VLOOKUP($B136,#REF!,13,FALSE),"")/30))</f>
        <v>#VALUE!</v>
      </c>
      <c r="KD148" s="37" t="e">
        <f>IF(AND(KD147&lt;&gt;0,KC147&lt;&gt;0),KD147-KC147,(IFERROR(VLOOKUP($B136,#REF!,13,FALSE),"")/30))</f>
        <v>#VALUE!</v>
      </c>
      <c r="KE148" s="37" t="e">
        <f>IF(AND(KE147&lt;&gt;0,KD147&lt;&gt;0),KE147-KD147,(IFERROR(VLOOKUP($B136,#REF!,13,FALSE),"")/30))</f>
        <v>#VALUE!</v>
      </c>
      <c r="KF148" s="37" t="e">
        <f>IF(AND(KF147&lt;&gt;0,KE147&lt;&gt;0),KF147-KE147,(IFERROR(VLOOKUP($B136,#REF!,13,FALSE),"")/30))</f>
        <v>#VALUE!</v>
      </c>
      <c r="KG148" s="37" t="e">
        <f>IF(AND(KG147&lt;&gt;0,KF147&lt;&gt;0),KG147-KF147,(IFERROR(VLOOKUP($B136,#REF!,13,FALSE),"")/30))</f>
        <v>#VALUE!</v>
      </c>
      <c r="KH148" s="37" t="e">
        <f>IF(AND(KH147&lt;&gt;0,KG147&lt;&gt;0),KH147-KG147,(IFERROR(VLOOKUP($B136,#REF!,13,FALSE),"")/30))</f>
        <v>#VALUE!</v>
      </c>
      <c r="KI148" s="37" t="e">
        <f>IF(AND(KI147&lt;&gt;0,KH147&lt;&gt;0),KI147-KH147,(IFERROR(VLOOKUP($B136,#REF!,13,FALSE),"")/30))</f>
        <v>#VALUE!</v>
      </c>
      <c r="KJ148" s="37" t="e">
        <f>IF(AND(KJ147&lt;&gt;0,KI147&lt;&gt;0),KJ147-KI147,(IFERROR(VLOOKUP($B136,#REF!,13,FALSE),"")/30))</f>
        <v>#VALUE!</v>
      </c>
      <c r="KK148" s="37" t="e">
        <f>IF(AND(KK147&lt;&gt;0,KJ147&lt;&gt;0),KK147-KJ147,(IFERROR(VLOOKUP($B136,#REF!,13,FALSE),"")/30))</f>
        <v>#VALUE!</v>
      </c>
      <c r="KL148" s="37" t="e">
        <f>IF(AND(KL147&lt;&gt;0,KK147&lt;&gt;0),KL147-KK147,(IFERROR(VLOOKUP($B136,#REF!,13,FALSE),"")/30))</f>
        <v>#VALUE!</v>
      </c>
      <c r="KM148" s="37" t="e">
        <f>IF(AND(KM147&lt;&gt;0,KL147&lt;&gt;0),KM147-KL147,(IFERROR(VLOOKUP($B136,#REF!,13,FALSE),"")/30))</f>
        <v>#VALUE!</v>
      </c>
      <c r="KN148" s="37" t="e">
        <f>IF(AND(KN147&lt;&gt;0,KM147&lt;&gt;0),KN147-KM147,(IFERROR(VLOOKUP($B136,#REF!,13,FALSE),"")/30))</f>
        <v>#VALUE!</v>
      </c>
      <c r="KO148" s="37" t="e">
        <f>IF(AND(KO147&lt;&gt;0,KN147&lt;&gt;0),KO147-KN147,(IFERROR(VLOOKUP($B136,#REF!,13,FALSE),"")/30))</f>
        <v>#VALUE!</v>
      </c>
      <c r="KP148" s="37" t="e">
        <f>IF(AND(KP147&lt;&gt;0,KO147&lt;&gt;0),KP147-KO147,(IFERROR(VLOOKUP($B136,#REF!,13,FALSE),"")/30))</f>
        <v>#VALUE!</v>
      </c>
      <c r="KQ148" s="37" t="e">
        <f>IF(AND(KQ147&lt;&gt;0,KP147&lt;&gt;0),KQ147-KP147,(IFERROR(VLOOKUP($B136,#REF!,13,FALSE),"")/30))</f>
        <v>#VALUE!</v>
      </c>
      <c r="KR148" s="37" t="e">
        <f>IF(AND(KR147&lt;&gt;0,KQ147&lt;&gt;0),KR147-KQ147,(IFERROR(VLOOKUP($B136,#REF!,13,FALSE),"")/30))</f>
        <v>#VALUE!</v>
      </c>
      <c r="KS148" s="37" t="e">
        <f>IF(AND(KS147&lt;&gt;0,KR147&lt;&gt;0),KS147-KR147,(IFERROR(VLOOKUP($B136,#REF!,13,FALSE),"")/30))</f>
        <v>#VALUE!</v>
      </c>
      <c r="KT148" s="37" t="e">
        <f>IF(AND(KT147&lt;&gt;0,KS147&lt;&gt;0),KT147-KS147,(IFERROR(VLOOKUP($B136,#REF!,13,FALSE),"")/30))</f>
        <v>#VALUE!</v>
      </c>
      <c r="KU148" s="37" t="e">
        <f>IF(AND(KU147&lt;&gt;0,KT147&lt;&gt;0),KU147-KT147,(IFERROR(VLOOKUP($B136,#REF!,13,FALSE),"")/30))</f>
        <v>#VALUE!</v>
      </c>
      <c r="KV148" s="37" t="e">
        <f>IF(AND(KV147&lt;&gt;0,KU147&lt;&gt;0),KV147-KU147,(IFERROR(VLOOKUP($B136,#REF!,13,FALSE),"")/30))</f>
        <v>#VALUE!</v>
      </c>
      <c r="KW148" s="37" t="e">
        <f>IF(AND(KW147&lt;&gt;0,KV147&lt;&gt;0),KW147-KV147,(IFERROR(VLOOKUP($B136,#REF!,13,FALSE),"")/30))</f>
        <v>#VALUE!</v>
      </c>
      <c r="KX148" s="37" t="e">
        <f>IF(AND(KX147&lt;&gt;0,KW147&lt;&gt;0),KX147-KW147,(IFERROR(VLOOKUP($B136,#REF!,13,FALSE),"")/30))</f>
        <v>#VALUE!</v>
      </c>
      <c r="KY148" s="37" t="e">
        <f>IF(AND(KY147&lt;&gt;0,KX147&lt;&gt;0),KY147-KX147,(IFERROR(VLOOKUP($B136,#REF!,13,FALSE),"")/30))</f>
        <v>#VALUE!</v>
      </c>
      <c r="KZ148" s="37" t="e">
        <f>IF(AND(KZ147&lt;&gt;0,KY147&lt;&gt;0),KZ147-KY147,(IFERROR(VLOOKUP($B136,#REF!,13,FALSE),"")/30))</f>
        <v>#VALUE!</v>
      </c>
      <c r="LA148" s="37" t="e">
        <f>IF(AND(LA147&lt;&gt;0,KZ147&lt;&gt;0),LA147-KZ147,(IFERROR(VLOOKUP($B136,#REF!,14,FALSE),"")/30))</f>
        <v>#VALUE!</v>
      </c>
      <c r="LB148" s="37" t="e">
        <f>IF(AND(LB147&lt;&gt;0,LA147&lt;&gt;0),LB147-LA147,(IFERROR(VLOOKUP($B136,#REF!,14,FALSE),"")/30))</f>
        <v>#VALUE!</v>
      </c>
      <c r="LC148" s="37" t="e">
        <f>IF(AND(LC147&lt;&gt;0,LB147&lt;&gt;0),LC147-LB147,(IFERROR(VLOOKUP($B136,#REF!,14,FALSE),"")/30))</f>
        <v>#VALUE!</v>
      </c>
      <c r="LD148" s="37" t="e">
        <f>IF(AND(LD147&lt;&gt;0,LC147&lt;&gt;0),LD147-LC147,(IFERROR(VLOOKUP($B136,#REF!,14,FALSE),"")/30))</f>
        <v>#VALUE!</v>
      </c>
      <c r="LE148" s="37" t="e">
        <f>IF(AND(LE147&lt;&gt;0,LD147&lt;&gt;0),LE147-LD147,(IFERROR(VLOOKUP($B136,#REF!,14,FALSE),"")/30))</f>
        <v>#VALUE!</v>
      </c>
      <c r="LF148" s="37" t="e">
        <f>IF(AND(LF147&lt;&gt;0,LE147&lt;&gt;0),LF147-LE147,(IFERROR(VLOOKUP($B136,#REF!,14,FALSE),"")/30))</f>
        <v>#VALUE!</v>
      </c>
      <c r="LG148" s="37" t="e">
        <f>IF(AND(LG147&lt;&gt;0,LF147&lt;&gt;0),LG147-LF147,(IFERROR(VLOOKUP($B136,#REF!,14,FALSE),"")/30))</f>
        <v>#VALUE!</v>
      </c>
      <c r="LH148" s="37" t="e">
        <f>IF(AND(LH147&lt;&gt;0,LG147&lt;&gt;0),LH147-LG147,(IFERROR(VLOOKUP($B136,#REF!,14,FALSE),"")/30))</f>
        <v>#VALUE!</v>
      </c>
      <c r="LI148" s="37" t="e">
        <f>IF(AND(LI147&lt;&gt;0,LH147&lt;&gt;0),LI147-LH147,(IFERROR(VLOOKUP($B136,#REF!,14,FALSE),"")/30))</f>
        <v>#VALUE!</v>
      </c>
      <c r="LJ148" s="37" t="e">
        <f>IF(AND(LJ147&lt;&gt;0,LI147&lt;&gt;0),LJ147-LI147,(IFERROR(VLOOKUP($B136,#REF!,14,FALSE),"")/30))</f>
        <v>#VALUE!</v>
      </c>
      <c r="LK148" s="37" t="e">
        <f>IF(AND(LK147&lt;&gt;0,LJ147&lt;&gt;0),LK147-LJ147,(IFERROR(VLOOKUP($B136,#REF!,14,FALSE),"")/30))</f>
        <v>#VALUE!</v>
      </c>
      <c r="LL148" s="37" t="e">
        <f>IF(AND(LL147&lt;&gt;0,LK147&lt;&gt;0),LL147-LK147,(IFERROR(VLOOKUP($B136,#REF!,14,FALSE),"")/30))</f>
        <v>#VALUE!</v>
      </c>
      <c r="LM148" s="37" t="e">
        <f>IF(AND(LM147&lt;&gt;0,LL147&lt;&gt;0),LM147-LL147,(IFERROR(VLOOKUP($B136,#REF!,14,FALSE),"")/30))</f>
        <v>#VALUE!</v>
      </c>
      <c r="LN148" s="37" t="e">
        <f>IF(AND(LN147&lt;&gt;0,LM147&lt;&gt;0),LN147-LM147,(IFERROR(VLOOKUP($B136,#REF!,14,FALSE),"")/30))</f>
        <v>#VALUE!</v>
      </c>
      <c r="LO148" s="37" t="e">
        <f>IF(AND(LO147&lt;&gt;0,LN147&lt;&gt;0),LO147-LN147,(IFERROR(VLOOKUP($B136,#REF!,14,FALSE),"")/30))</f>
        <v>#VALUE!</v>
      </c>
      <c r="LP148" s="37" t="e">
        <f>IF(AND(LP147&lt;&gt;0,LO147&lt;&gt;0),LP147-LO147,(IFERROR(VLOOKUP($B136,#REF!,14,FALSE),"")/30))</f>
        <v>#VALUE!</v>
      </c>
      <c r="LQ148" s="37" t="e">
        <f>IF(AND(LQ147&lt;&gt;0,LP147&lt;&gt;0),LQ147-LP147,(IFERROR(VLOOKUP($B136,#REF!,14,FALSE),"")/30))</f>
        <v>#VALUE!</v>
      </c>
      <c r="LR148" s="37" t="e">
        <f>IF(AND(LR147&lt;&gt;0,LQ147&lt;&gt;0),LR147-LQ147,(IFERROR(VLOOKUP($B136,#REF!,14,FALSE),"")/30))</f>
        <v>#VALUE!</v>
      </c>
      <c r="LS148" s="37" t="e">
        <f>IF(AND(LS147&lt;&gt;0,LR147&lt;&gt;0),LS147-LR147,(IFERROR(VLOOKUP($B136,#REF!,14,FALSE),"")/30))</f>
        <v>#VALUE!</v>
      </c>
      <c r="LT148" s="37" t="e">
        <f>IF(AND(LT147&lt;&gt;0,LS147&lt;&gt;0),LT147-LS147,(IFERROR(VLOOKUP($B136,#REF!,14,FALSE),"")/30))</f>
        <v>#VALUE!</v>
      </c>
      <c r="LU148" s="37" t="e">
        <f>IF(AND(LU147&lt;&gt;0,LT147&lt;&gt;0),LU147-LT147,(IFERROR(VLOOKUP($B136,#REF!,14,FALSE),"")/30))</f>
        <v>#VALUE!</v>
      </c>
      <c r="LV148" s="37" t="e">
        <f>IF(AND(LV147&lt;&gt;0,LU147&lt;&gt;0),LV147-LU147,(IFERROR(VLOOKUP($B136,#REF!,14,FALSE),"")/30))</f>
        <v>#VALUE!</v>
      </c>
      <c r="LW148" s="37" t="e">
        <f>IF(AND(LW147&lt;&gt;0,LV147&lt;&gt;0),LW147-LV147,(IFERROR(VLOOKUP($B136,#REF!,14,FALSE),"")/30))</f>
        <v>#VALUE!</v>
      </c>
      <c r="LX148" s="37" t="e">
        <f>IF(AND(LX147&lt;&gt;0,LW147&lt;&gt;0),LX147-LW147,(IFERROR(VLOOKUP($B136,#REF!,14,FALSE),"")/30))</f>
        <v>#VALUE!</v>
      </c>
      <c r="LY148" s="37" t="e">
        <f>IF(AND(LY147&lt;&gt;0,LX147&lt;&gt;0),LY147-LX147,(IFERROR(VLOOKUP($B136,#REF!,14,FALSE),"")/30))</f>
        <v>#VALUE!</v>
      </c>
      <c r="LZ148" s="37" t="e">
        <f>IF(AND(LZ147&lt;&gt;0,LY147&lt;&gt;0),LZ147-LY147,(IFERROR(VLOOKUP($B136,#REF!,14,FALSE),"")/30))</f>
        <v>#VALUE!</v>
      </c>
      <c r="MA148" s="37" t="e">
        <f>IF(AND(MA147&lt;&gt;0,LZ147&lt;&gt;0),MA147-LZ147,(IFERROR(VLOOKUP($B136,#REF!,14,FALSE),"")/30))</f>
        <v>#VALUE!</v>
      </c>
      <c r="MB148" s="37" t="e">
        <f>IF(AND(MB147&lt;&gt;0,MA147&lt;&gt;0),MB147-MA147,(IFERROR(VLOOKUP($B136,#REF!,14,FALSE),"")/30))</f>
        <v>#VALUE!</v>
      </c>
      <c r="MC148" s="37" t="e">
        <f>IF(AND(MC147&lt;&gt;0,MB147&lt;&gt;0),MC147-MB147,(IFERROR(VLOOKUP($B136,#REF!,14,FALSE),"")/30))</f>
        <v>#VALUE!</v>
      </c>
      <c r="MD148" s="37" t="e">
        <f>IF(AND(MD147&lt;&gt;0,MC147&lt;&gt;0),MD147-MC147,(IFERROR(VLOOKUP($B136,#REF!,14,FALSE),"")/30))</f>
        <v>#VALUE!</v>
      </c>
      <c r="ME148" s="37" t="e">
        <f>IF(AND(ME147&lt;&gt;0,MD147&lt;&gt;0),ME147-MD147,(IFERROR(VLOOKUP($B136,#REF!,15,FALSE),"")/30))</f>
        <v>#VALUE!</v>
      </c>
      <c r="MF148" s="37" t="e">
        <f>IF(AND(MF147&lt;&gt;0,ME147&lt;&gt;0),MF147-ME147,(IFERROR(VLOOKUP($B136,#REF!,15,FALSE),"")/30))</f>
        <v>#VALUE!</v>
      </c>
      <c r="MG148" s="37" t="e">
        <f>IF(AND(MG147&lt;&gt;0,MF147&lt;&gt;0),MG147-MF147,(IFERROR(VLOOKUP($B136,#REF!,15,FALSE),"")/30))</f>
        <v>#VALUE!</v>
      </c>
      <c r="MH148" s="37" t="e">
        <f>IF(AND(MH147&lt;&gt;0,MG147&lt;&gt;0),MH147-MG147,(IFERROR(VLOOKUP($B136,#REF!,15,FALSE),"")/30))</f>
        <v>#VALUE!</v>
      </c>
      <c r="MI148" s="37" t="e">
        <f>IF(AND(MI147&lt;&gt;0,MH147&lt;&gt;0),MI147-MH147,(IFERROR(VLOOKUP($B136,#REF!,15,FALSE),"")/30))</f>
        <v>#VALUE!</v>
      </c>
      <c r="MJ148" s="37" t="e">
        <f>IF(AND(MJ147&lt;&gt;0,MI147&lt;&gt;0),MJ147-MI147,(IFERROR(VLOOKUP($B136,#REF!,15,FALSE),"")/30))</f>
        <v>#VALUE!</v>
      </c>
      <c r="MK148" s="37" t="e">
        <f>IF(AND(MK147&lt;&gt;0,MJ147&lt;&gt;0),MK147-MJ147,(IFERROR(VLOOKUP($B136,#REF!,15,FALSE),"")/30))</f>
        <v>#VALUE!</v>
      </c>
      <c r="ML148" s="37" t="e">
        <f>IF(AND(ML147&lt;&gt;0,MK147&lt;&gt;0),ML147-MK147,(IFERROR(VLOOKUP($B136,#REF!,15,FALSE),"")/30))</f>
        <v>#VALUE!</v>
      </c>
      <c r="MM148" s="37" t="e">
        <f>IF(AND(MM147&lt;&gt;0,ML147&lt;&gt;0),MM147-ML147,(IFERROR(VLOOKUP($B136,#REF!,15,FALSE),"")/30))</f>
        <v>#VALUE!</v>
      </c>
      <c r="MN148" s="37" t="e">
        <f>IF(AND(MN147&lt;&gt;0,MM147&lt;&gt;0),MN147-MM147,(IFERROR(VLOOKUP($B136,#REF!,15,FALSE),"")/30))</f>
        <v>#VALUE!</v>
      </c>
      <c r="MO148" s="37" t="e">
        <f>IF(AND(MO147&lt;&gt;0,MN147&lt;&gt;0),MO147-MN147,(IFERROR(VLOOKUP($B136,#REF!,15,FALSE),"")/30))</f>
        <v>#VALUE!</v>
      </c>
      <c r="MP148" s="37" t="e">
        <f>IF(AND(MP147&lt;&gt;0,MO147&lt;&gt;0),MP147-MO147,(IFERROR(VLOOKUP($B136,#REF!,15,FALSE),"")/30))</f>
        <v>#VALUE!</v>
      </c>
      <c r="MQ148" s="37" t="e">
        <f>IF(AND(MQ147&lt;&gt;0,MP147&lt;&gt;0),MQ147-MP147,(IFERROR(VLOOKUP($B136,#REF!,15,FALSE),"")/30))</f>
        <v>#VALUE!</v>
      </c>
      <c r="MR148" s="37" t="e">
        <f>IF(AND(MR147&lt;&gt;0,MQ147&lt;&gt;0),MR147-MQ147,(IFERROR(VLOOKUP($B136,#REF!,15,FALSE),"")/30))</f>
        <v>#VALUE!</v>
      </c>
      <c r="MS148" s="37" t="e">
        <f>IF(AND(MS147&lt;&gt;0,MR147&lt;&gt;0),MS147-MR147,(IFERROR(VLOOKUP($B136,#REF!,15,FALSE),"")/30))</f>
        <v>#VALUE!</v>
      </c>
      <c r="MT148" s="37" t="e">
        <f>IF(AND(MT147&lt;&gt;0,MS147&lt;&gt;0),MT147-MS147,(IFERROR(VLOOKUP($B136,#REF!,15,FALSE),"")/30))</f>
        <v>#VALUE!</v>
      </c>
      <c r="MU148" s="37" t="e">
        <f>IF(AND(MU147&lt;&gt;0,MT147&lt;&gt;0),MU147-MT147,(IFERROR(VLOOKUP($B136,#REF!,15,FALSE),"")/30))</f>
        <v>#VALUE!</v>
      </c>
      <c r="MV148" s="37" t="e">
        <f>IF(AND(MV147&lt;&gt;0,MU147&lt;&gt;0),MV147-MU147,(IFERROR(VLOOKUP($B136,#REF!,15,FALSE),"")/30))</f>
        <v>#VALUE!</v>
      </c>
      <c r="MW148" s="37" t="e">
        <f>IF(AND(MW147&lt;&gt;0,MV147&lt;&gt;0),MW147-MV147,(IFERROR(VLOOKUP($B136,#REF!,15,FALSE),"")/30))</f>
        <v>#VALUE!</v>
      </c>
      <c r="MX148" s="37" t="e">
        <f>IF(AND(MX147&lt;&gt;0,MW147&lt;&gt;0),MX147-MW147,(IFERROR(VLOOKUP($B136,#REF!,15,FALSE),"")/30))</f>
        <v>#VALUE!</v>
      </c>
      <c r="MY148" s="37" t="e">
        <f>IF(AND(MY147&lt;&gt;0,MX147&lt;&gt;0),MY147-MX147,(IFERROR(VLOOKUP($B136,#REF!,15,FALSE),"")/30))</f>
        <v>#VALUE!</v>
      </c>
      <c r="MZ148" s="37" t="e">
        <f>IF(AND(MZ147&lt;&gt;0,MY147&lt;&gt;0),MZ147-MY147,(IFERROR(VLOOKUP($B136,#REF!,15,FALSE),"")/30))</f>
        <v>#VALUE!</v>
      </c>
      <c r="NA148" s="37" t="e">
        <f>IF(AND(NA147&lt;&gt;0,MZ147&lt;&gt;0),NA147-MZ147,(IFERROR(VLOOKUP($B136,#REF!,15,FALSE),"")/30))</f>
        <v>#VALUE!</v>
      </c>
      <c r="NB148" s="37" t="e">
        <f>IF(AND(NB147&lt;&gt;0,NA147&lt;&gt;0),NB147-NA147,(IFERROR(VLOOKUP($B136,#REF!,15,FALSE),"")/30))</f>
        <v>#VALUE!</v>
      </c>
      <c r="NC148" s="37" t="e">
        <f>IF(AND(NC147&lt;&gt;0,NB147&lt;&gt;0),NC147-NB147,(IFERROR(VLOOKUP($B136,#REF!,15,FALSE),"")/30))</f>
        <v>#VALUE!</v>
      </c>
      <c r="ND148" s="37" t="e">
        <f>IF(AND(ND147&lt;&gt;0,NC147&lt;&gt;0),ND147-NC147,(IFERROR(VLOOKUP($B136,#REF!,15,FALSE),"")/30))</f>
        <v>#VALUE!</v>
      </c>
      <c r="NE148" s="37" t="e">
        <f>IF(AND(NE147&lt;&gt;0,ND147&lt;&gt;0),NE147-ND147,(IFERROR(VLOOKUP($B136,#REF!,15,FALSE),"")/30))</f>
        <v>#VALUE!</v>
      </c>
      <c r="NF148" s="37" t="e">
        <f>IF(AND(NF147&lt;&gt;0,NE147&lt;&gt;0),NF147-NE147,(IFERROR(VLOOKUP($B136,#REF!,15,FALSE),"")/30))</f>
        <v>#VALUE!</v>
      </c>
      <c r="NG148" s="37" t="e">
        <f>IF(AND(NG147&lt;&gt;0,NF147&lt;&gt;0),NG147-NF147,(IFERROR(VLOOKUP($B136,#REF!,15,FALSE),"")/30))</f>
        <v>#VALUE!</v>
      </c>
      <c r="NH148" s="37" t="e">
        <f>IF(AND(NH147&lt;&gt;0,NG147&lt;&gt;0),NH147-NG147,(IFERROR(VLOOKUP($B136,#REF!,15,FALSE),"")/30))</f>
        <v>#VALUE!</v>
      </c>
      <c r="NI148" s="37" t="e">
        <f>IF(AND(NI147&lt;&gt;0,NH147&lt;&gt;0),NI147-NH147,(IFERROR(VLOOKUP($B136,#REF!,15,FALSE),"")/30))</f>
        <v>#VALUE!</v>
      </c>
    </row>
    <row r="149" spans="1:373" s="39" customFormat="1" ht="15" thickBot="1" x14ac:dyDescent="0.25">
      <c r="A149" s="19" t="str">
        <f>IFERROR(VLOOKUP(B149,#REF!,2,FALSE)," ")</f>
        <v xml:space="preserve"> </v>
      </c>
      <c r="B149" s="20">
        <v>71197</v>
      </c>
      <c r="C149" s="1053" t="str">
        <f>IFERROR(VLOOKUP(B149,Claves!A:G,4,FALSE)," ")</f>
        <v>PRL PANTY LARGO 92X12</v>
      </c>
      <c r="D149" s="1053"/>
      <c r="E149" s="1053"/>
      <c r="F149" s="1054"/>
      <c r="G149" s="81">
        <v>131.31428571428572</v>
      </c>
      <c r="H149" s="28">
        <f t="shared" ref="H149:BT149" si="198">H160/H$4</f>
        <v>0</v>
      </c>
      <c r="I149" s="28">
        <f t="shared" si="198"/>
        <v>0</v>
      </c>
      <c r="J149" s="28">
        <f t="shared" si="198"/>
        <v>137.6</v>
      </c>
      <c r="K149" s="28">
        <f t="shared" si="198"/>
        <v>103.19999999999999</v>
      </c>
      <c r="L149" s="28">
        <f t="shared" si="198"/>
        <v>92.8</v>
      </c>
      <c r="M149" s="28">
        <f t="shared" si="198"/>
        <v>103.73333333333335</v>
      </c>
      <c r="N149" s="28">
        <f t="shared" si="198"/>
        <v>103.54285714285713</v>
      </c>
      <c r="O149" s="28">
        <f t="shared" si="198"/>
        <v>0</v>
      </c>
      <c r="P149" s="28">
        <f t="shared" si="198"/>
        <v>0</v>
      </c>
      <c r="Q149" s="28">
        <f t="shared" si="198"/>
        <v>176.64000000000001</v>
      </c>
      <c r="R149" s="28">
        <f t="shared" si="198"/>
        <v>160.58181818181819</v>
      </c>
      <c r="S149" s="28">
        <f t="shared" si="198"/>
        <v>229.6</v>
      </c>
      <c r="T149" s="28">
        <f t="shared" si="198"/>
        <v>211.93846153846152</v>
      </c>
      <c r="U149" s="28">
        <f t="shared" si="198"/>
        <v>196.79999999999998</v>
      </c>
      <c r="V149" s="28">
        <f t="shared" si="198"/>
        <v>0</v>
      </c>
      <c r="W149" s="28">
        <f t="shared" si="198"/>
        <v>0</v>
      </c>
      <c r="X149" s="28">
        <f t="shared" si="198"/>
        <v>228.98823529411766</v>
      </c>
      <c r="Y149" s="28">
        <f t="shared" si="198"/>
        <v>216.26666666666668</v>
      </c>
      <c r="Z149" s="28">
        <f t="shared" si="198"/>
        <v>216.67368421052632</v>
      </c>
      <c r="AA149" s="28">
        <f t="shared" si="198"/>
        <v>206.48000000000002</v>
      </c>
      <c r="AB149" s="28">
        <f t="shared" si="198"/>
        <v>196.64761904761906</v>
      </c>
      <c r="AC149" s="28">
        <f t="shared" si="198"/>
        <v>0</v>
      </c>
      <c r="AD149" s="28">
        <f t="shared" si="198"/>
        <v>0</v>
      </c>
      <c r="AE149" s="28">
        <f t="shared" si="198"/>
        <v>212.66666666666671</v>
      </c>
      <c r="AF149" s="28">
        <f t="shared" si="198"/>
        <v>199.04000000000005</v>
      </c>
      <c r="AG149" s="28">
        <f t="shared" si="198"/>
        <v>191.38461538461542</v>
      </c>
      <c r="AH149" s="28">
        <f t="shared" si="198"/>
        <v>193.95555555555555</v>
      </c>
      <c r="AI149" s="28">
        <f t="shared" si="198"/>
        <v>0</v>
      </c>
      <c r="AJ149" s="28">
        <f t="shared" si="198"/>
        <v>0</v>
      </c>
      <c r="AK149" s="28">
        <f t="shared" si="198"/>
        <v>0</v>
      </c>
      <c r="AL149" s="28">
        <f t="shared" si="198"/>
        <v>188.8516129032258</v>
      </c>
      <c r="AM149" s="28">
        <f t="shared" si="198"/>
        <v>5854.4</v>
      </c>
      <c r="AN149" s="28">
        <f t="shared" si="198"/>
        <v>83.2</v>
      </c>
      <c r="AO149" s="28">
        <f t="shared" si="198"/>
        <v>85.333333333333329</v>
      </c>
      <c r="AP149" s="28">
        <f t="shared" si="198"/>
        <v>64</v>
      </c>
      <c r="AQ149" s="28">
        <f t="shared" si="198"/>
        <v>0</v>
      </c>
      <c r="AR149" s="28">
        <f t="shared" si="198"/>
        <v>0</v>
      </c>
      <c r="AS149" s="28">
        <f t="shared" si="198"/>
        <v>0</v>
      </c>
      <c r="AT149" s="28">
        <f t="shared" si="198"/>
        <v>124.19999999999999</v>
      </c>
      <c r="AU149" s="28">
        <f t="shared" si="198"/>
        <v>116.08888888888889</v>
      </c>
      <c r="AV149" s="28">
        <f t="shared" si="198"/>
        <v>104.47999999999999</v>
      </c>
      <c r="AW149" s="28">
        <f t="shared" si="198"/>
        <v>94.981818181818184</v>
      </c>
      <c r="AX149" s="28">
        <f t="shared" si="198"/>
        <v>0</v>
      </c>
      <c r="AY149" s="28">
        <f t="shared" si="198"/>
        <v>0</v>
      </c>
      <c r="AZ149" s="28">
        <f t="shared" si="198"/>
        <v>104.8</v>
      </c>
      <c r="BA149" s="28">
        <f t="shared" si="198"/>
        <v>97.813333333333333</v>
      </c>
      <c r="BB149" s="28">
        <f t="shared" si="198"/>
        <v>94.9</v>
      </c>
      <c r="BC149" s="28">
        <f t="shared" si="198"/>
        <v>98.258823529411771</v>
      </c>
      <c r="BD149" s="28">
        <f t="shared" si="198"/>
        <v>92.800000000000011</v>
      </c>
      <c r="BE149" s="28">
        <f t="shared" si="198"/>
        <v>0</v>
      </c>
      <c r="BF149" s="28">
        <f t="shared" si="198"/>
        <v>0</v>
      </c>
      <c r="BG149" s="28">
        <f t="shared" si="198"/>
        <v>96.38095238095238</v>
      </c>
      <c r="BH149" s="28">
        <f t="shared" si="198"/>
        <v>92.290909090909096</v>
      </c>
      <c r="BI149" s="28">
        <f t="shared" si="198"/>
        <v>92.173913043478265</v>
      </c>
      <c r="BJ149" s="28">
        <f t="shared" si="198"/>
        <v>90.466666666666654</v>
      </c>
      <c r="BK149" s="28">
        <f t="shared" si="198"/>
        <v>86.847999999999999</v>
      </c>
      <c r="BL149" s="28">
        <f t="shared" si="198"/>
        <v>0</v>
      </c>
      <c r="BM149" s="28">
        <f t="shared" si="198"/>
        <v>0</v>
      </c>
      <c r="BN149" s="28">
        <f>BN160/BN$4</f>
        <v>99.828571428571436</v>
      </c>
      <c r="BO149" s="28">
        <f t="shared" si="198"/>
        <v>96.386206896551727</v>
      </c>
      <c r="BP149" s="28">
        <f t="shared" si="198"/>
        <v>2795.2000000000003</v>
      </c>
      <c r="BQ149" s="28">
        <f t="shared" si="198"/>
        <v>70.400000000000006</v>
      </c>
      <c r="BR149" s="28">
        <f t="shared" si="198"/>
        <v>134.93333333333334</v>
      </c>
      <c r="BS149" s="28">
        <f t="shared" si="198"/>
        <v>101.2</v>
      </c>
      <c r="BT149" s="28">
        <f t="shared" si="198"/>
        <v>0</v>
      </c>
      <c r="BU149" s="28">
        <f t="shared" ref="BU149:EF149" si="199">BU160/BU$4</f>
        <v>0</v>
      </c>
      <c r="BV149" s="28">
        <f t="shared" si="199"/>
        <v>141.71428571428572</v>
      </c>
      <c r="BW149" s="28">
        <f t="shared" si="199"/>
        <v>124</v>
      </c>
      <c r="BX149" s="28">
        <f t="shared" si="199"/>
        <v>123.19999999999999</v>
      </c>
      <c r="BY149" s="28">
        <f t="shared" si="199"/>
        <v>110.88</v>
      </c>
      <c r="BZ149" s="28">
        <f t="shared" si="199"/>
        <v>100.8</v>
      </c>
      <c r="CA149" s="28">
        <f t="shared" si="199"/>
        <v>0</v>
      </c>
      <c r="CB149" s="28">
        <f t="shared" si="199"/>
        <v>0</v>
      </c>
      <c r="CC149" s="28">
        <f t="shared" si="199"/>
        <v>124.22857142857141</v>
      </c>
      <c r="CD149" s="28">
        <f t="shared" si="199"/>
        <v>115.94666666666666</v>
      </c>
      <c r="CE149" s="28">
        <f t="shared" si="199"/>
        <v>120.69999999999999</v>
      </c>
      <c r="CF149" s="28">
        <f t="shared" si="199"/>
        <v>122.63529411764706</v>
      </c>
      <c r="CG149" s="28">
        <f t="shared" si="199"/>
        <v>118.48888888888889</v>
      </c>
      <c r="CH149" s="28">
        <f t="shared" si="199"/>
        <v>0</v>
      </c>
      <c r="CI149" s="28">
        <f t="shared" si="199"/>
        <v>0</v>
      </c>
      <c r="CJ149" s="28">
        <f t="shared" si="199"/>
        <v>122.74285714285713</v>
      </c>
      <c r="CK149" s="28">
        <f t="shared" si="199"/>
        <v>117.52727272727272</v>
      </c>
      <c r="CL149" s="28">
        <f t="shared" si="199"/>
        <v>116.31304347826088</v>
      </c>
      <c r="CM149" s="28">
        <f t="shared" si="199"/>
        <v>114.66666666666667</v>
      </c>
      <c r="CN149" s="28">
        <f t="shared" si="199"/>
        <v>0</v>
      </c>
      <c r="CO149" s="28">
        <f t="shared" si="199"/>
        <v>0</v>
      </c>
      <c r="CP149" s="28">
        <f t="shared" si="199"/>
        <v>0</v>
      </c>
      <c r="CQ149" s="28">
        <f t="shared" si="199"/>
        <v>0</v>
      </c>
      <c r="CR149" s="28">
        <f t="shared" si="199"/>
        <v>0</v>
      </c>
      <c r="CS149" s="28">
        <f t="shared" si="199"/>
        <v>0</v>
      </c>
      <c r="CT149" s="28">
        <f t="shared" si="199"/>
        <v>83.148387096774186</v>
      </c>
      <c r="CU149" s="28">
        <f t="shared" si="199"/>
        <v>0</v>
      </c>
      <c r="CV149" s="28">
        <f t="shared" si="199"/>
        <v>0</v>
      </c>
      <c r="CW149" s="28">
        <f t="shared" si="199"/>
        <v>0</v>
      </c>
      <c r="CX149" s="28">
        <f t="shared" si="199"/>
        <v>0</v>
      </c>
      <c r="CY149" s="28">
        <f t="shared" si="199"/>
        <v>0</v>
      </c>
      <c r="CZ149" s="28">
        <f t="shared" si="199"/>
        <v>0</v>
      </c>
      <c r="DA149" s="28">
        <f t="shared" si="199"/>
        <v>0</v>
      </c>
      <c r="DB149" s="28">
        <f t="shared" si="199"/>
        <v>0</v>
      </c>
      <c r="DC149" s="28">
        <f t="shared" si="199"/>
        <v>0</v>
      </c>
      <c r="DD149" s="28">
        <f t="shared" si="199"/>
        <v>0</v>
      </c>
      <c r="DE149" s="28">
        <f t="shared" si="199"/>
        <v>0</v>
      </c>
      <c r="DF149" s="28">
        <f t="shared" si="199"/>
        <v>0</v>
      </c>
      <c r="DG149" s="28">
        <f t="shared" si="199"/>
        <v>0</v>
      </c>
      <c r="DH149" s="28">
        <f t="shared" si="199"/>
        <v>0</v>
      </c>
      <c r="DI149" s="28">
        <f t="shared" si="199"/>
        <v>0</v>
      </c>
      <c r="DJ149" s="28">
        <f t="shared" si="199"/>
        <v>0</v>
      </c>
      <c r="DK149" s="28">
        <f t="shared" si="199"/>
        <v>0</v>
      </c>
      <c r="DL149" s="28">
        <f t="shared" si="199"/>
        <v>0</v>
      </c>
      <c r="DM149" s="28">
        <f t="shared" si="199"/>
        <v>0</v>
      </c>
      <c r="DN149" s="28">
        <f t="shared" si="199"/>
        <v>0</v>
      </c>
      <c r="DO149" s="28">
        <f t="shared" si="199"/>
        <v>0</v>
      </c>
      <c r="DP149" s="28">
        <f t="shared" si="199"/>
        <v>0</v>
      </c>
      <c r="DQ149" s="28">
        <f t="shared" si="199"/>
        <v>0</v>
      </c>
      <c r="DR149" s="28">
        <f t="shared" si="199"/>
        <v>0</v>
      </c>
      <c r="DS149" s="28">
        <f t="shared" si="199"/>
        <v>0</v>
      </c>
      <c r="DT149" s="28">
        <f t="shared" si="199"/>
        <v>0</v>
      </c>
      <c r="DU149" s="28">
        <f t="shared" si="199"/>
        <v>0</v>
      </c>
      <c r="DV149" s="28">
        <f t="shared" si="199"/>
        <v>0</v>
      </c>
      <c r="DW149" s="28">
        <f t="shared" si="199"/>
        <v>0</v>
      </c>
      <c r="DX149" s="28">
        <f t="shared" si="199"/>
        <v>0</v>
      </c>
      <c r="DY149" s="28">
        <f t="shared" si="199"/>
        <v>0</v>
      </c>
      <c r="DZ149" s="28">
        <f t="shared" si="199"/>
        <v>0</v>
      </c>
      <c r="EA149" s="28">
        <f t="shared" si="199"/>
        <v>0</v>
      </c>
      <c r="EB149" s="28">
        <f t="shared" si="199"/>
        <v>0</v>
      </c>
      <c r="EC149" s="28">
        <f t="shared" si="199"/>
        <v>0</v>
      </c>
      <c r="ED149" s="28">
        <f t="shared" si="199"/>
        <v>0</v>
      </c>
      <c r="EE149" s="28">
        <f t="shared" si="199"/>
        <v>0</v>
      </c>
      <c r="EF149" s="28">
        <f t="shared" si="199"/>
        <v>0</v>
      </c>
      <c r="EG149" s="28">
        <f t="shared" ref="EG149:GR149" si="200">EG160/EG$4</f>
        <v>0</v>
      </c>
      <c r="EH149" s="28">
        <f t="shared" si="200"/>
        <v>0</v>
      </c>
      <c r="EI149" s="28">
        <f t="shared" si="200"/>
        <v>0</v>
      </c>
      <c r="EJ149" s="28">
        <f t="shared" si="200"/>
        <v>0</v>
      </c>
      <c r="EK149" s="28">
        <f t="shared" si="200"/>
        <v>0</v>
      </c>
      <c r="EL149" s="28">
        <f t="shared" si="200"/>
        <v>0</v>
      </c>
      <c r="EM149" s="28">
        <f t="shared" si="200"/>
        <v>0</v>
      </c>
      <c r="EN149" s="28">
        <f t="shared" si="200"/>
        <v>0</v>
      </c>
      <c r="EO149" s="28">
        <f t="shared" si="200"/>
        <v>0</v>
      </c>
      <c r="EP149" s="28">
        <f t="shared" si="200"/>
        <v>0</v>
      </c>
      <c r="EQ149" s="28">
        <f t="shared" si="200"/>
        <v>0</v>
      </c>
      <c r="ER149" s="28">
        <f t="shared" si="200"/>
        <v>0</v>
      </c>
      <c r="ES149" s="28">
        <f t="shared" si="200"/>
        <v>0</v>
      </c>
      <c r="ET149" s="28">
        <f t="shared" si="200"/>
        <v>0</v>
      </c>
      <c r="EU149" s="28">
        <f t="shared" si="200"/>
        <v>0</v>
      </c>
      <c r="EV149" s="28">
        <f t="shared" si="200"/>
        <v>0</v>
      </c>
      <c r="EW149" s="28">
        <f t="shared" si="200"/>
        <v>0</v>
      </c>
      <c r="EX149" s="28">
        <f t="shared" si="200"/>
        <v>0</v>
      </c>
      <c r="EY149" s="28">
        <f t="shared" si="200"/>
        <v>0</v>
      </c>
      <c r="EZ149" s="28">
        <f t="shared" si="200"/>
        <v>0</v>
      </c>
      <c r="FA149" s="28">
        <f t="shared" si="200"/>
        <v>0</v>
      </c>
      <c r="FB149" s="28">
        <f t="shared" si="200"/>
        <v>0</v>
      </c>
      <c r="FC149" s="28">
        <f t="shared" si="200"/>
        <v>0</v>
      </c>
      <c r="FD149" s="28">
        <f t="shared" si="200"/>
        <v>0</v>
      </c>
      <c r="FE149" s="28">
        <f t="shared" si="200"/>
        <v>0</v>
      </c>
      <c r="FF149" s="28">
        <f t="shared" si="200"/>
        <v>0</v>
      </c>
      <c r="FG149" s="28">
        <f t="shared" si="200"/>
        <v>7000</v>
      </c>
      <c r="FH149" s="28">
        <f t="shared" si="200"/>
        <v>5600</v>
      </c>
      <c r="FI149" s="28">
        <f t="shared" si="200"/>
        <v>4666.666666666667</v>
      </c>
      <c r="FJ149" s="28">
        <f t="shared" si="200"/>
        <v>0</v>
      </c>
      <c r="FK149" s="28">
        <f t="shared" si="200"/>
        <v>0</v>
      </c>
      <c r="FL149" s="28">
        <f t="shared" si="200"/>
        <v>3111.1111111111113</v>
      </c>
      <c r="FM149" s="28">
        <f t="shared" si="200"/>
        <v>0</v>
      </c>
      <c r="FN149" s="28">
        <f t="shared" si="200"/>
        <v>0</v>
      </c>
      <c r="FO149" s="28">
        <f t="shared" si="200"/>
        <v>2333.3333333333335</v>
      </c>
      <c r="FP149" s="28">
        <f t="shared" si="200"/>
        <v>0</v>
      </c>
      <c r="FQ149" s="28">
        <f t="shared" si="200"/>
        <v>2000</v>
      </c>
      <c r="FR149" s="28">
        <f t="shared" si="200"/>
        <v>0</v>
      </c>
      <c r="FS149" s="28">
        <f t="shared" si="200"/>
        <v>0</v>
      </c>
      <c r="FT149" s="28">
        <f t="shared" si="200"/>
        <v>0</v>
      </c>
      <c r="FU149" s="28">
        <f t="shared" si="200"/>
        <v>0</v>
      </c>
      <c r="FV149" s="28">
        <f t="shared" si="200"/>
        <v>0</v>
      </c>
      <c r="FW149" s="28">
        <f t="shared" si="200"/>
        <v>0</v>
      </c>
      <c r="FX149" s="28">
        <f t="shared" si="200"/>
        <v>0</v>
      </c>
      <c r="FY149" s="28">
        <f t="shared" si="200"/>
        <v>0</v>
      </c>
      <c r="FZ149" s="28">
        <f t="shared" si="200"/>
        <v>0</v>
      </c>
      <c r="GA149" s="28">
        <f t="shared" si="200"/>
        <v>0</v>
      </c>
      <c r="GB149" s="28">
        <f t="shared" si="200"/>
        <v>0</v>
      </c>
      <c r="GC149" s="28">
        <f t="shared" si="200"/>
        <v>0</v>
      </c>
      <c r="GD149" s="28">
        <f t="shared" si="200"/>
        <v>0</v>
      </c>
      <c r="GE149" s="28">
        <f t="shared" si="200"/>
        <v>0</v>
      </c>
      <c r="GF149" s="28">
        <f t="shared" si="200"/>
        <v>0</v>
      </c>
      <c r="GG149" s="28">
        <f t="shared" si="200"/>
        <v>0</v>
      </c>
      <c r="GH149" s="28">
        <f t="shared" si="200"/>
        <v>0</v>
      </c>
      <c r="GI149" s="28">
        <f t="shared" si="200"/>
        <v>0</v>
      </c>
      <c r="GJ149" s="28">
        <f t="shared" si="200"/>
        <v>0</v>
      </c>
      <c r="GK149" s="28">
        <f t="shared" si="200"/>
        <v>0</v>
      </c>
      <c r="GL149" s="28">
        <f t="shared" si="200"/>
        <v>0</v>
      </c>
      <c r="GM149" s="28">
        <f t="shared" si="200"/>
        <v>0</v>
      </c>
      <c r="GN149" s="28">
        <f t="shared" si="200"/>
        <v>0</v>
      </c>
      <c r="GO149" s="28">
        <f t="shared" si="200"/>
        <v>0</v>
      </c>
      <c r="GP149" s="28">
        <f t="shared" si="200"/>
        <v>0</v>
      </c>
      <c r="GQ149" s="28">
        <f t="shared" si="200"/>
        <v>0</v>
      </c>
      <c r="GR149" s="28">
        <f t="shared" si="200"/>
        <v>0</v>
      </c>
      <c r="GS149" s="28">
        <f t="shared" ref="GS149:JD149" si="201">GS160/GS$4</f>
        <v>0</v>
      </c>
      <c r="GT149" s="28">
        <f t="shared" si="201"/>
        <v>0</v>
      </c>
      <c r="GU149" s="28">
        <f t="shared" si="201"/>
        <v>0</v>
      </c>
      <c r="GV149" s="28">
        <f t="shared" si="201"/>
        <v>0</v>
      </c>
      <c r="GW149" s="28">
        <f t="shared" si="201"/>
        <v>0</v>
      </c>
      <c r="GX149" s="28">
        <f t="shared" si="201"/>
        <v>0</v>
      </c>
      <c r="GY149" s="28">
        <f t="shared" si="201"/>
        <v>0</v>
      </c>
      <c r="GZ149" s="28">
        <f t="shared" si="201"/>
        <v>0</v>
      </c>
      <c r="HA149" s="28">
        <f t="shared" si="201"/>
        <v>0</v>
      </c>
      <c r="HB149" s="28">
        <f t="shared" si="201"/>
        <v>0</v>
      </c>
      <c r="HC149" s="28">
        <f t="shared" si="201"/>
        <v>0</v>
      </c>
      <c r="HD149" s="28">
        <f t="shared" si="201"/>
        <v>0</v>
      </c>
      <c r="HE149" s="28">
        <f t="shared" si="201"/>
        <v>0</v>
      </c>
      <c r="HF149" s="28">
        <f t="shared" si="201"/>
        <v>0</v>
      </c>
      <c r="HG149" s="28">
        <f t="shared" si="201"/>
        <v>0</v>
      </c>
      <c r="HH149" s="28">
        <f t="shared" si="201"/>
        <v>0</v>
      </c>
      <c r="HI149" s="28">
        <f t="shared" si="201"/>
        <v>0</v>
      </c>
      <c r="HJ149" s="28">
        <f t="shared" si="201"/>
        <v>0</v>
      </c>
      <c r="HK149" s="28">
        <f t="shared" si="201"/>
        <v>0</v>
      </c>
      <c r="HL149" s="28">
        <f t="shared" si="201"/>
        <v>0</v>
      </c>
      <c r="HM149" s="28">
        <f t="shared" si="201"/>
        <v>0</v>
      </c>
      <c r="HN149" s="28">
        <f t="shared" si="201"/>
        <v>0</v>
      </c>
      <c r="HO149" s="28">
        <f t="shared" si="201"/>
        <v>0</v>
      </c>
      <c r="HP149" s="28">
        <f t="shared" si="201"/>
        <v>0</v>
      </c>
      <c r="HQ149" s="28">
        <f t="shared" si="201"/>
        <v>0</v>
      </c>
      <c r="HR149" s="28">
        <f t="shared" si="201"/>
        <v>0</v>
      </c>
      <c r="HS149" s="28">
        <f t="shared" si="201"/>
        <v>0</v>
      </c>
      <c r="HT149" s="28">
        <f t="shared" si="201"/>
        <v>0</v>
      </c>
      <c r="HU149" s="28">
        <f t="shared" si="201"/>
        <v>0</v>
      </c>
      <c r="HV149" s="28">
        <f t="shared" si="201"/>
        <v>0</v>
      </c>
      <c r="HW149" s="28">
        <f t="shared" si="201"/>
        <v>0</v>
      </c>
      <c r="HX149" s="28">
        <f t="shared" si="201"/>
        <v>0</v>
      </c>
      <c r="HY149" s="28">
        <f t="shared" si="201"/>
        <v>0</v>
      </c>
      <c r="HZ149" s="28">
        <f t="shared" si="201"/>
        <v>0</v>
      </c>
      <c r="IA149" s="28">
        <f t="shared" si="201"/>
        <v>0</v>
      </c>
      <c r="IB149" s="28">
        <f t="shared" si="201"/>
        <v>0</v>
      </c>
      <c r="IC149" s="28">
        <f t="shared" si="201"/>
        <v>0</v>
      </c>
      <c r="ID149" s="28">
        <f t="shared" si="201"/>
        <v>0</v>
      </c>
      <c r="IE149" s="28">
        <f t="shared" si="201"/>
        <v>0</v>
      </c>
      <c r="IF149" s="28">
        <f t="shared" si="201"/>
        <v>0</v>
      </c>
      <c r="IG149" s="28">
        <f t="shared" si="201"/>
        <v>0</v>
      </c>
      <c r="IH149" s="28">
        <f t="shared" si="201"/>
        <v>0</v>
      </c>
      <c r="II149" s="28">
        <f t="shared" si="201"/>
        <v>0</v>
      </c>
      <c r="IJ149" s="28">
        <f t="shared" si="201"/>
        <v>0</v>
      </c>
      <c r="IK149" s="28">
        <f t="shared" si="201"/>
        <v>0</v>
      </c>
      <c r="IL149" s="28">
        <f t="shared" si="201"/>
        <v>0</v>
      </c>
      <c r="IM149" s="28">
        <f t="shared" si="201"/>
        <v>0</v>
      </c>
      <c r="IN149" s="28">
        <f t="shared" si="201"/>
        <v>0</v>
      </c>
      <c r="IO149" s="28">
        <f t="shared" si="201"/>
        <v>0</v>
      </c>
      <c r="IP149" s="28">
        <f t="shared" si="201"/>
        <v>0</v>
      </c>
      <c r="IQ149" s="28">
        <f t="shared" si="201"/>
        <v>0</v>
      </c>
      <c r="IR149" s="28">
        <f t="shared" si="201"/>
        <v>0</v>
      </c>
      <c r="IS149" s="28">
        <f t="shared" si="201"/>
        <v>0</v>
      </c>
      <c r="IT149" s="28">
        <f t="shared" si="201"/>
        <v>0</v>
      </c>
      <c r="IU149" s="28">
        <f t="shared" si="201"/>
        <v>0</v>
      </c>
      <c r="IV149" s="28">
        <f t="shared" si="201"/>
        <v>0</v>
      </c>
      <c r="IW149" s="28">
        <f t="shared" si="201"/>
        <v>0</v>
      </c>
      <c r="IX149" s="28">
        <f t="shared" si="201"/>
        <v>0</v>
      </c>
      <c r="IY149" s="28">
        <f t="shared" si="201"/>
        <v>0</v>
      </c>
      <c r="IZ149" s="28">
        <f t="shared" si="201"/>
        <v>0</v>
      </c>
      <c r="JA149" s="28">
        <f t="shared" si="201"/>
        <v>0</v>
      </c>
      <c r="JB149" s="28">
        <f t="shared" si="201"/>
        <v>0</v>
      </c>
      <c r="JC149" s="28">
        <f t="shared" si="201"/>
        <v>0</v>
      </c>
      <c r="JD149" s="28">
        <f t="shared" si="201"/>
        <v>0</v>
      </c>
      <c r="JE149" s="28">
        <f t="shared" ref="JE149:LP149" si="202">JE160/JE$4</f>
        <v>0</v>
      </c>
      <c r="JF149" s="28">
        <f t="shared" si="202"/>
        <v>0</v>
      </c>
      <c r="JG149" s="28">
        <f t="shared" si="202"/>
        <v>0</v>
      </c>
      <c r="JH149" s="28">
        <f t="shared" si="202"/>
        <v>0</v>
      </c>
      <c r="JI149" s="28">
        <f t="shared" si="202"/>
        <v>0</v>
      </c>
      <c r="JJ149" s="28">
        <f t="shared" si="202"/>
        <v>0</v>
      </c>
      <c r="JK149" s="28">
        <f t="shared" si="202"/>
        <v>0</v>
      </c>
      <c r="JL149" s="28">
        <f t="shared" si="202"/>
        <v>0</v>
      </c>
      <c r="JM149" s="28">
        <f t="shared" si="202"/>
        <v>0</v>
      </c>
      <c r="JN149" s="28">
        <f t="shared" si="202"/>
        <v>0</v>
      </c>
      <c r="JO149" s="28">
        <f t="shared" si="202"/>
        <v>0</v>
      </c>
      <c r="JP149" s="28">
        <f t="shared" si="202"/>
        <v>0</v>
      </c>
      <c r="JQ149" s="28">
        <f t="shared" si="202"/>
        <v>0</v>
      </c>
      <c r="JR149" s="28">
        <f t="shared" si="202"/>
        <v>0</v>
      </c>
      <c r="JS149" s="28">
        <f t="shared" si="202"/>
        <v>0</v>
      </c>
      <c r="JT149" s="28">
        <f t="shared" si="202"/>
        <v>0</v>
      </c>
      <c r="JU149" s="28">
        <f t="shared" si="202"/>
        <v>0</v>
      </c>
      <c r="JV149" s="28">
        <f t="shared" si="202"/>
        <v>0</v>
      </c>
      <c r="JW149" s="28">
        <f t="shared" si="202"/>
        <v>0</v>
      </c>
      <c r="JX149" s="28">
        <f t="shared" si="202"/>
        <v>0</v>
      </c>
      <c r="JY149" s="28">
        <f t="shared" si="202"/>
        <v>0</v>
      </c>
      <c r="JZ149" s="28">
        <f t="shared" si="202"/>
        <v>0</v>
      </c>
      <c r="KA149" s="28">
        <f t="shared" si="202"/>
        <v>0</v>
      </c>
      <c r="KB149" s="28">
        <f t="shared" si="202"/>
        <v>0</v>
      </c>
      <c r="KC149" s="28">
        <f t="shared" si="202"/>
        <v>0</v>
      </c>
      <c r="KD149" s="28">
        <f t="shared" si="202"/>
        <v>0</v>
      </c>
      <c r="KE149" s="28">
        <f t="shared" si="202"/>
        <v>0</v>
      </c>
      <c r="KF149" s="28">
        <f t="shared" si="202"/>
        <v>0</v>
      </c>
      <c r="KG149" s="28">
        <f t="shared" si="202"/>
        <v>0</v>
      </c>
      <c r="KH149" s="28">
        <f t="shared" si="202"/>
        <v>0</v>
      </c>
      <c r="KI149" s="28">
        <f t="shared" si="202"/>
        <v>0</v>
      </c>
      <c r="KJ149" s="28">
        <f t="shared" si="202"/>
        <v>0</v>
      </c>
      <c r="KK149" s="28">
        <f t="shared" si="202"/>
        <v>0</v>
      </c>
      <c r="KL149" s="28">
        <f t="shared" si="202"/>
        <v>0</v>
      </c>
      <c r="KM149" s="28">
        <f t="shared" si="202"/>
        <v>0</v>
      </c>
      <c r="KN149" s="28">
        <f t="shared" si="202"/>
        <v>0</v>
      </c>
      <c r="KO149" s="28">
        <f t="shared" si="202"/>
        <v>0</v>
      </c>
      <c r="KP149" s="28">
        <f t="shared" si="202"/>
        <v>0</v>
      </c>
      <c r="KQ149" s="28">
        <f t="shared" si="202"/>
        <v>0</v>
      </c>
      <c r="KR149" s="28">
        <f t="shared" si="202"/>
        <v>0</v>
      </c>
      <c r="KS149" s="28">
        <f t="shared" si="202"/>
        <v>0</v>
      </c>
      <c r="KT149" s="28">
        <f t="shared" si="202"/>
        <v>0</v>
      </c>
      <c r="KU149" s="28">
        <f t="shared" si="202"/>
        <v>0</v>
      </c>
      <c r="KV149" s="28">
        <f t="shared" si="202"/>
        <v>0</v>
      </c>
      <c r="KW149" s="28">
        <f t="shared" si="202"/>
        <v>0</v>
      </c>
      <c r="KX149" s="28">
        <f t="shared" si="202"/>
        <v>0</v>
      </c>
      <c r="KY149" s="28">
        <f t="shared" si="202"/>
        <v>0</v>
      </c>
      <c r="KZ149" s="28">
        <f t="shared" si="202"/>
        <v>0</v>
      </c>
      <c r="LA149" s="28">
        <f t="shared" si="202"/>
        <v>0</v>
      </c>
      <c r="LB149" s="28">
        <f t="shared" si="202"/>
        <v>0</v>
      </c>
      <c r="LC149" s="28">
        <f t="shared" si="202"/>
        <v>0</v>
      </c>
      <c r="LD149" s="28">
        <f t="shared" si="202"/>
        <v>0</v>
      </c>
      <c r="LE149" s="28">
        <f t="shared" si="202"/>
        <v>0</v>
      </c>
      <c r="LF149" s="28">
        <f t="shared" si="202"/>
        <v>0</v>
      </c>
      <c r="LG149" s="28">
        <f t="shared" si="202"/>
        <v>0</v>
      </c>
      <c r="LH149" s="28">
        <f t="shared" si="202"/>
        <v>0</v>
      </c>
      <c r="LI149" s="28">
        <f t="shared" si="202"/>
        <v>0</v>
      </c>
      <c r="LJ149" s="28">
        <f t="shared" si="202"/>
        <v>0</v>
      </c>
      <c r="LK149" s="28">
        <f t="shared" si="202"/>
        <v>0</v>
      </c>
      <c r="LL149" s="28">
        <f t="shared" si="202"/>
        <v>0</v>
      </c>
      <c r="LM149" s="28">
        <f t="shared" si="202"/>
        <v>0</v>
      </c>
      <c r="LN149" s="28">
        <f t="shared" si="202"/>
        <v>0</v>
      </c>
      <c r="LO149" s="28">
        <f t="shared" si="202"/>
        <v>0</v>
      </c>
      <c r="LP149" s="28">
        <f t="shared" si="202"/>
        <v>0</v>
      </c>
      <c r="LQ149" s="28">
        <f t="shared" ref="LQ149:NI149" si="203">LQ160/LQ$4</f>
        <v>0</v>
      </c>
      <c r="LR149" s="28">
        <f t="shared" si="203"/>
        <v>0</v>
      </c>
      <c r="LS149" s="28">
        <f t="shared" si="203"/>
        <v>0</v>
      </c>
      <c r="LT149" s="28">
        <f t="shared" si="203"/>
        <v>0</v>
      </c>
      <c r="LU149" s="28">
        <f t="shared" si="203"/>
        <v>0</v>
      </c>
      <c r="LV149" s="28">
        <f t="shared" si="203"/>
        <v>0</v>
      </c>
      <c r="LW149" s="28">
        <f t="shared" si="203"/>
        <v>0</v>
      </c>
      <c r="LX149" s="28">
        <f t="shared" si="203"/>
        <v>0</v>
      </c>
      <c r="LY149" s="28">
        <f t="shared" si="203"/>
        <v>0</v>
      </c>
      <c r="LZ149" s="28">
        <f t="shared" si="203"/>
        <v>0</v>
      </c>
      <c r="MA149" s="28">
        <f t="shared" si="203"/>
        <v>0</v>
      </c>
      <c r="MB149" s="28">
        <f t="shared" si="203"/>
        <v>0</v>
      </c>
      <c r="MC149" s="28">
        <f t="shared" si="203"/>
        <v>0</v>
      </c>
      <c r="MD149" s="28">
        <f t="shared" si="203"/>
        <v>0</v>
      </c>
      <c r="ME149" s="28">
        <f t="shared" si="203"/>
        <v>0</v>
      </c>
      <c r="MF149" s="28">
        <f t="shared" si="203"/>
        <v>0</v>
      </c>
      <c r="MG149" s="28">
        <f t="shared" si="203"/>
        <v>0</v>
      </c>
      <c r="MH149" s="28">
        <f t="shared" si="203"/>
        <v>0</v>
      </c>
      <c r="MI149" s="28">
        <f t="shared" si="203"/>
        <v>0</v>
      </c>
      <c r="MJ149" s="28">
        <f t="shared" si="203"/>
        <v>0</v>
      </c>
      <c r="MK149" s="28">
        <f t="shared" si="203"/>
        <v>0</v>
      </c>
      <c r="ML149" s="28">
        <f t="shared" si="203"/>
        <v>0</v>
      </c>
      <c r="MM149" s="28">
        <f t="shared" si="203"/>
        <v>0</v>
      </c>
      <c r="MN149" s="28">
        <f t="shared" si="203"/>
        <v>0</v>
      </c>
      <c r="MO149" s="28">
        <f t="shared" si="203"/>
        <v>0</v>
      </c>
      <c r="MP149" s="28">
        <f t="shared" si="203"/>
        <v>0</v>
      </c>
      <c r="MQ149" s="28">
        <f t="shared" si="203"/>
        <v>0</v>
      </c>
      <c r="MR149" s="28">
        <f t="shared" si="203"/>
        <v>0</v>
      </c>
      <c r="MS149" s="28">
        <f t="shared" si="203"/>
        <v>0</v>
      </c>
      <c r="MT149" s="28">
        <f t="shared" si="203"/>
        <v>0</v>
      </c>
      <c r="MU149" s="28">
        <f t="shared" si="203"/>
        <v>0</v>
      </c>
      <c r="MV149" s="28">
        <f t="shared" si="203"/>
        <v>0</v>
      </c>
      <c r="MW149" s="28">
        <f t="shared" si="203"/>
        <v>0</v>
      </c>
      <c r="MX149" s="28">
        <f t="shared" si="203"/>
        <v>0</v>
      </c>
      <c r="MY149" s="28">
        <f t="shared" si="203"/>
        <v>0</v>
      </c>
      <c r="MZ149" s="28">
        <f t="shared" si="203"/>
        <v>0</v>
      </c>
      <c r="NA149" s="28">
        <f t="shared" si="203"/>
        <v>0</v>
      </c>
      <c r="NB149" s="28">
        <f t="shared" si="203"/>
        <v>0</v>
      </c>
      <c r="NC149" s="28">
        <f t="shared" si="203"/>
        <v>0</v>
      </c>
      <c r="ND149" s="28">
        <f t="shared" si="203"/>
        <v>0</v>
      </c>
      <c r="NE149" s="28">
        <f t="shared" si="203"/>
        <v>0</v>
      </c>
      <c r="NF149" s="28">
        <f t="shared" si="203"/>
        <v>0</v>
      </c>
      <c r="NG149" s="28">
        <f t="shared" si="203"/>
        <v>0</v>
      </c>
      <c r="NH149" s="28">
        <f t="shared" si="203"/>
        <v>0</v>
      </c>
      <c r="NI149" s="28">
        <f t="shared" si="203"/>
        <v>0</v>
      </c>
    </row>
    <row r="150" spans="1:373" s="32" customFormat="1" ht="14.4" outlineLevel="1" x14ac:dyDescent="0.25">
      <c r="A150" s="21"/>
      <c r="B150" s="22"/>
      <c r="C150" s="23"/>
      <c r="D150" s="23"/>
      <c r="E150" s="26" t="s">
        <v>217</v>
      </c>
      <c r="F150" s="24"/>
      <c r="G150" s="82">
        <v>0</v>
      </c>
      <c r="H150" s="31" t="e">
        <f>((IFERROR(VLOOKUP($B149,Mes!$C$7:$AV$60,MATCH(H$1,Mes!$C$3:$AV$3,0),FALSE),""))*1000)+((IFERROR(VLOOKUP($B149,Mes!$C$69:$AV$78,MATCH(H$1,Mes!$C$3:$AV$3,0),FALSE),""))*1000)</f>
        <v>#VALUE!</v>
      </c>
      <c r="I150" s="31" t="e">
        <f>((IFERROR(VLOOKUP($B149,Mes!$C$7:$AV$60,MATCH(I$1,Mes!$C$3:$AV$3,0),FALSE),""))*1000)+((IFERROR(VLOOKUP($B149,Mes!$C$69:$AV$78,MATCH(I$1,Mes!$C$3:$AV$3,0),FALSE),""))*1000)</f>
        <v>#VALUE!</v>
      </c>
      <c r="J150" s="31" t="e">
        <f>((IFERROR(VLOOKUP($B149,Mes!$C$7:$AV$60,MATCH(J$1,Mes!$C$3:$AV$3,0),FALSE),""))*1000)+((IFERROR(VLOOKUP($B149,Mes!$C$69:$AV$78,MATCH(J$1,Mes!$C$3:$AV$3,0),FALSE),""))*1000)</f>
        <v>#VALUE!</v>
      </c>
      <c r="K150" s="31" t="e">
        <f>((IFERROR(VLOOKUP($B149,Mes!$C$7:$AV$60,MATCH(K$1,Mes!$C$3:$AV$3,0),FALSE),""))*1000)+((IFERROR(VLOOKUP($B149,Mes!$C$69:$AV$78,MATCH(K$1,Mes!$C$3:$AV$3,0),FALSE),""))*1000)</f>
        <v>#VALUE!</v>
      </c>
      <c r="L150" s="31" t="e">
        <f>((IFERROR(VLOOKUP($B149,Mes!$C$7:$AV$60,MATCH(L$1,Mes!$C$3:$AV$3,0),FALSE),""))*1000)+((IFERROR(VLOOKUP($B149,Mes!$C$69:$AV$78,MATCH(L$1,Mes!$C$3:$AV$3,0),FALSE),""))*1000)</f>
        <v>#VALUE!</v>
      </c>
      <c r="M150" s="31" t="e">
        <f>((IFERROR(VLOOKUP($B149,Mes!$C$7:$AV$60,MATCH(M$1,Mes!$C$3:$AV$3,0),FALSE),""))*1000)+((IFERROR(VLOOKUP($B149,Mes!$C$69:$AV$78,MATCH(M$1,Mes!$C$3:$AV$3,0),FALSE),""))*1000)</f>
        <v>#VALUE!</v>
      </c>
      <c r="N150" s="31" t="e">
        <f>((IFERROR(VLOOKUP($B149,Mes!$C$7:$AV$60,MATCH(N$1,Mes!$C$3:$AV$3,0),FALSE),""))*1000)+((IFERROR(VLOOKUP($B149,Mes!$C$69:$AV$78,MATCH(N$1,Mes!$C$3:$AV$3,0),FALSE),""))*1000)</f>
        <v>#VALUE!</v>
      </c>
      <c r="O150" s="31" t="e">
        <f>((IFERROR(VLOOKUP($B149,Mes!$C$7:$AV$60,MATCH(O$1,Mes!$C$3:$AV$3,0),FALSE),""))*1000)+((IFERROR(VLOOKUP($B149,Mes!$C$69:$AV$78,MATCH(O$1,Mes!$C$3:$AV$3,0),FALSE),""))*1000)</f>
        <v>#VALUE!</v>
      </c>
      <c r="P150" s="31" t="e">
        <f>((IFERROR(VLOOKUP($B149,Mes!$C$7:$AV$60,MATCH(P$1,Mes!$C$3:$AV$3,0),FALSE),""))*1000)+((IFERROR(VLOOKUP($B149,Mes!$C$69:$AV$78,MATCH(P$1,Mes!$C$3:$AV$3,0),FALSE),""))*1000)</f>
        <v>#VALUE!</v>
      </c>
      <c r="Q150" s="31" t="e">
        <f>((IFERROR(VLOOKUP($B149,Mes!$C$7:$AV$60,MATCH(Q$1,Mes!$C$3:$AV$3,0),FALSE),""))*1000)+((IFERROR(VLOOKUP($B149,Mes!$C$69:$AV$78,MATCH(Q$1,Mes!$C$3:$AV$3,0),FALSE),""))*1000)</f>
        <v>#VALUE!</v>
      </c>
      <c r="R150" s="31" t="e">
        <f>((IFERROR(VLOOKUP($B149,Mes!$C$7:$AV$60,MATCH(R$1,Mes!$C$3:$AV$3,0),FALSE),""))*1000)+((IFERROR(VLOOKUP($B149,Mes!$C$69:$AV$78,MATCH(R$1,Mes!$C$3:$AV$3,0),FALSE),""))*1000)</f>
        <v>#VALUE!</v>
      </c>
      <c r="S150" s="31" t="e">
        <f>((IFERROR(VLOOKUP($B149,Mes!$C$7:$AV$60,MATCH(S$1,Mes!$C$3:$AV$3,0),FALSE),""))*1000)+((IFERROR(VLOOKUP($B149,Mes!$C$69:$AV$78,MATCH(S$1,Mes!$C$3:$AV$3,0),FALSE),""))*1000)</f>
        <v>#VALUE!</v>
      </c>
      <c r="T150" s="31" t="e">
        <f>((IFERROR(VLOOKUP($B149,Mes!$C$7:$AV$60,MATCH(T$1,Mes!$C$3:$AV$3,0),FALSE),""))*1000)+((IFERROR(VLOOKUP($B149,Mes!$C$69:$AV$78,MATCH(T$1,Mes!$C$3:$AV$3,0),FALSE),""))*1000)</f>
        <v>#VALUE!</v>
      </c>
      <c r="U150" s="31" t="e">
        <f>((IFERROR(VLOOKUP($B149,Mes!$C$7:$AV$60,MATCH(U$1,Mes!$C$3:$AV$3,0),FALSE),""))*1000)+((IFERROR(VLOOKUP($B149,Mes!$C$69:$AV$78,MATCH(U$1,Mes!$C$3:$AV$3,0),FALSE),""))*1000)</f>
        <v>#VALUE!</v>
      </c>
      <c r="V150" s="31" t="e">
        <f>((IFERROR(VLOOKUP($B149,Mes!$C$7:$AV$60,MATCH(V$1,Mes!$C$3:$AV$3,0),FALSE),""))*1000)+((IFERROR(VLOOKUP($B149,Mes!$C$69:$AV$78,MATCH(V$1,Mes!$C$3:$AV$3,0),FALSE),""))*1000)</f>
        <v>#VALUE!</v>
      </c>
      <c r="W150" s="31" t="e">
        <f>((IFERROR(VLOOKUP($B149,Mes!$C$7:$AV$60,MATCH(W$1,Mes!$C$3:$AV$3,0),FALSE),""))*1000)+((IFERROR(VLOOKUP($B149,Mes!$C$69:$AV$78,MATCH(W$1,Mes!$C$3:$AV$3,0),FALSE),""))*1000)</f>
        <v>#VALUE!</v>
      </c>
      <c r="X150" s="31" t="e">
        <f>((IFERROR(VLOOKUP($B149,Mes!$C$7:$AV$60,MATCH(X$1,Mes!$C$3:$AV$3,0),FALSE),""))*1000)+((IFERROR(VLOOKUP($B149,Mes!$C$69:$AV$78,MATCH(X$1,Mes!$C$3:$AV$3,0),FALSE),""))*1000)</f>
        <v>#VALUE!</v>
      </c>
      <c r="Y150" s="31" t="e">
        <f>((IFERROR(VLOOKUP($B149,Mes!$C$7:$AV$60,MATCH(Y$1,Mes!$C$3:$AV$3,0),FALSE),""))*1000)+((IFERROR(VLOOKUP($B149,Mes!$C$69:$AV$78,MATCH(Y$1,Mes!$C$3:$AV$3,0),FALSE),""))*1000)</f>
        <v>#VALUE!</v>
      </c>
      <c r="Z150" s="31" t="e">
        <f>((IFERROR(VLOOKUP($B149,Mes!$C$7:$AV$60,MATCH(Z$1,Mes!$C$3:$AV$3,0),FALSE),""))*1000)+((IFERROR(VLOOKUP($B149,Mes!$C$69:$AV$78,MATCH(Z$1,Mes!$C$3:$AV$3,0),FALSE),""))*1000)</f>
        <v>#VALUE!</v>
      </c>
      <c r="AA150" s="31" t="e">
        <f>((IFERROR(VLOOKUP($B149,Mes!$C$7:$AV$60,MATCH(AA$1,Mes!$C$3:$AV$3,0),FALSE),""))*1000)+((IFERROR(VLOOKUP($B149,Mes!$C$69:$AV$78,MATCH(AA$1,Mes!$C$3:$AV$3,0),FALSE),""))*1000)</f>
        <v>#VALUE!</v>
      </c>
      <c r="AB150" s="31" t="e">
        <f>((IFERROR(VLOOKUP($B149,Mes!$C$7:$AV$60,MATCH(AB$1,Mes!$C$3:$AV$3,0),FALSE),""))*1000)+((IFERROR(VLOOKUP($B149,Mes!$C$69:$AV$78,MATCH(AB$1,Mes!$C$3:$AV$3,0),FALSE),""))*1000)</f>
        <v>#VALUE!</v>
      </c>
      <c r="AC150" s="31" t="e">
        <f>((IFERROR(VLOOKUP($B149,Mes!$C$7:$AV$60,MATCH(AC$1,Mes!$C$3:$AV$3,0),FALSE),""))*1000)+((IFERROR(VLOOKUP($B149,Mes!$C$69:$AV$78,MATCH(AC$1,Mes!$C$3:$AV$3,0),FALSE),""))*1000)</f>
        <v>#VALUE!</v>
      </c>
      <c r="AD150" s="31" t="e">
        <f>((IFERROR(VLOOKUP($B149,Mes!$C$7:$AV$60,MATCH(AD$1,Mes!$C$3:$AV$3,0),FALSE),""))*1000)+((IFERROR(VLOOKUP($B149,Mes!$C$69:$AV$78,MATCH(AD$1,Mes!$C$3:$AV$3,0),FALSE),""))*1000)</f>
        <v>#VALUE!</v>
      </c>
      <c r="AE150" s="31" t="e">
        <f>((IFERROR(VLOOKUP($B149,Mes!$C$7:$AV$60,MATCH(AE$1,Mes!$C$3:$AV$3,0),FALSE),""))*1000)+((IFERROR(VLOOKUP($B149,Mes!$C$69:$AV$78,MATCH(AE$1,Mes!$C$3:$AV$3,0),FALSE),""))*1000)</f>
        <v>#VALUE!</v>
      </c>
      <c r="AF150" s="31" t="e">
        <f>((IFERROR(VLOOKUP($B149,Mes!$C$7:$AV$60,MATCH(AF$1,Mes!$C$3:$AV$3,0),FALSE),""))*1000)+((IFERROR(VLOOKUP($B149,Mes!$C$69:$AV$78,MATCH(AF$1,Mes!$C$3:$AV$3,0),FALSE),""))*1000)</f>
        <v>#VALUE!</v>
      </c>
      <c r="AG150" s="31" t="e">
        <f>((IFERROR(VLOOKUP($B149,Mes!$C$7:$AV$60,MATCH(AG$1,Mes!$C$3:$AV$3,0),FALSE),""))*1000)+((IFERROR(VLOOKUP($B149,Mes!$C$69:$AV$78,MATCH(AG$1,Mes!$C$3:$AV$3,0),FALSE),""))*1000)</f>
        <v>#VALUE!</v>
      </c>
      <c r="AH150" s="31" t="e">
        <f>((IFERROR(VLOOKUP($B149,Mes!$C$7:$AV$60,MATCH(AH$1,Mes!$C$3:$AV$3,0),FALSE),""))*1000)+((IFERROR(VLOOKUP($B149,Mes!$C$69:$AV$78,MATCH(AH$1,Mes!$C$3:$AV$3,0),FALSE),""))*1000)</f>
        <v>#VALUE!</v>
      </c>
      <c r="AI150" s="31" t="e">
        <f>((IFERROR(VLOOKUP($B149,Mes!$C$7:$AV$60,MATCH(AI$1,Mes!$C$3:$AV$3,0),FALSE),""))*1000)+((IFERROR(VLOOKUP($B149,Mes!$C$69:$AV$78,MATCH(AI$1,Mes!$C$3:$AV$3,0),FALSE),""))*1000)</f>
        <v>#VALUE!</v>
      </c>
      <c r="AJ150" s="31" t="e">
        <f>((IFERROR(VLOOKUP($B149,Mes!$C$7:$AV$60,MATCH(AJ$1,Mes!$C$3:$AV$3,0),FALSE),""))*1000)+((IFERROR(VLOOKUP($B149,Mes!$C$69:$AV$78,MATCH(AJ$1,Mes!$C$3:$AV$3,0),FALSE),""))*1000)</f>
        <v>#VALUE!</v>
      </c>
      <c r="AK150" s="31" t="e">
        <f>((IFERROR(VLOOKUP($B149,Mes!$C$7:$AV$60,MATCH(AK$1,Mes!$C$3:$AV$3,0),FALSE),""))*1000)+((IFERROR(VLOOKUP($B149,Mes!$C$69:$AV$78,MATCH(AK$1,Mes!$C$3:$AV$3,0),FALSE),""))*1000)</f>
        <v>#VALUE!</v>
      </c>
      <c r="AL150" s="31" t="e">
        <f>((IFERROR(VLOOKUP($B149,Mes!$C$7:$AV$60,MATCH(AL$1,Mes!$C$3:$AV$3,0),FALSE),""))*1000)+((IFERROR(VLOOKUP($B149,Mes!$C$69:$AV$78,MATCH(AL$1,Mes!$C$3:$AV$3,0),FALSE),""))*1000)</f>
        <v>#VALUE!</v>
      </c>
      <c r="AM150" s="30" t="e">
        <f>((IFERROR(VLOOKUP($B149,Mes!$C$7:$AV$60,MATCH(AM$1,Mes!$C$3:$AV$3,0),FALSE),""))*1000)+((IFERROR(VLOOKUP($B149,Mes!$C$69:$AV$78,MATCH(AM$1,Mes!$C$3:$AV$3,0),FALSE),""))*1000)</f>
        <v>#VALUE!</v>
      </c>
      <c r="AN150" s="30" t="e">
        <f>((IFERROR(VLOOKUP($B149,Mes!$C$7:$AV$60,MATCH(AN$1,Mes!$C$3:$AV$3,0),FALSE),""))*1000)+((IFERROR(VLOOKUP($B149,Mes!$C$69:$AV$78,MATCH(AN$1,Mes!$C$3:$AV$3,0),FALSE),""))*1000)</f>
        <v>#VALUE!</v>
      </c>
      <c r="AO150" s="30" t="e">
        <f>((IFERROR(VLOOKUP($B149,Mes!$C$7:$AV$60,MATCH(AO$1,Mes!$C$3:$AV$3,0),FALSE),""))*1000)+((IFERROR(VLOOKUP($B149,Mes!$C$69:$AV$78,MATCH(AO$1,Mes!$C$3:$AV$3,0),FALSE),""))*1000)</f>
        <v>#VALUE!</v>
      </c>
      <c r="AP150" s="30" t="e">
        <f>((IFERROR(VLOOKUP($B149,Mes!$C$7:$AV$60,MATCH(AP$1,Mes!$C$3:$AV$3,0),FALSE),""))*1000)+((IFERROR(VLOOKUP($B149,Mes!$C$69:$AV$78,MATCH(AP$1,Mes!$C$3:$AV$3,0),FALSE),""))*1000)</f>
        <v>#VALUE!</v>
      </c>
      <c r="AQ150" s="30" t="e">
        <f>((IFERROR(VLOOKUP($B149,Mes!$C$7:$AV$60,MATCH(AQ$1,Mes!$C$3:$AV$3,0),FALSE),""))*1000)+((IFERROR(VLOOKUP($B149,Mes!$C$69:$AV$78,MATCH(AQ$1,Mes!$C$3:$AV$3,0),FALSE),""))*1000)</f>
        <v>#VALUE!</v>
      </c>
      <c r="AR150" s="30" t="e">
        <f>((IFERROR(VLOOKUP($B149,Mes!$C$7:$AV$60,MATCH(AR$1,Mes!$C$3:$AV$3,0),FALSE),""))*1000)+((IFERROR(VLOOKUP($B149,Mes!$C$69:$AV$78,MATCH(AR$1,Mes!$C$3:$AV$3,0),FALSE),""))*1000)</f>
        <v>#VALUE!</v>
      </c>
      <c r="AS150" s="30" t="e">
        <f>((IFERROR(VLOOKUP($B149,Mes!$C$7:$AV$60,MATCH(AS$1,Mes!$C$3:$AV$3,0),FALSE),""))*1000)+((IFERROR(VLOOKUP($B149,Mes!$C$69:$AV$78,MATCH(AS$1,Mes!$C$3:$AV$3,0),FALSE),""))*1000)</f>
        <v>#VALUE!</v>
      </c>
      <c r="AT150" s="30" t="e">
        <f>((IFERROR(VLOOKUP($B149,Mes!$C$7:$AV$60,MATCH(AT$1,Mes!$C$3:$AV$3,0),FALSE),""))*1000)+((IFERROR(VLOOKUP($B149,Mes!$C$69:$AV$78,MATCH(AT$1,Mes!$C$3:$AV$3,0),FALSE),""))*1000)</f>
        <v>#VALUE!</v>
      </c>
      <c r="AU150" s="30" t="e">
        <f>((IFERROR(VLOOKUP($B149,Mes!$C$7:$AV$60,MATCH(AU$1,Mes!$C$3:$AV$3,0),FALSE),""))*1000)+((IFERROR(VLOOKUP($B149,Mes!$C$69:$AV$78,MATCH(AU$1,Mes!$C$3:$AV$3,0),FALSE),""))*1000)</f>
        <v>#VALUE!</v>
      </c>
      <c r="AV150" s="30" t="e">
        <f>((IFERROR(VLOOKUP($B149,Mes!$C$7:$AV$60,MATCH(AV$1,Mes!$C$3:$AV$3,0),FALSE),""))*1000)+((IFERROR(VLOOKUP($B149,Mes!$C$69:$AV$78,MATCH(AV$1,Mes!$C$3:$AV$3,0),FALSE),""))*1000)</f>
        <v>#VALUE!</v>
      </c>
      <c r="AW150" s="30" t="e">
        <f>((IFERROR(VLOOKUP($B149,Mes!$C$7:$AV$60,MATCH(AW$1,Mes!$C$3:$AV$3,0),FALSE),""))*1000)+((IFERROR(VLOOKUP($B149,Mes!$C$69:$AV$78,MATCH(AW$1,Mes!$C$3:$AV$3,0),FALSE),""))*1000)</f>
        <v>#VALUE!</v>
      </c>
      <c r="AX150" s="30" t="e">
        <f>((IFERROR(VLOOKUP($B149,Mes!$C$7:$AV$60,MATCH(AX$1,Mes!$C$3:$AV$3,0),FALSE),""))*1000)+((IFERROR(VLOOKUP($B149,Mes!$C$69:$AV$78,MATCH(AX$1,Mes!$C$3:$AV$3,0),FALSE),""))*1000)</f>
        <v>#VALUE!</v>
      </c>
      <c r="AY150" s="30" t="e">
        <f>((IFERROR(VLOOKUP($B149,Mes!$C$7:$AV$60,MATCH(AY$1,Mes!$C$3:$AV$3,0),FALSE),""))*1000)+((IFERROR(VLOOKUP($B149,Mes!$C$69:$AV$78,MATCH(AY$1,Mes!$C$3:$AV$3,0),FALSE),""))*1000)</f>
        <v>#VALUE!</v>
      </c>
      <c r="AZ150" s="30" t="e">
        <f>((IFERROR(VLOOKUP($B149,Mes!$C$7:$AV$60,MATCH(AZ$1,Mes!$C$3:$AV$3,0),FALSE),""))*1000)+((IFERROR(VLOOKUP($B149,Mes!$C$69:$AV$78,MATCH(AZ$1,Mes!$C$3:$AV$3,0),FALSE),""))*1000)</f>
        <v>#VALUE!</v>
      </c>
      <c r="BA150" s="30" t="e">
        <f>((IFERROR(VLOOKUP($B149,Mes!$C$7:$AV$60,MATCH(BA$1,Mes!$C$3:$AV$3,0),FALSE),""))*1000)+((IFERROR(VLOOKUP($B149,Mes!$C$69:$AV$78,MATCH(BA$1,Mes!$C$3:$AV$3,0),FALSE),""))*1000)</f>
        <v>#VALUE!</v>
      </c>
      <c r="BB150" s="30" t="e">
        <f>((IFERROR(VLOOKUP($B149,Mes!$C$7:$AV$60,MATCH(BB$1,Mes!$C$3:$AV$3,0),FALSE),""))*1000)+((IFERROR(VLOOKUP($B149,Mes!$C$69:$AV$78,MATCH(BB$1,Mes!$C$3:$AV$3,0),FALSE),""))*1000)</f>
        <v>#VALUE!</v>
      </c>
      <c r="BC150" s="30" t="e">
        <f>((IFERROR(VLOOKUP($B149,Mes!$C$7:$AV$60,MATCH(BC$1,Mes!$C$3:$AV$3,0),FALSE),""))*1000)+((IFERROR(VLOOKUP($B149,Mes!$C$69:$AV$78,MATCH(BC$1,Mes!$C$3:$AV$3,0),FALSE),""))*1000)</f>
        <v>#VALUE!</v>
      </c>
      <c r="BD150" s="30" t="e">
        <f>((IFERROR(VLOOKUP($B149,Mes!$C$7:$AV$60,MATCH(BD$1,Mes!$C$3:$AV$3,0),FALSE),""))*1000)+((IFERROR(VLOOKUP($B149,Mes!$C$69:$AV$78,MATCH(BD$1,Mes!$C$3:$AV$3,0),FALSE),""))*1000)</f>
        <v>#VALUE!</v>
      </c>
      <c r="BE150" s="30" t="e">
        <f>((IFERROR(VLOOKUP($B149,Mes!$C$7:$AV$60,MATCH(BE$1,Mes!$C$3:$AV$3,0),FALSE),""))*1000)+((IFERROR(VLOOKUP($B149,Mes!$C$69:$AV$78,MATCH(BE$1,Mes!$C$3:$AV$3,0),FALSE),""))*1000)</f>
        <v>#VALUE!</v>
      </c>
      <c r="BF150" s="30" t="e">
        <f>((IFERROR(VLOOKUP($B149,Mes!$C$7:$AV$60,MATCH(BF$1,Mes!$C$3:$AV$3,0),FALSE),""))*1000)+((IFERROR(VLOOKUP($B149,Mes!$C$69:$AV$78,MATCH(BF$1,Mes!$C$3:$AV$3,0),FALSE),""))*1000)</f>
        <v>#VALUE!</v>
      </c>
      <c r="BG150" s="30" t="e">
        <f>((IFERROR(VLOOKUP($B149,Mes!$C$7:$AV$60,MATCH(BG$1,Mes!$C$3:$AV$3,0),FALSE),""))*1000)+((IFERROR(VLOOKUP($B149,Mes!$C$69:$AV$78,MATCH(BG$1,Mes!$C$3:$AV$3,0),FALSE),""))*1000)</f>
        <v>#VALUE!</v>
      </c>
      <c r="BH150" s="30" t="e">
        <f>((IFERROR(VLOOKUP($B149,Mes!$C$7:$AV$60,MATCH(BH$1,Mes!$C$3:$AV$3,0),FALSE),""))*1000)+((IFERROR(VLOOKUP($B149,Mes!$C$69:$AV$78,MATCH(BH$1,Mes!$C$3:$AV$3,0),FALSE),""))*1000)</f>
        <v>#VALUE!</v>
      </c>
      <c r="BI150" s="30" t="e">
        <f>((IFERROR(VLOOKUP($B149,Mes!$C$7:$AV$60,MATCH(BI$1,Mes!$C$3:$AV$3,0),FALSE),""))*1000)+((IFERROR(VLOOKUP($B149,Mes!$C$69:$AV$78,MATCH(BI$1,Mes!$C$3:$AV$3,0),FALSE),""))*1000)</f>
        <v>#VALUE!</v>
      </c>
      <c r="BJ150" s="30" t="e">
        <f>((IFERROR(VLOOKUP($B149,Mes!$C$7:$AV$60,MATCH(BJ$1,Mes!$C$3:$AV$3,0),FALSE),""))*1000)+((IFERROR(VLOOKUP($B149,Mes!$C$69:$AV$78,MATCH(BJ$1,Mes!$C$3:$AV$3,0),FALSE),""))*1000)</f>
        <v>#VALUE!</v>
      </c>
      <c r="BK150" s="30" t="e">
        <f>((IFERROR(VLOOKUP($B149,Mes!$C$7:$AV$60,MATCH(BK$1,Mes!$C$3:$AV$3,0),FALSE),""))*1000)+((IFERROR(VLOOKUP($B149,Mes!$C$69:$AV$78,MATCH(BK$1,Mes!$C$3:$AV$3,0),FALSE),""))*1000)</f>
        <v>#VALUE!</v>
      </c>
      <c r="BL150" s="30" t="e">
        <f>((IFERROR(VLOOKUP($B149,Mes!$C$7:$AV$60,MATCH(BL$1,Mes!$C$3:$AV$3,0),FALSE),""))*1000)+((IFERROR(VLOOKUP($B149,Mes!$C$69:$AV$78,MATCH(BL$1,Mes!$C$3:$AV$3,0),FALSE),""))*1000)</f>
        <v>#VALUE!</v>
      </c>
      <c r="BM150" s="30" t="e">
        <f>((IFERROR(VLOOKUP($B149,Mes!$C$7:$AV$60,MATCH(BM$1,Mes!$C$3:$AV$3,0),FALSE),""))*1000)+((IFERROR(VLOOKUP($B149,Mes!$C$69:$AV$78,MATCH(BM$1,Mes!$C$3:$AV$3,0),FALSE),""))*1000)</f>
        <v>#VALUE!</v>
      </c>
      <c r="BN150" s="30" t="e">
        <f>((IFERROR(VLOOKUP($B149,Mes!$C$7:$AV$60,MATCH(BN$1,Mes!$C$3:$AV$3,0),FALSE),""))*1000)+((IFERROR(VLOOKUP($B149,Mes!$C$69:$AV$78,MATCH(BN$1,Mes!$C$3:$AV$3,0),FALSE),""))*1000)</f>
        <v>#VALUE!</v>
      </c>
      <c r="BO150" s="30" t="e">
        <f>((IFERROR(VLOOKUP($B149,Mes!$C$7:$AV$60,MATCH(BO$1,Mes!$C$3:$AV$3,0),FALSE),""))*1000)+((IFERROR(VLOOKUP($B149,Mes!$C$69:$AV$78,MATCH(BO$1,Mes!$C$3:$AV$3,0),FALSE),""))*1000)</f>
        <v>#VALUE!</v>
      </c>
      <c r="BP150" s="31" t="e">
        <f>((IFERROR(VLOOKUP($B149,Mes!$C$7:$AV$60,MATCH(BP$1,Mes!$C$3:$AV$3,0),FALSE),""))*1000)+((IFERROR(VLOOKUP($B149,Mes!$C$69:$AV$78,MATCH(BP$1,Mes!$C$3:$AV$3,0),FALSE),""))*1000)</f>
        <v>#VALUE!</v>
      </c>
      <c r="BQ150" s="31" t="e">
        <f>((IFERROR(VLOOKUP($B149,Mes!$C$7:$AV$60,MATCH(BQ$1,Mes!$C$3:$AV$3,0),FALSE),""))*1000)+((IFERROR(VLOOKUP($B149,Mes!$C$69:$AV$78,MATCH(BQ$1,Mes!$C$3:$AV$3,0),FALSE),""))*1000)</f>
        <v>#VALUE!</v>
      </c>
      <c r="BR150" s="31" t="e">
        <f>((IFERROR(VLOOKUP($B149,Mes!$C$7:$AV$60,MATCH(BR$1,Mes!$C$3:$AV$3,0),FALSE),""))*1000)+((IFERROR(VLOOKUP($B149,Mes!$C$69:$AV$78,MATCH(BR$1,Mes!$C$3:$AV$3,0),FALSE),""))*1000)</f>
        <v>#VALUE!</v>
      </c>
      <c r="BS150" s="31" t="e">
        <f>((IFERROR(VLOOKUP($B149,Mes!$C$7:$AV$60,MATCH(BS$1,Mes!$C$3:$AV$3,0),FALSE),""))*1000)+((IFERROR(VLOOKUP($B149,Mes!$C$69:$AV$78,MATCH(BS$1,Mes!$C$3:$AV$3,0),FALSE),""))*1000)</f>
        <v>#VALUE!</v>
      </c>
      <c r="BT150" s="31" t="e">
        <f>((IFERROR(VLOOKUP($B149,Mes!$C$7:$AV$60,MATCH(BT$1,Mes!$C$3:$AV$3,0),FALSE),""))*1000)+((IFERROR(VLOOKUP($B149,Mes!$C$69:$AV$78,MATCH(BT$1,Mes!$C$3:$AV$3,0),FALSE),""))*1000)</f>
        <v>#VALUE!</v>
      </c>
      <c r="BU150" s="31" t="e">
        <f>((IFERROR(VLOOKUP($B149,Mes!$C$7:$AV$60,MATCH(BU$1,Mes!$C$3:$AV$3,0),FALSE),""))*1000)+((IFERROR(VLOOKUP($B149,Mes!$C$69:$AV$78,MATCH(BU$1,Mes!$C$3:$AV$3,0),FALSE),""))*1000)</f>
        <v>#VALUE!</v>
      </c>
      <c r="BV150" s="31" t="e">
        <f>((IFERROR(VLOOKUP($B149,Mes!$C$7:$AV$60,MATCH(BV$1,Mes!$C$3:$AV$3,0),FALSE),""))*1000)+((IFERROR(VLOOKUP($B149,Mes!$C$69:$AV$78,MATCH(BV$1,Mes!$C$3:$AV$3,0),FALSE),""))*1000)</f>
        <v>#VALUE!</v>
      </c>
      <c r="BW150" s="31" t="e">
        <f>((IFERROR(VLOOKUP($B149,Mes!$C$7:$AV$60,MATCH(BW$1,Mes!$C$3:$AV$3,0),FALSE),""))*1000)+((IFERROR(VLOOKUP($B149,Mes!$C$69:$AV$78,MATCH(BW$1,Mes!$C$3:$AV$3,0),FALSE),""))*1000)</f>
        <v>#VALUE!</v>
      </c>
      <c r="BX150" s="31" t="e">
        <f>((IFERROR(VLOOKUP($B149,Mes!$C$7:$AV$60,MATCH(BX$1,Mes!$C$3:$AV$3,0),FALSE),""))*1000)+((IFERROR(VLOOKUP($B149,Mes!$C$69:$AV$78,MATCH(BX$1,Mes!$C$3:$AV$3,0),FALSE),""))*1000)</f>
        <v>#VALUE!</v>
      </c>
      <c r="BY150" s="31" t="e">
        <f>((IFERROR(VLOOKUP($B149,Mes!$C$7:$AV$60,MATCH(BY$1,Mes!$C$3:$AV$3,0),FALSE),""))*1000)+((IFERROR(VLOOKUP($B149,Mes!$C$69:$AV$78,MATCH(BY$1,Mes!$C$3:$AV$3,0),FALSE),""))*1000)</f>
        <v>#VALUE!</v>
      </c>
      <c r="BZ150" s="31" t="e">
        <f>((IFERROR(VLOOKUP($B149,Mes!$C$7:$AV$60,MATCH(BZ$1,Mes!$C$3:$AV$3,0),FALSE),""))*1000)+((IFERROR(VLOOKUP($B149,Mes!$C$69:$AV$78,MATCH(BZ$1,Mes!$C$3:$AV$3,0),FALSE),""))*1000)</f>
        <v>#VALUE!</v>
      </c>
      <c r="CA150" s="31" t="e">
        <f>((IFERROR(VLOOKUP($B149,Mes!$C$7:$AV$60,MATCH(CA$1,Mes!$C$3:$AV$3,0),FALSE),""))*1000)+((IFERROR(VLOOKUP($B149,Mes!$C$69:$AV$78,MATCH(CA$1,Mes!$C$3:$AV$3,0),FALSE),""))*1000)</f>
        <v>#VALUE!</v>
      </c>
      <c r="CB150" s="31" t="e">
        <f>((IFERROR(VLOOKUP($B149,Mes!$C$7:$AV$60,MATCH(CB$1,Mes!$C$3:$AV$3,0),FALSE),""))*1000)+((IFERROR(VLOOKUP($B149,Mes!$C$69:$AV$78,MATCH(CB$1,Mes!$C$3:$AV$3,0),FALSE),""))*1000)</f>
        <v>#VALUE!</v>
      </c>
      <c r="CC150" s="31" t="e">
        <f>((IFERROR(VLOOKUP($B149,Mes!$C$7:$AV$60,MATCH(CC$1,Mes!$C$3:$AV$3,0),FALSE),""))*1000)+((IFERROR(VLOOKUP($B149,Mes!$C$69:$AV$78,MATCH(CC$1,Mes!$C$3:$AV$3,0),FALSE),""))*1000)</f>
        <v>#VALUE!</v>
      </c>
      <c r="CD150" s="31" t="e">
        <f>((IFERROR(VLOOKUP($B149,Mes!$C$7:$AV$60,MATCH(CD$1,Mes!$C$3:$AV$3,0),FALSE),""))*1000)+((IFERROR(VLOOKUP($B149,Mes!$C$69:$AV$78,MATCH(CD$1,Mes!$C$3:$AV$3,0),FALSE),""))*1000)</f>
        <v>#VALUE!</v>
      </c>
      <c r="CE150" s="31" t="e">
        <f>((IFERROR(VLOOKUP($B149,Mes!$C$7:$AV$60,MATCH(CE$1,Mes!$C$3:$AV$3,0),FALSE),""))*1000)+((IFERROR(VLOOKUP($B149,Mes!$C$69:$AV$78,MATCH(CE$1,Mes!$C$3:$AV$3,0),FALSE),""))*1000)</f>
        <v>#VALUE!</v>
      </c>
      <c r="CF150" s="31" t="e">
        <f>((IFERROR(VLOOKUP($B149,Mes!$C$7:$AV$60,MATCH(CF$1,Mes!$C$3:$AV$3,0),FALSE),""))*1000)+((IFERROR(VLOOKUP($B149,Mes!$C$69:$AV$78,MATCH(CF$1,Mes!$C$3:$AV$3,0),FALSE),""))*1000)</f>
        <v>#VALUE!</v>
      </c>
      <c r="CG150" s="31" t="e">
        <f>((IFERROR(VLOOKUP($B149,Mes!$C$7:$AV$60,MATCH(CG$1,Mes!$C$3:$AV$3,0),FALSE),""))*1000)+((IFERROR(VLOOKUP($B149,Mes!$C$69:$AV$78,MATCH(CG$1,Mes!$C$3:$AV$3,0),FALSE),""))*1000)</f>
        <v>#VALUE!</v>
      </c>
      <c r="CH150" s="31" t="e">
        <f>((IFERROR(VLOOKUP($B149,Mes!$C$7:$AV$60,MATCH(CH$1,Mes!$C$3:$AV$3,0),FALSE),""))*1000)+((IFERROR(VLOOKUP($B149,Mes!$C$69:$AV$78,MATCH(CH$1,Mes!$C$3:$AV$3,0),FALSE),""))*1000)</f>
        <v>#VALUE!</v>
      </c>
      <c r="CI150" s="31" t="e">
        <f>((IFERROR(VLOOKUP($B149,Mes!$C$7:$AV$60,MATCH(CI$1,Mes!$C$3:$AV$3,0),FALSE),""))*1000)+((IFERROR(VLOOKUP($B149,Mes!$C$69:$AV$78,MATCH(CI$1,Mes!$C$3:$AV$3,0),FALSE),""))*1000)</f>
        <v>#VALUE!</v>
      </c>
      <c r="CJ150" s="31" t="e">
        <f>((IFERROR(VLOOKUP($B149,Mes!$C$7:$AV$60,MATCH(CJ$1,Mes!$C$3:$AV$3,0),FALSE),""))*1000)+((IFERROR(VLOOKUP($B149,Mes!$C$69:$AV$78,MATCH(CJ$1,Mes!$C$3:$AV$3,0),FALSE),""))*1000)</f>
        <v>#VALUE!</v>
      </c>
      <c r="CK150" s="31" t="e">
        <f>((IFERROR(VLOOKUP($B149,Mes!$C$7:$AV$60,MATCH(CK$1,Mes!$C$3:$AV$3,0),FALSE),""))*1000)+((IFERROR(VLOOKUP($B149,Mes!$C$69:$AV$78,MATCH(CK$1,Mes!$C$3:$AV$3,0),FALSE),""))*1000)</f>
        <v>#VALUE!</v>
      </c>
      <c r="CL150" s="31" t="e">
        <f>((IFERROR(VLOOKUP($B149,Mes!$C$7:$AV$60,MATCH(CL$1,Mes!$C$3:$AV$3,0),FALSE),""))*1000)+((IFERROR(VLOOKUP($B149,Mes!$C$69:$AV$78,MATCH(CL$1,Mes!$C$3:$AV$3,0),FALSE),""))*1000)</f>
        <v>#VALUE!</v>
      </c>
      <c r="CM150" s="31" t="e">
        <f>((IFERROR(VLOOKUP($B149,Mes!$C$7:$AV$60,MATCH(CM$1,Mes!$C$3:$AV$3,0),FALSE),""))*1000)+((IFERROR(VLOOKUP($B149,Mes!$C$69:$AV$78,MATCH(CM$1,Mes!$C$3:$AV$3,0),FALSE),""))*1000)</f>
        <v>#VALUE!</v>
      </c>
      <c r="CN150" s="31" t="e">
        <f>((IFERROR(VLOOKUP($B149,Mes!$C$7:$AV$60,MATCH(CN$1,Mes!$C$3:$AV$3,0),FALSE),""))*1000)+((IFERROR(VLOOKUP($B149,Mes!$C$69:$AV$78,MATCH(CN$1,Mes!$C$3:$AV$3,0),FALSE),""))*1000)</f>
        <v>#VALUE!</v>
      </c>
      <c r="CO150" s="31" t="e">
        <f>((IFERROR(VLOOKUP($B149,Mes!$C$7:$AV$60,MATCH(CO$1,Mes!$C$3:$AV$3,0),FALSE),""))*1000)+((IFERROR(VLOOKUP($B149,Mes!$C$69:$AV$78,MATCH(CO$1,Mes!$C$3:$AV$3,0),FALSE),""))*1000)</f>
        <v>#VALUE!</v>
      </c>
      <c r="CP150" s="31" t="e">
        <f>((IFERROR(VLOOKUP($B149,Mes!$C$7:$AV$60,MATCH(CP$1,Mes!$C$3:$AV$3,0),FALSE),""))*1000)+((IFERROR(VLOOKUP($B149,Mes!$C$69:$AV$78,MATCH(CP$1,Mes!$C$3:$AV$3,0),FALSE),""))*1000)</f>
        <v>#VALUE!</v>
      </c>
      <c r="CQ150" s="31" t="e">
        <f>((IFERROR(VLOOKUP($B149,Mes!$C$7:$AV$60,MATCH(CQ$1,Mes!$C$3:$AV$3,0),FALSE),""))*1000)+((IFERROR(VLOOKUP($B149,Mes!$C$69:$AV$78,MATCH(CQ$1,Mes!$C$3:$AV$3,0),FALSE),""))*1000)</f>
        <v>#VALUE!</v>
      </c>
      <c r="CR150" s="31" t="e">
        <f>((IFERROR(VLOOKUP($B149,Mes!$C$7:$AV$60,MATCH(CR$1,Mes!$C$3:$AV$3,0),FALSE),""))*1000)+((IFERROR(VLOOKUP($B149,Mes!$C$69:$AV$78,MATCH(CR$1,Mes!$C$3:$AV$3,0),FALSE),""))*1000)</f>
        <v>#VALUE!</v>
      </c>
      <c r="CS150" s="31" t="e">
        <f>((IFERROR(VLOOKUP($B149,Mes!$C$7:$AV$60,MATCH(CS$1,Mes!$C$3:$AV$3,0),FALSE),""))*1000)+((IFERROR(VLOOKUP($B149,Mes!$C$69:$AV$78,MATCH(CS$1,Mes!$C$3:$AV$3,0),FALSE),""))*1000)</f>
        <v>#VALUE!</v>
      </c>
      <c r="CT150" s="31" t="e">
        <f>((IFERROR(VLOOKUP($B149,Mes!$C$7:$AV$60,MATCH(CT$1,Mes!$C$3:$AV$3,0),FALSE),""))*1000)+((IFERROR(VLOOKUP($B149,Mes!$C$69:$AV$78,MATCH(CT$1,Mes!$C$3:$AV$3,0),FALSE),""))*1000)</f>
        <v>#VALUE!</v>
      </c>
      <c r="CU150" s="30" t="e">
        <f>((IFERROR(VLOOKUP($B149,Mes!$C$7:$AV$60,MATCH(CU$1,Mes!$C$3:$AV$3,0),FALSE),""))*1000)+((IFERROR(VLOOKUP($B149,Mes!$C$69:$AV$78,MATCH(CU$1,Mes!$C$3:$AV$3,0),FALSE),""))*1000)</f>
        <v>#VALUE!</v>
      </c>
      <c r="CV150" s="30" t="e">
        <f>((IFERROR(VLOOKUP($B149,Mes!$C$7:$AV$60,MATCH(CV$1,Mes!$C$3:$AV$3,0),FALSE),""))*1000)+((IFERROR(VLOOKUP($B149,Mes!$C$69:$AV$78,MATCH(CV$1,Mes!$C$3:$AV$3,0),FALSE),""))*1000)</f>
        <v>#VALUE!</v>
      </c>
      <c r="CW150" s="30" t="e">
        <f>((IFERROR(VLOOKUP($B149,Mes!$C$7:$AV$60,MATCH(CW$1,Mes!$C$3:$AV$3,0),FALSE),""))*1000)+((IFERROR(VLOOKUP($B149,Mes!$C$69:$AV$78,MATCH(CW$1,Mes!$C$3:$AV$3,0),FALSE),""))*1000)</f>
        <v>#VALUE!</v>
      </c>
      <c r="CX150" s="30" t="e">
        <f>((IFERROR(VLOOKUP($B149,Mes!$C$7:$AV$60,MATCH(CX$1,Mes!$C$3:$AV$3,0),FALSE),""))*1000)+((IFERROR(VLOOKUP($B149,Mes!$C$69:$AV$78,MATCH(CX$1,Mes!$C$3:$AV$3,0),FALSE),""))*1000)</f>
        <v>#VALUE!</v>
      </c>
      <c r="CY150" s="30" t="e">
        <f>((IFERROR(VLOOKUP($B149,Mes!$C$7:$AV$60,MATCH(CY$1,Mes!$C$3:$AV$3,0),FALSE),""))*1000)+((IFERROR(VLOOKUP($B149,Mes!$C$69:$AV$78,MATCH(CY$1,Mes!$C$3:$AV$3,0),FALSE),""))*1000)</f>
        <v>#VALUE!</v>
      </c>
      <c r="CZ150" s="30" t="e">
        <f>((IFERROR(VLOOKUP($B149,Mes!$C$7:$AV$60,MATCH(CZ$1,Mes!$C$3:$AV$3,0),FALSE),""))*1000)+((IFERROR(VLOOKUP($B149,Mes!$C$69:$AV$78,MATCH(CZ$1,Mes!$C$3:$AV$3,0),FALSE),""))*1000)</f>
        <v>#VALUE!</v>
      </c>
      <c r="DA150" s="30" t="e">
        <f>((IFERROR(VLOOKUP($B149,Mes!$C$7:$AV$60,MATCH(DA$1,Mes!$C$3:$AV$3,0),FALSE),""))*1000)+((IFERROR(VLOOKUP($B149,Mes!$C$69:$AV$78,MATCH(DA$1,Mes!$C$3:$AV$3,0),FALSE),""))*1000)</f>
        <v>#VALUE!</v>
      </c>
      <c r="DB150" s="30" t="e">
        <f>((IFERROR(VLOOKUP($B149,Mes!$C$7:$AV$60,MATCH(DB$1,Mes!$C$3:$AV$3,0),FALSE),""))*1000)+((IFERROR(VLOOKUP($B149,Mes!$C$69:$AV$78,MATCH(DB$1,Mes!$C$3:$AV$3,0),FALSE),""))*1000)</f>
        <v>#VALUE!</v>
      </c>
      <c r="DC150" s="30" t="e">
        <f>((IFERROR(VLOOKUP($B149,Mes!$C$7:$AV$60,MATCH(DC$1,Mes!$C$3:$AV$3,0),FALSE),""))*1000)+((IFERROR(VLOOKUP($B149,Mes!$C$69:$AV$78,MATCH(DC$1,Mes!$C$3:$AV$3,0),FALSE),""))*1000)</f>
        <v>#VALUE!</v>
      </c>
      <c r="DD150" s="30" t="e">
        <f>((IFERROR(VLOOKUP($B149,Mes!$C$7:$AV$60,MATCH(DD$1,Mes!$C$3:$AV$3,0),FALSE),""))*1000)+((IFERROR(VLOOKUP($B149,Mes!$C$69:$AV$78,MATCH(DD$1,Mes!$C$3:$AV$3,0),FALSE),""))*1000)</f>
        <v>#VALUE!</v>
      </c>
      <c r="DE150" s="30" t="e">
        <f>((IFERROR(VLOOKUP($B149,Mes!$C$7:$AV$60,MATCH(DE$1,Mes!$C$3:$AV$3,0),FALSE),""))*1000)+((IFERROR(VLOOKUP($B149,Mes!$C$69:$AV$78,MATCH(DE$1,Mes!$C$3:$AV$3,0),FALSE),""))*1000)</f>
        <v>#VALUE!</v>
      </c>
      <c r="DF150" s="30" t="e">
        <f>((IFERROR(VLOOKUP($B149,Mes!$C$7:$AV$60,MATCH(DF$1,Mes!$C$3:$AV$3,0),FALSE),""))*1000)+((IFERROR(VLOOKUP($B149,Mes!$C$69:$AV$78,MATCH(DF$1,Mes!$C$3:$AV$3,0),FALSE),""))*1000)</f>
        <v>#VALUE!</v>
      </c>
      <c r="DG150" s="30" t="e">
        <f>((IFERROR(VLOOKUP($B149,Mes!$C$7:$AV$60,MATCH(DG$1,Mes!$C$3:$AV$3,0),FALSE),""))*1000)+((IFERROR(VLOOKUP($B149,Mes!$C$69:$AV$78,MATCH(DG$1,Mes!$C$3:$AV$3,0),FALSE),""))*1000)</f>
        <v>#VALUE!</v>
      </c>
      <c r="DH150" s="30" t="e">
        <f>((IFERROR(VLOOKUP($B149,Mes!$C$7:$AV$60,MATCH(DH$1,Mes!$C$3:$AV$3,0),FALSE),""))*1000)+((IFERROR(VLOOKUP($B149,Mes!$C$69:$AV$78,MATCH(DH$1,Mes!$C$3:$AV$3,0),FALSE),""))*1000)</f>
        <v>#VALUE!</v>
      </c>
      <c r="DI150" s="30" t="e">
        <f>((IFERROR(VLOOKUP($B149,Mes!$C$7:$AV$60,MATCH(DI$1,Mes!$C$3:$AV$3,0),FALSE),""))*1000)+((IFERROR(VLOOKUP($B149,Mes!$C$69:$AV$78,MATCH(DI$1,Mes!$C$3:$AV$3,0),FALSE),""))*1000)</f>
        <v>#VALUE!</v>
      </c>
      <c r="DJ150" s="30" t="e">
        <f>((IFERROR(VLOOKUP($B149,Mes!$C$7:$AV$60,MATCH(DJ$1,Mes!$C$3:$AV$3,0),FALSE),""))*1000)+((IFERROR(VLOOKUP($B149,Mes!$C$69:$AV$78,MATCH(DJ$1,Mes!$C$3:$AV$3,0),FALSE),""))*1000)</f>
        <v>#VALUE!</v>
      </c>
      <c r="DK150" s="30" t="e">
        <f>((IFERROR(VLOOKUP($B149,Mes!$C$7:$AV$60,MATCH(DK$1,Mes!$C$3:$AV$3,0),FALSE),""))*1000)+((IFERROR(VLOOKUP($B149,Mes!$C$69:$AV$78,MATCH(DK$1,Mes!$C$3:$AV$3,0),FALSE),""))*1000)</f>
        <v>#VALUE!</v>
      </c>
      <c r="DL150" s="30" t="e">
        <f>((IFERROR(VLOOKUP($B149,Mes!$C$7:$AV$60,MATCH(DL$1,Mes!$C$3:$AV$3,0),FALSE),""))*1000)+((IFERROR(VLOOKUP($B149,Mes!$C$69:$AV$78,MATCH(DL$1,Mes!$C$3:$AV$3,0),FALSE),""))*1000)</f>
        <v>#VALUE!</v>
      </c>
      <c r="DM150" s="30" t="e">
        <f>((IFERROR(VLOOKUP($B149,Mes!$C$7:$AV$60,MATCH(DM$1,Mes!$C$3:$AV$3,0),FALSE),""))*1000)+((IFERROR(VLOOKUP($B149,Mes!$C$69:$AV$78,MATCH(DM$1,Mes!$C$3:$AV$3,0),FALSE),""))*1000)</f>
        <v>#VALUE!</v>
      </c>
      <c r="DN150" s="30" t="e">
        <f>((IFERROR(VLOOKUP($B149,Mes!$C$7:$AV$60,MATCH(DN$1,Mes!$C$3:$AV$3,0),FALSE),""))*1000)+((IFERROR(VLOOKUP($B149,Mes!$C$69:$AV$78,MATCH(DN$1,Mes!$C$3:$AV$3,0),FALSE),""))*1000)</f>
        <v>#VALUE!</v>
      </c>
      <c r="DO150" s="30" t="e">
        <f>((IFERROR(VLOOKUP($B149,Mes!$C$7:$AV$60,MATCH(DO$1,Mes!$C$3:$AV$3,0),FALSE),""))*1000)+((IFERROR(VLOOKUP($B149,Mes!$C$69:$AV$78,MATCH(DO$1,Mes!$C$3:$AV$3,0),FALSE),""))*1000)</f>
        <v>#VALUE!</v>
      </c>
      <c r="DP150" s="30" t="e">
        <f>((IFERROR(VLOOKUP($B149,Mes!$C$7:$AV$60,MATCH(DP$1,Mes!$C$3:$AV$3,0),FALSE),""))*1000)+((IFERROR(VLOOKUP($B149,Mes!$C$69:$AV$78,MATCH(DP$1,Mes!$C$3:$AV$3,0),FALSE),""))*1000)</f>
        <v>#VALUE!</v>
      </c>
      <c r="DQ150" s="30" t="e">
        <f>((IFERROR(VLOOKUP($B149,Mes!$C$7:$AV$60,MATCH(DQ$1,Mes!$C$3:$AV$3,0),FALSE),""))*1000)+((IFERROR(VLOOKUP($B149,Mes!$C$69:$AV$78,MATCH(DQ$1,Mes!$C$3:$AV$3,0),FALSE),""))*1000)</f>
        <v>#VALUE!</v>
      </c>
      <c r="DR150" s="30" t="e">
        <f>((IFERROR(VLOOKUP($B149,Mes!$C$7:$AV$60,MATCH(DR$1,Mes!$C$3:$AV$3,0),FALSE),""))*1000)+((IFERROR(VLOOKUP($B149,Mes!$C$69:$AV$78,MATCH(DR$1,Mes!$C$3:$AV$3,0),FALSE),""))*1000)</f>
        <v>#VALUE!</v>
      </c>
      <c r="DS150" s="30" t="e">
        <f>((IFERROR(VLOOKUP($B149,Mes!$C$7:$AV$60,MATCH(DS$1,Mes!$C$3:$AV$3,0),FALSE),""))*1000)+((IFERROR(VLOOKUP($B149,Mes!$C$69:$AV$78,MATCH(DS$1,Mes!$C$3:$AV$3,0),FALSE),""))*1000)</f>
        <v>#VALUE!</v>
      </c>
      <c r="DT150" s="30" t="e">
        <f>((IFERROR(VLOOKUP($B149,Mes!$C$7:$AV$60,MATCH(DT$1,Mes!$C$3:$AV$3,0),FALSE),""))*1000)+((IFERROR(VLOOKUP($B149,Mes!$C$69:$AV$78,MATCH(DT$1,Mes!$C$3:$AV$3,0),FALSE),""))*1000)</f>
        <v>#VALUE!</v>
      </c>
      <c r="DU150" s="30" t="e">
        <f>((IFERROR(VLOOKUP($B149,Mes!$C$7:$AV$60,MATCH(DU$1,Mes!$C$3:$AV$3,0),FALSE),""))*1000)+((IFERROR(VLOOKUP($B149,Mes!$C$69:$AV$78,MATCH(DU$1,Mes!$C$3:$AV$3,0),FALSE),""))*1000)</f>
        <v>#VALUE!</v>
      </c>
      <c r="DV150" s="30" t="e">
        <f>((IFERROR(VLOOKUP($B149,Mes!$C$7:$AV$60,MATCH(DV$1,Mes!$C$3:$AV$3,0),FALSE),""))*1000)+((IFERROR(VLOOKUP($B149,Mes!$C$69:$AV$78,MATCH(DV$1,Mes!$C$3:$AV$3,0),FALSE),""))*1000)</f>
        <v>#VALUE!</v>
      </c>
      <c r="DW150" s="30" t="e">
        <f>((IFERROR(VLOOKUP($B149,Mes!$C$7:$AV$60,MATCH(DW$1,Mes!$C$3:$AV$3,0),FALSE),""))*1000)+((IFERROR(VLOOKUP($B149,Mes!$C$69:$AV$78,MATCH(DW$1,Mes!$C$3:$AV$3,0),FALSE),""))*1000)</f>
        <v>#VALUE!</v>
      </c>
      <c r="DX150" s="30" t="e">
        <f>((IFERROR(VLOOKUP($B149,Mes!$C$7:$AV$60,MATCH(DX$1,Mes!$C$3:$AV$3,0),FALSE),""))*1000)+((IFERROR(VLOOKUP($B149,Mes!$C$69:$AV$78,MATCH(DX$1,Mes!$C$3:$AV$3,0),FALSE),""))*1000)</f>
        <v>#VALUE!</v>
      </c>
      <c r="DY150" s="31" t="e">
        <f>((IFERROR(VLOOKUP($B149,Mes!$C$7:$AV$60,MATCH(DY$1,Mes!$C$3:$AV$3,0),FALSE),""))*1000)+((IFERROR(VLOOKUP($B149,Mes!$C$69:$AV$78,MATCH(DY$1,Mes!$C$3:$AV$3,0),FALSE),""))*1000)</f>
        <v>#VALUE!</v>
      </c>
      <c r="DZ150" s="31" t="e">
        <f>((IFERROR(VLOOKUP($B149,Mes!$C$7:$AV$60,MATCH(DZ$1,Mes!$C$3:$AV$3,0),FALSE),""))*1000)+((IFERROR(VLOOKUP($B149,Mes!$C$69:$AV$78,MATCH(DZ$1,Mes!$C$3:$AV$3,0),FALSE),""))*1000)</f>
        <v>#VALUE!</v>
      </c>
      <c r="EA150" s="31" t="e">
        <f>((IFERROR(VLOOKUP($B149,Mes!$C$7:$AV$60,MATCH(EA$1,Mes!$C$3:$AV$3,0),FALSE),""))*1000)+((IFERROR(VLOOKUP($B149,Mes!$C$69:$AV$78,MATCH(EA$1,Mes!$C$3:$AV$3,0),FALSE),""))*1000)</f>
        <v>#VALUE!</v>
      </c>
      <c r="EB150" s="31" t="e">
        <f>((IFERROR(VLOOKUP($B149,Mes!$C$7:$AV$60,MATCH(EB$1,Mes!$C$3:$AV$3,0),FALSE),""))*1000)+((IFERROR(VLOOKUP($B149,Mes!$C$69:$AV$78,MATCH(EB$1,Mes!$C$3:$AV$3,0),FALSE),""))*1000)</f>
        <v>#VALUE!</v>
      </c>
      <c r="EC150" s="31" t="e">
        <f>((IFERROR(VLOOKUP($B149,Mes!$C$7:$AV$60,MATCH(EC$1,Mes!$C$3:$AV$3,0),FALSE),""))*1000)+((IFERROR(VLOOKUP($B149,Mes!$C$69:$AV$78,MATCH(EC$1,Mes!$C$3:$AV$3,0),FALSE),""))*1000)</f>
        <v>#VALUE!</v>
      </c>
      <c r="ED150" s="31" t="e">
        <f>((IFERROR(VLOOKUP($B149,Mes!$C$7:$AV$60,MATCH(ED$1,Mes!$C$3:$AV$3,0),FALSE),""))*1000)+((IFERROR(VLOOKUP($B149,Mes!$C$69:$AV$78,MATCH(ED$1,Mes!$C$3:$AV$3,0),FALSE),""))*1000)</f>
        <v>#VALUE!</v>
      </c>
      <c r="EE150" s="31" t="e">
        <f>((IFERROR(VLOOKUP($B149,Mes!$C$7:$AV$60,MATCH(EE$1,Mes!$C$3:$AV$3,0),FALSE),""))*1000)+((IFERROR(VLOOKUP($B149,Mes!$C$69:$AV$78,MATCH(EE$1,Mes!$C$3:$AV$3,0),FALSE),""))*1000)</f>
        <v>#VALUE!</v>
      </c>
      <c r="EF150" s="31" t="e">
        <f>((IFERROR(VLOOKUP($B149,Mes!$C$7:$AV$60,MATCH(EF$1,Mes!$C$3:$AV$3,0),FALSE),""))*1000)+((IFERROR(VLOOKUP($B149,Mes!$C$69:$AV$78,MATCH(EF$1,Mes!$C$3:$AV$3,0),FALSE),""))*1000)</f>
        <v>#VALUE!</v>
      </c>
      <c r="EG150" s="31" t="e">
        <f>((IFERROR(VLOOKUP($B149,Mes!$C$7:$AV$60,MATCH(EG$1,Mes!$C$3:$AV$3,0),FALSE),""))*1000)+((IFERROR(VLOOKUP($B149,Mes!$C$69:$AV$78,MATCH(EG$1,Mes!$C$3:$AV$3,0),FALSE),""))*1000)</f>
        <v>#VALUE!</v>
      </c>
      <c r="EH150" s="31" t="e">
        <f>((IFERROR(VLOOKUP($B149,Mes!$C$7:$AV$60,MATCH(EH$1,Mes!$C$3:$AV$3,0),FALSE),""))*1000)+((IFERROR(VLOOKUP($B149,Mes!$C$69:$AV$78,MATCH(EH$1,Mes!$C$3:$AV$3,0),FALSE),""))*1000)</f>
        <v>#VALUE!</v>
      </c>
      <c r="EI150" s="31" t="e">
        <f>((IFERROR(VLOOKUP($B149,Mes!$C$7:$AV$60,MATCH(EI$1,Mes!$C$3:$AV$3,0),FALSE),""))*1000)+((IFERROR(VLOOKUP($B149,Mes!$C$69:$AV$78,MATCH(EI$1,Mes!$C$3:$AV$3,0),FALSE),""))*1000)</f>
        <v>#VALUE!</v>
      </c>
      <c r="EJ150" s="31" t="e">
        <f>((IFERROR(VLOOKUP($B149,Mes!$C$7:$AV$60,MATCH(EJ$1,Mes!$C$3:$AV$3,0),FALSE),""))*1000)+((IFERROR(VLOOKUP($B149,Mes!$C$69:$AV$78,MATCH(EJ$1,Mes!$C$3:$AV$3,0),FALSE),""))*1000)</f>
        <v>#VALUE!</v>
      </c>
      <c r="EK150" s="31" t="e">
        <f>((IFERROR(VLOOKUP($B149,Mes!$C$7:$AV$60,MATCH(EK$1,Mes!$C$3:$AV$3,0),FALSE),""))*1000)+((IFERROR(VLOOKUP($B149,Mes!$C$69:$AV$78,MATCH(EK$1,Mes!$C$3:$AV$3,0),FALSE),""))*1000)</f>
        <v>#VALUE!</v>
      </c>
      <c r="EL150" s="31" t="e">
        <f>((IFERROR(VLOOKUP($B149,Mes!$C$7:$AV$60,MATCH(EL$1,Mes!$C$3:$AV$3,0),FALSE),""))*1000)+((IFERROR(VLOOKUP($B149,Mes!$C$69:$AV$78,MATCH(EL$1,Mes!$C$3:$AV$3,0),FALSE),""))*1000)</f>
        <v>#VALUE!</v>
      </c>
      <c r="EM150" s="31" t="e">
        <f>((IFERROR(VLOOKUP($B149,Mes!$C$7:$AV$60,MATCH(EM$1,Mes!$C$3:$AV$3,0),FALSE),""))*1000)+((IFERROR(VLOOKUP($B149,Mes!$C$69:$AV$78,MATCH(EM$1,Mes!$C$3:$AV$3,0),FALSE),""))*1000)</f>
        <v>#VALUE!</v>
      </c>
      <c r="EN150" s="31" t="e">
        <f>((IFERROR(VLOOKUP($B149,Mes!$C$7:$AV$60,MATCH(EN$1,Mes!$C$3:$AV$3,0),FALSE),""))*1000)+((IFERROR(VLOOKUP($B149,Mes!$C$69:$AV$78,MATCH(EN$1,Mes!$C$3:$AV$3,0),FALSE),""))*1000)</f>
        <v>#VALUE!</v>
      </c>
      <c r="EO150" s="31" t="e">
        <f>((IFERROR(VLOOKUP($B149,Mes!$C$7:$AV$60,MATCH(EO$1,Mes!$C$3:$AV$3,0),FALSE),""))*1000)+((IFERROR(VLOOKUP($B149,Mes!$C$69:$AV$78,MATCH(EO$1,Mes!$C$3:$AV$3,0),FALSE),""))*1000)</f>
        <v>#VALUE!</v>
      </c>
      <c r="EP150" s="31" t="e">
        <f>((IFERROR(VLOOKUP($B149,Mes!$C$7:$AV$60,MATCH(EP$1,Mes!$C$3:$AV$3,0),FALSE),""))*1000)+((IFERROR(VLOOKUP($B149,Mes!$C$69:$AV$78,MATCH(EP$1,Mes!$C$3:$AV$3,0),FALSE),""))*1000)</f>
        <v>#VALUE!</v>
      </c>
      <c r="EQ150" s="31" t="e">
        <f>((IFERROR(VLOOKUP($B149,Mes!$C$7:$AV$60,MATCH(EQ$1,Mes!$C$3:$AV$3,0),FALSE),""))*1000)+((IFERROR(VLOOKUP($B149,Mes!$C$69:$AV$78,MATCH(EQ$1,Mes!$C$3:$AV$3,0),FALSE),""))*1000)</f>
        <v>#VALUE!</v>
      </c>
      <c r="ER150" s="31" t="e">
        <f>((IFERROR(VLOOKUP($B149,Mes!$C$7:$AV$60,MATCH(ER$1,Mes!$C$3:$AV$3,0),FALSE),""))*1000)+((IFERROR(VLOOKUP($B149,Mes!$C$69:$AV$78,MATCH(ER$1,Mes!$C$3:$AV$3,0),FALSE),""))*1000)</f>
        <v>#VALUE!</v>
      </c>
      <c r="ES150" s="31" t="e">
        <f>((IFERROR(VLOOKUP($B149,Mes!$C$7:$AV$60,MATCH(ES$1,Mes!$C$3:$AV$3,0),FALSE),""))*1000)+((IFERROR(VLOOKUP($B149,Mes!$C$69:$AV$78,MATCH(ES$1,Mes!$C$3:$AV$3,0),FALSE),""))*1000)</f>
        <v>#VALUE!</v>
      </c>
      <c r="ET150" s="31" t="e">
        <f>((IFERROR(VLOOKUP($B149,Mes!$C$7:$AV$60,MATCH(ET$1,Mes!$C$3:$AV$3,0),FALSE),""))*1000)+((IFERROR(VLOOKUP($B149,Mes!$C$69:$AV$78,MATCH(ET$1,Mes!$C$3:$AV$3,0),FALSE),""))*1000)</f>
        <v>#VALUE!</v>
      </c>
      <c r="EU150" s="31" t="e">
        <f>((IFERROR(VLOOKUP($B149,Mes!$C$7:$AV$60,MATCH(EU$1,Mes!$C$3:$AV$3,0),FALSE),""))*1000)+((IFERROR(VLOOKUP($B149,Mes!$C$69:$AV$78,MATCH(EU$1,Mes!$C$3:$AV$3,0),FALSE),""))*1000)</f>
        <v>#VALUE!</v>
      </c>
      <c r="EV150" s="31" t="e">
        <f>((IFERROR(VLOOKUP($B149,Mes!$C$7:$AV$60,MATCH(EV$1,Mes!$C$3:$AV$3,0),FALSE),""))*1000)+((IFERROR(VLOOKUP($B149,Mes!$C$69:$AV$78,MATCH(EV$1,Mes!$C$3:$AV$3,0),FALSE),""))*1000)</f>
        <v>#VALUE!</v>
      </c>
      <c r="EW150" s="31" t="e">
        <f>((IFERROR(VLOOKUP($B149,Mes!$C$7:$AV$60,MATCH(EW$1,Mes!$C$3:$AV$3,0),FALSE),""))*1000)+((IFERROR(VLOOKUP($B149,Mes!$C$69:$AV$78,MATCH(EW$1,Mes!$C$3:$AV$3,0),FALSE),""))*1000)</f>
        <v>#VALUE!</v>
      </c>
      <c r="EX150" s="31" t="e">
        <f>((IFERROR(VLOOKUP($B149,Mes!$C$7:$AV$60,MATCH(EX$1,Mes!$C$3:$AV$3,0),FALSE),""))*1000)+((IFERROR(VLOOKUP($B149,Mes!$C$69:$AV$78,MATCH(EX$1,Mes!$C$3:$AV$3,0),FALSE),""))*1000)</f>
        <v>#VALUE!</v>
      </c>
      <c r="EY150" s="31" t="e">
        <f>((IFERROR(VLOOKUP($B149,Mes!$C$7:$AV$60,MATCH(EY$1,Mes!$C$3:$AV$3,0),FALSE),""))*1000)+((IFERROR(VLOOKUP($B149,Mes!$C$69:$AV$78,MATCH(EY$1,Mes!$C$3:$AV$3,0),FALSE),""))*1000)</f>
        <v>#VALUE!</v>
      </c>
      <c r="EZ150" s="31" t="e">
        <f>((IFERROR(VLOOKUP($B149,Mes!$C$7:$AV$60,MATCH(EZ$1,Mes!$C$3:$AV$3,0),FALSE),""))*1000)+((IFERROR(VLOOKUP($B149,Mes!$C$69:$AV$78,MATCH(EZ$1,Mes!$C$3:$AV$3,0),FALSE),""))*1000)</f>
        <v>#VALUE!</v>
      </c>
      <c r="FA150" s="31" t="e">
        <f>((IFERROR(VLOOKUP($B149,Mes!$C$7:$AV$60,MATCH(FA$1,Mes!$C$3:$AV$3,0),FALSE),""))*1000)+((IFERROR(VLOOKUP($B149,Mes!$C$69:$AV$78,MATCH(FA$1,Mes!$C$3:$AV$3,0),FALSE),""))*1000)</f>
        <v>#VALUE!</v>
      </c>
      <c r="FB150" s="31" t="e">
        <f>((IFERROR(VLOOKUP($B149,Mes!$C$7:$AV$60,MATCH(FB$1,Mes!$C$3:$AV$3,0),FALSE),""))*1000)+((IFERROR(VLOOKUP($B149,Mes!$C$69:$AV$78,MATCH(FB$1,Mes!$C$3:$AV$3,0),FALSE),""))*1000)</f>
        <v>#VALUE!</v>
      </c>
      <c r="FC150" s="31" t="e">
        <f>((IFERROR(VLOOKUP($B149,Mes!$C$7:$AV$60,MATCH(FC$1,Mes!$C$3:$AV$3,0),FALSE),""))*1000)+((IFERROR(VLOOKUP($B149,Mes!$C$69:$AV$78,MATCH(FC$1,Mes!$C$3:$AV$3,0),FALSE),""))*1000)</f>
        <v>#VALUE!</v>
      </c>
      <c r="FD150" s="30" t="e">
        <f>((IFERROR(VLOOKUP($B149,Mes!$C$7:$AV$60,MATCH(FD$1,Mes!$C$3:$AV$3,0),FALSE),""))*1000)+((IFERROR(VLOOKUP($B149,Mes!$C$69:$AV$78,MATCH(FD$1,Mes!$C$3:$AV$3,0),FALSE),""))*1000)</f>
        <v>#VALUE!</v>
      </c>
      <c r="FE150" s="30" t="e">
        <f>((IFERROR(VLOOKUP($B149,Mes!$C$7:$AV$60,MATCH(FE$1,Mes!$C$3:$AV$3,0),FALSE),""))*1000)+((IFERROR(VLOOKUP($B149,Mes!$C$69:$AV$78,MATCH(FE$1,Mes!$C$3:$AV$3,0),FALSE),""))*1000)</f>
        <v>#VALUE!</v>
      </c>
      <c r="FF150" s="30" t="e">
        <f>((IFERROR(VLOOKUP($B149,Mes!$C$7:$AV$60,MATCH(FF$1,Mes!$C$3:$AV$3,0),FALSE),""))*1000)+((IFERROR(VLOOKUP($B149,Mes!$C$69:$AV$78,MATCH(FF$1,Mes!$C$3:$AV$3,0),FALSE),""))*1000)</f>
        <v>#VALUE!</v>
      </c>
      <c r="FG150" s="30" t="e">
        <f>((IFERROR(VLOOKUP($B149,Mes!$C$7:$AV$60,MATCH(FG$1,Mes!$C$3:$AV$3,0),FALSE),""))*1000)+((IFERROR(VLOOKUP($B149,Mes!$C$69:$AV$78,MATCH(FG$1,Mes!$C$3:$AV$3,0),FALSE),""))*1000)</f>
        <v>#VALUE!</v>
      </c>
      <c r="FH150" s="30" t="e">
        <f>((IFERROR(VLOOKUP($B149,Mes!$C$7:$AV$60,MATCH(FH$1,Mes!$C$3:$AV$3,0),FALSE),""))*1000)+((IFERROR(VLOOKUP($B149,Mes!$C$69:$AV$78,MATCH(FH$1,Mes!$C$3:$AV$3,0),FALSE),""))*1000)</f>
        <v>#VALUE!</v>
      </c>
      <c r="FI150" s="30" t="e">
        <f>((IFERROR(VLOOKUP($B149,Mes!$C$7:$AV$60,MATCH(FI$1,Mes!$C$3:$AV$3,0),FALSE),""))*1000)+((IFERROR(VLOOKUP($B149,Mes!$C$69:$AV$78,MATCH(FI$1,Mes!$C$3:$AV$3,0),FALSE),""))*1000)</f>
        <v>#VALUE!</v>
      </c>
      <c r="FJ150" s="30" t="e">
        <f>((IFERROR(VLOOKUP($B149,Mes!$C$7:$AV$60,MATCH(FJ$1,Mes!$C$3:$AV$3,0),FALSE),""))*1000)+((IFERROR(VLOOKUP($B149,Mes!$C$69:$AV$78,MATCH(FJ$1,Mes!$C$3:$AV$3,0),FALSE),""))*1000)</f>
        <v>#VALUE!</v>
      </c>
      <c r="FK150" s="30" t="e">
        <f>((IFERROR(VLOOKUP($B149,Mes!$C$7:$AV$60,MATCH(FK$1,Mes!$C$3:$AV$3,0),FALSE),""))*1000)+((IFERROR(VLOOKUP($B149,Mes!$C$69:$AV$78,MATCH(FK$1,Mes!$C$3:$AV$3,0),FALSE),""))*1000)</f>
        <v>#VALUE!</v>
      </c>
      <c r="FL150" s="30" t="e">
        <f>((IFERROR(VLOOKUP($B149,Mes!$C$7:$AV$60,MATCH(FL$1,Mes!$C$3:$AV$3,0),FALSE),""))*1000)+((IFERROR(VLOOKUP($B149,Mes!$C$69:$AV$78,MATCH(FL$1,Mes!$C$3:$AV$3,0),FALSE),""))*1000)</f>
        <v>#VALUE!</v>
      </c>
      <c r="FM150" s="30" t="e">
        <f>((IFERROR(VLOOKUP($B149,Mes!$C$7:$AV$60,MATCH(FM$1,Mes!$C$3:$AV$3,0),FALSE),""))*1000)+((IFERROR(VLOOKUP($B149,Mes!$C$69:$AV$78,MATCH(FM$1,Mes!$C$3:$AV$3,0),FALSE),""))*1000)</f>
        <v>#VALUE!</v>
      </c>
      <c r="FN150" s="30" t="e">
        <f>((IFERROR(VLOOKUP($B149,Mes!$C$7:$AV$60,MATCH(FN$1,Mes!$C$3:$AV$3,0),FALSE),""))*1000)+((IFERROR(VLOOKUP($B149,Mes!$C$69:$AV$78,MATCH(FN$1,Mes!$C$3:$AV$3,0),FALSE),""))*1000)</f>
        <v>#VALUE!</v>
      </c>
      <c r="FO150" s="30" t="e">
        <f>((IFERROR(VLOOKUP($B149,Mes!$C$7:$AV$60,MATCH(FO$1,Mes!$C$3:$AV$3,0),FALSE),""))*1000)+((IFERROR(VLOOKUP($B149,Mes!$C$69:$AV$78,MATCH(FO$1,Mes!$C$3:$AV$3,0),FALSE),""))*1000)</f>
        <v>#VALUE!</v>
      </c>
      <c r="FP150" s="30" t="e">
        <f>((IFERROR(VLOOKUP($B149,Mes!$C$7:$AV$60,MATCH(FP$1,Mes!$C$3:$AV$3,0),FALSE),""))*1000)+((IFERROR(VLOOKUP($B149,Mes!$C$69:$AV$78,MATCH(FP$1,Mes!$C$3:$AV$3,0),FALSE),""))*1000)</f>
        <v>#VALUE!</v>
      </c>
      <c r="FQ150" s="30" t="e">
        <f>((IFERROR(VLOOKUP($B149,Mes!$C$7:$AV$60,MATCH(FQ$1,Mes!$C$3:$AV$3,0),FALSE),""))*1000)+((IFERROR(VLOOKUP($B149,Mes!$C$69:$AV$78,MATCH(FQ$1,Mes!$C$3:$AV$3,0),FALSE),""))*1000)</f>
        <v>#VALUE!</v>
      </c>
      <c r="FR150" s="30" t="e">
        <f>((IFERROR(VLOOKUP($B149,Mes!$C$7:$AV$60,MATCH(FR$1,Mes!$C$3:$AV$3,0),FALSE),""))*1000)+((IFERROR(VLOOKUP($B149,Mes!$C$69:$AV$78,MATCH(FR$1,Mes!$C$3:$AV$3,0),FALSE),""))*1000)</f>
        <v>#VALUE!</v>
      </c>
      <c r="FS150" s="30" t="e">
        <f>((IFERROR(VLOOKUP($B149,Mes!$C$7:$AV$60,MATCH(FS$1,Mes!$C$3:$AV$3,0),FALSE),""))*1000)+((IFERROR(VLOOKUP($B149,Mes!$C$69:$AV$78,MATCH(FS$1,Mes!$C$3:$AV$3,0),FALSE),""))*1000)</f>
        <v>#VALUE!</v>
      </c>
      <c r="FT150" s="30" t="e">
        <f>((IFERROR(VLOOKUP($B149,Mes!$C$7:$AV$60,MATCH(FT$1,Mes!$C$3:$AV$3,0),FALSE),""))*1000)+((IFERROR(VLOOKUP($B149,Mes!$C$69:$AV$78,MATCH(FT$1,Mes!$C$3:$AV$3,0),FALSE),""))*1000)</f>
        <v>#VALUE!</v>
      </c>
      <c r="FU150" s="30" t="e">
        <f>((IFERROR(VLOOKUP($B149,Mes!$C$7:$AV$60,MATCH(FU$1,Mes!$C$3:$AV$3,0),FALSE),""))*1000)+((IFERROR(VLOOKUP($B149,Mes!$C$69:$AV$78,MATCH(FU$1,Mes!$C$3:$AV$3,0),FALSE),""))*1000)</f>
        <v>#VALUE!</v>
      </c>
      <c r="FV150" s="30" t="e">
        <f>((IFERROR(VLOOKUP($B149,Mes!$C$7:$AV$60,MATCH(FV$1,Mes!$C$3:$AV$3,0),FALSE),""))*1000)+((IFERROR(VLOOKUP($B149,Mes!$C$69:$AV$78,MATCH(FV$1,Mes!$C$3:$AV$3,0),FALSE),""))*1000)</f>
        <v>#VALUE!</v>
      </c>
      <c r="FW150" s="30" t="e">
        <f>((IFERROR(VLOOKUP($B149,Mes!$C$7:$AV$60,MATCH(FW$1,Mes!$C$3:$AV$3,0),FALSE),""))*1000)+((IFERROR(VLOOKUP($B149,Mes!$C$69:$AV$78,MATCH(FW$1,Mes!$C$3:$AV$3,0),FALSE),""))*1000)</f>
        <v>#VALUE!</v>
      </c>
      <c r="FX150" s="30" t="e">
        <f>((IFERROR(VLOOKUP($B149,Mes!$C$7:$AV$60,MATCH(FX$1,Mes!$C$3:$AV$3,0),FALSE),""))*1000)+((IFERROR(VLOOKUP($B149,Mes!$C$69:$AV$78,MATCH(FX$1,Mes!$C$3:$AV$3,0),FALSE),""))*1000)</f>
        <v>#VALUE!</v>
      </c>
      <c r="FY150" s="30" t="e">
        <f>((IFERROR(VLOOKUP($B149,Mes!$C$7:$AV$60,MATCH(FY$1,Mes!$C$3:$AV$3,0),FALSE),""))*1000)+((IFERROR(VLOOKUP($B149,Mes!$C$69:$AV$78,MATCH(FY$1,Mes!$C$3:$AV$3,0),FALSE),""))*1000)</f>
        <v>#VALUE!</v>
      </c>
      <c r="FZ150" s="30" t="e">
        <f>((IFERROR(VLOOKUP($B149,Mes!$C$7:$AV$60,MATCH(FZ$1,Mes!$C$3:$AV$3,0),FALSE),""))*1000)+((IFERROR(VLOOKUP($B149,Mes!$C$69:$AV$78,MATCH(FZ$1,Mes!$C$3:$AV$3,0),FALSE),""))*1000)</f>
        <v>#VALUE!</v>
      </c>
      <c r="GA150" s="30" t="e">
        <f>((IFERROR(VLOOKUP($B149,Mes!$C$7:$AV$60,MATCH(GA$1,Mes!$C$3:$AV$3,0),FALSE),""))*1000)+((IFERROR(VLOOKUP($B149,Mes!$C$69:$AV$78,MATCH(GA$1,Mes!$C$3:$AV$3,0),FALSE),""))*1000)</f>
        <v>#VALUE!</v>
      </c>
      <c r="GB150" s="30" t="e">
        <f>((IFERROR(VLOOKUP($B149,Mes!$C$7:$AV$60,MATCH(GB$1,Mes!$C$3:$AV$3,0),FALSE),""))*1000)+((IFERROR(VLOOKUP($B149,Mes!$C$69:$AV$78,MATCH(GB$1,Mes!$C$3:$AV$3,0),FALSE),""))*1000)</f>
        <v>#VALUE!</v>
      </c>
      <c r="GC150" s="30" t="e">
        <f>((IFERROR(VLOOKUP($B149,Mes!$C$7:$AV$60,MATCH(GC$1,Mes!$C$3:$AV$3,0),FALSE),""))*1000)+((IFERROR(VLOOKUP($B149,Mes!$C$69:$AV$78,MATCH(GC$1,Mes!$C$3:$AV$3,0),FALSE),""))*1000)</f>
        <v>#VALUE!</v>
      </c>
      <c r="GD150" s="30" t="e">
        <f>((IFERROR(VLOOKUP($B149,Mes!$C$7:$AV$60,MATCH(GD$1,Mes!$C$3:$AV$3,0),FALSE),""))*1000)+((IFERROR(VLOOKUP($B149,Mes!$C$69:$AV$78,MATCH(GD$1,Mes!$C$3:$AV$3,0),FALSE),""))*1000)</f>
        <v>#VALUE!</v>
      </c>
      <c r="GE150" s="30" t="e">
        <f>((IFERROR(VLOOKUP($B149,Mes!$C$7:$AV$60,MATCH(GE$1,Mes!$C$3:$AV$3,0),FALSE),""))*1000)+((IFERROR(VLOOKUP($B149,Mes!$C$69:$AV$78,MATCH(GE$1,Mes!$C$3:$AV$3,0),FALSE),""))*1000)</f>
        <v>#VALUE!</v>
      </c>
      <c r="GF150" s="30" t="e">
        <f>((IFERROR(VLOOKUP($B149,Mes!$C$7:$AV$60,MATCH(GF$1,Mes!$C$3:$AV$3,0),FALSE),""))*1000)+((IFERROR(VLOOKUP($B149,Mes!$C$69:$AV$78,MATCH(GF$1,Mes!$C$3:$AV$3,0),FALSE),""))*1000)</f>
        <v>#VALUE!</v>
      </c>
      <c r="GG150" s="30" t="e">
        <f>((IFERROR(VLOOKUP($B149,Mes!$C$7:$AV$60,MATCH(GG$1,Mes!$C$3:$AV$3,0),FALSE),""))*1000)+((IFERROR(VLOOKUP($B149,Mes!$C$69:$AV$78,MATCH(GG$1,Mes!$C$3:$AV$3,0),FALSE),""))*1000)</f>
        <v>#VALUE!</v>
      </c>
      <c r="GH150" s="31" t="e">
        <f>((IFERROR(VLOOKUP($B149,Mes!$C$7:$AV$60,MATCH(GH$1,Mes!$C$3:$AV$3,0),FALSE),""))*1000)+((IFERROR(VLOOKUP($B149,Mes!$C$69:$AV$78,MATCH(GH$1,Mes!$C$3:$AV$3,0),FALSE),""))*1000)</f>
        <v>#VALUE!</v>
      </c>
      <c r="GI150" s="31" t="e">
        <f>((IFERROR(VLOOKUP($B149,Mes!$C$7:$AV$60,MATCH(GI$1,Mes!$C$3:$AV$3,0),FALSE),""))*1000)+((IFERROR(VLOOKUP($B149,Mes!$C$69:$AV$78,MATCH(GI$1,Mes!$C$3:$AV$3,0),FALSE),""))*1000)</f>
        <v>#VALUE!</v>
      </c>
      <c r="GJ150" s="31" t="e">
        <f>((IFERROR(VLOOKUP($B149,Mes!$C$7:$AV$60,MATCH(GJ$1,Mes!$C$3:$AV$3,0),FALSE),""))*1000)+((IFERROR(VLOOKUP($B149,Mes!$C$69:$AV$78,MATCH(GJ$1,Mes!$C$3:$AV$3,0),FALSE),""))*1000)</f>
        <v>#VALUE!</v>
      </c>
      <c r="GK150" s="31" t="e">
        <f>((IFERROR(VLOOKUP($B149,Mes!$C$7:$AV$60,MATCH(GK$1,Mes!$C$3:$AV$3,0),FALSE),""))*1000)+((IFERROR(VLOOKUP($B149,Mes!$C$69:$AV$78,MATCH(GK$1,Mes!$C$3:$AV$3,0),FALSE),""))*1000)</f>
        <v>#VALUE!</v>
      </c>
      <c r="GL150" s="31" t="e">
        <f>((IFERROR(VLOOKUP($B149,Mes!$C$7:$AV$60,MATCH(GL$1,Mes!$C$3:$AV$3,0),FALSE),""))*1000)+((IFERROR(VLOOKUP($B149,Mes!$C$69:$AV$78,MATCH(GL$1,Mes!$C$3:$AV$3,0),FALSE),""))*1000)</f>
        <v>#VALUE!</v>
      </c>
      <c r="GM150" s="31" t="e">
        <f>((IFERROR(VLOOKUP($B149,Mes!$C$7:$AV$60,MATCH(GM$1,Mes!$C$3:$AV$3,0),FALSE),""))*1000)+((IFERROR(VLOOKUP($B149,Mes!$C$69:$AV$78,MATCH(GM$1,Mes!$C$3:$AV$3,0),FALSE),""))*1000)</f>
        <v>#VALUE!</v>
      </c>
      <c r="GN150" s="31" t="e">
        <f>((IFERROR(VLOOKUP($B149,Mes!$C$7:$AV$60,MATCH(GN$1,Mes!$C$3:$AV$3,0),FALSE),""))*1000)+((IFERROR(VLOOKUP($B149,Mes!$C$69:$AV$78,MATCH(GN$1,Mes!$C$3:$AV$3,0),FALSE),""))*1000)</f>
        <v>#VALUE!</v>
      </c>
      <c r="GO150" s="31" t="e">
        <f>((IFERROR(VLOOKUP($B149,Mes!$C$7:$AV$60,MATCH(GO$1,Mes!$C$3:$AV$3,0),FALSE),""))*1000)+((IFERROR(VLOOKUP($B149,Mes!$C$69:$AV$78,MATCH(GO$1,Mes!$C$3:$AV$3,0),FALSE),""))*1000)</f>
        <v>#VALUE!</v>
      </c>
      <c r="GP150" s="31" t="e">
        <f>((IFERROR(VLOOKUP($B149,Mes!$C$7:$AV$60,MATCH(GP$1,Mes!$C$3:$AV$3,0),FALSE),""))*1000)+((IFERROR(VLOOKUP($B149,Mes!$C$69:$AV$78,MATCH(GP$1,Mes!$C$3:$AV$3,0),FALSE),""))*1000)</f>
        <v>#VALUE!</v>
      </c>
      <c r="GQ150" s="31" t="e">
        <f>((IFERROR(VLOOKUP($B149,Mes!$C$7:$AV$60,MATCH(GQ$1,Mes!$C$3:$AV$3,0),FALSE),""))*1000)+((IFERROR(VLOOKUP($B149,Mes!$C$69:$AV$78,MATCH(GQ$1,Mes!$C$3:$AV$3,0),FALSE),""))*1000)</f>
        <v>#VALUE!</v>
      </c>
      <c r="GR150" s="31" t="e">
        <f>((IFERROR(VLOOKUP($B149,Mes!$C$7:$AV$60,MATCH(GR$1,Mes!$C$3:$AV$3,0),FALSE),""))*1000)+((IFERROR(VLOOKUP($B149,Mes!$C$69:$AV$78,MATCH(GR$1,Mes!$C$3:$AV$3,0),FALSE),""))*1000)</f>
        <v>#VALUE!</v>
      </c>
      <c r="GS150" s="31" t="e">
        <f>((IFERROR(VLOOKUP($B149,Mes!$C$7:$AV$60,MATCH(GS$1,Mes!$C$3:$AV$3,0),FALSE),""))*1000)+((IFERROR(VLOOKUP($B149,Mes!$C$69:$AV$78,MATCH(GS$1,Mes!$C$3:$AV$3,0),FALSE),""))*1000)</f>
        <v>#VALUE!</v>
      </c>
      <c r="GT150" s="31" t="e">
        <f>((IFERROR(VLOOKUP($B149,Mes!$C$7:$AV$60,MATCH(GT$1,Mes!$C$3:$AV$3,0),FALSE),""))*1000)+((IFERROR(VLOOKUP($B149,Mes!$C$69:$AV$78,MATCH(GT$1,Mes!$C$3:$AV$3,0),FALSE),""))*1000)</f>
        <v>#VALUE!</v>
      </c>
      <c r="GU150" s="31" t="e">
        <f>((IFERROR(VLOOKUP($B149,Mes!$C$7:$AV$60,MATCH(GU$1,Mes!$C$3:$AV$3,0),FALSE),""))*1000)+((IFERROR(VLOOKUP($B149,Mes!$C$69:$AV$78,MATCH(GU$1,Mes!$C$3:$AV$3,0),FALSE),""))*1000)</f>
        <v>#VALUE!</v>
      </c>
      <c r="GV150" s="31" t="e">
        <f>((IFERROR(VLOOKUP($B149,Mes!$C$7:$AV$60,MATCH(GV$1,Mes!$C$3:$AV$3,0),FALSE),""))*1000)+((IFERROR(VLOOKUP($B149,Mes!$C$69:$AV$78,MATCH(GV$1,Mes!$C$3:$AV$3,0),FALSE),""))*1000)</f>
        <v>#VALUE!</v>
      </c>
      <c r="GW150" s="31" t="e">
        <f>((IFERROR(VLOOKUP($B149,Mes!$C$7:$AV$60,MATCH(GW$1,Mes!$C$3:$AV$3,0),FALSE),""))*1000)+((IFERROR(VLOOKUP($B149,Mes!$C$69:$AV$78,MATCH(GW$1,Mes!$C$3:$AV$3,0),FALSE),""))*1000)</f>
        <v>#VALUE!</v>
      </c>
      <c r="GX150" s="31" t="e">
        <f>((IFERROR(VLOOKUP($B149,Mes!$C$7:$AV$60,MATCH(GX$1,Mes!$C$3:$AV$3,0),FALSE),""))*1000)+((IFERROR(VLOOKUP($B149,Mes!$C$69:$AV$78,MATCH(GX$1,Mes!$C$3:$AV$3,0),FALSE),""))*1000)</f>
        <v>#VALUE!</v>
      </c>
      <c r="GY150" s="31" t="e">
        <f>((IFERROR(VLOOKUP($B149,Mes!$C$7:$AV$60,MATCH(GY$1,Mes!$C$3:$AV$3,0),FALSE),""))*1000)+((IFERROR(VLOOKUP($B149,Mes!$C$69:$AV$78,MATCH(GY$1,Mes!$C$3:$AV$3,0),FALSE),""))*1000)</f>
        <v>#VALUE!</v>
      </c>
      <c r="GZ150" s="31" t="e">
        <f>((IFERROR(VLOOKUP($B149,Mes!$C$7:$AV$60,MATCH(GZ$1,Mes!$C$3:$AV$3,0),FALSE),""))*1000)+((IFERROR(VLOOKUP($B149,Mes!$C$69:$AV$78,MATCH(GZ$1,Mes!$C$3:$AV$3,0),FALSE),""))*1000)</f>
        <v>#VALUE!</v>
      </c>
      <c r="HA150" s="31" t="e">
        <f>((IFERROR(VLOOKUP($B149,Mes!$C$7:$AV$60,MATCH(HA$1,Mes!$C$3:$AV$3,0),FALSE),""))*1000)+((IFERROR(VLOOKUP($B149,Mes!$C$69:$AV$78,MATCH(HA$1,Mes!$C$3:$AV$3,0),FALSE),""))*1000)</f>
        <v>#VALUE!</v>
      </c>
      <c r="HB150" s="31" t="e">
        <f>((IFERROR(VLOOKUP($B149,Mes!$C$7:$AV$60,MATCH(HB$1,Mes!$C$3:$AV$3,0),FALSE),""))*1000)+((IFERROR(VLOOKUP($B149,Mes!$C$69:$AV$78,MATCH(HB$1,Mes!$C$3:$AV$3,0),FALSE),""))*1000)</f>
        <v>#VALUE!</v>
      </c>
      <c r="HC150" s="31" t="e">
        <f>((IFERROR(VLOOKUP($B149,Mes!$C$7:$AV$60,MATCH(HC$1,Mes!$C$3:$AV$3,0),FALSE),""))*1000)+((IFERROR(VLOOKUP($B149,Mes!$C$69:$AV$78,MATCH(HC$1,Mes!$C$3:$AV$3,0),FALSE),""))*1000)</f>
        <v>#VALUE!</v>
      </c>
      <c r="HD150" s="31" t="e">
        <f>((IFERROR(VLOOKUP($B149,Mes!$C$7:$AV$60,MATCH(HD$1,Mes!$C$3:$AV$3,0),FALSE),""))*1000)+((IFERROR(VLOOKUP($B149,Mes!$C$69:$AV$78,MATCH(HD$1,Mes!$C$3:$AV$3,0),FALSE),""))*1000)</f>
        <v>#VALUE!</v>
      </c>
      <c r="HE150" s="31" t="e">
        <f>((IFERROR(VLOOKUP($B149,Mes!$C$7:$AV$60,MATCH(HE$1,Mes!$C$3:$AV$3,0),FALSE),""))*1000)+((IFERROR(VLOOKUP($B149,Mes!$C$69:$AV$78,MATCH(HE$1,Mes!$C$3:$AV$3,0),FALSE),""))*1000)</f>
        <v>#VALUE!</v>
      </c>
      <c r="HF150" s="31" t="e">
        <f>((IFERROR(VLOOKUP($B149,Mes!$C$7:$AV$60,MATCH(HF$1,Mes!$C$3:$AV$3,0),FALSE),""))*1000)+((IFERROR(VLOOKUP($B149,Mes!$C$69:$AV$78,MATCH(HF$1,Mes!$C$3:$AV$3,0),FALSE),""))*1000)</f>
        <v>#VALUE!</v>
      </c>
      <c r="HG150" s="31" t="e">
        <f>((IFERROR(VLOOKUP($B149,Mes!$C$7:$AV$60,MATCH(HG$1,Mes!$C$3:$AV$3,0),FALSE),""))*1000)+((IFERROR(VLOOKUP($B149,Mes!$C$69:$AV$78,MATCH(HG$1,Mes!$C$3:$AV$3,0),FALSE),""))*1000)</f>
        <v>#VALUE!</v>
      </c>
      <c r="HH150" s="31" t="e">
        <f>((IFERROR(VLOOKUP($B149,Mes!$C$7:$AV$60,MATCH(HH$1,Mes!$C$3:$AV$3,0),FALSE),""))*1000)+((IFERROR(VLOOKUP($B149,Mes!$C$69:$AV$78,MATCH(HH$1,Mes!$C$3:$AV$3,0),FALSE),""))*1000)</f>
        <v>#VALUE!</v>
      </c>
      <c r="HI150" s="31" t="e">
        <f>((IFERROR(VLOOKUP($B149,Mes!$C$7:$AV$60,MATCH(HI$1,Mes!$C$3:$AV$3,0),FALSE),""))*1000)+((IFERROR(VLOOKUP($B149,Mes!$C$69:$AV$78,MATCH(HI$1,Mes!$C$3:$AV$3,0),FALSE),""))*1000)</f>
        <v>#VALUE!</v>
      </c>
      <c r="HJ150" s="31" t="e">
        <f>((IFERROR(VLOOKUP($B149,Mes!$C$7:$AV$60,MATCH(HJ$1,Mes!$C$3:$AV$3,0),FALSE),""))*1000)+((IFERROR(VLOOKUP($B149,Mes!$C$69:$AV$78,MATCH(HJ$1,Mes!$C$3:$AV$3,0),FALSE),""))*1000)</f>
        <v>#VALUE!</v>
      </c>
      <c r="HK150" s="31" t="e">
        <f>((IFERROR(VLOOKUP($B149,Mes!$C$7:$AV$60,MATCH(HK$1,Mes!$C$3:$AV$3,0),FALSE),""))*1000)+((IFERROR(VLOOKUP($B149,Mes!$C$69:$AV$78,MATCH(HK$1,Mes!$C$3:$AV$3,0),FALSE),""))*1000)</f>
        <v>#VALUE!</v>
      </c>
      <c r="HL150" s="31" t="e">
        <f>((IFERROR(VLOOKUP($B149,Mes!$C$7:$AV$60,MATCH(HL$1,Mes!$C$3:$AV$3,0),FALSE),""))*1000)+((IFERROR(VLOOKUP($B149,Mes!$C$69:$AV$78,MATCH(HL$1,Mes!$C$3:$AV$3,0),FALSE),""))*1000)</f>
        <v>#VALUE!</v>
      </c>
      <c r="HM150" s="30" t="e">
        <f>((IFERROR(VLOOKUP($B149,Mes!$C$7:$AV$60,MATCH(HM$1,Mes!$C$3:$AV$3,0),FALSE),""))*1000)+((IFERROR(VLOOKUP($B149,Mes!$C$69:$AV$78,MATCH(HM$1,Mes!$C$3:$AV$3,0),FALSE),""))*1000)</f>
        <v>#VALUE!</v>
      </c>
      <c r="HN150" s="30" t="e">
        <f>((IFERROR(VLOOKUP($B149,Mes!$C$7:$AV$60,MATCH(HN$1,Mes!$C$3:$AV$3,0),FALSE),""))*1000)+((IFERROR(VLOOKUP($B149,Mes!$C$69:$AV$78,MATCH(HN$1,Mes!$C$3:$AV$3,0),FALSE),""))*1000)</f>
        <v>#VALUE!</v>
      </c>
      <c r="HO150" s="30" t="e">
        <f>((IFERROR(VLOOKUP($B149,Mes!$C$7:$AV$60,MATCH(HO$1,Mes!$C$3:$AV$3,0),FALSE),""))*1000)+((IFERROR(VLOOKUP($B149,Mes!$C$69:$AV$78,MATCH(HO$1,Mes!$C$3:$AV$3,0),FALSE),""))*1000)</f>
        <v>#VALUE!</v>
      </c>
      <c r="HP150" s="30" t="e">
        <f>((IFERROR(VLOOKUP($B149,Mes!$C$7:$AV$60,MATCH(HP$1,Mes!$C$3:$AV$3,0),FALSE),""))*1000)+((IFERROR(VLOOKUP($B149,Mes!$C$69:$AV$78,MATCH(HP$1,Mes!$C$3:$AV$3,0),FALSE),""))*1000)</f>
        <v>#VALUE!</v>
      </c>
      <c r="HQ150" s="30" t="e">
        <f>((IFERROR(VLOOKUP($B149,Mes!$C$7:$AV$60,MATCH(HQ$1,Mes!$C$3:$AV$3,0),FALSE),""))*1000)+((IFERROR(VLOOKUP($B149,Mes!$C$69:$AV$78,MATCH(HQ$1,Mes!$C$3:$AV$3,0),FALSE),""))*1000)</f>
        <v>#VALUE!</v>
      </c>
      <c r="HR150" s="30" t="e">
        <f>((IFERROR(VLOOKUP($B149,Mes!$C$7:$AV$60,MATCH(HR$1,Mes!$C$3:$AV$3,0),FALSE),""))*1000)+((IFERROR(VLOOKUP($B149,Mes!$C$69:$AV$78,MATCH(HR$1,Mes!$C$3:$AV$3,0),FALSE),""))*1000)</f>
        <v>#VALUE!</v>
      </c>
      <c r="HS150" s="30" t="e">
        <f>((IFERROR(VLOOKUP($B149,Mes!$C$7:$AV$60,MATCH(HS$1,Mes!$C$3:$AV$3,0),FALSE),""))*1000)+((IFERROR(VLOOKUP($B149,Mes!$C$69:$AV$78,MATCH(HS$1,Mes!$C$3:$AV$3,0),FALSE),""))*1000)</f>
        <v>#VALUE!</v>
      </c>
      <c r="HT150" s="30" t="e">
        <f>((IFERROR(VLOOKUP($B149,Mes!$C$7:$AV$60,MATCH(HT$1,Mes!$C$3:$AV$3,0),FALSE),""))*1000)+((IFERROR(VLOOKUP($B149,Mes!$C$69:$AV$78,MATCH(HT$1,Mes!$C$3:$AV$3,0),FALSE),""))*1000)</f>
        <v>#VALUE!</v>
      </c>
      <c r="HU150" s="30" t="e">
        <f>((IFERROR(VLOOKUP($B149,Mes!$C$7:$AV$60,MATCH(HU$1,Mes!$C$3:$AV$3,0),FALSE),""))*1000)+((IFERROR(VLOOKUP($B149,Mes!$C$69:$AV$78,MATCH(HU$1,Mes!$C$3:$AV$3,0),FALSE),""))*1000)</f>
        <v>#VALUE!</v>
      </c>
      <c r="HV150" s="30" t="e">
        <f>((IFERROR(VLOOKUP($B149,Mes!$C$7:$AV$60,MATCH(HV$1,Mes!$C$3:$AV$3,0),FALSE),""))*1000)+((IFERROR(VLOOKUP($B149,Mes!$C$69:$AV$78,MATCH(HV$1,Mes!$C$3:$AV$3,0),FALSE),""))*1000)</f>
        <v>#VALUE!</v>
      </c>
      <c r="HW150" s="30" t="e">
        <f>((IFERROR(VLOOKUP($B149,Mes!$C$7:$AV$60,MATCH(HW$1,Mes!$C$3:$AV$3,0),FALSE),""))*1000)+((IFERROR(VLOOKUP($B149,Mes!$C$69:$AV$78,MATCH(HW$1,Mes!$C$3:$AV$3,0),FALSE),""))*1000)</f>
        <v>#VALUE!</v>
      </c>
      <c r="HX150" s="30" t="e">
        <f>((IFERROR(VLOOKUP($B149,Mes!$C$7:$AV$60,MATCH(HX$1,Mes!$C$3:$AV$3,0),FALSE),""))*1000)+((IFERROR(VLOOKUP($B149,Mes!$C$69:$AV$78,MATCH(HX$1,Mes!$C$3:$AV$3,0),FALSE),""))*1000)</f>
        <v>#VALUE!</v>
      </c>
      <c r="HY150" s="30" t="e">
        <f>((IFERROR(VLOOKUP($B149,Mes!$C$7:$AV$60,MATCH(HY$1,Mes!$C$3:$AV$3,0),FALSE),""))*1000)+((IFERROR(VLOOKUP($B149,Mes!$C$69:$AV$78,MATCH(HY$1,Mes!$C$3:$AV$3,0),FALSE),""))*1000)</f>
        <v>#VALUE!</v>
      </c>
      <c r="HZ150" s="30" t="e">
        <f>((IFERROR(VLOOKUP($B149,Mes!$C$7:$AV$60,MATCH(HZ$1,Mes!$C$3:$AV$3,0),FALSE),""))*1000)+((IFERROR(VLOOKUP($B149,Mes!$C$69:$AV$78,MATCH(HZ$1,Mes!$C$3:$AV$3,0),FALSE),""))*1000)</f>
        <v>#VALUE!</v>
      </c>
      <c r="IA150" s="30" t="e">
        <f>((IFERROR(VLOOKUP($B149,Mes!$C$7:$AV$60,MATCH(IA$1,Mes!$C$3:$AV$3,0),FALSE),""))*1000)+((IFERROR(VLOOKUP($B149,Mes!$C$69:$AV$78,MATCH(IA$1,Mes!$C$3:$AV$3,0),FALSE),""))*1000)</f>
        <v>#VALUE!</v>
      </c>
      <c r="IB150" s="30" t="e">
        <f>((IFERROR(VLOOKUP($B149,Mes!$C$7:$AV$60,MATCH(IB$1,Mes!$C$3:$AV$3,0),FALSE),""))*1000)+((IFERROR(VLOOKUP($B149,Mes!$C$69:$AV$78,MATCH(IB$1,Mes!$C$3:$AV$3,0),FALSE),""))*1000)</f>
        <v>#VALUE!</v>
      </c>
      <c r="IC150" s="30" t="e">
        <f>((IFERROR(VLOOKUP($B149,Mes!$C$7:$AV$60,MATCH(IC$1,Mes!$C$3:$AV$3,0),FALSE),""))*1000)+((IFERROR(VLOOKUP($B149,Mes!$C$69:$AV$78,MATCH(IC$1,Mes!$C$3:$AV$3,0),FALSE),""))*1000)</f>
        <v>#VALUE!</v>
      </c>
      <c r="ID150" s="30" t="e">
        <f>((IFERROR(VLOOKUP($B149,Mes!$C$7:$AV$60,MATCH(ID$1,Mes!$C$3:$AV$3,0),FALSE),""))*1000)+((IFERROR(VLOOKUP($B149,Mes!$C$69:$AV$78,MATCH(ID$1,Mes!$C$3:$AV$3,0),FALSE),""))*1000)</f>
        <v>#VALUE!</v>
      </c>
      <c r="IE150" s="30" t="e">
        <f>((IFERROR(VLOOKUP($B149,Mes!$C$7:$AV$60,MATCH(IE$1,Mes!$C$3:$AV$3,0),FALSE),""))*1000)+((IFERROR(VLOOKUP($B149,Mes!$C$69:$AV$78,MATCH(IE$1,Mes!$C$3:$AV$3,0),FALSE),""))*1000)</f>
        <v>#VALUE!</v>
      </c>
      <c r="IF150" s="30" t="e">
        <f>((IFERROR(VLOOKUP($B149,Mes!$C$7:$AV$60,MATCH(IF$1,Mes!$C$3:$AV$3,0),FALSE),""))*1000)+((IFERROR(VLOOKUP($B149,Mes!$C$69:$AV$78,MATCH(IF$1,Mes!$C$3:$AV$3,0),FALSE),""))*1000)</f>
        <v>#VALUE!</v>
      </c>
      <c r="IG150" s="30" t="e">
        <f>((IFERROR(VLOOKUP($B149,Mes!$C$7:$AV$60,MATCH(IG$1,Mes!$C$3:$AV$3,0),FALSE),""))*1000)+((IFERROR(VLOOKUP($B149,Mes!$C$69:$AV$78,MATCH(IG$1,Mes!$C$3:$AV$3,0),FALSE),""))*1000)</f>
        <v>#VALUE!</v>
      </c>
      <c r="IH150" s="30" t="e">
        <f>((IFERROR(VLOOKUP($B149,Mes!$C$7:$AV$60,MATCH(IH$1,Mes!$C$3:$AV$3,0),FALSE),""))*1000)+((IFERROR(VLOOKUP($B149,Mes!$C$69:$AV$78,MATCH(IH$1,Mes!$C$3:$AV$3,0),FALSE),""))*1000)</f>
        <v>#VALUE!</v>
      </c>
      <c r="II150" s="30" t="e">
        <f>((IFERROR(VLOOKUP($B149,Mes!$C$7:$AV$60,MATCH(II$1,Mes!$C$3:$AV$3,0),FALSE),""))*1000)+((IFERROR(VLOOKUP($B149,Mes!$C$69:$AV$78,MATCH(II$1,Mes!$C$3:$AV$3,0),FALSE),""))*1000)</f>
        <v>#VALUE!</v>
      </c>
      <c r="IJ150" s="30" t="e">
        <f>((IFERROR(VLOOKUP($B149,Mes!$C$7:$AV$60,MATCH(IJ$1,Mes!$C$3:$AV$3,0),FALSE),""))*1000)+((IFERROR(VLOOKUP($B149,Mes!$C$69:$AV$78,MATCH(IJ$1,Mes!$C$3:$AV$3,0),FALSE),""))*1000)</f>
        <v>#VALUE!</v>
      </c>
      <c r="IK150" s="30" t="e">
        <f>((IFERROR(VLOOKUP($B149,Mes!$C$7:$AV$60,MATCH(IK$1,Mes!$C$3:$AV$3,0),FALSE),""))*1000)+((IFERROR(VLOOKUP($B149,Mes!$C$69:$AV$78,MATCH(IK$1,Mes!$C$3:$AV$3,0),FALSE),""))*1000)</f>
        <v>#VALUE!</v>
      </c>
      <c r="IL150" s="30" t="e">
        <f>((IFERROR(VLOOKUP($B149,Mes!$C$7:$AV$60,MATCH(IL$1,Mes!$C$3:$AV$3,0),FALSE),""))*1000)+((IFERROR(VLOOKUP($B149,Mes!$C$69:$AV$78,MATCH(IL$1,Mes!$C$3:$AV$3,0),FALSE),""))*1000)</f>
        <v>#VALUE!</v>
      </c>
      <c r="IM150" s="30" t="e">
        <f>((IFERROR(VLOOKUP($B149,Mes!$C$7:$AV$60,MATCH(IM$1,Mes!$C$3:$AV$3,0),FALSE),""))*1000)+((IFERROR(VLOOKUP($B149,Mes!$C$69:$AV$78,MATCH(IM$1,Mes!$C$3:$AV$3,0),FALSE),""))*1000)</f>
        <v>#VALUE!</v>
      </c>
      <c r="IN150" s="30" t="e">
        <f>((IFERROR(VLOOKUP($B149,Mes!$C$7:$AV$60,MATCH(IN$1,Mes!$C$3:$AV$3,0),FALSE),""))*1000)+((IFERROR(VLOOKUP($B149,Mes!$C$69:$AV$78,MATCH(IN$1,Mes!$C$3:$AV$3,0),FALSE),""))*1000)</f>
        <v>#VALUE!</v>
      </c>
      <c r="IO150" s="30" t="e">
        <f>((IFERROR(VLOOKUP($B149,Mes!$C$7:$AV$60,MATCH(IO$1,Mes!$C$3:$AV$3,0),FALSE),""))*1000)+((IFERROR(VLOOKUP($B149,Mes!$C$69:$AV$78,MATCH(IO$1,Mes!$C$3:$AV$3,0),FALSE),""))*1000)</f>
        <v>#VALUE!</v>
      </c>
      <c r="IP150" s="30" t="e">
        <f>((IFERROR(VLOOKUP($B149,Mes!$C$7:$AV$60,MATCH(IP$1,Mes!$C$3:$AV$3,0),FALSE),""))*1000)+((IFERROR(VLOOKUP($B149,Mes!$C$69:$AV$78,MATCH(IP$1,Mes!$C$3:$AV$3,0),FALSE),""))*1000)</f>
        <v>#VALUE!</v>
      </c>
      <c r="IQ150" s="30" t="e">
        <f>((IFERROR(VLOOKUP($B149,Mes!$C$7:$AV$60,MATCH(IQ$1,Mes!$C$3:$AV$3,0),FALSE),""))*1000)+((IFERROR(VLOOKUP($B149,Mes!$C$69:$AV$78,MATCH(IQ$1,Mes!$C$3:$AV$3,0),FALSE),""))*1000)</f>
        <v>#VALUE!</v>
      </c>
      <c r="IR150" s="31" t="e">
        <f>((IFERROR(VLOOKUP($B149,Mes!$C$7:$AV$60,MATCH(IR$1,Mes!$C$3:$AV$3,0),FALSE),""))*1000)+((IFERROR(VLOOKUP($B149,Mes!$C$69:$AV$78,MATCH(IR$1,Mes!$C$3:$AV$3,0),FALSE),""))*1000)</f>
        <v>#VALUE!</v>
      </c>
      <c r="IS150" s="31" t="e">
        <f>((IFERROR(VLOOKUP($B149,Mes!$C$7:$AV$60,MATCH(IS$1,Mes!$C$3:$AV$3,0),FALSE),""))*1000)+((IFERROR(VLOOKUP($B149,Mes!$C$69:$AV$78,MATCH(IS$1,Mes!$C$3:$AV$3,0),FALSE),""))*1000)</f>
        <v>#VALUE!</v>
      </c>
      <c r="IT150" s="31" t="e">
        <f>((IFERROR(VLOOKUP($B149,Mes!$C$7:$AV$60,MATCH(IT$1,Mes!$C$3:$AV$3,0),FALSE),""))*1000)+((IFERROR(VLOOKUP($B149,Mes!$C$69:$AV$78,MATCH(IT$1,Mes!$C$3:$AV$3,0),FALSE),""))*1000)</f>
        <v>#VALUE!</v>
      </c>
      <c r="IU150" s="31" t="e">
        <f>((IFERROR(VLOOKUP($B149,Mes!$C$7:$AV$60,MATCH(IU$1,Mes!$C$3:$AV$3,0),FALSE),""))*1000)+((IFERROR(VLOOKUP($B149,Mes!$C$69:$AV$78,MATCH(IU$1,Mes!$C$3:$AV$3,0),FALSE),""))*1000)</f>
        <v>#VALUE!</v>
      </c>
      <c r="IV150" s="31" t="e">
        <f>((IFERROR(VLOOKUP($B149,Mes!$C$7:$AV$60,MATCH(IV$1,Mes!$C$3:$AV$3,0),FALSE),""))*1000)+((IFERROR(VLOOKUP($B149,Mes!$C$69:$AV$78,MATCH(IV$1,Mes!$C$3:$AV$3,0),FALSE),""))*1000)</f>
        <v>#VALUE!</v>
      </c>
      <c r="IW150" s="31" t="e">
        <f>((IFERROR(VLOOKUP($B149,Mes!$C$7:$AV$60,MATCH(IW$1,Mes!$C$3:$AV$3,0),FALSE),""))*1000)+((IFERROR(VLOOKUP($B149,Mes!$C$69:$AV$78,MATCH(IW$1,Mes!$C$3:$AV$3,0),FALSE),""))*1000)</f>
        <v>#VALUE!</v>
      </c>
      <c r="IX150" s="31" t="e">
        <f>((IFERROR(VLOOKUP($B149,Mes!$C$7:$AV$60,MATCH(IX$1,Mes!$C$3:$AV$3,0),FALSE),""))*1000)+((IFERROR(VLOOKUP($B149,Mes!$C$69:$AV$78,MATCH(IX$1,Mes!$C$3:$AV$3,0),FALSE),""))*1000)</f>
        <v>#VALUE!</v>
      </c>
      <c r="IY150" s="31" t="e">
        <f>((IFERROR(VLOOKUP($B149,Mes!$C$7:$AV$60,MATCH(IY$1,Mes!$C$3:$AV$3,0),FALSE),""))*1000)+((IFERROR(VLOOKUP($B149,Mes!$C$69:$AV$78,MATCH(IY$1,Mes!$C$3:$AV$3,0),FALSE),""))*1000)</f>
        <v>#VALUE!</v>
      </c>
      <c r="IZ150" s="31" t="e">
        <f>((IFERROR(VLOOKUP($B149,Mes!$C$7:$AV$60,MATCH(IZ$1,Mes!$C$3:$AV$3,0),FALSE),""))*1000)+((IFERROR(VLOOKUP($B149,Mes!$C$69:$AV$78,MATCH(IZ$1,Mes!$C$3:$AV$3,0),FALSE),""))*1000)</f>
        <v>#VALUE!</v>
      </c>
      <c r="JA150" s="31" t="e">
        <f>((IFERROR(VLOOKUP($B149,Mes!$C$7:$AV$60,MATCH(JA$1,Mes!$C$3:$AV$3,0),FALSE),""))*1000)+((IFERROR(VLOOKUP($B149,Mes!$C$69:$AV$78,MATCH(JA$1,Mes!$C$3:$AV$3,0),FALSE),""))*1000)</f>
        <v>#VALUE!</v>
      </c>
      <c r="JB150" s="31" t="e">
        <f>((IFERROR(VLOOKUP($B149,Mes!$C$7:$AV$60,MATCH(JB$1,Mes!$C$3:$AV$3,0),FALSE),""))*1000)+((IFERROR(VLOOKUP($B149,Mes!$C$69:$AV$78,MATCH(JB$1,Mes!$C$3:$AV$3,0),FALSE),""))*1000)</f>
        <v>#VALUE!</v>
      </c>
      <c r="JC150" s="31" t="e">
        <f>((IFERROR(VLOOKUP($B149,Mes!$C$7:$AV$60,MATCH(JC$1,Mes!$C$3:$AV$3,0),FALSE),""))*1000)+((IFERROR(VLOOKUP($B149,Mes!$C$69:$AV$78,MATCH(JC$1,Mes!$C$3:$AV$3,0),FALSE),""))*1000)</f>
        <v>#VALUE!</v>
      </c>
      <c r="JD150" s="31" t="e">
        <f>((IFERROR(VLOOKUP($B149,Mes!$C$7:$AV$60,MATCH(JD$1,Mes!$C$3:$AV$3,0),FALSE),""))*1000)+((IFERROR(VLOOKUP($B149,Mes!$C$69:$AV$78,MATCH(JD$1,Mes!$C$3:$AV$3,0),FALSE),""))*1000)</f>
        <v>#VALUE!</v>
      </c>
      <c r="JE150" s="31" t="e">
        <f>((IFERROR(VLOOKUP($B149,Mes!$C$7:$AV$60,MATCH(JE$1,Mes!$C$3:$AV$3,0),FALSE),""))*1000)+((IFERROR(VLOOKUP($B149,Mes!$C$69:$AV$78,MATCH(JE$1,Mes!$C$3:$AV$3,0),FALSE),""))*1000)</f>
        <v>#VALUE!</v>
      </c>
      <c r="JF150" s="31" t="e">
        <f>((IFERROR(VLOOKUP($B149,Mes!$C$7:$AV$60,MATCH(JF$1,Mes!$C$3:$AV$3,0),FALSE),""))*1000)+((IFERROR(VLOOKUP($B149,Mes!$C$69:$AV$78,MATCH(JF$1,Mes!$C$3:$AV$3,0),FALSE),""))*1000)</f>
        <v>#VALUE!</v>
      </c>
      <c r="JG150" s="31" t="e">
        <f>((IFERROR(VLOOKUP($B149,Mes!$C$7:$AV$60,MATCH(JG$1,Mes!$C$3:$AV$3,0),FALSE),""))*1000)+((IFERROR(VLOOKUP($B149,Mes!$C$69:$AV$78,MATCH(JG$1,Mes!$C$3:$AV$3,0),FALSE),""))*1000)</f>
        <v>#VALUE!</v>
      </c>
      <c r="JH150" s="31" t="e">
        <f>((IFERROR(VLOOKUP($B149,Mes!$C$7:$AV$60,MATCH(JH$1,Mes!$C$3:$AV$3,0),FALSE),""))*1000)+((IFERROR(VLOOKUP($B149,Mes!$C$69:$AV$78,MATCH(JH$1,Mes!$C$3:$AV$3,0),FALSE),""))*1000)</f>
        <v>#VALUE!</v>
      </c>
      <c r="JI150" s="31" t="e">
        <f>((IFERROR(VLOOKUP($B149,Mes!$C$7:$AV$60,MATCH(JI$1,Mes!$C$3:$AV$3,0),FALSE),""))*1000)+((IFERROR(VLOOKUP($B149,Mes!$C$69:$AV$78,MATCH(JI$1,Mes!$C$3:$AV$3,0),FALSE),""))*1000)</f>
        <v>#VALUE!</v>
      </c>
      <c r="JJ150" s="31" t="e">
        <f>((IFERROR(VLOOKUP($B149,Mes!$C$7:$AV$60,MATCH(JJ$1,Mes!$C$3:$AV$3,0),FALSE),""))*1000)+((IFERROR(VLOOKUP($B149,Mes!$C$69:$AV$78,MATCH(JJ$1,Mes!$C$3:$AV$3,0),FALSE),""))*1000)</f>
        <v>#VALUE!</v>
      </c>
      <c r="JK150" s="31" t="e">
        <f>((IFERROR(VLOOKUP($B149,Mes!$C$7:$AV$60,MATCH(JK$1,Mes!$C$3:$AV$3,0),FALSE),""))*1000)+((IFERROR(VLOOKUP($B149,Mes!$C$69:$AV$78,MATCH(JK$1,Mes!$C$3:$AV$3,0),FALSE),""))*1000)</f>
        <v>#VALUE!</v>
      </c>
      <c r="JL150" s="31" t="e">
        <f>((IFERROR(VLOOKUP($B149,Mes!$C$7:$AV$60,MATCH(JL$1,Mes!$C$3:$AV$3,0),FALSE),""))*1000)+((IFERROR(VLOOKUP($B149,Mes!$C$69:$AV$78,MATCH(JL$1,Mes!$C$3:$AV$3,0),FALSE),""))*1000)</f>
        <v>#VALUE!</v>
      </c>
      <c r="JM150" s="31" t="e">
        <f>((IFERROR(VLOOKUP($B149,Mes!$C$7:$AV$60,MATCH(JM$1,Mes!$C$3:$AV$3,0),FALSE),""))*1000)+((IFERROR(VLOOKUP($B149,Mes!$C$69:$AV$78,MATCH(JM$1,Mes!$C$3:$AV$3,0),FALSE),""))*1000)</f>
        <v>#VALUE!</v>
      </c>
      <c r="JN150" s="31" t="e">
        <f>((IFERROR(VLOOKUP($B149,Mes!$C$7:$AV$60,MATCH(JN$1,Mes!$C$3:$AV$3,0),FALSE),""))*1000)+((IFERROR(VLOOKUP($B149,Mes!$C$69:$AV$78,MATCH(JN$1,Mes!$C$3:$AV$3,0),FALSE),""))*1000)</f>
        <v>#VALUE!</v>
      </c>
      <c r="JO150" s="31" t="e">
        <f>((IFERROR(VLOOKUP($B149,Mes!$C$7:$AV$60,MATCH(JO$1,Mes!$C$3:$AV$3,0),FALSE),""))*1000)+((IFERROR(VLOOKUP($B149,Mes!$C$69:$AV$78,MATCH(JO$1,Mes!$C$3:$AV$3,0),FALSE),""))*1000)</f>
        <v>#VALUE!</v>
      </c>
      <c r="JP150" s="31" t="e">
        <f>((IFERROR(VLOOKUP($B149,Mes!$C$7:$AV$60,MATCH(JP$1,Mes!$C$3:$AV$3,0),FALSE),""))*1000)+((IFERROR(VLOOKUP($B149,Mes!$C$69:$AV$78,MATCH(JP$1,Mes!$C$3:$AV$3,0),FALSE),""))*1000)</f>
        <v>#VALUE!</v>
      </c>
      <c r="JQ150" s="31" t="e">
        <f>((IFERROR(VLOOKUP($B149,Mes!$C$7:$AV$60,MATCH(JQ$1,Mes!$C$3:$AV$3,0),FALSE),""))*1000)+((IFERROR(VLOOKUP($B149,Mes!$C$69:$AV$78,MATCH(JQ$1,Mes!$C$3:$AV$3,0),FALSE),""))*1000)</f>
        <v>#VALUE!</v>
      </c>
      <c r="JR150" s="31" t="e">
        <f>((IFERROR(VLOOKUP($B149,Mes!$C$7:$AV$60,MATCH(JR$1,Mes!$C$3:$AV$3,0),FALSE),""))*1000)+((IFERROR(VLOOKUP($B149,Mes!$C$69:$AV$78,MATCH(JR$1,Mes!$C$3:$AV$3,0),FALSE),""))*1000)</f>
        <v>#VALUE!</v>
      </c>
      <c r="JS150" s="31" t="e">
        <f>((IFERROR(VLOOKUP($B149,Mes!$C$7:$AV$60,MATCH(JS$1,Mes!$C$3:$AV$3,0),FALSE),""))*1000)+((IFERROR(VLOOKUP($B149,Mes!$C$69:$AV$78,MATCH(JS$1,Mes!$C$3:$AV$3,0),FALSE),""))*1000)</f>
        <v>#VALUE!</v>
      </c>
      <c r="JT150" s="31" t="e">
        <f>((IFERROR(VLOOKUP($B149,Mes!$C$7:$AV$60,MATCH(JT$1,Mes!$C$3:$AV$3,0),FALSE),""))*1000)+((IFERROR(VLOOKUP($B149,Mes!$C$69:$AV$78,MATCH(JT$1,Mes!$C$3:$AV$3,0),FALSE),""))*1000)</f>
        <v>#VALUE!</v>
      </c>
      <c r="JU150" s="31" t="e">
        <f>((IFERROR(VLOOKUP($B149,Mes!$C$7:$AV$60,MATCH(JU$1,Mes!$C$3:$AV$3,0),FALSE),""))*1000)+((IFERROR(VLOOKUP($B149,Mes!$C$69:$AV$78,MATCH(JU$1,Mes!$C$3:$AV$3,0),FALSE),""))*1000)</f>
        <v>#VALUE!</v>
      </c>
      <c r="JV150" s="30" t="e">
        <f>((IFERROR(VLOOKUP($B149,Mes!$C$7:$AV$60,MATCH(JV$1,Mes!$C$3:$AV$3,0),FALSE),""))*1000)+((IFERROR(VLOOKUP($B149,Mes!$C$69:$AV$78,MATCH(JV$1,Mes!$C$3:$AV$3,0),FALSE),""))*1000)</f>
        <v>#VALUE!</v>
      </c>
      <c r="JW150" s="30" t="e">
        <f>((IFERROR(VLOOKUP($B149,Mes!$C$7:$AV$60,MATCH(JW$1,Mes!$C$3:$AV$3,0),FALSE),""))*1000)+((IFERROR(VLOOKUP($B149,Mes!$C$69:$AV$78,MATCH(JW$1,Mes!$C$3:$AV$3,0),FALSE),""))*1000)</f>
        <v>#VALUE!</v>
      </c>
      <c r="JX150" s="30" t="e">
        <f>((IFERROR(VLOOKUP($B149,Mes!$C$7:$AV$60,MATCH(JX$1,Mes!$C$3:$AV$3,0),FALSE),""))*1000)+((IFERROR(VLOOKUP($B149,Mes!$C$69:$AV$78,MATCH(JX$1,Mes!$C$3:$AV$3,0),FALSE),""))*1000)</f>
        <v>#VALUE!</v>
      </c>
      <c r="JY150" s="30" t="e">
        <f>((IFERROR(VLOOKUP($B149,Mes!$C$7:$AV$60,MATCH(JY$1,Mes!$C$3:$AV$3,0),FALSE),""))*1000)+((IFERROR(VLOOKUP($B149,Mes!$C$69:$AV$78,MATCH(JY$1,Mes!$C$3:$AV$3,0),FALSE),""))*1000)</f>
        <v>#VALUE!</v>
      </c>
      <c r="JZ150" s="30" t="e">
        <f>((IFERROR(VLOOKUP($B149,Mes!$C$7:$AV$60,MATCH(JZ$1,Mes!$C$3:$AV$3,0),FALSE),""))*1000)+((IFERROR(VLOOKUP($B149,Mes!$C$69:$AV$78,MATCH(JZ$1,Mes!$C$3:$AV$3,0),FALSE),""))*1000)</f>
        <v>#VALUE!</v>
      </c>
      <c r="KA150" s="30" t="e">
        <f>((IFERROR(VLOOKUP($B149,Mes!$C$7:$AV$60,MATCH(KA$1,Mes!$C$3:$AV$3,0),FALSE),""))*1000)+((IFERROR(VLOOKUP($B149,Mes!$C$69:$AV$78,MATCH(KA$1,Mes!$C$3:$AV$3,0),FALSE),""))*1000)</f>
        <v>#VALUE!</v>
      </c>
      <c r="KB150" s="30" t="e">
        <f>((IFERROR(VLOOKUP($B149,Mes!$C$7:$AV$60,MATCH(KB$1,Mes!$C$3:$AV$3,0),FALSE),""))*1000)+((IFERROR(VLOOKUP($B149,Mes!$C$69:$AV$78,MATCH(KB$1,Mes!$C$3:$AV$3,0),FALSE),""))*1000)</f>
        <v>#VALUE!</v>
      </c>
      <c r="KC150" s="30" t="e">
        <f>((IFERROR(VLOOKUP($B149,Mes!$C$7:$AV$60,MATCH(KC$1,Mes!$C$3:$AV$3,0),FALSE),""))*1000)+((IFERROR(VLOOKUP($B149,Mes!$C$69:$AV$78,MATCH(KC$1,Mes!$C$3:$AV$3,0),FALSE),""))*1000)</f>
        <v>#VALUE!</v>
      </c>
      <c r="KD150" s="30" t="e">
        <f>((IFERROR(VLOOKUP($B149,Mes!$C$7:$AV$60,MATCH(KD$1,Mes!$C$3:$AV$3,0),FALSE),""))*1000)+((IFERROR(VLOOKUP($B149,Mes!$C$69:$AV$78,MATCH(KD$1,Mes!$C$3:$AV$3,0),FALSE),""))*1000)</f>
        <v>#VALUE!</v>
      </c>
      <c r="KE150" s="30" t="e">
        <f>((IFERROR(VLOOKUP($B149,Mes!$C$7:$AV$60,MATCH(KE$1,Mes!$C$3:$AV$3,0),FALSE),""))*1000)+((IFERROR(VLOOKUP($B149,Mes!$C$69:$AV$78,MATCH(KE$1,Mes!$C$3:$AV$3,0),FALSE),""))*1000)</f>
        <v>#VALUE!</v>
      </c>
      <c r="KF150" s="30" t="e">
        <f>((IFERROR(VLOOKUP($B149,Mes!$C$7:$AV$60,MATCH(KF$1,Mes!$C$3:$AV$3,0),FALSE),""))*1000)+((IFERROR(VLOOKUP($B149,Mes!$C$69:$AV$78,MATCH(KF$1,Mes!$C$3:$AV$3,0),FALSE),""))*1000)</f>
        <v>#VALUE!</v>
      </c>
      <c r="KG150" s="30" t="e">
        <f>((IFERROR(VLOOKUP($B149,Mes!$C$7:$AV$60,MATCH(KG$1,Mes!$C$3:$AV$3,0),FALSE),""))*1000)+((IFERROR(VLOOKUP($B149,Mes!$C$69:$AV$78,MATCH(KG$1,Mes!$C$3:$AV$3,0),FALSE),""))*1000)</f>
        <v>#VALUE!</v>
      </c>
      <c r="KH150" s="30" t="e">
        <f>((IFERROR(VLOOKUP($B149,Mes!$C$7:$AV$60,MATCH(KH$1,Mes!$C$3:$AV$3,0),FALSE),""))*1000)+((IFERROR(VLOOKUP($B149,Mes!$C$69:$AV$78,MATCH(KH$1,Mes!$C$3:$AV$3,0),FALSE),""))*1000)</f>
        <v>#VALUE!</v>
      </c>
      <c r="KI150" s="30" t="e">
        <f>((IFERROR(VLOOKUP($B149,Mes!$C$7:$AV$60,MATCH(KI$1,Mes!$C$3:$AV$3,0),FALSE),""))*1000)+((IFERROR(VLOOKUP($B149,Mes!$C$69:$AV$78,MATCH(KI$1,Mes!$C$3:$AV$3,0),FALSE),""))*1000)</f>
        <v>#VALUE!</v>
      </c>
      <c r="KJ150" s="30" t="e">
        <f>((IFERROR(VLOOKUP($B149,Mes!$C$7:$AV$60,MATCH(KJ$1,Mes!$C$3:$AV$3,0),FALSE),""))*1000)+((IFERROR(VLOOKUP($B149,Mes!$C$69:$AV$78,MATCH(KJ$1,Mes!$C$3:$AV$3,0),FALSE),""))*1000)</f>
        <v>#VALUE!</v>
      </c>
      <c r="KK150" s="30" t="e">
        <f>((IFERROR(VLOOKUP($B149,Mes!$C$7:$AV$60,MATCH(KK$1,Mes!$C$3:$AV$3,0),FALSE),""))*1000)+((IFERROR(VLOOKUP($B149,Mes!$C$69:$AV$78,MATCH(KK$1,Mes!$C$3:$AV$3,0),FALSE),""))*1000)</f>
        <v>#VALUE!</v>
      </c>
      <c r="KL150" s="30" t="e">
        <f>((IFERROR(VLOOKUP($B149,Mes!$C$7:$AV$60,MATCH(KL$1,Mes!$C$3:$AV$3,0),FALSE),""))*1000)+((IFERROR(VLOOKUP($B149,Mes!$C$69:$AV$78,MATCH(KL$1,Mes!$C$3:$AV$3,0),FALSE),""))*1000)</f>
        <v>#VALUE!</v>
      </c>
      <c r="KM150" s="30" t="e">
        <f>((IFERROR(VLOOKUP($B149,Mes!$C$7:$AV$60,MATCH(KM$1,Mes!$C$3:$AV$3,0),FALSE),""))*1000)+((IFERROR(VLOOKUP($B149,Mes!$C$69:$AV$78,MATCH(KM$1,Mes!$C$3:$AV$3,0),FALSE),""))*1000)</f>
        <v>#VALUE!</v>
      </c>
      <c r="KN150" s="30" t="e">
        <f>((IFERROR(VLOOKUP($B149,Mes!$C$7:$AV$60,MATCH(KN$1,Mes!$C$3:$AV$3,0),FALSE),""))*1000)+((IFERROR(VLOOKUP($B149,Mes!$C$69:$AV$78,MATCH(KN$1,Mes!$C$3:$AV$3,0),FALSE),""))*1000)</f>
        <v>#VALUE!</v>
      </c>
      <c r="KO150" s="30" t="e">
        <f>((IFERROR(VLOOKUP($B149,Mes!$C$7:$AV$60,MATCH(KO$1,Mes!$C$3:$AV$3,0),FALSE),""))*1000)+((IFERROR(VLOOKUP($B149,Mes!$C$69:$AV$78,MATCH(KO$1,Mes!$C$3:$AV$3,0),FALSE),""))*1000)</f>
        <v>#VALUE!</v>
      </c>
      <c r="KP150" s="30" t="e">
        <f>((IFERROR(VLOOKUP($B149,Mes!$C$7:$AV$60,MATCH(KP$1,Mes!$C$3:$AV$3,0),FALSE),""))*1000)+((IFERROR(VLOOKUP($B149,Mes!$C$69:$AV$78,MATCH(KP$1,Mes!$C$3:$AV$3,0),FALSE),""))*1000)</f>
        <v>#VALUE!</v>
      </c>
      <c r="KQ150" s="30" t="e">
        <f>((IFERROR(VLOOKUP($B149,Mes!$C$7:$AV$60,MATCH(KQ$1,Mes!$C$3:$AV$3,0),FALSE),""))*1000)+((IFERROR(VLOOKUP($B149,Mes!$C$69:$AV$78,MATCH(KQ$1,Mes!$C$3:$AV$3,0),FALSE),""))*1000)</f>
        <v>#VALUE!</v>
      </c>
      <c r="KR150" s="30" t="e">
        <f>((IFERROR(VLOOKUP($B149,Mes!$C$7:$AV$60,MATCH(KR$1,Mes!$C$3:$AV$3,0),FALSE),""))*1000)+((IFERROR(VLOOKUP($B149,Mes!$C$69:$AV$78,MATCH(KR$1,Mes!$C$3:$AV$3,0),FALSE),""))*1000)</f>
        <v>#VALUE!</v>
      </c>
      <c r="KS150" s="30" t="e">
        <f>((IFERROR(VLOOKUP($B149,Mes!$C$7:$AV$60,MATCH(KS$1,Mes!$C$3:$AV$3,0),FALSE),""))*1000)+((IFERROR(VLOOKUP($B149,Mes!$C$69:$AV$78,MATCH(KS$1,Mes!$C$3:$AV$3,0),FALSE),""))*1000)</f>
        <v>#VALUE!</v>
      </c>
      <c r="KT150" s="30" t="e">
        <f>((IFERROR(VLOOKUP($B149,Mes!$C$7:$AV$60,MATCH(KT$1,Mes!$C$3:$AV$3,0),FALSE),""))*1000)+((IFERROR(VLOOKUP($B149,Mes!$C$69:$AV$78,MATCH(KT$1,Mes!$C$3:$AV$3,0),FALSE),""))*1000)</f>
        <v>#VALUE!</v>
      </c>
      <c r="KU150" s="30" t="e">
        <f>((IFERROR(VLOOKUP($B149,Mes!$C$7:$AV$60,MATCH(KU$1,Mes!$C$3:$AV$3,0),FALSE),""))*1000)+((IFERROR(VLOOKUP($B149,Mes!$C$69:$AV$78,MATCH(KU$1,Mes!$C$3:$AV$3,0),FALSE),""))*1000)</f>
        <v>#VALUE!</v>
      </c>
      <c r="KV150" s="30" t="e">
        <f>((IFERROR(VLOOKUP($B149,Mes!$C$7:$AV$60,MATCH(KV$1,Mes!$C$3:$AV$3,0),FALSE),""))*1000)+((IFERROR(VLOOKUP($B149,Mes!$C$69:$AV$78,MATCH(KV$1,Mes!$C$3:$AV$3,0),FALSE),""))*1000)</f>
        <v>#VALUE!</v>
      </c>
      <c r="KW150" s="30" t="e">
        <f>((IFERROR(VLOOKUP($B149,Mes!$C$7:$AV$60,MATCH(KW$1,Mes!$C$3:$AV$3,0),FALSE),""))*1000)+((IFERROR(VLOOKUP($B149,Mes!$C$69:$AV$78,MATCH(KW$1,Mes!$C$3:$AV$3,0),FALSE),""))*1000)</f>
        <v>#VALUE!</v>
      </c>
      <c r="KX150" s="30" t="e">
        <f>((IFERROR(VLOOKUP($B149,Mes!$C$7:$AV$60,MATCH(KX$1,Mes!$C$3:$AV$3,0),FALSE),""))*1000)+((IFERROR(VLOOKUP($B149,Mes!$C$69:$AV$78,MATCH(KX$1,Mes!$C$3:$AV$3,0),FALSE),""))*1000)</f>
        <v>#VALUE!</v>
      </c>
      <c r="KY150" s="30" t="e">
        <f>((IFERROR(VLOOKUP($B149,Mes!$C$7:$AV$60,MATCH(KY$1,Mes!$C$3:$AV$3,0),FALSE),""))*1000)+((IFERROR(VLOOKUP($B149,Mes!$C$69:$AV$78,MATCH(KY$1,Mes!$C$3:$AV$3,0),FALSE),""))*1000)</f>
        <v>#VALUE!</v>
      </c>
      <c r="KZ150" s="30" t="e">
        <f>((IFERROR(VLOOKUP($B149,Mes!$C$7:$AV$60,MATCH(KZ$1,Mes!$C$3:$AV$3,0),FALSE),""))*1000)+((IFERROR(VLOOKUP($B149,Mes!$C$69:$AV$78,MATCH(KZ$1,Mes!$C$3:$AV$3,0),FALSE),""))*1000)</f>
        <v>#VALUE!</v>
      </c>
      <c r="LA150" s="31" t="e">
        <f>((IFERROR(VLOOKUP($B149,Mes!$C$7:$AV$60,MATCH(LA$1,Mes!$C$3:$AV$3,0),FALSE),""))*1000)+((IFERROR(VLOOKUP($B149,Mes!$C$69:$AV$78,MATCH(LA$1,Mes!$C$3:$AV$3,0),FALSE),""))*1000)</f>
        <v>#VALUE!</v>
      </c>
      <c r="LB150" s="31" t="e">
        <f>((IFERROR(VLOOKUP($B149,Mes!$C$7:$AV$60,MATCH(LB$1,Mes!$C$3:$AV$3,0),FALSE),""))*1000)+((IFERROR(VLOOKUP($B149,Mes!$C$69:$AV$78,MATCH(LB$1,Mes!$C$3:$AV$3,0),FALSE),""))*1000)</f>
        <v>#VALUE!</v>
      </c>
      <c r="LC150" s="31" t="e">
        <f>((IFERROR(VLOOKUP($B149,Mes!$C$7:$AV$60,MATCH(LC$1,Mes!$C$3:$AV$3,0),FALSE),""))*1000)+((IFERROR(VLOOKUP($B149,Mes!$C$69:$AV$78,MATCH(LC$1,Mes!$C$3:$AV$3,0),FALSE),""))*1000)</f>
        <v>#VALUE!</v>
      </c>
      <c r="LD150" s="31" t="e">
        <f>((IFERROR(VLOOKUP($B149,Mes!$C$7:$AV$60,MATCH(LD$1,Mes!$C$3:$AV$3,0),FALSE),""))*1000)+((IFERROR(VLOOKUP($B149,Mes!$C$69:$AV$78,MATCH(LD$1,Mes!$C$3:$AV$3,0),FALSE),""))*1000)</f>
        <v>#VALUE!</v>
      </c>
      <c r="LE150" s="31" t="e">
        <f>((IFERROR(VLOOKUP($B149,Mes!$C$7:$AV$60,MATCH(LE$1,Mes!$C$3:$AV$3,0),FALSE),""))*1000)+((IFERROR(VLOOKUP($B149,Mes!$C$69:$AV$78,MATCH(LE$1,Mes!$C$3:$AV$3,0),FALSE),""))*1000)</f>
        <v>#VALUE!</v>
      </c>
      <c r="LF150" s="31" t="e">
        <f>((IFERROR(VLOOKUP($B149,Mes!$C$7:$AV$60,MATCH(LF$1,Mes!$C$3:$AV$3,0),FALSE),""))*1000)+((IFERROR(VLOOKUP($B149,Mes!$C$69:$AV$78,MATCH(LF$1,Mes!$C$3:$AV$3,0),FALSE),""))*1000)</f>
        <v>#VALUE!</v>
      </c>
      <c r="LG150" s="31" t="e">
        <f>((IFERROR(VLOOKUP($B149,Mes!$C$7:$AV$60,MATCH(LG$1,Mes!$C$3:$AV$3,0),FALSE),""))*1000)+((IFERROR(VLOOKUP($B149,Mes!$C$69:$AV$78,MATCH(LG$1,Mes!$C$3:$AV$3,0),FALSE),""))*1000)</f>
        <v>#VALUE!</v>
      </c>
      <c r="LH150" s="31" t="e">
        <f>((IFERROR(VLOOKUP($B149,Mes!$C$7:$AV$60,MATCH(LH$1,Mes!$C$3:$AV$3,0),FALSE),""))*1000)+((IFERROR(VLOOKUP($B149,Mes!$C$69:$AV$78,MATCH(LH$1,Mes!$C$3:$AV$3,0),FALSE),""))*1000)</f>
        <v>#VALUE!</v>
      </c>
      <c r="LI150" s="31" t="e">
        <f>((IFERROR(VLOOKUP($B149,Mes!$C$7:$AV$60,MATCH(LI$1,Mes!$C$3:$AV$3,0),FALSE),""))*1000)+((IFERROR(VLOOKUP($B149,Mes!$C$69:$AV$78,MATCH(LI$1,Mes!$C$3:$AV$3,0),FALSE),""))*1000)</f>
        <v>#VALUE!</v>
      </c>
      <c r="LJ150" s="31" t="e">
        <f>((IFERROR(VLOOKUP($B149,Mes!$C$7:$AV$60,MATCH(LJ$1,Mes!$C$3:$AV$3,0),FALSE),""))*1000)+((IFERROR(VLOOKUP($B149,Mes!$C$69:$AV$78,MATCH(LJ$1,Mes!$C$3:$AV$3,0),FALSE),""))*1000)</f>
        <v>#VALUE!</v>
      </c>
      <c r="LK150" s="31" t="e">
        <f>((IFERROR(VLOOKUP($B149,Mes!$C$7:$AV$60,MATCH(LK$1,Mes!$C$3:$AV$3,0),FALSE),""))*1000)+((IFERROR(VLOOKUP($B149,Mes!$C$69:$AV$78,MATCH(LK$1,Mes!$C$3:$AV$3,0),FALSE),""))*1000)</f>
        <v>#VALUE!</v>
      </c>
      <c r="LL150" s="31" t="e">
        <f>((IFERROR(VLOOKUP($B149,Mes!$C$7:$AV$60,MATCH(LL$1,Mes!$C$3:$AV$3,0),FALSE),""))*1000)+((IFERROR(VLOOKUP($B149,Mes!$C$69:$AV$78,MATCH(LL$1,Mes!$C$3:$AV$3,0),FALSE),""))*1000)</f>
        <v>#VALUE!</v>
      </c>
      <c r="LM150" s="31" t="e">
        <f>((IFERROR(VLOOKUP($B149,Mes!$C$7:$AV$60,MATCH(LM$1,Mes!$C$3:$AV$3,0),FALSE),""))*1000)+((IFERROR(VLOOKUP($B149,Mes!$C$69:$AV$78,MATCH(LM$1,Mes!$C$3:$AV$3,0),FALSE),""))*1000)</f>
        <v>#VALUE!</v>
      </c>
      <c r="LN150" s="31" t="e">
        <f>((IFERROR(VLOOKUP($B149,Mes!$C$7:$AV$60,MATCH(LN$1,Mes!$C$3:$AV$3,0),FALSE),""))*1000)+((IFERROR(VLOOKUP($B149,Mes!$C$69:$AV$78,MATCH(LN$1,Mes!$C$3:$AV$3,0),FALSE),""))*1000)</f>
        <v>#VALUE!</v>
      </c>
      <c r="LO150" s="31" t="e">
        <f>((IFERROR(VLOOKUP($B149,Mes!$C$7:$AV$60,MATCH(LO$1,Mes!$C$3:$AV$3,0),FALSE),""))*1000)+((IFERROR(VLOOKUP($B149,Mes!$C$69:$AV$78,MATCH(LO$1,Mes!$C$3:$AV$3,0),FALSE),""))*1000)</f>
        <v>#VALUE!</v>
      </c>
      <c r="LP150" s="31" t="e">
        <f>((IFERROR(VLOOKUP($B149,Mes!$C$7:$AV$60,MATCH(LP$1,Mes!$C$3:$AV$3,0),FALSE),""))*1000)+((IFERROR(VLOOKUP($B149,Mes!$C$69:$AV$78,MATCH(LP$1,Mes!$C$3:$AV$3,0),FALSE),""))*1000)</f>
        <v>#VALUE!</v>
      </c>
      <c r="LQ150" s="31" t="e">
        <f>((IFERROR(VLOOKUP($B149,Mes!$C$7:$AV$60,MATCH(LQ$1,Mes!$C$3:$AV$3,0),FALSE),""))*1000)+((IFERROR(VLOOKUP($B149,Mes!$C$69:$AV$78,MATCH(LQ$1,Mes!$C$3:$AV$3,0),FALSE),""))*1000)</f>
        <v>#VALUE!</v>
      </c>
      <c r="LR150" s="31" t="e">
        <f>((IFERROR(VLOOKUP($B149,Mes!$C$7:$AV$60,MATCH(LR$1,Mes!$C$3:$AV$3,0),FALSE),""))*1000)+((IFERROR(VLOOKUP($B149,Mes!$C$69:$AV$78,MATCH(LR$1,Mes!$C$3:$AV$3,0),FALSE),""))*1000)</f>
        <v>#VALUE!</v>
      </c>
      <c r="LS150" s="31" t="e">
        <f>((IFERROR(VLOOKUP($B149,Mes!$C$7:$AV$60,MATCH(LS$1,Mes!$C$3:$AV$3,0),FALSE),""))*1000)+((IFERROR(VLOOKUP($B149,Mes!$C$69:$AV$78,MATCH(LS$1,Mes!$C$3:$AV$3,0),FALSE),""))*1000)</f>
        <v>#VALUE!</v>
      </c>
      <c r="LT150" s="31" t="e">
        <f>((IFERROR(VLOOKUP($B149,Mes!$C$7:$AV$60,MATCH(LT$1,Mes!$C$3:$AV$3,0),FALSE),""))*1000)+((IFERROR(VLOOKUP($B149,Mes!$C$69:$AV$78,MATCH(LT$1,Mes!$C$3:$AV$3,0),FALSE),""))*1000)</f>
        <v>#VALUE!</v>
      </c>
      <c r="LU150" s="31" t="e">
        <f>((IFERROR(VLOOKUP($B149,Mes!$C$7:$AV$60,MATCH(LU$1,Mes!$C$3:$AV$3,0),FALSE),""))*1000)+((IFERROR(VLOOKUP($B149,Mes!$C$69:$AV$78,MATCH(LU$1,Mes!$C$3:$AV$3,0),FALSE),""))*1000)</f>
        <v>#VALUE!</v>
      </c>
      <c r="LV150" s="31" t="e">
        <f>((IFERROR(VLOOKUP($B149,Mes!$C$7:$AV$60,MATCH(LV$1,Mes!$C$3:$AV$3,0),FALSE),""))*1000)+((IFERROR(VLOOKUP($B149,Mes!$C$69:$AV$78,MATCH(LV$1,Mes!$C$3:$AV$3,0),FALSE),""))*1000)</f>
        <v>#VALUE!</v>
      </c>
      <c r="LW150" s="31" t="e">
        <f>((IFERROR(VLOOKUP($B149,Mes!$C$7:$AV$60,MATCH(LW$1,Mes!$C$3:$AV$3,0),FALSE),""))*1000)+((IFERROR(VLOOKUP($B149,Mes!$C$69:$AV$78,MATCH(LW$1,Mes!$C$3:$AV$3,0),FALSE),""))*1000)</f>
        <v>#VALUE!</v>
      </c>
      <c r="LX150" s="31" t="e">
        <f>((IFERROR(VLOOKUP($B149,Mes!$C$7:$AV$60,MATCH(LX$1,Mes!$C$3:$AV$3,0),FALSE),""))*1000)+((IFERROR(VLOOKUP($B149,Mes!$C$69:$AV$78,MATCH(LX$1,Mes!$C$3:$AV$3,0),FALSE),""))*1000)</f>
        <v>#VALUE!</v>
      </c>
      <c r="LY150" s="31" t="e">
        <f>((IFERROR(VLOOKUP($B149,Mes!$C$7:$AV$60,MATCH(LY$1,Mes!$C$3:$AV$3,0),FALSE),""))*1000)+((IFERROR(VLOOKUP($B149,Mes!$C$69:$AV$78,MATCH(LY$1,Mes!$C$3:$AV$3,0),FALSE),""))*1000)</f>
        <v>#VALUE!</v>
      </c>
      <c r="LZ150" s="31" t="e">
        <f>((IFERROR(VLOOKUP($B149,Mes!$C$7:$AV$60,MATCH(LZ$1,Mes!$C$3:$AV$3,0),FALSE),""))*1000)+((IFERROR(VLOOKUP($B149,Mes!$C$69:$AV$78,MATCH(LZ$1,Mes!$C$3:$AV$3,0),FALSE),""))*1000)</f>
        <v>#VALUE!</v>
      </c>
      <c r="MA150" s="31" t="e">
        <f>((IFERROR(VLOOKUP($B149,Mes!$C$7:$AV$60,MATCH(MA$1,Mes!$C$3:$AV$3,0),FALSE),""))*1000)+((IFERROR(VLOOKUP($B149,Mes!$C$69:$AV$78,MATCH(MA$1,Mes!$C$3:$AV$3,0),FALSE),""))*1000)</f>
        <v>#VALUE!</v>
      </c>
      <c r="MB150" s="31" t="e">
        <f>((IFERROR(VLOOKUP($B149,Mes!$C$7:$AV$60,MATCH(MB$1,Mes!$C$3:$AV$3,0),FALSE),""))*1000)+((IFERROR(VLOOKUP($B149,Mes!$C$69:$AV$78,MATCH(MB$1,Mes!$C$3:$AV$3,0),FALSE),""))*1000)</f>
        <v>#VALUE!</v>
      </c>
      <c r="MC150" s="31" t="e">
        <f>((IFERROR(VLOOKUP($B149,Mes!$C$7:$AV$60,MATCH(MC$1,Mes!$C$3:$AV$3,0),FALSE),""))*1000)+((IFERROR(VLOOKUP($B149,Mes!$C$69:$AV$78,MATCH(MC$1,Mes!$C$3:$AV$3,0),FALSE),""))*1000)</f>
        <v>#VALUE!</v>
      </c>
      <c r="MD150" s="31" t="e">
        <f>((IFERROR(VLOOKUP($B149,Mes!$C$7:$AV$60,MATCH(MD$1,Mes!$C$3:$AV$3,0),FALSE),""))*1000)+((IFERROR(VLOOKUP($B149,Mes!$C$69:$AV$78,MATCH(MD$1,Mes!$C$3:$AV$3,0),FALSE),""))*1000)</f>
        <v>#VALUE!</v>
      </c>
      <c r="ME150" s="30" t="e">
        <f>((IFERROR(VLOOKUP($B149,Mes!$C$7:$AV$60,MATCH(ME$1,Mes!$C$3:$AV$3,0),FALSE),""))*1000)+((IFERROR(VLOOKUP($B149,Mes!$C$69:$AV$78,MATCH(ME$1,Mes!$C$3:$AV$3,0),FALSE),""))*1000)</f>
        <v>#VALUE!</v>
      </c>
      <c r="MF150" s="30" t="e">
        <f>((IFERROR(VLOOKUP($B149,Mes!$C$7:$AV$60,MATCH(MF$1,Mes!$C$3:$AV$3,0),FALSE),""))*1000)+((IFERROR(VLOOKUP($B149,Mes!$C$69:$AV$78,MATCH(MF$1,Mes!$C$3:$AV$3,0),FALSE),""))*1000)</f>
        <v>#VALUE!</v>
      </c>
      <c r="MG150" s="30" t="e">
        <f>((IFERROR(VLOOKUP($B149,Mes!$C$7:$AV$60,MATCH(MG$1,Mes!$C$3:$AV$3,0),FALSE),""))*1000)+((IFERROR(VLOOKUP($B149,Mes!$C$69:$AV$78,MATCH(MG$1,Mes!$C$3:$AV$3,0),FALSE),""))*1000)</f>
        <v>#VALUE!</v>
      </c>
      <c r="MH150" s="30" t="e">
        <f>((IFERROR(VLOOKUP($B149,Mes!$C$7:$AV$60,MATCH(MH$1,Mes!$C$3:$AV$3,0),FALSE),""))*1000)+((IFERROR(VLOOKUP($B149,Mes!$C$69:$AV$78,MATCH(MH$1,Mes!$C$3:$AV$3,0),FALSE),""))*1000)</f>
        <v>#VALUE!</v>
      </c>
      <c r="MI150" s="30" t="e">
        <f>((IFERROR(VLOOKUP($B149,Mes!$C$7:$AV$60,MATCH(MI$1,Mes!$C$3:$AV$3,0),FALSE),""))*1000)+((IFERROR(VLOOKUP($B149,Mes!$C$69:$AV$78,MATCH(MI$1,Mes!$C$3:$AV$3,0),FALSE),""))*1000)</f>
        <v>#VALUE!</v>
      </c>
      <c r="MJ150" s="30" t="e">
        <f>((IFERROR(VLOOKUP($B149,Mes!$C$7:$AV$60,MATCH(MJ$1,Mes!$C$3:$AV$3,0),FALSE),""))*1000)+((IFERROR(VLOOKUP($B149,Mes!$C$69:$AV$78,MATCH(MJ$1,Mes!$C$3:$AV$3,0),FALSE),""))*1000)</f>
        <v>#VALUE!</v>
      </c>
      <c r="MK150" s="30" t="e">
        <f>((IFERROR(VLOOKUP($B149,Mes!$C$7:$AV$60,MATCH(MK$1,Mes!$C$3:$AV$3,0),FALSE),""))*1000)+((IFERROR(VLOOKUP($B149,Mes!$C$69:$AV$78,MATCH(MK$1,Mes!$C$3:$AV$3,0),FALSE),""))*1000)</f>
        <v>#VALUE!</v>
      </c>
      <c r="ML150" s="30" t="e">
        <f>((IFERROR(VLOOKUP($B149,Mes!$C$7:$AV$60,MATCH(ML$1,Mes!$C$3:$AV$3,0),FALSE),""))*1000)+((IFERROR(VLOOKUP($B149,Mes!$C$69:$AV$78,MATCH(ML$1,Mes!$C$3:$AV$3,0),FALSE),""))*1000)</f>
        <v>#VALUE!</v>
      </c>
      <c r="MM150" s="30" t="e">
        <f>((IFERROR(VLOOKUP($B149,Mes!$C$7:$AV$60,MATCH(MM$1,Mes!$C$3:$AV$3,0),FALSE),""))*1000)+((IFERROR(VLOOKUP($B149,Mes!$C$69:$AV$78,MATCH(MM$1,Mes!$C$3:$AV$3,0),FALSE),""))*1000)</f>
        <v>#VALUE!</v>
      </c>
      <c r="MN150" s="30" t="e">
        <f>((IFERROR(VLOOKUP($B149,Mes!$C$7:$AV$60,MATCH(MN$1,Mes!$C$3:$AV$3,0),FALSE),""))*1000)+((IFERROR(VLOOKUP($B149,Mes!$C$69:$AV$78,MATCH(MN$1,Mes!$C$3:$AV$3,0),FALSE),""))*1000)</f>
        <v>#VALUE!</v>
      </c>
      <c r="MO150" s="30" t="e">
        <f>((IFERROR(VLOOKUP($B149,Mes!$C$7:$AV$60,MATCH(MO$1,Mes!$C$3:$AV$3,0),FALSE),""))*1000)+((IFERROR(VLOOKUP($B149,Mes!$C$69:$AV$78,MATCH(MO$1,Mes!$C$3:$AV$3,0),FALSE),""))*1000)</f>
        <v>#VALUE!</v>
      </c>
      <c r="MP150" s="30" t="e">
        <f>((IFERROR(VLOOKUP($B149,Mes!$C$7:$AV$60,MATCH(MP$1,Mes!$C$3:$AV$3,0),FALSE),""))*1000)+((IFERROR(VLOOKUP($B149,Mes!$C$69:$AV$78,MATCH(MP$1,Mes!$C$3:$AV$3,0),FALSE),""))*1000)</f>
        <v>#VALUE!</v>
      </c>
      <c r="MQ150" s="30" t="e">
        <f>((IFERROR(VLOOKUP($B149,Mes!$C$7:$AV$60,MATCH(MQ$1,Mes!$C$3:$AV$3,0),FALSE),""))*1000)+((IFERROR(VLOOKUP($B149,Mes!$C$69:$AV$78,MATCH(MQ$1,Mes!$C$3:$AV$3,0),FALSE),""))*1000)</f>
        <v>#VALUE!</v>
      </c>
      <c r="MR150" s="30" t="e">
        <f>((IFERROR(VLOOKUP($B149,Mes!$C$7:$AV$60,MATCH(MR$1,Mes!$C$3:$AV$3,0),FALSE),""))*1000)+((IFERROR(VLOOKUP($B149,Mes!$C$69:$AV$78,MATCH(MR$1,Mes!$C$3:$AV$3,0),FALSE),""))*1000)</f>
        <v>#VALUE!</v>
      </c>
      <c r="MS150" s="30" t="e">
        <f>((IFERROR(VLOOKUP($B149,Mes!$C$7:$AV$60,MATCH(MS$1,Mes!$C$3:$AV$3,0),FALSE),""))*1000)+((IFERROR(VLOOKUP($B149,Mes!$C$69:$AV$78,MATCH(MS$1,Mes!$C$3:$AV$3,0),FALSE),""))*1000)</f>
        <v>#VALUE!</v>
      </c>
      <c r="MT150" s="30" t="e">
        <f>((IFERROR(VLOOKUP($B149,Mes!$C$7:$AV$60,MATCH(MT$1,Mes!$C$3:$AV$3,0),FALSE),""))*1000)+((IFERROR(VLOOKUP($B149,Mes!$C$69:$AV$78,MATCH(MT$1,Mes!$C$3:$AV$3,0),FALSE),""))*1000)</f>
        <v>#VALUE!</v>
      </c>
      <c r="MU150" s="30" t="e">
        <f>((IFERROR(VLOOKUP($B149,Mes!$C$7:$AV$60,MATCH(MU$1,Mes!$C$3:$AV$3,0),FALSE),""))*1000)+((IFERROR(VLOOKUP($B149,Mes!$C$69:$AV$78,MATCH(MU$1,Mes!$C$3:$AV$3,0),FALSE),""))*1000)</f>
        <v>#VALUE!</v>
      </c>
      <c r="MV150" s="30" t="e">
        <f>((IFERROR(VLOOKUP($B149,Mes!$C$7:$AV$60,MATCH(MV$1,Mes!$C$3:$AV$3,0),FALSE),""))*1000)+((IFERROR(VLOOKUP($B149,Mes!$C$69:$AV$78,MATCH(MV$1,Mes!$C$3:$AV$3,0),FALSE),""))*1000)</f>
        <v>#VALUE!</v>
      </c>
      <c r="MW150" s="30" t="e">
        <f>((IFERROR(VLOOKUP($B149,Mes!$C$7:$AV$60,MATCH(MW$1,Mes!$C$3:$AV$3,0),FALSE),""))*1000)+((IFERROR(VLOOKUP($B149,Mes!$C$69:$AV$78,MATCH(MW$1,Mes!$C$3:$AV$3,0),FALSE),""))*1000)</f>
        <v>#VALUE!</v>
      </c>
      <c r="MX150" s="30" t="e">
        <f>((IFERROR(VLOOKUP($B149,Mes!$C$7:$AV$60,MATCH(MX$1,Mes!$C$3:$AV$3,0),FALSE),""))*1000)+((IFERROR(VLOOKUP($B149,Mes!$C$69:$AV$78,MATCH(MX$1,Mes!$C$3:$AV$3,0),FALSE),""))*1000)</f>
        <v>#VALUE!</v>
      </c>
      <c r="MY150" s="30" t="e">
        <f>((IFERROR(VLOOKUP($B149,Mes!$C$7:$AV$60,MATCH(MY$1,Mes!$C$3:$AV$3,0),FALSE),""))*1000)+((IFERROR(VLOOKUP($B149,Mes!$C$69:$AV$78,MATCH(MY$1,Mes!$C$3:$AV$3,0),FALSE),""))*1000)</f>
        <v>#VALUE!</v>
      </c>
      <c r="MZ150" s="30" t="e">
        <f>((IFERROR(VLOOKUP($B149,Mes!$C$7:$AV$60,MATCH(MZ$1,Mes!$C$3:$AV$3,0),FALSE),""))*1000)+((IFERROR(VLOOKUP($B149,Mes!$C$69:$AV$78,MATCH(MZ$1,Mes!$C$3:$AV$3,0),FALSE),""))*1000)</f>
        <v>#VALUE!</v>
      </c>
      <c r="NA150" s="30" t="e">
        <f>((IFERROR(VLOOKUP($B149,Mes!$C$7:$AV$60,MATCH(NA$1,Mes!$C$3:$AV$3,0),FALSE),""))*1000)+((IFERROR(VLOOKUP($B149,Mes!$C$69:$AV$78,MATCH(NA$1,Mes!$C$3:$AV$3,0),FALSE),""))*1000)</f>
        <v>#VALUE!</v>
      </c>
      <c r="NB150" s="30" t="e">
        <f>((IFERROR(VLOOKUP($B149,Mes!$C$7:$AV$60,MATCH(NB$1,Mes!$C$3:$AV$3,0),FALSE),""))*1000)+((IFERROR(VLOOKUP($B149,Mes!$C$69:$AV$78,MATCH(NB$1,Mes!$C$3:$AV$3,0),FALSE),""))*1000)</f>
        <v>#VALUE!</v>
      </c>
      <c r="NC150" s="30" t="e">
        <f>((IFERROR(VLOOKUP($B149,Mes!$C$7:$AV$60,MATCH(NC$1,Mes!$C$3:$AV$3,0),FALSE),""))*1000)+((IFERROR(VLOOKUP($B149,Mes!$C$69:$AV$78,MATCH(NC$1,Mes!$C$3:$AV$3,0),FALSE),""))*1000)</f>
        <v>#VALUE!</v>
      </c>
      <c r="ND150" s="30" t="e">
        <f>((IFERROR(VLOOKUP($B149,Mes!$C$7:$AV$60,MATCH(ND$1,Mes!$C$3:$AV$3,0),FALSE),""))*1000)+((IFERROR(VLOOKUP($B149,Mes!$C$69:$AV$78,MATCH(ND$1,Mes!$C$3:$AV$3,0),FALSE),""))*1000)</f>
        <v>#VALUE!</v>
      </c>
      <c r="NE150" s="30" t="e">
        <f>((IFERROR(VLOOKUP($B149,Mes!$C$7:$AV$60,MATCH(NE$1,Mes!$C$3:$AV$3,0),FALSE),""))*1000)+((IFERROR(VLOOKUP($B149,Mes!$C$69:$AV$78,MATCH(NE$1,Mes!$C$3:$AV$3,0),FALSE),""))*1000)</f>
        <v>#VALUE!</v>
      </c>
      <c r="NF150" s="30" t="e">
        <f>((IFERROR(VLOOKUP($B149,Mes!$C$7:$AV$60,MATCH(NF$1,Mes!$C$3:$AV$3,0),FALSE),""))*1000)+((IFERROR(VLOOKUP($B149,Mes!$C$69:$AV$78,MATCH(NF$1,Mes!$C$3:$AV$3,0),FALSE),""))*1000)</f>
        <v>#VALUE!</v>
      </c>
      <c r="NG150" s="30" t="e">
        <f>((IFERROR(VLOOKUP($B149,Mes!$C$7:$AV$60,MATCH(NG$1,Mes!$C$3:$AV$3,0),FALSE),""))*1000)+((IFERROR(VLOOKUP($B149,Mes!$C$69:$AV$78,MATCH(NG$1,Mes!$C$3:$AV$3,0),FALSE),""))*1000)</f>
        <v>#VALUE!</v>
      </c>
      <c r="NH150" s="30" t="e">
        <f>((IFERROR(VLOOKUP($B149,Mes!$C$7:$AV$60,MATCH(NH$1,Mes!$C$3:$AV$3,0),FALSE),""))*1000)+((IFERROR(VLOOKUP($B149,Mes!$C$69:$AV$78,MATCH(NH$1,Mes!$C$3:$AV$3,0),FALSE),""))*1000)</f>
        <v>#VALUE!</v>
      </c>
      <c r="NI150" s="30" t="e">
        <f>((IFERROR(VLOOKUP($B149,Mes!$C$7:$AV$60,MATCH(NI$1,Mes!$C$3:$AV$3,0),FALSE),""))*1000)+((IFERROR(VLOOKUP($B149,Mes!$C$69:$AV$78,MATCH(NI$1,Mes!$C$3:$AV$3,0),FALSE),""))*1000)</f>
        <v>#VALUE!</v>
      </c>
    </row>
    <row r="151" spans="1:373" s="32" customFormat="1" ht="14.4" outlineLevel="1" x14ac:dyDescent="0.2">
      <c r="A151" s="15"/>
      <c r="B151" s="14"/>
      <c r="C151" s="14"/>
      <c r="D151" s="14"/>
      <c r="E151" s="27" t="s">
        <v>226</v>
      </c>
      <c r="F151" s="61"/>
      <c r="G151" s="83">
        <v>5392</v>
      </c>
      <c r="H151" s="68"/>
      <c r="I151" s="68"/>
      <c r="J151" s="68">
        <v>4796.8000000000011</v>
      </c>
      <c r="K151" s="68">
        <v>4796.8000000000011</v>
      </c>
      <c r="L151" s="68">
        <v>4745.6000000000004</v>
      </c>
      <c r="M151" s="68">
        <v>4587.2</v>
      </c>
      <c r="N151" s="68">
        <v>4484.8</v>
      </c>
      <c r="O151" s="68"/>
      <c r="P151" s="68"/>
      <c r="Q151" s="68">
        <v>6707.2</v>
      </c>
      <c r="R151" s="68">
        <v>7219.2</v>
      </c>
      <c r="S151" s="68">
        <v>6294.4000000000005</v>
      </c>
      <c r="T151" s="68">
        <v>6294.4000000000005</v>
      </c>
      <c r="U151" s="68">
        <v>6294.4</v>
      </c>
      <c r="V151" s="68"/>
      <c r="W151" s="68"/>
      <c r="X151" s="68">
        <v>5156.8</v>
      </c>
      <c r="Y151" s="68">
        <v>6116.8</v>
      </c>
      <c r="Z151" s="68">
        <v>6020.7999999999993</v>
      </c>
      <c r="AA151" s="68">
        <v>6008</v>
      </c>
      <c r="AB151" s="68">
        <v>6008</v>
      </c>
      <c r="AC151" s="68"/>
      <c r="AD151" s="68"/>
      <c r="AE151" s="68">
        <v>5040</v>
      </c>
      <c r="AF151" s="68">
        <v>5168</v>
      </c>
      <c r="AG151" s="68">
        <v>5168</v>
      </c>
      <c r="AH151" s="68">
        <v>4907.2</v>
      </c>
      <c r="AI151" s="68"/>
      <c r="AJ151" s="68"/>
      <c r="AK151" s="68"/>
      <c r="AL151" s="68">
        <v>4289.6000000000004</v>
      </c>
      <c r="AM151" s="68">
        <v>4289.6000000000004</v>
      </c>
      <c r="AN151" s="68">
        <v>4123.2000000000007</v>
      </c>
      <c r="AO151" s="68">
        <v>4033.6</v>
      </c>
      <c r="AP151" s="68">
        <v>4033.6</v>
      </c>
      <c r="AQ151" s="68"/>
      <c r="AR151" s="68"/>
      <c r="AS151" s="68"/>
      <c r="AT151" s="68">
        <v>3296</v>
      </c>
      <c r="AU151" s="68">
        <v>3244.8</v>
      </c>
      <c r="AV151" s="68">
        <v>3244.8</v>
      </c>
      <c r="AW151" s="68">
        <v>3244.8</v>
      </c>
      <c r="AX151" s="68"/>
      <c r="AY151" s="68"/>
      <c r="AZ151" s="68">
        <v>2822.3999999999996</v>
      </c>
      <c r="BA151" s="68">
        <v>2822.3999999999996</v>
      </c>
      <c r="BB151" s="68">
        <v>2771.2</v>
      </c>
      <c r="BC151" s="68">
        <v>2619.1999999999998</v>
      </c>
      <c r="BD151" s="68">
        <v>2619.1999999999998</v>
      </c>
      <c r="BE151" s="68"/>
      <c r="BF151" s="68"/>
      <c r="BG151" s="68">
        <v>4697.6000000000004</v>
      </c>
      <c r="BH151" s="68">
        <v>4691.1999999999989</v>
      </c>
      <c r="BI151" s="68">
        <v>4601.5999999999995</v>
      </c>
      <c r="BJ151" s="68">
        <v>4614.3999999999996</v>
      </c>
      <c r="BK151" s="68">
        <v>4614.3999999999996</v>
      </c>
      <c r="BL151" s="68"/>
      <c r="BM151" s="68"/>
      <c r="BN151" s="68">
        <v>3990.4</v>
      </c>
      <c r="BO151" s="68">
        <v>3990.4</v>
      </c>
      <c r="BP151" s="68">
        <v>3990.4</v>
      </c>
      <c r="BQ151" s="68">
        <v>3849.6000000000004</v>
      </c>
      <c r="BR151" s="68">
        <v>3585.6</v>
      </c>
      <c r="BS151" s="68">
        <v>3585.6</v>
      </c>
      <c r="BT151" s="68"/>
      <c r="BU151" s="68"/>
      <c r="BV151" s="68">
        <v>2998.4</v>
      </c>
      <c r="BW151" s="68">
        <v>2998.4</v>
      </c>
      <c r="BX151" s="68">
        <v>2881.6000000000004</v>
      </c>
      <c r="BY151" s="68">
        <v>2881.6000000000004</v>
      </c>
      <c r="BZ151" s="68">
        <v>2881.6000000000004</v>
      </c>
      <c r="CA151" s="68"/>
      <c r="CB151" s="68"/>
      <c r="CC151" s="68">
        <v>3657.6000000000004</v>
      </c>
      <c r="CD151" s="68">
        <v>3657.6000000000004</v>
      </c>
      <c r="CE151" s="68">
        <v>3465.6000000000004</v>
      </c>
      <c r="CF151" s="68">
        <v>3312</v>
      </c>
      <c r="CG151" s="68">
        <v>3264</v>
      </c>
      <c r="CH151" s="68"/>
      <c r="CI151" s="68"/>
      <c r="CJ151" s="68">
        <v>2819.2</v>
      </c>
      <c r="CK151" s="68">
        <v>2809.6</v>
      </c>
      <c r="CL151" s="68">
        <v>2720</v>
      </c>
      <c r="CM151" s="68">
        <v>2643.2</v>
      </c>
      <c r="CN151" s="68"/>
      <c r="CO151" s="68"/>
      <c r="CP151" s="68"/>
      <c r="CQ151" s="68"/>
      <c r="CR151" s="68"/>
      <c r="CS151" s="68"/>
      <c r="CT151" s="68">
        <v>2819.2</v>
      </c>
      <c r="CU151" s="68"/>
      <c r="CV151" s="68"/>
      <c r="CW151" s="68"/>
      <c r="CX151" s="68"/>
      <c r="CY151" s="68"/>
      <c r="CZ151" s="68"/>
      <c r="DA151" s="68"/>
      <c r="DB151" s="68"/>
      <c r="DC151" s="68"/>
      <c r="DD151" s="68"/>
      <c r="DE151" s="68"/>
      <c r="DF151" s="68"/>
      <c r="DG151" s="68"/>
      <c r="DH151" s="68"/>
      <c r="DI151" s="68"/>
      <c r="DJ151" s="68"/>
      <c r="DK151" s="68"/>
      <c r="DL151" s="68"/>
      <c r="DM151" s="68"/>
      <c r="DN151" s="68"/>
      <c r="DO151" s="68"/>
      <c r="DP151" s="68"/>
      <c r="DQ151" s="68"/>
      <c r="DR151" s="68"/>
      <c r="DS151" s="68"/>
      <c r="DT151" s="68"/>
      <c r="DU151" s="68"/>
      <c r="DV151" s="68"/>
      <c r="DW151" s="68"/>
      <c r="DX151" s="68"/>
      <c r="DY151" s="68"/>
      <c r="DZ151" s="68"/>
      <c r="EA151" s="68"/>
      <c r="EB151" s="68"/>
      <c r="EC151" s="68"/>
      <c r="ED151" s="68"/>
      <c r="EE151" s="68"/>
      <c r="EF151" s="68"/>
      <c r="EG151" s="68"/>
      <c r="EH151" s="68"/>
      <c r="EI151" s="68"/>
      <c r="EJ151" s="68"/>
      <c r="EK151" s="68"/>
      <c r="EL151" s="68"/>
      <c r="EM151" s="68"/>
      <c r="EN151" s="68"/>
      <c r="EO151" s="68"/>
      <c r="EP151" s="68"/>
      <c r="EQ151" s="68"/>
      <c r="ER151" s="68"/>
      <c r="ES151" s="68"/>
      <c r="ET151" s="68"/>
      <c r="EU151" s="68"/>
      <c r="EV151" s="68"/>
      <c r="EW151" s="68"/>
      <c r="EX151" s="68"/>
      <c r="EY151" s="68"/>
      <c r="EZ151" s="68"/>
      <c r="FA151" s="68"/>
      <c r="FB151" s="68"/>
      <c r="FC151" s="68"/>
      <c r="FD151" s="68"/>
      <c r="FE151" s="68"/>
      <c r="FF151" s="68">
        <v>0</v>
      </c>
      <c r="FG151" s="68">
        <v>0</v>
      </c>
      <c r="FH151" s="68">
        <v>0</v>
      </c>
      <c r="FI151" s="68">
        <v>0</v>
      </c>
      <c r="FJ151" s="68"/>
      <c r="FK151" s="68"/>
      <c r="FL151" s="68">
        <v>0</v>
      </c>
      <c r="FM151" s="68"/>
      <c r="FN151" s="68"/>
      <c r="FO151" s="68">
        <v>0</v>
      </c>
      <c r="FP151" s="68"/>
      <c r="FQ151" s="68">
        <v>0</v>
      </c>
      <c r="FR151" s="68"/>
      <c r="FS151" s="68"/>
      <c r="FT151" s="68"/>
      <c r="FU151" s="68"/>
      <c r="FV151" s="68"/>
      <c r="FW151" s="68"/>
      <c r="FX151" s="68"/>
      <c r="FY151" s="68"/>
      <c r="FZ151" s="68"/>
      <c r="GA151" s="68"/>
      <c r="GB151" s="68"/>
      <c r="GC151" s="68"/>
      <c r="GD151" s="68"/>
      <c r="GE151" s="68"/>
      <c r="GF151" s="68"/>
      <c r="GG151" s="68"/>
      <c r="GH151" s="68"/>
      <c r="GI151" s="68"/>
      <c r="GJ151" s="68"/>
      <c r="GK151" s="68"/>
      <c r="GL151" s="68"/>
      <c r="GM151" s="68"/>
      <c r="GN151" s="68"/>
      <c r="GO151" s="68"/>
      <c r="GP151" s="68"/>
      <c r="GQ151" s="68"/>
      <c r="GR151" s="68"/>
      <c r="GS151" s="68"/>
      <c r="GT151" s="68"/>
      <c r="GU151" s="68"/>
      <c r="GV151" s="68"/>
      <c r="GW151" s="68"/>
      <c r="GX151" s="68"/>
      <c r="GY151" s="68"/>
      <c r="GZ151" s="68"/>
      <c r="HA151" s="68"/>
      <c r="HB151" s="68"/>
      <c r="HC151" s="68"/>
      <c r="HD151" s="68"/>
      <c r="HE151" s="68"/>
      <c r="HF151" s="68"/>
      <c r="HG151" s="68"/>
      <c r="HH151" s="68"/>
      <c r="HI151" s="68"/>
      <c r="HJ151" s="68"/>
      <c r="HK151" s="68"/>
      <c r="HL151" s="68"/>
      <c r="HM151" s="68"/>
      <c r="HN151" s="68"/>
      <c r="HO151" s="68"/>
      <c r="HP151" s="68"/>
      <c r="HQ151" s="68"/>
      <c r="HR151" s="68"/>
      <c r="HS151" s="68"/>
      <c r="HT151" s="68"/>
      <c r="HU151" s="68"/>
      <c r="HV151" s="68"/>
      <c r="HW151" s="68"/>
      <c r="HX151" s="68"/>
      <c r="HY151" s="68"/>
      <c r="HZ151" s="68"/>
      <c r="IA151" s="68"/>
      <c r="IB151" s="68"/>
      <c r="IC151" s="68"/>
      <c r="ID151" s="68"/>
      <c r="IE151" s="68"/>
      <c r="IF151" s="68"/>
      <c r="IG151" s="68"/>
      <c r="IH151" s="68"/>
      <c r="II151" s="68"/>
      <c r="IJ151" s="68"/>
      <c r="IK151" s="68"/>
      <c r="IL151" s="68"/>
      <c r="IM151" s="68"/>
      <c r="IN151" s="68"/>
      <c r="IO151" s="68"/>
      <c r="IP151" s="68"/>
      <c r="IQ151" s="68"/>
      <c r="IR151" s="68"/>
      <c r="IS151" s="68"/>
      <c r="IT151" s="68"/>
      <c r="IU151" s="68"/>
      <c r="IV151" s="68"/>
      <c r="IW151" s="68"/>
      <c r="IX151" s="68"/>
      <c r="IY151" s="68"/>
      <c r="IZ151" s="68"/>
      <c r="JA151" s="68"/>
      <c r="JB151" s="68"/>
      <c r="JC151" s="68"/>
      <c r="JD151" s="68"/>
      <c r="JE151" s="68"/>
      <c r="JF151" s="68"/>
      <c r="JG151" s="68"/>
      <c r="JH151" s="68"/>
      <c r="JI151" s="68"/>
      <c r="JJ151" s="68"/>
      <c r="JK151" s="68"/>
      <c r="JL151" s="68"/>
      <c r="JM151" s="68"/>
      <c r="JN151" s="68"/>
      <c r="JO151" s="68"/>
      <c r="JP151" s="68"/>
      <c r="JQ151" s="68"/>
      <c r="JR151" s="68"/>
      <c r="JS151" s="68"/>
      <c r="JT151" s="68"/>
      <c r="JU151" s="68"/>
      <c r="JV151" s="68"/>
      <c r="JW151" s="68"/>
      <c r="JX151" s="68"/>
      <c r="JY151" s="68"/>
      <c r="JZ151" s="68"/>
      <c r="KA151" s="68"/>
      <c r="KB151" s="68"/>
      <c r="KC151" s="68"/>
      <c r="KD151" s="68"/>
      <c r="KE151" s="68"/>
      <c r="KF151" s="68"/>
      <c r="KG151" s="68"/>
      <c r="KH151" s="68"/>
      <c r="KI151" s="68"/>
      <c r="KJ151" s="68"/>
      <c r="KK151" s="68"/>
      <c r="KL151" s="68"/>
      <c r="KM151" s="68"/>
      <c r="KN151" s="68"/>
      <c r="KO151" s="68"/>
      <c r="KP151" s="68"/>
      <c r="KQ151" s="68"/>
      <c r="KR151" s="68"/>
      <c r="KS151" s="68"/>
      <c r="KT151" s="68"/>
      <c r="KU151" s="68"/>
      <c r="KV151" s="68"/>
      <c r="KW151" s="68"/>
      <c r="KX151" s="68"/>
      <c r="KY151" s="68"/>
      <c r="KZ151" s="68"/>
      <c r="LA151" s="68"/>
      <c r="LB151" s="68"/>
      <c r="LC151" s="68"/>
      <c r="LD151" s="68"/>
      <c r="LE151" s="68"/>
      <c r="LF151" s="68"/>
      <c r="LG151" s="68"/>
      <c r="LH151" s="68"/>
      <c r="LI151" s="68"/>
      <c r="LJ151" s="68"/>
      <c r="LK151" s="68"/>
      <c r="LL151" s="68"/>
      <c r="LM151" s="68"/>
      <c r="LN151" s="68"/>
      <c r="LO151" s="68"/>
      <c r="LP151" s="68"/>
      <c r="LQ151" s="68"/>
      <c r="LR151" s="68"/>
      <c r="LS151" s="68"/>
      <c r="LT151" s="68"/>
      <c r="LU151" s="68"/>
      <c r="LV151" s="68"/>
      <c r="LW151" s="68"/>
      <c r="LX151" s="68"/>
      <c r="LY151" s="68"/>
      <c r="LZ151" s="68"/>
      <c r="MA151" s="68"/>
      <c r="MB151" s="68"/>
      <c r="MC151" s="68"/>
      <c r="MD151" s="68"/>
      <c r="ME151" s="68"/>
      <c r="MF151" s="68"/>
      <c r="MG151" s="68"/>
      <c r="MH151" s="68"/>
      <c r="MI151" s="68"/>
      <c r="MJ151" s="68"/>
      <c r="MK151" s="68"/>
      <c r="ML151" s="68"/>
      <c r="MM151" s="68"/>
      <c r="MN151" s="68"/>
      <c r="MO151" s="68"/>
      <c r="MP151" s="68"/>
      <c r="MQ151" s="68"/>
      <c r="MR151" s="68"/>
      <c r="MS151" s="68"/>
      <c r="MT151" s="68"/>
      <c r="MU151" s="68"/>
      <c r="MV151" s="68"/>
      <c r="MW151" s="68"/>
      <c r="MX151" s="68"/>
      <c r="MY151" s="68"/>
      <c r="MZ151" s="68"/>
      <c r="NA151" s="68"/>
      <c r="NB151" s="68"/>
      <c r="NC151" s="68"/>
      <c r="ND151" s="68"/>
      <c r="NE151" s="68"/>
      <c r="NF151" s="68"/>
      <c r="NG151" s="68"/>
      <c r="NH151" s="68"/>
      <c r="NI151" s="68"/>
    </row>
    <row r="152" spans="1:373" s="34" customFormat="1" ht="14.4" outlineLevel="1" x14ac:dyDescent="0.2">
      <c r="A152" s="16"/>
      <c r="B152" s="14"/>
      <c r="C152" s="14"/>
      <c r="D152" s="14"/>
      <c r="E152" s="27" t="s">
        <v>220</v>
      </c>
      <c r="F152" s="25"/>
      <c r="G152" s="83">
        <v>5326.4</v>
      </c>
      <c r="H152" s="68"/>
      <c r="I152" s="68"/>
      <c r="J152" s="68">
        <v>4796.8000000000011</v>
      </c>
      <c r="K152" s="68">
        <v>2876.8000000000011</v>
      </c>
      <c r="L152" s="68">
        <v>2825.6000000000004</v>
      </c>
      <c r="M152" s="68">
        <v>2022.3999999999999</v>
      </c>
      <c r="N152" s="68">
        <v>3488</v>
      </c>
      <c r="O152" s="68"/>
      <c r="P152" s="68"/>
      <c r="Q152" s="68">
        <v>6355.2</v>
      </c>
      <c r="R152" s="68">
        <v>6883.2</v>
      </c>
      <c r="S152" s="68">
        <v>6003.2000000000007</v>
      </c>
      <c r="T152" s="68">
        <v>6003.2000000000007</v>
      </c>
      <c r="U152" s="68">
        <v>5992</v>
      </c>
      <c r="V152" s="68"/>
      <c r="W152" s="68"/>
      <c r="X152" s="68">
        <v>5156.8</v>
      </c>
      <c r="Y152" s="68">
        <v>5476.8</v>
      </c>
      <c r="Z152" s="68">
        <v>6020.7999999999993</v>
      </c>
      <c r="AA152" s="68">
        <v>6008</v>
      </c>
      <c r="AB152" s="68">
        <v>4728</v>
      </c>
      <c r="AC152" s="68"/>
      <c r="AD152" s="68"/>
      <c r="AE152" s="68">
        <v>5040</v>
      </c>
      <c r="AF152" s="68">
        <v>5168</v>
      </c>
      <c r="AG152" s="68">
        <v>5168</v>
      </c>
      <c r="AH152" s="68">
        <v>4907.2</v>
      </c>
      <c r="AI152" s="68"/>
      <c r="AJ152" s="68"/>
      <c r="AK152" s="68"/>
      <c r="AL152" s="68">
        <v>4289.6000000000004</v>
      </c>
      <c r="AM152" s="68">
        <v>4003.2000000000003</v>
      </c>
      <c r="AN152" s="68">
        <v>3964.8000000000006</v>
      </c>
      <c r="AO152" s="68">
        <v>3816</v>
      </c>
      <c r="AP152" s="68">
        <v>3816</v>
      </c>
      <c r="AQ152" s="68"/>
      <c r="AR152" s="68"/>
      <c r="AS152" s="68"/>
      <c r="AT152" s="68">
        <v>3296</v>
      </c>
      <c r="AU152" s="68">
        <v>3244.8</v>
      </c>
      <c r="AV152" s="68">
        <v>3244.8</v>
      </c>
      <c r="AW152" s="68">
        <v>3236.8</v>
      </c>
      <c r="AX152" s="68"/>
      <c r="AY152" s="68"/>
      <c r="AZ152" s="68">
        <v>2819.2</v>
      </c>
      <c r="BA152" s="68">
        <v>2819.2</v>
      </c>
      <c r="BB152" s="68">
        <v>2768</v>
      </c>
      <c r="BC152" s="68">
        <v>2616</v>
      </c>
      <c r="BD152" s="68">
        <v>2616</v>
      </c>
      <c r="BE152" s="68"/>
      <c r="BF152" s="68"/>
      <c r="BG152" s="68">
        <v>3393.6000000000004</v>
      </c>
      <c r="BH152" s="68">
        <v>3847.9999999999991</v>
      </c>
      <c r="BI152" s="68">
        <v>3745.5999999999995</v>
      </c>
      <c r="BJ152" s="68">
        <v>4576</v>
      </c>
      <c r="BK152" s="68">
        <v>3846.3999999999996</v>
      </c>
      <c r="BL152" s="68"/>
      <c r="BM152" s="68"/>
      <c r="BN152" s="68">
        <v>3222.4</v>
      </c>
      <c r="BO152" s="68">
        <v>3222.4</v>
      </c>
      <c r="BP152" s="68">
        <v>3524.8</v>
      </c>
      <c r="BQ152" s="68">
        <v>3819.2000000000003</v>
      </c>
      <c r="BR152" s="68">
        <v>3568</v>
      </c>
      <c r="BS152" s="68">
        <v>3568</v>
      </c>
      <c r="BT152" s="68"/>
      <c r="BU152" s="68"/>
      <c r="BV152" s="68">
        <v>2993.6</v>
      </c>
      <c r="BW152" s="68">
        <v>2993.6</v>
      </c>
      <c r="BX152" s="68">
        <v>2876.8</v>
      </c>
      <c r="BY152" s="68">
        <v>2876.8</v>
      </c>
      <c r="BZ152" s="68">
        <v>2876.8</v>
      </c>
      <c r="CA152" s="68"/>
      <c r="CB152" s="68"/>
      <c r="CC152" s="68">
        <v>3657.6000000000004</v>
      </c>
      <c r="CD152" s="68">
        <v>3657.6000000000004</v>
      </c>
      <c r="CE152" s="68">
        <v>3449.6000000000004</v>
      </c>
      <c r="CF152" s="68">
        <v>2624</v>
      </c>
      <c r="CG152" s="68">
        <v>2624</v>
      </c>
      <c r="CH152" s="68"/>
      <c r="CI152" s="68"/>
      <c r="CJ152" s="68">
        <v>2747.2</v>
      </c>
      <c r="CK152" s="68">
        <v>2745.6</v>
      </c>
      <c r="CL152" s="68">
        <v>2656</v>
      </c>
      <c r="CM152" s="68">
        <v>2643.2</v>
      </c>
      <c r="CN152" s="68"/>
      <c r="CO152" s="68"/>
      <c r="CP152" s="68"/>
      <c r="CQ152" s="68"/>
      <c r="CR152" s="68"/>
      <c r="CS152" s="68"/>
      <c r="CT152" s="68">
        <v>2747.2</v>
      </c>
      <c r="CU152" s="68"/>
      <c r="CV152" s="68"/>
      <c r="CW152" s="68"/>
      <c r="CX152" s="68"/>
      <c r="CY152" s="68"/>
      <c r="CZ152" s="68"/>
      <c r="DA152" s="68"/>
      <c r="DB152" s="68"/>
      <c r="DC152" s="68"/>
      <c r="DD152" s="68"/>
      <c r="DE152" s="68"/>
      <c r="DF152" s="68"/>
      <c r="DG152" s="68"/>
      <c r="DH152" s="68"/>
      <c r="DI152" s="68"/>
      <c r="DJ152" s="68"/>
      <c r="DK152" s="68"/>
      <c r="DL152" s="68"/>
      <c r="DM152" s="68"/>
      <c r="DN152" s="68"/>
      <c r="DO152" s="68"/>
      <c r="DP152" s="68"/>
      <c r="DQ152" s="68"/>
      <c r="DR152" s="68"/>
      <c r="DS152" s="68"/>
      <c r="DT152" s="68"/>
      <c r="DU152" s="68"/>
      <c r="DV152" s="68"/>
      <c r="DW152" s="68"/>
      <c r="DX152" s="68"/>
      <c r="DY152" s="68"/>
      <c r="DZ152" s="68"/>
      <c r="EA152" s="68"/>
      <c r="EB152" s="68"/>
      <c r="EC152" s="68"/>
      <c r="ED152" s="68"/>
      <c r="EE152" s="68"/>
      <c r="EF152" s="68"/>
      <c r="EG152" s="68"/>
      <c r="EH152" s="68"/>
      <c r="EI152" s="68"/>
      <c r="EJ152" s="68"/>
      <c r="EK152" s="68"/>
      <c r="EL152" s="68"/>
      <c r="EM152" s="68"/>
      <c r="EN152" s="68"/>
      <c r="EO152" s="68"/>
      <c r="EP152" s="68"/>
      <c r="EQ152" s="68"/>
      <c r="ER152" s="68"/>
      <c r="ES152" s="68"/>
      <c r="ET152" s="68"/>
      <c r="EU152" s="68"/>
      <c r="EV152" s="68"/>
      <c r="EW152" s="68"/>
      <c r="EX152" s="68"/>
      <c r="EY152" s="68"/>
      <c r="EZ152" s="68"/>
      <c r="FA152" s="68"/>
      <c r="FB152" s="68"/>
      <c r="FC152" s="68"/>
      <c r="FD152" s="68"/>
      <c r="FE152" s="68"/>
      <c r="FF152" s="68">
        <v>20.798516915471922</v>
      </c>
      <c r="FG152" s="68">
        <v>0</v>
      </c>
      <c r="FH152" s="68">
        <v>0</v>
      </c>
      <c r="FI152" s="68">
        <v>0</v>
      </c>
      <c r="FJ152" s="68"/>
      <c r="FK152" s="68"/>
      <c r="FL152" s="68">
        <v>0</v>
      </c>
      <c r="FM152" s="68"/>
      <c r="FN152" s="68"/>
      <c r="FO152" s="68">
        <v>0</v>
      </c>
      <c r="FP152" s="68"/>
      <c r="FQ152" s="68">
        <v>0</v>
      </c>
      <c r="FR152" s="68"/>
      <c r="FS152" s="68"/>
      <c r="FT152" s="68"/>
      <c r="FU152" s="68"/>
      <c r="FV152" s="68"/>
      <c r="FW152" s="68"/>
      <c r="FX152" s="68"/>
      <c r="FY152" s="68"/>
      <c r="FZ152" s="68"/>
      <c r="GA152" s="68"/>
      <c r="GB152" s="68"/>
      <c r="GC152" s="68"/>
      <c r="GD152" s="68"/>
      <c r="GE152" s="68"/>
      <c r="GF152" s="68"/>
      <c r="GG152" s="68"/>
      <c r="GH152" s="68"/>
      <c r="GI152" s="68"/>
      <c r="GJ152" s="68"/>
      <c r="GK152" s="68"/>
      <c r="GL152" s="68"/>
      <c r="GM152" s="68"/>
      <c r="GN152" s="68"/>
      <c r="GO152" s="68"/>
      <c r="GP152" s="68"/>
      <c r="GQ152" s="68"/>
      <c r="GR152" s="68"/>
      <c r="GS152" s="68"/>
      <c r="GT152" s="68"/>
      <c r="GU152" s="68"/>
      <c r="GV152" s="68"/>
      <c r="GW152" s="68"/>
      <c r="GX152" s="68"/>
      <c r="GY152" s="68"/>
      <c r="GZ152" s="68"/>
      <c r="HA152" s="68"/>
      <c r="HB152" s="68"/>
      <c r="HC152" s="68"/>
      <c r="HD152" s="68"/>
      <c r="HE152" s="68"/>
      <c r="HF152" s="68"/>
      <c r="HG152" s="68"/>
      <c r="HH152" s="68"/>
      <c r="HI152" s="68"/>
      <c r="HJ152" s="68"/>
      <c r="HK152" s="68"/>
      <c r="HL152" s="68"/>
      <c r="HM152" s="68"/>
      <c r="HN152" s="68"/>
      <c r="HO152" s="68"/>
      <c r="HP152" s="68"/>
      <c r="HQ152" s="68"/>
      <c r="HR152" s="68"/>
      <c r="HS152" s="68"/>
      <c r="HT152" s="68"/>
      <c r="HU152" s="68"/>
      <c r="HV152" s="68"/>
      <c r="HW152" s="68"/>
      <c r="HX152" s="68"/>
      <c r="HY152" s="68"/>
      <c r="HZ152" s="68"/>
      <c r="IA152" s="68"/>
      <c r="IB152" s="68"/>
      <c r="IC152" s="68"/>
      <c r="ID152" s="68"/>
      <c r="IE152" s="68"/>
      <c r="IF152" s="68"/>
      <c r="IG152" s="68"/>
      <c r="IH152" s="68"/>
      <c r="II152" s="68"/>
      <c r="IJ152" s="68"/>
      <c r="IK152" s="68"/>
      <c r="IL152" s="68"/>
      <c r="IM152" s="68"/>
      <c r="IN152" s="68"/>
      <c r="IO152" s="68"/>
      <c r="IP152" s="68"/>
      <c r="IQ152" s="68"/>
      <c r="IR152" s="68"/>
      <c r="IS152" s="68"/>
      <c r="IT152" s="68"/>
      <c r="IU152" s="68"/>
      <c r="IV152" s="68"/>
      <c r="IW152" s="68"/>
      <c r="IX152" s="68"/>
      <c r="IY152" s="68"/>
      <c r="IZ152" s="68"/>
      <c r="JA152" s="68"/>
      <c r="JB152" s="68"/>
      <c r="JC152" s="68"/>
      <c r="JD152" s="68"/>
      <c r="JE152" s="68"/>
      <c r="JF152" s="68"/>
      <c r="JG152" s="68"/>
      <c r="JH152" s="68"/>
      <c r="JI152" s="68"/>
      <c r="JJ152" s="68"/>
      <c r="JK152" s="68"/>
      <c r="JL152" s="68"/>
      <c r="JM152" s="68"/>
      <c r="JN152" s="68"/>
      <c r="JO152" s="68"/>
      <c r="JP152" s="68"/>
      <c r="JQ152" s="68"/>
      <c r="JR152" s="68"/>
      <c r="JS152" s="68"/>
      <c r="JT152" s="68"/>
      <c r="JU152" s="68"/>
      <c r="JV152" s="68"/>
      <c r="JW152" s="68"/>
      <c r="JX152" s="68"/>
      <c r="JY152" s="68"/>
      <c r="JZ152" s="68"/>
      <c r="KA152" s="68"/>
      <c r="KB152" s="68"/>
      <c r="KC152" s="68"/>
      <c r="KD152" s="68"/>
      <c r="KE152" s="68"/>
      <c r="KF152" s="68"/>
      <c r="KG152" s="68"/>
      <c r="KH152" s="68"/>
      <c r="KI152" s="68"/>
      <c r="KJ152" s="68"/>
      <c r="KK152" s="68"/>
      <c r="KL152" s="68"/>
      <c r="KM152" s="68"/>
      <c r="KN152" s="68"/>
      <c r="KO152" s="68"/>
      <c r="KP152" s="68"/>
      <c r="KQ152" s="68"/>
      <c r="KR152" s="68"/>
      <c r="KS152" s="68"/>
      <c r="KT152" s="68"/>
      <c r="KU152" s="68"/>
      <c r="KV152" s="68"/>
      <c r="KW152" s="68"/>
      <c r="KX152" s="68"/>
      <c r="KY152" s="68"/>
      <c r="KZ152" s="68"/>
      <c r="LA152" s="68"/>
      <c r="LB152" s="68"/>
      <c r="LC152" s="68"/>
      <c r="LD152" s="68"/>
      <c r="LE152" s="68"/>
      <c r="LF152" s="68"/>
      <c r="LG152" s="68"/>
      <c r="LH152" s="68"/>
      <c r="LI152" s="68"/>
      <c r="LJ152" s="68"/>
      <c r="LK152" s="68"/>
      <c r="LL152" s="68"/>
      <c r="LM152" s="68"/>
      <c r="LN152" s="68"/>
      <c r="LO152" s="68"/>
      <c r="LP152" s="68"/>
      <c r="LQ152" s="68"/>
      <c r="LR152" s="68"/>
      <c r="LS152" s="68"/>
      <c r="LT152" s="68"/>
      <c r="LU152" s="68"/>
      <c r="LV152" s="68"/>
      <c r="LW152" s="68"/>
      <c r="LX152" s="68"/>
      <c r="LY152" s="68"/>
      <c r="LZ152" s="68"/>
      <c r="MA152" s="68"/>
      <c r="MB152" s="68"/>
      <c r="MC152" s="68"/>
      <c r="MD152" s="68"/>
      <c r="ME152" s="68"/>
      <c r="MF152" s="68"/>
      <c r="MG152" s="68"/>
      <c r="MH152" s="68"/>
      <c r="MI152" s="68"/>
      <c r="MJ152" s="68"/>
      <c r="MK152" s="68"/>
      <c r="ML152" s="68"/>
      <c r="MM152" s="68"/>
      <c r="MN152" s="68"/>
      <c r="MO152" s="68"/>
      <c r="MP152" s="68"/>
      <c r="MQ152" s="68"/>
      <c r="MR152" s="68"/>
      <c r="MS152" s="68"/>
      <c r="MT152" s="68"/>
      <c r="MU152" s="68"/>
      <c r="MV152" s="68"/>
      <c r="MW152" s="68"/>
      <c r="MX152" s="68"/>
      <c r="MY152" s="68"/>
      <c r="MZ152" s="68"/>
      <c r="NA152" s="68"/>
      <c r="NB152" s="68"/>
      <c r="NC152" s="68"/>
      <c r="ND152" s="68"/>
      <c r="NE152" s="68"/>
      <c r="NF152" s="68"/>
      <c r="NG152" s="68"/>
      <c r="NH152" s="68"/>
      <c r="NI152" s="68"/>
    </row>
    <row r="153" spans="1:373" s="34" customFormat="1" ht="15" outlineLevel="1" thickBot="1" x14ac:dyDescent="0.25">
      <c r="A153" s="16"/>
      <c r="B153" s="14"/>
      <c r="C153" s="14"/>
      <c r="D153" s="14"/>
      <c r="E153" s="57" t="s">
        <v>197</v>
      </c>
      <c r="F153" s="58"/>
      <c r="G153" s="83">
        <v>4339.2</v>
      </c>
      <c r="H153" s="68"/>
      <c r="I153" s="68"/>
      <c r="J153" s="68">
        <v>3392</v>
      </c>
      <c r="K153" s="68">
        <v>1472</v>
      </c>
      <c r="L153" s="68">
        <v>1472</v>
      </c>
      <c r="M153" s="68">
        <v>832</v>
      </c>
      <c r="N153" s="68">
        <v>832</v>
      </c>
      <c r="O153" s="68"/>
      <c r="P153" s="68"/>
      <c r="Q153" s="68">
        <v>3328</v>
      </c>
      <c r="R153" s="68">
        <v>3840</v>
      </c>
      <c r="S153" s="68">
        <v>3212.8</v>
      </c>
      <c r="T153" s="68">
        <v>3212.8</v>
      </c>
      <c r="U153" s="68">
        <v>3212.8</v>
      </c>
      <c r="V153" s="68"/>
      <c r="W153" s="68"/>
      <c r="X153" s="68">
        <v>2291.1999999999998</v>
      </c>
      <c r="Y153" s="68">
        <v>2611.1999999999998</v>
      </c>
      <c r="Z153" s="68">
        <v>2649.6</v>
      </c>
      <c r="AA153" s="68">
        <v>2649.6</v>
      </c>
      <c r="AB153" s="68">
        <v>1369.6</v>
      </c>
      <c r="AC153" s="68"/>
      <c r="AD153" s="68"/>
      <c r="AE153" s="68">
        <v>785.6</v>
      </c>
      <c r="AF153" s="68">
        <v>785.6</v>
      </c>
      <c r="AG153" s="68">
        <v>785.6</v>
      </c>
      <c r="AH153" s="68">
        <v>785.6</v>
      </c>
      <c r="AI153" s="68"/>
      <c r="AJ153" s="68"/>
      <c r="AK153" s="68"/>
      <c r="AL153" s="68">
        <v>563.20000000000005</v>
      </c>
      <c r="AM153" s="68">
        <v>276.8</v>
      </c>
      <c r="AN153" s="68">
        <v>238.4</v>
      </c>
      <c r="AO153" s="68">
        <v>179.2</v>
      </c>
      <c r="AP153" s="68">
        <v>179.2</v>
      </c>
      <c r="AQ153" s="68"/>
      <c r="AR153" s="68"/>
      <c r="AS153" s="68"/>
      <c r="AT153" s="68">
        <v>60.8</v>
      </c>
      <c r="AU153" s="68">
        <v>22.4</v>
      </c>
      <c r="AV153" s="68">
        <v>22.4</v>
      </c>
      <c r="AW153" s="68">
        <v>14.4</v>
      </c>
      <c r="AX153" s="68"/>
      <c r="AY153" s="68"/>
      <c r="AZ153" s="68">
        <v>0</v>
      </c>
      <c r="BA153" s="68">
        <v>0</v>
      </c>
      <c r="BB153" s="68">
        <v>0</v>
      </c>
      <c r="BC153" s="68">
        <v>0</v>
      </c>
      <c r="BD153" s="68">
        <v>0</v>
      </c>
      <c r="BE153" s="68"/>
      <c r="BF153" s="68"/>
      <c r="BG153" s="68">
        <v>1065.5999999999999</v>
      </c>
      <c r="BH153" s="68">
        <v>1065.5999999999999</v>
      </c>
      <c r="BI153" s="68">
        <v>976</v>
      </c>
      <c r="BJ153" s="68">
        <v>1040</v>
      </c>
      <c r="BK153" s="68">
        <v>310.39999999999998</v>
      </c>
      <c r="BL153" s="68"/>
      <c r="BM153" s="68"/>
      <c r="BN153" s="68">
        <v>0</v>
      </c>
      <c r="BO153" s="68">
        <v>0</v>
      </c>
      <c r="BP153" s="68">
        <v>0</v>
      </c>
      <c r="BQ153" s="68">
        <v>0</v>
      </c>
      <c r="BR153" s="68">
        <v>0</v>
      </c>
      <c r="BS153" s="68">
        <v>0</v>
      </c>
      <c r="BT153" s="68"/>
      <c r="BU153" s="68"/>
      <c r="BV153" s="68">
        <v>0</v>
      </c>
      <c r="BW153" s="68">
        <v>0</v>
      </c>
      <c r="BX153" s="68">
        <v>0</v>
      </c>
      <c r="BY153" s="68">
        <v>0</v>
      </c>
      <c r="BZ153" s="68">
        <v>0</v>
      </c>
      <c r="CA153" s="68"/>
      <c r="CB153" s="68"/>
      <c r="CC153" s="68">
        <v>1136</v>
      </c>
      <c r="CD153" s="68">
        <v>1136</v>
      </c>
      <c r="CE153" s="68">
        <v>982.4</v>
      </c>
      <c r="CF153" s="68">
        <v>342.4</v>
      </c>
      <c r="CG153" s="68">
        <v>342.4</v>
      </c>
      <c r="CH153" s="68"/>
      <c r="CI153" s="68"/>
      <c r="CJ153" s="68">
        <v>0</v>
      </c>
      <c r="CK153" s="68">
        <v>0</v>
      </c>
      <c r="CL153" s="68">
        <v>0</v>
      </c>
      <c r="CM153" s="68">
        <v>0</v>
      </c>
      <c r="CN153" s="68"/>
      <c r="CO153" s="68"/>
      <c r="CP153" s="68"/>
      <c r="CQ153" s="68"/>
      <c r="CR153" s="68"/>
      <c r="CS153" s="68"/>
      <c r="CT153" s="68">
        <v>0</v>
      </c>
      <c r="CU153" s="68"/>
      <c r="CV153" s="68"/>
      <c r="CW153" s="68"/>
      <c r="CX153" s="68"/>
      <c r="CY153" s="68"/>
      <c r="CZ153" s="68"/>
      <c r="DA153" s="68"/>
      <c r="DB153" s="68"/>
      <c r="DC153" s="68"/>
      <c r="DD153" s="68"/>
      <c r="DE153" s="68"/>
      <c r="DF153" s="68"/>
      <c r="DG153" s="68"/>
      <c r="DH153" s="68"/>
      <c r="DI153" s="68"/>
      <c r="DJ153" s="68"/>
      <c r="DK153" s="68"/>
      <c r="DL153" s="68"/>
      <c r="DM153" s="68"/>
      <c r="DN153" s="68"/>
      <c r="DO153" s="68"/>
      <c r="DP153" s="68"/>
      <c r="DQ153" s="68"/>
      <c r="DR153" s="68"/>
      <c r="DS153" s="68"/>
      <c r="DT153" s="68"/>
      <c r="DU153" s="68"/>
      <c r="DV153" s="68"/>
      <c r="DW153" s="68"/>
      <c r="DX153" s="68"/>
      <c r="DY153" s="68"/>
      <c r="DZ153" s="68"/>
      <c r="EA153" s="68"/>
      <c r="EB153" s="68"/>
      <c r="EC153" s="68"/>
      <c r="ED153" s="68"/>
      <c r="EE153" s="68"/>
      <c r="EF153" s="68"/>
      <c r="EG153" s="68"/>
      <c r="EH153" s="68"/>
      <c r="EI153" s="68"/>
      <c r="EJ153" s="68"/>
      <c r="EK153" s="68"/>
      <c r="EL153" s="68"/>
      <c r="EM153" s="68"/>
      <c r="EN153" s="68"/>
      <c r="EO153" s="68"/>
      <c r="EP153" s="68"/>
      <c r="EQ153" s="68"/>
      <c r="ER153" s="68"/>
      <c r="ES153" s="68"/>
      <c r="ET153" s="68"/>
      <c r="EU153" s="68"/>
      <c r="EV153" s="68"/>
      <c r="EW153" s="68"/>
      <c r="EX153" s="68"/>
      <c r="EY153" s="68"/>
      <c r="EZ153" s="68"/>
      <c r="FA153" s="68"/>
      <c r="FB153" s="68"/>
      <c r="FC153" s="68"/>
      <c r="FD153" s="68"/>
      <c r="FE153" s="68"/>
      <c r="FF153" s="68">
        <v>48.805734458191168</v>
      </c>
      <c r="FG153" s="68">
        <v>0</v>
      </c>
      <c r="FH153" s="68">
        <v>0</v>
      </c>
      <c r="FI153" s="68">
        <v>0</v>
      </c>
      <c r="FJ153" s="68"/>
      <c r="FK153" s="68"/>
      <c r="FL153" s="68">
        <v>0</v>
      </c>
      <c r="FM153" s="68"/>
      <c r="FN153" s="68"/>
      <c r="FO153" s="68">
        <v>0</v>
      </c>
      <c r="FP153" s="68"/>
      <c r="FQ153" s="68">
        <v>0</v>
      </c>
      <c r="FR153" s="68"/>
      <c r="FS153" s="68"/>
      <c r="FT153" s="68"/>
      <c r="FU153" s="68"/>
      <c r="FV153" s="68"/>
      <c r="FW153" s="68"/>
      <c r="FX153" s="68"/>
      <c r="FY153" s="68"/>
      <c r="FZ153" s="68"/>
      <c r="GA153" s="68"/>
      <c r="GB153" s="68"/>
      <c r="GC153" s="68"/>
      <c r="GD153" s="68"/>
      <c r="GE153" s="68"/>
      <c r="GF153" s="68"/>
      <c r="GG153" s="68"/>
      <c r="GH153" s="68"/>
      <c r="GI153" s="68"/>
      <c r="GJ153" s="68"/>
      <c r="GK153" s="68"/>
      <c r="GL153" s="68"/>
      <c r="GM153" s="68"/>
      <c r="GN153" s="68"/>
      <c r="GO153" s="68"/>
      <c r="GP153" s="68"/>
      <c r="GQ153" s="68"/>
      <c r="GR153" s="68"/>
      <c r="GS153" s="68"/>
      <c r="GT153" s="68"/>
      <c r="GU153" s="68"/>
      <c r="GV153" s="68"/>
      <c r="GW153" s="68"/>
      <c r="GX153" s="68"/>
      <c r="GY153" s="68"/>
      <c r="GZ153" s="68"/>
      <c r="HA153" s="68"/>
      <c r="HB153" s="68"/>
      <c r="HC153" s="68"/>
      <c r="HD153" s="68"/>
      <c r="HE153" s="68"/>
      <c r="HF153" s="68"/>
      <c r="HG153" s="68"/>
      <c r="HH153" s="68"/>
      <c r="HI153" s="68"/>
      <c r="HJ153" s="68"/>
      <c r="HK153" s="68"/>
      <c r="HL153" s="68"/>
      <c r="HM153" s="68"/>
      <c r="HN153" s="68"/>
      <c r="HO153" s="68"/>
      <c r="HP153" s="68"/>
      <c r="HQ153" s="68"/>
      <c r="HR153" s="68"/>
      <c r="HS153" s="68"/>
      <c r="HT153" s="68"/>
      <c r="HU153" s="68"/>
      <c r="HV153" s="68"/>
      <c r="HW153" s="68"/>
      <c r="HX153" s="68"/>
      <c r="HY153" s="68"/>
      <c r="HZ153" s="68"/>
      <c r="IA153" s="68"/>
      <c r="IB153" s="68"/>
      <c r="IC153" s="68"/>
      <c r="ID153" s="68"/>
      <c r="IE153" s="68"/>
      <c r="IF153" s="68"/>
      <c r="IG153" s="68"/>
      <c r="IH153" s="68"/>
      <c r="II153" s="68"/>
      <c r="IJ153" s="68"/>
      <c r="IK153" s="68"/>
      <c r="IL153" s="68"/>
      <c r="IM153" s="68"/>
      <c r="IN153" s="68"/>
      <c r="IO153" s="68"/>
      <c r="IP153" s="68"/>
      <c r="IQ153" s="68"/>
      <c r="IR153" s="68"/>
      <c r="IS153" s="68"/>
      <c r="IT153" s="68"/>
      <c r="IU153" s="68"/>
      <c r="IV153" s="68"/>
      <c r="IW153" s="68"/>
      <c r="IX153" s="68"/>
      <c r="IY153" s="68"/>
      <c r="IZ153" s="68"/>
      <c r="JA153" s="68"/>
      <c r="JB153" s="68"/>
      <c r="JC153" s="68"/>
      <c r="JD153" s="68"/>
      <c r="JE153" s="68"/>
      <c r="JF153" s="68"/>
      <c r="JG153" s="68"/>
      <c r="JH153" s="68"/>
      <c r="JI153" s="68"/>
      <c r="JJ153" s="68"/>
      <c r="JK153" s="68"/>
      <c r="JL153" s="68"/>
      <c r="JM153" s="68"/>
      <c r="JN153" s="68"/>
      <c r="JO153" s="68"/>
      <c r="JP153" s="68"/>
      <c r="JQ153" s="68"/>
      <c r="JR153" s="68"/>
      <c r="JS153" s="68"/>
      <c r="JT153" s="68"/>
      <c r="JU153" s="68"/>
      <c r="JV153" s="68"/>
      <c r="JW153" s="68"/>
      <c r="JX153" s="68"/>
      <c r="JY153" s="68"/>
      <c r="JZ153" s="68"/>
      <c r="KA153" s="68"/>
      <c r="KB153" s="68"/>
      <c r="KC153" s="68"/>
      <c r="KD153" s="68"/>
      <c r="KE153" s="68"/>
      <c r="KF153" s="68"/>
      <c r="KG153" s="68"/>
      <c r="KH153" s="68"/>
      <c r="KI153" s="68"/>
      <c r="KJ153" s="68"/>
      <c r="KK153" s="68"/>
      <c r="KL153" s="68"/>
      <c r="KM153" s="68"/>
      <c r="KN153" s="68"/>
      <c r="KO153" s="68"/>
      <c r="KP153" s="68"/>
      <c r="KQ153" s="68"/>
      <c r="KR153" s="68"/>
      <c r="KS153" s="68"/>
      <c r="KT153" s="68"/>
      <c r="KU153" s="68"/>
      <c r="KV153" s="68"/>
      <c r="KW153" s="68"/>
      <c r="KX153" s="68"/>
      <c r="KY153" s="68"/>
      <c r="KZ153" s="68"/>
      <c r="LA153" s="68"/>
      <c r="LB153" s="68"/>
      <c r="LC153" s="68"/>
      <c r="LD153" s="68"/>
      <c r="LE153" s="68"/>
      <c r="LF153" s="68"/>
      <c r="LG153" s="68"/>
      <c r="LH153" s="68"/>
      <c r="LI153" s="68"/>
      <c r="LJ153" s="68"/>
      <c r="LK153" s="68"/>
      <c r="LL153" s="68"/>
      <c r="LM153" s="68"/>
      <c r="LN153" s="68"/>
      <c r="LO153" s="68"/>
      <c r="LP153" s="68"/>
      <c r="LQ153" s="68"/>
      <c r="LR153" s="68"/>
      <c r="LS153" s="68"/>
      <c r="LT153" s="68"/>
      <c r="LU153" s="68"/>
      <c r="LV153" s="68"/>
      <c r="LW153" s="68"/>
      <c r="LX153" s="68"/>
      <c r="LY153" s="68"/>
      <c r="LZ153" s="68"/>
      <c r="MA153" s="68"/>
      <c r="MB153" s="68"/>
      <c r="MC153" s="68"/>
      <c r="MD153" s="68"/>
      <c r="ME153" s="68"/>
      <c r="MF153" s="68"/>
      <c r="MG153" s="68"/>
      <c r="MH153" s="68"/>
      <c r="MI153" s="68"/>
      <c r="MJ153" s="68"/>
      <c r="MK153" s="68"/>
      <c r="ML153" s="68"/>
      <c r="MM153" s="68"/>
      <c r="MN153" s="68"/>
      <c r="MO153" s="68"/>
      <c r="MP153" s="68"/>
      <c r="MQ153" s="68"/>
      <c r="MR153" s="68"/>
      <c r="MS153" s="68"/>
      <c r="MT153" s="68"/>
      <c r="MU153" s="68"/>
      <c r="MV153" s="68"/>
      <c r="MW153" s="68"/>
      <c r="MX153" s="68"/>
      <c r="MY153" s="68"/>
      <c r="MZ153" s="68"/>
      <c r="NA153" s="68"/>
      <c r="NB153" s="68"/>
      <c r="NC153" s="68"/>
      <c r="ND153" s="68"/>
      <c r="NE153" s="68"/>
      <c r="NF153" s="68"/>
      <c r="NG153" s="68"/>
      <c r="NH153" s="68"/>
      <c r="NI153" s="68"/>
    </row>
    <row r="154" spans="1:373" s="34" customFormat="1" ht="14.4" outlineLevel="1" x14ac:dyDescent="0.2">
      <c r="A154" s="1047" t="s">
        <v>38</v>
      </c>
      <c r="B154" s="43" t="s">
        <v>36</v>
      </c>
      <c r="C154" s="44"/>
      <c r="D154" s="45"/>
      <c r="E154" s="27" t="s">
        <v>28</v>
      </c>
      <c r="F154" s="25"/>
      <c r="G154" s="84">
        <v>5326.4</v>
      </c>
      <c r="H154" s="42" t="e">
        <f t="shared" ref="H154:BT154" si="204">IF(H152&lt;&gt;0,H152,IF(G157-H161&lt;0,0,G157-H161))</f>
        <v>#VALUE!</v>
      </c>
      <c r="I154" s="42" t="e">
        <f t="shared" si="204"/>
        <v>#VALUE!</v>
      </c>
      <c r="J154" s="42">
        <f t="shared" si="204"/>
        <v>4796.8000000000011</v>
      </c>
      <c r="K154" s="42">
        <f t="shared" si="204"/>
        <v>2876.8000000000011</v>
      </c>
      <c r="L154" s="42">
        <f t="shared" si="204"/>
        <v>2825.6000000000004</v>
      </c>
      <c r="M154" s="42">
        <f t="shared" si="204"/>
        <v>2022.3999999999999</v>
      </c>
      <c r="N154" s="42">
        <f t="shared" si="204"/>
        <v>3488</v>
      </c>
      <c r="O154" s="42" t="e">
        <f t="shared" si="204"/>
        <v>#VALUE!</v>
      </c>
      <c r="P154" s="42" t="e">
        <f t="shared" si="204"/>
        <v>#VALUE!</v>
      </c>
      <c r="Q154" s="42">
        <f t="shared" si="204"/>
        <v>6355.2</v>
      </c>
      <c r="R154" s="42">
        <f t="shared" si="204"/>
        <v>6883.2</v>
      </c>
      <c r="S154" s="42">
        <f t="shared" si="204"/>
        <v>6003.2000000000007</v>
      </c>
      <c r="T154" s="42">
        <f t="shared" si="204"/>
        <v>6003.2000000000007</v>
      </c>
      <c r="U154" s="42">
        <f t="shared" si="204"/>
        <v>5992</v>
      </c>
      <c r="V154" s="42" t="e">
        <f t="shared" si="204"/>
        <v>#VALUE!</v>
      </c>
      <c r="W154" s="42" t="e">
        <f t="shared" si="204"/>
        <v>#VALUE!</v>
      </c>
      <c r="X154" s="42">
        <f t="shared" si="204"/>
        <v>5156.8</v>
      </c>
      <c r="Y154" s="42">
        <f t="shared" si="204"/>
        <v>5476.8</v>
      </c>
      <c r="Z154" s="42">
        <f t="shared" si="204"/>
        <v>6020.7999999999993</v>
      </c>
      <c r="AA154" s="42">
        <f t="shared" si="204"/>
        <v>6008</v>
      </c>
      <c r="AB154" s="42">
        <f t="shared" si="204"/>
        <v>4728</v>
      </c>
      <c r="AC154" s="42" t="e">
        <f t="shared" si="204"/>
        <v>#VALUE!</v>
      </c>
      <c r="AD154" s="42" t="e">
        <f t="shared" si="204"/>
        <v>#VALUE!</v>
      </c>
      <c r="AE154" s="42">
        <f t="shared" si="204"/>
        <v>5040</v>
      </c>
      <c r="AF154" s="42">
        <f t="shared" si="204"/>
        <v>5168</v>
      </c>
      <c r="AG154" s="42">
        <f t="shared" si="204"/>
        <v>5168</v>
      </c>
      <c r="AH154" s="42">
        <f t="shared" si="204"/>
        <v>4907.2</v>
      </c>
      <c r="AI154" s="42" t="e">
        <f t="shared" si="204"/>
        <v>#VALUE!</v>
      </c>
      <c r="AJ154" s="42" t="e">
        <f t="shared" si="204"/>
        <v>#VALUE!</v>
      </c>
      <c r="AK154" s="42" t="e">
        <f t="shared" si="204"/>
        <v>#VALUE!</v>
      </c>
      <c r="AL154" s="42">
        <f t="shared" si="204"/>
        <v>4289.6000000000004</v>
      </c>
      <c r="AM154" s="42">
        <f t="shared" si="204"/>
        <v>4003.2000000000003</v>
      </c>
      <c r="AN154" s="42">
        <f t="shared" si="204"/>
        <v>3964.8000000000006</v>
      </c>
      <c r="AO154" s="42">
        <f t="shared" si="204"/>
        <v>3816</v>
      </c>
      <c r="AP154" s="42">
        <f t="shared" si="204"/>
        <v>3816</v>
      </c>
      <c r="AQ154" s="42" t="e">
        <f t="shared" si="204"/>
        <v>#VALUE!</v>
      </c>
      <c r="AR154" s="42" t="e">
        <f t="shared" si="204"/>
        <v>#VALUE!</v>
      </c>
      <c r="AS154" s="42" t="e">
        <f t="shared" si="204"/>
        <v>#VALUE!</v>
      </c>
      <c r="AT154" s="42">
        <f t="shared" si="204"/>
        <v>3296</v>
      </c>
      <c r="AU154" s="42">
        <f t="shared" si="204"/>
        <v>3244.8</v>
      </c>
      <c r="AV154" s="42">
        <f t="shared" si="204"/>
        <v>3244.8</v>
      </c>
      <c r="AW154" s="42">
        <f t="shared" si="204"/>
        <v>3236.8</v>
      </c>
      <c r="AX154" s="42" t="e">
        <f t="shared" si="204"/>
        <v>#VALUE!</v>
      </c>
      <c r="AY154" s="42" t="e">
        <f t="shared" si="204"/>
        <v>#VALUE!</v>
      </c>
      <c r="AZ154" s="42">
        <f t="shared" si="204"/>
        <v>2819.2</v>
      </c>
      <c r="BA154" s="42">
        <f t="shared" si="204"/>
        <v>2819.2</v>
      </c>
      <c r="BB154" s="42">
        <f t="shared" si="204"/>
        <v>2768</v>
      </c>
      <c r="BC154" s="42">
        <f t="shared" si="204"/>
        <v>2616</v>
      </c>
      <c r="BD154" s="42">
        <f t="shared" si="204"/>
        <v>2616</v>
      </c>
      <c r="BE154" s="42" t="e">
        <f t="shared" si="204"/>
        <v>#VALUE!</v>
      </c>
      <c r="BF154" s="42" t="e">
        <f t="shared" si="204"/>
        <v>#VALUE!</v>
      </c>
      <c r="BG154" s="42">
        <f t="shared" si="204"/>
        <v>3393.6000000000004</v>
      </c>
      <c r="BH154" s="42">
        <f t="shared" si="204"/>
        <v>3847.9999999999991</v>
      </c>
      <c r="BI154" s="42">
        <f t="shared" si="204"/>
        <v>3745.5999999999995</v>
      </c>
      <c r="BJ154" s="42">
        <f t="shared" si="204"/>
        <v>4576</v>
      </c>
      <c r="BK154" s="42">
        <f t="shared" si="204"/>
        <v>3846.3999999999996</v>
      </c>
      <c r="BL154" s="42" t="e">
        <f t="shared" si="204"/>
        <v>#VALUE!</v>
      </c>
      <c r="BM154" s="42" t="e">
        <f t="shared" si="204"/>
        <v>#VALUE!</v>
      </c>
      <c r="BN154" s="42">
        <f>IF(BN152&lt;&gt;0,BN152,IF(BL157-BN161&lt;0,0,BL157-BN161))</f>
        <v>3222.4</v>
      </c>
      <c r="BO154" s="42">
        <f>IF(BO152&lt;&gt;0,BO152,IF(BM157-BO161&lt;0,0,BM157-BO161))</f>
        <v>3222.4</v>
      </c>
      <c r="BP154" s="42">
        <f t="shared" si="204"/>
        <v>3524.8</v>
      </c>
      <c r="BQ154" s="42">
        <f t="shared" si="204"/>
        <v>3819.2000000000003</v>
      </c>
      <c r="BR154" s="42">
        <f t="shared" si="204"/>
        <v>3568</v>
      </c>
      <c r="BS154" s="42">
        <f t="shared" si="204"/>
        <v>3568</v>
      </c>
      <c r="BT154" s="42" t="e">
        <f t="shared" si="204"/>
        <v>#VALUE!</v>
      </c>
      <c r="BU154" s="42" t="e">
        <f t="shared" ref="BU154:EF154" si="205">IF(BU152&lt;&gt;0,BU152,IF(BT157-BU161&lt;0,0,BT157-BU161))</f>
        <v>#VALUE!</v>
      </c>
      <c r="BV154" s="42">
        <f t="shared" si="205"/>
        <v>2993.6</v>
      </c>
      <c r="BW154" s="42">
        <f t="shared" si="205"/>
        <v>2993.6</v>
      </c>
      <c r="BX154" s="42">
        <f t="shared" si="205"/>
        <v>2876.8</v>
      </c>
      <c r="BY154" s="42">
        <f t="shared" si="205"/>
        <v>2876.8</v>
      </c>
      <c r="BZ154" s="42">
        <f t="shared" si="205"/>
        <v>2876.8</v>
      </c>
      <c r="CA154" s="42" t="e">
        <f t="shared" si="205"/>
        <v>#VALUE!</v>
      </c>
      <c r="CB154" s="42" t="e">
        <f t="shared" si="205"/>
        <v>#VALUE!</v>
      </c>
      <c r="CC154" s="42">
        <f t="shared" si="205"/>
        <v>3657.6000000000004</v>
      </c>
      <c r="CD154" s="42">
        <f t="shared" si="205"/>
        <v>3657.6000000000004</v>
      </c>
      <c r="CE154" s="42">
        <f t="shared" si="205"/>
        <v>3449.6000000000004</v>
      </c>
      <c r="CF154" s="42">
        <f t="shared" si="205"/>
        <v>2624</v>
      </c>
      <c r="CG154" s="42">
        <f t="shared" si="205"/>
        <v>2624</v>
      </c>
      <c r="CH154" s="42" t="e">
        <f t="shared" si="205"/>
        <v>#VALUE!</v>
      </c>
      <c r="CI154" s="42" t="e">
        <f t="shared" si="205"/>
        <v>#VALUE!</v>
      </c>
      <c r="CJ154" s="42">
        <f t="shared" si="205"/>
        <v>2747.2</v>
      </c>
      <c r="CK154" s="42">
        <f t="shared" si="205"/>
        <v>2745.6</v>
      </c>
      <c r="CL154" s="42">
        <f t="shared" si="205"/>
        <v>2656</v>
      </c>
      <c r="CM154" s="42">
        <f t="shared" si="205"/>
        <v>2643.2</v>
      </c>
      <c r="CN154" s="42" t="e">
        <f t="shared" si="205"/>
        <v>#VALUE!</v>
      </c>
      <c r="CO154" s="42" t="e">
        <f t="shared" si="205"/>
        <v>#VALUE!</v>
      </c>
      <c r="CP154" s="42" t="e">
        <f t="shared" si="205"/>
        <v>#VALUE!</v>
      </c>
      <c r="CQ154" s="42" t="e">
        <f t="shared" si="205"/>
        <v>#VALUE!</v>
      </c>
      <c r="CR154" s="42" t="e">
        <f t="shared" si="205"/>
        <v>#VALUE!</v>
      </c>
      <c r="CS154" s="42" t="e">
        <f t="shared" si="205"/>
        <v>#VALUE!</v>
      </c>
      <c r="CT154" s="42">
        <f t="shared" si="205"/>
        <v>2747.2</v>
      </c>
      <c r="CU154" s="42" t="e">
        <f t="shared" si="205"/>
        <v>#VALUE!</v>
      </c>
      <c r="CV154" s="42" t="e">
        <f t="shared" si="205"/>
        <v>#VALUE!</v>
      </c>
      <c r="CW154" s="42" t="e">
        <f t="shared" si="205"/>
        <v>#VALUE!</v>
      </c>
      <c r="CX154" s="42" t="e">
        <f t="shared" si="205"/>
        <v>#VALUE!</v>
      </c>
      <c r="CY154" s="42" t="e">
        <f t="shared" si="205"/>
        <v>#VALUE!</v>
      </c>
      <c r="CZ154" s="42" t="e">
        <f t="shared" si="205"/>
        <v>#VALUE!</v>
      </c>
      <c r="DA154" s="42" t="e">
        <f t="shared" si="205"/>
        <v>#VALUE!</v>
      </c>
      <c r="DB154" s="42" t="e">
        <f t="shared" si="205"/>
        <v>#VALUE!</v>
      </c>
      <c r="DC154" s="42" t="e">
        <f t="shared" si="205"/>
        <v>#VALUE!</v>
      </c>
      <c r="DD154" s="42" t="e">
        <f t="shared" si="205"/>
        <v>#VALUE!</v>
      </c>
      <c r="DE154" s="42" t="e">
        <f t="shared" si="205"/>
        <v>#VALUE!</v>
      </c>
      <c r="DF154" s="42" t="e">
        <f t="shared" si="205"/>
        <v>#VALUE!</v>
      </c>
      <c r="DG154" s="42" t="e">
        <f t="shared" si="205"/>
        <v>#VALUE!</v>
      </c>
      <c r="DH154" s="42" t="e">
        <f t="shared" si="205"/>
        <v>#VALUE!</v>
      </c>
      <c r="DI154" s="42" t="e">
        <f t="shared" si="205"/>
        <v>#VALUE!</v>
      </c>
      <c r="DJ154" s="42" t="e">
        <f t="shared" si="205"/>
        <v>#VALUE!</v>
      </c>
      <c r="DK154" s="42" t="e">
        <f t="shared" si="205"/>
        <v>#VALUE!</v>
      </c>
      <c r="DL154" s="42" t="e">
        <f t="shared" si="205"/>
        <v>#VALUE!</v>
      </c>
      <c r="DM154" s="42" t="e">
        <f t="shared" si="205"/>
        <v>#VALUE!</v>
      </c>
      <c r="DN154" s="42" t="e">
        <f t="shared" si="205"/>
        <v>#VALUE!</v>
      </c>
      <c r="DO154" s="42" t="e">
        <f t="shared" si="205"/>
        <v>#VALUE!</v>
      </c>
      <c r="DP154" s="42" t="e">
        <f t="shared" si="205"/>
        <v>#VALUE!</v>
      </c>
      <c r="DQ154" s="42" t="e">
        <f t="shared" si="205"/>
        <v>#VALUE!</v>
      </c>
      <c r="DR154" s="42" t="e">
        <f t="shared" si="205"/>
        <v>#VALUE!</v>
      </c>
      <c r="DS154" s="42" t="e">
        <f t="shared" si="205"/>
        <v>#VALUE!</v>
      </c>
      <c r="DT154" s="42" t="e">
        <f t="shared" si="205"/>
        <v>#VALUE!</v>
      </c>
      <c r="DU154" s="42" t="e">
        <f t="shared" si="205"/>
        <v>#VALUE!</v>
      </c>
      <c r="DV154" s="42" t="e">
        <f t="shared" si="205"/>
        <v>#VALUE!</v>
      </c>
      <c r="DW154" s="42" t="e">
        <f t="shared" si="205"/>
        <v>#VALUE!</v>
      </c>
      <c r="DX154" s="42" t="e">
        <f t="shared" si="205"/>
        <v>#VALUE!</v>
      </c>
      <c r="DY154" s="42" t="e">
        <f t="shared" si="205"/>
        <v>#VALUE!</v>
      </c>
      <c r="DZ154" s="42" t="e">
        <f t="shared" si="205"/>
        <v>#VALUE!</v>
      </c>
      <c r="EA154" s="42" t="e">
        <f t="shared" si="205"/>
        <v>#VALUE!</v>
      </c>
      <c r="EB154" s="42" t="e">
        <f t="shared" si="205"/>
        <v>#VALUE!</v>
      </c>
      <c r="EC154" s="42" t="e">
        <f t="shared" si="205"/>
        <v>#VALUE!</v>
      </c>
      <c r="ED154" s="42" t="e">
        <f t="shared" si="205"/>
        <v>#VALUE!</v>
      </c>
      <c r="EE154" s="42" t="e">
        <f t="shared" si="205"/>
        <v>#VALUE!</v>
      </c>
      <c r="EF154" s="42" t="e">
        <f t="shared" si="205"/>
        <v>#VALUE!</v>
      </c>
      <c r="EG154" s="42" t="e">
        <f t="shared" ref="EG154:GR154" si="206">IF(EG152&lt;&gt;0,EG152,IF(EF157-EG161&lt;0,0,EF157-EG161))</f>
        <v>#VALUE!</v>
      </c>
      <c r="EH154" s="42" t="e">
        <f t="shared" si="206"/>
        <v>#VALUE!</v>
      </c>
      <c r="EI154" s="42" t="e">
        <f t="shared" si="206"/>
        <v>#VALUE!</v>
      </c>
      <c r="EJ154" s="42" t="e">
        <f t="shared" si="206"/>
        <v>#VALUE!</v>
      </c>
      <c r="EK154" s="42" t="e">
        <f t="shared" si="206"/>
        <v>#VALUE!</v>
      </c>
      <c r="EL154" s="42" t="e">
        <f t="shared" si="206"/>
        <v>#VALUE!</v>
      </c>
      <c r="EM154" s="42" t="e">
        <f t="shared" si="206"/>
        <v>#VALUE!</v>
      </c>
      <c r="EN154" s="42" t="e">
        <f t="shared" si="206"/>
        <v>#VALUE!</v>
      </c>
      <c r="EO154" s="42" t="e">
        <f t="shared" si="206"/>
        <v>#VALUE!</v>
      </c>
      <c r="EP154" s="42" t="e">
        <f t="shared" si="206"/>
        <v>#VALUE!</v>
      </c>
      <c r="EQ154" s="42" t="e">
        <f t="shared" si="206"/>
        <v>#VALUE!</v>
      </c>
      <c r="ER154" s="42" t="e">
        <f t="shared" si="206"/>
        <v>#VALUE!</v>
      </c>
      <c r="ES154" s="42" t="e">
        <f t="shared" si="206"/>
        <v>#VALUE!</v>
      </c>
      <c r="ET154" s="42" t="e">
        <f t="shared" si="206"/>
        <v>#VALUE!</v>
      </c>
      <c r="EU154" s="42" t="e">
        <f t="shared" si="206"/>
        <v>#VALUE!</v>
      </c>
      <c r="EV154" s="42" t="e">
        <f t="shared" si="206"/>
        <v>#VALUE!</v>
      </c>
      <c r="EW154" s="42" t="e">
        <f t="shared" si="206"/>
        <v>#VALUE!</v>
      </c>
      <c r="EX154" s="42" t="e">
        <f t="shared" si="206"/>
        <v>#VALUE!</v>
      </c>
      <c r="EY154" s="42" t="e">
        <f t="shared" si="206"/>
        <v>#VALUE!</v>
      </c>
      <c r="EZ154" s="42" t="e">
        <f t="shared" si="206"/>
        <v>#VALUE!</v>
      </c>
      <c r="FA154" s="42" t="e">
        <f t="shared" si="206"/>
        <v>#VALUE!</v>
      </c>
      <c r="FB154" s="42" t="e">
        <f t="shared" si="206"/>
        <v>#VALUE!</v>
      </c>
      <c r="FC154" s="42" t="e">
        <f t="shared" si="206"/>
        <v>#VALUE!</v>
      </c>
      <c r="FD154" s="42" t="e">
        <f t="shared" si="206"/>
        <v>#VALUE!</v>
      </c>
      <c r="FE154" s="42" t="e">
        <f t="shared" si="206"/>
        <v>#VALUE!</v>
      </c>
      <c r="FF154" s="42">
        <f t="shared" si="206"/>
        <v>20.798516915471922</v>
      </c>
      <c r="FG154" s="42" t="e">
        <f t="shared" si="206"/>
        <v>#VALUE!</v>
      </c>
      <c r="FH154" s="42" t="e">
        <f t="shared" si="206"/>
        <v>#VALUE!</v>
      </c>
      <c r="FI154" s="42" t="e">
        <f t="shared" si="206"/>
        <v>#VALUE!</v>
      </c>
      <c r="FJ154" s="42" t="e">
        <f t="shared" si="206"/>
        <v>#VALUE!</v>
      </c>
      <c r="FK154" s="42" t="e">
        <f t="shared" si="206"/>
        <v>#VALUE!</v>
      </c>
      <c r="FL154" s="42" t="e">
        <f t="shared" si="206"/>
        <v>#VALUE!</v>
      </c>
      <c r="FM154" s="42" t="e">
        <f t="shared" si="206"/>
        <v>#VALUE!</v>
      </c>
      <c r="FN154" s="42" t="e">
        <f t="shared" si="206"/>
        <v>#VALUE!</v>
      </c>
      <c r="FO154" s="42" t="e">
        <f t="shared" si="206"/>
        <v>#VALUE!</v>
      </c>
      <c r="FP154" s="42" t="e">
        <f t="shared" si="206"/>
        <v>#VALUE!</v>
      </c>
      <c r="FQ154" s="42" t="e">
        <f t="shared" si="206"/>
        <v>#VALUE!</v>
      </c>
      <c r="FR154" s="42" t="e">
        <f t="shared" si="206"/>
        <v>#VALUE!</v>
      </c>
      <c r="FS154" s="42" t="e">
        <f t="shared" si="206"/>
        <v>#VALUE!</v>
      </c>
      <c r="FT154" s="42" t="e">
        <f t="shared" si="206"/>
        <v>#VALUE!</v>
      </c>
      <c r="FU154" s="42" t="e">
        <f t="shared" si="206"/>
        <v>#VALUE!</v>
      </c>
      <c r="FV154" s="42" t="e">
        <f t="shared" si="206"/>
        <v>#VALUE!</v>
      </c>
      <c r="FW154" s="42" t="e">
        <f t="shared" si="206"/>
        <v>#VALUE!</v>
      </c>
      <c r="FX154" s="42" t="e">
        <f t="shared" si="206"/>
        <v>#VALUE!</v>
      </c>
      <c r="FY154" s="42" t="e">
        <f t="shared" si="206"/>
        <v>#VALUE!</v>
      </c>
      <c r="FZ154" s="42" t="e">
        <f t="shared" si="206"/>
        <v>#VALUE!</v>
      </c>
      <c r="GA154" s="42" t="e">
        <f t="shared" si="206"/>
        <v>#VALUE!</v>
      </c>
      <c r="GB154" s="42" t="e">
        <f t="shared" si="206"/>
        <v>#VALUE!</v>
      </c>
      <c r="GC154" s="42" t="e">
        <f t="shared" si="206"/>
        <v>#VALUE!</v>
      </c>
      <c r="GD154" s="42" t="e">
        <f t="shared" si="206"/>
        <v>#VALUE!</v>
      </c>
      <c r="GE154" s="42" t="e">
        <f t="shared" si="206"/>
        <v>#VALUE!</v>
      </c>
      <c r="GF154" s="42" t="e">
        <f t="shared" si="206"/>
        <v>#VALUE!</v>
      </c>
      <c r="GG154" s="42" t="e">
        <f t="shared" si="206"/>
        <v>#VALUE!</v>
      </c>
      <c r="GH154" s="42" t="e">
        <f t="shared" si="206"/>
        <v>#VALUE!</v>
      </c>
      <c r="GI154" s="42" t="e">
        <f t="shared" si="206"/>
        <v>#VALUE!</v>
      </c>
      <c r="GJ154" s="42" t="e">
        <f t="shared" si="206"/>
        <v>#VALUE!</v>
      </c>
      <c r="GK154" s="42" t="e">
        <f t="shared" si="206"/>
        <v>#VALUE!</v>
      </c>
      <c r="GL154" s="42" t="e">
        <f t="shared" si="206"/>
        <v>#VALUE!</v>
      </c>
      <c r="GM154" s="42" t="e">
        <f t="shared" si="206"/>
        <v>#VALUE!</v>
      </c>
      <c r="GN154" s="42" t="e">
        <f t="shared" si="206"/>
        <v>#VALUE!</v>
      </c>
      <c r="GO154" s="42" t="e">
        <f t="shared" si="206"/>
        <v>#VALUE!</v>
      </c>
      <c r="GP154" s="42" t="e">
        <f t="shared" si="206"/>
        <v>#VALUE!</v>
      </c>
      <c r="GQ154" s="42" t="e">
        <f t="shared" si="206"/>
        <v>#VALUE!</v>
      </c>
      <c r="GR154" s="42" t="e">
        <f t="shared" si="206"/>
        <v>#VALUE!</v>
      </c>
      <c r="GS154" s="42" t="e">
        <f t="shared" ref="GS154:JD154" si="207">IF(GS152&lt;&gt;0,GS152,IF(GR157-GS161&lt;0,0,GR157-GS161))</f>
        <v>#VALUE!</v>
      </c>
      <c r="GT154" s="42" t="e">
        <f t="shared" si="207"/>
        <v>#VALUE!</v>
      </c>
      <c r="GU154" s="42" t="e">
        <f t="shared" si="207"/>
        <v>#VALUE!</v>
      </c>
      <c r="GV154" s="42" t="e">
        <f t="shared" si="207"/>
        <v>#VALUE!</v>
      </c>
      <c r="GW154" s="42" t="e">
        <f t="shared" si="207"/>
        <v>#VALUE!</v>
      </c>
      <c r="GX154" s="42" t="e">
        <f t="shared" si="207"/>
        <v>#VALUE!</v>
      </c>
      <c r="GY154" s="42" t="e">
        <f t="shared" si="207"/>
        <v>#VALUE!</v>
      </c>
      <c r="GZ154" s="42" t="e">
        <f t="shared" si="207"/>
        <v>#VALUE!</v>
      </c>
      <c r="HA154" s="42" t="e">
        <f t="shared" si="207"/>
        <v>#VALUE!</v>
      </c>
      <c r="HB154" s="42" t="e">
        <f t="shared" si="207"/>
        <v>#VALUE!</v>
      </c>
      <c r="HC154" s="42" t="e">
        <f t="shared" si="207"/>
        <v>#VALUE!</v>
      </c>
      <c r="HD154" s="42" t="e">
        <f t="shared" si="207"/>
        <v>#VALUE!</v>
      </c>
      <c r="HE154" s="42" t="e">
        <f t="shared" si="207"/>
        <v>#VALUE!</v>
      </c>
      <c r="HF154" s="42" t="e">
        <f t="shared" si="207"/>
        <v>#VALUE!</v>
      </c>
      <c r="HG154" s="42" t="e">
        <f t="shared" si="207"/>
        <v>#VALUE!</v>
      </c>
      <c r="HH154" s="42" t="e">
        <f t="shared" si="207"/>
        <v>#VALUE!</v>
      </c>
      <c r="HI154" s="42" t="e">
        <f t="shared" si="207"/>
        <v>#VALUE!</v>
      </c>
      <c r="HJ154" s="42" t="e">
        <f t="shared" si="207"/>
        <v>#VALUE!</v>
      </c>
      <c r="HK154" s="42" t="e">
        <f t="shared" si="207"/>
        <v>#VALUE!</v>
      </c>
      <c r="HL154" s="42" t="e">
        <f t="shared" si="207"/>
        <v>#VALUE!</v>
      </c>
      <c r="HM154" s="42" t="e">
        <f t="shared" si="207"/>
        <v>#VALUE!</v>
      </c>
      <c r="HN154" s="42" t="e">
        <f t="shared" si="207"/>
        <v>#VALUE!</v>
      </c>
      <c r="HO154" s="42" t="e">
        <f t="shared" si="207"/>
        <v>#VALUE!</v>
      </c>
      <c r="HP154" s="42" t="e">
        <f t="shared" si="207"/>
        <v>#VALUE!</v>
      </c>
      <c r="HQ154" s="42" t="e">
        <f t="shared" si="207"/>
        <v>#VALUE!</v>
      </c>
      <c r="HR154" s="42" t="e">
        <f t="shared" si="207"/>
        <v>#VALUE!</v>
      </c>
      <c r="HS154" s="42" t="e">
        <f t="shared" si="207"/>
        <v>#VALUE!</v>
      </c>
      <c r="HT154" s="42" t="e">
        <f t="shared" si="207"/>
        <v>#VALUE!</v>
      </c>
      <c r="HU154" s="42" t="e">
        <f t="shared" si="207"/>
        <v>#VALUE!</v>
      </c>
      <c r="HV154" s="42" t="e">
        <f t="shared" si="207"/>
        <v>#VALUE!</v>
      </c>
      <c r="HW154" s="42" t="e">
        <f t="shared" si="207"/>
        <v>#VALUE!</v>
      </c>
      <c r="HX154" s="42" t="e">
        <f t="shared" si="207"/>
        <v>#VALUE!</v>
      </c>
      <c r="HY154" s="42" t="e">
        <f t="shared" si="207"/>
        <v>#VALUE!</v>
      </c>
      <c r="HZ154" s="42" t="e">
        <f t="shared" si="207"/>
        <v>#VALUE!</v>
      </c>
      <c r="IA154" s="42" t="e">
        <f t="shared" si="207"/>
        <v>#VALUE!</v>
      </c>
      <c r="IB154" s="42" t="e">
        <f t="shared" si="207"/>
        <v>#VALUE!</v>
      </c>
      <c r="IC154" s="42" t="e">
        <f t="shared" si="207"/>
        <v>#VALUE!</v>
      </c>
      <c r="ID154" s="42" t="e">
        <f t="shared" si="207"/>
        <v>#VALUE!</v>
      </c>
      <c r="IE154" s="42" t="e">
        <f t="shared" si="207"/>
        <v>#VALUE!</v>
      </c>
      <c r="IF154" s="42" t="e">
        <f t="shared" si="207"/>
        <v>#VALUE!</v>
      </c>
      <c r="IG154" s="42" t="e">
        <f t="shared" si="207"/>
        <v>#VALUE!</v>
      </c>
      <c r="IH154" s="42" t="e">
        <f t="shared" si="207"/>
        <v>#VALUE!</v>
      </c>
      <c r="II154" s="42" t="e">
        <f t="shared" si="207"/>
        <v>#VALUE!</v>
      </c>
      <c r="IJ154" s="42" t="e">
        <f t="shared" si="207"/>
        <v>#VALUE!</v>
      </c>
      <c r="IK154" s="42" t="e">
        <f t="shared" si="207"/>
        <v>#VALUE!</v>
      </c>
      <c r="IL154" s="42" t="e">
        <f t="shared" si="207"/>
        <v>#VALUE!</v>
      </c>
      <c r="IM154" s="42" t="e">
        <f t="shared" si="207"/>
        <v>#VALUE!</v>
      </c>
      <c r="IN154" s="42" t="e">
        <f t="shared" si="207"/>
        <v>#VALUE!</v>
      </c>
      <c r="IO154" s="42" t="e">
        <f t="shared" si="207"/>
        <v>#VALUE!</v>
      </c>
      <c r="IP154" s="42" t="e">
        <f t="shared" si="207"/>
        <v>#VALUE!</v>
      </c>
      <c r="IQ154" s="42" t="e">
        <f t="shared" si="207"/>
        <v>#VALUE!</v>
      </c>
      <c r="IR154" s="42" t="e">
        <f t="shared" si="207"/>
        <v>#VALUE!</v>
      </c>
      <c r="IS154" s="42" t="e">
        <f t="shared" si="207"/>
        <v>#VALUE!</v>
      </c>
      <c r="IT154" s="42" t="e">
        <f t="shared" si="207"/>
        <v>#VALUE!</v>
      </c>
      <c r="IU154" s="42" t="e">
        <f t="shared" si="207"/>
        <v>#VALUE!</v>
      </c>
      <c r="IV154" s="42" t="e">
        <f t="shared" si="207"/>
        <v>#VALUE!</v>
      </c>
      <c r="IW154" s="42" t="e">
        <f t="shared" si="207"/>
        <v>#VALUE!</v>
      </c>
      <c r="IX154" s="42" t="e">
        <f t="shared" si="207"/>
        <v>#VALUE!</v>
      </c>
      <c r="IY154" s="42" t="e">
        <f t="shared" si="207"/>
        <v>#VALUE!</v>
      </c>
      <c r="IZ154" s="42" t="e">
        <f t="shared" si="207"/>
        <v>#VALUE!</v>
      </c>
      <c r="JA154" s="42" t="e">
        <f t="shared" si="207"/>
        <v>#VALUE!</v>
      </c>
      <c r="JB154" s="42" t="e">
        <f t="shared" si="207"/>
        <v>#VALUE!</v>
      </c>
      <c r="JC154" s="42" t="e">
        <f t="shared" si="207"/>
        <v>#VALUE!</v>
      </c>
      <c r="JD154" s="42" t="e">
        <f t="shared" si="207"/>
        <v>#VALUE!</v>
      </c>
      <c r="JE154" s="42" t="e">
        <f t="shared" ref="JE154:LP154" si="208">IF(JE152&lt;&gt;0,JE152,IF(JD157-JE161&lt;0,0,JD157-JE161))</f>
        <v>#VALUE!</v>
      </c>
      <c r="JF154" s="42" t="e">
        <f t="shared" si="208"/>
        <v>#VALUE!</v>
      </c>
      <c r="JG154" s="42" t="e">
        <f t="shared" si="208"/>
        <v>#VALUE!</v>
      </c>
      <c r="JH154" s="42" t="e">
        <f t="shared" si="208"/>
        <v>#VALUE!</v>
      </c>
      <c r="JI154" s="42" t="e">
        <f t="shared" si="208"/>
        <v>#VALUE!</v>
      </c>
      <c r="JJ154" s="42" t="e">
        <f t="shared" si="208"/>
        <v>#VALUE!</v>
      </c>
      <c r="JK154" s="42" t="e">
        <f t="shared" si="208"/>
        <v>#VALUE!</v>
      </c>
      <c r="JL154" s="42" t="e">
        <f t="shared" si="208"/>
        <v>#VALUE!</v>
      </c>
      <c r="JM154" s="42" t="e">
        <f t="shared" si="208"/>
        <v>#VALUE!</v>
      </c>
      <c r="JN154" s="42" t="e">
        <f t="shared" si="208"/>
        <v>#VALUE!</v>
      </c>
      <c r="JO154" s="42" t="e">
        <f t="shared" si="208"/>
        <v>#VALUE!</v>
      </c>
      <c r="JP154" s="42" t="e">
        <f t="shared" si="208"/>
        <v>#VALUE!</v>
      </c>
      <c r="JQ154" s="42" t="e">
        <f t="shared" si="208"/>
        <v>#VALUE!</v>
      </c>
      <c r="JR154" s="42" t="e">
        <f t="shared" si="208"/>
        <v>#VALUE!</v>
      </c>
      <c r="JS154" s="42" t="e">
        <f t="shared" si="208"/>
        <v>#VALUE!</v>
      </c>
      <c r="JT154" s="42" t="e">
        <f t="shared" si="208"/>
        <v>#VALUE!</v>
      </c>
      <c r="JU154" s="42" t="e">
        <f t="shared" si="208"/>
        <v>#VALUE!</v>
      </c>
      <c r="JV154" s="42" t="e">
        <f t="shared" si="208"/>
        <v>#VALUE!</v>
      </c>
      <c r="JW154" s="42" t="e">
        <f t="shared" si="208"/>
        <v>#VALUE!</v>
      </c>
      <c r="JX154" s="42" t="e">
        <f t="shared" si="208"/>
        <v>#VALUE!</v>
      </c>
      <c r="JY154" s="42" t="e">
        <f t="shared" si="208"/>
        <v>#VALUE!</v>
      </c>
      <c r="JZ154" s="42" t="e">
        <f t="shared" si="208"/>
        <v>#VALUE!</v>
      </c>
      <c r="KA154" s="42" t="e">
        <f t="shared" si="208"/>
        <v>#VALUE!</v>
      </c>
      <c r="KB154" s="42" t="e">
        <f t="shared" si="208"/>
        <v>#VALUE!</v>
      </c>
      <c r="KC154" s="42" t="e">
        <f t="shared" si="208"/>
        <v>#VALUE!</v>
      </c>
      <c r="KD154" s="42" t="e">
        <f t="shared" si="208"/>
        <v>#VALUE!</v>
      </c>
      <c r="KE154" s="42" t="e">
        <f t="shared" si="208"/>
        <v>#VALUE!</v>
      </c>
      <c r="KF154" s="42" t="e">
        <f t="shared" si="208"/>
        <v>#VALUE!</v>
      </c>
      <c r="KG154" s="42" t="e">
        <f t="shared" si="208"/>
        <v>#VALUE!</v>
      </c>
      <c r="KH154" s="42" t="e">
        <f t="shared" si="208"/>
        <v>#VALUE!</v>
      </c>
      <c r="KI154" s="42" t="e">
        <f t="shared" si="208"/>
        <v>#VALUE!</v>
      </c>
      <c r="KJ154" s="42" t="e">
        <f t="shared" si="208"/>
        <v>#VALUE!</v>
      </c>
      <c r="KK154" s="42" t="e">
        <f t="shared" si="208"/>
        <v>#VALUE!</v>
      </c>
      <c r="KL154" s="42" t="e">
        <f t="shared" si="208"/>
        <v>#VALUE!</v>
      </c>
      <c r="KM154" s="42" t="e">
        <f t="shared" si="208"/>
        <v>#VALUE!</v>
      </c>
      <c r="KN154" s="42" t="e">
        <f t="shared" si="208"/>
        <v>#VALUE!</v>
      </c>
      <c r="KO154" s="42" t="e">
        <f t="shared" si="208"/>
        <v>#VALUE!</v>
      </c>
      <c r="KP154" s="42" t="e">
        <f t="shared" si="208"/>
        <v>#VALUE!</v>
      </c>
      <c r="KQ154" s="42" t="e">
        <f t="shared" si="208"/>
        <v>#VALUE!</v>
      </c>
      <c r="KR154" s="42" t="e">
        <f t="shared" si="208"/>
        <v>#VALUE!</v>
      </c>
      <c r="KS154" s="42" t="e">
        <f t="shared" si="208"/>
        <v>#VALUE!</v>
      </c>
      <c r="KT154" s="42" t="e">
        <f t="shared" si="208"/>
        <v>#VALUE!</v>
      </c>
      <c r="KU154" s="42" t="e">
        <f t="shared" si="208"/>
        <v>#VALUE!</v>
      </c>
      <c r="KV154" s="42" t="e">
        <f t="shared" si="208"/>
        <v>#VALUE!</v>
      </c>
      <c r="KW154" s="42" t="e">
        <f t="shared" si="208"/>
        <v>#VALUE!</v>
      </c>
      <c r="KX154" s="42" t="e">
        <f t="shared" si="208"/>
        <v>#VALUE!</v>
      </c>
      <c r="KY154" s="42" t="e">
        <f t="shared" si="208"/>
        <v>#VALUE!</v>
      </c>
      <c r="KZ154" s="42" t="e">
        <f t="shared" si="208"/>
        <v>#VALUE!</v>
      </c>
      <c r="LA154" s="42" t="e">
        <f t="shared" si="208"/>
        <v>#VALUE!</v>
      </c>
      <c r="LB154" s="42" t="e">
        <f t="shared" si="208"/>
        <v>#VALUE!</v>
      </c>
      <c r="LC154" s="42" t="e">
        <f t="shared" si="208"/>
        <v>#VALUE!</v>
      </c>
      <c r="LD154" s="42" t="e">
        <f t="shared" si="208"/>
        <v>#VALUE!</v>
      </c>
      <c r="LE154" s="42" t="e">
        <f t="shared" si="208"/>
        <v>#VALUE!</v>
      </c>
      <c r="LF154" s="42" t="e">
        <f t="shared" si="208"/>
        <v>#VALUE!</v>
      </c>
      <c r="LG154" s="42" t="e">
        <f t="shared" si="208"/>
        <v>#VALUE!</v>
      </c>
      <c r="LH154" s="42" t="e">
        <f t="shared" si="208"/>
        <v>#VALUE!</v>
      </c>
      <c r="LI154" s="42" t="e">
        <f t="shared" si="208"/>
        <v>#VALUE!</v>
      </c>
      <c r="LJ154" s="42" t="e">
        <f t="shared" si="208"/>
        <v>#VALUE!</v>
      </c>
      <c r="LK154" s="42" t="e">
        <f t="shared" si="208"/>
        <v>#VALUE!</v>
      </c>
      <c r="LL154" s="42" t="e">
        <f t="shared" si="208"/>
        <v>#VALUE!</v>
      </c>
      <c r="LM154" s="42" t="e">
        <f t="shared" si="208"/>
        <v>#VALUE!</v>
      </c>
      <c r="LN154" s="42" t="e">
        <f t="shared" si="208"/>
        <v>#VALUE!</v>
      </c>
      <c r="LO154" s="42" t="e">
        <f t="shared" si="208"/>
        <v>#VALUE!</v>
      </c>
      <c r="LP154" s="42" t="e">
        <f t="shared" si="208"/>
        <v>#VALUE!</v>
      </c>
      <c r="LQ154" s="42" t="e">
        <f t="shared" ref="LQ154:NI154" si="209">IF(LQ152&lt;&gt;0,LQ152,IF(LP157-LQ161&lt;0,0,LP157-LQ161))</f>
        <v>#VALUE!</v>
      </c>
      <c r="LR154" s="42" t="e">
        <f t="shared" si="209"/>
        <v>#VALUE!</v>
      </c>
      <c r="LS154" s="42" t="e">
        <f t="shared" si="209"/>
        <v>#VALUE!</v>
      </c>
      <c r="LT154" s="42" t="e">
        <f t="shared" si="209"/>
        <v>#VALUE!</v>
      </c>
      <c r="LU154" s="42" t="e">
        <f t="shared" si="209"/>
        <v>#VALUE!</v>
      </c>
      <c r="LV154" s="42" t="e">
        <f t="shared" si="209"/>
        <v>#VALUE!</v>
      </c>
      <c r="LW154" s="42" t="e">
        <f t="shared" si="209"/>
        <v>#VALUE!</v>
      </c>
      <c r="LX154" s="42" t="e">
        <f t="shared" si="209"/>
        <v>#VALUE!</v>
      </c>
      <c r="LY154" s="42" t="e">
        <f t="shared" si="209"/>
        <v>#VALUE!</v>
      </c>
      <c r="LZ154" s="42" t="e">
        <f t="shared" si="209"/>
        <v>#VALUE!</v>
      </c>
      <c r="MA154" s="42" t="e">
        <f t="shared" si="209"/>
        <v>#VALUE!</v>
      </c>
      <c r="MB154" s="42" t="e">
        <f t="shared" si="209"/>
        <v>#VALUE!</v>
      </c>
      <c r="MC154" s="42" t="e">
        <f t="shared" si="209"/>
        <v>#VALUE!</v>
      </c>
      <c r="MD154" s="42" t="e">
        <f t="shared" si="209"/>
        <v>#VALUE!</v>
      </c>
      <c r="ME154" s="42" t="e">
        <f t="shared" si="209"/>
        <v>#VALUE!</v>
      </c>
      <c r="MF154" s="42" t="e">
        <f t="shared" si="209"/>
        <v>#VALUE!</v>
      </c>
      <c r="MG154" s="42" t="e">
        <f t="shared" si="209"/>
        <v>#VALUE!</v>
      </c>
      <c r="MH154" s="42" t="e">
        <f t="shared" si="209"/>
        <v>#VALUE!</v>
      </c>
      <c r="MI154" s="42" t="e">
        <f t="shared" si="209"/>
        <v>#VALUE!</v>
      </c>
      <c r="MJ154" s="42" t="e">
        <f t="shared" si="209"/>
        <v>#VALUE!</v>
      </c>
      <c r="MK154" s="42" t="e">
        <f t="shared" si="209"/>
        <v>#VALUE!</v>
      </c>
      <c r="ML154" s="42" t="e">
        <f t="shared" si="209"/>
        <v>#VALUE!</v>
      </c>
      <c r="MM154" s="42" t="e">
        <f t="shared" si="209"/>
        <v>#VALUE!</v>
      </c>
      <c r="MN154" s="42" t="e">
        <f t="shared" si="209"/>
        <v>#VALUE!</v>
      </c>
      <c r="MO154" s="42" t="e">
        <f t="shared" si="209"/>
        <v>#VALUE!</v>
      </c>
      <c r="MP154" s="42" t="e">
        <f t="shared" si="209"/>
        <v>#VALUE!</v>
      </c>
      <c r="MQ154" s="42" t="e">
        <f t="shared" si="209"/>
        <v>#VALUE!</v>
      </c>
      <c r="MR154" s="42" t="e">
        <f t="shared" si="209"/>
        <v>#VALUE!</v>
      </c>
      <c r="MS154" s="42" t="e">
        <f t="shared" si="209"/>
        <v>#VALUE!</v>
      </c>
      <c r="MT154" s="42" t="e">
        <f t="shared" si="209"/>
        <v>#VALUE!</v>
      </c>
      <c r="MU154" s="42" t="e">
        <f t="shared" si="209"/>
        <v>#VALUE!</v>
      </c>
      <c r="MV154" s="42" t="e">
        <f t="shared" si="209"/>
        <v>#VALUE!</v>
      </c>
      <c r="MW154" s="42" t="e">
        <f t="shared" si="209"/>
        <v>#VALUE!</v>
      </c>
      <c r="MX154" s="42" t="e">
        <f t="shared" si="209"/>
        <v>#VALUE!</v>
      </c>
      <c r="MY154" s="42" t="e">
        <f t="shared" si="209"/>
        <v>#VALUE!</v>
      </c>
      <c r="MZ154" s="42" t="e">
        <f t="shared" si="209"/>
        <v>#VALUE!</v>
      </c>
      <c r="NA154" s="42" t="e">
        <f t="shared" si="209"/>
        <v>#VALUE!</v>
      </c>
      <c r="NB154" s="42" t="e">
        <f t="shared" si="209"/>
        <v>#VALUE!</v>
      </c>
      <c r="NC154" s="42" t="e">
        <f t="shared" si="209"/>
        <v>#VALUE!</v>
      </c>
      <c r="ND154" s="42" t="e">
        <f t="shared" si="209"/>
        <v>#VALUE!</v>
      </c>
      <c r="NE154" s="42" t="e">
        <f t="shared" si="209"/>
        <v>#VALUE!</v>
      </c>
      <c r="NF154" s="42" t="e">
        <f t="shared" si="209"/>
        <v>#VALUE!</v>
      </c>
      <c r="NG154" s="42" t="e">
        <f t="shared" si="209"/>
        <v>#VALUE!</v>
      </c>
      <c r="NH154" s="42" t="e">
        <f t="shared" si="209"/>
        <v>#VALUE!</v>
      </c>
      <c r="NI154" s="42" t="e">
        <f t="shared" si="209"/>
        <v>#VALUE!</v>
      </c>
    </row>
    <row r="155" spans="1:373" s="34" customFormat="1" ht="14.4" outlineLevel="1" x14ac:dyDescent="0.2">
      <c r="A155" s="1048"/>
      <c r="B155" s="18"/>
      <c r="C155" s="14"/>
      <c r="D155" s="46"/>
      <c r="E155" s="57" t="s">
        <v>218</v>
      </c>
      <c r="F155" s="58"/>
      <c r="G155" s="85">
        <v>40</v>
      </c>
      <c r="H155" s="62"/>
      <c r="I155" s="62"/>
      <c r="J155" s="62">
        <v>64</v>
      </c>
      <c r="K155" s="62">
        <v>0</v>
      </c>
      <c r="L155" s="62">
        <v>192</v>
      </c>
      <c r="M155" s="62">
        <v>160</v>
      </c>
      <c r="N155" s="62">
        <v>57.6</v>
      </c>
      <c r="O155" s="62"/>
      <c r="P155" s="62"/>
      <c r="Q155" s="62">
        <v>0</v>
      </c>
      <c r="R155" s="62">
        <v>0</v>
      </c>
      <c r="S155" s="62">
        <v>0</v>
      </c>
      <c r="T155" s="62">
        <v>12.8</v>
      </c>
      <c r="U155" s="62">
        <v>12.8</v>
      </c>
      <c r="V155" s="62"/>
      <c r="W155" s="62"/>
      <c r="X155" s="62">
        <v>0</v>
      </c>
      <c r="Y155" s="62">
        <v>0</v>
      </c>
      <c r="Z155" s="62">
        <v>0</v>
      </c>
      <c r="AA155" s="62">
        <v>0</v>
      </c>
      <c r="AB155" s="62">
        <v>0</v>
      </c>
      <c r="AC155" s="62"/>
      <c r="AD155" s="62"/>
      <c r="AE155" s="62">
        <v>0</v>
      </c>
      <c r="AF155" s="62">
        <v>0</v>
      </c>
      <c r="AG155" s="62">
        <v>0</v>
      </c>
      <c r="AH155" s="62">
        <v>0</v>
      </c>
      <c r="AI155" s="62"/>
      <c r="AJ155" s="62"/>
      <c r="AK155" s="62"/>
      <c r="AL155" s="62">
        <v>0</v>
      </c>
      <c r="AM155" s="62">
        <v>0</v>
      </c>
      <c r="AN155" s="62">
        <v>0</v>
      </c>
      <c r="AO155" s="62">
        <v>0</v>
      </c>
      <c r="AP155" s="62">
        <v>0</v>
      </c>
      <c r="AQ155" s="62"/>
      <c r="AR155" s="62"/>
      <c r="AS155" s="62"/>
      <c r="AT155" s="62">
        <v>0</v>
      </c>
      <c r="AU155" s="62">
        <v>0</v>
      </c>
      <c r="AV155" s="62">
        <v>0</v>
      </c>
      <c r="AW155" s="62">
        <v>0</v>
      </c>
      <c r="AX155" s="62"/>
      <c r="AY155" s="62"/>
      <c r="AZ155" s="62">
        <v>0</v>
      </c>
      <c r="BA155" s="62">
        <v>0</v>
      </c>
      <c r="BB155" s="62">
        <v>0</v>
      </c>
      <c r="BC155" s="62">
        <v>0</v>
      </c>
      <c r="BD155" s="62">
        <v>0</v>
      </c>
      <c r="BE155" s="62"/>
      <c r="BF155" s="62"/>
      <c r="BG155" s="62">
        <v>0</v>
      </c>
      <c r="BH155" s="62">
        <v>0</v>
      </c>
      <c r="BI155" s="62">
        <v>0</v>
      </c>
      <c r="BJ155" s="62">
        <v>0</v>
      </c>
      <c r="BK155" s="62">
        <v>0</v>
      </c>
      <c r="BL155" s="62"/>
      <c r="BM155" s="62"/>
      <c r="BN155" s="62">
        <v>0</v>
      </c>
      <c r="BO155" s="62">
        <v>0</v>
      </c>
      <c r="BP155" s="62">
        <v>0</v>
      </c>
      <c r="BQ155" s="62">
        <v>0</v>
      </c>
      <c r="BR155" s="62">
        <v>0</v>
      </c>
      <c r="BS155" s="62">
        <v>0</v>
      </c>
      <c r="BT155" s="62"/>
      <c r="BU155" s="62"/>
      <c r="BV155" s="62">
        <v>0</v>
      </c>
      <c r="BW155" s="62">
        <v>0</v>
      </c>
      <c r="BX155" s="62">
        <v>0</v>
      </c>
      <c r="BY155" s="62">
        <v>0</v>
      </c>
      <c r="BZ155" s="62">
        <v>0</v>
      </c>
      <c r="CA155" s="62"/>
      <c r="CB155" s="62"/>
      <c r="CC155" s="62">
        <v>0</v>
      </c>
      <c r="CD155" s="62">
        <v>0</v>
      </c>
      <c r="CE155" s="62">
        <v>0</v>
      </c>
      <c r="CF155" s="62">
        <v>0</v>
      </c>
      <c r="CG155" s="62">
        <v>0</v>
      </c>
      <c r="CH155" s="62"/>
      <c r="CI155" s="62"/>
      <c r="CJ155" s="62">
        <v>0</v>
      </c>
      <c r="CK155" s="62">
        <v>0</v>
      </c>
      <c r="CL155" s="62">
        <v>0</v>
      </c>
      <c r="CM155" s="62">
        <v>0</v>
      </c>
      <c r="CN155" s="62"/>
      <c r="CO155" s="62"/>
      <c r="CP155" s="62"/>
      <c r="CQ155" s="62"/>
      <c r="CR155" s="62"/>
      <c r="CS155" s="62"/>
      <c r="CT155" s="62">
        <v>0</v>
      </c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  <c r="EA155" s="62"/>
      <c r="EB155" s="62"/>
      <c r="EC155" s="62"/>
      <c r="ED155" s="62"/>
      <c r="EE155" s="62"/>
      <c r="EF155" s="62"/>
      <c r="EG155" s="62"/>
      <c r="EH155" s="62"/>
      <c r="EI155" s="62"/>
      <c r="EJ155" s="62"/>
      <c r="EK155" s="62"/>
      <c r="EL155" s="62"/>
      <c r="EM155" s="62"/>
      <c r="EN155" s="62"/>
      <c r="EO155" s="62"/>
      <c r="EP155" s="62"/>
      <c r="EQ155" s="62"/>
      <c r="ER155" s="62"/>
      <c r="ES155" s="62"/>
      <c r="ET155" s="62"/>
      <c r="EU155" s="62"/>
      <c r="EV155" s="62"/>
      <c r="EW155" s="62"/>
      <c r="EX155" s="62"/>
      <c r="EY155" s="62"/>
      <c r="EZ155" s="62"/>
      <c r="FA155" s="62"/>
      <c r="FB155" s="62"/>
      <c r="FC155" s="62"/>
      <c r="FD155" s="62"/>
      <c r="FE155" s="62"/>
      <c r="FF155" s="62">
        <v>0</v>
      </c>
      <c r="FG155" s="62">
        <v>4234.3</v>
      </c>
      <c r="FH155" s="62">
        <v>4234.3</v>
      </c>
      <c r="FI155" s="62">
        <v>4671.3</v>
      </c>
      <c r="FJ155" s="62"/>
      <c r="FK155" s="62"/>
      <c r="FL155" s="62">
        <v>5181.9000000000005</v>
      </c>
      <c r="FM155" s="62"/>
      <c r="FN155" s="62"/>
      <c r="FO155" s="62">
        <v>8063.8000000000011</v>
      </c>
      <c r="FP155" s="62"/>
      <c r="FQ155" s="62">
        <v>11713.900000000001</v>
      </c>
      <c r="FR155" s="62"/>
      <c r="FS155" s="62"/>
      <c r="FT155" s="62"/>
      <c r="FU155" s="62"/>
      <c r="FV155" s="62"/>
      <c r="FW155" s="62"/>
      <c r="FX155" s="62"/>
      <c r="FY155" s="62"/>
      <c r="FZ155" s="62"/>
      <c r="GA155" s="62"/>
      <c r="GB155" s="62"/>
      <c r="GC155" s="62"/>
      <c r="GD155" s="62"/>
      <c r="GE155" s="62"/>
      <c r="GF155" s="62"/>
      <c r="GG155" s="62"/>
      <c r="GH155" s="62"/>
      <c r="GI155" s="62"/>
      <c r="GJ155" s="62"/>
      <c r="GK155" s="62"/>
      <c r="GL155" s="62"/>
      <c r="GM155" s="62"/>
      <c r="GN155" s="62"/>
      <c r="GO155" s="62"/>
      <c r="GP155" s="62"/>
      <c r="GQ155" s="62"/>
      <c r="GR155" s="62"/>
      <c r="GS155" s="62"/>
      <c r="GT155" s="62"/>
      <c r="GU155" s="62"/>
      <c r="GV155" s="62"/>
      <c r="GW155" s="62"/>
      <c r="GX155" s="62"/>
      <c r="GY155" s="62"/>
      <c r="GZ155" s="62"/>
      <c r="HA155" s="62"/>
      <c r="HB155" s="62"/>
      <c r="HC155" s="62"/>
      <c r="HD155" s="62"/>
      <c r="HE155" s="62"/>
      <c r="HF155" s="62"/>
      <c r="HG155" s="62"/>
      <c r="HH155" s="62"/>
      <c r="HI155" s="62"/>
      <c r="HJ155" s="62"/>
      <c r="HK155" s="62"/>
      <c r="HL155" s="62"/>
      <c r="HM155" s="62"/>
      <c r="HN155" s="62"/>
      <c r="HO155" s="62"/>
      <c r="HP155" s="62"/>
      <c r="HQ155" s="62"/>
      <c r="HR155" s="62"/>
      <c r="HS155" s="62"/>
      <c r="HT155" s="62"/>
      <c r="HU155" s="62"/>
      <c r="HV155" s="62"/>
      <c r="HW155" s="62"/>
      <c r="HX155" s="62"/>
      <c r="HY155" s="62"/>
      <c r="HZ155" s="62"/>
      <c r="IA155" s="62"/>
      <c r="IB155" s="62"/>
      <c r="IC155" s="62"/>
      <c r="ID155" s="62"/>
      <c r="IE155" s="62"/>
      <c r="IF155" s="62"/>
      <c r="IG155" s="62"/>
      <c r="IH155" s="62"/>
      <c r="II155" s="62"/>
      <c r="IJ155" s="62"/>
      <c r="IK155" s="62"/>
      <c r="IL155" s="62"/>
      <c r="IM155" s="62"/>
      <c r="IN155" s="62"/>
      <c r="IO155" s="62"/>
      <c r="IP155" s="62"/>
      <c r="IQ155" s="62"/>
      <c r="IR155" s="62"/>
      <c r="IS155" s="62"/>
      <c r="IT155" s="62"/>
      <c r="IU155" s="62"/>
      <c r="IV155" s="62"/>
      <c r="IW155" s="62"/>
      <c r="IX155" s="62"/>
      <c r="IY155" s="62"/>
      <c r="IZ155" s="62"/>
      <c r="JA155" s="62"/>
      <c r="JB155" s="62"/>
      <c r="JC155" s="62"/>
      <c r="JD155" s="62"/>
      <c r="JE155" s="62"/>
      <c r="JF155" s="62"/>
      <c r="JG155" s="62"/>
      <c r="JH155" s="62"/>
      <c r="JI155" s="62"/>
      <c r="JJ155" s="62"/>
      <c r="JK155" s="62"/>
      <c r="JL155" s="62"/>
      <c r="JM155" s="62"/>
      <c r="JN155" s="62"/>
      <c r="JO155" s="62"/>
      <c r="JP155" s="62"/>
      <c r="JQ155" s="62"/>
      <c r="JR155" s="62"/>
      <c r="JS155" s="62"/>
      <c r="JT155" s="62"/>
      <c r="JU155" s="62"/>
      <c r="JV155" s="62"/>
      <c r="JW155" s="62"/>
      <c r="JX155" s="62"/>
      <c r="JY155" s="62"/>
      <c r="JZ155" s="62"/>
      <c r="KA155" s="62"/>
      <c r="KB155" s="62"/>
      <c r="KC155" s="62"/>
      <c r="KD155" s="62"/>
      <c r="KE155" s="62"/>
      <c r="KF155" s="62"/>
      <c r="KG155" s="62"/>
      <c r="KH155" s="62"/>
      <c r="KI155" s="62"/>
      <c r="KJ155" s="62"/>
      <c r="KK155" s="62"/>
      <c r="KL155" s="62"/>
      <c r="KM155" s="62"/>
      <c r="KN155" s="62"/>
      <c r="KO155" s="62"/>
      <c r="KP155" s="62"/>
      <c r="KQ155" s="62"/>
      <c r="KR155" s="62"/>
      <c r="KS155" s="62"/>
      <c r="KT155" s="62"/>
      <c r="KU155" s="62"/>
      <c r="KV155" s="62"/>
      <c r="KW155" s="62"/>
      <c r="KX155" s="62"/>
      <c r="KY155" s="62"/>
      <c r="KZ155" s="62"/>
      <c r="LA155" s="62"/>
      <c r="LB155" s="62"/>
      <c r="LC155" s="62"/>
      <c r="LD155" s="62"/>
      <c r="LE155" s="62"/>
      <c r="LF155" s="62"/>
      <c r="LG155" s="62"/>
      <c r="LH155" s="62"/>
      <c r="LI155" s="62"/>
      <c r="LJ155" s="62"/>
      <c r="LK155" s="62"/>
      <c r="LL155" s="62"/>
      <c r="LM155" s="62"/>
      <c r="LN155" s="62"/>
      <c r="LO155" s="62"/>
      <c r="LP155" s="62"/>
      <c r="LQ155" s="62"/>
      <c r="LR155" s="62"/>
      <c r="LS155" s="62"/>
      <c r="LT155" s="62"/>
      <c r="LU155" s="62"/>
      <c r="LV155" s="62"/>
      <c r="LW155" s="62"/>
      <c r="LX155" s="62"/>
      <c r="LY155" s="62"/>
      <c r="LZ155" s="62"/>
      <c r="MA155" s="62"/>
      <c r="MB155" s="62"/>
      <c r="MC155" s="62"/>
      <c r="MD155" s="62"/>
      <c r="ME155" s="62"/>
      <c r="MF155" s="62"/>
      <c r="MG155" s="62"/>
      <c r="MH155" s="62"/>
      <c r="MI155" s="62"/>
      <c r="MJ155" s="62"/>
      <c r="MK155" s="62"/>
      <c r="ML155" s="62"/>
      <c r="MM155" s="62"/>
      <c r="MN155" s="62"/>
      <c r="MO155" s="62"/>
      <c r="MP155" s="62"/>
      <c r="MQ155" s="62"/>
      <c r="MR155" s="62"/>
      <c r="MS155" s="62"/>
      <c r="MT155" s="62"/>
      <c r="MU155" s="62"/>
      <c r="MV155" s="62"/>
      <c r="MW155" s="62"/>
      <c r="MX155" s="62"/>
      <c r="MY155" s="62"/>
      <c r="MZ155" s="62"/>
      <c r="NA155" s="62"/>
      <c r="NB155" s="62"/>
      <c r="NC155" s="62"/>
      <c r="ND155" s="62"/>
      <c r="NE155" s="62"/>
      <c r="NF155" s="62"/>
      <c r="NG155" s="62"/>
      <c r="NH155" s="62"/>
      <c r="NI155" s="62"/>
    </row>
    <row r="156" spans="1:373" s="34" customFormat="1" ht="14.4" outlineLevel="1" x14ac:dyDescent="0.2">
      <c r="A156" s="1048"/>
      <c r="B156" s="17" t="s">
        <v>37</v>
      </c>
      <c r="C156" s="14"/>
      <c r="D156" s="46"/>
      <c r="E156" s="57" t="s">
        <v>221</v>
      </c>
      <c r="F156" s="58"/>
      <c r="G156" s="86">
        <v>0</v>
      </c>
      <c r="H156" s="63"/>
      <c r="I156" s="63"/>
      <c r="J156" s="63">
        <v>0</v>
      </c>
      <c r="K156" s="63">
        <v>0</v>
      </c>
      <c r="L156" s="63">
        <v>0</v>
      </c>
      <c r="M156" s="63">
        <v>0</v>
      </c>
      <c r="N156" s="63">
        <v>0</v>
      </c>
      <c r="O156" s="63"/>
      <c r="P156" s="63"/>
      <c r="Q156" s="63">
        <v>0</v>
      </c>
      <c r="R156" s="63">
        <v>0</v>
      </c>
      <c r="S156" s="63">
        <v>0</v>
      </c>
      <c r="T156" s="63">
        <v>0</v>
      </c>
      <c r="U156" s="63">
        <v>0</v>
      </c>
      <c r="V156" s="63"/>
      <c r="W156" s="63"/>
      <c r="X156" s="63">
        <v>0</v>
      </c>
      <c r="Y156" s="63">
        <v>0</v>
      </c>
      <c r="Z156" s="63">
        <v>0</v>
      </c>
      <c r="AA156" s="63">
        <v>0</v>
      </c>
      <c r="AB156" s="63">
        <v>0</v>
      </c>
      <c r="AC156" s="63"/>
      <c r="AD156" s="63"/>
      <c r="AE156" s="63">
        <v>0</v>
      </c>
      <c r="AF156" s="63">
        <v>0</v>
      </c>
      <c r="AG156" s="63">
        <v>0</v>
      </c>
      <c r="AH156" s="63">
        <v>0</v>
      </c>
      <c r="AI156" s="63"/>
      <c r="AJ156" s="63"/>
      <c r="AK156" s="63"/>
      <c r="AL156" s="63">
        <v>0</v>
      </c>
      <c r="AM156" s="63">
        <v>0</v>
      </c>
      <c r="AN156" s="63">
        <v>0</v>
      </c>
      <c r="AO156" s="63">
        <v>0</v>
      </c>
      <c r="AP156" s="63">
        <v>0</v>
      </c>
      <c r="AQ156" s="63"/>
      <c r="AR156" s="63"/>
      <c r="AS156" s="63"/>
      <c r="AT156" s="63">
        <v>0</v>
      </c>
      <c r="AU156" s="63">
        <v>0</v>
      </c>
      <c r="AV156" s="63">
        <v>0</v>
      </c>
      <c r="AW156" s="63">
        <v>0</v>
      </c>
      <c r="AX156" s="63"/>
      <c r="AY156" s="63"/>
      <c r="AZ156" s="63">
        <v>0</v>
      </c>
      <c r="BA156" s="63">
        <v>0</v>
      </c>
      <c r="BB156" s="63">
        <v>0</v>
      </c>
      <c r="BC156" s="63">
        <v>0</v>
      </c>
      <c r="BD156" s="63">
        <v>0</v>
      </c>
      <c r="BE156" s="63"/>
      <c r="BF156" s="63"/>
      <c r="BG156" s="63">
        <v>0</v>
      </c>
      <c r="BH156" s="63">
        <v>0</v>
      </c>
      <c r="BI156" s="63">
        <v>0</v>
      </c>
      <c r="BJ156" s="63">
        <v>0</v>
      </c>
      <c r="BK156" s="63">
        <v>0</v>
      </c>
      <c r="BL156" s="63"/>
      <c r="BM156" s="63"/>
      <c r="BN156" s="63">
        <v>0</v>
      </c>
      <c r="BO156" s="63">
        <v>0</v>
      </c>
      <c r="BP156" s="63">
        <v>0</v>
      </c>
      <c r="BQ156" s="63">
        <v>0</v>
      </c>
      <c r="BR156" s="63">
        <v>0</v>
      </c>
      <c r="BS156" s="63">
        <v>0</v>
      </c>
      <c r="BT156" s="63"/>
      <c r="BU156" s="63"/>
      <c r="BV156" s="63">
        <v>0</v>
      </c>
      <c r="BW156" s="63">
        <v>0</v>
      </c>
      <c r="BX156" s="63">
        <v>0</v>
      </c>
      <c r="BY156" s="63">
        <v>0</v>
      </c>
      <c r="BZ156" s="63">
        <v>0</v>
      </c>
      <c r="CA156" s="63"/>
      <c r="CB156" s="63"/>
      <c r="CC156" s="63">
        <v>0</v>
      </c>
      <c r="CD156" s="63">
        <v>0</v>
      </c>
      <c r="CE156" s="63">
        <v>0</v>
      </c>
      <c r="CF156" s="63">
        <v>0</v>
      </c>
      <c r="CG156" s="63">
        <v>0</v>
      </c>
      <c r="CH156" s="63"/>
      <c r="CI156" s="63"/>
      <c r="CJ156" s="63">
        <v>0</v>
      </c>
      <c r="CK156" s="63">
        <v>0</v>
      </c>
      <c r="CL156" s="63">
        <v>0</v>
      </c>
      <c r="CM156" s="63">
        <v>0</v>
      </c>
      <c r="CN156" s="63"/>
      <c r="CO156" s="63"/>
      <c r="CP156" s="63"/>
      <c r="CQ156" s="63"/>
      <c r="CR156" s="63"/>
      <c r="CS156" s="63"/>
      <c r="CT156" s="63">
        <v>0</v>
      </c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  <c r="DY156" s="63"/>
      <c r="DZ156" s="63"/>
      <c r="EA156" s="63"/>
      <c r="EB156" s="63"/>
      <c r="EC156" s="63"/>
      <c r="ED156" s="63"/>
      <c r="EE156" s="63"/>
      <c r="EF156" s="63"/>
      <c r="EG156" s="63"/>
      <c r="EH156" s="63"/>
      <c r="EI156" s="63"/>
      <c r="EJ156" s="63"/>
      <c r="EK156" s="63"/>
      <c r="EL156" s="63"/>
      <c r="EM156" s="63"/>
      <c r="EN156" s="63"/>
      <c r="EO156" s="63"/>
      <c r="EP156" s="63"/>
      <c r="EQ156" s="63"/>
      <c r="ER156" s="63"/>
      <c r="ES156" s="63"/>
      <c r="ET156" s="63"/>
      <c r="EU156" s="63"/>
      <c r="EV156" s="63"/>
      <c r="EW156" s="63"/>
      <c r="EX156" s="63"/>
      <c r="EY156" s="63"/>
      <c r="EZ156" s="63"/>
      <c r="FA156" s="63"/>
      <c r="FB156" s="63"/>
      <c r="FC156" s="63"/>
      <c r="FD156" s="63"/>
      <c r="FE156" s="63"/>
      <c r="FF156" s="63">
        <v>0</v>
      </c>
      <c r="FG156" s="63">
        <v>0</v>
      </c>
      <c r="FH156" s="63">
        <v>0</v>
      </c>
      <c r="FI156" s="63">
        <v>0</v>
      </c>
      <c r="FJ156" s="63"/>
      <c r="FK156" s="63"/>
      <c r="FL156" s="63">
        <v>0</v>
      </c>
      <c r="FM156" s="63"/>
      <c r="FN156" s="63"/>
      <c r="FO156" s="63">
        <v>0</v>
      </c>
      <c r="FP156" s="63"/>
      <c r="FQ156" s="63">
        <v>0</v>
      </c>
      <c r="FR156" s="63"/>
      <c r="FS156" s="63"/>
      <c r="FT156" s="63"/>
      <c r="FU156" s="63"/>
      <c r="FV156" s="63"/>
      <c r="FW156" s="63"/>
      <c r="FX156" s="63"/>
      <c r="FY156" s="63"/>
      <c r="FZ156" s="63"/>
      <c r="GA156" s="63"/>
      <c r="GB156" s="63"/>
      <c r="GC156" s="63"/>
      <c r="GD156" s="63"/>
      <c r="GE156" s="63"/>
      <c r="GF156" s="63"/>
      <c r="GG156" s="63"/>
      <c r="GH156" s="63"/>
      <c r="GI156" s="63"/>
      <c r="GJ156" s="63"/>
      <c r="GK156" s="63"/>
      <c r="GL156" s="63"/>
      <c r="GM156" s="63"/>
      <c r="GN156" s="63"/>
      <c r="GO156" s="63"/>
      <c r="GP156" s="63"/>
      <c r="GQ156" s="63"/>
      <c r="GR156" s="63"/>
      <c r="GS156" s="63"/>
      <c r="GT156" s="63"/>
      <c r="GU156" s="63"/>
      <c r="GV156" s="63"/>
      <c r="GW156" s="63"/>
      <c r="GX156" s="63"/>
      <c r="GY156" s="63"/>
      <c r="GZ156" s="63"/>
      <c r="HA156" s="63"/>
      <c r="HB156" s="63"/>
      <c r="HC156" s="63"/>
      <c r="HD156" s="63"/>
      <c r="HE156" s="63"/>
      <c r="HF156" s="63"/>
      <c r="HG156" s="63"/>
      <c r="HH156" s="63"/>
      <c r="HI156" s="63"/>
      <c r="HJ156" s="63"/>
      <c r="HK156" s="63"/>
      <c r="HL156" s="63"/>
      <c r="HM156" s="63"/>
      <c r="HN156" s="63"/>
      <c r="HO156" s="63"/>
      <c r="HP156" s="63"/>
      <c r="HQ156" s="63"/>
      <c r="HR156" s="63"/>
      <c r="HS156" s="63"/>
      <c r="HT156" s="63"/>
      <c r="HU156" s="63"/>
      <c r="HV156" s="63"/>
      <c r="HW156" s="63"/>
      <c r="HX156" s="63"/>
      <c r="HY156" s="63"/>
      <c r="HZ156" s="63"/>
      <c r="IA156" s="63"/>
      <c r="IB156" s="63"/>
      <c r="IC156" s="63"/>
      <c r="ID156" s="63"/>
      <c r="IE156" s="63"/>
      <c r="IF156" s="63"/>
      <c r="IG156" s="63"/>
      <c r="IH156" s="63"/>
      <c r="II156" s="63"/>
      <c r="IJ156" s="63"/>
      <c r="IK156" s="63"/>
      <c r="IL156" s="63"/>
      <c r="IM156" s="63"/>
      <c r="IN156" s="63"/>
      <c r="IO156" s="63"/>
      <c r="IP156" s="63"/>
      <c r="IQ156" s="63"/>
      <c r="IR156" s="63"/>
      <c r="IS156" s="63"/>
      <c r="IT156" s="63"/>
      <c r="IU156" s="63"/>
      <c r="IV156" s="63"/>
      <c r="IW156" s="63"/>
      <c r="IX156" s="63"/>
      <c r="IY156" s="63"/>
      <c r="IZ156" s="63"/>
      <c r="JA156" s="63"/>
      <c r="JB156" s="63"/>
      <c r="JC156" s="63"/>
      <c r="JD156" s="63"/>
      <c r="JE156" s="63"/>
      <c r="JF156" s="63"/>
      <c r="JG156" s="63"/>
      <c r="JH156" s="63"/>
      <c r="JI156" s="63"/>
      <c r="JJ156" s="63"/>
      <c r="JK156" s="63"/>
      <c r="JL156" s="63"/>
      <c r="JM156" s="63"/>
      <c r="JN156" s="63"/>
      <c r="JO156" s="63"/>
      <c r="JP156" s="63"/>
      <c r="JQ156" s="63"/>
      <c r="JR156" s="63"/>
      <c r="JS156" s="63"/>
      <c r="JT156" s="63"/>
      <c r="JU156" s="63"/>
      <c r="JV156" s="63"/>
      <c r="JW156" s="63"/>
      <c r="JX156" s="63"/>
      <c r="JY156" s="63"/>
      <c r="JZ156" s="63"/>
      <c r="KA156" s="63"/>
      <c r="KB156" s="63"/>
      <c r="KC156" s="63"/>
      <c r="KD156" s="63"/>
      <c r="KE156" s="63"/>
      <c r="KF156" s="63"/>
      <c r="KG156" s="63"/>
      <c r="KH156" s="63"/>
      <c r="KI156" s="63"/>
      <c r="KJ156" s="63"/>
      <c r="KK156" s="63"/>
      <c r="KL156" s="63"/>
      <c r="KM156" s="63"/>
      <c r="KN156" s="63"/>
      <c r="KO156" s="63"/>
      <c r="KP156" s="63"/>
      <c r="KQ156" s="63"/>
      <c r="KR156" s="63"/>
      <c r="KS156" s="63"/>
      <c r="KT156" s="63"/>
      <c r="KU156" s="63"/>
      <c r="KV156" s="63"/>
      <c r="KW156" s="63"/>
      <c r="KX156" s="63"/>
      <c r="KY156" s="63"/>
      <c r="KZ156" s="63"/>
      <c r="LA156" s="63"/>
      <c r="LB156" s="63"/>
      <c r="LC156" s="63"/>
      <c r="LD156" s="63"/>
      <c r="LE156" s="63"/>
      <c r="LF156" s="63"/>
      <c r="LG156" s="63"/>
      <c r="LH156" s="63"/>
      <c r="LI156" s="63"/>
      <c r="LJ156" s="63"/>
      <c r="LK156" s="63"/>
      <c r="LL156" s="63"/>
      <c r="LM156" s="63"/>
      <c r="LN156" s="63"/>
      <c r="LO156" s="63"/>
      <c r="LP156" s="63"/>
      <c r="LQ156" s="63"/>
      <c r="LR156" s="63"/>
      <c r="LS156" s="63"/>
      <c r="LT156" s="63"/>
      <c r="LU156" s="63"/>
      <c r="LV156" s="63"/>
      <c r="LW156" s="63"/>
      <c r="LX156" s="63"/>
      <c r="LY156" s="63"/>
      <c r="LZ156" s="63"/>
      <c r="MA156" s="63"/>
      <c r="MB156" s="63"/>
      <c r="MC156" s="63"/>
      <c r="MD156" s="63"/>
      <c r="ME156" s="63"/>
      <c r="MF156" s="63"/>
      <c r="MG156" s="63"/>
      <c r="MH156" s="63"/>
      <c r="MI156" s="63"/>
      <c r="MJ156" s="63"/>
      <c r="MK156" s="63"/>
      <c r="ML156" s="63"/>
      <c r="MM156" s="63"/>
      <c r="MN156" s="63"/>
      <c r="MO156" s="63"/>
      <c r="MP156" s="63"/>
      <c r="MQ156" s="63"/>
      <c r="MR156" s="63"/>
      <c r="MS156" s="63"/>
      <c r="MT156" s="63"/>
      <c r="MU156" s="63"/>
      <c r="MV156" s="63"/>
      <c r="MW156" s="63"/>
      <c r="MX156" s="63"/>
      <c r="MY156" s="63"/>
      <c r="MZ156" s="63"/>
      <c r="NA156" s="63"/>
      <c r="NB156" s="63"/>
      <c r="NC156" s="63"/>
      <c r="ND156" s="63"/>
      <c r="NE156" s="63"/>
      <c r="NF156" s="63"/>
      <c r="NG156" s="63"/>
      <c r="NH156" s="63"/>
      <c r="NI156" s="63"/>
    </row>
    <row r="157" spans="1:373" s="34" customFormat="1" ht="15" outlineLevel="1" thickBot="1" x14ac:dyDescent="0.25">
      <c r="A157" s="1049"/>
      <c r="B157" s="36">
        <f>B155/30</f>
        <v>0</v>
      </c>
      <c r="C157" s="38"/>
      <c r="D157" s="47"/>
      <c r="E157" s="27" t="s">
        <v>3</v>
      </c>
      <c r="F157" s="25"/>
      <c r="G157" s="84">
        <v>5326.4</v>
      </c>
      <c r="H157" s="33" t="e">
        <f t="shared" ref="H157:BT157" si="210">H154+H150+H158</f>
        <v>#VALUE!</v>
      </c>
      <c r="I157" s="33" t="e">
        <f t="shared" si="210"/>
        <v>#VALUE!</v>
      </c>
      <c r="J157" s="33" t="e">
        <f t="shared" si="210"/>
        <v>#VALUE!</v>
      </c>
      <c r="K157" s="33" t="e">
        <f t="shared" si="210"/>
        <v>#VALUE!</v>
      </c>
      <c r="L157" s="33" t="e">
        <f t="shared" si="210"/>
        <v>#VALUE!</v>
      </c>
      <c r="M157" s="33" t="e">
        <f t="shared" si="210"/>
        <v>#VALUE!</v>
      </c>
      <c r="N157" s="33" t="e">
        <f t="shared" si="210"/>
        <v>#VALUE!</v>
      </c>
      <c r="O157" s="33" t="e">
        <f t="shared" si="210"/>
        <v>#VALUE!</v>
      </c>
      <c r="P157" s="33" t="e">
        <f t="shared" si="210"/>
        <v>#VALUE!</v>
      </c>
      <c r="Q157" s="33" t="e">
        <f t="shared" si="210"/>
        <v>#VALUE!</v>
      </c>
      <c r="R157" s="33" t="e">
        <f t="shared" si="210"/>
        <v>#VALUE!</v>
      </c>
      <c r="S157" s="33" t="e">
        <f t="shared" si="210"/>
        <v>#VALUE!</v>
      </c>
      <c r="T157" s="33" t="e">
        <f t="shared" si="210"/>
        <v>#VALUE!</v>
      </c>
      <c r="U157" s="33" t="e">
        <f t="shared" si="210"/>
        <v>#VALUE!</v>
      </c>
      <c r="V157" s="33" t="e">
        <f t="shared" si="210"/>
        <v>#VALUE!</v>
      </c>
      <c r="W157" s="33" t="e">
        <f t="shared" si="210"/>
        <v>#VALUE!</v>
      </c>
      <c r="X157" s="33" t="e">
        <f t="shared" si="210"/>
        <v>#VALUE!</v>
      </c>
      <c r="Y157" s="33" t="e">
        <f t="shared" si="210"/>
        <v>#VALUE!</v>
      </c>
      <c r="Z157" s="33" t="e">
        <f t="shared" si="210"/>
        <v>#VALUE!</v>
      </c>
      <c r="AA157" s="33" t="e">
        <f t="shared" si="210"/>
        <v>#VALUE!</v>
      </c>
      <c r="AB157" s="33" t="e">
        <f t="shared" si="210"/>
        <v>#VALUE!</v>
      </c>
      <c r="AC157" s="33" t="e">
        <f t="shared" si="210"/>
        <v>#VALUE!</v>
      </c>
      <c r="AD157" s="33" t="e">
        <f t="shared" si="210"/>
        <v>#VALUE!</v>
      </c>
      <c r="AE157" s="33" t="e">
        <f t="shared" si="210"/>
        <v>#VALUE!</v>
      </c>
      <c r="AF157" s="33" t="e">
        <f t="shared" si="210"/>
        <v>#VALUE!</v>
      </c>
      <c r="AG157" s="33" t="e">
        <f t="shared" si="210"/>
        <v>#VALUE!</v>
      </c>
      <c r="AH157" s="33" t="e">
        <f t="shared" si="210"/>
        <v>#VALUE!</v>
      </c>
      <c r="AI157" s="33" t="e">
        <f t="shared" si="210"/>
        <v>#VALUE!</v>
      </c>
      <c r="AJ157" s="33" t="e">
        <f t="shared" si="210"/>
        <v>#VALUE!</v>
      </c>
      <c r="AK157" s="33" t="e">
        <f t="shared" si="210"/>
        <v>#VALUE!</v>
      </c>
      <c r="AL157" s="33" t="e">
        <f t="shared" si="210"/>
        <v>#VALUE!</v>
      </c>
      <c r="AM157" s="33" t="e">
        <f t="shared" si="210"/>
        <v>#VALUE!</v>
      </c>
      <c r="AN157" s="33" t="e">
        <f t="shared" si="210"/>
        <v>#VALUE!</v>
      </c>
      <c r="AO157" s="33" t="e">
        <f t="shared" si="210"/>
        <v>#VALUE!</v>
      </c>
      <c r="AP157" s="33" t="e">
        <f t="shared" si="210"/>
        <v>#VALUE!</v>
      </c>
      <c r="AQ157" s="33" t="e">
        <f t="shared" si="210"/>
        <v>#VALUE!</v>
      </c>
      <c r="AR157" s="33" t="e">
        <f t="shared" si="210"/>
        <v>#VALUE!</v>
      </c>
      <c r="AS157" s="33" t="e">
        <f t="shared" si="210"/>
        <v>#VALUE!</v>
      </c>
      <c r="AT157" s="33" t="e">
        <f t="shared" si="210"/>
        <v>#VALUE!</v>
      </c>
      <c r="AU157" s="33" t="e">
        <f t="shared" si="210"/>
        <v>#VALUE!</v>
      </c>
      <c r="AV157" s="33" t="e">
        <f t="shared" si="210"/>
        <v>#VALUE!</v>
      </c>
      <c r="AW157" s="33" t="e">
        <f t="shared" si="210"/>
        <v>#VALUE!</v>
      </c>
      <c r="AX157" s="33" t="e">
        <f t="shared" si="210"/>
        <v>#VALUE!</v>
      </c>
      <c r="AY157" s="33" t="e">
        <f t="shared" si="210"/>
        <v>#VALUE!</v>
      </c>
      <c r="AZ157" s="33" t="e">
        <f t="shared" si="210"/>
        <v>#VALUE!</v>
      </c>
      <c r="BA157" s="33" t="e">
        <f t="shared" si="210"/>
        <v>#VALUE!</v>
      </c>
      <c r="BB157" s="33" t="e">
        <f t="shared" si="210"/>
        <v>#VALUE!</v>
      </c>
      <c r="BC157" s="33" t="e">
        <f t="shared" si="210"/>
        <v>#VALUE!</v>
      </c>
      <c r="BD157" s="33" t="e">
        <f t="shared" si="210"/>
        <v>#VALUE!</v>
      </c>
      <c r="BE157" s="33" t="e">
        <f t="shared" si="210"/>
        <v>#VALUE!</v>
      </c>
      <c r="BF157" s="33" t="e">
        <f t="shared" si="210"/>
        <v>#VALUE!</v>
      </c>
      <c r="BG157" s="33" t="e">
        <f t="shared" si="210"/>
        <v>#VALUE!</v>
      </c>
      <c r="BH157" s="33" t="e">
        <f t="shared" si="210"/>
        <v>#VALUE!</v>
      </c>
      <c r="BI157" s="33" t="e">
        <f t="shared" si="210"/>
        <v>#VALUE!</v>
      </c>
      <c r="BJ157" s="33" t="e">
        <f t="shared" si="210"/>
        <v>#VALUE!</v>
      </c>
      <c r="BK157" s="33" t="e">
        <f t="shared" si="210"/>
        <v>#VALUE!</v>
      </c>
      <c r="BL157" s="33" t="e">
        <f t="shared" si="210"/>
        <v>#VALUE!</v>
      </c>
      <c r="BM157" s="33" t="e">
        <f t="shared" si="210"/>
        <v>#VALUE!</v>
      </c>
      <c r="BN157" s="33" t="e">
        <f>BN154+BN150+BN158</f>
        <v>#VALUE!</v>
      </c>
      <c r="BO157" s="33" t="e">
        <f t="shared" si="210"/>
        <v>#VALUE!</v>
      </c>
      <c r="BP157" s="33" t="e">
        <f t="shared" si="210"/>
        <v>#VALUE!</v>
      </c>
      <c r="BQ157" s="33" t="e">
        <f t="shared" si="210"/>
        <v>#VALUE!</v>
      </c>
      <c r="BR157" s="33" t="e">
        <f t="shared" si="210"/>
        <v>#VALUE!</v>
      </c>
      <c r="BS157" s="33" t="e">
        <f t="shared" si="210"/>
        <v>#VALUE!</v>
      </c>
      <c r="BT157" s="33" t="e">
        <f t="shared" si="210"/>
        <v>#VALUE!</v>
      </c>
      <c r="BU157" s="33" t="e">
        <f t="shared" ref="BU157:EF157" si="211">BU154+BU150+BU158</f>
        <v>#VALUE!</v>
      </c>
      <c r="BV157" s="33" t="e">
        <f t="shared" si="211"/>
        <v>#VALUE!</v>
      </c>
      <c r="BW157" s="33" t="e">
        <f t="shared" si="211"/>
        <v>#VALUE!</v>
      </c>
      <c r="BX157" s="33" t="e">
        <f t="shared" si="211"/>
        <v>#VALUE!</v>
      </c>
      <c r="BY157" s="33" t="e">
        <f t="shared" si="211"/>
        <v>#VALUE!</v>
      </c>
      <c r="BZ157" s="33" t="e">
        <f t="shared" si="211"/>
        <v>#VALUE!</v>
      </c>
      <c r="CA157" s="33" t="e">
        <f t="shared" si="211"/>
        <v>#VALUE!</v>
      </c>
      <c r="CB157" s="33" t="e">
        <f t="shared" si="211"/>
        <v>#VALUE!</v>
      </c>
      <c r="CC157" s="33" t="e">
        <f t="shared" si="211"/>
        <v>#VALUE!</v>
      </c>
      <c r="CD157" s="33" t="e">
        <f t="shared" si="211"/>
        <v>#VALUE!</v>
      </c>
      <c r="CE157" s="33" t="e">
        <f t="shared" si="211"/>
        <v>#VALUE!</v>
      </c>
      <c r="CF157" s="33" t="e">
        <f t="shared" si="211"/>
        <v>#VALUE!</v>
      </c>
      <c r="CG157" s="33" t="e">
        <f t="shared" si="211"/>
        <v>#VALUE!</v>
      </c>
      <c r="CH157" s="33" t="e">
        <f t="shared" si="211"/>
        <v>#VALUE!</v>
      </c>
      <c r="CI157" s="33" t="e">
        <f t="shared" si="211"/>
        <v>#VALUE!</v>
      </c>
      <c r="CJ157" s="33" t="e">
        <f t="shared" si="211"/>
        <v>#VALUE!</v>
      </c>
      <c r="CK157" s="33" t="e">
        <f t="shared" si="211"/>
        <v>#VALUE!</v>
      </c>
      <c r="CL157" s="33" t="e">
        <f t="shared" si="211"/>
        <v>#VALUE!</v>
      </c>
      <c r="CM157" s="33" t="e">
        <f t="shared" si="211"/>
        <v>#VALUE!</v>
      </c>
      <c r="CN157" s="33" t="e">
        <f t="shared" si="211"/>
        <v>#VALUE!</v>
      </c>
      <c r="CO157" s="33" t="e">
        <f t="shared" si="211"/>
        <v>#VALUE!</v>
      </c>
      <c r="CP157" s="33" t="e">
        <f t="shared" si="211"/>
        <v>#VALUE!</v>
      </c>
      <c r="CQ157" s="33" t="e">
        <f t="shared" si="211"/>
        <v>#VALUE!</v>
      </c>
      <c r="CR157" s="33" t="e">
        <f t="shared" si="211"/>
        <v>#VALUE!</v>
      </c>
      <c r="CS157" s="33" t="e">
        <f t="shared" si="211"/>
        <v>#VALUE!</v>
      </c>
      <c r="CT157" s="33" t="e">
        <f t="shared" si="211"/>
        <v>#VALUE!</v>
      </c>
      <c r="CU157" s="33" t="e">
        <f t="shared" si="211"/>
        <v>#VALUE!</v>
      </c>
      <c r="CV157" s="33" t="e">
        <f t="shared" si="211"/>
        <v>#VALUE!</v>
      </c>
      <c r="CW157" s="33" t="e">
        <f t="shared" si="211"/>
        <v>#VALUE!</v>
      </c>
      <c r="CX157" s="33" t="e">
        <f t="shared" si="211"/>
        <v>#VALUE!</v>
      </c>
      <c r="CY157" s="33" t="e">
        <f t="shared" si="211"/>
        <v>#VALUE!</v>
      </c>
      <c r="CZ157" s="33" t="e">
        <f t="shared" si="211"/>
        <v>#VALUE!</v>
      </c>
      <c r="DA157" s="33" t="e">
        <f t="shared" si="211"/>
        <v>#VALUE!</v>
      </c>
      <c r="DB157" s="33" t="e">
        <f t="shared" si="211"/>
        <v>#VALUE!</v>
      </c>
      <c r="DC157" s="33" t="e">
        <f t="shared" si="211"/>
        <v>#VALUE!</v>
      </c>
      <c r="DD157" s="33" t="e">
        <f t="shared" si="211"/>
        <v>#VALUE!</v>
      </c>
      <c r="DE157" s="33" t="e">
        <f t="shared" si="211"/>
        <v>#VALUE!</v>
      </c>
      <c r="DF157" s="33" t="e">
        <f t="shared" si="211"/>
        <v>#VALUE!</v>
      </c>
      <c r="DG157" s="33" t="e">
        <f t="shared" si="211"/>
        <v>#VALUE!</v>
      </c>
      <c r="DH157" s="33" t="e">
        <f t="shared" si="211"/>
        <v>#VALUE!</v>
      </c>
      <c r="DI157" s="33" t="e">
        <f t="shared" si="211"/>
        <v>#VALUE!</v>
      </c>
      <c r="DJ157" s="33" t="e">
        <f t="shared" si="211"/>
        <v>#VALUE!</v>
      </c>
      <c r="DK157" s="33" t="e">
        <f t="shared" si="211"/>
        <v>#VALUE!</v>
      </c>
      <c r="DL157" s="33" t="e">
        <f t="shared" si="211"/>
        <v>#VALUE!</v>
      </c>
      <c r="DM157" s="33" t="e">
        <f t="shared" si="211"/>
        <v>#VALUE!</v>
      </c>
      <c r="DN157" s="33" t="e">
        <f t="shared" si="211"/>
        <v>#VALUE!</v>
      </c>
      <c r="DO157" s="33" t="e">
        <f t="shared" si="211"/>
        <v>#VALUE!</v>
      </c>
      <c r="DP157" s="33" t="e">
        <f t="shared" si="211"/>
        <v>#VALUE!</v>
      </c>
      <c r="DQ157" s="33" t="e">
        <f t="shared" si="211"/>
        <v>#VALUE!</v>
      </c>
      <c r="DR157" s="33" t="e">
        <f t="shared" si="211"/>
        <v>#VALUE!</v>
      </c>
      <c r="DS157" s="33" t="e">
        <f t="shared" si="211"/>
        <v>#VALUE!</v>
      </c>
      <c r="DT157" s="33" t="e">
        <f t="shared" si="211"/>
        <v>#VALUE!</v>
      </c>
      <c r="DU157" s="33" t="e">
        <f t="shared" si="211"/>
        <v>#VALUE!</v>
      </c>
      <c r="DV157" s="33" t="e">
        <f t="shared" si="211"/>
        <v>#VALUE!</v>
      </c>
      <c r="DW157" s="33" t="e">
        <f t="shared" si="211"/>
        <v>#VALUE!</v>
      </c>
      <c r="DX157" s="33" t="e">
        <f t="shared" si="211"/>
        <v>#VALUE!</v>
      </c>
      <c r="DY157" s="33" t="e">
        <f t="shared" si="211"/>
        <v>#VALUE!</v>
      </c>
      <c r="DZ157" s="33" t="e">
        <f t="shared" si="211"/>
        <v>#VALUE!</v>
      </c>
      <c r="EA157" s="33" t="e">
        <f t="shared" si="211"/>
        <v>#VALUE!</v>
      </c>
      <c r="EB157" s="33" t="e">
        <f t="shared" si="211"/>
        <v>#VALUE!</v>
      </c>
      <c r="EC157" s="33" t="e">
        <f t="shared" si="211"/>
        <v>#VALUE!</v>
      </c>
      <c r="ED157" s="33" t="e">
        <f t="shared" si="211"/>
        <v>#VALUE!</v>
      </c>
      <c r="EE157" s="33" t="e">
        <f t="shared" si="211"/>
        <v>#VALUE!</v>
      </c>
      <c r="EF157" s="33" t="e">
        <f t="shared" si="211"/>
        <v>#VALUE!</v>
      </c>
      <c r="EG157" s="33" t="e">
        <f t="shared" ref="EG157:GR157" si="212">EG154+EG150+EG158</f>
        <v>#VALUE!</v>
      </c>
      <c r="EH157" s="33" t="e">
        <f t="shared" si="212"/>
        <v>#VALUE!</v>
      </c>
      <c r="EI157" s="33" t="e">
        <f t="shared" si="212"/>
        <v>#VALUE!</v>
      </c>
      <c r="EJ157" s="33" t="e">
        <f t="shared" si="212"/>
        <v>#VALUE!</v>
      </c>
      <c r="EK157" s="33" t="e">
        <f t="shared" si="212"/>
        <v>#VALUE!</v>
      </c>
      <c r="EL157" s="33" t="e">
        <f t="shared" si="212"/>
        <v>#VALUE!</v>
      </c>
      <c r="EM157" s="33" t="e">
        <f t="shared" si="212"/>
        <v>#VALUE!</v>
      </c>
      <c r="EN157" s="33" t="e">
        <f t="shared" si="212"/>
        <v>#VALUE!</v>
      </c>
      <c r="EO157" s="33" t="e">
        <f t="shared" si="212"/>
        <v>#VALUE!</v>
      </c>
      <c r="EP157" s="33" t="e">
        <f t="shared" si="212"/>
        <v>#VALUE!</v>
      </c>
      <c r="EQ157" s="33" t="e">
        <f t="shared" si="212"/>
        <v>#VALUE!</v>
      </c>
      <c r="ER157" s="33" t="e">
        <f t="shared" si="212"/>
        <v>#VALUE!</v>
      </c>
      <c r="ES157" s="33" t="e">
        <f t="shared" si="212"/>
        <v>#VALUE!</v>
      </c>
      <c r="ET157" s="33" t="e">
        <f t="shared" si="212"/>
        <v>#VALUE!</v>
      </c>
      <c r="EU157" s="33" t="e">
        <f t="shared" si="212"/>
        <v>#VALUE!</v>
      </c>
      <c r="EV157" s="33" t="e">
        <f t="shared" si="212"/>
        <v>#VALUE!</v>
      </c>
      <c r="EW157" s="33" t="e">
        <f t="shared" si="212"/>
        <v>#VALUE!</v>
      </c>
      <c r="EX157" s="33" t="e">
        <f t="shared" si="212"/>
        <v>#VALUE!</v>
      </c>
      <c r="EY157" s="33" t="e">
        <f t="shared" si="212"/>
        <v>#VALUE!</v>
      </c>
      <c r="EZ157" s="33" t="e">
        <f t="shared" si="212"/>
        <v>#VALUE!</v>
      </c>
      <c r="FA157" s="33" t="e">
        <f t="shared" si="212"/>
        <v>#VALUE!</v>
      </c>
      <c r="FB157" s="33" t="e">
        <f t="shared" si="212"/>
        <v>#VALUE!</v>
      </c>
      <c r="FC157" s="33" t="e">
        <f t="shared" si="212"/>
        <v>#VALUE!</v>
      </c>
      <c r="FD157" s="33" t="e">
        <f t="shared" si="212"/>
        <v>#VALUE!</v>
      </c>
      <c r="FE157" s="33" t="e">
        <f t="shared" si="212"/>
        <v>#VALUE!</v>
      </c>
      <c r="FF157" s="33" t="e">
        <f t="shared" si="212"/>
        <v>#VALUE!</v>
      </c>
      <c r="FG157" s="33" t="e">
        <f t="shared" si="212"/>
        <v>#VALUE!</v>
      </c>
      <c r="FH157" s="33" t="e">
        <f t="shared" si="212"/>
        <v>#VALUE!</v>
      </c>
      <c r="FI157" s="33" t="e">
        <f t="shared" si="212"/>
        <v>#VALUE!</v>
      </c>
      <c r="FJ157" s="33" t="e">
        <f t="shared" si="212"/>
        <v>#VALUE!</v>
      </c>
      <c r="FK157" s="33" t="e">
        <f t="shared" si="212"/>
        <v>#VALUE!</v>
      </c>
      <c r="FL157" s="33" t="e">
        <f t="shared" si="212"/>
        <v>#VALUE!</v>
      </c>
      <c r="FM157" s="33" t="e">
        <f t="shared" si="212"/>
        <v>#VALUE!</v>
      </c>
      <c r="FN157" s="33" t="e">
        <f t="shared" si="212"/>
        <v>#VALUE!</v>
      </c>
      <c r="FO157" s="33" t="e">
        <f t="shared" si="212"/>
        <v>#VALUE!</v>
      </c>
      <c r="FP157" s="33" t="e">
        <f t="shared" si="212"/>
        <v>#VALUE!</v>
      </c>
      <c r="FQ157" s="33" t="e">
        <f t="shared" si="212"/>
        <v>#VALUE!</v>
      </c>
      <c r="FR157" s="33" t="e">
        <f t="shared" si="212"/>
        <v>#VALUE!</v>
      </c>
      <c r="FS157" s="33" t="e">
        <f t="shared" si="212"/>
        <v>#VALUE!</v>
      </c>
      <c r="FT157" s="33" t="e">
        <f t="shared" si="212"/>
        <v>#VALUE!</v>
      </c>
      <c r="FU157" s="33" t="e">
        <f t="shared" si="212"/>
        <v>#VALUE!</v>
      </c>
      <c r="FV157" s="33" t="e">
        <f t="shared" si="212"/>
        <v>#VALUE!</v>
      </c>
      <c r="FW157" s="33" t="e">
        <f t="shared" si="212"/>
        <v>#VALUE!</v>
      </c>
      <c r="FX157" s="33" t="e">
        <f t="shared" si="212"/>
        <v>#VALUE!</v>
      </c>
      <c r="FY157" s="33" t="e">
        <f t="shared" si="212"/>
        <v>#VALUE!</v>
      </c>
      <c r="FZ157" s="33" t="e">
        <f t="shared" si="212"/>
        <v>#VALUE!</v>
      </c>
      <c r="GA157" s="33" t="e">
        <f t="shared" si="212"/>
        <v>#VALUE!</v>
      </c>
      <c r="GB157" s="33" t="e">
        <f t="shared" si="212"/>
        <v>#VALUE!</v>
      </c>
      <c r="GC157" s="33" t="e">
        <f t="shared" si="212"/>
        <v>#VALUE!</v>
      </c>
      <c r="GD157" s="33" t="e">
        <f t="shared" si="212"/>
        <v>#VALUE!</v>
      </c>
      <c r="GE157" s="33" t="e">
        <f t="shared" si="212"/>
        <v>#VALUE!</v>
      </c>
      <c r="GF157" s="33" t="e">
        <f t="shared" si="212"/>
        <v>#VALUE!</v>
      </c>
      <c r="GG157" s="33" t="e">
        <f t="shared" si="212"/>
        <v>#VALUE!</v>
      </c>
      <c r="GH157" s="33" t="e">
        <f t="shared" si="212"/>
        <v>#VALUE!</v>
      </c>
      <c r="GI157" s="33" t="e">
        <f t="shared" si="212"/>
        <v>#VALUE!</v>
      </c>
      <c r="GJ157" s="33" t="e">
        <f t="shared" si="212"/>
        <v>#VALUE!</v>
      </c>
      <c r="GK157" s="33" t="e">
        <f t="shared" si="212"/>
        <v>#VALUE!</v>
      </c>
      <c r="GL157" s="33" t="e">
        <f t="shared" si="212"/>
        <v>#VALUE!</v>
      </c>
      <c r="GM157" s="33" t="e">
        <f t="shared" si="212"/>
        <v>#VALUE!</v>
      </c>
      <c r="GN157" s="33" t="e">
        <f t="shared" si="212"/>
        <v>#VALUE!</v>
      </c>
      <c r="GO157" s="33" t="e">
        <f t="shared" si="212"/>
        <v>#VALUE!</v>
      </c>
      <c r="GP157" s="33" t="e">
        <f t="shared" si="212"/>
        <v>#VALUE!</v>
      </c>
      <c r="GQ157" s="33" t="e">
        <f t="shared" si="212"/>
        <v>#VALUE!</v>
      </c>
      <c r="GR157" s="33" t="e">
        <f t="shared" si="212"/>
        <v>#VALUE!</v>
      </c>
      <c r="GS157" s="33" t="e">
        <f t="shared" ref="GS157:JD157" si="213">GS154+GS150+GS158</f>
        <v>#VALUE!</v>
      </c>
      <c r="GT157" s="33" t="e">
        <f t="shared" si="213"/>
        <v>#VALUE!</v>
      </c>
      <c r="GU157" s="33" t="e">
        <f t="shared" si="213"/>
        <v>#VALUE!</v>
      </c>
      <c r="GV157" s="33" t="e">
        <f t="shared" si="213"/>
        <v>#VALUE!</v>
      </c>
      <c r="GW157" s="33" t="e">
        <f t="shared" si="213"/>
        <v>#VALUE!</v>
      </c>
      <c r="GX157" s="33" t="e">
        <f t="shared" si="213"/>
        <v>#VALUE!</v>
      </c>
      <c r="GY157" s="33" t="e">
        <f t="shared" si="213"/>
        <v>#VALUE!</v>
      </c>
      <c r="GZ157" s="33" t="e">
        <f t="shared" si="213"/>
        <v>#VALUE!</v>
      </c>
      <c r="HA157" s="33" t="e">
        <f t="shared" si="213"/>
        <v>#VALUE!</v>
      </c>
      <c r="HB157" s="33" t="e">
        <f t="shared" si="213"/>
        <v>#VALUE!</v>
      </c>
      <c r="HC157" s="33" t="e">
        <f t="shared" si="213"/>
        <v>#VALUE!</v>
      </c>
      <c r="HD157" s="33" t="e">
        <f t="shared" si="213"/>
        <v>#VALUE!</v>
      </c>
      <c r="HE157" s="33" t="e">
        <f t="shared" si="213"/>
        <v>#VALUE!</v>
      </c>
      <c r="HF157" s="33" t="e">
        <f t="shared" si="213"/>
        <v>#VALUE!</v>
      </c>
      <c r="HG157" s="33" t="e">
        <f t="shared" si="213"/>
        <v>#VALUE!</v>
      </c>
      <c r="HH157" s="33" t="e">
        <f t="shared" si="213"/>
        <v>#VALUE!</v>
      </c>
      <c r="HI157" s="33" t="e">
        <f t="shared" si="213"/>
        <v>#VALUE!</v>
      </c>
      <c r="HJ157" s="33" t="e">
        <f t="shared" si="213"/>
        <v>#VALUE!</v>
      </c>
      <c r="HK157" s="33" t="e">
        <f t="shared" si="213"/>
        <v>#VALUE!</v>
      </c>
      <c r="HL157" s="33" t="e">
        <f t="shared" si="213"/>
        <v>#VALUE!</v>
      </c>
      <c r="HM157" s="33" t="e">
        <f t="shared" si="213"/>
        <v>#VALUE!</v>
      </c>
      <c r="HN157" s="33" t="e">
        <f t="shared" si="213"/>
        <v>#VALUE!</v>
      </c>
      <c r="HO157" s="33" t="e">
        <f t="shared" si="213"/>
        <v>#VALUE!</v>
      </c>
      <c r="HP157" s="33" t="e">
        <f t="shared" si="213"/>
        <v>#VALUE!</v>
      </c>
      <c r="HQ157" s="33" t="e">
        <f t="shared" si="213"/>
        <v>#VALUE!</v>
      </c>
      <c r="HR157" s="33" t="e">
        <f t="shared" si="213"/>
        <v>#VALUE!</v>
      </c>
      <c r="HS157" s="33" t="e">
        <f t="shared" si="213"/>
        <v>#VALUE!</v>
      </c>
      <c r="HT157" s="33" t="e">
        <f t="shared" si="213"/>
        <v>#VALUE!</v>
      </c>
      <c r="HU157" s="33" t="e">
        <f t="shared" si="213"/>
        <v>#VALUE!</v>
      </c>
      <c r="HV157" s="33" t="e">
        <f t="shared" si="213"/>
        <v>#VALUE!</v>
      </c>
      <c r="HW157" s="33" t="e">
        <f t="shared" si="213"/>
        <v>#VALUE!</v>
      </c>
      <c r="HX157" s="33" t="e">
        <f t="shared" si="213"/>
        <v>#VALUE!</v>
      </c>
      <c r="HY157" s="33" t="e">
        <f t="shared" si="213"/>
        <v>#VALUE!</v>
      </c>
      <c r="HZ157" s="33" t="e">
        <f t="shared" si="213"/>
        <v>#VALUE!</v>
      </c>
      <c r="IA157" s="33" t="e">
        <f t="shared" si="213"/>
        <v>#VALUE!</v>
      </c>
      <c r="IB157" s="33" t="e">
        <f t="shared" si="213"/>
        <v>#VALUE!</v>
      </c>
      <c r="IC157" s="33" t="e">
        <f t="shared" si="213"/>
        <v>#VALUE!</v>
      </c>
      <c r="ID157" s="33" t="e">
        <f t="shared" si="213"/>
        <v>#VALUE!</v>
      </c>
      <c r="IE157" s="33" t="e">
        <f t="shared" si="213"/>
        <v>#VALUE!</v>
      </c>
      <c r="IF157" s="33" t="e">
        <f t="shared" si="213"/>
        <v>#VALUE!</v>
      </c>
      <c r="IG157" s="33" t="e">
        <f t="shared" si="213"/>
        <v>#VALUE!</v>
      </c>
      <c r="IH157" s="33" t="e">
        <f t="shared" si="213"/>
        <v>#VALUE!</v>
      </c>
      <c r="II157" s="33" t="e">
        <f t="shared" si="213"/>
        <v>#VALUE!</v>
      </c>
      <c r="IJ157" s="33" t="e">
        <f t="shared" si="213"/>
        <v>#VALUE!</v>
      </c>
      <c r="IK157" s="33" t="e">
        <f t="shared" si="213"/>
        <v>#VALUE!</v>
      </c>
      <c r="IL157" s="33" t="e">
        <f t="shared" si="213"/>
        <v>#VALUE!</v>
      </c>
      <c r="IM157" s="33" t="e">
        <f t="shared" si="213"/>
        <v>#VALUE!</v>
      </c>
      <c r="IN157" s="33" t="e">
        <f t="shared" si="213"/>
        <v>#VALUE!</v>
      </c>
      <c r="IO157" s="33" t="e">
        <f t="shared" si="213"/>
        <v>#VALUE!</v>
      </c>
      <c r="IP157" s="33" t="e">
        <f t="shared" si="213"/>
        <v>#VALUE!</v>
      </c>
      <c r="IQ157" s="33" t="e">
        <f t="shared" si="213"/>
        <v>#VALUE!</v>
      </c>
      <c r="IR157" s="33" t="e">
        <f t="shared" si="213"/>
        <v>#VALUE!</v>
      </c>
      <c r="IS157" s="33" t="e">
        <f t="shared" si="213"/>
        <v>#VALUE!</v>
      </c>
      <c r="IT157" s="33" t="e">
        <f t="shared" si="213"/>
        <v>#VALUE!</v>
      </c>
      <c r="IU157" s="33" t="e">
        <f t="shared" si="213"/>
        <v>#VALUE!</v>
      </c>
      <c r="IV157" s="33" t="e">
        <f t="shared" si="213"/>
        <v>#VALUE!</v>
      </c>
      <c r="IW157" s="33" t="e">
        <f t="shared" si="213"/>
        <v>#VALUE!</v>
      </c>
      <c r="IX157" s="33" t="e">
        <f t="shared" si="213"/>
        <v>#VALUE!</v>
      </c>
      <c r="IY157" s="33" t="e">
        <f t="shared" si="213"/>
        <v>#VALUE!</v>
      </c>
      <c r="IZ157" s="33" t="e">
        <f t="shared" si="213"/>
        <v>#VALUE!</v>
      </c>
      <c r="JA157" s="33" t="e">
        <f t="shared" si="213"/>
        <v>#VALUE!</v>
      </c>
      <c r="JB157" s="33" t="e">
        <f t="shared" si="213"/>
        <v>#VALUE!</v>
      </c>
      <c r="JC157" s="33" t="e">
        <f t="shared" si="213"/>
        <v>#VALUE!</v>
      </c>
      <c r="JD157" s="33" t="e">
        <f t="shared" si="213"/>
        <v>#VALUE!</v>
      </c>
      <c r="JE157" s="33" t="e">
        <f t="shared" ref="JE157:LP157" si="214">JE154+JE150+JE158</f>
        <v>#VALUE!</v>
      </c>
      <c r="JF157" s="33" t="e">
        <f t="shared" si="214"/>
        <v>#VALUE!</v>
      </c>
      <c r="JG157" s="33" t="e">
        <f t="shared" si="214"/>
        <v>#VALUE!</v>
      </c>
      <c r="JH157" s="33" t="e">
        <f t="shared" si="214"/>
        <v>#VALUE!</v>
      </c>
      <c r="JI157" s="33" t="e">
        <f t="shared" si="214"/>
        <v>#VALUE!</v>
      </c>
      <c r="JJ157" s="33" t="e">
        <f t="shared" si="214"/>
        <v>#VALUE!</v>
      </c>
      <c r="JK157" s="33" t="e">
        <f t="shared" si="214"/>
        <v>#VALUE!</v>
      </c>
      <c r="JL157" s="33" t="e">
        <f t="shared" si="214"/>
        <v>#VALUE!</v>
      </c>
      <c r="JM157" s="33" t="e">
        <f t="shared" si="214"/>
        <v>#VALUE!</v>
      </c>
      <c r="JN157" s="33" t="e">
        <f t="shared" si="214"/>
        <v>#VALUE!</v>
      </c>
      <c r="JO157" s="33" t="e">
        <f t="shared" si="214"/>
        <v>#VALUE!</v>
      </c>
      <c r="JP157" s="33" t="e">
        <f t="shared" si="214"/>
        <v>#VALUE!</v>
      </c>
      <c r="JQ157" s="33" t="e">
        <f t="shared" si="214"/>
        <v>#VALUE!</v>
      </c>
      <c r="JR157" s="33" t="e">
        <f t="shared" si="214"/>
        <v>#VALUE!</v>
      </c>
      <c r="JS157" s="33" t="e">
        <f t="shared" si="214"/>
        <v>#VALUE!</v>
      </c>
      <c r="JT157" s="33" t="e">
        <f t="shared" si="214"/>
        <v>#VALUE!</v>
      </c>
      <c r="JU157" s="33" t="e">
        <f t="shared" si="214"/>
        <v>#VALUE!</v>
      </c>
      <c r="JV157" s="33" t="e">
        <f t="shared" si="214"/>
        <v>#VALUE!</v>
      </c>
      <c r="JW157" s="33" t="e">
        <f t="shared" si="214"/>
        <v>#VALUE!</v>
      </c>
      <c r="JX157" s="33" t="e">
        <f t="shared" si="214"/>
        <v>#VALUE!</v>
      </c>
      <c r="JY157" s="33" t="e">
        <f t="shared" si="214"/>
        <v>#VALUE!</v>
      </c>
      <c r="JZ157" s="33" t="e">
        <f t="shared" si="214"/>
        <v>#VALUE!</v>
      </c>
      <c r="KA157" s="33" t="e">
        <f t="shared" si="214"/>
        <v>#VALUE!</v>
      </c>
      <c r="KB157" s="33" t="e">
        <f t="shared" si="214"/>
        <v>#VALUE!</v>
      </c>
      <c r="KC157" s="33" t="e">
        <f t="shared" si="214"/>
        <v>#VALUE!</v>
      </c>
      <c r="KD157" s="33" t="e">
        <f t="shared" si="214"/>
        <v>#VALUE!</v>
      </c>
      <c r="KE157" s="33" t="e">
        <f t="shared" si="214"/>
        <v>#VALUE!</v>
      </c>
      <c r="KF157" s="33" t="e">
        <f t="shared" si="214"/>
        <v>#VALUE!</v>
      </c>
      <c r="KG157" s="33" t="e">
        <f t="shared" si="214"/>
        <v>#VALUE!</v>
      </c>
      <c r="KH157" s="33" t="e">
        <f t="shared" si="214"/>
        <v>#VALUE!</v>
      </c>
      <c r="KI157" s="33" t="e">
        <f t="shared" si="214"/>
        <v>#VALUE!</v>
      </c>
      <c r="KJ157" s="33" t="e">
        <f t="shared" si="214"/>
        <v>#VALUE!</v>
      </c>
      <c r="KK157" s="33" t="e">
        <f t="shared" si="214"/>
        <v>#VALUE!</v>
      </c>
      <c r="KL157" s="33" t="e">
        <f t="shared" si="214"/>
        <v>#VALUE!</v>
      </c>
      <c r="KM157" s="33" t="e">
        <f t="shared" si="214"/>
        <v>#VALUE!</v>
      </c>
      <c r="KN157" s="33" t="e">
        <f t="shared" si="214"/>
        <v>#VALUE!</v>
      </c>
      <c r="KO157" s="33" t="e">
        <f t="shared" si="214"/>
        <v>#VALUE!</v>
      </c>
      <c r="KP157" s="33" t="e">
        <f t="shared" si="214"/>
        <v>#VALUE!</v>
      </c>
      <c r="KQ157" s="33" t="e">
        <f t="shared" si="214"/>
        <v>#VALUE!</v>
      </c>
      <c r="KR157" s="33" t="e">
        <f t="shared" si="214"/>
        <v>#VALUE!</v>
      </c>
      <c r="KS157" s="33" t="e">
        <f t="shared" si="214"/>
        <v>#VALUE!</v>
      </c>
      <c r="KT157" s="33" t="e">
        <f t="shared" si="214"/>
        <v>#VALUE!</v>
      </c>
      <c r="KU157" s="33" t="e">
        <f t="shared" si="214"/>
        <v>#VALUE!</v>
      </c>
      <c r="KV157" s="33" t="e">
        <f t="shared" si="214"/>
        <v>#VALUE!</v>
      </c>
      <c r="KW157" s="33" t="e">
        <f t="shared" si="214"/>
        <v>#VALUE!</v>
      </c>
      <c r="KX157" s="33" t="e">
        <f t="shared" si="214"/>
        <v>#VALUE!</v>
      </c>
      <c r="KY157" s="33" t="e">
        <f t="shared" si="214"/>
        <v>#VALUE!</v>
      </c>
      <c r="KZ157" s="33" t="e">
        <f t="shared" si="214"/>
        <v>#VALUE!</v>
      </c>
      <c r="LA157" s="33" t="e">
        <f t="shared" si="214"/>
        <v>#VALUE!</v>
      </c>
      <c r="LB157" s="33" t="e">
        <f t="shared" si="214"/>
        <v>#VALUE!</v>
      </c>
      <c r="LC157" s="33" t="e">
        <f t="shared" si="214"/>
        <v>#VALUE!</v>
      </c>
      <c r="LD157" s="33" t="e">
        <f t="shared" si="214"/>
        <v>#VALUE!</v>
      </c>
      <c r="LE157" s="33" t="e">
        <f t="shared" si="214"/>
        <v>#VALUE!</v>
      </c>
      <c r="LF157" s="33" t="e">
        <f t="shared" si="214"/>
        <v>#VALUE!</v>
      </c>
      <c r="LG157" s="33" t="e">
        <f t="shared" si="214"/>
        <v>#VALUE!</v>
      </c>
      <c r="LH157" s="33" t="e">
        <f t="shared" si="214"/>
        <v>#VALUE!</v>
      </c>
      <c r="LI157" s="33" t="e">
        <f t="shared" si="214"/>
        <v>#VALUE!</v>
      </c>
      <c r="LJ157" s="33" t="e">
        <f t="shared" si="214"/>
        <v>#VALUE!</v>
      </c>
      <c r="LK157" s="33" t="e">
        <f t="shared" si="214"/>
        <v>#VALUE!</v>
      </c>
      <c r="LL157" s="33" t="e">
        <f t="shared" si="214"/>
        <v>#VALUE!</v>
      </c>
      <c r="LM157" s="33" t="e">
        <f t="shared" si="214"/>
        <v>#VALUE!</v>
      </c>
      <c r="LN157" s="33" t="e">
        <f t="shared" si="214"/>
        <v>#VALUE!</v>
      </c>
      <c r="LO157" s="33" t="e">
        <f t="shared" si="214"/>
        <v>#VALUE!</v>
      </c>
      <c r="LP157" s="33" t="e">
        <f t="shared" si="214"/>
        <v>#VALUE!</v>
      </c>
      <c r="LQ157" s="33" t="e">
        <f t="shared" ref="LQ157:NI157" si="215">LQ154+LQ150+LQ158</f>
        <v>#VALUE!</v>
      </c>
      <c r="LR157" s="33" t="e">
        <f t="shared" si="215"/>
        <v>#VALUE!</v>
      </c>
      <c r="LS157" s="33" t="e">
        <f t="shared" si="215"/>
        <v>#VALUE!</v>
      </c>
      <c r="LT157" s="33" t="e">
        <f t="shared" si="215"/>
        <v>#VALUE!</v>
      </c>
      <c r="LU157" s="33" t="e">
        <f t="shared" si="215"/>
        <v>#VALUE!</v>
      </c>
      <c r="LV157" s="33" t="e">
        <f t="shared" si="215"/>
        <v>#VALUE!</v>
      </c>
      <c r="LW157" s="33" t="e">
        <f t="shared" si="215"/>
        <v>#VALUE!</v>
      </c>
      <c r="LX157" s="33" t="e">
        <f t="shared" si="215"/>
        <v>#VALUE!</v>
      </c>
      <c r="LY157" s="33" t="e">
        <f t="shared" si="215"/>
        <v>#VALUE!</v>
      </c>
      <c r="LZ157" s="33" t="e">
        <f t="shared" si="215"/>
        <v>#VALUE!</v>
      </c>
      <c r="MA157" s="33" t="e">
        <f t="shared" si="215"/>
        <v>#VALUE!</v>
      </c>
      <c r="MB157" s="33" t="e">
        <f t="shared" si="215"/>
        <v>#VALUE!</v>
      </c>
      <c r="MC157" s="33" t="e">
        <f t="shared" si="215"/>
        <v>#VALUE!</v>
      </c>
      <c r="MD157" s="33" t="e">
        <f t="shared" si="215"/>
        <v>#VALUE!</v>
      </c>
      <c r="ME157" s="33" t="e">
        <f t="shared" si="215"/>
        <v>#VALUE!</v>
      </c>
      <c r="MF157" s="33" t="e">
        <f t="shared" si="215"/>
        <v>#VALUE!</v>
      </c>
      <c r="MG157" s="33" t="e">
        <f t="shared" si="215"/>
        <v>#VALUE!</v>
      </c>
      <c r="MH157" s="33" t="e">
        <f t="shared" si="215"/>
        <v>#VALUE!</v>
      </c>
      <c r="MI157" s="33" t="e">
        <f t="shared" si="215"/>
        <v>#VALUE!</v>
      </c>
      <c r="MJ157" s="33" t="e">
        <f t="shared" si="215"/>
        <v>#VALUE!</v>
      </c>
      <c r="MK157" s="33" t="e">
        <f t="shared" si="215"/>
        <v>#VALUE!</v>
      </c>
      <c r="ML157" s="33" t="e">
        <f t="shared" si="215"/>
        <v>#VALUE!</v>
      </c>
      <c r="MM157" s="33" t="e">
        <f t="shared" si="215"/>
        <v>#VALUE!</v>
      </c>
      <c r="MN157" s="33" t="e">
        <f t="shared" si="215"/>
        <v>#VALUE!</v>
      </c>
      <c r="MO157" s="33" t="e">
        <f t="shared" si="215"/>
        <v>#VALUE!</v>
      </c>
      <c r="MP157" s="33" t="e">
        <f t="shared" si="215"/>
        <v>#VALUE!</v>
      </c>
      <c r="MQ157" s="33" t="e">
        <f t="shared" si="215"/>
        <v>#VALUE!</v>
      </c>
      <c r="MR157" s="33" t="e">
        <f t="shared" si="215"/>
        <v>#VALUE!</v>
      </c>
      <c r="MS157" s="33" t="e">
        <f t="shared" si="215"/>
        <v>#VALUE!</v>
      </c>
      <c r="MT157" s="33" t="e">
        <f t="shared" si="215"/>
        <v>#VALUE!</v>
      </c>
      <c r="MU157" s="33" t="e">
        <f t="shared" si="215"/>
        <v>#VALUE!</v>
      </c>
      <c r="MV157" s="33" t="e">
        <f t="shared" si="215"/>
        <v>#VALUE!</v>
      </c>
      <c r="MW157" s="33" t="e">
        <f t="shared" si="215"/>
        <v>#VALUE!</v>
      </c>
      <c r="MX157" s="33" t="e">
        <f t="shared" si="215"/>
        <v>#VALUE!</v>
      </c>
      <c r="MY157" s="33" t="e">
        <f t="shared" si="215"/>
        <v>#VALUE!</v>
      </c>
      <c r="MZ157" s="33" t="e">
        <f t="shared" si="215"/>
        <v>#VALUE!</v>
      </c>
      <c r="NA157" s="33" t="e">
        <f t="shared" si="215"/>
        <v>#VALUE!</v>
      </c>
      <c r="NB157" s="33" t="e">
        <f t="shared" si="215"/>
        <v>#VALUE!</v>
      </c>
      <c r="NC157" s="33" t="e">
        <f t="shared" si="215"/>
        <v>#VALUE!</v>
      </c>
      <c r="ND157" s="33" t="e">
        <f t="shared" si="215"/>
        <v>#VALUE!</v>
      </c>
      <c r="NE157" s="33" t="e">
        <f t="shared" si="215"/>
        <v>#VALUE!</v>
      </c>
      <c r="NF157" s="33" t="e">
        <f t="shared" si="215"/>
        <v>#VALUE!</v>
      </c>
      <c r="NG157" s="33" t="e">
        <f t="shared" si="215"/>
        <v>#VALUE!</v>
      </c>
      <c r="NH157" s="33" t="e">
        <f t="shared" si="215"/>
        <v>#VALUE!</v>
      </c>
      <c r="NI157" s="33" t="e">
        <f t="shared" si="215"/>
        <v>#VALUE!</v>
      </c>
    </row>
    <row r="158" spans="1:373" s="34" customFormat="1" ht="15" customHeight="1" outlineLevel="1" x14ac:dyDescent="0.2">
      <c r="A158" s="1047" t="s">
        <v>35</v>
      </c>
      <c r="B158" s="43" t="s">
        <v>36</v>
      </c>
      <c r="C158" s="1050" t="s">
        <v>34</v>
      </c>
      <c r="D158" s="48" t="s">
        <v>32</v>
      </c>
      <c r="E158" s="57" t="s">
        <v>235</v>
      </c>
      <c r="F158" s="58"/>
      <c r="G158" s="84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  <c r="CD158" s="33"/>
      <c r="CE158" s="33"/>
      <c r="CF158" s="33"/>
      <c r="CG158" s="33"/>
      <c r="CH158" s="33"/>
      <c r="CI158" s="33"/>
      <c r="CJ158" s="33"/>
      <c r="CK158" s="33"/>
      <c r="CL158" s="33"/>
      <c r="CM158" s="33"/>
      <c r="CN158" s="33"/>
      <c r="CO158" s="33"/>
      <c r="CP158" s="33"/>
      <c r="CQ158" s="33"/>
      <c r="CR158" s="33"/>
      <c r="CS158" s="33"/>
      <c r="CT158" s="33"/>
      <c r="CU158" s="33"/>
      <c r="CV158" s="33"/>
      <c r="CW158" s="33"/>
      <c r="CX158" s="33"/>
      <c r="CY158" s="33"/>
      <c r="CZ158" s="33"/>
      <c r="DA158" s="33"/>
      <c r="DB158" s="33"/>
      <c r="DC158" s="33"/>
      <c r="DD158" s="33"/>
      <c r="DE158" s="33"/>
      <c r="DF158" s="33"/>
      <c r="DG158" s="33"/>
      <c r="DH158" s="33"/>
      <c r="DI158" s="33"/>
      <c r="DJ158" s="33"/>
      <c r="DK158" s="33"/>
      <c r="DL158" s="33"/>
      <c r="DM158" s="33"/>
      <c r="DN158" s="33"/>
      <c r="DO158" s="33"/>
      <c r="DP158" s="33"/>
      <c r="DQ158" s="33"/>
      <c r="DR158" s="33"/>
      <c r="DS158" s="33"/>
      <c r="DT158" s="33"/>
      <c r="DU158" s="33"/>
      <c r="DV158" s="33"/>
      <c r="DW158" s="33"/>
      <c r="DX158" s="33"/>
      <c r="DY158" s="33"/>
      <c r="DZ158" s="33"/>
      <c r="EA158" s="33"/>
      <c r="EB158" s="33"/>
      <c r="EC158" s="33"/>
      <c r="ED158" s="33"/>
      <c r="EE158" s="33"/>
      <c r="EF158" s="33"/>
      <c r="EG158" s="33"/>
      <c r="EH158" s="33"/>
      <c r="EI158" s="33"/>
      <c r="EJ158" s="33"/>
      <c r="EK158" s="33"/>
      <c r="EL158" s="33"/>
      <c r="EM158" s="33"/>
      <c r="EN158" s="33"/>
      <c r="EO158" s="33"/>
      <c r="EP158" s="33"/>
      <c r="EQ158" s="33"/>
      <c r="ER158" s="33"/>
      <c r="ES158" s="33"/>
      <c r="ET158" s="33"/>
      <c r="EU158" s="33"/>
      <c r="EV158" s="33"/>
      <c r="EW158" s="33"/>
      <c r="EX158" s="33"/>
      <c r="EY158" s="33"/>
      <c r="EZ158" s="33"/>
      <c r="FA158" s="33"/>
      <c r="FB158" s="33"/>
      <c r="FC158" s="33"/>
      <c r="FD158" s="33"/>
      <c r="FE158" s="33"/>
      <c r="FF158" s="33"/>
      <c r="FG158" s="33"/>
      <c r="FH158" s="33"/>
      <c r="FI158" s="33"/>
      <c r="FJ158" s="33"/>
      <c r="FK158" s="33"/>
      <c r="FL158" s="33"/>
      <c r="FM158" s="33"/>
      <c r="FN158" s="33"/>
      <c r="FO158" s="33"/>
      <c r="FP158" s="33"/>
      <c r="FQ158" s="33"/>
      <c r="FR158" s="33"/>
      <c r="FS158" s="33"/>
      <c r="FT158" s="33"/>
      <c r="FU158" s="33"/>
      <c r="FV158" s="33"/>
      <c r="FW158" s="33"/>
      <c r="FX158" s="33"/>
      <c r="FY158" s="33"/>
      <c r="FZ158" s="33"/>
      <c r="GA158" s="33"/>
      <c r="GB158" s="33"/>
      <c r="GC158" s="33"/>
      <c r="GD158" s="33"/>
      <c r="GE158" s="33"/>
      <c r="GF158" s="33"/>
      <c r="GG158" s="33"/>
      <c r="GH158" s="33"/>
      <c r="GI158" s="33"/>
      <c r="GJ158" s="33"/>
      <c r="GK158" s="33"/>
      <c r="GL158" s="33"/>
      <c r="GM158" s="33"/>
      <c r="GN158" s="33"/>
      <c r="GO158" s="33"/>
      <c r="GP158" s="33"/>
      <c r="GQ158" s="33"/>
      <c r="GR158" s="33"/>
      <c r="GS158" s="33"/>
      <c r="GT158" s="33"/>
      <c r="GU158" s="33"/>
      <c r="GV158" s="33"/>
      <c r="GW158" s="33"/>
      <c r="GX158" s="33"/>
      <c r="GY158" s="33"/>
      <c r="GZ158" s="33"/>
      <c r="HA158" s="33"/>
      <c r="HB158" s="33"/>
      <c r="HC158" s="33"/>
      <c r="HD158" s="33"/>
      <c r="HE158" s="33"/>
      <c r="HF158" s="33"/>
      <c r="HG158" s="33"/>
      <c r="HH158" s="33"/>
      <c r="HI158" s="33"/>
      <c r="HJ158" s="33"/>
      <c r="HK158" s="33"/>
      <c r="HL158" s="33"/>
      <c r="HM158" s="33"/>
      <c r="HN158" s="33"/>
      <c r="HO158" s="33"/>
      <c r="HP158" s="33"/>
      <c r="HQ158" s="33"/>
      <c r="HR158" s="33"/>
      <c r="HS158" s="33"/>
      <c r="HT158" s="33"/>
      <c r="HU158" s="33"/>
      <c r="HV158" s="33"/>
      <c r="HW158" s="33"/>
      <c r="HX158" s="33"/>
      <c r="HY158" s="33"/>
      <c r="HZ158" s="33"/>
      <c r="IA158" s="33"/>
      <c r="IB158" s="33"/>
      <c r="IC158" s="33"/>
      <c r="ID158" s="33"/>
      <c r="IE158" s="33"/>
      <c r="IF158" s="33"/>
      <c r="IG158" s="33"/>
      <c r="IH158" s="33"/>
      <c r="II158" s="33"/>
      <c r="IJ158" s="33"/>
      <c r="IK158" s="33"/>
      <c r="IL158" s="33"/>
      <c r="IM158" s="33"/>
      <c r="IN158" s="33"/>
      <c r="IO158" s="33"/>
      <c r="IP158" s="33"/>
      <c r="IQ158" s="33"/>
      <c r="IR158" s="33"/>
      <c r="IS158" s="33"/>
      <c r="IT158" s="33"/>
      <c r="IU158" s="33"/>
      <c r="IV158" s="33"/>
      <c r="IW158" s="33"/>
      <c r="IX158" s="33"/>
      <c r="IY158" s="33"/>
      <c r="IZ158" s="33"/>
      <c r="JA158" s="33"/>
      <c r="JB158" s="33"/>
      <c r="JC158" s="33"/>
      <c r="JD158" s="33"/>
      <c r="JE158" s="33"/>
      <c r="JF158" s="33"/>
      <c r="JG158" s="33"/>
      <c r="JH158" s="33"/>
      <c r="JI158" s="33"/>
      <c r="JJ158" s="33"/>
      <c r="JK158" s="33"/>
      <c r="JL158" s="33"/>
      <c r="JM158" s="33"/>
      <c r="JN158" s="33"/>
      <c r="JO158" s="33"/>
      <c r="JP158" s="33"/>
      <c r="JQ158" s="33"/>
      <c r="JR158" s="33"/>
      <c r="JS158" s="33"/>
      <c r="JT158" s="33"/>
      <c r="JU158" s="33"/>
      <c r="JV158" s="33"/>
      <c r="JW158" s="33"/>
      <c r="JX158" s="33"/>
      <c r="JY158" s="33"/>
      <c r="JZ158" s="33"/>
      <c r="KA158" s="33"/>
      <c r="KB158" s="33"/>
      <c r="KC158" s="33"/>
      <c r="KD158" s="33"/>
      <c r="KE158" s="33"/>
      <c r="KF158" s="33"/>
      <c r="KG158" s="33"/>
      <c r="KH158" s="33"/>
      <c r="KI158" s="33"/>
      <c r="KJ158" s="33"/>
      <c r="KK158" s="33"/>
      <c r="KL158" s="33"/>
      <c r="KM158" s="33"/>
      <c r="KN158" s="33"/>
      <c r="KO158" s="33"/>
      <c r="KP158" s="33"/>
      <c r="KQ158" s="33"/>
      <c r="KR158" s="33"/>
      <c r="KS158" s="33"/>
      <c r="KT158" s="33"/>
      <c r="KU158" s="33"/>
      <c r="KV158" s="33"/>
      <c r="KW158" s="33"/>
      <c r="KX158" s="33"/>
      <c r="KY158" s="33"/>
      <c r="KZ158" s="33"/>
      <c r="LA158" s="33"/>
      <c r="LB158" s="33"/>
      <c r="LC158" s="33"/>
      <c r="LD158" s="33"/>
      <c r="LE158" s="33"/>
      <c r="LF158" s="33"/>
      <c r="LG158" s="33"/>
      <c r="LH158" s="33"/>
      <c r="LI158" s="33"/>
      <c r="LJ158" s="33"/>
      <c r="LK158" s="33"/>
      <c r="LL158" s="33"/>
      <c r="LM158" s="33"/>
      <c r="LN158" s="33"/>
      <c r="LO158" s="33"/>
      <c r="LP158" s="33"/>
      <c r="LQ158" s="33"/>
      <c r="LR158" s="33"/>
      <c r="LS158" s="33"/>
      <c r="LT158" s="33"/>
      <c r="LU158" s="33"/>
      <c r="LV158" s="33"/>
      <c r="LW158" s="33"/>
      <c r="LX158" s="33"/>
      <c r="LY158" s="33"/>
      <c r="LZ158" s="33"/>
      <c r="MA158" s="33"/>
      <c r="MB158" s="33"/>
      <c r="MC158" s="33"/>
      <c r="MD158" s="33"/>
      <c r="ME158" s="33"/>
      <c r="MF158" s="33"/>
      <c r="MG158" s="33"/>
      <c r="MH158" s="33"/>
      <c r="MI158" s="33"/>
      <c r="MJ158" s="33"/>
      <c r="MK158" s="33"/>
      <c r="ML158" s="33"/>
      <c r="MM158" s="33"/>
      <c r="MN158" s="33"/>
      <c r="MO158" s="33"/>
      <c r="MP158" s="33"/>
      <c r="MQ158" s="33"/>
      <c r="MR158" s="33"/>
      <c r="MS158" s="33"/>
      <c r="MT158" s="33"/>
      <c r="MU158" s="33"/>
      <c r="MV158" s="33"/>
      <c r="MW158" s="33"/>
      <c r="MX158" s="33"/>
      <c r="MY158" s="33"/>
      <c r="MZ158" s="33"/>
      <c r="NA158" s="33"/>
      <c r="NB158" s="33"/>
      <c r="NC158" s="33"/>
      <c r="ND158" s="33"/>
      <c r="NE158" s="33"/>
      <c r="NF158" s="33"/>
      <c r="NG158" s="33"/>
      <c r="NH158" s="33"/>
      <c r="NI158" s="33"/>
    </row>
    <row r="159" spans="1:373" s="34" customFormat="1" ht="14.4" outlineLevel="1" x14ac:dyDescent="0.2">
      <c r="A159" s="1048"/>
      <c r="B159" s="18">
        <v>11699</v>
      </c>
      <c r="C159" s="1051"/>
      <c r="D159" s="49">
        <v>2400</v>
      </c>
      <c r="E159" s="27" t="s">
        <v>30</v>
      </c>
      <c r="F159" s="25"/>
      <c r="G159" s="84">
        <v>24.186396544471823</v>
      </c>
      <c r="H159" s="33" t="e">
        <f>H157/(IFERROR(VLOOKUP($B149,#REF!,4,FALSE),"")/30)</f>
        <v>#VALUE!</v>
      </c>
      <c r="I159" s="33" t="e">
        <f>I157/(IFERROR(VLOOKUP($B149,#REF!,4,FALSE),"")/30)</f>
        <v>#VALUE!</v>
      </c>
      <c r="J159" s="33" t="e">
        <f>J157/(IFERROR(VLOOKUP($B149,#REF!,4,FALSE),"")/30)</f>
        <v>#VALUE!</v>
      </c>
      <c r="K159" s="33" t="e">
        <f>K157/(IFERROR(VLOOKUP($B149,#REF!,4,FALSE),"")/30)</f>
        <v>#VALUE!</v>
      </c>
      <c r="L159" s="33" t="e">
        <f>L157/(IFERROR(VLOOKUP($B149,#REF!,4,FALSE),"")/30)</f>
        <v>#VALUE!</v>
      </c>
      <c r="M159" s="33" t="e">
        <f>M157/(IFERROR(VLOOKUP($B149,#REF!,4,FALSE),"")/30)</f>
        <v>#VALUE!</v>
      </c>
      <c r="N159" s="33" t="e">
        <f>N157/(IFERROR(VLOOKUP($B149,#REF!,4,FALSE),"")/30)</f>
        <v>#VALUE!</v>
      </c>
      <c r="O159" s="33" t="e">
        <f>O157/(IFERROR(VLOOKUP($B149,#REF!,4,FALSE),"")/30)</f>
        <v>#VALUE!</v>
      </c>
      <c r="P159" s="33" t="e">
        <f>P157/(IFERROR(VLOOKUP($B149,#REF!,4,FALSE),"")/30)</f>
        <v>#VALUE!</v>
      </c>
      <c r="Q159" s="33" t="e">
        <f>Q157/(IFERROR(VLOOKUP($B149,#REF!,4,FALSE),"")/30)</f>
        <v>#VALUE!</v>
      </c>
      <c r="R159" s="33" t="e">
        <f>R157/(IFERROR(VLOOKUP($B149,#REF!,4,FALSE),"")/30)</f>
        <v>#VALUE!</v>
      </c>
      <c r="S159" s="33" t="e">
        <f>S157/(IFERROR(VLOOKUP($B149,#REF!,4,FALSE),"")/30)</f>
        <v>#VALUE!</v>
      </c>
      <c r="T159" s="33" t="e">
        <f>T157/(IFERROR(VLOOKUP($B149,#REF!,4,FALSE),"")/30)</f>
        <v>#VALUE!</v>
      </c>
      <c r="U159" s="33" t="e">
        <f>U157/(IFERROR(VLOOKUP($B149,#REF!,4,FALSE),"")/30)</f>
        <v>#VALUE!</v>
      </c>
      <c r="V159" s="33" t="e">
        <f>V157/(IFERROR(VLOOKUP($B149,#REF!,4,FALSE),"")/30)</f>
        <v>#VALUE!</v>
      </c>
      <c r="W159" s="33" t="e">
        <f>W157/(IFERROR(VLOOKUP($B149,#REF!,4,FALSE),"")/30)</f>
        <v>#VALUE!</v>
      </c>
      <c r="X159" s="33" t="e">
        <f>X157/(IFERROR(VLOOKUP($B149,#REF!,4,FALSE),"")/30)</f>
        <v>#VALUE!</v>
      </c>
      <c r="Y159" s="33" t="e">
        <f>Y157/(IFERROR(VLOOKUP($B149,#REF!,4,FALSE),"")/30)</f>
        <v>#VALUE!</v>
      </c>
      <c r="Z159" s="33" t="e">
        <f>Z157/(IFERROR(VLOOKUP($B149,#REF!,4,FALSE),"")/30)</f>
        <v>#VALUE!</v>
      </c>
      <c r="AA159" s="33" t="e">
        <f>AA157/(IFERROR(VLOOKUP($B149,#REF!,4,FALSE),"")/30)</f>
        <v>#VALUE!</v>
      </c>
      <c r="AB159" s="33" t="e">
        <f>AB157/(IFERROR(VLOOKUP($B149,#REF!,4,FALSE),"")/30)</f>
        <v>#VALUE!</v>
      </c>
      <c r="AC159" s="33" t="e">
        <f>AC157/(IFERROR(VLOOKUP($B149,#REF!,4,FALSE),"")/30)</f>
        <v>#VALUE!</v>
      </c>
      <c r="AD159" s="33" t="e">
        <f>AD157/(IFERROR(VLOOKUP($B149,#REF!,4,FALSE),"")/30)</f>
        <v>#VALUE!</v>
      </c>
      <c r="AE159" s="33" t="e">
        <f>AE157/(IFERROR(VLOOKUP($B149,#REF!,4,FALSE),"")/30)</f>
        <v>#VALUE!</v>
      </c>
      <c r="AF159" s="33" t="e">
        <f>AF157/(IFERROR(VLOOKUP($B149,#REF!,4,FALSE),"")/30)</f>
        <v>#VALUE!</v>
      </c>
      <c r="AG159" s="33" t="e">
        <f>AG157/(IFERROR(VLOOKUP($B149,#REF!,4,FALSE),"")/30)</f>
        <v>#VALUE!</v>
      </c>
      <c r="AH159" s="33" t="e">
        <f>AH157/(IFERROR(VLOOKUP($B149,#REF!,4,FALSE),"")/30)</f>
        <v>#VALUE!</v>
      </c>
      <c r="AI159" s="33" t="e">
        <f>AI157/(IFERROR(VLOOKUP($B149,#REF!,4,FALSE),"")/30)</f>
        <v>#VALUE!</v>
      </c>
      <c r="AJ159" s="33" t="e">
        <f>AJ157/(IFERROR(VLOOKUP($B149,#REF!,4,FALSE),"")/30)</f>
        <v>#VALUE!</v>
      </c>
      <c r="AK159" s="33" t="e">
        <f>AK157/(IFERROR(VLOOKUP($B149,#REF!,4,FALSE),"")/30)</f>
        <v>#VALUE!</v>
      </c>
      <c r="AL159" s="33" t="e">
        <f>AL157/(IFERROR(VLOOKUP($B149,#REF!,4,FALSE),"")/30)</f>
        <v>#VALUE!</v>
      </c>
      <c r="AM159" s="33" t="e">
        <f>AM157/(IFERROR(VLOOKUP($B149,#REF!,5,FALSE),"")/30)</f>
        <v>#VALUE!</v>
      </c>
      <c r="AN159" s="33" t="e">
        <f>AN157/(IFERROR(VLOOKUP($B149,#REF!,5,FALSE),"")/30)</f>
        <v>#VALUE!</v>
      </c>
      <c r="AO159" s="33" t="e">
        <f>AO157/(IFERROR(VLOOKUP($B149,#REF!,5,FALSE),"")/30)</f>
        <v>#VALUE!</v>
      </c>
      <c r="AP159" s="33" t="e">
        <f>AP157/(IFERROR(VLOOKUP($B149,#REF!,5,FALSE),"")/30)</f>
        <v>#VALUE!</v>
      </c>
      <c r="AQ159" s="33" t="e">
        <f>AQ157/(IFERROR(VLOOKUP($B149,#REF!,5,FALSE),"")/30)</f>
        <v>#VALUE!</v>
      </c>
      <c r="AR159" s="33" t="e">
        <f>AR157/(IFERROR(VLOOKUP($B149,#REF!,5,FALSE),"")/30)</f>
        <v>#VALUE!</v>
      </c>
      <c r="AS159" s="33" t="e">
        <f>AS157/(IFERROR(VLOOKUP($B149,#REF!,5,FALSE),"")/30)</f>
        <v>#VALUE!</v>
      </c>
      <c r="AT159" s="33" t="e">
        <f>AT157/(IFERROR(VLOOKUP($B149,#REF!,5,FALSE),"")/30)</f>
        <v>#VALUE!</v>
      </c>
      <c r="AU159" s="33" t="e">
        <f>AU157/(IFERROR(VLOOKUP($B149,#REF!,5,FALSE),"")/30)</f>
        <v>#VALUE!</v>
      </c>
      <c r="AV159" s="33" t="e">
        <f>AV157/(IFERROR(VLOOKUP($B149,#REF!,5,FALSE),"")/30)</f>
        <v>#VALUE!</v>
      </c>
      <c r="AW159" s="33" t="e">
        <f>AW157/(IFERROR(VLOOKUP($B149,#REF!,5,FALSE),"")/30)</f>
        <v>#VALUE!</v>
      </c>
      <c r="AX159" s="33" t="e">
        <f>AX157/(IFERROR(VLOOKUP($B149,#REF!,5,FALSE),"")/30)</f>
        <v>#VALUE!</v>
      </c>
      <c r="AY159" s="33" t="e">
        <f>AY157/(IFERROR(VLOOKUP($B149,#REF!,5,FALSE),"")/30)</f>
        <v>#VALUE!</v>
      </c>
      <c r="AZ159" s="33" t="e">
        <f>AZ157/(IFERROR(VLOOKUP($B149,#REF!,5,FALSE),"")/30)</f>
        <v>#VALUE!</v>
      </c>
      <c r="BA159" s="33" t="e">
        <f>BA157/(IFERROR(VLOOKUP($B149,#REF!,5,FALSE),"")/30)</f>
        <v>#VALUE!</v>
      </c>
      <c r="BB159" s="33" t="e">
        <f>BB157/(IFERROR(VLOOKUP($B149,#REF!,5,FALSE),"")/30)</f>
        <v>#VALUE!</v>
      </c>
      <c r="BC159" s="33" t="e">
        <f>BC157/(IFERROR(VLOOKUP($B149,#REF!,5,FALSE),"")/30)</f>
        <v>#VALUE!</v>
      </c>
      <c r="BD159" s="33" t="e">
        <f>BD157/(IFERROR(VLOOKUP($B149,#REF!,5,FALSE),"")/30)</f>
        <v>#VALUE!</v>
      </c>
      <c r="BE159" s="33" t="e">
        <f>BE157/(IFERROR(VLOOKUP($B149,#REF!,5,FALSE),"")/30)</f>
        <v>#VALUE!</v>
      </c>
      <c r="BF159" s="33" t="e">
        <f>BF157/(IFERROR(VLOOKUP($B149,#REF!,5,FALSE),"")/30)</f>
        <v>#VALUE!</v>
      </c>
      <c r="BG159" s="33" t="e">
        <f>BG157/(IFERROR(VLOOKUP($B149,#REF!,5,FALSE),"")/30)</f>
        <v>#VALUE!</v>
      </c>
      <c r="BH159" s="33" t="e">
        <f>BH157/(IFERROR(VLOOKUP($B149,#REF!,5,FALSE),"")/30)</f>
        <v>#VALUE!</v>
      </c>
      <c r="BI159" s="33" t="e">
        <f>BI157/(IFERROR(VLOOKUP($B149,#REF!,5,FALSE),"")/30)</f>
        <v>#VALUE!</v>
      </c>
      <c r="BJ159" s="33" t="e">
        <f>BJ157/(IFERROR(VLOOKUP($B149,#REF!,5,FALSE),"")/30)</f>
        <v>#VALUE!</v>
      </c>
      <c r="BK159" s="33" t="e">
        <f>BK157/(IFERROR(VLOOKUP($B149,#REF!,5,FALSE),"")/30)</f>
        <v>#VALUE!</v>
      </c>
      <c r="BL159" s="33" t="e">
        <f>BL157/(IFERROR(VLOOKUP($B149,#REF!,5,FALSE),"")/30)</f>
        <v>#VALUE!</v>
      </c>
      <c r="BM159" s="33" t="e">
        <f>BM157/(IFERROR(VLOOKUP($B149,#REF!,5,FALSE),"")/30)</f>
        <v>#VALUE!</v>
      </c>
      <c r="BN159" s="33" t="e">
        <f>BN157/(IFERROR(VLOOKUP($B149,#REF!,5,FALSE),"")/30)</f>
        <v>#VALUE!</v>
      </c>
      <c r="BO159" s="33" t="e">
        <f>BO157/(IFERROR(VLOOKUP($B149,#REF!,5,FALSE),"")/30)</f>
        <v>#VALUE!</v>
      </c>
      <c r="BP159" s="33" t="e">
        <f>BP157/(IFERROR(VLOOKUP($B149,#REF!,6,FALSE),"")/30)</f>
        <v>#VALUE!</v>
      </c>
      <c r="BQ159" s="33" t="e">
        <f>BQ157/(IFERROR(VLOOKUP($B149,#REF!,6,FALSE),"")/30)</f>
        <v>#VALUE!</v>
      </c>
      <c r="BR159" s="33" t="e">
        <f>BR157/(IFERROR(VLOOKUP($B149,#REF!,6,FALSE),"")/30)</f>
        <v>#VALUE!</v>
      </c>
      <c r="BS159" s="33" t="e">
        <f>BS157/(IFERROR(VLOOKUP($B149,#REF!,6,FALSE),"")/30)</f>
        <v>#VALUE!</v>
      </c>
      <c r="BT159" s="33" t="e">
        <f>BT157/(IFERROR(VLOOKUP($B149,#REF!,6,FALSE),"")/30)</f>
        <v>#VALUE!</v>
      </c>
      <c r="BU159" s="33" t="e">
        <f>BU157/(IFERROR(VLOOKUP($B149,#REF!,6,FALSE),"")/30)</f>
        <v>#VALUE!</v>
      </c>
      <c r="BV159" s="33" t="e">
        <f>BV157/(IFERROR(VLOOKUP($B149,#REF!,6,FALSE),"")/30)</f>
        <v>#VALUE!</v>
      </c>
      <c r="BW159" s="33" t="e">
        <f>BW157/(IFERROR(VLOOKUP($B149,#REF!,6,FALSE),"")/30)</f>
        <v>#VALUE!</v>
      </c>
      <c r="BX159" s="33" t="e">
        <f>BX157/(IFERROR(VLOOKUP($B149,#REF!,6,FALSE),"")/30)</f>
        <v>#VALUE!</v>
      </c>
      <c r="BY159" s="33" t="e">
        <f>BY157/(IFERROR(VLOOKUP($B149,#REF!,6,FALSE),"")/30)</f>
        <v>#VALUE!</v>
      </c>
      <c r="BZ159" s="33" t="e">
        <f>BZ157/(IFERROR(VLOOKUP($B149,#REF!,6,FALSE),"")/30)</f>
        <v>#VALUE!</v>
      </c>
      <c r="CA159" s="33" t="e">
        <f>CA157/(IFERROR(VLOOKUP($B149,#REF!,6,FALSE),"")/30)</f>
        <v>#VALUE!</v>
      </c>
      <c r="CB159" s="33" t="e">
        <f>CB157/(IFERROR(VLOOKUP($B149,#REF!,6,FALSE),"")/30)</f>
        <v>#VALUE!</v>
      </c>
      <c r="CC159" s="33" t="e">
        <f>CC157/(IFERROR(VLOOKUP($B149,#REF!,6,FALSE),"")/30)</f>
        <v>#VALUE!</v>
      </c>
      <c r="CD159" s="33" t="e">
        <f>CD157/(IFERROR(VLOOKUP($B149,#REF!,6,FALSE),"")/30)</f>
        <v>#VALUE!</v>
      </c>
      <c r="CE159" s="33" t="e">
        <f>CE157/(IFERROR(VLOOKUP($B149,#REF!,6,FALSE),"")/30)</f>
        <v>#VALUE!</v>
      </c>
      <c r="CF159" s="33" t="e">
        <f>CF157/(IFERROR(VLOOKUP($B149,#REF!,6,FALSE),"")/30)</f>
        <v>#VALUE!</v>
      </c>
      <c r="CG159" s="33" t="e">
        <f>CG157/(IFERROR(VLOOKUP($B149,#REF!,6,FALSE),"")/30)</f>
        <v>#VALUE!</v>
      </c>
      <c r="CH159" s="33" t="e">
        <f>CH157/(IFERROR(VLOOKUP($B149,#REF!,6,FALSE),"")/30)</f>
        <v>#VALUE!</v>
      </c>
      <c r="CI159" s="33" t="e">
        <f>CI157/(IFERROR(VLOOKUP($B149,#REF!,6,FALSE),"")/30)</f>
        <v>#VALUE!</v>
      </c>
      <c r="CJ159" s="33" t="e">
        <f>CJ157/(IFERROR(VLOOKUP($B149,#REF!,6,FALSE),"")/30)</f>
        <v>#VALUE!</v>
      </c>
      <c r="CK159" s="33" t="e">
        <f>CK157/(IFERROR(VLOOKUP($B149,#REF!,6,FALSE),"")/30)</f>
        <v>#VALUE!</v>
      </c>
      <c r="CL159" s="33" t="e">
        <f>CL157/(IFERROR(VLOOKUP($B149,#REF!,6,FALSE),"")/30)</f>
        <v>#VALUE!</v>
      </c>
      <c r="CM159" s="33" t="e">
        <f>CM157/(IFERROR(VLOOKUP($B149,#REF!,6,FALSE),"")/30)</f>
        <v>#VALUE!</v>
      </c>
      <c r="CN159" s="33" t="e">
        <f>CN157/(IFERROR(VLOOKUP($B149,#REF!,6,FALSE),"")/30)</f>
        <v>#VALUE!</v>
      </c>
      <c r="CO159" s="33" t="e">
        <f>CO157/(IFERROR(VLOOKUP($B149,#REF!,6,FALSE),"")/30)</f>
        <v>#VALUE!</v>
      </c>
      <c r="CP159" s="33" t="e">
        <f>CP157/(IFERROR(VLOOKUP($B149,#REF!,6,FALSE),"")/30)</f>
        <v>#VALUE!</v>
      </c>
      <c r="CQ159" s="33" t="e">
        <f>CQ157/(IFERROR(VLOOKUP($B149,#REF!,6,FALSE),"")/30)</f>
        <v>#VALUE!</v>
      </c>
      <c r="CR159" s="33" t="e">
        <f>CR157/(IFERROR(VLOOKUP($B149,#REF!,6,FALSE),"")/30)</f>
        <v>#VALUE!</v>
      </c>
      <c r="CS159" s="33" t="e">
        <f>CS157/(IFERROR(VLOOKUP($B149,#REF!,6,FALSE),"")/30)</f>
        <v>#VALUE!</v>
      </c>
      <c r="CT159" s="33" t="e">
        <f>CT157/(IFERROR(VLOOKUP($B149,#REF!,6,FALSE),"")/30)</f>
        <v>#VALUE!</v>
      </c>
      <c r="CU159" s="33" t="e">
        <f>CU157/(VLOOKUP($B149,#REF!,7,FALSE)/30)</f>
        <v>#VALUE!</v>
      </c>
      <c r="CV159" s="33" t="e">
        <f>CV157/(VLOOKUP($B149,#REF!,7,FALSE)/30)</f>
        <v>#VALUE!</v>
      </c>
      <c r="CW159" s="33" t="e">
        <f>CW157/(VLOOKUP($B149,#REF!,7,FALSE)/30)</f>
        <v>#VALUE!</v>
      </c>
      <c r="CX159" s="33" t="e">
        <f>CX157/(VLOOKUP($B149,#REF!,7,FALSE)/30)</f>
        <v>#VALUE!</v>
      </c>
      <c r="CY159" s="33" t="e">
        <f>CY157/(VLOOKUP($B149,#REF!,7,FALSE)/30)</f>
        <v>#VALUE!</v>
      </c>
      <c r="CZ159" s="33" t="e">
        <f>CZ157/(VLOOKUP($B149,#REF!,7,FALSE)/30)</f>
        <v>#VALUE!</v>
      </c>
      <c r="DA159" s="33" t="e">
        <f>DA157/(VLOOKUP($B149,#REF!,7,FALSE)/30)</f>
        <v>#VALUE!</v>
      </c>
      <c r="DB159" s="33" t="e">
        <f>DB157/(VLOOKUP($B149,#REF!,7,FALSE)/30)</f>
        <v>#VALUE!</v>
      </c>
      <c r="DC159" s="33" t="e">
        <f>DC157/(VLOOKUP($B149,#REF!,7,FALSE)/30)</f>
        <v>#VALUE!</v>
      </c>
      <c r="DD159" s="33" t="e">
        <f>DD157/(VLOOKUP($B149,#REF!,7,FALSE)/30)</f>
        <v>#VALUE!</v>
      </c>
      <c r="DE159" s="33" t="e">
        <f>DE157/(VLOOKUP($B149,#REF!,7,FALSE)/30)</f>
        <v>#VALUE!</v>
      </c>
      <c r="DF159" s="33" t="e">
        <f>DF157/(VLOOKUP($B149,#REF!,7,FALSE)/30)</f>
        <v>#VALUE!</v>
      </c>
      <c r="DG159" s="33" t="e">
        <f>DG157/(VLOOKUP($B149,#REF!,7,FALSE)/30)</f>
        <v>#VALUE!</v>
      </c>
      <c r="DH159" s="33" t="e">
        <f>DH157/(VLOOKUP($B149,#REF!,7,FALSE)/30)</f>
        <v>#VALUE!</v>
      </c>
      <c r="DI159" s="33" t="e">
        <f>DI157/(VLOOKUP($B149,#REF!,7,FALSE)/30)</f>
        <v>#VALUE!</v>
      </c>
      <c r="DJ159" s="33" t="e">
        <f>DJ157/(VLOOKUP($B149,#REF!,7,FALSE)/30)</f>
        <v>#VALUE!</v>
      </c>
      <c r="DK159" s="33" t="e">
        <f>DK157/(VLOOKUP($B149,#REF!,7,FALSE)/30)</f>
        <v>#VALUE!</v>
      </c>
      <c r="DL159" s="33" t="e">
        <f>DL157/(VLOOKUP($B149,#REF!,7,FALSE)/30)</f>
        <v>#VALUE!</v>
      </c>
      <c r="DM159" s="33" t="e">
        <f>DM157/(VLOOKUP($B149,#REF!,7,FALSE)/30)</f>
        <v>#VALUE!</v>
      </c>
      <c r="DN159" s="33" t="e">
        <f>DN157/(VLOOKUP($B149,#REF!,7,FALSE)/30)</f>
        <v>#VALUE!</v>
      </c>
      <c r="DO159" s="33" t="e">
        <f>DO157/(VLOOKUP($B149,#REF!,7,FALSE)/30)</f>
        <v>#VALUE!</v>
      </c>
      <c r="DP159" s="33" t="e">
        <f>DP157/(VLOOKUP($B149,#REF!,7,FALSE)/30)</f>
        <v>#VALUE!</v>
      </c>
      <c r="DQ159" s="33" t="e">
        <f>DQ157/(VLOOKUP($B149,#REF!,7,FALSE)/30)</f>
        <v>#VALUE!</v>
      </c>
      <c r="DR159" s="33" t="e">
        <f>DR157/(VLOOKUP($B149,#REF!,7,FALSE)/30)</f>
        <v>#VALUE!</v>
      </c>
      <c r="DS159" s="33" t="e">
        <f>DS157/(VLOOKUP($B149,#REF!,7,FALSE)/30)</f>
        <v>#VALUE!</v>
      </c>
      <c r="DT159" s="33" t="e">
        <f>DT157/(VLOOKUP($B149,#REF!,7,FALSE)/30)</f>
        <v>#VALUE!</v>
      </c>
      <c r="DU159" s="33" t="e">
        <f>DU157/(VLOOKUP($B149,#REF!,7,FALSE)/30)</f>
        <v>#VALUE!</v>
      </c>
      <c r="DV159" s="33" t="e">
        <f>DV157/(VLOOKUP($B149,#REF!,7,FALSE)/30)</f>
        <v>#VALUE!</v>
      </c>
      <c r="DW159" s="33" t="e">
        <f>DW157/(VLOOKUP($B149,#REF!,7,FALSE)/30)</f>
        <v>#VALUE!</v>
      </c>
      <c r="DX159" s="33" t="e">
        <f>DX157/(VLOOKUP($B149,#REF!,7,FALSE)/30)</f>
        <v>#VALUE!</v>
      </c>
      <c r="DY159" s="33" t="e">
        <f>DY157/(VLOOKUP($B149,#REF!,8,FALSE)/30)</f>
        <v>#VALUE!</v>
      </c>
      <c r="DZ159" s="33" t="e">
        <f>DZ157/(VLOOKUP($B149,#REF!,8,FALSE)/30)</f>
        <v>#VALUE!</v>
      </c>
      <c r="EA159" s="33" t="e">
        <f>EA157/(VLOOKUP($B149,#REF!,8,FALSE)/30)</f>
        <v>#VALUE!</v>
      </c>
      <c r="EB159" s="33" t="e">
        <f>EB157/(VLOOKUP($B149,#REF!,8,FALSE)/30)</f>
        <v>#VALUE!</v>
      </c>
      <c r="EC159" s="33" t="e">
        <f>EC157/(VLOOKUP($B149,#REF!,8,FALSE)/30)</f>
        <v>#VALUE!</v>
      </c>
      <c r="ED159" s="33" t="e">
        <f>ED157/(VLOOKUP($B149,#REF!,8,FALSE)/30)</f>
        <v>#VALUE!</v>
      </c>
      <c r="EE159" s="33" t="e">
        <f>EE157/(VLOOKUP($B149,#REF!,8,FALSE)/30)</f>
        <v>#VALUE!</v>
      </c>
      <c r="EF159" s="33" t="e">
        <f>EF157/(VLOOKUP($B149,#REF!,8,FALSE)/30)</f>
        <v>#VALUE!</v>
      </c>
      <c r="EG159" s="33" t="e">
        <f>EG157/(VLOOKUP($B149,#REF!,8,FALSE)/30)</f>
        <v>#VALUE!</v>
      </c>
      <c r="EH159" s="33" t="e">
        <f>EH157/(VLOOKUP($B149,#REF!,8,FALSE)/30)</f>
        <v>#VALUE!</v>
      </c>
      <c r="EI159" s="33" t="e">
        <f>EI157/(VLOOKUP($B149,#REF!,8,FALSE)/30)</f>
        <v>#VALUE!</v>
      </c>
      <c r="EJ159" s="33" t="e">
        <f>EJ157/(VLOOKUP($B149,#REF!,8,FALSE)/30)</f>
        <v>#VALUE!</v>
      </c>
      <c r="EK159" s="33" t="e">
        <f>EK157/(VLOOKUP($B149,#REF!,8,FALSE)/30)</f>
        <v>#VALUE!</v>
      </c>
      <c r="EL159" s="33" t="e">
        <f>EL157/(VLOOKUP($B149,#REF!,8,FALSE)/30)</f>
        <v>#VALUE!</v>
      </c>
      <c r="EM159" s="33" t="e">
        <f>EM157/(VLOOKUP($B149,#REF!,8,FALSE)/30)</f>
        <v>#VALUE!</v>
      </c>
      <c r="EN159" s="33" t="e">
        <f>EN157/(VLOOKUP($B149,#REF!,8,FALSE)/30)</f>
        <v>#VALUE!</v>
      </c>
      <c r="EO159" s="33" t="e">
        <f>EO157/(VLOOKUP($B149,#REF!,8,FALSE)/30)</f>
        <v>#VALUE!</v>
      </c>
      <c r="EP159" s="33" t="e">
        <f>EP157/(VLOOKUP($B149,#REF!,8,FALSE)/30)</f>
        <v>#VALUE!</v>
      </c>
      <c r="EQ159" s="33" t="e">
        <f>EQ157/(VLOOKUP($B149,#REF!,8,FALSE)/30)</f>
        <v>#VALUE!</v>
      </c>
      <c r="ER159" s="33" t="e">
        <f>ER157/(VLOOKUP($B149,#REF!,8,FALSE)/30)</f>
        <v>#VALUE!</v>
      </c>
      <c r="ES159" s="33" t="e">
        <f>ES157/(VLOOKUP($B149,#REF!,8,FALSE)/30)</f>
        <v>#VALUE!</v>
      </c>
      <c r="ET159" s="33" t="e">
        <f>ET157/(VLOOKUP($B149,#REF!,8,FALSE)/30)</f>
        <v>#VALUE!</v>
      </c>
      <c r="EU159" s="33" t="e">
        <f>EU157/(VLOOKUP($B149,#REF!,8,FALSE)/30)</f>
        <v>#VALUE!</v>
      </c>
      <c r="EV159" s="33" t="e">
        <f>EV157/(VLOOKUP($B149,#REF!,8,FALSE)/30)</f>
        <v>#VALUE!</v>
      </c>
      <c r="EW159" s="33" t="e">
        <f>EW157/(VLOOKUP($B149,#REF!,8,FALSE)/30)</f>
        <v>#VALUE!</v>
      </c>
      <c r="EX159" s="33" t="e">
        <f>EX157/(VLOOKUP($B149,#REF!,8,FALSE)/30)</f>
        <v>#VALUE!</v>
      </c>
      <c r="EY159" s="33" t="e">
        <f>EY157/(VLOOKUP($B149,#REF!,8,FALSE)/30)</f>
        <v>#VALUE!</v>
      </c>
      <c r="EZ159" s="33" t="e">
        <f>EZ157/(VLOOKUP($B149,#REF!,8,FALSE)/30)</f>
        <v>#VALUE!</v>
      </c>
      <c r="FA159" s="33" t="e">
        <f>FA157/(VLOOKUP($B149,#REF!,8,FALSE)/30)</f>
        <v>#VALUE!</v>
      </c>
      <c r="FB159" s="33" t="e">
        <f>FB157/(VLOOKUP($B149,#REF!,8,FALSE)/30)</f>
        <v>#VALUE!</v>
      </c>
      <c r="FC159" s="33" t="e">
        <f>FC157/(VLOOKUP($B149,#REF!,8,FALSE)/30)</f>
        <v>#VALUE!</v>
      </c>
      <c r="FD159" s="33" t="e">
        <f>FD157/(VLOOKUP($B149,#REF!,9,FALSE)/30)</f>
        <v>#VALUE!</v>
      </c>
      <c r="FE159" s="33" t="e">
        <f>FE157/(VLOOKUP($B149,#REF!,9,FALSE)/30)</f>
        <v>#VALUE!</v>
      </c>
      <c r="FF159" s="33" t="e">
        <f>FF157/(VLOOKUP($B149,#REF!,9,FALSE)/30)</f>
        <v>#VALUE!</v>
      </c>
      <c r="FG159" s="33" t="e">
        <f>FG157/(VLOOKUP($B149,#REF!,9,FALSE)/30)</f>
        <v>#VALUE!</v>
      </c>
      <c r="FH159" s="33" t="e">
        <f>FH157/(VLOOKUP($B149,#REF!,9,FALSE)/30)</f>
        <v>#VALUE!</v>
      </c>
      <c r="FI159" s="33" t="e">
        <f>FI157/(VLOOKUP($B149,#REF!,9,FALSE)/30)</f>
        <v>#VALUE!</v>
      </c>
      <c r="FJ159" s="33" t="e">
        <f>FJ157/(VLOOKUP($B149,#REF!,9,FALSE)/30)</f>
        <v>#VALUE!</v>
      </c>
      <c r="FK159" s="33" t="e">
        <f>FK157/(VLOOKUP($B149,#REF!,9,FALSE)/30)</f>
        <v>#VALUE!</v>
      </c>
      <c r="FL159" s="33" t="e">
        <f>FL157/(VLOOKUP($B149,#REF!,9,FALSE)/30)</f>
        <v>#VALUE!</v>
      </c>
      <c r="FM159" s="33" t="e">
        <f>FM157/(VLOOKUP($B149,#REF!,9,FALSE)/30)</f>
        <v>#VALUE!</v>
      </c>
      <c r="FN159" s="33" t="e">
        <f>FN157/(VLOOKUP($B149,#REF!,9,FALSE)/30)</f>
        <v>#VALUE!</v>
      </c>
      <c r="FO159" s="33" t="e">
        <f>FO157/(VLOOKUP($B149,#REF!,9,FALSE)/30)</f>
        <v>#VALUE!</v>
      </c>
      <c r="FP159" s="33" t="e">
        <f>FP157/(VLOOKUP($B149,#REF!,9,FALSE)/30)</f>
        <v>#VALUE!</v>
      </c>
      <c r="FQ159" s="33" t="e">
        <f>FQ157/(VLOOKUP($B149,#REF!,9,FALSE)/30)</f>
        <v>#VALUE!</v>
      </c>
      <c r="FR159" s="33" t="e">
        <f>FR157/(VLOOKUP($B149,#REF!,9,FALSE)/30)</f>
        <v>#VALUE!</v>
      </c>
      <c r="FS159" s="33" t="e">
        <f>FS157/(VLOOKUP($B149,#REF!,9,FALSE)/30)</f>
        <v>#VALUE!</v>
      </c>
      <c r="FT159" s="33" t="e">
        <f>FT157/(VLOOKUP($B149,#REF!,9,FALSE)/30)</f>
        <v>#VALUE!</v>
      </c>
      <c r="FU159" s="33" t="e">
        <f>FU157/(VLOOKUP($B149,#REF!,9,FALSE)/30)</f>
        <v>#VALUE!</v>
      </c>
      <c r="FV159" s="33" t="e">
        <f>FV157/(VLOOKUP($B149,#REF!,9,FALSE)/30)</f>
        <v>#VALUE!</v>
      </c>
      <c r="FW159" s="33" t="e">
        <f>FW157/(VLOOKUP($B149,#REF!,9,FALSE)/30)</f>
        <v>#VALUE!</v>
      </c>
      <c r="FX159" s="33" t="e">
        <f>FX157/(VLOOKUP($B149,#REF!,9,FALSE)/30)</f>
        <v>#VALUE!</v>
      </c>
      <c r="FY159" s="33" t="e">
        <f>FY157/(VLOOKUP($B149,#REF!,9,FALSE)/30)</f>
        <v>#VALUE!</v>
      </c>
      <c r="FZ159" s="33" t="e">
        <f>FZ157/(VLOOKUP($B149,#REF!,9,FALSE)/30)</f>
        <v>#VALUE!</v>
      </c>
      <c r="GA159" s="33" t="e">
        <f>GA157/(VLOOKUP($B149,#REF!,9,FALSE)/30)</f>
        <v>#VALUE!</v>
      </c>
      <c r="GB159" s="33" t="e">
        <f>GB157/(VLOOKUP($B149,#REF!,9,FALSE)/30)</f>
        <v>#VALUE!</v>
      </c>
      <c r="GC159" s="33" t="e">
        <f>GC157/(VLOOKUP($B149,#REF!,9,FALSE)/30)</f>
        <v>#VALUE!</v>
      </c>
      <c r="GD159" s="33" t="e">
        <f>GD157/(VLOOKUP($B149,#REF!,9,FALSE)/30)</f>
        <v>#VALUE!</v>
      </c>
      <c r="GE159" s="33" t="e">
        <f>GE157/(VLOOKUP($B149,#REF!,9,FALSE)/30)</f>
        <v>#VALUE!</v>
      </c>
      <c r="GF159" s="33" t="e">
        <f>GF157/(VLOOKUP($B149,#REF!,9,FALSE)/30)</f>
        <v>#VALUE!</v>
      </c>
      <c r="GG159" s="33" t="e">
        <f>GG157/(VLOOKUP($B149,#REF!,9,FALSE)/30)</f>
        <v>#VALUE!</v>
      </c>
      <c r="GH159" s="33" t="e">
        <f>GH157/(VLOOKUP($B149,#REF!,10,FALSE)/30)</f>
        <v>#VALUE!</v>
      </c>
      <c r="GI159" s="33" t="e">
        <f>GI157/(VLOOKUP($B149,#REF!,10,FALSE)/30)</f>
        <v>#VALUE!</v>
      </c>
      <c r="GJ159" s="33" t="e">
        <f>GJ157/(VLOOKUP($B149,#REF!,10,FALSE)/30)</f>
        <v>#VALUE!</v>
      </c>
      <c r="GK159" s="33" t="e">
        <f>GK157/(VLOOKUP($B149,#REF!,10,FALSE)/30)</f>
        <v>#VALUE!</v>
      </c>
      <c r="GL159" s="33" t="e">
        <f>GL157/(VLOOKUP($B149,#REF!,10,FALSE)/30)</f>
        <v>#VALUE!</v>
      </c>
      <c r="GM159" s="33" t="e">
        <f>GM157/(VLOOKUP($B149,#REF!,10,FALSE)/30)</f>
        <v>#VALUE!</v>
      </c>
      <c r="GN159" s="33" t="e">
        <f>GN157/(VLOOKUP($B149,#REF!,10,FALSE)/30)</f>
        <v>#VALUE!</v>
      </c>
      <c r="GO159" s="33" t="e">
        <f>GO157/(VLOOKUP($B149,#REF!,10,FALSE)/30)</f>
        <v>#VALUE!</v>
      </c>
      <c r="GP159" s="33" t="e">
        <f>GP157/(VLOOKUP($B149,#REF!,10,FALSE)/30)</f>
        <v>#VALUE!</v>
      </c>
      <c r="GQ159" s="33" t="e">
        <f>GQ157/(VLOOKUP($B149,#REF!,10,FALSE)/30)</f>
        <v>#VALUE!</v>
      </c>
      <c r="GR159" s="33" t="e">
        <f>GR157/(VLOOKUP($B149,#REF!,10,FALSE)/30)</f>
        <v>#VALUE!</v>
      </c>
      <c r="GS159" s="33" t="e">
        <f>GS157/(VLOOKUP($B149,#REF!,10,FALSE)/30)</f>
        <v>#VALUE!</v>
      </c>
      <c r="GT159" s="33" t="e">
        <f>GT157/(VLOOKUP($B149,#REF!,10,FALSE)/30)</f>
        <v>#VALUE!</v>
      </c>
      <c r="GU159" s="33" t="e">
        <f>GU157/(VLOOKUP($B149,#REF!,10,FALSE)/30)</f>
        <v>#VALUE!</v>
      </c>
      <c r="GV159" s="33" t="e">
        <f>GV157/(VLOOKUP($B149,#REF!,10,FALSE)/30)</f>
        <v>#VALUE!</v>
      </c>
      <c r="GW159" s="33" t="e">
        <f>GW157/(VLOOKUP($B149,#REF!,10,FALSE)/30)</f>
        <v>#VALUE!</v>
      </c>
      <c r="GX159" s="33" t="e">
        <f>GX157/(VLOOKUP($B149,#REF!,10,FALSE)/30)</f>
        <v>#VALUE!</v>
      </c>
      <c r="GY159" s="33" t="e">
        <f>GY157/(VLOOKUP($B149,#REF!,10,FALSE)/30)</f>
        <v>#VALUE!</v>
      </c>
      <c r="GZ159" s="33" t="e">
        <f>GZ157/(VLOOKUP($B149,#REF!,10,FALSE)/30)</f>
        <v>#VALUE!</v>
      </c>
      <c r="HA159" s="33" t="e">
        <f>HA157/(VLOOKUP($B149,#REF!,10,FALSE)/30)</f>
        <v>#VALUE!</v>
      </c>
      <c r="HB159" s="33" t="e">
        <f>HB157/(VLOOKUP($B149,#REF!,10,FALSE)/30)</f>
        <v>#VALUE!</v>
      </c>
      <c r="HC159" s="33" t="e">
        <f>HC157/(VLOOKUP($B149,#REF!,10,FALSE)/30)</f>
        <v>#VALUE!</v>
      </c>
      <c r="HD159" s="33" t="e">
        <f>HD157/(VLOOKUP($B149,#REF!,10,FALSE)/30)</f>
        <v>#VALUE!</v>
      </c>
      <c r="HE159" s="33" t="e">
        <f>HE157/(VLOOKUP($B149,#REF!,10,FALSE)/30)</f>
        <v>#VALUE!</v>
      </c>
      <c r="HF159" s="33" t="e">
        <f>HF157/(VLOOKUP($B149,#REF!,10,FALSE)/30)</f>
        <v>#VALUE!</v>
      </c>
      <c r="HG159" s="33" t="e">
        <f>HG157/(VLOOKUP($B149,#REF!,10,FALSE)/30)</f>
        <v>#VALUE!</v>
      </c>
      <c r="HH159" s="33" t="e">
        <f>HH157/(VLOOKUP($B149,#REF!,10,FALSE)/30)</f>
        <v>#VALUE!</v>
      </c>
      <c r="HI159" s="33" t="e">
        <f>HI157/(VLOOKUP($B149,#REF!,10,FALSE)/30)</f>
        <v>#VALUE!</v>
      </c>
      <c r="HJ159" s="33" t="e">
        <f>HJ157/(VLOOKUP($B149,#REF!,10,FALSE)/30)</f>
        <v>#VALUE!</v>
      </c>
      <c r="HK159" s="33" t="e">
        <f>HK157/(VLOOKUP($B149,#REF!,10,FALSE)/30)</f>
        <v>#VALUE!</v>
      </c>
      <c r="HL159" s="33" t="e">
        <f>HL157/(VLOOKUP($B149,#REF!,10,FALSE)/30)</f>
        <v>#VALUE!</v>
      </c>
      <c r="HM159" s="33" t="e">
        <f>HM157/(VLOOKUP($B149,#REF!,11,FALSE)/30)</f>
        <v>#VALUE!</v>
      </c>
      <c r="HN159" s="33" t="e">
        <f>HN157/(VLOOKUP($B149,#REF!,11,FALSE)/30)</f>
        <v>#VALUE!</v>
      </c>
      <c r="HO159" s="33" t="e">
        <f>HO157/(VLOOKUP($B149,#REF!,11,FALSE)/30)</f>
        <v>#VALUE!</v>
      </c>
      <c r="HP159" s="33" t="e">
        <f>HP157/(VLOOKUP($B149,#REF!,11,FALSE)/30)</f>
        <v>#VALUE!</v>
      </c>
      <c r="HQ159" s="33" t="e">
        <f>HQ157/(VLOOKUP($B149,#REF!,11,FALSE)/30)</f>
        <v>#VALUE!</v>
      </c>
      <c r="HR159" s="33" t="e">
        <f>HR157/(VLOOKUP($B149,#REF!,11,FALSE)/30)</f>
        <v>#VALUE!</v>
      </c>
      <c r="HS159" s="33" t="e">
        <f>HS157/(VLOOKUP($B149,#REF!,11,FALSE)/30)</f>
        <v>#VALUE!</v>
      </c>
      <c r="HT159" s="33" t="e">
        <f>HT157/(VLOOKUP($B149,#REF!,11,FALSE)/30)</f>
        <v>#VALUE!</v>
      </c>
      <c r="HU159" s="33" t="e">
        <f>HU157/(VLOOKUP($B149,#REF!,11,FALSE)/30)</f>
        <v>#VALUE!</v>
      </c>
      <c r="HV159" s="33" t="e">
        <f>HV157/(VLOOKUP($B149,#REF!,11,FALSE)/30)</f>
        <v>#VALUE!</v>
      </c>
      <c r="HW159" s="33" t="e">
        <f>HW157/(VLOOKUP($B149,#REF!,11,FALSE)/30)</f>
        <v>#VALUE!</v>
      </c>
      <c r="HX159" s="33" t="e">
        <f>HX157/(VLOOKUP($B149,#REF!,11,FALSE)/30)</f>
        <v>#VALUE!</v>
      </c>
      <c r="HY159" s="33" t="e">
        <f>HY157/(VLOOKUP($B149,#REF!,11,FALSE)/30)</f>
        <v>#VALUE!</v>
      </c>
      <c r="HZ159" s="33" t="e">
        <f>HZ157/(VLOOKUP($B149,#REF!,11,FALSE)/30)</f>
        <v>#VALUE!</v>
      </c>
      <c r="IA159" s="33" t="e">
        <f>IA157/(VLOOKUP($B149,#REF!,11,FALSE)/30)</f>
        <v>#VALUE!</v>
      </c>
      <c r="IB159" s="33" t="e">
        <f>IB157/(VLOOKUP($B149,#REF!,11,FALSE)/30)</f>
        <v>#VALUE!</v>
      </c>
      <c r="IC159" s="33" t="e">
        <f>IC157/(VLOOKUP($B149,#REF!,11,FALSE)/30)</f>
        <v>#VALUE!</v>
      </c>
      <c r="ID159" s="33" t="e">
        <f>ID157/(VLOOKUP($B149,#REF!,11,FALSE)/30)</f>
        <v>#VALUE!</v>
      </c>
      <c r="IE159" s="33" t="e">
        <f>IE157/(VLOOKUP($B149,#REF!,11,FALSE)/30)</f>
        <v>#VALUE!</v>
      </c>
      <c r="IF159" s="33" t="e">
        <f>IF157/(VLOOKUP($B149,#REF!,11,FALSE)/30)</f>
        <v>#VALUE!</v>
      </c>
      <c r="IG159" s="33" t="e">
        <f>IG157/(VLOOKUP($B149,#REF!,11,FALSE)/30)</f>
        <v>#VALUE!</v>
      </c>
      <c r="IH159" s="33" t="e">
        <f>IH157/(VLOOKUP($B149,#REF!,11,FALSE)/30)</f>
        <v>#VALUE!</v>
      </c>
      <c r="II159" s="33" t="e">
        <f>II157/(VLOOKUP($B149,#REF!,11,FALSE)/30)</f>
        <v>#VALUE!</v>
      </c>
      <c r="IJ159" s="33" t="e">
        <f>IJ157/(VLOOKUP($B149,#REF!,11,FALSE)/30)</f>
        <v>#VALUE!</v>
      </c>
      <c r="IK159" s="33" t="e">
        <f>IK157/(VLOOKUP($B149,#REF!,11,FALSE)/30)</f>
        <v>#VALUE!</v>
      </c>
      <c r="IL159" s="33" t="e">
        <f>IL157/(VLOOKUP($B149,#REF!,11,FALSE)/30)</f>
        <v>#VALUE!</v>
      </c>
      <c r="IM159" s="33" t="e">
        <f>IM157/(VLOOKUP($B149,#REF!,11,FALSE)/30)</f>
        <v>#VALUE!</v>
      </c>
      <c r="IN159" s="33" t="e">
        <f>IN157/(VLOOKUP($B149,#REF!,11,FALSE)/30)</f>
        <v>#VALUE!</v>
      </c>
      <c r="IO159" s="33" t="e">
        <f>IO157/(VLOOKUP($B149,#REF!,11,FALSE)/30)</f>
        <v>#VALUE!</v>
      </c>
      <c r="IP159" s="33" t="e">
        <f>IP157/(VLOOKUP($B149,#REF!,11,FALSE)/30)</f>
        <v>#VALUE!</v>
      </c>
      <c r="IQ159" s="33" t="e">
        <f>IQ157/(VLOOKUP($B149,#REF!,11,FALSE)/30)</f>
        <v>#VALUE!</v>
      </c>
      <c r="IR159" s="33" t="e">
        <f>IR157/(VLOOKUP($B149,#REF!,12,FALSE)/30)</f>
        <v>#VALUE!</v>
      </c>
      <c r="IS159" s="33" t="e">
        <f>IS157/(VLOOKUP($B149,#REF!,12,FALSE)/30)</f>
        <v>#VALUE!</v>
      </c>
      <c r="IT159" s="33" t="e">
        <f>IT157/(VLOOKUP($B149,#REF!,12,FALSE)/30)</f>
        <v>#VALUE!</v>
      </c>
      <c r="IU159" s="33" t="e">
        <f>IU157/(VLOOKUP($B149,#REF!,12,FALSE)/30)</f>
        <v>#VALUE!</v>
      </c>
      <c r="IV159" s="33" t="e">
        <f>IV157/(VLOOKUP($B149,#REF!,12,FALSE)/30)</f>
        <v>#VALUE!</v>
      </c>
      <c r="IW159" s="33" t="e">
        <f>IW157/(VLOOKUP($B149,#REF!,12,FALSE)/30)</f>
        <v>#VALUE!</v>
      </c>
      <c r="IX159" s="33" t="e">
        <f>IX157/(VLOOKUP($B149,#REF!,12,FALSE)/30)</f>
        <v>#VALUE!</v>
      </c>
      <c r="IY159" s="33" t="e">
        <f>IY157/(VLOOKUP($B149,#REF!,12,FALSE)/30)</f>
        <v>#VALUE!</v>
      </c>
      <c r="IZ159" s="33" t="e">
        <f>IZ157/(VLOOKUP($B149,#REF!,12,FALSE)/30)</f>
        <v>#VALUE!</v>
      </c>
      <c r="JA159" s="33" t="e">
        <f>JA157/(VLOOKUP($B149,#REF!,12,FALSE)/30)</f>
        <v>#VALUE!</v>
      </c>
      <c r="JB159" s="33" t="e">
        <f>JB157/(VLOOKUP($B149,#REF!,12,FALSE)/30)</f>
        <v>#VALUE!</v>
      </c>
      <c r="JC159" s="33" t="e">
        <f>JC157/(VLOOKUP($B149,#REF!,12,FALSE)/30)</f>
        <v>#VALUE!</v>
      </c>
      <c r="JD159" s="33" t="e">
        <f>JD157/(VLOOKUP($B149,#REF!,12,FALSE)/30)</f>
        <v>#VALUE!</v>
      </c>
      <c r="JE159" s="33" t="e">
        <f>JE157/(VLOOKUP($B149,#REF!,12,FALSE)/30)</f>
        <v>#VALUE!</v>
      </c>
      <c r="JF159" s="33" t="e">
        <f>JF157/(VLOOKUP($B149,#REF!,12,FALSE)/30)</f>
        <v>#VALUE!</v>
      </c>
      <c r="JG159" s="33" t="e">
        <f>JG157/(VLOOKUP($B149,#REF!,12,FALSE)/30)</f>
        <v>#VALUE!</v>
      </c>
      <c r="JH159" s="33" t="e">
        <f>JH157/(VLOOKUP($B149,#REF!,12,FALSE)/30)</f>
        <v>#VALUE!</v>
      </c>
      <c r="JI159" s="33" t="e">
        <f>JI157/(VLOOKUP($B149,#REF!,12,FALSE)/30)</f>
        <v>#VALUE!</v>
      </c>
      <c r="JJ159" s="33" t="e">
        <f>JJ157/(VLOOKUP($B149,#REF!,12,FALSE)/30)</f>
        <v>#VALUE!</v>
      </c>
      <c r="JK159" s="33" t="e">
        <f>JK157/(VLOOKUP($B149,#REF!,12,FALSE)/30)</f>
        <v>#VALUE!</v>
      </c>
      <c r="JL159" s="33" t="e">
        <f>JL157/(VLOOKUP($B149,#REF!,12,FALSE)/30)</f>
        <v>#VALUE!</v>
      </c>
      <c r="JM159" s="33" t="e">
        <f>JM157/(VLOOKUP($B149,#REF!,12,FALSE)/30)</f>
        <v>#VALUE!</v>
      </c>
      <c r="JN159" s="33" t="e">
        <f>JN157/(VLOOKUP($B149,#REF!,12,FALSE)/30)</f>
        <v>#VALUE!</v>
      </c>
      <c r="JO159" s="33" t="e">
        <f>JO157/(VLOOKUP($B149,#REF!,12,FALSE)/30)</f>
        <v>#VALUE!</v>
      </c>
      <c r="JP159" s="33" t="e">
        <f>JP157/(VLOOKUP($B149,#REF!,12,FALSE)/30)</f>
        <v>#VALUE!</v>
      </c>
      <c r="JQ159" s="33" t="e">
        <f>JQ157/(VLOOKUP($B149,#REF!,12,FALSE)/30)</f>
        <v>#VALUE!</v>
      </c>
      <c r="JR159" s="33" t="e">
        <f>JR157/(VLOOKUP($B149,#REF!,12,FALSE)/30)</f>
        <v>#VALUE!</v>
      </c>
      <c r="JS159" s="33" t="e">
        <f>JS157/(VLOOKUP($B149,#REF!,12,FALSE)/30)</f>
        <v>#VALUE!</v>
      </c>
      <c r="JT159" s="33" t="e">
        <f>JT157/(VLOOKUP($B149,#REF!,12,FALSE)/30)</f>
        <v>#VALUE!</v>
      </c>
      <c r="JU159" s="33" t="e">
        <f>JU157/(VLOOKUP($B149,#REF!,12,FALSE)/30)</f>
        <v>#VALUE!</v>
      </c>
      <c r="JV159" s="33" t="e">
        <f>JV157/(VLOOKUP($B149,#REF!,13,FALSE)/30)</f>
        <v>#VALUE!</v>
      </c>
      <c r="JW159" s="33" t="e">
        <f>JW157/(VLOOKUP($B149,#REF!,13,FALSE)/30)</f>
        <v>#VALUE!</v>
      </c>
      <c r="JX159" s="33" t="e">
        <f>JX157/(VLOOKUP($B149,#REF!,13,FALSE)/30)</f>
        <v>#VALUE!</v>
      </c>
      <c r="JY159" s="33" t="e">
        <f>JY157/(VLOOKUP($B149,#REF!,13,FALSE)/30)</f>
        <v>#VALUE!</v>
      </c>
      <c r="JZ159" s="33" t="e">
        <f>JZ157/(VLOOKUP($B149,#REF!,13,FALSE)/30)</f>
        <v>#VALUE!</v>
      </c>
      <c r="KA159" s="33" t="e">
        <f>KA157/(VLOOKUP($B149,#REF!,13,FALSE)/30)</f>
        <v>#VALUE!</v>
      </c>
      <c r="KB159" s="33" t="e">
        <f>KB157/(VLOOKUP($B149,#REF!,13,FALSE)/30)</f>
        <v>#VALUE!</v>
      </c>
      <c r="KC159" s="33" t="e">
        <f>KC157/(VLOOKUP($B149,#REF!,13,FALSE)/30)</f>
        <v>#VALUE!</v>
      </c>
      <c r="KD159" s="33" t="e">
        <f>KD157/(VLOOKUP($B149,#REF!,13,FALSE)/30)</f>
        <v>#VALUE!</v>
      </c>
      <c r="KE159" s="33" t="e">
        <f>KE157/(VLOOKUP($B149,#REF!,13,FALSE)/30)</f>
        <v>#VALUE!</v>
      </c>
      <c r="KF159" s="33" t="e">
        <f>KF157/(VLOOKUP($B149,#REF!,13,FALSE)/30)</f>
        <v>#VALUE!</v>
      </c>
      <c r="KG159" s="33" t="e">
        <f>KG157/(VLOOKUP($B149,#REF!,13,FALSE)/30)</f>
        <v>#VALUE!</v>
      </c>
      <c r="KH159" s="33" t="e">
        <f>KH157/(VLOOKUP($B149,#REF!,13,FALSE)/30)</f>
        <v>#VALUE!</v>
      </c>
      <c r="KI159" s="33" t="e">
        <f>KI157/(VLOOKUP($B149,#REF!,13,FALSE)/30)</f>
        <v>#VALUE!</v>
      </c>
      <c r="KJ159" s="33" t="e">
        <f>KJ157/(VLOOKUP($B149,#REF!,13,FALSE)/30)</f>
        <v>#VALUE!</v>
      </c>
      <c r="KK159" s="33" t="e">
        <f>KK157/(VLOOKUP($B149,#REF!,13,FALSE)/30)</f>
        <v>#VALUE!</v>
      </c>
      <c r="KL159" s="33" t="e">
        <f>KL157/(VLOOKUP($B149,#REF!,13,FALSE)/30)</f>
        <v>#VALUE!</v>
      </c>
      <c r="KM159" s="33" t="e">
        <f>KM157/(VLOOKUP($B149,#REF!,13,FALSE)/30)</f>
        <v>#VALUE!</v>
      </c>
      <c r="KN159" s="33" t="e">
        <f>KN157/(VLOOKUP($B149,#REF!,13,FALSE)/30)</f>
        <v>#VALUE!</v>
      </c>
      <c r="KO159" s="33" t="e">
        <f>KO157/(VLOOKUP($B149,#REF!,13,FALSE)/30)</f>
        <v>#VALUE!</v>
      </c>
      <c r="KP159" s="33" t="e">
        <f>KP157/(VLOOKUP($B149,#REF!,13,FALSE)/30)</f>
        <v>#VALUE!</v>
      </c>
      <c r="KQ159" s="33" t="e">
        <f>KQ157/(VLOOKUP($B149,#REF!,13,FALSE)/30)</f>
        <v>#VALUE!</v>
      </c>
      <c r="KR159" s="33" t="e">
        <f>KR157/(VLOOKUP($B149,#REF!,13,FALSE)/30)</f>
        <v>#VALUE!</v>
      </c>
      <c r="KS159" s="33" t="e">
        <f>KS157/(VLOOKUP($B149,#REF!,13,FALSE)/30)</f>
        <v>#VALUE!</v>
      </c>
      <c r="KT159" s="33" t="e">
        <f>KT157/(VLOOKUP($B149,#REF!,13,FALSE)/30)</f>
        <v>#VALUE!</v>
      </c>
      <c r="KU159" s="33" t="e">
        <f>KU157/(VLOOKUP($B149,#REF!,13,FALSE)/30)</f>
        <v>#VALUE!</v>
      </c>
      <c r="KV159" s="33" t="e">
        <f>KV157/(VLOOKUP($B149,#REF!,13,FALSE)/30)</f>
        <v>#VALUE!</v>
      </c>
      <c r="KW159" s="33" t="e">
        <f>KW157/(VLOOKUP($B149,#REF!,13,FALSE)/30)</f>
        <v>#VALUE!</v>
      </c>
      <c r="KX159" s="33" t="e">
        <f>KX157/(VLOOKUP($B149,#REF!,13,FALSE)/30)</f>
        <v>#VALUE!</v>
      </c>
      <c r="KY159" s="33" t="e">
        <f>KY157/(VLOOKUP($B149,#REF!,13,FALSE)/30)</f>
        <v>#VALUE!</v>
      </c>
      <c r="KZ159" s="33" t="e">
        <f>KZ157/(VLOOKUP($B149,#REF!,13,FALSE)/30)</f>
        <v>#VALUE!</v>
      </c>
      <c r="LA159" s="33" t="e">
        <f>LA157/(VLOOKUP($B149,#REF!,14,FALSE)/30)</f>
        <v>#VALUE!</v>
      </c>
      <c r="LB159" s="33" t="e">
        <f>LB157/(VLOOKUP($B149,#REF!,14,FALSE)/30)</f>
        <v>#VALUE!</v>
      </c>
      <c r="LC159" s="33" t="e">
        <f>LC157/(VLOOKUP($B149,#REF!,14,FALSE)/30)</f>
        <v>#VALUE!</v>
      </c>
      <c r="LD159" s="33" t="e">
        <f>LD157/(VLOOKUP($B149,#REF!,14,FALSE)/30)</f>
        <v>#VALUE!</v>
      </c>
      <c r="LE159" s="33" t="e">
        <f>LE157/(VLOOKUP($B149,#REF!,14,FALSE)/30)</f>
        <v>#VALUE!</v>
      </c>
      <c r="LF159" s="33" t="e">
        <f>LF157/(VLOOKUP($B149,#REF!,14,FALSE)/30)</f>
        <v>#VALUE!</v>
      </c>
      <c r="LG159" s="33" t="e">
        <f>LG157/(VLOOKUP($B149,#REF!,14,FALSE)/30)</f>
        <v>#VALUE!</v>
      </c>
      <c r="LH159" s="33" t="e">
        <f>LH157/(VLOOKUP($B149,#REF!,14,FALSE)/30)</f>
        <v>#VALUE!</v>
      </c>
      <c r="LI159" s="33" t="e">
        <f>LI157/(VLOOKUP($B149,#REF!,14,FALSE)/30)</f>
        <v>#VALUE!</v>
      </c>
      <c r="LJ159" s="33" t="e">
        <f>LJ157/(VLOOKUP($B149,#REF!,14,FALSE)/30)</f>
        <v>#VALUE!</v>
      </c>
      <c r="LK159" s="33" t="e">
        <f>LK157/(VLOOKUP($B149,#REF!,14,FALSE)/30)</f>
        <v>#VALUE!</v>
      </c>
      <c r="LL159" s="33" t="e">
        <f>LL157/(VLOOKUP($B149,#REF!,14,FALSE)/30)</f>
        <v>#VALUE!</v>
      </c>
      <c r="LM159" s="33" t="e">
        <f>LM157/(VLOOKUP($B149,#REF!,14,FALSE)/30)</f>
        <v>#VALUE!</v>
      </c>
      <c r="LN159" s="33" t="e">
        <f>LN157/(VLOOKUP($B149,#REF!,14,FALSE)/30)</f>
        <v>#VALUE!</v>
      </c>
      <c r="LO159" s="33" t="e">
        <f>LO157/(VLOOKUP($B149,#REF!,14,FALSE)/30)</f>
        <v>#VALUE!</v>
      </c>
      <c r="LP159" s="33" t="e">
        <f>LP157/(VLOOKUP($B149,#REF!,14,FALSE)/30)</f>
        <v>#VALUE!</v>
      </c>
      <c r="LQ159" s="33" t="e">
        <f>LQ157/(VLOOKUP($B149,#REF!,14,FALSE)/30)</f>
        <v>#VALUE!</v>
      </c>
      <c r="LR159" s="33" t="e">
        <f>LR157/(VLOOKUP($B149,#REF!,14,FALSE)/30)</f>
        <v>#VALUE!</v>
      </c>
      <c r="LS159" s="33" t="e">
        <f>LS157/(VLOOKUP($B149,#REF!,14,FALSE)/30)</f>
        <v>#VALUE!</v>
      </c>
      <c r="LT159" s="33" t="e">
        <f>LT157/(VLOOKUP($B149,#REF!,14,FALSE)/30)</f>
        <v>#VALUE!</v>
      </c>
      <c r="LU159" s="33" t="e">
        <f>LU157/(VLOOKUP($B149,#REF!,14,FALSE)/30)</f>
        <v>#VALUE!</v>
      </c>
      <c r="LV159" s="33" t="e">
        <f>LV157/(VLOOKUP($B149,#REF!,14,FALSE)/30)</f>
        <v>#VALUE!</v>
      </c>
      <c r="LW159" s="33" t="e">
        <f>LW157/(VLOOKUP($B149,#REF!,14,FALSE)/30)</f>
        <v>#VALUE!</v>
      </c>
      <c r="LX159" s="33" t="e">
        <f>LX157/(VLOOKUP($B149,#REF!,14,FALSE)/30)</f>
        <v>#VALUE!</v>
      </c>
      <c r="LY159" s="33" t="e">
        <f>LY157/(VLOOKUP($B149,#REF!,14,FALSE)/30)</f>
        <v>#VALUE!</v>
      </c>
      <c r="LZ159" s="33" t="e">
        <f>LZ157/(VLOOKUP($B149,#REF!,14,FALSE)/30)</f>
        <v>#VALUE!</v>
      </c>
      <c r="MA159" s="33" t="e">
        <f>MA157/(VLOOKUP($B149,#REF!,14,FALSE)/30)</f>
        <v>#VALUE!</v>
      </c>
      <c r="MB159" s="33" t="e">
        <f>MB157/(VLOOKUP($B149,#REF!,14,FALSE)/30)</f>
        <v>#VALUE!</v>
      </c>
      <c r="MC159" s="33" t="e">
        <f>MC157/(VLOOKUP($B149,#REF!,14,FALSE)/30)</f>
        <v>#VALUE!</v>
      </c>
      <c r="MD159" s="33" t="e">
        <f>MD157/(VLOOKUP($B149,#REF!,14,FALSE)/30)</f>
        <v>#VALUE!</v>
      </c>
      <c r="ME159" s="33" t="e">
        <f>ME157/(VLOOKUP($B149,#REF!,15,FALSE)/30)</f>
        <v>#VALUE!</v>
      </c>
      <c r="MF159" s="33" t="e">
        <f>MF157/(VLOOKUP($B149,#REF!,15,FALSE)/30)</f>
        <v>#VALUE!</v>
      </c>
      <c r="MG159" s="33" t="e">
        <f>MG157/(VLOOKUP($B149,#REF!,15,FALSE)/30)</f>
        <v>#VALUE!</v>
      </c>
      <c r="MH159" s="33" t="e">
        <f>MH157/(VLOOKUP($B149,#REF!,15,FALSE)/30)</f>
        <v>#VALUE!</v>
      </c>
      <c r="MI159" s="33" t="e">
        <f>MI157/(VLOOKUP($B149,#REF!,15,FALSE)/30)</f>
        <v>#VALUE!</v>
      </c>
      <c r="MJ159" s="33" t="e">
        <f>MJ157/(VLOOKUP($B149,#REF!,15,FALSE)/30)</f>
        <v>#VALUE!</v>
      </c>
      <c r="MK159" s="33" t="e">
        <f>MK157/(VLOOKUP($B149,#REF!,15,FALSE)/30)</f>
        <v>#VALUE!</v>
      </c>
      <c r="ML159" s="33" t="e">
        <f>ML157/(VLOOKUP($B149,#REF!,15,FALSE)/30)</f>
        <v>#VALUE!</v>
      </c>
      <c r="MM159" s="33" t="e">
        <f>MM157/(VLOOKUP($B149,#REF!,15,FALSE)/30)</f>
        <v>#VALUE!</v>
      </c>
      <c r="MN159" s="33" t="e">
        <f>MN157/(VLOOKUP($B149,#REF!,15,FALSE)/30)</f>
        <v>#VALUE!</v>
      </c>
      <c r="MO159" s="33" t="e">
        <f>MO157/(VLOOKUP($B149,#REF!,15,FALSE)/30)</f>
        <v>#VALUE!</v>
      </c>
      <c r="MP159" s="33" t="e">
        <f>MP157/(VLOOKUP($B149,#REF!,15,FALSE)/30)</f>
        <v>#VALUE!</v>
      </c>
      <c r="MQ159" s="33" t="e">
        <f>MQ157/(VLOOKUP($B149,#REF!,15,FALSE)/30)</f>
        <v>#VALUE!</v>
      </c>
      <c r="MR159" s="33" t="e">
        <f>MR157/(VLOOKUP($B149,#REF!,15,FALSE)/30)</f>
        <v>#VALUE!</v>
      </c>
      <c r="MS159" s="33" t="e">
        <f>MS157/(VLOOKUP($B149,#REF!,15,FALSE)/30)</f>
        <v>#VALUE!</v>
      </c>
      <c r="MT159" s="33" t="e">
        <f>MT157/(VLOOKUP($B149,#REF!,15,FALSE)/30)</f>
        <v>#VALUE!</v>
      </c>
      <c r="MU159" s="33" t="e">
        <f>MU157/(VLOOKUP($B149,#REF!,15,FALSE)/30)</f>
        <v>#VALUE!</v>
      </c>
      <c r="MV159" s="33" t="e">
        <f>MV157/(VLOOKUP($B149,#REF!,15,FALSE)/30)</f>
        <v>#VALUE!</v>
      </c>
      <c r="MW159" s="33" t="e">
        <f>MW157/(VLOOKUP($B149,#REF!,15,FALSE)/30)</f>
        <v>#VALUE!</v>
      </c>
      <c r="MX159" s="33" t="e">
        <f>MX157/(VLOOKUP($B149,#REF!,15,FALSE)/30)</f>
        <v>#VALUE!</v>
      </c>
      <c r="MY159" s="33" t="e">
        <f>MY157/(VLOOKUP($B149,#REF!,15,FALSE)/30)</f>
        <v>#VALUE!</v>
      </c>
      <c r="MZ159" s="33" t="e">
        <f>MZ157/(VLOOKUP($B149,#REF!,15,FALSE)/30)</f>
        <v>#VALUE!</v>
      </c>
      <c r="NA159" s="33" t="e">
        <f>NA157/(VLOOKUP($B149,#REF!,15,FALSE)/30)</f>
        <v>#VALUE!</v>
      </c>
      <c r="NB159" s="33" t="e">
        <f>NB157/(VLOOKUP($B149,#REF!,15,FALSE)/30)</f>
        <v>#VALUE!</v>
      </c>
      <c r="NC159" s="33" t="e">
        <f>NC157/(VLOOKUP($B149,#REF!,15,FALSE)/30)</f>
        <v>#VALUE!</v>
      </c>
      <c r="ND159" s="33" t="e">
        <f>ND157/(VLOOKUP($B149,#REF!,15,FALSE)/30)</f>
        <v>#VALUE!</v>
      </c>
      <c r="NE159" s="33" t="e">
        <f>NE157/(VLOOKUP($B149,#REF!,15,FALSE)/30)</f>
        <v>#VALUE!</v>
      </c>
      <c r="NF159" s="33" t="e">
        <f>NF157/(VLOOKUP($B149,#REF!,15,FALSE)/30)</f>
        <v>#VALUE!</v>
      </c>
      <c r="NG159" s="33" t="e">
        <f>NG157/(VLOOKUP($B149,#REF!,15,FALSE)/30)</f>
        <v>#VALUE!</v>
      </c>
      <c r="NH159" s="33" t="e">
        <f>NH157/(VLOOKUP($B149,#REF!,15,FALSE)/30)</f>
        <v>#VALUE!</v>
      </c>
      <c r="NI159" s="33" t="e">
        <f>NI157/(VLOOKUP($B149,#REF!,15,FALSE)/30)</f>
        <v>#VALUE!</v>
      </c>
    </row>
    <row r="160" spans="1:373" s="34" customFormat="1" ht="14.4" outlineLevel="1" x14ac:dyDescent="0.2">
      <c r="A160" s="1048"/>
      <c r="B160" s="17" t="s">
        <v>37</v>
      </c>
      <c r="C160" s="1051"/>
      <c r="D160" s="50" t="s">
        <v>33</v>
      </c>
      <c r="E160" s="27" t="s">
        <v>31</v>
      </c>
      <c r="F160" s="25"/>
      <c r="G160" s="84">
        <v>3676.7999999999997</v>
      </c>
      <c r="H160" s="33"/>
      <c r="I160" s="33"/>
      <c r="J160" s="33">
        <v>412.79999999999995</v>
      </c>
      <c r="K160" s="33">
        <v>412.79999999999995</v>
      </c>
      <c r="L160" s="33">
        <v>464</v>
      </c>
      <c r="M160" s="33">
        <v>622.40000000000009</v>
      </c>
      <c r="N160" s="33">
        <v>724.8</v>
      </c>
      <c r="O160" s="33"/>
      <c r="P160" s="33"/>
      <c r="Q160" s="33">
        <v>1766.4</v>
      </c>
      <c r="R160" s="33">
        <v>1766.4</v>
      </c>
      <c r="S160" s="33">
        <v>2755.2</v>
      </c>
      <c r="T160" s="33">
        <v>2755.2</v>
      </c>
      <c r="U160" s="33">
        <v>2755.2</v>
      </c>
      <c r="V160" s="33"/>
      <c r="W160" s="33"/>
      <c r="X160" s="33">
        <v>3892.8</v>
      </c>
      <c r="Y160" s="33">
        <v>3892.8</v>
      </c>
      <c r="Z160" s="33">
        <v>4116.8</v>
      </c>
      <c r="AA160" s="33">
        <v>4129.6000000000004</v>
      </c>
      <c r="AB160" s="33">
        <v>4129.6000000000004</v>
      </c>
      <c r="AC160" s="33"/>
      <c r="AD160" s="33"/>
      <c r="AE160" s="33">
        <v>5104.0000000000009</v>
      </c>
      <c r="AF160" s="33">
        <v>4976.0000000000009</v>
      </c>
      <c r="AG160" s="33">
        <v>4976.0000000000009</v>
      </c>
      <c r="AH160" s="33">
        <v>5236.8</v>
      </c>
      <c r="AI160" s="33"/>
      <c r="AJ160" s="33"/>
      <c r="AK160" s="33"/>
      <c r="AL160" s="33">
        <v>5854.4</v>
      </c>
      <c r="AM160" s="33">
        <v>5854.4</v>
      </c>
      <c r="AN160" s="33">
        <v>166.4</v>
      </c>
      <c r="AO160" s="33">
        <v>256</v>
      </c>
      <c r="AP160" s="33">
        <v>256</v>
      </c>
      <c r="AQ160" s="33"/>
      <c r="AR160" s="33"/>
      <c r="AS160" s="33"/>
      <c r="AT160" s="33">
        <v>993.59999999999991</v>
      </c>
      <c r="AU160" s="33">
        <v>1044.8</v>
      </c>
      <c r="AV160" s="33">
        <v>1044.8</v>
      </c>
      <c r="AW160" s="33">
        <v>1044.8</v>
      </c>
      <c r="AX160" s="33"/>
      <c r="AY160" s="33"/>
      <c r="AZ160" s="33">
        <v>1467.2</v>
      </c>
      <c r="BA160" s="33">
        <v>1467.2</v>
      </c>
      <c r="BB160" s="33">
        <v>1518.4</v>
      </c>
      <c r="BC160" s="33">
        <v>1670.4</v>
      </c>
      <c r="BD160" s="33">
        <v>1670.4</v>
      </c>
      <c r="BE160" s="33"/>
      <c r="BF160" s="33"/>
      <c r="BG160" s="33">
        <v>2024</v>
      </c>
      <c r="BH160" s="33">
        <v>2030.4</v>
      </c>
      <c r="BI160" s="33">
        <v>2120</v>
      </c>
      <c r="BJ160" s="33">
        <v>2171.1999999999998</v>
      </c>
      <c r="BK160" s="33">
        <v>2171.1999999999998</v>
      </c>
      <c r="BL160" s="33"/>
      <c r="BM160" s="33"/>
      <c r="BN160" s="33">
        <v>2795.2000000000003</v>
      </c>
      <c r="BO160" s="33">
        <v>2795.2000000000003</v>
      </c>
      <c r="BP160" s="33">
        <v>2795.2000000000003</v>
      </c>
      <c r="BQ160" s="33">
        <v>140.80000000000001</v>
      </c>
      <c r="BR160" s="33">
        <v>404.8</v>
      </c>
      <c r="BS160" s="33">
        <v>404.8</v>
      </c>
      <c r="BT160" s="33"/>
      <c r="BU160" s="33"/>
      <c r="BV160" s="33">
        <v>992</v>
      </c>
      <c r="BW160" s="33">
        <v>992</v>
      </c>
      <c r="BX160" s="33">
        <v>1108.8</v>
      </c>
      <c r="BY160" s="33">
        <v>1108.8</v>
      </c>
      <c r="BZ160" s="33">
        <v>1108.8</v>
      </c>
      <c r="CA160" s="33"/>
      <c r="CB160" s="33"/>
      <c r="CC160" s="33">
        <v>1739.1999999999998</v>
      </c>
      <c r="CD160" s="33">
        <v>1739.1999999999998</v>
      </c>
      <c r="CE160" s="33">
        <v>1931.1999999999998</v>
      </c>
      <c r="CF160" s="33">
        <v>2084.8000000000002</v>
      </c>
      <c r="CG160" s="33">
        <v>2132.8000000000002</v>
      </c>
      <c r="CH160" s="33"/>
      <c r="CI160" s="33"/>
      <c r="CJ160" s="33">
        <v>2577.6</v>
      </c>
      <c r="CK160" s="33">
        <v>2585.6</v>
      </c>
      <c r="CL160" s="33">
        <v>2675.2000000000003</v>
      </c>
      <c r="CM160" s="33">
        <v>2752</v>
      </c>
      <c r="CN160" s="33"/>
      <c r="CO160" s="33"/>
      <c r="CP160" s="33"/>
      <c r="CQ160" s="33"/>
      <c r="CR160" s="33"/>
      <c r="CS160" s="33"/>
      <c r="CT160" s="33">
        <v>2577.6</v>
      </c>
      <c r="CU160" s="33"/>
      <c r="CV160" s="33"/>
      <c r="CW160" s="33"/>
      <c r="CX160" s="33"/>
      <c r="CY160" s="33"/>
      <c r="CZ160" s="33"/>
      <c r="DA160" s="33"/>
      <c r="DB160" s="33"/>
      <c r="DC160" s="33"/>
      <c r="DD160" s="33"/>
      <c r="DE160" s="33"/>
      <c r="DF160" s="33"/>
      <c r="DG160" s="33"/>
      <c r="DH160" s="33"/>
      <c r="DI160" s="33"/>
      <c r="DJ160" s="33"/>
      <c r="DK160" s="33"/>
      <c r="DL160" s="33"/>
      <c r="DM160" s="33"/>
      <c r="DN160" s="33"/>
      <c r="DO160" s="33"/>
      <c r="DP160" s="33"/>
      <c r="DQ160" s="33"/>
      <c r="DR160" s="33"/>
      <c r="DS160" s="33"/>
      <c r="DT160" s="33"/>
      <c r="DU160" s="33"/>
      <c r="DV160" s="33"/>
      <c r="DW160" s="33"/>
      <c r="DX160" s="33"/>
      <c r="DY160" s="33"/>
      <c r="DZ160" s="33"/>
      <c r="EA160" s="33"/>
      <c r="EB160" s="33"/>
      <c r="EC160" s="33"/>
      <c r="ED160" s="33"/>
      <c r="EE160" s="33"/>
      <c r="EF160" s="33"/>
      <c r="EG160" s="33"/>
      <c r="EH160" s="33"/>
      <c r="EI160" s="33"/>
      <c r="EJ160" s="33"/>
      <c r="EK160" s="33"/>
      <c r="EL160" s="33"/>
      <c r="EM160" s="33"/>
      <c r="EN160" s="33"/>
      <c r="EO160" s="33"/>
      <c r="EP160" s="33"/>
      <c r="EQ160" s="33"/>
      <c r="ER160" s="33"/>
      <c r="ES160" s="33"/>
      <c r="ET160" s="33"/>
      <c r="EU160" s="33"/>
      <c r="EV160" s="33"/>
      <c r="EW160" s="33"/>
      <c r="EX160" s="33"/>
      <c r="EY160" s="33"/>
      <c r="EZ160" s="33"/>
      <c r="FA160" s="33"/>
      <c r="FB160" s="33"/>
      <c r="FC160" s="33"/>
      <c r="FD160" s="33"/>
      <c r="FE160" s="33"/>
      <c r="FF160" s="33">
        <v>0</v>
      </c>
      <c r="FG160" s="33">
        <v>28000</v>
      </c>
      <c r="FH160" s="33">
        <v>28000</v>
      </c>
      <c r="FI160" s="33">
        <v>28000</v>
      </c>
      <c r="FJ160" s="33"/>
      <c r="FK160" s="33"/>
      <c r="FL160" s="33">
        <v>28000</v>
      </c>
      <c r="FM160" s="33"/>
      <c r="FN160" s="33"/>
      <c r="FO160" s="33">
        <v>28000</v>
      </c>
      <c r="FP160" s="33"/>
      <c r="FQ160" s="33">
        <v>28000</v>
      </c>
      <c r="FR160" s="33"/>
      <c r="FS160" s="33"/>
      <c r="FT160" s="33"/>
      <c r="FU160" s="33"/>
      <c r="FV160" s="33"/>
      <c r="FW160" s="33"/>
      <c r="FX160" s="33"/>
      <c r="FY160" s="33"/>
      <c r="FZ160" s="33"/>
      <c r="GA160" s="33"/>
      <c r="GB160" s="33"/>
      <c r="GC160" s="33"/>
      <c r="GD160" s="33"/>
      <c r="GE160" s="33"/>
      <c r="GF160" s="33"/>
      <c r="GG160" s="33"/>
      <c r="GH160" s="33"/>
      <c r="GI160" s="33"/>
      <c r="GJ160" s="33"/>
      <c r="GK160" s="33"/>
      <c r="GL160" s="33"/>
      <c r="GM160" s="33"/>
      <c r="GN160" s="33"/>
      <c r="GO160" s="33"/>
      <c r="GP160" s="33"/>
      <c r="GQ160" s="33"/>
      <c r="GR160" s="33"/>
      <c r="GS160" s="33"/>
      <c r="GT160" s="33"/>
      <c r="GU160" s="33"/>
      <c r="GV160" s="33"/>
      <c r="GW160" s="33"/>
      <c r="GX160" s="33"/>
      <c r="GY160" s="33"/>
      <c r="GZ160" s="33"/>
      <c r="HA160" s="33"/>
      <c r="HB160" s="33"/>
      <c r="HC160" s="33"/>
      <c r="HD160" s="33"/>
      <c r="HE160" s="33"/>
      <c r="HF160" s="33"/>
      <c r="HG160" s="33"/>
      <c r="HH160" s="33"/>
      <c r="HI160" s="33"/>
      <c r="HJ160" s="33"/>
      <c r="HK160" s="33"/>
      <c r="HL160" s="33"/>
      <c r="HM160" s="33"/>
      <c r="HN160" s="33"/>
      <c r="HO160" s="33"/>
      <c r="HP160" s="33"/>
      <c r="HQ160" s="33"/>
      <c r="HR160" s="33"/>
      <c r="HS160" s="33"/>
      <c r="HT160" s="33"/>
      <c r="HU160" s="33"/>
      <c r="HV160" s="33"/>
      <c r="HW160" s="33"/>
      <c r="HX160" s="33"/>
      <c r="HY160" s="33"/>
      <c r="HZ160" s="33"/>
      <c r="IA160" s="33"/>
      <c r="IB160" s="33"/>
      <c r="IC160" s="33"/>
      <c r="ID160" s="33"/>
      <c r="IE160" s="33"/>
      <c r="IF160" s="33"/>
      <c r="IG160" s="33"/>
      <c r="IH160" s="33"/>
      <c r="II160" s="33"/>
      <c r="IJ160" s="33"/>
      <c r="IK160" s="33"/>
      <c r="IL160" s="33"/>
      <c r="IM160" s="33"/>
      <c r="IN160" s="33"/>
      <c r="IO160" s="33"/>
      <c r="IP160" s="33"/>
      <c r="IQ160" s="33"/>
      <c r="IR160" s="33"/>
      <c r="IS160" s="33"/>
      <c r="IT160" s="33"/>
      <c r="IU160" s="33"/>
      <c r="IV160" s="33"/>
      <c r="IW160" s="33"/>
      <c r="IX160" s="33"/>
      <c r="IY160" s="33"/>
      <c r="IZ160" s="33"/>
      <c r="JA160" s="33"/>
      <c r="JB160" s="33"/>
      <c r="JC160" s="33"/>
      <c r="JD160" s="33"/>
      <c r="JE160" s="33"/>
      <c r="JF160" s="33"/>
      <c r="JG160" s="33"/>
      <c r="JH160" s="33"/>
      <c r="JI160" s="33"/>
      <c r="JJ160" s="33"/>
      <c r="JK160" s="33"/>
      <c r="JL160" s="33"/>
      <c r="JM160" s="33"/>
      <c r="JN160" s="33"/>
      <c r="JO160" s="33"/>
      <c r="JP160" s="33"/>
      <c r="JQ160" s="33"/>
      <c r="JR160" s="33"/>
      <c r="JS160" s="33"/>
      <c r="JT160" s="33"/>
      <c r="JU160" s="33"/>
      <c r="JV160" s="33"/>
      <c r="JW160" s="33"/>
      <c r="JX160" s="33"/>
      <c r="JY160" s="33"/>
      <c r="JZ160" s="33"/>
      <c r="KA160" s="33"/>
      <c r="KB160" s="33"/>
      <c r="KC160" s="33"/>
      <c r="KD160" s="33"/>
      <c r="KE160" s="33"/>
      <c r="KF160" s="33"/>
      <c r="KG160" s="33"/>
      <c r="KH160" s="33"/>
      <c r="KI160" s="33"/>
      <c r="KJ160" s="33"/>
      <c r="KK160" s="33"/>
      <c r="KL160" s="33"/>
      <c r="KM160" s="33"/>
      <c r="KN160" s="33"/>
      <c r="KO160" s="33"/>
      <c r="KP160" s="33"/>
      <c r="KQ160" s="33"/>
      <c r="KR160" s="33"/>
      <c r="KS160" s="33"/>
      <c r="KT160" s="33"/>
      <c r="KU160" s="33"/>
      <c r="KV160" s="33"/>
      <c r="KW160" s="33"/>
      <c r="KX160" s="33"/>
      <c r="KY160" s="33"/>
      <c r="KZ160" s="33"/>
      <c r="LA160" s="33"/>
      <c r="LB160" s="33"/>
      <c r="LC160" s="33"/>
      <c r="LD160" s="33"/>
      <c r="LE160" s="33"/>
      <c r="LF160" s="33"/>
      <c r="LG160" s="33"/>
      <c r="LH160" s="33"/>
      <c r="LI160" s="33"/>
      <c r="LJ160" s="33"/>
      <c r="LK160" s="33"/>
      <c r="LL160" s="33"/>
      <c r="LM160" s="33"/>
      <c r="LN160" s="33"/>
      <c r="LO160" s="33"/>
      <c r="LP160" s="33"/>
      <c r="LQ160" s="33"/>
      <c r="LR160" s="33"/>
      <c r="LS160" s="33"/>
      <c r="LT160" s="33"/>
      <c r="LU160" s="33"/>
      <c r="LV160" s="33"/>
      <c r="LW160" s="33"/>
      <c r="LX160" s="33"/>
      <c r="LY160" s="33"/>
      <c r="LZ160" s="33"/>
      <c r="MA160" s="33"/>
      <c r="MB160" s="33"/>
      <c r="MC160" s="33"/>
      <c r="MD160" s="33"/>
      <c r="ME160" s="33"/>
      <c r="MF160" s="33"/>
      <c r="MG160" s="33"/>
      <c r="MH160" s="33"/>
      <c r="MI160" s="33"/>
      <c r="MJ160" s="33"/>
      <c r="MK160" s="33"/>
      <c r="ML160" s="33"/>
      <c r="MM160" s="33"/>
      <c r="MN160" s="33"/>
      <c r="MO160" s="33"/>
      <c r="MP160" s="33"/>
      <c r="MQ160" s="33"/>
      <c r="MR160" s="33"/>
      <c r="MS160" s="33"/>
      <c r="MT160" s="33"/>
      <c r="MU160" s="33"/>
      <c r="MV160" s="33"/>
      <c r="MW160" s="33"/>
      <c r="MX160" s="33"/>
      <c r="MY160" s="33"/>
      <c r="MZ160" s="33"/>
      <c r="NA160" s="33"/>
      <c r="NB160" s="33"/>
      <c r="NC160" s="33"/>
      <c r="ND160" s="33"/>
      <c r="NE160" s="33"/>
      <c r="NF160" s="33"/>
      <c r="NG160" s="33"/>
      <c r="NH160" s="33"/>
      <c r="NI160" s="33"/>
    </row>
    <row r="161" spans="1:373" s="38" customFormat="1" ht="15" outlineLevel="1" thickBot="1" x14ac:dyDescent="0.25">
      <c r="A161" s="1049"/>
      <c r="B161" s="36">
        <f>B159/30</f>
        <v>389.96666666666664</v>
      </c>
      <c r="C161" s="1052"/>
      <c r="D161" s="51">
        <f>B161</f>
        <v>389.96666666666664</v>
      </c>
      <c r="E161" s="59" t="s">
        <v>29</v>
      </c>
      <c r="F161" s="60"/>
      <c r="G161" s="37">
        <v>-1.5999999999999091</v>
      </c>
      <c r="H161" s="37" t="e">
        <f>IF(AND(H160&lt;&gt;0,G160&lt;&gt;0),H160-G160,(IFERROR(VLOOKUP($B149,#REF!,4,FALSE),"")/30))</f>
        <v>#VALUE!</v>
      </c>
      <c r="I161" s="37" t="e">
        <f>IF(AND(I160&lt;&gt;0,H160&lt;&gt;0),I160-H160,(IFERROR(VLOOKUP($B149,#REF!,4,FALSE),"")/30))</f>
        <v>#VALUE!</v>
      </c>
      <c r="J161" s="37" t="e">
        <f>IF(AND(J160&lt;&gt;0,I160&lt;&gt;0),J160-I160,(IFERROR(VLOOKUP($B149,#REF!,4,FALSE),"")/30))</f>
        <v>#VALUE!</v>
      </c>
      <c r="K161" s="37">
        <f>IF(AND(K160&lt;&gt;0,J160&lt;&gt;0),K160-J160,(IFERROR(VLOOKUP($B149,#REF!,4,FALSE),"")/30))</f>
        <v>0</v>
      </c>
      <c r="L161" s="37">
        <f>IF(AND(L160&lt;&gt;0,K160&lt;&gt;0),L160-K160,(IFERROR(VLOOKUP($B149,#REF!,4,FALSE),"")/30))</f>
        <v>51.200000000000045</v>
      </c>
      <c r="M161" s="37">
        <f>IF(AND(M160&lt;&gt;0,L160&lt;&gt;0),M160-L160,(IFERROR(VLOOKUP($B149,#REF!,4,FALSE),"")/30))</f>
        <v>158.40000000000009</v>
      </c>
      <c r="N161" s="37">
        <f>IF(AND(N160&lt;&gt;0,M160&lt;&gt;0),N160-M160,(IFERROR(VLOOKUP($B149,#REF!,4,FALSE),"")/30))</f>
        <v>102.39999999999986</v>
      </c>
      <c r="O161" s="37" t="e">
        <f>IF(AND(O160&lt;&gt;0,N160&lt;&gt;0),O160-N160,(IFERROR(VLOOKUP($B149,#REF!,4,FALSE),"")/30))</f>
        <v>#VALUE!</v>
      </c>
      <c r="P161" s="37" t="e">
        <f>IF(AND(P160&lt;&gt;0,O160&lt;&gt;0),P160-O160,(IFERROR(VLOOKUP($B149,#REF!,4,FALSE),"")/30))</f>
        <v>#VALUE!</v>
      </c>
      <c r="Q161" s="37" t="e">
        <f>IF(AND(Q160&lt;&gt;0,P160&lt;&gt;0),Q160-P160,(IFERROR(VLOOKUP($B149,#REF!,4,FALSE),"")/30))</f>
        <v>#VALUE!</v>
      </c>
      <c r="R161" s="37">
        <f>IF(AND(R160&lt;&gt;0,Q160&lt;&gt;0),R160-Q160,(IFERROR(VLOOKUP($B149,#REF!,4,FALSE),"")/30))</f>
        <v>0</v>
      </c>
      <c r="S161" s="37">
        <f>IF(AND(S160&lt;&gt;0,R160&lt;&gt;0),S160-R160,(IFERROR(VLOOKUP($B149,#REF!,4,FALSE),"")/30))</f>
        <v>988.79999999999973</v>
      </c>
      <c r="T161" s="37">
        <f>IF(AND(T160&lt;&gt;0,S160&lt;&gt;0),T160-S160,(IFERROR(VLOOKUP($B149,#REF!,4,FALSE),"")/30))</f>
        <v>0</v>
      </c>
      <c r="U161" s="37">
        <f>IF(AND(U160&lt;&gt;0,T160&lt;&gt;0),U160-T160,(IFERROR(VLOOKUP($B149,#REF!,4,FALSE),"")/30))</f>
        <v>0</v>
      </c>
      <c r="V161" s="37" t="e">
        <f>IF(AND(V160&lt;&gt;0,U160&lt;&gt;0),V160-U160,(IFERROR(VLOOKUP($B149,#REF!,4,FALSE),"")/30))</f>
        <v>#VALUE!</v>
      </c>
      <c r="W161" s="37" t="e">
        <f>IF(AND(W160&lt;&gt;0,V160&lt;&gt;0),W160-V160,(IFERROR(VLOOKUP($B149,#REF!,4,FALSE),"")/30))</f>
        <v>#VALUE!</v>
      </c>
      <c r="X161" s="37" t="e">
        <f>IF(AND(X160&lt;&gt;0,W160&lt;&gt;0),X160-W160,(IFERROR(VLOOKUP($B149,#REF!,4,FALSE),"")/30))</f>
        <v>#VALUE!</v>
      </c>
      <c r="Y161" s="37">
        <f>IF(AND(Y160&lt;&gt;0,X160&lt;&gt;0),Y160-X160,(IFERROR(VLOOKUP($B149,#REF!,4,FALSE),"")/30))</f>
        <v>0</v>
      </c>
      <c r="Z161" s="37">
        <f>IF(AND(Z160&lt;&gt;0,Y160&lt;&gt;0),Z160-Y160,(IFERROR(VLOOKUP($B149,#REF!,4,FALSE),"")/30))</f>
        <v>224</v>
      </c>
      <c r="AA161" s="37">
        <f>IF(AND(AA160&lt;&gt;0,Z160&lt;&gt;0),AA160-Z160,(IFERROR(VLOOKUP($B149,#REF!,4,FALSE),"")/30))</f>
        <v>12.800000000000182</v>
      </c>
      <c r="AB161" s="37">
        <f>IF(AND(AB160&lt;&gt;0,AA160&lt;&gt;0),AB160-AA160,(IFERROR(VLOOKUP($B149,#REF!,4,FALSE),"")/30))</f>
        <v>0</v>
      </c>
      <c r="AC161" s="37" t="e">
        <f>IF(AND(AC160&lt;&gt;0,AB160&lt;&gt;0),AC160-AB160,(IFERROR(VLOOKUP($B149,#REF!,4,FALSE),"")/30))</f>
        <v>#VALUE!</v>
      </c>
      <c r="AD161" s="37" t="e">
        <f>IF(AND(AD160&lt;&gt;0,AC160&lt;&gt;0),AD160-AC160,(IFERROR(VLOOKUP($B149,#REF!,4,FALSE),"")/30))</f>
        <v>#VALUE!</v>
      </c>
      <c r="AE161" s="37" t="e">
        <f>IF(AND(AE160&lt;&gt;0,AD160&lt;&gt;0),AE160-AD160,(IFERROR(VLOOKUP($B149,#REF!,4,FALSE),"")/30))</f>
        <v>#VALUE!</v>
      </c>
      <c r="AF161" s="37">
        <f>IF(AND(AF160&lt;&gt;0,AE160&lt;&gt;0),AF160-AE160,(IFERROR(VLOOKUP($B149,#REF!,4,FALSE),"")/30))</f>
        <v>-128</v>
      </c>
      <c r="AG161" s="37">
        <f>IF(AND(AG160&lt;&gt;0,AF160&lt;&gt;0),AG160-AF160,(IFERROR(VLOOKUP($B149,#REF!,4,FALSE),"")/30))</f>
        <v>0</v>
      </c>
      <c r="AH161" s="37">
        <f>IF(AND(AH160&lt;&gt;0,AG160&lt;&gt;0),AH160-AG160,(IFERROR(VLOOKUP($B149,#REF!,4,FALSE),"")/30))</f>
        <v>260.79999999999927</v>
      </c>
      <c r="AI161" s="37" t="e">
        <f>IF(AND(AI160&lt;&gt;0,AH160&lt;&gt;0),AI160-AH160,(IFERROR(VLOOKUP($B149,#REF!,4,FALSE),"")/30))</f>
        <v>#VALUE!</v>
      </c>
      <c r="AJ161" s="37" t="e">
        <f>IF(AND(AJ160&lt;&gt;0,AI160&lt;&gt;0),AJ160-AI160,(IFERROR(VLOOKUP($B149,#REF!,4,FALSE),"")/30))</f>
        <v>#VALUE!</v>
      </c>
      <c r="AK161" s="37" t="e">
        <f>IF(AND(AK160&lt;&gt;0,AJ160&lt;&gt;0),AK160-AJ160,(IFERROR(VLOOKUP($B149,#REF!,4,FALSE),"")/30))</f>
        <v>#VALUE!</v>
      </c>
      <c r="AL161" s="37" t="e">
        <f>IF(AND(AL160&lt;&gt;0,AK160&lt;&gt;0),AL160-AK160,(IFERROR(VLOOKUP($B149,#REF!,4,FALSE),"")/30))</f>
        <v>#VALUE!</v>
      </c>
      <c r="AM161" s="37">
        <f>IF(AND(AM160&lt;&gt;0,AL160&lt;&gt;0),AM160-AL160,(IFERROR(VLOOKUP($B149,#REF!,5,FALSE),"")/30))</f>
        <v>0</v>
      </c>
      <c r="AN161" s="37">
        <f>IF(AND(AN160&lt;&gt;0,AM160&lt;&gt;0),AN160-AM160,(IFERROR(VLOOKUP($B149,#REF!,5,FALSE),"")/30))</f>
        <v>-5688</v>
      </c>
      <c r="AO161" s="37">
        <f>IF(AND(AO160&lt;&gt;0,AN160&lt;&gt;0),AO160-AN160,(IFERROR(VLOOKUP($B149,#REF!,5,FALSE),"")/30))</f>
        <v>89.6</v>
      </c>
      <c r="AP161" s="37">
        <f>IF(AND(AP160&lt;&gt;0,AO160&lt;&gt;0),AP160-AO160,(IFERROR(VLOOKUP($B149,#REF!,5,FALSE),"")/30))</f>
        <v>0</v>
      </c>
      <c r="AQ161" s="37" t="e">
        <f>IF(AND(AQ160&lt;&gt;0,AP160&lt;&gt;0),AQ160-AP160,(IFERROR(VLOOKUP($B149,#REF!,5,FALSE),"")/30))</f>
        <v>#VALUE!</v>
      </c>
      <c r="AR161" s="37" t="e">
        <f>IF(AND(AR160&lt;&gt;0,AQ160&lt;&gt;0),AR160-AQ160,(IFERROR(VLOOKUP($B149,#REF!,5,FALSE),"")/30))</f>
        <v>#VALUE!</v>
      </c>
      <c r="AS161" s="37" t="e">
        <f>IF(AND(AS160&lt;&gt;0,AR160&lt;&gt;0),AS160-AR160,(IFERROR(VLOOKUP($B149,#REF!,5,FALSE),"")/30))</f>
        <v>#VALUE!</v>
      </c>
      <c r="AT161" s="37" t="e">
        <f>IF(AND(AT160&lt;&gt;0,AS160&lt;&gt;0),AT160-AS160,(IFERROR(VLOOKUP($B149,#REF!,5,FALSE),"")/30))</f>
        <v>#VALUE!</v>
      </c>
      <c r="AU161" s="37">
        <f>IF(AND(AU160&lt;&gt;0,AT160&lt;&gt;0),AU160-AT160,(IFERROR(VLOOKUP($B149,#REF!,5,FALSE),"")/30))</f>
        <v>51.200000000000045</v>
      </c>
      <c r="AV161" s="37">
        <f>IF(AND(AV160&lt;&gt;0,AU160&lt;&gt;0),AV160-AU160,(IFERROR(VLOOKUP($B149,#REF!,5,FALSE),"")/30))</f>
        <v>0</v>
      </c>
      <c r="AW161" s="37">
        <f>IF(AND(AW160&lt;&gt;0,AV160&lt;&gt;0),AW160-AV160,(IFERROR(VLOOKUP($B149,#REF!,5,FALSE),"")/30))</f>
        <v>0</v>
      </c>
      <c r="AX161" s="37" t="e">
        <f>IF(AND(AX160&lt;&gt;0,AW160&lt;&gt;0),AX160-AW160,(IFERROR(VLOOKUP($B149,#REF!,5,FALSE),"")/30))</f>
        <v>#VALUE!</v>
      </c>
      <c r="AY161" s="37" t="e">
        <f>IF(AND(AY160&lt;&gt;0,AX160&lt;&gt;0),AY160-AX160,(IFERROR(VLOOKUP($B149,#REF!,5,FALSE),"")/30))</f>
        <v>#VALUE!</v>
      </c>
      <c r="AZ161" s="37" t="e">
        <f>IF(AND(AZ160&lt;&gt;0,AY160&lt;&gt;0),AZ160-AY160,(IFERROR(VLOOKUP($B149,#REF!,5,FALSE),"")/30))</f>
        <v>#VALUE!</v>
      </c>
      <c r="BA161" s="37">
        <f>IF(AND(BA160&lt;&gt;0,AZ160&lt;&gt;0),BA160-AZ160,(IFERROR(VLOOKUP($B149,#REF!,5,FALSE),"")/30))</f>
        <v>0</v>
      </c>
      <c r="BB161" s="37">
        <f>IF(AND(BB160&lt;&gt;0,BA160&lt;&gt;0),BB160-BA160,(IFERROR(VLOOKUP($B149,#REF!,5,FALSE),"")/30))</f>
        <v>51.200000000000045</v>
      </c>
      <c r="BC161" s="37">
        <f>IF(AND(BC160&lt;&gt;0,BB160&lt;&gt;0),BC160-BB160,(IFERROR(VLOOKUP($B149,#REF!,5,FALSE),"")/30))</f>
        <v>152</v>
      </c>
      <c r="BD161" s="37">
        <f>IF(AND(BD160&lt;&gt;0,BC160&lt;&gt;0),BD160-BC160,(IFERROR(VLOOKUP($B149,#REF!,5,FALSE),"")/30))</f>
        <v>0</v>
      </c>
      <c r="BE161" s="37" t="e">
        <f>IF(AND(BE160&lt;&gt;0,BD160&lt;&gt;0),BE160-BD160,(IFERROR(VLOOKUP($B149,#REF!,5,FALSE),"")/30))</f>
        <v>#VALUE!</v>
      </c>
      <c r="BF161" s="37" t="e">
        <f>IF(AND(BF160&lt;&gt;0,BE160&lt;&gt;0),BF160-BE160,(IFERROR(VLOOKUP($B149,#REF!,5,FALSE),"")/30))</f>
        <v>#VALUE!</v>
      </c>
      <c r="BG161" s="37" t="e">
        <f>IF(AND(BG160&lt;&gt;0,BF160&lt;&gt;0),BG160-BF160,(IFERROR(VLOOKUP($B149,#REF!,5,FALSE),"")/30))</f>
        <v>#VALUE!</v>
      </c>
      <c r="BH161" s="37">
        <f>IF(AND(BH160&lt;&gt;0,BG160&lt;&gt;0),BH160-BG160,(IFERROR(VLOOKUP($B149,#REF!,5,FALSE),"")/30))</f>
        <v>6.4000000000000909</v>
      </c>
      <c r="BI161" s="37">
        <f>IF(AND(BI160&lt;&gt;0,BH160&lt;&gt;0),BI160-BH160,(IFERROR(VLOOKUP($B149,#REF!,5,FALSE),"")/30))</f>
        <v>89.599999999999909</v>
      </c>
      <c r="BJ161" s="37">
        <f>IF(AND(BJ160&lt;&gt;0,BI160&lt;&gt;0),BJ160-BI160,(IFERROR(VLOOKUP($B149,#REF!,5,FALSE),"")/30))</f>
        <v>51.199999999999818</v>
      </c>
      <c r="BK161" s="37">
        <f>IF(AND(BK160&lt;&gt;0,BJ160&lt;&gt;0),BK160-BJ160,(IFERROR(VLOOKUP($B149,#REF!,5,FALSE),"")/30))</f>
        <v>0</v>
      </c>
      <c r="BL161" s="37" t="e">
        <f>IF(AND(BL160&lt;&gt;0,BK160&lt;&gt;0),BL160-BK160,(IFERROR(VLOOKUP($B149,#REF!,5,FALSE),"")/30))</f>
        <v>#VALUE!</v>
      </c>
      <c r="BM161" s="37" t="e">
        <f>IF(AND(BM160&lt;&gt;0,BL160&lt;&gt;0),BM160-BL160,(IFERROR(VLOOKUP($B149,#REF!,5,FALSE),"")/30))</f>
        <v>#VALUE!</v>
      </c>
      <c r="BN161" s="37" t="e">
        <f>IF(AND(BN160&lt;&gt;0,BL160&lt;&gt;0),BN160-BL160,(IFERROR(VLOOKUP($B149,#REF!,5,FALSE),"")/30))</f>
        <v>#VALUE!</v>
      </c>
      <c r="BO161" s="37" t="e">
        <f>IF(AND(BO160&lt;&gt;0,BM160&lt;&gt;0),BO160-BM160,(IFERROR(VLOOKUP($B149,#REF!,5,FALSE),"")/30))</f>
        <v>#VALUE!</v>
      </c>
      <c r="BP161" s="37">
        <f>IF(AND(BP160&lt;&gt;0,BO160&lt;&gt;0),BP160-BO160,(IFERROR(VLOOKUP($B149,#REF!,6,FALSE),"")/30))</f>
        <v>0</v>
      </c>
      <c r="BQ161" s="37">
        <f>IF(AND(BQ160&lt;&gt;0,BP160&lt;&gt;0),BQ160-BP160,(IFERROR(VLOOKUP($B149,#REF!,6,FALSE),"")/30))</f>
        <v>-2654.4</v>
      </c>
      <c r="BR161" s="37">
        <f>IF(AND(BR160&lt;&gt;0,BQ160&lt;&gt;0),BR160-BQ160,(IFERROR(VLOOKUP($B149,#REF!,6,FALSE),"")/30))</f>
        <v>264</v>
      </c>
      <c r="BS161" s="37">
        <f>IF(AND(BS160&lt;&gt;0,BR160&lt;&gt;0),BS160-BR160,(IFERROR(VLOOKUP($B149,#REF!,6,FALSE),"")/30))</f>
        <v>0</v>
      </c>
      <c r="BT161" s="37" t="e">
        <f>IF(AND(BT160&lt;&gt;0,BS160&lt;&gt;0),BT160-BS160,(IFERROR(VLOOKUP($B149,#REF!,6,FALSE),"")/30))</f>
        <v>#VALUE!</v>
      </c>
      <c r="BU161" s="37" t="e">
        <f>IF(AND(BU160&lt;&gt;0,BT160&lt;&gt;0),BU160-BT160,(IFERROR(VLOOKUP($B149,#REF!,6,FALSE),"")/30))</f>
        <v>#VALUE!</v>
      </c>
      <c r="BV161" s="37" t="e">
        <f>IF(AND(BV160&lt;&gt;0,BU160&lt;&gt;0),BV160-BU160,(IFERROR(VLOOKUP($B149,#REF!,6,FALSE),"")/30))</f>
        <v>#VALUE!</v>
      </c>
      <c r="BW161" s="37">
        <f>IF(AND(BW160&lt;&gt;0,BV160&lt;&gt;0),BW160-BV160,(IFERROR(VLOOKUP($B149,#REF!,6,FALSE),"")/30))</f>
        <v>0</v>
      </c>
      <c r="BX161" s="37">
        <f>IF(AND(BX160&lt;&gt;0,BW160&lt;&gt;0),BX160-BW160,(IFERROR(VLOOKUP($B149,#REF!,6,FALSE),"")/30))</f>
        <v>116.79999999999995</v>
      </c>
      <c r="BY161" s="37">
        <f>IF(AND(BY160&lt;&gt;0,BX160&lt;&gt;0),BY160-BX160,(IFERROR(VLOOKUP($B149,#REF!,6,FALSE),"")/30))</f>
        <v>0</v>
      </c>
      <c r="BZ161" s="37">
        <f>IF(AND(BZ160&lt;&gt;0,BY160&lt;&gt;0),BZ160-BY160,(IFERROR(VLOOKUP($B149,#REF!,6,FALSE),"")/30))</f>
        <v>0</v>
      </c>
      <c r="CA161" s="37" t="e">
        <f>IF(AND(CA160&lt;&gt;0,BZ160&lt;&gt;0),CA160-BZ160,(IFERROR(VLOOKUP($B149,#REF!,6,FALSE),"")/30))</f>
        <v>#VALUE!</v>
      </c>
      <c r="CB161" s="37" t="e">
        <f>IF(AND(CB160&lt;&gt;0,CA160&lt;&gt;0),CB160-CA160,(IFERROR(VLOOKUP($B149,#REF!,6,FALSE),"")/30))</f>
        <v>#VALUE!</v>
      </c>
      <c r="CC161" s="37" t="e">
        <f>IF(AND(CC160&lt;&gt;0,CB160&lt;&gt;0),CC160-CB160,(IFERROR(VLOOKUP($B149,#REF!,6,FALSE),"")/30))</f>
        <v>#VALUE!</v>
      </c>
      <c r="CD161" s="37">
        <f>IF(AND(CD160&lt;&gt;0,CC160&lt;&gt;0),CD160-CC160,(IFERROR(VLOOKUP($B149,#REF!,6,FALSE),"")/30))</f>
        <v>0</v>
      </c>
      <c r="CE161" s="37">
        <f>IF(AND(CE160&lt;&gt;0,CD160&lt;&gt;0),CE160-CD160,(IFERROR(VLOOKUP($B149,#REF!,6,FALSE),"")/30))</f>
        <v>192</v>
      </c>
      <c r="CF161" s="37">
        <f>IF(AND(CF160&lt;&gt;0,CE160&lt;&gt;0),CF160-CE160,(IFERROR(VLOOKUP($B149,#REF!,6,FALSE),"")/30))</f>
        <v>153.60000000000036</v>
      </c>
      <c r="CG161" s="37">
        <f>IF(AND(CG160&lt;&gt;0,CF160&lt;&gt;0),CG160-CF160,(IFERROR(VLOOKUP($B149,#REF!,6,FALSE),"")/30))</f>
        <v>48</v>
      </c>
      <c r="CH161" s="37" t="e">
        <f>IF(AND(CH160&lt;&gt;0,CG160&lt;&gt;0),CH160-CG160,(IFERROR(VLOOKUP($B149,#REF!,6,FALSE),"")/30))</f>
        <v>#VALUE!</v>
      </c>
      <c r="CI161" s="37" t="e">
        <f>IF(AND(CI160&lt;&gt;0,CH160&lt;&gt;0),CI160-CH160,(IFERROR(VLOOKUP($B149,#REF!,6,FALSE),"")/30))</f>
        <v>#VALUE!</v>
      </c>
      <c r="CJ161" s="37" t="e">
        <f>IF(AND(CJ160&lt;&gt;0,CI160&lt;&gt;0),CJ160-CI160,(IFERROR(VLOOKUP($B149,#REF!,6,FALSE),"")/30))</f>
        <v>#VALUE!</v>
      </c>
      <c r="CK161" s="37">
        <f>IF(AND(CK160&lt;&gt;0,CJ160&lt;&gt;0),CK160-CJ160,(IFERROR(VLOOKUP($B149,#REF!,6,FALSE),"")/30))</f>
        <v>8</v>
      </c>
      <c r="CL161" s="37">
        <f>IF(AND(CL160&lt;&gt;0,CK160&lt;&gt;0),CL160-CK160,(IFERROR(VLOOKUP($B149,#REF!,6,FALSE),"")/30))</f>
        <v>89.600000000000364</v>
      </c>
      <c r="CM161" s="37">
        <f>IF(AND(CM160&lt;&gt;0,CL160&lt;&gt;0),CM160-CL160,(IFERROR(VLOOKUP($B149,#REF!,6,FALSE),"")/30))</f>
        <v>76.799999999999727</v>
      </c>
      <c r="CN161" s="37" t="e">
        <f>IF(AND(CN160&lt;&gt;0,CM160&lt;&gt;0),CN160-CM160,(IFERROR(VLOOKUP($B149,#REF!,6,FALSE),"")/30))</f>
        <v>#VALUE!</v>
      </c>
      <c r="CO161" s="37" t="e">
        <f>IF(AND(CO160&lt;&gt;0,CN160&lt;&gt;0),CO160-CN160,(IFERROR(VLOOKUP($B149,#REF!,6,FALSE),"")/30))</f>
        <v>#VALUE!</v>
      </c>
      <c r="CP161" s="37" t="e">
        <f>IF(AND(CP160&lt;&gt;0,CO160&lt;&gt;0),CP160-CO160,(IFERROR(VLOOKUP($B149,#REF!,6,FALSE),"")/30))</f>
        <v>#VALUE!</v>
      </c>
      <c r="CQ161" s="37" t="e">
        <f>IF(AND(CQ160&lt;&gt;0,CP160&lt;&gt;0),CQ160-CP160,(IFERROR(VLOOKUP($B149,#REF!,6,FALSE),"")/30))</f>
        <v>#VALUE!</v>
      </c>
      <c r="CR161" s="37" t="e">
        <f>IF(AND(CR160&lt;&gt;0,CQ160&lt;&gt;0),CR160-CQ160,(IFERROR(VLOOKUP($B149,#REF!,6,FALSE),"")/30))</f>
        <v>#VALUE!</v>
      </c>
      <c r="CS161" s="37" t="e">
        <f>IF(AND(CS160&lt;&gt;0,CR160&lt;&gt;0),CS160-CR160,(IFERROR(VLOOKUP($B149,#REF!,6,FALSE),"")/30))</f>
        <v>#VALUE!</v>
      </c>
      <c r="CT161" s="37" t="e">
        <f>IF(AND(CT160&lt;&gt;0,CS160&lt;&gt;0),CT160-CS160,(IFERROR(VLOOKUP($B149,#REF!,6,FALSE),"")/30))</f>
        <v>#VALUE!</v>
      </c>
      <c r="CU161" s="37" t="e">
        <f>IF(AND(CU160&lt;&gt;0,CT160&lt;&gt;0),CU160-CT160,(IFERROR(VLOOKUP($B149,#REF!,7,FALSE),"")/30))</f>
        <v>#VALUE!</v>
      </c>
      <c r="CV161" s="37" t="e">
        <f>IF(AND(CV160&lt;&gt;0,CU160&lt;&gt;0),CV160-CU160,(IFERROR(VLOOKUP($B149,#REF!,7,FALSE),"")/30))</f>
        <v>#VALUE!</v>
      </c>
      <c r="CW161" s="37" t="e">
        <f>IF(AND(CW160&lt;&gt;0,CV160&lt;&gt;0),CW160-CV160,(IFERROR(VLOOKUP($B149,#REF!,7,FALSE),"")/30))</f>
        <v>#VALUE!</v>
      </c>
      <c r="CX161" s="37" t="e">
        <f>IF(AND(CX160&lt;&gt;0,CW160&lt;&gt;0),CX160-CW160,(IFERROR(VLOOKUP($B149,#REF!,7,FALSE),"")/30))</f>
        <v>#VALUE!</v>
      </c>
      <c r="CY161" s="37" t="e">
        <f>IF(AND(CY160&lt;&gt;0,CX160&lt;&gt;0),CY160-CX160,(IFERROR(VLOOKUP($B149,#REF!,7,FALSE),"")/30))</f>
        <v>#VALUE!</v>
      </c>
      <c r="CZ161" s="37" t="e">
        <f>IF(AND(CZ160&lt;&gt;0,CY160&lt;&gt;0),CZ160-CY160,(IFERROR(VLOOKUP($B149,#REF!,7,FALSE),"")/30))</f>
        <v>#VALUE!</v>
      </c>
      <c r="DA161" s="37" t="e">
        <f>IF(AND(DA160&lt;&gt;0,CZ160&lt;&gt;0),DA160-CZ160,(IFERROR(VLOOKUP($B149,#REF!,7,FALSE),"")/30))</f>
        <v>#VALUE!</v>
      </c>
      <c r="DB161" s="37" t="e">
        <f>IF(AND(DB160&lt;&gt;0,DA160&lt;&gt;0),DB160-DA160,(IFERROR(VLOOKUP($B149,#REF!,7,FALSE),"")/30))</f>
        <v>#VALUE!</v>
      </c>
      <c r="DC161" s="37" t="e">
        <f>IF(AND(DC160&lt;&gt;0,DB160&lt;&gt;0),DC160-DB160,(IFERROR(VLOOKUP($B149,#REF!,7,FALSE),"")/30))</f>
        <v>#VALUE!</v>
      </c>
      <c r="DD161" s="37" t="e">
        <f>IF(AND(DD160&lt;&gt;0,DC160&lt;&gt;0),DD160-DC160,(IFERROR(VLOOKUP($B149,#REF!,7,FALSE),"")/30))</f>
        <v>#VALUE!</v>
      </c>
      <c r="DE161" s="37" t="e">
        <f>IF(AND(DE160&lt;&gt;0,DD160&lt;&gt;0),DE160-DD160,(IFERROR(VLOOKUP($B149,#REF!,7,FALSE),"")/30))</f>
        <v>#VALUE!</v>
      </c>
      <c r="DF161" s="37" t="e">
        <f>IF(AND(DF160&lt;&gt;0,DE160&lt;&gt;0),DF160-DE160,(IFERROR(VLOOKUP($B149,#REF!,7,FALSE),"")/30))</f>
        <v>#VALUE!</v>
      </c>
      <c r="DG161" s="37" t="e">
        <f>IF(AND(DG160&lt;&gt;0,DF160&lt;&gt;0),DG160-DF160,(IFERROR(VLOOKUP($B149,#REF!,7,FALSE),"")/30))</f>
        <v>#VALUE!</v>
      </c>
      <c r="DH161" s="37" t="e">
        <f>IF(AND(DH160&lt;&gt;0,DG160&lt;&gt;0),DH160-DG160,(IFERROR(VLOOKUP($B149,#REF!,7,FALSE),"")/30))</f>
        <v>#VALUE!</v>
      </c>
      <c r="DI161" s="37" t="e">
        <f>IF(AND(DI160&lt;&gt;0,DH160&lt;&gt;0),DI160-DH160,(IFERROR(VLOOKUP($B149,#REF!,7,FALSE),"")/30))</f>
        <v>#VALUE!</v>
      </c>
      <c r="DJ161" s="37" t="e">
        <f>IF(AND(DJ160&lt;&gt;0,DI160&lt;&gt;0),DJ160-DI160,(IFERROR(VLOOKUP($B149,#REF!,7,FALSE),"")/30))</f>
        <v>#VALUE!</v>
      </c>
      <c r="DK161" s="37" t="e">
        <f>IF(AND(DK160&lt;&gt;0,DJ160&lt;&gt;0),DK160-DJ160,(IFERROR(VLOOKUP($B149,#REF!,7,FALSE),"")/30))</f>
        <v>#VALUE!</v>
      </c>
      <c r="DL161" s="37" t="e">
        <f>IF(AND(DL160&lt;&gt;0,DK160&lt;&gt;0),DL160-DK160,(IFERROR(VLOOKUP($B149,#REF!,7,FALSE),"")/30))</f>
        <v>#VALUE!</v>
      </c>
      <c r="DM161" s="37" t="e">
        <f>IF(AND(DM160&lt;&gt;0,DL160&lt;&gt;0),DM160-DL160,(IFERROR(VLOOKUP($B149,#REF!,7,FALSE),"")/30))</f>
        <v>#VALUE!</v>
      </c>
      <c r="DN161" s="37" t="e">
        <f>IF(AND(DN160&lt;&gt;0,DM160&lt;&gt;0),DN160-DM160,(IFERROR(VLOOKUP($B149,#REF!,7,FALSE),"")/30))</f>
        <v>#VALUE!</v>
      </c>
      <c r="DO161" s="37" t="e">
        <f>IF(AND(DO160&lt;&gt;0,DN160&lt;&gt;0),DO160-DN160,(IFERROR(VLOOKUP($B149,#REF!,7,FALSE),"")/30))</f>
        <v>#VALUE!</v>
      </c>
      <c r="DP161" s="37" t="e">
        <f>IF(AND(DP160&lt;&gt;0,DO160&lt;&gt;0),DP160-DO160,(IFERROR(VLOOKUP($B149,#REF!,7,FALSE),"")/30))</f>
        <v>#VALUE!</v>
      </c>
      <c r="DQ161" s="37" t="e">
        <f>IF(AND(DQ160&lt;&gt;0,DP160&lt;&gt;0),DQ160-DP160,(IFERROR(VLOOKUP($B149,#REF!,7,FALSE),"")/30))</f>
        <v>#VALUE!</v>
      </c>
      <c r="DR161" s="37" t="e">
        <f>IF(AND(DR160&lt;&gt;0,DQ160&lt;&gt;0),DR160-DQ160,(IFERROR(VLOOKUP($B149,#REF!,7,FALSE),"")/30))</f>
        <v>#VALUE!</v>
      </c>
      <c r="DS161" s="37" t="e">
        <f>IF(AND(DS160&lt;&gt;0,DR160&lt;&gt;0),DS160-DR160,(IFERROR(VLOOKUP($B149,#REF!,7,FALSE),"")/30))</f>
        <v>#VALUE!</v>
      </c>
      <c r="DT161" s="37" t="e">
        <f>IF(AND(DT160&lt;&gt;0,DS160&lt;&gt;0),DT160-DS160,(IFERROR(VLOOKUP($B149,#REF!,7,FALSE),"")/30))</f>
        <v>#VALUE!</v>
      </c>
      <c r="DU161" s="37" t="e">
        <f>IF(AND(DU160&lt;&gt;0,DT160&lt;&gt;0),DU160-DT160,(IFERROR(VLOOKUP($B149,#REF!,7,FALSE),"")/30))</f>
        <v>#VALUE!</v>
      </c>
      <c r="DV161" s="37" t="e">
        <f>IF(AND(DV160&lt;&gt;0,DU160&lt;&gt;0),DV160-DU160,(IFERROR(VLOOKUP($B149,#REF!,7,FALSE),"")/30))</f>
        <v>#VALUE!</v>
      </c>
      <c r="DW161" s="37" t="e">
        <f>IF(AND(DW160&lt;&gt;0,DV160&lt;&gt;0),DW160-DV160,(IFERROR(VLOOKUP($B149,#REF!,7,FALSE),"")/30))</f>
        <v>#VALUE!</v>
      </c>
      <c r="DX161" s="37" t="e">
        <f>IF(AND(DX160&lt;&gt;0,DW160&lt;&gt;0),DX160-DW160,(IFERROR(VLOOKUP($B149,#REF!,7,FALSE),"")/30))</f>
        <v>#VALUE!</v>
      </c>
      <c r="DY161" s="37" t="e">
        <f>IF(AND(DY160&lt;&gt;0,DX160&lt;&gt;0),DY160-DX160,(IFERROR(VLOOKUP($B149,#REF!,8,FALSE),"")/30))</f>
        <v>#VALUE!</v>
      </c>
      <c r="DZ161" s="37" t="e">
        <f>IF(AND(DZ160&lt;&gt;0,DY160&lt;&gt;0),DZ160-DY160,(IFERROR(VLOOKUP($B149,#REF!,8,FALSE),"")/30))</f>
        <v>#VALUE!</v>
      </c>
      <c r="EA161" s="37" t="e">
        <f>IF(AND(EA160&lt;&gt;0,DZ160&lt;&gt;0),EA160-DZ160,(IFERROR(VLOOKUP($B149,#REF!,8,FALSE),"")/30))</f>
        <v>#VALUE!</v>
      </c>
      <c r="EB161" s="37" t="e">
        <f>IF(AND(EB160&lt;&gt;0,EA160&lt;&gt;0),EB160-EA160,(IFERROR(VLOOKUP($B149,#REF!,8,FALSE),"")/30))</f>
        <v>#VALUE!</v>
      </c>
      <c r="EC161" s="37" t="e">
        <f>IF(AND(EC160&lt;&gt;0,EB160&lt;&gt;0),EC160-EB160,(IFERROR(VLOOKUP($B149,#REF!,8,FALSE),"")/30))</f>
        <v>#VALUE!</v>
      </c>
      <c r="ED161" s="37" t="e">
        <f>IF(AND(ED160&lt;&gt;0,EC160&lt;&gt;0),ED160-EC160,(IFERROR(VLOOKUP($B149,#REF!,8,FALSE),"")/30))</f>
        <v>#VALUE!</v>
      </c>
      <c r="EE161" s="37" t="e">
        <f>IF(AND(EE160&lt;&gt;0,ED160&lt;&gt;0),EE160-ED160,(IFERROR(VLOOKUP($B149,#REF!,8,FALSE),"")/30))</f>
        <v>#VALUE!</v>
      </c>
      <c r="EF161" s="37" t="e">
        <f>IF(AND(EF160&lt;&gt;0,EE160&lt;&gt;0),EF160-EE160,(IFERROR(VLOOKUP($B149,#REF!,8,FALSE),"")/30))</f>
        <v>#VALUE!</v>
      </c>
      <c r="EG161" s="37" t="e">
        <f>IF(AND(EG160&lt;&gt;0,EF160&lt;&gt;0),EG160-EF160,(IFERROR(VLOOKUP($B149,#REF!,8,FALSE),"")/30))</f>
        <v>#VALUE!</v>
      </c>
      <c r="EH161" s="37" t="e">
        <f>IF(AND(EH160&lt;&gt;0,EG160&lt;&gt;0),EH160-EG160,(IFERROR(VLOOKUP($B149,#REF!,8,FALSE),"")/30))</f>
        <v>#VALUE!</v>
      </c>
      <c r="EI161" s="37" t="e">
        <f>IF(AND(EI160&lt;&gt;0,EH160&lt;&gt;0),EI160-EH160,(IFERROR(VLOOKUP($B149,#REF!,8,FALSE),"")/30))</f>
        <v>#VALUE!</v>
      </c>
      <c r="EJ161" s="37" t="e">
        <f>IF(AND(EJ160&lt;&gt;0,EI160&lt;&gt;0),EJ160-EI160,(IFERROR(VLOOKUP($B149,#REF!,8,FALSE),"")/30))</f>
        <v>#VALUE!</v>
      </c>
      <c r="EK161" s="37" t="e">
        <f>IF(AND(EK160&lt;&gt;0,EJ160&lt;&gt;0),EK160-EJ160,(IFERROR(VLOOKUP($B149,#REF!,8,FALSE),"")/30))</f>
        <v>#VALUE!</v>
      </c>
      <c r="EL161" s="37" t="e">
        <f>IF(AND(EL160&lt;&gt;0,EK160&lt;&gt;0),EL160-EK160,(IFERROR(VLOOKUP($B149,#REF!,8,FALSE),"")/30))</f>
        <v>#VALUE!</v>
      </c>
      <c r="EM161" s="37" t="e">
        <f>IF(AND(EM160&lt;&gt;0,EL160&lt;&gt;0),EM160-EL160,(IFERROR(VLOOKUP($B149,#REF!,8,FALSE),"")/30))</f>
        <v>#VALUE!</v>
      </c>
      <c r="EN161" s="37" t="e">
        <f>IF(AND(EN160&lt;&gt;0,EM160&lt;&gt;0),EN160-EM160,(IFERROR(VLOOKUP($B149,#REF!,8,FALSE),"")/30))</f>
        <v>#VALUE!</v>
      </c>
      <c r="EO161" s="37" t="e">
        <f>IF(AND(EO160&lt;&gt;0,EN160&lt;&gt;0),EO160-EN160,(IFERROR(VLOOKUP($B149,#REF!,8,FALSE),"")/30))</f>
        <v>#VALUE!</v>
      </c>
      <c r="EP161" s="37" t="e">
        <f>IF(AND(EP160&lt;&gt;0,EO160&lt;&gt;0),EP160-EO160,(IFERROR(VLOOKUP($B149,#REF!,8,FALSE),"")/30))</f>
        <v>#VALUE!</v>
      </c>
      <c r="EQ161" s="37" t="e">
        <f>IF(AND(EQ160&lt;&gt;0,EP160&lt;&gt;0),EQ160-EP160,(IFERROR(VLOOKUP($B149,#REF!,8,FALSE),"")/30))</f>
        <v>#VALUE!</v>
      </c>
      <c r="ER161" s="37" t="e">
        <f>IF(AND(ER160&lt;&gt;0,EQ160&lt;&gt;0),ER160-EQ160,(IFERROR(VLOOKUP($B149,#REF!,8,FALSE),"")/30))</f>
        <v>#VALUE!</v>
      </c>
      <c r="ES161" s="37" t="e">
        <f>IF(AND(ES160&lt;&gt;0,ER160&lt;&gt;0),ES160-ER160,(IFERROR(VLOOKUP($B149,#REF!,8,FALSE),"")/30))</f>
        <v>#VALUE!</v>
      </c>
      <c r="ET161" s="37" t="e">
        <f>IF(AND(ET160&lt;&gt;0,ES160&lt;&gt;0),ET160-ES160,(IFERROR(VLOOKUP($B149,#REF!,8,FALSE),"")/30))</f>
        <v>#VALUE!</v>
      </c>
      <c r="EU161" s="37" t="e">
        <f>IF(AND(EU160&lt;&gt;0,ET160&lt;&gt;0),EU160-ET160,(IFERROR(VLOOKUP($B149,#REF!,8,FALSE),"")/30))</f>
        <v>#VALUE!</v>
      </c>
      <c r="EV161" s="37" t="e">
        <f>IF(AND(EV160&lt;&gt;0,EU160&lt;&gt;0),EV160-EU160,(IFERROR(VLOOKUP($B149,#REF!,8,FALSE),"")/30))</f>
        <v>#VALUE!</v>
      </c>
      <c r="EW161" s="37" t="e">
        <f>IF(AND(EW160&lt;&gt;0,EV160&lt;&gt;0),EW160-EV160,(IFERROR(VLOOKUP($B149,#REF!,8,FALSE),"")/30))</f>
        <v>#VALUE!</v>
      </c>
      <c r="EX161" s="37" t="e">
        <f>IF(AND(EX160&lt;&gt;0,EW160&lt;&gt;0),EX160-EW160,(IFERROR(VLOOKUP($B149,#REF!,8,FALSE),"")/30))</f>
        <v>#VALUE!</v>
      </c>
      <c r="EY161" s="37" t="e">
        <f>IF(AND(EY160&lt;&gt;0,EX160&lt;&gt;0),EY160-EX160,(IFERROR(VLOOKUP($B149,#REF!,8,FALSE),"")/30))</f>
        <v>#VALUE!</v>
      </c>
      <c r="EZ161" s="37" t="e">
        <f>IF(AND(EZ160&lt;&gt;0,EY160&lt;&gt;0),EZ160-EY160,(IFERROR(VLOOKUP($B149,#REF!,8,FALSE),"")/30))</f>
        <v>#VALUE!</v>
      </c>
      <c r="FA161" s="37" t="e">
        <f>IF(AND(FA160&lt;&gt;0,EZ160&lt;&gt;0),FA160-EZ160,(IFERROR(VLOOKUP($B149,#REF!,8,FALSE),"")/30))</f>
        <v>#VALUE!</v>
      </c>
      <c r="FB161" s="37" t="e">
        <f>IF(AND(FB160&lt;&gt;0,FA160&lt;&gt;0),FB160-FA160,(IFERROR(VLOOKUP($B149,#REF!,8,FALSE),"")/30))</f>
        <v>#VALUE!</v>
      </c>
      <c r="FC161" s="37" t="e">
        <f>IF(AND(FC160&lt;&gt;0,FB160&lt;&gt;0),FC160-FB160,(IFERROR(VLOOKUP($B149,#REF!,8,FALSE),"")/30))</f>
        <v>#VALUE!</v>
      </c>
      <c r="FD161" s="37" t="e">
        <f>IF(AND(FD160&lt;&gt;0,FC160&lt;&gt;0),FD160-FC160,(IFERROR(VLOOKUP($B149,#REF!,9,FALSE),"")/30))</f>
        <v>#VALUE!</v>
      </c>
      <c r="FE161" s="37" t="e">
        <f>IF(AND(FE160&lt;&gt;0,FD160&lt;&gt;0),FE160-FD160,(IFERROR(VLOOKUP($B149,#REF!,9,FALSE),"")/30))</f>
        <v>#VALUE!</v>
      </c>
      <c r="FF161" s="37" t="e">
        <f>IF(AND(FF160&lt;&gt;0,FE160&lt;&gt;0),FF160-FE160,(IFERROR(VLOOKUP($B149,#REF!,9,FALSE),"")/30))</f>
        <v>#VALUE!</v>
      </c>
      <c r="FG161" s="37" t="e">
        <f>IF(AND(FG160&lt;&gt;0,FF160&lt;&gt;0),FG160-FF160,(IFERROR(VLOOKUP($B149,#REF!,9,FALSE),"")/30))</f>
        <v>#VALUE!</v>
      </c>
      <c r="FH161" s="37">
        <f>IF(AND(FH160&lt;&gt;0,FG160&lt;&gt;0),FH160-FG160,(IFERROR(VLOOKUP($B149,#REF!,9,FALSE),"")/30))</f>
        <v>0</v>
      </c>
      <c r="FI161" s="37">
        <f>IF(AND(FI160&lt;&gt;0,FH160&lt;&gt;0),FI160-FH160,(IFERROR(VLOOKUP($B149,#REF!,9,FALSE),"")/30))</f>
        <v>0</v>
      </c>
      <c r="FJ161" s="37" t="e">
        <f>IF(AND(FJ160&lt;&gt;0,FI160&lt;&gt;0),FJ160-FI160,(IFERROR(VLOOKUP($B149,#REF!,9,FALSE),"")/30))</f>
        <v>#VALUE!</v>
      </c>
      <c r="FK161" s="37" t="e">
        <f>IF(AND(FK160&lt;&gt;0,FJ160&lt;&gt;0),FK160-FJ160,(IFERROR(VLOOKUP($B149,#REF!,9,FALSE),"")/30))</f>
        <v>#VALUE!</v>
      </c>
      <c r="FL161" s="37" t="e">
        <f>IF(AND(FL160&lt;&gt;0,FK160&lt;&gt;0),FL160-FK160,(IFERROR(VLOOKUP($B149,#REF!,9,FALSE),"")/30))</f>
        <v>#VALUE!</v>
      </c>
      <c r="FM161" s="37" t="e">
        <f>IF(AND(FM160&lt;&gt;0,FL160&lt;&gt;0),FM160-FL160,(IFERROR(VLOOKUP($B149,#REF!,9,FALSE),"")/30))</f>
        <v>#VALUE!</v>
      </c>
      <c r="FN161" s="37" t="e">
        <f>IF(AND(FN160&lt;&gt;0,FM160&lt;&gt;0),FN160-FM160,(IFERROR(VLOOKUP($B149,#REF!,9,FALSE),"")/30))</f>
        <v>#VALUE!</v>
      </c>
      <c r="FO161" s="37" t="e">
        <f>IF(AND(FO160&lt;&gt;0,FN160&lt;&gt;0),FO160-FN160,(IFERROR(VLOOKUP($B149,#REF!,9,FALSE),"")/30))</f>
        <v>#VALUE!</v>
      </c>
      <c r="FP161" s="37" t="e">
        <f>IF(AND(FP160&lt;&gt;0,FO160&lt;&gt;0),FP160-FO160,(IFERROR(VLOOKUP($B149,#REF!,9,FALSE),"")/30))</f>
        <v>#VALUE!</v>
      </c>
      <c r="FQ161" s="37" t="e">
        <f>IF(AND(FQ160&lt;&gt;0,FP160&lt;&gt;0),FQ160-FP160,(IFERROR(VLOOKUP($B149,#REF!,9,FALSE),"")/30))</f>
        <v>#VALUE!</v>
      </c>
      <c r="FR161" s="37" t="e">
        <f>IF(AND(FR160&lt;&gt;0,FQ160&lt;&gt;0),FR160-FQ160,(IFERROR(VLOOKUP($B149,#REF!,9,FALSE),"")/30))</f>
        <v>#VALUE!</v>
      </c>
      <c r="FS161" s="37" t="e">
        <f>IF(AND(FS160&lt;&gt;0,FR160&lt;&gt;0),FS160-FR160,(IFERROR(VLOOKUP($B149,#REF!,9,FALSE),"")/30))</f>
        <v>#VALUE!</v>
      </c>
      <c r="FT161" s="37" t="e">
        <f>IF(AND(FT160&lt;&gt;0,FS160&lt;&gt;0),FT160-FS160,(IFERROR(VLOOKUP($B149,#REF!,9,FALSE),"")/30))</f>
        <v>#VALUE!</v>
      </c>
      <c r="FU161" s="37" t="e">
        <f>IF(AND(FU160&lt;&gt;0,FT160&lt;&gt;0),FU160-FT160,(IFERROR(VLOOKUP($B149,#REF!,9,FALSE),"")/30))</f>
        <v>#VALUE!</v>
      </c>
      <c r="FV161" s="37" t="e">
        <f>IF(AND(FV160&lt;&gt;0,FU160&lt;&gt;0),FV160-FU160,(IFERROR(VLOOKUP($B149,#REF!,9,FALSE),"")/30))</f>
        <v>#VALUE!</v>
      </c>
      <c r="FW161" s="37" t="e">
        <f>IF(AND(FW160&lt;&gt;0,FV160&lt;&gt;0),FW160-FV160,(IFERROR(VLOOKUP($B149,#REF!,9,FALSE),"")/30))</f>
        <v>#VALUE!</v>
      </c>
      <c r="FX161" s="37" t="e">
        <f>IF(AND(FX160&lt;&gt;0,FW160&lt;&gt;0),FX160-FW160,(IFERROR(VLOOKUP($B149,#REF!,9,FALSE),"")/30))</f>
        <v>#VALUE!</v>
      </c>
      <c r="FY161" s="37" t="e">
        <f>IF(AND(FY160&lt;&gt;0,FX160&lt;&gt;0),FY160-FX160,(IFERROR(VLOOKUP($B149,#REF!,9,FALSE),"")/30))</f>
        <v>#VALUE!</v>
      </c>
      <c r="FZ161" s="37" t="e">
        <f>IF(AND(FZ160&lt;&gt;0,FY160&lt;&gt;0),FZ160-FY160,(IFERROR(VLOOKUP($B149,#REF!,9,FALSE),"")/30))</f>
        <v>#VALUE!</v>
      </c>
      <c r="GA161" s="37" t="e">
        <f>IF(AND(GA160&lt;&gt;0,FZ160&lt;&gt;0),GA160-FZ160,(IFERROR(VLOOKUP($B149,#REF!,9,FALSE),"")/30))</f>
        <v>#VALUE!</v>
      </c>
      <c r="GB161" s="37" t="e">
        <f>IF(AND(GB160&lt;&gt;0,GA160&lt;&gt;0),GB160-GA160,(IFERROR(VLOOKUP($B149,#REF!,9,FALSE),"")/30))</f>
        <v>#VALUE!</v>
      </c>
      <c r="GC161" s="37" t="e">
        <f>IF(AND(GC160&lt;&gt;0,GB160&lt;&gt;0),GC160-GB160,(IFERROR(VLOOKUP($B149,#REF!,9,FALSE),"")/30))</f>
        <v>#VALUE!</v>
      </c>
      <c r="GD161" s="37" t="e">
        <f>IF(AND(GD160&lt;&gt;0,GC160&lt;&gt;0),GD160-GC160,(IFERROR(VLOOKUP($B149,#REF!,9,FALSE),"")/30))</f>
        <v>#VALUE!</v>
      </c>
      <c r="GE161" s="37" t="e">
        <f>IF(AND(GE160&lt;&gt;0,GD160&lt;&gt;0),GE160-GD160,(IFERROR(VLOOKUP($B149,#REF!,9,FALSE),"")/30))</f>
        <v>#VALUE!</v>
      </c>
      <c r="GF161" s="37" t="e">
        <f>IF(AND(GF160&lt;&gt;0,GE160&lt;&gt;0),GF160-GE160,(IFERROR(VLOOKUP($B149,#REF!,9,FALSE),"")/30))</f>
        <v>#VALUE!</v>
      </c>
      <c r="GG161" s="37" t="e">
        <f>IF(AND(GG160&lt;&gt;0,GF160&lt;&gt;0),GG160-GF160,(IFERROR(VLOOKUP($B149,#REF!,9,FALSE),"")/30))</f>
        <v>#VALUE!</v>
      </c>
      <c r="GH161" s="37" t="e">
        <f>IF(AND(GH160&lt;&gt;0,GG160&lt;&gt;0),GH160-GG160,(IFERROR(VLOOKUP($B149,#REF!,10,FALSE),"")/30))</f>
        <v>#VALUE!</v>
      </c>
      <c r="GI161" s="37" t="e">
        <f>IF(AND(GI160&lt;&gt;0,GH160&lt;&gt;0),GI160-GH160,(IFERROR(VLOOKUP($B149,#REF!,10,FALSE),"")/30))</f>
        <v>#VALUE!</v>
      </c>
      <c r="GJ161" s="37" t="e">
        <f>IF(AND(GJ160&lt;&gt;0,GI160&lt;&gt;0),GJ160-GI160,(IFERROR(VLOOKUP($B149,#REF!,10,FALSE),"")/30))</f>
        <v>#VALUE!</v>
      </c>
      <c r="GK161" s="37" t="e">
        <f>IF(AND(GK160&lt;&gt;0,GJ160&lt;&gt;0),GK160-GJ160,(IFERROR(VLOOKUP($B149,#REF!,10,FALSE),"")/30))</f>
        <v>#VALUE!</v>
      </c>
      <c r="GL161" s="37" t="e">
        <f>IF(AND(GL160&lt;&gt;0,GK160&lt;&gt;0),GL160-GK160,(IFERROR(VLOOKUP($B149,#REF!,10,FALSE),"")/30))</f>
        <v>#VALUE!</v>
      </c>
      <c r="GM161" s="37" t="e">
        <f>IF(AND(GM160&lt;&gt;0,GL160&lt;&gt;0),GM160-GL160,(IFERROR(VLOOKUP($B149,#REF!,10,FALSE),"")/30))</f>
        <v>#VALUE!</v>
      </c>
      <c r="GN161" s="37" t="e">
        <f>IF(AND(GN160&lt;&gt;0,GM160&lt;&gt;0),GN160-GM160,(IFERROR(VLOOKUP($B149,#REF!,10,FALSE),"")/30))</f>
        <v>#VALUE!</v>
      </c>
      <c r="GO161" s="37" t="e">
        <f>IF(AND(GO160&lt;&gt;0,GN160&lt;&gt;0),GO160-GN160,(IFERROR(VLOOKUP($B149,#REF!,10,FALSE),"")/30))</f>
        <v>#VALUE!</v>
      </c>
      <c r="GP161" s="37" t="e">
        <f>IF(AND(GP160&lt;&gt;0,GO160&lt;&gt;0),GP160-GO160,(IFERROR(VLOOKUP($B149,#REF!,10,FALSE),"")/30))</f>
        <v>#VALUE!</v>
      </c>
      <c r="GQ161" s="37" t="e">
        <f>IF(AND(GQ160&lt;&gt;0,GP160&lt;&gt;0),GQ160-GP160,(IFERROR(VLOOKUP($B149,#REF!,10,FALSE),"")/30))</f>
        <v>#VALUE!</v>
      </c>
      <c r="GR161" s="37" t="e">
        <f>IF(AND(GR160&lt;&gt;0,GQ160&lt;&gt;0),GR160-GQ160,(IFERROR(VLOOKUP($B149,#REF!,10,FALSE),"")/30))</f>
        <v>#VALUE!</v>
      </c>
      <c r="GS161" s="37" t="e">
        <f>IF(AND(GS160&lt;&gt;0,GR160&lt;&gt;0),GS160-GR160,(IFERROR(VLOOKUP($B149,#REF!,10,FALSE),"")/30))</f>
        <v>#VALUE!</v>
      </c>
      <c r="GT161" s="37" t="e">
        <f>IF(AND(GT160&lt;&gt;0,GS160&lt;&gt;0),GT160-GS160,(IFERROR(VLOOKUP($B149,#REF!,10,FALSE),"")/30))</f>
        <v>#VALUE!</v>
      </c>
      <c r="GU161" s="37" t="e">
        <f>IF(AND(GU160&lt;&gt;0,GT160&lt;&gt;0),GU160-GT160,(IFERROR(VLOOKUP($B149,#REF!,10,FALSE),"")/30))</f>
        <v>#VALUE!</v>
      </c>
      <c r="GV161" s="37" t="e">
        <f>IF(AND(GV160&lt;&gt;0,GU160&lt;&gt;0),GV160-GU160,(IFERROR(VLOOKUP($B149,#REF!,10,FALSE),"")/30))</f>
        <v>#VALUE!</v>
      </c>
      <c r="GW161" s="37" t="e">
        <f>IF(AND(GW160&lt;&gt;0,GV160&lt;&gt;0),GW160-GV160,(IFERROR(VLOOKUP($B149,#REF!,10,FALSE),"")/30))</f>
        <v>#VALUE!</v>
      </c>
      <c r="GX161" s="37" t="e">
        <f>IF(AND(GX160&lt;&gt;0,GW160&lt;&gt;0),GX160-GW160,(IFERROR(VLOOKUP($B149,#REF!,10,FALSE),"")/30))</f>
        <v>#VALUE!</v>
      </c>
      <c r="GY161" s="37" t="e">
        <f>IF(AND(GY160&lt;&gt;0,GX160&lt;&gt;0),GY160-GX160,(IFERROR(VLOOKUP($B149,#REF!,10,FALSE),"")/30))</f>
        <v>#VALUE!</v>
      </c>
      <c r="GZ161" s="37" t="e">
        <f>IF(AND(GZ160&lt;&gt;0,GY160&lt;&gt;0),GZ160-GY160,(IFERROR(VLOOKUP($B149,#REF!,10,FALSE),"")/30))</f>
        <v>#VALUE!</v>
      </c>
      <c r="HA161" s="37" t="e">
        <f>IF(AND(HA160&lt;&gt;0,GZ160&lt;&gt;0),HA160-GZ160,(IFERROR(VLOOKUP($B149,#REF!,10,FALSE),"")/30))</f>
        <v>#VALUE!</v>
      </c>
      <c r="HB161" s="37" t="e">
        <f>IF(AND(HB160&lt;&gt;0,HA160&lt;&gt;0),HB160-HA160,(IFERROR(VLOOKUP($B149,#REF!,10,FALSE),"")/30))</f>
        <v>#VALUE!</v>
      </c>
      <c r="HC161" s="37" t="e">
        <f>IF(AND(HC160&lt;&gt;0,HB160&lt;&gt;0),HC160-HB160,(IFERROR(VLOOKUP($B149,#REF!,10,FALSE),"")/30))</f>
        <v>#VALUE!</v>
      </c>
      <c r="HD161" s="37" t="e">
        <f>IF(AND(HD160&lt;&gt;0,HC160&lt;&gt;0),HD160-HC160,(IFERROR(VLOOKUP($B149,#REF!,10,FALSE),"")/30))</f>
        <v>#VALUE!</v>
      </c>
      <c r="HE161" s="37" t="e">
        <f>IF(AND(HE160&lt;&gt;0,HD160&lt;&gt;0),HE160-HD160,(IFERROR(VLOOKUP($B149,#REF!,10,FALSE),"")/30))</f>
        <v>#VALUE!</v>
      </c>
      <c r="HF161" s="37" t="e">
        <f>IF(AND(HF160&lt;&gt;0,HE160&lt;&gt;0),HF160-HE160,(IFERROR(VLOOKUP($B149,#REF!,10,FALSE),"")/30))</f>
        <v>#VALUE!</v>
      </c>
      <c r="HG161" s="37" t="e">
        <f>IF(AND(HG160&lt;&gt;0,HF160&lt;&gt;0),HG160-HF160,(IFERROR(VLOOKUP($B149,#REF!,10,FALSE),"")/30))</f>
        <v>#VALUE!</v>
      </c>
      <c r="HH161" s="37" t="e">
        <f>IF(AND(HH160&lt;&gt;0,HG160&lt;&gt;0),HH160-HG160,(IFERROR(VLOOKUP($B149,#REF!,10,FALSE),"")/30))</f>
        <v>#VALUE!</v>
      </c>
      <c r="HI161" s="37" t="e">
        <f>IF(AND(HI160&lt;&gt;0,HH160&lt;&gt;0),HI160-HH160,(IFERROR(VLOOKUP($B149,#REF!,10,FALSE),"")/30))</f>
        <v>#VALUE!</v>
      </c>
      <c r="HJ161" s="37" t="e">
        <f>IF(AND(HJ160&lt;&gt;0,HI160&lt;&gt;0),HJ160-HI160,(IFERROR(VLOOKUP($B149,#REF!,10,FALSE),"")/30))</f>
        <v>#VALUE!</v>
      </c>
      <c r="HK161" s="37" t="e">
        <f>IF(AND(HK160&lt;&gt;0,HJ160&lt;&gt;0),HK160-HJ160,(IFERROR(VLOOKUP($B149,#REF!,10,FALSE),"")/30))</f>
        <v>#VALUE!</v>
      </c>
      <c r="HL161" s="37" t="e">
        <f>IF(AND(HL160&lt;&gt;0,HK160&lt;&gt;0),HL160-HK160,(IFERROR(VLOOKUP($B149,#REF!,10,FALSE),"")/30))</f>
        <v>#VALUE!</v>
      </c>
      <c r="HM161" s="37" t="e">
        <f>IF(AND(HM160&lt;&gt;0,HL160&lt;&gt;0),HM160-HL160,(IFERROR(VLOOKUP($B149,#REF!,11,FALSE),"")/30))</f>
        <v>#VALUE!</v>
      </c>
      <c r="HN161" s="37" t="e">
        <f>IF(AND(HN160&lt;&gt;0,HM160&lt;&gt;0),HN160-HM160,(IFERROR(VLOOKUP($B149,#REF!,11,FALSE),"")/30))</f>
        <v>#VALUE!</v>
      </c>
      <c r="HO161" s="37" t="e">
        <f>IF(AND(HO160&lt;&gt;0,HN160&lt;&gt;0),HO160-HN160,(IFERROR(VLOOKUP($B149,#REF!,11,FALSE),"")/30))</f>
        <v>#VALUE!</v>
      </c>
      <c r="HP161" s="37" t="e">
        <f>IF(AND(HP160&lt;&gt;0,HO160&lt;&gt;0),HP160-HO160,(IFERROR(VLOOKUP($B149,#REF!,11,FALSE),"")/30))</f>
        <v>#VALUE!</v>
      </c>
      <c r="HQ161" s="37" t="e">
        <f>IF(AND(HQ160&lt;&gt;0,HP160&lt;&gt;0),HQ160-HP160,(IFERROR(VLOOKUP($B149,#REF!,11,FALSE),"")/30))</f>
        <v>#VALUE!</v>
      </c>
      <c r="HR161" s="37" t="e">
        <f>IF(AND(HR160&lt;&gt;0,HQ160&lt;&gt;0),HR160-HQ160,(IFERROR(VLOOKUP($B149,#REF!,11,FALSE),"")/30))</f>
        <v>#VALUE!</v>
      </c>
      <c r="HS161" s="37" t="e">
        <f>IF(AND(HS160&lt;&gt;0,HR160&lt;&gt;0),HS160-HR160,(IFERROR(VLOOKUP($B149,#REF!,11,FALSE),"")/30))</f>
        <v>#VALUE!</v>
      </c>
      <c r="HT161" s="37" t="e">
        <f>IF(AND(HT160&lt;&gt;0,HS160&lt;&gt;0),HT160-HS160,(IFERROR(VLOOKUP($B149,#REF!,11,FALSE),"")/30))</f>
        <v>#VALUE!</v>
      </c>
      <c r="HU161" s="37" t="e">
        <f>IF(AND(HU160&lt;&gt;0,HT160&lt;&gt;0),HU160-HT160,(IFERROR(VLOOKUP($B149,#REF!,11,FALSE),"")/30))</f>
        <v>#VALUE!</v>
      </c>
      <c r="HV161" s="37" t="e">
        <f>IF(AND(HV160&lt;&gt;0,HU160&lt;&gt;0),HV160-HU160,(IFERROR(VLOOKUP($B149,#REF!,11,FALSE),"")/30))</f>
        <v>#VALUE!</v>
      </c>
      <c r="HW161" s="37" t="e">
        <f>IF(AND(HW160&lt;&gt;0,HV160&lt;&gt;0),HW160-HV160,(IFERROR(VLOOKUP($B149,#REF!,11,FALSE),"")/30))</f>
        <v>#VALUE!</v>
      </c>
      <c r="HX161" s="37" t="e">
        <f>IF(AND(HX160&lt;&gt;0,HW160&lt;&gt;0),HX160-HW160,(IFERROR(VLOOKUP($B149,#REF!,11,FALSE),"")/30))</f>
        <v>#VALUE!</v>
      </c>
      <c r="HY161" s="37" t="e">
        <f>IF(AND(HY160&lt;&gt;0,HX160&lt;&gt;0),HY160-HX160,(IFERROR(VLOOKUP($B149,#REF!,11,FALSE),"")/30))</f>
        <v>#VALUE!</v>
      </c>
      <c r="HZ161" s="37" t="e">
        <f>IF(AND(HZ160&lt;&gt;0,HY160&lt;&gt;0),HZ160-HY160,(IFERROR(VLOOKUP($B149,#REF!,11,FALSE),"")/30))</f>
        <v>#VALUE!</v>
      </c>
      <c r="IA161" s="37" t="e">
        <f>IF(AND(IA160&lt;&gt;0,HZ160&lt;&gt;0),IA160-HZ160,(IFERROR(VLOOKUP($B149,#REF!,11,FALSE),"")/30))</f>
        <v>#VALUE!</v>
      </c>
      <c r="IB161" s="37" t="e">
        <f>IF(AND(IB160&lt;&gt;0,IA160&lt;&gt;0),IB160-IA160,(IFERROR(VLOOKUP($B149,#REF!,11,FALSE),"")/30))</f>
        <v>#VALUE!</v>
      </c>
      <c r="IC161" s="37" t="e">
        <f>IF(AND(IC160&lt;&gt;0,IB160&lt;&gt;0),IC160-IB160,(IFERROR(VLOOKUP($B149,#REF!,11,FALSE),"")/30))</f>
        <v>#VALUE!</v>
      </c>
      <c r="ID161" s="37" t="e">
        <f>IF(AND(ID160&lt;&gt;0,IC160&lt;&gt;0),ID160-IC160,(IFERROR(VLOOKUP($B149,#REF!,11,FALSE),"")/30))</f>
        <v>#VALUE!</v>
      </c>
      <c r="IE161" s="37" t="e">
        <f>IF(AND(IE160&lt;&gt;0,ID160&lt;&gt;0),IE160-ID160,(IFERROR(VLOOKUP($B149,#REF!,11,FALSE),"")/30))</f>
        <v>#VALUE!</v>
      </c>
      <c r="IF161" s="37" t="e">
        <f>IF(AND(IF160&lt;&gt;0,IE160&lt;&gt;0),IF160-IE160,(IFERROR(VLOOKUP($B149,#REF!,11,FALSE),"")/30))</f>
        <v>#VALUE!</v>
      </c>
      <c r="IG161" s="37" t="e">
        <f>IF(AND(IG160&lt;&gt;0,IF160&lt;&gt;0),IG160-IF160,(IFERROR(VLOOKUP($B149,#REF!,11,FALSE),"")/30))</f>
        <v>#VALUE!</v>
      </c>
      <c r="IH161" s="37" t="e">
        <f>IF(AND(IH160&lt;&gt;0,IG160&lt;&gt;0),IH160-IG160,(IFERROR(VLOOKUP($B149,#REF!,11,FALSE),"")/30))</f>
        <v>#VALUE!</v>
      </c>
      <c r="II161" s="37" t="e">
        <f>IF(AND(II160&lt;&gt;0,IH160&lt;&gt;0),II160-IH160,(IFERROR(VLOOKUP($B149,#REF!,11,FALSE),"")/30))</f>
        <v>#VALUE!</v>
      </c>
      <c r="IJ161" s="37" t="e">
        <f>IF(AND(IJ160&lt;&gt;0,II160&lt;&gt;0),IJ160-II160,(IFERROR(VLOOKUP($B149,#REF!,11,FALSE),"")/30))</f>
        <v>#VALUE!</v>
      </c>
      <c r="IK161" s="37" t="e">
        <f>IF(AND(IK160&lt;&gt;0,IJ160&lt;&gt;0),IK160-IJ160,(IFERROR(VLOOKUP($B149,#REF!,11,FALSE),"")/30))</f>
        <v>#VALUE!</v>
      </c>
      <c r="IL161" s="37" t="e">
        <f>IF(AND(IL160&lt;&gt;0,IK160&lt;&gt;0),IL160-IK160,(IFERROR(VLOOKUP($B149,#REF!,11,FALSE),"")/30))</f>
        <v>#VALUE!</v>
      </c>
      <c r="IM161" s="37" t="e">
        <f>IF(AND(IM160&lt;&gt;0,IL160&lt;&gt;0),IM160-IL160,(IFERROR(VLOOKUP($B149,#REF!,11,FALSE),"")/30))</f>
        <v>#VALUE!</v>
      </c>
      <c r="IN161" s="37" t="e">
        <f>IF(AND(IN160&lt;&gt;0,IM160&lt;&gt;0),IN160-IM160,(IFERROR(VLOOKUP($B149,#REF!,11,FALSE),"")/30))</f>
        <v>#VALUE!</v>
      </c>
      <c r="IO161" s="37" t="e">
        <f>IF(AND(IO160&lt;&gt;0,IN160&lt;&gt;0),IO160-IN160,(IFERROR(VLOOKUP($B149,#REF!,11,FALSE),"")/30))</f>
        <v>#VALUE!</v>
      </c>
      <c r="IP161" s="37" t="e">
        <f>IF(AND(IP160&lt;&gt;0,IO160&lt;&gt;0),IP160-IO160,(IFERROR(VLOOKUP($B149,#REF!,11,FALSE),"")/30))</f>
        <v>#VALUE!</v>
      </c>
      <c r="IQ161" s="37" t="e">
        <f>IF(AND(IQ160&lt;&gt;0,IP160&lt;&gt;0),IQ160-IP160,(IFERROR(VLOOKUP($B149,#REF!,11,FALSE),"")/30))</f>
        <v>#VALUE!</v>
      </c>
      <c r="IR161" s="37" t="e">
        <f>IF(AND(IR160&lt;&gt;0,IQ160&lt;&gt;0),IR160-IQ160,(IFERROR(VLOOKUP($B149,#REF!,12,FALSE),"")/30))</f>
        <v>#VALUE!</v>
      </c>
      <c r="IS161" s="37" t="e">
        <f>IF(AND(IS160&lt;&gt;0,IR160&lt;&gt;0),IS160-IR160,(IFERROR(VLOOKUP($B149,#REF!,12,FALSE),"")/30))</f>
        <v>#VALUE!</v>
      </c>
      <c r="IT161" s="37" t="e">
        <f>IF(AND(IT160&lt;&gt;0,IS160&lt;&gt;0),IT160-IS160,(IFERROR(VLOOKUP($B149,#REF!,12,FALSE),"")/30))</f>
        <v>#VALUE!</v>
      </c>
      <c r="IU161" s="37" t="e">
        <f>IF(AND(IU160&lt;&gt;0,IT160&lt;&gt;0),IU160-IT160,(IFERROR(VLOOKUP($B149,#REF!,12,FALSE),"")/30))</f>
        <v>#VALUE!</v>
      </c>
      <c r="IV161" s="37" t="e">
        <f>IF(AND(IV160&lt;&gt;0,IU160&lt;&gt;0),IV160-IU160,(IFERROR(VLOOKUP($B149,#REF!,12,FALSE),"")/30))</f>
        <v>#VALUE!</v>
      </c>
      <c r="IW161" s="37" t="e">
        <f>IF(AND(IW160&lt;&gt;0,IV160&lt;&gt;0),IW160-IV160,(IFERROR(VLOOKUP($B149,#REF!,12,FALSE),"")/30))</f>
        <v>#VALUE!</v>
      </c>
      <c r="IX161" s="37" t="e">
        <f>IF(AND(IX160&lt;&gt;0,IW160&lt;&gt;0),IX160-IW160,(IFERROR(VLOOKUP($B149,#REF!,12,FALSE),"")/30))</f>
        <v>#VALUE!</v>
      </c>
      <c r="IY161" s="37" t="e">
        <f>IF(AND(IY160&lt;&gt;0,IX160&lt;&gt;0),IY160-IX160,(IFERROR(VLOOKUP($B149,#REF!,12,FALSE),"")/30))</f>
        <v>#VALUE!</v>
      </c>
      <c r="IZ161" s="37" t="e">
        <f>IF(AND(IZ160&lt;&gt;0,IY160&lt;&gt;0),IZ160-IY160,(IFERROR(VLOOKUP($B149,#REF!,12,FALSE),"")/30))</f>
        <v>#VALUE!</v>
      </c>
      <c r="JA161" s="37" t="e">
        <f>IF(AND(JA160&lt;&gt;0,IZ160&lt;&gt;0),JA160-IZ160,(IFERROR(VLOOKUP($B149,#REF!,12,FALSE),"")/30))</f>
        <v>#VALUE!</v>
      </c>
      <c r="JB161" s="37" t="e">
        <f>IF(AND(JB160&lt;&gt;0,JA160&lt;&gt;0),JB160-JA160,(IFERROR(VLOOKUP($B149,#REF!,12,FALSE),"")/30))</f>
        <v>#VALUE!</v>
      </c>
      <c r="JC161" s="37" t="e">
        <f>IF(AND(JC160&lt;&gt;0,JB160&lt;&gt;0),JC160-JB160,(IFERROR(VLOOKUP($B149,#REF!,12,FALSE),"")/30))</f>
        <v>#VALUE!</v>
      </c>
      <c r="JD161" s="37" t="e">
        <f>IF(AND(JD160&lt;&gt;0,JC160&lt;&gt;0),JD160-JC160,(IFERROR(VLOOKUP($B149,#REF!,12,FALSE),"")/30))</f>
        <v>#VALUE!</v>
      </c>
      <c r="JE161" s="37" t="e">
        <f>IF(AND(JE160&lt;&gt;0,JD160&lt;&gt;0),JE160-JD160,(IFERROR(VLOOKUP($B149,#REF!,12,FALSE),"")/30))</f>
        <v>#VALUE!</v>
      </c>
      <c r="JF161" s="37" t="e">
        <f>IF(AND(JF160&lt;&gt;0,JE160&lt;&gt;0),JF160-JE160,(IFERROR(VLOOKUP($B149,#REF!,12,FALSE),"")/30))</f>
        <v>#VALUE!</v>
      </c>
      <c r="JG161" s="37" t="e">
        <f>IF(AND(JG160&lt;&gt;0,JF160&lt;&gt;0),JG160-JF160,(IFERROR(VLOOKUP($B149,#REF!,12,FALSE),"")/30))</f>
        <v>#VALUE!</v>
      </c>
      <c r="JH161" s="37" t="e">
        <f>IF(AND(JH160&lt;&gt;0,JG160&lt;&gt;0),JH160-JG160,(IFERROR(VLOOKUP($B149,#REF!,12,FALSE),"")/30))</f>
        <v>#VALUE!</v>
      </c>
      <c r="JI161" s="37" t="e">
        <f>IF(AND(JI160&lt;&gt;0,JH160&lt;&gt;0),JI160-JH160,(IFERROR(VLOOKUP($B149,#REF!,12,FALSE),"")/30))</f>
        <v>#VALUE!</v>
      </c>
      <c r="JJ161" s="37" t="e">
        <f>IF(AND(JJ160&lt;&gt;0,JI160&lt;&gt;0),JJ160-JI160,(IFERROR(VLOOKUP($B149,#REF!,12,FALSE),"")/30))</f>
        <v>#VALUE!</v>
      </c>
      <c r="JK161" s="37" t="e">
        <f>IF(AND(JK160&lt;&gt;0,JJ160&lt;&gt;0),JK160-JJ160,(IFERROR(VLOOKUP($B149,#REF!,12,FALSE),"")/30))</f>
        <v>#VALUE!</v>
      </c>
      <c r="JL161" s="37" t="e">
        <f>IF(AND(JL160&lt;&gt;0,JK160&lt;&gt;0),JL160-JK160,(IFERROR(VLOOKUP($B149,#REF!,12,FALSE),"")/30))</f>
        <v>#VALUE!</v>
      </c>
      <c r="JM161" s="37" t="e">
        <f>IF(AND(JM160&lt;&gt;0,JL160&lt;&gt;0),JM160-JL160,(IFERROR(VLOOKUP($B149,#REF!,12,FALSE),"")/30))</f>
        <v>#VALUE!</v>
      </c>
      <c r="JN161" s="37" t="e">
        <f>IF(AND(JN160&lt;&gt;0,JM160&lt;&gt;0),JN160-JM160,(IFERROR(VLOOKUP($B149,#REF!,12,FALSE),"")/30))</f>
        <v>#VALUE!</v>
      </c>
      <c r="JO161" s="37" t="e">
        <f>IF(AND(JO160&lt;&gt;0,JN160&lt;&gt;0),JO160-JN160,(IFERROR(VLOOKUP($B149,#REF!,12,FALSE),"")/30))</f>
        <v>#VALUE!</v>
      </c>
      <c r="JP161" s="37" t="e">
        <f>IF(AND(JP160&lt;&gt;0,JO160&lt;&gt;0),JP160-JO160,(IFERROR(VLOOKUP($B149,#REF!,12,FALSE),"")/30))</f>
        <v>#VALUE!</v>
      </c>
      <c r="JQ161" s="37" t="e">
        <f>IF(AND(JQ160&lt;&gt;0,JP160&lt;&gt;0),JQ160-JP160,(IFERROR(VLOOKUP($B149,#REF!,12,FALSE),"")/30))</f>
        <v>#VALUE!</v>
      </c>
      <c r="JR161" s="37" t="e">
        <f>IF(AND(JR160&lt;&gt;0,JQ160&lt;&gt;0),JR160-JQ160,(IFERROR(VLOOKUP($B149,#REF!,12,FALSE),"")/30))</f>
        <v>#VALUE!</v>
      </c>
      <c r="JS161" s="37" t="e">
        <f>IF(AND(JS160&lt;&gt;0,JR160&lt;&gt;0),JS160-JR160,(IFERROR(VLOOKUP($B149,#REF!,12,FALSE),"")/30))</f>
        <v>#VALUE!</v>
      </c>
      <c r="JT161" s="37" t="e">
        <f>IF(AND(JT160&lt;&gt;0,JS160&lt;&gt;0),JT160-JS160,(IFERROR(VLOOKUP($B149,#REF!,12,FALSE),"")/30))</f>
        <v>#VALUE!</v>
      </c>
      <c r="JU161" s="37" t="e">
        <f>IF(AND(JU160&lt;&gt;0,JT160&lt;&gt;0),JU160-JT160,(IFERROR(VLOOKUP($B149,#REF!,12,FALSE),"")/30))</f>
        <v>#VALUE!</v>
      </c>
      <c r="JV161" s="37" t="e">
        <f>IF(AND(JV160&lt;&gt;0,JU160&lt;&gt;0),JV160-JU160,(IFERROR(VLOOKUP($B149,#REF!,13,FALSE),"")/30))</f>
        <v>#VALUE!</v>
      </c>
      <c r="JW161" s="37" t="e">
        <f>IF(AND(JW160&lt;&gt;0,JV160&lt;&gt;0),JW160-JV160,(IFERROR(VLOOKUP($B149,#REF!,13,FALSE),"")/30))</f>
        <v>#VALUE!</v>
      </c>
      <c r="JX161" s="37" t="e">
        <f>IF(AND(JX160&lt;&gt;0,JW160&lt;&gt;0),JX160-JW160,(IFERROR(VLOOKUP($B149,#REF!,13,FALSE),"")/30))</f>
        <v>#VALUE!</v>
      </c>
      <c r="JY161" s="37" t="e">
        <f>IF(AND(JY160&lt;&gt;0,JX160&lt;&gt;0),JY160-JX160,(IFERROR(VLOOKUP($B149,#REF!,13,FALSE),"")/30))</f>
        <v>#VALUE!</v>
      </c>
      <c r="JZ161" s="37" t="e">
        <f>IF(AND(JZ160&lt;&gt;0,JY160&lt;&gt;0),JZ160-JY160,(IFERROR(VLOOKUP($B149,#REF!,13,FALSE),"")/30))</f>
        <v>#VALUE!</v>
      </c>
      <c r="KA161" s="37" t="e">
        <f>IF(AND(KA160&lt;&gt;0,JZ160&lt;&gt;0),KA160-JZ160,(IFERROR(VLOOKUP($B149,#REF!,13,FALSE),"")/30))</f>
        <v>#VALUE!</v>
      </c>
      <c r="KB161" s="37" t="e">
        <f>IF(AND(KB160&lt;&gt;0,KA160&lt;&gt;0),KB160-KA160,(IFERROR(VLOOKUP($B149,#REF!,13,FALSE),"")/30))</f>
        <v>#VALUE!</v>
      </c>
      <c r="KC161" s="37" t="e">
        <f>IF(AND(KC160&lt;&gt;0,KB160&lt;&gt;0),KC160-KB160,(IFERROR(VLOOKUP($B149,#REF!,13,FALSE),"")/30))</f>
        <v>#VALUE!</v>
      </c>
      <c r="KD161" s="37" t="e">
        <f>IF(AND(KD160&lt;&gt;0,KC160&lt;&gt;0),KD160-KC160,(IFERROR(VLOOKUP($B149,#REF!,13,FALSE),"")/30))</f>
        <v>#VALUE!</v>
      </c>
      <c r="KE161" s="37" t="e">
        <f>IF(AND(KE160&lt;&gt;0,KD160&lt;&gt;0),KE160-KD160,(IFERROR(VLOOKUP($B149,#REF!,13,FALSE),"")/30))</f>
        <v>#VALUE!</v>
      </c>
      <c r="KF161" s="37" t="e">
        <f>IF(AND(KF160&lt;&gt;0,KE160&lt;&gt;0),KF160-KE160,(IFERROR(VLOOKUP($B149,#REF!,13,FALSE),"")/30))</f>
        <v>#VALUE!</v>
      </c>
      <c r="KG161" s="37" t="e">
        <f>IF(AND(KG160&lt;&gt;0,KF160&lt;&gt;0),KG160-KF160,(IFERROR(VLOOKUP($B149,#REF!,13,FALSE),"")/30))</f>
        <v>#VALUE!</v>
      </c>
      <c r="KH161" s="37" t="e">
        <f>IF(AND(KH160&lt;&gt;0,KG160&lt;&gt;0),KH160-KG160,(IFERROR(VLOOKUP($B149,#REF!,13,FALSE),"")/30))</f>
        <v>#VALUE!</v>
      </c>
      <c r="KI161" s="37" t="e">
        <f>IF(AND(KI160&lt;&gt;0,KH160&lt;&gt;0),KI160-KH160,(IFERROR(VLOOKUP($B149,#REF!,13,FALSE),"")/30))</f>
        <v>#VALUE!</v>
      </c>
      <c r="KJ161" s="37" t="e">
        <f>IF(AND(KJ160&lt;&gt;0,KI160&lt;&gt;0),KJ160-KI160,(IFERROR(VLOOKUP($B149,#REF!,13,FALSE),"")/30))</f>
        <v>#VALUE!</v>
      </c>
      <c r="KK161" s="37" t="e">
        <f>IF(AND(KK160&lt;&gt;0,KJ160&lt;&gt;0),KK160-KJ160,(IFERROR(VLOOKUP($B149,#REF!,13,FALSE),"")/30))</f>
        <v>#VALUE!</v>
      </c>
      <c r="KL161" s="37" t="e">
        <f>IF(AND(KL160&lt;&gt;0,KK160&lt;&gt;0),KL160-KK160,(IFERROR(VLOOKUP($B149,#REF!,13,FALSE),"")/30))</f>
        <v>#VALUE!</v>
      </c>
      <c r="KM161" s="37" t="e">
        <f>IF(AND(KM160&lt;&gt;0,KL160&lt;&gt;0),KM160-KL160,(IFERROR(VLOOKUP($B149,#REF!,13,FALSE),"")/30))</f>
        <v>#VALUE!</v>
      </c>
      <c r="KN161" s="37" t="e">
        <f>IF(AND(KN160&lt;&gt;0,KM160&lt;&gt;0),KN160-KM160,(IFERROR(VLOOKUP($B149,#REF!,13,FALSE),"")/30))</f>
        <v>#VALUE!</v>
      </c>
      <c r="KO161" s="37" t="e">
        <f>IF(AND(KO160&lt;&gt;0,KN160&lt;&gt;0),KO160-KN160,(IFERROR(VLOOKUP($B149,#REF!,13,FALSE),"")/30))</f>
        <v>#VALUE!</v>
      </c>
      <c r="KP161" s="37" t="e">
        <f>IF(AND(KP160&lt;&gt;0,KO160&lt;&gt;0),KP160-KO160,(IFERROR(VLOOKUP($B149,#REF!,13,FALSE),"")/30))</f>
        <v>#VALUE!</v>
      </c>
      <c r="KQ161" s="37" t="e">
        <f>IF(AND(KQ160&lt;&gt;0,KP160&lt;&gt;0),KQ160-KP160,(IFERROR(VLOOKUP($B149,#REF!,13,FALSE),"")/30))</f>
        <v>#VALUE!</v>
      </c>
      <c r="KR161" s="37" t="e">
        <f>IF(AND(KR160&lt;&gt;0,KQ160&lt;&gt;0),KR160-KQ160,(IFERROR(VLOOKUP($B149,#REF!,13,FALSE),"")/30))</f>
        <v>#VALUE!</v>
      </c>
      <c r="KS161" s="37" t="e">
        <f>IF(AND(KS160&lt;&gt;0,KR160&lt;&gt;0),KS160-KR160,(IFERROR(VLOOKUP($B149,#REF!,13,FALSE),"")/30))</f>
        <v>#VALUE!</v>
      </c>
      <c r="KT161" s="37" t="e">
        <f>IF(AND(KT160&lt;&gt;0,KS160&lt;&gt;0),KT160-KS160,(IFERROR(VLOOKUP($B149,#REF!,13,FALSE),"")/30))</f>
        <v>#VALUE!</v>
      </c>
      <c r="KU161" s="37" t="e">
        <f>IF(AND(KU160&lt;&gt;0,KT160&lt;&gt;0),KU160-KT160,(IFERROR(VLOOKUP($B149,#REF!,13,FALSE),"")/30))</f>
        <v>#VALUE!</v>
      </c>
      <c r="KV161" s="37" t="e">
        <f>IF(AND(KV160&lt;&gt;0,KU160&lt;&gt;0),KV160-KU160,(IFERROR(VLOOKUP($B149,#REF!,13,FALSE),"")/30))</f>
        <v>#VALUE!</v>
      </c>
      <c r="KW161" s="37" t="e">
        <f>IF(AND(KW160&lt;&gt;0,KV160&lt;&gt;0),KW160-KV160,(IFERROR(VLOOKUP($B149,#REF!,13,FALSE),"")/30))</f>
        <v>#VALUE!</v>
      </c>
      <c r="KX161" s="37" t="e">
        <f>IF(AND(KX160&lt;&gt;0,KW160&lt;&gt;0),KX160-KW160,(IFERROR(VLOOKUP($B149,#REF!,13,FALSE),"")/30))</f>
        <v>#VALUE!</v>
      </c>
      <c r="KY161" s="37" t="e">
        <f>IF(AND(KY160&lt;&gt;0,KX160&lt;&gt;0),KY160-KX160,(IFERROR(VLOOKUP($B149,#REF!,13,FALSE),"")/30))</f>
        <v>#VALUE!</v>
      </c>
      <c r="KZ161" s="37" t="e">
        <f>IF(AND(KZ160&lt;&gt;0,KY160&lt;&gt;0),KZ160-KY160,(IFERROR(VLOOKUP($B149,#REF!,13,FALSE),"")/30))</f>
        <v>#VALUE!</v>
      </c>
      <c r="LA161" s="37" t="e">
        <f>IF(AND(LA160&lt;&gt;0,KZ160&lt;&gt;0),LA160-KZ160,(IFERROR(VLOOKUP($B149,#REF!,14,FALSE),"")/30))</f>
        <v>#VALUE!</v>
      </c>
      <c r="LB161" s="37" t="e">
        <f>IF(AND(LB160&lt;&gt;0,LA160&lt;&gt;0),LB160-LA160,(IFERROR(VLOOKUP($B149,#REF!,14,FALSE),"")/30))</f>
        <v>#VALUE!</v>
      </c>
      <c r="LC161" s="37" t="e">
        <f>IF(AND(LC160&lt;&gt;0,LB160&lt;&gt;0),LC160-LB160,(IFERROR(VLOOKUP($B149,#REF!,14,FALSE),"")/30))</f>
        <v>#VALUE!</v>
      </c>
      <c r="LD161" s="37" t="e">
        <f>IF(AND(LD160&lt;&gt;0,LC160&lt;&gt;0),LD160-LC160,(IFERROR(VLOOKUP($B149,#REF!,14,FALSE),"")/30))</f>
        <v>#VALUE!</v>
      </c>
      <c r="LE161" s="37" t="e">
        <f>IF(AND(LE160&lt;&gt;0,LD160&lt;&gt;0),LE160-LD160,(IFERROR(VLOOKUP($B149,#REF!,14,FALSE),"")/30))</f>
        <v>#VALUE!</v>
      </c>
      <c r="LF161" s="37" t="e">
        <f>IF(AND(LF160&lt;&gt;0,LE160&lt;&gt;0),LF160-LE160,(IFERROR(VLOOKUP($B149,#REF!,14,FALSE),"")/30))</f>
        <v>#VALUE!</v>
      </c>
      <c r="LG161" s="37" t="e">
        <f>IF(AND(LG160&lt;&gt;0,LF160&lt;&gt;0),LG160-LF160,(IFERROR(VLOOKUP($B149,#REF!,14,FALSE),"")/30))</f>
        <v>#VALUE!</v>
      </c>
      <c r="LH161" s="37" t="e">
        <f>IF(AND(LH160&lt;&gt;0,LG160&lt;&gt;0),LH160-LG160,(IFERROR(VLOOKUP($B149,#REF!,14,FALSE),"")/30))</f>
        <v>#VALUE!</v>
      </c>
      <c r="LI161" s="37" t="e">
        <f>IF(AND(LI160&lt;&gt;0,LH160&lt;&gt;0),LI160-LH160,(IFERROR(VLOOKUP($B149,#REF!,14,FALSE),"")/30))</f>
        <v>#VALUE!</v>
      </c>
      <c r="LJ161" s="37" t="e">
        <f>IF(AND(LJ160&lt;&gt;0,LI160&lt;&gt;0),LJ160-LI160,(IFERROR(VLOOKUP($B149,#REF!,14,FALSE),"")/30))</f>
        <v>#VALUE!</v>
      </c>
      <c r="LK161" s="37" t="e">
        <f>IF(AND(LK160&lt;&gt;0,LJ160&lt;&gt;0),LK160-LJ160,(IFERROR(VLOOKUP($B149,#REF!,14,FALSE),"")/30))</f>
        <v>#VALUE!</v>
      </c>
      <c r="LL161" s="37" t="e">
        <f>IF(AND(LL160&lt;&gt;0,LK160&lt;&gt;0),LL160-LK160,(IFERROR(VLOOKUP($B149,#REF!,14,FALSE),"")/30))</f>
        <v>#VALUE!</v>
      </c>
      <c r="LM161" s="37" t="e">
        <f>IF(AND(LM160&lt;&gt;0,LL160&lt;&gt;0),LM160-LL160,(IFERROR(VLOOKUP($B149,#REF!,14,FALSE),"")/30))</f>
        <v>#VALUE!</v>
      </c>
      <c r="LN161" s="37" t="e">
        <f>IF(AND(LN160&lt;&gt;0,LM160&lt;&gt;0),LN160-LM160,(IFERROR(VLOOKUP($B149,#REF!,14,FALSE),"")/30))</f>
        <v>#VALUE!</v>
      </c>
      <c r="LO161" s="37" t="e">
        <f>IF(AND(LO160&lt;&gt;0,LN160&lt;&gt;0),LO160-LN160,(IFERROR(VLOOKUP($B149,#REF!,14,FALSE),"")/30))</f>
        <v>#VALUE!</v>
      </c>
      <c r="LP161" s="37" t="e">
        <f>IF(AND(LP160&lt;&gt;0,LO160&lt;&gt;0),LP160-LO160,(IFERROR(VLOOKUP($B149,#REF!,14,FALSE),"")/30))</f>
        <v>#VALUE!</v>
      </c>
      <c r="LQ161" s="37" t="e">
        <f>IF(AND(LQ160&lt;&gt;0,LP160&lt;&gt;0),LQ160-LP160,(IFERROR(VLOOKUP($B149,#REF!,14,FALSE),"")/30))</f>
        <v>#VALUE!</v>
      </c>
      <c r="LR161" s="37" t="e">
        <f>IF(AND(LR160&lt;&gt;0,LQ160&lt;&gt;0),LR160-LQ160,(IFERROR(VLOOKUP($B149,#REF!,14,FALSE),"")/30))</f>
        <v>#VALUE!</v>
      </c>
      <c r="LS161" s="37" t="e">
        <f>IF(AND(LS160&lt;&gt;0,LR160&lt;&gt;0),LS160-LR160,(IFERROR(VLOOKUP($B149,#REF!,14,FALSE),"")/30))</f>
        <v>#VALUE!</v>
      </c>
      <c r="LT161" s="37" t="e">
        <f>IF(AND(LT160&lt;&gt;0,LS160&lt;&gt;0),LT160-LS160,(IFERROR(VLOOKUP($B149,#REF!,14,FALSE),"")/30))</f>
        <v>#VALUE!</v>
      </c>
      <c r="LU161" s="37" t="e">
        <f>IF(AND(LU160&lt;&gt;0,LT160&lt;&gt;0),LU160-LT160,(IFERROR(VLOOKUP($B149,#REF!,14,FALSE),"")/30))</f>
        <v>#VALUE!</v>
      </c>
      <c r="LV161" s="37" t="e">
        <f>IF(AND(LV160&lt;&gt;0,LU160&lt;&gt;0),LV160-LU160,(IFERROR(VLOOKUP($B149,#REF!,14,FALSE),"")/30))</f>
        <v>#VALUE!</v>
      </c>
      <c r="LW161" s="37" t="e">
        <f>IF(AND(LW160&lt;&gt;0,LV160&lt;&gt;0),LW160-LV160,(IFERROR(VLOOKUP($B149,#REF!,14,FALSE),"")/30))</f>
        <v>#VALUE!</v>
      </c>
      <c r="LX161" s="37" t="e">
        <f>IF(AND(LX160&lt;&gt;0,LW160&lt;&gt;0),LX160-LW160,(IFERROR(VLOOKUP($B149,#REF!,14,FALSE),"")/30))</f>
        <v>#VALUE!</v>
      </c>
      <c r="LY161" s="37" t="e">
        <f>IF(AND(LY160&lt;&gt;0,LX160&lt;&gt;0),LY160-LX160,(IFERROR(VLOOKUP($B149,#REF!,14,FALSE),"")/30))</f>
        <v>#VALUE!</v>
      </c>
      <c r="LZ161" s="37" t="e">
        <f>IF(AND(LZ160&lt;&gt;0,LY160&lt;&gt;0),LZ160-LY160,(IFERROR(VLOOKUP($B149,#REF!,14,FALSE),"")/30))</f>
        <v>#VALUE!</v>
      </c>
      <c r="MA161" s="37" t="e">
        <f>IF(AND(MA160&lt;&gt;0,LZ160&lt;&gt;0),MA160-LZ160,(IFERROR(VLOOKUP($B149,#REF!,14,FALSE),"")/30))</f>
        <v>#VALUE!</v>
      </c>
      <c r="MB161" s="37" t="e">
        <f>IF(AND(MB160&lt;&gt;0,MA160&lt;&gt;0),MB160-MA160,(IFERROR(VLOOKUP($B149,#REF!,14,FALSE),"")/30))</f>
        <v>#VALUE!</v>
      </c>
      <c r="MC161" s="37" t="e">
        <f>IF(AND(MC160&lt;&gt;0,MB160&lt;&gt;0),MC160-MB160,(IFERROR(VLOOKUP($B149,#REF!,14,FALSE),"")/30))</f>
        <v>#VALUE!</v>
      </c>
      <c r="MD161" s="37" t="e">
        <f>IF(AND(MD160&lt;&gt;0,MC160&lt;&gt;0),MD160-MC160,(IFERROR(VLOOKUP($B149,#REF!,14,FALSE),"")/30))</f>
        <v>#VALUE!</v>
      </c>
      <c r="ME161" s="37" t="e">
        <f>IF(AND(ME160&lt;&gt;0,MD160&lt;&gt;0),ME160-MD160,(IFERROR(VLOOKUP($B149,#REF!,15,FALSE),"")/30))</f>
        <v>#VALUE!</v>
      </c>
      <c r="MF161" s="37" t="e">
        <f>IF(AND(MF160&lt;&gt;0,ME160&lt;&gt;0),MF160-ME160,(IFERROR(VLOOKUP($B149,#REF!,15,FALSE),"")/30))</f>
        <v>#VALUE!</v>
      </c>
      <c r="MG161" s="37" t="e">
        <f>IF(AND(MG160&lt;&gt;0,MF160&lt;&gt;0),MG160-MF160,(IFERROR(VLOOKUP($B149,#REF!,15,FALSE),"")/30))</f>
        <v>#VALUE!</v>
      </c>
      <c r="MH161" s="37" t="e">
        <f>IF(AND(MH160&lt;&gt;0,MG160&lt;&gt;0),MH160-MG160,(IFERROR(VLOOKUP($B149,#REF!,15,FALSE),"")/30))</f>
        <v>#VALUE!</v>
      </c>
      <c r="MI161" s="37" t="e">
        <f>IF(AND(MI160&lt;&gt;0,MH160&lt;&gt;0),MI160-MH160,(IFERROR(VLOOKUP($B149,#REF!,15,FALSE),"")/30))</f>
        <v>#VALUE!</v>
      </c>
      <c r="MJ161" s="37" t="e">
        <f>IF(AND(MJ160&lt;&gt;0,MI160&lt;&gt;0),MJ160-MI160,(IFERROR(VLOOKUP($B149,#REF!,15,FALSE),"")/30))</f>
        <v>#VALUE!</v>
      </c>
      <c r="MK161" s="37" t="e">
        <f>IF(AND(MK160&lt;&gt;0,MJ160&lt;&gt;0),MK160-MJ160,(IFERROR(VLOOKUP($B149,#REF!,15,FALSE),"")/30))</f>
        <v>#VALUE!</v>
      </c>
      <c r="ML161" s="37" t="e">
        <f>IF(AND(ML160&lt;&gt;0,MK160&lt;&gt;0),ML160-MK160,(IFERROR(VLOOKUP($B149,#REF!,15,FALSE),"")/30))</f>
        <v>#VALUE!</v>
      </c>
      <c r="MM161" s="37" t="e">
        <f>IF(AND(MM160&lt;&gt;0,ML160&lt;&gt;0),MM160-ML160,(IFERROR(VLOOKUP($B149,#REF!,15,FALSE),"")/30))</f>
        <v>#VALUE!</v>
      </c>
      <c r="MN161" s="37" t="e">
        <f>IF(AND(MN160&lt;&gt;0,MM160&lt;&gt;0),MN160-MM160,(IFERROR(VLOOKUP($B149,#REF!,15,FALSE),"")/30))</f>
        <v>#VALUE!</v>
      </c>
      <c r="MO161" s="37" t="e">
        <f>IF(AND(MO160&lt;&gt;0,MN160&lt;&gt;0),MO160-MN160,(IFERROR(VLOOKUP($B149,#REF!,15,FALSE),"")/30))</f>
        <v>#VALUE!</v>
      </c>
      <c r="MP161" s="37" t="e">
        <f>IF(AND(MP160&lt;&gt;0,MO160&lt;&gt;0),MP160-MO160,(IFERROR(VLOOKUP($B149,#REF!,15,FALSE),"")/30))</f>
        <v>#VALUE!</v>
      </c>
      <c r="MQ161" s="37" t="e">
        <f>IF(AND(MQ160&lt;&gt;0,MP160&lt;&gt;0),MQ160-MP160,(IFERROR(VLOOKUP($B149,#REF!,15,FALSE),"")/30))</f>
        <v>#VALUE!</v>
      </c>
      <c r="MR161" s="37" t="e">
        <f>IF(AND(MR160&lt;&gt;0,MQ160&lt;&gt;0),MR160-MQ160,(IFERROR(VLOOKUP($B149,#REF!,15,FALSE),"")/30))</f>
        <v>#VALUE!</v>
      </c>
      <c r="MS161" s="37" t="e">
        <f>IF(AND(MS160&lt;&gt;0,MR160&lt;&gt;0),MS160-MR160,(IFERROR(VLOOKUP($B149,#REF!,15,FALSE),"")/30))</f>
        <v>#VALUE!</v>
      </c>
      <c r="MT161" s="37" t="e">
        <f>IF(AND(MT160&lt;&gt;0,MS160&lt;&gt;0),MT160-MS160,(IFERROR(VLOOKUP($B149,#REF!,15,FALSE),"")/30))</f>
        <v>#VALUE!</v>
      </c>
      <c r="MU161" s="37" t="e">
        <f>IF(AND(MU160&lt;&gt;0,MT160&lt;&gt;0),MU160-MT160,(IFERROR(VLOOKUP($B149,#REF!,15,FALSE),"")/30))</f>
        <v>#VALUE!</v>
      </c>
      <c r="MV161" s="37" t="e">
        <f>IF(AND(MV160&lt;&gt;0,MU160&lt;&gt;0),MV160-MU160,(IFERROR(VLOOKUP($B149,#REF!,15,FALSE),"")/30))</f>
        <v>#VALUE!</v>
      </c>
      <c r="MW161" s="37" t="e">
        <f>IF(AND(MW160&lt;&gt;0,MV160&lt;&gt;0),MW160-MV160,(IFERROR(VLOOKUP($B149,#REF!,15,FALSE),"")/30))</f>
        <v>#VALUE!</v>
      </c>
      <c r="MX161" s="37" t="e">
        <f>IF(AND(MX160&lt;&gt;0,MW160&lt;&gt;0),MX160-MW160,(IFERROR(VLOOKUP($B149,#REF!,15,FALSE),"")/30))</f>
        <v>#VALUE!</v>
      </c>
      <c r="MY161" s="37" t="e">
        <f>IF(AND(MY160&lt;&gt;0,MX160&lt;&gt;0),MY160-MX160,(IFERROR(VLOOKUP($B149,#REF!,15,FALSE),"")/30))</f>
        <v>#VALUE!</v>
      </c>
      <c r="MZ161" s="37" t="e">
        <f>IF(AND(MZ160&lt;&gt;0,MY160&lt;&gt;0),MZ160-MY160,(IFERROR(VLOOKUP($B149,#REF!,15,FALSE),"")/30))</f>
        <v>#VALUE!</v>
      </c>
      <c r="NA161" s="37" t="e">
        <f>IF(AND(NA160&lt;&gt;0,MZ160&lt;&gt;0),NA160-MZ160,(IFERROR(VLOOKUP($B149,#REF!,15,FALSE),"")/30))</f>
        <v>#VALUE!</v>
      </c>
      <c r="NB161" s="37" t="e">
        <f>IF(AND(NB160&lt;&gt;0,NA160&lt;&gt;0),NB160-NA160,(IFERROR(VLOOKUP($B149,#REF!,15,FALSE),"")/30))</f>
        <v>#VALUE!</v>
      </c>
      <c r="NC161" s="37" t="e">
        <f>IF(AND(NC160&lt;&gt;0,NB160&lt;&gt;0),NC160-NB160,(IFERROR(VLOOKUP($B149,#REF!,15,FALSE),"")/30))</f>
        <v>#VALUE!</v>
      </c>
      <c r="ND161" s="37" t="e">
        <f>IF(AND(ND160&lt;&gt;0,NC160&lt;&gt;0),ND160-NC160,(IFERROR(VLOOKUP($B149,#REF!,15,FALSE),"")/30))</f>
        <v>#VALUE!</v>
      </c>
      <c r="NE161" s="37" t="e">
        <f>IF(AND(NE160&lt;&gt;0,ND160&lt;&gt;0),NE160-ND160,(IFERROR(VLOOKUP($B149,#REF!,15,FALSE),"")/30))</f>
        <v>#VALUE!</v>
      </c>
      <c r="NF161" s="37" t="e">
        <f>IF(AND(NF160&lt;&gt;0,NE160&lt;&gt;0),NF160-NE160,(IFERROR(VLOOKUP($B149,#REF!,15,FALSE),"")/30))</f>
        <v>#VALUE!</v>
      </c>
      <c r="NG161" s="37" t="e">
        <f>IF(AND(NG160&lt;&gt;0,NF160&lt;&gt;0),NG160-NF160,(IFERROR(VLOOKUP($B149,#REF!,15,FALSE),"")/30))</f>
        <v>#VALUE!</v>
      </c>
      <c r="NH161" s="37" t="e">
        <f>IF(AND(NH160&lt;&gt;0,NG160&lt;&gt;0),NH160-NG160,(IFERROR(VLOOKUP($B149,#REF!,15,FALSE),"")/30))</f>
        <v>#VALUE!</v>
      </c>
      <c r="NI161" s="37" t="e">
        <f>IF(AND(NI160&lt;&gt;0,NH160&lt;&gt;0),NI160-NH160,(IFERROR(VLOOKUP($B149,#REF!,15,FALSE),"")/30))</f>
        <v>#VALUE!</v>
      </c>
    </row>
    <row r="162" spans="1:373" s="39" customFormat="1" ht="15" thickBot="1" x14ac:dyDescent="0.25">
      <c r="A162" s="19" t="str">
        <f>IFERROR(VLOOKUP(B162,#REF!,2,FALSE)," ")</f>
        <v xml:space="preserve"> </v>
      </c>
      <c r="B162" s="20">
        <v>71201</v>
      </c>
      <c r="C162" s="1053" t="str">
        <f>IFERROR(VLOOKUP(B162,Claves!A:G,4,FALSE)," ")</f>
        <v>PRL KOT PTYRS LAR 80X12</v>
      </c>
      <c r="D162" s="1053"/>
      <c r="E162" s="1053"/>
      <c r="F162" s="1054"/>
      <c r="G162" s="81">
        <v>250.91428571428574</v>
      </c>
      <c r="H162" s="28">
        <f t="shared" ref="H162:BT162" si="216">H173/H$4</f>
        <v>0</v>
      </c>
      <c r="I162" s="28">
        <f t="shared" si="216"/>
        <v>0</v>
      </c>
      <c r="J162" s="28">
        <f t="shared" si="216"/>
        <v>44.800000000000004</v>
      </c>
      <c r="K162" s="28">
        <f t="shared" si="216"/>
        <v>135.19999999999999</v>
      </c>
      <c r="L162" s="28">
        <f t="shared" si="216"/>
        <v>175.35999999999999</v>
      </c>
      <c r="M162" s="28">
        <f t="shared" si="216"/>
        <v>147.46666666666667</v>
      </c>
      <c r="N162" s="28">
        <f t="shared" si="216"/>
        <v>157.94285714285712</v>
      </c>
      <c r="O162" s="28">
        <f t="shared" si="216"/>
        <v>0</v>
      </c>
      <c r="P162" s="28">
        <f t="shared" si="216"/>
        <v>0</v>
      </c>
      <c r="Q162" s="28">
        <f t="shared" si="216"/>
        <v>145.28</v>
      </c>
      <c r="R162" s="28">
        <f t="shared" si="216"/>
        <v>134.69090909090912</v>
      </c>
      <c r="S162" s="28">
        <f t="shared" si="216"/>
        <v>150.66666666666666</v>
      </c>
      <c r="T162" s="28">
        <f t="shared" si="216"/>
        <v>144.61538461538461</v>
      </c>
      <c r="U162" s="28">
        <f t="shared" si="216"/>
        <v>143.08571428571426</v>
      </c>
      <c r="V162" s="28">
        <f t="shared" si="216"/>
        <v>0</v>
      </c>
      <c r="W162" s="28">
        <f t="shared" si="216"/>
        <v>0</v>
      </c>
      <c r="X162" s="28">
        <f t="shared" si="216"/>
        <v>125.36470588235294</v>
      </c>
      <c r="Y162" s="28">
        <f t="shared" si="216"/>
        <v>141.15555555555557</v>
      </c>
      <c r="Z162" s="28">
        <f t="shared" si="216"/>
        <v>147.1157894736842</v>
      </c>
      <c r="AA162" s="28">
        <f t="shared" si="216"/>
        <v>139.76</v>
      </c>
      <c r="AB162" s="28">
        <f t="shared" si="216"/>
        <v>153.9809523809524</v>
      </c>
      <c r="AC162" s="28">
        <f t="shared" si="216"/>
        <v>0</v>
      </c>
      <c r="AD162" s="28">
        <f t="shared" si="216"/>
        <v>0</v>
      </c>
      <c r="AE162" s="28">
        <f t="shared" si="216"/>
        <v>139.86666666666665</v>
      </c>
      <c r="AF162" s="28">
        <f t="shared" si="216"/>
        <v>163.64799999999997</v>
      </c>
      <c r="AG162" s="28">
        <f t="shared" si="216"/>
        <v>167.07692307692307</v>
      </c>
      <c r="AH162" s="28">
        <f t="shared" si="216"/>
        <v>159.05185185185186</v>
      </c>
      <c r="AI162" s="28">
        <f t="shared" si="216"/>
        <v>0</v>
      </c>
      <c r="AJ162" s="28">
        <f t="shared" si="216"/>
        <v>0</v>
      </c>
      <c r="AK162" s="28">
        <f t="shared" si="216"/>
        <v>0</v>
      </c>
      <c r="AL162" s="28">
        <f t="shared" si="216"/>
        <v>150.96774193548384</v>
      </c>
      <c r="AM162" s="28">
        <f t="shared" si="216"/>
        <v>5254.4</v>
      </c>
      <c r="AN162" s="28">
        <f t="shared" si="216"/>
        <v>35.199999999999996</v>
      </c>
      <c r="AO162" s="28">
        <f t="shared" si="216"/>
        <v>23.466666666666665</v>
      </c>
      <c r="AP162" s="28">
        <f t="shared" si="216"/>
        <v>81.599999999999994</v>
      </c>
      <c r="AQ162" s="28">
        <f t="shared" si="216"/>
        <v>0</v>
      </c>
      <c r="AR162" s="28">
        <f t="shared" si="216"/>
        <v>0</v>
      </c>
      <c r="AS162" s="28">
        <f t="shared" si="216"/>
        <v>0</v>
      </c>
      <c r="AT162" s="28">
        <f t="shared" si="216"/>
        <v>92.6</v>
      </c>
      <c r="AU162" s="28">
        <f t="shared" si="216"/>
        <v>123.91111111111111</v>
      </c>
      <c r="AV162" s="28">
        <f t="shared" si="216"/>
        <v>111.52000000000001</v>
      </c>
      <c r="AW162" s="28">
        <f t="shared" si="216"/>
        <v>119.12727272727274</v>
      </c>
      <c r="AX162" s="28">
        <f t="shared" si="216"/>
        <v>0</v>
      </c>
      <c r="AY162" s="28">
        <f t="shared" si="216"/>
        <v>0</v>
      </c>
      <c r="AZ162" s="28">
        <f t="shared" si="216"/>
        <v>96.114285714285728</v>
      </c>
      <c r="BA162" s="28">
        <f t="shared" si="216"/>
        <v>122.55999999999999</v>
      </c>
      <c r="BB162" s="28">
        <f t="shared" si="216"/>
        <v>125.6</v>
      </c>
      <c r="BC162" s="28">
        <f t="shared" si="216"/>
        <v>118.21176470588235</v>
      </c>
      <c r="BD162" s="28">
        <f t="shared" si="216"/>
        <v>124.97777777777777</v>
      </c>
      <c r="BE162" s="28">
        <f t="shared" si="216"/>
        <v>0</v>
      </c>
      <c r="BF162" s="28">
        <f t="shared" si="216"/>
        <v>0</v>
      </c>
      <c r="BG162" s="28">
        <f t="shared" si="216"/>
        <v>108.19047619047619</v>
      </c>
      <c r="BH162" s="28">
        <f t="shared" si="216"/>
        <v>134.90909090909091</v>
      </c>
      <c r="BI162" s="28">
        <f t="shared" si="216"/>
        <v>133.42608695652174</v>
      </c>
      <c r="BJ162" s="28">
        <f t="shared" si="216"/>
        <v>140.33333333333334</v>
      </c>
      <c r="BK162" s="28">
        <f t="shared" si="216"/>
        <v>148.92799999999997</v>
      </c>
      <c r="BL162" s="28">
        <f t="shared" si="216"/>
        <v>0</v>
      </c>
      <c r="BM162" s="28">
        <f t="shared" si="216"/>
        <v>0</v>
      </c>
      <c r="BN162" s="28">
        <f>BN173/BN$4</f>
        <v>140.11428571428573</v>
      </c>
      <c r="BO162" s="28">
        <f t="shared" si="216"/>
        <v>135.28275862068966</v>
      </c>
      <c r="BP162" s="28">
        <f t="shared" si="216"/>
        <v>5276.7999999999993</v>
      </c>
      <c r="BQ162" s="28">
        <f t="shared" si="216"/>
        <v>248.8</v>
      </c>
      <c r="BR162" s="28">
        <f t="shared" si="216"/>
        <v>165.86666666666667</v>
      </c>
      <c r="BS162" s="28">
        <f t="shared" si="216"/>
        <v>206</v>
      </c>
      <c r="BT162" s="28">
        <f t="shared" si="216"/>
        <v>0</v>
      </c>
      <c r="BU162" s="28">
        <f t="shared" ref="BU162:EF162" si="217">BU173/BU$4</f>
        <v>0</v>
      </c>
      <c r="BV162" s="28">
        <f t="shared" si="217"/>
        <v>141.71428571428572</v>
      </c>
      <c r="BW162" s="28">
        <f t="shared" si="217"/>
        <v>236</v>
      </c>
      <c r="BX162" s="28">
        <f t="shared" si="217"/>
        <v>270.39999999999998</v>
      </c>
      <c r="BY162" s="28">
        <f t="shared" si="217"/>
        <v>252.32</v>
      </c>
      <c r="BZ162" s="28">
        <f t="shared" si="217"/>
        <v>270.10909090909092</v>
      </c>
      <c r="CA162" s="28">
        <f t="shared" si="217"/>
        <v>0</v>
      </c>
      <c r="CB162" s="28">
        <f t="shared" si="217"/>
        <v>0</v>
      </c>
      <c r="CC162" s="28">
        <f t="shared" si="217"/>
        <v>215.77142857142863</v>
      </c>
      <c r="CD162" s="28">
        <f t="shared" si="217"/>
        <v>245.33333333333334</v>
      </c>
      <c r="CE162" s="28">
        <f t="shared" si="217"/>
        <v>246</v>
      </c>
      <c r="CF162" s="28">
        <f t="shared" si="217"/>
        <v>255.43529411764703</v>
      </c>
      <c r="CG162" s="28">
        <f t="shared" si="217"/>
        <v>255.28888888888892</v>
      </c>
      <c r="CH162" s="28">
        <f t="shared" si="217"/>
        <v>0</v>
      </c>
      <c r="CI162" s="28">
        <f t="shared" si="217"/>
        <v>0</v>
      </c>
      <c r="CJ162" s="28">
        <f t="shared" si="217"/>
        <v>222.39999999999998</v>
      </c>
      <c r="CK162" s="28">
        <f t="shared" si="217"/>
        <v>241.81818181818181</v>
      </c>
      <c r="CL162" s="28">
        <f t="shared" si="217"/>
        <v>235.89565217391305</v>
      </c>
      <c r="CM162" s="28">
        <f t="shared" si="217"/>
        <v>235.4666666666667</v>
      </c>
      <c r="CN162" s="28">
        <f t="shared" si="217"/>
        <v>0</v>
      </c>
      <c r="CO162" s="28">
        <f t="shared" si="217"/>
        <v>0</v>
      </c>
      <c r="CP162" s="28">
        <f t="shared" si="217"/>
        <v>0</v>
      </c>
      <c r="CQ162" s="28">
        <f t="shared" si="217"/>
        <v>0</v>
      </c>
      <c r="CR162" s="28">
        <f t="shared" si="217"/>
        <v>0</v>
      </c>
      <c r="CS162" s="28">
        <f t="shared" si="217"/>
        <v>0</v>
      </c>
      <c r="CT162" s="28">
        <f t="shared" si="217"/>
        <v>150.65806451612903</v>
      </c>
      <c r="CU162" s="28">
        <f t="shared" si="217"/>
        <v>0</v>
      </c>
      <c r="CV162" s="28">
        <f t="shared" si="217"/>
        <v>0</v>
      </c>
      <c r="CW162" s="28">
        <f t="shared" si="217"/>
        <v>0</v>
      </c>
      <c r="CX162" s="28">
        <f t="shared" si="217"/>
        <v>0</v>
      </c>
      <c r="CY162" s="28">
        <f t="shared" si="217"/>
        <v>0</v>
      </c>
      <c r="CZ162" s="28">
        <f t="shared" si="217"/>
        <v>0</v>
      </c>
      <c r="DA162" s="28">
        <f t="shared" si="217"/>
        <v>0</v>
      </c>
      <c r="DB162" s="28">
        <f t="shared" si="217"/>
        <v>0</v>
      </c>
      <c r="DC162" s="28">
        <f t="shared" si="217"/>
        <v>0</v>
      </c>
      <c r="DD162" s="28">
        <f t="shared" si="217"/>
        <v>0</v>
      </c>
      <c r="DE162" s="28">
        <f t="shared" si="217"/>
        <v>0</v>
      </c>
      <c r="DF162" s="28">
        <f t="shared" si="217"/>
        <v>0</v>
      </c>
      <c r="DG162" s="28">
        <f t="shared" si="217"/>
        <v>0</v>
      </c>
      <c r="DH162" s="28">
        <f t="shared" si="217"/>
        <v>0</v>
      </c>
      <c r="DI162" s="28">
        <f t="shared" si="217"/>
        <v>0</v>
      </c>
      <c r="DJ162" s="28">
        <f t="shared" si="217"/>
        <v>0</v>
      </c>
      <c r="DK162" s="28">
        <f t="shared" si="217"/>
        <v>0</v>
      </c>
      <c r="DL162" s="28">
        <f t="shared" si="217"/>
        <v>0</v>
      </c>
      <c r="DM162" s="28">
        <f t="shared" si="217"/>
        <v>0</v>
      </c>
      <c r="DN162" s="28">
        <f t="shared" si="217"/>
        <v>0</v>
      </c>
      <c r="DO162" s="28">
        <f t="shared" si="217"/>
        <v>0</v>
      </c>
      <c r="DP162" s="28">
        <f t="shared" si="217"/>
        <v>0</v>
      </c>
      <c r="DQ162" s="28">
        <f t="shared" si="217"/>
        <v>0</v>
      </c>
      <c r="DR162" s="28">
        <f t="shared" si="217"/>
        <v>0</v>
      </c>
      <c r="DS162" s="28">
        <f t="shared" si="217"/>
        <v>0</v>
      </c>
      <c r="DT162" s="28">
        <f t="shared" si="217"/>
        <v>0</v>
      </c>
      <c r="DU162" s="28">
        <f t="shared" si="217"/>
        <v>0</v>
      </c>
      <c r="DV162" s="28">
        <f t="shared" si="217"/>
        <v>0</v>
      </c>
      <c r="DW162" s="28">
        <f t="shared" si="217"/>
        <v>0</v>
      </c>
      <c r="DX162" s="28">
        <f t="shared" si="217"/>
        <v>0</v>
      </c>
      <c r="DY162" s="28">
        <f t="shared" si="217"/>
        <v>0</v>
      </c>
      <c r="DZ162" s="28">
        <f t="shared" si="217"/>
        <v>0</v>
      </c>
      <c r="EA162" s="28">
        <f t="shared" si="217"/>
        <v>0</v>
      </c>
      <c r="EB162" s="28">
        <f t="shared" si="217"/>
        <v>0</v>
      </c>
      <c r="EC162" s="28">
        <f t="shared" si="217"/>
        <v>0</v>
      </c>
      <c r="ED162" s="28">
        <f t="shared" si="217"/>
        <v>0</v>
      </c>
      <c r="EE162" s="28">
        <f t="shared" si="217"/>
        <v>0</v>
      </c>
      <c r="EF162" s="28">
        <f t="shared" si="217"/>
        <v>0</v>
      </c>
      <c r="EG162" s="28">
        <f t="shared" ref="EG162:GR162" si="218">EG173/EG$4</f>
        <v>0</v>
      </c>
      <c r="EH162" s="28">
        <f t="shared" si="218"/>
        <v>0</v>
      </c>
      <c r="EI162" s="28">
        <f t="shared" si="218"/>
        <v>0</v>
      </c>
      <c r="EJ162" s="28">
        <f t="shared" si="218"/>
        <v>0</v>
      </c>
      <c r="EK162" s="28">
        <f t="shared" si="218"/>
        <v>0</v>
      </c>
      <c r="EL162" s="28">
        <f t="shared" si="218"/>
        <v>0</v>
      </c>
      <c r="EM162" s="28">
        <f t="shared" si="218"/>
        <v>0</v>
      </c>
      <c r="EN162" s="28">
        <f t="shared" si="218"/>
        <v>0</v>
      </c>
      <c r="EO162" s="28">
        <f t="shared" si="218"/>
        <v>0</v>
      </c>
      <c r="EP162" s="28">
        <f t="shared" si="218"/>
        <v>0</v>
      </c>
      <c r="EQ162" s="28">
        <f t="shared" si="218"/>
        <v>0</v>
      </c>
      <c r="ER162" s="28">
        <f t="shared" si="218"/>
        <v>0</v>
      </c>
      <c r="ES162" s="28">
        <f t="shared" si="218"/>
        <v>0</v>
      </c>
      <c r="ET162" s="28">
        <f t="shared" si="218"/>
        <v>0</v>
      </c>
      <c r="EU162" s="28">
        <f t="shared" si="218"/>
        <v>0</v>
      </c>
      <c r="EV162" s="28">
        <f t="shared" si="218"/>
        <v>0</v>
      </c>
      <c r="EW162" s="28">
        <f t="shared" si="218"/>
        <v>0</v>
      </c>
      <c r="EX162" s="28">
        <f t="shared" si="218"/>
        <v>0</v>
      </c>
      <c r="EY162" s="28">
        <f t="shared" si="218"/>
        <v>0</v>
      </c>
      <c r="EZ162" s="28">
        <f t="shared" si="218"/>
        <v>0</v>
      </c>
      <c r="FA162" s="28">
        <f t="shared" si="218"/>
        <v>0</v>
      </c>
      <c r="FB162" s="28">
        <f t="shared" si="218"/>
        <v>0</v>
      </c>
      <c r="FC162" s="28">
        <f t="shared" si="218"/>
        <v>0</v>
      </c>
      <c r="FD162" s="28">
        <f t="shared" si="218"/>
        <v>0</v>
      </c>
      <c r="FE162" s="28">
        <f t="shared" si="218"/>
        <v>0</v>
      </c>
      <c r="FF162" s="28">
        <f t="shared" si="218"/>
        <v>3666.6666666666665</v>
      </c>
      <c r="FG162" s="28">
        <f t="shared" si="218"/>
        <v>3300</v>
      </c>
      <c r="FH162" s="28">
        <f t="shared" si="218"/>
        <v>2640</v>
      </c>
      <c r="FI162" s="28">
        <f t="shared" si="218"/>
        <v>2200</v>
      </c>
      <c r="FJ162" s="28">
        <f t="shared" si="218"/>
        <v>0</v>
      </c>
      <c r="FK162" s="28">
        <f t="shared" si="218"/>
        <v>0</v>
      </c>
      <c r="FL162" s="28">
        <f t="shared" si="218"/>
        <v>1466.6666666666667</v>
      </c>
      <c r="FM162" s="28">
        <f t="shared" si="218"/>
        <v>0</v>
      </c>
      <c r="FN162" s="28">
        <f t="shared" si="218"/>
        <v>0</v>
      </c>
      <c r="FO162" s="28">
        <f t="shared" si="218"/>
        <v>1100</v>
      </c>
      <c r="FP162" s="28">
        <f t="shared" si="218"/>
        <v>0</v>
      </c>
      <c r="FQ162" s="28">
        <f t="shared" si="218"/>
        <v>942.85714285714289</v>
      </c>
      <c r="FR162" s="28">
        <f t="shared" si="218"/>
        <v>0</v>
      </c>
      <c r="FS162" s="28">
        <f t="shared" si="218"/>
        <v>0</v>
      </c>
      <c r="FT162" s="28">
        <f t="shared" si="218"/>
        <v>0</v>
      </c>
      <c r="FU162" s="28">
        <f t="shared" si="218"/>
        <v>0</v>
      </c>
      <c r="FV162" s="28">
        <f t="shared" si="218"/>
        <v>0</v>
      </c>
      <c r="FW162" s="28">
        <f t="shared" si="218"/>
        <v>0</v>
      </c>
      <c r="FX162" s="28">
        <f t="shared" si="218"/>
        <v>0</v>
      </c>
      <c r="FY162" s="28">
        <f t="shared" si="218"/>
        <v>0</v>
      </c>
      <c r="FZ162" s="28">
        <f t="shared" si="218"/>
        <v>0</v>
      </c>
      <c r="GA162" s="28">
        <f t="shared" si="218"/>
        <v>0</v>
      </c>
      <c r="GB162" s="28">
        <f t="shared" si="218"/>
        <v>0</v>
      </c>
      <c r="GC162" s="28">
        <f t="shared" si="218"/>
        <v>0</v>
      </c>
      <c r="GD162" s="28">
        <f t="shared" si="218"/>
        <v>0</v>
      </c>
      <c r="GE162" s="28">
        <f t="shared" si="218"/>
        <v>0</v>
      </c>
      <c r="GF162" s="28">
        <f t="shared" si="218"/>
        <v>0</v>
      </c>
      <c r="GG162" s="28">
        <f t="shared" si="218"/>
        <v>0</v>
      </c>
      <c r="GH162" s="28">
        <f t="shared" si="218"/>
        <v>0</v>
      </c>
      <c r="GI162" s="28">
        <f t="shared" si="218"/>
        <v>0</v>
      </c>
      <c r="GJ162" s="28">
        <f t="shared" si="218"/>
        <v>0</v>
      </c>
      <c r="GK162" s="28">
        <f t="shared" si="218"/>
        <v>0</v>
      </c>
      <c r="GL162" s="28">
        <f t="shared" si="218"/>
        <v>0</v>
      </c>
      <c r="GM162" s="28">
        <f t="shared" si="218"/>
        <v>0</v>
      </c>
      <c r="GN162" s="28">
        <f t="shared" si="218"/>
        <v>0</v>
      </c>
      <c r="GO162" s="28">
        <f t="shared" si="218"/>
        <v>0</v>
      </c>
      <c r="GP162" s="28">
        <f t="shared" si="218"/>
        <v>0</v>
      </c>
      <c r="GQ162" s="28">
        <f t="shared" si="218"/>
        <v>0</v>
      </c>
      <c r="GR162" s="28">
        <f t="shared" si="218"/>
        <v>0</v>
      </c>
      <c r="GS162" s="28">
        <f t="shared" ref="GS162:JD162" si="219">GS173/GS$4</f>
        <v>0</v>
      </c>
      <c r="GT162" s="28">
        <f t="shared" si="219"/>
        <v>0</v>
      </c>
      <c r="GU162" s="28">
        <f t="shared" si="219"/>
        <v>0</v>
      </c>
      <c r="GV162" s="28">
        <f t="shared" si="219"/>
        <v>0</v>
      </c>
      <c r="GW162" s="28">
        <f t="shared" si="219"/>
        <v>0</v>
      </c>
      <c r="GX162" s="28">
        <f t="shared" si="219"/>
        <v>0</v>
      </c>
      <c r="GY162" s="28">
        <f t="shared" si="219"/>
        <v>0</v>
      </c>
      <c r="GZ162" s="28">
        <f t="shared" si="219"/>
        <v>0</v>
      </c>
      <c r="HA162" s="28">
        <f t="shared" si="219"/>
        <v>0</v>
      </c>
      <c r="HB162" s="28">
        <f t="shared" si="219"/>
        <v>0</v>
      </c>
      <c r="HC162" s="28">
        <f t="shared" si="219"/>
        <v>0</v>
      </c>
      <c r="HD162" s="28">
        <f t="shared" si="219"/>
        <v>0</v>
      </c>
      <c r="HE162" s="28">
        <f t="shared" si="219"/>
        <v>0</v>
      </c>
      <c r="HF162" s="28">
        <f t="shared" si="219"/>
        <v>0</v>
      </c>
      <c r="HG162" s="28">
        <f t="shared" si="219"/>
        <v>0</v>
      </c>
      <c r="HH162" s="28">
        <f t="shared" si="219"/>
        <v>0</v>
      </c>
      <c r="HI162" s="28">
        <f t="shared" si="219"/>
        <v>0</v>
      </c>
      <c r="HJ162" s="28">
        <f t="shared" si="219"/>
        <v>0</v>
      </c>
      <c r="HK162" s="28">
        <f t="shared" si="219"/>
        <v>0</v>
      </c>
      <c r="HL162" s="28">
        <f t="shared" si="219"/>
        <v>0</v>
      </c>
      <c r="HM162" s="28">
        <f t="shared" si="219"/>
        <v>0</v>
      </c>
      <c r="HN162" s="28">
        <f t="shared" si="219"/>
        <v>0</v>
      </c>
      <c r="HO162" s="28">
        <f t="shared" si="219"/>
        <v>0</v>
      </c>
      <c r="HP162" s="28">
        <f t="shared" si="219"/>
        <v>0</v>
      </c>
      <c r="HQ162" s="28">
        <f t="shared" si="219"/>
        <v>0</v>
      </c>
      <c r="HR162" s="28">
        <f t="shared" si="219"/>
        <v>0</v>
      </c>
      <c r="HS162" s="28">
        <f t="shared" si="219"/>
        <v>0</v>
      </c>
      <c r="HT162" s="28">
        <f t="shared" si="219"/>
        <v>0</v>
      </c>
      <c r="HU162" s="28">
        <f t="shared" si="219"/>
        <v>0</v>
      </c>
      <c r="HV162" s="28">
        <f t="shared" si="219"/>
        <v>0</v>
      </c>
      <c r="HW162" s="28">
        <f t="shared" si="219"/>
        <v>0</v>
      </c>
      <c r="HX162" s="28">
        <f t="shared" si="219"/>
        <v>0</v>
      </c>
      <c r="HY162" s="28">
        <f t="shared" si="219"/>
        <v>0</v>
      </c>
      <c r="HZ162" s="28">
        <f t="shared" si="219"/>
        <v>0</v>
      </c>
      <c r="IA162" s="28">
        <f t="shared" si="219"/>
        <v>0</v>
      </c>
      <c r="IB162" s="28">
        <f t="shared" si="219"/>
        <v>0</v>
      </c>
      <c r="IC162" s="28">
        <f t="shared" si="219"/>
        <v>0</v>
      </c>
      <c r="ID162" s="28">
        <f t="shared" si="219"/>
        <v>0</v>
      </c>
      <c r="IE162" s="28">
        <f t="shared" si="219"/>
        <v>0</v>
      </c>
      <c r="IF162" s="28">
        <f t="shared" si="219"/>
        <v>0</v>
      </c>
      <c r="IG162" s="28">
        <f t="shared" si="219"/>
        <v>0</v>
      </c>
      <c r="IH162" s="28">
        <f t="shared" si="219"/>
        <v>0</v>
      </c>
      <c r="II162" s="28">
        <f t="shared" si="219"/>
        <v>0</v>
      </c>
      <c r="IJ162" s="28">
        <f t="shared" si="219"/>
        <v>0</v>
      </c>
      <c r="IK162" s="28">
        <f t="shared" si="219"/>
        <v>0</v>
      </c>
      <c r="IL162" s="28">
        <f t="shared" si="219"/>
        <v>0</v>
      </c>
      <c r="IM162" s="28">
        <f t="shared" si="219"/>
        <v>0</v>
      </c>
      <c r="IN162" s="28">
        <f t="shared" si="219"/>
        <v>0</v>
      </c>
      <c r="IO162" s="28">
        <f t="shared" si="219"/>
        <v>0</v>
      </c>
      <c r="IP162" s="28">
        <f t="shared" si="219"/>
        <v>0</v>
      </c>
      <c r="IQ162" s="28">
        <f t="shared" si="219"/>
        <v>0</v>
      </c>
      <c r="IR162" s="28">
        <f t="shared" si="219"/>
        <v>0</v>
      </c>
      <c r="IS162" s="28">
        <f t="shared" si="219"/>
        <v>0</v>
      </c>
      <c r="IT162" s="28">
        <f t="shared" si="219"/>
        <v>0</v>
      </c>
      <c r="IU162" s="28">
        <f t="shared" si="219"/>
        <v>0</v>
      </c>
      <c r="IV162" s="28">
        <f t="shared" si="219"/>
        <v>0</v>
      </c>
      <c r="IW162" s="28">
        <f t="shared" si="219"/>
        <v>0</v>
      </c>
      <c r="IX162" s="28">
        <f t="shared" si="219"/>
        <v>0</v>
      </c>
      <c r="IY162" s="28">
        <f t="shared" si="219"/>
        <v>0</v>
      </c>
      <c r="IZ162" s="28">
        <f t="shared" si="219"/>
        <v>0</v>
      </c>
      <c r="JA162" s="28">
        <f t="shared" si="219"/>
        <v>0</v>
      </c>
      <c r="JB162" s="28">
        <f t="shared" si="219"/>
        <v>0</v>
      </c>
      <c r="JC162" s="28">
        <f t="shared" si="219"/>
        <v>0</v>
      </c>
      <c r="JD162" s="28">
        <f t="shared" si="219"/>
        <v>0</v>
      </c>
      <c r="JE162" s="28">
        <f t="shared" ref="JE162:LP162" si="220">JE173/JE$4</f>
        <v>0</v>
      </c>
      <c r="JF162" s="28">
        <f t="shared" si="220"/>
        <v>0</v>
      </c>
      <c r="JG162" s="28">
        <f t="shared" si="220"/>
        <v>0</v>
      </c>
      <c r="JH162" s="28">
        <f t="shared" si="220"/>
        <v>0</v>
      </c>
      <c r="JI162" s="28">
        <f t="shared" si="220"/>
        <v>0</v>
      </c>
      <c r="JJ162" s="28">
        <f t="shared" si="220"/>
        <v>0</v>
      </c>
      <c r="JK162" s="28">
        <f t="shared" si="220"/>
        <v>0</v>
      </c>
      <c r="JL162" s="28">
        <f t="shared" si="220"/>
        <v>0</v>
      </c>
      <c r="JM162" s="28">
        <f t="shared" si="220"/>
        <v>0</v>
      </c>
      <c r="JN162" s="28">
        <f t="shared" si="220"/>
        <v>0</v>
      </c>
      <c r="JO162" s="28">
        <f t="shared" si="220"/>
        <v>0</v>
      </c>
      <c r="JP162" s="28">
        <f t="shared" si="220"/>
        <v>0</v>
      </c>
      <c r="JQ162" s="28">
        <f t="shared" si="220"/>
        <v>0</v>
      </c>
      <c r="JR162" s="28">
        <f t="shared" si="220"/>
        <v>0</v>
      </c>
      <c r="JS162" s="28">
        <f t="shared" si="220"/>
        <v>0</v>
      </c>
      <c r="JT162" s="28">
        <f t="shared" si="220"/>
        <v>0</v>
      </c>
      <c r="JU162" s="28">
        <f t="shared" si="220"/>
        <v>0</v>
      </c>
      <c r="JV162" s="28">
        <f t="shared" si="220"/>
        <v>0</v>
      </c>
      <c r="JW162" s="28">
        <f t="shared" si="220"/>
        <v>0</v>
      </c>
      <c r="JX162" s="28">
        <f t="shared" si="220"/>
        <v>0</v>
      </c>
      <c r="JY162" s="28">
        <f t="shared" si="220"/>
        <v>0</v>
      </c>
      <c r="JZ162" s="28">
        <f t="shared" si="220"/>
        <v>0</v>
      </c>
      <c r="KA162" s="28">
        <f t="shared" si="220"/>
        <v>0</v>
      </c>
      <c r="KB162" s="28">
        <f t="shared" si="220"/>
        <v>0</v>
      </c>
      <c r="KC162" s="28">
        <f t="shared" si="220"/>
        <v>0</v>
      </c>
      <c r="KD162" s="28">
        <f t="shared" si="220"/>
        <v>0</v>
      </c>
      <c r="KE162" s="28">
        <f t="shared" si="220"/>
        <v>0</v>
      </c>
      <c r="KF162" s="28">
        <f t="shared" si="220"/>
        <v>0</v>
      </c>
      <c r="KG162" s="28">
        <f t="shared" si="220"/>
        <v>0</v>
      </c>
      <c r="KH162" s="28">
        <f t="shared" si="220"/>
        <v>0</v>
      </c>
      <c r="KI162" s="28">
        <f t="shared" si="220"/>
        <v>0</v>
      </c>
      <c r="KJ162" s="28">
        <f t="shared" si="220"/>
        <v>0</v>
      </c>
      <c r="KK162" s="28">
        <f t="shared" si="220"/>
        <v>0</v>
      </c>
      <c r="KL162" s="28">
        <f t="shared" si="220"/>
        <v>0</v>
      </c>
      <c r="KM162" s="28">
        <f t="shared" si="220"/>
        <v>0</v>
      </c>
      <c r="KN162" s="28">
        <f t="shared" si="220"/>
        <v>0</v>
      </c>
      <c r="KO162" s="28">
        <f t="shared" si="220"/>
        <v>0</v>
      </c>
      <c r="KP162" s="28">
        <f t="shared" si="220"/>
        <v>0</v>
      </c>
      <c r="KQ162" s="28">
        <f t="shared" si="220"/>
        <v>0</v>
      </c>
      <c r="KR162" s="28">
        <f t="shared" si="220"/>
        <v>0</v>
      </c>
      <c r="KS162" s="28">
        <f t="shared" si="220"/>
        <v>0</v>
      </c>
      <c r="KT162" s="28">
        <f t="shared" si="220"/>
        <v>0</v>
      </c>
      <c r="KU162" s="28">
        <f t="shared" si="220"/>
        <v>0</v>
      </c>
      <c r="KV162" s="28">
        <f t="shared" si="220"/>
        <v>0</v>
      </c>
      <c r="KW162" s="28">
        <f t="shared" si="220"/>
        <v>0</v>
      </c>
      <c r="KX162" s="28">
        <f t="shared" si="220"/>
        <v>0</v>
      </c>
      <c r="KY162" s="28">
        <f t="shared" si="220"/>
        <v>0</v>
      </c>
      <c r="KZ162" s="28">
        <f t="shared" si="220"/>
        <v>0</v>
      </c>
      <c r="LA162" s="28">
        <f t="shared" si="220"/>
        <v>0</v>
      </c>
      <c r="LB162" s="28">
        <f t="shared" si="220"/>
        <v>0</v>
      </c>
      <c r="LC162" s="28">
        <f t="shared" si="220"/>
        <v>0</v>
      </c>
      <c r="LD162" s="28">
        <f t="shared" si="220"/>
        <v>0</v>
      </c>
      <c r="LE162" s="28">
        <f t="shared" si="220"/>
        <v>0</v>
      </c>
      <c r="LF162" s="28">
        <f t="shared" si="220"/>
        <v>0</v>
      </c>
      <c r="LG162" s="28">
        <f t="shared" si="220"/>
        <v>0</v>
      </c>
      <c r="LH162" s="28">
        <f t="shared" si="220"/>
        <v>0</v>
      </c>
      <c r="LI162" s="28">
        <f t="shared" si="220"/>
        <v>0</v>
      </c>
      <c r="LJ162" s="28">
        <f t="shared" si="220"/>
        <v>0</v>
      </c>
      <c r="LK162" s="28">
        <f t="shared" si="220"/>
        <v>0</v>
      </c>
      <c r="LL162" s="28">
        <f t="shared" si="220"/>
        <v>0</v>
      </c>
      <c r="LM162" s="28">
        <f t="shared" si="220"/>
        <v>0</v>
      </c>
      <c r="LN162" s="28">
        <f t="shared" si="220"/>
        <v>0</v>
      </c>
      <c r="LO162" s="28">
        <f t="shared" si="220"/>
        <v>0</v>
      </c>
      <c r="LP162" s="28">
        <f t="shared" si="220"/>
        <v>0</v>
      </c>
      <c r="LQ162" s="28">
        <f t="shared" ref="LQ162:NI162" si="221">LQ173/LQ$4</f>
        <v>0</v>
      </c>
      <c r="LR162" s="28">
        <f t="shared" si="221"/>
        <v>0</v>
      </c>
      <c r="LS162" s="28">
        <f t="shared" si="221"/>
        <v>0</v>
      </c>
      <c r="LT162" s="28">
        <f t="shared" si="221"/>
        <v>0</v>
      </c>
      <c r="LU162" s="28">
        <f t="shared" si="221"/>
        <v>0</v>
      </c>
      <c r="LV162" s="28">
        <f t="shared" si="221"/>
        <v>0</v>
      </c>
      <c r="LW162" s="28">
        <f t="shared" si="221"/>
        <v>0</v>
      </c>
      <c r="LX162" s="28">
        <f t="shared" si="221"/>
        <v>0</v>
      </c>
      <c r="LY162" s="28">
        <f t="shared" si="221"/>
        <v>0</v>
      </c>
      <c r="LZ162" s="28">
        <f t="shared" si="221"/>
        <v>0</v>
      </c>
      <c r="MA162" s="28">
        <f t="shared" si="221"/>
        <v>0</v>
      </c>
      <c r="MB162" s="28">
        <f t="shared" si="221"/>
        <v>0</v>
      </c>
      <c r="MC162" s="28">
        <f t="shared" si="221"/>
        <v>0</v>
      </c>
      <c r="MD162" s="28">
        <f t="shared" si="221"/>
        <v>0</v>
      </c>
      <c r="ME162" s="28">
        <f t="shared" si="221"/>
        <v>0</v>
      </c>
      <c r="MF162" s="28">
        <f t="shared" si="221"/>
        <v>0</v>
      </c>
      <c r="MG162" s="28">
        <f t="shared" si="221"/>
        <v>0</v>
      </c>
      <c r="MH162" s="28">
        <f t="shared" si="221"/>
        <v>0</v>
      </c>
      <c r="MI162" s="28">
        <f t="shared" si="221"/>
        <v>0</v>
      </c>
      <c r="MJ162" s="28">
        <f t="shared" si="221"/>
        <v>0</v>
      </c>
      <c r="MK162" s="28">
        <f t="shared" si="221"/>
        <v>0</v>
      </c>
      <c r="ML162" s="28">
        <f t="shared" si="221"/>
        <v>0</v>
      </c>
      <c r="MM162" s="28">
        <f t="shared" si="221"/>
        <v>0</v>
      </c>
      <c r="MN162" s="28">
        <f t="shared" si="221"/>
        <v>0</v>
      </c>
      <c r="MO162" s="28">
        <f t="shared" si="221"/>
        <v>0</v>
      </c>
      <c r="MP162" s="28">
        <f t="shared" si="221"/>
        <v>0</v>
      </c>
      <c r="MQ162" s="28">
        <f t="shared" si="221"/>
        <v>0</v>
      </c>
      <c r="MR162" s="28">
        <f t="shared" si="221"/>
        <v>0</v>
      </c>
      <c r="MS162" s="28">
        <f t="shared" si="221"/>
        <v>0</v>
      </c>
      <c r="MT162" s="28">
        <f t="shared" si="221"/>
        <v>0</v>
      </c>
      <c r="MU162" s="28">
        <f t="shared" si="221"/>
        <v>0</v>
      </c>
      <c r="MV162" s="28">
        <f t="shared" si="221"/>
        <v>0</v>
      </c>
      <c r="MW162" s="28">
        <f t="shared" si="221"/>
        <v>0</v>
      </c>
      <c r="MX162" s="28">
        <f t="shared" si="221"/>
        <v>0</v>
      </c>
      <c r="MY162" s="28">
        <f t="shared" si="221"/>
        <v>0</v>
      </c>
      <c r="MZ162" s="28">
        <f t="shared" si="221"/>
        <v>0</v>
      </c>
      <c r="NA162" s="28">
        <f t="shared" si="221"/>
        <v>0</v>
      </c>
      <c r="NB162" s="28">
        <f t="shared" si="221"/>
        <v>0</v>
      </c>
      <c r="NC162" s="28">
        <f t="shared" si="221"/>
        <v>0</v>
      </c>
      <c r="ND162" s="28">
        <f t="shared" si="221"/>
        <v>0</v>
      </c>
      <c r="NE162" s="28">
        <f t="shared" si="221"/>
        <v>0</v>
      </c>
      <c r="NF162" s="28">
        <f t="shared" si="221"/>
        <v>0</v>
      </c>
      <c r="NG162" s="28">
        <f t="shared" si="221"/>
        <v>0</v>
      </c>
      <c r="NH162" s="28">
        <f t="shared" si="221"/>
        <v>0</v>
      </c>
      <c r="NI162" s="28">
        <f t="shared" si="221"/>
        <v>0</v>
      </c>
    </row>
    <row r="163" spans="1:373" s="32" customFormat="1" ht="14.4" outlineLevel="1" x14ac:dyDescent="0.25">
      <c r="A163" s="21"/>
      <c r="B163" s="22"/>
      <c r="C163" s="23"/>
      <c r="D163" s="23"/>
      <c r="E163" s="26" t="s">
        <v>217</v>
      </c>
      <c r="F163" s="24"/>
      <c r="G163" s="82">
        <v>0</v>
      </c>
      <c r="H163" s="31" t="e">
        <f>((IFERROR(VLOOKUP($B162,Mes!$C$7:$AV$60,MATCH(H$1,Mes!$C$3:$AV$3,0),FALSE),""))*1000)+((IFERROR(VLOOKUP($B162,Mes!$C$69:$AV$78,MATCH(H$1,Mes!$C$3:$AV$3,0),FALSE),""))*1000)</f>
        <v>#VALUE!</v>
      </c>
      <c r="I163" s="31" t="e">
        <f>((IFERROR(VLOOKUP($B162,Mes!$C$7:$AV$60,MATCH(I$1,Mes!$C$3:$AV$3,0),FALSE),""))*1000)+((IFERROR(VLOOKUP($B162,Mes!$C$69:$AV$78,MATCH(I$1,Mes!$C$3:$AV$3,0),FALSE),""))*1000)</f>
        <v>#VALUE!</v>
      </c>
      <c r="J163" s="31" t="e">
        <f>((IFERROR(VLOOKUP($B162,Mes!$C$7:$AV$60,MATCH(J$1,Mes!$C$3:$AV$3,0),FALSE),""))*1000)+((IFERROR(VLOOKUP($B162,Mes!$C$69:$AV$78,MATCH(J$1,Mes!$C$3:$AV$3,0),FALSE),""))*1000)</f>
        <v>#VALUE!</v>
      </c>
      <c r="K163" s="31" t="e">
        <f>((IFERROR(VLOOKUP($B162,Mes!$C$7:$AV$60,MATCH(K$1,Mes!$C$3:$AV$3,0),FALSE),""))*1000)+((IFERROR(VLOOKUP($B162,Mes!$C$69:$AV$78,MATCH(K$1,Mes!$C$3:$AV$3,0),FALSE),""))*1000)</f>
        <v>#VALUE!</v>
      </c>
      <c r="L163" s="31" t="e">
        <f>((IFERROR(VLOOKUP($B162,Mes!$C$7:$AV$60,MATCH(L$1,Mes!$C$3:$AV$3,0),FALSE),""))*1000)+((IFERROR(VLOOKUP($B162,Mes!$C$69:$AV$78,MATCH(L$1,Mes!$C$3:$AV$3,0),FALSE),""))*1000)</f>
        <v>#VALUE!</v>
      </c>
      <c r="M163" s="31" t="e">
        <f>((IFERROR(VLOOKUP($B162,Mes!$C$7:$AV$60,MATCH(M$1,Mes!$C$3:$AV$3,0),FALSE),""))*1000)+((IFERROR(VLOOKUP($B162,Mes!$C$69:$AV$78,MATCH(M$1,Mes!$C$3:$AV$3,0),FALSE),""))*1000)</f>
        <v>#VALUE!</v>
      </c>
      <c r="N163" s="31" t="e">
        <f>((IFERROR(VLOOKUP($B162,Mes!$C$7:$AV$60,MATCH(N$1,Mes!$C$3:$AV$3,0),FALSE),""))*1000)+((IFERROR(VLOOKUP($B162,Mes!$C$69:$AV$78,MATCH(N$1,Mes!$C$3:$AV$3,0),FALSE),""))*1000)</f>
        <v>#VALUE!</v>
      </c>
      <c r="O163" s="31" t="e">
        <f>((IFERROR(VLOOKUP($B162,Mes!$C$7:$AV$60,MATCH(O$1,Mes!$C$3:$AV$3,0),FALSE),""))*1000)+((IFERROR(VLOOKUP($B162,Mes!$C$69:$AV$78,MATCH(O$1,Mes!$C$3:$AV$3,0),FALSE),""))*1000)</f>
        <v>#VALUE!</v>
      </c>
      <c r="P163" s="31" t="e">
        <f>((IFERROR(VLOOKUP($B162,Mes!$C$7:$AV$60,MATCH(P$1,Mes!$C$3:$AV$3,0),FALSE),""))*1000)+((IFERROR(VLOOKUP($B162,Mes!$C$69:$AV$78,MATCH(P$1,Mes!$C$3:$AV$3,0),FALSE),""))*1000)</f>
        <v>#VALUE!</v>
      </c>
      <c r="Q163" s="31" t="e">
        <f>((IFERROR(VLOOKUP($B162,Mes!$C$7:$AV$60,MATCH(Q$1,Mes!$C$3:$AV$3,0),FALSE),""))*1000)+((IFERROR(VLOOKUP($B162,Mes!$C$69:$AV$78,MATCH(Q$1,Mes!$C$3:$AV$3,0),FALSE),""))*1000)</f>
        <v>#VALUE!</v>
      </c>
      <c r="R163" s="31" t="e">
        <f>((IFERROR(VLOOKUP($B162,Mes!$C$7:$AV$60,MATCH(R$1,Mes!$C$3:$AV$3,0),FALSE),""))*1000)+((IFERROR(VLOOKUP($B162,Mes!$C$69:$AV$78,MATCH(R$1,Mes!$C$3:$AV$3,0),FALSE),""))*1000)</f>
        <v>#VALUE!</v>
      </c>
      <c r="S163" s="31" t="e">
        <f>((IFERROR(VLOOKUP($B162,Mes!$C$7:$AV$60,MATCH(S$1,Mes!$C$3:$AV$3,0),FALSE),""))*1000)+((IFERROR(VLOOKUP($B162,Mes!$C$69:$AV$78,MATCH(S$1,Mes!$C$3:$AV$3,0),FALSE),""))*1000)</f>
        <v>#VALUE!</v>
      </c>
      <c r="T163" s="31" t="e">
        <f>((IFERROR(VLOOKUP($B162,Mes!$C$7:$AV$60,MATCH(T$1,Mes!$C$3:$AV$3,0),FALSE),""))*1000)+((IFERROR(VLOOKUP($B162,Mes!$C$69:$AV$78,MATCH(T$1,Mes!$C$3:$AV$3,0),FALSE),""))*1000)</f>
        <v>#VALUE!</v>
      </c>
      <c r="U163" s="31" t="e">
        <f>((IFERROR(VLOOKUP($B162,Mes!$C$7:$AV$60,MATCH(U$1,Mes!$C$3:$AV$3,0),FALSE),""))*1000)+((IFERROR(VLOOKUP($B162,Mes!$C$69:$AV$78,MATCH(U$1,Mes!$C$3:$AV$3,0),FALSE),""))*1000)</f>
        <v>#VALUE!</v>
      </c>
      <c r="V163" s="31" t="e">
        <f>((IFERROR(VLOOKUP($B162,Mes!$C$7:$AV$60,MATCH(V$1,Mes!$C$3:$AV$3,0),FALSE),""))*1000)+((IFERROR(VLOOKUP($B162,Mes!$C$69:$AV$78,MATCH(V$1,Mes!$C$3:$AV$3,0),FALSE),""))*1000)</f>
        <v>#VALUE!</v>
      </c>
      <c r="W163" s="31" t="e">
        <f>((IFERROR(VLOOKUP($B162,Mes!$C$7:$AV$60,MATCH(W$1,Mes!$C$3:$AV$3,0),FALSE),""))*1000)+((IFERROR(VLOOKUP($B162,Mes!$C$69:$AV$78,MATCH(W$1,Mes!$C$3:$AV$3,0),FALSE),""))*1000)</f>
        <v>#VALUE!</v>
      </c>
      <c r="X163" s="31" t="e">
        <f>((IFERROR(VLOOKUP($B162,Mes!$C$7:$AV$60,MATCH(X$1,Mes!$C$3:$AV$3,0),FALSE),""))*1000)+((IFERROR(VLOOKUP($B162,Mes!$C$69:$AV$78,MATCH(X$1,Mes!$C$3:$AV$3,0),FALSE),""))*1000)</f>
        <v>#VALUE!</v>
      </c>
      <c r="Y163" s="31" t="e">
        <f>((IFERROR(VLOOKUP($B162,Mes!$C$7:$AV$60,MATCH(Y$1,Mes!$C$3:$AV$3,0),FALSE),""))*1000)+((IFERROR(VLOOKUP($B162,Mes!$C$69:$AV$78,MATCH(Y$1,Mes!$C$3:$AV$3,0),FALSE),""))*1000)</f>
        <v>#VALUE!</v>
      </c>
      <c r="Z163" s="31" t="e">
        <f>((IFERROR(VLOOKUP($B162,Mes!$C$7:$AV$60,MATCH(Z$1,Mes!$C$3:$AV$3,0),FALSE),""))*1000)+((IFERROR(VLOOKUP($B162,Mes!$C$69:$AV$78,MATCH(Z$1,Mes!$C$3:$AV$3,0),FALSE),""))*1000)</f>
        <v>#VALUE!</v>
      </c>
      <c r="AA163" s="31" t="e">
        <f>((IFERROR(VLOOKUP($B162,Mes!$C$7:$AV$60,MATCH(AA$1,Mes!$C$3:$AV$3,0),FALSE),""))*1000)+((IFERROR(VLOOKUP($B162,Mes!$C$69:$AV$78,MATCH(AA$1,Mes!$C$3:$AV$3,0),FALSE),""))*1000)</f>
        <v>#VALUE!</v>
      </c>
      <c r="AB163" s="31" t="e">
        <f>((IFERROR(VLOOKUP($B162,Mes!$C$7:$AV$60,MATCH(AB$1,Mes!$C$3:$AV$3,0),FALSE),""))*1000)+((IFERROR(VLOOKUP($B162,Mes!$C$69:$AV$78,MATCH(AB$1,Mes!$C$3:$AV$3,0),FALSE),""))*1000)</f>
        <v>#VALUE!</v>
      </c>
      <c r="AC163" s="31" t="e">
        <f>((IFERROR(VLOOKUP($B162,Mes!$C$7:$AV$60,MATCH(AC$1,Mes!$C$3:$AV$3,0),FALSE),""))*1000)+((IFERROR(VLOOKUP($B162,Mes!$C$69:$AV$78,MATCH(AC$1,Mes!$C$3:$AV$3,0),FALSE),""))*1000)</f>
        <v>#VALUE!</v>
      </c>
      <c r="AD163" s="31" t="e">
        <f>((IFERROR(VLOOKUP($B162,Mes!$C$7:$AV$60,MATCH(AD$1,Mes!$C$3:$AV$3,0),FALSE),""))*1000)+((IFERROR(VLOOKUP($B162,Mes!$C$69:$AV$78,MATCH(AD$1,Mes!$C$3:$AV$3,0),FALSE),""))*1000)</f>
        <v>#VALUE!</v>
      </c>
      <c r="AE163" s="31" t="e">
        <f>((IFERROR(VLOOKUP($B162,Mes!$C$7:$AV$60,MATCH(AE$1,Mes!$C$3:$AV$3,0),FALSE),""))*1000)+((IFERROR(VLOOKUP($B162,Mes!$C$69:$AV$78,MATCH(AE$1,Mes!$C$3:$AV$3,0),FALSE),""))*1000)</f>
        <v>#VALUE!</v>
      </c>
      <c r="AF163" s="31" t="e">
        <f>((IFERROR(VLOOKUP($B162,Mes!$C$7:$AV$60,MATCH(AF$1,Mes!$C$3:$AV$3,0),FALSE),""))*1000)+((IFERROR(VLOOKUP($B162,Mes!$C$69:$AV$78,MATCH(AF$1,Mes!$C$3:$AV$3,0),FALSE),""))*1000)</f>
        <v>#VALUE!</v>
      </c>
      <c r="AG163" s="31" t="e">
        <f>((IFERROR(VLOOKUP($B162,Mes!$C$7:$AV$60,MATCH(AG$1,Mes!$C$3:$AV$3,0),FALSE),""))*1000)+((IFERROR(VLOOKUP($B162,Mes!$C$69:$AV$78,MATCH(AG$1,Mes!$C$3:$AV$3,0),FALSE),""))*1000)</f>
        <v>#VALUE!</v>
      </c>
      <c r="AH163" s="31" t="e">
        <f>((IFERROR(VLOOKUP($B162,Mes!$C$7:$AV$60,MATCH(AH$1,Mes!$C$3:$AV$3,0),FALSE),""))*1000)+((IFERROR(VLOOKUP($B162,Mes!$C$69:$AV$78,MATCH(AH$1,Mes!$C$3:$AV$3,0),FALSE),""))*1000)</f>
        <v>#VALUE!</v>
      </c>
      <c r="AI163" s="31" t="e">
        <f>((IFERROR(VLOOKUP($B162,Mes!$C$7:$AV$60,MATCH(AI$1,Mes!$C$3:$AV$3,0),FALSE),""))*1000)+((IFERROR(VLOOKUP($B162,Mes!$C$69:$AV$78,MATCH(AI$1,Mes!$C$3:$AV$3,0),FALSE),""))*1000)</f>
        <v>#VALUE!</v>
      </c>
      <c r="AJ163" s="31" t="e">
        <f>((IFERROR(VLOOKUP($B162,Mes!$C$7:$AV$60,MATCH(AJ$1,Mes!$C$3:$AV$3,0),FALSE),""))*1000)+((IFERROR(VLOOKUP($B162,Mes!$C$69:$AV$78,MATCH(AJ$1,Mes!$C$3:$AV$3,0),FALSE),""))*1000)</f>
        <v>#VALUE!</v>
      </c>
      <c r="AK163" s="31" t="e">
        <f>((IFERROR(VLOOKUP($B162,Mes!$C$7:$AV$60,MATCH(AK$1,Mes!$C$3:$AV$3,0),FALSE),""))*1000)+((IFERROR(VLOOKUP($B162,Mes!$C$69:$AV$78,MATCH(AK$1,Mes!$C$3:$AV$3,0),FALSE),""))*1000)</f>
        <v>#VALUE!</v>
      </c>
      <c r="AL163" s="31" t="e">
        <f>((IFERROR(VLOOKUP($B162,Mes!$C$7:$AV$60,MATCH(AL$1,Mes!$C$3:$AV$3,0),FALSE),""))*1000)+((IFERROR(VLOOKUP($B162,Mes!$C$69:$AV$78,MATCH(AL$1,Mes!$C$3:$AV$3,0),FALSE),""))*1000)</f>
        <v>#VALUE!</v>
      </c>
      <c r="AM163" s="30" t="e">
        <f>((IFERROR(VLOOKUP($B162,Mes!$C$7:$AV$60,MATCH(AM$1,Mes!$C$3:$AV$3,0),FALSE),""))*1000)+((IFERROR(VLOOKUP($B162,Mes!$C$69:$AV$78,MATCH(AM$1,Mes!$C$3:$AV$3,0),FALSE),""))*1000)</f>
        <v>#VALUE!</v>
      </c>
      <c r="AN163" s="30" t="e">
        <f>((IFERROR(VLOOKUP($B162,Mes!$C$7:$AV$60,MATCH(AN$1,Mes!$C$3:$AV$3,0),FALSE),""))*1000)+((IFERROR(VLOOKUP($B162,Mes!$C$69:$AV$78,MATCH(AN$1,Mes!$C$3:$AV$3,0),FALSE),""))*1000)</f>
        <v>#VALUE!</v>
      </c>
      <c r="AO163" s="30" t="e">
        <f>((IFERROR(VLOOKUP($B162,Mes!$C$7:$AV$60,MATCH(AO$1,Mes!$C$3:$AV$3,0),FALSE),""))*1000)+((IFERROR(VLOOKUP($B162,Mes!$C$69:$AV$78,MATCH(AO$1,Mes!$C$3:$AV$3,0),FALSE),""))*1000)</f>
        <v>#VALUE!</v>
      </c>
      <c r="AP163" s="30" t="e">
        <f>((IFERROR(VLOOKUP($B162,Mes!$C$7:$AV$60,MATCH(AP$1,Mes!$C$3:$AV$3,0),FALSE),""))*1000)+((IFERROR(VLOOKUP($B162,Mes!$C$69:$AV$78,MATCH(AP$1,Mes!$C$3:$AV$3,0),FALSE),""))*1000)</f>
        <v>#VALUE!</v>
      </c>
      <c r="AQ163" s="30" t="e">
        <f>((IFERROR(VLOOKUP($B162,Mes!$C$7:$AV$60,MATCH(AQ$1,Mes!$C$3:$AV$3,0),FALSE),""))*1000)+((IFERROR(VLOOKUP($B162,Mes!$C$69:$AV$78,MATCH(AQ$1,Mes!$C$3:$AV$3,0),FALSE),""))*1000)</f>
        <v>#VALUE!</v>
      </c>
      <c r="AR163" s="30" t="e">
        <f>((IFERROR(VLOOKUP($B162,Mes!$C$7:$AV$60,MATCH(AR$1,Mes!$C$3:$AV$3,0),FALSE),""))*1000)+((IFERROR(VLOOKUP($B162,Mes!$C$69:$AV$78,MATCH(AR$1,Mes!$C$3:$AV$3,0),FALSE),""))*1000)</f>
        <v>#VALUE!</v>
      </c>
      <c r="AS163" s="30" t="e">
        <f>((IFERROR(VLOOKUP($B162,Mes!$C$7:$AV$60,MATCH(AS$1,Mes!$C$3:$AV$3,0),FALSE),""))*1000)+((IFERROR(VLOOKUP($B162,Mes!$C$69:$AV$78,MATCH(AS$1,Mes!$C$3:$AV$3,0),FALSE),""))*1000)</f>
        <v>#VALUE!</v>
      </c>
      <c r="AT163" s="30" t="e">
        <f>((IFERROR(VLOOKUP($B162,Mes!$C$7:$AV$60,MATCH(AT$1,Mes!$C$3:$AV$3,0),FALSE),""))*1000)+((IFERROR(VLOOKUP($B162,Mes!$C$69:$AV$78,MATCH(AT$1,Mes!$C$3:$AV$3,0),FALSE),""))*1000)</f>
        <v>#VALUE!</v>
      </c>
      <c r="AU163" s="30" t="e">
        <f>((IFERROR(VLOOKUP($B162,Mes!$C$7:$AV$60,MATCH(AU$1,Mes!$C$3:$AV$3,0),FALSE),""))*1000)+((IFERROR(VLOOKUP($B162,Mes!$C$69:$AV$78,MATCH(AU$1,Mes!$C$3:$AV$3,0),FALSE),""))*1000)</f>
        <v>#VALUE!</v>
      </c>
      <c r="AV163" s="30" t="e">
        <f>((IFERROR(VLOOKUP($B162,Mes!$C$7:$AV$60,MATCH(AV$1,Mes!$C$3:$AV$3,0),FALSE),""))*1000)+((IFERROR(VLOOKUP($B162,Mes!$C$69:$AV$78,MATCH(AV$1,Mes!$C$3:$AV$3,0),FALSE),""))*1000)</f>
        <v>#VALUE!</v>
      </c>
      <c r="AW163" s="30" t="e">
        <f>((IFERROR(VLOOKUP($B162,Mes!$C$7:$AV$60,MATCH(AW$1,Mes!$C$3:$AV$3,0),FALSE),""))*1000)+((IFERROR(VLOOKUP($B162,Mes!$C$69:$AV$78,MATCH(AW$1,Mes!$C$3:$AV$3,0),FALSE),""))*1000)</f>
        <v>#VALUE!</v>
      </c>
      <c r="AX163" s="30" t="e">
        <f>((IFERROR(VLOOKUP($B162,Mes!$C$7:$AV$60,MATCH(AX$1,Mes!$C$3:$AV$3,0),FALSE),""))*1000)+((IFERROR(VLOOKUP($B162,Mes!$C$69:$AV$78,MATCH(AX$1,Mes!$C$3:$AV$3,0),FALSE),""))*1000)</f>
        <v>#VALUE!</v>
      </c>
      <c r="AY163" s="30" t="e">
        <f>((IFERROR(VLOOKUP($B162,Mes!$C$7:$AV$60,MATCH(AY$1,Mes!$C$3:$AV$3,0),FALSE),""))*1000)+((IFERROR(VLOOKUP($B162,Mes!$C$69:$AV$78,MATCH(AY$1,Mes!$C$3:$AV$3,0),FALSE),""))*1000)</f>
        <v>#VALUE!</v>
      </c>
      <c r="AZ163" s="30" t="e">
        <f>((IFERROR(VLOOKUP($B162,Mes!$C$7:$AV$60,MATCH(AZ$1,Mes!$C$3:$AV$3,0),FALSE),""))*1000)+((IFERROR(VLOOKUP($B162,Mes!$C$69:$AV$78,MATCH(AZ$1,Mes!$C$3:$AV$3,0),FALSE),""))*1000)</f>
        <v>#VALUE!</v>
      </c>
      <c r="BA163" s="30" t="e">
        <f>((IFERROR(VLOOKUP($B162,Mes!$C$7:$AV$60,MATCH(BA$1,Mes!$C$3:$AV$3,0),FALSE),""))*1000)+((IFERROR(VLOOKUP($B162,Mes!$C$69:$AV$78,MATCH(BA$1,Mes!$C$3:$AV$3,0),FALSE),""))*1000)</f>
        <v>#VALUE!</v>
      </c>
      <c r="BB163" s="30" t="e">
        <f>((IFERROR(VLOOKUP($B162,Mes!$C$7:$AV$60,MATCH(BB$1,Mes!$C$3:$AV$3,0),FALSE),""))*1000)+((IFERROR(VLOOKUP($B162,Mes!$C$69:$AV$78,MATCH(BB$1,Mes!$C$3:$AV$3,0),FALSE),""))*1000)</f>
        <v>#VALUE!</v>
      </c>
      <c r="BC163" s="30" t="e">
        <f>((IFERROR(VLOOKUP($B162,Mes!$C$7:$AV$60,MATCH(BC$1,Mes!$C$3:$AV$3,0),FALSE),""))*1000)+((IFERROR(VLOOKUP($B162,Mes!$C$69:$AV$78,MATCH(BC$1,Mes!$C$3:$AV$3,0),FALSE),""))*1000)</f>
        <v>#VALUE!</v>
      </c>
      <c r="BD163" s="30" t="e">
        <f>((IFERROR(VLOOKUP($B162,Mes!$C$7:$AV$60,MATCH(BD$1,Mes!$C$3:$AV$3,0),FALSE),""))*1000)+((IFERROR(VLOOKUP($B162,Mes!$C$69:$AV$78,MATCH(BD$1,Mes!$C$3:$AV$3,0),FALSE),""))*1000)</f>
        <v>#VALUE!</v>
      </c>
      <c r="BE163" s="30" t="e">
        <f>((IFERROR(VLOOKUP($B162,Mes!$C$7:$AV$60,MATCH(BE$1,Mes!$C$3:$AV$3,0),FALSE),""))*1000)+((IFERROR(VLOOKUP($B162,Mes!$C$69:$AV$78,MATCH(BE$1,Mes!$C$3:$AV$3,0),FALSE),""))*1000)</f>
        <v>#VALUE!</v>
      </c>
      <c r="BF163" s="30" t="e">
        <f>((IFERROR(VLOOKUP($B162,Mes!$C$7:$AV$60,MATCH(BF$1,Mes!$C$3:$AV$3,0),FALSE),""))*1000)+((IFERROR(VLOOKUP($B162,Mes!$C$69:$AV$78,MATCH(BF$1,Mes!$C$3:$AV$3,0),FALSE),""))*1000)</f>
        <v>#VALUE!</v>
      </c>
      <c r="BG163" s="30" t="e">
        <f>((IFERROR(VLOOKUP($B162,Mes!$C$7:$AV$60,MATCH(BG$1,Mes!$C$3:$AV$3,0),FALSE),""))*1000)+((IFERROR(VLOOKUP($B162,Mes!$C$69:$AV$78,MATCH(BG$1,Mes!$C$3:$AV$3,0),FALSE),""))*1000)</f>
        <v>#VALUE!</v>
      </c>
      <c r="BH163" s="30" t="e">
        <f>((IFERROR(VLOOKUP($B162,Mes!$C$7:$AV$60,MATCH(BH$1,Mes!$C$3:$AV$3,0),FALSE),""))*1000)+((IFERROR(VLOOKUP($B162,Mes!$C$69:$AV$78,MATCH(BH$1,Mes!$C$3:$AV$3,0),FALSE),""))*1000)</f>
        <v>#VALUE!</v>
      </c>
      <c r="BI163" s="30" t="e">
        <f>((IFERROR(VLOOKUP($B162,Mes!$C$7:$AV$60,MATCH(BI$1,Mes!$C$3:$AV$3,0),FALSE),""))*1000)+((IFERROR(VLOOKUP($B162,Mes!$C$69:$AV$78,MATCH(BI$1,Mes!$C$3:$AV$3,0),FALSE),""))*1000)</f>
        <v>#VALUE!</v>
      </c>
      <c r="BJ163" s="30" t="e">
        <f>((IFERROR(VLOOKUP($B162,Mes!$C$7:$AV$60,MATCH(BJ$1,Mes!$C$3:$AV$3,0),FALSE),""))*1000)+((IFERROR(VLOOKUP($B162,Mes!$C$69:$AV$78,MATCH(BJ$1,Mes!$C$3:$AV$3,0),FALSE),""))*1000)</f>
        <v>#VALUE!</v>
      </c>
      <c r="BK163" s="30" t="e">
        <f>((IFERROR(VLOOKUP($B162,Mes!$C$7:$AV$60,MATCH(BK$1,Mes!$C$3:$AV$3,0),FALSE),""))*1000)+((IFERROR(VLOOKUP($B162,Mes!$C$69:$AV$78,MATCH(BK$1,Mes!$C$3:$AV$3,0),FALSE),""))*1000)</f>
        <v>#VALUE!</v>
      </c>
      <c r="BL163" s="30" t="e">
        <f>((IFERROR(VLOOKUP($B162,Mes!$C$7:$AV$60,MATCH(BL$1,Mes!$C$3:$AV$3,0),FALSE),""))*1000)+((IFERROR(VLOOKUP($B162,Mes!$C$69:$AV$78,MATCH(BL$1,Mes!$C$3:$AV$3,0),FALSE),""))*1000)</f>
        <v>#VALUE!</v>
      </c>
      <c r="BM163" s="30" t="e">
        <f>((IFERROR(VLOOKUP($B162,Mes!$C$7:$AV$60,MATCH(BM$1,Mes!$C$3:$AV$3,0),FALSE),""))*1000)+((IFERROR(VLOOKUP($B162,Mes!$C$69:$AV$78,MATCH(BM$1,Mes!$C$3:$AV$3,0),FALSE),""))*1000)</f>
        <v>#VALUE!</v>
      </c>
      <c r="BN163" s="30" t="e">
        <f>((IFERROR(VLOOKUP($B162,Mes!$C$7:$AV$60,MATCH(BN$1,Mes!$C$3:$AV$3,0),FALSE),""))*1000)+((IFERROR(VLOOKUP($B162,Mes!$C$69:$AV$78,MATCH(BN$1,Mes!$C$3:$AV$3,0),FALSE),""))*1000)</f>
        <v>#VALUE!</v>
      </c>
      <c r="BO163" s="30" t="e">
        <f>((IFERROR(VLOOKUP($B162,Mes!$C$7:$AV$60,MATCH(BO$1,Mes!$C$3:$AV$3,0),FALSE),""))*1000)+((IFERROR(VLOOKUP($B162,Mes!$C$69:$AV$78,MATCH(BO$1,Mes!$C$3:$AV$3,0),FALSE),""))*1000)</f>
        <v>#VALUE!</v>
      </c>
      <c r="BP163" s="31" t="e">
        <f>((IFERROR(VLOOKUP($B162,Mes!$C$7:$AV$60,MATCH(BP$1,Mes!$C$3:$AV$3,0),FALSE),""))*1000)+((IFERROR(VLOOKUP($B162,Mes!$C$69:$AV$78,MATCH(BP$1,Mes!$C$3:$AV$3,0),FALSE),""))*1000)</f>
        <v>#VALUE!</v>
      </c>
      <c r="BQ163" s="31" t="e">
        <f>((IFERROR(VLOOKUP($B162,Mes!$C$7:$AV$60,MATCH(BQ$1,Mes!$C$3:$AV$3,0),FALSE),""))*1000)+((IFERROR(VLOOKUP($B162,Mes!$C$69:$AV$78,MATCH(BQ$1,Mes!$C$3:$AV$3,0),FALSE),""))*1000)</f>
        <v>#VALUE!</v>
      </c>
      <c r="BR163" s="31" t="e">
        <f>((IFERROR(VLOOKUP($B162,Mes!$C$7:$AV$60,MATCH(BR$1,Mes!$C$3:$AV$3,0),FALSE),""))*1000)+((IFERROR(VLOOKUP($B162,Mes!$C$69:$AV$78,MATCH(BR$1,Mes!$C$3:$AV$3,0),FALSE),""))*1000)</f>
        <v>#VALUE!</v>
      </c>
      <c r="BS163" s="31" t="e">
        <f>((IFERROR(VLOOKUP($B162,Mes!$C$7:$AV$60,MATCH(BS$1,Mes!$C$3:$AV$3,0),FALSE),""))*1000)+((IFERROR(VLOOKUP($B162,Mes!$C$69:$AV$78,MATCH(BS$1,Mes!$C$3:$AV$3,0),FALSE),""))*1000)</f>
        <v>#VALUE!</v>
      </c>
      <c r="BT163" s="31" t="e">
        <f>((IFERROR(VLOOKUP($B162,Mes!$C$7:$AV$60,MATCH(BT$1,Mes!$C$3:$AV$3,0),FALSE),""))*1000)+((IFERROR(VLOOKUP($B162,Mes!$C$69:$AV$78,MATCH(BT$1,Mes!$C$3:$AV$3,0),FALSE),""))*1000)</f>
        <v>#VALUE!</v>
      </c>
      <c r="BU163" s="31" t="e">
        <f>((IFERROR(VLOOKUP($B162,Mes!$C$7:$AV$60,MATCH(BU$1,Mes!$C$3:$AV$3,0),FALSE),""))*1000)+((IFERROR(VLOOKUP($B162,Mes!$C$69:$AV$78,MATCH(BU$1,Mes!$C$3:$AV$3,0),FALSE),""))*1000)</f>
        <v>#VALUE!</v>
      </c>
      <c r="BV163" s="31" t="e">
        <f>((IFERROR(VLOOKUP($B162,Mes!$C$7:$AV$60,MATCH(BV$1,Mes!$C$3:$AV$3,0),FALSE),""))*1000)+((IFERROR(VLOOKUP($B162,Mes!$C$69:$AV$78,MATCH(BV$1,Mes!$C$3:$AV$3,0),FALSE),""))*1000)</f>
        <v>#VALUE!</v>
      </c>
      <c r="BW163" s="31" t="e">
        <f>((IFERROR(VLOOKUP($B162,Mes!$C$7:$AV$60,MATCH(BW$1,Mes!$C$3:$AV$3,0),FALSE),""))*1000)+((IFERROR(VLOOKUP($B162,Mes!$C$69:$AV$78,MATCH(BW$1,Mes!$C$3:$AV$3,0),FALSE),""))*1000)</f>
        <v>#VALUE!</v>
      </c>
      <c r="BX163" s="31" t="e">
        <f>((IFERROR(VLOOKUP($B162,Mes!$C$7:$AV$60,MATCH(BX$1,Mes!$C$3:$AV$3,0),FALSE),""))*1000)+((IFERROR(VLOOKUP($B162,Mes!$C$69:$AV$78,MATCH(BX$1,Mes!$C$3:$AV$3,0),FALSE),""))*1000)</f>
        <v>#VALUE!</v>
      </c>
      <c r="BY163" s="31" t="e">
        <f>((IFERROR(VLOOKUP($B162,Mes!$C$7:$AV$60,MATCH(BY$1,Mes!$C$3:$AV$3,0),FALSE),""))*1000)+((IFERROR(VLOOKUP($B162,Mes!$C$69:$AV$78,MATCH(BY$1,Mes!$C$3:$AV$3,0),FALSE),""))*1000)</f>
        <v>#VALUE!</v>
      </c>
      <c r="BZ163" s="31" t="e">
        <f>((IFERROR(VLOOKUP($B162,Mes!$C$7:$AV$60,MATCH(BZ$1,Mes!$C$3:$AV$3,0),FALSE),""))*1000)+((IFERROR(VLOOKUP($B162,Mes!$C$69:$AV$78,MATCH(BZ$1,Mes!$C$3:$AV$3,0),FALSE),""))*1000)</f>
        <v>#VALUE!</v>
      </c>
      <c r="CA163" s="31" t="e">
        <f>((IFERROR(VLOOKUP($B162,Mes!$C$7:$AV$60,MATCH(CA$1,Mes!$C$3:$AV$3,0),FALSE),""))*1000)+((IFERROR(VLOOKUP($B162,Mes!$C$69:$AV$78,MATCH(CA$1,Mes!$C$3:$AV$3,0),FALSE),""))*1000)</f>
        <v>#VALUE!</v>
      </c>
      <c r="CB163" s="31" t="e">
        <f>((IFERROR(VLOOKUP($B162,Mes!$C$7:$AV$60,MATCH(CB$1,Mes!$C$3:$AV$3,0),FALSE),""))*1000)+((IFERROR(VLOOKUP($B162,Mes!$C$69:$AV$78,MATCH(CB$1,Mes!$C$3:$AV$3,0),FALSE),""))*1000)</f>
        <v>#VALUE!</v>
      </c>
      <c r="CC163" s="31" t="e">
        <f>((IFERROR(VLOOKUP($B162,Mes!$C$7:$AV$60,MATCH(CC$1,Mes!$C$3:$AV$3,0),FALSE),""))*1000)+((IFERROR(VLOOKUP($B162,Mes!$C$69:$AV$78,MATCH(CC$1,Mes!$C$3:$AV$3,0),FALSE),""))*1000)</f>
        <v>#VALUE!</v>
      </c>
      <c r="CD163" s="31" t="e">
        <f>((IFERROR(VLOOKUP($B162,Mes!$C$7:$AV$60,MATCH(CD$1,Mes!$C$3:$AV$3,0),FALSE),""))*1000)+((IFERROR(VLOOKUP($B162,Mes!$C$69:$AV$78,MATCH(CD$1,Mes!$C$3:$AV$3,0),FALSE),""))*1000)</f>
        <v>#VALUE!</v>
      </c>
      <c r="CE163" s="31" t="e">
        <f>((IFERROR(VLOOKUP($B162,Mes!$C$7:$AV$60,MATCH(CE$1,Mes!$C$3:$AV$3,0),FALSE),""))*1000)+((IFERROR(VLOOKUP($B162,Mes!$C$69:$AV$78,MATCH(CE$1,Mes!$C$3:$AV$3,0),FALSE),""))*1000)</f>
        <v>#VALUE!</v>
      </c>
      <c r="CF163" s="31" t="e">
        <f>((IFERROR(VLOOKUP($B162,Mes!$C$7:$AV$60,MATCH(CF$1,Mes!$C$3:$AV$3,0),FALSE),""))*1000)+((IFERROR(VLOOKUP($B162,Mes!$C$69:$AV$78,MATCH(CF$1,Mes!$C$3:$AV$3,0),FALSE),""))*1000)</f>
        <v>#VALUE!</v>
      </c>
      <c r="CG163" s="31" t="e">
        <f>((IFERROR(VLOOKUP($B162,Mes!$C$7:$AV$60,MATCH(CG$1,Mes!$C$3:$AV$3,0),FALSE),""))*1000)+((IFERROR(VLOOKUP($B162,Mes!$C$69:$AV$78,MATCH(CG$1,Mes!$C$3:$AV$3,0),FALSE),""))*1000)</f>
        <v>#VALUE!</v>
      </c>
      <c r="CH163" s="31" t="e">
        <f>((IFERROR(VLOOKUP($B162,Mes!$C$7:$AV$60,MATCH(CH$1,Mes!$C$3:$AV$3,0),FALSE),""))*1000)+((IFERROR(VLOOKUP($B162,Mes!$C$69:$AV$78,MATCH(CH$1,Mes!$C$3:$AV$3,0),FALSE),""))*1000)</f>
        <v>#VALUE!</v>
      </c>
      <c r="CI163" s="31" t="e">
        <f>((IFERROR(VLOOKUP($B162,Mes!$C$7:$AV$60,MATCH(CI$1,Mes!$C$3:$AV$3,0),FALSE),""))*1000)+((IFERROR(VLOOKUP($B162,Mes!$C$69:$AV$78,MATCH(CI$1,Mes!$C$3:$AV$3,0),FALSE),""))*1000)</f>
        <v>#VALUE!</v>
      </c>
      <c r="CJ163" s="31" t="e">
        <f>((IFERROR(VLOOKUP($B162,Mes!$C$7:$AV$60,MATCH(CJ$1,Mes!$C$3:$AV$3,0),FALSE),""))*1000)+((IFERROR(VLOOKUP($B162,Mes!$C$69:$AV$78,MATCH(CJ$1,Mes!$C$3:$AV$3,0),FALSE),""))*1000)</f>
        <v>#VALUE!</v>
      </c>
      <c r="CK163" s="31" t="e">
        <f>((IFERROR(VLOOKUP($B162,Mes!$C$7:$AV$60,MATCH(CK$1,Mes!$C$3:$AV$3,0),FALSE),""))*1000)+((IFERROR(VLOOKUP($B162,Mes!$C$69:$AV$78,MATCH(CK$1,Mes!$C$3:$AV$3,0),FALSE),""))*1000)</f>
        <v>#VALUE!</v>
      </c>
      <c r="CL163" s="31" t="e">
        <f>((IFERROR(VLOOKUP($B162,Mes!$C$7:$AV$60,MATCH(CL$1,Mes!$C$3:$AV$3,0),FALSE),""))*1000)+((IFERROR(VLOOKUP($B162,Mes!$C$69:$AV$78,MATCH(CL$1,Mes!$C$3:$AV$3,0),FALSE),""))*1000)</f>
        <v>#VALUE!</v>
      </c>
      <c r="CM163" s="31" t="e">
        <f>((IFERROR(VLOOKUP($B162,Mes!$C$7:$AV$60,MATCH(CM$1,Mes!$C$3:$AV$3,0),FALSE),""))*1000)+((IFERROR(VLOOKUP($B162,Mes!$C$69:$AV$78,MATCH(CM$1,Mes!$C$3:$AV$3,0),FALSE),""))*1000)</f>
        <v>#VALUE!</v>
      </c>
      <c r="CN163" s="31" t="e">
        <f>((IFERROR(VLOOKUP($B162,Mes!$C$7:$AV$60,MATCH(CN$1,Mes!$C$3:$AV$3,0),FALSE),""))*1000)+((IFERROR(VLOOKUP($B162,Mes!$C$69:$AV$78,MATCH(CN$1,Mes!$C$3:$AV$3,0),FALSE),""))*1000)</f>
        <v>#VALUE!</v>
      </c>
      <c r="CO163" s="31" t="e">
        <f>((IFERROR(VLOOKUP($B162,Mes!$C$7:$AV$60,MATCH(CO$1,Mes!$C$3:$AV$3,0),FALSE),""))*1000)+((IFERROR(VLOOKUP($B162,Mes!$C$69:$AV$78,MATCH(CO$1,Mes!$C$3:$AV$3,0),FALSE),""))*1000)</f>
        <v>#VALUE!</v>
      </c>
      <c r="CP163" s="31" t="e">
        <f>((IFERROR(VLOOKUP($B162,Mes!$C$7:$AV$60,MATCH(CP$1,Mes!$C$3:$AV$3,0),FALSE),""))*1000)+((IFERROR(VLOOKUP($B162,Mes!$C$69:$AV$78,MATCH(CP$1,Mes!$C$3:$AV$3,0),FALSE),""))*1000)</f>
        <v>#VALUE!</v>
      </c>
      <c r="CQ163" s="31" t="e">
        <f>((IFERROR(VLOOKUP($B162,Mes!$C$7:$AV$60,MATCH(CQ$1,Mes!$C$3:$AV$3,0),FALSE),""))*1000)+((IFERROR(VLOOKUP($B162,Mes!$C$69:$AV$78,MATCH(CQ$1,Mes!$C$3:$AV$3,0),FALSE),""))*1000)</f>
        <v>#VALUE!</v>
      </c>
      <c r="CR163" s="31" t="e">
        <f>((IFERROR(VLOOKUP($B162,Mes!$C$7:$AV$60,MATCH(CR$1,Mes!$C$3:$AV$3,0),FALSE),""))*1000)+((IFERROR(VLOOKUP($B162,Mes!$C$69:$AV$78,MATCH(CR$1,Mes!$C$3:$AV$3,0),FALSE),""))*1000)</f>
        <v>#VALUE!</v>
      </c>
      <c r="CS163" s="31" t="e">
        <f>((IFERROR(VLOOKUP($B162,Mes!$C$7:$AV$60,MATCH(CS$1,Mes!$C$3:$AV$3,0),FALSE),""))*1000)+((IFERROR(VLOOKUP($B162,Mes!$C$69:$AV$78,MATCH(CS$1,Mes!$C$3:$AV$3,0),FALSE),""))*1000)</f>
        <v>#VALUE!</v>
      </c>
      <c r="CT163" s="31" t="e">
        <f>((IFERROR(VLOOKUP($B162,Mes!$C$7:$AV$60,MATCH(CT$1,Mes!$C$3:$AV$3,0),FALSE),""))*1000)+((IFERROR(VLOOKUP($B162,Mes!$C$69:$AV$78,MATCH(CT$1,Mes!$C$3:$AV$3,0),FALSE),""))*1000)</f>
        <v>#VALUE!</v>
      </c>
      <c r="CU163" s="30" t="e">
        <f>((IFERROR(VLOOKUP($B162,Mes!$C$7:$AV$60,MATCH(CU$1,Mes!$C$3:$AV$3,0),FALSE),""))*1000)+((IFERROR(VLOOKUP($B162,Mes!$C$69:$AV$78,MATCH(CU$1,Mes!$C$3:$AV$3,0),FALSE),""))*1000)</f>
        <v>#VALUE!</v>
      </c>
      <c r="CV163" s="30" t="e">
        <f>((IFERROR(VLOOKUP($B162,Mes!$C$7:$AV$60,MATCH(CV$1,Mes!$C$3:$AV$3,0),FALSE),""))*1000)+((IFERROR(VLOOKUP($B162,Mes!$C$69:$AV$78,MATCH(CV$1,Mes!$C$3:$AV$3,0),FALSE),""))*1000)</f>
        <v>#VALUE!</v>
      </c>
      <c r="CW163" s="30" t="e">
        <f>((IFERROR(VLOOKUP($B162,Mes!$C$7:$AV$60,MATCH(CW$1,Mes!$C$3:$AV$3,0),FALSE),""))*1000)+((IFERROR(VLOOKUP($B162,Mes!$C$69:$AV$78,MATCH(CW$1,Mes!$C$3:$AV$3,0),FALSE),""))*1000)</f>
        <v>#VALUE!</v>
      </c>
      <c r="CX163" s="30" t="e">
        <f>((IFERROR(VLOOKUP($B162,Mes!$C$7:$AV$60,MATCH(CX$1,Mes!$C$3:$AV$3,0),FALSE),""))*1000)+((IFERROR(VLOOKUP($B162,Mes!$C$69:$AV$78,MATCH(CX$1,Mes!$C$3:$AV$3,0),FALSE),""))*1000)</f>
        <v>#VALUE!</v>
      </c>
      <c r="CY163" s="30" t="e">
        <f>((IFERROR(VLOOKUP($B162,Mes!$C$7:$AV$60,MATCH(CY$1,Mes!$C$3:$AV$3,0),FALSE),""))*1000)+((IFERROR(VLOOKUP($B162,Mes!$C$69:$AV$78,MATCH(CY$1,Mes!$C$3:$AV$3,0),FALSE),""))*1000)</f>
        <v>#VALUE!</v>
      </c>
      <c r="CZ163" s="30" t="e">
        <f>((IFERROR(VLOOKUP($B162,Mes!$C$7:$AV$60,MATCH(CZ$1,Mes!$C$3:$AV$3,0),FALSE),""))*1000)+((IFERROR(VLOOKUP($B162,Mes!$C$69:$AV$78,MATCH(CZ$1,Mes!$C$3:$AV$3,0),FALSE),""))*1000)</f>
        <v>#VALUE!</v>
      </c>
      <c r="DA163" s="30" t="e">
        <f>((IFERROR(VLOOKUP($B162,Mes!$C$7:$AV$60,MATCH(DA$1,Mes!$C$3:$AV$3,0),FALSE),""))*1000)+((IFERROR(VLOOKUP($B162,Mes!$C$69:$AV$78,MATCH(DA$1,Mes!$C$3:$AV$3,0),FALSE),""))*1000)</f>
        <v>#VALUE!</v>
      </c>
      <c r="DB163" s="30" t="e">
        <f>((IFERROR(VLOOKUP($B162,Mes!$C$7:$AV$60,MATCH(DB$1,Mes!$C$3:$AV$3,0),FALSE),""))*1000)+((IFERROR(VLOOKUP($B162,Mes!$C$69:$AV$78,MATCH(DB$1,Mes!$C$3:$AV$3,0),FALSE),""))*1000)</f>
        <v>#VALUE!</v>
      </c>
      <c r="DC163" s="30" t="e">
        <f>((IFERROR(VLOOKUP($B162,Mes!$C$7:$AV$60,MATCH(DC$1,Mes!$C$3:$AV$3,0),FALSE),""))*1000)+((IFERROR(VLOOKUP($B162,Mes!$C$69:$AV$78,MATCH(DC$1,Mes!$C$3:$AV$3,0),FALSE),""))*1000)</f>
        <v>#VALUE!</v>
      </c>
      <c r="DD163" s="30" t="e">
        <f>((IFERROR(VLOOKUP($B162,Mes!$C$7:$AV$60,MATCH(DD$1,Mes!$C$3:$AV$3,0),FALSE),""))*1000)+((IFERROR(VLOOKUP($B162,Mes!$C$69:$AV$78,MATCH(DD$1,Mes!$C$3:$AV$3,0),FALSE),""))*1000)</f>
        <v>#VALUE!</v>
      </c>
      <c r="DE163" s="30" t="e">
        <f>((IFERROR(VLOOKUP($B162,Mes!$C$7:$AV$60,MATCH(DE$1,Mes!$C$3:$AV$3,0),FALSE),""))*1000)+((IFERROR(VLOOKUP($B162,Mes!$C$69:$AV$78,MATCH(DE$1,Mes!$C$3:$AV$3,0),FALSE),""))*1000)</f>
        <v>#VALUE!</v>
      </c>
      <c r="DF163" s="30" t="e">
        <f>((IFERROR(VLOOKUP($B162,Mes!$C$7:$AV$60,MATCH(DF$1,Mes!$C$3:$AV$3,0),FALSE),""))*1000)+((IFERROR(VLOOKUP($B162,Mes!$C$69:$AV$78,MATCH(DF$1,Mes!$C$3:$AV$3,0),FALSE),""))*1000)</f>
        <v>#VALUE!</v>
      </c>
      <c r="DG163" s="30" t="e">
        <f>((IFERROR(VLOOKUP($B162,Mes!$C$7:$AV$60,MATCH(DG$1,Mes!$C$3:$AV$3,0),FALSE),""))*1000)+((IFERROR(VLOOKUP($B162,Mes!$C$69:$AV$78,MATCH(DG$1,Mes!$C$3:$AV$3,0),FALSE),""))*1000)</f>
        <v>#VALUE!</v>
      </c>
      <c r="DH163" s="30" t="e">
        <f>((IFERROR(VLOOKUP($B162,Mes!$C$7:$AV$60,MATCH(DH$1,Mes!$C$3:$AV$3,0),FALSE),""))*1000)+((IFERROR(VLOOKUP($B162,Mes!$C$69:$AV$78,MATCH(DH$1,Mes!$C$3:$AV$3,0),FALSE),""))*1000)</f>
        <v>#VALUE!</v>
      </c>
      <c r="DI163" s="30" t="e">
        <f>((IFERROR(VLOOKUP($B162,Mes!$C$7:$AV$60,MATCH(DI$1,Mes!$C$3:$AV$3,0),FALSE),""))*1000)+((IFERROR(VLOOKUP($B162,Mes!$C$69:$AV$78,MATCH(DI$1,Mes!$C$3:$AV$3,0),FALSE),""))*1000)</f>
        <v>#VALUE!</v>
      </c>
      <c r="DJ163" s="30" t="e">
        <f>((IFERROR(VLOOKUP($B162,Mes!$C$7:$AV$60,MATCH(DJ$1,Mes!$C$3:$AV$3,0),FALSE),""))*1000)+((IFERROR(VLOOKUP($B162,Mes!$C$69:$AV$78,MATCH(DJ$1,Mes!$C$3:$AV$3,0),FALSE),""))*1000)</f>
        <v>#VALUE!</v>
      </c>
      <c r="DK163" s="30" t="e">
        <f>((IFERROR(VLOOKUP($B162,Mes!$C$7:$AV$60,MATCH(DK$1,Mes!$C$3:$AV$3,0),FALSE),""))*1000)+((IFERROR(VLOOKUP($B162,Mes!$C$69:$AV$78,MATCH(DK$1,Mes!$C$3:$AV$3,0),FALSE),""))*1000)</f>
        <v>#VALUE!</v>
      </c>
      <c r="DL163" s="30" t="e">
        <f>((IFERROR(VLOOKUP($B162,Mes!$C$7:$AV$60,MATCH(DL$1,Mes!$C$3:$AV$3,0),FALSE),""))*1000)+((IFERROR(VLOOKUP($B162,Mes!$C$69:$AV$78,MATCH(DL$1,Mes!$C$3:$AV$3,0),FALSE),""))*1000)</f>
        <v>#VALUE!</v>
      </c>
      <c r="DM163" s="30" t="e">
        <f>((IFERROR(VLOOKUP($B162,Mes!$C$7:$AV$60,MATCH(DM$1,Mes!$C$3:$AV$3,0),FALSE),""))*1000)+((IFERROR(VLOOKUP($B162,Mes!$C$69:$AV$78,MATCH(DM$1,Mes!$C$3:$AV$3,0),FALSE),""))*1000)</f>
        <v>#VALUE!</v>
      </c>
      <c r="DN163" s="30" t="e">
        <f>((IFERROR(VLOOKUP($B162,Mes!$C$7:$AV$60,MATCH(DN$1,Mes!$C$3:$AV$3,0),FALSE),""))*1000)+((IFERROR(VLOOKUP($B162,Mes!$C$69:$AV$78,MATCH(DN$1,Mes!$C$3:$AV$3,0),FALSE),""))*1000)</f>
        <v>#VALUE!</v>
      </c>
      <c r="DO163" s="30" t="e">
        <f>((IFERROR(VLOOKUP($B162,Mes!$C$7:$AV$60,MATCH(DO$1,Mes!$C$3:$AV$3,0),FALSE),""))*1000)+((IFERROR(VLOOKUP($B162,Mes!$C$69:$AV$78,MATCH(DO$1,Mes!$C$3:$AV$3,0),FALSE),""))*1000)</f>
        <v>#VALUE!</v>
      </c>
      <c r="DP163" s="30" t="e">
        <f>((IFERROR(VLOOKUP($B162,Mes!$C$7:$AV$60,MATCH(DP$1,Mes!$C$3:$AV$3,0),FALSE),""))*1000)+((IFERROR(VLOOKUP($B162,Mes!$C$69:$AV$78,MATCH(DP$1,Mes!$C$3:$AV$3,0),FALSE),""))*1000)</f>
        <v>#VALUE!</v>
      </c>
      <c r="DQ163" s="30" t="e">
        <f>((IFERROR(VLOOKUP($B162,Mes!$C$7:$AV$60,MATCH(DQ$1,Mes!$C$3:$AV$3,0),FALSE),""))*1000)+((IFERROR(VLOOKUP($B162,Mes!$C$69:$AV$78,MATCH(DQ$1,Mes!$C$3:$AV$3,0),FALSE),""))*1000)</f>
        <v>#VALUE!</v>
      </c>
      <c r="DR163" s="30" t="e">
        <f>((IFERROR(VLOOKUP($B162,Mes!$C$7:$AV$60,MATCH(DR$1,Mes!$C$3:$AV$3,0),FALSE),""))*1000)+((IFERROR(VLOOKUP($B162,Mes!$C$69:$AV$78,MATCH(DR$1,Mes!$C$3:$AV$3,0),FALSE),""))*1000)</f>
        <v>#VALUE!</v>
      </c>
      <c r="DS163" s="30" t="e">
        <f>((IFERROR(VLOOKUP($B162,Mes!$C$7:$AV$60,MATCH(DS$1,Mes!$C$3:$AV$3,0),FALSE),""))*1000)+((IFERROR(VLOOKUP($B162,Mes!$C$69:$AV$78,MATCH(DS$1,Mes!$C$3:$AV$3,0),FALSE),""))*1000)</f>
        <v>#VALUE!</v>
      </c>
      <c r="DT163" s="30" t="e">
        <f>((IFERROR(VLOOKUP($B162,Mes!$C$7:$AV$60,MATCH(DT$1,Mes!$C$3:$AV$3,0),FALSE),""))*1000)+((IFERROR(VLOOKUP($B162,Mes!$C$69:$AV$78,MATCH(DT$1,Mes!$C$3:$AV$3,0),FALSE),""))*1000)</f>
        <v>#VALUE!</v>
      </c>
      <c r="DU163" s="30" t="e">
        <f>((IFERROR(VLOOKUP($B162,Mes!$C$7:$AV$60,MATCH(DU$1,Mes!$C$3:$AV$3,0),FALSE),""))*1000)+((IFERROR(VLOOKUP($B162,Mes!$C$69:$AV$78,MATCH(DU$1,Mes!$C$3:$AV$3,0),FALSE),""))*1000)</f>
        <v>#VALUE!</v>
      </c>
      <c r="DV163" s="30" t="e">
        <f>((IFERROR(VLOOKUP($B162,Mes!$C$7:$AV$60,MATCH(DV$1,Mes!$C$3:$AV$3,0),FALSE),""))*1000)+((IFERROR(VLOOKUP($B162,Mes!$C$69:$AV$78,MATCH(DV$1,Mes!$C$3:$AV$3,0),FALSE),""))*1000)</f>
        <v>#VALUE!</v>
      </c>
      <c r="DW163" s="30" t="e">
        <f>((IFERROR(VLOOKUP($B162,Mes!$C$7:$AV$60,MATCH(DW$1,Mes!$C$3:$AV$3,0),FALSE),""))*1000)+((IFERROR(VLOOKUP($B162,Mes!$C$69:$AV$78,MATCH(DW$1,Mes!$C$3:$AV$3,0),FALSE),""))*1000)</f>
        <v>#VALUE!</v>
      </c>
      <c r="DX163" s="30" t="e">
        <f>((IFERROR(VLOOKUP($B162,Mes!$C$7:$AV$60,MATCH(DX$1,Mes!$C$3:$AV$3,0),FALSE),""))*1000)+((IFERROR(VLOOKUP($B162,Mes!$C$69:$AV$78,MATCH(DX$1,Mes!$C$3:$AV$3,0),FALSE),""))*1000)</f>
        <v>#VALUE!</v>
      </c>
      <c r="DY163" s="31" t="e">
        <f>((IFERROR(VLOOKUP($B162,Mes!$C$7:$AV$60,MATCH(DY$1,Mes!$C$3:$AV$3,0),FALSE),""))*1000)+((IFERROR(VLOOKUP($B162,Mes!$C$69:$AV$78,MATCH(DY$1,Mes!$C$3:$AV$3,0),FALSE),""))*1000)</f>
        <v>#VALUE!</v>
      </c>
      <c r="DZ163" s="31" t="e">
        <f>((IFERROR(VLOOKUP($B162,Mes!$C$7:$AV$60,MATCH(DZ$1,Mes!$C$3:$AV$3,0),FALSE),""))*1000)+((IFERROR(VLOOKUP($B162,Mes!$C$69:$AV$78,MATCH(DZ$1,Mes!$C$3:$AV$3,0),FALSE),""))*1000)</f>
        <v>#VALUE!</v>
      </c>
      <c r="EA163" s="31" t="e">
        <f>((IFERROR(VLOOKUP($B162,Mes!$C$7:$AV$60,MATCH(EA$1,Mes!$C$3:$AV$3,0),FALSE),""))*1000)+((IFERROR(VLOOKUP($B162,Mes!$C$69:$AV$78,MATCH(EA$1,Mes!$C$3:$AV$3,0),FALSE),""))*1000)</f>
        <v>#VALUE!</v>
      </c>
      <c r="EB163" s="31" t="e">
        <f>((IFERROR(VLOOKUP($B162,Mes!$C$7:$AV$60,MATCH(EB$1,Mes!$C$3:$AV$3,0),FALSE),""))*1000)+((IFERROR(VLOOKUP($B162,Mes!$C$69:$AV$78,MATCH(EB$1,Mes!$C$3:$AV$3,0),FALSE),""))*1000)</f>
        <v>#VALUE!</v>
      </c>
      <c r="EC163" s="31" t="e">
        <f>((IFERROR(VLOOKUP($B162,Mes!$C$7:$AV$60,MATCH(EC$1,Mes!$C$3:$AV$3,0),FALSE),""))*1000)+((IFERROR(VLOOKUP($B162,Mes!$C$69:$AV$78,MATCH(EC$1,Mes!$C$3:$AV$3,0),FALSE),""))*1000)</f>
        <v>#VALUE!</v>
      </c>
      <c r="ED163" s="31" t="e">
        <f>((IFERROR(VLOOKUP($B162,Mes!$C$7:$AV$60,MATCH(ED$1,Mes!$C$3:$AV$3,0),FALSE),""))*1000)+((IFERROR(VLOOKUP($B162,Mes!$C$69:$AV$78,MATCH(ED$1,Mes!$C$3:$AV$3,0),FALSE),""))*1000)</f>
        <v>#VALUE!</v>
      </c>
      <c r="EE163" s="31" t="e">
        <f>((IFERROR(VLOOKUP($B162,Mes!$C$7:$AV$60,MATCH(EE$1,Mes!$C$3:$AV$3,0),FALSE),""))*1000)+((IFERROR(VLOOKUP($B162,Mes!$C$69:$AV$78,MATCH(EE$1,Mes!$C$3:$AV$3,0),FALSE),""))*1000)</f>
        <v>#VALUE!</v>
      </c>
      <c r="EF163" s="31" t="e">
        <f>((IFERROR(VLOOKUP($B162,Mes!$C$7:$AV$60,MATCH(EF$1,Mes!$C$3:$AV$3,0),FALSE),""))*1000)+((IFERROR(VLOOKUP($B162,Mes!$C$69:$AV$78,MATCH(EF$1,Mes!$C$3:$AV$3,0),FALSE),""))*1000)</f>
        <v>#VALUE!</v>
      </c>
      <c r="EG163" s="31" t="e">
        <f>((IFERROR(VLOOKUP($B162,Mes!$C$7:$AV$60,MATCH(EG$1,Mes!$C$3:$AV$3,0),FALSE),""))*1000)+((IFERROR(VLOOKUP($B162,Mes!$C$69:$AV$78,MATCH(EG$1,Mes!$C$3:$AV$3,0),FALSE),""))*1000)</f>
        <v>#VALUE!</v>
      </c>
      <c r="EH163" s="31" t="e">
        <f>((IFERROR(VLOOKUP($B162,Mes!$C$7:$AV$60,MATCH(EH$1,Mes!$C$3:$AV$3,0),FALSE),""))*1000)+((IFERROR(VLOOKUP($B162,Mes!$C$69:$AV$78,MATCH(EH$1,Mes!$C$3:$AV$3,0),FALSE),""))*1000)</f>
        <v>#VALUE!</v>
      </c>
      <c r="EI163" s="31" t="e">
        <f>((IFERROR(VLOOKUP($B162,Mes!$C$7:$AV$60,MATCH(EI$1,Mes!$C$3:$AV$3,0),FALSE),""))*1000)+((IFERROR(VLOOKUP($B162,Mes!$C$69:$AV$78,MATCH(EI$1,Mes!$C$3:$AV$3,0),FALSE),""))*1000)</f>
        <v>#VALUE!</v>
      </c>
      <c r="EJ163" s="31" t="e">
        <f>((IFERROR(VLOOKUP($B162,Mes!$C$7:$AV$60,MATCH(EJ$1,Mes!$C$3:$AV$3,0),FALSE),""))*1000)+((IFERROR(VLOOKUP($B162,Mes!$C$69:$AV$78,MATCH(EJ$1,Mes!$C$3:$AV$3,0),FALSE),""))*1000)</f>
        <v>#VALUE!</v>
      </c>
      <c r="EK163" s="31" t="e">
        <f>((IFERROR(VLOOKUP($B162,Mes!$C$7:$AV$60,MATCH(EK$1,Mes!$C$3:$AV$3,0),FALSE),""))*1000)+((IFERROR(VLOOKUP($B162,Mes!$C$69:$AV$78,MATCH(EK$1,Mes!$C$3:$AV$3,0),FALSE),""))*1000)</f>
        <v>#VALUE!</v>
      </c>
      <c r="EL163" s="31" t="e">
        <f>((IFERROR(VLOOKUP($B162,Mes!$C$7:$AV$60,MATCH(EL$1,Mes!$C$3:$AV$3,0),FALSE),""))*1000)+((IFERROR(VLOOKUP($B162,Mes!$C$69:$AV$78,MATCH(EL$1,Mes!$C$3:$AV$3,0),FALSE),""))*1000)</f>
        <v>#VALUE!</v>
      </c>
      <c r="EM163" s="31" t="e">
        <f>((IFERROR(VLOOKUP($B162,Mes!$C$7:$AV$60,MATCH(EM$1,Mes!$C$3:$AV$3,0),FALSE),""))*1000)+((IFERROR(VLOOKUP($B162,Mes!$C$69:$AV$78,MATCH(EM$1,Mes!$C$3:$AV$3,0),FALSE),""))*1000)</f>
        <v>#VALUE!</v>
      </c>
      <c r="EN163" s="31" t="e">
        <f>((IFERROR(VLOOKUP($B162,Mes!$C$7:$AV$60,MATCH(EN$1,Mes!$C$3:$AV$3,0),FALSE),""))*1000)+((IFERROR(VLOOKUP($B162,Mes!$C$69:$AV$78,MATCH(EN$1,Mes!$C$3:$AV$3,0),FALSE),""))*1000)</f>
        <v>#VALUE!</v>
      </c>
      <c r="EO163" s="31" t="e">
        <f>((IFERROR(VLOOKUP($B162,Mes!$C$7:$AV$60,MATCH(EO$1,Mes!$C$3:$AV$3,0),FALSE),""))*1000)+((IFERROR(VLOOKUP($B162,Mes!$C$69:$AV$78,MATCH(EO$1,Mes!$C$3:$AV$3,0),FALSE),""))*1000)</f>
        <v>#VALUE!</v>
      </c>
      <c r="EP163" s="31" t="e">
        <f>((IFERROR(VLOOKUP($B162,Mes!$C$7:$AV$60,MATCH(EP$1,Mes!$C$3:$AV$3,0),FALSE),""))*1000)+((IFERROR(VLOOKUP($B162,Mes!$C$69:$AV$78,MATCH(EP$1,Mes!$C$3:$AV$3,0),FALSE),""))*1000)</f>
        <v>#VALUE!</v>
      </c>
      <c r="EQ163" s="31" t="e">
        <f>((IFERROR(VLOOKUP($B162,Mes!$C$7:$AV$60,MATCH(EQ$1,Mes!$C$3:$AV$3,0),FALSE),""))*1000)+((IFERROR(VLOOKUP($B162,Mes!$C$69:$AV$78,MATCH(EQ$1,Mes!$C$3:$AV$3,0),FALSE),""))*1000)</f>
        <v>#VALUE!</v>
      </c>
      <c r="ER163" s="31" t="e">
        <f>((IFERROR(VLOOKUP($B162,Mes!$C$7:$AV$60,MATCH(ER$1,Mes!$C$3:$AV$3,0),FALSE),""))*1000)+((IFERROR(VLOOKUP($B162,Mes!$C$69:$AV$78,MATCH(ER$1,Mes!$C$3:$AV$3,0),FALSE),""))*1000)</f>
        <v>#VALUE!</v>
      </c>
      <c r="ES163" s="31" t="e">
        <f>((IFERROR(VLOOKUP($B162,Mes!$C$7:$AV$60,MATCH(ES$1,Mes!$C$3:$AV$3,0),FALSE),""))*1000)+((IFERROR(VLOOKUP($B162,Mes!$C$69:$AV$78,MATCH(ES$1,Mes!$C$3:$AV$3,0),FALSE),""))*1000)</f>
        <v>#VALUE!</v>
      </c>
      <c r="ET163" s="31" t="e">
        <f>((IFERROR(VLOOKUP($B162,Mes!$C$7:$AV$60,MATCH(ET$1,Mes!$C$3:$AV$3,0),FALSE),""))*1000)+((IFERROR(VLOOKUP($B162,Mes!$C$69:$AV$78,MATCH(ET$1,Mes!$C$3:$AV$3,0),FALSE),""))*1000)</f>
        <v>#VALUE!</v>
      </c>
      <c r="EU163" s="31" t="e">
        <f>((IFERROR(VLOOKUP($B162,Mes!$C$7:$AV$60,MATCH(EU$1,Mes!$C$3:$AV$3,0),FALSE),""))*1000)+((IFERROR(VLOOKUP($B162,Mes!$C$69:$AV$78,MATCH(EU$1,Mes!$C$3:$AV$3,0),FALSE),""))*1000)</f>
        <v>#VALUE!</v>
      </c>
      <c r="EV163" s="31" t="e">
        <f>((IFERROR(VLOOKUP($B162,Mes!$C$7:$AV$60,MATCH(EV$1,Mes!$C$3:$AV$3,0),FALSE),""))*1000)+((IFERROR(VLOOKUP($B162,Mes!$C$69:$AV$78,MATCH(EV$1,Mes!$C$3:$AV$3,0),FALSE),""))*1000)</f>
        <v>#VALUE!</v>
      </c>
      <c r="EW163" s="31" t="e">
        <f>((IFERROR(VLOOKUP($B162,Mes!$C$7:$AV$60,MATCH(EW$1,Mes!$C$3:$AV$3,0),FALSE),""))*1000)+((IFERROR(VLOOKUP($B162,Mes!$C$69:$AV$78,MATCH(EW$1,Mes!$C$3:$AV$3,0),FALSE),""))*1000)</f>
        <v>#VALUE!</v>
      </c>
      <c r="EX163" s="31" t="e">
        <f>((IFERROR(VLOOKUP($B162,Mes!$C$7:$AV$60,MATCH(EX$1,Mes!$C$3:$AV$3,0),FALSE),""))*1000)+((IFERROR(VLOOKUP($B162,Mes!$C$69:$AV$78,MATCH(EX$1,Mes!$C$3:$AV$3,0),FALSE),""))*1000)</f>
        <v>#VALUE!</v>
      </c>
      <c r="EY163" s="31" t="e">
        <f>((IFERROR(VLOOKUP($B162,Mes!$C$7:$AV$60,MATCH(EY$1,Mes!$C$3:$AV$3,0),FALSE),""))*1000)+((IFERROR(VLOOKUP($B162,Mes!$C$69:$AV$78,MATCH(EY$1,Mes!$C$3:$AV$3,0),FALSE),""))*1000)</f>
        <v>#VALUE!</v>
      </c>
      <c r="EZ163" s="31" t="e">
        <f>((IFERROR(VLOOKUP($B162,Mes!$C$7:$AV$60,MATCH(EZ$1,Mes!$C$3:$AV$3,0),FALSE),""))*1000)+((IFERROR(VLOOKUP($B162,Mes!$C$69:$AV$78,MATCH(EZ$1,Mes!$C$3:$AV$3,0),FALSE),""))*1000)</f>
        <v>#VALUE!</v>
      </c>
      <c r="FA163" s="31" t="e">
        <f>((IFERROR(VLOOKUP($B162,Mes!$C$7:$AV$60,MATCH(FA$1,Mes!$C$3:$AV$3,0),FALSE),""))*1000)+((IFERROR(VLOOKUP($B162,Mes!$C$69:$AV$78,MATCH(FA$1,Mes!$C$3:$AV$3,0),FALSE),""))*1000)</f>
        <v>#VALUE!</v>
      </c>
      <c r="FB163" s="31" t="e">
        <f>((IFERROR(VLOOKUP($B162,Mes!$C$7:$AV$60,MATCH(FB$1,Mes!$C$3:$AV$3,0),FALSE),""))*1000)+((IFERROR(VLOOKUP($B162,Mes!$C$69:$AV$78,MATCH(FB$1,Mes!$C$3:$AV$3,0),FALSE),""))*1000)</f>
        <v>#VALUE!</v>
      </c>
      <c r="FC163" s="31" t="e">
        <f>((IFERROR(VLOOKUP($B162,Mes!$C$7:$AV$60,MATCH(FC$1,Mes!$C$3:$AV$3,0),FALSE),""))*1000)+((IFERROR(VLOOKUP($B162,Mes!$C$69:$AV$78,MATCH(FC$1,Mes!$C$3:$AV$3,0),FALSE),""))*1000)</f>
        <v>#VALUE!</v>
      </c>
      <c r="FD163" s="30" t="e">
        <f>((IFERROR(VLOOKUP($B162,Mes!$C$7:$AV$60,MATCH(FD$1,Mes!$C$3:$AV$3,0),FALSE),""))*1000)+((IFERROR(VLOOKUP($B162,Mes!$C$69:$AV$78,MATCH(FD$1,Mes!$C$3:$AV$3,0),FALSE),""))*1000)</f>
        <v>#VALUE!</v>
      </c>
      <c r="FE163" s="30" t="e">
        <f>((IFERROR(VLOOKUP($B162,Mes!$C$7:$AV$60,MATCH(FE$1,Mes!$C$3:$AV$3,0),FALSE),""))*1000)+((IFERROR(VLOOKUP($B162,Mes!$C$69:$AV$78,MATCH(FE$1,Mes!$C$3:$AV$3,0),FALSE),""))*1000)</f>
        <v>#VALUE!</v>
      </c>
      <c r="FF163" s="30" t="e">
        <f>((IFERROR(VLOOKUP($B162,Mes!$C$7:$AV$60,MATCH(FF$1,Mes!$C$3:$AV$3,0),FALSE),""))*1000)+((IFERROR(VLOOKUP($B162,Mes!$C$69:$AV$78,MATCH(FF$1,Mes!$C$3:$AV$3,0),FALSE),""))*1000)</f>
        <v>#VALUE!</v>
      </c>
      <c r="FG163" s="30" t="e">
        <f>((IFERROR(VLOOKUP($B162,Mes!$C$7:$AV$60,MATCH(FG$1,Mes!$C$3:$AV$3,0),FALSE),""))*1000)+((IFERROR(VLOOKUP($B162,Mes!$C$69:$AV$78,MATCH(FG$1,Mes!$C$3:$AV$3,0),FALSE),""))*1000)</f>
        <v>#VALUE!</v>
      </c>
      <c r="FH163" s="30" t="e">
        <f>((IFERROR(VLOOKUP($B162,Mes!$C$7:$AV$60,MATCH(FH$1,Mes!$C$3:$AV$3,0),FALSE),""))*1000)+((IFERROR(VLOOKUP($B162,Mes!$C$69:$AV$78,MATCH(FH$1,Mes!$C$3:$AV$3,0),FALSE),""))*1000)</f>
        <v>#VALUE!</v>
      </c>
      <c r="FI163" s="30" t="e">
        <f>((IFERROR(VLOOKUP($B162,Mes!$C$7:$AV$60,MATCH(FI$1,Mes!$C$3:$AV$3,0),FALSE),""))*1000)+((IFERROR(VLOOKUP($B162,Mes!$C$69:$AV$78,MATCH(FI$1,Mes!$C$3:$AV$3,0),FALSE),""))*1000)</f>
        <v>#VALUE!</v>
      </c>
      <c r="FJ163" s="30" t="e">
        <f>((IFERROR(VLOOKUP($B162,Mes!$C$7:$AV$60,MATCH(FJ$1,Mes!$C$3:$AV$3,0),FALSE),""))*1000)+((IFERROR(VLOOKUP($B162,Mes!$C$69:$AV$78,MATCH(FJ$1,Mes!$C$3:$AV$3,0),FALSE),""))*1000)</f>
        <v>#VALUE!</v>
      </c>
      <c r="FK163" s="30" t="e">
        <f>((IFERROR(VLOOKUP($B162,Mes!$C$7:$AV$60,MATCH(FK$1,Mes!$C$3:$AV$3,0),FALSE),""))*1000)+((IFERROR(VLOOKUP($B162,Mes!$C$69:$AV$78,MATCH(FK$1,Mes!$C$3:$AV$3,0),FALSE),""))*1000)</f>
        <v>#VALUE!</v>
      </c>
      <c r="FL163" s="30" t="e">
        <f>((IFERROR(VLOOKUP($B162,Mes!$C$7:$AV$60,MATCH(FL$1,Mes!$C$3:$AV$3,0),FALSE),""))*1000)+((IFERROR(VLOOKUP($B162,Mes!$C$69:$AV$78,MATCH(FL$1,Mes!$C$3:$AV$3,0),FALSE),""))*1000)</f>
        <v>#VALUE!</v>
      </c>
      <c r="FM163" s="30" t="e">
        <f>((IFERROR(VLOOKUP($B162,Mes!$C$7:$AV$60,MATCH(FM$1,Mes!$C$3:$AV$3,0),FALSE),""))*1000)+((IFERROR(VLOOKUP($B162,Mes!$C$69:$AV$78,MATCH(FM$1,Mes!$C$3:$AV$3,0),FALSE),""))*1000)</f>
        <v>#VALUE!</v>
      </c>
      <c r="FN163" s="30" t="e">
        <f>((IFERROR(VLOOKUP($B162,Mes!$C$7:$AV$60,MATCH(FN$1,Mes!$C$3:$AV$3,0),FALSE),""))*1000)+((IFERROR(VLOOKUP($B162,Mes!$C$69:$AV$78,MATCH(FN$1,Mes!$C$3:$AV$3,0),FALSE),""))*1000)</f>
        <v>#VALUE!</v>
      </c>
      <c r="FO163" s="30" t="e">
        <f>((IFERROR(VLOOKUP($B162,Mes!$C$7:$AV$60,MATCH(FO$1,Mes!$C$3:$AV$3,0),FALSE),""))*1000)+((IFERROR(VLOOKUP($B162,Mes!$C$69:$AV$78,MATCH(FO$1,Mes!$C$3:$AV$3,0),FALSE),""))*1000)</f>
        <v>#VALUE!</v>
      </c>
      <c r="FP163" s="30" t="e">
        <f>((IFERROR(VLOOKUP($B162,Mes!$C$7:$AV$60,MATCH(FP$1,Mes!$C$3:$AV$3,0),FALSE),""))*1000)+((IFERROR(VLOOKUP($B162,Mes!$C$69:$AV$78,MATCH(FP$1,Mes!$C$3:$AV$3,0),FALSE),""))*1000)</f>
        <v>#VALUE!</v>
      </c>
      <c r="FQ163" s="30" t="e">
        <f>((IFERROR(VLOOKUP($B162,Mes!$C$7:$AV$60,MATCH(FQ$1,Mes!$C$3:$AV$3,0),FALSE),""))*1000)+((IFERROR(VLOOKUP($B162,Mes!$C$69:$AV$78,MATCH(FQ$1,Mes!$C$3:$AV$3,0),FALSE),""))*1000)</f>
        <v>#VALUE!</v>
      </c>
      <c r="FR163" s="30" t="e">
        <f>((IFERROR(VLOOKUP($B162,Mes!$C$7:$AV$60,MATCH(FR$1,Mes!$C$3:$AV$3,0),FALSE),""))*1000)+((IFERROR(VLOOKUP($B162,Mes!$C$69:$AV$78,MATCH(FR$1,Mes!$C$3:$AV$3,0),FALSE),""))*1000)</f>
        <v>#VALUE!</v>
      </c>
      <c r="FS163" s="30" t="e">
        <f>((IFERROR(VLOOKUP($B162,Mes!$C$7:$AV$60,MATCH(FS$1,Mes!$C$3:$AV$3,0),FALSE),""))*1000)+((IFERROR(VLOOKUP($B162,Mes!$C$69:$AV$78,MATCH(FS$1,Mes!$C$3:$AV$3,0),FALSE),""))*1000)</f>
        <v>#VALUE!</v>
      </c>
      <c r="FT163" s="30" t="e">
        <f>((IFERROR(VLOOKUP($B162,Mes!$C$7:$AV$60,MATCH(FT$1,Mes!$C$3:$AV$3,0),FALSE),""))*1000)+((IFERROR(VLOOKUP($B162,Mes!$C$69:$AV$78,MATCH(FT$1,Mes!$C$3:$AV$3,0),FALSE),""))*1000)</f>
        <v>#VALUE!</v>
      </c>
      <c r="FU163" s="30" t="e">
        <f>((IFERROR(VLOOKUP($B162,Mes!$C$7:$AV$60,MATCH(FU$1,Mes!$C$3:$AV$3,0),FALSE),""))*1000)+((IFERROR(VLOOKUP($B162,Mes!$C$69:$AV$78,MATCH(FU$1,Mes!$C$3:$AV$3,0),FALSE),""))*1000)</f>
        <v>#VALUE!</v>
      </c>
      <c r="FV163" s="30" t="e">
        <f>((IFERROR(VLOOKUP($B162,Mes!$C$7:$AV$60,MATCH(FV$1,Mes!$C$3:$AV$3,0),FALSE),""))*1000)+((IFERROR(VLOOKUP($B162,Mes!$C$69:$AV$78,MATCH(FV$1,Mes!$C$3:$AV$3,0),FALSE),""))*1000)</f>
        <v>#VALUE!</v>
      </c>
      <c r="FW163" s="30" t="e">
        <f>((IFERROR(VLOOKUP($B162,Mes!$C$7:$AV$60,MATCH(FW$1,Mes!$C$3:$AV$3,0),FALSE),""))*1000)+((IFERROR(VLOOKUP($B162,Mes!$C$69:$AV$78,MATCH(FW$1,Mes!$C$3:$AV$3,0),FALSE),""))*1000)</f>
        <v>#VALUE!</v>
      </c>
      <c r="FX163" s="30" t="e">
        <f>((IFERROR(VLOOKUP($B162,Mes!$C$7:$AV$60,MATCH(FX$1,Mes!$C$3:$AV$3,0),FALSE),""))*1000)+((IFERROR(VLOOKUP($B162,Mes!$C$69:$AV$78,MATCH(FX$1,Mes!$C$3:$AV$3,0),FALSE),""))*1000)</f>
        <v>#VALUE!</v>
      </c>
      <c r="FY163" s="30" t="e">
        <f>((IFERROR(VLOOKUP($B162,Mes!$C$7:$AV$60,MATCH(FY$1,Mes!$C$3:$AV$3,0),FALSE),""))*1000)+((IFERROR(VLOOKUP($B162,Mes!$C$69:$AV$78,MATCH(FY$1,Mes!$C$3:$AV$3,0),FALSE),""))*1000)</f>
        <v>#VALUE!</v>
      </c>
      <c r="FZ163" s="30" t="e">
        <f>((IFERROR(VLOOKUP($B162,Mes!$C$7:$AV$60,MATCH(FZ$1,Mes!$C$3:$AV$3,0),FALSE),""))*1000)+((IFERROR(VLOOKUP($B162,Mes!$C$69:$AV$78,MATCH(FZ$1,Mes!$C$3:$AV$3,0),FALSE),""))*1000)</f>
        <v>#VALUE!</v>
      </c>
      <c r="GA163" s="30" t="e">
        <f>((IFERROR(VLOOKUP($B162,Mes!$C$7:$AV$60,MATCH(GA$1,Mes!$C$3:$AV$3,0),FALSE),""))*1000)+((IFERROR(VLOOKUP($B162,Mes!$C$69:$AV$78,MATCH(GA$1,Mes!$C$3:$AV$3,0),FALSE),""))*1000)</f>
        <v>#VALUE!</v>
      </c>
      <c r="GB163" s="30" t="e">
        <f>((IFERROR(VLOOKUP($B162,Mes!$C$7:$AV$60,MATCH(GB$1,Mes!$C$3:$AV$3,0),FALSE),""))*1000)+((IFERROR(VLOOKUP($B162,Mes!$C$69:$AV$78,MATCH(GB$1,Mes!$C$3:$AV$3,0),FALSE),""))*1000)</f>
        <v>#VALUE!</v>
      </c>
      <c r="GC163" s="30" t="e">
        <f>((IFERROR(VLOOKUP($B162,Mes!$C$7:$AV$60,MATCH(GC$1,Mes!$C$3:$AV$3,0),FALSE),""))*1000)+((IFERROR(VLOOKUP($B162,Mes!$C$69:$AV$78,MATCH(GC$1,Mes!$C$3:$AV$3,0),FALSE),""))*1000)</f>
        <v>#VALUE!</v>
      </c>
      <c r="GD163" s="30" t="e">
        <f>((IFERROR(VLOOKUP($B162,Mes!$C$7:$AV$60,MATCH(GD$1,Mes!$C$3:$AV$3,0),FALSE),""))*1000)+((IFERROR(VLOOKUP($B162,Mes!$C$69:$AV$78,MATCH(GD$1,Mes!$C$3:$AV$3,0),FALSE),""))*1000)</f>
        <v>#VALUE!</v>
      </c>
      <c r="GE163" s="30" t="e">
        <f>((IFERROR(VLOOKUP($B162,Mes!$C$7:$AV$60,MATCH(GE$1,Mes!$C$3:$AV$3,0),FALSE),""))*1000)+((IFERROR(VLOOKUP($B162,Mes!$C$69:$AV$78,MATCH(GE$1,Mes!$C$3:$AV$3,0),FALSE),""))*1000)</f>
        <v>#VALUE!</v>
      </c>
      <c r="GF163" s="30" t="e">
        <f>((IFERROR(VLOOKUP($B162,Mes!$C$7:$AV$60,MATCH(GF$1,Mes!$C$3:$AV$3,0),FALSE),""))*1000)+((IFERROR(VLOOKUP($B162,Mes!$C$69:$AV$78,MATCH(GF$1,Mes!$C$3:$AV$3,0),FALSE),""))*1000)</f>
        <v>#VALUE!</v>
      </c>
      <c r="GG163" s="30" t="e">
        <f>((IFERROR(VLOOKUP($B162,Mes!$C$7:$AV$60,MATCH(GG$1,Mes!$C$3:$AV$3,0),FALSE),""))*1000)+((IFERROR(VLOOKUP($B162,Mes!$C$69:$AV$78,MATCH(GG$1,Mes!$C$3:$AV$3,0),FALSE),""))*1000)</f>
        <v>#VALUE!</v>
      </c>
      <c r="GH163" s="31" t="e">
        <f>((IFERROR(VLOOKUP($B162,Mes!$C$7:$AV$60,MATCH(GH$1,Mes!$C$3:$AV$3,0),FALSE),""))*1000)+((IFERROR(VLOOKUP($B162,Mes!$C$69:$AV$78,MATCH(GH$1,Mes!$C$3:$AV$3,0),FALSE),""))*1000)</f>
        <v>#VALUE!</v>
      </c>
      <c r="GI163" s="31" t="e">
        <f>((IFERROR(VLOOKUP($B162,Mes!$C$7:$AV$60,MATCH(GI$1,Mes!$C$3:$AV$3,0),FALSE),""))*1000)+((IFERROR(VLOOKUP($B162,Mes!$C$69:$AV$78,MATCH(GI$1,Mes!$C$3:$AV$3,0),FALSE),""))*1000)</f>
        <v>#VALUE!</v>
      </c>
      <c r="GJ163" s="31" t="e">
        <f>((IFERROR(VLOOKUP($B162,Mes!$C$7:$AV$60,MATCH(GJ$1,Mes!$C$3:$AV$3,0),FALSE),""))*1000)+((IFERROR(VLOOKUP($B162,Mes!$C$69:$AV$78,MATCH(GJ$1,Mes!$C$3:$AV$3,0),FALSE),""))*1000)</f>
        <v>#VALUE!</v>
      </c>
      <c r="GK163" s="31" t="e">
        <f>((IFERROR(VLOOKUP($B162,Mes!$C$7:$AV$60,MATCH(GK$1,Mes!$C$3:$AV$3,0),FALSE),""))*1000)+((IFERROR(VLOOKUP($B162,Mes!$C$69:$AV$78,MATCH(GK$1,Mes!$C$3:$AV$3,0),FALSE),""))*1000)</f>
        <v>#VALUE!</v>
      </c>
      <c r="GL163" s="31" t="e">
        <f>((IFERROR(VLOOKUP($B162,Mes!$C$7:$AV$60,MATCH(GL$1,Mes!$C$3:$AV$3,0),FALSE),""))*1000)+((IFERROR(VLOOKUP($B162,Mes!$C$69:$AV$78,MATCH(GL$1,Mes!$C$3:$AV$3,0),FALSE),""))*1000)</f>
        <v>#VALUE!</v>
      </c>
      <c r="GM163" s="31" t="e">
        <f>((IFERROR(VLOOKUP($B162,Mes!$C$7:$AV$60,MATCH(GM$1,Mes!$C$3:$AV$3,0),FALSE),""))*1000)+((IFERROR(VLOOKUP($B162,Mes!$C$69:$AV$78,MATCH(GM$1,Mes!$C$3:$AV$3,0),FALSE),""))*1000)</f>
        <v>#VALUE!</v>
      </c>
      <c r="GN163" s="31" t="e">
        <f>((IFERROR(VLOOKUP($B162,Mes!$C$7:$AV$60,MATCH(GN$1,Mes!$C$3:$AV$3,0),FALSE),""))*1000)+((IFERROR(VLOOKUP($B162,Mes!$C$69:$AV$78,MATCH(GN$1,Mes!$C$3:$AV$3,0),FALSE),""))*1000)</f>
        <v>#VALUE!</v>
      </c>
      <c r="GO163" s="31" t="e">
        <f>((IFERROR(VLOOKUP($B162,Mes!$C$7:$AV$60,MATCH(GO$1,Mes!$C$3:$AV$3,0),FALSE),""))*1000)+((IFERROR(VLOOKUP($B162,Mes!$C$69:$AV$78,MATCH(GO$1,Mes!$C$3:$AV$3,0),FALSE),""))*1000)</f>
        <v>#VALUE!</v>
      </c>
      <c r="GP163" s="31" t="e">
        <f>((IFERROR(VLOOKUP($B162,Mes!$C$7:$AV$60,MATCH(GP$1,Mes!$C$3:$AV$3,0),FALSE),""))*1000)+((IFERROR(VLOOKUP($B162,Mes!$C$69:$AV$78,MATCH(GP$1,Mes!$C$3:$AV$3,0),FALSE),""))*1000)</f>
        <v>#VALUE!</v>
      </c>
      <c r="GQ163" s="31" t="e">
        <f>((IFERROR(VLOOKUP($B162,Mes!$C$7:$AV$60,MATCH(GQ$1,Mes!$C$3:$AV$3,0),FALSE),""))*1000)+((IFERROR(VLOOKUP($B162,Mes!$C$69:$AV$78,MATCH(GQ$1,Mes!$C$3:$AV$3,0),FALSE),""))*1000)</f>
        <v>#VALUE!</v>
      </c>
      <c r="GR163" s="31" t="e">
        <f>((IFERROR(VLOOKUP($B162,Mes!$C$7:$AV$60,MATCH(GR$1,Mes!$C$3:$AV$3,0),FALSE),""))*1000)+((IFERROR(VLOOKUP($B162,Mes!$C$69:$AV$78,MATCH(GR$1,Mes!$C$3:$AV$3,0),FALSE),""))*1000)</f>
        <v>#VALUE!</v>
      </c>
      <c r="GS163" s="31" t="e">
        <f>((IFERROR(VLOOKUP($B162,Mes!$C$7:$AV$60,MATCH(GS$1,Mes!$C$3:$AV$3,0),FALSE),""))*1000)+((IFERROR(VLOOKUP($B162,Mes!$C$69:$AV$78,MATCH(GS$1,Mes!$C$3:$AV$3,0),FALSE),""))*1000)</f>
        <v>#VALUE!</v>
      </c>
      <c r="GT163" s="31" t="e">
        <f>((IFERROR(VLOOKUP($B162,Mes!$C$7:$AV$60,MATCH(GT$1,Mes!$C$3:$AV$3,0),FALSE),""))*1000)+((IFERROR(VLOOKUP($B162,Mes!$C$69:$AV$78,MATCH(GT$1,Mes!$C$3:$AV$3,0),FALSE),""))*1000)</f>
        <v>#VALUE!</v>
      </c>
      <c r="GU163" s="31" t="e">
        <f>((IFERROR(VLOOKUP($B162,Mes!$C$7:$AV$60,MATCH(GU$1,Mes!$C$3:$AV$3,0),FALSE),""))*1000)+((IFERROR(VLOOKUP($B162,Mes!$C$69:$AV$78,MATCH(GU$1,Mes!$C$3:$AV$3,0),FALSE),""))*1000)</f>
        <v>#VALUE!</v>
      </c>
      <c r="GV163" s="31" t="e">
        <f>((IFERROR(VLOOKUP($B162,Mes!$C$7:$AV$60,MATCH(GV$1,Mes!$C$3:$AV$3,0),FALSE),""))*1000)+((IFERROR(VLOOKUP($B162,Mes!$C$69:$AV$78,MATCH(GV$1,Mes!$C$3:$AV$3,0),FALSE),""))*1000)</f>
        <v>#VALUE!</v>
      </c>
      <c r="GW163" s="31" t="e">
        <f>((IFERROR(VLOOKUP($B162,Mes!$C$7:$AV$60,MATCH(GW$1,Mes!$C$3:$AV$3,0),FALSE),""))*1000)+((IFERROR(VLOOKUP($B162,Mes!$C$69:$AV$78,MATCH(GW$1,Mes!$C$3:$AV$3,0),FALSE),""))*1000)</f>
        <v>#VALUE!</v>
      </c>
      <c r="GX163" s="31" t="e">
        <f>((IFERROR(VLOOKUP($B162,Mes!$C$7:$AV$60,MATCH(GX$1,Mes!$C$3:$AV$3,0),FALSE),""))*1000)+((IFERROR(VLOOKUP($B162,Mes!$C$69:$AV$78,MATCH(GX$1,Mes!$C$3:$AV$3,0),FALSE),""))*1000)</f>
        <v>#VALUE!</v>
      </c>
      <c r="GY163" s="31" t="e">
        <f>((IFERROR(VLOOKUP($B162,Mes!$C$7:$AV$60,MATCH(GY$1,Mes!$C$3:$AV$3,0),FALSE),""))*1000)+((IFERROR(VLOOKUP($B162,Mes!$C$69:$AV$78,MATCH(GY$1,Mes!$C$3:$AV$3,0),FALSE),""))*1000)</f>
        <v>#VALUE!</v>
      </c>
      <c r="GZ163" s="31" t="e">
        <f>((IFERROR(VLOOKUP($B162,Mes!$C$7:$AV$60,MATCH(GZ$1,Mes!$C$3:$AV$3,0),FALSE),""))*1000)+((IFERROR(VLOOKUP($B162,Mes!$C$69:$AV$78,MATCH(GZ$1,Mes!$C$3:$AV$3,0),FALSE),""))*1000)</f>
        <v>#VALUE!</v>
      </c>
      <c r="HA163" s="31" t="e">
        <f>((IFERROR(VLOOKUP($B162,Mes!$C$7:$AV$60,MATCH(HA$1,Mes!$C$3:$AV$3,0),FALSE),""))*1000)+((IFERROR(VLOOKUP($B162,Mes!$C$69:$AV$78,MATCH(HA$1,Mes!$C$3:$AV$3,0),FALSE),""))*1000)</f>
        <v>#VALUE!</v>
      </c>
      <c r="HB163" s="31" t="e">
        <f>((IFERROR(VLOOKUP($B162,Mes!$C$7:$AV$60,MATCH(HB$1,Mes!$C$3:$AV$3,0),FALSE),""))*1000)+((IFERROR(VLOOKUP($B162,Mes!$C$69:$AV$78,MATCH(HB$1,Mes!$C$3:$AV$3,0),FALSE),""))*1000)</f>
        <v>#VALUE!</v>
      </c>
      <c r="HC163" s="31" t="e">
        <f>((IFERROR(VLOOKUP($B162,Mes!$C$7:$AV$60,MATCH(HC$1,Mes!$C$3:$AV$3,0),FALSE),""))*1000)+((IFERROR(VLOOKUP($B162,Mes!$C$69:$AV$78,MATCH(HC$1,Mes!$C$3:$AV$3,0),FALSE),""))*1000)</f>
        <v>#VALUE!</v>
      </c>
      <c r="HD163" s="31" t="e">
        <f>((IFERROR(VLOOKUP($B162,Mes!$C$7:$AV$60,MATCH(HD$1,Mes!$C$3:$AV$3,0),FALSE),""))*1000)+((IFERROR(VLOOKUP($B162,Mes!$C$69:$AV$78,MATCH(HD$1,Mes!$C$3:$AV$3,0),FALSE),""))*1000)</f>
        <v>#VALUE!</v>
      </c>
      <c r="HE163" s="31" t="e">
        <f>((IFERROR(VLOOKUP($B162,Mes!$C$7:$AV$60,MATCH(HE$1,Mes!$C$3:$AV$3,0),FALSE),""))*1000)+((IFERROR(VLOOKUP($B162,Mes!$C$69:$AV$78,MATCH(HE$1,Mes!$C$3:$AV$3,0),FALSE),""))*1000)</f>
        <v>#VALUE!</v>
      </c>
      <c r="HF163" s="31" t="e">
        <f>((IFERROR(VLOOKUP($B162,Mes!$C$7:$AV$60,MATCH(HF$1,Mes!$C$3:$AV$3,0),FALSE),""))*1000)+((IFERROR(VLOOKUP($B162,Mes!$C$69:$AV$78,MATCH(HF$1,Mes!$C$3:$AV$3,0),FALSE),""))*1000)</f>
        <v>#VALUE!</v>
      </c>
      <c r="HG163" s="31" t="e">
        <f>((IFERROR(VLOOKUP($B162,Mes!$C$7:$AV$60,MATCH(HG$1,Mes!$C$3:$AV$3,0),FALSE),""))*1000)+((IFERROR(VLOOKUP($B162,Mes!$C$69:$AV$78,MATCH(HG$1,Mes!$C$3:$AV$3,0),FALSE),""))*1000)</f>
        <v>#VALUE!</v>
      </c>
      <c r="HH163" s="31" t="e">
        <f>((IFERROR(VLOOKUP($B162,Mes!$C$7:$AV$60,MATCH(HH$1,Mes!$C$3:$AV$3,0),FALSE),""))*1000)+((IFERROR(VLOOKUP($B162,Mes!$C$69:$AV$78,MATCH(HH$1,Mes!$C$3:$AV$3,0),FALSE),""))*1000)</f>
        <v>#VALUE!</v>
      </c>
      <c r="HI163" s="31" t="e">
        <f>((IFERROR(VLOOKUP($B162,Mes!$C$7:$AV$60,MATCH(HI$1,Mes!$C$3:$AV$3,0),FALSE),""))*1000)+((IFERROR(VLOOKUP($B162,Mes!$C$69:$AV$78,MATCH(HI$1,Mes!$C$3:$AV$3,0),FALSE),""))*1000)</f>
        <v>#VALUE!</v>
      </c>
      <c r="HJ163" s="31" t="e">
        <f>((IFERROR(VLOOKUP($B162,Mes!$C$7:$AV$60,MATCH(HJ$1,Mes!$C$3:$AV$3,0),FALSE),""))*1000)+((IFERROR(VLOOKUP($B162,Mes!$C$69:$AV$78,MATCH(HJ$1,Mes!$C$3:$AV$3,0),FALSE),""))*1000)</f>
        <v>#VALUE!</v>
      </c>
      <c r="HK163" s="31" t="e">
        <f>((IFERROR(VLOOKUP($B162,Mes!$C$7:$AV$60,MATCH(HK$1,Mes!$C$3:$AV$3,0),FALSE),""))*1000)+((IFERROR(VLOOKUP($B162,Mes!$C$69:$AV$78,MATCH(HK$1,Mes!$C$3:$AV$3,0),FALSE),""))*1000)</f>
        <v>#VALUE!</v>
      </c>
      <c r="HL163" s="31" t="e">
        <f>((IFERROR(VLOOKUP($B162,Mes!$C$7:$AV$60,MATCH(HL$1,Mes!$C$3:$AV$3,0),FALSE),""))*1000)+((IFERROR(VLOOKUP($B162,Mes!$C$69:$AV$78,MATCH(HL$1,Mes!$C$3:$AV$3,0),FALSE),""))*1000)</f>
        <v>#VALUE!</v>
      </c>
      <c r="HM163" s="30" t="e">
        <f>((IFERROR(VLOOKUP($B162,Mes!$C$7:$AV$60,MATCH(HM$1,Mes!$C$3:$AV$3,0),FALSE),""))*1000)+((IFERROR(VLOOKUP($B162,Mes!$C$69:$AV$78,MATCH(HM$1,Mes!$C$3:$AV$3,0),FALSE),""))*1000)</f>
        <v>#VALUE!</v>
      </c>
      <c r="HN163" s="30" t="e">
        <f>((IFERROR(VLOOKUP($B162,Mes!$C$7:$AV$60,MATCH(HN$1,Mes!$C$3:$AV$3,0),FALSE),""))*1000)+((IFERROR(VLOOKUP($B162,Mes!$C$69:$AV$78,MATCH(HN$1,Mes!$C$3:$AV$3,0),FALSE),""))*1000)</f>
        <v>#VALUE!</v>
      </c>
      <c r="HO163" s="30" t="e">
        <f>((IFERROR(VLOOKUP($B162,Mes!$C$7:$AV$60,MATCH(HO$1,Mes!$C$3:$AV$3,0),FALSE),""))*1000)+((IFERROR(VLOOKUP($B162,Mes!$C$69:$AV$78,MATCH(HO$1,Mes!$C$3:$AV$3,0),FALSE),""))*1000)</f>
        <v>#VALUE!</v>
      </c>
      <c r="HP163" s="30" t="e">
        <f>((IFERROR(VLOOKUP($B162,Mes!$C$7:$AV$60,MATCH(HP$1,Mes!$C$3:$AV$3,0),FALSE),""))*1000)+((IFERROR(VLOOKUP($B162,Mes!$C$69:$AV$78,MATCH(HP$1,Mes!$C$3:$AV$3,0),FALSE),""))*1000)</f>
        <v>#VALUE!</v>
      </c>
      <c r="HQ163" s="30" t="e">
        <f>((IFERROR(VLOOKUP($B162,Mes!$C$7:$AV$60,MATCH(HQ$1,Mes!$C$3:$AV$3,0),FALSE),""))*1000)+((IFERROR(VLOOKUP($B162,Mes!$C$69:$AV$78,MATCH(HQ$1,Mes!$C$3:$AV$3,0),FALSE),""))*1000)</f>
        <v>#VALUE!</v>
      </c>
      <c r="HR163" s="30" t="e">
        <f>((IFERROR(VLOOKUP($B162,Mes!$C$7:$AV$60,MATCH(HR$1,Mes!$C$3:$AV$3,0),FALSE),""))*1000)+((IFERROR(VLOOKUP($B162,Mes!$C$69:$AV$78,MATCH(HR$1,Mes!$C$3:$AV$3,0),FALSE),""))*1000)</f>
        <v>#VALUE!</v>
      </c>
      <c r="HS163" s="30" t="e">
        <f>((IFERROR(VLOOKUP($B162,Mes!$C$7:$AV$60,MATCH(HS$1,Mes!$C$3:$AV$3,0),FALSE),""))*1000)+((IFERROR(VLOOKUP($B162,Mes!$C$69:$AV$78,MATCH(HS$1,Mes!$C$3:$AV$3,0),FALSE),""))*1000)</f>
        <v>#VALUE!</v>
      </c>
      <c r="HT163" s="30" t="e">
        <f>((IFERROR(VLOOKUP($B162,Mes!$C$7:$AV$60,MATCH(HT$1,Mes!$C$3:$AV$3,0),FALSE),""))*1000)+((IFERROR(VLOOKUP($B162,Mes!$C$69:$AV$78,MATCH(HT$1,Mes!$C$3:$AV$3,0),FALSE),""))*1000)</f>
        <v>#VALUE!</v>
      </c>
      <c r="HU163" s="30" t="e">
        <f>((IFERROR(VLOOKUP($B162,Mes!$C$7:$AV$60,MATCH(HU$1,Mes!$C$3:$AV$3,0),FALSE),""))*1000)+((IFERROR(VLOOKUP($B162,Mes!$C$69:$AV$78,MATCH(HU$1,Mes!$C$3:$AV$3,0),FALSE),""))*1000)</f>
        <v>#VALUE!</v>
      </c>
      <c r="HV163" s="30" t="e">
        <f>((IFERROR(VLOOKUP($B162,Mes!$C$7:$AV$60,MATCH(HV$1,Mes!$C$3:$AV$3,0),FALSE),""))*1000)+((IFERROR(VLOOKUP($B162,Mes!$C$69:$AV$78,MATCH(HV$1,Mes!$C$3:$AV$3,0),FALSE),""))*1000)</f>
        <v>#VALUE!</v>
      </c>
      <c r="HW163" s="30" t="e">
        <f>((IFERROR(VLOOKUP($B162,Mes!$C$7:$AV$60,MATCH(HW$1,Mes!$C$3:$AV$3,0),FALSE),""))*1000)+((IFERROR(VLOOKUP($B162,Mes!$C$69:$AV$78,MATCH(HW$1,Mes!$C$3:$AV$3,0),FALSE),""))*1000)</f>
        <v>#VALUE!</v>
      </c>
      <c r="HX163" s="30" t="e">
        <f>((IFERROR(VLOOKUP($B162,Mes!$C$7:$AV$60,MATCH(HX$1,Mes!$C$3:$AV$3,0),FALSE),""))*1000)+((IFERROR(VLOOKUP($B162,Mes!$C$69:$AV$78,MATCH(HX$1,Mes!$C$3:$AV$3,0),FALSE),""))*1000)</f>
        <v>#VALUE!</v>
      </c>
      <c r="HY163" s="30" t="e">
        <f>((IFERROR(VLOOKUP($B162,Mes!$C$7:$AV$60,MATCH(HY$1,Mes!$C$3:$AV$3,0),FALSE),""))*1000)+((IFERROR(VLOOKUP($B162,Mes!$C$69:$AV$78,MATCH(HY$1,Mes!$C$3:$AV$3,0),FALSE),""))*1000)</f>
        <v>#VALUE!</v>
      </c>
      <c r="HZ163" s="30" t="e">
        <f>((IFERROR(VLOOKUP($B162,Mes!$C$7:$AV$60,MATCH(HZ$1,Mes!$C$3:$AV$3,0),FALSE),""))*1000)+((IFERROR(VLOOKUP($B162,Mes!$C$69:$AV$78,MATCH(HZ$1,Mes!$C$3:$AV$3,0),FALSE),""))*1000)</f>
        <v>#VALUE!</v>
      </c>
      <c r="IA163" s="30" t="e">
        <f>((IFERROR(VLOOKUP($B162,Mes!$C$7:$AV$60,MATCH(IA$1,Mes!$C$3:$AV$3,0),FALSE),""))*1000)+((IFERROR(VLOOKUP($B162,Mes!$C$69:$AV$78,MATCH(IA$1,Mes!$C$3:$AV$3,0),FALSE),""))*1000)</f>
        <v>#VALUE!</v>
      </c>
      <c r="IB163" s="30" t="e">
        <f>((IFERROR(VLOOKUP($B162,Mes!$C$7:$AV$60,MATCH(IB$1,Mes!$C$3:$AV$3,0),FALSE),""))*1000)+((IFERROR(VLOOKUP($B162,Mes!$C$69:$AV$78,MATCH(IB$1,Mes!$C$3:$AV$3,0),FALSE),""))*1000)</f>
        <v>#VALUE!</v>
      </c>
      <c r="IC163" s="30" t="e">
        <f>((IFERROR(VLOOKUP($B162,Mes!$C$7:$AV$60,MATCH(IC$1,Mes!$C$3:$AV$3,0),FALSE),""))*1000)+((IFERROR(VLOOKUP($B162,Mes!$C$69:$AV$78,MATCH(IC$1,Mes!$C$3:$AV$3,0),FALSE),""))*1000)</f>
        <v>#VALUE!</v>
      </c>
      <c r="ID163" s="30" t="e">
        <f>((IFERROR(VLOOKUP($B162,Mes!$C$7:$AV$60,MATCH(ID$1,Mes!$C$3:$AV$3,0),FALSE),""))*1000)+((IFERROR(VLOOKUP($B162,Mes!$C$69:$AV$78,MATCH(ID$1,Mes!$C$3:$AV$3,0),FALSE),""))*1000)</f>
        <v>#VALUE!</v>
      </c>
      <c r="IE163" s="30" t="e">
        <f>((IFERROR(VLOOKUP($B162,Mes!$C$7:$AV$60,MATCH(IE$1,Mes!$C$3:$AV$3,0),FALSE),""))*1000)+((IFERROR(VLOOKUP($B162,Mes!$C$69:$AV$78,MATCH(IE$1,Mes!$C$3:$AV$3,0),FALSE),""))*1000)</f>
        <v>#VALUE!</v>
      </c>
      <c r="IF163" s="30" t="e">
        <f>((IFERROR(VLOOKUP($B162,Mes!$C$7:$AV$60,MATCH(IF$1,Mes!$C$3:$AV$3,0),FALSE),""))*1000)+((IFERROR(VLOOKUP($B162,Mes!$C$69:$AV$78,MATCH(IF$1,Mes!$C$3:$AV$3,0),FALSE),""))*1000)</f>
        <v>#VALUE!</v>
      </c>
      <c r="IG163" s="30" t="e">
        <f>((IFERROR(VLOOKUP($B162,Mes!$C$7:$AV$60,MATCH(IG$1,Mes!$C$3:$AV$3,0),FALSE),""))*1000)+((IFERROR(VLOOKUP($B162,Mes!$C$69:$AV$78,MATCH(IG$1,Mes!$C$3:$AV$3,0),FALSE),""))*1000)</f>
        <v>#VALUE!</v>
      </c>
      <c r="IH163" s="30" t="e">
        <f>((IFERROR(VLOOKUP($B162,Mes!$C$7:$AV$60,MATCH(IH$1,Mes!$C$3:$AV$3,0),FALSE),""))*1000)+((IFERROR(VLOOKUP($B162,Mes!$C$69:$AV$78,MATCH(IH$1,Mes!$C$3:$AV$3,0),FALSE),""))*1000)</f>
        <v>#VALUE!</v>
      </c>
      <c r="II163" s="30" t="e">
        <f>((IFERROR(VLOOKUP($B162,Mes!$C$7:$AV$60,MATCH(II$1,Mes!$C$3:$AV$3,0),FALSE),""))*1000)+((IFERROR(VLOOKUP($B162,Mes!$C$69:$AV$78,MATCH(II$1,Mes!$C$3:$AV$3,0),FALSE),""))*1000)</f>
        <v>#VALUE!</v>
      </c>
      <c r="IJ163" s="30" t="e">
        <f>((IFERROR(VLOOKUP($B162,Mes!$C$7:$AV$60,MATCH(IJ$1,Mes!$C$3:$AV$3,0),FALSE),""))*1000)+((IFERROR(VLOOKUP($B162,Mes!$C$69:$AV$78,MATCH(IJ$1,Mes!$C$3:$AV$3,0),FALSE),""))*1000)</f>
        <v>#VALUE!</v>
      </c>
      <c r="IK163" s="30" t="e">
        <f>((IFERROR(VLOOKUP($B162,Mes!$C$7:$AV$60,MATCH(IK$1,Mes!$C$3:$AV$3,0),FALSE),""))*1000)+((IFERROR(VLOOKUP($B162,Mes!$C$69:$AV$78,MATCH(IK$1,Mes!$C$3:$AV$3,0),FALSE),""))*1000)</f>
        <v>#VALUE!</v>
      </c>
      <c r="IL163" s="30" t="e">
        <f>((IFERROR(VLOOKUP($B162,Mes!$C$7:$AV$60,MATCH(IL$1,Mes!$C$3:$AV$3,0),FALSE),""))*1000)+((IFERROR(VLOOKUP($B162,Mes!$C$69:$AV$78,MATCH(IL$1,Mes!$C$3:$AV$3,0),FALSE),""))*1000)</f>
        <v>#VALUE!</v>
      </c>
      <c r="IM163" s="30" t="e">
        <f>((IFERROR(VLOOKUP($B162,Mes!$C$7:$AV$60,MATCH(IM$1,Mes!$C$3:$AV$3,0),FALSE),""))*1000)+((IFERROR(VLOOKUP($B162,Mes!$C$69:$AV$78,MATCH(IM$1,Mes!$C$3:$AV$3,0),FALSE),""))*1000)</f>
        <v>#VALUE!</v>
      </c>
      <c r="IN163" s="30" t="e">
        <f>((IFERROR(VLOOKUP($B162,Mes!$C$7:$AV$60,MATCH(IN$1,Mes!$C$3:$AV$3,0),FALSE),""))*1000)+((IFERROR(VLOOKUP($B162,Mes!$C$69:$AV$78,MATCH(IN$1,Mes!$C$3:$AV$3,0),FALSE),""))*1000)</f>
        <v>#VALUE!</v>
      </c>
      <c r="IO163" s="30" t="e">
        <f>((IFERROR(VLOOKUP($B162,Mes!$C$7:$AV$60,MATCH(IO$1,Mes!$C$3:$AV$3,0),FALSE),""))*1000)+((IFERROR(VLOOKUP($B162,Mes!$C$69:$AV$78,MATCH(IO$1,Mes!$C$3:$AV$3,0),FALSE),""))*1000)</f>
        <v>#VALUE!</v>
      </c>
      <c r="IP163" s="30" t="e">
        <f>((IFERROR(VLOOKUP($B162,Mes!$C$7:$AV$60,MATCH(IP$1,Mes!$C$3:$AV$3,0),FALSE),""))*1000)+((IFERROR(VLOOKUP($B162,Mes!$C$69:$AV$78,MATCH(IP$1,Mes!$C$3:$AV$3,0),FALSE),""))*1000)</f>
        <v>#VALUE!</v>
      </c>
      <c r="IQ163" s="30" t="e">
        <f>((IFERROR(VLOOKUP($B162,Mes!$C$7:$AV$60,MATCH(IQ$1,Mes!$C$3:$AV$3,0),FALSE),""))*1000)+((IFERROR(VLOOKUP($B162,Mes!$C$69:$AV$78,MATCH(IQ$1,Mes!$C$3:$AV$3,0),FALSE),""))*1000)</f>
        <v>#VALUE!</v>
      </c>
      <c r="IR163" s="31" t="e">
        <f>((IFERROR(VLOOKUP($B162,Mes!$C$7:$AV$60,MATCH(IR$1,Mes!$C$3:$AV$3,0),FALSE),""))*1000)+((IFERROR(VLOOKUP($B162,Mes!$C$69:$AV$78,MATCH(IR$1,Mes!$C$3:$AV$3,0),FALSE),""))*1000)</f>
        <v>#VALUE!</v>
      </c>
      <c r="IS163" s="31" t="e">
        <f>((IFERROR(VLOOKUP($B162,Mes!$C$7:$AV$60,MATCH(IS$1,Mes!$C$3:$AV$3,0),FALSE),""))*1000)+((IFERROR(VLOOKUP($B162,Mes!$C$69:$AV$78,MATCH(IS$1,Mes!$C$3:$AV$3,0),FALSE),""))*1000)</f>
        <v>#VALUE!</v>
      </c>
      <c r="IT163" s="31" t="e">
        <f>((IFERROR(VLOOKUP($B162,Mes!$C$7:$AV$60,MATCH(IT$1,Mes!$C$3:$AV$3,0),FALSE),""))*1000)+((IFERROR(VLOOKUP($B162,Mes!$C$69:$AV$78,MATCH(IT$1,Mes!$C$3:$AV$3,0),FALSE),""))*1000)</f>
        <v>#VALUE!</v>
      </c>
      <c r="IU163" s="31" t="e">
        <f>((IFERROR(VLOOKUP($B162,Mes!$C$7:$AV$60,MATCH(IU$1,Mes!$C$3:$AV$3,0),FALSE),""))*1000)+((IFERROR(VLOOKUP($B162,Mes!$C$69:$AV$78,MATCH(IU$1,Mes!$C$3:$AV$3,0),FALSE),""))*1000)</f>
        <v>#VALUE!</v>
      </c>
      <c r="IV163" s="31" t="e">
        <f>((IFERROR(VLOOKUP($B162,Mes!$C$7:$AV$60,MATCH(IV$1,Mes!$C$3:$AV$3,0),FALSE),""))*1000)+((IFERROR(VLOOKUP($B162,Mes!$C$69:$AV$78,MATCH(IV$1,Mes!$C$3:$AV$3,0),FALSE),""))*1000)</f>
        <v>#VALUE!</v>
      </c>
      <c r="IW163" s="31" t="e">
        <f>((IFERROR(VLOOKUP($B162,Mes!$C$7:$AV$60,MATCH(IW$1,Mes!$C$3:$AV$3,0),FALSE),""))*1000)+((IFERROR(VLOOKUP($B162,Mes!$C$69:$AV$78,MATCH(IW$1,Mes!$C$3:$AV$3,0),FALSE),""))*1000)</f>
        <v>#VALUE!</v>
      </c>
      <c r="IX163" s="31" t="e">
        <f>((IFERROR(VLOOKUP($B162,Mes!$C$7:$AV$60,MATCH(IX$1,Mes!$C$3:$AV$3,0),FALSE),""))*1000)+((IFERROR(VLOOKUP($B162,Mes!$C$69:$AV$78,MATCH(IX$1,Mes!$C$3:$AV$3,0),FALSE),""))*1000)</f>
        <v>#VALUE!</v>
      </c>
      <c r="IY163" s="31" t="e">
        <f>((IFERROR(VLOOKUP($B162,Mes!$C$7:$AV$60,MATCH(IY$1,Mes!$C$3:$AV$3,0),FALSE),""))*1000)+((IFERROR(VLOOKUP($B162,Mes!$C$69:$AV$78,MATCH(IY$1,Mes!$C$3:$AV$3,0),FALSE),""))*1000)</f>
        <v>#VALUE!</v>
      </c>
      <c r="IZ163" s="31" t="e">
        <f>((IFERROR(VLOOKUP($B162,Mes!$C$7:$AV$60,MATCH(IZ$1,Mes!$C$3:$AV$3,0),FALSE),""))*1000)+((IFERROR(VLOOKUP($B162,Mes!$C$69:$AV$78,MATCH(IZ$1,Mes!$C$3:$AV$3,0),FALSE),""))*1000)</f>
        <v>#VALUE!</v>
      </c>
      <c r="JA163" s="31" t="e">
        <f>((IFERROR(VLOOKUP($B162,Mes!$C$7:$AV$60,MATCH(JA$1,Mes!$C$3:$AV$3,0),FALSE),""))*1000)+((IFERROR(VLOOKUP($B162,Mes!$C$69:$AV$78,MATCH(JA$1,Mes!$C$3:$AV$3,0),FALSE),""))*1000)</f>
        <v>#VALUE!</v>
      </c>
      <c r="JB163" s="31" t="e">
        <f>((IFERROR(VLOOKUP($B162,Mes!$C$7:$AV$60,MATCH(JB$1,Mes!$C$3:$AV$3,0),FALSE),""))*1000)+((IFERROR(VLOOKUP($B162,Mes!$C$69:$AV$78,MATCH(JB$1,Mes!$C$3:$AV$3,0),FALSE),""))*1000)</f>
        <v>#VALUE!</v>
      </c>
      <c r="JC163" s="31" t="e">
        <f>((IFERROR(VLOOKUP($B162,Mes!$C$7:$AV$60,MATCH(JC$1,Mes!$C$3:$AV$3,0),FALSE),""))*1000)+((IFERROR(VLOOKUP($B162,Mes!$C$69:$AV$78,MATCH(JC$1,Mes!$C$3:$AV$3,0),FALSE),""))*1000)</f>
        <v>#VALUE!</v>
      </c>
      <c r="JD163" s="31" t="e">
        <f>((IFERROR(VLOOKUP($B162,Mes!$C$7:$AV$60,MATCH(JD$1,Mes!$C$3:$AV$3,0),FALSE),""))*1000)+((IFERROR(VLOOKUP($B162,Mes!$C$69:$AV$78,MATCH(JD$1,Mes!$C$3:$AV$3,0),FALSE),""))*1000)</f>
        <v>#VALUE!</v>
      </c>
      <c r="JE163" s="31" t="e">
        <f>((IFERROR(VLOOKUP($B162,Mes!$C$7:$AV$60,MATCH(JE$1,Mes!$C$3:$AV$3,0),FALSE),""))*1000)+((IFERROR(VLOOKUP($B162,Mes!$C$69:$AV$78,MATCH(JE$1,Mes!$C$3:$AV$3,0),FALSE),""))*1000)</f>
        <v>#VALUE!</v>
      </c>
      <c r="JF163" s="31" t="e">
        <f>((IFERROR(VLOOKUP($B162,Mes!$C$7:$AV$60,MATCH(JF$1,Mes!$C$3:$AV$3,0),FALSE),""))*1000)+((IFERROR(VLOOKUP($B162,Mes!$C$69:$AV$78,MATCH(JF$1,Mes!$C$3:$AV$3,0),FALSE),""))*1000)</f>
        <v>#VALUE!</v>
      </c>
      <c r="JG163" s="31" t="e">
        <f>((IFERROR(VLOOKUP($B162,Mes!$C$7:$AV$60,MATCH(JG$1,Mes!$C$3:$AV$3,0),FALSE),""))*1000)+((IFERROR(VLOOKUP($B162,Mes!$C$69:$AV$78,MATCH(JG$1,Mes!$C$3:$AV$3,0),FALSE),""))*1000)</f>
        <v>#VALUE!</v>
      </c>
      <c r="JH163" s="31" t="e">
        <f>((IFERROR(VLOOKUP($B162,Mes!$C$7:$AV$60,MATCH(JH$1,Mes!$C$3:$AV$3,0),FALSE),""))*1000)+((IFERROR(VLOOKUP($B162,Mes!$C$69:$AV$78,MATCH(JH$1,Mes!$C$3:$AV$3,0),FALSE),""))*1000)</f>
        <v>#VALUE!</v>
      </c>
      <c r="JI163" s="31" t="e">
        <f>((IFERROR(VLOOKUP($B162,Mes!$C$7:$AV$60,MATCH(JI$1,Mes!$C$3:$AV$3,0),FALSE),""))*1000)+((IFERROR(VLOOKUP($B162,Mes!$C$69:$AV$78,MATCH(JI$1,Mes!$C$3:$AV$3,0),FALSE),""))*1000)</f>
        <v>#VALUE!</v>
      </c>
      <c r="JJ163" s="31" t="e">
        <f>((IFERROR(VLOOKUP($B162,Mes!$C$7:$AV$60,MATCH(JJ$1,Mes!$C$3:$AV$3,0),FALSE),""))*1000)+((IFERROR(VLOOKUP($B162,Mes!$C$69:$AV$78,MATCH(JJ$1,Mes!$C$3:$AV$3,0),FALSE),""))*1000)</f>
        <v>#VALUE!</v>
      </c>
      <c r="JK163" s="31" t="e">
        <f>((IFERROR(VLOOKUP($B162,Mes!$C$7:$AV$60,MATCH(JK$1,Mes!$C$3:$AV$3,0),FALSE),""))*1000)+((IFERROR(VLOOKUP($B162,Mes!$C$69:$AV$78,MATCH(JK$1,Mes!$C$3:$AV$3,0),FALSE),""))*1000)</f>
        <v>#VALUE!</v>
      </c>
      <c r="JL163" s="31" t="e">
        <f>((IFERROR(VLOOKUP($B162,Mes!$C$7:$AV$60,MATCH(JL$1,Mes!$C$3:$AV$3,0),FALSE),""))*1000)+((IFERROR(VLOOKUP($B162,Mes!$C$69:$AV$78,MATCH(JL$1,Mes!$C$3:$AV$3,0),FALSE),""))*1000)</f>
        <v>#VALUE!</v>
      </c>
      <c r="JM163" s="31" t="e">
        <f>((IFERROR(VLOOKUP($B162,Mes!$C$7:$AV$60,MATCH(JM$1,Mes!$C$3:$AV$3,0),FALSE),""))*1000)+((IFERROR(VLOOKUP($B162,Mes!$C$69:$AV$78,MATCH(JM$1,Mes!$C$3:$AV$3,0),FALSE),""))*1000)</f>
        <v>#VALUE!</v>
      </c>
      <c r="JN163" s="31" t="e">
        <f>((IFERROR(VLOOKUP($B162,Mes!$C$7:$AV$60,MATCH(JN$1,Mes!$C$3:$AV$3,0),FALSE),""))*1000)+((IFERROR(VLOOKUP($B162,Mes!$C$69:$AV$78,MATCH(JN$1,Mes!$C$3:$AV$3,0),FALSE),""))*1000)</f>
        <v>#VALUE!</v>
      </c>
      <c r="JO163" s="31" t="e">
        <f>((IFERROR(VLOOKUP($B162,Mes!$C$7:$AV$60,MATCH(JO$1,Mes!$C$3:$AV$3,0),FALSE),""))*1000)+((IFERROR(VLOOKUP($B162,Mes!$C$69:$AV$78,MATCH(JO$1,Mes!$C$3:$AV$3,0),FALSE),""))*1000)</f>
        <v>#VALUE!</v>
      </c>
      <c r="JP163" s="31" t="e">
        <f>((IFERROR(VLOOKUP($B162,Mes!$C$7:$AV$60,MATCH(JP$1,Mes!$C$3:$AV$3,0),FALSE),""))*1000)+((IFERROR(VLOOKUP($B162,Mes!$C$69:$AV$78,MATCH(JP$1,Mes!$C$3:$AV$3,0),FALSE),""))*1000)</f>
        <v>#VALUE!</v>
      </c>
      <c r="JQ163" s="31" t="e">
        <f>((IFERROR(VLOOKUP($B162,Mes!$C$7:$AV$60,MATCH(JQ$1,Mes!$C$3:$AV$3,0),FALSE),""))*1000)+((IFERROR(VLOOKUP($B162,Mes!$C$69:$AV$78,MATCH(JQ$1,Mes!$C$3:$AV$3,0),FALSE),""))*1000)</f>
        <v>#VALUE!</v>
      </c>
      <c r="JR163" s="31" t="e">
        <f>((IFERROR(VLOOKUP($B162,Mes!$C$7:$AV$60,MATCH(JR$1,Mes!$C$3:$AV$3,0),FALSE),""))*1000)+((IFERROR(VLOOKUP($B162,Mes!$C$69:$AV$78,MATCH(JR$1,Mes!$C$3:$AV$3,0),FALSE),""))*1000)</f>
        <v>#VALUE!</v>
      </c>
      <c r="JS163" s="31" t="e">
        <f>((IFERROR(VLOOKUP($B162,Mes!$C$7:$AV$60,MATCH(JS$1,Mes!$C$3:$AV$3,0),FALSE),""))*1000)+((IFERROR(VLOOKUP($B162,Mes!$C$69:$AV$78,MATCH(JS$1,Mes!$C$3:$AV$3,0),FALSE),""))*1000)</f>
        <v>#VALUE!</v>
      </c>
      <c r="JT163" s="31" t="e">
        <f>((IFERROR(VLOOKUP($B162,Mes!$C$7:$AV$60,MATCH(JT$1,Mes!$C$3:$AV$3,0),FALSE),""))*1000)+((IFERROR(VLOOKUP($B162,Mes!$C$69:$AV$78,MATCH(JT$1,Mes!$C$3:$AV$3,0),FALSE),""))*1000)</f>
        <v>#VALUE!</v>
      </c>
      <c r="JU163" s="31" t="e">
        <f>((IFERROR(VLOOKUP($B162,Mes!$C$7:$AV$60,MATCH(JU$1,Mes!$C$3:$AV$3,0),FALSE),""))*1000)+((IFERROR(VLOOKUP($B162,Mes!$C$69:$AV$78,MATCH(JU$1,Mes!$C$3:$AV$3,0),FALSE),""))*1000)</f>
        <v>#VALUE!</v>
      </c>
      <c r="JV163" s="30" t="e">
        <f>((IFERROR(VLOOKUP($B162,Mes!$C$7:$AV$60,MATCH(JV$1,Mes!$C$3:$AV$3,0),FALSE),""))*1000)+((IFERROR(VLOOKUP($B162,Mes!$C$69:$AV$78,MATCH(JV$1,Mes!$C$3:$AV$3,0),FALSE),""))*1000)</f>
        <v>#VALUE!</v>
      </c>
      <c r="JW163" s="30" t="e">
        <f>((IFERROR(VLOOKUP($B162,Mes!$C$7:$AV$60,MATCH(JW$1,Mes!$C$3:$AV$3,0),FALSE),""))*1000)+((IFERROR(VLOOKUP($B162,Mes!$C$69:$AV$78,MATCH(JW$1,Mes!$C$3:$AV$3,0),FALSE),""))*1000)</f>
        <v>#VALUE!</v>
      </c>
      <c r="JX163" s="30" t="e">
        <f>((IFERROR(VLOOKUP($B162,Mes!$C$7:$AV$60,MATCH(JX$1,Mes!$C$3:$AV$3,0),FALSE),""))*1000)+((IFERROR(VLOOKUP($B162,Mes!$C$69:$AV$78,MATCH(JX$1,Mes!$C$3:$AV$3,0),FALSE),""))*1000)</f>
        <v>#VALUE!</v>
      </c>
      <c r="JY163" s="30" t="e">
        <f>((IFERROR(VLOOKUP($B162,Mes!$C$7:$AV$60,MATCH(JY$1,Mes!$C$3:$AV$3,0),FALSE),""))*1000)+((IFERROR(VLOOKUP($B162,Mes!$C$69:$AV$78,MATCH(JY$1,Mes!$C$3:$AV$3,0),FALSE),""))*1000)</f>
        <v>#VALUE!</v>
      </c>
      <c r="JZ163" s="30" t="e">
        <f>((IFERROR(VLOOKUP($B162,Mes!$C$7:$AV$60,MATCH(JZ$1,Mes!$C$3:$AV$3,0),FALSE),""))*1000)+((IFERROR(VLOOKUP($B162,Mes!$C$69:$AV$78,MATCH(JZ$1,Mes!$C$3:$AV$3,0),FALSE),""))*1000)</f>
        <v>#VALUE!</v>
      </c>
      <c r="KA163" s="30" t="e">
        <f>((IFERROR(VLOOKUP($B162,Mes!$C$7:$AV$60,MATCH(KA$1,Mes!$C$3:$AV$3,0),FALSE),""))*1000)+((IFERROR(VLOOKUP($B162,Mes!$C$69:$AV$78,MATCH(KA$1,Mes!$C$3:$AV$3,0),FALSE),""))*1000)</f>
        <v>#VALUE!</v>
      </c>
      <c r="KB163" s="30" t="e">
        <f>((IFERROR(VLOOKUP($B162,Mes!$C$7:$AV$60,MATCH(KB$1,Mes!$C$3:$AV$3,0),FALSE),""))*1000)+((IFERROR(VLOOKUP($B162,Mes!$C$69:$AV$78,MATCH(KB$1,Mes!$C$3:$AV$3,0),FALSE),""))*1000)</f>
        <v>#VALUE!</v>
      </c>
      <c r="KC163" s="30" t="e">
        <f>((IFERROR(VLOOKUP($B162,Mes!$C$7:$AV$60,MATCH(KC$1,Mes!$C$3:$AV$3,0),FALSE),""))*1000)+((IFERROR(VLOOKUP($B162,Mes!$C$69:$AV$78,MATCH(KC$1,Mes!$C$3:$AV$3,0),FALSE),""))*1000)</f>
        <v>#VALUE!</v>
      </c>
      <c r="KD163" s="30" t="e">
        <f>((IFERROR(VLOOKUP($B162,Mes!$C$7:$AV$60,MATCH(KD$1,Mes!$C$3:$AV$3,0),FALSE),""))*1000)+((IFERROR(VLOOKUP($B162,Mes!$C$69:$AV$78,MATCH(KD$1,Mes!$C$3:$AV$3,0),FALSE),""))*1000)</f>
        <v>#VALUE!</v>
      </c>
      <c r="KE163" s="30" t="e">
        <f>((IFERROR(VLOOKUP($B162,Mes!$C$7:$AV$60,MATCH(KE$1,Mes!$C$3:$AV$3,0),FALSE),""))*1000)+((IFERROR(VLOOKUP($B162,Mes!$C$69:$AV$78,MATCH(KE$1,Mes!$C$3:$AV$3,0),FALSE),""))*1000)</f>
        <v>#VALUE!</v>
      </c>
      <c r="KF163" s="30" t="e">
        <f>((IFERROR(VLOOKUP($B162,Mes!$C$7:$AV$60,MATCH(KF$1,Mes!$C$3:$AV$3,0),FALSE),""))*1000)+((IFERROR(VLOOKUP($B162,Mes!$C$69:$AV$78,MATCH(KF$1,Mes!$C$3:$AV$3,0),FALSE),""))*1000)</f>
        <v>#VALUE!</v>
      </c>
      <c r="KG163" s="30" t="e">
        <f>((IFERROR(VLOOKUP($B162,Mes!$C$7:$AV$60,MATCH(KG$1,Mes!$C$3:$AV$3,0),FALSE),""))*1000)+((IFERROR(VLOOKUP($B162,Mes!$C$69:$AV$78,MATCH(KG$1,Mes!$C$3:$AV$3,0),FALSE),""))*1000)</f>
        <v>#VALUE!</v>
      </c>
      <c r="KH163" s="30" t="e">
        <f>((IFERROR(VLOOKUP($B162,Mes!$C$7:$AV$60,MATCH(KH$1,Mes!$C$3:$AV$3,0),FALSE),""))*1000)+((IFERROR(VLOOKUP($B162,Mes!$C$69:$AV$78,MATCH(KH$1,Mes!$C$3:$AV$3,0),FALSE),""))*1000)</f>
        <v>#VALUE!</v>
      </c>
      <c r="KI163" s="30" t="e">
        <f>((IFERROR(VLOOKUP($B162,Mes!$C$7:$AV$60,MATCH(KI$1,Mes!$C$3:$AV$3,0),FALSE),""))*1000)+((IFERROR(VLOOKUP($B162,Mes!$C$69:$AV$78,MATCH(KI$1,Mes!$C$3:$AV$3,0),FALSE),""))*1000)</f>
        <v>#VALUE!</v>
      </c>
      <c r="KJ163" s="30" t="e">
        <f>((IFERROR(VLOOKUP($B162,Mes!$C$7:$AV$60,MATCH(KJ$1,Mes!$C$3:$AV$3,0),FALSE),""))*1000)+((IFERROR(VLOOKUP($B162,Mes!$C$69:$AV$78,MATCH(KJ$1,Mes!$C$3:$AV$3,0),FALSE),""))*1000)</f>
        <v>#VALUE!</v>
      </c>
      <c r="KK163" s="30" t="e">
        <f>((IFERROR(VLOOKUP($B162,Mes!$C$7:$AV$60,MATCH(KK$1,Mes!$C$3:$AV$3,0),FALSE),""))*1000)+((IFERROR(VLOOKUP($B162,Mes!$C$69:$AV$78,MATCH(KK$1,Mes!$C$3:$AV$3,0),FALSE),""))*1000)</f>
        <v>#VALUE!</v>
      </c>
      <c r="KL163" s="30" t="e">
        <f>((IFERROR(VLOOKUP($B162,Mes!$C$7:$AV$60,MATCH(KL$1,Mes!$C$3:$AV$3,0),FALSE),""))*1000)+((IFERROR(VLOOKUP($B162,Mes!$C$69:$AV$78,MATCH(KL$1,Mes!$C$3:$AV$3,0),FALSE),""))*1000)</f>
        <v>#VALUE!</v>
      </c>
      <c r="KM163" s="30" t="e">
        <f>((IFERROR(VLOOKUP($B162,Mes!$C$7:$AV$60,MATCH(KM$1,Mes!$C$3:$AV$3,0),FALSE),""))*1000)+((IFERROR(VLOOKUP($B162,Mes!$C$69:$AV$78,MATCH(KM$1,Mes!$C$3:$AV$3,0),FALSE),""))*1000)</f>
        <v>#VALUE!</v>
      </c>
      <c r="KN163" s="30" t="e">
        <f>((IFERROR(VLOOKUP($B162,Mes!$C$7:$AV$60,MATCH(KN$1,Mes!$C$3:$AV$3,0),FALSE),""))*1000)+((IFERROR(VLOOKUP($B162,Mes!$C$69:$AV$78,MATCH(KN$1,Mes!$C$3:$AV$3,0),FALSE),""))*1000)</f>
        <v>#VALUE!</v>
      </c>
      <c r="KO163" s="30" t="e">
        <f>((IFERROR(VLOOKUP($B162,Mes!$C$7:$AV$60,MATCH(KO$1,Mes!$C$3:$AV$3,0),FALSE),""))*1000)+((IFERROR(VLOOKUP($B162,Mes!$C$69:$AV$78,MATCH(KO$1,Mes!$C$3:$AV$3,0),FALSE),""))*1000)</f>
        <v>#VALUE!</v>
      </c>
      <c r="KP163" s="30" t="e">
        <f>((IFERROR(VLOOKUP($B162,Mes!$C$7:$AV$60,MATCH(KP$1,Mes!$C$3:$AV$3,0),FALSE),""))*1000)+((IFERROR(VLOOKUP($B162,Mes!$C$69:$AV$78,MATCH(KP$1,Mes!$C$3:$AV$3,0),FALSE),""))*1000)</f>
        <v>#VALUE!</v>
      </c>
      <c r="KQ163" s="30" t="e">
        <f>((IFERROR(VLOOKUP($B162,Mes!$C$7:$AV$60,MATCH(KQ$1,Mes!$C$3:$AV$3,0),FALSE),""))*1000)+((IFERROR(VLOOKUP($B162,Mes!$C$69:$AV$78,MATCH(KQ$1,Mes!$C$3:$AV$3,0),FALSE),""))*1000)</f>
        <v>#VALUE!</v>
      </c>
      <c r="KR163" s="30" t="e">
        <f>((IFERROR(VLOOKUP($B162,Mes!$C$7:$AV$60,MATCH(KR$1,Mes!$C$3:$AV$3,0),FALSE),""))*1000)+((IFERROR(VLOOKUP($B162,Mes!$C$69:$AV$78,MATCH(KR$1,Mes!$C$3:$AV$3,0),FALSE),""))*1000)</f>
        <v>#VALUE!</v>
      </c>
      <c r="KS163" s="30" t="e">
        <f>((IFERROR(VLOOKUP($B162,Mes!$C$7:$AV$60,MATCH(KS$1,Mes!$C$3:$AV$3,0),FALSE),""))*1000)+((IFERROR(VLOOKUP($B162,Mes!$C$69:$AV$78,MATCH(KS$1,Mes!$C$3:$AV$3,0),FALSE),""))*1000)</f>
        <v>#VALUE!</v>
      </c>
      <c r="KT163" s="30" t="e">
        <f>((IFERROR(VLOOKUP($B162,Mes!$C$7:$AV$60,MATCH(KT$1,Mes!$C$3:$AV$3,0),FALSE),""))*1000)+((IFERROR(VLOOKUP($B162,Mes!$C$69:$AV$78,MATCH(KT$1,Mes!$C$3:$AV$3,0),FALSE),""))*1000)</f>
        <v>#VALUE!</v>
      </c>
      <c r="KU163" s="30" t="e">
        <f>((IFERROR(VLOOKUP($B162,Mes!$C$7:$AV$60,MATCH(KU$1,Mes!$C$3:$AV$3,0),FALSE),""))*1000)+((IFERROR(VLOOKUP($B162,Mes!$C$69:$AV$78,MATCH(KU$1,Mes!$C$3:$AV$3,0),FALSE),""))*1000)</f>
        <v>#VALUE!</v>
      </c>
      <c r="KV163" s="30" t="e">
        <f>((IFERROR(VLOOKUP($B162,Mes!$C$7:$AV$60,MATCH(KV$1,Mes!$C$3:$AV$3,0),FALSE),""))*1000)+((IFERROR(VLOOKUP($B162,Mes!$C$69:$AV$78,MATCH(KV$1,Mes!$C$3:$AV$3,0),FALSE),""))*1000)</f>
        <v>#VALUE!</v>
      </c>
      <c r="KW163" s="30" t="e">
        <f>((IFERROR(VLOOKUP($B162,Mes!$C$7:$AV$60,MATCH(KW$1,Mes!$C$3:$AV$3,0),FALSE),""))*1000)+((IFERROR(VLOOKUP($B162,Mes!$C$69:$AV$78,MATCH(KW$1,Mes!$C$3:$AV$3,0),FALSE),""))*1000)</f>
        <v>#VALUE!</v>
      </c>
      <c r="KX163" s="30" t="e">
        <f>((IFERROR(VLOOKUP($B162,Mes!$C$7:$AV$60,MATCH(KX$1,Mes!$C$3:$AV$3,0),FALSE),""))*1000)+((IFERROR(VLOOKUP($B162,Mes!$C$69:$AV$78,MATCH(KX$1,Mes!$C$3:$AV$3,0),FALSE),""))*1000)</f>
        <v>#VALUE!</v>
      </c>
      <c r="KY163" s="30" t="e">
        <f>((IFERROR(VLOOKUP($B162,Mes!$C$7:$AV$60,MATCH(KY$1,Mes!$C$3:$AV$3,0),FALSE),""))*1000)+((IFERROR(VLOOKUP($B162,Mes!$C$69:$AV$78,MATCH(KY$1,Mes!$C$3:$AV$3,0),FALSE),""))*1000)</f>
        <v>#VALUE!</v>
      </c>
      <c r="KZ163" s="30" t="e">
        <f>((IFERROR(VLOOKUP($B162,Mes!$C$7:$AV$60,MATCH(KZ$1,Mes!$C$3:$AV$3,0),FALSE),""))*1000)+((IFERROR(VLOOKUP($B162,Mes!$C$69:$AV$78,MATCH(KZ$1,Mes!$C$3:$AV$3,0),FALSE),""))*1000)</f>
        <v>#VALUE!</v>
      </c>
      <c r="LA163" s="31" t="e">
        <f>((IFERROR(VLOOKUP($B162,Mes!$C$7:$AV$60,MATCH(LA$1,Mes!$C$3:$AV$3,0),FALSE),""))*1000)+((IFERROR(VLOOKUP($B162,Mes!$C$69:$AV$78,MATCH(LA$1,Mes!$C$3:$AV$3,0),FALSE),""))*1000)</f>
        <v>#VALUE!</v>
      </c>
      <c r="LB163" s="31" t="e">
        <f>((IFERROR(VLOOKUP($B162,Mes!$C$7:$AV$60,MATCH(LB$1,Mes!$C$3:$AV$3,0),FALSE),""))*1000)+((IFERROR(VLOOKUP($B162,Mes!$C$69:$AV$78,MATCH(LB$1,Mes!$C$3:$AV$3,0),FALSE),""))*1000)</f>
        <v>#VALUE!</v>
      </c>
      <c r="LC163" s="31" t="e">
        <f>((IFERROR(VLOOKUP($B162,Mes!$C$7:$AV$60,MATCH(LC$1,Mes!$C$3:$AV$3,0),FALSE),""))*1000)+((IFERROR(VLOOKUP($B162,Mes!$C$69:$AV$78,MATCH(LC$1,Mes!$C$3:$AV$3,0),FALSE),""))*1000)</f>
        <v>#VALUE!</v>
      </c>
      <c r="LD163" s="31" t="e">
        <f>((IFERROR(VLOOKUP($B162,Mes!$C$7:$AV$60,MATCH(LD$1,Mes!$C$3:$AV$3,0),FALSE),""))*1000)+((IFERROR(VLOOKUP($B162,Mes!$C$69:$AV$78,MATCH(LD$1,Mes!$C$3:$AV$3,0),FALSE),""))*1000)</f>
        <v>#VALUE!</v>
      </c>
      <c r="LE163" s="31" t="e">
        <f>((IFERROR(VLOOKUP($B162,Mes!$C$7:$AV$60,MATCH(LE$1,Mes!$C$3:$AV$3,0),FALSE),""))*1000)+((IFERROR(VLOOKUP($B162,Mes!$C$69:$AV$78,MATCH(LE$1,Mes!$C$3:$AV$3,0),FALSE),""))*1000)</f>
        <v>#VALUE!</v>
      </c>
      <c r="LF163" s="31" t="e">
        <f>((IFERROR(VLOOKUP($B162,Mes!$C$7:$AV$60,MATCH(LF$1,Mes!$C$3:$AV$3,0),FALSE),""))*1000)+((IFERROR(VLOOKUP($B162,Mes!$C$69:$AV$78,MATCH(LF$1,Mes!$C$3:$AV$3,0),FALSE),""))*1000)</f>
        <v>#VALUE!</v>
      </c>
      <c r="LG163" s="31" t="e">
        <f>((IFERROR(VLOOKUP($B162,Mes!$C$7:$AV$60,MATCH(LG$1,Mes!$C$3:$AV$3,0),FALSE),""))*1000)+((IFERROR(VLOOKUP($B162,Mes!$C$69:$AV$78,MATCH(LG$1,Mes!$C$3:$AV$3,0),FALSE),""))*1000)</f>
        <v>#VALUE!</v>
      </c>
      <c r="LH163" s="31" t="e">
        <f>((IFERROR(VLOOKUP($B162,Mes!$C$7:$AV$60,MATCH(LH$1,Mes!$C$3:$AV$3,0),FALSE),""))*1000)+((IFERROR(VLOOKUP($B162,Mes!$C$69:$AV$78,MATCH(LH$1,Mes!$C$3:$AV$3,0),FALSE),""))*1000)</f>
        <v>#VALUE!</v>
      </c>
      <c r="LI163" s="31" t="e">
        <f>((IFERROR(VLOOKUP($B162,Mes!$C$7:$AV$60,MATCH(LI$1,Mes!$C$3:$AV$3,0),FALSE),""))*1000)+((IFERROR(VLOOKUP($B162,Mes!$C$69:$AV$78,MATCH(LI$1,Mes!$C$3:$AV$3,0),FALSE),""))*1000)</f>
        <v>#VALUE!</v>
      </c>
      <c r="LJ163" s="31" t="e">
        <f>((IFERROR(VLOOKUP($B162,Mes!$C$7:$AV$60,MATCH(LJ$1,Mes!$C$3:$AV$3,0),FALSE),""))*1000)+((IFERROR(VLOOKUP($B162,Mes!$C$69:$AV$78,MATCH(LJ$1,Mes!$C$3:$AV$3,0),FALSE),""))*1000)</f>
        <v>#VALUE!</v>
      </c>
      <c r="LK163" s="31" t="e">
        <f>((IFERROR(VLOOKUP($B162,Mes!$C$7:$AV$60,MATCH(LK$1,Mes!$C$3:$AV$3,0),FALSE),""))*1000)+((IFERROR(VLOOKUP($B162,Mes!$C$69:$AV$78,MATCH(LK$1,Mes!$C$3:$AV$3,0),FALSE),""))*1000)</f>
        <v>#VALUE!</v>
      </c>
      <c r="LL163" s="31" t="e">
        <f>((IFERROR(VLOOKUP($B162,Mes!$C$7:$AV$60,MATCH(LL$1,Mes!$C$3:$AV$3,0),FALSE),""))*1000)+((IFERROR(VLOOKUP($B162,Mes!$C$69:$AV$78,MATCH(LL$1,Mes!$C$3:$AV$3,0),FALSE),""))*1000)</f>
        <v>#VALUE!</v>
      </c>
      <c r="LM163" s="31" t="e">
        <f>((IFERROR(VLOOKUP($B162,Mes!$C$7:$AV$60,MATCH(LM$1,Mes!$C$3:$AV$3,0),FALSE),""))*1000)+((IFERROR(VLOOKUP($B162,Mes!$C$69:$AV$78,MATCH(LM$1,Mes!$C$3:$AV$3,0),FALSE),""))*1000)</f>
        <v>#VALUE!</v>
      </c>
      <c r="LN163" s="31" t="e">
        <f>((IFERROR(VLOOKUP($B162,Mes!$C$7:$AV$60,MATCH(LN$1,Mes!$C$3:$AV$3,0),FALSE),""))*1000)+((IFERROR(VLOOKUP($B162,Mes!$C$69:$AV$78,MATCH(LN$1,Mes!$C$3:$AV$3,0),FALSE),""))*1000)</f>
        <v>#VALUE!</v>
      </c>
      <c r="LO163" s="31" t="e">
        <f>((IFERROR(VLOOKUP($B162,Mes!$C$7:$AV$60,MATCH(LO$1,Mes!$C$3:$AV$3,0),FALSE),""))*1000)+((IFERROR(VLOOKUP($B162,Mes!$C$69:$AV$78,MATCH(LO$1,Mes!$C$3:$AV$3,0),FALSE),""))*1000)</f>
        <v>#VALUE!</v>
      </c>
      <c r="LP163" s="31" t="e">
        <f>((IFERROR(VLOOKUP($B162,Mes!$C$7:$AV$60,MATCH(LP$1,Mes!$C$3:$AV$3,0),FALSE),""))*1000)+((IFERROR(VLOOKUP($B162,Mes!$C$69:$AV$78,MATCH(LP$1,Mes!$C$3:$AV$3,0),FALSE),""))*1000)</f>
        <v>#VALUE!</v>
      </c>
      <c r="LQ163" s="31" t="e">
        <f>((IFERROR(VLOOKUP($B162,Mes!$C$7:$AV$60,MATCH(LQ$1,Mes!$C$3:$AV$3,0),FALSE),""))*1000)+((IFERROR(VLOOKUP($B162,Mes!$C$69:$AV$78,MATCH(LQ$1,Mes!$C$3:$AV$3,0),FALSE),""))*1000)</f>
        <v>#VALUE!</v>
      </c>
      <c r="LR163" s="31" t="e">
        <f>((IFERROR(VLOOKUP($B162,Mes!$C$7:$AV$60,MATCH(LR$1,Mes!$C$3:$AV$3,0),FALSE),""))*1000)+((IFERROR(VLOOKUP($B162,Mes!$C$69:$AV$78,MATCH(LR$1,Mes!$C$3:$AV$3,0),FALSE),""))*1000)</f>
        <v>#VALUE!</v>
      </c>
      <c r="LS163" s="31" t="e">
        <f>((IFERROR(VLOOKUP($B162,Mes!$C$7:$AV$60,MATCH(LS$1,Mes!$C$3:$AV$3,0),FALSE),""))*1000)+((IFERROR(VLOOKUP($B162,Mes!$C$69:$AV$78,MATCH(LS$1,Mes!$C$3:$AV$3,0),FALSE),""))*1000)</f>
        <v>#VALUE!</v>
      </c>
      <c r="LT163" s="31" t="e">
        <f>((IFERROR(VLOOKUP($B162,Mes!$C$7:$AV$60,MATCH(LT$1,Mes!$C$3:$AV$3,0),FALSE),""))*1000)+((IFERROR(VLOOKUP($B162,Mes!$C$69:$AV$78,MATCH(LT$1,Mes!$C$3:$AV$3,0),FALSE),""))*1000)</f>
        <v>#VALUE!</v>
      </c>
      <c r="LU163" s="31" t="e">
        <f>((IFERROR(VLOOKUP($B162,Mes!$C$7:$AV$60,MATCH(LU$1,Mes!$C$3:$AV$3,0),FALSE),""))*1000)+((IFERROR(VLOOKUP($B162,Mes!$C$69:$AV$78,MATCH(LU$1,Mes!$C$3:$AV$3,0),FALSE),""))*1000)</f>
        <v>#VALUE!</v>
      </c>
      <c r="LV163" s="31" t="e">
        <f>((IFERROR(VLOOKUP($B162,Mes!$C$7:$AV$60,MATCH(LV$1,Mes!$C$3:$AV$3,0),FALSE),""))*1000)+((IFERROR(VLOOKUP($B162,Mes!$C$69:$AV$78,MATCH(LV$1,Mes!$C$3:$AV$3,0),FALSE),""))*1000)</f>
        <v>#VALUE!</v>
      </c>
      <c r="LW163" s="31" t="e">
        <f>((IFERROR(VLOOKUP($B162,Mes!$C$7:$AV$60,MATCH(LW$1,Mes!$C$3:$AV$3,0),FALSE),""))*1000)+((IFERROR(VLOOKUP($B162,Mes!$C$69:$AV$78,MATCH(LW$1,Mes!$C$3:$AV$3,0),FALSE),""))*1000)</f>
        <v>#VALUE!</v>
      </c>
      <c r="LX163" s="31" t="e">
        <f>((IFERROR(VLOOKUP($B162,Mes!$C$7:$AV$60,MATCH(LX$1,Mes!$C$3:$AV$3,0),FALSE),""))*1000)+((IFERROR(VLOOKUP($B162,Mes!$C$69:$AV$78,MATCH(LX$1,Mes!$C$3:$AV$3,0),FALSE),""))*1000)</f>
        <v>#VALUE!</v>
      </c>
      <c r="LY163" s="31" t="e">
        <f>((IFERROR(VLOOKUP($B162,Mes!$C$7:$AV$60,MATCH(LY$1,Mes!$C$3:$AV$3,0),FALSE),""))*1000)+((IFERROR(VLOOKUP($B162,Mes!$C$69:$AV$78,MATCH(LY$1,Mes!$C$3:$AV$3,0),FALSE),""))*1000)</f>
        <v>#VALUE!</v>
      </c>
      <c r="LZ163" s="31" t="e">
        <f>((IFERROR(VLOOKUP($B162,Mes!$C$7:$AV$60,MATCH(LZ$1,Mes!$C$3:$AV$3,0),FALSE),""))*1000)+((IFERROR(VLOOKUP($B162,Mes!$C$69:$AV$78,MATCH(LZ$1,Mes!$C$3:$AV$3,0),FALSE),""))*1000)</f>
        <v>#VALUE!</v>
      </c>
      <c r="MA163" s="31" t="e">
        <f>((IFERROR(VLOOKUP($B162,Mes!$C$7:$AV$60,MATCH(MA$1,Mes!$C$3:$AV$3,0),FALSE),""))*1000)+((IFERROR(VLOOKUP($B162,Mes!$C$69:$AV$78,MATCH(MA$1,Mes!$C$3:$AV$3,0),FALSE),""))*1000)</f>
        <v>#VALUE!</v>
      </c>
      <c r="MB163" s="31" t="e">
        <f>((IFERROR(VLOOKUP($B162,Mes!$C$7:$AV$60,MATCH(MB$1,Mes!$C$3:$AV$3,0),FALSE),""))*1000)+((IFERROR(VLOOKUP($B162,Mes!$C$69:$AV$78,MATCH(MB$1,Mes!$C$3:$AV$3,0),FALSE),""))*1000)</f>
        <v>#VALUE!</v>
      </c>
      <c r="MC163" s="31" t="e">
        <f>((IFERROR(VLOOKUP($B162,Mes!$C$7:$AV$60,MATCH(MC$1,Mes!$C$3:$AV$3,0),FALSE),""))*1000)+((IFERROR(VLOOKUP($B162,Mes!$C$69:$AV$78,MATCH(MC$1,Mes!$C$3:$AV$3,0),FALSE),""))*1000)</f>
        <v>#VALUE!</v>
      </c>
      <c r="MD163" s="31" t="e">
        <f>((IFERROR(VLOOKUP($B162,Mes!$C$7:$AV$60,MATCH(MD$1,Mes!$C$3:$AV$3,0),FALSE),""))*1000)+((IFERROR(VLOOKUP($B162,Mes!$C$69:$AV$78,MATCH(MD$1,Mes!$C$3:$AV$3,0),FALSE),""))*1000)</f>
        <v>#VALUE!</v>
      </c>
      <c r="ME163" s="30" t="e">
        <f>((IFERROR(VLOOKUP($B162,Mes!$C$7:$AV$60,MATCH(ME$1,Mes!$C$3:$AV$3,0),FALSE),""))*1000)+((IFERROR(VLOOKUP($B162,Mes!$C$69:$AV$78,MATCH(ME$1,Mes!$C$3:$AV$3,0),FALSE),""))*1000)</f>
        <v>#VALUE!</v>
      </c>
      <c r="MF163" s="30" t="e">
        <f>((IFERROR(VLOOKUP($B162,Mes!$C$7:$AV$60,MATCH(MF$1,Mes!$C$3:$AV$3,0),FALSE),""))*1000)+((IFERROR(VLOOKUP($B162,Mes!$C$69:$AV$78,MATCH(MF$1,Mes!$C$3:$AV$3,0),FALSE),""))*1000)</f>
        <v>#VALUE!</v>
      </c>
      <c r="MG163" s="30" t="e">
        <f>((IFERROR(VLOOKUP($B162,Mes!$C$7:$AV$60,MATCH(MG$1,Mes!$C$3:$AV$3,0),FALSE),""))*1000)+((IFERROR(VLOOKUP($B162,Mes!$C$69:$AV$78,MATCH(MG$1,Mes!$C$3:$AV$3,0),FALSE),""))*1000)</f>
        <v>#VALUE!</v>
      </c>
      <c r="MH163" s="30" t="e">
        <f>((IFERROR(VLOOKUP($B162,Mes!$C$7:$AV$60,MATCH(MH$1,Mes!$C$3:$AV$3,0),FALSE),""))*1000)+((IFERROR(VLOOKUP($B162,Mes!$C$69:$AV$78,MATCH(MH$1,Mes!$C$3:$AV$3,0),FALSE),""))*1000)</f>
        <v>#VALUE!</v>
      </c>
      <c r="MI163" s="30" t="e">
        <f>((IFERROR(VLOOKUP($B162,Mes!$C$7:$AV$60,MATCH(MI$1,Mes!$C$3:$AV$3,0),FALSE),""))*1000)+((IFERROR(VLOOKUP($B162,Mes!$C$69:$AV$78,MATCH(MI$1,Mes!$C$3:$AV$3,0),FALSE),""))*1000)</f>
        <v>#VALUE!</v>
      </c>
      <c r="MJ163" s="30" t="e">
        <f>((IFERROR(VLOOKUP($B162,Mes!$C$7:$AV$60,MATCH(MJ$1,Mes!$C$3:$AV$3,0),FALSE),""))*1000)+((IFERROR(VLOOKUP($B162,Mes!$C$69:$AV$78,MATCH(MJ$1,Mes!$C$3:$AV$3,0),FALSE),""))*1000)</f>
        <v>#VALUE!</v>
      </c>
      <c r="MK163" s="30" t="e">
        <f>((IFERROR(VLOOKUP($B162,Mes!$C$7:$AV$60,MATCH(MK$1,Mes!$C$3:$AV$3,0),FALSE),""))*1000)+((IFERROR(VLOOKUP($B162,Mes!$C$69:$AV$78,MATCH(MK$1,Mes!$C$3:$AV$3,0),FALSE),""))*1000)</f>
        <v>#VALUE!</v>
      </c>
      <c r="ML163" s="30" t="e">
        <f>((IFERROR(VLOOKUP($B162,Mes!$C$7:$AV$60,MATCH(ML$1,Mes!$C$3:$AV$3,0),FALSE),""))*1000)+((IFERROR(VLOOKUP($B162,Mes!$C$69:$AV$78,MATCH(ML$1,Mes!$C$3:$AV$3,0),FALSE),""))*1000)</f>
        <v>#VALUE!</v>
      </c>
      <c r="MM163" s="30" t="e">
        <f>((IFERROR(VLOOKUP($B162,Mes!$C$7:$AV$60,MATCH(MM$1,Mes!$C$3:$AV$3,0),FALSE),""))*1000)+((IFERROR(VLOOKUP($B162,Mes!$C$69:$AV$78,MATCH(MM$1,Mes!$C$3:$AV$3,0),FALSE),""))*1000)</f>
        <v>#VALUE!</v>
      </c>
      <c r="MN163" s="30" t="e">
        <f>((IFERROR(VLOOKUP($B162,Mes!$C$7:$AV$60,MATCH(MN$1,Mes!$C$3:$AV$3,0),FALSE),""))*1000)+((IFERROR(VLOOKUP($B162,Mes!$C$69:$AV$78,MATCH(MN$1,Mes!$C$3:$AV$3,0),FALSE),""))*1000)</f>
        <v>#VALUE!</v>
      </c>
      <c r="MO163" s="30" t="e">
        <f>((IFERROR(VLOOKUP($B162,Mes!$C$7:$AV$60,MATCH(MO$1,Mes!$C$3:$AV$3,0),FALSE),""))*1000)+((IFERROR(VLOOKUP($B162,Mes!$C$69:$AV$78,MATCH(MO$1,Mes!$C$3:$AV$3,0),FALSE),""))*1000)</f>
        <v>#VALUE!</v>
      </c>
      <c r="MP163" s="30" t="e">
        <f>((IFERROR(VLOOKUP($B162,Mes!$C$7:$AV$60,MATCH(MP$1,Mes!$C$3:$AV$3,0),FALSE),""))*1000)+((IFERROR(VLOOKUP($B162,Mes!$C$69:$AV$78,MATCH(MP$1,Mes!$C$3:$AV$3,0),FALSE),""))*1000)</f>
        <v>#VALUE!</v>
      </c>
      <c r="MQ163" s="30" t="e">
        <f>((IFERROR(VLOOKUP($B162,Mes!$C$7:$AV$60,MATCH(MQ$1,Mes!$C$3:$AV$3,0),FALSE),""))*1000)+((IFERROR(VLOOKUP($B162,Mes!$C$69:$AV$78,MATCH(MQ$1,Mes!$C$3:$AV$3,0),FALSE),""))*1000)</f>
        <v>#VALUE!</v>
      </c>
      <c r="MR163" s="30" t="e">
        <f>((IFERROR(VLOOKUP($B162,Mes!$C$7:$AV$60,MATCH(MR$1,Mes!$C$3:$AV$3,0),FALSE),""))*1000)+((IFERROR(VLOOKUP($B162,Mes!$C$69:$AV$78,MATCH(MR$1,Mes!$C$3:$AV$3,0),FALSE),""))*1000)</f>
        <v>#VALUE!</v>
      </c>
      <c r="MS163" s="30" t="e">
        <f>((IFERROR(VLOOKUP($B162,Mes!$C$7:$AV$60,MATCH(MS$1,Mes!$C$3:$AV$3,0),FALSE),""))*1000)+((IFERROR(VLOOKUP($B162,Mes!$C$69:$AV$78,MATCH(MS$1,Mes!$C$3:$AV$3,0),FALSE),""))*1000)</f>
        <v>#VALUE!</v>
      </c>
      <c r="MT163" s="30" t="e">
        <f>((IFERROR(VLOOKUP($B162,Mes!$C$7:$AV$60,MATCH(MT$1,Mes!$C$3:$AV$3,0),FALSE),""))*1000)+((IFERROR(VLOOKUP($B162,Mes!$C$69:$AV$78,MATCH(MT$1,Mes!$C$3:$AV$3,0),FALSE),""))*1000)</f>
        <v>#VALUE!</v>
      </c>
      <c r="MU163" s="30" t="e">
        <f>((IFERROR(VLOOKUP($B162,Mes!$C$7:$AV$60,MATCH(MU$1,Mes!$C$3:$AV$3,0),FALSE),""))*1000)+((IFERROR(VLOOKUP($B162,Mes!$C$69:$AV$78,MATCH(MU$1,Mes!$C$3:$AV$3,0),FALSE),""))*1000)</f>
        <v>#VALUE!</v>
      </c>
      <c r="MV163" s="30" t="e">
        <f>((IFERROR(VLOOKUP($B162,Mes!$C$7:$AV$60,MATCH(MV$1,Mes!$C$3:$AV$3,0),FALSE),""))*1000)+((IFERROR(VLOOKUP($B162,Mes!$C$69:$AV$78,MATCH(MV$1,Mes!$C$3:$AV$3,0),FALSE),""))*1000)</f>
        <v>#VALUE!</v>
      </c>
      <c r="MW163" s="30" t="e">
        <f>((IFERROR(VLOOKUP($B162,Mes!$C$7:$AV$60,MATCH(MW$1,Mes!$C$3:$AV$3,0),FALSE),""))*1000)+((IFERROR(VLOOKUP($B162,Mes!$C$69:$AV$78,MATCH(MW$1,Mes!$C$3:$AV$3,0),FALSE),""))*1000)</f>
        <v>#VALUE!</v>
      </c>
      <c r="MX163" s="30" t="e">
        <f>((IFERROR(VLOOKUP($B162,Mes!$C$7:$AV$60,MATCH(MX$1,Mes!$C$3:$AV$3,0),FALSE),""))*1000)+((IFERROR(VLOOKUP($B162,Mes!$C$69:$AV$78,MATCH(MX$1,Mes!$C$3:$AV$3,0),FALSE),""))*1000)</f>
        <v>#VALUE!</v>
      </c>
      <c r="MY163" s="30" t="e">
        <f>((IFERROR(VLOOKUP($B162,Mes!$C$7:$AV$60,MATCH(MY$1,Mes!$C$3:$AV$3,0),FALSE),""))*1000)+((IFERROR(VLOOKUP($B162,Mes!$C$69:$AV$78,MATCH(MY$1,Mes!$C$3:$AV$3,0),FALSE),""))*1000)</f>
        <v>#VALUE!</v>
      </c>
      <c r="MZ163" s="30" t="e">
        <f>((IFERROR(VLOOKUP($B162,Mes!$C$7:$AV$60,MATCH(MZ$1,Mes!$C$3:$AV$3,0),FALSE),""))*1000)+((IFERROR(VLOOKUP($B162,Mes!$C$69:$AV$78,MATCH(MZ$1,Mes!$C$3:$AV$3,0),FALSE),""))*1000)</f>
        <v>#VALUE!</v>
      </c>
      <c r="NA163" s="30" t="e">
        <f>((IFERROR(VLOOKUP($B162,Mes!$C$7:$AV$60,MATCH(NA$1,Mes!$C$3:$AV$3,0),FALSE),""))*1000)+((IFERROR(VLOOKUP($B162,Mes!$C$69:$AV$78,MATCH(NA$1,Mes!$C$3:$AV$3,0),FALSE),""))*1000)</f>
        <v>#VALUE!</v>
      </c>
      <c r="NB163" s="30" t="e">
        <f>((IFERROR(VLOOKUP($B162,Mes!$C$7:$AV$60,MATCH(NB$1,Mes!$C$3:$AV$3,0),FALSE),""))*1000)+((IFERROR(VLOOKUP($B162,Mes!$C$69:$AV$78,MATCH(NB$1,Mes!$C$3:$AV$3,0),FALSE),""))*1000)</f>
        <v>#VALUE!</v>
      </c>
      <c r="NC163" s="30" t="e">
        <f>((IFERROR(VLOOKUP($B162,Mes!$C$7:$AV$60,MATCH(NC$1,Mes!$C$3:$AV$3,0),FALSE),""))*1000)+((IFERROR(VLOOKUP($B162,Mes!$C$69:$AV$78,MATCH(NC$1,Mes!$C$3:$AV$3,0),FALSE),""))*1000)</f>
        <v>#VALUE!</v>
      </c>
      <c r="ND163" s="30" t="e">
        <f>((IFERROR(VLOOKUP($B162,Mes!$C$7:$AV$60,MATCH(ND$1,Mes!$C$3:$AV$3,0),FALSE),""))*1000)+((IFERROR(VLOOKUP($B162,Mes!$C$69:$AV$78,MATCH(ND$1,Mes!$C$3:$AV$3,0),FALSE),""))*1000)</f>
        <v>#VALUE!</v>
      </c>
      <c r="NE163" s="30" t="e">
        <f>((IFERROR(VLOOKUP($B162,Mes!$C$7:$AV$60,MATCH(NE$1,Mes!$C$3:$AV$3,0),FALSE),""))*1000)+((IFERROR(VLOOKUP($B162,Mes!$C$69:$AV$78,MATCH(NE$1,Mes!$C$3:$AV$3,0),FALSE),""))*1000)</f>
        <v>#VALUE!</v>
      </c>
      <c r="NF163" s="30" t="e">
        <f>((IFERROR(VLOOKUP($B162,Mes!$C$7:$AV$60,MATCH(NF$1,Mes!$C$3:$AV$3,0),FALSE),""))*1000)+((IFERROR(VLOOKUP($B162,Mes!$C$69:$AV$78,MATCH(NF$1,Mes!$C$3:$AV$3,0),FALSE),""))*1000)</f>
        <v>#VALUE!</v>
      </c>
      <c r="NG163" s="30" t="e">
        <f>((IFERROR(VLOOKUP($B162,Mes!$C$7:$AV$60,MATCH(NG$1,Mes!$C$3:$AV$3,0),FALSE),""))*1000)+((IFERROR(VLOOKUP($B162,Mes!$C$69:$AV$78,MATCH(NG$1,Mes!$C$3:$AV$3,0),FALSE),""))*1000)</f>
        <v>#VALUE!</v>
      </c>
      <c r="NH163" s="30" t="e">
        <f>((IFERROR(VLOOKUP($B162,Mes!$C$7:$AV$60,MATCH(NH$1,Mes!$C$3:$AV$3,0),FALSE),""))*1000)+((IFERROR(VLOOKUP($B162,Mes!$C$69:$AV$78,MATCH(NH$1,Mes!$C$3:$AV$3,0),FALSE),""))*1000)</f>
        <v>#VALUE!</v>
      </c>
      <c r="NI163" s="30" t="e">
        <f>((IFERROR(VLOOKUP($B162,Mes!$C$7:$AV$60,MATCH(NI$1,Mes!$C$3:$AV$3,0),FALSE),""))*1000)+((IFERROR(VLOOKUP($B162,Mes!$C$69:$AV$78,MATCH(NI$1,Mes!$C$3:$AV$3,0),FALSE),""))*1000)</f>
        <v>#VALUE!</v>
      </c>
    </row>
    <row r="164" spans="1:373" s="32" customFormat="1" ht="14.4" outlineLevel="1" x14ac:dyDescent="0.2">
      <c r="A164" s="15"/>
      <c r="B164" s="14"/>
      <c r="C164" s="14"/>
      <c r="D164" s="14"/>
      <c r="E164" s="27" t="s">
        <v>226</v>
      </c>
      <c r="F164" s="61"/>
      <c r="G164" s="83">
        <v>6972.8</v>
      </c>
      <c r="H164" s="68"/>
      <c r="I164" s="68"/>
      <c r="J164" s="68">
        <v>5169.6000000000004</v>
      </c>
      <c r="K164" s="68">
        <v>4763.2000000000007</v>
      </c>
      <c r="L164" s="68">
        <v>4427.2000000000007</v>
      </c>
      <c r="M164" s="68">
        <v>4419.2</v>
      </c>
      <c r="N164" s="68">
        <v>4198.3999999999996</v>
      </c>
      <c r="O164" s="68"/>
      <c r="P164" s="68"/>
      <c r="Q164" s="68">
        <v>4182.3999999999996</v>
      </c>
      <c r="R164" s="68">
        <v>7513.6</v>
      </c>
      <c r="S164" s="68">
        <v>9590.4</v>
      </c>
      <c r="T164" s="68">
        <v>9568</v>
      </c>
      <c r="U164" s="68">
        <v>9489.6</v>
      </c>
      <c r="V164" s="68"/>
      <c r="W164" s="68"/>
      <c r="X164" s="68">
        <v>9686.4000000000015</v>
      </c>
      <c r="Y164" s="68">
        <v>9324.8000000000011</v>
      </c>
      <c r="Z164" s="68">
        <v>9214.4000000000015</v>
      </c>
      <c r="AA164" s="68">
        <v>9214.4000000000015</v>
      </c>
      <c r="AB164" s="68">
        <v>8775.9999999999982</v>
      </c>
      <c r="AC164" s="68"/>
      <c r="AD164" s="68"/>
      <c r="AE164" s="68">
        <v>8667.2000000000007</v>
      </c>
      <c r="AF164" s="68">
        <v>7932.8000000000011</v>
      </c>
      <c r="AG164" s="68">
        <v>7729.6</v>
      </c>
      <c r="AH164" s="68">
        <v>7729.6</v>
      </c>
      <c r="AI164" s="68"/>
      <c r="AJ164" s="68"/>
      <c r="AK164" s="68"/>
      <c r="AL164" s="68">
        <v>7336.0000000000009</v>
      </c>
      <c r="AM164" s="68">
        <v>6758.4000000000005</v>
      </c>
      <c r="AN164" s="68">
        <v>6683.2</v>
      </c>
      <c r="AO164" s="68">
        <v>6683.2</v>
      </c>
      <c r="AP164" s="68">
        <v>6427.2</v>
      </c>
      <c r="AQ164" s="68"/>
      <c r="AR164" s="68"/>
      <c r="AS164" s="68"/>
      <c r="AT164" s="68">
        <v>9564.7999999999993</v>
      </c>
      <c r="AU164" s="68">
        <v>10246.4</v>
      </c>
      <c r="AV164" s="68">
        <v>10246.4</v>
      </c>
      <c r="AW164" s="68">
        <v>10051.200000000001</v>
      </c>
      <c r="AX164" s="68"/>
      <c r="AY164" s="68"/>
      <c r="AZ164" s="68">
        <v>10008.000000000002</v>
      </c>
      <c r="BA164" s="68">
        <v>9515.1999999999989</v>
      </c>
      <c r="BB164" s="68">
        <v>9344</v>
      </c>
      <c r="BC164" s="68">
        <v>9344</v>
      </c>
      <c r="BD164" s="68">
        <v>9246.4000000000015</v>
      </c>
      <c r="BE164" s="68"/>
      <c r="BF164" s="68"/>
      <c r="BG164" s="68">
        <v>9264</v>
      </c>
      <c r="BH164" s="68">
        <v>8568.0000000000018</v>
      </c>
      <c r="BI164" s="68">
        <v>8467.2000000000007</v>
      </c>
      <c r="BJ164" s="68">
        <v>8168</v>
      </c>
      <c r="BK164" s="68">
        <v>7812.8000000000011</v>
      </c>
      <c r="BL164" s="68"/>
      <c r="BM164" s="68"/>
      <c r="BN164" s="68">
        <v>7611.2000000000016</v>
      </c>
      <c r="BO164" s="68">
        <v>7611.2000000000016</v>
      </c>
      <c r="BP164" s="68">
        <v>6255.9999999999991</v>
      </c>
      <c r="BQ164" s="68">
        <v>5755.2000000000007</v>
      </c>
      <c r="BR164" s="68">
        <v>5755.2000000000007</v>
      </c>
      <c r="BS164" s="68">
        <v>5428.8</v>
      </c>
      <c r="BT164" s="68"/>
      <c r="BU164" s="68"/>
      <c r="BV164" s="68">
        <v>5257.5999999999995</v>
      </c>
      <c r="BW164" s="68">
        <v>4361.5999999999995</v>
      </c>
      <c r="BX164" s="68">
        <v>3816</v>
      </c>
      <c r="BY164" s="68">
        <v>3726.3999999999996</v>
      </c>
      <c r="BZ164" s="68">
        <v>3273.6000000000004</v>
      </c>
      <c r="CA164" s="68"/>
      <c r="CB164" s="68"/>
      <c r="CC164" s="68">
        <v>3220.8</v>
      </c>
      <c r="CD164" s="68">
        <v>2561.6</v>
      </c>
      <c r="CE164" s="68">
        <v>2305.6</v>
      </c>
      <c r="CF164" s="68">
        <v>1899.2000000000003</v>
      </c>
      <c r="CG164" s="68">
        <v>1646.4</v>
      </c>
      <c r="CH164" s="68"/>
      <c r="CI164" s="68"/>
      <c r="CJ164" s="68">
        <v>1571.1999999999998</v>
      </c>
      <c r="CK164" s="68">
        <v>921.59999999999991</v>
      </c>
      <c r="CL164" s="68">
        <v>4752</v>
      </c>
      <c r="CM164" s="68">
        <v>6158.4</v>
      </c>
      <c r="CN164" s="68"/>
      <c r="CO164" s="68"/>
      <c r="CP164" s="68"/>
      <c r="CQ164" s="68"/>
      <c r="CR164" s="68"/>
      <c r="CS164" s="68"/>
      <c r="CT164" s="68">
        <v>1571.1999999999998</v>
      </c>
      <c r="CU164" s="68"/>
      <c r="CV164" s="68"/>
      <c r="CW164" s="68"/>
      <c r="CX164" s="68"/>
      <c r="CY164" s="68"/>
      <c r="CZ164" s="68"/>
      <c r="DA164" s="68"/>
      <c r="DB164" s="68"/>
      <c r="DC164" s="68"/>
      <c r="DD164" s="68"/>
      <c r="DE164" s="68"/>
      <c r="DF164" s="68"/>
      <c r="DG164" s="68"/>
      <c r="DH164" s="68"/>
      <c r="DI164" s="68"/>
      <c r="DJ164" s="68"/>
      <c r="DK164" s="68"/>
      <c r="DL164" s="68"/>
      <c r="DM164" s="68"/>
      <c r="DN164" s="68"/>
      <c r="DO164" s="68"/>
      <c r="DP164" s="68"/>
      <c r="DQ164" s="68"/>
      <c r="DR164" s="68"/>
      <c r="DS164" s="68"/>
      <c r="DT164" s="68"/>
      <c r="DU164" s="68"/>
      <c r="DV164" s="68"/>
      <c r="DW164" s="68"/>
      <c r="DX164" s="68"/>
      <c r="DY164" s="68"/>
      <c r="DZ164" s="68"/>
      <c r="EA164" s="68"/>
      <c r="EB164" s="68"/>
      <c r="EC164" s="68"/>
      <c r="ED164" s="68"/>
      <c r="EE164" s="68"/>
      <c r="EF164" s="68"/>
      <c r="EG164" s="68"/>
      <c r="EH164" s="68"/>
      <c r="EI164" s="68"/>
      <c r="EJ164" s="68"/>
      <c r="EK164" s="68"/>
      <c r="EL164" s="68"/>
      <c r="EM164" s="68"/>
      <c r="EN164" s="68"/>
      <c r="EO164" s="68"/>
      <c r="EP164" s="68"/>
      <c r="EQ164" s="68"/>
      <c r="ER164" s="68"/>
      <c r="ES164" s="68"/>
      <c r="ET164" s="68"/>
      <c r="EU164" s="68"/>
      <c r="EV164" s="68"/>
      <c r="EW164" s="68"/>
      <c r="EX164" s="68"/>
      <c r="EY164" s="68"/>
      <c r="EZ164" s="68"/>
      <c r="FA164" s="68"/>
      <c r="FB164" s="68"/>
      <c r="FC164" s="68"/>
      <c r="FD164" s="68"/>
      <c r="FE164" s="68"/>
      <c r="FF164" s="68">
        <v>0</v>
      </c>
      <c r="FG164" s="68">
        <v>566</v>
      </c>
      <c r="FH164" s="68">
        <v>566</v>
      </c>
      <c r="FI164" s="68">
        <v>2578</v>
      </c>
      <c r="FJ164" s="68"/>
      <c r="FK164" s="68"/>
      <c r="FL164" s="68">
        <v>2276</v>
      </c>
      <c r="FM164" s="68"/>
      <c r="FN164" s="68"/>
      <c r="FO164" s="68">
        <v>1898</v>
      </c>
      <c r="FP164" s="68"/>
      <c r="FQ164" s="68">
        <v>622</v>
      </c>
      <c r="FR164" s="68"/>
      <c r="FS164" s="68"/>
      <c r="FT164" s="68"/>
      <c r="FU164" s="68"/>
      <c r="FV164" s="68"/>
      <c r="FW164" s="68"/>
      <c r="FX164" s="68"/>
      <c r="FY164" s="68"/>
      <c r="FZ164" s="68"/>
      <c r="GA164" s="68"/>
      <c r="GB164" s="68"/>
      <c r="GC164" s="68"/>
      <c r="GD164" s="68"/>
      <c r="GE164" s="68"/>
      <c r="GF164" s="68"/>
      <c r="GG164" s="68"/>
      <c r="GH164" s="68"/>
      <c r="GI164" s="68"/>
      <c r="GJ164" s="68"/>
      <c r="GK164" s="68"/>
      <c r="GL164" s="68"/>
      <c r="GM164" s="68"/>
      <c r="GN164" s="68"/>
      <c r="GO164" s="68"/>
      <c r="GP164" s="68"/>
      <c r="GQ164" s="68"/>
      <c r="GR164" s="68"/>
      <c r="GS164" s="68"/>
      <c r="GT164" s="68"/>
      <c r="GU164" s="68"/>
      <c r="GV164" s="68"/>
      <c r="GW164" s="68"/>
      <c r="GX164" s="68"/>
      <c r="GY164" s="68"/>
      <c r="GZ164" s="68"/>
      <c r="HA164" s="68"/>
      <c r="HB164" s="68"/>
      <c r="HC164" s="68"/>
      <c r="HD164" s="68"/>
      <c r="HE164" s="68"/>
      <c r="HF164" s="68"/>
      <c r="HG164" s="68"/>
      <c r="HH164" s="68"/>
      <c r="HI164" s="68"/>
      <c r="HJ164" s="68"/>
      <c r="HK164" s="68"/>
      <c r="HL164" s="68"/>
      <c r="HM164" s="68"/>
      <c r="HN164" s="68"/>
      <c r="HO164" s="68"/>
      <c r="HP164" s="68"/>
      <c r="HQ164" s="68"/>
      <c r="HR164" s="68"/>
      <c r="HS164" s="68"/>
      <c r="HT164" s="68"/>
      <c r="HU164" s="68"/>
      <c r="HV164" s="68"/>
      <c r="HW164" s="68"/>
      <c r="HX164" s="68"/>
      <c r="HY164" s="68"/>
      <c r="HZ164" s="68"/>
      <c r="IA164" s="68"/>
      <c r="IB164" s="68"/>
      <c r="IC164" s="68"/>
      <c r="ID164" s="68"/>
      <c r="IE164" s="68"/>
      <c r="IF164" s="68"/>
      <c r="IG164" s="68"/>
      <c r="IH164" s="68"/>
      <c r="II164" s="68"/>
      <c r="IJ164" s="68"/>
      <c r="IK164" s="68"/>
      <c r="IL164" s="68"/>
      <c r="IM164" s="68"/>
      <c r="IN164" s="68"/>
      <c r="IO164" s="68"/>
      <c r="IP164" s="68"/>
      <c r="IQ164" s="68"/>
      <c r="IR164" s="68"/>
      <c r="IS164" s="68"/>
      <c r="IT164" s="68"/>
      <c r="IU164" s="68"/>
      <c r="IV164" s="68"/>
      <c r="IW164" s="68"/>
      <c r="IX164" s="68"/>
      <c r="IY164" s="68"/>
      <c r="IZ164" s="68"/>
      <c r="JA164" s="68"/>
      <c r="JB164" s="68"/>
      <c r="JC164" s="68"/>
      <c r="JD164" s="68"/>
      <c r="JE164" s="68"/>
      <c r="JF164" s="68"/>
      <c r="JG164" s="68"/>
      <c r="JH164" s="68"/>
      <c r="JI164" s="68"/>
      <c r="JJ164" s="68"/>
      <c r="JK164" s="68"/>
      <c r="JL164" s="68"/>
      <c r="JM164" s="68"/>
      <c r="JN164" s="68"/>
      <c r="JO164" s="68"/>
      <c r="JP164" s="68"/>
      <c r="JQ164" s="68"/>
      <c r="JR164" s="68"/>
      <c r="JS164" s="68"/>
      <c r="JT164" s="68"/>
      <c r="JU164" s="68"/>
      <c r="JV164" s="68"/>
      <c r="JW164" s="68"/>
      <c r="JX164" s="68"/>
      <c r="JY164" s="68"/>
      <c r="JZ164" s="68"/>
      <c r="KA164" s="68"/>
      <c r="KB164" s="68"/>
      <c r="KC164" s="68"/>
      <c r="KD164" s="68"/>
      <c r="KE164" s="68"/>
      <c r="KF164" s="68"/>
      <c r="KG164" s="68"/>
      <c r="KH164" s="68"/>
      <c r="KI164" s="68"/>
      <c r="KJ164" s="68"/>
      <c r="KK164" s="68"/>
      <c r="KL164" s="68"/>
      <c r="KM164" s="68"/>
      <c r="KN164" s="68"/>
      <c r="KO164" s="68"/>
      <c r="KP164" s="68"/>
      <c r="KQ164" s="68"/>
      <c r="KR164" s="68"/>
      <c r="KS164" s="68"/>
      <c r="KT164" s="68"/>
      <c r="KU164" s="68"/>
      <c r="KV164" s="68"/>
      <c r="KW164" s="68"/>
      <c r="KX164" s="68"/>
      <c r="KY164" s="68"/>
      <c r="KZ164" s="68"/>
      <c r="LA164" s="68"/>
      <c r="LB164" s="68"/>
      <c r="LC164" s="68"/>
      <c r="LD164" s="68"/>
      <c r="LE164" s="68"/>
      <c r="LF164" s="68"/>
      <c r="LG164" s="68"/>
      <c r="LH164" s="68"/>
      <c r="LI164" s="68"/>
      <c r="LJ164" s="68"/>
      <c r="LK164" s="68"/>
      <c r="LL164" s="68"/>
      <c r="LM164" s="68"/>
      <c r="LN164" s="68"/>
      <c r="LO164" s="68"/>
      <c r="LP164" s="68"/>
      <c r="LQ164" s="68"/>
      <c r="LR164" s="68"/>
      <c r="LS164" s="68"/>
      <c r="LT164" s="68"/>
      <c r="LU164" s="68"/>
      <c r="LV164" s="68"/>
      <c r="LW164" s="68"/>
      <c r="LX164" s="68"/>
      <c r="LY164" s="68"/>
      <c r="LZ164" s="68"/>
      <c r="MA164" s="68"/>
      <c r="MB164" s="68"/>
      <c r="MC164" s="68"/>
      <c r="MD164" s="68"/>
      <c r="ME164" s="68"/>
      <c r="MF164" s="68"/>
      <c r="MG164" s="68"/>
      <c r="MH164" s="68"/>
      <c r="MI164" s="68"/>
      <c r="MJ164" s="68"/>
      <c r="MK164" s="68"/>
      <c r="ML164" s="68"/>
      <c r="MM164" s="68"/>
      <c r="MN164" s="68"/>
      <c r="MO164" s="68"/>
      <c r="MP164" s="68"/>
      <c r="MQ164" s="68"/>
      <c r="MR164" s="68"/>
      <c r="MS164" s="68"/>
      <c r="MT164" s="68"/>
      <c r="MU164" s="68"/>
      <c r="MV164" s="68"/>
      <c r="MW164" s="68"/>
      <c r="MX164" s="68"/>
      <c r="MY164" s="68"/>
      <c r="MZ164" s="68"/>
      <c r="NA164" s="68"/>
      <c r="NB164" s="68"/>
      <c r="NC164" s="68"/>
      <c r="ND164" s="68"/>
      <c r="NE164" s="68"/>
      <c r="NF164" s="68"/>
      <c r="NG164" s="68"/>
      <c r="NH164" s="68"/>
      <c r="NI164" s="68"/>
    </row>
    <row r="165" spans="1:373" s="34" customFormat="1" ht="14.4" outlineLevel="1" x14ac:dyDescent="0.2">
      <c r="A165" s="16"/>
      <c r="B165" s="14"/>
      <c r="C165" s="14"/>
      <c r="D165" s="14"/>
      <c r="E165" s="27" t="s">
        <v>220</v>
      </c>
      <c r="F165" s="25"/>
      <c r="G165" s="83">
        <v>6651.2</v>
      </c>
      <c r="H165" s="68"/>
      <c r="I165" s="68"/>
      <c r="J165" s="68">
        <v>5169.6000000000004</v>
      </c>
      <c r="K165" s="68">
        <v>3793.6000000000008</v>
      </c>
      <c r="L165" s="68">
        <v>3916.8000000000006</v>
      </c>
      <c r="M165" s="68">
        <v>2244.7999999999997</v>
      </c>
      <c r="N165" s="68">
        <v>1991.9999999999995</v>
      </c>
      <c r="O165" s="68"/>
      <c r="P165" s="68"/>
      <c r="Q165" s="68">
        <v>2718.3999999999996</v>
      </c>
      <c r="R165" s="68">
        <v>6984</v>
      </c>
      <c r="S165" s="68">
        <v>4974.3999999999996</v>
      </c>
      <c r="T165" s="68">
        <v>5024</v>
      </c>
      <c r="U165" s="68">
        <v>4912</v>
      </c>
      <c r="V165" s="68"/>
      <c r="W165" s="68"/>
      <c r="X165" s="68">
        <v>9590.4000000000015</v>
      </c>
      <c r="Y165" s="68">
        <v>9324.8000000000011</v>
      </c>
      <c r="Z165" s="68">
        <v>9214.4000000000015</v>
      </c>
      <c r="AA165" s="68">
        <v>9214.4000000000015</v>
      </c>
      <c r="AB165" s="68">
        <v>8737.5999999999985</v>
      </c>
      <c r="AC165" s="68"/>
      <c r="AD165" s="68"/>
      <c r="AE165" s="68">
        <v>8667.2000000000007</v>
      </c>
      <c r="AF165" s="68">
        <v>7932.8000000000011</v>
      </c>
      <c r="AG165" s="68">
        <v>7729.6</v>
      </c>
      <c r="AH165" s="68">
        <v>7729.6</v>
      </c>
      <c r="AI165" s="68"/>
      <c r="AJ165" s="68"/>
      <c r="AK165" s="68"/>
      <c r="AL165" s="68">
        <v>7307.2000000000007</v>
      </c>
      <c r="AM165" s="68">
        <v>6675.2000000000007</v>
      </c>
      <c r="AN165" s="68">
        <v>6600</v>
      </c>
      <c r="AO165" s="68">
        <v>6600</v>
      </c>
      <c r="AP165" s="68">
        <v>6344</v>
      </c>
      <c r="AQ165" s="68"/>
      <c r="AR165" s="68"/>
      <c r="AS165" s="68"/>
      <c r="AT165" s="68">
        <v>9563.1999999999989</v>
      </c>
      <c r="AU165" s="68">
        <v>10246.4</v>
      </c>
      <c r="AV165" s="68">
        <v>10246.4</v>
      </c>
      <c r="AW165" s="68">
        <v>9620.8000000000011</v>
      </c>
      <c r="AX165" s="68"/>
      <c r="AY165" s="68"/>
      <c r="AZ165" s="68">
        <v>9748.8000000000011</v>
      </c>
      <c r="BA165" s="68">
        <v>9356.7999999999993</v>
      </c>
      <c r="BB165" s="68">
        <v>9163.2000000000007</v>
      </c>
      <c r="BC165" s="68">
        <v>8972.7999999999993</v>
      </c>
      <c r="BD165" s="68">
        <v>8875.2000000000007</v>
      </c>
      <c r="BE165" s="68"/>
      <c r="BF165" s="68"/>
      <c r="BG165" s="68">
        <v>9132.7999999999993</v>
      </c>
      <c r="BH165" s="68">
        <v>8435.2000000000007</v>
      </c>
      <c r="BI165" s="68">
        <v>8030.4</v>
      </c>
      <c r="BJ165" s="68">
        <v>8092.8</v>
      </c>
      <c r="BK165" s="68">
        <v>7712.0000000000009</v>
      </c>
      <c r="BL165" s="68"/>
      <c r="BM165" s="68"/>
      <c r="BN165" s="68">
        <v>7540.8000000000011</v>
      </c>
      <c r="BO165" s="68">
        <v>7540.8000000000011</v>
      </c>
      <c r="BP165" s="68">
        <v>4998.3999999999987</v>
      </c>
      <c r="BQ165" s="68">
        <v>4361.6000000000004</v>
      </c>
      <c r="BR165" s="68">
        <v>4385.6000000000004</v>
      </c>
      <c r="BS165" s="68">
        <v>4344.0000000000009</v>
      </c>
      <c r="BT165" s="68"/>
      <c r="BU165" s="68"/>
      <c r="BV165" s="68">
        <v>3849.5999999999995</v>
      </c>
      <c r="BW165" s="68">
        <v>2835.1999999999994</v>
      </c>
      <c r="BX165" s="68">
        <v>3699.2</v>
      </c>
      <c r="BY165" s="68">
        <v>3614.3999999999996</v>
      </c>
      <c r="BZ165" s="68">
        <v>3214.4000000000005</v>
      </c>
      <c r="CA165" s="68"/>
      <c r="CB165" s="68"/>
      <c r="CC165" s="68">
        <v>3220.8</v>
      </c>
      <c r="CD165" s="68">
        <v>2356.7999999999997</v>
      </c>
      <c r="CE165" s="68">
        <v>1339.1999999999998</v>
      </c>
      <c r="CF165" s="68">
        <v>1252.8000000000002</v>
      </c>
      <c r="CG165" s="68">
        <v>1006.4000000000001</v>
      </c>
      <c r="CH165" s="68"/>
      <c r="CI165" s="68"/>
      <c r="CJ165" s="68">
        <v>1571.1999999999998</v>
      </c>
      <c r="CK165" s="68">
        <v>454.39999999999992</v>
      </c>
      <c r="CL165" s="68">
        <v>4286.3999999999996</v>
      </c>
      <c r="CM165" s="68">
        <v>3278.3999999999996</v>
      </c>
      <c r="CN165" s="68"/>
      <c r="CO165" s="68"/>
      <c r="CP165" s="68"/>
      <c r="CQ165" s="68"/>
      <c r="CR165" s="68"/>
      <c r="CS165" s="68"/>
      <c r="CT165" s="68">
        <v>1571.1999999999998</v>
      </c>
      <c r="CU165" s="68"/>
      <c r="CV165" s="68"/>
      <c r="CW165" s="68"/>
      <c r="CX165" s="68"/>
      <c r="CY165" s="68"/>
      <c r="CZ165" s="68"/>
      <c r="DA165" s="68"/>
      <c r="DB165" s="68"/>
      <c r="DC165" s="68"/>
      <c r="DD165" s="68"/>
      <c r="DE165" s="68"/>
      <c r="DF165" s="68"/>
      <c r="DG165" s="68"/>
      <c r="DH165" s="68"/>
      <c r="DI165" s="68"/>
      <c r="DJ165" s="68"/>
      <c r="DK165" s="68"/>
      <c r="DL165" s="68"/>
      <c r="DM165" s="68"/>
      <c r="DN165" s="68"/>
      <c r="DO165" s="68"/>
      <c r="DP165" s="68"/>
      <c r="DQ165" s="68"/>
      <c r="DR165" s="68"/>
      <c r="DS165" s="68"/>
      <c r="DT165" s="68"/>
      <c r="DU165" s="68"/>
      <c r="DV165" s="68"/>
      <c r="DW165" s="68"/>
      <c r="DX165" s="68"/>
      <c r="DY165" s="68"/>
      <c r="DZ165" s="68"/>
      <c r="EA165" s="68"/>
      <c r="EB165" s="68"/>
      <c r="EC165" s="68"/>
      <c r="ED165" s="68"/>
      <c r="EE165" s="68"/>
      <c r="EF165" s="68"/>
      <c r="EG165" s="68"/>
      <c r="EH165" s="68"/>
      <c r="EI165" s="68"/>
      <c r="EJ165" s="68"/>
      <c r="EK165" s="68"/>
      <c r="EL165" s="68"/>
      <c r="EM165" s="68"/>
      <c r="EN165" s="68"/>
      <c r="EO165" s="68"/>
      <c r="EP165" s="68"/>
      <c r="EQ165" s="68"/>
      <c r="ER165" s="68"/>
      <c r="ES165" s="68"/>
      <c r="ET165" s="68"/>
      <c r="EU165" s="68"/>
      <c r="EV165" s="68"/>
      <c r="EW165" s="68"/>
      <c r="EX165" s="68"/>
      <c r="EY165" s="68"/>
      <c r="EZ165" s="68"/>
      <c r="FA165" s="68"/>
      <c r="FB165" s="68"/>
      <c r="FC165" s="68"/>
      <c r="FD165" s="68"/>
      <c r="FE165" s="68"/>
      <c r="FF165" s="68">
        <v>38.722940487635597</v>
      </c>
      <c r="FG165" s="68">
        <v>4.4058188879946645</v>
      </c>
      <c r="FH165" s="68">
        <v>4.4058188879946645</v>
      </c>
      <c r="FI165" s="68">
        <v>20.067493097615273</v>
      </c>
      <c r="FJ165" s="68"/>
      <c r="FK165" s="68"/>
      <c r="FL165" s="68">
        <v>25.500817450654633</v>
      </c>
      <c r="FM165" s="68"/>
      <c r="FN165" s="68"/>
      <c r="FO165" s="68">
        <v>22.573983701739447</v>
      </c>
      <c r="FP165" s="68"/>
      <c r="FQ165" s="68">
        <v>33.004720998405261</v>
      </c>
      <c r="FR165" s="68"/>
      <c r="FS165" s="68"/>
      <c r="FT165" s="68"/>
      <c r="FU165" s="68"/>
      <c r="FV165" s="68"/>
      <c r="FW165" s="68"/>
      <c r="FX165" s="68"/>
      <c r="FY165" s="68"/>
      <c r="FZ165" s="68"/>
      <c r="GA165" s="68"/>
      <c r="GB165" s="68"/>
      <c r="GC165" s="68"/>
      <c r="GD165" s="68"/>
      <c r="GE165" s="68"/>
      <c r="GF165" s="68"/>
      <c r="GG165" s="68"/>
      <c r="GH165" s="68"/>
      <c r="GI165" s="68"/>
      <c r="GJ165" s="68"/>
      <c r="GK165" s="68"/>
      <c r="GL165" s="68"/>
      <c r="GM165" s="68"/>
      <c r="GN165" s="68"/>
      <c r="GO165" s="68"/>
      <c r="GP165" s="68"/>
      <c r="GQ165" s="68"/>
      <c r="GR165" s="68"/>
      <c r="GS165" s="68"/>
      <c r="GT165" s="68"/>
      <c r="GU165" s="68"/>
      <c r="GV165" s="68"/>
      <c r="GW165" s="68"/>
      <c r="GX165" s="68"/>
      <c r="GY165" s="68"/>
      <c r="GZ165" s="68"/>
      <c r="HA165" s="68"/>
      <c r="HB165" s="68"/>
      <c r="HC165" s="68"/>
      <c r="HD165" s="68"/>
      <c r="HE165" s="68"/>
      <c r="HF165" s="68"/>
      <c r="HG165" s="68"/>
      <c r="HH165" s="68"/>
      <c r="HI165" s="68"/>
      <c r="HJ165" s="68"/>
      <c r="HK165" s="68"/>
      <c r="HL165" s="68"/>
      <c r="HM165" s="68"/>
      <c r="HN165" s="68"/>
      <c r="HO165" s="68"/>
      <c r="HP165" s="68"/>
      <c r="HQ165" s="68"/>
      <c r="HR165" s="68"/>
      <c r="HS165" s="68"/>
      <c r="HT165" s="68"/>
      <c r="HU165" s="68"/>
      <c r="HV165" s="68"/>
      <c r="HW165" s="68"/>
      <c r="HX165" s="68"/>
      <c r="HY165" s="68"/>
      <c r="HZ165" s="68"/>
      <c r="IA165" s="68"/>
      <c r="IB165" s="68"/>
      <c r="IC165" s="68"/>
      <c r="ID165" s="68"/>
      <c r="IE165" s="68"/>
      <c r="IF165" s="68"/>
      <c r="IG165" s="68"/>
      <c r="IH165" s="68"/>
      <c r="II165" s="68"/>
      <c r="IJ165" s="68"/>
      <c r="IK165" s="68"/>
      <c r="IL165" s="68"/>
      <c r="IM165" s="68"/>
      <c r="IN165" s="68"/>
      <c r="IO165" s="68"/>
      <c r="IP165" s="68"/>
      <c r="IQ165" s="68"/>
      <c r="IR165" s="68"/>
      <c r="IS165" s="68"/>
      <c r="IT165" s="68"/>
      <c r="IU165" s="68"/>
      <c r="IV165" s="68"/>
      <c r="IW165" s="68"/>
      <c r="IX165" s="68"/>
      <c r="IY165" s="68"/>
      <c r="IZ165" s="68"/>
      <c r="JA165" s="68"/>
      <c r="JB165" s="68"/>
      <c r="JC165" s="68"/>
      <c r="JD165" s="68"/>
      <c r="JE165" s="68"/>
      <c r="JF165" s="68"/>
      <c r="JG165" s="68"/>
      <c r="JH165" s="68"/>
      <c r="JI165" s="68"/>
      <c r="JJ165" s="68"/>
      <c r="JK165" s="68"/>
      <c r="JL165" s="68"/>
      <c r="JM165" s="68"/>
      <c r="JN165" s="68"/>
      <c r="JO165" s="68"/>
      <c r="JP165" s="68"/>
      <c r="JQ165" s="68"/>
      <c r="JR165" s="68"/>
      <c r="JS165" s="68"/>
      <c r="JT165" s="68"/>
      <c r="JU165" s="68"/>
      <c r="JV165" s="68"/>
      <c r="JW165" s="68"/>
      <c r="JX165" s="68"/>
      <c r="JY165" s="68"/>
      <c r="JZ165" s="68"/>
      <c r="KA165" s="68"/>
      <c r="KB165" s="68"/>
      <c r="KC165" s="68"/>
      <c r="KD165" s="68"/>
      <c r="KE165" s="68"/>
      <c r="KF165" s="68"/>
      <c r="KG165" s="68"/>
      <c r="KH165" s="68"/>
      <c r="KI165" s="68"/>
      <c r="KJ165" s="68"/>
      <c r="KK165" s="68"/>
      <c r="KL165" s="68"/>
      <c r="KM165" s="68"/>
      <c r="KN165" s="68"/>
      <c r="KO165" s="68"/>
      <c r="KP165" s="68"/>
      <c r="KQ165" s="68"/>
      <c r="KR165" s="68"/>
      <c r="KS165" s="68"/>
      <c r="KT165" s="68"/>
      <c r="KU165" s="68"/>
      <c r="KV165" s="68"/>
      <c r="KW165" s="68"/>
      <c r="KX165" s="68"/>
      <c r="KY165" s="68"/>
      <c r="KZ165" s="68"/>
      <c r="LA165" s="68"/>
      <c r="LB165" s="68"/>
      <c r="LC165" s="68"/>
      <c r="LD165" s="68"/>
      <c r="LE165" s="68"/>
      <c r="LF165" s="68"/>
      <c r="LG165" s="68"/>
      <c r="LH165" s="68"/>
      <c r="LI165" s="68"/>
      <c r="LJ165" s="68"/>
      <c r="LK165" s="68"/>
      <c r="LL165" s="68"/>
      <c r="LM165" s="68"/>
      <c r="LN165" s="68"/>
      <c r="LO165" s="68"/>
      <c r="LP165" s="68"/>
      <c r="LQ165" s="68"/>
      <c r="LR165" s="68"/>
      <c r="LS165" s="68"/>
      <c r="LT165" s="68"/>
      <c r="LU165" s="68"/>
      <c r="LV165" s="68"/>
      <c r="LW165" s="68"/>
      <c r="LX165" s="68"/>
      <c r="LY165" s="68"/>
      <c r="LZ165" s="68"/>
      <c r="MA165" s="68"/>
      <c r="MB165" s="68"/>
      <c r="MC165" s="68"/>
      <c r="MD165" s="68"/>
      <c r="ME165" s="68"/>
      <c r="MF165" s="68"/>
      <c r="MG165" s="68"/>
      <c r="MH165" s="68"/>
      <c r="MI165" s="68"/>
      <c r="MJ165" s="68"/>
      <c r="MK165" s="68"/>
      <c r="ML165" s="68"/>
      <c r="MM165" s="68"/>
      <c r="MN165" s="68"/>
      <c r="MO165" s="68"/>
      <c r="MP165" s="68"/>
      <c r="MQ165" s="68"/>
      <c r="MR165" s="68"/>
      <c r="MS165" s="68"/>
      <c r="MT165" s="68"/>
      <c r="MU165" s="68"/>
      <c r="MV165" s="68"/>
      <c r="MW165" s="68"/>
      <c r="MX165" s="68"/>
      <c r="MY165" s="68"/>
      <c r="MZ165" s="68"/>
      <c r="NA165" s="68"/>
      <c r="NB165" s="68"/>
      <c r="NC165" s="68"/>
      <c r="ND165" s="68"/>
      <c r="NE165" s="68"/>
      <c r="NF165" s="68"/>
      <c r="NG165" s="68"/>
      <c r="NH165" s="68"/>
      <c r="NI165" s="68"/>
    </row>
    <row r="166" spans="1:373" s="34" customFormat="1" ht="15" outlineLevel="1" thickBot="1" x14ac:dyDescent="0.25">
      <c r="A166" s="16"/>
      <c r="B166" s="14"/>
      <c r="C166" s="14"/>
      <c r="D166" s="14"/>
      <c r="E166" s="57" t="s">
        <v>197</v>
      </c>
      <c r="F166" s="58"/>
      <c r="G166" s="83">
        <v>4800</v>
      </c>
      <c r="H166" s="68"/>
      <c r="I166" s="68"/>
      <c r="J166" s="68">
        <v>3230.4</v>
      </c>
      <c r="K166" s="68">
        <v>1864</v>
      </c>
      <c r="L166" s="68">
        <v>1688</v>
      </c>
      <c r="M166" s="68">
        <v>0</v>
      </c>
      <c r="N166" s="68">
        <v>0</v>
      </c>
      <c r="O166" s="68"/>
      <c r="P166" s="68"/>
      <c r="Q166" s="68">
        <v>336</v>
      </c>
      <c r="R166" s="68">
        <v>3529.6</v>
      </c>
      <c r="S166" s="68">
        <v>1364.8</v>
      </c>
      <c r="T166" s="68">
        <v>1412.8</v>
      </c>
      <c r="U166" s="68">
        <v>1438.4</v>
      </c>
      <c r="V166" s="68"/>
      <c r="W166" s="68"/>
      <c r="X166" s="68">
        <v>1774.4</v>
      </c>
      <c r="Y166" s="68">
        <v>1520</v>
      </c>
      <c r="Z166" s="68">
        <v>1664</v>
      </c>
      <c r="AA166" s="68">
        <v>1664</v>
      </c>
      <c r="AB166" s="68">
        <v>1593.6</v>
      </c>
      <c r="AC166" s="68"/>
      <c r="AD166" s="68"/>
      <c r="AE166" s="68">
        <v>1608</v>
      </c>
      <c r="AF166" s="68">
        <v>1155.2</v>
      </c>
      <c r="AG166" s="68">
        <v>1084.8</v>
      </c>
      <c r="AH166" s="68">
        <v>1084.8</v>
      </c>
      <c r="AI166" s="68"/>
      <c r="AJ166" s="68"/>
      <c r="AK166" s="68"/>
      <c r="AL166" s="68">
        <v>1084.8</v>
      </c>
      <c r="AM166" s="68">
        <v>539.20000000000005</v>
      </c>
      <c r="AN166" s="68">
        <v>470.4</v>
      </c>
      <c r="AO166" s="68">
        <v>470.4</v>
      </c>
      <c r="AP166" s="68">
        <v>470.4</v>
      </c>
      <c r="AQ166" s="68"/>
      <c r="AR166" s="68"/>
      <c r="AS166" s="68"/>
      <c r="AT166" s="68">
        <v>3915.2</v>
      </c>
      <c r="AU166" s="68">
        <v>4827.2</v>
      </c>
      <c r="AV166" s="68">
        <v>4827.2</v>
      </c>
      <c r="AW166" s="68">
        <v>4396.8</v>
      </c>
      <c r="AX166" s="68"/>
      <c r="AY166" s="68"/>
      <c r="AZ166" s="68">
        <v>4297.6000000000004</v>
      </c>
      <c r="BA166" s="68">
        <v>4192</v>
      </c>
      <c r="BB166" s="68">
        <v>3961.6</v>
      </c>
      <c r="BC166" s="68">
        <v>3675.2</v>
      </c>
      <c r="BD166" s="68">
        <v>3819.2</v>
      </c>
      <c r="BE166" s="68"/>
      <c r="BF166" s="68"/>
      <c r="BG166" s="68">
        <v>3860.8</v>
      </c>
      <c r="BH166" s="68">
        <v>3724.8</v>
      </c>
      <c r="BI166" s="68">
        <v>3704</v>
      </c>
      <c r="BJ166" s="68">
        <v>3704</v>
      </c>
      <c r="BK166" s="68">
        <v>3700.8</v>
      </c>
      <c r="BL166" s="68"/>
      <c r="BM166" s="68"/>
      <c r="BN166" s="68">
        <v>3700.8</v>
      </c>
      <c r="BO166" s="68">
        <v>3700.8</v>
      </c>
      <c r="BP166" s="68">
        <v>2227.1999999999998</v>
      </c>
      <c r="BQ166" s="68">
        <v>1619.2</v>
      </c>
      <c r="BR166" s="68">
        <v>1299.2</v>
      </c>
      <c r="BS166" s="68">
        <v>1299.2</v>
      </c>
      <c r="BT166" s="68"/>
      <c r="BU166" s="68"/>
      <c r="BV166" s="68">
        <v>108.8</v>
      </c>
      <c r="BW166" s="68">
        <v>0</v>
      </c>
      <c r="BX166" s="68">
        <v>0</v>
      </c>
      <c r="BY166" s="68">
        <v>0</v>
      </c>
      <c r="BZ166" s="68">
        <v>0</v>
      </c>
      <c r="CA166" s="68"/>
      <c r="CB166" s="68"/>
      <c r="CC166" s="68">
        <v>0</v>
      </c>
      <c r="CD166" s="68">
        <v>0</v>
      </c>
      <c r="CE166" s="68">
        <v>0</v>
      </c>
      <c r="CF166" s="68">
        <v>0</v>
      </c>
      <c r="CG166" s="68">
        <v>0</v>
      </c>
      <c r="CH166" s="68"/>
      <c r="CI166" s="68"/>
      <c r="CJ166" s="68">
        <v>0</v>
      </c>
      <c r="CK166" s="68">
        <v>0</v>
      </c>
      <c r="CL166" s="68">
        <v>3854.4</v>
      </c>
      <c r="CM166" s="68">
        <v>2846.4</v>
      </c>
      <c r="CN166" s="68"/>
      <c r="CO166" s="68"/>
      <c r="CP166" s="68"/>
      <c r="CQ166" s="68"/>
      <c r="CR166" s="68"/>
      <c r="CS166" s="68"/>
      <c r="CT166" s="68">
        <v>0</v>
      </c>
      <c r="CU166" s="68"/>
      <c r="CV166" s="68"/>
      <c r="CW166" s="68"/>
      <c r="CX166" s="68"/>
      <c r="CY166" s="68"/>
      <c r="CZ166" s="68"/>
      <c r="DA166" s="68"/>
      <c r="DB166" s="68"/>
      <c r="DC166" s="68"/>
      <c r="DD166" s="68"/>
      <c r="DE166" s="68"/>
      <c r="DF166" s="68"/>
      <c r="DG166" s="68"/>
      <c r="DH166" s="68"/>
      <c r="DI166" s="68"/>
      <c r="DJ166" s="68"/>
      <c r="DK166" s="68"/>
      <c r="DL166" s="68"/>
      <c r="DM166" s="68"/>
      <c r="DN166" s="68"/>
      <c r="DO166" s="68"/>
      <c r="DP166" s="68"/>
      <c r="DQ166" s="68"/>
      <c r="DR166" s="68"/>
      <c r="DS166" s="68"/>
      <c r="DT166" s="68"/>
      <c r="DU166" s="68"/>
      <c r="DV166" s="68"/>
      <c r="DW166" s="68"/>
      <c r="DX166" s="68"/>
      <c r="DY166" s="68"/>
      <c r="DZ166" s="68"/>
      <c r="EA166" s="68"/>
      <c r="EB166" s="68"/>
      <c r="EC166" s="68"/>
      <c r="ED166" s="68"/>
      <c r="EE166" s="68"/>
      <c r="EF166" s="68"/>
      <c r="EG166" s="68"/>
      <c r="EH166" s="68"/>
      <c r="EI166" s="68"/>
      <c r="EJ166" s="68"/>
      <c r="EK166" s="68"/>
      <c r="EL166" s="68"/>
      <c r="EM166" s="68"/>
      <c r="EN166" s="68"/>
      <c r="EO166" s="68"/>
      <c r="EP166" s="68"/>
      <c r="EQ166" s="68"/>
      <c r="ER166" s="68"/>
      <c r="ES166" s="68"/>
      <c r="ET166" s="68"/>
      <c r="EU166" s="68"/>
      <c r="EV166" s="68"/>
      <c r="EW166" s="68"/>
      <c r="EX166" s="68"/>
      <c r="EY166" s="68"/>
      <c r="EZ166" s="68"/>
      <c r="FA166" s="68"/>
      <c r="FB166" s="68"/>
      <c r="FC166" s="68"/>
      <c r="FD166" s="68"/>
      <c r="FE166" s="68"/>
      <c r="FF166" s="68">
        <v>30.816700926433903</v>
      </c>
      <c r="FG166" s="68">
        <v>3.7363835092534261</v>
      </c>
      <c r="FH166" s="68">
        <v>3.7363835092534261</v>
      </c>
      <c r="FI166" s="68">
        <v>3.7363835092534261</v>
      </c>
      <c r="FJ166" s="68"/>
      <c r="FK166" s="68"/>
      <c r="FL166" s="68">
        <v>2.4893655130400951</v>
      </c>
      <c r="FM166" s="68"/>
      <c r="FN166" s="68"/>
      <c r="FO166" s="68">
        <v>5.2869826655935981</v>
      </c>
      <c r="FP166" s="68"/>
      <c r="FQ166" s="68">
        <v>9.761301917924575</v>
      </c>
      <c r="FR166" s="68"/>
      <c r="FS166" s="68"/>
      <c r="FT166" s="68"/>
      <c r="FU166" s="68"/>
      <c r="FV166" s="68"/>
      <c r="FW166" s="68"/>
      <c r="FX166" s="68"/>
      <c r="FY166" s="68"/>
      <c r="FZ166" s="68"/>
      <c r="GA166" s="68"/>
      <c r="GB166" s="68"/>
      <c r="GC166" s="68"/>
      <c r="GD166" s="68"/>
      <c r="GE166" s="68"/>
      <c r="GF166" s="68"/>
      <c r="GG166" s="68"/>
      <c r="GH166" s="68"/>
      <c r="GI166" s="68"/>
      <c r="GJ166" s="68"/>
      <c r="GK166" s="68"/>
      <c r="GL166" s="68"/>
      <c r="GM166" s="68"/>
      <c r="GN166" s="68"/>
      <c r="GO166" s="68"/>
      <c r="GP166" s="68"/>
      <c r="GQ166" s="68"/>
      <c r="GR166" s="68"/>
      <c r="GS166" s="68"/>
      <c r="GT166" s="68"/>
      <c r="GU166" s="68"/>
      <c r="GV166" s="68"/>
      <c r="GW166" s="68"/>
      <c r="GX166" s="68"/>
      <c r="GY166" s="68"/>
      <c r="GZ166" s="68"/>
      <c r="HA166" s="68"/>
      <c r="HB166" s="68"/>
      <c r="HC166" s="68"/>
      <c r="HD166" s="68"/>
      <c r="HE166" s="68"/>
      <c r="HF166" s="68"/>
      <c r="HG166" s="68"/>
      <c r="HH166" s="68"/>
      <c r="HI166" s="68"/>
      <c r="HJ166" s="68"/>
      <c r="HK166" s="68"/>
      <c r="HL166" s="68"/>
      <c r="HM166" s="68"/>
      <c r="HN166" s="68"/>
      <c r="HO166" s="68"/>
      <c r="HP166" s="68"/>
      <c r="HQ166" s="68"/>
      <c r="HR166" s="68"/>
      <c r="HS166" s="68"/>
      <c r="HT166" s="68"/>
      <c r="HU166" s="68"/>
      <c r="HV166" s="68"/>
      <c r="HW166" s="68"/>
      <c r="HX166" s="68"/>
      <c r="HY166" s="68"/>
      <c r="HZ166" s="68"/>
      <c r="IA166" s="68"/>
      <c r="IB166" s="68"/>
      <c r="IC166" s="68"/>
      <c r="ID166" s="68"/>
      <c r="IE166" s="68"/>
      <c r="IF166" s="68"/>
      <c r="IG166" s="68"/>
      <c r="IH166" s="68"/>
      <c r="II166" s="68"/>
      <c r="IJ166" s="68"/>
      <c r="IK166" s="68"/>
      <c r="IL166" s="68"/>
      <c r="IM166" s="68"/>
      <c r="IN166" s="68"/>
      <c r="IO166" s="68"/>
      <c r="IP166" s="68"/>
      <c r="IQ166" s="68"/>
      <c r="IR166" s="68"/>
      <c r="IS166" s="68"/>
      <c r="IT166" s="68"/>
      <c r="IU166" s="68"/>
      <c r="IV166" s="68"/>
      <c r="IW166" s="68"/>
      <c r="IX166" s="68"/>
      <c r="IY166" s="68"/>
      <c r="IZ166" s="68"/>
      <c r="JA166" s="68"/>
      <c r="JB166" s="68"/>
      <c r="JC166" s="68"/>
      <c r="JD166" s="68"/>
      <c r="JE166" s="68"/>
      <c r="JF166" s="68"/>
      <c r="JG166" s="68"/>
      <c r="JH166" s="68"/>
      <c r="JI166" s="68"/>
      <c r="JJ166" s="68"/>
      <c r="JK166" s="68"/>
      <c r="JL166" s="68"/>
      <c r="JM166" s="68"/>
      <c r="JN166" s="68"/>
      <c r="JO166" s="68"/>
      <c r="JP166" s="68"/>
      <c r="JQ166" s="68"/>
      <c r="JR166" s="68"/>
      <c r="JS166" s="68"/>
      <c r="JT166" s="68"/>
      <c r="JU166" s="68"/>
      <c r="JV166" s="68"/>
      <c r="JW166" s="68"/>
      <c r="JX166" s="68"/>
      <c r="JY166" s="68"/>
      <c r="JZ166" s="68"/>
      <c r="KA166" s="68"/>
      <c r="KB166" s="68"/>
      <c r="KC166" s="68"/>
      <c r="KD166" s="68"/>
      <c r="KE166" s="68"/>
      <c r="KF166" s="68"/>
      <c r="KG166" s="68"/>
      <c r="KH166" s="68"/>
      <c r="KI166" s="68"/>
      <c r="KJ166" s="68"/>
      <c r="KK166" s="68"/>
      <c r="KL166" s="68"/>
      <c r="KM166" s="68"/>
      <c r="KN166" s="68"/>
      <c r="KO166" s="68"/>
      <c r="KP166" s="68"/>
      <c r="KQ166" s="68"/>
      <c r="KR166" s="68"/>
      <c r="KS166" s="68"/>
      <c r="KT166" s="68"/>
      <c r="KU166" s="68"/>
      <c r="KV166" s="68"/>
      <c r="KW166" s="68"/>
      <c r="KX166" s="68"/>
      <c r="KY166" s="68"/>
      <c r="KZ166" s="68"/>
      <c r="LA166" s="68"/>
      <c r="LB166" s="68"/>
      <c r="LC166" s="68"/>
      <c r="LD166" s="68"/>
      <c r="LE166" s="68"/>
      <c r="LF166" s="68"/>
      <c r="LG166" s="68"/>
      <c r="LH166" s="68"/>
      <c r="LI166" s="68"/>
      <c r="LJ166" s="68"/>
      <c r="LK166" s="68"/>
      <c r="LL166" s="68"/>
      <c r="LM166" s="68"/>
      <c r="LN166" s="68"/>
      <c r="LO166" s="68"/>
      <c r="LP166" s="68"/>
      <c r="LQ166" s="68"/>
      <c r="LR166" s="68"/>
      <c r="LS166" s="68"/>
      <c r="LT166" s="68"/>
      <c r="LU166" s="68"/>
      <c r="LV166" s="68"/>
      <c r="LW166" s="68"/>
      <c r="LX166" s="68"/>
      <c r="LY166" s="68"/>
      <c r="LZ166" s="68"/>
      <c r="MA166" s="68"/>
      <c r="MB166" s="68"/>
      <c r="MC166" s="68"/>
      <c r="MD166" s="68"/>
      <c r="ME166" s="68"/>
      <c r="MF166" s="68"/>
      <c r="MG166" s="68"/>
      <c r="MH166" s="68"/>
      <c r="MI166" s="68"/>
      <c r="MJ166" s="68"/>
      <c r="MK166" s="68"/>
      <c r="ML166" s="68"/>
      <c r="MM166" s="68"/>
      <c r="MN166" s="68"/>
      <c r="MO166" s="68"/>
      <c r="MP166" s="68"/>
      <c r="MQ166" s="68"/>
      <c r="MR166" s="68"/>
      <c r="MS166" s="68"/>
      <c r="MT166" s="68"/>
      <c r="MU166" s="68"/>
      <c r="MV166" s="68"/>
      <c r="MW166" s="68"/>
      <c r="MX166" s="68"/>
      <c r="MY166" s="68"/>
      <c r="MZ166" s="68"/>
      <c r="NA166" s="68"/>
      <c r="NB166" s="68"/>
      <c r="NC166" s="68"/>
      <c r="ND166" s="68"/>
      <c r="NE166" s="68"/>
      <c r="NF166" s="68"/>
      <c r="NG166" s="68"/>
      <c r="NH166" s="68"/>
      <c r="NI166" s="68"/>
    </row>
    <row r="167" spans="1:373" s="34" customFormat="1" ht="14.4" outlineLevel="1" x14ac:dyDescent="0.2">
      <c r="A167" s="1047" t="s">
        <v>38</v>
      </c>
      <c r="B167" s="43" t="s">
        <v>36</v>
      </c>
      <c r="C167" s="44"/>
      <c r="D167" s="45"/>
      <c r="E167" s="27" t="s">
        <v>28</v>
      </c>
      <c r="F167" s="25"/>
      <c r="G167" s="84">
        <v>6651.2</v>
      </c>
      <c r="H167" s="42" t="e">
        <f t="shared" ref="H167:BT167" si="222">IF(H165&lt;&gt;0,H165,IF(G170-H174&lt;0,0,G170-H174))</f>
        <v>#VALUE!</v>
      </c>
      <c r="I167" s="42" t="e">
        <f t="shared" si="222"/>
        <v>#VALUE!</v>
      </c>
      <c r="J167" s="42">
        <f t="shared" si="222"/>
        <v>5169.6000000000004</v>
      </c>
      <c r="K167" s="42">
        <f t="shared" si="222"/>
        <v>3793.6000000000008</v>
      </c>
      <c r="L167" s="42">
        <f t="shared" si="222"/>
        <v>3916.8000000000006</v>
      </c>
      <c r="M167" s="42">
        <f t="shared" si="222"/>
        <v>2244.7999999999997</v>
      </c>
      <c r="N167" s="42">
        <f t="shared" si="222"/>
        <v>1991.9999999999995</v>
      </c>
      <c r="O167" s="42" t="e">
        <f t="shared" si="222"/>
        <v>#VALUE!</v>
      </c>
      <c r="P167" s="42" t="e">
        <f t="shared" si="222"/>
        <v>#VALUE!</v>
      </c>
      <c r="Q167" s="42">
        <f t="shared" si="222"/>
        <v>2718.3999999999996</v>
      </c>
      <c r="R167" s="42">
        <f t="shared" si="222"/>
        <v>6984</v>
      </c>
      <c r="S167" s="42">
        <f t="shared" si="222"/>
        <v>4974.3999999999996</v>
      </c>
      <c r="T167" s="42">
        <f t="shared" si="222"/>
        <v>5024</v>
      </c>
      <c r="U167" s="42">
        <f t="shared" si="222"/>
        <v>4912</v>
      </c>
      <c r="V167" s="42" t="e">
        <f t="shared" si="222"/>
        <v>#VALUE!</v>
      </c>
      <c r="W167" s="42" t="e">
        <f t="shared" si="222"/>
        <v>#VALUE!</v>
      </c>
      <c r="X167" s="42">
        <f t="shared" si="222"/>
        <v>9590.4000000000015</v>
      </c>
      <c r="Y167" s="42">
        <f t="shared" si="222"/>
        <v>9324.8000000000011</v>
      </c>
      <c r="Z167" s="42">
        <f t="shared" si="222"/>
        <v>9214.4000000000015</v>
      </c>
      <c r="AA167" s="42">
        <f t="shared" si="222"/>
        <v>9214.4000000000015</v>
      </c>
      <c r="AB167" s="42">
        <f t="shared" si="222"/>
        <v>8737.5999999999985</v>
      </c>
      <c r="AC167" s="42" t="e">
        <f t="shared" si="222"/>
        <v>#VALUE!</v>
      </c>
      <c r="AD167" s="42" t="e">
        <f t="shared" si="222"/>
        <v>#VALUE!</v>
      </c>
      <c r="AE167" s="42">
        <f t="shared" si="222"/>
        <v>8667.2000000000007</v>
      </c>
      <c r="AF167" s="42">
        <f t="shared" si="222"/>
        <v>7932.8000000000011</v>
      </c>
      <c r="AG167" s="42">
        <f t="shared" si="222"/>
        <v>7729.6</v>
      </c>
      <c r="AH167" s="42">
        <f t="shared" si="222"/>
        <v>7729.6</v>
      </c>
      <c r="AI167" s="42" t="e">
        <f t="shared" si="222"/>
        <v>#VALUE!</v>
      </c>
      <c r="AJ167" s="42" t="e">
        <f t="shared" si="222"/>
        <v>#VALUE!</v>
      </c>
      <c r="AK167" s="42" t="e">
        <f t="shared" si="222"/>
        <v>#VALUE!</v>
      </c>
      <c r="AL167" s="42">
        <f t="shared" si="222"/>
        <v>7307.2000000000007</v>
      </c>
      <c r="AM167" s="42">
        <f t="shared" si="222"/>
        <v>6675.2000000000007</v>
      </c>
      <c r="AN167" s="42">
        <f t="shared" si="222"/>
        <v>6600</v>
      </c>
      <c r="AO167" s="42">
        <f t="shared" si="222"/>
        <v>6600</v>
      </c>
      <c r="AP167" s="42">
        <f t="shared" si="222"/>
        <v>6344</v>
      </c>
      <c r="AQ167" s="42" t="e">
        <f t="shared" si="222"/>
        <v>#VALUE!</v>
      </c>
      <c r="AR167" s="42" t="e">
        <f t="shared" si="222"/>
        <v>#VALUE!</v>
      </c>
      <c r="AS167" s="42" t="e">
        <f t="shared" si="222"/>
        <v>#VALUE!</v>
      </c>
      <c r="AT167" s="42">
        <f t="shared" si="222"/>
        <v>9563.1999999999989</v>
      </c>
      <c r="AU167" s="42">
        <f t="shared" si="222"/>
        <v>10246.4</v>
      </c>
      <c r="AV167" s="42">
        <f t="shared" si="222"/>
        <v>10246.4</v>
      </c>
      <c r="AW167" s="42">
        <f t="shared" si="222"/>
        <v>9620.8000000000011</v>
      </c>
      <c r="AX167" s="42" t="e">
        <f t="shared" si="222"/>
        <v>#VALUE!</v>
      </c>
      <c r="AY167" s="42" t="e">
        <f t="shared" si="222"/>
        <v>#VALUE!</v>
      </c>
      <c r="AZ167" s="42">
        <f t="shared" si="222"/>
        <v>9748.8000000000011</v>
      </c>
      <c r="BA167" s="42">
        <f t="shared" si="222"/>
        <v>9356.7999999999993</v>
      </c>
      <c r="BB167" s="42">
        <f t="shared" si="222"/>
        <v>9163.2000000000007</v>
      </c>
      <c r="BC167" s="42">
        <f t="shared" si="222"/>
        <v>8972.7999999999993</v>
      </c>
      <c r="BD167" s="42">
        <f t="shared" si="222"/>
        <v>8875.2000000000007</v>
      </c>
      <c r="BE167" s="42" t="e">
        <f t="shared" si="222"/>
        <v>#VALUE!</v>
      </c>
      <c r="BF167" s="42" t="e">
        <f t="shared" si="222"/>
        <v>#VALUE!</v>
      </c>
      <c r="BG167" s="42">
        <f t="shared" si="222"/>
        <v>9132.7999999999993</v>
      </c>
      <c r="BH167" s="42">
        <f t="shared" si="222"/>
        <v>8435.2000000000007</v>
      </c>
      <c r="BI167" s="42">
        <f t="shared" si="222"/>
        <v>8030.4</v>
      </c>
      <c r="BJ167" s="42">
        <f t="shared" si="222"/>
        <v>8092.8</v>
      </c>
      <c r="BK167" s="42">
        <f t="shared" si="222"/>
        <v>7712.0000000000009</v>
      </c>
      <c r="BL167" s="42" t="e">
        <f t="shared" si="222"/>
        <v>#VALUE!</v>
      </c>
      <c r="BM167" s="42" t="e">
        <f t="shared" si="222"/>
        <v>#VALUE!</v>
      </c>
      <c r="BN167" s="42">
        <f>IF(BN165&lt;&gt;0,BN165,IF(BL170-BN174&lt;0,0,BL170-BN174))</f>
        <v>7540.8000000000011</v>
      </c>
      <c r="BO167" s="42">
        <f>IF(BO165&lt;&gt;0,BO165,IF(BM170-BO174&lt;0,0,BM170-BO174))</f>
        <v>7540.8000000000011</v>
      </c>
      <c r="BP167" s="42">
        <f t="shared" si="222"/>
        <v>4998.3999999999987</v>
      </c>
      <c r="BQ167" s="42">
        <f t="shared" si="222"/>
        <v>4361.6000000000004</v>
      </c>
      <c r="BR167" s="42">
        <f t="shared" si="222"/>
        <v>4385.6000000000004</v>
      </c>
      <c r="BS167" s="42">
        <f t="shared" si="222"/>
        <v>4344.0000000000009</v>
      </c>
      <c r="BT167" s="42" t="e">
        <f t="shared" si="222"/>
        <v>#VALUE!</v>
      </c>
      <c r="BU167" s="42" t="e">
        <f t="shared" ref="BU167:EF167" si="223">IF(BU165&lt;&gt;0,BU165,IF(BT170-BU174&lt;0,0,BT170-BU174))</f>
        <v>#VALUE!</v>
      </c>
      <c r="BV167" s="42">
        <f t="shared" si="223"/>
        <v>3849.5999999999995</v>
      </c>
      <c r="BW167" s="42">
        <f t="shared" si="223"/>
        <v>2835.1999999999994</v>
      </c>
      <c r="BX167" s="42">
        <f t="shared" si="223"/>
        <v>3699.2</v>
      </c>
      <c r="BY167" s="42">
        <f t="shared" si="223"/>
        <v>3614.3999999999996</v>
      </c>
      <c r="BZ167" s="42">
        <f t="shared" si="223"/>
        <v>3214.4000000000005</v>
      </c>
      <c r="CA167" s="42" t="e">
        <f t="shared" si="223"/>
        <v>#VALUE!</v>
      </c>
      <c r="CB167" s="42" t="e">
        <f t="shared" si="223"/>
        <v>#VALUE!</v>
      </c>
      <c r="CC167" s="42">
        <f t="shared" si="223"/>
        <v>3220.8</v>
      </c>
      <c r="CD167" s="42">
        <f t="shared" si="223"/>
        <v>2356.7999999999997</v>
      </c>
      <c r="CE167" s="42">
        <f t="shared" si="223"/>
        <v>1339.1999999999998</v>
      </c>
      <c r="CF167" s="42">
        <f t="shared" si="223"/>
        <v>1252.8000000000002</v>
      </c>
      <c r="CG167" s="42">
        <f t="shared" si="223"/>
        <v>1006.4000000000001</v>
      </c>
      <c r="CH167" s="42" t="e">
        <f t="shared" si="223"/>
        <v>#VALUE!</v>
      </c>
      <c r="CI167" s="42" t="e">
        <f t="shared" si="223"/>
        <v>#VALUE!</v>
      </c>
      <c r="CJ167" s="42">
        <f t="shared" si="223"/>
        <v>1571.1999999999998</v>
      </c>
      <c r="CK167" s="42">
        <f t="shared" si="223"/>
        <v>454.39999999999992</v>
      </c>
      <c r="CL167" s="42">
        <f t="shared" si="223"/>
        <v>4286.3999999999996</v>
      </c>
      <c r="CM167" s="42">
        <f t="shared" si="223"/>
        <v>3278.3999999999996</v>
      </c>
      <c r="CN167" s="42" t="e">
        <f t="shared" si="223"/>
        <v>#VALUE!</v>
      </c>
      <c r="CO167" s="42" t="e">
        <f t="shared" si="223"/>
        <v>#VALUE!</v>
      </c>
      <c r="CP167" s="42" t="e">
        <f t="shared" si="223"/>
        <v>#VALUE!</v>
      </c>
      <c r="CQ167" s="42" t="e">
        <f t="shared" si="223"/>
        <v>#VALUE!</v>
      </c>
      <c r="CR167" s="42" t="e">
        <f t="shared" si="223"/>
        <v>#VALUE!</v>
      </c>
      <c r="CS167" s="42" t="e">
        <f t="shared" si="223"/>
        <v>#VALUE!</v>
      </c>
      <c r="CT167" s="42">
        <f t="shared" si="223"/>
        <v>1571.1999999999998</v>
      </c>
      <c r="CU167" s="42" t="e">
        <f t="shared" si="223"/>
        <v>#VALUE!</v>
      </c>
      <c r="CV167" s="42" t="e">
        <f t="shared" si="223"/>
        <v>#VALUE!</v>
      </c>
      <c r="CW167" s="42" t="e">
        <f t="shared" si="223"/>
        <v>#VALUE!</v>
      </c>
      <c r="CX167" s="42" t="e">
        <f t="shared" si="223"/>
        <v>#VALUE!</v>
      </c>
      <c r="CY167" s="42" t="e">
        <f t="shared" si="223"/>
        <v>#VALUE!</v>
      </c>
      <c r="CZ167" s="42" t="e">
        <f t="shared" si="223"/>
        <v>#VALUE!</v>
      </c>
      <c r="DA167" s="42" t="e">
        <f t="shared" si="223"/>
        <v>#VALUE!</v>
      </c>
      <c r="DB167" s="42" t="e">
        <f t="shared" si="223"/>
        <v>#VALUE!</v>
      </c>
      <c r="DC167" s="42" t="e">
        <f t="shared" si="223"/>
        <v>#VALUE!</v>
      </c>
      <c r="DD167" s="42" t="e">
        <f t="shared" si="223"/>
        <v>#VALUE!</v>
      </c>
      <c r="DE167" s="42" t="e">
        <f t="shared" si="223"/>
        <v>#VALUE!</v>
      </c>
      <c r="DF167" s="42" t="e">
        <f t="shared" si="223"/>
        <v>#VALUE!</v>
      </c>
      <c r="DG167" s="42" t="e">
        <f t="shared" si="223"/>
        <v>#VALUE!</v>
      </c>
      <c r="DH167" s="42" t="e">
        <f t="shared" si="223"/>
        <v>#VALUE!</v>
      </c>
      <c r="DI167" s="42" t="e">
        <f t="shared" si="223"/>
        <v>#VALUE!</v>
      </c>
      <c r="DJ167" s="42" t="e">
        <f t="shared" si="223"/>
        <v>#VALUE!</v>
      </c>
      <c r="DK167" s="42" t="e">
        <f t="shared" si="223"/>
        <v>#VALUE!</v>
      </c>
      <c r="DL167" s="42" t="e">
        <f t="shared" si="223"/>
        <v>#VALUE!</v>
      </c>
      <c r="DM167" s="42" t="e">
        <f t="shared" si="223"/>
        <v>#VALUE!</v>
      </c>
      <c r="DN167" s="42" t="e">
        <f t="shared" si="223"/>
        <v>#VALUE!</v>
      </c>
      <c r="DO167" s="42" t="e">
        <f t="shared" si="223"/>
        <v>#VALUE!</v>
      </c>
      <c r="DP167" s="42" t="e">
        <f t="shared" si="223"/>
        <v>#VALUE!</v>
      </c>
      <c r="DQ167" s="42" t="e">
        <f t="shared" si="223"/>
        <v>#VALUE!</v>
      </c>
      <c r="DR167" s="42" t="e">
        <f t="shared" si="223"/>
        <v>#VALUE!</v>
      </c>
      <c r="DS167" s="42" t="e">
        <f t="shared" si="223"/>
        <v>#VALUE!</v>
      </c>
      <c r="DT167" s="42" t="e">
        <f t="shared" si="223"/>
        <v>#VALUE!</v>
      </c>
      <c r="DU167" s="42" t="e">
        <f t="shared" si="223"/>
        <v>#VALUE!</v>
      </c>
      <c r="DV167" s="42" t="e">
        <f t="shared" si="223"/>
        <v>#VALUE!</v>
      </c>
      <c r="DW167" s="42" t="e">
        <f t="shared" si="223"/>
        <v>#VALUE!</v>
      </c>
      <c r="DX167" s="42" t="e">
        <f t="shared" si="223"/>
        <v>#VALUE!</v>
      </c>
      <c r="DY167" s="42" t="e">
        <f t="shared" si="223"/>
        <v>#VALUE!</v>
      </c>
      <c r="DZ167" s="42" t="e">
        <f t="shared" si="223"/>
        <v>#VALUE!</v>
      </c>
      <c r="EA167" s="42" t="e">
        <f t="shared" si="223"/>
        <v>#VALUE!</v>
      </c>
      <c r="EB167" s="42" t="e">
        <f t="shared" si="223"/>
        <v>#VALUE!</v>
      </c>
      <c r="EC167" s="42" t="e">
        <f t="shared" si="223"/>
        <v>#VALUE!</v>
      </c>
      <c r="ED167" s="42" t="e">
        <f t="shared" si="223"/>
        <v>#VALUE!</v>
      </c>
      <c r="EE167" s="42" t="e">
        <f t="shared" si="223"/>
        <v>#VALUE!</v>
      </c>
      <c r="EF167" s="42" t="e">
        <f t="shared" si="223"/>
        <v>#VALUE!</v>
      </c>
      <c r="EG167" s="42" t="e">
        <f t="shared" ref="EG167:GR167" si="224">IF(EG165&lt;&gt;0,EG165,IF(EF170-EG174&lt;0,0,EF170-EG174))</f>
        <v>#VALUE!</v>
      </c>
      <c r="EH167" s="42" t="e">
        <f t="shared" si="224"/>
        <v>#VALUE!</v>
      </c>
      <c r="EI167" s="42" t="e">
        <f t="shared" si="224"/>
        <v>#VALUE!</v>
      </c>
      <c r="EJ167" s="42" t="e">
        <f t="shared" si="224"/>
        <v>#VALUE!</v>
      </c>
      <c r="EK167" s="42" t="e">
        <f t="shared" si="224"/>
        <v>#VALUE!</v>
      </c>
      <c r="EL167" s="42" t="e">
        <f t="shared" si="224"/>
        <v>#VALUE!</v>
      </c>
      <c r="EM167" s="42" t="e">
        <f t="shared" si="224"/>
        <v>#VALUE!</v>
      </c>
      <c r="EN167" s="42" t="e">
        <f t="shared" si="224"/>
        <v>#VALUE!</v>
      </c>
      <c r="EO167" s="42" t="e">
        <f t="shared" si="224"/>
        <v>#VALUE!</v>
      </c>
      <c r="EP167" s="42" t="e">
        <f t="shared" si="224"/>
        <v>#VALUE!</v>
      </c>
      <c r="EQ167" s="42" t="e">
        <f t="shared" si="224"/>
        <v>#VALUE!</v>
      </c>
      <c r="ER167" s="42" t="e">
        <f t="shared" si="224"/>
        <v>#VALUE!</v>
      </c>
      <c r="ES167" s="42" t="e">
        <f t="shared" si="224"/>
        <v>#VALUE!</v>
      </c>
      <c r="ET167" s="42" t="e">
        <f t="shared" si="224"/>
        <v>#VALUE!</v>
      </c>
      <c r="EU167" s="42" t="e">
        <f t="shared" si="224"/>
        <v>#VALUE!</v>
      </c>
      <c r="EV167" s="42" t="e">
        <f t="shared" si="224"/>
        <v>#VALUE!</v>
      </c>
      <c r="EW167" s="42" t="e">
        <f t="shared" si="224"/>
        <v>#VALUE!</v>
      </c>
      <c r="EX167" s="42" t="e">
        <f t="shared" si="224"/>
        <v>#VALUE!</v>
      </c>
      <c r="EY167" s="42" t="e">
        <f t="shared" si="224"/>
        <v>#VALUE!</v>
      </c>
      <c r="EZ167" s="42" t="e">
        <f t="shared" si="224"/>
        <v>#VALUE!</v>
      </c>
      <c r="FA167" s="42" t="e">
        <f t="shared" si="224"/>
        <v>#VALUE!</v>
      </c>
      <c r="FB167" s="42" t="e">
        <f t="shared" si="224"/>
        <v>#VALUE!</v>
      </c>
      <c r="FC167" s="42" t="e">
        <f t="shared" si="224"/>
        <v>#VALUE!</v>
      </c>
      <c r="FD167" s="42" t="e">
        <f t="shared" si="224"/>
        <v>#VALUE!</v>
      </c>
      <c r="FE167" s="42" t="e">
        <f t="shared" si="224"/>
        <v>#VALUE!</v>
      </c>
      <c r="FF167" s="42">
        <f t="shared" si="224"/>
        <v>38.722940487635597</v>
      </c>
      <c r="FG167" s="42">
        <f t="shared" si="224"/>
        <v>4.4058188879946645</v>
      </c>
      <c r="FH167" s="42">
        <f t="shared" si="224"/>
        <v>4.4058188879946645</v>
      </c>
      <c r="FI167" s="42">
        <f t="shared" si="224"/>
        <v>20.067493097615273</v>
      </c>
      <c r="FJ167" s="42" t="e">
        <f t="shared" si="224"/>
        <v>#VALUE!</v>
      </c>
      <c r="FK167" s="42" t="e">
        <f t="shared" si="224"/>
        <v>#VALUE!</v>
      </c>
      <c r="FL167" s="42">
        <f t="shared" si="224"/>
        <v>25.500817450654633</v>
      </c>
      <c r="FM167" s="42" t="e">
        <f t="shared" si="224"/>
        <v>#VALUE!</v>
      </c>
      <c r="FN167" s="42" t="e">
        <f t="shared" si="224"/>
        <v>#VALUE!</v>
      </c>
      <c r="FO167" s="42">
        <f t="shared" si="224"/>
        <v>22.573983701739447</v>
      </c>
      <c r="FP167" s="42" t="e">
        <f t="shared" si="224"/>
        <v>#VALUE!</v>
      </c>
      <c r="FQ167" s="42">
        <f t="shared" si="224"/>
        <v>33.004720998405261</v>
      </c>
      <c r="FR167" s="42" t="e">
        <f t="shared" si="224"/>
        <v>#VALUE!</v>
      </c>
      <c r="FS167" s="42" t="e">
        <f t="shared" si="224"/>
        <v>#VALUE!</v>
      </c>
      <c r="FT167" s="42" t="e">
        <f t="shared" si="224"/>
        <v>#VALUE!</v>
      </c>
      <c r="FU167" s="42" t="e">
        <f t="shared" si="224"/>
        <v>#VALUE!</v>
      </c>
      <c r="FV167" s="42" t="e">
        <f t="shared" si="224"/>
        <v>#VALUE!</v>
      </c>
      <c r="FW167" s="42" t="e">
        <f t="shared" si="224"/>
        <v>#VALUE!</v>
      </c>
      <c r="FX167" s="42" t="e">
        <f t="shared" si="224"/>
        <v>#VALUE!</v>
      </c>
      <c r="FY167" s="42" t="e">
        <f t="shared" si="224"/>
        <v>#VALUE!</v>
      </c>
      <c r="FZ167" s="42" t="e">
        <f t="shared" si="224"/>
        <v>#VALUE!</v>
      </c>
      <c r="GA167" s="42" t="e">
        <f t="shared" si="224"/>
        <v>#VALUE!</v>
      </c>
      <c r="GB167" s="42" t="e">
        <f t="shared" si="224"/>
        <v>#VALUE!</v>
      </c>
      <c r="GC167" s="42" t="e">
        <f t="shared" si="224"/>
        <v>#VALUE!</v>
      </c>
      <c r="GD167" s="42" t="e">
        <f t="shared" si="224"/>
        <v>#VALUE!</v>
      </c>
      <c r="GE167" s="42" t="e">
        <f t="shared" si="224"/>
        <v>#VALUE!</v>
      </c>
      <c r="GF167" s="42" t="e">
        <f t="shared" si="224"/>
        <v>#VALUE!</v>
      </c>
      <c r="GG167" s="42" t="e">
        <f t="shared" si="224"/>
        <v>#VALUE!</v>
      </c>
      <c r="GH167" s="42" t="e">
        <f t="shared" si="224"/>
        <v>#VALUE!</v>
      </c>
      <c r="GI167" s="42" t="e">
        <f t="shared" si="224"/>
        <v>#VALUE!</v>
      </c>
      <c r="GJ167" s="42" t="e">
        <f t="shared" si="224"/>
        <v>#VALUE!</v>
      </c>
      <c r="GK167" s="42" t="e">
        <f t="shared" si="224"/>
        <v>#VALUE!</v>
      </c>
      <c r="GL167" s="42" t="e">
        <f t="shared" si="224"/>
        <v>#VALUE!</v>
      </c>
      <c r="GM167" s="42" t="e">
        <f t="shared" si="224"/>
        <v>#VALUE!</v>
      </c>
      <c r="GN167" s="42" t="e">
        <f t="shared" si="224"/>
        <v>#VALUE!</v>
      </c>
      <c r="GO167" s="42" t="e">
        <f t="shared" si="224"/>
        <v>#VALUE!</v>
      </c>
      <c r="GP167" s="42" t="e">
        <f t="shared" si="224"/>
        <v>#VALUE!</v>
      </c>
      <c r="GQ167" s="42" t="e">
        <f t="shared" si="224"/>
        <v>#VALUE!</v>
      </c>
      <c r="GR167" s="42" t="e">
        <f t="shared" si="224"/>
        <v>#VALUE!</v>
      </c>
      <c r="GS167" s="42" t="e">
        <f t="shared" ref="GS167:JD167" si="225">IF(GS165&lt;&gt;0,GS165,IF(GR170-GS174&lt;0,0,GR170-GS174))</f>
        <v>#VALUE!</v>
      </c>
      <c r="GT167" s="42" t="e">
        <f t="shared" si="225"/>
        <v>#VALUE!</v>
      </c>
      <c r="GU167" s="42" t="e">
        <f t="shared" si="225"/>
        <v>#VALUE!</v>
      </c>
      <c r="GV167" s="42" t="e">
        <f t="shared" si="225"/>
        <v>#VALUE!</v>
      </c>
      <c r="GW167" s="42" t="e">
        <f t="shared" si="225"/>
        <v>#VALUE!</v>
      </c>
      <c r="GX167" s="42" t="e">
        <f t="shared" si="225"/>
        <v>#VALUE!</v>
      </c>
      <c r="GY167" s="42" t="e">
        <f t="shared" si="225"/>
        <v>#VALUE!</v>
      </c>
      <c r="GZ167" s="42" t="e">
        <f t="shared" si="225"/>
        <v>#VALUE!</v>
      </c>
      <c r="HA167" s="42" t="e">
        <f t="shared" si="225"/>
        <v>#VALUE!</v>
      </c>
      <c r="HB167" s="42" t="e">
        <f t="shared" si="225"/>
        <v>#VALUE!</v>
      </c>
      <c r="HC167" s="42" t="e">
        <f t="shared" si="225"/>
        <v>#VALUE!</v>
      </c>
      <c r="HD167" s="42" t="e">
        <f t="shared" si="225"/>
        <v>#VALUE!</v>
      </c>
      <c r="HE167" s="42" t="e">
        <f t="shared" si="225"/>
        <v>#VALUE!</v>
      </c>
      <c r="HF167" s="42" t="e">
        <f t="shared" si="225"/>
        <v>#VALUE!</v>
      </c>
      <c r="HG167" s="42" t="e">
        <f t="shared" si="225"/>
        <v>#VALUE!</v>
      </c>
      <c r="HH167" s="42" t="e">
        <f t="shared" si="225"/>
        <v>#VALUE!</v>
      </c>
      <c r="HI167" s="42" t="e">
        <f t="shared" si="225"/>
        <v>#VALUE!</v>
      </c>
      <c r="HJ167" s="42" t="e">
        <f t="shared" si="225"/>
        <v>#VALUE!</v>
      </c>
      <c r="HK167" s="42" t="e">
        <f t="shared" si="225"/>
        <v>#VALUE!</v>
      </c>
      <c r="HL167" s="42" t="e">
        <f t="shared" si="225"/>
        <v>#VALUE!</v>
      </c>
      <c r="HM167" s="42" t="e">
        <f t="shared" si="225"/>
        <v>#VALUE!</v>
      </c>
      <c r="HN167" s="42" t="e">
        <f t="shared" si="225"/>
        <v>#VALUE!</v>
      </c>
      <c r="HO167" s="42" t="e">
        <f t="shared" si="225"/>
        <v>#VALUE!</v>
      </c>
      <c r="HP167" s="42" t="e">
        <f t="shared" si="225"/>
        <v>#VALUE!</v>
      </c>
      <c r="HQ167" s="42" t="e">
        <f t="shared" si="225"/>
        <v>#VALUE!</v>
      </c>
      <c r="HR167" s="42" t="e">
        <f t="shared" si="225"/>
        <v>#VALUE!</v>
      </c>
      <c r="HS167" s="42" t="e">
        <f t="shared" si="225"/>
        <v>#VALUE!</v>
      </c>
      <c r="HT167" s="42" t="e">
        <f t="shared" si="225"/>
        <v>#VALUE!</v>
      </c>
      <c r="HU167" s="42" t="e">
        <f t="shared" si="225"/>
        <v>#VALUE!</v>
      </c>
      <c r="HV167" s="42" t="e">
        <f t="shared" si="225"/>
        <v>#VALUE!</v>
      </c>
      <c r="HW167" s="42" t="e">
        <f t="shared" si="225"/>
        <v>#VALUE!</v>
      </c>
      <c r="HX167" s="42" t="e">
        <f t="shared" si="225"/>
        <v>#VALUE!</v>
      </c>
      <c r="HY167" s="42" t="e">
        <f t="shared" si="225"/>
        <v>#VALUE!</v>
      </c>
      <c r="HZ167" s="42" t="e">
        <f t="shared" si="225"/>
        <v>#VALUE!</v>
      </c>
      <c r="IA167" s="42" t="e">
        <f t="shared" si="225"/>
        <v>#VALUE!</v>
      </c>
      <c r="IB167" s="42" t="e">
        <f t="shared" si="225"/>
        <v>#VALUE!</v>
      </c>
      <c r="IC167" s="42" t="e">
        <f t="shared" si="225"/>
        <v>#VALUE!</v>
      </c>
      <c r="ID167" s="42" t="e">
        <f t="shared" si="225"/>
        <v>#VALUE!</v>
      </c>
      <c r="IE167" s="42" t="e">
        <f t="shared" si="225"/>
        <v>#VALUE!</v>
      </c>
      <c r="IF167" s="42" t="e">
        <f t="shared" si="225"/>
        <v>#VALUE!</v>
      </c>
      <c r="IG167" s="42" t="e">
        <f t="shared" si="225"/>
        <v>#VALUE!</v>
      </c>
      <c r="IH167" s="42" t="e">
        <f t="shared" si="225"/>
        <v>#VALUE!</v>
      </c>
      <c r="II167" s="42" t="e">
        <f t="shared" si="225"/>
        <v>#VALUE!</v>
      </c>
      <c r="IJ167" s="42" t="e">
        <f t="shared" si="225"/>
        <v>#VALUE!</v>
      </c>
      <c r="IK167" s="42" t="e">
        <f t="shared" si="225"/>
        <v>#VALUE!</v>
      </c>
      <c r="IL167" s="42" t="e">
        <f t="shared" si="225"/>
        <v>#VALUE!</v>
      </c>
      <c r="IM167" s="42" t="e">
        <f t="shared" si="225"/>
        <v>#VALUE!</v>
      </c>
      <c r="IN167" s="42" t="e">
        <f t="shared" si="225"/>
        <v>#VALUE!</v>
      </c>
      <c r="IO167" s="42" t="e">
        <f t="shared" si="225"/>
        <v>#VALUE!</v>
      </c>
      <c r="IP167" s="42" t="e">
        <f t="shared" si="225"/>
        <v>#VALUE!</v>
      </c>
      <c r="IQ167" s="42" t="e">
        <f t="shared" si="225"/>
        <v>#VALUE!</v>
      </c>
      <c r="IR167" s="42" t="e">
        <f t="shared" si="225"/>
        <v>#VALUE!</v>
      </c>
      <c r="IS167" s="42" t="e">
        <f t="shared" si="225"/>
        <v>#VALUE!</v>
      </c>
      <c r="IT167" s="42" t="e">
        <f t="shared" si="225"/>
        <v>#VALUE!</v>
      </c>
      <c r="IU167" s="42" t="e">
        <f t="shared" si="225"/>
        <v>#VALUE!</v>
      </c>
      <c r="IV167" s="42" t="e">
        <f t="shared" si="225"/>
        <v>#VALUE!</v>
      </c>
      <c r="IW167" s="42" t="e">
        <f t="shared" si="225"/>
        <v>#VALUE!</v>
      </c>
      <c r="IX167" s="42" t="e">
        <f t="shared" si="225"/>
        <v>#VALUE!</v>
      </c>
      <c r="IY167" s="42" t="e">
        <f t="shared" si="225"/>
        <v>#VALUE!</v>
      </c>
      <c r="IZ167" s="42" t="e">
        <f t="shared" si="225"/>
        <v>#VALUE!</v>
      </c>
      <c r="JA167" s="42" t="e">
        <f t="shared" si="225"/>
        <v>#VALUE!</v>
      </c>
      <c r="JB167" s="42" t="e">
        <f t="shared" si="225"/>
        <v>#VALUE!</v>
      </c>
      <c r="JC167" s="42" t="e">
        <f t="shared" si="225"/>
        <v>#VALUE!</v>
      </c>
      <c r="JD167" s="42" t="e">
        <f t="shared" si="225"/>
        <v>#VALUE!</v>
      </c>
      <c r="JE167" s="42" t="e">
        <f t="shared" ref="JE167:LP167" si="226">IF(JE165&lt;&gt;0,JE165,IF(JD170-JE174&lt;0,0,JD170-JE174))</f>
        <v>#VALUE!</v>
      </c>
      <c r="JF167" s="42" t="e">
        <f t="shared" si="226"/>
        <v>#VALUE!</v>
      </c>
      <c r="JG167" s="42" t="e">
        <f t="shared" si="226"/>
        <v>#VALUE!</v>
      </c>
      <c r="JH167" s="42" t="e">
        <f t="shared" si="226"/>
        <v>#VALUE!</v>
      </c>
      <c r="JI167" s="42" t="e">
        <f t="shared" si="226"/>
        <v>#VALUE!</v>
      </c>
      <c r="JJ167" s="42" t="e">
        <f t="shared" si="226"/>
        <v>#VALUE!</v>
      </c>
      <c r="JK167" s="42" t="e">
        <f t="shared" si="226"/>
        <v>#VALUE!</v>
      </c>
      <c r="JL167" s="42" t="e">
        <f t="shared" si="226"/>
        <v>#VALUE!</v>
      </c>
      <c r="JM167" s="42" t="e">
        <f t="shared" si="226"/>
        <v>#VALUE!</v>
      </c>
      <c r="JN167" s="42" t="e">
        <f t="shared" si="226"/>
        <v>#VALUE!</v>
      </c>
      <c r="JO167" s="42" t="e">
        <f t="shared" si="226"/>
        <v>#VALUE!</v>
      </c>
      <c r="JP167" s="42" t="e">
        <f t="shared" si="226"/>
        <v>#VALUE!</v>
      </c>
      <c r="JQ167" s="42" t="e">
        <f t="shared" si="226"/>
        <v>#VALUE!</v>
      </c>
      <c r="JR167" s="42" t="e">
        <f t="shared" si="226"/>
        <v>#VALUE!</v>
      </c>
      <c r="JS167" s="42" t="e">
        <f t="shared" si="226"/>
        <v>#VALUE!</v>
      </c>
      <c r="JT167" s="42" t="e">
        <f t="shared" si="226"/>
        <v>#VALUE!</v>
      </c>
      <c r="JU167" s="42" t="e">
        <f t="shared" si="226"/>
        <v>#VALUE!</v>
      </c>
      <c r="JV167" s="42" t="e">
        <f t="shared" si="226"/>
        <v>#VALUE!</v>
      </c>
      <c r="JW167" s="42" t="e">
        <f t="shared" si="226"/>
        <v>#VALUE!</v>
      </c>
      <c r="JX167" s="42" t="e">
        <f t="shared" si="226"/>
        <v>#VALUE!</v>
      </c>
      <c r="JY167" s="42" t="e">
        <f t="shared" si="226"/>
        <v>#VALUE!</v>
      </c>
      <c r="JZ167" s="42" t="e">
        <f t="shared" si="226"/>
        <v>#VALUE!</v>
      </c>
      <c r="KA167" s="42" t="e">
        <f t="shared" si="226"/>
        <v>#VALUE!</v>
      </c>
      <c r="KB167" s="42" t="e">
        <f t="shared" si="226"/>
        <v>#VALUE!</v>
      </c>
      <c r="KC167" s="42" t="e">
        <f t="shared" si="226"/>
        <v>#VALUE!</v>
      </c>
      <c r="KD167" s="42" t="e">
        <f t="shared" si="226"/>
        <v>#VALUE!</v>
      </c>
      <c r="KE167" s="42" t="e">
        <f t="shared" si="226"/>
        <v>#VALUE!</v>
      </c>
      <c r="KF167" s="42" t="e">
        <f t="shared" si="226"/>
        <v>#VALUE!</v>
      </c>
      <c r="KG167" s="42" t="e">
        <f t="shared" si="226"/>
        <v>#VALUE!</v>
      </c>
      <c r="KH167" s="42" t="e">
        <f t="shared" si="226"/>
        <v>#VALUE!</v>
      </c>
      <c r="KI167" s="42" t="e">
        <f t="shared" si="226"/>
        <v>#VALUE!</v>
      </c>
      <c r="KJ167" s="42" t="e">
        <f t="shared" si="226"/>
        <v>#VALUE!</v>
      </c>
      <c r="KK167" s="42" t="e">
        <f t="shared" si="226"/>
        <v>#VALUE!</v>
      </c>
      <c r="KL167" s="42" t="e">
        <f t="shared" si="226"/>
        <v>#VALUE!</v>
      </c>
      <c r="KM167" s="42" t="e">
        <f t="shared" si="226"/>
        <v>#VALUE!</v>
      </c>
      <c r="KN167" s="42" t="e">
        <f t="shared" si="226"/>
        <v>#VALUE!</v>
      </c>
      <c r="KO167" s="42" t="e">
        <f t="shared" si="226"/>
        <v>#VALUE!</v>
      </c>
      <c r="KP167" s="42" t="e">
        <f t="shared" si="226"/>
        <v>#VALUE!</v>
      </c>
      <c r="KQ167" s="42" t="e">
        <f t="shared" si="226"/>
        <v>#VALUE!</v>
      </c>
      <c r="KR167" s="42" t="e">
        <f t="shared" si="226"/>
        <v>#VALUE!</v>
      </c>
      <c r="KS167" s="42" t="e">
        <f t="shared" si="226"/>
        <v>#VALUE!</v>
      </c>
      <c r="KT167" s="42" t="e">
        <f t="shared" si="226"/>
        <v>#VALUE!</v>
      </c>
      <c r="KU167" s="42" t="e">
        <f t="shared" si="226"/>
        <v>#VALUE!</v>
      </c>
      <c r="KV167" s="42" t="e">
        <f t="shared" si="226"/>
        <v>#VALUE!</v>
      </c>
      <c r="KW167" s="42" t="e">
        <f t="shared" si="226"/>
        <v>#VALUE!</v>
      </c>
      <c r="KX167" s="42" t="e">
        <f t="shared" si="226"/>
        <v>#VALUE!</v>
      </c>
      <c r="KY167" s="42" t="e">
        <f t="shared" si="226"/>
        <v>#VALUE!</v>
      </c>
      <c r="KZ167" s="42" t="e">
        <f t="shared" si="226"/>
        <v>#VALUE!</v>
      </c>
      <c r="LA167" s="42" t="e">
        <f t="shared" si="226"/>
        <v>#VALUE!</v>
      </c>
      <c r="LB167" s="42" t="e">
        <f t="shared" si="226"/>
        <v>#VALUE!</v>
      </c>
      <c r="LC167" s="42" t="e">
        <f t="shared" si="226"/>
        <v>#VALUE!</v>
      </c>
      <c r="LD167" s="42" t="e">
        <f t="shared" si="226"/>
        <v>#VALUE!</v>
      </c>
      <c r="LE167" s="42" t="e">
        <f t="shared" si="226"/>
        <v>#VALUE!</v>
      </c>
      <c r="LF167" s="42" t="e">
        <f t="shared" si="226"/>
        <v>#VALUE!</v>
      </c>
      <c r="LG167" s="42" t="e">
        <f t="shared" si="226"/>
        <v>#VALUE!</v>
      </c>
      <c r="LH167" s="42" t="e">
        <f t="shared" si="226"/>
        <v>#VALUE!</v>
      </c>
      <c r="LI167" s="42" t="e">
        <f t="shared" si="226"/>
        <v>#VALUE!</v>
      </c>
      <c r="LJ167" s="42" t="e">
        <f t="shared" si="226"/>
        <v>#VALUE!</v>
      </c>
      <c r="LK167" s="42" t="e">
        <f t="shared" si="226"/>
        <v>#VALUE!</v>
      </c>
      <c r="LL167" s="42" t="e">
        <f t="shared" si="226"/>
        <v>#VALUE!</v>
      </c>
      <c r="LM167" s="42" t="e">
        <f t="shared" si="226"/>
        <v>#VALUE!</v>
      </c>
      <c r="LN167" s="42" t="e">
        <f t="shared" si="226"/>
        <v>#VALUE!</v>
      </c>
      <c r="LO167" s="42" t="e">
        <f t="shared" si="226"/>
        <v>#VALUE!</v>
      </c>
      <c r="LP167" s="42" t="e">
        <f t="shared" si="226"/>
        <v>#VALUE!</v>
      </c>
      <c r="LQ167" s="42" t="e">
        <f t="shared" ref="LQ167:NI167" si="227">IF(LQ165&lt;&gt;0,LQ165,IF(LP170-LQ174&lt;0,0,LP170-LQ174))</f>
        <v>#VALUE!</v>
      </c>
      <c r="LR167" s="42" t="e">
        <f t="shared" si="227"/>
        <v>#VALUE!</v>
      </c>
      <c r="LS167" s="42" t="e">
        <f t="shared" si="227"/>
        <v>#VALUE!</v>
      </c>
      <c r="LT167" s="42" t="e">
        <f t="shared" si="227"/>
        <v>#VALUE!</v>
      </c>
      <c r="LU167" s="42" t="e">
        <f t="shared" si="227"/>
        <v>#VALUE!</v>
      </c>
      <c r="LV167" s="42" t="e">
        <f t="shared" si="227"/>
        <v>#VALUE!</v>
      </c>
      <c r="LW167" s="42" t="e">
        <f t="shared" si="227"/>
        <v>#VALUE!</v>
      </c>
      <c r="LX167" s="42" t="e">
        <f t="shared" si="227"/>
        <v>#VALUE!</v>
      </c>
      <c r="LY167" s="42" t="e">
        <f t="shared" si="227"/>
        <v>#VALUE!</v>
      </c>
      <c r="LZ167" s="42" t="e">
        <f t="shared" si="227"/>
        <v>#VALUE!</v>
      </c>
      <c r="MA167" s="42" t="e">
        <f t="shared" si="227"/>
        <v>#VALUE!</v>
      </c>
      <c r="MB167" s="42" t="e">
        <f t="shared" si="227"/>
        <v>#VALUE!</v>
      </c>
      <c r="MC167" s="42" t="e">
        <f t="shared" si="227"/>
        <v>#VALUE!</v>
      </c>
      <c r="MD167" s="42" t="e">
        <f t="shared" si="227"/>
        <v>#VALUE!</v>
      </c>
      <c r="ME167" s="42" t="e">
        <f t="shared" si="227"/>
        <v>#VALUE!</v>
      </c>
      <c r="MF167" s="42" t="e">
        <f t="shared" si="227"/>
        <v>#VALUE!</v>
      </c>
      <c r="MG167" s="42" t="e">
        <f t="shared" si="227"/>
        <v>#VALUE!</v>
      </c>
      <c r="MH167" s="42" t="e">
        <f t="shared" si="227"/>
        <v>#VALUE!</v>
      </c>
      <c r="MI167" s="42" t="e">
        <f t="shared" si="227"/>
        <v>#VALUE!</v>
      </c>
      <c r="MJ167" s="42" t="e">
        <f t="shared" si="227"/>
        <v>#VALUE!</v>
      </c>
      <c r="MK167" s="42" t="e">
        <f t="shared" si="227"/>
        <v>#VALUE!</v>
      </c>
      <c r="ML167" s="42" t="e">
        <f t="shared" si="227"/>
        <v>#VALUE!</v>
      </c>
      <c r="MM167" s="42" t="e">
        <f t="shared" si="227"/>
        <v>#VALUE!</v>
      </c>
      <c r="MN167" s="42" t="e">
        <f t="shared" si="227"/>
        <v>#VALUE!</v>
      </c>
      <c r="MO167" s="42" t="e">
        <f t="shared" si="227"/>
        <v>#VALUE!</v>
      </c>
      <c r="MP167" s="42" t="e">
        <f t="shared" si="227"/>
        <v>#VALUE!</v>
      </c>
      <c r="MQ167" s="42" t="e">
        <f t="shared" si="227"/>
        <v>#VALUE!</v>
      </c>
      <c r="MR167" s="42" t="e">
        <f t="shared" si="227"/>
        <v>#VALUE!</v>
      </c>
      <c r="MS167" s="42" t="e">
        <f t="shared" si="227"/>
        <v>#VALUE!</v>
      </c>
      <c r="MT167" s="42" t="e">
        <f t="shared" si="227"/>
        <v>#VALUE!</v>
      </c>
      <c r="MU167" s="42" t="e">
        <f t="shared" si="227"/>
        <v>#VALUE!</v>
      </c>
      <c r="MV167" s="42" t="e">
        <f t="shared" si="227"/>
        <v>#VALUE!</v>
      </c>
      <c r="MW167" s="42" t="e">
        <f t="shared" si="227"/>
        <v>#VALUE!</v>
      </c>
      <c r="MX167" s="42" t="e">
        <f t="shared" si="227"/>
        <v>#VALUE!</v>
      </c>
      <c r="MY167" s="42" t="e">
        <f t="shared" si="227"/>
        <v>#VALUE!</v>
      </c>
      <c r="MZ167" s="42" t="e">
        <f t="shared" si="227"/>
        <v>#VALUE!</v>
      </c>
      <c r="NA167" s="42" t="e">
        <f t="shared" si="227"/>
        <v>#VALUE!</v>
      </c>
      <c r="NB167" s="42" t="e">
        <f t="shared" si="227"/>
        <v>#VALUE!</v>
      </c>
      <c r="NC167" s="42" t="e">
        <f t="shared" si="227"/>
        <v>#VALUE!</v>
      </c>
      <c r="ND167" s="42" t="e">
        <f t="shared" si="227"/>
        <v>#VALUE!</v>
      </c>
      <c r="NE167" s="42" t="e">
        <f t="shared" si="227"/>
        <v>#VALUE!</v>
      </c>
      <c r="NF167" s="42" t="e">
        <f t="shared" si="227"/>
        <v>#VALUE!</v>
      </c>
      <c r="NG167" s="42" t="e">
        <f t="shared" si="227"/>
        <v>#VALUE!</v>
      </c>
      <c r="NH167" s="42" t="e">
        <f t="shared" si="227"/>
        <v>#VALUE!</v>
      </c>
      <c r="NI167" s="42" t="e">
        <f t="shared" si="227"/>
        <v>#VALUE!</v>
      </c>
    </row>
    <row r="168" spans="1:373" s="34" customFormat="1" ht="14.4" outlineLevel="1" x14ac:dyDescent="0.2">
      <c r="A168" s="1048"/>
      <c r="B168" s="18"/>
      <c r="C168" s="14"/>
      <c r="D168" s="46"/>
      <c r="E168" s="57" t="s">
        <v>218</v>
      </c>
      <c r="F168" s="58"/>
      <c r="G168" s="85">
        <v>166.39999999999998</v>
      </c>
      <c r="H168" s="62"/>
      <c r="I168" s="62"/>
      <c r="J168" s="62">
        <v>33.6</v>
      </c>
      <c r="K168" s="62">
        <v>33.6</v>
      </c>
      <c r="L168" s="62">
        <v>9.6</v>
      </c>
      <c r="M168" s="62">
        <v>33.6</v>
      </c>
      <c r="N168" s="62">
        <v>17.600000000000001</v>
      </c>
      <c r="O168" s="62"/>
      <c r="P168" s="62"/>
      <c r="Q168" s="62">
        <v>0</v>
      </c>
      <c r="R168" s="62">
        <v>8</v>
      </c>
      <c r="S168" s="62">
        <v>0</v>
      </c>
      <c r="T168" s="62">
        <v>0</v>
      </c>
      <c r="U168" s="62">
        <v>6.4</v>
      </c>
      <c r="V168" s="62"/>
      <c r="W168" s="62"/>
      <c r="X168" s="62">
        <v>0</v>
      </c>
      <c r="Y168" s="62">
        <v>0</v>
      </c>
      <c r="Z168" s="62">
        <v>0</v>
      </c>
      <c r="AA168" s="62">
        <v>0</v>
      </c>
      <c r="AB168" s="62">
        <v>0</v>
      </c>
      <c r="AC168" s="62"/>
      <c r="AD168" s="62"/>
      <c r="AE168" s="62">
        <v>0</v>
      </c>
      <c r="AF168" s="62">
        <v>0</v>
      </c>
      <c r="AG168" s="62">
        <v>0</v>
      </c>
      <c r="AH168" s="62">
        <v>0</v>
      </c>
      <c r="AI168" s="62"/>
      <c r="AJ168" s="62"/>
      <c r="AK168" s="62"/>
      <c r="AL168" s="62">
        <v>0</v>
      </c>
      <c r="AM168" s="62">
        <v>0</v>
      </c>
      <c r="AN168" s="62">
        <v>0</v>
      </c>
      <c r="AO168" s="62">
        <v>0</v>
      </c>
      <c r="AP168" s="62">
        <v>0</v>
      </c>
      <c r="AQ168" s="62"/>
      <c r="AR168" s="62"/>
      <c r="AS168" s="62"/>
      <c r="AT168" s="62">
        <v>0</v>
      </c>
      <c r="AU168" s="62">
        <v>0</v>
      </c>
      <c r="AV168" s="62">
        <v>0</v>
      </c>
      <c r="AW168" s="62">
        <v>0</v>
      </c>
      <c r="AX168" s="62"/>
      <c r="AY168" s="62"/>
      <c r="AZ168" s="62">
        <v>0</v>
      </c>
      <c r="BA168" s="62">
        <v>0</v>
      </c>
      <c r="BB168" s="62">
        <v>0</v>
      </c>
      <c r="BC168" s="62">
        <v>0</v>
      </c>
      <c r="BD168" s="62">
        <v>0</v>
      </c>
      <c r="BE168" s="62"/>
      <c r="BF168" s="62"/>
      <c r="BG168" s="62">
        <v>0</v>
      </c>
      <c r="BH168" s="62">
        <v>0</v>
      </c>
      <c r="BI168" s="62">
        <v>0</v>
      </c>
      <c r="BJ168" s="62">
        <v>0</v>
      </c>
      <c r="BK168" s="62">
        <v>0</v>
      </c>
      <c r="BL168" s="62"/>
      <c r="BM168" s="62"/>
      <c r="BN168" s="62">
        <v>0</v>
      </c>
      <c r="BO168" s="62">
        <v>0</v>
      </c>
      <c r="BP168" s="62">
        <v>0</v>
      </c>
      <c r="BQ168" s="62">
        <v>0</v>
      </c>
      <c r="BR168" s="62">
        <v>0</v>
      </c>
      <c r="BS168" s="62">
        <v>0</v>
      </c>
      <c r="BT168" s="62"/>
      <c r="BU168" s="62"/>
      <c r="BV168" s="62">
        <v>0</v>
      </c>
      <c r="BW168" s="62">
        <v>0</v>
      </c>
      <c r="BX168" s="62">
        <v>0</v>
      </c>
      <c r="BY168" s="62">
        <v>0</v>
      </c>
      <c r="BZ168" s="62">
        <v>0</v>
      </c>
      <c r="CA168" s="62"/>
      <c r="CB168" s="62"/>
      <c r="CC168" s="62">
        <v>0</v>
      </c>
      <c r="CD168" s="62">
        <v>0</v>
      </c>
      <c r="CE168" s="62">
        <v>41.6</v>
      </c>
      <c r="CF168" s="62">
        <v>0</v>
      </c>
      <c r="CG168" s="62">
        <v>20.8</v>
      </c>
      <c r="CH168" s="62"/>
      <c r="CI168" s="62"/>
      <c r="CJ168" s="62">
        <v>0</v>
      </c>
      <c r="CK168" s="62">
        <v>296</v>
      </c>
      <c r="CL168" s="62">
        <v>513.59999999999991</v>
      </c>
      <c r="CM168" s="62">
        <v>64</v>
      </c>
      <c r="CN168" s="62"/>
      <c r="CO168" s="62"/>
      <c r="CP168" s="62"/>
      <c r="CQ168" s="62"/>
      <c r="CR168" s="62"/>
      <c r="CS168" s="62"/>
      <c r="CT168" s="62">
        <v>0</v>
      </c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  <c r="EA168" s="62"/>
      <c r="EB168" s="62"/>
      <c r="EC168" s="62"/>
      <c r="ED168" s="62"/>
      <c r="EE168" s="62"/>
      <c r="EF168" s="62"/>
      <c r="EG168" s="62"/>
      <c r="EH168" s="62"/>
      <c r="EI168" s="62"/>
      <c r="EJ168" s="62"/>
      <c r="EK168" s="62"/>
      <c r="EL168" s="62"/>
      <c r="EM168" s="62"/>
      <c r="EN168" s="62"/>
      <c r="EO168" s="62"/>
      <c r="EP168" s="62"/>
      <c r="EQ168" s="62"/>
      <c r="ER168" s="62"/>
      <c r="ES168" s="62"/>
      <c r="ET168" s="62"/>
      <c r="EU168" s="62"/>
      <c r="EV168" s="62"/>
      <c r="EW168" s="62"/>
      <c r="EX168" s="62"/>
      <c r="EY168" s="62"/>
      <c r="EZ168" s="62"/>
      <c r="FA168" s="62"/>
      <c r="FB168" s="62"/>
      <c r="FC168" s="62"/>
      <c r="FD168" s="62"/>
      <c r="FE168" s="62"/>
      <c r="FF168" s="62">
        <v>4024.0001220703125</v>
      </c>
      <c r="FG168" s="62">
        <v>0</v>
      </c>
      <c r="FH168" s="62">
        <v>0</v>
      </c>
      <c r="FI168" s="62">
        <v>0</v>
      </c>
      <c r="FJ168" s="62"/>
      <c r="FK168" s="62"/>
      <c r="FL168" s="62">
        <v>0</v>
      </c>
      <c r="FM168" s="62"/>
      <c r="FN168" s="62"/>
      <c r="FO168" s="62">
        <v>1654</v>
      </c>
      <c r="FP168" s="62"/>
      <c r="FQ168" s="62">
        <v>5796</v>
      </c>
      <c r="FR168" s="62"/>
      <c r="FS168" s="62"/>
      <c r="FT168" s="62"/>
      <c r="FU168" s="62"/>
      <c r="FV168" s="62"/>
      <c r="FW168" s="62"/>
      <c r="FX168" s="62"/>
      <c r="FY168" s="62"/>
      <c r="FZ168" s="62"/>
      <c r="GA168" s="62"/>
      <c r="GB168" s="62"/>
      <c r="GC168" s="62"/>
      <c r="GD168" s="62"/>
      <c r="GE168" s="62"/>
      <c r="GF168" s="62"/>
      <c r="GG168" s="62"/>
      <c r="GH168" s="62"/>
      <c r="GI168" s="62"/>
      <c r="GJ168" s="62"/>
      <c r="GK168" s="62"/>
      <c r="GL168" s="62"/>
      <c r="GM168" s="62"/>
      <c r="GN168" s="62"/>
      <c r="GO168" s="62"/>
      <c r="GP168" s="62"/>
      <c r="GQ168" s="62"/>
      <c r="GR168" s="62"/>
      <c r="GS168" s="62"/>
      <c r="GT168" s="62"/>
      <c r="GU168" s="62"/>
      <c r="GV168" s="62"/>
      <c r="GW168" s="62"/>
      <c r="GX168" s="62"/>
      <c r="GY168" s="62"/>
      <c r="GZ168" s="62"/>
      <c r="HA168" s="62"/>
      <c r="HB168" s="62"/>
      <c r="HC168" s="62"/>
      <c r="HD168" s="62"/>
      <c r="HE168" s="62"/>
      <c r="HF168" s="62"/>
      <c r="HG168" s="62"/>
      <c r="HH168" s="62"/>
      <c r="HI168" s="62"/>
      <c r="HJ168" s="62"/>
      <c r="HK168" s="62"/>
      <c r="HL168" s="62"/>
      <c r="HM168" s="62"/>
      <c r="HN168" s="62"/>
      <c r="HO168" s="62"/>
      <c r="HP168" s="62"/>
      <c r="HQ168" s="62"/>
      <c r="HR168" s="62"/>
      <c r="HS168" s="62"/>
      <c r="HT168" s="62"/>
      <c r="HU168" s="62"/>
      <c r="HV168" s="62"/>
      <c r="HW168" s="62"/>
      <c r="HX168" s="62"/>
      <c r="HY168" s="62"/>
      <c r="HZ168" s="62"/>
      <c r="IA168" s="62"/>
      <c r="IB168" s="62"/>
      <c r="IC168" s="62"/>
      <c r="ID168" s="62"/>
      <c r="IE168" s="62"/>
      <c r="IF168" s="62"/>
      <c r="IG168" s="62"/>
      <c r="IH168" s="62"/>
      <c r="II168" s="62"/>
      <c r="IJ168" s="62"/>
      <c r="IK168" s="62"/>
      <c r="IL168" s="62"/>
      <c r="IM168" s="62"/>
      <c r="IN168" s="62"/>
      <c r="IO168" s="62"/>
      <c r="IP168" s="62"/>
      <c r="IQ168" s="62"/>
      <c r="IR168" s="62"/>
      <c r="IS168" s="62"/>
      <c r="IT168" s="62"/>
      <c r="IU168" s="62"/>
      <c r="IV168" s="62"/>
      <c r="IW168" s="62"/>
      <c r="IX168" s="62"/>
      <c r="IY168" s="62"/>
      <c r="IZ168" s="62"/>
      <c r="JA168" s="62"/>
      <c r="JB168" s="62"/>
      <c r="JC168" s="62"/>
      <c r="JD168" s="62"/>
      <c r="JE168" s="62"/>
      <c r="JF168" s="62"/>
      <c r="JG168" s="62"/>
      <c r="JH168" s="62"/>
      <c r="JI168" s="62"/>
      <c r="JJ168" s="62"/>
      <c r="JK168" s="62"/>
      <c r="JL168" s="62"/>
      <c r="JM168" s="62"/>
      <c r="JN168" s="62"/>
      <c r="JO168" s="62"/>
      <c r="JP168" s="62"/>
      <c r="JQ168" s="62"/>
      <c r="JR168" s="62"/>
      <c r="JS168" s="62"/>
      <c r="JT168" s="62"/>
      <c r="JU168" s="62"/>
      <c r="JV168" s="62"/>
      <c r="JW168" s="62"/>
      <c r="JX168" s="62"/>
      <c r="JY168" s="62"/>
      <c r="JZ168" s="62"/>
      <c r="KA168" s="62"/>
      <c r="KB168" s="62"/>
      <c r="KC168" s="62"/>
      <c r="KD168" s="62"/>
      <c r="KE168" s="62"/>
      <c r="KF168" s="62"/>
      <c r="KG168" s="62"/>
      <c r="KH168" s="62"/>
      <c r="KI168" s="62"/>
      <c r="KJ168" s="62"/>
      <c r="KK168" s="62"/>
      <c r="KL168" s="62"/>
      <c r="KM168" s="62"/>
      <c r="KN168" s="62"/>
      <c r="KO168" s="62"/>
      <c r="KP168" s="62"/>
      <c r="KQ168" s="62"/>
      <c r="KR168" s="62"/>
      <c r="KS168" s="62"/>
      <c r="KT168" s="62"/>
      <c r="KU168" s="62"/>
      <c r="KV168" s="62"/>
      <c r="KW168" s="62"/>
      <c r="KX168" s="62"/>
      <c r="KY168" s="62"/>
      <c r="KZ168" s="62"/>
      <c r="LA168" s="62"/>
      <c r="LB168" s="62"/>
      <c r="LC168" s="62"/>
      <c r="LD168" s="62"/>
      <c r="LE168" s="62"/>
      <c r="LF168" s="62"/>
      <c r="LG168" s="62"/>
      <c r="LH168" s="62"/>
      <c r="LI168" s="62"/>
      <c r="LJ168" s="62"/>
      <c r="LK168" s="62"/>
      <c r="LL168" s="62"/>
      <c r="LM168" s="62"/>
      <c r="LN168" s="62"/>
      <c r="LO168" s="62"/>
      <c r="LP168" s="62"/>
      <c r="LQ168" s="62"/>
      <c r="LR168" s="62"/>
      <c r="LS168" s="62"/>
      <c r="LT168" s="62"/>
      <c r="LU168" s="62"/>
      <c r="LV168" s="62"/>
      <c r="LW168" s="62"/>
      <c r="LX168" s="62"/>
      <c r="LY168" s="62"/>
      <c r="LZ168" s="62"/>
      <c r="MA168" s="62"/>
      <c r="MB168" s="62"/>
      <c r="MC168" s="62"/>
      <c r="MD168" s="62"/>
      <c r="ME168" s="62"/>
      <c r="MF168" s="62"/>
      <c r="MG168" s="62"/>
      <c r="MH168" s="62"/>
      <c r="MI168" s="62"/>
      <c r="MJ168" s="62"/>
      <c r="MK168" s="62"/>
      <c r="ML168" s="62"/>
      <c r="MM168" s="62"/>
      <c r="MN168" s="62"/>
      <c r="MO168" s="62"/>
      <c r="MP168" s="62"/>
      <c r="MQ168" s="62"/>
      <c r="MR168" s="62"/>
      <c r="MS168" s="62"/>
      <c r="MT168" s="62"/>
      <c r="MU168" s="62"/>
      <c r="MV168" s="62"/>
      <c r="MW168" s="62"/>
      <c r="MX168" s="62"/>
      <c r="MY168" s="62"/>
      <c r="MZ168" s="62"/>
      <c r="NA168" s="62"/>
      <c r="NB168" s="62"/>
      <c r="NC168" s="62"/>
      <c r="ND168" s="62"/>
      <c r="NE168" s="62"/>
      <c r="NF168" s="62"/>
      <c r="NG168" s="62"/>
      <c r="NH168" s="62"/>
      <c r="NI168" s="62"/>
    </row>
    <row r="169" spans="1:373" s="34" customFormat="1" ht="14.4" outlineLevel="1" x14ac:dyDescent="0.2">
      <c r="A169" s="1048"/>
      <c r="B169" s="17" t="s">
        <v>37</v>
      </c>
      <c r="C169" s="14"/>
      <c r="D169" s="46"/>
      <c r="E169" s="57" t="s">
        <v>221</v>
      </c>
      <c r="F169" s="58"/>
      <c r="G169" s="86">
        <v>0</v>
      </c>
      <c r="H169" s="63"/>
      <c r="I169" s="63"/>
      <c r="J169" s="63">
        <v>0</v>
      </c>
      <c r="K169" s="63">
        <v>0</v>
      </c>
      <c r="L169" s="63">
        <v>0</v>
      </c>
      <c r="M169" s="63">
        <v>0</v>
      </c>
      <c r="N169" s="63">
        <v>0</v>
      </c>
      <c r="O169" s="63"/>
      <c r="P169" s="63"/>
      <c r="Q169" s="63">
        <v>0</v>
      </c>
      <c r="R169" s="63">
        <v>0</v>
      </c>
      <c r="S169" s="63">
        <v>0</v>
      </c>
      <c r="T169" s="63">
        <v>0</v>
      </c>
      <c r="U169" s="63">
        <v>0</v>
      </c>
      <c r="V169" s="63"/>
      <c r="W169" s="63"/>
      <c r="X169" s="63">
        <v>0</v>
      </c>
      <c r="Y169" s="63">
        <v>0</v>
      </c>
      <c r="Z169" s="63">
        <v>0</v>
      </c>
      <c r="AA169" s="63">
        <v>0</v>
      </c>
      <c r="AB169" s="63">
        <v>0</v>
      </c>
      <c r="AC169" s="63"/>
      <c r="AD169" s="63"/>
      <c r="AE169" s="63">
        <v>0</v>
      </c>
      <c r="AF169" s="63">
        <v>0</v>
      </c>
      <c r="AG169" s="63">
        <v>0</v>
      </c>
      <c r="AH169" s="63">
        <v>0</v>
      </c>
      <c r="AI169" s="63"/>
      <c r="AJ169" s="63"/>
      <c r="AK169" s="63"/>
      <c r="AL169" s="63">
        <v>0</v>
      </c>
      <c r="AM169" s="63">
        <v>0</v>
      </c>
      <c r="AN169" s="63">
        <v>0</v>
      </c>
      <c r="AO169" s="63">
        <v>0</v>
      </c>
      <c r="AP169" s="63">
        <v>0</v>
      </c>
      <c r="AQ169" s="63"/>
      <c r="AR169" s="63"/>
      <c r="AS169" s="63"/>
      <c r="AT169" s="63">
        <v>0</v>
      </c>
      <c r="AU169" s="63">
        <v>0</v>
      </c>
      <c r="AV169" s="63">
        <v>0</v>
      </c>
      <c r="AW169" s="63">
        <v>0</v>
      </c>
      <c r="AX169" s="63"/>
      <c r="AY169" s="63"/>
      <c r="AZ169" s="63">
        <v>0</v>
      </c>
      <c r="BA169" s="63">
        <v>0</v>
      </c>
      <c r="BB169" s="63">
        <v>0</v>
      </c>
      <c r="BC169" s="63">
        <v>0</v>
      </c>
      <c r="BD169" s="63">
        <v>0</v>
      </c>
      <c r="BE169" s="63"/>
      <c r="BF169" s="63"/>
      <c r="BG169" s="63">
        <v>0</v>
      </c>
      <c r="BH169" s="63">
        <v>0</v>
      </c>
      <c r="BI169" s="63">
        <v>0</v>
      </c>
      <c r="BJ169" s="63">
        <v>0</v>
      </c>
      <c r="BK169" s="63">
        <v>0</v>
      </c>
      <c r="BL169" s="63"/>
      <c r="BM169" s="63"/>
      <c r="BN169" s="63">
        <v>0</v>
      </c>
      <c r="BO169" s="63">
        <v>0</v>
      </c>
      <c r="BP169" s="63">
        <v>0</v>
      </c>
      <c r="BQ169" s="63">
        <v>0</v>
      </c>
      <c r="BR169" s="63">
        <v>0</v>
      </c>
      <c r="BS169" s="63">
        <v>0</v>
      </c>
      <c r="BT169" s="63"/>
      <c r="BU169" s="63"/>
      <c r="BV169" s="63">
        <v>0</v>
      </c>
      <c r="BW169" s="63">
        <v>0</v>
      </c>
      <c r="BX169" s="63">
        <v>0</v>
      </c>
      <c r="BY169" s="63">
        <v>0</v>
      </c>
      <c r="BZ169" s="63">
        <v>0</v>
      </c>
      <c r="CA169" s="63"/>
      <c r="CB169" s="63"/>
      <c r="CC169" s="63">
        <v>0</v>
      </c>
      <c r="CD169" s="63">
        <v>0</v>
      </c>
      <c r="CE169" s="63">
        <v>0</v>
      </c>
      <c r="CF169" s="63">
        <v>0</v>
      </c>
      <c r="CG169" s="63">
        <v>0</v>
      </c>
      <c r="CH169" s="63"/>
      <c r="CI169" s="63"/>
      <c r="CJ169" s="63">
        <v>0</v>
      </c>
      <c r="CK169" s="63">
        <v>0</v>
      </c>
      <c r="CL169" s="63">
        <v>0</v>
      </c>
      <c r="CM169" s="63">
        <v>0</v>
      </c>
      <c r="CN169" s="63"/>
      <c r="CO169" s="63"/>
      <c r="CP169" s="63"/>
      <c r="CQ169" s="63"/>
      <c r="CR169" s="63"/>
      <c r="CS169" s="63"/>
      <c r="CT169" s="63">
        <v>0</v>
      </c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  <c r="DY169" s="63"/>
      <c r="DZ169" s="63"/>
      <c r="EA169" s="63"/>
      <c r="EB169" s="63"/>
      <c r="EC169" s="63"/>
      <c r="ED169" s="63"/>
      <c r="EE169" s="63"/>
      <c r="EF169" s="63"/>
      <c r="EG169" s="63"/>
      <c r="EH169" s="63"/>
      <c r="EI169" s="63"/>
      <c r="EJ169" s="63"/>
      <c r="EK169" s="63"/>
      <c r="EL169" s="63"/>
      <c r="EM169" s="63"/>
      <c r="EN169" s="63"/>
      <c r="EO169" s="63"/>
      <c r="EP169" s="63"/>
      <c r="EQ169" s="63"/>
      <c r="ER169" s="63"/>
      <c r="ES169" s="63"/>
      <c r="ET169" s="63"/>
      <c r="EU169" s="63"/>
      <c r="EV169" s="63"/>
      <c r="EW169" s="63"/>
      <c r="EX169" s="63"/>
      <c r="EY169" s="63"/>
      <c r="EZ169" s="63"/>
      <c r="FA169" s="63"/>
      <c r="FB169" s="63"/>
      <c r="FC169" s="63"/>
      <c r="FD169" s="63"/>
      <c r="FE169" s="63"/>
      <c r="FF169" s="63">
        <v>0</v>
      </c>
      <c r="FG169" s="63">
        <v>0</v>
      </c>
      <c r="FH169" s="63">
        <v>0</v>
      </c>
      <c r="FI169" s="63">
        <v>728</v>
      </c>
      <c r="FJ169" s="63"/>
      <c r="FK169" s="63"/>
      <c r="FL169" s="63">
        <v>318</v>
      </c>
      <c r="FM169" s="63"/>
      <c r="FN169" s="63"/>
      <c r="FO169" s="63">
        <v>744</v>
      </c>
      <c r="FP169" s="63"/>
      <c r="FQ169" s="63">
        <v>530</v>
      </c>
      <c r="FR169" s="63"/>
      <c r="FS169" s="63"/>
      <c r="FT169" s="63"/>
      <c r="FU169" s="63"/>
      <c r="FV169" s="63"/>
      <c r="FW169" s="63"/>
      <c r="FX169" s="63"/>
      <c r="FY169" s="63"/>
      <c r="FZ169" s="63"/>
      <c r="GA169" s="63"/>
      <c r="GB169" s="63"/>
      <c r="GC169" s="63"/>
      <c r="GD169" s="63"/>
      <c r="GE169" s="63"/>
      <c r="GF169" s="63"/>
      <c r="GG169" s="63"/>
      <c r="GH169" s="63"/>
      <c r="GI169" s="63"/>
      <c r="GJ169" s="63"/>
      <c r="GK169" s="63"/>
      <c r="GL169" s="63"/>
      <c r="GM169" s="63"/>
      <c r="GN169" s="63"/>
      <c r="GO169" s="63"/>
      <c r="GP169" s="63"/>
      <c r="GQ169" s="63"/>
      <c r="GR169" s="63"/>
      <c r="GS169" s="63"/>
      <c r="GT169" s="63"/>
      <c r="GU169" s="63"/>
      <c r="GV169" s="63"/>
      <c r="GW169" s="63"/>
      <c r="GX169" s="63"/>
      <c r="GY169" s="63"/>
      <c r="GZ169" s="63"/>
      <c r="HA169" s="63"/>
      <c r="HB169" s="63"/>
      <c r="HC169" s="63"/>
      <c r="HD169" s="63"/>
      <c r="HE169" s="63"/>
      <c r="HF169" s="63"/>
      <c r="HG169" s="63"/>
      <c r="HH169" s="63"/>
      <c r="HI169" s="63"/>
      <c r="HJ169" s="63"/>
      <c r="HK169" s="63"/>
      <c r="HL169" s="63"/>
      <c r="HM169" s="63"/>
      <c r="HN169" s="63"/>
      <c r="HO169" s="63"/>
      <c r="HP169" s="63"/>
      <c r="HQ169" s="63"/>
      <c r="HR169" s="63"/>
      <c r="HS169" s="63"/>
      <c r="HT169" s="63"/>
      <c r="HU169" s="63"/>
      <c r="HV169" s="63"/>
      <c r="HW169" s="63"/>
      <c r="HX169" s="63"/>
      <c r="HY169" s="63"/>
      <c r="HZ169" s="63"/>
      <c r="IA169" s="63"/>
      <c r="IB169" s="63"/>
      <c r="IC169" s="63"/>
      <c r="ID169" s="63"/>
      <c r="IE169" s="63"/>
      <c r="IF169" s="63"/>
      <c r="IG169" s="63"/>
      <c r="IH169" s="63"/>
      <c r="II169" s="63"/>
      <c r="IJ169" s="63"/>
      <c r="IK169" s="63"/>
      <c r="IL169" s="63"/>
      <c r="IM169" s="63"/>
      <c r="IN169" s="63"/>
      <c r="IO169" s="63"/>
      <c r="IP169" s="63"/>
      <c r="IQ169" s="63"/>
      <c r="IR169" s="63"/>
      <c r="IS169" s="63"/>
      <c r="IT169" s="63"/>
      <c r="IU169" s="63"/>
      <c r="IV169" s="63"/>
      <c r="IW169" s="63"/>
      <c r="IX169" s="63"/>
      <c r="IY169" s="63"/>
      <c r="IZ169" s="63"/>
      <c r="JA169" s="63"/>
      <c r="JB169" s="63"/>
      <c r="JC169" s="63"/>
      <c r="JD169" s="63"/>
      <c r="JE169" s="63"/>
      <c r="JF169" s="63"/>
      <c r="JG169" s="63"/>
      <c r="JH169" s="63"/>
      <c r="JI169" s="63"/>
      <c r="JJ169" s="63"/>
      <c r="JK169" s="63"/>
      <c r="JL169" s="63"/>
      <c r="JM169" s="63"/>
      <c r="JN169" s="63"/>
      <c r="JO169" s="63"/>
      <c r="JP169" s="63"/>
      <c r="JQ169" s="63"/>
      <c r="JR169" s="63"/>
      <c r="JS169" s="63"/>
      <c r="JT169" s="63"/>
      <c r="JU169" s="63"/>
      <c r="JV169" s="63"/>
      <c r="JW169" s="63"/>
      <c r="JX169" s="63"/>
      <c r="JY169" s="63"/>
      <c r="JZ169" s="63"/>
      <c r="KA169" s="63"/>
      <c r="KB169" s="63"/>
      <c r="KC169" s="63"/>
      <c r="KD169" s="63"/>
      <c r="KE169" s="63"/>
      <c r="KF169" s="63"/>
      <c r="KG169" s="63"/>
      <c r="KH169" s="63"/>
      <c r="KI169" s="63"/>
      <c r="KJ169" s="63"/>
      <c r="KK169" s="63"/>
      <c r="KL169" s="63"/>
      <c r="KM169" s="63"/>
      <c r="KN169" s="63"/>
      <c r="KO169" s="63"/>
      <c r="KP169" s="63"/>
      <c r="KQ169" s="63"/>
      <c r="KR169" s="63"/>
      <c r="KS169" s="63"/>
      <c r="KT169" s="63"/>
      <c r="KU169" s="63"/>
      <c r="KV169" s="63"/>
      <c r="KW169" s="63"/>
      <c r="KX169" s="63"/>
      <c r="KY169" s="63"/>
      <c r="KZ169" s="63"/>
      <c r="LA169" s="63"/>
      <c r="LB169" s="63"/>
      <c r="LC169" s="63"/>
      <c r="LD169" s="63"/>
      <c r="LE169" s="63"/>
      <c r="LF169" s="63"/>
      <c r="LG169" s="63"/>
      <c r="LH169" s="63"/>
      <c r="LI169" s="63"/>
      <c r="LJ169" s="63"/>
      <c r="LK169" s="63"/>
      <c r="LL169" s="63"/>
      <c r="LM169" s="63"/>
      <c r="LN169" s="63"/>
      <c r="LO169" s="63"/>
      <c r="LP169" s="63"/>
      <c r="LQ169" s="63"/>
      <c r="LR169" s="63"/>
      <c r="LS169" s="63"/>
      <c r="LT169" s="63"/>
      <c r="LU169" s="63"/>
      <c r="LV169" s="63"/>
      <c r="LW169" s="63"/>
      <c r="LX169" s="63"/>
      <c r="LY169" s="63"/>
      <c r="LZ169" s="63"/>
      <c r="MA169" s="63"/>
      <c r="MB169" s="63"/>
      <c r="MC169" s="63"/>
      <c r="MD169" s="63"/>
      <c r="ME169" s="63"/>
      <c r="MF169" s="63"/>
      <c r="MG169" s="63"/>
      <c r="MH169" s="63"/>
      <c r="MI169" s="63"/>
      <c r="MJ169" s="63"/>
      <c r="MK169" s="63"/>
      <c r="ML169" s="63"/>
      <c r="MM169" s="63"/>
      <c r="MN169" s="63"/>
      <c r="MO169" s="63"/>
      <c r="MP169" s="63"/>
      <c r="MQ169" s="63"/>
      <c r="MR169" s="63"/>
      <c r="MS169" s="63"/>
      <c r="MT169" s="63"/>
      <c r="MU169" s="63"/>
      <c r="MV169" s="63"/>
      <c r="MW169" s="63"/>
      <c r="MX169" s="63"/>
      <c r="MY169" s="63"/>
      <c r="MZ169" s="63"/>
      <c r="NA169" s="63"/>
      <c r="NB169" s="63"/>
      <c r="NC169" s="63"/>
      <c r="ND169" s="63"/>
      <c r="NE169" s="63"/>
      <c r="NF169" s="63"/>
      <c r="NG169" s="63"/>
      <c r="NH169" s="63"/>
      <c r="NI169" s="63"/>
    </row>
    <row r="170" spans="1:373" s="34" customFormat="1" ht="15" outlineLevel="1" thickBot="1" x14ac:dyDescent="0.25">
      <c r="A170" s="1049"/>
      <c r="B170" s="36">
        <f>B168/30</f>
        <v>0</v>
      </c>
      <c r="C170" s="38"/>
      <c r="D170" s="47"/>
      <c r="E170" s="27" t="s">
        <v>3</v>
      </c>
      <c r="F170" s="25"/>
      <c r="G170" s="84">
        <v>6651.2</v>
      </c>
      <c r="H170" s="33" t="e">
        <f t="shared" ref="H170:BT170" si="228">H167+H163+H171</f>
        <v>#VALUE!</v>
      </c>
      <c r="I170" s="33" t="e">
        <f t="shared" si="228"/>
        <v>#VALUE!</v>
      </c>
      <c r="J170" s="33" t="e">
        <f t="shared" si="228"/>
        <v>#VALUE!</v>
      </c>
      <c r="K170" s="33" t="e">
        <f t="shared" si="228"/>
        <v>#VALUE!</v>
      </c>
      <c r="L170" s="33" t="e">
        <f t="shared" si="228"/>
        <v>#VALUE!</v>
      </c>
      <c r="M170" s="33" t="e">
        <f t="shared" si="228"/>
        <v>#VALUE!</v>
      </c>
      <c r="N170" s="33" t="e">
        <f t="shared" si="228"/>
        <v>#VALUE!</v>
      </c>
      <c r="O170" s="33" t="e">
        <f t="shared" si="228"/>
        <v>#VALUE!</v>
      </c>
      <c r="P170" s="33" t="e">
        <f t="shared" si="228"/>
        <v>#VALUE!</v>
      </c>
      <c r="Q170" s="33" t="e">
        <f t="shared" si="228"/>
        <v>#VALUE!</v>
      </c>
      <c r="R170" s="33" t="e">
        <f t="shared" si="228"/>
        <v>#VALUE!</v>
      </c>
      <c r="S170" s="33" t="e">
        <f t="shared" si="228"/>
        <v>#VALUE!</v>
      </c>
      <c r="T170" s="33" t="e">
        <f t="shared" si="228"/>
        <v>#VALUE!</v>
      </c>
      <c r="U170" s="33" t="e">
        <f t="shared" si="228"/>
        <v>#VALUE!</v>
      </c>
      <c r="V170" s="33" t="e">
        <f t="shared" si="228"/>
        <v>#VALUE!</v>
      </c>
      <c r="W170" s="33" t="e">
        <f t="shared" si="228"/>
        <v>#VALUE!</v>
      </c>
      <c r="X170" s="33" t="e">
        <f t="shared" si="228"/>
        <v>#VALUE!</v>
      </c>
      <c r="Y170" s="33" t="e">
        <f t="shared" si="228"/>
        <v>#VALUE!</v>
      </c>
      <c r="Z170" s="33" t="e">
        <f t="shared" si="228"/>
        <v>#VALUE!</v>
      </c>
      <c r="AA170" s="33" t="e">
        <f t="shared" si="228"/>
        <v>#VALUE!</v>
      </c>
      <c r="AB170" s="33" t="e">
        <f t="shared" si="228"/>
        <v>#VALUE!</v>
      </c>
      <c r="AC170" s="33" t="e">
        <f t="shared" si="228"/>
        <v>#VALUE!</v>
      </c>
      <c r="AD170" s="33" t="e">
        <f t="shared" si="228"/>
        <v>#VALUE!</v>
      </c>
      <c r="AE170" s="33" t="e">
        <f t="shared" si="228"/>
        <v>#VALUE!</v>
      </c>
      <c r="AF170" s="33" t="e">
        <f t="shared" si="228"/>
        <v>#VALUE!</v>
      </c>
      <c r="AG170" s="33" t="e">
        <f t="shared" si="228"/>
        <v>#VALUE!</v>
      </c>
      <c r="AH170" s="33" t="e">
        <f t="shared" si="228"/>
        <v>#VALUE!</v>
      </c>
      <c r="AI170" s="33" t="e">
        <f t="shared" si="228"/>
        <v>#VALUE!</v>
      </c>
      <c r="AJ170" s="33" t="e">
        <f t="shared" si="228"/>
        <v>#VALUE!</v>
      </c>
      <c r="AK170" s="33" t="e">
        <f t="shared" si="228"/>
        <v>#VALUE!</v>
      </c>
      <c r="AL170" s="33" t="e">
        <f t="shared" si="228"/>
        <v>#VALUE!</v>
      </c>
      <c r="AM170" s="33" t="e">
        <f t="shared" si="228"/>
        <v>#VALUE!</v>
      </c>
      <c r="AN170" s="33" t="e">
        <f t="shared" si="228"/>
        <v>#VALUE!</v>
      </c>
      <c r="AO170" s="33" t="e">
        <f t="shared" si="228"/>
        <v>#VALUE!</v>
      </c>
      <c r="AP170" s="33" t="e">
        <f t="shared" si="228"/>
        <v>#VALUE!</v>
      </c>
      <c r="AQ170" s="33" t="e">
        <f t="shared" si="228"/>
        <v>#VALUE!</v>
      </c>
      <c r="AR170" s="33" t="e">
        <f t="shared" si="228"/>
        <v>#VALUE!</v>
      </c>
      <c r="AS170" s="33" t="e">
        <f t="shared" si="228"/>
        <v>#VALUE!</v>
      </c>
      <c r="AT170" s="33" t="e">
        <f t="shared" si="228"/>
        <v>#VALUE!</v>
      </c>
      <c r="AU170" s="33" t="e">
        <f t="shared" si="228"/>
        <v>#VALUE!</v>
      </c>
      <c r="AV170" s="33" t="e">
        <f t="shared" si="228"/>
        <v>#VALUE!</v>
      </c>
      <c r="AW170" s="33" t="e">
        <f t="shared" si="228"/>
        <v>#VALUE!</v>
      </c>
      <c r="AX170" s="33" t="e">
        <f t="shared" si="228"/>
        <v>#VALUE!</v>
      </c>
      <c r="AY170" s="33" t="e">
        <f t="shared" si="228"/>
        <v>#VALUE!</v>
      </c>
      <c r="AZ170" s="33" t="e">
        <f t="shared" si="228"/>
        <v>#VALUE!</v>
      </c>
      <c r="BA170" s="33" t="e">
        <f t="shared" si="228"/>
        <v>#VALUE!</v>
      </c>
      <c r="BB170" s="33" t="e">
        <f t="shared" si="228"/>
        <v>#VALUE!</v>
      </c>
      <c r="BC170" s="33" t="e">
        <f t="shared" si="228"/>
        <v>#VALUE!</v>
      </c>
      <c r="BD170" s="33" t="e">
        <f t="shared" si="228"/>
        <v>#VALUE!</v>
      </c>
      <c r="BE170" s="33" t="e">
        <f t="shared" si="228"/>
        <v>#VALUE!</v>
      </c>
      <c r="BF170" s="33" t="e">
        <f t="shared" si="228"/>
        <v>#VALUE!</v>
      </c>
      <c r="BG170" s="33" t="e">
        <f t="shared" si="228"/>
        <v>#VALUE!</v>
      </c>
      <c r="BH170" s="33" t="e">
        <f t="shared" si="228"/>
        <v>#VALUE!</v>
      </c>
      <c r="BI170" s="33" t="e">
        <f t="shared" si="228"/>
        <v>#VALUE!</v>
      </c>
      <c r="BJ170" s="33" t="e">
        <f t="shared" si="228"/>
        <v>#VALUE!</v>
      </c>
      <c r="BK170" s="33" t="e">
        <f t="shared" si="228"/>
        <v>#VALUE!</v>
      </c>
      <c r="BL170" s="33" t="e">
        <f t="shared" si="228"/>
        <v>#VALUE!</v>
      </c>
      <c r="BM170" s="33" t="e">
        <f t="shared" si="228"/>
        <v>#VALUE!</v>
      </c>
      <c r="BN170" s="33" t="e">
        <f>BN167+BN163+BN171</f>
        <v>#VALUE!</v>
      </c>
      <c r="BO170" s="33" t="e">
        <f t="shared" si="228"/>
        <v>#VALUE!</v>
      </c>
      <c r="BP170" s="33" t="e">
        <f t="shared" si="228"/>
        <v>#VALUE!</v>
      </c>
      <c r="BQ170" s="33" t="e">
        <f t="shared" si="228"/>
        <v>#VALUE!</v>
      </c>
      <c r="BR170" s="33" t="e">
        <f t="shared" si="228"/>
        <v>#VALUE!</v>
      </c>
      <c r="BS170" s="33" t="e">
        <f t="shared" si="228"/>
        <v>#VALUE!</v>
      </c>
      <c r="BT170" s="33" t="e">
        <f t="shared" si="228"/>
        <v>#VALUE!</v>
      </c>
      <c r="BU170" s="33" t="e">
        <f t="shared" ref="BU170:EF170" si="229">BU167+BU163+BU171</f>
        <v>#VALUE!</v>
      </c>
      <c r="BV170" s="33" t="e">
        <f t="shared" si="229"/>
        <v>#VALUE!</v>
      </c>
      <c r="BW170" s="33" t="e">
        <f t="shared" si="229"/>
        <v>#VALUE!</v>
      </c>
      <c r="BX170" s="33" t="e">
        <f t="shared" si="229"/>
        <v>#VALUE!</v>
      </c>
      <c r="BY170" s="33" t="e">
        <f t="shared" si="229"/>
        <v>#VALUE!</v>
      </c>
      <c r="BZ170" s="33" t="e">
        <f t="shared" si="229"/>
        <v>#VALUE!</v>
      </c>
      <c r="CA170" s="33" t="e">
        <f t="shared" si="229"/>
        <v>#VALUE!</v>
      </c>
      <c r="CB170" s="33" t="e">
        <f t="shared" si="229"/>
        <v>#VALUE!</v>
      </c>
      <c r="CC170" s="33" t="e">
        <f t="shared" si="229"/>
        <v>#VALUE!</v>
      </c>
      <c r="CD170" s="33" t="e">
        <f t="shared" si="229"/>
        <v>#VALUE!</v>
      </c>
      <c r="CE170" s="33" t="e">
        <f t="shared" si="229"/>
        <v>#VALUE!</v>
      </c>
      <c r="CF170" s="33" t="e">
        <f t="shared" si="229"/>
        <v>#VALUE!</v>
      </c>
      <c r="CG170" s="33" t="e">
        <f t="shared" si="229"/>
        <v>#VALUE!</v>
      </c>
      <c r="CH170" s="33" t="e">
        <f t="shared" si="229"/>
        <v>#VALUE!</v>
      </c>
      <c r="CI170" s="33" t="e">
        <f t="shared" si="229"/>
        <v>#VALUE!</v>
      </c>
      <c r="CJ170" s="33" t="e">
        <f t="shared" si="229"/>
        <v>#VALUE!</v>
      </c>
      <c r="CK170" s="33" t="e">
        <f t="shared" si="229"/>
        <v>#VALUE!</v>
      </c>
      <c r="CL170" s="33" t="e">
        <f t="shared" si="229"/>
        <v>#VALUE!</v>
      </c>
      <c r="CM170" s="33" t="e">
        <f t="shared" si="229"/>
        <v>#VALUE!</v>
      </c>
      <c r="CN170" s="33" t="e">
        <f t="shared" si="229"/>
        <v>#VALUE!</v>
      </c>
      <c r="CO170" s="33" t="e">
        <f t="shared" si="229"/>
        <v>#VALUE!</v>
      </c>
      <c r="CP170" s="33" t="e">
        <f t="shared" si="229"/>
        <v>#VALUE!</v>
      </c>
      <c r="CQ170" s="33" t="e">
        <f t="shared" si="229"/>
        <v>#VALUE!</v>
      </c>
      <c r="CR170" s="33" t="e">
        <f t="shared" si="229"/>
        <v>#VALUE!</v>
      </c>
      <c r="CS170" s="33" t="e">
        <f t="shared" si="229"/>
        <v>#VALUE!</v>
      </c>
      <c r="CT170" s="33" t="e">
        <f t="shared" si="229"/>
        <v>#VALUE!</v>
      </c>
      <c r="CU170" s="33" t="e">
        <f t="shared" si="229"/>
        <v>#VALUE!</v>
      </c>
      <c r="CV170" s="33" t="e">
        <f t="shared" si="229"/>
        <v>#VALUE!</v>
      </c>
      <c r="CW170" s="33" t="e">
        <f t="shared" si="229"/>
        <v>#VALUE!</v>
      </c>
      <c r="CX170" s="33" t="e">
        <f t="shared" si="229"/>
        <v>#VALUE!</v>
      </c>
      <c r="CY170" s="33" t="e">
        <f t="shared" si="229"/>
        <v>#VALUE!</v>
      </c>
      <c r="CZ170" s="33" t="e">
        <f t="shared" si="229"/>
        <v>#VALUE!</v>
      </c>
      <c r="DA170" s="33" t="e">
        <f t="shared" si="229"/>
        <v>#VALUE!</v>
      </c>
      <c r="DB170" s="33" t="e">
        <f t="shared" si="229"/>
        <v>#VALUE!</v>
      </c>
      <c r="DC170" s="33" t="e">
        <f t="shared" si="229"/>
        <v>#VALUE!</v>
      </c>
      <c r="DD170" s="33" t="e">
        <f t="shared" si="229"/>
        <v>#VALUE!</v>
      </c>
      <c r="DE170" s="33" t="e">
        <f t="shared" si="229"/>
        <v>#VALUE!</v>
      </c>
      <c r="DF170" s="33" t="e">
        <f t="shared" si="229"/>
        <v>#VALUE!</v>
      </c>
      <c r="DG170" s="33" t="e">
        <f t="shared" si="229"/>
        <v>#VALUE!</v>
      </c>
      <c r="DH170" s="33" t="e">
        <f t="shared" si="229"/>
        <v>#VALUE!</v>
      </c>
      <c r="DI170" s="33" t="e">
        <f t="shared" si="229"/>
        <v>#VALUE!</v>
      </c>
      <c r="DJ170" s="33" t="e">
        <f t="shared" si="229"/>
        <v>#VALUE!</v>
      </c>
      <c r="DK170" s="33" t="e">
        <f t="shared" si="229"/>
        <v>#VALUE!</v>
      </c>
      <c r="DL170" s="33" t="e">
        <f t="shared" si="229"/>
        <v>#VALUE!</v>
      </c>
      <c r="DM170" s="33" t="e">
        <f t="shared" si="229"/>
        <v>#VALUE!</v>
      </c>
      <c r="DN170" s="33" t="e">
        <f t="shared" si="229"/>
        <v>#VALUE!</v>
      </c>
      <c r="DO170" s="33" t="e">
        <f t="shared" si="229"/>
        <v>#VALUE!</v>
      </c>
      <c r="DP170" s="33" t="e">
        <f t="shared" si="229"/>
        <v>#VALUE!</v>
      </c>
      <c r="DQ170" s="33" t="e">
        <f t="shared" si="229"/>
        <v>#VALUE!</v>
      </c>
      <c r="DR170" s="33" t="e">
        <f t="shared" si="229"/>
        <v>#VALUE!</v>
      </c>
      <c r="DS170" s="33" t="e">
        <f t="shared" si="229"/>
        <v>#VALUE!</v>
      </c>
      <c r="DT170" s="33" t="e">
        <f t="shared" si="229"/>
        <v>#VALUE!</v>
      </c>
      <c r="DU170" s="33" t="e">
        <f t="shared" si="229"/>
        <v>#VALUE!</v>
      </c>
      <c r="DV170" s="33" t="e">
        <f t="shared" si="229"/>
        <v>#VALUE!</v>
      </c>
      <c r="DW170" s="33" t="e">
        <f t="shared" si="229"/>
        <v>#VALUE!</v>
      </c>
      <c r="DX170" s="33" t="e">
        <f t="shared" si="229"/>
        <v>#VALUE!</v>
      </c>
      <c r="DY170" s="33" t="e">
        <f t="shared" si="229"/>
        <v>#VALUE!</v>
      </c>
      <c r="DZ170" s="33" t="e">
        <f t="shared" si="229"/>
        <v>#VALUE!</v>
      </c>
      <c r="EA170" s="33" t="e">
        <f t="shared" si="229"/>
        <v>#VALUE!</v>
      </c>
      <c r="EB170" s="33" t="e">
        <f t="shared" si="229"/>
        <v>#VALUE!</v>
      </c>
      <c r="EC170" s="33" t="e">
        <f t="shared" si="229"/>
        <v>#VALUE!</v>
      </c>
      <c r="ED170" s="33" t="e">
        <f t="shared" si="229"/>
        <v>#VALUE!</v>
      </c>
      <c r="EE170" s="33" t="e">
        <f t="shared" si="229"/>
        <v>#VALUE!</v>
      </c>
      <c r="EF170" s="33" t="e">
        <f t="shared" si="229"/>
        <v>#VALUE!</v>
      </c>
      <c r="EG170" s="33" t="e">
        <f t="shared" ref="EG170:GR170" si="230">EG167+EG163+EG171</f>
        <v>#VALUE!</v>
      </c>
      <c r="EH170" s="33" t="e">
        <f t="shared" si="230"/>
        <v>#VALUE!</v>
      </c>
      <c r="EI170" s="33" t="e">
        <f t="shared" si="230"/>
        <v>#VALUE!</v>
      </c>
      <c r="EJ170" s="33" t="e">
        <f t="shared" si="230"/>
        <v>#VALUE!</v>
      </c>
      <c r="EK170" s="33" t="e">
        <f t="shared" si="230"/>
        <v>#VALUE!</v>
      </c>
      <c r="EL170" s="33" t="e">
        <f t="shared" si="230"/>
        <v>#VALUE!</v>
      </c>
      <c r="EM170" s="33" t="e">
        <f t="shared" si="230"/>
        <v>#VALUE!</v>
      </c>
      <c r="EN170" s="33" t="e">
        <f t="shared" si="230"/>
        <v>#VALUE!</v>
      </c>
      <c r="EO170" s="33" t="e">
        <f t="shared" si="230"/>
        <v>#VALUE!</v>
      </c>
      <c r="EP170" s="33" t="e">
        <f t="shared" si="230"/>
        <v>#VALUE!</v>
      </c>
      <c r="EQ170" s="33" t="e">
        <f t="shared" si="230"/>
        <v>#VALUE!</v>
      </c>
      <c r="ER170" s="33" t="e">
        <f t="shared" si="230"/>
        <v>#VALUE!</v>
      </c>
      <c r="ES170" s="33" t="e">
        <f t="shared" si="230"/>
        <v>#VALUE!</v>
      </c>
      <c r="ET170" s="33" t="e">
        <f t="shared" si="230"/>
        <v>#VALUE!</v>
      </c>
      <c r="EU170" s="33" t="e">
        <f t="shared" si="230"/>
        <v>#VALUE!</v>
      </c>
      <c r="EV170" s="33" t="e">
        <f t="shared" si="230"/>
        <v>#VALUE!</v>
      </c>
      <c r="EW170" s="33" t="e">
        <f t="shared" si="230"/>
        <v>#VALUE!</v>
      </c>
      <c r="EX170" s="33" t="e">
        <f t="shared" si="230"/>
        <v>#VALUE!</v>
      </c>
      <c r="EY170" s="33" t="e">
        <f t="shared" si="230"/>
        <v>#VALUE!</v>
      </c>
      <c r="EZ170" s="33" t="e">
        <f t="shared" si="230"/>
        <v>#VALUE!</v>
      </c>
      <c r="FA170" s="33" t="e">
        <f t="shared" si="230"/>
        <v>#VALUE!</v>
      </c>
      <c r="FB170" s="33" t="e">
        <f t="shared" si="230"/>
        <v>#VALUE!</v>
      </c>
      <c r="FC170" s="33" t="e">
        <f t="shared" si="230"/>
        <v>#VALUE!</v>
      </c>
      <c r="FD170" s="33" t="e">
        <f t="shared" si="230"/>
        <v>#VALUE!</v>
      </c>
      <c r="FE170" s="33" t="e">
        <f t="shared" si="230"/>
        <v>#VALUE!</v>
      </c>
      <c r="FF170" s="33" t="e">
        <f t="shared" si="230"/>
        <v>#VALUE!</v>
      </c>
      <c r="FG170" s="33" t="e">
        <f t="shared" si="230"/>
        <v>#VALUE!</v>
      </c>
      <c r="FH170" s="33" t="e">
        <f t="shared" si="230"/>
        <v>#VALUE!</v>
      </c>
      <c r="FI170" s="33" t="e">
        <f t="shared" si="230"/>
        <v>#VALUE!</v>
      </c>
      <c r="FJ170" s="33" t="e">
        <f t="shared" si="230"/>
        <v>#VALUE!</v>
      </c>
      <c r="FK170" s="33" t="e">
        <f t="shared" si="230"/>
        <v>#VALUE!</v>
      </c>
      <c r="FL170" s="33" t="e">
        <f t="shared" si="230"/>
        <v>#VALUE!</v>
      </c>
      <c r="FM170" s="33" t="e">
        <f t="shared" si="230"/>
        <v>#VALUE!</v>
      </c>
      <c r="FN170" s="33" t="e">
        <f t="shared" si="230"/>
        <v>#VALUE!</v>
      </c>
      <c r="FO170" s="33" t="e">
        <f t="shared" si="230"/>
        <v>#VALUE!</v>
      </c>
      <c r="FP170" s="33" t="e">
        <f t="shared" si="230"/>
        <v>#VALUE!</v>
      </c>
      <c r="FQ170" s="33" t="e">
        <f t="shared" si="230"/>
        <v>#VALUE!</v>
      </c>
      <c r="FR170" s="33" t="e">
        <f t="shared" si="230"/>
        <v>#VALUE!</v>
      </c>
      <c r="FS170" s="33" t="e">
        <f t="shared" si="230"/>
        <v>#VALUE!</v>
      </c>
      <c r="FT170" s="33" t="e">
        <f t="shared" si="230"/>
        <v>#VALUE!</v>
      </c>
      <c r="FU170" s="33" t="e">
        <f t="shared" si="230"/>
        <v>#VALUE!</v>
      </c>
      <c r="FV170" s="33" t="e">
        <f t="shared" si="230"/>
        <v>#VALUE!</v>
      </c>
      <c r="FW170" s="33" t="e">
        <f t="shared" si="230"/>
        <v>#VALUE!</v>
      </c>
      <c r="FX170" s="33" t="e">
        <f t="shared" si="230"/>
        <v>#VALUE!</v>
      </c>
      <c r="FY170" s="33" t="e">
        <f t="shared" si="230"/>
        <v>#VALUE!</v>
      </c>
      <c r="FZ170" s="33" t="e">
        <f t="shared" si="230"/>
        <v>#VALUE!</v>
      </c>
      <c r="GA170" s="33" t="e">
        <f t="shared" si="230"/>
        <v>#VALUE!</v>
      </c>
      <c r="GB170" s="33" t="e">
        <f t="shared" si="230"/>
        <v>#VALUE!</v>
      </c>
      <c r="GC170" s="33" t="e">
        <f t="shared" si="230"/>
        <v>#VALUE!</v>
      </c>
      <c r="GD170" s="33" t="e">
        <f t="shared" si="230"/>
        <v>#VALUE!</v>
      </c>
      <c r="GE170" s="33" t="e">
        <f t="shared" si="230"/>
        <v>#VALUE!</v>
      </c>
      <c r="GF170" s="33" t="e">
        <f t="shared" si="230"/>
        <v>#VALUE!</v>
      </c>
      <c r="GG170" s="33" t="e">
        <f t="shared" si="230"/>
        <v>#VALUE!</v>
      </c>
      <c r="GH170" s="33" t="e">
        <f t="shared" si="230"/>
        <v>#VALUE!</v>
      </c>
      <c r="GI170" s="33" t="e">
        <f t="shared" si="230"/>
        <v>#VALUE!</v>
      </c>
      <c r="GJ170" s="33" t="e">
        <f t="shared" si="230"/>
        <v>#VALUE!</v>
      </c>
      <c r="GK170" s="33" t="e">
        <f t="shared" si="230"/>
        <v>#VALUE!</v>
      </c>
      <c r="GL170" s="33" t="e">
        <f t="shared" si="230"/>
        <v>#VALUE!</v>
      </c>
      <c r="GM170" s="33" t="e">
        <f t="shared" si="230"/>
        <v>#VALUE!</v>
      </c>
      <c r="GN170" s="33" t="e">
        <f t="shared" si="230"/>
        <v>#VALUE!</v>
      </c>
      <c r="GO170" s="33" t="e">
        <f t="shared" si="230"/>
        <v>#VALUE!</v>
      </c>
      <c r="GP170" s="33" t="e">
        <f t="shared" si="230"/>
        <v>#VALUE!</v>
      </c>
      <c r="GQ170" s="33" t="e">
        <f t="shared" si="230"/>
        <v>#VALUE!</v>
      </c>
      <c r="GR170" s="33" t="e">
        <f t="shared" si="230"/>
        <v>#VALUE!</v>
      </c>
      <c r="GS170" s="33" t="e">
        <f t="shared" ref="GS170:JD170" si="231">GS167+GS163+GS171</f>
        <v>#VALUE!</v>
      </c>
      <c r="GT170" s="33" t="e">
        <f t="shared" si="231"/>
        <v>#VALUE!</v>
      </c>
      <c r="GU170" s="33" t="e">
        <f t="shared" si="231"/>
        <v>#VALUE!</v>
      </c>
      <c r="GV170" s="33" t="e">
        <f t="shared" si="231"/>
        <v>#VALUE!</v>
      </c>
      <c r="GW170" s="33" t="e">
        <f t="shared" si="231"/>
        <v>#VALUE!</v>
      </c>
      <c r="GX170" s="33" t="e">
        <f t="shared" si="231"/>
        <v>#VALUE!</v>
      </c>
      <c r="GY170" s="33" t="e">
        <f t="shared" si="231"/>
        <v>#VALUE!</v>
      </c>
      <c r="GZ170" s="33" t="e">
        <f t="shared" si="231"/>
        <v>#VALUE!</v>
      </c>
      <c r="HA170" s="33" t="e">
        <f t="shared" si="231"/>
        <v>#VALUE!</v>
      </c>
      <c r="HB170" s="33" t="e">
        <f t="shared" si="231"/>
        <v>#VALUE!</v>
      </c>
      <c r="HC170" s="33" t="e">
        <f t="shared" si="231"/>
        <v>#VALUE!</v>
      </c>
      <c r="HD170" s="33" t="e">
        <f t="shared" si="231"/>
        <v>#VALUE!</v>
      </c>
      <c r="HE170" s="33" t="e">
        <f t="shared" si="231"/>
        <v>#VALUE!</v>
      </c>
      <c r="HF170" s="33" t="e">
        <f t="shared" si="231"/>
        <v>#VALUE!</v>
      </c>
      <c r="HG170" s="33" t="e">
        <f t="shared" si="231"/>
        <v>#VALUE!</v>
      </c>
      <c r="HH170" s="33" t="e">
        <f t="shared" si="231"/>
        <v>#VALUE!</v>
      </c>
      <c r="HI170" s="33" t="e">
        <f t="shared" si="231"/>
        <v>#VALUE!</v>
      </c>
      <c r="HJ170" s="33" t="e">
        <f t="shared" si="231"/>
        <v>#VALUE!</v>
      </c>
      <c r="HK170" s="33" t="e">
        <f t="shared" si="231"/>
        <v>#VALUE!</v>
      </c>
      <c r="HL170" s="33" t="e">
        <f t="shared" si="231"/>
        <v>#VALUE!</v>
      </c>
      <c r="HM170" s="33" t="e">
        <f t="shared" si="231"/>
        <v>#VALUE!</v>
      </c>
      <c r="HN170" s="33" t="e">
        <f t="shared" si="231"/>
        <v>#VALUE!</v>
      </c>
      <c r="HO170" s="33" t="e">
        <f t="shared" si="231"/>
        <v>#VALUE!</v>
      </c>
      <c r="HP170" s="33" t="e">
        <f t="shared" si="231"/>
        <v>#VALUE!</v>
      </c>
      <c r="HQ170" s="33" t="e">
        <f t="shared" si="231"/>
        <v>#VALUE!</v>
      </c>
      <c r="HR170" s="33" t="e">
        <f t="shared" si="231"/>
        <v>#VALUE!</v>
      </c>
      <c r="HS170" s="33" t="e">
        <f t="shared" si="231"/>
        <v>#VALUE!</v>
      </c>
      <c r="HT170" s="33" t="e">
        <f t="shared" si="231"/>
        <v>#VALUE!</v>
      </c>
      <c r="HU170" s="33" t="e">
        <f t="shared" si="231"/>
        <v>#VALUE!</v>
      </c>
      <c r="HV170" s="33" t="e">
        <f t="shared" si="231"/>
        <v>#VALUE!</v>
      </c>
      <c r="HW170" s="33" t="e">
        <f t="shared" si="231"/>
        <v>#VALUE!</v>
      </c>
      <c r="HX170" s="33" t="e">
        <f t="shared" si="231"/>
        <v>#VALUE!</v>
      </c>
      <c r="HY170" s="33" t="e">
        <f t="shared" si="231"/>
        <v>#VALUE!</v>
      </c>
      <c r="HZ170" s="33" t="e">
        <f t="shared" si="231"/>
        <v>#VALUE!</v>
      </c>
      <c r="IA170" s="33" t="e">
        <f t="shared" si="231"/>
        <v>#VALUE!</v>
      </c>
      <c r="IB170" s="33" t="e">
        <f t="shared" si="231"/>
        <v>#VALUE!</v>
      </c>
      <c r="IC170" s="33" t="e">
        <f t="shared" si="231"/>
        <v>#VALUE!</v>
      </c>
      <c r="ID170" s="33" t="e">
        <f t="shared" si="231"/>
        <v>#VALUE!</v>
      </c>
      <c r="IE170" s="33" t="e">
        <f t="shared" si="231"/>
        <v>#VALUE!</v>
      </c>
      <c r="IF170" s="33" t="e">
        <f t="shared" si="231"/>
        <v>#VALUE!</v>
      </c>
      <c r="IG170" s="33" t="e">
        <f t="shared" si="231"/>
        <v>#VALUE!</v>
      </c>
      <c r="IH170" s="33" t="e">
        <f t="shared" si="231"/>
        <v>#VALUE!</v>
      </c>
      <c r="II170" s="33" t="e">
        <f t="shared" si="231"/>
        <v>#VALUE!</v>
      </c>
      <c r="IJ170" s="33" t="e">
        <f t="shared" si="231"/>
        <v>#VALUE!</v>
      </c>
      <c r="IK170" s="33" t="e">
        <f t="shared" si="231"/>
        <v>#VALUE!</v>
      </c>
      <c r="IL170" s="33" t="e">
        <f t="shared" si="231"/>
        <v>#VALUE!</v>
      </c>
      <c r="IM170" s="33" t="e">
        <f t="shared" si="231"/>
        <v>#VALUE!</v>
      </c>
      <c r="IN170" s="33" t="e">
        <f t="shared" si="231"/>
        <v>#VALUE!</v>
      </c>
      <c r="IO170" s="33" t="e">
        <f t="shared" si="231"/>
        <v>#VALUE!</v>
      </c>
      <c r="IP170" s="33" t="e">
        <f t="shared" si="231"/>
        <v>#VALUE!</v>
      </c>
      <c r="IQ170" s="33" t="e">
        <f t="shared" si="231"/>
        <v>#VALUE!</v>
      </c>
      <c r="IR170" s="33" t="e">
        <f t="shared" si="231"/>
        <v>#VALUE!</v>
      </c>
      <c r="IS170" s="33" t="e">
        <f t="shared" si="231"/>
        <v>#VALUE!</v>
      </c>
      <c r="IT170" s="33" t="e">
        <f t="shared" si="231"/>
        <v>#VALUE!</v>
      </c>
      <c r="IU170" s="33" t="e">
        <f t="shared" si="231"/>
        <v>#VALUE!</v>
      </c>
      <c r="IV170" s="33" t="e">
        <f t="shared" si="231"/>
        <v>#VALUE!</v>
      </c>
      <c r="IW170" s="33" t="e">
        <f t="shared" si="231"/>
        <v>#VALUE!</v>
      </c>
      <c r="IX170" s="33" t="e">
        <f t="shared" si="231"/>
        <v>#VALUE!</v>
      </c>
      <c r="IY170" s="33" t="e">
        <f t="shared" si="231"/>
        <v>#VALUE!</v>
      </c>
      <c r="IZ170" s="33" t="e">
        <f t="shared" si="231"/>
        <v>#VALUE!</v>
      </c>
      <c r="JA170" s="33" t="e">
        <f t="shared" si="231"/>
        <v>#VALUE!</v>
      </c>
      <c r="JB170" s="33" t="e">
        <f t="shared" si="231"/>
        <v>#VALUE!</v>
      </c>
      <c r="JC170" s="33" t="e">
        <f t="shared" si="231"/>
        <v>#VALUE!</v>
      </c>
      <c r="JD170" s="33" t="e">
        <f t="shared" si="231"/>
        <v>#VALUE!</v>
      </c>
      <c r="JE170" s="33" t="e">
        <f t="shared" ref="JE170:LP170" si="232">JE167+JE163+JE171</f>
        <v>#VALUE!</v>
      </c>
      <c r="JF170" s="33" t="e">
        <f t="shared" si="232"/>
        <v>#VALUE!</v>
      </c>
      <c r="JG170" s="33" t="e">
        <f t="shared" si="232"/>
        <v>#VALUE!</v>
      </c>
      <c r="JH170" s="33" t="e">
        <f t="shared" si="232"/>
        <v>#VALUE!</v>
      </c>
      <c r="JI170" s="33" t="e">
        <f t="shared" si="232"/>
        <v>#VALUE!</v>
      </c>
      <c r="JJ170" s="33" t="e">
        <f t="shared" si="232"/>
        <v>#VALUE!</v>
      </c>
      <c r="JK170" s="33" t="e">
        <f t="shared" si="232"/>
        <v>#VALUE!</v>
      </c>
      <c r="JL170" s="33" t="e">
        <f t="shared" si="232"/>
        <v>#VALUE!</v>
      </c>
      <c r="JM170" s="33" t="e">
        <f t="shared" si="232"/>
        <v>#VALUE!</v>
      </c>
      <c r="JN170" s="33" t="e">
        <f t="shared" si="232"/>
        <v>#VALUE!</v>
      </c>
      <c r="JO170" s="33" t="e">
        <f t="shared" si="232"/>
        <v>#VALUE!</v>
      </c>
      <c r="JP170" s="33" t="e">
        <f t="shared" si="232"/>
        <v>#VALUE!</v>
      </c>
      <c r="JQ170" s="33" t="e">
        <f t="shared" si="232"/>
        <v>#VALUE!</v>
      </c>
      <c r="JR170" s="33" t="e">
        <f t="shared" si="232"/>
        <v>#VALUE!</v>
      </c>
      <c r="JS170" s="33" t="e">
        <f t="shared" si="232"/>
        <v>#VALUE!</v>
      </c>
      <c r="JT170" s="33" t="e">
        <f t="shared" si="232"/>
        <v>#VALUE!</v>
      </c>
      <c r="JU170" s="33" t="e">
        <f t="shared" si="232"/>
        <v>#VALUE!</v>
      </c>
      <c r="JV170" s="33" t="e">
        <f t="shared" si="232"/>
        <v>#VALUE!</v>
      </c>
      <c r="JW170" s="33" t="e">
        <f t="shared" si="232"/>
        <v>#VALUE!</v>
      </c>
      <c r="JX170" s="33" t="e">
        <f t="shared" si="232"/>
        <v>#VALUE!</v>
      </c>
      <c r="JY170" s="33" t="e">
        <f t="shared" si="232"/>
        <v>#VALUE!</v>
      </c>
      <c r="JZ170" s="33" t="e">
        <f t="shared" si="232"/>
        <v>#VALUE!</v>
      </c>
      <c r="KA170" s="33" t="e">
        <f t="shared" si="232"/>
        <v>#VALUE!</v>
      </c>
      <c r="KB170" s="33" t="e">
        <f t="shared" si="232"/>
        <v>#VALUE!</v>
      </c>
      <c r="KC170" s="33" t="e">
        <f t="shared" si="232"/>
        <v>#VALUE!</v>
      </c>
      <c r="KD170" s="33" t="e">
        <f t="shared" si="232"/>
        <v>#VALUE!</v>
      </c>
      <c r="KE170" s="33" t="e">
        <f t="shared" si="232"/>
        <v>#VALUE!</v>
      </c>
      <c r="KF170" s="33" t="e">
        <f t="shared" si="232"/>
        <v>#VALUE!</v>
      </c>
      <c r="KG170" s="33" t="e">
        <f t="shared" si="232"/>
        <v>#VALUE!</v>
      </c>
      <c r="KH170" s="33" t="e">
        <f t="shared" si="232"/>
        <v>#VALUE!</v>
      </c>
      <c r="KI170" s="33" t="e">
        <f t="shared" si="232"/>
        <v>#VALUE!</v>
      </c>
      <c r="KJ170" s="33" t="e">
        <f t="shared" si="232"/>
        <v>#VALUE!</v>
      </c>
      <c r="KK170" s="33" t="e">
        <f t="shared" si="232"/>
        <v>#VALUE!</v>
      </c>
      <c r="KL170" s="33" t="e">
        <f t="shared" si="232"/>
        <v>#VALUE!</v>
      </c>
      <c r="KM170" s="33" t="e">
        <f t="shared" si="232"/>
        <v>#VALUE!</v>
      </c>
      <c r="KN170" s="33" t="e">
        <f t="shared" si="232"/>
        <v>#VALUE!</v>
      </c>
      <c r="KO170" s="33" t="e">
        <f t="shared" si="232"/>
        <v>#VALUE!</v>
      </c>
      <c r="KP170" s="33" t="e">
        <f t="shared" si="232"/>
        <v>#VALUE!</v>
      </c>
      <c r="KQ170" s="33" t="e">
        <f t="shared" si="232"/>
        <v>#VALUE!</v>
      </c>
      <c r="KR170" s="33" t="e">
        <f t="shared" si="232"/>
        <v>#VALUE!</v>
      </c>
      <c r="KS170" s="33" t="e">
        <f t="shared" si="232"/>
        <v>#VALUE!</v>
      </c>
      <c r="KT170" s="33" t="e">
        <f t="shared" si="232"/>
        <v>#VALUE!</v>
      </c>
      <c r="KU170" s="33" t="e">
        <f t="shared" si="232"/>
        <v>#VALUE!</v>
      </c>
      <c r="KV170" s="33" t="e">
        <f t="shared" si="232"/>
        <v>#VALUE!</v>
      </c>
      <c r="KW170" s="33" t="e">
        <f t="shared" si="232"/>
        <v>#VALUE!</v>
      </c>
      <c r="KX170" s="33" t="e">
        <f t="shared" si="232"/>
        <v>#VALUE!</v>
      </c>
      <c r="KY170" s="33" t="e">
        <f t="shared" si="232"/>
        <v>#VALUE!</v>
      </c>
      <c r="KZ170" s="33" t="e">
        <f t="shared" si="232"/>
        <v>#VALUE!</v>
      </c>
      <c r="LA170" s="33" t="e">
        <f t="shared" si="232"/>
        <v>#VALUE!</v>
      </c>
      <c r="LB170" s="33" t="e">
        <f t="shared" si="232"/>
        <v>#VALUE!</v>
      </c>
      <c r="LC170" s="33" t="e">
        <f t="shared" si="232"/>
        <v>#VALUE!</v>
      </c>
      <c r="LD170" s="33" t="e">
        <f t="shared" si="232"/>
        <v>#VALUE!</v>
      </c>
      <c r="LE170" s="33" t="e">
        <f t="shared" si="232"/>
        <v>#VALUE!</v>
      </c>
      <c r="LF170" s="33" t="e">
        <f t="shared" si="232"/>
        <v>#VALUE!</v>
      </c>
      <c r="LG170" s="33" t="e">
        <f t="shared" si="232"/>
        <v>#VALUE!</v>
      </c>
      <c r="LH170" s="33" t="e">
        <f t="shared" si="232"/>
        <v>#VALUE!</v>
      </c>
      <c r="LI170" s="33" t="e">
        <f t="shared" si="232"/>
        <v>#VALUE!</v>
      </c>
      <c r="LJ170" s="33" t="e">
        <f t="shared" si="232"/>
        <v>#VALUE!</v>
      </c>
      <c r="LK170" s="33" t="e">
        <f t="shared" si="232"/>
        <v>#VALUE!</v>
      </c>
      <c r="LL170" s="33" t="e">
        <f t="shared" si="232"/>
        <v>#VALUE!</v>
      </c>
      <c r="LM170" s="33" t="e">
        <f t="shared" si="232"/>
        <v>#VALUE!</v>
      </c>
      <c r="LN170" s="33" t="e">
        <f t="shared" si="232"/>
        <v>#VALUE!</v>
      </c>
      <c r="LO170" s="33" t="e">
        <f t="shared" si="232"/>
        <v>#VALUE!</v>
      </c>
      <c r="LP170" s="33" t="e">
        <f t="shared" si="232"/>
        <v>#VALUE!</v>
      </c>
      <c r="LQ170" s="33" t="e">
        <f t="shared" ref="LQ170:NI170" si="233">LQ167+LQ163+LQ171</f>
        <v>#VALUE!</v>
      </c>
      <c r="LR170" s="33" t="e">
        <f t="shared" si="233"/>
        <v>#VALUE!</v>
      </c>
      <c r="LS170" s="33" t="e">
        <f t="shared" si="233"/>
        <v>#VALUE!</v>
      </c>
      <c r="LT170" s="33" t="e">
        <f t="shared" si="233"/>
        <v>#VALUE!</v>
      </c>
      <c r="LU170" s="33" t="e">
        <f t="shared" si="233"/>
        <v>#VALUE!</v>
      </c>
      <c r="LV170" s="33" t="e">
        <f t="shared" si="233"/>
        <v>#VALUE!</v>
      </c>
      <c r="LW170" s="33" t="e">
        <f t="shared" si="233"/>
        <v>#VALUE!</v>
      </c>
      <c r="LX170" s="33" t="e">
        <f t="shared" si="233"/>
        <v>#VALUE!</v>
      </c>
      <c r="LY170" s="33" t="e">
        <f t="shared" si="233"/>
        <v>#VALUE!</v>
      </c>
      <c r="LZ170" s="33" t="e">
        <f t="shared" si="233"/>
        <v>#VALUE!</v>
      </c>
      <c r="MA170" s="33" t="e">
        <f t="shared" si="233"/>
        <v>#VALUE!</v>
      </c>
      <c r="MB170" s="33" t="e">
        <f t="shared" si="233"/>
        <v>#VALUE!</v>
      </c>
      <c r="MC170" s="33" t="e">
        <f t="shared" si="233"/>
        <v>#VALUE!</v>
      </c>
      <c r="MD170" s="33" t="e">
        <f t="shared" si="233"/>
        <v>#VALUE!</v>
      </c>
      <c r="ME170" s="33" t="e">
        <f t="shared" si="233"/>
        <v>#VALUE!</v>
      </c>
      <c r="MF170" s="33" t="e">
        <f t="shared" si="233"/>
        <v>#VALUE!</v>
      </c>
      <c r="MG170" s="33" t="e">
        <f t="shared" si="233"/>
        <v>#VALUE!</v>
      </c>
      <c r="MH170" s="33" t="e">
        <f t="shared" si="233"/>
        <v>#VALUE!</v>
      </c>
      <c r="MI170" s="33" t="e">
        <f t="shared" si="233"/>
        <v>#VALUE!</v>
      </c>
      <c r="MJ170" s="33" t="e">
        <f t="shared" si="233"/>
        <v>#VALUE!</v>
      </c>
      <c r="MK170" s="33" t="e">
        <f t="shared" si="233"/>
        <v>#VALUE!</v>
      </c>
      <c r="ML170" s="33" t="e">
        <f t="shared" si="233"/>
        <v>#VALUE!</v>
      </c>
      <c r="MM170" s="33" t="e">
        <f t="shared" si="233"/>
        <v>#VALUE!</v>
      </c>
      <c r="MN170" s="33" t="e">
        <f t="shared" si="233"/>
        <v>#VALUE!</v>
      </c>
      <c r="MO170" s="33" t="e">
        <f t="shared" si="233"/>
        <v>#VALUE!</v>
      </c>
      <c r="MP170" s="33" t="e">
        <f t="shared" si="233"/>
        <v>#VALUE!</v>
      </c>
      <c r="MQ170" s="33" t="e">
        <f t="shared" si="233"/>
        <v>#VALUE!</v>
      </c>
      <c r="MR170" s="33" t="e">
        <f t="shared" si="233"/>
        <v>#VALUE!</v>
      </c>
      <c r="MS170" s="33" t="e">
        <f t="shared" si="233"/>
        <v>#VALUE!</v>
      </c>
      <c r="MT170" s="33" t="e">
        <f t="shared" si="233"/>
        <v>#VALUE!</v>
      </c>
      <c r="MU170" s="33" t="e">
        <f t="shared" si="233"/>
        <v>#VALUE!</v>
      </c>
      <c r="MV170" s="33" t="e">
        <f t="shared" si="233"/>
        <v>#VALUE!</v>
      </c>
      <c r="MW170" s="33" t="e">
        <f t="shared" si="233"/>
        <v>#VALUE!</v>
      </c>
      <c r="MX170" s="33" t="e">
        <f t="shared" si="233"/>
        <v>#VALUE!</v>
      </c>
      <c r="MY170" s="33" t="e">
        <f t="shared" si="233"/>
        <v>#VALUE!</v>
      </c>
      <c r="MZ170" s="33" t="e">
        <f t="shared" si="233"/>
        <v>#VALUE!</v>
      </c>
      <c r="NA170" s="33" t="e">
        <f t="shared" si="233"/>
        <v>#VALUE!</v>
      </c>
      <c r="NB170" s="33" t="e">
        <f t="shared" si="233"/>
        <v>#VALUE!</v>
      </c>
      <c r="NC170" s="33" t="e">
        <f t="shared" si="233"/>
        <v>#VALUE!</v>
      </c>
      <c r="ND170" s="33" t="e">
        <f t="shared" si="233"/>
        <v>#VALUE!</v>
      </c>
      <c r="NE170" s="33" t="e">
        <f t="shared" si="233"/>
        <v>#VALUE!</v>
      </c>
      <c r="NF170" s="33" t="e">
        <f t="shared" si="233"/>
        <v>#VALUE!</v>
      </c>
      <c r="NG170" s="33" t="e">
        <f t="shared" si="233"/>
        <v>#VALUE!</v>
      </c>
      <c r="NH170" s="33" t="e">
        <f t="shared" si="233"/>
        <v>#VALUE!</v>
      </c>
      <c r="NI170" s="33" t="e">
        <f t="shared" si="233"/>
        <v>#VALUE!</v>
      </c>
    </row>
    <row r="171" spans="1:373" s="34" customFormat="1" ht="15" customHeight="1" outlineLevel="1" x14ac:dyDescent="0.2">
      <c r="A171" s="1047" t="s">
        <v>35</v>
      </c>
      <c r="B171" s="43" t="s">
        <v>36</v>
      </c>
      <c r="C171" s="1050" t="s">
        <v>34</v>
      </c>
      <c r="D171" s="48" t="s">
        <v>32</v>
      </c>
      <c r="E171" s="57" t="s">
        <v>235</v>
      </c>
      <c r="F171" s="58"/>
      <c r="G171" s="84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  <c r="CD171" s="33"/>
      <c r="CE171" s="33"/>
      <c r="CF171" s="33"/>
      <c r="CG171" s="33"/>
      <c r="CH171" s="33"/>
      <c r="CI171" s="33"/>
      <c r="CJ171" s="33"/>
      <c r="CK171" s="33"/>
      <c r="CL171" s="33"/>
      <c r="CM171" s="33"/>
      <c r="CN171" s="33"/>
      <c r="CO171" s="33"/>
      <c r="CP171" s="33"/>
      <c r="CQ171" s="33"/>
      <c r="CR171" s="33"/>
      <c r="CS171" s="33"/>
      <c r="CT171" s="33"/>
      <c r="CU171" s="33"/>
      <c r="CV171" s="33"/>
      <c r="CW171" s="33"/>
      <c r="CX171" s="33"/>
      <c r="CY171" s="33"/>
      <c r="CZ171" s="33"/>
      <c r="DA171" s="33"/>
      <c r="DB171" s="33"/>
      <c r="DC171" s="33"/>
      <c r="DD171" s="33"/>
      <c r="DE171" s="33"/>
      <c r="DF171" s="33"/>
      <c r="DG171" s="33"/>
      <c r="DH171" s="33"/>
      <c r="DI171" s="33"/>
      <c r="DJ171" s="33"/>
      <c r="DK171" s="33"/>
      <c r="DL171" s="33"/>
      <c r="DM171" s="33"/>
      <c r="DN171" s="33"/>
      <c r="DO171" s="33"/>
      <c r="DP171" s="33"/>
      <c r="DQ171" s="33"/>
      <c r="DR171" s="33"/>
      <c r="DS171" s="33"/>
      <c r="DT171" s="33"/>
      <c r="DU171" s="33"/>
      <c r="DV171" s="33"/>
      <c r="DW171" s="33"/>
      <c r="DX171" s="33"/>
      <c r="DY171" s="33"/>
      <c r="DZ171" s="33"/>
      <c r="EA171" s="33"/>
      <c r="EB171" s="33"/>
      <c r="EC171" s="33"/>
      <c r="ED171" s="33"/>
      <c r="EE171" s="33"/>
      <c r="EF171" s="33"/>
      <c r="EG171" s="33"/>
      <c r="EH171" s="33"/>
      <c r="EI171" s="33"/>
      <c r="EJ171" s="33"/>
      <c r="EK171" s="33"/>
      <c r="EL171" s="33"/>
      <c r="EM171" s="33"/>
      <c r="EN171" s="33"/>
      <c r="EO171" s="33"/>
      <c r="EP171" s="33"/>
      <c r="EQ171" s="33"/>
      <c r="ER171" s="33"/>
      <c r="ES171" s="33"/>
      <c r="ET171" s="33"/>
      <c r="EU171" s="33"/>
      <c r="EV171" s="33"/>
      <c r="EW171" s="33"/>
      <c r="EX171" s="33"/>
      <c r="EY171" s="33"/>
      <c r="EZ171" s="33"/>
      <c r="FA171" s="33"/>
      <c r="FB171" s="33"/>
      <c r="FC171" s="33"/>
      <c r="FD171" s="33"/>
      <c r="FE171" s="33"/>
      <c r="FF171" s="33"/>
      <c r="FG171" s="33"/>
      <c r="FH171" s="33"/>
      <c r="FI171" s="33"/>
      <c r="FJ171" s="33"/>
      <c r="FK171" s="33"/>
      <c r="FL171" s="33"/>
      <c r="FM171" s="33"/>
      <c r="FN171" s="33"/>
      <c r="FO171" s="33"/>
      <c r="FP171" s="33"/>
      <c r="FQ171" s="33"/>
      <c r="FR171" s="33"/>
      <c r="FS171" s="33"/>
      <c r="FT171" s="33"/>
      <c r="FU171" s="33"/>
      <c r="FV171" s="33"/>
      <c r="FW171" s="33"/>
      <c r="FX171" s="33"/>
      <c r="FY171" s="33"/>
      <c r="FZ171" s="33"/>
      <c r="GA171" s="33"/>
      <c r="GB171" s="33"/>
      <c r="GC171" s="33"/>
      <c r="GD171" s="33"/>
      <c r="GE171" s="33"/>
      <c r="GF171" s="33"/>
      <c r="GG171" s="33"/>
      <c r="GH171" s="33"/>
      <c r="GI171" s="33"/>
      <c r="GJ171" s="33"/>
      <c r="GK171" s="33"/>
      <c r="GL171" s="33"/>
      <c r="GM171" s="33"/>
      <c r="GN171" s="33"/>
      <c r="GO171" s="33"/>
      <c r="GP171" s="33"/>
      <c r="GQ171" s="33"/>
      <c r="GR171" s="33"/>
      <c r="GS171" s="33"/>
      <c r="GT171" s="33"/>
      <c r="GU171" s="33"/>
      <c r="GV171" s="33"/>
      <c r="GW171" s="33"/>
      <c r="GX171" s="33"/>
      <c r="GY171" s="33"/>
      <c r="GZ171" s="33"/>
      <c r="HA171" s="33"/>
      <c r="HB171" s="33"/>
      <c r="HC171" s="33"/>
      <c r="HD171" s="33"/>
      <c r="HE171" s="33"/>
      <c r="HF171" s="33"/>
      <c r="HG171" s="33"/>
      <c r="HH171" s="33"/>
      <c r="HI171" s="33"/>
      <c r="HJ171" s="33"/>
      <c r="HK171" s="33"/>
      <c r="HL171" s="33"/>
      <c r="HM171" s="33"/>
      <c r="HN171" s="33"/>
      <c r="HO171" s="33"/>
      <c r="HP171" s="33"/>
      <c r="HQ171" s="33"/>
      <c r="HR171" s="33"/>
      <c r="HS171" s="33"/>
      <c r="HT171" s="33"/>
      <c r="HU171" s="33"/>
      <c r="HV171" s="33"/>
      <c r="HW171" s="33"/>
      <c r="HX171" s="33"/>
      <c r="HY171" s="33"/>
      <c r="HZ171" s="33"/>
      <c r="IA171" s="33"/>
      <c r="IB171" s="33"/>
      <c r="IC171" s="33"/>
      <c r="ID171" s="33"/>
      <c r="IE171" s="33"/>
      <c r="IF171" s="33"/>
      <c r="IG171" s="33"/>
      <c r="IH171" s="33"/>
      <c r="II171" s="33"/>
      <c r="IJ171" s="33"/>
      <c r="IK171" s="33"/>
      <c r="IL171" s="33"/>
      <c r="IM171" s="33"/>
      <c r="IN171" s="33"/>
      <c r="IO171" s="33"/>
      <c r="IP171" s="33"/>
      <c r="IQ171" s="33"/>
      <c r="IR171" s="33"/>
      <c r="IS171" s="33"/>
      <c r="IT171" s="33"/>
      <c r="IU171" s="33"/>
      <c r="IV171" s="33"/>
      <c r="IW171" s="33"/>
      <c r="IX171" s="33"/>
      <c r="IY171" s="33"/>
      <c r="IZ171" s="33"/>
      <c r="JA171" s="33"/>
      <c r="JB171" s="33"/>
      <c r="JC171" s="33"/>
      <c r="JD171" s="33"/>
      <c r="JE171" s="33"/>
      <c r="JF171" s="33"/>
      <c r="JG171" s="33"/>
      <c r="JH171" s="33"/>
      <c r="JI171" s="33"/>
      <c r="JJ171" s="33"/>
      <c r="JK171" s="33"/>
      <c r="JL171" s="33"/>
      <c r="JM171" s="33"/>
      <c r="JN171" s="33"/>
      <c r="JO171" s="33"/>
      <c r="JP171" s="33"/>
      <c r="JQ171" s="33"/>
      <c r="JR171" s="33"/>
      <c r="JS171" s="33"/>
      <c r="JT171" s="33"/>
      <c r="JU171" s="33"/>
      <c r="JV171" s="33"/>
      <c r="JW171" s="33"/>
      <c r="JX171" s="33"/>
      <c r="JY171" s="33"/>
      <c r="JZ171" s="33"/>
      <c r="KA171" s="33"/>
      <c r="KB171" s="33"/>
      <c r="KC171" s="33"/>
      <c r="KD171" s="33"/>
      <c r="KE171" s="33"/>
      <c r="KF171" s="33"/>
      <c r="KG171" s="33"/>
      <c r="KH171" s="33"/>
      <c r="KI171" s="33"/>
      <c r="KJ171" s="33"/>
      <c r="KK171" s="33"/>
      <c r="KL171" s="33"/>
      <c r="KM171" s="33"/>
      <c r="KN171" s="33"/>
      <c r="KO171" s="33"/>
      <c r="KP171" s="33"/>
      <c r="KQ171" s="33"/>
      <c r="KR171" s="33"/>
      <c r="KS171" s="33"/>
      <c r="KT171" s="33"/>
      <c r="KU171" s="33"/>
      <c r="KV171" s="33"/>
      <c r="KW171" s="33"/>
      <c r="KX171" s="33"/>
      <c r="KY171" s="33"/>
      <c r="KZ171" s="33"/>
      <c r="LA171" s="33"/>
      <c r="LB171" s="33"/>
      <c r="LC171" s="33"/>
      <c r="LD171" s="33"/>
      <c r="LE171" s="33"/>
      <c r="LF171" s="33"/>
      <c r="LG171" s="33"/>
      <c r="LH171" s="33"/>
      <c r="LI171" s="33"/>
      <c r="LJ171" s="33"/>
      <c r="LK171" s="33"/>
      <c r="LL171" s="33"/>
      <c r="LM171" s="33"/>
      <c r="LN171" s="33"/>
      <c r="LO171" s="33"/>
      <c r="LP171" s="33"/>
      <c r="LQ171" s="33"/>
      <c r="LR171" s="33"/>
      <c r="LS171" s="33"/>
      <c r="LT171" s="33"/>
      <c r="LU171" s="33"/>
      <c r="LV171" s="33"/>
      <c r="LW171" s="33"/>
      <c r="LX171" s="33"/>
      <c r="LY171" s="33"/>
      <c r="LZ171" s="33"/>
      <c r="MA171" s="33"/>
      <c r="MB171" s="33"/>
      <c r="MC171" s="33"/>
      <c r="MD171" s="33"/>
      <c r="ME171" s="33"/>
      <c r="MF171" s="33"/>
      <c r="MG171" s="33"/>
      <c r="MH171" s="33"/>
      <c r="MI171" s="33"/>
      <c r="MJ171" s="33"/>
      <c r="MK171" s="33"/>
      <c r="ML171" s="33"/>
      <c r="MM171" s="33"/>
      <c r="MN171" s="33"/>
      <c r="MO171" s="33"/>
      <c r="MP171" s="33"/>
      <c r="MQ171" s="33"/>
      <c r="MR171" s="33"/>
      <c r="MS171" s="33"/>
      <c r="MT171" s="33"/>
      <c r="MU171" s="33"/>
      <c r="MV171" s="33"/>
      <c r="MW171" s="33"/>
      <c r="MX171" s="33"/>
      <c r="MY171" s="33"/>
      <c r="MZ171" s="33"/>
      <c r="NA171" s="33"/>
      <c r="NB171" s="33"/>
      <c r="NC171" s="33"/>
      <c r="ND171" s="33"/>
      <c r="NE171" s="33"/>
      <c r="NF171" s="33"/>
      <c r="NG171" s="33"/>
      <c r="NH171" s="33"/>
      <c r="NI171" s="33"/>
    </row>
    <row r="172" spans="1:373" s="34" customFormat="1" ht="14.4" outlineLevel="1" x14ac:dyDescent="0.2">
      <c r="A172" s="1048"/>
      <c r="B172" s="18">
        <v>20994</v>
      </c>
      <c r="C172" s="1051"/>
      <c r="D172" s="49">
        <v>1033</v>
      </c>
      <c r="E172" s="27" t="s">
        <v>30</v>
      </c>
      <c r="F172" s="25"/>
      <c r="G172" s="84">
        <v>21.328129709780267</v>
      </c>
      <c r="H172" s="33" t="e">
        <f>H170/(IFERROR(VLOOKUP($B162,#REF!,4,FALSE),"")/30)</f>
        <v>#VALUE!</v>
      </c>
      <c r="I172" s="33" t="e">
        <f>I170/(IFERROR(VLOOKUP($B162,#REF!,4,FALSE),"")/30)</f>
        <v>#VALUE!</v>
      </c>
      <c r="J172" s="33" t="e">
        <f>J170/(IFERROR(VLOOKUP($B162,#REF!,4,FALSE),"")/30)</f>
        <v>#VALUE!</v>
      </c>
      <c r="K172" s="33" t="e">
        <f>K170/(IFERROR(VLOOKUP($B162,#REF!,4,FALSE),"")/30)</f>
        <v>#VALUE!</v>
      </c>
      <c r="L172" s="33" t="e">
        <f>L170/(IFERROR(VLOOKUP($B162,#REF!,4,FALSE),"")/30)</f>
        <v>#VALUE!</v>
      </c>
      <c r="M172" s="33" t="e">
        <f>M170/(IFERROR(VLOOKUP($B162,#REF!,4,FALSE),"")/30)</f>
        <v>#VALUE!</v>
      </c>
      <c r="N172" s="33" t="e">
        <f>N170/(IFERROR(VLOOKUP($B162,#REF!,4,FALSE),"")/30)</f>
        <v>#VALUE!</v>
      </c>
      <c r="O172" s="33" t="e">
        <f>O170/(IFERROR(VLOOKUP($B162,#REF!,4,FALSE),"")/30)</f>
        <v>#VALUE!</v>
      </c>
      <c r="P172" s="33" t="e">
        <f>P170/(IFERROR(VLOOKUP($B162,#REF!,4,FALSE),"")/30)</f>
        <v>#VALUE!</v>
      </c>
      <c r="Q172" s="33" t="e">
        <f>Q170/(IFERROR(VLOOKUP($B162,#REF!,4,FALSE),"")/30)</f>
        <v>#VALUE!</v>
      </c>
      <c r="R172" s="33" t="e">
        <f>R170/(IFERROR(VLOOKUP($B162,#REF!,4,FALSE),"")/30)</f>
        <v>#VALUE!</v>
      </c>
      <c r="S172" s="33" t="e">
        <f>S170/(IFERROR(VLOOKUP($B162,#REF!,4,FALSE),"")/30)</f>
        <v>#VALUE!</v>
      </c>
      <c r="T172" s="33" t="e">
        <f>T170/(IFERROR(VLOOKUP($B162,#REF!,4,FALSE),"")/30)</f>
        <v>#VALUE!</v>
      </c>
      <c r="U172" s="33" t="e">
        <f>U170/(IFERROR(VLOOKUP($B162,#REF!,4,FALSE),"")/30)</f>
        <v>#VALUE!</v>
      </c>
      <c r="V172" s="33" t="e">
        <f>V170/(IFERROR(VLOOKUP($B162,#REF!,4,FALSE),"")/30)</f>
        <v>#VALUE!</v>
      </c>
      <c r="W172" s="33" t="e">
        <f>W170/(IFERROR(VLOOKUP($B162,#REF!,4,FALSE),"")/30)</f>
        <v>#VALUE!</v>
      </c>
      <c r="X172" s="33" t="e">
        <f>X170/(IFERROR(VLOOKUP($B162,#REF!,4,FALSE),"")/30)</f>
        <v>#VALUE!</v>
      </c>
      <c r="Y172" s="33" t="e">
        <f>Y170/(IFERROR(VLOOKUP($B162,#REF!,4,FALSE),"")/30)</f>
        <v>#VALUE!</v>
      </c>
      <c r="Z172" s="33" t="e">
        <f>Z170/(IFERROR(VLOOKUP($B162,#REF!,4,FALSE),"")/30)</f>
        <v>#VALUE!</v>
      </c>
      <c r="AA172" s="33" t="e">
        <f>AA170/(IFERROR(VLOOKUP($B162,#REF!,4,FALSE),"")/30)</f>
        <v>#VALUE!</v>
      </c>
      <c r="AB172" s="33" t="e">
        <f>AB170/(IFERROR(VLOOKUP($B162,#REF!,4,FALSE),"")/30)</f>
        <v>#VALUE!</v>
      </c>
      <c r="AC172" s="33" t="e">
        <f>AC170/(IFERROR(VLOOKUP($B162,#REF!,4,FALSE),"")/30)</f>
        <v>#VALUE!</v>
      </c>
      <c r="AD172" s="33" t="e">
        <f>AD170/(IFERROR(VLOOKUP($B162,#REF!,4,FALSE),"")/30)</f>
        <v>#VALUE!</v>
      </c>
      <c r="AE172" s="33" t="e">
        <f>AE170/(IFERROR(VLOOKUP($B162,#REF!,4,FALSE),"")/30)</f>
        <v>#VALUE!</v>
      </c>
      <c r="AF172" s="33" t="e">
        <f>AF170/(IFERROR(VLOOKUP($B162,#REF!,4,FALSE),"")/30)</f>
        <v>#VALUE!</v>
      </c>
      <c r="AG172" s="33" t="e">
        <f>AG170/(IFERROR(VLOOKUP($B162,#REF!,4,FALSE),"")/30)</f>
        <v>#VALUE!</v>
      </c>
      <c r="AH172" s="33" t="e">
        <f>AH170/(IFERROR(VLOOKUP($B162,#REF!,4,FALSE),"")/30)</f>
        <v>#VALUE!</v>
      </c>
      <c r="AI172" s="33" t="e">
        <f>AI170/(IFERROR(VLOOKUP($B162,#REF!,4,FALSE),"")/30)</f>
        <v>#VALUE!</v>
      </c>
      <c r="AJ172" s="33" t="e">
        <f>AJ170/(IFERROR(VLOOKUP($B162,#REF!,4,FALSE),"")/30)</f>
        <v>#VALUE!</v>
      </c>
      <c r="AK172" s="33" t="e">
        <f>AK170/(IFERROR(VLOOKUP($B162,#REF!,4,FALSE),"")/30)</f>
        <v>#VALUE!</v>
      </c>
      <c r="AL172" s="33" t="e">
        <f>AL170/(IFERROR(VLOOKUP($B162,#REF!,4,FALSE),"")/30)</f>
        <v>#VALUE!</v>
      </c>
      <c r="AM172" s="33" t="e">
        <f>AM170/(IFERROR(VLOOKUP($B162,#REF!,5,FALSE),"")/30)</f>
        <v>#VALUE!</v>
      </c>
      <c r="AN172" s="33" t="e">
        <f>AN170/(IFERROR(VLOOKUP($B162,#REF!,5,FALSE),"")/30)</f>
        <v>#VALUE!</v>
      </c>
      <c r="AO172" s="33" t="e">
        <f>AO170/(IFERROR(VLOOKUP($B162,#REF!,5,FALSE),"")/30)</f>
        <v>#VALUE!</v>
      </c>
      <c r="AP172" s="33" t="e">
        <f>AP170/(IFERROR(VLOOKUP($B162,#REF!,5,FALSE),"")/30)</f>
        <v>#VALUE!</v>
      </c>
      <c r="AQ172" s="33" t="e">
        <f>AQ170/(IFERROR(VLOOKUP($B162,#REF!,5,FALSE),"")/30)</f>
        <v>#VALUE!</v>
      </c>
      <c r="AR172" s="33" t="e">
        <f>AR170/(IFERROR(VLOOKUP($B162,#REF!,5,FALSE),"")/30)</f>
        <v>#VALUE!</v>
      </c>
      <c r="AS172" s="33" t="e">
        <f>AS170/(IFERROR(VLOOKUP($B162,#REF!,5,FALSE),"")/30)</f>
        <v>#VALUE!</v>
      </c>
      <c r="AT172" s="33" t="e">
        <f>AT170/(IFERROR(VLOOKUP($B162,#REF!,5,FALSE),"")/30)</f>
        <v>#VALUE!</v>
      </c>
      <c r="AU172" s="33" t="e">
        <f>AU170/(IFERROR(VLOOKUP($B162,#REF!,5,FALSE),"")/30)</f>
        <v>#VALUE!</v>
      </c>
      <c r="AV172" s="33" t="e">
        <f>AV170/(IFERROR(VLOOKUP($B162,#REF!,5,FALSE),"")/30)</f>
        <v>#VALUE!</v>
      </c>
      <c r="AW172" s="33" t="e">
        <f>AW170/(IFERROR(VLOOKUP($B162,#REF!,5,FALSE),"")/30)</f>
        <v>#VALUE!</v>
      </c>
      <c r="AX172" s="33" t="e">
        <f>AX170/(IFERROR(VLOOKUP($B162,#REF!,5,FALSE),"")/30)</f>
        <v>#VALUE!</v>
      </c>
      <c r="AY172" s="33" t="e">
        <f>AY170/(IFERROR(VLOOKUP($B162,#REF!,5,FALSE),"")/30)</f>
        <v>#VALUE!</v>
      </c>
      <c r="AZ172" s="33" t="e">
        <f>AZ170/(IFERROR(VLOOKUP($B162,#REF!,5,FALSE),"")/30)</f>
        <v>#VALUE!</v>
      </c>
      <c r="BA172" s="33" t="e">
        <f>BA170/(IFERROR(VLOOKUP($B162,#REF!,5,FALSE),"")/30)</f>
        <v>#VALUE!</v>
      </c>
      <c r="BB172" s="33" t="e">
        <f>BB170/(IFERROR(VLOOKUP($B162,#REF!,5,FALSE),"")/30)</f>
        <v>#VALUE!</v>
      </c>
      <c r="BC172" s="33" t="e">
        <f>BC170/(IFERROR(VLOOKUP($B162,#REF!,5,FALSE),"")/30)</f>
        <v>#VALUE!</v>
      </c>
      <c r="BD172" s="33" t="e">
        <f>BD170/(IFERROR(VLOOKUP($B162,#REF!,5,FALSE),"")/30)</f>
        <v>#VALUE!</v>
      </c>
      <c r="BE172" s="33" t="e">
        <f>BE170/(IFERROR(VLOOKUP($B162,#REF!,5,FALSE),"")/30)</f>
        <v>#VALUE!</v>
      </c>
      <c r="BF172" s="33" t="e">
        <f>BF170/(IFERROR(VLOOKUP($B162,#REF!,5,FALSE),"")/30)</f>
        <v>#VALUE!</v>
      </c>
      <c r="BG172" s="33" t="e">
        <f>BG170/(IFERROR(VLOOKUP($B162,#REF!,5,FALSE),"")/30)</f>
        <v>#VALUE!</v>
      </c>
      <c r="BH172" s="33" t="e">
        <f>BH170/(IFERROR(VLOOKUP($B162,#REF!,5,FALSE),"")/30)</f>
        <v>#VALUE!</v>
      </c>
      <c r="BI172" s="33" t="e">
        <f>BI170/(IFERROR(VLOOKUP($B162,#REF!,5,FALSE),"")/30)</f>
        <v>#VALUE!</v>
      </c>
      <c r="BJ172" s="33" t="e">
        <f>BJ170/(IFERROR(VLOOKUP($B162,#REF!,5,FALSE),"")/30)</f>
        <v>#VALUE!</v>
      </c>
      <c r="BK172" s="33" t="e">
        <f>BK170/(IFERROR(VLOOKUP($B162,#REF!,5,FALSE),"")/30)</f>
        <v>#VALUE!</v>
      </c>
      <c r="BL172" s="33" t="e">
        <f>BL170/(IFERROR(VLOOKUP($B162,#REF!,5,FALSE),"")/30)</f>
        <v>#VALUE!</v>
      </c>
      <c r="BM172" s="33" t="e">
        <f>BM170/(IFERROR(VLOOKUP($B162,#REF!,5,FALSE),"")/30)</f>
        <v>#VALUE!</v>
      </c>
      <c r="BN172" s="33" t="e">
        <f>BN170/(IFERROR(VLOOKUP($B162,#REF!,5,FALSE),"")/30)</f>
        <v>#VALUE!</v>
      </c>
      <c r="BO172" s="33" t="e">
        <f>BO170/(IFERROR(VLOOKUP($B162,#REF!,5,FALSE),"")/30)</f>
        <v>#VALUE!</v>
      </c>
      <c r="BP172" s="33" t="e">
        <f>BP170/(IFERROR(VLOOKUP($B162,#REF!,6,FALSE),"")/30)</f>
        <v>#VALUE!</v>
      </c>
      <c r="BQ172" s="33" t="e">
        <f>BQ170/(IFERROR(VLOOKUP($B162,#REF!,6,FALSE),"")/30)</f>
        <v>#VALUE!</v>
      </c>
      <c r="BR172" s="33" t="e">
        <f>BR170/(IFERROR(VLOOKUP($B162,#REF!,6,FALSE),"")/30)</f>
        <v>#VALUE!</v>
      </c>
      <c r="BS172" s="33" t="e">
        <f>BS170/(IFERROR(VLOOKUP($B162,#REF!,6,FALSE),"")/30)</f>
        <v>#VALUE!</v>
      </c>
      <c r="BT172" s="33" t="e">
        <f>BT170/(IFERROR(VLOOKUP($B162,#REF!,6,FALSE),"")/30)</f>
        <v>#VALUE!</v>
      </c>
      <c r="BU172" s="33" t="e">
        <f>BU170/(IFERROR(VLOOKUP($B162,#REF!,6,FALSE),"")/30)</f>
        <v>#VALUE!</v>
      </c>
      <c r="BV172" s="33" t="e">
        <f>BV170/(IFERROR(VLOOKUP($B162,#REF!,6,FALSE),"")/30)</f>
        <v>#VALUE!</v>
      </c>
      <c r="BW172" s="33" t="e">
        <f>BW170/(IFERROR(VLOOKUP($B162,#REF!,6,FALSE),"")/30)</f>
        <v>#VALUE!</v>
      </c>
      <c r="BX172" s="33" t="e">
        <f>BX170/(IFERROR(VLOOKUP($B162,#REF!,6,FALSE),"")/30)</f>
        <v>#VALUE!</v>
      </c>
      <c r="BY172" s="33" t="e">
        <f>BY170/(IFERROR(VLOOKUP($B162,#REF!,6,FALSE),"")/30)</f>
        <v>#VALUE!</v>
      </c>
      <c r="BZ172" s="33" t="e">
        <f>BZ170/(IFERROR(VLOOKUP($B162,#REF!,6,FALSE),"")/30)</f>
        <v>#VALUE!</v>
      </c>
      <c r="CA172" s="33" t="e">
        <f>CA170/(IFERROR(VLOOKUP($B162,#REF!,6,FALSE),"")/30)</f>
        <v>#VALUE!</v>
      </c>
      <c r="CB172" s="33" t="e">
        <f>CB170/(IFERROR(VLOOKUP($B162,#REF!,6,FALSE),"")/30)</f>
        <v>#VALUE!</v>
      </c>
      <c r="CC172" s="33" t="e">
        <f>CC170/(IFERROR(VLOOKUP($B162,#REF!,6,FALSE),"")/30)</f>
        <v>#VALUE!</v>
      </c>
      <c r="CD172" s="33" t="e">
        <f>CD170/(IFERROR(VLOOKUP($B162,#REF!,6,FALSE),"")/30)</f>
        <v>#VALUE!</v>
      </c>
      <c r="CE172" s="33" t="e">
        <f>CE170/(IFERROR(VLOOKUP($B162,#REF!,6,FALSE),"")/30)</f>
        <v>#VALUE!</v>
      </c>
      <c r="CF172" s="33" t="e">
        <f>CF170/(IFERROR(VLOOKUP($B162,#REF!,6,FALSE),"")/30)</f>
        <v>#VALUE!</v>
      </c>
      <c r="CG172" s="33" t="e">
        <f>CG170/(IFERROR(VLOOKUP($B162,#REF!,6,FALSE),"")/30)</f>
        <v>#VALUE!</v>
      </c>
      <c r="CH172" s="33" t="e">
        <f>CH170/(IFERROR(VLOOKUP($B162,#REF!,6,FALSE),"")/30)</f>
        <v>#VALUE!</v>
      </c>
      <c r="CI172" s="33" t="e">
        <f>CI170/(IFERROR(VLOOKUP($B162,#REF!,6,FALSE),"")/30)</f>
        <v>#VALUE!</v>
      </c>
      <c r="CJ172" s="33" t="e">
        <f>CJ170/(IFERROR(VLOOKUP($B162,#REF!,6,FALSE),"")/30)</f>
        <v>#VALUE!</v>
      </c>
      <c r="CK172" s="33" t="e">
        <f>CK170/(IFERROR(VLOOKUP($B162,#REF!,6,FALSE),"")/30)</f>
        <v>#VALUE!</v>
      </c>
      <c r="CL172" s="33" t="e">
        <f>CL170/(IFERROR(VLOOKUP($B162,#REF!,6,FALSE),"")/30)</f>
        <v>#VALUE!</v>
      </c>
      <c r="CM172" s="33" t="e">
        <f>CM170/(IFERROR(VLOOKUP($B162,#REF!,6,FALSE),"")/30)</f>
        <v>#VALUE!</v>
      </c>
      <c r="CN172" s="33" t="e">
        <f>CN170/(IFERROR(VLOOKUP($B162,#REF!,6,FALSE),"")/30)</f>
        <v>#VALUE!</v>
      </c>
      <c r="CO172" s="33" t="e">
        <f>CO170/(IFERROR(VLOOKUP($B162,#REF!,6,FALSE),"")/30)</f>
        <v>#VALUE!</v>
      </c>
      <c r="CP172" s="33" t="e">
        <f>CP170/(IFERROR(VLOOKUP($B162,#REF!,6,FALSE),"")/30)</f>
        <v>#VALUE!</v>
      </c>
      <c r="CQ172" s="33" t="e">
        <f>CQ170/(IFERROR(VLOOKUP($B162,#REF!,6,FALSE),"")/30)</f>
        <v>#VALUE!</v>
      </c>
      <c r="CR172" s="33" t="e">
        <f>CR170/(IFERROR(VLOOKUP($B162,#REF!,6,FALSE),"")/30)</f>
        <v>#VALUE!</v>
      </c>
      <c r="CS172" s="33" t="e">
        <f>CS170/(IFERROR(VLOOKUP($B162,#REF!,6,FALSE),"")/30)</f>
        <v>#VALUE!</v>
      </c>
      <c r="CT172" s="33" t="e">
        <f>CT170/(IFERROR(VLOOKUP($B162,#REF!,6,FALSE),"")/30)</f>
        <v>#VALUE!</v>
      </c>
      <c r="CU172" s="33" t="e">
        <f>CU170/(VLOOKUP($B162,#REF!,7,FALSE)/30)</f>
        <v>#VALUE!</v>
      </c>
      <c r="CV172" s="33" t="e">
        <f>CV170/(VLOOKUP($B162,#REF!,7,FALSE)/30)</f>
        <v>#VALUE!</v>
      </c>
      <c r="CW172" s="33" t="e">
        <f>CW170/(VLOOKUP($B162,#REF!,7,FALSE)/30)</f>
        <v>#VALUE!</v>
      </c>
      <c r="CX172" s="33" t="e">
        <f>CX170/(VLOOKUP($B162,#REF!,7,FALSE)/30)</f>
        <v>#VALUE!</v>
      </c>
      <c r="CY172" s="33" t="e">
        <f>CY170/(VLOOKUP($B162,#REF!,7,FALSE)/30)</f>
        <v>#VALUE!</v>
      </c>
      <c r="CZ172" s="33" t="e">
        <f>CZ170/(VLOOKUP($B162,#REF!,7,FALSE)/30)</f>
        <v>#VALUE!</v>
      </c>
      <c r="DA172" s="33" t="e">
        <f>DA170/(VLOOKUP($B162,#REF!,7,FALSE)/30)</f>
        <v>#VALUE!</v>
      </c>
      <c r="DB172" s="33" t="e">
        <f>DB170/(VLOOKUP($B162,#REF!,7,FALSE)/30)</f>
        <v>#VALUE!</v>
      </c>
      <c r="DC172" s="33" t="e">
        <f>DC170/(VLOOKUP($B162,#REF!,7,FALSE)/30)</f>
        <v>#VALUE!</v>
      </c>
      <c r="DD172" s="33" t="e">
        <f>DD170/(VLOOKUP($B162,#REF!,7,FALSE)/30)</f>
        <v>#VALUE!</v>
      </c>
      <c r="DE172" s="33" t="e">
        <f>DE170/(VLOOKUP($B162,#REF!,7,FALSE)/30)</f>
        <v>#VALUE!</v>
      </c>
      <c r="DF172" s="33" t="e">
        <f>DF170/(VLOOKUP($B162,#REF!,7,FALSE)/30)</f>
        <v>#VALUE!</v>
      </c>
      <c r="DG172" s="33" t="e">
        <f>DG170/(VLOOKUP($B162,#REF!,7,FALSE)/30)</f>
        <v>#VALUE!</v>
      </c>
      <c r="DH172" s="33" t="e">
        <f>DH170/(VLOOKUP($B162,#REF!,7,FALSE)/30)</f>
        <v>#VALUE!</v>
      </c>
      <c r="DI172" s="33" t="e">
        <f>DI170/(VLOOKUP($B162,#REF!,7,FALSE)/30)</f>
        <v>#VALUE!</v>
      </c>
      <c r="DJ172" s="33" t="e">
        <f>DJ170/(VLOOKUP($B162,#REF!,7,FALSE)/30)</f>
        <v>#VALUE!</v>
      </c>
      <c r="DK172" s="33" t="e">
        <f>DK170/(VLOOKUP($B162,#REF!,7,FALSE)/30)</f>
        <v>#VALUE!</v>
      </c>
      <c r="DL172" s="33" t="e">
        <f>DL170/(VLOOKUP($B162,#REF!,7,FALSE)/30)</f>
        <v>#VALUE!</v>
      </c>
      <c r="DM172" s="33" t="e">
        <f>DM170/(VLOOKUP($B162,#REF!,7,FALSE)/30)</f>
        <v>#VALUE!</v>
      </c>
      <c r="DN172" s="33" t="e">
        <f>DN170/(VLOOKUP($B162,#REF!,7,FALSE)/30)</f>
        <v>#VALUE!</v>
      </c>
      <c r="DO172" s="33" t="e">
        <f>DO170/(VLOOKUP($B162,#REF!,7,FALSE)/30)</f>
        <v>#VALUE!</v>
      </c>
      <c r="DP172" s="33" t="e">
        <f>DP170/(VLOOKUP($B162,#REF!,7,FALSE)/30)</f>
        <v>#VALUE!</v>
      </c>
      <c r="DQ172" s="33" t="e">
        <f>DQ170/(VLOOKUP($B162,#REF!,7,FALSE)/30)</f>
        <v>#VALUE!</v>
      </c>
      <c r="DR172" s="33" t="e">
        <f>DR170/(VLOOKUP($B162,#REF!,7,FALSE)/30)</f>
        <v>#VALUE!</v>
      </c>
      <c r="DS172" s="33" t="e">
        <f>DS170/(VLOOKUP($B162,#REF!,7,FALSE)/30)</f>
        <v>#VALUE!</v>
      </c>
      <c r="DT172" s="33" t="e">
        <f>DT170/(VLOOKUP($B162,#REF!,7,FALSE)/30)</f>
        <v>#VALUE!</v>
      </c>
      <c r="DU172" s="33" t="e">
        <f>DU170/(VLOOKUP($B162,#REF!,7,FALSE)/30)</f>
        <v>#VALUE!</v>
      </c>
      <c r="DV172" s="33" t="e">
        <f>DV170/(VLOOKUP($B162,#REF!,7,FALSE)/30)</f>
        <v>#VALUE!</v>
      </c>
      <c r="DW172" s="33" t="e">
        <f>DW170/(VLOOKUP($B162,#REF!,7,FALSE)/30)</f>
        <v>#VALUE!</v>
      </c>
      <c r="DX172" s="33" t="e">
        <f>DX170/(VLOOKUP($B162,#REF!,7,FALSE)/30)</f>
        <v>#VALUE!</v>
      </c>
      <c r="DY172" s="33" t="e">
        <f>DY170/(VLOOKUP($B162,#REF!,8,FALSE)/30)</f>
        <v>#VALUE!</v>
      </c>
      <c r="DZ172" s="33" t="e">
        <f>DZ170/(VLOOKUP($B162,#REF!,8,FALSE)/30)</f>
        <v>#VALUE!</v>
      </c>
      <c r="EA172" s="33" t="e">
        <f>EA170/(VLOOKUP($B162,#REF!,8,FALSE)/30)</f>
        <v>#VALUE!</v>
      </c>
      <c r="EB172" s="33" t="e">
        <f>EB170/(VLOOKUP($B162,#REF!,8,FALSE)/30)</f>
        <v>#VALUE!</v>
      </c>
      <c r="EC172" s="33" t="e">
        <f>EC170/(VLOOKUP($B162,#REF!,8,FALSE)/30)</f>
        <v>#VALUE!</v>
      </c>
      <c r="ED172" s="33" t="e">
        <f>ED170/(VLOOKUP($B162,#REF!,8,FALSE)/30)</f>
        <v>#VALUE!</v>
      </c>
      <c r="EE172" s="33" t="e">
        <f>EE170/(VLOOKUP($B162,#REF!,8,FALSE)/30)</f>
        <v>#VALUE!</v>
      </c>
      <c r="EF172" s="33" t="e">
        <f>EF170/(VLOOKUP($B162,#REF!,8,FALSE)/30)</f>
        <v>#VALUE!</v>
      </c>
      <c r="EG172" s="33" t="e">
        <f>EG170/(VLOOKUP($B162,#REF!,8,FALSE)/30)</f>
        <v>#VALUE!</v>
      </c>
      <c r="EH172" s="33" t="e">
        <f>EH170/(VLOOKUP($B162,#REF!,8,FALSE)/30)</f>
        <v>#VALUE!</v>
      </c>
      <c r="EI172" s="33" t="e">
        <f>EI170/(VLOOKUP($B162,#REF!,8,FALSE)/30)</f>
        <v>#VALUE!</v>
      </c>
      <c r="EJ172" s="33" t="e">
        <f>EJ170/(VLOOKUP($B162,#REF!,8,FALSE)/30)</f>
        <v>#VALUE!</v>
      </c>
      <c r="EK172" s="33" t="e">
        <f>EK170/(VLOOKUP($B162,#REF!,8,FALSE)/30)</f>
        <v>#VALUE!</v>
      </c>
      <c r="EL172" s="33" t="e">
        <f>EL170/(VLOOKUP($B162,#REF!,8,FALSE)/30)</f>
        <v>#VALUE!</v>
      </c>
      <c r="EM172" s="33" t="e">
        <f>EM170/(VLOOKUP($B162,#REF!,8,FALSE)/30)</f>
        <v>#VALUE!</v>
      </c>
      <c r="EN172" s="33" t="e">
        <f>EN170/(VLOOKUP($B162,#REF!,8,FALSE)/30)</f>
        <v>#VALUE!</v>
      </c>
      <c r="EO172" s="33" t="e">
        <f>EO170/(VLOOKUP($B162,#REF!,8,FALSE)/30)</f>
        <v>#VALUE!</v>
      </c>
      <c r="EP172" s="33" t="e">
        <f>EP170/(VLOOKUP($B162,#REF!,8,FALSE)/30)</f>
        <v>#VALUE!</v>
      </c>
      <c r="EQ172" s="33" t="e">
        <f>EQ170/(VLOOKUP($B162,#REF!,8,FALSE)/30)</f>
        <v>#VALUE!</v>
      </c>
      <c r="ER172" s="33" t="e">
        <f>ER170/(VLOOKUP($B162,#REF!,8,FALSE)/30)</f>
        <v>#VALUE!</v>
      </c>
      <c r="ES172" s="33" t="e">
        <f>ES170/(VLOOKUP($B162,#REF!,8,FALSE)/30)</f>
        <v>#VALUE!</v>
      </c>
      <c r="ET172" s="33" t="e">
        <f>ET170/(VLOOKUP($B162,#REF!,8,FALSE)/30)</f>
        <v>#VALUE!</v>
      </c>
      <c r="EU172" s="33" t="e">
        <f>EU170/(VLOOKUP($B162,#REF!,8,FALSE)/30)</f>
        <v>#VALUE!</v>
      </c>
      <c r="EV172" s="33" t="e">
        <f>EV170/(VLOOKUP($B162,#REF!,8,FALSE)/30)</f>
        <v>#VALUE!</v>
      </c>
      <c r="EW172" s="33" t="e">
        <f>EW170/(VLOOKUP($B162,#REF!,8,FALSE)/30)</f>
        <v>#VALUE!</v>
      </c>
      <c r="EX172" s="33" t="e">
        <f>EX170/(VLOOKUP($B162,#REF!,8,FALSE)/30)</f>
        <v>#VALUE!</v>
      </c>
      <c r="EY172" s="33" t="e">
        <f>EY170/(VLOOKUP($B162,#REF!,8,FALSE)/30)</f>
        <v>#VALUE!</v>
      </c>
      <c r="EZ172" s="33" t="e">
        <f>EZ170/(VLOOKUP($B162,#REF!,8,FALSE)/30)</f>
        <v>#VALUE!</v>
      </c>
      <c r="FA172" s="33" t="e">
        <f>FA170/(VLOOKUP($B162,#REF!,8,FALSE)/30)</f>
        <v>#VALUE!</v>
      </c>
      <c r="FB172" s="33" t="e">
        <f>FB170/(VLOOKUP($B162,#REF!,8,FALSE)/30)</f>
        <v>#VALUE!</v>
      </c>
      <c r="FC172" s="33" t="e">
        <f>FC170/(VLOOKUP($B162,#REF!,8,FALSE)/30)</f>
        <v>#VALUE!</v>
      </c>
      <c r="FD172" s="33" t="e">
        <f>FD170/(VLOOKUP($B162,#REF!,9,FALSE)/30)</f>
        <v>#VALUE!</v>
      </c>
      <c r="FE172" s="33" t="e">
        <f>FE170/(VLOOKUP($B162,#REF!,9,FALSE)/30)</f>
        <v>#VALUE!</v>
      </c>
      <c r="FF172" s="33" t="e">
        <f>FF170/(VLOOKUP($B162,#REF!,9,FALSE)/30)</f>
        <v>#VALUE!</v>
      </c>
      <c r="FG172" s="33" t="e">
        <f>FG170/(VLOOKUP($B162,#REF!,9,FALSE)/30)</f>
        <v>#VALUE!</v>
      </c>
      <c r="FH172" s="33" t="e">
        <f>FH170/(VLOOKUP($B162,#REF!,9,FALSE)/30)</f>
        <v>#VALUE!</v>
      </c>
      <c r="FI172" s="33" t="e">
        <f>FI170/(VLOOKUP($B162,#REF!,9,FALSE)/30)</f>
        <v>#VALUE!</v>
      </c>
      <c r="FJ172" s="33" t="e">
        <f>FJ170/(VLOOKUP($B162,#REF!,9,FALSE)/30)</f>
        <v>#VALUE!</v>
      </c>
      <c r="FK172" s="33" t="e">
        <f>FK170/(VLOOKUP($B162,#REF!,9,FALSE)/30)</f>
        <v>#VALUE!</v>
      </c>
      <c r="FL172" s="33" t="e">
        <f>FL170/(VLOOKUP($B162,#REF!,9,FALSE)/30)</f>
        <v>#VALUE!</v>
      </c>
      <c r="FM172" s="33" t="e">
        <f>FM170/(VLOOKUP($B162,#REF!,9,FALSE)/30)</f>
        <v>#VALUE!</v>
      </c>
      <c r="FN172" s="33" t="e">
        <f>FN170/(VLOOKUP($B162,#REF!,9,FALSE)/30)</f>
        <v>#VALUE!</v>
      </c>
      <c r="FO172" s="33" t="e">
        <f>FO170/(VLOOKUP($B162,#REF!,9,FALSE)/30)</f>
        <v>#VALUE!</v>
      </c>
      <c r="FP172" s="33" t="e">
        <f>FP170/(VLOOKUP($B162,#REF!,9,FALSE)/30)</f>
        <v>#VALUE!</v>
      </c>
      <c r="FQ172" s="33" t="e">
        <f>FQ170/(VLOOKUP($B162,#REF!,9,FALSE)/30)</f>
        <v>#VALUE!</v>
      </c>
      <c r="FR172" s="33" t="e">
        <f>FR170/(VLOOKUP($B162,#REF!,9,FALSE)/30)</f>
        <v>#VALUE!</v>
      </c>
      <c r="FS172" s="33" t="e">
        <f>FS170/(VLOOKUP($B162,#REF!,9,FALSE)/30)</f>
        <v>#VALUE!</v>
      </c>
      <c r="FT172" s="33" t="e">
        <f>FT170/(VLOOKUP($B162,#REF!,9,FALSE)/30)</f>
        <v>#VALUE!</v>
      </c>
      <c r="FU172" s="33" t="e">
        <f>FU170/(VLOOKUP($B162,#REF!,9,FALSE)/30)</f>
        <v>#VALUE!</v>
      </c>
      <c r="FV172" s="33" t="e">
        <f>FV170/(VLOOKUP($B162,#REF!,9,FALSE)/30)</f>
        <v>#VALUE!</v>
      </c>
      <c r="FW172" s="33" t="e">
        <f>FW170/(VLOOKUP($B162,#REF!,9,FALSE)/30)</f>
        <v>#VALUE!</v>
      </c>
      <c r="FX172" s="33" t="e">
        <f>FX170/(VLOOKUP($B162,#REF!,9,FALSE)/30)</f>
        <v>#VALUE!</v>
      </c>
      <c r="FY172" s="33" t="e">
        <f>FY170/(VLOOKUP($B162,#REF!,9,FALSE)/30)</f>
        <v>#VALUE!</v>
      </c>
      <c r="FZ172" s="33" t="e">
        <f>FZ170/(VLOOKUP($B162,#REF!,9,FALSE)/30)</f>
        <v>#VALUE!</v>
      </c>
      <c r="GA172" s="33" t="e">
        <f>GA170/(VLOOKUP($B162,#REF!,9,FALSE)/30)</f>
        <v>#VALUE!</v>
      </c>
      <c r="GB172" s="33" t="e">
        <f>GB170/(VLOOKUP($B162,#REF!,9,FALSE)/30)</f>
        <v>#VALUE!</v>
      </c>
      <c r="GC172" s="33" t="e">
        <f>GC170/(VLOOKUP($B162,#REF!,9,FALSE)/30)</f>
        <v>#VALUE!</v>
      </c>
      <c r="GD172" s="33" t="e">
        <f>GD170/(VLOOKUP($B162,#REF!,9,FALSE)/30)</f>
        <v>#VALUE!</v>
      </c>
      <c r="GE172" s="33" t="e">
        <f>GE170/(VLOOKUP($B162,#REF!,9,FALSE)/30)</f>
        <v>#VALUE!</v>
      </c>
      <c r="GF172" s="33" t="e">
        <f>GF170/(VLOOKUP($B162,#REF!,9,FALSE)/30)</f>
        <v>#VALUE!</v>
      </c>
      <c r="GG172" s="33" t="e">
        <f>GG170/(VLOOKUP($B162,#REF!,9,FALSE)/30)</f>
        <v>#VALUE!</v>
      </c>
      <c r="GH172" s="33" t="e">
        <f>GH170/(VLOOKUP($B162,#REF!,10,FALSE)/30)</f>
        <v>#VALUE!</v>
      </c>
      <c r="GI172" s="33" t="e">
        <f>GI170/(VLOOKUP($B162,#REF!,10,FALSE)/30)</f>
        <v>#VALUE!</v>
      </c>
      <c r="GJ172" s="33" t="e">
        <f>GJ170/(VLOOKUP($B162,#REF!,10,FALSE)/30)</f>
        <v>#VALUE!</v>
      </c>
      <c r="GK172" s="33" t="e">
        <f>GK170/(VLOOKUP($B162,#REF!,10,FALSE)/30)</f>
        <v>#VALUE!</v>
      </c>
      <c r="GL172" s="33" t="e">
        <f>GL170/(VLOOKUP($B162,#REF!,10,FALSE)/30)</f>
        <v>#VALUE!</v>
      </c>
      <c r="GM172" s="33" t="e">
        <f>GM170/(VLOOKUP($B162,#REF!,10,FALSE)/30)</f>
        <v>#VALUE!</v>
      </c>
      <c r="GN172" s="33" t="e">
        <f>GN170/(VLOOKUP($B162,#REF!,10,FALSE)/30)</f>
        <v>#VALUE!</v>
      </c>
      <c r="GO172" s="33" t="e">
        <f>GO170/(VLOOKUP($B162,#REF!,10,FALSE)/30)</f>
        <v>#VALUE!</v>
      </c>
      <c r="GP172" s="33" t="e">
        <f>GP170/(VLOOKUP($B162,#REF!,10,FALSE)/30)</f>
        <v>#VALUE!</v>
      </c>
      <c r="GQ172" s="33" t="e">
        <f>GQ170/(VLOOKUP($B162,#REF!,10,FALSE)/30)</f>
        <v>#VALUE!</v>
      </c>
      <c r="GR172" s="33" t="e">
        <f>GR170/(VLOOKUP($B162,#REF!,10,FALSE)/30)</f>
        <v>#VALUE!</v>
      </c>
      <c r="GS172" s="33" t="e">
        <f>GS170/(VLOOKUP($B162,#REF!,10,FALSE)/30)</f>
        <v>#VALUE!</v>
      </c>
      <c r="GT172" s="33" t="e">
        <f>GT170/(VLOOKUP($B162,#REF!,10,FALSE)/30)</f>
        <v>#VALUE!</v>
      </c>
      <c r="GU172" s="33" t="e">
        <f>GU170/(VLOOKUP($B162,#REF!,10,FALSE)/30)</f>
        <v>#VALUE!</v>
      </c>
      <c r="GV172" s="33" t="e">
        <f>GV170/(VLOOKUP($B162,#REF!,10,FALSE)/30)</f>
        <v>#VALUE!</v>
      </c>
      <c r="GW172" s="33" t="e">
        <f>GW170/(VLOOKUP($B162,#REF!,10,FALSE)/30)</f>
        <v>#VALUE!</v>
      </c>
      <c r="GX172" s="33" t="e">
        <f>GX170/(VLOOKUP($B162,#REF!,10,FALSE)/30)</f>
        <v>#VALUE!</v>
      </c>
      <c r="GY172" s="33" t="e">
        <f>GY170/(VLOOKUP($B162,#REF!,10,FALSE)/30)</f>
        <v>#VALUE!</v>
      </c>
      <c r="GZ172" s="33" t="e">
        <f>GZ170/(VLOOKUP($B162,#REF!,10,FALSE)/30)</f>
        <v>#VALUE!</v>
      </c>
      <c r="HA172" s="33" t="e">
        <f>HA170/(VLOOKUP($B162,#REF!,10,FALSE)/30)</f>
        <v>#VALUE!</v>
      </c>
      <c r="HB172" s="33" t="e">
        <f>HB170/(VLOOKUP($B162,#REF!,10,FALSE)/30)</f>
        <v>#VALUE!</v>
      </c>
      <c r="HC172" s="33" t="e">
        <f>HC170/(VLOOKUP($B162,#REF!,10,FALSE)/30)</f>
        <v>#VALUE!</v>
      </c>
      <c r="HD172" s="33" t="e">
        <f>HD170/(VLOOKUP($B162,#REF!,10,FALSE)/30)</f>
        <v>#VALUE!</v>
      </c>
      <c r="HE172" s="33" t="e">
        <f>HE170/(VLOOKUP($B162,#REF!,10,FALSE)/30)</f>
        <v>#VALUE!</v>
      </c>
      <c r="HF172" s="33" t="e">
        <f>HF170/(VLOOKUP($B162,#REF!,10,FALSE)/30)</f>
        <v>#VALUE!</v>
      </c>
      <c r="HG172" s="33" t="e">
        <f>HG170/(VLOOKUP($B162,#REF!,10,FALSE)/30)</f>
        <v>#VALUE!</v>
      </c>
      <c r="HH172" s="33" t="e">
        <f>HH170/(VLOOKUP($B162,#REF!,10,FALSE)/30)</f>
        <v>#VALUE!</v>
      </c>
      <c r="HI172" s="33" t="e">
        <f>HI170/(VLOOKUP($B162,#REF!,10,FALSE)/30)</f>
        <v>#VALUE!</v>
      </c>
      <c r="HJ172" s="33" t="e">
        <f>HJ170/(VLOOKUP($B162,#REF!,10,FALSE)/30)</f>
        <v>#VALUE!</v>
      </c>
      <c r="HK172" s="33" t="e">
        <f>HK170/(VLOOKUP($B162,#REF!,10,FALSE)/30)</f>
        <v>#VALUE!</v>
      </c>
      <c r="HL172" s="33" t="e">
        <f>HL170/(VLOOKUP($B162,#REF!,10,FALSE)/30)</f>
        <v>#VALUE!</v>
      </c>
      <c r="HM172" s="33" t="e">
        <f>HM170/(VLOOKUP($B162,#REF!,11,FALSE)/30)</f>
        <v>#VALUE!</v>
      </c>
      <c r="HN172" s="33" t="e">
        <f>HN170/(VLOOKUP($B162,#REF!,11,FALSE)/30)</f>
        <v>#VALUE!</v>
      </c>
      <c r="HO172" s="33" t="e">
        <f>HO170/(VLOOKUP($B162,#REF!,11,FALSE)/30)</f>
        <v>#VALUE!</v>
      </c>
      <c r="HP172" s="33" t="e">
        <f>HP170/(VLOOKUP($B162,#REF!,11,FALSE)/30)</f>
        <v>#VALUE!</v>
      </c>
      <c r="HQ172" s="33" t="e">
        <f>HQ170/(VLOOKUP($B162,#REF!,11,FALSE)/30)</f>
        <v>#VALUE!</v>
      </c>
      <c r="HR172" s="33" t="e">
        <f>HR170/(VLOOKUP($B162,#REF!,11,FALSE)/30)</f>
        <v>#VALUE!</v>
      </c>
      <c r="HS172" s="33" t="e">
        <f>HS170/(VLOOKUP($B162,#REF!,11,FALSE)/30)</f>
        <v>#VALUE!</v>
      </c>
      <c r="HT172" s="33" t="e">
        <f>HT170/(VLOOKUP($B162,#REF!,11,FALSE)/30)</f>
        <v>#VALUE!</v>
      </c>
      <c r="HU172" s="33" t="e">
        <f>HU170/(VLOOKUP($B162,#REF!,11,FALSE)/30)</f>
        <v>#VALUE!</v>
      </c>
      <c r="HV172" s="33" t="e">
        <f>HV170/(VLOOKUP($B162,#REF!,11,FALSE)/30)</f>
        <v>#VALUE!</v>
      </c>
      <c r="HW172" s="33" t="e">
        <f>HW170/(VLOOKUP($B162,#REF!,11,FALSE)/30)</f>
        <v>#VALUE!</v>
      </c>
      <c r="HX172" s="33" t="e">
        <f>HX170/(VLOOKUP($B162,#REF!,11,FALSE)/30)</f>
        <v>#VALUE!</v>
      </c>
      <c r="HY172" s="33" t="e">
        <f>HY170/(VLOOKUP($B162,#REF!,11,FALSE)/30)</f>
        <v>#VALUE!</v>
      </c>
      <c r="HZ172" s="33" t="e">
        <f>HZ170/(VLOOKUP($B162,#REF!,11,FALSE)/30)</f>
        <v>#VALUE!</v>
      </c>
      <c r="IA172" s="33" t="e">
        <f>IA170/(VLOOKUP($B162,#REF!,11,FALSE)/30)</f>
        <v>#VALUE!</v>
      </c>
      <c r="IB172" s="33" t="e">
        <f>IB170/(VLOOKUP($B162,#REF!,11,FALSE)/30)</f>
        <v>#VALUE!</v>
      </c>
      <c r="IC172" s="33" t="e">
        <f>IC170/(VLOOKUP($B162,#REF!,11,FALSE)/30)</f>
        <v>#VALUE!</v>
      </c>
      <c r="ID172" s="33" t="e">
        <f>ID170/(VLOOKUP($B162,#REF!,11,FALSE)/30)</f>
        <v>#VALUE!</v>
      </c>
      <c r="IE172" s="33" t="e">
        <f>IE170/(VLOOKUP($B162,#REF!,11,FALSE)/30)</f>
        <v>#VALUE!</v>
      </c>
      <c r="IF172" s="33" t="e">
        <f>IF170/(VLOOKUP($B162,#REF!,11,FALSE)/30)</f>
        <v>#VALUE!</v>
      </c>
      <c r="IG172" s="33" t="e">
        <f>IG170/(VLOOKUP($B162,#REF!,11,FALSE)/30)</f>
        <v>#VALUE!</v>
      </c>
      <c r="IH172" s="33" t="e">
        <f>IH170/(VLOOKUP($B162,#REF!,11,FALSE)/30)</f>
        <v>#VALUE!</v>
      </c>
      <c r="II172" s="33" t="e">
        <f>II170/(VLOOKUP($B162,#REF!,11,FALSE)/30)</f>
        <v>#VALUE!</v>
      </c>
      <c r="IJ172" s="33" t="e">
        <f>IJ170/(VLOOKUP($B162,#REF!,11,FALSE)/30)</f>
        <v>#VALUE!</v>
      </c>
      <c r="IK172" s="33" t="e">
        <f>IK170/(VLOOKUP($B162,#REF!,11,FALSE)/30)</f>
        <v>#VALUE!</v>
      </c>
      <c r="IL172" s="33" t="e">
        <f>IL170/(VLOOKUP($B162,#REF!,11,FALSE)/30)</f>
        <v>#VALUE!</v>
      </c>
      <c r="IM172" s="33" t="e">
        <f>IM170/(VLOOKUP($B162,#REF!,11,FALSE)/30)</f>
        <v>#VALUE!</v>
      </c>
      <c r="IN172" s="33" t="e">
        <f>IN170/(VLOOKUP($B162,#REF!,11,FALSE)/30)</f>
        <v>#VALUE!</v>
      </c>
      <c r="IO172" s="33" t="e">
        <f>IO170/(VLOOKUP($B162,#REF!,11,FALSE)/30)</f>
        <v>#VALUE!</v>
      </c>
      <c r="IP172" s="33" t="e">
        <f>IP170/(VLOOKUP($B162,#REF!,11,FALSE)/30)</f>
        <v>#VALUE!</v>
      </c>
      <c r="IQ172" s="33" t="e">
        <f>IQ170/(VLOOKUP($B162,#REF!,11,FALSE)/30)</f>
        <v>#VALUE!</v>
      </c>
      <c r="IR172" s="33" t="e">
        <f>IR170/(VLOOKUP($B162,#REF!,12,FALSE)/30)</f>
        <v>#VALUE!</v>
      </c>
      <c r="IS172" s="33" t="e">
        <f>IS170/(VLOOKUP($B162,#REF!,12,FALSE)/30)</f>
        <v>#VALUE!</v>
      </c>
      <c r="IT172" s="33" t="e">
        <f>IT170/(VLOOKUP($B162,#REF!,12,FALSE)/30)</f>
        <v>#VALUE!</v>
      </c>
      <c r="IU172" s="33" t="e">
        <f>IU170/(VLOOKUP($B162,#REF!,12,FALSE)/30)</f>
        <v>#VALUE!</v>
      </c>
      <c r="IV172" s="33" t="e">
        <f>IV170/(VLOOKUP($B162,#REF!,12,FALSE)/30)</f>
        <v>#VALUE!</v>
      </c>
      <c r="IW172" s="33" t="e">
        <f>IW170/(VLOOKUP($B162,#REF!,12,FALSE)/30)</f>
        <v>#VALUE!</v>
      </c>
      <c r="IX172" s="33" t="e">
        <f>IX170/(VLOOKUP($B162,#REF!,12,FALSE)/30)</f>
        <v>#VALUE!</v>
      </c>
      <c r="IY172" s="33" t="e">
        <f>IY170/(VLOOKUP($B162,#REF!,12,FALSE)/30)</f>
        <v>#VALUE!</v>
      </c>
      <c r="IZ172" s="33" t="e">
        <f>IZ170/(VLOOKUP($B162,#REF!,12,FALSE)/30)</f>
        <v>#VALUE!</v>
      </c>
      <c r="JA172" s="33" t="e">
        <f>JA170/(VLOOKUP($B162,#REF!,12,FALSE)/30)</f>
        <v>#VALUE!</v>
      </c>
      <c r="JB172" s="33" t="e">
        <f>JB170/(VLOOKUP($B162,#REF!,12,FALSE)/30)</f>
        <v>#VALUE!</v>
      </c>
      <c r="JC172" s="33" t="e">
        <f>JC170/(VLOOKUP($B162,#REF!,12,FALSE)/30)</f>
        <v>#VALUE!</v>
      </c>
      <c r="JD172" s="33" t="e">
        <f>JD170/(VLOOKUP($B162,#REF!,12,FALSE)/30)</f>
        <v>#VALUE!</v>
      </c>
      <c r="JE172" s="33" t="e">
        <f>JE170/(VLOOKUP($B162,#REF!,12,FALSE)/30)</f>
        <v>#VALUE!</v>
      </c>
      <c r="JF172" s="33" t="e">
        <f>JF170/(VLOOKUP($B162,#REF!,12,FALSE)/30)</f>
        <v>#VALUE!</v>
      </c>
      <c r="JG172" s="33" t="e">
        <f>JG170/(VLOOKUP($B162,#REF!,12,FALSE)/30)</f>
        <v>#VALUE!</v>
      </c>
      <c r="JH172" s="33" t="e">
        <f>JH170/(VLOOKUP($B162,#REF!,12,FALSE)/30)</f>
        <v>#VALUE!</v>
      </c>
      <c r="JI172" s="33" t="e">
        <f>JI170/(VLOOKUP($B162,#REF!,12,FALSE)/30)</f>
        <v>#VALUE!</v>
      </c>
      <c r="JJ172" s="33" t="e">
        <f>JJ170/(VLOOKUP($B162,#REF!,12,FALSE)/30)</f>
        <v>#VALUE!</v>
      </c>
      <c r="JK172" s="33" t="e">
        <f>JK170/(VLOOKUP($B162,#REF!,12,FALSE)/30)</f>
        <v>#VALUE!</v>
      </c>
      <c r="JL172" s="33" t="e">
        <f>JL170/(VLOOKUP($B162,#REF!,12,FALSE)/30)</f>
        <v>#VALUE!</v>
      </c>
      <c r="JM172" s="33" t="e">
        <f>JM170/(VLOOKUP($B162,#REF!,12,FALSE)/30)</f>
        <v>#VALUE!</v>
      </c>
      <c r="JN172" s="33" t="e">
        <f>JN170/(VLOOKUP($B162,#REF!,12,FALSE)/30)</f>
        <v>#VALUE!</v>
      </c>
      <c r="JO172" s="33" t="e">
        <f>JO170/(VLOOKUP($B162,#REF!,12,FALSE)/30)</f>
        <v>#VALUE!</v>
      </c>
      <c r="JP172" s="33" t="e">
        <f>JP170/(VLOOKUP($B162,#REF!,12,FALSE)/30)</f>
        <v>#VALUE!</v>
      </c>
      <c r="JQ172" s="33" t="e">
        <f>JQ170/(VLOOKUP($B162,#REF!,12,FALSE)/30)</f>
        <v>#VALUE!</v>
      </c>
      <c r="JR172" s="33" t="e">
        <f>JR170/(VLOOKUP($B162,#REF!,12,FALSE)/30)</f>
        <v>#VALUE!</v>
      </c>
      <c r="JS172" s="33" t="e">
        <f>JS170/(VLOOKUP($B162,#REF!,12,FALSE)/30)</f>
        <v>#VALUE!</v>
      </c>
      <c r="JT172" s="33" t="e">
        <f>JT170/(VLOOKUP($B162,#REF!,12,FALSE)/30)</f>
        <v>#VALUE!</v>
      </c>
      <c r="JU172" s="33" t="e">
        <f>JU170/(VLOOKUP($B162,#REF!,12,FALSE)/30)</f>
        <v>#VALUE!</v>
      </c>
      <c r="JV172" s="33" t="e">
        <f>JV170/(VLOOKUP($B162,#REF!,13,FALSE)/30)</f>
        <v>#VALUE!</v>
      </c>
      <c r="JW172" s="33" t="e">
        <f>JW170/(VLOOKUP($B162,#REF!,13,FALSE)/30)</f>
        <v>#VALUE!</v>
      </c>
      <c r="JX172" s="33" t="e">
        <f>JX170/(VLOOKUP($B162,#REF!,13,FALSE)/30)</f>
        <v>#VALUE!</v>
      </c>
      <c r="JY172" s="33" t="e">
        <f>JY170/(VLOOKUP($B162,#REF!,13,FALSE)/30)</f>
        <v>#VALUE!</v>
      </c>
      <c r="JZ172" s="33" t="e">
        <f>JZ170/(VLOOKUP($B162,#REF!,13,FALSE)/30)</f>
        <v>#VALUE!</v>
      </c>
      <c r="KA172" s="33" t="e">
        <f>KA170/(VLOOKUP($B162,#REF!,13,FALSE)/30)</f>
        <v>#VALUE!</v>
      </c>
      <c r="KB172" s="33" t="e">
        <f>KB170/(VLOOKUP($B162,#REF!,13,FALSE)/30)</f>
        <v>#VALUE!</v>
      </c>
      <c r="KC172" s="33" t="e">
        <f>KC170/(VLOOKUP($B162,#REF!,13,FALSE)/30)</f>
        <v>#VALUE!</v>
      </c>
      <c r="KD172" s="33" t="e">
        <f>KD170/(VLOOKUP($B162,#REF!,13,FALSE)/30)</f>
        <v>#VALUE!</v>
      </c>
      <c r="KE172" s="33" t="e">
        <f>KE170/(VLOOKUP($B162,#REF!,13,FALSE)/30)</f>
        <v>#VALUE!</v>
      </c>
      <c r="KF172" s="33" t="e">
        <f>KF170/(VLOOKUP($B162,#REF!,13,FALSE)/30)</f>
        <v>#VALUE!</v>
      </c>
      <c r="KG172" s="33" t="e">
        <f>KG170/(VLOOKUP($B162,#REF!,13,FALSE)/30)</f>
        <v>#VALUE!</v>
      </c>
      <c r="KH172" s="33" t="e">
        <f>KH170/(VLOOKUP($B162,#REF!,13,FALSE)/30)</f>
        <v>#VALUE!</v>
      </c>
      <c r="KI172" s="33" t="e">
        <f>KI170/(VLOOKUP($B162,#REF!,13,FALSE)/30)</f>
        <v>#VALUE!</v>
      </c>
      <c r="KJ172" s="33" t="e">
        <f>KJ170/(VLOOKUP($B162,#REF!,13,FALSE)/30)</f>
        <v>#VALUE!</v>
      </c>
      <c r="KK172" s="33" t="e">
        <f>KK170/(VLOOKUP($B162,#REF!,13,FALSE)/30)</f>
        <v>#VALUE!</v>
      </c>
      <c r="KL172" s="33" t="e">
        <f>KL170/(VLOOKUP($B162,#REF!,13,FALSE)/30)</f>
        <v>#VALUE!</v>
      </c>
      <c r="KM172" s="33" t="e">
        <f>KM170/(VLOOKUP($B162,#REF!,13,FALSE)/30)</f>
        <v>#VALUE!</v>
      </c>
      <c r="KN172" s="33" t="e">
        <f>KN170/(VLOOKUP($B162,#REF!,13,FALSE)/30)</f>
        <v>#VALUE!</v>
      </c>
      <c r="KO172" s="33" t="e">
        <f>KO170/(VLOOKUP($B162,#REF!,13,FALSE)/30)</f>
        <v>#VALUE!</v>
      </c>
      <c r="KP172" s="33" t="e">
        <f>KP170/(VLOOKUP($B162,#REF!,13,FALSE)/30)</f>
        <v>#VALUE!</v>
      </c>
      <c r="KQ172" s="33" t="e">
        <f>KQ170/(VLOOKUP($B162,#REF!,13,FALSE)/30)</f>
        <v>#VALUE!</v>
      </c>
      <c r="KR172" s="33" t="e">
        <f>KR170/(VLOOKUP($B162,#REF!,13,FALSE)/30)</f>
        <v>#VALUE!</v>
      </c>
      <c r="KS172" s="33" t="e">
        <f>KS170/(VLOOKUP($B162,#REF!,13,FALSE)/30)</f>
        <v>#VALUE!</v>
      </c>
      <c r="KT172" s="33" t="e">
        <f>KT170/(VLOOKUP($B162,#REF!,13,FALSE)/30)</f>
        <v>#VALUE!</v>
      </c>
      <c r="KU172" s="33" t="e">
        <f>KU170/(VLOOKUP($B162,#REF!,13,FALSE)/30)</f>
        <v>#VALUE!</v>
      </c>
      <c r="KV172" s="33" t="e">
        <f>KV170/(VLOOKUP($B162,#REF!,13,FALSE)/30)</f>
        <v>#VALUE!</v>
      </c>
      <c r="KW172" s="33" t="e">
        <f>KW170/(VLOOKUP($B162,#REF!,13,FALSE)/30)</f>
        <v>#VALUE!</v>
      </c>
      <c r="KX172" s="33" t="e">
        <f>KX170/(VLOOKUP($B162,#REF!,13,FALSE)/30)</f>
        <v>#VALUE!</v>
      </c>
      <c r="KY172" s="33" t="e">
        <f>KY170/(VLOOKUP($B162,#REF!,13,FALSE)/30)</f>
        <v>#VALUE!</v>
      </c>
      <c r="KZ172" s="33" t="e">
        <f>KZ170/(VLOOKUP($B162,#REF!,13,FALSE)/30)</f>
        <v>#VALUE!</v>
      </c>
      <c r="LA172" s="33" t="e">
        <f>LA170/(VLOOKUP($B162,#REF!,14,FALSE)/30)</f>
        <v>#VALUE!</v>
      </c>
      <c r="LB172" s="33" t="e">
        <f>LB170/(VLOOKUP($B162,#REF!,14,FALSE)/30)</f>
        <v>#VALUE!</v>
      </c>
      <c r="LC172" s="33" t="e">
        <f>LC170/(VLOOKUP($B162,#REF!,14,FALSE)/30)</f>
        <v>#VALUE!</v>
      </c>
      <c r="LD172" s="33" t="e">
        <f>LD170/(VLOOKUP($B162,#REF!,14,FALSE)/30)</f>
        <v>#VALUE!</v>
      </c>
      <c r="LE172" s="33" t="e">
        <f>LE170/(VLOOKUP($B162,#REF!,14,FALSE)/30)</f>
        <v>#VALUE!</v>
      </c>
      <c r="LF172" s="33" t="e">
        <f>LF170/(VLOOKUP($B162,#REF!,14,FALSE)/30)</f>
        <v>#VALUE!</v>
      </c>
      <c r="LG172" s="33" t="e">
        <f>LG170/(VLOOKUP($B162,#REF!,14,FALSE)/30)</f>
        <v>#VALUE!</v>
      </c>
      <c r="LH172" s="33" t="e">
        <f>LH170/(VLOOKUP($B162,#REF!,14,FALSE)/30)</f>
        <v>#VALUE!</v>
      </c>
      <c r="LI172" s="33" t="e">
        <f>LI170/(VLOOKUP($B162,#REF!,14,FALSE)/30)</f>
        <v>#VALUE!</v>
      </c>
      <c r="LJ172" s="33" t="e">
        <f>LJ170/(VLOOKUP($B162,#REF!,14,FALSE)/30)</f>
        <v>#VALUE!</v>
      </c>
      <c r="LK172" s="33" t="e">
        <f>LK170/(VLOOKUP($B162,#REF!,14,FALSE)/30)</f>
        <v>#VALUE!</v>
      </c>
      <c r="LL172" s="33" t="e">
        <f>LL170/(VLOOKUP($B162,#REF!,14,FALSE)/30)</f>
        <v>#VALUE!</v>
      </c>
      <c r="LM172" s="33" t="e">
        <f>LM170/(VLOOKUP($B162,#REF!,14,FALSE)/30)</f>
        <v>#VALUE!</v>
      </c>
      <c r="LN172" s="33" t="e">
        <f>LN170/(VLOOKUP($B162,#REF!,14,FALSE)/30)</f>
        <v>#VALUE!</v>
      </c>
      <c r="LO172" s="33" t="e">
        <f>LO170/(VLOOKUP($B162,#REF!,14,FALSE)/30)</f>
        <v>#VALUE!</v>
      </c>
      <c r="LP172" s="33" t="e">
        <f>LP170/(VLOOKUP($B162,#REF!,14,FALSE)/30)</f>
        <v>#VALUE!</v>
      </c>
      <c r="LQ172" s="33" t="e">
        <f>LQ170/(VLOOKUP($B162,#REF!,14,FALSE)/30)</f>
        <v>#VALUE!</v>
      </c>
      <c r="LR172" s="33" t="e">
        <f>LR170/(VLOOKUP($B162,#REF!,14,FALSE)/30)</f>
        <v>#VALUE!</v>
      </c>
      <c r="LS172" s="33" t="e">
        <f>LS170/(VLOOKUP($B162,#REF!,14,FALSE)/30)</f>
        <v>#VALUE!</v>
      </c>
      <c r="LT172" s="33" t="e">
        <f>LT170/(VLOOKUP($B162,#REF!,14,FALSE)/30)</f>
        <v>#VALUE!</v>
      </c>
      <c r="LU172" s="33" t="e">
        <f>LU170/(VLOOKUP($B162,#REF!,14,FALSE)/30)</f>
        <v>#VALUE!</v>
      </c>
      <c r="LV172" s="33" t="e">
        <f>LV170/(VLOOKUP($B162,#REF!,14,FALSE)/30)</f>
        <v>#VALUE!</v>
      </c>
      <c r="LW172" s="33" t="e">
        <f>LW170/(VLOOKUP($B162,#REF!,14,FALSE)/30)</f>
        <v>#VALUE!</v>
      </c>
      <c r="LX172" s="33" t="e">
        <f>LX170/(VLOOKUP($B162,#REF!,14,FALSE)/30)</f>
        <v>#VALUE!</v>
      </c>
      <c r="LY172" s="33" t="e">
        <f>LY170/(VLOOKUP($B162,#REF!,14,FALSE)/30)</f>
        <v>#VALUE!</v>
      </c>
      <c r="LZ172" s="33" t="e">
        <f>LZ170/(VLOOKUP($B162,#REF!,14,FALSE)/30)</f>
        <v>#VALUE!</v>
      </c>
      <c r="MA172" s="33" t="e">
        <f>MA170/(VLOOKUP($B162,#REF!,14,FALSE)/30)</f>
        <v>#VALUE!</v>
      </c>
      <c r="MB172" s="33" t="e">
        <f>MB170/(VLOOKUP($B162,#REF!,14,FALSE)/30)</f>
        <v>#VALUE!</v>
      </c>
      <c r="MC172" s="33" t="e">
        <f>MC170/(VLOOKUP($B162,#REF!,14,FALSE)/30)</f>
        <v>#VALUE!</v>
      </c>
      <c r="MD172" s="33" t="e">
        <f>MD170/(VLOOKUP($B162,#REF!,14,FALSE)/30)</f>
        <v>#VALUE!</v>
      </c>
      <c r="ME172" s="33" t="e">
        <f>ME170/(VLOOKUP($B162,#REF!,15,FALSE)/30)</f>
        <v>#VALUE!</v>
      </c>
      <c r="MF172" s="33" t="e">
        <f>MF170/(VLOOKUP($B162,#REF!,15,FALSE)/30)</f>
        <v>#VALUE!</v>
      </c>
      <c r="MG172" s="33" t="e">
        <f>MG170/(VLOOKUP($B162,#REF!,15,FALSE)/30)</f>
        <v>#VALUE!</v>
      </c>
      <c r="MH172" s="33" t="e">
        <f>MH170/(VLOOKUP($B162,#REF!,15,FALSE)/30)</f>
        <v>#VALUE!</v>
      </c>
      <c r="MI172" s="33" t="e">
        <f>MI170/(VLOOKUP($B162,#REF!,15,FALSE)/30)</f>
        <v>#VALUE!</v>
      </c>
      <c r="MJ172" s="33" t="e">
        <f>MJ170/(VLOOKUP($B162,#REF!,15,FALSE)/30)</f>
        <v>#VALUE!</v>
      </c>
      <c r="MK172" s="33" t="e">
        <f>MK170/(VLOOKUP($B162,#REF!,15,FALSE)/30)</f>
        <v>#VALUE!</v>
      </c>
      <c r="ML172" s="33" t="e">
        <f>ML170/(VLOOKUP($B162,#REF!,15,FALSE)/30)</f>
        <v>#VALUE!</v>
      </c>
      <c r="MM172" s="33" t="e">
        <f>MM170/(VLOOKUP($B162,#REF!,15,FALSE)/30)</f>
        <v>#VALUE!</v>
      </c>
      <c r="MN172" s="33" t="e">
        <f>MN170/(VLOOKUP($B162,#REF!,15,FALSE)/30)</f>
        <v>#VALUE!</v>
      </c>
      <c r="MO172" s="33" t="e">
        <f>MO170/(VLOOKUP($B162,#REF!,15,FALSE)/30)</f>
        <v>#VALUE!</v>
      </c>
      <c r="MP172" s="33" t="e">
        <f>MP170/(VLOOKUP($B162,#REF!,15,FALSE)/30)</f>
        <v>#VALUE!</v>
      </c>
      <c r="MQ172" s="33" t="e">
        <f>MQ170/(VLOOKUP($B162,#REF!,15,FALSE)/30)</f>
        <v>#VALUE!</v>
      </c>
      <c r="MR172" s="33" t="e">
        <f>MR170/(VLOOKUP($B162,#REF!,15,FALSE)/30)</f>
        <v>#VALUE!</v>
      </c>
      <c r="MS172" s="33" t="e">
        <f>MS170/(VLOOKUP($B162,#REF!,15,FALSE)/30)</f>
        <v>#VALUE!</v>
      </c>
      <c r="MT172" s="33" t="e">
        <f>MT170/(VLOOKUP($B162,#REF!,15,FALSE)/30)</f>
        <v>#VALUE!</v>
      </c>
      <c r="MU172" s="33" t="e">
        <f>MU170/(VLOOKUP($B162,#REF!,15,FALSE)/30)</f>
        <v>#VALUE!</v>
      </c>
      <c r="MV172" s="33" t="e">
        <f>MV170/(VLOOKUP($B162,#REF!,15,FALSE)/30)</f>
        <v>#VALUE!</v>
      </c>
      <c r="MW172" s="33" t="e">
        <f>MW170/(VLOOKUP($B162,#REF!,15,FALSE)/30)</f>
        <v>#VALUE!</v>
      </c>
      <c r="MX172" s="33" t="e">
        <f>MX170/(VLOOKUP($B162,#REF!,15,FALSE)/30)</f>
        <v>#VALUE!</v>
      </c>
      <c r="MY172" s="33" t="e">
        <f>MY170/(VLOOKUP($B162,#REF!,15,FALSE)/30)</f>
        <v>#VALUE!</v>
      </c>
      <c r="MZ172" s="33" t="e">
        <f>MZ170/(VLOOKUP($B162,#REF!,15,FALSE)/30)</f>
        <v>#VALUE!</v>
      </c>
      <c r="NA172" s="33" t="e">
        <f>NA170/(VLOOKUP($B162,#REF!,15,FALSE)/30)</f>
        <v>#VALUE!</v>
      </c>
      <c r="NB172" s="33" t="e">
        <f>NB170/(VLOOKUP($B162,#REF!,15,FALSE)/30)</f>
        <v>#VALUE!</v>
      </c>
      <c r="NC172" s="33" t="e">
        <f>NC170/(VLOOKUP($B162,#REF!,15,FALSE)/30)</f>
        <v>#VALUE!</v>
      </c>
      <c r="ND172" s="33" t="e">
        <f>ND170/(VLOOKUP($B162,#REF!,15,FALSE)/30)</f>
        <v>#VALUE!</v>
      </c>
      <c r="NE172" s="33" t="e">
        <f>NE170/(VLOOKUP($B162,#REF!,15,FALSE)/30)</f>
        <v>#VALUE!</v>
      </c>
      <c r="NF172" s="33" t="e">
        <f>NF170/(VLOOKUP($B162,#REF!,15,FALSE)/30)</f>
        <v>#VALUE!</v>
      </c>
      <c r="NG172" s="33" t="e">
        <f>NG170/(VLOOKUP($B162,#REF!,15,FALSE)/30)</f>
        <v>#VALUE!</v>
      </c>
      <c r="NH172" s="33" t="e">
        <f>NH170/(VLOOKUP($B162,#REF!,15,FALSE)/30)</f>
        <v>#VALUE!</v>
      </c>
      <c r="NI172" s="33" t="e">
        <f>NI170/(VLOOKUP($B162,#REF!,15,FALSE)/30)</f>
        <v>#VALUE!</v>
      </c>
    </row>
    <row r="173" spans="1:373" s="34" customFormat="1" ht="14.4" outlineLevel="1" x14ac:dyDescent="0.2">
      <c r="A173" s="1048"/>
      <c r="B173" s="17" t="s">
        <v>37</v>
      </c>
      <c r="C173" s="1051"/>
      <c r="D173" s="50" t="s">
        <v>33</v>
      </c>
      <c r="E173" s="27" t="s">
        <v>31</v>
      </c>
      <c r="F173" s="25"/>
      <c r="G173" s="84">
        <v>7025.6</v>
      </c>
      <c r="H173" s="33"/>
      <c r="I173" s="33"/>
      <c r="J173" s="33">
        <v>134.4</v>
      </c>
      <c r="K173" s="33">
        <v>540.79999999999995</v>
      </c>
      <c r="L173" s="33">
        <v>876.8</v>
      </c>
      <c r="M173" s="33">
        <v>884.8</v>
      </c>
      <c r="N173" s="33">
        <v>1105.5999999999999</v>
      </c>
      <c r="O173" s="33"/>
      <c r="P173" s="33"/>
      <c r="Q173" s="33">
        <v>1452.8</v>
      </c>
      <c r="R173" s="33">
        <v>1481.6000000000001</v>
      </c>
      <c r="S173" s="33">
        <v>1808</v>
      </c>
      <c r="T173" s="33">
        <v>1880</v>
      </c>
      <c r="U173" s="33">
        <v>2003.1999999999998</v>
      </c>
      <c r="V173" s="33"/>
      <c r="W173" s="33"/>
      <c r="X173" s="33">
        <v>2131.1999999999998</v>
      </c>
      <c r="Y173" s="33">
        <v>2540.8000000000002</v>
      </c>
      <c r="Z173" s="33">
        <v>2795.2</v>
      </c>
      <c r="AA173" s="33">
        <v>2795.2</v>
      </c>
      <c r="AB173" s="33">
        <v>3233.6000000000004</v>
      </c>
      <c r="AC173" s="33"/>
      <c r="AD173" s="33"/>
      <c r="AE173" s="33">
        <v>3356.7999999999997</v>
      </c>
      <c r="AF173" s="33">
        <v>4091.1999999999994</v>
      </c>
      <c r="AG173" s="33">
        <v>4344</v>
      </c>
      <c r="AH173" s="33">
        <v>4294.4000000000005</v>
      </c>
      <c r="AI173" s="33"/>
      <c r="AJ173" s="33"/>
      <c r="AK173" s="33"/>
      <c r="AL173" s="33">
        <v>4679.9999999999991</v>
      </c>
      <c r="AM173" s="33">
        <v>5254.4</v>
      </c>
      <c r="AN173" s="33">
        <v>70.399999999999991</v>
      </c>
      <c r="AO173" s="33">
        <v>70.399999999999991</v>
      </c>
      <c r="AP173" s="33">
        <v>326.39999999999998</v>
      </c>
      <c r="AQ173" s="33"/>
      <c r="AR173" s="33"/>
      <c r="AS173" s="33"/>
      <c r="AT173" s="33">
        <v>740.8</v>
      </c>
      <c r="AU173" s="33">
        <v>1115.2</v>
      </c>
      <c r="AV173" s="33">
        <v>1115.2</v>
      </c>
      <c r="AW173" s="33">
        <v>1310.4000000000001</v>
      </c>
      <c r="AX173" s="33"/>
      <c r="AY173" s="33"/>
      <c r="AZ173" s="33">
        <v>1345.6000000000001</v>
      </c>
      <c r="BA173" s="33">
        <v>1838.3999999999999</v>
      </c>
      <c r="BB173" s="33">
        <v>2009.6</v>
      </c>
      <c r="BC173" s="33">
        <v>2009.6</v>
      </c>
      <c r="BD173" s="33">
        <v>2249.6</v>
      </c>
      <c r="BE173" s="33"/>
      <c r="BF173" s="33"/>
      <c r="BG173" s="33">
        <v>2272</v>
      </c>
      <c r="BH173" s="33">
        <v>2968</v>
      </c>
      <c r="BI173" s="33">
        <v>3068.8</v>
      </c>
      <c r="BJ173" s="33">
        <v>3368.0000000000005</v>
      </c>
      <c r="BK173" s="33">
        <v>3723.1999999999994</v>
      </c>
      <c r="BL173" s="33"/>
      <c r="BM173" s="33"/>
      <c r="BN173" s="33">
        <v>3923.2000000000003</v>
      </c>
      <c r="BO173" s="33">
        <v>3923.2000000000003</v>
      </c>
      <c r="BP173" s="33">
        <v>5276.7999999999993</v>
      </c>
      <c r="BQ173" s="33">
        <v>497.6</v>
      </c>
      <c r="BR173" s="33">
        <v>497.6</v>
      </c>
      <c r="BS173" s="33">
        <v>824</v>
      </c>
      <c r="BT173" s="33"/>
      <c r="BU173" s="33"/>
      <c r="BV173" s="33">
        <v>992</v>
      </c>
      <c r="BW173" s="33">
        <v>1888</v>
      </c>
      <c r="BX173" s="33">
        <v>2433.6</v>
      </c>
      <c r="BY173" s="33">
        <v>2523.1999999999998</v>
      </c>
      <c r="BZ173" s="33">
        <v>2971.2000000000003</v>
      </c>
      <c r="CA173" s="33"/>
      <c r="CB173" s="33"/>
      <c r="CC173" s="33">
        <v>3020.8000000000006</v>
      </c>
      <c r="CD173" s="33">
        <v>3680</v>
      </c>
      <c r="CE173" s="33">
        <v>3936</v>
      </c>
      <c r="CF173" s="33">
        <v>4342.3999999999996</v>
      </c>
      <c r="CG173" s="33">
        <v>4595.2000000000007</v>
      </c>
      <c r="CH173" s="33"/>
      <c r="CI173" s="33"/>
      <c r="CJ173" s="33">
        <v>4670.3999999999996</v>
      </c>
      <c r="CK173" s="33">
        <v>5320</v>
      </c>
      <c r="CL173" s="33">
        <v>5425.6</v>
      </c>
      <c r="CM173" s="33">
        <v>5651.2000000000007</v>
      </c>
      <c r="CN173" s="33"/>
      <c r="CO173" s="33"/>
      <c r="CP173" s="33"/>
      <c r="CQ173" s="33"/>
      <c r="CR173" s="33"/>
      <c r="CS173" s="33"/>
      <c r="CT173" s="33">
        <v>4670.3999999999996</v>
      </c>
      <c r="CU173" s="33"/>
      <c r="CV173" s="33"/>
      <c r="CW173" s="33"/>
      <c r="CX173" s="33"/>
      <c r="CY173" s="33"/>
      <c r="CZ173" s="33"/>
      <c r="DA173" s="33"/>
      <c r="DB173" s="33"/>
      <c r="DC173" s="33"/>
      <c r="DD173" s="33"/>
      <c r="DE173" s="33"/>
      <c r="DF173" s="33"/>
      <c r="DG173" s="33"/>
      <c r="DH173" s="33"/>
      <c r="DI173" s="33"/>
      <c r="DJ173" s="33"/>
      <c r="DK173" s="33"/>
      <c r="DL173" s="33"/>
      <c r="DM173" s="33"/>
      <c r="DN173" s="33"/>
      <c r="DO173" s="33"/>
      <c r="DP173" s="33"/>
      <c r="DQ173" s="33"/>
      <c r="DR173" s="33"/>
      <c r="DS173" s="33"/>
      <c r="DT173" s="33"/>
      <c r="DU173" s="33"/>
      <c r="DV173" s="33"/>
      <c r="DW173" s="33"/>
      <c r="DX173" s="33"/>
      <c r="DY173" s="33"/>
      <c r="DZ173" s="33"/>
      <c r="EA173" s="33"/>
      <c r="EB173" s="33"/>
      <c r="EC173" s="33"/>
      <c r="ED173" s="33"/>
      <c r="EE173" s="33"/>
      <c r="EF173" s="33"/>
      <c r="EG173" s="33"/>
      <c r="EH173" s="33"/>
      <c r="EI173" s="33"/>
      <c r="EJ173" s="33"/>
      <c r="EK173" s="33"/>
      <c r="EL173" s="33"/>
      <c r="EM173" s="33"/>
      <c r="EN173" s="33"/>
      <c r="EO173" s="33"/>
      <c r="EP173" s="33"/>
      <c r="EQ173" s="33"/>
      <c r="ER173" s="33"/>
      <c r="ES173" s="33"/>
      <c r="ET173" s="33"/>
      <c r="EU173" s="33"/>
      <c r="EV173" s="33"/>
      <c r="EW173" s="33"/>
      <c r="EX173" s="33"/>
      <c r="EY173" s="33"/>
      <c r="EZ173" s="33"/>
      <c r="FA173" s="33"/>
      <c r="FB173" s="33"/>
      <c r="FC173" s="33"/>
      <c r="FD173" s="33"/>
      <c r="FE173" s="33"/>
      <c r="FF173" s="33">
        <v>11000</v>
      </c>
      <c r="FG173" s="33">
        <v>13200</v>
      </c>
      <c r="FH173" s="33">
        <v>13200</v>
      </c>
      <c r="FI173" s="33">
        <v>13200</v>
      </c>
      <c r="FJ173" s="33"/>
      <c r="FK173" s="33"/>
      <c r="FL173" s="33">
        <v>13200</v>
      </c>
      <c r="FM173" s="33"/>
      <c r="FN173" s="33"/>
      <c r="FO173" s="33">
        <v>13200</v>
      </c>
      <c r="FP173" s="33"/>
      <c r="FQ173" s="33">
        <v>13200</v>
      </c>
      <c r="FR173" s="33"/>
      <c r="FS173" s="33"/>
      <c r="FT173" s="33"/>
      <c r="FU173" s="33"/>
      <c r="FV173" s="33"/>
      <c r="FW173" s="33"/>
      <c r="FX173" s="33"/>
      <c r="FY173" s="33"/>
      <c r="FZ173" s="33"/>
      <c r="GA173" s="33"/>
      <c r="GB173" s="33"/>
      <c r="GC173" s="33"/>
      <c r="GD173" s="33"/>
      <c r="GE173" s="33"/>
      <c r="GF173" s="33"/>
      <c r="GG173" s="33"/>
      <c r="GH173" s="33"/>
      <c r="GI173" s="33"/>
      <c r="GJ173" s="33"/>
      <c r="GK173" s="33"/>
      <c r="GL173" s="33"/>
      <c r="GM173" s="33"/>
      <c r="GN173" s="33"/>
      <c r="GO173" s="33"/>
      <c r="GP173" s="33"/>
      <c r="GQ173" s="33"/>
      <c r="GR173" s="33"/>
      <c r="GS173" s="33"/>
      <c r="GT173" s="33"/>
      <c r="GU173" s="33"/>
      <c r="GV173" s="33"/>
      <c r="GW173" s="33"/>
      <c r="GX173" s="33"/>
      <c r="GY173" s="33"/>
      <c r="GZ173" s="33"/>
      <c r="HA173" s="33"/>
      <c r="HB173" s="33"/>
      <c r="HC173" s="33"/>
      <c r="HD173" s="33"/>
      <c r="HE173" s="33"/>
      <c r="HF173" s="33"/>
      <c r="HG173" s="33"/>
      <c r="HH173" s="33"/>
      <c r="HI173" s="33"/>
      <c r="HJ173" s="33"/>
      <c r="HK173" s="33"/>
      <c r="HL173" s="33"/>
      <c r="HM173" s="33"/>
      <c r="HN173" s="33"/>
      <c r="HO173" s="33"/>
      <c r="HP173" s="33"/>
      <c r="HQ173" s="33"/>
      <c r="HR173" s="33"/>
      <c r="HS173" s="33"/>
      <c r="HT173" s="33"/>
      <c r="HU173" s="33"/>
      <c r="HV173" s="33"/>
      <c r="HW173" s="33"/>
      <c r="HX173" s="33"/>
      <c r="HY173" s="33"/>
      <c r="HZ173" s="33"/>
      <c r="IA173" s="33"/>
      <c r="IB173" s="33"/>
      <c r="IC173" s="33"/>
      <c r="ID173" s="33"/>
      <c r="IE173" s="33"/>
      <c r="IF173" s="33"/>
      <c r="IG173" s="33"/>
      <c r="IH173" s="33"/>
      <c r="II173" s="33"/>
      <c r="IJ173" s="33"/>
      <c r="IK173" s="33"/>
      <c r="IL173" s="33"/>
      <c r="IM173" s="33"/>
      <c r="IN173" s="33"/>
      <c r="IO173" s="33"/>
      <c r="IP173" s="33"/>
      <c r="IQ173" s="33"/>
      <c r="IR173" s="33"/>
      <c r="IS173" s="33"/>
      <c r="IT173" s="33"/>
      <c r="IU173" s="33"/>
      <c r="IV173" s="33"/>
      <c r="IW173" s="33"/>
      <c r="IX173" s="33"/>
      <c r="IY173" s="33"/>
      <c r="IZ173" s="33"/>
      <c r="JA173" s="33"/>
      <c r="JB173" s="33"/>
      <c r="JC173" s="33"/>
      <c r="JD173" s="33"/>
      <c r="JE173" s="33"/>
      <c r="JF173" s="33"/>
      <c r="JG173" s="33"/>
      <c r="JH173" s="33"/>
      <c r="JI173" s="33"/>
      <c r="JJ173" s="33"/>
      <c r="JK173" s="33"/>
      <c r="JL173" s="33"/>
      <c r="JM173" s="33"/>
      <c r="JN173" s="33"/>
      <c r="JO173" s="33"/>
      <c r="JP173" s="33"/>
      <c r="JQ173" s="33"/>
      <c r="JR173" s="33"/>
      <c r="JS173" s="33"/>
      <c r="JT173" s="33"/>
      <c r="JU173" s="33"/>
      <c r="JV173" s="33"/>
      <c r="JW173" s="33"/>
      <c r="JX173" s="33"/>
      <c r="JY173" s="33"/>
      <c r="JZ173" s="33"/>
      <c r="KA173" s="33"/>
      <c r="KB173" s="33"/>
      <c r="KC173" s="33"/>
      <c r="KD173" s="33"/>
      <c r="KE173" s="33"/>
      <c r="KF173" s="33"/>
      <c r="KG173" s="33"/>
      <c r="KH173" s="33"/>
      <c r="KI173" s="33"/>
      <c r="KJ173" s="33"/>
      <c r="KK173" s="33"/>
      <c r="KL173" s="33"/>
      <c r="KM173" s="33"/>
      <c r="KN173" s="33"/>
      <c r="KO173" s="33"/>
      <c r="KP173" s="33"/>
      <c r="KQ173" s="33"/>
      <c r="KR173" s="33"/>
      <c r="KS173" s="33"/>
      <c r="KT173" s="33"/>
      <c r="KU173" s="33"/>
      <c r="KV173" s="33"/>
      <c r="KW173" s="33"/>
      <c r="KX173" s="33"/>
      <c r="KY173" s="33"/>
      <c r="KZ173" s="33"/>
      <c r="LA173" s="33"/>
      <c r="LB173" s="33"/>
      <c r="LC173" s="33"/>
      <c r="LD173" s="33"/>
      <c r="LE173" s="33"/>
      <c r="LF173" s="33"/>
      <c r="LG173" s="33"/>
      <c r="LH173" s="33"/>
      <c r="LI173" s="33"/>
      <c r="LJ173" s="33"/>
      <c r="LK173" s="33"/>
      <c r="LL173" s="33"/>
      <c r="LM173" s="33"/>
      <c r="LN173" s="33"/>
      <c r="LO173" s="33"/>
      <c r="LP173" s="33"/>
      <c r="LQ173" s="33"/>
      <c r="LR173" s="33"/>
      <c r="LS173" s="33"/>
      <c r="LT173" s="33"/>
      <c r="LU173" s="33"/>
      <c r="LV173" s="33"/>
      <c r="LW173" s="33"/>
      <c r="LX173" s="33"/>
      <c r="LY173" s="33"/>
      <c r="LZ173" s="33"/>
      <c r="MA173" s="33"/>
      <c r="MB173" s="33"/>
      <c r="MC173" s="33"/>
      <c r="MD173" s="33"/>
      <c r="ME173" s="33"/>
      <c r="MF173" s="33"/>
      <c r="MG173" s="33"/>
      <c r="MH173" s="33"/>
      <c r="MI173" s="33"/>
      <c r="MJ173" s="33"/>
      <c r="MK173" s="33"/>
      <c r="ML173" s="33"/>
      <c r="MM173" s="33"/>
      <c r="MN173" s="33"/>
      <c r="MO173" s="33"/>
      <c r="MP173" s="33"/>
      <c r="MQ173" s="33"/>
      <c r="MR173" s="33"/>
      <c r="MS173" s="33"/>
      <c r="MT173" s="33"/>
      <c r="MU173" s="33"/>
      <c r="MV173" s="33"/>
      <c r="MW173" s="33"/>
      <c r="MX173" s="33"/>
      <c r="MY173" s="33"/>
      <c r="MZ173" s="33"/>
      <c r="NA173" s="33"/>
      <c r="NB173" s="33"/>
      <c r="NC173" s="33"/>
      <c r="ND173" s="33"/>
      <c r="NE173" s="33"/>
      <c r="NF173" s="33"/>
      <c r="NG173" s="33"/>
      <c r="NH173" s="33"/>
      <c r="NI173" s="33"/>
    </row>
    <row r="174" spans="1:373" s="38" customFormat="1" ht="15" outlineLevel="1" thickBot="1" x14ac:dyDescent="0.25">
      <c r="A174" s="1049"/>
      <c r="B174" s="36">
        <f>B172/30</f>
        <v>699.8</v>
      </c>
      <c r="C174" s="1052"/>
      <c r="D174" s="51">
        <f>+B174</f>
        <v>699.8</v>
      </c>
      <c r="E174" s="59" t="s">
        <v>29</v>
      </c>
      <c r="F174" s="60"/>
      <c r="G174" s="37">
        <v>531.20000000000073</v>
      </c>
      <c r="H174" s="37" t="e">
        <f>IF(AND(H173&lt;&gt;0,G173&lt;&gt;0),H173-G173,(IFERROR(VLOOKUP($B162,#REF!,4,FALSE),"")/30))</f>
        <v>#VALUE!</v>
      </c>
      <c r="I174" s="37" t="e">
        <f>IF(AND(I173&lt;&gt;0,H173&lt;&gt;0),I173-H173,(IFERROR(VLOOKUP($B162,#REF!,4,FALSE),"")/30))</f>
        <v>#VALUE!</v>
      </c>
      <c r="J174" s="37" t="e">
        <f>IF(AND(J173&lt;&gt;0,I173&lt;&gt;0),J173-I173,(IFERROR(VLOOKUP($B162,#REF!,4,FALSE),"")/30))</f>
        <v>#VALUE!</v>
      </c>
      <c r="K174" s="37">
        <f>IF(AND(K173&lt;&gt;0,J173&lt;&gt;0),K173-J173,(IFERROR(VLOOKUP($B162,#REF!,4,FALSE),"")/30))</f>
        <v>406.4</v>
      </c>
      <c r="L174" s="37">
        <f>IF(AND(L173&lt;&gt;0,K173&lt;&gt;0),L173-K173,(IFERROR(VLOOKUP($B162,#REF!,4,FALSE),"")/30))</f>
        <v>336</v>
      </c>
      <c r="M174" s="37">
        <f>IF(AND(M173&lt;&gt;0,L173&lt;&gt;0),M173-L173,(IFERROR(VLOOKUP($B162,#REF!,4,FALSE),"")/30))</f>
        <v>8</v>
      </c>
      <c r="N174" s="37">
        <f>IF(AND(N173&lt;&gt;0,M173&lt;&gt;0),N173-M173,(IFERROR(VLOOKUP($B162,#REF!,4,FALSE),"")/30))</f>
        <v>220.79999999999995</v>
      </c>
      <c r="O174" s="37" t="e">
        <f>IF(AND(O173&lt;&gt;0,N173&lt;&gt;0),O173-N173,(IFERROR(VLOOKUP($B162,#REF!,4,FALSE),"")/30))</f>
        <v>#VALUE!</v>
      </c>
      <c r="P174" s="37" t="e">
        <f>IF(AND(P173&lt;&gt;0,O173&lt;&gt;0),P173-O173,(IFERROR(VLOOKUP($B162,#REF!,4,FALSE),"")/30))</f>
        <v>#VALUE!</v>
      </c>
      <c r="Q174" s="37" t="e">
        <f>IF(AND(Q173&lt;&gt;0,P173&lt;&gt;0),Q173-P173,(IFERROR(VLOOKUP($B162,#REF!,4,FALSE),"")/30))</f>
        <v>#VALUE!</v>
      </c>
      <c r="R174" s="37">
        <f>IF(AND(R173&lt;&gt;0,Q173&lt;&gt;0),R173-Q173,(IFERROR(VLOOKUP($B162,#REF!,4,FALSE),"")/30))</f>
        <v>28.800000000000182</v>
      </c>
      <c r="S174" s="37">
        <f>IF(AND(S173&lt;&gt;0,R173&lt;&gt;0),S173-R173,(IFERROR(VLOOKUP($B162,#REF!,4,FALSE),"")/30))</f>
        <v>326.39999999999986</v>
      </c>
      <c r="T174" s="37">
        <f>IF(AND(T173&lt;&gt;0,S173&lt;&gt;0),T173-S173,(IFERROR(VLOOKUP($B162,#REF!,4,FALSE),"")/30))</f>
        <v>72</v>
      </c>
      <c r="U174" s="37">
        <f>IF(AND(U173&lt;&gt;0,T173&lt;&gt;0),U173-T173,(IFERROR(VLOOKUP($B162,#REF!,4,FALSE),"")/30))</f>
        <v>123.19999999999982</v>
      </c>
      <c r="V174" s="37" t="e">
        <f>IF(AND(V173&lt;&gt;0,U173&lt;&gt;0),V173-U173,(IFERROR(VLOOKUP($B162,#REF!,4,FALSE),"")/30))</f>
        <v>#VALUE!</v>
      </c>
      <c r="W174" s="37" t="e">
        <f>IF(AND(W173&lt;&gt;0,V173&lt;&gt;0),W173-V173,(IFERROR(VLOOKUP($B162,#REF!,4,FALSE),"")/30))</f>
        <v>#VALUE!</v>
      </c>
      <c r="X174" s="37" t="e">
        <f>IF(AND(X173&lt;&gt;0,W173&lt;&gt;0),X173-W173,(IFERROR(VLOOKUP($B162,#REF!,4,FALSE),"")/30))</f>
        <v>#VALUE!</v>
      </c>
      <c r="Y174" s="37">
        <f>IF(AND(Y173&lt;&gt;0,X173&lt;&gt;0),Y173-X173,(IFERROR(VLOOKUP($B162,#REF!,4,FALSE),"")/30))</f>
        <v>409.60000000000036</v>
      </c>
      <c r="Z174" s="37">
        <f>IF(AND(Z173&lt;&gt;0,Y173&lt;&gt;0),Z173-Y173,(IFERROR(VLOOKUP($B162,#REF!,4,FALSE),"")/30))</f>
        <v>254.39999999999964</v>
      </c>
      <c r="AA174" s="37">
        <f>IF(AND(AA173&lt;&gt;0,Z173&lt;&gt;0),AA173-Z173,(IFERROR(VLOOKUP($B162,#REF!,4,FALSE),"")/30))</f>
        <v>0</v>
      </c>
      <c r="AB174" s="37">
        <f>IF(AND(AB173&lt;&gt;0,AA173&lt;&gt;0),AB173-AA173,(IFERROR(VLOOKUP($B162,#REF!,4,FALSE),"")/30))</f>
        <v>438.40000000000055</v>
      </c>
      <c r="AC174" s="37" t="e">
        <f>IF(AND(AC173&lt;&gt;0,AB173&lt;&gt;0),AC173-AB173,(IFERROR(VLOOKUP($B162,#REF!,4,FALSE),"")/30))</f>
        <v>#VALUE!</v>
      </c>
      <c r="AD174" s="37" t="e">
        <f>IF(AND(AD173&lt;&gt;0,AC173&lt;&gt;0),AD173-AC173,(IFERROR(VLOOKUP($B162,#REF!,4,FALSE),"")/30))</f>
        <v>#VALUE!</v>
      </c>
      <c r="AE174" s="37" t="e">
        <f>IF(AND(AE173&lt;&gt;0,AD173&lt;&gt;0),AE173-AD173,(IFERROR(VLOOKUP($B162,#REF!,4,FALSE),"")/30))</f>
        <v>#VALUE!</v>
      </c>
      <c r="AF174" s="37">
        <f>IF(AND(AF173&lt;&gt;0,AE173&lt;&gt;0),AF173-AE173,(IFERROR(VLOOKUP($B162,#REF!,4,FALSE),"")/30))</f>
        <v>734.39999999999964</v>
      </c>
      <c r="AG174" s="37">
        <f>IF(AND(AG173&lt;&gt;0,AF173&lt;&gt;0),AG173-AF173,(IFERROR(VLOOKUP($B162,#REF!,4,FALSE),"")/30))</f>
        <v>252.80000000000064</v>
      </c>
      <c r="AH174" s="37">
        <f>IF(AND(AH173&lt;&gt;0,AG173&lt;&gt;0),AH173-AG173,(IFERROR(VLOOKUP($B162,#REF!,4,FALSE),"")/30))</f>
        <v>-49.599999999999454</v>
      </c>
      <c r="AI174" s="37" t="e">
        <f>IF(AND(AI173&lt;&gt;0,AH173&lt;&gt;0),AI173-AH173,(IFERROR(VLOOKUP($B162,#REF!,4,FALSE),"")/30))</f>
        <v>#VALUE!</v>
      </c>
      <c r="AJ174" s="37" t="e">
        <f>IF(AND(AJ173&lt;&gt;0,AI173&lt;&gt;0),AJ173-AI173,(IFERROR(VLOOKUP($B162,#REF!,4,FALSE),"")/30))</f>
        <v>#VALUE!</v>
      </c>
      <c r="AK174" s="37" t="e">
        <f>IF(AND(AK173&lt;&gt;0,AJ173&lt;&gt;0),AK173-AJ173,(IFERROR(VLOOKUP($B162,#REF!,4,FALSE),"")/30))</f>
        <v>#VALUE!</v>
      </c>
      <c r="AL174" s="37" t="e">
        <f>IF(AND(AL173&lt;&gt;0,AK173&lt;&gt;0),AL173-AK173,(IFERROR(VLOOKUP($B162,#REF!,4,FALSE),"")/30))</f>
        <v>#VALUE!</v>
      </c>
      <c r="AM174" s="37">
        <f>IF(AND(AM173&lt;&gt;0,AL173&lt;&gt;0),AM173-AL173,(IFERROR(VLOOKUP($B162,#REF!,5,FALSE),"")/30))</f>
        <v>574.40000000000055</v>
      </c>
      <c r="AN174" s="37">
        <f>IF(AND(AN173&lt;&gt;0,AM173&lt;&gt;0),AN173-AM173,(IFERROR(VLOOKUP($B162,#REF!,5,FALSE),"")/30))</f>
        <v>-5184</v>
      </c>
      <c r="AO174" s="37">
        <f>IF(AND(AO173&lt;&gt;0,AN173&lt;&gt;0),AO173-AN173,(IFERROR(VLOOKUP($B162,#REF!,5,FALSE),"")/30))</f>
        <v>0</v>
      </c>
      <c r="AP174" s="37">
        <f>IF(AND(AP173&lt;&gt;0,AO173&lt;&gt;0),AP173-AO173,(IFERROR(VLOOKUP($B162,#REF!,5,FALSE),"")/30))</f>
        <v>256</v>
      </c>
      <c r="AQ174" s="37" t="e">
        <f>IF(AND(AQ173&lt;&gt;0,AP173&lt;&gt;0),AQ173-AP173,(IFERROR(VLOOKUP($B162,#REF!,5,FALSE),"")/30))</f>
        <v>#VALUE!</v>
      </c>
      <c r="AR174" s="37" t="e">
        <f>IF(AND(AR173&lt;&gt;0,AQ173&lt;&gt;0),AR173-AQ173,(IFERROR(VLOOKUP($B162,#REF!,5,FALSE),"")/30))</f>
        <v>#VALUE!</v>
      </c>
      <c r="AS174" s="37" t="e">
        <f>IF(AND(AS173&lt;&gt;0,AR173&lt;&gt;0),AS173-AR173,(IFERROR(VLOOKUP($B162,#REF!,5,FALSE),"")/30))</f>
        <v>#VALUE!</v>
      </c>
      <c r="AT174" s="37" t="e">
        <f>IF(AND(AT173&lt;&gt;0,AS173&lt;&gt;0),AT173-AS173,(IFERROR(VLOOKUP($B162,#REF!,5,FALSE),"")/30))</f>
        <v>#VALUE!</v>
      </c>
      <c r="AU174" s="37">
        <f>IF(AND(AU173&lt;&gt;0,AT173&lt;&gt;0),AU173-AT173,(IFERROR(VLOOKUP($B162,#REF!,5,FALSE),"")/30))</f>
        <v>374.40000000000009</v>
      </c>
      <c r="AV174" s="37">
        <f>IF(AND(AV173&lt;&gt;0,AU173&lt;&gt;0),AV173-AU173,(IFERROR(VLOOKUP($B162,#REF!,5,FALSE),"")/30))</f>
        <v>0</v>
      </c>
      <c r="AW174" s="37">
        <f>IF(AND(AW173&lt;&gt;0,AV173&lt;&gt;0),AW173-AV173,(IFERROR(VLOOKUP($B162,#REF!,5,FALSE),"")/30))</f>
        <v>195.20000000000005</v>
      </c>
      <c r="AX174" s="37" t="e">
        <f>IF(AND(AX173&lt;&gt;0,AW173&lt;&gt;0),AX173-AW173,(IFERROR(VLOOKUP($B162,#REF!,5,FALSE),"")/30))</f>
        <v>#VALUE!</v>
      </c>
      <c r="AY174" s="37" t="e">
        <f>IF(AND(AY173&lt;&gt;0,AX173&lt;&gt;0),AY173-AX173,(IFERROR(VLOOKUP($B162,#REF!,5,FALSE),"")/30))</f>
        <v>#VALUE!</v>
      </c>
      <c r="AZ174" s="37" t="e">
        <f>IF(AND(AZ173&lt;&gt;0,AY173&lt;&gt;0),AZ173-AY173,(IFERROR(VLOOKUP($B162,#REF!,5,FALSE),"")/30))</f>
        <v>#VALUE!</v>
      </c>
      <c r="BA174" s="37">
        <f>IF(AND(BA173&lt;&gt;0,AZ173&lt;&gt;0),BA173-AZ173,(IFERROR(VLOOKUP($B162,#REF!,5,FALSE),"")/30))</f>
        <v>492.79999999999973</v>
      </c>
      <c r="BB174" s="37">
        <f>IF(AND(BB173&lt;&gt;0,BA173&lt;&gt;0),BB173-BA173,(IFERROR(VLOOKUP($B162,#REF!,5,FALSE),"")/30))</f>
        <v>171.20000000000005</v>
      </c>
      <c r="BC174" s="37">
        <f>IF(AND(BC173&lt;&gt;0,BB173&lt;&gt;0),BC173-BB173,(IFERROR(VLOOKUP($B162,#REF!,5,FALSE),"")/30))</f>
        <v>0</v>
      </c>
      <c r="BD174" s="37">
        <f>IF(AND(BD173&lt;&gt;0,BC173&lt;&gt;0),BD173-BC173,(IFERROR(VLOOKUP($B162,#REF!,5,FALSE),"")/30))</f>
        <v>240</v>
      </c>
      <c r="BE174" s="37" t="e">
        <f>IF(AND(BE173&lt;&gt;0,BD173&lt;&gt;0),BE173-BD173,(IFERROR(VLOOKUP($B162,#REF!,5,FALSE),"")/30))</f>
        <v>#VALUE!</v>
      </c>
      <c r="BF174" s="37" t="e">
        <f>IF(AND(BF173&lt;&gt;0,BE173&lt;&gt;0),BF173-BE173,(IFERROR(VLOOKUP($B162,#REF!,5,FALSE),"")/30))</f>
        <v>#VALUE!</v>
      </c>
      <c r="BG174" s="37" t="e">
        <f>IF(AND(BG173&lt;&gt;0,BF173&lt;&gt;0),BG173-BF173,(IFERROR(VLOOKUP($B162,#REF!,5,FALSE),"")/30))</f>
        <v>#VALUE!</v>
      </c>
      <c r="BH174" s="37">
        <f>IF(AND(BH173&lt;&gt;0,BG173&lt;&gt;0),BH173-BG173,(IFERROR(VLOOKUP($B162,#REF!,5,FALSE),"")/30))</f>
        <v>696</v>
      </c>
      <c r="BI174" s="37">
        <f>IF(AND(BI173&lt;&gt;0,BH173&lt;&gt;0),BI173-BH173,(IFERROR(VLOOKUP($B162,#REF!,5,FALSE),"")/30))</f>
        <v>100.80000000000018</v>
      </c>
      <c r="BJ174" s="37">
        <f>IF(AND(BJ173&lt;&gt;0,BI173&lt;&gt;0),BJ173-BI173,(IFERROR(VLOOKUP($B162,#REF!,5,FALSE),"")/30))</f>
        <v>299.20000000000027</v>
      </c>
      <c r="BK174" s="37">
        <f>IF(AND(BK173&lt;&gt;0,BJ173&lt;&gt;0),BK173-BJ173,(IFERROR(VLOOKUP($B162,#REF!,5,FALSE),"")/30))</f>
        <v>355.19999999999891</v>
      </c>
      <c r="BL174" s="37" t="e">
        <f>IF(AND(BL173&lt;&gt;0,BK173&lt;&gt;0),BL173-BK173,(IFERROR(VLOOKUP($B162,#REF!,5,FALSE),"")/30))</f>
        <v>#VALUE!</v>
      </c>
      <c r="BM174" s="37" t="e">
        <f>IF(AND(BM173&lt;&gt;0,BL173&lt;&gt;0),BM173-BL173,(IFERROR(VLOOKUP($B162,#REF!,5,FALSE),"")/30))</f>
        <v>#VALUE!</v>
      </c>
      <c r="BN174" s="37" t="e">
        <f>IF(AND(BN173&lt;&gt;0,BL173&lt;&gt;0),BN173-BL173,(IFERROR(VLOOKUP($B162,#REF!,5,FALSE),"")/30))</f>
        <v>#VALUE!</v>
      </c>
      <c r="BO174" s="37" t="e">
        <f>IF(AND(BO173&lt;&gt;0,BM173&lt;&gt;0),BO173-BM173,(IFERROR(VLOOKUP($B162,#REF!,5,FALSE),"")/30))</f>
        <v>#VALUE!</v>
      </c>
      <c r="BP174" s="37">
        <f>IF(AND(BP173&lt;&gt;0,BO173&lt;&gt;0),BP173-BO173,(IFERROR(VLOOKUP($B162,#REF!,6,FALSE),"")/30))</f>
        <v>1353.599999999999</v>
      </c>
      <c r="BQ174" s="37">
        <f>IF(AND(BQ173&lt;&gt;0,BP173&lt;&gt;0),BQ173-BP173,(IFERROR(VLOOKUP($B162,#REF!,6,FALSE),"")/30))</f>
        <v>-4779.1999999999989</v>
      </c>
      <c r="BR174" s="37">
        <f>IF(AND(BR173&lt;&gt;0,BQ173&lt;&gt;0),BR173-BQ173,(IFERROR(VLOOKUP($B162,#REF!,6,FALSE),"")/30))</f>
        <v>0</v>
      </c>
      <c r="BS174" s="37">
        <f>IF(AND(BS173&lt;&gt;0,BR173&lt;&gt;0),BS173-BR173,(IFERROR(VLOOKUP($B162,#REF!,6,FALSE),"")/30))</f>
        <v>326.39999999999998</v>
      </c>
      <c r="BT174" s="37" t="e">
        <f>IF(AND(BT173&lt;&gt;0,BS173&lt;&gt;0),BT173-BS173,(IFERROR(VLOOKUP($B162,#REF!,6,FALSE),"")/30))</f>
        <v>#VALUE!</v>
      </c>
      <c r="BU174" s="37" t="e">
        <f>IF(AND(BU173&lt;&gt;0,BT173&lt;&gt;0),BU173-BT173,(IFERROR(VLOOKUP($B162,#REF!,6,FALSE),"")/30))</f>
        <v>#VALUE!</v>
      </c>
      <c r="BV174" s="37" t="e">
        <f>IF(AND(BV173&lt;&gt;0,BU173&lt;&gt;0),BV173-BU173,(IFERROR(VLOOKUP($B162,#REF!,6,FALSE),"")/30))</f>
        <v>#VALUE!</v>
      </c>
      <c r="BW174" s="37">
        <f>IF(AND(BW173&lt;&gt;0,BV173&lt;&gt;0),BW173-BV173,(IFERROR(VLOOKUP($B162,#REF!,6,FALSE),"")/30))</f>
        <v>896</v>
      </c>
      <c r="BX174" s="37">
        <f>IF(AND(BX173&lt;&gt;0,BW173&lt;&gt;0),BX173-BW173,(IFERROR(VLOOKUP($B162,#REF!,6,FALSE),"")/30))</f>
        <v>545.59999999999991</v>
      </c>
      <c r="BY174" s="37">
        <f>IF(AND(BY173&lt;&gt;0,BX173&lt;&gt;0),BY173-BX173,(IFERROR(VLOOKUP($B162,#REF!,6,FALSE),"")/30))</f>
        <v>89.599999999999909</v>
      </c>
      <c r="BZ174" s="37">
        <f>IF(AND(BZ173&lt;&gt;0,BY173&lt;&gt;0),BZ173-BY173,(IFERROR(VLOOKUP($B162,#REF!,6,FALSE),"")/30))</f>
        <v>448.00000000000045</v>
      </c>
      <c r="CA174" s="37" t="e">
        <f>IF(AND(CA173&lt;&gt;0,BZ173&lt;&gt;0),CA173-BZ173,(IFERROR(VLOOKUP($B162,#REF!,6,FALSE),"")/30))</f>
        <v>#VALUE!</v>
      </c>
      <c r="CB174" s="37" t="e">
        <f>IF(AND(CB173&lt;&gt;0,CA173&lt;&gt;0),CB173-CA173,(IFERROR(VLOOKUP($B162,#REF!,6,FALSE),"")/30))</f>
        <v>#VALUE!</v>
      </c>
      <c r="CC174" s="37" t="e">
        <f>IF(AND(CC173&lt;&gt;0,CB173&lt;&gt;0),CC173-CB173,(IFERROR(VLOOKUP($B162,#REF!,6,FALSE),"")/30))</f>
        <v>#VALUE!</v>
      </c>
      <c r="CD174" s="37">
        <f>IF(AND(CD173&lt;&gt;0,CC173&lt;&gt;0),CD173-CC173,(IFERROR(VLOOKUP($B162,#REF!,6,FALSE),"")/30))</f>
        <v>659.19999999999936</v>
      </c>
      <c r="CE174" s="37">
        <f>IF(AND(CE173&lt;&gt;0,CD173&lt;&gt;0),CE173-CD173,(IFERROR(VLOOKUP($B162,#REF!,6,FALSE),"")/30))</f>
        <v>256</v>
      </c>
      <c r="CF174" s="37">
        <f>IF(AND(CF173&lt;&gt;0,CE173&lt;&gt;0),CF173-CE173,(IFERROR(VLOOKUP($B162,#REF!,6,FALSE),"")/30))</f>
        <v>406.39999999999964</v>
      </c>
      <c r="CG174" s="37">
        <f>IF(AND(CG173&lt;&gt;0,CF173&lt;&gt;0),CG173-CF173,(IFERROR(VLOOKUP($B162,#REF!,6,FALSE),"")/30))</f>
        <v>252.80000000000109</v>
      </c>
      <c r="CH174" s="37" t="e">
        <f>IF(AND(CH173&lt;&gt;0,CG173&lt;&gt;0),CH173-CG173,(IFERROR(VLOOKUP($B162,#REF!,6,FALSE),"")/30))</f>
        <v>#VALUE!</v>
      </c>
      <c r="CI174" s="37" t="e">
        <f>IF(AND(CI173&lt;&gt;0,CH173&lt;&gt;0),CI173-CH173,(IFERROR(VLOOKUP($B162,#REF!,6,FALSE),"")/30))</f>
        <v>#VALUE!</v>
      </c>
      <c r="CJ174" s="37" t="e">
        <f>IF(AND(CJ173&lt;&gt;0,CI173&lt;&gt;0),CJ173-CI173,(IFERROR(VLOOKUP($B162,#REF!,6,FALSE),"")/30))</f>
        <v>#VALUE!</v>
      </c>
      <c r="CK174" s="37">
        <f>IF(AND(CK173&lt;&gt;0,CJ173&lt;&gt;0),CK173-CJ173,(IFERROR(VLOOKUP($B162,#REF!,6,FALSE),"")/30))</f>
        <v>649.60000000000036</v>
      </c>
      <c r="CL174" s="37">
        <f>IF(AND(CL173&lt;&gt;0,CK173&lt;&gt;0),CL173-CK173,(IFERROR(VLOOKUP($B162,#REF!,6,FALSE),"")/30))</f>
        <v>105.60000000000036</v>
      </c>
      <c r="CM174" s="37">
        <f>IF(AND(CM173&lt;&gt;0,CL173&lt;&gt;0),CM173-CL173,(IFERROR(VLOOKUP($B162,#REF!,6,FALSE),"")/30))</f>
        <v>225.60000000000036</v>
      </c>
      <c r="CN174" s="37" t="e">
        <f>IF(AND(CN173&lt;&gt;0,CM173&lt;&gt;0),CN173-CM173,(IFERROR(VLOOKUP($B162,#REF!,6,FALSE),"")/30))</f>
        <v>#VALUE!</v>
      </c>
      <c r="CO174" s="37" t="e">
        <f>IF(AND(CO173&lt;&gt;0,CN173&lt;&gt;0),CO173-CN173,(IFERROR(VLOOKUP($B162,#REF!,6,FALSE),"")/30))</f>
        <v>#VALUE!</v>
      </c>
      <c r="CP174" s="37" t="e">
        <f>IF(AND(CP173&lt;&gt;0,CO173&lt;&gt;0),CP173-CO173,(IFERROR(VLOOKUP($B162,#REF!,6,FALSE),"")/30))</f>
        <v>#VALUE!</v>
      </c>
      <c r="CQ174" s="37" t="e">
        <f>IF(AND(CQ173&lt;&gt;0,CP173&lt;&gt;0),CQ173-CP173,(IFERROR(VLOOKUP($B162,#REF!,6,FALSE),"")/30))</f>
        <v>#VALUE!</v>
      </c>
      <c r="CR174" s="37" t="e">
        <f>IF(AND(CR173&lt;&gt;0,CQ173&lt;&gt;0),CR173-CQ173,(IFERROR(VLOOKUP($B162,#REF!,6,FALSE),"")/30))</f>
        <v>#VALUE!</v>
      </c>
      <c r="CS174" s="37" t="e">
        <f>IF(AND(CS173&lt;&gt;0,CR173&lt;&gt;0),CS173-CR173,(IFERROR(VLOOKUP($B162,#REF!,6,FALSE),"")/30))</f>
        <v>#VALUE!</v>
      </c>
      <c r="CT174" s="37" t="e">
        <f>IF(AND(CT173&lt;&gt;0,CS173&lt;&gt;0),CT173-CS173,(IFERROR(VLOOKUP($B162,#REF!,6,FALSE),"")/30))</f>
        <v>#VALUE!</v>
      </c>
      <c r="CU174" s="37" t="e">
        <f>IF(AND(CU173&lt;&gt;0,CT173&lt;&gt;0),CU173-CT173,(IFERROR(VLOOKUP($B162,#REF!,7,FALSE),"")/30))</f>
        <v>#VALUE!</v>
      </c>
      <c r="CV174" s="37" t="e">
        <f>IF(AND(CV173&lt;&gt;0,CU173&lt;&gt;0),CV173-CU173,(IFERROR(VLOOKUP($B162,#REF!,7,FALSE),"")/30))</f>
        <v>#VALUE!</v>
      </c>
      <c r="CW174" s="37" t="e">
        <f>IF(AND(CW173&lt;&gt;0,CV173&lt;&gt;0),CW173-CV173,(IFERROR(VLOOKUP($B162,#REF!,7,FALSE),"")/30))</f>
        <v>#VALUE!</v>
      </c>
      <c r="CX174" s="37" t="e">
        <f>IF(AND(CX173&lt;&gt;0,CW173&lt;&gt;0),CX173-CW173,(IFERROR(VLOOKUP($B162,#REF!,7,FALSE),"")/30))</f>
        <v>#VALUE!</v>
      </c>
      <c r="CY174" s="37" t="e">
        <f>IF(AND(CY173&lt;&gt;0,CX173&lt;&gt;0),CY173-CX173,(IFERROR(VLOOKUP($B162,#REF!,7,FALSE),"")/30))</f>
        <v>#VALUE!</v>
      </c>
      <c r="CZ174" s="37" t="e">
        <f>IF(AND(CZ173&lt;&gt;0,CY173&lt;&gt;0),CZ173-CY173,(IFERROR(VLOOKUP($B162,#REF!,7,FALSE),"")/30))</f>
        <v>#VALUE!</v>
      </c>
      <c r="DA174" s="37" t="e">
        <f>IF(AND(DA173&lt;&gt;0,CZ173&lt;&gt;0),DA173-CZ173,(IFERROR(VLOOKUP($B162,#REF!,7,FALSE),"")/30))</f>
        <v>#VALUE!</v>
      </c>
      <c r="DB174" s="37" t="e">
        <f>IF(AND(DB173&lt;&gt;0,DA173&lt;&gt;0),DB173-DA173,(IFERROR(VLOOKUP($B162,#REF!,7,FALSE),"")/30))</f>
        <v>#VALUE!</v>
      </c>
      <c r="DC174" s="37" t="e">
        <f>IF(AND(DC173&lt;&gt;0,DB173&lt;&gt;0),DC173-DB173,(IFERROR(VLOOKUP($B162,#REF!,7,FALSE),"")/30))</f>
        <v>#VALUE!</v>
      </c>
      <c r="DD174" s="37" t="e">
        <f>IF(AND(DD173&lt;&gt;0,DC173&lt;&gt;0),DD173-DC173,(IFERROR(VLOOKUP($B162,#REF!,7,FALSE),"")/30))</f>
        <v>#VALUE!</v>
      </c>
      <c r="DE174" s="37" t="e">
        <f>IF(AND(DE173&lt;&gt;0,DD173&lt;&gt;0),DE173-DD173,(IFERROR(VLOOKUP($B162,#REF!,7,FALSE),"")/30))</f>
        <v>#VALUE!</v>
      </c>
      <c r="DF174" s="37" t="e">
        <f>IF(AND(DF173&lt;&gt;0,DE173&lt;&gt;0),DF173-DE173,(IFERROR(VLOOKUP($B162,#REF!,7,FALSE),"")/30))</f>
        <v>#VALUE!</v>
      </c>
      <c r="DG174" s="37" t="e">
        <f>IF(AND(DG173&lt;&gt;0,DF173&lt;&gt;0),DG173-DF173,(IFERROR(VLOOKUP($B162,#REF!,7,FALSE),"")/30))</f>
        <v>#VALUE!</v>
      </c>
      <c r="DH174" s="37" t="e">
        <f>IF(AND(DH173&lt;&gt;0,DG173&lt;&gt;0),DH173-DG173,(IFERROR(VLOOKUP($B162,#REF!,7,FALSE),"")/30))</f>
        <v>#VALUE!</v>
      </c>
      <c r="DI174" s="37" t="e">
        <f>IF(AND(DI173&lt;&gt;0,DH173&lt;&gt;0),DI173-DH173,(IFERROR(VLOOKUP($B162,#REF!,7,FALSE),"")/30))</f>
        <v>#VALUE!</v>
      </c>
      <c r="DJ174" s="37" t="e">
        <f>IF(AND(DJ173&lt;&gt;0,DI173&lt;&gt;0),DJ173-DI173,(IFERROR(VLOOKUP($B162,#REF!,7,FALSE),"")/30))</f>
        <v>#VALUE!</v>
      </c>
      <c r="DK174" s="37" t="e">
        <f>IF(AND(DK173&lt;&gt;0,DJ173&lt;&gt;0),DK173-DJ173,(IFERROR(VLOOKUP($B162,#REF!,7,FALSE),"")/30))</f>
        <v>#VALUE!</v>
      </c>
      <c r="DL174" s="37" t="e">
        <f>IF(AND(DL173&lt;&gt;0,DK173&lt;&gt;0),DL173-DK173,(IFERROR(VLOOKUP($B162,#REF!,7,FALSE),"")/30))</f>
        <v>#VALUE!</v>
      </c>
      <c r="DM174" s="37" t="e">
        <f>IF(AND(DM173&lt;&gt;0,DL173&lt;&gt;0),DM173-DL173,(IFERROR(VLOOKUP($B162,#REF!,7,FALSE),"")/30))</f>
        <v>#VALUE!</v>
      </c>
      <c r="DN174" s="37" t="e">
        <f>IF(AND(DN173&lt;&gt;0,DM173&lt;&gt;0),DN173-DM173,(IFERROR(VLOOKUP($B162,#REF!,7,FALSE),"")/30))</f>
        <v>#VALUE!</v>
      </c>
      <c r="DO174" s="37" t="e">
        <f>IF(AND(DO173&lt;&gt;0,DN173&lt;&gt;0),DO173-DN173,(IFERROR(VLOOKUP($B162,#REF!,7,FALSE),"")/30))</f>
        <v>#VALUE!</v>
      </c>
      <c r="DP174" s="37" t="e">
        <f>IF(AND(DP173&lt;&gt;0,DO173&lt;&gt;0),DP173-DO173,(IFERROR(VLOOKUP($B162,#REF!,7,FALSE),"")/30))</f>
        <v>#VALUE!</v>
      </c>
      <c r="DQ174" s="37" t="e">
        <f>IF(AND(DQ173&lt;&gt;0,DP173&lt;&gt;0),DQ173-DP173,(IFERROR(VLOOKUP($B162,#REF!,7,FALSE),"")/30))</f>
        <v>#VALUE!</v>
      </c>
      <c r="DR174" s="37" t="e">
        <f>IF(AND(DR173&lt;&gt;0,DQ173&lt;&gt;0),DR173-DQ173,(IFERROR(VLOOKUP($B162,#REF!,7,FALSE),"")/30))</f>
        <v>#VALUE!</v>
      </c>
      <c r="DS174" s="37" t="e">
        <f>IF(AND(DS173&lt;&gt;0,DR173&lt;&gt;0),DS173-DR173,(IFERROR(VLOOKUP($B162,#REF!,7,FALSE),"")/30))</f>
        <v>#VALUE!</v>
      </c>
      <c r="DT174" s="37" t="e">
        <f>IF(AND(DT173&lt;&gt;0,DS173&lt;&gt;0),DT173-DS173,(IFERROR(VLOOKUP($B162,#REF!,7,FALSE),"")/30))</f>
        <v>#VALUE!</v>
      </c>
      <c r="DU174" s="37" t="e">
        <f>IF(AND(DU173&lt;&gt;0,DT173&lt;&gt;0),DU173-DT173,(IFERROR(VLOOKUP($B162,#REF!,7,FALSE),"")/30))</f>
        <v>#VALUE!</v>
      </c>
      <c r="DV174" s="37" t="e">
        <f>IF(AND(DV173&lt;&gt;0,DU173&lt;&gt;0),DV173-DU173,(IFERROR(VLOOKUP($B162,#REF!,7,FALSE),"")/30))</f>
        <v>#VALUE!</v>
      </c>
      <c r="DW174" s="37" t="e">
        <f>IF(AND(DW173&lt;&gt;0,DV173&lt;&gt;0),DW173-DV173,(IFERROR(VLOOKUP($B162,#REF!,7,FALSE),"")/30))</f>
        <v>#VALUE!</v>
      </c>
      <c r="DX174" s="37" t="e">
        <f>IF(AND(DX173&lt;&gt;0,DW173&lt;&gt;0),DX173-DW173,(IFERROR(VLOOKUP($B162,#REF!,7,FALSE),"")/30))</f>
        <v>#VALUE!</v>
      </c>
      <c r="DY174" s="37" t="e">
        <f>IF(AND(DY173&lt;&gt;0,DX173&lt;&gt;0),DY173-DX173,(IFERROR(VLOOKUP($B162,#REF!,8,FALSE),"")/30))</f>
        <v>#VALUE!</v>
      </c>
      <c r="DZ174" s="37" t="e">
        <f>IF(AND(DZ173&lt;&gt;0,DY173&lt;&gt;0),DZ173-DY173,(IFERROR(VLOOKUP($B162,#REF!,8,FALSE),"")/30))</f>
        <v>#VALUE!</v>
      </c>
      <c r="EA174" s="37" t="e">
        <f>IF(AND(EA173&lt;&gt;0,DZ173&lt;&gt;0),EA173-DZ173,(IFERROR(VLOOKUP($B162,#REF!,8,FALSE),"")/30))</f>
        <v>#VALUE!</v>
      </c>
      <c r="EB174" s="37" t="e">
        <f>IF(AND(EB173&lt;&gt;0,EA173&lt;&gt;0),EB173-EA173,(IFERROR(VLOOKUP($B162,#REF!,8,FALSE),"")/30))</f>
        <v>#VALUE!</v>
      </c>
      <c r="EC174" s="37" t="e">
        <f>IF(AND(EC173&lt;&gt;0,EB173&lt;&gt;0),EC173-EB173,(IFERROR(VLOOKUP($B162,#REF!,8,FALSE),"")/30))</f>
        <v>#VALUE!</v>
      </c>
      <c r="ED174" s="37" t="e">
        <f>IF(AND(ED173&lt;&gt;0,EC173&lt;&gt;0),ED173-EC173,(IFERROR(VLOOKUP($B162,#REF!,8,FALSE),"")/30))</f>
        <v>#VALUE!</v>
      </c>
      <c r="EE174" s="37" t="e">
        <f>IF(AND(EE173&lt;&gt;0,ED173&lt;&gt;0),EE173-ED173,(IFERROR(VLOOKUP($B162,#REF!,8,FALSE),"")/30))</f>
        <v>#VALUE!</v>
      </c>
      <c r="EF174" s="37" t="e">
        <f>IF(AND(EF173&lt;&gt;0,EE173&lt;&gt;0),EF173-EE173,(IFERROR(VLOOKUP($B162,#REF!,8,FALSE),"")/30))</f>
        <v>#VALUE!</v>
      </c>
      <c r="EG174" s="37" t="e">
        <f>IF(AND(EG173&lt;&gt;0,EF173&lt;&gt;0),EG173-EF173,(IFERROR(VLOOKUP($B162,#REF!,8,FALSE),"")/30))</f>
        <v>#VALUE!</v>
      </c>
      <c r="EH174" s="37" t="e">
        <f>IF(AND(EH173&lt;&gt;0,EG173&lt;&gt;0),EH173-EG173,(IFERROR(VLOOKUP($B162,#REF!,8,FALSE),"")/30))</f>
        <v>#VALUE!</v>
      </c>
      <c r="EI174" s="37" t="e">
        <f>IF(AND(EI173&lt;&gt;0,EH173&lt;&gt;0),EI173-EH173,(IFERROR(VLOOKUP($B162,#REF!,8,FALSE),"")/30))</f>
        <v>#VALUE!</v>
      </c>
      <c r="EJ174" s="37" t="e">
        <f>IF(AND(EJ173&lt;&gt;0,EI173&lt;&gt;0),EJ173-EI173,(IFERROR(VLOOKUP($B162,#REF!,8,FALSE),"")/30))</f>
        <v>#VALUE!</v>
      </c>
      <c r="EK174" s="37" t="e">
        <f>IF(AND(EK173&lt;&gt;0,EJ173&lt;&gt;0),EK173-EJ173,(IFERROR(VLOOKUP($B162,#REF!,8,FALSE),"")/30))</f>
        <v>#VALUE!</v>
      </c>
      <c r="EL174" s="37" t="e">
        <f>IF(AND(EL173&lt;&gt;0,EK173&lt;&gt;0),EL173-EK173,(IFERROR(VLOOKUP($B162,#REF!,8,FALSE),"")/30))</f>
        <v>#VALUE!</v>
      </c>
      <c r="EM174" s="37" t="e">
        <f>IF(AND(EM173&lt;&gt;0,EL173&lt;&gt;0),EM173-EL173,(IFERROR(VLOOKUP($B162,#REF!,8,FALSE),"")/30))</f>
        <v>#VALUE!</v>
      </c>
      <c r="EN174" s="37" t="e">
        <f>IF(AND(EN173&lt;&gt;0,EM173&lt;&gt;0),EN173-EM173,(IFERROR(VLOOKUP($B162,#REF!,8,FALSE),"")/30))</f>
        <v>#VALUE!</v>
      </c>
      <c r="EO174" s="37" t="e">
        <f>IF(AND(EO173&lt;&gt;0,EN173&lt;&gt;0),EO173-EN173,(IFERROR(VLOOKUP($B162,#REF!,8,FALSE),"")/30))</f>
        <v>#VALUE!</v>
      </c>
      <c r="EP174" s="37" t="e">
        <f>IF(AND(EP173&lt;&gt;0,EO173&lt;&gt;0),EP173-EO173,(IFERROR(VLOOKUP($B162,#REF!,8,FALSE),"")/30))</f>
        <v>#VALUE!</v>
      </c>
      <c r="EQ174" s="37" t="e">
        <f>IF(AND(EQ173&lt;&gt;0,EP173&lt;&gt;0),EQ173-EP173,(IFERROR(VLOOKUP($B162,#REF!,8,FALSE),"")/30))</f>
        <v>#VALUE!</v>
      </c>
      <c r="ER174" s="37" t="e">
        <f>IF(AND(ER173&lt;&gt;0,EQ173&lt;&gt;0),ER173-EQ173,(IFERROR(VLOOKUP($B162,#REF!,8,FALSE),"")/30))</f>
        <v>#VALUE!</v>
      </c>
      <c r="ES174" s="37" t="e">
        <f>IF(AND(ES173&lt;&gt;0,ER173&lt;&gt;0),ES173-ER173,(IFERROR(VLOOKUP($B162,#REF!,8,FALSE),"")/30))</f>
        <v>#VALUE!</v>
      </c>
      <c r="ET174" s="37" t="e">
        <f>IF(AND(ET173&lt;&gt;0,ES173&lt;&gt;0),ET173-ES173,(IFERROR(VLOOKUP($B162,#REF!,8,FALSE),"")/30))</f>
        <v>#VALUE!</v>
      </c>
      <c r="EU174" s="37" t="e">
        <f>IF(AND(EU173&lt;&gt;0,ET173&lt;&gt;0),EU173-ET173,(IFERROR(VLOOKUP($B162,#REF!,8,FALSE),"")/30))</f>
        <v>#VALUE!</v>
      </c>
      <c r="EV174" s="37" t="e">
        <f>IF(AND(EV173&lt;&gt;0,EU173&lt;&gt;0),EV173-EU173,(IFERROR(VLOOKUP($B162,#REF!,8,FALSE),"")/30))</f>
        <v>#VALUE!</v>
      </c>
      <c r="EW174" s="37" t="e">
        <f>IF(AND(EW173&lt;&gt;0,EV173&lt;&gt;0),EW173-EV173,(IFERROR(VLOOKUP($B162,#REF!,8,FALSE),"")/30))</f>
        <v>#VALUE!</v>
      </c>
      <c r="EX174" s="37" t="e">
        <f>IF(AND(EX173&lt;&gt;0,EW173&lt;&gt;0),EX173-EW173,(IFERROR(VLOOKUP($B162,#REF!,8,FALSE),"")/30))</f>
        <v>#VALUE!</v>
      </c>
      <c r="EY174" s="37" t="e">
        <f>IF(AND(EY173&lt;&gt;0,EX173&lt;&gt;0),EY173-EX173,(IFERROR(VLOOKUP($B162,#REF!,8,FALSE),"")/30))</f>
        <v>#VALUE!</v>
      </c>
      <c r="EZ174" s="37" t="e">
        <f>IF(AND(EZ173&lt;&gt;0,EY173&lt;&gt;0),EZ173-EY173,(IFERROR(VLOOKUP($B162,#REF!,8,FALSE),"")/30))</f>
        <v>#VALUE!</v>
      </c>
      <c r="FA174" s="37" t="e">
        <f>IF(AND(FA173&lt;&gt;0,EZ173&lt;&gt;0),FA173-EZ173,(IFERROR(VLOOKUP($B162,#REF!,8,FALSE),"")/30))</f>
        <v>#VALUE!</v>
      </c>
      <c r="FB174" s="37" t="e">
        <f>IF(AND(FB173&lt;&gt;0,FA173&lt;&gt;0),FB173-FA173,(IFERROR(VLOOKUP($B162,#REF!,8,FALSE),"")/30))</f>
        <v>#VALUE!</v>
      </c>
      <c r="FC174" s="37" t="e">
        <f>IF(AND(FC173&lt;&gt;0,FB173&lt;&gt;0),FC173-FB173,(IFERROR(VLOOKUP($B162,#REF!,8,FALSE),"")/30))</f>
        <v>#VALUE!</v>
      </c>
      <c r="FD174" s="37" t="e">
        <f>IF(AND(FD173&lt;&gt;0,FC173&lt;&gt;0),FD173-FC173,(IFERROR(VLOOKUP($B162,#REF!,9,FALSE),"")/30))</f>
        <v>#VALUE!</v>
      </c>
      <c r="FE174" s="37" t="e">
        <f>IF(AND(FE173&lt;&gt;0,FD173&lt;&gt;0),FE173-FD173,(IFERROR(VLOOKUP($B162,#REF!,9,FALSE),"")/30))</f>
        <v>#VALUE!</v>
      </c>
      <c r="FF174" s="37" t="e">
        <f>IF(AND(FF173&lt;&gt;0,FE173&lt;&gt;0),FF173-FE173,(IFERROR(VLOOKUP($B162,#REF!,9,FALSE),"")/30))</f>
        <v>#VALUE!</v>
      </c>
      <c r="FG174" s="37">
        <f>IF(AND(FG173&lt;&gt;0,FF173&lt;&gt;0),FG173-FF173,(IFERROR(VLOOKUP($B162,#REF!,9,FALSE),"")/30))</f>
        <v>2200</v>
      </c>
      <c r="FH174" s="37">
        <f>IF(AND(FH173&lt;&gt;0,FG173&lt;&gt;0),FH173-FG173,(IFERROR(VLOOKUP($B162,#REF!,9,FALSE),"")/30))</f>
        <v>0</v>
      </c>
      <c r="FI174" s="37">
        <f>IF(AND(FI173&lt;&gt;0,FH173&lt;&gt;0),FI173-FH173,(IFERROR(VLOOKUP($B162,#REF!,9,FALSE),"")/30))</f>
        <v>0</v>
      </c>
      <c r="FJ174" s="37" t="e">
        <f>IF(AND(FJ173&lt;&gt;0,FI173&lt;&gt;0),FJ173-FI173,(IFERROR(VLOOKUP($B162,#REF!,9,FALSE),"")/30))</f>
        <v>#VALUE!</v>
      </c>
      <c r="FK174" s="37" t="e">
        <f>IF(AND(FK173&lt;&gt;0,FJ173&lt;&gt;0),FK173-FJ173,(IFERROR(VLOOKUP($B162,#REF!,9,FALSE),"")/30))</f>
        <v>#VALUE!</v>
      </c>
      <c r="FL174" s="37" t="e">
        <f>IF(AND(FL173&lt;&gt;0,FK173&lt;&gt;0),FL173-FK173,(IFERROR(VLOOKUP($B162,#REF!,9,FALSE),"")/30))</f>
        <v>#VALUE!</v>
      </c>
      <c r="FM174" s="37" t="e">
        <f>IF(AND(FM173&lt;&gt;0,FL173&lt;&gt;0),FM173-FL173,(IFERROR(VLOOKUP($B162,#REF!,9,FALSE),"")/30))</f>
        <v>#VALUE!</v>
      </c>
      <c r="FN174" s="37" t="e">
        <f>IF(AND(FN173&lt;&gt;0,FM173&lt;&gt;0),FN173-FM173,(IFERROR(VLOOKUP($B162,#REF!,9,FALSE),"")/30))</f>
        <v>#VALUE!</v>
      </c>
      <c r="FO174" s="37" t="e">
        <f>IF(AND(FO173&lt;&gt;0,FN173&lt;&gt;0),FO173-FN173,(IFERROR(VLOOKUP($B162,#REF!,9,FALSE),"")/30))</f>
        <v>#VALUE!</v>
      </c>
      <c r="FP174" s="37" t="e">
        <f>IF(AND(FP173&lt;&gt;0,FO173&lt;&gt;0),FP173-FO173,(IFERROR(VLOOKUP($B162,#REF!,9,FALSE),"")/30))</f>
        <v>#VALUE!</v>
      </c>
      <c r="FQ174" s="37" t="e">
        <f>IF(AND(FQ173&lt;&gt;0,FP173&lt;&gt;0),FQ173-FP173,(IFERROR(VLOOKUP($B162,#REF!,9,FALSE),"")/30))</f>
        <v>#VALUE!</v>
      </c>
      <c r="FR174" s="37" t="e">
        <f>IF(AND(FR173&lt;&gt;0,FQ173&lt;&gt;0),FR173-FQ173,(IFERROR(VLOOKUP($B162,#REF!,9,FALSE),"")/30))</f>
        <v>#VALUE!</v>
      </c>
      <c r="FS174" s="37" t="e">
        <f>IF(AND(FS173&lt;&gt;0,FR173&lt;&gt;0),FS173-FR173,(IFERROR(VLOOKUP($B162,#REF!,9,FALSE),"")/30))</f>
        <v>#VALUE!</v>
      </c>
      <c r="FT174" s="37" t="e">
        <f>IF(AND(FT173&lt;&gt;0,FS173&lt;&gt;0),FT173-FS173,(IFERROR(VLOOKUP($B162,#REF!,9,FALSE),"")/30))</f>
        <v>#VALUE!</v>
      </c>
      <c r="FU174" s="37" t="e">
        <f>IF(AND(FU173&lt;&gt;0,FT173&lt;&gt;0),FU173-FT173,(IFERROR(VLOOKUP($B162,#REF!,9,FALSE),"")/30))</f>
        <v>#VALUE!</v>
      </c>
      <c r="FV174" s="37" t="e">
        <f>IF(AND(FV173&lt;&gt;0,FU173&lt;&gt;0),FV173-FU173,(IFERROR(VLOOKUP($B162,#REF!,9,FALSE),"")/30))</f>
        <v>#VALUE!</v>
      </c>
      <c r="FW174" s="37" t="e">
        <f>IF(AND(FW173&lt;&gt;0,FV173&lt;&gt;0),FW173-FV173,(IFERROR(VLOOKUP($B162,#REF!,9,FALSE),"")/30))</f>
        <v>#VALUE!</v>
      </c>
      <c r="FX174" s="37" t="e">
        <f>IF(AND(FX173&lt;&gt;0,FW173&lt;&gt;0),FX173-FW173,(IFERROR(VLOOKUP($B162,#REF!,9,FALSE),"")/30))</f>
        <v>#VALUE!</v>
      </c>
      <c r="FY174" s="37" t="e">
        <f>IF(AND(FY173&lt;&gt;0,FX173&lt;&gt;0),FY173-FX173,(IFERROR(VLOOKUP($B162,#REF!,9,FALSE),"")/30))</f>
        <v>#VALUE!</v>
      </c>
      <c r="FZ174" s="37" t="e">
        <f>IF(AND(FZ173&lt;&gt;0,FY173&lt;&gt;0),FZ173-FY173,(IFERROR(VLOOKUP($B162,#REF!,9,FALSE),"")/30))</f>
        <v>#VALUE!</v>
      </c>
      <c r="GA174" s="37" t="e">
        <f>IF(AND(GA173&lt;&gt;0,FZ173&lt;&gt;0),GA173-FZ173,(IFERROR(VLOOKUP($B162,#REF!,9,FALSE),"")/30))</f>
        <v>#VALUE!</v>
      </c>
      <c r="GB174" s="37" t="e">
        <f>IF(AND(GB173&lt;&gt;0,GA173&lt;&gt;0),GB173-GA173,(IFERROR(VLOOKUP($B162,#REF!,9,FALSE),"")/30))</f>
        <v>#VALUE!</v>
      </c>
      <c r="GC174" s="37" t="e">
        <f>IF(AND(GC173&lt;&gt;0,GB173&lt;&gt;0),GC173-GB173,(IFERROR(VLOOKUP($B162,#REF!,9,FALSE),"")/30))</f>
        <v>#VALUE!</v>
      </c>
      <c r="GD174" s="37" t="e">
        <f>IF(AND(GD173&lt;&gt;0,GC173&lt;&gt;0),GD173-GC173,(IFERROR(VLOOKUP($B162,#REF!,9,FALSE),"")/30))</f>
        <v>#VALUE!</v>
      </c>
      <c r="GE174" s="37" t="e">
        <f>IF(AND(GE173&lt;&gt;0,GD173&lt;&gt;0),GE173-GD173,(IFERROR(VLOOKUP($B162,#REF!,9,FALSE),"")/30))</f>
        <v>#VALUE!</v>
      </c>
      <c r="GF174" s="37" t="e">
        <f>IF(AND(GF173&lt;&gt;0,GE173&lt;&gt;0),GF173-GE173,(IFERROR(VLOOKUP($B162,#REF!,9,FALSE),"")/30))</f>
        <v>#VALUE!</v>
      </c>
      <c r="GG174" s="37" t="e">
        <f>IF(AND(GG173&lt;&gt;0,GF173&lt;&gt;0),GG173-GF173,(IFERROR(VLOOKUP($B162,#REF!,9,FALSE),"")/30))</f>
        <v>#VALUE!</v>
      </c>
      <c r="GH174" s="37" t="e">
        <f>IF(AND(GH173&lt;&gt;0,GG173&lt;&gt;0),GH173-GG173,(IFERROR(VLOOKUP($B162,#REF!,10,FALSE),"")/30))</f>
        <v>#VALUE!</v>
      </c>
      <c r="GI174" s="37" t="e">
        <f>IF(AND(GI173&lt;&gt;0,GH173&lt;&gt;0),GI173-GH173,(IFERROR(VLOOKUP($B162,#REF!,10,FALSE),"")/30))</f>
        <v>#VALUE!</v>
      </c>
      <c r="GJ174" s="37" t="e">
        <f>IF(AND(GJ173&lt;&gt;0,GI173&lt;&gt;0),GJ173-GI173,(IFERROR(VLOOKUP($B162,#REF!,10,FALSE),"")/30))</f>
        <v>#VALUE!</v>
      </c>
      <c r="GK174" s="37" t="e">
        <f>IF(AND(GK173&lt;&gt;0,GJ173&lt;&gt;0),GK173-GJ173,(IFERROR(VLOOKUP($B162,#REF!,10,FALSE),"")/30))</f>
        <v>#VALUE!</v>
      </c>
      <c r="GL174" s="37" t="e">
        <f>IF(AND(GL173&lt;&gt;0,GK173&lt;&gt;0),GL173-GK173,(IFERROR(VLOOKUP($B162,#REF!,10,FALSE),"")/30))</f>
        <v>#VALUE!</v>
      </c>
      <c r="GM174" s="37" t="e">
        <f>IF(AND(GM173&lt;&gt;0,GL173&lt;&gt;0),GM173-GL173,(IFERROR(VLOOKUP($B162,#REF!,10,FALSE),"")/30))</f>
        <v>#VALUE!</v>
      </c>
      <c r="GN174" s="37" t="e">
        <f>IF(AND(GN173&lt;&gt;0,GM173&lt;&gt;0),GN173-GM173,(IFERROR(VLOOKUP($B162,#REF!,10,FALSE),"")/30))</f>
        <v>#VALUE!</v>
      </c>
      <c r="GO174" s="37" t="e">
        <f>IF(AND(GO173&lt;&gt;0,GN173&lt;&gt;0),GO173-GN173,(IFERROR(VLOOKUP($B162,#REF!,10,FALSE),"")/30))</f>
        <v>#VALUE!</v>
      </c>
      <c r="GP174" s="37" t="e">
        <f>IF(AND(GP173&lt;&gt;0,GO173&lt;&gt;0),GP173-GO173,(IFERROR(VLOOKUP($B162,#REF!,10,FALSE),"")/30))</f>
        <v>#VALUE!</v>
      </c>
      <c r="GQ174" s="37" t="e">
        <f>IF(AND(GQ173&lt;&gt;0,GP173&lt;&gt;0),GQ173-GP173,(IFERROR(VLOOKUP($B162,#REF!,10,FALSE),"")/30))</f>
        <v>#VALUE!</v>
      </c>
      <c r="GR174" s="37" t="e">
        <f>IF(AND(GR173&lt;&gt;0,GQ173&lt;&gt;0),GR173-GQ173,(IFERROR(VLOOKUP($B162,#REF!,10,FALSE),"")/30))</f>
        <v>#VALUE!</v>
      </c>
      <c r="GS174" s="37" t="e">
        <f>IF(AND(GS173&lt;&gt;0,GR173&lt;&gt;0),GS173-GR173,(IFERROR(VLOOKUP($B162,#REF!,10,FALSE),"")/30))</f>
        <v>#VALUE!</v>
      </c>
      <c r="GT174" s="37" t="e">
        <f>IF(AND(GT173&lt;&gt;0,GS173&lt;&gt;0),GT173-GS173,(IFERROR(VLOOKUP($B162,#REF!,10,FALSE),"")/30))</f>
        <v>#VALUE!</v>
      </c>
      <c r="GU174" s="37" t="e">
        <f>IF(AND(GU173&lt;&gt;0,GT173&lt;&gt;0),GU173-GT173,(IFERROR(VLOOKUP($B162,#REF!,10,FALSE),"")/30))</f>
        <v>#VALUE!</v>
      </c>
      <c r="GV174" s="37" t="e">
        <f>IF(AND(GV173&lt;&gt;0,GU173&lt;&gt;0),GV173-GU173,(IFERROR(VLOOKUP($B162,#REF!,10,FALSE),"")/30))</f>
        <v>#VALUE!</v>
      </c>
      <c r="GW174" s="37" t="e">
        <f>IF(AND(GW173&lt;&gt;0,GV173&lt;&gt;0),GW173-GV173,(IFERROR(VLOOKUP($B162,#REF!,10,FALSE),"")/30))</f>
        <v>#VALUE!</v>
      </c>
      <c r="GX174" s="37" t="e">
        <f>IF(AND(GX173&lt;&gt;0,GW173&lt;&gt;0),GX173-GW173,(IFERROR(VLOOKUP($B162,#REF!,10,FALSE),"")/30))</f>
        <v>#VALUE!</v>
      </c>
      <c r="GY174" s="37" t="e">
        <f>IF(AND(GY173&lt;&gt;0,GX173&lt;&gt;0),GY173-GX173,(IFERROR(VLOOKUP($B162,#REF!,10,FALSE),"")/30))</f>
        <v>#VALUE!</v>
      </c>
      <c r="GZ174" s="37" t="e">
        <f>IF(AND(GZ173&lt;&gt;0,GY173&lt;&gt;0),GZ173-GY173,(IFERROR(VLOOKUP($B162,#REF!,10,FALSE),"")/30))</f>
        <v>#VALUE!</v>
      </c>
      <c r="HA174" s="37" t="e">
        <f>IF(AND(HA173&lt;&gt;0,GZ173&lt;&gt;0),HA173-GZ173,(IFERROR(VLOOKUP($B162,#REF!,10,FALSE),"")/30))</f>
        <v>#VALUE!</v>
      </c>
      <c r="HB174" s="37" t="e">
        <f>IF(AND(HB173&lt;&gt;0,HA173&lt;&gt;0),HB173-HA173,(IFERROR(VLOOKUP($B162,#REF!,10,FALSE),"")/30))</f>
        <v>#VALUE!</v>
      </c>
      <c r="HC174" s="37" t="e">
        <f>IF(AND(HC173&lt;&gt;0,HB173&lt;&gt;0),HC173-HB173,(IFERROR(VLOOKUP($B162,#REF!,10,FALSE),"")/30))</f>
        <v>#VALUE!</v>
      </c>
      <c r="HD174" s="37" t="e">
        <f>IF(AND(HD173&lt;&gt;0,HC173&lt;&gt;0),HD173-HC173,(IFERROR(VLOOKUP($B162,#REF!,10,FALSE),"")/30))</f>
        <v>#VALUE!</v>
      </c>
      <c r="HE174" s="37" t="e">
        <f>IF(AND(HE173&lt;&gt;0,HD173&lt;&gt;0),HE173-HD173,(IFERROR(VLOOKUP($B162,#REF!,10,FALSE),"")/30))</f>
        <v>#VALUE!</v>
      </c>
      <c r="HF174" s="37" t="e">
        <f>IF(AND(HF173&lt;&gt;0,HE173&lt;&gt;0),HF173-HE173,(IFERROR(VLOOKUP($B162,#REF!,10,FALSE),"")/30))</f>
        <v>#VALUE!</v>
      </c>
      <c r="HG174" s="37" t="e">
        <f>IF(AND(HG173&lt;&gt;0,HF173&lt;&gt;0),HG173-HF173,(IFERROR(VLOOKUP($B162,#REF!,10,FALSE),"")/30))</f>
        <v>#VALUE!</v>
      </c>
      <c r="HH174" s="37" t="e">
        <f>IF(AND(HH173&lt;&gt;0,HG173&lt;&gt;0),HH173-HG173,(IFERROR(VLOOKUP($B162,#REF!,10,FALSE),"")/30))</f>
        <v>#VALUE!</v>
      </c>
      <c r="HI174" s="37" t="e">
        <f>IF(AND(HI173&lt;&gt;0,HH173&lt;&gt;0),HI173-HH173,(IFERROR(VLOOKUP($B162,#REF!,10,FALSE),"")/30))</f>
        <v>#VALUE!</v>
      </c>
      <c r="HJ174" s="37" t="e">
        <f>IF(AND(HJ173&lt;&gt;0,HI173&lt;&gt;0),HJ173-HI173,(IFERROR(VLOOKUP($B162,#REF!,10,FALSE),"")/30))</f>
        <v>#VALUE!</v>
      </c>
      <c r="HK174" s="37" t="e">
        <f>IF(AND(HK173&lt;&gt;0,HJ173&lt;&gt;0),HK173-HJ173,(IFERROR(VLOOKUP($B162,#REF!,10,FALSE),"")/30))</f>
        <v>#VALUE!</v>
      </c>
      <c r="HL174" s="37" t="e">
        <f>IF(AND(HL173&lt;&gt;0,HK173&lt;&gt;0),HL173-HK173,(IFERROR(VLOOKUP($B162,#REF!,10,FALSE),"")/30))</f>
        <v>#VALUE!</v>
      </c>
      <c r="HM174" s="37" t="e">
        <f>IF(AND(HM173&lt;&gt;0,HL173&lt;&gt;0),HM173-HL173,(IFERROR(VLOOKUP($B162,#REF!,11,FALSE),"")/30))</f>
        <v>#VALUE!</v>
      </c>
      <c r="HN174" s="37" t="e">
        <f>IF(AND(HN173&lt;&gt;0,HM173&lt;&gt;0),HN173-HM173,(IFERROR(VLOOKUP($B162,#REF!,11,FALSE),"")/30))</f>
        <v>#VALUE!</v>
      </c>
      <c r="HO174" s="37" t="e">
        <f>IF(AND(HO173&lt;&gt;0,HN173&lt;&gt;0),HO173-HN173,(IFERROR(VLOOKUP($B162,#REF!,11,FALSE),"")/30))</f>
        <v>#VALUE!</v>
      </c>
      <c r="HP174" s="37" t="e">
        <f>IF(AND(HP173&lt;&gt;0,HO173&lt;&gt;0),HP173-HO173,(IFERROR(VLOOKUP($B162,#REF!,11,FALSE),"")/30))</f>
        <v>#VALUE!</v>
      </c>
      <c r="HQ174" s="37" t="e">
        <f>IF(AND(HQ173&lt;&gt;0,HP173&lt;&gt;0),HQ173-HP173,(IFERROR(VLOOKUP($B162,#REF!,11,FALSE),"")/30))</f>
        <v>#VALUE!</v>
      </c>
      <c r="HR174" s="37" t="e">
        <f>IF(AND(HR173&lt;&gt;0,HQ173&lt;&gt;0),HR173-HQ173,(IFERROR(VLOOKUP($B162,#REF!,11,FALSE),"")/30))</f>
        <v>#VALUE!</v>
      </c>
      <c r="HS174" s="37" t="e">
        <f>IF(AND(HS173&lt;&gt;0,HR173&lt;&gt;0),HS173-HR173,(IFERROR(VLOOKUP($B162,#REF!,11,FALSE),"")/30))</f>
        <v>#VALUE!</v>
      </c>
      <c r="HT174" s="37" t="e">
        <f>IF(AND(HT173&lt;&gt;0,HS173&lt;&gt;0),HT173-HS173,(IFERROR(VLOOKUP($B162,#REF!,11,FALSE),"")/30))</f>
        <v>#VALUE!</v>
      </c>
      <c r="HU174" s="37" t="e">
        <f>IF(AND(HU173&lt;&gt;0,HT173&lt;&gt;0),HU173-HT173,(IFERROR(VLOOKUP($B162,#REF!,11,FALSE),"")/30))</f>
        <v>#VALUE!</v>
      </c>
      <c r="HV174" s="37" t="e">
        <f>IF(AND(HV173&lt;&gt;0,HU173&lt;&gt;0),HV173-HU173,(IFERROR(VLOOKUP($B162,#REF!,11,FALSE),"")/30))</f>
        <v>#VALUE!</v>
      </c>
      <c r="HW174" s="37" t="e">
        <f>IF(AND(HW173&lt;&gt;0,HV173&lt;&gt;0),HW173-HV173,(IFERROR(VLOOKUP($B162,#REF!,11,FALSE),"")/30))</f>
        <v>#VALUE!</v>
      </c>
      <c r="HX174" s="37" t="e">
        <f>IF(AND(HX173&lt;&gt;0,HW173&lt;&gt;0),HX173-HW173,(IFERROR(VLOOKUP($B162,#REF!,11,FALSE),"")/30))</f>
        <v>#VALUE!</v>
      </c>
      <c r="HY174" s="37" t="e">
        <f>IF(AND(HY173&lt;&gt;0,HX173&lt;&gt;0),HY173-HX173,(IFERROR(VLOOKUP($B162,#REF!,11,FALSE),"")/30))</f>
        <v>#VALUE!</v>
      </c>
      <c r="HZ174" s="37" t="e">
        <f>IF(AND(HZ173&lt;&gt;0,HY173&lt;&gt;0),HZ173-HY173,(IFERROR(VLOOKUP($B162,#REF!,11,FALSE),"")/30))</f>
        <v>#VALUE!</v>
      </c>
      <c r="IA174" s="37" t="e">
        <f>IF(AND(IA173&lt;&gt;0,HZ173&lt;&gt;0),IA173-HZ173,(IFERROR(VLOOKUP($B162,#REF!,11,FALSE),"")/30))</f>
        <v>#VALUE!</v>
      </c>
      <c r="IB174" s="37" t="e">
        <f>IF(AND(IB173&lt;&gt;0,IA173&lt;&gt;0),IB173-IA173,(IFERROR(VLOOKUP($B162,#REF!,11,FALSE),"")/30))</f>
        <v>#VALUE!</v>
      </c>
      <c r="IC174" s="37" t="e">
        <f>IF(AND(IC173&lt;&gt;0,IB173&lt;&gt;0),IC173-IB173,(IFERROR(VLOOKUP($B162,#REF!,11,FALSE),"")/30))</f>
        <v>#VALUE!</v>
      </c>
      <c r="ID174" s="37" t="e">
        <f>IF(AND(ID173&lt;&gt;0,IC173&lt;&gt;0),ID173-IC173,(IFERROR(VLOOKUP($B162,#REF!,11,FALSE),"")/30))</f>
        <v>#VALUE!</v>
      </c>
      <c r="IE174" s="37" t="e">
        <f>IF(AND(IE173&lt;&gt;0,ID173&lt;&gt;0),IE173-ID173,(IFERROR(VLOOKUP($B162,#REF!,11,FALSE),"")/30))</f>
        <v>#VALUE!</v>
      </c>
      <c r="IF174" s="37" t="e">
        <f>IF(AND(IF173&lt;&gt;0,IE173&lt;&gt;0),IF173-IE173,(IFERROR(VLOOKUP($B162,#REF!,11,FALSE),"")/30))</f>
        <v>#VALUE!</v>
      </c>
      <c r="IG174" s="37" t="e">
        <f>IF(AND(IG173&lt;&gt;0,IF173&lt;&gt;0),IG173-IF173,(IFERROR(VLOOKUP($B162,#REF!,11,FALSE),"")/30))</f>
        <v>#VALUE!</v>
      </c>
      <c r="IH174" s="37" t="e">
        <f>IF(AND(IH173&lt;&gt;0,IG173&lt;&gt;0),IH173-IG173,(IFERROR(VLOOKUP($B162,#REF!,11,FALSE),"")/30))</f>
        <v>#VALUE!</v>
      </c>
      <c r="II174" s="37" t="e">
        <f>IF(AND(II173&lt;&gt;0,IH173&lt;&gt;0),II173-IH173,(IFERROR(VLOOKUP($B162,#REF!,11,FALSE),"")/30))</f>
        <v>#VALUE!</v>
      </c>
      <c r="IJ174" s="37" t="e">
        <f>IF(AND(IJ173&lt;&gt;0,II173&lt;&gt;0),IJ173-II173,(IFERROR(VLOOKUP($B162,#REF!,11,FALSE),"")/30))</f>
        <v>#VALUE!</v>
      </c>
      <c r="IK174" s="37" t="e">
        <f>IF(AND(IK173&lt;&gt;0,IJ173&lt;&gt;0),IK173-IJ173,(IFERROR(VLOOKUP($B162,#REF!,11,FALSE),"")/30))</f>
        <v>#VALUE!</v>
      </c>
      <c r="IL174" s="37" t="e">
        <f>IF(AND(IL173&lt;&gt;0,IK173&lt;&gt;0),IL173-IK173,(IFERROR(VLOOKUP($B162,#REF!,11,FALSE),"")/30))</f>
        <v>#VALUE!</v>
      </c>
      <c r="IM174" s="37" t="e">
        <f>IF(AND(IM173&lt;&gt;0,IL173&lt;&gt;0),IM173-IL173,(IFERROR(VLOOKUP($B162,#REF!,11,FALSE),"")/30))</f>
        <v>#VALUE!</v>
      </c>
      <c r="IN174" s="37" t="e">
        <f>IF(AND(IN173&lt;&gt;0,IM173&lt;&gt;0),IN173-IM173,(IFERROR(VLOOKUP($B162,#REF!,11,FALSE),"")/30))</f>
        <v>#VALUE!</v>
      </c>
      <c r="IO174" s="37" t="e">
        <f>IF(AND(IO173&lt;&gt;0,IN173&lt;&gt;0),IO173-IN173,(IFERROR(VLOOKUP($B162,#REF!,11,FALSE),"")/30))</f>
        <v>#VALUE!</v>
      </c>
      <c r="IP174" s="37" t="e">
        <f>IF(AND(IP173&lt;&gt;0,IO173&lt;&gt;0),IP173-IO173,(IFERROR(VLOOKUP($B162,#REF!,11,FALSE),"")/30))</f>
        <v>#VALUE!</v>
      </c>
      <c r="IQ174" s="37" t="e">
        <f>IF(AND(IQ173&lt;&gt;0,IP173&lt;&gt;0),IQ173-IP173,(IFERROR(VLOOKUP($B162,#REF!,11,FALSE),"")/30))</f>
        <v>#VALUE!</v>
      </c>
      <c r="IR174" s="37" t="e">
        <f>IF(AND(IR173&lt;&gt;0,IQ173&lt;&gt;0),IR173-IQ173,(IFERROR(VLOOKUP($B162,#REF!,12,FALSE),"")/30))</f>
        <v>#VALUE!</v>
      </c>
      <c r="IS174" s="37" t="e">
        <f>IF(AND(IS173&lt;&gt;0,IR173&lt;&gt;0),IS173-IR173,(IFERROR(VLOOKUP($B162,#REF!,12,FALSE),"")/30))</f>
        <v>#VALUE!</v>
      </c>
      <c r="IT174" s="37" t="e">
        <f>IF(AND(IT173&lt;&gt;0,IS173&lt;&gt;0),IT173-IS173,(IFERROR(VLOOKUP($B162,#REF!,12,FALSE),"")/30))</f>
        <v>#VALUE!</v>
      </c>
      <c r="IU174" s="37" t="e">
        <f>IF(AND(IU173&lt;&gt;0,IT173&lt;&gt;0),IU173-IT173,(IFERROR(VLOOKUP($B162,#REF!,12,FALSE),"")/30))</f>
        <v>#VALUE!</v>
      </c>
      <c r="IV174" s="37" t="e">
        <f>IF(AND(IV173&lt;&gt;0,IU173&lt;&gt;0),IV173-IU173,(IFERROR(VLOOKUP($B162,#REF!,12,FALSE),"")/30))</f>
        <v>#VALUE!</v>
      </c>
      <c r="IW174" s="37" t="e">
        <f>IF(AND(IW173&lt;&gt;0,IV173&lt;&gt;0),IW173-IV173,(IFERROR(VLOOKUP($B162,#REF!,12,FALSE),"")/30))</f>
        <v>#VALUE!</v>
      </c>
      <c r="IX174" s="37" t="e">
        <f>IF(AND(IX173&lt;&gt;0,IW173&lt;&gt;0),IX173-IW173,(IFERROR(VLOOKUP($B162,#REF!,12,FALSE),"")/30))</f>
        <v>#VALUE!</v>
      </c>
      <c r="IY174" s="37" t="e">
        <f>IF(AND(IY173&lt;&gt;0,IX173&lt;&gt;0),IY173-IX173,(IFERROR(VLOOKUP($B162,#REF!,12,FALSE),"")/30))</f>
        <v>#VALUE!</v>
      </c>
      <c r="IZ174" s="37" t="e">
        <f>IF(AND(IZ173&lt;&gt;0,IY173&lt;&gt;0),IZ173-IY173,(IFERROR(VLOOKUP($B162,#REF!,12,FALSE),"")/30))</f>
        <v>#VALUE!</v>
      </c>
      <c r="JA174" s="37" t="e">
        <f>IF(AND(JA173&lt;&gt;0,IZ173&lt;&gt;0),JA173-IZ173,(IFERROR(VLOOKUP($B162,#REF!,12,FALSE),"")/30))</f>
        <v>#VALUE!</v>
      </c>
      <c r="JB174" s="37" t="e">
        <f>IF(AND(JB173&lt;&gt;0,JA173&lt;&gt;0),JB173-JA173,(IFERROR(VLOOKUP($B162,#REF!,12,FALSE),"")/30))</f>
        <v>#VALUE!</v>
      </c>
      <c r="JC174" s="37" t="e">
        <f>IF(AND(JC173&lt;&gt;0,JB173&lt;&gt;0),JC173-JB173,(IFERROR(VLOOKUP($B162,#REF!,12,FALSE),"")/30))</f>
        <v>#VALUE!</v>
      </c>
      <c r="JD174" s="37" t="e">
        <f>IF(AND(JD173&lt;&gt;0,JC173&lt;&gt;0),JD173-JC173,(IFERROR(VLOOKUP($B162,#REF!,12,FALSE),"")/30))</f>
        <v>#VALUE!</v>
      </c>
      <c r="JE174" s="37" t="e">
        <f>IF(AND(JE173&lt;&gt;0,JD173&lt;&gt;0),JE173-JD173,(IFERROR(VLOOKUP($B162,#REF!,12,FALSE),"")/30))</f>
        <v>#VALUE!</v>
      </c>
      <c r="JF174" s="37" t="e">
        <f>IF(AND(JF173&lt;&gt;0,JE173&lt;&gt;0),JF173-JE173,(IFERROR(VLOOKUP($B162,#REF!,12,FALSE),"")/30))</f>
        <v>#VALUE!</v>
      </c>
      <c r="JG174" s="37" t="e">
        <f>IF(AND(JG173&lt;&gt;0,JF173&lt;&gt;0),JG173-JF173,(IFERROR(VLOOKUP($B162,#REF!,12,FALSE),"")/30))</f>
        <v>#VALUE!</v>
      </c>
      <c r="JH174" s="37" t="e">
        <f>IF(AND(JH173&lt;&gt;0,JG173&lt;&gt;0),JH173-JG173,(IFERROR(VLOOKUP($B162,#REF!,12,FALSE),"")/30))</f>
        <v>#VALUE!</v>
      </c>
      <c r="JI174" s="37" t="e">
        <f>IF(AND(JI173&lt;&gt;0,JH173&lt;&gt;0),JI173-JH173,(IFERROR(VLOOKUP($B162,#REF!,12,FALSE),"")/30))</f>
        <v>#VALUE!</v>
      </c>
      <c r="JJ174" s="37" t="e">
        <f>IF(AND(JJ173&lt;&gt;0,JI173&lt;&gt;0),JJ173-JI173,(IFERROR(VLOOKUP($B162,#REF!,12,FALSE),"")/30))</f>
        <v>#VALUE!</v>
      </c>
      <c r="JK174" s="37" t="e">
        <f>IF(AND(JK173&lt;&gt;0,JJ173&lt;&gt;0),JK173-JJ173,(IFERROR(VLOOKUP($B162,#REF!,12,FALSE),"")/30))</f>
        <v>#VALUE!</v>
      </c>
      <c r="JL174" s="37" t="e">
        <f>IF(AND(JL173&lt;&gt;0,JK173&lt;&gt;0),JL173-JK173,(IFERROR(VLOOKUP($B162,#REF!,12,FALSE),"")/30))</f>
        <v>#VALUE!</v>
      </c>
      <c r="JM174" s="37" t="e">
        <f>IF(AND(JM173&lt;&gt;0,JL173&lt;&gt;0),JM173-JL173,(IFERROR(VLOOKUP($B162,#REF!,12,FALSE),"")/30))</f>
        <v>#VALUE!</v>
      </c>
      <c r="JN174" s="37" t="e">
        <f>IF(AND(JN173&lt;&gt;0,JM173&lt;&gt;0),JN173-JM173,(IFERROR(VLOOKUP($B162,#REF!,12,FALSE),"")/30))</f>
        <v>#VALUE!</v>
      </c>
      <c r="JO174" s="37" t="e">
        <f>IF(AND(JO173&lt;&gt;0,JN173&lt;&gt;0),JO173-JN173,(IFERROR(VLOOKUP($B162,#REF!,12,FALSE),"")/30))</f>
        <v>#VALUE!</v>
      </c>
      <c r="JP174" s="37" t="e">
        <f>IF(AND(JP173&lt;&gt;0,JO173&lt;&gt;0),JP173-JO173,(IFERROR(VLOOKUP($B162,#REF!,12,FALSE),"")/30))</f>
        <v>#VALUE!</v>
      </c>
      <c r="JQ174" s="37" t="e">
        <f>IF(AND(JQ173&lt;&gt;0,JP173&lt;&gt;0),JQ173-JP173,(IFERROR(VLOOKUP($B162,#REF!,12,FALSE),"")/30))</f>
        <v>#VALUE!</v>
      </c>
      <c r="JR174" s="37" t="e">
        <f>IF(AND(JR173&lt;&gt;0,JQ173&lt;&gt;0),JR173-JQ173,(IFERROR(VLOOKUP($B162,#REF!,12,FALSE),"")/30))</f>
        <v>#VALUE!</v>
      </c>
      <c r="JS174" s="37" t="e">
        <f>IF(AND(JS173&lt;&gt;0,JR173&lt;&gt;0),JS173-JR173,(IFERROR(VLOOKUP($B162,#REF!,12,FALSE),"")/30))</f>
        <v>#VALUE!</v>
      </c>
      <c r="JT174" s="37" t="e">
        <f>IF(AND(JT173&lt;&gt;0,JS173&lt;&gt;0),JT173-JS173,(IFERROR(VLOOKUP($B162,#REF!,12,FALSE),"")/30))</f>
        <v>#VALUE!</v>
      </c>
      <c r="JU174" s="37" t="e">
        <f>IF(AND(JU173&lt;&gt;0,JT173&lt;&gt;0),JU173-JT173,(IFERROR(VLOOKUP($B162,#REF!,12,FALSE),"")/30))</f>
        <v>#VALUE!</v>
      </c>
      <c r="JV174" s="37" t="e">
        <f>IF(AND(JV173&lt;&gt;0,JU173&lt;&gt;0),JV173-JU173,(IFERROR(VLOOKUP($B162,#REF!,13,FALSE),"")/30))</f>
        <v>#VALUE!</v>
      </c>
      <c r="JW174" s="37" t="e">
        <f>IF(AND(JW173&lt;&gt;0,JV173&lt;&gt;0),JW173-JV173,(IFERROR(VLOOKUP($B162,#REF!,13,FALSE),"")/30))</f>
        <v>#VALUE!</v>
      </c>
      <c r="JX174" s="37" t="e">
        <f>IF(AND(JX173&lt;&gt;0,JW173&lt;&gt;0),JX173-JW173,(IFERROR(VLOOKUP($B162,#REF!,13,FALSE),"")/30))</f>
        <v>#VALUE!</v>
      </c>
      <c r="JY174" s="37" t="e">
        <f>IF(AND(JY173&lt;&gt;0,JX173&lt;&gt;0),JY173-JX173,(IFERROR(VLOOKUP($B162,#REF!,13,FALSE),"")/30))</f>
        <v>#VALUE!</v>
      </c>
      <c r="JZ174" s="37" t="e">
        <f>IF(AND(JZ173&lt;&gt;0,JY173&lt;&gt;0),JZ173-JY173,(IFERROR(VLOOKUP($B162,#REF!,13,FALSE),"")/30))</f>
        <v>#VALUE!</v>
      </c>
      <c r="KA174" s="37" t="e">
        <f>IF(AND(KA173&lt;&gt;0,JZ173&lt;&gt;0),KA173-JZ173,(IFERROR(VLOOKUP($B162,#REF!,13,FALSE),"")/30))</f>
        <v>#VALUE!</v>
      </c>
      <c r="KB174" s="37" t="e">
        <f>IF(AND(KB173&lt;&gt;0,KA173&lt;&gt;0),KB173-KA173,(IFERROR(VLOOKUP($B162,#REF!,13,FALSE),"")/30))</f>
        <v>#VALUE!</v>
      </c>
      <c r="KC174" s="37" t="e">
        <f>IF(AND(KC173&lt;&gt;0,KB173&lt;&gt;0),KC173-KB173,(IFERROR(VLOOKUP($B162,#REF!,13,FALSE),"")/30))</f>
        <v>#VALUE!</v>
      </c>
      <c r="KD174" s="37" t="e">
        <f>IF(AND(KD173&lt;&gt;0,KC173&lt;&gt;0),KD173-KC173,(IFERROR(VLOOKUP($B162,#REF!,13,FALSE),"")/30))</f>
        <v>#VALUE!</v>
      </c>
      <c r="KE174" s="37" t="e">
        <f>IF(AND(KE173&lt;&gt;0,KD173&lt;&gt;0),KE173-KD173,(IFERROR(VLOOKUP($B162,#REF!,13,FALSE),"")/30))</f>
        <v>#VALUE!</v>
      </c>
      <c r="KF174" s="37" t="e">
        <f>IF(AND(KF173&lt;&gt;0,KE173&lt;&gt;0),KF173-KE173,(IFERROR(VLOOKUP($B162,#REF!,13,FALSE),"")/30))</f>
        <v>#VALUE!</v>
      </c>
      <c r="KG174" s="37" t="e">
        <f>IF(AND(KG173&lt;&gt;0,KF173&lt;&gt;0),KG173-KF173,(IFERROR(VLOOKUP($B162,#REF!,13,FALSE),"")/30))</f>
        <v>#VALUE!</v>
      </c>
      <c r="KH174" s="37" t="e">
        <f>IF(AND(KH173&lt;&gt;0,KG173&lt;&gt;0),KH173-KG173,(IFERROR(VLOOKUP($B162,#REF!,13,FALSE),"")/30))</f>
        <v>#VALUE!</v>
      </c>
      <c r="KI174" s="37" t="e">
        <f>IF(AND(KI173&lt;&gt;0,KH173&lt;&gt;0),KI173-KH173,(IFERROR(VLOOKUP($B162,#REF!,13,FALSE),"")/30))</f>
        <v>#VALUE!</v>
      </c>
      <c r="KJ174" s="37" t="e">
        <f>IF(AND(KJ173&lt;&gt;0,KI173&lt;&gt;0),KJ173-KI173,(IFERROR(VLOOKUP($B162,#REF!,13,FALSE),"")/30))</f>
        <v>#VALUE!</v>
      </c>
      <c r="KK174" s="37" t="e">
        <f>IF(AND(KK173&lt;&gt;0,KJ173&lt;&gt;0),KK173-KJ173,(IFERROR(VLOOKUP($B162,#REF!,13,FALSE),"")/30))</f>
        <v>#VALUE!</v>
      </c>
      <c r="KL174" s="37" t="e">
        <f>IF(AND(KL173&lt;&gt;0,KK173&lt;&gt;0),KL173-KK173,(IFERROR(VLOOKUP($B162,#REF!,13,FALSE),"")/30))</f>
        <v>#VALUE!</v>
      </c>
      <c r="KM174" s="37" t="e">
        <f>IF(AND(KM173&lt;&gt;0,KL173&lt;&gt;0),KM173-KL173,(IFERROR(VLOOKUP($B162,#REF!,13,FALSE),"")/30))</f>
        <v>#VALUE!</v>
      </c>
      <c r="KN174" s="37" t="e">
        <f>IF(AND(KN173&lt;&gt;0,KM173&lt;&gt;0),KN173-KM173,(IFERROR(VLOOKUP($B162,#REF!,13,FALSE),"")/30))</f>
        <v>#VALUE!</v>
      </c>
      <c r="KO174" s="37" t="e">
        <f>IF(AND(KO173&lt;&gt;0,KN173&lt;&gt;0),KO173-KN173,(IFERROR(VLOOKUP($B162,#REF!,13,FALSE),"")/30))</f>
        <v>#VALUE!</v>
      </c>
      <c r="KP174" s="37" t="e">
        <f>IF(AND(KP173&lt;&gt;0,KO173&lt;&gt;0),KP173-KO173,(IFERROR(VLOOKUP($B162,#REF!,13,FALSE),"")/30))</f>
        <v>#VALUE!</v>
      </c>
      <c r="KQ174" s="37" t="e">
        <f>IF(AND(KQ173&lt;&gt;0,KP173&lt;&gt;0),KQ173-KP173,(IFERROR(VLOOKUP($B162,#REF!,13,FALSE),"")/30))</f>
        <v>#VALUE!</v>
      </c>
      <c r="KR174" s="37" t="e">
        <f>IF(AND(KR173&lt;&gt;0,KQ173&lt;&gt;0),KR173-KQ173,(IFERROR(VLOOKUP($B162,#REF!,13,FALSE),"")/30))</f>
        <v>#VALUE!</v>
      </c>
      <c r="KS174" s="37" t="e">
        <f>IF(AND(KS173&lt;&gt;0,KR173&lt;&gt;0),KS173-KR173,(IFERROR(VLOOKUP($B162,#REF!,13,FALSE),"")/30))</f>
        <v>#VALUE!</v>
      </c>
      <c r="KT174" s="37" t="e">
        <f>IF(AND(KT173&lt;&gt;0,KS173&lt;&gt;0),KT173-KS173,(IFERROR(VLOOKUP($B162,#REF!,13,FALSE),"")/30))</f>
        <v>#VALUE!</v>
      </c>
      <c r="KU174" s="37" t="e">
        <f>IF(AND(KU173&lt;&gt;0,KT173&lt;&gt;0),KU173-KT173,(IFERROR(VLOOKUP($B162,#REF!,13,FALSE),"")/30))</f>
        <v>#VALUE!</v>
      </c>
      <c r="KV174" s="37" t="e">
        <f>IF(AND(KV173&lt;&gt;0,KU173&lt;&gt;0),KV173-KU173,(IFERROR(VLOOKUP($B162,#REF!,13,FALSE),"")/30))</f>
        <v>#VALUE!</v>
      </c>
      <c r="KW174" s="37" t="e">
        <f>IF(AND(KW173&lt;&gt;0,KV173&lt;&gt;0),KW173-KV173,(IFERROR(VLOOKUP($B162,#REF!,13,FALSE),"")/30))</f>
        <v>#VALUE!</v>
      </c>
      <c r="KX174" s="37" t="e">
        <f>IF(AND(KX173&lt;&gt;0,KW173&lt;&gt;0),KX173-KW173,(IFERROR(VLOOKUP($B162,#REF!,13,FALSE),"")/30))</f>
        <v>#VALUE!</v>
      </c>
      <c r="KY174" s="37" t="e">
        <f>IF(AND(KY173&lt;&gt;0,KX173&lt;&gt;0),KY173-KX173,(IFERROR(VLOOKUP($B162,#REF!,13,FALSE),"")/30))</f>
        <v>#VALUE!</v>
      </c>
      <c r="KZ174" s="37" t="e">
        <f>IF(AND(KZ173&lt;&gt;0,KY173&lt;&gt;0),KZ173-KY173,(IFERROR(VLOOKUP($B162,#REF!,13,FALSE),"")/30))</f>
        <v>#VALUE!</v>
      </c>
      <c r="LA174" s="37" t="e">
        <f>IF(AND(LA173&lt;&gt;0,KZ173&lt;&gt;0),LA173-KZ173,(IFERROR(VLOOKUP($B162,#REF!,14,FALSE),"")/30))</f>
        <v>#VALUE!</v>
      </c>
      <c r="LB174" s="37" t="e">
        <f>IF(AND(LB173&lt;&gt;0,LA173&lt;&gt;0),LB173-LA173,(IFERROR(VLOOKUP($B162,#REF!,14,FALSE),"")/30))</f>
        <v>#VALUE!</v>
      </c>
      <c r="LC174" s="37" t="e">
        <f>IF(AND(LC173&lt;&gt;0,LB173&lt;&gt;0),LC173-LB173,(IFERROR(VLOOKUP($B162,#REF!,14,FALSE),"")/30))</f>
        <v>#VALUE!</v>
      </c>
      <c r="LD174" s="37" t="e">
        <f>IF(AND(LD173&lt;&gt;0,LC173&lt;&gt;0),LD173-LC173,(IFERROR(VLOOKUP($B162,#REF!,14,FALSE),"")/30))</f>
        <v>#VALUE!</v>
      </c>
      <c r="LE174" s="37" t="e">
        <f>IF(AND(LE173&lt;&gt;0,LD173&lt;&gt;0),LE173-LD173,(IFERROR(VLOOKUP($B162,#REF!,14,FALSE),"")/30))</f>
        <v>#VALUE!</v>
      </c>
      <c r="LF174" s="37" t="e">
        <f>IF(AND(LF173&lt;&gt;0,LE173&lt;&gt;0),LF173-LE173,(IFERROR(VLOOKUP($B162,#REF!,14,FALSE),"")/30))</f>
        <v>#VALUE!</v>
      </c>
      <c r="LG174" s="37" t="e">
        <f>IF(AND(LG173&lt;&gt;0,LF173&lt;&gt;0),LG173-LF173,(IFERROR(VLOOKUP($B162,#REF!,14,FALSE),"")/30))</f>
        <v>#VALUE!</v>
      </c>
      <c r="LH174" s="37" t="e">
        <f>IF(AND(LH173&lt;&gt;0,LG173&lt;&gt;0),LH173-LG173,(IFERROR(VLOOKUP($B162,#REF!,14,FALSE),"")/30))</f>
        <v>#VALUE!</v>
      </c>
      <c r="LI174" s="37" t="e">
        <f>IF(AND(LI173&lt;&gt;0,LH173&lt;&gt;0),LI173-LH173,(IFERROR(VLOOKUP($B162,#REF!,14,FALSE),"")/30))</f>
        <v>#VALUE!</v>
      </c>
      <c r="LJ174" s="37" t="e">
        <f>IF(AND(LJ173&lt;&gt;0,LI173&lt;&gt;0),LJ173-LI173,(IFERROR(VLOOKUP($B162,#REF!,14,FALSE),"")/30))</f>
        <v>#VALUE!</v>
      </c>
      <c r="LK174" s="37" t="e">
        <f>IF(AND(LK173&lt;&gt;0,LJ173&lt;&gt;0),LK173-LJ173,(IFERROR(VLOOKUP($B162,#REF!,14,FALSE),"")/30))</f>
        <v>#VALUE!</v>
      </c>
      <c r="LL174" s="37" t="e">
        <f>IF(AND(LL173&lt;&gt;0,LK173&lt;&gt;0),LL173-LK173,(IFERROR(VLOOKUP($B162,#REF!,14,FALSE),"")/30))</f>
        <v>#VALUE!</v>
      </c>
      <c r="LM174" s="37" t="e">
        <f>IF(AND(LM173&lt;&gt;0,LL173&lt;&gt;0),LM173-LL173,(IFERROR(VLOOKUP($B162,#REF!,14,FALSE),"")/30))</f>
        <v>#VALUE!</v>
      </c>
      <c r="LN174" s="37" t="e">
        <f>IF(AND(LN173&lt;&gt;0,LM173&lt;&gt;0),LN173-LM173,(IFERROR(VLOOKUP($B162,#REF!,14,FALSE),"")/30))</f>
        <v>#VALUE!</v>
      </c>
      <c r="LO174" s="37" t="e">
        <f>IF(AND(LO173&lt;&gt;0,LN173&lt;&gt;0),LO173-LN173,(IFERROR(VLOOKUP($B162,#REF!,14,FALSE),"")/30))</f>
        <v>#VALUE!</v>
      </c>
      <c r="LP174" s="37" t="e">
        <f>IF(AND(LP173&lt;&gt;0,LO173&lt;&gt;0),LP173-LO173,(IFERROR(VLOOKUP($B162,#REF!,14,FALSE),"")/30))</f>
        <v>#VALUE!</v>
      </c>
      <c r="LQ174" s="37" t="e">
        <f>IF(AND(LQ173&lt;&gt;0,LP173&lt;&gt;0),LQ173-LP173,(IFERROR(VLOOKUP($B162,#REF!,14,FALSE),"")/30))</f>
        <v>#VALUE!</v>
      </c>
      <c r="LR174" s="37" t="e">
        <f>IF(AND(LR173&lt;&gt;0,LQ173&lt;&gt;0),LR173-LQ173,(IFERROR(VLOOKUP($B162,#REF!,14,FALSE),"")/30))</f>
        <v>#VALUE!</v>
      </c>
      <c r="LS174" s="37" t="e">
        <f>IF(AND(LS173&lt;&gt;0,LR173&lt;&gt;0),LS173-LR173,(IFERROR(VLOOKUP($B162,#REF!,14,FALSE),"")/30))</f>
        <v>#VALUE!</v>
      </c>
      <c r="LT174" s="37" t="e">
        <f>IF(AND(LT173&lt;&gt;0,LS173&lt;&gt;0),LT173-LS173,(IFERROR(VLOOKUP($B162,#REF!,14,FALSE),"")/30))</f>
        <v>#VALUE!</v>
      </c>
      <c r="LU174" s="37" t="e">
        <f>IF(AND(LU173&lt;&gt;0,LT173&lt;&gt;0),LU173-LT173,(IFERROR(VLOOKUP($B162,#REF!,14,FALSE),"")/30))</f>
        <v>#VALUE!</v>
      </c>
      <c r="LV174" s="37" t="e">
        <f>IF(AND(LV173&lt;&gt;0,LU173&lt;&gt;0),LV173-LU173,(IFERROR(VLOOKUP($B162,#REF!,14,FALSE),"")/30))</f>
        <v>#VALUE!</v>
      </c>
      <c r="LW174" s="37" t="e">
        <f>IF(AND(LW173&lt;&gt;0,LV173&lt;&gt;0),LW173-LV173,(IFERROR(VLOOKUP($B162,#REF!,14,FALSE),"")/30))</f>
        <v>#VALUE!</v>
      </c>
      <c r="LX174" s="37" t="e">
        <f>IF(AND(LX173&lt;&gt;0,LW173&lt;&gt;0),LX173-LW173,(IFERROR(VLOOKUP($B162,#REF!,14,FALSE),"")/30))</f>
        <v>#VALUE!</v>
      </c>
      <c r="LY174" s="37" t="e">
        <f>IF(AND(LY173&lt;&gt;0,LX173&lt;&gt;0),LY173-LX173,(IFERROR(VLOOKUP($B162,#REF!,14,FALSE),"")/30))</f>
        <v>#VALUE!</v>
      </c>
      <c r="LZ174" s="37" t="e">
        <f>IF(AND(LZ173&lt;&gt;0,LY173&lt;&gt;0),LZ173-LY173,(IFERROR(VLOOKUP($B162,#REF!,14,FALSE),"")/30))</f>
        <v>#VALUE!</v>
      </c>
      <c r="MA174" s="37" t="e">
        <f>IF(AND(MA173&lt;&gt;0,LZ173&lt;&gt;0),MA173-LZ173,(IFERROR(VLOOKUP($B162,#REF!,14,FALSE),"")/30))</f>
        <v>#VALUE!</v>
      </c>
      <c r="MB174" s="37" t="e">
        <f>IF(AND(MB173&lt;&gt;0,MA173&lt;&gt;0),MB173-MA173,(IFERROR(VLOOKUP($B162,#REF!,14,FALSE),"")/30))</f>
        <v>#VALUE!</v>
      </c>
      <c r="MC174" s="37" t="e">
        <f>IF(AND(MC173&lt;&gt;0,MB173&lt;&gt;0),MC173-MB173,(IFERROR(VLOOKUP($B162,#REF!,14,FALSE),"")/30))</f>
        <v>#VALUE!</v>
      </c>
      <c r="MD174" s="37" t="e">
        <f>IF(AND(MD173&lt;&gt;0,MC173&lt;&gt;0),MD173-MC173,(IFERROR(VLOOKUP($B162,#REF!,14,FALSE),"")/30))</f>
        <v>#VALUE!</v>
      </c>
      <c r="ME174" s="37" t="e">
        <f>IF(AND(ME173&lt;&gt;0,MD173&lt;&gt;0),ME173-MD173,(IFERROR(VLOOKUP($B162,#REF!,15,FALSE),"")/30))</f>
        <v>#VALUE!</v>
      </c>
      <c r="MF174" s="37" t="e">
        <f>IF(AND(MF173&lt;&gt;0,ME173&lt;&gt;0),MF173-ME173,(IFERROR(VLOOKUP($B162,#REF!,15,FALSE),"")/30))</f>
        <v>#VALUE!</v>
      </c>
      <c r="MG174" s="37" t="e">
        <f>IF(AND(MG173&lt;&gt;0,MF173&lt;&gt;0),MG173-MF173,(IFERROR(VLOOKUP($B162,#REF!,15,FALSE),"")/30))</f>
        <v>#VALUE!</v>
      </c>
      <c r="MH174" s="37" t="e">
        <f>IF(AND(MH173&lt;&gt;0,MG173&lt;&gt;0),MH173-MG173,(IFERROR(VLOOKUP($B162,#REF!,15,FALSE),"")/30))</f>
        <v>#VALUE!</v>
      </c>
      <c r="MI174" s="37" t="e">
        <f>IF(AND(MI173&lt;&gt;0,MH173&lt;&gt;0),MI173-MH173,(IFERROR(VLOOKUP($B162,#REF!,15,FALSE),"")/30))</f>
        <v>#VALUE!</v>
      </c>
      <c r="MJ174" s="37" t="e">
        <f>IF(AND(MJ173&lt;&gt;0,MI173&lt;&gt;0),MJ173-MI173,(IFERROR(VLOOKUP($B162,#REF!,15,FALSE),"")/30))</f>
        <v>#VALUE!</v>
      </c>
      <c r="MK174" s="37" t="e">
        <f>IF(AND(MK173&lt;&gt;0,MJ173&lt;&gt;0),MK173-MJ173,(IFERROR(VLOOKUP($B162,#REF!,15,FALSE),"")/30))</f>
        <v>#VALUE!</v>
      </c>
      <c r="ML174" s="37" t="e">
        <f>IF(AND(ML173&lt;&gt;0,MK173&lt;&gt;0),ML173-MK173,(IFERROR(VLOOKUP($B162,#REF!,15,FALSE),"")/30))</f>
        <v>#VALUE!</v>
      </c>
      <c r="MM174" s="37" t="e">
        <f>IF(AND(MM173&lt;&gt;0,ML173&lt;&gt;0),MM173-ML173,(IFERROR(VLOOKUP($B162,#REF!,15,FALSE),"")/30))</f>
        <v>#VALUE!</v>
      </c>
      <c r="MN174" s="37" t="e">
        <f>IF(AND(MN173&lt;&gt;0,MM173&lt;&gt;0),MN173-MM173,(IFERROR(VLOOKUP($B162,#REF!,15,FALSE),"")/30))</f>
        <v>#VALUE!</v>
      </c>
      <c r="MO174" s="37" t="e">
        <f>IF(AND(MO173&lt;&gt;0,MN173&lt;&gt;0),MO173-MN173,(IFERROR(VLOOKUP($B162,#REF!,15,FALSE),"")/30))</f>
        <v>#VALUE!</v>
      </c>
      <c r="MP174" s="37" t="e">
        <f>IF(AND(MP173&lt;&gt;0,MO173&lt;&gt;0),MP173-MO173,(IFERROR(VLOOKUP($B162,#REF!,15,FALSE),"")/30))</f>
        <v>#VALUE!</v>
      </c>
      <c r="MQ174" s="37" t="e">
        <f>IF(AND(MQ173&lt;&gt;0,MP173&lt;&gt;0),MQ173-MP173,(IFERROR(VLOOKUP($B162,#REF!,15,FALSE),"")/30))</f>
        <v>#VALUE!</v>
      </c>
      <c r="MR174" s="37" t="e">
        <f>IF(AND(MR173&lt;&gt;0,MQ173&lt;&gt;0),MR173-MQ173,(IFERROR(VLOOKUP($B162,#REF!,15,FALSE),"")/30))</f>
        <v>#VALUE!</v>
      </c>
      <c r="MS174" s="37" t="e">
        <f>IF(AND(MS173&lt;&gt;0,MR173&lt;&gt;0),MS173-MR173,(IFERROR(VLOOKUP($B162,#REF!,15,FALSE),"")/30))</f>
        <v>#VALUE!</v>
      </c>
      <c r="MT174" s="37" t="e">
        <f>IF(AND(MT173&lt;&gt;0,MS173&lt;&gt;0),MT173-MS173,(IFERROR(VLOOKUP($B162,#REF!,15,FALSE),"")/30))</f>
        <v>#VALUE!</v>
      </c>
      <c r="MU174" s="37" t="e">
        <f>IF(AND(MU173&lt;&gt;0,MT173&lt;&gt;0),MU173-MT173,(IFERROR(VLOOKUP($B162,#REF!,15,FALSE),"")/30))</f>
        <v>#VALUE!</v>
      </c>
      <c r="MV174" s="37" t="e">
        <f>IF(AND(MV173&lt;&gt;0,MU173&lt;&gt;0),MV173-MU173,(IFERROR(VLOOKUP($B162,#REF!,15,FALSE),"")/30))</f>
        <v>#VALUE!</v>
      </c>
      <c r="MW174" s="37" t="e">
        <f>IF(AND(MW173&lt;&gt;0,MV173&lt;&gt;0),MW173-MV173,(IFERROR(VLOOKUP($B162,#REF!,15,FALSE),"")/30))</f>
        <v>#VALUE!</v>
      </c>
      <c r="MX174" s="37" t="e">
        <f>IF(AND(MX173&lt;&gt;0,MW173&lt;&gt;0),MX173-MW173,(IFERROR(VLOOKUP($B162,#REF!,15,FALSE),"")/30))</f>
        <v>#VALUE!</v>
      </c>
      <c r="MY174" s="37" t="e">
        <f>IF(AND(MY173&lt;&gt;0,MX173&lt;&gt;0),MY173-MX173,(IFERROR(VLOOKUP($B162,#REF!,15,FALSE),"")/30))</f>
        <v>#VALUE!</v>
      </c>
      <c r="MZ174" s="37" t="e">
        <f>IF(AND(MZ173&lt;&gt;0,MY173&lt;&gt;0),MZ173-MY173,(IFERROR(VLOOKUP($B162,#REF!,15,FALSE),"")/30))</f>
        <v>#VALUE!</v>
      </c>
      <c r="NA174" s="37" t="e">
        <f>IF(AND(NA173&lt;&gt;0,MZ173&lt;&gt;0),NA173-MZ173,(IFERROR(VLOOKUP($B162,#REF!,15,FALSE),"")/30))</f>
        <v>#VALUE!</v>
      </c>
      <c r="NB174" s="37" t="e">
        <f>IF(AND(NB173&lt;&gt;0,NA173&lt;&gt;0),NB173-NA173,(IFERROR(VLOOKUP($B162,#REF!,15,FALSE),"")/30))</f>
        <v>#VALUE!</v>
      </c>
      <c r="NC174" s="37" t="e">
        <f>IF(AND(NC173&lt;&gt;0,NB173&lt;&gt;0),NC173-NB173,(IFERROR(VLOOKUP($B162,#REF!,15,FALSE),"")/30))</f>
        <v>#VALUE!</v>
      </c>
      <c r="ND174" s="37" t="e">
        <f>IF(AND(ND173&lt;&gt;0,NC173&lt;&gt;0),ND173-NC173,(IFERROR(VLOOKUP($B162,#REF!,15,FALSE),"")/30))</f>
        <v>#VALUE!</v>
      </c>
      <c r="NE174" s="37" t="e">
        <f>IF(AND(NE173&lt;&gt;0,ND173&lt;&gt;0),NE173-ND173,(IFERROR(VLOOKUP($B162,#REF!,15,FALSE),"")/30))</f>
        <v>#VALUE!</v>
      </c>
      <c r="NF174" s="37" t="e">
        <f>IF(AND(NF173&lt;&gt;0,NE173&lt;&gt;0),NF173-NE173,(IFERROR(VLOOKUP($B162,#REF!,15,FALSE),"")/30))</f>
        <v>#VALUE!</v>
      </c>
      <c r="NG174" s="37" t="e">
        <f>IF(AND(NG173&lt;&gt;0,NF173&lt;&gt;0),NG173-NF173,(IFERROR(VLOOKUP($B162,#REF!,15,FALSE),"")/30))</f>
        <v>#VALUE!</v>
      </c>
      <c r="NH174" s="37" t="e">
        <f>IF(AND(NH173&lt;&gt;0,NG173&lt;&gt;0),NH173-NG173,(IFERROR(VLOOKUP($B162,#REF!,15,FALSE),"")/30))</f>
        <v>#VALUE!</v>
      </c>
      <c r="NI174" s="37" t="e">
        <f>IF(AND(NI173&lt;&gt;0,NH173&lt;&gt;0),NI173-NH173,(IFERROR(VLOOKUP($B162,#REF!,15,FALSE),"")/30))</f>
        <v>#VALUE!</v>
      </c>
    </row>
    <row r="175" spans="1:373" s="29" customFormat="1" ht="15" thickBot="1" x14ac:dyDescent="0.3">
      <c r="A175" s="19" t="str">
        <f>IFERROR(VLOOKUP(B175,#REF!,2,FALSE)," ")</f>
        <v xml:space="preserve"> </v>
      </c>
      <c r="B175" s="20">
        <v>71203</v>
      </c>
      <c r="C175" s="1053" t="str">
        <f>IFERROR(VLOOKUP(B175,Claves!A:G,4,FALSE)," ")</f>
        <v>PRR PANTY REG 44X24 NF</v>
      </c>
      <c r="D175" s="1053"/>
      <c r="E175" s="1053"/>
      <c r="F175" s="1054"/>
      <c r="G175" s="81">
        <v>0</v>
      </c>
      <c r="H175" s="28">
        <f t="shared" ref="H175:BT175" si="234">H186/H$4</f>
        <v>0</v>
      </c>
      <c r="I175" s="28">
        <f t="shared" si="234"/>
        <v>0</v>
      </c>
      <c r="J175" s="28">
        <f t="shared" si="234"/>
        <v>0</v>
      </c>
      <c r="K175" s="28">
        <f t="shared" si="234"/>
        <v>0</v>
      </c>
      <c r="L175" s="28">
        <f t="shared" si="234"/>
        <v>0</v>
      </c>
      <c r="M175" s="28">
        <f t="shared" si="234"/>
        <v>-8.8916666666666675</v>
      </c>
      <c r="N175" s="28">
        <f t="shared" si="234"/>
        <v>111.27285714285713</v>
      </c>
      <c r="O175" s="28">
        <f t="shared" si="234"/>
        <v>0</v>
      </c>
      <c r="P175" s="28">
        <f t="shared" si="234"/>
        <v>0</v>
      </c>
      <c r="Q175" s="28">
        <f t="shared" si="234"/>
        <v>197.8218</v>
      </c>
      <c r="R175" s="28">
        <f t="shared" si="234"/>
        <v>150.73800000000003</v>
      </c>
      <c r="S175" s="28">
        <f t="shared" si="234"/>
        <v>138.17625000000001</v>
      </c>
      <c r="T175" s="28">
        <f t="shared" si="234"/>
        <v>275.28576923076923</v>
      </c>
      <c r="U175" s="28">
        <f t="shared" si="234"/>
        <v>255.6225</v>
      </c>
      <c r="V175" s="28">
        <f t="shared" si="234"/>
        <v>0</v>
      </c>
      <c r="W175" s="28">
        <f t="shared" si="234"/>
        <v>0</v>
      </c>
      <c r="X175" s="28">
        <f t="shared" si="234"/>
        <v>210.51264705882355</v>
      </c>
      <c r="Y175" s="28">
        <f t="shared" si="234"/>
        <v>205.93083333333334</v>
      </c>
      <c r="Z175" s="28">
        <f t="shared" si="234"/>
        <v>195.09236842105264</v>
      </c>
      <c r="AA175" s="28">
        <f t="shared" si="234"/>
        <v>234.73984999999999</v>
      </c>
      <c r="AB175" s="28">
        <f t="shared" si="234"/>
        <v>223.56176190476188</v>
      </c>
      <c r="AC175" s="28">
        <f t="shared" si="234"/>
        <v>0</v>
      </c>
      <c r="AD175" s="28">
        <f t="shared" si="234"/>
        <v>0</v>
      </c>
      <c r="AE175" s="28">
        <f t="shared" si="234"/>
        <v>195.61654166666665</v>
      </c>
      <c r="AF175" s="28">
        <f t="shared" si="234"/>
        <v>187.79187999999999</v>
      </c>
      <c r="AG175" s="28">
        <f t="shared" si="234"/>
        <v>180.56911538461537</v>
      </c>
      <c r="AH175" s="28">
        <f t="shared" si="234"/>
        <v>173.88137037037035</v>
      </c>
      <c r="AI175" s="28">
        <f t="shared" si="234"/>
        <v>0</v>
      </c>
      <c r="AJ175" s="28">
        <f t="shared" si="234"/>
        <v>0</v>
      </c>
      <c r="AK175" s="28">
        <f t="shared" si="234"/>
        <v>0</v>
      </c>
      <c r="AL175" s="28">
        <f t="shared" si="234"/>
        <v>184.3499677419355</v>
      </c>
      <c r="AM175" s="28">
        <f t="shared" si="234"/>
        <v>5714.8490000000002</v>
      </c>
      <c r="AN175" s="28">
        <f t="shared" si="234"/>
        <v>0</v>
      </c>
      <c r="AO175" s="28">
        <f t="shared" si="234"/>
        <v>0</v>
      </c>
      <c r="AP175" s="28">
        <f t="shared" si="234"/>
        <v>354.24400000000003</v>
      </c>
      <c r="AQ175" s="28">
        <f t="shared" si="234"/>
        <v>0</v>
      </c>
      <c r="AR175" s="28">
        <f t="shared" si="234"/>
        <v>0</v>
      </c>
      <c r="AS175" s="28">
        <f t="shared" si="234"/>
        <v>0</v>
      </c>
      <c r="AT175" s="28">
        <f t="shared" si="234"/>
        <v>177.12200000000001</v>
      </c>
      <c r="AU175" s="28">
        <f t="shared" si="234"/>
        <v>157.44177777777779</v>
      </c>
      <c r="AV175" s="28">
        <f t="shared" si="234"/>
        <v>141.69760000000002</v>
      </c>
      <c r="AW175" s="28">
        <f t="shared" si="234"/>
        <v>128.816</v>
      </c>
      <c r="AX175" s="28">
        <f t="shared" si="234"/>
        <v>0</v>
      </c>
      <c r="AY175" s="28">
        <f t="shared" si="234"/>
        <v>0</v>
      </c>
      <c r="AZ175" s="28">
        <f t="shared" si="234"/>
        <v>218.73499999999999</v>
      </c>
      <c r="BA175" s="28">
        <f t="shared" si="234"/>
        <v>204.15266666666668</v>
      </c>
      <c r="BB175" s="28">
        <f t="shared" si="234"/>
        <v>191.393125</v>
      </c>
      <c r="BC175" s="28">
        <f t="shared" si="234"/>
        <v>180.13470588235293</v>
      </c>
      <c r="BD175" s="28">
        <f t="shared" si="234"/>
        <v>170.12722222222223</v>
      </c>
      <c r="BE175" s="28">
        <f t="shared" si="234"/>
        <v>0</v>
      </c>
      <c r="BF175" s="28">
        <f t="shared" si="234"/>
        <v>0</v>
      </c>
      <c r="BG175" s="28">
        <f t="shared" si="234"/>
        <v>199.78304761904764</v>
      </c>
      <c r="BH175" s="28">
        <f t="shared" si="234"/>
        <v>212.624</v>
      </c>
      <c r="BI175" s="28">
        <f t="shared" si="234"/>
        <v>203.37947826086958</v>
      </c>
      <c r="BJ175" s="28">
        <f t="shared" si="234"/>
        <v>194.90533333333335</v>
      </c>
      <c r="BK175" s="28">
        <f t="shared" si="234"/>
        <v>189.15776000000002</v>
      </c>
      <c r="BL175" s="28">
        <f t="shared" si="234"/>
        <v>0</v>
      </c>
      <c r="BM175" s="28">
        <f t="shared" si="234"/>
        <v>0</v>
      </c>
      <c r="BN175" s="28">
        <f>BN186/BN$4</f>
        <v>188.93521428571427</v>
      </c>
      <c r="BO175" s="28">
        <f t="shared" si="234"/>
        <v>182.42020689655172</v>
      </c>
      <c r="BP175" s="28">
        <f t="shared" si="234"/>
        <v>5290.1859999999997</v>
      </c>
      <c r="BQ175" s="28">
        <f t="shared" si="234"/>
        <v>176.05500000000001</v>
      </c>
      <c r="BR175" s="28">
        <f t="shared" si="234"/>
        <v>458.81</v>
      </c>
      <c r="BS175" s="28">
        <f t="shared" si="234"/>
        <v>330.77</v>
      </c>
      <c r="BT175" s="28">
        <f t="shared" si="234"/>
        <v>0</v>
      </c>
      <c r="BU175" s="28">
        <f t="shared" ref="BU175:EF175" si="235">BU186/BU$4</f>
        <v>0</v>
      </c>
      <c r="BV175" s="28">
        <f t="shared" si="235"/>
        <v>198.15714285714284</v>
      </c>
      <c r="BW175" s="28">
        <f t="shared" si="235"/>
        <v>173.38749999999999</v>
      </c>
      <c r="BX175" s="28">
        <f t="shared" si="235"/>
        <v>154.12222222222221</v>
      </c>
      <c r="BY175" s="28">
        <f t="shared" si="235"/>
        <v>346.77499999999998</v>
      </c>
      <c r="BZ175" s="28">
        <f t="shared" si="235"/>
        <v>315.25</v>
      </c>
      <c r="CA175" s="28">
        <f t="shared" si="235"/>
        <v>0</v>
      </c>
      <c r="CB175" s="28">
        <f t="shared" si="235"/>
        <v>0</v>
      </c>
      <c r="CC175" s="28">
        <f t="shared" si="235"/>
        <v>254.55571428571429</v>
      </c>
      <c r="CD175" s="28">
        <f t="shared" si="235"/>
        <v>239.71933333333334</v>
      </c>
      <c r="CE175" s="28">
        <f t="shared" si="235"/>
        <v>224.736875</v>
      </c>
      <c r="CF175" s="28">
        <f t="shared" si="235"/>
        <v>224.69764705882355</v>
      </c>
      <c r="CG175" s="28">
        <f t="shared" si="235"/>
        <v>212.21444444444444</v>
      </c>
      <c r="CH175" s="28">
        <f t="shared" si="235"/>
        <v>0</v>
      </c>
      <c r="CI175" s="28">
        <f t="shared" si="235"/>
        <v>0</v>
      </c>
      <c r="CJ175" s="28">
        <f t="shared" si="235"/>
        <v>184.94666666666666</v>
      </c>
      <c r="CK175" s="28">
        <f t="shared" si="235"/>
        <v>176.54</v>
      </c>
      <c r="CL175" s="28">
        <f t="shared" si="235"/>
        <v>168.86434782608697</v>
      </c>
      <c r="CM175" s="28">
        <f t="shared" si="235"/>
        <v>161.82833333333335</v>
      </c>
      <c r="CN175" s="28">
        <f t="shared" si="235"/>
        <v>0</v>
      </c>
      <c r="CO175" s="28">
        <f t="shared" si="235"/>
        <v>0</v>
      </c>
      <c r="CP175" s="28">
        <f t="shared" si="235"/>
        <v>0</v>
      </c>
      <c r="CQ175" s="28">
        <f t="shared" si="235"/>
        <v>0</v>
      </c>
      <c r="CR175" s="28">
        <f t="shared" si="235"/>
        <v>0</v>
      </c>
      <c r="CS175" s="28">
        <f t="shared" si="235"/>
        <v>0</v>
      </c>
      <c r="CT175" s="28">
        <f t="shared" si="235"/>
        <v>125.28645161290324</v>
      </c>
      <c r="CU175" s="28">
        <f t="shared" si="235"/>
        <v>0</v>
      </c>
      <c r="CV175" s="28">
        <f t="shared" si="235"/>
        <v>0</v>
      </c>
      <c r="CW175" s="28">
        <f t="shared" si="235"/>
        <v>0</v>
      </c>
      <c r="CX175" s="28">
        <f t="shared" si="235"/>
        <v>0</v>
      </c>
      <c r="CY175" s="28">
        <f t="shared" si="235"/>
        <v>0</v>
      </c>
      <c r="CZ175" s="28">
        <f t="shared" si="235"/>
        <v>0</v>
      </c>
      <c r="DA175" s="28">
        <f t="shared" si="235"/>
        <v>0</v>
      </c>
      <c r="DB175" s="28">
        <f t="shared" si="235"/>
        <v>0</v>
      </c>
      <c r="DC175" s="28">
        <f t="shared" si="235"/>
        <v>0</v>
      </c>
      <c r="DD175" s="28">
        <f t="shared" si="235"/>
        <v>0</v>
      </c>
      <c r="DE175" s="28">
        <f t="shared" si="235"/>
        <v>0</v>
      </c>
      <c r="DF175" s="28">
        <f t="shared" si="235"/>
        <v>0</v>
      </c>
      <c r="DG175" s="28">
        <f t="shared" si="235"/>
        <v>0</v>
      </c>
      <c r="DH175" s="28">
        <f t="shared" si="235"/>
        <v>0</v>
      </c>
      <c r="DI175" s="28">
        <f t="shared" si="235"/>
        <v>0</v>
      </c>
      <c r="DJ175" s="28">
        <f t="shared" si="235"/>
        <v>0</v>
      </c>
      <c r="DK175" s="28">
        <f t="shared" si="235"/>
        <v>0</v>
      </c>
      <c r="DL175" s="28">
        <f t="shared" si="235"/>
        <v>0</v>
      </c>
      <c r="DM175" s="28">
        <f t="shared" si="235"/>
        <v>0</v>
      </c>
      <c r="DN175" s="28">
        <f t="shared" si="235"/>
        <v>0</v>
      </c>
      <c r="DO175" s="28">
        <f t="shared" si="235"/>
        <v>0</v>
      </c>
      <c r="DP175" s="28">
        <f t="shared" si="235"/>
        <v>0</v>
      </c>
      <c r="DQ175" s="28">
        <f t="shared" si="235"/>
        <v>0</v>
      </c>
      <c r="DR175" s="28">
        <f t="shared" si="235"/>
        <v>0</v>
      </c>
      <c r="DS175" s="28">
        <f t="shared" si="235"/>
        <v>0</v>
      </c>
      <c r="DT175" s="28">
        <f t="shared" si="235"/>
        <v>0</v>
      </c>
      <c r="DU175" s="28">
        <f t="shared" si="235"/>
        <v>0</v>
      </c>
      <c r="DV175" s="28">
        <f t="shared" si="235"/>
        <v>0</v>
      </c>
      <c r="DW175" s="28">
        <f t="shared" si="235"/>
        <v>0</v>
      </c>
      <c r="DX175" s="28">
        <f t="shared" si="235"/>
        <v>0</v>
      </c>
      <c r="DY175" s="28">
        <f t="shared" si="235"/>
        <v>0</v>
      </c>
      <c r="DZ175" s="28">
        <f t="shared" si="235"/>
        <v>0</v>
      </c>
      <c r="EA175" s="28">
        <f t="shared" si="235"/>
        <v>0</v>
      </c>
      <c r="EB175" s="28">
        <f t="shared" si="235"/>
        <v>0</v>
      </c>
      <c r="EC175" s="28">
        <f t="shared" si="235"/>
        <v>0</v>
      </c>
      <c r="ED175" s="28">
        <f t="shared" si="235"/>
        <v>0</v>
      </c>
      <c r="EE175" s="28">
        <f t="shared" si="235"/>
        <v>0</v>
      </c>
      <c r="EF175" s="28">
        <f t="shared" si="235"/>
        <v>0</v>
      </c>
      <c r="EG175" s="28">
        <f t="shared" ref="EG175:GR175" si="236">EG186/EG$4</f>
        <v>0</v>
      </c>
      <c r="EH175" s="28">
        <f t="shared" si="236"/>
        <v>0</v>
      </c>
      <c r="EI175" s="28">
        <f t="shared" si="236"/>
        <v>0</v>
      </c>
      <c r="EJ175" s="28">
        <f t="shared" si="236"/>
        <v>0</v>
      </c>
      <c r="EK175" s="28">
        <f t="shared" si="236"/>
        <v>0</v>
      </c>
      <c r="EL175" s="28">
        <f t="shared" si="236"/>
        <v>0</v>
      </c>
      <c r="EM175" s="28">
        <f t="shared" si="236"/>
        <v>0</v>
      </c>
      <c r="EN175" s="28">
        <f t="shared" si="236"/>
        <v>0</v>
      </c>
      <c r="EO175" s="28">
        <f t="shared" si="236"/>
        <v>0</v>
      </c>
      <c r="EP175" s="28">
        <f t="shared" si="236"/>
        <v>0</v>
      </c>
      <c r="EQ175" s="28">
        <f t="shared" si="236"/>
        <v>0</v>
      </c>
      <c r="ER175" s="28">
        <f t="shared" si="236"/>
        <v>0</v>
      </c>
      <c r="ES175" s="28">
        <f t="shared" si="236"/>
        <v>0</v>
      </c>
      <c r="ET175" s="28">
        <f t="shared" si="236"/>
        <v>0</v>
      </c>
      <c r="EU175" s="28">
        <f t="shared" si="236"/>
        <v>0</v>
      </c>
      <c r="EV175" s="28">
        <f t="shared" si="236"/>
        <v>0</v>
      </c>
      <c r="EW175" s="28">
        <f t="shared" si="236"/>
        <v>0</v>
      </c>
      <c r="EX175" s="28">
        <f t="shared" si="236"/>
        <v>0</v>
      </c>
      <c r="EY175" s="28">
        <f t="shared" si="236"/>
        <v>0</v>
      </c>
      <c r="EZ175" s="28">
        <f t="shared" si="236"/>
        <v>0</v>
      </c>
      <c r="FA175" s="28">
        <f t="shared" si="236"/>
        <v>0</v>
      </c>
      <c r="FB175" s="28">
        <f t="shared" si="236"/>
        <v>0</v>
      </c>
      <c r="FC175" s="28">
        <f t="shared" si="236"/>
        <v>0</v>
      </c>
      <c r="FD175" s="28">
        <f t="shared" si="236"/>
        <v>0</v>
      </c>
      <c r="FE175" s="28">
        <f t="shared" si="236"/>
        <v>0</v>
      </c>
      <c r="FF175" s="28">
        <f t="shared" si="236"/>
        <v>1000</v>
      </c>
      <c r="FG175" s="28">
        <f t="shared" si="236"/>
        <v>375</v>
      </c>
      <c r="FH175" s="28">
        <f t="shared" si="236"/>
        <v>300</v>
      </c>
      <c r="FI175" s="28">
        <f t="shared" si="236"/>
        <v>250</v>
      </c>
      <c r="FJ175" s="28">
        <f t="shared" si="236"/>
        <v>0</v>
      </c>
      <c r="FK175" s="28">
        <f t="shared" si="236"/>
        <v>0</v>
      </c>
      <c r="FL175" s="28">
        <f t="shared" si="236"/>
        <v>166.66666666666666</v>
      </c>
      <c r="FM175" s="28">
        <f t="shared" si="236"/>
        <v>0</v>
      </c>
      <c r="FN175" s="28">
        <f t="shared" si="236"/>
        <v>0</v>
      </c>
      <c r="FO175" s="28">
        <f t="shared" si="236"/>
        <v>125</v>
      </c>
      <c r="FP175" s="28">
        <f t="shared" si="236"/>
        <v>0</v>
      </c>
      <c r="FQ175" s="28">
        <f t="shared" si="236"/>
        <v>107.14285714285714</v>
      </c>
      <c r="FR175" s="28">
        <f t="shared" si="236"/>
        <v>0</v>
      </c>
      <c r="FS175" s="28">
        <f t="shared" si="236"/>
        <v>0</v>
      </c>
      <c r="FT175" s="28">
        <f t="shared" si="236"/>
        <v>0</v>
      </c>
      <c r="FU175" s="28">
        <f t="shared" si="236"/>
        <v>0</v>
      </c>
      <c r="FV175" s="28">
        <f t="shared" si="236"/>
        <v>0</v>
      </c>
      <c r="FW175" s="28">
        <f t="shared" si="236"/>
        <v>0</v>
      </c>
      <c r="FX175" s="28">
        <f t="shared" si="236"/>
        <v>0</v>
      </c>
      <c r="FY175" s="28">
        <f t="shared" si="236"/>
        <v>0</v>
      </c>
      <c r="FZ175" s="28">
        <f t="shared" si="236"/>
        <v>0</v>
      </c>
      <c r="GA175" s="28">
        <f t="shared" si="236"/>
        <v>0</v>
      </c>
      <c r="GB175" s="28">
        <f t="shared" si="236"/>
        <v>0</v>
      </c>
      <c r="GC175" s="28">
        <f t="shared" si="236"/>
        <v>0</v>
      </c>
      <c r="GD175" s="28">
        <f t="shared" si="236"/>
        <v>0</v>
      </c>
      <c r="GE175" s="28">
        <f t="shared" si="236"/>
        <v>0</v>
      </c>
      <c r="GF175" s="28">
        <f t="shared" si="236"/>
        <v>0</v>
      </c>
      <c r="GG175" s="28">
        <f t="shared" si="236"/>
        <v>0</v>
      </c>
      <c r="GH175" s="28">
        <f t="shared" si="236"/>
        <v>0</v>
      </c>
      <c r="GI175" s="28">
        <f t="shared" si="236"/>
        <v>0</v>
      </c>
      <c r="GJ175" s="28">
        <f t="shared" si="236"/>
        <v>0</v>
      </c>
      <c r="GK175" s="28">
        <f t="shared" si="236"/>
        <v>0</v>
      </c>
      <c r="GL175" s="28">
        <f t="shared" si="236"/>
        <v>0</v>
      </c>
      <c r="GM175" s="28">
        <f t="shared" si="236"/>
        <v>0</v>
      </c>
      <c r="GN175" s="28">
        <f t="shared" si="236"/>
        <v>0</v>
      </c>
      <c r="GO175" s="28">
        <f t="shared" si="236"/>
        <v>0</v>
      </c>
      <c r="GP175" s="28">
        <f t="shared" si="236"/>
        <v>0</v>
      </c>
      <c r="GQ175" s="28">
        <f t="shared" si="236"/>
        <v>0</v>
      </c>
      <c r="GR175" s="28">
        <f t="shared" si="236"/>
        <v>0</v>
      </c>
      <c r="GS175" s="28">
        <f t="shared" ref="GS175:JD175" si="237">GS186/GS$4</f>
        <v>0</v>
      </c>
      <c r="GT175" s="28">
        <f t="shared" si="237"/>
        <v>0</v>
      </c>
      <c r="GU175" s="28">
        <f t="shared" si="237"/>
        <v>0</v>
      </c>
      <c r="GV175" s="28">
        <f t="shared" si="237"/>
        <v>0</v>
      </c>
      <c r="GW175" s="28">
        <f t="shared" si="237"/>
        <v>0</v>
      </c>
      <c r="GX175" s="28">
        <f t="shared" si="237"/>
        <v>0</v>
      </c>
      <c r="GY175" s="28">
        <f t="shared" si="237"/>
        <v>0</v>
      </c>
      <c r="GZ175" s="28">
        <f t="shared" si="237"/>
        <v>0</v>
      </c>
      <c r="HA175" s="28">
        <f t="shared" si="237"/>
        <v>0</v>
      </c>
      <c r="HB175" s="28">
        <f t="shared" si="237"/>
        <v>0</v>
      </c>
      <c r="HC175" s="28">
        <f t="shared" si="237"/>
        <v>0</v>
      </c>
      <c r="HD175" s="28">
        <f t="shared" si="237"/>
        <v>0</v>
      </c>
      <c r="HE175" s="28">
        <f t="shared" si="237"/>
        <v>0</v>
      </c>
      <c r="HF175" s="28">
        <f t="shared" si="237"/>
        <v>0</v>
      </c>
      <c r="HG175" s="28">
        <f t="shared" si="237"/>
        <v>0</v>
      </c>
      <c r="HH175" s="28">
        <f t="shared" si="237"/>
        <v>0</v>
      </c>
      <c r="HI175" s="28">
        <f t="shared" si="237"/>
        <v>0</v>
      </c>
      <c r="HJ175" s="28">
        <f t="shared" si="237"/>
        <v>0</v>
      </c>
      <c r="HK175" s="28">
        <f t="shared" si="237"/>
        <v>0</v>
      </c>
      <c r="HL175" s="28">
        <f t="shared" si="237"/>
        <v>0</v>
      </c>
      <c r="HM175" s="28">
        <f t="shared" si="237"/>
        <v>0</v>
      </c>
      <c r="HN175" s="28">
        <f t="shared" si="237"/>
        <v>0</v>
      </c>
      <c r="HO175" s="28">
        <f t="shared" si="237"/>
        <v>0</v>
      </c>
      <c r="HP175" s="28">
        <f t="shared" si="237"/>
        <v>0</v>
      </c>
      <c r="HQ175" s="28">
        <f t="shared" si="237"/>
        <v>0</v>
      </c>
      <c r="HR175" s="28">
        <f t="shared" si="237"/>
        <v>0</v>
      </c>
      <c r="HS175" s="28">
        <f t="shared" si="237"/>
        <v>0</v>
      </c>
      <c r="HT175" s="28">
        <f t="shared" si="237"/>
        <v>0</v>
      </c>
      <c r="HU175" s="28">
        <f t="shared" si="237"/>
        <v>0</v>
      </c>
      <c r="HV175" s="28">
        <f t="shared" si="237"/>
        <v>0</v>
      </c>
      <c r="HW175" s="28">
        <f t="shared" si="237"/>
        <v>0</v>
      </c>
      <c r="HX175" s="28">
        <f t="shared" si="237"/>
        <v>0</v>
      </c>
      <c r="HY175" s="28">
        <f t="shared" si="237"/>
        <v>0</v>
      </c>
      <c r="HZ175" s="28">
        <f t="shared" si="237"/>
        <v>0</v>
      </c>
      <c r="IA175" s="28">
        <f t="shared" si="237"/>
        <v>0</v>
      </c>
      <c r="IB175" s="28">
        <f t="shared" si="237"/>
        <v>0</v>
      </c>
      <c r="IC175" s="28">
        <f t="shared" si="237"/>
        <v>0</v>
      </c>
      <c r="ID175" s="28">
        <f t="shared" si="237"/>
        <v>0</v>
      </c>
      <c r="IE175" s="28">
        <f t="shared" si="237"/>
        <v>0</v>
      </c>
      <c r="IF175" s="28">
        <f t="shared" si="237"/>
        <v>0</v>
      </c>
      <c r="IG175" s="28">
        <f t="shared" si="237"/>
        <v>0</v>
      </c>
      <c r="IH175" s="28">
        <f t="shared" si="237"/>
        <v>0</v>
      </c>
      <c r="II175" s="28">
        <f t="shared" si="237"/>
        <v>0</v>
      </c>
      <c r="IJ175" s="28">
        <f t="shared" si="237"/>
        <v>0</v>
      </c>
      <c r="IK175" s="28">
        <f t="shared" si="237"/>
        <v>0</v>
      </c>
      <c r="IL175" s="28">
        <f t="shared" si="237"/>
        <v>0</v>
      </c>
      <c r="IM175" s="28">
        <f t="shared" si="237"/>
        <v>0</v>
      </c>
      <c r="IN175" s="28">
        <f t="shared" si="237"/>
        <v>0</v>
      </c>
      <c r="IO175" s="28">
        <f t="shared" si="237"/>
        <v>0</v>
      </c>
      <c r="IP175" s="28">
        <f t="shared" si="237"/>
        <v>0</v>
      </c>
      <c r="IQ175" s="28">
        <f t="shared" si="237"/>
        <v>0</v>
      </c>
      <c r="IR175" s="28">
        <f t="shared" si="237"/>
        <v>0</v>
      </c>
      <c r="IS175" s="28">
        <f t="shared" si="237"/>
        <v>0</v>
      </c>
      <c r="IT175" s="28">
        <f t="shared" si="237"/>
        <v>0</v>
      </c>
      <c r="IU175" s="28">
        <f t="shared" si="237"/>
        <v>0</v>
      </c>
      <c r="IV175" s="28">
        <f t="shared" si="237"/>
        <v>0</v>
      </c>
      <c r="IW175" s="28">
        <f t="shared" si="237"/>
        <v>0</v>
      </c>
      <c r="IX175" s="28">
        <f t="shared" si="237"/>
        <v>0</v>
      </c>
      <c r="IY175" s="28">
        <f t="shared" si="237"/>
        <v>0</v>
      </c>
      <c r="IZ175" s="28">
        <f t="shared" si="237"/>
        <v>0</v>
      </c>
      <c r="JA175" s="28">
        <f t="shared" si="237"/>
        <v>0</v>
      </c>
      <c r="JB175" s="28">
        <f t="shared" si="237"/>
        <v>0</v>
      </c>
      <c r="JC175" s="28">
        <f t="shared" si="237"/>
        <v>0</v>
      </c>
      <c r="JD175" s="28">
        <f t="shared" si="237"/>
        <v>0</v>
      </c>
      <c r="JE175" s="28">
        <f t="shared" ref="JE175:LP175" si="238">JE186/JE$4</f>
        <v>0</v>
      </c>
      <c r="JF175" s="28">
        <f t="shared" si="238"/>
        <v>0</v>
      </c>
      <c r="JG175" s="28">
        <f t="shared" si="238"/>
        <v>0</v>
      </c>
      <c r="JH175" s="28">
        <f t="shared" si="238"/>
        <v>0</v>
      </c>
      <c r="JI175" s="28">
        <f t="shared" si="238"/>
        <v>0</v>
      </c>
      <c r="JJ175" s="28">
        <f t="shared" si="238"/>
        <v>0</v>
      </c>
      <c r="JK175" s="28">
        <f t="shared" si="238"/>
        <v>0</v>
      </c>
      <c r="JL175" s="28">
        <f t="shared" si="238"/>
        <v>0</v>
      </c>
      <c r="JM175" s="28">
        <f t="shared" si="238"/>
        <v>0</v>
      </c>
      <c r="JN175" s="28">
        <f t="shared" si="238"/>
        <v>0</v>
      </c>
      <c r="JO175" s="28">
        <f t="shared" si="238"/>
        <v>0</v>
      </c>
      <c r="JP175" s="28">
        <f t="shared" si="238"/>
        <v>0</v>
      </c>
      <c r="JQ175" s="28">
        <f t="shared" si="238"/>
        <v>0</v>
      </c>
      <c r="JR175" s="28">
        <f t="shared" si="238"/>
        <v>0</v>
      </c>
      <c r="JS175" s="28">
        <f t="shared" si="238"/>
        <v>0</v>
      </c>
      <c r="JT175" s="28">
        <f t="shared" si="238"/>
        <v>0</v>
      </c>
      <c r="JU175" s="28">
        <f t="shared" si="238"/>
        <v>0</v>
      </c>
      <c r="JV175" s="28">
        <f t="shared" si="238"/>
        <v>0</v>
      </c>
      <c r="JW175" s="28">
        <f t="shared" si="238"/>
        <v>0</v>
      </c>
      <c r="JX175" s="28">
        <f t="shared" si="238"/>
        <v>0</v>
      </c>
      <c r="JY175" s="28">
        <f t="shared" si="238"/>
        <v>0</v>
      </c>
      <c r="JZ175" s="28">
        <f t="shared" si="238"/>
        <v>0</v>
      </c>
      <c r="KA175" s="28">
        <f t="shared" si="238"/>
        <v>0</v>
      </c>
      <c r="KB175" s="28">
        <f t="shared" si="238"/>
        <v>0</v>
      </c>
      <c r="KC175" s="28">
        <f t="shared" si="238"/>
        <v>0</v>
      </c>
      <c r="KD175" s="28">
        <f t="shared" si="238"/>
        <v>0</v>
      </c>
      <c r="KE175" s="28">
        <f t="shared" si="238"/>
        <v>0</v>
      </c>
      <c r="KF175" s="28">
        <f t="shared" si="238"/>
        <v>0</v>
      </c>
      <c r="KG175" s="28">
        <f t="shared" si="238"/>
        <v>0</v>
      </c>
      <c r="KH175" s="28">
        <f t="shared" si="238"/>
        <v>0</v>
      </c>
      <c r="KI175" s="28">
        <f t="shared" si="238"/>
        <v>0</v>
      </c>
      <c r="KJ175" s="28">
        <f t="shared" si="238"/>
        <v>0</v>
      </c>
      <c r="KK175" s="28">
        <f t="shared" si="238"/>
        <v>0</v>
      </c>
      <c r="KL175" s="28">
        <f t="shared" si="238"/>
        <v>0</v>
      </c>
      <c r="KM175" s="28">
        <f t="shared" si="238"/>
        <v>0</v>
      </c>
      <c r="KN175" s="28">
        <f t="shared" si="238"/>
        <v>0</v>
      </c>
      <c r="KO175" s="28">
        <f t="shared" si="238"/>
        <v>0</v>
      </c>
      <c r="KP175" s="28">
        <f t="shared" si="238"/>
        <v>0</v>
      </c>
      <c r="KQ175" s="28">
        <f t="shared" si="238"/>
        <v>0</v>
      </c>
      <c r="KR175" s="28">
        <f t="shared" si="238"/>
        <v>0</v>
      </c>
      <c r="KS175" s="28">
        <f t="shared" si="238"/>
        <v>0</v>
      </c>
      <c r="KT175" s="28">
        <f t="shared" si="238"/>
        <v>0</v>
      </c>
      <c r="KU175" s="28">
        <f t="shared" si="238"/>
        <v>0</v>
      </c>
      <c r="KV175" s="28">
        <f t="shared" si="238"/>
        <v>0</v>
      </c>
      <c r="KW175" s="28">
        <f t="shared" si="238"/>
        <v>0</v>
      </c>
      <c r="KX175" s="28">
        <f t="shared" si="238"/>
        <v>0</v>
      </c>
      <c r="KY175" s="28">
        <f t="shared" si="238"/>
        <v>0</v>
      </c>
      <c r="KZ175" s="28">
        <f t="shared" si="238"/>
        <v>0</v>
      </c>
      <c r="LA175" s="28">
        <f t="shared" si="238"/>
        <v>0</v>
      </c>
      <c r="LB175" s="28">
        <f t="shared" si="238"/>
        <v>0</v>
      </c>
      <c r="LC175" s="28">
        <f t="shared" si="238"/>
        <v>0</v>
      </c>
      <c r="LD175" s="28">
        <f t="shared" si="238"/>
        <v>0</v>
      </c>
      <c r="LE175" s="28">
        <f t="shared" si="238"/>
        <v>0</v>
      </c>
      <c r="LF175" s="28">
        <f t="shared" si="238"/>
        <v>0</v>
      </c>
      <c r="LG175" s="28">
        <f t="shared" si="238"/>
        <v>0</v>
      </c>
      <c r="LH175" s="28">
        <f t="shared" si="238"/>
        <v>0</v>
      </c>
      <c r="LI175" s="28">
        <f t="shared" si="238"/>
        <v>0</v>
      </c>
      <c r="LJ175" s="28">
        <f t="shared" si="238"/>
        <v>0</v>
      </c>
      <c r="LK175" s="28">
        <f t="shared" si="238"/>
        <v>0</v>
      </c>
      <c r="LL175" s="28">
        <f t="shared" si="238"/>
        <v>0</v>
      </c>
      <c r="LM175" s="28">
        <f t="shared" si="238"/>
        <v>0</v>
      </c>
      <c r="LN175" s="28">
        <f t="shared" si="238"/>
        <v>0</v>
      </c>
      <c r="LO175" s="28">
        <f t="shared" si="238"/>
        <v>0</v>
      </c>
      <c r="LP175" s="28">
        <f t="shared" si="238"/>
        <v>0</v>
      </c>
      <c r="LQ175" s="28">
        <f t="shared" ref="LQ175:NI175" si="239">LQ186/LQ$4</f>
        <v>0</v>
      </c>
      <c r="LR175" s="28">
        <f t="shared" si="239"/>
        <v>0</v>
      </c>
      <c r="LS175" s="28">
        <f t="shared" si="239"/>
        <v>0</v>
      </c>
      <c r="LT175" s="28">
        <f t="shared" si="239"/>
        <v>0</v>
      </c>
      <c r="LU175" s="28">
        <f t="shared" si="239"/>
        <v>0</v>
      </c>
      <c r="LV175" s="28">
        <f t="shared" si="239"/>
        <v>0</v>
      </c>
      <c r="LW175" s="28">
        <f t="shared" si="239"/>
        <v>0</v>
      </c>
      <c r="LX175" s="28">
        <f t="shared" si="239"/>
        <v>0</v>
      </c>
      <c r="LY175" s="28">
        <f t="shared" si="239"/>
        <v>0</v>
      </c>
      <c r="LZ175" s="28">
        <f t="shared" si="239"/>
        <v>0</v>
      </c>
      <c r="MA175" s="28">
        <f t="shared" si="239"/>
        <v>0</v>
      </c>
      <c r="MB175" s="28">
        <f t="shared" si="239"/>
        <v>0</v>
      </c>
      <c r="MC175" s="28">
        <f t="shared" si="239"/>
        <v>0</v>
      </c>
      <c r="MD175" s="28">
        <f t="shared" si="239"/>
        <v>0</v>
      </c>
      <c r="ME175" s="28">
        <f t="shared" si="239"/>
        <v>0</v>
      </c>
      <c r="MF175" s="28">
        <f t="shared" si="239"/>
        <v>0</v>
      </c>
      <c r="MG175" s="28">
        <f t="shared" si="239"/>
        <v>0</v>
      </c>
      <c r="MH175" s="28">
        <f t="shared" si="239"/>
        <v>0</v>
      </c>
      <c r="MI175" s="28">
        <f t="shared" si="239"/>
        <v>0</v>
      </c>
      <c r="MJ175" s="28">
        <f t="shared" si="239"/>
        <v>0</v>
      </c>
      <c r="MK175" s="28">
        <f t="shared" si="239"/>
        <v>0</v>
      </c>
      <c r="ML175" s="28">
        <f t="shared" si="239"/>
        <v>0</v>
      </c>
      <c r="MM175" s="28">
        <f t="shared" si="239"/>
        <v>0</v>
      </c>
      <c r="MN175" s="28">
        <f t="shared" si="239"/>
        <v>0</v>
      </c>
      <c r="MO175" s="28">
        <f t="shared" si="239"/>
        <v>0</v>
      </c>
      <c r="MP175" s="28">
        <f t="shared" si="239"/>
        <v>0</v>
      </c>
      <c r="MQ175" s="28">
        <f t="shared" si="239"/>
        <v>0</v>
      </c>
      <c r="MR175" s="28">
        <f t="shared" si="239"/>
        <v>0</v>
      </c>
      <c r="MS175" s="28">
        <f t="shared" si="239"/>
        <v>0</v>
      </c>
      <c r="MT175" s="28">
        <f t="shared" si="239"/>
        <v>0</v>
      </c>
      <c r="MU175" s="28">
        <f t="shared" si="239"/>
        <v>0</v>
      </c>
      <c r="MV175" s="28">
        <f t="shared" si="239"/>
        <v>0</v>
      </c>
      <c r="MW175" s="28">
        <f t="shared" si="239"/>
        <v>0</v>
      </c>
      <c r="MX175" s="28">
        <f t="shared" si="239"/>
        <v>0</v>
      </c>
      <c r="MY175" s="28">
        <f t="shared" si="239"/>
        <v>0</v>
      </c>
      <c r="MZ175" s="28">
        <f t="shared" si="239"/>
        <v>0</v>
      </c>
      <c r="NA175" s="28">
        <f t="shared" si="239"/>
        <v>0</v>
      </c>
      <c r="NB175" s="28">
        <f t="shared" si="239"/>
        <v>0</v>
      </c>
      <c r="NC175" s="28">
        <f t="shared" si="239"/>
        <v>0</v>
      </c>
      <c r="ND175" s="28">
        <f t="shared" si="239"/>
        <v>0</v>
      </c>
      <c r="NE175" s="28">
        <f t="shared" si="239"/>
        <v>0</v>
      </c>
      <c r="NF175" s="28">
        <f t="shared" si="239"/>
        <v>0</v>
      </c>
      <c r="NG175" s="28">
        <f t="shared" si="239"/>
        <v>0</v>
      </c>
      <c r="NH175" s="28">
        <f t="shared" si="239"/>
        <v>0</v>
      </c>
      <c r="NI175" s="28">
        <f t="shared" si="239"/>
        <v>0</v>
      </c>
    </row>
    <row r="176" spans="1:373" s="40" customFormat="1" ht="14.4" outlineLevel="1" x14ac:dyDescent="0.25">
      <c r="A176" s="21"/>
      <c r="B176" s="22"/>
      <c r="C176" s="23"/>
      <c r="D176" s="23"/>
      <c r="E176" s="26" t="s">
        <v>217</v>
      </c>
      <c r="F176" s="24"/>
      <c r="G176" s="82" t="e">
        <v>#VALUE!</v>
      </c>
      <c r="H176" s="31" t="e">
        <f>((IFERROR(VLOOKUP($B175,Mes!$C$7:$AV$60,MATCH(H$1,Mes!$C$3:$AV$3,0),FALSE),""))*1000)+((IFERROR(VLOOKUP($B175,Mes!$C$69:$AV$78,MATCH(H$1,Mes!$C$3:$AV$3,0),FALSE),""))*1000)</f>
        <v>#VALUE!</v>
      </c>
      <c r="I176" s="31" t="e">
        <f>((IFERROR(VLOOKUP($B175,Mes!$C$7:$AV$60,MATCH(I$1,Mes!$C$3:$AV$3,0),FALSE),""))*1000)+((IFERROR(VLOOKUP($B175,Mes!$C$69:$AV$78,MATCH(I$1,Mes!$C$3:$AV$3,0),FALSE),""))*1000)</f>
        <v>#VALUE!</v>
      </c>
      <c r="J176" s="31" t="e">
        <f>((IFERROR(VLOOKUP($B175,Mes!$C$7:$AV$60,MATCH(J$1,Mes!$C$3:$AV$3,0),FALSE),""))*1000)+((IFERROR(VLOOKUP($B175,Mes!$C$69:$AV$78,MATCH(J$1,Mes!$C$3:$AV$3,0),FALSE),""))*1000)</f>
        <v>#VALUE!</v>
      </c>
      <c r="K176" s="31" t="e">
        <f>((IFERROR(VLOOKUP($B175,Mes!$C$7:$AV$60,MATCH(K$1,Mes!$C$3:$AV$3,0),FALSE),""))*1000)+((IFERROR(VLOOKUP($B175,Mes!$C$69:$AV$78,MATCH(K$1,Mes!$C$3:$AV$3,0),FALSE),""))*1000)</f>
        <v>#VALUE!</v>
      </c>
      <c r="L176" s="31" t="e">
        <f>((IFERROR(VLOOKUP($B175,Mes!$C$7:$AV$60,MATCH(L$1,Mes!$C$3:$AV$3,0),FALSE),""))*1000)+((IFERROR(VLOOKUP($B175,Mes!$C$69:$AV$78,MATCH(L$1,Mes!$C$3:$AV$3,0),FALSE),""))*1000)</f>
        <v>#VALUE!</v>
      </c>
      <c r="M176" s="31" t="e">
        <f>((IFERROR(VLOOKUP($B175,Mes!$C$7:$AV$60,MATCH(M$1,Mes!$C$3:$AV$3,0),FALSE),""))*1000)+((IFERROR(VLOOKUP($B175,Mes!$C$69:$AV$78,MATCH(M$1,Mes!$C$3:$AV$3,0),FALSE),""))*1000)</f>
        <v>#VALUE!</v>
      </c>
      <c r="N176" s="31" t="e">
        <f>((IFERROR(VLOOKUP($B175,Mes!$C$7:$AV$60,MATCH(N$1,Mes!$C$3:$AV$3,0),FALSE),""))*1000)+((IFERROR(VLOOKUP($B175,Mes!$C$69:$AV$78,MATCH(N$1,Mes!$C$3:$AV$3,0),FALSE),""))*1000)</f>
        <v>#VALUE!</v>
      </c>
      <c r="O176" s="31" t="e">
        <f>((IFERROR(VLOOKUP($B175,Mes!$C$7:$AV$60,MATCH(O$1,Mes!$C$3:$AV$3,0),FALSE),""))*1000)+((IFERROR(VLOOKUP($B175,Mes!$C$69:$AV$78,MATCH(O$1,Mes!$C$3:$AV$3,0),FALSE),""))*1000)</f>
        <v>#VALUE!</v>
      </c>
      <c r="P176" s="31" t="e">
        <f>((IFERROR(VLOOKUP($B175,Mes!$C$7:$AV$60,MATCH(P$1,Mes!$C$3:$AV$3,0),FALSE),""))*1000)+((IFERROR(VLOOKUP($B175,Mes!$C$69:$AV$78,MATCH(P$1,Mes!$C$3:$AV$3,0),FALSE),""))*1000)</f>
        <v>#VALUE!</v>
      </c>
      <c r="Q176" s="31" t="e">
        <f>((IFERROR(VLOOKUP($B175,Mes!$C$7:$AV$60,MATCH(Q$1,Mes!$C$3:$AV$3,0),FALSE),""))*1000)+((IFERROR(VLOOKUP($B175,Mes!$C$69:$AV$78,MATCH(Q$1,Mes!$C$3:$AV$3,0),FALSE),""))*1000)</f>
        <v>#VALUE!</v>
      </c>
      <c r="R176" s="31" t="e">
        <f>((IFERROR(VLOOKUP($B175,Mes!$C$7:$AV$60,MATCH(R$1,Mes!$C$3:$AV$3,0),FALSE),""))*1000)+((IFERROR(VLOOKUP($B175,Mes!$C$69:$AV$78,MATCH(R$1,Mes!$C$3:$AV$3,0),FALSE),""))*1000)</f>
        <v>#VALUE!</v>
      </c>
      <c r="S176" s="31" t="e">
        <f>((IFERROR(VLOOKUP($B175,Mes!$C$7:$AV$60,MATCH(S$1,Mes!$C$3:$AV$3,0),FALSE),""))*1000)+((IFERROR(VLOOKUP($B175,Mes!$C$69:$AV$78,MATCH(S$1,Mes!$C$3:$AV$3,0),FALSE),""))*1000)</f>
        <v>#VALUE!</v>
      </c>
      <c r="T176" s="31" t="e">
        <f>((IFERROR(VLOOKUP($B175,Mes!$C$7:$AV$60,MATCH(T$1,Mes!$C$3:$AV$3,0),FALSE),""))*1000)+((IFERROR(VLOOKUP($B175,Mes!$C$69:$AV$78,MATCH(T$1,Mes!$C$3:$AV$3,0),FALSE),""))*1000)</f>
        <v>#VALUE!</v>
      </c>
      <c r="U176" s="31" t="e">
        <f>((IFERROR(VLOOKUP($B175,Mes!$C$7:$AV$60,MATCH(U$1,Mes!$C$3:$AV$3,0),FALSE),""))*1000)+((IFERROR(VLOOKUP($B175,Mes!$C$69:$AV$78,MATCH(U$1,Mes!$C$3:$AV$3,0),FALSE),""))*1000)</f>
        <v>#VALUE!</v>
      </c>
      <c r="V176" s="31" t="e">
        <f>((IFERROR(VLOOKUP($B175,Mes!$C$7:$AV$60,MATCH(V$1,Mes!$C$3:$AV$3,0),FALSE),""))*1000)+((IFERROR(VLOOKUP($B175,Mes!$C$69:$AV$78,MATCH(V$1,Mes!$C$3:$AV$3,0),FALSE),""))*1000)</f>
        <v>#VALUE!</v>
      </c>
      <c r="W176" s="31" t="e">
        <f>((IFERROR(VLOOKUP($B175,Mes!$C$7:$AV$60,MATCH(W$1,Mes!$C$3:$AV$3,0),FALSE),""))*1000)+((IFERROR(VLOOKUP($B175,Mes!$C$69:$AV$78,MATCH(W$1,Mes!$C$3:$AV$3,0),FALSE),""))*1000)</f>
        <v>#VALUE!</v>
      </c>
      <c r="X176" s="31" t="e">
        <f>((IFERROR(VLOOKUP($B175,Mes!$C$7:$AV$60,MATCH(X$1,Mes!$C$3:$AV$3,0),FALSE),""))*1000)+((IFERROR(VLOOKUP($B175,Mes!$C$69:$AV$78,MATCH(X$1,Mes!$C$3:$AV$3,0),FALSE),""))*1000)</f>
        <v>#VALUE!</v>
      </c>
      <c r="Y176" s="31" t="e">
        <f>((IFERROR(VLOOKUP($B175,Mes!$C$7:$AV$60,MATCH(Y$1,Mes!$C$3:$AV$3,0),FALSE),""))*1000)+((IFERROR(VLOOKUP($B175,Mes!$C$69:$AV$78,MATCH(Y$1,Mes!$C$3:$AV$3,0),FALSE),""))*1000)</f>
        <v>#VALUE!</v>
      </c>
      <c r="Z176" s="31" t="e">
        <f>((IFERROR(VLOOKUP($B175,Mes!$C$7:$AV$60,MATCH(Z$1,Mes!$C$3:$AV$3,0),FALSE),""))*1000)+((IFERROR(VLOOKUP($B175,Mes!$C$69:$AV$78,MATCH(Z$1,Mes!$C$3:$AV$3,0),FALSE),""))*1000)</f>
        <v>#VALUE!</v>
      </c>
      <c r="AA176" s="31" t="e">
        <f>((IFERROR(VLOOKUP($B175,Mes!$C$7:$AV$60,MATCH(AA$1,Mes!$C$3:$AV$3,0),FALSE),""))*1000)+((IFERROR(VLOOKUP($B175,Mes!$C$69:$AV$78,MATCH(AA$1,Mes!$C$3:$AV$3,0),FALSE),""))*1000)</f>
        <v>#VALUE!</v>
      </c>
      <c r="AB176" s="31" t="e">
        <f>((IFERROR(VLOOKUP($B175,Mes!$C$7:$AV$60,MATCH(AB$1,Mes!$C$3:$AV$3,0),FALSE),""))*1000)+((IFERROR(VLOOKUP($B175,Mes!$C$69:$AV$78,MATCH(AB$1,Mes!$C$3:$AV$3,0),FALSE),""))*1000)</f>
        <v>#VALUE!</v>
      </c>
      <c r="AC176" s="31" t="e">
        <f>((IFERROR(VLOOKUP($B175,Mes!$C$7:$AV$60,MATCH(AC$1,Mes!$C$3:$AV$3,0),FALSE),""))*1000)+((IFERROR(VLOOKUP($B175,Mes!$C$69:$AV$78,MATCH(AC$1,Mes!$C$3:$AV$3,0),FALSE),""))*1000)</f>
        <v>#VALUE!</v>
      </c>
      <c r="AD176" s="31" t="e">
        <f>((IFERROR(VLOOKUP($B175,Mes!$C$7:$AV$60,MATCH(AD$1,Mes!$C$3:$AV$3,0),FALSE),""))*1000)+((IFERROR(VLOOKUP($B175,Mes!$C$69:$AV$78,MATCH(AD$1,Mes!$C$3:$AV$3,0),FALSE),""))*1000)</f>
        <v>#VALUE!</v>
      </c>
      <c r="AE176" s="31" t="e">
        <f>((IFERROR(VLOOKUP($B175,Mes!$C$7:$AV$60,MATCH(AE$1,Mes!$C$3:$AV$3,0),FALSE),""))*1000)+((IFERROR(VLOOKUP($B175,Mes!$C$69:$AV$78,MATCH(AE$1,Mes!$C$3:$AV$3,0),FALSE),""))*1000)</f>
        <v>#VALUE!</v>
      </c>
      <c r="AF176" s="31" t="e">
        <f>((IFERROR(VLOOKUP($B175,Mes!$C$7:$AV$60,MATCH(AF$1,Mes!$C$3:$AV$3,0),FALSE),""))*1000)+((IFERROR(VLOOKUP($B175,Mes!$C$69:$AV$78,MATCH(AF$1,Mes!$C$3:$AV$3,0),FALSE),""))*1000)</f>
        <v>#VALUE!</v>
      </c>
      <c r="AG176" s="31" t="e">
        <f>((IFERROR(VLOOKUP($B175,Mes!$C$7:$AV$60,MATCH(AG$1,Mes!$C$3:$AV$3,0),FALSE),""))*1000)+((IFERROR(VLOOKUP($B175,Mes!$C$69:$AV$78,MATCH(AG$1,Mes!$C$3:$AV$3,0),FALSE),""))*1000)</f>
        <v>#VALUE!</v>
      </c>
      <c r="AH176" s="31" t="e">
        <f>((IFERROR(VLOOKUP($B175,Mes!$C$7:$AV$60,MATCH(AH$1,Mes!$C$3:$AV$3,0),FALSE),""))*1000)+((IFERROR(VLOOKUP($B175,Mes!$C$69:$AV$78,MATCH(AH$1,Mes!$C$3:$AV$3,0),FALSE),""))*1000)</f>
        <v>#VALUE!</v>
      </c>
      <c r="AI176" s="31" t="e">
        <f>((IFERROR(VLOOKUP($B175,Mes!$C$7:$AV$60,MATCH(AI$1,Mes!$C$3:$AV$3,0),FALSE),""))*1000)+((IFERROR(VLOOKUP($B175,Mes!$C$69:$AV$78,MATCH(AI$1,Mes!$C$3:$AV$3,0),FALSE),""))*1000)</f>
        <v>#VALUE!</v>
      </c>
      <c r="AJ176" s="31" t="e">
        <f>((IFERROR(VLOOKUP($B175,Mes!$C$7:$AV$60,MATCH(AJ$1,Mes!$C$3:$AV$3,0),FALSE),""))*1000)+((IFERROR(VLOOKUP($B175,Mes!$C$69:$AV$78,MATCH(AJ$1,Mes!$C$3:$AV$3,0),FALSE),""))*1000)</f>
        <v>#VALUE!</v>
      </c>
      <c r="AK176" s="31" t="e">
        <f>((IFERROR(VLOOKUP($B175,Mes!$C$7:$AV$60,MATCH(AK$1,Mes!$C$3:$AV$3,0),FALSE),""))*1000)+((IFERROR(VLOOKUP($B175,Mes!$C$69:$AV$78,MATCH(AK$1,Mes!$C$3:$AV$3,0),FALSE),""))*1000)</f>
        <v>#VALUE!</v>
      </c>
      <c r="AL176" s="31" t="e">
        <f>((IFERROR(VLOOKUP($B175,Mes!$C$7:$AV$60,MATCH(AL$1,Mes!$C$3:$AV$3,0),FALSE),""))*1000)+((IFERROR(VLOOKUP($B175,Mes!$C$69:$AV$78,MATCH(AL$1,Mes!$C$3:$AV$3,0),FALSE),""))*1000)</f>
        <v>#VALUE!</v>
      </c>
      <c r="AM176" s="30" t="e">
        <f>((IFERROR(VLOOKUP($B175,Mes!$C$7:$AV$60,MATCH(AM$1,Mes!$C$3:$AV$3,0),FALSE),""))*1000)+((IFERROR(VLOOKUP($B175,Mes!$C$69:$AV$78,MATCH(AM$1,Mes!$C$3:$AV$3,0),FALSE),""))*1000)</f>
        <v>#VALUE!</v>
      </c>
      <c r="AN176" s="30" t="e">
        <f>((IFERROR(VLOOKUP($B175,Mes!$C$7:$AV$60,MATCH(AN$1,Mes!$C$3:$AV$3,0),FALSE),""))*1000)+((IFERROR(VLOOKUP($B175,Mes!$C$69:$AV$78,MATCH(AN$1,Mes!$C$3:$AV$3,0),FALSE),""))*1000)</f>
        <v>#VALUE!</v>
      </c>
      <c r="AO176" s="30" t="e">
        <f>((IFERROR(VLOOKUP($B175,Mes!$C$7:$AV$60,MATCH(AO$1,Mes!$C$3:$AV$3,0),FALSE),""))*1000)+((IFERROR(VLOOKUP($B175,Mes!$C$69:$AV$78,MATCH(AO$1,Mes!$C$3:$AV$3,0),FALSE),""))*1000)</f>
        <v>#VALUE!</v>
      </c>
      <c r="AP176" s="30" t="e">
        <f>((IFERROR(VLOOKUP($B175,Mes!$C$7:$AV$60,MATCH(AP$1,Mes!$C$3:$AV$3,0),FALSE),""))*1000)+((IFERROR(VLOOKUP($B175,Mes!$C$69:$AV$78,MATCH(AP$1,Mes!$C$3:$AV$3,0),FALSE),""))*1000)</f>
        <v>#VALUE!</v>
      </c>
      <c r="AQ176" s="30" t="e">
        <f>((IFERROR(VLOOKUP($B175,Mes!$C$7:$AV$60,MATCH(AQ$1,Mes!$C$3:$AV$3,0),FALSE),""))*1000)+((IFERROR(VLOOKUP($B175,Mes!$C$69:$AV$78,MATCH(AQ$1,Mes!$C$3:$AV$3,0),FALSE),""))*1000)</f>
        <v>#VALUE!</v>
      </c>
      <c r="AR176" s="30" t="e">
        <f>((IFERROR(VLOOKUP($B175,Mes!$C$7:$AV$60,MATCH(AR$1,Mes!$C$3:$AV$3,0),FALSE),""))*1000)+((IFERROR(VLOOKUP($B175,Mes!$C$69:$AV$78,MATCH(AR$1,Mes!$C$3:$AV$3,0),FALSE),""))*1000)</f>
        <v>#VALUE!</v>
      </c>
      <c r="AS176" s="30" t="e">
        <f>((IFERROR(VLOOKUP($B175,Mes!$C$7:$AV$60,MATCH(AS$1,Mes!$C$3:$AV$3,0),FALSE),""))*1000)+((IFERROR(VLOOKUP($B175,Mes!$C$69:$AV$78,MATCH(AS$1,Mes!$C$3:$AV$3,0),FALSE),""))*1000)</f>
        <v>#VALUE!</v>
      </c>
      <c r="AT176" s="30" t="e">
        <f>((IFERROR(VLOOKUP($B175,Mes!$C$7:$AV$60,MATCH(AT$1,Mes!$C$3:$AV$3,0),FALSE),""))*1000)+((IFERROR(VLOOKUP($B175,Mes!$C$69:$AV$78,MATCH(AT$1,Mes!$C$3:$AV$3,0),FALSE),""))*1000)</f>
        <v>#VALUE!</v>
      </c>
      <c r="AU176" s="30" t="e">
        <f>((IFERROR(VLOOKUP($B175,Mes!$C$7:$AV$60,MATCH(AU$1,Mes!$C$3:$AV$3,0),FALSE),""))*1000)+((IFERROR(VLOOKUP($B175,Mes!$C$69:$AV$78,MATCH(AU$1,Mes!$C$3:$AV$3,0),FALSE),""))*1000)</f>
        <v>#VALUE!</v>
      </c>
      <c r="AV176" s="30" t="e">
        <f>((IFERROR(VLOOKUP($B175,Mes!$C$7:$AV$60,MATCH(AV$1,Mes!$C$3:$AV$3,0),FALSE),""))*1000)+((IFERROR(VLOOKUP($B175,Mes!$C$69:$AV$78,MATCH(AV$1,Mes!$C$3:$AV$3,0),FALSE),""))*1000)</f>
        <v>#VALUE!</v>
      </c>
      <c r="AW176" s="30" t="e">
        <f>((IFERROR(VLOOKUP($B175,Mes!$C$7:$AV$60,MATCH(AW$1,Mes!$C$3:$AV$3,0),FALSE),""))*1000)+((IFERROR(VLOOKUP($B175,Mes!$C$69:$AV$78,MATCH(AW$1,Mes!$C$3:$AV$3,0),FALSE),""))*1000)</f>
        <v>#VALUE!</v>
      </c>
      <c r="AX176" s="30" t="e">
        <f>((IFERROR(VLOOKUP($B175,Mes!$C$7:$AV$60,MATCH(AX$1,Mes!$C$3:$AV$3,0),FALSE),""))*1000)+((IFERROR(VLOOKUP($B175,Mes!$C$69:$AV$78,MATCH(AX$1,Mes!$C$3:$AV$3,0),FALSE),""))*1000)</f>
        <v>#VALUE!</v>
      </c>
      <c r="AY176" s="30" t="e">
        <f>((IFERROR(VLOOKUP($B175,Mes!$C$7:$AV$60,MATCH(AY$1,Mes!$C$3:$AV$3,0),FALSE),""))*1000)+((IFERROR(VLOOKUP($B175,Mes!$C$69:$AV$78,MATCH(AY$1,Mes!$C$3:$AV$3,0),FALSE),""))*1000)</f>
        <v>#VALUE!</v>
      </c>
      <c r="AZ176" s="30" t="e">
        <f>((IFERROR(VLOOKUP($B175,Mes!$C$7:$AV$60,MATCH(AZ$1,Mes!$C$3:$AV$3,0),FALSE),""))*1000)+((IFERROR(VLOOKUP($B175,Mes!$C$69:$AV$78,MATCH(AZ$1,Mes!$C$3:$AV$3,0),FALSE),""))*1000)</f>
        <v>#VALUE!</v>
      </c>
      <c r="BA176" s="30" t="e">
        <f>((IFERROR(VLOOKUP($B175,Mes!$C$7:$AV$60,MATCH(BA$1,Mes!$C$3:$AV$3,0),FALSE),""))*1000)+((IFERROR(VLOOKUP($B175,Mes!$C$69:$AV$78,MATCH(BA$1,Mes!$C$3:$AV$3,0),FALSE),""))*1000)</f>
        <v>#VALUE!</v>
      </c>
      <c r="BB176" s="30" t="e">
        <f>((IFERROR(VLOOKUP($B175,Mes!$C$7:$AV$60,MATCH(BB$1,Mes!$C$3:$AV$3,0),FALSE),""))*1000)+((IFERROR(VLOOKUP($B175,Mes!$C$69:$AV$78,MATCH(BB$1,Mes!$C$3:$AV$3,0),FALSE),""))*1000)</f>
        <v>#VALUE!</v>
      </c>
      <c r="BC176" s="30" t="e">
        <f>((IFERROR(VLOOKUP($B175,Mes!$C$7:$AV$60,MATCH(BC$1,Mes!$C$3:$AV$3,0),FALSE),""))*1000)+((IFERROR(VLOOKUP($B175,Mes!$C$69:$AV$78,MATCH(BC$1,Mes!$C$3:$AV$3,0),FALSE),""))*1000)</f>
        <v>#VALUE!</v>
      </c>
      <c r="BD176" s="30" t="e">
        <f>((IFERROR(VLOOKUP($B175,Mes!$C$7:$AV$60,MATCH(BD$1,Mes!$C$3:$AV$3,0),FALSE),""))*1000)+((IFERROR(VLOOKUP($B175,Mes!$C$69:$AV$78,MATCH(BD$1,Mes!$C$3:$AV$3,0),FALSE),""))*1000)</f>
        <v>#VALUE!</v>
      </c>
      <c r="BE176" s="30" t="e">
        <f>((IFERROR(VLOOKUP($B175,Mes!$C$7:$AV$60,MATCH(BE$1,Mes!$C$3:$AV$3,0),FALSE),""))*1000)+((IFERROR(VLOOKUP($B175,Mes!$C$69:$AV$78,MATCH(BE$1,Mes!$C$3:$AV$3,0),FALSE),""))*1000)</f>
        <v>#VALUE!</v>
      </c>
      <c r="BF176" s="30" t="e">
        <f>((IFERROR(VLOOKUP($B175,Mes!$C$7:$AV$60,MATCH(BF$1,Mes!$C$3:$AV$3,0),FALSE),""))*1000)+((IFERROR(VLOOKUP($B175,Mes!$C$69:$AV$78,MATCH(BF$1,Mes!$C$3:$AV$3,0),FALSE),""))*1000)</f>
        <v>#VALUE!</v>
      </c>
      <c r="BG176" s="30" t="e">
        <f>((IFERROR(VLOOKUP($B175,Mes!$C$7:$AV$60,MATCH(BG$1,Mes!$C$3:$AV$3,0),FALSE),""))*1000)+((IFERROR(VLOOKUP($B175,Mes!$C$69:$AV$78,MATCH(BG$1,Mes!$C$3:$AV$3,0),FALSE),""))*1000)</f>
        <v>#VALUE!</v>
      </c>
      <c r="BH176" s="30" t="e">
        <f>((IFERROR(VLOOKUP($B175,Mes!$C$7:$AV$60,MATCH(BH$1,Mes!$C$3:$AV$3,0),FALSE),""))*1000)+((IFERROR(VLOOKUP($B175,Mes!$C$69:$AV$78,MATCH(BH$1,Mes!$C$3:$AV$3,0),FALSE),""))*1000)</f>
        <v>#VALUE!</v>
      </c>
      <c r="BI176" s="30" t="e">
        <f>((IFERROR(VLOOKUP($B175,Mes!$C$7:$AV$60,MATCH(BI$1,Mes!$C$3:$AV$3,0),FALSE),""))*1000)+((IFERROR(VLOOKUP($B175,Mes!$C$69:$AV$78,MATCH(BI$1,Mes!$C$3:$AV$3,0),FALSE),""))*1000)</f>
        <v>#VALUE!</v>
      </c>
      <c r="BJ176" s="30" t="e">
        <f>((IFERROR(VLOOKUP($B175,Mes!$C$7:$AV$60,MATCH(BJ$1,Mes!$C$3:$AV$3,0),FALSE),""))*1000)+((IFERROR(VLOOKUP($B175,Mes!$C$69:$AV$78,MATCH(BJ$1,Mes!$C$3:$AV$3,0),FALSE),""))*1000)</f>
        <v>#VALUE!</v>
      </c>
      <c r="BK176" s="30" t="e">
        <f>((IFERROR(VLOOKUP($B175,Mes!$C$7:$AV$60,MATCH(BK$1,Mes!$C$3:$AV$3,0),FALSE),""))*1000)+((IFERROR(VLOOKUP($B175,Mes!$C$69:$AV$78,MATCH(BK$1,Mes!$C$3:$AV$3,0),FALSE),""))*1000)</f>
        <v>#VALUE!</v>
      </c>
      <c r="BL176" s="30" t="e">
        <f>((IFERROR(VLOOKUP($B175,Mes!$C$7:$AV$60,MATCH(BL$1,Mes!$C$3:$AV$3,0),FALSE),""))*1000)+((IFERROR(VLOOKUP($B175,Mes!$C$69:$AV$78,MATCH(BL$1,Mes!$C$3:$AV$3,0),FALSE),""))*1000)</f>
        <v>#VALUE!</v>
      </c>
      <c r="BM176" s="30" t="e">
        <f>((IFERROR(VLOOKUP($B175,Mes!$C$7:$AV$60,MATCH(BM$1,Mes!$C$3:$AV$3,0),FALSE),""))*1000)+((IFERROR(VLOOKUP($B175,Mes!$C$69:$AV$78,MATCH(BM$1,Mes!$C$3:$AV$3,0),FALSE),""))*1000)</f>
        <v>#VALUE!</v>
      </c>
      <c r="BN176" s="30" t="e">
        <f>((IFERROR(VLOOKUP($B175,Mes!$C$7:$AV$60,MATCH(BN$1,Mes!$C$3:$AV$3,0),FALSE),""))*1000)+((IFERROR(VLOOKUP($B175,Mes!$C$69:$AV$78,MATCH(BN$1,Mes!$C$3:$AV$3,0),FALSE),""))*1000)</f>
        <v>#VALUE!</v>
      </c>
      <c r="BO176" s="30" t="e">
        <f>((IFERROR(VLOOKUP($B175,Mes!$C$7:$AV$60,MATCH(BO$1,Mes!$C$3:$AV$3,0),FALSE),""))*1000)+((IFERROR(VLOOKUP($B175,Mes!$C$69:$AV$78,MATCH(BO$1,Mes!$C$3:$AV$3,0),FALSE),""))*1000)</f>
        <v>#VALUE!</v>
      </c>
      <c r="BP176" s="31" t="e">
        <f>((IFERROR(VLOOKUP($B175,Mes!$C$7:$AV$60,MATCH(BP$1,Mes!$C$3:$AV$3,0),FALSE),""))*1000)+((IFERROR(VLOOKUP($B175,Mes!$C$69:$AV$78,MATCH(BP$1,Mes!$C$3:$AV$3,0),FALSE),""))*1000)</f>
        <v>#VALUE!</v>
      </c>
      <c r="BQ176" s="31" t="e">
        <f>((IFERROR(VLOOKUP($B175,Mes!$C$7:$AV$60,MATCH(BQ$1,Mes!$C$3:$AV$3,0),FALSE),""))*1000)+((IFERROR(VLOOKUP($B175,Mes!$C$69:$AV$78,MATCH(BQ$1,Mes!$C$3:$AV$3,0),FALSE),""))*1000)</f>
        <v>#VALUE!</v>
      </c>
      <c r="BR176" s="31" t="e">
        <f>((IFERROR(VLOOKUP($B175,Mes!$C$7:$AV$60,MATCH(BR$1,Mes!$C$3:$AV$3,0),FALSE),""))*1000)+((IFERROR(VLOOKUP($B175,Mes!$C$69:$AV$78,MATCH(BR$1,Mes!$C$3:$AV$3,0),FALSE),""))*1000)</f>
        <v>#VALUE!</v>
      </c>
      <c r="BS176" s="31" t="e">
        <f>((IFERROR(VLOOKUP($B175,Mes!$C$7:$AV$60,MATCH(BS$1,Mes!$C$3:$AV$3,0),FALSE),""))*1000)+((IFERROR(VLOOKUP($B175,Mes!$C$69:$AV$78,MATCH(BS$1,Mes!$C$3:$AV$3,0),FALSE),""))*1000)</f>
        <v>#VALUE!</v>
      </c>
      <c r="BT176" s="31" t="e">
        <f>((IFERROR(VLOOKUP($B175,Mes!$C$7:$AV$60,MATCH(BT$1,Mes!$C$3:$AV$3,0),FALSE),""))*1000)+((IFERROR(VLOOKUP($B175,Mes!$C$69:$AV$78,MATCH(BT$1,Mes!$C$3:$AV$3,0),FALSE),""))*1000)</f>
        <v>#VALUE!</v>
      </c>
      <c r="BU176" s="31" t="e">
        <f>((IFERROR(VLOOKUP($B175,Mes!$C$7:$AV$60,MATCH(BU$1,Mes!$C$3:$AV$3,0),FALSE),""))*1000)+((IFERROR(VLOOKUP($B175,Mes!$C$69:$AV$78,MATCH(BU$1,Mes!$C$3:$AV$3,0),FALSE),""))*1000)</f>
        <v>#VALUE!</v>
      </c>
      <c r="BV176" s="31" t="e">
        <f>((IFERROR(VLOOKUP($B175,Mes!$C$7:$AV$60,MATCH(BV$1,Mes!$C$3:$AV$3,0),FALSE),""))*1000)+((IFERROR(VLOOKUP($B175,Mes!$C$69:$AV$78,MATCH(BV$1,Mes!$C$3:$AV$3,0),FALSE),""))*1000)</f>
        <v>#VALUE!</v>
      </c>
      <c r="BW176" s="31" t="e">
        <f>((IFERROR(VLOOKUP($B175,Mes!$C$7:$AV$60,MATCH(BW$1,Mes!$C$3:$AV$3,0),FALSE),""))*1000)+((IFERROR(VLOOKUP($B175,Mes!$C$69:$AV$78,MATCH(BW$1,Mes!$C$3:$AV$3,0),FALSE),""))*1000)</f>
        <v>#VALUE!</v>
      </c>
      <c r="BX176" s="31" t="e">
        <f>((IFERROR(VLOOKUP($B175,Mes!$C$7:$AV$60,MATCH(BX$1,Mes!$C$3:$AV$3,0),FALSE),""))*1000)+((IFERROR(VLOOKUP($B175,Mes!$C$69:$AV$78,MATCH(BX$1,Mes!$C$3:$AV$3,0),FALSE),""))*1000)</f>
        <v>#VALUE!</v>
      </c>
      <c r="BY176" s="31" t="e">
        <f>((IFERROR(VLOOKUP($B175,Mes!$C$7:$AV$60,MATCH(BY$1,Mes!$C$3:$AV$3,0),FALSE),""))*1000)+((IFERROR(VLOOKUP($B175,Mes!$C$69:$AV$78,MATCH(BY$1,Mes!$C$3:$AV$3,0),FALSE),""))*1000)</f>
        <v>#VALUE!</v>
      </c>
      <c r="BZ176" s="31" t="e">
        <f>((IFERROR(VLOOKUP($B175,Mes!$C$7:$AV$60,MATCH(BZ$1,Mes!$C$3:$AV$3,0),FALSE),""))*1000)+((IFERROR(VLOOKUP($B175,Mes!$C$69:$AV$78,MATCH(BZ$1,Mes!$C$3:$AV$3,0),FALSE),""))*1000)</f>
        <v>#VALUE!</v>
      </c>
      <c r="CA176" s="31" t="e">
        <f>((IFERROR(VLOOKUP($B175,Mes!$C$7:$AV$60,MATCH(CA$1,Mes!$C$3:$AV$3,0),FALSE),""))*1000)+((IFERROR(VLOOKUP($B175,Mes!$C$69:$AV$78,MATCH(CA$1,Mes!$C$3:$AV$3,0),FALSE),""))*1000)</f>
        <v>#VALUE!</v>
      </c>
      <c r="CB176" s="31" t="e">
        <f>((IFERROR(VLOOKUP($B175,Mes!$C$7:$AV$60,MATCH(CB$1,Mes!$C$3:$AV$3,0),FALSE),""))*1000)+((IFERROR(VLOOKUP($B175,Mes!$C$69:$AV$78,MATCH(CB$1,Mes!$C$3:$AV$3,0),FALSE),""))*1000)</f>
        <v>#VALUE!</v>
      </c>
      <c r="CC176" s="31" t="e">
        <f>((IFERROR(VLOOKUP($B175,Mes!$C$7:$AV$60,MATCH(CC$1,Mes!$C$3:$AV$3,0),FALSE),""))*1000)+((IFERROR(VLOOKUP($B175,Mes!$C$69:$AV$78,MATCH(CC$1,Mes!$C$3:$AV$3,0),FALSE),""))*1000)</f>
        <v>#VALUE!</v>
      </c>
      <c r="CD176" s="31" t="e">
        <f>((IFERROR(VLOOKUP($B175,Mes!$C$7:$AV$60,MATCH(CD$1,Mes!$C$3:$AV$3,0),FALSE),""))*1000)+((IFERROR(VLOOKUP($B175,Mes!$C$69:$AV$78,MATCH(CD$1,Mes!$C$3:$AV$3,0),FALSE),""))*1000)</f>
        <v>#VALUE!</v>
      </c>
      <c r="CE176" s="31" t="e">
        <f>((IFERROR(VLOOKUP($B175,Mes!$C$7:$AV$60,MATCH(CE$1,Mes!$C$3:$AV$3,0),FALSE),""))*1000)+((IFERROR(VLOOKUP($B175,Mes!$C$69:$AV$78,MATCH(CE$1,Mes!$C$3:$AV$3,0),FALSE),""))*1000)</f>
        <v>#VALUE!</v>
      </c>
      <c r="CF176" s="31" t="e">
        <f>((IFERROR(VLOOKUP($B175,Mes!$C$7:$AV$60,MATCH(CF$1,Mes!$C$3:$AV$3,0),FALSE),""))*1000)+((IFERROR(VLOOKUP($B175,Mes!$C$69:$AV$78,MATCH(CF$1,Mes!$C$3:$AV$3,0),FALSE),""))*1000)</f>
        <v>#VALUE!</v>
      </c>
      <c r="CG176" s="31" t="e">
        <f>((IFERROR(VLOOKUP($B175,Mes!$C$7:$AV$60,MATCH(CG$1,Mes!$C$3:$AV$3,0),FALSE),""))*1000)+((IFERROR(VLOOKUP($B175,Mes!$C$69:$AV$78,MATCH(CG$1,Mes!$C$3:$AV$3,0),FALSE),""))*1000)</f>
        <v>#VALUE!</v>
      </c>
      <c r="CH176" s="31" t="e">
        <f>((IFERROR(VLOOKUP($B175,Mes!$C$7:$AV$60,MATCH(CH$1,Mes!$C$3:$AV$3,0),FALSE),""))*1000)+((IFERROR(VLOOKUP($B175,Mes!$C$69:$AV$78,MATCH(CH$1,Mes!$C$3:$AV$3,0),FALSE),""))*1000)</f>
        <v>#VALUE!</v>
      </c>
      <c r="CI176" s="31" t="e">
        <f>((IFERROR(VLOOKUP($B175,Mes!$C$7:$AV$60,MATCH(CI$1,Mes!$C$3:$AV$3,0),FALSE),""))*1000)+((IFERROR(VLOOKUP($B175,Mes!$C$69:$AV$78,MATCH(CI$1,Mes!$C$3:$AV$3,0),FALSE),""))*1000)</f>
        <v>#VALUE!</v>
      </c>
      <c r="CJ176" s="31" t="e">
        <f>((IFERROR(VLOOKUP($B175,Mes!$C$7:$AV$60,MATCH(CJ$1,Mes!$C$3:$AV$3,0),FALSE),""))*1000)+((IFERROR(VLOOKUP($B175,Mes!$C$69:$AV$78,MATCH(CJ$1,Mes!$C$3:$AV$3,0),FALSE),""))*1000)</f>
        <v>#VALUE!</v>
      </c>
      <c r="CK176" s="31" t="e">
        <f>((IFERROR(VLOOKUP($B175,Mes!$C$7:$AV$60,MATCH(CK$1,Mes!$C$3:$AV$3,0),FALSE),""))*1000)+((IFERROR(VLOOKUP($B175,Mes!$C$69:$AV$78,MATCH(CK$1,Mes!$C$3:$AV$3,0),FALSE),""))*1000)</f>
        <v>#VALUE!</v>
      </c>
      <c r="CL176" s="31" t="e">
        <f>((IFERROR(VLOOKUP($B175,Mes!$C$7:$AV$60,MATCH(CL$1,Mes!$C$3:$AV$3,0),FALSE),""))*1000)+((IFERROR(VLOOKUP($B175,Mes!$C$69:$AV$78,MATCH(CL$1,Mes!$C$3:$AV$3,0),FALSE),""))*1000)</f>
        <v>#VALUE!</v>
      </c>
      <c r="CM176" s="31" t="e">
        <f>((IFERROR(VLOOKUP($B175,Mes!$C$7:$AV$60,MATCH(CM$1,Mes!$C$3:$AV$3,0),FALSE),""))*1000)+((IFERROR(VLOOKUP($B175,Mes!$C$69:$AV$78,MATCH(CM$1,Mes!$C$3:$AV$3,0),FALSE),""))*1000)</f>
        <v>#VALUE!</v>
      </c>
      <c r="CN176" s="31" t="e">
        <f>((IFERROR(VLOOKUP($B175,Mes!$C$7:$AV$60,MATCH(CN$1,Mes!$C$3:$AV$3,0),FALSE),""))*1000)+((IFERROR(VLOOKUP($B175,Mes!$C$69:$AV$78,MATCH(CN$1,Mes!$C$3:$AV$3,0),FALSE),""))*1000)</f>
        <v>#VALUE!</v>
      </c>
      <c r="CO176" s="31" t="e">
        <f>((IFERROR(VLOOKUP($B175,Mes!$C$7:$AV$60,MATCH(CO$1,Mes!$C$3:$AV$3,0),FALSE),""))*1000)+((IFERROR(VLOOKUP($B175,Mes!$C$69:$AV$78,MATCH(CO$1,Mes!$C$3:$AV$3,0),FALSE),""))*1000)</f>
        <v>#VALUE!</v>
      </c>
      <c r="CP176" s="31" t="e">
        <f>((IFERROR(VLOOKUP($B175,Mes!$C$7:$AV$60,MATCH(CP$1,Mes!$C$3:$AV$3,0),FALSE),""))*1000)+((IFERROR(VLOOKUP($B175,Mes!$C$69:$AV$78,MATCH(CP$1,Mes!$C$3:$AV$3,0),FALSE),""))*1000)</f>
        <v>#VALUE!</v>
      </c>
      <c r="CQ176" s="31" t="e">
        <f>((IFERROR(VLOOKUP($B175,Mes!$C$7:$AV$60,MATCH(CQ$1,Mes!$C$3:$AV$3,0),FALSE),""))*1000)+((IFERROR(VLOOKUP($B175,Mes!$C$69:$AV$78,MATCH(CQ$1,Mes!$C$3:$AV$3,0),FALSE),""))*1000)</f>
        <v>#VALUE!</v>
      </c>
      <c r="CR176" s="31" t="e">
        <f>((IFERROR(VLOOKUP($B175,Mes!$C$7:$AV$60,MATCH(CR$1,Mes!$C$3:$AV$3,0),FALSE),""))*1000)+((IFERROR(VLOOKUP($B175,Mes!$C$69:$AV$78,MATCH(CR$1,Mes!$C$3:$AV$3,0),FALSE),""))*1000)</f>
        <v>#VALUE!</v>
      </c>
      <c r="CS176" s="31" t="e">
        <f>((IFERROR(VLOOKUP($B175,Mes!$C$7:$AV$60,MATCH(CS$1,Mes!$C$3:$AV$3,0),FALSE),""))*1000)+((IFERROR(VLOOKUP($B175,Mes!$C$69:$AV$78,MATCH(CS$1,Mes!$C$3:$AV$3,0),FALSE),""))*1000)</f>
        <v>#VALUE!</v>
      </c>
      <c r="CT176" s="31" t="e">
        <f>((IFERROR(VLOOKUP($B175,Mes!$C$7:$AV$60,MATCH(CT$1,Mes!$C$3:$AV$3,0),FALSE),""))*1000)+((IFERROR(VLOOKUP($B175,Mes!$C$69:$AV$78,MATCH(CT$1,Mes!$C$3:$AV$3,0),FALSE),""))*1000)</f>
        <v>#VALUE!</v>
      </c>
      <c r="CU176" s="30" t="e">
        <f>((IFERROR(VLOOKUP($B175,Mes!$C$7:$AV$60,MATCH(CU$1,Mes!$C$3:$AV$3,0),FALSE),""))*1000)+((IFERROR(VLOOKUP($B175,Mes!$C$69:$AV$78,MATCH(CU$1,Mes!$C$3:$AV$3,0),FALSE),""))*1000)</f>
        <v>#VALUE!</v>
      </c>
      <c r="CV176" s="30" t="e">
        <f>((IFERROR(VLOOKUP($B175,Mes!$C$7:$AV$60,MATCH(CV$1,Mes!$C$3:$AV$3,0),FALSE),""))*1000)+((IFERROR(VLOOKUP($B175,Mes!$C$69:$AV$78,MATCH(CV$1,Mes!$C$3:$AV$3,0),FALSE),""))*1000)</f>
        <v>#VALUE!</v>
      </c>
      <c r="CW176" s="30" t="e">
        <f>((IFERROR(VLOOKUP($B175,Mes!$C$7:$AV$60,MATCH(CW$1,Mes!$C$3:$AV$3,0),FALSE),""))*1000)+((IFERROR(VLOOKUP($B175,Mes!$C$69:$AV$78,MATCH(CW$1,Mes!$C$3:$AV$3,0),FALSE),""))*1000)</f>
        <v>#VALUE!</v>
      </c>
      <c r="CX176" s="30" t="e">
        <f>((IFERROR(VLOOKUP($B175,Mes!$C$7:$AV$60,MATCH(CX$1,Mes!$C$3:$AV$3,0),FALSE),""))*1000)+((IFERROR(VLOOKUP($B175,Mes!$C$69:$AV$78,MATCH(CX$1,Mes!$C$3:$AV$3,0),FALSE),""))*1000)</f>
        <v>#VALUE!</v>
      </c>
      <c r="CY176" s="30" t="e">
        <f>((IFERROR(VLOOKUP($B175,Mes!$C$7:$AV$60,MATCH(CY$1,Mes!$C$3:$AV$3,0),FALSE),""))*1000)+((IFERROR(VLOOKUP($B175,Mes!$C$69:$AV$78,MATCH(CY$1,Mes!$C$3:$AV$3,0),FALSE),""))*1000)</f>
        <v>#VALUE!</v>
      </c>
      <c r="CZ176" s="30" t="e">
        <f>((IFERROR(VLOOKUP($B175,Mes!$C$7:$AV$60,MATCH(CZ$1,Mes!$C$3:$AV$3,0),FALSE),""))*1000)+((IFERROR(VLOOKUP($B175,Mes!$C$69:$AV$78,MATCH(CZ$1,Mes!$C$3:$AV$3,0),FALSE),""))*1000)</f>
        <v>#VALUE!</v>
      </c>
      <c r="DA176" s="30" t="e">
        <f>((IFERROR(VLOOKUP($B175,Mes!$C$7:$AV$60,MATCH(DA$1,Mes!$C$3:$AV$3,0),FALSE),""))*1000)+((IFERROR(VLOOKUP($B175,Mes!$C$69:$AV$78,MATCH(DA$1,Mes!$C$3:$AV$3,0),FALSE),""))*1000)</f>
        <v>#VALUE!</v>
      </c>
      <c r="DB176" s="30" t="e">
        <f>((IFERROR(VLOOKUP($B175,Mes!$C$7:$AV$60,MATCH(DB$1,Mes!$C$3:$AV$3,0),FALSE),""))*1000)+((IFERROR(VLOOKUP($B175,Mes!$C$69:$AV$78,MATCH(DB$1,Mes!$C$3:$AV$3,0),FALSE),""))*1000)</f>
        <v>#VALUE!</v>
      </c>
      <c r="DC176" s="30" t="e">
        <f>((IFERROR(VLOOKUP($B175,Mes!$C$7:$AV$60,MATCH(DC$1,Mes!$C$3:$AV$3,0),FALSE),""))*1000)+((IFERROR(VLOOKUP($B175,Mes!$C$69:$AV$78,MATCH(DC$1,Mes!$C$3:$AV$3,0),FALSE),""))*1000)</f>
        <v>#VALUE!</v>
      </c>
      <c r="DD176" s="30" t="e">
        <f>((IFERROR(VLOOKUP($B175,Mes!$C$7:$AV$60,MATCH(DD$1,Mes!$C$3:$AV$3,0),FALSE),""))*1000)+((IFERROR(VLOOKUP($B175,Mes!$C$69:$AV$78,MATCH(DD$1,Mes!$C$3:$AV$3,0),FALSE),""))*1000)</f>
        <v>#VALUE!</v>
      </c>
      <c r="DE176" s="30" t="e">
        <f>((IFERROR(VLOOKUP($B175,Mes!$C$7:$AV$60,MATCH(DE$1,Mes!$C$3:$AV$3,0),FALSE),""))*1000)+((IFERROR(VLOOKUP($B175,Mes!$C$69:$AV$78,MATCH(DE$1,Mes!$C$3:$AV$3,0),FALSE),""))*1000)</f>
        <v>#VALUE!</v>
      </c>
      <c r="DF176" s="30" t="e">
        <f>((IFERROR(VLOOKUP($B175,Mes!$C$7:$AV$60,MATCH(DF$1,Mes!$C$3:$AV$3,0),FALSE),""))*1000)+((IFERROR(VLOOKUP($B175,Mes!$C$69:$AV$78,MATCH(DF$1,Mes!$C$3:$AV$3,0),FALSE),""))*1000)</f>
        <v>#VALUE!</v>
      </c>
      <c r="DG176" s="30" t="e">
        <f>((IFERROR(VLOOKUP($B175,Mes!$C$7:$AV$60,MATCH(DG$1,Mes!$C$3:$AV$3,0),FALSE),""))*1000)+((IFERROR(VLOOKUP($B175,Mes!$C$69:$AV$78,MATCH(DG$1,Mes!$C$3:$AV$3,0),FALSE),""))*1000)</f>
        <v>#VALUE!</v>
      </c>
      <c r="DH176" s="30" t="e">
        <f>((IFERROR(VLOOKUP($B175,Mes!$C$7:$AV$60,MATCH(DH$1,Mes!$C$3:$AV$3,0),FALSE),""))*1000)+((IFERROR(VLOOKUP($B175,Mes!$C$69:$AV$78,MATCH(DH$1,Mes!$C$3:$AV$3,0),FALSE),""))*1000)</f>
        <v>#VALUE!</v>
      </c>
      <c r="DI176" s="30" t="e">
        <f>((IFERROR(VLOOKUP($B175,Mes!$C$7:$AV$60,MATCH(DI$1,Mes!$C$3:$AV$3,0),FALSE),""))*1000)+((IFERROR(VLOOKUP($B175,Mes!$C$69:$AV$78,MATCH(DI$1,Mes!$C$3:$AV$3,0),FALSE),""))*1000)</f>
        <v>#VALUE!</v>
      </c>
      <c r="DJ176" s="30" t="e">
        <f>((IFERROR(VLOOKUP($B175,Mes!$C$7:$AV$60,MATCH(DJ$1,Mes!$C$3:$AV$3,0),FALSE),""))*1000)+((IFERROR(VLOOKUP($B175,Mes!$C$69:$AV$78,MATCH(DJ$1,Mes!$C$3:$AV$3,0),FALSE),""))*1000)</f>
        <v>#VALUE!</v>
      </c>
      <c r="DK176" s="30" t="e">
        <f>((IFERROR(VLOOKUP($B175,Mes!$C$7:$AV$60,MATCH(DK$1,Mes!$C$3:$AV$3,0),FALSE),""))*1000)+((IFERROR(VLOOKUP($B175,Mes!$C$69:$AV$78,MATCH(DK$1,Mes!$C$3:$AV$3,0),FALSE),""))*1000)</f>
        <v>#VALUE!</v>
      </c>
      <c r="DL176" s="30" t="e">
        <f>((IFERROR(VLOOKUP($B175,Mes!$C$7:$AV$60,MATCH(DL$1,Mes!$C$3:$AV$3,0),FALSE),""))*1000)+((IFERROR(VLOOKUP($B175,Mes!$C$69:$AV$78,MATCH(DL$1,Mes!$C$3:$AV$3,0),FALSE),""))*1000)</f>
        <v>#VALUE!</v>
      </c>
      <c r="DM176" s="30" t="e">
        <f>((IFERROR(VLOOKUP($B175,Mes!$C$7:$AV$60,MATCH(DM$1,Mes!$C$3:$AV$3,0),FALSE),""))*1000)+((IFERROR(VLOOKUP($B175,Mes!$C$69:$AV$78,MATCH(DM$1,Mes!$C$3:$AV$3,0),FALSE),""))*1000)</f>
        <v>#VALUE!</v>
      </c>
      <c r="DN176" s="30" t="e">
        <f>((IFERROR(VLOOKUP($B175,Mes!$C$7:$AV$60,MATCH(DN$1,Mes!$C$3:$AV$3,0),FALSE),""))*1000)+((IFERROR(VLOOKUP($B175,Mes!$C$69:$AV$78,MATCH(DN$1,Mes!$C$3:$AV$3,0),FALSE),""))*1000)</f>
        <v>#VALUE!</v>
      </c>
      <c r="DO176" s="30" t="e">
        <f>((IFERROR(VLOOKUP($B175,Mes!$C$7:$AV$60,MATCH(DO$1,Mes!$C$3:$AV$3,0),FALSE),""))*1000)+((IFERROR(VLOOKUP($B175,Mes!$C$69:$AV$78,MATCH(DO$1,Mes!$C$3:$AV$3,0),FALSE),""))*1000)</f>
        <v>#VALUE!</v>
      </c>
      <c r="DP176" s="30" t="e">
        <f>((IFERROR(VLOOKUP($B175,Mes!$C$7:$AV$60,MATCH(DP$1,Mes!$C$3:$AV$3,0),FALSE),""))*1000)+((IFERROR(VLOOKUP($B175,Mes!$C$69:$AV$78,MATCH(DP$1,Mes!$C$3:$AV$3,0),FALSE),""))*1000)</f>
        <v>#VALUE!</v>
      </c>
      <c r="DQ176" s="30" t="e">
        <f>((IFERROR(VLOOKUP($B175,Mes!$C$7:$AV$60,MATCH(DQ$1,Mes!$C$3:$AV$3,0),FALSE),""))*1000)+((IFERROR(VLOOKUP($B175,Mes!$C$69:$AV$78,MATCH(DQ$1,Mes!$C$3:$AV$3,0),FALSE),""))*1000)</f>
        <v>#VALUE!</v>
      </c>
      <c r="DR176" s="30" t="e">
        <f>((IFERROR(VLOOKUP($B175,Mes!$C$7:$AV$60,MATCH(DR$1,Mes!$C$3:$AV$3,0),FALSE),""))*1000)+((IFERROR(VLOOKUP($B175,Mes!$C$69:$AV$78,MATCH(DR$1,Mes!$C$3:$AV$3,0),FALSE),""))*1000)</f>
        <v>#VALUE!</v>
      </c>
      <c r="DS176" s="30" t="e">
        <f>((IFERROR(VLOOKUP($B175,Mes!$C$7:$AV$60,MATCH(DS$1,Mes!$C$3:$AV$3,0),FALSE),""))*1000)+((IFERROR(VLOOKUP($B175,Mes!$C$69:$AV$78,MATCH(DS$1,Mes!$C$3:$AV$3,0),FALSE),""))*1000)</f>
        <v>#VALUE!</v>
      </c>
      <c r="DT176" s="30" t="e">
        <f>((IFERROR(VLOOKUP($B175,Mes!$C$7:$AV$60,MATCH(DT$1,Mes!$C$3:$AV$3,0),FALSE),""))*1000)+((IFERROR(VLOOKUP($B175,Mes!$C$69:$AV$78,MATCH(DT$1,Mes!$C$3:$AV$3,0),FALSE),""))*1000)</f>
        <v>#VALUE!</v>
      </c>
      <c r="DU176" s="30" t="e">
        <f>((IFERROR(VLOOKUP($B175,Mes!$C$7:$AV$60,MATCH(DU$1,Mes!$C$3:$AV$3,0),FALSE),""))*1000)+((IFERROR(VLOOKUP($B175,Mes!$C$69:$AV$78,MATCH(DU$1,Mes!$C$3:$AV$3,0),FALSE),""))*1000)</f>
        <v>#VALUE!</v>
      </c>
      <c r="DV176" s="30" t="e">
        <f>((IFERROR(VLOOKUP($B175,Mes!$C$7:$AV$60,MATCH(DV$1,Mes!$C$3:$AV$3,0),FALSE),""))*1000)+((IFERROR(VLOOKUP($B175,Mes!$C$69:$AV$78,MATCH(DV$1,Mes!$C$3:$AV$3,0),FALSE),""))*1000)</f>
        <v>#VALUE!</v>
      </c>
      <c r="DW176" s="30" t="e">
        <f>((IFERROR(VLOOKUP($B175,Mes!$C$7:$AV$60,MATCH(DW$1,Mes!$C$3:$AV$3,0),FALSE),""))*1000)+((IFERROR(VLOOKUP($B175,Mes!$C$69:$AV$78,MATCH(DW$1,Mes!$C$3:$AV$3,0),FALSE),""))*1000)</f>
        <v>#VALUE!</v>
      </c>
      <c r="DX176" s="30" t="e">
        <f>((IFERROR(VLOOKUP($B175,Mes!$C$7:$AV$60,MATCH(DX$1,Mes!$C$3:$AV$3,0),FALSE),""))*1000)+((IFERROR(VLOOKUP($B175,Mes!$C$69:$AV$78,MATCH(DX$1,Mes!$C$3:$AV$3,0),FALSE),""))*1000)</f>
        <v>#VALUE!</v>
      </c>
      <c r="DY176" s="31" t="e">
        <f>((IFERROR(VLOOKUP($B175,Mes!$C$7:$AV$60,MATCH(DY$1,Mes!$C$3:$AV$3,0),FALSE),""))*1000)+((IFERROR(VLOOKUP($B175,Mes!$C$69:$AV$78,MATCH(DY$1,Mes!$C$3:$AV$3,0),FALSE),""))*1000)</f>
        <v>#VALUE!</v>
      </c>
      <c r="DZ176" s="31" t="e">
        <f>((IFERROR(VLOOKUP($B175,Mes!$C$7:$AV$60,MATCH(DZ$1,Mes!$C$3:$AV$3,0),FALSE),""))*1000)+((IFERROR(VLOOKUP($B175,Mes!$C$69:$AV$78,MATCH(DZ$1,Mes!$C$3:$AV$3,0),FALSE),""))*1000)</f>
        <v>#VALUE!</v>
      </c>
      <c r="EA176" s="31" t="e">
        <f>((IFERROR(VLOOKUP($B175,Mes!$C$7:$AV$60,MATCH(EA$1,Mes!$C$3:$AV$3,0),FALSE),""))*1000)+((IFERROR(VLOOKUP($B175,Mes!$C$69:$AV$78,MATCH(EA$1,Mes!$C$3:$AV$3,0),FALSE),""))*1000)</f>
        <v>#VALUE!</v>
      </c>
      <c r="EB176" s="31" t="e">
        <f>((IFERROR(VLOOKUP($B175,Mes!$C$7:$AV$60,MATCH(EB$1,Mes!$C$3:$AV$3,0),FALSE),""))*1000)+((IFERROR(VLOOKUP($B175,Mes!$C$69:$AV$78,MATCH(EB$1,Mes!$C$3:$AV$3,0),FALSE),""))*1000)</f>
        <v>#VALUE!</v>
      </c>
      <c r="EC176" s="31" t="e">
        <f>((IFERROR(VLOOKUP($B175,Mes!$C$7:$AV$60,MATCH(EC$1,Mes!$C$3:$AV$3,0),FALSE),""))*1000)+((IFERROR(VLOOKUP($B175,Mes!$C$69:$AV$78,MATCH(EC$1,Mes!$C$3:$AV$3,0),FALSE),""))*1000)</f>
        <v>#VALUE!</v>
      </c>
      <c r="ED176" s="31" t="e">
        <f>((IFERROR(VLOOKUP($B175,Mes!$C$7:$AV$60,MATCH(ED$1,Mes!$C$3:$AV$3,0),FALSE),""))*1000)+((IFERROR(VLOOKUP($B175,Mes!$C$69:$AV$78,MATCH(ED$1,Mes!$C$3:$AV$3,0),FALSE),""))*1000)</f>
        <v>#VALUE!</v>
      </c>
      <c r="EE176" s="31" t="e">
        <f>((IFERROR(VLOOKUP($B175,Mes!$C$7:$AV$60,MATCH(EE$1,Mes!$C$3:$AV$3,0),FALSE),""))*1000)+((IFERROR(VLOOKUP($B175,Mes!$C$69:$AV$78,MATCH(EE$1,Mes!$C$3:$AV$3,0),FALSE),""))*1000)</f>
        <v>#VALUE!</v>
      </c>
      <c r="EF176" s="31" t="e">
        <f>((IFERROR(VLOOKUP($B175,Mes!$C$7:$AV$60,MATCH(EF$1,Mes!$C$3:$AV$3,0),FALSE),""))*1000)+((IFERROR(VLOOKUP($B175,Mes!$C$69:$AV$78,MATCH(EF$1,Mes!$C$3:$AV$3,0),FALSE),""))*1000)</f>
        <v>#VALUE!</v>
      </c>
      <c r="EG176" s="31" t="e">
        <f>((IFERROR(VLOOKUP($B175,Mes!$C$7:$AV$60,MATCH(EG$1,Mes!$C$3:$AV$3,0),FALSE),""))*1000)+((IFERROR(VLOOKUP($B175,Mes!$C$69:$AV$78,MATCH(EG$1,Mes!$C$3:$AV$3,0),FALSE),""))*1000)</f>
        <v>#VALUE!</v>
      </c>
      <c r="EH176" s="31" t="e">
        <f>((IFERROR(VLOOKUP($B175,Mes!$C$7:$AV$60,MATCH(EH$1,Mes!$C$3:$AV$3,0),FALSE),""))*1000)+((IFERROR(VLOOKUP($B175,Mes!$C$69:$AV$78,MATCH(EH$1,Mes!$C$3:$AV$3,0),FALSE),""))*1000)</f>
        <v>#VALUE!</v>
      </c>
      <c r="EI176" s="31" t="e">
        <f>((IFERROR(VLOOKUP($B175,Mes!$C$7:$AV$60,MATCH(EI$1,Mes!$C$3:$AV$3,0),FALSE),""))*1000)+((IFERROR(VLOOKUP($B175,Mes!$C$69:$AV$78,MATCH(EI$1,Mes!$C$3:$AV$3,0),FALSE),""))*1000)</f>
        <v>#VALUE!</v>
      </c>
      <c r="EJ176" s="31" t="e">
        <f>((IFERROR(VLOOKUP($B175,Mes!$C$7:$AV$60,MATCH(EJ$1,Mes!$C$3:$AV$3,0),FALSE),""))*1000)+((IFERROR(VLOOKUP($B175,Mes!$C$69:$AV$78,MATCH(EJ$1,Mes!$C$3:$AV$3,0),FALSE),""))*1000)</f>
        <v>#VALUE!</v>
      </c>
      <c r="EK176" s="31" t="e">
        <f>((IFERROR(VLOOKUP($B175,Mes!$C$7:$AV$60,MATCH(EK$1,Mes!$C$3:$AV$3,0),FALSE),""))*1000)+((IFERROR(VLOOKUP($B175,Mes!$C$69:$AV$78,MATCH(EK$1,Mes!$C$3:$AV$3,0),FALSE),""))*1000)</f>
        <v>#VALUE!</v>
      </c>
      <c r="EL176" s="31" t="e">
        <f>((IFERROR(VLOOKUP($B175,Mes!$C$7:$AV$60,MATCH(EL$1,Mes!$C$3:$AV$3,0),FALSE),""))*1000)+((IFERROR(VLOOKUP($B175,Mes!$C$69:$AV$78,MATCH(EL$1,Mes!$C$3:$AV$3,0),FALSE),""))*1000)</f>
        <v>#VALUE!</v>
      </c>
      <c r="EM176" s="31" t="e">
        <f>((IFERROR(VLOOKUP($B175,Mes!$C$7:$AV$60,MATCH(EM$1,Mes!$C$3:$AV$3,0),FALSE),""))*1000)+((IFERROR(VLOOKUP($B175,Mes!$C$69:$AV$78,MATCH(EM$1,Mes!$C$3:$AV$3,0),FALSE),""))*1000)</f>
        <v>#VALUE!</v>
      </c>
      <c r="EN176" s="31" t="e">
        <f>((IFERROR(VLOOKUP($B175,Mes!$C$7:$AV$60,MATCH(EN$1,Mes!$C$3:$AV$3,0),FALSE),""))*1000)+((IFERROR(VLOOKUP($B175,Mes!$C$69:$AV$78,MATCH(EN$1,Mes!$C$3:$AV$3,0),FALSE),""))*1000)</f>
        <v>#VALUE!</v>
      </c>
      <c r="EO176" s="31" t="e">
        <f>((IFERROR(VLOOKUP($B175,Mes!$C$7:$AV$60,MATCH(EO$1,Mes!$C$3:$AV$3,0),FALSE),""))*1000)+((IFERROR(VLOOKUP($B175,Mes!$C$69:$AV$78,MATCH(EO$1,Mes!$C$3:$AV$3,0),FALSE),""))*1000)</f>
        <v>#VALUE!</v>
      </c>
      <c r="EP176" s="31" t="e">
        <f>((IFERROR(VLOOKUP($B175,Mes!$C$7:$AV$60,MATCH(EP$1,Mes!$C$3:$AV$3,0),FALSE),""))*1000)+((IFERROR(VLOOKUP($B175,Mes!$C$69:$AV$78,MATCH(EP$1,Mes!$C$3:$AV$3,0),FALSE),""))*1000)</f>
        <v>#VALUE!</v>
      </c>
      <c r="EQ176" s="31" t="e">
        <f>((IFERROR(VLOOKUP($B175,Mes!$C$7:$AV$60,MATCH(EQ$1,Mes!$C$3:$AV$3,0),FALSE),""))*1000)+((IFERROR(VLOOKUP($B175,Mes!$C$69:$AV$78,MATCH(EQ$1,Mes!$C$3:$AV$3,0),FALSE),""))*1000)</f>
        <v>#VALUE!</v>
      </c>
      <c r="ER176" s="31" t="e">
        <f>((IFERROR(VLOOKUP($B175,Mes!$C$7:$AV$60,MATCH(ER$1,Mes!$C$3:$AV$3,0),FALSE),""))*1000)+((IFERROR(VLOOKUP($B175,Mes!$C$69:$AV$78,MATCH(ER$1,Mes!$C$3:$AV$3,0),FALSE),""))*1000)</f>
        <v>#VALUE!</v>
      </c>
      <c r="ES176" s="31" t="e">
        <f>((IFERROR(VLOOKUP($B175,Mes!$C$7:$AV$60,MATCH(ES$1,Mes!$C$3:$AV$3,0),FALSE),""))*1000)+((IFERROR(VLOOKUP($B175,Mes!$C$69:$AV$78,MATCH(ES$1,Mes!$C$3:$AV$3,0),FALSE),""))*1000)</f>
        <v>#VALUE!</v>
      </c>
      <c r="ET176" s="31" t="e">
        <f>((IFERROR(VLOOKUP($B175,Mes!$C$7:$AV$60,MATCH(ET$1,Mes!$C$3:$AV$3,0),FALSE),""))*1000)+((IFERROR(VLOOKUP($B175,Mes!$C$69:$AV$78,MATCH(ET$1,Mes!$C$3:$AV$3,0),FALSE),""))*1000)</f>
        <v>#VALUE!</v>
      </c>
      <c r="EU176" s="31" t="e">
        <f>((IFERROR(VLOOKUP($B175,Mes!$C$7:$AV$60,MATCH(EU$1,Mes!$C$3:$AV$3,0),FALSE),""))*1000)+((IFERROR(VLOOKUP($B175,Mes!$C$69:$AV$78,MATCH(EU$1,Mes!$C$3:$AV$3,0),FALSE),""))*1000)</f>
        <v>#VALUE!</v>
      </c>
      <c r="EV176" s="31" t="e">
        <f>((IFERROR(VLOOKUP($B175,Mes!$C$7:$AV$60,MATCH(EV$1,Mes!$C$3:$AV$3,0),FALSE),""))*1000)+((IFERROR(VLOOKUP($B175,Mes!$C$69:$AV$78,MATCH(EV$1,Mes!$C$3:$AV$3,0),FALSE),""))*1000)</f>
        <v>#VALUE!</v>
      </c>
      <c r="EW176" s="31" t="e">
        <f>((IFERROR(VLOOKUP($B175,Mes!$C$7:$AV$60,MATCH(EW$1,Mes!$C$3:$AV$3,0),FALSE),""))*1000)+((IFERROR(VLOOKUP($B175,Mes!$C$69:$AV$78,MATCH(EW$1,Mes!$C$3:$AV$3,0),FALSE),""))*1000)</f>
        <v>#VALUE!</v>
      </c>
      <c r="EX176" s="31" t="e">
        <f>((IFERROR(VLOOKUP($B175,Mes!$C$7:$AV$60,MATCH(EX$1,Mes!$C$3:$AV$3,0),FALSE),""))*1000)+((IFERROR(VLOOKUP($B175,Mes!$C$69:$AV$78,MATCH(EX$1,Mes!$C$3:$AV$3,0),FALSE),""))*1000)</f>
        <v>#VALUE!</v>
      </c>
      <c r="EY176" s="31" t="e">
        <f>((IFERROR(VLOOKUP($B175,Mes!$C$7:$AV$60,MATCH(EY$1,Mes!$C$3:$AV$3,0),FALSE),""))*1000)+((IFERROR(VLOOKUP($B175,Mes!$C$69:$AV$78,MATCH(EY$1,Mes!$C$3:$AV$3,0),FALSE),""))*1000)</f>
        <v>#VALUE!</v>
      </c>
      <c r="EZ176" s="31" t="e">
        <f>((IFERROR(VLOOKUP($B175,Mes!$C$7:$AV$60,MATCH(EZ$1,Mes!$C$3:$AV$3,0),FALSE),""))*1000)+((IFERROR(VLOOKUP($B175,Mes!$C$69:$AV$78,MATCH(EZ$1,Mes!$C$3:$AV$3,0),FALSE),""))*1000)</f>
        <v>#VALUE!</v>
      </c>
      <c r="FA176" s="31" t="e">
        <f>((IFERROR(VLOOKUP($B175,Mes!$C$7:$AV$60,MATCH(FA$1,Mes!$C$3:$AV$3,0),FALSE),""))*1000)+((IFERROR(VLOOKUP($B175,Mes!$C$69:$AV$78,MATCH(FA$1,Mes!$C$3:$AV$3,0),FALSE),""))*1000)</f>
        <v>#VALUE!</v>
      </c>
      <c r="FB176" s="31" t="e">
        <f>((IFERROR(VLOOKUP($B175,Mes!$C$7:$AV$60,MATCH(FB$1,Mes!$C$3:$AV$3,0),FALSE),""))*1000)+((IFERROR(VLOOKUP($B175,Mes!$C$69:$AV$78,MATCH(FB$1,Mes!$C$3:$AV$3,0),FALSE),""))*1000)</f>
        <v>#VALUE!</v>
      </c>
      <c r="FC176" s="31" t="e">
        <f>((IFERROR(VLOOKUP($B175,Mes!$C$7:$AV$60,MATCH(FC$1,Mes!$C$3:$AV$3,0),FALSE),""))*1000)+((IFERROR(VLOOKUP($B175,Mes!$C$69:$AV$78,MATCH(FC$1,Mes!$C$3:$AV$3,0),FALSE),""))*1000)</f>
        <v>#VALUE!</v>
      </c>
      <c r="FD176" s="30" t="e">
        <f>((IFERROR(VLOOKUP($B175,Mes!$C$7:$AV$60,MATCH(FD$1,Mes!$C$3:$AV$3,0),FALSE),""))*1000)+((IFERROR(VLOOKUP($B175,Mes!$C$69:$AV$78,MATCH(FD$1,Mes!$C$3:$AV$3,0),FALSE),""))*1000)</f>
        <v>#VALUE!</v>
      </c>
      <c r="FE176" s="30" t="e">
        <f>((IFERROR(VLOOKUP($B175,Mes!$C$7:$AV$60,MATCH(FE$1,Mes!$C$3:$AV$3,0),FALSE),""))*1000)+((IFERROR(VLOOKUP($B175,Mes!$C$69:$AV$78,MATCH(FE$1,Mes!$C$3:$AV$3,0),FALSE),""))*1000)</f>
        <v>#VALUE!</v>
      </c>
      <c r="FF176" s="30" t="e">
        <f>((IFERROR(VLOOKUP($B175,Mes!$C$7:$AV$60,MATCH(FF$1,Mes!$C$3:$AV$3,0),FALSE),""))*1000)+((IFERROR(VLOOKUP($B175,Mes!$C$69:$AV$78,MATCH(FF$1,Mes!$C$3:$AV$3,0),FALSE),""))*1000)</f>
        <v>#VALUE!</v>
      </c>
      <c r="FG176" s="30" t="e">
        <f>((IFERROR(VLOOKUP($B175,Mes!$C$7:$AV$60,MATCH(FG$1,Mes!$C$3:$AV$3,0),FALSE),""))*1000)+((IFERROR(VLOOKUP($B175,Mes!$C$69:$AV$78,MATCH(FG$1,Mes!$C$3:$AV$3,0),FALSE),""))*1000)</f>
        <v>#VALUE!</v>
      </c>
      <c r="FH176" s="30" t="e">
        <f>((IFERROR(VLOOKUP($B175,Mes!$C$7:$AV$60,MATCH(FH$1,Mes!$C$3:$AV$3,0),FALSE),""))*1000)+((IFERROR(VLOOKUP($B175,Mes!$C$69:$AV$78,MATCH(FH$1,Mes!$C$3:$AV$3,0),FALSE),""))*1000)</f>
        <v>#VALUE!</v>
      </c>
      <c r="FI176" s="30" t="e">
        <f>((IFERROR(VLOOKUP($B175,Mes!$C$7:$AV$60,MATCH(FI$1,Mes!$C$3:$AV$3,0),FALSE),""))*1000)+((IFERROR(VLOOKUP($B175,Mes!$C$69:$AV$78,MATCH(FI$1,Mes!$C$3:$AV$3,0),FALSE),""))*1000)</f>
        <v>#VALUE!</v>
      </c>
      <c r="FJ176" s="30" t="e">
        <f>((IFERROR(VLOOKUP($B175,Mes!$C$7:$AV$60,MATCH(FJ$1,Mes!$C$3:$AV$3,0),FALSE),""))*1000)+((IFERROR(VLOOKUP($B175,Mes!$C$69:$AV$78,MATCH(FJ$1,Mes!$C$3:$AV$3,0),FALSE),""))*1000)</f>
        <v>#VALUE!</v>
      </c>
      <c r="FK176" s="30" t="e">
        <f>((IFERROR(VLOOKUP($B175,Mes!$C$7:$AV$60,MATCH(FK$1,Mes!$C$3:$AV$3,0),FALSE),""))*1000)+((IFERROR(VLOOKUP($B175,Mes!$C$69:$AV$78,MATCH(FK$1,Mes!$C$3:$AV$3,0),FALSE),""))*1000)</f>
        <v>#VALUE!</v>
      </c>
      <c r="FL176" s="30" t="e">
        <f>((IFERROR(VLOOKUP($B175,Mes!$C$7:$AV$60,MATCH(FL$1,Mes!$C$3:$AV$3,0),FALSE),""))*1000)+((IFERROR(VLOOKUP($B175,Mes!$C$69:$AV$78,MATCH(FL$1,Mes!$C$3:$AV$3,0),FALSE),""))*1000)</f>
        <v>#VALUE!</v>
      </c>
      <c r="FM176" s="30" t="e">
        <f>((IFERROR(VLOOKUP($B175,Mes!$C$7:$AV$60,MATCH(FM$1,Mes!$C$3:$AV$3,0),FALSE),""))*1000)+((IFERROR(VLOOKUP($B175,Mes!$C$69:$AV$78,MATCH(FM$1,Mes!$C$3:$AV$3,0),FALSE),""))*1000)</f>
        <v>#VALUE!</v>
      </c>
      <c r="FN176" s="30" t="e">
        <f>((IFERROR(VLOOKUP($B175,Mes!$C$7:$AV$60,MATCH(FN$1,Mes!$C$3:$AV$3,0),FALSE),""))*1000)+((IFERROR(VLOOKUP($B175,Mes!$C$69:$AV$78,MATCH(FN$1,Mes!$C$3:$AV$3,0),FALSE),""))*1000)</f>
        <v>#VALUE!</v>
      </c>
      <c r="FO176" s="30" t="e">
        <f>((IFERROR(VLOOKUP($B175,Mes!$C$7:$AV$60,MATCH(FO$1,Mes!$C$3:$AV$3,0),FALSE),""))*1000)+((IFERROR(VLOOKUP($B175,Mes!$C$69:$AV$78,MATCH(FO$1,Mes!$C$3:$AV$3,0),FALSE),""))*1000)</f>
        <v>#VALUE!</v>
      </c>
      <c r="FP176" s="30" t="e">
        <f>((IFERROR(VLOOKUP($B175,Mes!$C$7:$AV$60,MATCH(FP$1,Mes!$C$3:$AV$3,0),FALSE),""))*1000)+((IFERROR(VLOOKUP($B175,Mes!$C$69:$AV$78,MATCH(FP$1,Mes!$C$3:$AV$3,0),FALSE),""))*1000)</f>
        <v>#VALUE!</v>
      </c>
      <c r="FQ176" s="30" t="e">
        <f>((IFERROR(VLOOKUP($B175,Mes!$C$7:$AV$60,MATCH(FQ$1,Mes!$C$3:$AV$3,0),FALSE),""))*1000)+((IFERROR(VLOOKUP($B175,Mes!$C$69:$AV$78,MATCH(FQ$1,Mes!$C$3:$AV$3,0),FALSE),""))*1000)</f>
        <v>#VALUE!</v>
      </c>
      <c r="FR176" s="30" t="e">
        <f>((IFERROR(VLOOKUP($B175,Mes!$C$7:$AV$60,MATCH(FR$1,Mes!$C$3:$AV$3,0),FALSE),""))*1000)+((IFERROR(VLOOKUP($B175,Mes!$C$69:$AV$78,MATCH(FR$1,Mes!$C$3:$AV$3,0),FALSE),""))*1000)</f>
        <v>#VALUE!</v>
      </c>
      <c r="FS176" s="30" t="e">
        <f>((IFERROR(VLOOKUP($B175,Mes!$C$7:$AV$60,MATCH(FS$1,Mes!$C$3:$AV$3,0),FALSE),""))*1000)+((IFERROR(VLOOKUP($B175,Mes!$C$69:$AV$78,MATCH(FS$1,Mes!$C$3:$AV$3,0),FALSE),""))*1000)</f>
        <v>#VALUE!</v>
      </c>
      <c r="FT176" s="30" t="e">
        <f>((IFERROR(VLOOKUP($B175,Mes!$C$7:$AV$60,MATCH(FT$1,Mes!$C$3:$AV$3,0),FALSE),""))*1000)+((IFERROR(VLOOKUP($B175,Mes!$C$69:$AV$78,MATCH(FT$1,Mes!$C$3:$AV$3,0),FALSE),""))*1000)</f>
        <v>#VALUE!</v>
      </c>
      <c r="FU176" s="30" t="e">
        <f>((IFERROR(VLOOKUP($B175,Mes!$C$7:$AV$60,MATCH(FU$1,Mes!$C$3:$AV$3,0),FALSE),""))*1000)+((IFERROR(VLOOKUP($B175,Mes!$C$69:$AV$78,MATCH(FU$1,Mes!$C$3:$AV$3,0),FALSE),""))*1000)</f>
        <v>#VALUE!</v>
      </c>
      <c r="FV176" s="30" t="e">
        <f>((IFERROR(VLOOKUP($B175,Mes!$C$7:$AV$60,MATCH(FV$1,Mes!$C$3:$AV$3,0),FALSE),""))*1000)+((IFERROR(VLOOKUP($B175,Mes!$C$69:$AV$78,MATCH(FV$1,Mes!$C$3:$AV$3,0),FALSE),""))*1000)</f>
        <v>#VALUE!</v>
      </c>
      <c r="FW176" s="30" t="e">
        <f>((IFERROR(VLOOKUP($B175,Mes!$C$7:$AV$60,MATCH(FW$1,Mes!$C$3:$AV$3,0),FALSE),""))*1000)+((IFERROR(VLOOKUP($B175,Mes!$C$69:$AV$78,MATCH(FW$1,Mes!$C$3:$AV$3,0),FALSE),""))*1000)</f>
        <v>#VALUE!</v>
      </c>
      <c r="FX176" s="30" t="e">
        <f>((IFERROR(VLOOKUP($B175,Mes!$C$7:$AV$60,MATCH(FX$1,Mes!$C$3:$AV$3,0),FALSE),""))*1000)+((IFERROR(VLOOKUP($B175,Mes!$C$69:$AV$78,MATCH(FX$1,Mes!$C$3:$AV$3,0),FALSE),""))*1000)</f>
        <v>#VALUE!</v>
      </c>
      <c r="FY176" s="30" t="e">
        <f>((IFERROR(VLOOKUP($B175,Mes!$C$7:$AV$60,MATCH(FY$1,Mes!$C$3:$AV$3,0),FALSE),""))*1000)+((IFERROR(VLOOKUP($B175,Mes!$C$69:$AV$78,MATCH(FY$1,Mes!$C$3:$AV$3,0),FALSE),""))*1000)</f>
        <v>#VALUE!</v>
      </c>
      <c r="FZ176" s="30" t="e">
        <f>((IFERROR(VLOOKUP($B175,Mes!$C$7:$AV$60,MATCH(FZ$1,Mes!$C$3:$AV$3,0),FALSE),""))*1000)+((IFERROR(VLOOKUP($B175,Mes!$C$69:$AV$78,MATCH(FZ$1,Mes!$C$3:$AV$3,0),FALSE),""))*1000)</f>
        <v>#VALUE!</v>
      </c>
      <c r="GA176" s="30" t="e">
        <f>((IFERROR(VLOOKUP($B175,Mes!$C$7:$AV$60,MATCH(GA$1,Mes!$C$3:$AV$3,0),FALSE),""))*1000)+((IFERROR(VLOOKUP($B175,Mes!$C$69:$AV$78,MATCH(GA$1,Mes!$C$3:$AV$3,0),FALSE),""))*1000)</f>
        <v>#VALUE!</v>
      </c>
      <c r="GB176" s="30" t="e">
        <f>((IFERROR(VLOOKUP($B175,Mes!$C$7:$AV$60,MATCH(GB$1,Mes!$C$3:$AV$3,0),FALSE),""))*1000)+((IFERROR(VLOOKUP($B175,Mes!$C$69:$AV$78,MATCH(GB$1,Mes!$C$3:$AV$3,0),FALSE),""))*1000)</f>
        <v>#VALUE!</v>
      </c>
      <c r="GC176" s="30" t="e">
        <f>((IFERROR(VLOOKUP($B175,Mes!$C$7:$AV$60,MATCH(GC$1,Mes!$C$3:$AV$3,0),FALSE),""))*1000)+((IFERROR(VLOOKUP($B175,Mes!$C$69:$AV$78,MATCH(GC$1,Mes!$C$3:$AV$3,0),FALSE),""))*1000)</f>
        <v>#VALUE!</v>
      </c>
      <c r="GD176" s="30" t="e">
        <f>((IFERROR(VLOOKUP($B175,Mes!$C$7:$AV$60,MATCH(GD$1,Mes!$C$3:$AV$3,0),FALSE),""))*1000)+((IFERROR(VLOOKUP($B175,Mes!$C$69:$AV$78,MATCH(GD$1,Mes!$C$3:$AV$3,0),FALSE),""))*1000)</f>
        <v>#VALUE!</v>
      </c>
      <c r="GE176" s="30" t="e">
        <f>((IFERROR(VLOOKUP($B175,Mes!$C$7:$AV$60,MATCH(GE$1,Mes!$C$3:$AV$3,0),FALSE),""))*1000)+((IFERROR(VLOOKUP($B175,Mes!$C$69:$AV$78,MATCH(GE$1,Mes!$C$3:$AV$3,0),FALSE),""))*1000)</f>
        <v>#VALUE!</v>
      </c>
      <c r="GF176" s="30" t="e">
        <f>((IFERROR(VLOOKUP($B175,Mes!$C$7:$AV$60,MATCH(GF$1,Mes!$C$3:$AV$3,0),FALSE),""))*1000)+((IFERROR(VLOOKUP($B175,Mes!$C$69:$AV$78,MATCH(GF$1,Mes!$C$3:$AV$3,0),FALSE),""))*1000)</f>
        <v>#VALUE!</v>
      </c>
      <c r="GG176" s="30" t="e">
        <f>((IFERROR(VLOOKUP($B175,Mes!$C$7:$AV$60,MATCH(GG$1,Mes!$C$3:$AV$3,0),FALSE),""))*1000)+((IFERROR(VLOOKUP($B175,Mes!$C$69:$AV$78,MATCH(GG$1,Mes!$C$3:$AV$3,0),FALSE),""))*1000)</f>
        <v>#VALUE!</v>
      </c>
      <c r="GH176" s="31" t="e">
        <f>((IFERROR(VLOOKUP($B175,Mes!$C$7:$AV$60,MATCH(GH$1,Mes!$C$3:$AV$3,0),FALSE),""))*1000)+((IFERROR(VLOOKUP($B175,Mes!$C$69:$AV$78,MATCH(GH$1,Mes!$C$3:$AV$3,0),FALSE),""))*1000)</f>
        <v>#VALUE!</v>
      </c>
      <c r="GI176" s="31" t="e">
        <f>((IFERROR(VLOOKUP($B175,Mes!$C$7:$AV$60,MATCH(GI$1,Mes!$C$3:$AV$3,0),FALSE),""))*1000)+((IFERROR(VLOOKUP($B175,Mes!$C$69:$AV$78,MATCH(GI$1,Mes!$C$3:$AV$3,0),FALSE),""))*1000)</f>
        <v>#VALUE!</v>
      </c>
      <c r="GJ176" s="31" t="e">
        <f>((IFERROR(VLOOKUP($B175,Mes!$C$7:$AV$60,MATCH(GJ$1,Mes!$C$3:$AV$3,0),FALSE),""))*1000)+((IFERROR(VLOOKUP($B175,Mes!$C$69:$AV$78,MATCH(GJ$1,Mes!$C$3:$AV$3,0),FALSE),""))*1000)</f>
        <v>#VALUE!</v>
      </c>
      <c r="GK176" s="31" t="e">
        <f>((IFERROR(VLOOKUP($B175,Mes!$C$7:$AV$60,MATCH(GK$1,Mes!$C$3:$AV$3,0),FALSE),""))*1000)+((IFERROR(VLOOKUP($B175,Mes!$C$69:$AV$78,MATCH(GK$1,Mes!$C$3:$AV$3,0),FALSE),""))*1000)</f>
        <v>#VALUE!</v>
      </c>
      <c r="GL176" s="31" t="e">
        <f>((IFERROR(VLOOKUP($B175,Mes!$C$7:$AV$60,MATCH(GL$1,Mes!$C$3:$AV$3,0),FALSE),""))*1000)+((IFERROR(VLOOKUP($B175,Mes!$C$69:$AV$78,MATCH(GL$1,Mes!$C$3:$AV$3,0),FALSE),""))*1000)</f>
        <v>#VALUE!</v>
      </c>
      <c r="GM176" s="31" t="e">
        <f>((IFERROR(VLOOKUP($B175,Mes!$C$7:$AV$60,MATCH(GM$1,Mes!$C$3:$AV$3,0),FALSE),""))*1000)+((IFERROR(VLOOKUP($B175,Mes!$C$69:$AV$78,MATCH(GM$1,Mes!$C$3:$AV$3,0),FALSE),""))*1000)</f>
        <v>#VALUE!</v>
      </c>
      <c r="GN176" s="31" t="e">
        <f>((IFERROR(VLOOKUP($B175,Mes!$C$7:$AV$60,MATCH(GN$1,Mes!$C$3:$AV$3,0),FALSE),""))*1000)+((IFERROR(VLOOKUP($B175,Mes!$C$69:$AV$78,MATCH(GN$1,Mes!$C$3:$AV$3,0),FALSE),""))*1000)</f>
        <v>#VALUE!</v>
      </c>
      <c r="GO176" s="31" t="e">
        <f>((IFERROR(VLOOKUP($B175,Mes!$C$7:$AV$60,MATCH(GO$1,Mes!$C$3:$AV$3,0),FALSE),""))*1000)+((IFERROR(VLOOKUP($B175,Mes!$C$69:$AV$78,MATCH(GO$1,Mes!$C$3:$AV$3,0),FALSE),""))*1000)</f>
        <v>#VALUE!</v>
      </c>
      <c r="GP176" s="31" t="e">
        <f>((IFERROR(VLOOKUP($B175,Mes!$C$7:$AV$60,MATCH(GP$1,Mes!$C$3:$AV$3,0),FALSE),""))*1000)+((IFERROR(VLOOKUP($B175,Mes!$C$69:$AV$78,MATCH(GP$1,Mes!$C$3:$AV$3,0),FALSE),""))*1000)</f>
        <v>#VALUE!</v>
      </c>
      <c r="GQ176" s="31" t="e">
        <f>((IFERROR(VLOOKUP($B175,Mes!$C$7:$AV$60,MATCH(GQ$1,Mes!$C$3:$AV$3,0),FALSE),""))*1000)+((IFERROR(VLOOKUP($B175,Mes!$C$69:$AV$78,MATCH(GQ$1,Mes!$C$3:$AV$3,0),FALSE),""))*1000)</f>
        <v>#VALUE!</v>
      </c>
      <c r="GR176" s="31" t="e">
        <f>((IFERROR(VLOOKUP($B175,Mes!$C$7:$AV$60,MATCH(GR$1,Mes!$C$3:$AV$3,0),FALSE),""))*1000)+((IFERROR(VLOOKUP($B175,Mes!$C$69:$AV$78,MATCH(GR$1,Mes!$C$3:$AV$3,0),FALSE),""))*1000)</f>
        <v>#VALUE!</v>
      </c>
      <c r="GS176" s="31" t="e">
        <f>((IFERROR(VLOOKUP($B175,Mes!$C$7:$AV$60,MATCH(GS$1,Mes!$C$3:$AV$3,0),FALSE),""))*1000)+((IFERROR(VLOOKUP($B175,Mes!$C$69:$AV$78,MATCH(GS$1,Mes!$C$3:$AV$3,0),FALSE),""))*1000)</f>
        <v>#VALUE!</v>
      </c>
      <c r="GT176" s="31" t="e">
        <f>((IFERROR(VLOOKUP($B175,Mes!$C$7:$AV$60,MATCH(GT$1,Mes!$C$3:$AV$3,0),FALSE),""))*1000)+((IFERROR(VLOOKUP($B175,Mes!$C$69:$AV$78,MATCH(GT$1,Mes!$C$3:$AV$3,0),FALSE),""))*1000)</f>
        <v>#VALUE!</v>
      </c>
      <c r="GU176" s="31" t="e">
        <f>((IFERROR(VLOOKUP($B175,Mes!$C$7:$AV$60,MATCH(GU$1,Mes!$C$3:$AV$3,0),FALSE),""))*1000)+((IFERROR(VLOOKUP($B175,Mes!$C$69:$AV$78,MATCH(GU$1,Mes!$C$3:$AV$3,0),FALSE),""))*1000)</f>
        <v>#VALUE!</v>
      </c>
      <c r="GV176" s="31" t="e">
        <f>((IFERROR(VLOOKUP($B175,Mes!$C$7:$AV$60,MATCH(GV$1,Mes!$C$3:$AV$3,0),FALSE),""))*1000)+((IFERROR(VLOOKUP($B175,Mes!$C$69:$AV$78,MATCH(GV$1,Mes!$C$3:$AV$3,0),FALSE),""))*1000)</f>
        <v>#VALUE!</v>
      </c>
      <c r="GW176" s="31" t="e">
        <f>((IFERROR(VLOOKUP($B175,Mes!$C$7:$AV$60,MATCH(GW$1,Mes!$C$3:$AV$3,0),FALSE),""))*1000)+((IFERROR(VLOOKUP($B175,Mes!$C$69:$AV$78,MATCH(GW$1,Mes!$C$3:$AV$3,0),FALSE),""))*1000)</f>
        <v>#VALUE!</v>
      </c>
      <c r="GX176" s="31" t="e">
        <f>((IFERROR(VLOOKUP($B175,Mes!$C$7:$AV$60,MATCH(GX$1,Mes!$C$3:$AV$3,0),FALSE),""))*1000)+((IFERROR(VLOOKUP($B175,Mes!$C$69:$AV$78,MATCH(GX$1,Mes!$C$3:$AV$3,0),FALSE),""))*1000)</f>
        <v>#VALUE!</v>
      </c>
      <c r="GY176" s="31" t="e">
        <f>((IFERROR(VLOOKUP($B175,Mes!$C$7:$AV$60,MATCH(GY$1,Mes!$C$3:$AV$3,0),FALSE),""))*1000)+((IFERROR(VLOOKUP($B175,Mes!$C$69:$AV$78,MATCH(GY$1,Mes!$C$3:$AV$3,0),FALSE),""))*1000)</f>
        <v>#VALUE!</v>
      </c>
      <c r="GZ176" s="31" t="e">
        <f>((IFERROR(VLOOKUP($B175,Mes!$C$7:$AV$60,MATCH(GZ$1,Mes!$C$3:$AV$3,0),FALSE),""))*1000)+((IFERROR(VLOOKUP($B175,Mes!$C$69:$AV$78,MATCH(GZ$1,Mes!$C$3:$AV$3,0),FALSE),""))*1000)</f>
        <v>#VALUE!</v>
      </c>
      <c r="HA176" s="31" t="e">
        <f>((IFERROR(VLOOKUP($B175,Mes!$C$7:$AV$60,MATCH(HA$1,Mes!$C$3:$AV$3,0),FALSE),""))*1000)+((IFERROR(VLOOKUP($B175,Mes!$C$69:$AV$78,MATCH(HA$1,Mes!$C$3:$AV$3,0),FALSE),""))*1000)</f>
        <v>#VALUE!</v>
      </c>
      <c r="HB176" s="31" t="e">
        <f>((IFERROR(VLOOKUP($B175,Mes!$C$7:$AV$60,MATCH(HB$1,Mes!$C$3:$AV$3,0),FALSE),""))*1000)+((IFERROR(VLOOKUP($B175,Mes!$C$69:$AV$78,MATCH(HB$1,Mes!$C$3:$AV$3,0),FALSE),""))*1000)</f>
        <v>#VALUE!</v>
      </c>
      <c r="HC176" s="31" t="e">
        <f>((IFERROR(VLOOKUP($B175,Mes!$C$7:$AV$60,MATCH(HC$1,Mes!$C$3:$AV$3,0),FALSE),""))*1000)+((IFERROR(VLOOKUP($B175,Mes!$C$69:$AV$78,MATCH(HC$1,Mes!$C$3:$AV$3,0),FALSE),""))*1000)</f>
        <v>#VALUE!</v>
      </c>
      <c r="HD176" s="31" t="e">
        <f>((IFERROR(VLOOKUP($B175,Mes!$C$7:$AV$60,MATCH(HD$1,Mes!$C$3:$AV$3,0),FALSE),""))*1000)+((IFERROR(VLOOKUP($B175,Mes!$C$69:$AV$78,MATCH(HD$1,Mes!$C$3:$AV$3,0),FALSE),""))*1000)</f>
        <v>#VALUE!</v>
      </c>
      <c r="HE176" s="31" t="e">
        <f>((IFERROR(VLOOKUP($B175,Mes!$C$7:$AV$60,MATCH(HE$1,Mes!$C$3:$AV$3,0),FALSE),""))*1000)+((IFERROR(VLOOKUP($B175,Mes!$C$69:$AV$78,MATCH(HE$1,Mes!$C$3:$AV$3,0),FALSE),""))*1000)</f>
        <v>#VALUE!</v>
      </c>
      <c r="HF176" s="31" t="e">
        <f>((IFERROR(VLOOKUP($B175,Mes!$C$7:$AV$60,MATCH(HF$1,Mes!$C$3:$AV$3,0),FALSE),""))*1000)+((IFERROR(VLOOKUP($B175,Mes!$C$69:$AV$78,MATCH(HF$1,Mes!$C$3:$AV$3,0),FALSE),""))*1000)</f>
        <v>#VALUE!</v>
      </c>
      <c r="HG176" s="31" t="e">
        <f>((IFERROR(VLOOKUP($B175,Mes!$C$7:$AV$60,MATCH(HG$1,Mes!$C$3:$AV$3,0),FALSE),""))*1000)+((IFERROR(VLOOKUP($B175,Mes!$C$69:$AV$78,MATCH(HG$1,Mes!$C$3:$AV$3,0),FALSE),""))*1000)</f>
        <v>#VALUE!</v>
      </c>
      <c r="HH176" s="31" t="e">
        <f>((IFERROR(VLOOKUP($B175,Mes!$C$7:$AV$60,MATCH(HH$1,Mes!$C$3:$AV$3,0),FALSE),""))*1000)+((IFERROR(VLOOKUP($B175,Mes!$C$69:$AV$78,MATCH(HH$1,Mes!$C$3:$AV$3,0),FALSE),""))*1000)</f>
        <v>#VALUE!</v>
      </c>
      <c r="HI176" s="31" t="e">
        <f>((IFERROR(VLOOKUP($B175,Mes!$C$7:$AV$60,MATCH(HI$1,Mes!$C$3:$AV$3,0),FALSE),""))*1000)+((IFERROR(VLOOKUP($B175,Mes!$C$69:$AV$78,MATCH(HI$1,Mes!$C$3:$AV$3,0),FALSE),""))*1000)</f>
        <v>#VALUE!</v>
      </c>
      <c r="HJ176" s="31" t="e">
        <f>((IFERROR(VLOOKUP($B175,Mes!$C$7:$AV$60,MATCH(HJ$1,Mes!$C$3:$AV$3,0),FALSE),""))*1000)+((IFERROR(VLOOKUP($B175,Mes!$C$69:$AV$78,MATCH(HJ$1,Mes!$C$3:$AV$3,0),FALSE),""))*1000)</f>
        <v>#VALUE!</v>
      </c>
      <c r="HK176" s="31" t="e">
        <f>((IFERROR(VLOOKUP($B175,Mes!$C$7:$AV$60,MATCH(HK$1,Mes!$C$3:$AV$3,0),FALSE),""))*1000)+((IFERROR(VLOOKUP($B175,Mes!$C$69:$AV$78,MATCH(HK$1,Mes!$C$3:$AV$3,0),FALSE),""))*1000)</f>
        <v>#VALUE!</v>
      </c>
      <c r="HL176" s="31" t="e">
        <f>((IFERROR(VLOOKUP($B175,Mes!$C$7:$AV$60,MATCH(HL$1,Mes!$C$3:$AV$3,0),FALSE),""))*1000)+((IFERROR(VLOOKUP($B175,Mes!$C$69:$AV$78,MATCH(HL$1,Mes!$C$3:$AV$3,0),FALSE),""))*1000)</f>
        <v>#VALUE!</v>
      </c>
      <c r="HM176" s="30" t="e">
        <f>((IFERROR(VLOOKUP($B175,Mes!$C$7:$AV$60,MATCH(HM$1,Mes!$C$3:$AV$3,0),FALSE),""))*1000)+((IFERROR(VLOOKUP($B175,Mes!$C$69:$AV$78,MATCH(HM$1,Mes!$C$3:$AV$3,0),FALSE),""))*1000)</f>
        <v>#VALUE!</v>
      </c>
      <c r="HN176" s="30" t="e">
        <f>((IFERROR(VLOOKUP($B175,Mes!$C$7:$AV$60,MATCH(HN$1,Mes!$C$3:$AV$3,0),FALSE),""))*1000)+((IFERROR(VLOOKUP($B175,Mes!$C$69:$AV$78,MATCH(HN$1,Mes!$C$3:$AV$3,0),FALSE),""))*1000)</f>
        <v>#VALUE!</v>
      </c>
      <c r="HO176" s="30" t="e">
        <f>((IFERROR(VLOOKUP($B175,Mes!$C$7:$AV$60,MATCH(HO$1,Mes!$C$3:$AV$3,0),FALSE),""))*1000)+((IFERROR(VLOOKUP($B175,Mes!$C$69:$AV$78,MATCH(HO$1,Mes!$C$3:$AV$3,0),FALSE),""))*1000)</f>
        <v>#VALUE!</v>
      </c>
      <c r="HP176" s="30" t="e">
        <f>((IFERROR(VLOOKUP($B175,Mes!$C$7:$AV$60,MATCH(HP$1,Mes!$C$3:$AV$3,0),FALSE),""))*1000)+((IFERROR(VLOOKUP($B175,Mes!$C$69:$AV$78,MATCH(HP$1,Mes!$C$3:$AV$3,0),FALSE),""))*1000)</f>
        <v>#VALUE!</v>
      </c>
      <c r="HQ176" s="30" t="e">
        <f>((IFERROR(VLOOKUP($B175,Mes!$C$7:$AV$60,MATCH(HQ$1,Mes!$C$3:$AV$3,0),FALSE),""))*1000)+((IFERROR(VLOOKUP($B175,Mes!$C$69:$AV$78,MATCH(HQ$1,Mes!$C$3:$AV$3,0),FALSE),""))*1000)</f>
        <v>#VALUE!</v>
      </c>
      <c r="HR176" s="30" t="e">
        <f>((IFERROR(VLOOKUP($B175,Mes!$C$7:$AV$60,MATCH(HR$1,Mes!$C$3:$AV$3,0),FALSE),""))*1000)+((IFERROR(VLOOKUP($B175,Mes!$C$69:$AV$78,MATCH(HR$1,Mes!$C$3:$AV$3,0),FALSE),""))*1000)</f>
        <v>#VALUE!</v>
      </c>
      <c r="HS176" s="30" t="e">
        <f>((IFERROR(VLOOKUP($B175,Mes!$C$7:$AV$60,MATCH(HS$1,Mes!$C$3:$AV$3,0),FALSE),""))*1000)+((IFERROR(VLOOKUP($B175,Mes!$C$69:$AV$78,MATCH(HS$1,Mes!$C$3:$AV$3,0),FALSE),""))*1000)</f>
        <v>#VALUE!</v>
      </c>
      <c r="HT176" s="30" t="e">
        <f>((IFERROR(VLOOKUP($B175,Mes!$C$7:$AV$60,MATCH(HT$1,Mes!$C$3:$AV$3,0),FALSE),""))*1000)+((IFERROR(VLOOKUP($B175,Mes!$C$69:$AV$78,MATCH(HT$1,Mes!$C$3:$AV$3,0),FALSE),""))*1000)</f>
        <v>#VALUE!</v>
      </c>
      <c r="HU176" s="30" t="e">
        <f>((IFERROR(VLOOKUP($B175,Mes!$C$7:$AV$60,MATCH(HU$1,Mes!$C$3:$AV$3,0),FALSE),""))*1000)+((IFERROR(VLOOKUP($B175,Mes!$C$69:$AV$78,MATCH(HU$1,Mes!$C$3:$AV$3,0),FALSE),""))*1000)</f>
        <v>#VALUE!</v>
      </c>
      <c r="HV176" s="30" t="e">
        <f>((IFERROR(VLOOKUP($B175,Mes!$C$7:$AV$60,MATCH(HV$1,Mes!$C$3:$AV$3,0),FALSE),""))*1000)+((IFERROR(VLOOKUP($B175,Mes!$C$69:$AV$78,MATCH(HV$1,Mes!$C$3:$AV$3,0),FALSE),""))*1000)</f>
        <v>#VALUE!</v>
      </c>
      <c r="HW176" s="30" t="e">
        <f>((IFERROR(VLOOKUP($B175,Mes!$C$7:$AV$60,MATCH(HW$1,Mes!$C$3:$AV$3,0),FALSE),""))*1000)+((IFERROR(VLOOKUP($B175,Mes!$C$69:$AV$78,MATCH(HW$1,Mes!$C$3:$AV$3,0),FALSE),""))*1000)</f>
        <v>#VALUE!</v>
      </c>
      <c r="HX176" s="30" t="e">
        <f>((IFERROR(VLOOKUP($B175,Mes!$C$7:$AV$60,MATCH(HX$1,Mes!$C$3:$AV$3,0),FALSE),""))*1000)+((IFERROR(VLOOKUP($B175,Mes!$C$69:$AV$78,MATCH(HX$1,Mes!$C$3:$AV$3,0),FALSE),""))*1000)</f>
        <v>#VALUE!</v>
      </c>
      <c r="HY176" s="30" t="e">
        <f>((IFERROR(VLOOKUP($B175,Mes!$C$7:$AV$60,MATCH(HY$1,Mes!$C$3:$AV$3,0),FALSE),""))*1000)+((IFERROR(VLOOKUP($B175,Mes!$C$69:$AV$78,MATCH(HY$1,Mes!$C$3:$AV$3,0),FALSE),""))*1000)</f>
        <v>#VALUE!</v>
      </c>
      <c r="HZ176" s="30" t="e">
        <f>((IFERROR(VLOOKUP($B175,Mes!$C$7:$AV$60,MATCH(HZ$1,Mes!$C$3:$AV$3,0),FALSE),""))*1000)+((IFERROR(VLOOKUP($B175,Mes!$C$69:$AV$78,MATCH(HZ$1,Mes!$C$3:$AV$3,0),FALSE),""))*1000)</f>
        <v>#VALUE!</v>
      </c>
      <c r="IA176" s="30" t="e">
        <f>((IFERROR(VLOOKUP($B175,Mes!$C$7:$AV$60,MATCH(IA$1,Mes!$C$3:$AV$3,0),FALSE),""))*1000)+((IFERROR(VLOOKUP($B175,Mes!$C$69:$AV$78,MATCH(IA$1,Mes!$C$3:$AV$3,0),FALSE),""))*1000)</f>
        <v>#VALUE!</v>
      </c>
      <c r="IB176" s="30" t="e">
        <f>((IFERROR(VLOOKUP($B175,Mes!$C$7:$AV$60,MATCH(IB$1,Mes!$C$3:$AV$3,0),FALSE),""))*1000)+((IFERROR(VLOOKUP($B175,Mes!$C$69:$AV$78,MATCH(IB$1,Mes!$C$3:$AV$3,0),FALSE),""))*1000)</f>
        <v>#VALUE!</v>
      </c>
      <c r="IC176" s="30" t="e">
        <f>((IFERROR(VLOOKUP($B175,Mes!$C$7:$AV$60,MATCH(IC$1,Mes!$C$3:$AV$3,0),FALSE),""))*1000)+((IFERROR(VLOOKUP($B175,Mes!$C$69:$AV$78,MATCH(IC$1,Mes!$C$3:$AV$3,0),FALSE),""))*1000)</f>
        <v>#VALUE!</v>
      </c>
      <c r="ID176" s="30" t="e">
        <f>((IFERROR(VLOOKUP($B175,Mes!$C$7:$AV$60,MATCH(ID$1,Mes!$C$3:$AV$3,0),FALSE),""))*1000)+((IFERROR(VLOOKUP($B175,Mes!$C$69:$AV$78,MATCH(ID$1,Mes!$C$3:$AV$3,0),FALSE),""))*1000)</f>
        <v>#VALUE!</v>
      </c>
      <c r="IE176" s="30" t="e">
        <f>((IFERROR(VLOOKUP($B175,Mes!$C$7:$AV$60,MATCH(IE$1,Mes!$C$3:$AV$3,0),FALSE),""))*1000)+((IFERROR(VLOOKUP($B175,Mes!$C$69:$AV$78,MATCH(IE$1,Mes!$C$3:$AV$3,0),FALSE),""))*1000)</f>
        <v>#VALUE!</v>
      </c>
      <c r="IF176" s="30" t="e">
        <f>((IFERROR(VLOOKUP($B175,Mes!$C$7:$AV$60,MATCH(IF$1,Mes!$C$3:$AV$3,0),FALSE),""))*1000)+((IFERROR(VLOOKUP($B175,Mes!$C$69:$AV$78,MATCH(IF$1,Mes!$C$3:$AV$3,0),FALSE),""))*1000)</f>
        <v>#VALUE!</v>
      </c>
      <c r="IG176" s="30" t="e">
        <f>((IFERROR(VLOOKUP($B175,Mes!$C$7:$AV$60,MATCH(IG$1,Mes!$C$3:$AV$3,0),FALSE),""))*1000)+((IFERROR(VLOOKUP($B175,Mes!$C$69:$AV$78,MATCH(IG$1,Mes!$C$3:$AV$3,0),FALSE),""))*1000)</f>
        <v>#VALUE!</v>
      </c>
      <c r="IH176" s="30" t="e">
        <f>((IFERROR(VLOOKUP($B175,Mes!$C$7:$AV$60,MATCH(IH$1,Mes!$C$3:$AV$3,0),FALSE),""))*1000)+((IFERROR(VLOOKUP($B175,Mes!$C$69:$AV$78,MATCH(IH$1,Mes!$C$3:$AV$3,0),FALSE),""))*1000)</f>
        <v>#VALUE!</v>
      </c>
      <c r="II176" s="30" t="e">
        <f>((IFERROR(VLOOKUP($B175,Mes!$C$7:$AV$60,MATCH(II$1,Mes!$C$3:$AV$3,0),FALSE),""))*1000)+((IFERROR(VLOOKUP($B175,Mes!$C$69:$AV$78,MATCH(II$1,Mes!$C$3:$AV$3,0),FALSE),""))*1000)</f>
        <v>#VALUE!</v>
      </c>
      <c r="IJ176" s="30" t="e">
        <f>((IFERROR(VLOOKUP($B175,Mes!$C$7:$AV$60,MATCH(IJ$1,Mes!$C$3:$AV$3,0),FALSE),""))*1000)+((IFERROR(VLOOKUP($B175,Mes!$C$69:$AV$78,MATCH(IJ$1,Mes!$C$3:$AV$3,0),FALSE),""))*1000)</f>
        <v>#VALUE!</v>
      </c>
      <c r="IK176" s="30" t="e">
        <f>((IFERROR(VLOOKUP($B175,Mes!$C$7:$AV$60,MATCH(IK$1,Mes!$C$3:$AV$3,0),FALSE),""))*1000)+((IFERROR(VLOOKUP($B175,Mes!$C$69:$AV$78,MATCH(IK$1,Mes!$C$3:$AV$3,0),FALSE),""))*1000)</f>
        <v>#VALUE!</v>
      </c>
      <c r="IL176" s="30" t="e">
        <f>((IFERROR(VLOOKUP($B175,Mes!$C$7:$AV$60,MATCH(IL$1,Mes!$C$3:$AV$3,0),FALSE),""))*1000)+((IFERROR(VLOOKUP($B175,Mes!$C$69:$AV$78,MATCH(IL$1,Mes!$C$3:$AV$3,0),FALSE),""))*1000)</f>
        <v>#VALUE!</v>
      </c>
      <c r="IM176" s="30" t="e">
        <f>((IFERROR(VLOOKUP($B175,Mes!$C$7:$AV$60,MATCH(IM$1,Mes!$C$3:$AV$3,0),FALSE),""))*1000)+((IFERROR(VLOOKUP($B175,Mes!$C$69:$AV$78,MATCH(IM$1,Mes!$C$3:$AV$3,0),FALSE),""))*1000)</f>
        <v>#VALUE!</v>
      </c>
      <c r="IN176" s="30" t="e">
        <f>((IFERROR(VLOOKUP($B175,Mes!$C$7:$AV$60,MATCH(IN$1,Mes!$C$3:$AV$3,0),FALSE),""))*1000)+((IFERROR(VLOOKUP($B175,Mes!$C$69:$AV$78,MATCH(IN$1,Mes!$C$3:$AV$3,0),FALSE),""))*1000)</f>
        <v>#VALUE!</v>
      </c>
      <c r="IO176" s="30" t="e">
        <f>((IFERROR(VLOOKUP($B175,Mes!$C$7:$AV$60,MATCH(IO$1,Mes!$C$3:$AV$3,0),FALSE),""))*1000)+((IFERROR(VLOOKUP($B175,Mes!$C$69:$AV$78,MATCH(IO$1,Mes!$C$3:$AV$3,0),FALSE),""))*1000)</f>
        <v>#VALUE!</v>
      </c>
      <c r="IP176" s="30" t="e">
        <f>((IFERROR(VLOOKUP($B175,Mes!$C$7:$AV$60,MATCH(IP$1,Mes!$C$3:$AV$3,0),FALSE),""))*1000)+((IFERROR(VLOOKUP($B175,Mes!$C$69:$AV$78,MATCH(IP$1,Mes!$C$3:$AV$3,0),FALSE),""))*1000)</f>
        <v>#VALUE!</v>
      </c>
      <c r="IQ176" s="30" t="e">
        <f>((IFERROR(VLOOKUP($B175,Mes!$C$7:$AV$60,MATCH(IQ$1,Mes!$C$3:$AV$3,0),FALSE),""))*1000)+((IFERROR(VLOOKUP($B175,Mes!$C$69:$AV$78,MATCH(IQ$1,Mes!$C$3:$AV$3,0),FALSE),""))*1000)</f>
        <v>#VALUE!</v>
      </c>
      <c r="IR176" s="31" t="e">
        <f>((IFERROR(VLOOKUP($B175,Mes!$C$7:$AV$60,MATCH(IR$1,Mes!$C$3:$AV$3,0),FALSE),""))*1000)+((IFERROR(VLOOKUP($B175,Mes!$C$69:$AV$78,MATCH(IR$1,Mes!$C$3:$AV$3,0),FALSE),""))*1000)</f>
        <v>#VALUE!</v>
      </c>
      <c r="IS176" s="31" t="e">
        <f>((IFERROR(VLOOKUP($B175,Mes!$C$7:$AV$60,MATCH(IS$1,Mes!$C$3:$AV$3,0),FALSE),""))*1000)+((IFERROR(VLOOKUP($B175,Mes!$C$69:$AV$78,MATCH(IS$1,Mes!$C$3:$AV$3,0),FALSE),""))*1000)</f>
        <v>#VALUE!</v>
      </c>
      <c r="IT176" s="31" t="e">
        <f>((IFERROR(VLOOKUP($B175,Mes!$C$7:$AV$60,MATCH(IT$1,Mes!$C$3:$AV$3,0),FALSE),""))*1000)+((IFERROR(VLOOKUP($B175,Mes!$C$69:$AV$78,MATCH(IT$1,Mes!$C$3:$AV$3,0),FALSE),""))*1000)</f>
        <v>#VALUE!</v>
      </c>
      <c r="IU176" s="31" t="e">
        <f>((IFERROR(VLOOKUP($B175,Mes!$C$7:$AV$60,MATCH(IU$1,Mes!$C$3:$AV$3,0),FALSE),""))*1000)+((IFERROR(VLOOKUP($B175,Mes!$C$69:$AV$78,MATCH(IU$1,Mes!$C$3:$AV$3,0),FALSE),""))*1000)</f>
        <v>#VALUE!</v>
      </c>
      <c r="IV176" s="31" t="e">
        <f>((IFERROR(VLOOKUP($B175,Mes!$C$7:$AV$60,MATCH(IV$1,Mes!$C$3:$AV$3,0),FALSE),""))*1000)+((IFERROR(VLOOKUP($B175,Mes!$C$69:$AV$78,MATCH(IV$1,Mes!$C$3:$AV$3,0),FALSE),""))*1000)</f>
        <v>#VALUE!</v>
      </c>
      <c r="IW176" s="31" t="e">
        <f>((IFERROR(VLOOKUP($B175,Mes!$C$7:$AV$60,MATCH(IW$1,Mes!$C$3:$AV$3,0),FALSE),""))*1000)+((IFERROR(VLOOKUP($B175,Mes!$C$69:$AV$78,MATCH(IW$1,Mes!$C$3:$AV$3,0),FALSE),""))*1000)</f>
        <v>#VALUE!</v>
      </c>
      <c r="IX176" s="31" t="e">
        <f>((IFERROR(VLOOKUP($B175,Mes!$C$7:$AV$60,MATCH(IX$1,Mes!$C$3:$AV$3,0),FALSE),""))*1000)+((IFERROR(VLOOKUP($B175,Mes!$C$69:$AV$78,MATCH(IX$1,Mes!$C$3:$AV$3,0),FALSE),""))*1000)</f>
        <v>#VALUE!</v>
      </c>
      <c r="IY176" s="31" t="e">
        <f>((IFERROR(VLOOKUP($B175,Mes!$C$7:$AV$60,MATCH(IY$1,Mes!$C$3:$AV$3,0),FALSE),""))*1000)+((IFERROR(VLOOKUP($B175,Mes!$C$69:$AV$78,MATCH(IY$1,Mes!$C$3:$AV$3,0),FALSE),""))*1000)</f>
        <v>#VALUE!</v>
      </c>
      <c r="IZ176" s="31" t="e">
        <f>((IFERROR(VLOOKUP($B175,Mes!$C$7:$AV$60,MATCH(IZ$1,Mes!$C$3:$AV$3,0),FALSE),""))*1000)+((IFERROR(VLOOKUP($B175,Mes!$C$69:$AV$78,MATCH(IZ$1,Mes!$C$3:$AV$3,0),FALSE),""))*1000)</f>
        <v>#VALUE!</v>
      </c>
      <c r="JA176" s="31" t="e">
        <f>((IFERROR(VLOOKUP($B175,Mes!$C$7:$AV$60,MATCH(JA$1,Mes!$C$3:$AV$3,0),FALSE),""))*1000)+((IFERROR(VLOOKUP($B175,Mes!$C$69:$AV$78,MATCH(JA$1,Mes!$C$3:$AV$3,0),FALSE),""))*1000)</f>
        <v>#VALUE!</v>
      </c>
      <c r="JB176" s="31" t="e">
        <f>((IFERROR(VLOOKUP($B175,Mes!$C$7:$AV$60,MATCH(JB$1,Mes!$C$3:$AV$3,0),FALSE),""))*1000)+((IFERROR(VLOOKUP($B175,Mes!$C$69:$AV$78,MATCH(JB$1,Mes!$C$3:$AV$3,0),FALSE),""))*1000)</f>
        <v>#VALUE!</v>
      </c>
      <c r="JC176" s="31" t="e">
        <f>((IFERROR(VLOOKUP($B175,Mes!$C$7:$AV$60,MATCH(JC$1,Mes!$C$3:$AV$3,0),FALSE),""))*1000)+((IFERROR(VLOOKUP($B175,Mes!$C$69:$AV$78,MATCH(JC$1,Mes!$C$3:$AV$3,0),FALSE),""))*1000)</f>
        <v>#VALUE!</v>
      </c>
      <c r="JD176" s="31" t="e">
        <f>((IFERROR(VLOOKUP($B175,Mes!$C$7:$AV$60,MATCH(JD$1,Mes!$C$3:$AV$3,0),FALSE),""))*1000)+((IFERROR(VLOOKUP($B175,Mes!$C$69:$AV$78,MATCH(JD$1,Mes!$C$3:$AV$3,0),FALSE),""))*1000)</f>
        <v>#VALUE!</v>
      </c>
      <c r="JE176" s="31" t="e">
        <f>((IFERROR(VLOOKUP($B175,Mes!$C$7:$AV$60,MATCH(JE$1,Mes!$C$3:$AV$3,0),FALSE),""))*1000)+((IFERROR(VLOOKUP($B175,Mes!$C$69:$AV$78,MATCH(JE$1,Mes!$C$3:$AV$3,0),FALSE),""))*1000)</f>
        <v>#VALUE!</v>
      </c>
      <c r="JF176" s="31" t="e">
        <f>((IFERROR(VLOOKUP($B175,Mes!$C$7:$AV$60,MATCH(JF$1,Mes!$C$3:$AV$3,0),FALSE),""))*1000)+((IFERROR(VLOOKUP($B175,Mes!$C$69:$AV$78,MATCH(JF$1,Mes!$C$3:$AV$3,0),FALSE),""))*1000)</f>
        <v>#VALUE!</v>
      </c>
      <c r="JG176" s="31" t="e">
        <f>((IFERROR(VLOOKUP($B175,Mes!$C$7:$AV$60,MATCH(JG$1,Mes!$C$3:$AV$3,0),FALSE),""))*1000)+((IFERROR(VLOOKUP($B175,Mes!$C$69:$AV$78,MATCH(JG$1,Mes!$C$3:$AV$3,0),FALSE),""))*1000)</f>
        <v>#VALUE!</v>
      </c>
      <c r="JH176" s="31" t="e">
        <f>((IFERROR(VLOOKUP($B175,Mes!$C$7:$AV$60,MATCH(JH$1,Mes!$C$3:$AV$3,0),FALSE),""))*1000)+((IFERROR(VLOOKUP($B175,Mes!$C$69:$AV$78,MATCH(JH$1,Mes!$C$3:$AV$3,0),FALSE),""))*1000)</f>
        <v>#VALUE!</v>
      </c>
      <c r="JI176" s="31" t="e">
        <f>((IFERROR(VLOOKUP($B175,Mes!$C$7:$AV$60,MATCH(JI$1,Mes!$C$3:$AV$3,0),FALSE),""))*1000)+((IFERROR(VLOOKUP($B175,Mes!$C$69:$AV$78,MATCH(JI$1,Mes!$C$3:$AV$3,0),FALSE),""))*1000)</f>
        <v>#VALUE!</v>
      </c>
      <c r="JJ176" s="31" t="e">
        <f>((IFERROR(VLOOKUP($B175,Mes!$C$7:$AV$60,MATCH(JJ$1,Mes!$C$3:$AV$3,0),FALSE),""))*1000)+((IFERROR(VLOOKUP($B175,Mes!$C$69:$AV$78,MATCH(JJ$1,Mes!$C$3:$AV$3,0),FALSE),""))*1000)</f>
        <v>#VALUE!</v>
      </c>
      <c r="JK176" s="31" t="e">
        <f>((IFERROR(VLOOKUP($B175,Mes!$C$7:$AV$60,MATCH(JK$1,Mes!$C$3:$AV$3,0),FALSE),""))*1000)+((IFERROR(VLOOKUP($B175,Mes!$C$69:$AV$78,MATCH(JK$1,Mes!$C$3:$AV$3,0),FALSE),""))*1000)</f>
        <v>#VALUE!</v>
      </c>
      <c r="JL176" s="31" t="e">
        <f>((IFERROR(VLOOKUP($B175,Mes!$C$7:$AV$60,MATCH(JL$1,Mes!$C$3:$AV$3,0),FALSE),""))*1000)+((IFERROR(VLOOKUP($B175,Mes!$C$69:$AV$78,MATCH(JL$1,Mes!$C$3:$AV$3,0),FALSE),""))*1000)</f>
        <v>#VALUE!</v>
      </c>
      <c r="JM176" s="31" t="e">
        <f>((IFERROR(VLOOKUP($B175,Mes!$C$7:$AV$60,MATCH(JM$1,Mes!$C$3:$AV$3,0),FALSE),""))*1000)+((IFERROR(VLOOKUP($B175,Mes!$C$69:$AV$78,MATCH(JM$1,Mes!$C$3:$AV$3,0),FALSE),""))*1000)</f>
        <v>#VALUE!</v>
      </c>
      <c r="JN176" s="31" t="e">
        <f>((IFERROR(VLOOKUP($B175,Mes!$C$7:$AV$60,MATCH(JN$1,Mes!$C$3:$AV$3,0),FALSE),""))*1000)+((IFERROR(VLOOKUP($B175,Mes!$C$69:$AV$78,MATCH(JN$1,Mes!$C$3:$AV$3,0),FALSE),""))*1000)</f>
        <v>#VALUE!</v>
      </c>
      <c r="JO176" s="31" t="e">
        <f>((IFERROR(VLOOKUP($B175,Mes!$C$7:$AV$60,MATCH(JO$1,Mes!$C$3:$AV$3,0),FALSE),""))*1000)+((IFERROR(VLOOKUP($B175,Mes!$C$69:$AV$78,MATCH(JO$1,Mes!$C$3:$AV$3,0),FALSE),""))*1000)</f>
        <v>#VALUE!</v>
      </c>
      <c r="JP176" s="31" t="e">
        <f>((IFERROR(VLOOKUP($B175,Mes!$C$7:$AV$60,MATCH(JP$1,Mes!$C$3:$AV$3,0),FALSE),""))*1000)+((IFERROR(VLOOKUP($B175,Mes!$C$69:$AV$78,MATCH(JP$1,Mes!$C$3:$AV$3,0),FALSE),""))*1000)</f>
        <v>#VALUE!</v>
      </c>
      <c r="JQ176" s="31" t="e">
        <f>((IFERROR(VLOOKUP($B175,Mes!$C$7:$AV$60,MATCH(JQ$1,Mes!$C$3:$AV$3,0),FALSE),""))*1000)+((IFERROR(VLOOKUP($B175,Mes!$C$69:$AV$78,MATCH(JQ$1,Mes!$C$3:$AV$3,0),FALSE),""))*1000)</f>
        <v>#VALUE!</v>
      </c>
      <c r="JR176" s="31" t="e">
        <f>((IFERROR(VLOOKUP($B175,Mes!$C$7:$AV$60,MATCH(JR$1,Mes!$C$3:$AV$3,0),FALSE),""))*1000)+((IFERROR(VLOOKUP($B175,Mes!$C$69:$AV$78,MATCH(JR$1,Mes!$C$3:$AV$3,0),FALSE),""))*1000)</f>
        <v>#VALUE!</v>
      </c>
      <c r="JS176" s="31" t="e">
        <f>((IFERROR(VLOOKUP($B175,Mes!$C$7:$AV$60,MATCH(JS$1,Mes!$C$3:$AV$3,0),FALSE),""))*1000)+((IFERROR(VLOOKUP($B175,Mes!$C$69:$AV$78,MATCH(JS$1,Mes!$C$3:$AV$3,0),FALSE),""))*1000)</f>
        <v>#VALUE!</v>
      </c>
      <c r="JT176" s="31" t="e">
        <f>((IFERROR(VLOOKUP($B175,Mes!$C$7:$AV$60,MATCH(JT$1,Mes!$C$3:$AV$3,0),FALSE),""))*1000)+((IFERROR(VLOOKUP($B175,Mes!$C$69:$AV$78,MATCH(JT$1,Mes!$C$3:$AV$3,0),FALSE),""))*1000)</f>
        <v>#VALUE!</v>
      </c>
      <c r="JU176" s="31" t="e">
        <f>((IFERROR(VLOOKUP($B175,Mes!$C$7:$AV$60,MATCH(JU$1,Mes!$C$3:$AV$3,0),FALSE),""))*1000)+((IFERROR(VLOOKUP($B175,Mes!$C$69:$AV$78,MATCH(JU$1,Mes!$C$3:$AV$3,0),FALSE),""))*1000)</f>
        <v>#VALUE!</v>
      </c>
      <c r="JV176" s="30" t="e">
        <f>((IFERROR(VLOOKUP($B175,Mes!$C$7:$AV$60,MATCH(JV$1,Mes!$C$3:$AV$3,0),FALSE),""))*1000)+((IFERROR(VLOOKUP($B175,Mes!$C$69:$AV$78,MATCH(JV$1,Mes!$C$3:$AV$3,0),FALSE),""))*1000)</f>
        <v>#VALUE!</v>
      </c>
      <c r="JW176" s="30" t="e">
        <f>((IFERROR(VLOOKUP($B175,Mes!$C$7:$AV$60,MATCH(JW$1,Mes!$C$3:$AV$3,0),FALSE),""))*1000)+((IFERROR(VLOOKUP($B175,Mes!$C$69:$AV$78,MATCH(JW$1,Mes!$C$3:$AV$3,0),FALSE),""))*1000)</f>
        <v>#VALUE!</v>
      </c>
      <c r="JX176" s="30" t="e">
        <f>((IFERROR(VLOOKUP($B175,Mes!$C$7:$AV$60,MATCH(JX$1,Mes!$C$3:$AV$3,0),FALSE),""))*1000)+((IFERROR(VLOOKUP($B175,Mes!$C$69:$AV$78,MATCH(JX$1,Mes!$C$3:$AV$3,0),FALSE),""))*1000)</f>
        <v>#VALUE!</v>
      </c>
      <c r="JY176" s="30" t="e">
        <f>((IFERROR(VLOOKUP($B175,Mes!$C$7:$AV$60,MATCH(JY$1,Mes!$C$3:$AV$3,0),FALSE),""))*1000)+((IFERROR(VLOOKUP($B175,Mes!$C$69:$AV$78,MATCH(JY$1,Mes!$C$3:$AV$3,0),FALSE),""))*1000)</f>
        <v>#VALUE!</v>
      </c>
      <c r="JZ176" s="30" t="e">
        <f>((IFERROR(VLOOKUP($B175,Mes!$C$7:$AV$60,MATCH(JZ$1,Mes!$C$3:$AV$3,0),FALSE),""))*1000)+((IFERROR(VLOOKUP($B175,Mes!$C$69:$AV$78,MATCH(JZ$1,Mes!$C$3:$AV$3,0),FALSE),""))*1000)</f>
        <v>#VALUE!</v>
      </c>
      <c r="KA176" s="30" t="e">
        <f>((IFERROR(VLOOKUP($B175,Mes!$C$7:$AV$60,MATCH(KA$1,Mes!$C$3:$AV$3,0),FALSE),""))*1000)+((IFERROR(VLOOKUP($B175,Mes!$C$69:$AV$78,MATCH(KA$1,Mes!$C$3:$AV$3,0),FALSE),""))*1000)</f>
        <v>#VALUE!</v>
      </c>
      <c r="KB176" s="30" t="e">
        <f>((IFERROR(VLOOKUP($B175,Mes!$C$7:$AV$60,MATCH(KB$1,Mes!$C$3:$AV$3,0),FALSE),""))*1000)+((IFERROR(VLOOKUP($B175,Mes!$C$69:$AV$78,MATCH(KB$1,Mes!$C$3:$AV$3,0),FALSE),""))*1000)</f>
        <v>#VALUE!</v>
      </c>
      <c r="KC176" s="30" t="e">
        <f>((IFERROR(VLOOKUP($B175,Mes!$C$7:$AV$60,MATCH(KC$1,Mes!$C$3:$AV$3,0),FALSE),""))*1000)+((IFERROR(VLOOKUP($B175,Mes!$C$69:$AV$78,MATCH(KC$1,Mes!$C$3:$AV$3,0),FALSE),""))*1000)</f>
        <v>#VALUE!</v>
      </c>
      <c r="KD176" s="30" t="e">
        <f>((IFERROR(VLOOKUP($B175,Mes!$C$7:$AV$60,MATCH(KD$1,Mes!$C$3:$AV$3,0),FALSE),""))*1000)+((IFERROR(VLOOKUP($B175,Mes!$C$69:$AV$78,MATCH(KD$1,Mes!$C$3:$AV$3,0),FALSE),""))*1000)</f>
        <v>#VALUE!</v>
      </c>
      <c r="KE176" s="30" t="e">
        <f>((IFERROR(VLOOKUP($B175,Mes!$C$7:$AV$60,MATCH(KE$1,Mes!$C$3:$AV$3,0),FALSE),""))*1000)+((IFERROR(VLOOKUP($B175,Mes!$C$69:$AV$78,MATCH(KE$1,Mes!$C$3:$AV$3,0),FALSE),""))*1000)</f>
        <v>#VALUE!</v>
      </c>
      <c r="KF176" s="30" t="e">
        <f>((IFERROR(VLOOKUP($B175,Mes!$C$7:$AV$60,MATCH(KF$1,Mes!$C$3:$AV$3,0),FALSE),""))*1000)+((IFERROR(VLOOKUP($B175,Mes!$C$69:$AV$78,MATCH(KF$1,Mes!$C$3:$AV$3,0),FALSE),""))*1000)</f>
        <v>#VALUE!</v>
      </c>
      <c r="KG176" s="30" t="e">
        <f>((IFERROR(VLOOKUP($B175,Mes!$C$7:$AV$60,MATCH(KG$1,Mes!$C$3:$AV$3,0),FALSE),""))*1000)+((IFERROR(VLOOKUP($B175,Mes!$C$69:$AV$78,MATCH(KG$1,Mes!$C$3:$AV$3,0),FALSE),""))*1000)</f>
        <v>#VALUE!</v>
      </c>
      <c r="KH176" s="30" t="e">
        <f>((IFERROR(VLOOKUP($B175,Mes!$C$7:$AV$60,MATCH(KH$1,Mes!$C$3:$AV$3,0),FALSE),""))*1000)+((IFERROR(VLOOKUP($B175,Mes!$C$69:$AV$78,MATCH(KH$1,Mes!$C$3:$AV$3,0),FALSE),""))*1000)</f>
        <v>#VALUE!</v>
      </c>
      <c r="KI176" s="30" t="e">
        <f>((IFERROR(VLOOKUP($B175,Mes!$C$7:$AV$60,MATCH(KI$1,Mes!$C$3:$AV$3,0),FALSE),""))*1000)+((IFERROR(VLOOKUP($B175,Mes!$C$69:$AV$78,MATCH(KI$1,Mes!$C$3:$AV$3,0),FALSE),""))*1000)</f>
        <v>#VALUE!</v>
      </c>
      <c r="KJ176" s="30" t="e">
        <f>((IFERROR(VLOOKUP($B175,Mes!$C$7:$AV$60,MATCH(KJ$1,Mes!$C$3:$AV$3,0),FALSE),""))*1000)+((IFERROR(VLOOKUP($B175,Mes!$C$69:$AV$78,MATCH(KJ$1,Mes!$C$3:$AV$3,0),FALSE),""))*1000)</f>
        <v>#VALUE!</v>
      </c>
      <c r="KK176" s="30" t="e">
        <f>((IFERROR(VLOOKUP($B175,Mes!$C$7:$AV$60,MATCH(KK$1,Mes!$C$3:$AV$3,0),FALSE),""))*1000)+((IFERROR(VLOOKUP($B175,Mes!$C$69:$AV$78,MATCH(KK$1,Mes!$C$3:$AV$3,0),FALSE),""))*1000)</f>
        <v>#VALUE!</v>
      </c>
      <c r="KL176" s="30" t="e">
        <f>((IFERROR(VLOOKUP($B175,Mes!$C$7:$AV$60,MATCH(KL$1,Mes!$C$3:$AV$3,0),FALSE),""))*1000)+((IFERROR(VLOOKUP($B175,Mes!$C$69:$AV$78,MATCH(KL$1,Mes!$C$3:$AV$3,0),FALSE),""))*1000)</f>
        <v>#VALUE!</v>
      </c>
      <c r="KM176" s="30" t="e">
        <f>((IFERROR(VLOOKUP($B175,Mes!$C$7:$AV$60,MATCH(KM$1,Mes!$C$3:$AV$3,0),FALSE),""))*1000)+((IFERROR(VLOOKUP($B175,Mes!$C$69:$AV$78,MATCH(KM$1,Mes!$C$3:$AV$3,0),FALSE),""))*1000)</f>
        <v>#VALUE!</v>
      </c>
      <c r="KN176" s="30" t="e">
        <f>((IFERROR(VLOOKUP($B175,Mes!$C$7:$AV$60,MATCH(KN$1,Mes!$C$3:$AV$3,0),FALSE),""))*1000)+((IFERROR(VLOOKUP($B175,Mes!$C$69:$AV$78,MATCH(KN$1,Mes!$C$3:$AV$3,0),FALSE),""))*1000)</f>
        <v>#VALUE!</v>
      </c>
      <c r="KO176" s="30" t="e">
        <f>((IFERROR(VLOOKUP($B175,Mes!$C$7:$AV$60,MATCH(KO$1,Mes!$C$3:$AV$3,0),FALSE),""))*1000)+((IFERROR(VLOOKUP($B175,Mes!$C$69:$AV$78,MATCH(KO$1,Mes!$C$3:$AV$3,0),FALSE),""))*1000)</f>
        <v>#VALUE!</v>
      </c>
      <c r="KP176" s="30" t="e">
        <f>((IFERROR(VLOOKUP($B175,Mes!$C$7:$AV$60,MATCH(KP$1,Mes!$C$3:$AV$3,0),FALSE),""))*1000)+((IFERROR(VLOOKUP($B175,Mes!$C$69:$AV$78,MATCH(KP$1,Mes!$C$3:$AV$3,0),FALSE),""))*1000)</f>
        <v>#VALUE!</v>
      </c>
      <c r="KQ176" s="30" t="e">
        <f>((IFERROR(VLOOKUP($B175,Mes!$C$7:$AV$60,MATCH(KQ$1,Mes!$C$3:$AV$3,0),FALSE),""))*1000)+((IFERROR(VLOOKUP($B175,Mes!$C$69:$AV$78,MATCH(KQ$1,Mes!$C$3:$AV$3,0),FALSE),""))*1000)</f>
        <v>#VALUE!</v>
      </c>
      <c r="KR176" s="30" t="e">
        <f>((IFERROR(VLOOKUP($B175,Mes!$C$7:$AV$60,MATCH(KR$1,Mes!$C$3:$AV$3,0),FALSE),""))*1000)+((IFERROR(VLOOKUP($B175,Mes!$C$69:$AV$78,MATCH(KR$1,Mes!$C$3:$AV$3,0),FALSE),""))*1000)</f>
        <v>#VALUE!</v>
      </c>
      <c r="KS176" s="30" t="e">
        <f>((IFERROR(VLOOKUP($B175,Mes!$C$7:$AV$60,MATCH(KS$1,Mes!$C$3:$AV$3,0),FALSE),""))*1000)+((IFERROR(VLOOKUP($B175,Mes!$C$69:$AV$78,MATCH(KS$1,Mes!$C$3:$AV$3,0),FALSE),""))*1000)</f>
        <v>#VALUE!</v>
      </c>
      <c r="KT176" s="30" t="e">
        <f>((IFERROR(VLOOKUP($B175,Mes!$C$7:$AV$60,MATCH(KT$1,Mes!$C$3:$AV$3,0),FALSE),""))*1000)+((IFERROR(VLOOKUP($B175,Mes!$C$69:$AV$78,MATCH(KT$1,Mes!$C$3:$AV$3,0),FALSE),""))*1000)</f>
        <v>#VALUE!</v>
      </c>
      <c r="KU176" s="30" t="e">
        <f>((IFERROR(VLOOKUP($B175,Mes!$C$7:$AV$60,MATCH(KU$1,Mes!$C$3:$AV$3,0),FALSE),""))*1000)+((IFERROR(VLOOKUP($B175,Mes!$C$69:$AV$78,MATCH(KU$1,Mes!$C$3:$AV$3,0),FALSE),""))*1000)</f>
        <v>#VALUE!</v>
      </c>
      <c r="KV176" s="30" t="e">
        <f>((IFERROR(VLOOKUP($B175,Mes!$C$7:$AV$60,MATCH(KV$1,Mes!$C$3:$AV$3,0),FALSE),""))*1000)+((IFERROR(VLOOKUP($B175,Mes!$C$69:$AV$78,MATCH(KV$1,Mes!$C$3:$AV$3,0),FALSE),""))*1000)</f>
        <v>#VALUE!</v>
      </c>
      <c r="KW176" s="30" t="e">
        <f>((IFERROR(VLOOKUP($B175,Mes!$C$7:$AV$60,MATCH(KW$1,Mes!$C$3:$AV$3,0),FALSE),""))*1000)+((IFERROR(VLOOKUP($B175,Mes!$C$69:$AV$78,MATCH(KW$1,Mes!$C$3:$AV$3,0),FALSE),""))*1000)</f>
        <v>#VALUE!</v>
      </c>
      <c r="KX176" s="30" t="e">
        <f>((IFERROR(VLOOKUP($B175,Mes!$C$7:$AV$60,MATCH(KX$1,Mes!$C$3:$AV$3,0),FALSE),""))*1000)+((IFERROR(VLOOKUP($B175,Mes!$C$69:$AV$78,MATCH(KX$1,Mes!$C$3:$AV$3,0),FALSE),""))*1000)</f>
        <v>#VALUE!</v>
      </c>
      <c r="KY176" s="30" t="e">
        <f>((IFERROR(VLOOKUP($B175,Mes!$C$7:$AV$60,MATCH(KY$1,Mes!$C$3:$AV$3,0),FALSE),""))*1000)+((IFERROR(VLOOKUP($B175,Mes!$C$69:$AV$78,MATCH(KY$1,Mes!$C$3:$AV$3,0),FALSE),""))*1000)</f>
        <v>#VALUE!</v>
      </c>
      <c r="KZ176" s="30" t="e">
        <f>((IFERROR(VLOOKUP($B175,Mes!$C$7:$AV$60,MATCH(KZ$1,Mes!$C$3:$AV$3,0),FALSE),""))*1000)+((IFERROR(VLOOKUP($B175,Mes!$C$69:$AV$78,MATCH(KZ$1,Mes!$C$3:$AV$3,0),FALSE),""))*1000)</f>
        <v>#VALUE!</v>
      </c>
      <c r="LA176" s="31" t="e">
        <f>((IFERROR(VLOOKUP($B175,Mes!$C$7:$AV$60,MATCH(LA$1,Mes!$C$3:$AV$3,0),FALSE),""))*1000)+((IFERROR(VLOOKUP($B175,Mes!$C$69:$AV$78,MATCH(LA$1,Mes!$C$3:$AV$3,0),FALSE),""))*1000)</f>
        <v>#VALUE!</v>
      </c>
      <c r="LB176" s="31" t="e">
        <f>((IFERROR(VLOOKUP($B175,Mes!$C$7:$AV$60,MATCH(LB$1,Mes!$C$3:$AV$3,0),FALSE),""))*1000)+((IFERROR(VLOOKUP($B175,Mes!$C$69:$AV$78,MATCH(LB$1,Mes!$C$3:$AV$3,0),FALSE),""))*1000)</f>
        <v>#VALUE!</v>
      </c>
      <c r="LC176" s="31" t="e">
        <f>((IFERROR(VLOOKUP($B175,Mes!$C$7:$AV$60,MATCH(LC$1,Mes!$C$3:$AV$3,0),FALSE),""))*1000)+((IFERROR(VLOOKUP($B175,Mes!$C$69:$AV$78,MATCH(LC$1,Mes!$C$3:$AV$3,0),FALSE),""))*1000)</f>
        <v>#VALUE!</v>
      </c>
      <c r="LD176" s="31" t="e">
        <f>((IFERROR(VLOOKUP($B175,Mes!$C$7:$AV$60,MATCH(LD$1,Mes!$C$3:$AV$3,0),FALSE),""))*1000)+((IFERROR(VLOOKUP($B175,Mes!$C$69:$AV$78,MATCH(LD$1,Mes!$C$3:$AV$3,0),FALSE),""))*1000)</f>
        <v>#VALUE!</v>
      </c>
      <c r="LE176" s="31" t="e">
        <f>((IFERROR(VLOOKUP($B175,Mes!$C$7:$AV$60,MATCH(LE$1,Mes!$C$3:$AV$3,0),FALSE),""))*1000)+((IFERROR(VLOOKUP($B175,Mes!$C$69:$AV$78,MATCH(LE$1,Mes!$C$3:$AV$3,0),FALSE),""))*1000)</f>
        <v>#VALUE!</v>
      </c>
      <c r="LF176" s="31" t="e">
        <f>((IFERROR(VLOOKUP($B175,Mes!$C$7:$AV$60,MATCH(LF$1,Mes!$C$3:$AV$3,0),FALSE),""))*1000)+((IFERROR(VLOOKUP($B175,Mes!$C$69:$AV$78,MATCH(LF$1,Mes!$C$3:$AV$3,0),FALSE),""))*1000)</f>
        <v>#VALUE!</v>
      </c>
      <c r="LG176" s="31" t="e">
        <f>((IFERROR(VLOOKUP($B175,Mes!$C$7:$AV$60,MATCH(LG$1,Mes!$C$3:$AV$3,0),FALSE),""))*1000)+((IFERROR(VLOOKUP($B175,Mes!$C$69:$AV$78,MATCH(LG$1,Mes!$C$3:$AV$3,0),FALSE),""))*1000)</f>
        <v>#VALUE!</v>
      </c>
      <c r="LH176" s="31" t="e">
        <f>((IFERROR(VLOOKUP($B175,Mes!$C$7:$AV$60,MATCH(LH$1,Mes!$C$3:$AV$3,0),FALSE),""))*1000)+((IFERROR(VLOOKUP($B175,Mes!$C$69:$AV$78,MATCH(LH$1,Mes!$C$3:$AV$3,0),FALSE),""))*1000)</f>
        <v>#VALUE!</v>
      </c>
      <c r="LI176" s="31" t="e">
        <f>((IFERROR(VLOOKUP($B175,Mes!$C$7:$AV$60,MATCH(LI$1,Mes!$C$3:$AV$3,0),FALSE),""))*1000)+((IFERROR(VLOOKUP($B175,Mes!$C$69:$AV$78,MATCH(LI$1,Mes!$C$3:$AV$3,0),FALSE),""))*1000)</f>
        <v>#VALUE!</v>
      </c>
      <c r="LJ176" s="31" t="e">
        <f>((IFERROR(VLOOKUP($B175,Mes!$C$7:$AV$60,MATCH(LJ$1,Mes!$C$3:$AV$3,0),FALSE),""))*1000)+((IFERROR(VLOOKUP($B175,Mes!$C$69:$AV$78,MATCH(LJ$1,Mes!$C$3:$AV$3,0),FALSE),""))*1000)</f>
        <v>#VALUE!</v>
      </c>
      <c r="LK176" s="31" t="e">
        <f>((IFERROR(VLOOKUP($B175,Mes!$C$7:$AV$60,MATCH(LK$1,Mes!$C$3:$AV$3,0),FALSE),""))*1000)+((IFERROR(VLOOKUP($B175,Mes!$C$69:$AV$78,MATCH(LK$1,Mes!$C$3:$AV$3,0),FALSE),""))*1000)</f>
        <v>#VALUE!</v>
      </c>
      <c r="LL176" s="31" t="e">
        <f>((IFERROR(VLOOKUP($B175,Mes!$C$7:$AV$60,MATCH(LL$1,Mes!$C$3:$AV$3,0),FALSE),""))*1000)+((IFERROR(VLOOKUP($B175,Mes!$C$69:$AV$78,MATCH(LL$1,Mes!$C$3:$AV$3,0),FALSE),""))*1000)</f>
        <v>#VALUE!</v>
      </c>
      <c r="LM176" s="31" t="e">
        <f>((IFERROR(VLOOKUP($B175,Mes!$C$7:$AV$60,MATCH(LM$1,Mes!$C$3:$AV$3,0),FALSE),""))*1000)+((IFERROR(VLOOKUP($B175,Mes!$C$69:$AV$78,MATCH(LM$1,Mes!$C$3:$AV$3,0),FALSE),""))*1000)</f>
        <v>#VALUE!</v>
      </c>
      <c r="LN176" s="31" t="e">
        <f>((IFERROR(VLOOKUP($B175,Mes!$C$7:$AV$60,MATCH(LN$1,Mes!$C$3:$AV$3,0),FALSE),""))*1000)+((IFERROR(VLOOKUP($B175,Mes!$C$69:$AV$78,MATCH(LN$1,Mes!$C$3:$AV$3,0),FALSE),""))*1000)</f>
        <v>#VALUE!</v>
      </c>
      <c r="LO176" s="31" t="e">
        <f>((IFERROR(VLOOKUP($B175,Mes!$C$7:$AV$60,MATCH(LO$1,Mes!$C$3:$AV$3,0),FALSE),""))*1000)+((IFERROR(VLOOKUP($B175,Mes!$C$69:$AV$78,MATCH(LO$1,Mes!$C$3:$AV$3,0),FALSE),""))*1000)</f>
        <v>#VALUE!</v>
      </c>
      <c r="LP176" s="31" t="e">
        <f>((IFERROR(VLOOKUP($B175,Mes!$C$7:$AV$60,MATCH(LP$1,Mes!$C$3:$AV$3,0),FALSE),""))*1000)+((IFERROR(VLOOKUP($B175,Mes!$C$69:$AV$78,MATCH(LP$1,Mes!$C$3:$AV$3,0),FALSE),""))*1000)</f>
        <v>#VALUE!</v>
      </c>
      <c r="LQ176" s="31" t="e">
        <f>((IFERROR(VLOOKUP($B175,Mes!$C$7:$AV$60,MATCH(LQ$1,Mes!$C$3:$AV$3,0),FALSE),""))*1000)+((IFERROR(VLOOKUP($B175,Mes!$C$69:$AV$78,MATCH(LQ$1,Mes!$C$3:$AV$3,0),FALSE),""))*1000)</f>
        <v>#VALUE!</v>
      </c>
      <c r="LR176" s="31" t="e">
        <f>((IFERROR(VLOOKUP($B175,Mes!$C$7:$AV$60,MATCH(LR$1,Mes!$C$3:$AV$3,0),FALSE),""))*1000)+((IFERROR(VLOOKUP($B175,Mes!$C$69:$AV$78,MATCH(LR$1,Mes!$C$3:$AV$3,0),FALSE),""))*1000)</f>
        <v>#VALUE!</v>
      </c>
      <c r="LS176" s="31" t="e">
        <f>((IFERROR(VLOOKUP($B175,Mes!$C$7:$AV$60,MATCH(LS$1,Mes!$C$3:$AV$3,0),FALSE),""))*1000)+((IFERROR(VLOOKUP($B175,Mes!$C$69:$AV$78,MATCH(LS$1,Mes!$C$3:$AV$3,0),FALSE),""))*1000)</f>
        <v>#VALUE!</v>
      </c>
      <c r="LT176" s="31" t="e">
        <f>((IFERROR(VLOOKUP($B175,Mes!$C$7:$AV$60,MATCH(LT$1,Mes!$C$3:$AV$3,0),FALSE),""))*1000)+((IFERROR(VLOOKUP($B175,Mes!$C$69:$AV$78,MATCH(LT$1,Mes!$C$3:$AV$3,0),FALSE),""))*1000)</f>
        <v>#VALUE!</v>
      </c>
      <c r="LU176" s="31" t="e">
        <f>((IFERROR(VLOOKUP($B175,Mes!$C$7:$AV$60,MATCH(LU$1,Mes!$C$3:$AV$3,0),FALSE),""))*1000)+((IFERROR(VLOOKUP($B175,Mes!$C$69:$AV$78,MATCH(LU$1,Mes!$C$3:$AV$3,0),FALSE),""))*1000)</f>
        <v>#VALUE!</v>
      </c>
      <c r="LV176" s="31" t="e">
        <f>((IFERROR(VLOOKUP($B175,Mes!$C$7:$AV$60,MATCH(LV$1,Mes!$C$3:$AV$3,0),FALSE),""))*1000)+((IFERROR(VLOOKUP($B175,Mes!$C$69:$AV$78,MATCH(LV$1,Mes!$C$3:$AV$3,0),FALSE),""))*1000)</f>
        <v>#VALUE!</v>
      </c>
      <c r="LW176" s="31" t="e">
        <f>((IFERROR(VLOOKUP($B175,Mes!$C$7:$AV$60,MATCH(LW$1,Mes!$C$3:$AV$3,0),FALSE),""))*1000)+((IFERROR(VLOOKUP($B175,Mes!$C$69:$AV$78,MATCH(LW$1,Mes!$C$3:$AV$3,0),FALSE),""))*1000)</f>
        <v>#VALUE!</v>
      </c>
      <c r="LX176" s="31" t="e">
        <f>((IFERROR(VLOOKUP($B175,Mes!$C$7:$AV$60,MATCH(LX$1,Mes!$C$3:$AV$3,0),FALSE),""))*1000)+((IFERROR(VLOOKUP($B175,Mes!$C$69:$AV$78,MATCH(LX$1,Mes!$C$3:$AV$3,0),FALSE),""))*1000)</f>
        <v>#VALUE!</v>
      </c>
      <c r="LY176" s="31" t="e">
        <f>((IFERROR(VLOOKUP($B175,Mes!$C$7:$AV$60,MATCH(LY$1,Mes!$C$3:$AV$3,0),FALSE),""))*1000)+((IFERROR(VLOOKUP($B175,Mes!$C$69:$AV$78,MATCH(LY$1,Mes!$C$3:$AV$3,0),FALSE),""))*1000)</f>
        <v>#VALUE!</v>
      </c>
      <c r="LZ176" s="31" t="e">
        <f>((IFERROR(VLOOKUP($B175,Mes!$C$7:$AV$60,MATCH(LZ$1,Mes!$C$3:$AV$3,0),FALSE),""))*1000)+((IFERROR(VLOOKUP($B175,Mes!$C$69:$AV$78,MATCH(LZ$1,Mes!$C$3:$AV$3,0),FALSE),""))*1000)</f>
        <v>#VALUE!</v>
      </c>
      <c r="MA176" s="31" t="e">
        <f>((IFERROR(VLOOKUP($B175,Mes!$C$7:$AV$60,MATCH(MA$1,Mes!$C$3:$AV$3,0),FALSE),""))*1000)+((IFERROR(VLOOKUP($B175,Mes!$C$69:$AV$78,MATCH(MA$1,Mes!$C$3:$AV$3,0),FALSE),""))*1000)</f>
        <v>#VALUE!</v>
      </c>
      <c r="MB176" s="31" t="e">
        <f>((IFERROR(VLOOKUP($B175,Mes!$C$7:$AV$60,MATCH(MB$1,Mes!$C$3:$AV$3,0),FALSE),""))*1000)+((IFERROR(VLOOKUP($B175,Mes!$C$69:$AV$78,MATCH(MB$1,Mes!$C$3:$AV$3,0),FALSE),""))*1000)</f>
        <v>#VALUE!</v>
      </c>
      <c r="MC176" s="31" t="e">
        <f>((IFERROR(VLOOKUP($B175,Mes!$C$7:$AV$60,MATCH(MC$1,Mes!$C$3:$AV$3,0),FALSE),""))*1000)+((IFERROR(VLOOKUP($B175,Mes!$C$69:$AV$78,MATCH(MC$1,Mes!$C$3:$AV$3,0),FALSE),""))*1000)</f>
        <v>#VALUE!</v>
      </c>
      <c r="MD176" s="31" t="e">
        <f>((IFERROR(VLOOKUP($B175,Mes!$C$7:$AV$60,MATCH(MD$1,Mes!$C$3:$AV$3,0),FALSE),""))*1000)+((IFERROR(VLOOKUP($B175,Mes!$C$69:$AV$78,MATCH(MD$1,Mes!$C$3:$AV$3,0),FALSE),""))*1000)</f>
        <v>#VALUE!</v>
      </c>
      <c r="ME176" s="30" t="e">
        <f>((IFERROR(VLOOKUP($B175,Mes!$C$7:$AV$60,MATCH(ME$1,Mes!$C$3:$AV$3,0),FALSE),""))*1000)+((IFERROR(VLOOKUP($B175,Mes!$C$69:$AV$78,MATCH(ME$1,Mes!$C$3:$AV$3,0),FALSE),""))*1000)</f>
        <v>#VALUE!</v>
      </c>
      <c r="MF176" s="30" t="e">
        <f>((IFERROR(VLOOKUP($B175,Mes!$C$7:$AV$60,MATCH(MF$1,Mes!$C$3:$AV$3,0),FALSE),""))*1000)+((IFERROR(VLOOKUP($B175,Mes!$C$69:$AV$78,MATCH(MF$1,Mes!$C$3:$AV$3,0),FALSE),""))*1000)</f>
        <v>#VALUE!</v>
      </c>
      <c r="MG176" s="30" t="e">
        <f>((IFERROR(VLOOKUP($B175,Mes!$C$7:$AV$60,MATCH(MG$1,Mes!$C$3:$AV$3,0),FALSE),""))*1000)+((IFERROR(VLOOKUP($B175,Mes!$C$69:$AV$78,MATCH(MG$1,Mes!$C$3:$AV$3,0),FALSE),""))*1000)</f>
        <v>#VALUE!</v>
      </c>
      <c r="MH176" s="30" t="e">
        <f>((IFERROR(VLOOKUP($B175,Mes!$C$7:$AV$60,MATCH(MH$1,Mes!$C$3:$AV$3,0),FALSE),""))*1000)+((IFERROR(VLOOKUP($B175,Mes!$C$69:$AV$78,MATCH(MH$1,Mes!$C$3:$AV$3,0),FALSE),""))*1000)</f>
        <v>#VALUE!</v>
      </c>
      <c r="MI176" s="30" t="e">
        <f>((IFERROR(VLOOKUP($B175,Mes!$C$7:$AV$60,MATCH(MI$1,Mes!$C$3:$AV$3,0),FALSE),""))*1000)+((IFERROR(VLOOKUP($B175,Mes!$C$69:$AV$78,MATCH(MI$1,Mes!$C$3:$AV$3,0),FALSE),""))*1000)</f>
        <v>#VALUE!</v>
      </c>
      <c r="MJ176" s="30" t="e">
        <f>((IFERROR(VLOOKUP($B175,Mes!$C$7:$AV$60,MATCH(MJ$1,Mes!$C$3:$AV$3,0),FALSE),""))*1000)+((IFERROR(VLOOKUP($B175,Mes!$C$69:$AV$78,MATCH(MJ$1,Mes!$C$3:$AV$3,0),FALSE),""))*1000)</f>
        <v>#VALUE!</v>
      </c>
      <c r="MK176" s="30" t="e">
        <f>((IFERROR(VLOOKUP($B175,Mes!$C$7:$AV$60,MATCH(MK$1,Mes!$C$3:$AV$3,0),FALSE),""))*1000)+((IFERROR(VLOOKUP($B175,Mes!$C$69:$AV$78,MATCH(MK$1,Mes!$C$3:$AV$3,0),FALSE),""))*1000)</f>
        <v>#VALUE!</v>
      </c>
      <c r="ML176" s="30" t="e">
        <f>((IFERROR(VLOOKUP($B175,Mes!$C$7:$AV$60,MATCH(ML$1,Mes!$C$3:$AV$3,0),FALSE),""))*1000)+((IFERROR(VLOOKUP($B175,Mes!$C$69:$AV$78,MATCH(ML$1,Mes!$C$3:$AV$3,0),FALSE),""))*1000)</f>
        <v>#VALUE!</v>
      </c>
      <c r="MM176" s="30" t="e">
        <f>((IFERROR(VLOOKUP($B175,Mes!$C$7:$AV$60,MATCH(MM$1,Mes!$C$3:$AV$3,0),FALSE),""))*1000)+((IFERROR(VLOOKUP($B175,Mes!$C$69:$AV$78,MATCH(MM$1,Mes!$C$3:$AV$3,0),FALSE),""))*1000)</f>
        <v>#VALUE!</v>
      </c>
      <c r="MN176" s="30" t="e">
        <f>((IFERROR(VLOOKUP($B175,Mes!$C$7:$AV$60,MATCH(MN$1,Mes!$C$3:$AV$3,0),FALSE),""))*1000)+((IFERROR(VLOOKUP($B175,Mes!$C$69:$AV$78,MATCH(MN$1,Mes!$C$3:$AV$3,0),FALSE),""))*1000)</f>
        <v>#VALUE!</v>
      </c>
      <c r="MO176" s="30" t="e">
        <f>((IFERROR(VLOOKUP($B175,Mes!$C$7:$AV$60,MATCH(MO$1,Mes!$C$3:$AV$3,0),FALSE),""))*1000)+((IFERROR(VLOOKUP($B175,Mes!$C$69:$AV$78,MATCH(MO$1,Mes!$C$3:$AV$3,0),FALSE),""))*1000)</f>
        <v>#VALUE!</v>
      </c>
      <c r="MP176" s="30" t="e">
        <f>((IFERROR(VLOOKUP($B175,Mes!$C$7:$AV$60,MATCH(MP$1,Mes!$C$3:$AV$3,0),FALSE),""))*1000)+((IFERROR(VLOOKUP($B175,Mes!$C$69:$AV$78,MATCH(MP$1,Mes!$C$3:$AV$3,0),FALSE),""))*1000)</f>
        <v>#VALUE!</v>
      </c>
      <c r="MQ176" s="30" t="e">
        <f>((IFERROR(VLOOKUP($B175,Mes!$C$7:$AV$60,MATCH(MQ$1,Mes!$C$3:$AV$3,0),FALSE),""))*1000)+((IFERROR(VLOOKUP($B175,Mes!$C$69:$AV$78,MATCH(MQ$1,Mes!$C$3:$AV$3,0),FALSE),""))*1000)</f>
        <v>#VALUE!</v>
      </c>
      <c r="MR176" s="30" t="e">
        <f>((IFERROR(VLOOKUP($B175,Mes!$C$7:$AV$60,MATCH(MR$1,Mes!$C$3:$AV$3,0),FALSE),""))*1000)+((IFERROR(VLOOKUP($B175,Mes!$C$69:$AV$78,MATCH(MR$1,Mes!$C$3:$AV$3,0),FALSE),""))*1000)</f>
        <v>#VALUE!</v>
      </c>
      <c r="MS176" s="30" t="e">
        <f>((IFERROR(VLOOKUP($B175,Mes!$C$7:$AV$60,MATCH(MS$1,Mes!$C$3:$AV$3,0),FALSE),""))*1000)+((IFERROR(VLOOKUP($B175,Mes!$C$69:$AV$78,MATCH(MS$1,Mes!$C$3:$AV$3,0),FALSE),""))*1000)</f>
        <v>#VALUE!</v>
      </c>
      <c r="MT176" s="30" t="e">
        <f>((IFERROR(VLOOKUP($B175,Mes!$C$7:$AV$60,MATCH(MT$1,Mes!$C$3:$AV$3,0),FALSE),""))*1000)+((IFERROR(VLOOKUP($B175,Mes!$C$69:$AV$78,MATCH(MT$1,Mes!$C$3:$AV$3,0),FALSE),""))*1000)</f>
        <v>#VALUE!</v>
      </c>
      <c r="MU176" s="30" t="e">
        <f>((IFERROR(VLOOKUP($B175,Mes!$C$7:$AV$60,MATCH(MU$1,Mes!$C$3:$AV$3,0),FALSE),""))*1000)+((IFERROR(VLOOKUP($B175,Mes!$C$69:$AV$78,MATCH(MU$1,Mes!$C$3:$AV$3,0),FALSE),""))*1000)</f>
        <v>#VALUE!</v>
      </c>
      <c r="MV176" s="30" t="e">
        <f>((IFERROR(VLOOKUP($B175,Mes!$C$7:$AV$60,MATCH(MV$1,Mes!$C$3:$AV$3,0),FALSE),""))*1000)+((IFERROR(VLOOKUP($B175,Mes!$C$69:$AV$78,MATCH(MV$1,Mes!$C$3:$AV$3,0),FALSE),""))*1000)</f>
        <v>#VALUE!</v>
      </c>
      <c r="MW176" s="30" t="e">
        <f>((IFERROR(VLOOKUP($B175,Mes!$C$7:$AV$60,MATCH(MW$1,Mes!$C$3:$AV$3,0),FALSE),""))*1000)+((IFERROR(VLOOKUP($B175,Mes!$C$69:$AV$78,MATCH(MW$1,Mes!$C$3:$AV$3,0),FALSE),""))*1000)</f>
        <v>#VALUE!</v>
      </c>
      <c r="MX176" s="30" t="e">
        <f>((IFERROR(VLOOKUP($B175,Mes!$C$7:$AV$60,MATCH(MX$1,Mes!$C$3:$AV$3,0),FALSE),""))*1000)+((IFERROR(VLOOKUP($B175,Mes!$C$69:$AV$78,MATCH(MX$1,Mes!$C$3:$AV$3,0),FALSE),""))*1000)</f>
        <v>#VALUE!</v>
      </c>
      <c r="MY176" s="30" t="e">
        <f>((IFERROR(VLOOKUP($B175,Mes!$C$7:$AV$60,MATCH(MY$1,Mes!$C$3:$AV$3,0),FALSE),""))*1000)+((IFERROR(VLOOKUP($B175,Mes!$C$69:$AV$78,MATCH(MY$1,Mes!$C$3:$AV$3,0),FALSE),""))*1000)</f>
        <v>#VALUE!</v>
      </c>
      <c r="MZ176" s="30" t="e">
        <f>((IFERROR(VLOOKUP($B175,Mes!$C$7:$AV$60,MATCH(MZ$1,Mes!$C$3:$AV$3,0),FALSE),""))*1000)+((IFERROR(VLOOKUP($B175,Mes!$C$69:$AV$78,MATCH(MZ$1,Mes!$C$3:$AV$3,0),FALSE),""))*1000)</f>
        <v>#VALUE!</v>
      </c>
      <c r="NA176" s="30" t="e">
        <f>((IFERROR(VLOOKUP($B175,Mes!$C$7:$AV$60,MATCH(NA$1,Mes!$C$3:$AV$3,0),FALSE),""))*1000)+((IFERROR(VLOOKUP($B175,Mes!$C$69:$AV$78,MATCH(NA$1,Mes!$C$3:$AV$3,0),FALSE),""))*1000)</f>
        <v>#VALUE!</v>
      </c>
      <c r="NB176" s="30" t="e">
        <f>((IFERROR(VLOOKUP($B175,Mes!$C$7:$AV$60,MATCH(NB$1,Mes!$C$3:$AV$3,0),FALSE),""))*1000)+((IFERROR(VLOOKUP($B175,Mes!$C$69:$AV$78,MATCH(NB$1,Mes!$C$3:$AV$3,0),FALSE),""))*1000)</f>
        <v>#VALUE!</v>
      </c>
      <c r="NC176" s="30" t="e">
        <f>((IFERROR(VLOOKUP($B175,Mes!$C$7:$AV$60,MATCH(NC$1,Mes!$C$3:$AV$3,0),FALSE),""))*1000)+((IFERROR(VLOOKUP($B175,Mes!$C$69:$AV$78,MATCH(NC$1,Mes!$C$3:$AV$3,0),FALSE),""))*1000)</f>
        <v>#VALUE!</v>
      </c>
      <c r="ND176" s="30" t="e">
        <f>((IFERROR(VLOOKUP($B175,Mes!$C$7:$AV$60,MATCH(ND$1,Mes!$C$3:$AV$3,0),FALSE),""))*1000)+((IFERROR(VLOOKUP($B175,Mes!$C$69:$AV$78,MATCH(ND$1,Mes!$C$3:$AV$3,0),FALSE),""))*1000)</f>
        <v>#VALUE!</v>
      </c>
      <c r="NE176" s="30" t="e">
        <f>((IFERROR(VLOOKUP($B175,Mes!$C$7:$AV$60,MATCH(NE$1,Mes!$C$3:$AV$3,0),FALSE),""))*1000)+((IFERROR(VLOOKUP($B175,Mes!$C$69:$AV$78,MATCH(NE$1,Mes!$C$3:$AV$3,0),FALSE),""))*1000)</f>
        <v>#VALUE!</v>
      </c>
      <c r="NF176" s="30" t="e">
        <f>((IFERROR(VLOOKUP($B175,Mes!$C$7:$AV$60,MATCH(NF$1,Mes!$C$3:$AV$3,0),FALSE),""))*1000)+((IFERROR(VLOOKUP($B175,Mes!$C$69:$AV$78,MATCH(NF$1,Mes!$C$3:$AV$3,0),FALSE),""))*1000)</f>
        <v>#VALUE!</v>
      </c>
      <c r="NG176" s="30" t="e">
        <f>((IFERROR(VLOOKUP($B175,Mes!$C$7:$AV$60,MATCH(NG$1,Mes!$C$3:$AV$3,0),FALSE),""))*1000)+((IFERROR(VLOOKUP($B175,Mes!$C$69:$AV$78,MATCH(NG$1,Mes!$C$3:$AV$3,0),FALSE),""))*1000)</f>
        <v>#VALUE!</v>
      </c>
      <c r="NH176" s="30" t="e">
        <f>((IFERROR(VLOOKUP($B175,Mes!$C$7:$AV$60,MATCH(NH$1,Mes!$C$3:$AV$3,0),FALSE),""))*1000)+((IFERROR(VLOOKUP($B175,Mes!$C$69:$AV$78,MATCH(NH$1,Mes!$C$3:$AV$3,0),FALSE),""))*1000)</f>
        <v>#VALUE!</v>
      </c>
      <c r="NI176" s="30" t="e">
        <f>((IFERROR(VLOOKUP($B175,Mes!$C$7:$AV$60,MATCH(NI$1,Mes!$C$3:$AV$3,0),FALSE),""))*1000)+((IFERROR(VLOOKUP($B175,Mes!$C$69:$AV$78,MATCH(NI$1,Mes!$C$3:$AV$3,0),FALSE),""))*1000)</f>
        <v>#VALUE!</v>
      </c>
    </row>
    <row r="177" spans="1:374" s="40" customFormat="1" ht="14.4" outlineLevel="1" x14ac:dyDescent="0.25">
      <c r="A177" s="16"/>
      <c r="B177" s="14"/>
      <c r="C177" s="14"/>
      <c r="D177" s="14"/>
      <c r="E177" s="27" t="s">
        <v>219</v>
      </c>
      <c r="F177" s="25"/>
      <c r="G177" s="83">
        <v>2.0259999999999998</v>
      </c>
      <c r="H177" s="68"/>
      <c r="I177" s="68"/>
      <c r="J177" s="68">
        <v>4756.6859999999997</v>
      </c>
      <c r="K177" s="68">
        <v>4753.4849999999997</v>
      </c>
      <c r="L177" s="68">
        <v>4753.4849999999997</v>
      </c>
      <c r="M177" s="68">
        <v>4806.835</v>
      </c>
      <c r="N177" s="68">
        <v>3974.5750000000003</v>
      </c>
      <c r="O177" s="68"/>
      <c r="P177" s="68"/>
      <c r="Q177" s="68">
        <v>2775.2670000000003</v>
      </c>
      <c r="R177" s="68">
        <v>3735.5670000000005</v>
      </c>
      <c r="S177" s="68">
        <v>5869.567</v>
      </c>
      <c r="T177" s="68">
        <v>3948.9670000000001</v>
      </c>
      <c r="U177" s="68">
        <v>3948.9670000000006</v>
      </c>
      <c r="V177" s="68"/>
      <c r="W177" s="68"/>
      <c r="X177" s="68">
        <v>4002.317</v>
      </c>
      <c r="Y177" s="68">
        <v>3980.9769999999999</v>
      </c>
      <c r="Z177" s="68">
        <v>4567.8270000000002</v>
      </c>
      <c r="AA177" s="68">
        <v>6620.7349999999997</v>
      </c>
      <c r="AB177" s="68">
        <v>6727.4350000000004</v>
      </c>
      <c r="AC177" s="68"/>
      <c r="AD177" s="68"/>
      <c r="AE177" s="68">
        <v>6733.8370000000004</v>
      </c>
      <c r="AF177" s="68">
        <v>6733.8370000000004</v>
      </c>
      <c r="AG177" s="68">
        <v>6733.8369999999995</v>
      </c>
      <c r="AH177" s="68">
        <v>6733.8369999999995</v>
      </c>
      <c r="AI177" s="68"/>
      <c r="AJ177" s="68"/>
      <c r="AK177" s="68"/>
      <c r="AL177" s="68">
        <v>5713.7849999999999</v>
      </c>
      <c r="AM177" s="68">
        <v>5713.7849999999999</v>
      </c>
      <c r="AN177" s="68">
        <v>5710.5839999999998</v>
      </c>
      <c r="AO177" s="68">
        <v>5710.5839999999998</v>
      </c>
      <c r="AP177" s="68">
        <v>4293.6080000000002</v>
      </c>
      <c r="AQ177" s="68"/>
      <c r="AR177" s="68"/>
      <c r="AS177" s="68"/>
      <c r="AT177" s="68">
        <v>4291.4740000000002</v>
      </c>
      <c r="AU177" s="68">
        <v>4290.4070000000002</v>
      </c>
      <c r="AV177" s="68">
        <v>4290.4070000000002</v>
      </c>
      <c r="AW177" s="68">
        <v>5784.2070000000003</v>
      </c>
      <c r="AX177" s="68"/>
      <c r="AY177" s="68"/>
      <c r="AZ177" s="68">
        <v>4512.3429999999998</v>
      </c>
      <c r="BA177" s="68">
        <v>4512.3429999999998</v>
      </c>
      <c r="BB177" s="68">
        <v>4512.3429999999998</v>
      </c>
      <c r="BC177" s="68">
        <v>4512.3430000000008</v>
      </c>
      <c r="BD177" s="68">
        <v>4512.3430000000008</v>
      </c>
      <c r="BE177" s="68"/>
      <c r="BF177" s="68"/>
      <c r="BG177" s="68">
        <v>5779.9390000000003</v>
      </c>
      <c r="BH177" s="68">
        <v>5351.0050000000001</v>
      </c>
      <c r="BI177" s="68">
        <v>5351.0050000000001</v>
      </c>
      <c r="BJ177" s="68">
        <v>5564.4050000000007</v>
      </c>
      <c r="BK177" s="68">
        <v>5513.1890000000003</v>
      </c>
      <c r="BL177" s="68"/>
      <c r="BM177" s="68"/>
      <c r="BN177" s="68">
        <v>4961.5499999999993</v>
      </c>
      <c r="BO177" s="68">
        <v>4961.5499999999993</v>
      </c>
      <c r="BP177" s="68">
        <v>4961.55</v>
      </c>
      <c r="BQ177" s="68">
        <v>4609.4400000000005</v>
      </c>
      <c r="BR177" s="68">
        <v>3585.1200000000003</v>
      </c>
      <c r="BS177" s="68">
        <v>3638.47</v>
      </c>
      <c r="BT177" s="68"/>
      <c r="BU177" s="68"/>
      <c r="BV177" s="68">
        <v>3574.45</v>
      </c>
      <c r="BW177" s="68">
        <v>3574.4500000000003</v>
      </c>
      <c r="BX177" s="68">
        <v>3574.4500000000003</v>
      </c>
      <c r="BY177" s="68">
        <v>1493.8000000000002</v>
      </c>
      <c r="BZ177" s="68">
        <v>1493.8000000000002</v>
      </c>
      <c r="CA177" s="68"/>
      <c r="CB177" s="68"/>
      <c r="CC177" s="68">
        <v>5452.3700000000008</v>
      </c>
      <c r="CD177" s="68">
        <v>5420.3600000000006</v>
      </c>
      <c r="CE177" s="68">
        <v>5420.3600000000006</v>
      </c>
      <c r="CF177" s="68">
        <v>5196.29</v>
      </c>
      <c r="CG177" s="68">
        <v>5196.29</v>
      </c>
      <c r="CH177" s="68"/>
      <c r="CI177" s="68"/>
      <c r="CJ177" s="68">
        <v>5132.2699999999995</v>
      </c>
      <c r="CK177" s="68">
        <v>5132.2699999999995</v>
      </c>
      <c r="CL177" s="68">
        <v>5132.2699999999995</v>
      </c>
      <c r="CM177" s="68">
        <v>7906.4699999999993</v>
      </c>
      <c r="CN177" s="68"/>
      <c r="CO177" s="68"/>
      <c r="CP177" s="68"/>
      <c r="CQ177" s="68"/>
      <c r="CR177" s="68"/>
      <c r="CS177" s="68"/>
      <c r="CT177" s="68">
        <v>5132.2699999999995</v>
      </c>
      <c r="CU177" s="68"/>
      <c r="CV177" s="68"/>
      <c r="CW177" s="68"/>
      <c r="CX177" s="68"/>
      <c r="CY177" s="68"/>
      <c r="CZ177" s="68"/>
      <c r="DA177" s="68"/>
      <c r="DB177" s="68"/>
      <c r="DC177" s="68"/>
      <c r="DD177" s="68"/>
      <c r="DE177" s="68"/>
      <c r="DF177" s="68"/>
      <c r="DG177" s="68"/>
      <c r="DH177" s="68"/>
      <c r="DI177" s="68"/>
      <c r="DJ177" s="68"/>
      <c r="DK177" s="68"/>
      <c r="DL177" s="68"/>
      <c r="DM177" s="68"/>
      <c r="DN177" s="68"/>
      <c r="DO177" s="68"/>
      <c r="DP177" s="68"/>
      <c r="DQ177" s="68"/>
      <c r="DR177" s="68"/>
      <c r="DS177" s="68"/>
      <c r="DT177" s="68"/>
      <c r="DU177" s="68"/>
      <c r="DV177" s="68"/>
      <c r="DW177" s="68"/>
      <c r="DX177" s="68"/>
      <c r="DY177" s="68"/>
      <c r="DZ177" s="68"/>
      <c r="EA177" s="68"/>
      <c r="EB177" s="68"/>
      <c r="EC177" s="68"/>
      <c r="ED177" s="68"/>
      <c r="EE177" s="68"/>
      <c r="EF177" s="68"/>
      <c r="EG177" s="68"/>
      <c r="EH177" s="68"/>
      <c r="EI177" s="68"/>
      <c r="EJ177" s="68"/>
      <c r="EK177" s="68"/>
      <c r="EL177" s="68"/>
      <c r="EM177" s="68"/>
      <c r="EN177" s="68"/>
      <c r="EO177" s="68"/>
      <c r="EP177" s="68"/>
      <c r="EQ177" s="68"/>
      <c r="ER177" s="68"/>
      <c r="ES177" s="68"/>
      <c r="ET177" s="68"/>
      <c r="EU177" s="68"/>
      <c r="EV177" s="68"/>
      <c r="EW177" s="68"/>
      <c r="EX177" s="68"/>
      <c r="EY177" s="68"/>
      <c r="EZ177" s="68"/>
      <c r="FA177" s="68"/>
      <c r="FB177" s="68"/>
      <c r="FC177" s="68"/>
      <c r="FD177" s="68"/>
      <c r="FE177" s="68"/>
      <c r="FF177" s="68">
        <v>0</v>
      </c>
      <c r="FG177" s="68">
        <v>0</v>
      </c>
      <c r="FH177" s="68">
        <v>0</v>
      </c>
      <c r="FI177" s="68">
        <v>0</v>
      </c>
      <c r="FJ177" s="68"/>
      <c r="FK177" s="68"/>
      <c r="FL177" s="68">
        <v>0</v>
      </c>
      <c r="FM177" s="68"/>
      <c r="FN177" s="68"/>
      <c r="FO177" s="68">
        <v>0</v>
      </c>
      <c r="FP177" s="68"/>
      <c r="FQ177" s="68">
        <v>0</v>
      </c>
      <c r="FR177" s="68"/>
      <c r="FS177" s="68"/>
      <c r="FT177" s="68"/>
      <c r="FU177" s="68"/>
      <c r="FV177" s="68"/>
      <c r="FW177" s="68"/>
      <c r="FX177" s="68"/>
      <c r="FY177" s="68"/>
      <c r="FZ177" s="68"/>
      <c r="GA177" s="68"/>
      <c r="GB177" s="68"/>
      <c r="GC177" s="68"/>
      <c r="GD177" s="68"/>
      <c r="GE177" s="68"/>
      <c r="GF177" s="68"/>
      <c r="GG177" s="68"/>
      <c r="GH177" s="68"/>
      <c r="GI177" s="68"/>
      <c r="GJ177" s="68"/>
      <c r="GK177" s="68"/>
      <c r="GL177" s="68"/>
      <c r="GM177" s="68"/>
      <c r="GN177" s="68"/>
      <c r="GO177" s="68"/>
      <c r="GP177" s="68"/>
      <c r="GQ177" s="68"/>
      <c r="GR177" s="68"/>
      <c r="GS177" s="68"/>
      <c r="GT177" s="68"/>
      <c r="GU177" s="68"/>
      <c r="GV177" s="68"/>
      <c r="GW177" s="68"/>
      <c r="GX177" s="68"/>
      <c r="GY177" s="68"/>
      <c r="GZ177" s="68"/>
      <c r="HA177" s="68"/>
      <c r="HB177" s="68"/>
      <c r="HC177" s="68"/>
      <c r="HD177" s="68"/>
      <c r="HE177" s="68"/>
      <c r="HF177" s="68"/>
      <c r="HG177" s="68"/>
      <c r="HH177" s="68"/>
      <c r="HI177" s="68"/>
      <c r="HJ177" s="68"/>
      <c r="HK177" s="68"/>
      <c r="HL177" s="68"/>
      <c r="HM177" s="68"/>
      <c r="HN177" s="68"/>
      <c r="HO177" s="68"/>
      <c r="HP177" s="68"/>
      <c r="HQ177" s="68"/>
      <c r="HR177" s="68"/>
      <c r="HS177" s="68"/>
      <c r="HT177" s="68"/>
      <c r="HU177" s="68"/>
      <c r="HV177" s="68"/>
      <c r="HW177" s="68"/>
      <c r="HX177" s="68"/>
      <c r="HY177" s="68"/>
      <c r="HZ177" s="68"/>
      <c r="IA177" s="68"/>
      <c r="IB177" s="68"/>
      <c r="IC177" s="68"/>
      <c r="ID177" s="68"/>
      <c r="IE177" s="68"/>
      <c r="IF177" s="68"/>
      <c r="IG177" s="68"/>
      <c r="IH177" s="68"/>
      <c r="II177" s="68"/>
      <c r="IJ177" s="68"/>
      <c r="IK177" s="68"/>
      <c r="IL177" s="68"/>
      <c r="IM177" s="68"/>
      <c r="IN177" s="68"/>
      <c r="IO177" s="68"/>
      <c r="IP177" s="68"/>
      <c r="IQ177" s="68"/>
      <c r="IR177" s="68"/>
      <c r="IS177" s="68"/>
      <c r="IT177" s="68"/>
      <c r="IU177" s="68"/>
      <c r="IV177" s="68"/>
      <c r="IW177" s="68"/>
      <c r="IX177" s="68"/>
      <c r="IY177" s="68"/>
      <c r="IZ177" s="68"/>
      <c r="JA177" s="68"/>
      <c r="JB177" s="68"/>
      <c r="JC177" s="68"/>
      <c r="JD177" s="68"/>
      <c r="JE177" s="68"/>
      <c r="JF177" s="68"/>
      <c r="JG177" s="68"/>
      <c r="JH177" s="68"/>
      <c r="JI177" s="68"/>
      <c r="JJ177" s="68"/>
      <c r="JK177" s="68"/>
      <c r="JL177" s="68"/>
      <c r="JM177" s="68"/>
      <c r="JN177" s="68"/>
      <c r="JO177" s="68"/>
      <c r="JP177" s="68"/>
      <c r="JQ177" s="68"/>
      <c r="JR177" s="68"/>
      <c r="JS177" s="68"/>
      <c r="JT177" s="68"/>
      <c r="JU177" s="68"/>
      <c r="JV177" s="68"/>
      <c r="JW177" s="68"/>
      <c r="JX177" s="68"/>
      <c r="JY177" s="68"/>
      <c r="JZ177" s="68"/>
      <c r="KA177" s="68"/>
      <c r="KB177" s="68"/>
      <c r="KC177" s="68"/>
      <c r="KD177" s="68"/>
      <c r="KE177" s="68"/>
      <c r="KF177" s="68"/>
      <c r="KG177" s="68"/>
      <c r="KH177" s="68"/>
      <c r="KI177" s="68"/>
      <c r="KJ177" s="68"/>
      <c r="KK177" s="68"/>
      <c r="KL177" s="68"/>
      <c r="KM177" s="68"/>
      <c r="KN177" s="68"/>
      <c r="KO177" s="68"/>
      <c r="KP177" s="68"/>
      <c r="KQ177" s="68"/>
      <c r="KR177" s="68"/>
      <c r="KS177" s="68"/>
      <c r="KT177" s="68"/>
      <c r="KU177" s="68"/>
      <c r="KV177" s="68"/>
      <c r="KW177" s="68"/>
      <c r="KX177" s="68"/>
      <c r="KY177" s="68"/>
      <c r="KZ177" s="68"/>
      <c r="LA177" s="68"/>
      <c r="LB177" s="68"/>
      <c r="LC177" s="68"/>
      <c r="LD177" s="68"/>
      <c r="LE177" s="68"/>
      <c r="LF177" s="68"/>
      <c r="LG177" s="68"/>
      <c r="LH177" s="68"/>
      <c r="LI177" s="68"/>
      <c r="LJ177" s="68"/>
      <c r="LK177" s="68"/>
      <c r="LL177" s="68"/>
      <c r="LM177" s="68"/>
      <c r="LN177" s="68"/>
      <c r="LO177" s="68"/>
      <c r="LP177" s="68"/>
      <c r="LQ177" s="68"/>
      <c r="LR177" s="68"/>
      <c r="LS177" s="68"/>
      <c r="LT177" s="68"/>
      <c r="LU177" s="68"/>
      <c r="LV177" s="68"/>
      <c r="LW177" s="68"/>
      <c r="LX177" s="68"/>
      <c r="LY177" s="68"/>
      <c r="LZ177" s="68"/>
      <c r="MA177" s="68"/>
      <c r="MB177" s="68"/>
      <c r="MC177" s="68"/>
      <c r="MD177" s="68"/>
      <c r="ME177" s="68"/>
      <c r="MF177" s="68"/>
      <c r="MG177" s="68"/>
      <c r="MH177" s="68"/>
      <c r="MI177" s="68"/>
      <c r="MJ177" s="68"/>
      <c r="MK177" s="68"/>
      <c r="ML177" s="68"/>
      <c r="MM177" s="68"/>
      <c r="MN177" s="68"/>
      <c r="MO177" s="68"/>
      <c r="MP177" s="68"/>
      <c r="MQ177" s="68"/>
      <c r="MR177" s="68"/>
      <c r="MS177" s="68"/>
      <c r="MT177" s="68"/>
      <c r="MU177" s="68"/>
      <c r="MV177" s="68"/>
      <c r="MW177" s="68"/>
      <c r="MX177" s="68"/>
      <c r="MY177" s="68"/>
      <c r="MZ177" s="68"/>
      <c r="NA177" s="68"/>
      <c r="NB177" s="68"/>
      <c r="NC177" s="68"/>
      <c r="ND177" s="68"/>
      <c r="NE177" s="68"/>
      <c r="NF177" s="68"/>
      <c r="NG177" s="68"/>
      <c r="NH177" s="68"/>
      <c r="NI177" s="68"/>
    </row>
    <row r="178" spans="1:374" s="40" customFormat="1" ht="14.4" outlineLevel="1" x14ac:dyDescent="0.25">
      <c r="A178" s="16"/>
      <c r="B178" s="14"/>
      <c r="C178" s="14"/>
      <c r="D178" s="14"/>
      <c r="E178" s="27" t="s">
        <v>220</v>
      </c>
      <c r="F178" s="25"/>
      <c r="G178" s="83">
        <v>2.0259999999999998</v>
      </c>
      <c r="H178" s="68"/>
      <c r="I178" s="68"/>
      <c r="J178" s="68">
        <v>4670.259</v>
      </c>
      <c r="K178" s="68">
        <v>4667.058</v>
      </c>
      <c r="L178" s="68">
        <v>4235.99</v>
      </c>
      <c r="M178" s="68">
        <v>4371.4990000000007</v>
      </c>
      <c r="N178" s="68">
        <v>2653.6290000000004</v>
      </c>
      <c r="O178" s="68"/>
      <c r="P178" s="68"/>
      <c r="Q178" s="68">
        <v>2721.9170000000004</v>
      </c>
      <c r="R178" s="68">
        <v>3735.5670000000005</v>
      </c>
      <c r="S178" s="68">
        <v>5869.567</v>
      </c>
      <c r="T178" s="68">
        <v>3948.9670000000001</v>
      </c>
      <c r="U178" s="68">
        <v>3948.9670000000006</v>
      </c>
      <c r="V178" s="68"/>
      <c r="W178" s="68"/>
      <c r="X178" s="68">
        <v>4002.317</v>
      </c>
      <c r="Y178" s="68">
        <v>3980.9769999999999</v>
      </c>
      <c r="Z178" s="68">
        <v>4567.8270000000002</v>
      </c>
      <c r="AA178" s="68">
        <v>6620.7349999999997</v>
      </c>
      <c r="AB178" s="68">
        <v>6727.4350000000004</v>
      </c>
      <c r="AC178" s="68"/>
      <c r="AD178" s="68"/>
      <c r="AE178" s="68">
        <v>5666.8370000000004</v>
      </c>
      <c r="AF178" s="68">
        <v>5666.8370000000004</v>
      </c>
      <c r="AG178" s="68">
        <v>6403.0669999999991</v>
      </c>
      <c r="AH178" s="68">
        <v>5666.8369999999995</v>
      </c>
      <c r="AI178" s="68"/>
      <c r="AJ178" s="68"/>
      <c r="AK178" s="68"/>
      <c r="AL178" s="68">
        <v>5677.5069999999996</v>
      </c>
      <c r="AM178" s="68">
        <v>4525.1469999999999</v>
      </c>
      <c r="AN178" s="68">
        <v>4521.9459999999999</v>
      </c>
      <c r="AO178" s="68">
        <v>4521.9459999999999</v>
      </c>
      <c r="AP178" s="68">
        <v>3337.576</v>
      </c>
      <c r="AQ178" s="68"/>
      <c r="AR178" s="68"/>
      <c r="AS178" s="68"/>
      <c r="AT178" s="68">
        <v>4291.4740000000002</v>
      </c>
      <c r="AU178" s="68">
        <v>3756.9070000000002</v>
      </c>
      <c r="AV178" s="68">
        <v>3756.9070000000002</v>
      </c>
      <c r="AW178" s="68">
        <v>4802.567</v>
      </c>
      <c r="AX178" s="68"/>
      <c r="AY178" s="68"/>
      <c r="AZ178" s="68">
        <v>3379.1889999999999</v>
      </c>
      <c r="BA178" s="68">
        <v>3379.1889999999999</v>
      </c>
      <c r="BB178" s="68">
        <v>4512.3429999999998</v>
      </c>
      <c r="BC178" s="68">
        <v>4499.5390000000007</v>
      </c>
      <c r="BD178" s="68">
        <v>4499.5390000000007</v>
      </c>
      <c r="BE178" s="68"/>
      <c r="BF178" s="68"/>
      <c r="BG178" s="68">
        <v>4113.2849999999999</v>
      </c>
      <c r="BH178" s="68">
        <v>4166.6350000000002</v>
      </c>
      <c r="BI178" s="68">
        <v>4166.6350000000002</v>
      </c>
      <c r="BJ178" s="68">
        <v>4380.0349999999999</v>
      </c>
      <c r="BK178" s="68">
        <v>4380.0349999999999</v>
      </c>
      <c r="BL178" s="68"/>
      <c r="BM178" s="68"/>
      <c r="BN178" s="68">
        <v>4515.543999999999</v>
      </c>
      <c r="BO178" s="68">
        <v>4515.543999999999</v>
      </c>
      <c r="BP178" s="68">
        <v>4292.5410000000002</v>
      </c>
      <c r="BQ178" s="68">
        <v>4292.5410000000002</v>
      </c>
      <c r="BR178" s="68">
        <v>3428.2710000000002</v>
      </c>
      <c r="BS178" s="68">
        <v>2763.5299999999997</v>
      </c>
      <c r="BT178" s="68"/>
      <c r="BU178" s="68"/>
      <c r="BV178" s="68">
        <v>2699.5099999999998</v>
      </c>
      <c r="BW178" s="68">
        <v>2699.51</v>
      </c>
      <c r="BX178" s="68">
        <v>2699.51</v>
      </c>
      <c r="BY178" s="68">
        <v>1472.4600000000003</v>
      </c>
      <c r="BZ178" s="68">
        <v>1472.4600000000003</v>
      </c>
      <c r="CA178" s="68"/>
      <c r="CB178" s="68"/>
      <c r="CC178" s="68">
        <v>5431.0300000000007</v>
      </c>
      <c r="CD178" s="68">
        <v>5367.01</v>
      </c>
      <c r="CE178" s="68">
        <v>3766.5100000000007</v>
      </c>
      <c r="CF178" s="68">
        <v>5132.2699999999995</v>
      </c>
      <c r="CG178" s="68">
        <v>4865.5199999999995</v>
      </c>
      <c r="CH178" s="68"/>
      <c r="CI178" s="68"/>
      <c r="CJ178" s="68">
        <v>5078.9199999999992</v>
      </c>
      <c r="CK178" s="68">
        <v>5078.9199999999992</v>
      </c>
      <c r="CL178" s="68">
        <v>5078.9199999999992</v>
      </c>
      <c r="CM178" s="68">
        <v>7853.119999999999</v>
      </c>
      <c r="CN178" s="68"/>
      <c r="CO178" s="68"/>
      <c r="CP178" s="68"/>
      <c r="CQ178" s="68"/>
      <c r="CR178" s="68"/>
      <c r="CS178" s="68"/>
      <c r="CT178" s="68">
        <v>5078.9199999999992</v>
      </c>
      <c r="CU178" s="68"/>
      <c r="CV178" s="68"/>
      <c r="CW178" s="68"/>
      <c r="CX178" s="68"/>
      <c r="CY178" s="68"/>
      <c r="CZ178" s="68"/>
      <c r="DA178" s="68"/>
      <c r="DB178" s="68"/>
      <c r="DC178" s="68"/>
      <c r="DD178" s="68"/>
      <c r="DE178" s="68"/>
      <c r="DF178" s="68"/>
      <c r="DG178" s="68"/>
      <c r="DH178" s="68"/>
      <c r="DI178" s="68"/>
      <c r="DJ178" s="68"/>
      <c r="DK178" s="68"/>
      <c r="DL178" s="68"/>
      <c r="DM178" s="68"/>
      <c r="DN178" s="68"/>
      <c r="DO178" s="68"/>
      <c r="DP178" s="68"/>
      <c r="DQ178" s="68"/>
      <c r="DR178" s="68"/>
      <c r="DS178" s="68"/>
      <c r="DT178" s="68"/>
      <c r="DU178" s="68"/>
      <c r="DV178" s="68"/>
      <c r="DW178" s="68"/>
      <c r="DX178" s="68"/>
      <c r="DY178" s="68"/>
      <c r="DZ178" s="68"/>
      <c r="EA178" s="68"/>
      <c r="EB178" s="68"/>
      <c r="EC178" s="68"/>
      <c r="ED178" s="68"/>
      <c r="EE178" s="68"/>
      <c r="EF178" s="68"/>
      <c r="EG178" s="68"/>
      <c r="EH178" s="68"/>
      <c r="EI178" s="68"/>
      <c r="EJ178" s="68"/>
      <c r="EK178" s="68"/>
      <c r="EL178" s="68"/>
      <c r="EM178" s="68"/>
      <c r="EN178" s="68"/>
      <c r="EO178" s="68"/>
      <c r="EP178" s="68"/>
      <c r="EQ178" s="68"/>
      <c r="ER178" s="68"/>
      <c r="ES178" s="68"/>
      <c r="ET178" s="68"/>
      <c r="EU178" s="68"/>
      <c r="EV178" s="68"/>
      <c r="EW178" s="68"/>
      <c r="EX178" s="68"/>
      <c r="EY178" s="68"/>
      <c r="EZ178" s="68"/>
      <c r="FA178" s="68"/>
      <c r="FB178" s="68"/>
      <c r="FC178" s="68"/>
      <c r="FD178" s="68"/>
      <c r="FE178" s="68"/>
      <c r="FF178" s="68">
        <v>0</v>
      </c>
      <c r="FG178" s="68">
        <v>0</v>
      </c>
      <c r="FH178" s="68">
        <v>0</v>
      </c>
      <c r="FI178" s="68">
        <v>0</v>
      </c>
      <c r="FJ178" s="68"/>
      <c r="FK178" s="68"/>
      <c r="FL178" s="68">
        <v>0</v>
      </c>
      <c r="FM178" s="68"/>
      <c r="FN178" s="68"/>
      <c r="FO178" s="68">
        <v>0</v>
      </c>
      <c r="FP178" s="68"/>
      <c r="FQ178" s="68">
        <v>0</v>
      </c>
      <c r="FR178" s="68"/>
      <c r="FS178" s="68"/>
      <c r="FT178" s="68"/>
      <c r="FU178" s="68"/>
      <c r="FV178" s="68"/>
      <c r="FW178" s="68"/>
      <c r="FX178" s="68"/>
      <c r="FY178" s="68"/>
      <c r="FZ178" s="68"/>
      <c r="GA178" s="68"/>
      <c r="GB178" s="68"/>
      <c r="GC178" s="68"/>
      <c r="GD178" s="68"/>
      <c r="GE178" s="68"/>
      <c r="GF178" s="68"/>
      <c r="GG178" s="68"/>
      <c r="GH178" s="68"/>
      <c r="GI178" s="68"/>
      <c r="GJ178" s="68"/>
      <c r="GK178" s="68"/>
      <c r="GL178" s="68"/>
      <c r="GM178" s="68"/>
      <c r="GN178" s="68"/>
      <c r="GO178" s="68"/>
      <c r="GP178" s="68"/>
      <c r="GQ178" s="68"/>
      <c r="GR178" s="68"/>
      <c r="GS178" s="68"/>
      <c r="GT178" s="68"/>
      <c r="GU178" s="68"/>
      <c r="GV178" s="68"/>
      <c r="GW178" s="68"/>
      <c r="GX178" s="68"/>
      <c r="GY178" s="68"/>
      <c r="GZ178" s="68"/>
      <c r="HA178" s="68"/>
      <c r="HB178" s="68"/>
      <c r="HC178" s="68"/>
      <c r="HD178" s="68"/>
      <c r="HE178" s="68"/>
      <c r="HF178" s="68"/>
      <c r="HG178" s="68"/>
      <c r="HH178" s="68"/>
      <c r="HI178" s="68"/>
      <c r="HJ178" s="68"/>
      <c r="HK178" s="68"/>
      <c r="HL178" s="68"/>
      <c r="HM178" s="68"/>
      <c r="HN178" s="68"/>
      <c r="HO178" s="68"/>
      <c r="HP178" s="68"/>
      <c r="HQ178" s="68"/>
      <c r="HR178" s="68"/>
      <c r="HS178" s="68"/>
      <c r="HT178" s="68"/>
      <c r="HU178" s="68"/>
      <c r="HV178" s="68"/>
      <c r="HW178" s="68"/>
      <c r="HX178" s="68"/>
      <c r="HY178" s="68"/>
      <c r="HZ178" s="68"/>
      <c r="IA178" s="68"/>
      <c r="IB178" s="68"/>
      <c r="IC178" s="68"/>
      <c r="ID178" s="68"/>
      <c r="IE178" s="68"/>
      <c r="IF178" s="68"/>
      <c r="IG178" s="68"/>
      <c r="IH178" s="68"/>
      <c r="II178" s="68"/>
      <c r="IJ178" s="68"/>
      <c r="IK178" s="68"/>
      <c r="IL178" s="68"/>
      <c r="IM178" s="68"/>
      <c r="IN178" s="68"/>
      <c r="IO178" s="68"/>
      <c r="IP178" s="68"/>
      <c r="IQ178" s="68"/>
      <c r="IR178" s="68"/>
      <c r="IS178" s="68"/>
      <c r="IT178" s="68"/>
      <c r="IU178" s="68"/>
      <c r="IV178" s="68"/>
      <c r="IW178" s="68"/>
      <c r="IX178" s="68"/>
      <c r="IY178" s="68"/>
      <c r="IZ178" s="68"/>
      <c r="JA178" s="68"/>
      <c r="JB178" s="68"/>
      <c r="JC178" s="68"/>
      <c r="JD178" s="68"/>
      <c r="JE178" s="68"/>
      <c r="JF178" s="68"/>
      <c r="JG178" s="68"/>
      <c r="JH178" s="68"/>
      <c r="JI178" s="68"/>
      <c r="JJ178" s="68"/>
      <c r="JK178" s="68"/>
      <c r="JL178" s="68"/>
      <c r="JM178" s="68"/>
      <c r="JN178" s="68"/>
      <c r="JO178" s="68"/>
      <c r="JP178" s="68"/>
      <c r="JQ178" s="68"/>
      <c r="JR178" s="68"/>
      <c r="JS178" s="68"/>
      <c r="JT178" s="68"/>
      <c r="JU178" s="68"/>
      <c r="JV178" s="68"/>
      <c r="JW178" s="68"/>
      <c r="JX178" s="68"/>
      <c r="JY178" s="68"/>
      <c r="JZ178" s="68"/>
      <c r="KA178" s="68"/>
      <c r="KB178" s="68"/>
      <c r="KC178" s="68"/>
      <c r="KD178" s="68"/>
      <c r="KE178" s="68"/>
      <c r="KF178" s="68"/>
      <c r="KG178" s="68"/>
      <c r="KH178" s="68"/>
      <c r="KI178" s="68"/>
      <c r="KJ178" s="68"/>
      <c r="KK178" s="68"/>
      <c r="KL178" s="68"/>
      <c r="KM178" s="68"/>
      <c r="KN178" s="68"/>
      <c r="KO178" s="68"/>
      <c r="KP178" s="68"/>
      <c r="KQ178" s="68"/>
      <c r="KR178" s="68"/>
      <c r="KS178" s="68"/>
      <c r="KT178" s="68"/>
      <c r="KU178" s="68"/>
      <c r="KV178" s="68"/>
      <c r="KW178" s="68"/>
      <c r="KX178" s="68"/>
      <c r="KY178" s="68"/>
      <c r="KZ178" s="68"/>
      <c r="LA178" s="68"/>
      <c r="LB178" s="68"/>
      <c r="LC178" s="68"/>
      <c r="LD178" s="68"/>
      <c r="LE178" s="68"/>
      <c r="LF178" s="68"/>
      <c r="LG178" s="68"/>
      <c r="LH178" s="68"/>
      <c r="LI178" s="68"/>
      <c r="LJ178" s="68"/>
      <c r="LK178" s="68"/>
      <c r="LL178" s="68"/>
      <c r="LM178" s="68"/>
      <c r="LN178" s="68"/>
      <c r="LO178" s="68"/>
      <c r="LP178" s="68"/>
      <c r="LQ178" s="68"/>
      <c r="LR178" s="68"/>
      <c r="LS178" s="68"/>
      <c r="LT178" s="68"/>
      <c r="LU178" s="68"/>
      <c r="LV178" s="68"/>
      <c r="LW178" s="68"/>
      <c r="LX178" s="68"/>
      <c r="LY178" s="68"/>
      <c r="LZ178" s="68"/>
      <c r="MA178" s="68"/>
      <c r="MB178" s="68"/>
      <c r="MC178" s="68"/>
      <c r="MD178" s="68"/>
      <c r="ME178" s="68"/>
      <c r="MF178" s="68"/>
      <c r="MG178" s="68"/>
      <c r="MH178" s="68"/>
      <c r="MI178" s="68"/>
      <c r="MJ178" s="68"/>
      <c r="MK178" s="68"/>
      <c r="ML178" s="68"/>
      <c r="MM178" s="68"/>
      <c r="MN178" s="68"/>
      <c r="MO178" s="68"/>
      <c r="MP178" s="68"/>
      <c r="MQ178" s="68"/>
      <c r="MR178" s="68"/>
      <c r="MS178" s="68"/>
      <c r="MT178" s="68"/>
      <c r="MU178" s="68"/>
      <c r="MV178" s="68"/>
      <c r="MW178" s="68"/>
      <c r="MX178" s="68"/>
      <c r="MY178" s="68"/>
      <c r="MZ178" s="68"/>
      <c r="NA178" s="68"/>
      <c r="NB178" s="68"/>
      <c r="NC178" s="68"/>
      <c r="ND178" s="68"/>
      <c r="NE178" s="68"/>
      <c r="NF178" s="68"/>
      <c r="NG178" s="68"/>
      <c r="NH178" s="68"/>
      <c r="NI178" s="68"/>
    </row>
    <row r="179" spans="1:374" s="34" customFormat="1" ht="15" outlineLevel="1" thickBot="1" x14ac:dyDescent="0.25">
      <c r="A179" s="16"/>
      <c r="B179" s="14"/>
      <c r="C179" s="14"/>
      <c r="D179" s="14"/>
      <c r="E179" s="57" t="s">
        <v>197</v>
      </c>
      <c r="F179" s="58"/>
      <c r="G179" s="83">
        <v>2.0259999999999998</v>
      </c>
      <c r="H179" s="68"/>
      <c r="I179" s="68"/>
      <c r="J179" s="68">
        <v>8.5359999999999996</v>
      </c>
      <c r="K179" s="68">
        <v>5.335</v>
      </c>
      <c r="L179" s="68">
        <v>5.335</v>
      </c>
      <c r="M179" s="68">
        <v>5.335</v>
      </c>
      <c r="N179" s="68">
        <v>5.335</v>
      </c>
      <c r="O179" s="68"/>
      <c r="P179" s="68"/>
      <c r="Q179" s="68">
        <v>5.335</v>
      </c>
      <c r="R179" s="68">
        <v>698.88499999999999</v>
      </c>
      <c r="S179" s="68">
        <v>2832.8850000000002</v>
      </c>
      <c r="T179" s="68">
        <v>2832.8850000000002</v>
      </c>
      <c r="U179" s="68">
        <v>2832.8850000000002</v>
      </c>
      <c r="V179" s="68"/>
      <c r="W179" s="68"/>
      <c r="X179" s="68">
        <v>2886.2350000000001</v>
      </c>
      <c r="Y179" s="68">
        <v>2992.9349999999999</v>
      </c>
      <c r="Z179" s="68">
        <v>3579.7849999999999</v>
      </c>
      <c r="AA179" s="68">
        <v>6620.7349999999997</v>
      </c>
      <c r="AB179" s="68">
        <v>6727.4350000000004</v>
      </c>
      <c r="AC179" s="68"/>
      <c r="AD179" s="68"/>
      <c r="AE179" s="68">
        <v>5666.8370000000004</v>
      </c>
      <c r="AF179" s="68">
        <v>5666.8370000000004</v>
      </c>
      <c r="AG179" s="68">
        <v>5666.8370000000004</v>
      </c>
      <c r="AH179" s="68">
        <v>4610.5069999999996</v>
      </c>
      <c r="AI179" s="68"/>
      <c r="AJ179" s="68"/>
      <c r="AK179" s="68"/>
      <c r="AL179" s="68">
        <v>3810.2570000000001</v>
      </c>
      <c r="AM179" s="68">
        <v>2854.2249999999999</v>
      </c>
      <c r="AN179" s="68">
        <v>2851.0239999999999</v>
      </c>
      <c r="AO179" s="68">
        <v>2851.0239999999999</v>
      </c>
      <c r="AP179" s="68">
        <v>2851.0239999999999</v>
      </c>
      <c r="AQ179" s="68"/>
      <c r="AR179" s="68"/>
      <c r="AS179" s="68"/>
      <c r="AT179" s="68">
        <v>2645.0929999999998</v>
      </c>
      <c r="AU179" s="68">
        <v>2111.5929999999998</v>
      </c>
      <c r="AV179" s="68">
        <v>2111.5929999999998</v>
      </c>
      <c r="AW179" s="68">
        <v>2623.7530000000002</v>
      </c>
      <c r="AX179" s="68"/>
      <c r="AY179" s="68"/>
      <c r="AZ179" s="68">
        <v>1885.3889999999999</v>
      </c>
      <c r="BA179" s="68">
        <v>1885.3889999999999</v>
      </c>
      <c r="BB179" s="68">
        <v>1885.3889999999999</v>
      </c>
      <c r="BC179" s="68">
        <v>1872.585</v>
      </c>
      <c r="BD179" s="68">
        <v>1872.585</v>
      </c>
      <c r="BE179" s="68"/>
      <c r="BF179" s="68"/>
      <c r="BG179" s="68">
        <v>3152.9850000000001</v>
      </c>
      <c r="BH179" s="68">
        <v>3206.335</v>
      </c>
      <c r="BI179" s="68">
        <v>3206.335</v>
      </c>
      <c r="BJ179" s="68">
        <v>3419.7350000000001</v>
      </c>
      <c r="BK179" s="68">
        <v>3419.7350000000001</v>
      </c>
      <c r="BL179" s="68"/>
      <c r="BM179" s="68"/>
      <c r="BN179" s="68">
        <v>1759.4829999999999</v>
      </c>
      <c r="BO179" s="68">
        <v>1759.4829999999999</v>
      </c>
      <c r="BP179" s="68">
        <v>1649.5820000000001</v>
      </c>
      <c r="BQ179" s="68">
        <v>1649.5820000000001</v>
      </c>
      <c r="BR179" s="68">
        <v>1649.5820000000001</v>
      </c>
      <c r="BS179" s="68">
        <v>824.79100000000005</v>
      </c>
      <c r="BT179" s="68"/>
      <c r="BU179" s="68"/>
      <c r="BV179" s="68">
        <v>0</v>
      </c>
      <c r="BW179" s="68">
        <v>0</v>
      </c>
      <c r="BX179" s="68">
        <v>0</v>
      </c>
      <c r="BY179" s="68">
        <v>0</v>
      </c>
      <c r="BZ179" s="68">
        <v>0</v>
      </c>
      <c r="CA179" s="68"/>
      <c r="CB179" s="68"/>
      <c r="CC179" s="68">
        <v>4054.6</v>
      </c>
      <c r="CD179" s="68">
        <v>4022.59</v>
      </c>
      <c r="CE179" s="68">
        <v>2422.09</v>
      </c>
      <c r="CF179" s="68">
        <v>2422.09</v>
      </c>
      <c r="CG179" s="68">
        <v>2155.34</v>
      </c>
      <c r="CH179" s="68"/>
      <c r="CI179" s="68"/>
      <c r="CJ179" s="68">
        <v>2101.9899999999998</v>
      </c>
      <c r="CK179" s="68">
        <v>2101.9899999999998</v>
      </c>
      <c r="CL179" s="68">
        <v>2101.9899999999998</v>
      </c>
      <c r="CM179" s="68">
        <v>4876.1899999999996</v>
      </c>
      <c r="CN179" s="68"/>
      <c r="CO179" s="68"/>
      <c r="CP179" s="68"/>
      <c r="CQ179" s="68"/>
      <c r="CR179" s="68"/>
      <c r="CS179" s="68"/>
      <c r="CT179" s="68">
        <v>2101.9899999999998</v>
      </c>
      <c r="CU179" s="68"/>
      <c r="CV179" s="68"/>
      <c r="CW179" s="68"/>
      <c r="CX179" s="68"/>
      <c r="CY179" s="68"/>
      <c r="CZ179" s="68"/>
      <c r="DA179" s="68"/>
      <c r="DB179" s="68"/>
      <c r="DC179" s="68"/>
      <c r="DD179" s="68"/>
      <c r="DE179" s="68"/>
      <c r="DF179" s="68"/>
      <c r="DG179" s="68"/>
      <c r="DH179" s="68"/>
      <c r="DI179" s="68"/>
      <c r="DJ179" s="68"/>
      <c r="DK179" s="68"/>
      <c r="DL179" s="68"/>
      <c r="DM179" s="68"/>
      <c r="DN179" s="68"/>
      <c r="DO179" s="68"/>
      <c r="DP179" s="68"/>
      <c r="DQ179" s="68"/>
      <c r="DR179" s="68"/>
      <c r="DS179" s="68"/>
      <c r="DT179" s="68"/>
      <c r="DU179" s="68"/>
      <c r="DV179" s="68"/>
      <c r="DW179" s="68"/>
      <c r="DX179" s="68"/>
      <c r="DY179" s="68"/>
      <c r="DZ179" s="68"/>
      <c r="EA179" s="68"/>
      <c r="EB179" s="68"/>
      <c r="EC179" s="68"/>
      <c r="ED179" s="68"/>
      <c r="EE179" s="68"/>
      <c r="EF179" s="68"/>
      <c r="EG179" s="68"/>
      <c r="EH179" s="68"/>
      <c r="EI179" s="68"/>
      <c r="EJ179" s="68"/>
      <c r="EK179" s="68"/>
      <c r="EL179" s="68"/>
      <c r="EM179" s="68"/>
      <c r="EN179" s="68"/>
      <c r="EO179" s="68"/>
      <c r="EP179" s="68"/>
      <c r="EQ179" s="68"/>
      <c r="ER179" s="68"/>
      <c r="ES179" s="68"/>
      <c r="ET179" s="68"/>
      <c r="EU179" s="68"/>
      <c r="EV179" s="68"/>
      <c r="EW179" s="68"/>
      <c r="EX179" s="68"/>
      <c r="EY179" s="68"/>
      <c r="EZ179" s="68"/>
      <c r="FA179" s="68"/>
      <c r="FB179" s="68"/>
      <c r="FC179" s="68"/>
      <c r="FD179" s="68"/>
      <c r="FE179" s="68"/>
      <c r="FF179" s="68">
        <v>26.871921305109009</v>
      </c>
      <c r="FG179" s="68">
        <v>0</v>
      </c>
      <c r="FH179" s="68">
        <v>0</v>
      </c>
      <c r="FI179" s="68">
        <v>0</v>
      </c>
      <c r="FJ179" s="68"/>
      <c r="FK179" s="68"/>
      <c r="FL179" s="68">
        <v>0</v>
      </c>
      <c r="FM179" s="68"/>
      <c r="FN179" s="68"/>
      <c r="FO179" s="68">
        <v>0</v>
      </c>
      <c r="FP179" s="68"/>
      <c r="FQ179" s="68">
        <v>0</v>
      </c>
      <c r="FR179" s="68"/>
      <c r="FS179" s="68"/>
      <c r="FT179" s="68"/>
      <c r="FU179" s="68"/>
      <c r="FV179" s="68"/>
      <c r="FW179" s="68"/>
      <c r="FX179" s="68"/>
      <c r="FY179" s="68"/>
      <c r="FZ179" s="68"/>
      <c r="GA179" s="68"/>
      <c r="GB179" s="68"/>
      <c r="GC179" s="68"/>
      <c r="GD179" s="68"/>
      <c r="GE179" s="68"/>
      <c r="GF179" s="68"/>
      <c r="GG179" s="68"/>
      <c r="GH179" s="68"/>
      <c r="GI179" s="68"/>
      <c r="GJ179" s="68"/>
      <c r="GK179" s="68"/>
      <c r="GL179" s="68"/>
      <c r="GM179" s="68"/>
      <c r="GN179" s="68"/>
      <c r="GO179" s="68"/>
      <c r="GP179" s="68"/>
      <c r="GQ179" s="68"/>
      <c r="GR179" s="68"/>
      <c r="GS179" s="68"/>
      <c r="GT179" s="68"/>
      <c r="GU179" s="68"/>
      <c r="GV179" s="68"/>
      <c r="GW179" s="68"/>
      <c r="GX179" s="68"/>
      <c r="GY179" s="68"/>
      <c r="GZ179" s="68"/>
      <c r="HA179" s="68"/>
      <c r="HB179" s="68"/>
      <c r="HC179" s="68"/>
      <c r="HD179" s="68"/>
      <c r="HE179" s="68"/>
      <c r="HF179" s="68"/>
      <c r="HG179" s="68"/>
      <c r="HH179" s="68"/>
      <c r="HI179" s="68"/>
      <c r="HJ179" s="68"/>
      <c r="HK179" s="68"/>
      <c r="HL179" s="68"/>
      <c r="HM179" s="68"/>
      <c r="HN179" s="68"/>
      <c r="HO179" s="68"/>
      <c r="HP179" s="68"/>
      <c r="HQ179" s="68"/>
      <c r="HR179" s="68"/>
      <c r="HS179" s="68"/>
      <c r="HT179" s="68"/>
      <c r="HU179" s="68"/>
      <c r="HV179" s="68"/>
      <c r="HW179" s="68"/>
      <c r="HX179" s="68"/>
      <c r="HY179" s="68"/>
      <c r="HZ179" s="68"/>
      <c r="IA179" s="68"/>
      <c r="IB179" s="68"/>
      <c r="IC179" s="68"/>
      <c r="ID179" s="68"/>
      <c r="IE179" s="68"/>
      <c r="IF179" s="68"/>
      <c r="IG179" s="68"/>
      <c r="IH179" s="68"/>
      <c r="II179" s="68"/>
      <c r="IJ179" s="68"/>
      <c r="IK179" s="68"/>
      <c r="IL179" s="68"/>
      <c r="IM179" s="68"/>
      <c r="IN179" s="68"/>
      <c r="IO179" s="68"/>
      <c r="IP179" s="68"/>
      <c r="IQ179" s="68"/>
      <c r="IR179" s="68"/>
      <c r="IS179" s="68"/>
      <c r="IT179" s="68"/>
      <c r="IU179" s="68"/>
      <c r="IV179" s="68"/>
      <c r="IW179" s="68"/>
      <c r="IX179" s="68"/>
      <c r="IY179" s="68"/>
      <c r="IZ179" s="68"/>
      <c r="JA179" s="68"/>
      <c r="JB179" s="68"/>
      <c r="JC179" s="68"/>
      <c r="JD179" s="68"/>
      <c r="JE179" s="68"/>
      <c r="JF179" s="68"/>
      <c r="JG179" s="68"/>
      <c r="JH179" s="68"/>
      <c r="JI179" s="68"/>
      <c r="JJ179" s="68"/>
      <c r="JK179" s="68"/>
      <c r="JL179" s="68"/>
      <c r="JM179" s="68"/>
      <c r="JN179" s="68"/>
      <c r="JO179" s="68"/>
      <c r="JP179" s="68"/>
      <c r="JQ179" s="68"/>
      <c r="JR179" s="68"/>
      <c r="JS179" s="68"/>
      <c r="JT179" s="68"/>
      <c r="JU179" s="68"/>
      <c r="JV179" s="68"/>
      <c r="JW179" s="68"/>
      <c r="JX179" s="68"/>
      <c r="JY179" s="68"/>
      <c r="JZ179" s="68"/>
      <c r="KA179" s="68"/>
      <c r="KB179" s="68"/>
      <c r="KC179" s="68"/>
      <c r="KD179" s="68"/>
      <c r="KE179" s="68"/>
      <c r="KF179" s="68"/>
      <c r="KG179" s="68"/>
      <c r="KH179" s="68"/>
      <c r="KI179" s="68"/>
      <c r="KJ179" s="68"/>
      <c r="KK179" s="68"/>
      <c r="KL179" s="68"/>
      <c r="KM179" s="68"/>
      <c r="KN179" s="68"/>
      <c r="KO179" s="68"/>
      <c r="KP179" s="68"/>
      <c r="KQ179" s="68"/>
      <c r="KR179" s="68"/>
      <c r="KS179" s="68"/>
      <c r="KT179" s="68"/>
      <c r="KU179" s="68"/>
      <c r="KV179" s="68"/>
      <c r="KW179" s="68"/>
      <c r="KX179" s="68"/>
      <c r="KY179" s="68"/>
      <c r="KZ179" s="68"/>
      <c r="LA179" s="68"/>
      <c r="LB179" s="68"/>
      <c r="LC179" s="68"/>
      <c r="LD179" s="68"/>
      <c r="LE179" s="68"/>
      <c r="LF179" s="68"/>
      <c r="LG179" s="68"/>
      <c r="LH179" s="68"/>
      <c r="LI179" s="68"/>
      <c r="LJ179" s="68"/>
      <c r="LK179" s="68"/>
      <c r="LL179" s="68"/>
      <c r="LM179" s="68"/>
      <c r="LN179" s="68"/>
      <c r="LO179" s="68"/>
      <c r="LP179" s="68"/>
      <c r="LQ179" s="68"/>
      <c r="LR179" s="68"/>
      <c r="LS179" s="68"/>
      <c r="LT179" s="68"/>
      <c r="LU179" s="68"/>
      <c r="LV179" s="68"/>
      <c r="LW179" s="68"/>
      <c r="LX179" s="68"/>
      <c r="LY179" s="68"/>
      <c r="LZ179" s="68"/>
      <c r="MA179" s="68"/>
      <c r="MB179" s="68"/>
      <c r="MC179" s="68"/>
      <c r="MD179" s="68"/>
      <c r="ME179" s="68"/>
      <c r="MF179" s="68"/>
      <c r="MG179" s="68"/>
      <c r="MH179" s="68"/>
      <c r="MI179" s="68"/>
      <c r="MJ179" s="68"/>
      <c r="MK179" s="68"/>
      <c r="ML179" s="68"/>
      <c r="MM179" s="68"/>
      <c r="MN179" s="68"/>
      <c r="MO179" s="68"/>
      <c r="MP179" s="68"/>
      <c r="MQ179" s="68"/>
      <c r="MR179" s="68"/>
      <c r="MS179" s="68"/>
      <c r="MT179" s="68"/>
      <c r="MU179" s="68"/>
      <c r="MV179" s="68"/>
      <c r="MW179" s="68"/>
      <c r="MX179" s="68"/>
      <c r="MY179" s="68"/>
      <c r="MZ179" s="68"/>
      <c r="NA179" s="68"/>
      <c r="NB179" s="68"/>
      <c r="NC179" s="68"/>
      <c r="ND179" s="68"/>
      <c r="NE179" s="68"/>
      <c r="NF179" s="68"/>
      <c r="NG179" s="68"/>
      <c r="NH179" s="68"/>
      <c r="NI179" s="68"/>
    </row>
    <row r="180" spans="1:374" s="40" customFormat="1" ht="14.4" outlineLevel="1" x14ac:dyDescent="0.25">
      <c r="A180" s="1047" t="s">
        <v>38</v>
      </c>
      <c r="B180" s="43" t="s">
        <v>36</v>
      </c>
      <c r="C180" s="44"/>
      <c r="D180" s="45"/>
      <c r="E180" s="27" t="s">
        <v>28</v>
      </c>
      <c r="F180" s="25"/>
      <c r="G180" s="84">
        <v>2.0259999999999998</v>
      </c>
      <c r="H180" s="42" t="e">
        <f t="shared" ref="H180:BT180" si="240">IF(H178&lt;&gt;0,H178,IF(G183-H187&lt;0,0,G183-H187))</f>
        <v>#VALUE!</v>
      </c>
      <c r="I180" s="42" t="e">
        <f t="shared" si="240"/>
        <v>#VALUE!</v>
      </c>
      <c r="J180" s="42">
        <f t="shared" si="240"/>
        <v>4670.259</v>
      </c>
      <c r="K180" s="42">
        <f t="shared" si="240"/>
        <v>4667.058</v>
      </c>
      <c r="L180" s="42">
        <f t="shared" si="240"/>
        <v>4235.99</v>
      </c>
      <c r="M180" s="42">
        <f t="shared" si="240"/>
        <v>4371.4990000000007</v>
      </c>
      <c r="N180" s="42">
        <f t="shared" si="240"/>
        <v>2653.6290000000004</v>
      </c>
      <c r="O180" s="42" t="e">
        <f t="shared" si="240"/>
        <v>#VALUE!</v>
      </c>
      <c r="P180" s="42" t="e">
        <f t="shared" si="240"/>
        <v>#VALUE!</v>
      </c>
      <c r="Q180" s="42">
        <f t="shared" si="240"/>
        <v>2721.9170000000004</v>
      </c>
      <c r="R180" s="42">
        <f t="shared" si="240"/>
        <v>3735.5670000000005</v>
      </c>
      <c r="S180" s="42">
        <f t="shared" si="240"/>
        <v>5869.567</v>
      </c>
      <c r="T180" s="42">
        <f t="shared" si="240"/>
        <v>3948.9670000000001</v>
      </c>
      <c r="U180" s="42">
        <f t="shared" si="240"/>
        <v>3948.9670000000006</v>
      </c>
      <c r="V180" s="42" t="e">
        <f t="shared" si="240"/>
        <v>#VALUE!</v>
      </c>
      <c r="W180" s="42" t="e">
        <f t="shared" si="240"/>
        <v>#VALUE!</v>
      </c>
      <c r="X180" s="42">
        <f t="shared" si="240"/>
        <v>4002.317</v>
      </c>
      <c r="Y180" s="42">
        <f t="shared" si="240"/>
        <v>3980.9769999999999</v>
      </c>
      <c r="Z180" s="42">
        <f t="shared" si="240"/>
        <v>4567.8270000000002</v>
      </c>
      <c r="AA180" s="42">
        <f t="shared" si="240"/>
        <v>6620.7349999999997</v>
      </c>
      <c r="AB180" s="42">
        <f t="shared" si="240"/>
        <v>6727.4350000000004</v>
      </c>
      <c r="AC180" s="42" t="e">
        <f t="shared" si="240"/>
        <v>#VALUE!</v>
      </c>
      <c r="AD180" s="42" t="e">
        <f t="shared" si="240"/>
        <v>#VALUE!</v>
      </c>
      <c r="AE180" s="42">
        <f t="shared" si="240"/>
        <v>5666.8370000000004</v>
      </c>
      <c r="AF180" s="42">
        <f t="shared" si="240"/>
        <v>5666.8370000000004</v>
      </c>
      <c r="AG180" s="42">
        <f t="shared" si="240"/>
        <v>6403.0669999999991</v>
      </c>
      <c r="AH180" s="42">
        <f t="shared" si="240"/>
        <v>5666.8369999999995</v>
      </c>
      <c r="AI180" s="42" t="e">
        <f t="shared" si="240"/>
        <v>#VALUE!</v>
      </c>
      <c r="AJ180" s="42" t="e">
        <f t="shared" si="240"/>
        <v>#VALUE!</v>
      </c>
      <c r="AK180" s="42" t="e">
        <f t="shared" si="240"/>
        <v>#VALUE!</v>
      </c>
      <c r="AL180" s="42">
        <f t="shared" si="240"/>
        <v>5677.5069999999996</v>
      </c>
      <c r="AM180" s="42">
        <f t="shared" si="240"/>
        <v>4525.1469999999999</v>
      </c>
      <c r="AN180" s="42">
        <f t="shared" si="240"/>
        <v>4521.9459999999999</v>
      </c>
      <c r="AO180" s="42">
        <f t="shared" si="240"/>
        <v>4521.9459999999999</v>
      </c>
      <c r="AP180" s="42">
        <f t="shared" si="240"/>
        <v>3337.576</v>
      </c>
      <c r="AQ180" s="42" t="e">
        <f t="shared" si="240"/>
        <v>#VALUE!</v>
      </c>
      <c r="AR180" s="42" t="e">
        <f t="shared" si="240"/>
        <v>#VALUE!</v>
      </c>
      <c r="AS180" s="42" t="e">
        <f t="shared" si="240"/>
        <v>#VALUE!</v>
      </c>
      <c r="AT180" s="42">
        <f t="shared" si="240"/>
        <v>4291.4740000000002</v>
      </c>
      <c r="AU180" s="42">
        <f t="shared" si="240"/>
        <v>3756.9070000000002</v>
      </c>
      <c r="AV180" s="42">
        <f t="shared" si="240"/>
        <v>3756.9070000000002</v>
      </c>
      <c r="AW180" s="42">
        <f t="shared" si="240"/>
        <v>4802.567</v>
      </c>
      <c r="AX180" s="42" t="e">
        <f t="shared" si="240"/>
        <v>#VALUE!</v>
      </c>
      <c r="AY180" s="42" t="e">
        <f t="shared" si="240"/>
        <v>#VALUE!</v>
      </c>
      <c r="AZ180" s="42">
        <f t="shared" si="240"/>
        <v>3379.1889999999999</v>
      </c>
      <c r="BA180" s="42">
        <f t="shared" si="240"/>
        <v>3379.1889999999999</v>
      </c>
      <c r="BB180" s="42">
        <f t="shared" si="240"/>
        <v>4512.3429999999998</v>
      </c>
      <c r="BC180" s="42">
        <f t="shared" si="240"/>
        <v>4499.5390000000007</v>
      </c>
      <c r="BD180" s="42">
        <f t="shared" si="240"/>
        <v>4499.5390000000007</v>
      </c>
      <c r="BE180" s="42" t="e">
        <f t="shared" si="240"/>
        <v>#VALUE!</v>
      </c>
      <c r="BF180" s="42" t="e">
        <f t="shared" si="240"/>
        <v>#VALUE!</v>
      </c>
      <c r="BG180" s="42">
        <f t="shared" si="240"/>
        <v>4113.2849999999999</v>
      </c>
      <c r="BH180" s="42">
        <f t="shared" si="240"/>
        <v>4166.6350000000002</v>
      </c>
      <c r="BI180" s="42">
        <f t="shared" si="240"/>
        <v>4166.6350000000002</v>
      </c>
      <c r="BJ180" s="42">
        <f t="shared" si="240"/>
        <v>4380.0349999999999</v>
      </c>
      <c r="BK180" s="42">
        <f t="shared" si="240"/>
        <v>4380.0349999999999</v>
      </c>
      <c r="BL180" s="42" t="e">
        <f t="shared" si="240"/>
        <v>#VALUE!</v>
      </c>
      <c r="BM180" s="42" t="e">
        <f t="shared" si="240"/>
        <v>#VALUE!</v>
      </c>
      <c r="BN180" s="42">
        <f>IF(BN178&lt;&gt;0,BN178,IF(BL183-BN187&lt;0,0,BL183-BN187))</f>
        <v>4515.543999999999</v>
      </c>
      <c r="BO180" s="42">
        <f>IF(BO178&lt;&gt;0,BO178,IF(BM183-BO187&lt;0,0,BM183-BO187))</f>
        <v>4515.543999999999</v>
      </c>
      <c r="BP180" s="42">
        <f t="shared" si="240"/>
        <v>4292.5410000000002</v>
      </c>
      <c r="BQ180" s="42">
        <f t="shared" si="240"/>
        <v>4292.5410000000002</v>
      </c>
      <c r="BR180" s="42">
        <f t="shared" si="240"/>
        <v>3428.2710000000002</v>
      </c>
      <c r="BS180" s="42">
        <f t="shared" si="240"/>
        <v>2763.5299999999997</v>
      </c>
      <c r="BT180" s="42" t="e">
        <f t="shared" si="240"/>
        <v>#VALUE!</v>
      </c>
      <c r="BU180" s="42" t="e">
        <f t="shared" ref="BU180:EF180" si="241">IF(BU178&lt;&gt;0,BU178,IF(BT183-BU187&lt;0,0,BT183-BU187))</f>
        <v>#VALUE!</v>
      </c>
      <c r="BV180" s="42">
        <f t="shared" si="241"/>
        <v>2699.5099999999998</v>
      </c>
      <c r="BW180" s="42">
        <f t="shared" si="241"/>
        <v>2699.51</v>
      </c>
      <c r="BX180" s="42">
        <f t="shared" si="241"/>
        <v>2699.51</v>
      </c>
      <c r="BY180" s="42">
        <f t="shared" si="241"/>
        <v>1472.4600000000003</v>
      </c>
      <c r="BZ180" s="42">
        <f t="shared" si="241"/>
        <v>1472.4600000000003</v>
      </c>
      <c r="CA180" s="42" t="e">
        <f t="shared" si="241"/>
        <v>#VALUE!</v>
      </c>
      <c r="CB180" s="42" t="e">
        <f t="shared" si="241"/>
        <v>#VALUE!</v>
      </c>
      <c r="CC180" s="42">
        <f t="shared" si="241"/>
        <v>5431.0300000000007</v>
      </c>
      <c r="CD180" s="42">
        <f t="shared" si="241"/>
        <v>5367.01</v>
      </c>
      <c r="CE180" s="42">
        <f t="shared" si="241"/>
        <v>3766.5100000000007</v>
      </c>
      <c r="CF180" s="42">
        <f t="shared" si="241"/>
        <v>5132.2699999999995</v>
      </c>
      <c r="CG180" s="42">
        <f t="shared" si="241"/>
        <v>4865.5199999999995</v>
      </c>
      <c r="CH180" s="42" t="e">
        <f t="shared" si="241"/>
        <v>#VALUE!</v>
      </c>
      <c r="CI180" s="42" t="e">
        <f t="shared" si="241"/>
        <v>#VALUE!</v>
      </c>
      <c r="CJ180" s="42">
        <f t="shared" si="241"/>
        <v>5078.9199999999992</v>
      </c>
      <c r="CK180" s="42">
        <f t="shared" si="241"/>
        <v>5078.9199999999992</v>
      </c>
      <c r="CL180" s="42">
        <f t="shared" si="241"/>
        <v>5078.9199999999992</v>
      </c>
      <c r="CM180" s="42">
        <f t="shared" si="241"/>
        <v>7853.119999999999</v>
      </c>
      <c r="CN180" s="42" t="e">
        <f t="shared" si="241"/>
        <v>#VALUE!</v>
      </c>
      <c r="CO180" s="42" t="e">
        <f t="shared" si="241"/>
        <v>#VALUE!</v>
      </c>
      <c r="CP180" s="42" t="e">
        <f t="shared" si="241"/>
        <v>#VALUE!</v>
      </c>
      <c r="CQ180" s="42" t="e">
        <f t="shared" si="241"/>
        <v>#VALUE!</v>
      </c>
      <c r="CR180" s="42" t="e">
        <f t="shared" si="241"/>
        <v>#VALUE!</v>
      </c>
      <c r="CS180" s="42" t="e">
        <f t="shared" si="241"/>
        <v>#VALUE!</v>
      </c>
      <c r="CT180" s="42">
        <f t="shared" si="241"/>
        <v>5078.9199999999992</v>
      </c>
      <c r="CU180" s="42" t="e">
        <f t="shared" si="241"/>
        <v>#VALUE!</v>
      </c>
      <c r="CV180" s="42" t="e">
        <f t="shared" si="241"/>
        <v>#VALUE!</v>
      </c>
      <c r="CW180" s="42" t="e">
        <f t="shared" si="241"/>
        <v>#VALUE!</v>
      </c>
      <c r="CX180" s="42" t="e">
        <f t="shared" si="241"/>
        <v>#VALUE!</v>
      </c>
      <c r="CY180" s="42" t="e">
        <f t="shared" si="241"/>
        <v>#VALUE!</v>
      </c>
      <c r="CZ180" s="42" t="e">
        <f t="shared" si="241"/>
        <v>#VALUE!</v>
      </c>
      <c r="DA180" s="42" t="e">
        <f t="shared" si="241"/>
        <v>#VALUE!</v>
      </c>
      <c r="DB180" s="42" t="e">
        <f t="shared" si="241"/>
        <v>#VALUE!</v>
      </c>
      <c r="DC180" s="42" t="e">
        <f t="shared" si="241"/>
        <v>#VALUE!</v>
      </c>
      <c r="DD180" s="42" t="e">
        <f t="shared" si="241"/>
        <v>#VALUE!</v>
      </c>
      <c r="DE180" s="42" t="e">
        <f t="shared" si="241"/>
        <v>#VALUE!</v>
      </c>
      <c r="DF180" s="42" t="e">
        <f t="shared" si="241"/>
        <v>#VALUE!</v>
      </c>
      <c r="DG180" s="42" t="e">
        <f t="shared" si="241"/>
        <v>#VALUE!</v>
      </c>
      <c r="DH180" s="42" t="e">
        <f t="shared" si="241"/>
        <v>#VALUE!</v>
      </c>
      <c r="DI180" s="42" t="e">
        <f t="shared" si="241"/>
        <v>#VALUE!</v>
      </c>
      <c r="DJ180" s="42" t="e">
        <f t="shared" si="241"/>
        <v>#VALUE!</v>
      </c>
      <c r="DK180" s="42" t="e">
        <f t="shared" si="241"/>
        <v>#VALUE!</v>
      </c>
      <c r="DL180" s="42" t="e">
        <f t="shared" si="241"/>
        <v>#VALUE!</v>
      </c>
      <c r="DM180" s="42" t="e">
        <f t="shared" si="241"/>
        <v>#VALUE!</v>
      </c>
      <c r="DN180" s="42" t="e">
        <f t="shared" si="241"/>
        <v>#VALUE!</v>
      </c>
      <c r="DO180" s="42" t="e">
        <f t="shared" si="241"/>
        <v>#VALUE!</v>
      </c>
      <c r="DP180" s="42" t="e">
        <f t="shared" si="241"/>
        <v>#VALUE!</v>
      </c>
      <c r="DQ180" s="42" t="e">
        <f t="shared" si="241"/>
        <v>#VALUE!</v>
      </c>
      <c r="DR180" s="42" t="e">
        <f t="shared" si="241"/>
        <v>#VALUE!</v>
      </c>
      <c r="DS180" s="42" t="e">
        <f t="shared" si="241"/>
        <v>#VALUE!</v>
      </c>
      <c r="DT180" s="42" t="e">
        <f t="shared" si="241"/>
        <v>#VALUE!</v>
      </c>
      <c r="DU180" s="42" t="e">
        <f t="shared" si="241"/>
        <v>#VALUE!</v>
      </c>
      <c r="DV180" s="42" t="e">
        <f t="shared" si="241"/>
        <v>#VALUE!</v>
      </c>
      <c r="DW180" s="42" t="e">
        <f t="shared" si="241"/>
        <v>#VALUE!</v>
      </c>
      <c r="DX180" s="42" t="e">
        <f t="shared" si="241"/>
        <v>#VALUE!</v>
      </c>
      <c r="DY180" s="42" t="e">
        <f t="shared" si="241"/>
        <v>#VALUE!</v>
      </c>
      <c r="DZ180" s="42" t="e">
        <f t="shared" si="241"/>
        <v>#VALUE!</v>
      </c>
      <c r="EA180" s="42" t="e">
        <f t="shared" si="241"/>
        <v>#VALUE!</v>
      </c>
      <c r="EB180" s="42" t="e">
        <f t="shared" si="241"/>
        <v>#VALUE!</v>
      </c>
      <c r="EC180" s="42" t="e">
        <f t="shared" si="241"/>
        <v>#VALUE!</v>
      </c>
      <c r="ED180" s="42" t="e">
        <f t="shared" si="241"/>
        <v>#VALUE!</v>
      </c>
      <c r="EE180" s="42" t="e">
        <f t="shared" si="241"/>
        <v>#VALUE!</v>
      </c>
      <c r="EF180" s="42" t="e">
        <f t="shared" si="241"/>
        <v>#VALUE!</v>
      </c>
      <c r="EG180" s="42" t="e">
        <f t="shared" ref="EG180:GR180" si="242">IF(EG178&lt;&gt;0,EG178,IF(EF183-EG187&lt;0,0,EF183-EG187))</f>
        <v>#VALUE!</v>
      </c>
      <c r="EH180" s="42" t="e">
        <f t="shared" si="242"/>
        <v>#VALUE!</v>
      </c>
      <c r="EI180" s="42" t="e">
        <f t="shared" si="242"/>
        <v>#VALUE!</v>
      </c>
      <c r="EJ180" s="42" t="e">
        <f t="shared" si="242"/>
        <v>#VALUE!</v>
      </c>
      <c r="EK180" s="42" t="e">
        <f t="shared" si="242"/>
        <v>#VALUE!</v>
      </c>
      <c r="EL180" s="42" t="e">
        <f t="shared" si="242"/>
        <v>#VALUE!</v>
      </c>
      <c r="EM180" s="42" t="e">
        <f t="shared" si="242"/>
        <v>#VALUE!</v>
      </c>
      <c r="EN180" s="42" t="e">
        <f t="shared" si="242"/>
        <v>#VALUE!</v>
      </c>
      <c r="EO180" s="42" t="e">
        <f t="shared" si="242"/>
        <v>#VALUE!</v>
      </c>
      <c r="EP180" s="42" t="e">
        <f t="shared" si="242"/>
        <v>#VALUE!</v>
      </c>
      <c r="EQ180" s="42" t="e">
        <f t="shared" si="242"/>
        <v>#VALUE!</v>
      </c>
      <c r="ER180" s="42" t="e">
        <f t="shared" si="242"/>
        <v>#VALUE!</v>
      </c>
      <c r="ES180" s="42" t="e">
        <f t="shared" si="242"/>
        <v>#VALUE!</v>
      </c>
      <c r="ET180" s="42" t="e">
        <f t="shared" si="242"/>
        <v>#VALUE!</v>
      </c>
      <c r="EU180" s="42" t="e">
        <f t="shared" si="242"/>
        <v>#VALUE!</v>
      </c>
      <c r="EV180" s="42" t="e">
        <f t="shared" si="242"/>
        <v>#VALUE!</v>
      </c>
      <c r="EW180" s="42" t="e">
        <f t="shared" si="242"/>
        <v>#VALUE!</v>
      </c>
      <c r="EX180" s="42" t="e">
        <f t="shared" si="242"/>
        <v>#VALUE!</v>
      </c>
      <c r="EY180" s="42" t="e">
        <f t="shared" si="242"/>
        <v>#VALUE!</v>
      </c>
      <c r="EZ180" s="42" t="e">
        <f t="shared" si="242"/>
        <v>#VALUE!</v>
      </c>
      <c r="FA180" s="42" t="e">
        <f t="shared" si="242"/>
        <v>#VALUE!</v>
      </c>
      <c r="FB180" s="42" t="e">
        <f t="shared" si="242"/>
        <v>#VALUE!</v>
      </c>
      <c r="FC180" s="42" t="e">
        <f t="shared" si="242"/>
        <v>#VALUE!</v>
      </c>
      <c r="FD180" s="42" t="e">
        <f t="shared" si="242"/>
        <v>#VALUE!</v>
      </c>
      <c r="FE180" s="42" t="e">
        <f t="shared" si="242"/>
        <v>#VALUE!</v>
      </c>
      <c r="FF180" s="42" t="e">
        <f t="shared" si="242"/>
        <v>#VALUE!</v>
      </c>
      <c r="FG180" s="42" t="e">
        <f t="shared" si="242"/>
        <v>#VALUE!</v>
      </c>
      <c r="FH180" s="42" t="e">
        <f t="shared" si="242"/>
        <v>#VALUE!</v>
      </c>
      <c r="FI180" s="42" t="e">
        <f t="shared" si="242"/>
        <v>#VALUE!</v>
      </c>
      <c r="FJ180" s="42" t="e">
        <f t="shared" si="242"/>
        <v>#VALUE!</v>
      </c>
      <c r="FK180" s="42" t="e">
        <f t="shared" si="242"/>
        <v>#VALUE!</v>
      </c>
      <c r="FL180" s="42" t="e">
        <f t="shared" si="242"/>
        <v>#VALUE!</v>
      </c>
      <c r="FM180" s="42" t="e">
        <f t="shared" si="242"/>
        <v>#VALUE!</v>
      </c>
      <c r="FN180" s="42" t="e">
        <f t="shared" si="242"/>
        <v>#VALUE!</v>
      </c>
      <c r="FO180" s="42" t="e">
        <f t="shared" si="242"/>
        <v>#VALUE!</v>
      </c>
      <c r="FP180" s="42" t="e">
        <f t="shared" si="242"/>
        <v>#VALUE!</v>
      </c>
      <c r="FQ180" s="42" t="e">
        <f t="shared" si="242"/>
        <v>#VALUE!</v>
      </c>
      <c r="FR180" s="42" t="e">
        <f t="shared" si="242"/>
        <v>#VALUE!</v>
      </c>
      <c r="FS180" s="42" t="e">
        <f t="shared" si="242"/>
        <v>#VALUE!</v>
      </c>
      <c r="FT180" s="42" t="e">
        <f t="shared" si="242"/>
        <v>#VALUE!</v>
      </c>
      <c r="FU180" s="42" t="e">
        <f t="shared" si="242"/>
        <v>#VALUE!</v>
      </c>
      <c r="FV180" s="42" t="e">
        <f t="shared" si="242"/>
        <v>#VALUE!</v>
      </c>
      <c r="FW180" s="42" t="e">
        <f t="shared" si="242"/>
        <v>#VALUE!</v>
      </c>
      <c r="FX180" s="42" t="e">
        <f t="shared" si="242"/>
        <v>#VALUE!</v>
      </c>
      <c r="FY180" s="42" t="e">
        <f t="shared" si="242"/>
        <v>#VALUE!</v>
      </c>
      <c r="FZ180" s="42" t="e">
        <f t="shared" si="242"/>
        <v>#VALUE!</v>
      </c>
      <c r="GA180" s="42" t="e">
        <f t="shared" si="242"/>
        <v>#VALUE!</v>
      </c>
      <c r="GB180" s="42" t="e">
        <f t="shared" si="242"/>
        <v>#VALUE!</v>
      </c>
      <c r="GC180" s="42" t="e">
        <f t="shared" si="242"/>
        <v>#VALUE!</v>
      </c>
      <c r="GD180" s="42" t="e">
        <f t="shared" si="242"/>
        <v>#VALUE!</v>
      </c>
      <c r="GE180" s="42" t="e">
        <f t="shared" si="242"/>
        <v>#VALUE!</v>
      </c>
      <c r="GF180" s="42" t="e">
        <f t="shared" si="242"/>
        <v>#VALUE!</v>
      </c>
      <c r="GG180" s="42" t="e">
        <f t="shared" si="242"/>
        <v>#VALUE!</v>
      </c>
      <c r="GH180" s="42" t="e">
        <f t="shared" si="242"/>
        <v>#VALUE!</v>
      </c>
      <c r="GI180" s="42" t="e">
        <f t="shared" si="242"/>
        <v>#VALUE!</v>
      </c>
      <c r="GJ180" s="42" t="e">
        <f t="shared" si="242"/>
        <v>#VALUE!</v>
      </c>
      <c r="GK180" s="42" t="e">
        <f t="shared" si="242"/>
        <v>#VALUE!</v>
      </c>
      <c r="GL180" s="42" t="e">
        <f t="shared" si="242"/>
        <v>#VALUE!</v>
      </c>
      <c r="GM180" s="42" t="e">
        <f t="shared" si="242"/>
        <v>#VALUE!</v>
      </c>
      <c r="GN180" s="42" t="e">
        <f t="shared" si="242"/>
        <v>#VALUE!</v>
      </c>
      <c r="GO180" s="42" t="e">
        <f t="shared" si="242"/>
        <v>#VALUE!</v>
      </c>
      <c r="GP180" s="42" t="e">
        <f t="shared" si="242"/>
        <v>#VALUE!</v>
      </c>
      <c r="GQ180" s="42" t="e">
        <f t="shared" si="242"/>
        <v>#VALUE!</v>
      </c>
      <c r="GR180" s="42" t="e">
        <f t="shared" si="242"/>
        <v>#VALUE!</v>
      </c>
      <c r="GS180" s="42" t="e">
        <f t="shared" ref="GS180:JD180" si="243">IF(GS178&lt;&gt;0,GS178,IF(GR183-GS187&lt;0,0,GR183-GS187))</f>
        <v>#VALUE!</v>
      </c>
      <c r="GT180" s="42" t="e">
        <f t="shared" si="243"/>
        <v>#VALUE!</v>
      </c>
      <c r="GU180" s="42" t="e">
        <f t="shared" si="243"/>
        <v>#VALUE!</v>
      </c>
      <c r="GV180" s="42" t="e">
        <f t="shared" si="243"/>
        <v>#VALUE!</v>
      </c>
      <c r="GW180" s="42" t="e">
        <f t="shared" si="243"/>
        <v>#VALUE!</v>
      </c>
      <c r="GX180" s="42" t="e">
        <f t="shared" si="243"/>
        <v>#VALUE!</v>
      </c>
      <c r="GY180" s="42" t="e">
        <f t="shared" si="243"/>
        <v>#VALUE!</v>
      </c>
      <c r="GZ180" s="42" t="e">
        <f t="shared" si="243"/>
        <v>#VALUE!</v>
      </c>
      <c r="HA180" s="42" t="e">
        <f t="shared" si="243"/>
        <v>#VALUE!</v>
      </c>
      <c r="HB180" s="42" t="e">
        <f t="shared" si="243"/>
        <v>#VALUE!</v>
      </c>
      <c r="HC180" s="42" t="e">
        <f t="shared" si="243"/>
        <v>#VALUE!</v>
      </c>
      <c r="HD180" s="42" t="e">
        <f t="shared" si="243"/>
        <v>#VALUE!</v>
      </c>
      <c r="HE180" s="42" t="e">
        <f t="shared" si="243"/>
        <v>#VALUE!</v>
      </c>
      <c r="HF180" s="42" t="e">
        <f t="shared" si="243"/>
        <v>#VALUE!</v>
      </c>
      <c r="HG180" s="42" t="e">
        <f t="shared" si="243"/>
        <v>#VALUE!</v>
      </c>
      <c r="HH180" s="42" t="e">
        <f t="shared" si="243"/>
        <v>#VALUE!</v>
      </c>
      <c r="HI180" s="42" t="e">
        <f t="shared" si="243"/>
        <v>#VALUE!</v>
      </c>
      <c r="HJ180" s="42" t="e">
        <f t="shared" si="243"/>
        <v>#VALUE!</v>
      </c>
      <c r="HK180" s="42" t="e">
        <f t="shared" si="243"/>
        <v>#VALUE!</v>
      </c>
      <c r="HL180" s="42" t="e">
        <f t="shared" si="243"/>
        <v>#VALUE!</v>
      </c>
      <c r="HM180" s="42" t="e">
        <f t="shared" si="243"/>
        <v>#VALUE!</v>
      </c>
      <c r="HN180" s="42" t="e">
        <f t="shared" si="243"/>
        <v>#VALUE!</v>
      </c>
      <c r="HO180" s="42" t="e">
        <f t="shared" si="243"/>
        <v>#VALUE!</v>
      </c>
      <c r="HP180" s="42" t="e">
        <f t="shared" si="243"/>
        <v>#VALUE!</v>
      </c>
      <c r="HQ180" s="42" t="e">
        <f t="shared" si="243"/>
        <v>#VALUE!</v>
      </c>
      <c r="HR180" s="42" t="e">
        <f t="shared" si="243"/>
        <v>#VALUE!</v>
      </c>
      <c r="HS180" s="42" t="e">
        <f t="shared" si="243"/>
        <v>#VALUE!</v>
      </c>
      <c r="HT180" s="42" t="e">
        <f t="shared" si="243"/>
        <v>#VALUE!</v>
      </c>
      <c r="HU180" s="42" t="e">
        <f t="shared" si="243"/>
        <v>#VALUE!</v>
      </c>
      <c r="HV180" s="42" t="e">
        <f t="shared" si="243"/>
        <v>#VALUE!</v>
      </c>
      <c r="HW180" s="42" t="e">
        <f t="shared" si="243"/>
        <v>#VALUE!</v>
      </c>
      <c r="HX180" s="42" t="e">
        <f t="shared" si="243"/>
        <v>#VALUE!</v>
      </c>
      <c r="HY180" s="42" t="e">
        <f t="shared" si="243"/>
        <v>#VALUE!</v>
      </c>
      <c r="HZ180" s="42" t="e">
        <f t="shared" si="243"/>
        <v>#VALUE!</v>
      </c>
      <c r="IA180" s="42" t="e">
        <f t="shared" si="243"/>
        <v>#VALUE!</v>
      </c>
      <c r="IB180" s="42" t="e">
        <f t="shared" si="243"/>
        <v>#VALUE!</v>
      </c>
      <c r="IC180" s="42" t="e">
        <f t="shared" si="243"/>
        <v>#VALUE!</v>
      </c>
      <c r="ID180" s="42" t="e">
        <f t="shared" si="243"/>
        <v>#VALUE!</v>
      </c>
      <c r="IE180" s="42" t="e">
        <f t="shared" si="243"/>
        <v>#VALUE!</v>
      </c>
      <c r="IF180" s="42" t="e">
        <f t="shared" si="243"/>
        <v>#VALUE!</v>
      </c>
      <c r="IG180" s="42" t="e">
        <f t="shared" si="243"/>
        <v>#VALUE!</v>
      </c>
      <c r="IH180" s="42" t="e">
        <f t="shared" si="243"/>
        <v>#VALUE!</v>
      </c>
      <c r="II180" s="42" t="e">
        <f t="shared" si="243"/>
        <v>#VALUE!</v>
      </c>
      <c r="IJ180" s="42" t="e">
        <f t="shared" si="243"/>
        <v>#VALUE!</v>
      </c>
      <c r="IK180" s="42" t="e">
        <f t="shared" si="243"/>
        <v>#VALUE!</v>
      </c>
      <c r="IL180" s="42" t="e">
        <f t="shared" si="243"/>
        <v>#VALUE!</v>
      </c>
      <c r="IM180" s="42" t="e">
        <f t="shared" si="243"/>
        <v>#VALUE!</v>
      </c>
      <c r="IN180" s="42" t="e">
        <f t="shared" si="243"/>
        <v>#VALUE!</v>
      </c>
      <c r="IO180" s="42" t="e">
        <f t="shared" si="243"/>
        <v>#VALUE!</v>
      </c>
      <c r="IP180" s="42" t="e">
        <f t="shared" si="243"/>
        <v>#VALUE!</v>
      </c>
      <c r="IQ180" s="42" t="e">
        <f t="shared" si="243"/>
        <v>#VALUE!</v>
      </c>
      <c r="IR180" s="42" t="e">
        <f t="shared" si="243"/>
        <v>#VALUE!</v>
      </c>
      <c r="IS180" s="42" t="e">
        <f t="shared" si="243"/>
        <v>#VALUE!</v>
      </c>
      <c r="IT180" s="42" t="e">
        <f t="shared" si="243"/>
        <v>#VALUE!</v>
      </c>
      <c r="IU180" s="42" t="e">
        <f t="shared" si="243"/>
        <v>#VALUE!</v>
      </c>
      <c r="IV180" s="42" t="e">
        <f t="shared" si="243"/>
        <v>#VALUE!</v>
      </c>
      <c r="IW180" s="42" t="e">
        <f t="shared" si="243"/>
        <v>#VALUE!</v>
      </c>
      <c r="IX180" s="42" t="e">
        <f t="shared" si="243"/>
        <v>#VALUE!</v>
      </c>
      <c r="IY180" s="42" t="e">
        <f t="shared" si="243"/>
        <v>#VALUE!</v>
      </c>
      <c r="IZ180" s="42" t="e">
        <f t="shared" si="243"/>
        <v>#VALUE!</v>
      </c>
      <c r="JA180" s="42" t="e">
        <f t="shared" si="243"/>
        <v>#VALUE!</v>
      </c>
      <c r="JB180" s="42" t="e">
        <f t="shared" si="243"/>
        <v>#VALUE!</v>
      </c>
      <c r="JC180" s="42" t="e">
        <f t="shared" si="243"/>
        <v>#VALUE!</v>
      </c>
      <c r="JD180" s="42" t="e">
        <f t="shared" si="243"/>
        <v>#VALUE!</v>
      </c>
      <c r="JE180" s="42" t="e">
        <f t="shared" ref="JE180:LP180" si="244">IF(JE178&lt;&gt;0,JE178,IF(JD183-JE187&lt;0,0,JD183-JE187))</f>
        <v>#VALUE!</v>
      </c>
      <c r="JF180" s="42" t="e">
        <f t="shared" si="244"/>
        <v>#VALUE!</v>
      </c>
      <c r="JG180" s="42" t="e">
        <f t="shared" si="244"/>
        <v>#VALUE!</v>
      </c>
      <c r="JH180" s="42" t="e">
        <f t="shared" si="244"/>
        <v>#VALUE!</v>
      </c>
      <c r="JI180" s="42" t="e">
        <f t="shared" si="244"/>
        <v>#VALUE!</v>
      </c>
      <c r="JJ180" s="42" t="e">
        <f t="shared" si="244"/>
        <v>#VALUE!</v>
      </c>
      <c r="JK180" s="42" t="e">
        <f t="shared" si="244"/>
        <v>#VALUE!</v>
      </c>
      <c r="JL180" s="42" t="e">
        <f t="shared" si="244"/>
        <v>#VALUE!</v>
      </c>
      <c r="JM180" s="42" t="e">
        <f t="shared" si="244"/>
        <v>#VALUE!</v>
      </c>
      <c r="JN180" s="42" t="e">
        <f t="shared" si="244"/>
        <v>#VALUE!</v>
      </c>
      <c r="JO180" s="42" t="e">
        <f t="shared" si="244"/>
        <v>#VALUE!</v>
      </c>
      <c r="JP180" s="42" t="e">
        <f t="shared" si="244"/>
        <v>#VALUE!</v>
      </c>
      <c r="JQ180" s="42" t="e">
        <f t="shared" si="244"/>
        <v>#VALUE!</v>
      </c>
      <c r="JR180" s="42" t="e">
        <f t="shared" si="244"/>
        <v>#VALUE!</v>
      </c>
      <c r="JS180" s="42" t="e">
        <f t="shared" si="244"/>
        <v>#VALUE!</v>
      </c>
      <c r="JT180" s="42" t="e">
        <f t="shared" si="244"/>
        <v>#VALUE!</v>
      </c>
      <c r="JU180" s="42" t="e">
        <f t="shared" si="244"/>
        <v>#VALUE!</v>
      </c>
      <c r="JV180" s="42" t="e">
        <f t="shared" si="244"/>
        <v>#VALUE!</v>
      </c>
      <c r="JW180" s="42" t="e">
        <f t="shared" si="244"/>
        <v>#VALUE!</v>
      </c>
      <c r="JX180" s="42" t="e">
        <f t="shared" si="244"/>
        <v>#VALUE!</v>
      </c>
      <c r="JY180" s="42" t="e">
        <f t="shared" si="244"/>
        <v>#VALUE!</v>
      </c>
      <c r="JZ180" s="42" t="e">
        <f t="shared" si="244"/>
        <v>#VALUE!</v>
      </c>
      <c r="KA180" s="42" t="e">
        <f t="shared" si="244"/>
        <v>#VALUE!</v>
      </c>
      <c r="KB180" s="42" t="e">
        <f t="shared" si="244"/>
        <v>#VALUE!</v>
      </c>
      <c r="KC180" s="42" t="e">
        <f t="shared" si="244"/>
        <v>#VALUE!</v>
      </c>
      <c r="KD180" s="42" t="e">
        <f t="shared" si="244"/>
        <v>#VALUE!</v>
      </c>
      <c r="KE180" s="42" t="e">
        <f t="shared" si="244"/>
        <v>#VALUE!</v>
      </c>
      <c r="KF180" s="42" t="e">
        <f t="shared" si="244"/>
        <v>#VALUE!</v>
      </c>
      <c r="KG180" s="42" t="e">
        <f t="shared" si="244"/>
        <v>#VALUE!</v>
      </c>
      <c r="KH180" s="42" t="e">
        <f t="shared" si="244"/>
        <v>#VALUE!</v>
      </c>
      <c r="KI180" s="42" t="e">
        <f t="shared" si="244"/>
        <v>#VALUE!</v>
      </c>
      <c r="KJ180" s="42" t="e">
        <f t="shared" si="244"/>
        <v>#VALUE!</v>
      </c>
      <c r="KK180" s="42" t="e">
        <f t="shared" si="244"/>
        <v>#VALUE!</v>
      </c>
      <c r="KL180" s="42" t="e">
        <f t="shared" si="244"/>
        <v>#VALUE!</v>
      </c>
      <c r="KM180" s="42" t="e">
        <f t="shared" si="244"/>
        <v>#VALUE!</v>
      </c>
      <c r="KN180" s="42" t="e">
        <f t="shared" si="244"/>
        <v>#VALUE!</v>
      </c>
      <c r="KO180" s="42" t="e">
        <f t="shared" si="244"/>
        <v>#VALUE!</v>
      </c>
      <c r="KP180" s="42" t="e">
        <f t="shared" si="244"/>
        <v>#VALUE!</v>
      </c>
      <c r="KQ180" s="42" t="e">
        <f t="shared" si="244"/>
        <v>#VALUE!</v>
      </c>
      <c r="KR180" s="42" t="e">
        <f t="shared" si="244"/>
        <v>#VALUE!</v>
      </c>
      <c r="KS180" s="42" t="e">
        <f t="shared" si="244"/>
        <v>#VALUE!</v>
      </c>
      <c r="KT180" s="42" t="e">
        <f t="shared" si="244"/>
        <v>#VALUE!</v>
      </c>
      <c r="KU180" s="42" t="e">
        <f t="shared" si="244"/>
        <v>#VALUE!</v>
      </c>
      <c r="KV180" s="42" t="e">
        <f t="shared" si="244"/>
        <v>#VALUE!</v>
      </c>
      <c r="KW180" s="42" t="e">
        <f t="shared" si="244"/>
        <v>#VALUE!</v>
      </c>
      <c r="KX180" s="42" t="e">
        <f t="shared" si="244"/>
        <v>#VALUE!</v>
      </c>
      <c r="KY180" s="42" t="e">
        <f t="shared" si="244"/>
        <v>#VALUE!</v>
      </c>
      <c r="KZ180" s="42" t="e">
        <f t="shared" si="244"/>
        <v>#VALUE!</v>
      </c>
      <c r="LA180" s="42" t="e">
        <f t="shared" si="244"/>
        <v>#VALUE!</v>
      </c>
      <c r="LB180" s="42" t="e">
        <f t="shared" si="244"/>
        <v>#VALUE!</v>
      </c>
      <c r="LC180" s="42" t="e">
        <f t="shared" si="244"/>
        <v>#VALUE!</v>
      </c>
      <c r="LD180" s="42" t="e">
        <f t="shared" si="244"/>
        <v>#VALUE!</v>
      </c>
      <c r="LE180" s="42" t="e">
        <f t="shared" si="244"/>
        <v>#VALUE!</v>
      </c>
      <c r="LF180" s="42" t="e">
        <f t="shared" si="244"/>
        <v>#VALUE!</v>
      </c>
      <c r="LG180" s="42" t="e">
        <f t="shared" si="244"/>
        <v>#VALUE!</v>
      </c>
      <c r="LH180" s="42" t="e">
        <f t="shared" si="244"/>
        <v>#VALUE!</v>
      </c>
      <c r="LI180" s="42" t="e">
        <f t="shared" si="244"/>
        <v>#VALUE!</v>
      </c>
      <c r="LJ180" s="42" t="e">
        <f t="shared" si="244"/>
        <v>#VALUE!</v>
      </c>
      <c r="LK180" s="42" t="e">
        <f t="shared" si="244"/>
        <v>#VALUE!</v>
      </c>
      <c r="LL180" s="42" t="e">
        <f t="shared" si="244"/>
        <v>#VALUE!</v>
      </c>
      <c r="LM180" s="42" t="e">
        <f t="shared" si="244"/>
        <v>#VALUE!</v>
      </c>
      <c r="LN180" s="42" t="e">
        <f t="shared" si="244"/>
        <v>#VALUE!</v>
      </c>
      <c r="LO180" s="42" t="e">
        <f t="shared" si="244"/>
        <v>#VALUE!</v>
      </c>
      <c r="LP180" s="42" t="e">
        <f t="shared" si="244"/>
        <v>#VALUE!</v>
      </c>
      <c r="LQ180" s="42" t="e">
        <f t="shared" ref="LQ180:NI180" si="245">IF(LQ178&lt;&gt;0,LQ178,IF(LP183-LQ187&lt;0,0,LP183-LQ187))</f>
        <v>#VALUE!</v>
      </c>
      <c r="LR180" s="42" t="e">
        <f t="shared" si="245"/>
        <v>#VALUE!</v>
      </c>
      <c r="LS180" s="42" t="e">
        <f t="shared" si="245"/>
        <v>#VALUE!</v>
      </c>
      <c r="LT180" s="42" t="e">
        <f t="shared" si="245"/>
        <v>#VALUE!</v>
      </c>
      <c r="LU180" s="42" t="e">
        <f t="shared" si="245"/>
        <v>#VALUE!</v>
      </c>
      <c r="LV180" s="42" t="e">
        <f t="shared" si="245"/>
        <v>#VALUE!</v>
      </c>
      <c r="LW180" s="42" t="e">
        <f t="shared" si="245"/>
        <v>#VALUE!</v>
      </c>
      <c r="LX180" s="42" t="e">
        <f t="shared" si="245"/>
        <v>#VALUE!</v>
      </c>
      <c r="LY180" s="42" t="e">
        <f t="shared" si="245"/>
        <v>#VALUE!</v>
      </c>
      <c r="LZ180" s="42" t="e">
        <f t="shared" si="245"/>
        <v>#VALUE!</v>
      </c>
      <c r="MA180" s="42" t="e">
        <f t="shared" si="245"/>
        <v>#VALUE!</v>
      </c>
      <c r="MB180" s="42" t="e">
        <f t="shared" si="245"/>
        <v>#VALUE!</v>
      </c>
      <c r="MC180" s="42" t="e">
        <f t="shared" si="245"/>
        <v>#VALUE!</v>
      </c>
      <c r="MD180" s="42" t="e">
        <f t="shared" si="245"/>
        <v>#VALUE!</v>
      </c>
      <c r="ME180" s="42" t="e">
        <f t="shared" si="245"/>
        <v>#VALUE!</v>
      </c>
      <c r="MF180" s="42" t="e">
        <f t="shared" si="245"/>
        <v>#VALUE!</v>
      </c>
      <c r="MG180" s="42" t="e">
        <f t="shared" si="245"/>
        <v>#VALUE!</v>
      </c>
      <c r="MH180" s="42" t="e">
        <f t="shared" si="245"/>
        <v>#VALUE!</v>
      </c>
      <c r="MI180" s="42" t="e">
        <f t="shared" si="245"/>
        <v>#VALUE!</v>
      </c>
      <c r="MJ180" s="42" t="e">
        <f t="shared" si="245"/>
        <v>#VALUE!</v>
      </c>
      <c r="MK180" s="42" t="e">
        <f t="shared" si="245"/>
        <v>#VALUE!</v>
      </c>
      <c r="ML180" s="42" t="e">
        <f t="shared" si="245"/>
        <v>#VALUE!</v>
      </c>
      <c r="MM180" s="42" t="e">
        <f t="shared" si="245"/>
        <v>#VALUE!</v>
      </c>
      <c r="MN180" s="42" t="e">
        <f t="shared" si="245"/>
        <v>#VALUE!</v>
      </c>
      <c r="MO180" s="42" t="e">
        <f t="shared" si="245"/>
        <v>#VALUE!</v>
      </c>
      <c r="MP180" s="42" t="e">
        <f t="shared" si="245"/>
        <v>#VALUE!</v>
      </c>
      <c r="MQ180" s="42" t="e">
        <f t="shared" si="245"/>
        <v>#VALUE!</v>
      </c>
      <c r="MR180" s="42" t="e">
        <f t="shared" si="245"/>
        <v>#VALUE!</v>
      </c>
      <c r="MS180" s="42" t="e">
        <f t="shared" si="245"/>
        <v>#VALUE!</v>
      </c>
      <c r="MT180" s="42" t="e">
        <f t="shared" si="245"/>
        <v>#VALUE!</v>
      </c>
      <c r="MU180" s="42" t="e">
        <f t="shared" si="245"/>
        <v>#VALUE!</v>
      </c>
      <c r="MV180" s="42" t="e">
        <f t="shared" si="245"/>
        <v>#VALUE!</v>
      </c>
      <c r="MW180" s="42" t="e">
        <f t="shared" si="245"/>
        <v>#VALUE!</v>
      </c>
      <c r="MX180" s="42" t="e">
        <f t="shared" si="245"/>
        <v>#VALUE!</v>
      </c>
      <c r="MY180" s="42" t="e">
        <f t="shared" si="245"/>
        <v>#VALUE!</v>
      </c>
      <c r="MZ180" s="42" t="e">
        <f t="shared" si="245"/>
        <v>#VALUE!</v>
      </c>
      <c r="NA180" s="42" t="e">
        <f t="shared" si="245"/>
        <v>#VALUE!</v>
      </c>
      <c r="NB180" s="42" t="e">
        <f t="shared" si="245"/>
        <v>#VALUE!</v>
      </c>
      <c r="NC180" s="42" t="e">
        <f t="shared" si="245"/>
        <v>#VALUE!</v>
      </c>
      <c r="ND180" s="42" t="e">
        <f t="shared" si="245"/>
        <v>#VALUE!</v>
      </c>
      <c r="NE180" s="42" t="e">
        <f t="shared" si="245"/>
        <v>#VALUE!</v>
      </c>
      <c r="NF180" s="42" t="e">
        <f t="shared" si="245"/>
        <v>#VALUE!</v>
      </c>
      <c r="NG180" s="42" t="e">
        <f t="shared" si="245"/>
        <v>#VALUE!</v>
      </c>
      <c r="NH180" s="42" t="e">
        <f t="shared" si="245"/>
        <v>#VALUE!</v>
      </c>
      <c r="NI180" s="42" t="e">
        <f t="shared" si="245"/>
        <v>#VALUE!</v>
      </c>
    </row>
    <row r="181" spans="1:374" s="40" customFormat="1" ht="14.4" outlineLevel="1" x14ac:dyDescent="0.25">
      <c r="A181" s="1048"/>
      <c r="B181" s="18">
        <v>1</v>
      </c>
      <c r="C181" s="14"/>
      <c r="D181" s="46"/>
      <c r="E181" s="57" t="s">
        <v>218</v>
      </c>
      <c r="F181" s="58"/>
      <c r="G181" s="85">
        <v>0</v>
      </c>
      <c r="H181" s="62"/>
      <c r="I181" s="62"/>
      <c r="J181" s="62">
        <v>287.69200000000001</v>
      </c>
      <c r="K181" s="62">
        <v>409.25200000000001</v>
      </c>
      <c r="L181" s="62">
        <v>0</v>
      </c>
      <c r="M181" s="62">
        <v>60.78</v>
      </c>
      <c r="N181" s="62">
        <v>0</v>
      </c>
      <c r="O181" s="62"/>
      <c r="P181" s="62"/>
      <c r="Q181" s="62">
        <v>0</v>
      </c>
      <c r="R181" s="62">
        <v>0</v>
      </c>
      <c r="S181" s="62">
        <v>0</v>
      </c>
      <c r="T181" s="62">
        <v>0</v>
      </c>
      <c r="U181" s="62">
        <v>0</v>
      </c>
      <c r="V181" s="62"/>
      <c r="W181" s="62"/>
      <c r="X181" s="62">
        <v>0</v>
      </c>
      <c r="Y181" s="62">
        <v>0</v>
      </c>
      <c r="Z181" s="62">
        <v>0</v>
      </c>
      <c r="AA181" s="62">
        <v>125.61199999999999</v>
      </c>
      <c r="AB181" s="62">
        <v>338.34199999999998</v>
      </c>
      <c r="AC181" s="62"/>
      <c r="AD181" s="62"/>
      <c r="AE181" s="62">
        <v>338.34199999999998</v>
      </c>
      <c r="AF181" s="62">
        <v>338.34199999999998</v>
      </c>
      <c r="AG181" s="62">
        <v>459.90199999999999</v>
      </c>
      <c r="AH181" s="62">
        <v>459.90199999999999</v>
      </c>
      <c r="AI181" s="62"/>
      <c r="AJ181" s="62"/>
      <c r="AK181" s="62"/>
      <c r="AL181" s="62">
        <v>186.392</v>
      </c>
      <c r="AM181" s="62">
        <v>0</v>
      </c>
      <c r="AN181" s="62">
        <v>0</v>
      </c>
      <c r="AO181" s="62">
        <v>0</v>
      </c>
      <c r="AP181" s="62">
        <v>0</v>
      </c>
      <c r="AQ181" s="62"/>
      <c r="AR181" s="62"/>
      <c r="AS181" s="62"/>
      <c r="AT181" s="62">
        <v>0</v>
      </c>
      <c r="AU181" s="62">
        <v>0</v>
      </c>
      <c r="AV181" s="62">
        <v>0</v>
      </c>
      <c r="AW181" s="62">
        <v>0</v>
      </c>
      <c r="AX181" s="62"/>
      <c r="AY181" s="62"/>
      <c r="AZ181" s="62">
        <v>747.59400000000005</v>
      </c>
      <c r="BA181" s="62">
        <v>747.59400000000005</v>
      </c>
      <c r="BB181" s="62">
        <v>747.59400000000005</v>
      </c>
      <c r="BC181" s="62">
        <v>747.59400000000005</v>
      </c>
      <c r="BD181" s="62">
        <v>1446.5640000000001</v>
      </c>
      <c r="BE181" s="62"/>
      <c r="BF181" s="62"/>
      <c r="BG181" s="62">
        <v>289.71800000000002</v>
      </c>
      <c r="BH181" s="62">
        <v>289.71800000000002</v>
      </c>
      <c r="BI181" s="62">
        <v>289.71800000000002</v>
      </c>
      <c r="BJ181" s="62">
        <v>289.71800000000002</v>
      </c>
      <c r="BK181" s="62">
        <v>867.12800000000004</v>
      </c>
      <c r="BL181" s="62"/>
      <c r="BM181" s="62"/>
      <c r="BN181" s="62">
        <v>107.378</v>
      </c>
      <c r="BO181" s="62">
        <v>107.378</v>
      </c>
      <c r="BP181" s="62">
        <v>0</v>
      </c>
      <c r="BQ181" s="62">
        <v>0</v>
      </c>
      <c r="BR181" s="62">
        <v>0</v>
      </c>
      <c r="BS181" s="62">
        <v>0</v>
      </c>
      <c r="BT181" s="62"/>
      <c r="BU181" s="62"/>
      <c r="BV181" s="62">
        <v>0</v>
      </c>
      <c r="BW181" s="62">
        <v>0</v>
      </c>
      <c r="BX181" s="62">
        <v>0</v>
      </c>
      <c r="BY181" s="62">
        <v>0</v>
      </c>
      <c r="BZ181" s="62">
        <v>0</v>
      </c>
      <c r="CA181" s="62"/>
      <c r="CB181" s="62"/>
      <c r="CC181" s="62">
        <v>0</v>
      </c>
      <c r="CD181" s="62">
        <v>0</v>
      </c>
      <c r="CE181" s="62">
        <v>0</v>
      </c>
      <c r="CF181" s="62">
        <v>0</v>
      </c>
      <c r="CG181" s="62">
        <v>0</v>
      </c>
      <c r="CH181" s="62"/>
      <c r="CI181" s="62"/>
      <c r="CJ181" s="62">
        <v>0</v>
      </c>
      <c r="CK181" s="62">
        <v>0</v>
      </c>
      <c r="CL181" s="62">
        <v>0</v>
      </c>
      <c r="CM181" s="62">
        <v>0</v>
      </c>
      <c r="CN181" s="62"/>
      <c r="CO181" s="62"/>
      <c r="CP181" s="62"/>
      <c r="CQ181" s="62"/>
      <c r="CR181" s="62"/>
      <c r="CS181" s="62"/>
      <c r="CT181" s="62">
        <v>0</v>
      </c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  <c r="EA181" s="62"/>
      <c r="EB181" s="62"/>
      <c r="EC181" s="62"/>
      <c r="ED181" s="62"/>
      <c r="EE181" s="62"/>
      <c r="EF181" s="62"/>
      <c r="EG181" s="62"/>
      <c r="EH181" s="62"/>
      <c r="EI181" s="62"/>
      <c r="EJ181" s="62"/>
      <c r="EK181" s="62"/>
      <c r="EL181" s="62"/>
      <c r="EM181" s="62"/>
      <c r="EN181" s="62"/>
      <c r="EO181" s="62"/>
      <c r="EP181" s="62"/>
      <c r="EQ181" s="62"/>
      <c r="ER181" s="62"/>
      <c r="ES181" s="62"/>
      <c r="ET181" s="62"/>
      <c r="EU181" s="62"/>
      <c r="EV181" s="62"/>
      <c r="EW181" s="62"/>
      <c r="EX181" s="62"/>
      <c r="EY181" s="62"/>
      <c r="EZ181" s="62"/>
      <c r="FA181" s="62"/>
      <c r="FB181" s="62"/>
      <c r="FC181" s="62"/>
      <c r="FD181" s="62"/>
      <c r="FE181" s="62"/>
      <c r="FF181" s="62">
        <v>0</v>
      </c>
      <c r="FG181" s="62">
        <v>0</v>
      </c>
      <c r="FH181" s="62">
        <v>0</v>
      </c>
      <c r="FI181" s="62">
        <v>0</v>
      </c>
      <c r="FJ181" s="62"/>
      <c r="FK181" s="62"/>
      <c r="FL181" s="62">
        <v>0</v>
      </c>
      <c r="FM181" s="62"/>
      <c r="FN181" s="62"/>
      <c r="FO181" s="62">
        <v>0</v>
      </c>
      <c r="FP181" s="62"/>
      <c r="FQ181" s="62">
        <v>0</v>
      </c>
      <c r="FR181" s="62"/>
      <c r="FS181" s="62"/>
      <c r="FT181" s="62"/>
      <c r="FU181" s="62"/>
      <c r="FV181" s="62"/>
      <c r="FW181" s="62"/>
      <c r="FX181" s="62"/>
      <c r="FY181" s="62"/>
      <c r="FZ181" s="62"/>
      <c r="GA181" s="62"/>
      <c r="GB181" s="62"/>
      <c r="GC181" s="62"/>
      <c r="GD181" s="62"/>
      <c r="GE181" s="62"/>
      <c r="GF181" s="62"/>
      <c r="GG181" s="62"/>
      <c r="GH181" s="62"/>
      <c r="GI181" s="62"/>
      <c r="GJ181" s="62"/>
      <c r="GK181" s="62"/>
      <c r="GL181" s="62"/>
      <c r="GM181" s="62"/>
      <c r="GN181" s="62"/>
      <c r="GO181" s="62"/>
      <c r="GP181" s="62"/>
      <c r="GQ181" s="62"/>
      <c r="GR181" s="62"/>
      <c r="GS181" s="62"/>
      <c r="GT181" s="62"/>
      <c r="GU181" s="62"/>
      <c r="GV181" s="62"/>
      <c r="GW181" s="62"/>
      <c r="GX181" s="62"/>
      <c r="GY181" s="62"/>
      <c r="GZ181" s="62"/>
      <c r="HA181" s="62"/>
      <c r="HB181" s="62"/>
      <c r="HC181" s="62"/>
      <c r="HD181" s="62"/>
      <c r="HE181" s="62"/>
      <c r="HF181" s="62"/>
      <c r="HG181" s="62"/>
      <c r="HH181" s="62"/>
      <c r="HI181" s="62"/>
      <c r="HJ181" s="62"/>
      <c r="HK181" s="62"/>
      <c r="HL181" s="62"/>
      <c r="HM181" s="62"/>
      <c r="HN181" s="62"/>
      <c r="HO181" s="62"/>
      <c r="HP181" s="62"/>
      <c r="HQ181" s="62"/>
      <c r="HR181" s="62"/>
      <c r="HS181" s="62"/>
      <c r="HT181" s="62"/>
      <c r="HU181" s="62"/>
      <c r="HV181" s="62"/>
      <c r="HW181" s="62"/>
      <c r="HX181" s="62"/>
      <c r="HY181" s="62"/>
      <c r="HZ181" s="62"/>
      <c r="IA181" s="62"/>
      <c r="IB181" s="62"/>
      <c r="IC181" s="62"/>
      <c r="ID181" s="62"/>
      <c r="IE181" s="62"/>
      <c r="IF181" s="62"/>
      <c r="IG181" s="62"/>
      <c r="IH181" s="62"/>
      <c r="II181" s="62"/>
      <c r="IJ181" s="62"/>
      <c r="IK181" s="62"/>
      <c r="IL181" s="62"/>
      <c r="IM181" s="62"/>
      <c r="IN181" s="62"/>
      <c r="IO181" s="62"/>
      <c r="IP181" s="62"/>
      <c r="IQ181" s="62"/>
      <c r="IR181" s="62"/>
      <c r="IS181" s="62"/>
      <c r="IT181" s="62"/>
      <c r="IU181" s="62"/>
      <c r="IV181" s="62"/>
      <c r="IW181" s="62"/>
      <c r="IX181" s="62"/>
      <c r="IY181" s="62"/>
      <c r="IZ181" s="62"/>
      <c r="JA181" s="62"/>
      <c r="JB181" s="62"/>
      <c r="JC181" s="62"/>
      <c r="JD181" s="62"/>
      <c r="JE181" s="62"/>
      <c r="JF181" s="62"/>
      <c r="JG181" s="62"/>
      <c r="JH181" s="62"/>
      <c r="JI181" s="62"/>
      <c r="JJ181" s="62"/>
      <c r="JK181" s="62"/>
      <c r="JL181" s="62"/>
      <c r="JM181" s="62"/>
      <c r="JN181" s="62"/>
      <c r="JO181" s="62"/>
      <c r="JP181" s="62"/>
      <c r="JQ181" s="62"/>
      <c r="JR181" s="62"/>
      <c r="JS181" s="62"/>
      <c r="JT181" s="62"/>
      <c r="JU181" s="62"/>
      <c r="JV181" s="62"/>
      <c r="JW181" s="62"/>
      <c r="JX181" s="62"/>
      <c r="JY181" s="62"/>
      <c r="JZ181" s="62"/>
      <c r="KA181" s="62"/>
      <c r="KB181" s="62"/>
      <c r="KC181" s="62"/>
      <c r="KD181" s="62"/>
      <c r="KE181" s="62"/>
      <c r="KF181" s="62"/>
      <c r="KG181" s="62"/>
      <c r="KH181" s="62"/>
      <c r="KI181" s="62"/>
      <c r="KJ181" s="62"/>
      <c r="KK181" s="62"/>
      <c r="KL181" s="62"/>
      <c r="KM181" s="62"/>
      <c r="KN181" s="62"/>
      <c r="KO181" s="62"/>
      <c r="KP181" s="62"/>
      <c r="KQ181" s="62"/>
      <c r="KR181" s="62"/>
      <c r="KS181" s="62"/>
      <c r="KT181" s="62"/>
      <c r="KU181" s="62"/>
      <c r="KV181" s="62"/>
      <c r="KW181" s="62"/>
      <c r="KX181" s="62"/>
      <c r="KY181" s="62"/>
      <c r="KZ181" s="62"/>
      <c r="LA181" s="62"/>
      <c r="LB181" s="62"/>
      <c r="LC181" s="62"/>
      <c r="LD181" s="62"/>
      <c r="LE181" s="62"/>
      <c r="LF181" s="62"/>
      <c r="LG181" s="62"/>
      <c r="LH181" s="62"/>
      <c r="LI181" s="62"/>
      <c r="LJ181" s="62"/>
      <c r="LK181" s="62"/>
      <c r="LL181" s="62"/>
      <c r="LM181" s="62"/>
      <c r="LN181" s="62"/>
      <c r="LO181" s="62"/>
      <c r="LP181" s="62"/>
      <c r="LQ181" s="62"/>
      <c r="LR181" s="62"/>
      <c r="LS181" s="62"/>
      <c r="LT181" s="62"/>
      <c r="LU181" s="62"/>
      <c r="LV181" s="62"/>
      <c r="LW181" s="62"/>
      <c r="LX181" s="62"/>
      <c r="LY181" s="62"/>
      <c r="LZ181" s="62"/>
      <c r="MA181" s="62"/>
      <c r="MB181" s="62"/>
      <c r="MC181" s="62"/>
      <c r="MD181" s="62"/>
      <c r="ME181" s="62"/>
      <c r="MF181" s="62"/>
      <c r="MG181" s="62"/>
      <c r="MH181" s="62"/>
      <c r="MI181" s="62"/>
      <c r="MJ181" s="62"/>
      <c r="MK181" s="62"/>
      <c r="ML181" s="62"/>
      <c r="MM181" s="62"/>
      <c r="MN181" s="62"/>
      <c r="MO181" s="62"/>
      <c r="MP181" s="62"/>
      <c r="MQ181" s="62"/>
      <c r="MR181" s="62"/>
      <c r="MS181" s="62"/>
      <c r="MT181" s="62"/>
      <c r="MU181" s="62"/>
      <c r="MV181" s="62"/>
      <c r="MW181" s="62"/>
      <c r="MX181" s="62"/>
      <c r="MY181" s="62"/>
      <c r="MZ181" s="62"/>
      <c r="NA181" s="62"/>
      <c r="NB181" s="62"/>
      <c r="NC181" s="62"/>
      <c r="ND181" s="62"/>
      <c r="NE181" s="62"/>
      <c r="NF181" s="62"/>
      <c r="NG181" s="62"/>
      <c r="NH181" s="62"/>
      <c r="NI181" s="62"/>
      <c r="NJ181" s="34"/>
    </row>
    <row r="182" spans="1:374" s="40" customFormat="1" ht="14.4" outlineLevel="1" x14ac:dyDescent="0.25">
      <c r="A182" s="1048"/>
      <c r="B182" s="17" t="s">
        <v>37</v>
      </c>
      <c r="C182" s="14"/>
      <c r="D182" s="46"/>
      <c r="E182" s="57" t="s">
        <v>221</v>
      </c>
      <c r="F182" s="58"/>
      <c r="G182" s="86">
        <v>0</v>
      </c>
      <c r="H182" s="63"/>
      <c r="I182" s="63"/>
      <c r="J182" s="63">
        <v>1</v>
      </c>
      <c r="K182" s="63">
        <v>1</v>
      </c>
      <c r="L182" s="63">
        <v>1</v>
      </c>
      <c r="M182" s="63">
        <v>1</v>
      </c>
      <c r="N182" s="63">
        <v>1</v>
      </c>
      <c r="O182" s="63"/>
      <c r="P182" s="63"/>
      <c r="Q182" s="63">
        <v>1</v>
      </c>
      <c r="R182" s="63">
        <v>1</v>
      </c>
      <c r="S182" s="63">
        <v>1</v>
      </c>
      <c r="T182" s="63">
        <v>1</v>
      </c>
      <c r="U182" s="63">
        <v>1</v>
      </c>
      <c r="V182" s="63"/>
      <c r="W182" s="63"/>
      <c r="X182" s="63">
        <v>1</v>
      </c>
      <c r="Y182" s="63">
        <v>1</v>
      </c>
      <c r="Z182" s="63">
        <v>1</v>
      </c>
      <c r="AA182" s="63">
        <v>1</v>
      </c>
      <c r="AB182" s="63">
        <v>1</v>
      </c>
      <c r="AC182" s="63"/>
      <c r="AD182" s="63"/>
      <c r="AE182" s="63">
        <v>1</v>
      </c>
      <c r="AF182" s="63">
        <v>1</v>
      </c>
      <c r="AG182" s="63">
        <v>1</v>
      </c>
      <c r="AH182" s="63">
        <v>1</v>
      </c>
      <c r="AI182" s="63"/>
      <c r="AJ182" s="63"/>
      <c r="AK182" s="63"/>
      <c r="AL182" s="63">
        <v>1</v>
      </c>
      <c r="AM182" s="63">
        <v>1</v>
      </c>
      <c r="AN182" s="63">
        <v>1</v>
      </c>
      <c r="AO182" s="63">
        <v>1</v>
      </c>
      <c r="AP182" s="63">
        <v>1</v>
      </c>
      <c r="AQ182" s="63"/>
      <c r="AR182" s="63"/>
      <c r="AS182" s="63"/>
      <c r="AT182" s="63">
        <v>1</v>
      </c>
      <c r="AU182" s="63">
        <v>1</v>
      </c>
      <c r="AV182" s="63">
        <v>1</v>
      </c>
      <c r="AW182" s="63">
        <v>1</v>
      </c>
      <c r="AX182" s="63"/>
      <c r="AY182" s="63"/>
      <c r="AZ182" s="63">
        <v>1</v>
      </c>
      <c r="BA182" s="63">
        <v>1</v>
      </c>
      <c r="BB182" s="63">
        <v>1</v>
      </c>
      <c r="BC182" s="63">
        <v>1</v>
      </c>
      <c r="BD182" s="63">
        <v>1</v>
      </c>
      <c r="BE182" s="63"/>
      <c r="BF182" s="63"/>
      <c r="BG182" s="63">
        <v>1</v>
      </c>
      <c r="BH182" s="63">
        <v>1</v>
      </c>
      <c r="BI182" s="63">
        <v>1</v>
      </c>
      <c r="BJ182" s="63">
        <v>1</v>
      </c>
      <c r="BK182" s="63">
        <v>1</v>
      </c>
      <c r="BL182" s="63"/>
      <c r="BM182" s="63"/>
      <c r="BN182" s="63">
        <v>1</v>
      </c>
      <c r="BO182" s="63">
        <v>1</v>
      </c>
      <c r="BP182" s="63">
        <v>1</v>
      </c>
      <c r="BQ182" s="63">
        <v>1</v>
      </c>
      <c r="BR182" s="63">
        <v>1</v>
      </c>
      <c r="BS182" s="63">
        <v>1</v>
      </c>
      <c r="BT182" s="63"/>
      <c r="BU182" s="63"/>
      <c r="BV182" s="63">
        <v>1</v>
      </c>
      <c r="BW182" s="63">
        <v>1</v>
      </c>
      <c r="BX182" s="63">
        <v>1</v>
      </c>
      <c r="BY182" s="63">
        <v>1</v>
      </c>
      <c r="BZ182" s="63">
        <v>1</v>
      </c>
      <c r="CA182" s="63"/>
      <c r="CB182" s="63"/>
      <c r="CC182" s="63">
        <v>1</v>
      </c>
      <c r="CD182" s="63">
        <v>1</v>
      </c>
      <c r="CE182" s="63">
        <v>1</v>
      </c>
      <c r="CF182" s="63">
        <v>1</v>
      </c>
      <c r="CG182" s="63">
        <v>1</v>
      </c>
      <c r="CH182" s="63"/>
      <c r="CI182" s="63"/>
      <c r="CJ182" s="63">
        <v>1</v>
      </c>
      <c r="CK182" s="63">
        <v>1</v>
      </c>
      <c r="CL182" s="63">
        <v>1</v>
      </c>
      <c r="CM182" s="63">
        <v>1</v>
      </c>
      <c r="CN182" s="63"/>
      <c r="CO182" s="63"/>
      <c r="CP182" s="63"/>
      <c r="CQ182" s="63"/>
      <c r="CR182" s="63"/>
      <c r="CS182" s="63"/>
      <c r="CT182" s="63">
        <v>1</v>
      </c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  <c r="DY182" s="63"/>
      <c r="DZ182" s="63"/>
      <c r="EA182" s="63"/>
      <c r="EB182" s="63"/>
      <c r="EC182" s="63"/>
      <c r="ED182" s="63"/>
      <c r="EE182" s="63"/>
      <c r="EF182" s="63"/>
      <c r="EG182" s="63"/>
      <c r="EH182" s="63"/>
      <c r="EI182" s="63"/>
      <c r="EJ182" s="63"/>
      <c r="EK182" s="63"/>
      <c r="EL182" s="63"/>
      <c r="EM182" s="63"/>
      <c r="EN182" s="63"/>
      <c r="EO182" s="63"/>
      <c r="EP182" s="63"/>
      <c r="EQ182" s="63"/>
      <c r="ER182" s="63"/>
      <c r="ES182" s="63"/>
      <c r="ET182" s="63"/>
      <c r="EU182" s="63"/>
      <c r="EV182" s="63"/>
      <c r="EW182" s="63"/>
      <c r="EX182" s="63"/>
      <c r="EY182" s="63"/>
      <c r="EZ182" s="63"/>
      <c r="FA182" s="63"/>
      <c r="FB182" s="63"/>
      <c r="FC182" s="63"/>
      <c r="FD182" s="63"/>
      <c r="FE182" s="63"/>
      <c r="FF182" s="63">
        <v>0</v>
      </c>
      <c r="FG182" s="63">
        <v>0</v>
      </c>
      <c r="FH182" s="63">
        <v>0</v>
      </c>
      <c r="FI182" s="63">
        <v>0</v>
      </c>
      <c r="FJ182" s="63"/>
      <c r="FK182" s="63"/>
      <c r="FL182" s="63">
        <v>0</v>
      </c>
      <c r="FM182" s="63"/>
      <c r="FN182" s="63"/>
      <c r="FO182" s="63">
        <v>0</v>
      </c>
      <c r="FP182" s="63"/>
      <c r="FQ182" s="63">
        <v>0</v>
      </c>
      <c r="FR182" s="63"/>
      <c r="FS182" s="63"/>
      <c r="FT182" s="63"/>
      <c r="FU182" s="63"/>
      <c r="FV182" s="63"/>
      <c r="FW182" s="63"/>
      <c r="FX182" s="63"/>
      <c r="FY182" s="63"/>
      <c r="FZ182" s="63"/>
      <c r="GA182" s="63"/>
      <c r="GB182" s="63"/>
      <c r="GC182" s="63"/>
      <c r="GD182" s="63"/>
      <c r="GE182" s="63"/>
      <c r="GF182" s="63"/>
      <c r="GG182" s="63"/>
      <c r="GH182" s="63"/>
      <c r="GI182" s="63"/>
      <c r="GJ182" s="63"/>
      <c r="GK182" s="63"/>
      <c r="GL182" s="63"/>
      <c r="GM182" s="63"/>
      <c r="GN182" s="63"/>
      <c r="GO182" s="63"/>
      <c r="GP182" s="63"/>
      <c r="GQ182" s="63"/>
      <c r="GR182" s="63"/>
      <c r="GS182" s="63"/>
      <c r="GT182" s="63"/>
      <c r="GU182" s="63"/>
      <c r="GV182" s="63"/>
      <c r="GW182" s="63"/>
      <c r="GX182" s="63"/>
      <c r="GY182" s="63"/>
      <c r="GZ182" s="63"/>
      <c r="HA182" s="63"/>
      <c r="HB182" s="63"/>
      <c r="HC182" s="63"/>
      <c r="HD182" s="63"/>
      <c r="HE182" s="63"/>
      <c r="HF182" s="63"/>
      <c r="HG182" s="63"/>
      <c r="HH182" s="63"/>
      <c r="HI182" s="63"/>
      <c r="HJ182" s="63"/>
      <c r="HK182" s="63"/>
      <c r="HL182" s="63"/>
      <c r="HM182" s="63"/>
      <c r="HN182" s="63"/>
      <c r="HO182" s="63"/>
      <c r="HP182" s="63"/>
      <c r="HQ182" s="63"/>
      <c r="HR182" s="63"/>
      <c r="HS182" s="63"/>
      <c r="HT182" s="63"/>
      <c r="HU182" s="63"/>
      <c r="HV182" s="63"/>
      <c r="HW182" s="63"/>
      <c r="HX182" s="63"/>
      <c r="HY182" s="63"/>
      <c r="HZ182" s="63"/>
      <c r="IA182" s="63"/>
      <c r="IB182" s="63"/>
      <c r="IC182" s="63"/>
      <c r="ID182" s="63"/>
      <c r="IE182" s="63"/>
      <c r="IF182" s="63"/>
      <c r="IG182" s="63"/>
      <c r="IH182" s="63"/>
      <c r="II182" s="63"/>
      <c r="IJ182" s="63"/>
      <c r="IK182" s="63"/>
      <c r="IL182" s="63"/>
      <c r="IM182" s="63"/>
      <c r="IN182" s="63"/>
      <c r="IO182" s="63"/>
      <c r="IP182" s="63"/>
      <c r="IQ182" s="63"/>
      <c r="IR182" s="63"/>
      <c r="IS182" s="63"/>
      <c r="IT182" s="63"/>
      <c r="IU182" s="63"/>
      <c r="IV182" s="63"/>
      <c r="IW182" s="63"/>
      <c r="IX182" s="63"/>
      <c r="IY182" s="63"/>
      <c r="IZ182" s="63"/>
      <c r="JA182" s="63"/>
      <c r="JB182" s="63"/>
      <c r="JC182" s="63"/>
      <c r="JD182" s="63"/>
      <c r="JE182" s="63"/>
      <c r="JF182" s="63"/>
      <c r="JG182" s="63"/>
      <c r="JH182" s="63"/>
      <c r="JI182" s="63"/>
      <c r="JJ182" s="63"/>
      <c r="JK182" s="63"/>
      <c r="JL182" s="63"/>
      <c r="JM182" s="63"/>
      <c r="JN182" s="63"/>
      <c r="JO182" s="63"/>
      <c r="JP182" s="63"/>
      <c r="JQ182" s="63"/>
      <c r="JR182" s="63"/>
      <c r="JS182" s="63"/>
      <c r="JT182" s="63"/>
      <c r="JU182" s="63"/>
      <c r="JV182" s="63"/>
      <c r="JW182" s="63"/>
      <c r="JX182" s="63"/>
      <c r="JY182" s="63"/>
      <c r="JZ182" s="63"/>
      <c r="KA182" s="63"/>
      <c r="KB182" s="63"/>
      <c r="KC182" s="63"/>
      <c r="KD182" s="63"/>
      <c r="KE182" s="63"/>
      <c r="KF182" s="63"/>
      <c r="KG182" s="63"/>
      <c r="KH182" s="63"/>
      <c r="KI182" s="63"/>
      <c r="KJ182" s="63"/>
      <c r="KK182" s="63"/>
      <c r="KL182" s="63"/>
      <c r="KM182" s="63"/>
      <c r="KN182" s="63"/>
      <c r="KO182" s="63"/>
      <c r="KP182" s="63"/>
      <c r="KQ182" s="63"/>
      <c r="KR182" s="63"/>
      <c r="KS182" s="63"/>
      <c r="KT182" s="63"/>
      <c r="KU182" s="63"/>
      <c r="KV182" s="63"/>
      <c r="KW182" s="63"/>
      <c r="KX182" s="63"/>
      <c r="KY182" s="63"/>
      <c r="KZ182" s="63"/>
      <c r="LA182" s="63"/>
      <c r="LB182" s="63"/>
      <c r="LC182" s="63"/>
      <c r="LD182" s="63"/>
      <c r="LE182" s="63"/>
      <c r="LF182" s="63"/>
      <c r="LG182" s="63"/>
      <c r="LH182" s="63"/>
      <c r="LI182" s="63"/>
      <c r="LJ182" s="63"/>
      <c r="LK182" s="63"/>
      <c r="LL182" s="63"/>
      <c r="LM182" s="63"/>
      <c r="LN182" s="63"/>
      <c r="LO182" s="63"/>
      <c r="LP182" s="63"/>
      <c r="LQ182" s="63"/>
      <c r="LR182" s="63"/>
      <c r="LS182" s="63"/>
      <c r="LT182" s="63"/>
      <c r="LU182" s="63"/>
      <c r="LV182" s="63"/>
      <c r="LW182" s="63"/>
      <c r="LX182" s="63"/>
      <c r="LY182" s="63"/>
      <c r="LZ182" s="63"/>
      <c r="MA182" s="63"/>
      <c r="MB182" s="63"/>
      <c r="MC182" s="63"/>
      <c r="MD182" s="63"/>
      <c r="ME182" s="63"/>
      <c r="MF182" s="63"/>
      <c r="MG182" s="63"/>
      <c r="MH182" s="63"/>
      <c r="MI182" s="63"/>
      <c r="MJ182" s="63"/>
      <c r="MK182" s="63"/>
      <c r="ML182" s="63"/>
      <c r="MM182" s="63"/>
      <c r="MN182" s="63"/>
      <c r="MO182" s="63"/>
      <c r="MP182" s="63"/>
      <c r="MQ182" s="63"/>
      <c r="MR182" s="63"/>
      <c r="MS182" s="63"/>
      <c r="MT182" s="63"/>
      <c r="MU182" s="63"/>
      <c r="MV182" s="63"/>
      <c r="MW182" s="63"/>
      <c r="MX182" s="63"/>
      <c r="MY182" s="63"/>
      <c r="MZ182" s="63"/>
      <c r="NA182" s="63"/>
      <c r="NB182" s="63"/>
      <c r="NC182" s="63"/>
      <c r="ND182" s="63"/>
      <c r="NE182" s="63"/>
      <c r="NF182" s="63"/>
      <c r="NG182" s="63"/>
      <c r="NH182" s="63"/>
      <c r="NI182" s="63"/>
      <c r="NJ182" s="34"/>
    </row>
    <row r="183" spans="1:374" s="40" customFormat="1" ht="15" outlineLevel="1" thickBot="1" x14ac:dyDescent="0.3">
      <c r="A183" s="1049"/>
      <c r="B183" s="36">
        <f>B181/30</f>
        <v>3.3333333333333333E-2</v>
      </c>
      <c r="C183" s="38"/>
      <c r="D183" s="47"/>
      <c r="E183" s="27" t="s">
        <v>3</v>
      </c>
      <c r="F183" s="25"/>
      <c r="G183" s="84">
        <v>1500</v>
      </c>
      <c r="H183" s="33" t="e">
        <f t="shared" ref="H183:BT183" si="246">H180+H176+H184</f>
        <v>#VALUE!</v>
      </c>
      <c r="I183" s="33" t="e">
        <f t="shared" si="246"/>
        <v>#VALUE!</v>
      </c>
      <c r="J183" s="33" t="e">
        <f t="shared" si="246"/>
        <v>#VALUE!</v>
      </c>
      <c r="K183" s="33" t="e">
        <f t="shared" si="246"/>
        <v>#VALUE!</v>
      </c>
      <c r="L183" s="33" t="e">
        <f t="shared" si="246"/>
        <v>#VALUE!</v>
      </c>
      <c r="M183" s="33" t="e">
        <f t="shared" si="246"/>
        <v>#VALUE!</v>
      </c>
      <c r="N183" s="33" t="e">
        <f t="shared" si="246"/>
        <v>#VALUE!</v>
      </c>
      <c r="O183" s="33" t="e">
        <f t="shared" si="246"/>
        <v>#VALUE!</v>
      </c>
      <c r="P183" s="33" t="e">
        <f t="shared" si="246"/>
        <v>#VALUE!</v>
      </c>
      <c r="Q183" s="33" t="e">
        <f t="shared" si="246"/>
        <v>#VALUE!</v>
      </c>
      <c r="R183" s="33" t="e">
        <f t="shared" si="246"/>
        <v>#VALUE!</v>
      </c>
      <c r="S183" s="33" t="e">
        <f t="shared" si="246"/>
        <v>#VALUE!</v>
      </c>
      <c r="T183" s="33" t="e">
        <f t="shared" si="246"/>
        <v>#VALUE!</v>
      </c>
      <c r="U183" s="33" t="e">
        <f t="shared" si="246"/>
        <v>#VALUE!</v>
      </c>
      <c r="V183" s="33" t="e">
        <f t="shared" si="246"/>
        <v>#VALUE!</v>
      </c>
      <c r="W183" s="33" t="e">
        <f t="shared" si="246"/>
        <v>#VALUE!</v>
      </c>
      <c r="X183" s="33" t="e">
        <f t="shared" si="246"/>
        <v>#VALUE!</v>
      </c>
      <c r="Y183" s="33" t="e">
        <f t="shared" si="246"/>
        <v>#VALUE!</v>
      </c>
      <c r="Z183" s="33" t="e">
        <f t="shared" si="246"/>
        <v>#VALUE!</v>
      </c>
      <c r="AA183" s="33" t="e">
        <f t="shared" si="246"/>
        <v>#VALUE!</v>
      </c>
      <c r="AB183" s="33" t="e">
        <f t="shared" si="246"/>
        <v>#VALUE!</v>
      </c>
      <c r="AC183" s="33" t="e">
        <f t="shared" si="246"/>
        <v>#VALUE!</v>
      </c>
      <c r="AD183" s="33" t="e">
        <f t="shared" si="246"/>
        <v>#VALUE!</v>
      </c>
      <c r="AE183" s="33" t="e">
        <f t="shared" si="246"/>
        <v>#VALUE!</v>
      </c>
      <c r="AF183" s="33" t="e">
        <f t="shared" si="246"/>
        <v>#VALUE!</v>
      </c>
      <c r="AG183" s="33" t="e">
        <f t="shared" si="246"/>
        <v>#VALUE!</v>
      </c>
      <c r="AH183" s="33" t="e">
        <f t="shared" si="246"/>
        <v>#VALUE!</v>
      </c>
      <c r="AI183" s="33" t="e">
        <f t="shared" si="246"/>
        <v>#VALUE!</v>
      </c>
      <c r="AJ183" s="33" t="e">
        <f t="shared" si="246"/>
        <v>#VALUE!</v>
      </c>
      <c r="AK183" s="33" t="e">
        <f t="shared" si="246"/>
        <v>#VALUE!</v>
      </c>
      <c r="AL183" s="33" t="e">
        <f t="shared" si="246"/>
        <v>#VALUE!</v>
      </c>
      <c r="AM183" s="33" t="e">
        <f t="shared" si="246"/>
        <v>#VALUE!</v>
      </c>
      <c r="AN183" s="33" t="e">
        <f t="shared" si="246"/>
        <v>#VALUE!</v>
      </c>
      <c r="AO183" s="33" t="e">
        <f t="shared" si="246"/>
        <v>#VALUE!</v>
      </c>
      <c r="AP183" s="33" t="e">
        <f t="shared" si="246"/>
        <v>#VALUE!</v>
      </c>
      <c r="AQ183" s="33" t="e">
        <f t="shared" si="246"/>
        <v>#VALUE!</v>
      </c>
      <c r="AR183" s="33" t="e">
        <f t="shared" si="246"/>
        <v>#VALUE!</v>
      </c>
      <c r="AS183" s="33" t="e">
        <f t="shared" si="246"/>
        <v>#VALUE!</v>
      </c>
      <c r="AT183" s="33" t="e">
        <f t="shared" si="246"/>
        <v>#VALUE!</v>
      </c>
      <c r="AU183" s="33" t="e">
        <f t="shared" si="246"/>
        <v>#VALUE!</v>
      </c>
      <c r="AV183" s="33" t="e">
        <f t="shared" si="246"/>
        <v>#VALUE!</v>
      </c>
      <c r="AW183" s="33" t="e">
        <f t="shared" si="246"/>
        <v>#VALUE!</v>
      </c>
      <c r="AX183" s="33" t="e">
        <f t="shared" si="246"/>
        <v>#VALUE!</v>
      </c>
      <c r="AY183" s="33" t="e">
        <f t="shared" si="246"/>
        <v>#VALUE!</v>
      </c>
      <c r="AZ183" s="33" t="e">
        <f t="shared" si="246"/>
        <v>#VALUE!</v>
      </c>
      <c r="BA183" s="33" t="e">
        <f t="shared" si="246"/>
        <v>#VALUE!</v>
      </c>
      <c r="BB183" s="33" t="e">
        <f t="shared" si="246"/>
        <v>#VALUE!</v>
      </c>
      <c r="BC183" s="33" t="e">
        <f t="shared" si="246"/>
        <v>#VALUE!</v>
      </c>
      <c r="BD183" s="33" t="e">
        <f t="shared" si="246"/>
        <v>#VALUE!</v>
      </c>
      <c r="BE183" s="33" t="e">
        <f t="shared" si="246"/>
        <v>#VALUE!</v>
      </c>
      <c r="BF183" s="33" t="e">
        <f t="shared" si="246"/>
        <v>#VALUE!</v>
      </c>
      <c r="BG183" s="33" t="e">
        <f t="shared" si="246"/>
        <v>#VALUE!</v>
      </c>
      <c r="BH183" s="33" t="e">
        <f t="shared" si="246"/>
        <v>#VALUE!</v>
      </c>
      <c r="BI183" s="33" t="e">
        <f t="shared" si="246"/>
        <v>#VALUE!</v>
      </c>
      <c r="BJ183" s="33" t="e">
        <f t="shared" si="246"/>
        <v>#VALUE!</v>
      </c>
      <c r="BK183" s="33" t="e">
        <f t="shared" si="246"/>
        <v>#VALUE!</v>
      </c>
      <c r="BL183" s="33" t="e">
        <f t="shared" si="246"/>
        <v>#VALUE!</v>
      </c>
      <c r="BM183" s="33" t="e">
        <f t="shared" si="246"/>
        <v>#VALUE!</v>
      </c>
      <c r="BN183" s="33" t="e">
        <f>BN180+BN176+BN184</f>
        <v>#VALUE!</v>
      </c>
      <c r="BO183" s="33" t="e">
        <f t="shared" si="246"/>
        <v>#VALUE!</v>
      </c>
      <c r="BP183" s="33" t="e">
        <f t="shared" si="246"/>
        <v>#VALUE!</v>
      </c>
      <c r="BQ183" s="33" t="e">
        <f t="shared" si="246"/>
        <v>#VALUE!</v>
      </c>
      <c r="BR183" s="33" t="e">
        <f t="shared" si="246"/>
        <v>#VALUE!</v>
      </c>
      <c r="BS183" s="33" t="e">
        <f t="shared" si="246"/>
        <v>#VALUE!</v>
      </c>
      <c r="BT183" s="33" t="e">
        <f t="shared" si="246"/>
        <v>#VALUE!</v>
      </c>
      <c r="BU183" s="33" t="e">
        <f t="shared" ref="BU183:EF183" si="247">BU180+BU176+BU184</f>
        <v>#VALUE!</v>
      </c>
      <c r="BV183" s="33" t="e">
        <f t="shared" si="247"/>
        <v>#VALUE!</v>
      </c>
      <c r="BW183" s="33" t="e">
        <f t="shared" si="247"/>
        <v>#VALUE!</v>
      </c>
      <c r="BX183" s="33" t="e">
        <f t="shared" si="247"/>
        <v>#VALUE!</v>
      </c>
      <c r="BY183" s="33" t="e">
        <f t="shared" si="247"/>
        <v>#VALUE!</v>
      </c>
      <c r="BZ183" s="33" t="e">
        <f t="shared" si="247"/>
        <v>#VALUE!</v>
      </c>
      <c r="CA183" s="33" t="e">
        <f t="shared" si="247"/>
        <v>#VALUE!</v>
      </c>
      <c r="CB183" s="33" t="e">
        <f t="shared" si="247"/>
        <v>#VALUE!</v>
      </c>
      <c r="CC183" s="33" t="e">
        <f t="shared" si="247"/>
        <v>#VALUE!</v>
      </c>
      <c r="CD183" s="33" t="e">
        <f t="shared" si="247"/>
        <v>#VALUE!</v>
      </c>
      <c r="CE183" s="33" t="e">
        <f t="shared" si="247"/>
        <v>#VALUE!</v>
      </c>
      <c r="CF183" s="33" t="e">
        <f t="shared" si="247"/>
        <v>#VALUE!</v>
      </c>
      <c r="CG183" s="33" t="e">
        <f t="shared" si="247"/>
        <v>#VALUE!</v>
      </c>
      <c r="CH183" s="33" t="e">
        <f t="shared" si="247"/>
        <v>#VALUE!</v>
      </c>
      <c r="CI183" s="33" t="e">
        <f t="shared" si="247"/>
        <v>#VALUE!</v>
      </c>
      <c r="CJ183" s="33" t="e">
        <f t="shared" si="247"/>
        <v>#VALUE!</v>
      </c>
      <c r="CK183" s="33" t="e">
        <f t="shared" si="247"/>
        <v>#VALUE!</v>
      </c>
      <c r="CL183" s="33" t="e">
        <f t="shared" si="247"/>
        <v>#VALUE!</v>
      </c>
      <c r="CM183" s="33" t="e">
        <f t="shared" si="247"/>
        <v>#VALUE!</v>
      </c>
      <c r="CN183" s="33" t="e">
        <f t="shared" si="247"/>
        <v>#VALUE!</v>
      </c>
      <c r="CO183" s="33" t="e">
        <f t="shared" si="247"/>
        <v>#VALUE!</v>
      </c>
      <c r="CP183" s="33" t="e">
        <f t="shared" si="247"/>
        <v>#VALUE!</v>
      </c>
      <c r="CQ183" s="33" t="e">
        <f t="shared" si="247"/>
        <v>#VALUE!</v>
      </c>
      <c r="CR183" s="33" t="e">
        <f t="shared" si="247"/>
        <v>#VALUE!</v>
      </c>
      <c r="CS183" s="33" t="e">
        <f t="shared" si="247"/>
        <v>#VALUE!</v>
      </c>
      <c r="CT183" s="33" t="e">
        <f t="shared" si="247"/>
        <v>#VALUE!</v>
      </c>
      <c r="CU183" s="33" t="e">
        <f t="shared" si="247"/>
        <v>#VALUE!</v>
      </c>
      <c r="CV183" s="33" t="e">
        <f t="shared" si="247"/>
        <v>#VALUE!</v>
      </c>
      <c r="CW183" s="33" t="e">
        <f t="shared" si="247"/>
        <v>#VALUE!</v>
      </c>
      <c r="CX183" s="33" t="e">
        <f t="shared" si="247"/>
        <v>#VALUE!</v>
      </c>
      <c r="CY183" s="33" t="e">
        <f t="shared" si="247"/>
        <v>#VALUE!</v>
      </c>
      <c r="CZ183" s="33" t="e">
        <f t="shared" si="247"/>
        <v>#VALUE!</v>
      </c>
      <c r="DA183" s="33" t="e">
        <f t="shared" si="247"/>
        <v>#VALUE!</v>
      </c>
      <c r="DB183" s="33" t="e">
        <f t="shared" si="247"/>
        <v>#VALUE!</v>
      </c>
      <c r="DC183" s="33" t="e">
        <f t="shared" si="247"/>
        <v>#VALUE!</v>
      </c>
      <c r="DD183" s="33" t="e">
        <f t="shared" si="247"/>
        <v>#VALUE!</v>
      </c>
      <c r="DE183" s="33" t="e">
        <f t="shared" si="247"/>
        <v>#VALUE!</v>
      </c>
      <c r="DF183" s="33" t="e">
        <f t="shared" si="247"/>
        <v>#VALUE!</v>
      </c>
      <c r="DG183" s="33" t="e">
        <f t="shared" si="247"/>
        <v>#VALUE!</v>
      </c>
      <c r="DH183" s="33" t="e">
        <f t="shared" si="247"/>
        <v>#VALUE!</v>
      </c>
      <c r="DI183" s="33" t="e">
        <f t="shared" si="247"/>
        <v>#VALUE!</v>
      </c>
      <c r="DJ183" s="33" t="e">
        <f t="shared" si="247"/>
        <v>#VALUE!</v>
      </c>
      <c r="DK183" s="33" t="e">
        <f t="shared" si="247"/>
        <v>#VALUE!</v>
      </c>
      <c r="DL183" s="33" t="e">
        <f t="shared" si="247"/>
        <v>#VALUE!</v>
      </c>
      <c r="DM183" s="33" t="e">
        <f t="shared" si="247"/>
        <v>#VALUE!</v>
      </c>
      <c r="DN183" s="33" t="e">
        <f t="shared" si="247"/>
        <v>#VALUE!</v>
      </c>
      <c r="DO183" s="33" t="e">
        <f t="shared" si="247"/>
        <v>#VALUE!</v>
      </c>
      <c r="DP183" s="33" t="e">
        <f t="shared" si="247"/>
        <v>#VALUE!</v>
      </c>
      <c r="DQ183" s="33" t="e">
        <f t="shared" si="247"/>
        <v>#VALUE!</v>
      </c>
      <c r="DR183" s="33" t="e">
        <f t="shared" si="247"/>
        <v>#VALUE!</v>
      </c>
      <c r="DS183" s="33" t="e">
        <f t="shared" si="247"/>
        <v>#VALUE!</v>
      </c>
      <c r="DT183" s="33" t="e">
        <f t="shared" si="247"/>
        <v>#VALUE!</v>
      </c>
      <c r="DU183" s="33" t="e">
        <f t="shared" si="247"/>
        <v>#VALUE!</v>
      </c>
      <c r="DV183" s="33" t="e">
        <f t="shared" si="247"/>
        <v>#VALUE!</v>
      </c>
      <c r="DW183" s="33" t="e">
        <f t="shared" si="247"/>
        <v>#VALUE!</v>
      </c>
      <c r="DX183" s="33" t="e">
        <f t="shared" si="247"/>
        <v>#VALUE!</v>
      </c>
      <c r="DY183" s="33" t="e">
        <f t="shared" si="247"/>
        <v>#VALUE!</v>
      </c>
      <c r="DZ183" s="33" t="e">
        <f t="shared" si="247"/>
        <v>#VALUE!</v>
      </c>
      <c r="EA183" s="33" t="e">
        <f t="shared" si="247"/>
        <v>#VALUE!</v>
      </c>
      <c r="EB183" s="33" t="e">
        <f t="shared" si="247"/>
        <v>#VALUE!</v>
      </c>
      <c r="EC183" s="33" t="e">
        <f t="shared" si="247"/>
        <v>#VALUE!</v>
      </c>
      <c r="ED183" s="33" t="e">
        <f t="shared" si="247"/>
        <v>#VALUE!</v>
      </c>
      <c r="EE183" s="33" t="e">
        <f t="shared" si="247"/>
        <v>#VALUE!</v>
      </c>
      <c r="EF183" s="33" t="e">
        <f t="shared" si="247"/>
        <v>#VALUE!</v>
      </c>
      <c r="EG183" s="33" t="e">
        <f t="shared" ref="EG183:GR183" si="248">EG180+EG176+EG184</f>
        <v>#VALUE!</v>
      </c>
      <c r="EH183" s="33" t="e">
        <f t="shared" si="248"/>
        <v>#VALUE!</v>
      </c>
      <c r="EI183" s="33" t="e">
        <f t="shared" si="248"/>
        <v>#VALUE!</v>
      </c>
      <c r="EJ183" s="33" t="e">
        <f t="shared" si="248"/>
        <v>#VALUE!</v>
      </c>
      <c r="EK183" s="33" t="e">
        <f t="shared" si="248"/>
        <v>#VALUE!</v>
      </c>
      <c r="EL183" s="33" t="e">
        <f t="shared" si="248"/>
        <v>#VALUE!</v>
      </c>
      <c r="EM183" s="33" t="e">
        <f t="shared" si="248"/>
        <v>#VALUE!</v>
      </c>
      <c r="EN183" s="33" t="e">
        <f t="shared" si="248"/>
        <v>#VALUE!</v>
      </c>
      <c r="EO183" s="33" t="e">
        <f t="shared" si="248"/>
        <v>#VALUE!</v>
      </c>
      <c r="EP183" s="33" t="e">
        <f t="shared" si="248"/>
        <v>#VALUE!</v>
      </c>
      <c r="EQ183" s="33" t="e">
        <f t="shared" si="248"/>
        <v>#VALUE!</v>
      </c>
      <c r="ER183" s="33" t="e">
        <f t="shared" si="248"/>
        <v>#VALUE!</v>
      </c>
      <c r="ES183" s="33" t="e">
        <f t="shared" si="248"/>
        <v>#VALUE!</v>
      </c>
      <c r="ET183" s="33" t="e">
        <f t="shared" si="248"/>
        <v>#VALUE!</v>
      </c>
      <c r="EU183" s="33" t="e">
        <f t="shared" si="248"/>
        <v>#VALUE!</v>
      </c>
      <c r="EV183" s="33" t="e">
        <f t="shared" si="248"/>
        <v>#VALUE!</v>
      </c>
      <c r="EW183" s="33" t="e">
        <f t="shared" si="248"/>
        <v>#VALUE!</v>
      </c>
      <c r="EX183" s="33" t="e">
        <f t="shared" si="248"/>
        <v>#VALUE!</v>
      </c>
      <c r="EY183" s="33" t="e">
        <f t="shared" si="248"/>
        <v>#VALUE!</v>
      </c>
      <c r="EZ183" s="33" t="e">
        <f t="shared" si="248"/>
        <v>#VALUE!</v>
      </c>
      <c r="FA183" s="33" t="e">
        <f t="shared" si="248"/>
        <v>#VALUE!</v>
      </c>
      <c r="FB183" s="33" t="e">
        <f t="shared" si="248"/>
        <v>#VALUE!</v>
      </c>
      <c r="FC183" s="33" t="e">
        <f t="shared" si="248"/>
        <v>#VALUE!</v>
      </c>
      <c r="FD183" s="33" t="e">
        <f t="shared" si="248"/>
        <v>#VALUE!</v>
      </c>
      <c r="FE183" s="33" t="e">
        <f t="shared" si="248"/>
        <v>#VALUE!</v>
      </c>
      <c r="FF183" s="33" t="e">
        <f t="shared" si="248"/>
        <v>#VALUE!</v>
      </c>
      <c r="FG183" s="33" t="e">
        <f t="shared" si="248"/>
        <v>#VALUE!</v>
      </c>
      <c r="FH183" s="33" t="e">
        <f t="shared" si="248"/>
        <v>#VALUE!</v>
      </c>
      <c r="FI183" s="33" t="e">
        <f t="shared" si="248"/>
        <v>#VALUE!</v>
      </c>
      <c r="FJ183" s="33" t="e">
        <f t="shared" si="248"/>
        <v>#VALUE!</v>
      </c>
      <c r="FK183" s="33" t="e">
        <f t="shared" si="248"/>
        <v>#VALUE!</v>
      </c>
      <c r="FL183" s="33" t="e">
        <f t="shared" si="248"/>
        <v>#VALUE!</v>
      </c>
      <c r="FM183" s="33" t="e">
        <f t="shared" si="248"/>
        <v>#VALUE!</v>
      </c>
      <c r="FN183" s="33" t="e">
        <f t="shared" si="248"/>
        <v>#VALUE!</v>
      </c>
      <c r="FO183" s="33" t="e">
        <f t="shared" si="248"/>
        <v>#VALUE!</v>
      </c>
      <c r="FP183" s="33" t="e">
        <f t="shared" si="248"/>
        <v>#VALUE!</v>
      </c>
      <c r="FQ183" s="33" t="e">
        <f t="shared" si="248"/>
        <v>#VALUE!</v>
      </c>
      <c r="FR183" s="33" t="e">
        <f t="shared" si="248"/>
        <v>#VALUE!</v>
      </c>
      <c r="FS183" s="33" t="e">
        <f t="shared" si="248"/>
        <v>#VALUE!</v>
      </c>
      <c r="FT183" s="33" t="e">
        <f t="shared" si="248"/>
        <v>#VALUE!</v>
      </c>
      <c r="FU183" s="33" t="e">
        <f t="shared" si="248"/>
        <v>#VALUE!</v>
      </c>
      <c r="FV183" s="33" t="e">
        <f t="shared" si="248"/>
        <v>#VALUE!</v>
      </c>
      <c r="FW183" s="33" t="e">
        <f t="shared" si="248"/>
        <v>#VALUE!</v>
      </c>
      <c r="FX183" s="33" t="e">
        <f t="shared" si="248"/>
        <v>#VALUE!</v>
      </c>
      <c r="FY183" s="33" t="e">
        <f t="shared" si="248"/>
        <v>#VALUE!</v>
      </c>
      <c r="FZ183" s="33" t="e">
        <f t="shared" si="248"/>
        <v>#VALUE!</v>
      </c>
      <c r="GA183" s="33" t="e">
        <f t="shared" si="248"/>
        <v>#VALUE!</v>
      </c>
      <c r="GB183" s="33" t="e">
        <f t="shared" si="248"/>
        <v>#VALUE!</v>
      </c>
      <c r="GC183" s="33" t="e">
        <f t="shared" si="248"/>
        <v>#VALUE!</v>
      </c>
      <c r="GD183" s="33" t="e">
        <f t="shared" si="248"/>
        <v>#VALUE!</v>
      </c>
      <c r="GE183" s="33" t="e">
        <f t="shared" si="248"/>
        <v>#VALUE!</v>
      </c>
      <c r="GF183" s="33" t="e">
        <f t="shared" si="248"/>
        <v>#VALUE!</v>
      </c>
      <c r="GG183" s="33" t="e">
        <f t="shared" si="248"/>
        <v>#VALUE!</v>
      </c>
      <c r="GH183" s="33" t="e">
        <f t="shared" si="248"/>
        <v>#VALUE!</v>
      </c>
      <c r="GI183" s="33" t="e">
        <f t="shared" si="248"/>
        <v>#VALUE!</v>
      </c>
      <c r="GJ183" s="33" t="e">
        <f t="shared" si="248"/>
        <v>#VALUE!</v>
      </c>
      <c r="GK183" s="33" t="e">
        <f t="shared" si="248"/>
        <v>#VALUE!</v>
      </c>
      <c r="GL183" s="33" t="e">
        <f t="shared" si="248"/>
        <v>#VALUE!</v>
      </c>
      <c r="GM183" s="33" t="e">
        <f t="shared" si="248"/>
        <v>#VALUE!</v>
      </c>
      <c r="GN183" s="33" t="e">
        <f t="shared" si="248"/>
        <v>#VALUE!</v>
      </c>
      <c r="GO183" s="33" t="e">
        <f t="shared" si="248"/>
        <v>#VALUE!</v>
      </c>
      <c r="GP183" s="33" t="e">
        <f t="shared" si="248"/>
        <v>#VALUE!</v>
      </c>
      <c r="GQ183" s="33" t="e">
        <f t="shared" si="248"/>
        <v>#VALUE!</v>
      </c>
      <c r="GR183" s="33" t="e">
        <f t="shared" si="248"/>
        <v>#VALUE!</v>
      </c>
      <c r="GS183" s="33" t="e">
        <f t="shared" ref="GS183:JD183" si="249">GS180+GS176+GS184</f>
        <v>#VALUE!</v>
      </c>
      <c r="GT183" s="33" t="e">
        <f t="shared" si="249"/>
        <v>#VALUE!</v>
      </c>
      <c r="GU183" s="33" t="e">
        <f t="shared" si="249"/>
        <v>#VALUE!</v>
      </c>
      <c r="GV183" s="33" t="e">
        <f t="shared" si="249"/>
        <v>#VALUE!</v>
      </c>
      <c r="GW183" s="33" t="e">
        <f t="shared" si="249"/>
        <v>#VALUE!</v>
      </c>
      <c r="GX183" s="33" t="e">
        <f t="shared" si="249"/>
        <v>#VALUE!</v>
      </c>
      <c r="GY183" s="33" t="e">
        <f t="shared" si="249"/>
        <v>#VALUE!</v>
      </c>
      <c r="GZ183" s="33" t="e">
        <f t="shared" si="249"/>
        <v>#VALUE!</v>
      </c>
      <c r="HA183" s="33" t="e">
        <f t="shared" si="249"/>
        <v>#VALUE!</v>
      </c>
      <c r="HB183" s="33" t="e">
        <f t="shared" si="249"/>
        <v>#VALUE!</v>
      </c>
      <c r="HC183" s="33" t="e">
        <f t="shared" si="249"/>
        <v>#VALUE!</v>
      </c>
      <c r="HD183" s="33" t="e">
        <f t="shared" si="249"/>
        <v>#VALUE!</v>
      </c>
      <c r="HE183" s="33" t="e">
        <f t="shared" si="249"/>
        <v>#VALUE!</v>
      </c>
      <c r="HF183" s="33" t="e">
        <f t="shared" si="249"/>
        <v>#VALUE!</v>
      </c>
      <c r="HG183" s="33" t="e">
        <f t="shared" si="249"/>
        <v>#VALUE!</v>
      </c>
      <c r="HH183" s="33" t="e">
        <f t="shared" si="249"/>
        <v>#VALUE!</v>
      </c>
      <c r="HI183" s="33" t="e">
        <f t="shared" si="249"/>
        <v>#VALUE!</v>
      </c>
      <c r="HJ183" s="33" t="e">
        <f t="shared" si="249"/>
        <v>#VALUE!</v>
      </c>
      <c r="HK183" s="33" t="e">
        <f t="shared" si="249"/>
        <v>#VALUE!</v>
      </c>
      <c r="HL183" s="33" t="e">
        <f t="shared" si="249"/>
        <v>#VALUE!</v>
      </c>
      <c r="HM183" s="33" t="e">
        <f t="shared" si="249"/>
        <v>#VALUE!</v>
      </c>
      <c r="HN183" s="33" t="e">
        <f t="shared" si="249"/>
        <v>#VALUE!</v>
      </c>
      <c r="HO183" s="33" t="e">
        <f t="shared" si="249"/>
        <v>#VALUE!</v>
      </c>
      <c r="HP183" s="33" t="e">
        <f t="shared" si="249"/>
        <v>#VALUE!</v>
      </c>
      <c r="HQ183" s="33" t="e">
        <f t="shared" si="249"/>
        <v>#VALUE!</v>
      </c>
      <c r="HR183" s="33" t="e">
        <f t="shared" si="249"/>
        <v>#VALUE!</v>
      </c>
      <c r="HS183" s="33" t="e">
        <f t="shared" si="249"/>
        <v>#VALUE!</v>
      </c>
      <c r="HT183" s="33" t="e">
        <f t="shared" si="249"/>
        <v>#VALUE!</v>
      </c>
      <c r="HU183" s="33" t="e">
        <f t="shared" si="249"/>
        <v>#VALUE!</v>
      </c>
      <c r="HV183" s="33" t="e">
        <f t="shared" si="249"/>
        <v>#VALUE!</v>
      </c>
      <c r="HW183" s="33" t="e">
        <f t="shared" si="249"/>
        <v>#VALUE!</v>
      </c>
      <c r="HX183" s="33" t="e">
        <f t="shared" si="249"/>
        <v>#VALUE!</v>
      </c>
      <c r="HY183" s="33" t="e">
        <f t="shared" si="249"/>
        <v>#VALUE!</v>
      </c>
      <c r="HZ183" s="33" t="e">
        <f t="shared" si="249"/>
        <v>#VALUE!</v>
      </c>
      <c r="IA183" s="33" t="e">
        <f t="shared" si="249"/>
        <v>#VALUE!</v>
      </c>
      <c r="IB183" s="33" t="e">
        <f t="shared" si="249"/>
        <v>#VALUE!</v>
      </c>
      <c r="IC183" s="33" t="e">
        <f t="shared" si="249"/>
        <v>#VALUE!</v>
      </c>
      <c r="ID183" s="33" t="e">
        <f t="shared" si="249"/>
        <v>#VALUE!</v>
      </c>
      <c r="IE183" s="33" t="e">
        <f t="shared" si="249"/>
        <v>#VALUE!</v>
      </c>
      <c r="IF183" s="33" t="e">
        <f t="shared" si="249"/>
        <v>#VALUE!</v>
      </c>
      <c r="IG183" s="33" t="e">
        <f t="shared" si="249"/>
        <v>#VALUE!</v>
      </c>
      <c r="IH183" s="33" t="e">
        <f t="shared" si="249"/>
        <v>#VALUE!</v>
      </c>
      <c r="II183" s="33" t="e">
        <f t="shared" si="249"/>
        <v>#VALUE!</v>
      </c>
      <c r="IJ183" s="33" t="e">
        <f t="shared" si="249"/>
        <v>#VALUE!</v>
      </c>
      <c r="IK183" s="33" t="e">
        <f t="shared" si="249"/>
        <v>#VALUE!</v>
      </c>
      <c r="IL183" s="33" t="e">
        <f t="shared" si="249"/>
        <v>#VALUE!</v>
      </c>
      <c r="IM183" s="33" t="e">
        <f t="shared" si="249"/>
        <v>#VALUE!</v>
      </c>
      <c r="IN183" s="33" t="e">
        <f t="shared" si="249"/>
        <v>#VALUE!</v>
      </c>
      <c r="IO183" s="33" t="e">
        <f t="shared" si="249"/>
        <v>#VALUE!</v>
      </c>
      <c r="IP183" s="33" t="e">
        <f t="shared" si="249"/>
        <v>#VALUE!</v>
      </c>
      <c r="IQ183" s="33" t="e">
        <f t="shared" si="249"/>
        <v>#VALUE!</v>
      </c>
      <c r="IR183" s="33" t="e">
        <f t="shared" si="249"/>
        <v>#VALUE!</v>
      </c>
      <c r="IS183" s="33" t="e">
        <f t="shared" si="249"/>
        <v>#VALUE!</v>
      </c>
      <c r="IT183" s="33" t="e">
        <f t="shared" si="249"/>
        <v>#VALUE!</v>
      </c>
      <c r="IU183" s="33" t="e">
        <f t="shared" si="249"/>
        <v>#VALUE!</v>
      </c>
      <c r="IV183" s="33" t="e">
        <f t="shared" si="249"/>
        <v>#VALUE!</v>
      </c>
      <c r="IW183" s="33" t="e">
        <f t="shared" si="249"/>
        <v>#VALUE!</v>
      </c>
      <c r="IX183" s="33" t="e">
        <f t="shared" si="249"/>
        <v>#VALUE!</v>
      </c>
      <c r="IY183" s="33" t="e">
        <f t="shared" si="249"/>
        <v>#VALUE!</v>
      </c>
      <c r="IZ183" s="33" t="e">
        <f t="shared" si="249"/>
        <v>#VALUE!</v>
      </c>
      <c r="JA183" s="33" t="e">
        <f t="shared" si="249"/>
        <v>#VALUE!</v>
      </c>
      <c r="JB183" s="33" t="e">
        <f t="shared" si="249"/>
        <v>#VALUE!</v>
      </c>
      <c r="JC183" s="33" t="e">
        <f t="shared" si="249"/>
        <v>#VALUE!</v>
      </c>
      <c r="JD183" s="33" t="e">
        <f t="shared" si="249"/>
        <v>#VALUE!</v>
      </c>
      <c r="JE183" s="33" t="e">
        <f t="shared" ref="JE183:LP183" si="250">JE180+JE176+JE184</f>
        <v>#VALUE!</v>
      </c>
      <c r="JF183" s="33" t="e">
        <f t="shared" si="250"/>
        <v>#VALUE!</v>
      </c>
      <c r="JG183" s="33" t="e">
        <f t="shared" si="250"/>
        <v>#VALUE!</v>
      </c>
      <c r="JH183" s="33" t="e">
        <f t="shared" si="250"/>
        <v>#VALUE!</v>
      </c>
      <c r="JI183" s="33" t="e">
        <f t="shared" si="250"/>
        <v>#VALUE!</v>
      </c>
      <c r="JJ183" s="33" t="e">
        <f t="shared" si="250"/>
        <v>#VALUE!</v>
      </c>
      <c r="JK183" s="33" t="e">
        <f t="shared" si="250"/>
        <v>#VALUE!</v>
      </c>
      <c r="JL183" s="33" t="e">
        <f t="shared" si="250"/>
        <v>#VALUE!</v>
      </c>
      <c r="JM183" s="33" t="e">
        <f t="shared" si="250"/>
        <v>#VALUE!</v>
      </c>
      <c r="JN183" s="33" t="e">
        <f t="shared" si="250"/>
        <v>#VALUE!</v>
      </c>
      <c r="JO183" s="33" t="e">
        <f t="shared" si="250"/>
        <v>#VALUE!</v>
      </c>
      <c r="JP183" s="33" t="e">
        <f t="shared" si="250"/>
        <v>#VALUE!</v>
      </c>
      <c r="JQ183" s="33" t="e">
        <f t="shared" si="250"/>
        <v>#VALUE!</v>
      </c>
      <c r="JR183" s="33" t="e">
        <f t="shared" si="250"/>
        <v>#VALUE!</v>
      </c>
      <c r="JS183" s="33" t="e">
        <f t="shared" si="250"/>
        <v>#VALUE!</v>
      </c>
      <c r="JT183" s="33" t="e">
        <f t="shared" si="250"/>
        <v>#VALUE!</v>
      </c>
      <c r="JU183" s="33" t="e">
        <f t="shared" si="250"/>
        <v>#VALUE!</v>
      </c>
      <c r="JV183" s="33" t="e">
        <f t="shared" si="250"/>
        <v>#VALUE!</v>
      </c>
      <c r="JW183" s="33" t="e">
        <f t="shared" si="250"/>
        <v>#VALUE!</v>
      </c>
      <c r="JX183" s="33" t="e">
        <f t="shared" si="250"/>
        <v>#VALUE!</v>
      </c>
      <c r="JY183" s="33" t="e">
        <f t="shared" si="250"/>
        <v>#VALUE!</v>
      </c>
      <c r="JZ183" s="33" t="e">
        <f t="shared" si="250"/>
        <v>#VALUE!</v>
      </c>
      <c r="KA183" s="33" t="e">
        <f t="shared" si="250"/>
        <v>#VALUE!</v>
      </c>
      <c r="KB183" s="33" t="e">
        <f t="shared" si="250"/>
        <v>#VALUE!</v>
      </c>
      <c r="KC183" s="33" t="e">
        <f t="shared" si="250"/>
        <v>#VALUE!</v>
      </c>
      <c r="KD183" s="33" t="e">
        <f t="shared" si="250"/>
        <v>#VALUE!</v>
      </c>
      <c r="KE183" s="33" t="e">
        <f t="shared" si="250"/>
        <v>#VALUE!</v>
      </c>
      <c r="KF183" s="33" t="e">
        <f t="shared" si="250"/>
        <v>#VALUE!</v>
      </c>
      <c r="KG183" s="33" t="e">
        <f t="shared" si="250"/>
        <v>#VALUE!</v>
      </c>
      <c r="KH183" s="33" t="e">
        <f t="shared" si="250"/>
        <v>#VALUE!</v>
      </c>
      <c r="KI183" s="33" t="e">
        <f t="shared" si="250"/>
        <v>#VALUE!</v>
      </c>
      <c r="KJ183" s="33" t="e">
        <f t="shared" si="250"/>
        <v>#VALUE!</v>
      </c>
      <c r="KK183" s="33" t="e">
        <f t="shared" si="250"/>
        <v>#VALUE!</v>
      </c>
      <c r="KL183" s="33" t="e">
        <f t="shared" si="250"/>
        <v>#VALUE!</v>
      </c>
      <c r="KM183" s="33" t="e">
        <f t="shared" si="250"/>
        <v>#VALUE!</v>
      </c>
      <c r="KN183" s="33" t="e">
        <f t="shared" si="250"/>
        <v>#VALUE!</v>
      </c>
      <c r="KO183" s="33" t="e">
        <f t="shared" si="250"/>
        <v>#VALUE!</v>
      </c>
      <c r="KP183" s="33" t="e">
        <f t="shared" si="250"/>
        <v>#VALUE!</v>
      </c>
      <c r="KQ183" s="33" t="e">
        <f t="shared" si="250"/>
        <v>#VALUE!</v>
      </c>
      <c r="KR183" s="33" t="e">
        <f t="shared" si="250"/>
        <v>#VALUE!</v>
      </c>
      <c r="KS183" s="33" t="e">
        <f t="shared" si="250"/>
        <v>#VALUE!</v>
      </c>
      <c r="KT183" s="33" t="e">
        <f t="shared" si="250"/>
        <v>#VALUE!</v>
      </c>
      <c r="KU183" s="33" t="e">
        <f t="shared" si="250"/>
        <v>#VALUE!</v>
      </c>
      <c r="KV183" s="33" t="e">
        <f t="shared" si="250"/>
        <v>#VALUE!</v>
      </c>
      <c r="KW183" s="33" t="e">
        <f t="shared" si="250"/>
        <v>#VALUE!</v>
      </c>
      <c r="KX183" s="33" t="e">
        <f t="shared" si="250"/>
        <v>#VALUE!</v>
      </c>
      <c r="KY183" s="33" t="e">
        <f t="shared" si="250"/>
        <v>#VALUE!</v>
      </c>
      <c r="KZ183" s="33" t="e">
        <f t="shared" si="250"/>
        <v>#VALUE!</v>
      </c>
      <c r="LA183" s="33" t="e">
        <f t="shared" si="250"/>
        <v>#VALUE!</v>
      </c>
      <c r="LB183" s="33" t="e">
        <f t="shared" si="250"/>
        <v>#VALUE!</v>
      </c>
      <c r="LC183" s="33" t="e">
        <f t="shared" si="250"/>
        <v>#VALUE!</v>
      </c>
      <c r="LD183" s="33" t="e">
        <f t="shared" si="250"/>
        <v>#VALUE!</v>
      </c>
      <c r="LE183" s="33" t="e">
        <f t="shared" si="250"/>
        <v>#VALUE!</v>
      </c>
      <c r="LF183" s="33" t="e">
        <f t="shared" si="250"/>
        <v>#VALUE!</v>
      </c>
      <c r="LG183" s="33" t="e">
        <f t="shared" si="250"/>
        <v>#VALUE!</v>
      </c>
      <c r="LH183" s="33" t="e">
        <f t="shared" si="250"/>
        <v>#VALUE!</v>
      </c>
      <c r="LI183" s="33" t="e">
        <f t="shared" si="250"/>
        <v>#VALUE!</v>
      </c>
      <c r="LJ183" s="33" t="e">
        <f t="shared" si="250"/>
        <v>#VALUE!</v>
      </c>
      <c r="LK183" s="33" t="e">
        <f t="shared" si="250"/>
        <v>#VALUE!</v>
      </c>
      <c r="LL183" s="33" t="e">
        <f t="shared" si="250"/>
        <v>#VALUE!</v>
      </c>
      <c r="LM183" s="33" t="e">
        <f t="shared" si="250"/>
        <v>#VALUE!</v>
      </c>
      <c r="LN183" s="33" t="e">
        <f t="shared" si="250"/>
        <v>#VALUE!</v>
      </c>
      <c r="LO183" s="33" t="e">
        <f t="shared" si="250"/>
        <v>#VALUE!</v>
      </c>
      <c r="LP183" s="33" t="e">
        <f t="shared" si="250"/>
        <v>#VALUE!</v>
      </c>
      <c r="LQ183" s="33" t="e">
        <f t="shared" ref="LQ183:NI183" si="251">LQ180+LQ176+LQ184</f>
        <v>#VALUE!</v>
      </c>
      <c r="LR183" s="33" t="e">
        <f t="shared" si="251"/>
        <v>#VALUE!</v>
      </c>
      <c r="LS183" s="33" t="e">
        <f t="shared" si="251"/>
        <v>#VALUE!</v>
      </c>
      <c r="LT183" s="33" t="e">
        <f t="shared" si="251"/>
        <v>#VALUE!</v>
      </c>
      <c r="LU183" s="33" t="e">
        <f t="shared" si="251"/>
        <v>#VALUE!</v>
      </c>
      <c r="LV183" s="33" t="e">
        <f t="shared" si="251"/>
        <v>#VALUE!</v>
      </c>
      <c r="LW183" s="33" t="e">
        <f t="shared" si="251"/>
        <v>#VALUE!</v>
      </c>
      <c r="LX183" s="33" t="e">
        <f t="shared" si="251"/>
        <v>#VALUE!</v>
      </c>
      <c r="LY183" s="33" t="e">
        <f t="shared" si="251"/>
        <v>#VALUE!</v>
      </c>
      <c r="LZ183" s="33" t="e">
        <f t="shared" si="251"/>
        <v>#VALUE!</v>
      </c>
      <c r="MA183" s="33" t="e">
        <f t="shared" si="251"/>
        <v>#VALUE!</v>
      </c>
      <c r="MB183" s="33" t="e">
        <f t="shared" si="251"/>
        <v>#VALUE!</v>
      </c>
      <c r="MC183" s="33" t="e">
        <f t="shared" si="251"/>
        <v>#VALUE!</v>
      </c>
      <c r="MD183" s="33" t="e">
        <f t="shared" si="251"/>
        <v>#VALUE!</v>
      </c>
      <c r="ME183" s="33" t="e">
        <f t="shared" si="251"/>
        <v>#VALUE!</v>
      </c>
      <c r="MF183" s="33" t="e">
        <f t="shared" si="251"/>
        <v>#VALUE!</v>
      </c>
      <c r="MG183" s="33" t="e">
        <f t="shared" si="251"/>
        <v>#VALUE!</v>
      </c>
      <c r="MH183" s="33" t="e">
        <f t="shared" si="251"/>
        <v>#VALUE!</v>
      </c>
      <c r="MI183" s="33" t="e">
        <f t="shared" si="251"/>
        <v>#VALUE!</v>
      </c>
      <c r="MJ183" s="33" t="e">
        <f t="shared" si="251"/>
        <v>#VALUE!</v>
      </c>
      <c r="MK183" s="33" t="e">
        <f t="shared" si="251"/>
        <v>#VALUE!</v>
      </c>
      <c r="ML183" s="33" t="e">
        <f t="shared" si="251"/>
        <v>#VALUE!</v>
      </c>
      <c r="MM183" s="33" t="e">
        <f t="shared" si="251"/>
        <v>#VALUE!</v>
      </c>
      <c r="MN183" s="33" t="e">
        <f t="shared" si="251"/>
        <v>#VALUE!</v>
      </c>
      <c r="MO183" s="33" t="e">
        <f t="shared" si="251"/>
        <v>#VALUE!</v>
      </c>
      <c r="MP183" s="33" t="e">
        <f t="shared" si="251"/>
        <v>#VALUE!</v>
      </c>
      <c r="MQ183" s="33" t="e">
        <f t="shared" si="251"/>
        <v>#VALUE!</v>
      </c>
      <c r="MR183" s="33" t="e">
        <f t="shared" si="251"/>
        <v>#VALUE!</v>
      </c>
      <c r="MS183" s="33" t="e">
        <f t="shared" si="251"/>
        <v>#VALUE!</v>
      </c>
      <c r="MT183" s="33" t="e">
        <f t="shared" si="251"/>
        <v>#VALUE!</v>
      </c>
      <c r="MU183" s="33" t="e">
        <f t="shared" si="251"/>
        <v>#VALUE!</v>
      </c>
      <c r="MV183" s="33" t="e">
        <f t="shared" si="251"/>
        <v>#VALUE!</v>
      </c>
      <c r="MW183" s="33" t="e">
        <f t="shared" si="251"/>
        <v>#VALUE!</v>
      </c>
      <c r="MX183" s="33" t="e">
        <f t="shared" si="251"/>
        <v>#VALUE!</v>
      </c>
      <c r="MY183" s="33" t="e">
        <f t="shared" si="251"/>
        <v>#VALUE!</v>
      </c>
      <c r="MZ183" s="33" t="e">
        <f t="shared" si="251"/>
        <v>#VALUE!</v>
      </c>
      <c r="NA183" s="33" t="e">
        <f t="shared" si="251"/>
        <v>#VALUE!</v>
      </c>
      <c r="NB183" s="33" t="e">
        <f t="shared" si="251"/>
        <v>#VALUE!</v>
      </c>
      <c r="NC183" s="33" t="e">
        <f t="shared" si="251"/>
        <v>#VALUE!</v>
      </c>
      <c r="ND183" s="33" t="e">
        <f t="shared" si="251"/>
        <v>#VALUE!</v>
      </c>
      <c r="NE183" s="33" t="e">
        <f t="shared" si="251"/>
        <v>#VALUE!</v>
      </c>
      <c r="NF183" s="33" t="e">
        <f t="shared" si="251"/>
        <v>#VALUE!</v>
      </c>
      <c r="NG183" s="33" t="e">
        <f t="shared" si="251"/>
        <v>#VALUE!</v>
      </c>
      <c r="NH183" s="33" t="e">
        <f t="shared" si="251"/>
        <v>#VALUE!</v>
      </c>
      <c r="NI183" s="33" t="e">
        <f t="shared" si="251"/>
        <v>#VALUE!</v>
      </c>
    </row>
    <row r="184" spans="1:374" s="40" customFormat="1" ht="15" customHeight="1" outlineLevel="1" x14ac:dyDescent="0.25">
      <c r="A184" s="1047" t="s">
        <v>35</v>
      </c>
      <c r="B184" s="43" t="s">
        <v>36</v>
      </c>
      <c r="C184" s="1050" t="s">
        <v>34</v>
      </c>
      <c r="D184" s="48" t="s">
        <v>32</v>
      </c>
      <c r="E184" s="57" t="s">
        <v>235</v>
      </c>
      <c r="F184" s="58"/>
      <c r="G184" s="84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  <c r="CD184" s="33"/>
      <c r="CE184" s="33"/>
      <c r="CF184" s="33"/>
      <c r="CG184" s="33"/>
      <c r="CH184" s="33"/>
      <c r="CI184" s="33"/>
      <c r="CJ184" s="33"/>
      <c r="CK184" s="33"/>
      <c r="CL184" s="33"/>
      <c r="CM184" s="33"/>
      <c r="CN184" s="33"/>
      <c r="CO184" s="33"/>
      <c r="CP184" s="33"/>
      <c r="CQ184" s="33"/>
      <c r="CR184" s="33"/>
      <c r="CS184" s="33"/>
      <c r="CT184" s="33"/>
      <c r="CU184" s="33"/>
      <c r="CV184" s="33"/>
      <c r="CW184" s="33"/>
      <c r="CX184" s="33"/>
      <c r="CY184" s="33"/>
      <c r="CZ184" s="33"/>
      <c r="DA184" s="33"/>
      <c r="DB184" s="33"/>
      <c r="DC184" s="33"/>
      <c r="DD184" s="33"/>
      <c r="DE184" s="33"/>
      <c r="DF184" s="33"/>
      <c r="DG184" s="33"/>
      <c r="DH184" s="33"/>
      <c r="DI184" s="33"/>
      <c r="DJ184" s="33"/>
      <c r="DK184" s="33"/>
      <c r="DL184" s="33"/>
      <c r="DM184" s="33"/>
      <c r="DN184" s="33"/>
      <c r="DO184" s="33"/>
      <c r="DP184" s="33"/>
      <c r="DQ184" s="33"/>
      <c r="DR184" s="33"/>
      <c r="DS184" s="33"/>
      <c r="DT184" s="33"/>
      <c r="DU184" s="33"/>
      <c r="DV184" s="33"/>
      <c r="DW184" s="33"/>
      <c r="DX184" s="33"/>
      <c r="DY184" s="33"/>
      <c r="DZ184" s="33"/>
      <c r="EA184" s="33"/>
      <c r="EB184" s="33"/>
      <c r="EC184" s="33"/>
      <c r="ED184" s="33"/>
      <c r="EE184" s="33"/>
      <c r="EF184" s="33"/>
      <c r="EG184" s="33"/>
      <c r="EH184" s="33"/>
      <c r="EI184" s="33"/>
      <c r="EJ184" s="33"/>
      <c r="EK184" s="33"/>
      <c r="EL184" s="33"/>
      <c r="EM184" s="33"/>
      <c r="EN184" s="33"/>
      <c r="EO184" s="33"/>
      <c r="EP184" s="33"/>
      <c r="EQ184" s="33"/>
      <c r="ER184" s="33"/>
      <c r="ES184" s="33"/>
      <c r="ET184" s="33"/>
      <c r="EU184" s="33"/>
      <c r="EV184" s="33"/>
      <c r="EW184" s="33"/>
      <c r="EX184" s="33"/>
      <c r="EY184" s="33"/>
      <c r="EZ184" s="33"/>
      <c r="FA184" s="33"/>
      <c r="FB184" s="33"/>
      <c r="FC184" s="33"/>
      <c r="FD184" s="33"/>
      <c r="FE184" s="33"/>
      <c r="FF184" s="33"/>
      <c r="FG184" s="33"/>
      <c r="FH184" s="33"/>
      <c r="FI184" s="33"/>
      <c r="FJ184" s="33"/>
      <c r="FK184" s="33"/>
      <c r="FL184" s="33"/>
      <c r="FM184" s="33"/>
      <c r="FN184" s="33"/>
      <c r="FO184" s="33"/>
      <c r="FP184" s="33"/>
      <c r="FQ184" s="33"/>
      <c r="FR184" s="33"/>
      <c r="FS184" s="33"/>
      <c r="FT184" s="33"/>
      <c r="FU184" s="33"/>
      <c r="FV184" s="33"/>
      <c r="FW184" s="33"/>
      <c r="FX184" s="33"/>
      <c r="FY184" s="33"/>
      <c r="FZ184" s="33"/>
      <c r="GA184" s="33"/>
      <c r="GB184" s="33"/>
      <c r="GC184" s="33"/>
      <c r="GD184" s="33"/>
      <c r="GE184" s="33"/>
      <c r="GF184" s="33"/>
      <c r="GG184" s="33"/>
      <c r="GH184" s="33"/>
      <c r="GI184" s="33"/>
      <c r="GJ184" s="33"/>
      <c r="GK184" s="33"/>
      <c r="GL184" s="33"/>
      <c r="GM184" s="33"/>
      <c r="GN184" s="33"/>
      <c r="GO184" s="33"/>
      <c r="GP184" s="33"/>
      <c r="GQ184" s="33"/>
      <c r="GR184" s="33"/>
      <c r="GS184" s="33"/>
      <c r="GT184" s="33"/>
      <c r="GU184" s="33"/>
      <c r="GV184" s="33"/>
      <c r="GW184" s="33"/>
      <c r="GX184" s="33"/>
      <c r="GY184" s="33"/>
      <c r="GZ184" s="33"/>
      <c r="HA184" s="33"/>
      <c r="HB184" s="33"/>
      <c r="HC184" s="33"/>
      <c r="HD184" s="33"/>
      <c r="HE184" s="33"/>
      <c r="HF184" s="33"/>
      <c r="HG184" s="33"/>
      <c r="HH184" s="33"/>
      <c r="HI184" s="33"/>
      <c r="HJ184" s="33"/>
      <c r="HK184" s="33"/>
      <c r="HL184" s="33"/>
      <c r="HM184" s="33"/>
      <c r="HN184" s="33"/>
      <c r="HO184" s="33"/>
      <c r="HP184" s="33"/>
      <c r="HQ184" s="33"/>
      <c r="HR184" s="33"/>
      <c r="HS184" s="33"/>
      <c r="HT184" s="33"/>
      <c r="HU184" s="33"/>
      <c r="HV184" s="33"/>
      <c r="HW184" s="33"/>
      <c r="HX184" s="33"/>
      <c r="HY184" s="33"/>
      <c r="HZ184" s="33"/>
      <c r="IA184" s="33"/>
      <c r="IB184" s="33"/>
      <c r="IC184" s="33"/>
      <c r="ID184" s="33"/>
      <c r="IE184" s="33"/>
      <c r="IF184" s="33"/>
      <c r="IG184" s="33"/>
      <c r="IH184" s="33"/>
      <c r="II184" s="33"/>
      <c r="IJ184" s="33"/>
      <c r="IK184" s="33"/>
      <c r="IL184" s="33"/>
      <c r="IM184" s="33"/>
      <c r="IN184" s="33"/>
      <c r="IO184" s="33"/>
      <c r="IP184" s="33"/>
      <c r="IQ184" s="33"/>
      <c r="IR184" s="33"/>
      <c r="IS184" s="33"/>
      <c r="IT184" s="33"/>
      <c r="IU184" s="33"/>
      <c r="IV184" s="33"/>
      <c r="IW184" s="33"/>
      <c r="IX184" s="33"/>
      <c r="IY184" s="33"/>
      <c r="IZ184" s="33"/>
      <c r="JA184" s="33"/>
      <c r="JB184" s="33"/>
      <c r="JC184" s="33"/>
      <c r="JD184" s="33"/>
      <c r="JE184" s="33"/>
      <c r="JF184" s="33"/>
      <c r="JG184" s="33"/>
      <c r="JH184" s="33"/>
      <c r="JI184" s="33"/>
      <c r="JJ184" s="33"/>
      <c r="JK184" s="33"/>
      <c r="JL184" s="33"/>
      <c r="JM184" s="33"/>
      <c r="JN184" s="33"/>
      <c r="JO184" s="33"/>
      <c r="JP184" s="33"/>
      <c r="JQ184" s="33"/>
      <c r="JR184" s="33"/>
      <c r="JS184" s="33"/>
      <c r="JT184" s="33"/>
      <c r="JU184" s="33"/>
      <c r="JV184" s="33"/>
      <c r="JW184" s="33"/>
      <c r="JX184" s="33"/>
      <c r="JY184" s="33"/>
      <c r="JZ184" s="33"/>
      <c r="KA184" s="33"/>
      <c r="KB184" s="33"/>
      <c r="KC184" s="33"/>
      <c r="KD184" s="33"/>
      <c r="KE184" s="33"/>
      <c r="KF184" s="33"/>
      <c r="KG184" s="33"/>
      <c r="KH184" s="33"/>
      <c r="KI184" s="33"/>
      <c r="KJ184" s="33"/>
      <c r="KK184" s="33"/>
      <c r="KL184" s="33"/>
      <c r="KM184" s="33"/>
      <c r="KN184" s="33"/>
      <c r="KO184" s="33"/>
      <c r="KP184" s="33"/>
      <c r="KQ184" s="33"/>
      <c r="KR184" s="33"/>
      <c r="KS184" s="33"/>
      <c r="KT184" s="33"/>
      <c r="KU184" s="33"/>
      <c r="KV184" s="33"/>
      <c r="KW184" s="33"/>
      <c r="KX184" s="33"/>
      <c r="KY184" s="33"/>
      <c r="KZ184" s="33"/>
      <c r="LA184" s="33"/>
      <c r="LB184" s="33"/>
      <c r="LC184" s="33"/>
      <c r="LD184" s="33"/>
      <c r="LE184" s="33"/>
      <c r="LF184" s="33"/>
      <c r="LG184" s="33"/>
      <c r="LH184" s="33"/>
      <c r="LI184" s="33"/>
      <c r="LJ184" s="33"/>
      <c r="LK184" s="33"/>
      <c r="LL184" s="33"/>
      <c r="LM184" s="33"/>
      <c r="LN184" s="33"/>
      <c r="LO184" s="33"/>
      <c r="LP184" s="33"/>
      <c r="LQ184" s="33"/>
      <c r="LR184" s="33"/>
      <c r="LS184" s="33"/>
      <c r="LT184" s="33"/>
      <c r="LU184" s="33"/>
      <c r="LV184" s="33"/>
      <c r="LW184" s="33"/>
      <c r="LX184" s="33"/>
      <c r="LY184" s="33"/>
      <c r="LZ184" s="33"/>
      <c r="MA184" s="33"/>
      <c r="MB184" s="33"/>
      <c r="MC184" s="33"/>
      <c r="MD184" s="33"/>
      <c r="ME184" s="33"/>
      <c r="MF184" s="33"/>
      <c r="MG184" s="33"/>
      <c r="MH184" s="33"/>
      <c r="MI184" s="33"/>
      <c r="MJ184" s="33"/>
      <c r="MK184" s="33"/>
      <c r="ML184" s="33"/>
      <c r="MM184" s="33"/>
      <c r="MN184" s="33"/>
      <c r="MO184" s="33"/>
      <c r="MP184" s="33"/>
      <c r="MQ184" s="33"/>
      <c r="MR184" s="33"/>
      <c r="MS184" s="33"/>
      <c r="MT184" s="33"/>
      <c r="MU184" s="33"/>
      <c r="MV184" s="33"/>
      <c r="MW184" s="33"/>
      <c r="MX184" s="33"/>
      <c r="MY184" s="33"/>
      <c r="MZ184" s="33"/>
      <c r="NA184" s="33"/>
      <c r="NB184" s="33"/>
      <c r="NC184" s="33"/>
      <c r="ND184" s="33"/>
      <c r="NE184" s="33"/>
      <c r="NF184" s="33"/>
      <c r="NG184" s="33"/>
      <c r="NH184" s="33"/>
      <c r="NI184" s="33"/>
    </row>
    <row r="185" spans="1:374" s="40" customFormat="1" ht="14.4" outlineLevel="1" x14ac:dyDescent="0.25">
      <c r="A185" s="1048"/>
      <c r="B185" s="18">
        <v>6977</v>
      </c>
      <c r="C185" s="1051"/>
      <c r="D185" s="49">
        <v>1</v>
      </c>
      <c r="E185" s="27" t="s">
        <v>30</v>
      </c>
      <c r="F185" s="25"/>
      <c r="G185" s="84" t="e">
        <v>#VALUE!</v>
      </c>
      <c r="H185" s="33" t="e">
        <f>H183/(IFERROR(VLOOKUP($B175,#REF!,4,FALSE),"")/30)</f>
        <v>#VALUE!</v>
      </c>
      <c r="I185" s="33" t="e">
        <f>I183/(IFERROR(VLOOKUP($B175,#REF!,4,FALSE),"")/30)</f>
        <v>#VALUE!</v>
      </c>
      <c r="J185" s="33" t="e">
        <f>J183/(IFERROR(VLOOKUP($B175,#REF!,4,FALSE),"")/30)</f>
        <v>#VALUE!</v>
      </c>
      <c r="K185" s="33" t="e">
        <f>K183/(IFERROR(VLOOKUP($B175,#REF!,4,FALSE),"")/30)</f>
        <v>#VALUE!</v>
      </c>
      <c r="L185" s="33" t="e">
        <f>L183/(IFERROR(VLOOKUP($B175,#REF!,4,FALSE),"")/30)</f>
        <v>#VALUE!</v>
      </c>
      <c r="M185" s="33" t="e">
        <f>M183/(IFERROR(VLOOKUP($B175,#REF!,4,FALSE),"")/30)</f>
        <v>#VALUE!</v>
      </c>
      <c r="N185" s="33" t="e">
        <f>N183/(IFERROR(VLOOKUP($B175,#REF!,4,FALSE),"")/30)</f>
        <v>#VALUE!</v>
      </c>
      <c r="O185" s="33" t="e">
        <f>O183/(IFERROR(VLOOKUP($B175,#REF!,4,FALSE),"")/30)</f>
        <v>#VALUE!</v>
      </c>
      <c r="P185" s="33" t="e">
        <f>P183/(IFERROR(VLOOKUP($B175,#REF!,4,FALSE),"")/30)</f>
        <v>#VALUE!</v>
      </c>
      <c r="Q185" s="33" t="e">
        <f>Q183/(IFERROR(VLOOKUP($B175,#REF!,4,FALSE),"")/30)</f>
        <v>#VALUE!</v>
      </c>
      <c r="R185" s="33" t="e">
        <f>R183/(IFERROR(VLOOKUP($B175,#REF!,4,FALSE),"")/30)</f>
        <v>#VALUE!</v>
      </c>
      <c r="S185" s="33" t="e">
        <f>S183/(IFERROR(VLOOKUP($B175,#REF!,4,FALSE),"")/30)</f>
        <v>#VALUE!</v>
      </c>
      <c r="T185" s="33" t="e">
        <f>T183/(IFERROR(VLOOKUP($B175,#REF!,4,FALSE),"")/30)</f>
        <v>#VALUE!</v>
      </c>
      <c r="U185" s="33" t="e">
        <f>U183/(IFERROR(VLOOKUP($B175,#REF!,4,FALSE),"")/30)</f>
        <v>#VALUE!</v>
      </c>
      <c r="V185" s="33" t="e">
        <f>V183/(IFERROR(VLOOKUP($B175,#REF!,4,FALSE),"")/30)</f>
        <v>#VALUE!</v>
      </c>
      <c r="W185" s="33" t="e">
        <f>W183/(IFERROR(VLOOKUP($B175,#REF!,4,FALSE),"")/30)</f>
        <v>#VALUE!</v>
      </c>
      <c r="X185" s="33" t="e">
        <f>X183/(IFERROR(VLOOKUP($B175,#REF!,4,FALSE),"")/30)</f>
        <v>#VALUE!</v>
      </c>
      <c r="Y185" s="33" t="e">
        <f>Y183/(IFERROR(VLOOKUP($B175,#REF!,4,FALSE),"")/30)</f>
        <v>#VALUE!</v>
      </c>
      <c r="Z185" s="33" t="e">
        <f>Z183/(IFERROR(VLOOKUP($B175,#REF!,4,FALSE),"")/30)</f>
        <v>#VALUE!</v>
      </c>
      <c r="AA185" s="33" t="e">
        <f>AA183/(IFERROR(VLOOKUP($B175,#REF!,4,FALSE),"")/30)</f>
        <v>#VALUE!</v>
      </c>
      <c r="AB185" s="33" t="e">
        <f>AB183/(IFERROR(VLOOKUP($B175,#REF!,4,FALSE),"")/30)</f>
        <v>#VALUE!</v>
      </c>
      <c r="AC185" s="33" t="e">
        <f>AC183/(IFERROR(VLOOKUP($B175,#REF!,4,FALSE),"")/30)</f>
        <v>#VALUE!</v>
      </c>
      <c r="AD185" s="33" t="e">
        <f>AD183/(IFERROR(VLOOKUP($B175,#REF!,4,FALSE),"")/30)</f>
        <v>#VALUE!</v>
      </c>
      <c r="AE185" s="33" t="e">
        <f>AE183/(IFERROR(VLOOKUP($B175,#REF!,4,FALSE),"")/30)</f>
        <v>#VALUE!</v>
      </c>
      <c r="AF185" s="33" t="e">
        <f>AF183/(IFERROR(VLOOKUP($B175,#REF!,4,FALSE),"")/30)</f>
        <v>#VALUE!</v>
      </c>
      <c r="AG185" s="33" t="e">
        <f>AG183/(IFERROR(VLOOKUP($B175,#REF!,4,FALSE),"")/30)</f>
        <v>#VALUE!</v>
      </c>
      <c r="AH185" s="33" t="e">
        <f>AH183/(IFERROR(VLOOKUP($B175,#REF!,4,FALSE),"")/30)</f>
        <v>#VALUE!</v>
      </c>
      <c r="AI185" s="33" t="e">
        <f>AI183/(IFERROR(VLOOKUP($B175,#REF!,4,FALSE),"")/30)</f>
        <v>#VALUE!</v>
      </c>
      <c r="AJ185" s="33" t="e">
        <f>AJ183/(IFERROR(VLOOKUP($B175,#REF!,4,FALSE),"")/30)</f>
        <v>#VALUE!</v>
      </c>
      <c r="AK185" s="33" t="e">
        <f>AK183/(IFERROR(VLOOKUP($B175,#REF!,4,FALSE),"")/30)</f>
        <v>#VALUE!</v>
      </c>
      <c r="AL185" s="33" t="e">
        <f>AL183/(IFERROR(VLOOKUP($B175,#REF!,4,FALSE),"")/30)</f>
        <v>#VALUE!</v>
      </c>
      <c r="AM185" s="33" t="e">
        <f>AM183/(IFERROR(VLOOKUP($B175,#REF!,5,FALSE),"")/30)</f>
        <v>#VALUE!</v>
      </c>
      <c r="AN185" s="33" t="e">
        <f>AN183/(IFERROR(VLOOKUP($B175,#REF!,5,FALSE),"")/30)</f>
        <v>#VALUE!</v>
      </c>
      <c r="AO185" s="33" t="e">
        <f>AO183/(IFERROR(VLOOKUP($B175,#REF!,5,FALSE),"")/30)</f>
        <v>#VALUE!</v>
      </c>
      <c r="AP185" s="33" t="e">
        <f>AP183/(IFERROR(VLOOKUP($B175,#REF!,5,FALSE),"")/30)</f>
        <v>#VALUE!</v>
      </c>
      <c r="AQ185" s="33" t="e">
        <f>AQ183/(IFERROR(VLOOKUP($B175,#REF!,5,FALSE),"")/30)</f>
        <v>#VALUE!</v>
      </c>
      <c r="AR185" s="33" t="e">
        <f>AR183/(IFERROR(VLOOKUP($B175,#REF!,5,FALSE),"")/30)</f>
        <v>#VALUE!</v>
      </c>
      <c r="AS185" s="33" t="e">
        <f>AS183/(IFERROR(VLOOKUP($B175,#REF!,5,FALSE),"")/30)</f>
        <v>#VALUE!</v>
      </c>
      <c r="AT185" s="33" t="e">
        <f>AT183/(IFERROR(VLOOKUP($B175,#REF!,5,FALSE),"")/30)</f>
        <v>#VALUE!</v>
      </c>
      <c r="AU185" s="33" t="e">
        <f>AU183/(IFERROR(VLOOKUP($B175,#REF!,5,FALSE),"")/30)</f>
        <v>#VALUE!</v>
      </c>
      <c r="AV185" s="33" t="e">
        <f>AV183/(IFERROR(VLOOKUP($B175,#REF!,5,FALSE),"")/30)</f>
        <v>#VALUE!</v>
      </c>
      <c r="AW185" s="33" t="e">
        <f>AW183/(IFERROR(VLOOKUP($B175,#REF!,5,FALSE),"")/30)</f>
        <v>#VALUE!</v>
      </c>
      <c r="AX185" s="33" t="e">
        <f>AX183/(IFERROR(VLOOKUP($B175,#REF!,5,FALSE),"")/30)</f>
        <v>#VALUE!</v>
      </c>
      <c r="AY185" s="33" t="e">
        <f>AY183/(IFERROR(VLOOKUP($B175,#REF!,5,FALSE),"")/30)</f>
        <v>#VALUE!</v>
      </c>
      <c r="AZ185" s="33" t="e">
        <f>AZ183/(IFERROR(VLOOKUP($B175,#REF!,5,FALSE),"")/30)</f>
        <v>#VALUE!</v>
      </c>
      <c r="BA185" s="33" t="e">
        <f>BA183/(IFERROR(VLOOKUP($B175,#REF!,5,FALSE),"")/30)</f>
        <v>#VALUE!</v>
      </c>
      <c r="BB185" s="33" t="e">
        <f>BB183/(IFERROR(VLOOKUP($B175,#REF!,5,FALSE),"")/30)</f>
        <v>#VALUE!</v>
      </c>
      <c r="BC185" s="33" t="e">
        <f>BC183/(IFERROR(VLOOKUP($B175,#REF!,5,FALSE),"")/30)</f>
        <v>#VALUE!</v>
      </c>
      <c r="BD185" s="33" t="e">
        <f>BD183/(IFERROR(VLOOKUP($B175,#REF!,5,FALSE),"")/30)</f>
        <v>#VALUE!</v>
      </c>
      <c r="BE185" s="33" t="e">
        <f>BE183/(IFERROR(VLOOKUP($B175,#REF!,5,FALSE),"")/30)</f>
        <v>#VALUE!</v>
      </c>
      <c r="BF185" s="33" t="e">
        <f>BF183/(IFERROR(VLOOKUP($B175,#REF!,5,FALSE),"")/30)</f>
        <v>#VALUE!</v>
      </c>
      <c r="BG185" s="33" t="e">
        <f>BG183/(IFERROR(VLOOKUP($B175,#REF!,5,FALSE),"")/30)</f>
        <v>#VALUE!</v>
      </c>
      <c r="BH185" s="33" t="e">
        <f>BH183/(IFERROR(VLOOKUP($B175,#REF!,5,FALSE),"")/30)</f>
        <v>#VALUE!</v>
      </c>
      <c r="BI185" s="33" t="e">
        <f>BI183/(IFERROR(VLOOKUP($B175,#REF!,5,FALSE),"")/30)</f>
        <v>#VALUE!</v>
      </c>
      <c r="BJ185" s="33" t="e">
        <f>BJ183/(IFERROR(VLOOKUP($B175,#REF!,5,FALSE),"")/30)</f>
        <v>#VALUE!</v>
      </c>
      <c r="BK185" s="33" t="e">
        <f>BK183/(IFERROR(VLOOKUP($B175,#REF!,5,FALSE),"")/30)</f>
        <v>#VALUE!</v>
      </c>
      <c r="BL185" s="33" t="e">
        <f>BL183/(IFERROR(VLOOKUP($B175,#REF!,5,FALSE),"")/30)</f>
        <v>#VALUE!</v>
      </c>
      <c r="BM185" s="33" t="e">
        <f>BM183/(IFERROR(VLOOKUP($B175,#REF!,5,FALSE),"")/30)</f>
        <v>#VALUE!</v>
      </c>
      <c r="BN185" s="33" t="e">
        <f>BN183/(IFERROR(VLOOKUP($B175,#REF!,5,FALSE),"")/30)</f>
        <v>#VALUE!</v>
      </c>
      <c r="BO185" s="33" t="e">
        <f>BO183/(IFERROR(VLOOKUP($B175,#REF!,5,FALSE),"")/30)</f>
        <v>#VALUE!</v>
      </c>
      <c r="BP185" s="33" t="e">
        <f>BP183/(IFERROR(VLOOKUP($B175,#REF!,6,FALSE),"")/30)</f>
        <v>#VALUE!</v>
      </c>
      <c r="BQ185" s="33" t="e">
        <f>BQ183/(IFERROR(VLOOKUP($B175,#REF!,6,FALSE),"")/30)</f>
        <v>#VALUE!</v>
      </c>
      <c r="BR185" s="33" t="e">
        <f>BR183/(IFERROR(VLOOKUP($B175,#REF!,6,FALSE),"")/30)</f>
        <v>#VALUE!</v>
      </c>
      <c r="BS185" s="33" t="e">
        <f>BS183/(IFERROR(VLOOKUP($B175,#REF!,6,FALSE),"")/30)</f>
        <v>#VALUE!</v>
      </c>
      <c r="BT185" s="33" t="e">
        <f>BT183/(IFERROR(VLOOKUP($B175,#REF!,6,FALSE),"")/30)</f>
        <v>#VALUE!</v>
      </c>
      <c r="BU185" s="33" t="e">
        <f>BU183/(IFERROR(VLOOKUP($B175,#REF!,6,FALSE),"")/30)</f>
        <v>#VALUE!</v>
      </c>
      <c r="BV185" s="33" t="e">
        <f>BV183/(IFERROR(VLOOKUP($B175,#REF!,6,FALSE),"")/30)</f>
        <v>#VALUE!</v>
      </c>
      <c r="BW185" s="33" t="e">
        <f>BW183/(IFERROR(VLOOKUP($B175,#REF!,6,FALSE),"")/30)</f>
        <v>#VALUE!</v>
      </c>
      <c r="BX185" s="33" t="e">
        <f>BX183/(IFERROR(VLOOKUP($B175,#REF!,6,FALSE),"")/30)</f>
        <v>#VALUE!</v>
      </c>
      <c r="BY185" s="33" t="e">
        <f>BY183/(IFERROR(VLOOKUP($B175,#REF!,6,FALSE),"")/30)</f>
        <v>#VALUE!</v>
      </c>
      <c r="BZ185" s="33" t="e">
        <f>BZ183/(IFERROR(VLOOKUP($B175,#REF!,6,FALSE),"")/30)</f>
        <v>#VALUE!</v>
      </c>
      <c r="CA185" s="33" t="e">
        <f>CA183/(IFERROR(VLOOKUP($B175,#REF!,6,FALSE),"")/30)</f>
        <v>#VALUE!</v>
      </c>
      <c r="CB185" s="33" t="e">
        <f>CB183/(IFERROR(VLOOKUP($B175,#REF!,6,FALSE),"")/30)</f>
        <v>#VALUE!</v>
      </c>
      <c r="CC185" s="33" t="e">
        <f>CC183/(IFERROR(VLOOKUP($B175,#REF!,6,FALSE),"")/30)</f>
        <v>#VALUE!</v>
      </c>
      <c r="CD185" s="33" t="e">
        <f>CD183/(IFERROR(VLOOKUP($B175,#REF!,6,FALSE),"")/30)</f>
        <v>#VALUE!</v>
      </c>
      <c r="CE185" s="33" t="e">
        <f>CE183/(IFERROR(VLOOKUP($B175,#REF!,6,FALSE),"")/30)</f>
        <v>#VALUE!</v>
      </c>
      <c r="CF185" s="33" t="e">
        <f>CF183/(IFERROR(VLOOKUP($B175,#REF!,6,FALSE),"")/30)</f>
        <v>#VALUE!</v>
      </c>
      <c r="CG185" s="33" t="e">
        <f>CG183/(IFERROR(VLOOKUP($B175,#REF!,6,FALSE),"")/30)</f>
        <v>#VALUE!</v>
      </c>
      <c r="CH185" s="33" t="e">
        <f>CH183/(IFERROR(VLOOKUP($B175,#REF!,6,FALSE),"")/30)</f>
        <v>#VALUE!</v>
      </c>
      <c r="CI185" s="33" t="e">
        <f>CI183/(IFERROR(VLOOKUP($B175,#REF!,6,FALSE),"")/30)</f>
        <v>#VALUE!</v>
      </c>
      <c r="CJ185" s="33" t="e">
        <f>CJ183/(IFERROR(VLOOKUP($B175,#REF!,6,FALSE),"")/30)</f>
        <v>#VALUE!</v>
      </c>
      <c r="CK185" s="33" t="e">
        <f>CK183/(IFERROR(VLOOKUP($B175,#REF!,6,FALSE),"")/30)</f>
        <v>#VALUE!</v>
      </c>
      <c r="CL185" s="33" t="e">
        <f>CL183/(IFERROR(VLOOKUP($B175,#REF!,6,FALSE),"")/30)</f>
        <v>#VALUE!</v>
      </c>
      <c r="CM185" s="33" t="e">
        <f>CM183/(IFERROR(VLOOKUP($B175,#REF!,6,FALSE),"")/30)</f>
        <v>#VALUE!</v>
      </c>
      <c r="CN185" s="33" t="e">
        <f>CN183/(IFERROR(VLOOKUP($B175,#REF!,6,FALSE),"")/30)</f>
        <v>#VALUE!</v>
      </c>
      <c r="CO185" s="33" t="e">
        <f>CO183/(IFERROR(VLOOKUP($B175,#REF!,6,FALSE),"")/30)</f>
        <v>#VALUE!</v>
      </c>
      <c r="CP185" s="33" t="e">
        <f>CP183/(IFERROR(VLOOKUP($B175,#REF!,6,FALSE),"")/30)</f>
        <v>#VALUE!</v>
      </c>
      <c r="CQ185" s="33" t="e">
        <f>CQ183/(IFERROR(VLOOKUP($B175,#REF!,6,FALSE),"")/30)</f>
        <v>#VALUE!</v>
      </c>
      <c r="CR185" s="33" t="e">
        <f>CR183/(IFERROR(VLOOKUP($B175,#REF!,6,FALSE),"")/30)</f>
        <v>#VALUE!</v>
      </c>
      <c r="CS185" s="33" t="e">
        <f>CS183/(IFERROR(VLOOKUP($B175,#REF!,6,FALSE),"")/30)</f>
        <v>#VALUE!</v>
      </c>
      <c r="CT185" s="33" t="e">
        <f>CT183/(IFERROR(VLOOKUP($B175,#REF!,6,FALSE),"")/30)</f>
        <v>#VALUE!</v>
      </c>
      <c r="CU185" s="33" t="e">
        <f>CU183/(VLOOKUP($B175,#REF!,7,FALSE)/30)</f>
        <v>#VALUE!</v>
      </c>
      <c r="CV185" s="33" t="e">
        <f>CV183/(VLOOKUP($B175,#REF!,7,FALSE)/30)</f>
        <v>#VALUE!</v>
      </c>
      <c r="CW185" s="33" t="e">
        <f>CW183/(VLOOKUP($B175,#REF!,7,FALSE)/30)</f>
        <v>#VALUE!</v>
      </c>
      <c r="CX185" s="33" t="e">
        <f>CX183/(VLOOKUP($B175,#REF!,7,FALSE)/30)</f>
        <v>#VALUE!</v>
      </c>
      <c r="CY185" s="33" t="e">
        <f>CY183/(VLOOKUP($B175,#REF!,7,FALSE)/30)</f>
        <v>#VALUE!</v>
      </c>
      <c r="CZ185" s="33" t="e">
        <f>CZ183/(VLOOKUP($B175,#REF!,7,FALSE)/30)</f>
        <v>#VALUE!</v>
      </c>
      <c r="DA185" s="33" t="e">
        <f>DA183/(VLOOKUP($B175,#REF!,7,FALSE)/30)</f>
        <v>#VALUE!</v>
      </c>
      <c r="DB185" s="33" t="e">
        <f>DB183/(VLOOKUP($B175,#REF!,7,FALSE)/30)</f>
        <v>#VALUE!</v>
      </c>
      <c r="DC185" s="33" t="e">
        <f>DC183/(VLOOKUP($B175,#REF!,7,FALSE)/30)</f>
        <v>#VALUE!</v>
      </c>
      <c r="DD185" s="33" t="e">
        <f>DD183/(VLOOKUP($B175,#REF!,7,FALSE)/30)</f>
        <v>#VALUE!</v>
      </c>
      <c r="DE185" s="33" t="e">
        <f>DE183/(VLOOKUP($B175,#REF!,7,FALSE)/30)</f>
        <v>#VALUE!</v>
      </c>
      <c r="DF185" s="33" t="e">
        <f>DF183/(VLOOKUP($B175,#REF!,7,FALSE)/30)</f>
        <v>#VALUE!</v>
      </c>
      <c r="DG185" s="33" t="e">
        <f>DG183/(VLOOKUP($B175,#REF!,7,FALSE)/30)</f>
        <v>#VALUE!</v>
      </c>
      <c r="DH185" s="33" t="e">
        <f>DH183/(VLOOKUP($B175,#REF!,7,FALSE)/30)</f>
        <v>#VALUE!</v>
      </c>
      <c r="DI185" s="33" t="e">
        <f>DI183/(VLOOKUP($B175,#REF!,7,FALSE)/30)</f>
        <v>#VALUE!</v>
      </c>
      <c r="DJ185" s="33" t="e">
        <f>DJ183/(VLOOKUP($B175,#REF!,7,FALSE)/30)</f>
        <v>#VALUE!</v>
      </c>
      <c r="DK185" s="33" t="e">
        <f>DK183/(VLOOKUP($B175,#REF!,7,FALSE)/30)</f>
        <v>#VALUE!</v>
      </c>
      <c r="DL185" s="33" t="e">
        <f>DL183/(VLOOKUP($B175,#REF!,7,FALSE)/30)</f>
        <v>#VALUE!</v>
      </c>
      <c r="DM185" s="33" t="e">
        <f>DM183/(VLOOKUP($B175,#REF!,7,FALSE)/30)</f>
        <v>#VALUE!</v>
      </c>
      <c r="DN185" s="33" t="e">
        <f>DN183/(VLOOKUP($B175,#REF!,7,FALSE)/30)</f>
        <v>#VALUE!</v>
      </c>
      <c r="DO185" s="33" t="e">
        <f>DO183/(VLOOKUP($B175,#REF!,7,FALSE)/30)</f>
        <v>#VALUE!</v>
      </c>
      <c r="DP185" s="33" t="e">
        <f>DP183/(VLOOKUP($B175,#REF!,7,FALSE)/30)</f>
        <v>#VALUE!</v>
      </c>
      <c r="DQ185" s="33" t="e">
        <f>DQ183/(VLOOKUP($B175,#REF!,7,FALSE)/30)</f>
        <v>#VALUE!</v>
      </c>
      <c r="DR185" s="33" t="e">
        <f>DR183/(VLOOKUP($B175,#REF!,7,FALSE)/30)</f>
        <v>#VALUE!</v>
      </c>
      <c r="DS185" s="33" t="e">
        <f>DS183/(VLOOKUP($B175,#REF!,7,FALSE)/30)</f>
        <v>#VALUE!</v>
      </c>
      <c r="DT185" s="33" t="e">
        <f>DT183/(VLOOKUP($B175,#REF!,7,FALSE)/30)</f>
        <v>#VALUE!</v>
      </c>
      <c r="DU185" s="33" t="e">
        <f>DU183/(VLOOKUP($B175,#REF!,7,FALSE)/30)</f>
        <v>#VALUE!</v>
      </c>
      <c r="DV185" s="33" t="e">
        <f>DV183/(VLOOKUP($B175,#REF!,7,FALSE)/30)</f>
        <v>#VALUE!</v>
      </c>
      <c r="DW185" s="33" t="e">
        <f>DW183/(VLOOKUP($B175,#REF!,7,FALSE)/30)</f>
        <v>#VALUE!</v>
      </c>
      <c r="DX185" s="33" t="e">
        <f>DX183/(VLOOKUP($B175,#REF!,7,FALSE)/30)</f>
        <v>#VALUE!</v>
      </c>
      <c r="DY185" s="33" t="e">
        <f>DY183/(VLOOKUP($B175,#REF!,8,FALSE)/30)</f>
        <v>#VALUE!</v>
      </c>
      <c r="DZ185" s="33" t="e">
        <f>DZ183/(VLOOKUP($B175,#REF!,8,FALSE)/30)</f>
        <v>#VALUE!</v>
      </c>
      <c r="EA185" s="33" t="e">
        <f>EA183/(VLOOKUP($B175,#REF!,8,FALSE)/30)</f>
        <v>#VALUE!</v>
      </c>
      <c r="EB185" s="33" t="e">
        <f>EB183/(VLOOKUP($B175,#REF!,8,FALSE)/30)</f>
        <v>#VALUE!</v>
      </c>
      <c r="EC185" s="33" t="e">
        <f>EC183/(VLOOKUP($B175,#REF!,8,FALSE)/30)</f>
        <v>#VALUE!</v>
      </c>
      <c r="ED185" s="33" t="e">
        <f>ED183/(VLOOKUP($B175,#REF!,8,FALSE)/30)</f>
        <v>#VALUE!</v>
      </c>
      <c r="EE185" s="33" t="e">
        <f>EE183/(VLOOKUP($B175,#REF!,8,FALSE)/30)</f>
        <v>#VALUE!</v>
      </c>
      <c r="EF185" s="33" t="e">
        <f>EF183/(VLOOKUP($B175,#REF!,8,FALSE)/30)</f>
        <v>#VALUE!</v>
      </c>
      <c r="EG185" s="33" t="e">
        <f>EG183/(VLOOKUP($B175,#REF!,8,FALSE)/30)</f>
        <v>#VALUE!</v>
      </c>
      <c r="EH185" s="33" t="e">
        <f>EH183/(VLOOKUP($B175,#REF!,8,FALSE)/30)</f>
        <v>#VALUE!</v>
      </c>
      <c r="EI185" s="33" t="e">
        <f>EI183/(VLOOKUP($B175,#REF!,8,FALSE)/30)</f>
        <v>#VALUE!</v>
      </c>
      <c r="EJ185" s="33" t="e">
        <f>EJ183/(VLOOKUP($B175,#REF!,8,FALSE)/30)</f>
        <v>#VALUE!</v>
      </c>
      <c r="EK185" s="33" t="e">
        <f>EK183/(VLOOKUP($B175,#REF!,8,FALSE)/30)</f>
        <v>#VALUE!</v>
      </c>
      <c r="EL185" s="33" t="e">
        <f>EL183/(VLOOKUP($B175,#REF!,8,FALSE)/30)</f>
        <v>#VALUE!</v>
      </c>
      <c r="EM185" s="33" t="e">
        <f>EM183/(VLOOKUP($B175,#REF!,8,FALSE)/30)</f>
        <v>#VALUE!</v>
      </c>
      <c r="EN185" s="33" t="e">
        <f>EN183/(VLOOKUP($B175,#REF!,8,FALSE)/30)</f>
        <v>#VALUE!</v>
      </c>
      <c r="EO185" s="33" t="e">
        <f>EO183/(VLOOKUP($B175,#REF!,8,FALSE)/30)</f>
        <v>#VALUE!</v>
      </c>
      <c r="EP185" s="33" t="e">
        <f>EP183/(VLOOKUP($B175,#REF!,8,FALSE)/30)</f>
        <v>#VALUE!</v>
      </c>
      <c r="EQ185" s="33" t="e">
        <f>EQ183/(VLOOKUP($B175,#REF!,8,FALSE)/30)</f>
        <v>#VALUE!</v>
      </c>
      <c r="ER185" s="33" t="e">
        <f>ER183/(VLOOKUP($B175,#REF!,8,FALSE)/30)</f>
        <v>#VALUE!</v>
      </c>
      <c r="ES185" s="33" t="e">
        <f>ES183/(VLOOKUP($B175,#REF!,8,FALSE)/30)</f>
        <v>#VALUE!</v>
      </c>
      <c r="ET185" s="33" t="e">
        <f>ET183/(VLOOKUP($B175,#REF!,8,FALSE)/30)</f>
        <v>#VALUE!</v>
      </c>
      <c r="EU185" s="33" t="e">
        <f>EU183/(VLOOKUP($B175,#REF!,8,FALSE)/30)</f>
        <v>#VALUE!</v>
      </c>
      <c r="EV185" s="33" t="e">
        <f>EV183/(VLOOKUP($B175,#REF!,8,FALSE)/30)</f>
        <v>#VALUE!</v>
      </c>
      <c r="EW185" s="33" t="e">
        <f>EW183/(VLOOKUP($B175,#REF!,8,FALSE)/30)</f>
        <v>#VALUE!</v>
      </c>
      <c r="EX185" s="33" t="e">
        <f>EX183/(VLOOKUP($B175,#REF!,8,FALSE)/30)</f>
        <v>#VALUE!</v>
      </c>
      <c r="EY185" s="33" t="e">
        <f>EY183/(VLOOKUP($B175,#REF!,8,FALSE)/30)</f>
        <v>#VALUE!</v>
      </c>
      <c r="EZ185" s="33" t="e">
        <f>EZ183/(VLOOKUP($B175,#REF!,8,FALSE)/30)</f>
        <v>#VALUE!</v>
      </c>
      <c r="FA185" s="33" t="e">
        <f>FA183/(VLOOKUP($B175,#REF!,8,FALSE)/30)</f>
        <v>#VALUE!</v>
      </c>
      <c r="FB185" s="33" t="e">
        <f>FB183/(VLOOKUP($B175,#REF!,8,FALSE)/30)</f>
        <v>#VALUE!</v>
      </c>
      <c r="FC185" s="33" t="e">
        <f>FC183/(VLOOKUP($B175,#REF!,8,FALSE)/30)</f>
        <v>#VALUE!</v>
      </c>
      <c r="FD185" s="33" t="e">
        <f>FD183/(VLOOKUP($B175,#REF!,9,FALSE)/30)</f>
        <v>#VALUE!</v>
      </c>
      <c r="FE185" s="33" t="e">
        <f>FE183/(VLOOKUP($B175,#REF!,9,FALSE)/30)</f>
        <v>#VALUE!</v>
      </c>
      <c r="FF185" s="33" t="e">
        <f>FF183/(VLOOKUP($B175,#REF!,9,FALSE)/30)</f>
        <v>#VALUE!</v>
      </c>
      <c r="FG185" s="33" t="e">
        <f>FG183/(VLOOKUP($B175,#REF!,9,FALSE)/30)</f>
        <v>#VALUE!</v>
      </c>
      <c r="FH185" s="33" t="e">
        <f>FH183/(VLOOKUP($B175,#REF!,9,FALSE)/30)</f>
        <v>#VALUE!</v>
      </c>
      <c r="FI185" s="33" t="e">
        <f>FI183/(VLOOKUP($B175,#REF!,9,FALSE)/30)</f>
        <v>#VALUE!</v>
      </c>
      <c r="FJ185" s="33" t="e">
        <f>FJ183/(VLOOKUP($B175,#REF!,9,FALSE)/30)</f>
        <v>#VALUE!</v>
      </c>
      <c r="FK185" s="33" t="e">
        <f>FK183/(VLOOKUP($B175,#REF!,9,FALSE)/30)</f>
        <v>#VALUE!</v>
      </c>
      <c r="FL185" s="33" t="e">
        <f>FL183/(VLOOKUP($B175,#REF!,9,FALSE)/30)</f>
        <v>#VALUE!</v>
      </c>
      <c r="FM185" s="33" t="e">
        <f>FM183/(VLOOKUP($B175,#REF!,9,FALSE)/30)</f>
        <v>#VALUE!</v>
      </c>
      <c r="FN185" s="33" t="e">
        <f>FN183/(VLOOKUP($B175,#REF!,9,FALSE)/30)</f>
        <v>#VALUE!</v>
      </c>
      <c r="FO185" s="33" t="e">
        <f>FO183/(VLOOKUP($B175,#REF!,9,FALSE)/30)</f>
        <v>#VALUE!</v>
      </c>
      <c r="FP185" s="33" t="e">
        <f>FP183/(VLOOKUP($B175,#REF!,9,FALSE)/30)</f>
        <v>#VALUE!</v>
      </c>
      <c r="FQ185" s="33" t="e">
        <f>FQ183/(VLOOKUP($B175,#REF!,9,FALSE)/30)</f>
        <v>#VALUE!</v>
      </c>
      <c r="FR185" s="33" t="e">
        <f>FR183/(VLOOKUP($B175,#REF!,9,FALSE)/30)</f>
        <v>#VALUE!</v>
      </c>
      <c r="FS185" s="33" t="e">
        <f>FS183/(VLOOKUP($B175,#REF!,9,FALSE)/30)</f>
        <v>#VALUE!</v>
      </c>
      <c r="FT185" s="33" t="e">
        <f>FT183/(VLOOKUP($B175,#REF!,9,FALSE)/30)</f>
        <v>#VALUE!</v>
      </c>
      <c r="FU185" s="33" t="e">
        <f>FU183/(VLOOKUP($B175,#REF!,9,FALSE)/30)</f>
        <v>#VALUE!</v>
      </c>
      <c r="FV185" s="33" t="e">
        <f>FV183/(VLOOKUP($B175,#REF!,9,FALSE)/30)</f>
        <v>#VALUE!</v>
      </c>
      <c r="FW185" s="33" t="e">
        <f>FW183/(VLOOKUP($B175,#REF!,9,FALSE)/30)</f>
        <v>#VALUE!</v>
      </c>
      <c r="FX185" s="33" t="e">
        <f>FX183/(VLOOKUP($B175,#REF!,9,FALSE)/30)</f>
        <v>#VALUE!</v>
      </c>
      <c r="FY185" s="33" t="e">
        <f>FY183/(VLOOKUP($B175,#REF!,9,FALSE)/30)</f>
        <v>#VALUE!</v>
      </c>
      <c r="FZ185" s="33" t="e">
        <f>FZ183/(VLOOKUP($B175,#REF!,9,FALSE)/30)</f>
        <v>#VALUE!</v>
      </c>
      <c r="GA185" s="33" t="e">
        <f>GA183/(VLOOKUP($B175,#REF!,9,FALSE)/30)</f>
        <v>#VALUE!</v>
      </c>
      <c r="GB185" s="33" t="e">
        <f>GB183/(VLOOKUP($B175,#REF!,9,FALSE)/30)</f>
        <v>#VALUE!</v>
      </c>
      <c r="GC185" s="33" t="e">
        <f>GC183/(VLOOKUP($B175,#REF!,9,FALSE)/30)</f>
        <v>#VALUE!</v>
      </c>
      <c r="GD185" s="33" t="e">
        <f>GD183/(VLOOKUP($B175,#REF!,9,FALSE)/30)</f>
        <v>#VALUE!</v>
      </c>
      <c r="GE185" s="33" t="e">
        <f>GE183/(VLOOKUP($B175,#REF!,9,FALSE)/30)</f>
        <v>#VALUE!</v>
      </c>
      <c r="GF185" s="33" t="e">
        <f>GF183/(VLOOKUP($B175,#REF!,9,FALSE)/30)</f>
        <v>#VALUE!</v>
      </c>
      <c r="GG185" s="33" t="e">
        <f>GG183/(VLOOKUP($B175,#REF!,9,FALSE)/30)</f>
        <v>#VALUE!</v>
      </c>
      <c r="GH185" s="33" t="e">
        <f>GH183/(VLOOKUP($B175,#REF!,10,FALSE)/30)</f>
        <v>#VALUE!</v>
      </c>
      <c r="GI185" s="33" t="e">
        <f>GI183/(VLOOKUP($B175,#REF!,10,FALSE)/30)</f>
        <v>#VALUE!</v>
      </c>
      <c r="GJ185" s="33" t="e">
        <f>GJ183/(VLOOKUP($B175,#REF!,10,FALSE)/30)</f>
        <v>#VALUE!</v>
      </c>
      <c r="GK185" s="33" t="e">
        <f>GK183/(VLOOKUP($B175,#REF!,10,FALSE)/30)</f>
        <v>#VALUE!</v>
      </c>
      <c r="GL185" s="33" t="e">
        <f>GL183/(VLOOKUP($B175,#REF!,10,FALSE)/30)</f>
        <v>#VALUE!</v>
      </c>
      <c r="GM185" s="33" t="e">
        <f>GM183/(VLOOKUP($B175,#REF!,10,FALSE)/30)</f>
        <v>#VALUE!</v>
      </c>
      <c r="GN185" s="33" t="e">
        <f>GN183/(VLOOKUP($B175,#REF!,10,FALSE)/30)</f>
        <v>#VALUE!</v>
      </c>
      <c r="GO185" s="33" t="e">
        <f>GO183/(VLOOKUP($B175,#REF!,10,FALSE)/30)</f>
        <v>#VALUE!</v>
      </c>
      <c r="GP185" s="33" t="e">
        <f>GP183/(VLOOKUP($B175,#REF!,10,FALSE)/30)</f>
        <v>#VALUE!</v>
      </c>
      <c r="GQ185" s="33" t="e">
        <f>GQ183/(VLOOKUP($B175,#REF!,10,FALSE)/30)</f>
        <v>#VALUE!</v>
      </c>
      <c r="GR185" s="33" t="e">
        <f>GR183/(VLOOKUP($B175,#REF!,10,FALSE)/30)</f>
        <v>#VALUE!</v>
      </c>
      <c r="GS185" s="33" t="e">
        <f>GS183/(VLOOKUP($B175,#REF!,10,FALSE)/30)</f>
        <v>#VALUE!</v>
      </c>
      <c r="GT185" s="33" t="e">
        <f>GT183/(VLOOKUP($B175,#REF!,10,FALSE)/30)</f>
        <v>#VALUE!</v>
      </c>
      <c r="GU185" s="33" t="e">
        <f>GU183/(VLOOKUP($B175,#REF!,10,FALSE)/30)</f>
        <v>#VALUE!</v>
      </c>
      <c r="GV185" s="33" t="e">
        <f>GV183/(VLOOKUP($B175,#REF!,10,FALSE)/30)</f>
        <v>#VALUE!</v>
      </c>
      <c r="GW185" s="33" t="e">
        <f>GW183/(VLOOKUP($B175,#REF!,10,FALSE)/30)</f>
        <v>#VALUE!</v>
      </c>
      <c r="GX185" s="33" t="e">
        <f>GX183/(VLOOKUP($B175,#REF!,10,FALSE)/30)</f>
        <v>#VALUE!</v>
      </c>
      <c r="GY185" s="33" t="e">
        <f>GY183/(VLOOKUP($B175,#REF!,10,FALSE)/30)</f>
        <v>#VALUE!</v>
      </c>
      <c r="GZ185" s="33" t="e">
        <f>GZ183/(VLOOKUP($B175,#REF!,10,FALSE)/30)</f>
        <v>#VALUE!</v>
      </c>
      <c r="HA185" s="33" t="e">
        <f>HA183/(VLOOKUP($B175,#REF!,10,FALSE)/30)</f>
        <v>#VALUE!</v>
      </c>
      <c r="HB185" s="33" t="e">
        <f>HB183/(VLOOKUP($B175,#REF!,10,FALSE)/30)</f>
        <v>#VALUE!</v>
      </c>
      <c r="HC185" s="33" t="e">
        <f>HC183/(VLOOKUP($B175,#REF!,10,FALSE)/30)</f>
        <v>#VALUE!</v>
      </c>
      <c r="HD185" s="33" t="e">
        <f>HD183/(VLOOKUP($B175,#REF!,10,FALSE)/30)</f>
        <v>#VALUE!</v>
      </c>
      <c r="HE185" s="33" t="e">
        <f>HE183/(VLOOKUP($B175,#REF!,10,FALSE)/30)</f>
        <v>#VALUE!</v>
      </c>
      <c r="HF185" s="33" t="e">
        <f>HF183/(VLOOKUP($B175,#REF!,10,FALSE)/30)</f>
        <v>#VALUE!</v>
      </c>
      <c r="HG185" s="33" t="e">
        <f>HG183/(VLOOKUP($B175,#REF!,10,FALSE)/30)</f>
        <v>#VALUE!</v>
      </c>
      <c r="HH185" s="33" t="e">
        <f>HH183/(VLOOKUP($B175,#REF!,10,FALSE)/30)</f>
        <v>#VALUE!</v>
      </c>
      <c r="HI185" s="33" t="e">
        <f>HI183/(VLOOKUP($B175,#REF!,10,FALSE)/30)</f>
        <v>#VALUE!</v>
      </c>
      <c r="HJ185" s="33" t="e">
        <f>HJ183/(VLOOKUP($B175,#REF!,10,FALSE)/30)</f>
        <v>#VALUE!</v>
      </c>
      <c r="HK185" s="33" t="e">
        <f>HK183/(VLOOKUP($B175,#REF!,10,FALSE)/30)</f>
        <v>#VALUE!</v>
      </c>
      <c r="HL185" s="33" t="e">
        <f>HL183/(VLOOKUP($B175,#REF!,10,FALSE)/30)</f>
        <v>#VALUE!</v>
      </c>
      <c r="HM185" s="33" t="e">
        <f>HM183/(VLOOKUP($B175,#REF!,11,FALSE)/30)</f>
        <v>#VALUE!</v>
      </c>
      <c r="HN185" s="33" t="e">
        <f>HN183/(VLOOKUP($B175,#REF!,11,FALSE)/30)</f>
        <v>#VALUE!</v>
      </c>
      <c r="HO185" s="33" t="e">
        <f>HO183/(VLOOKUP($B175,#REF!,11,FALSE)/30)</f>
        <v>#VALUE!</v>
      </c>
      <c r="HP185" s="33" t="e">
        <f>HP183/(VLOOKUP($B175,#REF!,11,FALSE)/30)</f>
        <v>#VALUE!</v>
      </c>
      <c r="HQ185" s="33" t="e">
        <f>HQ183/(VLOOKUP($B175,#REF!,11,FALSE)/30)</f>
        <v>#VALUE!</v>
      </c>
      <c r="HR185" s="33" t="e">
        <f>HR183/(VLOOKUP($B175,#REF!,11,FALSE)/30)</f>
        <v>#VALUE!</v>
      </c>
      <c r="HS185" s="33" t="e">
        <f>HS183/(VLOOKUP($B175,#REF!,11,FALSE)/30)</f>
        <v>#VALUE!</v>
      </c>
      <c r="HT185" s="33" t="e">
        <f>HT183/(VLOOKUP($B175,#REF!,11,FALSE)/30)</f>
        <v>#VALUE!</v>
      </c>
      <c r="HU185" s="33" t="e">
        <f>HU183/(VLOOKUP($B175,#REF!,11,FALSE)/30)</f>
        <v>#VALUE!</v>
      </c>
      <c r="HV185" s="33" t="e">
        <f>HV183/(VLOOKUP($B175,#REF!,11,FALSE)/30)</f>
        <v>#VALUE!</v>
      </c>
      <c r="HW185" s="33" t="e">
        <f>HW183/(VLOOKUP($B175,#REF!,11,FALSE)/30)</f>
        <v>#VALUE!</v>
      </c>
      <c r="HX185" s="33" t="e">
        <f>HX183/(VLOOKUP($B175,#REF!,11,FALSE)/30)</f>
        <v>#VALUE!</v>
      </c>
      <c r="HY185" s="33" t="e">
        <f>HY183/(VLOOKUP($B175,#REF!,11,FALSE)/30)</f>
        <v>#VALUE!</v>
      </c>
      <c r="HZ185" s="33" t="e">
        <f>HZ183/(VLOOKUP($B175,#REF!,11,FALSE)/30)</f>
        <v>#VALUE!</v>
      </c>
      <c r="IA185" s="33" t="e">
        <f>IA183/(VLOOKUP($B175,#REF!,11,FALSE)/30)</f>
        <v>#VALUE!</v>
      </c>
      <c r="IB185" s="33" t="e">
        <f>IB183/(VLOOKUP($B175,#REF!,11,FALSE)/30)</f>
        <v>#VALUE!</v>
      </c>
      <c r="IC185" s="33" t="e">
        <f>IC183/(VLOOKUP($B175,#REF!,11,FALSE)/30)</f>
        <v>#VALUE!</v>
      </c>
      <c r="ID185" s="33" t="e">
        <f>ID183/(VLOOKUP($B175,#REF!,11,FALSE)/30)</f>
        <v>#VALUE!</v>
      </c>
      <c r="IE185" s="33" t="e">
        <f>IE183/(VLOOKUP($B175,#REF!,11,FALSE)/30)</f>
        <v>#VALUE!</v>
      </c>
      <c r="IF185" s="33" t="e">
        <f>IF183/(VLOOKUP($B175,#REF!,11,FALSE)/30)</f>
        <v>#VALUE!</v>
      </c>
      <c r="IG185" s="33" t="e">
        <f>IG183/(VLOOKUP($B175,#REF!,11,FALSE)/30)</f>
        <v>#VALUE!</v>
      </c>
      <c r="IH185" s="33" t="e">
        <f>IH183/(VLOOKUP($B175,#REF!,11,FALSE)/30)</f>
        <v>#VALUE!</v>
      </c>
      <c r="II185" s="33" t="e">
        <f>II183/(VLOOKUP($B175,#REF!,11,FALSE)/30)</f>
        <v>#VALUE!</v>
      </c>
      <c r="IJ185" s="33" t="e">
        <f>IJ183/(VLOOKUP($B175,#REF!,11,FALSE)/30)</f>
        <v>#VALUE!</v>
      </c>
      <c r="IK185" s="33" t="e">
        <f>IK183/(VLOOKUP($B175,#REF!,11,FALSE)/30)</f>
        <v>#VALUE!</v>
      </c>
      <c r="IL185" s="33" t="e">
        <f>IL183/(VLOOKUP($B175,#REF!,11,FALSE)/30)</f>
        <v>#VALUE!</v>
      </c>
      <c r="IM185" s="33" t="e">
        <f>IM183/(VLOOKUP($B175,#REF!,11,FALSE)/30)</f>
        <v>#VALUE!</v>
      </c>
      <c r="IN185" s="33" t="e">
        <f>IN183/(VLOOKUP($B175,#REF!,11,FALSE)/30)</f>
        <v>#VALUE!</v>
      </c>
      <c r="IO185" s="33" t="e">
        <f>IO183/(VLOOKUP($B175,#REF!,11,FALSE)/30)</f>
        <v>#VALUE!</v>
      </c>
      <c r="IP185" s="33" t="e">
        <f>IP183/(VLOOKUP($B175,#REF!,11,FALSE)/30)</f>
        <v>#VALUE!</v>
      </c>
      <c r="IQ185" s="33" t="e">
        <f>IQ183/(VLOOKUP($B175,#REF!,11,FALSE)/30)</f>
        <v>#VALUE!</v>
      </c>
      <c r="IR185" s="33" t="e">
        <f>IR183/(VLOOKUP($B175,#REF!,12,FALSE)/30)</f>
        <v>#VALUE!</v>
      </c>
      <c r="IS185" s="33" t="e">
        <f>IS183/(VLOOKUP($B175,#REF!,12,FALSE)/30)</f>
        <v>#VALUE!</v>
      </c>
      <c r="IT185" s="33" t="e">
        <f>IT183/(VLOOKUP($B175,#REF!,12,FALSE)/30)</f>
        <v>#VALUE!</v>
      </c>
      <c r="IU185" s="33" t="e">
        <f>IU183/(VLOOKUP($B175,#REF!,12,FALSE)/30)</f>
        <v>#VALUE!</v>
      </c>
      <c r="IV185" s="33" t="e">
        <f>IV183/(VLOOKUP($B175,#REF!,12,FALSE)/30)</f>
        <v>#VALUE!</v>
      </c>
      <c r="IW185" s="33" t="e">
        <f>IW183/(VLOOKUP($B175,#REF!,12,FALSE)/30)</f>
        <v>#VALUE!</v>
      </c>
      <c r="IX185" s="33" t="e">
        <f>IX183/(VLOOKUP($B175,#REF!,12,FALSE)/30)</f>
        <v>#VALUE!</v>
      </c>
      <c r="IY185" s="33" t="e">
        <f>IY183/(VLOOKUP($B175,#REF!,12,FALSE)/30)</f>
        <v>#VALUE!</v>
      </c>
      <c r="IZ185" s="33" t="e">
        <f>IZ183/(VLOOKUP($B175,#REF!,12,FALSE)/30)</f>
        <v>#VALUE!</v>
      </c>
      <c r="JA185" s="33" t="e">
        <f>JA183/(VLOOKUP($B175,#REF!,12,FALSE)/30)</f>
        <v>#VALUE!</v>
      </c>
      <c r="JB185" s="33" t="e">
        <f>JB183/(VLOOKUP($B175,#REF!,12,FALSE)/30)</f>
        <v>#VALUE!</v>
      </c>
      <c r="JC185" s="33" t="e">
        <f>JC183/(VLOOKUP($B175,#REF!,12,FALSE)/30)</f>
        <v>#VALUE!</v>
      </c>
      <c r="JD185" s="33" t="e">
        <f>JD183/(VLOOKUP($B175,#REF!,12,FALSE)/30)</f>
        <v>#VALUE!</v>
      </c>
      <c r="JE185" s="33" t="e">
        <f>JE183/(VLOOKUP($B175,#REF!,12,FALSE)/30)</f>
        <v>#VALUE!</v>
      </c>
      <c r="JF185" s="33" t="e">
        <f>JF183/(VLOOKUP($B175,#REF!,12,FALSE)/30)</f>
        <v>#VALUE!</v>
      </c>
      <c r="JG185" s="33" t="e">
        <f>JG183/(VLOOKUP($B175,#REF!,12,FALSE)/30)</f>
        <v>#VALUE!</v>
      </c>
      <c r="JH185" s="33" t="e">
        <f>JH183/(VLOOKUP($B175,#REF!,12,FALSE)/30)</f>
        <v>#VALUE!</v>
      </c>
      <c r="JI185" s="33" t="e">
        <f>JI183/(VLOOKUP($B175,#REF!,12,FALSE)/30)</f>
        <v>#VALUE!</v>
      </c>
      <c r="JJ185" s="33" t="e">
        <f>JJ183/(VLOOKUP($B175,#REF!,12,FALSE)/30)</f>
        <v>#VALUE!</v>
      </c>
      <c r="JK185" s="33" t="e">
        <f>JK183/(VLOOKUP($B175,#REF!,12,FALSE)/30)</f>
        <v>#VALUE!</v>
      </c>
      <c r="JL185" s="33" t="e">
        <f>JL183/(VLOOKUP($B175,#REF!,12,FALSE)/30)</f>
        <v>#VALUE!</v>
      </c>
      <c r="JM185" s="33" t="e">
        <f>JM183/(VLOOKUP($B175,#REF!,12,FALSE)/30)</f>
        <v>#VALUE!</v>
      </c>
      <c r="JN185" s="33" t="e">
        <f>JN183/(VLOOKUP($B175,#REF!,12,FALSE)/30)</f>
        <v>#VALUE!</v>
      </c>
      <c r="JO185" s="33" t="e">
        <f>JO183/(VLOOKUP($B175,#REF!,12,FALSE)/30)</f>
        <v>#VALUE!</v>
      </c>
      <c r="JP185" s="33" t="e">
        <f>JP183/(VLOOKUP($B175,#REF!,12,FALSE)/30)</f>
        <v>#VALUE!</v>
      </c>
      <c r="JQ185" s="33" t="e">
        <f>JQ183/(VLOOKUP($B175,#REF!,12,FALSE)/30)</f>
        <v>#VALUE!</v>
      </c>
      <c r="JR185" s="33" t="e">
        <f>JR183/(VLOOKUP($B175,#REF!,12,FALSE)/30)</f>
        <v>#VALUE!</v>
      </c>
      <c r="JS185" s="33" t="e">
        <f>JS183/(VLOOKUP($B175,#REF!,12,FALSE)/30)</f>
        <v>#VALUE!</v>
      </c>
      <c r="JT185" s="33" t="e">
        <f>JT183/(VLOOKUP($B175,#REF!,12,FALSE)/30)</f>
        <v>#VALUE!</v>
      </c>
      <c r="JU185" s="33" t="e">
        <f>JU183/(VLOOKUP($B175,#REF!,12,FALSE)/30)</f>
        <v>#VALUE!</v>
      </c>
      <c r="JV185" s="33" t="e">
        <f>JV183/(VLOOKUP($B175,#REF!,13,FALSE)/30)</f>
        <v>#VALUE!</v>
      </c>
      <c r="JW185" s="33" t="e">
        <f>JW183/(VLOOKUP($B175,#REF!,13,FALSE)/30)</f>
        <v>#VALUE!</v>
      </c>
      <c r="JX185" s="33" t="e">
        <f>JX183/(VLOOKUP($B175,#REF!,13,FALSE)/30)</f>
        <v>#VALUE!</v>
      </c>
      <c r="JY185" s="33" t="e">
        <f>JY183/(VLOOKUP($B175,#REF!,13,FALSE)/30)</f>
        <v>#VALUE!</v>
      </c>
      <c r="JZ185" s="33" t="e">
        <f>JZ183/(VLOOKUP($B175,#REF!,13,FALSE)/30)</f>
        <v>#VALUE!</v>
      </c>
      <c r="KA185" s="33" t="e">
        <f>KA183/(VLOOKUP($B175,#REF!,13,FALSE)/30)</f>
        <v>#VALUE!</v>
      </c>
      <c r="KB185" s="33" t="e">
        <f>KB183/(VLOOKUP($B175,#REF!,13,FALSE)/30)</f>
        <v>#VALUE!</v>
      </c>
      <c r="KC185" s="33" t="e">
        <f>KC183/(VLOOKUP($B175,#REF!,13,FALSE)/30)</f>
        <v>#VALUE!</v>
      </c>
      <c r="KD185" s="33" t="e">
        <f>KD183/(VLOOKUP($B175,#REF!,13,FALSE)/30)</f>
        <v>#VALUE!</v>
      </c>
      <c r="KE185" s="33" t="e">
        <f>KE183/(VLOOKUP($B175,#REF!,13,FALSE)/30)</f>
        <v>#VALUE!</v>
      </c>
      <c r="KF185" s="33" t="e">
        <f>KF183/(VLOOKUP($B175,#REF!,13,FALSE)/30)</f>
        <v>#VALUE!</v>
      </c>
      <c r="KG185" s="33" t="e">
        <f>KG183/(VLOOKUP($B175,#REF!,13,FALSE)/30)</f>
        <v>#VALUE!</v>
      </c>
      <c r="KH185" s="33" t="e">
        <f>KH183/(VLOOKUP($B175,#REF!,13,FALSE)/30)</f>
        <v>#VALUE!</v>
      </c>
      <c r="KI185" s="33" t="e">
        <f>KI183/(VLOOKUP($B175,#REF!,13,FALSE)/30)</f>
        <v>#VALUE!</v>
      </c>
      <c r="KJ185" s="33" t="e">
        <f>KJ183/(VLOOKUP($B175,#REF!,13,FALSE)/30)</f>
        <v>#VALUE!</v>
      </c>
      <c r="KK185" s="33" t="e">
        <f>KK183/(VLOOKUP($B175,#REF!,13,FALSE)/30)</f>
        <v>#VALUE!</v>
      </c>
      <c r="KL185" s="33" t="e">
        <f>KL183/(VLOOKUP($B175,#REF!,13,FALSE)/30)</f>
        <v>#VALUE!</v>
      </c>
      <c r="KM185" s="33" t="e">
        <f>KM183/(VLOOKUP($B175,#REF!,13,FALSE)/30)</f>
        <v>#VALUE!</v>
      </c>
      <c r="KN185" s="33" t="e">
        <f>KN183/(VLOOKUP($B175,#REF!,13,FALSE)/30)</f>
        <v>#VALUE!</v>
      </c>
      <c r="KO185" s="33" t="e">
        <f>KO183/(VLOOKUP($B175,#REF!,13,FALSE)/30)</f>
        <v>#VALUE!</v>
      </c>
      <c r="KP185" s="33" t="e">
        <f>KP183/(VLOOKUP($B175,#REF!,13,FALSE)/30)</f>
        <v>#VALUE!</v>
      </c>
      <c r="KQ185" s="33" t="e">
        <f>KQ183/(VLOOKUP($B175,#REF!,13,FALSE)/30)</f>
        <v>#VALUE!</v>
      </c>
      <c r="KR185" s="33" t="e">
        <f>KR183/(VLOOKUP($B175,#REF!,13,FALSE)/30)</f>
        <v>#VALUE!</v>
      </c>
      <c r="KS185" s="33" t="e">
        <f>KS183/(VLOOKUP($B175,#REF!,13,FALSE)/30)</f>
        <v>#VALUE!</v>
      </c>
      <c r="KT185" s="33" t="e">
        <f>KT183/(VLOOKUP($B175,#REF!,13,FALSE)/30)</f>
        <v>#VALUE!</v>
      </c>
      <c r="KU185" s="33" t="e">
        <f>KU183/(VLOOKUP($B175,#REF!,13,FALSE)/30)</f>
        <v>#VALUE!</v>
      </c>
      <c r="KV185" s="33" t="e">
        <f>KV183/(VLOOKUP($B175,#REF!,13,FALSE)/30)</f>
        <v>#VALUE!</v>
      </c>
      <c r="KW185" s="33" t="e">
        <f>KW183/(VLOOKUP($B175,#REF!,13,FALSE)/30)</f>
        <v>#VALUE!</v>
      </c>
      <c r="KX185" s="33" t="e">
        <f>KX183/(VLOOKUP($B175,#REF!,13,FALSE)/30)</f>
        <v>#VALUE!</v>
      </c>
      <c r="KY185" s="33" t="e">
        <f>KY183/(VLOOKUP($B175,#REF!,13,FALSE)/30)</f>
        <v>#VALUE!</v>
      </c>
      <c r="KZ185" s="33" t="e">
        <f>KZ183/(VLOOKUP($B175,#REF!,13,FALSE)/30)</f>
        <v>#VALUE!</v>
      </c>
      <c r="LA185" s="33" t="e">
        <f>LA183/(VLOOKUP($B175,#REF!,14,FALSE)/30)</f>
        <v>#VALUE!</v>
      </c>
      <c r="LB185" s="33" t="e">
        <f>LB183/(VLOOKUP($B175,#REF!,14,FALSE)/30)</f>
        <v>#VALUE!</v>
      </c>
      <c r="LC185" s="33" t="e">
        <f>LC183/(VLOOKUP($B175,#REF!,14,FALSE)/30)</f>
        <v>#VALUE!</v>
      </c>
      <c r="LD185" s="33" t="e">
        <f>LD183/(VLOOKUP($B175,#REF!,14,FALSE)/30)</f>
        <v>#VALUE!</v>
      </c>
      <c r="LE185" s="33" t="e">
        <f>LE183/(VLOOKUP($B175,#REF!,14,FALSE)/30)</f>
        <v>#VALUE!</v>
      </c>
      <c r="LF185" s="33" t="e">
        <f>LF183/(VLOOKUP($B175,#REF!,14,FALSE)/30)</f>
        <v>#VALUE!</v>
      </c>
      <c r="LG185" s="33" t="e">
        <f>LG183/(VLOOKUP($B175,#REF!,14,FALSE)/30)</f>
        <v>#VALUE!</v>
      </c>
      <c r="LH185" s="33" t="e">
        <f>LH183/(VLOOKUP($B175,#REF!,14,FALSE)/30)</f>
        <v>#VALUE!</v>
      </c>
      <c r="LI185" s="33" t="e">
        <f>LI183/(VLOOKUP($B175,#REF!,14,FALSE)/30)</f>
        <v>#VALUE!</v>
      </c>
      <c r="LJ185" s="33" t="e">
        <f>LJ183/(VLOOKUP($B175,#REF!,14,FALSE)/30)</f>
        <v>#VALUE!</v>
      </c>
      <c r="LK185" s="33" t="e">
        <f>LK183/(VLOOKUP($B175,#REF!,14,FALSE)/30)</f>
        <v>#VALUE!</v>
      </c>
      <c r="LL185" s="33" t="e">
        <f>LL183/(VLOOKUP($B175,#REF!,14,FALSE)/30)</f>
        <v>#VALUE!</v>
      </c>
      <c r="LM185" s="33" t="e">
        <f>LM183/(VLOOKUP($B175,#REF!,14,FALSE)/30)</f>
        <v>#VALUE!</v>
      </c>
      <c r="LN185" s="33" t="e">
        <f>LN183/(VLOOKUP($B175,#REF!,14,FALSE)/30)</f>
        <v>#VALUE!</v>
      </c>
      <c r="LO185" s="33" t="e">
        <f>LO183/(VLOOKUP($B175,#REF!,14,FALSE)/30)</f>
        <v>#VALUE!</v>
      </c>
      <c r="LP185" s="33" t="e">
        <f>LP183/(VLOOKUP($B175,#REF!,14,FALSE)/30)</f>
        <v>#VALUE!</v>
      </c>
      <c r="LQ185" s="33" t="e">
        <f>LQ183/(VLOOKUP($B175,#REF!,14,FALSE)/30)</f>
        <v>#VALUE!</v>
      </c>
      <c r="LR185" s="33" t="e">
        <f>LR183/(VLOOKUP($B175,#REF!,14,FALSE)/30)</f>
        <v>#VALUE!</v>
      </c>
      <c r="LS185" s="33" t="e">
        <f>LS183/(VLOOKUP($B175,#REF!,14,FALSE)/30)</f>
        <v>#VALUE!</v>
      </c>
      <c r="LT185" s="33" t="e">
        <f>LT183/(VLOOKUP($B175,#REF!,14,FALSE)/30)</f>
        <v>#VALUE!</v>
      </c>
      <c r="LU185" s="33" t="e">
        <f>LU183/(VLOOKUP($B175,#REF!,14,FALSE)/30)</f>
        <v>#VALUE!</v>
      </c>
      <c r="LV185" s="33" t="e">
        <f>LV183/(VLOOKUP($B175,#REF!,14,FALSE)/30)</f>
        <v>#VALUE!</v>
      </c>
      <c r="LW185" s="33" t="e">
        <f>LW183/(VLOOKUP($B175,#REF!,14,FALSE)/30)</f>
        <v>#VALUE!</v>
      </c>
      <c r="LX185" s="33" t="e">
        <f>LX183/(VLOOKUP($B175,#REF!,14,FALSE)/30)</f>
        <v>#VALUE!</v>
      </c>
      <c r="LY185" s="33" t="e">
        <f>LY183/(VLOOKUP($B175,#REF!,14,FALSE)/30)</f>
        <v>#VALUE!</v>
      </c>
      <c r="LZ185" s="33" t="e">
        <f>LZ183/(VLOOKUP($B175,#REF!,14,FALSE)/30)</f>
        <v>#VALUE!</v>
      </c>
      <c r="MA185" s="33" t="e">
        <f>MA183/(VLOOKUP($B175,#REF!,14,FALSE)/30)</f>
        <v>#VALUE!</v>
      </c>
      <c r="MB185" s="33" t="e">
        <f>MB183/(VLOOKUP($B175,#REF!,14,FALSE)/30)</f>
        <v>#VALUE!</v>
      </c>
      <c r="MC185" s="33" t="e">
        <f>MC183/(VLOOKUP($B175,#REF!,14,FALSE)/30)</f>
        <v>#VALUE!</v>
      </c>
      <c r="MD185" s="33" t="e">
        <f>MD183/(VLOOKUP($B175,#REF!,14,FALSE)/30)</f>
        <v>#VALUE!</v>
      </c>
      <c r="ME185" s="33" t="e">
        <f>ME183/(VLOOKUP($B175,#REF!,15,FALSE)/30)</f>
        <v>#VALUE!</v>
      </c>
      <c r="MF185" s="33" t="e">
        <f>MF183/(VLOOKUP($B175,#REF!,15,FALSE)/30)</f>
        <v>#VALUE!</v>
      </c>
      <c r="MG185" s="33" t="e">
        <f>MG183/(VLOOKUP($B175,#REF!,15,FALSE)/30)</f>
        <v>#VALUE!</v>
      </c>
      <c r="MH185" s="33" t="e">
        <f>MH183/(VLOOKUP($B175,#REF!,15,FALSE)/30)</f>
        <v>#VALUE!</v>
      </c>
      <c r="MI185" s="33" t="e">
        <f>MI183/(VLOOKUP($B175,#REF!,15,FALSE)/30)</f>
        <v>#VALUE!</v>
      </c>
      <c r="MJ185" s="33" t="e">
        <f>MJ183/(VLOOKUP($B175,#REF!,15,FALSE)/30)</f>
        <v>#VALUE!</v>
      </c>
      <c r="MK185" s="33" t="e">
        <f>MK183/(VLOOKUP($B175,#REF!,15,FALSE)/30)</f>
        <v>#VALUE!</v>
      </c>
      <c r="ML185" s="33" t="e">
        <f>ML183/(VLOOKUP($B175,#REF!,15,FALSE)/30)</f>
        <v>#VALUE!</v>
      </c>
      <c r="MM185" s="33" t="e">
        <f>MM183/(VLOOKUP($B175,#REF!,15,FALSE)/30)</f>
        <v>#VALUE!</v>
      </c>
      <c r="MN185" s="33" t="e">
        <f>MN183/(VLOOKUP($B175,#REF!,15,FALSE)/30)</f>
        <v>#VALUE!</v>
      </c>
      <c r="MO185" s="33" t="e">
        <f>MO183/(VLOOKUP($B175,#REF!,15,FALSE)/30)</f>
        <v>#VALUE!</v>
      </c>
      <c r="MP185" s="33" t="e">
        <f>MP183/(VLOOKUP($B175,#REF!,15,FALSE)/30)</f>
        <v>#VALUE!</v>
      </c>
      <c r="MQ185" s="33" t="e">
        <f>MQ183/(VLOOKUP($B175,#REF!,15,FALSE)/30)</f>
        <v>#VALUE!</v>
      </c>
      <c r="MR185" s="33" t="e">
        <f>MR183/(VLOOKUP($B175,#REF!,15,FALSE)/30)</f>
        <v>#VALUE!</v>
      </c>
      <c r="MS185" s="33" t="e">
        <f>MS183/(VLOOKUP($B175,#REF!,15,FALSE)/30)</f>
        <v>#VALUE!</v>
      </c>
      <c r="MT185" s="33" t="e">
        <f>MT183/(VLOOKUP($B175,#REF!,15,FALSE)/30)</f>
        <v>#VALUE!</v>
      </c>
      <c r="MU185" s="33" t="e">
        <f>MU183/(VLOOKUP($B175,#REF!,15,FALSE)/30)</f>
        <v>#VALUE!</v>
      </c>
      <c r="MV185" s="33" t="e">
        <f>MV183/(VLOOKUP($B175,#REF!,15,FALSE)/30)</f>
        <v>#VALUE!</v>
      </c>
      <c r="MW185" s="33" t="e">
        <f>MW183/(VLOOKUP($B175,#REF!,15,FALSE)/30)</f>
        <v>#VALUE!</v>
      </c>
      <c r="MX185" s="33" t="e">
        <f>MX183/(VLOOKUP($B175,#REF!,15,FALSE)/30)</f>
        <v>#VALUE!</v>
      </c>
      <c r="MY185" s="33" t="e">
        <f>MY183/(VLOOKUP($B175,#REF!,15,FALSE)/30)</f>
        <v>#VALUE!</v>
      </c>
      <c r="MZ185" s="33" t="e">
        <f>MZ183/(VLOOKUP($B175,#REF!,15,FALSE)/30)</f>
        <v>#VALUE!</v>
      </c>
      <c r="NA185" s="33" t="e">
        <f>NA183/(VLOOKUP($B175,#REF!,15,FALSE)/30)</f>
        <v>#VALUE!</v>
      </c>
      <c r="NB185" s="33" t="e">
        <f>NB183/(VLOOKUP($B175,#REF!,15,FALSE)/30)</f>
        <v>#VALUE!</v>
      </c>
      <c r="NC185" s="33" t="e">
        <f>NC183/(VLOOKUP($B175,#REF!,15,FALSE)/30)</f>
        <v>#VALUE!</v>
      </c>
      <c r="ND185" s="33" t="e">
        <f>ND183/(VLOOKUP($B175,#REF!,15,FALSE)/30)</f>
        <v>#VALUE!</v>
      </c>
      <c r="NE185" s="33" t="e">
        <f>NE183/(VLOOKUP($B175,#REF!,15,FALSE)/30)</f>
        <v>#VALUE!</v>
      </c>
      <c r="NF185" s="33" t="e">
        <f>NF183/(VLOOKUP($B175,#REF!,15,FALSE)/30)</f>
        <v>#VALUE!</v>
      </c>
      <c r="NG185" s="33" t="e">
        <f>NG183/(VLOOKUP($B175,#REF!,15,FALSE)/30)</f>
        <v>#VALUE!</v>
      </c>
      <c r="NH185" s="33" t="e">
        <f>NH183/(VLOOKUP($B175,#REF!,15,FALSE)/30)</f>
        <v>#VALUE!</v>
      </c>
      <c r="NI185" s="33" t="e">
        <f>NI183/(VLOOKUP($B175,#REF!,15,FALSE)/30)</f>
        <v>#VALUE!</v>
      </c>
    </row>
    <row r="186" spans="1:374" s="40" customFormat="1" ht="14.4" outlineLevel="1" x14ac:dyDescent="0.25">
      <c r="A186" s="1048"/>
      <c r="B186" s="17" t="s">
        <v>37</v>
      </c>
      <c r="C186" s="1051"/>
      <c r="D186" s="50" t="s">
        <v>33</v>
      </c>
      <c r="E186" s="27" t="s">
        <v>31</v>
      </c>
      <c r="F186" s="25"/>
      <c r="G186" s="84">
        <v>0</v>
      </c>
      <c r="H186" s="33"/>
      <c r="I186" s="33"/>
      <c r="J186" s="33">
        <v>0</v>
      </c>
      <c r="K186" s="33">
        <v>0</v>
      </c>
      <c r="L186" s="33">
        <v>0</v>
      </c>
      <c r="M186" s="33">
        <v>-53.35</v>
      </c>
      <c r="N186" s="33">
        <v>778.91</v>
      </c>
      <c r="O186" s="33"/>
      <c r="P186" s="33"/>
      <c r="Q186" s="33">
        <v>1978.2180000000001</v>
      </c>
      <c r="R186" s="33">
        <v>1658.1180000000002</v>
      </c>
      <c r="S186" s="33">
        <v>1658.115</v>
      </c>
      <c r="T186" s="33">
        <v>3578.7150000000001</v>
      </c>
      <c r="U186" s="33">
        <v>3578.7150000000001</v>
      </c>
      <c r="V186" s="33"/>
      <c r="W186" s="33"/>
      <c r="X186" s="33">
        <v>3578.7150000000001</v>
      </c>
      <c r="Y186" s="33">
        <v>3706.7550000000001</v>
      </c>
      <c r="Z186" s="33">
        <v>3706.7550000000001</v>
      </c>
      <c r="AA186" s="33">
        <v>4694.7969999999996</v>
      </c>
      <c r="AB186" s="33">
        <v>4694.7969999999996</v>
      </c>
      <c r="AC186" s="33"/>
      <c r="AD186" s="33"/>
      <c r="AE186" s="33">
        <v>4694.7969999999996</v>
      </c>
      <c r="AF186" s="33">
        <v>4694.7969999999996</v>
      </c>
      <c r="AG186" s="33">
        <v>4694.7969999999996</v>
      </c>
      <c r="AH186" s="33">
        <v>4694.7969999999996</v>
      </c>
      <c r="AI186" s="33"/>
      <c r="AJ186" s="33"/>
      <c r="AK186" s="33"/>
      <c r="AL186" s="33">
        <v>5714.8490000000002</v>
      </c>
      <c r="AM186" s="33">
        <v>5714.8490000000002</v>
      </c>
      <c r="AN186" s="33">
        <v>0</v>
      </c>
      <c r="AO186" s="33">
        <v>0</v>
      </c>
      <c r="AP186" s="33">
        <v>1416.9760000000001</v>
      </c>
      <c r="AQ186" s="33"/>
      <c r="AR186" s="33"/>
      <c r="AS186" s="33"/>
      <c r="AT186" s="33">
        <v>1416.9760000000001</v>
      </c>
      <c r="AU186" s="33">
        <v>1416.9760000000001</v>
      </c>
      <c r="AV186" s="33">
        <v>1416.9760000000001</v>
      </c>
      <c r="AW186" s="33">
        <v>1416.9760000000001</v>
      </c>
      <c r="AX186" s="33"/>
      <c r="AY186" s="33"/>
      <c r="AZ186" s="33">
        <v>3062.29</v>
      </c>
      <c r="BA186" s="33">
        <v>3062.29</v>
      </c>
      <c r="BB186" s="33">
        <v>3062.29</v>
      </c>
      <c r="BC186" s="33">
        <v>3062.29</v>
      </c>
      <c r="BD186" s="33">
        <v>3062.29</v>
      </c>
      <c r="BE186" s="33"/>
      <c r="BF186" s="33"/>
      <c r="BG186" s="33">
        <v>4195.4440000000004</v>
      </c>
      <c r="BH186" s="33">
        <v>4677.7280000000001</v>
      </c>
      <c r="BI186" s="33">
        <v>4677.7280000000001</v>
      </c>
      <c r="BJ186" s="33">
        <v>4677.7280000000001</v>
      </c>
      <c r="BK186" s="33">
        <v>4728.9440000000004</v>
      </c>
      <c r="BL186" s="33"/>
      <c r="BM186" s="33"/>
      <c r="BN186" s="33">
        <v>5290.1859999999997</v>
      </c>
      <c r="BO186" s="33">
        <v>5290.1859999999997</v>
      </c>
      <c r="BP186" s="33">
        <v>5290.1859999999997</v>
      </c>
      <c r="BQ186" s="33">
        <v>352.11</v>
      </c>
      <c r="BR186" s="33">
        <v>1376.43</v>
      </c>
      <c r="BS186" s="33">
        <v>1323.08</v>
      </c>
      <c r="BT186" s="33"/>
      <c r="BU186" s="33"/>
      <c r="BV186" s="33">
        <v>1387.1</v>
      </c>
      <c r="BW186" s="33">
        <v>1387.1</v>
      </c>
      <c r="BX186" s="33">
        <v>1387.1</v>
      </c>
      <c r="BY186" s="33">
        <v>3467.75</v>
      </c>
      <c r="BZ186" s="33">
        <v>3467.75</v>
      </c>
      <c r="CA186" s="33"/>
      <c r="CB186" s="33"/>
      <c r="CC186" s="33">
        <v>3563.78</v>
      </c>
      <c r="CD186" s="33">
        <v>3595.79</v>
      </c>
      <c r="CE186" s="33">
        <v>3595.79</v>
      </c>
      <c r="CF186" s="33">
        <v>3819.86</v>
      </c>
      <c r="CG186" s="33">
        <v>3819.86</v>
      </c>
      <c r="CH186" s="33"/>
      <c r="CI186" s="33"/>
      <c r="CJ186" s="33">
        <v>3883.88</v>
      </c>
      <c r="CK186" s="33">
        <v>3883.88</v>
      </c>
      <c r="CL186" s="33">
        <v>3883.88</v>
      </c>
      <c r="CM186" s="33">
        <v>3883.88</v>
      </c>
      <c r="CN186" s="33"/>
      <c r="CO186" s="33"/>
      <c r="CP186" s="33"/>
      <c r="CQ186" s="33"/>
      <c r="CR186" s="33"/>
      <c r="CS186" s="33"/>
      <c r="CT186" s="33">
        <v>3883.88</v>
      </c>
      <c r="CU186" s="33"/>
      <c r="CV186" s="33"/>
      <c r="CW186" s="33"/>
      <c r="CX186" s="33"/>
      <c r="CY186" s="33"/>
      <c r="CZ186" s="33"/>
      <c r="DA186" s="33"/>
      <c r="DB186" s="33"/>
      <c r="DC186" s="33"/>
      <c r="DD186" s="33"/>
      <c r="DE186" s="33"/>
      <c r="DF186" s="33"/>
      <c r="DG186" s="33"/>
      <c r="DH186" s="33"/>
      <c r="DI186" s="33"/>
      <c r="DJ186" s="33"/>
      <c r="DK186" s="33"/>
      <c r="DL186" s="33"/>
      <c r="DM186" s="33"/>
      <c r="DN186" s="33"/>
      <c r="DO186" s="33"/>
      <c r="DP186" s="33"/>
      <c r="DQ186" s="33"/>
      <c r="DR186" s="33"/>
      <c r="DS186" s="33"/>
      <c r="DT186" s="33"/>
      <c r="DU186" s="33"/>
      <c r="DV186" s="33"/>
      <c r="DW186" s="33"/>
      <c r="DX186" s="33"/>
      <c r="DY186" s="33"/>
      <c r="DZ186" s="33"/>
      <c r="EA186" s="33"/>
      <c r="EB186" s="33"/>
      <c r="EC186" s="33"/>
      <c r="ED186" s="33"/>
      <c r="EE186" s="33"/>
      <c r="EF186" s="33"/>
      <c r="EG186" s="33"/>
      <c r="EH186" s="33"/>
      <c r="EI186" s="33"/>
      <c r="EJ186" s="33"/>
      <c r="EK186" s="33"/>
      <c r="EL186" s="33"/>
      <c r="EM186" s="33"/>
      <c r="EN186" s="33"/>
      <c r="EO186" s="33"/>
      <c r="EP186" s="33"/>
      <c r="EQ186" s="33"/>
      <c r="ER186" s="33"/>
      <c r="ES186" s="33"/>
      <c r="ET186" s="33"/>
      <c r="EU186" s="33"/>
      <c r="EV186" s="33"/>
      <c r="EW186" s="33"/>
      <c r="EX186" s="33"/>
      <c r="EY186" s="33"/>
      <c r="EZ186" s="33"/>
      <c r="FA186" s="33"/>
      <c r="FB186" s="33"/>
      <c r="FC186" s="33"/>
      <c r="FD186" s="33"/>
      <c r="FE186" s="33"/>
      <c r="FF186" s="33">
        <v>3000</v>
      </c>
      <c r="FG186" s="33">
        <v>1500</v>
      </c>
      <c r="FH186" s="33">
        <v>1500</v>
      </c>
      <c r="FI186" s="33">
        <v>1500</v>
      </c>
      <c r="FJ186" s="33"/>
      <c r="FK186" s="33"/>
      <c r="FL186" s="33">
        <v>1500</v>
      </c>
      <c r="FM186" s="33"/>
      <c r="FN186" s="33"/>
      <c r="FO186" s="33">
        <v>1500</v>
      </c>
      <c r="FP186" s="33"/>
      <c r="FQ186" s="33">
        <v>1500</v>
      </c>
      <c r="FR186" s="33"/>
      <c r="FS186" s="33"/>
      <c r="FT186" s="33"/>
      <c r="FU186" s="33"/>
      <c r="FV186" s="33"/>
      <c r="FW186" s="33"/>
      <c r="FX186" s="33"/>
      <c r="FY186" s="33"/>
      <c r="FZ186" s="33"/>
      <c r="GA186" s="33"/>
      <c r="GB186" s="33"/>
      <c r="GC186" s="33"/>
      <c r="GD186" s="33"/>
      <c r="GE186" s="33"/>
      <c r="GF186" s="33"/>
      <c r="GG186" s="33"/>
      <c r="GH186" s="33"/>
      <c r="GI186" s="33"/>
      <c r="GJ186" s="33"/>
      <c r="GK186" s="33"/>
      <c r="GL186" s="33"/>
      <c r="GM186" s="33"/>
      <c r="GN186" s="33"/>
      <c r="GO186" s="33"/>
      <c r="GP186" s="33"/>
      <c r="GQ186" s="33"/>
      <c r="GR186" s="33"/>
      <c r="GS186" s="33"/>
      <c r="GT186" s="33"/>
      <c r="GU186" s="33"/>
      <c r="GV186" s="33"/>
      <c r="GW186" s="33"/>
      <c r="GX186" s="33"/>
      <c r="GY186" s="33"/>
      <c r="GZ186" s="33"/>
      <c r="HA186" s="33"/>
      <c r="HB186" s="33"/>
      <c r="HC186" s="33"/>
      <c r="HD186" s="33"/>
      <c r="HE186" s="33"/>
      <c r="HF186" s="33"/>
      <c r="HG186" s="33"/>
      <c r="HH186" s="33"/>
      <c r="HI186" s="33"/>
      <c r="HJ186" s="33"/>
      <c r="HK186" s="33"/>
      <c r="HL186" s="33"/>
      <c r="HM186" s="33"/>
      <c r="HN186" s="33"/>
      <c r="HO186" s="33"/>
      <c r="HP186" s="33"/>
      <c r="HQ186" s="33"/>
      <c r="HR186" s="33"/>
      <c r="HS186" s="33"/>
      <c r="HT186" s="33"/>
      <c r="HU186" s="33"/>
      <c r="HV186" s="33"/>
      <c r="HW186" s="33"/>
      <c r="HX186" s="33"/>
      <c r="HY186" s="33"/>
      <c r="HZ186" s="33"/>
      <c r="IA186" s="33"/>
      <c r="IB186" s="33"/>
      <c r="IC186" s="33"/>
      <c r="ID186" s="33"/>
      <c r="IE186" s="33"/>
      <c r="IF186" s="33"/>
      <c r="IG186" s="33"/>
      <c r="IH186" s="33"/>
      <c r="II186" s="33"/>
      <c r="IJ186" s="33"/>
      <c r="IK186" s="33"/>
      <c r="IL186" s="33"/>
      <c r="IM186" s="33"/>
      <c r="IN186" s="33"/>
      <c r="IO186" s="33"/>
      <c r="IP186" s="33"/>
      <c r="IQ186" s="33"/>
      <c r="IR186" s="33"/>
      <c r="IS186" s="33"/>
      <c r="IT186" s="33"/>
      <c r="IU186" s="33"/>
      <c r="IV186" s="33"/>
      <c r="IW186" s="33"/>
      <c r="IX186" s="33"/>
      <c r="IY186" s="33"/>
      <c r="IZ186" s="33"/>
      <c r="JA186" s="33"/>
      <c r="JB186" s="33"/>
      <c r="JC186" s="33"/>
      <c r="JD186" s="33"/>
      <c r="JE186" s="33"/>
      <c r="JF186" s="33"/>
      <c r="JG186" s="33"/>
      <c r="JH186" s="33"/>
      <c r="JI186" s="33"/>
      <c r="JJ186" s="33"/>
      <c r="JK186" s="33"/>
      <c r="JL186" s="33"/>
      <c r="JM186" s="33"/>
      <c r="JN186" s="33"/>
      <c r="JO186" s="33"/>
      <c r="JP186" s="33"/>
      <c r="JQ186" s="33"/>
      <c r="JR186" s="33"/>
      <c r="JS186" s="33"/>
      <c r="JT186" s="33"/>
      <c r="JU186" s="33"/>
      <c r="JV186" s="33"/>
      <c r="JW186" s="33"/>
      <c r="JX186" s="33"/>
      <c r="JY186" s="33"/>
      <c r="JZ186" s="33"/>
      <c r="KA186" s="33"/>
      <c r="KB186" s="33"/>
      <c r="KC186" s="33"/>
      <c r="KD186" s="33"/>
      <c r="KE186" s="33"/>
      <c r="KF186" s="33"/>
      <c r="KG186" s="33"/>
      <c r="KH186" s="33"/>
      <c r="KI186" s="33"/>
      <c r="KJ186" s="33"/>
      <c r="KK186" s="33"/>
      <c r="KL186" s="33"/>
      <c r="KM186" s="33"/>
      <c r="KN186" s="33"/>
      <c r="KO186" s="33"/>
      <c r="KP186" s="33"/>
      <c r="KQ186" s="33"/>
      <c r="KR186" s="33"/>
      <c r="KS186" s="33"/>
      <c r="KT186" s="33"/>
      <c r="KU186" s="33"/>
      <c r="KV186" s="33"/>
      <c r="KW186" s="33"/>
      <c r="KX186" s="33"/>
      <c r="KY186" s="33"/>
      <c r="KZ186" s="33"/>
      <c r="LA186" s="33"/>
      <c r="LB186" s="33"/>
      <c r="LC186" s="33"/>
      <c r="LD186" s="33"/>
      <c r="LE186" s="33"/>
      <c r="LF186" s="33"/>
      <c r="LG186" s="33"/>
      <c r="LH186" s="33"/>
      <c r="LI186" s="33"/>
      <c r="LJ186" s="33"/>
      <c r="LK186" s="33"/>
      <c r="LL186" s="33"/>
      <c r="LM186" s="33"/>
      <c r="LN186" s="33"/>
      <c r="LO186" s="33"/>
      <c r="LP186" s="33"/>
      <c r="LQ186" s="33"/>
      <c r="LR186" s="33"/>
      <c r="LS186" s="33"/>
      <c r="LT186" s="33"/>
      <c r="LU186" s="33"/>
      <c r="LV186" s="33"/>
      <c r="LW186" s="33"/>
      <c r="LX186" s="33"/>
      <c r="LY186" s="33"/>
      <c r="LZ186" s="33"/>
      <c r="MA186" s="33"/>
      <c r="MB186" s="33"/>
      <c r="MC186" s="33"/>
      <c r="MD186" s="33"/>
      <c r="ME186" s="33"/>
      <c r="MF186" s="33"/>
      <c r="MG186" s="33"/>
      <c r="MH186" s="33"/>
      <c r="MI186" s="33"/>
      <c r="MJ186" s="33"/>
      <c r="MK186" s="33"/>
      <c r="ML186" s="33"/>
      <c r="MM186" s="33"/>
      <c r="MN186" s="33"/>
      <c r="MO186" s="33"/>
      <c r="MP186" s="33"/>
      <c r="MQ186" s="33"/>
      <c r="MR186" s="33"/>
      <c r="MS186" s="33"/>
      <c r="MT186" s="33"/>
      <c r="MU186" s="33"/>
      <c r="MV186" s="33"/>
      <c r="MW186" s="33"/>
      <c r="MX186" s="33"/>
      <c r="MY186" s="33"/>
      <c r="MZ186" s="33"/>
      <c r="NA186" s="33"/>
      <c r="NB186" s="33"/>
      <c r="NC186" s="33"/>
      <c r="ND186" s="33"/>
      <c r="NE186" s="33"/>
      <c r="NF186" s="33"/>
      <c r="NG186" s="33"/>
      <c r="NH186" s="33"/>
      <c r="NI186" s="33"/>
    </row>
    <row r="187" spans="1:374" s="41" customFormat="1" ht="15" outlineLevel="1" thickBot="1" x14ac:dyDescent="0.3">
      <c r="A187" s="1049"/>
      <c r="B187" s="36">
        <f>B185/30</f>
        <v>232.56666666666666</v>
      </c>
      <c r="C187" s="1052"/>
      <c r="D187" s="51">
        <f>+B187</f>
        <v>232.56666666666666</v>
      </c>
      <c r="E187" s="59" t="s">
        <v>29</v>
      </c>
      <c r="F187" s="60"/>
      <c r="G187" s="37">
        <v>0</v>
      </c>
      <c r="H187" s="37" t="e">
        <f>IF(AND(H186&lt;&gt;0,G186&lt;&gt;0),H186-G186,(IFERROR(VLOOKUP($B175,#REF!,4,FALSE),"")/30))</f>
        <v>#VALUE!</v>
      </c>
      <c r="I187" s="37" t="e">
        <f>IF(AND(I186&lt;&gt;0,H186&lt;&gt;0),I186-H186,(IFERROR(VLOOKUP($B175,#REF!,4,FALSE),"")/30))</f>
        <v>#VALUE!</v>
      </c>
      <c r="J187" s="37" t="e">
        <f>IF(AND(J186&lt;&gt;0,I186&lt;&gt;0),J186-I186,(IFERROR(VLOOKUP($B175,#REF!,4,FALSE),"")/30))</f>
        <v>#VALUE!</v>
      </c>
      <c r="K187" s="37" t="e">
        <f>IF(AND(K186&lt;&gt;0,J186&lt;&gt;0),K186-J186,(IFERROR(VLOOKUP($B175,#REF!,4,FALSE),"")/30))</f>
        <v>#VALUE!</v>
      </c>
      <c r="L187" s="37" t="e">
        <f>IF(AND(L186&lt;&gt;0,K186&lt;&gt;0),L186-K186,(IFERROR(VLOOKUP($B175,#REF!,4,FALSE),"")/30))</f>
        <v>#VALUE!</v>
      </c>
      <c r="M187" s="37" t="e">
        <f>IF(AND(M186&lt;&gt;0,L186&lt;&gt;0),M186-L186,(IFERROR(VLOOKUP($B175,#REF!,4,FALSE),"")/30))</f>
        <v>#VALUE!</v>
      </c>
      <c r="N187" s="37">
        <f>IF(AND(N186&lt;&gt;0,M186&lt;&gt;0),N186-M186,(IFERROR(VLOOKUP($B175,#REF!,4,FALSE),"")/30))</f>
        <v>832.26</v>
      </c>
      <c r="O187" s="37" t="e">
        <f>IF(AND(O186&lt;&gt;0,N186&lt;&gt;0),O186-N186,(IFERROR(VLOOKUP($B175,#REF!,4,FALSE),"")/30))</f>
        <v>#VALUE!</v>
      </c>
      <c r="P187" s="37" t="e">
        <f>IF(AND(P186&lt;&gt;0,O186&lt;&gt;0),P186-O186,(IFERROR(VLOOKUP($B175,#REF!,4,FALSE),"")/30))</f>
        <v>#VALUE!</v>
      </c>
      <c r="Q187" s="37" t="e">
        <f>IF(AND(Q186&lt;&gt;0,P186&lt;&gt;0),Q186-P186,(IFERROR(VLOOKUP($B175,#REF!,4,FALSE),"")/30))</f>
        <v>#VALUE!</v>
      </c>
      <c r="R187" s="37">
        <f>IF(AND(R186&lt;&gt;0,Q186&lt;&gt;0),R186-Q186,(IFERROR(VLOOKUP($B175,#REF!,4,FALSE),"")/30))</f>
        <v>-320.09999999999991</v>
      </c>
      <c r="S187" s="37">
        <f>IF(AND(S186&lt;&gt;0,R186&lt;&gt;0),S186-R186,(IFERROR(VLOOKUP($B175,#REF!,4,FALSE),"")/30))</f>
        <v>-3.0000000001564331E-3</v>
      </c>
      <c r="T187" s="37">
        <f>IF(AND(T186&lt;&gt;0,S186&lt;&gt;0),T186-S186,(IFERROR(VLOOKUP($B175,#REF!,4,FALSE),"")/30))</f>
        <v>1920.6000000000001</v>
      </c>
      <c r="U187" s="37">
        <f>IF(AND(U186&lt;&gt;0,T186&lt;&gt;0),U186-T186,(IFERROR(VLOOKUP($B175,#REF!,4,FALSE),"")/30))</f>
        <v>0</v>
      </c>
      <c r="V187" s="37" t="e">
        <f>IF(AND(V186&lt;&gt;0,U186&lt;&gt;0),V186-U186,(IFERROR(VLOOKUP($B175,#REF!,4,FALSE),"")/30))</f>
        <v>#VALUE!</v>
      </c>
      <c r="W187" s="37" t="e">
        <f>IF(AND(W186&lt;&gt;0,V186&lt;&gt;0),W186-V186,(IFERROR(VLOOKUP($B175,#REF!,4,FALSE),"")/30))</f>
        <v>#VALUE!</v>
      </c>
      <c r="X187" s="37" t="e">
        <f>IF(AND(X186&lt;&gt;0,W186&lt;&gt;0),X186-W186,(IFERROR(VLOOKUP($B175,#REF!,4,FALSE),"")/30))</f>
        <v>#VALUE!</v>
      </c>
      <c r="Y187" s="37">
        <f>IF(AND(Y186&lt;&gt;0,X186&lt;&gt;0),Y186-X186,(IFERROR(VLOOKUP($B175,#REF!,4,FALSE),"")/30))</f>
        <v>128.03999999999996</v>
      </c>
      <c r="Z187" s="37">
        <f>IF(AND(Z186&lt;&gt;0,Y186&lt;&gt;0),Z186-Y186,(IFERROR(VLOOKUP($B175,#REF!,4,FALSE),"")/30))</f>
        <v>0</v>
      </c>
      <c r="AA187" s="37">
        <f>IF(AND(AA186&lt;&gt;0,Z186&lt;&gt;0),AA186-Z186,(IFERROR(VLOOKUP($B175,#REF!,4,FALSE),"")/30))</f>
        <v>988.04199999999946</v>
      </c>
      <c r="AB187" s="37">
        <f>IF(AND(AB186&lt;&gt;0,AA186&lt;&gt;0),AB186-AA186,(IFERROR(VLOOKUP($B175,#REF!,4,FALSE),"")/30))</f>
        <v>0</v>
      </c>
      <c r="AC187" s="37" t="e">
        <f>IF(AND(AC186&lt;&gt;0,AB186&lt;&gt;0),AC186-AB186,(IFERROR(VLOOKUP($B175,#REF!,4,FALSE),"")/30))</f>
        <v>#VALUE!</v>
      </c>
      <c r="AD187" s="37" t="e">
        <f>IF(AND(AD186&lt;&gt;0,AC186&lt;&gt;0),AD186-AC186,(IFERROR(VLOOKUP($B175,#REF!,4,FALSE),"")/30))</f>
        <v>#VALUE!</v>
      </c>
      <c r="AE187" s="37" t="e">
        <f>IF(AND(AE186&lt;&gt;0,AD186&lt;&gt;0),AE186-AD186,(IFERROR(VLOOKUP($B175,#REF!,4,FALSE),"")/30))</f>
        <v>#VALUE!</v>
      </c>
      <c r="AF187" s="37">
        <f>IF(AND(AF186&lt;&gt;0,AE186&lt;&gt;0),AF186-AE186,(IFERROR(VLOOKUP($B175,#REF!,4,FALSE),"")/30))</f>
        <v>0</v>
      </c>
      <c r="AG187" s="37">
        <f>IF(AND(AG186&lt;&gt;0,AF186&lt;&gt;0),AG186-AF186,(IFERROR(VLOOKUP($B175,#REF!,4,FALSE),"")/30))</f>
        <v>0</v>
      </c>
      <c r="AH187" s="37">
        <f>IF(AND(AH186&lt;&gt;0,AG186&lt;&gt;0),AH186-AG186,(IFERROR(VLOOKUP($B175,#REF!,4,FALSE),"")/30))</f>
        <v>0</v>
      </c>
      <c r="AI187" s="37" t="e">
        <f>IF(AND(AI186&lt;&gt;0,AH186&lt;&gt;0),AI186-AH186,(IFERROR(VLOOKUP($B175,#REF!,4,FALSE),"")/30))</f>
        <v>#VALUE!</v>
      </c>
      <c r="AJ187" s="37" t="e">
        <f>IF(AND(AJ186&lt;&gt;0,AI186&lt;&gt;0),AJ186-AI186,(IFERROR(VLOOKUP($B175,#REF!,4,FALSE),"")/30))</f>
        <v>#VALUE!</v>
      </c>
      <c r="AK187" s="37" t="e">
        <f>IF(AND(AK186&lt;&gt;0,AJ186&lt;&gt;0),AK186-AJ186,(IFERROR(VLOOKUP($B175,#REF!,4,FALSE),"")/30))</f>
        <v>#VALUE!</v>
      </c>
      <c r="AL187" s="37" t="e">
        <f>IF(AND(AL186&lt;&gt;0,AK186&lt;&gt;0),AL186-AK186,(IFERROR(VLOOKUP($B175,#REF!,4,FALSE),"")/30))</f>
        <v>#VALUE!</v>
      </c>
      <c r="AM187" s="37">
        <f>IF(AND(AM186&lt;&gt;0,AL186&lt;&gt;0),AM186-AL186,(IFERROR(VLOOKUP($B175,#REF!,5,FALSE),"")/30))</f>
        <v>0</v>
      </c>
      <c r="AN187" s="37" t="e">
        <f>IF(AND(AN186&lt;&gt;0,AM186&lt;&gt;0),AN186-AM186,(IFERROR(VLOOKUP($B175,#REF!,5,FALSE),"")/30))</f>
        <v>#VALUE!</v>
      </c>
      <c r="AO187" s="37" t="e">
        <f>IF(AND(AO186&lt;&gt;0,AN186&lt;&gt;0),AO186-AN186,(IFERROR(VLOOKUP($B175,#REF!,5,FALSE),"")/30))</f>
        <v>#VALUE!</v>
      </c>
      <c r="AP187" s="37" t="e">
        <f>IF(AND(AP186&lt;&gt;0,AO186&lt;&gt;0),AP186-AO186,(IFERROR(VLOOKUP($B175,#REF!,5,FALSE),"")/30))</f>
        <v>#VALUE!</v>
      </c>
      <c r="AQ187" s="37" t="e">
        <f>IF(AND(AQ186&lt;&gt;0,AP186&lt;&gt;0),AQ186-AP186,(IFERROR(VLOOKUP($B175,#REF!,5,FALSE),"")/30))</f>
        <v>#VALUE!</v>
      </c>
      <c r="AR187" s="37" t="e">
        <f>IF(AND(AR186&lt;&gt;0,AQ186&lt;&gt;0),AR186-AQ186,(IFERROR(VLOOKUP($B175,#REF!,5,FALSE),"")/30))</f>
        <v>#VALUE!</v>
      </c>
      <c r="AS187" s="37" t="e">
        <f>IF(AND(AS186&lt;&gt;0,AR186&lt;&gt;0),AS186-AR186,(IFERROR(VLOOKUP($B175,#REF!,5,FALSE),"")/30))</f>
        <v>#VALUE!</v>
      </c>
      <c r="AT187" s="37" t="e">
        <f>IF(AND(AT186&lt;&gt;0,AS186&lt;&gt;0),AT186-AS186,(IFERROR(VLOOKUP($B175,#REF!,5,FALSE),"")/30))</f>
        <v>#VALUE!</v>
      </c>
      <c r="AU187" s="37">
        <f>IF(AND(AU186&lt;&gt;0,AT186&lt;&gt;0),AU186-AT186,(IFERROR(VLOOKUP($B175,#REF!,5,FALSE),"")/30))</f>
        <v>0</v>
      </c>
      <c r="AV187" s="37">
        <f>IF(AND(AV186&lt;&gt;0,AU186&lt;&gt;0),AV186-AU186,(IFERROR(VLOOKUP($B175,#REF!,5,FALSE),"")/30))</f>
        <v>0</v>
      </c>
      <c r="AW187" s="37">
        <f>IF(AND(AW186&lt;&gt;0,AV186&lt;&gt;0),AW186-AV186,(IFERROR(VLOOKUP($B175,#REF!,5,FALSE),"")/30))</f>
        <v>0</v>
      </c>
      <c r="AX187" s="37" t="e">
        <f>IF(AND(AX186&lt;&gt;0,AW186&lt;&gt;0),AX186-AW186,(IFERROR(VLOOKUP($B175,#REF!,5,FALSE),"")/30))</f>
        <v>#VALUE!</v>
      </c>
      <c r="AY187" s="37" t="e">
        <f>IF(AND(AY186&lt;&gt;0,AX186&lt;&gt;0),AY186-AX186,(IFERROR(VLOOKUP($B175,#REF!,5,FALSE),"")/30))</f>
        <v>#VALUE!</v>
      </c>
      <c r="AZ187" s="37" t="e">
        <f>IF(AND(AZ186&lt;&gt;0,AY186&lt;&gt;0),AZ186-AY186,(IFERROR(VLOOKUP($B175,#REF!,5,FALSE),"")/30))</f>
        <v>#VALUE!</v>
      </c>
      <c r="BA187" s="37">
        <f>IF(AND(BA186&lt;&gt;0,AZ186&lt;&gt;0),BA186-AZ186,(IFERROR(VLOOKUP($B175,#REF!,5,FALSE),"")/30))</f>
        <v>0</v>
      </c>
      <c r="BB187" s="37">
        <f>IF(AND(BB186&lt;&gt;0,BA186&lt;&gt;0),BB186-BA186,(IFERROR(VLOOKUP($B175,#REF!,5,FALSE),"")/30))</f>
        <v>0</v>
      </c>
      <c r="BC187" s="37">
        <f>IF(AND(BC186&lt;&gt;0,BB186&lt;&gt;0),BC186-BB186,(IFERROR(VLOOKUP($B175,#REF!,5,FALSE),"")/30))</f>
        <v>0</v>
      </c>
      <c r="BD187" s="37">
        <f>IF(AND(BD186&lt;&gt;0,BC186&lt;&gt;0),BD186-BC186,(IFERROR(VLOOKUP($B175,#REF!,5,FALSE),"")/30))</f>
        <v>0</v>
      </c>
      <c r="BE187" s="37" t="e">
        <f>IF(AND(BE186&lt;&gt;0,BD186&lt;&gt;0),BE186-BD186,(IFERROR(VLOOKUP($B175,#REF!,5,FALSE),"")/30))</f>
        <v>#VALUE!</v>
      </c>
      <c r="BF187" s="37" t="e">
        <f>IF(AND(BF186&lt;&gt;0,BE186&lt;&gt;0),BF186-BE186,(IFERROR(VLOOKUP($B175,#REF!,5,FALSE),"")/30))</f>
        <v>#VALUE!</v>
      </c>
      <c r="BG187" s="37" t="e">
        <f>IF(AND(BG186&lt;&gt;0,BF186&lt;&gt;0),BG186-BF186,(IFERROR(VLOOKUP($B175,#REF!,5,FALSE),"")/30))</f>
        <v>#VALUE!</v>
      </c>
      <c r="BH187" s="37">
        <f>IF(AND(BH186&lt;&gt;0,BG186&lt;&gt;0),BH186-BG186,(IFERROR(VLOOKUP($B175,#REF!,5,FALSE),"")/30))</f>
        <v>482.28399999999965</v>
      </c>
      <c r="BI187" s="37">
        <f>IF(AND(BI186&lt;&gt;0,BH186&lt;&gt;0),BI186-BH186,(IFERROR(VLOOKUP($B175,#REF!,5,FALSE),"")/30))</f>
        <v>0</v>
      </c>
      <c r="BJ187" s="37">
        <f>IF(AND(BJ186&lt;&gt;0,BI186&lt;&gt;0),BJ186-BI186,(IFERROR(VLOOKUP($B175,#REF!,5,FALSE),"")/30))</f>
        <v>0</v>
      </c>
      <c r="BK187" s="37">
        <f>IF(AND(BK186&lt;&gt;0,BJ186&lt;&gt;0),BK186-BJ186,(IFERROR(VLOOKUP($B175,#REF!,5,FALSE),"")/30))</f>
        <v>51.216000000000349</v>
      </c>
      <c r="BL187" s="37" t="e">
        <f>IF(AND(BL186&lt;&gt;0,BK186&lt;&gt;0),BL186-BK186,(IFERROR(VLOOKUP($B175,#REF!,5,FALSE),"")/30))</f>
        <v>#VALUE!</v>
      </c>
      <c r="BM187" s="37" t="e">
        <f>IF(AND(BM186&lt;&gt;0,BL186&lt;&gt;0),BM186-BL186,(IFERROR(VLOOKUP($B175,#REF!,5,FALSE),"")/30))</f>
        <v>#VALUE!</v>
      </c>
      <c r="BN187" s="37" t="e">
        <f>IF(AND(BN186&lt;&gt;0,BL186&lt;&gt;0),BN186-BL186,(IFERROR(VLOOKUP($B175,#REF!,5,FALSE),"")/30))</f>
        <v>#VALUE!</v>
      </c>
      <c r="BO187" s="37" t="e">
        <f>IF(AND(BO186&lt;&gt;0,BM186&lt;&gt;0),BO186-BM186,(IFERROR(VLOOKUP($B175,#REF!,5,FALSE),"")/30))</f>
        <v>#VALUE!</v>
      </c>
      <c r="BP187" s="37">
        <f>IF(AND(BP186&lt;&gt;0,BO186&lt;&gt;0),BP186-BO186,(IFERROR(VLOOKUP($B175,#REF!,6,FALSE),"")/30))</f>
        <v>0</v>
      </c>
      <c r="BQ187" s="37">
        <f>IF(AND(BQ186&lt;&gt;0,BP186&lt;&gt;0),BQ186-BP186,(IFERROR(VLOOKUP($B175,#REF!,6,FALSE),"")/30))</f>
        <v>-4938.076</v>
      </c>
      <c r="BR187" s="37">
        <f>IF(AND(BR186&lt;&gt;0,BQ186&lt;&gt;0),BR186-BQ186,(IFERROR(VLOOKUP($B175,#REF!,6,FALSE),"")/30))</f>
        <v>1024.3200000000002</v>
      </c>
      <c r="BS187" s="37">
        <f>IF(AND(BS186&lt;&gt;0,BR186&lt;&gt;0),BS186-BR186,(IFERROR(VLOOKUP($B175,#REF!,6,FALSE),"")/30))</f>
        <v>-53.350000000000136</v>
      </c>
      <c r="BT187" s="37" t="e">
        <f>IF(AND(BT186&lt;&gt;0,BS186&lt;&gt;0),BT186-BS186,(IFERROR(VLOOKUP($B175,#REF!,6,FALSE),"")/30))</f>
        <v>#VALUE!</v>
      </c>
      <c r="BU187" s="37" t="e">
        <f>IF(AND(BU186&lt;&gt;0,BT186&lt;&gt;0),BU186-BT186,(IFERROR(VLOOKUP($B175,#REF!,6,FALSE),"")/30))</f>
        <v>#VALUE!</v>
      </c>
      <c r="BV187" s="37" t="e">
        <f>IF(AND(BV186&lt;&gt;0,BU186&lt;&gt;0),BV186-BU186,(IFERROR(VLOOKUP($B175,#REF!,6,FALSE),"")/30))</f>
        <v>#VALUE!</v>
      </c>
      <c r="BW187" s="37">
        <f>IF(AND(BW186&lt;&gt;0,BV186&lt;&gt;0),BW186-BV186,(IFERROR(VLOOKUP($B175,#REF!,6,FALSE),"")/30))</f>
        <v>0</v>
      </c>
      <c r="BX187" s="37">
        <f>IF(AND(BX186&lt;&gt;0,BW186&lt;&gt;0),BX186-BW186,(IFERROR(VLOOKUP($B175,#REF!,6,FALSE),"")/30))</f>
        <v>0</v>
      </c>
      <c r="BY187" s="37">
        <f>IF(AND(BY186&lt;&gt;0,BX186&lt;&gt;0),BY186-BX186,(IFERROR(VLOOKUP($B175,#REF!,6,FALSE),"")/30))</f>
        <v>2080.65</v>
      </c>
      <c r="BZ187" s="37">
        <f>IF(AND(BZ186&lt;&gt;0,BY186&lt;&gt;0),BZ186-BY186,(IFERROR(VLOOKUP($B175,#REF!,6,FALSE),"")/30))</f>
        <v>0</v>
      </c>
      <c r="CA187" s="37" t="e">
        <f>IF(AND(CA186&lt;&gt;0,BZ186&lt;&gt;0),CA186-BZ186,(IFERROR(VLOOKUP($B175,#REF!,6,FALSE),"")/30))</f>
        <v>#VALUE!</v>
      </c>
      <c r="CB187" s="37" t="e">
        <f>IF(AND(CB186&lt;&gt;0,CA186&lt;&gt;0),CB186-CA186,(IFERROR(VLOOKUP($B175,#REF!,6,FALSE),"")/30))</f>
        <v>#VALUE!</v>
      </c>
      <c r="CC187" s="37" t="e">
        <f>IF(AND(CC186&lt;&gt;0,CB186&lt;&gt;0),CC186-CB186,(IFERROR(VLOOKUP($B175,#REF!,6,FALSE),"")/30))</f>
        <v>#VALUE!</v>
      </c>
      <c r="CD187" s="37">
        <f>IF(AND(CD186&lt;&gt;0,CC186&lt;&gt;0),CD186-CC186,(IFERROR(VLOOKUP($B175,#REF!,6,FALSE),"")/30))</f>
        <v>32.009999999999764</v>
      </c>
      <c r="CE187" s="37">
        <f>IF(AND(CE186&lt;&gt;0,CD186&lt;&gt;0),CE186-CD186,(IFERROR(VLOOKUP($B175,#REF!,6,FALSE),"")/30))</f>
        <v>0</v>
      </c>
      <c r="CF187" s="37">
        <f>IF(AND(CF186&lt;&gt;0,CE186&lt;&gt;0),CF186-CE186,(IFERROR(VLOOKUP($B175,#REF!,6,FALSE),"")/30))</f>
        <v>224.07000000000016</v>
      </c>
      <c r="CG187" s="37">
        <f>IF(AND(CG186&lt;&gt;0,CF186&lt;&gt;0),CG186-CF186,(IFERROR(VLOOKUP($B175,#REF!,6,FALSE),"")/30))</f>
        <v>0</v>
      </c>
      <c r="CH187" s="37" t="e">
        <f>IF(AND(CH186&lt;&gt;0,CG186&lt;&gt;0),CH186-CG186,(IFERROR(VLOOKUP($B175,#REF!,6,FALSE),"")/30))</f>
        <v>#VALUE!</v>
      </c>
      <c r="CI187" s="37" t="e">
        <f>IF(AND(CI186&lt;&gt;0,CH186&lt;&gt;0),CI186-CH186,(IFERROR(VLOOKUP($B175,#REF!,6,FALSE),"")/30))</f>
        <v>#VALUE!</v>
      </c>
      <c r="CJ187" s="37" t="e">
        <f>IF(AND(CJ186&lt;&gt;0,CI186&lt;&gt;0),CJ186-CI186,(IFERROR(VLOOKUP($B175,#REF!,6,FALSE),"")/30))</f>
        <v>#VALUE!</v>
      </c>
      <c r="CK187" s="37">
        <f>IF(AND(CK186&lt;&gt;0,CJ186&lt;&gt;0),CK186-CJ186,(IFERROR(VLOOKUP($B175,#REF!,6,FALSE),"")/30))</f>
        <v>0</v>
      </c>
      <c r="CL187" s="37">
        <f>IF(AND(CL186&lt;&gt;0,CK186&lt;&gt;0),CL186-CK186,(IFERROR(VLOOKUP($B175,#REF!,6,FALSE),"")/30))</f>
        <v>0</v>
      </c>
      <c r="CM187" s="37">
        <f>IF(AND(CM186&lt;&gt;0,CL186&lt;&gt;0),CM186-CL186,(IFERROR(VLOOKUP($B175,#REF!,6,FALSE),"")/30))</f>
        <v>0</v>
      </c>
      <c r="CN187" s="37" t="e">
        <f>IF(AND(CN186&lt;&gt;0,CM186&lt;&gt;0),CN186-CM186,(IFERROR(VLOOKUP($B175,#REF!,6,FALSE),"")/30))</f>
        <v>#VALUE!</v>
      </c>
      <c r="CO187" s="37" t="e">
        <f>IF(AND(CO186&lt;&gt;0,CN186&lt;&gt;0),CO186-CN186,(IFERROR(VLOOKUP($B175,#REF!,6,FALSE),"")/30))</f>
        <v>#VALUE!</v>
      </c>
      <c r="CP187" s="37" t="e">
        <f>IF(AND(CP186&lt;&gt;0,CO186&lt;&gt;0),CP186-CO186,(IFERROR(VLOOKUP($B175,#REF!,6,FALSE),"")/30))</f>
        <v>#VALUE!</v>
      </c>
      <c r="CQ187" s="37" t="e">
        <f>IF(AND(CQ186&lt;&gt;0,CP186&lt;&gt;0),CQ186-CP186,(IFERROR(VLOOKUP($B175,#REF!,6,FALSE),"")/30))</f>
        <v>#VALUE!</v>
      </c>
      <c r="CR187" s="37" t="e">
        <f>IF(AND(CR186&lt;&gt;0,CQ186&lt;&gt;0),CR186-CQ186,(IFERROR(VLOOKUP($B175,#REF!,6,FALSE),"")/30))</f>
        <v>#VALUE!</v>
      </c>
      <c r="CS187" s="37" t="e">
        <f>IF(AND(CS186&lt;&gt;0,CR186&lt;&gt;0),CS186-CR186,(IFERROR(VLOOKUP($B175,#REF!,6,FALSE),"")/30))</f>
        <v>#VALUE!</v>
      </c>
      <c r="CT187" s="37" t="e">
        <f>IF(AND(CT186&lt;&gt;0,CS186&lt;&gt;0),CT186-CS186,(IFERROR(VLOOKUP($B175,#REF!,6,FALSE),"")/30))</f>
        <v>#VALUE!</v>
      </c>
      <c r="CU187" s="37" t="e">
        <f>IF(AND(CU186&lt;&gt;0,CT186&lt;&gt;0),CU186-CT186,(IFERROR(VLOOKUP($B175,#REF!,7,FALSE),"")/30))</f>
        <v>#VALUE!</v>
      </c>
      <c r="CV187" s="37" t="e">
        <f>IF(AND(CV186&lt;&gt;0,CU186&lt;&gt;0),CV186-CU186,(IFERROR(VLOOKUP($B175,#REF!,7,FALSE),"")/30))</f>
        <v>#VALUE!</v>
      </c>
      <c r="CW187" s="37" t="e">
        <f>IF(AND(CW186&lt;&gt;0,CV186&lt;&gt;0),CW186-CV186,(IFERROR(VLOOKUP($B175,#REF!,7,FALSE),"")/30))</f>
        <v>#VALUE!</v>
      </c>
      <c r="CX187" s="37" t="e">
        <f>IF(AND(CX186&lt;&gt;0,CW186&lt;&gt;0),CX186-CW186,(IFERROR(VLOOKUP($B175,#REF!,7,FALSE),"")/30))</f>
        <v>#VALUE!</v>
      </c>
      <c r="CY187" s="37" t="e">
        <f>IF(AND(CY186&lt;&gt;0,CX186&lt;&gt;0),CY186-CX186,(IFERROR(VLOOKUP($B175,#REF!,7,FALSE),"")/30))</f>
        <v>#VALUE!</v>
      </c>
      <c r="CZ187" s="37" t="e">
        <f>IF(AND(CZ186&lt;&gt;0,CY186&lt;&gt;0),CZ186-CY186,(IFERROR(VLOOKUP($B175,#REF!,7,FALSE),"")/30))</f>
        <v>#VALUE!</v>
      </c>
      <c r="DA187" s="37" t="e">
        <f>IF(AND(DA186&lt;&gt;0,CZ186&lt;&gt;0),DA186-CZ186,(IFERROR(VLOOKUP($B175,#REF!,7,FALSE),"")/30))</f>
        <v>#VALUE!</v>
      </c>
      <c r="DB187" s="37" t="e">
        <f>IF(AND(DB186&lt;&gt;0,DA186&lt;&gt;0),DB186-DA186,(IFERROR(VLOOKUP($B175,#REF!,7,FALSE),"")/30))</f>
        <v>#VALUE!</v>
      </c>
      <c r="DC187" s="37" t="e">
        <f>IF(AND(DC186&lt;&gt;0,DB186&lt;&gt;0),DC186-DB186,(IFERROR(VLOOKUP($B175,#REF!,7,FALSE),"")/30))</f>
        <v>#VALUE!</v>
      </c>
      <c r="DD187" s="37" t="e">
        <f>IF(AND(DD186&lt;&gt;0,DC186&lt;&gt;0),DD186-DC186,(IFERROR(VLOOKUP($B175,#REF!,7,FALSE),"")/30))</f>
        <v>#VALUE!</v>
      </c>
      <c r="DE187" s="37" t="e">
        <f>IF(AND(DE186&lt;&gt;0,DD186&lt;&gt;0),DE186-DD186,(IFERROR(VLOOKUP($B175,#REF!,7,FALSE),"")/30))</f>
        <v>#VALUE!</v>
      </c>
      <c r="DF187" s="37" t="e">
        <f>IF(AND(DF186&lt;&gt;0,DE186&lt;&gt;0),DF186-DE186,(IFERROR(VLOOKUP($B175,#REF!,7,FALSE),"")/30))</f>
        <v>#VALUE!</v>
      </c>
      <c r="DG187" s="37" t="e">
        <f>IF(AND(DG186&lt;&gt;0,DF186&lt;&gt;0),DG186-DF186,(IFERROR(VLOOKUP($B175,#REF!,7,FALSE),"")/30))</f>
        <v>#VALUE!</v>
      </c>
      <c r="DH187" s="37" t="e">
        <f>IF(AND(DH186&lt;&gt;0,DG186&lt;&gt;0),DH186-DG186,(IFERROR(VLOOKUP($B175,#REF!,7,FALSE),"")/30))</f>
        <v>#VALUE!</v>
      </c>
      <c r="DI187" s="37" t="e">
        <f>IF(AND(DI186&lt;&gt;0,DH186&lt;&gt;0),DI186-DH186,(IFERROR(VLOOKUP($B175,#REF!,7,FALSE),"")/30))</f>
        <v>#VALUE!</v>
      </c>
      <c r="DJ187" s="37" t="e">
        <f>IF(AND(DJ186&lt;&gt;0,DI186&lt;&gt;0),DJ186-DI186,(IFERROR(VLOOKUP($B175,#REF!,7,FALSE),"")/30))</f>
        <v>#VALUE!</v>
      </c>
      <c r="DK187" s="37" t="e">
        <f>IF(AND(DK186&lt;&gt;0,DJ186&lt;&gt;0),DK186-DJ186,(IFERROR(VLOOKUP($B175,#REF!,7,FALSE),"")/30))</f>
        <v>#VALUE!</v>
      </c>
      <c r="DL187" s="37" t="e">
        <f>IF(AND(DL186&lt;&gt;0,DK186&lt;&gt;0),DL186-DK186,(IFERROR(VLOOKUP($B175,#REF!,7,FALSE),"")/30))</f>
        <v>#VALUE!</v>
      </c>
      <c r="DM187" s="37" t="e">
        <f>IF(AND(DM186&lt;&gt;0,DL186&lt;&gt;0),DM186-DL186,(IFERROR(VLOOKUP($B175,#REF!,7,FALSE),"")/30))</f>
        <v>#VALUE!</v>
      </c>
      <c r="DN187" s="37" t="e">
        <f>IF(AND(DN186&lt;&gt;0,DM186&lt;&gt;0),DN186-DM186,(IFERROR(VLOOKUP($B175,#REF!,7,FALSE),"")/30))</f>
        <v>#VALUE!</v>
      </c>
      <c r="DO187" s="37" t="e">
        <f>IF(AND(DO186&lt;&gt;0,DN186&lt;&gt;0),DO186-DN186,(IFERROR(VLOOKUP($B175,#REF!,7,FALSE),"")/30))</f>
        <v>#VALUE!</v>
      </c>
      <c r="DP187" s="37" t="e">
        <f>IF(AND(DP186&lt;&gt;0,DO186&lt;&gt;0),DP186-DO186,(IFERROR(VLOOKUP($B175,#REF!,7,FALSE),"")/30))</f>
        <v>#VALUE!</v>
      </c>
      <c r="DQ187" s="37" t="e">
        <f>IF(AND(DQ186&lt;&gt;0,DP186&lt;&gt;0),DQ186-DP186,(IFERROR(VLOOKUP($B175,#REF!,7,FALSE),"")/30))</f>
        <v>#VALUE!</v>
      </c>
      <c r="DR187" s="37" t="e">
        <f>IF(AND(DR186&lt;&gt;0,DQ186&lt;&gt;0),DR186-DQ186,(IFERROR(VLOOKUP($B175,#REF!,7,FALSE),"")/30))</f>
        <v>#VALUE!</v>
      </c>
      <c r="DS187" s="37" t="e">
        <f>IF(AND(DS186&lt;&gt;0,DR186&lt;&gt;0),DS186-DR186,(IFERROR(VLOOKUP($B175,#REF!,7,FALSE),"")/30))</f>
        <v>#VALUE!</v>
      </c>
      <c r="DT187" s="37" t="e">
        <f>IF(AND(DT186&lt;&gt;0,DS186&lt;&gt;0),DT186-DS186,(IFERROR(VLOOKUP($B175,#REF!,7,FALSE),"")/30))</f>
        <v>#VALUE!</v>
      </c>
      <c r="DU187" s="37" t="e">
        <f>IF(AND(DU186&lt;&gt;0,DT186&lt;&gt;0),DU186-DT186,(IFERROR(VLOOKUP($B175,#REF!,7,FALSE),"")/30))</f>
        <v>#VALUE!</v>
      </c>
      <c r="DV187" s="37" t="e">
        <f>IF(AND(DV186&lt;&gt;0,DU186&lt;&gt;0),DV186-DU186,(IFERROR(VLOOKUP($B175,#REF!,7,FALSE),"")/30))</f>
        <v>#VALUE!</v>
      </c>
      <c r="DW187" s="37" t="e">
        <f>IF(AND(DW186&lt;&gt;0,DV186&lt;&gt;0),DW186-DV186,(IFERROR(VLOOKUP($B175,#REF!,7,FALSE),"")/30))</f>
        <v>#VALUE!</v>
      </c>
      <c r="DX187" s="37" t="e">
        <f>IF(AND(DX186&lt;&gt;0,DW186&lt;&gt;0),DX186-DW186,(IFERROR(VLOOKUP($B175,#REF!,7,FALSE),"")/30))</f>
        <v>#VALUE!</v>
      </c>
      <c r="DY187" s="37" t="e">
        <f>IF(AND(DY186&lt;&gt;0,DX186&lt;&gt;0),DY186-DX186,(IFERROR(VLOOKUP($B175,#REF!,8,FALSE),"")/30))</f>
        <v>#VALUE!</v>
      </c>
      <c r="DZ187" s="37" t="e">
        <f>IF(AND(DZ186&lt;&gt;0,DY186&lt;&gt;0),DZ186-DY186,(IFERROR(VLOOKUP($B175,#REF!,8,FALSE),"")/30))</f>
        <v>#VALUE!</v>
      </c>
      <c r="EA187" s="37" t="e">
        <f>IF(AND(EA186&lt;&gt;0,DZ186&lt;&gt;0),EA186-DZ186,(IFERROR(VLOOKUP($B175,#REF!,8,FALSE),"")/30))</f>
        <v>#VALUE!</v>
      </c>
      <c r="EB187" s="37" t="e">
        <f>IF(AND(EB186&lt;&gt;0,EA186&lt;&gt;0),EB186-EA186,(IFERROR(VLOOKUP($B175,#REF!,8,FALSE),"")/30))</f>
        <v>#VALUE!</v>
      </c>
      <c r="EC187" s="37" t="e">
        <f>IF(AND(EC186&lt;&gt;0,EB186&lt;&gt;0),EC186-EB186,(IFERROR(VLOOKUP($B175,#REF!,8,FALSE),"")/30))</f>
        <v>#VALUE!</v>
      </c>
      <c r="ED187" s="37" t="e">
        <f>IF(AND(ED186&lt;&gt;0,EC186&lt;&gt;0),ED186-EC186,(IFERROR(VLOOKUP($B175,#REF!,8,FALSE),"")/30))</f>
        <v>#VALUE!</v>
      </c>
      <c r="EE187" s="37" t="e">
        <f>IF(AND(EE186&lt;&gt;0,ED186&lt;&gt;0),EE186-ED186,(IFERROR(VLOOKUP($B175,#REF!,8,FALSE),"")/30))</f>
        <v>#VALUE!</v>
      </c>
      <c r="EF187" s="37" t="e">
        <f>IF(AND(EF186&lt;&gt;0,EE186&lt;&gt;0),EF186-EE186,(IFERROR(VLOOKUP($B175,#REF!,8,FALSE),"")/30))</f>
        <v>#VALUE!</v>
      </c>
      <c r="EG187" s="37" t="e">
        <f>IF(AND(EG186&lt;&gt;0,EF186&lt;&gt;0),EG186-EF186,(IFERROR(VLOOKUP($B175,#REF!,8,FALSE),"")/30))</f>
        <v>#VALUE!</v>
      </c>
      <c r="EH187" s="37" t="e">
        <f>IF(AND(EH186&lt;&gt;0,EG186&lt;&gt;0),EH186-EG186,(IFERROR(VLOOKUP($B175,#REF!,8,FALSE),"")/30))</f>
        <v>#VALUE!</v>
      </c>
      <c r="EI187" s="37" t="e">
        <f>IF(AND(EI186&lt;&gt;0,EH186&lt;&gt;0),EI186-EH186,(IFERROR(VLOOKUP($B175,#REF!,8,FALSE),"")/30))</f>
        <v>#VALUE!</v>
      </c>
      <c r="EJ187" s="37" t="e">
        <f>IF(AND(EJ186&lt;&gt;0,EI186&lt;&gt;0),EJ186-EI186,(IFERROR(VLOOKUP($B175,#REF!,8,FALSE),"")/30))</f>
        <v>#VALUE!</v>
      </c>
      <c r="EK187" s="37" t="e">
        <f>IF(AND(EK186&lt;&gt;0,EJ186&lt;&gt;0),EK186-EJ186,(IFERROR(VLOOKUP($B175,#REF!,8,FALSE),"")/30))</f>
        <v>#VALUE!</v>
      </c>
      <c r="EL187" s="37" t="e">
        <f>IF(AND(EL186&lt;&gt;0,EK186&lt;&gt;0),EL186-EK186,(IFERROR(VLOOKUP($B175,#REF!,8,FALSE),"")/30))</f>
        <v>#VALUE!</v>
      </c>
      <c r="EM187" s="37" t="e">
        <f>IF(AND(EM186&lt;&gt;0,EL186&lt;&gt;0),EM186-EL186,(IFERROR(VLOOKUP($B175,#REF!,8,FALSE),"")/30))</f>
        <v>#VALUE!</v>
      </c>
      <c r="EN187" s="37" t="e">
        <f>IF(AND(EN186&lt;&gt;0,EM186&lt;&gt;0),EN186-EM186,(IFERROR(VLOOKUP($B175,#REF!,8,FALSE),"")/30))</f>
        <v>#VALUE!</v>
      </c>
      <c r="EO187" s="37" t="e">
        <f>IF(AND(EO186&lt;&gt;0,EN186&lt;&gt;0),EO186-EN186,(IFERROR(VLOOKUP($B175,#REF!,8,FALSE),"")/30))</f>
        <v>#VALUE!</v>
      </c>
      <c r="EP187" s="37" t="e">
        <f>IF(AND(EP186&lt;&gt;0,EO186&lt;&gt;0),EP186-EO186,(IFERROR(VLOOKUP($B175,#REF!,8,FALSE),"")/30))</f>
        <v>#VALUE!</v>
      </c>
      <c r="EQ187" s="37" t="e">
        <f>IF(AND(EQ186&lt;&gt;0,EP186&lt;&gt;0),EQ186-EP186,(IFERROR(VLOOKUP($B175,#REF!,8,FALSE),"")/30))</f>
        <v>#VALUE!</v>
      </c>
      <c r="ER187" s="37" t="e">
        <f>IF(AND(ER186&lt;&gt;0,EQ186&lt;&gt;0),ER186-EQ186,(IFERROR(VLOOKUP($B175,#REF!,8,FALSE),"")/30))</f>
        <v>#VALUE!</v>
      </c>
      <c r="ES187" s="37" t="e">
        <f>IF(AND(ES186&lt;&gt;0,ER186&lt;&gt;0),ES186-ER186,(IFERROR(VLOOKUP($B175,#REF!,8,FALSE),"")/30))</f>
        <v>#VALUE!</v>
      </c>
      <c r="ET187" s="37" t="e">
        <f>IF(AND(ET186&lt;&gt;0,ES186&lt;&gt;0),ET186-ES186,(IFERROR(VLOOKUP($B175,#REF!,8,FALSE),"")/30))</f>
        <v>#VALUE!</v>
      </c>
      <c r="EU187" s="37" t="e">
        <f>IF(AND(EU186&lt;&gt;0,ET186&lt;&gt;0),EU186-ET186,(IFERROR(VLOOKUP($B175,#REF!,8,FALSE),"")/30))</f>
        <v>#VALUE!</v>
      </c>
      <c r="EV187" s="37" t="e">
        <f>IF(AND(EV186&lt;&gt;0,EU186&lt;&gt;0),EV186-EU186,(IFERROR(VLOOKUP($B175,#REF!,8,FALSE),"")/30))</f>
        <v>#VALUE!</v>
      </c>
      <c r="EW187" s="37" t="e">
        <f>IF(AND(EW186&lt;&gt;0,EV186&lt;&gt;0),EW186-EV186,(IFERROR(VLOOKUP($B175,#REF!,8,FALSE),"")/30))</f>
        <v>#VALUE!</v>
      </c>
      <c r="EX187" s="37" t="e">
        <f>IF(AND(EX186&lt;&gt;0,EW186&lt;&gt;0),EX186-EW186,(IFERROR(VLOOKUP($B175,#REF!,8,FALSE),"")/30))</f>
        <v>#VALUE!</v>
      </c>
      <c r="EY187" s="37" t="e">
        <f>IF(AND(EY186&lt;&gt;0,EX186&lt;&gt;0),EY186-EX186,(IFERROR(VLOOKUP($B175,#REF!,8,FALSE),"")/30))</f>
        <v>#VALUE!</v>
      </c>
      <c r="EZ187" s="37" t="e">
        <f>IF(AND(EZ186&lt;&gt;0,EY186&lt;&gt;0),EZ186-EY186,(IFERROR(VLOOKUP($B175,#REF!,8,FALSE),"")/30))</f>
        <v>#VALUE!</v>
      </c>
      <c r="FA187" s="37" t="e">
        <f>IF(AND(FA186&lt;&gt;0,EZ186&lt;&gt;0),FA186-EZ186,(IFERROR(VLOOKUP($B175,#REF!,8,FALSE),"")/30))</f>
        <v>#VALUE!</v>
      </c>
      <c r="FB187" s="37" t="e">
        <f>IF(AND(FB186&lt;&gt;0,FA186&lt;&gt;0),FB186-FA186,(IFERROR(VLOOKUP($B175,#REF!,8,FALSE),"")/30))</f>
        <v>#VALUE!</v>
      </c>
      <c r="FC187" s="37" t="e">
        <f>IF(AND(FC186&lt;&gt;0,FB186&lt;&gt;0),FC186-FB186,(IFERROR(VLOOKUP($B175,#REF!,8,FALSE),"")/30))</f>
        <v>#VALUE!</v>
      </c>
      <c r="FD187" s="37" t="e">
        <f>IF(AND(FD186&lt;&gt;0,FC186&lt;&gt;0),FD186-FC186,(IFERROR(VLOOKUP($B175,#REF!,9,FALSE),"")/30))</f>
        <v>#VALUE!</v>
      </c>
      <c r="FE187" s="37" t="e">
        <f>IF(AND(FE186&lt;&gt;0,FD186&lt;&gt;0),FE186-FD186,(IFERROR(VLOOKUP($B175,#REF!,9,FALSE),"")/30))</f>
        <v>#VALUE!</v>
      </c>
      <c r="FF187" s="37" t="e">
        <f>IF(AND(FF186&lt;&gt;0,FE186&lt;&gt;0),FF186-FE186,(IFERROR(VLOOKUP($B175,#REF!,9,FALSE),"")/30))</f>
        <v>#VALUE!</v>
      </c>
      <c r="FG187" s="37">
        <f>IF(AND(FG186&lt;&gt;0,FF186&lt;&gt;0),FG186-FF186,(IFERROR(VLOOKUP($B175,#REF!,9,FALSE),"")/30))</f>
        <v>-1500</v>
      </c>
      <c r="FH187" s="37">
        <f>IF(AND(FH186&lt;&gt;0,FG186&lt;&gt;0),FH186-FG186,(IFERROR(VLOOKUP($B175,#REF!,9,FALSE),"")/30))</f>
        <v>0</v>
      </c>
      <c r="FI187" s="37">
        <f>IF(AND(FI186&lt;&gt;0,FH186&lt;&gt;0),FI186-FH186,(IFERROR(VLOOKUP($B175,#REF!,9,FALSE),"")/30))</f>
        <v>0</v>
      </c>
      <c r="FJ187" s="37" t="e">
        <f>IF(AND(FJ186&lt;&gt;0,FI186&lt;&gt;0),FJ186-FI186,(IFERROR(VLOOKUP($B175,#REF!,9,FALSE),"")/30))</f>
        <v>#VALUE!</v>
      </c>
      <c r="FK187" s="37" t="e">
        <f>IF(AND(FK186&lt;&gt;0,FJ186&lt;&gt;0),FK186-FJ186,(IFERROR(VLOOKUP($B175,#REF!,9,FALSE),"")/30))</f>
        <v>#VALUE!</v>
      </c>
      <c r="FL187" s="37" t="e">
        <f>IF(AND(FL186&lt;&gt;0,FK186&lt;&gt;0),FL186-FK186,(IFERROR(VLOOKUP($B175,#REF!,9,FALSE),"")/30))</f>
        <v>#VALUE!</v>
      </c>
      <c r="FM187" s="37" t="e">
        <f>IF(AND(FM186&lt;&gt;0,FL186&lt;&gt;0),FM186-FL186,(IFERROR(VLOOKUP($B175,#REF!,9,FALSE),"")/30))</f>
        <v>#VALUE!</v>
      </c>
      <c r="FN187" s="37" t="e">
        <f>IF(AND(FN186&lt;&gt;0,FM186&lt;&gt;0),FN186-FM186,(IFERROR(VLOOKUP($B175,#REF!,9,FALSE),"")/30))</f>
        <v>#VALUE!</v>
      </c>
      <c r="FO187" s="37" t="e">
        <f>IF(AND(FO186&lt;&gt;0,FN186&lt;&gt;0),FO186-FN186,(IFERROR(VLOOKUP($B175,#REF!,9,FALSE),"")/30))</f>
        <v>#VALUE!</v>
      </c>
      <c r="FP187" s="37" t="e">
        <f>IF(AND(FP186&lt;&gt;0,FO186&lt;&gt;0),FP186-FO186,(IFERROR(VLOOKUP($B175,#REF!,9,FALSE),"")/30))</f>
        <v>#VALUE!</v>
      </c>
      <c r="FQ187" s="37" t="e">
        <f>IF(AND(FQ186&lt;&gt;0,FP186&lt;&gt;0),FQ186-FP186,(IFERROR(VLOOKUP($B175,#REF!,9,FALSE),"")/30))</f>
        <v>#VALUE!</v>
      </c>
      <c r="FR187" s="37" t="e">
        <f>IF(AND(FR186&lt;&gt;0,FQ186&lt;&gt;0),FR186-FQ186,(IFERROR(VLOOKUP($B175,#REF!,9,FALSE),"")/30))</f>
        <v>#VALUE!</v>
      </c>
      <c r="FS187" s="37" t="e">
        <f>IF(AND(FS186&lt;&gt;0,FR186&lt;&gt;0),FS186-FR186,(IFERROR(VLOOKUP($B175,#REF!,9,FALSE),"")/30))</f>
        <v>#VALUE!</v>
      </c>
      <c r="FT187" s="37" t="e">
        <f>IF(AND(FT186&lt;&gt;0,FS186&lt;&gt;0),FT186-FS186,(IFERROR(VLOOKUP($B175,#REF!,9,FALSE),"")/30))</f>
        <v>#VALUE!</v>
      </c>
      <c r="FU187" s="37" t="e">
        <f>IF(AND(FU186&lt;&gt;0,FT186&lt;&gt;0),FU186-FT186,(IFERROR(VLOOKUP($B175,#REF!,9,FALSE),"")/30))</f>
        <v>#VALUE!</v>
      </c>
      <c r="FV187" s="37" t="e">
        <f>IF(AND(FV186&lt;&gt;0,FU186&lt;&gt;0),FV186-FU186,(IFERROR(VLOOKUP($B175,#REF!,9,FALSE),"")/30))</f>
        <v>#VALUE!</v>
      </c>
      <c r="FW187" s="37" t="e">
        <f>IF(AND(FW186&lt;&gt;0,FV186&lt;&gt;0),FW186-FV186,(IFERROR(VLOOKUP($B175,#REF!,9,FALSE),"")/30))</f>
        <v>#VALUE!</v>
      </c>
      <c r="FX187" s="37" t="e">
        <f>IF(AND(FX186&lt;&gt;0,FW186&lt;&gt;0),FX186-FW186,(IFERROR(VLOOKUP($B175,#REF!,9,FALSE),"")/30))</f>
        <v>#VALUE!</v>
      </c>
      <c r="FY187" s="37" t="e">
        <f>IF(AND(FY186&lt;&gt;0,FX186&lt;&gt;0),FY186-FX186,(IFERROR(VLOOKUP($B175,#REF!,9,FALSE),"")/30))</f>
        <v>#VALUE!</v>
      </c>
      <c r="FZ187" s="37" t="e">
        <f>IF(AND(FZ186&lt;&gt;0,FY186&lt;&gt;0),FZ186-FY186,(IFERROR(VLOOKUP($B175,#REF!,9,FALSE),"")/30))</f>
        <v>#VALUE!</v>
      </c>
      <c r="GA187" s="37" t="e">
        <f>IF(AND(GA186&lt;&gt;0,FZ186&lt;&gt;0),GA186-FZ186,(IFERROR(VLOOKUP($B175,#REF!,9,FALSE),"")/30))</f>
        <v>#VALUE!</v>
      </c>
      <c r="GB187" s="37" t="e">
        <f>IF(AND(GB186&lt;&gt;0,GA186&lt;&gt;0),GB186-GA186,(IFERROR(VLOOKUP($B175,#REF!,9,FALSE),"")/30))</f>
        <v>#VALUE!</v>
      </c>
      <c r="GC187" s="37" t="e">
        <f>IF(AND(GC186&lt;&gt;0,GB186&lt;&gt;0),GC186-GB186,(IFERROR(VLOOKUP($B175,#REF!,9,FALSE),"")/30))</f>
        <v>#VALUE!</v>
      </c>
      <c r="GD187" s="37" t="e">
        <f>IF(AND(GD186&lt;&gt;0,GC186&lt;&gt;0),GD186-GC186,(IFERROR(VLOOKUP($B175,#REF!,9,FALSE),"")/30))</f>
        <v>#VALUE!</v>
      </c>
      <c r="GE187" s="37" t="e">
        <f>IF(AND(GE186&lt;&gt;0,GD186&lt;&gt;0),GE186-GD186,(IFERROR(VLOOKUP($B175,#REF!,9,FALSE),"")/30))</f>
        <v>#VALUE!</v>
      </c>
      <c r="GF187" s="37" t="e">
        <f>IF(AND(GF186&lt;&gt;0,GE186&lt;&gt;0),GF186-GE186,(IFERROR(VLOOKUP($B175,#REF!,9,FALSE),"")/30))</f>
        <v>#VALUE!</v>
      </c>
      <c r="GG187" s="37" t="e">
        <f>IF(AND(GG186&lt;&gt;0,GF186&lt;&gt;0),GG186-GF186,(IFERROR(VLOOKUP($B175,#REF!,9,FALSE),"")/30))</f>
        <v>#VALUE!</v>
      </c>
      <c r="GH187" s="37" t="e">
        <f>IF(AND(GH186&lt;&gt;0,GG186&lt;&gt;0),GH186-GG186,(IFERROR(VLOOKUP($B175,#REF!,10,FALSE),"")/30))</f>
        <v>#VALUE!</v>
      </c>
      <c r="GI187" s="37" t="e">
        <f>IF(AND(GI186&lt;&gt;0,GH186&lt;&gt;0),GI186-GH186,(IFERROR(VLOOKUP($B175,#REF!,10,FALSE),"")/30))</f>
        <v>#VALUE!</v>
      </c>
      <c r="GJ187" s="37" t="e">
        <f>IF(AND(GJ186&lt;&gt;0,GI186&lt;&gt;0),GJ186-GI186,(IFERROR(VLOOKUP($B175,#REF!,10,FALSE),"")/30))</f>
        <v>#VALUE!</v>
      </c>
      <c r="GK187" s="37" t="e">
        <f>IF(AND(GK186&lt;&gt;0,GJ186&lt;&gt;0),GK186-GJ186,(IFERROR(VLOOKUP($B175,#REF!,10,FALSE),"")/30))</f>
        <v>#VALUE!</v>
      </c>
      <c r="GL187" s="37" t="e">
        <f>IF(AND(GL186&lt;&gt;0,GK186&lt;&gt;0),GL186-GK186,(IFERROR(VLOOKUP($B175,#REF!,10,FALSE),"")/30))</f>
        <v>#VALUE!</v>
      </c>
      <c r="GM187" s="37" t="e">
        <f>IF(AND(GM186&lt;&gt;0,GL186&lt;&gt;0),GM186-GL186,(IFERROR(VLOOKUP($B175,#REF!,10,FALSE),"")/30))</f>
        <v>#VALUE!</v>
      </c>
      <c r="GN187" s="37" t="e">
        <f>IF(AND(GN186&lt;&gt;0,GM186&lt;&gt;0),GN186-GM186,(IFERROR(VLOOKUP($B175,#REF!,10,FALSE),"")/30))</f>
        <v>#VALUE!</v>
      </c>
      <c r="GO187" s="37" t="e">
        <f>IF(AND(GO186&lt;&gt;0,GN186&lt;&gt;0),GO186-GN186,(IFERROR(VLOOKUP($B175,#REF!,10,FALSE),"")/30))</f>
        <v>#VALUE!</v>
      </c>
      <c r="GP187" s="37" t="e">
        <f>IF(AND(GP186&lt;&gt;0,GO186&lt;&gt;0),GP186-GO186,(IFERROR(VLOOKUP($B175,#REF!,10,FALSE),"")/30))</f>
        <v>#VALUE!</v>
      </c>
      <c r="GQ187" s="37" t="e">
        <f>IF(AND(GQ186&lt;&gt;0,GP186&lt;&gt;0),GQ186-GP186,(IFERROR(VLOOKUP($B175,#REF!,10,FALSE),"")/30))</f>
        <v>#VALUE!</v>
      </c>
      <c r="GR187" s="37" t="e">
        <f>IF(AND(GR186&lt;&gt;0,GQ186&lt;&gt;0),GR186-GQ186,(IFERROR(VLOOKUP($B175,#REF!,10,FALSE),"")/30))</f>
        <v>#VALUE!</v>
      </c>
      <c r="GS187" s="37" t="e">
        <f>IF(AND(GS186&lt;&gt;0,GR186&lt;&gt;0),GS186-GR186,(IFERROR(VLOOKUP($B175,#REF!,10,FALSE),"")/30))</f>
        <v>#VALUE!</v>
      </c>
      <c r="GT187" s="37" t="e">
        <f>IF(AND(GT186&lt;&gt;0,GS186&lt;&gt;0),GT186-GS186,(IFERROR(VLOOKUP($B175,#REF!,10,FALSE),"")/30))</f>
        <v>#VALUE!</v>
      </c>
      <c r="GU187" s="37" t="e">
        <f>IF(AND(GU186&lt;&gt;0,GT186&lt;&gt;0),GU186-GT186,(IFERROR(VLOOKUP($B175,#REF!,10,FALSE),"")/30))</f>
        <v>#VALUE!</v>
      </c>
      <c r="GV187" s="37" t="e">
        <f>IF(AND(GV186&lt;&gt;0,GU186&lt;&gt;0),GV186-GU186,(IFERROR(VLOOKUP($B175,#REF!,10,FALSE),"")/30))</f>
        <v>#VALUE!</v>
      </c>
      <c r="GW187" s="37" t="e">
        <f>IF(AND(GW186&lt;&gt;0,GV186&lt;&gt;0),GW186-GV186,(IFERROR(VLOOKUP($B175,#REF!,10,FALSE),"")/30))</f>
        <v>#VALUE!</v>
      </c>
      <c r="GX187" s="37" t="e">
        <f>IF(AND(GX186&lt;&gt;0,GW186&lt;&gt;0),GX186-GW186,(IFERROR(VLOOKUP($B175,#REF!,10,FALSE),"")/30))</f>
        <v>#VALUE!</v>
      </c>
      <c r="GY187" s="37" t="e">
        <f>IF(AND(GY186&lt;&gt;0,GX186&lt;&gt;0),GY186-GX186,(IFERROR(VLOOKUP($B175,#REF!,10,FALSE),"")/30))</f>
        <v>#VALUE!</v>
      </c>
      <c r="GZ187" s="37" t="e">
        <f>IF(AND(GZ186&lt;&gt;0,GY186&lt;&gt;0),GZ186-GY186,(IFERROR(VLOOKUP($B175,#REF!,10,FALSE),"")/30))</f>
        <v>#VALUE!</v>
      </c>
      <c r="HA187" s="37" t="e">
        <f>IF(AND(HA186&lt;&gt;0,GZ186&lt;&gt;0),HA186-GZ186,(IFERROR(VLOOKUP($B175,#REF!,10,FALSE),"")/30))</f>
        <v>#VALUE!</v>
      </c>
      <c r="HB187" s="37" t="e">
        <f>IF(AND(HB186&lt;&gt;0,HA186&lt;&gt;0),HB186-HA186,(IFERROR(VLOOKUP($B175,#REF!,10,FALSE),"")/30))</f>
        <v>#VALUE!</v>
      </c>
      <c r="HC187" s="37" t="e">
        <f>IF(AND(HC186&lt;&gt;0,HB186&lt;&gt;0),HC186-HB186,(IFERROR(VLOOKUP($B175,#REF!,10,FALSE),"")/30))</f>
        <v>#VALUE!</v>
      </c>
      <c r="HD187" s="37" t="e">
        <f>IF(AND(HD186&lt;&gt;0,HC186&lt;&gt;0),HD186-HC186,(IFERROR(VLOOKUP($B175,#REF!,10,FALSE),"")/30))</f>
        <v>#VALUE!</v>
      </c>
      <c r="HE187" s="37" t="e">
        <f>IF(AND(HE186&lt;&gt;0,HD186&lt;&gt;0),HE186-HD186,(IFERROR(VLOOKUP($B175,#REF!,10,FALSE),"")/30))</f>
        <v>#VALUE!</v>
      </c>
      <c r="HF187" s="37" t="e">
        <f>IF(AND(HF186&lt;&gt;0,HE186&lt;&gt;0),HF186-HE186,(IFERROR(VLOOKUP($B175,#REF!,10,FALSE),"")/30))</f>
        <v>#VALUE!</v>
      </c>
      <c r="HG187" s="37" t="e">
        <f>IF(AND(HG186&lt;&gt;0,HF186&lt;&gt;0),HG186-HF186,(IFERROR(VLOOKUP($B175,#REF!,10,FALSE),"")/30))</f>
        <v>#VALUE!</v>
      </c>
      <c r="HH187" s="37" t="e">
        <f>IF(AND(HH186&lt;&gt;0,HG186&lt;&gt;0),HH186-HG186,(IFERROR(VLOOKUP($B175,#REF!,10,FALSE),"")/30))</f>
        <v>#VALUE!</v>
      </c>
      <c r="HI187" s="37" t="e">
        <f>IF(AND(HI186&lt;&gt;0,HH186&lt;&gt;0),HI186-HH186,(IFERROR(VLOOKUP($B175,#REF!,10,FALSE),"")/30))</f>
        <v>#VALUE!</v>
      </c>
      <c r="HJ187" s="37" t="e">
        <f>IF(AND(HJ186&lt;&gt;0,HI186&lt;&gt;0),HJ186-HI186,(IFERROR(VLOOKUP($B175,#REF!,10,FALSE),"")/30))</f>
        <v>#VALUE!</v>
      </c>
      <c r="HK187" s="37" t="e">
        <f>IF(AND(HK186&lt;&gt;0,HJ186&lt;&gt;0),HK186-HJ186,(IFERROR(VLOOKUP($B175,#REF!,10,FALSE),"")/30))</f>
        <v>#VALUE!</v>
      </c>
      <c r="HL187" s="37" t="e">
        <f>IF(AND(HL186&lt;&gt;0,HK186&lt;&gt;0),HL186-HK186,(IFERROR(VLOOKUP($B175,#REF!,10,FALSE),"")/30))</f>
        <v>#VALUE!</v>
      </c>
      <c r="HM187" s="37" t="e">
        <f>IF(AND(HM186&lt;&gt;0,HL186&lt;&gt;0),HM186-HL186,(IFERROR(VLOOKUP($B175,#REF!,11,FALSE),"")/30))</f>
        <v>#VALUE!</v>
      </c>
      <c r="HN187" s="37" t="e">
        <f>IF(AND(HN186&lt;&gt;0,HM186&lt;&gt;0),HN186-HM186,(IFERROR(VLOOKUP($B175,#REF!,11,FALSE),"")/30))</f>
        <v>#VALUE!</v>
      </c>
      <c r="HO187" s="37" t="e">
        <f>IF(AND(HO186&lt;&gt;0,HN186&lt;&gt;0),HO186-HN186,(IFERROR(VLOOKUP($B175,#REF!,11,FALSE),"")/30))</f>
        <v>#VALUE!</v>
      </c>
      <c r="HP187" s="37" t="e">
        <f>IF(AND(HP186&lt;&gt;0,HO186&lt;&gt;0),HP186-HO186,(IFERROR(VLOOKUP($B175,#REF!,11,FALSE),"")/30))</f>
        <v>#VALUE!</v>
      </c>
      <c r="HQ187" s="37" t="e">
        <f>IF(AND(HQ186&lt;&gt;0,HP186&lt;&gt;0),HQ186-HP186,(IFERROR(VLOOKUP($B175,#REF!,11,FALSE),"")/30))</f>
        <v>#VALUE!</v>
      </c>
      <c r="HR187" s="37" t="e">
        <f>IF(AND(HR186&lt;&gt;0,HQ186&lt;&gt;0),HR186-HQ186,(IFERROR(VLOOKUP($B175,#REF!,11,FALSE),"")/30))</f>
        <v>#VALUE!</v>
      </c>
      <c r="HS187" s="37" t="e">
        <f>IF(AND(HS186&lt;&gt;0,HR186&lt;&gt;0),HS186-HR186,(IFERROR(VLOOKUP($B175,#REF!,11,FALSE),"")/30))</f>
        <v>#VALUE!</v>
      </c>
      <c r="HT187" s="37" t="e">
        <f>IF(AND(HT186&lt;&gt;0,HS186&lt;&gt;0),HT186-HS186,(IFERROR(VLOOKUP($B175,#REF!,11,FALSE),"")/30))</f>
        <v>#VALUE!</v>
      </c>
      <c r="HU187" s="37" t="e">
        <f>IF(AND(HU186&lt;&gt;0,HT186&lt;&gt;0),HU186-HT186,(IFERROR(VLOOKUP($B175,#REF!,11,FALSE),"")/30))</f>
        <v>#VALUE!</v>
      </c>
      <c r="HV187" s="37" t="e">
        <f>IF(AND(HV186&lt;&gt;0,HU186&lt;&gt;0),HV186-HU186,(IFERROR(VLOOKUP($B175,#REF!,11,FALSE),"")/30))</f>
        <v>#VALUE!</v>
      </c>
      <c r="HW187" s="37" t="e">
        <f>IF(AND(HW186&lt;&gt;0,HV186&lt;&gt;0),HW186-HV186,(IFERROR(VLOOKUP($B175,#REF!,11,FALSE),"")/30))</f>
        <v>#VALUE!</v>
      </c>
      <c r="HX187" s="37" t="e">
        <f>IF(AND(HX186&lt;&gt;0,HW186&lt;&gt;0),HX186-HW186,(IFERROR(VLOOKUP($B175,#REF!,11,FALSE),"")/30))</f>
        <v>#VALUE!</v>
      </c>
      <c r="HY187" s="37" t="e">
        <f>IF(AND(HY186&lt;&gt;0,HX186&lt;&gt;0),HY186-HX186,(IFERROR(VLOOKUP($B175,#REF!,11,FALSE),"")/30))</f>
        <v>#VALUE!</v>
      </c>
      <c r="HZ187" s="37" t="e">
        <f>IF(AND(HZ186&lt;&gt;0,HY186&lt;&gt;0),HZ186-HY186,(IFERROR(VLOOKUP($B175,#REF!,11,FALSE),"")/30))</f>
        <v>#VALUE!</v>
      </c>
      <c r="IA187" s="37" t="e">
        <f>IF(AND(IA186&lt;&gt;0,HZ186&lt;&gt;0),IA186-HZ186,(IFERROR(VLOOKUP($B175,#REF!,11,FALSE),"")/30))</f>
        <v>#VALUE!</v>
      </c>
      <c r="IB187" s="37" t="e">
        <f>IF(AND(IB186&lt;&gt;0,IA186&lt;&gt;0),IB186-IA186,(IFERROR(VLOOKUP($B175,#REF!,11,FALSE),"")/30))</f>
        <v>#VALUE!</v>
      </c>
      <c r="IC187" s="37" t="e">
        <f>IF(AND(IC186&lt;&gt;0,IB186&lt;&gt;0),IC186-IB186,(IFERROR(VLOOKUP($B175,#REF!,11,FALSE),"")/30))</f>
        <v>#VALUE!</v>
      </c>
      <c r="ID187" s="37" t="e">
        <f>IF(AND(ID186&lt;&gt;0,IC186&lt;&gt;0),ID186-IC186,(IFERROR(VLOOKUP($B175,#REF!,11,FALSE),"")/30))</f>
        <v>#VALUE!</v>
      </c>
      <c r="IE187" s="37" t="e">
        <f>IF(AND(IE186&lt;&gt;0,ID186&lt;&gt;0),IE186-ID186,(IFERROR(VLOOKUP($B175,#REF!,11,FALSE),"")/30))</f>
        <v>#VALUE!</v>
      </c>
      <c r="IF187" s="37" t="e">
        <f>IF(AND(IF186&lt;&gt;0,IE186&lt;&gt;0),IF186-IE186,(IFERROR(VLOOKUP($B175,#REF!,11,FALSE),"")/30))</f>
        <v>#VALUE!</v>
      </c>
      <c r="IG187" s="37" t="e">
        <f>IF(AND(IG186&lt;&gt;0,IF186&lt;&gt;0),IG186-IF186,(IFERROR(VLOOKUP($B175,#REF!,11,FALSE),"")/30))</f>
        <v>#VALUE!</v>
      </c>
      <c r="IH187" s="37" t="e">
        <f>IF(AND(IH186&lt;&gt;0,IG186&lt;&gt;0),IH186-IG186,(IFERROR(VLOOKUP($B175,#REF!,11,FALSE),"")/30))</f>
        <v>#VALUE!</v>
      </c>
      <c r="II187" s="37" t="e">
        <f>IF(AND(II186&lt;&gt;0,IH186&lt;&gt;0),II186-IH186,(IFERROR(VLOOKUP($B175,#REF!,11,FALSE),"")/30))</f>
        <v>#VALUE!</v>
      </c>
      <c r="IJ187" s="37" t="e">
        <f>IF(AND(IJ186&lt;&gt;0,II186&lt;&gt;0),IJ186-II186,(IFERROR(VLOOKUP($B175,#REF!,11,FALSE),"")/30))</f>
        <v>#VALUE!</v>
      </c>
      <c r="IK187" s="37" t="e">
        <f>IF(AND(IK186&lt;&gt;0,IJ186&lt;&gt;0),IK186-IJ186,(IFERROR(VLOOKUP($B175,#REF!,11,FALSE),"")/30))</f>
        <v>#VALUE!</v>
      </c>
      <c r="IL187" s="37" t="e">
        <f>IF(AND(IL186&lt;&gt;0,IK186&lt;&gt;0),IL186-IK186,(IFERROR(VLOOKUP($B175,#REF!,11,FALSE),"")/30))</f>
        <v>#VALUE!</v>
      </c>
      <c r="IM187" s="37" t="e">
        <f>IF(AND(IM186&lt;&gt;0,IL186&lt;&gt;0),IM186-IL186,(IFERROR(VLOOKUP($B175,#REF!,11,FALSE),"")/30))</f>
        <v>#VALUE!</v>
      </c>
      <c r="IN187" s="37" t="e">
        <f>IF(AND(IN186&lt;&gt;0,IM186&lt;&gt;0),IN186-IM186,(IFERROR(VLOOKUP($B175,#REF!,11,FALSE),"")/30))</f>
        <v>#VALUE!</v>
      </c>
      <c r="IO187" s="37" t="e">
        <f>IF(AND(IO186&lt;&gt;0,IN186&lt;&gt;0),IO186-IN186,(IFERROR(VLOOKUP($B175,#REF!,11,FALSE),"")/30))</f>
        <v>#VALUE!</v>
      </c>
      <c r="IP187" s="37" t="e">
        <f>IF(AND(IP186&lt;&gt;0,IO186&lt;&gt;0),IP186-IO186,(IFERROR(VLOOKUP($B175,#REF!,11,FALSE),"")/30))</f>
        <v>#VALUE!</v>
      </c>
      <c r="IQ187" s="37" t="e">
        <f>IF(AND(IQ186&lt;&gt;0,IP186&lt;&gt;0),IQ186-IP186,(IFERROR(VLOOKUP($B175,#REF!,11,FALSE),"")/30))</f>
        <v>#VALUE!</v>
      </c>
      <c r="IR187" s="37" t="e">
        <f>IF(AND(IR186&lt;&gt;0,IQ186&lt;&gt;0),IR186-IQ186,(IFERROR(VLOOKUP($B175,#REF!,12,FALSE),"")/30))</f>
        <v>#VALUE!</v>
      </c>
      <c r="IS187" s="37" t="e">
        <f>IF(AND(IS186&lt;&gt;0,IR186&lt;&gt;0),IS186-IR186,(IFERROR(VLOOKUP($B175,#REF!,12,FALSE),"")/30))</f>
        <v>#VALUE!</v>
      </c>
      <c r="IT187" s="37" t="e">
        <f>IF(AND(IT186&lt;&gt;0,IS186&lt;&gt;0),IT186-IS186,(IFERROR(VLOOKUP($B175,#REF!,12,FALSE),"")/30))</f>
        <v>#VALUE!</v>
      </c>
      <c r="IU187" s="37" t="e">
        <f>IF(AND(IU186&lt;&gt;0,IT186&lt;&gt;0),IU186-IT186,(IFERROR(VLOOKUP($B175,#REF!,12,FALSE),"")/30))</f>
        <v>#VALUE!</v>
      </c>
      <c r="IV187" s="37" t="e">
        <f>IF(AND(IV186&lt;&gt;0,IU186&lt;&gt;0),IV186-IU186,(IFERROR(VLOOKUP($B175,#REF!,12,FALSE),"")/30))</f>
        <v>#VALUE!</v>
      </c>
      <c r="IW187" s="37" t="e">
        <f>IF(AND(IW186&lt;&gt;0,IV186&lt;&gt;0),IW186-IV186,(IFERROR(VLOOKUP($B175,#REF!,12,FALSE),"")/30))</f>
        <v>#VALUE!</v>
      </c>
      <c r="IX187" s="37" t="e">
        <f>IF(AND(IX186&lt;&gt;0,IW186&lt;&gt;0),IX186-IW186,(IFERROR(VLOOKUP($B175,#REF!,12,FALSE),"")/30))</f>
        <v>#VALUE!</v>
      </c>
      <c r="IY187" s="37" t="e">
        <f>IF(AND(IY186&lt;&gt;0,IX186&lt;&gt;0),IY186-IX186,(IFERROR(VLOOKUP($B175,#REF!,12,FALSE),"")/30))</f>
        <v>#VALUE!</v>
      </c>
      <c r="IZ187" s="37" t="e">
        <f>IF(AND(IZ186&lt;&gt;0,IY186&lt;&gt;0),IZ186-IY186,(IFERROR(VLOOKUP($B175,#REF!,12,FALSE),"")/30))</f>
        <v>#VALUE!</v>
      </c>
      <c r="JA187" s="37" t="e">
        <f>IF(AND(JA186&lt;&gt;0,IZ186&lt;&gt;0),JA186-IZ186,(IFERROR(VLOOKUP($B175,#REF!,12,FALSE),"")/30))</f>
        <v>#VALUE!</v>
      </c>
      <c r="JB187" s="37" t="e">
        <f>IF(AND(JB186&lt;&gt;0,JA186&lt;&gt;0),JB186-JA186,(IFERROR(VLOOKUP($B175,#REF!,12,FALSE),"")/30))</f>
        <v>#VALUE!</v>
      </c>
      <c r="JC187" s="37" t="e">
        <f>IF(AND(JC186&lt;&gt;0,JB186&lt;&gt;0),JC186-JB186,(IFERROR(VLOOKUP($B175,#REF!,12,FALSE),"")/30))</f>
        <v>#VALUE!</v>
      </c>
      <c r="JD187" s="37" t="e">
        <f>IF(AND(JD186&lt;&gt;0,JC186&lt;&gt;0),JD186-JC186,(IFERROR(VLOOKUP($B175,#REF!,12,FALSE),"")/30))</f>
        <v>#VALUE!</v>
      </c>
      <c r="JE187" s="37" t="e">
        <f>IF(AND(JE186&lt;&gt;0,JD186&lt;&gt;0),JE186-JD186,(IFERROR(VLOOKUP($B175,#REF!,12,FALSE),"")/30))</f>
        <v>#VALUE!</v>
      </c>
      <c r="JF187" s="37" t="e">
        <f>IF(AND(JF186&lt;&gt;0,JE186&lt;&gt;0),JF186-JE186,(IFERROR(VLOOKUP($B175,#REF!,12,FALSE),"")/30))</f>
        <v>#VALUE!</v>
      </c>
      <c r="JG187" s="37" t="e">
        <f>IF(AND(JG186&lt;&gt;0,JF186&lt;&gt;0),JG186-JF186,(IFERROR(VLOOKUP($B175,#REF!,12,FALSE),"")/30))</f>
        <v>#VALUE!</v>
      </c>
      <c r="JH187" s="37" t="e">
        <f>IF(AND(JH186&lt;&gt;0,JG186&lt;&gt;0),JH186-JG186,(IFERROR(VLOOKUP($B175,#REF!,12,FALSE),"")/30))</f>
        <v>#VALUE!</v>
      </c>
      <c r="JI187" s="37" t="e">
        <f>IF(AND(JI186&lt;&gt;0,JH186&lt;&gt;0),JI186-JH186,(IFERROR(VLOOKUP($B175,#REF!,12,FALSE),"")/30))</f>
        <v>#VALUE!</v>
      </c>
      <c r="JJ187" s="37" t="e">
        <f>IF(AND(JJ186&lt;&gt;0,JI186&lt;&gt;0),JJ186-JI186,(IFERROR(VLOOKUP($B175,#REF!,12,FALSE),"")/30))</f>
        <v>#VALUE!</v>
      </c>
      <c r="JK187" s="37" t="e">
        <f>IF(AND(JK186&lt;&gt;0,JJ186&lt;&gt;0),JK186-JJ186,(IFERROR(VLOOKUP($B175,#REF!,12,FALSE),"")/30))</f>
        <v>#VALUE!</v>
      </c>
      <c r="JL187" s="37" t="e">
        <f>IF(AND(JL186&lt;&gt;0,JK186&lt;&gt;0),JL186-JK186,(IFERROR(VLOOKUP($B175,#REF!,12,FALSE),"")/30))</f>
        <v>#VALUE!</v>
      </c>
      <c r="JM187" s="37" t="e">
        <f>IF(AND(JM186&lt;&gt;0,JL186&lt;&gt;0),JM186-JL186,(IFERROR(VLOOKUP($B175,#REF!,12,FALSE),"")/30))</f>
        <v>#VALUE!</v>
      </c>
      <c r="JN187" s="37" t="e">
        <f>IF(AND(JN186&lt;&gt;0,JM186&lt;&gt;0),JN186-JM186,(IFERROR(VLOOKUP($B175,#REF!,12,FALSE),"")/30))</f>
        <v>#VALUE!</v>
      </c>
      <c r="JO187" s="37" t="e">
        <f>IF(AND(JO186&lt;&gt;0,JN186&lt;&gt;0),JO186-JN186,(IFERROR(VLOOKUP($B175,#REF!,12,FALSE),"")/30))</f>
        <v>#VALUE!</v>
      </c>
      <c r="JP187" s="37" t="e">
        <f>IF(AND(JP186&lt;&gt;0,JO186&lt;&gt;0),JP186-JO186,(IFERROR(VLOOKUP($B175,#REF!,12,FALSE),"")/30))</f>
        <v>#VALUE!</v>
      </c>
      <c r="JQ187" s="37" t="e">
        <f>IF(AND(JQ186&lt;&gt;0,JP186&lt;&gt;0),JQ186-JP186,(IFERROR(VLOOKUP($B175,#REF!,12,FALSE),"")/30))</f>
        <v>#VALUE!</v>
      </c>
      <c r="JR187" s="37" t="e">
        <f>IF(AND(JR186&lt;&gt;0,JQ186&lt;&gt;0),JR186-JQ186,(IFERROR(VLOOKUP($B175,#REF!,12,FALSE),"")/30))</f>
        <v>#VALUE!</v>
      </c>
      <c r="JS187" s="37" t="e">
        <f>IF(AND(JS186&lt;&gt;0,JR186&lt;&gt;0),JS186-JR186,(IFERROR(VLOOKUP($B175,#REF!,12,FALSE),"")/30))</f>
        <v>#VALUE!</v>
      </c>
      <c r="JT187" s="37" t="e">
        <f>IF(AND(JT186&lt;&gt;0,JS186&lt;&gt;0),JT186-JS186,(IFERROR(VLOOKUP($B175,#REF!,12,FALSE),"")/30))</f>
        <v>#VALUE!</v>
      </c>
      <c r="JU187" s="37" t="e">
        <f>IF(AND(JU186&lt;&gt;0,JT186&lt;&gt;0),JU186-JT186,(IFERROR(VLOOKUP($B175,#REF!,12,FALSE),"")/30))</f>
        <v>#VALUE!</v>
      </c>
      <c r="JV187" s="37" t="e">
        <f>IF(AND(JV186&lt;&gt;0,JU186&lt;&gt;0),JV186-JU186,(IFERROR(VLOOKUP($B175,#REF!,13,FALSE),"")/30))</f>
        <v>#VALUE!</v>
      </c>
      <c r="JW187" s="37" t="e">
        <f>IF(AND(JW186&lt;&gt;0,JV186&lt;&gt;0),JW186-JV186,(IFERROR(VLOOKUP($B175,#REF!,13,FALSE),"")/30))</f>
        <v>#VALUE!</v>
      </c>
      <c r="JX187" s="37" t="e">
        <f>IF(AND(JX186&lt;&gt;0,JW186&lt;&gt;0),JX186-JW186,(IFERROR(VLOOKUP($B175,#REF!,13,FALSE),"")/30))</f>
        <v>#VALUE!</v>
      </c>
      <c r="JY187" s="37" t="e">
        <f>IF(AND(JY186&lt;&gt;0,JX186&lt;&gt;0),JY186-JX186,(IFERROR(VLOOKUP($B175,#REF!,13,FALSE),"")/30))</f>
        <v>#VALUE!</v>
      </c>
      <c r="JZ187" s="37" t="e">
        <f>IF(AND(JZ186&lt;&gt;0,JY186&lt;&gt;0),JZ186-JY186,(IFERROR(VLOOKUP($B175,#REF!,13,FALSE),"")/30))</f>
        <v>#VALUE!</v>
      </c>
      <c r="KA187" s="37" t="e">
        <f>IF(AND(KA186&lt;&gt;0,JZ186&lt;&gt;0),KA186-JZ186,(IFERROR(VLOOKUP($B175,#REF!,13,FALSE),"")/30))</f>
        <v>#VALUE!</v>
      </c>
      <c r="KB187" s="37" t="e">
        <f>IF(AND(KB186&lt;&gt;0,KA186&lt;&gt;0),KB186-KA186,(IFERROR(VLOOKUP($B175,#REF!,13,FALSE),"")/30))</f>
        <v>#VALUE!</v>
      </c>
      <c r="KC187" s="37" t="e">
        <f>IF(AND(KC186&lt;&gt;0,KB186&lt;&gt;0),KC186-KB186,(IFERROR(VLOOKUP($B175,#REF!,13,FALSE),"")/30))</f>
        <v>#VALUE!</v>
      </c>
      <c r="KD187" s="37" t="e">
        <f>IF(AND(KD186&lt;&gt;0,KC186&lt;&gt;0),KD186-KC186,(IFERROR(VLOOKUP($B175,#REF!,13,FALSE),"")/30))</f>
        <v>#VALUE!</v>
      </c>
      <c r="KE187" s="37" t="e">
        <f>IF(AND(KE186&lt;&gt;0,KD186&lt;&gt;0),KE186-KD186,(IFERROR(VLOOKUP($B175,#REF!,13,FALSE),"")/30))</f>
        <v>#VALUE!</v>
      </c>
      <c r="KF187" s="37" t="e">
        <f>IF(AND(KF186&lt;&gt;0,KE186&lt;&gt;0),KF186-KE186,(IFERROR(VLOOKUP($B175,#REF!,13,FALSE),"")/30))</f>
        <v>#VALUE!</v>
      </c>
      <c r="KG187" s="37" t="e">
        <f>IF(AND(KG186&lt;&gt;0,KF186&lt;&gt;0),KG186-KF186,(IFERROR(VLOOKUP($B175,#REF!,13,FALSE),"")/30))</f>
        <v>#VALUE!</v>
      </c>
      <c r="KH187" s="37" t="e">
        <f>IF(AND(KH186&lt;&gt;0,KG186&lt;&gt;0),KH186-KG186,(IFERROR(VLOOKUP($B175,#REF!,13,FALSE),"")/30))</f>
        <v>#VALUE!</v>
      </c>
      <c r="KI187" s="37" t="e">
        <f>IF(AND(KI186&lt;&gt;0,KH186&lt;&gt;0),KI186-KH186,(IFERROR(VLOOKUP($B175,#REF!,13,FALSE),"")/30))</f>
        <v>#VALUE!</v>
      </c>
      <c r="KJ187" s="37" t="e">
        <f>IF(AND(KJ186&lt;&gt;0,KI186&lt;&gt;0),KJ186-KI186,(IFERROR(VLOOKUP($B175,#REF!,13,FALSE),"")/30))</f>
        <v>#VALUE!</v>
      </c>
      <c r="KK187" s="37" t="e">
        <f>IF(AND(KK186&lt;&gt;0,KJ186&lt;&gt;0),KK186-KJ186,(IFERROR(VLOOKUP($B175,#REF!,13,FALSE),"")/30))</f>
        <v>#VALUE!</v>
      </c>
      <c r="KL187" s="37" t="e">
        <f>IF(AND(KL186&lt;&gt;0,KK186&lt;&gt;0),KL186-KK186,(IFERROR(VLOOKUP($B175,#REF!,13,FALSE),"")/30))</f>
        <v>#VALUE!</v>
      </c>
      <c r="KM187" s="37" t="e">
        <f>IF(AND(KM186&lt;&gt;0,KL186&lt;&gt;0),KM186-KL186,(IFERROR(VLOOKUP($B175,#REF!,13,FALSE),"")/30))</f>
        <v>#VALUE!</v>
      </c>
      <c r="KN187" s="37" t="e">
        <f>IF(AND(KN186&lt;&gt;0,KM186&lt;&gt;0),KN186-KM186,(IFERROR(VLOOKUP($B175,#REF!,13,FALSE),"")/30))</f>
        <v>#VALUE!</v>
      </c>
      <c r="KO187" s="37" t="e">
        <f>IF(AND(KO186&lt;&gt;0,KN186&lt;&gt;0),KO186-KN186,(IFERROR(VLOOKUP($B175,#REF!,13,FALSE),"")/30))</f>
        <v>#VALUE!</v>
      </c>
      <c r="KP187" s="37" t="e">
        <f>IF(AND(KP186&lt;&gt;0,KO186&lt;&gt;0),KP186-KO186,(IFERROR(VLOOKUP($B175,#REF!,13,FALSE),"")/30))</f>
        <v>#VALUE!</v>
      </c>
      <c r="KQ187" s="37" t="e">
        <f>IF(AND(KQ186&lt;&gt;0,KP186&lt;&gt;0),KQ186-KP186,(IFERROR(VLOOKUP($B175,#REF!,13,FALSE),"")/30))</f>
        <v>#VALUE!</v>
      </c>
      <c r="KR187" s="37" t="e">
        <f>IF(AND(KR186&lt;&gt;0,KQ186&lt;&gt;0),KR186-KQ186,(IFERROR(VLOOKUP($B175,#REF!,13,FALSE),"")/30))</f>
        <v>#VALUE!</v>
      </c>
      <c r="KS187" s="37" t="e">
        <f>IF(AND(KS186&lt;&gt;0,KR186&lt;&gt;0),KS186-KR186,(IFERROR(VLOOKUP($B175,#REF!,13,FALSE),"")/30))</f>
        <v>#VALUE!</v>
      </c>
      <c r="KT187" s="37" t="e">
        <f>IF(AND(KT186&lt;&gt;0,KS186&lt;&gt;0),KT186-KS186,(IFERROR(VLOOKUP($B175,#REF!,13,FALSE),"")/30))</f>
        <v>#VALUE!</v>
      </c>
      <c r="KU187" s="37" t="e">
        <f>IF(AND(KU186&lt;&gt;0,KT186&lt;&gt;0),KU186-KT186,(IFERROR(VLOOKUP($B175,#REF!,13,FALSE),"")/30))</f>
        <v>#VALUE!</v>
      </c>
      <c r="KV187" s="37" t="e">
        <f>IF(AND(KV186&lt;&gt;0,KU186&lt;&gt;0),KV186-KU186,(IFERROR(VLOOKUP($B175,#REF!,13,FALSE),"")/30))</f>
        <v>#VALUE!</v>
      </c>
      <c r="KW187" s="37" t="e">
        <f>IF(AND(KW186&lt;&gt;0,KV186&lt;&gt;0),KW186-KV186,(IFERROR(VLOOKUP($B175,#REF!,13,FALSE),"")/30))</f>
        <v>#VALUE!</v>
      </c>
      <c r="KX187" s="37" t="e">
        <f>IF(AND(KX186&lt;&gt;0,KW186&lt;&gt;0),KX186-KW186,(IFERROR(VLOOKUP($B175,#REF!,13,FALSE),"")/30))</f>
        <v>#VALUE!</v>
      </c>
      <c r="KY187" s="37" t="e">
        <f>IF(AND(KY186&lt;&gt;0,KX186&lt;&gt;0),KY186-KX186,(IFERROR(VLOOKUP($B175,#REF!,13,FALSE),"")/30))</f>
        <v>#VALUE!</v>
      </c>
      <c r="KZ187" s="37" t="e">
        <f>IF(AND(KZ186&lt;&gt;0,KY186&lt;&gt;0),KZ186-KY186,(IFERROR(VLOOKUP($B175,#REF!,13,FALSE),"")/30))</f>
        <v>#VALUE!</v>
      </c>
      <c r="LA187" s="37" t="e">
        <f>IF(AND(LA186&lt;&gt;0,KZ186&lt;&gt;0),LA186-KZ186,(IFERROR(VLOOKUP($B175,#REF!,14,FALSE),"")/30))</f>
        <v>#VALUE!</v>
      </c>
      <c r="LB187" s="37" t="e">
        <f>IF(AND(LB186&lt;&gt;0,LA186&lt;&gt;0),LB186-LA186,(IFERROR(VLOOKUP($B175,#REF!,14,FALSE),"")/30))</f>
        <v>#VALUE!</v>
      </c>
      <c r="LC187" s="37" t="e">
        <f>IF(AND(LC186&lt;&gt;0,LB186&lt;&gt;0),LC186-LB186,(IFERROR(VLOOKUP($B175,#REF!,14,FALSE),"")/30))</f>
        <v>#VALUE!</v>
      </c>
      <c r="LD187" s="37" t="e">
        <f>IF(AND(LD186&lt;&gt;0,LC186&lt;&gt;0),LD186-LC186,(IFERROR(VLOOKUP($B175,#REF!,14,FALSE),"")/30))</f>
        <v>#VALUE!</v>
      </c>
      <c r="LE187" s="37" t="e">
        <f>IF(AND(LE186&lt;&gt;0,LD186&lt;&gt;0),LE186-LD186,(IFERROR(VLOOKUP($B175,#REF!,14,FALSE),"")/30))</f>
        <v>#VALUE!</v>
      </c>
      <c r="LF187" s="37" t="e">
        <f>IF(AND(LF186&lt;&gt;0,LE186&lt;&gt;0),LF186-LE186,(IFERROR(VLOOKUP($B175,#REF!,14,FALSE),"")/30))</f>
        <v>#VALUE!</v>
      </c>
      <c r="LG187" s="37" t="e">
        <f>IF(AND(LG186&lt;&gt;0,LF186&lt;&gt;0),LG186-LF186,(IFERROR(VLOOKUP($B175,#REF!,14,FALSE),"")/30))</f>
        <v>#VALUE!</v>
      </c>
      <c r="LH187" s="37" t="e">
        <f>IF(AND(LH186&lt;&gt;0,LG186&lt;&gt;0),LH186-LG186,(IFERROR(VLOOKUP($B175,#REF!,14,FALSE),"")/30))</f>
        <v>#VALUE!</v>
      </c>
      <c r="LI187" s="37" t="e">
        <f>IF(AND(LI186&lt;&gt;0,LH186&lt;&gt;0),LI186-LH186,(IFERROR(VLOOKUP($B175,#REF!,14,FALSE),"")/30))</f>
        <v>#VALUE!</v>
      </c>
      <c r="LJ187" s="37" t="e">
        <f>IF(AND(LJ186&lt;&gt;0,LI186&lt;&gt;0),LJ186-LI186,(IFERROR(VLOOKUP($B175,#REF!,14,FALSE),"")/30))</f>
        <v>#VALUE!</v>
      </c>
      <c r="LK187" s="37" t="e">
        <f>IF(AND(LK186&lt;&gt;0,LJ186&lt;&gt;0),LK186-LJ186,(IFERROR(VLOOKUP($B175,#REF!,14,FALSE),"")/30))</f>
        <v>#VALUE!</v>
      </c>
      <c r="LL187" s="37" t="e">
        <f>IF(AND(LL186&lt;&gt;0,LK186&lt;&gt;0),LL186-LK186,(IFERROR(VLOOKUP($B175,#REF!,14,FALSE),"")/30))</f>
        <v>#VALUE!</v>
      </c>
      <c r="LM187" s="37" t="e">
        <f>IF(AND(LM186&lt;&gt;0,LL186&lt;&gt;0),LM186-LL186,(IFERROR(VLOOKUP($B175,#REF!,14,FALSE),"")/30))</f>
        <v>#VALUE!</v>
      </c>
      <c r="LN187" s="37" t="e">
        <f>IF(AND(LN186&lt;&gt;0,LM186&lt;&gt;0),LN186-LM186,(IFERROR(VLOOKUP($B175,#REF!,14,FALSE),"")/30))</f>
        <v>#VALUE!</v>
      </c>
      <c r="LO187" s="37" t="e">
        <f>IF(AND(LO186&lt;&gt;0,LN186&lt;&gt;0),LO186-LN186,(IFERROR(VLOOKUP($B175,#REF!,14,FALSE),"")/30))</f>
        <v>#VALUE!</v>
      </c>
      <c r="LP187" s="37" t="e">
        <f>IF(AND(LP186&lt;&gt;0,LO186&lt;&gt;0),LP186-LO186,(IFERROR(VLOOKUP($B175,#REF!,14,FALSE),"")/30))</f>
        <v>#VALUE!</v>
      </c>
      <c r="LQ187" s="37" t="e">
        <f>IF(AND(LQ186&lt;&gt;0,LP186&lt;&gt;0),LQ186-LP186,(IFERROR(VLOOKUP($B175,#REF!,14,FALSE),"")/30))</f>
        <v>#VALUE!</v>
      </c>
      <c r="LR187" s="37" t="e">
        <f>IF(AND(LR186&lt;&gt;0,LQ186&lt;&gt;0),LR186-LQ186,(IFERROR(VLOOKUP($B175,#REF!,14,FALSE),"")/30))</f>
        <v>#VALUE!</v>
      </c>
      <c r="LS187" s="37" t="e">
        <f>IF(AND(LS186&lt;&gt;0,LR186&lt;&gt;0),LS186-LR186,(IFERROR(VLOOKUP($B175,#REF!,14,FALSE),"")/30))</f>
        <v>#VALUE!</v>
      </c>
      <c r="LT187" s="37" t="e">
        <f>IF(AND(LT186&lt;&gt;0,LS186&lt;&gt;0),LT186-LS186,(IFERROR(VLOOKUP($B175,#REF!,14,FALSE),"")/30))</f>
        <v>#VALUE!</v>
      </c>
      <c r="LU187" s="37" t="e">
        <f>IF(AND(LU186&lt;&gt;0,LT186&lt;&gt;0),LU186-LT186,(IFERROR(VLOOKUP($B175,#REF!,14,FALSE),"")/30))</f>
        <v>#VALUE!</v>
      </c>
      <c r="LV187" s="37" t="e">
        <f>IF(AND(LV186&lt;&gt;0,LU186&lt;&gt;0),LV186-LU186,(IFERROR(VLOOKUP($B175,#REF!,14,FALSE),"")/30))</f>
        <v>#VALUE!</v>
      </c>
      <c r="LW187" s="37" t="e">
        <f>IF(AND(LW186&lt;&gt;0,LV186&lt;&gt;0),LW186-LV186,(IFERROR(VLOOKUP($B175,#REF!,14,FALSE),"")/30))</f>
        <v>#VALUE!</v>
      </c>
      <c r="LX187" s="37" t="e">
        <f>IF(AND(LX186&lt;&gt;0,LW186&lt;&gt;0),LX186-LW186,(IFERROR(VLOOKUP($B175,#REF!,14,FALSE),"")/30))</f>
        <v>#VALUE!</v>
      </c>
      <c r="LY187" s="37" t="e">
        <f>IF(AND(LY186&lt;&gt;0,LX186&lt;&gt;0),LY186-LX186,(IFERROR(VLOOKUP($B175,#REF!,14,FALSE),"")/30))</f>
        <v>#VALUE!</v>
      </c>
      <c r="LZ187" s="37" t="e">
        <f>IF(AND(LZ186&lt;&gt;0,LY186&lt;&gt;0),LZ186-LY186,(IFERROR(VLOOKUP($B175,#REF!,14,FALSE),"")/30))</f>
        <v>#VALUE!</v>
      </c>
      <c r="MA187" s="37" t="e">
        <f>IF(AND(MA186&lt;&gt;0,LZ186&lt;&gt;0),MA186-LZ186,(IFERROR(VLOOKUP($B175,#REF!,14,FALSE),"")/30))</f>
        <v>#VALUE!</v>
      </c>
      <c r="MB187" s="37" t="e">
        <f>IF(AND(MB186&lt;&gt;0,MA186&lt;&gt;0),MB186-MA186,(IFERROR(VLOOKUP($B175,#REF!,14,FALSE),"")/30))</f>
        <v>#VALUE!</v>
      </c>
      <c r="MC187" s="37" t="e">
        <f>IF(AND(MC186&lt;&gt;0,MB186&lt;&gt;0),MC186-MB186,(IFERROR(VLOOKUP($B175,#REF!,14,FALSE),"")/30))</f>
        <v>#VALUE!</v>
      </c>
      <c r="MD187" s="37" t="e">
        <f>IF(AND(MD186&lt;&gt;0,MC186&lt;&gt;0),MD186-MC186,(IFERROR(VLOOKUP($B175,#REF!,14,FALSE),"")/30))</f>
        <v>#VALUE!</v>
      </c>
      <c r="ME187" s="37" t="e">
        <f>IF(AND(ME186&lt;&gt;0,MD186&lt;&gt;0),ME186-MD186,(IFERROR(VLOOKUP($B175,#REF!,15,FALSE),"")/30))</f>
        <v>#VALUE!</v>
      </c>
      <c r="MF187" s="37" t="e">
        <f>IF(AND(MF186&lt;&gt;0,ME186&lt;&gt;0),MF186-ME186,(IFERROR(VLOOKUP($B175,#REF!,15,FALSE),"")/30))</f>
        <v>#VALUE!</v>
      </c>
      <c r="MG187" s="37" t="e">
        <f>IF(AND(MG186&lt;&gt;0,MF186&lt;&gt;0),MG186-MF186,(IFERROR(VLOOKUP($B175,#REF!,15,FALSE),"")/30))</f>
        <v>#VALUE!</v>
      </c>
      <c r="MH187" s="37" t="e">
        <f>IF(AND(MH186&lt;&gt;0,MG186&lt;&gt;0),MH186-MG186,(IFERROR(VLOOKUP($B175,#REF!,15,FALSE),"")/30))</f>
        <v>#VALUE!</v>
      </c>
      <c r="MI187" s="37" t="e">
        <f>IF(AND(MI186&lt;&gt;0,MH186&lt;&gt;0),MI186-MH186,(IFERROR(VLOOKUP($B175,#REF!,15,FALSE),"")/30))</f>
        <v>#VALUE!</v>
      </c>
      <c r="MJ187" s="37" t="e">
        <f>IF(AND(MJ186&lt;&gt;0,MI186&lt;&gt;0),MJ186-MI186,(IFERROR(VLOOKUP($B175,#REF!,15,FALSE),"")/30))</f>
        <v>#VALUE!</v>
      </c>
      <c r="MK187" s="37" t="e">
        <f>IF(AND(MK186&lt;&gt;0,MJ186&lt;&gt;0),MK186-MJ186,(IFERROR(VLOOKUP($B175,#REF!,15,FALSE),"")/30))</f>
        <v>#VALUE!</v>
      </c>
      <c r="ML187" s="37" t="e">
        <f>IF(AND(ML186&lt;&gt;0,MK186&lt;&gt;0),ML186-MK186,(IFERROR(VLOOKUP($B175,#REF!,15,FALSE),"")/30))</f>
        <v>#VALUE!</v>
      </c>
      <c r="MM187" s="37" t="e">
        <f>IF(AND(MM186&lt;&gt;0,ML186&lt;&gt;0),MM186-ML186,(IFERROR(VLOOKUP($B175,#REF!,15,FALSE),"")/30))</f>
        <v>#VALUE!</v>
      </c>
      <c r="MN187" s="37" t="e">
        <f>IF(AND(MN186&lt;&gt;0,MM186&lt;&gt;0),MN186-MM186,(IFERROR(VLOOKUP($B175,#REF!,15,FALSE),"")/30))</f>
        <v>#VALUE!</v>
      </c>
      <c r="MO187" s="37" t="e">
        <f>IF(AND(MO186&lt;&gt;0,MN186&lt;&gt;0),MO186-MN186,(IFERROR(VLOOKUP($B175,#REF!,15,FALSE),"")/30))</f>
        <v>#VALUE!</v>
      </c>
      <c r="MP187" s="37" t="e">
        <f>IF(AND(MP186&lt;&gt;0,MO186&lt;&gt;0),MP186-MO186,(IFERROR(VLOOKUP($B175,#REF!,15,FALSE),"")/30))</f>
        <v>#VALUE!</v>
      </c>
      <c r="MQ187" s="37" t="e">
        <f>IF(AND(MQ186&lt;&gt;0,MP186&lt;&gt;0),MQ186-MP186,(IFERROR(VLOOKUP($B175,#REF!,15,FALSE),"")/30))</f>
        <v>#VALUE!</v>
      </c>
      <c r="MR187" s="37" t="e">
        <f>IF(AND(MR186&lt;&gt;0,MQ186&lt;&gt;0),MR186-MQ186,(IFERROR(VLOOKUP($B175,#REF!,15,FALSE),"")/30))</f>
        <v>#VALUE!</v>
      </c>
      <c r="MS187" s="37" t="e">
        <f>IF(AND(MS186&lt;&gt;0,MR186&lt;&gt;0),MS186-MR186,(IFERROR(VLOOKUP($B175,#REF!,15,FALSE),"")/30))</f>
        <v>#VALUE!</v>
      </c>
      <c r="MT187" s="37" t="e">
        <f>IF(AND(MT186&lt;&gt;0,MS186&lt;&gt;0),MT186-MS186,(IFERROR(VLOOKUP($B175,#REF!,15,FALSE),"")/30))</f>
        <v>#VALUE!</v>
      </c>
      <c r="MU187" s="37" t="e">
        <f>IF(AND(MU186&lt;&gt;0,MT186&lt;&gt;0),MU186-MT186,(IFERROR(VLOOKUP($B175,#REF!,15,FALSE),"")/30))</f>
        <v>#VALUE!</v>
      </c>
      <c r="MV187" s="37" t="e">
        <f>IF(AND(MV186&lt;&gt;0,MU186&lt;&gt;0),MV186-MU186,(IFERROR(VLOOKUP($B175,#REF!,15,FALSE),"")/30))</f>
        <v>#VALUE!</v>
      </c>
      <c r="MW187" s="37" t="e">
        <f>IF(AND(MW186&lt;&gt;0,MV186&lt;&gt;0),MW186-MV186,(IFERROR(VLOOKUP($B175,#REF!,15,FALSE),"")/30))</f>
        <v>#VALUE!</v>
      </c>
      <c r="MX187" s="37" t="e">
        <f>IF(AND(MX186&lt;&gt;0,MW186&lt;&gt;0),MX186-MW186,(IFERROR(VLOOKUP($B175,#REF!,15,FALSE),"")/30))</f>
        <v>#VALUE!</v>
      </c>
      <c r="MY187" s="37" t="e">
        <f>IF(AND(MY186&lt;&gt;0,MX186&lt;&gt;0),MY186-MX186,(IFERROR(VLOOKUP($B175,#REF!,15,FALSE),"")/30))</f>
        <v>#VALUE!</v>
      </c>
      <c r="MZ187" s="37" t="e">
        <f>IF(AND(MZ186&lt;&gt;0,MY186&lt;&gt;0),MZ186-MY186,(IFERROR(VLOOKUP($B175,#REF!,15,FALSE),"")/30))</f>
        <v>#VALUE!</v>
      </c>
      <c r="NA187" s="37" t="e">
        <f>IF(AND(NA186&lt;&gt;0,MZ186&lt;&gt;0),NA186-MZ186,(IFERROR(VLOOKUP($B175,#REF!,15,FALSE),"")/30))</f>
        <v>#VALUE!</v>
      </c>
      <c r="NB187" s="37" t="e">
        <f>IF(AND(NB186&lt;&gt;0,NA186&lt;&gt;0),NB186-NA186,(IFERROR(VLOOKUP($B175,#REF!,15,FALSE),"")/30))</f>
        <v>#VALUE!</v>
      </c>
      <c r="NC187" s="37" t="e">
        <f>IF(AND(NC186&lt;&gt;0,NB186&lt;&gt;0),NC186-NB186,(IFERROR(VLOOKUP($B175,#REF!,15,FALSE),"")/30))</f>
        <v>#VALUE!</v>
      </c>
      <c r="ND187" s="37" t="e">
        <f>IF(AND(ND186&lt;&gt;0,NC186&lt;&gt;0),ND186-NC186,(IFERROR(VLOOKUP($B175,#REF!,15,FALSE),"")/30))</f>
        <v>#VALUE!</v>
      </c>
      <c r="NE187" s="37" t="e">
        <f>IF(AND(NE186&lt;&gt;0,ND186&lt;&gt;0),NE186-ND186,(IFERROR(VLOOKUP($B175,#REF!,15,FALSE),"")/30))</f>
        <v>#VALUE!</v>
      </c>
      <c r="NF187" s="37" t="e">
        <f>IF(AND(NF186&lt;&gt;0,NE186&lt;&gt;0),NF186-NE186,(IFERROR(VLOOKUP($B175,#REF!,15,FALSE),"")/30))</f>
        <v>#VALUE!</v>
      </c>
      <c r="NG187" s="37" t="e">
        <f>IF(AND(NG186&lt;&gt;0,NF186&lt;&gt;0),NG186-NF186,(IFERROR(VLOOKUP($B175,#REF!,15,FALSE),"")/30))</f>
        <v>#VALUE!</v>
      </c>
      <c r="NH187" s="37" t="e">
        <f>IF(AND(NH186&lt;&gt;0,NG186&lt;&gt;0),NH186-NG186,(IFERROR(VLOOKUP($B175,#REF!,15,FALSE),"")/30))</f>
        <v>#VALUE!</v>
      </c>
      <c r="NI187" s="37" t="e">
        <f>IF(AND(NI186&lt;&gt;0,NH186&lt;&gt;0),NI186-NH186,(IFERROR(VLOOKUP($B175,#REF!,15,FALSE),"")/30))</f>
        <v>#VALUE!</v>
      </c>
    </row>
    <row r="188" spans="1:374" s="29" customFormat="1" ht="15" thickBot="1" x14ac:dyDescent="0.3">
      <c r="A188" s="19" t="str">
        <f>IFERROR(VLOOKUP(B188,#REF!,2,FALSE)," ")</f>
        <v xml:space="preserve"> </v>
      </c>
      <c r="B188" s="20">
        <v>71200</v>
      </c>
      <c r="C188" s="1053" t="str">
        <f>IFERROR(VLOOKUP(B188,Claves!A:G,4,FALSE)," ")</f>
        <v>PRR PANTY REGULAR 92X12</v>
      </c>
      <c r="D188" s="1053"/>
      <c r="E188" s="1053"/>
      <c r="F188" s="1054"/>
      <c r="G188" s="81">
        <v>837.4000000000002</v>
      </c>
      <c r="H188" s="28">
        <f t="shared" ref="H188:BT188" si="252">H199/H$4</f>
        <v>0</v>
      </c>
      <c r="I188" s="28">
        <f t="shared" si="252"/>
        <v>0</v>
      </c>
      <c r="J188" s="28">
        <f t="shared" si="252"/>
        <v>57.866666666666667</v>
      </c>
      <c r="K188" s="28">
        <f t="shared" si="252"/>
        <v>43.4</v>
      </c>
      <c r="L188" s="28">
        <f t="shared" si="252"/>
        <v>89.92</v>
      </c>
      <c r="M188" s="28">
        <f t="shared" si="252"/>
        <v>74.933333333333337</v>
      </c>
      <c r="N188" s="28">
        <f t="shared" si="252"/>
        <v>143.8857142857143</v>
      </c>
      <c r="O188" s="28">
        <f t="shared" si="252"/>
        <v>0</v>
      </c>
      <c r="P188" s="28">
        <f t="shared" si="252"/>
        <v>0</v>
      </c>
      <c r="Q188" s="28">
        <f t="shared" si="252"/>
        <v>190.07999999999998</v>
      </c>
      <c r="R188" s="28">
        <f t="shared" si="252"/>
        <v>189.09090909090909</v>
      </c>
      <c r="S188" s="28">
        <f t="shared" si="252"/>
        <v>181.33333333333334</v>
      </c>
      <c r="T188" s="28">
        <f t="shared" si="252"/>
        <v>181.23076923076923</v>
      </c>
      <c r="U188" s="28">
        <f t="shared" si="252"/>
        <v>175.54285714285714</v>
      </c>
      <c r="V188" s="28">
        <f t="shared" si="252"/>
        <v>0</v>
      </c>
      <c r="W188" s="28">
        <f t="shared" si="252"/>
        <v>0</v>
      </c>
      <c r="X188" s="28">
        <f t="shared" si="252"/>
        <v>245.31764705882355</v>
      </c>
      <c r="Y188" s="28">
        <f t="shared" si="252"/>
        <v>250.75555555555559</v>
      </c>
      <c r="Z188" s="28">
        <f t="shared" si="252"/>
        <v>246.4</v>
      </c>
      <c r="AA188" s="28">
        <f t="shared" si="252"/>
        <v>260.48</v>
      </c>
      <c r="AB188" s="28">
        <f t="shared" si="252"/>
        <v>256.64761904761906</v>
      </c>
      <c r="AC188" s="28">
        <f t="shared" si="252"/>
        <v>0</v>
      </c>
      <c r="AD188" s="28">
        <f t="shared" si="252"/>
        <v>0</v>
      </c>
      <c r="AE188" s="28">
        <f t="shared" si="252"/>
        <v>251.4</v>
      </c>
      <c r="AF188" s="28">
        <f t="shared" si="252"/>
        <v>254.304</v>
      </c>
      <c r="AG188" s="28">
        <f t="shared" si="252"/>
        <v>249.53846153846155</v>
      </c>
      <c r="AH188" s="28">
        <f t="shared" si="252"/>
        <v>252.74074074074073</v>
      </c>
      <c r="AI188" s="28">
        <f t="shared" si="252"/>
        <v>0</v>
      </c>
      <c r="AJ188" s="28">
        <f t="shared" si="252"/>
        <v>0</v>
      </c>
      <c r="AK188" s="28">
        <f t="shared" si="252"/>
        <v>0</v>
      </c>
      <c r="AL188" s="28">
        <f t="shared" si="252"/>
        <v>400.18064516129027</v>
      </c>
      <c r="AM188" s="28">
        <f t="shared" si="252"/>
        <v>13492.8</v>
      </c>
      <c r="AN188" s="28">
        <f t="shared" si="252"/>
        <v>28</v>
      </c>
      <c r="AO188" s="28">
        <f t="shared" si="252"/>
        <v>42.666666666666664</v>
      </c>
      <c r="AP188" s="28">
        <f t="shared" si="252"/>
        <v>40.4</v>
      </c>
      <c r="AQ188" s="28">
        <f t="shared" si="252"/>
        <v>0</v>
      </c>
      <c r="AR188" s="28">
        <f t="shared" si="252"/>
        <v>0</v>
      </c>
      <c r="AS188" s="28">
        <f t="shared" si="252"/>
        <v>0</v>
      </c>
      <c r="AT188" s="28">
        <f t="shared" si="252"/>
        <v>179.20000000000002</v>
      </c>
      <c r="AU188" s="28">
        <f t="shared" si="252"/>
        <v>180.62222222222223</v>
      </c>
      <c r="AV188" s="28">
        <f t="shared" si="252"/>
        <v>248.88000000000002</v>
      </c>
      <c r="AW188" s="28">
        <f t="shared" si="252"/>
        <v>250.61818181818182</v>
      </c>
      <c r="AX188" s="28">
        <f t="shared" si="252"/>
        <v>0</v>
      </c>
      <c r="AY188" s="28">
        <f t="shared" si="252"/>
        <v>0</v>
      </c>
      <c r="AZ188" s="28">
        <f t="shared" si="252"/>
        <v>410.28571428571422</v>
      </c>
      <c r="BA188" s="28">
        <f t="shared" si="252"/>
        <v>459.94666666666666</v>
      </c>
      <c r="BB188" s="28">
        <f t="shared" si="252"/>
        <v>453.7</v>
      </c>
      <c r="BC188" s="28">
        <f t="shared" si="252"/>
        <v>492.1882352941177</v>
      </c>
      <c r="BD188" s="28">
        <f t="shared" si="252"/>
        <v>493.24444444444453</v>
      </c>
      <c r="BE188" s="28">
        <f t="shared" si="252"/>
        <v>0</v>
      </c>
      <c r="BF188" s="28">
        <f t="shared" si="252"/>
        <v>0</v>
      </c>
      <c r="BG188" s="28">
        <f t="shared" si="252"/>
        <v>537.59999999999991</v>
      </c>
      <c r="BH188" s="28">
        <f t="shared" si="252"/>
        <v>537.92727272727268</v>
      </c>
      <c r="BI188" s="28">
        <f t="shared" si="252"/>
        <v>563.58260869565208</v>
      </c>
      <c r="BJ188" s="28">
        <f t="shared" si="252"/>
        <v>576.59999999999991</v>
      </c>
      <c r="BK188" s="28">
        <f t="shared" si="252"/>
        <v>583.10399999999993</v>
      </c>
      <c r="BL188" s="28">
        <f t="shared" si="252"/>
        <v>0</v>
      </c>
      <c r="BM188" s="28">
        <f t="shared" si="252"/>
        <v>0</v>
      </c>
      <c r="BN188" s="28">
        <f>BN199/BN$4</f>
        <v>735.05714285714282</v>
      </c>
      <c r="BO188" s="28">
        <f t="shared" si="252"/>
        <v>709.71034482758614</v>
      </c>
      <c r="BP188" s="28">
        <f t="shared" si="252"/>
        <v>21844</v>
      </c>
      <c r="BQ188" s="28">
        <f t="shared" si="252"/>
        <v>78.8</v>
      </c>
      <c r="BR188" s="28">
        <f t="shared" si="252"/>
        <v>88.800000000000011</v>
      </c>
      <c r="BS188" s="28">
        <f t="shared" si="252"/>
        <v>66.600000000000009</v>
      </c>
      <c r="BT188" s="28">
        <f t="shared" si="252"/>
        <v>0</v>
      </c>
      <c r="BU188" s="28">
        <f t="shared" ref="BU188:EF188" si="253">BU199/BU$4</f>
        <v>0</v>
      </c>
      <c r="BV188" s="28">
        <f t="shared" si="253"/>
        <v>361.25714285714287</v>
      </c>
      <c r="BW188" s="28">
        <f t="shared" si="253"/>
        <v>486.4</v>
      </c>
      <c r="BX188" s="28">
        <f t="shared" si="253"/>
        <v>463.02222222222218</v>
      </c>
      <c r="BY188" s="28">
        <f t="shared" si="253"/>
        <v>516.96</v>
      </c>
      <c r="BZ188" s="28">
        <f t="shared" si="253"/>
        <v>548.65454545454543</v>
      </c>
      <c r="CA188" s="28">
        <f t="shared" si="253"/>
        <v>0</v>
      </c>
      <c r="CB188" s="28">
        <f t="shared" si="253"/>
        <v>0</v>
      </c>
      <c r="CC188" s="28">
        <f t="shared" si="253"/>
        <v>642.91428571428571</v>
      </c>
      <c r="CD188" s="28">
        <f t="shared" si="253"/>
        <v>656.85333333333324</v>
      </c>
      <c r="CE188" s="28">
        <f t="shared" si="253"/>
        <v>627.04999999999995</v>
      </c>
      <c r="CF188" s="28">
        <f t="shared" si="253"/>
        <v>647.34117647058815</v>
      </c>
      <c r="CG188" s="28">
        <f t="shared" si="253"/>
        <v>642.62222222222226</v>
      </c>
      <c r="CH188" s="28">
        <f t="shared" si="253"/>
        <v>0</v>
      </c>
      <c r="CI188" s="28">
        <f t="shared" si="253"/>
        <v>0</v>
      </c>
      <c r="CJ188" s="28">
        <f t="shared" si="253"/>
        <v>661.67619047619053</v>
      </c>
      <c r="CK188" s="28">
        <f t="shared" si="253"/>
        <v>646.32727272727277</v>
      </c>
      <c r="CL188" s="28">
        <f t="shared" si="253"/>
        <v>622.57391304347834</v>
      </c>
      <c r="CM188" s="28">
        <f t="shared" si="253"/>
        <v>621.16666666666663</v>
      </c>
      <c r="CN188" s="28">
        <f t="shared" si="253"/>
        <v>0</v>
      </c>
      <c r="CO188" s="28">
        <f t="shared" si="253"/>
        <v>0</v>
      </c>
      <c r="CP188" s="28">
        <f t="shared" si="253"/>
        <v>0</v>
      </c>
      <c r="CQ188" s="28">
        <f t="shared" si="253"/>
        <v>0</v>
      </c>
      <c r="CR188" s="28">
        <f t="shared" si="253"/>
        <v>0</v>
      </c>
      <c r="CS188" s="28">
        <f t="shared" si="253"/>
        <v>0</v>
      </c>
      <c r="CT188" s="28">
        <f t="shared" si="253"/>
        <v>448.23225806451615</v>
      </c>
      <c r="CU188" s="28">
        <f t="shared" si="253"/>
        <v>0</v>
      </c>
      <c r="CV188" s="28">
        <f t="shared" si="253"/>
        <v>0</v>
      </c>
      <c r="CW188" s="28">
        <f t="shared" si="253"/>
        <v>0</v>
      </c>
      <c r="CX188" s="28">
        <f t="shared" si="253"/>
        <v>0</v>
      </c>
      <c r="CY188" s="28">
        <f t="shared" si="253"/>
        <v>0</v>
      </c>
      <c r="CZ188" s="28">
        <f t="shared" si="253"/>
        <v>0</v>
      </c>
      <c r="DA188" s="28">
        <f t="shared" si="253"/>
        <v>0</v>
      </c>
      <c r="DB188" s="28">
        <f t="shared" si="253"/>
        <v>0</v>
      </c>
      <c r="DC188" s="28">
        <f t="shared" si="253"/>
        <v>0</v>
      </c>
      <c r="DD188" s="28">
        <f t="shared" si="253"/>
        <v>0</v>
      </c>
      <c r="DE188" s="28">
        <f t="shared" si="253"/>
        <v>0</v>
      </c>
      <c r="DF188" s="28">
        <f t="shared" si="253"/>
        <v>0</v>
      </c>
      <c r="DG188" s="28">
        <f t="shared" si="253"/>
        <v>0</v>
      </c>
      <c r="DH188" s="28">
        <f t="shared" si="253"/>
        <v>0</v>
      </c>
      <c r="DI188" s="28">
        <f t="shared" si="253"/>
        <v>0</v>
      </c>
      <c r="DJ188" s="28">
        <f t="shared" si="253"/>
        <v>0</v>
      </c>
      <c r="DK188" s="28">
        <f t="shared" si="253"/>
        <v>0</v>
      </c>
      <c r="DL188" s="28">
        <f t="shared" si="253"/>
        <v>0</v>
      </c>
      <c r="DM188" s="28">
        <f t="shared" si="253"/>
        <v>0</v>
      </c>
      <c r="DN188" s="28">
        <f t="shared" si="253"/>
        <v>0</v>
      </c>
      <c r="DO188" s="28">
        <f t="shared" si="253"/>
        <v>0</v>
      </c>
      <c r="DP188" s="28">
        <f t="shared" si="253"/>
        <v>0</v>
      </c>
      <c r="DQ188" s="28">
        <f t="shared" si="253"/>
        <v>0</v>
      </c>
      <c r="DR188" s="28">
        <f t="shared" si="253"/>
        <v>0</v>
      </c>
      <c r="DS188" s="28">
        <f t="shared" si="253"/>
        <v>0</v>
      </c>
      <c r="DT188" s="28">
        <f t="shared" si="253"/>
        <v>0</v>
      </c>
      <c r="DU188" s="28">
        <f t="shared" si="253"/>
        <v>0</v>
      </c>
      <c r="DV188" s="28">
        <f t="shared" si="253"/>
        <v>0</v>
      </c>
      <c r="DW188" s="28">
        <f t="shared" si="253"/>
        <v>0</v>
      </c>
      <c r="DX188" s="28">
        <f t="shared" si="253"/>
        <v>0</v>
      </c>
      <c r="DY188" s="28">
        <f t="shared" si="253"/>
        <v>0</v>
      </c>
      <c r="DZ188" s="28">
        <f t="shared" si="253"/>
        <v>0</v>
      </c>
      <c r="EA188" s="28">
        <f t="shared" si="253"/>
        <v>0</v>
      </c>
      <c r="EB188" s="28">
        <f t="shared" si="253"/>
        <v>0</v>
      </c>
      <c r="EC188" s="28">
        <f t="shared" si="253"/>
        <v>0</v>
      </c>
      <c r="ED188" s="28">
        <f t="shared" si="253"/>
        <v>0</v>
      </c>
      <c r="EE188" s="28">
        <f t="shared" si="253"/>
        <v>0</v>
      </c>
      <c r="EF188" s="28">
        <f t="shared" si="253"/>
        <v>0</v>
      </c>
      <c r="EG188" s="28">
        <f t="shared" ref="EG188:GR188" si="254">EG199/EG$4</f>
        <v>0</v>
      </c>
      <c r="EH188" s="28">
        <f t="shared" si="254"/>
        <v>0</v>
      </c>
      <c r="EI188" s="28">
        <f t="shared" si="254"/>
        <v>0</v>
      </c>
      <c r="EJ188" s="28">
        <f t="shared" si="254"/>
        <v>0</v>
      </c>
      <c r="EK188" s="28">
        <f t="shared" si="254"/>
        <v>0</v>
      </c>
      <c r="EL188" s="28">
        <f t="shared" si="254"/>
        <v>0</v>
      </c>
      <c r="EM188" s="28">
        <f t="shared" si="254"/>
        <v>0</v>
      </c>
      <c r="EN188" s="28">
        <f t="shared" si="254"/>
        <v>0</v>
      </c>
      <c r="EO188" s="28">
        <f t="shared" si="254"/>
        <v>0</v>
      </c>
      <c r="EP188" s="28">
        <f t="shared" si="254"/>
        <v>0</v>
      </c>
      <c r="EQ188" s="28">
        <f t="shared" si="254"/>
        <v>0</v>
      </c>
      <c r="ER188" s="28">
        <f t="shared" si="254"/>
        <v>0</v>
      </c>
      <c r="ES188" s="28">
        <f t="shared" si="254"/>
        <v>0</v>
      </c>
      <c r="ET188" s="28">
        <f t="shared" si="254"/>
        <v>0</v>
      </c>
      <c r="EU188" s="28">
        <f t="shared" si="254"/>
        <v>0</v>
      </c>
      <c r="EV188" s="28">
        <f t="shared" si="254"/>
        <v>0</v>
      </c>
      <c r="EW188" s="28">
        <f t="shared" si="254"/>
        <v>0</v>
      </c>
      <c r="EX188" s="28">
        <f t="shared" si="254"/>
        <v>0</v>
      </c>
      <c r="EY188" s="28">
        <f t="shared" si="254"/>
        <v>0</v>
      </c>
      <c r="EZ188" s="28">
        <f t="shared" si="254"/>
        <v>0</v>
      </c>
      <c r="FA188" s="28">
        <f t="shared" si="254"/>
        <v>0</v>
      </c>
      <c r="FB188" s="28">
        <f t="shared" si="254"/>
        <v>0</v>
      </c>
      <c r="FC188" s="28">
        <f t="shared" si="254"/>
        <v>0</v>
      </c>
      <c r="FD188" s="28">
        <f t="shared" si="254"/>
        <v>0</v>
      </c>
      <c r="FE188" s="28">
        <f t="shared" si="254"/>
        <v>0</v>
      </c>
      <c r="FF188" s="28">
        <f t="shared" si="254"/>
        <v>11333.333333333334</v>
      </c>
      <c r="FG188" s="28">
        <f t="shared" si="254"/>
        <v>1100</v>
      </c>
      <c r="FH188" s="28">
        <f t="shared" si="254"/>
        <v>880</v>
      </c>
      <c r="FI188" s="28">
        <f t="shared" si="254"/>
        <v>733.33333333333337</v>
      </c>
      <c r="FJ188" s="28">
        <f t="shared" si="254"/>
        <v>0</v>
      </c>
      <c r="FK188" s="28">
        <f t="shared" si="254"/>
        <v>0</v>
      </c>
      <c r="FL188" s="28">
        <f t="shared" si="254"/>
        <v>488.88888888888891</v>
      </c>
      <c r="FM188" s="28">
        <f t="shared" si="254"/>
        <v>0</v>
      </c>
      <c r="FN188" s="28">
        <f t="shared" si="254"/>
        <v>0</v>
      </c>
      <c r="FO188" s="28">
        <f t="shared" si="254"/>
        <v>366.66666666666669</v>
      </c>
      <c r="FP188" s="28">
        <f t="shared" si="254"/>
        <v>0</v>
      </c>
      <c r="FQ188" s="28">
        <f t="shared" si="254"/>
        <v>314.28571428571428</v>
      </c>
      <c r="FR188" s="28">
        <f t="shared" si="254"/>
        <v>0</v>
      </c>
      <c r="FS188" s="28">
        <f t="shared" si="254"/>
        <v>0</v>
      </c>
      <c r="FT188" s="28">
        <f t="shared" si="254"/>
        <v>0</v>
      </c>
      <c r="FU188" s="28">
        <f t="shared" si="254"/>
        <v>0</v>
      </c>
      <c r="FV188" s="28">
        <f t="shared" si="254"/>
        <v>0</v>
      </c>
      <c r="FW188" s="28">
        <f t="shared" si="254"/>
        <v>0</v>
      </c>
      <c r="FX188" s="28">
        <f t="shared" si="254"/>
        <v>0</v>
      </c>
      <c r="FY188" s="28">
        <f t="shared" si="254"/>
        <v>0</v>
      </c>
      <c r="FZ188" s="28">
        <f t="shared" si="254"/>
        <v>0</v>
      </c>
      <c r="GA188" s="28">
        <f t="shared" si="254"/>
        <v>0</v>
      </c>
      <c r="GB188" s="28">
        <f t="shared" si="254"/>
        <v>0</v>
      </c>
      <c r="GC188" s="28">
        <f t="shared" si="254"/>
        <v>0</v>
      </c>
      <c r="GD188" s="28">
        <f t="shared" si="254"/>
        <v>0</v>
      </c>
      <c r="GE188" s="28">
        <f t="shared" si="254"/>
        <v>0</v>
      </c>
      <c r="GF188" s="28">
        <f t="shared" si="254"/>
        <v>0</v>
      </c>
      <c r="GG188" s="28">
        <f t="shared" si="254"/>
        <v>0</v>
      </c>
      <c r="GH188" s="28">
        <f t="shared" si="254"/>
        <v>0</v>
      </c>
      <c r="GI188" s="28">
        <f t="shared" si="254"/>
        <v>0</v>
      </c>
      <c r="GJ188" s="28">
        <f t="shared" si="254"/>
        <v>0</v>
      </c>
      <c r="GK188" s="28">
        <f t="shared" si="254"/>
        <v>0</v>
      </c>
      <c r="GL188" s="28">
        <f t="shared" si="254"/>
        <v>0</v>
      </c>
      <c r="GM188" s="28">
        <f t="shared" si="254"/>
        <v>0</v>
      </c>
      <c r="GN188" s="28">
        <f t="shared" si="254"/>
        <v>0</v>
      </c>
      <c r="GO188" s="28">
        <f t="shared" si="254"/>
        <v>0</v>
      </c>
      <c r="GP188" s="28">
        <f t="shared" si="254"/>
        <v>0</v>
      </c>
      <c r="GQ188" s="28">
        <f t="shared" si="254"/>
        <v>0</v>
      </c>
      <c r="GR188" s="28">
        <f t="shared" si="254"/>
        <v>0</v>
      </c>
      <c r="GS188" s="28">
        <f t="shared" ref="GS188:JD188" si="255">GS199/GS$4</f>
        <v>0</v>
      </c>
      <c r="GT188" s="28">
        <f t="shared" si="255"/>
        <v>0</v>
      </c>
      <c r="GU188" s="28">
        <f t="shared" si="255"/>
        <v>0</v>
      </c>
      <c r="GV188" s="28">
        <f t="shared" si="255"/>
        <v>0</v>
      </c>
      <c r="GW188" s="28">
        <f t="shared" si="255"/>
        <v>0</v>
      </c>
      <c r="GX188" s="28">
        <f t="shared" si="255"/>
        <v>0</v>
      </c>
      <c r="GY188" s="28">
        <f t="shared" si="255"/>
        <v>0</v>
      </c>
      <c r="GZ188" s="28">
        <f t="shared" si="255"/>
        <v>0</v>
      </c>
      <c r="HA188" s="28">
        <f t="shared" si="255"/>
        <v>0</v>
      </c>
      <c r="HB188" s="28">
        <f t="shared" si="255"/>
        <v>0</v>
      </c>
      <c r="HC188" s="28">
        <f t="shared" si="255"/>
        <v>0</v>
      </c>
      <c r="HD188" s="28">
        <f t="shared" si="255"/>
        <v>0</v>
      </c>
      <c r="HE188" s="28">
        <f t="shared" si="255"/>
        <v>0</v>
      </c>
      <c r="HF188" s="28">
        <f t="shared" si="255"/>
        <v>0</v>
      </c>
      <c r="HG188" s="28">
        <f t="shared" si="255"/>
        <v>0</v>
      </c>
      <c r="HH188" s="28">
        <f t="shared" si="255"/>
        <v>0</v>
      </c>
      <c r="HI188" s="28">
        <f t="shared" si="255"/>
        <v>0</v>
      </c>
      <c r="HJ188" s="28">
        <f t="shared" si="255"/>
        <v>0</v>
      </c>
      <c r="HK188" s="28">
        <f t="shared" si="255"/>
        <v>0</v>
      </c>
      <c r="HL188" s="28">
        <f t="shared" si="255"/>
        <v>0</v>
      </c>
      <c r="HM188" s="28">
        <f t="shared" si="255"/>
        <v>0</v>
      </c>
      <c r="HN188" s="28">
        <f t="shared" si="255"/>
        <v>0</v>
      </c>
      <c r="HO188" s="28">
        <f t="shared" si="255"/>
        <v>0</v>
      </c>
      <c r="HP188" s="28">
        <f t="shared" si="255"/>
        <v>0</v>
      </c>
      <c r="HQ188" s="28">
        <f t="shared" si="255"/>
        <v>0</v>
      </c>
      <c r="HR188" s="28">
        <f t="shared" si="255"/>
        <v>0</v>
      </c>
      <c r="HS188" s="28">
        <f t="shared" si="255"/>
        <v>0</v>
      </c>
      <c r="HT188" s="28">
        <f t="shared" si="255"/>
        <v>0</v>
      </c>
      <c r="HU188" s="28">
        <f t="shared" si="255"/>
        <v>0</v>
      </c>
      <c r="HV188" s="28">
        <f t="shared" si="255"/>
        <v>0</v>
      </c>
      <c r="HW188" s="28">
        <f t="shared" si="255"/>
        <v>0</v>
      </c>
      <c r="HX188" s="28">
        <f t="shared" si="255"/>
        <v>0</v>
      </c>
      <c r="HY188" s="28">
        <f t="shared" si="255"/>
        <v>0</v>
      </c>
      <c r="HZ188" s="28">
        <f t="shared" si="255"/>
        <v>0</v>
      </c>
      <c r="IA188" s="28">
        <f t="shared" si="255"/>
        <v>0</v>
      </c>
      <c r="IB188" s="28">
        <f t="shared" si="255"/>
        <v>0</v>
      </c>
      <c r="IC188" s="28">
        <f t="shared" si="255"/>
        <v>0</v>
      </c>
      <c r="ID188" s="28">
        <f t="shared" si="255"/>
        <v>0</v>
      </c>
      <c r="IE188" s="28">
        <f t="shared" si="255"/>
        <v>0</v>
      </c>
      <c r="IF188" s="28">
        <f t="shared" si="255"/>
        <v>0</v>
      </c>
      <c r="IG188" s="28">
        <f t="shared" si="255"/>
        <v>0</v>
      </c>
      <c r="IH188" s="28">
        <f t="shared" si="255"/>
        <v>0</v>
      </c>
      <c r="II188" s="28">
        <f t="shared" si="255"/>
        <v>0</v>
      </c>
      <c r="IJ188" s="28">
        <f t="shared" si="255"/>
        <v>0</v>
      </c>
      <c r="IK188" s="28">
        <f t="shared" si="255"/>
        <v>0</v>
      </c>
      <c r="IL188" s="28">
        <f t="shared" si="255"/>
        <v>0</v>
      </c>
      <c r="IM188" s="28">
        <f t="shared" si="255"/>
        <v>0</v>
      </c>
      <c r="IN188" s="28">
        <f t="shared" si="255"/>
        <v>0</v>
      </c>
      <c r="IO188" s="28">
        <f t="shared" si="255"/>
        <v>0</v>
      </c>
      <c r="IP188" s="28">
        <f t="shared" si="255"/>
        <v>0</v>
      </c>
      <c r="IQ188" s="28">
        <f t="shared" si="255"/>
        <v>0</v>
      </c>
      <c r="IR188" s="28">
        <f t="shared" si="255"/>
        <v>0</v>
      </c>
      <c r="IS188" s="28">
        <f t="shared" si="255"/>
        <v>0</v>
      </c>
      <c r="IT188" s="28">
        <f t="shared" si="255"/>
        <v>0</v>
      </c>
      <c r="IU188" s="28">
        <f t="shared" si="255"/>
        <v>0</v>
      </c>
      <c r="IV188" s="28">
        <f t="shared" si="255"/>
        <v>0</v>
      </c>
      <c r="IW188" s="28">
        <f t="shared" si="255"/>
        <v>0</v>
      </c>
      <c r="IX188" s="28">
        <f t="shared" si="255"/>
        <v>0</v>
      </c>
      <c r="IY188" s="28">
        <f t="shared" si="255"/>
        <v>0</v>
      </c>
      <c r="IZ188" s="28">
        <f t="shared" si="255"/>
        <v>0</v>
      </c>
      <c r="JA188" s="28">
        <f t="shared" si="255"/>
        <v>0</v>
      </c>
      <c r="JB188" s="28">
        <f t="shared" si="255"/>
        <v>0</v>
      </c>
      <c r="JC188" s="28">
        <f t="shared" si="255"/>
        <v>0</v>
      </c>
      <c r="JD188" s="28">
        <f t="shared" si="255"/>
        <v>0</v>
      </c>
      <c r="JE188" s="28">
        <f t="shared" ref="JE188:LP188" si="256">JE199/JE$4</f>
        <v>0</v>
      </c>
      <c r="JF188" s="28">
        <f t="shared" si="256"/>
        <v>0</v>
      </c>
      <c r="JG188" s="28">
        <f t="shared" si="256"/>
        <v>0</v>
      </c>
      <c r="JH188" s="28">
        <f t="shared" si="256"/>
        <v>0</v>
      </c>
      <c r="JI188" s="28">
        <f t="shared" si="256"/>
        <v>0</v>
      </c>
      <c r="JJ188" s="28">
        <f t="shared" si="256"/>
        <v>0</v>
      </c>
      <c r="JK188" s="28">
        <f t="shared" si="256"/>
        <v>0</v>
      </c>
      <c r="JL188" s="28">
        <f t="shared" si="256"/>
        <v>0</v>
      </c>
      <c r="JM188" s="28">
        <f t="shared" si="256"/>
        <v>0</v>
      </c>
      <c r="JN188" s="28">
        <f t="shared" si="256"/>
        <v>0</v>
      </c>
      <c r="JO188" s="28">
        <f t="shared" si="256"/>
        <v>0</v>
      </c>
      <c r="JP188" s="28">
        <f t="shared" si="256"/>
        <v>0</v>
      </c>
      <c r="JQ188" s="28">
        <f t="shared" si="256"/>
        <v>0</v>
      </c>
      <c r="JR188" s="28">
        <f t="shared" si="256"/>
        <v>0</v>
      </c>
      <c r="JS188" s="28">
        <f t="shared" si="256"/>
        <v>0</v>
      </c>
      <c r="JT188" s="28">
        <f t="shared" si="256"/>
        <v>0</v>
      </c>
      <c r="JU188" s="28">
        <f t="shared" si="256"/>
        <v>0</v>
      </c>
      <c r="JV188" s="28">
        <f t="shared" si="256"/>
        <v>0</v>
      </c>
      <c r="JW188" s="28">
        <f t="shared" si="256"/>
        <v>0</v>
      </c>
      <c r="JX188" s="28">
        <f t="shared" si="256"/>
        <v>0</v>
      </c>
      <c r="JY188" s="28">
        <f t="shared" si="256"/>
        <v>0</v>
      </c>
      <c r="JZ188" s="28">
        <f t="shared" si="256"/>
        <v>0</v>
      </c>
      <c r="KA188" s="28">
        <f t="shared" si="256"/>
        <v>0</v>
      </c>
      <c r="KB188" s="28">
        <f t="shared" si="256"/>
        <v>0</v>
      </c>
      <c r="KC188" s="28">
        <f t="shared" si="256"/>
        <v>0</v>
      </c>
      <c r="KD188" s="28">
        <f t="shared" si="256"/>
        <v>0</v>
      </c>
      <c r="KE188" s="28">
        <f t="shared" si="256"/>
        <v>0</v>
      </c>
      <c r="KF188" s="28">
        <f t="shared" si="256"/>
        <v>0</v>
      </c>
      <c r="KG188" s="28">
        <f t="shared" si="256"/>
        <v>0</v>
      </c>
      <c r="KH188" s="28">
        <f t="shared" si="256"/>
        <v>0</v>
      </c>
      <c r="KI188" s="28">
        <f t="shared" si="256"/>
        <v>0</v>
      </c>
      <c r="KJ188" s="28">
        <f t="shared" si="256"/>
        <v>0</v>
      </c>
      <c r="KK188" s="28">
        <f t="shared" si="256"/>
        <v>0</v>
      </c>
      <c r="KL188" s="28">
        <f t="shared" si="256"/>
        <v>0</v>
      </c>
      <c r="KM188" s="28">
        <f t="shared" si="256"/>
        <v>0</v>
      </c>
      <c r="KN188" s="28">
        <f t="shared" si="256"/>
        <v>0</v>
      </c>
      <c r="KO188" s="28">
        <f t="shared" si="256"/>
        <v>0</v>
      </c>
      <c r="KP188" s="28">
        <f t="shared" si="256"/>
        <v>0</v>
      </c>
      <c r="KQ188" s="28">
        <f t="shared" si="256"/>
        <v>0</v>
      </c>
      <c r="KR188" s="28">
        <f t="shared" si="256"/>
        <v>0</v>
      </c>
      <c r="KS188" s="28">
        <f t="shared" si="256"/>
        <v>0</v>
      </c>
      <c r="KT188" s="28">
        <f t="shared" si="256"/>
        <v>0</v>
      </c>
      <c r="KU188" s="28">
        <f t="shared" si="256"/>
        <v>0</v>
      </c>
      <c r="KV188" s="28">
        <f t="shared" si="256"/>
        <v>0</v>
      </c>
      <c r="KW188" s="28">
        <f t="shared" si="256"/>
        <v>0</v>
      </c>
      <c r="KX188" s="28">
        <f t="shared" si="256"/>
        <v>0</v>
      </c>
      <c r="KY188" s="28">
        <f t="shared" si="256"/>
        <v>0</v>
      </c>
      <c r="KZ188" s="28">
        <f t="shared" si="256"/>
        <v>0</v>
      </c>
      <c r="LA188" s="28">
        <f t="shared" si="256"/>
        <v>0</v>
      </c>
      <c r="LB188" s="28">
        <f t="shared" si="256"/>
        <v>0</v>
      </c>
      <c r="LC188" s="28">
        <f t="shared" si="256"/>
        <v>0</v>
      </c>
      <c r="LD188" s="28">
        <f t="shared" si="256"/>
        <v>0</v>
      </c>
      <c r="LE188" s="28">
        <f t="shared" si="256"/>
        <v>0</v>
      </c>
      <c r="LF188" s="28">
        <f t="shared" si="256"/>
        <v>0</v>
      </c>
      <c r="LG188" s="28">
        <f t="shared" si="256"/>
        <v>0</v>
      </c>
      <c r="LH188" s="28">
        <f t="shared" si="256"/>
        <v>0</v>
      </c>
      <c r="LI188" s="28">
        <f t="shared" si="256"/>
        <v>0</v>
      </c>
      <c r="LJ188" s="28">
        <f t="shared" si="256"/>
        <v>0</v>
      </c>
      <c r="LK188" s="28">
        <f t="shared" si="256"/>
        <v>0</v>
      </c>
      <c r="LL188" s="28">
        <f t="shared" si="256"/>
        <v>0</v>
      </c>
      <c r="LM188" s="28">
        <f t="shared" si="256"/>
        <v>0</v>
      </c>
      <c r="LN188" s="28">
        <f t="shared" si="256"/>
        <v>0</v>
      </c>
      <c r="LO188" s="28">
        <f t="shared" si="256"/>
        <v>0</v>
      </c>
      <c r="LP188" s="28">
        <f t="shared" si="256"/>
        <v>0</v>
      </c>
      <c r="LQ188" s="28">
        <f t="shared" ref="LQ188:NI188" si="257">LQ199/LQ$4</f>
        <v>0</v>
      </c>
      <c r="LR188" s="28">
        <f t="shared" si="257"/>
        <v>0</v>
      </c>
      <c r="LS188" s="28">
        <f t="shared" si="257"/>
        <v>0</v>
      </c>
      <c r="LT188" s="28">
        <f t="shared" si="257"/>
        <v>0</v>
      </c>
      <c r="LU188" s="28">
        <f t="shared" si="257"/>
        <v>0</v>
      </c>
      <c r="LV188" s="28">
        <f t="shared" si="257"/>
        <v>0</v>
      </c>
      <c r="LW188" s="28">
        <f t="shared" si="257"/>
        <v>0</v>
      </c>
      <c r="LX188" s="28">
        <f t="shared" si="257"/>
        <v>0</v>
      </c>
      <c r="LY188" s="28">
        <f t="shared" si="257"/>
        <v>0</v>
      </c>
      <c r="LZ188" s="28">
        <f t="shared" si="257"/>
        <v>0</v>
      </c>
      <c r="MA188" s="28">
        <f t="shared" si="257"/>
        <v>0</v>
      </c>
      <c r="MB188" s="28">
        <f t="shared" si="257"/>
        <v>0</v>
      </c>
      <c r="MC188" s="28">
        <f t="shared" si="257"/>
        <v>0</v>
      </c>
      <c r="MD188" s="28">
        <f t="shared" si="257"/>
        <v>0</v>
      </c>
      <c r="ME188" s="28">
        <f t="shared" si="257"/>
        <v>0</v>
      </c>
      <c r="MF188" s="28">
        <f t="shared" si="257"/>
        <v>0</v>
      </c>
      <c r="MG188" s="28">
        <f t="shared" si="257"/>
        <v>0</v>
      </c>
      <c r="MH188" s="28">
        <f t="shared" si="257"/>
        <v>0</v>
      </c>
      <c r="MI188" s="28">
        <f t="shared" si="257"/>
        <v>0</v>
      </c>
      <c r="MJ188" s="28">
        <f t="shared" si="257"/>
        <v>0</v>
      </c>
      <c r="MK188" s="28">
        <f t="shared" si="257"/>
        <v>0</v>
      </c>
      <c r="ML188" s="28">
        <f t="shared" si="257"/>
        <v>0</v>
      </c>
      <c r="MM188" s="28">
        <f t="shared" si="257"/>
        <v>0</v>
      </c>
      <c r="MN188" s="28">
        <f t="shared" si="257"/>
        <v>0</v>
      </c>
      <c r="MO188" s="28">
        <f t="shared" si="257"/>
        <v>0</v>
      </c>
      <c r="MP188" s="28">
        <f t="shared" si="257"/>
        <v>0</v>
      </c>
      <c r="MQ188" s="28">
        <f t="shared" si="257"/>
        <v>0</v>
      </c>
      <c r="MR188" s="28">
        <f t="shared" si="257"/>
        <v>0</v>
      </c>
      <c r="MS188" s="28">
        <f t="shared" si="257"/>
        <v>0</v>
      </c>
      <c r="MT188" s="28">
        <f t="shared" si="257"/>
        <v>0</v>
      </c>
      <c r="MU188" s="28">
        <f t="shared" si="257"/>
        <v>0</v>
      </c>
      <c r="MV188" s="28">
        <f t="shared" si="257"/>
        <v>0</v>
      </c>
      <c r="MW188" s="28">
        <f t="shared" si="257"/>
        <v>0</v>
      </c>
      <c r="MX188" s="28">
        <f t="shared" si="257"/>
        <v>0</v>
      </c>
      <c r="MY188" s="28">
        <f t="shared" si="257"/>
        <v>0</v>
      </c>
      <c r="MZ188" s="28">
        <f t="shared" si="257"/>
        <v>0</v>
      </c>
      <c r="NA188" s="28">
        <f t="shared" si="257"/>
        <v>0</v>
      </c>
      <c r="NB188" s="28">
        <f t="shared" si="257"/>
        <v>0</v>
      </c>
      <c r="NC188" s="28">
        <f t="shared" si="257"/>
        <v>0</v>
      </c>
      <c r="ND188" s="28">
        <f t="shared" si="257"/>
        <v>0</v>
      </c>
      <c r="NE188" s="28">
        <f t="shared" si="257"/>
        <v>0</v>
      </c>
      <c r="NF188" s="28">
        <f t="shared" si="257"/>
        <v>0</v>
      </c>
      <c r="NG188" s="28">
        <f t="shared" si="257"/>
        <v>0</v>
      </c>
      <c r="NH188" s="28">
        <f t="shared" si="257"/>
        <v>0</v>
      </c>
      <c r="NI188" s="28">
        <f t="shared" si="257"/>
        <v>0</v>
      </c>
    </row>
    <row r="189" spans="1:374" s="40" customFormat="1" ht="14.4" outlineLevel="1" x14ac:dyDescent="0.25">
      <c r="A189" s="21"/>
      <c r="B189" s="22"/>
      <c r="C189" s="23"/>
      <c r="D189" s="23"/>
      <c r="E189" s="26" t="s">
        <v>217</v>
      </c>
      <c r="F189" s="24"/>
      <c r="G189" s="82">
        <v>0</v>
      </c>
      <c r="H189" s="31">
        <f>((IFERROR(VLOOKUP($B188,Mes!$C$7:$AV$131,MATCH(H$1,Mes!$C$3:$AV$3,0),FALSE),""))*1000)</f>
        <v>0</v>
      </c>
      <c r="I189" s="31">
        <f>((IFERROR(VLOOKUP($B188,Mes!$C$7:$AV$131,MATCH(I$1,Mes!$C$3:$AV$3,0),FALSE),""))*1000)</f>
        <v>0</v>
      </c>
      <c r="J189" s="31">
        <f>((IFERROR(VLOOKUP($B188,Mes!$C$7:$AV$131,MATCH(J$1,Mes!$C$3:$AV$3,0),FALSE),""))*1000)</f>
        <v>0</v>
      </c>
      <c r="K189" s="31">
        <f>((IFERROR(VLOOKUP($B188,Mes!$C$7:$AV$131,MATCH(K$1,Mes!$C$3:$AV$3,0),FALSE),""))*1000)</f>
        <v>0</v>
      </c>
      <c r="L189" s="31">
        <f>((IFERROR(VLOOKUP($B188,Mes!$C$7:$AV$131,MATCH(L$1,Mes!$C$3:$AV$3,0),FALSE),""))*1000)</f>
        <v>472</v>
      </c>
      <c r="M189" s="31">
        <f>((IFERROR(VLOOKUP($B188,Mes!$C$7:$AV$131,MATCH(M$1,Mes!$C$3:$AV$3,0),FALSE),""))*1000)</f>
        <v>2613</v>
      </c>
      <c r="N189" s="31">
        <f>((IFERROR(VLOOKUP($B188,Mes!$C$7:$AV$131,MATCH(N$1,Mes!$C$3:$AV$3,0),FALSE),""))*1000)</f>
        <v>1808</v>
      </c>
      <c r="O189" s="31">
        <f>((IFERROR(VLOOKUP($B188,Mes!$C$7:$AV$131,MATCH(O$1,Mes!$C$3:$AV$3,0),FALSE),""))*1000)</f>
        <v>1400</v>
      </c>
      <c r="P189" s="31">
        <f>((IFERROR(VLOOKUP($B188,Mes!$C$7:$AV$131,MATCH(P$1,Mes!$C$3:$AV$3,0),FALSE),""))*1000)</f>
        <v>0</v>
      </c>
      <c r="Q189" s="31">
        <f>((IFERROR(VLOOKUP($B188,Mes!$C$7:$AV$131,MATCH(Q$1,Mes!$C$3:$AV$3,0),FALSE),""))*1000)</f>
        <v>0</v>
      </c>
      <c r="R189" s="31">
        <f>((IFERROR(VLOOKUP($B188,Mes!$C$7:$AV$131,MATCH(R$1,Mes!$C$3:$AV$3,0),FALSE),""))*1000)</f>
        <v>0</v>
      </c>
      <c r="S189" s="31">
        <f>((IFERROR(VLOOKUP($B188,Mes!$C$7:$AV$131,MATCH(S$1,Mes!$C$3:$AV$3,0),FALSE),""))*1000)</f>
        <v>0</v>
      </c>
      <c r="T189" s="31">
        <f>((IFERROR(VLOOKUP($B188,Mes!$C$7:$AV$131,MATCH(T$1,Mes!$C$3:$AV$3,0),FALSE),""))*1000)</f>
        <v>0</v>
      </c>
      <c r="U189" s="31">
        <f>((IFERROR(VLOOKUP($B188,Mes!$C$7:$AV$131,MATCH(U$1,Mes!$C$3:$AV$3,0),FALSE),""))*1000)</f>
        <v>0</v>
      </c>
      <c r="V189" s="31">
        <f>((IFERROR(VLOOKUP($B188,Mes!$C$7:$AV$131,MATCH(V$1,Mes!$C$3:$AV$3,0),FALSE),""))*1000)</f>
        <v>0</v>
      </c>
      <c r="W189" s="31">
        <f>((IFERROR(VLOOKUP($B188,Mes!$C$7:$AV$131,MATCH(W$1,Mes!$C$3:$AV$3,0),FALSE),""))*1000)</f>
        <v>0</v>
      </c>
      <c r="X189" s="31">
        <f>((IFERROR(VLOOKUP($B188,Mes!$C$7:$AV$131,MATCH(X$1,Mes!$C$3:$AV$3,0),FALSE),""))*1000)</f>
        <v>0</v>
      </c>
      <c r="Y189" s="31">
        <f>((IFERROR(VLOOKUP($B188,Mes!$C$7:$AV$131,MATCH(Y$1,Mes!$C$3:$AV$3,0),FALSE),""))*1000)</f>
        <v>0</v>
      </c>
      <c r="Z189" s="31">
        <f>((IFERROR(VLOOKUP($B188,Mes!$C$7:$AV$131,MATCH(Z$1,Mes!$C$3:$AV$3,0),FALSE),""))*1000)</f>
        <v>0</v>
      </c>
      <c r="AA189" s="31">
        <f>((IFERROR(VLOOKUP($B188,Mes!$C$7:$AV$131,MATCH(AA$1,Mes!$C$3:$AV$3,0),FALSE),""))*1000)</f>
        <v>0</v>
      </c>
      <c r="AB189" s="31">
        <f>((IFERROR(VLOOKUP($B188,Mes!$C$7:$AV$131,MATCH(AB$1,Mes!$C$3:$AV$3,0),FALSE),""))*1000)</f>
        <v>0</v>
      </c>
      <c r="AC189" s="31">
        <f>((IFERROR(VLOOKUP($B188,Mes!$C$7:$AV$131,MATCH(AC$1,Mes!$C$3:$AV$3,0),FALSE),""))*1000)</f>
        <v>0</v>
      </c>
      <c r="AD189" s="31">
        <f>((IFERROR(VLOOKUP($B188,Mes!$C$7:$AV$131,MATCH(AD$1,Mes!$C$3:$AV$3,0),FALSE),""))*1000)</f>
        <v>0</v>
      </c>
      <c r="AE189" s="31">
        <f>((IFERROR(VLOOKUP($B188,Mes!$C$7:$AV$131,MATCH(AE$1,Mes!$C$3:$AV$3,0),FALSE),""))*1000)</f>
        <v>0</v>
      </c>
      <c r="AF189" s="31">
        <f>((IFERROR(VLOOKUP($B188,Mes!$C$7:$AV$131,MATCH(AF$1,Mes!$C$3:$AV$3,0),FALSE),""))*1000)</f>
        <v>0</v>
      </c>
      <c r="AG189" s="31">
        <f>((IFERROR(VLOOKUP($B188,Mes!$C$7:$AV$131,MATCH(AG$1,Mes!$C$3:$AV$3,0),FALSE),""))*1000)</f>
        <v>0</v>
      </c>
      <c r="AH189" s="31">
        <f>((IFERROR(VLOOKUP($B188,Mes!$C$7:$AV$131,MATCH(AH$1,Mes!$C$3:$AV$3,0),FALSE),""))*1000)</f>
        <v>0</v>
      </c>
      <c r="AI189" s="31">
        <f>((IFERROR(VLOOKUP($B188,Mes!$C$7:$AV$131,MATCH(AI$1,Mes!$C$3:$AV$3,0),FALSE),""))*1000)</f>
        <v>0</v>
      </c>
      <c r="AJ189" s="31">
        <f>((IFERROR(VLOOKUP($B188,Mes!$C$7:$AV$131,MATCH(AJ$1,Mes!$C$3:$AV$3,0),FALSE),""))*1000)</f>
        <v>0</v>
      </c>
      <c r="AK189" s="31">
        <f>((IFERROR(VLOOKUP($B188,Mes!$C$7:$AV$131,MATCH(AK$1,Mes!$C$3:$AV$3,0),FALSE),""))*1000)</f>
        <v>0</v>
      </c>
      <c r="AL189" s="31">
        <f>((IFERROR(VLOOKUP($B188,Mes!$C$7:$AV$131,MATCH(AL$1,Mes!$C$3:$AV$3,0),FALSE),""))*1000)</f>
        <v>0</v>
      </c>
      <c r="AM189" s="30" t="e">
        <f>((IFERROR(VLOOKUP($B188,Mes!$C$7:$AV$131,MATCH(AM$1,Mes!$C$3:$AV$3,0),FALSE),""))*1000)</f>
        <v>#VALUE!</v>
      </c>
      <c r="AN189" s="30" t="e">
        <f>((IFERROR(VLOOKUP($B188,Mes!$C$7:$AV$131,MATCH(AN$1,Mes!$C$3:$AV$3,0),FALSE),""))*1000)</f>
        <v>#VALUE!</v>
      </c>
      <c r="AO189" s="30" t="e">
        <f>((IFERROR(VLOOKUP($B188,Mes!$C$7:$AV$131,MATCH(AO$1,Mes!$C$3:$AV$3,0),FALSE),""))*1000)</f>
        <v>#VALUE!</v>
      </c>
      <c r="AP189" s="30" t="e">
        <f>((IFERROR(VLOOKUP($B188,Mes!$C$7:$AV$131,MATCH(AP$1,Mes!$C$3:$AV$3,0),FALSE),""))*1000)</f>
        <v>#VALUE!</v>
      </c>
      <c r="AQ189" s="30" t="e">
        <f>((IFERROR(VLOOKUP($B188,Mes!$C$7:$AV$131,MATCH(AQ$1,Mes!$C$3:$AV$3,0),FALSE),""))*1000)</f>
        <v>#VALUE!</v>
      </c>
      <c r="AR189" s="30" t="e">
        <f>((IFERROR(VLOOKUP($B188,Mes!$C$7:$AV$131,MATCH(AR$1,Mes!$C$3:$AV$3,0),FALSE),""))*1000)</f>
        <v>#VALUE!</v>
      </c>
      <c r="AS189" s="30" t="e">
        <f>((IFERROR(VLOOKUP($B188,Mes!$C$7:$AV$131,MATCH(AS$1,Mes!$C$3:$AV$3,0),FALSE),""))*1000)</f>
        <v>#VALUE!</v>
      </c>
      <c r="AT189" s="30" t="e">
        <f>((IFERROR(VLOOKUP($B188,Mes!$C$7:$AV$131,MATCH(AT$1,Mes!$C$3:$AV$3,0),FALSE),""))*1000)</f>
        <v>#VALUE!</v>
      </c>
      <c r="AU189" s="30" t="e">
        <f>((IFERROR(VLOOKUP($B188,Mes!$C$7:$AV$131,MATCH(AU$1,Mes!$C$3:$AV$3,0),FALSE),""))*1000)</f>
        <v>#VALUE!</v>
      </c>
      <c r="AV189" s="30" t="e">
        <f>((IFERROR(VLOOKUP($B188,Mes!$C$7:$AV$131,MATCH(AV$1,Mes!$C$3:$AV$3,0),FALSE),""))*1000)</f>
        <v>#VALUE!</v>
      </c>
      <c r="AW189" s="30" t="e">
        <f>((IFERROR(VLOOKUP($B188,Mes!$C$7:$AV$131,MATCH(AW$1,Mes!$C$3:$AV$3,0),FALSE),""))*1000)</f>
        <v>#VALUE!</v>
      </c>
      <c r="AX189" s="30" t="e">
        <f>((IFERROR(VLOOKUP($B188,Mes!$C$7:$AV$131,MATCH(AX$1,Mes!$C$3:$AV$3,0),FALSE),""))*1000)</f>
        <v>#VALUE!</v>
      </c>
      <c r="AY189" s="30" t="e">
        <f>((IFERROR(VLOOKUP($B188,Mes!$C$7:$AV$131,MATCH(AY$1,Mes!$C$3:$AV$3,0),FALSE),""))*1000)</f>
        <v>#VALUE!</v>
      </c>
      <c r="AZ189" s="30" t="e">
        <f>((IFERROR(VLOOKUP($B188,Mes!$C$7:$AV$131,MATCH(AZ$1,Mes!$C$3:$AV$3,0),FALSE),""))*1000)</f>
        <v>#VALUE!</v>
      </c>
      <c r="BA189" s="30" t="e">
        <f>((IFERROR(VLOOKUP($B188,Mes!$C$7:$AV$131,MATCH(BA$1,Mes!$C$3:$AV$3,0),FALSE),""))*1000)</f>
        <v>#VALUE!</v>
      </c>
      <c r="BB189" s="30" t="e">
        <f>((IFERROR(VLOOKUP($B188,Mes!$C$7:$AV$131,MATCH(BB$1,Mes!$C$3:$AV$3,0),FALSE),""))*1000)</f>
        <v>#VALUE!</v>
      </c>
      <c r="BC189" s="30" t="e">
        <f>((IFERROR(VLOOKUP($B188,Mes!$C$7:$AV$131,MATCH(BC$1,Mes!$C$3:$AV$3,0),FALSE),""))*1000)</f>
        <v>#VALUE!</v>
      </c>
      <c r="BD189" s="30" t="e">
        <f>((IFERROR(VLOOKUP($B188,Mes!$C$7:$AV$131,MATCH(BD$1,Mes!$C$3:$AV$3,0),FALSE),""))*1000)</f>
        <v>#VALUE!</v>
      </c>
      <c r="BE189" s="30" t="e">
        <f>((IFERROR(VLOOKUP($B188,Mes!$C$7:$AV$131,MATCH(BE$1,Mes!$C$3:$AV$3,0),FALSE),""))*1000)</f>
        <v>#VALUE!</v>
      </c>
      <c r="BF189" s="30" t="e">
        <f>((IFERROR(VLOOKUP($B188,Mes!$C$7:$AV$131,MATCH(BF$1,Mes!$C$3:$AV$3,0),FALSE),""))*1000)</f>
        <v>#VALUE!</v>
      </c>
      <c r="BG189" s="30" t="e">
        <f>((IFERROR(VLOOKUP($B188,Mes!$C$7:$AV$131,MATCH(BG$1,Mes!$C$3:$AV$3,0),FALSE),""))*1000)</f>
        <v>#VALUE!</v>
      </c>
      <c r="BH189" s="30" t="e">
        <f>((IFERROR(VLOOKUP($B188,Mes!$C$7:$AV$131,MATCH(BH$1,Mes!$C$3:$AV$3,0),FALSE),""))*1000)</f>
        <v>#VALUE!</v>
      </c>
      <c r="BI189" s="30" t="e">
        <f>((IFERROR(VLOOKUP($B188,Mes!$C$7:$AV$131,MATCH(BI$1,Mes!$C$3:$AV$3,0),FALSE),""))*1000)</f>
        <v>#VALUE!</v>
      </c>
      <c r="BJ189" s="30" t="e">
        <f>((IFERROR(VLOOKUP($B188,Mes!$C$7:$AV$131,MATCH(BJ$1,Mes!$C$3:$AV$3,0),FALSE),""))*1000)</f>
        <v>#VALUE!</v>
      </c>
      <c r="BK189" s="30" t="e">
        <f>((IFERROR(VLOOKUP($B188,Mes!$C$7:$AV$131,MATCH(BK$1,Mes!$C$3:$AV$3,0),FALSE),""))*1000)</f>
        <v>#VALUE!</v>
      </c>
      <c r="BL189" s="30" t="e">
        <f>((IFERROR(VLOOKUP($B188,Mes!$C$7:$AV$131,MATCH(BL$1,Mes!$C$3:$AV$3,0),FALSE),""))*1000)</f>
        <v>#VALUE!</v>
      </c>
      <c r="BM189" s="30" t="e">
        <f>((IFERROR(VLOOKUP($B188,Mes!$C$7:$AV$131,MATCH(BM$1,Mes!$C$3:$AV$3,0),FALSE),""))*1000)</f>
        <v>#VALUE!</v>
      </c>
      <c r="BN189" s="30" t="e">
        <f>((IFERROR(VLOOKUP($B188,Mes!$C$7:$AV$131,MATCH(BN$1,Mes!$C$3:$AV$3,0),FALSE),""))*1000)</f>
        <v>#VALUE!</v>
      </c>
      <c r="BO189" s="30" t="e">
        <f>((IFERROR(VLOOKUP($B188,Mes!$C$7:$AV$131,MATCH(BO$1,Mes!$C$3:$AV$3,0),FALSE),""))*1000)</f>
        <v>#VALUE!</v>
      </c>
      <c r="BP189" s="31" t="e">
        <f>((IFERROR(VLOOKUP($B188,Mes!$C$7:$AV$131,MATCH(BP$1,Mes!$C$3:$AV$3,0),FALSE),""))*1000)</f>
        <v>#VALUE!</v>
      </c>
      <c r="BQ189" s="31" t="e">
        <f>((IFERROR(VLOOKUP($B188,Mes!$C$7:$AV$131,MATCH(BQ$1,Mes!$C$3:$AV$3,0),FALSE),""))*1000)</f>
        <v>#VALUE!</v>
      </c>
      <c r="BR189" s="31" t="e">
        <f>((IFERROR(VLOOKUP($B188,Mes!$C$7:$AV$131,MATCH(BR$1,Mes!$C$3:$AV$3,0),FALSE),""))*1000)</f>
        <v>#VALUE!</v>
      </c>
      <c r="BS189" s="31" t="e">
        <f>((IFERROR(VLOOKUP($B188,Mes!$C$7:$AV$131,MATCH(BS$1,Mes!$C$3:$AV$3,0),FALSE),""))*1000)</f>
        <v>#VALUE!</v>
      </c>
      <c r="BT189" s="31" t="e">
        <f>((IFERROR(VLOOKUP($B188,Mes!$C$7:$AV$131,MATCH(BT$1,Mes!$C$3:$AV$3,0),FALSE),""))*1000)</f>
        <v>#VALUE!</v>
      </c>
      <c r="BU189" s="31" t="e">
        <f>((IFERROR(VLOOKUP($B188,Mes!$C$7:$AV$131,MATCH(BU$1,Mes!$C$3:$AV$3,0),FALSE),""))*1000)</f>
        <v>#VALUE!</v>
      </c>
      <c r="BV189" s="31" t="e">
        <f>((IFERROR(VLOOKUP($B188,Mes!$C$7:$AV$131,MATCH(BV$1,Mes!$C$3:$AV$3,0),FALSE),""))*1000)</f>
        <v>#VALUE!</v>
      </c>
      <c r="BW189" s="31" t="e">
        <f>((IFERROR(VLOOKUP($B188,Mes!$C$7:$AV$131,MATCH(BW$1,Mes!$C$3:$AV$3,0),FALSE),""))*1000)</f>
        <v>#VALUE!</v>
      </c>
      <c r="BX189" s="31" t="e">
        <f>((IFERROR(VLOOKUP($B188,Mes!$C$7:$AV$131,MATCH(BX$1,Mes!$C$3:$AV$3,0),FALSE),""))*1000)</f>
        <v>#VALUE!</v>
      </c>
      <c r="BY189" s="31" t="e">
        <f>((IFERROR(VLOOKUP($B188,Mes!$C$7:$AV$131,MATCH(BY$1,Mes!$C$3:$AV$3,0),FALSE),""))*1000)</f>
        <v>#VALUE!</v>
      </c>
      <c r="BZ189" s="31" t="e">
        <f>((IFERROR(VLOOKUP($B188,Mes!$C$7:$AV$131,MATCH(BZ$1,Mes!$C$3:$AV$3,0),FALSE),""))*1000)</f>
        <v>#VALUE!</v>
      </c>
      <c r="CA189" s="31" t="e">
        <f>((IFERROR(VLOOKUP($B188,Mes!$C$7:$AV$131,MATCH(CA$1,Mes!$C$3:$AV$3,0),FALSE),""))*1000)</f>
        <v>#VALUE!</v>
      </c>
      <c r="CB189" s="31" t="e">
        <f>((IFERROR(VLOOKUP($B188,Mes!$C$7:$AV$131,MATCH(CB$1,Mes!$C$3:$AV$3,0),FALSE),""))*1000)</f>
        <v>#VALUE!</v>
      </c>
      <c r="CC189" s="31" t="e">
        <f>((IFERROR(VLOOKUP($B188,Mes!$C$7:$AV$131,MATCH(CC$1,Mes!$C$3:$AV$3,0),FALSE),""))*1000)</f>
        <v>#VALUE!</v>
      </c>
      <c r="CD189" s="31" t="e">
        <f>((IFERROR(VLOOKUP($B188,Mes!$C$7:$AV$131,MATCH(CD$1,Mes!$C$3:$AV$3,0),FALSE),""))*1000)</f>
        <v>#VALUE!</v>
      </c>
      <c r="CE189" s="31" t="e">
        <f>((IFERROR(VLOOKUP($B188,Mes!$C$7:$AV$131,MATCH(CE$1,Mes!$C$3:$AV$3,0),FALSE),""))*1000)</f>
        <v>#VALUE!</v>
      </c>
      <c r="CF189" s="31" t="e">
        <f>((IFERROR(VLOOKUP($B188,Mes!$C$7:$AV$131,MATCH(CF$1,Mes!$C$3:$AV$3,0),FALSE),""))*1000)</f>
        <v>#VALUE!</v>
      </c>
      <c r="CG189" s="31" t="e">
        <f>((IFERROR(VLOOKUP($B188,Mes!$C$7:$AV$131,MATCH(CG$1,Mes!$C$3:$AV$3,0),FALSE),""))*1000)</f>
        <v>#VALUE!</v>
      </c>
      <c r="CH189" s="31" t="e">
        <f>((IFERROR(VLOOKUP($B188,Mes!$C$7:$AV$131,MATCH(CH$1,Mes!$C$3:$AV$3,0),FALSE),""))*1000)</f>
        <v>#VALUE!</v>
      </c>
      <c r="CI189" s="31" t="e">
        <f>((IFERROR(VLOOKUP($B188,Mes!$C$7:$AV$131,MATCH(CI$1,Mes!$C$3:$AV$3,0),FALSE),""))*1000)</f>
        <v>#VALUE!</v>
      </c>
      <c r="CJ189" s="31" t="e">
        <f>((IFERROR(VLOOKUP($B188,Mes!$C$7:$AV$131,MATCH(CJ$1,Mes!$C$3:$AV$3,0),FALSE),""))*1000)</f>
        <v>#VALUE!</v>
      </c>
      <c r="CK189" s="31" t="e">
        <f>((IFERROR(VLOOKUP($B188,Mes!$C$7:$AV$131,MATCH(CK$1,Mes!$C$3:$AV$3,0),FALSE),""))*1000)</f>
        <v>#VALUE!</v>
      </c>
      <c r="CL189" s="31" t="e">
        <f>((IFERROR(VLOOKUP($B188,Mes!$C$7:$AV$131,MATCH(CL$1,Mes!$C$3:$AV$3,0),FALSE),""))*1000)</f>
        <v>#VALUE!</v>
      </c>
      <c r="CM189" s="31" t="e">
        <f>((IFERROR(VLOOKUP($B188,Mes!$C$7:$AV$131,MATCH(CM$1,Mes!$C$3:$AV$3,0),FALSE),""))*1000)</f>
        <v>#VALUE!</v>
      </c>
      <c r="CN189" s="31" t="e">
        <f>((IFERROR(VLOOKUP($B188,Mes!$C$7:$AV$131,MATCH(CN$1,Mes!$C$3:$AV$3,0),FALSE),""))*1000)</f>
        <v>#VALUE!</v>
      </c>
      <c r="CO189" s="31" t="e">
        <f>((IFERROR(VLOOKUP($B188,Mes!$C$7:$AV$131,MATCH(CO$1,Mes!$C$3:$AV$3,0),FALSE),""))*1000)</f>
        <v>#VALUE!</v>
      </c>
      <c r="CP189" s="31" t="e">
        <f>((IFERROR(VLOOKUP($B188,Mes!$C$7:$AV$131,MATCH(CP$1,Mes!$C$3:$AV$3,0),FALSE),""))*1000)</f>
        <v>#VALUE!</v>
      </c>
      <c r="CQ189" s="31" t="e">
        <f>((IFERROR(VLOOKUP($B188,Mes!$C$7:$AV$131,MATCH(CQ$1,Mes!$C$3:$AV$3,0),FALSE),""))*1000)</f>
        <v>#VALUE!</v>
      </c>
      <c r="CR189" s="31" t="e">
        <f>((IFERROR(VLOOKUP($B188,Mes!$C$7:$AV$131,MATCH(CR$1,Mes!$C$3:$AV$3,0),FALSE),""))*1000)</f>
        <v>#VALUE!</v>
      </c>
      <c r="CS189" s="31" t="e">
        <f>((IFERROR(VLOOKUP($B188,Mes!$C$7:$AV$131,MATCH(CS$1,Mes!$C$3:$AV$3,0),FALSE),""))*1000)</f>
        <v>#VALUE!</v>
      </c>
      <c r="CT189" s="31" t="e">
        <f>((IFERROR(VLOOKUP($B188,Mes!$C$7:$AV$131,MATCH(CT$1,Mes!$C$3:$AV$3,0),FALSE),""))*1000)</f>
        <v>#VALUE!</v>
      </c>
      <c r="CU189" s="30" t="e">
        <f>((IFERROR(VLOOKUP($B188,Mes!$C$7:$AV$131,MATCH(CU$1,Mes!$C$3:$AV$3,0),FALSE),""))*1000)</f>
        <v>#VALUE!</v>
      </c>
      <c r="CV189" s="30" t="e">
        <f>((IFERROR(VLOOKUP($B188,Mes!$C$7:$AV$131,MATCH(CV$1,Mes!$C$3:$AV$3,0),FALSE),""))*1000)</f>
        <v>#VALUE!</v>
      </c>
      <c r="CW189" s="30" t="e">
        <f>((IFERROR(VLOOKUP($B188,Mes!$C$7:$AV$131,MATCH(CW$1,Mes!$C$3:$AV$3,0),FALSE),""))*1000)</f>
        <v>#VALUE!</v>
      </c>
      <c r="CX189" s="30" t="e">
        <f>((IFERROR(VLOOKUP($B188,Mes!$C$7:$AV$131,MATCH(CX$1,Mes!$C$3:$AV$3,0),FALSE),""))*1000)</f>
        <v>#VALUE!</v>
      </c>
      <c r="CY189" s="30" t="e">
        <f>((IFERROR(VLOOKUP($B188,Mes!$C$7:$AV$131,MATCH(CY$1,Mes!$C$3:$AV$3,0),FALSE),""))*1000)</f>
        <v>#VALUE!</v>
      </c>
      <c r="CZ189" s="30" t="e">
        <f>((IFERROR(VLOOKUP($B188,Mes!$C$7:$AV$131,MATCH(CZ$1,Mes!$C$3:$AV$3,0),FALSE),""))*1000)</f>
        <v>#VALUE!</v>
      </c>
      <c r="DA189" s="30" t="e">
        <f>((IFERROR(VLOOKUP($B188,Mes!$C$7:$AV$131,MATCH(DA$1,Mes!$C$3:$AV$3,0),FALSE),""))*1000)</f>
        <v>#VALUE!</v>
      </c>
      <c r="DB189" s="30" t="e">
        <f>((IFERROR(VLOOKUP($B188,Mes!$C$7:$AV$131,MATCH(DB$1,Mes!$C$3:$AV$3,0),FALSE),""))*1000)</f>
        <v>#VALUE!</v>
      </c>
      <c r="DC189" s="30" t="e">
        <f>((IFERROR(VLOOKUP($B188,Mes!$C$7:$AV$131,MATCH(DC$1,Mes!$C$3:$AV$3,0),FALSE),""))*1000)</f>
        <v>#VALUE!</v>
      </c>
      <c r="DD189" s="30" t="e">
        <f>((IFERROR(VLOOKUP($B188,Mes!$C$7:$AV$131,MATCH(DD$1,Mes!$C$3:$AV$3,0),FALSE),""))*1000)</f>
        <v>#VALUE!</v>
      </c>
      <c r="DE189" s="30" t="e">
        <f>((IFERROR(VLOOKUP($B188,Mes!$C$7:$AV$131,MATCH(DE$1,Mes!$C$3:$AV$3,0),FALSE),""))*1000)</f>
        <v>#VALUE!</v>
      </c>
      <c r="DF189" s="30" t="e">
        <f>((IFERROR(VLOOKUP($B188,Mes!$C$7:$AV$131,MATCH(DF$1,Mes!$C$3:$AV$3,0),FALSE),""))*1000)</f>
        <v>#VALUE!</v>
      </c>
      <c r="DG189" s="30" t="e">
        <f>((IFERROR(VLOOKUP($B188,Mes!$C$7:$AV$131,MATCH(DG$1,Mes!$C$3:$AV$3,0),FALSE),""))*1000)</f>
        <v>#VALUE!</v>
      </c>
      <c r="DH189" s="30" t="e">
        <f>((IFERROR(VLOOKUP($B188,Mes!$C$7:$AV$131,MATCH(DH$1,Mes!$C$3:$AV$3,0),FALSE),""))*1000)</f>
        <v>#VALUE!</v>
      </c>
      <c r="DI189" s="30" t="e">
        <f>((IFERROR(VLOOKUP($B188,Mes!$C$7:$AV$131,MATCH(DI$1,Mes!$C$3:$AV$3,0),FALSE),""))*1000)</f>
        <v>#VALUE!</v>
      </c>
      <c r="DJ189" s="30" t="e">
        <f>((IFERROR(VLOOKUP($B188,Mes!$C$7:$AV$131,MATCH(DJ$1,Mes!$C$3:$AV$3,0),FALSE),""))*1000)</f>
        <v>#VALUE!</v>
      </c>
      <c r="DK189" s="30" t="e">
        <f>((IFERROR(VLOOKUP($B188,Mes!$C$7:$AV$131,MATCH(DK$1,Mes!$C$3:$AV$3,0),FALSE),""))*1000)</f>
        <v>#VALUE!</v>
      </c>
      <c r="DL189" s="30" t="e">
        <f>((IFERROR(VLOOKUP($B188,Mes!$C$7:$AV$131,MATCH(DL$1,Mes!$C$3:$AV$3,0),FALSE),""))*1000)</f>
        <v>#VALUE!</v>
      </c>
      <c r="DM189" s="30" t="e">
        <f>((IFERROR(VLOOKUP($B188,Mes!$C$7:$AV$131,MATCH(DM$1,Mes!$C$3:$AV$3,0),FALSE),""))*1000)</f>
        <v>#VALUE!</v>
      </c>
      <c r="DN189" s="30" t="e">
        <f>((IFERROR(VLOOKUP($B188,Mes!$C$7:$AV$131,MATCH(DN$1,Mes!$C$3:$AV$3,0),FALSE),""))*1000)</f>
        <v>#VALUE!</v>
      </c>
      <c r="DO189" s="30" t="e">
        <f>((IFERROR(VLOOKUP($B188,Mes!$C$7:$AV$131,MATCH(DO$1,Mes!$C$3:$AV$3,0),FALSE),""))*1000)</f>
        <v>#VALUE!</v>
      </c>
      <c r="DP189" s="30" t="e">
        <f>((IFERROR(VLOOKUP($B188,Mes!$C$7:$AV$131,MATCH(DP$1,Mes!$C$3:$AV$3,0),FALSE),""))*1000)</f>
        <v>#VALUE!</v>
      </c>
      <c r="DQ189" s="30" t="e">
        <f>((IFERROR(VLOOKUP($B188,Mes!$C$7:$AV$131,MATCH(DQ$1,Mes!$C$3:$AV$3,0),FALSE),""))*1000)</f>
        <v>#VALUE!</v>
      </c>
      <c r="DR189" s="30" t="e">
        <f>((IFERROR(VLOOKUP($B188,Mes!$C$7:$AV$131,MATCH(DR$1,Mes!$C$3:$AV$3,0),FALSE),""))*1000)</f>
        <v>#VALUE!</v>
      </c>
      <c r="DS189" s="30" t="e">
        <f>((IFERROR(VLOOKUP($B188,Mes!$C$7:$AV$131,MATCH(DS$1,Mes!$C$3:$AV$3,0),FALSE),""))*1000)</f>
        <v>#VALUE!</v>
      </c>
      <c r="DT189" s="30" t="e">
        <f>((IFERROR(VLOOKUP($B188,Mes!$C$7:$AV$131,MATCH(DT$1,Mes!$C$3:$AV$3,0),FALSE),""))*1000)</f>
        <v>#VALUE!</v>
      </c>
      <c r="DU189" s="30" t="e">
        <f>((IFERROR(VLOOKUP($B188,Mes!$C$7:$AV$131,MATCH(DU$1,Mes!$C$3:$AV$3,0),FALSE),""))*1000)</f>
        <v>#VALUE!</v>
      </c>
      <c r="DV189" s="30" t="e">
        <f>((IFERROR(VLOOKUP($B188,Mes!$C$7:$AV$131,MATCH(DV$1,Mes!$C$3:$AV$3,0),FALSE),""))*1000)</f>
        <v>#VALUE!</v>
      </c>
      <c r="DW189" s="30" t="e">
        <f>((IFERROR(VLOOKUP($B188,Mes!$C$7:$AV$131,MATCH(DW$1,Mes!$C$3:$AV$3,0),FALSE),""))*1000)</f>
        <v>#VALUE!</v>
      </c>
      <c r="DX189" s="30" t="e">
        <f>((IFERROR(VLOOKUP($B188,Mes!$C$7:$AV$131,MATCH(DX$1,Mes!$C$3:$AV$3,0),FALSE),""))*1000)</f>
        <v>#VALUE!</v>
      </c>
      <c r="DY189" s="31" t="e">
        <f>((IFERROR(VLOOKUP($B188,Mes!$C$7:$AV$131,MATCH(DY$1,Mes!$C$3:$AV$3,0),FALSE),""))*1000)</f>
        <v>#VALUE!</v>
      </c>
      <c r="DZ189" s="31" t="e">
        <f>((IFERROR(VLOOKUP($B188,Mes!$C$7:$AV$131,MATCH(DZ$1,Mes!$C$3:$AV$3,0),FALSE),""))*1000)</f>
        <v>#VALUE!</v>
      </c>
      <c r="EA189" s="31" t="e">
        <f>((IFERROR(VLOOKUP($B188,Mes!$C$7:$AV$131,MATCH(EA$1,Mes!$C$3:$AV$3,0),FALSE),""))*1000)</f>
        <v>#VALUE!</v>
      </c>
      <c r="EB189" s="31" t="e">
        <f>((IFERROR(VLOOKUP($B188,Mes!$C$7:$AV$131,MATCH(EB$1,Mes!$C$3:$AV$3,0),FALSE),""))*1000)</f>
        <v>#VALUE!</v>
      </c>
      <c r="EC189" s="31" t="e">
        <f>((IFERROR(VLOOKUP($B188,Mes!$C$7:$AV$131,MATCH(EC$1,Mes!$C$3:$AV$3,0),FALSE),""))*1000)</f>
        <v>#VALUE!</v>
      </c>
      <c r="ED189" s="31" t="e">
        <f>((IFERROR(VLOOKUP($B188,Mes!$C$7:$AV$131,MATCH(ED$1,Mes!$C$3:$AV$3,0),FALSE),""))*1000)</f>
        <v>#VALUE!</v>
      </c>
      <c r="EE189" s="31" t="e">
        <f>((IFERROR(VLOOKUP($B188,Mes!$C$7:$AV$131,MATCH(EE$1,Mes!$C$3:$AV$3,0),FALSE),""))*1000)</f>
        <v>#VALUE!</v>
      </c>
      <c r="EF189" s="31" t="e">
        <f>((IFERROR(VLOOKUP($B188,Mes!$C$7:$AV$131,MATCH(EF$1,Mes!$C$3:$AV$3,0),FALSE),""))*1000)</f>
        <v>#VALUE!</v>
      </c>
      <c r="EG189" s="31" t="e">
        <f>((IFERROR(VLOOKUP($B188,Mes!$C$7:$AV$131,MATCH(EG$1,Mes!$C$3:$AV$3,0),FALSE),""))*1000)</f>
        <v>#VALUE!</v>
      </c>
      <c r="EH189" s="31" t="e">
        <f>((IFERROR(VLOOKUP($B188,Mes!$C$7:$AV$131,MATCH(EH$1,Mes!$C$3:$AV$3,0),FALSE),""))*1000)</f>
        <v>#VALUE!</v>
      </c>
      <c r="EI189" s="31" t="e">
        <f>((IFERROR(VLOOKUP($B188,Mes!$C$7:$AV$131,MATCH(EI$1,Mes!$C$3:$AV$3,0),FALSE),""))*1000)</f>
        <v>#VALUE!</v>
      </c>
      <c r="EJ189" s="31" t="e">
        <f>((IFERROR(VLOOKUP($B188,Mes!$C$7:$AV$131,MATCH(EJ$1,Mes!$C$3:$AV$3,0),FALSE),""))*1000)</f>
        <v>#VALUE!</v>
      </c>
      <c r="EK189" s="31" t="e">
        <f>((IFERROR(VLOOKUP($B188,Mes!$C$7:$AV$131,MATCH(EK$1,Mes!$C$3:$AV$3,0),FALSE),""))*1000)</f>
        <v>#VALUE!</v>
      </c>
      <c r="EL189" s="31" t="e">
        <f>((IFERROR(VLOOKUP($B188,Mes!$C$7:$AV$131,MATCH(EL$1,Mes!$C$3:$AV$3,0),FALSE),""))*1000)</f>
        <v>#VALUE!</v>
      </c>
      <c r="EM189" s="31" t="e">
        <f>((IFERROR(VLOOKUP($B188,Mes!$C$7:$AV$131,MATCH(EM$1,Mes!$C$3:$AV$3,0),FALSE),""))*1000)</f>
        <v>#VALUE!</v>
      </c>
      <c r="EN189" s="31" t="e">
        <f>((IFERROR(VLOOKUP($B188,Mes!$C$7:$AV$131,MATCH(EN$1,Mes!$C$3:$AV$3,0),FALSE),""))*1000)</f>
        <v>#VALUE!</v>
      </c>
      <c r="EO189" s="31" t="e">
        <f>((IFERROR(VLOOKUP($B188,Mes!$C$7:$AV$131,MATCH(EO$1,Mes!$C$3:$AV$3,0),FALSE),""))*1000)</f>
        <v>#VALUE!</v>
      </c>
      <c r="EP189" s="31" t="e">
        <f>((IFERROR(VLOOKUP($B188,Mes!$C$7:$AV$131,MATCH(EP$1,Mes!$C$3:$AV$3,0),FALSE),""))*1000)</f>
        <v>#VALUE!</v>
      </c>
      <c r="EQ189" s="31" t="e">
        <f>((IFERROR(VLOOKUP($B188,Mes!$C$7:$AV$131,MATCH(EQ$1,Mes!$C$3:$AV$3,0),FALSE),""))*1000)</f>
        <v>#VALUE!</v>
      </c>
      <c r="ER189" s="31" t="e">
        <f>((IFERROR(VLOOKUP($B188,Mes!$C$7:$AV$131,MATCH(ER$1,Mes!$C$3:$AV$3,0),FALSE),""))*1000)</f>
        <v>#VALUE!</v>
      </c>
      <c r="ES189" s="31" t="e">
        <f>((IFERROR(VLOOKUP($B188,Mes!$C$7:$AV$131,MATCH(ES$1,Mes!$C$3:$AV$3,0),FALSE),""))*1000)</f>
        <v>#VALUE!</v>
      </c>
      <c r="ET189" s="31" t="e">
        <f>((IFERROR(VLOOKUP($B188,Mes!$C$7:$AV$131,MATCH(ET$1,Mes!$C$3:$AV$3,0),FALSE),""))*1000)</f>
        <v>#VALUE!</v>
      </c>
      <c r="EU189" s="31" t="e">
        <f>((IFERROR(VLOOKUP($B188,Mes!$C$7:$AV$131,MATCH(EU$1,Mes!$C$3:$AV$3,0),FALSE),""))*1000)</f>
        <v>#VALUE!</v>
      </c>
      <c r="EV189" s="31" t="e">
        <f>((IFERROR(VLOOKUP($B188,Mes!$C$7:$AV$131,MATCH(EV$1,Mes!$C$3:$AV$3,0),FALSE),""))*1000)</f>
        <v>#VALUE!</v>
      </c>
      <c r="EW189" s="31" t="e">
        <f>((IFERROR(VLOOKUP($B188,Mes!$C$7:$AV$131,MATCH(EW$1,Mes!$C$3:$AV$3,0),FALSE),""))*1000)</f>
        <v>#VALUE!</v>
      </c>
      <c r="EX189" s="31" t="e">
        <f>((IFERROR(VLOOKUP($B188,Mes!$C$7:$AV$131,MATCH(EX$1,Mes!$C$3:$AV$3,0),FALSE),""))*1000)</f>
        <v>#VALUE!</v>
      </c>
      <c r="EY189" s="31" t="e">
        <f>((IFERROR(VLOOKUP($B188,Mes!$C$7:$AV$131,MATCH(EY$1,Mes!$C$3:$AV$3,0),FALSE),""))*1000)</f>
        <v>#VALUE!</v>
      </c>
      <c r="EZ189" s="31" t="e">
        <f>((IFERROR(VLOOKUP($B188,Mes!$C$7:$AV$131,MATCH(EZ$1,Mes!$C$3:$AV$3,0),FALSE),""))*1000)</f>
        <v>#VALUE!</v>
      </c>
      <c r="FA189" s="31" t="e">
        <f>((IFERROR(VLOOKUP($B188,Mes!$C$7:$AV$131,MATCH(FA$1,Mes!$C$3:$AV$3,0),FALSE),""))*1000)</f>
        <v>#VALUE!</v>
      </c>
      <c r="FB189" s="31" t="e">
        <f>((IFERROR(VLOOKUP($B188,Mes!$C$7:$AV$131,MATCH(FB$1,Mes!$C$3:$AV$3,0),FALSE),""))*1000)</f>
        <v>#VALUE!</v>
      </c>
      <c r="FC189" s="31" t="e">
        <f>((IFERROR(VLOOKUP($B188,Mes!$C$7:$AV$131,MATCH(FC$1,Mes!$C$3:$AV$3,0),FALSE),""))*1000)</f>
        <v>#VALUE!</v>
      </c>
      <c r="FD189" s="30" t="e">
        <f>((IFERROR(VLOOKUP($B188,Mes!$C$7:$AV$131,MATCH(FD$1,Mes!$C$3:$AV$3,0),FALSE),""))*1000)</f>
        <v>#VALUE!</v>
      </c>
      <c r="FE189" s="30" t="e">
        <f>((IFERROR(VLOOKUP($B188,Mes!$C$7:$AV$131,MATCH(FE$1,Mes!$C$3:$AV$3,0),FALSE),""))*1000)</f>
        <v>#VALUE!</v>
      </c>
      <c r="FF189" s="30" t="e">
        <f>((IFERROR(VLOOKUP($B188,Mes!$C$7:$AV$131,MATCH(FF$1,Mes!$C$3:$AV$3,0),FALSE),""))*1000)</f>
        <v>#VALUE!</v>
      </c>
      <c r="FG189" s="30" t="e">
        <f>((IFERROR(VLOOKUP($B188,Mes!$C$7:$AV$131,MATCH(FG$1,Mes!$C$3:$AV$3,0),FALSE),""))*1000)</f>
        <v>#VALUE!</v>
      </c>
      <c r="FH189" s="30" t="e">
        <f>((IFERROR(VLOOKUP($B188,Mes!$C$7:$AV$131,MATCH(FH$1,Mes!$C$3:$AV$3,0),FALSE),""))*1000)</f>
        <v>#VALUE!</v>
      </c>
      <c r="FI189" s="30" t="e">
        <f>((IFERROR(VLOOKUP($B188,Mes!$C$7:$AV$131,MATCH(FI$1,Mes!$C$3:$AV$3,0),FALSE),""))*1000)</f>
        <v>#VALUE!</v>
      </c>
      <c r="FJ189" s="30" t="e">
        <f>((IFERROR(VLOOKUP($B188,Mes!$C$7:$AV$131,MATCH(FJ$1,Mes!$C$3:$AV$3,0),FALSE),""))*1000)</f>
        <v>#VALUE!</v>
      </c>
      <c r="FK189" s="30" t="e">
        <f>((IFERROR(VLOOKUP($B188,Mes!$C$7:$AV$131,MATCH(FK$1,Mes!$C$3:$AV$3,0),FALSE),""))*1000)</f>
        <v>#VALUE!</v>
      </c>
      <c r="FL189" s="30" t="e">
        <f>((IFERROR(VLOOKUP($B188,Mes!$C$7:$AV$131,MATCH(FL$1,Mes!$C$3:$AV$3,0),FALSE),""))*1000)</f>
        <v>#VALUE!</v>
      </c>
      <c r="FM189" s="30" t="e">
        <f>((IFERROR(VLOOKUP($B188,Mes!$C$7:$AV$131,MATCH(FM$1,Mes!$C$3:$AV$3,0),FALSE),""))*1000)</f>
        <v>#VALUE!</v>
      </c>
      <c r="FN189" s="30" t="e">
        <f>((IFERROR(VLOOKUP($B188,Mes!$C$7:$AV$131,MATCH(FN$1,Mes!$C$3:$AV$3,0),FALSE),""))*1000)</f>
        <v>#VALUE!</v>
      </c>
      <c r="FO189" s="30" t="e">
        <f>((IFERROR(VLOOKUP($B188,Mes!$C$7:$AV$131,MATCH(FO$1,Mes!$C$3:$AV$3,0),FALSE),""))*1000)</f>
        <v>#VALUE!</v>
      </c>
      <c r="FP189" s="30" t="e">
        <f>((IFERROR(VLOOKUP($B188,Mes!$C$7:$AV$131,MATCH(FP$1,Mes!$C$3:$AV$3,0),FALSE),""))*1000)</f>
        <v>#VALUE!</v>
      </c>
      <c r="FQ189" s="30" t="e">
        <f>((IFERROR(VLOOKUP($B188,Mes!$C$7:$AV$131,MATCH(FQ$1,Mes!$C$3:$AV$3,0),FALSE),""))*1000)</f>
        <v>#VALUE!</v>
      </c>
      <c r="FR189" s="30" t="e">
        <f>((IFERROR(VLOOKUP($B188,Mes!$C$7:$AV$131,MATCH(FR$1,Mes!$C$3:$AV$3,0),FALSE),""))*1000)</f>
        <v>#VALUE!</v>
      </c>
      <c r="FS189" s="30" t="e">
        <f>((IFERROR(VLOOKUP($B188,Mes!$C$7:$AV$131,MATCH(FS$1,Mes!$C$3:$AV$3,0),FALSE),""))*1000)</f>
        <v>#VALUE!</v>
      </c>
      <c r="FT189" s="30" t="e">
        <f>((IFERROR(VLOOKUP($B188,Mes!$C$7:$AV$131,MATCH(FT$1,Mes!$C$3:$AV$3,0),FALSE),""))*1000)</f>
        <v>#VALUE!</v>
      </c>
      <c r="FU189" s="30" t="e">
        <f>((IFERROR(VLOOKUP($B188,Mes!$C$7:$AV$131,MATCH(FU$1,Mes!$C$3:$AV$3,0),FALSE),""))*1000)</f>
        <v>#VALUE!</v>
      </c>
      <c r="FV189" s="30" t="e">
        <f>((IFERROR(VLOOKUP($B188,Mes!$C$7:$AV$131,MATCH(FV$1,Mes!$C$3:$AV$3,0),FALSE),""))*1000)</f>
        <v>#VALUE!</v>
      </c>
      <c r="FW189" s="30" t="e">
        <f>((IFERROR(VLOOKUP($B188,Mes!$C$7:$AV$131,MATCH(FW$1,Mes!$C$3:$AV$3,0),FALSE),""))*1000)</f>
        <v>#VALUE!</v>
      </c>
      <c r="FX189" s="30" t="e">
        <f>((IFERROR(VLOOKUP($B188,Mes!$C$7:$AV$131,MATCH(FX$1,Mes!$C$3:$AV$3,0),FALSE),""))*1000)</f>
        <v>#VALUE!</v>
      </c>
      <c r="FY189" s="30" t="e">
        <f>((IFERROR(VLOOKUP($B188,Mes!$C$7:$AV$131,MATCH(FY$1,Mes!$C$3:$AV$3,0),FALSE),""))*1000)</f>
        <v>#VALUE!</v>
      </c>
      <c r="FZ189" s="30" t="e">
        <f>((IFERROR(VLOOKUP($B188,Mes!$C$7:$AV$131,MATCH(FZ$1,Mes!$C$3:$AV$3,0),FALSE),""))*1000)</f>
        <v>#VALUE!</v>
      </c>
      <c r="GA189" s="30" t="e">
        <f>((IFERROR(VLOOKUP($B188,Mes!$C$7:$AV$131,MATCH(GA$1,Mes!$C$3:$AV$3,0),FALSE),""))*1000)</f>
        <v>#VALUE!</v>
      </c>
      <c r="GB189" s="30" t="e">
        <f>((IFERROR(VLOOKUP($B188,Mes!$C$7:$AV$131,MATCH(GB$1,Mes!$C$3:$AV$3,0),FALSE),""))*1000)</f>
        <v>#VALUE!</v>
      </c>
      <c r="GC189" s="30" t="e">
        <f>((IFERROR(VLOOKUP($B188,Mes!$C$7:$AV$131,MATCH(GC$1,Mes!$C$3:$AV$3,0),FALSE),""))*1000)</f>
        <v>#VALUE!</v>
      </c>
      <c r="GD189" s="30" t="e">
        <f>((IFERROR(VLOOKUP($B188,Mes!$C$7:$AV$131,MATCH(GD$1,Mes!$C$3:$AV$3,0),FALSE),""))*1000)</f>
        <v>#VALUE!</v>
      </c>
      <c r="GE189" s="30" t="e">
        <f>((IFERROR(VLOOKUP($B188,Mes!$C$7:$AV$131,MATCH(GE$1,Mes!$C$3:$AV$3,0),FALSE),""))*1000)</f>
        <v>#VALUE!</v>
      </c>
      <c r="GF189" s="30" t="e">
        <f>((IFERROR(VLOOKUP($B188,Mes!$C$7:$AV$131,MATCH(GF$1,Mes!$C$3:$AV$3,0),FALSE),""))*1000)</f>
        <v>#VALUE!</v>
      </c>
      <c r="GG189" s="30" t="e">
        <f>((IFERROR(VLOOKUP($B188,Mes!$C$7:$AV$131,MATCH(GG$1,Mes!$C$3:$AV$3,0),FALSE),""))*1000)</f>
        <v>#VALUE!</v>
      </c>
      <c r="GH189" s="31" t="e">
        <f>((IFERROR(VLOOKUP($B188,Mes!$C$7:$AV$131,MATCH(GH$1,Mes!$C$3:$AV$3,0),FALSE),""))*1000)</f>
        <v>#VALUE!</v>
      </c>
      <c r="GI189" s="31" t="e">
        <f>((IFERROR(VLOOKUP($B188,Mes!$C$7:$AV$131,MATCH(GI$1,Mes!$C$3:$AV$3,0),FALSE),""))*1000)</f>
        <v>#VALUE!</v>
      </c>
      <c r="GJ189" s="31" t="e">
        <f>((IFERROR(VLOOKUP($B188,Mes!$C$7:$AV$131,MATCH(GJ$1,Mes!$C$3:$AV$3,0),FALSE),""))*1000)</f>
        <v>#VALUE!</v>
      </c>
      <c r="GK189" s="31" t="e">
        <f>((IFERROR(VLOOKUP($B188,Mes!$C$7:$AV$131,MATCH(GK$1,Mes!$C$3:$AV$3,0),FALSE),""))*1000)</f>
        <v>#VALUE!</v>
      </c>
      <c r="GL189" s="31" t="e">
        <f>((IFERROR(VLOOKUP($B188,Mes!$C$7:$AV$131,MATCH(GL$1,Mes!$C$3:$AV$3,0),FALSE),""))*1000)</f>
        <v>#VALUE!</v>
      </c>
      <c r="GM189" s="31" t="e">
        <f>((IFERROR(VLOOKUP($B188,Mes!$C$7:$AV$131,MATCH(GM$1,Mes!$C$3:$AV$3,0),FALSE),""))*1000)</f>
        <v>#VALUE!</v>
      </c>
      <c r="GN189" s="31" t="e">
        <f>((IFERROR(VLOOKUP($B188,Mes!$C$7:$AV$131,MATCH(GN$1,Mes!$C$3:$AV$3,0),FALSE),""))*1000)</f>
        <v>#VALUE!</v>
      </c>
      <c r="GO189" s="31" t="e">
        <f>((IFERROR(VLOOKUP($B188,Mes!$C$7:$AV$131,MATCH(GO$1,Mes!$C$3:$AV$3,0),FALSE),""))*1000)</f>
        <v>#VALUE!</v>
      </c>
      <c r="GP189" s="31" t="e">
        <f>((IFERROR(VLOOKUP($B188,Mes!$C$7:$AV$131,MATCH(GP$1,Mes!$C$3:$AV$3,0),FALSE),""))*1000)</f>
        <v>#VALUE!</v>
      </c>
      <c r="GQ189" s="31" t="e">
        <f>((IFERROR(VLOOKUP($B188,Mes!$C$7:$AV$131,MATCH(GQ$1,Mes!$C$3:$AV$3,0),FALSE),""))*1000)</f>
        <v>#VALUE!</v>
      </c>
      <c r="GR189" s="31" t="e">
        <f>((IFERROR(VLOOKUP($B188,Mes!$C$7:$AV$131,MATCH(GR$1,Mes!$C$3:$AV$3,0),FALSE),""))*1000)</f>
        <v>#VALUE!</v>
      </c>
      <c r="GS189" s="31" t="e">
        <f>((IFERROR(VLOOKUP($B188,Mes!$C$7:$AV$131,MATCH(GS$1,Mes!$C$3:$AV$3,0),FALSE),""))*1000)</f>
        <v>#VALUE!</v>
      </c>
      <c r="GT189" s="31" t="e">
        <f>((IFERROR(VLOOKUP($B188,Mes!$C$7:$AV$131,MATCH(GT$1,Mes!$C$3:$AV$3,0),FALSE),""))*1000)</f>
        <v>#VALUE!</v>
      </c>
      <c r="GU189" s="31" t="e">
        <f>((IFERROR(VLOOKUP($B188,Mes!$C$7:$AV$131,MATCH(GU$1,Mes!$C$3:$AV$3,0),FALSE),""))*1000)</f>
        <v>#VALUE!</v>
      </c>
      <c r="GV189" s="31" t="e">
        <f>((IFERROR(VLOOKUP($B188,Mes!$C$7:$AV$131,MATCH(GV$1,Mes!$C$3:$AV$3,0),FALSE),""))*1000)</f>
        <v>#VALUE!</v>
      </c>
      <c r="GW189" s="31" t="e">
        <f>((IFERROR(VLOOKUP($B188,Mes!$C$7:$AV$131,MATCH(GW$1,Mes!$C$3:$AV$3,0),FALSE),""))*1000)</f>
        <v>#VALUE!</v>
      </c>
      <c r="GX189" s="31" t="e">
        <f>((IFERROR(VLOOKUP($B188,Mes!$C$7:$AV$131,MATCH(GX$1,Mes!$C$3:$AV$3,0),FALSE),""))*1000)</f>
        <v>#VALUE!</v>
      </c>
      <c r="GY189" s="31" t="e">
        <f>((IFERROR(VLOOKUP($B188,Mes!$C$7:$AV$131,MATCH(GY$1,Mes!$C$3:$AV$3,0),FALSE),""))*1000)</f>
        <v>#VALUE!</v>
      </c>
      <c r="GZ189" s="31" t="e">
        <f>((IFERROR(VLOOKUP($B188,Mes!$C$7:$AV$131,MATCH(GZ$1,Mes!$C$3:$AV$3,0),FALSE),""))*1000)</f>
        <v>#VALUE!</v>
      </c>
      <c r="HA189" s="31" t="e">
        <f>((IFERROR(VLOOKUP($B188,Mes!$C$7:$AV$131,MATCH(HA$1,Mes!$C$3:$AV$3,0),FALSE),""))*1000)</f>
        <v>#VALUE!</v>
      </c>
      <c r="HB189" s="31" t="e">
        <f>((IFERROR(VLOOKUP($B188,Mes!$C$7:$AV$131,MATCH(HB$1,Mes!$C$3:$AV$3,0),FALSE),""))*1000)</f>
        <v>#VALUE!</v>
      </c>
      <c r="HC189" s="31" t="e">
        <f>((IFERROR(VLOOKUP($B188,Mes!$C$7:$AV$131,MATCH(HC$1,Mes!$C$3:$AV$3,0),FALSE),""))*1000)</f>
        <v>#VALUE!</v>
      </c>
      <c r="HD189" s="31" t="e">
        <f>((IFERROR(VLOOKUP($B188,Mes!$C$7:$AV$131,MATCH(HD$1,Mes!$C$3:$AV$3,0),FALSE),""))*1000)</f>
        <v>#VALUE!</v>
      </c>
      <c r="HE189" s="31" t="e">
        <f>((IFERROR(VLOOKUP($B188,Mes!$C$7:$AV$131,MATCH(HE$1,Mes!$C$3:$AV$3,0),FALSE),""))*1000)</f>
        <v>#VALUE!</v>
      </c>
      <c r="HF189" s="31" t="e">
        <f>((IFERROR(VLOOKUP($B188,Mes!$C$7:$AV$131,MATCH(HF$1,Mes!$C$3:$AV$3,0),FALSE),""))*1000)</f>
        <v>#VALUE!</v>
      </c>
      <c r="HG189" s="31" t="e">
        <f>((IFERROR(VLOOKUP($B188,Mes!$C$7:$AV$131,MATCH(HG$1,Mes!$C$3:$AV$3,0),FALSE),""))*1000)</f>
        <v>#VALUE!</v>
      </c>
      <c r="HH189" s="31" t="e">
        <f>((IFERROR(VLOOKUP($B188,Mes!$C$7:$AV$131,MATCH(HH$1,Mes!$C$3:$AV$3,0),FALSE),""))*1000)</f>
        <v>#VALUE!</v>
      </c>
      <c r="HI189" s="31" t="e">
        <f>((IFERROR(VLOOKUP($B188,Mes!$C$7:$AV$131,MATCH(HI$1,Mes!$C$3:$AV$3,0),FALSE),""))*1000)</f>
        <v>#VALUE!</v>
      </c>
      <c r="HJ189" s="31" t="e">
        <f>((IFERROR(VLOOKUP($B188,Mes!$C$7:$AV$131,MATCH(HJ$1,Mes!$C$3:$AV$3,0),FALSE),""))*1000)</f>
        <v>#VALUE!</v>
      </c>
      <c r="HK189" s="31" t="e">
        <f>((IFERROR(VLOOKUP($B188,Mes!$C$7:$AV$131,MATCH(HK$1,Mes!$C$3:$AV$3,0),FALSE),""))*1000)</f>
        <v>#VALUE!</v>
      </c>
      <c r="HL189" s="31" t="e">
        <f>((IFERROR(VLOOKUP($B188,Mes!$C$7:$AV$131,MATCH(HL$1,Mes!$C$3:$AV$3,0),FALSE),""))*1000)</f>
        <v>#VALUE!</v>
      </c>
      <c r="HM189" s="30" t="e">
        <f>((IFERROR(VLOOKUP($B188,Mes!$C$7:$AV$131,MATCH(HM$1,Mes!$C$3:$AV$3,0),FALSE),""))*1000)</f>
        <v>#VALUE!</v>
      </c>
      <c r="HN189" s="30" t="e">
        <f>((IFERROR(VLOOKUP($B188,Mes!$C$7:$AV$131,MATCH(HN$1,Mes!$C$3:$AV$3,0),FALSE),""))*1000)</f>
        <v>#VALUE!</v>
      </c>
      <c r="HO189" s="30" t="e">
        <f>((IFERROR(VLOOKUP($B188,Mes!$C$7:$AV$131,MATCH(HO$1,Mes!$C$3:$AV$3,0),FALSE),""))*1000)</f>
        <v>#VALUE!</v>
      </c>
      <c r="HP189" s="30" t="e">
        <f>((IFERROR(VLOOKUP($B188,Mes!$C$7:$AV$131,MATCH(HP$1,Mes!$C$3:$AV$3,0),FALSE),""))*1000)</f>
        <v>#VALUE!</v>
      </c>
      <c r="HQ189" s="30" t="e">
        <f>((IFERROR(VLOOKUP($B188,Mes!$C$7:$AV$131,MATCH(HQ$1,Mes!$C$3:$AV$3,0),FALSE),""))*1000)</f>
        <v>#VALUE!</v>
      </c>
      <c r="HR189" s="30" t="e">
        <f>((IFERROR(VLOOKUP($B188,Mes!$C$7:$AV$131,MATCH(HR$1,Mes!$C$3:$AV$3,0),FALSE),""))*1000)</f>
        <v>#VALUE!</v>
      </c>
      <c r="HS189" s="30" t="e">
        <f>((IFERROR(VLOOKUP($B188,Mes!$C$7:$AV$131,MATCH(HS$1,Mes!$C$3:$AV$3,0),FALSE),""))*1000)</f>
        <v>#VALUE!</v>
      </c>
      <c r="HT189" s="30" t="e">
        <f>((IFERROR(VLOOKUP($B188,Mes!$C$7:$AV$131,MATCH(HT$1,Mes!$C$3:$AV$3,0),FALSE),""))*1000)</f>
        <v>#VALUE!</v>
      </c>
      <c r="HU189" s="30" t="e">
        <f>((IFERROR(VLOOKUP($B188,Mes!$C$7:$AV$131,MATCH(HU$1,Mes!$C$3:$AV$3,0),FALSE),""))*1000)</f>
        <v>#VALUE!</v>
      </c>
      <c r="HV189" s="30" t="e">
        <f>((IFERROR(VLOOKUP($B188,Mes!$C$7:$AV$131,MATCH(HV$1,Mes!$C$3:$AV$3,0),FALSE),""))*1000)</f>
        <v>#VALUE!</v>
      </c>
      <c r="HW189" s="30" t="e">
        <f>((IFERROR(VLOOKUP($B188,Mes!$C$7:$AV$131,MATCH(HW$1,Mes!$C$3:$AV$3,0),FALSE),""))*1000)</f>
        <v>#VALUE!</v>
      </c>
      <c r="HX189" s="30" t="e">
        <f>((IFERROR(VLOOKUP($B188,Mes!$C$7:$AV$131,MATCH(HX$1,Mes!$C$3:$AV$3,0),FALSE),""))*1000)</f>
        <v>#VALUE!</v>
      </c>
      <c r="HY189" s="30" t="e">
        <f>((IFERROR(VLOOKUP($B188,Mes!$C$7:$AV$131,MATCH(HY$1,Mes!$C$3:$AV$3,0),FALSE),""))*1000)</f>
        <v>#VALUE!</v>
      </c>
      <c r="HZ189" s="30" t="e">
        <f>((IFERROR(VLOOKUP($B188,Mes!$C$7:$AV$131,MATCH(HZ$1,Mes!$C$3:$AV$3,0),FALSE),""))*1000)</f>
        <v>#VALUE!</v>
      </c>
      <c r="IA189" s="30" t="e">
        <f>((IFERROR(VLOOKUP($B188,Mes!$C$7:$AV$131,MATCH(IA$1,Mes!$C$3:$AV$3,0),FALSE),""))*1000)</f>
        <v>#VALUE!</v>
      </c>
      <c r="IB189" s="30" t="e">
        <f>((IFERROR(VLOOKUP($B188,Mes!$C$7:$AV$131,MATCH(IB$1,Mes!$C$3:$AV$3,0),FALSE),""))*1000)</f>
        <v>#VALUE!</v>
      </c>
      <c r="IC189" s="30" t="e">
        <f>((IFERROR(VLOOKUP($B188,Mes!$C$7:$AV$131,MATCH(IC$1,Mes!$C$3:$AV$3,0),FALSE),""))*1000)</f>
        <v>#VALUE!</v>
      </c>
      <c r="ID189" s="30" t="e">
        <f>((IFERROR(VLOOKUP($B188,Mes!$C$7:$AV$131,MATCH(ID$1,Mes!$C$3:$AV$3,0),FALSE),""))*1000)</f>
        <v>#VALUE!</v>
      </c>
      <c r="IE189" s="30" t="e">
        <f>((IFERROR(VLOOKUP($B188,Mes!$C$7:$AV$131,MATCH(IE$1,Mes!$C$3:$AV$3,0),FALSE),""))*1000)</f>
        <v>#VALUE!</v>
      </c>
      <c r="IF189" s="30" t="e">
        <f>((IFERROR(VLOOKUP($B188,Mes!$C$7:$AV$131,MATCH(IF$1,Mes!$C$3:$AV$3,0),FALSE),""))*1000)</f>
        <v>#VALUE!</v>
      </c>
      <c r="IG189" s="30" t="e">
        <f>((IFERROR(VLOOKUP($B188,Mes!$C$7:$AV$131,MATCH(IG$1,Mes!$C$3:$AV$3,0),FALSE),""))*1000)</f>
        <v>#VALUE!</v>
      </c>
      <c r="IH189" s="30" t="e">
        <f>((IFERROR(VLOOKUP($B188,Mes!$C$7:$AV$131,MATCH(IH$1,Mes!$C$3:$AV$3,0),FALSE),""))*1000)</f>
        <v>#VALUE!</v>
      </c>
      <c r="II189" s="30" t="e">
        <f>((IFERROR(VLOOKUP($B188,Mes!$C$7:$AV$131,MATCH(II$1,Mes!$C$3:$AV$3,0),FALSE),""))*1000)</f>
        <v>#VALUE!</v>
      </c>
      <c r="IJ189" s="30" t="e">
        <f>((IFERROR(VLOOKUP($B188,Mes!$C$7:$AV$131,MATCH(IJ$1,Mes!$C$3:$AV$3,0),FALSE),""))*1000)</f>
        <v>#VALUE!</v>
      </c>
      <c r="IK189" s="30" t="e">
        <f>((IFERROR(VLOOKUP($B188,Mes!$C$7:$AV$131,MATCH(IK$1,Mes!$C$3:$AV$3,0),FALSE),""))*1000)</f>
        <v>#VALUE!</v>
      </c>
      <c r="IL189" s="30" t="e">
        <f>((IFERROR(VLOOKUP($B188,Mes!$C$7:$AV$131,MATCH(IL$1,Mes!$C$3:$AV$3,0),FALSE),""))*1000)</f>
        <v>#VALUE!</v>
      </c>
      <c r="IM189" s="30" t="e">
        <f>((IFERROR(VLOOKUP($B188,Mes!$C$7:$AV$131,MATCH(IM$1,Mes!$C$3:$AV$3,0),FALSE),""))*1000)</f>
        <v>#VALUE!</v>
      </c>
      <c r="IN189" s="30" t="e">
        <f>((IFERROR(VLOOKUP($B188,Mes!$C$7:$AV$131,MATCH(IN$1,Mes!$C$3:$AV$3,0),FALSE),""))*1000)</f>
        <v>#VALUE!</v>
      </c>
      <c r="IO189" s="30" t="e">
        <f>((IFERROR(VLOOKUP($B188,Mes!$C$7:$AV$131,MATCH(IO$1,Mes!$C$3:$AV$3,0),FALSE),""))*1000)</f>
        <v>#VALUE!</v>
      </c>
      <c r="IP189" s="30" t="e">
        <f>((IFERROR(VLOOKUP($B188,Mes!$C$7:$AV$131,MATCH(IP$1,Mes!$C$3:$AV$3,0),FALSE),""))*1000)</f>
        <v>#VALUE!</v>
      </c>
      <c r="IQ189" s="30" t="e">
        <f>((IFERROR(VLOOKUP($B188,Mes!$C$7:$AV$131,MATCH(IQ$1,Mes!$C$3:$AV$3,0),FALSE),""))*1000)</f>
        <v>#VALUE!</v>
      </c>
      <c r="IR189" s="31" t="e">
        <f>((IFERROR(VLOOKUP($B188,Mes!$C$7:$AV$131,MATCH(IR$1,Mes!$C$3:$AV$3,0),FALSE),""))*1000)</f>
        <v>#VALUE!</v>
      </c>
      <c r="IS189" s="31" t="e">
        <f>((IFERROR(VLOOKUP($B188,Mes!$C$7:$AV$131,MATCH(IS$1,Mes!$C$3:$AV$3,0),FALSE),""))*1000)</f>
        <v>#VALUE!</v>
      </c>
      <c r="IT189" s="31" t="e">
        <f>((IFERROR(VLOOKUP($B188,Mes!$C$7:$AV$131,MATCH(IT$1,Mes!$C$3:$AV$3,0),FALSE),""))*1000)</f>
        <v>#VALUE!</v>
      </c>
      <c r="IU189" s="31" t="e">
        <f>((IFERROR(VLOOKUP($B188,Mes!$C$7:$AV$131,MATCH(IU$1,Mes!$C$3:$AV$3,0),FALSE),""))*1000)</f>
        <v>#VALUE!</v>
      </c>
      <c r="IV189" s="31" t="e">
        <f>((IFERROR(VLOOKUP($B188,Mes!$C$7:$AV$131,MATCH(IV$1,Mes!$C$3:$AV$3,0),FALSE),""))*1000)</f>
        <v>#VALUE!</v>
      </c>
      <c r="IW189" s="31" t="e">
        <f>((IFERROR(VLOOKUP($B188,Mes!$C$7:$AV$131,MATCH(IW$1,Mes!$C$3:$AV$3,0),FALSE),""))*1000)</f>
        <v>#VALUE!</v>
      </c>
      <c r="IX189" s="31" t="e">
        <f>((IFERROR(VLOOKUP($B188,Mes!$C$7:$AV$131,MATCH(IX$1,Mes!$C$3:$AV$3,0),FALSE),""))*1000)</f>
        <v>#VALUE!</v>
      </c>
      <c r="IY189" s="31" t="e">
        <f>((IFERROR(VLOOKUP($B188,Mes!$C$7:$AV$131,MATCH(IY$1,Mes!$C$3:$AV$3,0),FALSE),""))*1000)</f>
        <v>#VALUE!</v>
      </c>
      <c r="IZ189" s="31" t="e">
        <f>((IFERROR(VLOOKUP($B188,Mes!$C$7:$AV$131,MATCH(IZ$1,Mes!$C$3:$AV$3,0),FALSE),""))*1000)</f>
        <v>#VALUE!</v>
      </c>
      <c r="JA189" s="31" t="e">
        <f>((IFERROR(VLOOKUP($B188,Mes!$C$7:$AV$131,MATCH(JA$1,Mes!$C$3:$AV$3,0),FALSE),""))*1000)</f>
        <v>#VALUE!</v>
      </c>
      <c r="JB189" s="31" t="e">
        <f>((IFERROR(VLOOKUP($B188,Mes!$C$7:$AV$131,MATCH(JB$1,Mes!$C$3:$AV$3,0),FALSE),""))*1000)</f>
        <v>#VALUE!</v>
      </c>
      <c r="JC189" s="31" t="e">
        <f>((IFERROR(VLOOKUP($B188,Mes!$C$7:$AV$131,MATCH(JC$1,Mes!$C$3:$AV$3,0),FALSE),""))*1000)</f>
        <v>#VALUE!</v>
      </c>
      <c r="JD189" s="31" t="e">
        <f>((IFERROR(VLOOKUP($B188,Mes!$C$7:$AV$131,MATCH(JD$1,Mes!$C$3:$AV$3,0),FALSE),""))*1000)</f>
        <v>#VALUE!</v>
      </c>
      <c r="JE189" s="31" t="e">
        <f>((IFERROR(VLOOKUP($B188,Mes!$C$7:$AV$131,MATCH(JE$1,Mes!$C$3:$AV$3,0),FALSE),""))*1000)</f>
        <v>#VALUE!</v>
      </c>
      <c r="JF189" s="31" t="e">
        <f>((IFERROR(VLOOKUP($B188,Mes!$C$7:$AV$131,MATCH(JF$1,Mes!$C$3:$AV$3,0),FALSE),""))*1000)</f>
        <v>#VALUE!</v>
      </c>
      <c r="JG189" s="31" t="e">
        <f>((IFERROR(VLOOKUP($B188,Mes!$C$7:$AV$131,MATCH(JG$1,Mes!$C$3:$AV$3,0),FALSE),""))*1000)</f>
        <v>#VALUE!</v>
      </c>
      <c r="JH189" s="31" t="e">
        <f>((IFERROR(VLOOKUP($B188,Mes!$C$7:$AV$131,MATCH(JH$1,Mes!$C$3:$AV$3,0),FALSE),""))*1000)</f>
        <v>#VALUE!</v>
      </c>
      <c r="JI189" s="31" t="e">
        <f>((IFERROR(VLOOKUP($B188,Mes!$C$7:$AV$131,MATCH(JI$1,Mes!$C$3:$AV$3,0),FALSE),""))*1000)</f>
        <v>#VALUE!</v>
      </c>
      <c r="JJ189" s="31" t="e">
        <f>((IFERROR(VLOOKUP($B188,Mes!$C$7:$AV$131,MATCH(JJ$1,Mes!$C$3:$AV$3,0),FALSE),""))*1000)</f>
        <v>#VALUE!</v>
      </c>
      <c r="JK189" s="31" t="e">
        <f>((IFERROR(VLOOKUP($B188,Mes!$C$7:$AV$131,MATCH(JK$1,Mes!$C$3:$AV$3,0),FALSE),""))*1000)</f>
        <v>#VALUE!</v>
      </c>
      <c r="JL189" s="31" t="e">
        <f>((IFERROR(VLOOKUP($B188,Mes!$C$7:$AV$131,MATCH(JL$1,Mes!$C$3:$AV$3,0),FALSE),""))*1000)</f>
        <v>#VALUE!</v>
      </c>
      <c r="JM189" s="31" t="e">
        <f>((IFERROR(VLOOKUP($B188,Mes!$C$7:$AV$131,MATCH(JM$1,Mes!$C$3:$AV$3,0),FALSE),""))*1000)</f>
        <v>#VALUE!</v>
      </c>
      <c r="JN189" s="31" t="e">
        <f>((IFERROR(VLOOKUP($B188,Mes!$C$7:$AV$131,MATCH(JN$1,Mes!$C$3:$AV$3,0),FALSE),""))*1000)</f>
        <v>#VALUE!</v>
      </c>
      <c r="JO189" s="31" t="e">
        <f>((IFERROR(VLOOKUP($B188,Mes!$C$7:$AV$131,MATCH(JO$1,Mes!$C$3:$AV$3,0),FALSE),""))*1000)</f>
        <v>#VALUE!</v>
      </c>
      <c r="JP189" s="31" t="e">
        <f>((IFERROR(VLOOKUP($B188,Mes!$C$7:$AV$131,MATCH(JP$1,Mes!$C$3:$AV$3,0),FALSE),""))*1000)</f>
        <v>#VALUE!</v>
      </c>
      <c r="JQ189" s="31" t="e">
        <f>((IFERROR(VLOOKUP($B188,Mes!$C$7:$AV$131,MATCH(JQ$1,Mes!$C$3:$AV$3,0),FALSE),""))*1000)</f>
        <v>#VALUE!</v>
      </c>
      <c r="JR189" s="31" t="e">
        <f>((IFERROR(VLOOKUP($B188,Mes!$C$7:$AV$131,MATCH(JR$1,Mes!$C$3:$AV$3,0),FALSE),""))*1000)</f>
        <v>#VALUE!</v>
      </c>
      <c r="JS189" s="31" t="e">
        <f>((IFERROR(VLOOKUP($B188,Mes!$C$7:$AV$131,MATCH(JS$1,Mes!$C$3:$AV$3,0),FALSE),""))*1000)</f>
        <v>#VALUE!</v>
      </c>
      <c r="JT189" s="31" t="e">
        <f>((IFERROR(VLOOKUP($B188,Mes!$C$7:$AV$131,MATCH(JT$1,Mes!$C$3:$AV$3,0),FALSE),""))*1000)</f>
        <v>#VALUE!</v>
      </c>
      <c r="JU189" s="31" t="e">
        <f>((IFERROR(VLOOKUP($B188,Mes!$C$7:$AV$131,MATCH(JU$1,Mes!$C$3:$AV$3,0),FALSE),""))*1000)</f>
        <v>#VALUE!</v>
      </c>
      <c r="JV189" s="30" t="e">
        <f>((IFERROR(VLOOKUP($B188,Mes!$C$7:$AV$131,MATCH(JV$1,Mes!$C$3:$AV$3,0),FALSE),""))*1000)</f>
        <v>#VALUE!</v>
      </c>
      <c r="JW189" s="30" t="e">
        <f>((IFERROR(VLOOKUP($B188,Mes!$C$7:$AV$131,MATCH(JW$1,Mes!$C$3:$AV$3,0),FALSE),""))*1000)</f>
        <v>#VALUE!</v>
      </c>
      <c r="JX189" s="30" t="e">
        <f>((IFERROR(VLOOKUP($B188,Mes!$C$7:$AV$131,MATCH(JX$1,Mes!$C$3:$AV$3,0),FALSE),""))*1000)</f>
        <v>#VALUE!</v>
      </c>
      <c r="JY189" s="30" t="e">
        <f>((IFERROR(VLOOKUP($B188,Mes!$C$7:$AV$131,MATCH(JY$1,Mes!$C$3:$AV$3,0),FALSE),""))*1000)</f>
        <v>#VALUE!</v>
      </c>
      <c r="JZ189" s="30" t="e">
        <f>((IFERROR(VLOOKUP($B188,Mes!$C$7:$AV$131,MATCH(JZ$1,Mes!$C$3:$AV$3,0),FALSE),""))*1000)</f>
        <v>#VALUE!</v>
      </c>
      <c r="KA189" s="30" t="e">
        <f>((IFERROR(VLOOKUP($B188,Mes!$C$7:$AV$131,MATCH(KA$1,Mes!$C$3:$AV$3,0),FALSE),""))*1000)</f>
        <v>#VALUE!</v>
      </c>
      <c r="KB189" s="30" t="e">
        <f>((IFERROR(VLOOKUP($B188,Mes!$C$7:$AV$131,MATCH(KB$1,Mes!$C$3:$AV$3,0),FALSE),""))*1000)</f>
        <v>#VALUE!</v>
      </c>
      <c r="KC189" s="30" t="e">
        <f>((IFERROR(VLOOKUP($B188,Mes!$C$7:$AV$131,MATCH(KC$1,Mes!$C$3:$AV$3,0),FALSE),""))*1000)</f>
        <v>#VALUE!</v>
      </c>
      <c r="KD189" s="30" t="e">
        <f>((IFERROR(VLOOKUP($B188,Mes!$C$7:$AV$131,MATCH(KD$1,Mes!$C$3:$AV$3,0),FALSE),""))*1000)</f>
        <v>#VALUE!</v>
      </c>
      <c r="KE189" s="30" t="e">
        <f>((IFERROR(VLOOKUP($B188,Mes!$C$7:$AV$131,MATCH(KE$1,Mes!$C$3:$AV$3,0),FALSE),""))*1000)</f>
        <v>#VALUE!</v>
      </c>
      <c r="KF189" s="30" t="e">
        <f>((IFERROR(VLOOKUP($B188,Mes!$C$7:$AV$131,MATCH(KF$1,Mes!$C$3:$AV$3,0),FALSE),""))*1000)</f>
        <v>#VALUE!</v>
      </c>
      <c r="KG189" s="30" t="e">
        <f>((IFERROR(VLOOKUP($B188,Mes!$C$7:$AV$131,MATCH(KG$1,Mes!$C$3:$AV$3,0),FALSE),""))*1000)</f>
        <v>#VALUE!</v>
      </c>
      <c r="KH189" s="30" t="e">
        <f>((IFERROR(VLOOKUP($B188,Mes!$C$7:$AV$131,MATCH(KH$1,Mes!$C$3:$AV$3,0),FALSE),""))*1000)</f>
        <v>#VALUE!</v>
      </c>
      <c r="KI189" s="30" t="e">
        <f>((IFERROR(VLOOKUP($B188,Mes!$C$7:$AV$131,MATCH(KI$1,Mes!$C$3:$AV$3,0),FALSE),""))*1000)</f>
        <v>#VALUE!</v>
      </c>
      <c r="KJ189" s="30" t="e">
        <f>((IFERROR(VLOOKUP($B188,Mes!$C$7:$AV$131,MATCH(KJ$1,Mes!$C$3:$AV$3,0),FALSE),""))*1000)</f>
        <v>#VALUE!</v>
      </c>
      <c r="KK189" s="30" t="e">
        <f>((IFERROR(VLOOKUP($B188,Mes!$C$7:$AV$131,MATCH(KK$1,Mes!$C$3:$AV$3,0),FALSE),""))*1000)</f>
        <v>#VALUE!</v>
      </c>
      <c r="KL189" s="30" t="e">
        <f>((IFERROR(VLOOKUP($B188,Mes!$C$7:$AV$131,MATCH(KL$1,Mes!$C$3:$AV$3,0),FALSE),""))*1000)</f>
        <v>#VALUE!</v>
      </c>
      <c r="KM189" s="30" t="e">
        <f>((IFERROR(VLOOKUP($B188,Mes!$C$7:$AV$131,MATCH(KM$1,Mes!$C$3:$AV$3,0),FALSE),""))*1000)</f>
        <v>#VALUE!</v>
      </c>
      <c r="KN189" s="30" t="e">
        <f>((IFERROR(VLOOKUP($B188,Mes!$C$7:$AV$131,MATCH(KN$1,Mes!$C$3:$AV$3,0),FALSE),""))*1000)</f>
        <v>#VALUE!</v>
      </c>
      <c r="KO189" s="30" t="e">
        <f>((IFERROR(VLOOKUP($B188,Mes!$C$7:$AV$131,MATCH(KO$1,Mes!$C$3:$AV$3,0),FALSE),""))*1000)</f>
        <v>#VALUE!</v>
      </c>
      <c r="KP189" s="30" t="e">
        <f>((IFERROR(VLOOKUP($B188,Mes!$C$7:$AV$131,MATCH(KP$1,Mes!$C$3:$AV$3,0),FALSE),""))*1000)</f>
        <v>#VALUE!</v>
      </c>
      <c r="KQ189" s="30" t="e">
        <f>((IFERROR(VLOOKUP($B188,Mes!$C$7:$AV$131,MATCH(KQ$1,Mes!$C$3:$AV$3,0),FALSE),""))*1000)</f>
        <v>#VALUE!</v>
      </c>
      <c r="KR189" s="30" t="e">
        <f>((IFERROR(VLOOKUP($B188,Mes!$C$7:$AV$131,MATCH(KR$1,Mes!$C$3:$AV$3,0),FALSE),""))*1000)</f>
        <v>#VALUE!</v>
      </c>
      <c r="KS189" s="30" t="e">
        <f>((IFERROR(VLOOKUP($B188,Mes!$C$7:$AV$131,MATCH(KS$1,Mes!$C$3:$AV$3,0),FALSE),""))*1000)</f>
        <v>#VALUE!</v>
      </c>
      <c r="KT189" s="30" t="e">
        <f>((IFERROR(VLOOKUP($B188,Mes!$C$7:$AV$131,MATCH(KT$1,Mes!$C$3:$AV$3,0),FALSE),""))*1000)</f>
        <v>#VALUE!</v>
      </c>
      <c r="KU189" s="30" t="e">
        <f>((IFERROR(VLOOKUP($B188,Mes!$C$7:$AV$131,MATCH(KU$1,Mes!$C$3:$AV$3,0),FALSE),""))*1000)</f>
        <v>#VALUE!</v>
      </c>
      <c r="KV189" s="30" t="e">
        <f>((IFERROR(VLOOKUP($B188,Mes!$C$7:$AV$131,MATCH(KV$1,Mes!$C$3:$AV$3,0),FALSE),""))*1000)</f>
        <v>#VALUE!</v>
      </c>
      <c r="KW189" s="30" t="e">
        <f>((IFERROR(VLOOKUP($B188,Mes!$C$7:$AV$131,MATCH(KW$1,Mes!$C$3:$AV$3,0),FALSE),""))*1000)</f>
        <v>#VALUE!</v>
      </c>
      <c r="KX189" s="30" t="e">
        <f>((IFERROR(VLOOKUP($B188,Mes!$C$7:$AV$131,MATCH(KX$1,Mes!$C$3:$AV$3,0),FALSE),""))*1000)</f>
        <v>#VALUE!</v>
      </c>
      <c r="KY189" s="30" t="e">
        <f>((IFERROR(VLOOKUP($B188,Mes!$C$7:$AV$131,MATCH(KY$1,Mes!$C$3:$AV$3,0),FALSE),""))*1000)</f>
        <v>#VALUE!</v>
      </c>
      <c r="KZ189" s="30" t="e">
        <f>((IFERROR(VLOOKUP($B188,Mes!$C$7:$AV$131,MATCH(KZ$1,Mes!$C$3:$AV$3,0),FALSE),""))*1000)</f>
        <v>#VALUE!</v>
      </c>
      <c r="LA189" s="31" t="e">
        <f>((IFERROR(VLOOKUP($B188,Mes!$C$7:$AV$131,MATCH(LA$1,Mes!$C$3:$AV$3,0),FALSE),""))*1000)</f>
        <v>#VALUE!</v>
      </c>
      <c r="LB189" s="31" t="e">
        <f>((IFERROR(VLOOKUP($B188,Mes!$C$7:$AV$131,MATCH(LB$1,Mes!$C$3:$AV$3,0),FALSE),""))*1000)</f>
        <v>#VALUE!</v>
      </c>
      <c r="LC189" s="31" t="e">
        <f>((IFERROR(VLOOKUP($B188,Mes!$C$7:$AV$131,MATCH(LC$1,Mes!$C$3:$AV$3,0),FALSE),""))*1000)</f>
        <v>#VALUE!</v>
      </c>
      <c r="LD189" s="31" t="e">
        <f>((IFERROR(VLOOKUP($B188,Mes!$C$7:$AV$131,MATCH(LD$1,Mes!$C$3:$AV$3,0),FALSE),""))*1000)</f>
        <v>#VALUE!</v>
      </c>
      <c r="LE189" s="31" t="e">
        <f>((IFERROR(VLOOKUP($B188,Mes!$C$7:$AV$131,MATCH(LE$1,Mes!$C$3:$AV$3,0),FALSE),""))*1000)</f>
        <v>#VALUE!</v>
      </c>
      <c r="LF189" s="31" t="e">
        <f>((IFERROR(VLOOKUP($B188,Mes!$C$7:$AV$131,MATCH(LF$1,Mes!$C$3:$AV$3,0),FALSE),""))*1000)</f>
        <v>#VALUE!</v>
      </c>
      <c r="LG189" s="31" t="e">
        <f>((IFERROR(VLOOKUP($B188,Mes!$C$7:$AV$131,MATCH(LG$1,Mes!$C$3:$AV$3,0),FALSE),""))*1000)</f>
        <v>#VALUE!</v>
      </c>
      <c r="LH189" s="31" t="e">
        <f>((IFERROR(VLOOKUP($B188,Mes!$C$7:$AV$131,MATCH(LH$1,Mes!$C$3:$AV$3,0),FALSE),""))*1000)</f>
        <v>#VALUE!</v>
      </c>
      <c r="LI189" s="31" t="e">
        <f>((IFERROR(VLOOKUP($B188,Mes!$C$7:$AV$131,MATCH(LI$1,Mes!$C$3:$AV$3,0),FALSE),""))*1000)</f>
        <v>#VALUE!</v>
      </c>
      <c r="LJ189" s="31" t="e">
        <f>((IFERROR(VLOOKUP($B188,Mes!$C$7:$AV$131,MATCH(LJ$1,Mes!$C$3:$AV$3,0),FALSE),""))*1000)</f>
        <v>#VALUE!</v>
      </c>
      <c r="LK189" s="31" t="e">
        <f>((IFERROR(VLOOKUP($B188,Mes!$C$7:$AV$131,MATCH(LK$1,Mes!$C$3:$AV$3,0),FALSE),""))*1000)</f>
        <v>#VALUE!</v>
      </c>
      <c r="LL189" s="31" t="e">
        <f>((IFERROR(VLOOKUP($B188,Mes!$C$7:$AV$131,MATCH(LL$1,Mes!$C$3:$AV$3,0),FALSE),""))*1000)</f>
        <v>#VALUE!</v>
      </c>
      <c r="LM189" s="31" t="e">
        <f>((IFERROR(VLOOKUP($B188,Mes!$C$7:$AV$131,MATCH(LM$1,Mes!$C$3:$AV$3,0),FALSE),""))*1000)</f>
        <v>#VALUE!</v>
      </c>
      <c r="LN189" s="31" t="e">
        <f>((IFERROR(VLOOKUP($B188,Mes!$C$7:$AV$131,MATCH(LN$1,Mes!$C$3:$AV$3,0),FALSE),""))*1000)</f>
        <v>#VALUE!</v>
      </c>
      <c r="LO189" s="31" t="e">
        <f>((IFERROR(VLOOKUP($B188,Mes!$C$7:$AV$131,MATCH(LO$1,Mes!$C$3:$AV$3,0),FALSE),""))*1000)</f>
        <v>#VALUE!</v>
      </c>
      <c r="LP189" s="31" t="e">
        <f>((IFERROR(VLOOKUP($B188,Mes!$C$7:$AV$131,MATCH(LP$1,Mes!$C$3:$AV$3,0),FALSE),""))*1000)</f>
        <v>#VALUE!</v>
      </c>
      <c r="LQ189" s="31" t="e">
        <f>((IFERROR(VLOOKUP($B188,Mes!$C$7:$AV$131,MATCH(LQ$1,Mes!$C$3:$AV$3,0),FALSE),""))*1000)</f>
        <v>#VALUE!</v>
      </c>
      <c r="LR189" s="31" t="e">
        <f>((IFERROR(VLOOKUP($B188,Mes!$C$7:$AV$131,MATCH(LR$1,Mes!$C$3:$AV$3,0),FALSE),""))*1000)</f>
        <v>#VALUE!</v>
      </c>
      <c r="LS189" s="31" t="e">
        <f>((IFERROR(VLOOKUP($B188,Mes!$C$7:$AV$131,MATCH(LS$1,Mes!$C$3:$AV$3,0),FALSE),""))*1000)</f>
        <v>#VALUE!</v>
      </c>
      <c r="LT189" s="31" t="e">
        <f>((IFERROR(VLOOKUP($B188,Mes!$C$7:$AV$131,MATCH(LT$1,Mes!$C$3:$AV$3,0),FALSE),""))*1000)</f>
        <v>#VALUE!</v>
      </c>
      <c r="LU189" s="31" t="e">
        <f>((IFERROR(VLOOKUP($B188,Mes!$C$7:$AV$131,MATCH(LU$1,Mes!$C$3:$AV$3,0),FALSE),""))*1000)</f>
        <v>#VALUE!</v>
      </c>
      <c r="LV189" s="31" t="e">
        <f>((IFERROR(VLOOKUP($B188,Mes!$C$7:$AV$131,MATCH(LV$1,Mes!$C$3:$AV$3,0),FALSE),""))*1000)</f>
        <v>#VALUE!</v>
      </c>
      <c r="LW189" s="31" t="e">
        <f>((IFERROR(VLOOKUP($B188,Mes!$C$7:$AV$131,MATCH(LW$1,Mes!$C$3:$AV$3,0),FALSE),""))*1000)</f>
        <v>#VALUE!</v>
      </c>
      <c r="LX189" s="31" t="e">
        <f>((IFERROR(VLOOKUP($B188,Mes!$C$7:$AV$131,MATCH(LX$1,Mes!$C$3:$AV$3,0),FALSE),""))*1000)</f>
        <v>#VALUE!</v>
      </c>
      <c r="LY189" s="31" t="e">
        <f>((IFERROR(VLOOKUP($B188,Mes!$C$7:$AV$131,MATCH(LY$1,Mes!$C$3:$AV$3,0),FALSE),""))*1000)</f>
        <v>#VALUE!</v>
      </c>
      <c r="LZ189" s="31" t="e">
        <f>((IFERROR(VLOOKUP($B188,Mes!$C$7:$AV$131,MATCH(LZ$1,Mes!$C$3:$AV$3,0),FALSE),""))*1000)</f>
        <v>#VALUE!</v>
      </c>
      <c r="MA189" s="31" t="e">
        <f>((IFERROR(VLOOKUP($B188,Mes!$C$7:$AV$131,MATCH(MA$1,Mes!$C$3:$AV$3,0),FALSE),""))*1000)</f>
        <v>#VALUE!</v>
      </c>
      <c r="MB189" s="31" t="e">
        <f>((IFERROR(VLOOKUP($B188,Mes!$C$7:$AV$131,MATCH(MB$1,Mes!$C$3:$AV$3,0),FALSE),""))*1000)</f>
        <v>#VALUE!</v>
      </c>
      <c r="MC189" s="31" t="e">
        <f>((IFERROR(VLOOKUP($B188,Mes!$C$7:$AV$131,MATCH(MC$1,Mes!$C$3:$AV$3,0),FALSE),""))*1000)</f>
        <v>#VALUE!</v>
      </c>
      <c r="MD189" s="31" t="e">
        <f>((IFERROR(VLOOKUP($B188,Mes!$C$7:$AV$131,MATCH(MD$1,Mes!$C$3:$AV$3,0),FALSE),""))*1000)</f>
        <v>#VALUE!</v>
      </c>
      <c r="ME189" s="30" t="e">
        <f>((IFERROR(VLOOKUP($B188,Mes!$C$7:$AV$131,MATCH(ME$1,Mes!$C$3:$AV$3,0),FALSE),""))*1000)</f>
        <v>#VALUE!</v>
      </c>
      <c r="MF189" s="30" t="e">
        <f>((IFERROR(VLOOKUP($B188,Mes!$C$7:$AV$131,MATCH(MF$1,Mes!$C$3:$AV$3,0),FALSE),""))*1000)</f>
        <v>#VALUE!</v>
      </c>
      <c r="MG189" s="30" t="e">
        <f>((IFERROR(VLOOKUP($B188,Mes!$C$7:$AV$131,MATCH(MG$1,Mes!$C$3:$AV$3,0),FALSE),""))*1000)</f>
        <v>#VALUE!</v>
      </c>
      <c r="MH189" s="30" t="e">
        <f>((IFERROR(VLOOKUP($B188,Mes!$C$7:$AV$131,MATCH(MH$1,Mes!$C$3:$AV$3,0),FALSE),""))*1000)</f>
        <v>#VALUE!</v>
      </c>
      <c r="MI189" s="30" t="e">
        <f>((IFERROR(VLOOKUP($B188,Mes!$C$7:$AV$131,MATCH(MI$1,Mes!$C$3:$AV$3,0),FALSE),""))*1000)</f>
        <v>#VALUE!</v>
      </c>
      <c r="MJ189" s="30" t="e">
        <f>((IFERROR(VLOOKUP($B188,Mes!$C$7:$AV$131,MATCH(MJ$1,Mes!$C$3:$AV$3,0),FALSE),""))*1000)</f>
        <v>#VALUE!</v>
      </c>
      <c r="MK189" s="30" t="e">
        <f>((IFERROR(VLOOKUP($B188,Mes!$C$7:$AV$131,MATCH(MK$1,Mes!$C$3:$AV$3,0),FALSE),""))*1000)</f>
        <v>#VALUE!</v>
      </c>
      <c r="ML189" s="30" t="e">
        <f>((IFERROR(VLOOKUP($B188,Mes!$C$7:$AV$131,MATCH(ML$1,Mes!$C$3:$AV$3,0),FALSE),""))*1000)</f>
        <v>#VALUE!</v>
      </c>
      <c r="MM189" s="30" t="e">
        <f>((IFERROR(VLOOKUP($B188,Mes!$C$7:$AV$131,MATCH(MM$1,Mes!$C$3:$AV$3,0),FALSE),""))*1000)</f>
        <v>#VALUE!</v>
      </c>
      <c r="MN189" s="30" t="e">
        <f>((IFERROR(VLOOKUP($B188,Mes!$C$7:$AV$131,MATCH(MN$1,Mes!$C$3:$AV$3,0),FALSE),""))*1000)</f>
        <v>#VALUE!</v>
      </c>
      <c r="MO189" s="30" t="e">
        <f>((IFERROR(VLOOKUP($B188,Mes!$C$7:$AV$131,MATCH(MO$1,Mes!$C$3:$AV$3,0),FALSE),""))*1000)</f>
        <v>#VALUE!</v>
      </c>
      <c r="MP189" s="30" t="e">
        <f>((IFERROR(VLOOKUP($B188,Mes!$C$7:$AV$131,MATCH(MP$1,Mes!$C$3:$AV$3,0),FALSE),""))*1000)</f>
        <v>#VALUE!</v>
      </c>
      <c r="MQ189" s="30" t="e">
        <f>((IFERROR(VLOOKUP($B188,Mes!$C$7:$AV$131,MATCH(MQ$1,Mes!$C$3:$AV$3,0),FALSE),""))*1000)</f>
        <v>#VALUE!</v>
      </c>
      <c r="MR189" s="30" t="e">
        <f>((IFERROR(VLOOKUP($B188,Mes!$C$7:$AV$131,MATCH(MR$1,Mes!$C$3:$AV$3,0),FALSE),""))*1000)</f>
        <v>#VALUE!</v>
      </c>
      <c r="MS189" s="30" t="e">
        <f>((IFERROR(VLOOKUP($B188,Mes!$C$7:$AV$131,MATCH(MS$1,Mes!$C$3:$AV$3,0),FALSE),""))*1000)</f>
        <v>#VALUE!</v>
      </c>
      <c r="MT189" s="30" t="e">
        <f>((IFERROR(VLOOKUP($B188,Mes!$C$7:$AV$131,MATCH(MT$1,Mes!$C$3:$AV$3,0),FALSE),""))*1000)</f>
        <v>#VALUE!</v>
      </c>
      <c r="MU189" s="30" t="e">
        <f>((IFERROR(VLOOKUP($B188,Mes!$C$7:$AV$131,MATCH(MU$1,Mes!$C$3:$AV$3,0),FALSE),""))*1000)</f>
        <v>#VALUE!</v>
      </c>
      <c r="MV189" s="30" t="e">
        <f>((IFERROR(VLOOKUP($B188,Mes!$C$7:$AV$131,MATCH(MV$1,Mes!$C$3:$AV$3,0),FALSE),""))*1000)</f>
        <v>#VALUE!</v>
      </c>
      <c r="MW189" s="30" t="e">
        <f>((IFERROR(VLOOKUP($B188,Mes!$C$7:$AV$131,MATCH(MW$1,Mes!$C$3:$AV$3,0),FALSE),""))*1000)</f>
        <v>#VALUE!</v>
      </c>
      <c r="MX189" s="30" t="e">
        <f>((IFERROR(VLOOKUP($B188,Mes!$C$7:$AV$131,MATCH(MX$1,Mes!$C$3:$AV$3,0),FALSE),""))*1000)</f>
        <v>#VALUE!</v>
      </c>
      <c r="MY189" s="30" t="e">
        <f>((IFERROR(VLOOKUP($B188,Mes!$C$7:$AV$131,MATCH(MY$1,Mes!$C$3:$AV$3,0),FALSE),""))*1000)</f>
        <v>#VALUE!</v>
      </c>
      <c r="MZ189" s="30" t="e">
        <f>((IFERROR(VLOOKUP($B188,Mes!$C$7:$AV$131,MATCH(MZ$1,Mes!$C$3:$AV$3,0),FALSE),""))*1000)</f>
        <v>#VALUE!</v>
      </c>
      <c r="NA189" s="30" t="e">
        <f>((IFERROR(VLOOKUP($B188,Mes!$C$7:$AV$131,MATCH(NA$1,Mes!$C$3:$AV$3,0),FALSE),""))*1000)</f>
        <v>#VALUE!</v>
      </c>
      <c r="NB189" s="30" t="e">
        <f>((IFERROR(VLOOKUP($B188,Mes!$C$7:$AV$131,MATCH(NB$1,Mes!$C$3:$AV$3,0),FALSE),""))*1000)</f>
        <v>#VALUE!</v>
      </c>
      <c r="NC189" s="30" t="e">
        <f>((IFERROR(VLOOKUP($B188,Mes!$C$7:$AV$131,MATCH(NC$1,Mes!$C$3:$AV$3,0),FALSE),""))*1000)</f>
        <v>#VALUE!</v>
      </c>
      <c r="ND189" s="30" t="e">
        <f>((IFERROR(VLOOKUP($B188,Mes!$C$7:$AV$131,MATCH(ND$1,Mes!$C$3:$AV$3,0),FALSE),""))*1000)</f>
        <v>#VALUE!</v>
      </c>
      <c r="NE189" s="30" t="e">
        <f>((IFERROR(VLOOKUP($B188,Mes!$C$7:$AV$131,MATCH(NE$1,Mes!$C$3:$AV$3,0),FALSE),""))*1000)</f>
        <v>#VALUE!</v>
      </c>
      <c r="NF189" s="30" t="e">
        <f>((IFERROR(VLOOKUP($B188,Mes!$C$7:$AV$131,MATCH(NF$1,Mes!$C$3:$AV$3,0),FALSE),""))*1000)</f>
        <v>#VALUE!</v>
      </c>
      <c r="NG189" s="30" t="e">
        <f>((IFERROR(VLOOKUP($B188,Mes!$C$7:$AV$131,MATCH(NG$1,Mes!$C$3:$AV$3,0),FALSE),""))*1000)</f>
        <v>#VALUE!</v>
      </c>
      <c r="NH189" s="30" t="e">
        <f>((IFERROR(VLOOKUP($B188,Mes!$C$7:$AV$131,MATCH(NH$1,Mes!$C$3:$AV$3,0),FALSE),""))*1000)</f>
        <v>#VALUE!</v>
      </c>
      <c r="NI189" s="30" t="e">
        <f>((IFERROR(VLOOKUP($B188,Mes!$C$7:$AV$131,MATCH(NI$1,Mes!$C$3:$AV$3,0),FALSE),""))*1000)</f>
        <v>#VALUE!</v>
      </c>
    </row>
    <row r="190" spans="1:374" s="40" customFormat="1" ht="14.4" outlineLevel="1" x14ac:dyDescent="0.25">
      <c r="A190" s="16"/>
      <c r="B190" s="14"/>
      <c r="C190" s="14"/>
      <c r="D190" s="14"/>
      <c r="E190" s="27" t="s">
        <v>219</v>
      </c>
      <c r="F190" s="25"/>
      <c r="G190" s="83">
        <v>18582.400000000001</v>
      </c>
      <c r="H190" s="68"/>
      <c r="I190" s="68"/>
      <c r="J190" s="68">
        <v>17580</v>
      </c>
      <c r="K190" s="68">
        <v>22563.999999999996</v>
      </c>
      <c r="L190" s="68">
        <v>26487.999999999996</v>
      </c>
      <c r="M190" s="68">
        <v>30463.999999999996</v>
      </c>
      <c r="N190" s="68">
        <v>29906.399999999998</v>
      </c>
      <c r="O190" s="68"/>
      <c r="P190" s="68"/>
      <c r="Q190" s="68">
        <v>29011.200000000004</v>
      </c>
      <c r="R190" s="68">
        <v>28831.200000000001</v>
      </c>
      <c r="S190" s="68">
        <v>28735.200000000004</v>
      </c>
      <c r="T190" s="68">
        <v>28560</v>
      </c>
      <c r="U190" s="68">
        <v>28528.799999999999</v>
      </c>
      <c r="V190" s="68"/>
      <c r="W190" s="68"/>
      <c r="X190" s="68">
        <v>26816</v>
      </c>
      <c r="Y190" s="68">
        <v>26472.800000000003</v>
      </c>
      <c r="Z190" s="68">
        <v>28488.799999999999</v>
      </c>
      <c r="AA190" s="68">
        <v>32216.799999999999</v>
      </c>
      <c r="AB190" s="68">
        <v>32260.800000000003</v>
      </c>
      <c r="AC190" s="68"/>
      <c r="AD190" s="68"/>
      <c r="AE190" s="68">
        <v>31664</v>
      </c>
      <c r="AF190" s="68">
        <v>31340</v>
      </c>
      <c r="AG190" s="68">
        <v>31208.799999999996</v>
      </c>
      <c r="AH190" s="68">
        <v>30871.199999999997</v>
      </c>
      <c r="AI190" s="68"/>
      <c r="AJ190" s="68"/>
      <c r="AK190" s="68"/>
      <c r="AL190" s="68">
        <v>25288.799999999999</v>
      </c>
      <c r="AM190" s="68">
        <v>24201.599999999995</v>
      </c>
      <c r="AN190" s="68">
        <v>24144</v>
      </c>
      <c r="AO190" s="68">
        <v>24071.999999999996</v>
      </c>
      <c r="AP190" s="68">
        <v>26614.400000000001</v>
      </c>
      <c r="AQ190" s="68"/>
      <c r="AR190" s="68"/>
      <c r="AS190" s="68"/>
      <c r="AT190" s="68">
        <v>38495.999999999993</v>
      </c>
      <c r="AU190" s="68">
        <v>38303.999999999993</v>
      </c>
      <c r="AV190" s="68">
        <v>37439.999999999993</v>
      </c>
      <c r="AW190" s="68">
        <v>37172</v>
      </c>
      <c r="AX190" s="68"/>
      <c r="AY190" s="68"/>
      <c r="AZ190" s="68">
        <v>34183.200000000004</v>
      </c>
      <c r="BA190" s="68">
        <v>33027.200000000004</v>
      </c>
      <c r="BB190" s="68">
        <v>32667.200000000001</v>
      </c>
      <c r="BC190" s="68">
        <v>31559.200000000004</v>
      </c>
      <c r="BD190" s="68">
        <v>31048</v>
      </c>
      <c r="BE190" s="68"/>
      <c r="BF190" s="68"/>
      <c r="BG190" s="68">
        <v>28673.600000000002</v>
      </c>
      <c r="BH190" s="68">
        <v>28132.800000000003</v>
      </c>
      <c r="BI190" s="68">
        <v>27004.799999999999</v>
      </c>
      <c r="BJ190" s="68">
        <v>26072.799999999996</v>
      </c>
      <c r="BK190" s="68">
        <v>25333.599999999999</v>
      </c>
      <c r="BL190" s="68"/>
      <c r="BM190" s="68"/>
      <c r="BN190" s="68">
        <v>19376.000000000004</v>
      </c>
      <c r="BO190" s="68">
        <v>19376.000000000004</v>
      </c>
      <c r="BP190" s="68">
        <v>18113.599999999999</v>
      </c>
      <c r="BQ190" s="68">
        <v>17956</v>
      </c>
      <c r="BR190" s="68">
        <v>17847.2</v>
      </c>
      <c r="BS190" s="68">
        <v>17847.2</v>
      </c>
      <c r="BT190" s="68"/>
      <c r="BU190" s="68"/>
      <c r="BV190" s="68">
        <v>15528</v>
      </c>
      <c r="BW190" s="68">
        <v>14165.6</v>
      </c>
      <c r="BX190" s="68">
        <v>13949.599999999999</v>
      </c>
      <c r="BY190" s="68">
        <v>12947.199999999999</v>
      </c>
      <c r="BZ190" s="68">
        <v>12081.6</v>
      </c>
      <c r="CA190" s="68"/>
      <c r="CB190" s="68"/>
      <c r="CC190" s="68">
        <v>9111.9999999999982</v>
      </c>
      <c r="CD190" s="68">
        <v>11956.799999999997</v>
      </c>
      <c r="CE190" s="68">
        <v>15695.999999999998</v>
      </c>
      <c r="CF190" s="68">
        <v>17244</v>
      </c>
      <c r="CG190" s="68">
        <v>16681.599999999999</v>
      </c>
      <c r="CH190" s="68"/>
      <c r="CI190" s="68"/>
      <c r="CJ190" s="68">
        <v>14353.599999999999</v>
      </c>
      <c r="CK190" s="68">
        <v>14029.6</v>
      </c>
      <c r="CL190" s="68">
        <v>13928</v>
      </c>
      <c r="CM190" s="68">
        <v>13339.2</v>
      </c>
      <c r="CN190" s="68"/>
      <c r="CO190" s="68"/>
      <c r="CP190" s="68"/>
      <c r="CQ190" s="68"/>
      <c r="CR190" s="68"/>
      <c r="CS190" s="68"/>
      <c r="CT190" s="68">
        <v>14353.599999999999</v>
      </c>
      <c r="CU190" s="68"/>
      <c r="CV190" s="68"/>
      <c r="CW190" s="68"/>
      <c r="CX190" s="68"/>
      <c r="CY190" s="68"/>
      <c r="CZ190" s="68"/>
      <c r="DA190" s="68"/>
      <c r="DB190" s="68"/>
      <c r="DC190" s="68"/>
      <c r="DD190" s="68"/>
      <c r="DE190" s="68"/>
      <c r="DF190" s="68"/>
      <c r="DG190" s="68"/>
      <c r="DH190" s="68"/>
      <c r="DI190" s="68"/>
      <c r="DJ190" s="68"/>
      <c r="DK190" s="68"/>
      <c r="DL190" s="68"/>
      <c r="DM190" s="68"/>
      <c r="DN190" s="68"/>
      <c r="DO190" s="68"/>
      <c r="DP190" s="68"/>
      <c r="DQ190" s="68"/>
      <c r="DR190" s="68"/>
      <c r="DS190" s="68"/>
      <c r="DT190" s="68"/>
      <c r="DU190" s="68"/>
      <c r="DV190" s="68"/>
      <c r="DW190" s="68"/>
      <c r="DX190" s="68"/>
      <c r="DY190" s="68"/>
      <c r="DZ190" s="68"/>
      <c r="EA190" s="68"/>
      <c r="EB190" s="68"/>
      <c r="EC190" s="68"/>
      <c r="ED190" s="68"/>
      <c r="EE190" s="68"/>
      <c r="EF190" s="68"/>
      <c r="EG190" s="68"/>
      <c r="EH190" s="68"/>
      <c r="EI190" s="68"/>
      <c r="EJ190" s="68"/>
      <c r="EK190" s="68"/>
      <c r="EL190" s="68"/>
      <c r="EM190" s="68"/>
      <c r="EN190" s="68"/>
      <c r="EO190" s="68"/>
      <c r="EP190" s="68"/>
      <c r="EQ190" s="68"/>
      <c r="ER190" s="68"/>
      <c r="ES190" s="68"/>
      <c r="ET190" s="68"/>
      <c r="EU190" s="68"/>
      <c r="EV190" s="68"/>
      <c r="EW190" s="68"/>
      <c r="EX190" s="68"/>
      <c r="EY190" s="68"/>
      <c r="EZ190" s="68"/>
      <c r="FA190" s="68"/>
      <c r="FB190" s="68"/>
      <c r="FC190" s="68"/>
      <c r="FD190" s="68"/>
      <c r="FE190" s="68"/>
      <c r="FF190" s="68">
        <v>0</v>
      </c>
      <c r="FG190" s="68">
        <v>0</v>
      </c>
      <c r="FH190" s="68">
        <v>0</v>
      </c>
      <c r="FI190" s="68">
        <v>0</v>
      </c>
      <c r="FJ190" s="68"/>
      <c r="FK190" s="68"/>
      <c r="FL190" s="68">
        <v>0</v>
      </c>
      <c r="FM190" s="68"/>
      <c r="FN190" s="68"/>
      <c r="FO190" s="68">
        <v>0</v>
      </c>
      <c r="FP190" s="68"/>
      <c r="FQ190" s="68">
        <v>0</v>
      </c>
      <c r="FR190" s="68"/>
      <c r="FS190" s="68"/>
      <c r="FT190" s="68"/>
      <c r="FU190" s="68"/>
      <c r="FV190" s="68"/>
      <c r="FW190" s="68"/>
      <c r="FX190" s="68"/>
      <c r="FY190" s="68"/>
      <c r="FZ190" s="68"/>
      <c r="GA190" s="68"/>
      <c r="GB190" s="68"/>
      <c r="GC190" s="68"/>
      <c r="GD190" s="68"/>
      <c r="GE190" s="68"/>
      <c r="GF190" s="68"/>
      <c r="GG190" s="68"/>
      <c r="GH190" s="68"/>
      <c r="GI190" s="68"/>
      <c r="GJ190" s="68"/>
      <c r="GK190" s="68"/>
      <c r="GL190" s="68"/>
      <c r="GM190" s="68"/>
      <c r="GN190" s="68"/>
      <c r="GO190" s="68"/>
      <c r="GP190" s="68"/>
      <c r="GQ190" s="68"/>
      <c r="GR190" s="68"/>
      <c r="GS190" s="68"/>
      <c r="GT190" s="68"/>
      <c r="GU190" s="68"/>
      <c r="GV190" s="68"/>
      <c r="GW190" s="68"/>
      <c r="GX190" s="68"/>
      <c r="GY190" s="68"/>
      <c r="GZ190" s="68"/>
      <c r="HA190" s="68"/>
      <c r="HB190" s="68"/>
      <c r="HC190" s="68"/>
      <c r="HD190" s="68"/>
      <c r="HE190" s="68"/>
      <c r="HF190" s="68"/>
      <c r="HG190" s="68"/>
      <c r="HH190" s="68"/>
      <c r="HI190" s="68"/>
      <c r="HJ190" s="68"/>
      <c r="HK190" s="68"/>
      <c r="HL190" s="68"/>
      <c r="HM190" s="68"/>
      <c r="HN190" s="68"/>
      <c r="HO190" s="68"/>
      <c r="HP190" s="68"/>
      <c r="HQ190" s="68"/>
      <c r="HR190" s="68"/>
      <c r="HS190" s="68"/>
      <c r="HT190" s="68"/>
      <c r="HU190" s="68"/>
      <c r="HV190" s="68"/>
      <c r="HW190" s="68"/>
      <c r="HX190" s="68"/>
      <c r="HY190" s="68"/>
      <c r="HZ190" s="68"/>
      <c r="IA190" s="68"/>
      <c r="IB190" s="68"/>
      <c r="IC190" s="68"/>
      <c r="ID190" s="68"/>
      <c r="IE190" s="68"/>
      <c r="IF190" s="68"/>
      <c r="IG190" s="68"/>
      <c r="IH190" s="68"/>
      <c r="II190" s="68"/>
      <c r="IJ190" s="68"/>
      <c r="IK190" s="68"/>
      <c r="IL190" s="68"/>
      <c r="IM190" s="68"/>
      <c r="IN190" s="68"/>
      <c r="IO190" s="68"/>
      <c r="IP190" s="68"/>
      <c r="IQ190" s="68"/>
      <c r="IR190" s="68"/>
      <c r="IS190" s="68"/>
      <c r="IT190" s="68"/>
      <c r="IU190" s="68"/>
      <c r="IV190" s="68"/>
      <c r="IW190" s="68"/>
      <c r="IX190" s="68"/>
      <c r="IY190" s="68"/>
      <c r="IZ190" s="68"/>
      <c r="JA190" s="68"/>
      <c r="JB190" s="68"/>
      <c r="JC190" s="68"/>
      <c r="JD190" s="68"/>
      <c r="JE190" s="68"/>
      <c r="JF190" s="68"/>
      <c r="JG190" s="68"/>
      <c r="JH190" s="68"/>
      <c r="JI190" s="68"/>
      <c r="JJ190" s="68"/>
      <c r="JK190" s="68"/>
      <c r="JL190" s="68"/>
      <c r="JM190" s="68"/>
      <c r="JN190" s="68"/>
      <c r="JO190" s="68"/>
      <c r="JP190" s="68"/>
      <c r="JQ190" s="68"/>
      <c r="JR190" s="68"/>
      <c r="JS190" s="68"/>
      <c r="JT190" s="68"/>
      <c r="JU190" s="68"/>
      <c r="JV190" s="68"/>
      <c r="JW190" s="68"/>
      <c r="JX190" s="68"/>
      <c r="JY190" s="68"/>
      <c r="JZ190" s="68"/>
      <c r="KA190" s="68"/>
      <c r="KB190" s="68"/>
      <c r="KC190" s="68"/>
      <c r="KD190" s="68"/>
      <c r="KE190" s="68"/>
      <c r="KF190" s="68"/>
      <c r="KG190" s="68"/>
      <c r="KH190" s="68"/>
      <c r="KI190" s="68"/>
      <c r="KJ190" s="68"/>
      <c r="KK190" s="68"/>
      <c r="KL190" s="68"/>
      <c r="KM190" s="68"/>
      <c r="KN190" s="68"/>
      <c r="KO190" s="68"/>
      <c r="KP190" s="68"/>
      <c r="KQ190" s="68"/>
      <c r="KR190" s="68"/>
      <c r="KS190" s="68"/>
      <c r="KT190" s="68"/>
      <c r="KU190" s="68"/>
      <c r="KV190" s="68"/>
      <c r="KW190" s="68"/>
      <c r="KX190" s="68"/>
      <c r="KY190" s="68"/>
      <c r="KZ190" s="68"/>
      <c r="LA190" s="68"/>
      <c r="LB190" s="68"/>
      <c r="LC190" s="68"/>
      <c r="LD190" s="68"/>
      <c r="LE190" s="68"/>
      <c r="LF190" s="68"/>
      <c r="LG190" s="68"/>
      <c r="LH190" s="68"/>
      <c r="LI190" s="68"/>
      <c r="LJ190" s="68"/>
      <c r="LK190" s="68"/>
      <c r="LL190" s="68"/>
      <c r="LM190" s="68"/>
      <c r="LN190" s="68"/>
      <c r="LO190" s="68"/>
      <c r="LP190" s="68"/>
      <c r="LQ190" s="68"/>
      <c r="LR190" s="68"/>
      <c r="LS190" s="68"/>
      <c r="LT190" s="68"/>
      <c r="LU190" s="68"/>
      <c r="LV190" s="68"/>
      <c r="LW190" s="68"/>
      <c r="LX190" s="68"/>
      <c r="LY190" s="68"/>
      <c r="LZ190" s="68"/>
      <c r="MA190" s="68"/>
      <c r="MB190" s="68"/>
      <c r="MC190" s="68"/>
      <c r="MD190" s="68"/>
      <c r="ME190" s="68"/>
      <c r="MF190" s="68"/>
      <c r="MG190" s="68"/>
      <c r="MH190" s="68"/>
      <c r="MI190" s="68"/>
      <c r="MJ190" s="68"/>
      <c r="MK190" s="68"/>
      <c r="ML190" s="68"/>
      <c r="MM190" s="68"/>
      <c r="MN190" s="68"/>
      <c r="MO190" s="68"/>
      <c r="MP190" s="68"/>
      <c r="MQ190" s="68"/>
      <c r="MR190" s="68"/>
      <c r="MS190" s="68"/>
      <c r="MT190" s="68"/>
      <c r="MU190" s="68"/>
      <c r="MV190" s="68"/>
      <c r="MW190" s="68"/>
      <c r="MX190" s="68"/>
      <c r="MY190" s="68"/>
      <c r="MZ190" s="68"/>
      <c r="NA190" s="68"/>
      <c r="NB190" s="68"/>
      <c r="NC190" s="68"/>
      <c r="ND190" s="68"/>
      <c r="NE190" s="68"/>
      <c r="NF190" s="68"/>
      <c r="NG190" s="68"/>
      <c r="NH190" s="68"/>
      <c r="NI190" s="68"/>
    </row>
    <row r="191" spans="1:374" s="40" customFormat="1" ht="14.4" outlineLevel="1" x14ac:dyDescent="0.25">
      <c r="A191" s="16"/>
      <c r="B191" s="14"/>
      <c r="C191" s="14"/>
      <c r="D191" s="14"/>
      <c r="E191" s="27" t="s">
        <v>220</v>
      </c>
      <c r="F191" s="25"/>
      <c r="G191" s="83">
        <v>16974.400000000001</v>
      </c>
      <c r="H191" s="68"/>
      <c r="I191" s="68"/>
      <c r="J191" s="68">
        <v>17580</v>
      </c>
      <c r="K191" s="68">
        <v>19887.999999999996</v>
      </c>
      <c r="L191" s="68">
        <v>22567.999999999996</v>
      </c>
      <c r="M191" s="68">
        <v>22199.999999999996</v>
      </c>
      <c r="N191" s="68">
        <v>22840.799999999999</v>
      </c>
      <c r="O191" s="68"/>
      <c r="P191" s="68"/>
      <c r="Q191" s="68">
        <v>22851.200000000004</v>
      </c>
      <c r="R191" s="68">
        <v>22827.199999999997</v>
      </c>
      <c r="S191" s="68">
        <v>22479.200000000004</v>
      </c>
      <c r="T191" s="68">
        <v>25645.599999999999</v>
      </c>
      <c r="U191" s="68">
        <v>27688.799999999999</v>
      </c>
      <c r="V191" s="68"/>
      <c r="W191" s="68"/>
      <c r="X191" s="68">
        <v>26776.799999999999</v>
      </c>
      <c r="Y191" s="68">
        <v>22812.800000000003</v>
      </c>
      <c r="Z191" s="68">
        <v>24768.799999999999</v>
      </c>
      <c r="AA191" s="68">
        <v>29396.799999999999</v>
      </c>
      <c r="AB191" s="68">
        <v>29430.400000000001</v>
      </c>
      <c r="AC191" s="68"/>
      <c r="AD191" s="68"/>
      <c r="AE191" s="68">
        <v>31653.599999999999</v>
      </c>
      <c r="AF191" s="68">
        <v>31209.599999999999</v>
      </c>
      <c r="AG191" s="68">
        <v>31208.799999999996</v>
      </c>
      <c r="AH191" s="68">
        <v>30847.199999999997</v>
      </c>
      <c r="AI191" s="68"/>
      <c r="AJ191" s="68"/>
      <c r="AK191" s="68"/>
      <c r="AL191" s="68">
        <v>24664.799999999999</v>
      </c>
      <c r="AM191" s="68">
        <v>23251.199999999997</v>
      </c>
      <c r="AN191" s="68">
        <v>22528</v>
      </c>
      <c r="AO191" s="68">
        <v>22449.599999999999</v>
      </c>
      <c r="AP191" s="68">
        <v>20598.400000000001</v>
      </c>
      <c r="AQ191" s="68"/>
      <c r="AR191" s="68"/>
      <c r="AS191" s="68"/>
      <c r="AT191" s="68">
        <v>36909.599999999999</v>
      </c>
      <c r="AU191" s="68">
        <v>33397.599999999999</v>
      </c>
      <c r="AV191" s="68">
        <v>34823.999999999993</v>
      </c>
      <c r="AW191" s="68">
        <v>33855.199999999997</v>
      </c>
      <c r="AX191" s="68"/>
      <c r="AY191" s="68"/>
      <c r="AZ191" s="68">
        <v>31596.000000000004</v>
      </c>
      <c r="BA191" s="68">
        <v>30544.000000000004</v>
      </c>
      <c r="BB191" s="68">
        <v>29168</v>
      </c>
      <c r="BC191" s="68">
        <v>28440.000000000004</v>
      </c>
      <c r="BD191" s="68">
        <v>28589.599999999999</v>
      </c>
      <c r="BE191" s="68"/>
      <c r="BF191" s="68"/>
      <c r="BG191" s="68">
        <v>26817.600000000002</v>
      </c>
      <c r="BH191" s="68">
        <v>26401.600000000002</v>
      </c>
      <c r="BI191" s="68">
        <v>25969.599999999999</v>
      </c>
      <c r="BJ191" s="68">
        <v>25263.199999999997</v>
      </c>
      <c r="BK191" s="68">
        <v>23810.399999999998</v>
      </c>
      <c r="BL191" s="68"/>
      <c r="BM191" s="68"/>
      <c r="BN191" s="68">
        <v>15730.400000000003</v>
      </c>
      <c r="BO191" s="68">
        <v>15730.400000000003</v>
      </c>
      <c r="BP191" s="68">
        <v>14054.399999999998</v>
      </c>
      <c r="BQ191" s="68">
        <v>13620</v>
      </c>
      <c r="BR191" s="68">
        <v>13511.2</v>
      </c>
      <c r="BS191" s="68">
        <v>15032</v>
      </c>
      <c r="BT191" s="68"/>
      <c r="BU191" s="68"/>
      <c r="BV191" s="68">
        <v>14394.4</v>
      </c>
      <c r="BW191" s="68">
        <v>13032</v>
      </c>
      <c r="BX191" s="68">
        <v>12674.4</v>
      </c>
      <c r="BY191" s="68">
        <v>11360</v>
      </c>
      <c r="BZ191" s="68">
        <v>11028.800000000001</v>
      </c>
      <c r="CA191" s="68"/>
      <c r="CB191" s="68"/>
      <c r="CC191" s="68">
        <v>9055.9999999999982</v>
      </c>
      <c r="CD191" s="68">
        <v>11956.799999999997</v>
      </c>
      <c r="CE191" s="68">
        <v>11439.999999999998</v>
      </c>
      <c r="CF191" s="68">
        <v>13237.6</v>
      </c>
      <c r="CG191" s="68">
        <v>12843.199999999999</v>
      </c>
      <c r="CH191" s="68"/>
      <c r="CI191" s="68"/>
      <c r="CJ191" s="68">
        <v>11440.8</v>
      </c>
      <c r="CK191" s="68">
        <v>11133.6</v>
      </c>
      <c r="CL191" s="68">
        <v>13067.2</v>
      </c>
      <c r="CM191" s="68">
        <v>12245.6</v>
      </c>
      <c r="CN191" s="68"/>
      <c r="CO191" s="68"/>
      <c r="CP191" s="68"/>
      <c r="CQ191" s="68"/>
      <c r="CR191" s="68"/>
      <c r="CS191" s="68"/>
      <c r="CT191" s="68">
        <v>11440.8</v>
      </c>
      <c r="CU191" s="68"/>
      <c r="CV191" s="68"/>
      <c r="CW191" s="68"/>
      <c r="CX191" s="68"/>
      <c r="CY191" s="68"/>
      <c r="CZ191" s="68"/>
      <c r="DA191" s="68"/>
      <c r="DB191" s="68"/>
      <c r="DC191" s="68"/>
      <c r="DD191" s="68"/>
      <c r="DE191" s="68"/>
      <c r="DF191" s="68"/>
      <c r="DG191" s="68"/>
      <c r="DH191" s="68"/>
      <c r="DI191" s="68"/>
      <c r="DJ191" s="68"/>
      <c r="DK191" s="68"/>
      <c r="DL191" s="68"/>
      <c r="DM191" s="68"/>
      <c r="DN191" s="68"/>
      <c r="DO191" s="68"/>
      <c r="DP191" s="68"/>
      <c r="DQ191" s="68"/>
      <c r="DR191" s="68"/>
      <c r="DS191" s="68"/>
      <c r="DT191" s="68"/>
      <c r="DU191" s="68"/>
      <c r="DV191" s="68"/>
      <c r="DW191" s="68"/>
      <c r="DX191" s="68"/>
      <c r="DY191" s="68"/>
      <c r="DZ191" s="68"/>
      <c r="EA191" s="68"/>
      <c r="EB191" s="68"/>
      <c r="EC191" s="68"/>
      <c r="ED191" s="68"/>
      <c r="EE191" s="68"/>
      <c r="EF191" s="68"/>
      <c r="EG191" s="68"/>
      <c r="EH191" s="68"/>
      <c r="EI191" s="68"/>
      <c r="EJ191" s="68"/>
      <c r="EK191" s="68"/>
      <c r="EL191" s="68"/>
      <c r="EM191" s="68"/>
      <c r="EN191" s="68"/>
      <c r="EO191" s="68"/>
      <c r="EP191" s="68"/>
      <c r="EQ191" s="68"/>
      <c r="ER191" s="68"/>
      <c r="ES191" s="68"/>
      <c r="ET191" s="68"/>
      <c r="EU191" s="68"/>
      <c r="EV191" s="68"/>
      <c r="EW191" s="68"/>
      <c r="EX191" s="68"/>
      <c r="EY191" s="68"/>
      <c r="EZ191" s="68"/>
      <c r="FA191" s="68"/>
      <c r="FB191" s="68"/>
      <c r="FC191" s="68"/>
      <c r="FD191" s="68"/>
      <c r="FE191" s="68"/>
      <c r="FF191" s="68">
        <v>4.0964278324312122</v>
      </c>
      <c r="FG191" s="68">
        <v>0</v>
      </c>
      <c r="FH191" s="68">
        <v>0</v>
      </c>
      <c r="FI191" s="68">
        <v>0</v>
      </c>
      <c r="FJ191" s="68"/>
      <c r="FK191" s="68"/>
      <c r="FL191" s="68">
        <v>0</v>
      </c>
      <c r="FM191" s="68"/>
      <c r="FN191" s="68"/>
      <c r="FO191" s="68">
        <v>0</v>
      </c>
      <c r="FP191" s="68"/>
      <c r="FQ191" s="68">
        <v>0</v>
      </c>
      <c r="FR191" s="68"/>
      <c r="FS191" s="68"/>
      <c r="FT191" s="68"/>
      <c r="FU191" s="68"/>
      <c r="FV191" s="68"/>
      <c r="FW191" s="68"/>
      <c r="FX191" s="68"/>
      <c r="FY191" s="68"/>
      <c r="FZ191" s="68"/>
      <c r="GA191" s="68"/>
      <c r="GB191" s="68"/>
      <c r="GC191" s="68"/>
      <c r="GD191" s="68"/>
      <c r="GE191" s="68"/>
      <c r="GF191" s="68"/>
      <c r="GG191" s="68"/>
      <c r="GH191" s="68"/>
      <c r="GI191" s="68"/>
      <c r="GJ191" s="68"/>
      <c r="GK191" s="68"/>
      <c r="GL191" s="68"/>
      <c r="GM191" s="68"/>
      <c r="GN191" s="68"/>
      <c r="GO191" s="68"/>
      <c r="GP191" s="68"/>
      <c r="GQ191" s="68"/>
      <c r="GR191" s="68"/>
      <c r="GS191" s="68"/>
      <c r="GT191" s="68"/>
      <c r="GU191" s="68"/>
      <c r="GV191" s="68"/>
      <c r="GW191" s="68"/>
      <c r="GX191" s="68"/>
      <c r="GY191" s="68"/>
      <c r="GZ191" s="68"/>
      <c r="HA191" s="68"/>
      <c r="HB191" s="68"/>
      <c r="HC191" s="68"/>
      <c r="HD191" s="68"/>
      <c r="HE191" s="68"/>
      <c r="HF191" s="68"/>
      <c r="HG191" s="68"/>
      <c r="HH191" s="68"/>
      <c r="HI191" s="68"/>
      <c r="HJ191" s="68"/>
      <c r="HK191" s="68"/>
      <c r="HL191" s="68"/>
      <c r="HM191" s="68"/>
      <c r="HN191" s="68"/>
      <c r="HO191" s="68"/>
      <c r="HP191" s="68"/>
      <c r="HQ191" s="68"/>
      <c r="HR191" s="68"/>
      <c r="HS191" s="68"/>
      <c r="HT191" s="68"/>
      <c r="HU191" s="68"/>
      <c r="HV191" s="68"/>
      <c r="HW191" s="68"/>
      <c r="HX191" s="68"/>
      <c r="HY191" s="68"/>
      <c r="HZ191" s="68"/>
      <c r="IA191" s="68"/>
      <c r="IB191" s="68"/>
      <c r="IC191" s="68"/>
      <c r="ID191" s="68"/>
      <c r="IE191" s="68"/>
      <c r="IF191" s="68"/>
      <c r="IG191" s="68"/>
      <c r="IH191" s="68"/>
      <c r="II191" s="68"/>
      <c r="IJ191" s="68"/>
      <c r="IK191" s="68"/>
      <c r="IL191" s="68"/>
      <c r="IM191" s="68"/>
      <c r="IN191" s="68"/>
      <c r="IO191" s="68"/>
      <c r="IP191" s="68"/>
      <c r="IQ191" s="68"/>
      <c r="IR191" s="68"/>
      <c r="IS191" s="68"/>
      <c r="IT191" s="68"/>
      <c r="IU191" s="68"/>
      <c r="IV191" s="68"/>
      <c r="IW191" s="68"/>
      <c r="IX191" s="68"/>
      <c r="IY191" s="68"/>
      <c r="IZ191" s="68"/>
      <c r="JA191" s="68"/>
      <c r="JB191" s="68"/>
      <c r="JC191" s="68"/>
      <c r="JD191" s="68"/>
      <c r="JE191" s="68"/>
      <c r="JF191" s="68"/>
      <c r="JG191" s="68"/>
      <c r="JH191" s="68"/>
      <c r="JI191" s="68"/>
      <c r="JJ191" s="68"/>
      <c r="JK191" s="68"/>
      <c r="JL191" s="68"/>
      <c r="JM191" s="68"/>
      <c r="JN191" s="68"/>
      <c r="JO191" s="68"/>
      <c r="JP191" s="68"/>
      <c r="JQ191" s="68"/>
      <c r="JR191" s="68"/>
      <c r="JS191" s="68"/>
      <c r="JT191" s="68"/>
      <c r="JU191" s="68"/>
      <c r="JV191" s="68"/>
      <c r="JW191" s="68"/>
      <c r="JX191" s="68"/>
      <c r="JY191" s="68"/>
      <c r="JZ191" s="68"/>
      <c r="KA191" s="68"/>
      <c r="KB191" s="68"/>
      <c r="KC191" s="68"/>
      <c r="KD191" s="68"/>
      <c r="KE191" s="68"/>
      <c r="KF191" s="68"/>
      <c r="KG191" s="68"/>
      <c r="KH191" s="68"/>
      <c r="KI191" s="68"/>
      <c r="KJ191" s="68"/>
      <c r="KK191" s="68"/>
      <c r="KL191" s="68"/>
      <c r="KM191" s="68"/>
      <c r="KN191" s="68"/>
      <c r="KO191" s="68"/>
      <c r="KP191" s="68"/>
      <c r="KQ191" s="68"/>
      <c r="KR191" s="68"/>
      <c r="KS191" s="68"/>
      <c r="KT191" s="68"/>
      <c r="KU191" s="68"/>
      <c r="KV191" s="68"/>
      <c r="KW191" s="68"/>
      <c r="KX191" s="68"/>
      <c r="KY191" s="68"/>
      <c r="KZ191" s="68"/>
      <c r="LA191" s="68"/>
      <c r="LB191" s="68"/>
      <c r="LC191" s="68"/>
      <c r="LD191" s="68"/>
      <c r="LE191" s="68"/>
      <c r="LF191" s="68"/>
      <c r="LG191" s="68"/>
      <c r="LH191" s="68"/>
      <c r="LI191" s="68"/>
      <c r="LJ191" s="68"/>
      <c r="LK191" s="68"/>
      <c r="LL191" s="68"/>
      <c r="LM191" s="68"/>
      <c r="LN191" s="68"/>
      <c r="LO191" s="68"/>
      <c r="LP191" s="68"/>
      <c r="LQ191" s="68"/>
      <c r="LR191" s="68"/>
      <c r="LS191" s="68"/>
      <c r="LT191" s="68"/>
      <c r="LU191" s="68"/>
      <c r="LV191" s="68"/>
      <c r="LW191" s="68"/>
      <c r="LX191" s="68"/>
      <c r="LY191" s="68"/>
      <c r="LZ191" s="68"/>
      <c r="MA191" s="68"/>
      <c r="MB191" s="68"/>
      <c r="MC191" s="68"/>
      <c r="MD191" s="68"/>
      <c r="ME191" s="68"/>
      <c r="MF191" s="68"/>
      <c r="MG191" s="68"/>
      <c r="MH191" s="68"/>
      <c r="MI191" s="68"/>
      <c r="MJ191" s="68"/>
      <c r="MK191" s="68"/>
      <c r="ML191" s="68"/>
      <c r="MM191" s="68"/>
      <c r="MN191" s="68"/>
      <c r="MO191" s="68"/>
      <c r="MP191" s="68"/>
      <c r="MQ191" s="68"/>
      <c r="MR191" s="68"/>
      <c r="MS191" s="68"/>
      <c r="MT191" s="68"/>
      <c r="MU191" s="68"/>
      <c r="MV191" s="68"/>
      <c r="MW191" s="68"/>
      <c r="MX191" s="68"/>
      <c r="MY191" s="68"/>
      <c r="MZ191" s="68"/>
      <c r="NA191" s="68"/>
      <c r="NB191" s="68"/>
      <c r="NC191" s="68"/>
      <c r="ND191" s="68"/>
      <c r="NE191" s="68"/>
      <c r="NF191" s="68"/>
      <c r="NG191" s="68"/>
      <c r="NH191" s="68"/>
      <c r="NI191" s="68"/>
    </row>
    <row r="192" spans="1:374" s="34" customFormat="1" ht="15" outlineLevel="1" thickBot="1" x14ac:dyDescent="0.25">
      <c r="A192" s="16"/>
      <c r="B192" s="14"/>
      <c r="C192" s="14"/>
      <c r="D192" s="14"/>
      <c r="E192" s="57" t="s">
        <v>197</v>
      </c>
      <c r="F192" s="58"/>
      <c r="G192" s="83">
        <v>9450.4</v>
      </c>
      <c r="H192" s="68"/>
      <c r="I192" s="68"/>
      <c r="J192" s="68">
        <v>9596.7999999999993</v>
      </c>
      <c r="K192" s="68">
        <v>12060.8</v>
      </c>
      <c r="L192" s="68">
        <v>12340.8</v>
      </c>
      <c r="M192" s="68">
        <v>12116.8</v>
      </c>
      <c r="N192" s="68">
        <v>12116.8</v>
      </c>
      <c r="O192" s="68"/>
      <c r="P192" s="68"/>
      <c r="Q192" s="68">
        <v>7076.8</v>
      </c>
      <c r="R192" s="68">
        <v>7076.8</v>
      </c>
      <c r="S192" s="68">
        <v>7076.8</v>
      </c>
      <c r="T192" s="68">
        <v>7076.8</v>
      </c>
      <c r="U192" s="68">
        <v>7076.8</v>
      </c>
      <c r="V192" s="68"/>
      <c r="W192" s="68"/>
      <c r="X192" s="68">
        <v>7076.8</v>
      </c>
      <c r="Y192" s="68">
        <v>3436.8</v>
      </c>
      <c r="Z192" s="68">
        <v>5620.8</v>
      </c>
      <c r="AA192" s="68">
        <v>9876.7999999999993</v>
      </c>
      <c r="AB192" s="68">
        <v>10100.799999999999</v>
      </c>
      <c r="AC192" s="68"/>
      <c r="AD192" s="68"/>
      <c r="AE192" s="68">
        <v>10148</v>
      </c>
      <c r="AF192" s="68">
        <v>10148</v>
      </c>
      <c r="AG192" s="68">
        <v>10148</v>
      </c>
      <c r="AH192" s="68">
        <v>10088</v>
      </c>
      <c r="AI192" s="68"/>
      <c r="AJ192" s="68"/>
      <c r="AK192" s="68"/>
      <c r="AL192" s="68">
        <v>7864</v>
      </c>
      <c r="AM192" s="68">
        <v>7163.2</v>
      </c>
      <c r="AN192" s="68">
        <v>7107.2</v>
      </c>
      <c r="AO192" s="68">
        <v>7107.2</v>
      </c>
      <c r="AP192" s="68">
        <v>6603.2</v>
      </c>
      <c r="AQ192" s="68"/>
      <c r="AR192" s="68"/>
      <c r="AS192" s="68"/>
      <c r="AT192" s="68">
        <v>21212.799999999999</v>
      </c>
      <c r="AU192" s="68">
        <v>17852.8</v>
      </c>
      <c r="AV192" s="68">
        <v>17852.8</v>
      </c>
      <c r="AW192" s="68">
        <v>17152</v>
      </c>
      <c r="AX192" s="68"/>
      <c r="AY192" s="68"/>
      <c r="AZ192" s="68">
        <v>15644.8</v>
      </c>
      <c r="BA192" s="68">
        <v>13884</v>
      </c>
      <c r="BB192" s="68">
        <v>12502.4</v>
      </c>
      <c r="BC192" s="68">
        <v>12502.4</v>
      </c>
      <c r="BD192" s="68">
        <v>11429.6</v>
      </c>
      <c r="BE192" s="68"/>
      <c r="BF192" s="68"/>
      <c r="BG192" s="68">
        <v>9525.6</v>
      </c>
      <c r="BH192" s="68">
        <v>9533.6</v>
      </c>
      <c r="BI192" s="68">
        <v>9473.6</v>
      </c>
      <c r="BJ192" s="68">
        <v>9399.2000000000007</v>
      </c>
      <c r="BK192" s="68">
        <v>9192</v>
      </c>
      <c r="BL192" s="68"/>
      <c r="BM192" s="68"/>
      <c r="BN192" s="68">
        <v>6372.8</v>
      </c>
      <c r="BO192" s="68">
        <v>6372.8</v>
      </c>
      <c r="BP192" s="68">
        <v>3184.8</v>
      </c>
      <c r="BQ192" s="68">
        <v>2770.4</v>
      </c>
      <c r="BR192" s="68">
        <v>2770.4</v>
      </c>
      <c r="BS192" s="68">
        <v>2770.4</v>
      </c>
      <c r="BT192" s="68"/>
      <c r="BU192" s="68"/>
      <c r="BV192" s="68">
        <v>0</v>
      </c>
      <c r="BW192" s="68">
        <v>120</v>
      </c>
      <c r="BX192" s="68">
        <v>72</v>
      </c>
      <c r="BY192" s="68">
        <v>72</v>
      </c>
      <c r="BZ192" s="68">
        <v>64</v>
      </c>
      <c r="CA192" s="68"/>
      <c r="CB192" s="68"/>
      <c r="CC192" s="68">
        <v>62.4</v>
      </c>
      <c r="CD192" s="68">
        <v>3759.2</v>
      </c>
      <c r="CE192" s="68">
        <v>3591.2</v>
      </c>
      <c r="CF192" s="68">
        <v>4599.2</v>
      </c>
      <c r="CG192" s="68">
        <v>4543.2</v>
      </c>
      <c r="CH192" s="68"/>
      <c r="CI192" s="68"/>
      <c r="CJ192" s="68">
        <v>383.2</v>
      </c>
      <c r="CK192" s="68">
        <v>103.2</v>
      </c>
      <c r="CL192" s="68">
        <v>103.2</v>
      </c>
      <c r="CM192" s="68">
        <v>103.2</v>
      </c>
      <c r="CN192" s="68"/>
      <c r="CO192" s="68"/>
      <c r="CP192" s="68"/>
      <c r="CQ192" s="68"/>
      <c r="CR192" s="68"/>
      <c r="CS192" s="68"/>
      <c r="CT192" s="68">
        <v>383.2</v>
      </c>
      <c r="CU192" s="68"/>
      <c r="CV192" s="68"/>
      <c r="CW192" s="68"/>
      <c r="CX192" s="68"/>
      <c r="CY192" s="68"/>
      <c r="CZ192" s="68"/>
      <c r="DA192" s="68"/>
      <c r="DB192" s="68"/>
      <c r="DC192" s="68"/>
      <c r="DD192" s="68"/>
      <c r="DE192" s="68"/>
      <c r="DF192" s="68"/>
      <c r="DG192" s="68"/>
      <c r="DH192" s="68"/>
      <c r="DI192" s="68"/>
      <c r="DJ192" s="68"/>
      <c r="DK192" s="68"/>
      <c r="DL192" s="68"/>
      <c r="DM192" s="68"/>
      <c r="DN192" s="68"/>
      <c r="DO192" s="68"/>
      <c r="DP192" s="68"/>
      <c r="DQ192" s="68"/>
      <c r="DR192" s="68"/>
      <c r="DS192" s="68"/>
      <c r="DT192" s="68"/>
      <c r="DU192" s="68"/>
      <c r="DV192" s="68"/>
      <c r="DW192" s="68"/>
      <c r="DX192" s="68"/>
      <c r="DY192" s="68"/>
      <c r="DZ192" s="68"/>
      <c r="EA192" s="68"/>
      <c r="EB192" s="68"/>
      <c r="EC192" s="68"/>
      <c r="ED192" s="68"/>
      <c r="EE192" s="68"/>
      <c r="EF192" s="68"/>
      <c r="EG192" s="68"/>
      <c r="EH192" s="68"/>
      <c r="EI192" s="68"/>
      <c r="EJ192" s="68"/>
      <c r="EK192" s="68"/>
      <c r="EL192" s="68"/>
      <c r="EM192" s="68"/>
      <c r="EN192" s="68"/>
      <c r="EO192" s="68"/>
      <c r="EP192" s="68"/>
      <c r="EQ192" s="68"/>
      <c r="ER192" s="68"/>
      <c r="ES192" s="68"/>
      <c r="ET192" s="68"/>
      <c r="EU192" s="68"/>
      <c r="EV192" s="68"/>
      <c r="EW192" s="68"/>
      <c r="EX192" s="68"/>
      <c r="EY192" s="68"/>
      <c r="EZ192" s="68"/>
      <c r="FA192" s="68"/>
      <c r="FB192" s="68"/>
      <c r="FC192" s="68"/>
      <c r="FD192" s="68"/>
      <c r="FE192" s="68"/>
      <c r="FF192" s="68">
        <v>15.374370247826146</v>
      </c>
      <c r="FG192" s="68">
        <v>0</v>
      </c>
      <c r="FH192" s="68">
        <v>0</v>
      </c>
      <c r="FI192" s="68">
        <v>0</v>
      </c>
      <c r="FJ192" s="68"/>
      <c r="FK192" s="68"/>
      <c r="FL192" s="68">
        <v>0</v>
      </c>
      <c r="FM192" s="68"/>
      <c r="FN192" s="68"/>
      <c r="FO192" s="68">
        <v>0</v>
      </c>
      <c r="FP192" s="68"/>
      <c r="FQ192" s="68">
        <v>0</v>
      </c>
      <c r="FR192" s="68"/>
      <c r="FS192" s="68"/>
      <c r="FT192" s="68"/>
      <c r="FU192" s="68"/>
      <c r="FV192" s="68"/>
      <c r="FW192" s="68"/>
      <c r="FX192" s="68"/>
      <c r="FY192" s="68"/>
      <c r="FZ192" s="68"/>
      <c r="GA192" s="68"/>
      <c r="GB192" s="68"/>
      <c r="GC192" s="68"/>
      <c r="GD192" s="68"/>
      <c r="GE192" s="68"/>
      <c r="GF192" s="68"/>
      <c r="GG192" s="68"/>
      <c r="GH192" s="68"/>
      <c r="GI192" s="68"/>
      <c r="GJ192" s="68"/>
      <c r="GK192" s="68"/>
      <c r="GL192" s="68"/>
      <c r="GM192" s="68"/>
      <c r="GN192" s="68"/>
      <c r="GO192" s="68"/>
      <c r="GP192" s="68"/>
      <c r="GQ192" s="68"/>
      <c r="GR192" s="68"/>
      <c r="GS192" s="68"/>
      <c r="GT192" s="68"/>
      <c r="GU192" s="68"/>
      <c r="GV192" s="68"/>
      <c r="GW192" s="68"/>
      <c r="GX192" s="68"/>
      <c r="GY192" s="68"/>
      <c r="GZ192" s="68"/>
      <c r="HA192" s="68"/>
      <c r="HB192" s="68"/>
      <c r="HC192" s="68"/>
      <c r="HD192" s="68"/>
      <c r="HE192" s="68"/>
      <c r="HF192" s="68"/>
      <c r="HG192" s="68"/>
      <c r="HH192" s="68"/>
      <c r="HI192" s="68"/>
      <c r="HJ192" s="68"/>
      <c r="HK192" s="68"/>
      <c r="HL192" s="68"/>
      <c r="HM192" s="68"/>
      <c r="HN192" s="68"/>
      <c r="HO192" s="68"/>
      <c r="HP192" s="68"/>
      <c r="HQ192" s="68"/>
      <c r="HR192" s="68"/>
      <c r="HS192" s="68"/>
      <c r="HT192" s="68"/>
      <c r="HU192" s="68"/>
      <c r="HV192" s="68"/>
      <c r="HW192" s="68"/>
      <c r="HX192" s="68"/>
      <c r="HY192" s="68"/>
      <c r="HZ192" s="68"/>
      <c r="IA192" s="68"/>
      <c r="IB192" s="68"/>
      <c r="IC192" s="68"/>
      <c r="ID192" s="68"/>
      <c r="IE192" s="68"/>
      <c r="IF192" s="68"/>
      <c r="IG192" s="68"/>
      <c r="IH192" s="68"/>
      <c r="II192" s="68"/>
      <c r="IJ192" s="68"/>
      <c r="IK192" s="68"/>
      <c r="IL192" s="68"/>
      <c r="IM192" s="68"/>
      <c r="IN192" s="68"/>
      <c r="IO192" s="68"/>
      <c r="IP192" s="68"/>
      <c r="IQ192" s="68"/>
      <c r="IR192" s="68"/>
      <c r="IS192" s="68"/>
      <c r="IT192" s="68"/>
      <c r="IU192" s="68"/>
      <c r="IV192" s="68"/>
      <c r="IW192" s="68"/>
      <c r="IX192" s="68"/>
      <c r="IY192" s="68"/>
      <c r="IZ192" s="68"/>
      <c r="JA192" s="68"/>
      <c r="JB192" s="68"/>
      <c r="JC192" s="68"/>
      <c r="JD192" s="68"/>
      <c r="JE192" s="68"/>
      <c r="JF192" s="68"/>
      <c r="JG192" s="68"/>
      <c r="JH192" s="68"/>
      <c r="JI192" s="68"/>
      <c r="JJ192" s="68"/>
      <c r="JK192" s="68"/>
      <c r="JL192" s="68"/>
      <c r="JM192" s="68"/>
      <c r="JN192" s="68"/>
      <c r="JO192" s="68"/>
      <c r="JP192" s="68"/>
      <c r="JQ192" s="68"/>
      <c r="JR192" s="68"/>
      <c r="JS192" s="68"/>
      <c r="JT192" s="68"/>
      <c r="JU192" s="68"/>
      <c r="JV192" s="68"/>
      <c r="JW192" s="68"/>
      <c r="JX192" s="68"/>
      <c r="JY192" s="68"/>
      <c r="JZ192" s="68"/>
      <c r="KA192" s="68"/>
      <c r="KB192" s="68"/>
      <c r="KC192" s="68"/>
      <c r="KD192" s="68"/>
      <c r="KE192" s="68"/>
      <c r="KF192" s="68"/>
      <c r="KG192" s="68"/>
      <c r="KH192" s="68"/>
      <c r="KI192" s="68"/>
      <c r="KJ192" s="68"/>
      <c r="KK192" s="68"/>
      <c r="KL192" s="68"/>
      <c r="KM192" s="68"/>
      <c r="KN192" s="68"/>
      <c r="KO192" s="68"/>
      <c r="KP192" s="68"/>
      <c r="KQ192" s="68"/>
      <c r="KR192" s="68"/>
      <c r="KS192" s="68"/>
      <c r="KT192" s="68"/>
      <c r="KU192" s="68"/>
      <c r="KV192" s="68"/>
      <c r="KW192" s="68"/>
      <c r="KX192" s="68"/>
      <c r="KY192" s="68"/>
      <c r="KZ192" s="68"/>
      <c r="LA192" s="68"/>
      <c r="LB192" s="68"/>
      <c r="LC192" s="68"/>
      <c r="LD192" s="68"/>
      <c r="LE192" s="68"/>
      <c r="LF192" s="68"/>
      <c r="LG192" s="68"/>
      <c r="LH192" s="68"/>
      <c r="LI192" s="68"/>
      <c r="LJ192" s="68"/>
      <c r="LK192" s="68"/>
      <c r="LL192" s="68"/>
      <c r="LM192" s="68"/>
      <c r="LN192" s="68"/>
      <c r="LO192" s="68"/>
      <c r="LP192" s="68"/>
      <c r="LQ192" s="68"/>
      <c r="LR192" s="68"/>
      <c r="LS192" s="68"/>
      <c r="LT192" s="68"/>
      <c r="LU192" s="68"/>
      <c r="LV192" s="68"/>
      <c r="LW192" s="68"/>
      <c r="LX192" s="68"/>
      <c r="LY192" s="68"/>
      <c r="LZ192" s="68"/>
      <c r="MA192" s="68"/>
      <c r="MB192" s="68"/>
      <c r="MC192" s="68"/>
      <c r="MD192" s="68"/>
      <c r="ME192" s="68"/>
      <c r="MF192" s="68"/>
      <c r="MG192" s="68"/>
      <c r="MH192" s="68"/>
      <c r="MI192" s="68"/>
      <c r="MJ192" s="68"/>
      <c r="MK192" s="68"/>
      <c r="ML192" s="68"/>
      <c r="MM192" s="68"/>
      <c r="MN192" s="68"/>
      <c r="MO192" s="68"/>
      <c r="MP192" s="68"/>
      <c r="MQ192" s="68"/>
      <c r="MR192" s="68"/>
      <c r="MS192" s="68"/>
      <c r="MT192" s="68"/>
      <c r="MU192" s="68"/>
      <c r="MV192" s="68"/>
      <c r="MW192" s="68"/>
      <c r="MX192" s="68"/>
      <c r="MY192" s="68"/>
      <c r="MZ192" s="68"/>
      <c r="NA192" s="68"/>
      <c r="NB192" s="68"/>
      <c r="NC192" s="68"/>
      <c r="ND192" s="68"/>
      <c r="NE192" s="68"/>
      <c r="NF192" s="68"/>
      <c r="NG192" s="68"/>
      <c r="NH192" s="68"/>
      <c r="NI192" s="68"/>
    </row>
    <row r="193" spans="1:374" s="40" customFormat="1" ht="14.4" outlineLevel="1" x14ac:dyDescent="0.25">
      <c r="A193" s="1047" t="s">
        <v>38</v>
      </c>
      <c r="B193" s="43" t="s">
        <v>36</v>
      </c>
      <c r="C193" s="44"/>
      <c r="D193" s="45"/>
      <c r="E193" s="27" t="s">
        <v>28</v>
      </c>
      <c r="F193" s="25"/>
      <c r="G193" s="84">
        <v>16974.400000000001</v>
      </c>
      <c r="H193" s="42" t="e">
        <f t="shared" ref="H193:BT193" si="258">IF(H191&lt;&gt;0,H191,IF(G196-H200&lt;0,0,G196-H200))</f>
        <v>#VALUE!</v>
      </c>
      <c r="I193" s="42" t="e">
        <f t="shared" si="258"/>
        <v>#VALUE!</v>
      </c>
      <c r="J193" s="42">
        <f t="shared" si="258"/>
        <v>17580</v>
      </c>
      <c r="K193" s="42">
        <f t="shared" si="258"/>
        <v>19887.999999999996</v>
      </c>
      <c r="L193" s="42">
        <f t="shared" si="258"/>
        <v>22567.999999999996</v>
      </c>
      <c r="M193" s="42">
        <f t="shared" si="258"/>
        <v>22199.999999999996</v>
      </c>
      <c r="N193" s="42">
        <f t="shared" si="258"/>
        <v>22840.799999999999</v>
      </c>
      <c r="O193" s="42" t="e">
        <f t="shared" si="258"/>
        <v>#VALUE!</v>
      </c>
      <c r="P193" s="42" t="e">
        <f t="shared" si="258"/>
        <v>#VALUE!</v>
      </c>
      <c r="Q193" s="42">
        <f t="shared" si="258"/>
        <v>22851.200000000004</v>
      </c>
      <c r="R193" s="42">
        <f t="shared" si="258"/>
        <v>22827.199999999997</v>
      </c>
      <c r="S193" s="42">
        <f t="shared" si="258"/>
        <v>22479.200000000004</v>
      </c>
      <c r="T193" s="42">
        <f t="shared" si="258"/>
        <v>25645.599999999999</v>
      </c>
      <c r="U193" s="42">
        <f t="shared" si="258"/>
        <v>27688.799999999999</v>
      </c>
      <c r="V193" s="42" t="e">
        <f t="shared" si="258"/>
        <v>#VALUE!</v>
      </c>
      <c r="W193" s="42" t="e">
        <f t="shared" si="258"/>
        <v>#VALUE!</v>
      </c>
      <c r="X193" s="42">
        <f t="shared" si="258"/>
        <v>26776.799999999999</v>
      </c>
      <c r="Y193" s="42">
        <f t="shared" si="258"/>
        <v>22812.800000000003</v>
      </c>
      <c r="Z193" s="42">
        <f t="shared" si="258"/>
        <v>24768.799999999999</v>
      </c>
      <c r="AA193" s="42">
        <f t="shared" si="258"/>
        <v>29396.799999999999</v>
      </c>
      <c r="AB193" s="42">
        <f t="shared" si="258"/>
        <v>29430.400000000001</v>
      </c>
      <c r="AC193" s="42" t="e">
        <f t="shared" si="258"/>
        <v>#VALUE!</v>
      </c>
      <c r="AD193" s="42" t="e">
        <f t="shared" si="258"/>
        <v>#VALUE!</v>
      </c>
      <c r="AE193" s="42">
        <f t="shared" si="258"/>
        <v>31653.599999999999</v>
      </c>
      <c r="AF193" s="42">
        <f t="shared" si="258"/>
        <v>31209.599999999999</v>
      </c>
      <c r="AG193" s="42">
        <f t="shared" si="258"/>
        <v>31208.799999999996</v>
      </c>
      <c r="AH193" s="42">
        <f t="shared" si="258"/>
        <v>30847.199999999997</v>
      </c>
      <c r="AI193" s="42" t="e">
        <f t="shared" si="258"/>
        <v>#VALUE!</v>
      </c>
      <c r="AJ193" s="42" t="e">
        <f t="shared" si="258"/>
        <v>#VALUE!</v>
      </c>
      <c r="AK193" s="42" t="e">
        <f t="shared" si="258"/>
        <v>#VALUE!</v>
      </c>
      <c r="AL193" s="42">
        <f t="shared" si="258"/>
        <v>24664.799999999999</v>
      </c>
      <c r="AM193" s="42">
        <f t="shared" si="258"/>
        <v>23251.199999999997</v>
      </c>
      <c r="AN193" s="42">
        <f t="shared" si="258"/>
        <v>22528</v>
      </c>
      <c r="AO193" s="42">
        <f t="shared" si="258"/>
        <v>22449.599999999999</v>
      </c>
      <c r="AP193" s="42">
        <f t="shared" si="258"/>
        <v>20598.400000000001</v>
      </c>
      <c r="AQ193" s="42" t="e">
        <f t="shared" si="258"/>
        <v>#VALUE!</v>
      </c>
      <c r="AR193" s="42" t="e">
        <f t="shared" si="258"/>
        <v>#VALUE!</v>
      </c>
      <c r="AS193" s="42" t="e">
        <f t="shared" si="258"/>
        <v>#VALUE!</v>
      </c>
      <c r="AT193" s="42">
        <f t="shared" si="258"/>
        <v>36909.599999999999</v>
      </c>
      <c r="AU193" s="42">
        <f t="shared" si="258"/>
        <v>33397.599999999999</v>
      </c>
      <c r="AV193" s="42">
        <f t="shared" si="258"/>
        <v>34823.999999999993</v>
      </c>
      <c r="AW193" s="42">
        <f t="shared" si="258"/>
        <v>33855.199999999997</v>
      </c>
      <c r="AX193" s="42" t="e">
        <f t="shared" si="258"/>
        <v>#VALUE!</v>
      </c>
      <c r="AY193" s="42" t="e">
        <f t="shared" si="258"/>
        <v>#VALUE!</v>
      </c>
      <c r="AZ193" s="42">
        <f t="shared" si="258"/>
        <v>31596.000000000004</v>
      </c>
      <c r="BA193" s="42">
        <f t="shared" si="258"/>
        <v>30544.000000000004</v>
      </c>
      <c r="BB193" s="42">
        <f t="shared" si="258"/>
        <v>29168</v>
      </c>
      <c r="BC193" s="42">
        <f t="shared" si="258"/>
        <v>28440.000000000004</v>
      </c>
      <c r="BD193" s="42">
        <f t="shared" si="258"/>
        <v>28589.599999999999</v>
      </c>
      <c r="BE193" s="42" t="e">
        <f t="shared" si="258"/>
        <v>#VALUE!</v>
      </c>
      <c r="BF193" s="42" t="e">
        <f t="shared" si="258"/>
        <v>#VALUE!</v>
      </c>
      <c r="BG193" s="42">
        <f t="shared" si="258"/>
        <v>26817.600000000002</v>
      </c>
      <c r="BH193" s="42">
        <f t="shared" si="258"/>
        <v>26401.600000000002</v>
      </c>
      <c r="BI193" s="42">
        <f t="shared" si="258"/>
        <v>25969.599999999999</v>
      </c>
      <c r="BJ193" s="42">
        <f t="shared" si="258"/>
        <v>25263.199999999997</v>
      </c>
      <c r="BK193" s="42">
        <f t="shared" si="258"/>
        <v>23810.399999999998</v>
      </c>
      <c r="BL193" s="42" t="e">
        <f t="shared" si="258"/>
        <v>#VALUE!</v>
      </c>
      <c r="BM193" s="42" t="e">
        <f t="shared" si="258"/>
        <v>#VALUE!</v>
      </c>
      <c r="BN193" s="42">
        <f>IF(BN191&lt;&gt;0,BN191,IF(BL196-BN200&lt;0,0,BL196-BN200))</f>
        <v>15730.400000000003</v>
      </c>
      <c r="BO193" s="42">
        <f>IF(BO191&lt;&gt;0,BO191,IF(BM196-BO200&lt;0,0,BM196-BO200))</f>
        <v>15730.400000000003</v>
      </c>
      <c r="BP193" s="42">
        <f t="shared" si="258"/>
        <v>14054.399999999998</v>
      </c>
      <c r="BQ193" s="42">
        <f t="shared" si="258"/>
        <v>13620</v>
      </c>
      <c r="BR193" s="42">
        <f t="shared" si="258"/>
        <v>13511.2</v>
      </c>
      <c r="BS193" s="42">
        <f t="shared" si="258"/>
        <v>15032</v>
      </c>
      <c r="BT193" s="42" t="e">
        <f t="shared" si="258"/>
        <v>#VALUE!</v>
      </c>
      <c r="BU193" s="42" t="e">
        <f t="shared" ref="BU193:EF193" si="259">IF(BU191&lt;&gt;0,BU191,IF(BT196-BU200&lt;0,0,BT196-BU200))</f>
        <v>#VALUE!</v>
      </c>
      <c r="BV193" s="42">
        <f t="shared" si="259"/>
        <v>14394.4</v>
      </c>
      <c r="BW193" s="42">
        <f t="shared" si="259"/>
        <v>13032</v>
      </c>
      <c r="BX193" s="42">
        <f t="shared" si="259"/>
        <v>12674.4</v>
      </c>
      <c r="BY193" s="42">
        <f t="shared" si="259"/>
        <v>11360</v>
      </c>
      <c r="BZ193" s="42">
        <f t="shared" si="259"/>
        <v>11028.800000000001</v>
      </c>
      <c r="CA193" s="42" t="e">
        <f t="shared" si="259"/>
        <v>#VALUE!</v>
      </c>
      <c r="CB193" s="42" t="e">
        <f t="shared" si="259"/>
        <v>#VALUE!</v>
      </c>
      <c r="CC193" s="42">
        <f t="shared" si="259"/>
        <v>9055.9999999999982</v>
      </c>
      <c r="CD193" s="42">
        <f t="shared" si="259"/>
        <v>11956.799999999997</v>
      </c>
      <c r="CE193" s="42">
        <f t="shared" si="259"/>
        <v>11439.999999999998</v>
      </c>
      <c r="CF193" s="42">
        <f t="shared" si="259"/>
        <v>13237.6</v>
      </c>
      <c r="CG193" s="42">
        <f t="shared" si="259"/>
        <v>12843.199999999999</v>
      </c>
      <c r="CH193" s="42" t="e">
        <f t="shared" si="259"/>
        <v>#VALUE!</v>
      </c>
      <c r="CI193" s="42" t="e">
        <f t="shared" si="259"/>
        <v>#VALUE!</v>
      </c>
      <c r="CJ193" s="42">
        <f t="shared" si="259"/>
        <v>11440.8</v>
      </c>
      <c r="CK193" s="42">
        <f t="shared" si="259"/>
        <v>11133.6</v>
      </c>
      <c r="CL193" s="42">
        <f t="shared" si="259"/>
        <v>13067.2</v>
      </c>
      <c r="CM193" s="42">
        <f t="shared" si="259"/>
        <v>12245.6</v>
      </c>
      <c r="CN193" s="42" t="e">
        <f t="shared" si="259"/>
        <v>#VALUE!</v>
      </c>
      <c r="CO193" s="42" t="e">
        <f t="shared" si="259"/>
        <v>#VALUE!</v>
      </c>
      <c r="CP193" s="42" t="e">
        <f t="shared" si="259"/>
        <v>#VALUE!</v>
      </c>
      <c r="CQ193" s="42" t="e">
        <f t="shared" si="259"/>
        <v>#VALUE!</v>
      </c>
      <c r="CR193" s="42" t="e">
        <f t="shared" si="259"/>
        <v>#VALUE!</v>
      </c>
      <c r="CS193" s="42" t="e">
        <f t="shared" si="259"/>
        <v>#VALUE!</v>
      </c>
      <c r="CT193" s="42">
        <f t="shared" si="259"/>
        <v>11440.8</v>
      </c>
      <c r="CU193" s="42" t="e">
        <f t="shared" si="259"/>
        <v>#VALUE!</v>
      </c>
      <c r="CV193" s="42" t="e">
        <f t="shared" si="259"/>
        <v>#VALUE!</v>
      </c>
      <c r="CW193" s="42" t="e">
        <f t="shared" si="259"/>
        <v>#VALUE!</v>
      </c>
      <c r="CX193" s="42" t="e">
        <f t="shared" si="259"/>
        <v>#VALUE!</v>
      </c>
      <c r="CY193" s="42" t="e">
        <f t="shared" si="259"/>
        <v>#VALUE!</v>
      </c>
      <c r="CZ193" s="42" t="e">
        <f t="shared" si="259"/>
        <v>#VALUE!</v>
      </c>
      <c r="DA193" s="42" t="e">
        <f t="shared" si="259"/>
        <v>#VALUE!</v>
      </c>
      <c r="DB193" s="42" t="e">
        <f t="shared" si="259"/>
        <v>#VALUE!</v>
      </c>
      <c r="DC193" s="42" t="e">
        <f t="shared" si="259"/>
        <v>#VALUE!</v>
      </c>
      <c r="DD193" s="42" t="e">
        <f t="shared" si="259"/>
        <v>#VALUE!</v>
      </c>
      <c r="DE193" s="42" t="e">
        <f t="shared" si="259"/>
        <v>#VALUE!</v>
      </c>
      <c r="DF193" s="42" t="e">
        <f t="shared" si="259"/>
        <v>#VALUE!</v>
      </c>
      <c r="DG193" s="42" t="e">
        <f t="shared" si="259"/>
        <v>#VALUE!</v>
      </c>
      <c r="DH193" s="42" t="e">
        <f t="shared" si="259"/>
        <v>#VALUE!</v>
      </c>
      <c r="DI193" s="42" t="e">
        <f t="shared" si="259"/>
        <v>#VALUE!</v>
      </c>
      <c r="DJ193" s="42" t="e">
        <f t="shared" si="259"/>
        <v>#VALUE!</v>
      </c>
      <c r="DK193" s="42" t="e">
        <f t="shared" si="259"/>
        <v>#VALUE!</v>
      </c>
      <c r="DL193" s="42" t="e">
        <f t="shared" si="259"/>
        <v>#VALUE!</v>
      </c>
      <c r="DM193" s="42" t="e">
        <f t="shared" si="259"/>
        <v>#VALUE!</v>
      </c>
      <c r="DN193" s="42" t="e">
        <f t="shared" si="259"/>
        <v>#VALUE!</v>
      </c>
      <c r="DO193" s="42" t="e">
        <f t="shared" si="259"/>
        <v>#VALUE!</v>
      </c>
      <c r="DP193" s="42" t="e">
        <f t="shared" si="259"/>
        <v>#VALUE!</v>
      </c>
      <c r="DQ193" s="42" t="e">
        <f t="shared" si="259"/>
        <v>#VALUE!</v>
      </c>
      <c r="DR193" s="42" t="e">
        <f t="shared" si="259"/>
        <v>#VALUE!</v>
      </c>
      <c r="DS193" s="42" t="e">
        <f t="shared" si="259"/>
        <v>#VALUE!</v>
      </c>
      <c r="DT193" s="42" t="e">
        <f t="shared" si="259"/>
        <v>#VALUE!</v>
      </c>
      <c r="DU193" s="42" t="e">
        <f t="shared" si="259"/>
        <v>#VALUE!</v>
      </c>
      <c r="DV193" s="42" t="e">
        <f t="shared" si="259"/>
        <v>#VALUE!</v>
      </c>
      <c r="DW193" s="42" t="e">
        <f t="shared" si="259"/>
        <v>#VALUE!</v>
      </c>
      <c r="DX193" s="42" t="e">
        <f t="shared" si="259"/>
        <v>#VALUE!</v>
      </c>
      <c r="DY193" s="42" t="e">
        <f t="shared" si="259"/>
        <v>#VALUE!</v>
      </c>
      <c r="DZ193" s="42" t="e">
        <f t="shared" si="259"/>
        <v>#VALUE!</v>
      </c>
      <c r="EA193" s="42" t="e">
        <f t="shared" si="259"/>
        <v>#VALUE!</v>
      </c>
      <c r="EB193" s="42" t="e">
        <f t="shared" si="259"/>
        <v>#VALUE!</v>
      </c>
      <c r="EC193" s="42" t="e">
        <f t="shared" si="259"/>
        <v>#VALUE!</v>
      </c>
      <c r="ED193" s="42" t="e">
        <f t="shared" si="259"/>
        <v>#VALUE!</v>
      </c>
      <c r="EE193" s="42" t="e">
        <f t="shared" si="259"/>
        <v>#VALUE!</v>
      </c>
      <c r="EF193" s="42" t="e">
        <f t="shared" si="259"/>
        <v>#VALUE!</v>
      </c>
      <c r="EG193" s="42" t="e">
        <f t="shared" ref="EG193:GR193" si="260">IF(EG191&lt;&gt;0,EG191,IF(EF196-EG200&lt;0,0,EF196-EG200))</f>
        <v>#VALUE!</v>
      </c>
      <c r="EH193" s="42" t="e">
        <f t="shared" si="260"/>
        <v>#VALUE!</v>
      </c>
      <c r="EI193" s="42" t="e">
        <f t="shared" si="260"/>
        <v>#VALUE!</v>
      </c>
      <c r="EJ193" s="42" t="e">
        <f t="shared" si="260"/>
        <v>#VALUE!</v>
      </c>
      <c r="EK193" s="42" t="e">
        <f t="shared" si="260"/>
        <v>#VALUE!</v>
      </c>
      <c r="EL193" s="42" t="e">
        <f t="shared" si="260"/>
        <v>#VALUE!</v>
      </c>
      <c r="EM193" s="42" t="e">
        <f t="shared" si="260"/>
        <v>#VALUE!</v>
      </c>
      <c r="EN193" s="42" t="e">
        <f t="shared" si="260"/>
        <v>#VALUE!</v>
      </c>
      <c r="EO193" s="42" t="e">
        <f t="shared" si="260"/>
        <v>#VALUE!</v>
      </c>
      <c r="EP193" s="42" t="e">
        <f t="shared" si="260"/>
        <v>#VALUE!</v>
      </c>
      <c r="EQ193" s="42" t="e">
        <f t="shared" si="260"/>
        <v>#VALUE!</v>
      </c>
      <c r="ER193" s="42" t="e">
        <f t="shared" si="260"/>
        <v>#VALUE!</v>
      </c>
      <c r="ES193" s="42" t="e">
        <f t="shared" si="260"/>
        <v>#VALUE!</v>
      </c>
      <c r="ET193" s="42" t="e">
        <f t="shared" si="260"/>
        <v>#VALUE!</v>
      </c>
      <c r="EU193" s="42" t="e">
        <f t="shared" si="260"/>
        <v>#VALUE!</v>
      </c>
      <c r="EV193" s="42" t="e">
        <f t="shared" si="260"/>
        <v>#VALUE!</v>
      </c>
      <c r="EW193" s="42" t="e">
        <f t="shared" si="260"/>
        <v>#VALUE!</v>
      </c>
      <c r="EX193" s="42" t="e">
        <f t="shared" si="260"/>
        <v>#VALUE!</v>
      </c>
      <c r="EY193" s="42" t="e">
        <f t="shared" si="260"/>
        <v>#VALUE!</v>
      </c>
      <c r="EZ193" s="42" t="e">
        <f t="shared" si="260"/>
        <v>#VALUE!</v>
      </c>
      <c r="FA193" s="42" t="e">
        <f t="shared" si="260"/>
        <v>#VALUE!</v>
      </c>
      <c r="FB193" s="42" t="e">
        <f t="shared" si="260"/>
        <v>#VALUE!</v>
      </c>
      <c r="FC193" s="42" t="e">
        <f t="shared" si="260"/>
        <v>#VALUE!</v>
      </c>
      <c r="FD193" s="42" t="e">
        <f t="shared" si="260"/>
        <v>#VALUE!</v>
      </c>
      <c r="FE193" s="42" t="e">
        <f t="shared" si="260"/>
        <v>#VALUE!</v>
      </c>
      <c r="FF193" s="42">
        <f t="shared" si="260"/>
        <v>4.0964278324312122</v>
      </c>
      <c r="FG193" s="42" t="e">
        <f t="shared" si="260"/>
        <v>#VALUE!</v>
      </c>
      <c r="FH193" s="42" t="e">
        <f t="shared" si="260"/>
        <v>#VALUE!</v>
      </c>
      <c r="FI193" s="42" t="e">
        <f t="shared" si="260"/>
        <v>#VALUE!</v>
      </c>
      <c r="FJ193" s="42" t="e">
        <f t="shared" si="260"/>
        <v>#VALUE!</v>
      </c>
      <c r="FK193" s="42" t="e">
        <f t="shared" si="260"/>
        <v>#VALUE!</v>
      </c>
      <c r="FL193" s="42" t="e">
        <f t="shared" si="260"/>
        <v>#VALUE!</v>
      </c>
      <c r="FM193" s="42" t="e">
        <f t="shared" si="260"/>
        <v>#VALUE!</v>
      </c>
      <c r="FN193" s="42" t="e">
        <f t="shared" si="260"/>
        <v>#VALUE!</v>
      </c>
      <c r="FO193" s="42" t="e">
        <f t="shared" si="260"/>
        <v>#VALUE!</v>
      </c>
      <c r="FP193" s="42" t="e">
        <f t="shared" si="260"/>
        <v>#VALUE!</v>
      </c>
      <c r="FQ193" s="42" t="e">
        <f t="shared" si="260"/>
        <v>#VALUE!</v>
      </c>
      <c r="FR193" s="42" t="e">
        <f t="shared" si="260"/>
        <v>#VALUE!</v>
      </c>
      <c r="FS193" s="42" t="e">
        <f t="shared" si="260"/>
        <v>#VALUE!</v>
      </c>
      <c r="FT193" s="42" t="e">
        <f t="shared" si="260"/>
        <v>#VALUE!</v>
      </c>
      <c r="FU193" s="42" t="e">
        <f t="shared" si="260"/>
        <v>#VALUE!</v>
      </c>
      <c r="FV193" s="42" t="e">
        <f t="shared" si="260"/>
        <v>#VALUE!</v>
      </c>
      <c r="FW193" s="42" t="e">
        <f t="shared" si="260"/>
        <v>#VALUE!</v>
      </c>
      <c r="FX193" s="42" t="e">
        <f t="shared" si="260"/>
        <v>#VALUE!</v>
      </c>
      <c r="FY193" s="42" t="e">
        <f t="shared" si="260"/>
        <v>#VALUE!</v>
      </c>
      <c r="FZ193" s="42" t="e">
        <f t="shared" si="260"/>
        <v>#VALUE!</v>
      </c>
      <c r="GA193" s="42" t="e">
        <f t="shared" si="260"/>
        <v>#VALUE!</v>
      </c>
      <c r="GB193" s="42" t="e">
        <f t="shared" si="260"/>
        <v>#VALUE!</v>
      </c>
      <c r="GC193" s="42" t="e">
        <f t="shared" si="260"/>
        <v>#VALUE!</v>
      </c>
      <c r="GD193" s="42" t="e">
        <f t="shared" si="260"/>
        <v>#VALUE!</v>
      </c>
      <c r="GE193" s="42" t="e">
        <f t="shared" si="260"/>
        <v>#VALUE!</v>
      </c>
      <c r="GF193" s="42" t="e">
        <f t="shared" si="260"/>
        <v>#VALUE!</v>
      </c>
      <c r="GG193" s="42" t="e">
        <f t="shared" si="260"/>
        <v>#VALUE!</v>
      </c>
      <c r="GH193" s="42" t="e">
        <f t="shared" si="260"/>
        <v>#VALUE!</v>
      </c>
      <c r="GI193" s="42" t="e">
        <f t="shared" si="260"/>
        <v>#VALUE!</v>
      </c>
      <c r="GJ193" s="42" t="e">
        <f t="shared" si="260"/>
        <v>#VALUE!</v>
      </c>
      <c r="GK193" s="42" t="e">
        <f t="shared" si="260"/>
        <v>#VALUE!</v>
      </c>
      <c r="GL193" s="42" t="e">
        <f t="shared" si="260"/>
        <v>#VALUE!</v>
      </c>
      <c r="GM193" s="42" t="e">
        <f t="shared" si="260"/>
        <v>#VALUE!</v>
      </c>
      <c r="GN193" s="42" t="e">
        <f t="shared" si="260"/>
        <v>#VALUE!</v>
      </c>
      <c r="GO193" s="42" t="e">
        <f t="shared" si="260"/>
        <v>#VALUE!</v>
      </c>
      <c r="GP193" s="42" t="e">
        <f t="shared" si="260"/>
        <v>#VALUE!</v>
      </c>
      <c r="GQ193" s="42" t="e">
        <f t="shared" si="260"/>
        <v>#VALUE!</v>
      </c>
      <c r="GR193" s="42" t="e">
        <f t="shared" si="260"/>
        <v>#VALUE!</v>
      </c>
      <c r="GS193" s="42" t="e">
        <f t="shared" ref="GS193:JD193" si="261">IF(GS191&lt;&gt;0,GS191,IF(GR196-GS200&lt;0,0,GR196-GS200))</f>
        <v>#VALUE!</v>
      </c>
      <c r="GT193" s="42" t="e">
        <f t="shared" si="261"/>
        <v>#VALUE!</v>
      </c>
      <c r="GU193" s="42" t="e">
        <f t="shared" si="261"/>
        <v>#VALUE!</v>
      </c>
      <c r="GV193" s="42" t="e">
        <f t="shared" si="261"/>
        <v>#VALUE!</v>
      </c>
      <c r="GW193" s="42" t="e">
        <f t="shared" si="261"/>
        <v>#VALUE!</v>
      </c>
      <c r="GX193" s="42" t="e">
        <f t="shared" si="261"/>
        <v>#VALUE!</v>
      </c>
      <c r="GY193" s="42" t="e">
        <f t="shared" si="261"/>
        <v>#VALUE!</v>
      </c>
      <c r="GZ193" s="42" t="e">
        <f t="shared" si="261"/>
        <v>#VALUE!</v>
      </c>
      <c r="HA193" s="42" t="e">
        <f t="shared" si="261"/>
        <v>#VALUE!</v>
      </c>
      <c r="HB193" s="42" t="e">
        <f t="shared" si="261"/>
        <v>#VALUE!</v>
      </c>
      <c r="HC193" s="42" t="e">
        <f t="shared" si="261"/>
        <v>#VALUE!</v>
      </c>
      <c r="HD193" s="42" t="e">
        <f t="shared" si="261"/>
        <v>#VALUE!</v>
      </c>
      <c r="HE193" s="42" t="e">
        <f t="shared" si="261"/>
        <v>#VALUE!</v>
      </c>
      <c r="HF193" s="42" t="e">
        <f t="shared" si="261"/>
        <v>#VALUE!</v>
      </c>
      <c r="HG193" s="42" t="e">
        <f t="shared" si="261"/>
        <v>#VALUE!</v>
      </c>
      <c r="HH193" s="42" t="e">
        <f t="shared" si="261"/>
        <v>#VALUE!</v>
      </c>
      <c r="HI193" s="42" t="e">
        <f t="shared" si="261"/>
        <v>#VALUE!</v>
      </c>
      <c r="HJ193" s="42" t="e">
        <f t="shared" si="261"/>
        <v>#VALUE!</v>
      </c>
      <c r="HK193" s="42" t="e">
        <f t="shared" si="261"/>
        <v>#VALUE!</v>
      </c>
      <c r="HL193" s="42" t="e">
        <f t="shared" si="261"/>
        <v>#VALUE!</v>
      </c>
      <c r="HM193" s="42" t="e">
        <f t="shared" si="261"/>
        <v>#VALUE!</v>
      </c>
      <c r="HN193" s="42" t="e">
        <f t="shared" si="261"/>
        <v>#VALUE!</v>
      </c>
      <c r="HO193" s="42" t="e">
        <f t="shared" si="261"/>
        <v>#VALUE!</v>
      </c>
      <c r="HP193" s="42" t="e">
        <f t="shared" si="261"/>
        <v>#VALUE!</v>
      </c>
      <c r="HQ193" s="42" t="e">
        <f t="shared" si="261"/>
        <v>#VALUE!</v>
      </c>
      <c r="HR193" s="42" t="e">
        <f t="shared" si="261"/>
        <v>#VALUE!</v>
      </c>
      <c r="HS193" s="42" t="e">
        <f t="shared" si="261"/>
        <v>#VALUE!</v>
      </c>
      <c r="HT193" s="42" t="e">
        <f t="shared" si="261"/>
        <v>#VALUE!</v>
      </c>
      <c r="HU193" s="42" t="e">
        <f t="shared" si="261"/>
        <v>#VALUE!</v>
      </c>
      <c r="HV193" s="42" t="e">
        <f t="shared" si="261"/>
        <v>#VALUE!</v>
      </c>
      <c r="HW193" s="42" t="e">
        <f t="shared" si="261"/>
        <v>#VALUE!</v>
      </c>
      <c r="HX193" s="42" t="e">
        <f t="shared" si="261"/>
        <v>#VALUE!</v>
      </c>
      <c r="HY193" s="42" t="e">
        <f t="shared" si="261"/>
        <v>#VALUE!</v>
      </c>
      <c r="HZ193" s="42" t="e">
        <f t="shared" si="261"/>
        <v>#VALUE!</v>
      </c>
      <c r="IA193" s="42" t="e">
        <f t="shared" si="261"/>
        <v>#VALUE!</v>
      </c>
      <c r="IB193" s="42" t="e">
        <f t="shared" si="261"/>
        <v>#VALUE!</v>
      </c>
      <c r="IC193" s="42" t="e">
        <f t="shared" si="261"/>
        <v>#VALUE!</v>
      </c>
      <c r="ID193" s="42" t="e">
        <f t="shared" si="261"/>
        <v>#VALUE!</v>
      </c>
      <c r="IE193" s="42" t="e">
        <f t="shared" si="261"/>
        <v>#VALUE!</v>
      </c>
      <c r="IF193" s="42" t="e">
        <f t="shared" si="261"/>
        <v>#VALUE!</v>
      </c>
      <c r="IG193" s="42" t="e">
        <f t="shared" si="261"/>
        <v>#VALUE!</v>
      </c>
      <c r="IH193" s="42" t="e">
        <f t="shared" si="261"/>
        <v>#VALUE!</v>
      </c>
      <c r="II193" s="42" t="e">
        <f t="shared" si="261"/>
        <v>#VALUE!</v>
      </c>
      <c r="IJ193" s="42" t="e">
        <f t="shared" si="261"/>
        <v>#VALUE!</v>
      </c>
      <c r="IK193" s="42" t="e">
        <f t="shared" si="261"/>
        <v>#VALUE!</v>
      </c>
      <c r="IL193" s="42" t="e">
        <f t="shared" si="261"/>
        <v>#VALUE!</v>
      </c>
      <c r="IM193" s="42" t="e">
        <f t="shared" si="261"/>
        <v>#VALUE!</v>
      </c>
      <c r="IN193" s="42" t="e">
        <f t="shared" si="261"/>
        <v>#VALUE!</v>
      </c>
      <c r="IO193" s="42" t="e">
        <f t="shared" si="261"/>
        <v>#VALUE!</v>
      </c>
      <c r="IP193" s="42" t="e">
        <f t="shared" si="261"/>
        <v>#VALUE!</v>
      </c>
      <c r="IQ193" s="42" t="e">
        <f t="shared" si="261"/>
        <v>#VALUE!</v>
      </c>
      <c r="IR193" s="42" t="e">
        <f t="shared" si="261"/>
        <v>#VALUE!</v>
      </c>
      <c r="IS193" s="42" t="e">
        <f t="shared" si="261"/>
        <v>#VALUE!</v>
      </c>
      <c r="IT193" s="42" t="e">
        <f t="shared" si="261"/>
        <v>#VALUE!</v>
      </c>
      <c r="IU193" s="42" t="e">
        <f t="shared" si="261"/>
        <v>#VALUE!</v>
      </c>
      <c r="IV193" s="42" t="e">
        <f t="shared" si="261"/>
        <v>#VALUE!</v>
      </c>
      <c r="IW193" s="42" t="e">
        <f t="shared" si="261"/>
        <v>#VALUE!</v>
      </c>
      <c r="IX193" s="42" t="e">
        <f t="shared" si="261"/>
        <v>#VALUE!</v>
      </c>
      <c r="IY193" s="42" t="e">
        <f t="shared" si="261"/>
        <v>#VALUE!</v>
      </c>
      <c r="IZ193" s="42" t="e">
        <f t="shared" si="261"/>
        <v>#VALUE!</v>
      </c>
      <c r="JA193" s="42" t="e">
        <f t="shared" si="261"/>
        <v>#VALUE!</v>
      </c>
      <c r="JB193" s="42" t="e">
        <f t="shared" si="261"/>
        <v>#VALUE!</v>
      </c>
      <c r="JC193" s="42" t="e">
        <f t="shared" si="261"/>
        <v>#VALUE!</v>
      </c>
      <c r="JD193" s="42" t="e">
        <f t="shared" si="261"/>
        <v>#VALUE!</v>
      </c>
      <c r="JE193" s="42" t="e">
        <f t="shared" ref="JE193:LP193" si="262">IF(JE191&lt;&gt;0,JE191,IF(JD196-JE200&lt;0,0,JD196-JE200))</f>
        <v>#VALUE!</v>
      </c>
      <c r="JF193" s="42" t="e">
        <f t="shared" si="262"/>
        <v>#VALUE!</v>
      </c>
      <c r="JG193" s="42" t="e">
        <f t="shared" si="262"/>
        <v>#VALUE!</v>
      </c>
      <c r="JH193" s="42" t="e">
        <f t="shared" si="262"/>
        <v>#VALUE!</v>
      </c>
      <c r="JI193" s="42" t="e">
        <f t="shared" si="262"/>
        <v>#VALUE!</v>
      </c>
      <c r="JJ193" s="42" t="e">
        <f t="shared" si="262"/>
        <v>#VALUE!</v>
      </c>
      <c r="JK193" s="42" t="e">
        <f t="shared" si="262"/>
        <v>#VALUE!</v>
      </c>
      <c r="JL193" s="42" t="e">
        <f t="shared" si="262"/>
        <v>#VALUE!</v>
      </c>
      <c r="JM193" s="42" t="e">
        <f t="shared" si="262"/>
        <v>#VALUE!</v>
      </c>
      <c r="JN193" s="42" t="e">
        <f t="shared" si="262"/>
        <v>#VALUE!</v>
      </c>
      <c r="JO193" s="42" t="e">
        <f t="shared" si="262"/>
        <v>#VALUE!</v>
      </c>
      <c r="JP193" s="42" t="e">
        <f t="shared" si="262"/>
        <v>#VALUE!</v>
      </c>
      <c r="JQ193" s="42" t="e">
        <f t="shared" si="262"/>
        <v>#VALUE!</v>
      </c>
      <c r="JR193" s="42" t="e">
        <f t="shared" si="262"/>
        <v>#VALUE!</v>
      </c>
      <c r="JS193" s="42" t="e">
        <f t="shared" si="262"/>
        <v>#VALUE!</v>
      </c>
      <c r="JT193" s="42" t="e">
        <f t="shared" si="262"/>
        <v>#VALUE!</v>
      </c>
      <c r="JU193" s="42" t="e">
        <f t="shared" si="262"/>
        <v>#VALUE!</v>
      </c>
      <c r="JV193" s="42" t="e">
        <f t="shared" si="262"/>
        <v>#VALUE!</v>
      </c>
      <c r="JW193" s="42" t="e">
        <f t="shared" si="262"/>
        <v>#VALUE!</v>
      </c>
      <c r="JX193" s="42" t="e">
        <f t="shared" si="262"/>
        <v>#VALUE!</v>
      </c>
      <c r="JY193" s="42" t="e">
        <f t="shared" si="262"/>
        <v>#VALUE!</v>
      </c>
      <c r="JZ193" s="42" t="e">
        <f t="shared" si="262"/>
        <v>#VALUE!</v>
      </c>
      <c r="KA193" s="42" t="e">
        <f t="shared" si="262"/>
        <v>#VALUE!</v>
      </c>
      <c r="KB193" s="42" t="e">
        <f t="shared" si="262"/>
        <v>#VALUE!</v>
      </c>
      <c r="KC193" s="42" t="e">
        <f t="shared" si="262"/>
        <v>#VALUE!</v>
      </c>
      <c r="KD193" s="42" t="e">
        <f t="shared" si="262"/>
        <v>#VALUE!</v>
      </c>
      <c r="KE193" s="42" t="e">
        <f t="shared" si="262"/>
        <v>#VALUE!</v>
      </c>
      <c r="KF193" s="42" t="e">
        <f t="shared" si="262"/>
        <v>#VALUE!</v>
      </c>
      <c r="KG193" s="42" t="e">
        <f t="shared" si="262"/>
        <v>#VALUE!</v>
      </c>
      <c r="KH193" s="42" t="e">
        <f t="shared" si="262"/>
        <v>#VALUE!</v>
      </c>
      <c r="KI193" s="42" t="e">
        <f t="shared" si="262"/>
        <v>#VALUE!</v>
      </c>
      <c r="KJ193" s="42" t="e">
        <f t="shared" si="262"/>
        <v>#VALUE!</v>
      </c>
      <c r="KK193" s="42" t="e">
        <f t="shared" si="262"/>
        <v>#VALUE!</v>
      </c>
      <c r="KL193" s="42" t="e">
        <f t="shared" si="262"/>
        <v>#VALUE!</v>
      </c>
      <c r="KM193" s="42" t="e">
        <f t="shared" si="262"/>
        <v>#VALUE!</v>
      </c>
      <c r="KN193" s="42" t="e">
        <f t="shared" si="262"/>
        <v>#VALUE!</v>
      </c>
      <c r="KO193" s="42" t="e">
        <f t="shared" si="262"/>
        <v>#VALUE!</v>
      </c>
      <c r="KP193" s="42" t="e">
        <f t="shared" si="262"/>
        <v>#VALUE!</v>
      </c>
      <c r="KQ193" s="42" t="e">
        <f t="shared" si="262"/>
        <v>#VALUE!</v>
      </c>
      <c r="KR193" s="42" t="e">
        <f t="shared" si="262"/>
        <v>#VALUE!</v>
      </c>
      <c r="KS193" s="42" t="e">
        <f t="shared" si="262"/>
        <v>#VALUE!</v>
      </c>
      <c r="KT193" s="42" t="e">
        <f t="shared" si="262"/>
        <v>#VALUE!</v>
      </c>
      <c r="KU193" s="42" t="e">
        <f t="shared" si="262"/>
        <v>#VALUE!</v>
      </c>
      <c r="KV193" s="42" t="e">
        <f t="shared" si="262"/>
        <v>#VALUE!</v>
      </c>
      <c r="KW193" s="42" t="e">
        <f t="shared" si="262"/>
        <v>#VALUE!</v>
      </c>
      <c r="KX193" s="42" t="e">
        <f t="shared" si="262"/>
        <v>#VALUE!</v>
      </c>
      <c r="KY193" s="42" t="e">
        <f t="shared" si="262"/>
        <v>#VALUE!</v>
      </c>
      <c r="KZ193" s="42" t="e">
        <f t="shared" si="262"/>
        <v>#VALUE!</v>
      </c>
      <c r="LA193" s="42" t="e">
        <f t="shared" si="262"/>
        <v>#VALUE!</v>
      </c>
      <c r="LB193" s="42" t="e">
        <f t="shared" si="262"/>
        <v>#VALUE!</v>
      </c>
      <c r="LC193" s="42" t="e">
        <f t="shared" si="262"/>
        <v>#VALUE!</v>
      </c>
      <c r="LD193" s="42" t="e">
        <f t="shared" si="262"/>
        <v>#VALUE!</v>
      </c>
      <c r="LE193" s="42" t="e">
        <f t="shared" si="262"/>
        <v>#VALUE!</v>
      </c>
      <c r="LF193" s="42" t="e">
        <f t="shared" si="262"/>
        <v>#VALUE!</v>
      </c>
      <c r="LG193" s="42" t="e">
        <f t="shared" si="262"/>
        <v>#VALUE!</v>
      </c>
      <c r="LH193" s="42" t="e">
        <f t="shared" si="262"/>
        <v>#VALUE!</v>
      </c>
      <c r="LI193" s="42" t="e">
        <f t="shared" si="262"/>
        <v>#VALUE!</v>
      </c>
      <c r="LJ193" s="42" t="e">
        <f t="shared" si="262"/>
        <v>#VALUE!</v>
      </c>
      <c r="LK193" s="42" t="e">
        <f t="shared" si="262"/>
        <v>#VALUE!</v>
      </c>
      <c r="LL193" s="42" t="e">
        <f t="shared" si="262"/>
        <v>#VALUE!</v>
      </c>
      <c r="LM193" s="42" t="e">
        <f t="shared" si="262"/>
        <v>#VALUE!</v>
      </c>
      <c r="LN193" s="42" t="e">
        <f t="shared" si="262"/>
        <v>#VALUE!</v>
      </c>
      <c r="LO193" s="42" t="e">
        <f t="shared" si="262"/>
        <v>#VALUE!</v>
      </c>
      <c r="LP193" s="42" t="e">
        <f t="shared" si="262"/>
        <v>#VALUE!</v>
      </c>
      <c r="LQ193" s="42" t="e">
        <f t="shared" ref="LQ193:NI193" si="263">IF(LQ191&lt;&gt;0,LQ191,IF(LP196-LQ200&lt;0,0,LP196-LQ200))</f>
        <v>#VALUE!</v>
      </c>
      <c r="LR193" s="42" t="e">
        <f t="shared" si="263"/>
        <v>#VALUE!</v>
      </c>
      <c r="LS193" s="42" t="e">
        <f t="shared" si="263"/>
        <v>#VALUE!</v>
      </c>
      <c r="LT193" s="42" t="e">
        <f t="shared" si="263"/>
        <v>#VALUE!</v>
      </c>
      <c r="LU193" s="42" t="e">
        <f t="shared" si="263"/>
        <v>#VALUE!</v>
      </c>
      <c r="LV193" s="42" t="e">
        <f t="shared" si="263"/>
        <v>#VALUE!</v>
      </c>
      <c r="LW193" s="42" t="e">
        <f t="shared" si="263"/>
        <v>#VALUE!</v>
      </c>
      <c r="LX193" s="42" t="e">
        <f t="shared" si="263"/>
        <v>#VALUE!</v>
      </c>
      <c r="LY193" s="42" t="e">
        <f t="shared" si="263"/>
        <v>#VALUE!</v>
      </c>
      <c r="LZ193" s="42" t="e">
        <f t="shared" si="263"/>
        <v>#VALUE!</v>
      </c>
      <c r="MA193" s="42" t="e">
        <f t="shared" si="263"/>
        <v>#VALUE!</v>
      </c>
      <c r="MB193" s="42" t="e">
        <f t="shared" si="263"/>
        <v>#VALUE!</v>
      </c>
      <c r="MC193" s="42" t="e">
        <f t="shared" si="263"/>
        <v>#VALUE!</v>
      </c>
      <c r="MD193" s="42" t="e">
        <f t="shared" si="263"/>
        <v>#VALUE!</v>
      </c>
      <c r="ME193" s="42" t="e">
        <f t="shared" si="263"/>
        <v>#VALUE!</v>
      </c>
      <c r="MF193" s="42" t="e">
        <f t="shared" si="263"/>
        <v>#VALUE!</v>
      </c>
      <c r="MG193" s="42" t="e">
        <f t="shared" si="263"/>
        <v>#VALUE!</v>
      </c>
      <c r="MH193" s="42" t="e">
        <f t="shared" si="263"/>
        <v>#VALUE!</v>
      </c>
      <c r="MI193" s="42" t="e">
        <f t="shared" si="263"/>
        <v>#VALUE!</v>
      </c>
      <c r="MJ193" s="42" t="e">
        <f t="shared" si="263"/>
        <v>#VALUE!</v>
      </c>
      <c r="MK193" s="42" t="e">
        <f t="shared" si="263"/>
        <v>#VALUE!</v>
      </c>
      <c r="ML193" s="42" t="e">
        <f t="shared" si="263"/>
        <v>#VALUE!</v>
      </c>
      <c r="MM193" s="42" t="e">
        <f t="shared" si="263"/>
        <v>#VALUE!</v>
      </c>
      <c r="MN193" s="42" t="e">
        <f t="shared" si="263"/>
        <v>#VALUE!</v>
      </c>
      <c r="MO193" s="42" t="e">
        <f t="shared" si="263"/>
        <v>#VALUE!</v>
      </c>
      <c r="MP193" s="42" t="e">
        <f t="shared" si="263"/>
        <v>#VALUE!</v>
      </c>
      <c r="MQ193" s="42" t="e">
        <f t="shared" si="263"/>
        <v>#VALUE!</v>
      </c>
      <c r="MR193" s="42" t="e">
        <f t="shared" si="263"/>
        <v>#VALUE!</v>
      </c>
      <c r="MS193" s="42" t="e">
        <f t="shared" si="263"/>
        <v>#VALUE!</v>
      </c>
      <c r="MT193" s="42" t="e">
        <f t="shared" si="263"/>
        <v>#VALUE!</v>
      </c>
      <c r="MU193" s="42" t="e">
        <f t="shared" si="263"/>
        <v>#VALUE!</v>
      </c>
      <c r="MV193" s="42" t="e">
        <f t="shared" si="263"/>
        <v>#VALUE!</v>
      </c>
      <c r="MW193" s="42" t="e">
        <f t="shared" si="263"/>
        <v>#VALUE!</v>
      </c>
      <c r="MX193" s="42" t="e">
        <f t="shared" si="263"/>
        <v>#VALUE!</v>
      </c>
      <c r="MY193" s="42" t="e">
        <f t="shared" si="263"/>
        <v>#VALUE!</v>
      </c>
      <c r="MZ193" s="42" t="e">
        <f t="shared" si="263"/>
        <v>#VALUE!</v>
      </c>
      <c r="NA193" s="42" t="e">
        <f t="shared" si="263"/>
        <v>#VALUE!</v>
      </c>
      <c r="NB193" s="42" t="e">
        <f t="shared" si="263"/>
        <v>#VALUE!</v>
      </c>
      <c r="NC193" s="42" t="e">
        <f t="shared" si="263"/>
        <v>#VALUE!</v>
      </c>
      <c r="ND193" s="42" t="e">
        <f t="shared" si="263"/>
        <v>#VALUE!</v>
      </c>
      <c r="NE193" s="42" t="e">
        <f t="shared" si="263"/>
        <v>#VALUE!</v>
      </c>
      <c r="NF193" s="42" t="e">
        <f t="shared" si="263"/>
        <v>#VALUE!</v>
      </c>
      <c r="NG193" s="42" t="e">
        <f t="shared" si="263"/>
        <v>#VALUE!</v>
      </c>
      <c r="NH193" s="42" t="e">
        <f t="shared" si="263"/>
        <v>#VALUE!</v>
      </c>
      <c r="NI193" s="42" t="e">
        <f t="shared" si="263"/>
        <v>#VALUE!</v>
      </c>
    </row>
    <row r="194" spans="1:374" s="40" customFormat="1" ht="14.4" outlineLevel="1" x14ac:dyDescent="0.25">
      <c r="A194" s="1048"/>
      <c r="B194" s="18">
        <v>1</v>
      </c>
      <c r="C194" s="14"/>
      <c r="D194" s="46"/>
      <c r="E194" s="57" t="s">
        <v>218</v>
      </c>
      <c r="F194" s="58"/>
      <c r="G194" s="85">
        <v>0</v>
      </c>
      <c r="H194" s="62"/>
      <c r="I194" s="62"/>
      <c r="J194" s="62">
        <v>0</v>
      </c>
      <c r="K194" s="62">
        <v>0</v>
      </c>
      <c r="L194" s="62">
        <v>0</v>
      </c>
      <c r="M194" s="62">
        <v>0</v>
      </c>
      <c r="N194" s="62">
        <v>0</v>
      </c>
      <c r="O194" s="62"/>
      <c r="P194" s="62"/>
      <c r="Q194" s="62">
        <v>12</v>
      </c>
      <c r="R194" s="62">
        <v>0</v>
      </c>
      <c r="S194" s="62">
        <v>0</v>
      </c>
      <c r="T194" s="62">
        <v>0</v>
      </c>
      <c r="U194" s="62">
        <v>0</v>
      </c>
      <c r="V194" s="62"/>
      <c r="W194" s="62"/>
      <c r="X194" s="62">
        <v>0</v>
      </c>
      <c r="Y194" s="62">
        <v>0</v>
      </c>
      <c r="Z194" s="62">
        <v>0</v>
      </c>
      <c r="AA194" s="62">
        <v>0</v>
      </c>
      <c r="AB194" s="62">
        <v>0</v>
      </c>
      <c r="AC194" s="62"/>
      <c r="AD194" s="62"/>
      <c r="AE194" s="62">
        <v>0</v>
      </c>
      <c r="AF194" s="62">
        <v>0</v>
      </c>
      <c r="AG194" s="62">
        <v>0</v>
      </c>
      <c r="AH194" s="62">
        <v>0</v>
      </c>
      <c r="AI194" s="62"/>
      <c r="AJ194" s="62"/>
      <c r="AK194" s="62"/>
      <c r="AL194" s="62">
        <v>180.79999999999998</v>
      </c>
      <c r="AM194" s="62">
        <v>56</v>
      </c>
      <c r="AN194" s="62">
        <v>56</v>
      </c>
      <c r="AO194" s="62">
        <v>56</v>
      </c>
      <c r="AP194" s="62">
        <v>56</v>
      </c>
      <c r="AQ194" s="62"/>
      <c r="AR194" s="62"/>
      <c r="AS194" s="62"/>
      <c r="AT194" s="62">
        <v>56</v>
      </c>
      <c r="AU194" s="62">
        <v>56</v>
      </c>
      <c r="AV194" s="62">
        <v>56</v>
      </c>
      <c r="AW194" s="62">
        <v>56</v>
      </c>
      <c r="AX194" s="62"/>
      <c r="AY194" s="62"/>
      <c r="AZ194" s="62">
        <v>56</v>
      </c>
      <c r="BA194" s="62">
        <v>56</v>
      </c>
      <c r="BB194" s="62">
        <v>68</v>
      </c>
      <c r="BC194" s="62">
        <v>56</v>
      </c>
      <c r="BD194" s="62">
        <v>56</v>
      </c>
      <c r="BE194" s="62"/>
      <c r="BF194" s="62"/>
      <c r="BG194" s="62">
        <v>56</v>
      </c>
      <c r="BH194" s="62">
        <v>56</v>
      </c>
      <c r="BI194" s="62">
        <v>56</v>
      </c>
      <c r="BJ194" s="62">
        <v>56</v>
      </c>
      <c r="BK194" s="62">
        <v>56</v>
      </c>
      <c r="BL194" s="62"/>
      <c r="BM194" s="62"/>
      <c r="BN194" s="62">
        <v>56</v>
      </c>
      <c r="BO194" s="62">
        <v>56</v>
      </c>
      <c r="BP194" s="62">
        <v>132</v>
      </c>
      <c r="BQ194" s="62">
        <v>0</v>
      </c>
      <c r="BR194" s="62">
        <v>0</v>
      </c>
      <c r="BS194" s="62">
        <v>0</v>
      </c>
      <c r="BT194" s="62"/>
      <c r="BU194" s="62"/>
      <c r="BV194" s="62">
        <v>152.80000000000001</v>
      </c>
      <c r="BW194" s="62">
        <v>0</v>
      </c>
      <c r="BX194" s="62">
        <v>0</v>
      </c>
      <c r="BY194" s="62">
        <v>0</v>
      </c>
      <c r="BZ194" s="62">
        <v>0</v>
      </c>
      <c r="CA194" s="62"/>
      <c r="CB194" s="62"/>
      <c r="CC194" s="62">
        <v>0</v>
      </c>
      <c r="CD194" s="62">
        <v>0</v>
      </c>
      <c r="CE194" s="62">
        <v>0</v>
      </c>
      <c r="CF194" s="62">
        <v>0</v>
      </c>
      <c r="CG194" s="62">
        <v>0</v>
      </c>
      <c r="CH194" s="62"/>
      <c r="CI194" s="62"/>
      <c r="CJ194" s="62">
        <v>120</v>
      </c>
      <c r="CK194" s="62">
        <v>128.80000000000001</v>
      </c>
      <c r="CL194" s="62">
        <v>284</v>
      </c>
      <c r="CM194" s="62">
        <v>0</v>
      </c>
      <c r="CN194" s="62"/>
      <c r="CO194" s="62"/>
      <c r="CP194" s="62"/>
      <c r="CQ194" s="62"/>
      <c r="CR194" s="62"/>
      <c r="CS194" s="62"/>
      <c r="CT194" s="62">
        <v>120</v>
      </c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  <c r="EA194" s="62"/>
      <c r="EB194" s="62"/>
      <c r="EC194" s="62"/>
      <c r="ED194" s="62"/>
      <c r="EE194" s="62"/>
      <c r="EF194" s="62"/>
      <c r="EG194" s="62"/>
      <c r="EH194" s="62"/>
      <c r="EI194" s="62"/>
      <c r="EJ194" s="62"/>
      <c r="EK194" s="62"/>
      <c r="EL194" s="62"/>
      <c r="EM194" s="62"/>
      <c r="EN194" s="62"/>
      <c r="EO194" s="62"/>
      <c r="EP194" s="62"/>
      <c r="EQ194" s="62"/>
      <c r="ER194" s="62"/>
      <c r="ES194" s="62"/>
      <c r="ET194" s="62"/>
      <c r="EU194" s="62"/>
      <c r="EV194" s="62"/>
      <c r="EW194" s="62"/>
      <c r="EX194" s="62"/>
      <c r="EY194" s="62"/>
      <c r="EZ194" s="62"/>
      <c r="FA194" s="62"/>
      <c r="FB194" s="62"/>
      <c r="FC194" s="62"/>
      <c r="FD194" s="62"/>
      <c r="FE194" s="62"/>
      <c r="FF194" s="62">
        <v>0</v>
      </c>
      <c r="FG194" s="62">
        <v>0</v>
      </c>
      <c r="FH194" s="62">
        <v>0</v>
      </c>
      <c r="FI194" s="62">
        <v>0</v>
      </c>
      <c r="FJ194" s="62"/>
      <c r="FK194" s="62"/>
      <c r="FL194" s="62">
        <v>0</v>
      </c>
      <c r="FM194" s="62"/>
      <c r="FN194" s="62"/>
      <c r="FO194" s="62">
        <v>0</v>
      </c>
      <c r="FP194" s="62"/>
      <c r="FQ194" s="62">
        <v>0</v>
      </c>
      <c r="FR194" s="62"/>
      <c r="FS194" s="62"/>
      <c r="FT194" s="62"/>
      <c r="FU194" s="62"/>
      <c r="FV194" s="62"/>
      <c r="FW194" s="62"/>
      <c r="FX194" s="62"/>
      <c r="FY194" s="62"/>
      <c r="FZ194" s="62"/>
      <c r="GA194" s="62"/>
      <c r="GB194" s="62"/>
      <c r="GC194" s="62"/>
      <c r="GD194" s="62"/>
      <c r="GE194" s="62"/>
      <c r="GF194" s="62"/>
      <c r="GG194" s="62"/>
      <c r="GH194" s="62"/>
      <c r="GI194" s="62"/>
      <c r="GJ194" s="62"/>
      <c r="GK194" s="62"/>
      <c r="GL194" s="62"/>
      <c r="GM194" s="62"/>
      <c r="GN194" s="62"/>
      <c r="GO194" s="62"/>
      <c r="GP194" s="62"/>
      <c r="GQ194" s="62"/>
      <c r="GR194" s="62"/>
      <c r="GS194" s="62"/>
      <c r="GT194" s="62"/>
      <c r="GU194" s="62"/>
      <c r="GV194" s="62"/>
      <c r="GW194" s="62"/>
      <c r="GX194" s="62"/>
      <c r="GY194" s="62"/>
      <c r="GZ194" s="62"/>
      <c r="HA194" s="62"/>
      <c r="HB194" s="62"/>
      <c r="HC194" s="62"/>
      <c r="HD194" s="62"/>
      <c r="HE194" s="62"/>
      <c r="HF194" s="62"/>
      <c r="HG194" s="62"/>
      <c r="HH194" s="62"/>
      <c r="HI194" s="62"/>
      <c r="HJ194" s="62"/>
      <c r="HK194" s="62"/>
      <c r="HL194" s="62"/>
      <c r="HM194" s="62"/>
      <c r="HN194" s="62"/>
      <c r="HO194" s="62"/>
      <c r="HP194" s="62"/>
      <c r="HQ194" s="62"/>
      <c r="HR194" s="62"/>
      <c r="HS194" s="62"/>
      <c r="HT194" s="62"/>
      <c r="HU194" s="62"/>
      <c r="HV194" s="62"/>
      <c r="HW194" s="62"/>
      <c r="HX194" s="62"/>
      <c r="HY194" s="62"/>
      <c r="HZ194" s="62"/>
      <c r="IA194" s="62"/>
      <c r="IB194" s="62"/>
      <c r="IC194" s="62"/>
      <c r="ID194" s="62"/>
      <c r="IE194" s="62"/>
      <c r="IF194" s="62"/>
      <c r="IG194" s="62"/>
      <c r="IH194" s="62"/>
      <c r="II194" s="62"/>
      <c r="IJ194" s="62"/>
      <c r="IK194" s="62"/>
      <c r="IL194" s="62"/>
      <c r="IM194" s="62"/>
      <c r="IN194" s="62"/>
      <c r="IO194" s="62"/>
      <c r="IP194" s="62"/>
      <c r="IQ194" s="62"/>
      <c r="IR194" s="62"/>
      <c r="IS194" s="62"/>
      <c r="IT194" s="62"/>
      <c r="IU194" s="62"/>
      <c r="IV194" s="62"/>
      <c r="IW194" s="62"/>
      <c r="IX194" s="62"/>
      <c r="IY194" s="62"/>
      <c r="IZ194" s="62"/>
      <c r="JA194" s="62"/>
      <c r="JB194" s="62"/>
      <c r="JC194" s="62"/>
      <c r="JD194" s="62"/>
      <c r="JE194" s="62"/>
      <c r="JF194" s="62"/>
      <c r="JG194" s="62"/>
      <c r="JH194" s="62"/>
      <c r="JI194" s="62"/>
      <c r="JJ194" s="62"/>
      <c r="JK194" s="62"/>
      <c r="JL194" s="62"/>
      <c r="JM194" s="62"/>
      <c r="JN194" s="62"/>
      <c r="JO194" s="62"/>
      <c r="JP194" s="62"/>
      <c r="JQ194" s="62"/>
      <c r="JR194" s="62"/>
      <c r="JS194" s="62"/>
      <c r="JT194" s="62"/>
      <c r="JU194" s="62"/>
      <c r="JV194" s="62"/>
      <c r="JW194" s="62"/>
      <c r="JX194" s="62"/>
      <c r="JY194" s="62"/>
      <c r="JZ194" s="62"/>
      <c r="KA194" s="62"/>
      <c r="KB194" s="62"/>
      <c r="KC194" s="62"/>
      <c r="KD194" s="62"/>
      <c r="KE194" s="62"/>
      <c r="KF194" s="62"/>
      <c r="KG194" s="62"/>
      <c r="KH194" s="62"/>
      <c r="KI194" s="62"/>
      <c r="KJ194" s="62"/>
      <c r="KK194" s="62"/>
      <c r="KL194" s="62"/>
      <c r="KM194" s="62"/>
      <c r="KN194" s="62"/>
      <c r="KO194" s="62"/>
      <c r="KP194" s="62"/>
      <c r="KQ194" s="62"/>
      <c r="KR194" s="62"/>
      <c r="KS194" s="62"/>
      <c r="KT194" s="62"/>
      <c r="KU194" s="62"/>
      <c r="KV194" s="62"/>
      <c r="KW194" s="62"/>
      <c r="KX194" s="62"/>
      <c r="KY194" s="62"/>
      <c r="KZ194" s="62"/>
      <c r="LA194" s="62"/>
      <c r="LB194" s="62"/>
      <c r="LC194" s="62"/>
      <c r="LD194" s="62"/>
      <c r="LE194" s="62"/>
      <c r="LF194" s="62"/>
      <c r="LG194" s="62"/>
      <c r="LH194" s="62"/>
      <c r="LI194" s="62"/>
      <c r="LJ194" s="62"/>
      <c r="LK194" s="62"/>
      <c r="LL194" s="62"/>
      <c r="LM194" s="62"/>
      <c r="LN194" s="62"/>
      <c r="LO194" s="62"/>
      <c r="LP194" s="62"/>
      <c r="LQ194" s="62"/>
      <c r="LR194" s="62"/>
      <c r="LS194" s="62"/>
      <c r="LT194" s="62"/>
      <c r="LU194" s="62"/>
      <c r="LV194" s="62"/>
      <c r="LW194" s="62"/>
      <c r="LX194" s="62"/>
      <c r="LY194" s="62"/>
      <c r="LZ194" s="62"/>
      <c r="MA194" s="62"/>
      <c r="MB194" s="62"/>
      <c r="MC194" s="62"/>
      <c r="MD194" s="62"/>
      <c r="ME194" s="62"/>
      <c r="MF194" s="62"/>
      <c r="MG194" s="62"/>
      <c r="MH194" s="62"/>
      <c r="MI194" s="62"/>
      <c r="MJ194" s="62"/>
      <c r="MK194" s="62"/>
      <c r="ML194" s="62"/>
      <c r="MM194" s="62"/>
      <c r="MN194" s="62"/>
      <c r="MO194" s="62"/>
      <c r="MP194" s="62"/>
      <c r="MQ194" s="62"/>
      <c r="MR194" s="62"/>
      <c r="MS194" s="62"/>
      <c r="MT194" s="62"/>
      <c r="MU194" s="62"/>
      <c r="MV194" s="62"/>
      <c r="MW194" s="62"/>
      <c r="MX194" s="62"/>
      <c r="MY194" s="62"/>
      <c r="MZ194" s="62"/>
      <c r="NA194" s="62"/>
      <c r="NB194" s="62"/>
      <c r="NC194" s="62"/>
      <c r="ND194" s="62"/>
      <c r="NE194" s="62"/>
      <c r="NF194" s="62"/>
      <c r="NG194" s="62"/>
      <c r="NH194" s="62"/>
      <c r="NI194" s="62"/>
      <c r="NJ194" s="34"/>
    </row>
    <row r="195" spans="1:374" s="40" customFormat="1" ht="14.4" outlineLevel="1" x14ac:dyDescent="0.25">
      <c r="A195" s="1048"/>
      <c r="B195" s="17" t="s">
        <v>37</v>
      </c>
      <c r="C195" s="14"/>
      <c r="D195" s="46"/>
      <c r="E195" s="57" t="s">
        <v>221</v>
      </c>
      <c r="F195" s="58"/>
      <c r="G195" s="86">
        <v>0</v>
      </c>
      <c r="H195" s="63"/>
      <c r="I195" s="63"/>
      <c r="J195" s="63">
        <v>0</v>
      </c>
      <c r="K195" s="63">
        <v>0</v>
      </c>
      <c r="L195" s="63">
        <v>0</v>
      </c>
      <c r="M195" s="63">
        <v>0</v>
      </c>
      <c r="N195" s="63">
        <v>0</v>
      </c>
      <c r="O195" s="63"/>
      <c r="P195" s="63"/>
      <c r="Q195" s="63">
        <v>0</v>
      </c>
      <c r="R195" s="63">
        <v>0</v>
      </c>
      <c r="S195" s="63">
        <v>0</v>
      </c>
      <c r="T195" s="63">
        <v>0</v>
      </c>
      <c r="U195" s="63">
        <v>0</v>
      </c>
      <c r="V195" s="63"/>
      <c r="W195" s="63"/>
      <c r="X195" s="63">
        <v>0</v>
      </c>
      <c r="Y195" s="63">
        <v>0</v>
      </c>
      <c r="Z195" s="63">
        <v>0</v>
      </c>
      <c r="AA195" s="63">
        <v>0</v>
      </c>
      <c r="AB195" s="63">
        <v>0</v>
      </c>
      <c r="AC195" s="63"/>
      <c r="AD195" s="63"/>
      <c r="AE195" s="63">
        <v>0</v>
      </c>
      <c r="AF195" s="63">
        <v>0</v>
      </c>
      <c r="AG195" s="63">
        <v>0</v>
      </c>
      <c r="AH195" s="63">
        <v>0</v>
      </c>
      <c r="AI195" s="63"/>
      <c r="AJ195" s="63"/>
      <c r="AK195" s="63"/>
      <c r="AL195" s="63">
        <v>0</v>
      </c>
      <c r="AM195" s="63">
        <v>0</v>
      </c>
      <c r="AN195" s="63">
        <v>0</v>
      </c>
      <c r="AO195" s="63">
        <v>0</v>
      </c>
      <c r="AP195" s="63">
        <v>0</v>
      </c>
      <c r="AQ195" s="63"/>
      <c r="AR195" s="63"/>
      <c r="AS195" s="63"/>
      <c r="AT195" s="63">
        <v>0</v>
      </c>
      <c r="AU195" s="63">
        <v>0</v>
      </c>
      <c r="AV195" s="63">
        <v>0</v>
      </c>
      <c r="AW195" s="63">
        <v>0</v>
      </c>
      <c r="AX195" s="63"/>
      <c r="AY195" s="63"/>
      <c r="AZ195" s="63">
        <v>0</v>
      </c>
      <c r="BA195" s="63">
        <v>0</v>
      </c>
      <c r="BB195" s="63">
        <v>0</v>
      </c>
      <c r="BC195" s="63">
        <v>0</v>
      </c>
      <c r="BD195" s="63">
        <v>0</v>
      </c>
      <c r="BE195" s="63"/>
      <c r="BF195" s="63"/>
      <c r="BG195" s="63">
        <v>0</v>
      </c>
      <c r="BH195" s="63">
        <v>0</v>
      </c>
      <c r="BI195" s="63">
        <v>0</v>
      </c>
      <c r="BJ195" s="63">
        <v>0</v>
      </c>
      <c r="BK195" s="63">
        <v>0</v>
      </c>
      <c r="BL195" s="63"/>
      <c r="BM195" s="63"/>
      <c r="BN195" s="63">
        <v>0</v>
      </c>
      <c r="BO195" s="63">
        <v>0</v>
      </c>
      <c r="BP195" s="63">
        <v>0</v>
      </c>
      <c r="BQ195" s="63">
        <v>0</v>
      </c>
      <c r="BR195" s="63">
        <v>0</v>
      </c>
      <c r="BS195" s="63">
        <v>0</v>
      </c>
      <c r="BT195" s="63"/>
      <c r="BU195" s="63"/>
      <c r="BV195" s="63">
        <v>0</v>
      </c>
      <c r="BW195" s="63">
        <v>0</v>
      </c>
      <c r="BX195" s="63">
        <v>0</v>
      </c>
      <c r="BY195" s="63">
        <v>0</v>
      </c>
      <c r="BZ195" s="63">
        <v>0</v>
      </c>
      <c r="CA195" s="63"/>
      <c r="CB195" s="63"/>
      <c r="CC195" s="63">
        <v>0</v>
      </c>
      <c r="CD195" s="63">
        <v>0</v>
      </c>
      <c r="CE195" s="63">
        <v>0</v>
      </c>
      <c r="CF195" s="63">
        <v>0</v>
      </c>
      <c r="CG195" s="63">
        <v>0</v>
      </c>
      <c r="CH195" s="63"/>
      <c r="CI195" s="63"/>
      <c r="CJ195" s="63">
        <v>0</v>
      </c>
      <c r="CK195" s="63">
        <v>0</v>
      </c>
      <c r="CL195" s="63">
        <v>0</v>
      </c>
      <c r="CM195" s="63">
        <v>0</v>
      </c>
      <c r="CN195" s="63"/>
      <c r="CO195" s="63"/>
      <c r="CP195" s="63"/>
      <c r="CQ195" s="63"/>
      <c r="CR195" s="63"/>
      <c r="CS195" s="63"/>
      <c r="CT195" s="63">
        <v>0</v>
      </c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  <c r="DY195" s="63"/>
      <c r="DZ195" s="63"/>
      <c r="EA195" s="63"/>
      <c r="EB195" s="63"/>
      <c r="EC195" s="63"/>
      <c r="ED195" s="63"/>
      <c r="EE195" s="63"/>
      <c r="EF195" s="63"/>
      <c r="EG195" s="63"/>
      <c r="EH195" s="63"/>
      <c r="EI195" s="63"/>
      <c r="EJ195" s="63"/>
      <c r="EK195" s="63"/>
      <c r="EL195" s="63"/>
      <c r="EM195" s="63"/>
      <c r="EN195" s="63"/>
      <c r="EO195" s="63"/>
      <c r="EP195" s="63"/>
      <c r="EQ195" s="63"/>
      <c r="ER195" s="63"/>
      <c r="ES195" s="63"/>
      <c r="ET195" s="63"/>
      <c r="EU195" s="63"/>
      <c r="EV195" s="63"/>
      <c r="EW195" s="63"/>
      <c r="EX195" s="63"/>
      <c r="EY195" s="63"/>
      <c r="EZ195" s="63"/>
      <c r="FA195" s="63"/>
      <c r="FB195" s="63"/>
      <c r="FC195" s="63"/>
      <c r="FD195" s="63"/>
      <c r="FE195" s="63"/>
      <c r="FF195" s="63">
        <v>0</v>
      </c>
      <c r="FG195" s="63">
        <v>0</v>
      </c>
      <c r="FH195" s="63">
        <v>0</v>
      </c>
      <c r="FI195" s="63">
        <v>0</v>
      </c>
      <c r="FJ195" s="63"/>
      <c r="FK195" s="63"/>
      <c r="FL195" s="63">
        <v>0</v>
      </c>
      <c r="FM195" s="63"/>
      <c r="FN195" s="63"/>
      <c r="FO195" s="63">
        <v>0</v>
      </c>
      <c r="FP195" s="63"/>
      <c r="FQ195" s="63">
        <v>0</v>
      </c>
      <c r="FR195" s="63"/>
      <c r="FS195" s="63"/>
      <c r="FT195" s="63"/>
      <c r="FU195" s="63"/>
      <c r="FV195" s="63"/>
      <c r="FW195" s="63"/>
      <c r="FX195" s="63"/>
      <c r="FY195" s="63"/>
      <c r="FZ195" s="63"/>
      <c r="GA195" s="63"/>
      <c r="GB195" s="63"/>
      <c r="GC195" s="63"/>
      <c r="GD195" s="63"/>
      <c r="GE195" s="63"/>
      <c r="GF195" s="63"/>
      <c r="GG195" s="63"/>
      <c r="GH195" s="63"/>
      <c r="GI195" s="63"/>
      <c r="GJ195" s="63"/>
      <c r="GK195" s="63"/>
      <c r="GL195" s="63"/>
      <c r="GM195" s="63"/>
      <c r="GN195" s="63"/>
      <c r="GO195" s="63"/>
      <c r="GP195" s="63"/>
      <c r="GQ195" s="63"/>
      <c r="GR195" s="63"/>
      <c r="GS195" s="63"/>
      <c r="GT195" s="63"/>
      <c r="GU195" s="63"/>
      <c r="GV195" s="63"/>
      <c r="GW195" s="63"/>
      <c r="GX195" s="63"/>
      <c r="GY195" s="63"/>
      <c r="GZ195" s="63"/>
      <c r="HA195" s="63"/>
      <c r="HB195" s="63"/>
      <c r="HC195" s="63"/>
      <c r="HD195" s="63"/>
      <c r="HE195" s="63"/>
      <c r="HF195" s="63"/>
      <c r="HG195" s="63"/>
      <c r="HH195" s="63"/>
      <c r="HI195" s="63"/>
      <c r="HJ195" s="63"/>
      <c r="HK195" s="63"/>
      <c r="HL195" s="63"/>
      <c r="HM195" s="63"/>
      <c r="HN195" s="63"/>
      <c r="HO195" s="63"/>
      <c r="HP195" s="63"/>
      <c r="HQ195" s="63"/>
      <c r="HR195" s="63"/>
      <c r="HS195" s="63"/>
      <c r="HT195" s="63"/>
      <c r="HU195" s="63"/>
      <c r="HV195" s="63"/>
      <c r="HW195" s="63"/>
      <c r="HX195" s="63"/>
      <c r="HY195" s="63"/>
      <c r="HZ195" s="63"/>
      <c r="IA195" s="63"/>
      <c r="IB195" s="63"/>
      <c r="IC195" s="63"/>
      <c r="ID195" s="63"/>
      <c r="IE195" s="63"/>
      <c r="IF195" s="63"/>
      <c r="IG195" s="63"/>
      <c r="IH195" s="63"/>
      <c r="II195" s="63"/>
      <c r="IJ195" s="63"/>
      <c r="IK195" s="63"/>
      <c r="IL195" s="63"/>
      <c r="IM195" s="63"/>
      <c r="IN195" s="63"/>
      <c r="IO195" s="63"/>
      <c r="IP195" s="63"/>
      <c r="IQ195" s="63"/>
      <c r="IR195" s="63"/>
      <c r="IS195" s="63"/>
      <c r="IT195" s="63"/>
      <c r="IU195" s="63"/>
      <c r="IV195" s="63"/>
      <c r="IW195" s="63"/>
      <c r="IX195" s="63"/>
      <c r="IY195" s="63"/>
      <c r="IZ195" s="63"/>
      <c r="JA195" s="63"/>
      <c r="JB195" s="63"/>
      <c r="JC195" s="63"/>
      <c r="JD195" s="63"/>
      <c r="JE195" s="63"/>
      <c r="JF195" s="63"/>
      <c r="JG195" s="63"/>
      <c r="JH195" s="63"/>
      <c r="JI195" s="63"/>
      <c r="JJ195" s="63"/>
      <c r="JK195" s="63"/>
      <c r="JL195" s="63"/>
      <c r="JM195" s="63"/>
      <c r="JN195" s="63"/>
      <c r="JO195" s="63"/>
      <c r="JP195" s="63"/>
      <c r="JQ195" s="63"/>
      <c r="JR195" s="63"/>
      <c r="JS195" s="63"/>
      <c r="JT195" s="63"/>
      <c r="JU195" s="63"/>
      <c r="JV195" s="63"/>
      <c r="JW195" s="63"/>
      <c r="JX195" s="63"/>
      <c r="JY195" s="63"/>
      <c r="JZ195" s="63"/>
      <c r="KA195" s="63"/>
      <c r="KB195" s="63"/>
      <c r="KC195" s="63"/>
      <c r="KD195" s="63"/>
      <c r="KE195" s="63"/>
      <c r="KF195" s="63"/>
      <c r="KG195" s="63"/>
      <c r="KH195" s="63"/>
      <c r="KI195" s="63"/>
      <c r="KJ195" s="63"/>
      <c r="KK195" s="63"/>
      <c r="KL195" s="63"/>
      <c r="KM195" s="63"/>
      <c r="KN195" s="63"/>
      <c r="KO195" s="63"/>
      <c r="KP195" s="63"/>
      <c r="KQ195" s="63"/>
      <c r="KR195" s="63"/>
      <c r="KS195" s="63"/>
      <c r="KT195" s="63"/>
      <c r="KU195" s="63"/>
      <c r="KV195" s="63"/>
      <c r="KW195" s="63"/>
      <c r="KX195" s="63"/>
      <c r="KY195" s="63"/>
      <c r="KZ195" s="63"/>
      <c r="LA195" s="63"/>
      <c r="LB195" s="63"/>
      <c r="LC195" s="63"/>
      <c r="LD195" s="63"/>
      <c r="LE195" s="63"/>
      <c r="LF195" s="63"/>
      <c r="LG195" s="63"/>
      <c r="LH195" s="63"/>
      <c r="LI195" s="63"/>
      <c r="LJ195" s="63"/>
      <c r="LK195" s="63"/>
      <c r="LL195" s="63"/>
      <c r="LM195" s="63"/>
      <c r="LN195" s="63"/>
      <c r="LO195" s="63"/>
      <c r="LP195" s="63"/>
      <c r="LQ195" s="63"/>
      <c r="LR195" s="63"/>
      <c r="LS195" s="63"/>
      <c r="LT195" s="63"/>
      <c r="LU195" s="63"/>
      <c r="LV195" s="63"/>
      <c r="LW195" s="63"/>
      <c r="LX195" s="63"/>
      <c r="LY195" s="63"/>
      <c r="LZ195" s="63"/>
      <c r="MA195" s="63"/>
      <c r="MB195" s="63"/>
      <c r="MC195" s="63"/>
      <c r="MD195" s="63"/>
      <c r="ME195" s="63"/>
      <c r="MF195" s="63"/>
      <c r="MG195" s="63"/>
      <c r="MH195" s="63"/>
      <c r="MI195" s="63"/>
      <c r="MJ195" s="63"/>
      <c r="MK195" s="63"/>
      <c r="ML195" s="63"/>
      <c r="MM195" s="63"/>
      <c r="MN195" s="63"/>
      <c r="MO195" s="63"/>
      <c r="MP195" s="63"/>
      <c r="MQ195" s="63"/>
      <c r="MR195" s="63"/>
      <c r="MS195" s="63"/>
      <c r="MT195" s="63"/>
      <c r="MU195" s="63"/>
      <c r="MV195" s="63"/>
      <c r="MW195" s="63"/>
      <c r="MX195" s="63"/>
      <c r="MY195" s="63"/>
      <c r="MZ195" s="63"/>
      <c r="NA195" s="63"/>
      <c r="NB195" s="63"/>
      <c r="NC195" s="63"/>
      <c r="ND195" s="63"/>
      <c r="NE195" s="63"/>
      <c r="NF195" s="63"/>
      <c r="NG195" s="63"/>
      <c r="NH195" s="63"/>
      <c r="NI195" s="63"/>
      <c r="NJ195" s="34"/>
    </row>
    <row r="196" spans="1:374" s="40" customFormat="1" ht="15" outlineLevel="1" thickBot="1" x14ac:dyDescent="0.3">
      <c r="A196" s="1049"/>
      <c r="B196" s="36">
        <f>B194/30</f>
        <v>3.3333333333333333E-2</v>
      </c>
      <c r="C196" s="38"/>
      <c r="D196" s="47"/>
      <c r="E196" s="27" t="s">
        <v>3</v>
      </c>
      <c r="F196" s="25"/>
      <c r="G196" s="84">
        <v>16974.400000000001</v>
      </c>
      <c r="H196" s="33" t="e">
        <f t="shared" ref="H196:BT196" si="264">H193+H189+H197</f>
        <v>#VALUE!</v>
      </c>
      <c r="I196" s="33" t="e">
        <f t="shared" si="264"/>
        <v>#VALUE!</v>
      </c>
      <c r="J196" s="33">
        <f t="shared" si="264"/>
        <v>17580</v>
      </c>
      <c r="K196" s="33">
        <f t="shared" si="264"/>
        <v>19887.999999999996</v>
      </c>
      <c r="L196" s="33">
        <f t="shared" si="264"/>
        <v>23039.999999999996</v>
      </c>
      <c r="M196" s="33">
        <f t="shared" si="264"/>
        <v>24812.999999999996</v>
      </c>
      <c r="N196" s="33">
        <f t="shared" si="264"/>
        <v>24648.799999999999</v>
      </c>
      <c r="O196" s="33" t="e">
        <f t="shared" si="264"/>
        <v>#VALUE!</v>
      </c>
      <c r="P196" s="33" t="e">
        <f t="shared" si="264"/>
        <v>#VALUE!</v>
      </c>
      <c r="Q196" s="33">
        <f t="shared" si="264"/>
        <v>22851.200000000004</v>
      </c>
      <c r="R196" s="33">
        <f t="shared" si="264"/>
        <v>22827.199999999997</v>
      </c>
      <c r="S196" s="33">
        <f t="shared" si="264"/>
        <v>22479.200000000004</v>
      </c>
      <c r="T196" s="33">
        <f t="shared" si="264"/>
        <v>25645.599999999999</v>
      </c>
      <c r="U196" s="33">
        <f t="shared" si="264"/>
        <v>27688.799999999999</v>
      </c>
      <c r="V196" s="33" t="e">
        <f t="shared" si="264"/>
        <v>#VALUE!</v>
      </c>
      <c r="W196" s="33" t="e">
        <f t="shared" si="264"/>
        <v>#VALUE!</v>
      </c>
      <c r="X196" s="33">
        <f t="shared" si="264"/>
        <v>26776.799999999999</v>
      </c>
      <c r="Y196" s="33">
        <f t="shared" si="264"/>
        <v>22812.800000000003</v>
      </c>
      <c r="Z196" s="33">
        <f t="shared" si="264"/>
        <v>24768.799999999999</v>
      </c>
      <c r="AA196" s="33">
        <f t="shared" si="264"/>
        <v>29396.799999999999</v>
      </c>
      <c r="AB196" s="33">
        <f t="shared" si="264"/>
        <v>29430.400000000001</v>
      </c>
      <c r="AC196" s="33" t="e">
        <f t="shared" si="264"/>
        <v>#VALUE!</v>
      </c>
      <c r="AD196" s="33" t="e">
        <f t="shared" si="264"/>
        <v>#VALUE!</v>
      </c>
      <c r="AE196" s="33">
        <f t="shared" si="264"/>
        <v>31653.599999999999</v>
      </c>
      <c r="AF196" s="33">
        <f t="shared" si="264"/>
        <v>31209.599999999999</v>
      </c>
      <c r="AG196" s="33">
        <f t="shared" si="264"/>
        <v>31208.799999999996</v>
      </c>
      <c r="AH196" s="33">
        <f t="shared" si="264"/>
        <v>30847.199999999997</v>
      </c>
      <c r="AI196" s="33" t="e">
        <f t="shared" si="264"/>
        <v>#VALUE!</v>
      </c>
      <c r="AJ196" s="33" t="e">
        <f t="shared" si="264"/>
        <v>#VALUE!</v>
      </c>
      <c r="AK196" s="33" t="e">
        <f t="shared" si="264"/>
        <v>#VALUE!</v>
      </c>
      <c r="AL196" s="33">
        <f t="shared" si="264"/>
        <v>24664.799999999999</v>
      </c>
      <c r="AM196" s="33" t="e">
        <f t="shared" si="264"/>
        <v>#VALUE!</v>
      </c>
      <c r="AN196" s="33" t="e">
        <f t="shared" si="264"/>
        <v>#VALUE!</v>
      </c>
      <c r="AO196" s="33" t="e">
        <f t="shared" si="264"/>
        <v>#VALUE!</v>
      </c>
      <c r="AP196" s="33" t="e">
        <f t="shared" si="264"/>
        <v>#VALUE!</v>
      </c>
      <c r="AQ196" s="33" t="e">
        <f t="shared" si="264"/>
        <v>#VALUE!</v>
      </c>
      <c r="AR196" s="33" t="e">
        <f t="shared" si="264"/>
        <v>#VALUE!</v>
      </c>
      <c r="AS196" s="33" t="e">
        <f t="shared" si="264"/>
        <v>#VALUE!</v>
      </c>
      <c r="AT196" s="33" t="e">
        <f t="shared" si="264"/>
        <v>#VALUE!</v>
      </c>
      <c r="AU196" s="33" t="e">
        <f t="shared" si="264"/>
        <v>#VALUE!</v>
      </c>
      <c r="AV196" s="33" t="e">
        <f t="shared" si="264"/>
        <v>#VALUE!</v>
      </c>
      <c r="AW196" s="33" t="e">
        <f t="shared" si="264"/>
        <v>#VALUE!</v>
      </c>
      <c r="AX196" s="33" t="e">
        <f t="shared" si="264"/>
        <v>#VALUE!</v>
      </c>
      <c r="AY196" s="33" t="e">
        <f t="shared" si="264"/>
        <v>#VALUE!</v>
      </c>
      <c r="AZ196" s="33" t="e">
        <f t="shared" si="264"/>
        <v>#VALUE!</v>
      </c>
      <c r="BA196" s="33" t="e">
        <f t="shared" si="264"/>
        <v>#VALUE!</v>
      </c>
      <c r="BB196" s="33" t="e">
        <f t="shared" si="264"/>
        <v>#VALUE!</v>
      </c>
      <c r="BC196" s="33" t="e">
        <f t="shared" si="264"/>
        <v>#VALUE!</v>
      </c>
      <c r="BD196" s="33" t="e">
        <f t="shared" si="264"/>
        <v>#VALUE!</v>
      </c>
      <c r="BE196" s="33" t="e">
        <f t="shared" si="264"/>
        <v>#VALUE!</v>
      </c>
      <c r="BF196" s="33" t="e">
        <f t="shared" si="264"/>
        <v>#VALUE!</v>
      </c>
      <c r="BG196" s="33" t="e">
        <f t="shared" si="264"/>
        <v>#VALUE!</v>
      </c>
      <c r="BH196" s="33" t="e">
        <f t="shared" si="264"/>
        <v>#VALUE!</v>
      </c>
      <c r="BI196" s="33" t="e">
        <f t="shared" si="264"/>
        <v>#VALUE!</v>
      </c>
      <c r="BJ196" s="33" t="e">
        <f t="shared" si="264"/>
        <v>#VALUE!</v>
      </c>
      <c r="BK196" s="33" t="e">
        <f t="shared" si="264"/>
        <v>#VALUE!</v>
      </c>
      <c r="BL196" s="33" t="e">
        <f t="shared" si="264"/>
        <v>#VALUE!</v>
      </c>
      <c r="BM196" s="33" t="e">
        <f t="shared" si="264"/>
        <v>#VALUE!</v>
      </c>
      <c r="BN196" s="33" t="e">
        <f>BN193+BN189+BN197</f>
        <v>#VALUE!</v>
      </c>
      <c r="BO196" s="33" t="e">
        <f t="shared" si="264"/>
        <v>#VALUE!</v>
      </c>
      <c r="BP196" s="33" t="e">
        <f t="shared" si="264"/>
        <v>#VALUE!</v>
      </c>
      <c r="BQ196" s="33" t="e">
        <f t="shared" si="264"/>
        <v>#VALUE!</v>
      </c>
      <c r="BR196" s="33" t="e">
        <f t="shared" si="264"/>
        <v>#VALUE!</v>
      </c>
      <c r="BS196" s="33" t="e">
        <f t="shared" si="264"/>
        <v>#VALUE!</v>
      </c>
      <c r="BT196" s="33" t="e">
        <f t="shared" si="264"/>
        <v>#VALUE!</v>
      </c>
      <c r="BU196" s="33" t="e">
        <f t="shared" ref="BU196:EF196" si="265">BU193+BU189+BU197</f>
        <v>#VALUE!</v>
      </c>
      <c r="BV196" s="33" t="e">
        <f t="shared" si="265"/>
        <v>#VALUE!</v>
      </c>
      <c r="BW196" s="33" t="e">
        <f t="shared" si="265"/>
        <v>#VALUE!</v>
      </c>
      <c r="BX196" s="33" t="e">
        <f t="shared" si="265"/>
        <v>#VALUE!</v>
      </c>
      <c r="BY196" s="33" t="e">
        <f t="shared" si="265"/>
        <v>#VALUE!</v>
      </c>
      <c r="BZ196" s="33" t="e">
        <f t="shared" si="265"/>
        <v>#VALUE!</v>
      </c>
      <c r="CA196" s="33" t="e">
        <f t="shared" si="265"/>
        <v>#VALUE!</v>
      </c>
      <c r="CB196" s="33" t="e">
        <f t="shared" si="265"/>
        <v>#VALUE!</v>
      </c>
      <c r="CC196" s="33" t="e">
        <f t="shared" si="265"/>
        <v>#VALUE!</v>
      </c>
      <c r="CD196" s="33" t="e">
        <f t="shared" si="265"/>
        <v>#VALUE!</v>
      </c>
      <c r="CE196" s="33" t="e">
        <f t="shared" si="265"/>
        <v>#VALUE!</v>
      </c>
      <c r="CF196" s="33" t="e">
        <f t="shared" si="265"/>
        <v>#VALUE!</v>
      </c>
      <c r="CG196" s="33" t="e">
        <f t="shared" si="265"/>
        <v>#VALUE!</v>
      </c>
      <c r="CH196" s="33" t="e">
        <f t="shared" si="265"/>
        <v>#VALUE!</v>
      </c>
      <c r="CI196" s="33" t="e">
        <f t="shared" si="265"/>
        <v>#VALUE!</v>
      </c>
      <c r="CJ196" s="33" t="e">
        <f t="shared" si="265"/>
        <v>#VALUE!</v>
      </c>
      <c r="CK196" s="33" t="e">
        <f t="shared" si="265"/>
        <v>#VALUE!</v>
      </c>
      <c r="CL196" s="33" t="e">
        <f t="shared" si="265"/>
        <v>#VALUE!</v>
      </c>
      <c r="CM196" s="33" t="e">
        <f t="shared" si="265"/>
        <v>#VALUE!</v>
      </c>
      <c r="CN196" s="33" t="e">
        <f t="shared" si="265"/>
        <v>#VALUE!</v>
      </c>
      <c r="CO196" s="33" t="e">
        <f t="shared" si="265"/>
        <v>#VALUE!</v>
      </c>
      <c r="CP196" s="33" t="e">
        <f t="shared" si="265"/>
        <v>#VALUE!</v>
      </c>
      <c r="CQ196" s="33" t="e">
        <f t="shared" si="265"/>
        <v>#VALUE!</v>
      </c>
      <c r="CR196" s="33" t="e">
        <f t="shared" si="265"/>
        <v>#VALUE!</v>
      </c>
      <c r="CS196" s="33" t="e">
        <f t="shared" si="265"/>
        <v>#VALUE!</v>
      </c>
      <c r="CT196" s="33" t="e">
        <f t="shared" si="265"/>
        <v>#VALUE!</v>
      </c>
      <c r="CU196" s="33" t="e">
        <f t="shared" si="265"/>
        <v>#VALUE!</v>
      </c>
      <c r="CV196" s="33" t="e">
        <f t="shared" si="265"/>
        <v>#VALUE!</v>
      </c>
      <c r="CW196" s="33" t="e">
        <f t="shared" si="265"/>
        <v>#VALUE!</v>
      </c>
      <c r="CX196" s="33" t="e">
        <f t="shared" si="265"/>
        <v>#VALUE!</v>
      </c>
      <c r="CY196" s="33" t="e">
        <f t="shared" si="265"/>
        <v>#VALUE!</v>
      </c>
      <c r="CZ196" s="33" t="e">
        <f t="shared" si="265"/>
        <v>#VALUE!</v>
      </c>
      <c r="DA196" s="33" t="e">
        <f t="shared" si="265"/>
        <v>#VALUE!</v>
      </c>
      <c r="DB196" s="33" t="e">
        <f t="shared" si="265"/>
        <v>#VALUE!</v>
      </c>
      <c r="DC196" s="33" t="e">
        <f t="shared" si="265"/>
        <v>#VALUE!</v>
      </c>
      <c r="DD196" s="33" t="e">
        <f t="shared" si="265"/>
        <v>#VALUE!</v>
      </c>
      <c r="DE196" s="33" t="e">
        <f t="shared" si="265"/>
        <v>#VALUE!</v>
      </c>
      <c r="DF196" s="33" t="e">
        <f t="shared" si="265"/>
        <v>#VALUE!</v>
      </c>
      <c r="DG196" s="33" t="e">
        <f t="shared" si="265"/>
        <v>#VALUE!</v>
      </c>
      <c r="DH196" s="33" t="e">
        <f t="shared" si="265"/>
        <v>#VALUE!</v>
      </c>
      <c r="DI196" s="33" t="e">
        <f t="shared" si="265"/>
        <v>#VALUE!</v>
      </c>
      <c r="DJ196" s="33" t="e">
        <f t="shared" si="265"/>
        <v>#VALUE!</v>
      </c>
      <c r="DK196" s="33" t="e">
        <f t="shared" si="265"/>
        <v>#VALUE!</v>
      </c>
      <c r="DL196" s="33" t="e">
        <f t="shared" si="265"/>
        <v>#VALUE!</v>
      </c>
      <c r="DM196" s="33" t="e">
        <f t="shared" si="265"/>
        <v>#VALUE!</v>
      </c>
      <c r="DN196" s="33" t="e">
        <f t="shared" si="265"/>
        <v>#VALUE!</v>
      </c>
      <c r="DO196" s="33" t="e">
        <f t="shared" si="265"/>
        <v>#VALUE!</v>
      </c>
      <c r="DP196" s="33" t="e">
        <f t="shared" si="265"/>
        <v>#VALUE!</v>
      </c>
      <c r="DQ196" s="33" t="e">
        <f t="shared" si="265"/>
        <v>#VALUE!</v>
      </c>
      <c r="DR196" s="33" t="e">
        <f t="shared" si="265"/>
        <v>#VALUE!</v>
      </c>
      <c r="DS196" s="33" t="e">
        <f t="shared" si="265"/>
        <v>#VALUE!</v>
      </c>
      <c r="DT196" s="33" t="e">
        <f t="shared" si="265"/>
        <v>#VALUE!</v>
      </c>
      <c r="DU196" s="33" t="e">
        <f t="shared" si="265"/>
        <v>#VALUE!</v>
      </c>
      <c r="DV196" s="33" t="e">
        <f t="shared" si="265"/>
        <v>#VALUE!</v>
      </c>
      <c r="DW196" s="33" t="e">
        <f t="shared" si="265"/>
        <v>#VALUE!</v>
      </c>
      <c r="DX196" s="33" t="e">
        <f t="shared" si="265"/>
        <v>#VALUE!</v>
      </c>
      <c r="DY196" s="33" t="e">
        <f t="shared" si="265"/>
        <v>#VALUE!</v>
      </c>
      <c r="DZ196" s="33" t="e">
        <f t="shared" si="265"/>
        <v>#VALUE!</v>
      </c>
      <c r="EA196" s="33" t="e">
        <f t="shared" si="265"/>
        <v>#VALUE!</v>
      </c>
      <c r="EB196" s="33" t="e">
        <f t="shared" si="265"/>
        <v>#VALUE!</v>
      </c>
      <c r="EC196" s="33" t="e">
        <f t="shared" si="265"/>
        <v>#VALUE!</v>
      </c>
      <c r="ED196" s="33" t="e">
        <f t="shared" si="265"/>
        <v>#VALUE!</v>
      </c>
      <c r="EE196" s="33" t="e">
        <f t="shared" si="265"/>
        <v>#VALUE!</v>
      </c>
      <c r="EF196" s="33" t="e">
        <f t="shared" si="265"/>
        <v>#VALUE!</v>
      </c>
      <c r="EG196" s="33" t="e">
        <f t="shared" ref="EG196:GR196" si="266">EG193+EG189+EG197</f>
        <v>#VALUE!</v>
      </c>
      <c r="EH196" s="33" t="e">
        <f t="shared" si="266"/>
        <v>#VALUE!</v>
      </c>
      <c r="EI196" s="33" t="e">
        <f t="shared" si="266"/>
        <v>#VALUE!</v>
      </c>
      <c r="EJ196" s="33" t="e">
        <f t="shared" si="266"/>
        <v>#VALUE!</v>
      </c>
      <c r="EK196" s="33" t="e">
        <f t="shared" si="266"/>
        <v>#VALUE!</v>
      </c>
      <c r="EL196" s="33" t="e">
        <f t="shared" si="266"/>
        <v>#VALUE!</v>
      </c>
      <c r="EM196" s="33" t="e">
        <f t="shared" si="266"/>
        <v>#VALUE!</v>
      </c>
      <c r="EN196" s="33" t="e">
        <f t="shared" si="266"/>
        <v>#VALUE!</v>
      </c>
      <c r="EO196" s="33" t="e">
        <f t="shared" si="266"/>
        <v>#VALUE!</v>
      </c>
      <c r="EP196" s="33" t="e">
        <f t="shared" si="266"/>
        <v>#VALUE!</v>
      </c>
      <c r="EQ196" s="33" t="e">
        <f t="shared" si="266"/>
        <v>#VALUE!</v>
      </c>
      <c r="ER196" s="33" t="e">
        <f t="shared" si="266"/>
        <v>#VALUE!</v>
      </c>
      <c r="ES196" s="33" t="e">
        <f t="shared" si="266"/>
        <v>#VALUE!</v>
      </c>
      <c r="ET196" s="33" t="e">
        <f t="shared" si="266"/>
        <v>#VALUE!</v>
      </c>
      <c r="EU196" s="33" t="e">
        <f t="shared" si="266"/>
        <v>#VALUE!</v>
      </c>
      <c r="EV196" s="33" t="e">
        <f t="shared" si="266"/>
        <v>#VALUE!</v>
      </c>
      <c r="EW196" s="33" t="e">
        <f t="shared" si="266"/>
        <v>#VALUE!</v>
      </c>
      <c r="EX196" s="33" t="e">
        <f t="shared" si="266"/>
        <v>#VALUE!</v>
      </c>
      <c r="EY196" s="33" t="e">
        <f t="shared" si="266"/>
        <v>#VALUE!</v>
      </c>
      <c r="EZ196" s="33" t="e">
        <f t="shared" si="266"/>
        <v>#VALUE!</v>
      </c>
      <c r="FA196" s="33" t="e">
        <f t="shared" si="266"/>
        <v>#VALUE!</v>
      </c>
      <c r="FB196" s="33" t="e">
        <f t="shared" si="266"/>
        <v>#VALUE!</v>
      </c>
      <c r="FC196" s="33" t="e">
        <f t="shared" si="266"/>
        <v>#VALUE!</v>
      </c>
      <c r="FD196" s="33" t="e">
        <f t="shared" si="266"/>
        <v>#VALUE!</v>
      </c>
      <c r="FE196" s="33" t="e">
        <f t="shared" si="266"/>
        <v>#VALUE!</v>
      </c>
      <c r="FF196" s="33" t="e">
        <f t="shared" si="266"/>
        <v>#VALUE!</v>
      </c>
      <c r="FG196" s="33" t="e">
        <f t="shared" si="266"/>
        <v>#VALUE!</v>
      </c>
      <c r="FH196" s="33" t="e">
        <f t="shared" si="266"/>
        <v>#VALUE!</v>
      </c>
      <c r="FI196" s="33" t="e">
        <f t="shared" si="266"/>
        <v>#VALUE!</v>
      </c>
      <c r="FJ196" s="33" t="e">
        <f t="shared" si="266"/>
        <v>#VALUE!</v>
      </c>
      <c r="FK196" s="33" t="e">
        <f t="shared" si="266"/>
        <v>#VALUE!</v>
      </c>
      <c r="FL196" s="33" t="e">
        <f t="shared" si="266"/>
        <v>#VALUE!</v>
      </c>
      <c r="FM196" s="33" t="e">
        <f t="shared" si="266"/>
        <v>#VALUE!</v>
      </c>
      <c r="FN196" s="33" t="e">
        <f t="shared" si="266"/>
        <v>#VALUE!</v>
      </c>
      <c r="FO196" s="33" t="e">
        <f t="shared" si="266"/>
        <v>#VALUE!</v>
      </c>
      <c r="FP196" s="33" t="e">
        <f t="shared" si="266"/>
        <v>#VALUE!</v>
      </c>
      <c r="FQ196" s="33" t="e">
        <f t="shared" si="266"/>
        <v>#VALUE!</v>
      </c>
      <c r="FR196" s="33" t="e">
        <f t="shared" si="266"/>
        <v>#VALUE!</v>
      </c>
      <c r="FS196" s="33" t="e">
        <f t="shared" si="266"/>
        <v>#VALUE!</v>
      </c>
      <c r="FT196" s="33" t="e">
        <f t="shared" si="266"/>
        <v>#VALUE!</v>
      </c>
      <c r="FU196" s="33" t="e">
        <f t="shared" si="266"/>
        <v>#VALUE!</v>
      </c>
      <c r="FV196" s="33" t="e">
        <f t="shared" si="266"/>
        <v>#VALUE!</v>
      </c>
      <c r="FW196" s="33" t="e">
        <f t="shared" si="266"/>
        <v>#VALUE!</v>
      </c>
      <c r="FX196" s="33" t="e">
        <f t="shared" si="266"/>
        <v>#VALUE!</v>
      </c>
      <c r="FY196" s="33" t="e">
        <f t="shared" si="266"/>
        <v>#VALUE!</v>
      </c>
      <c r="FZ196" s="33" t="e">
        <f t="shared" si="266"/>
        <v>#VALUE!</v>
      </c>
      <c r="GA196" s="33" t="e">
        <f t="shared" si="266"/>
        <v>#VALUE!</v>
      </c>
      <c r="GB196" s="33" t="e">
        <f t="shared" si="266"/>
        <v>#VALUE!</v>
      </c>
      <c r="GC196" s="33" t="e">
        <f t="shared" si="266"/>
        <v>#VALUE!</v>
      </c>
      <c r="GD196" s="33" t="e">
        <f t="shared" si="266"/>
        <v>#VALUE!</v>
      </c>
      <c r="GE196" s="33" t="e">
        <f t="shared" si="266"/>
        <v>#VALUE!</v>
      </c>
      <c r="GF196" s="33" t="e">
        <f t="shared" si="266"/>
        <v>#VALUE!</v>
      </c>
      <c r="GG196" s="33" t="e">
        <f t="shared" si="266"/>
        <v>#VALUE!</v>
      </c>
      <c r="GH196" s="33" t="e">
        <f t="shared" si="266"/>
        <v>#VALUE!</v>
      </c>
      <c r="GI196" s="33" t="e">
        <f t="shared" si="266"/>
        <v>#VALUE!</v>
      </c>
      <c r="GJ196" s="33" t="e">
        <f t="shared" si="266"/>
        <v>#VALUE!</v>
      </c>
      <c r="GK196" s="33" t="e">
        <f t="shared" si="266"/>
        <v>#VALUE!</v>
      </c>
      <c r="GL196" s="33" t="e">
        <f t="shared" si="266"/>
        <v>#VALUE!</v>
      </c>
      <c r="GM196" s="33" t="e">
        <f t="shared" si="266"/>
        <v>#VALUE!</v>
      </c>
      <c r="GN196" s="33" t="e">
        <f t="shared" si="266"/>
        <v>#VALUE!</v>
      </c>
      <c r="GO196" s="33" t="e">
        <f t="shared" si="266"/>
        <v>#VALUE!</v>
      </c>
      <c r="GP196" s="33" t="e">
        <f t="shared" si="266"/>
        <v>#VALUE!</v>
      </c>
      <c r="GQ196" s="33" t="e">
        <f t="shared" si="266"/>
        <v>#VALUE!</v>
      </c>
      <c r="GR196" s="33" t="e">
        <f t="shared" si="266"/>
        <v>#VALUE!</v>
      </c>
      <c r="GS196" s="33" t="e">
        <f t="shared" ref="GS196:JD196" si="267">GS193+GS189+GS197</f>
        <v>#VALUE!</v>
      </c>
      <c r="GT196" s="33" t="e">
        <f t="shared" si="267"/>
        <v>#VALUE!</v>
      </c>
      <c r="GU196" s="33" t="e">
        <f t="shared" si="267"/>
        <v>#VALUE!</v>
      </c>
      <c r="GV196" s="33" t="e">
        <f t="shared" si="267"/>
        <v>#VALUE!</v>
      </c>
      <c r="GW196" s="33" t="e">
        <f t="shared" si="267"/>
        <v>#VALUE!</v>
      </c>
      <c r="GX196" s="33" t="e">
        <f t="shared" si="267"/>
        <v>#VALUE!</v>
      </c>
      <c r="GY196" s="33" t="e">
        <f t="shared" si="267"/>
        <v>#VALUE!</v>
      </c>
      <c r="GZ196" s="33" t="e">
        <f t="shared" si="267"/>
        <v>#VALUE!</v>
      </c>
      <c r="HA196" s="33" t="e">
        <f t="shared" si="267"/>
        <v>#VALUE!</v>
      </c>
      <c r="HB196" s="33" t="e">
        <f t="shared" si="267"/>
        <v>#VALUE!</v>
      </c>
      <c r="HC196" s="33" t="e">
        <f t="shared" si="267"/>
        <v>#VALUE!</v>
      </c>
      <c r="HD196" s="33" t="e">
        <f t="shared" si="267"/>
        <v>#VALUE!</v>
      </c>
      <c r="HE196" s="33" t="e">
        <f t="shared" si="267"/>
        <v>#VALUE!</v>
      </c>
      <c r="HF196" s="33" t="e">
        <f t="shared" si="267"/>
        <v>#VALUE!</v>
      </c>
      <c r="HG196" s="33" t="e">
        <f t="shared" si="267"/>
        <v>#VALUE!</v>
      </c>
      <c r="HH196" s="33" t="e">
        <f t="shared" si="267"/>
        <v>#VALUE!</v>
      </c>
      <c r="HI196" s="33" t="e">
        <f t="shared" si="267"/>
        <v>#VALUE!</v>
      </c>
      <c r="HJ196" s="33" t="e">
        <f t="shared" si="267"/>
        <v>#VALUE!</v>
      </c>
      <c r="HK196" s="33" t="e">
        <f t="shared" si="267"/>
        <v>#VALUE!</v>
      </c>
      <c r="HL196" s="33" t="e">
        <f t="shared" si="267"/>
        <v>#VALUE!</v>
      </c>
      <c r="HM196" s="33" t="e">
        <f t="shared" si="267"/>
        <v>#VALUE!</v>
      </c>
      <c r="HN196" s="33" t="e">
        <f t="shared" si="267"/>
        <v>#VALUE!</v>
      </c>
      <c r="HO196" s="33" t="e">
        <f t="shared" si="267"/>
        <v>#VALUE!</v>
      </c>
      <c r="HP196" s="33" t="e">
        <f t="shared" si="267"/>
        <v>#VALUE!</v>
      </c>
      <c r="HQ196" s="33" t="e">
        <f t="shared" si="267"/>
        <v>#VALUE!</v>
      </c>
      <c r="HR196" s="33" t="e">
        <f t="shared" si="267"/>
        <v>#VALUE!</v>
      </c>
      <c r="HS196" s="33" t="e">
        <f t="shared" si="267"/>
        <v>#VALUE!</v>
      </c>
      <c r="HT196" s="33" t="e">
        <f t="shared" si="267"/>
        <v>#VALUE!</v>
      </c>
      <c r="HU196" s="33" t="e">
        <f t="shared" si="267"/>
        <v>#VALUE!</v>
      </c>
      <c r="HV196" s="33" t="e">
        <f t="shared" si="267"/>
        <v>#VALUE!</v>
      </c>
      <c r="HW196" s="33" t="e">
        <f t="shared" si="267"/>
        <v>#VALUE!</v>
      </c>
      <c r="HX196" s="33" t="e">
        <f t="shared" si="267"/>
        <v>#VALUE!</v>
      </c>
      <c r="HY196" s="33" t="e">
        <f t="shared" si="267"/>
        <v>#VALUE!</v>
      </c>
      <c r="HZ196" s="33" t="e">
        <f t="shared" si="267"/>
        <v>#VALUE!</v>
      </c>
      <c r="IA196" s="33" t="e">
        <f t="shared" si="267"/>
        <v>#VALUE!</v>
      </c>
      <c r="IB196" s="33" t="e">
        <f t="shared" si="267"/>
        <v>#VALUE!</v>
      </c>
      <c r="IC196" s="33" t="e">
        <f t="shared" si="267"/>
        <v>#VALUE!</v>
      </c>
      <c r="ID196" s="33" t="e">
        <f t="shared" si="267"/>
        <v>#VALUE!</v>
      </c>
      <c r="IE196" s="33" t="e">
        <f t="shared" si="267"/>
        <v>#VALUE!</v>
      </c>
      <c r="IF196" s="33" t="e">
        <f t="shared" si="267"/>
        <v>#VALUE!</v>
      </c>
      <c r="IG196" s="33" t="e">
        <f t="shared" si="267"/>
        <v>#VALUE!</v>
      </c>
      <c r="IH196" s="33" t="e">
        <f t="shared" si="267"/>
        <v>#VALUE!</v>
      </c>
      <c r="II196" s="33" t="e">
        <f t="shared" si="267"/>
        <v>#VALUE!</v>
      </c>
      <c r="IJ196" s="33" t="e">
        <f t="shared" si="267"/>
        <v>#VALUE!</v>
      </c>
      <c r="IK196" s="33" t="e">
        <f t="shared" si="267"/>
        <v>#VALUE!</v>
      </c>
      <c r="IL196" s="33" t="e">
        <f t="shared" si="267"/>
        <v>#VALUE!</v>
      </c>
      <c r="IM196" s="33" t="e">
        <f t="shared" si="267"/>
        <v>#VALUE!</v>
      </c>
      <c r="IN196" s="33" t="e">
        <f t="shared" si="267"/>
        <v>#VALUE!</v>
      </c>
      <c r="IO196" s="33" t="e">
        <f t="shared" si="267"/>
        <v>#VALUE!</v>
      </c>
      <c r="IP196" s="33" t="e">
        <f t="shared" si="267"/>
        <v>#VALUE!</v>
      </c>
      <c r="IQ196" s="33" t="e">
        <f t="shared" si="267"/>
        <v>#VALUE!</v>
      </c>
      <c r="IR196" s="33" t="e">
        <f t="shared" si="267"/>
        <v>#VALUE!</v>
      </c>
      <c r="IS196" s="33" t="e">
        <f t="shared" si="267"/>
        <v>#VALUE!</v>
      </c>
      <c r="IT196" s="33" t="e">
        <f t="shared" si="267"/>
        <v>#VALUE!</v>
      </c>
      <c r="IU196" s="33" t="e">
        <f t="shared" si="267"/>
        <v>#VALUE!</v>
      </c>
      <c r="IV196" s="33" t="e">
        <f t="shared" si="267"/>
        <v>#VALUE!</v>
      </c>
      <c r="IW196" s="33" t="e">
        <f t="shared" si="267"/>
        <v>#VALUE!</v>
      </c>
      <c r="IX196" s="33" t="e">
        <f t="shared" si="267"/>
        <v>#VALUE!</v>
      </c>
      <c r="IY196" s="33" t="e">
        <f t="shared" si="267"/>
        <v>#VALUE!</v>
      </c>
      <c r="IZ196" s="33" t="e">
        <f t="shared" si="267"/>
        <v>#VALUE!</v>
      </c>
      <c r="JA196" s="33" t="e">
        <f t="shared" si="267"/>
        <v>#VALUE!</v>
      </c>
      <c r="JB196" s="33" t="e">
        <f t="shared" si="267"/>
        <v>#VALUE!</v>
      </c>
      <c r="JC196" s="33" t="e">
        <f t="shared" si="267"/>
        <v>#VALUE!</v>
      </c>
      <c r="JD196" s="33" t="e">
        <f t="shared" si="267"/>
        <v>#VALUE!</v>
      </c>
      <c r="JE196" s="33" t="e">
        <f t="shared" ref="JE196:LP196" si="268">JE193+JE189+JE197</f>
        <v>#VALUE!</v>
      </c>
      <c r="JF196" s="33" t="e">
        <f t="shared" si="268"/>
        <v>#VALUE!</v>
      </c>
      <c r="JG196" s="33" t="e">
        <f t="shared" si="268"/>
        <v>#VALUE!</v>
      </c>
      <c r="JH196" s="33" t="e">
        <f t="shared" si="268"/>
        <v>#VALUE!</v>
      </c>
      <c r="JI196" s="33" t="e">
        <f t="shared" si="268"/>
        <v>#VALUE!</v>
      </c>
      <c r="JJ196" s="33" t="e">
        <f t="shared" si="268"/>
        <v>#VALUE!</v>
      </c>
      <c r="JK196" s="33" t="e">
        <f t="shared" si="268"/>
        <v>#VALUE!</v>
      </c>
      <c r="JL196" s="33" t="e">
        <f t="shared" si="268"/>
        <v>#VALUE!</v>
      </c>
      <c r="JM196" s="33" t="e">
        <f t="shared" si="268"/>
        <v>#VALUE!</v>
      </c>
      <c r="JN196" s="33" t="e">
        <f t="shared" si="268"/>
        <v>#VALUE!</v>
      </c>
      <c r="JO196" s="33" t="e">
        <f t="shared" si="268"/>
        <v>#VALUE!</v>
      </c>
      <c r="JP196" s="33" t="e">
        <f t="shared" si="268"/>
        <v>#VALUE!</v>
      </c>
      <c r="JQ196" s="33" t="e">
        <f t="shared" si="268"/>
        <v>#VALUE!</v>
      </c>
      <c r="JR196" s="33" t="e">
        <f t="shared" si="268"/>
        <v>#VALUE!</v>
      </c>
      <c r="JS196" s="33" t="e">
        <f t="shared" si="268"/>
        <v>#VALUE!</v>
      </c>
      <c r="JT196" s="33" t="e">
        <f t="shared" si="268"/>
        <v>#VALUE!</v>
      </c>
      <c r="JU196" s="33" t="e">
        <f t="shared" si="268"/>
        <v>#VALUE!</v>
      </c>
      <c r="JV196" s="33" t="e">
        <f t="shared" si="268"/>
        <v>#VALUE!</v>
      </c>
      <c r="JW196" s="33" t="e">
        <f t="shared" si="268"/>
        <v>#VALUE!</v>
      </c>
      <c r="JX196" s="33" t="e">
        <f t="shared" si="268"/>
        <v>#VALUE!</v>
      </c>
      <c r="JY196" s="33" t="e">
        <f t="shared" si="268"/>
        <v>#VALUE!</v>
      </c>
      <c r="JZ196" s="33" t="e">
        <f t="shared" si="268"/>
        <v>#VALUE!</v>
      </c>
      <c r="KA196" s="33" t="e">
        <f t="shared" si="268"/>
        <v>#VALUE!</v>
      </c>
      <c r="KB196" s="33" t="e">
        <f t="shared" si="268"/>
        <v>#VALUE!</v>
      </c>
      <c r="KC196" s="33" t="e">
        <f t="shared" si="268"/>
        <v>#VALUE!</v>
      </c>
      <c r="KD196" s="33" t="e">
        <f t="shared" si="268"/>
        <v>#VALUE!</v>
      </c>
      <c r="KE196" s="33" t="e">
        <f t="shared" si="268"/>
        <v>#VALUE!</v>
      </c>
      <c r="KF196" s="33" t="e">
        <f t="shared" si="268"/>
        <v>#VALUE!</v>
      </c>
      <c r="KG196" s="33" t="e">
        <f t="shared" si="268"/>
        <v>#VALUE!</v>
      </c>
      <c r="KH196" s="33" t="e">
        <f t="shared" si="268"/>
        <v>#VALUE!</v>
      </c>
      <c r="KI196" s="33" t="e">
        <f t="shared" si="268"/>
        <v>#VALUE!</v>
      </c>
      <c r="KJ196" s="33" t="e">
        <f t="shared" si="268"/>
        <v>#VALUE!</v>
      </c>
      <c r="KK196" s="33" t="e">
        <f t="shared" si="268"/>
        <v>#VALUE!</v>
      </c>
      <c r="KL196" s="33" t="e">
        <f t="shared" si="268"/>
        <v>#VALUE!</v>
      </c>
      <c r="KM196" s="33" t="e">
        <f t="shared" si="268"/>
        <v>#VALUE!</v>
      </c>
      <c r="KN196" s="33" t="e">
        <f t="shared" si="268"/>
        <v>#VALUE!</v>
      </c>
      <c r="KO196" s="33" t="e">
        <f t="shared" si="268"/>
        <v>#VALUE!</v>
      </c>
      <c r="KP196" s="33" t="e">
        <f t="shared" si="268"/>
        <v>#VALUE!</v>
      </c>
      <c r="KQ196" s="33" t="e">
        <f t="shared" si="268"/>
        <v>#VALUE!</v>
      </c>
      <c r="KR196" s="33" t="e">
        <f t="shared" si="268"/>
        <v>#VALUE!</v>
      </c>
      <c r="KS196" s="33" t="e">
        <f t="shared" si="268"/>
        <v>#VALUE!</v>
      </c>
      <c r="KT196" s="33" t="e">
        <f t="shared" si="268"/>
        <v>#VALUE!</v>
      </c>
      <c r="KU196" s="33" t="e">
        <f t="shared" si="268"/>
        <v>#VALUE!</v>
      </c>
      <c r="KV196" s="33" t="e">
        <f t="shared" si="268"/>
        <v>#VALUE!</v>
      </c>
      <c r="KW196" s="33" t="e">
        <f t="shared" si="268"/>
        <v>#VALUE!</v>
      </c>
      <c r="KX196" s="33" t="e">
        <f t="shared" si="268"/>
        <v>#VALUE!</v>
      </c>
      <c r="KY196" s="33" t="e">
        <f t="shared" si="268"/>
        <v>#VALUE!</v>
      </c>
      <c r="KZ196" s="33" t="e">
        <f t="shared" si="268"/>
        <v>#VALUE!</v>
      </c>
      <c r="LA196" s="33" t="e">
        <f t="shared" si="268"/>
        <v>#VALUE!</v>
      </c>
      <c r="LB196" s="33" t="e">
        <f t="shared" si="268"/>
        <v>#VALUE!</v>
      </c>
      <c r="LC196" s="33" t="e">
        <f t="shared" si="268"/>
        <v>#VALUE!</v>
      </c>
      <c r="LD196" s="33" t="e">
        <f t="shared" si="268"/>
        <v>#VALUE!</v>
      </c>
      <c r="LE196" s="33" t="e">
        <f t="shared" si="268"/>
        <v>#VALUE!</v>
      </c>
      <c r="LF196" s="33" t="e">
        <f t="shared" si="268"/>
        <v>#VALUE!</v>
      </c>
      <c r="LG196" s="33" t="e">
        <f t="shared" si="268"/>
        <v>#VALUE!</v>
      </c>
      <c r="LH196" s="33" t="e">
        <f t="shared" si="268"/>
        <v>#VALUE!</v>
      </c>
      <c r="LI196" s="33" t="e">
        <f t="shared" si="268"/>
        <v>#VALUE!</v>
      </c>
      <c r="LJ196" s="33" t="e">
        <f t="shared" si="268"/>
        <v>#VALUE!</v>
      </c>
      <c r="LK196" s="33" t="e">
        <f t="shared" si="268"/>
        <v>#VALUE!</v>
      </c>
      <c r="LL196" s="33" t="e">
        <f t="shared" si="268"/>
        <v>#VALUE!</v>
      </c>
      <c r="LM196" s="33" t="e">
        <f t="shared" si="268"/>
        <v>#VALUE!</v>
      </c>
      <c r="LN196" s="33" t="e">
        <f t="shared" si="268"/>
        <v>#VALUE!</v>
      </c>
      <c r="LO196" s="33" t="e">
        <f t="shared" si="268"/>
        <v>#VALUE!</v>
      </c>
      <c r="LP196" s="33" t="e">
        <f t="shared" si="268"/>
        <v>#VALUE!</v>
      </c>
      <c r="LQ196" s="33" t="e">
        <f t="shared" ref="LQ196:NI196" si="269">LQ193+LQ189+LQ197</f>
        <v>#VALUE!</v>
      </c>
      <c r="LR196" s="33" t="e">
        <f t="shared" si="269"/>
        <v>#VALUE!</v>
      </c>
      <c r="LS196" s="33" t="e">
        <f t="shared" si="269"/>
        <v>#VALUE!</v>
      </c>
      <c r="LT196" s="33" t="e">
        <f t="shared" si="269"/>
        <v>#VALUE!</v>
      </c>
      <c r="LU196" s="33" t="e">
        <f t="shared" si="269"/>
        <v>#VALUE!</v>
      </c>
      <c r="LV196" s="33" t="e">
        <f t="shared" si="269"/>
        <v>#VALUE!</v>
      </c>
      <c r="LW196" s="33" t="e">
        <f t="shared" si="269"/>
        <v>#VALUE!</v>
      </c>
      <c r="LX196" s="33" t="e">
        <f t="shared" si="269"/>
        <v>#VALUE!</v>
      </c>
      <c r="LY196" s="33" t="e">
        <f t="shared" si="269"/>
        <v>#VALUE!</v>
      </c>
      <c r="LZ196" s="33" t="e">
        <f t="shared" si="269"/>
        <v>#VALUE!</v>
      </c>
      <c r="MA196" s="33" t="e">
        <f t="shared" si="269"/>
        <v>#VALUE!</v>
      </c>
      <c r="MB196" s="33" t="e">
        <f t="shared" si="269"/>
        <v>#VALUE!</v>
      </c>
      <c r="MC196" s="33" t="e">
        <f t="shared" si="269"/>
        <v>#VALUE!</v>
      </c>
      <c r="MD196" s="33" t="e">
        <f t="shared" si="269"/>
        <v>#VALUE!</v>
      </c>
      <c r="ME196" s="33" t="e">
        <f t="shared" si="269"/>
        <v>#VALUE!</v>
      </c>
      <c r="MF196" s="33" t="e">
        <f t="shared" si="269"/>
        <v>#VALUE!</v>
      </c>
      <c r="MG196" s="33" t="e">
        <f t="shared" si="269"/>
        <v>#VALUE!</v>
      </c>
      <c r="MH196" s="33" t="e">
        <f t="shared" si="269"/>
        <v>#VALUE!</v>
      </c>
      <c r="MI196" s="33" t="e">
        <f t="shared" si="269"/>
        <v>#VALUE!</v>
      </c>
      <c r="MJ196" s="33" t="e">
        <f t="shared" si="269"/>
        <v>#VALUE!</v>
      </c>
      <c r="MK196" s="33" t="e">
        <f t="shared" si="269"/>
        <v>#VALUE!</v>
      </c>
      <c r="ML196" s="33" t="e">
        <f t="shared" si="269"/>
        <v>#VALUE!</v>
      </c>
      <c r="MM196" s="33" t="e">
        <f t="shared" si="269"/>
        <v>#VALUE!</v>
      </c>
      <c r="MN196" s="33" t="e">
        <f t="shared" si="269"/>
        <v>#VALUE!</v>
      </c>
      <c r="MO196" s="33" t="e">
        <f t="shared" si="269"/>
        <v>#VALUE!</v>
      </c>
      <c r="MP196" s="33" t="e">
        <f t="shared" si="269"/>
        <v>#VALUE!</v>
      </c>
      <c r="MQ196" s="33" t="e">
        <f t="shared" si="269"/>
        <v>#VALUE!</v>
      </c>
      <c r="MR196" s="33" t="e">
        <f t="shared" si="269"/>
        <v>#VALUE!</v>
      </c>
      <c r="MS196" s="33" t="e">
        <f t="shared" si="269"/>
        <v>#VALUE!</v>
      </c>
      <c r="MT196" s="33" t="e">
        <f t="shared" si="269"/>
        <v>#VALUE!</v>
      </c>
      <c r="MU196" s="33" t="e">
        <f t="shared" si="269"/>
        <v>#VALUE!</v>
      </c>
      <c r="MV196" s="33" t="e">
        <f t="shared" si="269"/>
        <v>#VALUE!</v>
      </c>
      <c r="MW196" s="33" t="e">
        <f t="shared" si="269"/>
        <v>#VALUE!</v>
      </c>
      <c r="MX196" s="33" t="e">
        <f t="shared" si="269"/>
        <v>#VALUE!</v>
      </c>
      <c r="MY196" s="33" t="e">
        <f t="shared" si="269"/>
        <v>#VALUE!</v>
      </c>
      <c r="MZ196" s="33" t="e">
        <f t="shared" si="269"/>
        <v>#VALUE!</v>
      </c>
      <c r="NA196" s="33" t="e">
        <f t="shared" si="269"/>
        <v>#VALUE!</v>
      </c>
      <c r="NB196" s="33" t="e">
        <f t="shared" si="269"/>
        <v>#VALUE!</v>
      </c>
      <c r="NC196" s="33" t="e">
        <f t="shared" si="269"/>
        <v>#VALUE!</v>
      </c>
      <c r="ND196" s="33" t="e">
        <f t="shared" si="269"/>
        <v>#VALUE!</v>
      </c>
      <c r="NE196" s="33" t="e">
        <f t="shared" si="269"/>
        <v>#VALUE!</v>
      </c>
      <c r="NF196" s="33" t="e">
        <f t="shared" si="269"/>
        <v>#VALUE!</v>
      </c>
      <c r="NG196" s="33" t="e">
        <f t="shared" si="269"/>
        <v>#VALUE!</v>
      </c>
      <c r="NH196" s="33" t="e">
        <f t="shared" si="269"/>
        <v>#VALUE!</v>
      </c>
      <c r="NI196" s="33" t="e">
        <f t="shared" si="269"/>
        <v>#VALUE!</v>
      </c>
    </row>
    <row r="197" spans="1:374" s="40" customFormat="1" ht="15" customHeight="1" outlineLevel="1" x14ac:dyDescent="0.25">
      <c r="A197" s="1047" t="s">
        <v>35</v>
      </c>
      <c r="B197" s="43" t="s">
        <v>36</v>
      </c>
      <c r="C197" s="1050" t="s">
        <v>34</v>
      </c>
      <c r="D197" s="48" t="s">
        <v>32</v>
      </c>
      <c r="E197" s="57" t="s">
        <v>235</v>
      </c>
      <c r="F197" s="58"/>
      <c r="G197" s="84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  <c r="CD197" s="33"/>
      <c r="CE197" s="33"/>
      <c r="CF197" s="33"/>
      <c r="CG197" s="33"/>
      <c r="CH197" s="33"/>
      <c r="CI197" s="33"/>
      <c r="CJ197" s="33"/>
      <c r="CK197" s="33"/>
      <c r="CL197" s="33"/>
      <c r="CM197" s="33"/>
      <c r="CN197" s="33"/>
      <c r="CO197" s="33"/>
      <c r="CP197" s="33"/>
      <c r="CQ197" s="33"/>
      <c r="CR197" s="33"/>
      <c r="CS197" s="33"/>
      <c r="CT197" s="33"/>
      <c r="CU197" s="33"/>
      <c r="CV197" s="33"/>
      <c r="CW197" s="33"/>
      <c r="CX197" s="33"/>
      <c r="CY197" s="33"/>
      <c r="CZ197" s="33"/>
      <c r="DA197" s="33"/>
      <c r="DB197" s="33"/>
      <c r="DC197" s="33"/>
      <c r="DD197" s="33"/>
      <c r="DE197" s="33"/>
      <c r="DF197" s="33"/>
      <c r="DG197" s="33"/>
      <c r="DH197" s="33"/>
      <c r="DI197" s="33"/>
      <c r="DJ197" s="33"/>
      <c r="DK197" s="33"/>
      <c r="DL197" s="33"/>
      <c r="DM197" s="33"/>
      <c r="DN197" s="33"/>
      <c r="DO197" s="33"/>
      <c r="DP197" s="33"/>
      <c r="DQ197" s="33"/>
      <c r="DR197" s="33"/>
      <c r="DS197" s="33"/>
      <c r="DT197" s="33"/>
      <c r="DU197" s="33"/>
      <c r="DV197" s="33"/>
      <c r="DW197" s="33"/>
      <c r="DX197" s="33"/>
      <c r="DY197" s="33"/>
      <c r="DZ197" s="33"/>
      <c r="EA197" s="33"/>
      <c r="EB197" s="33"/>
      <c r="EC197" s="33"/>
      <c r="ED197" s="33"/>
      <c r="EE197" s="33"/>
      <c r="EF197" s="33"/>
      <c r="EG197" s="33"/>
      <c r="EH197" s="33"/>
      <c r="EI197" s="33"/>
      <c r="EJ197" s="33"/>
      <c r="EK197" s="33"/>
      <c r="EL197" s="33"/>
      <c r="EM197" s="33"/>
      <c r="EN197" s="33"/>
      <c r="EO197" s="33"/>
      <c r="EP197" s="33"/>
      <c r="EQ197" s="33"/>
      <c r="ER197" s="33"/>
      <c r="ES197" s="33"/>
      <c r="ET197" s="33"/>
      <c r="EU197" s="33"/>
      <c r="EV197" s="33"/>
      <c r="EW197" s="33"/>
      <c r="EX197" s="33"/>
      <c r="EY197" s="33"/>
      <c r="EZ197" s="33"/>
      <c r="FA197" s="33"/>
      <c r="FB197" s="33"/>
      <c r="FC197" s="33"/>
      <c r="FD197" s="33"/>
      <c r="FE197" s="33"/>
      <c r="FF197" s="33"/>
      <c r="FG197" s="33"/>
      <c r="FH197" s="33"/>
      <c r="FI197" s="33"/>
      <c r="FJ197" s="33"/>
      <c r="FK197" s="33"/>
      <c r="FL197" s="33"/>
      <c r="FM197" s="33"/>
      <c r="FN197" s="33"/>
      <c r="FO197" s="33"/>
      <c r="FP197" s="33"/>
      <c r="FQ197" s="33"/>
      <c r="FR197" s="33"/>
      <c r="FS197" s="33"/>
      <c r="FT197" s="33"/>
      <c r="FU197" s="33"/>
      <c r="FV197" s="33"/>
      <c r="FW197" s="33"/>
      <c r="FX197" s="33"/>
      <c r="FY197" s="33"/>
      <c r="FZ197" s="33"/>
      <c r="GA197" s="33"/>
      <c r="GB197" s="33"/>
      <c r="GC197" s="33"/>
      <c r="GD197" s="33"/>
      <c r="GE197" s="33"/>
      <c r="GF197" s="33"/>
      <c r="GG197" s="33"/>
      <c r="GH197" s="33"/>
      <c r="GI197" s="33"/>
      <c r="GJ197" s="33"/>
      <c r="GK197" s="33"/>
      <c r="GL197" s="33"/>
      <c r="GM197" s="33"/>
      <c r="GN197" s="33"/>
      <c r="GO197" s="33"/>
      <c r="GP197" s="33"/>
      <c r="GQ197" s="33"/>
      <c r="GR197" s="33"/>
      <c r="GS197" s="33"/>
      <c r="GT197" s="33"/>
      <c r="GU197" s="33"/>
      <c r="GV197" s="33"/>
      <c r="GW197" s="33"/>
      <c r="GX197" s="33"/>
      <c r="GY197" s="33"/>
      <c r="GZ197" s="33"/>
      <c r="HA197" s="33"/>
      <c r="HB197" s="33"/>
      <c r="HC197" s="33"/>
      <c r="HD197" s="33"/>
      <c r="HE197" s="33"/>
      <c r="HF197" s="33"/>
      <c r="HG197" s="33"/>
      <c r="HH197" s="33"/>
      <c r="HI197" s="33"/>
      <c r="HJ197" s="33"/>
      <c r="HK197" s="33"/>
      <c r="HL197" s="33"/>
      <c r="HM197" s="33"/>
      <c r="HN197" s="33"/>
      <c r="HO197" s="33"/>
      <c r="HP197" s="33"/>
      <c r="HQ197" s="33"/>
      <c r="HR197" s="33"/>
      <c r="HS197" s="33"/>
      <c r="HT197" s="33"/>
      <c r="HU197" s="33"/>
      <c r="HV197" s="33"/>
      <c r="HW197" s="33"/>
      <c r="HX197" s="33"/>
      <c r="HY197" s="33"/>
      <c r="HZ197" s="33"/>
      <c r="IA197" s="33"/>
      <c r="IB197" s="33"/>
      <c r="IC197" s="33"/>
      <c r="ID197" s="33"/>
      <c r="IE197" s="33"/>
      <c r="IF197" s="33"/>
      <c r="IG197" s="33"/>
      <c r="IH197" s="33"/>
      <c r="II197" s="33"/>
      <c r="IJ197" s="33"/>
      <c r="IK197" s="33"/>
      <c r="IL197" s="33"/>
      <c r="IM197" s="33"/>
      <c r="IN197" s="33"/>
      <c r="IO197" s="33"/>
      <c r="IP197" s="33"/>
      <c r="IQ197" s="33"/>
      <c r="IR197" s="33"/>
      <c r="IS197" s="33"/>
      <c r="IT197" s="33"/>
      <c r="IU197" s="33"/>
      <c r="IV197" s="33"/>
      <c r="IW197" s="33"/>
      <c r="IX197" s="33"/>
      <c r="IY197" s="33"/>
      <c r="IZ197" s="33"/>
      <c r="JA197" s="33"/>
      <c r="JB197" s="33"/>
      <c r="JC197" s="33"/>
      <c r="JD197" s="33"/>
      <c r="JE197" s="33"/>
      <c r="JF197" s="33"/>
      <c r="JG197" s="33"/>
      <c r="JH197" s="33"/>
      <c r="JI197" s="33"/>
      <c r="JJ197" s="33"/>
      <c r="JK197" s="33"/>
      <c r="JL197" s="33"/>
      <c r="JM197" s="33"/>
      <c r="JN197" s="33"/>
      <c r="JO197" s="33"/>
      <c r="JP197" s="33"/>
      <c r="JQ197" s="33"/>
      <c r="JR197" s="33"/>
      <c r="JS197" s="33"/>
      <c r="JT197" s="33"/>
      <c r="JU197" s="33"/>
      <c r="JV197" s="33"/>
      <c r="JW197" s="33"/>
      <c r="JX197" s="33"/>
      <c r="JY197" s="33"/>
      <c r="JZ197" s="33"/>
      <c r="KA197" s="33"/>
      <c r="KB197" s="33"/>
      <c r="KC197" s="33"/>
      <c r="KD197" s="33"/>
      <c r="KE197" s="33"/>
      <c r="KF197" s="33"/>
      <c r="KG197" s="33"/>
      <c r="KH197" s="33"/>
      <c r="KI197" s="33"/>
      <c r="KJ197" s="33"/>
      <c r="KK197" s="33"/>
      <c r="KL197" s="33"/>
      <c r="KM197" s="33"/>
      <c r="KN197" s="33"/>
      <c r="KO197" s="33"/>
      <c r="KP197" s="33"/>
      <c r="KQ197" s="33"/>
      <c r="KR197" s="33"/>
      <c r="KS197" s="33"/>
      <c r="KT197" s="33"/>
      <c r="KU197" s="33"/>
      <c r="KV197" s="33"/>
      <c r="KW197" s="33"/>
      <c r="KX197" s="33"/>
      <c r="KY197" s="33"/>
      <c r="KZ197" s="33"/>
      <c r="LA197" s="33"/>
      <c r="LB197" s="33"/>
      <c r="LC197" s="33"/>
      <c r="LD197" s="33"/>
      <c r="LE197" s="33"/>
      <c r="LF197" s="33"/>
      <c r="LG197" s="33"/>
      <c r="LH197" s="33"/>
      <c r="LI197" s="33"/>
      <c r="LJ197" s="33"/>
      <c r="LK197" s="33"/>
      <c r="LL197" s="33"/>
      <c r="LM197" s="33"/>
      <c r="LN197" s="33"/>
      <c r="LO197" s="33"/>
      <c r="LP197" s="33"/>
      <c r="LQ197" s="33"/>
      <c r="LR197" s="33"/>
      <c r="LS197" s="33"/>
      <c r="LT197" s="33"/>
      <c r="LU197" s="33"/>
      <c r="LV197" s="33"/>
      <c r="LW197" s="33"/>
      <c r="LX197" s="33"/>
      <c r="LY197" s="33"/>
      <c r="LZ197" s="33"/>
      <c r="MA197" s="33"/>
      <c r="MB197" s="33"/>
      <c r="MC197" s="33"/>
      <c r="MD197" s="33"/>
      <c r="ME197" s="33"/>
      <c r="MF197" s="33"/>
      <c r="MG197" s="33"/>
      <c r="MH197" s="33"/>
      <c r="MI197" s="33"/>
      <c r="MJ197" s="33"/>
      <c r="MK197" s="33"/>
      <c r="ML197" s="33"/>
      <c r="MM197" s="33"/>
      <c r="MN197" s="33"/>
      <c r="MO197" s="33"/>
      <c r="MP197" s="33"/>
      <c r="MQ197" s="33"/>
      <c r="MR197" s="33"/>
      <c r="MS197" s="33"/>
      <c r="MT197" s="33"/>
      <c r="MU197" s="33"/>
      <c r="MV197" s="33"/>
      <c r="MW197" s="33"/>
      <c r="MX197" s="33"/>
      <c r="MY197" s="33"/>
      <c r="MZ197" s="33"/>
      <c r="NA197" s="33"/>
      <c r="NB197" s="33"/>
      <c r="NC197" s="33"/>
      <c r="ND197" s="33"/>
      <c r="NE197" s="33"/>
      <c r="NF197" s="33"/>
      <c r="NG197" s="33"/>
      <c r="NH197" s="33"/>
      <c r="NI197" s="33"/>
    </row>
    <row r="198" spans="1:374" s="40" customFormat="1" ht="14.4" outlineLevel="1" x14ac:dyDescent="0.25">
      <c r="A198" s="1048"/>
      <c r="B198" s="18">
        <v>6977</v>
      </c>
      <c r="C198" s="1051"/>
      <c r="D198" s="49">
        <v>1</v>
      </c>
      <c r="E198" s="27" t="s">
        <v>30</v>
      </c>
      <c r="F198" s="25"/>
      <c r="G198" s="84">
        <v>14.475581666059766</v>
      </c>
      <c r="H198" s="33" t="e">
        <f>H196/(IFERROR(VLOOKUP($B188,#REF!,4,FALSE),"")/30)</f>
        <v>#VALUE!</v>
      </c>
      <c r="I198" s="33" t="e">
        <f>I196/(IFERROR(VLOOKUP($B188,#REF!,4,FALSE),"")/30)</f>
        <v>#VALUE!</v>
      </c>
      <c r="J198" s="33" t="e">
        <f>J196/(IFERROR(VLOOKUP($B188,#REF!,4,FALSE),"")/30)</f>
        <v>#VALUE!</v>
      </c>
      <c r="K198" s="33" t="e">
        <f>K196/(IFERROR(VLOOKUP($B188,#REF!,4,FALSE),"")/30)</f>
        <v>#VALUE!</v>
      </c>
      <c r="L198" s="33" t="e">
        <f>L196/(IFERROR(VLOOKUP($B188,#REF!,4,FALSE),"")/30)</f>
        <v>#VALUE!</v>
      </c>
      <c r="M198" s="33" t="e">
        <f>M196/(IFERROR(VLOOKUP($B188,#REF!,4,FALSE),"")/30)</f>
        <v>#VALUE!</v>
      </c>
      <c r="N198" s="33" t="e">
        <f>N196/(IFERROR(VLOOKUP($B188,#REF!,4,FALSE),"")/30)</f>
        <v>#VALUE!</v>
      </c>
      <c r="O198" s="33" t="e">
        <f>O196/(IFERROR(VLOOKUP($B188,#REF!,4,FALSE),"")/30)</f>
        <v>#VALUE!</v>
      </c>
      <c r="P198" s="33" t="e">
        <f>P196/(IFERROR(VLOOKUP($B188,#REF!,4,FALSE),"")/30)</f>
        <v>#VALUE!</v>
      </c>
      <c r="Q198" s="33" t="e">
        <f>Q196/(IFERROR(VLOOKUP($B188,#REF!,4,FALSE),"")/30)</f>
        <v>#VALUE!</v>
      </c>
      <c r="R198" s="33" t="e">
        <f>R196/(IFERROR(VLOOKUP($B188,#REF!,4,FALSE),"")/30)</f>
        <v>#VALUE!</v>
      </c>
      <c r="S198" s="33" t="e">
        <f>S196/(IFERROR(VLOOKUP($B188,#REF!,4,FALSE),"")/30)</f>
        <v>#VALUE!</v>
      </c>
      <c r="T198" s="33" t="e">
        <f>T196/(IFERROR(VLOOKUP($B188,#REF!,4,FALSE),"")/30)</f>
        <v>#VALUE!</v>
      </c>
      <c r="U198" s="33" t="e">
        <f>U196/(IFERROR(VLOOKUP($B188,#REF!,4,FALSE),"")/30)</f>
        <v>#VALUE!</v>
      </c>
      <c r="V198" s="33" t="e">
        <f>V196/(IFERROR(VLOOKUP($B188,#REF!,4,FALSE),"")/30)</f>
        <v>#VALUE!</v>
      </c>
      <c r="W198" s="33" t="e">
        <f>W196/(IFERROR(VLOOKUP($B188,#REF!,4,FALSE),"")/30)</f>
        <v>#VALUE!</v>
      </c>
      <c r="X198" s="33" t="e">
        <f>X196/(IFERROR(VLOOKUP($B188,#REF!,4,FALSE),"")/30)</f>
        <v>#VALUE!</v>
      </c>
      <c r="Y198" s="33" t="e">
        <f>Y196/(IFERROR(VLOOKUP($B188,#REF!,4,FALSE),"")/30)</f>
        <v>#VALUE!</v>
      </c>
      <c r="Z198" s="33" t="e">
        <f>Z196/(IFERROR(VLOOKUP($B188,#REF!,4,FALSE),"")/30)</f>
        <v>#VALUE!</v>
      </c>
      <c r="AA198" s="33" t="e">
        <f>AA196/(IFERROR(VLOOKUP($B188,#REF!,4,FALSE),"")/30)</f>
        <v>#VALUE!</v>
      </c>
      <c r="AB198" s="33" t="e">
        <f>AB196/(IFERROR(VLOOKUP($B188,#REF!,4,FALSE),"")/30)</f>
        <v>#VALUE!</v>
      </c>
      <c r="AC198" s="33" t="e">
        <f>AC196/(IFERROR(VLOOKUP($B188,#REF!,4,FALSE),"")/30)</f>
        <v>#VALUE!</v>
      </c>
      <c r="AD198" s="33" t="e">
        <f>AD196/(IFERROR(VLOOKUP($B188,#REF!,4,FALSE),"")/30)</f>
        <v>#VALUE!</v>
      </c>
      <c r="AE198" s="33" t="e">
        <f>AE196/(IFERROR(VLOOKUP($B188,#REF!,4,FALSE),"")/30)</f>
        <v>#VALUE!</v>
      </c>
      <c r="AF198" s="33" t="e">
        <f>AF196/(IFERROR(VLOOKUP($B188,#REF!,4,FALSE),"")/30)</f>
        <v>#VALUE!</v>
      </c>
      <c r="AG198" s="33" t="e">
        <f>AG196/(IFERROR(VLOOKUP($B188,#REF!,4,FALSE),"")/30)</f>
        <v>#VALUE!</v>
      </c>
      <c r="AH198" s="33" t="e">
        <f>AH196/(IFERROR(VLOOKUP($B188,#REF!,4,FALSE),"")/30)</f>
        <v>#VALUE!</v>
      </c>
      <c r="AI198" s="33" t="e">
        <f>AI196/(IFERROR(VLOOKUP($B188,#REF!,4,FALSE),"")/30)</f>
        <v>#VALUE!</v>
      </c>
      <c r="AJ198" s="33" t="e">
        <f>AJ196/(IFERROR(VLOOKUP($B188,#REF!,4,FALSE),"")/30)</f>
        <v>#VALUE!</v>
      </c>
      <c r="AK198" s="33" t="e">
        <f>AK196/(IFERROR(VLOOKUP($B188,#REF!,4,FALSE),"")/30)</f>
        <v>#VALUE!</v>
      </c>
      <c r="AL198" s="33" t="e">
        <f>AL196/(IFERROR(VLOOKUP($B188,#REF!,4,FALSE),"")/30)</f>
        <v>#VALUE!</v>
      </c>
      <c r="AM198" s="33" t="e">
        <f>AM196/(IFERROR(VLOOKUP($B188,#REF!,5,FALSE),"")/30)</f>
        <v>#VALUE!</v>
      </c>
      <c r="AN198" s="33" t="e">
        <f>AN196/(IFERROR(VLOOKUP($B188,#REF!,5,FALSE),"")/30)</f>
        <v>#VALUE!</v>
      </c>
      <c r="AO198" s="33" t="e">
        <f>AO196/(IFERROR(VLOOKUP($B188,#REF!,5,FALSE),"")/30)</f>
        <v>#VALUE!</v>
      </c>
      <c r="AP198" s="33" t="e">
        <f>AP196/(IFERROR(VLOOKUP($B188,#REF!,5,FALSE),"")/30)</f>
        <v>#VALUE!</v>
      </c>
      <c r="AQ198" s="33" t="e">
        <f>AQ196/(IFERROR(VLOOKUP($B188,#REF!,5,FALSE),"")/30)</f>
        <v>#VALUE!</v>
      </c>
      <c r="AR198" s="33" t="e">
        <f>AR196/(IFERROR(VLOOKUP($B188,#REF!,5,FALSE),"")/30)</f>
        <v>#VALUE!</v>
      </c>
      <c r="AS198" s="33" t="e">
        <f>AS196/(IFERROR(VLOOKUP($B188,#REF!,5,FALSE),"")/30)</f>
        <v>#VALUE!</v>
      </c>
      <c r="AT198" s="33" t="e">
        <f>AT196/(IFERROR(VLOOKUP($B188,#REF!,5,FALSE),"")/30)</f>
        <v>#VALUE!</v>
      </c>
      <c r="AU198" s="33" t="e">
        <f>AU196/(IFERROR(VLOOKUP($B188,#REF!,5,FALSE),"")/30)</f>
        <v>#VALUE!</v>
      </c>
      <c r="AV198" s="33" t="e">
        <f>AV196/(IFERROR(VLOOKUP($B188,#REF!,5,FALSE),"")/30)</f>
        <v>#VALUE!</v>
      </c>
      <c r="AW198" s="33" t="e">
        <f>AW196/(IFERROR(VLOOKUP($B188,#REF!,5,FALSE),"")/30)</f>
        <v>#VALUE!</v>
      </c>
      <c r="AX198" s="33" t="e">
        <f>AX196/(IFERROR(VLOOKUP($B188,#REF!,5,FALSE),"")/30)</f>
        <v>#VALUE!</v>
      </c>
      <c r="AY198" s="33" t="e">
        <f>AY196/(IFERROR(VLOOKUP($B188,#REF!,5,FALSE),"")/30)</f>
        <v>#VALUE!</v>
      </c>
      <c r="AZ198" s="33" t="e">
        <f>AZ196/(IFERROR(VLOOKUP($B188,#REF!,5,FALSE),"")/30)</f>
        <v>#VALUE!</v>
      </c>
      <c r="BA198" s="33" t="e">
        <f>BA196/(IFERROR(VLOOKUP($B188,#REF!,5,FALSE),"")/30)</f>
        <v>#VALUE!</v>
      </c>
      <c r="BB198" s="33" t="e">
        <f>BB196/(IFERROR(VLOOKUP($B188,#REF!,5,FALSE),"")/30)</f>
        <v>#VALUE!</v>
      </c>
      <c r="BC198" s="33" t="e">
        <f>BC196/(IFERROR(VLOOKUP($B188,#REF!,5,FALSE),"")/30)</f>
        <v>#VALUE!</v>
      </c>
      <c r="BD198" s="33" t="e">
        <f>BD196/(IFERROR(VLOOKUP($B188,#REF!,5,FALSE),"")/30)</f>
        <v>#VALUE!</v>
      </c>
      <c r="BE198" s="33" t="e">
        <f>BE196/(IFERROR(VLOOKUP($B188,#REF!,5,FALSE),"")/30)</f>
        <v>#VALUE!</v>
      </c>
      <c r="BF198" s="33" t="e">
        <f>BF196/(IFERROR(VLOOKUP($B188,#REF!,5,FALSE),"")/30)</f>
        <v>#VALUE!</v>
      </c>
      <c r="BG198" s="33" t="e">
        <f>BG196/(IFERROR(VLOOKUP($B188,#REF!,5,FALSE),"")/30)</f>
        <v>#VALUE!</v>
      </c>
      <c r="BH198" s="33" t="e">
        <f>BH196/(IFERROR(VLOOKUP($B188,#REF!,5,FALSE),"")/30)</f>
        <v>#VALUE!</v>
      </c>
      <c r="BI198" s="33" t="e">
        <f>BI196/(IFERROR(VLOOKUP($B188,#REF!,5,FALSE),"")/30)</f>
        <v>#VALUE!</v>
      </c>
      <c r="BJ198" s="33" t="e">
        <f>BJ196/(IFERROR(VLOOKUP($B188,#REF!,5,FALSE),"")/30)</f>
        <v>#VALUE!</v>
      </c>
      <c r="BK198" s="33" t="e">
        <f>BK196/(IFERROR(VLOOKUP($B188,#REF!,5,FALSE),"")/30)</f>
        <v>#VALUE!</v>
      </c>
      <c r="BL198" s="33" t="e">
        <f>BL196/(IFERROR(VLOOKUP($B188,#REF!,5,FALSE),"")/30)</f>
        <v>#VALUE!</v>
      </c>
      <c r="BM198" s="33" t="e">
        <f>BM196/(IFERROR(VLOOKUP($B188,#REF!,5,FALSE),"")/30)</f>
        <v>#VALUE!</v>
      </c>
      <c r="BN198" s="33" t="e">
        <f>BN196/(IFERROR(VLOOKUP($B188,#REF!,5,FALSE),"")/30)</f>
        <v>#VALUE!</v>
      </c>
      <c r="BO198" s="33" t="e">
        <f>BO196/(IFERROR(VLOOKUP($B188,#REF!,5,FALSE),"")/30)</f>
        <v>#VALUE!</v>
      </c>
      <c r="BP198" s="33" t="e">
        <f>BP196/(IFERROR(VLOOKUP($B188,#REF!,6,FALSE),"")/30)</f>
        <v>#VALUE!</v>
      </c>
      <c r="BQ198" s="33" t="e">
        <f>BQ196/(IFERROR(VLOOKUP($B188,#REF!,6,FALSE),"")/30)</f>
        <v>#VALUE!</v>
      </c>
      <c r="BR198" s="33" t="e">
        <f>BR196/(IFERROR(VLOOKUP($B188,#REF!,6,FALSE),"")/30)</f>
        <v>#VALUE!</v>
      </c>
      <c r="BS198" s="33" t="e">
        <f>BS196/(IFERROR(VLOOKUP($B188,#REF!,6,FALSE),"")/30)</f>
        <v>#VALUE!</v>
      </c>
      <c r="BT198" s="33" t="e">
        <f>BT196/(IFERROR(VLOOKUP($B188,#REF!,6,FALSE),"")/30)</f>
        <v>#VALUE!</v>
      </c>
      <c r="BU198" s="33" t="e">
        <f>BU196/(IFERROR(VLOOKUP($B188,#REF!,6,FALSE),"")/30)</f>
        <v>#VALUE!</v>
      </c>
      <c r="BV198" s="33" t="e">
        <f>BV196/(IFERROR(VLOOKUP($B188,#REF!,6,FALSE),"")/30)</f>
        <v>#VALUE!</v>
      </c>
      <c r="BW198" s="33" t="e">
        <f>BW196/(IFERROR(VLOOKUP($B188,#REF!,6,FALSE),"")/30)</f>
        <v>#VALUE!</v>
      </c>
      <c r="BX198" s="33" t="e">
        <f>BX196/(IFERROR(VLOOKUP($B188,#REF!,6,FALSE),"")/30)</f>
        <v>#VALUE!</v>
      </c>
      <c r="BY198" s="33" t="e">
        <f>BY196/(IFERROR(VLOOKUP($B188,#REF!,6,FALSE),"")/30)</f>
        <v>#VALUE!</v>
      </c>
      <c r="BZ198" s="33" t="e">
        <f>BZ196/(IFERROR(VLOOKUP($B188,#REF!,6,FALSE),"")/30)</f>
        <v>#VALUE!</v>
      </c>
      <c r="CA198" s="33" t="e">
        <f>CA196/(IFERROR(VLOOKUP($B188,#REF!,6,FALSE),"")/30)</f>
        <v>#VALUE!</v>
      </c>
      <c r="CB198" s="33" t="e">
        <f>CB196/(IFERROR(VLOOKUP($B188,#REF!,6,FALSE),"")/30)</f>
        <v>#VALUE!</v>
      </c>
      <c r="CC198" s="33" t="e">
        <f>CC196/(IFERROR(VLOOKUP($B188,#REF!,6,FALSE),"")/30)</f>
        <v>#VALUE!</v>
      </c>
      <c r="CD198" s="33" t="e">
        <f>CD196/(IFERROR(VLOOKUP($B188,#REF!,6,FALSE),"")/30)</f>
        <v>#VALUE!</v>
      </c>
      <c r="CE198" s="33" t="e">
        <f>CE196/(IFERROR(VLOOKUP($B188,#REF!,6,FALSE),"")/30)</f>
        <v>#VALUE!</v>
      </c>
      <c r="CF198" s="33" t="e">
        <f>CF196/(IFERROR(VLOOKUP($B188,#REF!,6,FALSE),"")/30)</f>
        <v>#VALUE!</v>
      </c>
      <c r="CG198" s="33" t="e">
        <f>CG196/(IFERROR(VLOOKUP($B188,#REF!,6,FALSE),"")/30)</f>
        <v>#VALUE!</v>
      </c>
      <c r="CH198" s="33" t="e">
        <f>CH196/(IFERROR(VLOOKUP($B188,#REF!,6,FALSE),"")/30)</f>
        <v>#VALUE!</v>
      </c>
      <c r="CI198" s="33" t="e">
        <f>CI196/(IFERROR(VLOOKUP($B188,#REF!,6,FALSE),"")/30)</f>
        <v>#VALUE!</v>
      </c>
      <c r="CJ198" s="33" t="e">
        <f>CJ196/(IFERROR(VLOOKUP($B188,#REF!,6,FALSE),"")/30)</f>
        <v>#VALUE!</v>
      </c>
      <c r="CK198" s="33" t="e">
        <f>CK196/(IFERROR(VLOOKUP($B188,#REF!,6,FALSE),"")/30)</f>
        <v>#VALUE!</v>
      </c>
      <c r="CL198" s="33" t="e">
        <f>CL196/(IFERROR(VLOOKUP($B188,#REF!,6,FALSE),"")/30)</f>
        <v>#VALUE!</v>
      </c>
      <c r="CM198" s="33" t="e">
        <f>CM196/(IFERROR(VLOOKUP($B188,#REF!,6,FALSE),"")/30)</f>
        <v>#VALUE!</v>
      </c>
      <c r="CN198" s="33" t="e">
        <f>CN196/(IFERROR(VLOOKUP($B188,#REF!,6,FALSE),"")/30)</f>
        <v>#VALUE!</v>
      </c>
      <c r="CO198" s="33" t="e">
        <f>CO196/(IFERROR(VLOOKUP($B188,#REF!,6,FALSE),"")/30)</f>
        <v>#VALUE!</v>
      </c>
      <c r="CP198" s="33" t="e">
        <f>CP196/(IFERROR(VLOOKUP($B188,#REF!,6,FALSE),"")/30)</f>
        <v>#VALUE!</v>
      </c>
      <c r="CQ198" s="33" t="e">
        <f>CQ196/(IFERROR(VLOOKUP($B188,#REF!,6,FALSE),"")/30)</f>
        <v>#VALUE!</v>
      </c>
      <c r="CR198" s="33" t="e">
        <f>CR196/(IFERROR(VLOOKUP($B188,#REF!,6,FALSE),"")/30)</f>
        <v>#VALUE!</v>
      </c>
      <c r="CS198" s="33" t="e">
        <f>CS196/(IFERROR(VLOOKUP($B188,#REF!,6,FALSE),"")/30)</f>
        <v>#VALUE!</v>
      </c>
      <c r="CT198" s="33" t="e">
        <f>CT196/(IFERROR(VLOOKUP($B188,#REF!,6,FALSE),"")/30)</f>
        <v>#VALUE!</v>
      </c>
      <c r="CU198" s="33" t="e">
        <f>CU196/(VLOOKUP($B188,#REF!,7,FALSE)/30)</f>
        <v>#VALUE!</v>
      </c>
      <c r="CV198" s="33" t="e">
        <f>CV196/(VLOOKUP($B188,#REF!,7,FALSE)/30)</f>
        <v>#VALUE!</v>
      </c>
      <c r="CW198" s="33" t="e">
        <f>CW196/(VLOOKUP($B188,#REF!,7,FALSE)/30)</f>
        <v>#VALUE!</v>
      </c>
      <c r="CX198" s="33" t="e">
        <f>CX196/(VLOOKUP($B188,#REF!,7,FALSE)/30)</f>
        <v>#VALUE!</v>
      </c>
      <c r="CY198" s="33" t="e">
        <f>CY196/(VLOOKUP($B188,#REF!,7,FALSE)/30)</f>
        <v>#VALUE!</v>
      </c>
      <c r="CZ198" s="33" t="e">
        <f>CZ196/(VLOOKUP($B188,#REF!,7,FALSE)/30)</f>
        <v>#VALUE!</v>
      </c>
      <c r="DA198" s="33" t="e">
        <f>DA196/(VLOOKUP($B188,#REF!,7,FALSE)/30)</f>
        <v>#VALUE!</v>
      </c>
      <c r="DB198" s="33" t="e">
        <f>DB196/(VLOOKUP($B188,#REF!,7,FALSE)/30)</f>
        <v>#VALUE!</v>
      </c>
      <c r="DC198" s="33" t="e">
        <f>DC196/(VLOOKUP($B188,#REF!,7,FALSE)/30)</f>
        <v>#VALUE!</v>
      </c>
      <c r="DD198" s="33" t="e">
        <f>DD196/(VLOOKUP($B188,#REF!,7,FALSE)/30)</f>
        <v>#VALUE!</v>
      </c>
      <c r="DE198" s="33" t="e">
        <f>DE196/(VLOOKUP($B188,#REF!,7,FALSE)/30)</f>
        <v>#VALUE!</v>
      </c>
      <c r="DF198" s="33" t="e">
        <f>DF196/(VLOOKUP($B188,#REF!,7,FALSE)/30)</f>
        <v>#VALUE!</v>
      </c>
      <c r="DG198" s="33" t="e">
        <f>DG196/(VLOOKUP($B188,#REF!,7,FALSE)/30)</f>
        <v>#VALUE!</v>
      </c>
      <c r="DH198" s="33" t="e">
        <f>DH196/(VLOOKUP($B188,#REF!,7,FALSE)/30)</f>
        <v>#VALUE!</v>
      </c>
      <c r="DI198" s="33" t="e">
        <f>DI196/(VLOOKUP($B188,#REF!,7,FALSE)/30)</f>
        <v>#VALUE!</v>
      </c>
      <c r="DJ198" s="33" t="e">
        <f>DJ196/(VLOOKUP($B188,#REF!,7,FALSE)/30)</f>
        <v>#VALUE!</v>
      </c>
      <c r="DK198" s="33" t="e">
        <f>DK196/(VLOOKUP($B188,#REF!,7,FALSE)/30)</f>
        <v>#VALUE!</v>
      </c>
      <c r="DL198" s="33" t="e">
        <f>DL196/(VLOOKUP($B188,#REF!,7,FALSE)/30)</f>
        <v>#VALUE!</v>
      </c>
      <c r="DM198" s="33" t="e">
        <f>DM196/(VLOOKUP($B188,#REF!,7,FALSE)/30)</f>
        <v>#VALUE!</v>
      </c>
      <c r="DN198" s="33" t="e">
        <f>DN196/(VLOOKUP($B188,#REF!,7,FALSE)/30)</f>
        <v>#VALUE!</v>
      </c>
      <c r="DO198" s="33" t="e">
        <f>DO196/(VLOOKUP($B188,#REF!,7,FALSE)/30)</f>
        <v>#VALUE!</v>
      </c>
      <c r="DP198" s="33" t="e">
        <f>DP196/(VLOOKUP($B188,#REF!,7,FALSE)/30)</f>
        <v>#VALUE!</v>
      </c>
      <c r="DQ198" s="33" t="e">
        <f>DQ196/(VLOOKUP($B188,#REF!,7,FALSE)/30)</f>
        <v>#VALUE!</v>
      </c>
      <c r="DR198" s="33" t="e">
        <f>DR196/(VLOOKUP($B188,#REF!,7,FALSE)/30)</f>
        <v>#VALUE!</v>
      </c>
      <c r="DS198" s="33" t="e">
        <f>DS196/(VLOOKUP($B188,#REF!,7,FALSE)/30)</f>
        <v>#VALUE!</v>
      </c>
      <c r="DT198" s="33" t="e">
        <f>DT196/(VLOOKUP($B188,#REF!,7,FALSE)/30)</f>
        <v>#VALUE!</v>
      </c>
      <c r="DU198" s="33" t="e">
        <f>DU196/(VLOOKUP($B188,#REF!,7,FALSE)/30)</f>
        <v>#VALUE!</v>
      </c>
      <c r="DV198" s="33" t="e">
        <f>DV196/(VLOOKUP($B188,#REF!,7,FALSE)/30)</f>
        <v>#VALUE!</v>
      </c>
      <c r="DW198" s="33" t="e">
        <f>DW196/(VLOOKUP($B188,#REF!,7,FALSE)/30)</f>
        <v>#VALUE!</v>
      </c>
      <c r="DX198" s="33" t="e">
        <f>DX196/(VLOOKUP($B188,#REF!,7,FALSE)/30)</f>
        <v>#VALUE!</v>
      </c>
      <c r="DY198" s="33" t="e">
        <f>DY196/(VLOOKUP($B188,#REF!,8,FALSE)/30)</f>
        <v>#VALUE!</v>
      </c>
      <c r="DZ198" s="33" t="e">
        <f>DZ196/(VLOOKUP($B188,#REF!,8,FALSE)/30)</f>
        <v>#VALUE!</v>
      </c>
      <c r="EA198" s="33" t="e">
        <f>EA196/(VLOOKUP($B188,#REF!,8,FALSE)/30)</f>
        <v>#VALUE!</v>
      </c>
      <c r="EB198" s="33" t="e">
        <f>EB196/(VLOOKUP($B188,#REF!,8,FALSE)/30)</f>
        <v>#VALUE!</v>
      </c>
      <c r="EC198" s="33" t="e">
        <f>EC196/(VLOOKUP($B188,#REF!,8,FALSE)/30)</f>
        <v>#VALUE!</v>
      </c>
      <c r="ED198" s="33" t="e">
        <f>ED196/(VLOOKUP($B188,#REF!,8,FALSE)/30)</f>
        <v>#VALUE!</v>
      </c>
      <c r="EE198" s="33" t="e">
        <f>EE196/(VLOOKUP($B188,#REF!,8,FALSE)/30)</f>
        <v>#VALUE!</v>
      </c>
      <c r="EF198" s="33" t="e">
        <f>EF196/(VLOOKUP($B188,#REF!,8,FALSE)/30)</f>
        <v>#VALUE!</v>
      </c>
      <c r="EG198" s="33" t="e">
        <f>EG196/(VLOOKUP($B188,#REF!,8,FALSE)/30)</f>
        <v>#VALUE!</v>
      </c>
      <c r="EH198" s="33" t="e">
        <f>EH196/(VLOOKUP($B188,#REF!,8,FALSE)/30)</f>
        <v>#VALUE!</v>
      </c>
      <c r="EI198" s="33" t="e">
        <f>EI196/(VLOOKUP($B188,#REF!,8,FALSE)/30)</f>
        <v>#VALUE!</v>
      </c>
      <c r="EJ198" s="33" t="e">
        <f>EJ196/(VLOOKUP($B188,#REF!,8,FALSE)/30)</f>
        <v>#VALUE!</v>
      </c>
      <c r="EK198" s="33" t="e">
        <f>EK196/(VLOOKUP($B188,#REF!,8,FALSE)/30)</f>
        <v>#VALUE!</v>
      </c>
      <c r="EL198" s="33" t="e">
        <f>EL196/(VLOOKUP($B188,#REF!,8,FALSE)/30)</f>
        <v>#VALUE!</v>
      </c>
      <c r="EM198" s="33" t="e">
        <f>EM196/(VLOOKUP($B188,#REF!,8,FALSE)/30)</f>
        <v>#VALUE!</v>
      </c>
      <c r="EN198" s="33" t="e">
        <f>EN196/(VLOOKUP($B188,#REF!,8,FALSE)/30)</f>
        <v>#VALUE!</v>
      </c>
      <c r="EO198" s="33" t="e">
        <f>EO196/(VLOOKUP($B188,#REF!,8,FALSE)/30)</f>
        <v>#VALUE!</v>
      </c>
      <c r="EP198" s="33" t="e">
        <f>EP196/(VLOOKUP($B188,#REF!,8,FALSE)/30)</f>
        <v>#VALUE!</v>
      </c>
      <c r="EQ198" s="33" t="e">
        <f>EQ196/(VLOOKUP($B188,#REF!,8,FALSE)/30)</f>
        <v>#VALUE!</v>
      </c>
      <c r="ER198" s="33" t="e">
        <f>ER196/(VLOOKUP($B188,#REF!,8,FALSE)/30)</f>
        <v>#VALUE!</v>
      </c>
      <c r="ES198" s="33" t="e">
        <f>ES196/(VLOOKUP($B188,#REF!,8,FALSE)/30)</f>
        <v>#VALUE!</v>
      </c>
      <c r="ET198" s="33" t="e">
        <f>ET196/(VLOOKUP($B188,#REF!,8,FALSE)/30)</f>
        <v>#VALUE!</v>
      </c>
      <c r="EU198" s="33" t="e">
        <f>EU196/(VLOOKUP($B188,#REF!,8,FALSE)/30)</f>
        <v>#VALUE!</v>
      </c>
      <c r="EV198" s="33" t="e">
        <f>EV196/(VLOOKUP($B188,#REF!,8,FALSE)/30)</f>
        <v>#VALUE!</v>
      </c>
      <c r="EW198" s="33" t="e">
        <f>EW196/(VLOOKUP($B188,#REF!,8,FALSE)/30)</f>
        <v>#VALUE!</v>
      </c>
      <c r="EX198" s="33" t="e">
        <f>EX196/(VLOOKUP($B188,#REF!,8,FALSE)/30)</f>
        <v>#VALUE!</v>
      </c>
      <c r="EY198" s="33" t="e">
        <f>EY196/(VLOOKUP($B188,#REF!,8,FALSE)/30)</f>
        <v>#VALUE!</v>
      </c>
      <c r="EZ198" s="33" t="e">
        <f>EZ196/(VLOOKUP($B188,#REF!,8,FALSE)/30)</f>
        <v>#VALUE!</v>
      </c>
      <c r="FA198" s="33" t="e">
        <f>FA196/(VLOOKUP($B188,#REF!,8,FALSE)/30)</f>
        <v>#VALUE!</v>
      </c>
      <c r="FB198" s="33" t="e">
        <f>FB196/(VLOOKUP($B188,#REF!,8,FALSE)/30)</f>
        <v>#VALUE!</v>
      </c>
      <c r="FC198" s="33" t="e">
        <f>FC196/(VLOOKUP($B188,#REF!,8,FALSE)/30)</f>
        <v>#VALUE!</v>
      </c>
      <c r="FD198" s="33" t="e">
        <f>FD196/(VLOOKUP($B188,#REF!,9,FALSE)/30)</f>
        <v>#VALUE!</v>
      </c>
      <c r="FE198" s="33" t="e">
        <f>FE196/(VLOOKUP($B188,#REF!,9,FALSE)/30)</f>
        <v>#VALUE!</v>
      </c>
      <c r="FF198" s="33" t="e">
        <f>FF196/(VLOOKUP($B188,#REF!,9,FALSE)/30)</f>
        <v>#VALUE!</v>
      </c>
      <c r="FG198" s="33" t="e">
        <f>FG196/(VLOOKUP($B188,#REF!,9,FALSE)/30)</f>
        <v>#VALUE!</v>
      </c>
      <c r="FH198" s="33" t="e">
        <f>FH196/(VLOOKUP($B188,#REF!,9,FALSE)/30)</f>
        <v>#VALUE!</v>
      </c>
      <c r="FI198" s="33" t="e">
        <f>FI196/(VLOOKUP($B188,#REF!,9,FALSE)/30)</f>
        <v>#VALUE!</v>
      </c>
      <c r="FJ198" s="33" t="e">
        <f>FJ196/(VLOOKUP($B188,#REF!,9,FALSE)/30)</f>
        <v>#VALUE!</v>
      </c>
      <c r="FK198" s="33" t="e">
        <f>FK196/(VLOOKUP($B188,#REF!,9,FALSE)/30)</f>
        <v>#VALUE!</v>
      </c>
      <c r="FL198" s="33" t="e">
        <f>FL196/(VLOOKUP($B188,#REF!,9,FALSE)/30)</f>
        <v>#VALUE!</v>
      </c>
      <c r="FM198" s="33" t="e">
        <f>FM196/(VLOOKUP($B188,#REF!,9,FALSE)/30)</f>
        <v>#VALUE!</v>
      </c>
      <c r="FN198" s="33" t="e">
        <f>FN196/(VLOOKUP($B188,#REF!,9,FALSE)/30)</f>
        <v>#VALUE!</v>
      </c>
      <c r="FO198" s="33" t="e">
        <f>FO196/(VLOOKUP($B188,#REF!,9,FALSE)/30)</f>
        <v>#VALUE!</v>
      </c>
      <c r="FP198" s="33" t="e">
        <f>FP196/(VLOOKUP($B188,#REF!,9,FALSE)/30)</f>
        <v>#VALUE!</v>
      </c>
      <c r="FQ198" s="33" t="e">
        <f>FQ196/(VLOOKUP($B188,#REF!,9,FALSE)/30)</f>
        <v>#VALUE!</v>
      </c>
      <c r="FR198" s="33" t="e">
        <f>FR196/(VLOOKUP($B188,#REF!,9,FALSE)/30)</f>
        <v>#VALUE!</v>
      </c>
      <c r="FS198" s="33" t="e">
        <f>FS196/(VLOOKUP($B188,#REF!,9,FALSE)/30)</f>
        <v>#VALUE!</v>
      </c>
      <c r="FT198" s="33" t="e">
        <f>FT196/(VLOOKUP($B188,#REF!,9,FALSE)/30)</f>
        <v>#VALUE!</v>
      </c>
      <c r="FU198" s="33" t="e">
        <f>FU196/(VLOOKUP($B188,#REF!,9,FALSE)/30)</f>
        <v>#VALUE!</v>
      </c>
      <c r="FV198" s="33" t="e">
        <f>FV196/(VLOOKUP($B188,#REF!,9,FALSE)/30)</f>
        <v>#VALUE!</v>
      </c>
      <c r="FW198" s="33" t="e">
        <f>FW196/(VLOOKUP($B188,#REF!,9,FALSE)/30)</f>
        <v>#VALUE!</v>
      </c>
      <c r="FX198" s="33" t="e">
        <f>FX196/(VLOOKUP($B188,#REF!,9,FALSE)/30)</f>
        <v>#VALUE!</v>
      </c>
      <c r="FY198" s="33" t="e">
        <f>FY196/(VLOOKUP($B188,#REF!,9,FALSE)/30)</f>
        <v>#VALUE!</v>
      </c>
      <c r="FZ198" s="33" t="e">
        <f>FZ196/(VLOOKUP($B188,#REF!,9,FALSE)/30)</f>
        <v>#VALUE!</v>
      </c>
      <c r="GA198" s="33" t="e">
        <f>GA196/(VLOOKUP($B188,#REF!,9,FALSE)/30)</f>
        <v>#VALUE!</v>
      </c>
      <c r="GB198" s="33" t="e">
        <f>GB196/(VLOOKUP($B188,#REF!,9,FALSE)/30)</f>
        <v>#VALUE!</v>
      </c>
      <c r="GC198" s="33" t="e">
        <f>GC196/(VLOOKUP($B188,#REF!,9,FALSE)/30)</f>
        <v>#VALUE!</v>
      </c>
      <c r="GD198" s="33" t="e">
        <f>GD196/(VLOOKUP($B188,#REF!,9,FALSE)/30)</f>
        <v>#VALUE!</v>
      </c>
      <c r="GE198" s="33" t="e">
        <f>GE196/(VLOOKUP($B188,#REF!,9,FALSE)/30)</f>
        <v>#VALUE!</v>
      </c>
      <c r="GF198" s="33" t="e">
        <f>GF196/(VLOOKUP($B188,#REF!,9,FALSE)/30)</f>
        <v>#VALUE!</v>
      </c>
      <c r="GG198" s="33" t="e">
        <f>GG196/(VLOOKUP($B188,#REF!,9,FALSE)/30)</f>
        <v>#VALUE!</v>
      </c>
      <c r="GH198" s="33" t="e">
        <f>GH196/(VLOOKUP($B188,#REF!,10,FALSE)/30)</f>
        <v>#VALUE!</v>
      </c>
      <c r="GI198" s="33" t="e">
        <f>GI196/(VLOOKUP($B188,#REF!,10,FALSE)/30)</f>
        <v>#VALUE!</v>
      </c>
      <c r="GJ198" s="33" t="e">
        <f>GJ196/(VLOOKUP($B188,#REF!,10,FALSE)/30)</f>
        <v>#VALUE!</v>
      </c>
      <c r="GK198" s="33" t="e">
        <f>GK196/(VLOOKUP($B188,#REF!,10,FALSE)/30)</f>
        <v>#VALUE!</v>
      </c>
      <c r="GL198" s="33" t="e">
        <f>GL196/(VLOOKUP($B188,#REF!,10,FALSE)/30)</f>
        <v>#VALUE!</v>
      </c>
      <c r="GM198" s="33" t="e">
        <f>GM196/(VLOOKUP($B188,#REF!,10,FALSE)/30)</f>
        <v>#VALUE!</v>
      </c>
      <c r="GN198" s="33" t="e">
        <f>GN196/(VLOOKUP($B188,#REF!,10,FALSE)/30)</f>
        <v>#VALUE!</v>
      </c>
      <c r="GO198" s="33" t="e">
        <f>GO196/(VLOOKUP($B188,#REF!,10,FALSE)/30)</f>
        <v>#VALUE!</v>
      </c>
      <c r="GP198" s="33" t="e">
        <f>GP196/(VLOOKUP($B188,#REF!,10,FALSE)/30)</f>
        <v>#VALUE!</v>
      </c>
      <c r="GQ198" s="33" t="e">
        <f>GQ196/(VLOOKUP($B188,#REF!,10,FALSE)/30)</f>
        <v>#VALUE!</v>
      </c>
      <c r="GR198" s="33" t="e">
        <f>GR196/(VLOOKUP($B188,#REF!,10,FALSE)/30)</f>
        <v>#VALUE!</v>
      </c>
      <c r="GS198" s="33" t="e">
        <f>GS196/(VLOOKUP($B188,#REF!,10,FALSE)/30)</f>
        <v>#VALUE!</v>
      </c>
      <c r="GT198" s="33" t="e">
        <f>GT196/(VLOOKUP($B188,#REF!,10,FALSE)/30)</f>
        <v>#VALUE!</v>
      </c>
      <c r="GU198" s="33" t="e">
        <f>GU196/(VLOOKUP($B188,#REF!,10,FALSE)/30)</f>
        <v>#VALUE!</v>
      </c>
      <c r="GV198" s="33" t="e">
        <f>GV196/(VLOOKUP($B188,#REF!,10,FALSE)/30)</f>
        <v>#VALUE!</v>
      </c>
      <c r="GW198" s="33" t="e">
        <f>GW196/(VLOOKUP($B188,#REF!,10,FALSE)/30)</f>
        <v>#VALUE!</v>
      </c>
      <c r="GX198" s="33" t="e">
        <f>GX196/(VLOOKUP($B188,#REF!,10,FALSE)/30)</f>
        <v>#VALUE!</v>
      </c>
      <c r="GY198" s="33" t="e">
        <f>GY196/(VLOOKUP($B188,#REF!,10,FALSE)/30)</f>
        <v>#VALUE!</v>
      </c>
      <c r="GZ198" s="33" t="e">
        <f>GZ196/(VLOOKUP($B188,#REF!,10,FALSE)/30)</f>
        <v>#VALUE!</v>
      </c>
      <c r="HA198" s="33" t="e">
        <f>HA196/(VLOOKUP($B188,#REF!,10,FALSE)/30)</f>
        <v>#VALUE!</v>
      </c>
      <c r="HB198" s="33" t="e">
        <f>HB196/(VLOOKUP($B188,#REF!,10,FALSE)/30)</f>
        <v>#VALUE!</v>
      </c>
      <c r="HC198" s="33" t="e">
        <f>HC196/(VLOOKUP($B188,#REF!,10,FALSE)/30)</f>
        <v>#VALUE!</v>
      </c>
      <c r="HD198" s="33" t="e">
        <f>HD196/(VLOOKUP($B188,#REF!,10,FALSE)/30)</f>
        <v>#VALUE!</v>
      </c>
      <c r="HE198" s="33" t="e">
        <f>HE196/(VLOOKUP($B188,#REF!,10,FALSE)/30)</f>
        <v>#VALUE!</v>
      </c>
      <c r="HF198" s="33" t="e">
        <f>HF196/(VLOOKUP($B188,#REF!,10,FALSE)/30)</f>
        <v>#VALUE!</v>
      </c>
      <c r="HG198" s="33" t="e">
        <f>HG196/(VLOOKUP($B188,#REF!,10,FALSE)/30)</f>
        <v>#VALUE!</v>
      </c>
      <c r="HH198" s="33" t="e">
        <f>HH196/(VLOOKUP($B188,#REF!,10,FALSE)/30)</f>
        <v>#VALUE!</v>
      </c>
      <c r="HI198" s="33" t="e">
        <f>HI196/(VLOOKUP($B188,#REF!,10,FALSE)/30)</f>
        <v>#VALUE!</v>
      </c>
      <c r="HJ198" s="33" t="e">
        <f>HJ196/(VLOOKUP($B188,#REF!,10,FALSE)/30)</f>
        <v>#VALUE!</v>
      </c>
      <c r="HK198" s="33" t="e">
        <f>HK196/(VLOOKUP($B188,#REF!,10,FALSE)/30)</f>
        <v>#VALUE!</v>
      </c>
      <c r="HL198" s="33" t="e">
        <f>HL196/(VLOOKUP($B188,#REF!,10,FALSE)/30)</f>
        <v>#VALUE!</v>
      </c>
      <c r="HM198" s="33" t="e">
        <f>HM196/(VLOOKUP($B188,#REF!,11,FALSE)/30)</f>
        <v>#VALUE!</v>
      </c>
      <c r="HN198" s="33" t="e">
        <f>HN196/(VLOOKUP($B188,#REF!,11,FALSE)/30)</f>
        <v>#VALUE!</v>
      </c>
      <c r="HO198" s="33" t="e">
        <f>HO196/(VLOOKUP($B188,#REF!,11,FALSE)/30)</f>
        <v>#VALUE!</v>
      </c>
      <c r="HP198" s="33" t="e">
        <f>HP196/(VLOOKUP($B188,#REF!,11,FALSE)/30)</f>
        <v>#VALUE!</v>
      </c>
      <c r="HQ198" s="33" t="e">
        <f>HQ196/(VLOOKUP($B188,#REF!,11,FALSE)/30)</f>
        <v>#VALUE!</v>
      </c>
      <c r="HR198" s="33" t="e">
        <f>HR196/(VLOOKUP($B188,#REF!,11,FALSE)/30)</f>
        <v>#VALUE!</v>
      </c>
      <c r="HS198" s="33" t="e">
        <f>HS196/(VLOOKUP($B188,#REF!,11,FALSE)/30)</f>
        <v>#VALUE!</v>
      </c>
      <c r="HT198" s="33" t="e">
        <f>HT196/(VLOOKUP($B188,#REF!,11,FALSE)/30)</f>
        <v>#VALUE!</v>
      </c>
      <c r="HU198" s="33" t="e">
        <f>HU196/(VLOOKUP($B188,#REF!,11,FALSE)/30)</f>
        <v>#VALUE!</v>
      </c>
      <c r="HV198" s="33" t="e">
        <f>HV196/(VLOOKUP($B188,#REF!,11,FALSE)/30)</f>
        <v>#VALUE!</v>
      </c>
      <c r="HW198" s="33" t="e">
        <f>HW196/(VLOOKUP($B188,#REF!,11,FALSE)/30)</f>
        <v>#VALUE!</v>
      </c>
      <c r="HX198" s="33" t="e">
        <f>HX196/(VLOOKUP($B188,#REF!,11,FALSE)/30)</f>
        <v>#VALUE!</v>
      </c>
      <c r="HY198" s="33" t="e">
        <f>HY196/(VLOOKUP($B188,#REF!,11,FALSE)/30)</f>
        <v>#VALUE!</v>
      </c>
      <c r="HZ198" s="33" t="e">
        <f>HZ196/(VLOOKUP($B188,#REF!,11,FALSE)/30)</f>
        <v>#VALUE!</v>
      </c>
      <c r="IA198" s="33" t="e">
        <f>IA196/(VLOOKUP($B188,#REF!,11,FALSE)/30)</f>
        <v>#VALUE!</v>
      </c>
      <c r="IB198" s="33" t="e">
        <f>IB196/(VLOOKUP($B188,#REF!,11,FALSE)/30)</f>
        <v>#VALUE!</v>
      </c>
      <c r="IC198" s="33" t="e">
        <f>IC196/(VLOOKUP($B188,#REF!,11,FALSE)/30)</f>
        <v>#VALUE!</v>
      </c>
      <c r="ID198" s="33" t="e">
        <f>ID196/(VLOOKUP($B188,#REF!,11,FALSE)/30)</f>
        <v>#VALUE!</v>
      </c>
      <c r="IE198" s="33" t="e">
        <f>IE196/(VLOOKUP($B188,#REF!,11,FALSE)/30)</f>
        <v>#VALUE!</v>
      </c>
      <c r="IF198" s="33" t="e">
        <f>IF196/(VLOOKUP($B188,#REF!,11,FALSE)/30)</f>
        <v>#VALUE!</v>
      </c>
      <c r="IG198" s="33" t="e">
        <f>IG196/(VLOOKUP($B188,#REF!,11,FALSE)/30)</f>
        <v>#VALUE!</v>
      </c>
      <c r="IH198" s="33" t="e">
        <f>IH196/(VLOOKUP($B188,#REF!,11,FALSE)/30)</f>
        <v>#VALUE!</v>
      </c>
      <c r="II198" s="33" t="e">
        <f>II196/(VLOOKUP($B188,#REF!,11,FALSE)/30)</f>
        <v>#VALUE!</v>
      </c>
      <c r="IJ198" s="33" t="e">
        <f>IJ196/(VLOOKUP($B188,#REF!,11,FALSE)/30)</f>
        <v>#VALUE!</v>
      </c>
      <c r="IK198" s="33" t="e">
        <f>IK196/(VLOOKUP($B188,#REF!,11,FALSE)/30)</f>
        <v>#VALUE!</v>
      </c>
      <c r="IL198" s="33" t="e">
        <f>IL196/(VLOOKUP($B188,#REF!,11,FALSE)/30)</f>
        <v>#VALUE!</v>
      </c>
      <c r="IM198" s="33" t="e">
        <f>IM196/(VLOOKUP($B188,#REF!,11,FALSE)/30)</f>
        <v>#VALUE!</v>
      </c>
      <c r="IN198" s="33" t="e">
        <f>IN196/(VLOOKUP($B188,#REF!,11,FALSE)/30)</f>
        <v>#VALUE!</v>
      </c>
      <c r="IO198" s="33" t="e">
        <f>IO196/(VLOOKUP($B188,#REF!,11,FALSE)/30)</f>
        <v>#VALUE!</v>
      </c>
      <c r="IP198" s="33" t="e">
        <f>IP196/(VLOOKUP($B188,#REF!,11,FALSE)/30)</f>
        <v>#VALUE!</v>
      </c>
      <c r="IQ198" s="33" t="e">
        <f>IQ196/(VLOOKUP($B188,#REF!,11,FALSE)/30)</f>
        <v>#VALUE!</v>
      </c>
      <c r="IR198" s="33" t="e">
        <f>IR196/(VLOOKUP($B188,#REF!,12,FALSE)/30)</f>
        <v>#VALUE!</v>
      </c>
      <c r="IS198" s="33" t="e">
        <f>IS196/(VLOOKUP($B188,#REF!,12,FALSE)/30)</f>
        <v>#VALUE!</v>
      </c>
      <c r="IT198" s="33" t="e">
        <f>IT196/(VLOOKUP($B188,#REF!,12,FALSE)/30)</f>
        <v>#VALUE!</v>
      </c>
      <c r="IU198" s="33" t="e">
        <f>IU196/(VLOOKUP($B188,#REF!,12,FALSE)/30)</f>
        <v>#VALUE!</v>
      </c>
      <c r="IV198" s="33" t="e">
        <f>IV196/(VLOOKUP($B188,#REF!,12,FALSE)/30)</f>
        <v>#VALUE!</v>
      </c>
      <c r="IW198" s="33" t="e">
        <f>IW196/(VLOOKUP($B188,#REF!,12,FALSE)/30)</f>
        <v>#VALUE!</v>
      </c>
      <c r="IX198" s="33" t="e">
        <f>IX196/(VLOOKUP($B188,#REF!,12,FALSE)/30)</f>
        <v>#VALUE!</v>
      </c>
      <c r="IY198" s="33" t="e">
        <f>IY196/(VLOOKUP($B188,#REF!,12,FALSE)/30)</f>
        <v>#VALUE!</v>
      </c>
      <c r="IZ198" s="33" t="e">
        <f>IZ196/(VLOOKUP($B188,#REF!,12,FALSE)/30)</f>
        <v>#VALUE!</v>
      </c>
      <c r="JA198" s="33" t="e">
        <f>JA196/(VLOOKUP($B188,#REF!,12,FALSE)/30)</f>
        <v>#VALUE!</v>
      </c>
      <c r="JB198" s="33" t="e">
        <f>JB196/(VLOOKUP($B188,#REF!,12,FALSE)/30)</f>
        <v>#VALUE!</v>
      </c>
      <c r="JC198" s="33" t="e">
        <f>JC196/(VLOOKUP($B188,#REF!,12,FALSE)/30)</f>
        <v>#VALUE!</v>
      </c>
      <c r="JD198" s="33" t="e">
        <f>JD196/(VLOOKUP($B188,#REF!,12,FALSE)/30)</f>
        <v>#VALUE!</v>
      </c>
      <c r="JE198" s="33" t="e">
        <f>JE196/(VLOOKUP($B188,#REF!,12,FALSE)/30)</f>
        <v>#VALUE!</v>
      </c>
      <c r="JF198" s="33" t="e">
        <f>JF196/(VLOOKUP($B188,#REF!,12,FALSE)/30)</f>
        <v>#VALUE!</v>
      </c>
      <c r="JG198" s="33" t="e">
        <f>JG196/(VLOOKUP($B188,#REF!,12,FALSE)/30)</f>
        <v>#VALUE!</v>
      </c>
      <c r="JH198" s="33" t="e">
        <f>JH196/(VLOOKUP($B188,#REF!,12,FALSE)/30)</f>
        <v>#VALUE!</v>
      </c>
      <c r="JI198" s="33" t="e">
        <f>JI196/(VLOOKUP($B188,#REF!,12,FALSE)/30)</f>
        <v>#VALUE!</v>
      </c>
      <c r="JJ198" s="33" t="e">
        <f>JJ196/(VLOOKUP($B188,#REF!,12,FALSE)/30)</f>
        <v>#VALUE!</v>
      </c>
      <c r="JK198" s="33" t="e">
        <f>JK196/(VLOOKUP($B188,#REF!,12,FALSE)/30)</f>
        <v>#VALUE!</v>
      </c>
      <c r="JL198" s="33" t="e">
        <f>JL196/(VLOOKUP($B188,#REF!,12,FALSE)/30)</f>
        <v>#VALUE!</v>
      </c>
      <c r="JM198" s="33" t="e">
        <f>JM196/(VLOOKUP($B188,#REF!,12,FALSE)/30)</f>
        <v>#VALUE!</v>
      </c>
      <c r="JN198" s="33" t="e">
        <f>JN196/(VLOOKUP($B188,#REF!,12,FALSE)/30)</f>
        <v>#VALUE!</v>
      </c>
      <c r="JO198" s="33" t="e">
        <f>JO196/(VLOOKUP($B188,#REF!,12,FALSE)/30)</f>
        <v>#VALUE!</v>
      </c>
      <c r="JP198" s="33" t="e">
        <f>JP196/(VLOOKUP($B188,#REF!,12,FALSE)/30)</f>
        <v>#VALUE!</v>
      </c>
      <c r="JQ198" s="33" t="e">
        <f>JQ196/(VLOOKUP($B188,#REF!,12,FALSE)/30)</f>
        <v>#VALUE!</v>
      </c>
      <c r="JR198" s="33" t="e">
        <f>JR196/(VLOOKUP($B188,#REF!,12,FALSE)/30)</f>
        <v>#VALUE!</v>
      </c>
      <c r="JS198" s="33" t="e">
        <f>JS196/(VLOOKUP($B188,#REF!,12,FALSE)/30)</f>
        <v>#VALUE!</v>
      </c>
      <c r="JT198" s="33" t="e">
        <f>JT196/(VLOOKUP($B188,#REF!,12,FALSE)/30)</f>
        <v>#VALUE!</v>
      </c>
      <c r="JU198" s="33" t="e">
        <f>JU196/(VLOOKUP($B188,#REF!,12,FALSE)/30)</f>
        <v>#VALUE!</v>
      </c>
      <c r="JV198" s="33" t="e">
        <f>JV196/(VLOOKUP($B188,#REF!,13,FALSE)/30)</f>
        <v>#VALUE!</v>
      </c>
      <c r="JW198" s="33" t="e">
        <f>JW196/(VLOOKUP($B188,#REF!,13,FALSE)/30)</f>
        <v>#VALUE!</v>
      </c>
      <c r="JX198" s="33" t="e">
        <f>JX196/(VLOOKUP($B188,#REF!,13,FALSE)/30)</f>
        <v>#VALUE!</v>
      </c>
      <c r="JY198" s="33" t="e">
        <f>JY196/(VLOOKUP($B188,#REF!,13,FALSE)/30)</f>
        <v>#VALUE!</v>
      </c>
      <c r="JZ198" s="33" t="e">
        <f>JZ196/(VLOOKUP($B188,#REF!,13,FALSE)/30)</f>
        <v>#VALUE!</v>
      </c>
      <c r="KA198" s="33" t="e">
        <f>KA196/(VLOOKUP($B188,#REF!,13,FALSE)/30)</f>
        <v>#VALUE!</v>
      </c>
      <c r="KB198" s="33" t="e">
        <f>KB196/(VLOOKUP($B188,#REF!,13,FALSE)/30)</f>
        <v>#VALUE!</v>
      </c>
      <c r="KC198" s="33" t="e">
        <f>KC196/(VLOOKUP($B188,#REF!,13,FALSE)/30)</f>
        <v>#VALUE!</v>
      </c>
      <c r="KD198" s="33" t="e">
        <f>KD196/(VLOOKUP($B188,#REF!,13,FALSE)/30)</f>
        <v>#VALUE!</v>
      </c>
      <c r="KE198" s="33" t="e">
        <f>KE196/(VLOOKUP($B188,#REF!,13,FALSE)/30)</f>
        <v>#VALUE!</v>
      </c>
      <c r="KF198" s="33" t="e">
        <f>KF196/(VLOOKUP($B188,#REF!,13,FALSE)/30)</f>
        <v>#VALUE!</v>
      </c>
      <c r="KG198" s="33" t="e">
        <f>KG196/(VLOOKUP($B188,#REF!,13,FALSE)/30)</f>
        <v>#VALUE!</v>
      </c>
      <c r="KH198" s="33" t="e">
        <f>KH196/(VLOOKUP($B188,#REF!,13,FALSE)/30)</f>
        <v>#VALUE!</v>
      </c>
      <c r="KI198" s="33" t="e">
        <f>KI196/(VLOOKUP($B188,#REF!,13,FALSE)/30)</f>
        <v>#VALUE!</v>
      </c>
      <c r="KJ198" s="33" t="e">
        <f>KJ196/(VLOOKUP($B188,#REF!,13,FALSE)/30)</f>
        <v>#VALUE!</v>
      </c>
      <c r="KK198" s="33" t="e">
        <f>KK196/(VLOOKUP($B188,#REF!,13,FALSE)/30)</f>
        <v>#VALUE!</v>
      </c>
      <c r="KL198" s="33" t="e">
        <f>KL196/(VLOOKUP($B188,#REF!,13,FALSE)/30)</f>
        <v>#VALUE!</v>
      </c>
      <c r="KM198" s="33" t="e">
        <f>KM196/(VLOOKUP($B188,#REF!,13,FALSE)/30)</f>
        <v>#VALUE!</v>
      </c>
      <c r="KN198" s="33" t="e">
        <f>KN196/(VLOOKUP($B188,#REF!,13,FALSE)/30)</f>
        <v>#VALUE!</v>
      </c>
      <c r="KO198" s="33" t="e">
        <f>KO196/(VLOOKUP($B188,#REF!,13,FALSE)/30)</f>
        <v>#VALUE!</v>
      </c>
      <c r="KP198" s="33" t="e">
        <f>KP196/(VLOOKUP($B188,#REF!,13,FALSE)/30)</f>
        <v>#VALUE!</v>
      </c>
      <c r="KQ198" s="33" t="e">
        <f>KQ196/(VLOOKUP($B188,#REF!,13,FALSE)/30)</f>
        <v>#VALUE!</v>
      </c>
      <c r="KR198" s="33" t="e">
        <f>KR196/(VLOOKUP($B188,#REF!,13,FALSE)/30)</f>
        <v>#VALUE!</v>
      </c>
      <c r="KS198" s="33" t="e">
        <f>KS196/(VLOOKUP($B188,#REF!,13,FALSE)/30)</f>
        <v>#VALUE!</v>
      </c>
      <c r="KT198" s="33" t="e">
        <f>KT196/(VLOOKUP($B188,#REF!,13,FALSE)/30)</f>
        <v>#VALUE!</v>
      </c>
      <c r="KU198" s="33" t="e">
        <f>KU196/(VLOOKUP($B188,#REF!,13,FALSE)/30)</f>
        <v>#VALUE!</v>
      </c>
      <c r="KV198" s="33" t="e">
        <f>KV196/(VLOOKUP($B188,#REF!,13,FALSE)/30)</f>
        <v>#VALUE!</v>
      </c>
      <c r="KW198" s="33" t="e">
        <f>KW196/(VLOOKUP($B188,#REF!,13,FALSE)/30)</f>
        <v>#VALUE!</v>
      </c>
      <c r="KX198" s="33" t="e">
        <f>KX196/(VLOOKUP($B188,#REF!,13,FALSE)/30)</f>
        <v>#VALUE!</v>
      </c>
      <c r="KY198" s="33" t="e">
        <f>KY196/(VLOOKUP($B188,#REF!,13,FALSE)/30)</f>
        <v>#VALUE!</v>
      </c>
      <c r="KZ198" s="33" t="e">
        <f>KZ196/(VLOOKUP($B188,#REF!,13,FALSE)/30)</f>
        <v>#VALUE!</v>
      </c>
      <c r="LA198" s="33" t="e">
        <f>LA196/(VLOOKUP($B188,#REF!,14,FALSE)/30)</f>
        <v>#VALUE!</v>
      </c>
      <c r="LB198" s="33" t="e">
        <f>LB196/(VLOOKUP($B188,#REF!,14,FALSE)/30)</f>
        <v>#VALUE!</v>
      </c>
      <c r="LC198" s="33" t="e">
        <f>LC196/(VLOOKUP($B188,#REF!,14,FALSE)/30)</f>
        <v>#VALUE!</v>
      </c>
      <c r="LD198" s="33" t="e">
        <f>LD196/(VLOOKUP($B188,#REF!,14,FALSE)/30)</f>
        <v>#VALUE!</v>
      </c>
      <c r="LE198" s="33" t="e">
        <f>LE196/(VLOOKUP($B188,#REF!,14,FALSE)/30)</f>
        <v>#VALUE!</v>
      </c>
      <c r="LF198" s="33" t="e">
        <f>LF196/(VLOOKUP($B188,#REF!,14,FALSE)/30)</f>
        <v>#VALUE!</v>
      </c>
      <c r="LG198" s="33" t="e">
        <f>LG196/(VLOOKUP($B188,#REF!,14,FALSE)/30)</f>
        <v>#VALUE!</v>
      </c>
      <c r="LH198" s="33" t="e">
        <f>LH196/(VLOOKUP($B188,#REF!,14,FALSE)/30)</f>
        <v>#VALUE!</v>
      </c>
      <c r="LI198" s="33" t="e">
        <f>LI196/(VLOOKUP($B188,#REF!,14,FALSE)/30)</f>
        <v>#VALUE!</v>
      </c>
      <c r="LJ198" s="33" t="e">
        <f>LJ196/(VLOOKUP($B188,#REF!,14,FALSE)/30)</f>
        <v>#VALUE!</v>
      </c>
      <c r="LK198" s="33" t="e">
        <f>LK196/(VLOOKUP($B188,#REF!,14,FALSE)/30)</f>
        <v>#VALUE!</v>
      </c>
      <c r="LL198" s="33" t="e">
        <f>LL196/(VLOOKUP($B188,#REF!,14,FALSE)/30)</f>
        <v>#VALUE!</v>
      </c>
      <c r="LM198" s="33" t="e">
        <f>LM196/(VLOOKUP($B188,#REF!,14,FALSE)/30)</f>
        <v>#VALUE!</v>
      </c>
      <c r="LN198" s="33" t="e">
        <f>LN196/(VLOOKUP($B188,#REF!,14,FALSE)/30)</f>
        <v>#VALUE!</v>
      </c>
      <c r="LO198" s="33" t="e">
        <f>LO196/(VLOOKUP($B188,#REF!,14,FALSE)/30)</f>
        <v>#VALUE!</v>
      </c>
      <c r="LP198" s="33" t="e">
        <f>LP196/(VLOOKUP($B188,#REF!,14,FALSE)/30)</f>
        <v>#VALUE!</v>
      </c>
      <c r="LQ198" s="33" t="e">
        <f>LQ196/(VLOOKUP($B188,#REF!,14,FALSE)/30)</f>
        <v>#VALUE!</v>
      </c>
      <c r="LR198" s="33" t="e">
        <f>LR196/(VLOOKUP($B188,#REF!,14,FALSE)/30)</f>
        <v>#VALUE!</v>
      </c>
      <c r="LS198" s="33" t="e">
        <f>LS196/(VLOOKUP($B188,#REF!,14,FALSE)/30)</f>
        <v>#VALUE!</v>
      </c>
      <c r="LT198" s="33" t="e">
        <f>LT196/(VLOOKUP($B188,#REF!,14,FALSE)/30)</f>
        <v>#VALUE!</v>
      </c>
      <c r="LU198" s="33" t="e">
        <f>LU196/(VLOOKUP($B188,#REF!,14,FALSE)/30)</f>
        <v>#VALUE!</v>
      </c>
      <c r="LV198" s="33" t="e">
        <f>LV196/(VLOOKUP($B188,#REF!,14,FALSE)/30)</f>
        <v>#VALUE!</v>
      </c>
      <c r="LW198" s="33" t="e">
        <f>LW196/(VLOOKUP($B188,#REF!,14,FALSE)/30)</f>
        <v>#VALUE!</v>
      </c>
      <c r="LX198" s="33" t="e">
        <f>LX196/(VLOOKUP($B188,#REF!,14,FALSE)/30)</f>
        <v>#VALUE!</v>
      </c>
      <c r="LY198" s="33" t="e">
        <f>LY196/(VLOOKUP($B188,#REF!,14,FALSE)/30)</f>
        <v>#VALUE!</v>
      </c>
      <c r="LZ198" s="33" t="e">
        <f>LZ196/(VLOOKUP($B188,#REF!,14,FALSE)/30)</f>
        <v>#VALUE!</v>
      </c>
      <c r="MA198" s="33" t="e">
        <f>MA196/(VLOOKUP($B188,#REF!,14,FALSE)/30)</f>
        <v>#VALUE!</v>
      </c>
      <c r="MB198" s="33" t="e">
        <f>MB196/(VLOOKUP($B188,#REF!,14,FALSE)/30)</f>
        <v>#VALUE!</v>
      </c>
      <c r="MC198" s="33" t="e">
        <f>MC196/(VLOOKUP($B188,#REF!,14,FALSE)/30)</f>
        <v>#VALUE!</v>
      </c>
      <c r="MD198" s="33" t="e">
        <f>MD196/(VLOOKUP($B188,#REF!,14,FALSE)/30)</f>
        <v>#VALUE!</v>
      </c>
      <c r="ME198" s="33" t="e">
        <f>ME196/(VLOOKUP($B188,#REF!,15,FALSE)/30)</f>
        <v>#VALUE!</v>
      </c>
      <c r="MF198" s="33" t="e">
        <f>MF196/(VLOOKUP($B188,#REF!,15,FALSE)/30)</f>
        <v>#VALUE!</v>
      </c>
      <c r="MG198" s="33" t="e">
        <f>MG196/(VLOOKUP($B188,#REF!,15,FALSE)/30)</f>
        <v>#VALUE!</v>
      </c>
      <c r="MH198" s="33" t="e">
        <f>MH196/(VLOOKUP($B188,#REF!,15,FALSE)/30)</f>
        <v>#VALUE!</v>
      </c>
      <c r="MI198" s="33" t="e">
        <f>MI196/(VLOOKUP($B188,#REF!,15,FALSE)/30)</f>
        <v>#VALUE!</v>
      </c>
      <c r="MJ198" s="33" t="e">
        <f>MJ196/(VLOOKUP($B188,#REF!,15,FALSE)/30)</f>
        <v>#VALUE!</v>
      </c>
      <c r="MK198" s="33" t="e">
        <f>MK196/(VLOOKUP($B188,#REF!,15,FALSE)/30)</f>
        <v>#VALUE!</v>
      </c>
      <c r="ML198" s="33" t="e">
        <f>ML196/(VLOOKUP($B188,#REF!,15,FALSE)/30)</f>
        <v>#VALUE!</v>
      </c>
      <c r="MM198" s="33" t="e">
        <f>MM196/(VLOOKUP($B188,#REF!,15,FALSE)/30)</f>
        <v>#VALUE!</v>
      </c>
      <c r="MN198" s="33" t="e">
        <f>MN196/(VLOOKUP($B188,#REF!,15,FALSE)/30)</f>
        <v>#VALUE!</v>
      </c>
      <c r="MO198" s="33" t="e">
        <f>MO196/(VLOOKUP($B188,#REF!,15,FALSE)/30)</f>
        <v>#VALUE!</v>
      </c>
      <c r="MP198" s="33" t="e">
        <f>MP196/(VLOOKUP($B188,#REF!,15,FALSE)/30)</f>
        <v>#VALUE!</v>
      </c>
      <c r="MQ198" s="33" t="e">
        <f>MQ196/(VLOOKUP($B188,#REF!,15,FALSE)/30)</f>
        <v>#VALUE!</v>
      </c>
      <c r="MR198" s="33" t="e">
        <f>MR196/(VLOOKUP($B188,#REF!,15,FALSE)/30)</f>
        <v>#VALUE!</v>
      </c>
      <c r="MS198" s="33" t="e">
        <f>MS196/(VLOOKUP($B188,#REF!,15,FALSE)/30)</f>
        <v>#VALUE!</v>
      </c>
      <c r="MT198" s="33" t="e">
        <f>MT196/(VLOOKUP($B188,#REF!,15,FALSE)/30)</f>
        <v>#VALUE!</v>
      </c>
      <c r="MU198" s="33" t="e">
        <f>MU196/(VLOOKUP($B188,#REF!,15,FALSE)/30)</f>
        <v>#VALUE!</v>
      </c>
      <c r="MV198" s="33" t="e">
        <f>MV196/(VLOOKUP($B188,#REF!,15,FALSE)/30)</f>
        <v>#VALUE!</v>
      </c>
      <c r="MW198" s="33" t="e">
        <f>MW196/(VLOOKUP($B188,#REF!,15,FALSE)/30)</f>
        <v>#VALUE!</v>
      </c>
      <c r="MX198" s="33" t="e">
        <f>MX196/(VLOOKUP($B188,#REF!,15,FALSE)/30)</f>
        <v>#VALUE!</v>
      </c>
      <c r="MY198" s="33" t="e">
        <f>MY196/(VLOOKUP($B188,#REF!,15,FALSE)/30)</f>
        <v>#VALUE!</v>
      </c>
      <c r="MZ198" s="33" t="e">
        <f>MZ196/(VLOOKUP($B188,#REF!,15,FALSE)/30)</f>
        <v>#VALUE!</v>
      </c>
      <c r="NA198" s="33" t="e">
        <f>NA196/(VLOOKUP($B188,#REF!,15,FALSE)/30)</f>
        <v>#VALUE!</v>
      </c>
      <c r="NB198" s="33" t="e">
        <f>NB196/(VLOOKUP($B188,#REF!,15,FALSE)/30)</f>
        <v>#VALUE!</v>
      </c>
      <c r="NC198" s="33" t="e">
        <f>NC196/(VLOOKUP($B188,#REF!,15,FALSE)/30)</f>
        <v>#VALUE!</v>
      </c>
      <c r="ND198" s="33" t="e">
        <f>ND196/(VLOOKUP($B188,#REF!,15,FALSE)/30)</f>
        <v>#VALUE!</v>
      </c>
      <c r="NE198" s="33" t="e">
        <f>NE196/(VLOOKUP($B188,#REF!,15,FALSE)/30)</f>
        <v>#VALUE!</v>
      </c>
      <c r="NF198" s="33" t="e">
        <f>NF196/(VLOOKUP($B188,#REF!,15,FALSE)/30)</f>
        <v>#VALUE!</v>
      </c>
      <c r="NG198" s="33" t="e">
        <f>NG196/(VLOOKUP($B188,#REF!,15,FALSE)/30)</f>
        <v>#VALUE!</v>
      </c>
      <c r="NH198" s="33" t="e">
        <f>NH196/(VLOOKUP($B188,#REF!,15,FALSE)/30)</f>
        <v>#VALUE!</v>
      </c>
      <c r="NI198" s="33" t="e">
        <f>NI196/(VLOOKUP($B188,#REF!,15,FALSE)/30)</f>
        <v>#VALUE!</v>
      </c>
    </row>
    <row r="199" spans="1:374" s="40" customFormat="1" ht="14.4" outlineLevel="1" x14ac:dyDescent="0.25">
      <c r="A199" s="1048"/>
      <c r="B199" s="17" t="s">
        <v>37</v>
      </c>
      <c r="C199" s="1051"/>
      <c r="D199" s="50" t="s">
        <v>33</v>
      </c>
      <c r="E199" s="27" t="s">
        <v>31</v>
      </c>
      <c r="F199" s="25"/>
      <c r="G199" s="84">
        <v>23447.200000000004</v>
      </c>
      <c r="H199" s="33"/>
      <c r="I199" s="33"/>
      <c r="J199" s="33">
        <v>173.6</v>
      </c>
      <c r="K199" s="33">
        <v>173.6</v>
      </c>
      <c r="L199" s="33">
        <v>449.6</v>
      </c>
      <c r="M199" s="33">
        <v>449.6</v>
      </c>
      <c r="N199" s="33">
        <v>1007.2</v>
      </c>
      <c r="O199" s="33"/>
      <c r="P199" s="33"/>
      <c r="Q199" s="33">
        <v>1900.8</v>
      </c>
      <c r="R199" s="33">
        <v>2080</v>
      </c>
      <c r="S199" s="33">
        <v>2176</v>
      </c>
      <c r="T199" s="33">
        <v>2356</v>
      </c>
      <c r="U199" s="33">
        <v>2457.6</v>
      </c>
      <c r="V199" s="33"/>
      <c r="W199" s="33"/>
      <c r="X199" s="33">
        <v>4170.4000000000005</v>
      </c>
      <c r="Y199" s="33">
        <v>4513.6000000000004</v>
      </c>
      <c r="Z199" s="33">
        <v>4681.6000000000004</v>
      </c>
      <c r="AA199" s="33">
        <v>5209.6000000000004</v>
      </c>
      <c r="AB199" s="33">
        <v>5389.6</v>
      </c>
      <c r="AC199" s="33"/>
      <c r="AD199" s="33"/>
      <c r="AE199" s="33">
        <v>6033.6</v>
      </c>
      <c r="AF199" s="33">
        <v>6357.6</v>
      </c>
      <c r="AG199" s="33">
        <v>6488</v>
      </c>
      <c r="AH199" s="33">
        <v>6824</v>
      </c>
      <c r="AI199" s="33"/>
      <c r="AJ199" s="33"/>
      <c r="AK199" s="33"/>
      <c r="AL199" s="33">
        <v>12405.599999999999</v>
      </c>
      <c r="AM199" s="33">
        <v>13492.8</v>
      </c>
      <c r="AN199" s="33">
        <v>56</v>
      </c>
      <c r="AO199" s="33">
        <v>128</v>
      </c>
      <c r="AP199" s="33">
        <v>161.6</v>
      </c>
      <c r="AQ199" s="33"/>
      <c r="AR199" s="33"/>
      <c r="AS199" s="33"/>
      <c r="AT199" s="33">
        <v>1433.6000000000001</v>
      </c>
      <c r="AU199" s="33">
        <v>1625.6000000000001</v>
      </c>
      <c r="AV199" s="33">
        <v>2488.8000000000002</v>
      </c>
      <c r="AW199" s="33">
        <v>2756.8</v>
      </c>
      <c r="AX199" s="33"/>
      <c r="AY199" s="33"/>
      <c r="AZ199" s="33">
        <v>5743.9999999999991</v>
      </c>
      <c r="BA199" s="33">
        <v>6899.2</v>
      </c>
      <c r="BB199" s="33">
        <v>7259.2</v>
      </c>
      <c r="BC199" s="33">
        <v>8367.2000000000007</v>
      </c>
      <c r="BD199" s="33">
        <v>8878.4000000000015</v>
      </c>
      <c r="BE199" s="33"/>
      <c r="BF199" s="33"/>
      <c r="BG199" s="33">
        <v>11289.599999999999</v>
      </c>
      <c r="BH199" s="33">
        <v>11834.399999999998</v>
      </c>
      <c r="BI199" s="33">
        <v>12962.399999999998</v>
      </c>
      <c r="BJ199" s="33">
        <v>13838.399999999998</v>
      </c>
      <c r="BK199" s="33">
        <v>14577.599999999999</v>
      </c>
      <c r="BL199" s="33"/>
      <c r="BM199" s="33"/>
      <c r="BN199" s="33">
        <v>20581.599999999999</v>
      </c>
      <c r="BO199" s="33">
        <v>20581.599999999999</v>
      </c>
      <c r="BP199" s="33">
        <v>21844</v>
      </c>
      <c r="BQ199" s="33">
        <v>157.6</v>
      </c>
      <c r="BR199" s="33">
        <v>266.40000000000003</v>
      </c>
      <c r="BS199" s="33">
        <v>266.40000000000003</v>
      </c>
      <c r="BT199" s="33"/>
      <c r="BU199" s="33"/>
      <c r="BV199" s="33">
        <v>2528.8000000000002</v>
      </c>
      <c r="BW199" s="33">
        <v>3891.2</v>
      </c>
      <c r="BX199" s="33">
        <v>4167.2</v>
      </c>
      <c r="BY199" s="33">
        <v>5169.6000000000004</v>
      </c>
      <c r="BZ199" s="33">
        <v>6035.2</v>
      </c>
      <c r="CA199" s="33"/>
      <c r="CB199" s="33"/>
      <c r="CC199" s="33">
        <v>9000.7999999999993</v>
      </c>
      <c r="CD199" s="33">
        <v>9852.7999999999993</v>
      </c>
      <c r="CE199" s="33">
        <v>10032.799999999999</v>
      </c>
      <c r="CF199" s="33">
        <v>11004.8</v>
      </c>
      <c r="CG199" s="33">
        <v>11567.2</v>
      </c>
      <c r="CH199" s="33"/>
      <c r="CI199" s="33"/>
      <c r="CJ199" s="33">
        <v>13895.2</v>
      </c>
      <c r="CK199" s="33">
        <v>14219.2</v>
      </c>
      <c r="CL199" s="33">
        <v>14319.2</v>
      </c>
      <c r="CM199" s="33">
        <v>14908</v>
      </c>
      <c r="CN199" s="33"/>
      <c r="CO199" s="33"/>
      <c r="CP199" s="33"/>
      <c r="CQ199" s="33"/>
      <c r="CR199" s="33"/>
      <c r="CS199" s="33"/>
      <c r="CT199" s="33">
        <v>13895.2</v>
      </c>
      <c r="CU199" s="33"/>
      <c r="CV199" s="33"/>
      <c r="CW199" s="33"/>
      <c r="CX199" s="33"/>
      <c r="CY199" s="33"/>
      <c r="CZ199" s="33"/>
      <c r="DA199" s="33"/>
      <c r="DB199" s="33"/>
      <c r="DC199" s="33"/>
      <c r="DD199" s="33"/>
      <c r="DE199" s="33"/>
      <c r="DF199" s="33"/>
      <c r="DG199" s="33"/>
      <c r="DH199" s="33"/>
      <c r="DI199" s="33"/>
      <c r="DJ199" s="33"/>
      <c r="DK199" s="33"/>
      <c r="DL199" s="33"/>
      <c r="DM199" s="33"/>
      <c r="DN199" s="33"/>
      <c r="DO199" s="33"/>
      <c r="DP199" s="33"/>
      <c r="DQ199" s="33"/>
      <c r="DR199" s="33"/>
      <c r="DS199" s="33"/>
      <c r="DT199" s="33"/>
      <c r="DU199" s="33"/>
      <c r="DV199" s="33"/>
      <c r="DW199" s="33"/>
      <c r="DX199" s="33"/>
      <c r="DY199" s="33"/>
      <c r="DZ199" s="33"/>
      <c r="EA199" s="33"/>
      <c r="EB199" s="33"/>
      <c r="EC199" s="33"/>
      <c r="ED199" s="33"/>
      <c r="EE199" s="33"/>
      <c r="EF199" s="33"/>
      <c r="EG199" s="33"/>
      <c r="EH199" s="33"/>
      <c r="EI199" s="33"/>
      <c r="EJ199" s="33"/>
      <c r="EK199" s="33"/>
      <c r="EL199" s="33"/>
      <c r="EM199" s="33"/>
      <c r="EN199" s="33"/>
      <c r="EO199" s="33"/>
      <c r="EP199" s="33"/>
      <c r="EQ199" s="33"/>
      <c r="ER199" s="33"/>
      <c r="ES199" s="33"/>
      <c r="ET199" s="33"/>
      <c r="EU199" s="33"/>
      <c r="EV199" s="33"/>
      <c r="EW199" s="33"/>
      <c r="EX199" s="33"/>
      <c r="EY199" s="33"/>
      <c r="EZ199" s="33"/>
      <c r="FA199" s="33"/>
      <c r="FB199" s="33"/>
      <c r="FC199" s="33"/>
      <c r="FD199" s="33"/>
      <c r="FE199" s="33"/>
      <c r="FF199" s="33">
        <v>34000</v>
      </c>
      <c r="FG199" s="33">
        <v>4400</v>
      </c>
      <c r="FH199" s="33">
        <v>4400</v>
      </c>
      <c r="FI199" s="33">
        <v>4400</v>
      </c>
      <c r="FJ199" s="33"/>
      <c r="FK199" s="33"/>
      <c r="FL199" s="33">
        <v>4400</v>
      </c>
      <c r="FM199" s="33"/>
      <c r="FN199" s="33"/>
      <c r="FO199" s="33">
        <v>4400</v>
      </c>
      <c r="FP199" s="33"/>
      <c r="FQ199" s="33">
        <v>4400</v>
      </c>
      <c r="FR199" s="33"/>
      <c r="FS199" s="33"/>
      <c r="FT199" s="33"/>
      <c r="FU199" s="33"/>
      <c r="FV199" s="33"/>
      <c r="FW199" s="33"/>
      <c r="FX199" s="33"/>
      <c r="FY199" s="33"/>
      <c r="FZ199" s="33"/>
      <c r="GA199" s="33"/>
      <c r="GB199" s="33"/>
      <c r="GC199" s="33"/>
      <c r="GD199" s="33"/>
      <c r="GE199" s="33"/>
      <c r="GF199" s="33"/>
      <c r="GG199" s="33"/>
      <c r="GH199" s="33"/>
      <c r="GI199" s="33"/>
      <c r="GJ199" s="33"/>
      <c r="GK199" s="33"/>
      <c r="GL199" s="33"/>
      <c r="GM199" s="33"/>
      <c r="GN199" s="33"/>
      <c r="GO199" s="33"/>
      <c r="GP199" s="33"/>
      <c r="GQ199" s="33"/>
      <c r="GR199" s="33"/>
      <c r="GS199" s="33"/>
      <c r="GT199" s="33"/>
      <c r="GU199" s="33"/>
      <c r="GV199" s="33"/>
      <c r="GW199" s="33"/>
      <c r="GX199" s="33"/>
      <c r="GY199" s="33"/>
      <c r="GZ199" s="33"/>
      <c r="HA199" s="33"/>
      <c r="HB199" s="33"/>
      <c r="HC199" s="33"/>
      <c r="HD199" s="33"/>
      <c r="HE199" s="33"/>
      <c r="HF199" s="33"/>
      <c r="HG199" s="33"/>
      <c r="HH199" s="33"/>
      <c r="HI199" s="33"/>
      <c r="HJ199" s="33"/>
      <c r="HK199" s="33"/>
      <c r="HL199" s="33"/>
      <c r="HM199" s="33"/>
      <c r="HN199" s="33"/>
      <c r="HO199" s="33"/>
      <c r="HP199" s="33"/>
      <c r="HQ199" s="33"/>
      <c r="HR199" s="33"/>
      <c r="HS199" s="33"/>
      <c r="HT199" s="33"/>
      <c r="HU199" s="33"/>
      <c r="HV199" s="33"/>
      <c r="HW199" s="33"/>
      <c r="HX199" s="33"/>
      <c r="HY199" s="33"/>
      <c r="HZ199" s="33"/>
      <c r="IA199" s="33"/>
      <c r="IB199" s="33"/>
      <c r="IC199" s="33"/>
      <c r="ID199" s="33"/>
      <c r="IE199" s="33"/>
      <c r="IF199" s="33"/>
      <c r="IG199" s="33"/>
      <c r="IH199" s="33"/>
      <c r="II199" s="33"/>
      <c r="IJ199" s="33"/>
      <c r="IK199" s="33"/>
      <c r="IL199" s="33"/>
      <c r="IM199" s="33"/>
      <c r="IN199" s="33"/>
      <c r="IO199" s="33"/>
      <c r="IP199" s="33"/>
      <c r="IQ199" s="33"/>
      <c r="IR199" s="33"/>
      <c r="IS199" s="33"/>
      <c r="IT199" s="33"/>
      <c r="IU199" s="33"/>
      <c r="IV199" s="33"/>
      <c r="IW199" s="33"/>
      <c r="IX199" s="33"/>
      <c r="IY199" s="33"/>
      <c r="IZ199" s="33"/>
      <c r="JA199" s="33"/>
      <c r="JB199" s="33"/>
      <c r="JC199" s="33"/>
      <c r="JD199" s="33"/>
      <c r="JE199" s="33"/>
      <c r="JF199" s="33"/>
      <c r="JG199" s="33"/>
      <c r="JH199" s="33"/>
      <c r="JI199" s="33"/>
      <c r="JJ199" s="33"/>
      <c r="JK199" s="33"/>
      <c r="JL199" s="33"/>
      <c r="JM199" s="33"/>
      <c r="JN199" s="33"/>
      <c r="JO199" s="33"/>
      <c r="JP199" s="33"/>
      <c r="JQ199" s="33"/>
      <c r="JR199" s="33"/>
      <c r="JS199" s="33"/>
      <c r="JT199" s="33"/>
      <c r="JU199" s="33"/>
      <c r="JV199" s="33"/>
      <c r="JW199" s="33"/>
      <c r="JX199" s="33"/>
      <c r="JY199" s="33"/>
      <c r="JZ199" s="33"/>
      <c r="KA199" s="33"/>
      <c r="KB199" s="33"/>
      <c r="KC199" s="33"/>
      <c r="KD199" s="33"/>
      <c r="KE199" s="33"/>
      <c r="KF199" s="33"/>
      <c r="KG199" s="33"/>
      <c r="KH199" s="33"/>
      <c r="KI199" s="33"/>
      <c r="KJ199" s="33"/>
      <c r="KK199" s="33"/>
      <c r="KL199" s="33"/>
      <c r="KM199" s="33"/>
      <c r="KN199" s="33"/>
      <c r="KO199" s="33"/>
      <c r="KP199" s="33"/>
      <c r="KQ199" s="33"/>
      <c r="KR199" s="33"/>
      <c r="KS199" s="33"/>
      <c r="KT199" s="33"/>
      <c r="KU199" s="33"/>
      <c r="KV199" s="33"/>
      <c r="KW199" s="33"/>
      <c r="KX199" s="33"/>
      <c r="KY199" s="33"/>
      <c r="KZ199" s="33"/>
      <c r="LA199" s="33"/>
      <c r="LB199" s="33"/>
      <c r="LC199" s="33"/>
      <c r="LD199" s="33"/>
      <c r="LE199" s="33"/>
      <c r="LF199" s="33"/>
      <c r="LG199" s="33"/>
      <c r="LH199" s="33"/>
      <c r="LI199" s="33"/>
      <c r="LJ199" s="33"/>
      <c r="LK199" s="33"/>
      <c r="LL199" s="33"/>
      <c r="LM199" s="33"/>
      <c r="LN199" s="33"/>
      <c r="LO199" s="33"/>
      <c r="LP199" s="33"/>
      <c r="LQ199" s="33"/>
      <c r="LR199" s="33"/>
      <c r="LS199" s="33"/>
      <c r="LT199" s="33"/>
      <c r="LU199" s="33"/>
      <c r="LV199" s="33"/>
      <c r="LW199" s="33"/>
      <c r="LX199" s="33"/>
      <c r="LY199" s="33"/>
      <c r="LZ199" s="33"/>
      <c r="MA199" s="33"/>
      <c r="MB199" s="33"/>
      <c r="MC199" s="33"/>
      <c r="MD199" s="33"/>
      <c r="ME199" s="33"/>
      <c r="MF199" s="33"/>
      <c r="MG199" s="33"/>
      <c r="MH199" s="33"/>
      <c r="MI199" s="33"/>
      <c r="MJ199" s="33"/>
      <c r="MK199" s="33"/>
      <c r="ML199" s="33"/>
      <c r="MM199" s="33"/>
      <c r="MN199" s="33"/>
      <c r="MO199" s="33"/>
      <c r="MP199" s="33"/>
      <c r="MQ199" s="33"/>
      <c r="MR199" s="33"/>
      <c r="MS199" s="33"/>
      <c r="MT199" s="33"/>
      <c r="MU199" s="33"/>
      <c r="MV199" s="33"/>
      <c r="MW199" s="33"/>
      <c r="MX199" s="33"/>
      <c r="MY199" s="33"/>
      <c r="MZ199" s="33"/>
      <c r="NA199" s="33"/>
      <c r="NB199" s="33"/>
      <c r="NC199" s="33"/>
      <c r="ND199" s="33"/>
      <c r="NE199" s="33"/>
      <c r="NF199" s="33"/>
      <c r="NG199" s="33"/>
      <c r="NH199" s="33"/>
      <c r="NI199" s="33"/>
    </row>
    <row r="200" spans="1:374" s="41" customFormat="1" ht="15" outlineLevel="1" thickBot="1" x14ac:dyDescent="0.3">
      <c r="A200" s="1049"/>
      <c r="B200" s="36">
        <f>B198/30</f>
        <v>232.56666666666666</v>
      </c>
      <c r="C200" s="1052"/>
      <c r="D200" s="51">
        <f>+B200</f>
        <v>232.56666666666666</v>
      </c>
      <c r="E200" s="59" t="s">
        <v>29</v>
      </c>
      <c r="F200" s="60"/>
      <c r="G200" s="37">
        <v>72</v>
      </c>
      <c r="H200" s="37" t="e">
        <f>IF(AND(H199&lt;&gt;0,G199&lt;&gt;0),H199-G199,(IFERROR(VLOOKUP($B188,#REF!,4,FALSE),"")/30))</f>
        <v>#VALUE!</v>
      </c>
      <c r="I200" s="37" t="e">
        <f>IF(AND(I199&lt;&gt;0,H199&lt;&gt;0),I199-H199,(IFERROR(VLOOKUP($B188,#REF!,4,FALSE),"")/30))</f>
        <v>#VALUE!</v>
      </c>
      <c r="J200" s="37" t="e">
        <f>IF(AND(J199&lt;&gt;0,I199&lt;&gt;0),J199-I199,(IFERROR(VLOOKUP($B188,#REF!,4,FALSE),"")/30))</f>
        <v>#VALUE!</v>
      </c>
      <c r="K200" s="37">
        <f>IF(AND(K199&lt;&gt;0,J199&lt;&gt;0),K199-J199,(IFERROR(VLOOKUP($B188,#REF!,4,FALSE),"")/30))</f>
        <v>0</v>
      </c>
      <c r="L200" s="37">
        <f>IF(AND(L199&lt;&gt;0,K199&lt;&gt;0),L199-K199,(IFERROR(VLOOKUP($B188,#REF!,4,FALSE),"")/30))</f>
        <v>276</v>
      </c>
      <c r="M200" s="37">
        <f>IF(AND(M199&lt;&gt;0,L199&lt;&gt;0),M199-L199,(IFERROR(VLOOKUP($B188,#REF!,4,FALSE),"")/30))</f>
        <v>0</v>
      </c>
      <c r="N200" s="37">
        <f>IF(AND(N199&lt;&gt;0,M199&lt;&gt;0),N199-M199,(IFERROR(VLOOKUP($B188,#REF!,4,FALSE),"")/30))</f>
        <v>557.6</v>
      </c>
      <c r="O200" s="37" t="e">
        <f>IF(AND(O199&lt;&gt;0,N199&lt;&gt;0),O199-N199,(IFERROR(VLOOKUP($B188,#REF!,4,FALSE),"")/30))</f>
        <v>#VALUE!</v>
      </c>
      <c r="P200" s="37" t="e">
        <f>IF(AND(P199&lt;&gt;0,O199&lt;&gt;0),P199-O199,(IFERROR(VLOOKUP($B188,#REF!,4,FALSE),"")/30))</f>
        <v>#VALUE!</v>
      </c>
      <c r="Q200" s="37" t="e">
        <f>IF(AND(Q199&lt;&gt;0,P199&lt;&gt;0),Q199-P199,(IFERROR(VLOOKUP($B188,#REF!,4,FALSE),"")/30))</f>
        <v>#VALUE!</v>
      </c>
      <c r="R200" s="37">
        <f>IF(AND(R199&lt;&gt;0,Q199&lt;&gt;0),R199-Q199,(IFERROR(VLOOKUP($B188,#REF!,4,FALSE),"")/30))</f>
        <v>179.20000000000005</v>
      </c>
      <c r="S200" s="37">
        <f>IF(AND(S199&lt;&gt;0,R199&lt;&gt;0),S199-R199,(IFERROR(VLOOKUP($B188,#REF!,4,FALSE),"")/30))</f>
        <v>96</v>
      </c>
      <c r="T200" s="37">
        <f>IF(AND(T199&lt;&gt;0,S199&lt;&gt;0),T199-S199,(IFERROR(VLOOKUP($B188,#REF!,4,FALSE),"")/30))</f>
        <v>180</v>
      </c>
      <c r="U200" s="37">
        <f>IF(AND(U199&lt;&gt;0,T199&lt;&gt;0),U199-T199,(IFERROR(VLOOKUP($B188,#REF!,4,FALSE),"")/30))</f>
        <v>101.59999999999991</v>
      </c>
      <c r="V200" s="37" t="e">
        <f>IF(AND(V199&lt;&gt;0,U199&lt;&gt;0),V199-U199,(IFERROR(VLOOKUP($B188,#REF!,4,FALSE),"")/30))</f>
        <v>#VALUE!</v>
      </c>
      <c r="W200" s="37" t="e">
        <f>IF(AND(W199&lt;&gt;0,V199&lt;&gt;0),W199-V199,(IFERROR(VLOOKUP($B188,#REF!,4,FALSE),"")/30))</f>
        <v>#VALUE!</v>
      </c>
      <c r="X200" s="37" t="e">
        <f>IF(AND(X199&lt;&gt;0,W199&lt;&gt;0),X199-W199,(IFERROR(VLOOKUP($B188,#REF!,4,FALSE),"")/30))</f>
        <v>#VALUE!</v>
      </c>
      <c r="Y200" s="37">
        <f>IF(AND(Y199&lt;&gt;0,X199&lt;&gt;0),Y199-X199,(IFERROR(VLOOKUP($B188,#REF!,4,FALSE),"")/30))</f>
        <v>343.19999999999982</v>
      </c>
      <c r="Z200" s="37">
        <f>IF(AND(Z199&lt;&gt;0,Y199&lt;&gt;0),Z199-Y199,(IFERROR(VLOOKUP($B188,#REF!,4,FALSE),"")/30))</f>
        <v>168</v>
      </c>
      <c r="AA200" s="37">
        <f>IF(AND(AA199&lt;&gt;0,Z199&lt;&gt;0),AA199-Z199,(IFERROR(VLOOKUP($B188,#REF!,4,FALSE),"")/30))</f>
        <v>528</v>
      </c>
      <c r="AB200" s="37">
        <f>IF(AND(AB199&lt;&gt;0,AA199&lt;&gt;0),AB199-AA199,(IFERROR(VLOOKUP($B188,#REF!,4,FALSE),"")/30))</f>
        <v>180</v>
      </c>
      <c r="AC200" s="37" t="e">
        <f>IF(AND(AC199&lt;&gt;0,AB199&lt;&gt;0),AC199-AB199,(IFERROR(VLOOKUP($B188,#REF!,4,FALSE),"")/30))</f>
        <v>#VALUE!</v>
      </c>
      <c r="AD200" s="37" t="e">
        <f>IF(AND(AD199&lt;&gt;0,AC199&lt;&gt;0),AD199-AC199,(IFERROR(VLOOKUP($B188,#REF!,4,FALSE),"")/30))</f>
        <v>#VALUE!</v>
      </c>
      <c r="AE200" s="37" t="e">
        <f>IF(AND(AE199&lt;&gt;0,AD199&lt;&gt;0),AE199-AD199,(IFERROR(VLOOKUP($B188,#REF!,4,FALSE),"")/30))</f>
        <v>#VALUE!</v>
      </c>
      <c r="AF200" s="37">
        <f>IF(AND(AF199&lt;&gt;0,AE199&lt;&gt;0),AF199-AE199,(IFERROR(VLOOKUP($B188,#REF!,4,FALSE),"")/30))</f>
        <v>324</v>
      </c>
      <c r="AG200" s="37">
        <f>IF(AND(AG199&lt;&gt;0,AF199&lt;&gt;0),AG199-AF199,(IFERROR(VLOOKUP($B188,#REF!,4,FALSE),"")/30))</f>
        <v>130.39999999999964</v>
      </c>
      <c r="AH200" s="37">
        <f>IF(AND(AH199&lt;&gt;0,AG199&lt;&gt;0),AH199-AG199,(IFERROR(VLOOKUP($B188,#REF!,4,FALSE),"")/30))</f>
        <v>336</v>
      </c>
      <c r="AI200" s="37" t="e">
        <f>IF(AND(AI199&lt;&gt;0,AH199&lt;&gt;0),AI199-AH199,(IFERROR(VLOOKUP($B188,#REF!,4,FALSE),"")/30))</f>
        <v>#VALUE!</v>
      </c>
      <c r="AJ200" s="37" t="e">
        <f>IF(AND(AJ199&lt;&gt;0,AI199&lt;&gt;0),AJ199-AI199,(IFERROR(VLOOKUP($B188,#REF!,4,FALSE),"")/30))</f>
        <v>#VALUE!</v>
      </c>
      <c r="AK200" s="37" t="e">
        <f>IF(AND(AK199&lt;&gt;0,AJ199&lt;&gt;0),AK199-AJ199,(IFERROR(VLOOKUP($B188,#REF!,4,FALSE),"")/30))</f>
        <v>#VALUE!</v>
      </c>
      <c r="AL200" s="37" t="e">
        <f>IF(AND(AL199&lt;&gt;0,AK199&lt;&gt;0),AL199-AK199,(IFERROR(VLOOKUP($B188,#REF!,4,FALSE),"")/30))</f>
        <v>#VALUE!</v>
      </c>
      <c r="AM200" s="37">
        <f>IF(AND(AM199&lt;&gt;0,AL199&lt;&gt;0),AM199-AL199,(IFERROR(VLOOKUP($B188,#REF!,5,FALSE),"")/30))</f>
        <v>1087.2000000000007</v>
      </c>
      <c r="AN200" s="37">
        <f>IF(AND(AN199&lt;&gt;0,AM199&lt;&gt;0),AN199-AM199,(IFERROR(VLOOKUP($B188,#REF!,5,FALSE),"")/30))</f>
        <v>-13436.8</v>
      </c>
      <c r="AO200" s="37">
        <f>IF(AND(AO199&lt;&gt;0,AN199&lt;&gt;0),AO199-AN199,(IFERROR(VLOOKUP($B188,#REF!,5,FALSE),"")/30))</f>
        <v>72</v>
      </c>
      <c r="AP200" s="37">
        <f>IF(AND(AP199&lt;&gt;0,AO199&lt;&gt;0),AP199-AO199,(IFERROR(VLOOKUP($B188,#REF!,5,FALSE),"")/30))</f>
        <v>33.599999999999994</v>
      </c>
      <c r="AQ200" s="37" t="e">
        <f>IF(AND(AQ199&lt;&gt;0,AP199&lt;&gt;0),AQ199-AP199,(IFERROR(VLOOKUP($B188,#REF!,5,FALSE),"")/30))</f>
        <v>#VALUE!</v>
      </c>
      <c r="AR200" s="37" t="e">
        <f>IF(AND(AR199&lt;&gt;0,AQ199&lt;&gt;0),AR199-AQ199,(IFERROR(VLOOKUP($B188,#REF!,5,FALSE),"")/30))</f>
        <v>#VALUE!</v>
      </c>
      <c r="AS200" s="37" t="e">
        <f>IF(AND(AS199&lt;&gt;0,AR199&lt;&gt;0),AS199-AR199,(IFERROR(VLOOKUP($B188,#REF!,5,FALSE),"")/30))</f>
        <v>#VALUE!</v>
      </c>
      <c r="AT200" s="37" t="e">
        <f>IF(AND(AT199&lt;&gt;0,AS199&lt;&gt;0),AT199-AS199,(IFERROR(VLOOKUP($B188,#REF!,5,FALSE),"")/30))</f>
        <v>#VALUE!</v>
      </c>
      <c r="AU200" s="37">
        <f>IF(AND(AU199&lt;&gt;0,AT199&lt;&gt;0),AU199-AT199,(IFERROR(VLOOKUP($B188,#REF!,5,FALSE),"")/30))</f>
        <v>192</v>
      </c>
      <c r="AV200" s="37">
        <f>IF(AND(AV199&lt;&gt;0,AU199&lt;&gt;0),AV199-AU199,(IFERROR(VLOOKUP($B188,#REF!,5,FALSE),"")/30))</f>
        <v>863.2</v>
      </c>
      <c r="AW200" s="37">
        <f>IF(AND(AW199&lt;&gt;0,AV199&lt;&gt;0),AW199-AV199,(IFERROR(VLOOKUP($B188,#REF!,5,FALSE),"")/30))</f>
        <v>268</v>
      </c>
      <c r="AX200" s="37" t="e">
        <f>IF(AND(AX199&lt;&gt;0,AW199&lt;&gt;0),AX199-AW199,(IFERROR(VLOOKUP($B188,#REF!,5,FALSE),"")/30))</f>
        <v>#VALUE!</v>
      </c>
      <c r="AY200" s="37" t="e">
        <f>IF(AND(AY199&lt;&gt;0,AX199&lt;&gt;0),AY199-AX199,(IFERROR(VLOOKUP($B188,#REF!,5,FALSE),"")/30))</f>
        <v>#VALUE!</v>
      </c>
      <c r="AZ200" s="37" t="e">
        <f>IF(AND(AZ199&lt;&gt;0,AY199&lt;&gt;0),AZ199-AY199,(IFERROR(VLOOKUP($B188,#REF!,5,FALSE),"")/30))</f>
        <v>#VALUE!</v>
      </c>
      <c r="BA200" s="37">
        <f>IF(AND(BA199&lt;&gt;0,AZ199&lt;&gt;0),BA199-AZ199,(IFERROR(VLOOKUP($B188,#REF!,5,FALSE),"")/30))</f>
        <v>1155.2000000000007</v>
      </c>
      <c r="BB200" s="37">
        <f>IF(AND(BB199&lt;&gt;0,BA199&lt;&gt;0),BB199-BA199,(IFERROR(VLOOKUP($B188,#REF!,5,FALSE),"")/30))</f>
        <v>360</v>
      </c>
      <c r="BC200" s="37">
        <f>IF(AND(BC199&lt;&gt;0,BB199&lt;&gt;0),BC199-BB199,(IFERROR(VLOOKUP($B188,#REF!,5,FALSE),"")/30))</f>
        <v>1108.0000000000009</v>
      </c>
      <c r="BD200" s="37">
        <f>IF(AND(BD199&lt;&gt;0,BC199&lt;&gt;0),BD199-BC199,(IFERROR(VLOOKUP($B188,#REF!,5,FALSE),"")/30))</f>
        <v>511.20000000000073</v>
      </c>
      <c r="BE200" s="37" t="e">
        <f>IF(AND(BE199&lt;&gt;0,BD199&lt;&gt;0),BE199-BD199,(IFERROR(VLOOKUP($B188,#REF!,5,FALSE),"")/30))</f>
        <v>#VALUE!</v>
      </c>
      <c r="BF200" s="37" t="e">
        <f>IF(AND(BF199&lt;&gt;0,BE199&lt;&gt;0),BF199-BE199,(IFERROR(VLOOKUP($B188,#REF!,5,FALSE),"")/30))</f>
        <v>#VALUE!</v>
      </c>
      <c r="BG200" s="37" t="e">
        <f>IF(AND(BG199&lt;&gt;0,BF199&lt;&gt;0),BG199-BF199,(IFERROR(VLOOKUP($B188,#REF!,5,FALSE),"")/30))</f>
        <v>#VALUE!</v>
      </c>
      <c r="BH200" s="37">
        <f>IF(AND(BH199&lt;&gt;0,BG199&lt;&gt;0),BH199-BG199,(IFERROR(VLOOKUP($B188,#REF!,5,FALSE),"")/30))</f>
        <v>544.79999999999927</v>
      </c>
      <c r="BI200" s="37">
        <f>IF(AND(BI199&lt;&gt;0,BH199&lt;&gt;0),BI199-BH199,(IFERROR(VLOOKUP($B188,#REF!,5,FALSE),"")/30))</f>
        <v>1128</v>
      </c>
      <c r="BJ200" s="37">
        <f>IF(AND(BJ199&lt;&gt;0,BI199&lt;&gt;0),BJ199-BI199,(IFERROR(VLOOKUP($B188,#REF!,5,FALSE),"")/30))</f>
        <v>876</v>
      </c>
      <c r="BK200" s="37">
        <f>IF(AND(BK199&lt;&gt;0,BJ199&lt;&gt;0),BK199-BJ199,(IFERROR(VLOOKUP($B188,#REF!,5,FALSE),"")/30))</f>
        <v>739.20000000000073</v>
      </c>
      <c r="BL200" s="37" t="e">
        <f>IF(AND(BL199&lt;&gt;0,BK199&lt;&gt;0),BL199-BK199,(IFERROR(VLOOKUP($B188,#REF!,5,FALSE),"")/30))</f>
        <v>#VALUE!</v>
      </c>
      <c r="BM200" s="37" t="e">
        <f>IF(AND(BM199&lt;&gt;0,BL199&lt;&gt;0),BM199-BL199,(IFERROR(VLOOKUP($B188,#REF!,5,FALSE),"")/30))</f>
        <v>#VALUE!</v>
      </c>
      <c r="BN200" s="37" t="e">
        <f>IF(AND(BN199&lt;&gt;0,BL199&lt;&gt;0),BN199-BL199,(IFERROR(VLOOKUP($B188,#REF!,5,FALSE),"")/30))</f>
        <v>#VALUE!</v>
      </c>
      <c r="BO200" s="37" t="e">
        <f>IF(AND(BO199&lt;&gt;0,BM199&lt;&gt;0),BO199-BM199,(IFERROR(VLOOKUP($B188,#REF!,5,FALSE),"")/30))</f>
        <v>#VALUE!</v>
      </c>
      <c r="BP200" s="37">
        <f>IF(AND(BP199&lt;&gt;0,BO199&lt;&gt;0),BP199-BO199,(IFERROR(VLOOKUP($B188,#REF!,6,FALSE),"")/30))</f>
        <v>1262.4000000000015</v>
      </c>
      <c r="BQ200" s="37">
        <f>IF(AND(BQ199&lt;&gt;0,BP199&lt;&gt;0),BQ199-BP199,(IFERROR(VLOOKUP($B188,#REF!,6,FALSE),"")/30))</f>
        <v>-21686.400000000001</v>
      </c>
      <c r="BR200" s="37">
        <f>IF(AND(BR199&lt;&gt;0,BQ199&lt;&gt;0),BR199-BQ199,(IFERROR(VLOOKUP($B188,#REF!,6,FALSE),"")/30))</f>
        <v>108.80000000000004</v>
      </c>
      <c r="BS200" s="37">
        <f>IF(AND(BS199&lt;&gt;0,BR199&lt;&gt;0),BS199-BR199,(IFERROR(VLOOKUP($B188,#REF!,6,FALSE),"")/30))</f>
        <v>0</v>
      </c>
      <c r="BT200" s="37" t="e">
        <f>IF(AND(BT199&lt;&gt;0,BS199&lt;&gt;0),BT199-BS199,(IFERROR(VLOOKUP($B188,#REF!,6,FALSE),"")/30))</f>
        <v>#VALUE!</v>
      </c>
      <c r="BU200" s="37" t="e">
        <f>IF(AND(BU199&lt;&gt;0,BT199&lt;&gt;0),BU199-BT199,(IFERROR(VLOOKUP($B188,#REF!,6,FALSE),"")/30))</f>
        <v>#VALUE!</v>
      </c>
      <c r="BV200" s="37" t="e">
        <f>IF(AND(BV199&lt;&gt;0,BU199&lt;&gt;0),BV199-BU199,(IFERROR(VLOOKUP($B188,#REF!,6,FALSE),"")/30))</f>
        <v>#VALUE!</v>
      </c>
      <c r="BW200" s="37">
        <f>IF(AND(BW199&lt;&gt;0,BV199&lt;&gt;0),BW199-BV199,(IFERROR(VLOOKUP($B188,#REF!,6,FALSE),"")/30))</f>
        <v>1362.3999999999996</v>
      </c>
      <c r="BX200" s="37">
        <f>IF(AND(BX199&lt;&gt;0,BW199&lt;&gt;0),BX199-BW199,(IFERROR(VLOOKUP($B188,#REF!,6,FALSE),"")/30))</f>
        <v>276</v>
      </c>
      <c r="BY200" s="37">
        <f>IF(AND(BY199&lt;&gt;0,BX199&lt;&gt;0),BY199-BX199,(IFERROR(VLOOKUP($B188,#REF!,6,FALSE),"")/30))</f>
        <v>1002.4000000000005</v>
      </c>
      <c r="BZ200" s="37">
        <f>IF(AND(BZ199&lt;&gt;0,BY199&lt;&gt;0),BZ199-BY199,(IFERROR(VLOOKUP($B188,#REF!,6,FALSE),"")/30))</f>
        <v>865.59999999999945</v>
      </c>
      <c r="CA200" s="37" t="e">
        <f>IF(AND(CA199&lt;&gt;0,BZ199&lt;&gt;0),CA199-BZ199,(IFERROR(VLOOKUP($B188,#REF!,6,FALSE),"")/30))</f>
        <v>#VALUE!</v>
      </c>
      <c r="CB200" s="37" t="e">
        <f>IF(AND(CB199&lt;&gt;0,CA199&lt;&gt;0),CB199-CA199,(IFERROR(VLOOKUP($B188,#REF!,6,FALSE),"")/30))</f>
        <v>#VALUE!</v>
      </c>
      <c r="CC200" s="37" t="e">
        <f>IF(AND(CC199&lt;&gt;0,CB199&lt;&gt;0),CC199-CB199,(IFERROR(VLOOKUP($B188,#REF!,6,FALSE),"")/30))</f>
        <v>#VALUE!</v>
      </c>
      <c r="CD200" s="37">
        <f>IF(AND(CD199&lt;&gt;0,CC199&lt;&gt;0),CD199-CC199,(IFERROR(VLOOKUP($B188,#REF!,6,FALSE),"")/30))</f>
        <v>852</v>
      </c>
      <c r="CE200" s="37">
        <f>IF(AND(CE199&lt;&gt;0,CD199&lt;&gt;0),CE199-CD199,(IFERROR(VLOOKUP($B188,#REF!,6,FALSE),"")/30))</f>
        <v>180</v>
      </c>
      <c r="CF200" s="37">
        <f>IF(AND(CF199&lt;&gt;0,CE199&lt;&gt;0),CF199-CE199,(IFERROR(VLOOKUP($B188,#REF!,6,FALSE),"")/30))</f>
        <v>972</v>
      </c>
      <c r="CG200" s="37">
        <f>IF(AND(CG199&lt;&gt;0,CF199&lt;&gt;0),CG199-CF199,(IFERROR(VLOOKUP($B188,#REF!,6,FALSE),"")/30))</f>
        <v>562.40000000000146</v>
      </c>
      <c r="CH200" s="37" t="e">
        <f>IF(AND(CH199&lt;&gt;0,CG199&lt;&gt;0),CH199-CG199,(IFERROR(VLOOKUP($B188,#REF!,6,FALSE),"")/30))</f>
        <v>#VALUE!</v>
      </c>
      <c r="CI200" s="37" t="e">
        <f>IF(AND(CI199&lt;&gt;0,CH199&lt;&gt;0),CI199-CH199,(IFERROR(VLOOKUP($B188,#REF!,6,FALSE),"")/30))</f>
        <v>#VALUE!</v>
      </c>
      <c r="CJ200" s="37" t="e">
        <f>IF(AND(CJ199&lt;&gt;0,CI199&lt;&gt;0),CJ199-CI199,(IFERROR(VLOOKUP($B188,#REF!,6,FALSE),"")/30))</f>
        <v>#VALUE!</v>
      </c>
      <c r="CK200" s="37">
        <f>IF(AND(CK199&lt;&gt;0,CJ199&lt;&gt;0),CK199-CJ199,(IFERROR(VLOOKUP($B188,#REF!,6,FALSE),"")/30))</f>
        <v>324</v>
      </c>
      <c r="CL200" s="37">
        <f>IF(AND(CL199&lt;&gt;0,CK199&lt;&gt;0),CL199-CK199,(IFERROR(VLOOKUP($B188,#REF!,6,FALSE),"")/30))</f>
        <v>100</v>
      </c>
      <c r="CM200" s="37">
        <f>IF(AND(CM199&lt;&gt;0,CL199&lt;&gt;0),CM199-CL199,(IFERROR(VLOOKUP($B188,#REF!,6,FALSE),"")/30))</f>
        <v>588.79999999999927</v>
      </c>
      <c r="CN200" s="37" t="e">
        <f>IF(AND(CN199&lt;&gt;0,CM199&lt;&gt;0),CN199-CM199,(IFERROR(VLOOKUP($B188,#REF!,6,FALSE),"")/30))</f>
        <v>#VALUE!</v>
      </c>
      <c r="CO200" s="37" t="e">
        <f>IF(AND(CO199&lt;&gt;0,CN199&lt;&gt;0),CO199-CN199,(IFERROR(VLOOKUP($B188,#REF!,6,FALSE),"")/30))</f>
        <v>#VALUE!</v>
      </c>
      <c r="CP200" s="37" t="e">
        <f>IF(AND(CP199&lt;&gt;0,CO199&lt;&gt;0),CP199-CO199,(IFERROR(VLOOKUP($B188,#REF!,6,FALSE),"")/30))</f>
        <v>#VALUE!</v>
      </c>
      <c r="CQ200" s="37" t="e">
        <f>IF(AND(CQ199&lt;&gt;0,CP199&lt;&gt;0),CQ199-CP199,(IFERROR(VLOOKUP($B188,#REF!,6,FALSE),"")/30))</f>
        <v>#VALUE!</v>
      </c>
      <c r="CR200" s="37" t="e">
        <f>IF(AND(CR199&lt;&gt;0,CQ199&lt;&gt;0),CR199-CQ199,(IFERROR(VLOOKUP($B188,#REF!,6,FALSE),"")/30))</f>
        <v>#VALUE!</v>
      </c>
      <c r="CS200" s="37" t="e">
        <f>IF(AND(CS199&lt;&gt;0,CR199&lt;&gt;0),CS199-CR199,(IFERROR(VLOOKUP($B188,#REF!,6,FALSE),"")/30))</f>
        <v>#VALUE!</v>
      </c>
      <c r="CT200" s="37" t="e">
        <f>IF(AND(CT199&lt;&gt;0,CS199&lt;&gt;0),CT199-CS199,(IFERROR(VLOOKUP($B188,#REF!,6,FALSE),"")/30))</f>
        <v>#VALUE!</v>
      </c>
      <c r="CU200" s="37" t="e">
        <f>IF(AND(CU199&lt;&gt;0,CT199&lt;&gt;0),CU199-CT199,(IFERROR(VLOOKUP($B188,#REF!,7,FALSE),"")/30))</f>
        <v>#VALUE!</v>
      </c>
      <c r="CV200" s="37" t="e">
        <f>IF(AND(CV199&lt;&gt;0,CU199&lt;&gt;0),CV199-CU199,(IFERROR(VLOOKUP($B188,#REF!,7,FALSE),"")/30))</f>
        <v>#VALUE!</v>
      </c>
      <c r="CW200" s="37" t="e">
        <f>IF(AND(CW199&lt;&gt;0,CV199&lt;&gt;0),CW199-CV199,(IFERROR(VLOOKUP($B188,#REF!,7,FALSE),"")/30))</f>
        <v>#VALUE!</v>
      </c>
      <c r="CX200" s="37" t="e">
        <f>IF(AND(CX199&lt;&gt;0,CW199&lt;&gt;0),CX199-CW199,(IFERROR(VLOOKUP($B188,#REF!,7,FALSE),"")/30))</f>
        <v>#VALUE!</v>
      </c>
      <c r="CY200" s="37" t="e">
        <f>IF(AND(CY199&lt;&gt;0,CX199&lt;&gt;0),CY199-CX199,(IFERROR(VLOOKUP($B188,#REF!,7,FALSE),"")/30))</f>
        <v>#VALUE!</v>
      </c>
      <c r="CZ200" s="37" t="e">
        <f>IF(AND(CZ199&lt;&gt;0,CY199&lt;&gt;0),CZ199-CY199,(IFERROR(VLOOKUP($B188,#REF!,7,FALSE),"")/30))</f>
        <v>#VALUE!</v>
      </c>
      <c r="DA200" s="37" t="e">
        <f>IF(AND(DA199&lt;&gt;0,CZ199&lt;&gt;0),DA199-CZ199,(IFERROR(VLOOKUP($B188,#REF!,7,FALSE),"")/30))</f>
        <v>#VALUE!</v>
      </c>
      <c r="DB200" s="37" t="e">
        <f>IF(AND(DB199&lt;&gt;0,DA199&lt;&gt;0),DB199-DA199,(IFERROR(VLOOKUP($B188,#REF!,7,FALSE),"")/30))</f>
        <v>#VALUE!</v>
      </c>
      <c r="DC200" s="37" t="e">
        <f>IF(AND(DC199&lt;&gt;0,DB199&lt;&gt;0),DC199-DB199,(IFERROR(VLOOKUP($B188,#REF!,7,FALSE),"")/30))</f>
        <v>#VALUE!</v>
      </c>
      <c r="DD200" s="37" t="e">
        <f>IF(AND(DD199&lt;&gt;0,DC199&lt;&gt;0),DD199-DC199,(IFERROR(VLOOKUP($B188,#REF!,7,FALSE),"")/30))</f>
        <v>#VALUE!</v>
      </c>
      <c r="DE200" s="37" t="e">
        <f>IF(AND(DE199&lt;&gt;0,DD199&lt;&gt;0),DE199-DD199,(IFERROR(VLOOKUP($B188,#REF!,7,FALSE),"")/30))</f>
        <v>#VALUE!</v>
      </c>
      <c r="DF200" s="37" t="e">
        <f>IF(AND(DF199&lt;&gt;0,DE199&lt;&gt;0),DF199-DE199,(IFERROR(VLOOKUP($B188,#REF!,7,FALSE),"")/30))</f>
        <v>#VALUE!</v>
      </c>
      <c r="DG200" s="37" t="e">
        <f>IF(AND(DG199&lt;&gt;0,DF199&lt;&gt;0),DG199-DF199,(IFERROR(VLOOKUP($B188,#REF!,7,FALSE),"")/30))</f>
        <v>#VALUE!</v>
      </c>
      <c r="DH200" s="37" t="e">
        <f>IF(AND(DH199&lt;&gt;0,DG199&lt;&gt;0),DH199-DG199,(IFERROR(VLOOKUP($B188,#REF!,7,FALSE),"")/30))</f>
        <v>#VALUE!</v>
      </c>
      <c r="DI200" s="37" t="e">
        <f>IF(AND(DI199&lt;&gt;0,DH199&lt;&gt;0),DI199-DH199,(IFERROR(VLOOKUP($B188,#REF!,7,FALSE),"")/30))</f>
        <v>#VALUE!</v>
      </c>
      <c r="DJ200" s="37" t="e">
        <f>IF(AND(DJ199&lt;&gt;0,DI199&lt;&gt;0),DJ199-DI199,(IFERROR(VLOOKUP($B188,#REF!,7,FALSE),"")/30))</f>
        <v>#VALUE!</v>
      </c>
      <c r="DK200" s="37" t="e">
        <f>IF(AND(DK199&lt;&gt;0,DJ199&lt;&gt;0),DK199-DJ199,(IFERROR(VLOOKUP($B188,#REF!,7,FALSE),"")/30))</f>
        <v>#VALUE!</v>
      </c>
      <c r="DL200" s="37" t="e">
        <f>IF(AND(DL199&lt;&gt;0,DK199&lt;&gt;0),DL199-DK199,(IFERROR(VLOOKUP($B188,#REF!,7,FALSE),"")/30))</f>
        <v>#VALUE!</v>
      </c>
      <c r="DM200" s="37" t="e">
        <f>IF(AND(DM199&lt;&gt;0,DL199&lt;&gt;0),DM199-DL199,(IFERROR(VLOOKUP($B188,#REF!,7,FALSE),"")/30))</f>
        <v>#VALUE!</v>
      </c>
      <c r="DN200" s="37" t="e">
        <f>IF(AND(DN199&lt;&gt;0,DM199&lt;&gt;0),DN199-DM199,(IFERROR(VLOOKUP($B188,#REF!,7,FALSE),"")/30))</f>
        <v>#VALUE!</v>
      </c>
      <c r="DO200" s="37" t="e">
        <f>IF(AND(DO199&lt;&gt;0,DN199&lt;&gt;0),DO199-DN199,(IFERROR(VLOOKUP($B188,#REF!,7,FALSE),"")/30))</f>
        <v>#VALUE!</v>
      </c>
      <c r="DP200" s="37" t="e">
        <f>IF(AND(DP199&lt;&gt;0,DO199&lt;&gt;0),DP199-DO199,(IFERROR(VLOOKUP($B188,#REF!,7,FALSE),"")/30))</f>
        <v>#VALUE!</v>
      </c>
      <c r="DQ200" s="37" t="e">
        <f>IF(AND(DQ199&lt;&gt;0,DP199&lt;&gt;0),DQ199-DP199,(IFERROR(VLOOKUP($B188,#REF!,7,FALSE),"")/30))</f>
        <v>#VALUE!</v>
      </c>
      <c r="DR200" s="37" t="e">
        <f>IF(AND(DR199&lt;&gt;0,DQ199&lt;&gt;0),DR199-DQ199,(IFERROR(VLOOKUP($B188,#REF!,7,FALSE),"")/30))</f>
        <v>#VALUE!</v>
      </c>
      <c r="DS200" s="37" t="e">
        <f>IF(AND(DS199&lt;&gt;0,DR199&lt;&gt;0),DS199-DR199,(IFERROR(VLOOKUP($B188,#REF!,7,FALSE),"")/30))</f>
        <v>#VALUE!</v>
      </c>
      <c r="DT200" s="37" t="e">
        <f>IF(AND(DT199&lt;&gt;0,DS199&lt;&gt;0),DT199-DS199,(IFERROR(VLOOKUP($B188,#REF!,7,FALSE),"")/30))</f>
        <v>#VALUE!</v>
      </c>
      <c r="DU200" s="37" t="e">
        <f>IF(AND(DU199&lt;&gt;0,DT199&lt;&gt;0),DU199-DT199,(IFERROR(VLOOKUP($B188,#REF!,7,FALSE),"")/30))</f>
        <v>#VALUE!</v>
      </c>
      <c r="DV200" s="37" t="e">
        <f>IF(AND(DV199&lt;&gt;0,DU199&lt;&gt;0),DV199-DU199,(IFERROR(VLOOKUP($B188,#REF!,7,FALSE),"")/30))</f>
        <v>#VALUE!</v>
      </c>
      <c r="DW200" s="37" t="e">
        <f>IF(AND(DW199&lt;&gt;0,DV199&lt;&gt;0),DW199-DV199,(IFERROR(VLOOKUP($B188,#REF!,7,FALSE),"")/30))</f>
        <v>#VALUE!</v>
      </c>
      <c r="DX200" s="37" t="e">
        <f>IF(AND(DX199&lt;&gt;0,DW199&lt;&gt;0),DX199-DW199,(IFERROR(VLOOKUP($B188,#REF!,7,FALSE),"")/30))</f>
        <v>#VALUE!</v>
      </c>
      <c r="DY200" s="37" t="e">
        <f>IF(AND(DY199&lt;&gt;0,DX199&lt;&gt;0),DY199-DX199,(IFERROR(VLOOKUP($B188,#REF!,8,FALSE),"")/30))</f>
        <v>#VALUE!</v>
      </c>
      <c r="DZ200" s="37" t="e">
        <f>IF(AND(DZ199&lt;&gt;0,DY199&lt;&gt;0),DZ199-DY199,(IFERROR(VLOOKUP($B188,#REF!,8,FALSE),"")/30))</f>
        <v>#VALUE!</v>
      </c>
      <c r="EA200" s="37" t="e">
        <f>IF(AND(EA199&lt;&gt;0,DZ199&lt;&gt;0),EA199-DZ199,(IFERROR(VLOOKUP($B188,#REF!,8,FALSE),"")/30))</f>
        <v>#VALUE!</v>
      </c>
      <c r="EB200" s="37" t="e">
        <f>IF(AND(EB199&lt;&gt;0,EA199&lt;&gt;0),EB199-EA199,(IFERROR(VLOOKUP($B188,#REF!,8,FALSE),"")/30))</f>
        <v>#VALUE!</v>
      </c>
      <c r="EC200" s="37" t="e">
        <f>IF(AND(EC199&lt;&gt;0,EB199&lt;&gt;0),EC199-EB199,(IFERROR(VLOOKUP($B188,#REF!,8,FALSE),"")/30))</f>
        <v>#VALUE!</v>
      </c>
      <c r="ED200" s="37" t="e">
        <f>IF(AND(ED199&lt;&gt;0,EC199&lt;&gt;0),ED199-EC199,(IFERROR(VLOOKUP($B188,#REF!,8,FALSE),"")/30))</f>
        <v>#VALUE!</v>
      </c>
      <c r="EE200" s="37" t="e">
        <f>IF(AND(EE199&lt;&gt;0,ED199&lt;&gt;0),EE199-ED199,(IFERROR(VLOOKUP($B188,#REF!,8,FALSE),"")/30))</f>
        <v>#VALUE!</v>
      </c>
      <c r="EF200" s="37" t="e">
        <f>IF(AND(EF199&lt;&gt;0,EE199&lt;&gt;0),EF199-EE199,(IFERROR(VLOOKUP($B188,#REF!,8,FALSE),"")/30))</f>
        <v>#VALUE!</v>
      </c>
      <c r="EG200" s="37" t="e">
        <f>IF(AND(EG199&lt;&gt;0,EF199&lt;&gt;0),EG199-EF199,(IFERROR(VLOOKUP($B188,#REF!,8,FALSE),"")/30))</f>
        <v>#VALUE!</v>
      </c>
      <c r="EH200" s="37" t="e">
        <f>IF(AND(EH199&lt;&gt;0,EG199&lt;&gt;0),EH199-EG199,(IFERROR(VLOOKUP($B188,#REF!,8,FALSE),"")/30))</f>
        <v>#VALUE!</v>
      </c>
      <c r="EI200" s="37" t="e">
        <f>IF(AND(EI199&lt;&gt;0,EH199&lt;&gt;0),EI199-EH199,(IFERROR(VLOOKUP($B188,#REF!,8,FALSE),"")/30))</f>
        <v>#VALUE!</v>
      </c>
      <c r="EJ200" s="37" t="e">
        <f>IF(AND(EJ199&lt;&gt;0,EI199&lt;&gt;0),EJ199-EI199,(IFERROR(VLOOKUP($B188,#REF!,8,FALSE),"")/30))</f>
        <v>#VALUE!</v>
      </c>
      <c r="EK200" s="37" t="e">
        <f>IF(AND(EK199&lt;&gt;0,EJ199&lt;&gt;0),EK199-EJ199,(IFERROR(VLOOKUP($B188,#REF!,8,FALSE),"")/30))</f>
        <v>#VALUE!</v>
      </c>
      <c r="EL200" s="37" t="e">
        <f>IF(AND(EL199&lt;&gt;0,EK199&lt;&gt;0),EL199-EK199,(IFERROR(VLOOKUP($B188,#REF!,8,FALSE),"")/30))</f>
        <v>#VALUE!</v>
      </c>
      <c r="EM200" s="37" t="e">
        <f>IF(AND(EM199&lt;&gt;0,EL199&lt;&gt;0),EM199-EL199,(IFERROR(VLOOKUP($B188,#REF!,8,FALSE),"")/30))</f>
        <v>#VALUE!</v>
      </c>
      <c r="EN200" s="37" t="e">
        <f>IF(AND(EN199&lt;&gt;0,EM199&lt;&gt;0),EN199-EM199,(IFERROR(VLOOKUP($B188,#REF!,8,FALSE),"")/30))</f>
        <v>#VALUE!</v>
      </c>
      <c r="EO200" s="37" t="e">
        <f>IF(AND(EO199&lt;&gt;0,EN199&lt;&gt;0),EO199-EN199,(IFERROR(VLOOKUP($B188,#REF!,8,FALSE),"")/30))</f>
        <v>#VALUE!</v>
      </c>
      <c r="EP200" s="37" t="e">
        <f>IF(AND(EP199&lt;&gt;0,EO199&lt;&gt;0),EP199-EO199,(IFERROR(VLOOKUP($B188,#REF!,8,FALSE),"")/30))</f>
        <v>#VALUE!</v>
      </c>
      <c r="EQ200" s="37" t="e">
        <f>IF(AND(EQ199&lt;&gt;0,EP199&lt;&gt;0),EQ199-EP199,(IFERROR(VLOOKUP($B188,#REF!,8,FALSE),"")/30))</f>
        <v>#VALUE!</v>
      </c>
      <c r="ER200" s="37" t="e">
        <f>IF(AND(ER199&lt;&gt;0,EQ199&lt;&gt;0),ER199-EQ199,(IFERROR(VLOOKUP($B188,#REF!,8,FALSE),"")/30))</f>
        <v>#VALUE!</v>
      </c>
      <c r="ES200" s="37" t="e">
        <f>IF(AND(ES199&lt;&gt;0,ER199&lt;&gt;0),ES199-ER199,(IFERROR(VLOOKUP($B188,#REF!,8,FALSE),"")/30))</f>
        <v>#VALUE!</v>
      </c>
      <c r="ET200" s="37" t="e">
        <f>IF(AND(ET199&lt;&gt;0,ES199&lt;&gt;0),ET199-ES199,(IFERROR(VLOOKUP($B188,#REF!,8,FALSE),"")/30))</f>
        <v>#VALUE!</v>
      </c>
      <c r="EU200" s="37" t="e">
        <f>IF(AND(EU199&lt;&gt;0,ET199&lt;&gt;0),EU199-ET199,(IFERROR(VLOOKUP($B188,#REF!,8,FALSE),"")/30))</f>
        <v>#VALUE!</v>
      </c>
      <c r="EV200" s="37" t="e">
        <f>IF(AND(EV199&lt;&gt;0,EU199&lt;&gt;0),EV199-EU199,(IFERROR(VLOOKUP($B188,#REF!,8,FALSE),"")/30))</f>
        <v>#VALUE!</v>
      </c>
      <c r="EW200" s="37" t="e">
        <f>IF(AND(EW199&lt;&gt;0,EV199&lt;&gt;0),EW199-EV199,(IFERROR(VLOOKUP($B188,#REF!,8,FALSE),"")/30))</f>
        <v>#VALUE!</v>
      </c>
      <c r="EX200" s="37" t="e">
        <f>IF(AND(EX199&lt;&gt;0,EW199&lt;&gt;0),EX199-EW199,(IFERROR(VLOOKUP($B188,#REF!,8,FALSE),"")/30))</f>
        <v>#VALUE!</v>
      </c>
      <c r="EY200" s="37" t="e">
        <f>IF(AND(EY199&lt;&gt;0,EX199&lt;&gt;0),EY199-EX199,(IFERROR(VLOOKUP($B188,#REF!,8,FALSE),"")/30))</f>
        <v>#VALUE!</v>
      </c>
      <c r="EZ200" s="37" t="e">
        <f>IF(AND(EZ199&lt;&gt;0,EY199&lt;&gt;0),EZ199-EY199,(IFERROR(VLOOKUP($B188,#REF!,8,FALSE),"")/30))</f>
        <v>#VALUE!</v>
      </c>
      <c r="FA200" s="37" t="e">
        <f>IF(AND(FA199&lt;&gt;0,EZ199&lt;&gt;0),FA199-EZ199,(IFERROR(VLOOKUP($B188,#REF!,8,FALSE),"")/30))</f>
        <v>#VALUE!</v>
      </c>
      <c r="FB200" s="37" t="e">
        <f>IF(AND(FB199&lt;&gt;0,FA199&lt;&gt;0),FB199-FA199,(IFERROR(VLOOKUP($B188,#REF!,8,FALSE),"")/30))</f>
        <v>#VALUE!</v>
      </c>
      <c r="FC200" s="37" t="e">
        <f>IF(AND(FC199&lt;&gt;0,FB199&lt;&gt;0),FC199-FB199,(IFERROR(VLOOKUP($B188,#REF!,8,FALSE),"")/30))</f>
        <v>#VALUE!</v>
      </c>
      <c r="FD200" s="37" t="e">
        <f>IF(AND(FD199&lt;&gt;0,FC199&lt;&gt;0),FD199-FC199,(IFERROR(VLOOKUP($B188,#REF!,9,FALSE),"")/30))</f>
        <v>#VALUE!</v>
      </c>
      <c r="FE200" s="37" t="e">
        <f>IF(AND(FE199&lt;&gt;0,FD199&lt;&gt;0),FE199-FD199,(IFERROR(VLOOKUP($B188,#REF!,9,FALSE),"")/30))</f>
        <v>#VALUE!</v>
      </c>
      <c r="FF200" s="37" t="e">
        <f>IF(AND(FF199&lt;&gt;0,FE199&lt;&gt;0),FF199-FE199,(IFERROR(VLOOKUP($B188,#REF!,9,FALSE),"")/30))</f>
        <v>#VALUE!</v>
      </c>
      <c r="FG200" s="37">
        <f>IF(AND(FG199&lt;&gt;0,FF199&lt;&gt;0),FG199-FF199,(IFERROR(VLOOKUP($B188,#REF!,9,FALSE),"")/30))</f>
        <v>-29600</v>
      </c>
      <c r="FH200" s="37">
        <f>IF(AND(FH199&lt;&gt;0,FG199&lt;&gt;0),FH199-FG199,(IFERROR(VLOOKUP($B188,#REF!,9,FALSE),"")/30))</f>
        <v>0</v>
      </c>
      <c r="FI200" s="37">
        <f>IF(AND(FI199&lt;&gt;0,FH199&lt;&gt;0),FI199-FH199,(IFERROR(VLOOKUP($B188,#REF!,9,FALSE),"")/30))</f>
        <v>0</v>
      </c>
      <c r="FJ200" s="37" t="e">
        <f>IF(AND(FJ199&lt;&gt;0,FI199&lt;&gt;0),FJ199-FI199,(IFERROR(VLOOKUP($B188,#REF!,9,FALSE),"")/30))</f>
        <v>#VALUE!</v>
      </c>
      <c r="FK200" s="37" t="e">
        <f>IF(AND(FK199&lt;&gt;0,FJ199&lt;&gt;0),FK199-FJ199,(IFERROR(VLOOKUP($B188,#REF!,9,FALSE),"")/30))</f>
        <v>#VALUE!</v>
      </c>
      <c r="FL200" s="37" t="e">
        <f>IF(AND(FL199&lt;&gt;0,FK199&lt;&gt;0),FL199-FK199,(IFERROR(VLOOKUP($B188,#REF!,9,FALSE),"")/30))</f>
        <v>#VALUE!</v>
      </c>
      <c r="FM200" s="37" t="e">
        <f>IF(AND(FM199&lt;&gt;0,FL199&lt;&gt;0),FM199-FL199,(IFERROR(VLOOKUP($B188,#REF!,9,FALSE),"")/30))</f>
        <v>#VALUE!</v>
      </c>
      <c r="FN200" s="37" t="e">
        <f>IF(AND(FN199&lt;&gt;0,FM199&lt;&gt;0),FN199-FM199,(IFERROR(VLOOKUP($B188,#REF!,9,FALSE),"")/30))</f>
        <v>#VALUE!</v>
      </c>
      <c r="FO200" s="37" t="e">
        <f>IF(AND(FO199&lt;&gt;0,FN199&lt;&gt;0),FO199-FN199,(IFERROR(VLOOKUP($B188,#REF!,9,FALSE),"")/30))</f>
        <v>#VALUE!</v>
      </c>
      <c r="FP200" s="37" t="e">
        <f>IF(AND(FP199&lt;&gt;0,FO199&lt;&gt;0),FP199-FO199,(IFERROR(VLOOKUP($B188,#REF!,9,FALSE),"")/30))</f>
        <v>#VALUE!</v>
      </c>
      <c r="FQ200" s="37" t="e">
        <f>IF(AND(FQ199&lt;&gt;0,FP199&lt;&gt;0),FQ199-FP199,(IFERROR(VLOOKUP($B188,#REF!,9,FALSE),"")/30))</f>
        <v>#VALUE!</v>
      </c>
      <c r="FR200" s="37" t="e">
        <f>IF(AND(FR199&lt;&gt;0,FQ199&lt;&gt;0),FR199-FQ199,(IFERROR(VLOOKUP($B188,#REF!,9,FALSE),"")/30))</f>
        <v>#VALUE!</v>
      </c>
      <c r="FS200" s="37" t="e">
        <f>IF(AND(FS199&lt;&gt;0,FR199&lt;&gt;0),FS199-FR199,(IFERROR(VLOOKUP($B188,#REF!,9,FALSE),"")/30))</f>
        <v>#VALUE!</v>
      </c>
      <c r="FT200" s="37" t="e">
        <f>IF(AND(FT199&lt;&gt;0,FS199&lt;&gt;0),FT199-FS199,(IFERROR(VLOOKUP($B188,#REF!,9,FALSE),"")/30))</f>
        <v>#VALUE!</v>
      </c>
      <c r="FU200" s="37" t="e">
        <f>IF(AND(FU199&lt;&gt;0,FT199&lt;&gt;0),FU199-FT199,(IFERROR(VLOOKUP($B188,#REF!,9,FALSE),"")/30))</f>
        <v>#VALUE!</v>
      </c>
      <c r="FV200" s="37" t="e">
        <f>IF(AND(FV199&lt;&gt;0,FU199&lt;&gt;0),FV199-FU199,(IFERROR(VLOOKUP($B188,#REF!,9,FALSE),"")/30))</f>
        <v>#VALUE!</v>
      </c>
      <c r="FW200" s="37" t="e">
        <f>IF(AND(FW199&lt;&gt;0,FV199&lt;&gt;0),FW199-FV199,(IFERROR(VLOOKUP($B188,#REF!,9,FALSE),"")/30))</f>
        <v>#VALUE!</v>
      </c>
      <c r="FX200" s="37" t="e">
        <f>IF(AND(FX199&lt;&gt;0,FW199&lt;&gt;0),FX199-FW199,(IFERROR(VLOOKUP($B188,#REF!,9,FALSE),"")/30))</f>
        <v>#VALUE!</v>
      </c>
      <c r="FY200" s="37" t="e">
        <f>IF(AND(FY199&lt;&gt;0,FX199&lt;&gt;0),FY199-FX199,(IFERROR(VLOOKUP($B188,#REF!,9,FALSE),"")/30))</f>
        <v>#VALUE!</v>
      </c>
      <c r="FZ200" s="37" t="e">
        <f>IF(AND(FZ199&lt;&gt;0,FY199&lt;&gt;0),FZ199-FY199,(IFERROR(VLOOKUP($B188,#REF!,9,FALSE),"")/30))</f>
        <v>#VALUE!</v>
      </c>
      <c r="GA200" s="37" t="e">
        <f>IF(AND(GA199&lt;&gt;0,FZ199&lt;&gt;0),GA199-FZ199,(IFERROR(VLOOKUP($B188,#REF!,9,FALSE),"")/30))</f>
        <v>#VALUE!</v>
      </c>
      <c r="GB200" s="37" t="e">
        <f>IF(AND(GB199&lt;&gt;0,GA199&lt;&gt;0),GB199-GA199,(IFERROR(VLOOKUP($B188,#REF!,9,FALSE),"")/30))</f>
        <v>#VALUE!</v>
      </c>
      <c r="GC200" s="37" t="e">
        <f>IF(AND(GC199&lt;&gt;0,GB199&lt;&gt;0),GC199-GB199,(IFERROR(VLOOKUP($B188,#REF!,9,FALSE),"")/30))</f>
        <v>#VALUE!</v>
      </c>
      <c r="GD200" s="37" t="e">
        <f>IF(AND(GD199&lt;&gt;0,GC199&lt;&gt;0),GD199-GC199,(IFERROR(VLOOKUP($B188,#REF!,9,FALSE),"")/30))</f>
        <v>#VALUE!</v>
      </c>
      <c r="GE200" s="37" t="e">
        <f>IF(AND(GE199&lt;&gt;0,GD199&lt;&gt;0),GE199-GD199,(IFERROR(VLOOKUP($B188,#REF!,9,FALSE),"")/30))</f>
        <v>#VALUE!</v>
      </c>
      <c r="GF200" s="37" t="e">
        <f>IF(AND(GF199&lt;&gt;0,GE199&lt;&gt;0),GF199-GE199,(IFERROR(VLOOKUP($B188,#REF!,9,FALSE),"")/30))</f>
        <v>#VALUE!</v>
      </c>
      <c r="GG200" s="37" t="e">
        <f>IF(AND(GG199&lt;&gt;0,GF199&lt;&gt;0),GG199-GF199,(IFERROR(VLOOKUP($B188,#REF!,9,FALSE),"")/30))</f>
        <v>#VALUE!</v>
      </c>
      <c r="GH200" s="37" t="e">
        <f>IF(AND(GH199&lt;&gt;0,GG199&lt;&gt;0),GH199-GG199,(IFERROR(VLOOKUP($B188,#REF!,10,FALSE),"")/30))</f>
        <v>#VALUE!</v>
      </c>
      <c r="GI200" s="37" t="e">
        <f>IF(AND(GI199&lt;&gt;0,GH199&lt;&gt;0),GI199-GH199,(IFERROR(VLOOKUP($B188,#REF!,10,FALSE),"")/30))</f>
        <v>#VALUE!</v>
      </c>
      <c r="GJ200" s="37" t="e">
        <f>IF(AND(GJ199&lt;&gt;0,GI199&lt;&gt;0),GJ199-GI199,(IFERROR(VLOOKUP($B188,#REF!,10,FALSE),"")/30))</f>
        <v>#VALUE!</v>
      </c>
      <c r="GK200" s="37" t="e">
        <f>IF(AND(GK199&lt;&gt;0,GJ199&lt;&gt;0),GK199-GJ199,(IFERROR(VLOOKUP($B188,#REF!,10,FALSE),"")/30))</f>
        <v>#VALUE!</v>
      </c>
      <c r="GL200" s="37" t="e">
        <f>IF(AND(GL199&lt;&gt;0,GK199&lt;&gt;0),GL199-GK199,(IFERROR(VLOOKUP($B188,#REF!,10,FALSE),"")/30))</f>
        <v>#VALUE!</v>
      </c>
      <c r="GM200" s="37" t="e">
        <f>IF(AND(GM199&lt;&gt;0,GL199&lt;&gt;0),GM199-GL199,(IFERROR(VLOOKUP($B188,#REF!,10,FALSE),"")/30))</f>
        <v>#VALUE!</v>
      </c>
      <c r="GN200" s="37" t="e">
        <f>IF(AND(GN199&lt;&gt;0,GM199&lt;&gt;0),GN199-GM199,(IFERROR(VLOOKUP($B188,#REF!,10,FALSE),"")/30))</f>
        <v>#VALUE!</v>
      </c>
      <c r="GO200" s="37" t="e">
        <f>IF(AND(GO199&lt;&gt;0,GN199&lt;&gt;0),GO199-GN199,(IFERROR(VLOOKUP($B188,#REF!,10,FALSE),"")/30))</f>
        <v>#VALUE!</v>
      </c>
      <c r="GP200" s="37" t="e">
        <f>IF(AND(GP199&lt;&gt;0,GO199&lt;&gt;0),GP199-GO199,(IFERROR(VLOOKUP($B188,#REF!,10,FALSE),"")/30))</f>
        <v>#VALUE!</v>
      </c>
      <c r="GQ200" s="37" t="e">
        <f>IF(AND(GQ199&lt;&gt;0,GP199&lt;&gt;0),GQ199-GP199,(IFERROR(VLOOKUP($B188,#REF!,10,FALSE),"")/30))</f>
        <v>#VALUE!</v>
      </c>
      <c r="GR200" s="37" t="e">
        <f>IF(AND(GR199&lt;&gt;0,GQ199&lt;&gt;0),GR199-GQ199,(IFERROR(VLOOKUP($B188,#REF!,10,FALSE),"")/30))</f>
        <v>#VALUE!</v>
      </c>
      <c r="GS200" s="37" t="e">
        <f>IF(AND(GS199&lt;&gt;0,GR199&lt;&gt;0),GS199-GR199,(IFERROR(VLOOKUP($B188,#REF!,10,FALSE),"")/30))</f>
        <v>#VALUE!</v>
      </c>
      <c r="GT200" s="37" t="e">
        <f>IF(AND(GT199&lt;&gt;0,GS199&lt;&gt;0),GT199-GS199,(IFERROR(VLOOKUP($B188,#REF!,10,FALSE),"")/30))</f>
        <v>#VALUE!</v>
      </c>
      <c r="GU200" s="37" t="e">
        <f>IF(AND(GU199&lt;&gt;0,GT199&lt;&gt;0),GU199-GT199,(IFERROR(VLOOKUP($B188,#REF!,10,FALSE),"")/30))</f>
        <v>#VALUE!</v>
      </c>
      <c r="GV200" s="37" t="e">
        <f>IF(AND(GV199&lt;&gt;0,GU199&lt;&gt;0),GV199-GU199,(IFERROR(VLOOKUP($B188,#REF!,10,FALSE),"")/30))</f>
        <v>#VALUE!</v>
      </c>
      <c r="GW200" s="37" t="e">
        <f>IF(AND(GW199&lt;&gt;0,GV199&lt;&gt;0),GW199-GV199,(IFERROR(VLOOKUP($B188,#REF!,10,FALSE),"")/30))</f>
        <v>#VALUE!</v>
      </c>
      <c r="GX200" s="37" t="e">
        <f>IF(AND(GX199&lt;&gt;0,GW199&lt;&gt;0),GX199-GW199,(IFERROR(VLOOKUP($B188,#REF!,10,FALSE),"")/30))</f>
        <v>#VALUE!</v>
      </c>
      <c r="GY200" s="37" t="e">
        <f>IF(AND(GY199&lt;&gt;0,GX199&lt;&gt;0),GY199-GX199,(IFERROR(VLOOKUP($B188,#REF!,10,FALSE),"")/30))</f>
        <v>#VALUE!</v>
      </c>
      <c r="GZ200" s="37" t="e">
        <f>IF(AND(GZ199&lt;&gt;0,GY199&lt;&gt;0),GZ199-GY199,(IFERROR(VLOOKUP($B188,#REF!,10,FALSE),"")/30))</f>
        <v>#VALUE!</v>
      </c>
      <c r="HA200" s="37" t="e">
        <f>IF(AND(HA199&lt;&gt;0,GZ199&lt;&gt;0),HA199-GZ199,(IFERROR(VLOOKUP($B188,#REF!,10,FALSE),"")/30))</f>
        <v>#VALUE!</v>
      </c>
      <c r="HB200" s="37" t="e">
        <f>IF(AND(HB199&lt;&gt;0,HA199&lt;&gt;0),HB199-HA199,(IFERROR(VLOOKUP($B188,#REF!,10,FALSE),"")/30))</f>
        <v>#VALUE!</v>
      </c>
      <c r="HC200" s="37" t="e">
        <f>IF(AND(HC199&lt;&gt;0,HB199&lt;&gt;0),HC199-HB199,(IFERROR(VLOOKUP($B188,#REF!,10,FALSE),"")/30))</f>
        <v>#VALUE!</v>
      </c>
      <c r="HD200" s="37" t="e">
        <f>IF(AND(HD199&lt;&gt;0,HC199&lt;&gt;0),HD199-HC199,(IFERROR(VLOOKUP($B188,#REF!,10,FALSE),"")/30))</f>
        <v>#VALUE!</v>
      </c>
      <c r="HE200" s="37" t="e">
        <f>IF(AND(HE199&lt;&gt;0,HD199&lt;&gt;0),HE199-HD199,(IFERROR(VLOOKUP($B188,#REF!,10,FALSE),"")/30))</f>
        <v>#VALUE!</v>
      </c>
      <c r="HF200" s="37" t="e">
        <f>IF(AND(HF199&lt;&gt;0,HE199&lt;&gt;0),HF199-HE199,(IFERROR(VLOOKUP($B188,#REF!,10,FALSE),"")/30))</f>
        <v>#VALUE!</v>
      </c>
      <c r="HG200" s="37" t="e">
        <f>IF(AND(HG199&lt;&gt;0,HF199&lt;&gt;0),HG199-HF199,(IFERROR(VLOOKUP($B188,#REF!,10,FALSE),"")/30))</f>
        <v>#VALUE!</v>
      </c>
      <c r="HH200" s="37" t="e">
        <f>IF(AND(HH199&lt;&gt;0,HG199&lt;&gt;0),HH199-HG199,(IFERROR(VLOOKUP($B188,#REF!,10,FALSE),"")/30))</f>
        <v>#VALUE!</v>
      </c>
      <c r="HI200" s="37" t="e">
        <f>IF(AND(HI199&lt;&gt;0,HH199&lt;&gt;0),HI199-HH199,(IFERROR(VLOOKUP($B188,#REF!,10,FALSE),"")/30))</f>
        <v>#VALUE!</v>
      </c>
      <c r="HJ200" s="37" t="e">
        <f>IF(AND(HJ199&lt;&gt;0,HI199&lt;&gt;0),HJ199-HI199,(IFERROR(VLOOKUP($B188,#REF!,10,FALSE),"")/30))</f>
        <v>#VALUE!</v>
      </c>
      <c r="HK200" s="37" t="e">
        <f>IF(AND(HK199&lt;&gt;0,HJ199&lt;&gt;0),HK199-HJ199,(IFERROR(VLOOKUP($B188,#REF!,10,FALSE),"")/30))</f>
        <v>#VALUE!</v>
      </c>
      <c r="HL200" s="37" t="e">
        <f>IF(AND(HL199&lt;&gt;0,HK199&lt;&gt;0),HL199-HK199,(IFERROR(VLOOKUP($B188,#REF!,10,FALSE),"")/30))</f>
        <v>#VALUE!</v>
      </c>
      <c r="HM200" s="37" t="e">
        <f>IF(AND(HM199&lt;&gt;0,HL199&lt;&gt;0),HM199-HL199,(IFERROR(VLOOKUP($B188,#REF!,11,FALSE),"")/30))</f>
        <v>#VALUE!</v>
      </c>
      <c r="HN200" s="37" t="e">
        <f>IF(AND(HN199&lt;&gt;0,HM199&lt;&gt;0),HN199-HM199,(IFERROR(VLOOKUP($B188,#REF!,11,FALSE),"")/30))</f>
        <v>#VALUE!</v>
      </c>
      <c r="HO200" s="37" t="e">
        <f>IF(AND(HO199&lt;&gt;0,HN199&lt;&gt;0),HO199-HN199,(IFERROR(VLOOKUP($B188,#REF!,11,FALSE),"")/30))</f>
        <v>#VALUE!</v>
      </c>
      <c r="HP200" s="37" t="e">
        <f>IF(AND(HP199&lt;&gt;0,HO199&lt;&gt;0),HP199-HO199,(IFERROR(VLOOKUP($B188,#REF!,11,FALSE),"")/30))</f>
        <v>#VALUE!</v>
      </c>
      <c r="HQ200" s="37" t="e">
        <f>IF(AND(HQ199&lt;&gt;0,HP199&lt;&gt;0),HQ199-HP199,(IFERROR(VLOOKUP($B188,#REF!,11,FALSE),"")/30))</f>
        <v>#VALUE!</v>
      </c>
      <c r="HR200" s="37" t="e">
        <f>IF(AND(HR199&lt;&gt;0,HQ199&lt;&gt;0),HR199-HQ199,(IFERROR(VLOOKUP($B188,#REF!,11,FALSE),"")/30))</f>
        <v>#VALUE!</v>
      </c>
      <c r="HS200" s="37" t="e">
        <f>IF(AND(HS199&lt;&gt;0,HR199&lt;&gt;0),HS199-HR199,(IFERROR(VLOOKUP($B188,#REF!,11,FALSE),"")/30))</f>
        <v>#VALUE!</v>
      </c>
      <c r="HT200" s="37" t="e">
        <f>IF(AND(HT199&lt;&gt;0,HS199&lt;&gt;0),HT199-HS199,(IFERROR(VLOOKUP($B188,#REF!,11,FALSE),"")/30))</f>
        <v>#VALUE!</v>
      </c>
      <c r="HU200" s="37" t="e">
        <f>IF(AND(HU199&lt;&gt;0,HT199&lt;&gt;0),HU199-HT199,(IFERROR(VLOOKUP($B188,#REF!,11,FALSE),"")/30))</f>
        <v>#VALUE!</v>
      </c>
      <c r="HV200" s="37" t="e">
        <f>IF(AND(HV199&lt;&gt;0,HU199&lt;&gt;0),HV199-HU199,(IFERROR(VLOOKUP($B188,#REF!,11,FALSE),"")/30))</f>
        <v>#VALUE!</v>
      </c>
      <c r="HW200" s="37" t="e">
        <f>IF(AND(HW199&lt;&gt;0,HV199&lt;&gt;0),HW199-HV199,(IFERROR(VLOOKUP($B188,#REF!,11,FALSE),"")/30))</f>
        <v>#VALUE!</v>
      </c>
      <c r="HX200" s="37" t="e">
        <f>IF(AND(HX199&lt;&gt;0,HW199&lt;&gt;0),HX199-HW199,(IFERROR(VLOOKUP($B188,#REF!,11,FALSE),"")/30))</f>
        <v>#VALUE!</v>
      </c>
      <c r="HY200" s="37" t="e">
        <f>IF(AND(HY199&lt;&gt;0,HX199&lt;&gt;0),HY199-HX199,(IFERROR(VLOOKUP($B188,#REF!,11,FALSE),"")/30))</f>
        <v>#VALUE!</v>
      </c>
      <c r="HZ200" s="37" t="e">
        <f>IF(AND(HZ199&lt;&gt;0,HY199&lt;&gt;0),HZ199-HY199,(IFERROR(VLOOKUP($B188,#REF!,11,FALSE),"")/30))</f>
        <v>#VALUE!</v>
      </c>
      <c r="IA200" s="37" t="e">
        <f>IF(AND(IA199&lt;&gt;0,HZ199&lt;&gt;0),IA199-HZ199,(IFERROR(VLOOKUP($B188,#REF!,11,FALSE),"")/30))</f>
        <v>#VALUE!</v>
      </c>
      <c r="IB200" s="37" t="e">
        <f>IF(AND(IB199&lt;&gt;0,IA199&lt;&gt;0),IB199-IA199,(IFERROR(VLOOKUP($B188,#REF!,11,FALSE),"")/30))</f>
        <v>#VALUE!</v>
      </c>
      <c r="IC200" s="37" t="e">
        <f>IF(AND(IC199&lt;&gt;0,IB199&lt;&gt;0),IC199-IB199,(IFERROR(VLOOKUP($B188,#REF!,11,FALSE),"")/30))</f>
        <v>#VALUE!</v>
      </c>
      <c r="ID200" s="37" t="e">
        <f>IF(AND(ID199&lt;&gt;0,IC199&lt;&gt;0),ID199-IC199,(IFERROR(VLOOKUP($B188,#REF!,11,FALSE),"")/30))</f>
        <v>#VALUE!</v>
      </c>
      <c r="IE200" s="37" t="e">
        <f>IF(AND(IE199&lt;&gt;0,ID199&lt;&gt;0),IE199-ID199,(IFERROR(VLOOKUP($B188,#REF!,11,FALSE),"")/30))</f>
        <v>#VALUE!</v>
      </c>
      <c r="IF200" s="37" t="e">
        <f>IF(AND(IF199&lt;&gt;0,IE199&lt;&gt;0),IF199-IE199,(IFERROR(VLOOKUP($B188,#REF!,11,FALSE),"")/30))</f>
        <v>#VALUE!</v>
      </c>
      <c r="IG200" s="37" t="e">
        <f>IF(AND(IG199&lt;&gt;0,IF199&lt;&gt;0),IG199-IF199,(IFERROR(VLOOKUP($B188,#REF!,11,FALSE),"")/30))</f>
        <v>#VALUE!</v>
      </c>
      <c r="IH200" s="37" t="e">
        <f>IF(AND(IH199&lt;&gt;0,IG199&lt;&gt;0),IH199-IG199,(IFERROR(VLOOKUP($B188,#REF!,11,FALSE),"")/30))</f>
        <v>#VALUE!</v>
      </c>
      <c r="II200" s="37" t="e">
        <f>IF(AND(II199&lt;&gt;0,IH199&lt;&gt;0),II199-IH199,(IFERROR(VLOOKUP($B188,#REF!,11,FALSE),"")/30))</f>
        <v>#VALUE!</v>
      </c>
      <c r="IJ200" s="37" t="e">
        <f>IF(AND(IJ199&lt;&gt;0,II199&lt;&gt;0),IJ199-II199,(IFERROR(VLOOKUP($B188,#REF!,11,FALSE),"")/30))</f>
        <v>#VALUE!</v>
      </c>
      <c r="IK200" s="37" t="e">
        <f>IF(AND(IK199&lt;&gt;0,IJ199&lt;&gt;0),IK199-IJ199,(IFERROR(VLOOKUP($B188,#REF!,11,FALSE),"")/30))</f>
        <v>#VALUE!</v>
      </c>
      <c r="IL200" s="37" t="e">
        <f>IF(AND(IL199&lt;&gt;0,IK199&lt;&gt;0),IL199-IK199,(IFERROR(VLOOKUP($B188,#REF!,11,FALSE),"")/30))</f>
        <v>#VALUE!</v>
      </c>
      <c r="IM200" s="37" t="e">
        <f>IF(AND(IM199&lt;&gt;0,IL199&lt;&gt;0),IM199-IL199,(IFERROR(VLOOKUP($B188,#REF!,11,FALSE),"")/30))</f>
        <v>#VALUE!</v>
      </c>
      <c r="IN200" s="37" t="e">
        <f>IF(AND(IN199&lt;&gt;0,IM199&lt;&gt;0),IN199-IM199,(IFERROR(VLOOKUP($B188,#REF!,11,FALSE),"")/30))</f>
        <v>#VALUE!</v>
      </c>
      <c r="IO200" s="37" t="e">
        <f>IF(AND(IO199&lt;&gt;0,IN199&lt;&gt;0),IO199-IN199,(IFERROR(VLOOKUP($B188,#REF!,11,FALSE),"")/30))</f>
        <v>#VALUE!</v>
      </c>
      <c r="IP200" s="37" t="e">
        <f>IF(AND(IP199&lt;&gt;0,IO199&lt;&gt;0),IP199-IO199,(IFERROR(VLOOKUP($B188,#REF!,11,FALSE),"")/30))</f>
        <v>#VALUE!</v>
      </c>
      <c r="IQ200" s="37" t="e">
        <f>IF(AND(IQ199&lt;&gt;0,IP199&lt;&gt;0),IQ199-IP199,(IFERROR(VLOOKUP($B188,#REF!,11,FALSE),"")/30))</f>
        <v>#VALUE!</v>
      </c>
      <c r="IR200" s="37" t="e">
        <f>IF(AND(IR199&lt;&gt;0,IQ199&lt;&gt;0),IR199-IQ199,(IFERROR(VLOOKUP($B188,#REF!,12,FALSE),"")/30))</f>
        <v>#VALUE!</v>
      </c>
      <c r="IS200" s="37" t="e">
        <f>IF(AND(IS199&lt;&gt;0,IR199&lt;&gt;0),IS199-IR199,(IFERROR(VLOOKUP($B188,#REF!,12,FALSE),"")/30))</f>
        <v>#VALUE!</v>
      </c>
      <c r="IT200" s="37" t="e">
        <f>IF(AND(IT199&lt;&gt;0,IS199&lt;&gt;0),IT199-IS199,(IFERROR(VLOOKUP($B188,#REF!,12,FALSE),"")/30))</f>
        <v>#VALUE!</v>
      </c>
      <c r="IU200" s="37" t="e">
        <f>IF(AND(IU199&lt;&gt;0,IT199&lt;&gt;0),IU199-IT199,(IFERROR(VLOOKUP($B188,#REF!,12,FALSE),"")/30))</f>
        <v>#VALUE!</v>
      </c>
      <c r="IV200" s="37" t="e">
        <f>IF(AND(IV199&lt;&gt;0,IU199&lt;&gt;0),IV199-IU199,(IFERROR(VLOOKUP($B188,#REF!,12,FALSE),"")/30))</f>
        <v>#VALUE!</v>
      </c>
      <c r="IW200" s="37" t="e">
        <f>IF(AND(IW199&lt;&gt;0,IV199&lt;&gt;0),IW199-IV199,(IFERROR(VLOOKUP($B188,#REF!,12,FALSE),"")/30))</f>
        <v>#VALUE!</v>
      </c>
      <c r="IX200" s="37" t="e">
        <f>IF(AND(IX199&lt;&gt;0,IW199&lt;&gt;0),IX199-IW199,(IFERROR(VLOOKUP($B188,#REF!,12,FALSE),"")/30))</f>
        <v>#VALUE!</v>
      </c>
      <c r="IY200" s="37" t="e">
        <f>IF(AND(IY199&lt;&gt;0,IX199&lt;&gt;0),IY199-IX199,(IFERROR(VLOOKUP($B188,#REF!,12,FALSE),"")/30))</f>
        <v>#VALUE!</v>
      </c>
      <c r="IZ200" s="37" t="e">
        <f>IF(AND(IZ199&lt;&gt;0,IY199&lt;&gt;0),IZ199-IY199,(IFERROR(VLOOKUP($B188,#REF!,12,FALSE),"")/30))</f>
        <v>#VALUE!</v>
      </c>
      <c r="JA200" s="37" t="e">
        <f>IF(AND(JA199&lt;&gt;0,IZ199&lt;&gt;0),JA199-IZ199,(IFERROR(VLOOKUP($B188,#REF!,12,FALSE),"")/30))</f>
        <v>#VALUE!</v>
      </c>
      <c r="JB200" s="37" t="e">
        <f>IF(AND(JB199&lt;&gt;0,JA199&lt;&gt;0),JB199-JA199,(IFERROR(VLOOKUP($B188,#REF!,12,FALSE),"")/30))</f>
        <v>#VALUE!</v>
      </c>
      <c r="JC200" s="37" t="e">
        <f>IF(AND(JC199&lt;&gt;0,JB199&lt;&gt;0),JC199-JB199,(IFERROR(VLOOKUP($B188,#REF!,12,FALSE),"")/30))</f>
        <v>#VALUE!</v>
      </c>
      <c r="JD200" s="37" t="e">
        <f>IF(AND(JD199&lt;&gt;0,JC199&lt;&gt;0),JD199-JC199,(IFERROR(VLOOKUP($B188,#REF!,12,FALSE),"")/30))</f>
        <v>#VALUE!</v>
      </c>
      <c r="JE200" s="37" t="e">
        <f>IF(AND(JE199&lt;&gt;0,JD199&lt;&gt;0),JE199-JD199,(IFERROR(VLOOKUP($B188,#REF!,12,FALSE),"")/30))</f>
        <v>#VALUE!</v>
      </c>
      <c r="JF200" s="37" t="e">
        <f>IF(AND(JF199&lt;&gt;0,JE199&lt;&gt;0),JF199-JE199,(IFERROR(VLOOKUP($B188,#REF!,12,FALSE),"")/30))</f>
        <v>#VALUE!</v>
      </c>
      <c r="JG200" s="37" t="e">
        <f>IF(AND(JG199&lt;&gt;0,JF199&lt;&gt;0),JG199-JF199,(IFERROR(VLOOKUP($B188,#REF!,12,FALSE),"")/30))</f>
        <v>#VALUE!</v>
      </c>
      <c r="JH200" s="37" t="e">
        <f>IF(AND(JH199&lt;&gt;0,JG199&lt;&gt;0),JH199-JG199,(IFERROR(VLOOKUP($B188,#REF!,12,FALSE),"")/30))</f>
        <v>#VALUE!</v>
      </c>
      <c r="JI200" s="37" t="e">
        <f>IF(AND(JI199&lt;&gt;0,JH199&lt;&gt;0),JI199-JH199,(IFERROR(VLOOKUP($B188,#REF!,12,FALSE),"")/30))</f>
        <v>#VALUE!</v>
      </c>
      <c r="JJ200" s="37" t="e">
        <f>IF(AND(JJ199&lt;&gt;0,JI199&lt;&gt;0),JJ199-JI199,(IFERROR(VLOOKUP($B188,#REF!,12,FALSE),"")/30))</f>
        <v>#VALUE!</v>
      </c>
      <c r="JK200" s="37" t="e">
        <f>IF(AND(JK199&lt;&gt;0,JJ199&lt;&gt;0),JK199-JJ199,(IFERROR(VLOOKUP($B188,#REF!,12,FALSE),"")/30))</f>
        <v>#VALUE!</v>
      </c>
      <c r="JL200" s="37" t="e">
        <f>IF(AND(JL199&lt;&gt;0,JK199&lt;&gt;0),JL199-JK199,(IFERROR(VLOOKUP($B188,#REF!,12,FALSE),"")/30))</f>
        <v>#VALUE!</v>
      </c>
      <c r="JM200" s="37" t="e">
        <f>IF(AND(JM199&lt;&gt;0,JL199&lt;&gt;0),JM199-JL199,(IFERROR(VLOOKUP($B188,#REF!,12,FALSE),"")/30))</f>
        <v>#VALUE!</v>
      </c>
      <c r="JN200" s="37" t="e">
        <f>IF(AND(JN199&lt;&gt;0,JM199&lt;&gt;0),JN199-JM199,(IFERROR(VLOOKUP($B188,#REF!,12,FALSE),"")/30))</f>
        <v>#VALUE!</v>
      </c>
      <c r="JO200" s="37" t="e">
        <f>IF(AND(JO199&lt;&gt;0,JN199&lt;&gt;0),JO199-JN199,(IFERROR(VLOOKUP($B188,#REF!,12,FALSE),"")/30))</f>
        <v>#VALUE!</v>
      </c>
      <c r="JP200" s="37" t="e">
        <f>IF(AND(JP199&lt;&gt;0,JO199&lt;&gt;0),JP199-JO199,(IFERROR(VLOOKUP($B188,#REF!,12,FALSE),"")/30))</f>
        <v>#VALUE!</v>
      </c>
      <c r="JQ200" s="37" t="e">
        <f>IF(AND(JQ199&lt;&gt;0,JP199&lt;&gt;0),JQ199-JP199,(IFERROR(VLOOKUP($B188,#REF!,12,FALSE),"")/30))</f>
        <v>#VALUE!</v>
      </c>
      <c r="JR200" s="37" t="e">
        <f>IF(AND(JR199&lt;&gt;0,JQ199&lt;&gt;0),JR199-JQ199,(IFERROR(VLOOKUP($B188,#REF!,12,FALSE),"")/30))</f>
        <v>#VALUE!</v>
      </c>
      <c r="JS200" s="37" t="e">
        <f>IF(AND(JS199&lt;&gt;0,JR199&lt;&gt;0),JS199-JR199,(IFERROR(VLOOKUP($B188,#REF!,12,FALSE),"")/30))</f>
        <v>#VALUE!</v>
      </c>
      <c r="JT200" s="37" t="e">
        <f>IF(AND(JT199&lt;&gt;0,JS199&lt;&gt;0),JT199-JS199,(IFERROR(VLOOKUP($B188,#REF!,12,FALSE),"")/30))</f>
        <v>#VALUE!</v>
      </c>
      <c r="JU200" s="37" t="e">
        <f>IF(AND(JU199&lt;&gt;0,JT199&lt;&gt;0),JU199-JT199,(IFERROR(VLOOKUP($B188,#REF!,12,FALSE),"")/30))</f>
        <v>#VALUE!</v>
      </c>
      <c r="JV200" s="37" t="e">
        <f>IF(AND(JV199&lt;&gt;0,JU199&lt;&gt;0),JV199-JU199,(IFERROR(VLOOKUP($B188,#REF!,13,FALSE),"")/30))</f>
        <v>#VALUE!</v>
      </c>
      <c r="JW200" s="37" t="e">
        <f>IF(AND(JW199&lt;&gt;0,JV199&lt;&gt;0),JW199-JV199,(IFERROR(VLOOKUP($B188,#REF!,13,FALSE),"")/30))</f>
        <v>#VALUE!</v>
      </c>
      <c r="JX200" s="37" t="e">
        <f>IF(AND(JX199&lt;&gt;0,JW199&lt;&gt;0),JX199-JW199,(IFERROR(VLOOKUP($B188,#REF!,13,FALSE),"")/30))</f>
        <v>#VALUE!</v>
      </c>
      <c r="JY200" s="37" t="e">
        <f>IF(AND(JY199&lt;&gt;0,JX199&lt;&gt;0),JY199-JX199,(IFERROR(VLOOKUP($B188,#REF!,13,FALSE),"")/30))</f>
        <v>#VALUE!</v>
      </c>
      <c r="JZ200" s="37" t="e">
        <f>IF(AND(JZ199&lt;&gt;0,JY199&lt;&gt;0),JZ199-JY199,(IFERROR(VLOOKUP($B188,#REF!,13,FALSE),"")/30))</f>
        <v>#VALUE!</v>
      </c>
      <c r="KA200" s="37" t="e">
        <f>IF(AND(KA199&lt;&gt;0,JZ199&lt;&gt;0),KA199-JZ199,(IFERROR(VLOOKUP($B188,#REF!,13,FALSE),"")/30))</f>
        <v>#VALUE!</v>
      </c>
      <c r="KB200" s="37" t="e">
        <f>IF(AND(KB199&lt;&gt;0,KA199&lt;&gt;0),KB199-KA199,(IFERROR(VLOOKUP($B188,#REF!,13,FALSE),"")/30))</f>
        <v>#VALUE!</v>
      </c>
      <c r="KC200" s="37" t="e">
        <f>IF(AND(KC199&lt;&gt;0,KB199&lt;&gt;0),KC199-KB199,(IFERROR(VLOOKUP($B188,#REF!,13,FALSE),"")/30))</f>
        <v>#VALUE!</v>
      </c>
      <c r="KD200" s="37" t="e">
        <f>IF(AND(KD199&lt;&gt;0,KC199&lt;&gt;0),KD199-KC199,(IFERROR(VLOOKUP($B188,#REF!,13,FALSE),"")/30))</f>
        <v>#VALUE!</v>
      </c>
      <c r="KE200" s="37" t="e">
        <f>IF(AND(KE199&lt;&gt;0,KD199&lt;&gt;0),KE199-KD199,(IFERROR(VLOOKUP($B188,#REF!,13,FALSE),"")/30))</f>
        <v>#VALUE!</v>
      </c>
      <c r="KF200" s="37" t="e">
        <f>IF(AND(KF199&lt;&gt;0,KE199&lt;&gt;0),KF199-KE199,(IFERROR(VLOOKUP($B188,#REF!,13,FALSE),"")/30))</f>
        <v>#VALUE!</v>
      </c>
      <c r="KG200" s="37" t="e">
        <f>IF(AND(KG199&lt;&gt;0,KF199&lt;&gt;0),KG199-KF199,(IFERROR(VLOOKUP($B188,#REF!,13,FALSE),"")/30))</f>
        <v>#VALUE!</v>
      </c>
      <c r="KH200" s="37" t="e">
        <f>IF(AND(KH199&lt;&gt;0,KG199&lt;&gt;0),KH199-KG199,(IFERROR(VLOOKUP($B188,#REF!,13,FALSE),"")/30))</f>
        <v>#VALUE!</v>
      </c>
      <c r="KI200" s="37" t="e">
        <f>IF(AND(KI199&lt;&gt;0,KH199&lt;&gt;0),KI199-KH199,(IFERROR(VLOOKUP($B188,#REF!,13,FALSE),"")/30))</f>
        <v>#VALUE!</v>
      </c>
      <c r="KJ200" s="37" t="e">
        <f>IF(AND(KJ199&lt;&gt;0,KI199&lt;&gt;0),KJ199-KI199,(IFERROR(VLOOKUP($B188,#REF!,13,FALSE),"")/30))</f>
        <v>#VALUE!</v>
      </c>
      <c r="KK200" s="37" t="e">
        <f>IF(AND(KK199&lt;&gt;0,KJ199&lt;&gt;0),KK199-KJ199,(IFERROR(VLOOKUP($B188,#REF!,13,FALSE),"")/30))</f>
        <v>#VALUE!</v>
      </c>
      <c r="KL200" s="37" t="e">
        <f>IF(AND(KL199&lt;&gt;0,KK199&lt;&gt;0),KL199-KK199,(IFERROR(VLOOKUP($B188,#REF!,13,FALSE),"")/30))</f>
        <v>#VALUE!</v>
      </c>
      <c r="KM200" s="37" t="e">
        <f>IF(AND(KM199&lt;&gt;0,KL199&lt;&gt;0),KM199-KL199,(IFERROR(VLOOKUP($B188,#REF!,13,FALSE),"")/30))</f>
        <v>#VALUE!</v>
      </c>
      <c r="KN200" s="37" t="e">
        <f>IF(AND(KN199&lt;&gt;0,KM199&lt;&gt;0),KN199-KM199,(IFERROR(VLOOKUP($B188,#REF!,13,FALSE),"")/30))</f>
        <v>#VALUE!</v>
      </c>
      <c r="KO200" s="37" t="e">
        <f>IF(AND(KO199&lt;&gt;0,KN199&lt;&gt;0),KO199-KN199,(IFERROR(VLOOKUP($B188,#REF!,13,FALSE),"")/30))</f>
        <v>#VALUE!</v>
      </c>
      <c r="KP200" s="37" t="e">
        <f>IF(AND(KP199&lt;&gt;0,KO199&lt;&gt;0),KP199-KO199,(IFERROR(VLOOKUP($B188,#REF!,13,FALSE),"")/30))</f>
        <v>#VALUE!</v>
      </c>
      <c r="KQ200" s="37" t="e">
        <f>IF(AND(KQ199&lt;&gt;0,KP199&lt;&gt;0),KQ199-KP199,(IFERROR(VLOOKUP($B188,#REF!,13,FALSE),"")/30))</f>
        <v>#VALUE!</v>
      </c>
      <c r="KR200" s="37" t="e">
        <f>IF(AND(KR199&lt;&gt;0,KQ199&lt;&gt;0),KR199-KQ199,(IFERROR(VLOOKUP($B188,#REF!,13,FALSE),"")/30))</f>
        <v>#VALUE!</v>
      </c>
      <c r="KS200" s="37" t="e">
        <f>IF(AND(KS199&lt;&gt;0,KR199&lt;&gt;0),KS199-KR199,(IFERROR(VLOOKUP($B188,#REF!,13,FALSE),"")/30))</f>
        <v>#VALUE!</v>
      </c>
      <c r="KT200" s="37" t="e">
        <f>IF(AND(KT199&lt;&gt;0,KS199&lt;&gt;0),KT199-KS199,(IFERROR(VLOOKUP($B188,#REF!,13,FALSE),"")/30))</f>
        <v>#VALUE!</v>
      </c>
      <c r="KU200" s="37" t="e">
        <f>IF(AND(KU199&lt;&gt;0,KT199&lt;&gt;0),KU199-KT199,(IFERROR(VLOOKUP($B188,#REF!,13,FALSE),"")/30))</f>
        <v>#VALUE!</v>
      </c>
      <c r="KV200" s="37" t="e">
        <f>IF(AND(KV199&lt;&gt;0,KU199&lt;&gt;0),KV199-KU199,(IFERROR(VLOOKUP($B188,#REF!,13,FALSE),"")/30))</f>
        <v>#VALUE!</v>
      </c>
      <c r="KW200" s="37" t="e">
        <f>IF(AND(KW199&lt;&gt;0,KV199&lt;&gt;0),KW199-KV199,(IFERROR(VLOOKUP($B188,#REF!,13,FALSE),"")/30))</f>
        <v>#VALUE!</v>
      </c>
      <c r="KX200" s="37" t="e">
        <f>IF(AND(KX199&lt;&gt;0,KW199&lt;&gt;0),KX199-KW199,(IFERROR(VLOOKUP($B188,#REF!,13,FALSE),"")/30))</f>
        <v>#VALUE!</v>
      </c>
      <c r="KY200" s="37" t="e">
        <f>IF(AND(KY199&lt;&gt;0,KX199&lt;&gt;0),KY199-KX199,(IFERROR(VLOOKUP($B188,#REF!,13,FALSE),"")/30))</f>
        <v>#VALUE!</v>
      </c>
      <c r="KZ200" s="37" t="e">
        <f>IF(AND(KZ199&lt;&gt;0,KY199&lt;&gt;0),KZ199-KY199,(IFERROR(VLOOKUP($B188,#REF!,13,FALSE),"")/30))</f>
        <v>#VALUE!</v>
      </c>
      <c r="LA200" s="37" t="e">
        <f>IF(AND(LA199&lt;&gt;0,KZ199&lt;&gt;0),LA199-KZ199,(IFERROR(VLOOKUP($B188,#REF!,14,FALSE),"")/30))</f>
        <v>#VALUE!</v>
      </c>
      <c r="LB200" s="37" t="e">
        <f>IF(AND(LB199&lt;&gt;0,LA199&lt;&gt;0),LB199-LA199,(IFERROR(VLOOKUP($B188,#REF!,14,FALSE),"")/30))</f>
        <v>#VALUE!</v>
      </c>
      <c r="LC200" s="37" t="e">
        <f>IF(AND(LC199&lt;&gt;0,LB199&lt;&gt;0),LC199-LB199,(IFERROR(VLOOKUP($B188,#REF!,14,FALSE),"")/30))</f>
        <v>#VALUE!</v>
      </c>
      <c r="LD200" s="37" t="e">
        <f>IF(AND(LD199&lt;&gt;0,LC199&lt;&gt;0),LD199-LC199,(IFERROR(VLOOKUP($B188,#REF!,14,FALSE),"")/30))</f>
        <v>#VALUE!</v>
      </c>
      <c r="LE200" s="37" t="e">
        <f>IF(AND(LE199&lt;&gt;0,LD199&lt;&gt;0),LE199-LD199,(IFERROR(VLOOKUP($B188,#REF!,14,FALSE),"")/30))</f>
        <v>#VALUE!</v>
      </c>
      <c r="LF200" s="37" t="e">
        <f>IF(AND(LF199&lt;&gt;0,LE199&lt;&gt;0),LF199-LE199,(IFERROR(VLOOKUP($B188,#REF!,14,FALSE),"")/30))</f>
        <v>#VALUE!</v>
      </c>
      <c r="LG200" s="37" t="e">
        <f>IF(AND(LG199&lt;&gt;0,LF199&lt;&gt;0),LG199-LF199,(IFERROR(VLOOKUP($B188,#REF!,14,FALSE),"")/30))</f>
        <v>#VALUE!</v>
      </c>
      <c r="LH200" s="37" t="e">
        <f>IF(AND(LH199&lt;&gt;0,LG199&lt;&gt;0),LH199-LG199,(IFERROR(VLOOKUP($B188,#REF!,14,FALSE),"")/30))</f>
        <v>#VALUE!</v>
      </c>
      <c r="LI200" s="37" t="e">
        <f>IF(AND(LI199&lt;&gt;0,LH199&lt;&gt;0),LI199-LH199,(IFERROR(VLOOKUP($B188,#REF!,14,FALSE),"")/30))</f>
        <v>#VALUE!</v>
      </c>
      <c r="LJ200" s="37" t="e">
        <f>IF(AND(LJ199&lt;&gt;0,LI199&lt;&gt;0),LJ199-LI199,(IFERROR(VLOOKUP($B188,#REF!,14,FALSE),"")/30))</f>
        <v>#VALUE!</v>
      </c>
      <c r="LK200" s="37" t="e">
        <f>IF(AND(LK199&lt;&gt;0,LJ199&lt;&gt;0),LK199-LJ199,(IFERROR(VLOOKUP($B188,#REF!,14,FALSE),"")/30))</f>
        <v>#VALUE!</v>
      </c>
      <c r="LL200" s="37" t="e">
        <f>IF(AND(LL199&lt;&gt;0,LK199&lt;&gt;0),LL199-LK199,(IFERROR(VLOOKUP($B188,#REF!,14,FALSE),"")/30))</f>
        <v>#VALUE!</v>
      </c>
      <c r="LM200" s="37" t="e">
        <f>IF(AND(LM199&lt;&gt;0,LL199&lt;&gt;0),LM199-LL199,(IFERROR(VLOOKUP($B188,#REF!,14,FALSE),"")/30))</f>
        <v>#VALUE!</v>
      </c>
      <c r="LN200" s="37" t="e">
        <f>IF(AND(LN199&lt;&gt;0,LM199&lt;&gt;0),LN199-LM199,(IFERROR(VLOOKUP($B188,#REF!,14,FALSE),"")/30))</f>
        <v>#VALUE!</v>
      </c>
      <c r="LO200" s="37" t="e">
        <f>IF(AND(LO199&lt;&gt;0,LN199&lt;&gt;0),LO199-LN199,(IFERROR(VLOOKUP($B188,#REF!,14,FALSE),"")/30))</f>
        <v>#VALUE!</v>
      </c>
      <c r="LP200" s="37" t="e">
        <f>IF(AND(LP199&lt;&gt;0,LO199&lt;&gt;0),LP199-LO199,(IFERROR(VLOOKUP($B188,#REF!,14,FALSE),"")/30))</f>
        <v>#VALUE!</v>
      </c>
      <c r="LQ200" s="37" t="e">
        <f>IF(AND(LQ199&lt;&gt;0,LP199&lt;&gt;0),LQ199-LP199,(IFERROR(VLOOKUP($B188,#REF!,14,FALSE),"")/30))</f>
        <v>#VALUE!</v>
      </c>
      <c r="LR200" s="37" t="e">
        <f>IF(AND(LR199&lt;&gt;0,LQ199&lt;&gt;0),LR199-LQ199,(IFERROR(VLOOKUP($B188,#REF!,14,FALSE),"")/30))</f>
        <v>#VALUE!</v>
      </c>
      <c r="LS200" s="37" t="e">
        <f>IF(AND(LS199&lt;&gt;0,LR199&lt;&gt;0),LS199-LR199,(IFERROR(VLOOKUP($B188,#REF!,14,FALSE),"")/30))</f>
        <v>#VALUE!</v>
      </c>
      <c r="LT200" s="37" t="e">
        <f>IF(AND(LT199&lt;&gt;0,LS199&lt;&gt;0),LT199-LS199,(IFERROR(VLOOKUP($B188,#REF!,14,FALSE),"")/30))</f>
        <v>#VALUE!</v>
      </c>
      <c r="LU200" s="37" t="e">
        <f>IF(AND(LU199&lt;&gt;0,LT199&lt;&gt;0),LU199-LT199,(IFERROR(VLOOKUP($B188,#REF!,14,FALSE),"")/30))</f>
        <v>#VALUE!</v>
      </c>
      <c r="LV200" s="37" t="e">
        <f>IF(AND(LV199&lt;&gt;0,LU199&lt;&gt;0),LV199-LU199,(IFERROR(VLOOKUP($B188,#REF!,14,FALSE),"")/30))</f>
        <v>#VALUE!</v>
      </c>
      <c r="LW200" s="37" t="e">
        <f>IF(AND(LW199&lt;&gt;0,LV199&lt;&gt;0),LW199-LV199,(IFERROR(VLOOKUP($B188,#REF!,14,FALSE),"")/30))</f>
        <v>#VALUE!</v>
      </c>
      <c r="LX200" s="37" t="e">
        <f>IF(AND(LX199&lt;&gt;0,LW199&lt;&gt;0),LX199-LW199,(IFERROR(VLOOKUP($B188,#REF!,14,FALSE),"")/30))</f>
        <v>#VALUE!</v>
      </c>
      <c r="LY200" s="37" t="e">
        <f>IF(AND(LY199&lt;&gt;0,LX199&lt;&gt;0),LY199-LX199,(IFERROR(VLOOKUP($B188,#REF!,14,FALSE),"")/30))</f>
        <v>#VALUE!</v>
      </c>
      <c r="LZ200" s="37" t="e">
        <f>IF(AND(LZ199&lt;&gt;0,LY199&lt;&gt;0),LZ199-LY199,(IFERROR(VLOOKUP($B188,#REF!,14,FALSE),"")/30))</f>
        <v>#VALUE!</v>
      </c>
      <c r="MA200" s="37" t="e">
        <f>IF(AND(MA199&lt;&gt;0,LZ199&lt;&gt;0),MA199-LZ199,(IFERROR(VLOOKUP($B188,#REF!,14,FALSE),"")/30))</f>
        <v>#VALUE!</v>
      </c>
      <c r="MB200" s="37" t="e">
        <f>IF(AND(MB199&lt;&gt;0,MA199&lt;&gt;0),MB199-MA199,(IFERROR(VLOOKUP($B188,#REF!,14,FALSE),"")/30))</f>
        <v>#VALUE!</v>
      </c>
      <c r="MC200" s="37" t="e">
        <f>IF(AND(MC199&lt;&gt;0,MB199&lt;&gt;0),MC199-MB199,(IFERROR(VLOOKUP($B188,#REF!,14,FALSE),"")/30))</f>
        <v>#VALUE!</v>
      </c>
      <c r="MD200" s="37" t="e">
        <f>IF(AND(MD199&lt;&gt;0,MC199&lt;&gt;0),MD199-MC199,(IFERROR(VLOOKUP($B188,#REF!,14,FALSE),"")/30))</f>
        <v>#VALUE!</v>
      </c>
      <c r="ME200" s="37" t="e">
        <f>IF(AND(ME199&lt;&gt;0,MD199&lt;&gt;0),ME199-MD199,(IFERROR(VLOOKUP($B188,#REF!,15,FALSE),"")/30))</f>
        <v>#VALUE!</v>
      </c>
      <c r="MF200" s="37" t="e">
        <f>IF(AND(MF199&lt;&gt;0,ME199&lt;&gt;0),MF199-ME199,(IFERROR(VLOOKUP($B188,#REF!,15,FALSE),"")/30))</f>
        <v>#VALUE!</v>
      </c>
      <c r="MG200" s="37" t="e">
        <f>IF(AND(MG199&lt;&gt;0,MF199&lt;&gt;0),MG199-MF199,(IFERROR(VLOOKUP($B188,#REF!,15,FALSE),"")/30))</f>
        <v>#VALUE!</v>
      </c>
      <c r="MH200" s="37" t="e">
        <f>IF(AND(MH199&lt;&gt;0,MG199&lt;&gt;0),MH199-MG199,(IFERROR(VLOOKUP($B188,#REF!,15,FALSE),"")/30))</f>
        <v>#VALUE!</v>
      </c>
      <c r="MI200" s="37" t="e">
        <f>IF(AND(MI199&lt;&gt;0,MH199&lt;&gt;0),MI199-MH199,(IFERROR(VLOOKUP($B188,#REF!,15,FALSE),"")/30))</f>
        <v>#VALUE!</v>
      </c>
      <c r="MJ200" s="37" t="e">
        <f>IF(AND(MJ199&lt;&gt;0,MI199&lt;&gt;0),MJ199-MI199,(IFERROR(VLOOKUP($B188,#REF!,15,FALSE),"")/30))</f>
        <v>#VALUE!</v>
      </c>
      <c r="MK200" s="37" t="e">
        <f>IF(AND(MK199&lt;&gt;0,MJ199&lt;&gt;0),MK199-MJ199,(IFERROR(VLOOKUP($B188,#REF!,15,FALSE),"")/30))</f>
        <v>#VALUE!</v>
      </c>
      <c r="ML200" s="37" t="e">
        <f>IF(AND(ML199&lt;&gt;0,MK199&lt;&gt;0),ML199-MK199,(IFERROR(VLOOKUP($B188,#REF!,15,FALSE),"")/30))</f>
        <v>#VALUE!</v>
      </c>
      <c r="MM200" s="37" t="e">
        <f>IF(AND(MM199&lt;&gt;0,ML199&lt;&gt;0),MM199-ML199,(IFERROR(VLOOKUP($B188,#REF!,15,FALSE),"")/30))</f>
        <v>#VALUE!</v>
      </c>
      <c r="MN200" s="37" t="e">
        <f>IF(AND(MN199&lt;&gt;0,MM199&lt;&gt;0),MN199-MM199,(IFERROR(VLOOKUP($B188,#REF!,15,FALSE),"")/30))</f>
        <v>#VALUE!</v>
      </c>
      <c r="MO200" s="37" t="e">
        <f>IF(AND(MO199&lt;&gt;0,MN199&lt;&gt;0),MO199-MN199,(IFERROR(VLOOKUP($B188,#REF!,15,FALSE),"")/30))</f>
        <v>#VALUE!</v>
      </c>
      <c r="MP200" s="37" t="e">
        <f>IF(AND(MP199&lt;&gt;0,MO199&lt;&gt;0),MP199-MO199,(IFERROR(VLOOKUP($B188,#REF!,15,FALSE),"")/30))</f>
        <v>#VALUE!</v>
      </c>
      <c r="MQ200" s="37" t="e">
        <f>IF(AND(MQ199&lt;&gt;0,MP199&lt;&gt;0),MQ199-MP199,(IFERROR(VLOOKUP($B188,#REF!,15,FALSE),"")/30))</f>
        <v>#VALUE!</v>
      </c>
      <c r="MR200" s="37" t="e">
        <f>IF(AND(MR199&lt;&gt;0,MQ199&lt;&gt;0),MR199-MQ199,(IFERROR(VLOOKUP($B188,#REF!,15,FALSE),"")/30))</f>
        <v>#VALUE!</v>
      </c>
      <c r="MS200" s="37" t="e">
        <f>IF(AND(MS199&lt;&gt;0,MR199&lt;&gt;0),MS199-MR199,(IFERROR(VLOOKUP($B188,#REF!,15,FALSE),"")/30))</f>
        <v>#VALUE!</v>
      </c>
      <c r="MT200" s="37" t="e">
        <f>IF(AND(MT199&lt;&gt;0,MS199&lt;&gt;0),MT199-MS199,(IFERROR(VLOOKUP($B188,#REF!,15,FALSE),"")/30))</f>
        <v>#VALUE!</v>
      </c>
      <c r="MU200" s="37" t="e">
        <f>IF(AND(MU199&lt;&gt;0,MT199&lt;&gt;0),MU199-MT199,(IFERROR(VLOOKUP($B188,#REF!,15,FALSE),"")/30))</f>
        <v>#VALUE!</v>
      </c>
      <c r="MV200" s="37" t="e">
        <f>IF(AND(MV199&lt;&gt;0,MU199&lt;&gt;0),MV199-MU199,(IFERROR(VLOOKUP($B188,#REF!,15,FALSE),"")/30))</f>
        <v>#VALUE!</v>
      </c>
      <c r="MW200" s="37" t="e">
        <f>IF(AND(MW199&lt;&gt;0,MV199&lt;&gt;0),MW199-MV199,(IFERROR(VLOOKUP($B188,#REF!,15,FALSE),"")/30))</f>
        <v>#VALUE!</v>
      </c>
      <c r="MX200" s="37" t="e">
        <f>IF(AND(MX199&lt;&gt;0,MW199&lt;&gt;0),MX199-MW199,(IFERROR(VLOOKUP($B188,#REF!,15,FALSE),"")/30))</f>
        <v>#VALUE!</v>
      </c>
      <c r="MY200" s="37" t="e">
        <f>IF(AND(MY199&lt;&gt;0,MX199&lt;&gt;0),MY199-MX199,(IFERROR(VLOOKUP($B188,#REF!,15,FALSE),"")/30))</f>
        <v>#VALUE!</v>
      </c>
      <c r="MZ200" s="37" t="e">
        <f>IF(AND(MZ199&lt;&gt;0,MY199&lt;&gt;0),MZ199-MY199,(IFERROR(VLOOKUP($B188,#REF!,15,FALSE),"")/30))</f>
        <v>#VALUE!</v>
      </c>
      <c r="NA200" s="37" t="e">
        <f>IF(AND(NA199&lt;&gt;0,MZ199&lt;&gt;0),NA199-MZ199,(IFERROR(VLOOKUP($B188,#REF!,15,FALSE),"")/30))</f>
        <v>#VALUE!</v>
      </c>
      <c r="NB200" s="37" t="e">
        <f>IF(AND(NB199&lt;&gt;0,NA199&lt;&gt;0),NB199-NA199,(IFERROR(VLOOKUP($B188,#REF!,15,FALSE),"")/30))</f>
        <v>#VALUE!</v>
      </c>
      <c r="NC200" s="37" t="e">
        <f>IF(AND(NC199&lt;&gt;0,NB199&lt;&gt;0),NC199-NB199,(IFERROR(VLOOKUP($B188,#REF!,15,FALSE),"")/30))</f>
        <v>#VALUE!</v>
      </c>
      <c r="ND200" s="37" t="e">
        <f>IF(AND(ND199&lt;&gt;0,NC199&lt;&gt;0),ND199-NC199,(IFERROR(VLOOKUP($B188,#REF!,15,FALSE),"")/30))</f>
        <v>#VALUE!</v>
      </c>
      <c r="NE200" s="37" t="e">
        <f>IF(AND(NE199&lt;&gt;0,ND199&lt;&gt;0),NE199-ND199,(IFERROR(VLOOKUP($B188,#REF!,15,FALSE),"")/30))</f>
        <v>#VALUE!</v>
      </c>
      <c r="NF200" s="37" t="e">
        <f>IF(AND(NF199&lt;&gt;0,NE199&lt;&gt;0),NF199-NE199,(IFERROR(VLOOKUP($B188,#REF!,15,FALSE),"")/30))</f>
        <v>#VALUE!</v>
      </c>
      <c r="NG200" s="37" t="e">
        <f>IF(AND(NG199&lt;&gt;0,NF199&lt;&gt;0),NG199-NF199,(IFERROR(VLOOKUP($B188,#REF!,15,FALSE),"")/30))</f>
        <v>#VALUE!</v>
      </c>
      <c r="NH200" s="37" t="e">
        <f>IF(AND(NH199&lt;&gt;0,NG199&lt;&gt;0),NH199-NG199,(IFERROR(VLOOKUP($B188,#REF!,15,FALSE),"")/30))</f>
        <v>#VALUE!</v>
      </c>
      <c r="NI200" s="37" t="e">
        <f>IF(AND(NI199&lt;&gt;0,NH199&lt;&gt;0),NI199-NH199,(IFERROR(VLOOKUP($B188,#REF!,15,FALSE),"")/30))</f>
        <v>#VALUE!</v>
      </c>
    </row>
    <row r="201" spans="1:374" s="29" customFormat="1" ht="15" thickBot="1" x14ac:dyDescent="0.3">
      <c r="A201" s="19" t="str">
        <f>IFERROR(VLOOKUP(B201,#REF!,2,FALSE)," ")</f>
        <v xml:space="preserve"> </v>
      </c>
      <c r="B201" s="20">
        <v>71198</v>
      </c>
      <c r="C201" s="1053" t="str">
        <f>IFERROR(VLOOKUP(B201,Claves!A:G,4,FALSE)," ")</f>
        <v>PRL KOTP1 RS PTYL 44X24</v>
      </c>
      <c r="D201" s="1053"/>
      <c r="E201" s="1053"/>
      <c r="F201" s="1054"/>
      <c r="G201" s="81">
        <v>438.4987857142857</v>
      </c>
      <c r="H201" s="28">
        <f t="shared" ref="H201:BT201" si="270">H212/H$4</f>
        <v>0</v>
      </c>
      <c r="I201" s="28">
        <f t="shared" si="270"/>
        <v>0</v>
      </c>
      <c r="J201" s="28">
        <f t="shared" si="270"/>
        <v>68.643666666666675</v>
      </c>
      <c r="K201" s="28">
        <f t="shared" si="270"/>
        <v>958.43275000000006</v>
      </c>
      <c r="L201" s="28">
        <f t="shared" si="270"/>
        <v>835.67360000000008</v>
      </c>
      <c r="M201" s="28">
        <f t="shared" si="270"/>
        <v>715.06716666666671</v>
      </c>
      <c r="N201" s="28">
        <f t="shared" si="270"/>
        <v>631.20614285714294</v>
      </c>
      <c r="O201" s="28">
        <f t="shared" si="270"/>
        <v>0</v>
      </c>
      <c r="P201" s="28">
        <f t="shared" si="270"/>
        <v>0</v>
      </c>
      <c r="Q201" s="28">
        <f t="shared" si="270"/>
        <v>465.95850000000007</v>
      </c>
      <c r="R201" s="28">
        <f t="shared" si="270"/>
        <v>728.76063636363642</v>
      </c>
      <c r="S201" s="28">
        <f t="shared" si="270"/>
        <v>685.54716666666673</v>
      </c>
      <c r="T201" s="28">
        <f t="shared" si="270"/>
        <v>646.60169230769236</v>
      </c>
      <c r="U201" s="28">
        <f t="shared" si="270"/>
        <v>608.95185714285719</v>
      </c>
      <c r="V201" s="28">
        <f t="shared" si="270"/>
        <v>0</v>
      </c>
      <c r="W201" s="28">
        <f t="shared" si="270"/>
        <v>0</v>
      </c>
      <c r="X201" s="28">
        <f t="shared" si="270"/>
        <v>525.59141176470587</v>
      </c>
      <c r="Y201" s="28">
        <f t="shared" si="270"/>
        <v>622.17955555555557</v>
      </c>
      <c r="Z201" s="28">
        <f t="shared" si="270"/>
        <v>606.56142105263166</v>
      </c>
      <c r="AA201" s="28">
        <f t="shared" si="270"/>
        <v>581.67505000000006</v>
      </c>
      <c r="AB201" s="28">
        <f t="shared" si="270"/>
        <v>570.18447619047618</v>
      </c>
      <c r="AC201" s="28">
        <f t="shared" si="270"/>
        <v>0</v>
      </c>
      <c r="AD201" s="28">
        <f t="shared" si="270"/>
        <v>0</v>
      </c>
      <c r="AE201" s="28">
        <f t="shared" si="270"/>
        <v>569.68908333333331</v>
      </c>
      <c r="AF201" s="28">
        <f t="shared" si="270"/>
        <v>758.4662800000001</v>
      </c>
      <c r="AG201" s="28">
        <f t="shared" si="270"/>
        <v>778.4585769230772</v>
      </c>
      <c r="AH201" s="28">
        <f t="shared" si="270"/>
        <v>817.4012592592594</v>
      </c>
      <c r="AI201" s="28">
        <f t="shared" si="270"/>
        <v>0</v>
      </c>
      <c r="AJ201" s="28">
        <f t="shared" si="270"/>
        <v>0</v>
      </c>
      <c r="AK201" s="28">
        <f t="shared" si="270"/>
        <v>0</v>
      </c>
      <c r="AL201" s="28">
        <f t="shared" si="270"/>
        <v>728.14187096774208</v>
      </c>
      <c r="AM201" s="28">
        <f t="shared" si="270"/>
        <v>24900.592000000001</v>
      </c>
      <c r="AN201" s="28">
        <f t="shared" si="270"/>
        <v>48.015000000000001</v>
      </c>
      <c r="AO201" s="28">
        <f t="shared" si="270"/>
        <v>333.25833333333327</v>
      </c>
      <c r="AP201" s="28">
        <f t="shared" si="270"/>
        <v>255.5455</v>
      </c>
      <c r="AQ201" s="28">
        <f t="shared" si="270"/>
        <v>0</v>
      </c>
      <c r="AR201" s="28">
        <f t="shared" si="270"/>
        <v>0</v>
      </c>
      <c r="AS201" s="28">
        <f t="shared" si="270"/>
        <v>0</v>
      </c>
      <c r="AT201" s="28">
        <f t="shared" si="270"/>
        <v>782.91025000000002</v>
      </c>
      <c r="AU201" s="28">
        <f t="shared" si="270"/>
        <v>761.6</v>
      </c>
      <c r="AV201" s="28">
        <f t="shared" si="270"/>
        <v>701.97850000000005</v>
      </c>
      <c r="AW201" s="28">
        <f t="shared" si="270"/>
        <v>665.51627272727274</v>
      </c>
      <c r="AX201" s="28">
        <f t="shared" si="270"/>
        <v>0</v>
      </c>
      <c r="AY201" s="28">
        <f t="shared" si="270"/>
        <v>0</v>
      </c>
      <c r="AZ201" s="28">
        <f t="shared" si="270"/>
        <v>541.34950000000003</v>
      </c>
      <c r="BA201" s="28">
        <f t="shared" si="270"/>
        <v>1229.5391333333332</v>
      </c>
      <c r="BB201" s="28">
        <f t="shared" si="270"/>
        <v>1172.0323125</v>
      </c>
      <c r="BC201" s="28">
        <f t="shared" si="270"/>
        <v>1109.24</v>
      </c>
      <c r="BD201" s="28">
        <f t="shared" si="270"/>
        <v>1074.172</v>
      </c>
      <c r="BE201" s="28">
        <f t="shared" si="270"/>
        <v>0</v>
      </c>
      <c r="BF201" s="28">
        <f t="shared" si="270"/>
        <v>0</v>
      </c>
      <c r="BG201" s="28">
        <f t="shared" si="270"/>
        <v>941.80457142857131</v>
      </c>
      <c r="BH201" s="28">
        <f t="shared" si="270"/>
        <v>1149.4492727272727</v>
      </c>
      <c r="BI201" s="28">
        <f t="shared" si="270"/>
        <v>1112.648347826087</v>
      </c>
      <c r="BJ201" s="28">
        <f t="shared" si="270"/>
        <v>1072.15625</v>
      </c>
      <c r="BK201" s="28">
        <f t="shared" si="270"/>
        <v>1043.3543999999999</v>
      </c>
      <c r="BL201" s="28">
        <f t="shared" si="270"/>
        <v>0</v>
      </c>
      <c r="BM201" s="28">
        <f t="shared" si="270"/>
        <v>0</v>
      </c>
      <c r="BN201" s="28">
        <f>BN212/BN$4</f>
        <v>989.98467857142862</v>
      </c>
      <c r="BO201" s="28">
        <f t="shared" si="270"/>
        <v>955.84727586206895</v>
      </c>
      <c r="BP201" s="28">
        <f t="shared" si="270"/>
        <v>33439.757999999994</v>
      </c>
      <c r="BQ201" s="28">
        <f t="shared" si="270"/>
        <v>34.677500000000002</v>
      </c>
      <c r="BR201" s="28">
        <f t="shared" si="270"/>
        <v>25.252333333333336</v>
      </c>
      <c r="BS201" s="28">
        <f t="shared" si="270"/>
        <v>61.620249999999999</v>
      </c>
      <c r="BT201" s="28">
        <f t="shared" si="270"/>
        <v>0</v>
      </c>
      <c r="BU201" s="28">
        <f t="shared" ref="BU201:EF201" si="271">BU212/BU$4</f>
        <v>0</v>
      </c>
      <c r="BV201" s="28">
        <f t="shared" si="271"/>
        <v>50.149571428571434</v>
      </c>
      <c r="BW201" s="28">
        <f t="shared" si="271"/>
        <v>427.200625</v>
      </c>
      <c r="BX201" s="28">
        <f t="shared" si="271"/>
        <v>536.58288888888887</v>
      </c>
      <c r="BY201" s="28">
        <f t="shared" si="271"/>
        <v>504.90479999999991</v>
      </c>
      <c r="BZ201" s="28">
        <f t="shared" si="271"/>
        <v>474.33036363636353</v>
      </c>
      <c r="CA201" s="28">
        <f t="shared" si="271"/>
        <v>0</v>
      </c>
      <c r="CB201" s="28">
        <f t="shared" si="271"/>
        <v>0</v>
      </c>
      <c r="CC201" s="28">
        <f t="shared" si="271"/>
        <v>398.29628571428572</v>
      </c>
      <c r="CD201" s="28">
        <f t="shared" si="271"/>
        <v>671.07253333333347</v>
      </c>
      <c r="CE201" s="28">
        <f t="shared" si="271"/>
        <v>729.82887500000004</v>
      </c>
      <c r="CF201" s="28">
        <f t="shared" si="271"/>
        <v>699.63900000000001</v>
      </c>
      <c r="CG201" s="28">
        <f t="shared" si="271"/>
        <v>668.06133333333344</v>
      </c>
      <c r="CH201" s="28">
        <f t="shared" si="271"/>
        <v>0</v>
      </c>
      <c r="CI201" s="28">
        <f t="shared" si="271"/>
        <v>0</v>
      </c>
      <c r="CJ201" s="28">
        <f t="shared" si="271"/>
        <v>593.4049523809523</v>
      </c>
      <c r="CK201" s="28">
        <f t="shared" si="271"/>
        <v>1032.8565000000001</v>
      </c>
      <c r="CL201" s="28">
        <f t="shared" si="271"/>
        <v>1002.331</v>
      </c>
      <c r="CM201" s="28">
        <f t="shared" si="271"/>
        <v>966.56908333333342</v>
      </c>
      <c r="CN201" s="28">
        <f t="shared" si="271"/>
        <v>0</v>
      </c>
      <c r="CO201" s="28">
        <f t="shared" si="271"/>
        <v>0</v>
      </c>
      <c r="CP201" s="28">
        <f t="shared" si="271"/>
        <v>0</v>
      </c>
      <c r="CQ201" s="28">
        <f t="shared" si="271"/>
        <v>0</v>
      </c>
      <c r="CR201" s="28">
        <f t="shared" si="271"/>
        <v>0</v>
      </c>
      <c r="CS201" s="28">
        <f t="shared" si="271"/>
        <v>0</v>
      </c>
      <c r="CT201" s="28">
        <f t="shared" si="271"/>
        <v>401.98399999999998</v>
      </c>
      <c r="CU201" s="28">
        <f t="shared" si="271"/>
        <v>0</v>
      </c>
      <c r="CV201" s="28">
        <f t="shared" si="271"/>
        <v>0</v>
      </c>
      <c r="CW201" s="28">
        <f t="shared" si="271"/>
        <v>0</v>
      </c>
      <c r="CX201" s="28">
        <f t="shared" si="271"/>
        <v>0</v>
      </c>
      <c r="CY201" s="28">
        <f t="shared" si="271"/>
        <v>0</v>
      </c>
      <c r="CZ201" s="28">
        <f t="shared" si="271"/>
        <v>0</v>
      </c>
      <c r="DA201" s="28">
        <f t="shared" si="271"/>
        <v>0</v>
      </c>
      <c r="DB201" s="28">
        <f t="shared" si="271"/>
        <v>0</v>
      </c>
      <c r="DC201" s="28">
        <f t="shared" si="271"/>
        <v>0</v>
      </c>
      <c r="DD201" s="28">
        <f t="shared" si="271"/>
        <v>0</v>
      </c>
      <c r="DE201" s="28">
        <f t="shared" si="271"/>
        <v>0</v>
      </c>
      <c r="DF201" s="28">
        <f t="shared" si="271"/>
        <v>0</v>
      </c>
      <c r="DG201" s="28">
        <f t="shared" si="271"/>
        <v>0</v>
      </c>
      <c r="DH201" s="28">
        <f t="shared" si="271"/>
        <v>0</v>
      </c>
      <c r="DI201" s="28">
        <f t="shared" si="271"/>
        <v>0</v>
      </c>
      <c r="DJ201" s="28">
        <f t="shared" si="271"/>
        <v>0</v>
      </c>
      <c r="DK201" s="28">
        <f t="shared" si="271"/>
        <v>0</v>
      </c>
      <c r="DL201" s="28">
        <f t="shared" si="271"/>
        <v>0</v>
      </c>
      <c r="DM201" s="28">
        <f t="shared" si="271"/>
        <v>0</v>
      </c>
      <c r="DN201" s="28">
        <f t="shared" si="271"/>
        <v>0</v>
      </c>
      <c r="DO201" s="28">
        <f t="shared" si="271"/>
        <v>0</v>
      </c>
      <c r="DP201" s="28">
        <f t="shared" si="271"/>
        <v>0</v>
      </c>
      <c r="DQ201" s="28">
        <f t="shared" si="271"/>
        <v>0</v>
      </c>
      <c r="DR201" s="28">
        <f t="shared" si="271"/>
        <v>0</v>
      </c>
      <c r="DS201" s="28">
        <f t="shared" si="271"/>
        <v>0</v>
      </c>
      <c r="DT201" s="28">
        <f t="shared" si="271"/>
        <v>0</v>
      </c>
      <c r="DU201" s="28">
        <f t="shared" si="271"/>
        <v>0</v>
      </c>
      <c r="DV201" s="28">
        <f t="shared" si="271"/>
        <v>0</v>
      </c>
      <c r="DW201" s="28">
        <f t="shared" si="271"/>
        <v>0</v>
      </c>
      <c r="DX201" s="28">
        <f t="shared" si="271"/>
        <v>0</v>
      </c>
      <c r="DY201" s="28">
        <f t="shared" si="271"/>
        <v>0</v>
      </c>
      <c r="DZ201" s="28">
        <f t="shared" si="271"/>
        <v>0</v>
      </c>
      <c r="EA201" s="28">
        <f t="shared" si="271"/>
        <v>0</v>
      </c>
      <c r="EB201" s="28">
        <f t="shared" si="271"/>
        <v>0</v>
      </c>
      <c r="EC201" s="28">
        <f t="shared" si="271"/>
        <v>0</v>
      </c>
      <c r="ED201" s="28">
        <f t="shared" si="271"/>
        <v>0</v>
      </c>
      <c r="EE201" s="28">
        <f t="shared" si="271"/>
        <v>0</v>
      </c>
      <c r="EF201" s="28">
        <f t="shared" si="271"/>
        <v>0</v>
      </c>
      <c r="EG201" s="28">
        <f t="shared" ref="EG201:GR201" si="272">EG212/EG$4</f>
        <v>0</v>
      </c>
      <c r="EH201" s="28">
        <f t="shared" si="272"/>
        <v>0</v>
      </c>
      <c r="EI201" s="28">
        <f t="shared" si="272"/>
        <v>0</v>
      </c>
      <c r="EJ201" s="28">
        <f t="shared" si="272"/>
        <v>0</v>
      </c>
      <c r="EK201" s="28">
        <f t="shared" si="272"/>
        <v>0</v>
      </c>
      <c r="EL201" s="28">
        <f t="shared" si="272"/>
        <v>0</v>
      </c>
      <c r="EM201" s="28">
        <f t="shared" si="272"/>
        <v>0</v>
      </c>
      <c r="EN201" s="28">
        <f t="shared" si="272"/>
        <v>0</v>
      </c>
      <c r="EO201" s="28">
        <f t="shared" si="272"/>
        <v>0</v>
      </c>
      <c r="EP201" s="28">
        <f t="shared" si="272"/>
        <v>0</v>
      </c>
      <c r="EQ201" s="28">
        <f t="shared" si="272"/>
        <v>0</v>
      </c>
      <c r="ER201" s="28">
        <f t="shared" si="272"/>
        <v>0</v>
      </c>
      <c r="ES201" s="28">
        <f t="shared" si="272"/>
        <v>0</v>
      </c>
      <c r="ET201" s="28">
        <f t="shared" si="272"/>
        <v>0</v>
      </c>
      <c r="EU201" s="28">
        <f t="shared" si="272"/>
        <v>0</v>
      </c>
      <c r="EV201" s="28">
        <f t="shared" si="272"/>
        <v>0</v>
      </c>
      <c r="EW201" s="28">
        <f t="shared" si="272"/>
        <v>0</v>
      </c>
      <c r="EX201" s="28">
        <f t="shared" si="272"/>
        <v>0</v>
      </c>
      <c r="EY201" s="28">
        <f t="shared" si="272"/>
        <v>0</v>
      </c>
      <c r="EZ201" s="28">
        <f t="shared" si="272"/>
        <v>0</v>
      </c>
      <c r="FA201" s="28">
        <f t="shared" si="272"/>
        <v>0</v>
      </c>
      <c r="FB201" s="28">
        <f t="shared" si="272"/>
        <v>0</v>
      </c>
      <c r="FC201" s="28">
        <f t="shared" si="272"/>
        <v>0</v>
      </c>
      <c r="FD201" s="28">
        <f t="shared" si="272"/>
        <v>0</v>
      </c>
      <c r="FE201" s="28">
        <f t="shared" si="272"/>
        <v>0</v>
      </c>
      <c r="FF201" s="28">
        <f t="shared" si="272"/>
        <v>8000</v>
      </c>
      <c r="FG201" s="28">
        <f t="shared" si="272"/>
        <v>5000</v>
      </c>
      <c r="FH201" s="28">
        <f t="shared" si="272"/>
        <v>4000</v>
      </c>
      <c r="FI201" s="28">
        <f t="shared" si="272"/>
        <v>3333.3333333333335</v>
      </c>
      <c r="FJ201" s="28">
        <f t="shared" si="272"/>
        <v>0</v>
      </c>
      <c r="FK201" s="28">
        <f t="shared" si="272"/>
        <v>0</v>
      </c>
      <c r="FL201" s="28">
        <f t="shared" si="272"/>
        <v>2222.2222222222222</v>
      </c>
      <c r="FM201" s="28">
        <f t="shared" si="272"/>
        <v>0</v>
      </c>
      <c r="FN201" s="28">
        <f t="shared" si="272"/>
        <v>0</v>
      </c>
      <c r="FO201" s="28">
        <f t="shared" si="272"/>
        <v>1666.6666666666667</v>
      </c>
      <c r="FP201" s="28">
        <f t="shared" si="272"/>
        <v>0</v>
      </c>
      <c r="FQ201" s="28">
        <f t="shared" si="272"/>
        <v>1428.5714285714287</v>
      </c>
      <c r="FR201" s="28">
        <f t="shared" si="272"/>
        <v>0</v>
      </c>
      <c r="FS201" s="28">
        <f t="shared" si="272"/>
        <v>0</v>
      </c>
      <c r="FT201" s="28">
        <f t="shared" si="272"/>
        <v>0</v>
      </c>
      <c r="FU201" s="28">
        <f t="shared" si="272"/>
        <v>0</v>
      </c>
      <c r="FV201" s="28">
        <f t="shared" si="272"/>
        <v>0</v>
      </c>
      <c r="FW201" s="28">
        <f t="shared" si="272"/>
        <v>0</v>
      </c>
      <c r="FX201" s="28">
        <f t="shared" si="272"/>
        <v>0</v>
      </c>
      <c r="FY201" s="28">
        <f t="shared" si="272"/>
        <v>0</v>
      </c>
      <c r="FZ201" s="28">
        <f t="shared" si="272"/>
        <v>0</v>
      </c>
      <c r="GA201" s="28">
        <f t="shared" si="272"/>
        <v>0</v>
      </c>
      <c r="GB201" s="28">
        <f t="shared" si="272"/>
        <v>0</v>
      </c>
      <c r="GC201" s="28">
        <f t="shared" si="272"/>
        <v>0</v>
      </c>
      <c r="GD201" s="28">
        <f t="shared" si="272"/>
        <v>0</v>
      </c>
      <c r="GE201" s="28">
        <f t="shared" si="272"/>
        <v>0</v>
      </c>
      <c r="GF201" s="28">
        <f t="shared" si="272"/>
        <v>0</v>
      </c>
      <c r="GG201" s="28">
        <f t="shared" si="272"/>
        <v>0</v>
      </c>
      <c r="GH201" s="28">
        <f t="shared" si="272"/>
        <v>0</v>
      </c>
      <c r="GI201" s="28">
        <f t="shared" si="272"/>
        <v>0</v>
      </c>
      <c r="GJ201" s="28">
        <f t="shared" si="272"/>
        <v>0</v>
      </c>
      <c r="GK201" s="28">
        <f t="shared" si="272"/>
        <v>0</v>
      </c>
      <c r="GL201" s="28">
        <f t="shared" si="272"/>
        <v>0</v>
      </c>
      <c r="GM201" s="28">
        <f t="shared" si="272"/>
        <v>0</v>
      </c>
      <c r="GN201" s="28">
        <f t="shared" si="272"/>
        <v>0</v>
      </c>
      <c r="GO201" s="28">
        <f t="shared" si="272"/>
        <v>0</v>
      </c>
      <c r="GP201" s="28">
        <f t="shared" si="272"/>
        <v>0</v>
      </c>
      <c r="GQ201" s="28">
        <f t="shared" si="272"/>
        <v>0</v>
      </c>
      <c r="GR201" s="28">
        <f t="shared" si="272"/>
        <v>0</v>
      </c>
      <c r="GS201" s="28">
        <f t="shared" ref="GS201:JD201" si="273">GS212/GS$4</f>
        <v>0</v>
      </c>
      <c r="GT201" s="28">
        <f t="shared" si="273"/>
        <v>0</v>
      </c>
      <c r="GU201" s="28">
        <f t="shared" si="273"/>
        <v>0</v>
      </c>
      <c r="GV201" s="28">
        <f t="shared" si="273"/>
        <v>0</v>
      </c>
      <c r="GW201" s="28">
        <f t="shared" si="273"/>
        <v>0</v>
      </c>
      <c r="GX201" s="28">
        <f t="shared" si="273"/>
        <v>0</v>
      </c>
      <c r="GY201" s="28">
        <f t="shared" si="273"/>
        <v>0</v>
      </c>
      <c r="GZ201" s="28">
        <f t="shared" si="273"/>
        <v>0</v>
      </c>
      <c r="HA201" s="28">
        <f t="shared" si="273"/>
        <v>0</v>
      </c>
      <c r="HB201" s="28">
        <f t="shared" si="273"/>
        <v>0</v>
      </c>
      <c r="HC201" s="28">
        <f t="shared" si="273"/>
        <v>0</v>
      </c>
      <c r="HD201" s="28">
        <f t="shared" si="273"/>
        <v>0</v>
      </c>
      <c r="HE201" s="28">
        <f t="shared" si="273"/>
        <v>0</v>
      </c>
      <c r="HF201" s="28">
        <f t="shared" si="273"/>
        <v>0</v>
      </c>
      <c r="HG201" s="28">
        <f t="shared" si="273"/>
        <v>0</v>
      </c>
      <c r="HH201" s="28">
        <f t="shared" si="273"/>
        <v>0</v>
      </c>
      <c r="HI201" s="28">
        <f t="shared" si="273"/>
        <v>0</v>
      </c>
      <c r="HJ201" s="28">
        <f t="shared" si="273"/>
        <v>0</v>
      </c>
      <c r="HK201" s="28">
        <f t="shared" si="273"/>
        <v>0</v>
      </c>
      <c r="HL201" s="28">
        <f t="shared" si="273"/>
        <v>0</v>
      </c>
      <c r="HM201" s="28">
        <f t="shared" si="273"/>
        <v>0</v>
      </c>
      <c r="HN201" s="28">
        <f t="shared" si="273"/>
        <v>0</v>
      </c>
      <c r="HO201" s="28">
        <f t="shared" si="273"/>
        <v>0</v>
      </c>
      <c r="HP201" s="28">
        <f t="shared" si="273"/>
        <v>0</v>
      </c>
      <c r="HQ201" s="28">
        <f t="shared" si="273"/>
        <v>0</v>
      </c>
      <c r="HR201" s="28">
        <f t="shared" si="273"/>
        <v>0</v>
      </c>
      <c r="HS201" s="28">
        <f t="shared" si="273"/>
        <v>0</v>
      </c>
      <c r="HT201" s="28">
        <f t="shared" si="273"/>
        <v>0</v>
      </c>
      <c r="HU201" s="28">
        <f t="shared" si="273"/>
        <v>0</v>
      </c>
      <c r="HV201" s="28">
        <f t="shared" si="273"/>
        <v>0</v>
      </c>
      <c r="HW201" s="28">
        <f t="shared" si="273"/>
        <v>0</v>
      </c>
      <c r="HX201" s="28">
        <f t="shared" si="273"/>
        <v>0</v>
      </c>
      <c r="HY201" s="28">
        <f t="shared" si="273"/>
        <v>0</v>
      </c>
      <c r="HZ201" s="28">
        <f t="shared" si="273"/>
        <v>0</v>
      </c>
      <c r="IA201" s="28">
        <f t="shared" si="273"/>
        <v>0</v>
      </c>
      <c r="IB201" s="28">
        <f t="shared" si="273"/>
        <v>0</v>
      </c>
      <c r="IC201" s="28">
        <f t="shared" si="273"/>
        <v>0</v>
      </c>
      <c r="ID201" s="28">
        <f t="shared" si="273"/>
        <v>0</v>
      </c>
      <c r="IE201" s="28">
        <f t="shared" si="273"/>
        <v>0</v>
      </c>
      <c r="IF201" s="28">
        <f t="shared" si="273"/>
        <v>0</v>
      </c>
      <c r="IG201" s="28">
        <f t="shared" si="273"/>
        <v>0</v>
      </c>
      <c r="IH201" s="28">
        <f t="shared" si="273"/>
        <v>0</v>
      </c>
      <c r="II201" s="28">
        <f t="shared" si="273"/>
        <v>0</v>
      </c>
      <c r="IJ201" s="28">
        <f t="shared" si="273"/>
        <v>0</v>
      </c>
      <c r="IK201" s="28">
        <f t="shared" si="273"/>
        <v>0</v>
      </c>
      <c r="IL201" s="28">
        <f t="shared" si="273"/>
        <v>0</v>
      </c>
      <c r="IM201" s="28">
        <f t="shared" si="273"/>
        <v>0</v>
      </c>
      <c r="IN201" s="28">
        <f t="shared" si="273"/>
        <v>0</v>
      </c>
      <c r="IO201" s="28">
        <f t="shared" si="273"/>
        <v>0</v>
      </c>
      <c r="IP201" s="28">
        <f t="shared" si="273"/>
        <v>0</v>
      </c>
      <c r="IQ201" s="28">
        <f t="shared" si="273"/>
        <v>0</v>
      </c>
      <c r="IR201" s="28">
        <f t="shared" si="273"/>
        <v>0</v>
      </c>
      <c r="IS201" s="28">
        <f t="shared" si="273"/>
        <v>0</v>
      </c>
      <c r="IT201" s="28">
        <f t="shared" si="273"/>
        <v>0</v>
      </c>
      <c r="IU201" s="28">
        <f t="shared" si="273"/>
        <v>0</v>
      </c>
      <c r="IV201" s="28">
        <f t="shared" si="273"/>
        <v>0</v>
      </c>
      <c r="IW201" s="28">
        <f t="shared" si="273"/>
        <v>0</v>
      </c>
      <c r="IX201" s="28">
        <f t="shared" si="273"/>
        <v>0</v>
      </c>
      <c r="IY201" s="28">
        <f t="shared" si="273"/>
        <v>0</v>
      </c>
      <c r="IZ201" s="28">
        <f t="shared" si="273"/>
        <v>0</v>
      </c>
      <c r="JA201" s="28">
        <f t="shared" si="273"/>
        <v>0</v>
      </c>
      <c r="JB201" s="28">
        <f t="shared" si="273"/>
        <v>0</v>
      </c>
      <c r="JC201" s="28">
        <f t="shared" si="273"/>
        <v>0</v>
      </c>
      <c r="JD201" s="28">
        <f t="shared" si="273"/>
        <v>0</v>
      </c>
      <c r="JE201" s="28">
        <f t="shared" ref="JE201:LP201" si="274">JE212/JE$4</f>
        <v>0</v>
      </c>
      <c r="JF201" s="28">
        <f t="shared" si="274"/>
        <v>0</v>
      </c>
      <c r="JG201" s="28">
        <f t="shared" si="274"/>
        <v>0</v>
      </c>
      <c r="JH201" s="28">
        <f t="shared" si="274"/>
        <v>0</v>
      </c>
      <c r="JI201" s="28">
        <f t="shared" si="274"/>
        <v>0</v>
      </c>
      <c r="JJ201" s="28">
        <f t="shared" si="274"/>
        <v>0</v>
      </c>
      <c r="JK201" s="28">
        <f t="shared" si="274"/>
        <v>0</v>
      </c>
      <c r="JL201" s="28">
        <f t="shared" si="274"/>
        <v>0</v>
      </c>
      <c r="JM201" s="28">
        <f t="shared" si="274"/>
        <v>0</v>
      </c>
      <c r="JN201" s="28">
        <f t="shared" si="274"/>
        <v>0</v>
      </c>
      <c r="JO201" s="28">
        <f t="shared" si="274"/>
        <v>0</v>
      </c>
      <c r="JP201" s="28">
        <f t="shared" si="274"/>
        <v>0</v>
      </c>
      <c r="JQ201" s="28">
        <f t="shared" si="274"/>
        <v>0</v>
      </c>
      <c r="JR201" s="28">
        <f t="shared" si="274"/>
        <v>0</v>
      </c>
      <c r="JS201" s="28">
        <f t="shared" si="274"/>
        <v>0</v>
      </c>
      <c r="JT201" s="28">
        <f t="shared" si="274"/>
        <v>0</v>
      </c>
      <c r="JU201" s="28">
        <f t="shared" si="274"/>
        <v>0</v>
      </c>
      <c r="JV201" s="28">
        <f t="shared" si="274"/>
        <v>0</v>
      </c>
      <c r="JW201" s="28">
        <f t="shared" si="274"/>
        <v>0</v>
      </c>
      <c r="JX201" s="28">
        <f t="shared" si="274"/>
        <v>0</v>
      </c>
      <c r="JY201" s="28">
        <f t="shared" si="274"/>
        <v>0</v>
      </c>
      <c r="JZ201" s="28">
        <f t="shared" si="274"/>
        <v>0</v>
      </c>
      <c r="KA201" s="28">
        <f t="shared" si="274"/>
        <v>0</v>
      </c>
      <c r="KB201" s="28">
        <f t="shared" si="274"/>
        <v>0</v>
      </c>
      <c r="KC201" s="28">
        <f t="shared" si="274"/>
        <v>0</v>
      </c>
      <c r="KD201" s="28">
        <f t="shared" si="274"/>
        <v>0</v>
      </c>
      <c r="KE201" s="28">
        <f t="shared" si="274"/>
        <v>0</v>
      </c>
      <c r="KF201" s="28">
        <f t="shared" si="274"/>
        <v>0</v>
      </c>
      <c r="KG201" s="28">
        <f t="shared" si="274"/>
        <v>0</v>
      </c>
      <c r="KH201" s="28">
        <f t="shared" si="274"/>
        <v>0</v>
      </c>
      <c r="KI201" s="28">
        <f t="shared" si="274"/>
        <v>0</v>
      </c>
      <c r="KJ201" s="28">
        <f t="shared" si="274"/>
        <v>0</v>
      </c>
      <c r="KK201" s="28">
        <f t="shared" si="274"/>
        <v>0</v>
      </c>
      <c r="KL201" s="28">
        <f t="shared" si="274"/>
        <v>0</v>
      </c>
      <c r="KM201" s="28">
        <f t="shared" si="274"/>
        <v>0</v>
      </c>
      <c r="KN201" s="28">
        <f t="shared" si="274"/>
        <v>0</v>
      </c>
      <c r="KO201" s="28">
        <f t="shared" si="274"/>
        <v>0</v>
      </c>
      <c r="KP201" s="28">
        <f t="shared" si="274"/>
        <v>0</v>
      </c>
      <c r="KQ201" s="28">
        <f t="shared" si="274"/>
        <v>0</v>
      </c>
      <c r="KR201" s="28">
        <f t="shared" si="274"/>
        <v>0</v>
      </c>
      <c r="KS201" s="28">
        <f t="shared" si="274"/>
        <v>0</v>
      </c>
      <c r="KT201" s="28">
        <f t="shared" si="274"/>
        <v>0</v>
      </c>
      <c r="KU201" s="28">
        <f t="shared" si="274"/>
        <v>0</v>
      </c>
      <c r="KV201" s="28">
        <f t="shared" si="274"/>
        <v>0</v>
      </c>
      <c r="KW201" s="28">
        <f t="shared" si="274"/>
        <v>0</v>
      </c>
      <c r="KX201" s="28">
        <f t="shared" si="274"/>
        <v>0</v>
      </c>
      <c r="KY201" s="28">
        <f t="shared" si="274"/>
        <v>0</v>
      </c>
      <c r="KZ201" s="28">
        <f t="shared" si="274"/>
        <v>0</v>
      </c>
      <c r="LA201" s="28">
        <f t="shared" si="274"/>
        <v>0</v>
      </c>
      <c r="LB201" s="28">
        <f t="shared" si="274"/>
        <v>0</v>
      </c>
      <c r="LC201" s="28">
        <f t="shared" si="274"/>
        <v>0</v>
      </c>
      <c r="LD201" s="28">
        <f t="shared" si="274"/>
        <v>0</v>
      </c>
      <c r="LE201" s="28">
        <f t="shared" si="274"/>
        <v>0</v>
      </c>
      <c r="LF201" s="28">
        <f t="shared" si="274"/>
        <v>0</v>
      </c>
      <c r="LG201" s="28">
        <f t="shared" si="274"/>
        <v>0</v>
      </c>
      <c r="LH201" s="28">
        <f t="shared" si="274"/>
        <v>0</v>
      </c>
      <c r="LI201" s="28">
        <f t="shared" si="274"/>
        <v>0</v>
      </c>
      <c r="LJ201" s="28">
        <f t="shared" si="274"/>
        <v>0</v>
      </c>
      <c r="LK201" s="28">
        <f t="shared" si="274"/>
        <v>0</v>
      </c>
      <c r="LL201" s="28">
        <f t="shared" si="274"/>
        <v>0</v>
      </c>
      <c r="LM201" s="28">
        <f t="shared" si="274"/>
        <v>0</v>
      </c>
      <c r="LN201" s="28">
        <f t="shared" si="274"/>
        <v>0</v>
      </c>
      <c r="LO201" s="28">
        <f t="shared" si="274"/>
        <v>0</v>
      </c>
      <c r="LP201" s="28">
        <f t="shared" si="274"/>
        <v>0</v>
      </c>
      <c r="LQ201" s="28">
        <f t="shared" ref="LQ201:NI201" si="275">LQ212/LQ$4</f>
        <v>0</v>
      </c>
      <c r="LR201" s="28">
        <f t="shared" si="275"/>
        <v>0</v>
      </c>
      <c r="LS201" s="28">
        <f t="shared" si="275"/>
        <v>0</v>
      </c>
      <c r="LT201" s="28">
        <f t="shared" si="275"/>
        <v>0</v>
      </c>
      <c r="LU201" s="28">
        <f t="shared" si="275"/>
        <v>0</v>
      </c>
      <c r="LV201" s="28">
        <f t="shared" si="275"/>
        <v>0</v>
      </c>
      <c r="LW201" s="28">
        <f t="shared" si="275"/>
        <v>0</v>
      </c>
      <c r="LX201" s="28">
        <f t="shared" si="275"/>
        <v>0</v>
      </c>
      <c r="LY201" s="28">
        <f t="shared" si="275"/>
        <v>0</v>
      </c>
      <c r="LZ201" s="28">
        <f t="shared" si="275"/>
        <v>0</v>
      </c>
      <c r="MA201" s="28">
        <f t="shared" si="275"/>
        <v>0</v>
      </c>
      <c r="MB201" s="28">
        <f t="shared" si="275"/>
        <v>0</v>
      </c>
      <c r="MC201" s="28">
        <f t="shared" si="275"/>
        <v>0</v>
      </c>
      <c r="MD201" s="28">
        <f t="shared" si="275"/>
        <v>0</v>
      </c>
      <c r="ME201" s="28">
        <f t="shared" si="275"/>
        <v>0</v>
      </c>
      <c r="MF201" s="28">
        <f t="shared" si="275"/>
        <v>0</v>
      </c>
      <c r="MG201" s="28">
        <f t="shared" si="275"/>
        <v>0</v>
      </c>
      <c r="MH201" s="28">
        <f t="shared" si="275"/>
        <v>0</v>
      </c>
      <c r="MI201" s="28">
        <f t="shared" si="275"/>
        <v>0</v>
      </c>
      <c r="MJ201" s="28">
        <f t="shared" si="275"/>
        <v>0</v>
      </c>
      <c r="MK201" s="28">
        <f t="shared" si="275"/>
        <v>0</v>
      </c>
      <c r="ML201" s="28">
        <f t="shared" si="275"/>
        <v>0</v>
      </c>
      <c r="MM201" s="28">
        <f t="shared" si="275"/>
        <v>0</v>
      </c>
      <c r="MN201" s="28">
        <f t="shared" si="275"/>
        <v>0</v>
      </c>
      <c r="MO201" s="28">
        <f t="shared" si="275"/>
        <v>0</v>
      </c>
      <c r="MP201" s="28">
        <f t="shared" si="275"/>
        <v>0</v>
      </c>
      <c r="MQ201" s="28">
        <f t="shared" si="275"/>
        <v>0</v>
      </c>
      <c r="MR201" s="28">
        <f t="shared" si="275"/>
        <v>0</v>
      </c>
      <c r="MS201" s="28">
        <f t="shared" si="275"/>
        <v>0</v>
      </c>
      <c r="MT201" s="28">
        <f t="shared" si="275"/>
        <v>0</v>
      </c>
      <c r="MU201" s="28">
        <f t="shared" si="275"/>
        <v>0</v>
      </c>
      <c r="MV201" s="28">
        <f t="shared" si="275"/>
        <v>0</v>
      </c>
      <c r="MW201" s="28">
        <f t="shared" si="275"/>
        <v>0</v>
      </c>
      <c r="MX201" s="28">
        <f t="shared" si="275"/>
        <v>0</v>
      </c>
      <c r="MY201" s="28">
        <f t="shared" si="275"/>
        <v>0</v>
      </c>
      <c r="MZ201" s="28">
        <f t="shared" si="275"/>
        <v>0</v>
      </c>
      <c r="NA201" s="28">
        <f t="shared" si="275"/>
        <v>0</v>
      </c>
      <c r="NB201" s="28">
        <f t="shared" si="275"/>
        <v>0</v>
      </c>
      <c r="NC201" s="28">
        <f t="shared" si="275"/>
        <v>0</v>
      </c>
      <c r="ND201" s="28">
        <f t="shared" si="275"/>
        <v>0</v>
      </c>
      <c r="NE201" s="28">
        <f t="shared" si="275"/>
        <v>0</v>
      </c>
      <c r="NF201" s="28">
        <f t="shared" si="275"/>
        <v>0</v>
      </c>
      <c r="NG201" s="28">
        <f t="shared" si="275"/>
        <v>0</v>
      </c>
      <c r="NH201" s="28">
        <f t="shared" si="275"/>
        <v>0</v>
      </c>
      <c r="NI201" s="28">
        <f t="shared" si="275"/>
        <v>0</v>
      </c>
    </row>
    <row r="202" spans="1:374" s="40" customFormat="1" ht="14.4" outlineLevel="1" x14ac:dyDescent="0.25">
      <c r="A202" s="21"/>
      <c r="B202" s="22"/>
      <c r="C202" s="23"/>
      <c r="D202" s="23"/>
      <c r="E202" s="26" t="s">
        <v>217</v>
      </c>
      <c r="F202" s="24"/>
      <c r="G202" s="82">
        <v>0</v>
      </c>
      <c r="H202" s="31">
        <f>((IFERROR(VLOOKUP($B201,Mes!$C$7:$AV$131,MATCH(H$1,Mes!$C$3:$AV$3,0),FALSE),""))*1000)</f>
        <v>0</v>
      </c>
      <c r="I202" s="31">
        <f>((IFERROR(VLOOKUP($B201,Mes!$C$7:$AV$131,MATCH(I$1,Mes!$C$3:$AV$3,0),FALSE),""))*1000)</f>
        <v>0</v>
      </c>
      <c r="J202" s="31">
        <f>((IFERROR(VLOOKUP($B201,Mes!$C$7:$AV$131,MATCH(J$1,Mes!$C$3:$AV$3,0),FALSE),""))*1000)</f>
        <v>0</v>
      </c>
      <c r="K202" s="31">
        <f>((IFERROR(VLOOKUP($B201,Mes!$C$7:$AV$131,MATCH(K$1,Mes!$C$3:$AV$3,0),FALSE),""))*1000)</f>
        <v>0</v>
      </c>
      <c r="L202" s="31">
        <f>((IFERROR(VLOOKUP($B201,Mes!$C$7:$AV$131,MATCH(L$1,Mes!$C$3:$AV$3,0),FALSE),""))*1000)</f>
        <v>0</v>
      </c>
      <c r="M202" s="31">
        <f>((IFERROR(VLOOKUP($B201,Mes!$C$7:$AV$131,MATCH(M$1,Mes!$C$3:$AV$3,0),FALSE),""))*1000)</f>
        <v>1736</v>
      </c>
      <c r="N202" s="31">
        <f>((IFERROR(VLOOKUP($B201,Mes!$C$7:$AV$131,MATCH(N$1,Mes!$C$3:$AV$3,0),FALSE),""))*1000)</f>
        <v>394</v>
      </c>
      <c r="O202" s="31">
        <f>((IFERROR(VLOOKUP($B201,Mes!$C$7:$AV$131,MATCH(O$1,Mes!$C$3:$AV$3,0),FALSE),""))*1000)</f>
        <v>0</v>
      </c>
      <c r="P202" s="31">
        <f>((IFERROR(VLOOKUP($B201,Mes!$C$7:$AV$131,MATCH(P$1,Mes!$C$3:$AV$3,0),FALSE),""))*1000)</f>
        <v>0</v>
      </c>
      <c r="Q202" s="31">
        <f>((IFERROR(VLOOKUP($B201,Mes!$C$7:$AV$131,MATCH(Q$1,Mes!$C$3:$AV$3,0),FALSE),""))*1000)</f>
        <v>0</v>
      </c>
      <c r="R202" s="31">
        <f>((IFERROR(VLOOKUP($B201,Mes!$C$7:$AV$131,MATCH(R$1,Mes!$C$3:$AV$3,0),FALSE),""))*1000)</f>
        <v>2800</v>
      </c>
      <c r="S202" s="31">
        <f>((IFERROR(VLOOKUP($B201,Mes!$C$7:$AV$131,MATCH(S$1,Mes!$C$3:$AV$3,0),FALSE),""))*1000)</f>
        <v>2800</v>
      </c>
      <c r="T202" s="31">
        <f>((IFERROR(VLOOKUP($B201,Mes!$C$7:$AV$131,MATCH(T$1,Mes!$C$3:$AV$3,0),FALSE),""))*1000)</f>
        <v>1400</v>
      </c>
      <c r="U202" s="31">
        <f>((IFERROR(VLOOKUP($B201,Mes!$C$7:$AV$131,MATCH(U$1,Mes!$C$3:$AV$3,0),FALSE),""))*1000)</f>
        <v>1400</v>
      </c>
      <c r="V202" s="31">
        <f>((IFERROR(VLOOKUP($B201,Mes!$C$7:$AV$131,MATCH(V$1,Mes!$C$3:$AV$3,0),FALSE),""))*1000)</f>
        <v>1400</v>
      </c>
      <c r="W202" s="31">
        <f>((IFERROR(VLOOKUP($B201,Mes!$C$7:$AV$131,MATCH(W$1,Mes!$C$3:$AV$3,0),FALSE),""))*1000)</f>
        <v>1400</v>
      </c>
      <c r="X202" s="31">
        <f>((IFERROR(VLOOKUP($B201,Mes!$C$7:$AV$131,MATCH(X$1,Mes!$C$3:$AV$3,0),FALSE),""))*1000)</f>
        <v>1400</v>
      </c>
      <c r="Y202" s="31">
        <f>((IFERROR(VLOOKUP($B201,Mes!$C$7:$AV$131,MATCH(Y$1,Mes!$C$3:$AV$3,0),FALSE),""))*1000)</f>
        <v>1400</v>
      </c>
      <c r="Z202" s="31">
        <f>((IFERROR(VLOOKUP($B201,Mes!$C$7:$AV$131,MATCH(Z$1,Mes!$C$3:$AV$3,0),FALSE),""))*1000)</f>
        <v>0</v>
      </c>
      <c r="AA202" s="31">
        <f>((IFERROR(VLOOKUP($B201,Mes!$C$7:$AV$131,MATCH(AA$1,Mes!$C$3:$AV$3,0),FALSE),""))*1000)</f>
        <v>0</v>
      </c>
      <c r="AB202" s="31">
        <f>((IFERROR(VLOOKUP($B201,Mes!$C$7:$AV$131,MATCH(AB$1,Mes!$C$3:$AV$3,0),FALSE),""))*1000)</f>
        <v>0</v>
      </c>
      <c r="AC202" s="31">
        <f>((IFERROR(VLOOKUP($B201,Mes!$C$7:$AV$131,MATCH(AC$1,Mes!$C$3:$AV$3,0),FALSE),""))*1000)</f>
        <v>0</v>
      </c>
      <c r="AD202" s="31">
        <f>((IFERROR(VLOOKUP($B201,Mes!$C$7:$AV$131,MATCH(AD$1,Mes!$C$3:$AV$3,0),FALSE),""))*1000)</f>
        <v>0</v>
      </c>
      <c r="AE202" s="31">
        <f>((IFERROR(VLOOKUP($B201,Mes!$C$7:$AV$131,MATCH(AE$1,Mes!$C$3:$AV$3,0),FALSE),""))*1000)</f>
        <v>0</v>
      </c>
      <c r="AF202" s="31">
        <f>((IFERROR(VLOOKUP($B201,Mes!$C$7:$AV$131,MATCH(AF$1,Mes!$C$3:$AV$3,0),FALSE),""))*1000)</f>
        <v>0</v>
      </c>
      <c r="AG202" s="31">
        <f>((IFERROR(VLOOKUP($B201,Mes!$C$7:$AV$131,MATCH(AG$1,Mes!$C$3:$AV$3,0),FALSE),""))*1000)</f>
        <v>0</v>
      </c>
      <c r="AH202" s="31">
        <f>((IFERROR(VLOOKUP($B201,Mes!$C$7:$AV$131,MATCH(AH$1,Mes!$C$3:$AV$3,0),FALSE),""))*1000)</f>
        <v>0</v>
      </c>
      <c r="AI202" s="31">
        <f>((IFERROR(VLOOKUP($B201,Mes!$C$7:$AV$131,MATCH(AI$1,Mes!$C$3:$AV$3,0),FALSE),""))*1000)</f>
        <v>0</v>
      </c>
      <c r="AJ202" s="31">
        <f>((IFERROR(VLOOKUP($B201,Mes!$C$7:$AV$131,MATCH(AJ$1,Mes!$C$3:$AV$3,0),FALSE),""))*1000)</f>
        <v>0</v>
      </c>
      <c r="AK202" s="31">
        <f>((IFERROR(VLOOKUP($B201,Mes!$C$7:$AV$131,MATCH(AK$1,Mes!$C$3:$AV$3,0),FALSE),""))*1000)</f>
        <v>0</v>
      </c>
      <c r="AL202" s="31">
        <f>((IFERROR(VLOOKUP($B201,Mes!$C$7:$AV$131,MATCH(AL$1,Mes!$C$3:$AV$3,0),FALSE),""))*1000)</f>
        <v>0</v>
      </c>
      <c r="AM202" s="30" t="e">
        <f>((IFERROR(VLOOKUP($B201,Mes!$C$7:$AV$131,MATCH(AM$1,Mes!$C$3:$AV$3,0),FALSE),""))*1000)</f>
        <v>#VALUE!</v>
      </c>
      <c r="AN202" s="30" t="e">
        <f>((IFERROR(VLOOKUP($B201,Mes!$C$7:$AV$131,MATCH(AN$1,Mes!$C$3:$AV$3,0),FALSE),""))*1000)</f>
        <v>#VALUE!</v>
      </c>
      <c r="AO202" s="30" t="e">
        <f>((IFERROR(VLOOKUP($B201,Mes!$C$7:$AV$131,MATCH(AO$1,Mes!$C$3:$AV$3,0),FALSE),""))*1000)</f>
        <v>#VALUE!</v>
      </c>
      <c r="AP202" s="30" t="e">
        <f>((IFERROR(VLOOKUP($B201,Mes!$C$7:$AV$131,MATCH(AP$1,Mes!$C$3:$AV$3,0),FALSE),""))*1000)</f>
        <v>#VALUE!</v>
      </c>
      <c r="AQ202" s="30" t="e">
        <f>((IFERROR(VLOOKUP($B201,Mes!$C$7:$AV$131,MATCH(AQ$1,Mes!$C$3:$AV$3,0),FALSE),""))*1000)</f>
        <v>#VALUE!</v>
      </c>
      <c r="AR202" s="30" t="e">
        <f>((IFERROR(VLOOKUP($B201,Mes!$C$7:$AV$131,MATCH(AR$1,Mes!$C$3:$AV$3,0),FALSE),""))*1000)</f>
        <v>#VALUE!</v>
      </c>
      <c r="AS202" s="30" t="e">
        <f>((IFERROR(VLOOKUP($B201,Mes!$C$7:$AV$131,MATCH(AS$1,Mes!$C$3:$AV$3,0),FALSE),""))*1000)</f>
        <v>#VALUE!</v>
      </c>
      <c r="AT202" s="30" t="e">
        <f>((IFERROR(VLOOKUP($B201,Mes!$C$7:$AV$131,MATCH(AT$1,Mes!$C$3:$AV$3,0),FALSE),""))*1000)</f>
        <v>#VALUE!</v>
      </c>
      <c r="AU202" s="30" t="e">
        <f>((IFERROR(VLOOKUP($B201,Mes!$C$7:$AV$131,MATCH(AU$1,Mes!$C$3:$AV$3,0),FALSE),""))*1000)</f>
        <v>#VALUE!</v>
      </c>
      <c r="AV202" s="30" t="e">
        <f>((IFERROR(VLOOKUP($B201,Mes!$C$7:$AV$131,MATCH(AV$1,Mes!$C$3:$AV$3,0),FALSE),""))*1000)</f>
        <v>#VALUE!</v>
      </c>
      <c r="AW202" s="30" t="e">
        <f>((IFERROR(VLOOKUP($B201,Mes!$C$7:$AV$131,MATCH(AW$1,Mes!$C$3:$AV$3,0),FALSE),""))*1000)</f>
        <v>#VALUE!</v>
      </c>
      <c r="AX202" s="30" t="e">
        <f>((IFERROR(VLOOKUP($B201,Mes!$C$7:$AV$131,MATCH(AX$1,Mes!$C$3:$AV$3,0),FALSE),""))*1000)</f>
        <v>#VALUE!</v>
      </c>
      <c r="AY202" s="30" t="e">
        <f>((IFERROR(VLOOKUP($B201,Mes!$C$7:$AV$131,MATCH(AY$1,Mes!$C$3:$AV$3,0),FALSE),""))*1000)</f>
        <v>#VALUE!</v>
      </c>
      <c r="AZ202" s="30" t="e">
        <f>((IFERROR(VLOOKUP($B201,Mes!$C$7:$AV$131,MATCH(AZ$1,Mes!$C$3:$AV$3,0),FALSE),""))*1000)</f>
        <v>#VALUE!</v>
      </c>
      <c r="BA202" s="30" t="e">
        <f>((IFERROR(VLOOKUP($B201,Mes!$C$7:$AV$131,MATCH(BA$1,Mes!$C$3:$AV$3,0),FALSE),""))*1000)</f>
        <v>#VALUE!</v>
      </c>
      <c r="BB202" s="30" t="e">
        <f>((IFERROR(VLOOKUP($B201,Mes!$C$7:$AV$131,MATCH(BB$1,Mes!$C$3:$AV$3,0),FALSE),""))*1000)</f>
        <v>#VALUE!</v>
      </c>
      <c r="BC202" s="30" t="e">
        <f>((IFERROR(VLOOKUP($B201,Mes!$C$7:$AV$131,MATCH(BC$1,Mes!$C$3:$AV$3,0),FALSE),""))*1000)</f>
        <v>#VALUE!</v>
      </c>
      <c r="BD202" s="30" t="e">
        <f>((IFERROR(VLOOKUP($B201,Mes!$C$7:$AV$131,MATCH(BD$1,Mes!$C$3:$AV$3,0),FALSE),""))*1000)</f>
        <v>#VALUE!</v>
      </c>
      <c r="BE202" s="30" t="e">
        <f>((IFERROR(VLOOKUP($B201,Mes!$C$7:$AV$131,MATCH(BE$1,Mes!$C$3:$AV$3,0),FALSE),""))*1000)</f>
        <v>#VALUE!</v>
      </c>
      <c r="BF202" s="30" t="e">
        <f>((IFERROR(VLOOKUP($B201,Mes!$C$7:$AV$131,MATCH(BF$1,Mes!$C$3:$AV$3,0),FALSE),""))*1000)</f>
        <v>#VALUE!</v>
      </c>
      <c r="BG202" s="30" t="e">
        <f>((IFERROR(VLOOKUP($B201,Mes!$C$7:$AV$131,MATCH(BG$1,Mes!$C$3:$AV$3,0),FALSE),""))*1000)</f>
        <v>#VALUE!</v>
      </c>
      <c r="BH202" s="30" t="e">
        <f>((IFERROR(VLOOKUP($B201,Mes!$C$7:$AV$131,MATCH(BH$1,Mes!$C$3:$AV$3,0),FALSE),""))*1000)</f>
        <v>#VALUE!</v>
      </c>
      <c r="BI202" s="30" t="e">
        <f>((IFERROR(VLOOKUP($B201,Mes!$C$7:$AV$131,MATCH(BI$1,Mes!$C$3:$AV$3,0),FALSE),""))*1000)</f>
        <v>#VALUE!</v>
      </c>
      <c r="BJ202" s="30" t="e">
        <f>((IFERROR(VLOOKUP($B201,Mes!$C$7:$AV$131,MATCH(BJ$1,Mes!$C$3:$AV$3,0),FALSE),""))*1000)</f>
        <v>#VALUE!</v>
      </c>
      <c r="BK202" s="30" t="e">
        <f>((IFERROR(VLOOKUP($B201,Mes!$C$7:$AV$131,MATCH(BK$1,Mes!$C$3:$AV$3,0),FALSE),""))*1000)</f>
        <v>#VALUE!</v>
      </c>
      <c r="BL202" s="30" t="e">
        <f>((IFERROR(VLOOKUP($B201,Mes!$C$7:$AV$131,MATCH(BL$1,Mes!$C$3:$AV$3,0),FALSE),""))*1000)</f>
        <v>#VALUE!</v>
      </c>
      <c r="BM202" s="30" t="e">
        <f>((IFERROR(VLOOKUP($B201,Mes!$C$7:$AV$131,MATCH(BM$1,Mes!$C$3:$AV$3,0),FALSE),""))*1000)</f>
        <v>#VALUE!</v>
      </c>
      <c r="BN202" s="30" t="e">
        <f>((IFERROR(VLOOKUP($B201,Mes!$C$7:$AV$131,MATCH(BN$1,Mes!$C$3:$AV$3,0),FALSE),""))*1000)</f>
        <v>#VALUE!</v>
      </c>
      <c r="BO202" s="30" t="e">
        <f>((IFERROR(VLOOKUP($B201,Mes!$C$7:$AV$131,MATCH(BO$1,Mes!$C$3:$AV$3,0),FALSE),""))*1000)</f>
        <v>#VALUE!</v>
      </c>
      <c r="BP202" s="31" t="e">
        <f>((IFERROR(VLOOKUP($B201,Mes!$C$7:$AV$131,MATCH(BP$1,Mes!$C$3:$AV$3,0),FALSE),""))*1000)</f>
        <v>#VALUE!</v>
      </c>
      <c r="BQ202" s="31" t="e">
        <f>((IFERROR(VLOOKUP($B201,Mes!$C$7:$AV$131,MATCH(BQ$1,Mes!$C$3:$AV$3,0),FALSE),""))*1000)</f>
        <v>#VALUE!</v>
      </c>
      <c r="BR202" s="31" t="e">
        <f>((IFERROR(VLOOKUP($B201,Mes!$C$7:$AV$131,MATCH(BR$1,Mes!$C$3:$AV$3,0),FALSE),""))*1000)</f>
        <v>#VALUE!</v>
      </c>
      <c r="BS202" s="31" t="e">
        <f>((IFERROR(VLOOKUP($B201,Mes!$C$7:$AV$131,MATCH(BS$1,Mes!$C$3:$AV$3,0),FALSE),""))*1000)</f>
        <v>#VALUE!</v>
      </c>
      <c r="BT202" s="31" t="e">
        <f>((IFERROR(VLOOKUP($B201,Mes!$C$7:$AV$131,MATCH(BT$1,Mes!$C$3:$AV$3,0),FALSE),""))*1000)</f>
        <v>#VALUE!</v>
      </c>
      <c r="BU202" s="31" t="e">
        <f>((IFERROR(VLOOKUP($B201,Mes!$C$7:$AV$131,MATCH(BU$1,Mes!$C$3:$AV$3,0),FALSE),""))*1000)</f>
        <v>#VALUE!</v>
      </c>
      <c r="BV202" s="31" t="e">
        <f>((IFERROR(VLOOKUP($B201,Mes!$C$7:$AV$131,MATCH(BV$1,Mes!$C$3:$AV$3,0),FALSE),""))*1000)</f>
        <v>#VALUE!</v>
      </c>
      <c r="BW202" s="31" t="e">
        <f>((IFERROR(VLOOKUP($B201,Mes!$C$7:$AV$131,MATCH(BW$1,Mes!$C$3:$AV$3,0),FALSE),""))*1000)</f>
        <v>#VALUE!</v>
      </c>
      <c r="BX202" s="31" t="e">
        <f>((IFERROR(VLOOKUP($B201,Mes!$C$7:$AV$131,MATCH(BX$1,Mes!$C$3:$AV$3,0),FALSE),""))*1000)</f>
        <v>#VALUE!</v>
      </c>
      <c r="BY202" s="31" t="e">
        <f>((IFERROR(VLOOKUP($B201,Mes!$C$7:$AV$131,MATCH(BY$1,Mes!$C$3:$AV$3,0),FALSE),""))*1000)</f>
        <v>#VALUE!</v>
      </c>
      <c r="BZ202" s="31" t="e">
        <f>((IFERROR(VLOOKUP($B201,Mes!$C$7:$AV$131,MATCH(BZ$1,Mes!$C$3:$AV$3,0),FALSE),""))*1000)</f>
        <v>#VALUE!</v>
      </c>
      <c r="CA202" s="31" t="e">
        <f>((IFERROR(VLOOKUP($B201,Mes!$C$7:$AV$131,MATCH(CA$1,Mes!$C$3:$AV$3,0),FALSE),""))*1000)</f>
        <v>#VALUE!</v>
      </c>
      <c r="CB202" s="31" t="e">
        <f>((IFERROR(VLOOKUP($B201,Mes!$C$7:$AV$131,MATCH(CB$1,Mes!$C$3:$AV$3,0),FALSE),""))*1000)</f>
        <v>#VALUE!</v>
      </c>
      <c r="CC202" s="31" t="e">
        <f>((IFERROR(VLOOKUP($B201,Mes!$C$7:$AV$131,MATCH(CC$1,Mes!$C$3:$AV$3,0),FALSE),""))*1000)</f>
        <v>#VALUE!</v>
      </c>
      <c r="CD202" s="31" t="e">
        <f>((IFERROR(VLOOKUP($B201,Mes!$C$7:$AV$131,MATCH(CD$1,Mes!$C$3:$AV$3,0),FALSE),""))*1000)</f>
        <v>#VALUE!</v>
      </c>
      <c r="CE202" s="31" t="e">
        <f>((IFERROR(VLOOKUP($B201,Mes!$C$7:$AV$131,MATCH(CE$1,Mes!$C$3:$AV$3,0),FALSE),""))*1000)</f>
        <v>#VALUE!</v>
      </c>
      <c r="CF202" s="31" t="e">
        <f>((IFERROR(VLOOKUP($B201,Mes!$C$7:$AV$131,MATCH(CF$1,Mes!$C$3:$AV$3,0),FALSE),""))*1000)</f>
        <v>#VALUE!</v>
      </c>
      <c r="CG202" s="31" t="e">
        <f>((IFERROR(VLOOKUP($B201,Mes!$C$7:$AV$131,MATCH(CG$1,Mes!$C$3:$AV$3,0),FALSE),""))*1000)</f>
        <v>#VALUE!</v>
      </c>
      <c r="CH202" s="31" t="e">
        <f>((IFERROR(VLOOKUP($B201,Mes!$C$7:$AV$131,MATCH(CH$1,Mes!$C$3:$AV$3,0),FALSE),""))*1000)</f>
        <v>#VALUE!</v>
      </c>
      <c r="CI202" s="31" t="e">
        <f>((IFERROR(VLOOKUP($B201,Mes!$C$7:$AV$131,MATCH(CI$1,Mes!$C$3:$AV$3,0),FALSE),""))*1000)</f>
        <v>#VALUE!</v>
      </c>
      <c r="CJ202" s="31" t="e">
        <f>((IFERROR(VLOOKUP($B201,Mes!$C$7:$AV$131,MATCH(CJ$1,Mes!$C$3:$AV$3,0),FALSE),""))*1000)</f>
        <v>#VALUE!</v>
      </c>
      <c r="CK202" s="31" t="e">
        <f>((IFERROR(VLOOKUP($B201,Mes!$C$7:$AV$131,MATCH(CK$1,Mes!$C$3:$AV$3,0),FALSE),""))*1000)</f>
        <v>#VALUE!</v>
      </c>
      <c r="CL202" s="31" t="e">
        <f>((IFERROR(VLOOKUP($B201,Mes!$C$7:$AV$131,MATCH(CL$1,Mes!$C$3:$AV$3,0),FALSE),""))*1000)</f>
        <v>#VALUE!</v>
      </c>
      <c r="CM202" s="31" t="e">
        <f>((IFERROR(VLOOKUP($B201,Mes!$C$7:$AV$131,MATCH(CM$1,Mes!$C$3:$AV$3,0),FALSE),""))*1000)</f>
        <v>#VALUE!</v>
      </c>
      <c r="CN202" s="31" t="e">
        <f>((IFERROR(VLOOKUP($B201,Mes!$C$7:$AV$131,MATCH(CN$1,Mes!$C$3:$AV$3,0),FALSE),""))*1000)</f>
        <v>#VALUE!</v>
      </c>
      <c r="CO202" s="31" t="e">
        <f>((IFERROR(VLOOKUP($B201,Mes!$C$7:$AV$131,MATCH(CO$1,Mes!$C$3:$AV$3,0),FALSE),""))*1000)</f>
        <v>#VALUE!</v>
      </c>
      <c r="CP202" s="31" t="e">
        <f>((IFERROR(VLOOKUP($B201,Mes!$C$7:$AV$131,MATCH(CP$1,Mes!$C$3:$AV$3,0),FALSE),""))*1000)</f>
        <v>#VALUE!</v>
      </c>
      <c r="CQ202" s="31" t="e">
        <f>((IFERROR(VLOOKUP($B201,Mes!$C$7:$AV$131,MATCH(CQ$1,Mes!$C$3:$AV$3,0),FALSE),""))*1000)</f>
        <v>#VALUE!</v>
      </c>
      <c r="CR202" s="31" t="e">
        <f>((IFERROR(VLOOKUP($B201,Mes!$C$7:$AV$131,MATCH(CR$1,Mes!$C$3:$AV$3,0),FALSE),""))*1000)</f>
        <v>#VALUE!</v>
      </c>
      <c r="CS202" s="31" t="e">
        <f>((IFERROR(VLOOKUP($B201,Mes!$C$7:$AV$131,MATCH(CS$1,Mes!$C$3:$AV$3,0),FALSE),""))*1000)</f>
        <v>#VALUE!</v>
      </c>
      <c r="CT202" s="31" t="e">
        <f>((IFERROR(VLOOKUP($B201,Mes!$C$7:$AV$131,MATCH(CT$1,Mes!$C$3:$AV$3,0),FALSE),""))*1000)</f>
        <v>#VALUE!</v>
      </c>
      <c r="CU202" s="30" t="e">
        <f>((IFERROR(VLOOKUP($B201,Mes!$C$7:$AV$131,MATCH(CU$1,Mes!$C$3:$AV$3,0),FALSE),""))*1000)</f>
        <v>#VALUE!</v>
      </c>
      <c r="CV202" s="30" t="e">
        <f>((IFERROR(VLOOKUP($B201,Mes!$C$7:$AV$131,MATCH(CV$1,Mes!$C$3:$AV$3,0),FALSE),""))*1000)</f>
        <v>#VALUE!</v>
      </c>
      <c r="CW202" s="30" t="e">
        <f>((IFERROR(VLOOKUP($B201,Mes!$C$7:$AV$131,MATCH(CW$1,Mes!$C$3:$AV$3,0),FALSE),""))*1000)</f>
        <v>#VALUE!</v>
      </c>
      <c r="CX202" s="30" t="e">
        <f>((IFERROR(VLOOKUP($B201,Mes!$C$7:$AV$131,MATCH(CX$1,Mes!$C$3:$AV$3,0),FALSE),""))*1000)</f>
        <v>#VALUE!</v>
      </c>
      <c r="CY202" s="30" t="e">
        <f>((IFERROR(VLOOKUP($B201,Mes!$C$7:$AV$131,MATCH(CY$1,Mes!$C$3:$AV$3,0),FALSE),""))*1000)</f>
        <v>#VALUE!</v>
      </c>
      <c r="CZ202" s="30" t="e">
        <f>((IFERROR(VLOOKUP($B201,Mes!$C$7:$AV$131,MATCH(CZ$1,Mes!$C$3:$AV$3,0),FALSE),""))*1000)</f>
        <v>#VALUE!</v>
      </c>
      <c r="DA202" s="30" t="e">
        <f>((IFERROR(VLOOKUP($B201,Mes!$C$7:$AV$131,MATCH(DA$1,Mes!$C$3:$AV$3,0),FALSE),""))*1000)</f>
        <v>#VALUE!</v>
      </c>
      <c r="DB202" s="30" t="e">
        <f>((IFERROR(VLOOKUP($B201,Mes!$C$7:$AV$131,MATCH(DB$1,Mes!$C$3:$AV$3,0),FALSE),""))*1000)</f>
        <v>#VALUE!</v>
      </c>
      <c r="DC202" s="30" t="e">
        <f>((IFERROR(VLOOKUP($B201,Mes!$C$7:$AV$131,MATCH(DC$1,Mes!$C$3:$AV$3,0),FALSE),""))*1000)</f>
        <v>#VALUE!</v>
      </c>
      <c r="DD202" s="30" t="e">
        <f>((IFERROR(VLOOKUP($B201,Mes!$C$7:$AV$131,MATCH(DD$1,Mes!$C$3:$AV$3,0),FALSE),""))*1000)</f>
        <v>#VALUE!</v>
      </c>
      <c r="DE202" s="30" t="e">
        <f>((IFERROR(VLOOKUP($B201,Mes!$C$7:$AV$131,MATCH(DE$1,Mes!$C$3:$AV$3,0),FALSE),""))*1000)</f>
        <v>#VALUE!</v>
      </c>
      <c r="DF202" s="30" t="e">
        <f>((IFERROR(VLOOKUP($B201,Mes!$C$7:$AV$131,MATCH(DF$1,Mes!$C$3:$AV$3,0),FALSE),""))*1000)</f>
        <v>#VALUE!</v>
      </c>
      <c r="DG202" s="30" t="e">
        <f>((IFERROR(VLOOKUP($B201,Mes!$C$7:$AV$131,MATCH(DG$1,Mes!$C$3:$AV$3,0),FALSE),""))*1000)</f>
        <v>#VALUE!</v>
      </c>
      <c r="DH202" s="30" t="e">
        <f>((IFERROR(VLOOKUP($B201,Mes!$C$7:$AV$131,MATCH(DH$1,Mes!$C$3:$AV$3,0),FALSE),""))*1000)</f>
        <v>#VALUE!</v>
      </c>
      <c r="DI202" s="30" t="e">
        <f>((IFERROR(VLOOKUP($B201,Mes!$C$7:$AV$131,MATCH(DI$1,Mes!$C$3:$AV$3,0),FALSE),""))*1000)</f>
        <v>#VALUE!</v>
      </c>
      <c r="DJ202" s="30" t="e">
        <f>((IFERROR(VLOOKUP($B201,Mes!$C$7:$AV$131,MATCH(DJ$1,Mes!$C$3:$AV$3,0),FALSE),""))*1000)</f>
        <v>#VALUE!</v>
      </c>
      <c r="DK202" s="30" t="e">
        <f>((IFERROR(VLOOKUP($B201,Mes!$C$7:$AV$131,MATCH(DK$1,Mes!$C$3:$AV$3,0),FALSE),""))*1000)</f>
        <v>#VALUE!</v>
      </c>
      <c r="DL202" s="30" t="e">
        <f>((IFERROR(VLOOKUP($B201,Mes!$C$7:$AV$131,MATCH(DL$1,Mes!$C$3:$AV$3,0),FALSE),""))*1000)</f>
        <v>#VALUE!</v>
      </c>
      <c r="DM202" s="30" t="e">
        <f>((IFERROR(VLOOKUP($B201,Mes!$C$7:$AV$131,MATCH(DM$1,Mes!$C$3:$AV$3,0),FALSE),""))*1000)</f>
        <v>#VALUE!</v>
      </c>
      <c r="DN202" s="30" t="e">
        <f>((IFERROR(VLOOKUP($B201,Mes!$C$7:$AV$131,MATCH(DN$1,Mes!$C$3:$AV$3,0),FALSE),""))*1000)</f>
        <v>#VALUE!</v>
      </c>
      <c r="DO202" s="30" t="e">
        <f>((IFERROR(VLOOKUP($B201,Mes!$C$7:$AV$131,MATCH(DO$1,Mes!$C$3:$AV$3,0),FALSE),""))*1000)</f>
        <v>#VALUE!</v>
      </c>
      <c r="DP202" s="30" t="e">
        <f>((IFERROR(VLOOKUP($B201,Mes!$C$7:$AV$131,MATCH(DP$1,Mes!$C$3:$AV$3,0),FALSE),""))*1000)</f>
        <v>#VALUE!</v>
      </c>
      <c r="DQ202" s="30" t="e">
        <f>((IFERROR(VLOOKUP($B201,Mes!$C$7:$AV$131,MATCH(DQ$1,Mes!$C$3:$AV$3,0),FALSE),""))*1000)</f>
        <v>#VALUE!</v>
      </c>
      <c r="DR202" s="30" t="e">
        <f>((IFERROR(VLOOKUP($B201,Mes!$C$7:$AV$131,MATCH(DR$1,Mes!$C$3:$AV$3,0),FALSE),""))*1000)</f>
        <v>#VALUE!</v>
      </c>
      <c r="DS202" s="30" t="e">
        <f>((IFERROR(VLOOKUP($B201,Mes!$C$7:$AV$131,MATCH(DS$1,Mes!$C$3:$AV$3,0),FALSE),""))*1000)</f>
        <v>#VALUE!</v>
      </c>
      <c r="DT202" s="30" t="e">
        <f>((IFERROR(VLOOKUP($B201,Mes!$C$7:$AV$131,MATCH(DT$1,Mes!$C$3:$AV$3,0),FALSE),""))*1000)</f>
        <v>#VALUE!</v>
      </c>
      <c r="DU202" s="30" t="e">
        <f>((IFERROR(VLOOKUP($B201,Mes!$C$7:$AV$131,MATCH(DU$1,Mes!$C$3:$AV$3,0),FALSE),""))*1000)</f>
        <v>#VALUE!</v>
      </c>
      <c r="DV202" s="30" t="e">
        <f>((IFERROR(VLOOKUP($B201,Mes!$C$7:$AV$131,MATCH(DV$1,Mes!$C$3:$AV$3,0),FALSE),""))*1000)</f>
        <v>#VALUE!</v>
      </c>
      <c r="DW202" s="30" t="e">
        <f>((IFERROR(VLOOKUP($B201,Mes!$C$7:$AV$131,MATCH(DW$1,Mes!$C$3:$AV$3,0),FALSE),""))*1000)</f>
        <v>#VALUE!</v>
      </c>
      <c r="DX202" s="30" t="e">
        <f>((IFERROR(VLOOKUP($B201,Mes!$C$7:$AV$131,MATCH(DX$1,Mes!$C$3:$AV$3,0),FALSE),""))*1000)</f>
        <v>#VALUE!</v>
      </c>
      <c r="DY202" s="31" t="e">
        <f>((IFERROR(VLOOKUP($B201,Mes!$C$7:$AV$131,MATCH(DY$1,Mes!$C$3:$AV$3,0),FALSE),""))*1000)</f>
        <v>#VALUE!</v>
      </c>
      <c r="DZ202" s="31" t="e">
        <f>((IFERROR(VLOOKUP($B201,Mes!$C$7:$AV$131,MATCH(DZ$1,Mes!$C$3:$AV$3,0),FALSE),""))*1000)</f>
        <v>#VALUE!</v>
      </c>
      <c r="EA202" s="31" t="e">
        <f>((IFERROR(VLOOKUP($B201,Mes!$C$7:$AV$131,MATCH(EA$1,Mes!$C$3:$AV$3,0),FALSE),""))*1000)</f>
        <v>#VALUE!</v>
      </c>
      <c r="EB202" s="31" t="e">
        <f>((IFERROR(VLOOKUP($B201,Mes!$C$7:$AV$131,MATCH(EB$1,Mes!$C$3:$AV$3,0),FALSE),""))*1000)</f>
        <v>#VALUE!</v>
      </c>
      <c r="EC202" s="31" t="e">
        <f>((IFERROR(VLOOKUP($B201,Mes!$C$7:$AV$131,MATCH(EC$1,Mes!$C$3:$AV$3,0),FALSE),""))*1000)</f>
        <v>#VALUE!</v>
      </c>
      <c r="ED202" s="31" t="e">
        <f>((IFERROR(VLOOKUP($B201,Mes!$C$7:$AV$131,MATCH(ED$1,Mes!$C$3:$AV$3,0),FALSE),""))*1000)</f>
        <v>#VALUE!</v>
      </c>
      <c r="EE202" s="31" t="e">
        <f>((IFERROR(VLOOKUP($B201,Mes!$C$7:$AV$131,MATCH(EE$1,Mes!$C$3:$AV$3,0),FALSE),""))*1000)</f>
        <v>#VALUE!</v>
      </c>
      <c r="EF202" s="31" t="e">
        <f>((IFERROR(VLOOKUP($B201,Mes!$C$7:$AV$131,MATCH(EF$1,Mes!$C$3:$AV$3,0),FALSE),""))*1000)</f>
        <v>#VALUE!</v>
      </c>
      <c r="EG202" s="31" t="e">
        <f>((IFERROR(VLOOKUP($B201,Mes!$C$7:$AV$131,MATCH(EG$1,Mes!$C$3:$AV$3,0),FALSE),""))*1000)</f>
        <v>#VALUE!</v>
      </c>
      <c r="EH202" s="31" t="e">
        <f>((IFERROR(VLOOKUP($B201,Mes!$C$7:$AV$131,MATCH(EH$1,Mes!$C$3:$AV$3,0),FALSE),""))*1000)</f>
        <v>#VALUE!</v>
      </c>
      <c r="EI202" s="31" t="e">
        <f>((IFERROR(VLOOKUP($B201,Mes!$C$7:$AV$131,MATCH(EI$1,Mes!$C$3:$AV$3,0),FALSE),""))*1000)</f>
        <v>#VALUE!</v>
      </c>
      <c r="EJ202" s="31" t="e">
        <f>((IFERROR(VLOOKUP($B201,Mes!$C$7:$AV$131,MATCH(EJ$1,Mes!$C$3:$AV$3,0),FALSE),""))*1000)</f>
        <v>#VALUE!</v>
      </c>
      <c r="EK202" s="31" t="e">
        <f>((IFERROR(VLOOKUP($B201,Mes!$C$7:$AV$131,MATCH(EK$1,Mes!$C$3:$AV$3,0),FALSE),""))*1000)</f>
        <v>#VALUE!</v>
      </c>
      <c r="EL202" s="31" t="e">
        <f>((IFERROR(VLOOKUP($B201,Mes!$C$7:$AV$131,MATCH(EL$1,Mes!$C$3:$AV$3,0),FALSE),""))*1000)</f>
        <v>#VALUE!</v>
      </c>
      <c r="EM202" s="31" t="e">
        <f>((IFERROR(VLOOKUP($B201,Mes!$C$7:$AV$131,MATCH(EM$1,Mes!$C$3:$AV$3,0),FALSE),""))*1000)</f>
        <v>#VALUE!</v>
      </c>
      <c r="EN202" s="31" t="e">
        <f>((IFERROR(VLOOKUP($B201,Mes!$C$7:$AV$131,MATCH(EN$1,Mes!$C$3:$AV$3,0),FALSE),""))*1000)</f>
        <v>#VALUE!</v>
      </c>
      <c r="EO202" s="31" t="e">
        <f>((IFERROR(VLOOKUP($B201,Mes!$C$7:$AV$131,MATCH(EO$1,Mes!$C$3:$AV$3,0),FALSE),""))*1000)</f>
        <v>#VALUE!</v>
      </c>
      <c r="EP202" s="31" t="e">
        <f>((IFERROR(VLOOKUP($B201,Mes!$C$7:$AV$131,MATCH(EP$1,Mes!$C$3:$AV$3,0),FALSE),""))*1000)</f>
        <v>#VALUE!</v>
      </c>
      <c r="EQ202" s="31" t="e">
        <f>((IFERROR(VLOOKUP($B201,Mes!$C$7:$AV$131,MATCH(EQ$1,Mes!$C$3:$AV$3,0),FALSE),""))*1000)</f>
        <v>#VALUE!</v>
      </c>
      <c r="ER202" s="31" t="e">
        <f>((IFERROR(VLOOKUP($B201,Mes!$C$7:$AV$131,MATCH(ER$1,Mes!$C$3:$AV$3,0),FALSE),""))*1000)</f>
        <v>#VALUE!</v>
      </c>
      <c r="ES202" s="31" t="e">
        <f>((IFERROR(VLOOKUP($B201,Mes!$C$7:$AV$131,MATCH(ES$1,Mes!$C$3:$AV$3,0),FALSE),""))*1000)</f>
        <v>#VALUE!</v>
      </c>
      <c r="ET202" s="31" t="e">
        <f>((IFERROR(VLOOKUP($B201,Mes!$C$7:$AV$131,MATCH(ET$1,Mes!$C$3:$AV$3,0),FALSE),""))*1000)</f>
        <v>#VALUE!</v>
      </c>
      <c r="EU202" s="31" t="e">
        <f>((IFERROR(VLOOKUP($B201,Mes!$C$7:$AV$131,MATCH(EU$1,Mes!$C$3:$AV$3,0),FALSE),""))*1000)</f>
        <v>#VALUE!</v>
      </c>
      <c r="EV202" s="31" t="e">
        <f>((IFERROR(VLOOKUP($B201,Mes!$C$7:$AV$131,MATCH(EV$1,Mes!$C$3:$AV$3,0),FALSE),""))*1000)</f>
        <v>#VALUE!</v>
      </c>
      <c r="EW202" s="31" t="e">
        <f>((IFERROR(VLOOKUP($B201,Mes!$C$7:$AV$131,MATCH(EW$1,Mes!$C$3:$AV$3,0),FALSE),""))*1000)</f>
        <v>#VALUE!</v>
      </c>
      <c r="EX202" s="31" t="e">
        <f>((IFERROR(VLOOKUP($B201,Mes!$C$7:$AV$131,MATCH(EX$1,Mes!$C$3:$AV$3,0),FALSE),""))*1000)</f>
        <v>#VALUE!</v>
      </c>
      <c r="EY202" s="31" t="e">
        <f>((IFERROR(VLOOKUP($B201,Mes!$C$7:$AV$131,MATCH(EY$1,Mes!$C$3:$AV$3,0),FALSE),""))*1000)</f>
        <v>#VALUE!</v>
      </c>
      <c r="EZ202" s="31" t="e">
        <f>((IFERROR(VLOOKUP($B201,Mes!$C$7:$AV$131,MATCH(EZ$1,Mes!$C$3:$AV$3,0),FALSE),""))*1000)</f>
        <v>#VALUE!</v>
      </c>
      <c r="FA202" s="31" t="e">
        <f>((IFERROR(VLOOKUP($B201,Mes!$C$7:$AV$131,MATCH(FA$1,Mes!$C$3:$AV$3,0),FALSE),""))*1000)</f>
        <v>#VALUE!</v>
      </c>
      <c r="FB202" s="31" t="e">
        <f>((IFERROR(VLOOKUP($B201,Mes!$C$7:$AV$131,MATCH(FB$1,Mes!$C$3:$AV$3,0),FALSE),""))*1000)</f>
        <v>#VALUE!</v>
      </c>
      <c r="FC202" s="31" t="e">
        <f>((IFERROR(VLOOKUP($B201,Mes!$C$7:$AV$131,MATCH(FC$1,Mes!$C$3:$AV$3,0),FALSE),""))*1000)</f>
        <v>#VALUE!</v>
      </c>
      <c r="FD202" s="30" t="e">
        <f>((IFERROR(VLOOKUP($B201,Mes!$C$7:$AV$131,MATCH(FD$1,Mes!$C$3:$AV$3,0),FALSE),""))*1000)</f>
        <v>#VALUE!</v>
      </c>
      <c r="FE202" s="30" t="e">
        <f>((IFERROR(VLOOKUP($B201,Mes!$C$7:$AV$131,MATCH(FE$1,Mes!$C$3:$AV$3,0),FALSE),""))*1000)</f>
        <v>#VALUE!</v>
      </c>
      <c r="FF202" s="30" t="e">
        <f>((IFERROR(VLOOKUP($B201,Mes!$C$7:$AV$131,MATCH(FF$1,Mes!$C$3:$AV$3,0),FALSE),""))*1000)</f>
        <v>#VALUE!</v>
      </c>
      <c r="FG202" s="30" t="e">
        <f>((IFERROR(VLOOKUP($B201,Mes!$C$7:$AV$131,MATCH(FG$1,Mes!$C$3:$AV$3,0),FALSE),""))*1000)</f>
        <v>#VALUE!</v>
      </c>
      <c r="FH202" s="30" t="e">
        <f>((IFERROR(VLOOKUP($B201,Mes!$C$7:$AV$131,MATCH(FH$1,Mes!$C$3:$AV$3,0),FALSE),""))*1000)</f>
        <v>#VALUE!</v>
      </c>
      <c r="FI202" s="30" t="e">
        <f>((IFERROR(VLOOKUP($B201,Mes!$C$7:$AV$131,MATCH(FI$1,Mes!$C$3:$AV$3,0),FALSE),""))*1000)</f>
        <v>#VALUE!</v>
      </c>
      <c r="FJ202" s="30" t="e">
        <f>((IFERROR(VLOOKUP($B201,Mes!$C$7:$AV$131,MATCH(FJ$1,Mes!$C$3:$AV$3,0),FALSE),""))*1000)</f>
        <v>#VALUE!</v>
      </c>
      <c r="FK202" s="30" t="e">
        <f>((IFERROR(VLOOKUP($B201,Mes!$C$7:$AV$131,MATCH(FK$1,Mes!$C$3:$AV$3,0),FALSE),""))*1000)</f>
        <v>#VALUE!</v>
      </c>
      <c r="FL202" s="30" t="e">
        <f>((IFERROR(VLOOKUP($B201,Mes!$C$7:$AV$131,MATCH(FL$1,Mes!$C$3:$AV$3,0),FALSE),""))*1000)</f>
        <v>#VALUE!</v>
      </c>
      <c r="FM202" s="30" t="e">
        <f>((IFERROR(VLOOKUP($B201,Mes!$C$7:$AV$131,MATCH(FM$1,Mes!$C$3:$AV$3,0),FALSE),""))*1000)</f>
        <v>#VALUE!</v>
      </c>
      <c r="FN202" s="30" t="e">
        <f>((IFERROR(VLOOKUP($B201,Mes!$C$7:$AV$131,MATCH(FN$1,Mes!$C$3:$AV$3,0),FALSE),""))*1000)</f>
        <v>#VALUE!</v>
      </c>
      <c r="FO202" s="30" t="e">
        <f>((IFERROR(VLOOKUP($B201,Mes!$C$7:$AV$131,MATCH(FO$1,Mes!$C$3:$AV$3,0),FALSE),""))*1000)</f>
        <v>#VALUE!</v>
      </c>
      <c r="FP202" s="30" t="e">
        <f>((IFERROR(VLOOKUP($B201,Mes!$C$7:$AV$131,MATCH(FP$1,Mes!$C$3:$AV$3,0),FALSE),""))*1000)</f>
        <v>#VALUE!</v>
      </c>
      <c r="FQ202" s="30" t="e">
        <f>((IFERROR(VLOOKUP($B201,Mes!$C$7:$AV$131,MATCH(FQ$1,Mes!$C$3:$AV$3,0),FALSE),""))*1000)</f>
        <v>#VALUE!</v>
      </c>
      <c r="FR202" s="30" t="e">
        <f>((IFERROR(VLOOKUP($B201,Mes!$C$7:$AV$131,MATCH(FR$1,Mes!$C$3:$AV$3,0),FALSE),""))*1000)</f>
        <v>#VALUE!</v>
      </c>
      <c r="FS202" s="30" t="e">
        <f>((IFERROR(VLOOKUP($B201,Mes!$C$7:$AV$131,MATCH(FS$1,Mes!$C$3:$AV$3,0),FALSE),""))*1000)</f>
        <v>#VALUE!</v>
      </c>
      <c r="FT202" s="30" t="e">
        <f>((IFERROR(VLOOKUP($B201,Mes!$C$7:$AV$131,MATCH(FT$1,Mes!$C$3:$AV$3,0),FALSE),""))*1000)</f>
        <v>#VALUE!</v>
      </c>
      <c r="FU202" s="30" t="e">
        <f>((IFERROR(VLOOKUP($B201,Mes!$C$7:$AV$131,MATCH(FU$1,Mes!$C$3:$AV$3,0),FALSE),""))*1000)</f>
        <v>#VALUE!</v>
      </c>
      <c r="FV202" s="30" t="e">
        <f>((IFERROR(VLOOKUP($B201,Mes!$C$7:$AV$131,MATCH(FV$1,Mes!$C$3:$AV$3,0),FALSE),""))*1000)</f>
        <v>#VALUE!</v>
      </c>
      <c r="FW202" s="30" t="e">
        <f>((IFERROR(VLOOKUP($B201,Mes!$C$7:$AV$131,MATCH(FW$1,Mes!$C$3:$AV$3,0),FALSE),""))*1000)</f>
        <v>#VALUE!</v>
      </c>
      <c r="FX202" s="30" t="e">
        <f>((IFERROR(VLOOKUP($B201,Mes!$C$7:$AV$131,MATCH(FX$1,Mes!$C$3:$AV$3,0),FALSE),""))*1000)</f>
        <v>#VALUE!</v>
      </c>
      <c r="FY202" s="30" t="e">
        <f>((IFERROR(VLOOKUP($B201,Mes!$C$7:$AV$131,MATCH(FY$1,Mes!$C$3:$AV$3,0),FALSE),""))*1000)</f>
        <v>#VALUE!</v>
      </c>
      <c r="FZ202" s="30" t="e">
        <f>((IFERROR(VLOOKUP($B201,Mes!$C$7:$AV$131,MATCH(FZ$1,Mes!$C$3:$AV$3,0),FALSE),""))*1000)</f>
        <v>#VALUE!</v>
      </c>
      <c r="GA202" s="30" t="e">
        <f>((IFERROR(VLOOKUP($B201,Mes!$C$7:$AV$131,MATCH(GA$1,Mes!$C$3:$AV$3,0),FALSE),""))*1000)</f>
        <v>#VALUE!</v>
      </c>
      <c r="GB202" s="30" t="e">
        <f>((IFERROR(VLOOKUP($B201,Mes!$C$7:$AV$131,MATCH(GB$1,Mes!$C$3:$AV$3,0),FALSE),""))*1000)</f>
        <v>#VALUE!</v>
      </c>
      <c r="GC202" s="30" t="e">
        <f>((IFERROR(VLOOKUP($B201,Mes!$C$7:$AV$131,MATCH(GC$1,Mes!$C$3:$AV$3,0),FALSE),""))*1000)</f>
        <v>#VALUE!</v>
      </c>
      <c r="GD202" s="30" t="e">
        <f>((IFERROR(VLOOKUP($B201,Mes!$C$7:$AV$131,MATCH(GD$1,Mes!$C$3:$AV$3,0),FALSE),""))*1000)</f>
        <v>#VALUE!</v>
      </c>
      <c r="GE202" s="30" t="e">
        <f>((IFERROR(VLOOKUP($B201,Mes!$C$7:$AV$131,MATCH(GE$1,Mes!$C$3:$AV$3,0),FALSE),""))*1000)</f>
        <v>#VALUE!</v>
      </c>
      <c r="GF202" s="30" t="e">
        <f>((IFERROR(VLOOKUP($B201,Mes!$C$7:$AV$131,MATCH(GF$1,Mes!$C$3:$AV$3,0),FALSE),""))*1000)</f>
        <v>#VALUE!</v>
      </c>
      <c r="GG202" s="30" t="e">
        <f>((IFERROR(VLOOKUP($B201,Mes!$C$7:$AV$131,MATCH(GG$1,Mes!$C$3:$AV$3,0),FALSE),""))*1000)</f>
        <v>#VALUE!</v>
      </c>
      <c r="GH202" s="31" t="e">
        <f>((IFERROR(VLOOKUP($B201,Mes!$C$7:$AV$131,MATCH(GH$1,Mes!$C$3:$AV$3,0),FALSE),""))*1000)</f>
        <v>#VALUE!</v>
      </c>
      <c r="GI202" s="31" t="e">
        <f>((IFERROR(VLOOKUP($B201,Mes!$C$7:$AV$131,MATCH(GI$1,Mes!$C$3:$AV$3,0),FALSE),""))*1000)</f>
        <v>#VALUE!</v>
      </c>
      <c r="GJ202" s="31" t="e">
        <f>((IFERROR(VLOOKUP($B201,Mes!$C$7:$AV$131,MATCH(GJ$1,Mes!$C$3:$AV$3,0),FALSE),""))*1000)</f>
        <v>#VALUE!</v>
      </c>
      <c r="GK202" s="31" t="e">
        <f>((IFERROR(VLOOKUP($B201,Mes!$C$7:$AV$131,MATCH(GK$1,Mes!$C$3:$AV$3,0),FALSE),""))*1000)</f>
        <v>#VALUE!</v>
      </c>
      <c r="GL202" s="31" t="e">
        <f>((IFERROR(VLOOKUP($B201,Mes!$C$7:$AV$131,MATCH(GL$1,Mes!$C$3:$AV$3,0),FALSE),""))*1000)</f>
        <v>#VALUE!</v>
      </c>
      <c r="GM202" s="31" t="e">
        <f>((IFERROR(VLOOKUP($B201,Mes!$C$7:$AV$131,MATCH(GM$1,Mes!$C$3:$AV$3,0),FALSE),""))*1000)</f>
        <v>#VALUE!</v>
      </c>
      <c r="GN202" s="31" t="e">
        <f>((IFERROR(VLOOKUP($B201,Mes!$C$7:$AV$131,MATCH(GN$1,Mes!$C$3:$AV$3,0),FALSE),""))*1000)</f>
        <v>#VALUE!</v>
      </c>
      <c r="GO202" s="31" t="e">
        <f>((IFERROR(VLOOKUP($B201,Mes!$C$7:$AV$131,MATCH(GO$1,Mes!$C$3:$AV$3,0),FALSE),""))*1000)</f>
        <v>#VALUE!</v>
      </c>
      <c r="GP202" s="31" t="e">
        <f>((IFERROR(VLOOKUP($B201,Mes!$C$7:$AV$131,MATCH(GP$1,Mes!$C$3:$AV$3,0),FALSE),""))*1000)</f>
        <v>#VALUE!</v>
      </c>
      <c r="GQ202" s="31" t="e">
        <f>((IFERROR(VLOOKUP($B201,Mes!$C$7:$AV$131,MATCH(GQ$1,Mes!$C$3:$AV$3,0),FALSE),""))*1000)</f>
        <v>#VALUE!</v>
      </c>
      <c r="GR202" s="31" t="e">
        <f>((IFERROR(VLOOKUP($B201,Mes!$C$7:$AV$131,MATCH(GR$1,Mes!$C$3:$AV$3,0),FALSE),""))*1000)</f>
        <v>#VALUE!</v>
      </c>
      <c r="GS202" s="31" t="e">
        <f>((IFERROR(VLOOKUP($B201,Mes!$C$7:$AV$131,MATCH(GS$1,Mes!$C$3:$AV$3,0),FALSE),""))*1000)</f>
        <v>#VALUE!</v>
      </c>
      <c r="GT202" s="31" t="e">
        <f>((IFERROR(VLOOKUP($B201,Mes!$C$7:$AV$131,MATCH(GT$1,Mes!$C$3:$AV$3,0),FALSE),""))*1000)</f>
        <v>#VALUE!</v>
      </c>
      <c r="GU202" s="31" t="e">
        <f>((IFERROR(VLOOKUP($B201,Mes!$C$7:$AV$131,MATCH(GU$1,Mes!$C$3:$AV$3,0),FALSE),""))*1000)</f>
        <v>#VALUE!</v>
      </c>
      <c r="GV202" s="31" t="e">
        <f>((IFERROR(VLOOKUP($B201,Mes!$C$7:$AV$131,MATCH(GV$1,Mes!$C$3:$AV$3,0),FALSE),""))*1000)</f>
        <v>#VALUE!</v>
      </c>
      <c r="GW202" s="31" t="e">
        <f>((IFERROR(VLOOKUP($B201,Mes!$C$7:$AV$131,MATCH(GW$1,Mes!$C$3:$AV$3,0),FALSE),""))*1000)</f>
        <v>#VALUE!</v>
      </c>
      <c r="GX202" s="31" t="e">
        <f>((IFERROR(VLOOKUP($B201,Mes!$C$7:$AV$131,MATCH(GX$1,Mes!$C$3:$AV$3,0),FALSE),""))*1000)</f>
        <v>#VALUE!</v>
      </c>
      <c r="GY202" s="31" t="e">
        <f>((IFERROR(VLOOKUP($B201,Mes!$C$7:$AV$131,MATCH(GY$1,Mes!$C$3:$AV$3,0),FALSE),""))*1000)</f>
        <v>#VALUE!</v>
      </c>
      <c r="GZ202" s="31" t="e">
        <f>((IFERROR(VLOOKUP($B201,Mes!$C$7:$AV$131,MATCH(GZ$1,Mes!$C$3:$AV$3,0),FALSE),""))*1000)</f>
        <v>#VALUE!</v>
      </c>
      <c r="HA202" s="31" t="e">
        <f>((IFERROR(VLOOKUP($B201,Mes!$C$7:$AV$131,MATCH(HA$1,Mes!$C$3:$AV$3,0),FALSE),""))*1000)</f>
        <v>#VALUE!</v>
      </c>
      <c r="HB202" s="31" t="e">
        <f>((IFERROR(VLOOKUP($B201,Mes!$C$7:$AV$131,MATCH(HB$1,Mes!$C$3:$AV$3,0),FALSE),""))*1000)</f>
        <v>#VALUE!</v>
      </c>
      <c r="HC202" s="31" t="e">
        <f>((IFERROR(VLOOKUP($B201,Mes!$C$7:$AV$131,MATCH(HC$1,Mes!$C$3:$AV$3,0),FALSE),""))*1000)</f>
        <v>#VALUE!</v>
      </c>
      <c r="HD202" s="31" t="e">
        <f>((IFERROR(VLOOKUP($B201,Mes!$C$7:$AV$131,MATCH(HD$1,Mes!$C$3:$AV$3,0),FALSE),""))*1000)</f>
        <v>#VALUE!</v>
      </c>
      <c r="HE202" s="31" t="e">
        <f>((IFERROR(VLOOKUP($B201,Mes!$C$7:$AV$131,MATCH(HE$1,Mes!$C$3:$AV$3,0),FALSE),""))*1000)</f>
        <v>#VALUE!</v>
      </c>
      <c r="HF202" s="31" t="e">
        <f>((IFERROR(VLOOKUP($B201,Mes!$C$7:$AV$131,MATCH(HF$1,Mes!$C$3:$AV$3,0),FALSE),""))*1000)</f>
        <v>#VALUE!</v>
      </c>
      <c r="HG202" s="31" t="e">
        <f>((IFERROR(VLOOKUP($B201,Mes!$C$7:$AV$131,MATCH(HG$1,Mes!$C$3:$AV$3,0),FALSE),""))*1000)</f>
        <v>#VALUE!</v>
      </c>
      <c r="HH202" s="31" t="e">
        <f>((IFERROR(VLOOKUP($B201,Mes!$C$7:$AV$131,MATCH(HH$1,Mes!$C$3:$AV$3,0),FALSE),""))*1000)</f>
        <v>#VALUE!</v>
      </c>
      <c r="HI202" s="31" t="e">
        <f>((IFERROR(VLOOKUP($B201,Mes!$C$7:$AV$131,MATCH(HI$1,Mes!$C$3:$AV$3,0),FALSE),""))*1000)</f>
        <v>#VALUE!</v>
      </c>
      <c r="HJ202" s="31" t="e">
        <f>((IFERROR(VLOOKUP($B201,Mes!$C$7:$AV$131,MATCH(HJ$1,Mes!$C$3:$AV$3,0),FALSE),""))*1000)</f>
        <v>#VALUE!</v>
      </c>
      <c r="HK202" s="31" t="e">
        <f>((IFERROR(VLOOKUP($B201,Mes!$C$7:$AV$131,MATCH(HK$1,Mes!$C$3:$AV$3,0),FALSE),""))*1000)</f>
        <v>#VALUE!</v>
      </c>
      <c r="HL202" s="31" t="e">
        <f>((IFERROR(VLOOKUP($B201,Mes!$C$7:$AV$131,MATCH(HL$1,Mes!$C$3:$AV$3,0),FALSE),""))*1000)</f>
        <v>#VALUE!</v>
      </c>
      <c r="HM202" s="30" t="e">
        <f>((IFERROR(VLOOKUP($B201,Mes!$C$7:$AV$131,MATCH(HM$1,Mes!$C$3:$AV$3,0),FALSE),""))*1000)</f>
        <v>#VALUE!</v>
      </c>
      <c r="HN202" s="30" t="e">
        <f>((IFERROR(VLOOKUP($B201,Mes!$C$7:$AV$131,MATCH(HN$1,Mes!$C$3:$AV$3,0),FALSE),""))*1000)</f>
        <v>#VALUE!</v>
      </c>
      <c r="HO202" s="30" t="e">
        <f>((IFERROR(VLOOKUP($B201,Mes!$C$7:$AV$131,MATCH(HO$1,Mes!$C$3:$AV$3,0),FALSE),""))*1000)</f>
        <v>#VALUE!</v>
      </c>
      <c r="HP202" s="30" t="e">
        <f>((IFERROR(VLOOKUP($B201,Mes!$C$7:$AV$131,MATCH(HP$1,Mes!$C$3:$AV$3,0),FALSE),""))*1000)</f>
        <v>#VALUE!</v>
      </c>
      <c r="HQ202" s="30" t="e">
        <f>((IFERROR(VLOOKUP($B201,Mes!$C$7:$AV$131,MATCH(HQ$1,Mes!$C$3:$AV$3,0),FALSE),""))*1000)</f>
        <v>#VALUE!</v>
      </c>
      <c r="HR202" s="30" t="e">
        <f>((IFERROR(VLOOKUP($B201,Mes!$C$7:$AV$131,MATCH(HR$1,Mes!$C$3:$AV$3,0),FALSE),""))*1000)</f>
        <v>#VALUE!</v>
      </c>
      <c r="HS202" s="30" t="e">
        <f>((IFERROR(VLOOKUP($B201,Mes!$C$7:$AV$131,MATCH(HS$1,Mes!$C$3:$AV$3,0),FALSE),""))*1000)</f>
        <v>#VALUE!</v>
      </c>
      <c r="HT202" s="30" t="e">
        <f>((IFERROR(VLOOKUP($B201,Mes!$C$7:$AV$131,MATCH(HT$1,Mes!$C$3:$AV$3,0),FALSE),""))*1000)</f>
        <v>#VALUE!</v>
      </c>
      <c r="HU202" s="30" t="e">
        <f>((IFERROR(VLOOKUP($B201,Mes!$C$7:$AV$131,MATCH(HU$1,Mes!$C$3:$AV$3,0),FALSE),""))*1000)</f>
        <v>#VALUE!</v>
      </c>
      <c r="HV202" s="30" t="e">
        <f>((IFERROR(VLOOKUP($B201,Mes!$C$7:$AV$131,MATCH(HV$1,Mes!$C$3:$AV$3,0),FALSE),""))*1000)</f>
        <v>#VALUE!</v>
      </c>
      <c r="HW202" s="30" t="e">
        <f>((IFERROR(VLOOKUP($B201,Mes!$C$7:$AV$131,MATCH(HW$1,Mes!$C$3:$AV$3,0),FALSE),""))*1000)</f>
        <v>#VALUE!</v>
      </c>
      <c r="HX202" s="30" t="e">
        <f>((IFERROR(VLOOKUP($B201,Mes!$C$7:$AV$131,MATCH(HX$1,Mes!$C$3:$AV$3,0),FALSE),""))*1000)</f>
        <v>#VALUE!</v>
      </c>
      <c r="HY202" s="30" t="e">
        <f>((IFERROR(VLOOKUP($B201,Mes!$C$7:$AV$131,MATCH(HY$1,Mes!$C$3:$AV$3,0),FALSE),""))*1000)</f>
        <v>#VALUE!</v>
      </c>
      <c r="HZ202" s="30" t="e">
        <f>((IFERROR(VLOOKUP($B201,Mes!$C$7:$AV$131,MATCH(HZ$1,Mes!$C$3:$AV$3,0),FALSE),""))*1000)</f>
        <v>#VALUE!</v>
      </c>
      <c r="IA202" s="30" t="e">
        <f>((IFERROR(VLOOKUP($B201,Mes!$C$7:$AV$131,MATCH(IA$1,Mes!$C$3:$AV$3,0),FALSE),""))*1000)</f>
        <v>#VALUE!</v>
      </c>
      <c r="IB202" s="30" t="e">
        <f>((IFERROR(VLOOKUP($B201,Mes!$C$7:$AV$131,MATCH(IB$1,Mes!$C$3:$AV$3,0),FALSE),""))*1000)</f>
        <v>#VALUE!</v>
      </c>
      <c r="IC202" s="30" t="e">
        <f>((IFERROR(VLOOKUP($B201,Mes!$C$7:$AV$131,MATCH(IC$1,Mes!$C$3:$AV$3,0),FALSE),""))*1000)</f>
        <v>#VALUE!</v>
      </c>
      <c r="ID202" s="30" t="e">
        <f>((IFERROR(VLOOKUP($B201,Mes!$C$7:$AV$131,MATCH(ID$1,Mes!$C$3:$AV$3,0),FALSE),""))*1000)</f>
        <v>#VALUE!</v>
      </c>
      <c r="IE202" s="30" t="e">
        <f>((IFERROR(VLOOKUP($B201,Mes!$C$7:$AV$131,MATCH(IE$1,Mes!$C$3:$AV$3,0),FALSE),""))*1000)</f>
        <v>#VALUE!</v>
      </c>
      <c r="IF202" s="30" t="e">
        <f>((IFERROR(VLOOKUP($B201,Mes!$C$7:$AV$131,MATCH(IF$1,Mes!$C$3:$AV$3,0),FALSE),""))*1000)</f>
        <v>#VALUE!</v>
      </c>
      <c r="IG202" s="30" t="e">
        <f>((IFERROR(VLOOKUP($B201,Mes!$C$7:$AV$131,MATCH(IG$1,Mes!$C$3:$AV$3,0),FALSE),""))*1000)</f>
        <v>#VALUE!</v>
      </c>
      <c r="IH202" s="30" t="e">
        <f>((IFERROR(VLOOKUP($B201,Mes!$C$7:$AV$131,MATCH(IH$1,Mes!$C$3:$AV$3,0),FALSE),""))*1000)</f>
        <v>#VALUE!</v>
      </c>
      <c r="II202" s="30" t="e">
        <f>((IFERROR(VLOOKUP($B201,Mes!$C$7:$AV$131,MATCH(II$1,Mes!$C$3:$AV$3,0),FALSE),""))*1000)</f>
        <v>#VALUE!</v>
      </c>
      <c r="IJ202" s="30" t="e">
        <f>((IFERROR(VLOOKUP($B201,Mes!$C$7:$AV$131,MATCH(IJ$1,Mes!$C$3:$AV$3,0),FALSE),""))*1000)</f>
        <v>#VALUE!</v>
      </c>
      <c r="IK202" s="30" t="e">
        <f>((IFERROR(VLOOKUP($B201,Mes!$C$7:$AV$131,MATCH(IK$1,Mes!$C$3:$AV$3,0),FALSE),""))*1000)</f>
        <v>#VALUE!</v>
      </c>
      <c r="IL202" s="30" t="e">
        <f>((IFERROR(VLOOKUP($B201,Mes!$C$7:$AV$131,MATCH(IL$1,Mes!$C$3:$AV$3,0),FALSE),""))*1000)</f>
        <v>#VALUE!</v>
      </c>
      <c r="IM202" s="30" t="e">
        <f>((IFERROR(VLOOKUP($B201,Mes!$C$7:$AV$131,MATCH(IM$1,Mes!$C$3:$AV$3,0),FALSE),""))*1000)</f>
        <v>#VALUE!</v>
      </c>
      <c r="IN202" s="30" t="e">
        <f>((IFERROR(VLOOKUP($B201,Mes!$C$7:$AV$131,MATCH(IN$1,Mes!$C$3:$AV$3,0),FALSE),""))*1000)</f>
        <v>#VALUE!</v>
      </c>
      <c r="IO202" s="30" t="e">
        <f>((IFERROR(VLOOKUP($B201,Mes!$C$7:$AV$131,MATCH(IO$1,Mes!$C$3:$AV$3,0),FALSE),""))*1000)</f>
        <v>#VALUE!</v>
      </c>
      <c r="IP202" s="30" t="e">
        <f>((IFERROR(VLOOKUP($B201,Mes!$C$7:$AV$131,MATCH(IP$1,Mes!$C$3:$AV$3,0),FALSE),""))*1000)</f>
        <v>#VALUE!</v>
      </c>
      <c r="IQ202" s="30" t="e">
        <f>((IFERROR(VLOOKUP($B201,Mes!$C$7:$AV$131,MATCH(IQ$1,Mes!$C$3:$AV$3,0),FALSE),""))*1000)</f>
        <v>#VALUE!</v>
      </c>
      <c r="IR202" s="31" t="e">
        <f>((IFERROR(VLOOKUP($B201,Mes!$C$7:$AV$131,MATCH(IR$1,Mes!$C$3:$AV$3,0),FALSE),""))*1000)</f>
        <v>#VALUE!</v>
      </c>
      <c r="IS202" s="31" t="e">
        <f>((IFERROR(VLOOKUP($B201,Mes!$C$7:$AV$131,MATCH(IS$1,Mes!$C$3:$AV$3,0),FALSE),""))*1000)</f>
        <v>#VALUE!</v>
      </c>
      <c r="IT202" s="31" t="e">
        <f>((IFERROR(VLOOKUP($B201,Mes!$C$7:$AV$131,MATCH(IT$1,Mes!$C$3:$AV$3,0),FALSE),""))*1000)</f>
        <v>#VALUE!</v>
      </c>
      <c r="IU202" s="31" t="e">
        <f>((IFERROR(VLOOKUP($B201,Mes!$C$7:$AV$131,MATCH(IU$1,Mes!$C$3:$AV$3,0),FALSE),""))*1000)</f>
        <v>#VALUE!</v>
      </c>
      <c r="IV202" s="31" t="e">
        <f>((IFERROR(VLOOKUP($B201,Mes!$C$7:$AV$131,MATCH(IV$1,Mes!$C$3:$AV$3,0),FALSE),""))*1000)</f>
        <v>#VALUE!</v>
      </c>
      <c r="IW202" s="31" t="e">
        <f>((IFERROR(VLOOKUP($B201,Mes!$C$7:$AV$131,MATCH(IW$1,Mes!$C$3:$AV$3,0),FALSE),""))*1000)</f>
        <v>#VALUE!</v>
      </c>
      <c r="IX202" s="31" t="e">
        <f>((IFERROR(VLOOKUP($B201,Mes!$C$7:$AV$131,MATCH(IX$1,Mes!$C$3:$AV$3,0),FALSE),""))*1000)</f>
        <v>#VALUE!</v>
      </c>
      <c r="IY202" s="31" t="e">
        <f>((IFERROR(VLOOKUP($B201,Mes!$C$7:$AV$131,MATCH(IY$1,Mes!$C$3:$AV$3,0),FALSE),""))*1000)</f>
        <v>#VALUE!</v>
      </c>
      <c r="IZ202" s="31" t="e">
        <f>((IFERROR(VLOOKUP($B201,Mes!$C$7:$AV$131,MATCH(IZ$1,Mes!$C$3:$AV$3,0),FALSE),""))*1000)</f>
        <v>#VALUE!</v>
      </c>
      <c r="JA202" s="31" t="e">
        <f>((IFERROR(VLOOKUP($B201,Mes!$C$7:$AV$131,MATCH(JA$1,Mes!$C$3:$AV$3,0),FALSE),""))*1000)</f>
        <v>#VALUE!</v>
      </c>
      <c r="JB202" s="31" t="e">
        <f>((IFERROR(VLOOKUP($B201,Mes!$C$7:$AV$131,MATCH(JB$1,Mes!$C$3:$AV$3,0),FALSE),""))*1000)</f>
        <v>#VALUE!</v>
      </c>
      <c r="JC202" s="31" t="e">
        <f>((IFERROR(VLOOKUP($B201,Mes!$C$7:$AV$131,MATCH(JC$1,Mes!$C$3:$AV$3,0),FALSE),""))*1000)</f>
        <v>#VALUE!</v>
      </c>
      <c r="JD202" s="31" t="e">
        <f>((IFERROR(VLOOKUP($B201,Mes!$C$7:$AV$131,MATCH(JD$1,Mes!$C$3:$AV$3,0),FALSE),""))*1000)</f>
        <v>#VALUE!</v>
      </c>
      <c r="JE202" s="31" t="e">
        <f>((IFERROR(VLOOKUP($B201,Mes!$C$7:$AV$131,MATCH(JE$1,Mes!$C$3:$AV$3,0),FALSE),""))*1000)</f>
        <v>#VALUE!</v>
      </c>
      <c r="JF202" s="31" t="e">
        <f>((IFERROR(VLOOKUP($B201,Mes!$C$7:$AV$131,MATCH(JF$1,Mes!$C$3:$AV$3,0),FALSE),""))*1000)</f>
        <v>#VALUE!</v>
      </c>
      <c r="JG202" s="31" t="e">
        <f>((IFERROR(VLOOKUP($B201,Mes!$C$7:$AV$131,MATCH(JG$1,Mes!$C$3:$AV$3,0),FALSE),""))*1000)</f>
        <v>#VALUE!</v>
      </c>
      <c r="JH202" s="31" t="e">
        <f>((IFERROR(VLOOKUP($B201,Mes!$C$7:$AV$131,MATCH(JH$1,Mes!$C$3:$AV$3,0),FALSE),""))*1000)</f>
        <v>#VALUE!</v>
      </c>
      <c r="JI202" s="31" t="e">
        <f>((IFERROR(VLOOKUP($B201,Mes!$C$7:$AV$131,MATCH(JI$1,Mes!$C$3:$AV$3,0),FALSE),""))*1000)</f>
        <v>#VALUE!</v>
      </c>
      <c r="JJ202" s="31" t="e">
        <f>((IFERROR(VLOOKUP($B201,Mes!$C$7:$AV$131,MATCH(JJ$1,Mes!$C$3:$AV$3,0),FALSE),""))*1000)</f>
        <v>#VALUE!</v>
      </c>
      <c r="JK202" s="31" t="e">
        <f>((IFERROR(VLOOKUP($B201,Mes!$C$7:$AV$131,MATCH(JK$1,Mes!$C$3:$AV$3,0),FALSE),""))*1000)</f>
        <v>#VALUE!</v>
      </c>
      <c r="JL202" s="31" t="e">
        <f>((IFERROR(VLOOKUP($B201,Mes!$C$7:$AV$131,MATCH(JL$1,Mes!$C$3:$AV$3,0),FALSE),""))*1000)</f>
        <v>#VALUE!</v>
      </c>
      <c r="JM202" s="31" t="e">
        <f>((IFERROR(VLOOKUP($B201,Mes!$C$7:$AV$131,MATCH(JM$1,Mes!$C$3:$AV$3,0),FALSE),""))*1000)</f>
        <v>#VALUE!</v>
      </c>
      <c r="JN202" s="31" t="e">
        <f>((IFERROR(VLOOKUP($B201,Mes!$C$7:$AV$131,MATCH(JN$1,Mes!$C$3:$AV$3,0),FALSE),""))*1000)</f>
        <v>#VALUE!</v>
      </c>
      <c r="JO202" s="31" t="e">
        <f>((IFERROR(VLOOKUP($B201,Mes!$C$7:$AV$131,MATCH(JO$1,Mes!$C$3:$AV$3,0),FALSE),""))*1000)</f>
        <v>#VALUE!</v>
      </c>
      <c r="JP202" s="31" t="e">
        <f>((IFERROR(VLOOKUP($B201,Mes!$C$7:$AV$131,MATCH(JP$1,Mes!$C$3:$AV$3,0),FALSE),""))*1000)</f>
        <v>#VALUE!</v>
      </c>
      <c r="JQ202" s="31" t="e">
        <f>((IFERROR(VLOOKUP($B201,Mes!$C$7:$AV$131,MATCH(JQ$1,Mes!$C$3:$AV$3,0),FALSE),""))*1000)</f>
        <v>#VALUE!</v>
      </c>
      <c r="JR202" s="31" t="e">
        <f>((IFERROR(VLOOKUP($B201,Mes!$C$7:$AV$131,MATCH(JR$1,Mes!$C$3:$AV$3,0),FALSE),""))*1000)</f>
        <v>#VALUE!</v>
      </c>
      <c r="JS202" s="31" t="e">
        <f>((IFERROR(VLOOKUP($B201,Mes!$C$7:$AV$131,MATCH(JS$1,Mes!$C$3:$AV$3,0),FALSE),""))*1000)</f>
        <v>#VALUE!</v>
      </c>
      <c r="JT202" s="31" t="e">
        <f>((IFERROR(VLOOKUP($B201,Mes!$C$7:$AV$131,MATCH(JT$1,Mes!$C$3:$AV$3,0),FALSE),""))*1000)</f>
        <v>#VALUE!</v>
      </c>
      <c r="JU202" s="31" t="e">
        <f>((IFERROR(VLOOKUP($B201,Mes!$C$7:$AV$131,MATCH(JU$1,Mes!$C$3:$AV$3,0),FALSE),""))*1000)</f>
        <v>#VALUE!</v>
      </c>
      <c r="JV202" s="30" t="e">
        <f>((IFERROR(VLOOKUP($B201,Mes!$C$7:$AV$131,MATCH(JV$1,Mes!$C$3:$AV$3,0),FALSE),""))*1000)</f>
        <v>#VALUE!</v>
      </c>
      <c r="JW202" s="30" t="e">
        <f>((IFERROR(VLOOKUP($B201,Mes!$C$7:$AV$131,MATCH(JW$1,Mes!$C$3:$AV$3,0),FALSE),""))*1000)</f>
        <v>#VALUE!</v>
      </c>
      <c r="JX202" s="30" t="e">
        <f>((IFERROR(VLOOKUP($B201,Mes!$C$7:$AV$131,MATCH(JX$1,Mes!$C$3:$AV$3,0),FALSE),""))*1000)</f>
        <v>#VALUE!</v>
      </c>
      <c r="JY202" s="30" t="e">
        <f>((IFERROR(VLOOKUP($B201,Mes!$C$7:$AV$131,MATCH(JY$1,Mes!$C$3:$AV$3,0),FALSE),""))*1000)</f>
        <v>#VALUE!</v>
      </c>
      <c r="JZ202" s="30" t="e">
        <f>((IFERROR(VLOOKUP($B201,Mes!$C$7:$AV$131,MATCH(JZ$1,Mes!$C$3:$AV$3,0),FALSE),""))*1000)</f>
        <v>#VALUE!</v>
      </c>
      <c r="KA202" s="30" t="e">
        <f>((IFERROR(VLOOKUP($B201,Mes!$C$7:$AV$131,MATCH(KA$1,Mes!$C$3:$AV$3,0),FALSE),""))*1000)</f>
        <v>#VALUE!</v>
      </c>
      <c r="KB202" s="30" t="e">
        <f>((IFERROR(VLOOKUP($B201,Mes!$C$7:$AV$131,MATCH(KB$1,Mes!$C$3:$AV$3,0),FALSE),""))*1000)</f>
        <v>#VALUE!</v>
      </c>
      <c r="KC202" s="30" t="e">
        <f>((IFERROR(VLOOKUP($B201,Mes!$C$7:$AV$131,MATCH(KC$1,Mes!$C$3:$AV$3,0),FALSE),""))*1000)</f>
        <v>#VALUE!</v>
      </c>
      <c r="KD202" s="30" t="e">
        <f>((IFERROR(VLOOKUP($B201,Mes!$C$7:$AV$131,MATCH(KD$1,Mes!$C$3:$AV$3,0),FALSE),""))*1000)</f>
        <v>#VALUE!</v>
      </c>
      <c r="KE202" s="30" t="e">
        <f>((IFERROR(VLOOKUP($B201,Mes!$C$7:$AV$131,MATCH(KE$1,Mes!$C$3:$AV$3,0),FALSE),""))*1000)</f>
        <v>#VALUE!</v>
      </c>
      <c r="KF202" s="30" t="e">
        <f>((IFERROR(VLOOKUP($B201,Mes!$C$7:$AV$131,MATCH(KF$1,Mes!$C$3:$AV$3,0),FALSE),""))*1000)</f>
        <v>#VALUE!</v>
      </c>
      <c r="KG202" s="30" t="e">
        <f>((IFERROR(VLOOKUP($B201,Mes!$C$7:$AV$131,MATCH(KG$1,Mes!$C$3:$AV$3,0),FALSE),""))*1000)</f>
        <v>#VALUE!</v>
      </c>
      <c r="KH202" s="30" t="e">
        <f>((IFERROR(VLOOKUP($B201,Mes!$C$7:$AV$131,MATCH(KH$1,Mes!$C$3:$AV$3,0),FALSE),""))*1000)</f>
        <v>#VALUE!</v>
      </c>
      <c r="KI202" s="30" t="e">
        <f>((IFERROR(VLOOKUP($B201,Mes!$C$7:$AV$131,MATCH(KI$1,Mes!$C$3:$AV$3,0),FALSE),""))*1000)</f>
        <v>#VALUE!</v>
      </c>
      <c r="KJ202" s="30" t="e">
        <f>((IFERROR(VLOOKUP($B201,Mes!$C$7:$AV$131,MATCH(KJ$1,Mes!$C$3:$AV$3,0),FALSE),""))*1000)</f>
        <v>#VALUE!</v>
      </c>
      <c r="KK202" s="30" t="e">
        <f>((IFERROR(VLOOKUP($B201,Mes!$C$7:$AV$131,MATCH(KK$1,Mes!$C$3:$AV$3,0),FALSE),""))*1000)</f>
        <v>#VALUE!</v>
      </c>
      <c r="KL202" s="30" t="e">
        <f>((IFERROR(VLOOKUP($B201,Mes!$C$7:$AV$131,MATCH(KL$1,Mes!$C$3:$AV$3,0),FALSE),""))*1000)</f>
        <v>#VALUE!</v>
      </c>
      <c r="KM202" s="30" t="e">
        <f>((IFERROR(VLOOKUP($B201,Mes!$C$7:$AV$131,MATCH(KM$1,Mes!$C$3:$AV$3,0),FALSE),""))*1000)</f>
        <v>#VALUE!</v>
      </c>
      <c r="KN202" s="30" t="e">
        <f>((IFERROR(VLOOKUP($B201,Mes!$C$7:$AV$131,MATCH(KN$1,Mes!$C$3:$AV$3,0),FALSE),""))*1000)</f>
        <v>#VALUE!</v>
      </c>
      <c r="KO202" s="30" t="e">
        <f>((IFERROR(VLOOKUP($B201,Mes!$C$7:$AV$131,MATCH(KO$1,Mes!$C$3:$AV$3,0),FALSE),""))*1000)</f>
        <v>#VALUE!</v>
      </c>
      <c r="KP202" s="30" t="e">
        <f>((IFERROR(VLOOKUP($B201,Mes!$C$7:$AV$131,MATCH(KP$1,Mes!$C$3:$AV$3,0),FALSE),""))*1000)</f>
        <v>#VALUE!</v>
      </c>
      <c r="KQ202" s="30" t="e">
        <f>((IFERROR(VLOOKUP($B201,Mes!$C$7:$AV$131,MATCH(KQ$1,Mes!$C$3:$AV$3,0),FALSE),""))*1000)</f>
        <v>#VALUE!</v>
      </c>
      <c r="KR202" s="30" t="e">
        <f>((IFERROR(VLOOKUP($B201,Mes!$C$7:$AV$131,MATCH(KR$1,Mes!$C$3:$AV$3,0),FALSE),""))*1000)</f>
        <v>#VALUE!</v>
      </c>
      <c r="KS202" s="30" t="e">
        <f>((IFERROR(VLOOKUP($B201,Mes!$C$7:$AV$131,MATCH(KS$1,Mes!$C$3:$AV$3,0),FALSE),""))*1000)</f>
        <v>#VALUE!</v>
      </c>
      <c r="KT202" s="30" t="e">
        <f>((IFERROR(VLOOKUP($B201,Mes!$C$7:$AV$131,MATCH(KT$1,Mes!$C$3:$AV$3,0),FALSE),""))*1000)</f>
        <v>#VALUE!</v>
      </c>
      <c r="KU202" s="30" t="e">
        <f>((IFERROR(VLOOKUP($B201,Mes!$C$7:$AV$131,MATCH(KU$1,Mes!$C$3:$AV$3,0),FALSE),""))*1000)</f>
        <v>#VALUE!</v>
      </c>
      <c r="KV202" s="30" t="e">
        <f>((IFERROR(VLOOKUP($B201,Mes!$C$7:$AV$131,MATCH(KV$1,Mes!$C$3:$AV$3,0),FALSE),""))*1000)</f>
        <v>#VALUE!</v>
      </c>
      <c r="KW202" s="30" t="e">
        <f>((IFERROR(VLOOKUP($B201,Mes!$C$7:$AV$131,MATCH(KW$1,Mes!$C$3:$AV$3,0),FALSE),""))*1000)</f>
        <v>#VALUE!</v>
      </c>
      <c r="KX202" s="30" t="e">
        <f>((IFERROR(VLOOKUP($B201,Mes!$C$7:$AV$131,MATCH(KX$1,Mes!$C$3:$AV$3,0),FALSE),""))*1000)</f>
        <v>#VALUE!</v>
      </c>
      <c r="KY202" s="30" t="e">
        <f>((IFERROR(VLOOKUP($B201,Mes!$C$7:$AV$131,MATCH(KY$1,Mes!$C$3:$AV$3,0),FALSE),""))*1000)</f>
        <v>#VALUE!</v>
      </c>
      <c r="KZ202" s="30" t="e">
        <f>((IFERROR(VLOOKUP($B201,Mes!$C$7:$AV$131,MATCH(KZ$1,Mes!$C$3:$AV$3,0),FALSE),""))*1000)</f>
        <v>#VALUE!</v>
      </c>
      <c r="LA202" s="31" t="e">
        <f>((IFERROR(VLOOKUP($B201,Mes!$C$7:$AV$131,MATCH(LA$1,Mes!$C$3:$AV$3,0),FALSE),""))*1000)</f>
        <v>#VALUE!</v>
      </c>
      <c r="LB202" s="31" t="e">
        <f>((IFERROR(VLOOKUP($B201,Mes!$C$7:$AV$131,MATCH(LB$1,Mes!$C$3:$AV$3,0),FALSE),""))*1000)</f>
        <v>#VALUE!</v>
      </c>
      <c r="LC202" s="31" t="e">
        <f>((IFERROR(VLOOKUP($B201,Mes!$C$7:$AV$131,MATCH(LC$1,Mes!$C$3:$AV$3,0),FALSE),""))*1000)</f>
        <v>#VALUE!</v>
      </c>
      <c r="LD202" s="31" t="e">
        <f>((IFERROR(VLOOKUP($B201,Mes!$C$7:$AV$131,MATCH(LD$1,Mes!$C$3:$AV$3,0),FALSE),""))*1000)</f>
        <v>#VALUE!</v>
      </c>
      <c r="LE202" s="31" t="e">
        <f>((IFERROR(VLOOKUP($B201,Mes!$C$7:$AV$131,MATCH(LE$1,Mes!$C$3:$AV$3,0),FALSE),""))*1000)</f>
        <v>#VALUE!</v>
      </c>
      <c r="LF202" s="31" t="e">
        <f>((IFERROR(VLOOKUP($B201,Mes!$C$7:$AV$131,MATCH(LF$1,Mes!$C$3:$AV$3,0),FALSE),""))*1000)</f>
        <v>#VALUE!</v>
      </c>
      <c r="LG202" s="31" t="e">
        <f>((IFERROR(VLOOKUP($B201,Mes!$C$7:$AV$131,MATCH(LG$1,Mes!$C$3:$AV$3,0),FALSE),""))*1000)</f>
        <v>#VALUE!</v>
      </c>
      <c r="LH202" s="31" t="e">
        <f>((IFERROR(VLOOKUP($B201,Mes!$C$7:$AV$131,MATCH(LH$1,Mes!$C$3:$AV$3,0),FALSE),""))*1000)</f>
        <v>#VALUE!</v>
      </c>
      <c r="LI202" s="31" t="e">
        <f>((IFERROR(VLOOKUP($B201,Mes!$C$7:$AV$131,MATCH(LI$1,Mes!$C$3:$AV$3,0),FALSE),""))*1000)</f>
        <v>#VALUE!</v>
      </c>
      <c r="LJ202" s="31" t="e">
        <f>((IFERROR(VLOOKUP($B201,Mes!$C$7:$AV$131,MATCH(LJ$1,Mes!$C$3:$AV$3,0),FALSE),""))*1000)</f>
        <v>#VALUE!</v>
      </c>
      <c r="LK202" s="31" t="e">
        <f>((IFERROR(VLOOKUP($B201,Mes!$C$7:$AV$131,MATCH(LK$1,Mes!$C$3:$AV$3,0),FALSE),""))*1000)</f>
        <v>#VALUE!</v>
      </c>
      <c r="LL202" s="31" t="e">
        <f>((IFERROR(VLOOKUP($B201,Mes!$C$7:$AV$131,MATCH(LL$1,Mes!$C$3:$AV$3,0),FALSE),""))*1000)</f>
        <v>#VALUE!</v>
      </c>
      <c r="LM202" s="31" t="e">
        <f>((IFERROR(VLOOKUP($B201,Mes!$C$7:$AV$131,MATCH(LM$1,Mes!$C$3:$AV$3,0),FALSE),""))*1000)</f>
        <v>#VALUE!</v>
      </c>
      <c r="LN202" s="31" t="e">
        <f>((IFERROR(VLOOKUP($B201,Mes!$C$7:$AV$131,MATCH(LN$1,Mes!$C$3:$AV$3,0),FALSE),""))*1000)</f>
        <v>#VALUE!</v>
      </c>
      <c r="LO202" s="31" t="e">
        <f>((IFERROR(VLOOKUP($B201,Mes!$C$7:$AV$131,MATCH(LO$1,Mes!$C$3:$AV$3,0),FALSE),""))*1000)</f>
        <v>#VALUE!</v>
      </c>
      <c r="LP202" s="31" t="e">
        <f>((IFERROR(VLOOKUP($B201,Mes!$C$7:$AV$131,MATCH(LP$1,Mes!$C$3:$AV$3,0),FALSE),""))*1000)</f>
        <v>#VALUE!</v>
      </c>
      <c r="LQ202" s="31" t="e">
        <f>((IFERROR(VLOOKUP($B201,Mes!$C$7:$AV$131,MATCH(LQ$1,Mes!$C$3:$AV$3,0),FALSE),""))*1000)</f>
        <v>#VALUE!</v>
      </c>
      <c r="LR202" s="31" t="e">
        <f>((IFERROR(VLOOKUP($B201,Mes!$C$7:$AV$131,MATCH(LR$1,Mes!$C$3:$AV$3,0),FALSE),""))*1000)</f>
        <v>#VALUE!</v>
      </c>
      <c r="LS202" s="31" t="e">
        <f>((IFERROR(VLOOKUP($B201,Mes!$C$7:$AV$131,MATCH(LS$1,Mes!$C$3:$AV$3,0),FALSE),""))*1000)</f>
        <v>#VALUE!</v>
      </c>
      <c r="LT202" s="31" t="e">
        <f>((IFERROR(VLOOKUP($B201,Mes!$C$7:$AV$131,MATCH(LT$1,Mes!$C$3:$AV$3,0),FALSE),""))*1000)</f>
        <v>#VALUE!</v>
      </c>
      <c r="LU202" s="31" t="e">
        <f>((IFERROR(VLOOKUP($B201,Mes!$C$7:$AV$131,MATCH(LU$1,Mes!$C$3:$AV$3,0),FALSE),""))*1000)</f>
        <v>#VALUE!</v>
      </c>
      <c r="LV202" s="31" t="e">
        <f>((IFERROR(VLOOKUP($B201,Mes!$C$7:$AV$131,MATCH(LV$1,Mes!$C$3:$AV$3,0),FALSE),""))*1000)</f>
        <v>#VALUE!</v>
      </c>
      <c r="LW202" s="31" t="e">
        <f>((IFERROR(VLOOKUP($B201,Mes!$C$7:$AV$131,MATCH(LW$1,Mes!$C$3:$AV$3,0),FALSE),""))*1000)</f>
        <v>#VALUE!</v>
      </c>
      <c r="LX202" s="31" t="e">
        <f>((IFERROR(VLOOKUP($B201,Mes!$C$7:$AV$131,MATCH(LX$1,Mes!$C$3:$AV$3,0),FALSE),""))*1000)</f>
        <v>#VALUE!</v>
      </c>
      <c r="LY202" s="31" t="e">
        <f>((IFERROR(VLOOKUP($B201,Mes!$C$7:$AV$131,MATCH(LY$1,Mes!$C$3:$AV$3,0),FALSE),""))*1000)</f>
        <v>#VALUE!</v>
      </c>
      <c r="LZ202" s="31" t="e">
        <f>((IFERROR(VLOOKUP($B201,Mes!$C$7:$AV$131,MATCH(LZ$1,Mes!$C$3:$AV$3,0),FALSE),""))*1000)</f>
        <v>#VALUE!</v>
      </c>
      <c r="MA202" s="31" t="e">
        <f>((IFERROR(VLOOKUP($B201,Mes!$C$7:$AV$131,MATCH(MA$1,Mes!$C$3:$AV$3,0),FALSE),""))*1000)</f>
        <v>#VALUE!</v>
      </c>
      <c r="MB202" s="31" t="e">
        <f>((IFERROR(VLOOKUP($B201,Mes!$C$7:$AV$131,MATCH(MB$1,Mes!$C$3:$AV$3,0),FALSE),""))*1000)</f>
        <v>#VALUE!</v>
      </c>
      <c r="MC202" s="31" t="e">
        <f>((IFERROR(VLOOKUP($B201,Mes!$C$7:$AV$131,MATCH(MC$1,Mes!$C$3:$AV$3,0),FALSE),""))*1000)</f>
        <v>#VALUE!</v>
      </c>
      <c r="MD202" s="31" t="e">
        <f>((IFERROR(VLOOKUP($B201,Mes!$C$7:$AV$131,MATCH(MD$1,Mes!$C$3:$AV$3,0),FALSE),""))*1000)</f>
        <v>#VALUE!</v>
      </c>
      <c r="ME202" s="30" t="e">
        <f>((IFERROR(VLOOKUP($B201,Mes!$C$7:$AV$131,MATCH(ME$1,Mes!$C$3:$AV$3,0),FALSE),""))*1000)</f>
        <v>#VALUE!</v>
      </c>
      <c r="MF202" s="30" t="e">
        <f>((IFERROR(VLOOKUP($B201,Mes!$C$7:$AV$131,MATCH(MF$1,Mes!$C$3:$AV$3,0),FALSE),""))*1000)</f>
        <v>#VALUE!</v>
      </c>
      <c r="MG202" s="30" t="e">
        <f>((IFERROR(VLOOKUP($B201,Mes!$C$7:$AV$131,MATCH(MG$1,Mes!$C$3:$AV$3,0),FALSE),""))*1000)</f>
        <v>#VALUE!</v>
      </c>
      <c r="MH202" s="30" t="e">
        <f>((IFERROR(VLOOKUP($B201,Mes!$C$7:$AV$131,MATCH(MH$1,Mes!$C$3:$AV$3,0),FALSE),""))*1000)</f>
        <v>#VALUE!</v>
      </c>
      <c r="MI202" s="30" t="e">
        <f>((IFERROR(VLOOKUP($B201,Mes!$C$7:$AV$131,MATCH(MI$1,Mes!$C$3:$AV$3,0),FALSE),""))*1000)</f>
        <v>#VALUE!</v>
      </c>
      <c r="MJ202" s="30" t="e">
        <f>((IFERROR(VLOOKUP($B201,Mes!$C$7:$AV$131,MATCH(MJ$1,Mes!$C$3:$AV$3,0),FALSE),""))*1000)</f>
        <v>#VALUE!</v>
      </c>
      <c r="MK202" s="30" t="e">
        <f>((IFERROR(VLOOKUP($B201,Mes!$C$7:$AV$131,MATCH(MK$1,Mes!$C$3:$AV$3,0),FALSE),""))*1000)</f>
        <v>#VALUE!</v>
      </c>
      <c r="ML202" s="30" t="e">
        <f>((IFERROR(VLOOKUP($B201,Mes!$C$7:$AV$131,MATCH(ML$1,Mes!$C$3:$AV$3,0),FALSE),""))*1000)</f>
        <v>#VALUE!</v>
      </c>
      <c r="MM202" s="30" t="e">
        <f>((IFERROR(VLOOKUP($B201,Mes!$C$7:$AV$131,MATCH(MM$1,Mes!$C$3:$AV$3,0),FALSE),""))*1000)</f>
        <v>#VALUE!</v>
      </c>
      <c r="MN202" s="30" t="e">
        <f>((IFERROR(VLOOKUP($B201,Mes!$C$7:$AV$131,MATCH(MN$1,Mes!$C$3:$AV$3,0),FALSE),""))*1000)</f>
        <v>#VALUE!</v>
      </c>
      <c r="MO202" s="30" t="e">
        <f>((IFERROR(VLOOKUP($B201,Mes!$C$7:$AV$131,MATCH(MO$1,Mes!$C$3:$AV$3,0),FALSE),""))*1000)</f>
        <v>#VALUE!</v>
      </c>
      <c r="MP202" s="30" t="e">
        <f>((IFERROR(VLOOKUP($B201,Mes!$C$7:$AV$131,MATCH(MP$1,Mes!$C$3:$AV$3,0),FALSE),""))*1000)</f>
        <v>#VALUE!</v>
      </c>
      <c r="MQ202" s="30" t="e">
        <f>((IFERROR(VLOOKUP($B201,Mes!$C$7:$AV$131,MATCH(MQ$1,Mes!$C$3:$AV$3,0),FALSE),""))*1000)</f>
        <v>#VALUE!</v>
      </c>
      <c r="MR202" s="30" t="e">
        <f>((IFERROR(VLOOKUP($B201,Mes!$C$7:$AV$131,MATCH(MR$1,Mes!$C$3:$AV$3,0),FALSE),""))*1000)</f>
        <v>#VALUE!</v>
      </c>
      <c r="MS202" s="30" t="e">
        <f>((IFERROR(VLOOKUP($B201,Mes!$C$7:$AV$131,MATCH(MS$1,Mes!$C$3:$AV$3,0),FALSE),""))*1000)</f>
        <v>#VALUE!</v>
      </c>
      <c r="MT202" s="30" t="e">
        <f>((IFERROR(VLOOKUP($B201,Mes!$C$7:$AV$131,MATCH(MT$1,Mes!$C$3:$AV$3,0),FALSE),""))*1000)</f>
        <v>#VALUE!</v>
      </c>
      <c r="MU202" s="30" t="e">
        <f>((IFERROR(VLOOKUP($B201,Mes!$C$7:$AV$131,MATCH(MU$1,Mes!$C$3:$AV$3,0),FALSE),""))*1000)</f>
        <v>#VALUE!</v>
      </c>
      <c r="MV202" s="30" t="e">
        <f>((IFERROR(VLOOKUP($B201,Mes!$C$7:$AV$131,MATCH(MV$1,Mes!$C$3:$AV$3,0),FALSE),""))*1000)</f>
        <v>#VALUE!</v>
      </c>
      <c r="MW202" s="30" t="e">
        <f>((IFERROR(VLOOKUP($B201,Mes!$C$7:$AV$131,MATCH(MW$1,Mes!$C$3:$AV$3,0),FALSE),""))*1000)</f>
        <v>#VALUE!</v>
      </c>
      <c r="MX202" s="30" t="e">
        <f>((IFERROR(VLOOKUP($B201,Mes!$C$7:$AV$131,MATCH(MX$1,Mes!$C$3:$AV$3,0),FALSE),""))*1000)</f>
        <v>#VALUE!</v>
      </c>
      <c r="MY202" s="30" t="e">
        <f>((IFERROR(VLOOKUP($B201,Mes!$C$7:$AV$131,MATCH(MY$1,Mes!$C$3:$AV$3,0),FALSE),""))*1000)</f>
        <v>#VALUE!</v>
      </c>
      <c r="MZ202" s="30" t="e">
        <f>((IFERROR(VLOOKUP($B201,Mes!$C$7:$AV$131,MATCH(MZ$1,Mes!$C$3:$AV$3,0),FALSE),""))*1000)</f>
        <v>#VALUE!</v>
      </c>
      <c r="NA202" s="30" t="e">
        <f>((IFERROR(VLOOKUP($B201,Mes!$C$7:$AV$131,MATCH(NA$1,Mes!$C$3:$AV$3,0),FALSE),""))*1000)</f>
        <v>#VALUE!</v>
      </c>
      <c r="NB202" s="30" t="e">
        <f>((IFERROR(VLOOKUP($B201,Mes!$C$7:$AV$131,MATCH(NB$1,Mes!$C$3:$AV$3,0),FALSE),""))*1000)</f>
        <v>#VALUE!</v>
      </c>
      <c r="NC202" s="30" t="e">
        <f>((IFERROR(VLOOKUP($B201,Mes!$C$7:$AV$131,MATCH(NC$1,Mes!$C$3:$AV$3,0),FALSE),""))*1000)</f>
        <v>#VALUE!</v>
      </c>
      <c r="ND202" s="30" t="e">
        <f>((IFERROR(VLOOKUP($B201,Mes!$C$7:$AV$131,MATCH(ND$1,Mes!$C$3:$AV$3,0),FALSE),""))*1000)</f>
        <v>#VALUE!</v>
      </c>
      <c r="NE202" s="30" t="e">
        <f>((IFERROR(VLOOKUP($B201,Mes!$C$7:$AV$131,MATCH(NE$1,Mes!$C$3:$AV$3,0),FALSE),""))*1000)</f>
        <v>#VALUE!</v>
      </c>
      <c r="NF202" s="30" t="e">
        <f>((IFERROR(VLOOKUP($B201,Mes!$C$7:$AV$131,MATCH(NF$1,Mes!$C$3:$AV$3,0),FALSE),""))*1000)</f>
        <v>#VALUE!</v>
      </c>
      <c r="NG202" s="30" t="e">
        <f>((IFERROR(VLOOKUP($B201,Mes!$C$7:$AV$131,MATCH(NG$1,Mes!$C$3:$AV$3,0),FALSE),""))*1000)</f>
        <v>#VALUE!</v>
      </c>
      <c r="NH202" s="30" t="e">
        <f>((IFERROR(VLOOKUP($B201,Mes!$C$7:$AV$131,MATCH(NH$1,Mes!$C$3:$AV$3,0),FALSE),""))*1000)</f>
        <v>#VALUE!</v>
      </c>
      <c r="NI202" s="30" t="e">
        <f>((IFERROR(VLOOKUP($B201,Mes!$C$7:$AV$131,MATCH(NI$1,Mes!$C$3:$AV$3,0),FALSE),""))*1000)</f>
        <v>#VALUE!</v>
      </c>
    </row>
    <row r="203" spans="1:374" s="40" customFormat="1" ht="14.4" outlineLevel="1" x14ac:dyDescent="0.25">
      <c r="A203" s="16"/>
      <c r="B203" s="14"/>
      <c r="C203" s="14"/>
      <c r="D203" s="14"/>
      <c r="E203" s="27" t="s">
        <v>219</v>
      </c>
      <c r="F203" s="25"/>
      <c r="G203" s="83">
        <v>9544.3150000000005</v>
      </c>
      <c r="H203" s="68"/>
      <c r="I203" s="68"/>
      <c r="J203" s="68">
        <v>8382.351999999999</v>
      </c>
      <c r="K203" s="68">
        <v>4741.7479999999996</v>
      </c>
      <c r="L203" s="68">
        <v>4397.107</v>
      </c>
      <c r="M203" s="68">
        <v>4285.0720000000001</v>
      </c>
      <c r="N203" s="68">
        <v>4210.3820000000005</v>
      </c>
      <c r="O203" s="68"/>
      <c r="P203" s="68"/>
      <c r="Q203" s="68">
        <v>8920.119999999999</v>
      </c>
      <c r="R203" s="68">
        <v>5829.0209999999997</v>
      </c>
      <c r="S203" s="68">
        <v>5725.5219999999999</v>
      </c>
      <c r="T203" s="68">
        <v>5546.2659999999996</v>
      </c>
      <c r="U203" s="68">
        <v>5426.7620000000006</v>
      </c>
      <c r="V203" s="68"/>
      <c r="W203" s="68"/>
      <c r="X203" s="68">
        <v>5496.1170000000002</v>
      </c>
      <c r="Y203" s="68">
        <v>3338.6429999999996</v>
      </c>
      <c r="Z203" s="68">
        <v>3173.2579999999998</v>
      </c>
      <c r="AA203" s="68">
        <v>7172.3739999999989</v>
      </c>
      <c r="AB203" s="68">
        <v>13180.651</v>
      </c>
      <c r="AC203" s="68"/>
      <c r="AD203" s="68"/>
      <c r="AE203" s="68">
        <v>11512.929999999998</v>
      </c>
      <c r="AF203" s="68">
        <v>6216.3420000000006</v>
      </c>
      <c r="AG203" s="68">
        <v>4938.0760000000009</v>
      </c>
      <c r="AH203" s="68">
        <v>3108.1710000000003</v>
      </c>
      <c r="AI203" s="68"/>
      <c r="AJ203" s="68"/>
      <c r="AK203" s="68"/>
      <c r="AL203" s="68">
        <v>6474.5560000000005</v>
      </c>
      <c r="AM203" s="68">
        <v>4146.3620000000001</v>
      </c>
      <c r="AN203" s="68">
        <v>5384.0819999999994</v>
      </c>
      <c r="AO203" s="68">
        <v>5493.9830000000002</v>
      </c>
      <c r="AP203" s="68">
        <v>10486.476000000001</v>
      </c>
      <c r="AQ203" s="68"/>
      <c r="AR203" s="68"/>
      <c r="AS203" s="68"/>
      <c r="AT203" s="68">
        <v>17085.870999999999</v>
      </c>
      <c r="AU203" s="68">
        <v>16492.618999999999</v>
      </c>
      <c r="AV203" s="68">
        <v>16327.233999999999</v>
      </c>
      <c r="AW203" s="68">
        <v>16034.876</v>
      </c>
      <c r="AX203" s="68"/>
      <c r="AY203" s="68"/>
      <c r="AZ203" s="68">
        <v>15776.662</v>
      </c>
      <c r="BA203" s="68">
        <v>4912.4679999999998</v>
      </c>
      <c r="BB203" s="68">
        <v>4603.0379999999996</v>
      </c>
      <c r="BC203" s="68">
        <v>4498.4719999999998</v>
      </c>
      <c r="BD203" s="68">
        <v>4020.4559999999992</v>
      </c>
      <c r="BE203" s="68"/>
      <c r="BF203" s="68"/>
      <c r="BG203" s="68">
        <v>16755.100999999999</v>
      </c>
      <c r="BH203" s="68">
        <v>11245.112999999998</v>
      </c>
      <c r="BI203" s="68">
        <v>10942.085000000001</v>
      </c>
      <c r="BJ203" s="68">
        <v>10854.591000000002</v>
      </c>
      <c r="BK203" s="68">
        <v>10502.481</v>
      </c>
      <c r="BL203" s="68"/>
      <c r="BM203" s="68"/>
      <c r="BN203" s="68">
        <v>8880.6410000000014</v>
      </c>
      <c r="BO203" s="68">
        <v>8880.6410000000014</v>
      </c>
      <c r="BP203" s="68">
        <v>3159.3870000000006</v>
      </c>
      <c r="BQ203" s="68">
        <v>3090.0320000000002</v>
      </c>
      <c r="BR203" s="68">
        <v>3083.63</v>
      </c>
      <c r="BS203" s="68">
        <v>4833.5100000000011</v>
      </c>
      <c r="BT203" s="68"/>
      <c r="BU203" s="68"/>
      <c r="BV203" s="68">
        <v>19664.809999999998</v>
      </c>
      <c r="BW203" s="68">
        <v>16600.385999999999</v>
      </c>
      <c r="BX203" s="68">
        <v>15188.745000000001</v>
      </c>
      <c r="BY203" s="68">
        <v>14943.335000000001</v>
      </c>
      <c r="BZ203" s="68">
        <v>14774.748999999998</v>
      </c>
      <c r="CA203" s="68"/>
      <c r="CB203" s="68"/>
      <c r="CC203" s="68">
        <v>20337.02</v>
      </c>
      <c r="CD203" s="68">
        <v>18896.57</v>
      </c>
      <c r="CE203" s="68">
        <v>21124.466000000004</v>
      </c>
      <c r="CF203" s="68">
        <v>22615.065000000002</v>
      </c>
      <c r="CG203" s="68">
        <v>22483.824000000001</v>
      </c>
      <c r="CH203" s="68"/>
      <c r="CI203" s="68"/>
      <c r="CJ203" s="68">
        <v>22046.353999999999</v>
      </c>
      <c r="CK203" s="68">
        <v>11801.02</v>
      </c>
      <c r="CL203" s="68">
        <v>11470.25</v>
      </c>
      <c r="CM203" s="68">
        <v>11326.205000000002</v>
      </c>
      <c r="CN203" s="68"/>
      <c r="CO203" s="68"/>
      <c r="CP203" s="68"/>
      <c r="CQ203" s="68"/>
      <c r="CR203" s="68"/>
      <c r="CS203" s="68"/>
      <c r="CT203" s="68">
        <v>22046.353999999999</v>
      </c>
      <c r="CU203" s="68"/>
      <c r="CV203" s="68"/>
      <c r="CW203" s="68"/>
      <c r="CX203" s="68"/>
      <c r="CY203" s="68"/>
      <c r="CZ203" s="68"/>
      <c r="DA203" s="68"/>
      <c r="DB203" s="68"/>
      <c r="DC203" s="68"/>
      <c r="DD203" s="68"/>
      <c r="DE203" s="68"/>
      <c r="DF203" s="68"/>
      <c r="DG203" s="68"/>
      <c r="DH203" s="68"/>
      <c r="DI203" s="68"/>
      <c r="DJ203" s="68"/>
      <c r="DK203" s="68"/>
      <c r="DL203" s="68"/>
      <c r="DM203" s="68"/>
      <c r="DN203" s="68"/>
      <c r="DO203" s="68"/>
      <c r="DP203" s="68"/>
      <c r="DQ203" s="68"/>
      <c r="DR203" s="68"/>
      <c r="DS203" s="68"/>
      <c r="DT203" s="68"/>
      <c r="DU203" s="68"/>
      <c r="DV203" s="68"/>
      <c r="DW203" s="68"/>
      <c r="DX203" s="68"/>
      <c r="DY203" s="68"/>
      <c r="DZ203" s="68"/>
      <c r="EA203" s="68"/>
      <c r="EB203" s="68"/>
      <c r="EC203" s="68"/>
      <c r="ED203" s="68"/>
      <c r="EE203" s="68"/>
      <c r="EF203" s="68"/>
      <c r="EG203" s="68"/>
      <c r="EH203" s="68"/>
      <c r="EI203" s="68"/>
      <c r="EJ203" s="68"/>
      <c r="EK203" s="68"/>
      <c r="EL203" s="68"/>
      <c r="EM203" s="68"/>
      <c r="EN203" s="68"/>
      <c r="EO203" s="68"/>
      <c r="EP203" s="68"/>
      <c r="EQ203" s="68"/>
      <c r="ER203" s="68"/>
      <c r="ES203" s="68"/>
      <c r="ET203" s="68"/>
      <c r="EU203" s="68"/>
      <c r="EV203" s="68"/>
      <c r="EW203" s="68"/>
      <c r="EX203" s="68"/>
      <c r="EY203" s="68"/>
      <c r="EZ203" s="68"/>
      <c r="FA203" s="68"/>
      <c r="FB203" s="68"/>
      <c r="FC203" s="68"/>
      <c r="FD203" s="68"/>
      <c r="FE203" s="68"/>
      <c r="FF203" s="68">
        <v>569.77800000000002</v>
      </c>
      <c r="FG203" s="68">
        <v>0</v>
      </c>
      <c r="FH203" s="68">
        <v>0</v>
      </c>
      <c r="FI203" s="68">
        <v>0</v>
      </c>
      <c r="FJ203" s="68"/>
      <c r="FK203" s="68"/>
      <c r="FL203" s="68">
        <v>0</v>
      </c>
      <c r="FM203" s="68"/>
      <c r="FN203" s="68"/>
      <c r="FO203" s="68">
        <v>0</v>
      </c>
      <c r="FP203" s="68"/>
      <c r="FQ203" s="68">
        <v>0</v>
      </c>
      <c r="FR203" s="68"/>
      <c r="FS203" s="68"/>
      <c r="FT203" s="68"/>
      <c r="FU203" s="68"/>
      <c r="FV203" s="68"/>
      <c r="FW203" s="68"/>
      <c r="FX203" s="68"/>
      <c r="FY203" s="68"/>
      <c r="FZ203" s="68"/>
      <c r="GA203" s="68"/>
      <c r="GB203" s="68"/>
      <c r="GC203" s="68"/>
      <c r="GD203" s="68"/>
      <c r="GE203" s="68"/>
      <c r="GF203" s="68"/>
      <c r="GG203" s="68"/>
      <c r="GH203" s="68"/>
      <c r="GI203" s="68"/>
      <c r="GJ203" s="68"/>
      <c r="GK203" s="68"/>
      <c r="GL203" s="68"/>
      <c r="GM203" s="68"/>
      <c r="GN203" s="68"/>
      <c r="GO203" s="68"/>
      <c r="GP203" s="68"/>
      <c r="GQ203" s="68"/>
      <c r="GR203" s="68"/>
      <c r="GS203" s="68"/>
      <c r="GT203" s="68"/>
      <c r="GU203" s="68"/>
      <c r="GV203" s="68"/>
      <c r="GW203" s="68"/>
      <c r="GX203" s="68"/>
      <c r="GY203" s="68"/>
      <c r="GZ203" s="68"/>
      <c r="HA203" s="68"/>
      <c r="HB203" s="68"/>
      <c r="HC203" s="68"/>
      <c r="HD203" s="68"/>
      <c r="HE203" s="68"/>
      <c r="HF203" s="68"/>
      <c r="HG203" s="68"/>
      <c r="HH203" s="68"/>
      <c r="HI203" s="68"/>
      <c r="HJ203" s="68"/>
      <c r="HK203" s="68"/>
      <c r="HL203" s="68"/>
      <c r="HM203" s="68"/>
      <c r="HN203" s="68"/>
      <c r="HO203" s="68"/>
      <c r="HP203" s="68"/>
      <c r="HQ203" s="68"/>
      <c r="HR203" s="68"/>
      <c r="HS203" s="68"/>
      <c r="HT203" s="68"/>
      <c r="HU203" s="68"/>
      <c r="HV203" s="68"/>
      <c r="HW203" s="68"/>
      <c r="HX203" s="68"/>
      <c r="HY203" s="68"/>
      <c r="HZ203" s="68"/>
      <c r="IA203" s="68"/>
      <c r="IB203" s="68"/>
      <c r="IC203" s="68"/>
      <c r="ID203" s="68"/>
      <c r="IE203" s="68"/>
      <c r="IF203" s="68"/>
      <c r="IG203" s="68"/>
      <c r="IH203" s="68"/>
      <c r="II203" s="68"/>
      <c r="IJ203" s="68"/>
      <c r="IK203" s="68"/>
      <c r="IL203" s="68"/>
      <c r="IM203" s="68"/>
      <c r="IN203" s="68"/>
      <c r="IO203" s="68"/>
      <c r="IP203" s="68"/>
      <c r="IQ203" s="68"/>
      <c r="IR203" s="68"/>
      <c r="IS203" s="68"/>
      <c r="IT203" s="68"/>
      <c r="IU203" s="68"/>
      <c r="IV203" s="68"/>
      <c r="IW203" s="68"/>
      <c r="IX203" s="68"/>
      <c r="IY203" s="68"/>
      <c r="IZ203" s="68"/>
      <c r="JA203" s="68"/>
      <c r="JB203" s="68"/>
      <c r="JC203" s="68"/>
      <c r="JD203" s="68"/>
      <c r="JE203" s="68"/>
      <c r="JF203" s="68"/>
      <c r="JG203" s="68"/>
      <c r="JH203" s="68"/>
      <c r="JI203" s="68"/>
      <c r="JJ203" s="68"/>
      <c r="JK203" s="68"/>
      <c r="JL203" s="68"/>
      <c r="JM203" s="68"/>
      <c r="JN203" s="68"/>
      <c r="JO203" s="68"/>
      <c r="JP203" s="68"/>
      <c r="JQ203" s="68"/>
      <c r="JR203" s="68"/>
      <c r="JS203" s="68"/>
      <c r="JT203" s="68"/>
      <c r="JU203" s="68"/>
      <c r="JV203" s="68"/>
      <c r="JW203" s="68"/>
      <c r="JX203" s="68"/>
      <c r="JY203" s="68"/>
      <c r="JZ203" s="68"/>
      <c r="KA203" s="68"/>
      <c r="KB203" s="68"/>
      <c r="KC203" s="68"/>
      <c r="KD203" s="68"/>
      <c r="KE203" s="68"/>
      <c r="KF203" s="68"/>
      <c r="KG203" s="68"/>
      <c r="KH203" s="68"/>
      <c r="KI203" s="68"/>
      <c r="KJ203" s="68"/>
      <c r="KK203" s="68"/>
      <c r="KL203" s="68"/>
      <c r="KM203" s="68"/>
      <c r="KN203" s="68"/>
      <c r="KO203" s="68"/>
      <c r="KP203" s="68"/>
      <c r="KQ203" s="68"/>
      <c r="KR203" s="68"/>
      <c r="KS203" s="68"/>
      <c r="KT203" s="68"/>
      <c r="KU203" s="68"/>
      <c r="KV203" s="68"/>
      <c r="KW203" s="68"/>
      <c r="KX203" s="68"/>
      <c r="KY203" s="68"/>
      <c r="KZ203" s="68"/>
      <c r="LA203" s="68"/>
      <c r="LB203" s="68"/>
      <c r="LC203" s="68"/>
      <c r="LD203" s="68"/>
      <c r="LE203" s="68"/>
      <c r="LF203" s="68"/>
      <c r="LG203" s="68"/>
      <c r="LH203" s="68"/>
      <c r="LI203" s="68"/>
      <c r="LJ203" s="68"/>
      <c r="LK203" s="68"/>
      <c r="LL203" s="68"/>
      <c r="LM203" s="68"/>
      <c r="LN203" s="68"/>
      <c r="LO203" s="68"/>
      <c r="LP203" s="68"/>
      <c r="LQ203" s="68"/>
      <c r="LR203" s="68"/>
      <c r="LS203" s="68"/>
      <c r="LT203" s="68"/>
      <c r="LU203" s="68"/>
      <c r="LV203" s="68"/>
      <c r="LW203" s="68"/>
      <c r="LX203" s="68"/>
      <c r="LY203" s="68"/>
      <c r="LZ203" s="68"/>
      <c r="MA203" s="68"/>
      <c r="MB203" s="68"/>
      <c r="MC203" s="68"/>
      <c r="MD203" s="68"/>
      <c r="ME203" s="68"/>
      <c r="MF203" s="68"/>
      <c r="MG203" s="68"/>
      <c r="MH203" s="68"/>
      <c r="MI203" s="68"/>
      <c r="MJ203" s="68"/>
      <c r="MK203" s="68"/>
      <c r="ML203" s="68"/>
      <c r="MM203" s="68"/>
      <c r="MN203" s="68"/>
      <c r="MO203" s="68"/>
      <c r="MP203" s="68"/>
      <c r="MQ203" s="68"/>
      <c r="MR203" s="68"/>
      <c r="MS203" s="68"/>
      <c r="MT203" s="68"/>
      <c r="MU203" s="68"/>
      <c r="MV203" s="68"/>
      <c r="MW203" s="68"/>
      <c r="MX203" s="68"/>
      <c r="MY203" s="68"/>
      <c r="MZ203" s="68"/>
      <c r="NA203" s="68"/>
      <c r="NB203" s="68"/>
      <c r="NC203" s="68"/>
      <c r="ND203" s="68"/>
      <c r="NE203" s="68"/>
      <c r="NF203" s="68"/>
      <c r="NG203" s="68"/>
      <c r="NH203" s="68"/>
      <c r="NI203" s="68"/>
    </row>
    <row r="204" spans="1:374" s="40" customFormat="1" ht="14.4" outlineLevel="1" x14ac:dyDescent="0.25">
      <c r="A204" s="16"/>
      <c r="B204" s="14"/>
      <c r="C204" s="14"/>
      <c r="D204" s="14"/>
      <c r="E204" s="27" t="s">
        <v>220</v>
      </c>
      <c r="F204" s="25"/>
      <c r="G204" s="83">
        <v>8923.3209999999999</v>
      </c>
      <c r="H204" s="68"/>
      <c r="I204" s="68"/>
      <c r="J204" s="68">
        <v>7848.851999999999</v>
      </c>
      <c r="K204" s="68">
        <v>4201.8459999999995</v>
      </c>
      <c r="L204" s="68">
        <v>2813.6790000000001</v>
      </c>
      <c r="M204" s="68">
        <v>2701.6440000000002</v>
      </c>
      <c r="N204" s="68">
        <v>2630.1550000000007</v>
      </c>
      <c r="O204" s="68"/>
      <c r="P204" s="68"/>
      <c r="Q204" s="68">
        <v>7339.8929999999991</v>
      </c>
      <c r="R204" s="68">
        <v>4097.28</v>
      </c>
      <c r="S204" s="68">
        <v>4026.8580000000002</v>
      </c>
      <c r="T204" s="68">
        <v>2899.0389999999998</v>
      </c>
      <c r="U204" s="68">
        <v>2591.7430000000004</v>
      </c>
      <c r="V204" s="68"/>
      <c r="W204" s="68"/>
      <c r="X204" s="68">
        <v>5067.183</v>
      </c>
      <c r="Y204" s="68">
        <v>3016.4089999999997</v>
      </c>
      <c r="Z204" s="68">
        <v>2631.2219999999998</v>
      </c>
      <c r="AA204" s="68">
        <v>5035.1729999999998</v>
      </c>
      <c r="AB204" s="68">
        <v>12058.166999999999</v>
      </c>
      <c r="AC204" s="68"/>
      <c r="AD204" s="68"/>
      <c r="AE204" s="68">
        <v>8994.81</v>
      </c>
      <c r="AF204" s="68">
        <v>4917.8030000000008</v>
      </c>
      <c r="AG204" s="68">
        <v>4036.4610000000011</v>
      </c>
      <c r="AH204" s="68">
        <v>2715.5150000000003</v>
      </c>
      <c r="AI204" s="68"/>
      <c r="AJ204" s="68"/>
      <c r="AK204" s="68"/>
      <c r="AL204" s="68">
        <v>2310.0550000000003</v>
      </c>
      <c r="AM204" s="68">
        <v>2588.5420000000004</v>
      </c>
      <c r="AN204" s="68">
        <v>4739.6139999999996</v>
      </c>
      <c r="AO204" s="68">
        <v>4353.3599999999997</v>
      </c>
      <c r="AP204" s="68">
        <v>5663.6360000000004</v>
      </c>
      <c r="AQ204" s="68"/>
      <c r="AR204" s="68"/>
      <c r="AS204" s="68"/>
      <c r="AT204" s="68">
        <v>16334.703</v>
      </c>
      <c r="AU204" s="68">
        <v>14672.316999999999</v>
      </c>
      <c r="AV204" s="68">
        <v>15046.833999999999</v>
      </c>
      <c r="AW204" s="68">
        <v>14679.786</v>
      </c>
      <c r="AX204" s="68"/>
      <c r="AY204" s="68"/>
      <c r="AZ204" s="68">
        <v>14424.773000000001</v>
      </c>
      <c r="BA204" s="68">
        <v>4251.9949999999999</v>
      </c>
      <c r="BB204" s="68">
        <v>4440.8539999999994</v>
      </c>
      <c r="BC204" s="68">
        <v>4336.2879999999996</v>
      </c>
      <c r="BD204" s="68">
        <v>3849.7359999999994</v>
      </c>
      <c r="BE204" s="68"/>
      <c r="BF204" s="68"/>
      <c r="BG204" s="68">
        <v>14112.141999999998</v>
      </c>
      <c r="BH204" s="68">
        <v>10900.471999999998</v>
      </c>
      <c r="BI204" s="68">
        <v>10458.734</v>
      </c>
      <c r="BJ204" s="68">
        <v>10659.330000000002</v>
      </c>
      <c r="BK204" s="68">
        <v>10305.085999999999</v>
      </c>
      <c r="BL204" s="68"/>
      <c r="BM204" s="68"/>
      <c r="BN204" s="68">
        <v>7740.0180000000018</v>
      </c>
      <c r="BO204" s="68">
        <v>7740.0180000000018</v>
      </c>
      <c r="BP204" s="68">
        <v>2661.0980000000009</v>
      </c>
      <c r="BQ204" s="68">
        <v>2658.9639999999999</v>
      </c>
      <c r="BR204" s="68">
        <v>2976.9300000000003</v>
      </c>
      <c r="BS204" s="68">
        <v>4795.0980000000009</v>
      </c>
      <c r="BT204" s="68"/>
      <c r="BU204" s="68"/>
      <c r="BV204" s="68">
        <v>17217.111999999997</v>
      </c>
      <c r="BW204" s="68">
        <v>12249.16</v>
      </c>
      <c r="BX204" s="68">
        <v>11063.723</v>
      </c>
      <c r="BY204" s="68">
        <v>11591.888000000001</v>
      </c>
      <c r="BZ204" s="68">
        <v>9619.0049999999974</v>
      </c>
      <c r="CA204" s="68"/>
      <c r="CB204" s="68"/>
      <c r="CC204" s="68">
        <v>20152.429</v>
      </c>
      <c r="CD204" s="68">
        <v>17402.77</v>
      </c>
      <c r="CE204" s="68">
        <v>19764.041000000001</v>
      </c>
      <c r="CF204" s="68">
        <v>21974.865000000002</v>
      </c>
      <c r="CG204" s="68">
        <v>21837.222000000002</v>
      </c>
      <c r="CH204" s="68"/>
      <c r="CI204" s="68"/>
      <c r="CJ204" s="68">
        <v>21883.102999999999</v>
      </c>
      <c r="CK204" s="68">
        <v>9240.2200000000012</v>
      </c>
      <c r="CL204" s="68">
        <v>5921.85</v>
      </c>
      <c r="CM204" s="68">
        <v>7911.8050000000021</v>
      </c>
      <c r="CN204" s="68"/>
      <c r="CO204" s="68"/>
      <c r="CP204" s="68"/>
      <c r="CQ204" s="68"/>
      <c r="CR204" s="68"/>
      <c r="CS204" s="68"/>
      <c r="CT204" s="68">
        <v>21883.102999999999</v>
      </c>
      <c r="CU204" s="68"/>
      <c r="CV204" s="68"/>
      <c r="CW204" s="68"/>
      <c r="CX204" s="68"/>
      <c r="CY204" s="68"/>
      <c r="CZ204" s="68"/>
      <c r="DA204" s="68"/>
      <c r="DB204" s="68"/>
      <c r="DC204" s="68"/>
      <c r="DD204" s="68"/>
      <c r="DE204" s="68"/>
      <c r="DF204" s="68"/>
      <c r="DG204" s="68"/>
      <c r="DH204" s="68"/>
      <c r="DI204" s="68"/>
      <c r="DJ204" s="68"/>
      <c r="DK204" s="68"/>
      <c r="DL204" s="68"/>
      <c r="DM204" s="68"/>
      <c r="DN204" s="68"/>
      <c r="DO204" s="68"/>
      <c r="DP204" s="68"/>
      <c r="DQ204" s="68"/>
      <c r="DR204" s="68"/>
      <c r="DS204" s="68"/>
      <c r="DT204" s="68"/>
      <c r="DU204" s="68"/>
      <c r="DV204" s="68"/>
      <c r="DW204" s="68"/>
      <c r="DX204" s="68"/>
      <c r="DY204" s="68"/>
      <c r="DZ204" s="68"/>
      <c r="EA204" s="68"/>
      <c r="EB204" s="68"/>
      <c r="EC204" s="68"/>
      <c r="ED204" s="68"/>
      <c r="EE204" s="68"/>
      <c r="EF204" s="68"/>
      <c r="EG204" s="68"/>
      <c r="EH204" s="68"/>
      <c r="EI204" s="68"/>
      <c r="EJ204" s="68"/>
      <c r="EK204" s="68"/>
      <c r="EL204" s="68"/>
      <c r="EM204" s="68"/>
      <c r="EN204" s="68"/>
      <c r="EO204" s="68"/>
      <c r="EP204" s="68"/>
      <c r="EQ204" s="68"/>
      <c r="ER204" s="68"/>
      <c r="ES204" s="68"/>
      <c r="ET204" s="68"/>
      <c r="EU204" s="68"/>
      <c r="EV204" s="68"/>
      <c r="EW204" s="68"/>
      <c r="EX204" s="68"/>
      <c r="EY204" s="68"/>
      <c r="EZ204" s="68"/>
      <c r="FA204" s="68"/>
      <c r="FB204" s="68"/>
      <c r="FC204" s="68"/>
      <c r="FD204" s="68"/>
      <c r="FE204" s="68"/>
      <c r="FF204" s="68">
        <v>38.33718954844614</v>
      </c>
      <c r="FG204" s="68">
        <v>0</v>
      </c>
      <c r="FH204" s="68">
        <v>0</v>
      </c>
      <c r="FI204" s="68">
        <v>0</v>
      </c>
      <c r="FJ204" s="68"/>
      <c r="FK204" s="68"/>
      <c r="FL204" s="68">
        <v>0</v>
      </c>
      <c r="FM204" s="68"/>
      <c r="FN204" s="68"/>
      <c r="FO204" s="68">
        <v>0</v>
      </c>
      <c r="FP204" s="68"/>
      <c r="FQ204" s="68">
        <v>0</v>
      </c>
      <c r="FR204" s="68"/>
      <c r="FS204" s="68"/>
      <c r="FT204" s="68"/>
      <c r="FU204" s="68"/>
      <c r="FV204" s="68"/>
      <c r="FW204" s="68"/>
      <c r="FX204" s="68"/>
      <c r="FY204" s="68"/>
      <c r="FZ204" s="68"/>
      <c r="GA204" s="68"/>
      <c r="GB204" s="68"/>
      <c r="GC204" s="68"/>
      <c r="GD204" s="68"/>
      <c r="GE204" s="68"/>
      <c r="GF204" s="68"/>
      <c r="GG204" s="68"/>
      <c r="GH204" s="68"/>
      <c r="GI204" s="68"/>
      <c r="GJ204" s="68"/>
      <c r="GK204" s="68"/>
      <c r="GL204" s="68"/>
      <c r="GM204" s="68"/>
      <c r="GN204" s="68"/>
      <c r="GO204" s="68"/>
      <c r="GP204" s="68"/>
      <c r="GQ204" s="68"/>
      <c r="GR204" s="68"/>
      <c r="GS204" s="68"/>
      <c r="GT204" s="68"/>
      <c r="GU204" s="68"/>
      <c r="GV204" s="68"/>
      <c r="GW204" s="68"/>
      <c r="GX204" s="68"/>
      <c r="GY204" s="68"/>
      <c r="GZ204" s="68"/>
      <c r="HA204" s="68"/>
      <c r="HB204" s="68"/>
      <c r="HC204" s="68"/>
      <c r="HD204" s="68"/>
      <c r="HE204" s="68"/>
      <c r="HF204" s="68"/>
      <c r="HG204" s="68"/>
      <c r="HH204" s="68"/>
      <c r="HI204" s="68"/>
      <c r="HJ204" s="68"/>
      <c r="HK204" s="68"/>
      <c r="HL204" s="68"/>
      <c r="HM204" s="68"/>
      <c r="HN204" s="68"/>
      <c r="HO204" s="68"/>
      <c r="HP204" s="68"/>
      <c r="HQ204" s="68"/>
      <c r="HR204" s="68"/>
      <c r="HS204" s="68"/>
      <c r="HT204" s="68"/>
      <c r="HU204" s="68"/>
      <c r="HV204" s="68"/>
      <c r="HW204" s="68"/>
      <c r="HX204" s="68"/>
      <c r="HY204" s="68"/>
      <c r="HZ204" s="68"/>
      <c r="IA204" s="68"/>
      <c r="IB204" s="68"/>
      <c r="IC204" s="68"/>
      <c r="ID204" s="68"/>
      <c r="IE204" s="68"/>
      <c r="IF204" s="68"/>
      <c r="IG204" s="68"/>
      <c r="IH204" s="68"/>
      <c r="II204" s="68"/>
      <c r="IJ204" s="68"/>
      <c r="IK204" s="68"/>
      <c r="IL204" s="68"/>
      <c r="IM204" s="68"/>
      <c r="IN204" s="68"/>
      <c r="IO204" s="68"/>
      <c r="IP204" s="68"/>
      <c r="IQ204" s="68"/>
      <c r="IR204" s="68"/>
      <c r="IS204" s="68"/>
      <c r="IT204" s="68"/>
      <c r="IU204" s="68"/>
      <c r="IV204" s="68"/>
      <c r="IW204" s="68"/>
      <c r="IX204" s="68"/>
      <c r="IY204" s="68"/>
      <c r="IZ204" s="68"/>
      <c r="JA204" s="68"/>
      <c r="JB204" s="68"/>
      <c r="JC204" s="68"/>
      <c r="JD204" s="68"/>
      <c r="JE204" s="68"/>
      <c r="JF204" s="68"/>
      <c r="JG204" s="68"/>
      <c r="JH204" s="68"/>
      <c r="JI204" s="68"/>
      <c r="JJ204" s="68"/>
      <c r="JK204" s="68"/>
      <c r="JL204" s="68"/>
      <c r="JM204" s="68"/>
      <c r="JN204" s="68"/>
      <c r="JO204" s="68"/>
      <c r="JP204" s="68"/>
      <c r="JQ204" s="68"/>
      <c r="JR204" s="68"/>
      <c r="JS204" s="68"/>
      <c r="JT204" s="68"/>
      <c r="JU204" s="68"/>
      <c r="JV204" s="68"/>
      <c r="JW204" s="68"/>
      <c r="JX204" s="68"/>
      <c r="JY204" s="68"/>
      <c r="JZ204" s="68"/>
      <c r="KA204" s="68"/>
      <c r="KB204" s="68"/>
      <c r="KC204" s="68"/>
      <c r="KD204" s="68"/>
      <c r="KE204" s="68"/>
      <c r="KF204" s="68"/>
      <c r="KG204" s="68"/>
      <c r="KH204" s="68"/>
      <c r="KI204" s="68"/>
      <c r="KJ204" s="68"/>
      <c r="KK204" s="68"/>
      <c r="KL204" s="68"/>
      <c r="KM204" s="68"/>
      <c r="KN204" s="68"/>
      <c r="KO204" s="68"/>
      <c r="KP204" s="68"/>
      <c r="KQ204" s="68"/>
      <c r="KR204" s="68"/>
      <c r="KS204" s="68"/>
      <c r="KT204" s="68"/>
      <c r="KU204" s="68"/>
      <c r="KV204" s="68"/>
      <c r="KW204" s="68"/>
      <c r="KX204" s="68"/>
      <c r="KY204" s="68"/>
      <c r="KZ204" s="68"/>
      <c r="LA204" s="68"/>
      <c r="LB204" s="68"/>
      <c r="LC204" s="68"/>
      <c r="LD204" s="68"/>
      <c r="LE204" s="68"/>
      <c r="LF204" s="68"/>
      <c r="LG204" s="68"/>
      <c r="LH204" s="68"/>
      <c r="LI204" s="68"/>
      <c r="LJ204" s="68"/>
      <c r="LK204" s="68"/>
      <c r="LL204" s="68"/>
      <c r="LM204" s="68"/>
      <c r="LN204" s="68"/>
      <c r="LO204" s="68"/>
      <c r="LP204" s="68"/>
      <c r="LQ204" s="68"/>
      <c r="LR204" s="68"/>
      <c r="LS204" s="68"/>
      <c r="LT204" s="68"/>
      <c r="LU204" s="68"/>
      <c r="LV204" s="68"/>
      <c r="LW204" s="68"/>
      <c r="LX204" s="68"/>
      <c r="LY204" s="68"/>
      <c r="LZ204" s="68"/>
      <c r="MA204" s="68"/>
      <c r="MB204" s="68"/>
      <c r="MC204" s="68"/>
      <c r="MD204" s="68"/>
      <c r="ME204" s="68"/>
      <c r="MF204" s="68"/>
      <c r="MG204" s="68"/>
      <c r="MH204" s="68"/>
      <c r="MI204" s="68"/>
      <c r="MJ204" s="68"/>
      <c r="MK204" s="68"/>
      <c r="ML204" s="68"/>
      <c r="MM204" s="68"/>
      <c r="MN204" s="68"/>
      <c r="MO204" s="68"/>
      <c r="MP204" s="68"/>
      <c r="MQ204" s="68"/>
      <c r="MR204" s="68"/>
      <c r="MS204" s="68"/>
      <c r="MT204" s="68"/>
      <c r="MU204" s="68"/>
      <c r="MV204" s="68"/>
      <c r="MW204" s="68"/>
      <c r="MX204" s="68"/>
      <c r="MY204" s="68"/>
      <c r="MZ204" s="68"/>
      <c r="NA204" s="68"/>
      <c r="NB204" s="68"/>
      <c r="NC204" s="68"/>
      <c r="ND204" s="68"/>
      <c r="NE204" s="68"/>
      <c r="NF204" s="68"/>
      <c r="NG204" s="68"/>
      <c r="NH204" s="68"/>
      <c r="NI204" s="68"/>
    </row>
    <row r="205" spans="1:374" s="34" customFormat="1" ht="15" outlineLevel="1" thickBot="1" x14ac:dyDescent="0.25">
      <c r="A205" s="16"/>
      <c r="B205" s="14"/>
      <c r="C205" s="14"/>
      <c r="D205" s="14"/>
      <c r="E205" s="57" t="s">
        <v>197</v>
      </c>
      <c r="F205" s="58"/>
      <c r="G205" s="83">
        <v>6830.9340000000002</v>
      </c>
      <c r="H205" s="68"/>
      <c r="I205" s="68"/>
      <c r="J205" s="68">
        <v>2326.06</v>
      </c>
      <c r="K205" s="68">
        <v>7.4690000000000003</v>
      </c>
      <c r="L205" s="68">
        <v>0</v>
      </c>
      <c r="M205" s="68">
        <v>0</v>
      </c>
      <c r="N205" s="68">
        <v>53.35</v>
      </c>
      <c r="O205" s="68"/>
      <c r="P205" s="68"/>
      <c r="Q205" s="68">
        <v>3277.8240000000001</v>
      </c>
      <c r="R205" s="68">
        <v>1559.954</v>
      </c>
      <c r="S205" s="68">
        <v>1623.9739999999999</v>
      </c>
      <c r="T205" s="68">
        <v>23.474</v>
      </c>
      <c r="U205" s="68">
        <v>23.474</v>
      </c>
      <c r="V205" s="68"/>
      <c r="W205" s="68"/>
      <c r="X205" s="68">
        <v>213.4</v>
      </c>
      <c r="Y205" s="68">
        <v>0</v>
      </c>
      <c r="Z205" s="68">
        <v>0</v>
      </c>
      <c r="AA205" s="68">
        <v>2507.4499999999998</v>
      </c>
      <c r="AB205" s="68">
        <v>8781.41</v>
      </c>
      <c r="AC205" s="68"/>
      <c r="AD205" s="68"/>
      <c r="AE205" s="68">
        <v>2543.7280000000001</v>
      </c>
      <c r="AF205" s="68">
        <v>399.05799999999999</v>
      </c>
      <c r="AG205" s="68">
        <v>0</v>
      </c>
      <c r="AH205" s="68">
        <v>0</v>
      </c>
      <c r="AI205" s="68"/>
      <c r="AJ205" s="68"/>
      <c r="AK205" s="68"/>
      <c r="AL205" s="68">
        <v>722.35900000000004</v>
      </c>
      <c r="AM205" s="68">
        <v>48.015000000000001</v>
      </c>
      <c r="AN205" s="68">
        <v>1333.75</v>
      </c>
      <c r="AO205" s="68">
        <v>1535.413</v>
      </c>
      <c r="AP205" s="68">
        <v>2281.2460000000001</v>
      </c>
      <c r="AQ205" s="68"/>
      <c r="AR205" s="68"/>
      <c r="AS205" s="68"/>
      <c r="AT205" s="68">
        <v>11477.718999999999</v>
      </c>
      <c r="AU205" s="68">
        <v>9653.1489999999994</v>
      </c>
      <c r="AV205" s="68">
        <v>9653.1489999999994</v>
      </c>
      <c r="AW205" s="68">
        <v>9578.4590000000007</v>
      </c>
      <c r="AX205" s="68"/>
      <c r="AY205" s="68"/>
      <c r="AZ205" s="68">
        <v>7546.8909999999996</v>
      </c>
      <c r="BA205" s="68">
        <v>179.256</v>
      </c>
      <c r="BB205" s="68">
        <v>0</v>
      </c>
      <c r="BC205" s="68">
        <v>107.767</v>
      </c>
      <c r="BD205" s="68">
        <v>37.344999999999999</v>
      </c>
      <c r="BE205" s="68"/>
      <c r="BF205" s="68"/>
      <c r="BG205" s="68">
        <v>9189.0040000000008</v>
      </c>
      <c r="BH205" s="68">
        <v>3755.84</v>
      </c>
      <c r="BI205" s="68">
        <v>3525.3679999999999</v>
      </c>
      <c r="BJ205" s="68">
        <v>3578.7179999999998</v>
      </c>
      <c r="BK205" s="68">
        <v>3525.3679999999999</v>
      </c>
      <c r="BL205" s="68"/>
      <c r="BM205" s="68"/>
      <c r="BN205" s="68">
        <v>2168.1439999999998</v>
      </c>
      <c r="BO205" s="68">
        <v>2168.1439999999998</v>
      </c>
      <c r="BP205" s="68">
        <v>0</v>
      </c>
      <c r="BQ205" s="68">
        <v>0</v>
      </c>
      <c r="BR205" s="68">
        <v>0</v>
      </c>
      <c r="BS205" s="68">
        <v>1920.6</v>
      </c>
      <c r="BT205" s="68"/>
      <c r="BU205" s="68"/>
      <c r="BV205" s="68">
        <v>12807.200999999999</v>
      </c>
      <c r="BW205" s="68">
        <v>8608.5560000000005</v>
      </c>
      <c r="BX205" s="68">
        <v>6865.0780000000004</v>
      </c>
      <c r="BY205" s="68">
        <v>5219.7640000000001</v>
      </c>
      <c r="BZ205" s="68">
        <v>2246.0349999999999</v>
      </c>
      <c r="CA205" s="68"/>
      <c r="CB205" s="68"/>
      <c r="CC205" s="68">
        <v>8151.88</v>
      </c>
      <c r="CD205" s="68">
        <v>8186.0240000000003</v>
      </c>
      <c r="CE205" s="68">
        <v>10713.746999999999</v>
      </c>
      <c r="CF205" s="68">
        <v>12420.947</v>
      </c>
      <c r="CG205" s="68">
        <v>12420.947</v>
      </c>
      <c r="CH205" s="68"/>
      <c r="CI205" s="68"/>
      <c r="CJ205" s="68">
        <v>11970.673000000001</v>
      </c>
      <c r="CK205" s="68">
        <v>6068.0290000000005</v>
      </c>
      <c r="CL205" s="68">
        <v>2996.136</v>
      </c>
      <c r="CM205" s="68">
        <v>2996.136</v>
      </c>
      <c r="CN205" s="68"/>
      <c r="CO205" s="68"/>
      <c r="CP205" s="68"/>
      <c r="CQ205" s="68"/>
      <c r="CR205" s="68"/>
      <c r="CS205" s="68"/>
      <c r="CT205" s="68">
        <v>11970.673000000001</v>
      </c>
      <c r="CU205" s="68"/>
      <c r="CV205" s="68"/>
      <c r="CW205" s="68"/>
      <c r="CX205" s="68"/>
      <c r="CY205" s="68"/>
      <c r="CZ205" s="68"/>
      <c r="DA205" s="68"/>
      <c r="DB205" s="68"/>
      <c r="DC205" s="68"/>
      <c r="DD205" s="68"/>
      <c r="DE205" s="68"/>
      <c r="DF205" s="68"/>
      <c r="DG205" s="68"/>
      <c r="DH205" s="68"/>
      <c r="DI205" s="68"/>
      <c r="DJ205" s="68"/>
      <c r="DK205" s="68"/>
      <c r="DL205" s="68"/>
      <c r="DM205" s="68"/>
      <c r="DN205" s="68"/>
      <c r="DO205" s="68"/>
      <c r="DP205" s="68"/>
      <c r="DQ205" s="68"/>
      <c r="DR205" s="68"/>
      <c r="DS205" s="68"/>
      <c r="DT205" s="68"/>
      <c r="DU205" s="68"/>
      <c r="DV205" s="68"/>
      <c r="DW205" s="68"/>
      <c r="DX205" s="68"/>
      <c r="DY205" s="68"/>
      <c r="DZ205" s="68"/>
      <c r="EA205" s="68"/>
      <c r="EB205" s="68"/>
      <c r="EC205" s="68"/>
      <c r="ED205" s="68"/>
      <c r="EE205" s="68"/>
      <c r="EF205" s="68"/>
      <c r="EG205" s="68"/>
      <c r="EH205" s="68"/>
      <c r="EI205" s="68"/>
      <c r="EJ205" s="68"/>
      <c r="EK205" s="68"/>
      <c r="EL205" s="68"/>
      <c r="EM205" s="68"/>
      <c r="EN205" s="68"/>
      <c r="EO205" s="68"/>
      <c r="EP205" s="68"/>
      <c r="EQ205" s="68"/>
      <c r="ER205" s="68"/>
      <c r="ES205" s="68"/>
      <c r="ET205" s="68"/>
      <c r="EU205" s="68"/>
      <c r="EV205" s="68"/>
      <c r="EW205" s="68"/>
      <c r="EX205" s="68"/>
      <c r="EY205" s="68"/>
      <c r="EZ205" s="68"/>
      <c r="FA205" s="68"/>
      <c r="FB205" s="68"/>
      <c r="FC205" s="68"/>
      <c r="FD205" s="68"/>
      <c r="FE205" s="68"/>
      <c r="FF205" s="68">
        <v>5.6224988955262116</v>
      </c>
      <c r="FG205" s="68">
        <v>2.1277167662875479E-7</v>
      </c>
      <c r="FH205" s="68">
        <v>2.1277167662875479E-7</v>
      </c>
      <c r="FI205" s="68">
        <v>2.1277167662875479E-7</v>
      </c>
      <c r="FJ205" s="68"/>
      <c r="FK205" s="68"/>
      <c r="FL205" s="68">
        <v>2.1277167662875479E-7</v>
      </c>
      <c r="FM205" s="68"/>
      <c r="FN205" s="68"/>
      <c r="FO205" s="68">
        <v>2.1277167662875479E-7</v>
      </c>
      <c r="FP205" s="68"/>
      <c r="FQ205" s="68">
        <v>2.1277167662875479E-7</v>
      </c>
      <c r="FR205" s="68"/>
      <c r="FS205" s="68"/>
      <c r="FT205" s="68"/>
      <c r="FU205" s="68"/>
      <c r="FV205" s="68"/>
      <c r="FW205" s="68"/>
      <c r="FX205" s="68"/>
      <c r="FY205" s="68"/>
      <c r="FZ205" s="68"/>
      <c r="GA205" s="68"/>
      <c r="GB205" s="68"/>
      <c r="GC205" s="68"/>
      <c r="GD205" s="68"/>
      <c r="GE205" s="68"/>
      <c r="GF205" s="68"/>
      <c r="GG205" s="68"/>
      <c r="GH205" s="68"/>
      <c r="GI205" s="68"/>
      <c r="GJ205" s="68"/>
      <c r="GK205" s="68"/>
      <c r="GL205" s="68"/>
      <c r="GM205" s="68"/>
      <c r="GN205" s="68"/>
      <c r="GO205" s="68"/>
      <c r="GP205" s="68"/>
      <c r="GQ205" s="68"/>
      <c r="GR205" s="68"/>
      <c r="GS205" s="68"/>
      <c r="GT205" s="68"/>
      <c r="GU205" s="68"/>
      <c r="GV205" s="68"/>
      <c r="GW205" s="68"/>
      <c r="GX205" s="68"/>
      <c r="GY205" s="68"/>
      <c r="GZ205" s="68"/>
      <c r="HA205" s="68"/>
      <c r="HB205" s="68"/>
      <c r="HC205" s="68"/>
      <c r="HD205" s="68"/>
      <c r="HE205" s="68"/>
      <c r="HF205" s="68"/>
      <c r="HG205" s="68"/>
      <c r="HH205" s="68"/>
      <c r="HI205" s="68"/>
      <c r="HJ205" s="68"/>
      <c r="HK205" s="68"/>
      <c r="HL205" s="68"/>
      <c r="HM205" s="68"/>
      <c r="HN205" s="68"/>
      <c r="HO205" s="68"/>
      <c r="HP205" s="68"/>
      <c r="HQ205" s="68"/>
      <c r="HR205" s="68"/>
      <c r="HS205" s="68"/>
      <c r="HT205" s="68"/>
      <c r="HU205" s="68"/>
      <c r="HV205" s="68"/>
      <c r="HW205" s="68"/>
      <c r="HX205" s="68"/>
      <c r="HY205" s="68"/>
      <c r="HZ205" s="68"/>
      <c r="IA205" s="68"/>
      <c r="IB205" s="68"/>
      <c r="IC205" s="68"/>
      <c r="ID205" s="68"/>
      <c r="IE205" s="68"/>
      <c r="IF205" s="68"/>
      <c r="IG205" s="68"/>
      <c r="IH205" s="68"/>
      <c r="II205" s="68"/>
      <c r="IJ205" s="68"/>
      <c r="IK205" s="68"/>
      <c r="IL205" s="68"/>
      <c r="IM205" s="68"/>
      <c r="IN205" s="68"/>
      <c r="IO205" s="68"/>
      <c r="IP205" s="68"/>
      <c r="IQ205" s="68"/>
      <c r="IR205" s="68"/>
      <c r="IS205" s="68"/>
      <c r="IT205" s="68"/>
      <c r="IU205" s="68"/>
      <c r="IV205" s="68"/>
      <c r="IW205" s="68"/>
      <c r="IX205" s="68"/>
      <c r="IY205" s="68"/>
      <c r="IZ205" s="68"/>
      <c r="JA205" s="68"/>
      <c r="JB205" s="68"/>
      <c r="JC205" s="68"/>
      <c r="JD205" s="68"/>
      <c r="JE205" s="68"/>
      <c r="JF205" s="68"/>
      <c r="JG205" s="68"/>
      <c r="JH205" s="68"/>
      <c r="JI205" s="68"/>
      <c r="JJ205" s="68"/>
      <c r="JK205" s="68"/>
      <c r="JL205" s="68"/>
      <c r="JM205" s="68"/>
      <c r="JN205" s="68"/>
      <c r="JO205" s="68"/>
      <c r="JP205" s="68"/>
      <c r="JQ205" s="68"/>
      <c r="JR205" s="68"/>
      <c r="JS205" s="68"/>
      <c r="JT205" s="68"/>
      <c r="JU205" s="68"/>
      <c r="JV205" s="68"/>
      <c r="JW205" s="68"/>
      <c r="JX205" s="68"/>
      <c r="JY205" s="68"/>
      <c r="JZ205" s="68"/>
      <c r="KA205" s="68"/>
      <c r="KB205" s="68"/>
      <c r="KC205" s="68"/>
      <c r="KD205" s="68"/>
      <c r="KE205" s="68"/>
      <c r="KF205" s="68"/>
      <c r="KG205" s="68"/>
      <c r="KH205" s="68"/>
      <c r="KI205" s="68"/>
      <c r="KJ205" s="68"/>
      <c r="KK205" s="68"/>
      <c r="KL205" s="68"/>
      <c r="KM205" s="68"/>
      <c r="KN205" s="68"/>
      <c r="KO205" s="68"/>
      <c r="KP205" s="68"/>
      <c r="KQ205" s="68"/>
      <c r="KR205" s="68"/>
      <c r="KS205" s="68"/>
      <c r="KT205" s="68"/>
      <c r="KU205" s="68"/>
      <c r="KV205" s="68"/>
      <c r="KW205" s="68"/>
      <c r="KX205" s="68"/>
      <c r="KY205" s="68"/>
      <c r="KZ205" s="68"/>
      <c r="LA205" s="68"/>
      <c r="LB205" s="68"/>
      <c r="LC205" s="68"/>
      <c r="LD205" s="68"/>
      <c r="LE205" s="68"/>
      <c r="LF205" s="68"/>
      <c r="LG205" s="68"/>
      <c r="LH205" s="68"/>
      <c r="LI205" s="68"/>
      <c r="LJ205" s="68"/>
      <c r="LK205" s="68"/>
      <c r="LL205" s="68"/>
      <c r="LM205" s="68"/>
      <c r="LN205" s="68"/>
      <c r="LO205" s="68"/>
      <c r="LP205" s="68"/>
      <c r="LQ205" s="68"/>
      <c r="LR205" s="68"/>
      <c r="LS205" s="68"/>
      <c r="LT205" s="68"/>
      <c r="LU205" s="68"/>
      <c r="LV205" s="68"/>
      <c r="LW205" s="68"/>
      <c r="LX205" s="68"/>
      <c r="LY205" s="68"/>
      <c r="LZ205" s="68"/>
      <c r="MA205" s="68"/>
      <c r="MB205" s="68"/>
      <c r="MC205" s="68"/>
      <c r="MD205" s="68"/>
      <c r="ME205" s="68"/>
      <c r="MF205" s="68"/>
      <c r="MG205" s="68"/>
      <c r="MH205" s="68"/>
      <c r="MI205" s="68"/>
      <c r="MJ205" s="68"/>
      <c r="MK205" s="68"/>
      <c r="ML205" s="68"/>
      <c r="MM205" s="68"/>
      <c r="MN205" s="68"/>
      <c r="MO205" s="68"/>
      <c r="MP205" s="68"/>
      <c r="MQ205" s="68"/>
      <c r="MR205" s="68"/>
      <c r="MS205" s="68"/>
      <c r="MT205" s="68"/>
      <c r="MU205" s="68"/>
      <c r="MV205" s="68"/>
      <c r="MW205" s="68"/>
      <c r="MX205" s="68"/>
      <c r="MY205" s="68"/>
      <c r="MZ205" s="68"/>
      <c r="NA205" s="68"/>
      <c r="NB205" s="68"/>
      <c r="NC205" s="68"/>
      <c r="ND205" s="68"/>
      <c r="NE205" s="68"/>
      <c r="NF205" s="68"/>
      <c r="NG205" s="68"/>
      <c r="NH205" s="68"/>
      <c r="NI205" s="68"/>
    </row>
    <row r="206" spans="1:374" s="40" customFormat="1" ht="14.4" outlineLevel="1" x14ac:dyDescent="0.25">
      <c r="A206" s="1047" t="s">
        <v>38</v>
      </c>
      <c r="B206" s="43" t="s">
        <v>36</v>
      </c>
      <c r="C206" s="44"/>
      <c r="D206" s="45"/>
      <c r="E206" s="27" t="s">
        <v>28</v>
      </c>
      <c r="F206" s="25"/>
      <c r="G206" s="84">
        <v>8923.3209999999999</v>
      </c>
      <c r="H206" s="42" t="e">
        <f t="shared" ref="H206:BT206" si="276">IF(H204&lt;&gt;0,H204,IF(G209-H213&lt;0,0,G209-H213))</f>
        <v>#VALUE!</v>
      </c>
      <c r="I206" s="42" t="e">
        <f t="shared" si="276"/>
        <v>#VALUE!</v>
      </c>
      <c r="J206" s="42">
        <f t="shared" si="276"/>
        <v>7848.851999999999</v>
      </c>
      <c r="K206" s="42">
        <f t="shared" si="276"/>
        <v>4201.8459999999995</v>
      </c>
      <c r="L206" s="42">
        <f t="shared" si="276"/>
        <v>2813.6790000000001</v>
      </c>
      <c r="M206" s="42">
        <f t="shared" si="276"/>
        <v>2701.6440000000002</v>
      </c>
      <c r="N206" s="42">
        <f t="shared" si="276"/>
        <v>2630.1550000000007</v>
      </c>
      <c r="O206" s="42" t="e">
        <f t="shared" si="276"/>
        <v>#VALUE!</v>
      </c>
      <c r="P206" s="42" t="e">
        <f t="shared" si="276"/>
        <v>#VALUE!</v>
      </c>
      <c r="Q206" s="42">
        <f t="shared" si="276"/>
        <v>7339.8929999999991</v>
      </c>
      <c r="R206" s="42">
        <f t="shared" si="276"/>
        <v>4097.28</v>
      </c>
      <c r="S206" s="42">
        <f t="shared" si="276"/>
        <v>4026.8580000000002</v>
      </c>
      <c r="T206" s="42">
        <f t="shared" si="276"/>
        <v>2899.0389999999998</v>
      </c>
      <c r="U206" s="42">
        <f t="shared" si="276"/>
        <v>2591.7430000000004</v>
      </c>
      <c r="V206" s="42" t="e">
        <f t="shared" si="276"/>
        <v>#VALUE!</v>
      </c>
      <c r="W206" s="42" t="e">
        <f t="shared" si="276"/>
        <v>#VALUE!</v>
      </c>
      <c r="X206" s="42">
        <f t="shared" si="276"/>
        <v>5067.183</v>
      </c>
      <c r="Y206" s="42">
        <f t="shared" si="276"/>
        <v>3016.4089999999997</v>
      </c>
      <c r="Z206" s="42">
        <f t="shared" si="276"/>
        <v>2631.2219999999998</v>
      </c>
      <c r="AA206" s="42">
        <f t="shared" si="276"/>
        <v>5035.1729999999998</v>
      </c>
      <c r="AB206" s="42">
        <f t="shared" si="276"/>
        <v>12058.166999999999</v>
      </c>
      <c r="AC206" s="42" t="e">
        <f t="shared" si="276"/>
        <v>#VALUE!</v>
      </c>
      <c r="AD206" s="42" t="e">
        <f t="shared" si="276"/>
        <v>#VALUE!</v>
      </c>
      <c r="AE206" s="42">
        <f t="shared" si="276"/>
        <v>8994.81</v>
      </c>
      <c r="AF206" s="42">
        <f t="shared" si="276"/>
        <v>4917.8030000000008</v>
      </c>
      <c r="AG206" s="42">
        <f t="shared" si="276"/>
        <v>4036.4610000000011</v>
      </c>
      <c r="AH206" s="42">
        <f t="shared" si="276"/>
        <v>2715.5150000000003</v>
      </c>
      <c r="AI206" s="42" t="e">
        <f t="shared" si="276"/>
        <v>#VALUE!</v>
      </c>
      <c r="AJ206" s="42" t="e">
        <f t="shared" si="276"/>
        <v>#VALUE!</v>
      </c>
      <c r="AK206" s="42" t="e">
        <f t="shared" si="276"/>
        <v>#VALUE!</v>
      </c>
      <c r="AL206" s="42">
        <f t="shared" si="276"/>
        <v>2310.0550000000003</v>
      </c>
      <c r="AM206" s="42">
        <f t="shared" si="276"/>
        <v>2588.5420000000004</v>
      </c>
      <c r="AN206" s="42">
        <f t="shared" si="276"/>
        <v>4739.6139999999996</v>
      </c>
      <c r="AO206" s="42">
        <f t="shared" si="276"/>
        <v>4353.3599999999997</v>
      </c>
      <c r="AP206" s="42">
        <f t="shared" si="276"/>
        <v>5663.6360000000004</v>
      </c>
      <c r="AQ206" s="42" t="e">
        <f t="shared" si="276"/>
        <v>#VALUE!</v>
      </c>
      <c r="AR206" s="42" t="e">
        <f t="shared" si="276"/>
        <v>#VALUE!</v>
      </c>
      <c r="AS206" s="42" t="e">
        <f t="shared" si="276"/>
        <v>#VALUE!</v>
      </c>
      <c r="AT206" s="42">
        <f t="shared" si="276"/>
        <v>16334.703</v>
      </c>
      <c r="AU206" s="42">
        <f t="shared" si="276"/>
        <v>14672.316999999999</v>
      </c>
      <c r="AV206" s="42">
        <f t="shared" si="276"/>
        <v>15046.833999999999</v>
      </c>
      <c r="AW206" s="42">
        <f t="shared" si="276"/>
        <v>14679.786</v>
      </c>
      <c r="AX206" s="42" t="e">
        <f t="shared" si="276"/>
        <v>#VALUE!</v>
      </c>
      <c r="AY206" s="42" t="e">
        <f t="shared" si="276"/>
        <v>#VALUE!</v>
      </c>
      <c r="AZ206" s="42">
        <f t="shared" si="276"/>
        <v>14424.773000000001</v>
      </c>
      <c r="BA206" s="42">
        <f t="shared" si="276"/>
        <v>4251.9949999999999</v>
      </c>
      <c r="BB206" s="42">
        <f t="shared" si="276"/>
        <v>4440.8539999999994</v>
      </c>
      <c r="BC206" s="42">
        <f t="shared" si="276"/>
        <v>4336.2879999999996</v>
      </c>
      <c r="BD206" s="42">
        <f t="shared" si="276"/>
        <v>3849.7359999999994</v>
      </c>
      <c r="BE206" s="42" t="e">
        <f t="shared" si="276"/>
        <v>#VALUE!</v>
      </c>
      <c r="BF206" s="42" t="e">
        <f t="shared" si="276"/>
        <v>#VALUE!</v>
      </c>
      <c r="BG206" s="42">
        <f t="shared" si="276"/>
        <v>14112.141999999998</v>
      </c>
      <c r="BH206" s="42">
        <f t="shared" si="276"/>
        <v>10900.471999999998</v>
      </c>
      <c r="BI206" s="42">
        <f t="shared" si="276"/>
        <v>10458.734</v>
      </c>
      <c r="BJ206" s="42">
        <f t="shared" si="276"/>
        <v>10659.330000000002</v>
      </c>
      <c r="BK206" s="42">
        <f t="shared" si="276"/>
        <v>10305.085999999999</v>
      </c>
      <c r="BL206" s="42" t="e">
        <f t="shared" si="276"/>
        <v>#VALUE!</v>
      </c>
      <c r="BM206" s="42" t="e">
        <f t="shared" si="276"/>
        <v>#VALUE!</v>
      </c>
      <c r="BN206" s="42">
        <f>IF(BN204&lt;&gt;0,BN204,IF(BL209-BN213&lt;0,0,BL209-BN213))</f>
        <v>7740.0180000000018</v>
      </c>
      <c r="BO206" s="42">
        <f>IF(BO204&lt;&gt;0,BO204,IF(BM209-BO213&lt;0,0,BM209-BO213))</f>
        <v>7740.0180000000018</v>
      </c>
      <c r="BP206" s="42">
        <f t="shared" si="276"/>
        <v>2661.0980000000009</v>
      </c>
      <c r="BQ206" s="42">
        <f t="shared" si="276"/>
        <v>2658.9639999999999</v>
      </c>
      <c r="BR206" s="42">
        <f t="shared" si="276"/>
        <v>2976.9300000000003</v>
      </c>
      <c r="BS206" s="42">
        <f t="shared" si="276"/>
        <v>4795.0980000000009</v>
      </c>
      <c r="BT206" s="42" t="e">
        <f t="shared" si="276"/>
        <v>#VALUE!</v>
      </c>
      <c r="BU206" s="42" t="e">
        <f t="shared" ref="BU206:EF206" si="277">IF(BU204&lt;&gt;0,BU204,IF(BT209-BU213&lt;0,0,BT209-BU213))</f>
        <v>#VALUE!</v>
      </c>
      <c r="BV206" s="42">
        <f t="shared" si="277"/>
        <v>17217.111999999997</v>
      </c>
      <c r="BW206" s="42">
        <f t="shared" si="277"/>
        <v>12249.16</v>
      </c>
      <c r="BX206" s="42">
        <f t="shared" si="277"/>
        <v>11063.723</v>
      </c>
      <c r="BY206" s="42">
        <f t="shared" si="277"/>
        <v>11591.888000000001</v>
      </c>
      <c r="BZ206" s="42">
        <f t="shared" si="277"/>
        <v>9619.0049999999974</v>
      </c>
      <c r="CA206" s="42" t="e">
        <f t="shared" si="277"/>
        <v>#VALUE!</v>
      </c>
      <c r="CB206" s="42" t="e">
        <f t="shared" si="277"/>
        <v>#VALUE!</v>
      </c>
      <c r="CC206" s="42">
        <f t="shared" si="277"/>
        <v>20152.429</v>
      </c>
      <c r="CD206" s="42">
        <f t="shared" si="277"/>
        <v>17402.77</v>
      </c>
      <c r="CE206" s="42">
        <f t="shared" si="277"/>
        <v>19764.041000000001</v>
      </c>
      <c r="CF206" s="42">
        <f t="shared" si="277"/>
        <v>21974.865000000002</v>
      </c>
      <c r="CG206" s="42">
        <f t="shared" si="277"/>
        <v>21837.222000000002</v>
      </c>
      <c r="CH206" s="42" t="e">
        <f t="shared" si="277"/>
        <v>#VALUE!</v>
      </c>
      <c r="CI206" s="42" t="e">
        <f t="shared" si="277"/>
        <v>#VALUE!</v>
      </c>
      <c r="CJ206" s="42">
        <f t="shared" si="277"/>
        <v>21883.102999999999</v>
      </c>
      <c r="CK206" s="42">
        <f t="shared" si="277"/>
        <v>9240.2200000000012</v>
      </c>
      <c r="CL206" s="42">
        <f t="shared" si="277"/>
        <v>5921.85</v>
      </c>
      <c r="CM206" s="42">
        <f t="shared" si="277"/>
        <v>7911.8050000000021</v>
      </c>
      <c r="CN206" s="42" t="e">
        <f t="shared" si="277"/>
        <v>#VALUE!</v>
      </c>
      <c r="CO206" s="42" t="e">
        <f t="shared" si="277"/>
        <v>#VALUE!</v>
      </c>
      <c r="CP206" s="42" t="e">
        <f t="shared" si="277"/>
        <v>#VALUE!</v>
      </c>
      <c r="CQ206" s="42" t="e">
        <f t="shared" si="277"/>
        <v>#VALUE!</v>
      </c>
      <c r="CR206" s="42" t="e">
        <f t="shared" si="277"/>
        <v>#VALUE!</v>
      </c>
      <c r="CS206" s="42" t="e">
        <f t="shared" si="277"/>
        <v>#VALUE!</v>
      </c>
      <c r="CT206" s="42">
        <f t="shared" si="277"/>
        <v>21883.102999999999</v>
      </c>
      <c r="CU206" s="42" t="e">
        <f t="shared" si="277"/>
        <v>#VALUE!</v>
      </c>
      <c r="CV206" s="42" t="e">
        <f t="shared" si="277"/>
        <v>#VALUE!</v>
      </c>
      <c r="CW206" s="42" t="e">
        <f t="shared" si="277"/>
        <v>#VALUE!</v>
      </c>
      <c r="CX206" s="42" t="e">
        <f t="shared" si="277"/>
        <v>#VALUE!</v>
      </c>
      <c r="CY206" s="42" t="e">
        <f t="shared" si="277"/>
        <v>#VALUE!</v>
      </c>
      <c r="CZ206" s="42" t="e">
        <f t="shared" si="277"/>
        <v>#VALUE!</v>
      </c>
      <c r="DA206" s="42" t="e">
        <f t="shared" si="277"/>
        <v>#VALUE!</v>
      </c>
      <c r="DB206" s="42" t="e">
        <f t="shared" si="277"/>
        <v>#VALUE!</v>
      </c>
      <c r="DC206" s="42" t="e">
        <f t="shared" si="277"/>
        <v>#VALUE!</v>
      </c>
      <c r="DD206" s="42" t="e">
        <f t="shared" si="277"/>
        <v>#VALUE!</v>
      </c>
      <c r="DE206" s="42" t="e">
        <f t="shared" si="277"/>
        <v>#VALUE!</v>
      </c>
      <c r="DF206" s="42" t="e">
        <f t="shared" si="277"/>
        <v>#VALUE!</v>
      </c>
      <c r="DG206" s="42" t="e">
        <f t="shared" si="277"/>
        <v>#VALUE!</v>
      </c>
      <c r="DH206" s="42" t="e">
        <f t="shared" si="277"/>
        <v>#VALUE!</v>
      </c>
      <c r="DI206" s="42" t="e">
        <f t="shared" si="277"/>
        <v>#VALUE!</v>
      </c>
      <c r="DJ206" s="42" t="e">
        <f t="shared" si="277"/>
        <v>#VALUE!</v>
      </c>
      <c r="DK206" s="42" t="e">
        <f t="shared" si="277"/>
        <v>#VALUE!</v>
      </c>
      <c r="DL206" s="42" t="e">
        <f t="shared" si="277"/>
        <v>#VALUE!</v>
      </c>
      <c r="DM206" s="42" t="e">
        <f t="shared" si="277"/>
        <v>#VALUE!</v>
      </c>
      <c r="DN206" s="42" t="e">
        <f t="shared" si="277"/>
        <v>#VALUE!</v>
      </c>
      <c r="DO206" s="42" t="e">
        <f t="shared" si="277"/>
        <v>#VALUE!</v>
      </c>
      <c r="DP206" s="42" t="e">
        <f t="shared" si="277"/>
        <v>#VALUE!</v>
      </c>
      <c r="DQ206" s="42" t="e">
        <f t="shared" si="277"/>
        <v>#VALUE!</v>
      </c>
      <c r="DR206" s="42" t="e">
        <f t="shared" si="277"/>
        <v>#VALUE!</v>
      </c>
      <c r="DS206" s="42" t="e">
        <f t="shared" si="277"/>
        <v>#VALUE!</v>
      </c>
      <c r="DT206" s="42" t="e">
        <f t="shared" si="277"/>
        <v>#VALUE!</v>
      </c>
      <c r="DU206" s="42" t="e">
        <f t="shared" si="277"/>
        <v>#VALUE!</v>
      </c>
      <c r="DV206" s="42" t="e">
        <f t="shared" si="277"/>
        <v>#VALUE!</v>
      </c>
      <c r="DW206" s="42" t="e">
        <f t="shared" si="277"/>
        <v>#VALUE!</v>
      </c>
      <c r="DX206" s="42" t="e">
        <f t="shared" si="277"/>
        <v>#VALUE!</v>
      </c>
      <c r="DY206" s="42" t="e">
        <f t="shared" si="277"/>
        <v>#VALUE!</v>
      </c>
      <c r="DZ206" s="42" t="e">
        <f t="shared" si="277"/>
        <v>#VALUE!</v>
      </c>
      <c r="EA206" s="42" t="e">
        <f t="shared" si="277"/>
        <v>#VALUE!</v>
      </c>
      <c r="EB206" s="42" t="e">
        <f t="shared" si="277"/>
        <v>#VALUE!</v>
      </c>
      <c r="EC206" s="42" t="e">
        <f t="shared" si="277"/>
        <v>#VALUE!</v>
      </c>
      <c r="ED206" s="42" t="e">
        <f t="shared" si="277"/>
        <v>#VALUE!</v>
      </c>
      <c r="EE206" s="42" t="e">
        <f t="shared" si="277"/>
        <v>#VALUE!</v>
      </c>
      <c r="EF206" s="42" t="e">
        <f t="shared" si="277"/>
        <v>#VALUE!</v>
      </c>
      <c r="EG206" s="42" t="e">
        <f t="shared" ref="EG206:GR206" si="278">IF(EG204&lt;&gt;0,EG204,IF(EF209-EG213&lt;0,0,EF209-EG213))</f>
        <v>#VALUE!</v>
      </c>
      <c r="EH206" s="42" t="e">
        <f t="shared" si="278"/>
        <v>#VALUE!</v>
      </c>
      <c r="EI206" s="42" t="e">
        <f t="shared" si="278"/>
        <v>#VALUE!</v>
      </c>
      <c r="EJ206" s="42" t="e">
        <f t="shared" si="278"/>
        <v>#VALUE!</v>
      </c>
      <c r="EK206" s="42" t="e">
        <f t="shared" si="278"/>
        <v>#VALUE!</v>
      </c>
      <c r="EL206" s="42" t="e">
        <f t="shared" si="278"/>
        <v>#VALUE!</v>
      </c>
      <c r="EM206" s="42" t="e">
        <f t="shared" si="278"/>
        <v>#VALUE!</v>
      </c>
      <c r="EN206" s="42" t="e">
        <f t="shared" si="278"/>
        <v>#VALUE!</v>
      </c>
      <c r="EO206" s="42" t="e">
        <f t="shared" si="278"/>
        <v>#VALUE!</v>
      </c>
      <c r="EP206" s="42" t="e">
        <f t="shared" si="278"/>
        <v>#VALUE!</v>
      </c>
      <c r="EQ206" s="42" t="e">
        <f t="shared" si="278"/>
        <v>#VALUE!</v>
      </c>
      <c r="ER206" s="42" t="e">
        <f t="shared" si="278"/>
        <v>#VALUE!</v>
      </c>
      <c r="ES206" s="42" t="e">
        <f t="shared" si="278"/>
        <v>#VALUE!</v>
      </c>
      <c r="ET206" s="42" t="e">
        <f t="shared" si="278"/>
        <v>#VALUE!</v>
      </c>
      <c r="EU206" s="42" t="e">
        <f t="shared" si="278"/>
        <v>#VALUE!</v>
      </c>
      <c r="EV206" s="42" t="e">
        <f t="shared" si="278"/>
        <v>#VALUE!</v>
      </c>
      <c r="EW206" s="42" t="e">
        <f t="shared" si="278"/>
        <v>#VALUE!</v>
      </c>
      <c r="EX206" s="42" t="e">
        <f t="shared" si="278"/>
        <v>#VALUE!</v>
      </c>
      <c r="EY206" s="42" t="e">
        <f t="shared" si="278"/>
        <v>#VALUE!</v>
      </c>
      <c r="EZ206" s="42" t="e">
        <f t="shared" si="278"/>
        <v>#VALUE!</v>
      </c>
      <c r="FA206" s="42" t="e">
        <f t="shared" si="278"/>
        <v>#VALUE!</v>
      </c>
      <c r="FB206" s="42" t="e">
        <f t="shared" si="278"/>
        <v>#VALUE!</v>
      </c>
      <c r="FC206" s="42" t="e">
        <f t="shared" si="278"/>
        <v>#VALUE!</v>
      </c>
      <c r="FD206" s="42" t="e">
        <f t="shared" si="278"/>
        <v>#VALUE!</v>
      </c>
      <c r="FE206" s="42" t="e">
        <f t="shared" si="278"/>
        <v>#VALUE!</v>
      </c>
      <c r="FF206" s="42">
        <f t="shared" si="278"/>
        <v>38.33718954844614</v>
      </c>
      <c r="FG206" s="42" t="e">
        <f t="shared" si="278"/>
        <v>#VALUE!</v>
      </c>
      <c r="FH206" s="42" t="e">
        <f t="shared" si="278"/>
        <v>#VALUE!</v>
      </c>
      <c r="FI206" s="42" t="e">
        <f t="shared" si="278"/>
        <v>#VALUE!</v>
      </c>
      <c r="FJ206" s="42" t="e">
        <f t="shared" si="278"/>
        <v>#VALUE!</v>
      </c>
      <c r="FK206" s="42" t="e">
        <f t="shared" si="278"/>
        <v>#VALUE!</v>
      </c>
      <c r="FL206" s="42" t="e">
        <f t="shared" si="278"/>
        <v>#VALUE!</v>
      </c>
      <c r="FM206" s="42" t="e">
        <f t="shared" si="278"/>
        <v>#VALUE!</v>
      </c>
      <c r="FN206" s="42" t="e">
        <f t="shared" si="278"/>
        <v>#VALUE!</v>
      </c>
      <c r="FO206" s="42" t="e">
        <f t="shared" si="278"/>
        <v>#VALUE!</v>
      </c>
      <c r="FP206" s="42" t="e">
        <f t="shared" si="278"/>
        <v>#VALUE!</v>
      </c>
      <c r="FQ206" s="42" t="e">
        <f t="shared" si="278"/>
        <v>#VALUE!</v>
      </c>
      <c r="FR206" s="42" t="e">
        <f t="shared" si="278"/>
        <v>#VALUE!</v>
      </c>
      <c r="FS206" s="42" t="e">
        <f t="shared" si="278"/>
        <v>#VALUE!</v>
      </c>
      <c r="FT206" s="42" t="e">
        <f t="shared" si="278"/>
        <v>#VALUE!</v>
      </c>
      <c r="FU206" s="42" t="e">
        <f t="shared" si="278"/>
        <v>#VALUE!</v>
      </c>
      <c r="FV206" s="42" t="e">
        <f t="shared" si="278"/>
        <v>#VALUE!</v>
      </c>
      <c r="FW206" s="42" t="e">
        <f t="shared" si="278"/>
        <v>#VALUE!</v>
      </c>
      <c r="FX206" s="42" t="e">
        <f t="shared" si="278"/>
        <v>#VALUE!</v>
      </c>
      <c r="FY206" s="42" t="e">
        <f t="shared" si="278"/>
        <v>#VALUE!</v>
      </c>
      <c r="FZ206" s="42" t="e">
        <f t="shared" si="278"/>
        <v>#VALUE!</v>
      </c>
      <c r="GA206" s="42" t="e">
        <f t="shared" si="278"/>
        <v>#VALUE!</v>
      </c>
      <c r="GB206" s="42" t="e">
        <f t="shared" si="278"/>
        <v>#VALUE!</v>
      </c>
      <c r="GC206" s="42" t="e">
        <f t="shared" si="278"/>
        <v>#VALUE!</v>
      </c>
      <c r="GD206" s="42" t="e">
        <f t="shared" si="278"/>
        <v>#VALUE!</v>
      </c>
      <c r="GE206" s="42" t="e">
        <f t="shared" si="278"/>
        <v>#VALUE!</v>
      </c>
      <c r="GF206" s="42" t="e">
        <f t="shared" si="278"/>
        <v>#VALUE!</v>
      </c>
      <c r="GG206" s="42" t="e">
        <f t="shared" si="278"/>
        <v>#VALUE!</v>
      </c>
      <c r="GH206" s="42" t="e">
        <f t="shared" si="278"/>
        <v>#VALUE!</v>
      </c>
      <c r="GI206" s="42" t="e">
        <f t="shared" si="278"/>
        <v>#VALUE!</v>
      </c>
      <c r="GJ206" s="42" t="e">
        <f t="shared" si="278"/>
        <v>#VALUE!</v>
      </c>
      <c r="GK206" s="42" t="e">
        <f t="shared" si="278"/>
        <v>#VALUE!</v>
      </c>
      <c r="GL206" s="42" t="e">
        <f t="shared" si="278"/>
        <v>#VALUE!</v>
      </c>
      <c r="GM206" s="42" t="e">
        <f t="shared" si="278"/>
        <v>#VALUE!</v>
      </c>
      <c r="GN206" s="42" t="e">
        <f t="shared" si="278"/>
        <v>#VALUE!</v>
      </c>
      <c r="GO206" s="42" t="e">
        <f t="shared" si="278"/>
        <v>#VALUE!</v>
      </c>
      <c r="GP206" s="42" t="e">
        <f t="shared" si="278"/>
        <v>#VALUE!</v>
      </c>
      <c r="GQ206" s="42" t="e">
        <f t="shared" si="278"/>
        <v>#VALUE!</v>
      </c>
      <c r="GR206" s="42" t="e">
        <f t="shared" si="278"/>
        <v>#VALUE!</v>
      </c>
      <c r="GS206" s="42" t="e">
        <f t="shared" ref="GS206:JD206" si="279">IF(GS204&lt;&gt;0,GS204,IF(GR209-GS213&lt;0,0,GR209-GS213))</f>
        <v>#VALUE!</v>
      </c>
      <c r="GT206" s="42" t="e">
        <f t="shared" si="279"/>
        <v>#VALUE!</v>
      </c>
      <c r="GU206" s="42" t="e">
        <f t="shared" si="279"/>
        <v>#VALUE!</v>
      </c>
      <c r="GV206" s="42" t="e">
        <f t="shared" si="279"/>
        <v>#VALUE!</v>
      </c>
      <c r="GW206" s="42" t="e">
        <f t="shared" si="279"/>
        <v>#VALUE!</v>
      </c>
      <c r="GX206" s="42" t="e">
        <f t="shared" si="279"/>
        <v>#VALUE!</v>
      </c>
      <c r="GY206" s="42" t="e">
        <f t="shared" si="279"/>
        <v>#VALUE!</v>
      </c>
      <c r="GZ206" s="42" t="e">
        <f t="shared" si="279"/>
        <v>#VALUE!</v>
      </c>
      <c r="HA206" s="42" t="e">
        <f t="shared" si="279"/>
        <v>#VALUE!</v>
      </c>
      <c r="HB206" s="42" t="e">
        <f t="shared" si="279"/>
        <v>#VALUE!</v>
      </c>
      <c r="HC206" s="42" t="e">
        <f t="shared" si="279"/>
        <v>#VALUE!</v>
      </c>
      <c r="HD206" s="42" t="e">
        <f t="shared" si="279"/>
        <v>#VALUE!</v>
      </c>
      <c r="HE206" s="42" t="e">
        <f t="shared" si="279"/>
        <v>#VALUE!</v>
      </c>
      <c r="HF206" s="42" t="e">
        <f t="shared" si="279"/>
        <v>#VALUE!</v>
      </c>
      <c r="HG206" s="42" t="e">
        <f t="shared" si="279"/>
        <v>#VALUE!</v>
      </c>
      <c r="HH206" s="42" t="e">
        <f t="shared" si="279"/>
        <v>#VALUE!</v>
      </c>
      <c r="HI206" s="42" t="e">
        <f t="shared" si="279"/>
        <v>#VALUE!</v>
      </c>
      <c r="HJ206" s="42" t="e">
        <f t="shared" si="279"/>
        <v>#VALUE!</v>
      </c>
      <c r="HK206" s="42" t="e">
        <f t="shared" si="279"/>
        <v>#VALUE!</v>
      </c>
      <c r="HL206" s="42" t="e">
        <f t="shared" si="279"/>
        <v>#VALUE!</v>
      </c>
      <c r="HM206" s="42" t="e">
        <f t="shared" si="279"/>
        <v>#VALUE!</v>
      </c>
      <c r="HN206" s="42" t="e">
        <f t="shared" si="279"/>
        <v>#VALUE!</v>
      </c>
      <c r="HO206" s="42" t="e">
        <f t="shared" si="279"/>
        <v>#VALUE!</v>
      </c>
      <c r="HP206" s="42" t="e">
        <f t="shared" si="279"/>
        <v>#VALUE!</v>
      </c>
      <c r="HQ206" s="42" t="e">
        <f t="shared" si="279"/>
        <v>#VALUE!</v>
      </c>
      <c r="HR206" s="42" t="e">
        <f t="shared" si="279"/>
        <v>#VALUE!</v>
      </c>
      <c r="HS206" s="42" t="e">
        <f t="shared" si="279"/>
        <v>#VALUE!</v>
      </c>
      <c r="HT206" s="42" t="e">
        <f t="shared" si="279"/>
        <v>#VALUE!</v>
      </c>
      <c r="HU206" s="42" t="e">
        <f t="shared" si="279"/>
        <v>#VALUE!</v>
      </c>
      <c r="HV206" s="42" t="e">
        <f t="shared" si="279"/>
        <v>#VALUE!</v>
      </c>
      <c r="HW206" s="42" t="e">
        <f t="shared" si="279"/>
        <v>#VALUE!</v>
      </c>
      <c r="HX206" s="42" t="e">
        <f t="shared" si="279"/>
        <v>#VALUE!</v>
      </c>
      <c r="HY206" s="42" t="e">
        <f t="shared" si="279"/>
        <v>#VALUE!</v>
      </c>
      <c r="HZ206" s="42" t="e">
        <f t="shared" si="279"/>
        <v>#VALUE!</v>
      </c>
      <c r="IA206" s="42" t="e">
        <f t="shared" si="279"/>
        <v>#VALUE!</v>
      </c>
      <c r="IB206" s="42" t="e">
        <f t="shared" si="279"/>
        <v>#VALUE!</v>
      </c>
      <c r="IC206" s="42" t="e">
        <f t="shared" si="279"/>
        <v>#VALUE!</v>
      </c>
      <c r="ID206" s="42" t="e">
        <f t="shared" si="279"/>
        <v>#VALUE!</v>
      </c>
      <c r="IE206" s="42" t="e">
        <f t="shared" si="279"/>
        <v>#VALUE!</v>
      </c>
      <c r="IF206" s="42" t="e">
        <f t="shared" si="279"/>
        <v>#VALUE!</v>
      </c>
      <c r="IG206" s="42" t="e">
        <f t="shared" si="279"/>
        <v>#VALUE!</v>
      </c>
      <c r="IH206" s="42" t="e">
        <f t="shared" si="279"/>
        <v>#VALUE!</v>
      </c>
      <c r="II206" s="42" t="e">
        <f t="shared" si="279"/>
        <v>#VALUE!</v>
      </c>
      <c r="IJ206" s="42" t="e">
        <f t="shared" si="279"/>
        <v>#VALUE!</v>
      </c>
      <c r="IK206" s="42" t="e">
        <f t="shared" si="279"/>
        <v>#VALUE!</v>
      </c>
      <c r="IL206" s="42" t="e">
        <f t="shared" si="279"/>
        <v>#VALUE!</v>
      </c>
      <c r="IM206" s="42" t="e">
        <f t="shared" si="279"/>
        <v>#VALUE!</v>
      </c>
      <c r="IN206" s="42" t="e">
        <f t="shared" si="279"/>
        <v>#VALUE!</v>
      </c>
      <c r="IO206" s="42" t="e">
        <f t="shared" si="279"/>
        <v>#VALUE!</v>
      </c>
      <c r="IP206" s="42" t="e">
        <f t="shared" si="279"/>
        <v>#VALUE!</v>
      </c>
      <c r="IQ206" s="42" t="e">
        <f t="shared" si="279"/>
        <v>#VALUE!</v>
      </c>
      <c r="IR206" s="42" t="e">
        <f t="shared" si="279"/>
        <v>#VALUE!</v>
      </c>
      <c r="IS206" s="42" t="e">
        <f t="shared" si="279"/>
        <v>#VALUE!</v>
      </c>
      <c r="IT206" s="42" t="e">
        <f t="shared" si="279"/>
        <v>#VALUE!</v>
      </c>
      <c r="IU206" s="42" t="e">
        <f t="shared" si="279"/>
        <v>#VALUE!</v>
      </c>
      <c r="IV206" s="42" t="e">
        <f t="shared" si="279"/>
        <v>#VALUE!</v>
      </c>
      <c r="IW206" s="42" t="e">
        <f t="shared" si="279"/>
        <v>#VALUE!</v>
      </c>
      <c r="IX206" s="42" t="e">
        <f t="shared" si="279"/>
        <v>#VALUE!</v>
      </c>
      <c r="IY206" s="42" t="e">
        <f t="shared" si="279"/>
        <v>#VALUE!</v>
      </c>
      <c r="IZ206" s="42" t="e">
        <f t="shared" si="279"/>
        <v>#VALUE!</v>
      </c>
      <c r="JA206" s="42" t="e">
        <f t="shared" si="279"/>
        <v>#VALUE!</v>
      </c>
      <c r="JB206" s="42" t="e">
        <f t="shared" si="279"/>
        <v>#VALUE!</v>
      </c>
      <c r="JC206" s="42" t="e">
        <f t="shared" si="279"/>
        <v>#VALUE!</v>
      </c>
      <c r="JD206" s="42" t="e">
        <f t="shared" si="279"/>
        <v>#VALUE!</v>
      </c>
      <c r="JE206" s="42" t="e">
        <f t="shared" ref="JE206:LP206" si="280">IF(JE204&lt;&gt;0,JE204,IF(JD209-JE213&lt;0,0,JD209-JE213))</f>
        <v>#VALUE!</v>
      </c>
      <c r="JF206" s="42" t="e">
        <f t="shared" si="280"/>
        <v>#VALUE!</v>
      </c>
      <c r="JG206" s="42" t="e">
        <f t="shared" si="280"/>
        <v>#VALUE!</v>
      </c>
      <c r="JH206" s="42" t="e">
        <f t="shared" si="280"/>
        <v>#VALUE!</v>
      </c>
      <c r="JI206" s="42" t="e">
        <f t="shared" si="280"/>
        <v>#VALUE!</v>
      </c>
      <c r="JJ206" s="42" t="e">
        <f t="shared" si="280"/>
        <v>#VALUE!</v>
      </c>
      <c r="JK206" s="42" t="e">
        <f t="shared" si="280"/>
        <v>#VALUE!</v>
      </c>
      <c r="JL206" s="42" t="e">
        <f t="shared" si="280"/>
        <v>#VALUE!</v>
      </c>
      <c r="JM206" s="42" t="e">
        <f t="shared" si="280"/>
        <v>#VALUE!</v>
      </c>
      <c r="JN206" s="42" t="e">
        <f t="shared" si="280"/>
        <v>#VALUE!</v>
      </c>
      <c r="JO206" s="42" t="e">
        <f t="shared" si="280"/>
        <v>#VALUE!</v>
      </c>
      <c r="JP206" s="42" t="e">
        <f t="shared" si="280"/>
        <v>#VALUE!</v>
      </c>
      <c r="JQ206" s="42" t="e">
        <f t="shared" si="280"/>
        <v>#VALUE!</v>
      </c>
      <c r="JR206" s="42" t="e">
        <f t="shared" si="280"/>
        <v>#VALUE!</v>
      </c>
      <c r="JS206" s="42" t="e">
        <f t="shared" si="280"/>
        <v>#VALUE!</v>
      </c>
      <c r="JT206" s="42" t="e">
        <f t="shared" si="280"/>
        <v>#VALUE!</v>
      </c>
      <c r="JU206" s="42" t="e">
        <f t="shared" si="280"/>
        <v>#VALUE!</v>
      </c>
      <c r="JV206" s="42" t="e">
        <f t="shared" si="280"/>
        <v>#VALUE!</v>
      </c>
      <c r="JW206" s="42" t="e">
        <f t="shared" si="280"/>
        <v>#VALUE!</v>
      </c>
      <c r="JX206" s="42" t="e">
        <f t="shared" si="280"/>
        <v>#VALUE!</v>
      </c>
      <c r="JY206" s="42" t="e">
        <f t="shared" si="280"/>
        <v>#VALUE!</v>
      </c>
      <c r="JZ206" s="42" t="e">
        <f t="shared" si="280"/>
        <v>#VALUE!</v>
      </c>
      <c r="KA206" s="42" t="e">
        <f t="shared" si="280"/>
        <v>#VALUE!</v>
      </c>
      <c r="KB206" s="42" t="e">
        <f t="shared" si="280"/>
        <v>#VALUE!</v>
      </c>
      <c r="KC206" s="42" t="e">
        <f t="shared" si="280"/>
        <v>#VALUE!</v>
      </c>
      <c r="KD206" s="42" t="e">
        <f t="shared" si="280"/>
        <v>#VALUE!</v>
      </c>
      <c r="KE206" s="42" t="e">
        <f t="shared" si="280"/>
        <v>#VALUE!</v>
      </c>
      <c r="KF206" s="42" t="e">
        <f t="shared" si="280"/>
        <v>#VALUE!</v>
      </c>
      <c r="KG206" s="42" t="e">
        <f t="shared" si="280"/>
        <v>#VALUE!</v>
      </c>
      <c r="KH206" s="42" t="e">
        <f t="shared" si="280"/>
        <v>#VALUE!</v>
      </c>
      <c r="KI206" s="42" t="e">
        <f t="shared" si="280"/>
        <v>#VALUE!</v>
      </c>
      <c r="KJ206" s="42" t="e">
        <f t="shared" si="280"/>
        <v>#VALUE!</v>
      </c>
      <c r="KK206" s="42" t="e">
        <f t="shared" si="280"/>
        <v>#VALUE!</v>
      </c>
      <c r="KL206" s="42" t="e">
        <f t="shared" si="280"/>
        <v>#VALUE!</v>
      </c>
      <c r="KM206" s="42" t="e">
        <f t="shared" si="280"/>
        <v>#VALUE!</v>
      </c>
      <c r="KN206" s="42" t="e">
        <f t="shared" si="280"/>
        <v>#VALUE!</v>
      </c>
      <c r="KO206" s="42" t="e">
        <f t="shared" si="280"/>
        <v>#VALUE!</v>
      </c>
      <c r="KP206" s="42" t="e">
        <f t="shared" si="280"/>
        <v>#VALUE!</v>
      </c>
      <c r="KQ206" s="42" t="e">
        <f t="shared" si="280"/>
        <v>#VALUE!</v>
      </c>
      <c r="KR206" s="42" t="e">
        <f t="shared" si="280"/>
        <v>#VALUE!</v>
      </c>
      <c r="KS206" s="42" t="e">
        <f t="shared" si="280"/>
        <v>#VALUE!</v>
      </c>
      <c r="KT206" s="42" t="e">
        <f t="shared" si="280"/>
        <v>#VALUE!</v>
      </c>
      <c r="KU206" s="42" t="e">
        <f t="shared" si="280"/>
        <v>#VALUE!</v>
      </c>
      <c r="KV206" s="42" t="e">
        <f t="shared" si="280"/>
        <v>#VALUE!</v>
      </c>
      <c r="KW206" s="42" t="e">
        <f t="shared" si="280"/>
        <v>#VALUE!</v>
      </c>
      <c r="KX206" s="42" t="e">
        <f t="shared" si="280"/>
        <v>#VALUE!</v>
      </c>
      <c r="KY206" s="42" t="e">
        <f t="shared" si="280"/>
        <v>#VALUE!</v>
      </c>
      <c r="KZ206" s="42" t="e">
        <f t="shared" si="280"/>
        <v>#VALUE!</v>
      </c>
      <c r="LA206" s="42" t="e">
        <f t="shared" si="280"/>
        <v>#VALUE!</v>
      </c>
      <c r="LB206" s="42" t="e">
        <f t="shared" si="280"/>
        <v>#VALUE!</v>
      </c>
      <c r="LC206" s="42" t="e">
        <f t="shared" si="280"/>
        <v>#VALUE!</v>
      </c>
      <c r="LD206" s="42" t="e">
        <f t="shared" si="280"/>
        <v>#VALUE!</v>
      </c>
      <c r="LE206" s="42" t="e">
        <f t="shared" si="280"/>
        <v>#VALUE!</v>
      </c>
      <c r="LF206" s="42" t="e">
        <f t="shared" si="280"/>
        <v>#VALUE!</v>
      </c>
      <c r="LG206" s="42" t="e">
        <f t="shared" si="280"/>
        <v>#VALUE!</v>
      </c>
      <c r="LH206" s="42" t="e">
        <f t="shared" si="280"/>
        <v>#VALUE!</v>
      </c>
      <c r="LI206" s="42" t="e">
        <f t="shared" si="280"/>
        <v>#VALUE!</v>
      </c>
      <c r="LJ206" s="42" t="e">
        <f t="shared" si="280"/>
        <v>#VALUE!</v>
      </c>
      <c r="LK206" s="42" t="e">
        <f t="shared" si="280"/>
        <v>#VALUE!</v>
      </c>
      <c r="LL206" s="42" t="e">
        <f t="shared" si="280"/>
        <v>#VALUE!</v>
      </c>
      <c r="LM206" s="42" t="e">
        <f t="shared" si="280"/>
        <v>#VALUE!</v>
      </c>
      <c r="LN206" s="42" t="e">
        <f t="shared" si="280"/>
        <v>#VALUE!</v>
      </c>
      <c r="LO206" s="42" t="e">
        <f t="shared" si="280"/>
        <v>#VALUE!</v>
      </c>
      <c r="LP206" s="42" t="e">
        <f t="shared" si="280"/>
        <v>#VALUE!</v>
      </c>
      <c r="LQ206" s="42" t="e">
        <f t="shared" ref="LQ206:NI206" si="281">IF(LQ204&lt;&gt;0,LQ204,IF(LP209-LQ213&lt;0,0,LP209-LQ213))</f>
        <v>#VALUE!</v>
      </c>
      <c r="LR206" s="42" t="e">
        <f t="shared" si="281"/>
        <v>#VALUE!</v>
      </c>
      <c r="LS206" s="42" t="e">
        <f t="shared" si="281"/>
        <v>#VALUE!</v>
      </c>
      <c r="LT206" s="42" t="e">
        <f t="shared" si="281"/>
        <v>#VALUE!</v>
      </c>
      <c r="LU206" s="42" t="e">
        <f t="shared" si="281"/>
        <v>#VALUE!</v>
      </c>
      <c r="LV206" s="42" t="e">
        <f t="shared" si="281"/>
        <v>#VALUE!</v>
      </c>
      <c r="LW206" s="42" t="e">
        <f t="shared" si="281"/>
        <v>#VALUE!</v>
      </c>
      <c r="LX206" s="42" t="e">
        <f t="shared" si="281"/>
        <v>#VALUE!</v>
      </c>
      <c r="LY206" s="42" t="e">
        <f t="shared" si="281"/>
        <v>#VALUE!</v>
      </c>
      <c r="LZ206" s="42" t="e">
        <f t="shared" si="281"/>
        <v>#VALUE!</v>
      </c>
      <c r="MA206" s="42" t="e">
        <f t="shared" si="281"/>
        <v>#VALUE!</v>
      </c>
      <c r="MB206" s="42" t="e">
        <f t="shared" si="281"/>
        <v>#VALUE!</v>
      </c>
      <c r="MC206" s="42" t="e">
        <f t="shared" si="281"/>
        <v>#VALUE!</v>
      </c>
      <c r="MD206" s="42" t="e">
        <f t="shared" si="281"/>
        <v>#VALUE!</v>
      </c>
      <c r="ME206" s="42" t="e">
        <f t="shared" si="281"/>
        <v>#VALUE!</v>
      </c>
      <c r="MF206" s="42" t="e">
        <f t="shared" si="281"/>
        <v>#VALUE!</v>
      </c>
      <c r="MG206" s="42" t="e">
        <f t="shared" si="281"/>
        <v>#VALUE!</v>
      </c>
      <c r="MH206" s="42" t="e">
        <f t="shared" si="281"/>
        <v>#VALUE!</v>
      </c>
      <c r="MI206" s="42" t="e">
        <f t="shared" si="281"/>
        <v>#VALUE!</v>
      </c>
      <c r="MJ206" s="42" t="e">
        <f t="shared" si="281"/>
        <v>#VALUE!</v>
      </c>
      <c r="MK206" s="42" t="e">
        <f t="shared" si="281"/>
        <v>#VALUE!</v>
      </c>
      <c r="ML206" s="42" t="e">
        <f t="shared" si="281"/>
        <v>#VALUE!</v>
      </c>
      <c r="MM206" s="42" t="e">
        <f t="shared" si="281"/>
        <v>#VALUE!</v>
      </c>
      <c r="MN206" s="42" t="e">
        <f t="shared" si="281"/>
        <v>#VALUE!</v>
      </c>
      <c r="MO206" s="42" t="e">
        <f t="shared" si="281"/>
        <v>#VALUE!</v>
      </c>
      <c r="MP206" s="42" t="e">
        <f t="shared" si="281"/>
        <v>#VALUE!</v>
      </c>
      <c r="MQ206" s="42" t="e">
        <f t="shared" si="281"/>
        <v>#VALUE!</v>
      </c>
      <c r="MR206" s="42" t="e">
        <f t="shared" si="281"/>
        <v>#VALUE!</v>
      </c>
      <c r="MS206" s="42" t="e">
        <f t="shared" si="281"/>
        <v>#VALUE!</v>
      </c>
      <c r="MT206" s="42" t="e">
        <f t="shared" si="281"/>
        <v>#VALUE!</v>
      </c>
      <c r="MU206" s="42" t="e">
        <f t="shared" si="281"/>
        <v>#VALUE!</v>
      </c>
      <c r="MV206" s="42" t="e">
        <f t="shared" si="281"/>
        <v>#VALUE!</v>
      </c>
      <c r="MW206" s="42" t="e">
        <f t="shared" si="281"/>
        <v>#VALUE!</v>
      </c>
      <c r="MX206" s="42" t="e">
        <f t="shared" si="281"/>
        <v>#VALUE!</v>
      </c>
      <c r="MY206" s="42" t="e">
        <f t="shared" si="281"/>
        <v>#VALUE!</v>
      </c>
      <c r="MZ206" s="42" t="e">
        <f t="shared" si="281"/>
        <v>#VALUE!</v>
      </c>
      <c r="NA206" s="42" t="e">
        <f t="shared" si="281"/>
        <v>#VALUE!</v>
      </c>
      <c r="NB206" s="42" t="e">
        <f t="shared" si="281"/>
        <v>#VALUE!</v>
      </c>
      <c r="NC206" s="42" t="e">
        <f t="shared" si="281"/>
        <v>#VALUE!</v>
      </c>
      <c r="ND206" s="42" t="e">
        <f t="shared" si="281"/>
        <v>#VALUE!</v>
      </c>
      <c r="NE206" s="42" t="e">
        <f t="shared" si="281"/>
        <v>#VALUE!</v>
      </c>
      <c r="NF206" s="42" t="e">
        <f t="shared" si="281"/>
        <v>#VALUE!</v>
      </c>
      <c r="NG206" s="42" t="e">
        <f t="shared" si="281"/>
        <v>#VALUE!</v>
      </c>
      <c r="NH206" s="42" t="e">
        <f t="shared" si="281"/>
        <v>#VALUE!</v>
      </c>
      <c r="NI206" s="42" t="e">
        <f t="shared" si="281"/>
        <v>#VALUE!</v>
      </c>
    </row>
    <row r="207" spans="1:374" s="40" customFormat="1" ht="14.4" outlineLevel="1" x14ac:dyDescent="0.25">
      <c r="A207" s="1048"/>
      <c r="B207" s="18">
        <v>1</v>
      </c>
      <c r="C207" s="14"/>
      <c r="D207" s="46"/>
      <c r="E207" s="57" t="s">
        <v>218</v>
      </c>
      <c r="F207" s="58"/>
      <c r="G207" s="85">
        <v>170.72</v>
      </c>
      <c r="H207" s="62"/>
      <c r="I207" s="62"/>
      <c r="J207" s="62">
        <v>8.5359999999999996</v>
      </c>
      <c r="K207" s="62">
        <v>0</v>
      </c>
      <c r="L207" s="62">
        <v>101.36499999999999</v>
      </c>
      <c r="M207" s="62">
        <v>100.298</v>
      </c>
      <c r="N207" s="62">
        <v>100.298</v>
      </c>
      <c r="O207" s="62"/>
      <c r="P207" s="62"/>
      <c r="Q207" s="62">
        <v>157.916</v>
      </c>
      <c r="R207" s="62">
        <v>7.4690000000000003</v>
      </c>
      <c r="S207" s="62">
        <v>17.071999999999999</v>
      </c>
      <c r="T207" s="62">
        <v>93.896000000000001</v>
      </c>
      <c r="U207" s="62">
        <v>170.72000000000003</v>
      </c>
      <c r="V207" s="62"/>
      <c r="W207" s="62"/>
      <c r="X207" s="62">
        <v>0</v>
      </c>
      <c r="Y207" s="62">
        <v>1413.7750000000001</v>
      </c>
      <c r="Z207" s="62">
        <v>895.21299999999997</v>
      </c>
      <c r="AA207" s="62">
        <v>843.99700000000007</v>
      </c>
      <c r="AB207" s="62">
        <v>196.328</v>
      </c>
      <c r="AC207" s="62"/>
      <c r="AD207" s="62"/>
      <c r="AE207" s="62">
        <v>0</v>
      </c>
      <c r="AF207" s="62">
        <v>2371.9409999999998</v>
      </c>
      <c r="AG207" s="62">
        <v>3003.605</v>
      </c>
      <c r="AH207" s="62">
        <v>1064.866</v>
      </c>
      <c r="AI207" s="62"/>
      <c r="AJ207" s="62"/>
      <c r="AK207" s="62"/>
      <c r="AL207" s="62">
        <v>299.827</v>
      </c>
      <c r="AM207" s="62">
        <v>335.03800000000001</v>
      </c>
      <c r="AN207" s="62">
        <v>598.58699999999999</v>
      </c>
      <c r="AO207" s="62">
        <v>194.19399999999999</v>
      </c>
      <c r="AP207" s="62">
        <v>141.911</v>
      </c>
      <c r="AQ207" s="62"/>
      <c r="AR207" s="62"/>
      <c r="AS207" s="62"/>
      <c r="AT207" s="62">
        <v>0</v>
      </c>
      <c r="AU207" s="62">
        <v>0</v>
      </c>
      <c r="AV207" s="62">
        <v>0</v>
      </c>
      <c r="AW207" s="62">
        <v>0</v>
      </c>
      <c r="AX207" s="62"/>
      <c r="AY207" s="62"/>
      <c r="AZ207" s="62">
        <v>0</v>
      </c>
      <c r="BA207" s="62">
        <v>234.74</v>
      </c>
      <c r="BB207" s="62">
        <v>10.67</v>
      </c>
      <c r="BC207" s="62">
        <v>53.35</v>
      </c>
      <c r="BD207" s="62">
        <v>105.633</v>
      </c>
      <c r="BE207" s="62"/>
      <c r="BF207" s="62"/>
      <c r="BG207" s="62">
        <v>0</v>
      </c>
      <c r="BH207" s="62">
        <v>6.4020000000000001</v>
      </c>
      <c r="BI207" s="62">
        <v>0</v>
      </c>
      <c r="BJ207" s="62">
        <v>0</v>
      </c>
      <c r="BK207" s="62">
        <v>0</v>
      </c>
      <c r="BL207" s="62"/>
      <c r="BM207" s="62"/>
      <c r="BN207" s="62">
        <v>0</v>
      </c>
      <c r="BO207" s="62">
        <v>0</v>
      </c>
      <c r="BP207" s="62">
        <v>68.287999999999997</v>
      </c>
      <c r="BQ207" s="62">
        <v>123.77200000000001</v>
      </c>
      <c r="BR207" s="62">
        <v>0</v>
      </c>
      <c r="BS207" s="62">
        <v>0</v>
      </c>
      <c r="BT207" s="62"/>
      <c r="BU207" s="62"/>
      <c r="BV207" s="62">
        <v>0</v>
      </c>
      <c r="BW207" s="62">
        <v>43.747</v>
      </c>
      <c r="BX207" s="62">
        <v>16.004999999999999</v>
      </c>
      <c r="BY207" s="62">
        <v>11.737</v>
      </c>
      <c r="BZ207" s="62">
        <v>237.94100000000003</v>
      </c>
      <c r="CA207" s="62"/>
      <c r="CB207" s="62"/>
      <c r="CC207" s="62">
        <v>0</v>
      </c>
      <c r="CD207" s="62">
        <v>0</v>
      </c>
      <c r="CE207" s="62">
        <v>16.004999999999999</v>
      </c>
      <c r="CF207" s="62">
        <v>0</v>
      </c>
      <c r="CG207" s="62">
        <v>0</v>
      </c>
      <c r="CH207" s="62"/>
      <c r="CI207" s="62"/>
      <c r="CJ207" s="62">
        <v>0</v>
      </c>
      <c r="CK207" s="62">
        <v>0</v>
      </c>
      <c r="CL207" s="62">
        <v>4.2679999999999998</v>
      </c>
      <c r="CM207" s="62">
        <v>8.5359999999999996</v>
      </c>
      <c r="CN207" s="62"/>
      <c r="CO207" s="62"/>
      <c r="CP207" s="62"/>
      <c r="CQ207" s="62"/>
      <c r="CR207" s="62"/>
      <c r="CS207" s="62"/>
      <c r="CT207" s="62">
        <v>0</v>
      </c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  <c r="EA207" s="62"/>
      <c r="EB207" s="62"/>
      <c r="EC207" s="62"/>
      <c r="ED207" s="62"/>
      <c r="EE207" s="62"/>
      <c r="EF207" s="62"/>
      <c r="EG207" s="62"/>
      <c r="EH207" s="62"/>
      <c r="EI207" s="62"/>
      <c r="EJ207" s="62"/>
      <c r="EK207" s="62"/>
      <c r="EL207" s="62"/>
      <c r="EM207" s="62"/>
      <c r="EN207" s="62"/>
      <c r="EO207" s="62"/>
      <c r="EP207" s="62"/>
      <c r="EQ207" s="62"/>
      <c r="ER207" s="62"/>
      <c r="ES207" s="62"/>
      <c r="ET207" s="62"/>
      <c r="EU207" s="62"/>
      <c r="EV207" s="62"/>
      <c r="EW207" s="62"/>
      <c r="EX207" s="62"/>
      <c r="EY207" s="62"/>
      <c r="EZ207" s="62"/>
      <c r="FA207" s="62"/>
      <c r="FB207" s="62"/>
      <c r="FC207" s="62"/>
      <c r="FD207" s="62"/>
      <c r="FE207" s="62"/>
      <c r="FF207" s="62">
        <v>1366.8270416259766</v>
      </c>
      <c r="FG207" s="62">
        <v>0</v>
      </c>
      <c r="FH207" s="62">
        <v>0</v>
      </c>
      <c r="FI207" s="62">
        <v>0</v>
      </c>
      <c r="FJ207" s="62"/>
      <c r="FK207" s="62"/>
      <c r="FL207" s="62">
        <v>0</v>
      </c>
      <c r="FM207" s="62"/>
      <c r="FN207" s="62"/>
      <c r="FO207" s="62">
        <v>0</v>
      </c>
      <c r="FP207" s="62"/>
      <c r="FQ207" s="62">
        <v>0</v>
      </c>
      <c r="FR207" s="62"/>
      <c r="FS207" s="62"/>
      <c r="FT207" s="62"/>
      <c r="FU207" s="62"/>
      <c r="FV207" s="62"/>
      <c r="FW207" s="62"/>
      <c r="FX207" s="62"/>
      <c r="FY207" s="62"/>
      <c r="FZ207" s="62"/>
      <c r="GA207" s="62"/>
      <c r="GB207" s="62"/>
      <c r="GC207" s="62"/>
      <c r="GD207" s="62"/>
      <c r="GE207" s="62"/>
      <c r="GF207" s="62"/>
      <c r="GG207" s="62"/>
      <c r="GH207" s="62"/>
      <c r="GI207" s="62"/>
      <c r="GJ207" s="62"/>
      <c r="GK207" s="62"/>
      <c r="GL207" s="62"/>
      <c r="GM207" s="62"/>
      <c r="GN207" s="62"/>
      <c r="GO207" s="62"/>
      <c r="GP207" s="62"/>
      <c r="GQ207" s="62"/>
      <c r="GR207" s="62"/>
      <c r="GS207" s="62"/>
      <c r="GT207" s="62"/>
      <c r="GU207" s="62"/>
      <c r="GV207" s="62"/>
      <c r="GW207" s="62"/>
      <c r="GX207" s="62"/>
      <c r="GY207" s="62"/>
      <c r="GZ207" s="62"/>
      <c r="HA207" s="62"/>
      <c r="HB207" s="62"/>
      <c r="HC207" s="62"/>
      <c r="HD207" s="62"/>
      <c r="HE207" s="62"/>
      <c r="HF207" s="62"/>
      <c r="HG207" s="62"/>
      <c r="HH207" s="62"/>
      <c r="HI207" s="62"/>
      <c r="HJ207" s="62"/>
      <c r="HK207" s="62"/>
      <c r="HL207" s="62"/>
      <c r="HM207" s="62"/>
      <c r="HN207" s="62"/>
      <c r="HO207" s="62"/>
      <c r="HP207" s="62"/>
      <c r="HQ207" s="62"/>
      <c r="HR207" s="62"/>
      <c r="HS207" s="62"/>
      <c r="HT207" s="62"/>
      <c r="HU207" s="62"/>
      <c r="HV207" s="62"/>
      <c r="HW207" s="62"/>
      <c r="HX207" s="62"/>
      <c r="HY207" s="62"/>
      <c r="HZ207" s="62"/>
      <c r="IA207" s="62"/>
      <c r="IB207" s="62"/>
      <c r="IC207" s="62"/>
      <c r="ID207" s="62"/>
      <c r="IE207" s="62"/>
      <c r="IF207" s="62"/>
      <c r="IG207" s="62"/>
      <c r="IH207" s="62"/>
      <c r="II207" s="62"/>
      <c r="IJ207" s="62"/>
      <c r="IK207" s="62"/>
      <c r="IL207" s="62"/>
      <c r="IM207" s="62"/>
      <c r="IN207" s="62"/>
      <c r="IO207" s="62"/>
      <c r="IP207" s="62"/>
      <c r="IQ207" s="62"/>
      <c r="IR207" s="62"/>
      <c r="IS207" s="62"/>
      <c r="IT207" s="62"/>
      <c r="IU207" s="62"/>
      <c r="IV207" s="62"/>
      <c r="IW207" s="62"/>
      <c r="IX207" s="62"/>
      <c r="IY207" s="62"/>
      <c r="IZ207" s="62"/>
      <c r="JA207" s="62"/>
      <c r="JB207" s="62"/>
      <c r="JC207" s="62"/>
      <c r="JD207" s="62"/>
      <c r="JE207" s="62"/>
      <c r="JF207" s="62"/>
      <c r="JG207" s="62"/>
      <c r="JH207" s="62"/>
      <c r="JI207" s="62"/>
      <c r="JJ207" s="62"/>
      <c r="JK207" s="62"/>
      <c r="JL207" s="62"/>
      <c r="JM207" s="62"/>
      <c r="JN207" s="62"/>
      <c r="JO207" s="62"/>
      <c r="JP207" s="62"/>
      <c r="JQ207" s="62"/>
      <c r="JR207" s="62"/>
      <c r="JS207" s="62"/>
      <c r="JT207" s="62"/>
      <c r="JU207" s="62"/>
      <c r="JV207" s="62"/>
      <c r="JW207" s="62"/>
      <c r="JX207" s="62"/>
      <c r="JY207" s="62"/>
      <c r="JZ207" s="62"/>
      <c r="KA207" s="62"/>
      <c r="KB207" s="62"/>
      <c r="KC207" s="62"/>
      <c r="KD207" s="62"/>
      <c r="KE207" s="62"/>
      <c r="KF207" s="62"/>
      <c r="KG207" s="62"/>
      <c r="KH207" s="62"/>
      <c r="KI207" s="62"/>
      <c r="KJ207" s="62"/>
      <c r="KK207" s="62"/>
      <c r="KL207" s="62"/>
      <c r="KM207" s="62"/>
      <c r="KN207" s="62"/>
      <c r="KO207" s="62"/>
      <c r="KP207" s="62"/>
      <c r="KQ207" s="62"/>
      <c r="KR207" s="62"/>
      <c r="KS207" s="62"/>
      <c r="KT207" s="62"/>
      <c r="KU207" s="62"/>
      <c r="KV207" s="62"/>
      <c r="KW207" s="62"/>
      <c r="KX207" s="62"/>
      <c r="KY207" s="62"/>
      <c r="KZ207" s="62"/>
      <c r="LA207" s="62"/>
      <c r="LB207" s="62"/>
      <c r="LC207" s="62"/>
      <c r="LD207" s="62"/>
      <c r="LE207" s="62"/>
      <c r="LF207" s="62"/>
      <c r="LG207" s="62"/>
      <c r="LH207" s="62"/>
      <c r="LI207" s="62"/>
      <c r="LJ207" s="62"/>
      <c r="LK207" s="62"/>
      <c r="LL207" s="62"/>
      <c r="LM207" s="62"/>
      <c r="LN207" s="62"/>
      <c r="LO207" s="62"/>
      <c r="LP207" s="62"/>
      <c r="LQ207" s="62"/>
      <c r="LR207" s="62"/>
      <c r="LS207" s="62"/>
      <c r="LT207" s="62"/>
      <c r="LU207" s="62"/>
      <c r="LV207" s="62"/>
      <c r="LW207" s="62"/>
      <c r="LX207" s="62"/>
      <c r="LY207" s="62"/>
      <c r="LZ207" s="62"/>
      <c r="MA207" s="62"/>
      <c r="MB207" s="62"/>
      <c r="MC207" s="62"/>
      <c r="MD207" s="62"/>
      <c r="ME207" s="62"/>
      <c r="MF207" s="62"/>
      <c r="MG207" s="62"/>
      <c r="MH207" s="62"/>
      <c r="MI207" s="62"/>
      <c r="MJ207" s="62"/>
      <c r="MK207" s="62"/>
      <c r="ML207" s="62"/>
      <c r="MM207" s="62"/>
      <c r="MN207" s="62"/>
      <c r="MO207" s="62"/>
      <c r="MP207" s="62"/>
      <c r="MQ207" s="62"/>
      <c r="MR207" s="62"/>
      <c r="MS207" s="62"/>
      <c r="MT207" s="62"/>
      <c r="MU207" s="62"/>
      <c r="MV207" s="62"/>
      <c r="MW207" s="62"/>
      <c r="MX207" s="62"/>
      <c r="MY207" s="62"/>
      <c r="MZ207" s="62"/>
      <c r="NA207" s="62"/>
      <c r="NB207" s="62"/>
      <c r="NC207" s="62"/>
      <c r="ND207" s="62"/>
      <c r="NE207" s="62"/>
      <c r="NF207" s="62"/>
      <c r="NG207" s="62"/>
      <c r="NH207" s="62"/>
      <c r="NI207" s="62"/>
      <c r="NJ207" s="34"/>
    </row>
    <row r="208" spans="1:374" s="40" customFormat="1" ht="14.4" outlineLevel="1" x14ac:dyDescent="0.25">
      <c r="A208" s="1048"/>
      <c r="B208" s="17" t="s">
        <v>37</v>
      </c>
      <c r="C208" s="14"/>
      <c r="D208" s="46"/>
      <c r="E208" s="57" t="s">
        <v>221</v>
      </c>
      <c r="F208" s="58"/>
      <c r="G208" s="86">
        <v>0</v>
      </c>
      <c r="H208" s="63"/>
      <c r="I208" s="63"/>
      <c r="J208" s="63">
        <v>0</v>
      </c>
      <c r="K208" s="63">
        <v>0</v>
      </c>
      <c r="L208" s="63">
        <v>0</v>
      </c>
      <c r="M208" s="63">
        <v>0</v>
      </c>
      <c r="N208" s="63">
        <v>0</v>
      </c>
      <c r="O208" s="63"/>
      <c r="P208" s="63"/>
      <c r="Q208" s="63">
        <v>0</v>
      </c>
      <c r="R208" s="63">
        <v>0</v>
      </c>
      <c r="S208" s="63">
        <v>0</v>
      </c>
      <c r="T208" s="63">
        <v>0</v>
      </c>
      <c r="U208" s="63">
        <v>0</v>
      </c>
      <c r="V208" s="63"/>
      <c r="W208" s="63"/>
      <c r="X208" s="63">
        <v>0</v>
      </c>
      <c r="Y208" s="63">
        <v>0</v>
      </c>
      <c r="Z208" s="63">
        <v>0</v>
      </c>
      <c r="AA208" s="63">
        <v>0</v>
      </c>
      <c r="AB208" s="63">
        <v>0</v>
      </c>
      <c r="AC208" s="63"/>
      <c r="AD208" s="63"/>
      <c r="AE208" s="63">
        <v>0</v>
      </c>
      <c r="AF208" s="63">
        <v>0</v>
      </c>
      <c r="AG208" s="63">
        <v>0</v>
      </c>
      <c r="AH208" s="63">
        <v>0</v>
      </c>
      <c r="AI208" s="63"/>
      <c r="AJ208" s="63"/>
      <c r="AK208" s="63"/>
      <c r="AL208" s="63">
        <v>0</v>
      </c>
      <c r="AM208" s="63">
        <v>0</v>
      </c>
      <c r="AN208" s="63">
        <v>0</v>
      </c>
      <c r="AO208" s="63">
        <v>0</v>
      </c>
      <c r="AP208" s="63">
        <v>0</v>
      </c>
      <c r="AQ208" s="63"/>
      <c r="AR208" s="63"/>
      <c r="AS208" s="63"/>
      <c r="AT208" s="63">
        <v>0</v>
      </c>
      <c r="AU208" s="63">
        <v>0</v>
      </c>
      <c r="AV208" s="63">
        <v>0</v>
      </c>
      <c r="AW208" s="63">
        <v>0</v>
      </c>
      <c r="AX208" s="63"/>
      <c r="AY208" s="63"/>
      <c r="AZ208" s="63">
        <v>0</v>
      </c>
      <c r="BA208" s="63">
        <v>0</v>
      </c>
      <c r="BB208" s="63">
        <v>0</v>
      </c>
      <c r="BC208" s="63">
        <v>0</v>
      </c>
      <c r="BD208" s="63">
        <v>0</v>
      </c>
      <c r="BE208" s="63"/>
      <c r="BF208" s="63"/>
      <c r="BG208" s="63">
        <v>0</v>
      </c>
      <c r="BH208" s="63">
        <v>0</v>
      </c>
      <c r="BI208" s="63">
        <v>0</v>
      </c>
      <c r="BJ208" s="63">
        <v>0</v>
      </c>
      <c r="BK208" s="63">
        <v>0</v>
      </c>
      <c r="BL208" s="63"/>
      <c r="BM208" s="63"/>
      <c r="BN208" s="63">
        <v>0</v>
      </c>
      <c r="BO208" s="63">
        <v>0</v>
      </c>
      <c r="BP208" s="63">
        <v>0</v>
      </c>
      <c r="BQ208" s="63">
        <v>0</v>
      </c>
      <c r="BR208" s="63">
        <v>0</v>
      </c>
      <c r="BS208" s="63">
        <v>0</v>
      </c>
      <c r="BT208" s="63"/>
      <c r="BU208" s="63"/>
      <c r="BV208" s="63">
        <v>0</v>
      </c>
      <c r="BW208" s="63">
        <v>0</v>
      </c>
      <c r="BX208" s="63">
        <v>0</v>
      </c>
      <c r="BY208" s="63">
        <v>0</v>
      </c>
      <c r="BZ208" s="63">
        <v>0</v>
      </c>
      <c r="CA208" s="63"/>
      <c r="CB208" s="63"/>
      <c r="CC208" s="63">
        <v>0</v>
      </c>
      <c r="CD208" s="63">
        <v>0</v>
      </c>
      <c r="CE208" s="63">
        <v>0</v>
      </c>
      <c r="CF208" s="63">
        <v>0</v>
      </c>
      <c r="CG208" s="63">
        <v>0</v>
      </c>
      <c r="CH208" s="63"/>
      <c r="CI208" s="63"/>
      <c r="CJ208" s="63">
        <v>0</v>
      </c>
      <c r="CK208" s="63">
        <v>0</v>
      </c>
      <c r="CL208" s="63">
        <v>0</v>
      </c>
      <c r="CM208" s="63">
        <v>0</v>
      </c>
      <c r="CN208" s="63"/>
      <c r="CO208" s="63"/>
      <c r="CP208" s="63"/>
      <c r="CQ208" s="63"/>
      <c r="CR208" s="63"/>
      <c r="CS208" s="63"/>
      <c r="CT208" s="63">
        <v>0</v>
      </c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  <c r="DY208" s="63"/>
      <c r="DZ208" s="63"/>
      <c r="EA208" s="63"/>
      <c r="EB208" s="63"/>
      <c r="EC208" s="63"/>
      <c r="ED208" s="63"/>
      <c r="EE208" s="63"/>
      <c r="EF208" s="63"/>
      <c r="EG208" s="63"/>
      <c r="EH208" s="63"/>
      <c r="EI208" s="63"/>
      <c r="EJ208" s="63"/>
      <c r="EK208" s="63"/>
      <c r="EL208" s="63"/>
      <c r="EM208" s="63"/>
      <c r="EN208" s="63"/>
      <c r="EO208" s="63"/>
      <c r="EP208" s="63"/>
      <c r="EQ208" s="63"/>
      <c r="ER208" s="63"/>
      <c r="ES208" s="63"/>
      <c r="ET208" s="63"/>
      <c r="EU208" s="63"/>
      <c r="EV208" s="63"/>
      <c r="EW208" s="63"/>
      <c r="EX208" s="63"/>
      <c r="EY208" s="63"/>
      <c r="EZ208" s="63"/>
      <c r="FA208" s="63"/>
      <c r="FB208" s="63"/>
      <c r="FC208" s="63"/>
      <c r="FD208" s="63"/>
      <c r="FE208" s="63"/>
      <c r="FF208" s="63">
        <v>467.346</v>
      </c>
      <c r="FG208" s="63">
        <v>0</v>
      </c>
      <c r="FH208" s="63">
        <v>0</v>
      </c>
      <c r="FI208" s="63">
        <v>0</v>
      </c>
      <c r="FJ208" s="63"/>
      <c r="FK208" s="63"/>
      <c r="FL208" s="63">
        <v>0</v>
      </c>
      <c r="FM208" s="63"/>
      <c r="FN208" s="63"/>
      <c r="FO208" s="63">
        <v>0</v>
      </c>
      <c r="FP208" s="63"/>
      <c r="FQ208" s="63">
        <v>0</v>
      </c>
      <c r="FR208" s="63"/>
      <c r="FS208" s="63"/>
      <c r="FT208" s="63"/>
      <c r="FU208" s="63"/>
      <c r="FV208" s="63"/>
      <c r="FW208" s="63"/>
      <c r="FX208" s="63"/>
      <c r="FY208" s="63"/>
      <c r="FZ208" s="63"/>
      <c r="GA208" s="63"/>
      <c r="GB208" s="63"/>
      <c r="GC208" s="63"/>
      <c r="GD208" s="63"/>
      <c r="GE208" s="63"/>
      <c r="GF208" s="63"/>
      <c r="GG208" s="63"/>
      <c r="GH208" s="63"/>
      <c r="GI208" s="63"/>
      <c r="GJ208" s="63"/>
      <c r="GK208" s="63"/>
      <c r="GL208" s="63"/>
      <c r="GM208" s="63"/>
      <c r="GN208" s="63"/>
      <c r="GO208" s="63"/>
      <c r="GP208" s="63"/>
      <c r="GQ208" s="63"/>
      <c r="GR208" s="63"/>
      <c r="GS208" s="63"/>
      <c r="GT208" s="63"/>
      <c r="GU208" s="63"/>
      <c r="GV208" s="63"/>
      <c r="GW208" s="63"/>
      <c r="GX208" s="63"/>
      <c r="GY208" s="63"/>
      <c r="GZ208" s="63"/>
      <c r="HA208" s="63"/>
      <c r="HB208" s="63"/>
      <c r="HC208" s="63"/>
      <c r="HD208" s="63"/>
      <c r="HE208" s="63"/>
      <c r="HF208" s="63"/>
      <c r="HG208" s="63"/>
      <c r="HH208" s="63"/>
      <c r="HI208" s="63"/>
      <c r="HJ208" s="63"/>
      <c r="HK208" s="63"/>
      <c r="HL208" s="63"/>
      <c r="HM208" s="63"/>
      <c r="HN208" s="63"/>
      <c r="HO208" s="63"/>
      <c r="HP208" s="63"/>
      <c r="HQ208" s="63"/>
      <c r="HR208" s="63"/>
      <c r="HS208" s="63"/>
      <c r="HT208" s="63"/>
      <c r="HU208" s="63"/>
      <c r="HV208" s="63"/>
      <c r="HW208" s="63"/>
      <c r="HX208" s="63"/>
      <c r="HY208" s="63"/>
      <c r="HZ208" s="63"/>
      <c r="IA208" s="63"/>
      <c r="IB208" s="63"/>
      <c r="IC208" s="63"/>
      <c r="ID208" s="63"/>
      <c r="IE208" s="63"/>
      <c r="IF208" s="63"/>
      <c r="IG208" s="63"/>
      <c r="IH208" s="63"/>
      <c r="II208" s="63"/>
      <c r="IJ208" s="63"/>
      <c r="IK208" s="63"/>
      <c r="IL208" s="63"/>
      <c r="IM208" s="63"/>
      <c r="IN208" s="63"/>
      <c r="IO208" s="63"/>
      <c r="IP208" s="63"/>
      <c r="IQ208" s="63"/>
      <c r="IR208" s="63"/>
      <c r="IS208" s="63"/>
      <c r="IT208" s="63"/>
      <c r="IU208" s="63"/>
      <c r="IV208" s="63"/>
      <c r="IW208" s="63"/>
      <c r="IX208" s="63"/>
      <c r="IY208" s="63"/>
      <c r="IZ208" s="63"/>
      <c r="JA208" s="63"/>
      <c r="JB208" s="63"/>
      <c r="JC208" s="63"/>
      <c r="JD208" s="63"/>
      <c r="JE208" s="63"/>
      <c r="JF208" s="63"/>
      <c r="JG208" s="63"/>
      <c r="JH208" s="63"/>
      <c r="JI208" s="63"/>
      <c r="JJ208" s="63"/>
      <c r="JK208" s="63"/>
      <c r="JL208" s="63"/>
      <c r="JM208" s="63"/>
      <c r="JN208" s="63"/>
      <c r="JO208" s="63"/>
      <c r="JP208" s="63"/>
      <c r="JQ208" s="63"/>
      <c r="JR208" s="63"/>
      <c r="JS208" s="63"/>
      <c r="JT208" s="63"/>
      <c r="JU208" s="63"/>
      <c r="JV208" s="63"/>
      <c r="JW208" s="63"/>
      <c r="JX208" s="63"/>
      <c r="JY208" s="63"/>
      <c r="JZ208" s="63"/>
      <c r="KA208" s="63"/>
      <c r="KB208" s="63"/>
      <c r="KC208" s="63"/>
      <c r="KD208" s="63"/>
      <c r="KE208" s="63"/>
      <c r="KF208" s="63"/>
      <c r="KG208" s="63"/>
      <c r="KH208" s="63"/>
      <c r="KI208" s="63"/>
      <c r="KJ208" s="63"/>
      <c r="KK208" s="63"/>
      <c r="KL208" s="63"/>
      <c r="KM208" s="63"/>
      <c r="KN208" s="63"/>
      <c r="KO208" s="63"/>
      <c r="KP208" s="63"/>
      <c r="KQ208" s="63"/>
      <c r="KR208" s="63"/>
      <c r="KS208" s="63"/>
      <c r="KT208" s="63"/>
      <c r="KU208" s="63"/>
      <c r="KV208" s="63"/>
      <c r="KW208" s="63"/>
      <c r="KX208" s="63"/>
      <c r="KY208" s="63"/>
      <c r="KZ208" s="63"/>
      <c r="LA208" s="63"/>
      <c r="LB208" s="63"/>
      <c r="LC208" s="63"/>
      <c r="LD208" s="63"/>
      <c r="LE208" s="63"/>
      <c r="LF208" s="63"/>
      <c r="LG208" s="63"/>
      <c r="LH208" s="63"/>
      <c r="LI208" s="63"/>
      <c r="LJ208" s="63"/>
      <c r="LK208" s="63"/>
      <c r="LL208" s="63"/>
      <c r="LM208" s="63"/>
      <c r="LN208" s="63"/>
      <c r="LO208" s="63"/>
      <c r="LP208" s="63"/>
      <c r="LQ208" s="63"/>
      <c r="LR208" s="63"/>
      <c r="LS208" s="63"/>
      <c r="LT208" s="63"/>
      <c r="LU208" s="63"/>
      <c r="LV208" s="63"/>
      <c r="LW208" s="63"/>
      <c r="LX208" s="63"/>
      <c r="LY208" s="63"/>
      <c r="LZ208" s="63"/>
      <c r="MA208" s="63"/>
      <c r="MB208" s="63"/>
      <c r="MC208" s="63"/>
      <c r="MD208" s="63"/>
      <c r="ME208" s="63"/>
      <c r="MF208" s="63"/>
      <c r="MG208" s="63"/>
      <c r="MH208" s="63"/>
      <c r="MI208" s="63"/>
      <c r="MJ208" s="63"/>
      <c r="MK208" s="63"/>
      <c r="ML208" s="63"/>
      <c r="MM208" s="63"/>
      <c r="MN208" s="63"/>
      <c r="MO208" s="63"/>
      <c r="MP208" s="63"/>
      <c r="MQ208" s="63"/>
      <c r="MR208" s="63"/>
      <c r="MS208" s="63"/>
      <c r="MT208" s="63"/>
      <c r="MU208" s="63"/>
      <c r="MV208" s="63"/>
      <c r="MW208" s="63"/>
      <c r="MX208" s="63"/>
      <c r="MY208" s="63"/>
      <c r="MZ208" s="63"/>
      <c r="NA208" s="63"/>
      <c r="NB208" s="63"/>
      <c r="NC208" s="63"/>
      <c r="ND208" s="63"/>
      <c r="NE208" s="63"/>
      <c r="NF208" s="63"/>
      <c r="NG208" s="63"/>
      <c r="NH208" s="63"/>
      <c r="NI208" s="63"/>
      <c r="NJ208" s="34"/>
    </row>
    <row r="209" spans="1:374" s="40" customFormat="1" ht="15" outlineLevel="1" thickBot="1" x14ac:dyDescent="0.3">
      <c r="A209" s="1049"/>
      <c r="B209" s="36">
        <f>B207/30</f>
        <v>3.3333333333333333E-2</v>
      </c>
      <c r="C209" s="38"/>
      <c r="D209" s="47"/>
      <c r="E209" s="27" t="s">
        <v>3</v>
      </c>
      <c r="F209" s="25"/>
      <c r="G209" s="84">
        <v>8923.3209999999999</v>
      </c>
      <c r="H209" s="33" t="e">
        <f t="shared" ref="H209:BT209" si="282">H206+H202+H210</f>
        <v>#VALUE!</v>
      </c>
      <c r="I209" s="33" t="e">
        <f t="shared" si="282"/>
        <v>#VALUE!</v>
      </c>
      <c r="J209" s="33">
        <f t="shared" si="282"/>
        <v>7848.851999999999</v>
      </c>
      <c r="K209" s="33">
        <f t="shared" si="282"/>
        <v>4201.8459999999995</v>
      </c>
      <c r="L209" s="33">
        <f t="shared" si="282"/>
        <v>2813.6790000000001</v>
      </c>
      <c r="M209" s="33">
        <f t="shared" si="282"/>
        <v>4437.6440000000002</v>
      </c>
      <c r="N209" s="33">
        <f t="shared" si="282"/>
        <v>3024.1550000000007</v>
      </c>
      <c r="O209" s="33" t="e">
        <f t="shared" si="282"/>
        <v>#VALUE!</v>
      </c>
      <c r="P209" s="33" t="e">
        <f t="shared" si="282"/>
        <v>#VALUE!</v>
      </c>
      <c r="Q209" s="33">
        <f t="shared" si="282"/>
        <v>7339.8929999999991</v>
      </c>
      <c r="R209" s="33">
        <f t="shared" si="282"/>
        <v>6897.28</v>
      </c>
      <c r="S209" s="33">
        <f t="shared" si="282"/>
        <v>6826.8580000000002</v>
      </c>
      <c r="T209" s="33">
        <f t="shared" si="282"/>
        <v>4299.0389999999998</v>
      </c>
      <c r="U209" s="33">
        <f t="shared" si="282"/>
        <v>3991.7430000000004</v>
      </c>
      <c r="V209" s="33" t="e">
        <f t="shared" si="282"/>
        <v>#VALUE!</v>
      </c>
      <c r="W209" s="33" t="e">
        <f t="shared" si="282"/>
        <v>#VALUE!</v>
      </c>
      <c r="X209" s="33">
        <f t="shared" si="282"/>
        <v>6467.183</v>
      </c>
      <c r="Y209" s="33">
        <f t="shared" si="282"/>
        <v>4416.4089999999997</v>
      </c>
      <c r="Z209" s="33">
        <f t="shared" si="282"/>
        <v>2631.2219999999998</v>
      </c>
      <c r="AA209" s="33">
        <f t="shared" si="282"/>
        <v>5035.1729999999998</v>
      </c>
      <c r="AB209" s="33">
        <f t="shared" si="282"/>
        <v>12058.166999999999</v>
      </c>
      <c r="AC209" s="33" t="e">
        <f t="shared" si="282"/>
        <v>#VALUE!</v>
      </c>
      <c r="AD209" s="33" t="e">
        <f t="shared" si="282"/>
        <v>#VALUE!</v>
      </c>
      <c r="AE209" s="33">
        <f t="shared" si="282"/>
        <v>8994.81</v>
      </c>
      <c r="AF209" s="33">
        <f t="shared" si="282"/>
        <v>4917.8030000000008</v>
      </c>
      <c r="AG209" s="33">
        <f t="shared" si="282"/>
        <v>4036.4610000000011</v>
      </c>
      <c r="AH209" s="33">
        <f t="shared" si="282"/>
        <v>2715.5150000000003</v>
      </c>
      <c r="AI209" s="33" t="e">
        <f t="shared" si="282"/>
        <v>#VALUE!</v>
      </c>
      <c r="AJ209" s="33" t="e">
        <f t="shared" si="282"/>
        <v>#VALUE!</v>
      </c>
      <c r="AK209" s="33" t="e">
        <f t="shared" si="282"/>
        <v>#VALUE!</v>
      </c>
      <c r="AL209" s="33">
        <f t="shared" si="282"/>
        <v>2310.0550000000003</v>
      </c>
      <c r="AM209" s="33" t="e">
        <f t="shared" si="282"/>
        <v>#VALUE!</v>
      </c>
      <c r="AN209" s="33" t="e">
        <f t="shared" si="282"/>
        <v>#VALUE!</v>
      </c>
      <c r="AO209" s="33" t="e">
        <f t="shared" si="282"/>
        <v>#VALUE!</v>
      </c>
      <c r="AP209" s="33" t="e">
        <f t="shared" si="282"/>
        <v>#VALUE!</v>
      </c>
      <c r="AQ209" s="33" t="e">
        <f t="shared" si="282"/>
        <v>#VALUE!</v>
      </c>
      <c r="AR209" s="33" t="e">
        <f t="shared" si="282"/>
        <v>#VALUE!</v>
      </c>
      <c r="AS209" s="33" t="e">
        <f t="shared" si="282"/>
        <v>#VALUE!</v>
      </c>
      <c r="AT209" s="33" t="e">
        <f t="shared" si="282"/>
        <v>#VALUE!</v>
      </c>
      <c r="AU209" s="33" t="e">
        <f t="shared" si="282"/>
        <v>#VALUE!</v>
      </c>
      <c r="AV209" s="33" t="e">
        <f t="shared" si="282"/>
        <v>#VALUE!</v>
      </c>
      <c r="AW209" s="33" t="e">
        <f t="shared" si="282"/>
        <v>#VALUE!</v>
      </c>
      <c r="AX209" s="33" t="e">
        <f t="shared" si="282"/>
        <v>#VALUE!</v>
      </c>
      <c r="AY209" s="33" t="e">
        <f t="shared" si="282"/>
        <v>#VALUE!</v>
      </c>
      <c r="AZ209" s="33" t="e">
        <f t="shared" si="282"/>
        <v>#VALUE!</v>
      </c>
      <c r="BA209" s="33" t="e">
        <f t="shared" si="282"/>
        <v>#VALUE!</v>
      </c>
      <c r="BB209" s="33" t="e">
        <f t="shared" si="282"/>
        <v>#VALUE!</v>
      </c>
      <c r="BC209" s="33" t="e">
        <f t="shared" si="282"/>
        <v>#VALUE!</v>
      </c>
      <c r="BD209" s="33" t="e">
        <f t="shared" si="282"/>
        <v>#VALUE!</v>
      </c>
      <c r="BE209" s="33" t="e">
        <f t="shared" si="282"/>
        <v>#VALUE!</v>
      </c>
      <c r="BF209" s="33" t="e">
        <f t="shared" si="282"/>
        <v>#VALUE!</v>
      </c>
      <c r="BG209" s="33" t="e">
        <f t="shared" si="282"/>
        <v>#VALUE!</v>
      </c>
      <c r="BH209" s="33" t="e">
        <f t="shared" si="282"/>
        <v>#VALUE!</v>
      </c>
      <c r="BI209" s="33" t="e">
        <f t="shared" si="282"/>
        <v>#VALUE!</v>
      </c>
      <c r="BJ209" s="33" t="e">
        <f t="shared" si="282"/>
        <v>#VALUE!</v>
      </c>
      <c r="BK209" s="33" t="e">
        <f t="shared" si="282"/>
        <v>#VALUE!</v>
      </c>
      <c r="BL209" s="33" t="e">
        <f t="shared" si="282"/>
        <v>#VALUE!</v>
      </c>
      <c r="BM209" s="33" t="e">
        <f t="shared" si="282"/>
        <v>#VALUE!</v>
      </c>
      <c r="BN209" s="33" t="e">
        <f>BN206+BN202+BN210</f>
        <v>#VALUE!</v>
      </c>
      <c r="BO209" s="33" t="e">
        <f t="shared" si="282"/>
        <v>#VALUE!</v>
      </c>
      <c r="BP209" s="33" t="e">
        <f t="shared" si="282"/>
        <v>#VALUE!</v>
      </c>
      <c r="BQ209" s="33" t="e">
        <f t="shared" si="282"/>
        <v>#VALUE!</v>
      </c>
      <c r="BR209" s="33" t="e">
        <f t="shared" si="282"/>
        <v>#VALUE!</v>
      </c>
      <c r="BS209" s="33" t="e">
        <f t="shared" si="282"/>
        <v>#VALUE!</v>
      </c>
      <c r="BT209" s="33" t="e">
        <f t="shared" si="282"/>
        <v>#VALUE!</v>
      </c>
      <c r="BU209" s="33" t="e">
        <f t="shared" ref="BU209:EF209" si="283">BU206+BU202+BU210</f>
        <v>#VALUE!</v>
      </c>
      <c r="BV209" s="33" t="e">
        <f t="shared" si="283"/>
        <v>#VALUE!</v>
      </c>
      <c r="BW209" s="33" t="e">
        <f t="shared" si="283"/>
        <v>#VALUE!</v>
      </c>
      <c r="BX209" s="33" t="e">
        <f t="shared" si="283"/>
        <v>#VALUE!</v>
      </c>
      <c r="BY209" s="33" t="e">
        <f t="shared" si="283"/>
        <v>#VALUE!</v>
      </c>
      <c r="BZ209" s="33" t="e">
        <f t="shared" si="283"/>
        <v>#VALUE!</v>
      </c>
      <c r="CA209" s="33" t="e">
        <f t="shared" si="283"/>
        <v>#VALUE!</v>
      </c>
      <c r="CB209" s="33" t="e">
        <f t="shared" si="283"/>
        <v>#VALUE!</v>
      </c>
      <c r="CC209" s="33" t="e">
        <f t="shared" si="283"/>
        <v>#VALUE!</v>
      </c>
      <c r="CD209" s="33" t="e">
        <f t="shared" si="283"/>
        <v>#VALUE!</v>
      </c>
      <c r="CE209" s="33" t="e">
        <f t="shared" si="283"/>
        <v>#VALUE!</v>
      </c>
      <c r="CF209" s="33" t="e">
        <f t="shared" si="283"/>
        <v>#VALUE!</v>
      </c>
      <c r="CG209" s="33" t="e">
        <f t="shared" si="283"/>
        <v>#VALUE!</v>
      </c>
      <c r="CH209" s="33" t="e">
        <f t="shared" si="283"/>
        <v>#VALUE!</v>
      </c>
      <c r="CI209" s="33" t="e">
        <f t="shared" si="283"/>
        <v>#VALUE!</v>
      </c>
      <c r="CJ209" s="33" t="e">
        <f t="shared" si="283"/>
        <v>#VALUE!</v>
      </c>
      <c r="CK209" s="33" t="e">
        <f t="shared" si="283"/>
        <v>#VALUE!</v>
      </c>
      <c r="CL209" s="33" t="e">
        <f t="shared" si="283"/>
        <v>#VALUE!</v>
      </c>
      <c r="CM209" s="33" t="e">
        <f t="shared" si="283"/>
        <v>#VALUE!</v>
      </c>
      <c r="CN209" s="33" t="e">
        <f t="shared" si="283"/>
        <v>#VALUE!</v>
      </c>
      <c r="CO209" s="33" t="e">
        <f t="shared" si="283"/>
        <v>#VALUE!</v>
      </c>
      <c r="CP209" s="33" t="e">
        <f t="shared" si="283"/>
        <v>#VALUE!</v>
      </c>
      <c r="CQ209" s="33" t="e">
        <f t="shared" si="283"/>
        <v>#VALUE!</v>
      </c>
      <c r="CR209" s="33" t="e">
        <f t="shared" si="283"/>
        <v>#VALUE!</v>
      </c>
      <c r="CS209" s="33" t="e">
        <f t="shared" si="283"/>
        <v>#VALUE!</v>
      </c>
      <c r="CT209" s="33" t="e">
        <f t="shared" si="283"/>
        <v>#VALUE!</v>
      </c>
      <c r="CU209" s="33" t="e">
        <f t="shared" si="283"/>
        <v>#VALUE!</v>
      </c>
      <c r="CV209" s="33" t="e">
        <f t="shared" si="283"/>
        <v>#VALUE!</v>
      </c>
      <c r="CW209" s="33" t="e">
        <f t="shared" si="283"/>
        <v>#VALUE!</v>
      </c>
      <c r="CX209" s="33" t="e">
        <f t="shared" si="283"/>
        <v>#VALUE!</v>
      </c>
      <c r="CY209" s="33" t="e">
        <f t="shared" si="283"/>
        <v>#VALUE!</v>
      </c>
      <c r="CZ209" s="33" t="e">
        <f t="shared" si="283"/>
        <v>#VALUE!</v>
      </c>
      <c r="DA209" s="33" t="e">
        <f t="shared" si="283"/>
        <v>#VALUE!</v>
      </c>
      <c r="DB209" s="33" t="e">
        <f t="shared" si="283"/>
        <v>#VALUE!</v>
      </c>
      <c r="DC209" s="33" t="e">
        <f t="shared" si="283"/>
        <v>#VALUE!</v>
      </c>
      <c r="DD209" s="33" t="e">
        <f t="shared" si="283"/>
        <v>#VALUE!</v>
      </c>
      <c r="DE209" s="33" t="e">
        <f t="shared" si="283"/>
        <v>#VALUE!</v>
      </c>
      <c r="DF209" s="33" t="e">
        <f t="shared" si="283"/>
        <v>#VALUE!</v>
      </c>
      <c r="DG209" s="33" t="e">
        <f t="shared" si="283"/>
        <v>#VALUE!</v>
      </c>
      <c r="DH209" s="33" t="e">
        <f t="shared" si="283"/>
        <v>#VALUE!</v>
      </c>
      <c r="DI209" s="33" t="e">
        <f t="shared" si="283"/>
        <v>#VALUE!</v>
      </c>
      <c r="DJ209" s="33" t="e">
        <f t="shared" si="283"/>
        <v>#VALUE!</v>
      </c>
      <c r="DK209" s="33" t="e">
        <f t="shared" si="283"/>
        <v>#VALUE!</v>
      </c>
      <c r="DL209" s="33" t="e">
        <f t="shared" si="283"/>
        <v>#VALUE!</v>
      </c>
      <c r="DM209" s="33" t="e">
        <f t="shared" si="283"/>
        <v>#VALUE!</v>
      </c>
      <c r="DN209" s="33" t="e">
        <f t="shared" si="283"/>
        <v>#VALUE!</v>
      </c>
      <c r="DO209" s="33" t="e">
        <f t="shared" si="283"/>
        <v>#VALUE!</v>
      </c>
      <c r="DP209" s="33" t="e">
        <f t="shared" si="283"/>
        <v>#VALUE!</v>
      </c>
      <c r="DQ209" s="33" t="e">
        <f t="shared" si="283"/>
        <v>#VALUE!</v>
      </c>
      <c r="DR209" s="33" t="e">
        <f t="shared" si="283"/>
        <v>#VALUE!</v>
      </c>
      <c r="DS209" s="33" t="e">
        <f t="shared" si="283"/>
        <v>#VALUE!</v>
      </c>
      <c r="DT209" s="33" t="e">
        <f t="shared" si="283"/>
        <v>#VALUE!</v>
      </c>
      <c r="DU209" s="33" t="e">
        <f t="shared" si="283"/>
        <v>#VALUE!</v>
      </c>
      <c r="DV209" s="33" t="e">
        <f t="shared" si="283"/>
        <v>#VALUE!</v>
      </c>
      <c r="DW209" s="33" t="e">
        <f t="shared" si="283"/>
        <v>#VALUE!</v>
      </c>
      <c r="DX209" s="33" t="e">
        <f t="shared" si="283"/>
        <v>#VALUE!</v>
      </c>
      <c r="DY209" s="33" t="e">
        <f t="shared" si="283"/>
        <v>#VALUE!</v>
      </c>
      <c r="DZ209" s="33" t="e">
        <f t="shared" si="283"/>
        <v>#VALUE!</v>
      </c>
      <c r="EA209" s="33" t="e">
        <f t="shared" si="283"/>
        <v>#VALUE!</v>
      </c>
      <c r="EB209" s="33" t="e">
        <f t="shared" si="283"/>
        <v>#VALUE!</v>
      </c>
      <c r="EC209" s="33" t="e">
        <f t="shared" si="283"/>
        <v>#VALUE!</v>
      </c>
      <c r="ED209" s="33" t="e">
        <f t="shared" si="283"/>
        <v>#VALUE!</v>
      </c>
      <c r="EE209" s="33" t="e">
        <f t="shared" si="283"/>
        <v>#VALUE!</v>
      </c>
      <c r="EF209" s="33" t="e">
        <f t="shared" si="283"/>
        <v>#VALUE!</v>
      </c>
      <c r="EG209" s="33" t="e">
        <f t="shared" ref="EG209:GR209" si="284">EG206+EG202+EG210</f>
        <v>#VALUE!</v>
      </c>
      <c r="EH209" s="33" t="e">
        <f t="shared" si="284"/>
        <v>#VALUE!</v>
      </c>
      <c r="EI209" s="33" t="e">
        <f t="shared" si="284"/>
        <v>#VALUE!</v>
      </c>
      <c r="EJ209" s="33" t="e">
        <f t="shared" si="284"/>
        <v>#VALUE!</v>
      </c>
      <c r="EK209" s="33" t="e">
        <f t="shared" si="284"/>
        <v>#VALUE!</v>
      </c>
      <c r="EL209" s="33" t="e">
        <f t="shared" si="284"/>
        <v>#VALUE!</v>
      </c>
      <c r="EM209" s="33" t="e">
        <f t="shared" si="284"/>
        <v>#VALUE!</v>
      </c>
      <c r="EN209" s="33" t="e">
        <f t="shared" si="284"/>
        <v>#VALUE!</v>
      </c>
      <c r="EO209" s="33" t="e">
        <f t="shared" si="284"/>
        <v>#VALUE!</v>
      </c>
      <c r="EP209" s="33" t="e">
        <f t="shared" si="284"/>
        <v>#VALUE!</v>
      </c>
      <c r="EQ209" s="33" t="e">
        <f t="shared" si="284"/>
        <v>#VALUE!</v>
      </c>
      <c r="ER209" s="33" t="e">
        <f t="shared" si="284"/>
        <v>#VALUE!</v>
      </c>
      <c r="ES209" s="33" t="e">
        <f t="shared" si="284"/>
        <v>#VALUE!</v>
      </c>
      <c r="ET209" s="33" t="e">
        <f t="shared" si="284"/>
        <v>#VALUE!</v>
      </c>
      <c r="EU209" s="33" t="e">
        <f t="shared" si="284"/>
        <v>#VALUE!</v>
      </c>
      <c r="EV209" s="33" t="e">
        <f t="shared" si="284"/>
        <v>#VALUE!</v>
      </c>
      <c r="EW209" s="33" t="e">
        <f t="shared" si="284"/>
        <v>#VALUE!</v>
      </c>
      <c r="EX209" s="33" t="e">
        <f t="shared" si="284"/>
        <v>#VALUE!</v>
      </c>
      <c r="EY209" s="33" t="e">
        <f t="shared" si="284"/>
        <v>#VALUE!</v>
      </c>
      <c r="EZ209" s="33" t="e">
        <f t="shared" si="284"/>
        <v>#VALUE!</v>
      </c>
      <c r="FA209" s="33" t="e">
        <f t="shared" si="284"/>
        <v>#VALUE!</v>
      </c>
      <c r="FB209" s="33" t="e">
        <f t="shared" si="284"/>
        <v>#VALUE!</v>
      </c>
      <c r="FC209" s="33" t="e">
        <f t="shared" si="284"/>
        <v>#VALUE!</v>
      </c>
      <c r="FD209" s="33" t="e">
        <f t="shared" si="284"/>
        <v>#VALUE!</v>
      </c>
      <c r="FE209" s="33" t="e">
        <f t="shared" si="284"/>
        <v>#VALUE!</v>
      </c>
      <c r="FF209" s="33" t="e">
        <f t="shared" si="284"/>
        <v>#VALUE!</v>
      </c>
      <c r="FG209" s="33" t="e">
        <f t="shared" si="284"/>
        <v>#VALUE!</v>
      </c>
      <c r="FH209" s="33" t="e">
        <f t="shared" si="284"/>
        <v>#VALUE!</v>
      </c>
      <c r="FI209" s="33" t="e">
        <f t="shared" si="284"/>
        <v>#VALUE!</v>
      </c>
      <c r="FJ209" s="33" t="e">
        <f t="shared" si="284"/>
        <v>#VALUE!</v>
      </c>
      <c r="FK209" s="33" t="e">
        <f t="shared" si="284"/>
        <v>#VALUE!</v>
      </c>
      <c r="FL209" s="33" t="e">
        <f t="shared" si="284"/>
        <v>#VALUE!</v>
      </c>
      <c r="FM209" s="33" t="e">
        <f t="shared" si="284"/>
        <v>#VALUE!</v>
      </c>
      <c r="FN209" s="33" t="e">
        <f t="shared" si="284"/>
        <v>#VALUE!</v>
      </c>
      <c r="FO209" s="33" t="e">
        <f t="shared" si="284"/>
        <v>#VALUE!</v>
      </c>
      <c r="FP209" s="33" t="e">
        <f t="shared" si="284"/>
        <v>#VALUE!</v>
      </c>
      <c r="FQ209" s="33" t="e">
        <f t="shared" si="284"/>
        <v>#VALUE!</v>
      </c>
      <c r="FR209" s="33" t="e">
        <f t="shared" si="284"/>
        <v>#VALUE!</v>
      </c>
      <c r="FS209" s="33" t="e">
        <f t="shared" si="284"/>
        <v>#VALUE!</v>
      </c>
      <c r="FT209" s="33" t="e">
        <f t="shared" si="284"/>
        <v>#VALUE!</v>
      </c>
      <c r="FU209" s="33" t="e">
        <f t="shared" si="284"/>
        <v>#VALUE!</v>
      </c>
      <c r="FV209" s="33" t="e">
        <f t="shared" si="284"/>
        <v>#VALUE!</v>
      </c>
      <c r="FW209" s="33" t="e">
        <f t="shared" si="284"/>
        <v>#VALUE!</v>
      </c>
      <c r="FX209" s="33" t="e">
        <f t="shared" si="284"/>
        <v>#VALUE!</v>
      </c>
      <c r="FY209" s="33" t="e">
        <f t="shared" si="284"/>
        <v>#VALUE!</v>
      </c>
      <c r="FZ209" s="33" t="e">
        <f t="shared" si="284"/>
        <v>#VALUE!</v>
      </c>
      <c r="GA209" s="33" t="e">
        <f t="shared" si="284"/>
        <v>#VALUE!</v>
      </c>
      <c r="GB209" s="33" t="e">
        <f t="shared" si="284"/>
        <v>#VALUE!</v>
      </c>
      <c r="GC209" s="33" t="e">
        <f t="shared" si="284"/>
        <v>#VALUE!</v>
      </c>
      <c r="GD209" s="33" t="e">
        <f t="shared" si="284"/>
        <v>#VALUE!</v>
      </c>
      <c r="GE209" s="33" t="e">
        <f t="shared" si="284"/>
        <v>#VALUE!</v>
      </c>
      <c r="GF209" s="33" t="e">
        <f t="shared" si="284"/>
        <v>#VALUE!</v>
      </c>
      <c r="GG209" s="33" t="e">
        <f t="shared" si="284"/>
        <v>#VALUE!</v>
      </c>
      <c r="GH209" s="33" t="e">
        <f t="shared" si="284"/>
        <v>#VALUE!</v>
      </c>
      <c r="GI209" s="33" t="e">
        <f t="shared" si="284"/>
        <v>#VALUE!</v>
      </c>
      <c r="GJ209" s="33" t="e">
        <f t="shared" si="284"/>
        <v>#VALUE!</v>
      </c>
      <c r="GK209" s="33" t="e">
        <f t="shared" si="284"/>
        <v>#VALUE!</v>
      </c>
      <c r="GL209" s="33" t="e">
        <f t="shared" si="284"/>
        <v>#VALUE!</v>
      </c>
      <c r="GM209" s="33" t="e">
        <f t="shared" si="284"/>
        <v>#VALUE!</v>
      </c>
      <c r="GN209" s="33" t="e">
        <f t="shared" si="284"/>
        <v>#VALUE!</v>
      </c>
      <c r="GO209" s="33" t="e">
        <f t="shared" si="284"/>
        <v>#VALUE!</v>
      </c>
      <c r="GP209" s="33" t="e">
        <f t="shared" si="284"/>
        <v>#VALUE!</v>
      </c>
      <c r="GQ209" s="33" t="e">
        <f t="shared" si="284"/>
        <v>#VALUE!</v>
      </c>
      <c r="GR209" s="33" t="e">
        <f t="shared" si="284"/>
        <v>#VALUE!</v>
      </c>
      <c r="GS209" s="33" t="e">
        <f t="shared" ref="GS209:JD209" si="285">GS206+GS202+GS210</f>
        <v>#VALUE!</v>
      </c>
      <c r="GT209" s="33" t="e">
        <f t="shared" si="285"/>
        <v>#VALUE!</v>
      </c>
      <c r="GU209" s="33" t="e">
        <f t="shared" si="285"/>
        <v>#VALUE!</v>
      </c>
      <c r="GV209" s="33" t="e">
        <f t="shared" si="285"/>
        <v>#VALUE!</v>
      </c>
      <c r="GW209" s="33" t="e">
        <f t="shared" si="285"/>
        <v>#VALUE!</v>
      </c>
      <c r="GX209" s="33" t="e">
        <f t="shared" si="285"/>
        <v>#VALUE!</v>
      </c>
      <c r="GY209" s="33" t="e">
        <f t="shared" si="285"/>
        <v>#VALUE!</v>
      </c>
      <c r="GZ209" s="33" t="e">
        <f t="shared" si="285"/>
        <v>#VALUE!</v>
      </c>
      <c r="HA209" s="33" t="e">
        <f t="shared" si="285"/>
        <v>#VALUE!</v>
      </c>
      <c r="HB209" s="33" t="e">
        <f t="shared" si="285"/>
        <v>#VALUE!</v>
      </c>
      <c r="HC209" s="33" t="e">
        <f t="shared" si="285"/>
        <v>#VALUE!</v>
      </c>
      <c r="HD209" s="33" t="e">
        <f t="shared" si="285"/>
        <v>#VALUE!</v>
      </c>
      <c r="HE209" s="33" t="e">
        <f t="shared" si="285"/>
        <v>#VALUE!</v>
      </c>
      <c r="HF209" s="33" t="e">
        <f t="shared" si="285"/>
        <v>#VALUE!</v>
      </c>
      <c r="HG209" s="33" t="e">
        <f t="shared" si="285"/>
        <v>#VALUE!</v>
      </c>
      <c r="HH209" s="33" t="e">
        <f t="shared" si="285"/>
        <v>#VALUE!</v>
      </c>
      <c r="HI209" s="33" t="e">
        <f t="shared" si="285"/>
        <v>#VALUE!</v>
      </c>
      <c r="HJ209" s="33" t="e">
        <f t="shared" si="285"/>
        <v>#VALUE!</v>
      </c>
      <c r="HK209" s="33" t="e">
        <f t="shared" si="285"/>
        <v>#VALUE!</v>
      </c>
      <c r="HL209" s="33" t="e">
        <f t="shared" si="285"/>
        <v>#VALUE!</v>
      </c>
      <c r="HM209" s="33" t="e">
        <f t="shared" si="285"/>
        <v>#VALUE!</v>
      </c>
      <c r="HN209" s="33" t="e">
        <f t="shared" si="285"/>
        <v>#VALUE!</v>
      </c>
      <c r="HO209" s="33" t="e">
        <f t="shared" si="285"/>
        <v>#VALUE!</v>
      </c>
      <c r="HP209" s="33" t="e">
        <f t="shared" si="285"/>
        <v>#VALUE!</v>
      </c>
      <c r="HQ209" s="33" t="e">
        <f t="shared" si="285"/>
        <v>#VALUE!</v>
      </c>
      <c r="HR209" s="33" t="e">
        <f t="shared" si="285"/>
        <v>#VALUE!</v>
      </c>
      <c r="HS209" s="33" t="e">
        <f t="shared" si="285"/>
        <v>#VALUE!</v>
      </c>
      <c r="HT209" s="33" t="e">
        <f t="shared" si="285"/>
        <v>#VALUE!</v>
      </c>
      <c r="HU209" s="33" t="e">
        <f t="shared" si="285"/>
        <v>#VALUE!</v>
      </c>
      <c r="HV209" s="33" t="e">
        <f t="shared" si="285"/>
        <v>#VALUE!</v>
      </c>
      <c r="HW209" s="33" t="e">
        <f t="shared" si="285"/>
        <v>#VALUE!</v>
      </c>
      <c r="HX209" s="33" t="e">
        <f t="shared" si="285"/>
        <v>#VALUE!</v>
      </c>
      <c r="HY209" s="33" t="e">
        <f t="shared" si="285"/>
        <v>#VALUE!</v>
      </c>
      <c r="HZ209" s="33" t="e">
        <f t="shared" si="285"/>
        <v>#VALUE!</v>
      </c>
      <c r="IA209" s="33" t="e">
        <f t="shared" si="285"/>
        <v>#VALUE!</v>
      </c>
      <c r="IB209" s="33" t="e">
        <f t="shared" si="285"/>
        <v>#VALUE!</v>
      </c>
      <c r="IC209" s="33" t="e">
        <f t="shared" si="285"/>
        <v>#VALUE!</v>
      </c>
      <c r="ID209" s="33" t="e">
        <f t="shared" si="285"/>
        <v>#VALUE!</v>
      </c>
      <c r="IE209" s="33" t="e">
        <f t="shared" si="285"/>
        <v>#VALUE!</v>
      </c>
      <c r="IF209" s="33" t="e">
        <f t="shared" si="285"/>
        <v>#VALUE!</v>
      </c>
      <c r="IG209" s="33" t="e">
        <f t="shared" si="285"/>
        <v>#VALUE!</v>
      </c>
      <c r="IH209" s="33" t="e">
        <f t="shared" si="285"/>
        <v>#VALUE!</v>
      </c>
      <c r="II209" s="33" t="e">
        <f t="shared" si="285"/>
        <v>#VALUE!</v>
      </c>
      <c r="IJ209" s="33" t="e">
        <f t="shared" si="285"/>
        <v>#VALUE!</v>
      </c>
      <c r="IK209" s="33" t="e">
        <f t="shared" si="285"/>
        <v>#VALUE!</v>
      </c>
      <c r="IL209" s="33" t="e">
        <f t="shared" si="285"/>
        <v>#VALUE!</v>
      </c>
      <c r="IM209" s="33" t="e">
        <f t="shared" si="285"/>
        <v>#VALUE!</v>
      </c>
      <c r="IN209" s="33" t="e">
        <f t="shared" si="285"/>
        <v>#VALUE!</v>
      </c>
      <c r="IO209" s="33" t="e">
        <f t="shared" si="285"/>
        <v>#VALUE!</v>
      </c>
      <c r="IP209" s="33" t="e">
        <f t="shared" si="285"/>
        <v>#VALUE!</v>
      </c>
      <c r="IQ209" s="33" t="e">
        <f t="shared" si="285"/>
        <v>#VALUE!</v>
      </c>
      <c r="IR209" s="33" t="e">
        <f t="shared" si="285"/>
        <v>#VALUE!</v>
      </c>
      <c r="IS209" s="33" t="e">
        <f t="shared" si="285"/>
        <v>#VALUE!</v>
      </c>
      <c r="IT209" s="33" t="e">
        <f t="shared" si="285"/>
        <v>#VALUE!</v>
      </c>
      <c r="IU209" s="33" t="e">
        <f t="shared" si="285"/>
        <v>#VALUE!</v>
      </c>
      <c r="IV209" s="33" t="e">
        <f t="shared" si="285"/>
        <v>#VALUE!</v>
      </c>
      <c r="IW209" s="33" t="e">
        <f t="shared" si="285"/>
        <v>#VALUE!</v>
      </c>
      <c r="IX209" s="33" t="e">
        <f t="shared" si="285"/>
        <v>#VALUE!</v>
      </c>
      <c r="IY209" s="33" t="e">
        <f t="shared" si="285"/>
        <v>#VALUE!</v>
      </c>
      <c r="IZ209" s="33" t="e">
        <f t="shared" si="285"/>
        <v>#VALUE!</v>
      </c>
      <c r="JA209" s="33" t="e">
        <f t="shared" si="285"/>
        <v>#VALUE!</v>
      </c>
      <c r="JB209" s="33" t="e">
        <f t="shared" si="285"/>
        <v>#VALUE!</v>
      </c>
      <c r="JC209" s="33" t="e">
        <f t="shared" si="285"/>
        <v>#VALUE!</v>
      </c>
      <c r="JD209" s="33" t="e">
        <f t="shared" si="285"/>
        <v>#VALUE!</v>
      </c>
      <c r="JE209" s="33" t="e">
        <f t="shared" ref="JE209:LP209" si="286">JE206+JE202+JE210</f>
        <v>#VALUE!</v>
      </c>
      <c r="JF209" s="33" t="e">
        <f t="shared" si="286"/>
        <v>#VALUE!</v>
      </c>
      <c r="JG209" s="33" t="e">
        <f t="shared" si="286"/>
        <v>#VALUE!</v>
      </c>
      <c r="JH209" s="33" t="e">
        <f t="shared" si="286"/>
        <v>#VALUE!</v>
      </c>
      <c r="JI209" s="33" t="e">
        <f t="shared" si="286"/>
        <v>#VALUE!</v>
      </c>
      <c r="JJ209" s="33" t="e">
        <f t="shared" si="286"/>
        <v>#VALUE!</v>
      </c>
      <c r="JK209" s="33" t="e">
        <f t="shared" si="286"/>
        <v>#VALUE!</v>
      </c>
      <c r="JL209" s="33" t="e">
        <f t="shared" si="286"/>
        <v>#VALUE!</v>
      </c>
      <c r="JM209" s="33" t="e">
        <f t="shared" si="286"/>
        <v>#VALUE!</v>
      </c>
      <c r="JN209" s="33" t="e">
        <f t="shared" si="286"/>
        <v>#VALUE!</v>
      </c>
      <c r="JO209" s="33" t="e">
        <f t="shared" si="286"/>
        <v>#VALUE!</v>
      </c>
      <c r="JP209" s="33" t="e">
        <f t="shared" si="286"/>
        <v>#VALUE!</v>
      </c>
      <c r="JQ209" s="33" t="e">
        <f t="shared" si="286"/>
        <v>#VALUE!</v>
      </c>
      <c r="JR209" s="33" t="e">
        <f t="shared" si="286"/>
        <v>#VALUE!</v>
      </c>
      <c r="JS209" s="33" t="e">
        <f t="shared" si="286"/>
        <v>#VALUE!</v>
      </c>
      <c r="JT209" s="33" t="e">
        <f t="shared" si="286"/>
        <v>#VALUE!</v>
      </c>
      <c r="JU209" s="33" t="e">
        <f t="shared" si="286"/>
        <v>#VALUE!</v>
      </c>
      <c r="JV209" s="33" t="e">
        <f t="shared" si="286"/>
        <v>#VALUE!</v>
      </c>
      <c r="JW209" s="33" t="e">
        <f t="shared" si="286"/>
        <v>#VALUE!</v>
      </c>
      <c r="JX209" s="33" t="e">
        <f t="shared" si="286"/>
        <v>#VALUE!</v>
      </c>
      <c r="JY209" s="33" t="e">
        <f t="shared" si="286"/>
        <v>#VALUE!</v>
      </c>
      <c r="JZ209" s="33" t="e">
        <f t="shared" si="286"/>
        <v>#VALUE!</v>
      </c>
      <c r="KA209" s="33" t="e">
        <f t="shared" si="286"/>
        <v>#VALUE!</v>
      </c>
      <c r="KB209" s="33" t="e">
        <f t="shared" si="286"/>
        <v>#VALUE!</v>
      </c>
      <c r="KC209" s="33" t="e">
        <f t="shared" si="286"/>
        <v>#VALUE!</v>
      </c>
      <c r="KD209" s="33" t="e">
        <f t="shared" si="286"/>
        <v>#VALUE!</v>
      </c>
      <c r="KE209" s="33" t="e">
        <f t="shared" si="286"/>
        <v>#VALUE!</v>
      </c>
      <c r="KF209" s="33" t="e">
        <f t="shared" si="286"/>
        <v>#VALUE!</v>
      </c>
      <c r="KG209" s="33" t="e">
        <f t="shared" si="286"/>
        <v>#VALUE!</v>
      </c>
      <c r="KH209" s="33" t="e">
        <f t="shared" si="286"/>
        <v>#VALUE!</v>
      </c>
      <c r="KI209" s="33" t="e">
        <f t="shared" si="286"/>
        <v>#VALUE!</v>
      </c>
      <c r="KJ209" s="33" t="e">
        <f t="shared" si="286"/>
        <v>#VALUE!</v>
      </c>
      <c r="KK209" s="33" t="e">
        <f t="shared" si="286"/>
        <v>#VALUE!</v>
      </c>
      <c r="KL209" s="33" t="e">
        <f t="shared" si="286"/>
        <v>#VALUE!</v>
      </c>
      <c r="KM209" s="33" t="e">
        <f t="shared" si="286"/>
        <v>#VALUE!</v>
      </c>
      <c r="KN209" s="33" t="e">
        <f t="shared" si="286"/>
        <v>#VALUE!</v>
      </c>
      <c r="KO209" s="33" t="e">
        <f t="shared" si="286"/>
        <v>#VALUE!</v>
      </c>
      <c r="KP209" s="33" t="e">
        <f t="shared" si="286"/>
        <v>#VALUE!</v>
      </c>
      <c r="KQ209" s="33" t="e">
        <f t="shared" si="286"/>
        <v>#VALUE!</v>
      </c>
      <c r="KR209" s="33" t="e">
        <f t="shared" si="286"/>
        <v>#VALUE!</v>
      </c>
      <c r="KS209" s="33" t="e">
        <f t="shared" si="286"/>
        <v>#VALUE!</v>
      </c>
      <c r="KT209" s="33" t="e">
        <f t="shared" si="286"/>
        <v>#VALUE!</v>
      </c>
      <c r="KU209" s="33" t="e">
        <f t="shared" si="286"/>
        <v>#VALUE!</v>
      </c>
      <c r="KV209" s="33" t="e">
        <f t="shared" si="286"/>
        <v>#VALUE!</v>
      </c>
      <c r="KW209" s="33" t="e">
        <f t="shared" si="286"/>
        <v>#VALUE!</v>
      </c>
      <c r="KX209" s="33" t="e">
        <f t="shared" si="286"/>
        <v>#VALUE!</v>
      </c>
      <c r="KY209" s="33" t="e">
        <f t="shared" si="286"/>
        <v>#VALUE!</v>
      </c>
      <c r="KZ209" s="33" t="e">
        <f t="shared" si="286"/>
        <v>#VALUE!</v>
      </c>
      <c r="LA209" s="33" t="e">
        <f t="shared" si="286"/>
        <v>#VALUE!</v>
      </c>
      <c r="LB209" s="33" t="e">
        <f t="shared" si="286"/>
        <v>#VALUE!</v>
      </c>
      <c r="LC209" s="33" t="e">
        <f t="shared" si="286"/>
        <v>#VALUE!</v>
      </c>
      <c r="LD209" s="33" t="e">
        <f t="shared" si="286"/>
        <v>#VALUE!</v>
      </c>
      <c r="LE209" s="33" t="e">
        <f t="shared" si="286"/>
        <v>#VALUE!</v>
      </c>
      <c r="LF209" s="33" t="e">
        <f t="shared" si="286"/>
        <v>#VALUE!</v>
      </c>
      <c r="LG209" s="33" t="e">
        <f t="shared" si="286"/>
        <v>#VALUE!</v>
      </c>
      <c r="LH209" s="33" t="e">
        <f t="shared" si="286"/>
        <v>#VALUE!</v>
      </c>
      <c r="LI209" s="33" t="e">
        <f t="shared" si="286"/>
        <v>#VALUE!</v>
      </c>
      <c r="LJ209" s="33" t="e">
        <f t="shared" si="286"/>
        <v>#VALUE!</v>
      </c>
      <c r="LK209" s="33" t="e">
        <f t="shared" si="286"/>
        <v>#VALUE!</v>
      </c>
      <c r="LL209" s="33" t="e">
        <f t="shared" si="286"/>
        <v>#VALUE!</v>
      </c>
      <c r="LM209" s="33" t="e">
        <f t="shared" si="286"/>
        <v>#VALUE!</v>
      </c>
      <c r="LN209" s="33" t="e">
        <f t="shared" si="286"/>
        <v>#VALUE!</v>
      </c>
      <c r="LO209" s="33" t="e">
        <f t="shared" si="286"/>
        <v>#VALUE!</v>
      </c>
      <c r="LP209" s="33" t="e">
        <f t="shared" si="286"/>
        <v>#VALUE!</v>
      </c>
      <c r="LQ209" s="33" t="e">
        <f t="shared" ref="LQ209:NI209" si="287">LQ206+LQ202+LQ210</f>
        <v>#VALUE!</v>
      </c>
      <c r="LR209" s="33" t="e">
        <f t="shared" si="287"/>
        <v>#VALUE!</v>
      </c>
      <c r="LS209" s="33" t="e">
        <f t="shared" si="287"/>
        <v>#VALUE!</v>
      </c>
      <c r="LT209" s="33" t="e">
        <f t="shared" si="287"/>
        <v>#VALUE!</v>
      </c>
      <c r="LU209" s="33" t="e">
        <f t="shared" si="287"/>
        <v>#VALUE!</v>
      </c>
      <c r="LV209" s="33" t="e">
        <f t="shared" si="287"/>
        <v>#VALUE!</v>
      </c>
      <c r="LW209" s="33" t="e">
        <f t="shared" si="287"/>
        <v>#VALUE!</v>
      </c>
      <c r="LX209" s="33" t="e">
        <f t="shared" si="287"/>
        <v>#VALUE!</v>
      </c>
      <c r="LY209" s="33" t="e">
        <f t="shared" si="287"/>
        <v>#VALUE!</v>
      </c>
      <c r="LZ209" s="33" t="e">
        <f t="shared" si="287"/>
        <v>#VALUE!</v>
      </c>
      <c r="MA209" s="33" t="e">
        <f t="shared" si="287"/>
        <v>#VALUE!</v>
      </c>
      <c r="MB209" s="33" t="e">
        <f t="shared" si="287"/>
        <v>#VALUE!</v>
      </c>
      <c r="MC209" s="33" t="e">
        <f t="shared" si="287"/>
        <v>#VALUE!</v>
      </c>
      <c r="MD209" s="33" t="e">
        <f t="shared" si="287"/>
        <v>#VALUE!</v>
      </c>
      <c r="ME209" s="33" t="e">
        <f t="shared" si="287"/>
        <v>#VALUE!</v>
      </c>
      <c r="MF209" s="33" t="e">
        <f t="shared" si="287"/>
        <v>#VALUE!</v>
      </c>
      <c r="MG209" s="33" t="e">
        <f t="shared" si="287"/>
        <v>#VALUE!</v>
      </c>
      <c r="MH209" s="33" t="e">
        <f t="shared" si="287"/>
        <v>#VALUE!</v>
      </c>
      <c r="MI209" s="33" t="e">
        <f t="shared" si="287"/>
        <v>#VALUE!</v>
      </c>
      <c r="MJ209" s="33" t="e">
        <f t="shared" si="287"/>
        <v>#VALUE!</v>
      </c>
      <c r="MK209" s="33" t="e">
        <f t="shared" si="287"/>
        <v>#VALUE!</v>
      </c>
      <c r="ML209" s="33" t="e">
        <f t="shared" si="287"/>
        <v>#VALUE!</v>
      </c>
      <c r="MM209" s="33" t="e">
        <f t="shared" si="287"/>
        <v>#VALUE!</v>
      </c>
      <c r="MN209" s="33" t="e">
        <f t="shared" si="287"/>
        <v>#VALUE!</v>
      </c>
      <c r="MO209" s="33" t="e">
        <f t="shared" si="287"/>
        <v>#VALUE!</v>
      </c>
      <c r="MP209" s="33" t="e">
        <f t="shared" si="287"/>
        <v>#VALUE!</v>
      </c>
      <c r="MQ209" s="33" t="e">
        <f t="shared" si="287"/>
        <v>#VALUE!</v>
      </c>
      <c r="MR209" s="33" t="e">
        <f t="shared" si="287"/>
        <v>#VALUE!</v>
      </c>
      <c r="MS209" s="33" t="e">
        <f t="shared" si="287"/>
        <v>#VALUE!</v>
      </c>
      <c r="MT209" s="33" t="e">
        <f t="shared" si="287"/>
        <v>#VALUE!</v>
      </c>
      <c r="MU209" s="33" t="e">
        <f t="shared" si="287"/>
        <v>#VALUE!</v>
      </c>
      <c r="MV209" s="33" t="e">
        <f t="shared" si="287"/>
        <v>#VALUE!</v>
      </c>
      <c r="MW209" s="33" t="e">
        <f t="shared" si="287"/>
        <v>#VALUE!</v>
      </c>
      <c r="MX209" s="33" t="e">
        <f t="shared" si="287"/>
        <v>#VALUE!</v>
      </c>
      <c r="MY209" s="33" t="e">
        <f t="shared" si="287"/>
        <v>#VALUE!</v>
      </c>
      <c r="MZ209" s="33" t="e">
        <f t="shared" si="287"/>
        <v>#VALUE!</v>
      </c>
      <c r="NA209" s="33" t="e">
        <f t="shared" si="287"/>
        <v>#VALUE!</v>
      </c>
      <c r="NB209" s="33" t="e">
        <f t="shared" si="287"/>
        <v>#VALUE!</v>
      </c>
      <c r="NC209" s="33" t="e">
        <f t="shared" si="287"/>
        <v>#VALUE!</v>
      </c>
      <c r="ND209" s="33" t="e">
        <f t="shared" si="287"/>
        <v>#VALUE!</v>
      </c>
      <c r="NE209" s="33" t="e">
        <f t="shared" si="287"/>
        <v>#VALUE!</v>
      </c>
      <c r="NF209" s="33" t="e">
        <f t="shared" si="287"/>
        <v>#VALUE!</v>
      </c>
      <c r="NG209" s="33" t="e">
        <f t="shared" si="287"/>
        <v>#VALUE!</v>
      </c>
      <c r="NH209" s="33" t="e">
        <f t="shared" si="287"/>
        <v>#VALUE!</v>
      </c>
      <c r="NI209" s="33" t="e">
        <f t="shared" si="287"/>
        <v>#VALUE!</v>
      </c>
    </row>
    <row r="210" spans="1:374" s="40" customFormat="1" ht="15" customHeight="1" outlineLevel="1" x14ac:dyDescent="0.25">
      <c r="A210" s="1047" t="s">
        <v>35</v>
      </c>
      <c r="B210" s="43" t="s">
        <v>36</v>
      </c>
      <c r="C210" s="1050" t="s">
        <v>34</v>
      </c>
      <c r="D210" s="48" t="s">
        <v>32</v>
      </c>
      <c r="E210" s="57" t="s">
        <v>235</v>
      </c>
      <c r="F210" s="58"/>
      <c r="G210" s="84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  <c r="CD210" s="33"/>
      <c r="CE210" s="33"/>
      <c r="CF210" s="33"/>
      <c r="CG210" s="33"/>
      <c r="CH210" s="33"/>
      <c r="CI210" s="33"/>
      <c r="CJ210" s="33"/>
      <c r="CK210" s="33"/>
      <c r="CL210" s="33"/>
      <c r="CM210" s="33"/>
      <c r="CN210" s="33"/>
      <c r="CO210" s="33"/>
      <c r="CP210" s="33"/>
      <c r="CQ210" s="33"/>
      <c r="CR210" s="33"/>
      <c r="CS210" s="33"/>
      <c r="CT210" s="33"/>
      <c r="CU210" s="33"/>
      <c r="CV210" s="33"/>
      <c r="CW210" s="33"/>
      <c r="CX210" s="33"/>
      <c r="CY210" s="33"/>
      <c r="CZ210" s="33"/>
      <c r="DA210" s="33"/>
      <c r="DB210" s="33"/>
      <c r="DC210" s="33"/>
      <c r="DD210" s="33"/>
      <c r="DE210" s="33"/>
      <c r="DF210" s="33"/>
      <c r="DG210" s="33"/>
      <c r="DH210" s="33"/>
      <c r="DI210" s="33"/>
      <c r="DJ210" s="33"/>
      <c r="DK210" s="33"/>
      <c r="DL210" s="33"/>
      <c r="DM210" s="33"/>
      <c r="DN210" s="33"/>
      <c r="DO210" s="33"/>
      <c r="DP210" s="33"/>
      <c r="DQ210" s="33"/>
      <c r="DR210" s="33"/>
      <c r="DS210" s="33"/>
      <c r="DT210" s="33"/>
      <c r="DU210" s="33"/>
      <c r="DV210" s="33"/>
      <c r="DW210" s="33"/>
      <c r="DX210" s="33"/>
      <c r="DY210" s="33"/>
      <c r="DZ210" s="33"/>
      <c r="EA210" s="33"/>
      <c r="EB210" s="33"/>
      <c r="EC210" s="33"/>
      <c r="ED210" s="33"/>
      <c r="EE210" s="33"/>
      <c r="EF210" s="33"/>
      <c r="EG210" s="33"/>
      <c r="EH210" s="33"/>
      <c r="EI210" s="33"/>
      <c r="EJ210" s="33"/>
      <c r="EK210" s="33"/>
      <c r="EL210" s="33"/>
      <c r="EM210" s="33"/>
      <c r="EN210" s="33"/>
      <c r="EO210" s="33"/>
      <c r="EP210" s="33"/>
      <c r="EQ210" s="33"/>
      <c r="ER210" s="33"/>
      <c r="ES210" s="33"/>
      <c r="ET210" s="33"/>
      <c r="EU210" s="33"/>
      <c r="EV210" s="33"/>
      <c r="EW210" s="33"/>
      <c r="EX210" s="33"/>
      <c r="EY210" s="33"/>
      <c r="EZ210" s="33"/>
      <c r="FA210" s="33"/>
      <c r="FB210" s="33"/>
      <c r="FC210" s="33"/>
      <c r="FD210" s="33"/>
      <c r="FE210" s="33"/>
      <c r="FF210" s="33"/>
      <c r="FG210" s="33"/>
      <c r="FH210" s="33"/>
      <c r="FI210" s="33"/>
      <c r="FJ210" s="33"/>
      <c r="FK210" s="33"/>
      <c r="FL210" s="33"/>
      <c r="FM210" s="33"/>
      <c r="FN210" s="33"/>
      <c r="FO210" s="33"/>
      <c r="FP210" s="33"/>
      <c r="FQ210" s="33"/>
      <c r="FR210" s="33"/>
      <c r="FS210" s="33"/>
      <c r="FT210" s="33"/>
      <c r="FU210" s="33"/>
      <c r="FV210" s="33"/>
      <c r="FW210" s="33"/>
      <c r="FX210" s="33"/>
      <c r="FY210" s="33"/>
      <c r="FZ210" s="33"/>
      <c r="GA210" s="33"/>
      <c r="GB210" s="33"/>
      <c r="GC210" s="33"/>
      <c r="GD210" s="33"/>
      <c r="GE210" s="33"/>
      <c r="GF210" s="33"/>
      <c r="GG210" s="33"/>
      <c r="GH210" s="33"/>
      <c r="GI210" s="33"/>
      <c r="GJ210" s="33"/>
      <c r="GK210" s="33"/>
      <c r="GL210" s="33"/>
      <c r="GM210" s="33"/>
      <c r="GN210" s="33"/>
      <c r="GO210" s="33"/>
      <c r="GP210" s="33"/>
      <c r="GQ210" s="33"/>
      <c r="GR210" s="33"/>
      <c r="GS210" s="33"/>
      <c r="GT210" s="33"/>
      <c r="GU210" s="33"/>
      <c r="GV210" s="33"/>
      <c r="GW210" s="33"/>
      <c r="GX210" s="33"/>
      <c r="GY210" s="33"/>
      <c r="GZ210" s="33"/>
      <c r="HA210" s="33"/>
      <c r="HB210" s="33"/>
      <c r="HC210" s="33"/>
      <c r="HD210" s="33"/>
      <c r="HE210" s="33"/>
      <c r="HF210" s="33"/>
      <c r="HG210" s="33"/>
      <c r="HH210" s="33"/>
      <c r="HI210" s="33"/>
      <c r="HJ210" s="33"/>
      <c r="HK210" s="33"/>
      <c r="HL210" s="33"/>
      <c r="HM210" s="33"/>
      <c r="HN210" s="33"/>
      <c r="HO210" s="33"/>
      <c r="HP210" s="33"/>
      <c r="HQ210" s="33"/>
      <c r="HR210" s="33"/>
      <c r="HS210" s="33"/>
      <c r="HT210" s="33"/>
      <c r="HU210" s="33"/>
      <c r="HV210" s="33"/>
      <c r="HW210" s="33"/>
      <c r="HX210" s="33"/>
      <c r="HY210" s="33"/>
      <c r="HZ210" s="33"/>
      <c r="IA210" s="33"/>
      <c r="IB210" s="33"/>
      <c r="IC210" s="33"/>
      <c r="ID210" s="33"/>
      <c r="IE210" s="33"/>
      <c r="IF210" s="33"/>
      <c r="IG210" s="33"/>
      <c r="IH210" s="33"/>
      <c r="II210" s="33"/>
      <c r="IJ210" s="33"/>
      <c r="IK210" s="33"/>
      <c r="IL210" s="33"/>
      <c r="IM210" s="33"/>
      <c r="IN210" s="33"/>
      <c r="IO210" s="33"/>
      <c r="IP210" s="33"/>
      <c r="IQ210" s="33"/>
      <c r="IR210" s="33"/>
      <c r="IS210" s="33"/>
      <c r="IT210" s="33"/>
      <c r="IU210" s="33"/>
      <c r="IV210" s="33"/>
      <c r="IW210" s="33"/>
      <c r="IX210" s="33"/>
      <c r="IY210" s="33"/>
      <c r="IZ210" s="33"/>
      <c r="JA210" s="33"/>
      <c r="JB210" s="33"/>
      <c r="JC210" s="33"/>
      <c r="JD210" s="33"/>
      <c r="JE210" s="33"/>
      <c r="JF210" s="33"/>
      <c r="JG210" s="33"/>
      <c r="JH210" s="33"/>
      <c r="JI210" s="33"/>
      <c r="JJ210" s="33"/>
      <c r="JK210" s="33"/>
      <c r="JL210" s="33"/>
      <c r="JM210" s="33"/>
      <c r="JN210" s="33"/>
      <c r="JO210" s="33"/>
      <c r="JP210" s="33"/>
      <c r="JQ210" s="33"/>
      <c r="JR210" s="33"/>
      <c r="JS210" s="33"/>
      <c r="JT210" s="33"/>
      <c r="JU210" s="33"/>
      <c r="JV210" s="33"/>
      <c r="JW210" s="33"/>
      <c r="JX210" s="33"/>
      <c r="JY210" s="33"/>
      <c r="JZ210" s="33"/>
      <c r="KA210" s="33"/>
      <c r="KB210" s="33"/>
      <c r="KC210" s="33"/>
      <c r="KD210" s="33"/>
      <c r="KE210" s="33"/>
      <c r="KF210" s="33"/>
      <c r="KG210" s="33"/>
      <c r="KH210" s="33"/>
      <c r="KI210" s="33"/>
      <c r="KJ210" s="33"/>
      <c r="KK210" s="33"/>
      <c r="KL210" s="33"/>
      <c r="KM210" s="33"/>
      <c r="KN210" s="33"/>
      <c r="KO210" s="33"/>
      <c r="KP210" s="33"/>
      <c r="KQ210" s="33"/>
      <c r="KR210" s="33"/>
      <c r="KS210" s="33"/>
      <c r="KT210" s="33"/>
      <c r="KU210" s="33"/>
      <c r="KV210" s="33"/>
      <c r="KW210" s="33"/>
      <c r="KX210" s="33"/>
      <c r="KY210" s="33"/>
      <c r="KZ210" s="33"/>
      <c r="LA210" s="33"/>
      <c r="LB210" s="33"/>
      <c r="LC210" s="33"/>
      <c r="LD210" s="33"/>
      <c r="LE210" s="33"/>
      <c r="LF210" s="33"/>
      <c r="LG210" s="33"/>
      <c r="LH210" s="33"/>
      <c r="LI210" s="33"/>
      <c r="LJ210" s="33"/>
      <c r="LK210" s="33"/>
      <c r="LL210" s="33"/>
      <c r="LM210" s="33"/>
      <c r="LN210" s="33"/>
      <c r="LO210" s="33"/>
      <c r="LP210" s="33"/>
      <c r="LQ210" s="33"/>
      <c r="LR210" s="33"/>
      <c r="LS210" s="33"/>
      <c r="LT210" s="33"/>
      <c r="LU210" s="33"/>
      <c r="LV210" s="33"/>
      <c r="LW210" s="33"/>
      <c r="LX210" s="33"/>
      <c r="LY210" s="33"/>
      <c r="LZ210" s="33"/>
      <c r="MA210" s="33"/>
      <c r="MB210" s="33"/>
      <c r="MC210" s="33"/>
      <c r="MD210" s="33"/>
      <c r="ME210" s="33"/>
      <c r="MF210" s="33"/>
      <c r="MG210" s="33"/>
      <c r="MH210" s="33"/>
      <c r="MI210" s="33"/>
      <c r="MJ210" s="33"/>
      <c r="MK210" s="33"/>
      <c r="ML210" s="33"/>
      <c r="MM210" s="33"/>
      <c r="MN210" s="33"/>
      <c r="MO210" s="33"/>
      <c r="MP210" s="33"/>
      <c r="MQ210" s="33"/>
      <c r="MR210" s="33"/>
      <c r="MS210" s="33"/>
      <c r="MT210" s="33"/>
      <c r="MU210" s="33"/>
      <c r="MV210" s="33"/>
      <c r="MW210" s="33"/>
      <c r="MX210" s="33"/>
      <c r="MY210" s="33"/>
      <c r="MZ210" s="33"/>
      <c r="NA210" s="33"/>
      <c r="NB210" s="33"/>
      <c r="NC210" s="33"/>
      <c r="ND210" s="33"/>
      <c r="NE210" s="33"/>
      <c r="NF210" s="33"/>
      <c r="NG210" s="33"/>
      <c r="NH210" s="33"/>
      <c r="NI210" s="33"/>
    </row>
    <row r="211" spans="1:374" s="40" customFormat="1" ht="14.4" outlineLevel="1" x14ac:dyDescent="0.25">
      <c r="A211" s="1048"/>
      <c r="B211" s="18">
        <v>6977</v>
      </c>
      <c r="C211" s="1051"/>
      <c r="D211" s="49">
        <v>1</v>
      </c>
      <c r="E211" s="27" t="s">
        <v>30</v>
      </c>
      <c r="F211" s="25"/>
      <c r="G211" s="84">
        <v>4.8882081502337433</v>
      </c>
      <c r="H211" s="33" t="e">
        <f>H209/(IFERROR(VLOOKUP($B201,#REF!,4,FALSE),"")/30)</f>
        <v>#VALUE!</v>
      </c>
      <c r="I211" s="33" t="e">
        <f>I209/(IFERROR(VLOOKUP($B201,#REF!,4,FALSE),"")/30)</f>
        <v>#VALUE!</v>
      </c>
      <c r="J211" s="33" t="e">
        <f>J209/(IFERROR(VLOOKUP($B201,#REF!,4,FALSE),"")/30)</f>
        <v>#VALUE!</v>
      </c>
      <c r="K211" s="33" t="e">
        <f>K209/(IFERROR(VLOOKUP($B201,#REF!,4,FALSE),"")/30)</f>
        <v>#VALUE!</v>
      </c>
      <c r="L211" s="33" t="e">
        <f>L209/(IFERROR(VLOOKUP($B201,#REF!,4,FALSE),"")/30)</f>
        <v>#VALUE!</v>
      </c>
      <c r="M211" s="33" t="e">
        <f>M209/(IFERROR(VLOOKUP($B201,#REF!,4,FALSE),"")/30)</f>
        <v>#VALUE!</v>
      </c>
      <c r="N211" s="33" t="e">
        <f>N209/(IFERROR(VLOOKUP($B201,#REF!,4,FALSE),"")/30)</f>
        <v>#VALUE!</v>
      </c>
      <c r="O211" s="33" t="e">
        <f>O209/(IFERROR(VLOOKUP($B201,#REF!,4,FALSE),"")/30)</f>
        <v>#VALUE!</v>
      </c>
      <c r="P211" s="33" t="e">
        <f>P209/(IFERROR(VLOOKUP($B201,#REF!,4,FALSE),"")/30)</f>
        <v>#VALUE!</v>
      </c>
      <c r="Q211" s="33" t="e">
        <f>Q209/(IFERROR(VLOOKUP($B201,#REF!,4,FALSE),"")/30)</f>
        <v>#VALUE!</v>
      </c>
      <c r="R211" s="33" t="e">
        <f>R209/(IFERROR(VLOOKUP($B201,#REF!,4,FALSE),"")/30)</f>
        <v>#VALUE!</v>
      </c>
      <c r="S211" s="33" t="e">
        <f>S209/(IFERROR(VLOOKUP($B201,#REF!,4,FALSE),"")/30)</f>
        <v>#VALUE!</v>
      </c>
      <c r="T211" s="33" t="e">
        <f>T209/(IFERROR(VLOOKUP($B201,#REF!,4,FALSE),"")/30)</f>
        <v>#VALUE!</v>
      </c>
      <c r="U211" s="33" t="e">
        <f>U209/(IFERROR(VLOOKUP($B201,#REF!,4,FALSE),"")/30)</f>
        <v>#VALUE!</v>
      </c>
      <c r="V211" s="33" t="e">
        <f>V209/(IFERROR(VLOOKUP($B201,#REF!,4,FALSE),"")/30)</f>
        <v>#VALUE!</v>
      </c>
      <c r="W211" s="33" t="e">
        <f>W209/(IFERROR(VLOOKUP($B201,#REF!,4,FALSE),"")/30)</f>
        <v>#VALUE!</v>
      </c>
      <c r="X211" s="33" t="e">
        <f>X209/(IFERROR(VLOOKUP($B201,#REF!,4,FALSE),"")/30)</f>
        <v>#VALUE!</v>
      </c>
      <c r="Y211" s="33" t="e">
        <f>Y209/(IFERROR(VLOOKUP($B201,#REF!,4,FALSE),"")/30)</f>
        <v>#VALUE!</v>
      </c>
      <c r="Z211" s="33" t="e">
        <f>Z209/(IFERROR(VLOOKUP($B201,#REF!,4,FALSE),"")/30)</f>
        <v>#VALUE!</v>
      </c>
      <c r="AA211" s="33" t="e">
        <f>AA209/(IFERROR(VLOOKUP($B201,#REF!,4,FALSE),"")/30)</f>
        <v>#VALUE!</v>
      </c>
      <c r="AB211" s="33" t="e">
        <f>AB209/(IFERROR(VLOOKUP($B201,#REF!,4,FALSE),"")/30)</f>
        <v>#VALUE!</v>
      </c>
      <c r="AC211" s="33" t="e">
        <f>AC209/(IFERROR(VLOOKUP($B201,#REF!,4,FALSE),"")/30)</f>
        <v>#VALUE!</v>
      </c>
      <c r="AD211" s="33" t="e">
        <f>AD209/(IFERROR(VLOOKUP($B201,#REF!,4,FALSE),"")/30)</f>
        <v>#VALUE!</v>
      </c>
      <c r="AE211" s="33" t="e">
        <f>AE209/(IFERROR(VLOOKUP($B201,#REF!,4,FALSE),"")/30)</f>
        <v>#VALUE!</v>
      </c>
      <c r="AF211" s="33" t="e">
        <f>AF209/(IFERROR(VLOOKUP($B201,#REF!,4,FALSE),"")/30)</f>
        <v>#VALUE!</v>
      </c>
      <c r="AG211" s="33" t="e">
        <f>AG209/(IFERROR(VLOOKUP($B201,#REF!,4,FALSE),"")/30)</f>
        <v>#VALUE!</v>
      </c>
      <c r="AH211" s="33" t="e">
        <f>AH209/(IFERROR(VLOOKUP($B201,#REF!,4,FALSE),"")/30)</f>
        <v>#VALUE!</v>
      </c>
      <c r="AI211" s="33" t="e">
        <f>AI209/(IFERROR(VLOOKUP($B201,#REF!,4,FALSE),"")/30)</f>
        <v>#VALUE!</v>
      </c>
      <c r="AJ211" s="33" t="e">
        <f>AJ209/(IFERROR(VLOOKUP($B201,#REF!,4,FALSE),"")/30)</f>
        <v>#VALUE!</v>
      </c>
      <c r="AK211" s="33" t="e">
        <f>AK209/(IFERROR(VLOOKUP($B201,#REF!,4,FALSE),"")/30)</f>
        <v>#VALUE!</v>
      </c>
      <c r="AL211" s="33" t="e">
        <f>AL209/(IFERROR(VLOOKUP($B201,#REF!,4,FALSE),"")/30)</f>
        <v>#VALUE!</v>
      </c>
      <c r="AM211" s="33" t="e">
        <f>AM209/(IFERROR(VLOOKUP($B201,#REF!,5,FALSE),"")/30)</f>
        <v>#VALUE!</v>
      </c>
      <c r="AN211" s="33" t="e">
        <f>AN209/(IFERROR(VLOOKUP($B201,#REF!,5,FALSE),"")/30)</f>
        <v>#VALUE!</v>
      </c>
      <c r="AO211" s="33" t="e">
        <f>AO209/(IFERROR(VLOOKUP($B201,#REF!,5,FALSE),"")/30)</f>
        <v>#VALUE!</v>
      </c>
      <c r="AP211" s="33" t="e">
        <f>AP209/(IFERROR(VLOOKUP($B201,#REF!,5,FALSE),"")/30)</f>
        <v>#VALUE!</v>
      </c>
      <c r="AQ211" s="33" t="e">
        <f>AQ209/(IFERROR(VLOOKUP($B201,#REF!,5,FALSE),"")/30)</f>
        <v>#VALUE!</v>
      </c>
      <c r="AR211" s="33" t="e">
        <f>AR209/(IFERROR(VLOOKUP($B201,#REF!,5,FALSE),"")/30)</f>
        <v>#VALUE!</v>
      </c>
      <c r="AS211" s="33" t="e">
        <f>AS209/(IFERROR(VLOOKUP($B201,#REF!,5,FALSE),"")/30)</f>
        <v>#VALUE!</v>
      </c>
      <c r="AT211" s="33" t="e">
        <f>AT209/(IFERROR(VLOOKUP($B201,#REF!,5,FALSE),"")/30)</f>
        <v>#VALUE!</v>
      </c>
      <c r="AU211" s="33" t="e">
        <f>AU209/(IFERROR(VLOOKUP($B201,#REF!,5,FALSE),"")/30)</f>
        <v>#VALUE!</v>
      </c>
      <c r="AV211" s="33" t="e">
        <f>AV209/(IFERROR(VLOOKUP($B201,#REF!,5,FALSE),"")/30)</f>
        <v>#VALUE!</v>
      </c>
      <c r="AW211" s="33" t="e">
        <f>AW209/(IFERROR(VLOOKUP($B201,#REF!,5,FALSE),"")/30)</f>
        <v>#VALUE!</v>
      </c>
      <c r="AX211" s="33" t="e">
        <f>AX209/(IFERROR(VLOOKUP($B201,#REF!,5,FALSE),"")/30)</f>
        <v>#VALUE!</v>
      </c>
      <c r="AY211" s="33" t="e">
        <f>AY209/(IFERROR(VLOOKUP($B201,#REF!,5,FALSE),"")/30)</f>
        <v>#VALUE!</v>
      </c>
      <c r="AZ211" s="33" t="e">
        <f>AZ209/(IFERROR(VLOOKUP($B201,#REF!,5,FALSE),"")/30)</f>
        <v>#VALUE!</v>
      </c>
      <c r="BA211" s="33" t="e">
        <f>BA209/(IFERROR(VLOOKUP($B201,#REF!,5,FALSE),"")/30)</f>
        <v>#VALUE!</v>
      </c>
      <c r="BB211" s="33" t="e">
        <f>BB209/(IFERROR(VLOOKUP($B201,#REF!,5,FALSE),"")/30)</f>
        <v>#VALUE!</v>
      </c>
      <c r="BC211" s="33" t="e">
        <f>BC209/(IFERROR(VLOOKUP($B201,#REF!,5,FALSE),"")/30)</f>
        <v>#VALUE!</v>
      </c>
      <c r="BD211" s="33" t="e">
        <f>BD209/(IFERROR(VLOOKUP($B201,#REF!,5,FALSE),"")/30)</f>
        <v>#VALUE!</v>
      </c>
      <c r="BE211" s="33" t="e">
        <f>BE209/(IFERROR(VLOOKUP($B201,#REF!,5,FALSE),"")/30)</f>
        <v>#VALUE!</v>
      </c>
      <c r="BF211" s="33" t="e">
        <f>BF209/(IFERROR(VLOOKUP($B201,#REF!,5,FALSE),"")/30)</f>
        <v>#VALUE!</v>
      </c>
      <c r="BG211" s="33" t="e">
        <f>BG209/(IFERROR(VLOOKUP($B201,#REF!,5,FALSE),"")/30)</f>
        <v>#VALUE!</v>
      </c>
      <c r="BH211" s="33" t="e">
        <f>BH209/(IFERROR(VLOOKUP($B201,#REF!,5,FALSE),"")/30)</f>
        <v>#VALUE!</v>
      </c>
      <c r="BI211" s="33" t="e">
        <f>BI209/(IFERROR(VLOOKUP($B201,#REF!,5,FALSE),"")/30)</f>
        <v>#VALUE!</v>
      </c>
      <c r="BJ211" s="33" t="e">
        <f>BJ209/(IFERROR(VLOOKUP($B201,#REF!,5,FALSE),"")/30)</f>
        <v>#VALUE!</v>
      </c>
      <c r="BK211" s="33" t="e">
        <f>BK209/(IFERROR(VLOOKUP($B201,#REF!,5,FALSE),"")/30)</f>
        <v>#VALUE!</v>
      </c>
      <c r="BL211" s="33" t="e">
        <f>BL209/(IFERROR(VLOOKUP($B201,#REF!,5,FALSE),"")/30)</f>
        <v>#VALUE!</v>
      </c>
      <c r="BM211" s="33" t="e">
        <f>BM209/(IFERROR(VLOOKUP($B201,#REF!,5,FALSE),"")/30)</f>
        <v>#VALUE!</v>
      </c>
      <c r="BN211" s="33" t="e">
        <f>BN209/(IFERROR(VLOOKUP($B201,#REF!,5,FALSE),"")/30)</f>
        <v>#VALUE!</v>
      </c>
      <c r="BO211" s="33" t="e">
        <f>BO209/(IFERROR(VLOOKUP($B201,#REF!,5,FALSE),"")/30)</f>
        <v>#VALUE!</v>
      </c>
      <c r="BP211" s="33" t="e">
        <f>BP209/(IFERROR(VLOOKUP($B201,#REF!,6,FALSE),"")/30)</f>
        <v>#VALUE!</v>
      </c>
      <c r="BQ211" s="33" t="e">
        <f>BQ209/(IFERROR(VLOOKUP($B201,#REF!,6,FALSE),"")/30)</f>
        <v>#VALUE!</v>
      </c>
      <c r="BR211" s="33" t="e">
        <f>BR209/(IFERROR(VLOOKUP($B201,#REF!,6,FALSE),"")/30)</f>
        <v>#VALUE!</v>
      </c>
      <c r="BS211" s="33" t="e">
        <f>BS209/(IFERROR(VLOOKUP($B201,#REF!,6,FALSE),"")/30)</f>
        <v>#VALUE!</v>
      </c>
      <c r="BT211" s="33" t="e">
        <f>BT209/(IFERROR(VLOOKUP($B201,#REF!,6,FALSE),"")/30)</f>
        <v>#VALUE!</v>
      </c>
      <c r="BU211" s="33" t="e">
        <f>BU209/(IFERROR(VLOOKUP($B201,#REF!,6,FALSE),"")/30)</f>
        <v>#VALUE!</v>
      </c>
      <c r="BV211" s="33" t="e">
        <f>BV209/(IFERROR(VLOOKUP($B201,#REF!,6,FALSE),"")/30)</f>
        <v>#VALUE!</v>
      </c>
      <c r="BW211" s="33" t="e">
        <f>BW209/(IFERROR(VLOOKUP($B201,#REF!,6,FALSE),"")/30)</f>
        <v>#VALUE!</v>
      </c>
      <c r="BX211" s="33" t="e">
        <f>BX209/(IFERROR(VLOOKUP($B201,#REF!,6,FALSE),"")/30)</f>
        <v>#VALUE!</v>
      </c>
      <c r="BY211" s="33" t="e">
        <f>BY209/(IFERROR(VLOOKUP($B201,#REF!,6,FALSE),"")/30)</f>
        <v>#VALUE!</v>
      </c>
      <c r="BZ211" s="33" t="e">
        <f>BZ209/(IFERROR(VLOOKUP($B201,#REF!,6,FALSE),"")/30)</f>
        <v>#VALUE!</v>
      </c>
      <c r="CA211" s="33" t="e">
        <f>CA209/(IFERROR(VLOOKUP($B201,#REF!,6,FALSE),"")/30)</f>
        <v>#VALUE!</v>
      </c>
      <c r="CB211" s="33" t="e">
        <f>CB209/(IFERROR(VLOOKUP($B201,#REF!,6,FALSE),"")/30)</f>
        <v>#VALUE!</v>
      </c>
      <c r="CC211" s="33" t="e">
        <f>CC209/(IFERROR(VLOOKUP($B201,#REF!,6,FALSE),"")/30)</f>
        <v>#VALUE!</v>
      </c>
      <c r="CD211" s="33" t="e">
        <f>CD209/(IFERROR(VLOOKUP($B201,#REF!,6,FALSE),"")/30)</f>
        <v>#VALUE!</v>
      </c>
      <c r="CE211" s="33" t="e">
        <f>CE209/(IFERROR(VLOOKUP($B201,#REF!,6,FALSE),"")/30)</f>
        <v>#VALUE!</v>
      </c>
      <c r="CF211" s="33" t="e">
        <f>CF209/(IFERROR(VLOOKUP($B201,#REF!,6,FALSE),"")/30)</f>
        <v>#VALUE!</v>
      </c>
      <c r="CG211" s="33" t="e">
        <f>CG209/(IFERROR(VLOOKUP($B201,#REF!,6,FALSE),"")/30)</f>
        <v>#VALUE!</v>
      </c>
      <c r="CH211" s="33" t="e">
        <f>CH209/(IFERROR(VLOOKUP($B201,#REF!,6,FALSE),"")/30)</f>
        <v>#VALUE!</v>
      </c>
      <c r="CI211" s="33" t="e">
        <f>CI209/(IFERROR(VLOOKUP($B201,#REF!,6,FALSE),"")/30)</f>
        <v>#VALUE!</v>
      </c>
      <c r="CJ211" s="33" t="e">
        <f>CJ209/(IFERROR(VLOOKUP($B201,#REF!,6,FALSE),"")/30)</f>
        <v>#VALUE!</v>
      </c>
      <c r="CK211" s="33" t="e">
        <f>CK209/(IFERROR(VLOOKUP($B201,#REF!,6,FALSE),"")/30)</f>
        <v>#VALUE!</v>
      </c>
      <c r="CL211" s="33" t="e">
        <f>CL209/(IFERROR(VLOOKUP($B201,#REF!,6,FALSE),"")/30)</f>
        <v>#VALUE!</v>
      </c>
      <c r="CM211" s="33" t="e">
        <f>CM209/(IFERROR(VLOOKUP($B201,#REF!,6,FALSE),"")/30)</f>
        <v>#VALUE!</v>
      </c>
      <c r="CN211" s="33" t="e">
        <f>CN209/(IFERROR(VLOOKUP($B201,#REF!,6,FALSE),"")/30)</f>
        <v>#VALUE!</v>
      </c>
      <c r="CO211" s="33" t="e">
        <f>CO209/(IFERROR(VLOOKUP($B201,#REF!,6,FALSE),"")/30)</f>
        <v>#VALUE!</v>
      </c>
      <c r="CP211" s="33" t="e">
        <f>CP209/(IFERROR(VLOOKUP($B201,#REF!,6,FALSE),"")/30)</f>
        <v>#VALUE!</v>
      </c>
      <c r="CQ211" s="33" t="e">
        <f>CQ209/(IFERROR(VLOOKUP($B201,#REF!,6,FALSE),"")/30)</f>
        <v>#VALUE!</v>
      </c>
      <c r="CR211" s="33" t="e">
        <f>CR209/(IFERROR(VLOOKUP($B201,#REF!,6,FALSE),"")/30)</f>
        <v>#VALUE!</v>
      </c>
      <c r="CS211" s="33" t="e">
        <f>CS209/(IFERROR(VLOOKUP($B201,#REF!,6,FALSE),"")/30)</f>
        <v>#VALUE!</v>
      </c>
      <c r="CT211" s="33" t="e">
        <f>CT209/(IFERROR(VLOOKUP($B201,#REF!,6,FALSE),"")/30)</f>
        <v>#VALUE!</v>
      </c>
      <c r="CU211" s="33" t="e">
        <f>CU209/(VLOOKUP($B201,#REF!,7,FALSE)/30)</f>
        <v>#VALUE!</v>
      </c>
      <c r="CV211" s="33" t="e">
        <f>CV209/(VLOOKUP($B201,#REF!,7,FALSE)/30)</f>
        <v>#VALUE!</v>
      </c>
      <c r="CW211" s="33" t="e">
        <f>CW209/(VLOOKUP($B201,#REF!,7,FALSE)/30)</f>
        <v>#VALUE!</v>
      </c>
      <c r="CX211" s="33" t="e">
        <f>CX209/(VLOOKUP($B201,#REF!,7,FALSE)/30)</f>
        <v>#VALUE!</v>
      </c>
      <c r="CY211" s="33" t="e">
        <f>CY209/(VLOOKUP($B201,#REF!,7,FALSE)/30)</f>
        <v>#VALUE!</v>
      </c>
      <c r="CZ211" s="33" t="e">
        <f>CZ209/(VLOOKUP($B201,#REF!,7,FALSE)/30)</f>
        <v>#VALUE!</v>
      </c>
      <c r="DA211" s="33" t="e">
        <f>DA209/(VLOOKUP($B201,#REF!,7,FALSE)/30)</f>
        <v>#VALUE!</v>
      </c>
      <c r="DB211" s="33" t="e">
        <f>DB209/(VLOOKUP($B201,#REF!,7,FALSE)/30)</f>
        <v>#VALUE!</v>
      </c>
      <c r="DC211" s="33" t="e">
        <f>DC209/(VLOOKUP($B201,#REF!,7,FALSE)/30)</f>
        <v>#VALUE!</v>
      </c>
      <c r="DD211" s="33" t="e">
        <f>DD209/(VLOOKUP($B201,#REF!,7,FALSE)/30)</f>
        <v>#VALUE!</v>
      </c>
      <c r="DE211" s="33" t="e">
        <f>DE209/(VLOOKUP($B201,#REF!,7,FALSE)/30)</f>
        <v>#VALUE!</v>
      </c>
      <c r="DF211" s="33" t="e">
        <f>DF209/(VLOOKUP($B201,#REF!,7,FALSE)/30)</f>
        <v>#VALUE!</v>
      </c>
      <c r="DG211" s="33" t="e">
        <f>DG209/(VLOOKUP($B201,#REF!,7,FALSE)/30)</f>
        <v>#VALUE!</v>
      </c>
      <c r="DH211" s="33" t="e">
        <f>DH209/(VLOOKUP($B201,#REF!,7,FALSE)/30)</f>
        <v>#VALUE!</v>
      </c>
      <c r="DI211" s="33" t="e">
        <f>DI209/(VLOOKUP($B201,#REF!,7,FALSE)/30)</f>
        <v>#VALUE!</v>
      </c>
      <c r="DJ211" s="33" t="e">
        <f>DJ209/(VLOOKUP($B201,#REF!,7,FALSE)/30)</f>
        <v>#VALUE!</v>
      </c>
      <c r="DK211" s="33" t="e">
        <f>DK209/(VLOOKUP($B201,#REF!,7,FALSE)/30)</f>
        <v>#VALUE!</v>
      </c>
      <c r="DL211" s="33" t="e">
        <f>DL209/(VLOOKUP($B201,#REF!,7,FALSE)/30)</f>
        <v>#VALUE!</v>
      </c>
      <c r="DM211" s="33" t="e">
        <f>DM209/(VLOOKUP($B201,#REF!,7,FALSE)/30)</f>
        <v>#VALUE!</v>
      </c>
      <c r="DN211" s="33" t="e">
        <f>DN209/(VLOOKUP($B201,#REF!,7,FALSE)/30)</f>
        <v>#VALUE!</v>
      </c>
      <c r="DO211" s="33" t="e">
        <f>DO209/(VLOOKUP($B201,#REF!,7,FALSE)/30)</f>
        <v>#VALUE!</v>
      </c>
      <c r="DP211" s="33" t="e">
        <f>DP209/(VLOOKUP($B201,#REF!,7,FALSE)/30)</f>
        <v>#VALUE!</v>
      </c>
      <c r="DQ211" s="33" t="e">
        <f>DQ209/(VLOOKUP($B201,#REF!,7,FALSE)/30)</f>
        <v>#VALUE!</v>
      </c>
      <c r="DR211" s="33" t="e">
        <f>DR209/(VLOOKUP($B201,#REF!,7,FALSE)/30)</f>
        <v>#VALUE!</v>
      </c>
      <c r="DS211" s="33" t="e">
        <f>DS209/(VLOOKUP($B201,#REF!,7,FALSE)/30)</f>
        <v>#VALUE!</v>
      </c>
      <c r="DT211" s="33" t="e">
        <f>DT209/(VLOOKUP($B201,#REF!,7,FALSE)/30)</f>
        <v>#VALUE!</v>
      </c>
      <c r="DU211" s="33" t="e">
        <f>DU209/(VLOOKUP($B201,#REF!,7,FALSE)/30)</f>
        <v>#VALUE!</v>
      </c>
      <c r="DV211" s="33" t="e">
        <f>DV209/(VLOOKUP($B201,#REF!,7,FALSE)/30)</f>
        <v>#VALUE!</v>
      </c>
      <c r="DW211" s="33" t="e">
        <f>DW209/(VLOOKUP($B201,#REF!,7,FALSE)/30)</f>
        <v>#VALUE!</v>
      </c>
      <c r="DX211" s="33" t="e">
        <f>DX209/(VLOOKUP($B201,#REF!,7,FALSE)/30)</f>
        <v>#VALUE!</v>
      </c>
      <c r="DY211" s="33" t="e">
        <f>DY209/(VLOOKUP($B201,#REF!,8,FALSE)/30)</f>
        <v>#VALUE!</v>
      </c>
      <c r="DZ211" s="33" t="e">
        <f>DZ209/(VLOOKUP($B201,#REF!,8,FALSE)/30)</f>
        <v>#VALUE!</v>
      </c>
      <c r="EA211" s="33" t="e">
        <f>EA209/(VLOOKUP($B201,#REF!,8,FALSE)/30)</f>
        <v>#VALUE!</v>
      </c>
      <c r="EB211" s="33" t="e">
        <f>EB209/(VLOOKUP($B201,#REF!,8,FALSE)/30)</f>
        <v>#VALUE!</v>
      </c>
      <c r="EC211" s="33" t="e">
        <f>EC209/(VLOOKUP($B201,#REF!,8,FALSE)/30)</f>
        <v>#VALUE!</v>
      </c>
      <c r="ED211" s="33" t="e">
        <f>ED209/(VLOOKUP($B201,#REF!,8,FALSE)/30)</f>
        <v>#VALUE!</v>
      </c>
      <c r="EE211" s="33" t="e">
        <f>EE209/(VLOOKUP($B201,#REF!,8,FALSE)/30)</f>
        <v>#VALUE!</v>
      </c>
      <c r="EF211" s="33" t="e">
        <f>EF209/(VLOOKUP($B201,#REF!,8,FALSE)/30)</f>
        <v>#VALUE!</v>
      </c>
      <c r="EG211" s="33" t="e">
        <f>EG209/(VLOOKUP($B201,#REF!,8,FALSE)/30)</f>
        <v>#VALUE!</v>
      </c>
      <c r="EH211" s="33" t="e">
        <f>EH209/(VLOOKUP($B201,#REF!,8,FALSE)/30)</f>
        <v>#VALUE!</v>
      </c>
      <c r="EI211" s="33" t="e">
        <f>EI209/(VLOOKUP($B201,#REF!,8,FALSE)/30)</f>
        <v>#VALUE!</v>
      </c>
      <c r="EJ211" s="33" t="e">
        <f>EJ209/(VLOOKUP($B201,#REF!,8,FALSE)/30)</f>
        <v>#VALUE!</v>
      </c>
      <c r="EK211" s="33" t="e">
        <f>EK209/(VLOOKUP($B201,#REF!,8,FALSE)/30)</f>
        <v>#VALUE!</v>
      </c>
      <c r="EL211" s="33" t="e">
        <f>EL209/(VLOOKUP($B201,#REF!,8,FALSE)/30)</f>
        <v>#VALUE!</v>
      </c>
      <c r="EM211" s="33" t="e">
        <f>EM209/(VLOOKUP($B201,#REF!,8,FALSE)/30)</f>
        <v>#VALUE!</v>
      </c>
      <c r="EN211" s="33" t="e">
        <f>EN209/(VLOOKUP($B201,#REF!,8,FALSE)/30)</f>
        <v>#VALUE!</v>
      </c>
      <c r="EO211" s="33" t="e">
        <f>EO209/(VLOOKUP($B201,#REF!,8,FALSE)/30)</f>
        <v>#VALUE!</v>
      </c>
      <c r="EP211" s="33" t="e">
        <f>EP209/(VLOOKUP($B201,#REF!,8,FALSE)/30)</f>
        <v>#VALUE!</v>
      </c>
      <c r="EQ211" s="33" t="e">
        <f>EQ209/(VLOOKUP($B201,#REF!,8,FALSE)/30)</f>
        <v>#VALUE!</v>
      </c>
      <c r="ER211" s="33" t="e">
        <f>ER209/(VLOOKUP($B201,#REF!,8,FALSE)/30)</f>
        <v>#VALUE!</v>
      </c>
      <c r="ES211" s="33" t="e">
        <f>ES209/(VLOOKUP($B201,#REF!,8,FALSE)/30)</f>
        <v>#VALUE!</v>
      </c>
      <c r="ET211" s="33" t="e">
        <f>ET209/(VLOOKUP($B201,#REF!,8,FALSE)/30)</f>
        <v>#VALUE!</v>
      </c>
      <c r="EU211" s="33" t="e">
        <f>EU209/(VLOOKUP($B201,#REF!,8,FALSE)/30)</f>
        <v>#VALUE!</v>
      </c>
      <c r="EV211" s="33" t="e">
        <f>EV209/(VLOOKUP($B201,#REF!,8,FALSE)/30)</f>
        <v>#VALUE!</v>
      </c>
      <c r="EW211" s="33" t="e">
        <f>EW209/(VLOOKUP($B201,#REF!,8,FALSE)/30)</f>
        <v>#VALUE!</v>
      </c>
      <c r="EX211" s="33" t="e">
        <f>EX209/(VLOOKUP($B201,#REF!,8,FALSE)/30)</f>
        <v>#VALUE!</v>
      </c>
      <c r="EY211" s="33" t="e">
        <f>EY209/(VLOOKUP($B201,#REF!,8,FALSE)/30)</f>
        <v>#VALUE!</v>
      </c>
      <c r="EZ211" s="33" t="e">
        <f>EZ209/(VLOOKUP($B201,#REF!,8,FALSE)/30)</f>
        <v>#VALUE!</v>
      </c>
      <c r="FA211" s="33" t="e">
        <f>FA209/(VLOOKUP($B201,#REF!,8,FALSE)/30)</f>
        <v>#VALUE!</v>
      </c>
      <c r="FB211" s="33" t="e">
        <f>FB209/(VLOOKUP($B201,#REF!,8,FALSE)/30)</f>
        <v>#VALUE!</v>
      </c>
      <c r="FC211" s="33" t="e">
        <f>FC209/(VLOOKUP($B201,#REF!,8,FALSE)/30)</f>
        <v>#VALUE!</v>
      </c>
      <c r="FD211" s="33" t="e">
        <f>FD209/(VLOOKUP($B201,#REF!,9,FALSE)/30)</f>
        <v>#VALUE!</v>
      </c>
      <c r="FE211" s="33" t="e">
        <f>FE209/(VLOOKUP($B201,#REF!,9,FALSE)/30)</f>
        <v>#VALUE!</v>
      </c>
      <c r="FF211" s="33" t="e">
        <f>FF209/(VLOOKUP($B201,#REF!,9,FALSE)/30)</f>
        <v>#VALUE!</v>
      </c>
      <c r="FG211" s="33" t="e">
        <f>FG209/(VLOOKUP($B201,#REF!,9,FALSE)/30)</f>
        <v>#VALUE!</v>
      </c>
      <c r="FH211" s="33" t="e">
        <f>FH209/(VLOOKUP($B201,#REF!,9,FALSE)/30)</f>
        <v>#VALUE!</v>
      </c>
      <c r="FI211" s="33" t="e">
        <f>FI209/(VLOOKUP($B201,#REF!,9,FALSE)/30)</f>
        <v>#VALUE!</v>
      </c>
      <c r="FJ211" s="33" t="e">
        <f>FJ209/(VLOOKUP($B201,#REF!,9,FALSE)/30)</f>
        <v>#VALUE!</v>
      </c>
      <c r="FK211" s="33" t="e">
        <f>FK209/(VLOOKUP($B201,#REF!,9,FALSE)/30)</f>
        <v>#VALUE!</v>
      </c>
      <c r="FL211" s="33" t="e">
        <f>FL209/(VLOOKUP($B201,#REF!,9,FALSE)/30)</f>
        <v>#VALUE!</v>
      </c>
      <c r="FM211" s="33" t="e">
        <f>FM209/(VLOOKUP($B201,#REF!,9,FALSE)/30)</f>
        <v>#VALUE!</v>
      </c>
      <c r="FN211" s="33" t="e">
        <f>FN209/(VLOOKUP($B201,#REF!,9,FALSE)/30)</f>
        <v>#VALUE!</v>
      </c>
      <c r="FO211" s="33" t="e">
        <f>FO209/(VLOOKUP($B201,#REF!,9,FALSE)/30)</f>
        <v>#VALUE!</v>
      </c>
      <c r="FP211" s="33" t="e">
        <f>FP209/(VLOOKUP($B201,#REF!,9,FALSE)/30)</f>
        <v>#VALUE!</v>
      </c>
      <c r="FQ211" s="33" t="e">
        <f>FQ209/(VLOOKUP($B201,#REF!,9,FALSE)/30)</f>
        <v>#VALUE!</v>
      </c>
      <c r="FR211" s="33" t="e">
        <f>FR209/(VLOOKUP($B201,#REF!,9,FALSE)/30)</f>
        <v>#VALUE!</v>
      </c>
      <c r="FS211" s="33" t="e">
        <f>FS209/(VLOOKUP($B201,#REF!,9,FALSE)/30)</f>
        <v>#VALUE!</v>
      </c>
      <c r="FT211" s="33" t="e">
        <f>FT209/(VLOOKUP($B201,#REF!,9,FALSE)/30)</f>
        <v>#VALUE!</v>
      </c>
      <c r="FU211" s="33" t="e">
        <f>FU209/(VLOOKUP($B201,#REF!,9,FALSE)/30)</f>
        <v>#VALUE!</v>
      </c>
      <c r="FV211" s="33" t="e">
        <f>FV209/(VLOOKUP($B201,#REF!,9,FALSE)/30)</f>
        <v>#VALUE!</v>
      </c>
      <c r="FW211" s="33" t="e">
        <f>FW209/(VLOOKUP($B201,#REF!,9,FALSE)/30)</f>
        <v>#VALUE!</v>
      </c>
      <c r="FX211" s="33" t="e">
        <f>FX209/(VLOOKUP($B201,#REF!,9,FALSE)/30)</f>
        <v>#VALUE!</v>
      </c>
      <c r="FY211" s="33" t="e">
        <f>FY209/(VLOOKUP($B201,#REF!,9,FALSE)/30)</f>
        <v>#VALUE!</v>
      </c>
      <c r="FZ211" s="33" t="e">
        <f>FZ209/(VLOOKUP($B201,#REF!,9,FALSE)/30)</f>
        <v>#VALUE!</v>
      </c>
      <c r="GA211" s="33" t="e">
        <f>GA209/(VLOOKUP($B201,#REF!,9,FALSE)/30)</f>
        <v>#VALUE!</v>
      </c>
      <c r="GB211" s="33" t="e">
        <f>GB209/(VLOOKUP($B201,#REF!,9,FALSE)/30)</f>
        <v>#VALUE!</v>
      </c>
      <c r="GC211" s="33" t="e">
        <f>GC209/(VLOOKUP($B201,#REF!,9,FALSE)/30)</f>
        <v>#VALUE!</v>
      </c>
      <c r="GD211" s="33" t="e">
        <f>GD209/(VLOOKUP($B201,#REF!,9,FALSE)/30)</f>
        <v>#VALUE!</v>
      </c>
      <c r="GE211" s="33" t="e">
        <f>GE209/(VLOOKUP($B201,#REF!,9,FALSE)/30)</f>
        <v>#VALUE!</v>
      </c>
      <c r="GF211" s="33" t="e">
        <f>GF209/(VLOOKUP($B201,#REF!,9,FALSE)/30)</f>
        <v>#VALUE!</v>
      </c>
      <c r="GG211" s="33" t="e">
        <f>GG209/(VLOOKUP($B201,#REF!,9,FALSE)/30)</f>
        <v>#VALUE!</v>
      </c>
      <c r="GH211" s="33" t="e">
        <f>GH209/(VLOOKUP($B201,#REF!,10,FALSE)/30)</f>
        <v>#VALUE!</v>
      </c>
      <c r="GI211" s="33" t="e">
        <f>GI209/(VLOOKUP($B201,#REF!,10,FALSE)/30)</f>
        <v>#VALUE!</v>
      </c>
      <c r="GJ211" s="33" t="e">
        <f>GJ209/(VLOOKUP($B201,#REF!,10,FALSE)/30)</f>
        <v>#VALUE!</v>
      </c>
      <c r="GK211" s="33" t="e">
        <f>GK209/(VLOOKUP($B201,#REF!,10,FALSE)/30)</f>
        <v>#VALUE!</v>
      </c>
      <c r="GL211" s="33" t="e">
        <f>GL209/(VLOOKUP($B201,#REF!,10,FALSE)/30)</f>
        <v>#VALUE!</v>
      </c>
      <c r="GM211" s="33" t="e">
        <f>GM209/(VLOOKUP($B201,#REF!,10,FALSE)/30)</f>
        <v>#VALUE!</v>
      </c>
      <c r="GN211" s="33" t="e">
        <f>GN209/(VLOOKUP($B201,#REF!,10,FALSE)/30)</f>
        <v>#VALUE!</v>
      </c>
      <c r="GO211" s="33" t="e">
        <f>GO209/(VLOOKUP($B201,#REF!,10,FALSE)/30)</f>
        <v>#VALUE!</v>
      </c>
      <c r="GP211" s="33" t="e">
        <f>GP209/(VLOOKUP($B201,#REF!,10,FALSE)/30)</f>
        <v>#VALUE!</v>
      </c>
      <c r="GQ211" s="33" t="e">
        <f>GQ209/(VLOOKUP($B201,#REF!,10,FALSE)/30)</f>
        <v>#VALUE!</v>
      </c>
      <c r="GR211" s="33" t="e">
        <f>GR209/(VLOOKUP($B201,#REF!,10,FALSE)/30)</f>
        <v>#VALUE!</v>
      </c>
      <c r="GS211" s="33" t="e">
        <f>GS209/(VLOOKUP($B201,#REF!,10,FALSE)/30)</f>
        <v>#VALUE!</v>
      </c>
      <c r="GT211" s="33" t="e">
        <f>GT209/(VLOOKUP($B201,#REF!,10,FALSE)/30)</f>
        <v>#VALUE!</v>
      </c>
      <c r="GU211" s="33" t="e">
        <f>GU209/(VLOOKUP($B201,#REF!,10,FALSE)/30)</f>
        <v>#VALUE!</v>
      </c>
      <c r="GV211" s="33" t="e">
        <f>GV209/(VLOOKUP($B201,#REF!,10,FALSE)/30)</f>
        <v>#VALUE!</v>
      </c>
      <c r="GW211" s="33" t="e">
        <f>GW209/(VLOOKUP($B201,#REF!,10,FALSE)/30)</f>
        <v>#VALUE!</v>
      </c>
      <c r="GX211" s="33" t="e">
        <f>GX209/(VLOOKUP($B201,#REF!,10,FALSE)/30)</f>
        <v>#VALUE!</v>
      </c>
      <c r="GY211" s="33" t="e">
        <f>GY209/(VLOOKUP($B201,#REF!,10,FALSE)/30)</f>
        <v>#VALUE!</v>
      </c>
      <c r="GZ211" s="33" t="e">
        <f>GZ209/(VLOOKUP($B201,#REF!,10,FALSE)/30)</f>
        <v>#VALUE!</v>
      </c>
      <c r="HA211" s="33" t="e">
        <f>HA209/(VLOOKUP($B201,#REF!,10,FALSE)/30)</f>
        <v>#VALUE!</v>
      </c>
      <c r="HB211" s="33" t="e">
        <f>HB209/(VLOOKUP($B201,#REF!,10,FALSE)/30)</f>
        <v>#VALUE!</v>
      </c>
      <c r="HC211" s="33" t="e">
        <f>HC209/(VLOOKUP($B201,#REF!,10,FALSE)/30)</f>
        <v>#VALUE!</v>
      </c>
      <c r="HD211" s="33" t="e">
        <f>HD209/(VLOOKUP($B201,#REF!,10,FALSE)/30)</f>
        <v>#VALUE!</v>
      </c>
      <c r="HE211" s="33" t="e">
        <f>HE209/(VLOOKUP($B201,#REF!,10,FALSE)/30)</f>
        <v>#VALUE!</v>
      </c>
      <c r="HF211" s="33" t="e">
        <f>HF209/(VLOOKUP($B201,#REF!,10,FALSE)/30)</f>
        <v>#VALUE!</v>
      </c>
      <c r="HG211" s="33" t="e">
        <f>HG209/(VLOOKUP($B201,#REF!,10,FALSE)/30)</f>
        <v>#VALUE!</v>
      </c>
      <c r="HH211" s="33" t="e">
        <f>HH209/(VLOOKUP($B201,#REF!,10,FALSE)/30)</f>
        <v>#VALUE!</v>
      </c>
      <c r="HI211" s="33" t="e">
        <f>HI209/(VLOOKUP($B201,#REF!,10,FALSE)/30)</f>
        <v>#VALUE!</v>
      </c>
      <c r="HJ211" s="33" t="e">
        <f>HJ209/(VLOOKUP($B201,#REF!,10,FALSE)/30)</f>
        <v>#VALUE!</v>
      </c>
      <c r="HK211" s="33" t="e">
        <f>HK209/(VLOOKUP($B201,#REF!,10,FALSE)/30)</f>
        <v>#VALUE!</v>
      </c>
      <c r="HL211" s="33" t="e">
        <f>HL209/(VLOOKUP($B201,#REF!,10,FALSE)/30)</f>
        <v>#VALUE!</v>
      </c>
      <c r="HM211" s="33" t="e">
        <f>HM209/(VLOOKUP($B201,#REF!,11,FALSE)/30)</f>
        <v>#VALUE!</v>
      </c>
      <c r="HN211" s="33" t="e">
        <f>HN209/(VLOOKUP($B201,#REF!,11,FALSE)/30)</f>
        <v>#VALUE!</v>
      </c>
      <c r="HO211" s="33" t="e">
        <f>HO209/(VLOOKUP($B201,#REF!,11,FALSE)/30)</f>
        <v>#VALUE!</v>
      </c>
      <c r="HP211" s="33" t="e">
        <f>HP209/(VLOOKUP($B201,#REF!,11,FALSE)/30)</f>
        <v>#VALUE!</v>
      </c>
      <c r="HQ211" s="33" t="e">
        <f>HQ209/(VLOOKUP($B201,#REF!,11,FALSE)/30)</f>
        <v>#VALUE!</v>
      </c>
      <c r="HR211" s="33" t="e">
        <f>HR209/(VLOOKUP($B201,#REF!,11,FALSE)/30)</f>
        <v>#VALUE!</v>
      </c>
      <c r="HS211" s="33" t="e">
        <f>HS209/(VLOOKUP($B201,#REF!,11,FALSE)/30)</f>
        <v>#VALUE!</v>
      </c>
      <c r="HT211" s="33" t="e">
        <f>HT209/(VLOOKUP($B201,#REF!,11,FALSE)/30)</f>
        <v>#VALUE!</v>
      </c>
      <c r="HU211" s="33" t="e">
        <f>HU209/(VLOOKUP($B201,#REF!,11,FALSE)/30)</f>
        <v>#VALUE!</v>
      </c>
      <c r="HV211" s="33" t="e">
        <f>HV209/(VLOOKUP($B201,#REF!,11,FALSE)/30)</f>
        <v>#VALUE!</v>
      </c>
      <c r="HW211" s="33" t="e">
        <f>HW209/(VLOOKUP($B201,#REF!,11,FALSE)/30)</f>
        <v>#VALUE!</v>
      </c>
      <c r="HX211" s="33" t="e">
        <f>HX209/(VLOOKUP($B201,#REF!,11,FALSE)/30)</f>
        <v>#VALUE!</v>
      </c>
      <c r="HY211" s="33" t="e">
        <f>HY209/(VLOOKUP($B201,#REF!,11,FALSE)/30)</f>
        <v>#VALUE!</v>
      </c>
      <c r="HZ211" s="33" t="e">
        <f>HZ209/(VLOOKUP($B201,#REF!,11,FALSE)/30)</f>
        <v>#VALUE!</v>
      </c>
      <c r="IA211" s="33" t="e">
        <f>IA209/(VLOOKUP($B201,#REF!,11,FALSE)/30)</f>
        <v>#VALUE!</v>
      </c>
      <c r="IB211" s="33" t="e">
        <f>IB209/(VLOOKUP($B201,#REF!,11,FALSE)/30)</f>
        <v>#VALUE!</v>
      </c>
      <c r="IC211" s="33" t="e">
        <f>IC209/(VLOOKUP($B201,#REF!,11,FALSE)/30)</f>
        <v>#VALUE!</v>
      </c>
      <c r="ID211" s="33" t="e">
        <f>ID209/(VLOOKUP($B201,#REF!,11,FALSE)/30)</f>
        <v>#VALUE!</v>
      </c>
      <c r="IE211" s="33" t="e">
        <f>IE209/(VLOOKUP($B201,#REF!,11,FALSE)/30)</f>
        <v>#VALUE!</v>
      </c>
      <c r="IF211" s="33" t="e">
        <f>IF209/(VLOOKUP($B201,#REF!,11,FALSE)/30)</f>
        <v>#VALUE!</v>
      </c>
      <c r="IG211" s="33" t="e">
        <f>IG209/(VLOOKUP($B201,#REF!,11,FALSE)/30)</f>
        <v>#VALUE!</v>
      </c>
      <c r="IH211" s="33" t="e">
        <f>IH209/(VLOOKUP($B201,#REF!,11,FALSE)/30)</f>
        <v>#VALUE!</v>
      </c>
      <c r="II211" s="33" t="e">
        <f>II209/(VLOOKUP($B201,#REF!,11,FALSE)/30)</f>
        <v>#VALUE!</v>
      </c>
      <c r="IJ211" s="33" t="e">
        <f>IJ209/(VLOOKUP($B201,#REF!,11,FALSE)/30)</f>
        <v>#VALUE!</v>
      </c>
      <c r="IK211" s="33" t="e">
        <f>IK209/(VLOOKUP($B201,#REF!,11,FALSE)/30)</f>
        <v>#VALUE!</v>
      </c>
      <c r="IL211" s="33" t="e">
        <f>IL209/(VLOOKUP($B201,#REF!,11,FALSE)/30)</f>
        <v>#VALUE!</v>
      </c>
      <c r="IM211" s="33" t="e">
        <f>IM209/(VLOOKUP($B201,#REF!,11,FALSE)/30)</f>
        <v>#VALUE!</v>
      </c>
      <c r="IN211" s="33" t="e">
        <f>IN209/(VLOOKUP($B201,#REF!,11,FALSE)/30)</f>
        <v>#VALUE!</v>
      </c>
      <c r="IO211" s="33" t="e">
        <f>IO209/(VLOOKUP($B201,#REF!,11,FALSE)/30)</f>
        <v>#VALUE!</v>
      </c>
      <c r="IP211" s="33" t="e">
        <f>IP209/(VLOOKUP($B201,#REF!,11,FALSE)/30)</f>
        <v>#VALUE!</v>
      </c>
      <c r="IQ211" s="33" t="e">
        <f>IQ209/(VLOOKUP($B201,#REF!,11,FALSE)/30)</f>
        <v>#VALUE!</v>
      </c>
      <c r="IR211" s="33" t="e">
        <f>IR209/(VLOOKUP($B201,#REF!,12,FALSE)/30)</f>
        <v>#VALUE!</v>
      </c>
      <c r="IS211" s="33" t="e">
        <f>IS209/(VLOOKUP($B201,#REF!,12,FALSE)/30)</f>
        <v>#VALUE!</v>
      </c>
      <c r="IT211" s="33" t="e">
        <f>IT209/(VLOOKUP($B201,#REF!,12,FALSE)/30)</f>
        <v>#VALUE!</v>
      </c>
      <c r="IU211" s="33" t="e">
        <f>IU209/(VLOOKUP($B201,#REF!,12,FALSE)/30)</f>
        <v>#VALUE!</v>
      </c>
      <c r="IV211" s="33" t="e">
        <f>IV209/(VLOOKUP($B201,#REF!,12,FALSE)/30)</f>
        <v>#VALUE!</v>
      </c>
      <c r="IW211" s="33" t="e">
        <f>IW209/(VLOOKUP($B201,#REF!,12,FALSE)/30)</f>
        <v>#VALUE!</v>
      </c>
      <c r="IX211" s="33" t="e">
        <f>IX209/(VLOOKUP($B201,#REF!,12,FALSE)/30)</f>
        <v>#VALUE!</v>
      </c>
      <c r="IY211" s="33" t="e">
        <f>IY209/(VLOOKUP($B201,#REF!,12,FALSE)/30)</f>
        <v>#VALUE!</v>
      </c>
      <c r="IZ211" s="33" t="e">
        <f>IZ209/(VLOOKUP($B201,#REF!,12,FALSE)/30)</f>
        <v>#VALUE!</v>
      </c>
      <c r="JA211" s="33" t="e">
        <f>JA209/(VLOOKUP($B201,#REF!,12,FALSE)/30)</f>
        <v>#VALUE!</v>
      </c>
      <c r="JB211" s="33" t="e">
        <f>JB209/(VLOOKUP($B201,#REF!,12,FALSE)/30)</f>
        <v>#VALUE!</v>
      </c>
      <c r="JC211" s="33" t="e">
        <f>JC209/(VLOOKUP($B201,#REF!,12,FALSE)/30)</f>
        <v>#VALUE!</v>
      </c>
      <c r="JD211" s="33" t="e">
        <f>JD209/(VLOOKUP($B201,#REF!,12,FALSE)/30)</f>
        <v>#VALUE!</v>
      </c>
      <c r="JE211" s="33" t="e">
        <f>JE209/(VLOOKUP($B201,#REF!,12,FALSE)/30)</f>
        <v>#VALUE!</v>
      </c>
      <c r="JF211" s="33" t="e">
        <f>JF209/(VLOOKUP($B201,#REF!,12,FALSE)/30)</f>
        <v>#VALUE!</v>
      </c>
      <c r="JG211" s="33" t="e">
        <f>JG209/(VLOOKUP($B201,#REF!,12,FALSE)/30)</f>
        <v>#VALUE!</v>
      </c>
      <c r="JH211" s="33" t="e">
        <f>JH209/(VLOOKUP($B201,#REF!,12,FALSE)/30)</f>
        <v>#VALUE!</v>
      </c>
      <c r="JI211" s="33" t="e">
        <f>JI209/(VLOOKUP($B201,#REF!,12,FALSE)/30)</f>
        <v>#VALUE!</v>
      </c>
      <c r="JJ211" s="33" t="e">
        <f>JJ209/(VLOOKUP($B201,#REF!,12,FALSE)/30)</f>
        <v>#VALUE!</v>
      </c>
      <c r="JK211" s="33" t="e">
        <f>JK209/(VLOOKUP($B201,#REF!,12,FALSE)/30)</f>
        <v>#VALUE!</v>
      </c>
      <c r="JL211" s="33" t="e">
        <f>JL209/(VLOOKUP($B201,#REF!,12,FALSE)/30)</f>
        <v>#VALUE!</v>
      </c>
      <c r="JM211" s="33" t="e">
        <f>JM209/(VLOOKUP($B201,#REF!,12,FALSE)/30)</f>
        <v>#VALUE!</v>
      </c>
      <c r="JN211" s="33" t="e">
        <f>JN209/(VLOOKUP($B201,#REF!,12,FALSE)/30)</f>
        <v>#VALUE!</v>
      </c>
      <c r="JO211" s="33" t="e">
        <f>JO209/(VLOOKUP($B201,#REF!,12,FALSE)/30)</f>
        <v>#VALUE!</v>
      </c>
      <c r="JP211" s="33" t="e">
        <f>JP209/(VLOOKUP($B201,#REF!,12,FALSE)/30)</f>
        <v>#VALUE!</v>
      </c>
      <c r="JQ211" s="33" t="e">
        <f>JQ209/(VLOOKUP($B201,#REF!,12,FALSE)/30)</f>
        <v>#VALUE!</v>
      </c>
      <c r="JR211" s="33" t="e">
        <f>JR209/(VLOOKUP($B201,#REF!,12,FALSE)/30)</f>
        <v>#VALUE!</v>
      </c>
      <c r="JS211" s="33" t="e">
        <f>JS209/(VLOOKUP($B201,#REF!,12,FALSE)/30)</f>
        <v>#VALUE!</v>
      </c>
      <c r="JT211" s="33" t="e">
        <f>JT209/(VLOOKUP($B201,#REF!,12,FALSE)/30)</f>
        <v>#VALUE!</v>
      </c>
      <c r="JU211" s="33" t="e">
        <f>JU209/(VLOOKUP($B201,#REF!,12,FALSE)/30)</f>
        <v>#VALUE!</v>
      </c>
      <c r="JV211" s="33" t="e">
        <f>JV209/(VLOOKUP($B201,#REF!,13,FALSE)/30)</f>
        <v>#VALUE!</v>
      </c>
      <c r="JW211" s="33" t="e">
        <f>JW209/(VLOOKUP($B201,#REF!,13,FALSE)/30)</f>
        <v>#VALUE!</v>
      </c>
      <c r="JX211" s="33" t="e">
        <f>JX209/(VLOOKUP($B201,#REF!,13,FALSE)/30)</f>
        <v>#VALUE!</v>
      </c>
      <c r="JY211" s="33" t="e">
        <f>JY209/(VLOOKUP($B201,#REF!,13,FALSE)/30)</f>
        <v>#VALUE!</v>
      </c>
      <c r="JZ211" s="33" t="e">
        <f>JZ209/(VLOOKUP($B201,#REF!,13,FALSE)/30)</f>
        <v>#VALUE!</v>
      </c>
      <c r="KA211" s="33" t="e">
        <f>KA209/(VLOOKUP($B201,#REF!,13,FALSE)/30)</f>
        <v>#VALUE!</v>
      </c>
      <c r="KB211" s="33" t="e">
        <f>KB209/(VLOOKUP($B201,#REF!,13,FALSE)/30)</f>
        <v>#VALUE!</v>
      </c>
      <c r="KC211" s="33" t="e">
        <f>KC209/(VLOOKUP($B201,#REF!,13,FALSE)/30)</f>
        <v>#VALUE!</v>
      </c>
      <c r="KD211" s="33" t="e">
        <f>KD209/(VLOOKUP($B201,#REF!,13,FALSE)/30)</f>
        <v>#VALUE!</v>
      </c>
      <c r="KE211" s="33" t="e">
        <f>KE209/(VLOOKUP($B201,#REF!,13,FALSE)/30)</f>
        <v>#VALUE!</v>
      </c>
      <c r="KF211" s="33" t="e">
        <f>KF209/(VLOOKUP($B201,#REF!,13,FALSE)/30)</f>
        <v>#VALUE!</v>
      </c>
      <c r="KG211" s="33" t="e">
        <f>KG209/(VLOOKUP($B201,#REF!,13,FALSE)/30)</f>
        <v>#VALUE!</v>
      </c>
      <c r="KH211" s="33" t="e">
        <f>KH209/(VLOOKUP($B201,#REF!,13,FALSE)/30)</f>
        <v>#VALUE!</v>
      </c>
      <c r="KI211" s="33" t="e">
        <f>KI209/(VLOOKUP($B201,#REF!,13,FALSE)/30)</f>
        <v>#VALUE!</v>
      </c>
      <c r="KJ211" s="33" t="e">
        <f>KJ209/(VLOOKUP($B201,#REF!,13,FALSE)/30)</f>
        <v>#VALUE!</v>
      </c>
      <c r="KK211" s="33" t="e">
        <f>KK209/(VLOOKUP($B201,#REF!,13,FALSE)/30)</f>
        <v>#VALUE!</v>
      </c>
      <c r="KL211" s="33" t="e">
        <f>KL209/(VLOOKUP($B201,#REF!,13,FALSE)/30)</f>
        <v>#VALUE!</v>
      </c>
      <c r="KM211" s="33" t="e">
        <f>KM209/(VLOOKUP($B201,#REF!,13,FALSE)/30)</f>
        <v>#VALUE!</v>
      </c>
      <c r="KN211" s="33" t="e">
        <f>KN209/(VLOOKUP($B201,#REF!,13,FALSE)/30)</f>
        <v>#VALUE!</v>
      </c>
      <c r="KO211" s="33" t="e">
        <f>KO209/(VLOOKUP($B201,#REF!,13,FALSE)/30)</f>
        <v>#VALUE!</v>
      </c>
      <c r="KP211" s="33" t="e">
        <f>KP209/(VLOOKUP($B201,#REF!,13,FALSE)/30)</f>
        <v>#VALUE!</v>
      </c>
      <c r="KQ211" s="33" t="e">
        <f>KQ209/(VLOOKUP($B201,#REF!,13,FALSE)/30)</f>
        <v>#VALUE!</v>
      </c>
      <c r="KR211" s="33" t="e">
        <f>KR209/(VLOOKUP($B201,#REF!,13,FALSE)/30)</f>
        <v>#VALUE!</v>
      </c>
      <c r="KS211" s="33" t="e">
        <f>KS209/(VLOOKUP($B201,#REF!,13,FALSE)/30)</f>
        <v>#VALUE!</v>
      </c>
      <c r="KT211" s="33" t="e">
        <f>KT209/(VLOOKUP($B201,#REF!,13,FALSE)/30)</f>
        <v>#VALUE!</v>
      </c>
      <c r="KU211" s="33" t="e">
        <f>KU209/(VLOOKUP($B201,#REF!,13,FALSE)/30)</f>
        <v>#VALUE!</v>
      </c>
      <c r="KV211" s="33" t="e">
        <f>KV209/(VLOOKUP($B201,#REF!,13,FALSE)/30)</f>
        <v>#VALUE!</v>
      </c>
      <c r="KW211" s="33" t="e">
        <f>KW209/(VLOOKUP($B201,#REF!,13,FALSE)/30)</f>
        <v>#VALUE!</v>
      </c>
      <c r="KX211" s="33" t="e">
        <f>KX209/(VLOOKUP($B201,#REF!,13,FALSE)/30)</f>
        <v>#VALUE!</v>
      </c>
      <c r="KY211" s="33" t="e">
        <f>KY209/(VLOOKUP($B201,#REF!,13,FALSE)/30)</f>
        <v>#VALUE!</v>
      </c>
      <c r="KZ211" s="33" t="e">
        <f>KZ209/(VLOOKUP($B201,#REF!,13,FALSE)/30)</f>
        <v>#VALUE!</v>
      </c>
      <c r="LA211" s="33" t="e">
        <f>LA209/(VLOOKUP($B201,#REF!,14,FALSE)/30)</f>
        <v>#VALUE!</v>
      </c>
      <c r="LB211" s="33" t="e">
        <f>LB209/(VLOOKUP($B201,#REF!,14,FALSE)/30)</f>
        <v>#VALUE!</v>
      </c>
      <c r="LC211" s="33" t="e">
        <f>LC209/(VLOOKUP($B201,#REF!,14,FALSE)/30)</f>
        <v>#VALUE!</v>
      </c>
      <c r="LD211" s="33" t="e">
        <f>LD209/(VLOOKUP($B201,#REF!,14,FALSE)/30)</f>
        <v>#VALUE!</v>
      </c>
      <c r="LE211" s="33" t="e">
        <f>LE209/(VLOOKUP($B201,#REF!,14,FALSE)/30)</f>
        <v>#VALUE!</v>
      </c>
      <c r="LF211" s="33" t="e">
        <f>LF209/(VLOOKUP($B201,#REF!,14,FALSE)/30)</f>
        <v>#VALUE!</v>
      </c>
      <c r="LG211" s="33" t="e">
        <f>LG209/(VLOOKUP($B201,#REF!,14,FALSE)/30)</f>
        <v>#VALUE!</v>
      </c>
      <c r="LH211" s="33" t="e">
        <f>LH209/(VLOOKUP($B201,#REF!,14,FALSE)/30)</f>
        <v>#VALUE!</v>
      </c>
      <c r="LI211" s="33" t="e">
        <f>LI209/(VLOOKUP($B201,#REF!,14,FALSE)/30)</f>
        <v>#VALUE!</v>
      </c>
      <c r="LJ211" s="33" t="e">
        <f>LJ209/(VLOOKUP($B201,#REF!,14,FALSE)/30)</f>
        <v>#VALUE!</v>
      </c>
      <c r="LK211" s="33" t="e">
        <f>LK209/(VLOOKUP($B201,#REF!,14,FALSE)/30)</f>
        <v>#VALUE!</v>
      </c>
      <c r="LL211" s="33" t="e">
        <f>LL209/(VLOOKUP($B201,#REF!,14,FALSE)/30)</f>
        <v>#VALUE!</v>
      </c>
      <c r="LM211" s="33" t="e">
        <f>LM209/(VLOOKUP($B201,#REF!,14,FALSE)/30)</f>
        <v>#VALUE!</v>
      </c>
      <c r="LN211" s="33" t="e">
        <f>LN209/(VLOOKUP($B201,#REF!,14,FALSE)/30)</f>
        <v>#VALUE!</v>
      </c>
      <c r="LO211" s="33" t="e">
        <f>LO209/(VLOOKUP($B201,#REF!,14,FALSE)/30)</f>
        <v>#VALUE!</v>
      </c>
      <c r="LP211" s="33" t="e">
        <f>LP209/(VLOOKUP($B201,#REF!,14,FALSE)/30)</f>
        <v>#VALUE!</v>
      </c>
      <c r="LQ211" s="33" t="e">
        <f>LQ209/(VLOOKUP($B201,#REF!,14,FALSE)/30)</f>
        <v>#VALUE!</v>
      </c>
      <c r="LR211" s="33" t="e">
        <f>LR209/(VLOOKUP($B201,#REF!,14,FALSE)/30)</f>
        <v>#VALUE!</v>
      </c>
      <c r="LS211" s="33" t="e">
        <f>LS209/(VLOOKUP($B201,#REF!,14,FALSE)/30)</f>
        <v>#VALUE!</v>
      </c>
      <c r="LT211" s="33" t="e">
        <f>LT209/(VLOOKUP($B201,#REF!,14,FALSE)/30)</f>
        <v>#VALUE!</v>
      </c>
      <c r="LU211" s="33" t="e">
        <f>LU209/(VLOOKUP($B201,#REF!,14,FALSE)/30)</f>
        <v>#VALUE!</v>
      </c>
      <c r="LV211" s="33" t="e">
        <f>LV209/(VLOOKUP($B201,#REF!,14,FALSE)/30)</f>
        <v>#VALUE!</v>
      </c>
      <c r="LW211" s="33" t="e">
        <f>LW209/(VLOOKUP($B201,#REF!,14,FALSE)/30)</f>
        <v>#VALUE!</v>
      </c>
      <c r="LX211" s="33" t="e">
        <f>LX209/(VLOOKUP($B201,#REF!,14,FALSE)/30)</f>
        <v>#VALUE!</v>
      </c>
      <c r="LY211" s="33" t="e">
        <f>LY209/(VLOOKUP($B201,#REF!,14,FALSE)/30)</f>
        <v>#VALUE!</v>
      </c>
      <c r="LZ211" s="33" t="e">
        <f>LZ209/(VLOOKUP($B201,#REF!,14,FALSE)/30)</f>
        <v>#VALUE!</v>
      </c>
      <c r="MA211" s="33" t="e">
        <f>MA209/(VLOOKUP($B201,#REF!,14,FALSE)/30)</f>
        <v>#VALUE!</v>
      </c>
      <c r="MB211" s="33" t="e">
        <f>MB209/(VLOOKUP($B201,#REF!,14,FALSE)/30)</f>
        <v>#VALUE!</v>
      </c>
      <c r="MC211" s="33" t="e">
        <f>MC209/(VLOOKUP($B201,#REF!,14,FALSE)/30)</f>
        <v>#VALUE!</v>
      </c>
      <c r="MD211" s="33" t="e">
        <f>MD209/(VLOOKUP($B201,#REF!,14,FALSE)/30)</f>
        <v>#VALUE!</v>
      </c>
      <c r="ME211" s="33" t="e">
        <f>ME209/(VLOOKUP($B201,#REF!,15,FALSE)/30)</f>
        <v>#VALUE!</v>
      </c>
      <c r="MF211" s="33" t="e">
        <f>MF209/(VLOOKUP($B201,#REF!,15,FALSE)/30)</f>
        <v>#VALUE!</v>
      </c>
      <c r="MG211" s="33" t="e">
        <f>MG209/(VLOOKUP($B201,#REF!,15,FALSE)/30)</f>
        <v>#VALUE!</v>
      </c>
      <c r="MH211" s="33" t="e">
        <f>MH209/(VLOOKUP($B201,#REF!,15,FALSE)/30)</f>
        <v>#VALUE!</v>
      </c>
      <c r="MI211" s="33" t="e">
        <f>MI209/(VLOOKUP($B201,#REF!,15,FALSE)/30)</f>
        <v>#VALUE!</v>
      </c>
      <c r="MJ211" s="33" t="e">
        <f>MJ209/(VLOOKUP($B201,#REF!,15,FALSE)/30)</f>
        <v>#VALUE!</v>
      </c>
      <c r="MK211" s="33" t="e">
        <f>MK209/(VLOOKUP($B201,#REF!,15,FALSE)/30)</f>
        <v>#VALUE!</v>
      </c>
      <c r="ML211" s="33" t="e">
        <f>ML209/(VLOOKUP($B201,#REF!,15,FALSE)/30)</f>
        <v>#VALUE!</v>
      </c>
      <c r="MM211" s="33" t="e">
        <f>MM209/(VLOOKUP($B201,#REF!,15,FALSE)/30)</f>
        <v>#VALUE!</v>
      </c>
      <c r="MN211" s="33" t="e">
        <f>MN209/(VLOOKUP($B201,#REF!,15,FALSE)/30)</f>
        <v>#VALUE!</v>
      </c>
      <c r="MO211" s="33" t="e">
        <f>MO209/(VLOOKUP($B201,#REF!,15,FALSE)/30)</f>
        <v>#VALUE!</v>
      </c>
      <c r="MP211" s="33" t="e">
        <f>MP209/(VLOOKUP($B201,#REF!,15,FALSE)/30)</f>
        <v>#VALUE!</v>
      </c>
      <c r="MQ211" s="33" t="e">
        <f>MQ209/(VLOOKUP($B201,#REF!,15,FALSE)/30)</f>
        <v>#VALUE!</v>
      </c>
      <c r="MR211" s="33" t="e">
        <f>MR209/(VLOOKUP($B201,#REF!,15,FALSE)/30)</f>
        <v>#VALUE!</v>
      </c>
      <c r="MS211" s="33" t="e">
        <f>MS209/(VLOOKUP($B201,#REF!,15,FALSE)/30)</f>
        <v>#VALUE!</v>
      </c>
      <c r="MT211" s="33" t="e">
        <f>MT209/(VLOOKUP($B201,#REF!,15,FALSE)/30)</f>
        <v>#VALUE!</v>
      </c>
      <c r="MU211" s="33" t="e">
        <f>MU209/(VLOOKUP($B201,#REF!,15,FALSE)/30)</f>
        <v>#VALUE!</v>
      </c>
      <c r="MV211" s="33" t="e">
        <f>MV209/(VLOOKUP($B201,#REF!,15,FALSE)/30)</f>
        <v>#VALUE!</v>
      </c>
      <c r="MW211" s="33" t="e">
        <f>MW209/(VLOOKUP($B201,#REF!,15,FALSE)/30)</f>
        <v>#VALUE!</v>
      </c>
      <c r="MX211" s="33" t="e">
        <f>MX209/(VLOOKUP($B201,#REF!,15,FALSE)/30)</f>
        <v>#VALUE!</v>
      </c>
      <c r="MY211" s="33" t="e">
        <f>MY209/(VLOOKUP($B201,#REF!,15,FALSE)/30)</f>
        <v>#VALUE!</v>
      </c>
      <c r="MZ211" s="33" t="e">
        <f>MZ209/(VLOOKUP($B201,#REF!,15,FALSE)/30)</f>
        <v>#VALUE!</v>
      </c>
      <c r="NA211" s="33" t="e">
        <f>NA209/(VLOOKUP($B201,#REF!,15,FALSE)/30)</f>
        <v>#VALUE!</v>
      </c>
      <c r="NB211" s="33" t="e">
        <f>NB209/(VLOOKUP($B201,#REF!,15,FALSE)/30)</f>
        <v>#VALUE!</v>
      </c>
      <c r="NC211" s="33" t="e">
        <f>NC209/(VLOOKUP($B201,#REF!,15,FALSE)/30)</f>
        <v>#VALUE!</v>
      </c>
      <c r="ND211" s="33" t="e">
        <f>ND209/(VLOOKUP($B201,#REF!,15,FALSE)/30)</f>
        <v>#VALUE!</v>
      </c>
      <c r="NE211" s="33" t="e">
        <f>NE209/(VLOOKUP($B201,#REF!,15,FALSE)/30)</f>
        <v>#VALUE!</v>
      </c>
      <c r="NF211" s="33" t="e">
        <f>NF209/(VLOOKUP($B201,#REF!,15,FALSE)/30)</f>
        <v>#VALUE!</v>
      </c>
      <c r="NG211" s="33" t="e">
        <f>NG209/(VLOOKUP($B201,#REF!,15,FALSE)/30)</f>
        <v>#VALUE!</v>
      </c>
      <c r="NH211" s="33" t="e">
        <f>NH209/(VLOOKUP($B201,#REF!,15,FALSE)/30)</f>
        <v>#VALUE!</v>
      </c>
      <c r="NI211" s="33" t="e">
        <f>NI209/(VLOOKUP($B201,#REF!,15,FALSE)/30)</f>
        <v>#VALUE!</v>
      </c>
    </row>
    <row r="212" spans="1:374" s="40" customFormat="1" ht="14.4" outlineLevel="1" x14ac:dyDescent="0.25">
      <c r="A212" s="1048"/>
      <c r="B212" s="17" t="s">
        <v>37</v>
      </c>
      <c r="C212" s="1051"/>
      <c r="D212" s="50" t="s">
        <v>33</v>
      </c>
      <c r="E212" s="27" t="s">
        <v>31</v>
      </c>
      <c r="F212" s="25"/>
      <c r="G212" s="84">
        <v>12277.966</v>
      </c>
      <c r="H212" s="33"/>
      <c r="I212" s="33"/>
      <c r="J212" s="33">
        <v>205.93100000000001</v>
      </c>
      <c r="K212" s="33">
        <v>3833.7310000000002</v>
      </c>
      <c r="L212" s="33">
        <v>4178.3680000000004</v>
      </c>
      <c r="M212" s="33">
        <v>4290.4030000000002</v>
      </c>
      <c r="N212" s="33">
        <v>4418.4430000000002</v>
      </c>
      <c r="O212" s="33"/>
      <c r="P212" s="33"/>
      <c r="Q212" s="33">
        <v>4659.5850000000009</v>
      </c>
      <c r="R212" s="33">
        <v>8016.3670000000002</v>
      </c>
      <c r="S212" s="33">
        <v>8226.5660000000007</v>
      </c>
      <c r="T212" s="33">
        <v>8405.8220000000001</v>
      </c>
      <c r="U212" s="33">
        <v>8525.3260000000009</v>
      </c>
      <c r="V212" s="33"/>
      <c r="W212" s="33"/>
      <c r="X212" s="33">
        <v>8935.0540000000001</v>
      </c>
      <c r="Y212" s="33">
        <v>11199.232</v>
      </c>
      <c r="Z212" s="33">
        <v>11524.667000000001</v>
      </c>
      <c r="AA212" s="33">
        <v>11633.501000000002</v>
      </c>
      <c r="AB212" s="33">
        <v>11973.874</v>
      </c>
      <c r="AC212" s="33"/>
      <c r="AD212" s="33"/>
      <c r="AE212" s="33">
        <v>13672.537999999999</v>
      </c>
      <c r="AF212" s="33">
        <v>18961.657000000003</v>
      </c>
      <c r="AG212" s="33">
        <v>20239.923000000006</v>
      </c>
      <c r="AH212" s="33">
        <v>22069.834000000003</v>
      </c>
      <c r="AI212" s="33"/>
      <c r="AJ212" s="33"/>
      <c r="AK212" s="33"/>
      <c r="AL212" s="33">
        <v>22572.398000000005</v>
      </c>
      <c r="AM212" s="33">
        <v>24900.592000000001</v>
      </c>
      <c r="AN212" s="33">
        <v>96.03</v>
      </c>
      <c r="AO212" s="33">
        <v>999.77499999999986</v>
      </c>
      <c r="AP212" s="33">
        <v>1022.182</v>
      </c>
      <c r="AQ212" s="33"/>
      <c r="AR212" s="33"/>
      <c r="AS212" s="33"/>
      <c r="AT212" s="33">
        <v>6263.2820000000002</v>
      </c>
      <c r="AU212" s="33">
        <v>6854.4000000000005</v>
      </c>
      <c r="AV212" s="33">
        <v>7019.7850000000008</v>
      </c>
      <c r="AW212" s="33">
        <v>7320.6790000000001</v>
      </c>
      <c r="AX212" s="33"/>
      <c r="AY212" s="33"/>
      <c r="AZ212" s="33">
        <v>7578.893</v>
      </c>
      <c r="BA212" s="33">
        <v>18443.087</v>
      </c>
      <c r="BB212" s="33">
        <v>18752.517</v>
      </c>
      <c r="BC212" s="33">
        <v>18857.080000000002</v>
      </c>
      <c r="BD212" s="33">
        <v>19335.096000000001</v>
      </c>
      <c r="BE212" s="33"/>
      <c r="BF212" s="33"/>
      <c r="BG212" s="33">
        <v>19777.895999999997</v>
      </c>
      <c r="BH212" s="33">
        <v>25287.883999999998</v>
      </c>
      <c r="BI212" s="33">
        <v>25590.912</v>
      </c>
      <c r="BJ212" s="33">
        <v>25731.75</v>
      </c>
      <c r="BK212" s="33">
        <v>26083.86</v>
      </c>
      <c r="BL212" s="33"/>
      <c r="BM212" s="33"/>
      <c r="BN212" s="33">
        <v>27719.571</v>
      </c>
      <c r="BO212" s="33">
        <v>27719.571</v>
      </c>
      <c r="BP212" s="33">
        <v>33439.757999999994</v>
      </c>
      <c r="BQ212" s="33">
        <v>69.355000000000004</v>
      </c>
      <c r="BR212" s="33">
        <v>75.757000000000005</v>
      </c>
      <c r="BS212" s="33">
        <v>246.48099999999999</v>
      </c>
      <c r="BT212" s="33"/>
      <c r="BU212" s="33"/>
      <c r="BV212" s="33">
        <v>351.04700000000003</v>
      </c>
      <c r="BW212" s="33">
        <v>3417.605</v>
      </c>
      <c r="BX212" s="33">
        <v>4829.2460000000001</v>
      </c>
      <c r="BY212" s="33">
        <v>5049.0479999999989</v>
      </c>
      <c r="BZ212" s="33">
        <v>5217.6339999999991</v>
      </c>
      <c r="CA212" s="33"/>
      <c r="CB212" s="33"/>
      <c r="CC212" s="33">
        <v>5576.1480000000001</v>
      </c>
      <c r="CD212" s="33">
        <v>10066.088000000002</v>
      </c>
      <c r="CE212" s="33">
        <v>11677.262000000001</v>
      </c>
      <c r="CF212" s="33">
        <v>11893.862999999999</v>
      </c>
      <c r="CG212" s="33">
        <v>12025.104000000001</v>
      </c>
      <c r="CH212" s="33"/>
      <c r="CI212" s="33"/>
      <c r="CJ212" s="33">
        <v>12461.503999999999</v>
      </c>
      <c r="CK212" s="33">
        <v>22722.843000000001</v>
      </c>
      <c r="CL212" s="33">
        <v>23053.613000000001</v>
      </c>
      <c r="CM212" s="33">
        <v>23197.658000000003</v>
      </c>
      <c r="CN212" s="33"/>
      <c r="CO212" s="33"/>
      <c r="CP212" s="33"/>
      <c r="CQ212" s="33"/>
      <c r="CR212" s="33"/>
      <c r="CS212" s="33"/>
      <c r="CT212" s="33">
        <v>12461.503999999999</v>
      </c>
      <c r="CU212" s="33"/>
      <c r="CV212" s="33"/>
      <c r="CW212" s="33"/>
      <c r="CX212" s="33"/>
      <c r="CY212" s="33"/>
      <c r="CZ212" s="33"/>
      <c r="DA212" s="33"/>
      <c r="DB212" s="33"/>
      <c r="DC212" s="33"/>
      <c r="DD212" s="33"/>
      <c r="DE212" s="33"/>
      <c r="DF212" s="33"/>
      <c r="DG212" s="33"/>
      <c r="DH212" s="33"/>
      <c r="DI212" s="33"/>
      <c r="DJ212" s="33"/>
      <c r="DK212" s="33"/>
      <c r="DL212" s="33"/>
      <c r="DM212" s="33"/>
      <c r="DN212" s="33"/>
      <c r="DO212" s="33"/>
      <c r="DP212" s="33"/>
      <c r="DQ212" s="33"/>
      <c r="DR212" s="33"/>
      <c r="DS212" s="33"/>
      <c r="DT212" s="33"/>
      <c r="DU212" s="33"/>
      <c r="DV212" s="33"/>
      <c r="DW212" s="33"/>
      <c r="DX212" s="33"/>
      <c r="DY212" s="33"/>
      <c r="DZ212" s="33"/>
      <c r="EA212" s="33"/>
      <c r="EB212" s="33"/>
      <c r="EC212" s="33"/>
      <c r="ED212" s="33"/>
      <c r="EE212" s="33"/>
      <c r="EF212" s="33"/>
      <c r="EG212" s="33"/>
      <c r="EH212" s="33"/>
      <c r="EI212" s="33"/>
      <c r="EJ212" s="33"/>
      <c r="EK212" s="33"/>
      <c r="EL212" s="33"/>
      <c r="EM212" s="33"/>
      <c r="EN212" s="33"/>
      <c r="EO212" s="33"/>
      <c r="EP212" s="33"/>
      <c r="EQ212" s="33"/>
      <c r="ER212" s="33"/>
      <c r="ES212" s="33"/>
      <c r="ET212" s="33"/>
      <c r="EU212" s="33"/>
      <c r="EV212" s="33"/>
      <c r="EW212" s="33"/>
      <c r="EX212" s="33"/>
      <c r="EY212" s="33"/>
      <c r="EZ212" s="33"/>
      <c r="FA212" s="33"/>
      <c r="FB212" s="33"/>
      <c r="FC212" s="33"/>
      <c r="FD212" s="33"/>
      <c r="FE212" s="33"/>
      <c r="FF212" s="33">
        <v>24000</v>
      </c>
      <c r="FG212" s="33">
        <v>20000</v>
      </c>
      <c r="FH212" s="33">
        <v>20000</v>
      </c>
      <c r="FI212" s="33">
        <v>20000</v>
      </c>
      <c r="FJ212" s="33"/>
      <c r="FK212" s="33"/>
      <c r="FL212" s="33">
        <v>20000</v>
      </c>
      <c r="FM212" s="33"/>
      <c r="FN212" s="33"/>
      <c r="FO212" s="33">
        <v>20000</v>
      </c>
      <c r="FP212" s="33"/>
      <c r="FQ212" s="33">
        <v>20000</v>
      </c>
      <c r="FR212" s="33"/>
      <c r="FS212" s="33"/>
      <c r="FT212" s="33"/>
      <c r="FU212" s="33"/>
      <c r="FV212" s="33"/>
      <c r="FW212" s="33"/>
      <c r="FX212" s="33"/>
      <c r="FY212" s="33"/>
      <c r="FZ212" s="33"/>
      <c r="GA212" s="33"/>
      <c r="GB212" s="33"/>
      <c r="GC212" s="33"/>
      <c r="GD212" s="33"/>
      <c r="GE212" s="33"/>
      <c r="GF212" s="33"/>
      <c r="GG212" s="33"/>
      <c r="GH212" s="33"/>
      <c r="GI212" s="33"/>
      <c r="GJ212" s="33"/>
      <c r="GK212" s="33"/>
      <c r="GL212" s="33"/>
      <c r="GM212" s="33"/>
      <c r="GN212" s="33"/>
      <c r="GO212" s="33"/>
      <c r="GP212" s="33"/>
      <c r="GQ212" s="33"/>
      <c r="GR212" s="33"/>
      <c r="GS212" s="33"/>
      <c r="GT212" s="33"/>
      <c r="GU212" s="33"/>
      <c r="GV212" s="33"/>
      <c r="GW212" s="33"/>
      <c r="GX212" s="33"/>
      <c r="GY212" s="33"/>
      <c r="GZ212" s="33"/>
      <c r="HA212" s="33"/>
      <c r="HB212" s="33"/>
      <c r="HC212" s="33"/>
      <c r="HD212" s="33"/>
      <c r="HE212" s="33"/>
      <c r="HF212" s="33"/>
      <c r="HG212" s="33"/>
      <c r="HH212" s="33"/>
      <c r="HI212" s="33"/>
      <c r="HJ212" s="33"/>
      <c r="HK212" s="33"/>
      <c r="HL212" s="33"/>
      <c r="HM212" s="33"/>
      <c r="HN212" s="33"/>
      <c r="HO212" s="33"/>
      <c r="HP212" s="33"/>
      <c r="HQ212" s="33"/>
      <c r="HR212" s="33"/>
      <c r="HS212" s="33"/>
      <c r="HT212" s="33"/>
      <c r="HU212" s="33"/>
      <c r="HV212" s="33"/>
      <c r="HW212" s="33"/>
      <c r="HX212" s="33"/>
      <c r="HY212" s="33"/>
      <c r="HZ212" s="33"/>
      <c r="IA212" s="33"/>
      <c r="IB212" s="33"/>
      <c r="IC212" s="33"/>
      <c r="ID212" s="33"/>
      <c r="IE212" s="33"/>
      <c r="IF212" s="33"/>
      <c r="IG212" s="33"/>
      <c r="IH212" s="33"/>
      <c r="II212" s="33"/>
      <c r="IJ212" s="33"/>
      <c r="IK212" s="33"/>
      <c r="IL212" s="33"/>
      <c r="IM212" s="33"/>
      <c r="IN212" s="33"/>
      <c r="IO212" s="33"/>
      <c r="IP212" s="33"/>
      <c r="IQ212" s="33"/>
      <c r="IR212" s="33"/>
      <c r="IS212" s="33"/>
      <c r="IT212" s="33"/>
      <c r="IU212" s="33"/>
      <c r="IV212" s="33"/>
      <c r="IW212" s="33"/>
      <c r="IX212" s="33"/>
      <c r="IY212" s="33"/>
      <c r="IZ212" s="33"/>
      <c r="JA212" s="33"/>
      <c r="JB212" s="33"/>
      <c r="JC212" s="33"/>
      <c r="JD212" s="33"/>
      <c r="JE212" s="33"/>
      <c r="JF212" s="33"/>
      <c r="JG212" s="33"/>
      <c r="JH212" s="33"/>
      <c r="JI212" s="33"/>
      <c r="JJ212" s="33"/>
      <c r="JK212" s="33"/>
      <c r="JL212" s="33"/>
      <c r="JM212" s="33"/>
      <c r="JN212" s="33"/>
      <c r="JO212" s="33"/>
      <c r="JP212" s="33"/>
      <c r="JQ212" s="33"/>
      <c r="JR212" s="33"/>
      <c r="JS212" s="33"/>
      <c r="JT212" s="33"/>
      <c r="JU212" s="33"/>
      <c r="JV212" s="33"/>
      <c r="JW212" s="33"/>
      <c r="JX212" s="33"/>
      <c r="JY212" s="33"/>
      <c r="JZ212" s="33"/>
      <c r="KA212" s="33"/>
      <c r="KB212" s="33"/>
      <c r="KC212" s="33"/>
      <c r="KD212" s="33"/>
      <c r="KE212" s="33"/>
      <c r="KF212" s="33"/>
      <c r="KG212" s="33"/>
      <c r="KH212" s="33"/>
      <c r="KI212" s="33"/>
      <c r="KJ212" s="33"/>
      <c r="KK212" s="33"/>
      <c r="KL212" s="33"/>
      <c r="KM212" s="33"/>
      <c r="KN212" s="33"/>
      <c r="KO212" s="33"/>
      <c r="KP212" s="33"/>
      <c r="KQ212" s="33"/>
      <c r="KR212" s="33"/>
      <c r="KS212" s="33"/>
      <c r="KT212" s="33"/>
      <c r="KU212" s="33"/>
      <c r="KV212" s="33"/>
      <c r="KW212" s="33"/>
      <c r="KX212" s="33"/>
      <c r="KY212" s="33"/>
      <c r="KZ212" s="33"/>
      <c r="LA212" s="33"/>
      <c r="LB212" s="33"/>
      <c r="LC212" s="33"/>
      <c r="LD212" s="33"/>
      <c r="LE212" s="33"/>
      <c r="LF212" s="33"/>
      <c r="LG212" s="33"/>
      <c r="LH212" s="33"/>
      <c r="LI212" s="33"/>
      <c r="LJ212" s="33"/>
      <c r="LK212" s="33"/>
      <c r="LL212" s="33"/>
      <c r="LM212" s="33"/>
      <c r="LN212" s="33"/>
      <c r="LO212" s="33"/>
      <c r="LP212" s="33"/>
      <c r="LQ212" s="33"/>
      <c r="LR212" s="33"/>
      <c r="LS212" s="33"/>
      <c r="LT212" s="33"/>
      <c r="LU212" s="33"/>
      <c r="LV212" s="33"/>
      <c r="LW212" s="33"/>
      <c r="LX212" s="33"/>
      <c r="LY212" s="33"/>
      <c r="LZ212" s="33"/>
      <c r="MA212" s="33"/>
      <c r="MB212" s="33"/>
      <c r="MC212" s="33"/>
      <c r="MD212" s="33"/>
      <c r="ME212" s="33"/>
      <c r="MF212" s="33"/>
      <c r="MG212" s="33"/>
      <c r="MH212" s="33"/>
      <c r="MI212" s="33"/>
      <c r="MJ212" s="33"/>
      <c r="MK212" s="33"/>
      <c r="ML212" s="33"/>
      <c r="MM212" s="33"/>
      <c r="MN212" s="33"/>
      <c r="MO212" s="33"/>
      <c r="MP212" s="33"/>
      <c r="MQ212" s="33"/>
      <c r="MR212" s="33"/>
      <c r="MS212" s="33"/>
      <c r="MT212" s="33"/>
      <c r="MU212" s="33"/>
      <c r="MV212" s="33"/>
      <c r="MW212" s="33"/>
      <c r="MX212" s="33"/>
      <c r="MY212" s="33"/>
      <c r="MZ212" s="33"/>
      <c r="NA212" s="33"/>
      <c r="NB212" s="33"/>
      <c r="NC212" s="33"/>
      <c r="ND212" s="33"/>
      <c r="NE212" s="33"/>
      <c r="NF212" s="33"/>
      <c r="NG212" s="33"/>
      <c r="NH212" s="33"/>
      <c r="NI212" s="33"/>
    </row>
    <row r="213" spans="1:374" s="41" customFormat="1" ht="15" outlineLevel="1" thickBot="1" x14ac:dyDescent="0.3">
      <c r="A213" s="1049"/>
      <c r="B213" s="36">
        <f>B211/30</f>
        <v>232.56666666666666</v>
      </c>
      <c r="C213" s="1052"/>
      <c r="D213" s="51">
        <f>+B213</f>
        <v>232.56666666666666</v>
      </c>
      <c r="E213" s="59" t="s">
        <v>29</v>
      </c>
      <c r="F213" s="60"/>
      <c r="G213" s="37">
        <v>114.16900000000351</v>
      </c>
      <c r="H213" s="37" t="e">
        <f>IF(AND(H212&lt;&gt;0,G212&lt;&gt;0),H212-G212,(IFERROR(VLOOKUP($B201,#REF!,4,FALSE),"")/30))</f>
        <v>#VALUE!</v>
      </c>
      <c r="I213" s="37" t="e">
        <f>IF(AND(I212&lt;&gt;0,H212&lt;&gt;0),I212-H212,(IFERROR(VLOOKUP($B201,#REF!,4,FALSE),"")/30))</f>
        <v>#VALUE!</v>
      </c>
      <c r="J213" s="37" t="e">
        <f>IF(AND(J212&lt;&gt;0,I212&lt;&gt;0),J212-I212,(IFERROR(VLOOKUP($B201,#REF!,4,FALSE),"")/30))</f>
        <v>#VALUE!</v>
      </c>
      <c r="K213" s="37">
        <f>IF(AND(K212&lt;&gt;0,J212&lt;&gt;0),K212-J212,(IFERROR(VLOOKUP($B201,#REF!,4,FALSE),"")/30))</f>
        <v>3627.8</v>
      </c>
      <c r="L213" s="37">
        <f>IF(AND(L212&lt;&gt;0,K212&lt;&gt;0),L212-K212,(IFERROR(VLOOKUP($B201,#REF!,4,FALSE),"")/30))</f>
        <v>344.63700000000017</v>
      </c>
      <c r="M213" s="37">
        <f>IF(AND(M212&lt;&gt;0,L212&lt;&gt;0),M212-L212,(IFERROR(VLOOKUP($B201,#REF!,4,FALSE),"")/30))</f>
        <v>112.03499999999985</v>
      </c>
      <c r="N213" s="37">
        <f>IF(AND(N212&lt;&gt;0,M212&lt;&gt;0),N212-M212,(IFERROR(VLOOKUP($B201,#REF!,4,FALSE),"")/30))</f>
        <v>128.03999999999996</v>
      </c>
      <c r="O213" s="37" t="e">
        <f>IF(AND(O212&lt;&gt;0,N212&lt;&gt;0),O212-N212,(IFERROR(VLOOKUP($B201,#REF!,4,FALSE),"")/30))</f>
        <v>#VALUE!</v>
      </c>
      <c r="P213" s="37" t="e">
        <f>IF(AND(P212&lt;&gt;0,O212&lt;&gt;0),P212-O212,(IFERROR(VLOOKUP($B201,#REF!,4,FALSE),"")/30))</f>
        <v>#VALUE!</v>
      </c>
      <c r="Q213" s="37" t="e">
        <f>IF(AND(Q212&lt;&gt;0,P212&lt;&gt;0),Q212-P212,(IFERROR(VLOOKUP($B201,#REF!,4,FALSE),"")/30))</f>
        <v>#VALUE!</v>
      </c>
      <c r="R213" s="37">
        <f>IF(AND(R212&lt;&gt;0,Q212&lt;&gt;0),R212-Q212,(IFERROR(VLOOKUP($B201,#REF!,4,FALSE),"")/30))</f>
        <v>3356.7819999999992</v>
      </c>
      <c r="S213" s="37">
        <f>IF(AND(S212&lt;&gt;0,R212&lt;&gt;0),S212-R212,(IFERROR(VLOOKUP($B201,#REF!,4,FALSE),"")/30))</f>
        <v>210.19900000000052</v>
      </c>
      <c r="T213" s="37">
        <f>IF(AND(T212&lt;&gt;0,S212&lt;&gt;0),T212-S212,(IFERROR(VLOOKUP($B201,#REF!,4,FALSE),"")/30))</f>
        <v>179.2559999999994</v>
      </c>
      <c r="U213" s="37">
        <f>IF(AND(U212&lt;&gt;0,T212&lt;&gt;0),U212-T212,(IFERROR(VLOOKUP($B201,#REF!,4,FALSE),"")/30))</f>
        <v>119.50400000000081</v>
      </c>
      <c r="V213" s="37" t="e">
        <f>IF(AND(V212&lt;&gt;0,U212&lt;&gt;0),V212-U212,(IFERROR(VLOOKUP($B201,#REF!,4,FALSE),"")/30))</f>
        <v>#VALUE!</v>
      </c>
      <c r="W213" s="37" t="e">
        <f>IF(AND(W212&lt;&gt;0,V212&lt;&gt;0),W212-V212,(IFERROR(VLOOKUP($B201,#REF!,4,FALSE),"")/30))</f>
        <v>#VALUE!</v>
      </c>
      <c r="X213" s="37" t="e">
        <f>IF(AND(X212&lt;&gt;0,W212&lt;&gt;0),X212-W212,(IFERROR(VLOOKUP($B201,#REF!,4,FALSE),"")/30))</f>
        <v>#VALUE!</v>
      </c>
      <c r="Y213" s="37">
        <f>IF(AND(Y212&lt;&gt;0,X212&lt;&gt;0),Y212-X212,(IFERROR(VLOOKUP($B201,#REF!,4,FALSE),"")/30))</f>
        <v>2264.1779999999999</v>
      </c>
      <c r="Z213" s="37">
        <f>IF(AND(Z212&lt;&gt;0,Y212&lt;&gt;0),Z212-Y212,(IFERROR(VLOOKUP($B201,#REF!,4,FALSE),"")/30))</f>
        <v>325.43500000000131</v>
      </c>
      <c r="AA213" s="37">
        <f>IF(AND(AA212&lt;&gt;0,Z212&lt;&gt;0),AA212-Z212,(IFERROR(VLOOKUP($B201,#REF!,4,FALSE),"")/30))</f>
        <v>108.83400000000074</v>
      </c>
      <c r="AB213" s="37">
        <f>IF(AND(AB212&lt;&gt;0,AA212&lt;&gt;0),AB212-AA212,(IFERROR(VLOOKUP($B201,#REF!,4,FALSE),"")/30))</f>
        <v>340.37299999999777</v>
      </c>
      <c r="AC213" s="37" t="e">
        <f>IF(AND(AC212&lt;&gt;0,AB212&lt;&gt;0),AC212-AB212,(IFERROR(VLOOKUP($B201,#REF!,4,FALSE),"")/30))</f>
        <v>#VALUE!</v>
      </c>
      <c r="AD213" s="37" t="e">
        <f>IF(AND(AD212&lt;&gt;0,AC212&lt;&gt;0),AD212-AC212,(IFERROR(VLOOKUP($B201,#REF!,4,FALSE),"")/30))</f>
        <v>#VALUE!</v>
      </c>
      <c r="AE213" s="37" t="e">
        <f>IF(AND(AE212&lt;&gt;0,AD212&lt;&gt;0),AE212-AD212,(IFERROR(VLOOKUP($B201,#REF!,4,FALSE),"")/30))</f>
        <v>#VALUE!</v>
      </c>
      <c r="AF213" s="37">
        <f>IF(AND(AF212&lt;&gt;0,AE212&lt;&gt;0),AF212-AE212,(IFERROR(VLOOKUP($B201,#REF!,4,FALSE),"")/30))</f>
        <v>5289.1190000000042</v>
      </c>
      <c r="AG213" s="37">
        <f>IF(AND(AG212&lt;&gt;0,AF212&lt;&gt;0),AG212-AF212,(IFERROR(VLOOKUP($B201,#REF!,4,FALSE),"")/30))</f>
        <v>1278.2660000000033</v>
      </c>
      <c r="AH213" s="37">
        <f>IF(AND(AH212&lt;&gt;0,AG212&lt;&gt;0),AH212-AG212,(IFERROR(VLOOKUP($B201,#REF!,4,FALSE),"")/30))</f>
        <v>1829.9109999999964</v>
      </c>
      <c r="AI213" s="37" t="e">
        <f>IF(AND(AI212&lt;&gt;0,AH212&lt;&gt;0),AI212-AH212,(IFERROR(VLOOKUP($B201,#REF!,4,FALSE),"")/30))</f>
        <v>#VALUE!</v>
      </c>
      <c r="AJ213" s="37" t="e">
        <f>IF(AND(AJ212&lt;&gt;0,AI212&lt;&gt;0),AJ212-AI212,(IFERROR(VLOOKUP($B201,#REF!,4,FALSE),"")/30))</f>
        <v>#VALUE!</v>
      </c>
      <c r="AK213" s="37" t="e">
        <f>IF(AND(AK212&lt;&gt;0,AJ212&lt;&gt;0),AK212-AJ212,(IFERROR(VLOOKUP($B201,#REF!,4,FALSE),"")/30))</f>
        <v>#VALUE!</v>
      </c>
      <c r="AL213" s="37" t="e">
        <f>IF(AND(AL212&lt;&gt;0,AK212&lt;&gt;0),AL212-AK212,(IFERROR(VLOOKUP($B201,#REF!,4,FALSE),"")/30))</f>
        <v>#VALUE!</v>
      </c>
      <c r="AM213" s="37">
        <f>IF(AND(AM212&lt;&gt;0,AL212&lt;&gt;0),AM212-AL212,(IFERROR(VLOOKUP($B201,#REF!,5,FALSE),"")/30))</f>
        <v>2328.1939999999959</v>
      </c>
      <c r="AN213" s="37">
        <f>IF(AND(AN212&lt;&gt;0,AM212&lt;&gt;0),AN212-AM212,(IFERROR(VLOOKUP($B201,#REF!,5,FALSE),"")/30))</f>
        <v>-24804.562000000002</v>
      </c>
      <c r="AO213" s="37">
        <f>IF(AND(AO212&lt;&gt;0,AN212&lt;&gt;0),AO212-AN212,(IFERROR(VLOOKUP($B201,#REF!,5,FALSE),"")/30))</f>
        <v>903.74499999999989</v>
      </c>
      <c r="AP213" s="37">
        <f>IF(AND(AP212&lt;&gt;0,AO212&lt;&gt;0),AP212-AO212,(IFERROR(VLOOKUP($B201,#REF!,5,FALSE),"")/30))</f>
        <v>22.407000000000153</v>
      </c>
      <c r="AQ213" s="37" t="e">
        <f>IF(AND(AQ212&lt;&gt;0,AP212&lt;&gt;0),AQ212-AP212,(IFERROR(VLOOKUP($B201,#REF!,5,FALSE),"")/30))</f>
        <v>#VALUE!</v>
      </c>
      <c r="AR213" s="37" t="e">
        <f>IF(AND(AR212&lt;&gt;0,AQ212&lt;&gt;0),AR212-AQ212,(IFERROR(VLOOKUP($B201,#REF!,5,FALSE),"")/30))</f>
        <v>#VALUE!</v>
      </c>
      <c r="AS213" s="37" t="e">
        <f>IF(AND(AS212&lt;&gt;0,AR212&lt;&gt;0),AS212-AR212,(IFERROR(VLOOKUP($B201,#REF!,5,FALSE),"")/30))</f>
        <v>#VALUE!</v>
      </c>
      <c r="AT213" s="37" t="e">
        <f>IF(AND(AT212&lt;&gt;0,AS212&lt;&gt;0),AT212-AS212,(IFERROR(VLOOKUP($B201,#REF!,5,FALSE),"")/30))</f>
        <v>#VALUE!</v>
      </c>
      <c r="AU213" s="37">
        <f>IF(AND(AU212&lt;&gt;0,AT212&lt;&gt;0),AU212-AT212,(IFERROR(VLOOKUP($B201,#REF!,5,FALSE),"")/30))</f>
        <v>591.11800000000039</v>
      </c>
      <c r="AV213" s="37">
        <f>IF(AND(AV212&lt;&gt;0,AU212&lt;&gt;0),AV212-AU212,(IFERROR(VLOOKUP($B201,#REF!,5,FALSE),"")/30))</f>
        <v>165.38500000000022</v>
      </c>
      <c r="AW213" s="37">
        <f>IF(AND(AW212&lt;&gt;0,AV212&lt;&gt;0),AW212-AV212,(IFERROR(VLOOKUP($B201,#REF!,5,FALSE),"")/30))</f>
        <v>300.89399999999932</v>
      </c>
      <c r="AX213" s="37" t="e">
        <f>IF(AND(AX212&lt;&gt;0,AW212&lt;&gt;0),AX212-AW212,(IFERROR(VLOOKUP($B201,#REF!,5,FALSE),"")/30))</f>
        <v>#VALUE!</v>
      </c>
      <c r="AY213" s="37" t="e">
        <f>IF(AND(AY212&lt;&gt;0,AX212&lt;&gt;0),AY212-AX212,(IFERROR(VLOOKUP($B201,#REF!,5,FALSE),"")/30))</f>
        <v>#VALUE!</v>
      </c>
      <c r="AZ213" s="37" t="e">
        <f>IF(AND(AZ212&lt;&gt;0,AY212&lt;&gt;0),AZ212-AY212,(IFERROR(VLOOKUP($B201,#REF!,5,FALSE),"")/30))</f>
        <v>#VALUE!</v>
      </c>
      <c r="BA213" s="37">
        <f>IF(AND(BA212&lt;&gt;0,AZ212&lt;&gt;0),BA212-AZ212,(IFERROR(VLOOKUP($B201,#REF!,5,FALSE),"")/30))</f>
        <v>10864.194</v>
      </c>
      <c r="BB213" s="37">
        <f>IF(AND(BB212&lt;&gt;0,BA212&lt;&gt;0),BB212-BA212,(IFERROR(VLOOKUP($B201,#REF!,5,FALSE),"")/30))</f>
        <v>309.43000000000029</v>
      </c>
      <c r="BC213" s="37">
        <f>IF(AND(BC212&lt;&gt;0,BB212&lt;&gt;0),BC212-BB212,(IFERROR(VLOOKUP($B201,#REF!,5,FALSE),"")/30))</f>
        <v>104.56300000000192</v>
      </c>
      <c r="BD213" s="37">
        <f>IF(AND(BD212&lt;&gt;0,BC212&lt;&gt;0),BD212-BC212,(IFERROR(VLOOKUP($B201,#REF!,5,FALSE),"")/30))</f>
        <v>478.01599999999962</v>
      </c>
      <c r="BE213" s="37" t="e">
        <f>IF(AND(BE212&lt;&gt;0,BD212&lt;&gt;0),BE212-BD212,(IFERROR(VLOOKUP($B201,#REF!,5,FALSE),"")/30))</f>
        <v>#VALUE!</v>
      </c>
      <c r="BF213" s="37" t="e">
        <f>IF(AND(BF212&lt;&gt;0,BE212&lt;&gt;0),BF212-BE212,(IFERROR(VLOOKUP($B201,#REF!,5,FALSE),"")/30))</f>
        <v>#VALUE!</v>
      </c>
      <c r="BG213" s="37" t="e">
        <f>IF(AND(BG212&lt;&gt;0,BF212&lt;&gt;0),BG212-BF212,(IFERROR(VLOOKUP($B201,#REF!,5,FALSE),"")/30))</f>
        <v>#VALUE!</v>
      </c>
      <c r="BH213" s="37">
        <f>IF(AND(BH212&lt;&gt;0,BG212&lt;&gt;0),BH212-BG212,(IFERROR(VLOOKUP($B201,#REF!,5,FALSE),"")/30))</f>
        <v>5509.9880000000012</v>
      </c>
      <c r="BI213" s="37">
        <f>IF(AND(BI212&lt;&gt;0,BH212&lt;&gt;0),BI212-BH212,(IFERROR(VLOOKUP($B201,#REF!,5,FALSE),"")/30))</f>
        <v>303.02800000000207</v>
      </c>
      <c r="BJ213" s="37">
        <f>IF(AND(BJ212&lt;&gt;0,BI212&lt;&gt;0),BJ212-BI212,(IFERROR(VLOOKUP($B201,#REF!,5,FALSE),"")/30))</f>
        <v>140.83799999999974</v>
      </c>
      <c r="BK213" s="37">
        <f>IF(AND(BK212&lt;&gt;0,BJ212&lt;&gt;0),BK212-BJ212,(IFERROR(VLOOKUP($B201,#REF!,5,FALSE),"")/30))</f>
        <v>352.11000000000058</v>
      </c>
      <c r="BL213" s="37" t="e">
        <f>IF(AND(BL212&lt;&gt;0,BK212&lt;&gt;0),BL212-BK212,(IFERROR(VLOOKUP($B201,#REF!,5,FALSE),"")/30))</f>
        <v>#VALUE!</v>
      </c>
      <c r="BM213" s="37" t="e">
        <f>IF(AND(BM212&lt;&gt;0,BL212&lt;&gt;0),BM212-BL212,(IFERROR(VLOOKUP($B201,#REF!,5,FALSE),"")/30))</f>
        <v>#VALUE!</v>
      </c>
      <c r="BN213" s="37" t="e">
        <f>IF(AND(BN212&lt;&gt;0,BL212&lt;&gt;0),BN212-BL212,(IFERROR(VLOOKUP($B201,#REF!,5,FALSE),"")/30))</f>
        <v>#VALUE!</v>
      </c>
      <c r="BO213" s="37" t="e">
        <f>IF(AND(BO212&lt;&gt;0,BM212&lt;&gt;0),BO212-BM212,(IFERROR(VLOOKUP($B201,#REF!,5,FALSE),"")/30))</f>
        <v>#VALUE!</v>
      </c>
      <c r="BP213" s="37">
        <f>IF(AND(BP212&lt;&gt;0,BO212&lt;&gt;0),BP212-BO212,(IFERROR(VLOOKUP($B201,#REF!,6,FALSE),"")/30))</f>
        <v>5720.1869999999944</v>
      </c>
      <c r="BQ213" s="37">
        <f>IF(AND(BQ212&lt;&gt;0,BP212&lt;&gt;0),BQ212-BP212,(IFERROR(VLOOKUP($B201,#REF!,6,FALSE),"")/30))</f>
        <v>-33370.402999999991</v>
      </c>
      <c r="BR213" s="37">
        <f>IF(AND(BR212&lt;&gt;0,BQ212&lt;&gt;0),BR212-BQ212,(IFERROR(VLOOKUP($B201,#REF!,6,FALSE),"")/30))</f>
        <v>6.402000000000001</v>
      </c>
      <c r="BS213" s="37">
        <f>IF(AND(BS212&lt;&gt;0,BR212&lt;&gt;0),BS212-BR212,(IFERROR(VLOOKUP($B201,#REF!,6,FALSE),"")/30))</f>
        <v>170.72399999999999</v>
      </c>
      <c r="BT213" s="37" t="e">
        <f>IF(AND(BT212&lt;&gt;0,BS212&lt;&gt;0),BT212-BS212,(IFERROR(VLOOKUP($B201,#REF!,6,FALSE),"")/30))</f>
        <v>#VALUE!</v>
      </c>
      <c r="BU213" s="37" t="e">
        <f>IF(AND(BU212&lt;&gt;0,BT212&lt;&gt;0),BU212-BT212,(IFERROR(VLOOKUP($B201,#REF!,6,FALSE),"")/30))</f>
        <v>#VALUE!</v>
      </c>
      <c r="BV213" s="37" t="e">
        <f>IF(AND(BV212&lt;&gt;0,BU212&lt;&gt;0),BV212-BU212,(IFERROR(VLOOKUP($B201,#REF!,6,FALSE),"")/30))</f>
        <v>#VALUE!</v>
      </c>
      <c r="BW213" s="37">
        <f>IF(AND(BW212&lt;&gt;0,BV212&lt;&gt;0),BW212-BV212,(IFERROR(VLOOKUP($B201,#REF!,6,FALSE),"")/30))</f>
        <v>3066.558</v>
      </c>
      <c r="BX213" s="37">
        <f>IF(AND(BX212&lt;&gt;0,BW212&lt;&gt;0),BX212-BW212,(IFERROR(VLOOKUP($B201,#REF!,6,FALSE),"")/30))</f>
        <v>1411.6410000000001</v>
      </c>
      <c r="BY213" s="37">
        <f>IF(AND(BY212&lt;&gt;0,BX212&lt;&gt;0),BY212-BX212,(IFERROR(VLOOKUP($B201,#REF!,6,FALSE),"")/30))</f>
        <v>219.80199999999877</v>
      </c>
      <c r="BZ213" s="37">
        <f>IF(AND(BZ212&lt;&gt;0,BY212&lt;&gt;0),BZ212-BY212,(IFERROR(VLOOKUP($B201,#REF!,6,FALSE),"")/30))</f>
        <v>168.58600000000024</v>
      </c>
      <c r="CA213" s="37" t="e">
        <f>IF(AND(CA212&lt;&gt;0,BZ212&lt;&gt;0),CA212-BZ212,(IFERROR(VLOOKUP($B201,#REF!,6,FALSE),"")/30))</f>
        <v>#VALUE!</v>
      </c>
      <c r="CB213" s="37" t="e">
        <f>IF(AND(CB212&lt;&gt;0,CA212&lt;&gt;0),CB212-CA212,(IFERROR(VLOOKUP($B201,#REF!,6,FALSE),"")/30))</f>
        <v>#VALUE!</v>
      </c>
      <c r="CC213" s="37" t="e">
        <f>IF(AND(CC212&lt;&gt;0,CB212&lt;&gt;0),CC212-CB212,(IFERROR(VLOOKUP($B201,#REF!,6,FALSE),"")/30))</f>
        <v>#VALUE!</v>
      </c>
      <c r="CD213" s="37">
        <f>IF(AND(CD212&lt;&gt;0,CC212&lt;&gt;0),CD212-CC212,(IFERROR(VLOOKUP($B201,#REF!,6,FALSE),"")/30))</f>
        <v>4489.9400000000014</v>
      </c>
      <c r="CE213" s="37">
        <f>IF(AND(CE212&lt;&gt;0,CD212&lt;&gt;0),CE212-CD212,(IFERROR(VLOOKUP($B201,#REF!,6,FALSE),"")/30))</f>
        <v>1611.1739999999991</v>
      </c>
      <c r="CF213" s="37">
        <f>IF(AND(CF212&lt;&gt;0,CE212&lt;&gt;0),CF212-CE212,(IFERROR(VLOOKUP($B201,#REF!,6,FALSE),"")/30))</f>
        <v>216.60099999999875</v>
      </c>
      <c r="CG213" s="37">
        <f>IF(AND(CG212&lt;&gt;0,CF212&lt;&gt;0),CG212-CF212,(IFERROR(VLOOKUP($B201,#REF!,6,FALSE),"")/30))</f>
        <v>131.2410000000018</v>
      </c>
      <c r="CH213" s="37" t="e">
        <f>IF(AND(CH212&lt;&gt;0,CG212&lt;&gt;0),CH212-CG212,(IFERROR(VLOOKUP($B201,#REF!,6,FALSE),"")/30))</f>
        <v>#VALUE!</v>
      </c>
      <c r="CI213" s="37" t="e">
        <f>IF(AND(CI212&lt;&gt;0,CH212&lt;&gt;0),CI212-CH212,(IFERROR(VLOOKUP($B201,#REF!,6,FALSE),"")/30))</f>
        <v>#VALUE!</v>
      </c>
      <c r="CJ213" s="37" t="e">
        <f>IF(AND(CJ212&lt;&gt;0,CI212&lt;&gt;0),CJ212-CI212,(IFERROR(VLOOKUP($B201,#REF!,6,FALSE),"")/30))</f>
        <v>#VALUE!</v>
      </c>
      <c r="CK213" s="37">
        <f>IF(AND(CK212&lt;&gt;0,CJ212&lt;&gt;0),CK212-CJ212,(IFERROR(VLOOKUP($B201,#REF!,6,FALSE),"")/30))</f>
        <v>10261.339000000002</v>
      </c>
      <c r="CL213" s="37">
        <f>IF(AND(CL212&lt;&gt;0,CK212&lt;&gt;0),CL212-CK212,(IFERROR(VLOOKUP($B201,#REF!,6,FALSE),"")/30))</f>
        <v>330.77000000000044</v>
      </c>
      <c r="CM213" s="37">
        <f>IF(AND(CM212&lt;&gt;0,CL212&lt;&gt;0),CM212-CL212,(IFERROR(VLOOKUP($B201,#REF!,6,FALSE),"")/30))</f>
        <v>144.04500000000189</v>
      </c>
      <c r="CN213" s="37" t="e">
        <f>IF(AND(CN212&lt;&gt;0,CM212&lt;&gt;0),CN212-CM212,(IFERROR(VLOOKUP($B201,#REF!,6,FALSE),"")/30))</f>
        <v>#VALUE!</v>
      </c>
      <c r="CO213" s="37" t="e">
        <f>IF(AND(CO212&lt;&gt;0,CN212&lt;&gt;0),CO212-CN212,(IFERROR(VLOOKUP($B201,#REF!,6,FALSE),"")/30))</f>
        <v>#VALUE!</v>
      </c>
      <c r="CP213" s="37" t="e">
        <f>IF(AND(CP212&lt;&gt;0,CO212&lt;&gt;0),CP212-CO212,(IFERROR(VLOOKUP($B201,#REF!,6,FALSE),"")/30))</f>
        <v>#VALUE!</v>
      </c>
      <c r="CQ213" s="37" t="e">
        <f>IF(AND(CQ212&lt;&gt;0,CP212&lt;&gt;0),CQ212-CP212,(IFERROR(VLOOKUP($B201,#REF!,6,FALSE),"")/30))</f>
        <v>#VALUE!</v>
      </c>
      <c r="CR213" s="37" t="e">
        <f>IF(AND(CR212&lt;&gt;0,CQ212&lt;&gt;0),CR212-CQ212,(IFERROR(VLOOKUP($B201,#REF!,6,FALSE),"")/30))</f>
        <v>#VALUE!</v>
      </c>
      <c r="CS213" s="37" t="e">
        <f>IF(AND(CS212&lt;&gt;0,CR212&lt;&gt;0),CS212-CR212,(IFERROR(VLOOKUP($B201,#REF!,6,FALSE),"")/30))</f>
        <v>#VALUE!</v>
      </c>
      <c r="CT213" s="37" t="e">
        <f>IF(AND(CT212&lt;&gt;0,CS212&lt;&gt;0),CT212-CS212,(IFERROR(VLOOKUP($B201,#REF!,6,FALSE),"")/30))</f>
        <v>#VALUE!</v>
      </c>
      <c r="CU213" s="37" t="e">
        <f>IF(AND(CU212&lt;&gt;0,CT212&lt;&gt;0),CU212-CT212,(IFERROR(VLOOKUP($B201,#REF!,7,FALSE),"")/30))</f>
        <v>#VALUE!</v>
      </c>
      <c r="CV213" s="37" t="e">
        <f>IF(AND(CV212&lt;&gt;0,CU212&lt;&gt;0),CV212-CU212,(IFERROR(VLOOKUP($B201,#REF!,7,FALSE),"")/30))</f>
        <v>#VALUE!</v>
      </c>
      <c r="CW213" s="37" t="e">
        <f>IF(AND(CW212&lt;&gt;0,CV212&lt;&gt;0),CW212-CV212,(IFERROR(VLOOKUP($B201,#REF!,7,FALSE),"")/30))</f>
        <v>#VALUE!</v>
      </c>
      <c r="CX213" s="37" t="e">
        <f>IF(AND(CX212&lt;&gt;0,CW212&lt;&gt;0),CX212-CW212,(IFERROR(VLOOKUP($B201,#REF!,7,FALSE),"")/30))</f>
        <v>#VALUE!</v>
      </c>
      <c r="CY213" s="37" t="e">
        <f>IF(AND(CY212&lt;&gt;0,CX212&lt;&gt;0),CY212-CX212,(IFERROR(VLOOKUP($B201,#REF!,7,FALSE),"")/30))</f>
        <v>#VALUE!</v>
      </c>
      <c r="CZ213" s="37" t="e">
        <f>IF(AND(CZ212&lt;&gt;0,CY212&lt;&gt;0),CZ212-CY212,(IFERROR(VLOOKUP($B201,#REF!,7,FALSE),"")/30))</f>
        <v>#VALUE!</v>
      </c>
      <c r="DA213" s="37" t="e">
        <f>IF(AND(DA212&lt;&gt;0,CZ212&lt;&gt;0),DA212-CZ212,(IFERROR(VLOOKUP($B201,#REF!,7,FALSE),"")/30))</f>
        <v>#VALUE!</v>
      </c>
      <c r="DB213" s="37" t="e">
        <f>IF(AND(DB212&lt;&gt;0,DA212&lt;&gt;0),DB212-DA212,(IFERROR(VLOOKUP($B201,#REF!,7,FALSE),"")/30))</f>
        <v>#VALUE!</v>
      </c>
      <c r="DC213" s="37" t="e">
        <f>IF(AND(DC212&lt;&gt;0,DB212&lt;&gt;0),DC212-DB212,(IFERROR(VLOOKUP($B201,#REF!,7,FALSE),"")/30))</f>
        <v>#VALUE!</v>
      </c>
      <c r="DD213" s="37" t="e">
        <f>IF(AND(DD212&lt;&gt;0,DC212&lt;&gt;0),DD212-DC212,(IFERROR(VLOOKUP($B201,#REF!,7,FALSE),"")/30))</f>
        <v>#VALUE!</v>
      </c>
      <c r="DE213" s="37" t="e">
        <f>IF(AND(DE212&lt;&gt;0,DD212&lt;&gt;0),DE212-DD212,(IFERROR(VLOOKUP($B201,#REF!,7,FALSE),"")/30))</f>
        <v>#VALUE!</v>
      </c>
      <c r="DF213" s="37" t="e">
        <f>IF(AND(DF212&lt;&gt;0,DE212&lt;&gt;0),DF212-DE212,(IFERROR(VLOOKUP($B201,#REF!,7,FALSE),"")/30))</f>
        <v>#VALUE!</v>
      </c>
      <c r="DG213" s="37" t="e">
        <f>IF(AND(DG212&lt;&gt;0,DF212&lt;&gt;0),DG212-DF212,(IFERROR(VLOOKUP($B201,#REF!,7,FALSE),"")/30))</f>
        <v>#VALUE!</v>
      </c>
      <c r="DH213" s="37" t="e">
        <f>IF(AND(DH212&lt;&gt;0,DG212&lt;&gt;0),DH212-DG212,(IFERROR(VLOOKUP($B201,#REF!,7,FALSE),"")/30))</f>
        <v>#VALUE!</v>
      </c>
      <c r="DI213" s="37" t="e">
        <f>IF(AND(DI212&lt;&gt;0,DH212&lt;&gt;0),DI212-DH212,(IFERROR(VLOOKUP($B201,#REF!,7,FALSE),"")/30))</f>
        <v>#VALUE!</v>
      </c>
      <c r="DJ213" s="37" t="e">
        <f>IF(AND(DJ212&lt;&gt;0,DI212&lt;&gt;0),DJ212-DI212,(IFERROR(VLOOKUP($B201,#REF!,7,FALSE),"")/30))</f>
        <v>#VALUE!</v>
      </c>
      <c r="DK213" s="37" t="e">
        <f>IF(AND(DK212&lt;&gt;0,DJ212&lt;&gt;0),DK212-DJ212,(IFERROR(VLOOKUP($B201,#REF!,7,FALSE),"")/30))</f>
        <v>#VALUE!</v>
      </c>
      <c r="DL213" s="37" t="e">
        <f>IF(AND(DL212&lt;&gt;0,DK212&lt;&gt;0),DL212-DK212,(IFERROR(VLOOKUP($B201,#REF!,7,FALSE),"")/30))</f>
        <v>#VALUE!</v>
      </c>
      <c r="DM213" s="37" t="e">
        <f>IF(AND(DM212&lt;&gt;0,DL212&lt;&gt;0),DM212-DL212,(IFERROR(VLOOKUP($B201,#REF!,7,FALSE),"")/30))</f>
        <v>#VALUE!</v>
      </c>
      <c r="DN213" s="37" t="e">
        <f>IF(AND(DN212&lt;&gt;0,DM212&lt;&gt;0),DN212-DM212,(IFERROR(VLOOKUP($B201,#REF!,7,FALSE),"")/30))</f>
        <v>#VALUE!</v>
      </c>
      <c r="DO213" s="37" t="e">
        <f>IF(AND(DO212&lt;&gt;0,DN212&lt;&gt;0),DO212-DN212,(IFERROR(VLOOKUP($B201,#REF!,7,FALSE),"")/30))</f>
        <v>#VALUE!</v>
      </c>
      <c r="DP213" s="37" t="e">
        <f>IF(AND(DP212&lt;&gt;0,DO212&lt;&gt;0),DP212-DO212,(IFERROR(VLOOKUP($B201,#REF!,7,FALSE),"")/30))</f>
        <v>#VALUE!</v>
      </c>
      <c r="DQ213" s="37" t="e">
        <f>IF(AND(DQ212&lt;&gt;0,DP212&lt;&gt;0),DQ212-DP212,(IFERROR(VLOOKUP($B201,#REF!,7,FALSE),"")/30))</f>
        <v>#VALUE!</v>
      </c>
      <c r="DR213" s="37" t="e">
        <f>IF(AND(DR212&lt;&gt;0,DQ212&lt;&gt;0),DR212-DQ212,(IFERROR(VLOOKUP($B201,#REF!,7,FALSE),"")/30))</f>
        <v>#VALUE!</v>
      </c>
      <c r="DS213" s="37" t="e">
        <f>IF(AND(DS212&lt;&gt;0,DR212&lt;&gt;0),DS212-DR212,(IFERROR(VLOOKUP($B201,#REF!,7,FALSE),"")/30))</f>
        <v>#VALUE!</v>
      </c>
      <c r="DT213" s="37" t="e">
        <f>IF(AND(DT212&lt;&gt;0,DS212&lt;&gt;0),DT212-DS212,(IFERROR(VLOOKUP($B201,#REF!,7,FALSE),"")/30))</f>
        <v>#VALUE!</v>
      </c>
      <c r="DU213" s="37" t="e">
        <f>IF(AND(DU212&lt;&gt;0,DT212&lt;&gt;0),DU212-DT212,(IFERROR(VLOOKUP($B201,#REF!,7,FALSE),"")/30))</f>
        <v>#VALUE!</v>
      </c>
      <c r="DV213" s="37" t="e">
        <f>IF(AND(DV212&lt;&gt;0,DU212&lt;&gt;0),DV212-DU212,(IFERROR(VLOOKUP($B201,#REF!,7,FALSE),"")/30))</f>
        <v>#VALUE!</v>
      </c>
      <c r="DW213" s="37" t="e">
        <f>IF(AND(DW212&lt;&gt;0,DV212&lt;&gt;0),DW212-DV212,(IFERROR(VLOOKUP($B201,#REF!,7,FALSE),"")/30))</f>
        <v>#VALUE!</v>
      </c>
      <c r="DX213" s="37" t="e">
        <f>IF(AND(DX212&lt;&gt;0,DW212&lt;&gt;0),DX212-DW212,(IFERROR(VLOOKUP($B201,#REF!,7,FALSE),"")/30))</f>
        <v>#VALUE!</v>
      </c>
      <c r="DY213" s="37" t="e">
        <f>IF(AND(DY212&lt;&gt;0,DX212&lt;&gt;0),DY212-DX212,(IFERROR(VLOOKUP($B201,#REF!,8,FALSE),"")/30))</f>
        <v>#VALUE!</v>
      </c>
      <c r="DZ213" s="37" t="e">
        <f>IF(AND(DZ212&lt;&gt;0,DY212&lt;&gt;0),DZ212-DY212,(IFERROR(VLOOKUP($B201,#REF!,8,FALSE),"")/30))</f>
        <v>#VALUE!</v>
      </c>
      <c r="EA213" s="37" t="e">
        <f>IF(AND(EA212&lt;&gt;0,DZ212&lt;&gt;0),EA212-DZ212,(IFERROR(VLOOKUP($B201,#REF!,8,FALSE),"")/30))</f>
        <v>#VALUE!</v>
      </c>
      <c r="EB213" s="37" t="e">
        <f>IF(AND(EB212&lt;&gt;0,EA212&lt;&gt;0),EB212-EA212,(IFERROR(VLOOKUP($B201,#REF!,8,FALSE),"")/30))</f>
        <v>#VALUE!</v>
      </c>
      <c r="EC213" s="37" t="e">
        <f>IF(AND(EC212&lt;&gt;0,EB212&lt;&gt;0),EC212-EB212,(IFERROR(VLOOKUP($B201,#REF!,8,FALSE),"")/30))</f>
        <v>#VALUE!</v>
      </c>
      <c r="ED213" s="37" t="e">
        <f>IF(AND(ED212&lt;&gt;0,EC212&lt;&gt;0),ED212-EC212,(IFERROR(VLOOKUP($B201,#REF!,8,FALSE),"")/30))</f>
        <v>#VALUE!</v>
      </c>
      <c r="EE213" s="37" t="e">
        <f>IF(AND(EE212&lt;&gt;0,ED212&lt;&gt;0),EE212-ED212,(IFERROR(VLOOKUP($B201,#REF!,8,FALSE),"")/30))</f>
        <v>#VALUE!</v>
      </c>
      <c r="EF213" s="37" t="e">
        <f>IF(AND(EF212&lt;&gt;0,EE212&lt;&gt;0),EF212-EE212,(IFERROR(VLOOKUP($B201,#REF!,8,FALSE),"")/30))</f>
        <v>#VALUE!</v>
      </c>
      <c r="EG213" s="37" t="e">
        <f>IF(AND(EG212&lt;&gt;0,EF212&lt;&gt;0),EG212-EF212,(IFERROR(VLOOKUP($B201,#REF!,8,FALSE),"")/30))</f>
        <v>#VALUE!</v>
      </c>
      <c r="EH213" s="37" t="e">
        <f>IF(AND(EH212&lt;&gt;0,EG212&lt;&gt;0),EH212-EG212,(IFERROR(VLOOKUP($B201,#REF!,8,FALSE),"")/30))</f>
        <v>#VALUE!</v>
      </c>
      <c r="EI213" s="37" t="e">
        <f>IF(AND(EI212&lt;&gt;0,EH212&lt;&gt;0),EI212-EH212,(IFERROR(VLOOKUP($B201,#REF!,8,FALSE),"")/30))</f>
        <v>#VALUE!</v>
      </c>
      <c r="EJ213" s="37" t="e">
        <f>IF(AND(EJ212&lt;&gt;0,EI212&lt;&gt;0),EJ212-EI212,(IFERROR(VLOOKUP($B201,#REF!,8,FALSE),"")/30))</f>
        <v>#VALUE!</v>
      </c>
      <c r="EK213" s="37" t="e">
        <f>IF(AND(EK212&lt;&gt;0,EJ212&lt;&gt;0),EK212-EJ212,(IFERROR(VLOOKUP($B201,#REF!,8,FALSE),"")/30))</f>
        <v>#VALUE!</v>
      </c>
      <c r="EL213" s="37" t="e">
        <f>IF(AND(EL212&lt;&gt;0,EK212&lt;&gt;0),EL212-EK212,(IFERROR(VLOOKUP($B201,#REF!,8,FALSE),"")/30))</f>
        <v>#VALUE!</v>
      </c>
      <c r="EM213" s="37" t="e">
        <f>IF(AND(EM212&lt;&gt;0,EL212&lt;&gt;0),EM212-EL212,(IFERROR(VLOOKUP($B201,#REF!,8,FALSE),"")/30))</f>
        <v>#VALUE!</v>
      </c>
      <c r="EN213" s="37" t="e">
        <f>IF(AND(EN212&lt;&gt;0,EM212&lt;&gt;0),EN212-EM212,(IFERROR(VLOOKUP($B201,#REF!,8,FALSE),"")/30))</f>
        <v>#VALUE!</v>
      </c>
      <c r="EO213" s="37" t="e">
        <f>IF(AND(EO212&lt;&gt;0,EN212&lt;&gt;0),EO212-EN212,(IFERROR(VLOOKUP($B201,#REF!,8,FALSE),"")/30))</f>
        <v>#VALUE!</v>
      </c>
      <c r="EP213" s="37" t="e">
        <f>IF(AND(EP212&lt;&gt;0,EO212&lt;&gt;0),EP212-EO212,(IFERROR(VLOOKUP($B201,#REF!,8,FALSE),"")/30))</f>
        <v>#VALUE!</v>
      </c>
      <c r="EQ213" s="37" t="e">
        <f>IF(AND(EQ212&lt;&gt;0,EP212&lt;&gt;0),EQ212-EP212,(IFERROR(VLOOKUP($B201,#REF!,8,FALSE),"")/30))</f>
        <v>#VALUE!</v>
      </c>
      <c r="ER213" s="37" t="e">
        <f>IF(AND(ER212&lt;&gt;0,EQ212&lt;&gt;0),ER212-EQ212,(IFERROR(VLOOKUP($B201,#REF!,8,FALSE),"")/30))</f>
        <v>#VALUE!</v>
      </c>
      <c r="ES213" s="37" t="e">
        <f>IF(AND(ES212&lt;&gt;0,ER212&lt;&gt;0),ES212-ER212,(IFERROR(VLOOKUP($B201,#REF!,8,FALSE),"")/30))</f>
        <v>#VALUE!</v>
      </c>
      <c r="ET213" s="37" t="e">
        <f>IF(AND(ET212&lt;&gt;0,ES212&lt;&gt;0),ET212-ES212,(IFERROR(VLOOKUP($B201,#REF!,8,FALSE),"")/30))</f>
        <v>#VALUE!</v>
      </c>
      <c r="EU213" s="37" t="e">
        <f>IF(AND(EU212&lt;&gt;0,ET212&lt;&gt;0),EU212-ET212,(IFERROR(VLOOKUP($B201,#REF!,8,FALSE),"")/30))</f>
        <v>#VALUE!</v>
      </c>
      <c r="EV213" s="37" t="e">
        <f>IF(AND(EV212&lt;&gt;0,EU212&lt;&gt;0),EV212-EU212,(IFERROR(VLOOKUP($B201,#REF!,8,FALSE),"")/30))</f>
        <v>#VALUE!</v>
      </c>
      <c r="EW213" s="37" t="e">
        <f>IF(AND(EW212&lt;&gt;0,EV212&lt;&gt;0),EW212-EV212,(IFERROR(VLOOKUP($B201,#REF!,8,FALSE),"")/30))</f>
        <v>#VALUE!</v>
      </c>
      <c r="EX213" s="37" t="e">
        <f>IF(AND(EX212&lt;&gt;0,EW212&lt;&gt;0),EX212-EW212,(IFERROR(VLOOKUP($B201,#REF!,8,FALSE),"")/30))</f>
        <v>#VALUE!</v>
      </c>
      <c r="EY213" s="37" t="e">
        <f>IF(AND(EY212&lt;&gt;0,EX212&lt;&gt;0),EY212-EX212,(IFERROR(VLOOKUP($B201,#REF!,8,FALSE),"")/30))</f>
        <v>#VALUE!</v>
      </c>
      <c r="EZ213" s="37" t="e">
        <f>IF(AND(EZ212&lt;&gt;0,EY212&lt;&gt;0),EZ212-EY212,(IFERROR(VLOOKUP($B201,#REF!,8,FALSE),"")/30))</f>
        <v>#VALUE!</v>
      </c>
      <c r="FA213" s="37" t="e">
        <f>IF(AND(FA212&lt;&gt;0,EZ212&lt;&gt;0),FA212-EZ212,(IFERROR(VLOOKUP($B201,#REF!,8,FALSE),"")/30))</f>
        <v>#VALUE!</v>
      </c>
      <c r="FB213" s="37" t="e">
        <f>IF(AND(FB212&lt;&gt;0,FA212&lt;&gt;0),FB212-FA212,(IFERROR(VLOOKUP($B201,#REF!,8,FALSE),"")/30))</f>
        <v>#VALUE!</v>
      </c>
      <c r="FC213" s="37" t="e">
        <f>IF(AND(FC212&lt;&gt;0,FB212&lt;&gt;0),FC212-FB212,(IFERROR(VLOOKUP($B201,#REF!,8,FALSE),"")/30))</f>
        <v>#VALUE!</v>
      </c>
      <c r="FD213" s="37" t="e">
        <f>IF(AND(FD212&lt;&gt;0,FC212&lt;&gt;0),FD212-FC212,(IFERROR(VLOOKUP($B201,#REF!,9,FALSE),"")/30))</f>
        <v>#VALUE!</v>
      </c>
      <c r="FE213" s="37" t="e">
        <f>IF(AND(FE212&lt;&gt;0,FD212&lt;&gt;0),FE212-FD212,(IFERROR(VLOOKUP($B201,#REF!,9,FALSE),"")/30))</f>
        <v>#VALUE!</v>
      </c>
      <c r="FF213" s="37" t="e">
        <f>IF(AND(FF212&lt;&gt;0,FE212&lt;&gt;0),FF212-FE212,(IFERROR(VLOOKUP($B201,#REF!,9,FALSE),"")/30))</f>
        <v>#VALUE!</v>
      </c>
      <c r="FG213" s="37">
        <f>IF(AND(FG212&lt;&gt;0,FF212&lt;&gt;0),FG212-FF212,(IFERROR(VLOOKUP($B201,#REF!,9,FALSE),"")/30))</f>
        <v>-4000</v>
      </c>
      <c r="FH213" s="37">
        <f>IF(AND(FH212&lt;&gt;0,FG212&lt;&gt;0),FH212-FG212,(IFERROR(VLOOKUP($B201,#REF!,9,FALSE),"")/30))</f>
        <v>0</v>
      </c>
      <c r="FI213" s="37">
        <f>IF(AND(FI212&lt;&gt;0,FH212&lt;&gt;0),FI212-FH212,(IFERROR(VLOOKUP($B201,#REF!,9,FALSE),"")/30))</f>
        <v>0</v>
      </c>
      <c r="FJ213" s="37" t="e">
        <f>IF(AND(FJ212&lt;&gt;0,FI212&lt;&gt;0),FJ212-FI212,(IFERROR(VLOOKUP($B201,#REF!,9,FALSE),"")/30))</f>
        <v>#VALUE!</v>
      </c>
      <c r="FK213" s="37" t="e">
        <f>IF(AND(FK212&lt;&gt;0,FJ212&lt;&gt;0),FK212-FJ212,(IFERROR(VLOOKUP($B201,#REF!,9,FALSE),"")/30))</f>
        <v>#VALUE!</v>
      </c>
      <c r="FL213" s="37" t="e">
        <f>IF(AND(FL212&lt;&gt;0,FK212&lt;&gt;0),FL212-FK212,(IFERROR(VLOOKUP($B201,#REF!,9,FALSE),"")/30))</f>
        <v>#VALUE!</v>
      </c>
      <c r="FM213" s="37" t="e">
        <f>IF(AND(FM212&lt;&gt;0,FL212&lt;&gt;0),FM212-FL212,(IFERROR(VLOOKUP($B201,#REF!,9,FALSE),"")/30))</f>
        <v>#VALUE!</v>
      </c>
      <c r="FN213" s="37" t="e">
        <f>IF(AND(FN212&lt;&gt;0,FM212&lt;&gt;0),FN212-FM212,(IFERROR(VLOOKUP($B201,#REF!,9,FALSE),"")/30))</f>
        <v>#VALUE!</v>
      </c>
      <c r="FO213" s="37" t="e">
        <f>IF(AND(FO212&lt;&gt;0,FN212&lt;&gt;0),FO212-FN212,(IFERROR(VLOOKUP($B201,#REF!,9,FALSE),"")/30))</f>
        <v>#VALUE!</v>
      </c>
      <c r="FP213" s="37" t="e">
        <f>IF(AND(FP212&lt;&gt;0,FO212&lt;&gt;0),FP212-FO212,(IFERROR(VLOOKUP($B201,#REF!,9,FALSE),"")/30))</f>
        <v>#VALUE!</v>
      </c>
      <c r="FQ213" s="37" t="e">
        <f>IF(AND(FQ212&lt;&gt;0,FP212&lt;&gt;0),FQ212-FP212,(IFERROR(VLOOKUP($B201,#REF!,9,FALSE),"")/30))</f>
        <v>#VALUE!</v>
      </c>
      <c r="FR213" s="37" t="e">
        <f>IF(AND(FR212&lt;&gt;0,FQ212&lt;&gt;0),FR212-FQ212,(IFERROR(VLOOKUP($B201,#REF!,9,FALSE),"")/30))</f>
        <v>#VALUE!</v>
      </c>
      <c r="FS213" s="37" t="e">
        <f>IF(AND(FS212&lt;&gt;0,FR212&lt;&gt;0),FS212-FR212,(IFERROR(VLOOKUP($B201,#REF!,9,FALSE),"")/30))</f>
        <v>#VALUE!</v>
      </c>
      <c r="FT213" s="37" t="e">
        <f>IF(AND(FT212&lt;&gt;0,FS212&lt;&gt;0),FT212-FS212,(IFERROR(VLOOKUP($B201,#REF!,9,FALSE),"")/30))</f>
        <v>#VALUE!</v>
      </c>
      <c r="FU213" s="37" t="e">
        <f>IF(AND(FU212&lt;&gt;0,FT212&lt;&gt;0),FU212-FT212,(IFERROR(VLOOKUP($B201,#REF!,9,FALSE),"")/30))</f>
        <v>#VALUE!</v>
      </c>
      <c r="FV213" s="37" t="e">
        <f>IF(AND(FV212&lt;&gt;0,FU212&lt;&gt;0),FV212-FU212,(IFERROR(VLOOKUP($B201,#REF!,9,FALSE),"")/30))</f>
        <v>#VALUE!</v>
      </c>
      <c r="FW213" s="37" t="e">
        <f>IF(AND(FW212&lt;&gt;0,FV212&lt;&gt;0),FW212-FV212,(IFERROR(VLOOKUP($B201,#REF!,9,FALSE),"")/30))</f>
        <v>#VALUE!</v>
      </c>
      <c r="FX213" s="37" t="e">
        <f>IF(AND(FX212&lt;&gt;0,FW212&lt;&gt;0),FX212-FW212,(IFERROR(VLOOKUP($B201,#REF!,9,FALSE),"")/30))</f>
        <v>#VALUE!</v>
      </c>
      <c r="FY213" s="37" t="e">
        <f>IF(AND(FY212&lt;&gt;0,FX212&lt;&gt;0),FY212-FX212,(IFERROR(VLOOKUP($B201,#REF!,9,FALSE),"")/30))</f>
        <v>#VALUE!</v>
      </c>
      <c r="FZ213" s="37" t="e">
        <f>IF(AND(FZ212&lt;&gt;0,FY212&lt;&gt;0),FZ212-FY212,(IFERROR(VLOOKUP($B201,#REF!,9,FALSE),"")/30))</f>
        <v>#VALUE!</v>
      </c>
      <c r="GA213" s="37" t="e">
        <f>IF(AND(GA212&lt;&gt;0,FZ212&lt;&gt;0),GA212-FZ212,(IFERROR(VLOOKUP($B201,#REF!,9,FALSE),"")/30))</f>
        <v>#VALUE!</v>
      </c>
      <c r="GB213" s="37" t="e">
        <f>IF(AND(GB212&lt;&gt;0,GA212&lt;&gt;0),GB212-GA212,(IFERROR(VLOOKUP($B201,#REF!,9,FALSE),"")/30))</f>
        <v>#VALUE!</v>
      </c>
      <c r="GC213" s="37" t="e">
        <f>IF(AND(GC212&lt;&gt;0,GB212&lt;&gt;0),GC212-GB212,(IFERROR(VLOOKUP($B201,#REF!,9,FALSE),"")/30))</f>
        <v>#VALUE!</v>
      </c>
      <c r="GD213" s="37" t="e">
        <f>IF(AND(GD212&lt;&gt;0,GC212&lt;&gt;0),GD212-GC212,(IFERROR(VLOOKUP($B201,#REF!,9,FALSE),"")/30))</f>
        <v>#VALUE!</v>
      </c>
      <c r="GE213" s="37" t="e">
        <f>IF(AND(GE212&lt;&gt;0,GD212&lt;&gt;0),GE212-GD212,(IFERROR(VLOOKUP($B201,#REF!,9,FALSE),"")/30))</f>
        <v>#VALUE!</v>
      </c>
      <c r="GF213" s="37" t="e">
        <f>IF(AND(GF212&lt;&gt;0,GE212&lt;&gt;0),GF212-GE212,(IFERROR(VLOOKUP($B201,#REF!,9,FALSE),"")/30))</f>
        <v>#VALUE!</v>
      </c>
      <c r="GG213" s="37" t="e">
        <f>IF(AND(GG212&lt;&gt;0,GF212&lt;&gt;0),GG212-GF212,(IFERROR(VLOOKUP($B201,#REF!,9,FALSE),"")/30))</f>
        <v>#VALUE!</v>
      </c>
      <c r="GH213" s="37" t="e">
        <f>IF(AND(GH212&lt;&gt;0,GG212&lt;&gt;0),GH212-GG212,(IFERROR(VLOOKUP($B201,#REF!,10,FALSE),"")/30))</f>
        <v>#VALUE!</v>
      </c>
      <c r="GI213" s="37" t="e">
        <f>IF(AND(GI212&lt;&gt;0,GH212&lt;&gt;0),GI212-GH212,(IFERROR(VLOOKUP($B201,#REF!,10,FALSE),"")/30))</f>
        <v>#VALUE!</v>
      </c>
      <c r="GJ213" s="37" t="e">
        <f>IF(AND(GJ212&lt;&gt;0,GI212&lt;&gt;0),GJ212-GI212,(IFERROR(VLOOKUP($B201,#REF!,10,FALSE),"")/30))</f>
        <v>#VALUE!</v>
      </c>
      <c r="GK213" s="37" t="e">
        <f>IF(AND(GK212&lt;&gt;0,GJ212&lt;&gt;0),GK212-GJ212,(IFERROR(VLOOKUP($B201,#REF!,10,FALSE),"")/30))</f>
        <v>#VALUE!</v>
      </c>
      <c r="GL213" s="37" t="e">
        <f>IF(AND(GL212&lt;&gt;0,GK212&lt;&gt;0),GL212-GK212,(IFERROR(VLOOKUP($B201,#REF!,10,FALSE),"")/30))</f>
        <v>#VALUE!</v>
      </c>
      <c r="GM213" s="37" t="e">
        <f>IF(AND(GM212&lt;&gt;0,GL212&lt;&gt;0),GM212-GL212,(IFERROR(VLOOKUP($B201,#REF!,10,FALSE),"")/30))</f>
        <v>#VALUE!</v>
      </c>
      <c r="GN213" s="37" t="e">
        <f>IF(AND(GN212&lt;&gt;0,GM212&lt;&gt;0),GN212-GM212,(IFERROR(VLOOKUP($B201,#REF!,10,FALSE),"")/30))</f>
        <v>#VALUE!</v>
      </c>
      <c r="GO213" s="37" t="e">
        <f>IF(AND(GO212&lt;&gt;0,GN212&lt;&gt;0),GO212-GN212,(IFERROR(VLOOKUP($B201,#REF!,10,FALSE),"")/30))</f>
        <v>#VALUE!</v>
      </c>
      <c r="GP213" s="37" t="e">
        <f>IF(AND(GP212&lt;&gt;0,GO212&lt;&gt;0),GP212-GO212,(IFERROR(VLOOKUP($B201,#REF!,10,FALSE),"")/30))</f>
        <v>#VALUE!</v>
      </c>
      <c r="GQ213" s="37" t="e">
        <f>IF(AND(GQ212&lt;&gt;0,GP212&lt;&gt;0),GQ212-GP212,(IFERROR(VLOOKUP($B201,#REF!,10,FALSE),"")/30))</f>
        <v>#VALUE!</v>
      </c>
      <c r="GR213" s="37" t="e">
        <f>IF(AND(GR212&lt;&gt;0,GQ212&lt;&gt;0),GR212-GQ212,(IFERROR(VLOOKUP($B201,#REF!,10,FALSE),"")/30))</f>
        <v>#VALUE!</v>
      </c>
      <c r="GS213" s="37" t="e">
        <f>IF(AND(GS212&lt;&gt;0,GR212&lt;&gt;0),GS212-GR212,(IFERROR(VLOOKUP($B201,#REF!,10,FALSE),"")/30))</f>
        <v>#VALUE!</v>
      </c>
      <c r="GT213" s="37" t="e">
        <f>IF(AND(GT212&lt;&gt;0,GS212&lt;&gt;0),GT212-GS212,(IFERROR(VLOOKUP($B201,#REF!,10,FALSE),"")/30))</f>
        <v>#VALUE!</v>
      </c>
      <c r="GU213" s="37" t="e">
        <f>IF(AND(GU212&lt;&gt;0,GT212&lt;&gt;0),GU212-GT212,(IFERROR(VLOOKUP($B201,#REF!,10,FALSE),"")/30))</f>
        <v>#VALUE!</v>
      </c>
      <c r="GV213" s="37" t="e">
        <f>IF(AND(GV212&lt;&gt;0,GU212&lt;&gt;0),GV212-GU212,(IFERROR(VLOOKUP($B201,#REF!,10,FALSE),"")/30))</f>
        <v>#VALUE!</v>
      </c>
      <c r="GW213" s="37" t="e">
        <f>IF(AND(GW212&lt;&gt;0,GV212&lt;&gt;0),GW212-GV212,(IFERROR(VLOOKUP($B201,#REF!,10,FALSE),"")/30))</f>
        <v>#VALUE!</v>
      </c>
      <c r="GX213" s="37" t="e">
        <f>IF(AND(GX212&lt;&gt;0,GW212&lt;&gt;0),GX212-GW212,(IFERROR(VLOOKUP($B201,#REF!,10,FALSE),"")/30))</f>
        <v>#VALUE!</v>
      </c>
      <c r="GY213" s="37" t="e">
        <f>IF(AND(GY212&lt;&gt;0,GX212&lt;&gt;0),GY212-GX212,(IFERROR(VLOOKUP($B201,#REF!,10,FALSE),"")/30))</f>
        <v>#VALUE!</v>
      </c>
      <c r="GZ213" s="37" t="e">
        <f>IF(AND(GZ212&lt;&gt;0,GY212&lt;&gt;0),GZ212-GY212,(IFERROR(VLOOKUP($B201,#REF!,10,FALSE),"")/30))</f>
        <v>#VALUE!</v>
      </c>
      <c r="HA213" s="37" t="e">
        <f>IF(AND(HA212&lt;&gt;0,GZ212&lt;&gt;0),HA212-GZ212,(IFERROR(VLOOKUP($B201,#REF!,10,FALSE),"")/30))</f>
        <v>#VALUE!</v>
      </c>
      <c r="HB213" s="37" t="e">
        <f>IF(AND(HB212&lt;&gt;0,HA212&lt;&gt;0),HB212-HA212,(IFERROR(VLOOKUP($B201,#REF!,10,FALSE),"")/30))</f>
        <v>#VALUE!</v>
      </c>
      <c r="HC213" s="37" t="e">
        <f>IF(AND(HC212&lt;&gt;0,HB212&lt;&gt;0),HC212-HB212,(IFERROR(VLOOKUP($B201,#REF!,10,FALSE),"")/30))</f>
        <v>#VALUE!</v>
      </c>
      <c r="HD213" s="37" t="e">
        <f>IF(AND(HD212&lt;&gt;0,HC212&lt;&gt;0),HD212-HC212,(IFERROR(VLOOKUP($B201,#REF!,10,FALSE),"")/30))</f>
        <v>#VALUE!</v>
      </c>
      <c r="HE213" s="37" t="e">
        <f>IF(AND(HE212&lt;&gt;0,HD212&lt;&gt;0),HE212-HD212,(IFERROR(VLOOKUP($B201,#REF!,10,FALSE),"")/30))</f>
        <v>#VALUE!</v>
      </c>
      <c r="HF213" s="37" t="e">
        <f>IF(AND(HF212&lt;&gt;0,HE212&lt;&gt;0),HF212-HE212,(IFERROR(VLOOKUP($B201,#REF!,10,FALSE),"")/30))</f>
        <v>#VALUE!</v>
      </c>
      <c r="HG213" s="37" t="e">
        <f>IF(AND(HG212&lt;&gt;0,HF212&lt;&gt;0),HG212-HF212,(IFERROR(VLOOKUP($B201,#REF!,10,FALSE),"")/30))</f>
        <v>#VALUE!</v>
      </c>
      <c r="HH213" s="37" t="e">
        <f>IF(AND(HH212&lt;&gt;0,HG212&lt;&gt;0),HH212-HG212,(IFERROR(VLOOKUP($B201,#REF!,10,FALSE),"")/30))</f>
        <v>#VALUE!</v>
      </c>
      <c r="HI213" s="37" t="e">
        <f>IF(AND(HI212&lt;&gt;0,HH212&lt;&gt;0),HI212-HH212,(IFERROR(VLOOKUP($B201,#REF!,10,FALSE),"")/30))</f>
        <v>#VALUE!</v>
      </c>
      <c r="HJ213" s="37" t="e">
        <f>IF(AND(HJ212&lt;&gt;0,HI212&lt;&gt;0),HJ212-HI212,(IFERROR(VLOOKUP($B201,#REF!,10,FALSE),"")/30))</f>
        <v>#VALUE!</v>
      </c>
      <c r="HK213" s="37" t="e">
        <f>IF(AND(HK212&lt;&gt;0,HJ212&lt;&gt;0),HK212-HJ212,(IFERROR(VLOOKUP($B201,#REF!,10,FALSE),"")/30))</f>
        <v>#VALUE!</v>
      </c>
      <c r="HL213" s="37" t="e">
        <f>IF(AND(HL212&lt;&gt;0,HK212&lt;&gt;0),HL212-HK212,(IFERROR(VLOOKUP($B201,#REF!,10,FALSE),"")/30))</f>
        <v>#VALUE!</v>
      </c>
      <c r="HM213" s="37" t="e">
        <f>IF(AND(HM212&lt;&gt;0,HL212&lt;&gt;0),HM212-HL212,(IFERROR(VLOOKUP($B201,#REF!,11,FALSE),"")/30))</f>
        <v>#VALUE!</v>
      </c>
      <c r="HN213" s="37" t="e">
        <f>IF(AND(HN212&lt;&gt;0,HM212&lt;&gt;0),HN212-HM212,(IFERROR(VLOOKUP($B201,#REF!,11,FALSE),"")/30))</f>
        <v>#VALUE!</v>
      </c>
      <c r="HO213" s="37" t="e">
        <f>IF(AND(HO212&lt;&gt;0,HN212&lt;&gt;0),HO212-HN212,(IFERROR(VLOOKUP($B201,#REF!,11,FALSE),"")/30))</f>
        <v>#VALUE!</v>
      </c>
      <c r="HP213" s="37" t="e">
        <f>IF(AND(HP212&lt;&gt;0,HO212&lt;&gt;0),HP212-HO212,(IFERROR(VLOOKUP($B201,#REF!,11,FALSE),"")/30))</f>
        <v>#VALUE!</v>
      </c>
      <c r="HQ213" s="37" t="e">
        <f>IF(AND(HQ212&lt;&gt;0,HP212&lt;&gt;0),HQ212-HP212,(IFERROR(VLOOKUP($B201,#REF!,11,FALSE),"")/30))</f>
        <v>#VALUE!</v>
      </c>
      <c r="HR213" s="37" t="e">
        <f>IF(AND(HR212&lt;&gt;0,HQ212&lt;&gt;0),HR212-HQ212,(IFERROR(VLOOKUP($B201,#REF!,11,FALSE),"")/30))</f>
        <v>#VALUE!</v>
      </c>
      <c r="HS213" s="37" t="e">
        <f>IF(AND(HS212&lt;&gt;0,HR212&lt;&gt;0),HS212-HR212,(IFERROR(VLOOKUP($B201,#REF!,11,FALSE),"")/30))</f>
        <v>#VALUE!</v>
      </c>
      <c r="HT213" s="37" t="e">
        <f>IF(AND(HT212&lt;&gt;0,HS212&lt;&gt;0),HT212-HS212,(IFERROR(VLOOKUP($B201,#REF!,11,FALSE),"")/30))</f>
        <v>#VALUE!</v>
      </c>
      <c r="HU213" s="37" t="e">
        <f>IF(AND(HU212&lt;&gt;0,HT212&lt;&gt;0),HU212-HT212,(IFERROR(VLOOKUP($B201,#REF!,11,FALSE),"")/30))</f>
        <v>#VALUE!</v>
      </c>
      <c r="HV213" s="37" t="e">
        <f>IF(AND(HV212&lt;&gt;0,HU212&lt;&gt;0),HV212-HU212,(IFERROR(VLOOKUP($B201,#REF!,11,FALSE),"")/30))</f>
        <v>#VALUE!</v>
      </c>
      <c r="HW213" s="37" t="e">
        <f>IF(AND(HW212&lt;&gt;0,HV212&lt;&gt;0),HW212-HV212,(IFERROR(VLOOKUP($B201,#REF!,11,FALSE),"")/30))</f>
        <v>#VALUE!</v>
      </c>
      <c r="HX213" s="37" t="e">
        <f>IF(AND(HX212&lt;&gt;0,HW212&lt;&gt;0),HX212-HW212,(IFERROR(VLOOKUP($B201,#REF!,11,FALSE),"")/30))</f>
        <v>#VALUE!</v>
      </c>
      <c r="HY213" s="37" t="e">
        <f>IF(AND(HY212&lt;&gt;0,HX212&lt;&gt;0),HY212-HX212,(IFERROR(VLOOKUP($B201,#REF!,11,FALSE),"")/30))</f>
        <v>#VALUE!</v>
      </c>
      <c r="HZ213" s="37" t="e">
        <f>IF(AND(HZ212&lt;&gt;0,HY212&lt;&gt;0),HZ212-HY212,(IFERROR(VLOOKUP($B201,#REF!,11,FALSE),"")/30))</f>
        <v>#VALUE!</v>
      </c>
      <c r="IA213" s="37" t="e">
        <f>IF(AND(IA212&lt;&gt;0,HZ212&lt;&gt;0),IA212-HZ212,(IFERROR(VLOOKUP($B201,#REF!,11,FALSE),"")/30))</f>
        <v>#VALUE!</v>
      </c>
      <c r="IB213" s="37" t="e">
        <f>IF(AND(IB212&lt;&gt;0,IA212&lt;&gt;0),IB212-IA212,(IFERROR(VLOOKUP($B201,#REF!,11,FALSE),"")/30))</f>
        <v>#VALUE!</v>
      </c>
      <c r="IC213" s="37" t="e">
        <f>IF(AND(IC212&lt;&gt;0,IB212&lt;&gt;0),IC212-IB212,(IFERROR(VLOOKUP($B201,#REF!,11,FALSE),"")/30))</f>
        <v>#VALUE!</v>
      </c>
      <c r="ID213" s="37" t="e">
        <f>IF(AND(ID212&lt;&gt;0,IC212&lt;&gt;0),ID212-IC212,(IFERROR(VLOOKUP($B201,#REF!,11,FALSE),"")/30))</f>
        <v>#VALUE!</v>
      </c>
      <c r="IE213" s="37" t="e">
        <f>IF(AND(IE212&lt;&gt;0,ID212&lt;&gt;0),IE212-ID212,(IFERROR(VLOOKUP($B201,#REF!,11,FALSE),"")/30))</f>
        <v>#VALUE!</v>
      </c>
      <c r="IF213" s="37" t="e">
        <f>IF(AND(IF212&lt;&gt;0,IE212&lt;&gt;0),IF212-IE212,(IFERROR(VLOOKUP($B201,#REF!,11,FALSE),"")/30))</f>
        <v>#VALUE!</v>
      </c>
      <c r="IG213" s="37" t="e">
        <f>IF(AND(IG212&lt;&gt;0,IF212&lt;&gt;0),IG212-IF212,(IFERROR(VLOOKUP($B201,#REF!,11,FALSE),"")/30))</f>
        <v>#VALUE!</v>
      </c>
      <c r="IH213" s="37" t="e">
        <f>IF(AND(IH212&lt;&gt;0,IG212&lt;&gt;0),IH212-IG212,(IFERROR(VLOOKUP($B201,#REF!,11,FALSE),"")/30))</f>
        <v>#VALUE!</v>
      </c>
      <c r="II213" s="37" t="e">
        <f>IF(AND(II212&lt;&gt;0,IH212&lt;&gt;0),II212-IH212,(IFERROR(VLOOKUP($B201,#REF!,11,FALSE),"")/30))</f>
        <v>#VALUE!</v>
      </c>
      <c r="IJ213" s="37" t="e">
        <f>IF(AND(IJ212&lt;&gt;0,II212&lt;&gt;0),IJ212-II212,(IFERROR(VLOOKUP($B201,#REF!,11,FALSE),"")/30))</f>
        <v>#VALUE!</v>
      </c>
      <c r="IK213" s="37" t="e">
        <f>IF(AND(IK212&lt;&gt;0,IJ212&lt;&gt;0),IK212-IJ212,(IFERROR(VLOOKUP($B201,#REF!,11,FALSE),"")/30))</f>
        <v>#VALUE!</v>
      </c>
      <c r="IL213" s="37" t="e">
        <f>IF(AND(IL212&lt;&gt;0,IK212&lt;&gt;0),IL212-IK212,(IFERROR(VLOOKUP($B201,#REF!,11,FALSE),"")/30))</f>
        <v>#VALUE!</v>
      </c>
      <c r="IM213" s="37" t="e">
        <f>IF(AND(IM212&lt;&gt;0,IL212&lt;&gt;0),IM212-IL212,(IFERROR(VLOOKUP($B201,#REF!,11,FALSE),"")/30))</f>
        <v>#VALUE!</v>
      </c>
      <c r="IN213" s="37" t="e">
        <f>IF(AND(IN212&lt;&gt;0,IM212&lt;&gt;0),IN212-IM212,(IFERROR(VLOOKUP($B201,#REF!,11,FALSE),"")/30))</f>
        <v>#VALUE!</v>
      </c>
      <c r="IO213" s="37" t="e">
        <f>IF(AND(IO212&lt;&gt;0,IN212&lt;&gt;0),IO212-IN212,(IFERROR(VLOOKUP($B201,#REF!,11,FALSE),"")/30))</f>
        <v>#VALUE!</v>
      </c>
      <c r="IP213" s="37" t="e">
        <f>IF(AND(IP212&lt;&gt;0,IO212&lt;&gt;0),IP212-IO212,(IFERROR(VLOOKUP($B201,#REF!,11,FALSE),"")/30))</f>
        <v>#VALUE!</v>
      </c>
      <c r="IQ213" s="37" t="e">
        <f>IF(AND(IQ212&lt;&gt;0,IP212&lt;&gt;0),IQ212-IP212,(IFERROR(VLOOKUP($B201,#REF!,11,FALSE),"")/30))</f>
        <v>#VALUE!</v>
      </c>
      <c r="IR213" s="37" t="e">
        <f>IF(AND(IR212&lt;&gt;0,IQ212&lt;&gt;0),IR212-IQ212,(IFERROR(VLOOKUP($B201,#REF!,12,FALSE),"")/30))</f>
        <v>#VALUE!</v>
      </c>
      <c r="IS213" s="37" t="e">
        <f>IF(AND(IS212&lt;&gt;0,IR212&lt;&gt;0),IS212-IR212,(IFERROR(VLOOKUP($B201,#REF!,12,FALSE),"")/30))</f>
        <v>#VALUE!</v>
      </c>
      <c r="IT213" s="37" t="e">
        <f>IF(AND(IT212&lt;&gt;0,IS212&lt;&gt;0),IT212-IS212,(IFERROR(VLOOKUP($B201,#REF!,12,FALSE),"")/30))</f>
        <v>#VALUE!</v>
      </c>
      <c r="IU213" s="37" t="e">
        <f>IF(AND(IU212&lt;&gt;0,IT212&lt;&gt;0),IU212-IT212,(IFERROR(VLOOKUP($B201,#REF!,12,FALSE),"")/30))</f>
        <v>#VALUE!</v>
      </c>
      <c r="IV213" s="37" t="e">
        <f>IF(AND(IV212&lt;&gt;0,IU212&lt;&gt;0),IV212-IU212,(IFERROR(VLOOKUP($B201,#REF!,12,FALSE),"")/30))</f>
        <v>#VALUE!</v>
      </c>
      <c r="IW213" s="37" t="e">
        <f>IF(AND(IW212&lt;&gt;0,IV212&lt;&gt;0),IW212-IV212,(IFERROR(VLOOKUP($B201,#REF!,12,FALSE),"")/30))</f>
        <v>#VALUE!</v>
      </c>
      <c r="IX213" s="37" t="e">
        <f>IF(AND(IX212&lt;&gt;0,IW212&lt;&gt;0),IX212-IW212,(IFERROR(VLOOKUP($B201,#REF!,12,FALSE),"")/30))</f>
        <v>#VALUE!</v>
      </c>
      <c r="IY213" s="37" t="e">
        <f>IF(AND(IY212&lt;&gt;0,IX212&lt;&gt;0),IY212-IX212,(IFERROR(VLOOKUP($B201,#REF!,12,FALSE),"")/30))</f>
        <v>#VALUE!</v>
      </c>
      <c r="IZ213" s="37" t="e">
        <f>IF(AND(IZ212&lt;&gt;0,IY212&lt;&gt;0),IZ212-IY212,(IFERROR(VLOOKUP($B201,#REF!,12,FALSE),"")/30))</f>
        <v>#VALUE!</v>
      </c>
      <c r="JA213" s="37" t="e">
        <f>IF(AND(JA212&lt;&gt;0,IZ212&lt;&gt;0),JA212-IZ212,(IFERROR(VLOOKUP($B201,#REF!,12,FALSE),"")/30))</f>
        <v>#VALUE!</v>
      </c>
      <c r="JB213" s="37" t="e">
        <f>IF(AND(JB212&lt;&gt;0,JA212&lt;&gt;0),JB212-JA212,(IFERROR(VLOOKUP($B201,#REF!,12,FALSE),"")/30))</f>
        <v>#VALUE!</v>
      </c>
      <c r="JC213" s="37" t="e">
        <f>IF(AND(JC212&lt;&gt;0,JB212&lt;&gt;0),JC212-JB212,(IFERROR(VLOOKUP($B201,#REF!,12,FALSE),"")/30))</f>
        <v>#VALUE!</v>
      </c>
      <c r="JD213" s="37" t="e">
        <f>IF(AND(JD212&lt;&gt;0,JC212&lt;&gt;0),JD212-JC212,(IFERROR(VLOOKUP($B201,#REF!,12,FALSE),"")/30))</f>
        <v>#VALUE!</v>
      </c>
      <c r="JE213" s="37" t="e">
        <f>IF(AND(JE212&lt;&gt;0,JD212&lt;&gt;0),JE212-JD212,(IFERROR(VLOOKUP($B201,#REF!,12,FALSE),"")/30))</f>
        <v>#VALUE!</v>
      </c>
      <c r="JF213" s="37" t="e">
        <f>IF(AND(JF212&lt;&gt;0,JE212&lt;&gt;0),JF212-JE212,(IFERROR(VLOOKUP($B201,#REF!,12,FALSE),"")/30))</f>
        <v>#VALUE!</v>
      </c>
      <c r="JG213" s="37" t="e">
        <f>IF(AND(JG212&lt;&gt;0,JF212&lt;&gt;0),JG212-JF212,(IFERROR(VLOOKUP($B201,#REF!,12,FALSE),"")/30))</f>
        <v>#VALUE!</v>
      </c>
      <c r="JH213" s="37" t="e">
        <f>IF(AND(JH212&lt;&gt;0,JG212&lt;&gt;0),JH212-JG212,(IFERROR(VLOOKUP($B201,#REF!,12,FALSE),"")/30))</f>
        <v>#VALUE!</v>
      </c>
      <c r="JI213" s="37" t="e">
        <f>IF(AND(JI212&lt;&gt;0,JH212&lt;&gt;0),JI212-JH212,(IFERROR(VLOOKUP($B201,#REF!,12,FALSE),"")/30))</f>
        <v>#VALUE!</v>
      </c>
      <c r="JJ213" s="37" t="e">
        <f>IF(AND(JJ212&lt;&gt;0,JI212&lt;&gt;0),JJ212-JI212,(IFERROR(VLOOKUP($B201,#REF!,12,FALSE),"")/30))</f>
        <v>#VALUE!</v>
      </c>
      <c r="JK213" s="37" t="e">
        <f>IF(AND(JK212&lt;&gt;0,JJ212&lt;&gt;0),JK212-JJ212,(IFERROR(VLOOKUP($B201,#REF!,12,FALSE),"")/30))</f>
        <v>#VALUE!</v>
      </c>
      <c r="JL213" s="37" t="e">
        <f>IF(AND(JL212&lt;&gt;0,JK212&lt;&gt;0),JL212-JK212,(IFERROR(VLOOKUP($B201,#REF!,12,FALSE),"")/30))</f>
        <v>#VALUE!</v>
      </c>
      <c r="JM213" s="37" t="e">
        <f>IF(AND(JM212&lt;&gt;0,JL212&lt;&gt;0),JM212-JL212,(IFERROR(VLOOKUP($B201,#REF!,12,FALSE),"")/30))</f>
        <v>#VALUE!</v>
      </c>
      <c r="JN213" s="37" t="e">
        <f>IF(AND(JN212&lt;&gt;0,JM212&lt;&gt;0),JN212-JM212,(IFERROR(VLOOKUP($B201,#REF!,12,FALSE),"")/30))</f>
        <v>#VALUE!</v>
      </c>
      <c r="JO213" s="37" t="e">
        <f>IF(AND(JO212&lt;&gt;0,JN212&lt;&gt;0),JO212-JN212,(IFERROR(VLOOKUP($B201,#REF!,12,FALSE),"")/30))</f>
        <v>#VALUE!</v>
      </c>
      <c r="JP213" s="37" t="e">
        <f>IF(AND(JP212&lt;&gt;0,JO212&lt;&gt;0),JP212-JO212,(IFERROR(VLOOKUP($B201,#REF!,12,FALSE),"")/30))</f>
        <v>#VALUE!</v>
      </c>
      <c r="JQ213" s="37" t="e">
        <f>IF(AND(JQ212&lt;&gt;0,JP212&lt;&gt;0),JQ212-JP212,(IFERROR(VLOOKUP($B201,#REF!,12,FALSE),"")/30))</f>
        <v>#VALUE!</v>
      </c>
      <c r="JR213" s="37" t="e">
        <f>IF(AND(JR212&lt;&gt;0,JQ212&lt;&gt;0),JR212-JQ212,(IFERROR(VLOOKUP($B201,#REF!,12,FALSE),"")/30))</f>
        <v>#VALUE!</v>
      </c>
      <c r="JS213" s="37" t="e">
        <f>IF(AND(JS212&lt;&gt;0,JR212&lt;&gt;0),JS212-JR212,(IFERROR(VLOOKUP($B201,#REF!,12,FALSE),"")/30))</f>
        <v>#VALUE!</v>
      </c>
      <c r="JT213" s="37" t="e">
        <f>IF(AND(JT212&lt;&gt;0,JS212&lt;&gt;0),JT212-JS212,(IFERROR(VLOOKUP($B201,#REF!,12,FALSE),"")/30))</f>
        <v>#VALUE!</v>
      </c>
      <c r="JU213" s="37" t="e">
        <f>IF(AND(JU212&lt;&gt;0,JT212&lt;&gt;0),JU212-JT212,(IFERROR(VLOOKUP($B201,#REF!,12,FALSE),"")/30))</f>
        <v>#VALUE!</v>
      </c>
      <c r="JV213" s="37" t="e">
        <f>IF(AND(JV212&lt;&gt;0,JU212&lt;&gt;0),JV212-JU212,(IFERROR(VLOOKUP($B201,#REF!,13,FALSE),"")/30))</f>
        <v>#VALUE!</v>
      </c>
      <c r="JW213" s="37" t="e">
        <f>IF(AND(JW212&lt;&gt;0,JV212&lt;&gt;0),JW212-JV212,(IFERROR(VLOOKUP($B201,#REF!,13,FALSE),"")/30))</f>
        <v>#VALUE!</v>
      </c>
      <c r="JX213" s="37" t="e">
        <f>IF(AND(JX212&lt;&gt;0,JW212&lt;&gt;0),JX212-JW212,(IFERROR(VLOOKUP($B201,#REF!,13,FALSE),"")/30))</f>
        <v>#VALUE!</v>
      </c>
      <c r="JY213" s="37" t="e">
        <f>IF(AND(JY212&lt;&gt;0,JX212&lt;&gt;0),JY212-JX212,(IFERROR(VLOOKUP($B201,#REF!,13,FALSE),"")/30))</f>
        <v>#VALUE!</v>
      </c>
      <c r="JZ213" s="37" t="e">
        <f>IF(AND(JZ212&lt;&gt;0,JY212&lt;&gt;0),JZ212-JY212,(IFERROR(VLOOKUP($B201,#REF!,13,FALSE),"")/30))</f>
        <v>#VALUE!</v>
      </c>
      <c r="KA213" s="37" t="e">
        <f>IF(AND(KA212&lt;&gt;0,JZ212&lt;&gt;0),KA212-JZ212,(IFERROR(VLOOKUP($B201,#REF!,13,FALSE),"")/30))</f>
        <v>#VALUE!</v>
      </c>
      <c r="KB213" s="37" t="e">
        <f>IF(AND(KB212&lt;&gt;0,KA212&lt;&gt;0),KB212-KA212,(IFERROR(VLOOKUP($B201,#REF!,13,FALSE),"")/30))</f>
        <v>#VALUE!</v>
      </c>
      <c r="KC213" s="37" t="e">
        <f>IF(AND(KC212&lt;&gt;0,KB212&lt;&gt;0),KC212-KB212,(IFERROR(VLOOKUP($B201,#REF!,13,FALSE),"")/30))</f>
        <v>#VALUE!</v>
      </c>
      <c r="KD213" s="37" t="e">
        <f>IF(AND(KD212&lt;&gt;0,KC212&lt;&gt;0),KD212-KC212,(IFERROR(VLOOKUP($B201,#REF!,13,FALSE),"")/30))</f>
        <v>#VALUE!</v>
      </c>
      <c r="KE213" s="37" t="e">
        <f>IF(AND(KE212&lt;&gt;0,KD212&lt;&gt;0),KE212-KD212,(IFERROR(VLOOKUP($B201,#REF!,13,FALSE),"")/30))</f>
        <v>#VALUE!</v>
      </c>
      <c r="KF213" s="37" t="e">
        <f>IF(AND(KF212&lt;&gt;0,KE212&lt;&gt;0),KF212-KE212,(IFERROR(VLOOKUP($B201,#REF!,13,FALSE),"")/30))</f>
        <v>#VALUE!</v>
      </c>
      <c r="KG213" s="37" t="e">
        <f>IF(AND(KG212&lt;&gt;0,KF212&lt;&gt;0),KG212-KF212,(IFERROR(VLOOKUP($B201,#REF!,13,FALSE),"")/30))</f>
        <v>#VALUE!</v>
      </c>
      <c r="KH213" s="37" t="e">
        <f>IF(AND(KH212&lt;&gt;0,KG212&lt;&gt;0),KH212-KG212,(IFERROR(VLOOKUP($B201,#REF!,13,FALSE),"")/30))</f>
        <v>#VALUE!</v>
      </c>
      <c r="KI213" s="37" t="e">
        <f>IF(AND(KI212&lt;&gt;0,KH212&lt;&gt;0),KI212-KH212,(IFERROR(VLOOKUP($B201,#REF!,13,FALSE),"")/30))</f>
        <v>#VALUE!</v>
      </c>
      <c r="KJ213" s="37" t="e">
        <f>IF(AND(KJ212&lt;&gt;0,KI212&lt;&gt;0),KJ212-KI212,(IFERROR(VLOOKUP($B201,#REF!,13,FALSE),"")/30))</f>
        <v>#VALUE!</v>
      </c>
      <c r="KK213" s="37" t="e">
        <f>IF(AND(KK212&lt;&gt;0,KJ212&lt;&gt;0),KK212-KJ212,(IFERROR(VLOOKUP($B201,#REF!,13,FALSE),"")/30))</f>
        <v>#VALUE!</v>
      </c>
      <c r="KL213" s="37" t="e">
        <f>IF(AND(KL212&lt;&gt;0,KK212&lt;&gt;0),KL212-KK212,(IFERROR(VLOOKUP($B201,#REF!,13,FALSE),"")/30))</f>
        <v>#VALUE!</v>
      </c>
      <c r="KM213" s="37" t="e">
        <f>IF(AND(KM212&lt;&gt;0,KL212&lt;&gt;0),KM212-KL212,(IFERROR(VLOOKUP($B201,#REF!,13,FALSE),"")/30))</f>
        <v>#VALUE!</v>
      </c>
      <c r="KN213" s="37" t="e">
        <f>IF(AND(KN212&lt;&gt;0,KM212&lt;&gt;0),KN212-KM212,(IFERROR(VLOOKUP($B201,#REF!,13,FALSE),"")/30))</f>
        <v>#VALUE!</v>
      </c>
      <c r="KO213" s="37" t="e">
        <f>IF(AND(KO212&lt;&gt;0,KN212&lt;&gt;0),KO212-KN212,(IFERROR(VLOOKUP($B201,#REF!,13,FALSE),"")/30))</f>
        <v>#VALUE!</v>
      </c>
      <c r="KP213" s="37" t="e">
        <f>IF(AND(KP212&lt;&gt;0,KO212&lt;&gt;0),KP212-KO212,(IFERROR(VLOOKUP($B201,#REF!,13,FALSE),"")/30))</f>
        <v>#VALUE!</v>
      </c>
      <c r="KQ213" s="37" t="e">
        <f>IF(AND(KQ212&lt;&gt;0,KP212&lt;&gt;0),KQ212-KP212,(IFERROR(VLOOKUP($B201,#REF!,13,FALSE),"")/30))</f>
        <v>#VALUE!</v>
      </c>
      <c r="KR213" s="37" t="e">
        <f>IF(AND(KR212&lt;&gt;0,KQ212&lt;&gt;0),KR212-KQ212,(IFERROR(VLOOKUP($B201,#REF!,13,FALSE),"")/30))</f>
        <v>#VALUE!</v>
      </c>
      <c r="KS213" s="37" t="e">
        <f>IF(AND(KS212&lt;&gt;0,KR212&lt;&gt;0),KS212-KR212,(IFERROR(VLOOKUP($B201,#REF!,13,FALSE),"")/30))</f>
        <v>#VALUE!</v>
      </c>
      <c r="KT213" s="37" t="e">
        <f>IF(AND(KT212&lt;&gt;0,KS212&lt;&gt;0),KT212-KS212,(IFERROR(VLOOKUP($B201,#REF!,13,FALSE),"")/30))</f>
        <v>#VALUE!</v>
      </c>
      <c r="KU213" s="37" t="e">
        <f>IF(AND(KU212&lt;&gt;0,KT212&lt;&gt;0),KU212-KT212,(IFERROR(VLOOKUP($B201,#REF!,13,FALSE),"")/30))</f>
        <v>#VALUE!</v>
      </c>
      <c r="KV213" s="37" t="e">
        <f>IF(AND(KV212&lt;&gt;0,KU212&lt;&gt;0),KV212-KU212,(IFERROR(VLOOKUP($B201,#REF!,13,FALSE),"")/30))</f>
        <v>#VALUE!</v>
      </c>
      <c r="KW213" s="37" t="e">
        <f>IF(AND(KW212&lt;&gt;0,KV212&lt;&gt;0),KW212-KV212,(IFERROR(VLOOKUP($B201,#REF!,13,FALSE),"")/30))</f>
        <v>#VALUE!</v>
      </c>
      <c r="KX213" s="37" t="e">
        <f>IF(AND(KX212&lt;&gt;0,KW212&lt;&gt;0),KX212-KW212,(IFERROR(VLOOKUP($B201,#REF!,13,FALSE),"")/30))</f>
        <v>#VALUE!</v>
      </c>
      <c r="KY213" s="37" t="e">
        <f>IF(AND(KY212&lt;&gt;0,KX212&lt;&gt;0),KY212-KX212,(IFERROR(VLOOKUP($B201,#REF!,13,FALSE),"")/30))</f>
        <v>#VALUE!</v>
      </c>
      <c r="KZ213" s="37" t="e">
        <f>IF(AND(KZ212&lt;&gt;0,KY212&lt;&gt;0),KZ212-KY212,(IFERROR(VLOOKUP($B201,#REF!,13,FALSE),"")/30))</f>
        <v>#VALUE!</v>
      </c>
      <c r="LA213" s="37" t="e">
        <f>IF(AND(LA212&lt;&gt;0,KZ212&lt;&gt;0),LA212-KZ212,(IFERROR(VLOOKUP($B201,#REF!,14,FALSE),"")/30))</f>
        <v>#VALUE!</v>
      </c>
      <c r="LB213" s="37" t="e">
        <f>IF(AND(LB212&lt;&gt;0,LA212&lt;&gt;0),LB212-LA212,(IFERROR(VLOOKUP($B201,#REF!,14,FALSE),"")/30))</f>
        <v>#VALUE!</v>
      </c>
      <c r="LC213" s="37" t="e">
        <f>IF(AND(LC212&lt;&gt;0,LB212&lt;&gt;0),LC212-LB212,(IFERROR(VLOOKUP($B201,#REF!,14,FALSE),"")/30))</f>
        <v>#VALUE!</v>
      </c>
      <c r="LD213" s="37" t="e">
        <f>IF(AND(LD212&lt;&gt;0,LC212&lt;&gt;0),LD212-LC212,(IFERROR(VLOOKUP($B201,#REF!,14,FALSE),"")/30))</f>
        <v>#VALUE!</v>
      </c>
      <c r="LE213" s="37" t="e">
        <f>IF(AND(LE212&lt;&gt;0,LD212&lt;&gt;0),LE212-LD212,(IFERROR(VLOOKUP($B201,#REF!,14,FALSE),"")/30))</f>
        <v>#VALUE!</v>
      </c>
      <c r="LF213" s="37" t="e">
        <f>IF(AND(LF212&lt;&gt;0,LE212&lt;&gt;0),LF212-LE212,(IFERROR(VLOOKUP($B201,#REF!,14,FALSE),"")/30))</f>
        <v>#VALUE!</v>
      </c>
      <c r="LG213" s="37" t="e">
        <f>IF(AND(LG212&lt;&gt;0,LF212&lt;&gt;0),LG212-LF212,(IFERROR(VLOOKUP($B201,#REF!,14,FALSE),"")/30))</f>
        <v>#VALUE!</v>
      </c>
      <c r="LH213" s="37" t="e">
        <f>IF(AND(LH212&lt;&gt;0,LG212&lt;&gt;0),LH212-LG212,(IFERROR(VLOOKUP($B201,#REF!,14,FALSE),"")/30))</f>
        <v>#VALUE!</v>
      </c>
      <c r="LI213" s="37" t="e">
        <f>IF(AND(LI212&lt;&gt;0,LH212&lt;&gt;0),LI212-LH212,(IFERROR(VLOOKUP($B201,#REF!,14,FALSE),"")/30))</f>
        <v>#VALUE!</v>
      </c>
      <c r="LJ213" s="37" t="e">
        <f>IF(AND(LJ212&lt;&gt;0,LI212&lt;&gt;0),LJ212-LI212,(IFERROR(VLOOKUP($B201,#REF!,14,FALSE),"")/30))</f>
        <v>#VALUE!</v>
      </c>
      <c r="LK213" s="37" t="e">
        <f>IF(AND(LK212&lt;&gt;0,LJ212&lt;&gt;0),LK212-LJ212,(IFERROR(VLOOKUP($B201,#REF!,14,FALSE),"")/30))</f>
        <v>#VALUE!</v>
      </c>
      <c r="LL213" s="37" t="e">
        <f>IF(AND(LL212&lt;&gt;0,LK212&lt;&gt;0),LL212-LK212,(IFERROR(VLOOKUP($B201,#REF!,14,FALSE),"")/30))</f>
        <v>#VALUE!</v>
      </c>
      <c r="LM213" s="37" t="e">
        <f>IF(AND(LM212&lt;&gt;0,LL212&lt;&gt;0),LM212-LL212,(IFERROR(VLOOKUP($B201,#REF!,14,FALSE),"")/30))</f>
        <v>#VALUE!</v>
      </c>
      <c r="LN213" s="37" t="e">
        <f>IF(AND(LN212&lt;&gt;0,LM212&lt;&gt;0),LN212-LM212,(IFERROR(VLOOKUP($B201,#REF!,14,FALSE),"")/30))</f>
        <v>#VALUE!</v>
      </c>
      <c r="LO213" s="37" t="e">
        <f>IF(AND(LO212&lt;&gt;0,LN212&lt;&gt;0),LO212-LN212,(IFERROR(VLOOKUP($B201,#REF!,14,FALSE),"")/30))</f>
        <v>#VALUE!</v>
      </c>
      <c r="LP213" s="37" t="e">
        <f>IF(AND(LP212&lt;&gt;0,LO212&lt;&gt;0),LP212-LO212,(IFERROR(VLOOKUP($B201,#REF!,14,FALSE),"")/30))</f>
        <v>#VALUE!</v>
      </c>
      <c r="LQ213" s="37" t="e">
        <f>IF(AND(LQ212&lt;&gt;0,LP212&lt;&gt;0),LQ212-LP212,(IFERROR(VLOOKUP($B201,#REF!,14,FALSE),"")/30))</f>
        <v>#VALUE!</v>
      </c>
      <c r="LR213" s="37" t="e">
        <f>IF(AND(LR212&lt;&gt;0,LQ212&lt;&gt;0),LR212-LQ212,(IFERROR(VLOOKUP($B201,#REF!,14,FALSE),"")/30))</f>
        <v>#VALUE!</v>
      </c>
      <c r="LS213" s="37" t="e">
        <f>IF(AND(LS212&lt;&gt;0,LR212&lt;&gt;0),LS212-LR212,(IFERROR(VLOOKUP($B201,#REF!,14,FALSE),"")/30))</f>
        <v>#VALUE!</v>
      </c>
      <c r="LT213" s="37" t="e">
        <f>IF(AND(LT212&lt;&gt;0,LS212&lt;&gt;0),LT212-LS212,(IFERROR(VLOOKUP($B201,#REF!,14,FALSE),"")/30))</f>
        <v>#VALUE!</v>
      </c>
      <c r="LU213" s="37" t="e">
        <f>IF(AND(LU212&lt;&gt;0,LT212&lt;&gt;0),LU212-LT212,(IFERROR(VLOOKUP($B201,#REF!,14,FALSE),"")/30))</f>
        <v>#VALUE!</v>
      </c>
      <c r="LV213" s="37" t="e">
        <f>IF(AND(LV212&lt;&gt;0,LU212&lt;&gt;0),LV212-LU212,(IFERROR(VLOOKUP($B201,#REF!,14,FALSE),"")/30))</f>
        <v>#VALUE!</v>
      </c>
      <c r="LW213" s="37" t="e">
        <f>IF(AND(LW212&lt;&gt;0,LV212&lt;&gt;0),LW212-LV212,(IFERROR(VLOOKUP($B201,#REF!,14,FALSE),"")/30))</f>
        <v>#VALUE!</v>
      </c>
      <c r="LX213" s="37" t="e">
        <f>IF(AND(LX212&lt;&gt;0,LW212&lt;&gt;0),LX212-LW212,(IFERROR(VLOOKUP($B201,#REF!,14,FALSE),"")/30))</f>
        <v>#VALUE!</v>
      </c>
      <c r="LY213" s="37" t="e">
        <f>IF(AND(LY212&lt;&gt;0,LX212&lt;&gt;0),LY212-LX212,(IFERROR(VLOOKUP($B201,#REF!,14,FALSE),"")/30))</f>
        <v>#VALUE!</v>
      </c>
      <c r="LZ213" s="37" t="e">
        <f>IF(AND(LZ212&lt;&gt;0,LY212&lt;&gt;0),LZ212-LY212,(IFERROR(VLOOKUP($B201,#REF!,14,FALSE),"")/30))</f>
        <v>#VALUE!</v>
      </c>
      <c r="MA213" s="37" t="e">
        <f>IF(AND(MA212&lt;&gt;0,LZ212&lt;&gt;0),MA212-LZ212,(IFERROR(VLOOKUP($B201,#REF!,14,FALSE),"")/30))</f>
        <v>#VALUE!</v>
      </c>
      <c r="MB213" s="37" t="e">
        <f>IF(AND(MB212&lt;&gt;0,MA212&lt;&gt;0),MB212-MA212,(IFERROR(VLOOKUP($B201,#REF!,14,FALSE),"")/30))</f>
        <v>#VALUE!</v>
      </c>
      <c r="MC213" s="37" t="e">
        <f>IF(AND(MC212&lt;&gt;0,MB212&lt;&gt;0),MC212-MB212,(IFERROR(VLOOKUP($B201,#REF!,14,FALSE),"")/30))</f>
        <v>#VALUE!</v>
      </c>
      <c r="MD213" s="37" t="e">
        <f>IF(AND(MD212&lt;&gt;0,MC212&lt;&gt;0),MD212-MC212,(IFERROR(VLOOKUP($B201,#REF!,14,FALSE),"")/30))</f>
        <v>#VALUE!</v>
      </c>
      <c r="ME213" s="37" t="e">
        <f>IF(AND(ME212&lt;&gt;0,MD212&lt;&gt;0),ME212-MD212,(IFERROR(VLOOKUP($B201,#REF!,15,FALSE),"")/30))</f>
        <v>#VALUE!</v>
      </c>
      <c r="MF213" s="37" t="e">
        <f>IF(AND(MF212&lt;&gt;0,ME212&lt;&gt;0),MF212-ME212,(IFERROR(VLOOKUP($B201,#REF!,15,FALSE),"")/30))</f>
        <v>#VALUE!</v>
      </c>
      <c r="MG213" s="37" t="e">
        <f>IF(AND(MG212&lt;&gt;0,MF212&lt;&gt;0),MG212-MF212,(IFERROR(VLOOKUP($B201,#REF!,15,FALSE),"")/30))</f>
        <v>#VALUE!</v>
      </c>
      <c r="MH213" s="37" t="e">
        <f>IF(AND(MH212&lt;&gt;0,MG212&lt;&gt;0),MH212-MG212,(IFERROR(VLOOKUP($B201,#REF!,15,FALSE),"")/30))</f>
        <v>#VALUE!</v>
      </c>
      <c r="MI213" s="37" t="e">
        <f>IF(AND(MI212&lt;&gt;0,MH212&lt;&gt;0),MI212-MH212,(IFERROR(VLOOKUP($B201,#REF!,15,FALSE),"")/30))</f>
        <v>#VALUE!</v>
      </c>
      <c r="MJ213" s="37" t="e">
        <f>IF(AND(MJ212&lt;&gt;0,MI212&lt;&gt;0),MJ212-MI212,(IFERROR(VLOOKUP($B201,#REF!,15,FALSE),"")/30))</f>
        <v>#VALUE!</v>
      </c>
      <c r="MK213" s="37" t="e">
        <f>IF(AND(MK212&lt;&gt;0,MJ212&lt;&gt;0),MK212-MJ212,(IFERROR(VLOOKUP($B201,#REF!,15,FALSE),"")/30))</f>
        <v>#VALUE!</v>
      </c>
      <c r="ML213" s="37" t="e">
        <f>IF(AND(ML212&lt;&gt;0,MK212&lt;&gt;0),ML212-MK212,(IFERROR(VLOOKUP($B201,#REF!,15,FALSE),"")/30))</f>
        <v>#VALUE!</v>
      </c>
      <c r="MM213" s="37" t="e">
        <f>IF(AND(MM212&lt;&gt;0,ML212&lt;&gt;0),MM212-ML212,(IFERROR(VLOOKUP($B201,#REF!,15,FALSE),"")/30))</f>
        <v>#VALUE!</v>
      </c>
      <c r="MN213" s="37" t="e">
        <f>IF(AND(MN212&lt;&gt;0,MM212&lt;&gt;0),MN212-MM212,(IFERROR(VLOOKUP($B201,#REF!,15,FALSE),"")/30))</f>
        <v>#VALUE!</v>
      </c>
      <c r="MO213" s="37" t="e">
        <f>IF(AND(MO212&lt;&gt;0,MN212&lt;&gt;0),MO212-MN212,(IFERROR(VLOOKUP($B201,#REF!,15,FALSE),"")/30))</f>
        <v>#VALUE!</v>
      </c>
      <c r="MP213" s="37" t="e">
        <f>IF(AND(MP212&lt;&gt;0,MO212&lt;&gt;0),MP212-MO212,(IFERROR(VLOOKUP($B201,#REF!,15,FALSE),"")/30))</f>
        <v>#VALUE!</v>
      </c>
      <c r="MQ213" s="37" t="e">
        <f>IF(AND(MQ212&lt;&gt;0,MP212&lt;&gt;0),MQ212-MP212,(IFERROR(VLOOKUP($B201,#REF!,15,FALSE),"")/30))</f>
        <v>#VALUE!</v>
      </c>
      <c r="MR213" s="37" t="e">
        <f>IF(AND(MR212&lt;&gt;0,MQ212&lt;&gt;0),MR212-MQ212,(IFERROR(VLOOKUP($B201,#REF!,15,FALSE),"")/30))</f>
        <v>#VALUE!</v>
      </c>
      <c r="MS213" s="37" t="e">
        <f>IF(AND(MS212&lt;&gt;0,MR212&lt;&gt;0),MS212-MR212,(IFERROR(VLOOKUP($B201,#REF!,15,FALSE),"")/30))</f>
        <v>#VALUE!</v>
      </c>
      <c r="MT213" s="37" t="e">
        <f>IF(AND(MT212&lt;&gt;0,MS212&lt;&gt;0),MT212-MS212,(IFERROR(VLOOKUP($B201,#REF!,15,FALSE),"")/30))</f>
        <v>#VALUE!</v>
      </c>
      <c r="MU213" s="37" t="e">
        <f>IF(AND(MU212&lt;&gt;0,MT212&lt;&gt;0),MU212-MT212,(IFERROR(VLOOKUP($B201,#REF!,15,FALSE),"")/30))</f>
        <v>#VALUE!</v>
      </c>
      <c r="MV213" s="37" t="e">
        <f>IF(AND(MV212&lt;&gt;0,MU212&lt;&gt;0),MV212-MU212,(IFERROR(VLOOKUP($B201,#REF!,15,FALSE),"")/30))</f>
        <v>#VALUE!</v>
      </c>
      <c r="MW213" s="37" t="e">
        <f>IF(AND(MW212&lt;&gt;0,MV212&lt;&gt;0),MW212-MV212,(IFERROR(VLOOKUP($B201,#REF!,15,FALSE),"")/30))</f>
        <v>#VALUE!</v>
      </c>
      <c r="MX213" s="37" t="e">
        <f>IF(AND(MX212&lt;&gt;0,MW212&lt;&gt;0),MX212-MW212,(IFERROR(VLOOKUP($B201,#REF!,15,FALSE),"")/30))</f>
        <v>#VALUE!</v>
      </c>
      <c r="MY213" s="37" t="e">
        <f>IF(AND(MY212&lt;&gt;0,MX212&lt;&gt;0),MY212-MX212,(IFERROR(VLOOKUP($B201,#REF!,15,FALSE),"")/30))</f>
        <v>#VALUE!</v>
      </c>
      <c r="MZ213" s="37" t="e">
        <f>IF(AND(MZ212&lt;&gt;0,MY212&lt;&gt;0),MZ212-MY212,(IFERROR(VLOOKUP($B201,#REF!,15,FALSE),"")/30))</f>
        <v>#VALUE!</v>
      </c>
      <c r="NA213" s="37" t="e">
        <f>IF(AND(NA212&lt;&gt;0,MZ212&lt;&gt;0),NA212-MZ212,(IFERROR(VLOOKUP($B201,#REF!,15,FALSE),"")/30))</f>
        <v>#VALUE!</v>
      </c>
      <c r="NB213" s="37" t="e">
        <f>IF(AND(NB212&lt;&gt;0,NA212&lt;&gt;0),NB212-NA212,(IFERROR(VLOOKUP($B201,#REF!,15,FALSE),"")/30))</f>
        <v>#VALUE!</v>
      </c>
      <c r="NC213" s="37" t="e">
        <f>IF(AND(NC212&lt;&gt;0,NB212&lt;&gt;0),NC212-NB212,(IFERROR(VLOOKUP($B201,#REF!,15,FALSE),"")/30))</f>
        <v>#VALUE!</v>
      </c>
      <c r="ND213" s="37" t="e">
        <f>IF(AND(ND212&lt;&gt;0,NC212&lt;&gt;0),ND212-NC212,(IFERROR(VLOOKUP($B201,#REF!,15,FALSE),"")/30))</f>
        <v>#VALUE!</v>
      </c>
      <c r="NE213" s="37" t="e">
        <f>IF(AND(NE212&lt;&gt;0,ND212&lt;&gt;0),NE212-ND212,(IFERROR(VLOOKUP($B201,#REF!,15,FALSE),"")/30))</f>
        <v>#VALUE!</v>
      </c>
      <c r="NF213" s="37" t="e">
        <f>IF(AND(NF212&lt;&gt;0,NE212&lt;&gt;0),NF212-NE212,(IFERROR(VLOOKUP($B201,#REF!,15,FALSE),"")/30))</f>
        <v>#VALUE!</v>
      </c>
      <c r="NG213" s="37" t="e">
        <f>IF(AND(NG212&lt;&gt;0,NF212&lt;&gt;0),NG212-NF212,(IFERROR(VLOOKUP($B201,#REF!,15,FALSE),"")/30))</f>
        <v>#VALUE!</v>
      </c>
      <c r="NH213" s="37" t="e">
        <f>IF(AND(NH212&lt;&gt;0,NG212&lt;&gt;0),NH212-NG212,(IFERROR(VLOOKUP($B201,#REF!,15,FALSE),"")/30))</f>
        <v>#VALUE!</v>
      </c>
      <c r="NI213" s="37" t="e">
        <f>IF(AND(NI212&lt;&gt;0,NH212&lt;&gt;0),NI212-NH212,(IFERROR(VLOOKUP($B201,#REF!,15,FALSE),"")/30))</f>
        <v>#VALUE!</v>
      </c>
    </row>
    <row r="214" spans="1:374" s="29" customFormat="1" ht="15" thickBot="1" x14ac:dyDescent="0.3">
      <c r="A214" s="19" t="str">
        <f>IFERROR(VLOOKUP(B214,#REF!,2,FALSE)," ")</f>
        <v xml:space="preserve"> </v>
      </c>
      <c r="B214" s="20">
        <v>71199</v>
      </c>
      <c r="C214" s="1053" t="str">
        <f>IFERROR(VLOOKUP(B214,Claves!A:G,4,FALSE)," ")</f>
        <v>PRR PANTY REG 22X14 NF</v>
      </c>
      <c r="D214" s="1053"/>
      <c r="E214" s="1053"/>
      <c r="F214" s="1054"/>
      <c r="G214" s="81">
        <v>252</v>
      </c>
      <c r="H214" s="28">
        <f t="shared" ref="H214:BT214" si="288">H225/H$4</f>
        <v>0</v>
      </c>
      <c r="I214" s="28">
        <f t="shared" si="288"/>
        <v>0</v>
      </c>
      <c r="J214" s="28">
        <f t="shared" si="288"/>
        <v>184</v>
      </c>
      <c r="K214" s="28">
        <f t="shared" si="288"/>
        <v>154</v>
      </c>
      <c r="L214" s="28">
        <f t="shared" si="288"/>
        <v>136</v>
      </c>
      <c r="M214" s="28">
        <f t="shared" si="288"/>
        <v>123.19999999999999</v>
      </c>
      <c r="N214" s="28">
        <f t="shared" si="288"/>
        <v>131.88571428571427</v>
      </c>
      <c r="O214" s="28">
        <f t="shared" si="288"/>
        <v>0</v>
      </c>
      <c r="P214" s="28">
        <f t="shared" si="288"/>
        <v>0</v>
      </c>
      <c r="Q214" s="28">
        <f t="shared" si="288"/>
        <v>166.87999999999997</v>
      </c>
      <c r="R214" s="28">
        <f t="shared" si="288"/>
        <v>151.70909090909089</v>
      </c>
      <c r="S214" s="28">
        <f t="shared" si="288"/>
        <v>167.06666666666663</v>
      </c>
      <c r="T214" s="28">
        <f t="shared" si="288"/>
        <v>154.21538461538461</v>
      </c>
      <c r="U214" s="28">
        <f t="shared" si="288"/>
        <v>143.19999999999999</v>
      </c>
      <c r="V214" s="28">
        <f t="shared" si="288"/>
        <v>0</v>
      </c>
      <c r="W214" s="28">
        <f t="shared" si="288"/>
        <v>0</v>
      </c>
      <c r="X214" s="28">
        <f t="shared" si="288"/>
        <v>176.37647058823529</v>
      </c>
      <c r="Y214" s="28">
        <f t="shared" si="288"/>
        <v>166.57777777777778</v>
      </c>
      <c r="Z214" s="28">
        <f t="shared" si="288"/>
        <v>168.08421052631581</v>
      </c>
      <c r="AA214" s="28">
        <f t="shared" si="288"/>
        <v>159.68</v>
      </c>
      <c r="AB214" s="28">
        <f t="shared" si="288"/>
        <v>152.0761904761905</v>
      </c>
      <c r="AC214" s="28">
        <f t="shared" si="288"/>
        <v>0</v>
      </c>
      <c r="AD214" s="28">
        <f t="shared" si="288"/>
        <v>0</v>
      </c>
      <c r="AE214" s="28">
        <f t="shared" si="288"/>
        <v>187.93333333333331</v>
      </c>
      <c r="AF214" s="28">
        <f t="shared" si="288"/>
        <v>180.416</v>
      </c>
      <c r="AG214" s="28">
        <f t="shared" si="288"/>
        <v>174.21538461538461</v>
      </c>
      <c r="AH214" s="28">
        <f t="shared" si="288"/>
        <v>171.55555555555551</v>
      </c>
      <c r="AI214" s="28">
        <f t="shared" si="288"/>
        <v>0</v>
      </c>
      <c r="AJ214" s="28">
        <f t="shared" si="288"/>
        <v>0</v>
      </c>
      <c r="AK214" s="28">
        <f t="shared" si="288"/>
        <v>0</v>
      </c>
      <c r="AL214" s="28">
        <f t="shared" si="288"/>
        <v>178.16774193548383</v>
      </c>
      <c r="AM214" s="28">
        <f t="shared" si="288"/>
        <v>5523.1999999999989</v>
      </c>
      <c r="AN214" s="28">
        <f t="shared" si="288"/>
        <v>211.2</v>
      </c>
      <c r="AO214" s="28">
        <f t="shared" si="288"/>
        <v>149.33333333333334</v>
      </c>
      <c r="AP214" s="28">
        <f t="shared" si="288"/>
        <v>112</v>
      </c>
      <c r="AQ214" s="28">
        <f t="shared" si="288"/>
        <v>0</v>
      </c>
      <c r="AR214" s="28">
        <f t="shared" si="288"/>
        <v>0</v>
      </c>
      <c r="AS214" s="28">
        <f t="shared" si="288"/>
        <v>0</v>
      </c>
      <c r="AT214" s="28">
        <f t="shared" si="288"/>
        <v>148.4</v>
      </c>
      <c r="AU214" s="28">
        <f t="shared" si="288"/>
        <v>164.62222222222221</v>
      </c>
      <c r="AV214" s="28">
        <f t="shared" si="288"/>
        <v>147.52000000000001</v>
      </c>
      <c r="AW214" s="28">
        <f t="shared" si="288"/>
        <v>134.10909090909092</v>
      </c>
      <c r="AX214" s="28">
        <f t="shared" si="288"/>
        <v>0</v>
      </c>
      <c r="AY214" s="28">
        <f t="shared" si="288"/>
        <v>0</v>
      </c>
      <c r="AZ214" s="28">
        <f t="shared" si="288"/>
        <v>158.4</v>
      </c>
      <c r="BA214" s="28">
        <f t="shared" si="288"/>
        <v>147.84</v>
      </c>
      <c r="BB214" s="28">
        <f t="shared" si="288"/>
        <v>161</v>
      </c>
      <c r="BC214" s="28">
        <f t="shared" si="288"/>
        <v>153.60000000000002</v>
      </c>
      <c r="BD214" s="28">
        <f t="shared" si="288"/>
        <v>145.7777777777778</v>
      </c>
      <c r="BE214" s="28">
        <f t="shared" si="288"/>
        <v>0</v>
      </c>
      <c r="BF214" s="28">
        <f t="shared" si="288"/>
        <v>0</v>
      </c>
      <c r="BG214" s="28">
        <f t="shared" si="288"/>
        <v>170.05714285714288</v>
      </c>
      <c r="BH214" s="28">
        <f t="shared" si="288"/>
        <v>162.61818181818182</v>
      </c>
      <c r="BI214" s="28">
        <f t="shared" si="288"/>
        <v>166.67826086956521</v>
      </c>
      <c r="BJ214" s="28">
        <f t="shared" si="288"/>
        <v>161.80000000000001</v>
      </c>
      <c r="BK214" s="28">
        <f t="shared" si="288"/>
        <v>155.328</v>
      </c>
      <c r="BL214" s="28">
        <f t="shared" si="288"/>
        <v>0</v>
      </c>
      <c r="BM214" s="28">
        <f t="shared" si="288"/>
        <v>0</v>
      </c>
      <c r="BN214" s="28">
        <f>BN225/BN$4</f>
        <v>163.08571428571432</v>
      </c>
      <c r="BO214" s="28">
        <f t="shared" si="288"/>
        <v>157.46206896551726</v>
      </c>
      <c r="BP214" s="28">
        <f t="shared" si="288"/>
        <v>4582.4000000000005</v>
      </c>
      <c r="BQ214" s="28">
        <f t="shared" si="288"/>
        <v>70.400000000000006</v>
      </c>
      <c r="BR214" s="28">
        <f t="shared" si="288"/>
        <v>286.40000000000003</v>
      </c>
      <c r="BS214" s="28">
        <f t="shared" si="288"/>
        <v>214.8</v>
      </c>
      <c r="BT214" s="28">
        <f t="shared" si="288"/>
        <v>0</v>
      </c>
      <c r="BU214" s="28">
        <f t="shared" ref="BU214:EF214" si="289">BU225/BU$4</f>
        <v>0</v>
      </c>
      <c r="BV214" s="28">
        <f t="shared" si="289"/>
        <v>245.25714285714284</v>
      </c>
      <c r="BW214" s="28">
        <f t="shared" si="289"/>
        <v>214.6</v>
      </c>
      <c r="BX214" s="28">
        <f t="shared" si="289"/>
        <v>235.55555555555554</v>
      </c>
      <c r="BY214" s="28">
        <f t="shared" si="289"/>
        <v>220.16</v>
      </c>
      <c r="BZ214" s="28">
        <f t="shared" si="289"/>
        <v>200.14545454545453</v>
      </c>
      <c r="CA214" s="28">
        <f t="shared" si="289"/>
        <v>0</v>
      </c>
      <c r="CB214" s="28">
        <f t="shared" si="289"/>
        <v>0</v>
      </c>
      <c r="CC214" s="28">
        <f t="shared" si="289"/>
        <v>233.82857142857142</v>
      </c>
      <c r="CD214" s="28">
        <f t="shared" si="289"/>
        <v>218.23999999999998</v>
      </c>
      <c r="CE214" s="28">
        <f t="shared" si="289"/>
        <v>221.9</v>
      </c>
      <c r="CF214" s="28">
        <f t="shared" si="289"/>
        <v>218.63529411764708</v>
      </c>
      <c r="CG214" s="28">
        <f t="shared" si="289"/>
        <v>206.48888888888891</v>
      </c>
      <c r="CH214" s="28">
        <f t="shared" si="289"/>
        <v>0</v>
      </c>
      <c r="CI214" s="28">
        <f t="shared" si="289"/>
        <v>0</v>
      </c>
      <c r="CJ214" s="28">
        <f t="shared" si="289"/>
        <v>219.42857142857142</v>
      </c>
      <c r="CK214" s="28">
        <f t="shared" si="289"/>
        <v>210.18181818181819</v>
      </c>
      <c r="CL214" s="28">
        <f t="shared" si="289"/>
        <v>216.62608695652173</v>
      </c>
      <c r="CM214" s="28">
        <f t="shared" si="289"/>
        <v>210.79999999999998</v>
      </c>
      <c r="CN214" s="28">
        <f t="shared" si="289"/>
        <v>0</v>
      </c>
      <c r="CO214" s="28">
        <f t="shared" si="289"/>
        <v>0</v>
      </c>
      <c r="CP214" s="28">
        <f t="shared" si="289"/>
        <v>0</v>
      </c>
      <c r="CQ214" s="28">
        <f t="shared" si="289"/>
        <v>0</v>
      </c>
      <c r="CR214" s="28">
        <f t="shared" si="289"/>
        <v>0</v>
      </c>
      <c r="CS214" s="28">
        <f t="shared" si="289"/>
        <v>0</v>
      </c>
      <c r="CT214" s="28">
        <f t="shared" si="289"/>
        <v>148.64516129032259</v>
      </c>
      <c r="CU214" s="28">
        <f t="shared" si="289"/>
        <v>0</v>
      </c>
      <c r="CV214" s="28">
        <f t="shared" si="289"/>
        <v>0</v>
      </c>
      <c r="CW214" s="28">
        <f t="shared" si="289"/>
        <v>0</v>
      </c>
      <c r="CX214" s="28">
        <f t="shared" si="289"/>
        <v>0</v>
      </c>
      <c r="CY214" s="28">
        <f t="shared" si="289"/>
        <v>0</v>
      </c>
      <c r="CZ214" s="28">
        <f t="shared" si="289"/>
        <v>0</v>
      </c>
      <c r="DA214" s="28">
        <f t="shared" si="289"/>
        <v>0</v>
      </c>
      <c r="DB214" s="28">
        <f t="shared" si="289"/>
        <v>0</v>
      </c>
      <c r="DC214" s="28">
        <f t="shared" si="289"/>
        <v>0</v>
      </c>
      <c r="DD214" s="28">
        <f t="shared" si="289"/>
        <v>0</v>
      </c>
      <c r="DE214" s="28">
        <f t="shared" si="289"/>
        <v>0</v>
      </c>
      <c r="DF214" s="28">
        <f t="shared" si="289"/>
        <v>0</v>
      </c>
      <c r="DG214" s="28">
        <f t="shared" si="289"/>
        <v>0</v>
      </c>
      <c r="DH214" s="28">
        <f t="shared" si="289"/>
        <v>0</v>
      </c>
      <c r="DI214" s="28">
        <f t="shared" si="289"/>
        <v>0</v>
      </c>
      <c r="DJ214" s="28">
        <f t="shared" si="289"/>
        <v>0</v>
      </c>
      <c r="DK214" s="28">
        <f t="shared" si="289"/>
        <v>0</v>
      </c>
      <c r="DL214" s="28">
        <f t="shared" si="289"/>
        <v>0</v>
      </c>
      <c r="DM214" s="28">
        <f t="shared" si="289"/>
        <v>0</v>
      </c>
      <c r="DN214" s="28">
        <f t="shared" si="289"/>
        <v>0</v>
      </c>
      <c r="DO214" s="28">
        <f t="shared" si="289"/>
        <v>0</v>
      </c>
      <c r="DP214" s="28">
        <f t="shared" si="289"/>
        <v>0</v>
      </c>
      <c r="DQ214" s="28">
        <f t="shared" si="289"/>
        <v>0</v>
      </c>
      <c r="DR214" s="28">
        <f t="shared" si="289"/>
        <v>0</v>
      </c>
      <c r="DS214" s="28">
        <f t="shared" si="289"/>
        <v>0</v>
      </c>
      <c r="DT214" s="28">
        <f t="shared" si="289"/>
        <v>0</v>
      </c>
      <c r="DU214" s="28">
        <f t="shared" si="289"/>
        <v>0</v>
      </c>
      <c r="DV214" s="28">
        <f t="shared" si="289"/>
        <v>0</v>
      </c>
      <c r="DW214" s="28">
        <f t="shared" si="289"/>
        <v>0</v>
      </c>
      <c r="DX214" s="28">
        <f t="shared" si="289"/>
        <v>0</v>
      </c>
      <c r="DY214" s="28">
        <f t="shared" si="289"/>
        <v>0</v>
      </c>
      <c r="DZ214" s="28">
        <f t="shared" si="289"/>
        <v>0</v>
      </c>
      <c r="EA214" s="28">
        <f t="shared" si="289"/>
        <v>0</v>
      </c>
      <c r="EB214" s="28">
        <f t="shared" si="289"/>
        <v>0</v>
      </c>
      <c r="EC214" s="28">
        <f t="shared" si="289"/>
        <v>0</v>
      </c>
      <c r="ED214" s="28">
        <f t="shared" si="289"/>
        <v>0</v>
      </c>
      <c r="EE214" s="28">
        <f t="shared" si="289"/>
        <v>0</v>
      </c>
      <c r="EF214" s="28">
        <f t="shared" si="289"/>
        <v>0</v>
      </c>
      <c r="EG214" s="28">
        <f t="shared" ref="EG214:GR214" si="290">EG225/EG$4</f>
        <v>0</v>
      </c>
      <c r="EH214" s="28">
        <f t="shared" si="290"/>
        <v>0</v>
      </c>
      <c r="EI214" s="28">
        <f t="shared" si="290"/>
        <v>0</v>
      </c>
      <c r="EJ214" s="28">
        <f t="shared" si="290"/>
        <v>0</v>
      </c>
      <c r="EK214" s="28">
        <f t="shared" si="290"/>
        <v>0</v>
      </c>
      <c r="EL214" s="28">
        <f t="shared" si="290"/>
        <v>0</v>
      </c>
      <c r="EM214" s="28">
        <f t="shared" si="290"/>
        <v>0</v>
      </c>
      <c r="EN214" s="28">
        <f t="shared" si="290"/>
        <v>0</v>
      </c>
      <c r="EO214" s="28">
        <f t="shared" si="290"/>
        <v>0</v>
      </c>
      <c r="EP214" s="28">
        <f t="shared" si="290"/>
        <v>0</v>
      </c>
      <c r="EQ214" s="28">
        <f t="shared" si="290"/>
        <v>0</v>
      </c>
      <c r="ER214" s="28">
        <f t="shared" si="290"/>
        <v>0</v>
      </c>
      <c r="ES214" s="28">
        <f t="shared" si="290"/>
        <v>0</v>
      </c>
      <c r="ET214" s="28">
        <f t="shared" si="290"/>
        <v>0</v>
      </c>
      <c r="EU214" s="28">
        <f t="shared" si="290"/>
        <v>0</v>
      </c>
      <c r="EV214" s="28">
        <f t="shared" si="290"/>
        <v>0</v>
      </c>
      <c r="EW214" s="28">
        <f t="shared" si="290"/>
        <v>0</v>
      </c>
      <c r="EX214" s="28">
        <f t="shared" si="290"/>
        <v>0</v>
      </c>
      <c r="EY214" s="28">
        <f t="shared" si="290"/>
        <v>0</v>
      </c>
      <c r="EZ214" s="28">
        <f t="shared" si="290"/>
        <v>0</v>
      </c>
      <c r="FA214" s="28">
        <f t="shared" si="290"/>
        <v>0</v>
      </c>
      <c r="FB214" s="28">
        <f t="shared" si="290"/>
        <v>0</v>
      </c>
      <c r="FC214" s="28">
        <f t="shared" si="290"/>
        <v>0</v>
      </c>
      <c r="FD214" s="28">
        <f t="shared" si="290"/>
        <v>0</v>
      </c>
      <c r="FE214" s="28">
        <f t="shared" si="290"/>
        <v>0</v>
      </c>
      <c r="FF214" s="28">
        <f t="shared" si="290"/>
        <v>2166.6666666666665</v>
      </c>
      <c r="FG214" s="28">
        <f t="shared" si="290"/>
        <v>1250</v>
      </c>
      <c r="FH214" s="28">
        <f t="shared" si="290"/>
        <v>1000</v>
      </c>
      <c r="FI214" s="28">
        <f t="shared" si="290"/>
        <v>833.33333333333337</v>
      </c>
      <c r="FJ214" s="28">
        <f t="shared" si="290"/>
        <v>0</v>
      </c>
      <c r="FK214" s="28">
        <f t="shared" si="290"/>
        <v>0</v>
      </c>
      <c r="FL214" s="28">
        <f t="shared" si="290"/>
        <v>555.55555555555554</v>
      </c>
      <c r="FM214" s="28">
        <f t="shared" si="290"/>
        <v>0</v>
      </c>
      <c r="FN214" s="28">
        <f t="shared" si="290"/>
        <v>0</v>
      </c>
      <c r="FO214" s="28">
        <f t="shared" si="290"/>
        <v>416.66666666666669</v>
      </c>
      <c r="FP214" s="28">
        <f t="shared" si="290"/>
        <v>0</v>
      </c>
      <c r="FQ214" s="28">
        <f t="shared" si="290"/>
        <v>357.14285714285717</v>
      </c>
      <c r="FR214" s="28">
        <f t="shared" si="290"/>
        <v>0</v>
      </c>
      <c r="FS214" s="28">
        <f t="shared" si="290"/>
        <v>0</v>
      </c>
      <c r="FT214" s="28">
        <f t="shared" si="290"/>
        <v>0</v>
      </c>
      <c r="FU214" s="28">
        <f t="shared" si="290"/>
        <v>0</v>
      </c>
      <c r="FV214" s="28">
        <f t="shared" si="290"/>
        <v>0</v>
      </c>
      <c r="FW214" s="28">
        <f t="shared" si="290"/>
        <v>0</v>
      </c>
      <c r="FX214" s="28">
        <f t="shared" si="290"/>
        <v>0</v>
      </c>
      <c r="FY214" s="28">
        <f t="shared" si="290"/>
        <v>0</v>
      </c>
      <c r="FZ214" s="28">
        <f t="shared" si="290"/>
        <v>0</v>
      </c>
      <c r="GA214" s="28">
        <f t="shared" si="290"/>
        <v>0</v>
      </c>
      <c r="GB214" s="28">
        <f t="shared" si="290"/>
        <v>0</v>
      </c>
      <c r="GC214" s="28">
        <f t="shared" si="290"/>
        <v>0</v>
      </c>
      <c r="GD214" s="28">
        <f t="shared" si="290"/>
        <v>0</v>
      </c>
      <c r="GE214" s="28">
        <f t="shared" si="290"/>
        <v>0</v>
      </c>
      <c r="GF214" s="28">
        <f t="shared" si="290"/>
        <v>0</v>
      </c>
      <c r="GG214" s="28">
        <f t="shared" si="290"/>
        <v>0</v>
      </c>
      <c r="GH214" s="28">
        <f t="shared" si="290"/>
        <v>0</v>
      </c>
      <c r="GI214" s="28">
        <f t="shared" si="290"/>
        <v>0</v>
      </c>
      <c r="GJ214" s="28">
        <f t="shared" si="290"/>
        <v>0</v>
      </c>
      <c r="GK214" s="28">
        <f t="shared" si="290"/>
        <v>0</v>
      </c>
      <c r="GL214" s="28">
        <f t="shared" si="290"/>
        <v>0</v>
      </c>
      <c r="GM214" s="28">
        <f t="shared" si="290"/>
        <v>0</v>
      </c>
      <c r="GN214" s="28">
        <f t="shared" si="290"/>
        <v>0</v>
      </c>
      <c r="GO214" s="28">
        <f t="shared" si="290"/>
        <v>0</v>
      </c>
      <c r="GP214" s="28">
        <f t="shared" si="290"/>
        <v>0</v>
      </c>
      <c r="GQ214" s="28">
        <f t="shared" si="290"/>
        <v>0</v>
      </c>
      <c r="GR214" s="28">
        <f t="shared" si="290"/>
        <v>0</v>
      </c>
      <c r="GS214" s="28">
        <f t="shared" ref="GS214:JD214" si="291">GS225/GS$4</f>
        <v>0</v>
      </c>
      <c r="GT214" s="28">
        <f t="shared" si="291"/>
        <v>0</v>
      </c>
      <c r="GU214" s="28">
        <f t="shared" si="291"/>
        <v>0</v>
      </c>
      <c r="GV214" s="28">
        <f t="shared" si="291"/>
        <v>0</v>
      </c>
      <c r="GW214" s="28">
        <f t="shared" si="291"/>
        <v>0</v>
      </c>
      <c r="GX214" s="28">
        <f t="shared" si="291"/>
        <v>0</v>
      </c>
      <c r="GY214" s="28">
        <f t="shared" si="291"/>
        <v>0</v>
      </c>
      <c r="GZ214" s="28">
        <f t="shared" si="291"/>
        <v>0</v>
      </c>
      <c r="HA214" s="28">
        <f t="shared" si="291"/>
        <v>0</v>
      </c>
      <c r="HB214" s="28">
        <f t="shared" si="291"/>
        <v>0</v>
      </c>
      <c r="HC214" s="28">
        <f t="shared" si="291"/>
        <v>0</v>
      </c>
      <c r="HD214" s="28">
        <f t="shared" si="291"/>
        <v>0</v>
      </c>
      <c r="HE214" s="28">
        <f t="shared" si="291"/>
        <v>0</v>
      </c>
      <c r="HF214" s="28">
        <f t="shared" si="291"/>
        <v>0</v>
      </c>
      <c r="HG214" s="28">
        <f t="shared" si="291"/>
        <v>0</v>
      </c>
      <c r="HH214" s="28">
        <f t="shared" si="291"/>
        <v>0</v>
      </c>
      <c r="HI214" s="28">
        <f t="shared" si="291"/>
        <v>0</v>
      </c>
      <c r="HJ214" s="28">
        <f t="shared" si="291"/>
        <v>0</v>
      </c>
      <c r="HK214" s="28">
        <f t="shared" si="291"/>
        <v>0</v>
      </c>
      <c r="HL214" s="28">
        <f t="shared" si="291"/>
        <v>0</v>
      </c>
      <c r="HM214" s="28">
        <f t="shared" si="291"/>
        <v>0</v>
      </c>
      <c r="HN214" s="28">
        <f t="shared" si="291"/>
        <v>0</v>
      </c>
      <c r="HO214" s="28">
        <f t="shared" si="291"/>
        <v>0</v>
      </c>
      <c r="HP214" s="28">
        <f t="shared" si="291"/>
        <v>0</v>
      </c>
      <c r="HQ214" s="28">
        <f t="shared" si="291"/>
        <v>0</v>
      </c>
      <c r="HR214" s="28">
        <f t="shared" si="291"/>
        <v>0</v>
      </c>
      <c r="HS214" s="28">
        <f t="shared" si="291"/>
        <v>0</v>
      </c>
      <c r="HT214" s="28">
        <f t="shared" si="291"/>
        <v>0</v>
      </c>
      <c r="HU214" s="28">
        <f t="shared" si="291"/>
        <v>0</v>
      </c>
      <c r="HV214" s="28">
        <f t="shared" si="291"/>
        <v>0</v>
      </c>
      <c r="HW214" s="28">
        <f t="shared" si="291"/>
        <v>0</v>
      </c>
      <c r="HX214" s="28">
        <f t="shared" si="291"/>
        <v>0</v>
      </c>
      <c r="HY214" s="28">
        <f t="shared" si="291"/>
        <v>0</v>
      </c>
      <c r="HZ214" s="28">
        <f t="shared" si="291"/>
        <v>0</v>
      </c>
      <c r="IA214" s="28">
        <f t="shared" si="291"/>
        <v>0</v>
      </c>
      <c r="IB214" s="28">
        <f t="shared" si="291"/>
        <v>0</v>
      </c>
      <c r="IC214" s="28">
        <f t="shared" si="291"/>
        <v>0</v>
      </c>
      <c r="ID214" s="28">
        <f t="shared" si="291"/>
        <v>0</v>
      </c>
      <c r="IE214" s="28">
        <f t="shared" si="291"/>
        <v>0</v>
      </c>
      <c r="IF214" s="28">
        <f t="shared" si="291"/>
        <v>0</v>
      </c>
      <c r="IG214" s="28">
        <f t="shared" si="291"/>
        <v>0</v>
      </c>
      <c r="IH214" s="28">
        <f t="shared" si="291"/>
        <v>0</v>
      </c>
      <c r="II214" s="28">
        <f t="shared" si="291"/>
        <v>0</v>
      </c>
      <c r="IJ214" s="28">
        <f t="shared" si="291"/>
        <v>0</v>
      </c>
      <c r="IK214" s="28">
        <f t="shared" si="291"/>
        <v>0</v>
      </c>
      <c r="IL214" s="28">
        <f t="shared" si="291"/>
        <v>0</v>
      </c>
      <c r="IM214" s="28">
        <f t="shared" si="291"/>
        <v>0</v>
      </c>
      <c r="IN214" s="28">
        <f t="shared" si="291"/>
        <v>0</v>
      </c>
      <c r="IO214" s="28">
        <f t="shared" si="291"/>
        <v>0</v>
      </c>
      <c r="IP214" s="28">
        <f t="shared" si="291"/>
        <v>0</v>
      </c>
      <c r="IQ214" s="28">
        <f t="shared" si="291"/>
        <v>0</v>
      </c>
      <c r="IR214" s="28">
        <f t="shared" si="291"/>
        <v>0</v>
      </c>
      <c r="IS214" s="28">
        <f t="shared" si="291"/>
        <v>0</v>
      </c>
      <c r="IT214" s="28">
        <f t="shared" si="291"/>
        <v>0</v>
      </c>
      <c r="IU214" s="28">
        <f t="shared" si="291"/>
        <v>0</v>
      </c>
      <c r="IV214" s="28">
        <f t="shared" si="291"/>
        <v>0</v>
      </c>
      <c r="IW214" s="28">
        <f t="shared" si="291"/>
        <v>0</v>
      </c>
      <c r="IX214" s="28">
        <f t="shared" si="291"/>
        <v>0</v>
      </c>
      <c r="IY214" s="28">
        <f t="shared" si="291"/>
        <v>0</v>
      </c>
      <c r="IZ214" s="28">
        <f t="shared" si="291"/>
        <v>0</v>
      </c>
      <c r="JA214" s="28">
        <f t="shared" si="291"/>
        <v>0</v>
      </c>
      <c r="JB214" s="28">
        <f t="shared" si="291"/>
        <v>0</v>
      </c>
      <c r="JC214" s="28">
        <f t="shared" si="291"/>
        <v>0</v>
      </c>
      <c r="JD214" s="28">
        <f t="shared" si="291"/>
        <v>0</v>
      </c>
      <c r="JE214" s="28">
        <f t="shared" ref="JE214:LP214" si="292">JE225/JE$4</f>
        <v>0</v>
      </c>
      <c r="JF214" s="28">
        <f t="shared" si="292"/>
        <v>0</v>
      </c>
      <c r="JG214" s="28">
        <f t="shared" si="292"/>
        <v>0</v>
      </c>
      <c r="JH214" s="28">
        <f t="shared" si="292"/>
        <v>0</v>
      </c>
      <c r="JI214" s="28">
        <f t="shared" si="292"/>
        <v>0</v>
      </c>
      <c r="JJ214" s="28">
        <f t="shared" si="292"/>
        <v>0</v>
      </c>
      <c r="JK214" s="28">
        <f t="shared" si="292"/>
        <v>0</v>
      </c>
      <c r="JL214" s="28">
        <f t="shared" si="292"/>
        <v>0</v>
      </c>
      <c r="JM214" s="28">
        <f t="shared" si="292"/>
        <v>0</v>
      </c>
      <c r="JN214" s="28">
        <f t="shared" si="292"/>
        <v>0</v>
      </c>
      <c r="JO214" s="28">
        <f t="shared" si="292"/>
        <v>0</v>
      </c>
      <c r="JP214" s="28">
        <f t="shared" si="292"/>
        <v>0</v>
      </c>
      <c r="JQ214" s="28">
        <f t="shared" si="292"/>
        <v>0</v>
      </c>
      <c r="JR214" s="28">
        <f t="shared" si="292"/>
        <v>0</v>
      </c>
      <c r="JS214" s="28">
        <f t="shared" si="292"/>
        <v>0</v>
      </c>
      <c r="JT214" s="28">
        <f t="shared" si="292"/>
        <v>0</v>
      </c>
      <c r="JU214" s="28">
        <f t="shared" si="292"/>
        <v>0</v>
      </c>
      <c r="JV214" s="28">
        <f t="shared" si="292"/>
        <v>0</v>
      </c>
      <c r="JW214" s="28">
        <f t="shared" si="292"/>
        <v>0</v>
      </c>
      <c r="JX214" s="28">
        <f t="shared" si="292"/>
        <v>0</v>
      </c>
      <c r="JY214" s="28">
        <f t="shared" si="292"/>
        <v>0</v>
      </c>
      <c r="JZ214" s="28">
        <f t="shared" si="292"/>
        <v>0</v>
      </c>
      <c r="KA214" s="28">
        <f t="shared" si="292"/>
        <v>0</v>
      </c>
      <c r="KB214" s="28">
        <f t="shared" si="292"/>
        <v>0</v>
      </c>
      <c r="KC214" s="28">
        <f t="shared" si="292"/>
        <v>0</v>
      </c>
      <c r="KD214" s="28">
        <f t="shared" si="292"/>
        <v>0</v>
      </c>
      <c r="KE214" s="28">
        <f t="shared" si="292"/>
        <v>0</v>
      </c>
      <c r="KF214" s="28">
        <f t="shared" si="292"/>
        <v>0</v>
      </c>
      <c r="KG214" s="28">
        <f t="shared" si="292"/>
        <v>0</v>
      </c>
      <c r="KH214" s="28">
        <f t="shared" si="292"/>
        <v>0</v>
      </c>
      <c r="KI214" s="28">
        <f t="shared" si="292"/>
        <v>0</v>
      </c>
      <c r="KJ214" s="28">
        <f t="shared" si="292"/>
        <v>0</v>
      </c>
      <c r="KK214" s="28">
        <f t="shared" si="292"/>
        <v>0</v>
      </c>
      <c r="KL214" s="28">
        <f t="shared" si="292"/>
        <v>0</v>
      </c>
      <c r="KM214" s="28">
        <f t="shared" si="292"/>
        <v>0</v>
      </c>
      <c r="KN214" s="28">
        <f t="shared" si="292"/>
        <v>0</v>
      </c>
      <c r="KO214" s="28">
        <f t="shared" si="292"/>
        <v>0</v>
      </c>
      <c r="KP214" s="28">
        <f t="shared" si="292"/>
        <v>0</v>
      </c>
      <c r="KQ214" s="28">
        <f t="shared" si="292"/>
        <v>0</v>
      </c>
      <c r="KR214" s="28">
        <f t="shared" si="292"/>
        <v>0</v>
      </c>
      <c r="KS214" s="28">
        <f t="shared" si="292"/>
        <v>0</v>
      </c>
      <c r="KT214" s="28">
        <f t="shared" si="292"/>
        <v>0</v>
      </c>
      <c r="KU214" s="28">
        <f t="shared" si="292"/>
        <v>0</v>
      </c>
      <c r="KV214" s="28">
        <f t="shared" si="292"/>
        <v>0</v>
      </c>
      <c r="KW214" s="28">
        <f t="shared" si="292"/>
        <v>0</v>
      </c>
      <c r="KX214" s="28">
        <f t="shared" si="292"/>
        <v>0</v>
      </c>
      <c r="KY214" s="28">
        <f t="shared" si="292"/>
        <v>0</v>
      </c>
      <c r="KZ214" s="28">
        <f t="shared" si="292"/>
        <v>0</v>
      </c>
      <c r="LA214" s="28">
        <f t="shared" si="292"/>
        <v>0</v>
      </c>
      <c r="LB214" s="28">
        <f t="shared" si="292"/>
        <v>0</v>
      </c>
      <c r="LC214" s="28">
        <f t="shared" si="292"/>
        <v>0</v>
      </c>
      <c r="LD214" s="28">
        <f t="shared" si="292"/>
        <v>0</v>
      </c>
      <c r="LE214" s="28">
        <f t="shared" si="292"/>
        <v>0</v>
      </c>
      <c r="LF214" s="28">
        <f t="shared" si="292"/>
        <v>0</v>
      </c>
      <c r="LG214" s="28">
        <f t="shared" si="292"/>
        <v>0</v>
      </c>
      <c r="LH214" s="28">
        <f t="shared" si="292"/>
        <v>0</v>
      </c>
      <c r="LI214" s="28">
        <f t="shared" si="292"/>
        <v>0</v>
      </c>
      <c r="LJ214" s="28">
        <f t="shared" si="292"/>
        <v>0</v>
      </c>
      <c r="LK214" s="28">
        <f t="shared" si="292"/>
        <v>0</v>
      </c>
      <c r="LL214" s="28">
        <f t="shared" si="292"/>
        <v>0</v>
      </c>
      <c r="LM214" s="28">
        <f t="shared" si="292"/>
        <v>0</v>
      </c>
      <c r="LN214" s="28">
        <f t="shared" si="292"/>
        <v>0</v>
      </c>
      <c r="LO214" s="28">
        <f t="shared" si="292"/>
        <v>0</v>
      </c>
      <c r="LP214" s="28">
        <f t="shared" si="292"/>
        <v>0</v>
      </c>
      <c r="LQ214" s="28">
        <f t="shared" ref="LQ214:NI214" si="293">LQ225/LQ$4</f>
        <v>0</v>
      </c>
      <c r="LR214" s="28">
        <f t="shared" si="293"/>
        <v>0</v>
      </c>
      <c r="LS214" s="28">
        <f t="shared" si="293"/>
        <v>0</v>
      </c>
      <c r="LT214" s="28">
        <f t="shared" si="293"/>
        <v>0</v>
      </c>
      <c r="LU214" s="28">
        <f t="shared" si="293"/>
        <v>0</v>
      </c>
      <c r="LV214" s="28">
        <f t="shared" si="293"/>
        <v>0</v>
      </c>
      <c r="LW214" s="28">
        <f t="shared" si="293"/>
        <v>0</v>
      </c>
      <c r="LX214" s="28">
        <f t="shared" si="293"/>
        <v>0</v>
      </c>
      <c r="LY214" s="28">
        <f t="shared" si="293"/>
        <v>0</v>
      </c>
      <c r="LZ214" s="28">
        <f t="shared" si="293"/>
        <v>0</v>
      </c>
      <c r="MA214" s="28">
        <f t="shared" si="293"/>
        <v>0</v>
      </c>
      <c r="MB214" s="28">
        <f t="shared" si="293"/>
        <v>0</v>
      </c>
      <c r="MC214" s="28">
        <f t="shared" si="293"/>
        <v>0</v>
      </c>
      <c r="MD214" s="28">
        <f t="shared" si="293"/>
        <v>0</v>
      </c>
      <c r="ME214" s="28">
        <f t="shared" si="293"/>
        <v>0</v>
      </c>
      <c r="MF214" s="28">
        <f t="shared" si="293"/>
        <v>0</v>
      </c>
      <c r="MG214" s="28">
        <f t="shared" si="293"/>
        <v>0</v>
      </c>
      <c r="MH214" s="28">
        <f t="shared" si="293"/>
        <v>0</v>
      </c>
      <c r="MI214" s="28">
        <f t="shared" si="293"/>
        <v>0</v>
      </c>
      <c r="MJ214" s="28">
        <f t="shared" si="293"/>
        <v>0</v>
      </c>
      <c r="MK214" s="28">
        <f t="shared" si="293"/>
        <v>0</v>
      </c>
      <c r="ML214" s="28">
        <f t="shared" si="293"/>
        <v>0</v>
      </c>
      <c r="MM214" s="28">
        <f t="shared" si="293"/>
        <v>0</v>
      </c>
      <c r="MN214" s="28">
        <f t="shared" si="293"/>
        <v>0</v>
      </c>
      <c r="MO214" s="28">
        <f t="shared" si="293"/>
        <v>0</v>
      </c>
      <c r="MP214" s="28">
        <f t="shared" si="293"/>
        <v>0</v>
      </c>
      <c r="MQ214" s="28">
        <f t="shared" si="293"/>
        <v>0</v>
      </c>
      <c r="MR214" s="28">
        <f t="shared" si="293"/>
        <v>0</v>
      </c>
      <c r="MS214" s="28">
        <f t="shared" si="293"/>
        <v>0</v>
      </c>
      <c r="MT214" s="28">
        <f t="shared" si="293"/>
        <v>0</v>
      </c>
      <c r="MU214" s="28">
        <f t="shared" si="293"/>
        <v>0</v>
      </c>
      <c r="MV214" s="28">
        <f t="shared" si="293"/>
        <v>0</v>
      </c>
      <c r="MW214" s="28">
        <f t="shared" si="293"/>
        <v>0</v>
      </c>
      <c r="MX214" s="28">
        <f t="shared" si="293"/>
        <v>0</v>
      </c>
      <c r="MY214" s="28">
        <f t="shared" si="293"/>
        <v>0</v>
      </c>
      <c r="MZ214" s="28">
        <f t="shared" si="293"/>
        <v>0</v>
      </c>
      <c r="NA214" s="28">
        <f t="shared" si="293"/>
        <v>0</v>
      </c>
      <c r="NB214" s="28">
        <f t="shared" si="293"/>
        <v>0</v>
      </c>
      <c r="NC214" s="28">
        <f t="shared" si="293"/>
        <v>0</v>
      </c>
      <c r="ND214" s="28">
        <f t="shared" si="293"/>
        <v>0</v>
      </c>
      <c r="NE214" s="28">
        <f t="shared" si="293"/>
        <v>0</v>
      </c>
      <c r="NF214" s="28">
        <f t="shared" si="293"/>
        <v>0</v>
      </c>
      <c r="NG214" s="28">
        <f t="shared" si="293"/>
        <v>0</v>
      </c>
      <c r="NH214" s="28">
        <f t="shared" si="293"/>
        <v>0</v>
      </c>
      <c r="NI214" s="28">
        <f t="shared" si="293"/>
        <v>0</v>
      </c>
    </row>
    <row r="215" spans="1:374" s="40" customFormat="1" ht="14.4" outlineLevel="1" x14ac:dyDescent="0.25">
      <c r="A215" s="21"/>
      <c r="B215" s="22"/>
      <c r="C215" s="23"/>
      <c r="D215" s="23"/>
      <c r="E215" s="26" t="s">
        <v>217</v>
      </c>
      <c r="F215" s="24"/>
      <c r="G215" s="82">
        <v>0</v>
      </c>
      <c r="H215" s="31">
        <f>((IFERROR(VLOOKUP($B214,Mes!$C$7:$AV$131,MATCH(H$1,Mes!$C$3:$AV$3,0),FALSE),""))*1000)</f>
        <v>0</v>
      </c>
      <c r="I215" s="31">
        <f>((IFERROR(VLOOKUP($B214,Mes!$C$7:$AV$131,MATCH(I$1,Mes!$C$3:$AV$3,0),FALSE),""))*1000)</f>
        <v>1801</v>
      </c>
      <c r="J215" s="31">
        <f>((IFERROR(VLOOKUP($B214,Mes!$C$7:$AV$131,MATCH(J$1,Mes!$C$3:$AV$3,0),FALSE),""))*1000)</f>
        <v>1986</v>
      </c>
      <c r="K215" s="31">
        <f>((IFERROR(VLOOKUP($B214,Mes!$C$7:$AV$131,MATCH(K$1,Mes!$C$3:$AV$3,0),FALSE),""))*1000)</f>
        <v>282</v>
      </c>
      <c r="L215" s="31">
        <f>((IFERROR(VLOOKUP($B214,Mes!$C$7:$AV$131,MATCH(L$1,Mes!$C$3:$AV$3,0),FALSE),""))*1000)</f>
        <v>0</v>
      </c>
      <c r="M215" s="31">
        <f>((IFERROR(VLOOKUP($B214,Mes!$C$7:$AV$131,MATCH(M$1,Mes!$C$3:$AV$3,0),FALSE),""))*1000)</f>
        <v>0</v>
      </c>
      <c r="N215" s="31">
        <f>((IFERROR(VLOOKUP($B214,Mes!$C$7:$AV$131,MATCH(N$1,Mes!$C$3:$AV$3,0),FALSE),""))*1000)</f>
        <v>0</v>
      </c>
      <c r="O215" s="31">
        <f>((IFERROR(VLOOKUP($B214,Mes!$C$7:$AV$131,MATCH(O$1,Mes!$C$3:$AV$3,0),FALSE),""))*1000)</f>
        <v>0</v>
      </c>
      <c r="P215" s="31">
        <f>((IFERROR(VLOOKUP($B214,Mes!$C$7:$AV$131,MATCH(P$1,Mes!$C$3:$AV$3,0),FALSE),""))*1000)</f>
        <v>0</v>
      </c>
      <c r="Q215" s="31">
        <f>((IFERROR(VLOOKUP($B214,Mes!$C$7:$AV$131,MATCH(Q$1,Mes!$C$3:$AV$3,0),FALSE),""))*1000)</f>
        <v>0</v>
      </c>
      <c r="R215" s="31">
        <f>((IFERROR(VLOOKUP($B214,Mes!$C$7:$AV$131,MATCH(R$1,Mes!$C$3:$AV$3,0),FALSE),""))*1000)</f>
        <v>0</v>
      </c>
      <c r="S215" s="31">
        <f>((IFERROR(VLOOKUP($B214,Mes!$C$7:$AV$131,MATCH(S$1,Mes!$C$3:$AV$3,0),FALSE),""))*1000)</f>
        <v>0</v>
      </c>
      <c r="T215" s="31">
        <f>((IFERROR(VLOOKUP($B214,Mes!$C$7:$AV$131,MATCH(T$1,Mes!$C$3:$AV$3,0),FALSE),""))*1000)</f>
        <v>0</v>
      </c>
      <c r="U215" s="31">
        <f>((IFERROR(VLOOKUP($B214,Mes!$C$7:$AV$131,MATCH(U$1,Mes!$C$3:$AV$3,0),FALSE),""))*1000)</f>
        <v>0</v>
      </c>
      <c r="V215" s="31">
        <f>((IFERROR(VLOOKUP($B214,Mes!$C$7:$AV$131,MATCH(V$1,Mes!$C$3:$AV$3,0),FALSE),""))*1000)</f>
        <v>0</v>
      </c>
      <c r="W215" s="31">
        <f>((IFERROR(VLOOKUP($B214,Mes!$C$7:$AV$131,MATCH(W$1,Mes!$C$3:$AV$3,0),FALSE),""))*1000)</f>
        <v>0</v>
      </c>
      <c r="X215" s="31">
        <f>((IFERROR(VLOOKUP($B214,Mes!$C$7:$AV$131,MATCH(X$1,Mes!$C$3:$AV$3,0),FALSE),""))*1000)</f>
        <v>0</v>
      </c>
      <c r="Y215" s="31">
        <f>((IFERROR(VLOOKUP($B214,Mes!$C$7:$AV$131,MATCH(Y$1,Mes!$C$3:$AV$3,0),FALSE),""))*1000)</f>
        <v>0</v>
      </c>
      <c r="Z215" s="31">
        <f>((IFERROR(VLOOKUP($B214,Mes!$C$7:$AV$131,MATCH(Z$1,Mes!$C$3:$AV$3,0),FALSE),""))*1000)</f>
        <v>0</v>
      </c>
      <c r="AA215" s="31">
        <f>((IFERROR(VLOOKUP($B214,Mes!$C$7:$AV$131,MATCH(AA$1,Mes!$C$3:$AV$3,0),FALSE),""))*1000)</f>
        <v>0</v>
      </c>
      <c r="AB215" s="31">
        <f>((IFERROR(VLOOKUP($B214,Mes!$C$7:$AV$131,MATCH(AB$1,Mes!$C$3:$AV$3,0),FALSE),""))*1000)</f>
        <v>0</v>
      </c>
      <c r="AC215" s="31">
        <f>((IFERROR(VLOOKUP($B214,Mes!$C$7:$AV$131,MATCH(AC$1,Mes!$C$3:$AV$3,0),FALSE),""))*1000)</f>
        <v>0</v>
      </c>
      <c r="AD215" s="31">
        <f>((IFERROR(VLOOKUP($B214,Mes!$C$7:$AV$131,MATCH(AD$1,Mes!$C$3:$AV$3,0),FALSE),""))*1000)</f>
        <v>0</v>
      </c>
      <c r="AE215" s="31">
        <f>((IFERROR(VLOOKUP($B214,Mes!$C$7:$AV$131,MATCH(AE$1,Mes!$C$3:$AV$3,0),FALSE),""))*1000)</f>
        <v>0</v>
      </c>
      <c r="AF215" s="31">
        <f>((IFERROR(VLOOKUP($B214,Mes!$C$7:$AV$131,MATCH(AF$1,Mes!$C$3:$AV$3,0),FALSE),""))*1000)</f>
        <v>0</v>
      </c>
      <c r="AG215" s="31">
        <f>((IFERROR(VLOOKUP($B214,Mes!$C$7:$AV$131,MATCH(AG$1,Mes!$C$3:$AV$3,0),FALSE),""))*1000)</f>
        <v>0</v>
      </c>
      <c r="AH215" s="31">
        <f>((IFERROR(VLOOKUP($B214,Mes!$C$7:$AV$131,MATCH(AH$1,Mes!$C$3:$AV$3,0),FALSE),""))*1000)</f>
        <v>2500</v>
      </c>
      <c r="AI215" s="31">
        <f>((IFERROR(VLOOKUP($B214,Mes!$C$7:$AV$131,MATCH(AI$1,Mes!$C$3:$AV$3,0),FALSE),""))*1000)</f>
        <v>2500</v>
      </c>
      <c r="AJ215" s="31">
        <f>((IFERROR(VLOOKUP($B214,Mes!$C$7:$AV$131,MATCH(AJ$1,Mes!$C$3:$AV$3,0),FALSE),""))*1000)</f>
        <v>2500</v>
      </c>
      <c r="AK215" s="31">
        <f>((IFERROR(VLOOKUP($B214,Mes!$C$7:$AV$131,MATCH(AK$1,Mes!$C$3:$AV$3,0),FALSE),""))*1000)</f>
        <v>2500</v>
      </c>
      <c r="AL215" s="31">
        <f>((IFERROR(VLOOKUP($B214,Mes!$C$7:$AV$131,MATCH(AL$1,Mes!$C$3:$AV$3,0),FALSE),""))*1000)</f>
        <v>0</v>
      </c>
      <c r="AM215" s="30" t="e">
        <f>((IFERROR(VLOOKUP($B214,Mes!$C$7:$AV$131,MATCH(AM$1,Mes!$C$3:$AV$3,0),FALSE),""))*1000)</f>
        <v>#VALUE!</v>
      </c>
      <c r="AN215" s="30" t="e">
        <f>((IFERROR(VLOOKUP($B214,Mes!$C$7:$AV$131,MATCH(AN$1,Mes!$C$3:$AV$3,0),FALSE),""))*1000)</f>
        <v>#VALUE!</v>
      </c>
      <c r="AO215" s="30" t="e">
        <f>((IFERROR(VLOOKUP($B214,Mes!$C$7:$AV$131,MATCH(AO$1,Mes!$C$3:$AV$3,0),FALSE),""))*1000)</f>
        <v>#VALUE!</v>
      </c>
      <c r="AP215" s="30" t="e">
        <f>((IFERROR(VLOOKUP($B214,Mes!$C$7:$AV$131,MATCH(AP$1,Mes!$C$3:$AV$3,0),FALSE),""))*1000)</f>
        <v>#VALUE!</v>
      </c>
      <c r="AQ215" s="30" t="e">
        <f>((IFERROR(VLOOKUP($B214,Mes!$C$7:$AV$131,MATCH(AQ$1,Mes!$C$3:$AV$3,0),FALSE),""))*1000)</f>
        <v>#VALUE!</v>
      </c>
      <c r="AR215" s="30" t="e">
        <f>((IFERROR(VLOOKUP($B214,Mes!$C$7:$AV$131,MATCH(AR$1,Mes!$C$3:$AV$3,0),FALSE),""))*1000)</f>
        <v>#VALUE!</v>
      </c>
      <c r="AS215" s="30" t="e">
        <f>((IFERROR(VLOOKUP($B214,Mes!$C$7:$AV$131,MATCH(AS$1,Mes!$C$3:$AV$3,0),FALSE),""))*1000)</f>
        <v>#VALUE!</v>
      </c>
      <c r="AT215" s="30" t="e">
        <f>((IFERROR(VLOOKUP($B214,Mes!$C$7:$AV$131,MATCH(AT$1,Mes!$C$3:$AV$3,0),FALSE),""))*1000)</f>
        <v>#VALUE!</v>
      </c>
      <c r="AU215" s="30" t="e">
        <f>((IFERROR(VLOOKUP($B214,Mes!$C$7:$AV$131,MATCH(AU$1,Mes!$C$3:$AV$3,0),FALSE),""))*1000)</f>
        <v>#VALUE!</v>
      </c>
      <c r="AV215" s="30" t="e">
        <f>((IFERROR(VLOOKUP($B214,Mes!$C$7:$AV$131,MATCH(AV$1,Mes!$C$3:$AV$3,0),FALSE),""))*1000)</f>
        <v>#VALUE!</v>
      </c>
      <c r="AW215" s="30" t="e">
        <f>((IFERROR(VLOOKUP($B214,Mes!$C$7:$AV$131,MATCH(AW$1,Mes!$C$3:$AV$3,0),FALSE),""))*1000)</f>
        <v>#VALUE!</v>
      </c>
      <c r="AX215" s="30" t="e">
        <f>((IFERROR(VLOOKUP($B214,Mes!$C$7:$AV$131,MATCH(AX$1,Mes!$C$3:$AV$3,0),FALSE),""))*1000)</f>
        <v>#VALUE!</v>
      </c>
      <c r="AY215" s="30" t="e">
        <f>((IFERROR(VLOOKUP($B214,Mes!$C$7:$AV$131,MATCH(AY$1,Mes!$C$3:$AV$3,0),FALSE),""))*1000)</f>
        <v>#VALUE!</v>
      </c>
      <c r="AZ215" s="30" t="e">
        <f>((IFERROR(VLOOKUP($B214,Mes!$C$7:$AV$131,MATCH(AZ$1,Mes!$C$3:$AV$3,0),FALSE),""))*1000)</f>
        <v>#VALUE!</v>
      </c>
      <c r="BA215" s="30" t="e">
        <f>((IFERROR(VLOOKUP($B214,Mes!$C$7:$AV$131,MATCH(BA$1,Mes!$C$3:$AV$3,0),FALSE),""))*1000)</f>
        <v>#VALUE!</v>
      </c>
      <c r="BB215" s="30" t="e">
        <f>((IFERROR(VLOOKUP($B214,Mes!$C$7:$AV$131,MATCH(BB$1,Mes!$C$3:$AV$3,0),FALSE),""))*1000)</f>
        <v>#VALUE!</v>
      </c>
      <c r="BC215" s="30" t="e">
        <f>((IFERROR(VLOOKUP($B214,Mes!$C$7:$AV$131,MATCH(BC$1,Mes!$C$3:$AV$3,0),FALSE),""))*1000)</f>
        <v>#VALUE!</v>
      </c>
      <c r="BD215" s="30" t="e">
        <f>((IFERROR(VLOOKUP($B214,Mes!$C$7:$AV$131,MATCH(BD$1,Mes!$C$3:$AV$3,0),FALSE),""))*1000)</f>
        <v>#VALUE!</v>
      </c>
      <c r="BE215" s="30" t="e">
        <f>((IFERROR(VLOOKUP($B214,Mes!$C$7:$AV$131,MATCH(BE$1,Mes!$C$3:$AV$3,0),FALSE),""))*1000)</f>
        <v>#VALUE!</v>
      </c>
      <c r="BF215" s="30" t="e">
        <f>((IFERROR(VLOOKUP($B214,Mes!$C$7:$AV$131,MATCH(BF$1,Mes!$C$3:$AV$3,0),FALSE),""))*1000)</f>
        <v>#VALUE!</v>
      </c>
      <c r="BG215" s="30" t="e">
        <f>((IFERROR(VLOOKUP($B214,Mes!$C$7:$AV$131,MATCH(BG$1,Mes!$C$3:$AV$3,0),FALSE),""))*1000)</f>
        <v>#VALUE!</v>
      </c>
      <c r="BH215" s="30" t="e">
        <f>((IFERROR(VLOOKUP($B214,Mes!$C$7:$AV$131,MATCH(BH$1,Mes!$C$3:$AV$3,0),FALSE),""))*1000)</f>
        <v>#VALUE!</v>
      </c>
      <c r="BI215" s="30" t="e">
        <f>((IFERROR(VLOOKUP($B214,Mes!$C$7:$AV$131,MATCH(BI$1,Mes!$C$3:$AV$3,0),FALSE),""))*1000)</f>
        <v>#VALUE!</v>
      </c>
      <c r="BJ215" s="30" t="e">
        <f>((IFERROR(VLOOKUP($B214,Mes!$C$7:$AV$131,MATCH(BJ$1,Mes!$C$3:$AV$3,0),FALSE),""))*1000)</f>
        <v>#VALUE!</v>
      </c>
      <c r="BK215" s="30" t="e">
        <f>((IFERROR(VLOOKUP($B214,Mes!$C$7:$AV$131,MATCH(BK$1,Mes!$C$3:$AV$3,0),FALSE),""))*1000)</f>
        <v>#VALUE!</v>
      </c>
      <c r="BL215" s="30" t="e">
        <f>((IFERROR(VLOOKUP($B214,Mes!$C$7:$AV$131,MATCH(BL$1,Mes!$C$3:$AV$3,0),FALSE),""))*1000)</f>
        <v>#VALUE!</v>
      </c>
      <c r="BM215" s="30" t="e">
        <f>((IFERROR(VLOOKUP($B214,Mes!$C$7:$AV$131,MATCH(BM$1,Mes!$C$3:$AV$3,0),FALSE),""))*1000)</f>
        <v>#VALUE!</v>
      </c>
      <c r="BN215" s="30" t="e">
        <f>((IFERROR(VLOOKUP($B214,Mes!$C$7:$AV$131,MATCH(BN$1,Mes!$C$3:$AV$3,0),FALSE),""))*1000)</f>
        <v>#VALUE!</v>
      </c>
      <c r="BO215" s="30" t="e">
        <f>((IFERROR(VLOOKUP($B214,Mes!$C$7:$AV$131,MATCH(BO$1,Mes!$C$3:$AV$3,0),FALSE),""))*1000)</f>
        <v>#VALUE!</v>
      </c>
      <c r="BP215" s="31" t="e">
        <f>((IFERROR(VLOOKUP($B214,Mes!$C$7:$AV$131,MATCH(BP$1,Mes!$C$3:$AV$3,0),FALSE),""))*1000)</f>
        <v>#VALUE!</v>
      </c>
      <c r="BQ215" s="31" t="e">
        <f>((IFERROR(VLOOKUP($B214,Mes!$C$7:$AV$131,MATCH(BQ$1,Mes!$C$3:$AV$3,0),FALSE),""))*1000)</f>
        <v>#VALUE!</v>
      </c>
      <c r="BR215" s="31" t="e">
        <f>((IFERROR(VLOOKUP($B214,Mes!$C$7:$AV$131,MATCH(BR$1,Mes!$C$3:$AV$3,0),FALSE),""))*1000)</f>
        <v>#VALUE!</v>
      </c>
      <c r="BS215" s="31" t="e">
        <f>((IFERROR(VLOOKUP($B214,Mes!$C$7:$AV$131,MATCH(BS$1,Mes!$C$3:$AV$3,0),FALSE),""))*1000)</f>
        <v>#VALUE!</v>
      </c>
      <c r="BT215" s="31" t="e">
        <f>((IFERROR(VLOOKUP($B214,Mes!$C$7:$AV$131,MATCH(BT$1,Mes!$C$3:$AV$3,0),FALSE),""))*1000)</f>
        <v>#VALUE!</v>
      </c>
      <c r="BU215" s="31" t="e">
        <f>((IFERROR(VLOOKUP($B214,Mes!$C$7:$AV$131,MATCH(BU$1,Mes!$C$3:$AV$3,0),FALSE),""))*1000)</f>
        <v>#VALUE!</v>
      </c>
      <c r="BV215" s="31" t="e">
        <f>((IFERROR(VLOOKUP($B214,Mes!$C$7:$AV$131,MATCH(BV$1,Mes!$C$3:$AV$3,0),FALSE),""))*1000)</f>
        <v>#VALUE!</v>
      </c>
      <c r="BW215" s="31" t="e">
        <f>((IFERROR(VLOOKUP($B214,Mes!$C$7:$AV$131,MATCH(BW$1,Mes!$C$3:$AV$3,0),FALSE),""))*1000)</f>
        <v>#VALUE!</v>
      </c>
      <c r="BX215" s="31" t="e">
        <f>((IFERROR(VLOOKUP($B214,Mes!$C$7:$AV$131,MATCH(BX$1,Mes!$C$3:$AV$3,0),FALSE),""))*1000)</f>
        <v>#VALUE!</v>
      </c>
      <c r="BY215" s="31" t="e">
        <f>((IFERROR(VLOOKUP($B214,Mes!$C$7:$AV$131,MATCH(BY$1,Mes!$C$3:$AV$3,0),FALSE),""))*1000)</f>
        <v>#VALUE!</v>
      </c>
      <c r="BZ215" s="31" t="e">
        <f>((IFERROR(VLOOKUP($B214,Mes!$C$7:$AV$131,MATCH(BZ$1,Mes!$C$3:$AV$3,0),FALSE),""))*1000)</f>
        <v>#VALUE!</v>
      </c>
      <c r="CA215" s="31" t="e">
        <f>((IFERROR(VLOOKUP($B214,Mes!$C$7:$AV$131,MATCH(CA$1,Mes!$C$3:$AV$3,0),FALSE),""))*1000)</f>
        <v>#VALUE!</v>
      </c>
      <c r="CB215" s="31" t="e">
        <f>((IFERROR(VLOOKUP($B214,Mes!$C$7:$AV$131,MATCH(CB$1,Mes!$C$3:$AV$3,0),FALSE),""))*1000)</f>
        <v>#VALUE!</v>
      </c>
      <c r="CC215" s="31" t="e">
        <f>((IFERROR(VLOOKUP($B214,Mes!$C$7:$AV$131,MATCH(CC$1,Mes!$C$3:$AV$3,0),FALSE),""))*1000)</f>
        <v>#VALUE!</v>
      </c>
      <c r="CD215" s="31" t="e">
        <f>((IFERROR(VLOOKUP($B214,Mes!$C$7:$AV$131,MATCH(CD$1,Mes!$C$3:$AV$3,0),FALSE),""))*1000)</f>
        <v>#VALUE!</v>
      </c>
      <c r="CE215" s="31" t="e">
        <f>((IFERROR(VLOOKUP($B214,Mes!$C$7:$AV$131,MATCH(CE$1,Mes!$C$3:$AV$3,0),FALSE),""))*1000)</f>
        <v>#VALUE!</v>
      </c>
      <c r="CF215" s="31" t="e">
        <f>((IFERROR(VLOOKUP($B214,Mes!$C$7:$AV$131,MATCH(CF$1,Mes!$C$3:$AV$3,0),FALSE),""))*1000)</f>
        <v>#VALUE!</v>
      </c>
      <c r="CG215" s="31" t="e">
        <f>((IFERROR(VLOOKUP($B214,Mes!$C$7:$AV$131,MATCH(CG$1,Mes!$C$3:$AV$3,0),FALSE),""))*1000)</f>
        <v>#VALUE!</v>
      </c>
      <c r="CH215" s="31" t="e">
        <f>((IFERROR(VLOOKUP($B214,Mes!$C$7:$AV$131,MATCH(CH$1,Mes!$C$3:$AV$3,0),FALSE),""))*1000)</f>
        <v>#VALUE!</v>
      </c>
      <c r="CI215" s="31" t="e">
        <f>((IFERROR(VLOOKUP($B214,Mes!$C$7:$AV$131,MATCH(CI$1,Mes!$C$3:$AV$3,0),FALSE),""))*1000)</f>
        <v>#VALUE!</v>
      </c>
      <c r="CJ215" s="31" t="e">
        <f>((IFERROR(VLOOKUP($B214,Mes!$C$7:$AV$131,MATCH(CJ$1,Mes!$C$3:$AV$3,0),FALSE),""))*1000)</f>
        <v>#VALUE!</v>
      </c>
      <c r="CK215" s="31" t="e">
        <f>((IFERROR(VLOOKUP($B214,Mes!$C$7:$AV$131,MATCH(CK$1,Mes!$C$3:$AV$3,0),FALSE),""))*1000)</f>
        <v>#VALUE!</v>
      </c>
      <c r="CL215" s="31" t="e">
        <f>((IFERROR(VLOOKUP($B214,Mes!$C$7:$AV$131,MATCH(CL$1,Mes!$C$3:$AV$3,0),FALSE),""))*1000)</f>
        <v>#VALUE!</v>
      </c>
      <c r="CM215" s="31" t="e">
        <f>((IFERROR(VLOOKUP($B214,Mes!$C$7:$AV$131,MATCH(CM$1,Mes!$C$3:$AV$3,0),FALSE),""))*1000)</f>
        <v>#VALUE!</v>
      </c>
      <c r="CN215" s="31" t="e">
        <f>((IFERROR(VLOOKUP($B214,Mes!$C$7:$AV$131,MATCH(CN$1,Mes!$C$3:$AV$3,0),FALSE),""))*1000)</f>
        <v>#VALUE!</v>
      </c>
      <c r="CO215" s="31" t="e">
        <f>((IFERROR(VLOOKUP($B214,Mes!$C$7:$AV$131,MATCH(CO$1,Mes!$C$3:$AV$3,0),FALSE),""))*1000)</f>
        <v>#VALUE!</v>
      </c>
      <c r="CP215" s="31" t="e">
        <f>((IFERROR(VLOOKUP($B214,Mes!$C$7:$AV$131,MATCH(CP$1,Mes!$C$3:$AV$3,0),FALSE),""))*1000)</f>
        <v>#VALUE!</v>
      </c>
      <c r="CQ215" s="31" t="e">
        <f>((IFERROR(VLOOKUP($B214,Mes!$C$7:$AV$131,MATCH(CQ$1,Mes!$C$3:$AV$3,0),FALSE),""))*1000)</f>
        <v>#VALUE!</v>
      </c>
      <c r="CR215" s="31" t="e">
        <f>((IFERROR(VLOOKUP($B214,Mes!$C$7:$AV$131,MATCH(CR$1,Mes!$C$3:$AV$3,0),FALSE),""))*1000)</f>
        <v>#VALUE!</v>
      </c>
      <c r="CS215" s="31" t="e">
        <f>((IFERROR(VLOOKUP($B214,Mes!$C$7:$AV$131,MATCH(CS$1,Mes!$C$3:$AV$3,0),FALSE),""))*1000)</f>
        <v>#VALUE!</v>
      </c>
      <c r="CT215" s="31" t="e">
        <f>((IFERROR(VLOOKUP($B214,Mes!$C$7:$AV$131,MATCH(CT$1,Mes!$C$3:$AV$3,0),FALSE),""))*1000)</f>
        <v>#VALUE!</v>
      </c>
      <c r="CU215" s="30" t="e">
        <f>((IFERROR(VLOOKUP($B214,Mes!$C$7:$AV$131,MATCH(CU$1,Mes!$C$3:$AV$3,0),FALSE),""))*1000)</f>
        <v>#VALUE!</v>
      </c>
      <c r="CV215" s="30" t="e">
        <f>((IFERROR(VLOOKUP($B214,Mes!$C$7:$AV$131,MATCH(CV$1,Mes!$C$3:$AV$3,0),FALSE),""))*1000)</f>
        <v>#VALUE!</v>
      </c>
      <c r="CW215" s="30" t="e">
        <f>((IFERROR(VLOOKUP($B214,Mes!$C$7:$AV$131,MATCH(CW$1,Mes!$C$3:$AV$3,0),FALSE),""))*1000)</f>
        <v>#VALUE!</v>
      </c>
      <c r="CX215" s="30" t="e">
        <f>((IFERROR(VLOOKUP($B214,Mes!$C$7:$AV$131,MATCH(CX$1,Mes!$C$3:$AV$3,0),FALSE),""))*1000)</f>
        <v>#VALUE!</v>
      </c>
      <c r="CY215" s="30" t="e">
        <f>((IFERROR(VLOOKUP($B214,Mes!$C$7:$AV$131,MATCH(CY$1,Mes!$C$3:$AV$3,0),FALSE),""))*1000)</f>
        <v>#VALUE!</v>
      </c>
      <c r="CZ215" s="30" t="e">
        <f>((IFERROR(VLOOKUP($B214,Mes!$C$7:$AV$131,MATCH(CZ$1,Mes!$C$3:$AV$3,0),FALSE),""))*1000)</f>
        <v>#VALUE!</v>
      </c>
      <c r="DA215" s="30" t="e">
        <f>((IFERROR(VLOOKUP($B214,Mes!$C$7:$AV$131,MATCH(DA$1,Mes!$C$3:$AV$3,0),FALSE),""))*1000)</f>
        <v>#VALUE!</v>
      </c>
      <c r="DB215" s="30" t="e">
        <f>((IFERROR(VLOOKUP($B214,Mes!$C$7:$AV$131,MATCH(DB$1,Mes!$C$3:$AV$3,0),FALSE),""))*1000)</f>
        <v>#VALUE!</v>
      </c>
      <c r="DC215" s="30" t="e">
        <f>((IFERROR(VLOOKUP($B214,Mes!$C$7:$AV$131,MATCH(DC$1,Mes!$C$3:$AV$3,0),FALSE),""))*1000)</f>
        <v>#VALUE!</v>
      </c>
      <c r="DD215" s="30" t="e">
        <f>((IFERROR(VLOOKUP($B214,Mes!$C$7:$AV$131,MATCH(DD$1,Mes!$C$3:$AV$3,0),FALSE),""))*1000)</f>
        <v>#VALUE!</v>
      </c>
      <c r="DE215" s="30" t="e">
        <f>((IFERROR(VLOOKUP($B214,Mes!$C$7:$AV$131,MATCH(DE$1,Mes!$C$3:$AV$3,0),FALSE),""))*1000)</f>
        <v>#VALUE!</v>
      </c>
      <c r="DF215" s="30" t="e">
        <f>((IFERROR(VLOOKUP($B214,Mes!$C$7:$AV$131,MATCH(DF$1,Mes!$C$3:$AV$3,0),FALSE),""))*1000)</f>
        <v>#VALUE!</v>
      </c>
      <c r="DG215" s="30" t="e">
        <f>((IFERROR(VLOOKUP($B214,Mes!$C$7:$AV$131,MATCH(DG$1,Mes!$C$3:$AV$3,0),FALSE),""))*1000)</f>
        <v>#VALUE!</v>
      </c>
      <c r="DH215" s="30" t="e">
        <f>((IFERROR(VLOOKUP($B214,Mes!$C$7:$AV$131,MATCH(DH$1,Mes!$C$3:$AV$3,0),FALSE),""))*1000)</f>
        <v>#VALUE!</v>
      </c>
      <c r="DI215" s="30" t="e">
        <f>((IFERROR(VLOOKUP($B214,Mes!$C$7:$AV$131,MATCH(DI$1,Mes!$C$3:$AV$3,0),FALSE),""))*1000)</f>
        <v>#VALUE!</v>
      </c>
      <c r="DJ215" s="30" t="e">
        <f>((IFERROR(VLOOKUP($B214,Mes!$C$7:$AV$131,MATCH(DJ$1,Mes!$C$3:$AV$3,0),FALSE),""))*1000)</f>
        <v>#VALUE!</v>
      </c>
      <c r="DK215" s="30" t="e">
        <f>((IFERROR(VLOOKUP($B214,Mes!$C$7:$AV$131,MATCH(DK$1,Mes!$C$3:$AV$3,0),FALSE),""))*1000)</f>
        <v>#VALUE!</v>
      </c>
      <c r="DL215" s="30" t="e">
        <f>((IFERROR(VLOOKUP($B214,Mes!$C$7:$AV$131,MATCH(DL$1,Mes!$C$3:$AV$3,0),FALSE),""))*1000)</f>
        <v>#VALUE!</v>
      </c>
      <c r="DM215" s="30" t="e">
        <f>((IFERROR(VLOOKUP($B214,Mes!$C$7:$AV$131,MATCH(DM$1,Mes!$C$3:$AV$3,0),FALSE),""))*1000)</f>
        <v>#VALUE!</v>
      </c>
      <c r="DN215" s="30" t="e">
        <f>((IFERROR(VLOOKUP($B214,Mes!$C$7:$AV$131,MATCH(DN$1,Mes!$C$3:$AV$3,0),FALSE),""))*1000)</f>
        <v>#VALUE!</v>
      </c>
      <c r="DO215" s="30" t="e">
        <f>((IFERROR(VLOOKUP($B214,Mes!$C$7:$AV$131,MATCH(DO$1,Mes!$C$3:$AV$3,0),FALSE),""))*1000)</f>
        <v>#VALUE!</v>
      </c>
      <c r="DP215" s="30" t="e">
        <f>((IFERROR(VLOOKUP($B214,Mes!$C$7:$AV$131,MATCH(DP$1,Mes!$C$3:$AV$3,0),FALSE),""))*1000)</f>
        <v>#VALUE!</v>
      </c>
      <c r="DQ215" s="30" t="e">
        <f>((IFERROR(VLOOKUP($B214,Mes!$C$7:$AV$131,MATCH(DQ$1,Mes!$C$3:$AV$3,0),FALSE),""))*1000)</f>
        <v>#VALUE!</v>
      </c>
      <c r="DR215" s="30" t="e">
        <f>((IFERROR(VLOOKUP($B214,Mes!$C$7:$AV$131,MATCH(DR$1,Mes!$C$3:$AV$3,0),FALSE),""))*1000)</f>
        <v>#VALUE!</v>
      </c>
      <c r="DS215" s="30" t="e">
        <f>((IFERROR(VLOOKUP($B214,Mes!$C$7:$AV$131,MATCH(DS$1,Mes!$C$3:$AV$3,0),FALSE),""))*1000)</f>
        <v>#VALUE!</v>
      </c>
      <c r="DT215" s="30" t="e">
        <f>((IFERROR(VLOOKUP($B214,Mes!$C$7:$AV$131,MATCH(DT$1,Mes!$C$3:$AV$3,0),FALSE),""))*1000)</f>
        <v>#VALUE!</v>
      </c>
      <c r="DU215" s="30" t="e">
        <f>((IFERROR(VLOOKUP($B214,Mes!$C$7:$AV$131,MATCH(DU$1,Mes!$C$3:$AV$3,0),FALSE),""))*1000)</f>
        <v>#VALUE!</v>
      </c>
      <c r="DV215" s="30" t="e">
        <f>((IFERROR(VLOOKUP($B214,Mes!$C$7:$AV$131,MATCH(DV$1,Mes!$C$3:$AV$3,0),FALSE),""))*1000)</f>
        <v>#VALUE!</v>
      </c>
      <c r="DW215" s="30" t="e">
        <f>((IFERROR(VLOOKUP($B214,Mes!$C$7:$AV$131,MATCH(DW$1,Mes!$C$3:$AV$3,0),FALSE),""))*1000)</f>
        <v>#VALUE!</v>
      </c>
      <c r="DX215" s="30" t="e">
        <f>((IFERROR(VLOOKUP($B214,Mes!$C$7:$AV$131,MATCH(DX$1,Mes!$C$3:$AV$3,0),FALSE),""))*1000)</f>
        <v>#VALUE!</v>
      </c>
      <c r="DY215" s="31" t="e">
        <f>((IFERROR(VLOOKUP($B214,Mes!$C$7:$AV$131,MATCH(DY$1,Mes!$C$3:$AV$3,0),FALSE),""))*1000)</f>
        <v>#VALUE!</v>
      </c>
      <c r="DZ215" s="31" t="e">
        <f>((IFERROR(VLOOKUP($B214,Mes!$C$7:$AV$131,MATCH(DZ$1,Mes!$C$3:$AV$3,0),FALSE),""))*1000)</f>
        <v>#VALUE!</v>
      </c>
      <c r="EA215" s="31" t="e">
        <f>((IFERROR(VLOOKUP($B214,Mes!$C$7:$AV$131,MATCH(EA$1,Mes!$C$3:$AV$3,0),FALSE),""))*1000)</f>
        <v>#VALUE!</v>
      </c>
      <c r="EB215" s="31" t="e">
        <f>((IFERROR(VLOOKUP($B214,Mes!$C$7:$AV$131,MATCH(EB$1,Mes!$C$3:$AV$3,0),FALSE),""))*1000)</f>
        <v>#VALUE!</v>
      </c>
      <c r="EC215" s="31" t="e">
        <f>((IFERROR(VLOOKUP($B214,Mes!$C$7:$AV$131,MATCH(EC$1,Mes!$C$3:$AV$3,0),FALSE),""))*1000)</f>
        <v>#VALUE!</v>
      </c>
      <c r="ED215" s="31" t="e">
        <f>((IFERROR(VLOOKUP($B214,Mes!$C$7:$AV$131,MATCH(ED$1,Mes!$C$3:$AV$3,0),FALSE),""))*1000)</f>
        <v>#VALUE!</v>
      </c>
      <c r="EE215" s="31" t="e">
        <f>((IFERROR(VLOOKUP($B214,Mes!$C$7:$AV$131,MATCH(EE$1,Mes!$C$3:$AV$3,0),FALSE),""))*1000)</f>
        <v>#VALUE!</v>
      </c>
      <c r="EF215" s="31" t="e">
        <f>((IFERROR(VLOOKUP($B214,Mes!$C$7:$AV$131,MATCH(EF$1,Mes!$C$3:$AV$3,0),FALSE),""))*1000)</f>
        <v>#VALUE!</v>
      </c>
      <c r="EG215" s="31" t="e">
        <f>((IFERROR(VLOOKUP($B214,Mes!$C$7:$AV$131,MATCH(EG$1,Mes!$C$3:$AV$3,0),FALSE),""))*1000)</f>
        <v>#VALUE!</v>
      </c>
      <c r="EH215" s="31" t="e">
        <f>((IFERROR(VLOOKUP($B214,Mes!$C$7:$AV$131,MATCH(EH$1,Mes!$C$3:$AV$3,0),FALSE),""))*1000)</f>
        <v>#VALUE!</v>
      </c>
      <c r="EI215" s="31" t="e">
        <f>((IFERROR(VLOOKUP($B214,Mes!$C$7:$AV$131,MATCH(EI$1,Mes!$C$3:$AV$3,0),FALSE),""))*1000)</f>
        <v>#VALUE!</v>
      </c>
      <c r="EJ215" s="31" t="e">
        <f>((IFERROR(VLOOKUP($B214,Mes!$C$7:$AV$131,MATCH(EJ$1,Mes!$C$3:$AV$3,0),FALSE),""))*1000)</f>
        <v>#VALUE!</v>
      </c>
      <c r="EK215" s="31" t="e">
        <f>((IFERROR(VLOOKUP($B214,Mes!$C$7:$AV$131,MATCH(EK$1,Mes!$C$3:$AV$3,0),FALSE),""))*1000)</f>
        <v>#VALUE!</v>
      </c>
      <c r="EL215" s="31" t="e">
        <f>((IFERROR(VLOOKUP($B214,Mes!$C$7:$AV$131,MATCH(EL$1,Mes!$C$3:$AV$3,0),FALSE),""))*1000)</f>
        <v>#VALUE!</v>
      </c>
      <c r="EM215" s="31" t="e">
        <f>((IFERROR(VLOOKUP($B214,Mes!$C$7:$AV$131,MATCH(EM$1,Mes!$C$3:$AV$3,0),FALSE),""))*1000)</f>
        <v>#VALUE!</v>
      </c>
      <c r="EN215" s="31" t="e">
        <f>((IFERROR(VLOOKUP($B214,Mes!$C$7:$AV$131,MATCH(EN$1,Mes!$C$3:$AV$3,0),FALSE),""))*1000)</f>
        <v>#VALUE!</v>
      </c>
      <c r="EO215" s="31" t="e">
        <f>((IFERROR(VLOOKUP($B214,Mes!$C$7:$AV$131,MATCH(EO$1,Mes!$C$3:$AV$3,0),FALSE),""))*1000)</f>
        <v>#VALUE!</v>
      </c>
      <c r="EP215" s="31" t="e">
        <f>((IFERROR(VLOOKUP($B214,Mes!$C$7:$AV$131,MATCH(EP$1,Mes!$C$3:$AV$3,0),FALSE),""))*1000)</f>
        <v>#VALUE!</v>
      </c>
      <c r="EQ215" s="31" t="e">
        <f>((IFERROR(VLOOKUP($B214,Mes!$C$7:$AV$131,MATCH(EQ$1,Mes!$C$3:$AV$3,0),FALSE),""))*1000)</f>
        <v>#VALUE!</v>
      </c>
      <c r="ER215" s="31" t="e">
        <f>((IFERROR(VLOOKUP($B214,Mes!$C$7:$AV$131,MATCH(ER$1,Mes!$C$3:$AV$3,0),FALSE),""))*1000)</f>
        <v>#VALUE!</v>
      </c>
      <c r="ES215" s="31" t="e">
        <f>((IFERROR(VLOOKUP($B214,Mes!$C$7:$AV$131,MATCH(ES$1,Mes!$C$3:$AV$3,0),FALSE),""))*1000)</f>
        <v>#VALUE!</v>
      </c>
      <c r="ET215" s="31" t="e">
        <f>((IFERROR(VLOOKUP($B214,Mes!$C$7:$AV$131,MATCH(ET$1,Mes!$C$3:$AV$3,0),FALSE),""))*1000)</f>
        <v>#VALUE!</v>
      </c>
      <c r="EU215" s="31" t="e">
        <f>((IFERROR(VLOOKUP($B214,Mes!$C$7:$AV$131,MATCH(EU$1,Mes!$C$3:$AV$3,0),FALSE),""))*1000)</f>
        <v>#VALUE!</v>
      </c>
      <c r="EV215" s="31" t="e">
        <f>((IFERROR(VLOOKUP($B214,Mes!$C$7:$AV$131,MATCH(EV$1,Mes!$C$3:$AV$3,0),FALSE),""))*1000)</f>
        <v>#VALUE!</v>
      </c>
      <c r="EW215" s="31" t="e">
        <f>((IFERROR(VLOOKUP($B214,Mes!$C$7:$AV$131,MATCH(EW$1,Mes!$C$3:$AV$3,0),FALSE),""))*1000)</f>
        <v>#VALUE!</v>
      </c>
      <c r="EX215" s="31" t="e">
        <f>((IFERROR(VLOOKUP($B214,Mes!$C$7:$AV$131,MATCH(EX$1,Mes!$C$3:$AV$3,0),FALSE),""))*1000)</f>
        <v>#VALUE!</v>
      </c>
      <c r="EY215" s="31" t="e">
        <f>((IFERROR(VLOOKUP($B214,Mes!$C$7:$AV$131,MATCH(EY$1,Mes!$C$3:$AV$3,0),FALSE),""))*1000)</f>
        <v>#VALUE!</v>
      </c>
      <c r="EZ215" s="31" t="e">
        <f>((IFERROR(VLOOKUP($B214,Mes!$C$7:$AV$131,MATCH(EZ$1,Mes!$C$3:$AV$3,0),FALSE),""))*1000)</f>
        <v>#VALUE!</v>
      </c>
      <c r="FA215" s="31" t="e">
        <f>((IFERROR(VLOOKUP($B214,Mes!$C$7:$AV$131,MATCH(FA$1,Mes!$C$3:$AV$3,0),FALSE),""))*1000)</f>
        <v>#VALUE!</v>
      </c>
      <c r="FB215" s="31" t="e">
        <f>((IFERROR(VLOOKUP($B214,Mes!$C$7:$AV$131,MATCH(FB$1,Mes!$C$3:$AV$3,0),FALSE),""))*1000)</f>
        <v>#VALUE!</v>
      </c>
      <c r="FC215" s="31" t="e">
        <f>((IFERROR(VLOOKUP($B214,Mes!$C$7:$AV$131,MATCH(FC$1,Mes!$C$3:$AV$3,0),FALSE),""))*1000)</f>
        <v>#VALUE!</v>
      </c>
      <c r="FD215" s="30" t="e">
        <f>((IFERROR(VLOOKUP($B214,Mes!$C$7:$AV$131,MATCH(FD$1,Mes!$C$3:$AV$3,0),FALSE),""))*1000)</f>
        <v>#VALUE!</v>
      </c>
      <c r="FE215" s="30" t="e">
        <f>((IFERROR(VLOOKUP($B214,Mes!$C$7:$AV$131,MATCH(FE$1,Mes!$C$3:$AV$3,0),FALSE),""))*1000)</f>
        <v>#VALUE!</v>
      </c>
      <c r="FF215" s="30" t="e">
        <f>((IFERROR(VLOOKUP($B214,Mes!$C$7:$AV$131,MATCH(FF$1,Mes!$C$3:$AV$3,0),FALSE),""))*1000)</f>
        <v>#VALUE!</v>
      </c>
      <c r="FG215" s="30" t="e">
        <f>((IFERROR(VLOOKUP($B214,Mes!$C$7:$AV$131,MATCH(FG$1,Mes!$C$3:$AV$3,0),FALSE),""))*1000)</f>
        <v>#VALUE!</v>
      </c>
      <c r="FH215" s="30" t="e">
        <f>((IFERROR(VLOOKUP($B214,Mes!$C$7:$AV$131,MATCH(FH$1,Mes!$C$3:$AV$3,0),FALSE),""))*1000)</f>
        <v>#VALUE!</v>
      </c>
      <c r="FI215" s="30" t="e">
        <f>((IFERROR(VLOOKUP($B214,Mes!$C$7:$AV$131,MATCH(FI$1,Mes!$C$3:$AV$3,0),FALSE),""))*1000)</f>
        <v>#VALUE!</v>
      </c>
      <c r="FJ215" s="30" t="e">
        <f>((IFERROR(VLOOKUP($B214,Mes!$C$7:$AV$131,MATCH(FJ$1,Mes!$C$3:$AV$3,0),FALSE),""))*1000)</f>
        <v>#VALUE!</v>
      </c>
      <c r="FK215" s="30" t="e">
        <f>((IFERROR(VLOOKUP($B214,Mes!$C$7:$AV$131,MATCH(FK$1,Mes!$C$3:$AV$3,0),FALSE),""))*1000)</f>
        <v>#VALUE!</v>
      </c>
      <c r="FL215" s="30" t="e">
        <f>((IFERROR(VLOOKUP($B214,Mes!$C$7:$AV$131,MATCH(FL$1,Mes!$C$3:$AV$3,0),FALSE),""))*1000)</f>
        <v>#VALUE!</v>
      </c>
      <c r="FM215" s="30" t="e">
        <f>((IFERROR(VLOOKUP($B214,Mes!$C$7:$AV$131,MATCH(FM$1,Mes!$C$3:$AV$3,0),FALSE),""))*1000)</f>
        <v>#VALUE!</v>
      </c>
      <c r="FN215" s="30" t="e">
        <f>((IFERROR(VLOOKUP($B214,Mes!$C$7:$AV$131,MATCH(FN$1,Mes!$C$3:$AV$3,0),FALSE),""))*1000)</f>
        <v>#VALUE!</v>
      </c>
      <c r="FO215" s="30" t="e">
        <f>((IFERROR(VLOOKUP($B214,Mes!$C$7:$AV$131,MATCH(FO$1,Mes!$C$3:$AV$3,0),FALSE),""))*1000)</f>
        <v>#VALUE!</v>
      </c>
      <c r="FP215" s="30" t="e">
        <f>((IFERROR(VLOOKUP($B214,Mes!$C$7:$AV$131,MATCH(FP$1,Mes!$C$3:$AV$3,0),FALSE),""))*1000)</f>
        <v>#VALUE!</v>
      </c>
      <c r="FQ215" s="30" t="e">
        <f>((IFERROR(VLOOKUP($B214,Mes!$C$7:$AV$131,MATCH(FQ$1,Mes!$C$3:$AV$3,0),FALSE),""))*1000)</f>
        <v>#VALUE!</v>
      </c>
      <c r="FR215" s="30" t="e">
        <f>((IFERROR(VLOOKUP($B214,Mes!$C$7:$AV$131,MATCH(FR$1,Mes!$C$3:$AV$3,0),FALSE),""))*1000)</f>
        <v>#VALUE!</v>
      </c>
      <c r="FS215" s="30" t="e">
        <f>((IFERROR(VLOOKUP($B214,Mes!$C$7:$AV$131,MATCH(FS$1,Mes!$C$3:$AV$3,0),FALSE),""))*1000)</f>
        <v>#VALUE!</v>
      </c>
      <c r="FT215" s="30" t="e">
        <f>((IFERROR(VLOOKUP($B214,Mes!$C$7:$AV$131,MATCH(FT$1,Mes!$C$3:$AV$3,0),FALSE),""))*1000)</f>
        <v>#VALUE!</v>
      </c>
      <c r="FU215" s="30" t="e">
        <f>((IFERROR(VLOOKUP($B214,Mes!$C$7:$AV$131,MATCH(FU$1,Mes!$C$3:$AV$3,0),FALSE),""))*1000)</f>
        <v>#VALUE!</v>
      </c>
      <c r="FV215" s="30" t="e">
        <f>((IFERROR(VLOOKUP($B214,Mes!$C$7:$AV$131,MATCH(FV$1,Mes!$C$3:$AV$3,0),FALSE),""))*1000)</f>
        <v>#VALUE!</v>
      </c>
      <c r="FW215" s="30" t="e">
        <f>((IFERROR(VLOOKUP($B214,Mes!$C$7:$AV$131,MATCH(FW$1,Mes!$C$3:$AV$3,0),FALSE),""))*1000)</f>
        <v>#VALUE!</v>
      </c>
      <c r="FX215" s="30" t="e">
        <f>((IFERROR(VLOOKUP($B214,Mes!$C$7:$AV$131,MATCH(FX$1,Mes!$C$3:$AV$3,0),FALSE),""))*1000)</f>
        <v>#VALUE!</v>
      </c>
      <c r="FY215" s="30" t="e">
        <f>((IFERROR(VLOOKUP($B214,Mes!$C$7:$AV$131,MATCH(FY$1,Mes!$C$3:$AV$3,0),FALSE),""))*1000)</f>
        <v>#VALUE!</v>
      </c>
      <c r="FZ215" s="30" t="e">
        <f>((IFERROR(VLOOKUP($B214,Mes!$C$7:$AV$131,MATCH(FZ$1,Mes!$C$3:$AV$3,0),FALSE),""))*1000)</f>
        <v>#VALUE!</v>
      </c>
      <c r="GA215" s="30" t="e">
        <f>((IFERROR(VLOOKUP($B214,Mes!$C$7:$AV$131,MATCH(GA$1,Mes!$C$3:$AV$3,0),FALSE),""))*1000)</f>
        <v>#VALUE!</v>
      </c>
      <c r="GB215" s="30" t="e">
        <f>((IFERROR(VLOOKUP($B214,Mes!$C$7:$AV$131,MATCH(GB$1,Mes!$C$3:$AV$3,0),FALSE),""))*1000)</f>
        <v>#VALUE!</v>
      </c>
      <c r="GC215" s="30" t="e">
        <f>((IFERROR(VLOOKUP($B214,Mes!$C$7:$AV$131,MATCH(GC$1,Mes!$C$3:$AV$3,0),FALSE),""))*1000)</f>
        <v>#VALUE!</v>
      </c>
      <c r="GD215" s="30" t="e">
        <f>((IFERROR(VLOOKUP($B214,Mes!$C$7:$AV$131,MATCH(GD$1,Mes!$C$3:$AV$3,0),FALSE),""))*1000)</f>
        <v>#VALUE!</v>
      </c>
      <c r="GE215" s="30" t="e">
        <f>((IFERROR(VLOOKUP($B214,Mes!$C$7:$AV$131,MATCH(GE$1,Mes!$C$3:$AV$3,0),FALSE),""))*1000)</f>
        <v>#VALUE!</v>
      </c>
      <c r="GF215" s="30" t="e">
        <f>((IFERROR(VLOOKUP($B214,Mes!$C$7:$AV$131,MATCH(GF$1,Mes!$C$3:$AV$3,0),FALSE),""))*1000)</f>
        <v>#VALUE!</v>
      </c>
      <c r="GG215" s="30" t="e">
        <f>((IFERROR(VLOOKUP($B214,Mes!$C$7:$AV$131,MATCH(GG$1,Mes!$C$3:$AV$3,0),FALSE),""))*1000)</f>
        <v>#VALUE!</v>
      </c>
      <c r="GH215" s="31" t="e">
        <f>((IFERROR(VLOOKUP($B214,Mes!$C$7:$AV$131,MATCH(GH$1,Mes!$C$3:$AV$3,0),FALSE),""))*1000)</f>
        <v>#VALUE!</v>
      </c>
      <c r="GI215" s="31" t="e">
        <f>((IFERROR(VLOOKUP($B214,Mes!$C$7:$AV$131,MATCH(GI$1,Mes!$C$3:$AV$3,0),FALSE),""))*1000)</f>
        <v>#VALUE!</v>
      </c>
      <c r="GJ215" s="31" t="e">
        <f>((IFERROR(VLOOKUP($B214,Mes!$C$7:$AV$131,MATCH(GJ$1,Mes!$C$3:$AV$3,0),FALSE),""))*1000)</f>
        <v>#VALUE!</v>
      </c>
      <c r="GK215" s="31" t="e">
        <f>((IFERROR(VLOOKUP($B214,Mes!$C$7:$AV$131,MATCH(GK$1,Mes!$C$3:$AV$3,0),FALSE),""))*1000)</f>
        <v>#VALUE!</v>
      </c>
      <c r="GL215" s="31" t="e">
        <f>((IFERROR(VLOOKUP($B214,Mes!$C$7:$AV$131,MATCH(GL$1,Mes!$C$3:$AV$3,0),FALSE),""))*1000)</f>
        <v>#VALUE!</v>
      </c>
      <c r="GM215" s="31" t="e">
        <f>((IFERROR(VLOOKUP($B214,Mes!$C$7:$AV$131,MATCH(GM$1,Mes!$C$3:$AV$3,0),FALSE),""))*1000)</f>
        <v>#VALUE!</v>
      </c>
      <c r="GN215" s="31" t="e">
        <f>((IFERROR(VLOOKUP($B214,Mes!$C$7:$AV$131,MATCH(GN$1,Mes!$C$3:$AV$3,0),FALSE),""))*1000)</f>
        <v>#VALUE!</v>
      </c>
      <c r="GO215" s="31" t="e">
        <f>((IFERROR(VLOOKUP($B214,Mes!$C$7:$AV$131,MATCH(GO$1,Mes!$C$3:$AV$3,0),FALSE),""))*1000)</f>
        <v>#VALUE!</v>
      </c>
      <c r="GP215" s="31" t="e">
        <f>((IFERROR(VLOOKUP($B214,Mes!$C$7:$AV$131,MATCH(GP$1,Mes!$C$3:$AV$3,0),FALSE),""))*1000)</f>
        <v>#VALUE!</v>
      </c>
      <c r="GQ215" s="31" t="e">
        <f>((IFERROR(VLOOKUP($B214,Mes!$C$7:$AV$131,MATCH(GQ$1,Mes!$C$3:$AV$3,0),FALSE),""))*1000)</f>
        <v>#VALUE!</v>
      </c>
      <c r="GR215" s="31" t="e">
        <f>((IFERROR(VLOOKUP($B214,Mes!$C$7:$AV$131,MATCH(GR$1,Mes!$C$3:$AV$3,0),FALSE),""))*1000)</f>
        <v>#VALUE!</v>
      </c>
      <c r="GS215" s="31" t="e">
        <f>((IFERROR(VLOOKUP($B214,Mes!$C$7:$AV$131,MATCH(GS$1,Mes!$C$3:$AV$3,0),FALSE),""))*1000)</f>
        <v>#VALUE!</v>
      </c>
      <c r="GT215" s="31" t="e">
        <f>((IFERROR(VLOOKUP($B214,Mes!$C$7:$AV$131,MATCH(GT$1,Mes!$C$3:$AV$3,0),FALSE),""))*1000)</f>
        <v>#VALUE!</v>
      </c>
      <c r="GU215" s="31" t="e">
        <f>((IFERROR(VLOOKUP($B214,Mes!$C$7:$AV$131,MATCH(GU$1,Mes!$C$3:$AV$3,0),FALSE),""))*1000)</f>
        <v>#VALUE!</v>
      </c>
      <c r="GV215" s="31" t="e">
        <f>((IFERROR(VLOOKUP($B214,Mes!$C$7:$AV$131,MATCH(GV$1,Mes!$C$3:$AV$3,0),FALSE),""))*1000)</f>
        <v>#VALUE!</v>
      </c>
      <c r="GW215" s="31" t="e">
        <f>((IFERROR(VLOOKUP($B214,Mes!$C$7:$AV$131,MATCH(GW$1,Mes!$C$3:$AV$3,0),FALSE),""))*1000)</f>
        <v>#VALUE!</v>
      </c>
      <c r="GX215" s="31" t="e">
        <f>((IFERROR(VLOOKUP($B214,Mes!$C$7:$AV$131,MATCH(GX$1,Mes!$C$3:$AV$3,0),FALSE),""))*1000)</f>
        <v>#VALUE!</v>
      </c>
      <c r="GY215" s="31" t="e">
        <f>((IFERROR(VLOOKUP($B214,Mes!$C$7:$AV$131,MATCH(GY$1,Mes!$C$3:$AV$3,0),FALSE),""))*1000)</f>
        <v>#VALUE!</v>
      </c>
      <c r="GZ215" s="31" t="e">
        <f>((IFERROR(VLOOKUP($B214,Mes!$C$7:$AV$131,MATCH(GZ$1,Mes!$C$3:$AV$3,0),FALSE),""))*1000)</f>
        <v>#VALUE!</v>
      </c>
      <c r="HA215" s="31" t="e">
        <f>((IFERROR(VLOOKUP($B214,Mes!$C$7:$AV$131,MATCH(HA$1,Mes!$C$3:$AV$3,0),FALSE),""))*1000)</f>
        <v>#VALUE!</v>
      </c>
      <c r="HB215" s="31" t="e">
        <f>((IFERROR(VLOOKUP($B214,Mes!$C$7:$AV$131,MATCH(HB$1,Mes!$C$3:$AV$3,0),FALSE),""))*1000)</f>
        <v>#VALUE!</v>
      </c>
      <c r="HC215" s="31" t="e">
        <f>((IFERROR(VLOOKUP($B214,Mes!$C$7:$AV$131,MATCH(HC$1,Mes!$C$3:$AV$3,0),FALSE),""))*1000)</f>
        <v>#VALUE!</v>
      </c>
      <c r="HD215" s="31" t="e">
        <f>((IFERROR(VLOOKUP($B214,Mes!$C$7:$AV$131,MATCH(HD$1,Mes!$C$3:$AV$3,0),FALSE),""))*1000)</f>
        <v>#VALUE!</v>
      </c>
      <c r="HE215" s="31" t="e">
        <f>((IFERROR(VLOOKUP($B214,Mes!$C$7:$AV$131,MATCH(HE$1,Mes!$C$3:$AV$3,0),FALSE),""))*1000)</f>
        <v>#VALUE!</v>
      </c>
      <c r="HF215" s="31" t="e">
        <f>((IFERROR(VLOOKUP($B214,Mes!$C$7:$AV$131,MATCH(HF$1,Mes!$C$3:$AV$3,0),FALSE),""))*1000)</f>
        <v>#VALUE!</v>
      </c>
      <c r="HG215" s="31" t="e">
        <f>((IFERROR(VLOOKUP($B214,Mes!$C$7:$AV$131,MATCH(HG$1,Mes!$C$3:$AV$3,0),FALSE),""))*1000)</f>
        <v>#VALUE!</v>
      </c>
      <c r="HH215" s="31" t="e">
        <f>((IFERROR(VLOOKUP($B214,Mes!$C$7:$AV$131,MATCH(HH$1,Mes!$C$3:$AV$3,0),FALSE),""))*1000)</f>
        <v>#VALUE!</v>
      </c>
      <c r="HI215" s="31" t="e">
        <f>((IFERROR(VLOOKUP($B214,Mes!$C$7:$AV$131,MATCH(HI$1,Mes!$C$3:$AV$3,0),FALSE),""))*1000)</f>
        <v>#VALUE!</v>
      </c>
      <c r="HJ215" s="31" t="e">
        <f>((IFERROR(VLOOKUP($B214,Mes!$C$7:$AV$131,MATCH(HJ$1,Mes!$C$3:$AV$3,0),FALSE),""))*1000)</f>
        <v>#VALUE!</v>
      </c>
      <c r="HK215" s="31" t="e">
        <f>((IFERROR(VLOOKUP($B214,Mes!$C$7:$AV$131,MATCH(HK$1,Mes!$C$3:$AV$3,0),FALSE),""))*1000)</f>
        <v>#VALUE!</v>
      </c>
      <c r="HL215" s="31" t="e">
        <f>((IFERROR(VLOOKUP($B214,Mes!$C$7:$AV$131,MATCH(HL$1,Mes!$C$3:$AV$3,0),FALSE),""))*1000)</f>
        <v>#VALUE!</v>
      </c>
      <c r="HM215" s="30" t="e">
        <f>((IFERROR(VLOOKUP($B214,Mes!$C$7:$AV$131,MATCH(HM$1,Mes!$C$3:$AV$3,0),FALSE),""))*1000)</f>
        <v>#VALUE!</v>
      </c>
      <c r="HN215" s="30" t="e">
        <f>((IFERROR(VLOOKUP($B214,Mes!$C$7:$AV$131,MATCH(HN$1,Mes!$C$3:$AV$3,0),FALSE),""))*1000)</f>
        <v>#VALUE!</v>
      </c>
      <c r="HO215" s="30" t="e">
        <f>((IFERROR(VLOOKUP($B214,Mes!$C$7:$AV$131,MATCH(HO$1,Mes!$C$3:$AV$3,0),FALSE),""))*1000)</f>
        <v>#VALUE!</v>
      </c>
      <c r="HP215" s="30" t="e">
        <f>((IFERROR(VLOOKUP($B214,Mes!$C$7:$AV$131,MATCH(HP$1,Mes!$C$3:$AV$3,0),FALSE),""))*1000)</f>
        <v>#VALUE!</v>
      </c>
      <c r="HQ215" s="30" t="e">
        <f>((IFERROR(VLOOKUP($B214,Mes!$C$7:$AV$131,MATCH(HQ$1,Mes!$C$3:$AV$3,0),FALSE),""))*1000)</f>
        <v>#VALUE!</v>
      </c>
      <c r="HR215" s="30" t="e">
        <f>((IFERROR(VLOOKUP($B214,Mes!$C$7:$AV$131,MATCH(HR$1,Mes!$C$3:$AV$3,0),FALSE),""))*1000)</f>
        <v>#VALUE!</v>
      </c>
      <c r="HS215" s="30" t="e">
        <f>((IFERROR(VLOOKUP($B214,Mes!$C$7:$AV$131,MATCH(HS$1,Mes!$C$3:$AV$3,0),FALSE),""))*1000)</f>
        <v>#VALUE!</v>
      </c>
      <c r="HT215" s="30" t="e">
        <f>((IFERROR(VLOOKUP($B214,Mes!$C$7:$AV$131,MATCH(HT$1,Mes!$C$3:$AV$3,0),FALSE),""))*1000)</f>
        <v>#VALUE!</v>
      </c>
      <c r="HU215" s="30" t="e">
        <f>((IFERROR(VLOOKUP($B214,Mes!$C$7:$AV$131,MATCH(HU$1,Mes!$C$3:$AV$3,0),FALSE),""))*1000)</f>
        <v>#VALUE!</v>
      </c>
      <c r="HV215" s="30" t="e">
        <f>((IFERROR(VLOOKUP($B214,Mes!$C$7:$AV$131,MATCH(HV$1,Mes!$C$3:$AV$3,0),FALSE),""))*1000)</f>
        <v>#VALUE!</v>
      </c>
      <c r="HW215" s="30" t="e">
        <f>((IFERROR(VLOOKUP($B214,Mes!$C$7:$AV$131,MATCH(HW$1,Mes!$C$3:$AV$3,0),FALSE),""))*1000)</f>
        <v>#VALUE!</v>
      </c>
      <c r="HX215" s="30" t="e">
        <f>((IFERROR(VLOOKUP($B214,Mes!$C$7:$AV$131,MATCH(HX$1,Mes!$C$3:$AV$3,0),FALSE),""))*1000)</f>
        <v>#VALUE!</v>
      </c>
      <c r="HY215" s="30" t="e">
        <f>((IFERROR(VLOOKUP($B214,Mes!$C$7:$AV$131,MATCH(HY$1,Mes!$C$3:$AV$3,0),FALSE),""))*1000)</f>
        <v>#VALUE!</v>
      </c>
      <c r="HZ215" s="30" t="e">
        <f>((IFERROR(VLOOKUP($B214,Mes!$C$7:$AV$131,MATCH(HZ$1,Mes!$C$3:$AV$3,0),FALSE),""))*1000)</f>
        <v>#VALUE!</v>
      </c>
      <c r="IA215" s="30" t="e">
        <f>((IFERROR(VLOOKUP($B214,Mes!$C$7:$AV$131,MATCH(IA$1,Mes!$C$3:$AV$3,0),FALSE),""))*1000)</f>
        <v>#VALUE!</v>
      </c>
      <c r="IB215" s="30" t="e">
        <f>((IFERROR(VLOOKUP($B214,Mes!$C$7:$AV$131,MATCH(IB$1,Mes!$C$3:$AV$3,0),FALSE),""))*1000)</f>
        <v>#VALUE!</v>
      </c>
      <c r="IC215" s="30" t="e">
        <f>((IFERROR(VLOOKUP($B214,Mes!$C$7:$AV$131,MATCH(IC$1,Mes!$C$3:$AV$3,0),FALSE),""))*1000)</f>
        <v>#VALUE!</v>
      </c>
      <c r="ID215" s="30" t="e">
        <f>((IFERROR(VLOOKUP($B214,Mes!$C$7:$AV$131,MATCH(ID$1,Mes!$C$3:$AV$3,0),FALSE),""))*1000)</f>
        <v>#VALUE!</v>
      </c>
      <c r="IE215" s="30" t="e">
        <f>((IFERROR(VLOOKUP($B214,Mes!$C$7:$AV$131,MATCH(IE$1,Mes!$C$3:$AV$3,0),FALSE),""))*1000)</f>
        <v>#VALUE!</v>
      </c>
      <c r="IF215" s="30" t="e">
        <f>((IFERROR(VLOOKUP($B214,Mes!$C$7:$AV$131,MATCH(IF$1,Mes!$C$3:$AV$3,0),FALSE),""))*1000)</f>
        <v>#VALUE!</v>
      </c>
      <c r="IG215" s="30" t="e">
        <f>((IFERROR(VLOOKUP($B214,Mes!$C$7:$AV$131,MATCH(IG$1,Mes!$C$3:$AV$3,0),FALSE),""))*1000)</f>
        <v>#VALUE!</v>
      </c>
      <c r="IH215" s="30" t="e">
        <f>((IFERROR(VLOOKUP($B214,Mes!$C$7:$AV$131,MATCH(IH$1,Mes!$C$3:$AV$3,0),FALSE),""))*1000)</f>
        <v>#VALUE!</v>
      </c>
      <c r="II215" s="30" t="e">
        <f>((IFERROR(VLOOKUP($B214,Mes!$C$7:$AV$131,MATCH(II$1,Mes!$C$3:$AV$3,0),FALSE),""))*1000)</f>
        <v>#VALUE!</v>
      </c>
      <c r="IJ215" s="30" t="e">
        <f>((IFERROR(VLOOKUP($B214,Mes!$C$7:$AV$131,MATCH(IJ$1,Mes!$C$3:$AV$3,0),FALSE),""))*1000)</f>
        <v>#VALUE!</v>
      </c>
      <c r="IK215" s="30" t="e">
        <f>((IFERROR(VLOOKUP($B214,Mes!$C$7:$AV$131,MATCH(IK$1,Mes!$C$3:$AV$3,0),FALSE),""))*1000)</f>
        <v>#VALUE!</v>
      </c>
      <c r="IL215" s="30" t="e">
        <f>((IFERROR(VLOOKUP($B214,Mes!$C$7:$AV$131,MATCH(IL$1,Mes!$C$3:$AV$3,0),FALSE),""))*1000)</f>
        <v>#VALUE!</v>
      </c>
      <c r="IM215" s="30" t="e">
        <f>((IFERROR(VLOOKUP($B214,Mes!$C$7:$AV$131,MATCH(IM$1,Mes!$C$3:$AV$3,0),FALSE),""))*1000)</f>
        <v>#VALUE!</v>
      </c>
      <c r="IN215" s="30" t="e">
        <f>((IFERROR(VLOOKUP($B214,Mes!$C$7:$AV$131,MATCH(IN$1,Mes!$C$3:$AV$3,0),FALSE),""))*1000)</f>
        <v>#VALUE!</v>
      </c>
      <c r="IO215" s="30" t="e">
        <f>((IFERROR(VLOOKUP($B214,Mes!$C$7:$AV$131,MATCH(IO$1,Mes!$C$3:$AV$3,0),FALSE),""))*1000)</f>
        <v>#VALUE!</v>
      </c>
      <c r="IP215" s="30" t="e">
        <f>((IFERROR(VLOOKUP($B214,Mes!$C$7:$AV$131,MATCH(IP$1,Mes!$C$3:$AV$3,0),FALSE),""))*1000)</f>
        <v>#VALUE!</v>
      </c>
      <c r="IQ215" s="30" t="e">
        <f>((IFERROR(VLOOKUP($B214,Mes!$C$7:$AV$131,MATCH(IQ$1,Mes!$C$3:$AV$3,0),FALSE),""))*1000)</f>
        <v>#VALUE!</v>
      </c>
      <c r="IR215" s="31" t="e">
        <f>((IFERROR(VLOOKUP($B214,Mes!$C$7:$AV$131,MATCH(IR$1,Mes!$C$3:$AV$3,0),FALSE),""))*1000)</f>
        <v>#VALUE!</v>
      </c>
      <c r="IS215" s="31" t="e">
        <f>((IFERROR(VLOOKUP($B214,Mes!$C$7:$AV$131,MATCH(IS$1,Mes!$C$3:$AV$3,0),FALSE),""))*1000)</f>
        <v>#VALUE!</v>
      </c>
      <c r="IT215" s="31" t="e">
        <f>((IFERROR(VLOOKUP($B214,Mes!$C$7:$AV$131,MATCH(IT$1,Mes!$C$3:$AV$3,0),FALSE),""))*1000)</f>
        <v>#VALUE!</v>
      </c>
      <c r="IU215" s="31" t="e">
        <f>((IFERROR(VLOOKUP($B214,Mes!$C$7:$AV$131,MATCH(IU$1,Mes!$C$3:$AV$3,0),FALSE),""))*1000)</f>
        <v>#VALUE!</v>
      </c>
      <c r="IV215" s="31" t="e">
        <f>((IFERROR(VLOOKUP($B214,Mes!$C$7:$AV$131,MATCH(IV$1,Mes!$C$3:$AV$3,0),FALSE),""))*1000)</f>
        <v>#VALUE!</v>
      </c>
      <c r="IW215" s="31" t="e">
        <f>((IFERROR(VLOOKUP($B214,Mes!$C$7:$AV$131,MATCH(IW$1,Mes!$C$3:$AV$3,0),FALSE),""))*1000)</f>
        <v>#VALUE!</v>
      </c>
      <c r="IX215" s="31" t="e">
        <f>((IFERROR(VLOOKUP($B214,Mes!$C$7:$AV$131,MATCH(IX$1,Mes!$C$3:$AV$3,0),FALSE),""))*1000)</f>
        <v>#VALUE!</v>
      </c>
      <c r="IY215" s="31" t="e">
        <f>((IFERROR(VLOOKUP($B214,Mes!$C$7:$AV$131,MATCH(IY$1,Mes!$C$3:$AV$3,0),FALSE),""))*1000)</f>
        <v>#VALUE!</v>
      </c>
      <c r="IZ215" s="31" t="e">
        <f>((IFERROR(VLOOKUP($B214,Mes!$C$7:$AV$131,MATCH(IZ$1,Mes!$C$3:$AV$3,0),FALSE),""))*1000)</f>
        <v>#VALUE!</v>
      </c>
      <c r="JA215" s="31" t="e">
        <f>((IFERROR(VLOOKUP($B214,Mes!$C$7:$AV$131,MATCH(JA$1,Mes!$C$3:$AV$3,0),FALSE),""))*1000)</f>
        <v>#VALUE!</v>
      </c>
      <c r="JB215" s="31" t="e">
        <f>((IFERROR(VLOOKUP($B214,Mes!$C$7:$AV$131,MATCH(JB$1,Mes!$C$3:$AV$3,0),FALSE),""))*1000)</f>
        <v>#VALUE!</v>
      </c>
      <c r="JC215" s="31" t="e">
        <f>((IFERROR(VLOOKUP($B214,Mes!$C$7:$AV$131,MATCH(JC$1,Mes!$C$3:$AV$3,0),FALSE),""))*1000)</f>
        <v>#VALUE!</v>
      </c>
      <c r="JD215" s="31" t="e">
        <f>((IFERROR(VLOOKUP($B214,Mes!$C$7:$AV$131,MATCH(JD$1,Mes!$C$3:$AV$3,0),FALSE),""))*1000)</f>
        <v>#VALUE!</v>
      </c>
      <c r="JE215" s="31" t="e">
        <f>((IFERROR(VLOOKUP($B214,Mes!$C$7:$AV$131,MATCH(JE$1,Mes!$C$3:$AV$3,0),FALSE),""))*1000)</f>
        <v>#VALUE!</v>
      </c>
      <c r="JF215" s="31" t="e">
        <f>((IFERROR(VLOOKUP($B214,Mes!$C$7:$AV$131,MATCH(JF$1,Mes!$C$3:$AV$3,0),FALSE),""))*1000)</f>
        <v>#VALUE!</v>
      </c>
      <c r="JG215" s="31" t="e">
        <f>((IFERROR(VLOOKUP($B214,Mes!$C$7:$AV$131,MATCH(JG$1,Mes!$C$3:$AV$3,0),FALSE),""))*1000)</f>
        <v>#VALUE!</v>
      </c>
      <c r="JH215" s="31" t="e">
        <f>((IFERROR(VLOOKUP($B214,Mes!$C$7:$AV$131,MATCH(JH$1,Mes!$C$3:$AV$3,0),FALSE),""))*1000)</f>
        <v>#VALUE!</v>
      </c>
      <c r="JI215" s="31" t="e">
        <f>((IFERROR(VLOOKUP($B214,Mes!$C$7:$AV$131,MATCH(JI$1,Mes!$C$3:$AV$3,0),FALSE),""))*1000)</f>
        <v>#VALUE!</v>
      </c>
      <c r="JJ215" s="31" t="e">
        <f>((IFERROR(VLOOKUP($B214,Mes!$C$7:$AV$131,MATCH(JJ$1,Mes!$C$3:$AV$3,0),FALSE),""))*1000)</f>
        <v>#VALUE!</v>
      </c>
      <c r="JK215" s="31" t="e">
        <f>((IFERROR(VLOOKUP($B214,Mes!$C$7:$AV$131,MATCH(JK$1,Mes!$C$3:$AV$3,0),FALSE),""))*1000)</f>
        <v>#VALUE!</v>
      </c>
      <c r="JL215" s="31" t="e">
        <f>((IFERROR(VLOOKUP($B214,Mes!$C$7:$AV$131,MATCH(JL$1,Mes!$C$3:$AV$3,0),FALSE),""))*1000)</f>
        <v>#VALUE!</v>
      </c>
      <c r="JM215" s="31" t="e">
        <f>((IFERROR(VLOOKUP($B214,Mes!$C$7:$AV$131,MATCH(JM$1,Mes!$C$3:$AV$3,0),FALSE),""))*1000)</f>
        <v>#VALUE!</v>
      </c>
      <c r="JN215" s="31" t="e">
        <f>((IFERROR(VLOOKUP($B214,Mes!$C$7:$AV$131,MATCH(JN$1,Mes!$C$3:$AV$3,0),FALSE),""))*1000)</f>
        <v>#VALUE!</v>
      </c>
      <c r="JO215" s="31" t="e">
        <f>((IFERROR(VLOOKUP($B214,Mes!$C$7:$AV$131,MATCH(JO$1,Mes!$C$3:$AV$3,0),FALSE),""))*1000)</f>
        <v>#VALUE!</v>
      </c>
      <c r="JP215" s="31" t="e">
        <f>((IFERROR(VLOOKUP($B214,Mes!$C$7:$AV$131,MATCH(JP$1,Mes!$C$3:$AV$3,0),FALSE),""))*1000)</f>
        <v>#VALUE!</v>
      </c>
      <c r="JQ215" s="31" t="e">
        <f>((IFERROR(VLOOKUP($B214,Mes!$C$7:$AV$131,MATCH(JQ$1,Mes!$C$3:$AV$3,0),FALSE),""))*1000)</f>
        <v>#VALUE!</v>
      </c>
      <c r="JR215" s="31" t="e">
        <f>((IFERROR(VLOOKUP($B214,Mes!$C$7:$AV$131,MATCH(JR$1,Mes!$C$3:$AV$3,0),FALSE),""))*1000)</f>
        <v>#VALUE!</v>
      </c>
      <c r="JS215" s="31" t="e">
        <f>((IFERROR(VLOOKUP($B214,Mes!$C$7:$AV$131,MATCH(JS$1,Mes!$C$3:$AV$3,0),FALSE),""))*1000)</f>
        <v>#VALUE!</v>
      </c>
      <c r="JT215" s="31" t="e">
        <f>((IFERROR(VLOOKUP($B214,Mes!$C$7:$AV$131,MATCH(JT$1,Mes!$C$3:$AV$3,0),FALSE),""))*1000)</f>
        <v>#VALUE!</v>
      </c>
      <c r="JU215" s="31" t="e">
        <f>((IFERROR(VLOOKUP($B214,Mes!$C$7:$AV$131,MATCH(JU$1,Mes!$C$3:$AV$3,0),FALSE),""))*1000)</f>
        <v>#VALUE!</v>
      </c>
      <c r="JV215" s="30" t="e">
        <f>((IFERROR(VLOOKUP($B214,Mes!$C$7:$AV$131,MATCH(JV$1,Mes!$C$3:$AV$3,0),FALSE),""))*1000)</f>
        <v>#VALUE!</v>
      </c>
      <c r="JW215" s="30" t="e">
        <f>((IFERROR(VLOOKUP($B214,Mes!$C$7:$AV$131,MATCH(JW$1,Mes!$C$3:$AV$3,0),FALSE),""))*1000)</f>
        <v>#VALUE!</v>
      </c>
      <c r="JX215" s="30" t="e">
        <f>((IFERROR(VLOOKUP($B214,Mes!$C$7:$AV$131,MATCH(JX$1,Mes!$C$3:$AV$3,0),FALSE),""))*1000)</f>
        <v>#VALUE!</v>
      </c>
      <c r="JY215" s="30" t="e">
        <f>((IFERROR(VLOOKUP($B214,Mes!$C$7:$AV$131,MATCH(JY$1,Mes!$C$3:$AV$3,0),FALSE),""))*1000)</f>
        <v>#VALUE!</v>
      </c>
      <c r="JZ215" s="30" t="e">
        <f>((IFERROR(VLOOKUP($B214,Mes!$C$7:$AV$131,MATCH(JZ$1,Mes!$C$3:$AV$3,0),FALSE),""))*1000)</f>
        <v>#VALUE!</v>
      </c>
      <c r="KA215" s="30" t="e">
        <f>((IFERROR(VLOOKUP($B214,Mes!$C$7:$AV$131,MATCH(KA$1,Mes!$C$3:$AV$3,0),FALSE),""))*1000)</f>
        <v>#VALUE!</v>
      </c>
      <c r="KB215" s="30" t="e">
        <f>((IFERROR(VLOOKUP($B214,Mes!$C$7:$AV$131,MATCH(KB$1,Mes!$C$3:$AV$3,0),FALSE),""))*1000)</f>
        <v>#VALUE!</v>
      </c>
      <c r="KC215" s="30" t="e">
        <f>((IFERROR(VLOOKUP($B214,Mes!$C$7:$AV$131,MATCH(KC$1,Mes!$C$3:$AV$3,0),FALSE),""))*1000)</f>
        <v>#VALUE!</v>
      </c>
      <c r="KD215" s="30" t="e">
        <f>((IFERROR(VLOOKUP($B214,Mes!$C$7:$AV$131,MATCH(KD$1,Mes!$C$3:$AV$3,0),FALSE),""))*1000)</f>
        <v>#VALUE!</v>
      </c>
      <c r="KE215" s="30" t="e">
        <f>((IFERROR(VLOOKUP($B214,Mes!$C$7:$AV$131,MATCH(KE$1,Mes!$C$3:$AV$3,0),FALSE),""))*1000)</f>
        <v>#VALUE!</v>
      </c>
      <c r="KF215" s="30" t="e">
        <f>((IFERROR(VLOOKUP($B214,Mes!$C$7:$AV$131,MATCH(KF$1,Mes!$C$3:$AV$3,0),FALSE),""))*1000)</f>
        <v>#VALUE!</v>
      </c>
      <c r="KG215" s="30" t="e">
        <f>((IFERROR(VLOOKUP($B214,Mes!$C$7:$AV$131,MATCH(KG$1,Mes!$C$3:$AV$3,0),FALSE),""))*1000)</f>
        <v>#VALUE!</v>
      </c>
      <c r="KH215" s="30" t="e">
        <f>((IFERROR(VLOOKUP($B214,Mes!$C$7:$AV$131,MATCH(KH$1,Mes!$C$3:$AV$3,0),FALSE),""))*1000)</f>
        <v>#VALUE!</v>
      </c>
      <c r="KI215" s="30" t="e">
        <f>((IFERROR(VLOOKUP($B214,Mes!$C$7:$AV$131,MATCH(KI$1,Mes!$C$3:$AV$3,0),FALSE),""))*1000)</f>
        <v>#VALUE!</v>
      </c>
      <c r="KJ215" s="30" t="e">
        <f>((IFERROR(VLOOKUP($B214,Mes!$C$7:$AV$131,MATCH(KJ$1,Mes!$C$3:$AV$3,0),FALSE),""))*1000)</f>
        <v>#VALUE!</v>
      </c>
      <c r="KK215" s="30" t="e">
        <f>((IFERROR(VLOOKUP($B214,Mes!$C$7:$AV$131,MATCH(KK$1,Mes!$C$3:$AV$3,0),FALSE),""))*1000)</f>
        <v>#VALUE!</v>
      </c>
      <c r="KL215" s="30" t="e">
        <f>((IFERROR(VLOOKUP($B214,Mes!$C$7:$AV$131,MATCH(KL$1,Mes!$C$3:$AV$3,0),FALSE),""))*1000)</f>
        <v>#VALUE!</v>
      </c>
      <c r="KM215" s="30" t="e">
        <f>((IFERROR(VLOOKUP($B214,Mes!$C$7:$AV$131,MATCH(KM$1,Mes!$C$3:$AV$3,0),FALSE),""))*1000)</f>
        <v>#VALUE!</v>
      </c>
      <c r="KN215" s="30" t="e">
        <f>((IFERROR(VLOOKUP($B214,Mes!$C$7:$AV$131,MATCH(KN$1,Mes!$C$3:$AV$3,0),FALSE),""))*1000)</f>
        <v>#VALUE!</v>
      </c>
      <c r="KO215" s="30" t="e">
        <f>((IFERROR(VLOOKUP($B214,Mes!$C$7:$AV$131,MATCH(KO$1,Mes!$C$3:$AV$3,0),FALSE),""))*1000)</f>
        <v>#VALUE!</v>
      </c>
      <c r="KP215" s="30" t="e">
        <f>((IFERROR(VLOOKUP($B214,Mes!$C$7:$AV$131,MATCH(KP$1,Mes!$C$3:$AV$3,0),FALSE),""))*1000)</f>
        <v>#VALUE!</v>
      </c>
      <c r="KQ215" s="30" t="e">
        <f>((IFERROR(VLOOKUP($B214,Mes!$C$7:$AV$131,MATCH(KQ$1,Mes!$C$3:$AV$3,0),FALSE),""))*1000)</f>
        <v>#VALUE!</v>
      </c>
      <c r="KR215" s="30" t="e">
        <f>((IFERROR(VLOOKUP($B214,Mes!$C$7:$AV$131,MATCH(KR$1,Mes!$C$3:$AV$3,0),FALSE),""))*1000)</f>
        <v>#VALUE!</v>
      </c>
      <c r="KS215" s="30" t="e">
        <f>((IFERROR(VLOOKUP($B214,Mes!$C$7:$AV$131,MATCH(KS$1,Mes!$C$3:$AV$3,0),FALSE),""))*1000)</f>
        <v>#VALUE!</v>
      </c>
      <c r="KT215" s="30" t="e">
        <f>((IFERROR(VLOOKUP($B214,Mes!$C$7:$AV$131,MATCH(KT$1,Mes!$C$3:$AV$3,0),FALSE),""))*1000)</f>
        <v>#VALUE!</v>
      </c>
      <c r="KU215" s="30" t="e">
        <f>((IFERROR(VLOOKUP($B214,Mes!$C$7:$AV$131,MATCH(KU$1,Mes!$C$3:$AV$3,0),FALSE),""))*1000)</f>
        <v>#VALUE!</v>
      </c>
      <c r="KV215" s="30" t="e">
        <f>((IFERROR(VLOOKUP($B214,Mes!$C$7:$AV$131,MATCH(KV$1,Mes!$C$3:$AV$3,0),FALSE),""))*1000)</f>
        <v>#VALUE!</v>
      </c>
      <c r="KW215" s="30" t="e">
        <f>((IFERROR(VLOOKUP($B214,Mes!$C$7:$AV$131,MATCH(KW$1,Mes!$C$3:$AV$3,0),FALSE),""))*1000)</f>
        <v>#VALUE!</v>
      </c>
      <c r="KX215" s="30" t="e">
        <f>((IFERROR(VLOOKUP($B214,Mes!$C$7:$AV$131,MATCH(KX$1,Mes!$C$3:$AV$3,0),FALSE),""))*1000)</f>
        <v>#VALUE!</v>
      </c>
      <c r="KY215" s="30" t="e">
        <f>((IFERROR(VLOOKUP($B214,Mes!$C$7:$AV$131,MATCH(KY$1,Mes!$C$3:$AV$3,0),FALSE),""))*1000)</f>
        <v>#VALUE!</v>
      </c>
      <c r="KZ215" s="30" t="e">
        <f>((IFERROR(VLOOKUP($B214,Mes!$C$7:$AV$131,MATCH(KZ$1,Mes!$C$3:$AV$3,0),FALSE),""))*1000)</f>
        <v>#VALUE!</v>
      </c>
      <c r="LA215" s="31" t="e">
        <f>((IFERROR(VLOOKUP($B214,Mes!$C$7:$AV$131,MATCH(LA$1,Mes!$C$3:$AV$3,0),FALSE),""))*1000)</f>
        <v>#VALUE!</v>
      </c>
      <c r="LB215" s="31" t="e">
        <f>((IFERROR(VLOOKUP($B214,Mes!$C$7:$AV$131,MATCH(LB$1,Mes!$C$3:$AV$3,0),FALSE),""))*1000)</f>
        <v>#VALUE!</v>
      </c>
      <c r="LC215" s="31" t="e">
        <f>((IFERROR(VLOOKUP($B214,Mes!$C$7:$AV$131,MATCH(LC$1,Mes!$C$3:$AV$3,0),FALSE),""))*1000)</f>
        <v>#VALUE!</v>
      </c>
      <c r="LD215" s="31" t="e">
        <f>((IFERROR(VLOOKUP($B214,Mes!$C$7:$AV$131,MATCH(LD$1,Mes!$C$3:$AV$3,0),FALSE),""))*1000)</f>
        <v>#VALUE!</v>
      </c>
      <c r="LE215" s="31" t="e">
        <f>((IFERROR(VLOOKUP($B214,Mes!$C$7:$AV$131,MATCH(LE$1,Mes!$C$3:$AV$3,0),FALSE),""))*1000)</f>
        <v>#VALUE!</v>
      </c>
      <c r="LF215" s="31" t="e">
        <f>((IFERROR(VLOOKUP($B214,Mes!$C$7:$AV$131,MATCH(LF$1,Mes!$C$3:$AV$3,0),FALSE),""))*1000)</f>
        <v>#VALUE!</v>
      </c>
      <c r="LG215" s="31" t="e">
        <f>((IFERROR(VLOOKUP($B214,Mes!$C$7:$AV$131,MATCH(LG$1,Mes!$C$3:$AV$3,0),FALSE),""))*1000)</f>
        <v>#VALUE!</v>
      </c>
      <c r="LH215" s="31" t="e">
        <f>((IFERROR(VLOOKUP($B214,Mes!$C$7:$AV$131,MATCH(LH$1,Mes!$C$3:$AV$3,0),FALSE),""))*1000)</f>
        <v>#VALUE!</v>
      </c>
      <c r="LI215" s="31" t="e">
        <f>((IFERROR(VLOOKUP($B214,Mes!$C$7:$AV$131,MATCH(LI$1,Mes!$C$3:$AV$3,0),FALSE),""))*1000)</f>
        <v>#VALUE!</v>
      </c>
      <c r="LJ215" s="31" t="e">
        <f>((IFERROR(VLOOKUP($B214,Mes!$C$7:$AV$131,MATCH(LJ$1,Mes!$C$3:$AV$3,0),FALSE),""))*1000)</f>
        <v>#VALUE!</v>
      </c>
      <c r="LK215" s="31" t="e">
        <f>((IFERROR(VLOOKUP($B214,Mes!$C$7:$AV$131,MATCH(LK$1,Mes!$C$3:$AV$3,0),FALSE),""))*1000)</f>
        <v>#VALUE!</v>
      </c>
      <c r="LL215" s="31" t="e">
        <f>((IFERROR(VLOOKUP($B214,Mes!$C$7:$AV$131,MATCH(LL$1,Mes!$C$3:$AV$3,0),FALSE),""))*1000)</f>
        <v>#VALUE!</v>
      </c>
      <c r="LM215" s="31" t="e">
        <f>((IFERROR(VLOOKUP($B214,Mes!$C$7:$AV$131,MATCH(LM$1,Mes!$C$3:$AV$3,0),FALSE),""))*1000)</f>
        <v>#VALUE!</v>
      </c>
      <c r="LN215" s="31" t="e">
        <f>((IFERROR(VLOOKUP($B214,Mes!$C$7:$AV$131,MATCH(LN$1,Mes!$C$3:$AV$3,0),FALSE),""))*1000)</f>
        <v>#VALUE!</v>
      </c>
      <c r="LO215" s="31" t="e">
        <f>((IFERROR(VLOOKUP($B214,Mes!$C$7:$AV$131,MATCH(LO$1,Mes!$C$3:$AV$3,0),FALSE),""))*1000)</f>
        <v>#VALUE!</v>
      </c>
      <c r="LP215" s="31" t="e">
        <f>((IFERROR(VLOOKUP($B214,Mes!$C$7:$AV$131,MATCH(LP$1,Mes!$C$3:$AV$3,0),FALSE),""))*1000)</f>
        <v>#VALUE!</v>
      </c>
      <c r="LQ215" s="31" t="e">
        <f>((IFERROR(VLOOKUP($B214,Mes!$C$7:$AV$131,MATCH(LQ$1,Mes!$C$3:$AV$3,0),FALSE),""))*1000)</f>
        <v>#VALUE!</v>
      </c>
      <c r="LR215" s="31" t="e">
        <f>((IFERROR(VLOOKUP($B214,Mes!$C$7:$AV$131,MATCH(LR$1,Mes!$C$3:$AV$3,0),FALSE),""))*1000)</f>
        <v>#VALUE!</v>
      </c>
      <c r="LS215" s="31" t="e">
        <f>((IFERROR(VLOOKUP($B214,Mes!$C$7:$AV$131,MATCH(LS$1,Mes!$C$3:$AV$3,0),FALSE),""))*1000)</f>
        <v>#VALUE!</v>
      </c>
      <c r="LT215" s="31" t="e">
        <f>((IFERROR(VLOOKUP($B214,Mes!$C$7:$AV$131,MATCH(LT$1,Mes!$C$3:$AV$3,0),FALSE),""))*1000)</f>
        <v>#VALUE!</v>
      </c>
      <c r="LU215" s="31" t="e">
        <f>((IFERROR(VLOOKUP($B214,Mes!$C$7:$AV$131,MATCH(LU$1,Mes!$C$3:$AV$3,0),FALSE),""))*1000)</f>
        <v>#VALUE!</v>
      </c>
      <c r="LV215" s="31" t="e">
        <f>((IFERROR(VLOOKUP($B214,Mes!$C$7:$AV$131,MATCH(LV$1,Mes!$C$3:$AV$3,0),FALSE),""))*1000)</f>
        <v>#VALUE!</v>
      </c>
      <c r="LW215" s="31" t="e">
        <f>((IFERROR(VLOOKUP($B214,Mes!$C$7:$AV$131,MATCH(LW$1,Mes!$C$3:$AV$3,0),FALSE),""))*1000)</f>
        <v>#VALUE!</v>
      </c>
      <c r="LX215" s="31" t="e">
        <f>((IFERROR(VLOOKUP($B214,Mes!$C$7:$AV$131,MATCH(LX$1,Mes!$C$3:$AV$3,0),FALSE),""))*1000)</f>
        <v>#VALUE!</v>
      </c>
      <c r="LY215" s="31" t="e">
        <f>((IFERROR(VLOOKUP($B214,Mes!$C$7:$AV$131,MATCH(LY$1,Mes!$C$3:$AV$3,0),FALSE),""))*1000)</f>
        <v>#VALUE!</v>
      </c>
      <c r="LZ215" s="31" t="e">
        <f>((IFERROR(VLOOKUP($B214,Mes!$C$7:$AV$131,MATCH(LZ$1,Mes!$C$3:$AV$3,0),FALSE),""))*1000)</f>
        <v>#VALUE!</v>
      </c>
      <c r="MA215" s="31" t="e">
        <f>((IFERROR(VLOOKUP($B214,Mes!$C$7:$AV$131,MATCH(MA$1,Mes!$C$3:$AV$3,0),FALSE),""))*1000)</f>
        <v>#VALUE!</v>
      </c>
      <c r="MB215" s="31" t="e">
        <f>((IFERROR(VLOOKUP($B214,Mes!$C$7:$AV$131,MATCH(MB$1,Mes!$C$3:$AV$3,0),FALSE),""))*1000)</f>
        <v>#VALUE!</v>
      </c>
      <c r="MC215" s="31" t="e">
        <f>((IFERROR(VLOOKUP($B214,Mes!$C$7:$AV$131,MATCH(MC$1,Mes!$C$3:$AV$3,0),FALSE),""))*1000)</f>
        <v>#VALUE!</v>
      </c>
      <c r="MD215" s="31" t="e">
        <f>((IFERROR(VLOOKUP($B214,Mes!$C$7:$AV$131,MATCH(MD$1,Mes!$C$3:$AV$3,0),FALSE),""))*1000)</f>
        <v>#VALUE!</v>
      </c>
      <c r="ME215" s="30" t="e">
        <f>((IFERROR(VLOOKUP($B214,Mes!$C$7:$AV$131,MATCH(ME$1,Mes!$C$3:$AV$3,0),FALSE),""))*1000)</f>
        <v>#VALUE!</v>
      </c>
      <c r="MF215" s="30" t="e">
        <f>((IFERROR(VLOOKUP($B214,Mes!$C$7:$AV$131,MATCH(MF$1,Mes!$C$3:$AV$3,0),FALSE),""))*1000)</f>
        <v>#VALUE!</v>
      </c>
      <c r="MG215" s="30" t="e">
        <f>((IFERROR(VLOOKUP($B214,Mes!$C$7:$AV$131,MATCH(MG$1,Mes!$C$3:$AV$3,0),FALSE),""))*1000)</f>
        <v>#VALUE!</v>
      </c>
      <c r="MH215" s="30" t="e">
        <f>((IFERROR(VLOOKUP($B214,Mes!$C$7:$AV$131,MATCH(MH$1,Mes!$C$3:$AV$3,0),FALSE),""))*1000)</f>
        <v>#VALUE!</v>
      </c>
      <c r="MI215" s="30" t="e">
        <f>((IFERROR(VLOOKUP($B214,Mes!$C$7:$AV$131,MATCH(MI$1,Mes!$C$3:$AV$3,0),FALSE),""))*1000)</f>
        <v>#VALUE!</v>
      </c>
      <c r="MJ215" s="30" t="e">
        <f>((IFERROR(VLOOKUP($B214,Mes!$C$7:$AV$131,MATCH(MJ$1,Mes!$C$3:$AV$3,0),FALSE),""))*1000)</f>
        <v>#VALUE!</v>
      </c>
      <c r="MK215" s="30" t="e">
        <f>((IFERROR(VLOOKUP($B214,Mes!$C$7:$AV$131,MATCH(MK$1,Mes!$C$3:$AV$3,0),FALSE),""))*1000)</f>
        <v>#VALUE!</v>
      </c>
      <c r="ML215" s="30" t="e">
        <f>((IFERROR(VLOOKUP($B214,Mes!$C$7:$AV$131,MATCH(ML$1,Mes!$C$3:$AV$3,0),FALSE),""))*1000)</f>
        <v>#VALUE!</v>
      </c>
      <c r="MM215" s="30" t="e">
        <f>((IFERROR(VLOOKUP($B214,Mes!$C$7:$AV$131,MATCH(MM$1,Mes!$C$3:$AV$3,0),FALSE),""))*1000)</f>
        <v>#VALUE!</v>
      </c>
      <c r="MN215" s="30" t="e">
        <f>((IFERROR(VLOOKUP($B214,Mes!$C$7:$AV$131,MATCH(MN$1,Mes!$C$3:$AV$3,0),FALSE),""))*1000)</f>
        <v>#VALUE!</v>
      </c>
      <c r="MO215" s="30" t="e">
        <f>((IFERROR(VLOOKUP($B214,Mes!$C$7:$AV$131,MATCH(MO$1,Mes!$C$3:$AV$3,0),FALSE),""))*1000)</f>
        <v>#VALUE!</v>
      </c>
      <c r="MP215" s="30" t="e">
        <f>((IFERROR(VLOOKUP($B214,Mes!$C$7:$AV$131,MATCH(MP$1,Mes!$C$3:$AV$3,0),FALSE),""))*1000)</f>
        <v>#VALUE!</v>
      </c>
      <c r="MQ215" s="30" t="e">
        <f>((IFERROR(VLOOKUP($B214,Mes!$C$7:$AV$131,MATCH(MQ$1,Mes!$C$3:$AV$3,0),FALSE),""))*1000)</f>
        <v>#VALUE!</v>
      </c>
      <c r="MR215" s="30" t="e">
        <f>((IFERROR(VLOOKUP($B214,Mes!$C$7:$AV$131,MATCH(MR$1,Mes!$C$3:$AV$3,0),FALSE),""))*1000)</f>
        <v>#VALUE!</v>
      </c>
      <c r="MS215" s="30" t="e">
        <f>((IFERROR(VLOOKUP($B214,Mes!$C$7:$AV$131,MATCH(MS$1,Mes!$C$3:$AV$3,0),FALSE),""))*1000)</f>
        <v>#VALUE!</v>
      </c>
      <c r="MT215" s="30" t="e">
        <f>((IFERROR(VLOOKUP($B214,Mes!$C$7:$AV$131,MATCH(MT$1,Mes!$C$3:$AV$3,0),FALSE),""))*1000)</f>
        <v>#VALUE!</v>
      </c>
      <c r="MU215" s="30" t="e">
        <f>((IFERROR(VLOOKUP($B214,Mes!$C$7:$AV$131,MATCH(MU$1,Mes!$C$3:$AV$3,0),FALSE),""))*1000)</f>
        <v>#VALUE!</v>
      </c>
      <c r="MV215" s="30" t="e">
        <f>((IFERROR(VLOOKUP($B214,Mes!$C$7:$AV$131,MATCH(MV$1,Mes!$C$3:$AV$3,0),FALSE),""))*1000)</f>
        <v>#VALUE!</v>
      </c>
      <c r="MW215" s="30" t="e">
        <f>((IFERROR(VLOOKUP($B214,Mes!$C$7:$AV$131,MATCH(MW$1,Mes!$C$3:$AV$3,0),FALSE),""))*1000)</f>
        <v>#VALUE!</v>
      </c>
      <c r="MX215" s="30" t="e">
        <f>((IFERROR(VLOOKUP($B214,Mes!$C$7:$AV$131,MATCH(MX$1,Mes!$C$3:$AV$3,0),FALSE),""))*1000)</f>
        <v>#VALUE!</v>
      </c>
      <c r="MY215" s="30" t="e">
        <f>((IFERROR(VLOOKUP($B214,Mes!$C$7:$AV$131,MATCH(MY$1,Mes!$C$3:$AV$3,0),FALSE),""))*1000)</f>
        <v>#VALUE!</v>
      </c>
      <c r="MZ215" s="30" t="e">
        <f>((IFERROR(VLOOKUP($B214,Mes!$C$7:$AV$131,MATCH(MZ$1,Mes!$C$3:$AV$3,0),FALSE),""))*1000)</f>
        <v>#VALUE!</v>
      </c>
      <c r="NA215" s="30" t="e">
        <f>((IFERROR(VLOOKUP($B214,Mes!$C$7:$AV$131,MATCH(NA$1,Mes!$C$3:$AV$3,0),FALSE),""))*1000)</f>
        <v>#VALUE!</v>
      </c>
      <c r="NB215" s="30" t="e">
        <f>((IFERROR(VLOOKUP($B214,Mes!$C$7:$AV$131,MATCH(NB$1,Mes!$C$3:$AV$3,0),FALSE),""))*1000)</f>
        <v>#VALUE!</v>
      </c>
      <c r="NC215" s="30" t="e">
        <f>((IFERROR(VLOOKUP($B214,Mes!$C$7:$AV$131,MATCH(NC$1,Mes!$C$3:$AV$3,0),FALSE),""))*1000)</f>
        <v>#VALUE!</v>
      </c>
      <c r="ND215" s="30" t="e">
        <f>((IFERROR(VLOOKUP($B214,Mes!$C$7:$AV$131,MATCH(ND$1,Mes!$C$3:$AV$3,0),FALSE),""))*1000)</f>
        <v>#VALUE!</v>
      </c>
      <c r="NE215" s="30" t="e">
        <f>((IFERROR(VLOOKUP($B214,Mes!$C$7:$AV$131,MATCH(NE$1,Mes!$C$3:$AV$3,0),FALSE),""))*1000)</f>
        <v>#VALUE!</v>
      </c>
      <c r="NF215" s="30" t="e">
        <f>((IFERROR(VLOOKUP($B214,Mes!$C$7:$AV$131,MATCH(NF$1,Mes!$C$3:$AV$3,0),FALSE),""))*1000)</f>
        <v>#VALUE!</v>
      </c>
      <c r="NG215" s="30" t="e">
        <f>((IFERROR(VLOOKUP($B214,Mes!$C$7:$AV$131,MATCH(NG$1,Mes!$C$3:$AV$3,0),FALSE),""))*1000)</f>
        <v>#VALUE!</v>
      </c>
      <c r="NH215" s="30" t="e">
        <f>((IFERROR(VLOOKUP($B214,Mes!$C$7:$AV$131,MATCH(NH$1,Mes!$C$3:$AV$3,0),FALSE),""))*1000)</f>
        <v>#VALUE!</v>
      </c>
      <c r="NI215" s="30" t="e">
        <f>((IFERROR(VLOOKUP($B214,Mes!$C$7:$AV$131,MATCH(NI$1,Mes!$C$3:$AV$3,0),FALSE),""))*1000)</f>
        <v>#VALUE!</v>
      </c>
    </row>
    <row r="216" spans="1:374" s="40" customFormat="1" ht="14.4" outlineLevel="1" x14ac:dyDescent="0.25">
      <c r="A216" s="16"/>
      <c r="B216" s="14"/>
      <c r="C216" s="14"/>
      <c r="D216" s="14"/>
      <c r="E216" s="27" t="s">
        <v>219</v>
      </c>
      <c r="F216" s="25"/>
      <c r="G216" s="83">
        <v>6761.5999999999995</v>
      </c>
      <c r="H216" s="68"/>
      <c r="I216" s="68"/>
      <c r="J216" s="68">
        <v>5680.0000000000009</v>
      </c>
      <c r="K216" s="68">
        <v>5614.4000000000005</v>
      </c>
      <c r="L216" s="68">
        <v>5552.0000000000009</v>
      </c>
      <c r="M216" s="68">
        <v>8692.8000000000011</v>
      </c>
      <c r="N216" s="68">
        <v>10236.799999999999</v>
      </c>
      <c r="O216" s="68"/>
      <c r="P216" s="68"/>
      <c r="Q216" s="68">
        <v>9488</v>
      </c>
      <c r="R216" s="68">
        <v>9488</v>
      </c>
      <c r="S216" s="68">
        <v>9152</v>
      </c>
      <c r="T216" s="68">
        <v>9177.6</v>
      </c>
      <c r="U216" s="68">
        <v>9177.6</v>
      </c>
      <c r="V216" s="68"/>
      <c r="W216" s="68"/>
      <c r="X216" s="68">
        <v>8185.5999999999995</v>
      </c>
      <c r="Y216" s="68">
        <v>8185.5999999999995</v>
      </c>
      <c r="Z216" s="68">
        <v>7990.4</v>
      </c>
      <c r="AA216" s="68">
        <v>8054.4</v>
      </c>
      <c r="AB216" s="68">
        <v>9078.4</v>
      </c>
      <c r="AC216" s="68"/>
      <c r="AD216" s="68"/>
      <c r="AE216" s="68">
        <v>7819.2000000000007</v>
      </c>
      <c r="AF216" s="68">
        <v>7819.2000000000007</v>
      </c>
      <c r="AG216" s="68">
        <v>7800.0000000000009</v>
      </c>
      <c r="AH216" s="68">
        <v>7697.6</v>
      </c>
      <c r="AI216" s="68"/>
      <c r="AJ216" s="68"/>
      <c r="AK216" s="68"/>
      <c r="AL216" s="68">
        <v>6806.4</v>
      </c>
      <c r="AM216" s="68">
        <v>6806.4</v>
      </c>
      <c r="AN216" s="68">
        <v>6384</v>
      </c>
      <c r="AO216" s="68">
        <v>6358.4</v>
      </c>
      <c r="AP216" s="68">
        <v>7126.4</v>
      </c>
      <c r="AQ216" s="68"/>
      <c r="AR216" s="68"/>
      <c r="AS216" s="68"/>
      <c r="AT216" s="68">
        <v>10035.199999999999</v>
      </c>
      <c r="AU216" s="68">
        <v>9748.7999999999993</v>
      </c>
      <c r="AV216" s="68">
        <v>9755.2000000000007</v>
      </c>
      <c r="AW216" s="68">
        <v>9755.2000000000007</v>
      </c>
      <c r="AX216" s="68"/>
      <c r="AY216" s="68"/>
      <c r="AZ216" s="68">
        <v>9012.8000000000011</v>
      </c>
      <c r="BA216" s="68">
        <v>9012.8000000000011</v>
      </c>
      <c r="BB216" s="68">
        <v>8654.4</v>
      </c>
      <c r="BC216" s="68">
        <v>8619.2000000000007</v>
      </c>
      <c r="BD216" s="68">
        <v>8606.4</v>
      </c>
      <c r="BE216" s="68"/>
      <c r="BF216" s="68"/>
      <c r="BG216" s="68">
        <v>7702.4</v>
      </c>
      <c r="BH216" s="68">
        <v>7694.4</v>
      </c>
      <c r="BI216" s="68">
        <v>7438.4</v>
      </c>
      <c r="BJ216" s="68">
        <v>7388.8</v>
      </c>
      <c r="BK216" s="68">
        <v>7388.8</v>
      </c>
      <c r="BL216" s="68"/>
      <c r="BM216" s="68"/>
      <c r="BN216" s="68">
        <v>6705.6</v>
      </c>
      <c r="BO216" s="68">
        <v>6705.6</v>
      </c>
      <c r="BP216" s="68">
        <v>6689.6</v>
      </c>
      <c r="BQ216" s="68">
        <v>6548.8</v>
      </c>
      <c r="BR216" s="68">
        <v>5830.4</v>
      </c>
      <c r="BS216" s="68">
        <v>5830.4</v>
      </c>
      <c r="BT216" s="68"/>
      <c r="BU216" s="68"/>
      <c r="BV216" s="68">
        <v>4971.2</v>
      </c>
      <c r="BW216" s="68">
        <v>4971.2</v>
      </c>
      <c r="BX216" s="68">
        <v>4568</v>
      </c>
      <c r="BY216" s="68">
        <v>4486.3999999999996</v>
      </c>
      <c r="BZ216" s="68">
        <v>4486.3999999999996</v>
      </c>
      <c r="CA216" s="68"/>
      <c r="CB216" s="68"/>
      <c r="CC216" s="68">
        <v>3419.2000000000003</v>
      </c>
      <c r="CD216" s="68">
        <v>3419.2000000000003</v>
      </c>
      <c r="CE216" s="68">
        <v>3142.4</v>
      </c>
      <c r="CF216" s="68">
        <v>5472.0000000000009</v>
      </c>
      <c r="CG216" s="68">
        <v>5472.0000000000009</v>
      </c>
      <c r="CH216" s="68"/>
      <c r="CI216" s="68"/>
      <c r="CJ216" s="68">
        <v>4580.8</v>
      </c>
      <c r="CK216" s="68">
        <v>4614.3999999999996</v>
      </c>
      <c r="CL216" s="68">
        <v>4256</v>
      </c>
      <c r="CM216" s="68">
        <v>4179.2</v>
      </c>
      <c r="CN216" s="68"/>
      <c r="CO216" s="68"/>
      <c r="CP216" s="68"/>
      <c r="CQ216" s="68"/>
      <c r="CR216" s="68"/>
      <c r="CS216" s="68"/>
      <c r="CT216" s="68">
        <v>4580.8</v>
      </c>
      <c r="CU216" s="68"/>
      <c r="CV216" s="68"/>
      <c r="CW216" s="68"/>
      <c r="CX216" s="68"/>
      <c r="CY216" s="68"/>
      <c r="CZ216" s="68"/>
      <c r="DA216" s="68"/>
      <c r="DB216" s="68"/>
      <c r="DC216" s="68"/>
      <c r="DD216" s="68"/>
      <c r="DE216" s="68"/>
      <c r="DF216" s="68"/>
      <c r="DG216" s="68"/>
      <c r="DH216" s="68"/>
      <c r="DI216" s="68"/>
      <c r="DJ216" s="68"/>
      <c r="DK216" s="68"/>
      <c r="DL216" s="68"/>
      <c r="DM216" s="68"/>
      <c r="DN216" s="68"/>
      <c r="DO216" s="68"/>
      <c r="DP216" s="68"/>
      <c r="DQ216" s="68"/>
      <c r="DR216" s="68"/>
      <c r="DS216" s="68"/>
      <c r="DT216" s="68"/>
      <c r="DU216" s="68"/>
      <c r="DV216" s="68"/>
      <c r="DW216" s="68"/>
      <c r="DX216" s="68"/>
      <c r="DY216" s="68"/>
      <c r="DZ216" s="68"/>
      <c r="EA216" s="68"/>
      <c r="EB216" s="68"/>
      <c r="EC216" s="68"/>
      <c r="ED216" s="68"/>
      <c r="EE216" s="68"/>
      <c r="EF216" s="68"/>
      <c r="EG216" s="68"/>
      <c r="EH216" s="68"/>
      <c r="EI216" s="68"/>
      <c r="EJ216" s="68"/>
      <c r="EK216" s="68"/>
      <c r="EL216" s="68"/>
      <c r="EM216" s="68"/>
      <c r="EN216" s="68"/>
      <c r="EO216" s="68"/>
      <c r="EP216" s="68"/>
      <c r="EQ216" s="68"/>
      <c r="ER216" s="68"/>
      <c r="ES216" s="68"/>
      <c r="ET216" s="68"/>
      <c r="EU216" s="68"/>
      <c r="EV216" s="68"/>
      <c r="EW216" s="68"/>
      <c r="EX216" s="68"/>
      <c r="EY216" s="68"/>
      <c r="EZ216" s="68"/>
      <c r="FA216" s="68"/>
      <c r="FB216" s="68"/>
      <c r="FC216" s="68"/>
      <c r="FD216" s="68"/>
      <c r="FE216" s="68"/>
      <c r="FF216" s="68">
        <v>142.4</v>
      </c>
      <c r="FG216" s="68">
        <v>0</v>
      </c>
      <c r="FH216" s="68">
        <v>0</v>
      </c>
      <c r="FI216" s="68">
        <v>0</v>
      </c>
      <c r="FJ216" s="68"/>
      <c r="FK216" s="68"/>
      <c r="FL216" s="68">
        <v>0</v>
      </c>
      <c r="FM216" s="68"/>
      <c r="FN216" s="68"/>
      <c r="FO216" s="68">
        <v>0</v>
      </c>
      <c r="FP216" s="68"/>
      <c r="FQ216" s="68">
        <v>0</v>
      </c>
      <c r="FR216" s="68"/>
      <c r="FS216" s="68"/>
      <c r="FT216" s="68"/>
      <c r="FU216" s="68"/>
      <c r="FV216" s="68"/>
      <c r="FW216" s="68"/>
      <c r="FX216" s="68"/>
      <c r="FY216" s="68"/>
      <c r="FZ216" s="68"/>
      <c r="GA216" s="68"/>
      <c r="GB216" s="68"/>
      <c r="GC216" s="68"/>
      <c r="GD216" s="68"/>
      <c r="GE216" s="68"/>
      <c r="GF216" s="68"/>
      <c r="GG216" s="68"/>
      <c r="GH216" s="68"/>
      <c r="GI216" s="68"/>
      <c r="GJ216" s="68"/>
      <c r="GK216" s="68"/>
      <c r="GL216" s="68"/>
      <c r="GM216" s="68"/>
      <c r="GN216" s="68"/>
      <c r="GO216" s="68"/>
      <c r="GP216" s="68"/>
      <c r="GQ216" s="68"/>
      <c r="GR216" s="68"/>
      <c r="GS216" s="68"/>
      <c r="GT216" s="68"/>
      <c r="GU216" s="68"/>
      <c r="GV216" s="68"/>
      <c r="GW216" s="68"/>
      <c r="GX216" s="68"/>
      <c r="GY216" s="68"/>
      <c r="GZ216" s="68"/>
      <c r="HA216" s="68"/>
      <c r="HB216" s="68"/>
      <c r="HC216" s="68"/>
      <c r="HD216" s="68"/>
      <c r="HE216" s="68"/>
      <c r="HF216" s="68"/>
      <c r="HG216" s="68"/>
      <c r="HH216" s="68"/>
      <c r="HI216" s="68"/>
      <c r="HJ216" s="68"/>
      <c r="HK216" s="68"/>
      <c r="HL216" s="68"/>
      <c r="HM216" s="68"/>
      <c r="HN216" s="68"/>
      <c r="HO216" s="68"/>
      <c r="HP216" s="68"/>
      <c r="HQ216" s="68"/>
      <c r="HR216" s="68"/>
      <c r="HS216" s="68"/>
      <c r="HT216" s="68"/>
      <c r="HU216" s="68"/>
      <c r="HV216" s="68"/>
      <c r="HW216" s="68"/>
      <c r="HX216" s="68"/>
      <c r="HY216" s="68"/>
      <c r="HZ216" s="68"/>
      <c r="IA216" s="68"/>
      <c r="IB216" s="68"/>
      <c r="IC216" s="68"/>
      <c r="ID216" s="68"/>
      <c r="IE216" s="68"/>
      <c r="IF216" s="68"/>
      <c r="IG216" s="68"/>
      <c r="IH216" s="68"/>
      <c r="II216" s="68"/>
      <c r="IJ216" s="68"/>
      <c r="IK216" s="68"/>
      <c r="IL216" s="68"/>
      <c r="IM216" s="68"/>
      <c r="IN216" s="68"/>
      <c r="IO216" s="68"/>
      <c r="IP216" s="68"/>
      <c r="IQ216" s="68"/>
      <c r="IR216" s="68"/>
      <c r="IS216" s="68"/>
      <c r="IT216" s="68"/>
      <c r="IU216" s="68"/>
      <c r="IV216" s="68"/>
      <c r="IW216" s="68"/>
      <c r="IX216" s="68"/>
      <c r="IY216" s="68"/>
      <c r="IZ216" s="68"/>
      <c r="JA216" s="68"/>
      <c r="JB216" s="68"/>
      <c r="JC216" s="68"/>
      <c r="JD216" s="68"/>
      <c r="JE216" s="68"/>
      <c r="JF216" s="68"/>
      <c r="JG216" s="68"/>
      <c r="JH216" s="68"/>
      <c r="JI216" s="68"/>
      <c r="JJ216" s="68"/>
      <c r="JK216" s="68"/>
      <c r="JL216" s="68"/>
      <c r="JM216" s="68"/>
      <c r="JN216" s="68"/>
      <c r="JO216" s="68"/>
      <c r="JP216" s="68"/>
      <c r="JQ216" s="68"/>
      <c r="JR216" s="68"/>
      <c r="JS216" s="68"/>
      <c r="JT216" s="68"/>
      <c r="JU216" s="68"/>
      <c r="JV216" s="68"/>
      <c r="JW216" s="68"/>
      <c r="JX216" s="68"/>
      <c r="JY216" s="68"/>
      <c r="JZ216" s="68"/>
      <c r="KA216" s="68"/>
      <c r="KB216" s="68"/>
      <c r="KC216" s="68"/>
      <c r="KD216" s="68"/>
      <c r="KE216" s="68"/>
      <c r="KF216" s="68"/>
      <c r="KG216" s="68"/>
      <c r="KH216" s="68"/>
      <c r="KI216" s="68"/>
      <c r="KJ216" s="68"/>
      <c r="KK216" s="68"/>
      <c r="KL216" s="68"/>
      <c r="KM216" s="68"/>
      <c r="KN216" s="68"/>
      <c r="KO216" s="68"/>
      <c r="KP216" s="68"/>
      <c r="KQ216" s="68"/>
      <c r="KR216" s="68"/>
      <c r="KS216" s="68"/>
      <c r="KT216" s="68"/>
      <c r="KU216" s="68"/>
      <c r="KV216" s="68"/>
      <c r="KW216" s="68"/>
      <c r="KX216" s="68"/>
      <c r="KY216" s="68"/>
      <c r="KZ216" s="68"/>
      <c r="LA216" s="68"/>
      <c r="LB216" s="68"/>
      <c r="LC216" s="68"/>
      <c r="LD216" s="68"/>
      <c r="LE216" s="68"/>
      <c r="LF216" s="68"/>
      <c r="LG216" s="68"/>
      <c r="LH216" s="68"/>
      <c r="LI216" s="68"/>
      <c r="LJ216" s="68"/>
      <c r="LK216" s="68"/>
      <c r="LL216" s="68"/>
      <c r="LM216" s="68"/>
      <c r="LN216" s="68"/>
      <c r="LO216" s="68"/>
      <c r="LP216" s="68"/>
      <c r="LQ216" s="68"/>
      <c r="LR216" s="68"/>
      <c r="LS216" s="68"/>
      <c r="LT216" s="68"/>
      <c r="LU216" s="68"/>
      <c r="LV216" s="68"/>
      <c r="LW216" s="68"/>
      <c r="LX216" s="68"/>
      <c r="LY216" s="68"/>
      <c r="LZ216" s="68"/>
      <c r="MA216" s="68"/>
      <c r="MB216" s="68"/>
      <c r="MC216" s="68"/>
      <c r="MD216" s="68"/>
      <c r="ME216" s="68"/>
      <c r="MF216" s="68"/>
      <c r="MG216" s="68"/>
      <c r="MH216" s="68"/>
      <c r="MI216" s="68"/>
      <c r="MJ216" s="68"/>
      <c r="MK216" s="68"/>
      <c r="ML216" s="68"/>
      <c r="MM216" s="68"/>
      <c r="MN216" s="68"/>
      <c r="MO216" s="68"/>
      <c r="MP216" s="68"/>
      <c r="MQ216" s="68"/>
      <c r="MR216" s="68"/>
      <c r="MS216" s="68"/>
      <c r="MT216" s="68"/>
      <c r="MU216" s="68"/>
      <c r="MV216" s="68"/>
      <c r="MW216" s="68"/>
      <c r="MX216" s="68"/>
      <c r="MY216" s="68"/>
      <c r="MZ216" s="68"/>
      <c r="NA216" s="68"/>
      <c r="NB216" s="68"/>
      <c r="NC216" s="68"/>
      <c r="ND216" s="68"/>
      <c r="NE216" s="68"/>
      <c r="NF216" s="68"/>
      <c r="NG216" s="68"/>
      <c r="NH216" s="68"/>
      <c r="NI216" s="68"/>
    </row>
    <row r="217" spans="1:374" s="40" customFormat="1" ht="14.4" outlineLevel="1" x14ac:dyDescent="0.25">
      <c r="A217" s="16"/>
      <c r="B217" s="14"/>
      <c r="C217" s="14"/>
      <c r="D217" s="14"/>
      <c r="E217" s="27" t="s">
        <v>220</v>
      </c>
      <c r="F217" s="25"/>
      <c r="G217" s="83">
        <v>6721.5999999999995</v>
      </c>
      <c r="H217" s="68"/>
      <c r="I217" s="68"/>
      <c r="J217" s="68">
        <v>5640.0000000000009</v>
      </c>
      <c r="K217" s="68">
        <v>4294.4000000000005</v>
      </c>
      <c r="L217" s="68">
        <v>4232.0000000000009</v>
      </c>
      <c r="M217" s="68">
        <v>7604.8000000000011</v>
      </c>
      <c r="N217" s="68">
        <v>10219.199999999999</v>
      </c>
      <c r="O217" s="68"/>
      <c r="P217" s="68"/>
      <c r="Q217" s="68">
        <v>6568</v>
      </c>
      <c r="R217" s="68">
        <v>6528</v>
      </c>
      <c r="S217" s="68">
        <v>9024</v>
      </c>
      <c r="T217" s="68">
        <v>9049.6</v>
      </c>
      <c r="U217" s="68">
        <v>8824</v>
      </c>
      <c r="V217" s="68"/>
      <c r="W217" s="68"/>
      <c r="X217" s="68">
        <v>8185.5999999999995</v>
      </c>
      <c r="Y217" s="68">
        <v>8185.5999999999995</v>
      </c>
      <c r="Z217" s="68">
        <v>7990.4</v>
      </c>
      <c r="AA217" s="68">
        <v>8054.4</v>
      </c>
      <c r="AB217" s="68">
        <v>9078.4</v>
      </c>
      <c r="AC217" s="68"/>
      <c r="AD217" s="68"/>
      <c r="AE217" s="68">
        <v>7819.2000000000007</v>
      </c>
      <c r="AF217" s="68">
        <v>7819.2000000000007</v>
      </c>
      <c r="AG217" s="68">
        <v>7800.0000000000009</v>
      </c>
      <c r="AH217" s="68">
        <v>7697.6</v>
      </c>
      <c r="AI217" s="68"/>
      <c r="AJ217" s="68"/>
      <c r="AK217" s="68"/>
      <c r="AL217" s="68">
        <v>6678.4</v>
      </c>
      <c r="AM217" s="68">
        <v>6678.4</v>
      </c>
      <c r="AN217" s="68">
        <v>6384</v>
      </c>
      <c r="AO217" s="68">
        <v>6358.4</v>
      </c>
      <c r="AP217" s="68">
        <v>7126.4</v>
      </c>
      <c r="AQ217" s="68"/>
      <c r="AR217" s="68"/>
      <c r="AS217" s="68"/>
      <c r="AT217" s="68">
        <v>10035.199999999999</v>
      </c>
      <c r="AU217" s="68">
        <v>9748.7999999999993</v>
      </c>
      <c r="AV217" s="68">
        <v>9755.2000000000007</v>
      </c>
      <c r="AW217" s="68">
        <v>8803.2000000000007</v>
      </c>
      <c r="AX217" s="68"/>
      <c r="AY217" s="68"/>
      <c r="AZ217" s="68">
        <v>8852.8000000000011</v>
      </c>
      <c r="BA217" s="68">
        <v>8852.8000000000011</v>
      </c>
      <c r="BB217" s="68">
        <v>8494.4</v>
      </c>
      <c r="BC217" s="68">
        <v>8187.2000000000007</v>
      </c>
      <c r="BD217" s="68">
        <v>8174.4</v>
      </c>
      <c r="BE217" s="68"/>
      <c r="BF217" s="68"/>
      <c r="BG217" s="68">
        <v>6696</v>
      </c>
      <c r="BH217" s="68">
        <v>6688</v>
      </c>
      <c r="BI217" s="68">
        <v>6662.4</v>
      </c>
      <c r="BJ217" s="68">
        <v>6627.2</v>
      </c>
      <c r="BK217" s="68">
        <v>6883.2</v>
      </c>
      <c r="BL217" s="68"/>
      <c r="BM217" s="68"/>
      <c r="BN217" s="68">
        <v>6155.2</v>
      </c>
      <c r="BO217" s="68">
        <v>6155.2</v>
      </c>
      <c r="BP217" s="68">
        <v>5244.8</v>
      </c>
      <c r="BQ217" s="68">
        <v>5756.8</v>
      </c>
      <c r="BR217" s="68">
        <v>5310.4</v>
      </c>
      <c r="BS217" s="68">
        <v>5646.4</v>
      </c>
      <c r="BT217" s="68"/>
      <c r="BU217" s="68"/>
      <c r="BV217" s="68">
        <v>4856</v>
      </c>
      <c r="BW217" s="68">
        <v>4843.2</v>
      </c>
      <c r="BX217" s="68">
        <v>4499.2</v>
      </c>
      <c r="BY217" s="68">
        <v>4417.5999999999995</v>
      </c>
      <c r="BZ217" s="68">
        <v>4417.5999999999995</v>
      </c>
      <c r="CA217" s="68"/>
      <c r="CB217" s="68"/>
      <c r="CC217" s="68">
        <v>3414.4</v>
      </c>
      <c r="CD217" s="68">
        <v>3414.4</v>
      </c>
      <c r="CE217" s="68">
        <v>3137.6</v>
      </c>
      <c r="CF217" s="68">
        <v>3996.8000000000011</v>
      </c>
      <c r="CG217" s="68">
        <v>4316.8000000000011</v>
      </c>
      <c r="CH217" s="68"/>
      <c r="CI217" s="68"/>
      <c r="CJ217" s="68">
        <v>4436.8</v>
      </c>
      <c r="CK217" s="68">
        <v>4614.3999999999996</v>
      </c>
      <c r="CL217" s="68">
        <v>4256</v>
      </c>
      <c r="CM217" s="68">
        <v>4179.2</v>
      </c>
      <c r="CN217" s="68"/>
      <c r="CO217" s="68"/>
      <c r="CP217" s="68"/>
      <c r="CQ217" s="68"/>
      <c r="CR217" s="68"/>
      <c r="CS217" s="68"/>
      <c r="CT217" s="68">
        <v>4436.8</v>
      </c>
      <c r="CU217" s="68"/>
      <c r="CV217" s="68"/>
      <c r="CW217" s="68"/>
      <c r="CX217" s="68"/>
      <c r="CY217" s="68"/>
      <c r="CZ217" s="68"/>
      <c r="DA217" s="68"/>
      <c r="DB217" s="68"/>
      <c r="DC217" s="68"/>
      <c r="DD217" s="68"/>
      <c r="DE217" s="68"/>
      <c r="DF217" s="68"/>
      <c r="DG217" s="68"/>
      <c r="DH217" s="68"/>
      <c r="DI217" s="68"/>
      <c r="DJ217" s="68"/>
      <c r="DK217" s="68"/>
      <c r="DL217" s="68"/>
      <c r="DM217" s="68"/>
      <c r="DN217" s="68"/>
      <c r="DO217" s="68"/>
      <c r="DP217" s="68"/>
      <c r="DQ217" s="68"/>
      <c r="DR217" s="68"/>
      <c r="DS217" s="68"/>
      <c r="DT217" s="68"/>
      <c r="DU217" s="68"/>
      <c r="DV217" s="68"/>
      <c r="DW217" s="68"/>
      <c r="DX217" s="68"/>
      <c r="DY217" s="68"/>
      <c r="DZ217" s="68"/>
      <c r="EA217" s="68"/>
      <c r="EB217" s="68"/>
      <c r="EC217" s="68"/>
      <c r="ED217" s="68"/>
      <c r="EE217" s="68"/>
      <c r="EF217" s="68"/>
      <c r="EG217" s="68"/>
      <c r="EH217" s="68"/>
      <c r="EI217" s="68"/>
      <c r="EJ217" s="68"/>
      <c r="EK217" s="68"/>
      <c r="EL217" s="68"/>
      <c r="EM217" s="68"/>
      <c r="EN217" s="68"/>
      <c r="EO217" s="68"/>
      <c r="EP217" s="68"/>
      <c r="EQ217" s="68"/>
      <c r="ER217" s="68"/>
      <c r="ES217" s="68"/>
      <c r="ET217" s="68"/>
      <c r="EU217" s="68"/>
      <c r="EV217" s="68"/>
      <c r="EW217" s="68"/>
      <c r="EX217" s="68"/>
      <c r="EY217" s="68"/>
      <c r="EZ217" s="68"/>
      <c r="FA217" s="68"/>
      <c r="FB217" s="68"/>
      <c r="FC217" s="68"/>
      <c r="FD217" s="68"/>
      <c r="FE217" s="68"/>
      <c r="FF217" s="68">
        <v>8.6171018025976878</v>
      </c>
      <c r="FG217" s="68">
        <v>0</v>
      </c>
      <c r="FH217" s="68">
        <v>0</v>
      </c>
      <c r="FI217" s="68">
        <v>0</v>
      </c>
      <c r="FJ217" s="68"/>
      <c r="FK217" s="68"/>
      <c r="FL217" s="68">
        <v>0</v>
      </c>
      <c r="FM217" s="68"/>
      <c r="FN217" s="68"/>
      <c r="FO217" s="68">
        <v>0</v>
      </c>
      <c r="FP217" s="68"/>
      <c r="FQ217" s="68">
        <v>0</v>
      </c>
      <c r="FR217" s="68"/>
      <c r="FS217" s="68"/>
      <c r="FT217" s="68"/>
      <c r="FU217" s="68"/>
      <c r="FV217" s="68"/>
      <c r="FW217" s="68"/>
      <c r="FX217" s="68"/>
      <c r="FY217" s="68"/>
      <c r="FZ217" s="68"/>
      <c r="GA217" s="68"/>
      <c r="GB217" s="68"/>
      <c r="GC217" s="68"/>
      <c r="GD217" s="68"/>
      <c r="GE217" s="68"/>
      <c r="GF217" s="68"/>
      <c r="GG217" s="68"/>
      <c r="GH217" s="68"/>
      <c r="GI217" s="68"/>
      <c r="GJ217" s="68"/>
      <c r="GK217" s="68"/>
      <c r="GL217" s="68"/>
      <c r="GM217" s="68"/>
      <c r="GN217" s="68"/>
      <c r="GO217" s="68"/>
      <c r="GP217" s="68"/>
      <c r="GQ217" s="68"/>
      <c r="GR217" s="68"/>
      <c r="GS217" s="68"/>
      <c r="GT217" s="68"/>
      <c r="GU217" s="68"/>
      <c r="GV217" s="68"/>
      <c r="GW217" s="68"/>
      <c r="GX217" s="68"/>
      <c r="GY217" s="68"/>
      <c r="GZ217" s="68"/>
      <c r="HA217" s="68"/>
      <c r="HB217" s="68"/>
      <c r="HC217" s="68"/>
      <c r="HD217" s="68"/>
      <c r="HE217" s="68"/>
      <c r="HF217" s="68"/>
      <c r="HG217" s="68"/>
      <c r="HH217" s="68"/>
      <c r="HI217" s="68"/>
      <c r="HJ217" s="68"/>
      <c r="HK217" s="68"/>
      <c r="HL217" s="68"/>
      <c r="HM217" s="68"/>
      <c r="HN217" s="68"/>
      <c r="HO217" s="68"/>
      <c r="HP217" s="68"/>
      <c r="HQ217" s="68"/>
      <c r="HR217" s="68"/>
      <c r="HS217" s="68"/>
      <c r="HT217" s="68"/>
      <c r="HU217" s="68"/>
      <c r="HV217" s="68"/>
      <c r="HW217" s="68"/>
      <c r="HX217" s="68"/>
      <c r="HY217" s="68"/>
      <c r="HZ217" s="68"/>
      <c r="IA217" s="68"/>
      <c r="IB217" s="68"/>
      <c r="IC217" s="68"/>
      <c r="ID217" s="68"/>
      <c r="IE217" s="68"/>
      <c r="IF217" s="68"/>
      <c r="IG217" s="68"/>
      <c r="IH217" s="68"/>
      <c r="II217" s="68"/>
      <c r="IJ217" s="68"/>
      <c r="IK217" s="68"/>
      <c r="IL217" s="68"/>
      <c r="IM217" s="68"/>
      <c r="IN217" s="68"/>
      <c r="IO217" s="68"/>
      <c r="IP217" s="68"/>
      <c r="IQ217" s="68"/>
      <c r="IR217" s="68"/>
      <c r="IS217" s="68"/>
      <c r="IT217" s="68"/>
      <c r="IU217" s="68"/>
      <c r="IV217" s="68"/>
      <c r="IW217" s="68"/>
      <c r="IX217" s="68"/>
      <c r="IY217" s="68"/>
      <c r="IZ217" s="68"/>
      <c r="JA217" s="68"/>
      <c r="JB217" s="68"/>
      <c r="JC217" s="68"/>
      <c r="JD217" s="68"/>
      <c r="JE217" s="68"/>
      <c r="JF217" s="68"/>
      <c r="JG217" s="68"/>
      <c r="JH217" s="68"/>
      <c r="JI217" s="68"/>
      <c r="JJ217" s="68"/>
      <c r="JK217" s="68"/>
      <c r="JL217" s="68"/>
      <c r="JM217" s="68"/>
      <c r="JN217" s="68"/>
      <c r="JO217" s="68"/>
      <c r="JP217" s="68"/>
      <c r="JQ217" s="68"/>
      <c r="JR217" s="68"/>
      <c r="JS217" s="68"/>
      <c r="JT217" s="68"/>
      <c r="JU217" s="68"/>
      <c r="JV217" s="68"/>
      <c r="JW217" s="68"/>
      <c r="JX217" s="68"/>
      <c r="JY217" s="68"/>
      <c r="JZ217" s="68"/>
      <c r="KA217" s="68"/>
      <c r="KB217" s="68"/>
      <c r="KC217" s="68"/>
      <c r="KD217" s="68"/>
      <c r="KE217" s="68"/>
      <c r="KF217" s="68"/>
      <c r="KG217" s="68"/>
      <c r="KH217" s="68"/>
      <c r="KI217" s="68"/>
      <c r="KJ217" s="68"/>
      <c r="KK217" s="68"/>
      <c r="KL217" s="68"/>
      <c r="KM217" s="68"/>
      <c r="KN217" s="68"/>
      <c r="KO217" s="68"/>
      <c r="KP217" s="68"/>
      <c r="KQ217" s="68"/>
      <c r="KR217" s="68"/>
      <c r="KS217" s="68"/>
      <c r="KT217" s="68"/>
      <c r="KU217" s="68"/>
      <c r="KV217" s="68"/>
      <c r="KW217" s="68"/>
      <c r="KX217" s="68"/>
      <c r="KY217" s="68"/>
      <c r="KZ217" s="68"/>
      <c r="LA217" s="68"/>
      <c r="LB217" s="68"/>
      <c r="LC217" s="68"/>
      <c r="LD217" s="68"/>
      <c r="LE217" s="68"/>
      <c r="LF217" s="68"/>
      <c r="LG217" s="68"/>
      <c r="LH217" s="68"/>
      <c r="LI217" s="68"/>
      <c r="LJ217" s="68"/>
      <c r="LK217" s="68"/>
      <c r="LL217" s="68"/>
      <c r="LM217" s="68"/>
      <c r="LN217" s="68"/>
      <c r="LO217" s="68"/>
      <c r="LP217" s="68"/>
      <c r="LQ217" s="68"/>
      <c r="LR217" s="68"/>
      <c r="LS217" s="68"/>
      <c r="LT217" s="68"/>
      <c r="LU217" s="68"/>
      <c r="LV217" s="68"/>
      <c r="LW217" s="68"/>
      <c r="LX217" s="68"/>
      <c r="LY217" s="68"/>
      <c r="LZ217" s="68"/>
      <c r="MA217" s="68"/>
      <c r="MB217" s="68"/>
      <c r="MC217" s="68"/>
      <c r="MD217" s="68"/>
      <c r="ME217" s="68"/>
      <c r="MF217" s="68"/>
      <c r="MG217" s="68"/>
      <c r="MH217" s="68"/>
      <c r="MI217" s="68"/>
      <c r="MJ217" s="68"/>
      <c r="MK217" s="68"/>
      <c r="ML217" s="68"/>
      <c r="MM217" s="68"/>
      <c r="MN217" s="68"/>
      <c r="MO217" s="68"/>
      <c r="MP217" s="68"/>
      <c r="MQ217" s="68"/>
      <c r="MR217" s="68"/>
      <c r="MS217" s="68"/>
      <c r="MT217" s="68"/>
      <c r="MU217" s="68"/>
      <c r="MV217" s="68"/>
      <c r="MW217" s="68"/>
      <c r="MX217" s="68"/>
      <c r="MY217" s="68"/>
      <c r="MZ217" s="68"/>
      <c r="NA217" s="68"/>
      <c r="NB217" s="68"/>
      <c r="NC217" s="68"/>
      <c r="ND217" s="68"/>
      <c r="NE217" s="68"/>
      <c r="NF217" s="68"/>
      <c r="NG217" s="68"/>
      <c r="NH217" s="68"/>
      <c r="NI217" s="68"/>
    </row>
    <row r="218" spans="1:374" s="34" customFormat="1" ht="15" outlineLevel="1" thickBot="1" x14ac:dyDescent="0.25">
      <c r="A218" s="16"/>
      <c r="B218" s="14"/>
      <c r="C218" s="14"/>
      <c r="D218" s="14"/>
      <c r="E218" s="57" t="s">
        <v>197</v>
      </c>
      <c r="F218" s="58"/>
      <c r="G218" s="83">
        <v>3200</v>
      </c>
      <c r="H218" s="68"/>
      <c r="I218" s="68"/>
      <c r="J218" s="68">
        <v>3126.4</v>
      </c>
      <c r="K218" s="68">
        <v>1844.8</v>
      </c>
      <c r="L218" s="68">
        <v>1846.4</v>
      </c>
      <c r="M218" s="68">
        <v>4936</v>
      </c>
      <c r="N218" s="68">
        <v>6664</v>
      </c>
      <c r="O218" s="68"/>
      <c r="P218" s="68"/>
      <c r="Q218" s="68">
        <v>1262.4000000000001</v>
      </c>
      <c r="R218" s="68">
        <v>1262.4000000000001</v>
      </c>
      <c r="S218" s="68">
        <v>1134.4000000000001</v>
      </c>
      <c r="T218" s="68">
        <v>1134.4000000000001</v>
      </c>
      <c r="U218" s="68">
        <v>1134.4000000000001</v>
      </c>
      <c r="V218" s="68"/>
      <c r="W218" s="68"/>
      <c r="X218" s="68">
        <v>942.4</v>
      </c>
      <c r="Y218" s="68">
        <v>942.4</v>
      </c>
      <c r="Z218" s="68">
        <v>878.4</v>
      </c>
      <c r="AA218" s="68">
        <v>942.4</v>
      </c>
      <c r="AB218" s="68">
        <v>1966.4</v>
      </c>
      <c r="AC218" s="68"/>
      <c r="AD218" s="68"/>
      <c r="AE218" s="68">
        <v>1115.2</v>
      </c>
      <c r="AF218" s="68">
        <v>1115.2</v>
      </c>
      <c r="AG218" s="68">
        <v>1115.2</v>
      </c>
      <c r="AH218" s="68">
        <v>1051.2</v>
      </c>
      <c r="AI218" s="68"/>
      <c r="AJ218" s="68"/>
      <c r="AK218" s="68"/>
      <c r="AL218" s="68">
        <v>923.2</v>
      </c>
      <c r="AM218" s="68">
        <v>923.2</v>
      </c>
      <c r="AN218" s="68">
        <v>923.2</v>
      </c>
      <c r="AO218" s="68">
        <v>923.2</v>
      </c>
      <c r="AP218" s="68">
        <v>1691.2</v>
      </c>
      <c r="AQ218" s="68"/>
      <c r="AR218" s="68"/>
      <c r="AS218" s="68"/>
      <c r="AT218" s="68">
        <v>5044.8</v>
      </c>
      <c r="AU218" s="68">
        <v>4980.8</v>
      </c>
      <c r="AV218" s="68">
        <v>4980.8</v>
      </c>
      <c r="AW218" s="68">
        <v>4980.8</v>
      </c>
      <c r="AX218" s="68"/>
      <c r="AY218" s="68"/>
      <c r="AZ218" s="68">
        <v>4756.8</v>
      </c>
      <c r="BA218" s="68">
        <v>4756.8</v>
      </c>
      <c r="BB218" s="68">
        <v>4628.8</v>
      </c>
      <c r="BC218" s="68">
        <v>4196.8</v>
      </c>
      <c r="BD218" s="68">
        <v>4196.8</v>
      </c>
      <c r="BE218" s="68"/>
      <c r="BF218" s="68"/>
      <c r="BG218" s="68">
        <v>3000</v>
      </c>
      <c r="BH218" s="68">
        <v>3000</v>
      </c>
      <c r="BI218" s="68">
        <v>2782.4</v>
      </c>
      <c r="BJ218" s="68">
        <v>2476.8000000000002</v>
      </c>
      <c r="BK218" s="68">
        <v>2476.8000000000002</v>
      </c>
      <c r="BL218" s="68"/>
      <c r="BM218" s="68"/>
      <c r="BN218" s="68">
        <v>2465.6</v>
      </c>
      <c r="BO218" s="68">
        <v>2465.6</v>
      </c>
      <c r="BP218" s="68">
        <v>1118.4000000000001</v>
      </c>
      <c r="BQ218" s="68">
        <v>158.4</v>
      </c>
      <c r="BR218" s="68">
        <v>123.2</v>
      </c>
      <c r="BS218" s="68">
        <v>91.2</v>
      </c>
      <c r="BT218" s="68"/>
      <c r="BU218" s="68"/>
      <c r="BV218" s="68">
        <v>32</v>
      </c>
      <c r="BW218" s="68">
        <v>19.2</v>
      </c>
      <c r="BX218" s="68">
        <v>0</v>
      </c>
      <c r="BY218" s="68">
        <v>0</v>
      </c>
      <c r="BZ218" s="68">
        <v>0</v>
      </c>
      <c r="CA218" s="68"/>
      <c r="CB218" s="68"/>
      <c r="CC218" s="68">
        <v>0</v>
      </c>
      <c r="CD218" s="68">
        <v>0</v>
      </c>
      <c r="CE218" s="68">
        <v>0</v>
      </c>
      <c r="CF218" s="68">
        <v>1024</v>
      </c>
      <c r="CG218" s="68">
        <v>512</v>
      </c>
      <c r="CH218" s="68"/>
      <c r="CI218" s="68"/>
      <c r="CJ218" s="68">
        <v>0</v>
      </c>
      <c r="CK218" s="68">
        <v>49.6</v>
      </c>
      <c r="CL218" s="68">
        <v>49.6</v>
      </c>
      <c r="CM218" s="68">
        <v>49.6</v>
      </c>
      <c r="CN218" s="68"/>
      <c r="CO218" s="68"/>
      <c r="CP218" s="68"/>
      <c r="CQ218" s="68"/>
      <c r="CR218" s="68"/>
      <c r="CS218" s="68"/>
      <c r="CT218" s="68">
        <v>0</v>
      </c>
      <c r="CU218" s="68"/>
      <c r="CV218" s="68"/>
      <c r="CW218" s="68"/>
      <c r="CX218" s="68"/>
      <c r="CY218" s="68"/>
      <c r="CZ218" s="68"/>
      <c r="DA218" s="68"/>
      <c r="DB218" s="68"/>
      <c r="DC218" s="68"/>
      <c r="DD218" s="68"/>
      <c r="DE218" s="68"/>
      <c r="DF218" s="68"/>
      <c r="DG218" s="68"/>
      <c r="DH218" s="68"/>
      <c r="DI218" s="68"/>
      <c r="DJ218" s="68"/>
      <c r="DK218" s="68"/>
      <c r="DL218" s="68"/>
      <c r="DM218" s="68"/>
      <c r="DN218" s="68"/>
      <c r="DO218" s="68"/>
      <c r="DP218" s="68"/>
      <c r="DQ218" s="68"/>
      <c r="DR218" s="68"/>
      <c r="DS218" s="68"/>
      <c r="DT218" s="68"/>
      <c r="DU218" s="68"/>
      <c r="DV218" s="68"/>
      <c r="DW218" s="68"/>
      <c r="DX218" s="68"/>
      <c r="DY218" s="68"/>
      <c r="DZ218" s="68"/>
      <c r="EA218" s="68"/>
      <c r="EB218" s="68"/>
      <c r="EC218" s="68"/>
      <c r="ED218" s="68"/>
      <c r="EE218" s="68"/>
      <c r="EF218" s="68"/>
      <c r="EG218" s="68"/>
      <c r="EH218" s="68"/>
      <c r="EI218" s="68"/>
      <c r="EJ218" s="68"/>
      <c r="EK218" s="68"/>
      <c r="EL218" s="68"/>
      <c r="EM218" s="68"/>
      <c r="EN218" s="68"/>
      <c r="EO218" s="68"/>
      <c r="EP218" s="68"/>
      <c r="EQ218" s="68"/>
      <c r="ER218" s="68"/>
      <c r="ES218" s="68"/>
      <c r="ET218" s="68"/>
      <c r="EU218" s="68"/>
      <c r="EV218" s="68"/>
      <c r="EW218" s="68"/>
      <c r="EX218" s="68"/>
      <c r="EY218" s="68"/>
      <c r="EZ218" s="68"/>
      <c r="FA218" s="68"/>
      <c r="FB218" s="68"/>
      <c r="FC218" s="68"/>
      <c r="FD218" s="68"/>
      <c r="FE218" s="68"/>
      <c r="FF218" s="68">
        <v>11.974693969252717</v>
      </c>
      <c r="FG218" s="68">
        <v>7.0588235294117649E-6</v>
      </c>
      <c r="FH218" s="68">
        <v>7.0588235294117649E-6</v>
      </c>
      <c r="FI218" s="68">
        <v>7.0588235294117649E-6</v>
      </c>
      <c r="FJ218" s="68"/>
      <c r="FK218" s="68"/>
      <c r="FL218" s="68">
        <v>7.0588235294117649E-6</v>
      </c>
      <c r="FM218" s="68"/>
      <c r="FN218" s="68"/>
      <c r="FO218" s="68">
        <v>7.0588235294117649E-6</v>
      </c>
      <c r="FP218" s="68"/>
      <c r="FQ218" s="68">
        <v>7.0588235294117649E-6</v>
      </c>
      <c r="FR218" s="68"/>
      <c r="FS218" s="68"/>
      <c r="FT218" s="68"/>
      <c r="FU218" s="68"/>
      <c r="FV218" s="68"/>
      <c r="FW218" s="68"/>
      <c r="FX218" s="68"/>
      <c r="FY218" s="68"/>
      <c r="FZ218" s="68"/>
      <c r="GA218" s="68"/>
      <c r="GB218" s="68"/>
      <c r="GC218" s="68"/>
      <c r="GD218" s="68"/>
      <c r="GE218" s="68"/>
      <c r="GF218" s="68"/>
      <c r="GG218" s="68"/>
      <c r="GH218" s="68"/>
      <c r="GI218" s="68"/>
      <c r="GJ218" s="68"/>
      <c r="GK218" s="68"/>
      <c r="GL218" s="68"/>
      <c r="GM218" s="68"/>
      <c r="GN218" s="68"/>
      <c r="GO218" s="68"/>
      <c r="GP218" s="68"/>
      <c r="GQ218" s="68"/>
      <c r="GR218" s="68"/>
      <c r="GS218" s="68"/>
      <c r="GT218" s="68"/>
      <c r="GU218" s="68"/>
      <c r="GV218" s="68"/>
      <c r="GW218" s="68"/>
      <c r="GX218" s="68"/>
      <c r="GY218" s="68"/>
      <c r="GZ218" s="68"/>
      <c r="HA218" s="68"/>
      <c r="HB218" s="68"/>
      <c r="HC218" s="68"/>
      <c r="HD218" s="68"/>
      <c r="HE218" s="68"/>
      <c r="HF218" s="68"/>
      <c r="HG218" s="68"/>
      <c r="HH218" s="68"/>
      <c r="HI218" s="68"/>
      <c r="HJ218" s="68"/>
      <c r="HK218" s="68"/>
      <c r="HL218" s="68"/>
      <c r="HM218" s="68"/>
      <c r="HN218" s="68"/>
      <c r="HO218" s="68"/>
      <c r="HP218" s="68"/>
      <c r="HQ218" s="68"/>
      <c r="HR218" s="68"/>
      <c r="HS218" s="68"/>
      <c r="HT218" s="68"/>
      <c r="HU218" s="68"/>
      <c r="HV218" s="68"/>
      <c r="HW218" s="68"/>
      <c r="HX218" s="68"/>
      <c r="HY218" s="68"/>
      <c r="HZ218" s="68"/>
      <c r="IA218" s="68"/>
      <c r="IB218" s="68"/>
      <c r="IC218" s="68"/>
      <c r="ID218" s="68"/>
      <c r="IE218" s="68"/>
      <c r="IF218" s="68"/>
      <c r="IG218" s="68"/>
      <c r="IH218" s="68"/>
      <c r="II218" s="68"/>
      <c r="IJ218" s="68"/>
      <c r="IK218" s="68"/>
      <c r="IL218" s="68"/>
      <c r="IM218" s="68"/>
      <c r="IN218" s="68"/>
      <c r="IO218" s="68"/>
      <c r="IP218" s="68"/>
      <c r="IQ218" s="68"/>
      <c r="IR218" s="68"/>
      <c r="IS218" s="68"/>
      <c r="IT218" s="68"/>
      <c r="IU218" s="68"/>
      <c r="IV218" s="68"/>
      <c r="IW218" s="68"/>
      <c r="IX218" s="68"/>
      <c r="IY218" s="68"/>
      <c r="IZ218" s="68"/>
      <c r="JA218" s="68"/>
      <c r="JB218" s="68"/>
      <c r="JC218" s="68"/>
      <c r="JD218" s="68"/>
      <c r="JE218" s="68"/>
      <c r="JF218" s="68"/>
      <c r="JG218" s="68"/>
      <c r="JH218" s="68"/>
      <c r="JI218" s="68"/>
      <c r="JJ218" s="68"/>
      <c r="JK218" s="68"/>
      <c r="JL218" s="68"/>
      <c r="JM218" s="68"/>
      <c r="JN218" s="68"/>
      <c r="JO218" s="68"/>
      <c r="JP218" s="68"/>
      <c r="JQ218" s="68"/>
      <c r="JR218" s="68"/>
      <c r="JS218" s="68"/>
      <c r="JT218" s="68"/>
      <c r="JU218" s="68"/>
      <c r="JV218" s="68"/>
      <c r="JW218" s="68"/>
      <c r="JX218" s="68"/>
      <c r="JY218" s="68"/>
      <c r="JZ218" s="68"/>
      <c r="KA218" s="68"/>
      <c r="KB218" s="68"/>
      <c r="KC218" s="68"/>
      <c r="KD218" s="68"/>
      <c r="KE218" s="68"/>
      <c r="KF218" s="68"/>
      <c r="KG218" s="68"/>
      <c r="KH218" s="68"/>
      <c r="KI218" s="68"/>
      <c r="KJ218" s="68"/>
      <c r="KK218" s="68"/>
      <c r="KL218" s="68"/>
      <c r="KM218" s="68"/>
      <c r="KN218" s="68"/>
      <c r="KO218" s="68"/>
      <c r="KP218" s="68"/>
      <c r="KQ218" s="68"/>
      <c r="KR218" s="68"/>
      <c r="KS218" s="68"/>
      <c r="KT218" s="68"/>
      <c r="KU218" s="68"/>
      <c r="KV218" s="68"/>
      <c r="KW218" s="68"/>
      <c r="KX218" s="68"/>
      <c r="KY218" s="68"/>
      <c r="KZ218" s="68"/>
      <c r="LA218" s="68"/>
      <c r="LB218" s="68"/>
      <c r="LC218" s="68"/>
      <c r="LD218" s="68"/>
      <c r="LE218" s="68"/>
      <c r="LF218" s="68"/>
      <c r="LG218" s="68"/>
      <c r="LH218" s="68"/>
      <c r="LI218" s="68"/>
      <c r="LJ218" s="68"/>
      <c r="LK218" s="68"/>
      <c r="LL218" s="68"/>
      <c r="LM218" s="68"/>
      <c r="LN218" s="68"/>
      <c r="LO218" s="68"/>
      <c r="LP218" s="68"/>
      <c r="LQ218" s="68"/>
      <c r="LR218" s="68"/>
      <c r="LS218" s="68"/>
      <c r="LT218" s="68"/>
      <c r="LU218" s="68"/>
      <c r="LV218" s="68"/>
      <c r="LW218" s="68"/>
      <c r="LX218" s="68"/>
      <c r="LY218" s="68"/>
      <c r="LZ218" s="68"/>
      <c r="MA218" s="68"/>
      <c r="MB218" s="68"/>
      <c r="MC218" s="68"/>
      <c r="MD218" s="68"/>
      <c r="ME218" s="68"/>
      <c r="MF218" s="68"/>
      <c r="MG218" s="68"/>
      <c r="MH218" s="68"/>
      <c r="MI218" s="68"/>
      <c r="MJ218" s="68"/>
      <c r="MK218" s="68"/>
      <c r="ML218" s="68"/>
      <c r="MM218" s="68"/>
      <c r="MN218" s="68"/>
      <c r="MO218" s="68"/>
      <c r="MP218" s="68"/>
      <c r="MQ218" s="68"/>
      <c r="MR218" s="68"/>
      <c r="MS218" s="68"/>
      <c r="MT218" s="68"/>
      <c r="MU218" s="68"/>
      <c r="MV218" s="68"/>
      <c r="MW218" s="68"/>
      <c r="MX218" s="68"/>
      <c r="MY218" s="68"/>
      <c r="MZ218" s="68"/>
      <c r="NA218" s="68"/>
      <c r="NB218" s="68"/>
      <c r="NC218" s="68"/>
      <c r="ND218" s="68"/>
      <c r="NE218" s="68"/>
      <c r="NF218" s="68"/>
      <c r="NG218" s="68"/>
      <c r="NH218" s="68"/>
      <c r="NI218" s="68"/>
    </row>
    <row r="219" spans="1:374" s="40" customFormat="1" ht="14.4" outlineLevel="1" x14ac:dyDescent="0.25">
      <c r="A219" s="1047" t="s">
        <v>38</v>
      </c>
      <c r="B219" s="43" t="s">
        <v>36</v>
      </c>
      <c r="C219" s="44"/>
      <c r="D219" s="45"/>
      <c r="E219" s="27" t="s">
        <v>28</v>
      </c>
      <c r="F219" s="25"/>
      <c r="G219" s="84">
        <v>6721.5999999999995</v>
      </c>
      <c r="H219" s="42" t="e">
        <f t="shared" ref="H219:BT219" si="294">IF(H217&lt;&gt;0,H217,IF(G222-H226&lt;0,0,G222-H226))</f>
        <v>#VALUE!</v>
      </c>
      <c r="I219" s="42" t="e">
        <f t="shared" si="294"/>
        <v>#VALUE!</v>
      </c>
      <c r="J219" s="42">
        <f t="shared" si="294"/>
        <v>5640.0000000000009</v>
      </c>
      <c r="K219" s="42">
        <f t="shared" si="294"/>
        <v>4294.4000000000005</v>
      </c>
      <c r="L219" s="42">
        <f t="shared" si="294"/>
        <v>4232.0000000000009</v>
      </c>
      <c r="M219" s="42">
        <f t="shared" si="294"/>
        <v>7604.8000000000011</v>
      </c>
      <c r="N219" s="42">
        <f t="shared" si="294"/>
        <v>10219.199999999999</v>
      </c>
      <c r="O219" s="42" t="e">
        <f t="shared" si="294"/>
        <v>#VALUE!</v>
      </c>
      <c r="P219" s="42" t="e">
        <f t="shared" si="294"/>
        <v>#VALUE!</v>
      </c>
      <c r="Q219" s="42">
        <f t="shared" si="294"/>
        <v>6568</v>
      </c>
      <c r="R219" s="42">
        <f t="shared" si="294"/>
        <v>6528</v>
      </c>
      <c r="S219" s="42">
        <f t="shared" si="294"/>
        <v>9024</v>
      </c>
      <c r="T219" s="42">
        <f t="shared" si="294"/>
        <v>9049.6</v>
      </c>
      <c r="U219" s="42">
        <f t="shared" si="294"/>
        <v>8824</v>
      </c>
      <c r="V219" s="42" t="e">
        <f t="shared" si="294"/>
        <v>#VALUE!</v>
      </c>
      <c r="W219" s="42" t="e">
        <f t="shared" si="294"/>
        <v>#VALUE!</v>
      </c>
      <c r="X219" s="42">
        <f t="shared" si="294"/>
        <v>8185.5999999999995</v>
      </c>
      <c r="Y219" s="42">
        <f t="shared" si="294"/>
        <v>8185.5999999999995</v>
      </c>
      <c r="Z219" s="42">
        <f t="shared" si="294"/>
        <v>7990.4</v>
      </c>
      <c r="AA219" s="42">
        <f t="shared" si="294"/>
        <v>8054.4</v>
      </c>
      <c r="AB219" s="42">
        <f t="shared" si="294"/>
        <v>9078.4</v>
      </c>
      <c r="AC219" s="42" t="e">
        <f t="shared" si="294"/>
        <v>#VALUE!</v>
      </c>
      <c r="AD219" s="42" t="e">
        <f t="shared" si="294"/>
        <v>#VALUE!</v>
      </c>
      <c r="AE219" s="42">
        <f t="shared" si="294"/>
        <v>7819.2000000000007</v>
      </c>
      <c r="AF219" s="42">
        <f t="shared" si="294"/>
        <v>7819.2000000000007</v>
      </c>
      <c r="AG219" s="42">
        <f t="shared" si="294"/>
        <v>7800.0000000000009</v>
      </c>
      <c r="AH219" s="42">
        <f t="shared" si="294"/>
        <v>7697.6</v>
      </c>
      <c r="AI219" s="42" t="e">
        <f t="shared" si="294"/>
        <v>#VALUE!</v>
      </c>
      <c r="AJ219" s="42" t="e">
        <f t="shared" si="294"/>
        <v>#VALUE!</v>
      </c>
      <c r="AK219" s="42" t="e">
        <f t="shared" si="294"/>
        <v>#VALUE!</v>
      </c>
      <c r="AL219" s="42">
        <f t="shared" si="294"/>
        <v>6678.4</v>
      </c>
      <c r="AM219" s="42">
        <f t="shared" si="294"/>
        <v>6678.4</v>
      </c>
      <c r="AN219" s="42">
        <f t="shared" si="294"/>
        <v>6384</v>
      </c>
      <c r="AO219" s="42">
        <f t="shared" si="294"/>
        <v>6358.4</v>
      </c>
      <c r="AP219" s="42">
        <f t="shared" si="294"/>
        <v>7126.4</v>
      </c>
      <c r="AQ219" s="42" t="e">
        <f t="shared" si="294"/>
        <v>#VALUE!</v>
      </c>
      <c r="AR219" s="42" t="e">
        <f t="shared" si="294"/>
        <v>#VALUE!</v>
      </c>
      <c r="AS219" s="42" t="e">
        <f t="shared" si="294"/>
        <v>#VALUE!</v>
      </c>
      <c r="AT219" s="42">
        <f t="shared" si="294"/>
        <v>10035.199999999999</v>
      </c>
      <c r="AU219" s="42">
        <f t="shared" si="294"/>
        <v>9748.7999999999993</v>
      </c>
      <c r="AV219" s="42">
        <f t="shared" si="294"/>
        <v>9755.2000000000007</v>
      </c>
      <c r="AW219" s="42">
        <f t="shared" si="294"/>
        <v>8803.2000000000007</v>
      </c>
      <c r="AX219" s="42" t="e">
        <f t="shared" si="294"/>
        <v>#VALUE!</v>
      </c>
      <c r="AY219" s="42" t="e">
        <f t="shared" si="294"/>
        <v>#VALUE!</v>
      </c>
      <c r="AZ219" s="42">
        <f t="shared" si="294"/>
        <v>8852.8000000000011</v>
      </c>
      <c r="BA219" s="42">
        <f t="shared" si="294"/>
        <v>8852.8000000000011</v>
      </c>
      <c r="BB219" s="42">
        <f t="shared" si="294"/>
        <v>8494.4</v>
      </c>
      <c r="BC219" s="42">
        <f t="shared" si="294"/>
        <v>8187.2000000000007</v>
      </c>
      <c r="BD219" s="42">
        <f t="shared" si="294"/>
        <v>8174.4</v>
      </c>
      <c r="BE219" s="42" t="e">
        <f t="shared" si="294"/>
        <v>#VALUE!</v>
      </c>
      <c r="BF219" s="42" t="e">
        <f t="shared" si="294"/>
        <v>#VALUE!</v>
      </c>
      <c r="BG219" s="42">
        <f t="shared" si="294"/>
        <v>6696</v>
      </c>
      <c r="BH219" s="42">
        <f t="shared" si="294"/>
        <v>6688</v>
      </c>
      <c r="BI219" s="42">
        <f t="shared" si="294"/>
        <v>6662.4</v>
      </c>
      <c r="BJ219" s="42">
        <f t="shared" si="294"/>
        <v>6627.2</v>
      </c>
      <c r="BK219" s="42">
        <f t="shared" si="294"/>
        <v>6883.2</v>
      </c>
      <c r="BL219" s="42" t="e">
        <f t="shared" si="294"/>
        <v>#VALUE!</v>
      </c>
      <c r="BM219" s="42" t="e">
        <f t="shared" si="294"/>
        <v>#VALUE!</v>
      </c>
      <c r="BN219" s="42">
        <f>IF(BN217&lt;&gt;0,BN217,IF(BL222-BN226&lt;0,0,BL222-BN226))</f>
        <v>6155.2</v>
      </c>
      <c r="BO219" s="42">
        <f>IF(BO217&lt;&gt;0,BO217,IF(BM222-BO226&lt;0,0,BM222-BO226))</f>
        <v>6155.2</v>
      </c>
      <c r="BP219" s="42">
        <f t="shared" si="294"/>
        <v>5244.8</v>
      </c>
      <c r="BQ219" s="42">
        <f t="shared" si="294"/>
        <v>5756.8</v>
      </c>
      <c r="BR219" s="42">
        <f t="shared" si="294"/>
        <v>5310.4</v>
      </c>
      <c r="BS219" s="42">
        <f t="shared" si="294"/>
        <v>5646.4</v>
      </c>
      <c r="BT219" s="42" t="e">
        <f t="shared" si="294"/>
        <v>#VALUE!</v>
      </c>
      <c r="BU219" s="42" t="e">
        <f t="shared" ref="BU219:EF219" si="295">IF(BU217&lt;&gt;0,BU217,IF(BT222-BU226&lt;0,0,BT222-BU226))</f>
        <v>#VALUE!</v>
      </c>
      <c r="BV219" s="42">
        <f t="shared" si="295"/>
        <v>4856</v>
      </c>
      <c r="BW219" s="42">
        <f t="shared" si="295"/>
        <v>4843.2</v>
      </c>
      <c r="BX219" s="42">
        <f t="shared" si="295"/>
        <v>4499.2</v>
      </c>
      <c r="BY219" s="42">
        <f t="shared" si="295"/>
        <v>4417.5999999999995</v>
      </c>
      <c r="BZ219" s="42">
        <f t="shared" si="295"/>
        <v>4417.5999999999995</v>
      </c>
      <c r="CA219" s="42" t="e">
        <f t="shared" si="295"/>
        <v>#VALUE!</v>
      </c>
      <c r="CB219" s="42" t="e">
        <f t="shared" si="295"/>
        <v>#VALUE!</v>
      </c>
      <c r="CC219" s="42">
        <f t="shared" si="295"/>
        <v>3414.4</v>
      </c>
      <c r="CD219" s="42">
        <f t="shared" si="295"/>
        <v>3414.4</v>
      </c>
      <c r="CE219" s="42">
        <f t="shared" si="295"/>
        <v>3137.6</v>
      </c>
      <c r="CF219" s="42">
        <f t="shared" si="295"/>
        <v>3996.8000000000011</v>
      </c>
      <c r="CG219" s="42">
        <f t="shared" si="295"/>
        <v>4316.8000000000011</v>
      </c>
      <c r="CH219" s="42" t="e">
        <f t="shared" si="295"/>
        <v>#VALUE!</v>
      </c>
      <c r="CI219" s="42" t="e">
        <f t="shared" si="295"/>
        <v>#VALUE!</v>
      </c>
      <c r="CJ219" s="42">
        <f t="shared" si="295"/>
        <v>4436.8</v>
      </c>
      <c r="CK219" s="42">
        <f t="shared" si="295"/>
        <v>4614.3999999999996</v>
      </c>
      <c r="CL219" s="42">
        <f t="shared" si="295"/>
        <v>4256</v>
      </c>
      <c r="CM219" s="42">
        <f t="shared" si="295"/>
        <v>4179.2</v>
      </c>
      <c r="CN219" s="42" t="e">
        <f t="shared" si="295"/>
        <v>#VALUE!</v>
      </c>
      <c r="CO219" s="42" t="e">
        <f t="shared" si="295"/>
        <v>#VALUE!</v>
      </c>
      <c r="CP219" s="42" t="e">
        <f t="shared" si="295"/>
        <v>#VALUE!</v>
      </c>
      <c r="CQ219" s="42" t="e">
        <f t="shared" si="295"/>
        <v>#VALUE!</v>
      </c>
      <c r="CR219" s="42" t="e">
        <f t="shared" si="295"/>
        <v>#VALUE!</v>
      </c>
      <c r="CS219" s="42" t="e">
        <f t="shared" si="295"/>
        <v>#VALUE!</v>
      </c>
      <c r="CT219" s="42">
        <f t="shared" si="295"/>
        <v>4436.8</v>
      </c>
      <c r="CU219" s="42" t="e">
        <f t="shared" si="295"/>
        <v>#VALUE!</v>
      </c>
      <c r="CV219" s="42" t="e">
        <f t="shared" si="295"/>
        <v>#VALUE!</v>
      </c>
      <c r="CW219" s="42" t="e">
        <f t="shared" si="295"/>
        <v>#VALUE!</v>
      </c>
      <c r="CX219" s="42" t="e">
        <f t="shared" si="295"/>
        <v>#VALUE!</v>
      </c>
      <c r="CY219" s="42" t="e">
        <f t="shared" si="295"/>
        <v>#VALUE!</v>
      </c>
      <c r="CZ219" s="42" t="e">
        <f t="shared" si="295"/>
        <v>#VALUE!</v>
      </c>
      <c r="DA219" s="42" t="e">
        <f t="shared" si="295"/>
        <v>#VALUE!</v>
      </c>
      <c r="DB219" s="42" t="e">
        <f t="shared" si="295"/>
        <v>#VALUE!</v>
      </c>
      <c r="DC219" s="42" t="e">
        <f t="shared" si="295"/>
        <v>#VALUE!</v>
      </c>
      <c r="DD219" s="42" t="e">
        <f t="shared" si="295"/>
        <v>#VALUE!</v>
      </c>
      <c r="DE219" s="42" t="e">
        <f t="shared" si="295"/>
        <v>#VALUE!</v>
      </c>
      <c r="DF219" s="42" t="e">
        <f t="shared" si="295"/>
        <v>#VALUE!</v>
      </c>
      <c r="DG219" s="42" t="e">
        <f t="shared" si="295"/>
        <v>#VALUE!</v>
      </c>
      <c r="DH219" s="42" t="e">
        <f t="shared" si="295"/>
        <v>#VALUE!</v>
      </c>
      <c r="DI219" s="42" t="e">
        <f t="shared" si="295"/>
        <v>#VALUE!</v>
      </c>
      <c r="DJ219" s="42" t="e">
        <f t="shared" si="295"/>
        <v>#VALUE!</v>
      </c>
      <c r="DK219" s="42" t="e">
        <f t="shared" si="295"/>
        <v>#VALUE!</v>
      </c>
      <c r="DL219" s="42" t="e">
        <f t="shared" si="295"/>
        <v>#VALUE!</v>
      </c>
      <c r="DM219" s="42" t="e">
        <f t="shared" si="295"/>
        <v>#VALUE!</v>
      </c>
      <c r="DN219" s="42" t="e">
        <f t="shared" si="295"/>
        <v>#VALUE!</v>
      </c>
      <c r="DO219" s="42" t="e">
        <f t="shared" si="295"/>
        <v>#VALUE!</v>
      </c>
      <c r="DP219" s="42" t="e">
        <f t="shared" si="295"/>
        <v>#VALUE!</v>
      </c>
      <c r="DQ219" s="42" t="e">
        <f t="shared" si="295"/>
        <v>#VALUE!</v>
      </c>
      <c r="DR219" s="42" t="e">
        <f t="shared" si="295"/>
        <v>#VALUE!</v>
      </c>
      <c r="DS219" s="42" t="e">
        <f t="shared" si="295"/>
        <v>#VALUE!</v>
      </c>
      <c r="DT219" s="42" t="e">
        <f t="shared" si="295"/>
        <v>#VALUE!</v>
      </c>
      <c r="DU219" s="42" t="e">
        <f t="shared" si="295"/>
        <v>#VALUE!</v>
      </c>
      <c r="DV219" s="42" t="e">
        <f t="shared" si="295"/>
        <v>#VALUE!</v>
      </c>
      <c r="DW219" s="42" t="e">
        <f t="shared" si="295"/>
        <v>#VALUE!</v>
      </c>
      <c r="DX219" s="42" t="e">
        <f t="shared" si="295"/>
        <v>#VALUE!</v>
      </c>
      <c r="DY219" s="42" t="e">
        <f t="shared" si="295"/>
        <v>#VALUE!</v>
      </c>
      <c r="DZ219" s="42" t="e">
        <f t="shared" si="295"/>
        <v>#VALUE!</v>
      </c>
      <c r="EA219" s="42" t="e">
        <f t="shared" si="295"/>
        <v>#VALUE!</v>
      </c>
      <c r="EB219" s="42" t="e">
        <f t="shared" si="295"/>
        <v>#VALUE!</v>
      </c>
      <c r="EC219" s="42" t="e">
        <f t="shared" si="295"/>
        <v>#VALUE!</v>
      </c>
      <c r="ED219" s="42" t="e">
        <f t="shared" si="295"/>
        <v>#VALUE!</v>
      </c>
      <c r="EE219" s="42" t="e">
        <f t="shared" si="295"/>
        <v>#VALUE!</v>
      </c>
      <c r="EF219" s="42" t="e">
        <f t="shared" si="295"/>
        <v>#VALUE!</v>
      </c>
      <c r="EG219" s="42" t="e">
        <f t="shared" ref="EG219:GR219" si="296">IF(EG217&lt;&gt;0,EG217,IF(EF222-EG226&lt;0,0,EF222-EG226))</f>
        <v>#VALUE!</v>
      </c>
      <c r="EH219" s="42" t="e">
        <f t="shared" si="296"/>
        <v>#VALUE!</v>
      </c>
      <c r="EI219" s="42" t="e">
        <f t="shared" si="296"/>
        <v>#VALUE!</v>
      </c>
      <c r="EJ219" s="42" t="e">
        <f t="shared" si="296"/>
        <v>#VALUE!</v>
      </c>
      <c r="EK219" s="42" t="e">
        <f t="shared" si="296"/>
        <v>#VALUE!</v>
      </c>
      <c r="EL219" s="42" t="e">
        <f t="shared" si="296"/>
        <v>#VALUE!</v>
      </c>
      <c r="EM219" s="42" t="e">
        <f t="shared" si="296"/>
        <v>#VALUE!</v>
      </c>
      <c r="EN219" s="42" t="e">
        <f t="shared" si="296"/>
        <v>#VALUE!</v>
      </c>
      <c r="EO219" s="42" t="e">
        <f t="shared" si="296"/>
        <v>#VALUE!</v>
      </c>
      <c r="EP219" s="42" t="e">
        <f t="shared" si="296"/>
        <v>#VALUE!</v>
      </c>
      <c r="EQ219" s="42" t="e">
        <f t="shared" si="296"/>
        <v>#VALUE!</v>
      </c>
      <c r="ER219" s="42" t="e">
        <f t="shared" si="296"/>
        <v>#VALUE!</v>
      </c>
      <c r="ES219" s="42" t="e">
        <f t="shared" si="296"/>
        <v>#VALUE!</v>
      </c>
      <c r="ET219" s="42" t="e">
        <f t="shared" si="296"/>
        <v>#VALUE!</v>
      </c>
      <c r="EU219" s="42" t="e">
        <f t="shared" si="296"/>
        <v>#VALUE!</v>
      </c>
      <c r="EV219" s="42" t="e">
        <f t="shared" si="296"/>
        <v>#VALUE!</v>
      </c>
      <c r="EW219" s="42" t="e">
        <f t="shared" si="296"/>
        <v>#VALUE!</v>
      </c>
      <c r="EX219" s="42" t="e">
        <f t="shared" si="296"/>
        <v>#VALUE!</v>
      </c>
      <c r="EY219" s="42" t="e">
        <f t="shared" si="296"/>
        <v>#VALUE!</v>
      </c>
      <c r="EZ219" s="42" t="e">
        <f t="shared" si="296"/>
        <v>#VALUE!</v>
      </c>
      <c r="FA219" s="42" t="e">
        <f t="shared" si="296"/>
        <v>#VALUE!</v>
      </c>
      <c r="FB219" s="42" t="e">
        <f t="shared" si="296"/>
        <v>#VALUE!</v>
      </c>
      <c r="FC219" s="42" t="e">
        <f t="shared" si="296"/>
        <v>#VALUE!</v>
      </c>
      <c r="FD219" s="42" t="e">
        <f t="shared" si="296"/>
        <v>#VALUE!</v>
      </c>
      <c r="FE219" s="42" t="e">
        <f t="shared" si="296"/>
        <v>#VALUE!</v>
      </c>
      <c r="FF219" s="42">
        <f t="shared" si="296"/>
        <v>8.6171018025976878</v>
      </c>
      <c r="FG219" s="42" t="e">
        <f t="shared" si="296"/>
        <v>#VALUE!</v>
      </c>
      <c r="FH219" s="42" t="e">
        <f t="shared" si="296"/>
        <v>#VALUE!</v>
      </c>
      <c r="FI219" s="42" t="e">
        <f t="shared" si="296"/>
        <v>#VALUE!</v>
      </c>
      <c r="FJ219" s="42" t="e">
        <f t="shared" si="296"/>
        <v>#VALUE!</v>
      </c>
      <c r="FK219" s="42" t="e">
        <f t="shared" si="296"/>
        <v>#VALUE!</v>
      </c>
      <c r="FL219" s="42" t="e">
        <f t="shared" si="296"/>
        <v>#VALUE!</v>
      </c>
      <c r="FM219" s="42" t="e">
        <f t="shared" si="296"/>
        <v>#VALUE!</v>
      </c>
      <c r="FN219" s="42" t="e">
        <f t="shared" si="296"/>
        <v>#VALUE!</v>
      </c>
      <c r="FO219" s="42" t="e">
        <f t="shared" si="296"/>
        <v>#VALUE!</v>
      </c>
      <c r="FP219" s="42" t="e">
        <f t="shared" si="296"/>
        <v>#VALUE!</v>
      </c>
      <c r="FQ219" s="42" t="e">
        <f t="shared" si="296"/>
        <v>#VALUE!</v>
      </c>
      <c r="FR219" s="42" t="e">
        <f t="shared" si="296"/>
        <v>#VALUE!</v>
      </c>
      <c r="FS219" s="42" t="e">
        <f t="shared" si="296"/>
        <v>#VALUE!</v>
      </c>
      <c r="FT219" s="42" t="e">
        <f t="shared" si="296"/>
        <v>#VALUE!</v>
      </c>
      <c r="FU219" s="42" t="e">
        <f t="shared" si="296"/>
        <v>#VALUE!</v>
      </c>
      <c r="FV219" s="42" t="e">
        <f t="shared" si="296"/>
        <v>#VALUE!</v>
      </c>
      <c r="FW219" s="42" t="e">
        <f t="shared" si="296"/>
        <v>#VALUE!</v>
      </c>
      <c r="FX219" s="42" t="e">
        <f t="shared" si="296"/>
        <v>#VALUE!</v>
      </c>
      <c r="FY219" s="42" t="e">
        <f t="shared" si="296"/>
        <v>#VALUE!</v>
      </c>
      <c r="FZ219" s="42" t="e">
        <f t="shared" si="296"/>
        <v>#VALUE!</v>
      </c>
      <c r="GA219" s="42" t="e">
        <f t="shared" si="296"/>
        <v>#VALUE!</v>
      </c>
      <c r="GB219" s="42" t="e">
        <f t="shared" si="296"/>
        <v>#VALUE!</v>
      </c>
      <c r="GC219" s="42" t="e">
        <f t="shared" si="296"/>
        <v>#VALUE!</v>
      </c>
      <c r="GD219" s="42" t="e">
        <f t="shared" si="296"/>
        <v>#VALUE!</v>
      </c>
      <c r="GE219" s="42" t="e">
        <f t="shared" si="296"/>
        <v>#VALUE!</v>
      </c>
      <c r="GF219" s="42" t="e">
        <f t="shared" si="296"/>
        <v>#VALUE!</v>
      </c>
      <c r="GG219" s="42" t="e">
        <f t="shared" si="296"/>
        <v>#VALUE!</v>
      </c>
      <c r="GH219" s="42" t="e">
        <f t="shared" si="296"/>
        <v>#VALUE!</v>
      </c>
      <c r="GI219" s="42" t="e">
        <f t="shared" si="296"/>
        <v>#VALUE!</v>
      </c>
      <c r="GJ219" s="42" t="e">
        <f t="shared" si="296"/>
        <v>#VALUE!</v>
      </c>
      <c r="GK219" s="42" t="e">
        <f t="shared" si="296"/>
        <v>#VALUE!</v>
      </c>
      <c r="GL219" s="42" t="e">
        <f t="shared" si="296"/>
        <v>#VALUE!</v>
      </c>
      <c r="GM219" s="42" t="e">
        <f t="shared" si="296"/>
        <v>#VALUE!</v>
      </c>
      <c r="GN219" s="42" t="e">
        <f t="shared" si="296"/>
        <v>#VALUE!</v>
      </c>
      <c r="GO219" s="42" t="e">
        <f t="shared" si="296"/>
        <v>#VALUE!</v>
      </c>
      <c r="GP219" s="42" t="e">
        <f t="shared" si="296"/>
        <v>#VALUE!</v>
      </c>
      <c r="GQ219" s="42" t="e">
        <f t="shared" si="296"/>
        <v>#VALUE!</v>
      </c>
      <c r="GR219" s="42" t="e">
        <f t="shared" si="296"/>
        <v>#VALUE!</v>
      </c>
      <c r="GS219" s="42" t="e">
        <f t="shared" ref="GS219:JD219" si="297">IF(GS217&lt;&gt;0,GS217,IF(GR222-GS226&lt;0,0,GR222-GS226))</f>
        <v>#VALUE!</v>
      </c>
      <c r="GT219" s="42" t="e">
        <f t="shared" si="297"/>
        <v>#VALUE!</v>
      </c>
      <c r="GU219" s="42" t="e">
        <f t="shared" si="297"/>
        <v>#VALUE!</v>
      </c>
      <c r="GV219" s="42" t="e">
        <f t="shared" si="297"/>
        <v>#VALUE!</v>
      </c>
      <c r="GW219" s="42" t="e">
        <f t="shared" si="297"/>
        <v>#VALUE!</v>
      </c>
      <c r="GX219" s="42" t="e">
        <f t="shared" si="297"/>
        <v>#VALUE!</v>
      </c>
      <c r="GY219" s="42" t="e">
        <f t="shared" si="297"/>
        <v>#VALUE!</v>
      </c>
      <c r="GZ219" s="42" t="e">
        <f t="shared" si="297"/>
        <v>#VALUE!</v>
      </c>
      <c r="HA219" s="42" t="e">
        <f t="shared" si="297"/>
        <v>#VALUE!</v>
      </c>
      <c r="HB219" s="42" t="e">
        <f t="shared" si="297"/>
        <v>#VALUE!</v>
      </c>
      <c r="HC219" s="42" t="e">
        <f t="shared" si="297"/>
        <v>#VALUE!</v>
      </c>
      <c r="HD219" s="42" t="e">
        <f t="shared" si="297"/>
        <v>#VALUE!</v>
      </c>
      <c r="HE219" s="42" t="e">
        <f t="shared" si="297"/>
        <v>#VALUE!</v>
      </c>
      <c r="HF219" s="42" t="e">
        <f t="shared" si="297"/>
        <v>#VALUE!</v>
      </c>
      <c r="HG219" s="42" t="e">
        <f t="shared" si="297"/>
        <v>#VALUE!</v>
      </c>
      <c r="HH219" s="42" t="e">
        <f t="shared" si="297"/>
        <v>#VALUE!</v>
      </c>
      <c r="HI219" s="42" t="e">
        <f t="shared" si="297"/>
        <v>#VALUE!</v>
      </c>
      <c r="HJ219" s="42" t="e">
        <f t="shared" si="297"/>
        <v>#VALUE!</v>
      </c>
      <c r="HK219" s="42" t="e">
        <f t="shared" si="297"/>
        <v>#VALUE!</v>
      </c>
      <c r="HL219" s="42" t="e">
        <f t="shared" si="297"/>
        <v>#VALUE!</v>
      </c>
      <c r="HM219" s="42" t="e">
        <f t="shared" si="297"/>
        <v>#VALUE!</v>
      </c>
      <c r="HN219" s="42" t="e">
        <f t="shared" si="297"/>
        <v>#VALUE!</v>
      </c>
      <c r="HO219" s="42" t="e">
        <f t="shared" si="297"/>
        <v>#VALUE!</v>
      </c>
      <c r="HP219" s="42" t="e">
        <f t="shared" si="297"/>
        <v>#VALUE!</v>
      </c>
      <c r="HQ219" s="42" t="e">
        <f t="shared" si="297"/>
        <v>#VALUE!</v>
      </c>
      <c r="HR219" s="42" t="e">
        <f t="shared" si="297"/>
        <v>#VALUE!</v>
      </c>
      <c r="HS219" s="42" t="e">
        <f t="shared" si="297"/>
        <v>#VALUE!</v>
      </c>
      <c r="HT219" s="42" t="e">
        <f t="shared" si="297"/>
        <v>#VALUE!</v>
      </c>
      <c r="HU219" s="42" t="e">
        <f t="shared" si="297"/>
        <v>#VALUE!</v>
      </c>
      <c r="HV219" s="42" t="e">
        <f t="shared" si="297"/>
        <v>#VALUE!</v>
      </c>
      <c r="HW219" s="42" t="e">
        <f t="shared" si="297"/>
        <v>#VALUE!</v>
      </c>
      <c r="HX219" s="42" t="e">
        <f t="shared" si="297"/>
        <v>#VALUE!</v>
      </c>
      <c r="HY219" s="42" t="e">
        <f t="shared" si="297"/>
        <v>#VALUE!</v>
      </c>
      <c r="HZ219" s="42" t="e">
        <f t="shared" si="297"/>
        <v>#VALUE!</v>
      </c>
      <c r="IA219" s="42" t="e">
        <f t="shared" si="297"/>
        <v>#VALUE!</v>
      </c>
      <c r="IB219" s="42" t="e">
        <f t="shared" si="297"/>
        <v>#VALUE!</v>
      </c>
      <c r="IC219" s="42" t="e">
        <f t="shared" si="297"/>
        <v>#VALUE!</v>
      </c>
      <c r="ID219" s="42" t="e">
        <f t="shared" si="297"/>
        <v>#VALUE!</v>
      </c>
      <c r="IE219" s="42" t="e">
        <f t="shared" si="297"/>
        <v>#VALUE!</v>
      </c>
      <c r="IF219" s="42" t="e">
        <f t="shared" si="297"/>
        <v>#VALUE!</v>
      </c>
      <c r="IG219" s="42" t="e">
        <f t="shared" si="297"/>
        <v>#VALUE!</v>
      </c>
      <c r="IH219" s="42" t="e">
        <f t="shared" si="297"/>
        <v>#VALUE!</v>
      </c>
      <c r="II219" s="42" t="e">
        <f t="shared" si="297"/>
        <v>#VALUE!</v>
      </c>
      <c r="IJ219" s="42" t="e">
        <f t="shared" si="297"/>
        <v>#VALUE!</v>
      </c>
      <c r="IK219" s="42" t="e">
        <f t="shared" si="297"/>
        <v>#VALUE!</v>
      </c>
      <c r="IL219" s="42" t="e">
        <f t="shared" si="297"/>
        <v>#VALUE!</v>
      </c>
      <c r="IM219" s="42" t="e">
        <f t="shared" si="297"/>
        <v>#VALUE!</v>
      </c>
      <c r="IN219" s="42" t="e">
        <f t="shared" si="297"/>
        <v>#VALUE!</v>
      </c>
      <c r="IO219" s="42" t="e">
        <f t="shared" si="297"/>
        <v>#VALUE!</v>
      </c>
      <c r="IP219" s="42" t="e">
        <f t="shared" si="297"/>
        <v>#VALUE!</v>
      </c>
      <c r="IQ219" s="42" t="e">
        <f t="shared" si="297"/>
        <v>#VALUE!</v>
      </c>
      <c r="IR219" s="42" t="e">
        <f t="shared" si="297"/>
        <v>#VALUE!</v>
      </c>
      <c r="IS219" s="42" t="e">
        <f t="shared" si="297"/>
        <v>#VALUE!</v>
      </c>
      <c r="IT219" s="42" t="e">
        <f t="shared" si="297"/>
        <v>#VALUE!</v>
      </c>
      <c r="IU219" s="42" t="e">
        <f t="shared" si="297"/>
        <v>#VALUE!</v>
      </c>
      <c r="IV219" s="42" t="e">
        <f t="shared" si="297"/>
        <v>#VALUE!</v>
      </c>
      <c r="IW219" s="42" t="e">
        <f t="shared" si="297"/>
        <v>#VALUE!</v>
      </c>
      <c r="IX219" s="42" t="e">
        <f t="shared" si="297"/>
        <v>#VALUE!</v>
      </c>
      <c r="IY219" s="42" t="e">
        <f t="shared" si="297"/>
        <v>#VALUE!</v>
      </c>
      <c r="IZ219" s="42" t="e">
        <f t="shared" si="297"/>
        <v>#VALUE!</v>
      </c>
      <c r="JA219" s="42" t="e">
        <f t="shared" si="297"/>
        <v>#VALUE!</v>
      </c>
      <c r="JB219" s="42" t="e">
        <f t="shared" si="297"/>
        <v>#VALUE!</v>
      </c>
      <c r="JC219" s="42" t="e">
        <f t="shared" si="297"/>
        <v>#VALUE!</v>
      </c>
      <c r="JD219" s="42" t="e">
        <f t="shared" si="297"/>
        <v>#VALUE!</v>
      </c>
      <c r="JE219" s="42" t="e">
        <f t="shared" ref="JE219:LP219" si="298">IF(JE217&lt;&gt;0,JE217,IF(JD222-JE226&lt;0,0,JD222-JE226))</f>
        <v>#VALUE!</v>
      </c>
      <c r="JF219" s="42" t="e">
        <f t="shared" si="298"/>
        <v>#VALUE!</v>
      </c>
      <c r="JG219" s="42" t="e">
        <f t="shared" si="298"/>
        <v>#VALUE!</v>
      </c>
      <c r="JH219" s="42" t="e">
        <f t="shared" si="298"/>
        <v>#VALUE!</v>
      </c>
      <c r="JI219" s="42" t="e">
        <f t="shared" si="298"/>
        <v>#VALUE!</v>
      </c>
      <c r="JJ219" s="42" t="e">
        <f t="shared" si="298"/>
        <v>#VALUE!</v>
      </c>
      <c r="JK219" s="42" t="e">
        <f t="shared" si="298"/>
        <v>#VALUE!</v>
      </c>
      <c r="JL219" s="42" t="e">
        <f t="shared" si="298"/>
        <v>#VALUE!</v>
      </c>
      <c r="JM219" s="42" t="e">
        <f t="shared" si="298"/>
        <v>#VALUE!</v>
      </c>
      <c r="JN219" s="42" t="e">
        <f t="shared" si="298"/>
        <v>#VALUE!</v>
      </c>
      <c r="JO219" s="42" t="e">
        <f t="shared" si="298"/>
        <v>#VALUE!</v>
      </c>
      <c r="JP219" s="42" t="e">
        <f t="shared" si="298"/>
        <v>#VALUE!</v>
      </c>
      <c r="JQ219" s="42" t="e">
        <f t="shared" si="298"/>
        <v>#VALUE!</v>
      </c>
      <c r="JR219" s="42" t="e">
        <f t="shared" si="298"/>
        <v>#VALUE!</v>
      </c>
      <c r="JS219" s="42" t="e">
        <f t="shared" si="298"/>
        <v>#VALUE!</v>
      </c>
      <c r="JT219" s="42" t="e">
        <f t="shared" si="298"/>
        <v>#VALUE!</v>
      </c>
      <c r="JU219" s="42" t="e">
        <f t="shared" si="298"/>
        <v>#VALUE!</v>
      </c>
      <c r="JV219" s="42" t="e">
        <f t="shared" si="298"/>
        <v>#VALUE!</v>
      </c>
      <c r="JW219" s="42" t="e">
        <f t="shared" si="298"/>
        <v>#VALUE!</v>
      </c>
      <c r="JX219" s="42" t="e">
        <f t="shared" si="298"/>
        <v>#VALUE!</v>
      </c>
      <c r="JY219" s="42" t="e">
        <f t="shared" si="298"/>
        <v>#VALUE!</v>
      </c>
      <c r="JZ219" s="42" t="e">
        <f t="shared" si="298"/>
        <v>#VALUE!</v>
      </c>
      <c r="KA219" s="42" t="e">
        <f t="shared" si="298"/>
        <v>#VALUE!</v>
      </c>
      <c r="KB219" s="42" t="e">
        <f t="shared" si="298"/>
        <v>#VALUE!</v>
      </c>
      <c r="KC219" s="42" t="e">
        <f t="shared" si="298"/>
        <v>#VALUE!</v>
      </c>
      <c r="KD219" s="42" t="e">
        <f t="shared" si="298"/>
        <v>#VALUE!</v>
      </c>
      <c r="KE219" s="42" t="e">
        <f t="shared" si="298"/>
        <v>#VALUE!</v>
      </c>
      <c r="KF219" s="42" t="e">
        <f t="shared" si="298"/>
        <v>#VALUE!</v>
      </c>
      <c r="KG219" s="42" t="e">
        <f t="shared" si="298"/>
        <v>#VALUE!</v>
      </c>
      <c r="KH219" s="42" t="e">
        <f t="shared" si="298"/>
        <v>#VALUE!</v>
      </c>
      <c r="KI219" s="42" t="e">
        <f t="shared" si="298"/>
        <v>#VALUE!</v>
      </c>
      <c r="KJ219" s="42" t="e">
        <f t="shared" si="298"/>
        <v>#VALUE!</v>
      </c>
      <c r="KK219" s="42" t="e">
        <f t="shared" si="298"/>
        <v>#VALUE!</v>
      </c>
      <c r="KL219" s="42" t="e">
        <f t="shared" si="298"/>
        <v>#VALUE!</v>
      </c>
      <c r="KM219" s="42" t="e">
        <f t="shared" si="298"/>
        <v>#VALUE!</v>
      </c>
      <c r="KN219" s="42" t="e">
        <f t="shared" si="298"/>
        <v>#VALUE!</v>
      </c>
      <c r="KO219" s="42" t="e">
        <f t="shared" si="298"/>
        <v>#VALUE!</v>
      </c>
      <c r="KP219" s="42" t="e">
        <f t="shared" si="298"/>
        <v>#VALUE!</v>
      </c>
      <c r="KQ219" s="42" t="e">
        <f t="shared" si="298"/>
        <v>#VALUE!</v>
      </c>
      <c r="KR219" s="42" t="e">
        <f t="shared" si="298"/>
        <v>#VALUE!</v>
      </c>
      <c r="KS219" s="42" t="e">
        <f t="shared" si="298"/>
        <v>#VALUE!</v>
      </c>
      <c r="KT219" s="42" t="e">
        <f t="shared" si="298"/>
        <v>#VALUE!</v>
      </c>
      <c r="KU219" s="42" t="e">
        <f t="shared" si="298"/>
        <v>#VALUE!</v>
      </c>
      <c r="KV219" s="42" t="e">
        <f t="shared" si="298"/>
        <v>#VALUE!</v>
      </c>
      <c r="KW219" s="42" t="e">
        <f t="shared" si="298"/>
        <v>#VALUE!</v>
      </c>
      <c r="KX219" s="42" t="e">
        <f t="shared" si="298"/>
        <v>#VALUE!</v>
      </c>
      <c r="KY219" s="42" t="e">
        <f t="shared" si="298"/>
        <v>#VALUE!</v>
      </c>
      <c r="KZ219" s="42" t="e">
        <f t="shared" si="298"/>
        <v>#VALUE!</v>
      </c>
      <c r="LA219" s="42" t="e">
        <f t="shared" si="298"/>
        <v>#VALUE!</v>
      </c>
      <c r="LB219" s="42" t="e">
        <f t="shared" si="298"/>
        <v>#VALUE!</v>
      </c>
      <c r="LC219" s="42" t="e">
        <f t="shared" si="298"/>
        <v>#VALUE!</v>
      </c>
      <c r="LD219" s="42" t="e">
        <f t="shared" si="298"/>
        <v>#VALUE!</v>
      </c>
      <c r="LE219" s="42" t="e">
        <f t="shared" si="298"/>
        <v>#VALUE!</v>
      </c>
      <c r="LF219" s="42" t="e">
        <f t="shared" si="298"/>
        <v>#VALUE!</v>
      </c>
      <c r="LG219" s="42" t="e">
        <f t="shared" si="298"/>
        <v>#VALUE!</v>
      </c>
      <c r="LH219" s="42" t="e">
        <f t="shared" si="298"/>
        <v>#VALUE!</v>
      </c>
      <c r="LI219" s="42" t="e">
        <f t="shared" si="298"/>
        <v>#VALUE!</v>
      </c>
      <c r="LJ219" s="42" t="e">
        <f t="shared" si="298"/>
        <v>#VALUE!</v>
      </c>
      <c r="LK219" s="42" t="e">
        <f t="shared" si="298"/>
        <v>#VALUE!</v>
      </c>
      <c r="LL219" s="42" t="e">
        <f t="shared" si="298"/>
        <v>#VALUE!</v>
      </c>
      <c r="LM219" s="42" t="e">
        <f t="shared" si="298"/>
        <v>#VALUE!</v>
      </c>
      <c r="LN219" s="42" t="e">
        <f t="shared" si="298"/>
        <v>#VALUE!</v>
      </c>
      <c r="LO219" s="42" t="e">
        <f t="shared" si="298"/>
        <v>#VALUE!</v>
      </c>
      <c r="LP219" s="42" t="e">
        <f t="shared" si="298"/>
        <v>#VALUE!</v>
      </c>
      <c r="LQ219" s="42" t="e">
        <f t="shared" ref="LQ219:NI219" si="299">IF(LQ217&lt;&gt;0,LQ217,IF(LP222-LQ226&lt;0,0,LP222-LQ226))</f>
        <v>#VALUE!</v>
      </c>
      <c r="LR219" s="42" t="e">
        <f t="shared" si="299"/>
        <v>#VALUE!</v>
      </c>
      <c r="LS219" s="42" t="e">
        <f t="shared" si="299"/>
        <v>#VALUE!</v>
      </c>
      <c r="LT219" s="42" t="e">
        <f t="shared" si="299"/>
        <v>#VALUE!</v>
      </c>
      <c r="LU219" s="42" t="e">
        <f t="shared" si="299"/>
        <v>#VALUE!</v>
      </c>
      <c r="LV219" s="42" t="e">
        <f t="shared" si="299"/>
        <v>#VALUE!</v>
      </c>
      <c r="LW219" s="42" t="e">
        <f t="shared" si="299"/>
        <v>#VALUE!</v>
      </c>
      <c r="LX219" s="42" t="e">
        <f t="shared" si="299"/>
        <v>#VALUE!</v>
      </c>
      <c r="LY219" s="42" t="e">
        <f t="shared" si="299"/>
        <v>#VALUE!</v>
      </c>
      <c r="LZ219" s="42" t="e">
        <f t="shared" si="299"/>
        <v>#VALUE!</v>
      </c>
      <c r="MA219" s="42" t="e">
        <f t="shared" si="299"/>
        <v>#VALUE!</v>
      </c>
      <c r="MB219" s="42" t="e">
        <f t="shared" si="299"/>
        <v>#VALUE!</v>
      </c>
      <c r="MC219" s="42" t="e">
        <f t="shared" si="299"/>
        <v>#VALUE!</v>
      </c>
      <c r="MD219" s="42" t="e">
        <f t="shared" si="299"/>
        <v>#VALUE!</v>
      </c>
      <c r="ME219" s="42" t="e">
        <f t="shared" si="299"/>
        <v>#VALUE!</v>
      </c>
      <c r="MF219" s="42" t="e">
        <f t="shared" si="299"/>
        <v>#VALUE!</v>
      </c>
      <c r="MG219" s="42" t="e">
        <f t="shared" si="299"/>
        <v>#VALUE!</v>
      </c>
      <c r="MH219" s="42" t="e">
        <f t="shared" si="299"/>
        <v>#VALUE!</v>
      </c>
      <c r="MI219" s="42" t="e">
        <f t="shared" si="299"/>
        <v>#VALUE!</v>
      </c>
      <c r="MJ219" s="42" t="e">
        <f t="shared" si="299"/>
        <v>#VALUE!</v>
      </c>
      <c r="MK219" s="42" t="e">
        <f t="shared" si="299"/>
        <v>#VALUE!</v>
      </c>
      <c r="ML219" s="42" t="e">
        <f t="shared" si="299"/>
        <v>#VALUE!</v>
      </c>
      <c r="MM219" s="42" t="e">
        <f t="shared" si="299"/>
        <v>#VALUE!</v>
      </c>
      <c r="MN219" s="42" t="e">
        <f t="shared" si="299"/>
        <v>#VALUE!</v>
      </c>
      <c r="MO219" s="42" t="e">
        <f t="shared" si="299"/>
        <v>#VALUE!</v>
      </c>
      <c r="MP219" s="42" t="e">
        <f t="shared" si="299"/>
        <v>#VALUE!</v>
      </c>
      <c r="MQ219" s="42" t="e">
        <f t="shared" si="299"/>
        <v>#VALUE!</v>
      </c>
      <c r="MR219" s="42" t="e">
        <f t="shared" si="299"/>
        <v>#VALUE!</v>
      </c>
      <c r="MS219" s="42" t="e">
        <f t="shared" si="299"/>
        <v>#VALUE!</v>
      </c>
      <c r="MT219" s="42" t="e">
        <f t="shared" si="299"/>
        <v>#VALUE!</v>
      </c>
      <c r="MU219" s="42" t="e">
        <f t="shared" si="299"/>
        <v>#VALUE!</v>
      </c>
      <c r="MV219" s="42" t="e">
        <f t="shared" si="299"/>
        <v>#VALUE!</v>
      </c>
      <c r="MW219" s="42" t="e">
        <f t="shared" si="299"/>
        <v>#VALUE!</v>
      </c>
      <c r="MX219" s="42" t="e">
        <f t="shared" si="299"/>
        <v>#VALUE!</v>
      </c>
      <c r="MY219" s="42" t="e">
        <f t="shared" si="299"/>
        <v>#VALUE!</v>
      </c>
      <c r="MZ219" s="42" t="e">
        <f t="shared" si="299"/>
        <v>#VALUE!</v>
      </c>
      <c r="NA219" s="42" t="e">
        <f t="shared" si="299"/>
        <v>#VALUE!</v>
      </c>
      <c r="NB219" s="42" t="e">
        <f t="shared" si="299"/>
        <v>#VALUE!</v>
      </c>
      <c r="NC219" s="42" t="e">
        <f t="shared" si="299"/>
        <v>#VALUE!</v>
      </c>
      <c r="ND219" s="42" t="e">
        <f t="shared" si="299"/>
        <v>#VALUE!</v>
      </c>
      <c r="NE219" s="42" t="e">
        <f t="shared" si="299"/>
        <v>#VALUE!</v>
      </c>
      <c r="NF219" s="42" t="e">
        <f t="shared" si="299"/>
        <v>#VALUE!</v>
      </c>
      <c r="NG219" s="42" t="e">
        <f t="shared" si="299"/>
        <v>#VALUE!</v>
      </c>
      <c r="NH219" s="42" t="e">
        <f t="shared" si="299"/>
        <v>#VALUE!</v>
      </c>
      <c r="NI219" s="42" t="e">
        <f t="shared" si="299"/>
        <v>#VALUE!</v>
      </c>
    </row>
    <row r="220" spans="1:374" s="40" customFormat="1" ht="14.4" outlineLevel="1" x14ac:dyDescent="0.25">
      <c r="A220" s="1048"/>
      <c r="B220" s="18">
        <v>1</v>
      </c>
      <c r="C220" s="14"/>
      <c r="D220" s="46"/>
      <c r="E220" s="57" t="s">
        <v>218</v>
      </c>
      <c r="F220" s="58"/>
      <c r="G220" s="85">
        <v>0</v>
      </c>
      <c r="H220" s="62"/>
      <c r="I220" s="62"/>
      <c r="J220" s="62">
        <v>68.8</v>
      </c>
      <c r="K220" s="62">
        <v>0</v>
      </c>
      <c r="L220" s="62">
        <v>243.2</v>
      </c>
      <c r="M220" s="62">
        <v>256</v>
      </c>
      <c r="N220" s="62">
        <v>0</v>
      </c>
      <c r="O220" s="62"/>
      <c r="P220" s="62"/>
      <c r="Q220" s="62">
        <v>0</v>
      </c>
      <c r="R220" s="62">
        <v>0</v>
      </c>
      <c r="S220" s="62">
        <v>0</v>
      </c>
      <c r="T220" s="62">
        <v>0</v>
      </c>
      <c r="U220" s="62">
        <v>0</v>
      </c>
      <c r="V220" s="62"/>
      <c r="W220" s="62"/>
      <c r="X220" s="62">
        <v>0</v>
      </c>
      <c r="Y220" s="62">
        <v>0</v>
      </c>
      <c r="Z220" s="62">
        <v>0</v>
      </c>
      <c r="AA220" s="62">
        <v>0</v>
      </c>
      <c r="AB220" s="62">
        <v>0</v>
      </c>
      <c r="AC220" s="62"/>
      <c r="AD220" s="62"/>
      <c r="AE220" s="62">
        <v>0</v>
      </c>
      <c r="AF220" s="62">
        <v>0</v>
      </c>
      <c r="AG220" s="62">
        <v>0</v>
      </c>
      <c r="AH220" s="62">
        <v>0</v>
      </c>
      <c r="AI220" s="62"/>
      <c r="AJ220" s="62"/>
      <c r="AK220" s="62"/>
      <c r="AL220" s="62">
        <v>0</v>
      </c>
      <c r="AM220" s="62">
        <v>0</v>
      </c>
      <c r="AN220" s="62">
        <v>0</v>
      </c>
      <c r="AO220" s="62">
        <v>0</v>
      </c>
      <c r="AP220" s="62">
        <v>0</v>
      </c>
      <c r="AQ220" s="62"/>
      <c r="AR220" s="62"/>
      <c r="AS220" s="62"/>
      <c r="AT220" s="62">
        <v>0</v>
      </c>
      <c r="AU220" s="62">
        <v>0</v>
      </c>
      <c r="AV220" s="62">
        <v>0</v>
      </c>
      <c r="AW220" s="62">
        <v>0</v>
      </c>
      <c r="AX220" s="62"/>
      <c r="AY220" s="62"/>
      <c r="AZ220" s="62">
        <v>0</v>
      </c>
      <c r="BA220" s="62">
        <v>0</v>
      </c>
      <c r="BB220" s="62">
        <v>0</v>
      </c>
      <c r="BC220" s="62">
        <v>12.8</v>
      </c>
      <c r="BD220" s="62">
        <v>0</v>
      </c>
      <c r="BE220" s="62"/>
      <c r="BF220" s="62"/>
      <c r="BG220" s="62">
        <v>128</v>
      </c>
      <c r="BH220" s="62">
        <v>0</v>
      </c>
      <c r="BI220" s="62">
        <v>0</v>
      </c>
      <c r="BJ220" s="62">
        <v>0</v>
      </c>
      <c r="BK220" s="62">
        <v>0</v>
      </c>
      <c r="BL220" s="62"/>
      <c r="BM220" s="62"/>
      <c r="BN220" s="62">
        <v>140.80000000000001</v>
      </c>
      <c r="BO220" s="62">
        <v>140.80000000000001</v>
      </c>
      <c r="BP220" s="62">
        <v>140.80000000000001</v>
      </c>
      <c r="BQ220" s="62">
        <v>0</v>
      </c>
      <c r="BR220" s="62">
        <v>0</v>
      </c>
      <c r="BS220" s="62">
        <v>0</v>
      </c>
      <c r="BT220" s="62"/>
      <c r="BU220" s="62"/>
      <c r="BV220" s="62">
        <v>0</v>
      </c>
      <c r="BW220" s="62">
        <v>0</v>
      </c>
      <c r="BX220" s="62">
        <v>0</v>
      </c>
      <c r="BY220" s="62">
        <v>0</v>
      </c>
      <c r="BZ220" s="62">
        <v>0</v>
      </c>
      <c r="CA220" s="62"/>
      <c r="CB220" s="62"/>
      <c r="CC220" s="62">
        <v>0</v>
      </c>
      <c r="CD220" s="62">
        <v>0</v>
      </c>
      <c r="CE220" s="62">
        <v>0</v>
      </c>
      <c r="CF220" s="62">
        <v>0</v>
      </c>
      <c r="CG220" s="62">
        <v>0</v>
      </c>
      <c r="CH220" s="62"/>
      <c r="CI220" s="62"/>
      <c r="CJ220" s="62">
        <v>0</v>
      </c>
      <c r="CK220" s="62">
        <v>0</v>
      </c>
      <c r="CL220" s="62">
        <v>0</v>
      </c>
      <c r="CM220" s="62">
        <v>0</v>
      </c>
      <c r="CN220" s="62"/>
      <c r="CO220" s="62"/>
      <c r="CP220" s="62"/>
      <c r="CQ220" s="62"/>
      <c r="CR220" s="62"/>
      <c r="CS220" s="62"/>
      <c r="CT220" s="62">
        <v>0</v>
      </c>
      <c r="CU220" s="62"/>
      <c r="CV220" s="62"/>
      <c r="CW220" s="62"/>
      <c r="CX220" s="62"/>
      <c r="CY220" s="62"/>
      <c r="CZ220" s="62"/>
      <c r="DA220" s="62"/>
      <c r="DB220" s="62"/>
      <c r="DC220" s="62"/>
      <c r="DD220" s="62"/>
      <c r="DE220" s="62"/>
      <c r="DF220" s="62"/>
      <c r="DG220" s="62"/>
      <c r="DH220" s="62"/>
      <c r="DI220" s="62"/>
      <c r="DJ220" s="62"/>
      <c r="DK220" s="62"/>
      <c r="DL220" s="62"/>
      <c r="DM220" s="62"/>
      <c r="DN220" s="62"/>
      <c r="DO220" s="62"/>
      <c r="DP220" s="62"/>
      <c r="DQ220" s="62"/>
      <c r="DR220" s="62"/>
      <c r="DS220" s="62"/>
      <c r="DT220" s="62"/>
      <c r="DU220" s="62"/>
      <c r="DV220" s="62"/>
      <c r="DW220" s="62"/>
      <c r="DX220" s="62"/>
      <c r="DY220" s="62"/>
      <c r="DZ220" s="62"/>
      <c r="EA220" s="62"/>
      <c r="EB220" s="62"/>
      <c r="EC220" s="62"/>
      <c r="ED220" s="62"/>
      <c r="EE220" s="62"/>
      <c r="EF220" s="62"/>
      <c r="EG220" s="62"/>
      <c r="EH220" s="62"/>
      <c r="EI220" s="62"/>
      <c r="EJ220" s="62"/>
      <c r="EK220" s="62"/>
      <c r="EL220" s="62"/>
      <c r="EM220" s="62"/>
      <c r="EN220" s="62"/>
      <c r="EO220" s="62"/>
      <c r="EP220" s="62"/>
      <c r="EQ220" s="62"/>
      <c r="ER220" s="62"/>
      <c r="ES220" s="62"/>
      <c r="ET220" s="62"/>
      <c r="EU220" s="62"/>
      <c r="EV220" s="62"/>
      <c r="EW220" s="62"/>
      <c r="EX220" s="62"/>
      <c r="EY220" s="62"/>
      <c r="EZ220" s="62"/>
      <c r="FA220" s="62"/>
      <c r="FB220" s="62"/>
      <c r="FC220" s="62"/>
      <c r="FD220" s="62"/>
      <c r="FE220" s="62"/>
      <c r="FF220" s="62">
        <v>0</v>
      </c>
      <c r="FG220" s="62">
        <v>0</v>
      </c>
      <c r="FH220" s="62">
        <v>0</v>
      </c>
      <c r="FI220" s="62">
        <v>0</v>
      </c>
      <c r="FJ220" s="62"/>
      <c r="FK220" s="62"/>
      <c r="FL220" s="62">
        <v>0</v>
      </c>
      <c r="FM220" s="62"/>
      <c r="FN220" s="62"/>
      <c r="FO220" s="62">
        <v>0</v>
      </c>
      <c r="FP220" s="62"/>
      <c r="FQ220" s="62">
        <v>0</v>
      </c>
      <c r="FR220" s="62"/>
      <c r="FS220" s="62"/>
      <c r="FT220" s="62"/>
      <c r="FU220" s="62"/>
      <c r="FV220" s="62"/>
      <c r="FW220" s="62"/>
      <c r="FX220" s="62"/>
      <c r="FY220" s="62"/>
      <c r="FZ220" s="62"/>
      <c r="GA220" s="62"/>
      <c r="GB220" s="62"/>
      <c r="GC220" s="62"/>
      <c r="GD220" s="62"/>
      <c r="GE220" s="62"/>
      <c r="GF220" s="62"/>
      <c r="GG220" s="62"/>
      <c r="GH220" s="62"/>
      <c r="GI220" s="62"/>
      <c r="GJ220" s="62"/>
      <c r="GK220" s="62"/>
      <c r="GL220" s="62"/>
      <c r="GM220" s="62"/>
      <c r="GN220" s="62"/>
      <c r="GO220" s="62"/>
      <c r="GP220" s="62"/>
      <c r="GQ220" s="62"/>
      <c r="GR220" s="62"/>
      <c r="GS220" s="62"/>
      <c r="GT220" s="62"/>
      <c r="GU220" s="62"/>
      <c r="GV220" s="62"/>
      <c r="GW220" s="62"/>
      <c r="GX220" s="62"/>
      <c r="GY220" s="62"/>
      <c r="GZ220" s="62"/>
      <c r="HA220" s="62"/>
      <c r="HB220" s="62"/>
      <c r="HC220" s="62"/>
      <c r="HD220" s="62"/>
      <c r="HE220" s="62"/>
      <c r="HF220" s="62"/>
      <c r="HG220" s="62"/>
      <c r="HH220" s="62"/>
      <c r="HI220" s="62"/>
      <c r="HJ220" s="62"/>
      <c r="HK220" s="62"/>
      <c r="HL220" s="62"/>
      <c r="HM220" s="62"/>
      <c r="HN220" s="62"/>
      <c r="HO220" s="62"/>
      <c r="HP220" s="62"/>
      <c r="HQ220" s="62"/>
      <c r="HR220" s="62"/>
      <c r="HS220" s="62"/>
      <c r="HT220" s="62"/>
      <c r="HU220" s="62"/>
      <c r="HV220" s="62"/>
      <c r="HW220" s="62"/>
      <c r="HX220" s="62"/>
      <c r="HY220" s="62"/>
      <c r="HZ220" s="62"/>
      <c r="IA220" s="62"/>
      <c r="IB220" s="62"/>
      <c r="IC220" s="62"/>
      <c r="ID220" s="62"/>
      <c r="IE220" s="62"/>
      <c r="IF220" s="62"/>
      <c r="IG220" s="62"/>
      <c r="IH220" s="62"/>
      <c r="II220" s="62"/>
      <c r="IJ220" s="62"/>
      <c r="IK220" s="62"/>
      <c r="IL220" s="62"/>
      <c r="IM220" s="62"/>
      <c r="IN220" s="62"/>
      <c r="IO220" s="62"/>
      <c r="IP220" s="62"/>
      <c r="IQ220" s="62"/>
      <c r="IR220" s="62"/>
      <c r="IS220" s="62"/>
      <c r="IT220" s="62"/>
      <c r="IU220" s="62"/>
      <c r="IV220" s="62"/>
      <c r="IW220" s="62"/>
      <c r="IX220" s="62"/>
      <c r="IY220" s="62"/>
      <c r="IZ220" s="62"/>
      <c r="JA220" s="62"/>
      <c r="JB220" s="62"/>
      <c r="JC220" s="62"/>
      <c r="JD220" s="62"/>
      <c r="JE220" s="62"/>
      <c r="JF220" s="62"/>
      <c r="JG220" s="62"/>
      <c r="JH220" s="62"/>
      <c r="JI220" s="62"/>
      <c r="JJ220" s="62"/>
      <c r="JK220" s="62"/>
      <c r="JL220" s="62"/>
      <c r="JM220" s="62"/>
      <c r="JN220" s="62"/>
      <c r="JO220" s="62"/>
      <c r="JP220" s="62"/>
      <c r="JQ220" s="62"/>
      <c r="JR220" s="62"/>
      <c r="JS220" s="62"/>
      <c r="JT220" s="62"/>
      <c r="JU220" s="62"/>
      <c r="JV220" s="62"/>
      <c r="JW220" s="62"/>
      <c r="JX220" s="62"/>
      <c r="JY220" s="62"/>
      <c r="JZ220" s="62"/>
      <c r="KA220" s="62"/>
      <c r="KB220" s="62"/>
      <c r="KC220" s="62"/>
      <c r="KD220" s="62"/>
      <c r="KE220" s="62"/>
      <c r="KF220" s="62"/>
      <c r="KG220" s="62"/>
      <c r="KH220" s="62"/>
      <c r="KI220" s="62"/>
      <c r="KJ220" s="62"/>
      <c r="KK220" s="62"/>
      <c r="KL220" s="62"/>
      <c r="KM220" s="62"/>
      <c r="KN220" s="62"/>
      <c r="KO220" s="62"/>
      <c r="KP220" s="62"/>
      <c r="KQ220" s="62"/>
      <c r="KR220" s="62"/>
      <c r="KS220" s="62"/>
      <c r="KT220" s="62"/>
      <c r="KU220" s="62"/>
      <c r="KV220" s="62"/>
      <c r="KW220" s="62"/>
      <c r="KX220" s="62"/>
      <c r="KY220" s="62"/>
      <c r="KZ220" s="62"/>
      <c r="LA220" s="62"/>
      <c r="LB220" s="62"/>
      <c r="LC220" s="62"/>
      <c r="LD220" s="62"/>
      <c r="LE220" s="62"/>
      <c r="LF220" s="62"/>
      <c r="LG220" s="62"/>
      <c r="LH220" s="62"/>
      <c r="LI220" s="62"/>
      <c r="LJ220" s="62"/>
      <c r="LK220" s="62"/>
      <c r="LL220" s="62"/>
      <c r="LM220" s="62"/>
      <c r="LN220" s="62"/>
      <c r="LO220" s="62"/>
      <c r="LP220" s="62"/>
      <c r="LQ220" s="62"/>
      <c r="LR220" s="62"/>
      <c r="LS220" s="62"/>
      <c r="LT220" s="62"/>
      <c r="LU220" s="62"/>
      <c r="LV220" s="62"/>
      <c r="LW220" s="62"/>
      <c r="LX220" s="62"/>
      <c r="LY220" s="62"/>
      <c r="LZ220" s="62"/>
      <c r="MA220" s="62"/>
      <c r="MB220" s="62"/>
      <c r="MC220" s="62"/>
      <c r="MD220" s="62"/>
      <c r="ME220" s="62"/>
      <c r="MF220" s="62"/>
      <c r="MG220" s="62"/>
      <c r="MH220" s="62"/>
      <c r="MI220" s="62"/>
      <c r="MJ220" s="62"/>
      <c r="MK220" s="62"/>
      <c r="ML220" s="62"/>
      <c r="MM220" s="62"/>
      <c r="MN220" s="62"/>
      <c r="MO220" s="62"/>
      <c r="MP220" s="62"/>
      <c r="MQ220" s="62"/>
      <c r="MR220" s="62"/>
      <c r="MS220" s="62"/>
      <c r="MT220" s="62"/>
      <c r="MU220" s="62"/>
      <c r="MV220" s="62"/>
      <c r="MW220" s="62"/>
      <c r="MX220" s="62"/>
      <c r="MY220" s="62"/>
      <c r="MZ220" s="62"/>
      <c r="NA220" s="62"/>
      <c r="NB220" s="62"/>
      <c r="NC220" s="62"/>
      <c r="ND220" s="62"/>
      <c r="NE220" s="62"/>
      <c r="NF220" s="62"/>
      <c r="NG220" s="62"/>
      <c r="NH220" s="62"/>
      <c r="NI220" s="62"/>
      <c r="NJ220" s="34"/>
    </row>
    <row r="221" spans="1:374" s="40" customFormat="1" ht="14.4" outlineLevel="1" x14ac:dyDescent="0.25">
      <c r="A221" s="1048"/>
      <c r="B221" s="17" t="s">
        <v>37</v>
      </c>
      <c r="C221" s="14"/>
      <c r="D221" s="46"/>
      <c r="E221" s="57" t="s">
        <v>221</v>
      </c>
      <c r="F221" s="58"/>
      <c r="G221" s="86">
        <v>0</v>
      </c>
      <c r="H221" s="63"/>
      <c r="I221" s="63"/>
      <c r="J221" s="63">
        <v>0</v>
      </c>
      <c r="K221" s="63">
        <v>0</v>
      </c>
      <c r="L221" s="63">
        <v>0</v>
      </c>
      <c r="M221" s="63">
        <v>0</v>
      </c>
      <c r="N221" s="63">
        <v>0</v>
      </c>
      <c r="O221" s="63"/>
      <c r="P221" s="63"/>
      <c r="Q221" s="63">
        <v>0</v>
      </c>
      <c r="R221" s="63">
        <v>0</v>
      </c>
      <c r="S221" s="63">
        <v>0</v>
      </c>
      <c r="T221" s="63">
        <v>0</v>
      </c>
      <c r="U221" s="63">
        <v>0</v>
      </c>
      <c r="V221" s="63"/>
      <c r="W221" s="63"/>
      <c r="X221" s="63">
        <v>0</v>
      </c>
      <c r="Y221" s="63">
        <v>0</v>
      </c>
      <c r="Z221" s="63">
        <v>0</v>
      </c>
      <c r="AA221" s="63">
        <v>0</v>
      </c>
      <c r="AB221" s="63">
        <v>0</v>
      </c>
      <c r="AC221" s="63"/>
      <c r="AD221" s="63"/>
      <c r="AE221" s="63">
        <v>0</v>
      </c>
      <c r="AF221" s="63">
        <v>0</v>
      </c>
      <c r="AG221" s="63">
        <v>0</v>
      </c>
      <c r="AH221" s="63">
        <v>0</v>
      </c>
      <c r="AI221" s="63"/>
      <c r="AJ221" s="63"/>
      <c r="AK221" s="63"/>
      <c r="AL221" s="63">
        <v>0</v>
      </c>
      <c r="AM221" s="63">
        <v>0</v>
      </c>
      <c r="AN221" s="63">
        <v>0</v>
      </c>
      <c r="AO221" s="63">
        <v>0</v>
      </c>
      <c r="AP221" s="63">
        <v>0</v>
      </c>
      <c r="AQ221" s="63"/>
      <c r="AR221" s="63"/>
      <c r="AS221" s="63"/>
      <c r="AT221" s="63">
        <v>0</v>
      </c>
      <c r="AU221" s="63">
        <v>0</v>
      </c>
      <c r="AV221" s="63">
        <v>0</v>
      </c>
      <c r="AW221" s="63">
        <v>0</v>
      </c>
      <c r="AX221" s="63"/>
      <c r="AY221" s="63"/>
      <c r="AZ221" s="63">
        <v>0</v>
      </c>
      <c r="BA221" s="63">
        <v>0</v>
      </c>
      <c r="BB221" s="63">
        <v>0</v>
      </c>
      <c r="BC221" s="63">
        <v>0</v>
      </c>
      <c r="BD221" s="63">
        <v>0</v>
      </c>
      <c r="BE221" s="63"/>
      <c r="BF221" s="63"/>
      <c r="BG221" s="63">
        <v>0</v>
      </c>
      <c r="BH221" s="63">
        <v>0</v>
      </c>
      <c r="BI221" s="63">
        <v>0</v>
      </c>
      <c r="BJ221" s="63">
        <v>0</v>
      </c>
      <c r="BK221" s="63">
        <v>0</v>
      </c>
      <c r="BL221" s="63"/>
      <c r="BM221" s="63"/>
      <c r="BN221" s="63">
        <v>0</v>
      </c>
      <c r="BO221" s="63">
        <v>0</v>
      </c>
      <c r="BP221" s="63">
        <v>0</v>
      </c>
      <c r="BQ221" s="63">
        <v>0</v>
      </c>
      <c r="BR221" s="63">
        <v>0</v>
      </c>
      <c r="BS221" s="63">
        <v>0</v>
      </c>
      <c r="BT221" s="63"/>
      <c r="BU221" s="63"/>
      <c r="BV221" s="63">
        <v>0</v>
      </c>
      <c r="BW221" s="63">
        <v>0</v>
      </c>
      <c r="BX221" s="63">
        <v>0</v>
      </c>
      <c r="BY221" s="63">
        <v>0</v>
      </c>
      <c r="BZ221" s="63">
        <v>0</v>
      </c>
      <c r="CA221" s="63"/>
      <c r="CB221" s="63"/>
      <c r="CC221" s="63">
        <v>0</v>
      </c>
      <c r="CD221" s="63">
        <v>0</v>
      </c>
      <c r="CE221" s="63">
        <v>0</v>
      </c>
      <c r="CF221" s="63">
        <v>0</v>
      </c>
      <c r="CG221" s="63">
        <v>0</v>
      </c>
      <c r="CH221" s="63"/>
      <c r="CI221" s="63"/>
      <c r="CJ221" s="63">
        <v>0</v>
      </c>
      <c r="CK221" s="63">
        <v>0</v>
      </c>
      <c r="CL221" s="63">
        <v>0</v>
      </c>
      <c r="CM221" s="63">
        <v>0</v>
      </c>
      <c r="CN221" s="63"/>
      <c r="CO221" s="63"/>
      <c r="CP221" s="63"/>
      <c r="CQ221" s="63"/>
      <c r="CR221" s="63"/>
      <c r="CS221" s="63"/>
      <c r="CT221" s="63">
        <v>0</v>
      </c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  <c r="DY221" s="63"/>
      <c r="DZ221" s="63"/>
      <c r="EA221" s="63"/>
      <c r="EB221" s="63"/>
      <c r="EC221" s="63"/>
      <c r="ED221" s="63"/>
      <c r="EE221" s="63"/>
      <c r="EF221" s="63"/>
      <c r="EG221" s="63"/>
      <c r="EH221" s="63"/>
      <c r="EI221" s="63"/>
      <c r="EJ221" s="63"/>
      <c r="EK221" s="63"/>
      <c r="EL221" s="63"/>
      <c r="EM221" s="63"/>
      <c r="EN221" s="63"/>
      <c r="EO221" s="63"/>
      <c r="EP221" s="63"/>
      <c r="EQ221" s="63"/>
      <c r="ER221" s="63"/>
      <c r="ES221" s="63"/>
      <c r="ET221" s="63"/>
      <c r="EU221" s="63"/>
      <c r="EV221" s="63"/>
      <c r="EW221" s="63"/>
      <c r="EX221" s="63"/>
      <c r="EY221" s="63"/>
      <c r="EZ221" s="63"/>
      <c r="FA221" s="63"/>
      <c r="FB221" s="63"/>
      <c r="FC221" s="63"/>
      <c r="FD221" s="63"/>
      <c r="FE221" s="63"/>
      <c r="FF221" s="63">
        <v>116.8</v>
      </c>
      <c r="FG221" s="63">
        <v>0</v>
      </c>
      <c r="FH221" s="63">
        <v>0</v>
      </c>
      <c r="FI221" s="63">
        <v>0</v>
      </c>
      <c r="FJ221" s="63"/>
      <c r="FK221" s="63"/>
      <c r="FL221" s="63">
        <v>0</v>
      </c>
      <c r="FM221" s="63"/>
      <c r="FN221" s="63"/>
      <c r="FO221" s="63">
        <v>0</v>
      </c>
      <c r="FP221" s="63"/>
      <c r="FQ221" s="63">
        <v>0</v>
      </c>
      <c r="FR221" s="63"/>
      <c r="FS221" s="63"/>
      <c r="FT221" s="63"/>
      <c r="FU221" s="63"/>
      <c r="FV221" s="63"/>
      <c r="FW221" s="63"/>
      <c r="FX221" s="63"/>
      <c r="FY221" s="63"/>
      <c r="FZ221" s="63"/>
      <c r="GA221" s="63"/>
      <c r="GB221" s="63"/>
      <c r="GC221" s="63"/>
      <c r="GD221" s="63"/>
      <c r="GE221" s="63"/>
      <c r="GF221" s="63"/>
      <c r="GG221" s="63"/>
      <c r="GH221" s="63"/>
      <c r="GI221" s="63"/>
      <c r="GJ221" s="63"/>
      <c r="GK221" s="63"/>
      <c r="GL221" s="63"/>
      <c r="GM221" s="63"/>
      <c r="GN221" s="63"/>
      <c r="GO221" s="63"/>
      <c r="GP221" s="63"/>
      <c r="GQ221" s="63"/>
      <c r="GR221" s="63"/>
      <c r="GS221" s="63"/>
      <c r="GT221" s="63"/>
      <c r="GU221" s="63"/>
      <c r="GV221" s="63"/>
      <c r="GW221" s="63"/>
      <c r="GX221" s="63"/>
      <c r="GY221" s="63"/>
      <c r="GZ221" s="63"/>
      <c r="HA221" s="63"/>
      <c r="HB221" s="63"/>
      <c r="HC221" s="63"/>
      <c r="HD221" s="63"/>
      <c r="HE221" s="63"/>
      <c r="HF221" s="63"/>
      <c r="HG221" s="63"/>
      <c r="HH221" s="63"/>
      <c r="HI221" s="63"/>
      <c r="HJ221" s="63"/>
      <c r="HK221" s="63"/>
      <c r="HL221" s="63"/>
      <c r="HM221" s="63"/>
      <c r="HN221" s="63"/>
      <c r="HO221" s="63"/>
      <c r="HP221" s="63"/>
      <c r="HQ221" s="63"/>
      <c r="HR221" s="63"/>
      <c r="HS221" s="63"/>
      <c r="HT221" s="63"/>
      <c r="HU221" s="63"/>
      <c r="HV221" s="63"/>
      <c r="HW221" s="63"/>
      <c r="HX221" s="63"/>
      <c r="HY221" s="63"/>
      <c r="HZ221" s="63"/>
      <c r="IA221" s="63"/>
      <c r="IB221" s="63"/>
      <c r="IC221" s="63"/>
      <c r="ID221" s="63"/>
      <c r="IE221" s="63"/>
      <c r="IF221" s="63"/>
      <c r="IG221" s="63"/>
      <c r="IH221" s="63"/>
      <c r="II221" s="63"/>
      <c r="IJ221" s="63"/>
      <c r="IK221" s="63"/>
      <c r="IL221" s="63"/>
      <c r="IM221" s="63"/>
      <c r="IN221" s="63"/>
      <c r="IO221" s="63"/>
      <c r="IP221" s="63"/>
      <c r="IQ221" s="63"/>
      <c r="IR221" s="63"/>
      <c r="IS221" s="63"/>
      <c r="IT221" s="63"/>
      <c r="IU221" s="63"/>
      <c r="IV221" s="63"/>
      <c r="IW221" s="63"/>
      <c r="IX221" s="63"/>
      <c r="IY221" s="63"/>
      <c r="IZ221" s="63"/>
      <c r="JA221" s="63"/>
      <c r="JB221" s="63"/>
      <c r="JC221" s="63"/>
      <c r="JD221" s="63"/>
      <c r="JE221" s="63"/>
      <c r="JF221" s="63"/>
      <c r="JG221" s="63"/>
      <c r="JH221" s="63"/>
      <c r="JI221" s="63"/>
      <c r="JJ221" s="63"/>
      <c r="JK221" s="63"/>
      <c r="JL221" s="63"/>
      <c r="JM221" s="63"/>
      <c r="JN221" s="63"/>
      <c r="JO221" s="63"/>
      <c r="JP221" s="63"/>
      <c r="JQ221" s="63"/>
      <c r="JR221" s="63"/>
      <c r="JS221" s="63"/>
      <c r="JT221" s="63"/>
      <c r="JU221" s="63"/>
      <c r="JV221" s="63"/>
      <c r="JW221" s="63"/>
      <c r="JX221" s="63"/>
      <c r="JY221" s="63"/>
      <c r="JZ221" s="63"/>
      <c r="KA221" s="63"/>
      <c r="KB221" s="63"/>
      <c r="KC221" s="63"/>
      <c r="KD221" s="63"/>
      <c r="KE221" s="63"/>
      <c r="KF221" s="63"/>
      <c r="KG221" s="63"/>
      <c r="KH221" s="63"/>
      <c r="KI221" s="63"/>
      <c r="KJ221" s="63"/>
      <c r="KK221" s="63"/>
      <c r="KL221" s="63"/>
      <c r="KM221" s="63"/>
      <c r="KN221" s="63"/>
      <c r="KO221" s="63"/>
      <c r="KP221" s="63"/>
      <c r="KQ221" s="63"/>
      <c r="KR221" s="63"/>
      <c r="KS221" s="63"/>
      <c r="KT221" s="63"/>
      <c r="KU221" s="63"/>
      <c r="KV221" s="63"/>
      <c r="KW221" s="63"/>
      <c r="KX221" s="63"/>
      <c r="KY221" s="63"/>
      <c r="KZ221" s="63"/>
      <c r="LA221" s="63"/>
      <c r="LB221" s="63"/>
      <c r="LC221" s="63"/>
      <c r="LD221" s="63"/>
      <c r="LE221" s="63"/>
      <c r="LF221" s="63"/>
      <c r="LG221" s="63"/>
      <c r="LH221" s="63"/>
      <c r="LI221" s="63"/>
      <c r="LJ221" s="63"/>
      <c r="LK221" s="63"/>
      <c r="LL221" s="63"/>
      <c r="LM221" s="63"/>
      <c r="LN221" s="63"/>
      <c r="LO221" s="63"/>
      <c r="LP221" s="63"/>
      <c r="LQ221" s="63"/>
      <c r="LR221" s="63"/>
      <c r="LS221" s="63"/>
      <c r="LT221" s="63"/>
      <c r="LU221" s="63"/>
      <c r="LV221" s="63"/>
      <c r="LW221" s="63"/>
      <c r="LX221" s="63"/>
      <c r="LY221" s="63"/>
      <c r="LZ221" s="63"/>
      <c r="MA221" s="63"/>
      <c r="MB221" s="63"/>
      <c r="MC221" s="63"/>
      <c r="MD221" s="63"/>
      <c r="ME221" s="63"/>
      <c r="MF221" s="63"/>
      <c r="MG221" s="63"/>
      <c r="MH221" s="63"/>
      <c r="MI221" s="63"/>
      <c r="MJ221" s="63"/>
      <c r="MK221" s="63"/>
      <c r="ML221" s="63"/>
      <c r="MM221" s="63"/>
      <c r="MN221" s="63"/>
      <c r="MO221" s="63"/>
      <c r="MP221" s="63"/>
      <c r="MQ221" s="63"/>
      <c r="MR221" s="63"/>
      <c r="MS221" s="63"/>
      <c r="MT221" s="63"/>
      <c r="MU221" s="63"/>
      <c r="MV221" s="63"/>
      <c r="MW221" s="63"/>
      <c r="MX221" s="63"/>
      <c r="MY221" s="63"/>
      <c r="MZ221" s="63"/>
      <c r="NA221" s="63"/>
      <c r="NB221" s="63"/>
      <c r="NC221" s="63"/>
      <c r="ND221" s="63"/>
      <c r="NE221" s="63"/>
      <c r="NF221" s="63"/>
      <c r="NG221" s="63"/>
      <c r="NH221" s="63"/>
      <c r="NI221" s="63"/>
      <c r="NJ221" s="34"/>
    </row>
    <row r="222" spans="1:374" s="40" customFormat="1" ht="15" outlineLevel="1" thickBot="1" x14ac:dyDescent="0.3">
      <c r="A222" s="1049"/>
      <c r="B222" s="36">
        <f>B220/30</f>
        <v>3.3333333333333333E-2</v>
      </c>
      <c r="C222" s="38"/>
      <c r="D222" s="47"/>
      <c r="E222" s="27" t="s">
        <v>3</v>
      </c>
      <c r="F222" s="25"/>
      <c r="G222" s="84">
        <v>6721.5999999999995</v>
      </c>
      <c r="H222" s="33" t="e">
        <f t="shared" ref="H222:BT222" si="300">H219+H215+H223</f>
        <v>#VALUE!</v>
      </c>
      <c r="I222" s="33" t="e">
        <f t="shared" si="300"/>
        <v>#VALUE!</v>
      </c>
      <c r="J222" s="33">
        <f t="shared" si="300"/>
        <v>7626.0000000000009</v>
      </c>
      <c r="K222" s="33">
        <f t="shared" si="300"/>
        <v>4576.4000000000005</v>
      </c>
      <c r="L222" s="33">
        <f t="shared" si="300"/>
        <v>4232.0000000000009</v>
      </c>
      <c r="M222" s="33">
        <f t="shared" si="300"/>
        <v>7604.8000000000011</v>
      </c>
      <c r="N222" s="33">
        <f t="shared" si="300"/>
        <v>10219.199999999999</v>
      </c>
      <c r="O222" s="33" t="e">
        <f t="shared" si="300"/>
        <v>#VALUE!</v>
      </c>
      <c r="P222" s="33" t="e">
        <f t="shared" si="300"/>
        <v>#VALUE!</v>
      </c>
      <c r="Q222" s="33">
        <f t="shared" si="300"/>
        <v>6568</v>
      </c>
      <c r="R222" s="33">
        <f t="shared" si="300"/>
        <v>6528</v>
      </c>
      <c r="S222" s="33">
        <f t="shared" si="300"/>
        <v>9024</v>
      </c>
      <c r="T222" s="33">
        <f t="shared" si="300"/>
        <v>9049.6</v>
      </c>
      <c r="U222" s="33">
        <f t="shared" si="300"/>
        <v>8824</v>
      </c>
      <c r="V222" s="33" t="e">
        <f t="shared" si="300"/>
        <v>#VALUE!</v>
      </c>
      <c r="W222" s="33" t="e">
        <f t="shared" si="300"/>
        <v>#VALUE!</v>
      </c>
      <c r="X222" s="33">
        <f t="shared" si="300"/>
        <v>8185.5999999999995</v>
      </c>
      <c r="Y222" s="33">
        <f t="shared" si="300"/>
        <v>8185.5999999999995</v>
      </c>
      <c r="Z222" s="33">
        <f t="shared" si="300"/>
        <v>7990.4</v>
      </c>
      <c r="AA222" s="33">
        <f t="shared" si="300"/>
        <v>8054.4</v>
      </c>
      <c r="AB222" s="33">
        <f t="shared" si="300"/>
        <v>9078.4</v>
      </c>
      <c r="AC222" s="33" t="e">
        <f t="shared" si="300"/>
        <v>#VALUE!</v>
      </c>
      <c r="AD222" s="33" t="e">
        <f t="shared" si="300"/>
        <v>#VALUE!</v>
      </c>
      <c r="AE222" s="33">
        <f t="shared" si="300"/>
        <v>7819.2000000000007</v>
      </c>
      <c r="AF222" s="33">
        <f t="shared" si="300"/>
        <v>7819.2000000000007</v>
      </c>
      <c r="AG222" s="33">
        <f t="shared" si="300"/>
        <v>7800.0000000000009</v>
      </c>
      <c r="AH222" s="33">
        <f t="shared" si="300"/>
        <v>10197.6</v>
      </c>
      <c r="AI222" s="33" t="e">
        <f t="shared" si="300"/>
        <v>#VALUE!</v>
      </c>
      <c r="AJ222" s="33" t="e">
        <f t="shared" si="300"/>
        <v>#VALUE!</v>
      </c>
      <c r="AK222" s="33" t="e">
        <f t="shared" si="300"/>
        <v>#VALUE!</v>
      </c>
      <c r="AL222" s="33">
        <f t="shared" si="300"/>
        <v>6678.4</v>
      </c>
      <c r="AM222" s="33" t="e">
        <f t="shared" si="300"/>
        <v>#VALUE!</v>
      </c>
      <c r="AN222" s="33" t="e">
        <f t="shared" si="300"/>
        <v>#VALUE!</v>
      </c>
      <c r="AO222" s="33" t="e">
        <f t="shared" si="300"/>
        <v>#VALUE!</v>
      </c>
      <c r="AP222" s="33" t="e">
        <f t="shared" si="300"/>
        <v>#VALUE!</v>
      </c>
      <c r="AQ222" s="33" t="e">
        <f t="shared" si="300"/>
        <v>#VALUE!</v>
      </c>
      <c r="AR222" s="33" t="e">
        <f t="shared" si="300"/>
        <v>#VALUE!</v>
      </c>
      <c r="AS222" s="33" t="e">
        <f t="shared" si="300"/>
        <v>#VALUE!</v>
      </c>
      <c r="AT222" s="33" t="e">
        <f t="shared" si="300"/>
        <v>#VALUE!</v>
      </c>
      <c r="AU222" s="33" t="e">
        <f t="shared" si="300"/>
        <v>#VALUE!</v>
      </c>
      <c r="AV222" s="33" t="e">
        <f t="shared" si="300"/>
        <v>#VALUE!</v>
      </c>
      <c r="AW222" s="33" t="e">
        <f t="shared" si="300"/>
        <v>#VALUE!</v>
      </c>
      <c r="AX222" s="33" t="e">
        <f t="shared" si="300"/>
        <v>#VALUE!</v>
      </c>
      <c r="AY222" s="33" t="e">
        <f t="shared" si="300"/>
        <v>#VALUE!</v>
      </c>
      <c r="AZ222" s="33" t="e">
        <f t="shared" si="300"/>
        <v>#VALUE!</v>
      </c>
      <c r="BA222" s="33" t="e">
        <f t="shared" si="300"/>
        <v>#VALUE!</v>
      </c>
      <c r="BB222" s="33" t="e">
        <f t="shared" si="300"/>
        <v>#VALUE!</v>
      </c>
      <c r="BC222" s="33" t="e">
        <f t="shared" si="300"/>
        <v>#VALUE!</v>
      </c>
      <c r="BD222" s="33" t="e">
        <f t="shared" si="300"/>
        <v>#VALUE!</v>
      </c>
      <c r="BE222" s="33" t="e">
        <f t="shared" si="300"/>
        <v>#VALUE!</v>
      </c>
      <c r="BF222" s="33" t="e">
        <f t="shared" si="300"/>
        <v>#VALUE!</v>
      </c>
      <c r="BG222" s="33" t="e">
        <f t="shared" si="300"/>
        <v>#VALUE!</v>
      </c>
      <c r="BH222" s="33" t="e">
        <f t="shared" si="300"/>
        <v>#VALUE!</v>
      </c>
      <c r="BI222" s="33" t="e">
        <f t="shared" si="300"/>
        <v>#VALUE!</v>
      </c>
      <c r="BJ222" s="33" t="e">
        <f t="shared" si="300"/>
        <v>#VALUE!</v>
      </c>
      <c r="BK222" s="33" t="e">
        <f t="shared" si="300"/>
        <v>#VALUE!</v>
      </c>
      <c r="BL222" s="33" t="e">
        <f t="shared" si="300"/>
        <v>#VALUE!</v>
      </c>
      <c r="BM222" s="33" t="e">
        <f t="shared" si="300"/>
        <v>#VALUE!</v>
      </c>
      <c r="BN222" s="33" t="e">
        <f>BN219+BN215+BN223</f>
        <v>#VALUE!</v>
      </c>
      <c r="BO222" s="33" t="e">
        <f t="shared" si="300"/>
        <v>#VALUE!</v>
      </c>
      <c r="BP222" s="33" t="e">
        <f t="shared" si="300"/>
        <v>#VALUE!</v>
      </c>
      <c r="BQ222" s="33" t="e">
        <f t="shared" si="300"/>
        <v>#VALUE!</v>
      </c>
      <c r="BR222" s="33" t="e">
        <f t="shared" si="300"/>
        <v>#VALUE!</v>
      </c>
      <c r="BS222" s="33" t="e">
        <f t="shared" si="300"/>
        <v>#VALUE!</v>
      </c>
      <c r="BT222" s="33" t="e">
        <f t="shared" si="300"/>
        <v>#VALUE!</v>
      </c>
      <c r="BU222" s="33" t="e">
        <f t="shared" ref="BU222:EF222" si="301">BU219+BU215+BU223</f>
        <v>#VALUE!</v>
      </c>
      <c r="BV222" s="33" t="e">
        <f t="shared" si="301"/>
        <v>#VALUE!</v>
      </c>
      <c r="BW222" s="33" t="e">
        <f t="shared" si="301"/>
        <v>#VALUE!</v>
      </c>
      <c r="BX222" s="33" t="e">
        <f t="shared" si="301"/>
        <v>#VALUE!</v>
      </c>
      <c r="BY222" s="33" t="e">
        <f t="shared" si="301"/>
        <v>#VALUE!</v>
      </c>
      <c r="BZ222" s="33" t="e">
        <f t="shared" si="301"/>
        <v>#VALUE!</v>
      </c>
      <c r="CA222" s="33" t="e">
        <f t="shared" si="301"/>
        <v>#VALUE!</v>
      </c>
      <c r="CB222" s="33" t="e">
        <f t="shared" si="301"/>
        <v>#VALUE!</v>
      </c>
      <c r="CC222" s="33" t="e">
        <f t="shared" si="301"/>
        <v>#VALUE!</v>
      </c>
      <c r="CD222" s="33" t="e">
        <f t="shared" si="301"/>
        <v>#VALUE!</v>
      </c>
      <c r="CE222" s="33" t="e">
        <f t="shared" si="301"/>
        <v>#VALUE!</v>
      </c>
      <c r="CF222" s="33" t="e">
        <f t="shared" si="301"/>
        <v>#VALUE!</v>
      </c>
      <c r="CG222" s="33" t="e">
        <f t="shared" si="301"/>
        <v>#VALUE!</v>
      </c>
      <c r="CH222" s="33" t="e">
        <f t="shared" si="301"/>
        <v>#VALUE!</v>
      </c>
      <c r="CI222" s="33" t="e">
        <f t="shared" si="301"/>
        <v>#VALUE!</v>
      </c>
      <c r="CJ222" s="33" t="e">
        <f t="shared" si="301"/>
        <v>#VALUE!</v>
      </c>
      <c r="CK222" s="33" t="e">
        <f t="shared" si="301"/>
        <v>#VALUE!</v>
      </c>
      <c r="CL222" s="33" t="e">
        <f t="shared" si="301"/>
        <v>#VALUE!</v>
      </c>
      <c r="CM222" s="33" t="e">
        <f t="shared" si="301"/>
        <v>#VALUE!</v>
      </c>
      <c r="CN222" s="33" t="e">
        <f t="shared" si="301"/>
        <v>#VALUE!</v>
      </c>
      <c r="CO222" s="33" t="e">
        <f t="shared" si="301"/>
        <v>#VALUE!</v>
      </c>
      <c r="CP222" s="33" t="e">
        <f t="shared" si="301"/>
        <v>#VALUE!</v>
      </c>
      <c r="CQ222" s="33" t="e">
        <f t="shared" si="301"/>
        <v>#VALUE!</v>
      </c>
      <c r="CR222" s="33" t="e">
        <f t="shared" si="301"/>
        <v>#VALUE!</v>
      </c>
      <c r="CS222" s="33" t="e">
        <f t="shared" si="301"/>
        <v>#VALUE!</v>
      </c>
      <c r="CT222" s="33" t="e">
        <f t="shared" si="301"/>
        <v>#VALUE!</v>
      </c>
      <c r="CU222" s="33" t="e">
        <f t="shared" si="301"/>
        <v>#VALUE!</v>
      </c>
      <c r="CV222" s="33" t="e">
        <f t="shared" si="301"/>
        <v>#VALUE!</v>
      </c>
      <c r="CW222" s="33" t="e">
        <f t="shared" si="301"/>
        <v>#VALUE!</v>
      </c>
      <c r="CX222" s="33" t="e">
        <f t="shared" si="301"/>
        <v>#VALUE!</v>
      </c>
      <c r="CY222" s="33" t="e">
        <f t="shared" si="301"/>
        <v>#VALUE!</v>
      </c>
      <c r="CZ222" s="33" t="e">
        <f t="shared" si="301"/>
        <v>#VALUE!</v>
      </c>
      <c r="DA222" s="33" t="e">
        <f t="shared" si="301"/>
        <v>#VALUE!</v>
      </c>
      <c r="DB222" s="33" t="e">
        <f t="shared" si="301"/>
        <v>#VALUE!</v>
      </c>
      <c r="DC222" s="33" t="e">
        <f t="shared" si="301"/>
        <v>#VALUE!</v>
      </c>
      <c r="DD222" s="33" t="e">
        <f t="shared" si="301"/>
        <v>#VALUE!</v>
      </c>
      <c r="DE222" s="33" t="e">
        <f t="shared" si="301"/>
        <v>#VALUE!</v>
      </c>
      <c r="DF222" s="33" t="e">
        <f t="shared" si="301"/>
        <v>#VALUE!</v>
      </c>
      <c r="DG222" s="33" t="e">
        <f t="shared" si="301"/>
        <v>#VALUE!</v>
      </c>
      <c r="DH222" s="33" t="e">
        <f t="shared" si="301"/>
        <v>#VALUE!</v>
      </c>
      <c r="DI222" s="33" t="e">
        <f t="shared" si="301"/>
        <v>#VALUE!</v>
      </c>
      <c r="DJ222" s="33" t="e">
        <f t="shared" si="301"/>
        <v>#VALUE!</v>
      </c>
      <c r="DK222" s="33" t="e">
        <f t="shared" si="301"/>
        <v>#VALUE!</v>
      </c>
      <c r="DL222" s="33" t="e">
        <f t="shared" si="301"/>
        <v>#VALUE!</v>
      </c>
      <c r="DM222" s="33" t="e">
        <f t="shared" si="301"/>
        <v>#VALUE!</v>
      </c>
      <c r="DN222" s="33" t="e">
        <f t="shared" si="301"/>
        <v>#VALUE!</v>
      </c>
      <c r="DO222" s="33" t="e">
        <f t="shared" si="301"/>
        <v>#VALUE!</v>
      </c>
      <c r="DP222" s="33" t="e">
        <f t="shared" si="301"/>
        <v>#VALUE!</v>
      </c>
      <c r="DQ222" s="33" t="e">
        <f t="shared" si="301"/>
        <v>#VALUE!</v>
      </c>
      <c r="DR222" s="33" t="e">
        <f t="shared" si="301"/>
        <v>#VALUE!</v>
      </c>
      <c r="DS222" s="33" t="e">
        <f t="shared" si="301"/>
        <v>#VALUE!</v>
      </c>
      <c r="DT222" s="33" t="e">
        <f t="shared" si="301"/>
        <v>#VALUE!</v>
      </c>
      <c r="DU222" s="33" t="e">
        <f t="shared" si="301"/>
        <v>#VALUE!</v>
      </c>
      <c r="DV222" s="33" t="e">
        <f t="shared" si="301"/>
        <v>#VALUE!</v>
      </c>
      <c r="DW222" s="33" t="e">
        <f t="shared" si="301"/>
        <v>#VALUE!</v>
      </c>
      <c r="DX222" s="33" t="e">
        <f t="shared" si="301"/>
        <v>#VALUE!</v>
      </c>
      <c r="DY222" s="33" t="e">
        <f t="shared" si="301"/>
        <v>#VALUE!</v>
      </c>
      <c r="DZ222" s="33" t="e">
        <f t="shared" si="301"/>
        <v>#VALUE!</v>
      </c>
      <c r="EA222" s="33" t="e">
        <f t="shared" si="301"/>
        <v>#VALUE!</v>
      </c>
      <c r="EB222" s="33" t="e">
        <f t="shared" si="301"/>
        <v>#VALUE!</v>
      </c>
      <c r="EC222" s="33" t="e">
        <f t="shared" si="301"/>
        <v>#VALUE!</v>
      </c>
      <c r="ED222" s="33" t="e">
        <f t="shared" si="301"/>
        <v>#VALUE!</v>
      </c>
      <c r="EE222" s="33" t="e">
        <f t="shared" si="301"/>
        <v>#VALUE!</v>
      </c>
      <c r="EF222" s="33" t="e">
        <f t="shared" si="301"/>
        <v>#VALUE!</v>
      </c>
      <c r="EG222" s="33" t="e">
        <f t="shared" ref="EG222:GR222" si="302">EG219+EG215+EG223</f>
        <v>#VALUE!</v>
      </c>
      <c r="EH222" s="33" t="e">
        <f t="shared" si="302"/>
        <v>#VALUE!</v>
      </c>
      <c r="EI222" s="33" t="e">
        <f t="shared" si="302"/>
        <v>#VALUE!</v>
      </c>
      <c r="EJ222" s="33" t="e">
        <f t="shared" si="302"/>
        <v>#VALUE!</v>
      </c>
      <c r="EK222" s="33" t="e">
        <f t="shared" si="302"/>
        <v>#VALUE!</v>
      </c>
      <c r="EL222" s="33" t="e">
        <f t="shared" si="302"/>
        <v>#VALUE!</v>
      </c>
      <c r="EM222" s="33" t="e">
        <f t="shared" si="302"/>
        <v>#VALUE!</v>
      </c>
      <c r="EN222" s="33" t="e">
        <f t="shared" si="302"/>
        <v>#VALUE!</v>
      </c>
      <c r="EO222" s="33" t="e">
        <f t="shared" si="302"/>
        <v>#VALUE!</v>
      </c>
      <c r="EP222" s="33" t="e">
        <f t="shared" si="302"/>
        <v>#VALUE!</v>
      </c>
      <c r="EQ222" s="33" t="e">
        <f t="shared" si="302"/>
        <v>#VALUE!</v>
      </c>
      <c r="ER222" s="33" t="e">
        <f t="shared" si="302"/>
        <v>#VALUE!</v>
      </c>
      <c r="ES222" s="33" t="e">
        <f t="shared" si="302"/>
        <v>#VALUE!</v>
      </c>
      <c r="ET222" s="33" t="e">
        <f t="shared" si="302"/>
        <v>#VALUE!</v>
      </c>
      <c r="EU222" s="33" t="e">
        <f t="shared" si="302"/>
        <v>#VALUE!</v>
      </c>
      <c r="EV222" s="33" t="e">
        <f t="shared" si="302"/>
        <v>#VALUE!</v>
      </c>
      <c r="EW222" s="33" t="e">
        <f t="shared" si="302"/>
        <v>#VALUE!</v>
      </c>
      <c r="EX222" s="33" t="e">
        <f t="shared" si="302"/>
        <v>#VALUE!</v>
      </c>
      <c r="EY222" s="33" t="e">
        <f t="shared" si="302"/>
        <v>#VALUE!</v>
      </c>
      <c r="EZ222" s="33" t="e">
        <f t="shared" si="302"/>
        <v>#VALUE!</v>
      </c>
      <c r="FA222" s="33" t="e">
        <f t="shared" si="302"/>
        <v>#VALUE!</v>
      </c>
      <c r="FB222" s="33" t="e">
        <f t="shared" si="302"/>
        <v>#VALUE!</v>
      </c>
      <c r="FC222" s="33" t="e">
        <f t="shared" si="302"/>
        <v>#VALUE!</v>
      </c>
      <c r="FD222" s="33" t="e">
        <f t="shared" si="302"/>
        <v>#VALUE!</v>
      </c>
      <c r="FE222" s="33" t="e">
        <f t="shared" si="302"/>
        <v>#VALUE!</v>
      </c>
      <c r="FF222" s="33" t="e">
        <f t="shared" si="302"/>
        <v>#VALUE!</v>
      </c>
      <c r="FG222" s="33" t="e">
        <f t="shared" si="302"/>
        <v>#VALUE!</v>
      </c>
      <c r="FH222" s="33" t="e">
        <f t="shared" si="302"/>
        <v>#VALUE!</v>
      </c>
      <c r="FI222" s="33" t="e">
        <f t="shared" si="302"/>
        <v>#VALUE!</v>
      </c>
      <c r="FJ222" s="33" t="e">
        <f t="shared" si="302"/>
        <v>#VALUE!</v>
      </c>
      <c r="FK222" s="33" t="e">
        <f t="shared" si="302"/>
        <v>#VALUE!</v>
      </c>
      <c r="FL222" s="33" t="e">
        <f t="shared" si="302"/>
        <v>#VALUE!</v>
      </c>
      <c r="FM222" s="33" t="e">
        <f t="shared" si="302"/>
        <v>#VALUE!</v>
      </c>
      <c r="FN222" s="33" t="e">
        <f t="shared" si="302"/>
        <v>#VALUE!</v>
      </c>
      <c r="FO222" s="33" t="e">
        <f t="shared" si="302"/>
        <v>#VALUE!</v>
      </c>
      <c r="FP222" s="33" t="e">
        <f t="shared" si="302"/>
        <v>#VALUE!</v>
      </c>
      <c r="FQ222" s="33" t="e">
        <f t="shared" si="302"/>
        <v>#VALUE!</v>
      </c>
      <c r="FR222" s="33" t="e">
        <f t="shared" si="302"/>
        <v>#VALUE!</v>
      </c>
      <c r="FS222" s="33" t="e">
        <f t="shared" si="302"/>
        <v>#VALUE!</v>
      </c>
      <c r="FT222" s="33" t="e">
        <f t="shared" si="302"/>
        <v>#VALUE!</v>
      </c>
      <c r="FU222" s="33" t="e">
        <f t="shared" si="302"/>
        <v>#VALUE!</v>
      </c>
      <c r="FV222" s="33" t="e">
        <f t="shared" si="302"/>
        <v>#VALUE!</v>
      </c>
      <c r="FW222" s="33" t="e">
        <f t="shared" si="302"/>
        <v>#VALUE!</v>
      </c>
      <c r="FX222" s="33" t="e">
        <f t="shared" si="302"/>
        <v>#VALUE!</v>
      </c>
      <c r="FY222" s="33" t="e">
        <f t="shared" si="302"/>
        <v>#VALUE!</v>
      </c>
      <c r="FZ222" s="33" t="e">
        <f t="shared" si="302"/>
        <v>#VALUE!</v>
      </c>
      <c r="GA222" s="33" t="e">
        <f t="shared" si="302"/>
        <v>#VALUE!</v>
      </c>
      <c r="GB222" s="33" t="e">
        <f t="shared" si="302"/>
        <v>#VALUE!</v>
      </c>
      <c r="GC222" s="33" t="e">
        <f t="shared" si="302"/>
        <v>#VALUE!</v>
      </c>
      <c r="GD222" s="33" t="e">
        <f t="shared" si="302"/>
        <v>#VALUE!</v>
      </c>
      <c r="GE222" s="33" t="e">
        <f t="shared" si="302"/>
        <v>#VALUE!</v>
      </c>
      <c r="GF222" s="33" t="e">
        <f t="shared" si="302"/>
        <v>#VALUE!</v>
      </c>
      <c r="GG222" s="33" t="e">
        <f t="shared" si="302"/>
        <v>#VALUE!</v>
      </c>
      <c r="GH222" s="33" t="e">
        <f t="shared" si="302"/>
        <v>#VALUE!</v>
      </c>
      <c r="GI222" s="33" t="e">
        <f t="shared" si="302"/>
        <v>#VALUE!</v>
      </c>
      <c r="GJ222" s="33" t="e">
        <f t="shared" si="302"/>
        <v>#VALUE!</v>
      </c>
      <c r="GK222" s="33" t="e">
        <f t="shared" si="302"/>
        <v>#VALUE!</v>
      </c>
      <c r="GL222" s="33" t="e">
        <f t="shared" si="302"/>
        <v>#VALUE!</v>
      </c>
      <c r="GM222" s="33" t="e">
        <f t="shared" si="302"/>
        <v>#VALUE!</v>
      </c>
      <c r="GN222" s="33" t="e">
        <f t="shared" si="302"/>
        <v>#VALUE!</v>
      </c>
      <c r="GO222" s="33" t="e">
        <f t="shared" si="302"/>
        <v>#VALUE!</v>
      </c>
      <c r="GP222" s="33" t="e">
        <f t="shared" si="302"/>
        <v>#VALUE!</v>
      </c>
      <c r="GQ222" s="33" t="e">
        <f t="shared" si="302"/>
        <v>#VALUE!</v>
      </c>
      <c r="GR222" s="33" t="e">
        <f t="shared" si="302"/>
        <v>#VALUE!</v>
      </c>
      <c r="GS222" s="33" t="e">
        <f t="shared" ref="GS222:JD222" si="303">GS219+GS215+GS223</f>
        <v>#VALUE!</v>
      </c>
      <c r="GT222" s="33" t="e">
        <f t="shared" si="303"/>
        <v>#VALUE!</v>
      </c>
      <c r="GU222" s="33" t="e">
        <f t="shared" si="303"/>
        <v>#VALUE!</v>
      </c>
      <c r="GV222" s="33" t="e">
        <f t="shared" si="303"/>
        <v>#VALUE!</v>
      </c>
      <c r="GW222" s="33" t="e">
        <f t="shared" si="303"/>
        <v>#VALUE!</v>
      </c>
      <c r="GX222" s="33" t="e">
        <f t="shared" si="303"/>
        <v>#VALUE!</v>
      </c>
      <c r="GY222" s="33" t="e">
        <f t="shared" si="303"/>
        <v>#VALUE!</v>
      </c>
      <c r="GZ222" s="33" t="e">
        <f t="shared" si="303"/>
        <v>#VALUE!</v>
      </c>
      <c r="HA222" s="33" t="e">
        <f t="shared" si="303"/>
        <v>#VALUE!</v>
      </c>
      <c r="HB222" s="33" t="e">
        <f t="shared" si="303"/>
        <v>#VALUE!</v>
      </c>
      <c r="HC222" s="33" t="e">
        <f t="shared" si="303"/>
        <v>#VALUE!</v>
      </c>
      <c r="HD222" s="33" t="e">
        <f t="shared" si="303"/>
        <v>#VALUE!</v>
      </c>
      <c r="HE222" s="33" t="e">
        <f t="shared" si="303"/>
        <v>#VALUE!</v>
      </c>
      <c r="HF222" s="33" t="e">
        <f t="shared" si="303"/>
        <v>#VALUE!</v>
      </c>
      <c r="HG222" s="33" t="e">
        <f t="shared" si="303"/>
        <v>#VALUE!</v>
      </c>
      <c r="HH222" s="33" t="e">
        <f t="shared" si="303"/>
        <v>#VALUE!</v>
      </c>
      <c r="HI222" s="33" t="e">
        <f t="shared" si="303"/>
        <v>#VALUE!</v>
      </c>
      <c r="HJ222" s="33" t="e">
        <f t="shared" si="303"/>
        <v>#VALUE!</v>
      </c>
      <c r="HK222" s="33" t="e">
        <f t="shared" si="303"/>
        <v>#VALUE!</v>
      </c>
      <c r="HL222" s="33" t="e">
        <f t="shared" si="303"/>
        <v>#VALUE!</v>
      </c>
      <c r="HM222" s="33" t="e">
        <f t="shared" si="303"/>
        <v>#VALUE!</v>
      </c>
      <c r="HN222" s="33" t="e">
        <f t="shared" si="303"/>
        <v>#VALUE!</v>
      </c>
      <c r="HO222" s="33" t="e">
        <f t="shared" si="303"/>
        <v>#VALUE!</v>
      </c>
      <c r="HP222" s="33" t="e">
        <f t="shared" si="303"/>
        <v>#VALUE!</v>
      </c>
      <c r="HQ222" s="33" t="e">
        <f t="shared" si="303"/>
        <v>#VALUE!</v>
      </c>
      <c r="HR222" s="33" t="e">
        <f t="shared" si="303"/>
        <v>#VALUE!</v>
      </c>
      <c r="HS222" s="33" t="e">
        <f t="shared" si="303"/>
        <v>#VALUE!</v>
      </c>
      <c r="HT222" s="33" t="e">
        <f t="shared" si="303"/>
        <v>#VALUE!</v>
      </c>
      <c r="HU222" s="33" t="e">
        <f t="shared" si="303"/>
        <v>#VALUE!</v>
      </c>
      <c r="HV222" s="33" t="e">
        <f t="shared" si="303"/>
        <v>#VALUE!</v>
      </c>
      <c r="HW222" s="33" t="e">
        <f t="shared" si="303"/>
        <v>#VALUE!</v>
      </c>
      <c r="HX222" s="33" t="e">
        <f t="shared" si="303"/>
        <v>#VALUE!</v>
      </c>
      <c r="HY222" s="33" t="e">
        <f t="shared" si="303"/>
        <v>#VALUE!</v>
      </c>
      <c r="HZ222" s="33" t="e">
        <f t="shared" si="303"/>
        <v>#VALUE!</v>
      </c>
      <c r="IA222" s="33" t="e">
        <f t="shared" si="303"/>
        <v>#VALUE!</v>
      </c>
      <c r="IB222" s="33" t="e">
        <f t="shared" si="303"/>
        <v>#VALUE!</v>
      </c>
      <c r="IC222" s="33" t="e">
        <f t="shared" si="303"/>
        <v>#VALUE!</v>
      </c>
      <c r="ID222" s="33" t="e">
        <f t="shared" si="303"/>
        <v>#VALUE!</v>
      </c>
      <c r="IE222" s="33" t="e">
        <f t="shared" si="303"/>
        <v>#VALUE!</v>
      </c>
      <c r="IF222" s="33" t="e">
        <f t="shared" si="303"/>
        <v>#VALUE!</v>
      </c>
      <c r="IG222" s="33" t="e">
        <f t="shared" si="303"/>
        <v>#VALUE!</v>
      </c>
      <c r="IH222" s="33" t="e">
        <f t="shared" si="303"/>
        <v>#VALUE!</v>
      </c>
      <c r="II222" s="33" t="e">
        <f t="shared" si="303"/>
        <v>#VALUE!</v>
      </c>
      <c r="IJ222" s="33" t="e">
        <f t="shared" si="303"/>
        <v>#VALUE!</v>
      </c>
      <c r="IK222" s="33" t="e">
        <f t="shared" si="303"/>
        <v>#VALUE!</v>
      </c>
      <c r="IL222" s="33" t="e">
        <f t="shared" si="303"/>
        <v>#VALUE!</v>
      </c>
      <c r="IM222" s="33" t="e">
        <f t="shared" si="303"/>
        <v>#VALUE!</v>
      </c>
      <c r="IN222" s="33" t="e">
        <f t="shared" si="303"/>
        <v>#VALUE!</v>
      </c>
      <c r="IO222" s="33" t="e">
        <f t="shared" si="303"/>
        <v>#VALUE!</v>
      </c>
      <c r="IP222" s="33" t="e">
        <f t="shared" si="303"/>
        <v>#VALUE!</v>
      </c>
      <c r="IQ222" s="33" t="e">
        <f t="shared" si="303"/>
        <v>#VALUE!</v>
      </c>
      <c r="IR222" s="33" t="e">
        <f t="shared" si="303"/>
        <v>#VALUE!</v>
      </c>
      <c r="IS222" s="33" t="e">
        <f t="shared" si="303"/>
        <v>#VALUE!</v>
      </c>
      <c r="IT222" s="33" t="e">
        <f t="shared" si="303"/>
        <v>#VALUE!</v>
      </c>
      <c r="IU222" s="33" t="e">
        <f t="shared" si="303"/>
        <v>#VALUE!</v>
      </c>
      <c r="IV222" s="33" t="e">
        <f t="shared" si="303"/>
        <v>#VALUE!</v>
      </c>
      <c r="IW222" s="33" t="e">
        <f t="shared" si="303"/>
        <v>#VALUE!</v>
      </c>
      <c r="IX222" s="33" t="e">
        <f t="shared" si="303"/>
        <v>#VALUE!</v>
      </c>
      <c r="IY222" s="33" t="e">
        <f t="shared" si="303"/>
        <v>#VALUE!</v>
      </c>
      <c r="IZ222" s="33" t="e">
        <f t="shared" si="303"/>
        <v>#VALUE!</v>
      </c>
      <c r="JA222" s="33" t="e">
        <f t="shared" si="303"/>
        <v>#VALUE!</v>
      </c>
      <c r="JB222" s="33" t="e">
        <f t="shared" si="303"/>
        <v>#VALUE!</v>
      </c>
      <c r="JC222" s="33" t="e">
        <f t="shared" si="303"/>
        <v>#VALUE!</v>
      </c>
      <c r="JD222" s="33" t="e">
        <f t="shared" si="303"/>
        <v>#VALUE!</v>
      </c>
      <c r="JE222" s="33" t="e">
        <f t="shared" ref="JE222:LP222" si="304">JE219+JE215+JE223</f>
        <v>#VALUE!</v>
      </c>
      <c r="JF222" s="33" t="e">
        <f t="shared" si="304"/>
        <v>#VALUE!</v>
      </c>
      <c r="JG222" s="33" t="e">
        <f t="shared" si="304"/>
        <v>#VALUE!</v>
      </c>
      <c r="JH222" s="33" t="e">
        <f t="shared" si="304"/>
        <v>#VALUE!</v>
      </c>
      <c r="JI222" s="33" t="e">
        <f t="shared" si="304"/>
        <v>#VALUE!</v>
      </c>
      <c r="JJ222" s="33" t="e">
        <f t="shared" si="304"/>
        <v>#VALUE!</v>
      </c>
      <c r="JK222" s="33" t="e">
        <f t="shared" si="304"/>
        <v>#VALUE!</v>
      </c>
      <c r="JL222" s="33" t="e">
        <f t="shared" si="304"/>
        <v>#VALUE!</v>
      </c>
      <c r="JM222" s="33" t="e">
        <f t="shared" si="304"/>
        <v>#VALUE!</v>
      </c>
      <c r="JN222" s="33" t="e">
        <f t="shared" si="304"/>
        <v>#VALUE!</v>
      </c>
      <c r="JO222" s="33" t="e">
        <f t="shared" si="304"/>
        <v>#VALUE!</v>
      </c>
      <c r="JP222" s="33" t="e">
        <f t="shared" si="304"/>
        <v>#VALUE!</v>
      </c>
      <c r="JQ222" s="33" t="e">
        <f t="shared" si="304"/>
        <v>#VALUE!</v>
      </c>
      <c r="JR222" s="33" t="e">
        <f t="shared" si="304"/>
        <v>#VALUE!</v>
      </c>
      <c r="JS222" s="33" t="e">
        <f t="shared" si="304"/>
        <v>#VALUE!</v>
      </c>
      <c r="JT222" s="33" t="e">
        <f t="shared" si="304"/>
        <v>#VALUE!</v>
      </c>
      <c r="JU222" s="33" t="e">
        <f t="shared" si="304"/>
        <v>#VALUE!</v>
      </c>
      <c r="JV222" s="33" t="e">
        <f t="shared" si="304"/>
        <v>#VALUE!</v>
      </c>
      <c r="JW222" s="33" t="e">
        <f t="shared" si="304"/>
        <v>#VALUE!</v>
      </c>
      <c r="JX222" s="33" t="e">
        <f t="shared" si="304"/>
        <v>#VALUE!</v>
      </c>
      <c r="JY222" s="33" t="e">
        <f t="shared" si="304"/>
        <v>#VALUE!</v>
      </c>
      <c r="JZ222" s="33" t="e">
        <f t="shared" si="304"/>
        <v>#VALUE!</v>
      </c>
      <c r="KA222" s="33" t="e">
        <f t="shared" si="304"/>
        <v>#VALUE!</v>
      </c>
      <c r="KB222" s="33" t="e">
        <f t="shared" si="304"/>
        <v>#VALUE!</v>
      </c>
      <c r="KC222" s="33" t="e">
        <f t="shared" si="304"/>
        <v>#VALUE!</v>
      </c>
      <c r="KD222" s="33" t="e">
        <f t="shared" si="304"/>
        <v>#VALUE!</v>
      </c>
      <c r="KE222" s="33" t="e">
        <f t="shared" si="304"/>
        <v>#VALUE!</v>
      </c>
      <c r="KF222" s="33" t="e">
        <f t="shared" si="304"/>
        <v>#VALUE!</v>
      </c>
      <c r="KG222" s="33" t="e">
        <f t="shared" si="304"/>
        <v>#VALUE!</v>
      </c>
      <c r="KH222" s="33" t="e">
        <f t="shared" si="304"/>
        <v>#VALUE!</v>
      </c>
      <c r="KI222" s="33" t="e">
        <f t="shared" si="304"/>
        <v>#VALUE!</v>
      </c>
      <c r="KJ222" s="33" t="e">
        <f t="shared" si="304"/>
        <v>#VALUE!</v>
      </c>
      <c r="KK222" s="33" t="e">
        <f t="shared" si="304"/>
        <v>#VALUE!</v>
      </c>
      <c r="KL222" s="33" t="e">
        <f t="shared" si="304"/>
        <v>#VALUE!</v>
      </c>
      <c r="KM222" s="33" t="e">
        <f t="shared" si="304"/>
        <v>#VALUE!</v>
      </c>
      <c r="KN222" s="33" t="e">
        <f t="shared" si="304"/>
        <v>#VALUE!</v>
      </c>
      <c r="KO222" s="33" t="e">
        <f t="shared" si="304"/>
        <v>#VALUE!</v>
      </c>
      <c r="KP222" s="33" t="e">
        <f t="shared" si="304"/>
        <v>#VALUE!</v>
      </c>
      <c r="KQ222" s="33" t="e">
        <f t="shared" si="304"/>
        <v>#VALUE!</v>
      </c>
      <c r="KR222" s="33" t="e">
        <f t="shared" si="304"/>
        <v>#VALUE!</v>
      </c>
      <c r="KS222" s="33" t="e">
        <f t="shared" si="304"/>
        <v>#VALUE!</v>
      </c>
      <c r="KT222" s="33" t="e">
        <f t="shared" si="304"/>
        <v>#VALUE!</v>
      </c>
      <c r="KU222" s="33" t="e">
        <f t="shared" si="304"/>
        <v>#VALUE!</v>
      </c>
      <c r="KV222" s="33" t="e">
        <f t="shared" si="304"/>
        <v>#VALUE!</v>
      </c>
      <c r="KW222" s="33" t="e">
        <f t="shared" si="304"/>
        <v>#VALUE!</v>
      </c>
      <c r="KX222" s="33" t="e">
        <f t="shared" si="304"/>
        <v>#VALUE!</v>
      </c>
      <c r="KY222" s="33" t="e">
        <f t="shared" si="304"/>
        <v>#VALUE!</v>
      </c>
      <c r="KZ222" s="33" t="e">
        <f t="shared" si="304"/>
        <v>#VALUE!</v>
      </c>
      <c r="LA222" s="33" t="e">
        <f t="shared" si="304"/>
        <v>#VALUE!</v>
      </c>
      <c r="LB222" s="33" t="e">
        <f t="shared" si="304"/>
        <v>#VALUE!</v>
      </c>
      <c r="LC222" s="33" t="e">
        <f t="shared" si="304"/>
        <v>#VALUE!</v>
      </c>
      <c r="LD222" s="33" t="e">
        <f t="shared" si="304"/>
        <v>#VALUE!</v>
      </c>
      <c r="LE222" s="33" t="e">
        <f t="shared" si="304"/>
        <v>#VALUE!</v>
      </c>
      <c r="LF222" s="33" t="e">
        <f t="shared" si="304"/>
        <v>#VALUE!</v>
      </c>
      <c r="LG222" s="33" t="e">
        <f t="shared" si="304"/>
        <v>#VALUE!</v>
      </c>
      <c r="LH222" s="33" t="e">
        <f t="shared" si="304"/>
        <v>#VALUE!</v>
      </c>
      <c r="LI222" s="33" t="e">
        <f t="shared" si="304"/>
        <v>#VALUE!</v>
      </c>
      <c r="LJ222" s="33" t="e">
        <f t="shared" si="304"/>
        <v>#VALUE!</v>
      </c>
      <c r="LK222" s="33" t="e">
        <f t="shared" si="304"/>
        <v>#VALUE!</v>
      </c>
      <c r="LL222" s="33" t="e">
        <f t="shared" si="304"/>
        <v>#VALUE!</v>
      </c>
      <c r="LM222" s="33" t="e">
        <f t="shared" si="304"/>
        <v>#VALUE!</v>
      </c>
      <c r="LN222" s="33" t="e">
        <f t="shared" si="304"/>
        <v>#VALUE!</v>
      </c>
      <c r="LO222" s="33" t="e">
        <f t="shared" si="304"/>
        <v>#VALUE!</v>
      </c>
      <c r="LP222" s="33" t="e">
        <f t="shared" si="304"/>
        <v>#VALUE!</v>
      </c>
      <c r="LQ222" s="33" t="e">
        <f t="shared" ref="LQ222:NI222" si="305">LQ219+LQ215+LQ223</f>
        <v>#VALUE!</v>
      </c>
      <c r="LR222" s="33" t="e">
        <f t="shared" si="305"/>
        <v>#VALUE!</v>
      </c>
      <c r="LS222" s="33" t="e">
        <f t="shared" si="305"/>
        <v>#VALUE!</v>
      </c>
      <c r="LT222" s="33" t="e">
        <f t="shared" si="305"/>
        <v>#VALUE!</v>
      </c>
      <c r="LU222" s="33" t="e">
        <f t="shared" si="305"/>
        <v>#VALUE!</v>
      </c>
      <c r="LV222" s="33" t="e">
        <f t="shared" si="305"/>
        <v>#VALUE!</v>
      </c>
      <c r="LW222" s="33" t="e">
        <f t="shared" si="305"/>
        <v>#VALUE!</v>
      </c>
      <c r="LX222" s="33" t="e">
        <f t="shared" si="305"/>
        <v>#VALUE!</v>
      </c>
      <c r="LY222" s="33" t="e">
        <f t="shared" si="305"/>
        <v>#VALUE!</v>
      </c>
      <c r="LZ222" s="33" t="e">
        <f t="shared" si="305"/>
        <v>#VALUE!</v>
      </c>
      <c r="MA222" s="33" t="e">
        <f t="shared" si="305"/>
        <v>#VALUE!</v>
      </c>
      <c r="MB222" s="33" t="e">
        <f t="shared" si="305"/>
        <v>#VALUE!</v>
      </c>
      <c r="MC222" s="33" t="e">
        <f t="shared" si="305"/>
        <v>#VALUE!</v>
      </c>
      <c r="MD222" s="33" t="e">
        <f t="shared" si="305"/>
        <v>#VALUE!</v>
      </c>
      <c r="ME222" s="33" t="e">
        <f t="shared" si="305"/>
        <v>#VALUE!</v>
      </c>
      <c r="MF222" s="33" t="e">
        <f t="shared" si="305"/>
        <v>#VALUE!</v>
      </c>
      <c r="MG222" s="33" t="e">
        <f t="shared" si="305"/>
        <v>#VALUE!</v>
      </c>
      <c r="MH222" s="33" t="e">
        <f t="shared" si="305"/>
        <v>#VALUE!</v>
      </c>
      <c r="MI222" s="33" t="e">
        <f t="shared" si="305"/>
        <v>#VALUE!</v>
      </c>
      <c r="MJ222" s="33" t="e">
        <f t="shared" si="305"/>
        <v>#VALUE!</v>
      </c>
      <c r="MK222" s="33" t="e">
        <f t="shared" si="305"/>
        <v>#VALUE!</v>
      </c>
      <c r="ML222" s="33" t="e">
        <f t="shared" si="305"/>
        <v>#VALUE!</v>
      </c>
      <c r="MM222" s="33" t="e">
        <f t="shared" si="305"/>
        <v>#VALUE!</v>
      </c>
      <c r="MN222" s="33" t="e">
        <f t="shared" si="305"/>
        <v>#VALUE!</v>
      </c>
      <c r="MO222" s="33" t="e">
        <f t="shared" si="305"/>
        <v>#VALUE!</v>
      </c>
      <c r="MP222" s="33" t="e">
        <f t="shared" si="305"/>
        <v>#VALUE!</v>
      </c>
      <c r="MQ222" s="33" t="e">
        <f t="shared" si="305"/>
        <v>#VALUE!</v>
      </c>
      <c r="MR222" s="33" t="e">
        <f t="shared" si="305"/>
        <v>#VALUE!</v>
      </c>
      <c r="MS222" s="33" t="e">
        <f t="shared" si="305"/>
        <v>#VALUE!</v>
      </c>
      <c r="MT222" s="33" t="e">
        <f t="shared" si="305"/>
        <v>#VALUE!</v>
      </c>
      <c r="MU222" s="33" t="e">
        <f t="shared" si="305"/>
        <v>#VALUE!</v>
      </c>
      <c r="MV222" s="33" t="e">
        <f t="shared" si="305"/>
        <v>#VALUE!</v>
      </c>
      <c r="MW222" s="33" t="e">
        <f t="shared" si="305"/>
        <v>#VALUE!</v>
      </c>
      <c r="MX222" s="33" t="e">
        <f t="shared" si="305"/>
        <v>#VALUE!</v>
      </c>
      <c r="MY222" s="33" t="e">
        <f t="shared" si="305"/>
        <v>#VALUE!</v>
      </c>
      <c r="MZ222" s="33" t="e">
        <f t="shared" si="305"/>
        <v>#VALUE!</v>
      </c>
      <c r="NA222" s="33" t="e">
        <f t="shared" si="305"/>
        <v>#VALUE!</v>
      </c>
      <c r="NB222" s="33" t="e">
        <f t="shared" si="305"/>
        <v>#VALUE!</v>
      </c>
      <c r="NC222" s="33" t="e">
        <f t="shared" si="305"/>
        <v>#VALUE!</v>
      </c>
      <c r="ND222" s="33" t="e">
        <f t="shared" si="305"/>
        <v>#VALUE!</v>
      </c>
      <c r="NE222" s="33" t="e">
        <f t="shared" si="305"/>
        <v>#VALUE!</v>
      </c>
      <c r="NF222" s="33" t="e">
        <f t="shared" si="305"/>
        <v>#VALUE!</v>
      </c>
      <c r="NG222" s="33" t="e">
        <f t="shared" si="305"/>
        <v>#VALUE!</v>
      </c>
      <c r="NH222" s="33" t="e">
        <f t="shared" si="305"/>
        <v>#VALUE!</v>
      </c>
      <c r="NI222" s="33" t="e">
        <f t="shared" si="305"/>
        <v>#VALUE!</v>
      </c>
    </row>
    <row r="223" spans="1:374" s="40" customFormat="1" ht="15" customHeight="1" outlineLevel="1" x14ac:dyDescent="0.25">
      <c r="A223" s="1047" t="s">
        <v>35</v>
      </c>
      <c r="B223" s="43" t="s">
        <v>36</v>
      </c>
      <c r="C223" s="1050" t="s">
        <v>34</v>
      </c>
      <c r="D223" s="48" t="s">
        <v>32</v>
      </c>
      <c r="E223" s="57" t="s">
        <v>235</v>
      </c>
      <c r="F223" s="58"/>
      <c r="G223" s="84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  <c r="CD223" s="33"/>
      <c r="CE223" s="33"/>
      <c r="CF223" s="33"/>
      <c r="CG223" s="33"/>
      <c r="CH223" s="33"/>
      <c r="CI223" s="33"/>
      <c r="CJ223" s="33"/>
      <c r="CK223" s="33"/>
      <c r="CL223" s="33"/>
      <c r="CM223" s="33"/>
      <c r="CN223" s="33"/>
      <c r="CO223" s="33"/>
      <c r="CP223" s="33"/>
      <c r="CQ223" s="33"/>
      <c r="CR223" s="33"/>
      <c r="CS223" s="33"/>
      <c r="CT223" s="33"/>
      <c r="CU223" s="33"/>
      <c r="CV223" s="33"/>
      <c r="CW223" s="33"/>
      <c r="CX223" s="33"/>
      <c r="CY223" s="33"/>
      <c r="CZ223" s="33"/>
      <c r="DA223" s="33"/>
      <c r="DB223" s="33"/>
      <c r="DC223" s="33"/>
      <c r="DD223" s="33"/>
      <c r="DE223" s="33"/>
      <c r="DF223" s="33"/>
      <c r="DG223" s="33"/>
      <c r="DH223" s="33"/>
      <c r="DI223" s="33"/>
      <c r="DJ223" s="33"/>
      <c r="DK223" s="33"/>
      <c r="DL223" s="33"/>
      <c r="DM223" s="33"/>
      <c r="DN223" s="33"/>
      <c r="DO223" s="33"/>
      <c r="DP223" s="33"/>
      <c r="DQ223" s="33"/>
      <c r="DR223" s="33"/>
      <c r="DS223" s="33"/>
      <c r="DT223" s="33"/>
      <c r="DU223" s="33"/>
      <c r="DV223" s="33"/>
      <c r="DW223" s="33"/>
      <c r="DX223" s="33"/>
      <c r="DY223" s="33"/>
      <c r="DZ223" s="33"/>
      <c r="EA223" s="33"/>
      <c r="EB223" s="33"/>
      <c r="EC223" s="33"/>
      <c r="ED223" s="33"/>
      <c r="EE223" s="33"/>
      <c r="EF223" s="33"/>
      <c r="EG223" s="33"/>
      <c r="EH223" s="33"/>
      <c r="EI223" s="33"/>
      <c r="EJ223" s="33"/>
      <c r="EK223" s="33"/>
      <c r="EL223" s="33"/>
      <c r="EM223" s="33"/>
      <c r="EN223" s="33"/>
      <c r="EO223" s="33"/>
      <c r="EP223" s="33"/>
      <c r="EQ223" s="33"/>
      <c r="ER223" s="33"/>
      <c r="ES223" s="33"/>
      <c r="ET223" s="33"/>
      <c r="EU223" s="33"/>
      <c r="EV223" s="33"/>
      <c r="EW223" s="33"/>
      <c r="EX223" s="33"/>
      <c r="EY223" s="33"/>
      <c r="EZ223" s="33"/>
      <c r="FA223" s="33"/>
      <c r="FB223" s="33"/>
      <c r="FC223" s="33"/>
      <c r="FD223" s="33"/>
      <c r="FE223" s="33"/>
      <c r="FF223" s="33"/>
      <c r="FG223" s="33"/>
      <c r="FH223" s="33"/>
      <c r="FI223" s="33"/>
      <c r="FJ223" s="33"/>
      <c r="FK223" s="33"/>
      <c r="FL223" s="33"/>
      <c r="FM223" s="33"/>
      <c r="FN223" s="33"/>
      <c r="FO223" s="33"/>
      <c r="FP223" s="33"/>
      <c r="FQ223" s="33"/>
      <c r="FR223" s="33"/>
      <c r="FS223" s="33"/>
      <c r="FT223" s="33"/>
      <c r="FU223" s="33"/>
      <c r="FV223" s="33"/>
      <c r="FW223" s="33"/>
      <c r="FX223" s="33"/>
      <c r="FY223" s="33"/>
      <c r="FZ223" s="33"/>
      <c r="GA223" s="33"/>
      <c r="GB223" s="33"/>
      <c r="GC223" s="33"/>
      <c r="GD223" s="33"/>
      <c r="GE223" s="33"/>
      <c r="GF223" s="33"/>
      <c r="GG223" s="33"/>
      <c r="GH223" s="33"/>
      <c r="GI223" s="33"/>
      <c r="GJ223" s="33"/>
      <c r="GK223" s="33"/>
      <c r="GL223" s="33"/>
      <c r="GM223" s="33"/>
      <c r="GN223" s="33"/>
      <c r="GO223" s="33"/>
      <c r="GP223" s="33"/>
      <c r="GQ223" s="33"/>
      <c r="GR223" s="33"/>
      <c r="GS223" s="33"/>
      <c r="GT223" s="33"/>
      <c r="GU223" s="33"/>
      <c r="GV223" s="33"/>
      <c r="GW223" s="33"/>
      <c r="GX223" s="33"/>
      <c r="GY223" s="33"/>
      <c r="GZ223" s="33"/>
      <c r="HA223" s="33"/>
      <c r="HB223" s="33"/>
      <c r="HC223" s="33"/>
      <c r="HD223" s="33"/>
      <c r="HE223" s="33"/>
      <c r="HF223" s="33"/>
      <c r="HG223" s="33"/>
      <c r="HH223" s="33"/>
      <c r="HI223" s="33"/>
      <c r="HJ223" s="33"/>
      <c r="HK223" s="33"/>
      <c r="HL223" s="33"/>
      <c r="HM223" s="33"/>
      <c r="HN223" s="33"/>
      <c r="HO223" s="33"/>
      <c r="HP223" s="33"/>
      <c r="HQ223" s="33"/>
      <c r="HR223" s="33"/>
      <c r="HS223" s="33"/>
      <c r="HT223" s="33"/>
      <c r="HU223" s="33"/>
      <c r="HV223" s="33"/>
      <c r="HW223" s="33"/>
      <c r="HX223" s="33"/>
      <c r="HY223" s="33"/>
      <c r="HZ223" s="33"/>
      <c r="IA223" s="33"/>
      <c r="IB223" s="33"/>
      <c r="IC223" s="33"/>
      <c r="ID223" s="33"/>
      <c r="IE223" s="33"/>
      <c r="IF223" s="33"/>
      <c r="IG223" s="33"/>
      <c r="IH223" s="33"/>
      <c r="II223" s="33"/>
      <c r="IJ223" s="33"/>
      <c r="IK223" s="33"/>
      <c r="IL223" s="33"/>
      <c r="IM223" s="33"/>
      <c r="IN223" s="33"/>
      <c r="IO223" s="33"/>
      <c r="IP223" s="33"/>
      <c r="IQ223" s="33"/>
      <c r="IR223" s="33"/>
      <c r="IS223" s="33"/>
      <c r="IT223" s="33"/>
      <c r="IU223" s="33"/>
      <c r="IV223" s="33"/>
      <c r="IW223" s="33"/>
      <c r="IX223" s="33"/>
      <c r="IY223" s="33"/>
      <c r="IZ223" s="33"/>
      <c r="JA223" s="33"/>
      <c r="JB223" s="33"/>
      <c r="JC223" s="33"/>
      <c r="JD223" s="33"/>
      <c r="JE223" s="33"/>
      <c r="JF223" s="33"/>
      <c r="JG223" s="33"/>
      <c r="JH223" s="33"/>
      <c r="JI223" s="33"/>
      <c r="JJ223" s="33"/>
      <c r="JK223" s="33"/>
      <c r="JL223" s="33"/>
      <c r="JM223" s="33"/>
      <c r="JN223" s="33"/>
      <c r="JO223" s="33"/>
      <c r="JP223" s="33"/>
      <c r="JQ223" s="33"/>
      <c r="JR223" s="33"/>
      <c r="JS223" s="33"/>
      <c r="JT223" s="33"/>
      <c r="JU223" s="33"/>
      <c r="JV223" s="33"/>
      <c r="JW223" s="33"/>
      <c r="JX223" s="33"/>
      <c r="JY223" s="33"/>
      <c r="JZ223" s="33"/>
      <c r="KA223" s="33"/>
      <c r="KB223" s="33"/>
      <c r="KC223" s="33"/>
      <c r="KD223" s="33"/>
      <c r="KE223" s="33"/>
      <c r="KF223" s="33"/>
      <c r="KG223" s="33"/>
      <c r="KH223" s="33"/>
      <c r="KI223" s="33"/>
      <c r="KJ223" s="33"/>
      <c r="KK223" s="33"/>
      <c r="KL223" s="33"/>
      <c r="KM223" s="33"/>
      <c r="KN223" s="33"/>
      <c r="KO223" s="33"/>
      <c r="KP223" s="33"/>
      <c r="KQ223" s="33"/>
      <c r="KR223" s="33"/>
      <c r="KS223" s="33"/>
      <c r="KT223" s="33"/>
      <c r="KU223" s="33"/>
      <c r="KV223" s="33"/>
      <c r="KW223" s="33"/>
      <c r="KX223" s="33"/>
      <c r="KY223" s="33"/>
      <c r="KZ223" s="33"/>
      <c r="LA223" s="33"/>
      <c r="LB223" s="33"/>
      <c r="LC223" s="33"/>
      <c r="LD223" s="33"/>
      <c r="LE223" s="33"/>
      <c r="LF223" s="33"/>
      <c r="LG223" s="33"/>
      <c r="LH223" s="33"/>
      <c r="LI223" s="33"/>
      <c r="LJ223" s="33"/>
      <c r="LK223" s="33"/>
      <c r="LL223" s="33"/>
      <c r="LM223" s="33"/>
      <c r="LN223" s="33"/>
      <c r="LO223" s="33"/>
      <c r="LP223" s="33"/>
      <c r="LQ223" s="33"/>
      <c r="LR223" s="33"/>
      <c r="LS223" s="33"/>
      <c r="LT223" s="33"/>
      <c r="LU223" s="33"/>
      <c r="LV223" s="33"/>
      <c r="LW223" s="33"/>
      <c r="LX223" s="33"/>
      <c r="LY223" s="33"/>
      <c r="LZ223" s="33"/>
      <c r="MA223" s="33"/>
      <c r="MB223" s="33"/>
      <c r="MC223" s="33"/>
      <c r="MD223" s="33"/>
      <c r="ME223" s="33"/>
      <c r="MF223" s="33"/>
      <c r="MG223" s="33"/>
      <c r="MH223" s="33"/>
      <c r="MI223" s="33"/>
      <c r="MJ223" s="33"/>
      <c r="MK223" s="33"/>
      <c r="ML223" s="33"/>
      <c r="MM223" s="33"/>
      <c r="MN223" s="33"/>
      <c r="MO223" s="33"/>
      <c r="MP223" s="33"/>
      <c r="MQ223" s="33"/>
      <c r="MR223" s="33"/>
      <c r="MS223" s="33"/>
      <c r="MT223" s="33"/>
      <c r="MU223" s="33"/>
      <c r="MV223" s="33"/>
      <c r="MW223" s="33"/>
      <c r="MX223" s="33"/>
      <c r="MY223" s="33"/>
      <c r="MZ223" s="33"/>
      <c r="NA223" s="33"/>
      <c r="NB223" s="33"/>
      <c r="NC223" s="33"/>
      <c r="ND223" s="33"/>
      <c r="NE223" s="33"/>
      <c r="NF223" s="33"/>
      <c r="NG223" s="33"/>
      <c r="NH223" s="33"/>
      <c r="NI223" s="33"/>
    </row>
    <row r="224" spans="1:374" s="40" customFormat="1" ht="14.4" outlineLevel="1" x14ac:dyDescent="0.25">
      <c r="A224" s="1048"/>
      <c r="B224" s="18">
        <v>6977</v>
      </c>
      <c r="C224" s="1051"/>
      <c r="D224" s="49">
        <v>1</v>
      </c>
      <c r="E224" s="27" t="s">
        <v>30</v>
      </c>
      <c r="F224" s="25"/>
      <c r="G224" s="84">
        <v>19.178848026974865</v>
      </c>
      <c r="H224" s="33" t="e">
        <f>H222/(IFERROR(VLOOKUP($B214,#REF!,4,FALSE),"")/30)</f>
        <v>#VALUE!</v>
      </c>
      <c r="I224" s="33" t="e">
        <f>I222/(IFERROR(VLOOKUP($B214,#REF!,4,FALSE),"")/30)</f>
        <v>#VALUE!</v>
      </c>
      <c r="J224" s="33" t="e">
        <f>J222/(IFERROR(VLOOKUP($B214,#REF!,4,FALSE),"")/30)</f>
        <v>#VALUE!</v>
      </c>
      <c r="K224" s="33" t="e">
        <f>K222/(IFERROR(VLOOKUP($B214,#REF!,4,FALSE),"")/30)</f>
        <v>#VALUE!</v>
      </c>
      <c r="L224" s="33" t="e">
        <f>L222/(IFERROR(VLOOKUP($B214,#REF!,4,FALSE),"")/30)</f>
        <v>#VALUE!</v>
      </c>
      <c r="M224" s="33" t="e">
        <f>M222/(IFERROR(VLOOKUP($B214,#REF!,4,FALSE),"")/30)</f>
        <v>#VALUE!</v>
      </c>
      <c r="N224" s="33" t="e">
        <f>N222/(IFERROR(VLOOKUP($B214,#REF!,4,FALSE),"")/30)</f>
        <v>#VALUE!</v>
      </c>
      <c r="O224" s="33" t="e">
        <f>O222/(IFERROR(VLOOKUP($B214,#REF!,4,FALSE),"")/30)</f>
        <v>#VALUE!</v>
      </c>
      <c r="P224" s="33" t="e">
        <f>P222/(IFERROR(VLOOKUP($B214,#REF!,4,FALSE),"")/30)</f>
        <v>#VALUE!</v>
      </c>
      <c r="Q224" s="33" t="e">
        <f>Q222/(IFERROR(VLOOKUP($B214,#REF!,4,FALSE),"")/30)</f>
        <v>#VALUE!</v>
      </c>
      <c r="R224" s="33" t="e">
        <f>R222/(IFERROR(VLOOKUP($B214,#REF!,4,FALSE),"")/30)</f>
        <v>#VALUE!</v>
      </c>
      <c r="S224" s="33" t="e">
        <f>S222/(IFERROR(VLOOKUP($B214,#REF!,4,FALSE),"")/30)</f>
        <v>#VALUE!</v>
      </c>
      <c r="T224" s="33" t="e">
        <f>T222/(IFERROR(VLOOKUP($B214,#REF!,4,FALSE),"")/30)</f>
        <v>#VALUE!</v>
      </c>
      <c r="U224" s="33" t="e">
        <f>U222/(IFERROR(VLOOKUP($B214,#REF!,4,FALSE),"")/30)</f>
        <v>#VALUE!</v>
      </c>
      <c r="V224" s="33" t="e">
        <f>V222/(IFERROR(VLOOKUP($B214,#REF!,4,FALSE),"")/30)</f>
        <v>#VALUE!</v>
      </c>
      <c r="W224" s="33" t="e">
        <f>W222/(IFERROR(VLOOKUP($B214,#REF!,4,FALSE),"")/30)</f>
        <v>#VALUE!</v>
      </c>
      <c r="X224" s="33" t="e">
        <f>X222/(IFERROR(VLOOKUP($B214,#REF!,4,FALSE),"")/30)</f>
        <v>#VALUE!</v>
      </c>
      <c r="Y224" s="33" t="e">
        <f>Y222/(IFERROR(VLOOKUP($B214,#REF!,4,FALSE),"")/30)</f>
        <v>#VALUE!</v>
      </c>
      <c r="Z224" s="33" t="e">
        <f>Z222/(IFERROR(VLOOKUP($B214,#REF!,4,FALSE),"")/30)</f>
        <v>#VALUE!</v>
      </c>
      <c r="AA224" s="33" t="e">
        <f>AA222/(IFERROR(VLOOKUP($B214,#REF!,4,FALSE),"")/30)</f>
        <v>#VALUE!</v>
      </c>
      <c r="AB224" s="33" t="e">
        <f>AB222/(IFERROR(VLOOKUP($B214,#REF!,4,FALSE),"")/30)</f>
        <v>#VALUE!</v>
      </c>
      <c r="AC224" s="33" t="e">
        <f>AC222/(IFERROR(VLOOKUP($B214,#REF!,4,FALSE),"")/30)</f>
        <v>#VALUE!</v>
      </c>
      <c r="AD224" s="33" t="e">
        <f>AD222/(IFERROR(VLOOKUP($B214,#REF!,4,FALSE),"")/30)</f>
        <v>#VALUE!</v>
      </c>
      <c r="AE224" s="33" t="e">
        <f>AE222/(IFERROR(VLOOKUP($B214,#REF!,4,FALSE),"")/30)</f>
        <v>#VALUE!</v>
      </c>
      <c r="AF224" s="33" t="e">
        <f>AF222/(IFERROR(VLOOKUP($B214,#REF!,4,FALSE),"")/30)</f>
        <v>#VALUE!</v>
      </c>
      <c r="AG224" s="33" t="e">
        <f>AG222/(IFERROR(VLOOKUP($B214,#REF!,4,FALSE),"")/30)</f>
        <v>#VALUE!</v>
      </c>
      <c r="AH224" s="33" t="e">
        <f>AH222/(IFERROR(VLOOKUP($B214,#REF!,4,FALSE),"")/30)</f>
        <v>#VALUE!</v>
      </c>
      <c r="AI224" s="33" t="e">
        <f>AI222/(IFERROR(VLOOKUP($B214,#REF!,4,FALSE),"")/30)</f>
        <v>#VALUE!</v>
      </c>
      <c r="AJ224" s="33" t="e">
        <f>AJ222/(IFERROR(VLOOKUP($B214,#REF!,4,FALSE),"")/30)</f>
        <v>#VALUE!</v>
      </c>
      <c r="AK224" s="33" t="e">
        <f>AK222/(IFERROR(VLOOKUP($B214,#REF!,4,FALSE),"")/30)</f>
        <v>#VALUE!</v>
      </c>
      <c r="AL224" s="33" t="e">
        <f>AL222/(IFERROR(VLOOKUP($B214,#REF!,4,FALSE),"")/30)</f>
        <v>#VALUE!</v>
      </c>
      <c r="AM224" s="33" t="e">
        <f>AM222/(IFERROR(VLOOKUP($B214,#REF!,5,FALSE),"")/30)</f>
        <v>#VALUE!</v>
      </c>
      <c r="AN224" s="33" t="e">
        <f>AN222/(IFERROR(VLOOKUP($B214,#REF!,5,FALSE),"")/30)</f>
        <v>#VALUE!</v>
      </c>
      <c r="AO224" s="33" t="e">
        <f>AO222/(IFERROR(VLOOKUP($B214,#REF!,5,FALSE),"")/30)</f>
        <v>#VALUE!</v>
      </c>
      <c r="AP224" s="33" t="e">
        <f>AP222/(IFERROR(VLOOKUP($B214,#REF!,5,FALSE),"")/30)</f>
        <v>#VALUE!</v>
      </c>
      <c r="AQ224" s="33" t="e">
        <f>AQ222/(IFERROR(VLOOKUP($B214,#REF!,5,FALSE),"")/30)</f>
        <v>#VALUE!</v>
      </c>
      <c r="AR224" s="33" t="e">
        <f>AR222/(IFERROR(VLOOKUP($B214,#REF!,5,FALSE),"")/30)</f>
        <v>#VALUE!</v>
      </c>
      <c r="AS224" s="33" t="e">
        <f>AS222/(IFERROR(VLOOKUP($B214,#REF!,5,FALSE),"")/30)</f>
        <v>#VALUE!</v>
      </c>
      <c r="AT224" s="33" t="e">
        <f>AT222/(IFERROR(VLOOKUP($B214,#REF!,5,FALSE),"")/30)</f>
        <v>#VALUE!</v>
      </c>
      <c r="AU224" s="33" t="e">
        <f>AU222/(IFERROR(VLOOKUP($B214,#REF!,5,FALSE),"")/30)</f>
        <v>#VALUE!</v>
      </c>
      <c r="AV224" s="33" t="e">
        <f>AV222/(IFERROR(VLOOKUP($B214,#REF!,5,FALSE),"")/30)</f>
        <v>#VALUE!</v>
      </c>
      <c r="AW224" s="33" t="e">
        <f>AW222/(IFERROR(VLOOKUP($B214,#REF!,5,FALSE),"")/30)</f>
        <v>#VALUE!</v>
      </c>
      <c r="AX224" s="33" t="e">
        <f>AX222/(IFERROR(VLOOKUP($B214,#REF!,5,FALSE),"")/30)</f>
        <v>#VALUE!</v>
      </c>
      <c r="AY224" s="33" t="e">
        <f>AY222/(IFERROR(VLOOKUP($B214,#REF!,5,FALSE),"")/30)</f>
        <v>#VALUE!</v>
      </c>
      <c r="AZ224" s="33" t="e">
        <f>AZ222/(IFERROR(VLOOKUP($B214,#REF!,5,FALSE),"")/30)</f>
        <v>#VALUE!</v>
      </c>
      <c r="BA224" s="33" t="e">
        <f>BA222/(IFERROR(VLOOKUP($B214,#REF!,5,FALSE),"")/30)</f>
        <v>#VALUE!</v>
      </c>
      <c r="BB224" s="33" t="e">
        <f>BB222/(IFERROR(VLOOKUP($B214,#REF!,5,FALSE),"")/30)</f>
        <v>#VALUE!</v>
      </c>
      <c r="BC224" s="33" t="e">
        <f>BC222/(IFERROR(VLOOKUP($B214,#REF!,5,FALSE),"")/30)</f>
        <v>#VALUE!</v>
      </c>
      <c r="BD224" s="33" t="e">
        <f>BD222/(IFERROR(VLOOKUP($B214,#REF!,5,FALSE),"")/30)</f>
        <v>#VALUE!</v>
      </c>
      <c r="BE224" s="33" t="e">
        <f>BE222/(IFERROR(VLOOKUP($B214,#REF!,5,FALSE),"")/30)</f>
        <v>#VALUE!</v>
      </c>
      <c r="BF224" s="33" t="e">
        <f>BF222/(IFERROR(VLOOKUP($B214,#REF!,5,FALSE),"")/30)</f>
        <v>#VALUE!</v>
      </c>
      <c r="BG224" s="33" t="e">
        <f>BG222/(IFERROR(VLOOKUP($B214,#REF!,5,FALSE),"")/30)</f>
        <v>#VALUE!</v>
      </c>
      <c r="BH224" s="33" t="e">
        <f>BH222/(IFERROR(VLOOKUP($B214,#REF!,5,FALSE),"")/30)</f>
        <v>#VALUE!</v>
      </c>
      <c r="BI224" s="33" t="e">
        <f>BI222/(IFERROR(VLOOKUP($B214,#REF!,5,FALSE),"")/30)</f>
        <v>#VALUE!</v>
      </c>
      <c r="BJ224" s="33" t="e">
        <f>BJ222/(IFERROR(VLOOKUP($B214,#REF!,5,FALSE),"")/30)</f>
        <v>#VALUE!</v>
      </c>
      <c r="BK224" s="33" t="e">
        <f>BK222/(IFERROR(VLOOKUP($B214,#REF!,5,FALSE),"")/30)</f>
        <v>#VALUE!</v>
      </c>
      <c r="BL224" s="33" t="e">
        <f>BL222/(IFERROR(VLOOKUP($B214,#REF!,5,FALSE),"")/30)</f>
        <v>#VALUE!</v>
      </c>
      <c r="BM224" s="33" t="e">
        <f>BM222/(IFERROR(VLOOKUP($B214,#REF!,5,FALSE),"")/30)</f>
        <v>#VALUE!</v>
      </c>
      <c r="BN224" s="33" t="e">
        <f>BN222/(IFERROR(VLOOKUP($B214,#REF!,5,FALSE),"")/30)</f>
        <v>#VALUE!</v>
      </c>
      <c r="BO224" s="33" t="e">
        <f>BO222/(IFERROR(VLOOKUP($B214,#REF!,5,FALSE),"")/30)</f>
        <v>#VALUE!</v>
      </c>
      <c r="BP224" s="33" t="e">
        <f>BP222/(IFERROR(VLOOKUP($B214,#REF!,6,FALSE),"")/30)</f>
        <v>#VALUE!</v>
      </c>
      <c r="BQ224" s="33" t="e">
        <f>BQ222/(IFERROR(VLOOKUP($B214,#REF!,6,FALSE),"")/30)</f>
        <v>#VALUE!</v>
      </c>
      <c r="BR224" s="33" t="e">
        <f>BR222/(IFERROR(VLOOKUP($B214,#REF!,6,FALSE),"")/30)</f>
        <v>#VALUE!</v>
      </c>
      <c r="BS224" s="33" t="e">
        <f>BS222/(IFERROR(VLOOKUP($B214,#REF!,6,FALSE),"")/30)</f>
        <v>#VALUE!</v>
      </c>
      <c r="BT224" s="33" t="e">
        <f>BT222/(IFERROR(VLOOKUP($B214,#REF!,6,FALSE),"")/30)</f>
        <v>#VALUE!</v>
      </c>
      <c r="BU224" s="33" t="e">
        <f>BU222/(IFERROR(VLOOKUP($B214,#REF!,6,FALSE),"")/30)</f>
        <v>#VALUE!</v>
      </c>
      <c r="BV224" s="33" t="e">
        <f>BV222/(IFERROR(VLOOKUP($B214,#REF!,6,FALSE),"")/30)</f>
        <v>#VALUE!</v>
      </c>
      <c r="BW224" s="33" t="e">
        <f>BW222/(IFERROR(VLOOKUP($B214,#REF!,6,FALSE),"")/30)</f>
        <v>#VALUE!</v>
      </c>
      <c r="BX224" s="33" t="e">
        <f>BX222/(IFERROR(VLOOKUP($B214,#REF!,6,FALSE),"")/30)</f>
        <v>#VALUE!</v>
      </c>
      <c r="BY224" s="33" t="e">
        <f>BY222/(IFERROR(VLOOKUP($B214,#REF!,6,FALSE),"")/30)</f>
        <v>#VALUE!</v>
      </c>
      <c r="BZ224" s="33" t="e">
        <f>BZ222/(IFERROR(VLOOKUP($B214,#REF!,6,FALSE),"")/30)</f>
        <v>#VALUE!</v>
      </c>
      <c r="CA224" s="33" t="e">
        <f>CA222/(IFERROR(VLOOKUP($B214,#REF!,6,FALSE),"")/30)</f>
        <v>#VALUE!</v>
      </c>
      <c r="CB224" s="33" t="e">
        <f>CB222/(IFERROR(VLOOKUP($B214,#REF!,6,FALSE),"")/30)</f>
        <v>#VALUE!</v>
      </c>
      <c r="CC224" s="33" t="e">
        <f>CC222/(IFERROR(VLOOKUP($B214,#REF!,6,FALSE),"")/30)</f>
        <v>#VALUE!</v>
      </c>
      <c r="CD224" s="33" t="e">
        <f>CD222/(IFERROR(VLOOKUP($B214,#REF!,6,FALSE),"")/30)</f>
        <v>#VALUE!</v>
      </c>
      <c r="CE224" s="33" t="e">
        <f>CE222/(IFERROR(VLOOKUP($B214,#REF!,6,FALSE),"")/30)</f>
        <v>#VALUE!</v>
      </c>
      <c r="CF224" s="33" t="e">
        <f>CF222/(IFERROR(VLOOKUP($B214,#REF!,6,FALSE),"")/30)</f>
        <v>#VALUE!</v>
      </c>
      <c r="CG224" s="33" t="e">
        <f>CG222/(IFERROR(VLOOKUP($B214,#REF!,6,FALSE),"")/30)</f>
        <v>#VALUE!</v>
      </c>
      <c r="CH224" s="33" t="e">
        <f>CH222/(IFERROR(VLOOKUP($B214,#REF!,6,FALSE),"")/30)</f>
        <v>#VALUE!</v>
      </c>
      <c r="CI224" s="33" t="e">
        <f>CI222/(IFERROR(VLOOKUP($B214,#REF!,6,FALSE),"")/30)</f>
        <v>#VALUE!</v>
      </c>
      <c r="CJ224" s="33" t="e">
        <f>CJ222/(IFERROR(VLOOKUP($B214,#REF!,6,FALSE),"")/30)</f>
        <v>#VALUE!</v>
      </c>
      <c r="CK224" s="33" t="e">
        <f>CK222/(IFERROR(VLOOKUP($B214,#REF!,6,FALSE),"")/30)</f>
        <v>#VALUE!</v>
      </c>
      <c r="CL224" s="33" t="e">
        <f>CL222/(IFERROR(VLOOKUP($B214,#REF!,6,FALSE),"")/30)</f>
        <v>#VALUE!</v>
      </c>
      <c r="CM224" s="33" t="e">
        <f>CM222/(IFERROR(VLOOKUP($B214,#REF!,6,FALSE),"")/30)</f>
        <v>#VALUE!</v>
      </c>
      <c r="CN224" s="33" t="e">
        <f>CN222/(IFERROR(VLOOKUP($B214,#REF!,6,FALSE),"")/30)</f>
        <v>#VALUE!</v>
      </c>
      <c r="CO224" s="33" t="e">
        <f>CO222/(IFERROR(VLOOKUP($B214,#REF!,6,FALSE),"")/30)</f>
        <v>#VALUE!</v>
      </c>
      <c r="CP224" s="33" t="e">
        <f>CP222/(IFERROR(VLOOKUP($B214,#REF!,6,FALSE),"")/30)</f>
        <v>#VALUE!</v>
      </c>
      <c r="CQ224" s="33" t="e">
        <f>CQ222/(IFERROR(VLOOKUP($B214,#REF!,6,FALSE),"")/30)</f>
        <v>#VALUE!</v>
      </c>
      <c r="CR224" s="33" t="e">
        <f>CR222/(IFERROR(VLOOKUP($B214,#REF!,6,FALSE),"")/30)</f>
        <v>#VALUE!</v>
      </c>
      <c r="CS224" s="33" t="e">
        <f>CS222/(IFERROR(VLOOKUP($B214,#REF!,6,FALSE),"")/30)</f>
        <v>#VALUE!</v>
      </c>
      <c r="CT224" s="33" t="e">
        <f>CT222/(IFERROR(VLOOKUP($B214,#REF!,6,FALSE),"")/30)</f>
        <v>#VALUE!</v>
      </c>
      <c r="CU224" s="33" t="e">
        <f>CU222/(VLOOKUP($B214,#REF!,7,FALSE)/30)</f>
        <v>#VALUE!</v>
      </c>
      <c r="CV224" s="33" t="e">
        <f>CV222/(VLOOKUP($B214,#REF!,7,FALSE)/30)</f>
        <v>#VALUE!</v>
      </c>
      <c r="CW224" s="33" t="e">
        <f>CW222/(VLOOKUP($B214,#REF!,7,FALSE)/30)</f>
        <v>#VALUE!</v>
      </c>
      <c r="CX224" s="33" t="e">
        <f>CX222/(VLOOKUP($B214,#REF!,7,FALSE)/30)</f>
        <v>#VALUE!</v>
      </c>
      <c r="CY224" s="33" t="e">
        <f>CY222/(VLOOKUP($B214,#REF!,7,FALSE)/30)</f>
        <v>#VALUE!</v>
      </c>
      <c r="CZ224" s="33" t="e">
        <f>CZ222/(VLOOKUP($B214,#REF!,7,FALSE)/30)</f>
        <v>#VALUE!</v>
      </c>
      <c r="DA224" s="33" t="e">
        <f>DA222/(VLOOKUP($B214,#REF!,7,FALSE)/30)</f>
        <v>#VALUE!</v>
      </c>
      <c r="DB224" s="33" t="e">
        <f>DB222/(VLOOKUP($B214,#REF!,7,FALSE)/30)</f>
        <v>#VALUE!</v>
      </c>
      <c r="DC224" s="33" t="e">
        <f>DC222/(VLOOKUP($B214,#REF!,7,FALSE)/30)</f>
        <v>#VALUE!</v>
      </c>
      <c r="DD224" s="33" t="e">
        <f>DD222/(VLOOKUP($B214,#REF!,7,FALSE)/30)</f>
        <v>#VALUE!</v>
      </c>
      <c r="DE224" s="33" t="e">
        <f>DE222/(VLOOKUP($B214,#REF!,7,FALSE)/30)</f>
        <v>#VALUE!</v>
      </c>
      <c r="DF224" s="33" t="e">
        <f>DF222/(VLOOKUP($B214,#REF!,7,FALSE)/30)</f>
        <v>#VALUE!</v>
      </c>
      <c r="DG224" s="33" t="e">
        <f>DG222/(VLOOKUP($B214,#REF!,7,FALSE)/30)</f>
        <v>#VALUE!</v>
      </c>
      <c r="DH224" s="33" t="e">
        <f>DH222/(VLOOKUP($B214,#REF!,7,FALSE)/30)</f>
        <v>#VALUE!</v>
      </c>
      <c r="DI224" s="33" t="e">
        <f>DI222/(VLOOKUP($B214,#REF!,7,FALSE)/30)</f>
        <v>#VALUE!</v>
      </c>
      <c r="DJ224" s="33" t="e">
        <f>DJ222/(VLOOKUP($B214,#REF!,7,FALSE)/30)</f>
        <v>#VALUE!</v>
      </c>
      <c r="DK224" s="33" t="e">
        <f>DK222/(VLOOKUP($B214,#REF!,7,FALSE)/30)</f>
        <v>#VALUE!</v>
      </c>
      <c r="DL224" s="33" t="e">
        <f>DL222/(VLOOKUP($B214,#REF!,7,FALSE)/30)</f>
        <v>#VALUE!</v>
      </c>
      <c r="DM224" s="33" t="e">
        <f>DM222/(VLOOKUP($B214,#REF!,7,FALSE)/30)</f>
        <v>#VALUE!</v>
      </c>
      <c r="DN224" s="33" t="e">
        <f>DN222/(VLOOKUP($B214,#REF!,7,FALSE)/30)</f>
        <v>#VALUE!</v>
      </c>
      <c r="DO224" s="33" t="e">
        <f>DO222/(VLOOKUP($B214,#REF!,7,FALSE)/30)</f>
        <v>#VALUE!</v>
      </c>
      <c r="DP224" s="33" t="e">
        <f>DP222/(VLOOKUP($B214,#REF!,7,FALSE)/30)</f>
        <v>#VALUE!</v>
      </c>
      <c r="DQ224" s="33" t="e">
        <f>DQ222/(VLOOKUP($B214,#REF!,7,FALSE)/30)</f>
        <v>#VALUE!</v>
      </c>
      <c r="DR224" s="33" t="e">
        <f>DR222/(VLOOKUP($B214,#REF!,7,FALSE)/30)</f>
        <v>#VALUE!</v>
      </c>
      <c r="DS224" s="33" t="e">
        <f>DS222/(VLOOKUP($B214,#REF!,7,FALSE)/30)</f>
        <v>#VALUE!</v>
      </c>
      <c r="DT224" s="33" t="e">
        <f>DT222/(VLOOKUP($B214,#REF!,7,FALSE)/30)</f>
        <v>#VALUE!</v>
      </c>
      <c r="DU224" s="33" t="e">
        <f>DU222/(VLOOKUP($B214,#REF!,7,FALSE)/30)</f>
        <v>#VALUE!</v>
      </c>
      <c r="DV224" s="33" t="e">
        <f>DV222/(VLOOKUP($B214,#REF!,7,FALSE)/30)</f>
        <v>#VALUE!</v>
      </c>
      <c r="DW224" s="33" t="e">
        <f>DW222/(VLOOKUP($B214,#REF!,7,FALSE)/30)</f>
        <v>#VALUE!</v>
      </c>
      <c r="DX224" s="33" t="e">
        <f>DX222/(VLOOKUP($B214,#REF!,7,FALSE)/30)</f>
        <v>#VALUE!</v>
      </c>
      <c r="DY224" s="33" t="e">
        <f>DY222/(VLOOKUP($B214,#REF!,8,FALSE)/30)</f>
        <v>#VALUE!</v>
      </c>
      <c r="DZ224" s="33" t="e">
        <f>DZ222/(VLOOKUP($B214,#REF!,8,FALSE)/30)</f>
        <v>#VALUE!</v>
      </c>
      <c r="EA224" s="33" t="e">
        <f>EA222/(VLOOKUP($B214,#REF!,8,FALSE)/30)</f>
        <v>#VALUE!</v>
      </c>
      <c r="EB224" s="33" t="e">
        <f>EB222/(VLOOKUP($B214,#REF!,8,FALSE)/30)</f>
        <v>#VALUE!</v>
      </c>
      <c r="EC224" s="33" t="e">
        <f>EC222/(VLOOKUP($B214,#REF!,8,FALSE)/30)</f>
        <v>#VALUE!</v>
      </c>
      <c r="ED224" s="33" t="e">
        <f>ED222/(VLOOKUP($B214,#REF!,8,FALSE)/30)</f>
        <v>#VALUE!</v>
      </c>
      <c r="EE224" s="33" t="e">
        <f>EE222/(VLOOKUP($B214,#REF!,8,FALSE)/30)</f>
        <v>#VALUE!</v>
      </c>
      <c r="EF224" s="33" t="e">
        <f>EF222/(VLOOKUP($B214,#REF!,8,FALSE)/30)</f>
        <v>#VALUE!</v>
      </c>
      <c r="EG224" s="33" t="e">
        <f>EG222/(VLOOKUP($B214,#REF!,8,FALSE)/30)</f>
        <v>#VALUE!</v>
      </c>
      <c r="EH224" s="33" t="e">
        <f>EH222/(VLOOKUP($B214,#REF!,8,FALSE)/30)</f>
        <v>#VALUE!</v>
      </c>
      <c r="EI224" s="33" t="e">
        <f>EI222/(VLOOKUP($B214,#REF!,8,FALSE)/30)</f>
        <v>#VALUE!</v>
      </c>
      <c r="EJ224" s="33" t="e">
        <f>EJ222/(VLOOKUP($B214,#REF!,8,FALSE)/30)</f>
        <v>#VALUE!</v>
      </c>
      <c r="EK224" s="33" t="e">
        <f>EK222/(VLOOKUP($B214,#REF!,8,FALSE)/30)</f>
        <v>#VALUE!</v>
      </c>
      <c r="EL224" s="33" t="e">
        <f>EL222/(VLOOKUP($B214,#REF!,8,FALSE)/30)</f>
        <v>#VALUE!</v>
      </c>
      <c r="EM224" s="33" t="e">
        <f>EM222/(VLOOKUP($B214,#REF!,8,FALSE)/30)</f>
        <v>#VALUE!</v>
      </c>
      <c r="EN224" s="33" t="e">
        <f>EN222/(VLOOKUP($B214,#REF!,8,FALSE)/30)</f>
        <v>#VALUE!</v>
      </c>
      <c r="EO224" s="33" t="e">
        <f>EO222/(VLOOKUP($B214,#REF!,8,FALSE)/30)</f>
        <v>#VALUE!</v>
      </c>
      <c r="EP224" s="33" t="e">
        <f>EP222/(VLOOKUP($B214,#REF!,8,FALSE)/30)</f>
        <v>#VALUE!</v>
      </c>
      <c r="EQ224" s="33" t="e">
        <f>EQ222/(VLOOKUP($B214,#REF!,8,FALSE)/30)</f>
        <v>#VALUE!</v>
      </c>
      <c r="ER224" s="33" t="e">
        <f>ER222/(VLOOKUP($B214,#REF!,8,FALSE)/30)</f>
        <v>#VALUE!</v>
      </c>
      <c r="ES224" s="33" t="e">
        <f>ES222/(VLOOKUP($B214,#REF!,8,FALSE)/30)</f>
        <v>#VALUE!</v>
      </c>
      <c r="ET224" s="33" t="e">
        <f>ET222/(VLOOKUP($B214,#REF!,8,FALSE)/30)</f>
        <v>#VALUE!</v>
      </c>
      <c r="EU224" s="33" t="e">
        <f>EU222/(VLOOKUP($B214,#REF!,8,FALSE)/30)</f>
        <v>#VALUE!</v>
      </c>
      <c r="EV224" s="33" t="e">
        <f>EV222/(VLOOKUP($B214,#REF!,8,FALSE)/30)</f>
        <v>#VALUE!</v>
      </c>
      <c r="EW224" s="33" t="e">
        <f>EW222/(VLOOKUP($B214,#REF!,8,FALSE)/30)</f>
        <v>#VALUE!</v>
      </c>
      <c r="EX224" s="33" t="e">
        <f>EX222/(VLOOKUP($B214,#REF!,8,FALSE)/30)</f>
        <v>#VALUE!</v>
      </c>
      <c r="EY224" s="33" t="e">
        <f>EY222/(VLOOKUP($B214,#REF!,8,FALSE)/30)</f>
        <v>#VALUE!</v>
      </c>
      <c r="EZ224" s="33" t="e">
        <f>EZ222/(VLOOKUP($B214,#REF!,8,FALSE)/30)</f>
        <v>#VALUE!</v>
      </c>
      <c r="FA224" s="33" t="e">
        <f>FA222/(VLOOKUP($B214,#REF!,8,FALSE)/30)</f>
        <v>#VALUE!</v>
      </c>
      <c r="FB224" s="33" t="e">
        <f>FB222/(VLOOKUP($B214,#REF!,8,FALSE)/30)</f>
        <v>#VALUE!</v>
      </c>
      <c r="FC224" s="33" t="e">
        <f>FC222/(VLOOKUP($B214,#REF!,8,FALSE)/30)</f>
        <v>#VALUE!</v>
      </c>
      <c r="FD224" s="33" t="e">
        <f>FD222/(VLOOKUP($B214,#REF!,9,FALSE)/30)</f>
        <v>#VALUE!</v>
      </c>
      <c r="FE224" s="33" t="e">
        <f>FE222/(VLOOKUP($B214,#REF!,9,FALSE)/30)</f>
        <v>#VALUE!</v>
      </c>
      <c r="FF224" s="33" t="e">
        <f>FF222/(VLOOKUP($B214,#REF!,9,FALSE)/30)</f>
        <v>#VALUE!</v>
      </c>
      <c r="FG224" s="33" t="e">
        <f>FG222/(VLOOKUP($B214,#REF!,9,FALSE)/30)</f>
        <v>#VALUE!</v>
      </c>
      <c r="FH224" s="33" t="e">
        <f>FH222/(VLOOKUP($B214,#REF!,9,FALSE)/30)</f>
        <v>#VALUE!</v>
      </c>
      <c r="FI224" s="33" t="e">
        <f>FI222/(VLOOKUP($B214,#REF!,9,FALSE)/30)</f>
        <v>#VALUE!</v>
      </c>
      <c r="FJ224" s="33" t="e">
        <f>FJ222/(VLOOKUP($B214,#REF!,9,FALSE)/30)</f>
        <v>#VALUE!</v>
      </c>
      <c r="FK224" s="33" t="e">
        <f>FK222/(VLOOKUP($B214,#REF!,9,FALSE)/30)</f>
        <v>#VALUE!</v>
      </c>
      <c r="FL224" s="33" t="e">
        <f>FL222/(VLOOKUP($B214,#REF!,9,FALSE)/30)</f>
        <v>#VALUE!</v>
      </c>
      <c r="FM224" s="33" t="e">
        <f>FM222/(VLOOKUP($B214,#REF!,9,FALSE)/30)</f>
        <v>#VALUE!</v>
      </c>
      <c r="FN224" s="33" t="e">
        <f>FN222/(VLOOKUP($B214,#REF!,9,FALSE)/30)</f>
        <v>#VALUE!</v>
      </c>
      <c r="FO224" s="33" t="e">
        <f>FO222/(VLOOKUP($B214,#REF!,9,FALSE)/30)</f>
        <v>#VALUE!</v>
      </c>
      <c r="FP224" s="33" t="e">
        <f>FP222/(VLOOKUP($B214,#REF!,9,FALSE)/30)</f>
        <v>#VALUE!</v>
      </c>
      <c r="FQ224" s="33" t="e">
        <f>FQ222/(VLOOKUP($B214,#REF!,9,FALSE)/30)</f>
        <v>#VALUE!</v>
      </c>
      <c r="FR224" s="33" t="e">
        <f>FR222/(VLOOKUP($B214,#REF!,9,FALSE)/30)</f>
        <v>#VALUE!</v>
      </c>
      <c r="FS224" s="33" t="e">
        <f>FS222/(VLOOKUP($B214,#REF!,9,FALSE)/30)</f>
        <v>#VALUE!</v>
      </c>
      <c r="FT224" s="33" t="e">
        <f>FT222/(VLOOKUP($B214,#REF!,9,FALSE)/30)</f>
        <v>#VALUE!</v>
      </c>
      <c r="FU224" s="33" t="e">
        <f>FU222/(VLOOKUP($B214,#REF!,9,FALSE)/30)</f>
        <v>#VALUE!</v>
      </c>
      <c r="FV224" s="33" t="e">
        <f>FV222/(VLOOKUP($B214,#REF!,9,FALSE)/30)</f>
        <v>#VALUE!</v>
      </c>
      <c r="FW224" s="33" t="e">
        <f>FW222/(VLOOKUP($B214,#REF!,9,FALSE)/30)</f>
        <v>#VALUE!</v>
      </c>
      <c r="FX224" s="33" t="e">
        <f>FX222/(VLOOKUP($B214,#REF!,9,FALSE)/30)</f>
        <v>#VALUE!</v>
      </c>
      <c r="FY224" s="33" t="e">
        <f>FY222/(VLOOKUP($B214,#REF!,9,FALSE)/30)</f>
        <v>#VALUE!</v>
      </c>
      <c r="FZ224" s="33" t="e">
        <f>FZ222/(VLOOKUP($B214,#REF!,9,FALSE)/30)</f>
        <v>#VALUE!</v>
      </c>
      <c r="GA224" s="33" t="e">
        <f>GA222/(VLOOKUP($B214,#REF!,9,FALSE)/30)</f>
        <v>#VALUE!</v>
      </c>
      <c r="GB224" s="33" t="e">
        <f>GB222/(VLOOKUP($B214,#REF!,9,FALSE)/30)</f>
        <v>#VALUE!</v>
      </c>
      <c r="GC224" s="33" t="e">
        <f>GC222/(VLOOKUP($B214,#REF!,9,FALSE)/30)</f>
        <v>#VALUE!</v>
      </c>
      <c r="GD224" s="33" t="e">
        <f>GD222/(VLOOKUP($B214,#REF!,9,FALSE)/30)</f>
        <v>#VALUE!</v>
      </c>
      <c r="GE224" s="33" t="e">
        <f>GE222/(VLOOKUP($B214,#REF!,9,FALSE)/30)</f>
        <v>#VALUE!</v>
      </c>
      <c r="GF224" s="33" t="e">
        <f>GF222/(VLOOKUP($B214,#REF!,9,FALSE)/30)</f>
        <v>#VALUE!</v>
      </c>
      <c r="GG224" s="33" t="e">
        <f>GG222/(VLOOKUP($B214,#REF!,9,FALSE)/30)</f>
        <v>#VALUE!</v>
      </c>
      <c r="GH224" s="33" t="e">
        <f>GH222/(VLOOKUP($B214,#REF!,10,FALSE)/30)</f>
        <v>#VALUE!</v>
      </c>
      <c r="GI224" s="33" t="e">
        <f>GI222/(VLOOKUP($B214,#REF!,10,FALSE)/30)</f>
        <v>#VALUE!</v>
      </c>
      <c r="GJ224" s="33" t="e">
        <f>GJ222/(VLOOKUP($B214,#REF!,10,FALSE)/30)</f>
        <v>#VALUE!</v>
      </c>
      <c r="GK224" s="33" t="e">
        <f>GK222/(VLOOKUP($B214,#REF!,10,FALSE)/30)</f>
        <v>#VALUE!</v>
      </c>
      <c r="GL224" s="33" t="e">
        <f>GL222/(VLOOKUP($B214,#REF!,10,FALSE)/30)</f>
        <v>#VALUE!</v>
      </c>
      <c r="GM224" s="33" t="e">
        <f>GM222/(VLOOKUP($B214,#REF!,10,FALSE)/30)</f>
        <v>#VALUE!</v>
      </c>
      <c r="GN224" s="33" t="e">
        <f>GN222/(VLOOKUP($B214,#REF!,10,FALSE)/30)</f>
        <v>#VALUE!</v>
      </c>
      <c r="GO224" s="33" t="e">
        <f>GO222/(VLOOKUP($B214,#REF!,10,FALSE)/30)</f>
        <v>#VALUE!</v>
      </c>
      <c r="GP224" s="33" t="e">
        <f>GP222/(VLOOKUP($B214,#REF!,10,FALSE)/30)</f>
        <v>#VALUE!</v>
      </c>
      <c r="GQ224" s="33" t="e">
        <f>GQ222/(VLOOKUP($B214,#REF!,10,FALSE)/30)</f>
        <v>#VALUE!</v>
      </c>
      <c r="GR224" s="33" t="e">
        <f>GR222/(VLOOKUP($B214,#REF!,10,FALSE)/30)</f>
        <v>#VALUE!</v>
      </c>
      <c r="GS224" s="33" t="e">
        <f>GS222/(VLOOKUP($B214,#REF!,10,FALSE)/30)</f>
        <v>#VALUE!</v>
      </c>
      <c r="GT224" s="33" t="e">
        <f>GT222/(VLOOKUP($B214,#REF!,10,FALSE)/30)</f>
        <v>#VALUE!</v>
      </c>
      <c r="GU224" s="33" t="e">
        <f>GU222/(VLOOKUP($B214,#REF!,10,FALSE)/30)</f>
        <v>#VALUE!</v>
      </c>
      <c r="GV224" s="33" t="e">
        <f>GV222/(VLOOKUP($B214,#REF!,10,FALSE)/30)</f>
        <v>#VALUE!</v>
      </c>
      <c r="GW224" s="33" t="e">
        <f>GW222/(VLOOKUP($B214,#REF!,10,FALSE)/30)</f>
        <v>#VALUE!</v>
      </c>
      <c r="GX224" s="33" t="e">
        <f>GX222/(VLOOKUP($B214,#REF!,10,FALSE)/30)</f>
        <v>#VALUE!</v>
      </c>
      <c r="GY224" s="33" t="e">
        <f>GY222/(VLOOKUP($B214,#REF!,10,FALSE)/30)</f>
        <v>#VALUE!</v>
      </c>
      <c r="GZ224" s="33" t="e">
        <f>GZ222/(VLOOKUP($B214,#REF!,10,FALSE)/30)</f>
        <v>#VALUE!</v>
      </c>
      <c r="HA224" s="33" t="e">
        <f>HA222/(VLOOKUP($B214,#REF!,10,FALSE)/30)</f>
        <v>#VALUE!</v>
      </c>
      <c r="HB224" s="33" t="e">
        <f>HB222/(VLOOKUP($B214,#REF!,10,FALSE)/30)</f>
        <v>#VALUE!</v>
      </c>
      <c r="HC224" s="33" t="e">
        <f>HC222/(VLOOKUP($B214,#REF!,10,FALSE)/30)</f>
        <v>#VALUE!</v>
      </c>
      <c r="HD224" s="33" t="e">
        <f>HD222/(VLOOKUP($B214,#REF!,10,FALSE)/30)</f>
        <v>#VALUE!</v>
      </c>
      <c r="HE224" s="33" t="e">
        <f>HE222/(VLOOKUP($B214,#REF!,10,FALSE)/30)</f>
        <v>#VALUE!</v>
      </c>
      <c r="HF224" s="33" t="e">
        <f>HF222/(VLOOKUP($B214,#REF!,10,FALSE)/30)</f>
        <v>#VALUE!</v>
      </c>
      <c r="HG224" s="33" t="e">
        <f>HG222/(VLOOKUP($B214,#REF!,10,FALSE)/30)</f>
        <v>#VALUE!</v>
      </c>
      <c r="HH224" s="33" t="e">
        <f>HH222/(VLOOKUP($B214,#REF!,10,FALSE)/30)</f>
        <v>#VALUE!</v>
      </c>
      <c r="HI224" s="33" t="e">
        <f>HI222/(VLOOKUP($B214,#REF!,10,FALSE)/30)</f>
        <v>#VALUE!</v>
      </c>
      <c r="HJ224" s="33" t="e">
        <f>HJ222/(VLOOKUP($B214,#REF!,10,FALSE)/30)</f>
        <v>#VALUE!</v>
      </c>
      <c r="HK224" s="33" t="e">
        <f>HK222/(VLOOKUP($B214,#REF!,10,FALSE)/30)</f>
        <v>#VALUE!</v>
      </c>
      <c r="HL224" s="33" t="e">
        <f>HL222/(VLOOKUP($B214,#REF!,10,FALSE)/30)</f>
        <v>#VALUE!</v>
      </c>
      <c r="HM224" s="33" t="e">
        <f>HM222/(VLOOKUP($B214,#REF!,11,FALSE)/30)</f>
        <v>#VALUE!</v>
      </c>
      <c r="HN224" s="33" t="e">
        <f>HN222/(VLOOKUP($B214,#REF!,11,FALSE)/30)</f>
        <v>#VALUE!</v>
      </c>
      <c r="HO224" s="33" t="e">
        <f>HO222/(VLOOKUP($B214,#REF!,11,FALSE)/30)</f>
        <v>#VALUE!</v>
      </c>
      <c r="HP224" s="33" t="e">
        <f>HP222/(VLOOKUP($B214,#REF!,11,FALSE)/30)</f>
        <v>#VALUE!</v>
      </c>
      <c r="HQ224" s="33" t="e">
        <f>HQ222/(VLOOKUP($B214,#REF!,11,FALSE)/30)</f>
        <v>#VALUE!</v>
      </c>
      <c r="HR224" s="33" t="e">
        <f>HR222/(VLOOKUP($B214,#REF!,11,FALSE)/30)</f>
        <v>#VALUE!</v>
      </c>
      <c r="HS224" s="33" t="e">
        <f>HS222/(VLOOKUP($B214,#REF!,11,FALSE)/30)</f>
        <v>#VALUE!</v>
      </c>
      <c r="HT224" s="33" t="e">
        <f>HT222/(VLOOKUP($B214,#REF!,11,FALSE)/30)</f>
        <v>#VALUE!</v>
      </c>
      <c r="HU224" s="33" t="e">
        <f>HU222/(VLOOKUP($B214,#REF!,11,FALSE)/30)</f>
        <v>#VALUE!</v>
      </c>
      <c r="HV224" s="33" t="e">
        <f>HV222/(VLOOKUP($B214,#REF!,11,FALSE)/30)</f>
        <v>#VALUE!</v>
      </c>
      <c r="HW224" s="33" t="e">
        <f>HW222/(VLOOKUP($B214,#REF!,11,FALSE)/30)</f>
        <v>#VALUE!</v>
      </c>
      <c r="HX224" s="33" t="e">
        <f>HX222/(VLOOKUP($B214,#REF!,11,FALSE)/30)</f>
        <v>#VALUE!</v>
      </c>
      <c r="HY224" s="33" t="e">
        <f>HY222/(VLOOKUP($B214,#REF!,11,FALSE)/30)</f>
        <v>#VALUE!</v>
      </c>
      <c r="HZ224" s="33" t="e">
        <f>HZ222/(VLOOKUP($B214,#REF!,11,FALSE)/30)</f>
        <v>#VALUE!</v>
      </c>
      <c r="IA224" s="33" t="e">
        <f>IA222/(VLOOKUP($B214,#REF!,11,FALSE)/30)</f>
        <v>#VALUE!</v>
      </c>
      <c r="IB224" s="33" t="e">
        <f>IB222/(VLOOKUP($B214,#REF!,11,FALSE)/30)</f>
        <v>#VALUE!</v>
      </c>
      <c r="IC224" s="33" t="e">
        <f>IC222/(VLOOKUP($B214,#REF!,11,FALSE)/30)</f>
        <v>#VALUE!</v>
      </c>
      <c r="ID224" s="33" t="e">
        <f>ID222/(VLOOKUP($B214,#REF!,11,FALSE)/30)</f>
        <v>#VALUE!</v>
      </c>
      <c r="IE224" s="33" t="e">
        <f>IE222/(VLOOKUP($B214,#REF!,11,FALSE)/30)</f>
        <v>#VALUE!</v>
      </c>
      <c r="IF224" s="33" t="e">
        <f>IF222/(VLOOKUP($B214,#REF!,11,FALSE)/30)</f>
        <v>#VALUE!</v>
      </c>
      <c r="IG224" s="33" t="e">
        <f>IG222/(VLOOKUP($B214,#REF!,11,FALSE)/30)</f>
        <v>#VALUE!</v>
      </c>
      <c r="IH224" s="33" t="e">
        <f>IH222/(VLOOKUP($B214,#REF!,11,FALSE)/30)</f>
        <v>#VALUE!</v>
      </c>
      <c r="II224" s="33" t="e">
        <f>II222/(VLOOKUP($B214,#REF!,11,FALSE)/30)</f>
        <v>#VALUE!</v>
      </c>
      <c r="IJ224" s="33" t="e">
        <f>IJ222/(VLOOKUP($B214,#REF!,11,FALSE)/30)</f>
        <v>#VALUE!</v>
      </c>
      <c r="IK224" s="33" t="e">
        <f>IK222/(VLOOKUP($B214,#REF!,11,FALSE)/30)</f>
        <v>#VALUE!</v>
      </c>
      <c r="IL224" s="33" t="e">
        <f>IL222/(VLOOKUP($B214,#REF!,11,FALSE)/30)</f>
        <v>#VALUE!</v>
      </c>
      <c r="IM224" s="33" t="e">
        <f>IM222/(VLOOKUP($B214,#REF!,11,FALSE)/30)</f>
        <v>#VALUE!</v>
      </c>
      <c r="IN224" s="33" t="e">
        <f>IN222/(VLOOKUP($B214,#REF!,11,FALSE)/30)</f>
        <v>#VALUE!</v>
      </c>
      <c r="IO224" s="33" t="e">
        <f>IO222/(VLOOKUP($B214,#REF!,11,FALSE)/30)</f>
        <v>#VALUE!</v>
      </c>
      <c r="IP224" s="33" t="e">
        <f>IP222/(VLOOKUP($B214,#REF!,11,FALSE)/30)</f>
        <v>#VALUE!</v>
      </c>
      <c r="IQ224" s="33" t="e">
        <f>IQ222/(VLOOKUP($B214,#REF!,11,FALSE)/30)</f>
        <v>#VALUE!</v>
      </c>
      <c r="IR224" s="33" t="e">
        <f>IR222/(VLOOKUP($B214,#REF!,12,FALSE)/30)</f>
        <v>#VALUE!</v>
      </c>
      <c r="IS224" s="33" t="e">
        <f>IS222/(VLOOKUP($B214,#REF!,12,FALSE)/30)</f>
        <v>#VALUE!</v>
      </c>
      <c r="IT224" s="33" t="e">
        <f>IT222/(VLOOKUP($B214,#REF!,12,FALSE)/30)</f>
        <v>#VALUE!</v>
      </c>
      <c r="IU224" s="33" t="e">
        <f>IU222/(VLOOKUP($B214,#REF!,12,FALSE)/30)</f>
        <v>#VALUE!</v>
      </c>
      <c r="IV224" s="33" t="e">
        <f>IV222/(VLOOKUP($B214,#REF!,12,FALSE)/30)</f>
        <v>#VALUE!</v>
      </c>
      <c r="IW224" s="33" t="e">
        <f>IW222/(VLOOKUP($B214,#REF!,12,FALSE)/30)</f>
        <v>#VALUE!</v>
      </c>
      <c r="IX224" s="33" t="e">
        <f>IX222/(VLOOKUP($B214,#REF!,12,FALSE)/30)</f>
        <v>#VALUE!</v>
      </c>
      <c r="IY224" s="33" t="e">
        <f>IY222/(VLOOKUP($B214,#REF!,12,FALSE)/30)</f>
        <v>#VALUE!</v>
      </c>
      <c r="IZ224" s="33" t="e">
        <f>IZ222/(VLOOKUP($B214,#REF!,12,FALSE)/30)</f>
        <v>#VALUE!</v>
      </c>
      <c r="JA224" s="33" t="e">
        <f>JA222/(VLOOKUP($B214,#REF!,12,FALSE)/30)</f>
        <v>#VALUE!</v>
      </c>
      <c r="JB224" s="33" t="e">
        <f>JB222/(VLOOKUP($B214,#REF!,12,FALSE)/30)</f>
        <v>#VALUE!</v>
      </c>
      <c r="JC224" s="33" t="e">
        <f>JC222/(VLOOKUP($B214,#REF!,12,FALSE)/30)</f>
        <v>#VALUE!</v>
      </c>
      <c r="JD224" s="33" t="e">
        <f>JD222/(VLOOKUP($B214,#REF!,12,FALSE)/30)</f>
        <v>#VALUE!</v>
      </c>
      <c r="JE224" s="33" t="e">
        <f>JE222/(VLOOKUP($B214,#REF!,12,FALSE)/30)</f>
        <v>#VALUE!</v>
      </c>
      <c r="JF224" s="33" t="e">
        <f>JF222/(VLOOKUP($B214,#REF!,12,FALSE)/30)</f>
        <v>#VALUE!</v>
      </c>
      <c r="JG224" s="33" t="e">
        <f>JG222/(VLOOKUP($B214,#REF!,12,FALSE)/30)</f>
        <v>#VALUE!</v>
      </c>
      <c r="JH224" s="33" t="e">
        <f>JH222/(VLOOKUP($B214,#REF!,12,FALSE)/30)</f>
        <v>#VALUE!</v>
      </c>
      <c r="JI224" s="33" t="e">
        <f>JI222/(VLOOKUP($B214,#REF!,12,FALSE)/30)</f>
        <v>#VALUE!</v>
      </c>
      <c r="JJ224" s="33" t="e">
        <f>JJ222/(VLOOKUP($B214,#REF!,12,FALSE)/30)</f>
        <v>#VALUE!</v>
      </c>
      <c r="JK224" s="33" t="e">
        <f>JK222/(VLOOKUP($B214,#REF!,12,FALSE)/30)</f>
        <v>#VALUE!</v>
      </c>
      <c r="JL224" s="33" t="e">
        <f>JL222/(VLOOKUP($B214,#REF!,12,FALSE)/30)</f>
        <v>#VALUE!</v>
      </c>
      <c r="JM224" s="33" t="e">
        <f>JM222/(VLOOKUP($B214,#REF!,12,FALSE)/30)</f>
        <v>#VALUE!</v>
      </c>
      <c r="JN224" s="33" t="e">
        <f>JN222/(VLOOKUP($B214,#REF!,12,FALSE)/30)</f>
        <v>#VALUE!</v>
      </c>
      <c r="JO224" s="33" t="e">
        <f>JO222/(VLOOKUP($B214,#REF!,12,FALSE)/30)</f>
        <v>#VALUE!</v>
      </c>
      <c r="JP224" s="33" t="e">
        <f>JP222/(VLOOKUP($B214,#REF!,12,FALSE)/30)</f>
        <v>#VALUE!</v>
      </c>
      <c r="JQ224" s="33" t="e">
        <f>JQ222/(VLOOKUP($B214,#REF!,12,FALSE)/30)</f>
        <v>#VALUE!</v>
      </c>
      <c r="JR224" s="33" t="e">
        <f>JR222/(VLOOKUP($B214,#REF!,12,FALSE)/30)</f>
        <v>#VALUE!</v>
      </c>
      <c r="JS224" s="33" t="e">
        <f>JS222/(VLOOKUP($B214,#REF!,12,FALSE)/30)</f>
        <v>#VALUE!</v>
      </c>
      <c r="JT224" s="33" t="e">
        <f>JT222/(VLOOKUP($B214,#REF!,12,FALSE)/30)</f>
        <v>#VALUE!</v>
      </c>
      <c r="JU224" s="33" t="e">
        <f>JU222/(VLOOKUP($B214,#REF!,12,FALSE)/30)</f>
        <v>#VALUE!</v>
      </c>
      <c r="JV224" s="33" t="e">
        <f>JV222/(VLOOKUP($B214,#REF!,13,FALSE)/30)</f>
        <v>#VALUE!</v>
      </c>
      <c r="JW224" s="33" t="e">
        <f>JW222/(VLOOKUP($B214,#REF!,13,FALSE)/30)</f>
        <v>#VALUE!</v>
      </c>
      <c r="JX224" s="33" t="e">
        <f>JX222/(VLOOKUP($B214,#REF!,13,FALSE)/30)</f>
        <v>#VALUE!</v>
      </c>
      <c r="JY224" s="33" t="e">
        <f>JY222/(VLOOKUP($B214,#REF!,13,FALSE)/30)</f>
        <v>#VALUE!</v>
      </c>
      <c r="JZ224" s="33" t="e">
        <f>JZ222/(VLOOKUP($B214,#REF!,13,FALSE)/30)</f>
        <v>#VALUE!</v>
      </c>
      <c r="KA224" s="33" t="e">
        <f>KA222/(VLOOKUP($B214,#REF!,13,FALSE)/30)</f>
        <v>#VALUE!</v>
      </c>
      <c r="KB224" s="33" t="e">
        <f>KB222/(VLOOKUP($B214,#REF!,13,FALSE)/30)</f>
        <v>#VALUE!</v>
      </c>
      <c r="KC224" s="33" t="e">
        <f>KC222/(VLOOKUP($B214,#REF!,13,FALSE)/30)</f>
        <v>#VALUE!</v>
      </c>
      <c r="KD224" s="33" t="e">
        <f>KD222/(VLOOKUP($B214,#REF!,13,FALSE)/30)</f>
        <v>#VALUE!</v>
      </c>
      <c r="KE224" s="33" t="e">
        <f>KE222/(VLOOKUP($B214,#REF!,13,FALSE)/30)</f>
        <v>#VALUE!</v>
      </c>
      <c r="KF224" s="33" t="e">
        <f>KF222/(VLOOKUP($B214,#REF!,13,FALSE)/30)</f>
        <v>#VALUE!</v>
      </c>
      <c r="KG224" s="33" t="e">
        <f>KG222/(VLOOKUP($B214,#REF!,13,FALSE)/30)</f>
        <v>#VALUE!</v>
      </c>
      <c r="KH224" s="33" t="e">
        <f>KH222/(VLOOKUP($B214,#REF!,13,FALSE)/30)</f>
        <v>#VALUE!</v>
      </c>
      <c r="KI224" s="33" t="e">
        <f>KI222/(VLOOKUP($B214,#REF!,13,FALSE)/30)</f>
        <v>#VALUE!</v>
      </c>
      <c r="KJ224" s="33" t="e">
        <f>KJ222/(VLOOKUP($B214,#REF!,13,FALSE)/30)</f>
        <v>#VALUE!</v>
      </c>
      <c r="KK224" s="33" t="e">
        <f>KK222/(VLOOKUP($B214,#REF!,13,FALSE)/30)</f>
        <v>#VALUE!</v>
      </c>
      <c r="KL224" s="33" t="e">
        <f>KL222/(VLOOKUP($B214,#REF!,13,FALSE)/30)</f>
        <v>#VALUE!</v>
      </c>
      <c r="KM224" s="33" t="e">
        <f>KM222/(VLOOKUP($B214,#REF!,13,FALSE)/30)</f>
        <v>#VALUE!</v>
      </c>
      <c r="KN224" s="33" t="e">
        <f>KN222/(VLOOKUP($B214,#REF!,13,FALSE)/30)</f>
        <v>#VALUE!</v>
      </c>
      <c r="KO224" s="33" t="e">
        <f>KO222/(VLOOKUP($B214,#REF!,13,FALSE)/30)</f>
        <v>#VALUE!</v>
      </c>
      <c r="KP224" s="33" t="e">
        <f>KP222/(VLOOKUP($B214,#REF!,13,FALSE)/30)</f>
        <v>#VALUE!</v>
      </c>
      <c r="KQ224" s="33" t="e">
        <f>KQ222/(VLOOKUP($B214,#REF!,13,FALSE)/30)</f>
        <v>#VALUE!</v>
      </c>
      <c r="KR224" s="33" t="e">
        <f>KR222/(VLOOKUP($B214,#REF!,13,FALSE)/30)</f>
        <v>#VALUE!</v>
      </c>
      <c r="KS224" s="33" t="e">
        <f>KS222/(VLOOKUP($B214,#REF!,13,FALSE)/30)</f>
        <v>#VALUE!</v>
      </c>
      <c r="KT224" s="33" t="e">
        <f>KT222/(VLOOKUP($B214,#REF!,13,FALSE)/30)</f>
        <v>#VALUE!</v>
      </c>
      <c r="KU224" s="33" t="e">
        <f>KU222/(VLOOKUP($B214,#REF!,13,FALSE)/30)</f>
        <v>#VALUE!</v>
      </c>
      <c r="KV224" s="33" t="e">
        <f>KV222/(VLOOKUP($B214,#REF!,13,FALSE)/30)</f>
        <v>#VALUE!</v>
      </c>
      <c r="KW224" s="33" t="e">
        <f>KW222/(VLOOKUP($B214,#REF!,13,FALSE)/30)</f>
        <v>#VALUE!</v>
      </c>
      <c r="KX224" s="33" t="e">
        <f>KX222/(VLOOKUP($B214,#REF!,13,FALSE)/30)</f>
        <v>#VALUE!</v>
      </c>
      <c r="KY224" s="33" t="e">
        <f>KY222/(VLOOKUP($B214,#REF!,13,FALSE)/30)</f>
        <v>#VALUE!</v>
      </c>
      <c r="KZ224" s="33" t="e">
        <f>KZ222/(VLOOKUP($B214,#REF!,13,FALSE)/30)</f>
        <v>#VALUE!</v>
      </c>
      <c r="LA224" s="33" t="e">
        <f>LA222/(VLOOKUP($B214,#REF!,14,FALSE)/30)</f>
        <v>#VALUE!</v>
      </c>
      <c r="LB224" s="33" t="e">
        <f>LB222/(VLOOKUP($B214,#REF!,14,FALSE)/30)</f>
        <v>#VALUE!</v>
      </c>
      <c r="LC224" s="33" t="e">
        <f>LC222/(VLOOKUP($B214,#REF!,14,FALSE)/30)</f>
        <v>#VALUE!</v>
      </c>
      <c r="LD224" s="33" t="e">
        <f>LD222/(VLOOKUP($B214,#REF!,14,FALSE)/30)</f>
        <v>#VALUE!</v>
      </c>
      <c r="LE224" s="33" t="e">
        <f>LE222/(VLOOKUP($B214,#REF!,14,FALSE)/30)</f>
        <v>#VALUE!</v>
      </c>
      <c r="LF224" s="33" t="e">
        <f>LF222/(VLOOKUP($B214,#REF!,14,FALSE)/30)</f>
        <v>#VALUE!</v>
      </c>
      <c r="LG224" s="33" t="e">
        <f>LG222/(VLOOKUP($B214,#REF!,14,FALSE)/30)</f>
        <v>#VALUE!</v>
      </c>
      <c r="LH224" s="33" t="e">
        <f>LH222/(VLOOKUP($B214,#REF!,14,FALSE)/30)</f>
        <v>#VALUE!</v>
      </c>
      <c r="LI224" s="33" t="e">
        <f>LI222/(VLOOKUP($B214,#REF!,14,FALSE)/30)</f>
        <v>#VALUE!</v>
      </c>
      <c r="LJ224" s="33" t="e">
        <f>LJ222/(VLOOKUP($B214,#REF!,14,FALSE)/30)</f>
        <v>#VALUE!</v>
      </c>
      <c r="LK224" s="33" t="e">
        <f>LK222/(VLOOKUP($B214,#REF!,14,FALSE)/30)</f>
        <v>#VALUE!</v>
      </c>
      <c r="LL224" s="33" t="e">
        <f>LL222/(VLOOKUP($B214,#REF!,14,FALSE)/30)</f>
        <v>#VALUE!</v>
      </c>
      <c r="LM224" s="33" t="e">
        <f>LM222/(VLOOKUP($B214,#REF!,14,FALSE)/30)</f>
        <v>#VALUE!</v>
      </c>
      <c r="LN224" s="33" t="e">
        <f>LN222/(VLOOKUP($B214,#REF!,14,FALSE)/30)</f>
        <v>#VALUE!</v>
      </c>
      <c r="LO224" s="33" t="e">
        <f>LO222/(VLOOKUP($B214,#REF!,14,FALSE)/30)</f>
        <v>#VALUE!</v>
      </c>
      <c r="LP224" s="33" t="e">
        <f>LP222/(VLOOKUP($B214,#REF!,14,FALSE)/30)</f>
        <v>#VALUE!</v>
      </c>
      <c r="LQ224" s="33" t="e">
        <f>LQ222/(VLOOKUP($B214,#REF!,14,FALSE)/30)</f>
        <v>#VALUE!</v>
      </c>
      <c r="LR224" s="33" t="e">
        <f>LR222/(VLOOKUP($B214,#REF!,14,FALSE)/30)</f>
        <v>#VALUE!</v>
      </c>
      <c r="LS224" s="33" t="e">
        <f>LS222/(VLOOKUP($B214,#REF!,14,FALSE)/30)</f>
        <v>#VALUE!</v>
      </c>
      <c r="LT224" s="33" t="e">
        <f>LT222/(VLOOKUP($B214,#REF!,14,FALSE)/30)</f>
        <v>#VALUE!</v>
      </c>
      <c r="LU224" s="33" t="e">
        <f>LU222/(VLOOKUP($B214,#REF!,14,FALSE)/30)</f>
        <v>#VALUE!</v>
      </c>
      <c r="LV224" s="33" t="e">
        <f>LV222/(VLOOKUP($B214,#REF!,14,FALSE)/30)</f>
        <v>#VALUE!</v>
      </c>
      <c r="LW224" s="33" t="e">
        <f>LW222/(VLOOKUP($B214,#REF!,14,FALSE)/30)</f>
        <v>#VALUE!</v>
      </c>
      <c r="LX224" s="33" t="e">
        <f>LX222/(VLOOKUP($B214,#REF!,14,FALSE)/30)</f>
        <v>#VALUE!</v>
      </c>
      <c r="LY224" s="33" t="e">
        <f>LY222/(VLOOKUP($B214,#REF!,14,FALSE)/30)</f>
        <v>#VALUE!</v>
      </c>
      <c r="LZ224" s="33" t="e">
        <f>LZ222/(VLOOKUP($B214,#REF!,14,FALSE)/30)</f>
        <v>#VALUE!</v>
      </c>
      <c r="MA224" s="33" t="e">
        <f>MA222/(VLOOKUP($B214,#REF!,14,FALSE)/30)</f>
        <v>#VALUE!</v>
      </c>
      <c r="MB224" s="33" t="e">
        <f>MB222/(VLOOKUP($B214,#REF!,14,FALSE)/30)</f>
        <v>#VALUE!</v>
      </c>
      <c r="MC224" s="33" t="e">
        <f>MC222/(VLOOKUP($B214,#REF!,14,FALSE)/30)</f>
        <v>#VALUE!</v>
      </c>
      <c r="MD224" s="33" t="e">
        <f>MD222/(VLOOKUP($B214,#REF!,14,FALSE)/30)</f>
        <v>#VALUE!</v>
      </c>
      <c r="ME224" s="33" t="e">
        <f>ME222/(VLOOKUP($B214,#REF!,15,FALSE)/30)</f>
        <v>#VALUE!</v>
      </c>
      <c r="MF224" s="33" t="e">
        <f>MF222/(VLOOKUP($B214,#REF!,15,FALSE)/30)</f>
        <v>#VALUE!</v>
      </c>
      <c r="MG224" s="33" t="e">
        <f>MG222/(VLOOKUP($B214,#REF!,15,FALSE)/30)</f>
        <v>#VALUE!</v>
      </c>
      <c r="MH224" s="33" t="e">
        <f>MH222/(VLOOKUP($B214,#REF!,15,FALSE)/30)</f>
        <v>#VALUE!</v>
      </c>
      <c r="MI224" s="33" t="e">
        <f>MI222/(VLOOKUP($B214,#REF!,15,FALSE)/30)</f>
        <v>#VALUE!</v>
      </c>
      <c r="MJ224" s="33" t="e">
        <f>MJ222/(VLOOKUP($B214,#REF!,15,FALSE)/30)</f>
        <v>#VALUE!</v>
      </c>
      <c r="MK224" s="33" t="e">
        <f>MK222/(VLOOKUP($B214,#REF!,15,FALSE)/30)</f>
        <v>#VALUE!</v>
      </c>
      <c r="ML224" s="33" t="e">
        <f>ML222/(VLOOKUP($B214,#REF!,15,FALSE)/30)</f>
        <v>#VALUE!</v>
      </c>
      <c r="MM224" s="33" t="e">
        <f>MM222/(VLOOKUP($B214,#REF!,15,FALSE)/30)</f>
        <v>#VALUE!</v>
      </c>
      <c r="MN224" s="33" t="e">
        <f>MN222/(VLOOKUP($B214,#REF!,15,FALSE)/30)</f>
        <v>#VALUE!</v>
      </c>
      <c r="MO224" s="33" t="e">
        <f>MO222/(VLOOKUP($B214,#REF!,15,FALSE)/30)</f>
        <v>#VALUE!</v>
      </c>
      <c r="MP224" s="33" t="e">
        <f>MP222/(VLOOKUP($B214,#REF!,15,FALSE)/30)</f>
        <v>#VALUE!</v>
      </c>
      <c r="MQ224" s="33" t="e">
        <f>MQ222/(VLOOKUP($B214,#REF!,15,FALSE)/30)</f>
        <v>#VALUE!</v>
      </c>
      <c r="MR224" s="33" t="e">
        <f>MR222/(VLOOKUP($B214,#REF!,15,FALSE)/30)</f>
        <v>#VALUE!</v>
      </c>
      <c r="MS224" s="33" t="e">
        <f>MS222/(VLOOKUP($B214,#REF!,15,FALSE)/30)</f>
        <v>#VALUE!</v>
      </c>
      <c r="MT224" s="33" t="e">
        <f>MT222/(VLOOKUP($B214,#REF!,15,FALSE)/30)</f>
        <v>#VALUE!</v>
      </c>
      <c r="MU224" s="33" t="e">
        <f>MU222/(VLOOKUP($B214,#REF!,15,FALSE)/30)</f>
        <v>#VALUE!</v>
      </c>
      <c r="MV224" s="33" t="e">
        <f>MV222/(VLOOKUP($B214,#REF!,15,FALSE)/30)</f>
        <v>#VALUE!</v>
      </c>
      <c r="MW224" s="33" t="e">
        <f>MW222/(VLOOKUP($B214,#REF!,15,FALSE)/30)</f>
        <v>#VALUE!</v>
      </c>
      <c r="MX224" s="33" t="e">
        <f>MX222/(VLOOKUP($B214,#REF!,15,FALSE)/30)</f>
        <v>#VALUE!</v>
      </c>
      <c r="MY224" s="33" t="e">
        <f>MY222/(VLOOKUP($B214,#REF!,15,FALSE)/30)</f>
        <v>#VALUE!</v>
      </c>
      <c r="MZ224" s="33" t="e">
        <f>MZ222/(VLOOKUP($B214,#REF!,15,FALSE)/30)</f>
        <v>#VALUE!</v>
      </c>
      <c r="NA224" s="33" t="e">
        <f>NA222/(VLOOKUP($B214,#REF!,15,FALSE)/30)</f>
        <v>#VALUE!</v>
      </c>
      <c r="NB224" s="33" t="e">
        <f>NB222/(VLOOKUP($B214,#REF!,15,FALSE)/30)</f>
        <v>#VALUE!</v>
      </c>
      <c r="NC224" s="33" t="e">
        <f>NC222/(VLOOKUP($B214,#REF!,15,FALSE)/30)</f>
        <v>#VALUE!</v>
      </c>
      <c r="ND224" s="33" t="e">
        <f>ND222/(VLOOKUP($B214,#REF!,15,FALSE)/30)</f>
        <v>#VALUE!</v>
      </c>
      <c r="NE224" s="33" t="e">
        <f>NE222/(VLOOKUP($B214,#REF!,15,FALSE)/30)</f>
        <v>#VALUE!</v>
      </c>
      <c r="NF224" s="33" t="e">
        <f>NF222/(VLOOKUP($B214,#REF!,15,FALSE)/30)</f>
        <v>#VALUE!</v>
      </c>
      <c r="NG224" s="33" t="e">
        <f>NG222/(VLOOKUP($B214,#REF!,15,FALSE)/30)</f>
        <v>#VALUE!</v>
      </c>
      <c r="NH224" s="33" t="e">
        <f>NH222/(VLOOKUP($B214,#REF!,15,FALSE)/30)</f>
        <v>#VALUE!</v>
      </c>
      <c r="NI224" s="33" t="e">
        <f>NI222/(VLOOKUP($B214,#REF!,15,FALSE)/30)</f>
        <v>#VALUE!</v>
      </c>
    </row>
    <row r="225" spans="1:374" s="40" customFormat="1" ht="14.4" outlineLevel="1" x14ac:dyDescent="0.25">
      <c r="A225" s="1048"/>
      <c r="B225" s="17" t="s">
        <v>37</v>
      </c>
      <c r="C225" s="1051"/>
      <c r="D225" s="50" t="s">
        <v>33</v>
      </c>
      <c r="E225" s="27" t="s">
        <v>31</v>
      </c>
      <c r="F225" s="25"/>
      <c r="G225" s="84">
        <v>7056</v>
      </c>
      <c r="H225" s="33"/>
      <c r="I225" s="33"/>
      <c r="J225" s="33">
        <v>552</v>
      </c>
      <c r="K225" s="33">
        <v>616</v>
      </c>
      <c r="L225" s="33">
        <v>680</v>
      </c>
      <c r="M225" s="33">
        <v>739.19999999999993</v>
      </c>
      <c r="N225" s="33">
        <v>923.19999999999993</v>
      </c>
      <c r="O225" s="33"/>
      <c r="P225" s="33"/>
      <c r="Q225" s="33">
        <v>1668.7999999999997</v>
      </c>
      <c r="R225" s="33">
        <v>1668.7999999999997</v>
      </c>
      <c r="S225" s="33">
        <v>2004.7999999999997</v>
      </c>
      <c r="T225" s="33">
        <v>2004.7999999999997</v>
      </c>
      <c r="U225" s="33">
        <v>2004.7999999999997</v>
      </c>
      <c r="V225" s="33"/>
      <c r="W225" s="33"/>
      <c r="X225" s="33">
        <v>2998.4</v>
      </c>
      <c r="Y225" s="33">
        <v>2998.4</v>
      </c>
      <c r="Z225" s="33">
        <v>3193.6000000000004</v>
      </c>
      <c r="AA225" s="33">
        <v>3193.6000000000004</v>
      </c>
      <c r="AB225" s="33">
        <v>3193.6000000000004</v>
      </c>
      <c r="AC225" s="33"/>
      <c r="AD225" s="33"/>
      <c r="AE225" s="33">
        <v>4510.3999999999996</v>
      </c>
      <c r="AF225" s="33">
        <v>4510.3999999999996</v>
      </c>
      <c r="AG225" s="33">
        <v>4529.5999999999995</v>
      </c>
      <c r="AH225" s="33">
        <v>4631.9999999999991</v>
      </c>
      <c r="AI225" s="33"/>
      <c r="AJ225" s="33"/>
      <c r="AK225" s="33"/>
      <c r="AL225" s="33">
        <v>5523.1999999999989</v>
      </c>
      <c r="AM225" s="33">
        <v>5523.1999999999989</v>
      </c>
      <c r="AN225" s="33">
        <v>422.4</v>
      </c>
      <c r="AO225" s="33">
        <v>448</v>
      </c>
      <c r="AP225" s="33">
        <v>448</v>
      </c>
      <c r="AQ225" s="33"/>
      <c r="AR225" s="33"/>
      <c r="AS225" s="33"/>
      <c r="AT225" s="33">
        <v>1187.2</v>
      </c>
      <c r="AU225" s="33">
        <v>1481.6</v>
      </c>
      <c r="AV225" s="33">
        <v>1475.2</v>
      </c>
      <c r="AW225" s="33">
        <v>1475.2</v>
      </c>
      <c r="AX225" s="33"/>
      <c r="AY225" s="33"/>
      <c r="AZ225" s="33">
        <v>2217.6</v>
      </c>
      <c r="BA225" s="33">
        <v>2217.6</v>
      </c>
      <c r="BB225" s="33">
        <v>2576</v>
      </c>
      <c r="BC225" s="33">
        <v>2611.2000000000003</v>
      </c>
      <c r="BD225" s="33">
        <v>2624.0000000000005</v>
      </c>
      <c r="BE225" s="33"/>
      <c r="BF225" s="33"/>
      <c r="BG225" s="33">
        <v>3571.2000000000003</v>
      </c>
      <c r="BH225" s="33">
        <v>3577.6</v>
      </c>
      <c r="BI225" s="33">
        <v>3833.6</v>
      </c>
      <c r="BJ225" s="33">
        <v>3883.2000000000003</v>
      </c>
      <c r="BK225" s="33">
        <v>3883.2000000000003</v>
      </c>
      <c r="BL225" s="33"/>
      <c r="BM225" s="33"/>
      <c r="BN225" s="33">
        <v>4566.4000000000005</v>
      </c>
      <c r="BO225" s="33">
        <v>4566.4000000000005</v>
      </c>
      <c r="BP225" s="33">
        <v>4582.4000000000005</v>
      </c>
      <c r="BQ225" s="33">
        <v>140.80000000000001</v>
      </c>
      <c r="BR225" s="33">
        <v>859.2</v>
      </c>
      <c r="BS225" s="33">
        <v>859.2</v>
      </c>
      <c r="BT225" s="33"/>
      <c r="BU225" s="33"/>
      <c r="BV225" s="33">
        <v>1716.8</v>
      </c>
      <c r="BW225" s="33">
        <v>1716.8</v>
      </c>
      <c r="BX225" s="33">
        <v>2120</v>
      </c>
      <c r="BY225" s="33">
        <v>2201.6</v>
      </c>
      <c r="BZ225" s="33">
        <v>2201.6</v>
      </c>
      <c r="CA225" s="33"/>
      <c r="CB225" s="33"/>
      <c r="CC225" s="33">
        <v>3273.6</v>
      </c>
      <c r="CD225" s="33">
        <v>3273.6</v>
      </c>
      <c r="CE225" s="33">
        <v>3550.4</v>
      </c>
      <c r="CF225" s="33">
        <v>3716.8</v>
      </c>
      <c r="CG225" s="33">
        <v>3716.8</v>
      </c>
      <c r="CH225" s="33"/>
      <c r="CI225" s="33"/>
      <c r="CJ225" s="33">
        <v>4608</v>
      </c>
      <c r="CK225" s="33">
        <v>4624</v>
      </c>
      <c r="CL225" s="33">
        <v>4982.3999999999996</v>
      </c>
      <c r="CM225" s="33">
        <v>5059.2</v>
      </c>
      <c r="CN225" s="33"/>
      <c r="CO225" s="33"/>
      <c r="CP225" s="33"/>
      <c r="CQ225" s="33"/>
      <c r="CR225" s="33"/>
      <c r="CS225" s="33"/>
      <c r="CT225" s="33">
        <v>4608</v>
      </c>
      <c r="CU225" s="33"/>
      <c r="CV225" s="33"/>
      <c r="CW225" s="33"/>
      <c r="CX225" s="33"/>
      <c r="CY225" s="33"/>
      <c r="CZ225" s="33"/>
      <c r="DA225" s="33"/>
      <c r="DB225" s="33"/>
      <c r="DC225" s="33"/>
      <c r="DD225" s="33"/>
      <c r="DE225" s="33"/>
      <c r="DF225" s="33"/>
      <c r="DG225" s="33"/>
      <c r="DH225" s="33"/>
      <c r="DI225" s="33"/>
      <c r="DJ225" s="33"/>
      <c r="DK225" s="33"/>
      <c r="DL225" s="33"/>
      <c r="DM225" s="33"/>
      <c r="DN225" s="33"/>
      <c r="DO225" s="33"/>
      <c r="DP225" s="33"/>
      <c r="DQ225" s="33"/>
      <c r="DR225" s="33"/>
      <c r="DS225" s="33"/>
      <c r="DT225" s="33"/>
      <c r="DU225" s="33"/>
      <c r="DV225" s="33"/>
      <c r="DW225" s="33"/>
      <c r="DX225" s="33"/>
      <c r="DY225" s="33"/>
      <c r="DZ225" s="33"/>
      <c r="EA225" s="33"/>
      <c r="EB225" s="33"/>
      <c r="EC225" s="33"/>
      <c r="ED225" s="33"/>
      <c r="EE225" s="33"/>
      <c r="EF225" s="33"/>
      <c r="EG225" s="33"/>
      <c r="EH225" s="33"/>
      <c r="EI225" s="33"/>
      <c r="EJ225" s="33"/>
      <c r="EK225" s="33"/>
      <c r="EL225" s="33"/>
      <c r="EM225" s="33"/>
      <c r="EN225" s="33"/>
      <c r="EO225" s="33"/>
      <c r="EP225" s="33"/>
      <c r="EQ225" s="33"/>
      <c r="ER225" s="33"/>
      <c r="ES225" s="33"/>
      <c r="ET225" s="33"/>
      <c r="EU225" s="33"/>
      <c r="EV225" s="33"/>
      <c r="EW225" s="33"/>
      <c r="EX225" s="33"/>
      <c r="EY225" s="33"/>
      <c r="EZ225" s="33"/>
      <c r="FA225" s="33"/>
      <c r="FB225" s="33"/>
      <c r="FC225" s="33"/>
      <c r="FD225" s="33"/>
      <c r="FE225" s="33"/>
      <c r="FF225" s="33">
        <v>6500</v>
      </c>
      <c r="FG225" s="33">
        <v>5000</v>
      </c>
      <c r="FH225" s="33">
        <v>5000</v>
      </c>
      <c r="FI225" s="33">
        <v>5000</v>
      </c>
      <c r="FJ225" s="33"/>
      <c r="FK225" s="33"/>
      <c r="FL225" s="33">
        <v>5000</v>
      </c>
      <c r="FM225" s="33"/>
      <c r="FN225" s="33"/>
      <c r="FO225" s="33">
        <v>5000</v>
      </c>
      <c r="FP225" s="33"/>
      <c r="FQ225" s="33">
        <v>5000</v>
      </c>
      <c r="FR225" s="33"/>
      <c r="FS225" s="33"/>
      <c r="FT225" s="33"/>
      <c r="FU225" s="33"/>
      <c r="FV225" s="33"/>
      <c r="FW225" s="33"/>
      <c r="FX225" s="33"/>
      <c r="FY225" s="33"/>
      <c r="FZ225" s="33"/>
      <c r="GA225" s="33"/>
      <c r="GB225" s="33"/>
      <c r="GC225" s="33"/>
      <c r="GD225" s="33"/>
      <c r="GE225" s="33"/>
      <c r="GF225" s="33"/>
      <c r="GG225" s="33"/>
      <c r="GH225" s="33"/>
      <c r="GI225" s="33"/>
      <c r="GJ225" s="33"/>
      <c r="GK225" s="33"/>
      <c r="GL225" s="33"/>
      <c r="GM225" s="33"/>
      <c r="GN225" s="33"/>
      <c r="GO225" s="33"/>
      <c r="GP225" s="33"/>
      <c r="GQ225" s="33"/>
      <c r="GR225" s="33"/>
      <c r="GS225" s="33"/>
      <c r="GT225" s="33"/>
      <c r="GU225" s="33"/>
      <c r="GV225" s="33"/>
      <c r="GW225" s="33"/>
      <c r="GX225" s="33"/>
      <c r="GY225" s="33"/>
      <c r="GZ225" s="33"/>
      <c r="HA225" s="33"/>
      <c r="HB225" s="33"/>
      <c r="HC225" s="33"/>
      <c r="HD225" s="33"/>
      <c r="HE225" s="33"/>
      <c r="HF225" s="33"/>
      <c r="HG225" s="33"/>
      <c r="HH225" s="33"/>
      <c r="HI225" s="33"/>
      <c r="HJ225" s="33"/>
      <c r="HK225" s="33"/>
      <c r="HL225" s="33"/>
      <c r="HM225" s="33"/>
      <c r="HN225" s="33"/>
      <c r="HO225" s="33"/>
      <c r="HP225" s="33"/>
      <c r="HQ225" s="33"/>
      <c r="HR225" s="33"/>
      <c r="HS225" s="33"/>
      <c r="HT225" s="33"/>
      <c r="HU225" s="33"/>
      <c r="HV225" s="33"/>
      <c r="HW225" s="33"/>
      <c r="HX225" s="33"/>
      <c r="HY225" s="33"/>
      <c r="HZ225" s="33"/>
      <c r="IA225" s="33"/>
      <c r="IB225" s="33"/>
      <c r="IC225" s="33"/>
      <c r="ID225" s="33"/>
      <c r="IE225" s="33"/>
      <c r="IF225" s="33"/>
      <c r="IG225" s="33"/>
      <c r="IH225" s="33"/>
      <c r="II225" s="33"/>
      <c r="IJ225" s="33"/>
      <c r="IK225" s="33"/>
      <c r="IL225" s="33"/>
      <c r="IM225" s="33"/>
      <c r="IN225" s="33"/>
      <c r="IO225" s="33"/>
      <c r="IP225" s="33"/>
      <c r="IQ225" s="33"/>
      <c r="IR225" s="33"/>
      <c r="IS225" s="33"/>
      <c r="IT225" s="33"/>
      <c r="IU225" s="33"/>
      <c r="IV225" s="33"/>
      <c r="IW225" s="33"/>
      <c r="IX225" s="33"/>
      <c r="IY225" s="33"/>
      <c r="IZ225" s="33"/>
      <c r="JA225" s="33"/>
      <c r="JB225" s="33"/>
      <c r="JC225" s="33"/>
      <c r="JD225" s="33"/>
      <c r="JE225" s="33"/>
      <c r="JF225" s="33"/>
      <c r="JG225" s="33"/>
      <c r="JH225" s="33"/>
      <c r="JI225" s="33"/>
      <c r="JJ225" s="33"/>
      <c r="JK225" s="33"/>
      <c r="JL225" s="33"/>
      <c r="JM225" s="33"/>
      <c r="JN225" s="33"/>
      <c r="JO225" s="33"/>
      <c r="JP225" s="33"/>
      <c r="JQ225" s="33"/>
      <c r="JR225" s="33"/>
      <c r="JS225" s="33"/>
      <c r="JT225" s="33"/>
      <c r="JU225" s="33"/>
      <c r="JV225" s="33"/>
      <c r="JW225" s="33"/>
      <c r="JX225" s="33"/>
      <c r="JY225" s="33"/>
      <c r="JZ225" s="33"/>
      <c r="KA225" s="33"/>
      <c r="KB225" s="33"/>
      <c r="KC225" s="33"/>
      <c r="KD225" s="33"/>
      <c r="KE225" s="33"/>
      <c r="KF225" s="33"/>
      <c r="KG225" s="33"/>
      <c r="KH225" s="33"/>
      <c r="KI225" s="33"/>
      <c r="KJ225" s="33"/>
      <c r="KK225" s="33"/>
      <c r="KL225" s="33"/>
      <c r="KM225" s="33"/>
      <c r="KN225" s="33"/>
      <c r="KO225" s="33"/>
      <c r="KP225" s="33"/>
      <c r="KQ225" s="33"/>
      <c r="KR225" s="33"/>
      <c r="KS225" s="33"/>
      <c r="KT225" s="33"/>
      <c r="KU225" s="33"/>
      <c r="KV225" s="33"/>
      <c r="KW225" s="33"/>
      <c r="KX225" s="33"/>
      <c r="KY225" s="33"/>
      <c r="KZ225" s="33"/>
      <c r="LA225" s="33"/>
      <c r="LB225" s="33"/>
      <c r="LC225" s="33"/>
      <c r="LD225" s="33"/>
      <c r="LE225" s="33"/>
      <c r="LF225" s="33"/>
      <c r="LG225" s="33"/>
      <c r="LH225" s="33"/>
      <c r="LI225" s="33"/>
      <c r="LJ225" s="33"/>
      <c r="LK225" s="33"/>
      <c r="LL225" s="33"/>
      <c r="LM225" s="33"/>
      <c r="LN225" s="33"/>
      <c r="LO225" s="33"/>
      <c r="LP225" s="33"/>
      <c r="LQ225" s="33"/>
      <c r="LR225" s="33"/>
      <c r="LS225" s="33"/>
      <c r="LT225" s="33"/>
      <c r="LU225" s="33"/>
      <c r="LV225" s="33"/>
      <c r="LW225" s="33"/>
      <c r="LX225" s="33"/>
      <c r="LY225" s="33"/>
      <c r="LZ225" s="33"/>
      <c r="MA225" s="33"/>
      <c r="MB225" s="33"/>
      <c r="MC225" s="33"/>
      <c r="MD225" s="33"/>
      <c r="ME225" s="33"/>
      <c r="MF225" s="33"/>
      <c r="MG225" s="33"/>
      <c r="MH225" s="33"/>
      <c r="MI225" s="33"/>
      <c r="MJ225" s="33"/>
      <c r="MK225" s="33"/>
      <c r="ML225" s="33"/>
      <c r="MM225" s="33"/>
      <c r="MN225" s="33"/>
      <c r="MO225" s="33"/>
      <c r="MP225" s="33"/>
      <c r="MQ225" s="33"/>
      <c r="MR225" s="33"/>
      <c r="MS225" s="33"/>
      <c r="MT225" s="33"/>
      <c r="MU225" s="33"/>
      <c r="MV225" s="33"/>
      <c r="MW225" s="33"/>
      <c r="MX225" s="33"/>
      <c r="MY225" s="33"/>
      <c r="MZ225" s="33"/>
      <c r="NA225" s="33"/>
      <c r="NB225" s="33"/>
      <c r="NC225" s="33"/>
      <c r="ND225" s="33"/>
      <c r="NE225" s="33"/>
      <c r="NF225" s="33"/>
      <c r="NG225" s="33"/>
      <c r="NH225" s="33"/>
      <c r="NI225" s="33"/>
    </row>
    <row r="226" spans="1:374" s="41" customFormat="1" ht="15" outlineLevel="1" thickBot="1" x14ac:dyDescent="0.3">
      <c r="A226" s="1049"/>
      <c r="B226" s="36">
        <f>B224/30</f>
        <v>232.56666666666666</v>
      </c>
      <c r="C226" s="1052"/>
      <c r="D226" s="51">
        <f>+B226</f>
        <v>232.56666666666666</v>
      </c>
      <c r="E226" s="59" t="s">
        <v>29</v>
      </c>
      <c r="F226" s="60"/>
      <c r="G226" s="37">
        <v>0</v>
      </c>
      <c r="H226" s="37" t="e">
        <f>IF(AND(H225&lt;&gt;0,G225&lt;&gt;0),H225-G225,(IFERROR(VLOOKUP($B214,#REF!,4,FALSE),"")/30))</f>
        <v>#VALUE!</v>
      </c>
      <c r="I226" s="37" t="e">
        <f>IF(AND(I225&lt;&gt;0,H225&lt;&gt;0),I225-H225,(IFERROR(VLOOKUP($B214,#REF!,4,FALSE),"")/30))</f>
        <v>#VALUE!</v>
      </c>
      <c r="J226" s="37" t="e">
        <f>IF(AND(J225&lt;&gt;0,I225&lt;&gt;0),J225-I225,(IFERROR(VLOOKUP($B214,#REF!,4,FALSE),"")/30))</f>
        <v>#VALUE!</v>
      </c>
      <c r="K226" s="37">
        <f>IF(AND(K225&lt;&gt;0,J225&lt;&gt;0),K225-J225,(IFERROR(VLOOKUP($B214,#REF!,4,FALSE),"")/30))</f>
        <v>64</v>
      </c>
      <c r="L226" s="37">
        <f>IF(AND(L225&lt;&gt;0,K225&lt;&gt;0),L225-K225,(IFERROR(VLOOKUP($B214,#REF!,4,FALSE),"")/30))</f>
        <v>64</v>
      </c>
      <c r="M226" s="37">
        <f>IF(AND(M225&lt;&gt;0,L225&lt;&gt;0),M225-L225,(IFERROR(VLOOKUP($B214,#REF!,4,FALSE),"")/30))</f>
        <v>59.199999999999932</v>
      </c>
      <c r="N226" s="37">
        <f>IF(AND(N225&lt;&gt;0,M225&lt;&gt;0),N225-M225,(IFERROR(VLOOKUP($B214,#REF!,4,FALSE),"")/30))</f>
        <v>184</v>
      </c>
      <c r="O226" s="37" t="e">
        <f>IF(AND(O225&lt;&gt;0,N225&lt;&gt;0),O225-N225,(IFERROR(VLOOKUP($B214,#REF!,4,FALSE),"")/30))</f>
        <v>#VALUE!</v>
      </c>
      <c r="P226" s="37" t="e">
        <f>IF(AND(P225&lt;&gt;0,O225&lt;&gt;0),P225-O225,(IFERROR(VLOOKUP($B214,#REF!,4,FALSE),"")/30))</f>
        <v>#VALUE!</v>
      </c>
      <c r="Q226" s="37" t="e">
        <f>IF(AND(Q225&lt;&gt;0,P225&lt;&gt;0),Q225-P225,(IFERROR(VLOOKUP($B214,#REF!,4,FALSE),"")/30))</f>
        <v>#VALUE!</v>
      </c>
      <c r="R226" s="37">
        <f>IF(AND(R225&lt;&gt;0,Q225&lt;&gt;0),R225-Q225,(IFERROR(VLOOKUP($B214,#REF!,4,FALSE),"")/30))</f>
        <v>0</v>
      </c>
      <c r="S226" s="37">
        <f>IF(AND(S225&lt;&gt;0,R225&lt;&gt;0),S225-R225,(IFERROR(VLOOKUP($B214,#REF!,4,FALSE),"")/30))</f>
        <v>336</v>
      </c>
      <c r="T226" s="37">
        <f>IF(AND(T225&lt;&gt;0,S225&lt;&gt;0),T225-S225,(IFERROR(VLOOKUP($B214,#REF!,4,FALSE),"")/30))</f>
        <v>0</v>
      </c>
      <c r="U226" s="37">
        <f>IF(AND(U225&lt;&gt;0,T225&lt;&gt;0),U225-T225,(IFERROR(VLOOKUP($B214,#REF!,4,FALSE),"")/30))</f>
        <v>0</v>
      </c>
      <c r="V226" s="37" t="e">
        <f>IF(AND(V225&lt;&gt;0,U225&lt;&gt;0),V225-U225,(IFERROR(VLOOKUP($B214,#REF!,4,FALSE),"")/30))</f>
        <v>#VALUE!</v>
      </c>
      <c r="W226" s="37" t="e">
        <f>IF(AND(W225&lt;&gt;0,V225&lt;&gt;0),W225-V225,(IFERROR(VLOOKUP($B214,#REF!,4,FALSE),"")/30))</f>
        <v>#VALUE!</v>
      </c>
      <c r="X226" s="37" t="e">
        <f>IF(AND(X225&lt;&gt;0,W225&lt;&gt;0),X225-W225,(IFERROR(VLOOKUP($B214,#REF!,4,FALSE),"")/30))</f>
        <v>#VALUE!</v>
      </c>
      <c r="Y226" s="37">
        <f>IF(AND(Y225&lt;&gt;0,X225&lt;&gt;0),Y225-X225,(IFERROR(VLOOKUP($B214,#REF!,4,FALSE),"")/30))</f>
        <v>0</v>
      </c>
      <c r="Z226" s="37">
        <f>IF(AND(Z225&lt;&gt;0,Y225&lt;&gt;0),Z225-Y225,(IFERROR(VLOOKUP($B214,#REF!,4,FALSE),"")/30))</f>
        <v>195.20000000000027</v>
      </c>
      <c r="AA226" s="37">
        <f>IF(AND(AA225&lt;&gt;0,Z225&lt;&gt;0),AA225-Z225,(IFERROR(VLOOKUP($B214,#REF!,4,FALSE),"")/30))</f>
        <v>0</v>
      </c>
      <c r="AB226" s="37">
        <f>IF(AND(AB225&lt;&gt;0,AA225&lt;&gt;0),AB225-AA225,(IFERROR(VLOOKUP($B214,#REF!,4,FALSE),"")/30))</f>
        <v>0</v>
      </c>
      <c r="AC226" s="37" t="e">
        <f>IF(AND(AC225&lt;&gt;0,AB225&lt;&gt;0),AC225-AB225,(IFERROR(VLOOKUP($B214,#REF!,4,FALSE),"")/30))</f>
        <v>#VALUE!</v>
      </c>
      <c r="AD226" s="37" t="e">
        <f>IF(AND(AD225&lt;&gt;0,AC225&lt;&gt;0),AD225-AC225,(IFERROR(VLOOKUP($B214,#REF!,4,FALSE),"")/30))</f>
        <v>#VALUE!</v>
      </c>
      <c r="AE226" s="37" t="e">
        <f>IF(AND(AE225&lt;&gt;0,AD225&lt;&gt;0),AE225-AD225,(IFERROR(VLOOKUP($B214,#REF!,4,FALSE),"")/30))</f>
        <v>#VALUE!</v>
      </c>
      <c r="AF226" s="37">
        <f>IF(AND(AF225&lt;&gt;0,AE225&lt;&gt;0),AF225-AE225,(IFERROR(VLOOKUP($B214,#REF!,4,FALSE),"")/30))</f>
        <v>0</v>
      </c>
      <c r="AG226" s="37">
        <f>IF(AND(AG225&lt;&gt;0,AF225&lt;&gt;0),AG225-AF225,(IFERROR(VLOOKUP($B214,#REF!,4,FALSE),"")/30))</f>
        <v>19.199999999999818</v>
      </c>
      <c r="AH226" s="37">
        <f>IF(AND(AH225&lt;&gt;0,AG225&lt;&gt;0),AH225-AG225,(IFERROR(VLOOKUP($B214,#REF!,4,FALSE),"")/30))</f>
        <v>102.39999999999964</v>
      </c>
      <c r="AI226" s="37" t="e">
        <f>IF(AND(AI225&lt;&gt;0,AH225&lt;&gt;0),AI225-AH225,(IFERROR(VLOOKUP($B214,#REF!,4,FALSE),"")/30))</f>
        <v>#VALUE!</v>
      </c>
      <c r="AJ226" s="37" t="e">
        <f>IF(AND(AJ225&lt;&gt;0,AI225&lt;&gt;0),AJ225-AI225,(IFERROR(VLOOKUP($B214,#REF!,4,FALSE),"")/30))</f>
        <v>#VALUE!</v>
      </c>
      <c r="AK226" s="37" t="e">
        <f>IF(AND(AK225&lt;&gt;0,AJ225&lt;&gt;0),AK225-AJ225,(IFERROR(VLOOKUP($B214,#REF!,4,FALSE),"")/30))</f>
        <v>#VALUE!</v>
      </c>
      <c r="AL226" s="37" t="e">
        <f>IF(AND(AL225&lt;&gt;0,AK225&lt;&gt;0),AL225-AK225,(IFERROR(VLOOKUP($B214,#REF!,4,FALSE),"")/30))</f>
        <v>#VALUE!</v>
      </c>
      <c r="AM226" s="37">
        <f>IF(AND(AM225&lt;&gt;0,AL225&lt;&gt;0),AM225-AL225,(IFERROR(VLOOKUP($B214,#REF!,5,FALSE),"")/30))</f>
        <v>0</v>
      </c>
      <c r="AN226" s="37">
        <f>IF(AND(AN225&lt;&gt;0,AM225&lt;&gt;0),AN225-AM225,(IFERROR(VLOOKUP($B214,#REF!,5,FALSE),"")/30))</f>
        <v>-5100.7999999999993</v>
      </c>
      <c r="AO226" s="37">
        <f>IF(AND(AO225&lt;&gt;0,AN225&lt;&gt;0),AO225-AN225,(IFERROR(VLOOKUP($B214,#REF!,5,FALSE),"")/30))</f>
        <v>25.600000000000023</v>
      </c>
      <c r="AP226" s="37">
        <f>IF(AND(AP225&lt;&gt;0,AO225&lt;&gt;0),AP225-AO225,(IFERROR(VLOOKUP($B214,#REF!,5,FALSE),"")/30))</f>
        <v>0</v>
      </c>
      <c r="AQ226" s="37" t="e">
        <f>IF(AND(AQ225&lt;&gt;0,AP225&lt;&gt;0),AQ225-AP225,(IFERROR(VLOOKUP($B214,#REF!,5,FALSE),"")/30))</f>
        <v>#VALUE!</v>
      </c>
      <c r="AR226" s="37" t="e">
        <f>IF(AND(AR225&lt;&gt;0,AQ225&lt;&gt;0),AR225-AQ225,(IFERROR(VLOOKUP($B214,#REF!,5,FALSE),"")/30))</f>
        <v>#VALUE!</v>
      </c>
      <c r="AS226" s="37" t="e">
        <f>IF(AND(AS225&lt;&gt;0,AR225&lt;&gt;0),AS225-AR225,(IFERROR(VLOOKUP($B214,#REF!,5,FALSE),"")/30))</f>
        <v>#VALUE!</v>
      </c>
      <c r="AT226" s="37" t="e">
        <f>IF(AND(AT225&lt;&gt;0,AS225&lt;&gt;0),AT225-AS225,(IFERROR(VLOOKUP($B214,#REF!,5,FALSE),"")/30))</f>
        <v>#VALUE!</v>
      </c>
      <c r="AU226" s="37">
        <f>IF(AND(AU225&lt;&gt;0,AT225&lt;&gt;0),AU225-AT225,(IFERROR(VLOOKUP($B214,#REF!,5,FALSE),"")/30))</f>
        <v>294.39999999999986</v>
      </c>
      <c r="AV226" s="37">
        <f>IF(AND(AV225&lt;&gt;0,AU225&lt;&gt;0),AV225-AU225,(IFERROR(VLOOKUP($B214,#REF!,5,FALSE),"")/30))</f>
        <v>-6.3999999999998636</v>
      </c>
      <c r="AW226" s="37">
        <f>IF(AND(AW225&lt;&gt;0,AV225&lt;&gt;0),AW225-AV225,(IFERROR(VLOOKUP($B214,#REF!,5,FALSE),"")/30))</f>
        <v>0</v>
      </c>
      <c r="AX226" s="37" t="e">
        <f>IF(AND(AX225&lt;&gt;0,AW225&lt;&gt;0),AX225-AW225,(IFERROR(VLOOKUP($B214,#REF!,5,FALSE),"")/30))</f>
        <v>#VALUE!</v>
      </c>
      <c r="AY226" s="37" t="e">
        <f>IF(AND(AY225&lt;&gt;0,AX225&lt;&gt;0),AY225-AX225,(IFERROR(VLOOKUP($B214,#REF!,5,FALSE),"")/30))</f>
        <v>#VALUE!</v>
      </c>
      <c r="AZ226" s="37" t="e">
        <f>IF(AND(AZ225&lt;&gt;0,AY225&lt;&gt;0),AZ225-AY225,(IFERROR(VLOOKUP($B214,#REF!,5,FALSE),"")/30))</f>
        <v>#VALUE!</v>
      </c>
      <c r="BA226" s="37">
        <f>IF(AND(BA225&lt;&gt;0,AZ225&lt;&gt;0),BA225-AZ225,(IFERROR(VLOOKUP($B214,#REF!,5,FALSE),"")/30))</f>
        <v>0</v>
      </c>
      <c r="BB226" s="37">
        <f>IF(AND(BB225&lt;&gt;0,BA225&lt;&gt;0),BB225-BA225,(IFERROR(VLOOKUP($B214,#REF!,5,FALSE),"")/30))</f>
        <v>358.40000000000009</v>
      </c>
      <c r="BC226" s="37">
        <f>IF(AND(BC225&lt;&gt;0,BB225&lt;&gt;0),BC225-BB225,(IFERROR(VLOOKUP($B214,#REF!,5,FALSE),"")/30))</f>
        <v>35.200000000000273</v>
      </c>
      <c r="BD226" s="37">
        <f>IF(AND(BD225&lt;&gt;0,BC225&lt;&gt;0),BD225-BC225,(IFERROR(VLOOKUP($B214,#REF!,5,FALSE),"")/30))</f>
        <v>12.800000000000182</v>
      </c>
      <c r="BE226" s="37" t="e">
        <f>IF(AND(BE225&lt;&gt;0,BD225&lt;&gt;0),BE225-BD225,(IFERROR(VLOOKUP($B214,#REF!,5,FALSE),"")/30))</f>
        <v>#VALUE!</v>
      </c>
      <c r="BF226" s="37" t="e">
        <f>IF(AND(BF225&lt;&gt;0,BE225&lt;&gt;0),BF225-BE225,(IFERROR(VLOOKUP($B214,#REF!,5,FALSE),"")/30))</f>
        <v>#VALUE!</v>
      </c>
      <c r="BG226" s="37" t="e">
        <f>IF(AND(BG225&lt;&gt;0,BF225&lt;&gt;0),BG225-BF225,(IFERROR(VLOOKUP($B214,#REF!,5,FALSE),"")/30))</f>
        <v>#VALUE!</v>
      </c>
      <c r="BH226" s="37">
        <f>IF(AND(BH225&lt;&gt;0,BG225&lt;&gt;0),BH225-BG225,(IFERROR(VLOOKUP($B214,#REF!,5,FALSE),"")/30))</f>
        <v>6.3999999999996362</v>
      </c>
      <c r="BI226" s="37">
        <f>IF(AND(BI225&lt;&gt;0,BH225&lt;&gt;0),BI225-BH225,(IFERROR(VLOOKUP($B214,#REF!,5,FALSE),"")/30))</f>
        <v>256</v>
      </c>
      <c r="BJ226" s="37">
        <f>IF(AND(BJ225&lt;&gt;0,BI225&lt;&gt;0),BJ225-BI225,(IFERROR(VLOOKUP($B214,#REF!,5,FALSE),"")/30))</f>
        <v>49.600000000000364</v>
      </c>
      <c r="BK226" s="37">
        <f>IF(AND(BK225&lt;&gt;0,BJ225&lt;&gt;0),BK225-BJ225,(IFERROR(VLOOKUP($B214,#REF!,5,FALSE),"")/30))</f>
        <v>0</v>
      </c>
      <c r="BL226" s="37" t="e">
        <f>IF(AND(BL225&lt;&gt;0,BK225&lt;&gt;0),BL225-BK225,(IFERROR(VLOOKUP($B214,#REF!,5,FALSE),"")/30))</f>
        <v>#VALUE!</v>
      </c>
      <c r="BM226" s="37" t="e">
        <f>IF(AND(BM225&lt;&gt;0,BL225&lt;&gt;0),BM225-BL225,(IFERROR(VLOOKUP($B214,#REF!,5,FALSE),"")/30))</f>
        <v>#VALUE!</v>
      </c>
      <c r="BN226" s="37" t="e">
        <f>IF(AND(BN225&lt;&gt;0,BL225&lt;&gt;0),BN225-BL225,(IFERROR(VLOOKUP($B214,#REF!,5,FALSE),"")/30))</f>
        <v>#VALUE!</v>
      </c>
      <c r="BO226" s="37" t="e">
        <f>IF(AND(BO225&lt;&gt;0,BM225&lt;&gt;0),BO225-BM225,(IFERROR(VLOOKUP($B214,#REF!,5,FALSE),"")/30))</f>
        <v>#VALUE!</v>
      </c>
      <c r="BP226" s="37">
        <f>IF(AND(BP225&lt;&gt;0,BO225&lt;&gt;0),BP225-BO225,(IFERROR(VLOOKUP($B214,#REF!,6,FALSE),"")/30))</f>
        <v>16</v>
      </c>
      <c r="BQ226" s="37">
        <f>IF(AND(BQ225&lt;&gt;0,BP225&lt;&gt;0),BQ225-BP225,(IFERROR(VLOOKUP($B214,#REF!,6,FALSE),"")/30))</f>
        <v>-4441.6000000000004</v>
      </c>
      <c r="BR226" s="37">
        <f>IF(AND(BR225&lt;&gt;0,BQ225&lt;&gt;0),BR225-BQ225,(IFERROR(VLOOKUP($B214,#REF!,6,FALSE),"")/30))</f>
        <v>718.40000000000009</v>
      </c>
      <c r="BS226" s="37">
        <f>IF(AND(BS225&lt;&gt;0,BR225&lt;&gt;0),BS225-BR225,(IFERROR(VLOOKUP($B214,#REF!,6,FALSE),"")/30))</f>
        <v>0</v>
      </c>
      <c r="BT226" s="37" t="e">
        <f>IF(AND(BT225&lt;&gt;0,BS225&lt;&gt;0),BT225-BS225,(IFERROR(VLOOKUP($B214,#REF!,6,FALSE),"")/30))</f>
        <v>#VALUE!</v>
      </c>
      <c r="BU226" s="37" t="e">
        <f>IF(AND(BU225&lt;&gt;0,BT225&lt;&gt;0),BU225-BT225,(IFERROR(VLOOKUP($B214,#REF!,6,FALSE),"")/30))</f>
        <v>#VALUE!</v>
      </c>
      <c r="BV226" s="37" t="e">
        <f>IF(AND(BV225&lt;&gt;0,BU225&lt;&gt;0),BV225-BU225,(IFERROR(VLOOKUP($B214,#REF!,6,FALSE),"")/30))</f>
        <v>#VALUE!</v>
      </c>
      <c r="BW226" s="37">
        <f>IF(AND(BW225&lt;&gt;0,BV225&lt;&gt;0),BW225-BV225,(IFERROR(VLOOKUP($B214,#REF!,6,FALSE),"")/30))</f>
        <v>0</v>
      </c>
      <c r="BX226" s="37">
        <f>IF(AND(BX225&lt;&gt;0,BW225&lt;&gt;0),BX225-BW225,(IFERROR(VLOOKUP($B214,#REF!,6,FALSE),"")/30))</f>
        <v>403.20000000000005</v>
      </c>
      <c r="BY226" s="37">
        <f>IF(AND(BY225&lt;&gt;0,BX225&lt;&gt;0),BY225-BX225,(IFERROR(VLOOKUP($B214,#REF!,6,FALSE),"")/30))</f>
        <v>81.599999999999909</v>
      </c>
      <c r="BZ226" s="37">
        <f>IF(AND(BZ225&lt;&gt;0,BY225&lt;&gt;0),BZ225-BY225,(IFERROR(VLOOKUP($B214,#REF!,6,FALSE),"")/30))</f>
        <v>0</v>
      </c>
      <c r="CA226" s="37" t="e">
        <f>IF(AND(CA225&lt;&gt;0,BZ225&lt;&gt;0),CA225-BZ225,(IFERROR(VLOOKUP($B214,#REF!,6,FALSE),"")/30))</f>
        <v>#VALUE!</v>
      </c>
      <c r="CB226" s="37" t="e">
        <f>IF(AND(CB225&lt;&gt;0,CA225&lt;&gt;0),CB225-CA225,(IFERROR(VLOOKUP($B214,#REF!,6,FALSE),"")/30))</f>
        <v>#VALUE!</v>
      </c>
      <c r="CC226" s="37" t="e">
        <f>IF(AND(CC225&lt;&gt;0,CB225&lt;&gt;0),CC225-CB225,(IFERROR(VLOOKUP($B214,#REF!,6,FALSE),"")/30))</f>
        <v>#VALUE!</v>
      </c>
      <c r="CD226" s="37">
        <f>IF(AND(CD225&lt;&gt;0,CC225&lt;&gt;0),CD225-CC225,(IFERROR(VLOOKUP($B214,#REF!,6,FALSE),"")/30))</f>
        <v>0</v>
      </c>
      <c r="CE226" s="37">
        <f>IF(AND(CE225&lt;&gt;0,CD225&lt;&gt;0),CE225-CD225,(IFERROR(VLOOKUP($B214,#REF!,6,FALSE),"")/30))</f>
        <v>276.80000000000018</v>
      </c>
      <c r="CF226" s="37">
        <f>IF(AND(CF225&lt;&gt;0,CE225&lt;&gt;0),CF225-CE225,(IFERROR(VLOOKUP($B214,#REF!,6,FALSE),"")/30))</f>
        <v>166.40000000000009</v>
      </c>
      <c r="CG226" s="37">
        <f>IF(AND(CG225&lt;&gt;0,CF225&lt;&gt;0),CG225-CF225,(IFERROR(VLOOKUP($B214,#REF!,6,FALSE),"")/30))</f>
        <v>0</v>
      </c>
      <c r="CH226" s="37" t="e">
        <f>IF(AND(CH225&lt;&gt;0,CG225&lt;&gt;0),CH225-CG225,(IFERROR(VLOOKUP($B214,#REF!,6,FALSE),"")/30))</f>
        <v>#VALUE!</v>
      </c>
      <c r="CI226" s="37" t="e">
        <f>IF(AND(CI225&lt;&gt;0,CH225&lt;&gt;0),CI225-CH225,(IFERROR(VLOOKUP($B214,#REF!,6,FALSE),"")/30))</f>
        <v>#VALUE!</v>
      </c>
      <c r="CJ226" s="37" t="e">
        <f>IF(AND(CJ225&lt;&gt;0,CI225&lt;&gt;0),CJ225-CI225,(IFERROR(VLOOKUP($B214,#REF!,6,FALSE),"")/30))</f>
        <v>#VALUE!</v>
      </c>
      <c r="CK226" s="37">
        <f>IF(AND(CK225&lt;&gt;0,CJ225&lt;&gt;0),CK225-CJ225,(IFERROR(VLOOKUP($B214,#REF!,6,FALSE),"")/30))</f>
        <v>16</v>
      </c>
      <c r="CL226" s="37">
        <f>IF(AND(CL225&lt;&gt;0,CK225&lt;&gt;0),CL225-CK225,(IFERROR(VLOOKUP($B214,#REF!,6,FALSE),"")/30))</f>
        <v>358.39999999999964</v>
      </c>
      <c r="CM226" s="37">
        <f>IF(AND(CM225&lt;&gt;0,CL225&lt;&gt;0),CM225-CL225,(IFERROR(VLOOKUP($B214,#REF!,6,FALSE),"")/30))</f>
        <v>76.800000000000182</v>
      </c>
      <c r="CN226" s="37" t="e">
        <f>IF(AND(CN225&lt;&gt;0,CM225&lt;&gt;0),CN225-CM225,(IFERROR(VLOOKUP($B214,#REF!,6,FALSE),"")/30))</f>
        <v>#VALUE!</v>
      </c>
      <c r="CO226" s="37" t="e">
        <f>IF(AND(CO225&lt;&gt;0,CN225&lt;&gt;0),CO225-CN225,(IFERROR(VLOOKUP($B214,#REF!,6,FALSE),"")/30))</f>
        <v>#VALUE!</v>
      </c>
      <c r="CP226" s="37" t="e">
        <f>IF(AND(CP225&lt;&gt;0,CO225&lt;&gt;0),CP225-CO225,(IFERROR(VLOOKUP($B214,#REF!,6,FALSE),"")/30))</f>
        <v>#VALUE!</v>
      </c>
      <c r="CQ226" s="37" t="e">
        <f>IF(AND(CQ225&lt;&gt;0,CP225&lt;&gt;0),CQ225-CP225,(IFERROR(VLOOKUP($B214,#REF!,6,FALSE),"")/30))</f>
        <v>#VALUE!</v>
      </c>
      <c r="CR226" s="37" t="e">
        <f>IF(AND(CR225&lt;&gt;0,CQ225&lt;&gt;0),CR225-CQ225,(IFERROR(VLOOKUP($B214,#REF!,6,FALSE),"")/30))</f>
        <v>#VALUE!</v>
      </c>
      <c r="CS226" s="37" t="e">
        <f>IF(AND(CS225&lt;&gt;0,CR225&lt;&gt;0),CS225-CR225,(IFERROR(VLOOKUP($B214,#REF!,6,FALSE),"")/30))</f>
        <v>#VALUE!</v>
      </c>
      <c r="CT226" s="37" t="e">
        <f>IF(AND(CT225&lt;&gt;0,CS225&lt;&gt;0),CT225-CS225,(IFERROR(VLOOKUP($B214,#REF!,6,FALSE),"")/30))</f>
        <v>#VALUE!</v>
      </c>
      <c r="CU226" s="37" t="e">
        <f>IF(AND(CU225&lt;&gt;0,CT225&lt;&gt;0),CU225-CT225,(IFERROR(VLOOKUP($B214,#REF!,7,FALSE),"")/30))</f>
        <v>#VALUE!</v>
      </c>
      <c r="CV226" s="37" t="e">
        <f>IF(AND(CV225&lt;&gt;0,CU225&lt;&gt;0),CV225-CU225,(IFERROR(VLOOKUP($B214,#REF!,7,FALSE),"")/30))</f>
        <v>#VALUE!</v>
      </c>
      <c r="CW226" s="37" t="e">
        <f>IF(AND(CW225&lt;&gt;0,CV225&lt;&gt;0),CW225-CV225,(IFERROR(VLOOKUP($B214,#REF!,7,FALSE),"")/30))</f>
        <v>#VALUE!</v>
      </c>
      <c r="CX226" s="37" t="e">
        <f>IF(AND(CX225&lt;&gt;0,CW225&lt;&gt;0),CX225-CW225,(IFERROR(VLOOKUP($B214,#REF!,7,FALSE),"")/30))</f>
        <v>#VALUE!</v>
      </c>
      <c r="CY226" s="37" t="e">
        <f>IF(AND(CY225&lt;&gt;0,CX225&lt;&gt;0),CY225-CX225,(IFERROR(VLOOKUP($B214,#REF!,7,FALSE),"")/30))</f>
        <v>#VALUE!</v>
      </c>
      <c r="CZ226" s="37" t="e">
        <f>IF(AND(CZ225&lt;&gt;0,CY225&lt;&gt;0),CZ225-CY225,(IFERROR(VLOOKUP($B214,#REF!,7,FALSE),"")/30))</f>
        <v>#VALUE!</v>
      </c>
      <c r="DA226" s="37" t="e">
        <f>IF(AND(DA225&lt;&gt;0,CZ225&lt;&gt;0),DA225-CZ225,(IFERROR(VLOOKUP($B214,#REF!,7,FALSE),"")/30))</f>
        <v>#VALUE!</v>
      </c>
      <c r="DB226" s="37" t="e">
        <f>IF(AND(DB225&lt;&gt;0,DA225&lt;&gt;0),DB225-DA225,(IFERROR(VLOOKUP($B214,#REF!,7,FALSE),"")/30))</f>
        <v>#VALUE!</v>
      </c>
      <c r="DC226" s="37" t="e">
        <f>IF(AND(DC225&lt;&gt;0,DB225&lt;&gt;0),DC225-DB225,(IFERROR(VLOOKUP($B214,#REF!,7,FALSE),"")/30))</f>
        <v>#VALUE!</v>
      </c>
      <c r="DD226" s="37" t="e">
        <f>IF(AND(DD225&lt;&gt;0,DC225&lt;&gt;0),DD225-DC225,(IFERROR(VLOOKUP($B214,#REF!,7,FALSE),"")/30))</f>
        <v>#VALUE!</v>
      </c>
      <c r="DE226" s="37" t="e">
        <f>IF(AND(DE225&lt;&gt;0,DD225&lt;&gt;0),DE225-DD225,(IFERROR(VLOOKUP($B214,#REF!,7,FALSE),"")/30))</f>
        <v>#VALUE!</v>
      </c>
      <c r="DF226" s="37" t="e">
        <f>IF(AND(DF225&lt;&gt;0,DE225&lt;&gt;0),DF225-DE225,(IFERROR(VLOOKUP($B214,#REF!,7,FALSE),"")/30))</f>
        <v>#VALUE!</v>
      </c>
      <c r="DG226" s="37" t="e">
        <f>IF(AND(DG225&lt;&gt;0,DF225&lt;&gt;0),DG225-DF225,(IFERROR(VLOOKUP($B214,#REF!,7,FALSE),"")/30))</f>
        <v>#VALUE!</v>
      </c>
      <c r="DH226" s="37" t="e">
        <f>IF(AND(DH225&lt;&gt;0,DG225&lt;&gt;0),DH225-DG225,(IFERROR(VLOOKUP($B214,#REF!,7,FALSE),"")/30))</f>
        <v>#VALUE!</v>
      </c>
      <c r="DI226" s="37" t="e">
        <f>IF(AND(DI225&lt;&gt;0,DH225&lt;&gt;0),DI225-DH225,(IFERROR(VLOOKUP($B214,#REF!,7,FALSE),"")/30))</f>
        <v>#VALUE!</v>
      </c>
      <c r="DJ226" s="37" t="e">
        <f>IF(AND(DJ225&lt;&gt;0,DI225&lt;&gt;0),DJ225-DI225,(IFERROR(VLOOKUP($B214,#REF!,7,FALSE),"")/30))</f>
        <v>#VALUE!</v>
      </c>
      <c r="DK226" s="37" t="e">
        <f>IF(AND(DK225&lt;&gt;0,DJ225&lt;&gt;0),DK225-DJ225,(IFERROR(VLOOKUP($B214,#REF!,7,FALSE),"")/30))</f>
        <v>#VALUE!</v>
      </c>
      <c r="DL226" s="37" t="e">
        <f>IF(AND(DL225&lt;&gt;0,DK225&lt;&gt;0),DL225-DK225,(IFERROR(VLOOKUP($B214,#REF!,7,FALSE),"")/30))</f>
        <v>#VALUE!</v>
      </c>
      <c r="DM226" s="37" t="e">
        <f>IF(AND(DM225&lt;&gt;0,DL225&lt;&gt;0),DM225-DL225,(IFERROR(VLOOKUP($B214,#REF!,7,FALSE),"")/30))</f>
        <v>#VALUE!</v>
      </c>
      <c r="DN226" s="37" t="e">
        <f>IF(AND(DN225&lt;&gt;0,DM225&lt;&gt;0),DN225-DM225,(IFERROR(VLOOKUP($B214,#REF!,7,FALSE),"")/30))</f>
        <v>#VALUE!</v>
      </c>
      <c r="DO226" s="37" t="e">
        <f>IF(AND(DO225&lt;&gt;0,DN225&lt;&gt;0),DO225-DN225,(IFERROR(VLOOKUP($B214,#REF!,7,FALSE),"")/30))</f>
        <v>#VALUE!</v>
      </c>
      <c r="DP226" s="37" t="e">
        <f>IF(AND(DP225&lt;&gt;0,DO225&lt;&gt;0),DP225-DO225,(IFERROR(VLOOKUP($B214,#REF!,7,FALSE),"")/30))</f>
        <v>#VALUE!</v>
      </c>
      <c r="DQ226" s="37" t="e">
        <f>IF(AND(DQ225&lt;&gt;0,DP225&lt;&gt;0),DQ225-DP225,(IFERROR(VLOOKUP($B214,#REF!,7,FALSE),"")/30))</f>
        <v>#VALUE!</v>
      </c>
      <c r="DR226" s="37" t="e">
        <f>IF(AND(DR225&lt;&gt;0,DQ225&lt;&gt;0),DR225-DQ225,(IFERROR(VLOOKUP($B214,#REF!,7,FALSE),"")/30))</f>
        <v>#VALUE!</v>
      </c>
      <c r="DS226" s="37" t="e">
        <f>IF(AND(DS225&lt;&gt;0,DR225&lt;&gt;0),DS225-DR225,(IFERROR(VLOOKUP($B214,#REF!,7,FALSE),"")/30))</f>
        <v>#VALUE!</v>
      </c>
      <c r="DT226" s="37" t="e">
        <f>IF(AND(DT225&lt;&gt;0,DS225&lt;&gt;0),DT225-DS225,(IFERROR(VLOOKUP($B214,#REF!,7,FALSE),"")/30))</f>
        <v>#VALUE!</v>
      </c>
      <c r="DU226" s="37" t="e">
        <f>IF(AND(DU225&lt;&gt;0,DT225&lt;&gt;0),DU225-DT225,(IFERROR(VLOOKUP($B214,#REF!,7,FALSE),"")/30))</f>
        <v>#VALUE!</v>
      </c>
      <c r="DV226" s="37" t="e">
        <f>IF(AND(DV225&lt;&gt;0,DU225&lt;&gt;0),DV225-DU225,(IFERROR(VLOOKUP($B214,#REF!,7,FALSE),"")/30))</f>
        <v>#VALUE!</v>
      </c>
      <c r="DW226" s="37" t="e">
        <f>IF(AND(DW225&lt;&gt;0,DV225&lt;&gt;0),DW225-DV225,(IFERROR(VLOOKUP($B214,#REF!,7,FALSE),"")/30))</f>
        <v>#VALUE!</v>
      </c>
      <c r="DX226" s="37" t="e">
        <f>IF(AND(DX225&lt;&gt;0,DW225&lt;&gt;0),DX225-DW225,(IFERROR(VLOOKUP($B214,#REF!,7,FALSE),"")/30))</f>
        <v>#VALUE!</v>
      </c>
      <c r="DY226" s="37" t="e">
        <f>IF(AND(DY225&lt;&gt;0,DX225&lt;&gt;0),DY225-DX225,(IFERROR(VLOOKUP($B214,#REF!,8,FALSE),"")/30))</f>
        <v>#VALUE!</v>
      </c>
      <c r="DZ226" s="37" t="e">
        <f>IF(AND(DZ225&lt;&gt;0,DY225&lt;&gt;0),DZ225-DY225,(IFERROR(VLOOKUP($B214,#REF!,8,FALSE),"")/30))</f>
        <v>#VALUE!</v>
      </c>
      <c r="EA226" s="37" t="e">
        <f>IF(AND(EA225&lt;&gt;0,DZ225&lt;&gt;0),EA225-DZ225,(IFERROR(VLOOKUP($B214,#REF!,8,FALSE),"")/30))</f>
        <v>#VALUE!</v>
      </c>
      <c r="EB226" s="37" t="e">
        <f>IF(AND(EB225&lt;&gt;0,EA225&lt;&gt;0),EB225-EA225,(IFERROR(VLOOKUP($B214,#REF!,8,FALSE),"")/30))</f>
        <v>#VALUE!</v>
      </c>
      <c r="EC226" s="37" t="e">
        <f>IF(AND(EC225&lt;&gt;0,EB225&lt;&gt;0),EC225-EB225,(IFERROR(VLOOKUP($B214,#REF!,8,FALSE),"")/30))</f>
        <v>#VALUE!</v>
      </c>
      <c r="ED226" s="37" t="e">
        <f>IF(AND(ED225&lt;&gt;0,EC225&lt;&gt;0),ED225-EC225,(IFERROR(VLOOKUP($B214,#REF!,8,FALSE),"")/30))</f>
        <v>#VALUE!</v>
      </c>
      <c r="EE226" s="37" t="e">
        <f>IF(AND(EE225&lt;&gt;0,ED225&lt;&gt;0),EE225-ED225,(IFERROR(VLOOKUP($B214,#REF!,8,FALSE),"")/30))</f>
        <v>#VALUE!</v>
      </c>
      <c r="EF226" s="37" t="e">
        <f>IF(AND(EF225&lt;&gt;0,EE225&lt;&gt;0),EF225-EE225,(IFERROR(VLOOKUP($B214,#REF!,8,FALSE),"")/30))</f>
        <v>#VALUE!</v>
      </c>
      <c r="EG226" s="37" t="e">
        <f>IF(AND(EG225&lt;&gt;0,EF225&lt;&gt;0),EG225-EF225,(IFERROR(VLOOKUP($B214,#REF!,8,FALSE),"")/30))</f>
        <v>#VALUE!</v>
      </c>
      <c r="EH226" s="37" t="e">
        <f>IF(AND(EH225&lt;&gt;0,EG225&lt;&gt;0),EH225-EG225,(IFERROR(VLOOKUP($B214,#REF!,8,FALSE),"")/30))</f>
        <v>#VALUE!</v>
      </c>
      <c r="EI226" s="37" t="e">
        <f>IF(AND(EI225&lt;&gt;0,EH225&lt;&gt;0),EI225-EH225,(IFERROR(VLOOKUP($B214,#REF!,8,FALSE),"")/30))</f>
        <v>#VALUE!</v>
      </c>
      <c r="EJ226" s="37" t="e">
        <f>IF(AND(EJ225&lt;&gt;0,EI225&lt;&gt;0),EJ225-EI225,(IFERROR(VLOOKUP($B214,#REF!,8,FALSE),"")/30))</f>
        <v>#VALUE!</v>
      </c>
      <c r="EK226" s="37" t="e">
        <f>IF(AND(EK225&lt;&gt;0,EJ225&lt;&gt;0),EK225-EJ225,(IFERROR(VLOOKUP($B214,#REF!,8,FALSE),"")/30))</f>
        <v>#VALUE!</v>
      </c>
      <c r="EL226" s="37" t="e">
        <f>IF(AND(EL225&lt;&gt;0,EK225&lt;&gt;0),EL225-EK225,(IFERROR(VLOOKUP($B214,#REF!,8,FALSE),"")/30))</f>
        <v>#VALUE!</v>
      </c>
      <c r="EM226" s="37" t="e">
        <f>IF(AND(EM225&lt;&gt;0,EL225&lt;&gt;0),EM225-EL225,(IFERROR(VLOOKUP($B214,#REF!,8,FALSE),"")/30))</f>
        <v>#VALUE!</v>
      </c>
      <c r="EN226" s="37" t="e">
        <f>IF(AND(EN225&lt;&gt;0,EM225&lt;&gt;0),EN225-EM225,(IFERROR(VLOOKUP($B214,#REF!,8,FALSE),"")/30))</f>
        <v>#VALUE!</v>
      </c>
      <c r="EO226" s="37" t="e">
        <f>IF(AND(EO225&lt;&gt;0,EN225&lt;&gt;0),EO225-EN225,(IFERROR(VLOOKUP($B214,#REF!,8,FALSE),"")/30))</f>
        <v>#VALUE!</v>
      </c>
      <c r="EP226" s="37" t="e">
        <f>IF(AND(EP225&lt;&gt;0,EO225&lt;&gt;0),EP225-EO225,(IFERROR(VLOOKUP($B214,#REF!,8,FALSE),"")/30))</f>
        <v>#VALUE!</v>
      </c>
      <c r="EQ226" s="37" t="e">
        <f>IF(AND(EQ225&lt;&gt;0,EP225&lt;&gt;0),EQ225-EP225,(IFERROR(VLOOKUP($B214,#REF!,8,FALSE),"")/30))</f>
        <v>#VALUE!</v>
      </c>
      <c r="ER226" s="37" t="e">
        <f>IF(AND(ER225&lt;&gt;0,EQ225&lt;&gt;0),ER225-EQ225,(IFERROR(VLOOKUP($B214,#REF!,8,FALSE),"")/30))</f>
        <v>#VALUE!</v>
      </c>
      <c r="ES226" s="37" t="e">
        <f>IF(AND(ES225&lt;&gt;0,ER225&lt;&gt;0),ES225-ER225,(IFERROR(VLOOKUP($B214,#REF!,8,FALSE),"")/30))</f>
        <v>#VALUE!</v>
      </c>
      <c r="ET226" s="37" t="e">
        <f>IF(AND(ET225&lt;&gt;0,ES225&lt;&gt;0),ET225-ES225,(IFERROR(VLOOKUP($B214,#REF!,8,FALSE),"")/30))</f>
        <v>#VALUE!</v>
      </c>
      <c r="EU226" s="37" t="e">
        <f>IF(AND(EU225&lt;&gt;0,ET225&lt;&gt;0),EU225-ET225,(IFERROR(VLOOKUP($B214,#REF!,8,FALSE),"")/30))</f>
        <v>#VALUE!</v>
      </c>
      <c r="EV226" s="37" t="e">
        <f>IF(AND(EV225&lt;&gt;0,EU225&lt;&gt;0),EV225-EU225,(IFERROR(VLOOKUP($B214,#REF!,8,FALSE),"")/30))</f>
        <v>#VALUE!</v>
      </c>
      <c r="EW226" s="37" t="e">
        <f>IF(AND(EW225&lt;&gt;0,EV225&lt;&gt;0),EW225-EV225,(IFERROR(VLOOKUP($B214,#REF!,8,FALSE),"")/30))</f>
        <v>#VALUE!</v>
      </c>
      <c r="EX226" s="37" t="e">
        <f>IF(AND(EX225&lt;&gt;0,EW225&lt;&gt;0),EX225-EW225,(IFERROR(VLOOKUP($B214,#REF!,8,FALSE),"")/30))</f>
        <v>#VALUE!</v>
      </c>
      <c r="EY226" s="37" t="e">
        <f>IF(AND(EY225&lt;&gt;0,EX225&lt;&gt;0),EY225-EX225,(IFERROR(VLOOKUP($B214,#REF!,8,FALSE),"")/30))</f>
        <v>#VALUE!</v>
      </c>
      <c r="EZ226" s="37" t="e">
        <f>IF(AND(EZ225&lt;&gt;0,EY225&lt;&gt;0),EZ225-EY225,(IFERROR(VLOOKUP($B214,#REF!,8,FALSE),"")/30))</f>
        <v>#VALUE!</v>
      </c>
      <c r="FA226" s="37" t="e">
        <f>IF(AND(FA225&lt;&gt;0,EZ225&lt;&gt;0),FA225-EZ225,(IFERROR(VLOOKUP($B214,#REF!,8,FALSE),"")/30))</f>
        <v>#VALUE!</v>
      </c>
      <c r="FB226" s="37" t="e">
        <f>IF(AND(FB225&lt;&gt;0,FA225&lt;&gt;0),FB225-FA225,(IFERROR(VLOOKUP($B214,#REF!,8,FALSE),"")/30))</f>
        <v>#VALUE!</v>
      </c>
      <c r="FC226" s="37" t="e">
        <f>IF(AND(FC225&lt;&gt;0,FB225&lt;&gt;0),FC225-FB225,(IFERROR(VLOOKUP($B214,#REF!,8,FALSE),"")/30))</f>
        <v>#VALUE!</v>
      </c>
      <c r="FD226" s="37" t="e">
        <f>IF(AND(FD225&lt;&gt;0,FC225&lt;&gt;0),FD225-FC225,(IFERROR(VLOOKUP($B214,#REF!,9,FALSE),"")/30))</f>
        <v>#VALUE!</v>
      </c>
      <c r="FE226" s="37" t="e">
        <f>IF(AND(FE225&lt;&gt;0,FD225&lt;&gt;0),FE225-FD225,(IFERROR(VLOOKUP($B214,#REF!,9,FALSE),"")/30))</f>
        <v>#VALUE!</v>
      </c>
      <c r="FF226" s="37" t="e">
        <f>IF(AND(FF225&lt;&gt;0,FE225&lt;&gt;0),FF225-FE225,(IFERROR(VLOOKUP($B214,#REF!,9,FALSE),"")/30))</f>
        <v>#VALUE!</v>
      </c>
      <c r="FG226" s="37">
        <f>IF(AND(FG225&lt;&gt;0,FF225&lt;&gt;0),FG225-FF225,(IFERROR(VLOOKUP($B214,#REF!,9,FALSE),"")/30))</f>
        <v>-1500</v>
      </c>
      <c r="FH226" s="37">
        <f>IF(AND(FH225&lt;&gt;0,FG225&lt;&gt;0),FH225-FG225,(IFERROR(VLOOKUP($B214,#REF!,9,FALSE),"")/30))</f>
        <v>0</v>
      </c>
      <c r="FI226" s="37">
        <f>IF(AND(FI225&lt;&gt;0,FH225&lt;&gt;0),FI225-FH225,(IFERROR(VLOOKUP($B214,#REF!,9,FALSE),"")/30))</f>
        <v>0</v>
      </c>
      <c r="FJ226" s="37" t="e">
        <f>IF(AND(FJ225&lt;&gt;0,FI225&lt;&gt;0),FJ225-FI225,(IFERROR(VLOOKUP($B214,#REF!,9,FALSE),"")/30))</f>
        <v>#VALUE!</v>
      </c>
      <c r="FK226" s="37" t="e">
        <f>IF(AND(FK225&lt;&gt;0,FJ225&lt;&gt;0),FK225-FJ225,(IFERROR(VLOOKUP($B214,#REF!,9,FALSE),"")/30))</f>
        <v>#VALUE!</v>
      </c>
      <c r="FL226" s="37" t="e">
        <f>IF(AND(FL225&lt;&gt;0,FK225&lt;&gt;0),FL225-FK225,(IFERROR(VLOOKUP($B214,#REF!,9,FALSE),"")/30))</f>
        <v>#VALUE!</v>
      </c>
      <c r="FM226" s="37" t="e">
        <f>IF(AND(FM225&lt;&gt;0,FL225&lt;&gt;0),FM225-FL225,(IFERROR(VLOOKUP($B214,#REF!,9,FALSE),"")/30))</f>
        <v>#VALUE!</v>
      </c>
      <c r="FN226" s="37" t="e">
        <f>IF(AND(FN225&lt;&gt;0,FM225&lt;&gt;0),FN225-FM225,(IFERROR(VLOOKUP($B214,#REF!,9,FALSE),"")/30))</f>
        <v>#VALUE!</v>
      </c>
      <c r="FO226" s="37" t="e">
        <f>IF(AND(FO225&lt;&gt;0,FN225&lt;&gt;0),FO225-FN225,(IFERROR(VLOOKUP($B214,#REF!,9,FALSE),"")/30))</f>
        <v>#VALUE!</v>
      </c>
      <c r="FP226" s="37" t="e">
        <f>IF(AND(FP225&lt;&gt;0,FO225&lt;&gt;0),FP225-FO225,(IFERROR(VLOOKUP($B214,#REF!,9,FALSE),"")/30))</f>
        <v>#VALUE!</v>
      </c>
      <c r="FQ226" s="37" t="e">
        <f>IF(AND(FQ225&lt;&gt;0,FP225&lt;&gt;0),FQ225-FP225,(IFERROR(VLOOKUP($B214,#REF!,9,FALSE),"")/30))</f>
        <v>#VALUE!</v>
      </c>
      <c r="FR226" s="37" t="e">
        <f>IF(AND(FR225&lt;&gt;0,FQ225&lt;&gt;0),FR225-FQ225,(IFERROR(VLOOKUP($B214,#REF!,9,FALSE),"")/30))</f>
        <v>#VALUE!</v>
      </c>
      <c r="FS226" s="37" t="e">
        <f>IF(AND(FS225&lt;&gt;0,FR225&lt;&gt;0),FS225-FR225,(IFERROR(VLOOKUP($B214,#REF!,9,FALSE),"")/30))</f>
        <v>#VALUE!</v>
      </c>
      <c r="FT226" s="37" t="e">
        <f>IF(AND(FT225&lt;&gt;0,FS225&lt;&gt;0),FT225-FS225,(IFERROR(VLOOKUP($B214,#REF!,9,FALSE),"")/30))</f>
        <v>#VALUE!</v>
      </c>
      <c r="FU226" s="37" t="e">
        <f>IF(AND(FU225&lt;&gt;0,FT225&lt;&gt;0),FU225-FT225,(IFERROR(VLOOKUP($B214,#REF!,9,FALSE),"")/30))</f>
        <v>#VALUE!</v>
      </c>
      <c r="FV226" s="37" t="e">
        <f>IF(AND(FV225&lt;&gt;0,FU225&lt;&gt;0),FV225-FU225,(IFERROR(VLOOKUP($B214,#REF!,9,FALSE),"")/30))</f>
        <v>#VALUE!</v>
      </c>
      <c r="FW226" s="37" t="e">
        <f>IF(AND(FW225&lt;&gt;0,FV225&lt;&gt;0),FW225-FV225,(IFERROR(VLOOKUP($B214,#REF!,9,FALSE),"")/30))</f>
        <v>#VALUE!</v>
      </c>
      <c r="FX226" s="37" t="e">
        <f>IF(AND(FX225&lt;&gt;0,FW225&lt;&gt;0),FX225-FW225,(IFERROR(VLOOKUP($B214,#REF!,9,FALSE),"")/30))</f>
        <v>#VALUE!</v>
      </c>
      <c r="FY226" s="37" t="e">
        <f>IF(AND(FY225&lt;&gt;0,FX225&lt;&gt;0),FY225-FX225,(IFERROR(VLOOKUP($B214,#REF!,9,FALSE),"")/30))</f>
        <v>#VALUE!</v>
      </c>
      <c r="FZ226" s="37" t="e">
        <f>IF(AND(FZ225&lt;&gt;0,FY225&lt;&gt;0),FZ225-FY225,(IFERROR(VLOOKUP($B214,#REF!,9,FALSE),"")/30))</f>
        <v>#VALUE!</v>
      </c>
      <c r="GA226" s="37" t="e">
        <f>IF(AND(GA225&lt;&gt;0,FZ225&lt;&gt;0),GA225-FZ225,(IFERROR(VLOOKUP($B214,#REF!,9,FALSE),"")/30))</f>
        <v>#VALUE!</v>
      </c>
      <c r="GB226" s="37" t="e">
        <f>IF(AND(GB225&lt;&gt;0,GA225&lt;&gt;0),GB225-GA225,(IFERROR(VLOOKUP($B214,#REF!,9,FALSE),"")/30))</f>
        <v>#VALUE!</v>
      </c>
      <c r="GC226" s="37" t="e">
        <f>IF(AND(GC225&lt;&gt;0,GB225&lt;&gt;0),GC225-GB225,(IFERROR(VLOOKUP($B214,#REF!,9,FALSE),"")/30))</f>
        <v>#VALUE!</v>
      </c>
      <c r="GD226" s="37" t="e">
        <f>IF(AND(GD225&lt;&gt;0,GC225&lt;&gt;0),GD225-GC225,(IFERROR(VLOOKUP($B214,#REF!,9,FALSE),"")/30))</f>
        <v>#VALUE!</v>
      </c>
      <c r="GE226" s="37" t="e">
        <f>IF(AND(GE225&lt;&gt;0,GD225&lt;&gt;0),GE225-GD225,(IFERROR(VLOOKUP($B214,#REF!,9,FALSE),"")/30))</f>
        <v>#VALUE!</v>
      </c>
      <c r="GF226" s="37" t="e">
        <f>IF(AND(GF225&lt;&gt;0,GE225&lt;&gt;0),GF225-GE225,(IFERROR(VLOOKUP($B214,#REF!,9,FALSE),"")/30))</f>
        <v>#VALUE!</v>
      </c>
      <c r="GG226" s="37" t="e">
        <f>IF(AND(GG225&lt;&gt;0,GF225&lt;&gt;0),GG225-GF225,(IFERROR(VLOOKUP($B214,#REF!,9,FALSE),"")/30))</f>
        <v>#VALUE!</v>
      </c>
      <c r="GH226" s="37" t="e">
        <f>IF(AND(GH225&lt;&gt;0,GG225&lt;&gt;0),GH225-GG225,(IFERROR(VLOOKUP($B214,#REF!,10,FALSE),"")/30))</f>
        <v>#VALUE!</v>
      </c>
      <c r="GI226" s="37" t="e">
        <f>IF(AND(GI225&lt;&gt;0,GH225&lt;&gt;0),GI225-GH225,(IFERROR(VLOOKUP($B214,#REF!,10,FALSE),"")/30))</f>
        <v>#VALUE!</v>
      </c>
      <c r="GJ226" s="37" t="e">
        <f>IF(AND(GJ225&lt;&gt;0,GI225&lt;&gt;0),GJ225-GI225,(IFERROR(VLOOKUP($B214,#REF!,10,FALSE),"")/30))</f>
        <v>#VALUE!</v>
      </c>
      <c r="GK226" s="37" t="e">
        <f>IF(AND(GK225&lt;&gt;0,GJ225&lt;&gt;0),GK225-GJ225,(IFERROR(VLOOKUP($B214,#REF!,10,FALSE),"")/30))</f>
        <v>#VALUE!</v>
      </c>
      <c r="GL226" s="37" t="e">
        <f>IF(AND(GL225&lt;&gt;0,GK225&lt;&gt;0),GL225-GK225,(IFERROR(VLOOKUP($B214,#REF!,10,FALSE),"")/30))</f>
        <v>#VALUE!</v>
      </c>
      <c r="GM226" s="37" t="e">
        <f>IF(AND(GM225&lt;&gt;0,GL225&lt;&gt;0),GM225-GL225,(IFERROR(VLOOKUP($B214,#REF!,10,FALSE),"")/30))</f>
        <v>#VALUE!</v>
      </c>
      <c r="GN226" s="37" t="e">
        <f>IF(AND(GN225&lt;&gt;0,GM225&lt;&gt;0),GN225-GM225,(IFERROR(VLOOKUP($B214,#REF!,10,FALSE),"")/30))</f>
        <v>#VALUE!</v>
      </c>
      <c r="GO226" s="37" t="e">
        <f>IF(AND(GO225&lt;&gt;0,GN225&lt;&gt;0),GO225-GN225,(IFERROR(VLOOKUP($B214,#REF!,10,FALSE),"")/30))</f>
        <v>#VALUE!</v>
      </c>
      <c r="GP226" s="37" t="e">
        <f>IF(AND(GP225&lt;&gt;0,GO225&lt;&gt;0),GP225-GO225,(IFERROR(VLOOKUP($B214,#REF!,10,FALSE),"")/30))</f>
        <v>#VALUE!</v>
      </c>
      <c r="GQ226" s="37" t="e">
        <f>IF(AND(GQ225&lt;&gt;0,GP225&lt;&gt;0),GQ225-GP225,(IFERROR(VLOOKUP($B214,#REF!,10,FALSE),"")/30))</f>
        <v>#VALUE!</v>
      </c>
      <c r="GR226" s="37" t="e">
        <f>IF(AND(GR225&lt;&gt;0,GQ225&lt;&gt;0),GR225-GQ225,(IFERROR(VLOOKUP($B214,#REF!,10,FALSE),"")/30))</f>
        <v>#VALUE!</v>
      </c>
      <c r="GS226" s="37" t="e">
        <f>IF(AND(GS225&lt;&gt;0,GR225&lt;&gt;0),GS225-GR225,(IFERROR(VLOOKUP($B214,#REF!,10,FALSE),"")/30))</f>
        <v>#VALUE!</v>
      </c>
      <c r="GT226" s="37" t="e">
        <f>IF(AND(GT225&lt;&gt;0,GS225&lt;&gt;0),GT225-GS225,(IFERROR(VLOOKUP($B214,#REF!,10,FALSE),"")/30))</f>
        <v>#VALUE!</v>
      </c>
      <c r="GU226" s="37" t="e">
        <f>IF(AND(GU225&lt;&gt;0,GT225&lt;&gt;0),GU225-GT225,(IFERROR(VLOOKUP($B214,#REF!,10,FALSE),"")/30))</f>
        <v>#VALUE!</v>
      </c>
      <c r="GV226" s="37" t="e">
        <f>IF(AND(GV225&lt;&gt;0,GU225&lt;&gt;0),GV225-GU225,(IFERROR(VLOOKUP($B214,#REF!,10,FALSE),"")/30))</f>
        <v>#VALUE!</v>
      </c>
      <c r="GW226" s="37" t="e">
        <f>IF(AND(GW225&lt;&gt;0,GV225&lt;&gt;0),GW225-GV225,(IFERROR(VLOOKUP($B214,#REF!,10,FALSE),"")/30))</f>
        <v>#VALUE!</v>
      </c>
      <c r="GX226" s="37" t="e">
        <f>IF(AND(GX225&lt;&gt;0,GW225&lt;&gt;0),GX225-GW225,(IFERROR(VLOOKUP($B214,#REF!,10,FALSE),"")/30))</f>
        <v>#VALUE!</v>
      </c>
      <c r="GY226" s="37" t="e">
        <f>IF(AND(GY225&lt;&gt;0,GX225&lt;&gt;0),GY225-GX225,(IFERROR(VLOOKUP($B214,#REF!,10,FALSE),"")/30))</f>
        <v>#VALUE!</v>
      </c>
      <c r="GZ226" s="37" t="e">
        <f>IF(AND(GZ225&lt;&gt;0,GY225&lt;&gt;0),GZ225-GY225,(IFERROR(VLOOKUP($B214,#REF!,10,FALSE),"")/30))</f>
        <v>#VALUE!</v>
      </c>
      <c r="HA226" s="37" t="e">
        <f>IF(AND(HA225&lt;&gt;0,GZ225&lt;&gt;0),HA225-GZ225,(IFERROR(VLOOKUP($B214,#REF!,10,FALSE),"")/30))</f>
        <v>#VALUE!</v>
      </c>
      <c r="HB226" s="37" t="e">
        <f>IF(AND(HB225&lt;&gt;0,HA225&lt;&gt;0),HB225-HA225,(IFERROR(VLOOKUP($B214,#REF!,10,FALSE),"")/30))</f>
        <v>#VALUE!</v>
      </c>
      <c r="HC226" s="37" t="e">
        <f>IF(AND(HC225&lt;&gt;0,HB225&lt;&gt;0),HC225-HB225,(IFERROR(VLOOKUP($B214,#REF!,10,FALSE),"")/30))</f>
        <v>#VALUE!</v>
      </c>
      <c r="HD226" s="37" t="e">
        <f>IF(AND(HD225&lt;&gt;0,HC225&lt;&gt;0),HD225-HC225,(IFERROR(VLOOKUP($B214,#REF!,10,FALSE),"")/30))</f>
        <v>#VALUE!</v>
      </c>
      <c r="HE226" s="37" t="e">
        <f>IF(AND(HE225&lt;&gt;0,HD225&lt;&gt;0),HE225-HD225,(IFERROR(VLOOKUP($B214,#REF!,10,FALSE),"")/30))</f>
        <v>#VALUE!</v>
      </c>
      <c r="HF226" s="37" t="e">
        <f>IF(AND(HF225&lt;&gt;0,HE225&lt;&gt;0),HF225-HE225,(IFERROR(VLOOKUP($B214,#REF!,10,FALSE),"")/30))</f>
        <v>#VALUE!</v>
      </c>
      <c r="HG226" s="37" t="e">
        <f>IF(AND(HG225&lt;&gt;0,HF225&lt;&gt;0),HG225-HF225,(IFERROR(VLOOKUP($B214,#REF!,10,FALSE),"")/30))</f>
        <v>#VALUE!</v>
      </c>
      <c r="HH226" s="37" t="e">
        <f>IF(AND(HH225&lt;&gt;0,HG225&lt;&gt;0),HH225-HG225,(IFERROR(VLOOKUP($B214,#REF!,10,FALSE),"")/30))</f>
        <v>#VALUE!</v>
      </c>
      <c r="HI226" s="37" t="e">
        <f>IF(AND(HI225&lt;&gt;0,HH225&lt;&gt;0),HI225-HH225,(IFERROR(VLOOKUP($B214,#REF!,10,FALSE),"")/30))</f>
        <v>#VALUE!</v>
      </c>
      <c r="HJ226" s="37" t="e">
        <f>IF(AND(HJ225&lt;&gt;0,HI225&lt;&gt;0),HJ225-HI225,(IFERROR(VLOOKUP($B214,#REF!,10,FALSE),"")/30))</f>
        <v>#VALUE!</v>
      </c>
      <c r="HK226" s="37" t="e">
        <f>IF(AND(HK225&lt;&gt;0,HJ225&lt;&gt;0),HK225-HJ225,(IFERROR(VLOOKUP($B214,#REF!,10,FALSE),"")/30))</f>
        <v>#VALUE!</v>
      </c>
      <c r="HL226" s="37" t="e">
        <f>IF(AND(HL225&lt;&gt;0,HK225&lt;&gt;0),HL225-HK225,(IFERROR(VLOOKUP($B214,#REF!,10,FALSE),"")/30))</f>
        <v>#VALUE!</v>
      </c>
      <c r="HM226" s="37" t="e">
        <f>IF(AND(HM225&lt;&gt;0,HL225&lt;&gt;0),HM225-HL225,(IFERROR(VLOOKUP($B214,#REF!,11,FALSE),"")/30))</f>
        <v>#VALUE!</v>
      </c>
      <c r="HN226" s="37" t="e">
        <f>IF(AND(HN225&lt;&gt;0,HM225&lt;&gt;0),HN225-HM225,(IFERROR(VLOOKUP($B214,#REF!,11,FALSE),"")/30))</f>
        <v>#VALUE!</v>
      </c>
      <c r="HO226" s="37" t="e">
        <f>IF(AND(HO225&lt;&gt;0,HN225&lt;&gt;0),HO225-HN225,(IFERROR(VLOOKUP($B214,#REF!,11,FALSE),"")/30))</f>
        <v>#VALUE!</v>
      </c>
      <c r="HP226" s="37" t="e">
        <f>IF(AND(HP225&lt;&gt;0,HO225&lt;&gt;0),HP225-HO225,(IFERROR(VLOOKUP($B214,#REF!,11,FALSE),"")/30))</f>
        <v>#VALUE!</v>
      </c>
      <c r="HQ226" s="37" t="e">
        <f>IF(AND(HQ225&lt;&gt;0,HP225&lt;&gt;0),HQ225-HP225,(IFERROR(VLOOKUP($B214,#REF!,11,FALSE),"")/30))</f>
        <v>#VALUE!</v>
      </c>
      <c r="HR226" s="37" t="e">
        <f>IF(AND(HR225&lt;&gt;0,HQ225&lt;&gt;0),HR225-HQ225,(IFERROR(VLOOKUP($B214,#REF!,11,FALSE),"")/30))</f>
        <v>#VALUE!</v>
      </c>
      <c r="HS226" s="37" t="e">
        <f>IF(AND(HS225&lt;&gt;0,HR225&lt;&gt;0),HS225-HR225,(IFERROR(VLOOKUP($B214,#REF!,11,FALSE),"")/30))</f>
        <v>#VALUE!</v>
      </c>
      <c r="HT226" s="37" t="e">
        <f>IF(AND(HT225&lt;&gt;0,HS225&lt;&gt;0),HT225-HS225,(IFERROR(VLOOKUP($B214,#REF!,11,FALSE),"")/30))</f>
        <v>#VALUE!</v>
      </c>
      <c r="HU226" s="37" t="e">
        <f>IF(AND(HU225&lt;&gt;0,HT225&lt;&gt;0),HU225-HT225,(IFERROR(VLOOKUP($B214,#REF!,11,FALSE),"")/30))</f>
        <v>#VALUE!</v>
      </c>
      <c r="HV226" s="37" t="e">
        <f>IF(AND(HV225&lt;&gt;0,HU225&lt;&gt;0),HV225-HU225,(IFERROR(VLOOKUP($B214,#REF!,11,FALSE),"")/30))</f>
        <v>#VALUE!</v>
      </c>
      <c r="HW226" s="37" t="e">
        <f>IF(AND(HW225&lt;&gt;0,HV225&lt;&gt;0),HW225-HV225,(IFERROR(VLOOKUP($B214,#REF!,11,FALSE),"")/30))</f>
        <v>#VALUE!</v>
      </c>
      <c r="HX226" s="37" t="e">
        <f>IF(AND(HX225&lt;&gt;0,HW225&lt;&gt;0),HX225-HW225,(IFERROR(VLOOKUP($B214,#REF!,11,FALSE),"")/30))</f>
        <v>#VALUE!</v>
      </c>
      <c r="HY226" s="37" t="e">
        <f>IF(AND(HY225&lt;&gt;0,HX225&lt;&gt;0),HY225-HX225,(IFERROR(VLOOKUP($B214,#REF!,11,FALSE),"")/30))</f>
        <v>#VALUE!</v>
      </c>
      <c r="HZ226" s="37" t="e">
        <f>IF(AND(HZ225&lt;&gt;0,HY225&lt;&gt;0),HZ225-HY225,(IFERROR(VLOOKUP($B214,#REF!,11,FALSE),"")/30))</f>
        <v>#VALUE!</v>
      </c>
      <c r="IA226" s="37" t="e">
        <f>IF(AND(IA225&lt;&gt;0,HZ225&lt;&gt;0),IA225-HZ225,(IFERROR(VLOOKUP($B214,#REF!,11,FALSE),"")/30))</f>
        <v>#VALUE!</v>
      </c>
      <c r="IB226" s="37" t="e">
        <f>IF(AND(IB225&lt;&gt;0,IA225&lt;&gt;0),IB225-IA225,(IFERROR(VLOOKUP($B214,#REF!,11,FALSE),"")/30))</f>
        <v>#VALUE!</v>
      </c>
      <c r="IC226" s="37" t="e">
        <f>IF(AND(IC225&lt;&gt;0,IB225&lt;&gt;0),IC225-IB225,(IFERROR(VLOOKUP($B214,#REF!,11,FALSE),"")/30))</f>
        <v>#VALUE!</v>
      </c>
      <c r="ID226" s="37" t="e">
        <f>IF(AND(ID225&lt;&gt;0,IC225&lt;&gt;0),ID225-IC225,(IFERROR(VLOOKUP($B214,#REF!,11,FALSE),"")/30))</f>
        <v>#VALUE!</v>
      </c>
      <c r="IE226" s="37" t="e">
        <f>IF(AND(IE225&lt;&gt;0,ID225&lt;&gt;0),IE225-ID225,(IFERROR(VLOOKUP($B214,#REF!,11,FALSE),"")/30))</f>
        <v>#VALUE!</v>
      </c>
      <c r="IF226" s="37" t="e">
        <f>IF(AND(IF225&lt;&gt;0,IE225&lt;&gt;0),IF225-IE225,(IFERROR(VLOOKUP($B214,#REF!,11,FALSE),"")/30))</f>
        <v>#VALUE!</v>
      </c>
      <c r="IG226" s="37" t="e">
        <f>IF(AND(IG225&lt;&gt;0,IF225&lt;&gt;0),IG225-IF225,(IFERROR(VLOOKUP($B214,#REF!,11,FALSE),"")/30))</f>
        <v>#VALUE!</v>
      </c>
      <c r="IH226" s="37" t="e">
        <f>IF(AND(IH225&lt;&gt;0,IG225&lt;&gt;0),IH225-IG225,(IFERROR(VLOOKUP($B214,#REF!,11,FALSE),"")/30))</f>
        <v>#VALUE!</v>
      </c>
      <c r="II226" s="37" t="e">
        <f>IF(AND(II225&lt;&gt;0,IH225&lt;&gt;0),II225-IH225,(IFERROR(VLOOKUP($B214,#REF!,11,FALSE),"")/30))</f>
        <v>#VALUE!</v>
      </c>
      <c r="IJ226" s="37" t="e">
        <f>IF(AND(IJ225&lt;&gt;0,II225&lt;&gt;0),IJ225-II225,(IFERROR(VLOOKUP($B214,#REF!,11,FALSE),"")/30))</f>
        <v>#VALUE!</v>
      </c>
      <c r="IK226" s="37" t="e">
        <f>IF(AND(IK225&lt;&gt;0,IJ225&lt;&gt;0),IK225-IJ225,(IFERROR(VLOOKUP($B214,#REF!,11,FALSE),"")/30))</f>
        <v>#VALUE!</v>
      </c>
      <c r="IL226" s="37" t="e">
        <f>IF(AND(IL225&lt;&gt;0,IK225&lt;&gt;0),IL225-IK225,(IFERROR(VLOOKUP($B214,#REF!,11,FALSE),"")/30))</f>
        <v>#VALUE!</v>
      </c>
      <c r="IM226" s="37" t="e">
        <f>IF(AND(IM225&lt;&gt;0,IL225&lt;&gt;0),IM225-IL225,(IFERROR(VLOOKUP($B214,#REF!,11,FALSE),"")/30))</f>
        <v>#VALUE!</v>
      </c>
      <c r="IN226" s="37" t="e">
        <f>IF(AND(IN225&lt;&gt;0,IM225&lt;&gt;0),IN225-IM225,(IFERROR(VLOOKUP($B214,#REF!,11,FALSE),"")/30))</f>
        <v>#VALUE!</v>
      </c>
      <c r="IO226" s="37" t="e">
        <f>IF(AND(IO225&lt;&gt;0,IN225&lt;&gt;0),IO225-IN225,(IFERROR(VLOOKUP($B214,#REF!,11,FALSE),"")/30))</f>
        <v>#VALUE!</v>
      </c>
      <c r="IP226" s="37" t="e">
        <f>IF(AND(IP225&lt;&gt;0,IO225&lt;&gt;0),IP225-IO225,(IFERROR(VLOOKUP($B214,#REF!,11,FALSE),"")/30))</f>
        <v>#VALUE!</v>
      </c>
      <c r="IQ226" s="37" t="e">
        <f>IF(AND(IQ225&lt;&gt;0,IP225&lt;&gt;0),IQ225-IP225,(IFERROR(VLOOKUP($B214,#REF!,11,FALSE),"")/30))</f>
        <v>#VALUE!</v>
      </c>
      <c r="IR226" s="37" t="e">
        <f>IF(AND(IR225&lt;&gt;0,IQ225&lt;&gt;0),IR225-IQ225,(IFERROR(VLOOKUP($B214,#REF!,12,FALSE),"")/30))</f>
        <v>#VALUE!</v>
      </c>
      <c r="IS226" s="37" t="e">
        <f>IF(AND(IS225&lt;&gt;0,IR225&lt;&gt;0),IS225-IR225,(IFERROR(VLOOKUP($B214,#REF!,12,FALSE),"")/30))</f>
        <v>#VALUE!</v>
      </c>
      <c r="IT226" s="37" t="e">
        <f>IF(AND(IT225&lt;&gt;0,IS225&lt;&gt;0),IT225-IS225,(IFERROR(VLOOKUP($B214,#REF!,12,FALSE),"")/30))</f>
        <v>#VALUE!</v>
      </c>
      <c r="IU226" s="37" t="e">
        <f>IF(AND(IU225&lt;&gt;0,IT225&lt;&gt;0),IU225-IT225,(IFERROR(VLOOKUP($B214,#REF!,12,FALSE),"")/30))</f>
        <v>#VALUE!</v>
      </c>
      <c r="IV226" s="37" t="e">
        <f>IF(AND(IV225&lt;&gt;0,IU225&lt;&gt;0),IV225-IU225,(IFERROR(VLOOKUP($B214,#REF!,12,FALSE),"")/30))</f>
        <v>#VALUE!</v>
      </c>
      <c r="IW226" s="37" t="e">
        <f>IF(AND(IW225&lt;&gt;0,IV225&lt;&gt;0),IW225-IV225,(IFERROR(VLOOKUP($B214,#REF!,12,FALSE),"")/30))</f>
        <v>#VALUE!</v>
      </c>
      <c r="IX226" s="37" t="e">
        <f>IF(AND(IX225&lt;&gt;0,IW225&lt;&gt;0),IX225-IW225,(IFERROR(VLOOKUP($B214,#REF!,12,FALSE),"")/30))</f>
        <v>#VALUE!</v>
      </c>
      <c r="IY226" s="37" t="e">
        <f>IF(AND(IY225&lt;&gt;0,IX225&lt;&gt;0),IY225-IX225,(IFERROR(VLOOKUP($B214,#REF!,12,FALSE),"")/30))</f>
        <v>#VALUE!</v>
      </c>
      <c r="IZ226" s="37" t="e">
        <f>IF(AND(IZ225&lt;&gt;0,IY225&lt;&gt;0),IZ225-IY225,(IFERROR(VLOOKUP($B214,#REF!,12,FALSE),"")/30))</f>
        <v>#VALUE!</v>
      </c>
      <c r="JA226" s="37" t="e">
        <f>IF(AND(JA225&lt;&gt;0,IZ225&lt;&gt;0),JA225-IZ225,(IFERROR(VLOOKUP($B214,#REF!,12,FALSE),"")/30))</f>
        <v>#VALUE!</v>
      </c>
      <c r="JB226" s="37" t="e">
        <f>IF(AND(JB225&lt;&gt;0,JA225&lt;&gt;0),JB225-JA225,(IFERROR(VLOOKUP($B214,#REF!,12,FALSE),"")/30))</f>
        <v>#VALUE!</v>
      </c>
      <c r="JC226" s="37" t="e">
        <f>IF(AND(JC225&lt;&gt;0,JB225&lt;&gt;0),JC225-JB225,(IFERROR(VLOOKUP($B214,#REF!,12,FALSE),"")/30))</f>
        <v>#VALUE!</v>
      </c>
      <c r="JD226" s="37" t="e">
        <f>IF(AND(JD225&lt;&gt;0,JC225&lt;&gt;0),JD225-JC225,(IFERROR(VLOOKUP($B214,#REF!,12,FALSE),"")/30))</f>
        <v>#VALUE!</v>
      </c>
      <c r="JE226" s="37" t="e">
        <f>IF(AND(JE225&lt;&gt;0,JD225&lt;&gt;0),JE225-JD225,(IFERROR(VLOOKUP($B214,#REF!,12,FALSE),"")/30))</f>
        <v>#VALUE!</v>
      </c>
      <c r="JF226" s="37" t="e">
        <f>IF(AND(JF225&lt;&gt;0,JE225&lt;&gt;0),JF225-JE225,(IFERROR(VLOOKUP($B214,#REF!,12,FALSE),"")/30))</f>
        <v>#VALUE!</v>
      </c>
      <c r="JG226" s="37" t="e">
        <f>IF(AND(JG225&lt;&gt;0,JF225&lt;&gt;0),JG225-JF225,(IFERROR(VLOOKUP($B214,#REF!,12,FALSE),"")/30))</f>
        <v>#VALUE!</v>
      </c>
      <c r="JH226" s="37" t="e">
        <f>IF(AND(JH225&lt;&gt;0,JG225&lt;&gt;0),JH225-JG225,(IFERROR(VLOOKUP($B214,#REF!,12,FALSE),"")/30))</f>
        <v>#VALUE!</v>
      </c>
      <c r="JI226" s="37" t="e">
        <f>IF(AND(JI225&lt;&gt;0,JH225&lt;&gt;0),JI225-JH225,(IFERROR(VLOOKUP($B214,#REF!,12,FALSE),"")/30))</f>
        <v>#VALUE!</v>
      </c>
      <c r="JJ226" s="37" t="e">
        <f>IF(AND(JJ225&lt;&gt;0,JI225&lt;&gt;0),JJ225-JI225,(IFERROR(VLOOKUP($B214,#REF!,12,FALSE),"")/30))</f>
        <v>#VALUE!</v>
      </c>
      <c r="JK226" s="37" t="e">
        <f>IF(AND(JK225&lt;&gt;0,JJ225&lt;&gt;0),JK225-JJ225,(IFERROR(VLOOKUP($B214,#REF!,12,FALSE),"")/30))</f>
        <v>#VALUE!</v>
      </c>
      <c r="JL226" s="37" t="e">
        <f>IF(AND(JL225&lt;&gt;0,JK225&lt;&gt;0),JL225-JK225,(IFERROR(VLOOKUP($B214,#REF!,12,FALSE),"")/30))</f>
        <v>#VALUE!</v>
      </c>
      <c r="JM226" s="37" t="e">
        <f>IF(AND(JM225&lt;&gt;0,JL225&lt;&gt;0),JM225-JL225,(IFERROR(VLOOKUP($B214,#REF!,12,FALSE),"")/30))</f>
        <v>#VALUE!</v>
      </c>
      <c r="JN226" s="37" t="e">
        <f>IF(AND(JN225&lt;&gt;0,JM225&lt;&gt;0),JN225-JM225,(IFERROR(VLOOKUP($B214,#REF!,12,FALSE),"")/30))</f>
        <v>#VALUE!</v>
      </c>
      <c r="JO226" s="37" t="e">
        <f>IF(AND(JO225&lt;&gt;0,JN225&lt;&gt;0),JO225-JN225,(IFERROR(VLOOKUP($B214,#REF!,12,FALSE),"")/30))</f>
        <v>#VALUE!</v>
      </c>
      <c r="JP226" s="37" t="e">
        <f>IF(AND(JP225&lt;&gt;0,JO225&lt;&gt;0),JP225-JO225,(IFERROR(VLOOKUP($B214,#REF!,12,FALSE),"")/30))</f>
        <v>#VALUE!</v>
      </c>
      <c r="JQ226" s="37" t="e">
        <f>IF(AND(JQ225&lt;&gt;0,JP225&lt;&gt;0),JQ225-JP225,(IFERROR(VLOOKUP($B214,#REF!,12,FALSE),"")/30))</f>
        <v>#VALUE!</v>
      </c>
      <c r="JR226" s="37" t="e">
        <f>IF(AND(JR225&lt;&gt;0,JQ225&lt;&gt;0),JR225-JQ225,(IFERROR(VLOOKUP($B214,#REF!,12,FALSE),"")/30))</f>
        <v>#VALUE!</v>
      </c>
      <c r="JS226" s="37" t="e">
        <f>IF(AND(JS225&lt;&gt;0,JR225&lt;&gt;0),JS225-JR225,(IFERROR(VLOOKUP($B214,#REF!,12,FALSE),"")/30))</f>
        <v>#VALUE!</v>
      </c>
      <c r="JT226" s="37" t="e">
        <f>IF(AND(JT225&lt;&gt;0,JS225&lt;&gt;0),JT225-JS225,(IFERROR(VLOOKUP($B214,#REF!,12,FALSE),"")/30))</f>
        <v>#VALUE!</v>
      </c>
      <c r="JU226" s="37" t="e">
        <f>IF(AND(JU225&lt;&gt;0,JT225&lt;&gt;0),JU225-JT225,(IFERROR(VLOOKUP($B214,#REF!,12,FALSE),"")/30))</f>
        <v>#VALUE!</v>
      </c>
      <c r="JV226" s="37" t="e">
        <f>IF(AND(JV225&lt;&gt;0,JU225&lt;&gt;0),JV225-JU225,(IFERROR(VLOOKUP($B214,#REF!,13,FALSE),"")/30))</f>
        <v>#VALUE!</v>
      </c>
      <c r="JW226" s="37" t="e">
        <f>IF(AND(JW225&lt;&gt;0,JV225&lt;&gt;0),JW225-JV225,(IFERROR(VLOOKUP($B214,#REF!,13,FALSE),"")/30))</f>
        <v>#VALUE!</v>
      </c>
      <c r="JX226" s="37" t="e">
        <f>IF(AND(JX225&lt;&gt;0,JW225&lt;&gt;0),JX225-JW225,(IFERROR(VLOOKUP($B214,#REF!,13,FALSE),"")/30))</f>
        <v>#VALUE!</v>
      </c>
      <c r="JY226" s="37" t="e">
        <f>IF(AND(JY225&lt;&gt;0,JX225&lt;&gt;0),JY225-JX225,(IFERROR(VLOOKUP($B214,#REF!,13,FALSE),"")/30))</f>
        <v>#VALUE!</v>
      </c>
      <c r="JZ226" s="37" t="e">
        <f>IF(AND(JZ225&lt;&gt;0,JY225&lt;&gt;0),JZ225-JY225,(IFERROR(VLOOKUP($B214,#REF!,13,FALSE),"")/30))</f>
        <v>#VALUE!</v>
      </c>
      <c r="KA226" s="37" t="e">
        <f>IF(AND(KA225&lt;&gt;0,JZ225&lt;&gt;0),KA225-JZ225,(IFERROR(VLOOKUP($B214,#REF!,13,FALSE),"")/30))</f>
        <v>#VALUE!</v>
      </c>
      <c r="KB226" s="37" t="e">
        <f>IF(AND(KB225&lt;&gt;0,KA225&lt;&gt;0),KB225-KA225,(IFERROR(VLOOKUP($B214,#REF!,13,FALSE),"")/30))</f>
        <v>#VALUE!</v>
      </c>
      <c r="KC226" s="37" t="e">
        <f>IF(AND(KC225&lt;&gt;0,KB225&lt;&gt;0),KC225-KB225,(IFERROR(VLOOKUP($B214,#REF!,13,FALSE),"")/30))</f>
        <v>#VALUE!</v>
      </c>
      <c r="KD226" s="37" t="e">
        <f>IF(AND(KD225&lt;&gt;0,KC225&lt;&gt;0),KD225-KC225,(IFERROR(VLOOKUP($B214,#REF!,13,FALSE),"")/30))</f>
        <v>#VALUE!</v>
      </c>
      <c r="KE226" s="37" t="e">
        <f>IF(AND(KE225&lt;&gt;0,KD225&lt;&gt;0),KE225-KD225,(IFERROR(VLOOKUP($B214,#REF!,13,FALSE),"")/30))</f>
        <v>#VALUE!</v>
      </c>
      <c r="KF226" s="37" t="e">
        <f>IF(AND(KF225&lt;&gt;0,KE225&lt;&gt;0),KF225-KE225,(IFERROR(VLOOKUP($B214,#REF!,13,FALSE),"")/30))</f>
        <v>#VALUE!</v>
      </c>
      <c r="KG226" s="37" t="e">
        <f>IF(AND(KG225&lt;&gt;0,KF225&lt;&gt;0),KG225-KF225,(IFERROR(VLOOKUP($B214,#REF!,13,FALSE),"")/30))</f>
        <v>#VALUE!</v>
      </c>
      <c r="KH226" s="37" t="e">
        <f>IF(AND(KH225&lt;&gt;0,KG225&lt;&gt;0),KH225-KG225,(IFERROR(VLOOKUP($B214,#REF!,13,FALSE),"")/30))</f>
        <v>#VALUE!</v>
      </c>
      <c r="KI226" s="37" t="e">
        <f>IF(AND(KI225&lt;&gt;0,KH225&lt;&gt;0),KI225-KH225,(IFERROR(VLOOKUP($B214,#REF!,13,FALSE),"")/30))</f>
        <v>#VALUE!</v>
      </c>
      <c r="KJ226" s="37" t="e">
        <f>IF(AND(KJ225&lt;&gt;0,KI225&lt;&gt;0),KJ225-KI225,(IFERROR(VLOOKUP($B214,#REF!,13,FALSE),"")/30))</f>
        <v>#VALUE!</v>
      </c>
      <c r="KK226" s="37" t="e">
        <f>IF(AND(KK225&lt;&gt;0,KJ225&lt;&gt;0),KK225-KJ225,(IFERROR(VLOOKUP($B214,#REF!,13,FALSE),"")/30))</f>
        <v>#VALUE!</v>
      </c>
      <c r="KL226" s="37" t="e">
        <f>IF(AND(KL225&lt;&gt;0,KK225&lt;&gt;0),KL225-KK225,(IFERROR(VLOOKUP($B214,#REF!,13,FALSE),"")/30))</f>
        <v>#VALUE!</v>
      </c>
      <c r="KM226" s="37" t="e">
        <f>IF(AND(KM225&lt;&gt;0,KL225&lt;&gt;0),KM225-KL225,(IFERROR(VLOOKUP($B214,#REF!,13,FALSE),"")/30))</f>
        <v>#VALUE!</v>
      </c>
      <c r="KN226" s="37" t="e">
        <f>IF(AND(KN225&lt;&gt;0,KM225&lt;&gt;0),KN225-KM225,(IFERROR(VLOOKUP($B214,#REF!,13,FALSE),"")/30))</f>
        <v>#VALUE!</v>
      </c>
      <c r="KO226" s="37" t="e">
        <f>IF(AND(KO225&lt;&gt;0,KN225&lt;&gt;0),KO225-KN225,(IFERROR(VLOOKUP($B214,#REF!,13,FALSE),"")/30))</f>
        <v>#VALUE!</v>
      </c>
      <c r="KP226" s="37" t="e">
        <f>IF(AND(KP225&lt;&gt;0,KO225&lt;&gt;0),KP225-KO225,(IFERROR(VLOOKUP($B214,#REF!,13,FALSE),"")/30))</f>
        <v>#VALUE!</v>
      </c>
      <c r="KQ226" s="37" t="e">
        <f>IF(AND(KQ225&lt;&gt;0,KP225&lt;&gt;0),KQ225-KP225,(IFERROR(VLOOKUP($B214,#REF!,13,FALSE),"")/30))</f>
        <v>#VALUE!</v>
      </c>
      <c r="KR226" s="37" t="e">
        <f>IF(AND(KR225&lt;&gt;0,KQ225&lt;&gt;0),KR225-KQ225,(IFERROR(VLOOKUP($B214,#REF!,13,FALSE),"")/30))</f>
        <v>#VALUE!</v>
      </c>
      <c r="KS226" s="37" t="e">
        <f>IF(AND(KS225&lt;&gt;0,KR225&lt;&gt;0),KS225-KR225,(IFERROR(VLOOKUP($B214,#REF!,13,FALSE),"")/30))</f>
        <v>#VALUE!</v>
      </c>
      <c r="KT226" s="37" t="e">
        <f>IF(AND(KT225&lt;&gt;0,KS225&lt;&gt;0),KT225-KS225,(IFERROR(VLOOKUP($B214,#REF!,13,FALSE),"")/30))</f>
        <v>#VALUE!</v>
      </c>
      <c r="KU226" s="37" t="e">
        <f>IF(AND(KU225&lt;&gt;0,KT225&lt;&gt;0),KU225-KT225,(IFERROR(VLOOKUP($B214,#REF!,13,FALSE),"")/30))</f>
        <v>#VALUE!</v>
      </c>
      <c r="KV226" s="37" t="e">
        <f>IF(AND(KV225&lt;&gt;0,KU225&lt;&gt;0),KV225-KU225,(IFERROR(VLOOKUP($B214,#REF!,13,FALSE),"")/30))</f>
        <v>#VALUE!</v>
      </c>
      <c r="KW226" s="37" t="e">
        <f>IF(AND(KW225&lt;&gt;0,KV225&lt;&gt;0),KW225-KV225,(IFERROR(VLOOKUP($B214,#REF!,13,FALSE),"")/30))</f>
        <v>#VALUE!</v>
      </c>
      <c r="KX226" s="37" t="e">
        <f>IF(AND(KX225&lt;&gt;0,KW225&lt;&gt;0),KX225-KW225,(IFERROR(VLOOKUP($B214,#REF!,13,FALSE),"")/30))</f>
        <v>#VALUE!</v>
      </c>
      <c r="KY226" s="37" t="e">
        <f>IF(AND(KY225&lt;&gt;0,KX225&lt;&gt;0),KY225-KX225,(IFERROR(VLOOKUP($B214,#REF!,13,FALSE),"")/30))</f>
        <v>#VALUE!</v>
      </c>
      <c r="KZ226" s="37" t="e">
        <f>IF(AND(KZ225&lt;&gt;0,KY225&lt;&gt;0),KZ225-KY225,(IFERROR(VLOOKUP($B214,#REF!,13,FALSE),"")/30))</f>
        <v>#VALUE!</v>
      </c>
      <c r="LA226" s="37" t="e">
        <f>IF(AND(LA225&lt;&gt;0,KZ225&lt;&gt;0),LA225-KZ225,(IFERROR(VLOOKUP($B214,#REF!,14,FALSE),"")/30))</f>
        <v>#VALUE!</v>
      </c>
      <c r="LB226" s="37" t="e">
        <f>IF(AND(LB225&lt;&gt;0,LA225&lt;&gt;0),LB225-LA225,(IFERROR(VLOOKUP($B214,#REF!,14,FALSE),"")/30))</f>
        <v>#VALUE!</v>
      </c>
      <c r="LC226" s="37" t="e">
        <f>IF(AND(LC225&lt;&gt;0,LB225&lt;&gt;0),LC225-LB225,(IFERROR(VLOOKUP($B214,#REF!,14,FALSE),"")/30))</f>
        <v>#VALUE!</v>
      </c>
      <c r="LD226" s="37" t="e">
        <f>IF(AND(LD225&lt;&gt;0,LC225&lt;&gt;0),LD225-LC225,(IFERROR(VLOOKUP($B214,#REF!,14,FALSE),"")/30))</f>
        <v>#VALUE!</v>
      </c>
      <c r="LE226" s="37" t="e">
        <f>IF(AND(LE225&lt;&gt;0,LD225&lt;&gt;0),LE225-LD225,(IFERROR(VLOOKUP($B214,#REF!,14,FALSE),"")/30))</f>
        <v>#VALUE!</v>
      </c>
      <c r="LF226" s="37" t="e">
        <f>IF(AND(LF225&lt;&gt;0,LE225&lt;&gt;0),LF225-LE225,(IFERROR(VLOOKUP($B214,#REF!,14,FALSE),"")/30))</f>
        <v>#VALUE!</v>
      </c>
      <c r="LG226" s="37" t="e">
        <f>IF(AND(LG225&lt;&gt;0,LF225&lt;&gt;0),LG225-LF225,(IFERROR(VLOOKUP($B214,#REF!,14,FALSE),"")/30))</f>
        <v>#VALUE!</v>
      </c>
      <c r="LH226" s="37" t="e">
        <f>IF(AND(LH225&lt;&gt;0,LG225&lt;&gt;0),LH225-LG225,(IFERROR(VLOOKUP($B214,#REF!,14,FALSE),"")/30))</f>
        <v>#VALUE!</v>
      </c>
      <c r="LI226" s="37" t="e">
        <f>IF(AND(LI225&lt;&gt;0,LH225&lt;&gt;0),LI225-LH225,(IFERROR(VLOOKUP($B214,#REF!,14,FALSE),"")/30))</f>
        <v>#VALUE!</v>
      </c>
      <c r="LJ226" s="37" t="e">
        <f>IF(AND(LJ225&lt;&gt;0,LI225&lt;&gt;0),LJ225-LI225,(IFERROR(VLOOKUP($B214,#REF!,14,FALSE),"")/30))</f>
        <v>#VALUE!</v>
      </c>
      <c r="LK226" s="37" t="e">
        <f>IF(AND(LK225&lt;&gt;0,LJ225&lt;&gt;0),LK225-LJ225,(IFERROR(VLOOKUP($B214,#REF!,14,FALSE),"")/30))</f>
        <v>#VALUE!</v>
      </c>
      <c r="LL226" s="37" t="e">
        <f>IF(AND(LL225&lt;&gt;0,LK225&lt;&gt;0),LL225-LK225,(IFERROR(VLOOKUP($B214,#REF!,14,FALSE),"")/30))</f>
        <v>#VALUE!</v>
      </c>
      <c r="LM226" s="37" t="e">
        <f>IF(AND(LM225&lt;&gt;0,LL225&lt;&gt;0),LM225-LL225,(IFERROR(VLOOKUP($B214,#REF!,14,FALSE),"")/30))</f>
        <v>#VALUE!</v>
      </c>
      <c r="LN226" s="37" t="e">
        <f>IF(AND(LN225&lt;&gt;0,LM225&lt;&gt;0),LN225-LM225,(IFERROR(VLOOKUP($B214,#REF!,14,FALSE),"")/30))</f>
        <v>#VALUE!</v>
      </c>
      <c r="LO226" s="37" t="e">
        <f>IF(AND(LO225&lt;&gt;0,LN225&lt;&gt;0),LO225-LN225,(IFERROR(VLOOKUP($B214,#REF!,14,FALSE),"")/30))</f>
        <v>#VALUE!</v>
      </c>
      <c r="LP226" s="37" t="e">
        <f>IF(AND(LP225&lt;&gt;0,LO225&lt;&gt;0),LP225-LO225,(IFERROR(VLOOKUP($B214,#REF!,14,FALSE),"")/30))</f>
        <v>#VALUE!</v>
      </c>
      <c r="LQ226" s="37" t="e">
        <f>IF(AND(LQ225&lt;&gt;0,LP225&lt;&gt;0),LQ225-LP225,(IFERROR(VLOOKUP($B214,#REF!,14,FALSE),"")/30))</f>
        <v>#VALUE!</v>
      </c>
      <c r="LR226" s="37" t="e">
        <f>IF(AND(LR225&lt;&gt;0,LQ225&lt;&gt;0),LR225-LQ225,(IFERROR(VLOOKUP($B214,#REF!,14,FALSE),"")/30))</f>
        <v>#VALUE!</v>
      </c>
      <c r="LS226" s="37" t="e">
        <f>IF(AND(LS225&lt;&gt;0,LR225&lt;&gt;0),LS225-LR225,(IFERROR(VLOOKUP($B214,#REF!,14,FALSE),"")/30))</f>
        <v>#VALUE!</v>
      </c>
      <c r="LT226" s="37" t="e">
        <f>IF(AND(LT225&lt;&gt;0,LS225&lt;&gt;0),LT225-LS225,(IFERROR(VLOOKUP($B214,#REF!,14,FALSE),"")/30))</f>
        <v>#VALUE!</v>
      </c>
      <c r="LU226" s="37" t="e">
        <f>IF(AND(LU225&lt;&gt;0,LT225&lt;&gt;0),LU225-LT225,(IFERROR(VLOOKUP($B214,#REF!,14,FALSE),"")/30))</f>
        <v>#VALUE!</v>
      </c>
      <c r="LV226" s="37" t="e">
        <f>IF(AND(LV225&lt;&gt;0,LU225&lt;&gt;0),LV225-LU225,(IFERROR(VLOOKUP($B214,#REF!,14,FALSE),"")/30))</f>
        <v>#VALUE!</v>
      </c>
      <c r="LW226" s="37" t="e">
        <f>IF(AND(LW225&lt;&gt;0,LV225&lt;&gt;0),LW225-LV225,(IFERROR(VLOOKUP($B214,#REF!,14,FALSE),"")/30))</f>
        <v>#VALUE!</v>
      </c>
      <c r="LX226" s="37" t="e">
        <f>IF(AND(LX225&lt;&gt;0,LW225&lt;&gt;0),LX225-LW225,(IFERROR(VLOOKUP($B214,#REF!,14,FALSE),"")/30))</f>
        <v>#VALUE!</v>
      </c>
      <c r="LY226" s="37" t="e">
        <f>IF(AND(LY225&lt;&gt;0,LX225&lt;&gt;0),LY225-LX225,(IFERROR(VLOOKUP($B214,#REF!,14,FALSE),"")/30))</f>
        <v>#VALUE!</v>
      </c>
      <c r="LZ226" s="37" t="e">
        <f>IF(AND(LZ225&lt;&gt;0,LY225&lt;&gt;0),LZ225-LY225,(IFERROR(VLOOKUP($B214,#REF!,14,FALSE),"")/30))</f>
        <v>#VALUE!</v>
      </c>
      <c r="MA226" s="37" t="e">
        <f>IF(AND(MA225&lt;&gt;0,LZ225&lt;&gt;0),MA225-LZ225,(IFERROR(VLOOKUP($B214,#REF!,14,FALSE),"")/30))</f>
        <v>#VALUE!</v>
      </c>
      <c r="MB226" s="37" t="e">
        <f>IF(AND(MB225&lt;&gt;0,MA225&lt;&gt;0),MB225-MA225,(IFERROR(VLOOKUP($B214,#REF!,14,FALSE),"")/30))</f>
        <v>#VALUE!</v>
      </c>
      <c r="MC226" s="37" t="e">
        <f>IF(AND(MC225&lt;&gt;0,MB225&lt;&gt;0),MC225-MB225,(IFERROR(VLOOKUP($B214,#REF!,14,FALSE),"")/30))</f>
        <v>#VALUE!</v>
      </c>
      <c r="MD226" s="37" t="e">
        <f>IF(AND(MD225&lt;&gt;0,MC225&lt;&gt;0),MD225-MC225,(IFERROR(VLOOKUP($B214,#REF!,14,FALSE),"")/30))</f>
        <v>#VALUE!</v>
      </c>
      <c r="ME226" s="37" t="e">
        <f>IF(AND(ME225&lt;&gt;0,MD225&lt;&gt;0),ME225-MD225,(IFERROR(VLOOKUP($B214,#REF!,15,FALSE),"")/30))</f>
        <v>#VALUE!</v>
      </c>
      <c r="MF226" s="37" t="e">
        <f>IF(AND(MF225&lt;&gt;0,ME225&lt;&gt;0),MF225-ME225,(IFERROR(VLOOKUP($B214,#REF!,15,FALSE),"")/30))</f>
        <v>#VALUE!</v>
      </c>
      <c r="MG226" s="37" t="e">
        <f>IF(AND(MG225&lt;&gt;0,MF225&lt;&gt;0),MG225-MF225,(IFERROR(VLOOKUP($B214,#REF!,15,FALSE),"")/30))</f>
        <v>#VALUE!</v>
      </c>
      <c r="MH226" s="37" t="e">
        <f>IF(AND(MH225&lt;&gt;0,MG225&lt;&gt;0),MH225-MG225,(IFERROR(VLOOKUP($B214,#REF!,15,FALSE),"")/30))</f>
        <v>#VALUE!</v>
      </c>
      <c r="MI226" s="37" t="e">
        <f>IF(AND(MI225&lt;&gt;0,MH225&lt;&gt;0),MI225-MH225,(IFERROR(VLOOKUP($B214,#REF!,15,FALSE),"")/30))</f>
        <v>#VALUE!</v>
      </c>
      <c r="MJ226" s="37" t="e">
        <f>IF(AND(MJ225&lt;&gt;0,MI225&lt;&gt;0),MJ225-MI225,(IFERROR(VLOOKUP($B214,#REF!,15,FALSE),"")/30))</f>
        <v>#VALUE!</v>
      </c>
      <c r="MK226" s="37" t="e">
        <f>IF(AND(MK225&lt;&gt;0,MJ225&lt;&gt;0),MK225-MJ225,(IFERROR(VLOOKUP($B214,#REF!,15,FALSE),"")/30))</f>
        <v>#VALUE!</v>
      </c>
      <c r="ML226" s="37" t="e">
        <f>IF(AND(ML225&lt;&gt;0,MK225&lt;&gt;0),ML225-MK225,(IFERROR(VLOOKUP($B214,#REF!,15,FALSE),"")/30))</f>
        <v>#VALUE!</v>
      </c>
      <c r="MM226" s="37" t="e">
        <f>IF(AND(MM225&lt;&gt;0,ML225&lt;&gt;0),MM225-ML225,(IFERROR(VLOOKUP($B214,#REF!,15,FALSE),"")/30))</f>
        <v>#VALUE!</v>
      </c>
      <c r="MN226" s="37" t="e">
        <f>IF(AND(MN225&lt;&gt;0,MM225&lt;&gt;0),MN225-MM225,(IFERROR(VLOOKUP($B214,#REF!,15,FALSE),"")/30))</f>
        <v>#VALUE!</v>
      </c>
      <c r="MO226" s="37" t="e">
        <f>IF(AND(MO225&lt;&gt;0,MN225&lt;&gt;0),MO225-MN225,(IFERROR(VLOOKUP($B214,#REF!,15,FALSE),"")/30))</f>
        <v>#VALUE!</v>
      </c>
      <c r="MP226" s="37" t="e">
        <f>IF(AND(MP225&lt;&gt;0,MO225&lt;&gt;0),MP225-MO225,(IFERROR(VLOOKUP($B214,#REF!,15,FALSE),"")/30))</f>
        <v>#VALUE!</v>
      </c>
      <c r="MQ226" s="37" t="e">
        <f>IF(AND(MQ225&lt;&gt;0,MP225&lt;&gt;0),MQ225-MP225,(IFERROR(VLOOKUP($B214,#REF!,15,FALSE),"")/30))</f>
        <v>#VALUE!</v>
      </c>
      <c r="MR226" s="37" t="e">
        <f>IF(AND(MR225&lt;&gt;0,MQ225&lt;&gt;0),MR225-MQ225,(IFERROR(VLOOKUP($B214,#REF!,15,FALSE),"")/30))</f>
        <v>#VALUE!</v>
      </c>
      <c r="MS226" s="37" t="e">
        <f>IF(AND(MS225&lt;&gt;0,MR225&lt;&gt;0),MS225-MR225,(IFERROR(VLOOKUP($B214,#REF!,15,FALSE),"")/30))</f>
        <v>#VALUE!</v>
      </c>
      <c r="MT226" s="37" t="e">
        <f>IF(AND(MT225&lt;&gt;0,MS225&lt;&gt;0),MT225-MS225,(IFERROR(VLOOKUP($B214,#REF!,15,FALSE),"")/30))</f>
        <v>#VALUE!</v>
      </c>
      <c r="MU226" s="37" t="e">
        <f>IF(AND(MU225&lt;&gt;0,MT225&lt;&gt;0),MU225-MT225,(IFERROR(VLOOKUP($B214,#REF!,15,FALSE),"")/30))</f>
        <v>#VALUE!</v>
      </c>
      <c r="MV226" s="37" t="e">
        <f>IF(AND(MV225&lt;&gt;0,MU225&lt;&gt;0),MV225-MU225,(IFERROR(VLOOKUP($B214,#REF!,15,FALSE),"")/30))</f>
        <v>#VALUE!</v>
      </c>
      <c r="MW226" s="37" t="e">
        <f>IF(AND(MW225&lt;&gt;0,MV225&lt;&gt;0),MW225-MV225,(IFERROR(VLOOKUP($B214,#REF!,15,FALSE),"")/30))</f>
        <v>#VALUE!</v>
      </c>
      <c r="MX226" s="37" t="e">
        <f>IF(AND(MX225&lt;&gt;0,MW225&lt;&gt;0),MX225-MW225,(IFERROR(VLOOKUP($B214,#REF!,15,FALSE),"")/30))</f>
        <v>#VALUE!</v>
      </c>
      <c r="MY226" s="37" t="e">
        <f>IF(AND(MY225&lt;&gt;0,MX225&lt;&gt;0),MY225-MX225,(IFERROR(VLOOKUP($B214,#REF!,15,FALSE),"")/30))</f>
        <v>#VALUE!</v>
      </c>
      <c r="MZ226" s="37" t="e">
        <f>IF(AND(MZ225&lt;&gt;0,MY225&lt;&gt;0),MZ225-MY225,(IFERROR(VLOOKUP($B214,#REF!,15,FALSE),"")/30))</f>
        <v>#VALUE!</v>
      </c>
      <c r="NA226" s="37" t="e">
        <f>IF(AND(NA225&lt;&gt;0,MZ225&lt;&gt;0),NA225-MZ225,(IFERROR(VLOOKUP($B214,#REF!,15,FALSE),"")/30))</f>
        <v>#VALUE!</v>
      </c>
      <c r="NB226" s="37" t="e">
        <f>IF(AND(NB225&lt;&gt;0,NA225&lt;&gt;0),NB225-NA225,(IFERROR(VLOOKUP($B214,#REF!,15,FALSE),"")/30))</f>
        <v>#VALUE!</v>
      </c>
      <c r="NC226" s="37" t="e">
        <f>IF(AND(NC225&lt;&gt;0,NB225&lt;&gt;0),NC225-NB225,(IFERROR(VLOOKUP($B214,#REF!,15,FALSE),"")/30))</f>
        <v>#VALUE!</v>
      </c>
      <c r="ND226" s="37" t="e">
        <f>IF(AND(ND225&lt;&gt;0,NC225&lt;&gt;0),ND225-NC225,(IFERROR(VLOOKUP($B214,#REF!,15,FALSE),"")/30))</f>
        <v>#VALUE!</v>
      </c>
      <c r="NE226" s="37" t="e">
        <f>IF(AND(NE225&lt;&gt;0,ND225&lt;&gt;0),NE225-ND225,(IFERROR(VLOOKUP($B214,#REF!,15,FALSE),"")/30))</f>
        <v>#VALUE!</v>
      </c>
      <c r="NF226" s="37" t="e">
        <f>IF(AND(NF225&lt;&gt;0,NE225&lt;&gt;0),NF225-NE225,(IFERROR(VLOOKUP($B214,#REF!,15,FALSE),"")/30))</f>
        <v>#VALUE!</v>
      </c>
      <c r="NG226" s="37" t="e">
        <f>IF(AND(NG225&lt;&gt;0,NF225&lt;&gt;0),NG225-NF225,(IFERROR(VLOOKUP($B214,#REF!,15,FALSE),"")/30))</f>
        <v>#VALUE!</v>
      </c>
      <c r="NH226" s="37" t="e">
        <f>IF(AND(NH225&lt;&gt;0,NG225&lt;&gt;0),NH225-NG225,(IFERROR(VLOOKUP($B214,#REF!,15,FALSE),"")/30))</f>
        <v>#VALUE!</v>
      </c>
      <c r="NI226" s="37" t="e">
        <f>IF(AND(NI225&lt;&gt;0,NH225&lt;&gt;0),NI225-NH225,(IFERROR(VLOOKUP($B214,#REF!,15,FALSE),"")/30))</f>
        <v>#VALUE!</v>
      </c>
    </row>
    <row r="227" spans="1:374" s="29" customFormat="1" ht="15" thickBot="1" x14ac:dyDescent="0.3">
      <c r="A227" s="19" t="str">
        <f>IFERROR(VLOOKUP(B227,#REF!,2,FALSE)," ")</f>
        <v xml:space="preserve"> </v>
      </c>
      <c r="B227" s="20"/>
      <c r="C227" s="1053" t="str">
        <f>IFERROR(VLOOKUP(B227,Claves!A:G,4,FALSE)," ")</f>
        <v xml:space="preserve"> </v>
      </c>
      <c r="D227" s="1053"/>
      <c r="E227" s="1053"/>
      <c r="F227" s="1054"/>
      <c r="G227" s="81">
        <v>589.82857142857142</v>
      </c>
      <c r="H227" s="28">
        <f t="shared" ref="H227:BT227" si="306">H238/H$4</f>
        <v>0</v>
      </c>
      <c r="I227" s="28">
        <f t="shared" si="306"/>
        <v>0</v>
      </c>
      <c r="J227" s="28">
        <f t="shared" si="306"/>
        <v>41.06666666666667</v>
      </c>
      <c r="K227" s="28">
        <f t="shared" si="306"/>
        <v>330.8</v>
      </c>
      <c r="L227" s="28">
        <f t="shared" si="306"/>
        <v>350.72</v>
      </c>
      <c r="M227" s="28">
        <f t="shared" si="306"/>
        <v>292.26666666666671</v>
      </c>
      <c r="N227" s="28">
        <f t="shared" si="306"/>
        <v>547.88571428571436</v>
      </c>
      <c r="O227" s="28">
        <f t="shared" si="306"/>
        <v>0</v>
      </c>
      <c r="P227" s="28">
        <f t="shared" si="306"/>
        <v>0</v>
      </c>
      <c r="Q227" s="28">
        <f t="shared" si="306"/>
        <v>419.68</v>
      </c>
      <c r="R227" s="28">
        <f t="shared" si="306"/>
        <v>387.49090909090916</v>
      </c>
      <c r="S227" s="28">
        <f t="shared" si="306"/>
        <v>487.59999999999997</v>
      </c>
      <c r="T227" s="28">
        <f t="shared" si="306"/>
        <v>454.03076923076929</v>
      </c>
      <c r="U227" s="28">
        <f t="shared" si="306"/>
        <v>436.11428571428576</v>
      </c>
      <c r="V227" s="28">
        <f t="shared" si="306"/>
        <v>0</v>
      </c>
      <c r="W227" s="28">
        <f t="shared" si="306"/>
        <v>0</v>
      </c>
      <c r="X227" s="28">
        <f t="shared" si="306"/>
        <v>391.34117647058827</v>
      </c>
      <c r="Y227" s="28">
        <f t="shared" si="306"/>
        <v>432.71111111111105</v>
      </c>
      <c r="Z227" s="28">
        <f t="shared" si="306"/>
        <v>449.51578947368415</v>
      </c>
      <c r="AA227" s="28">
        <f t="shared" si="306"/>
        <v>427.03999999999996</v>
      </c>
      <c r="AB227" s="28">
        <f t="shared" si="306"/>
        <v>439.5428571428572</v>
      </c>
      <c r="AC227" s="28">
        <f t="shared" si="306"/>
        <v>0</v>
      </c>
      <c r="AD227" s="28">
        <f t="shared" si="306"/>
        <v>0</v>
      </c>
      <c r="AE227" s="28">
        <f t="shared" si="306"/>
        <v>393.20000000000005</v>
      </c>
      <c r="AF227" s="28">
        <f t="shared" si="306"/>
        <v>430.71999999999991</v>
      </c>
      <c r="AG227" s="28">
        <f t="shared" si="306"/>
        <v>425.4153846153846</v>
      </c>
      <c r="AH227" s="28">
        <f t="shared" si="306"/>
        <v>413.27407407407406</v>
      </c>
      <c r="AI227" s="28">
        <f t="shared" si="306"/>
        <v>0</v>
      </c>
      <c r="AJ227" s="28">
        <f t="shared" si="306"/>
        <v>0</v>
      </c>
      <c r="AK227" s="28">
        <f t="shared" si="306"/>
        <v>0</v>
      </c>
      <c r="AL227" s="28">
        <f t="shared" si="306"/>
        <v>385.08387096774197</v>
      </c>
      <c r="AM227" s="28">
        <f t="shared" si="306"/>
        <v>12820.800000000001</v>
      </c>
      <c r="AN227" s="28">
        <f t="shared" si="306"/>
        <v>35.200000000000003</v>
      </c>
      <c r="AO227" s="28">
        <f t="shared" si="306"/>
        <v>85.333333333333329</v>
      </c>
      <c r="AP227" s="28">
        <f t="shared" si="306"/>
        <v>182.40000000000003</v>
      </c>
      <c r="AQ227" s="28">
        <f t="shared" si="306"/>
        <v>0</v>
      </c>
      <c r="AR227" s="28">
        <f t="shared" si="306"/>
        <v>0</v>
      </c>
      <c r="AS227" s="28">
        <f t="shared" si="306"/>
        <v>0</v>
      </c>
      <c r="AT227" s="28">
        <f t="shared" si="306"/>
        <v>224</v>
      </c>
      <c r="AU227" s="28">
        <f t="shared" si="306"/>
        <v>276.08888888888885</v>
      </c>
      <c r="AV227" s="28">
        <f t="shared" si="306"/>
        <v>266.39999999999998</v>
      </c>
      <c r="AW227" s="28">
        <f t="shared" si="306"/>
        <v>281.74545454545455</v>
      </c>
      <c r="AX227" s="28">
        <f t="shared" si="306"/>
        <v>0</v>
      </c>
      <c r="AY227" s="28">
        <f t="shared" si="306"/>
        <v>0</v>
      </c>
      <c r="AZ227" s="28">
        <f t="shared" si="306"/>
        <v>224</v>
      </c>
      <c r="BA227" s="28">
        <f t="shared" si="306"/>
        <v>297.4933333333334</v>
      </c>
      <c r="BB227" s="28">
        <f t="shared" si="306"/>
        <v>304.89999999999998</v>
      </c>
      <c r="BC227" s="28">
        <f t="shared" si="306"/>
        <v>286.96470588235292</v>
      </c>
      <c r="BD227" s="28">
        <f t="shared" si="306"/>
        <v>315.11111111111109</v>
      </c>
      <c r="BE227" s="28">
        <f t="shared" si="306"/>
        <v>0</v>
      </c>
      <c r="BF227" s="28">
        <f t="shared" si="306"/>
        <v>0</v>
      </c>
      <c r="BG227" s="28">
        <f t="shared" si="306"/>
        <v>271.84761904761905</v>
      </c>
      <c r="BH227" s="28">
        <f t="shared" si="306"/>
        <v>293.89090909090908</v>
      </c>
      <c r="BI227" s="28">
        <f t="shared" si="306"/>
        <v>312.2782608695652</v>
      </c>
      <c r="BJ227" s="28">
        <f t="shared" si="306"/>
        <v>313.20000000000005</v>
      </c>
      <c r="BK227" s="28">
        <f t="shared" si="306"/>
        <v>344</v>
      </c>
      <c r="BL227" s="28">
        <f t="shared" si="306"/>
        <v>0</v>
      </c>
      <c r="BM227" s="28">
        <f t="shared" si="306"/>
        <v>0</v>
      </c>
      <c r="BN227" s="28">
        <f>BN238/BN$4</f>
        <v>316.28571428571428</v>
      </c>
      <c r="BO227" s="28">
        <f t="shared" si="306"/>
        <v>305.37931034482756</v>
      </c>
      <c r="BP227" s="28">
        <f t="shared" si="306"/>
        <v>10571.2</v>
      </c>
      <c r="BQ227" s="28">
        <f t="shared" si="306"/>
        <v>342.4</v>
      </c>
      <c r="BR227" s="28">
        <f t="shared" si="306"/>
        <v>256.53333333333336</v>
      </c>
      <c r="BS227" s="28">
        <f t="shared" si="306"/>
        <v>272.39999999999998</v>
      </c>
      <c r="BT227" s="28">
        <f t="shared" si="306"/>
        <v>0</v>
      </c>
      <c r="BU227" s="28">
        <f t="shared" ref="BU227:EF227" si="307">BU238/BU$4</f>
        <v>0</v>
      </c>
      <c r="BV227" s="28">
        <f t="shared" si="307"/>
        <v>632.68571428571431</v>
      </c>
      <c r="BW227" s="28">
        <f t="shared" si="307"/>
        <v>749.2</v>
      </c>
      <c r="BX227" s="28">
        <f t="shared" si="307"/>
        <v>751.4666666666667</v>
      </c>
      <c r="BY227" s="28">
        <f t="shared" si="307"/>
        <v>685.12</v>
      </c>
      <c r="BZ227" s="28">
        <f t="shared" si="307"/>
        <v>631.41818181818178</v>
      </c>
      <c r="CA227" s="28">
        <f t="shared" si="307"/>
        <v>0</v>
      </c>
      <c r="CB227" s="28">
        <f t="shared" si="307"/>
        <v>0</v>
      </c>
      <c r="CC227" s="28">
        <f t="shared" si="307"/>
        <v>513.25714285714287</v>
      </c>
      <c r="CD227" s="28">
        <f t="shared" si="307"/>
        <v>570.56000000000006</v>
      </c>
      <c r="CE227" s="28">
        <f t="shared" si="307"/>
        <v>558.5</v>
      </c>
      <c r="CF227" s="28">
        <f t="shared" si="307"/>
        <v>568.47058823529414</v>
      </c>
      <c r="CG227" s="28">
        <f t="shared" si="307"/>
        <v>548.08888888888896</v>
      </c>
      <c r="CH227" s="28">
        <f t="shared" si="307"/>
        <v>0</v>
      </c>
      <c r="CI227" s="28">
        <f t="shared" si="307"/>
        <v>0</v>
      </c>
      <c r="CJ227" s="28">
        <f t="shared" si="307"/>
        <v>486.17142857142869</v>
      </c>
      <c r="CK227" s="28">
        <f t="shared" si="307"/>
        <v>565.4545454545455</v>
      </c>
      <c r="CL227" s="28">
        <f t="shared" si="307"/>
        <v>583.8608695652174</v>
      </c>
      <c r="CM227" s="28">
        <f t="shared" si="307"/>
        <v>559.80000000000007</v>
      </c>
      <c r="CN227" s="28">
        <f t="shared" si="307"/>
        <v>0</v>
      </c>
      <c r="CO227" s="28">
        <f t="shared" si="307"/>
        <v>0</v>
      </c>
      <c r="CP227" s="28">
        <f t="shared" si="307"/>
        <v>0</v>
      </c>
      <c r="CQ227" s="28">
        <f t="shared" si="307"/>
        <v>0</v>
      </c>
      <c r="CR227" s="28">
        <f t="shared" si="307"/>
        <v>0</v>
      </c>
      <c r="CS227" s="28">
        <f t="shared" si="307"/>
        <v>0</v>
      </c>
      <c r="CT227" s="28">
        <f t="shared" si="307"/>
        <v>329.34193548387105</v>
      </c>
      <c r="CU227" s="28">
        <f t="shared" si="307"/>
        <v>0</v>
      </c>
      <c r="CV227" s="28">
        <f t="shared" si="307"/>
        <v>0</v>
      </c>
      <c r="CW227" s="28">
        <f t="shared" si="307"/>
        <v>0</v>
      </c>
      <c r="CX227" s="28">
        <f t="shared" si="307"/>
        <v>0</v>
      </c>
      <c r="CY227" s="28">
        <f t="shared" si="307"/>
        <v>0</v>
      </c>
      <c r="CZ227" s="28">
        <f t="shared" si="307"/>
        <v>0</v>
      </c>
      <c r="DA227" s="28">
        <f t="shared" si="307"/>
        <v>0</v>
      </c>
      <c r="DB227" s="28">
        <f t="shared" si="307"/>
        <v>0</v>
      </c>
      <c r="DC227" s="28">
        <f t="shared" si="307"/>
        <v>0</v>
      </c>
      <c r="DD227" s="28">
        <f t="shared" si="307"/>
        <v>0</v>
      </c>
      <c r="DE227" s="28">
        <f t="shared" si="307"/>
        <v>0</v>
      </c>
      <c r="DF227" s="28">
        <f t="shared" si="307"/>
        <v>0</v>
      </c>
      <c r="DG227" s="28">
        <f t="shared" si="307"/>
        <v>0</v>
      </c>
      <c r="DH227" s="28">
        <f t="shared" si="307"/>
        <v>0</v>
      </c>
      <c r="DI227" s="28">
        <f t="shared" si="307"/>
        <v>0</v>
      </c>
      <c r="DJ227" s="28">
        <f t="shared" si="307"/>
        <v>0</v>
      </c>
      <c r="DK227" s="28">
        <f t="shared" si="307"/>
        <v>0</v>
      </c>
      <c r="DL227" s="28">
        <f t="shared" si="307"/>
        <v>0</v>
      </c>
      <c r="DM227" s="28">
        <f t="shared" si="307"/>
        <v>0</v>
      </c>
      <c r="DN227" s="28">
        <f t="shared" si="307"/>
        <v>0</v>
      </c>
      <c r="DO227" s="28">
        <f t="shared" si="307"/>
        <v>0</v>
      </c>
      <c r="DP227" s="28">
        <f t="shared" si="307"/>
        <v>0</v>
      </c>
      <c r="DQ227" s="28">
        <f t="shared" si="307"/>
        <v>0</v>
      </c>
      <c r="DR227" s="28">
        <f t="shared" si="307"/>
        <v>0</v>
      </c>
      <c r="DS227" s="28">
        <f t="shared" si="307"/>
        <v>0</v>
      </c>
      <c r="DT227" s="28">
        <f t="shared" si="307"/>
        <v>0</v>
      </c>
      <c r="DU227" s="28">
        <f t="shared" si="307"/>
        <v>0</v>
      </c>
      <c r="DV227" s="28">
        <f t="shared" si="307"/>
        <v>0</v>
      </c>
      <c r="DW227" s="28">
        <f t="shared" si="307"/>
        <v>0</v>
      </c>
      <c r="DX227" s="28">
        <f t="shared" si="307"/>
        <v>0</v>
      </c>
      <c r="DY227" s="28">
        <f t="shared" si="307"/>
        <v>0</v>
      </c>
      <c r="DZ227" s="28">
        <f t="shared" si="307"/>
        <v>0</v>
      </c>
      <c r="EA227" s="28">
        <f t="shared" si="307"/>
        <v>0</v>
      </c>
      <c r="EB227" s="28">
        <f t="shared" si="307"/>
        <v>0</v>
      </c>
      <c r="EC227" s="28">
        <f t="shared" si="307"/>
        <v>0</v>
      </c>
      <c r="ED227" s="28">
        <f t="shared" si="307"/>
        <v>0</v>
      </c>
      <c r="EE227" s="28">
        <f t="shared" si="307"/>
        <v>0</v>
      </c>
      <c r="EF227" s="28">
        <f t="shared" si="307"/>
        <v>0</v>
      </c>
      <c r="EG227" s="28">
        <f t="shared" ref="EG227:GR227" si="308">EG238/EG$4</f>
        <v>0</v>
      </c>
      <c r="EH227" s="28">
        <f t="shared" si="308"/>
        <v>0</v>
      </c>
      <c r="EI227" s="28">
        <f t="shared" si="308"/>
        <v>0</v>
      </c>
      <c r="EJ227" s="28">
        <f t="shared" si="308"/>
        <v>0</v>
      </c>
      <c r="EK227" s="28">
        <f t="shared" si="308"/>
        <v>0</v>
      </c>
      <c r="EL227" s="28">
        <f t="shared" si="308"/>
        <v>0</v>
      </c>
      <c r="EM227" s="28">
        <f t="shared" si="308"/>
        <v>0</v>
      </c>
      <c r="EN227" s="28">
        <f t="shared" si="308"/>
        <v>0</v>
      </c>
      <c r="EO227" s="28">
        <f t="shared" si="308"/>
        <v>0</v>
      </c>
      <c r="EP227" s="28">
        <f t="shared" si="308"/>
        <v>0</v>
      </c>
      <c r="EQ227" s="28">
        <f t="shared" si="308"/>
        <v>0</v>
      </c>
      <c r="ER227" s="28">
        <f t="shared" si="308"/>
        <v>0</v>
      </c>
      <c r="ES227" s="28">
        <f t="shared" si="308"/>
        <v>0</v>
      </c>
      <c r="ET227" s="28">
        <f t="shared" si="308"/>
        <v>0</v>
      </c>
      <c r="EU227" s="28">
        <f t="shared" si="308"/>
        <v>0</v>
      </c>
      <c r="EV227" s="28">
        <f t="shared" si="308"/>
        <v>0</v>
      </c>
      <c r="EW227" s="28">
        <f t="shared" si="308"/>
        <v>0</v>
      </c>
      <c r="EX227" s="28">
        <f t="shared" si="308"/>
        <v>0</v>
      </c>
      <c r="EY227" s="28">
        <f t="shared" si="308"/>
        <v>0</v>
      </c>
      <c r="EZ227" s="28">
        <f t="shared" si="308"/>
        <v>0</v>
      </c>
      <c r="FA227" s="28">
        <f t="shared" si="308"/>
        <v>0</v>
      </c>
      <c r="FB227" s="28">
        <f t="shared" si="308"/>
        <v>0</v>
      </c>
      <c r="FC227" s="28">
        <f t="shared" si="308"/>
        <v>0</v>
      </c>
      <c r="FD227" s="28">
        <f t="shared" si="308"/>
        <v>0</v>
      </c>
      <c r="FE227" s="28">
        <f t="shared" si="308"/>
        <v>0</v>
      </c>
      <c r="FF227" s="28">
        <f t="shared" si="308"/>
        <v>8000</v>
      </c>
      <c r="FG227" s="28">
        <f t="shared" si="308"/>
        <v>0</v>
      </c>
      <c r="FH227" s="28">
        <f t="shared" si="308"/>
        <v>0</v>
      </c>
      <c r="FI227" s="28">
        <f t="shared" si="308"/>
        <v>0</v>
      </c>
      <c r="FJ227" s="28">
        <f t="shared" si="308"/>
        <v>0</v>
      </c>
      <c r="FK227" s="28">
        <f t="shared" si="308"/>
        <v>0</v>
      </c>
      <c r="FL227" s="28">
        <f t="shared" si="308"/>
        <v>0</v>
      </c>
      <c r="FM227" s="28">
        <f t="shared" si="308"/>
        <v>0</v>
      </c>
      <c r="FN227" s="28">
        <f t="shared" si="308"/>
        <v>0</v>
      </c>
      <c r="FO227" s="28">
        <f t="shared" si="308"/>
        <v>0</v>
      </c>
      <c r="FP227" s="28">
        <f t="shared" si="308"/>
        <v>0</v>
      </c>
      <c r="FQ227" s="28">
        <f t="shared" si="308"/>
        <v>0</v>
      </c>
      <c r="FR227" s="28">
        <f t="shared" si="308"/>
        <v>0</v>
      </c>
      <c r="FS227" s="28">
        <f t="shared" si="308"/>
        <v>0</v>
      </c>
      <c r="FT227" s="28">
        <f t="shared" si="308"/>
        <v>0</v>
      </c>
      <c r="FU227" s="28">
        <f t="shared" si="308"/>
        <v>0</v>
      </c>
      <c r="FV227" s="28">
        <f t="shared" si="308"/>
        <v>0</v>
      </c>
      <c r="FW227" s="28">
        <f t="shared" si="308"/>
        <v>0</v>
      </c>
      <c r="FX227" s="28">
        <f t="shared" si="308"/>
        <v>0</v>
      </c>
      <c r="FY227" s="28">
        <f t="shared" si="308"/>
        <v>0</v>
      </c>
      <c r="FZ227" s="28">
        <f t="shared" si="308"/>
        <v>0</v>
      </c>
      <c r="GA227" s="28">
        <f t="shared" si="308"/>
        <v>0</v>
      </c>
      <c r="GB227" s="28">
        <f t="shared" si="308"/>
        <v>0</v>
      </c>
      <c r="GC227" s="28">
        <f t="shared" si="308"/>
        <v>0</v>
      </c>
      <c r="GD227" s="28">
        <f t="shared" si="308"/>
        <v>0</v>
      </c>
      <c r="GE227" s="28">
        <f t="shared" si="308"/>
        <v>0</v>
      </c>
      <c r="GF227" s="28">
        <f t="shared" si="308"/>
        <v>0</v>
      </c>
      <c r="GG227" s="28">
        <f t="shared" si="308"/>
        <v>0</v>
      </c>
      <c r="GH227" s="28">
        <f t="shared" si="308"/>
        <v>0</v>
      </c>
      <c r="GI227" s="28">
        <f t="shared" si="308"/>
        <v>0</v>
      </c>
      <c r="GJ227" s="28">
        <f t="shared" si="308"/>
        <v>0</v>
      </c>
      <c r="GK227" s="28">
        <f t="shared" si="308"/>
        <v>0</v>
      </c>
      <c r="GL227" s="28">
        <f t="shared" si="308"/>
        <v>0</v>
      </c>
      <c r="GM227" s="28">
        <f t="shared" si="308"/>
        <v>0</v>
      </c>
      <c r="GN227" s="28">
        <f t="shared" si="308"/>
        <v>0</v>
      </c>
      <c r="GO227" s="28">
        <f t="shared" si="308"/>
        <v>0</v>
      </c>
      <c r="GP227" s="28">
        <f t="shared" si="308"/>
        <v>0</v>
      </c>
      <c r="GQ227" s="28">
        <f t="shared" si="308"/>
        <v>0</v>
      </c>
      <c r="GR227" s="28">
        <f t="shared" si="308"/>
        <v>0</v>
      </c>
      <c r="GS227" s="28">
        <f t="shared" ref="GS227:JD227" si="309">GS238/GS$4</f>
        <v>0</v>
      </c>
      <c r="GT227" s="28">
        <f t="shared" si="309"/>
        <v>0</v>
      </c>
      <c r="GU227" s="28">
        <f t="shared" si="309"/>
        <v>0</v>
      </c>
      <c r="GV227" s="28">
        <f t="shared" si="309"/>
        <v>0</v>
      </c>
      <c r="GW227" s="28">
        <f t="shared" si="309"/>
        <v>0</v>
      </c>
      <c r="GX227" s="28">
        <f t="shared" si="309"/>
        <v>0</v>
      </c>
      <c r="GY227" s="28">
        <f t="shared" si="309"/>
        <v>0</v>
      </c>
      <c r="GZ227" s="28">
        <f t="shared" si="309"/>
        <v>0</v>
      </c>
      <c r="HA227" s="28">
        <f t="shared" si="309"/>
        <v>0</v>
      </c>
      <c r="HB227" s="28">
        <f t="shared" si="309"/>
        <v>0</v>
      </c>
      <c r="HC227" s="28">
        <f t="shared" si="309"/>
        <v>0</v>
      </c>
      <c r="HD227" s="28">
        <f t="shared" si="309"/>
        <v>0</v>
      </c>
      <c r="HE227" s="28">
        <f t="shared" si="309"/>
        <v>0</v>
      </c>
      <c r="HF227" s="28">
        <f t="shared" si="309"/>
        <v>0</v>
      </c>
      <c r="HG227" s="28">
        <f t="shared" si="309"/>
        <v>0</v>
      </c>
      <c r="HH227" s="28">
        <f t="shared" si="309"/>
        <v>0</v>
      </c>
      <c r="HI227" s="28">
        <f t="shared" si="309"/>
        <v>0</v>
      </c>
      <c r="HJ227" s="28">
        <f t="shared" si="309"/>
        <v>0</v>
      </c>
      <c r="HK227" s="28">
        <f t="shared" si="309"/>
        <v>0</v>
      </c>
      <c r="HL227" s="28">
        <f t="shared" si="309"/>
        <v>0</v>
      </c>
      <c r="HM227" s="28">
        <f t="shared" si="309"/>
        <v>0</v>
      </c>
      <c r="HN227" s="28">
        <f t="shared" si="309"/>
        <v>0</v>
      </c>
      <c r="HO227" s="28">
        <f t="shared" si="309"/>
        <v>0</v>
      </c>
      <c r="HP227" s="28">
        <f t="shared" si="309"/>
        <v>0</v>
      </c>
      <c r="HQ227" s="28">
        <f t="shared" si="309"/>
        <v>0</v>
      </c>
      <c r="HR227" s="28">
        <f t="shared" si="309"/>
        <v>0</v>
      </c>
      <c r="HS227" s="28">
        <f t="shared" si="309"/>
        <v>0</v>
      </c>
      <c r="HT227" s="28">
        <f t="shared" si="309"/>
        <v>0</v>
      </c>
      <c r="HU227" s="28">
        <f t="shared" si="309"/>
        <v>0</v>
      </c>
      <c r="HV227" s="28">
        <f t="shared" si="309"/>
        <v>0</v>
      </c>
      <c r="HW227" s="28">
        <f t="shared" si="309"/>
        <v>0</v>
      </c>
      <c r="HX227" s="28">
        <f t="shared" si="309"/>
        <v>0</v>
      </c>
      <c r="HY227" s="28">
        <f t="shared" si="309"/>
        <v>0</v>
      </c>
      <c r="HZ227" s="28">
        <f t="shared" si="309"/>
        <v>0</v>
      </c>
      <c r="IA227" s="28">
        <f t="shared" si="309"/>
        <v>0</v>
      </c>
      <c r="IB227" s="28">
        <f t="shared" si="309"/>
        <v>0</v>
      </c>
      <c r="IC227" s="28">
        <f t="shared" si="309"/>
        <v>0</v>
      </c>
      <c r="ID227" s="28">
        <f t="shared" si="309"/>
        <v>0</v>
      </c>
      <c r="IE227" s="28">
        <f t="shared" si="309"/>
        <v>0</v>
      </c>
      <c r="IF227" s="28">
        <f t="shared" si="309"/>
        <v>0</v>
      </c>
      <c r="IG227" s="28">
        <f t="shared" si="309"/>
        <v>0</v>
      </c>
      <c r="IH227" s="28">
        <f t="shared" si="309"/>
        <v>0</v>
      </c>
      <c r="II227" s="28">
        <f t="shared" si="309"/>
        <v>0</v>
      </c>
      <c r="IJ227" s="28">
        <f t="shared" si="309"/>
        <v>0</v>
      </c>
      <c r="IK227" s="28">
        <f t="shared" si="309"/>
        <v>0</v>
      </c>
      <c r="IL227" s="28">
        <f t="shared" si="309"/>
        <v>0</v>
      </c>
      <c r="IM227" s="28">
        <f t="shared" si="309"/>
        <v>0</v>
      </c>
      <c r="IN227" s="28">
        <f t="shared" si="309"/>
        <v>0</v>
      </c>
      <c r="IO227" s="28">
        <f t="shared" si="309"/>
        <v>0</v>
      </c>
      <c r="IP227" s="28">
        <f t="shared" si="309"/>
        <v>0</v>
      </c>
      <c r="IQ227" s="28">
        <f t="shared" si="309"/>
        <v>0</v>
      </c>
      <c r="IR227" s="28">
        <f t="shared" si="309"/>
        <v>0</v>
      </c>
      <c r="IS227" s="28">
        <f t="shared" si="309"/>
        <v>0</v>
      </c>
      <c r="IT227" s="28">
        <f t="shared" si="309"/>
        <v>0</v>
      </c>
      <c r="IU227" s="28">
        <f t="shared" si="309"/>
        <v>0</v>
      </c>
      <c r="IV227" s="28">
        <f t="shared" si="309"/>
        <v>0</v>
      </c>
      <c r="IW227" s="28">
        <f t="shared" si="309"/>
        <v>0</v>
      </c>
      <c r="IX227" s="28">
        <f t="shared" si="309"/>
        <v>0</v>
      </c>
      <c r="IY227" s="28">
        <f t="shared" si="309"/>
        <v>0</v>
      </c>
      <c r="IZ227" s="28">
        <f t="shared" si="309"/>
        <v>0</v>
      </c>
      <c r="JA227" s="28">
        <f t="shared" si="309"/>
        <v>0</v>
      </c>
      <c r="JB227" s="28">
        <f t="shared" si="309"/>
        <v>0</v>
      </c>
      <c r="JC227" s="28">
        <f t="shared" si="309"/>
        <v>0</v>
      </c>
      <c r="JD227" s="28">
        <f t="shared" si="309"/>
        <v>0</v>
      </c>
      <c r="JE227" s="28">
        <f t="shared" ref="JE227:LP227" si="310">JE238/JE$4</f>
        <v>0</v>
      </c>
      <c r="JF227" s="28">
        <f t="shared" si="310"/>
        <v>0</v>
      </c>
      <c r="JG227" s="28">
        <f t="shared" si="310"/>
        <v>0</v>
      </c>
      <c r="JH227" s="28">
        <f t="shared" si="310"/>
        <v>0</v>
      </c>
      <c r="JI227" s="28">
        <f t="shared" si="310"/>
        <v>0</v>
      </c>
      <c r="JJ227" s="28">
        <f t="shared" si="310"/>
        <v>0</v>
      </c>
      <c r="JK227" s="28">
        <f t="shared" si="310"/>
        <v>0</v>
      </c>
      <c r="JL227" s="28">
        <f t="shared" si="310"/>
        <v>0</v>
      </c>
      <c r="JM227" s="28">
        <f t="shared" si="310"/>
        <v>0</v>
      </c>
      <c r="JN227" s="28">
        <f t="shared" si="310"/>
        <v>0</v>
      </c>
      <c r="JO227" s="28">
        <f t="shared" si="310"/>
        <v>0</v>
      </c>
      <c r="JP227" s="28">
        <f t="shared" si="310"/>
        <v>0</v>
      </c>
      <c r="JQ227" s="28">
        <f t="shared" si="310"/>
        <v>0</v>
      </c>
      <c r="JR227" s="28">
        <f t="shared" si="310"/>
        <v>0</v>
      </c>
      <c r="JS227" s="28">
        <f t="shared" si="310"/>
        <v>0</v>
      </c>
      <c r="JT227" s="28">
        <f t="shared" si="310"/>
        <v>0</v>
      </c>
      <c r="JU227" s="28">
        <f t="shared" si="310"/>
        <v>0</v>
      </c>
      <c r="JV227" s="28">
        <f t="shared" si="310"/>
        <v>0</v>
      </c>
      <c r="JW227" s="28">
        <f t="shared" si="310"/>
        <v>0</v>
      </c>
      <c r="JX227" s="28">
        <f t="shared" si="310"/>
        <v>0</v>
      </c>
      <c r="JY227" s="28">
        <f t="shared" si="310"/>
        <v>0</v>
      </c>
      <c r="JZ227" s="28">
        <f t="shared" si="310"/>
        <v>0</v>
      </c>
      <c r="KA227" s="28">
        <f t="shared" si="310"/>
        <v>0</v>
      </c>
      <c r="KB227" s="28">
        <f t="shared" si="310"/>
        <v>0</v>
      </c>
      <c r="KC227" s="28">
        <f t="shared" si="310"/>
        <v>0</v>
      </c>
      <c r="KD227" s="28">
        <f t="shared" si="310"/>
        <v>0</v>
      </c>
      <c r="KE227" s="28">
        <f t="shared" si="310"/>
        <v>0</v>
      </c>
      <c r="KF227" s="28">
        <f t="shared" si="310"/>
        <v>0</v>
      </c>
      <c r="KG227" s="28">
        <f t="shared" si="310"/>
        <v>0</v>
      </c>
      <c r="KH227" s="28">
        <f t="shared" si="310"/>
        <v>0</v>
      </c>
      <c r="KI227" s="28">
        <f t="shared" si="310"/>
        <v>0</v>
      </c>
      <c r="KJ227" s="28">
        <f t="shared" si="310"/>
        <v>0</v>
      </c>
      <c r="KK227" s="28">
        <f t="shared" si="310"/>
        <v>0</v>
      </c>
      <c r="KL227" s="28">
        <f t="shared" si="310"/>
        <v>0</v>
      </c>
      <c r="KM227" s="28">
        <f t="shared" si="310"/>
        <v>0</v>
      </c>
      <c r="KN227" s="28">
        <f t="shared" si="310"/>
        <v>0</v>
      </c>
      <c r="KO227" s="28">
        <f t="shared" si="310"/>
        <v>0</v>
      </c>
      <c r="KP227" s="28">
        <f t="shared" si="310"/>
        <v>0</v>
      </c>
      <c r="KQ227" s="28">
        <f t="shared" si="310"/>
        <v>0</v>
      </c>
      <c r="KR227" s="28">
        <f t="shared" si="310"/>
        <v>0</v>
      </c>
      <c r="KS227" s="28">
        <f t="shared" si="310"/>
        <v>0</v>
      </c>
      <c r="KT227" s="28">
        <f t="shared" si="310"/>
        <v>0</v>
      </c>
      <c r="KU227" s="28">
        <f t="shared" si="310"/>
        <v>0</v>
      </c>
      <c r="KV227" s="28">
        <f t="shared" si="310"/>
        <v>0</v>
      </c>
      <c r="KW227" s="28">
        <f t="shared" si="310"/>
        <v>0</v>
      </c>
      <c r="KX227" s="28">
        <f t="shared" si="310"/>
        <v>0</v>
      </c>
      <c r="KY227" s="28">
        <f t="shared" si="310"/>
        <v>0</v>
      </c>
      <c r="KZ227" s="28">
        <f t="shared" si="310"/>
        <v>0</v>
      </c>
      <c r="LA227" s="28">
        <f t="shared" si="310"/>
        <v>0</v>
      </c>
      <c r="LB227" s="28">
        <f t="shared" si="310"/>
        <v>0</v>
      </c>
      <c r="LC227" s="28">
        <f t="shared" si="310"/>
        <v>0</v>
      </c>
      <c r="LD227" s="28">
        <f t="shared" si="310"/>
        <v>0</v>
      </c>
      <c r="LE227" s="28">
        <f t="shared" si="310"/>
        <v>0</v>
      </c>
      <c r="LF227" s="28">
        <f t="shared" si="310"/>
        <v>0</v>
      </c>
      <c r="LG227" s="28">
        <f t="shared" si="310"/>
        <v>0</v>
      </c>
      <c r="LH227" s="28">
        <f t="shared" si="310"/>
        <v>0</v>
      </c>
      <c r="LI227" s="28">
        <f t="shared" si="310"/>
        <v>0</v>
      </c>
      <c r="LJ227" s="28">
        <f t="shared" si="310"/>
        <v>0</v>
      </c>
      <c r="LK227" s="28">
        <f t="shared" si="310"/>
        <v>0</v>
      </c>
      <c r="LL227" s="28">
        <f t="shared" si="310"/>
        <v>0</v>
      </c>
      <c r="LM227" s="28">
        <f t="shared" si="310"/>
        <v>0</v>
      </c>
      <c r="LN227" s="28">
        <f t="shared" si="310"/>
        <v>0</v>
      </c>
      <c r="LO227" s="28">
        <f t="shared" si="310"/>
        <v>0</v>
      </c>
      <c r="LP227" s="28">
        <f t="shared" si="310"/>
        <v>0</v>
      </c>
      <c r="LQ227" s="28">
        <f t="shared" ref="LQ227:NI227" si="311">LQ238/LQ$4</f>
        <v>0</v>
      </c>
      <c r="LR227" s="28">
        <f t="shared" si="311"/>
        <v>0</v>
      </c>
      <c r="LS227" s="28">
        <f t="shared" si="311"/>
        <v>0</v>
      </c>
      <c r="LT227" s="28">
        <f t="shared" si="311"/>
        <v>0</v>
      </c>
      <c r="LU227" s="28">
        <f t="shared" si="311"/>
        <v>0</v>
      </c>
      <c r="LV227" s="28">
        <f t="shared" si="311"/>
        <v>0</v>
      </c>
      <c r="LW227" s="28">
        <f t="shared" si="311"/>
        <v>0</v>
      </c>
      <c r="LX227" s="28">
        <f t="shared" si="311"/>
        <v>0</v>
      </c>
      <c r="LY227" s="28">
        <f t="shared" si="311"/>
        <v>0</v>
      </c>
      <c r="LZ227" s="28">
        <f t="shared" si="311"/>
        <v>0</v>
      </c>
      <c r="MA227" s="28">
        <f t="shared" si="311"/>
        <v>0</v>
      </c>
      <c r="MB227" s="28">
        <f t="shared" si="311"/>
        <v>0</v>
      </c>
      <c r="MC227" s="28">
        <f t="shared" si="311"/>
        <v>0</v>
      </c>
      <c r="MD227" s="28">
        <f t="shared" si="311"/>
        <v>0</v>
      </c>
      <c r="ME227" s="28">
        <f t="shared" si="311"/>
        <v>0</v>
      </c>
      <c r="MF227" s="28">
        <f t="shared" si="311"/>
        <v>0</v>
      </c>
      <c r="MG227" s="28">
        <f t="shared" si="311"/>
        <v>0</v>
      </c>
      <c r="MH227" s="28">
        <f t="shared" si="311"/>
        <v>0</v>
      </c>
      <c r="MI227" s="28">
        <f t="shared" si="311"/>
        <v>0</v>
      </c>
      <c r="MJ227" s="28">
        <f t="shared" si="311"/>
        <v>0</v>
      </c>
      <c r="MK227" s="28">
        <f t="shared" si="311"/>
        <v>0</v>
      </c>
      <c r="ML227" s="28">
        <f t="shared" si="311"/>
        <v>0</v>
      </c>
      <c r="MM227" s="28">
        <f t="shared" si="311"/>
        <v>0</v>
      </c>
      <c r="MN227" s="28">
        <f t="shared" si="311"/>
        <v>0</v>
      </c>
      <c r="MO227" s="28">
        <f t="shared" si="311"/>
        <v>0</v>
      </c>
      <c r="MP227" s="28">
        <f t="shared" si="311"/>
        <v>0</v>
      </c>
      <c r="MQ227" s="28">
        <f t="shared" si="311"/>
        <v>0</v>
      </c>
      <c r="MR227" s="28">
        <f t="shared" si="311"/>
        <v>0</v>
      </c>
      <c r="MS227" s="28">
        <f t="shared" si="311"/>
        <v>0</v>
      </c>
      <c r="MT227" s="28">
        <f t="shared" si="311"/>
        <v>0</v>
      </c>
      <c r="MU227" s="28">
        <f t="shared" si="311"/>
        <v>0</v>
      </c>
      <c r="MV227" s="28">
        <f t="shared" si="311"/>
        <v>0</v>
      </c>
      <c r="MW227" s="28">
        <f t="shared" si="311"/>
        <v>0</v>
      </c>
      <c r="MX227" s="28">
        <f t="shared" si="311"/>
        <v>0</v>
      </c>
      <c r="MY227" s="28">
        <f t="shared" si="311"/>
        <v>0</v>
      </c>
      <c r="MZ227" s="28">
        <f t="shared" si="311"/>
        <v>0</v>
      </c>
      <c r="NA227" s="28">
        <f t="shared" si="311"/>
        <v>0</v>
      </c>
      <c r="NB227" s="28">
        <f t="shared" si="311"/>
        <v>0</v>
      </c>
      <c r="NC227" s="28">
        <f t="shared" si="311"/>
        <v>0</v>
      </c>
      <c r="ND227" s="28">
        <f t="shared" si="311"/>
        <v>0</v>
      </c>
      <c r="NE227" s="28">
        <f t="shared" si="311"/>
        <v>0</v>
      </c>
      <c r="NF227" s="28">
        <f t="shared" si="311"/>
        <v>0</v>
      </c>
      <c r="NG227" s="28">
        <f t="shared" si="311"/>
        <v>0</v>
      </c>
      <c r="NH227" s="28">
        <f t="shared" si="311"/>
        <v>0</v>
      </c>
      <c r="NI227" s="28">
        <f t="shared" si="311"/>
        <v>0</v>
      </c>
    </row>
    <row r="228" spans="1:374" s="40" customFormat="1" ht="14.4" outlineLevel="1" x14ac:dyDescent="0.25">
      <c r="A228" s="21"/>
      <c r="B228" s="22"/>
      <c r="C228" s="23"/>
      <c r="D228" s="23"/>
      <c r="E228" s="26" t="s">
        <v>217</v>
      </c>
      <c r="F228" s="24"/>
      <c r="G228" s="82">
        <v>0</v>
      </c>
      <c r="H228" s="31" t="e">
        <f>((IFERROR(VLOOKUP($B227,Mes!$C$7:$AV$131,MATCH(H$1,Mes!$C$3:$AV$3,0),FALSE),""))*1000)</f>
        <v>#VALUE!</v>
      </c>
      <c r="I228" s="31" t="e">
        <f>((IFERROR(VLOOKUP($B227,Mes!$C$7:$AV$131,MATCH(I$1,Mes!$C$3:$AV$3,0),FALSE),""))*1000)</f>
        <v>#VALUE!</v>
      </c>
      <c r="J228" s="31" t="e">
        <f>((IFERROR(VLOOKUP($B227,Mes!$C$7:$AV$131,MATCH(J$1,Mes!$C$3:$AV$3,0),FALSE),""))*1000)</f>
        <v>#VALUE!</v>
      </c>
      <c r="K228" s="31" t="e">
        <f>((IFERROR(VLOOKUP($B227,Mes!$C$7:$AV$131,MATCH(K$1,Mes!$C$3:$AV$3,0),FALSE),""))*1000)</f>
        <v>#VALUE!</v>
      </c>
      <c r="L228" s="31" t="e">
        <f>((IFERROR(VLOOKUP($B227,Mes!$C$7:$AV$131,MATCH(L$1,Mes!$C$3:$AV$3,0),FALSE),""))*1000)</f>
        <v>#VALUE!</v>
      </c>
      <c r="M228" s="31" t="e">
        <f>((IFERROR(VLOOKUP($B227,Mes!$C$7:$AV$131,MATCH(M$1,Mes!$C$3:$AV$3,0),FALSE),""))*1000)</f>
        <v>#VALUE!</v>
      </c>
      <c r="N228" s="31" t="e">
        <f>((IFERROR(VLOOKUP($B227,Mes!$C$7:$AV$131,MATCH(N$1,Mes!$C$3:$AV$3,0),FALSE),""))*1000)</f>
        <v>#VALUE!</v>
      </c>
      <c r="O228" s="31" t="e">
        <f>((IFERROR(VLOOKUP($B227,Mes!$C$7:$AV$131,MATCH(O$1,Mes!$C$3:$AV$3,0),FALSE),""))*1000)</f>
        <v>#VALUE!</v>
      </c>
      <c r="P228" s="31" t="e">
        <f>((IFERROR(VLOOKUP($B227,Mes!$C$7:$AV$131,MATCH(P$1,Mes!$C$3:$AV$3,0),FALSE),""))*1000)</f>
        <v>#VALUE!</v>
      </c>
      <c r="Q228" s="31" t="e">
        <f>((IFERROR(VLOOKUP($B227,Mes!$C$7:$AV$131,MATCH(Q$1,Mes!$C$3:$AV$3,0),FALSE),""))*1000)</f>
        <v>#VALUE!</v>
      </c>
      <c r="R228" s="31" t="e">
        <f>((IFERROR(VLOOKUP($B227,Mes!$C$7:$AV$131,MATCH(R$1,Mes!$C$3:$AV$3,0),FALSE),""))*1000)</f>
        <v>#VALUE!</v>
      </c>
      <c r="S228" s="31" t="e">
        <f>((IFERROR(VLOOKUP($B227,Mes!$C$7:$AV$131,MATCH(S$1,Mes!$C$3:$AV$3,0),FALSE),""))*1000)</f>
        <v>#VALUE!</v>
      </c>
      <c r="T228" s="31" t="e">
        <f>((IFERROR(VLOOKUP($B227,Mes!$C$7:$AV$131,MATCH(T$1,Mes!$C$3:$AV$3,0),FALSE),""))*1000)</f>
        <v>#VALUE!</v>
      </c>
      <c r="U228" s="31" t="e">
        <f>((IFERROR(VLOOKUP($B227,Mes!$C$7:$AV$131,MATCH(U$1,Mes!$C$3:$AV$3,0),FALSE),""))*1000)</f>
        <v>#VALUE!</v>
      </c>
      <c r="V228" s="31" t="e">
        <f>((IFERROR(VLOOKUP($B227,Mes!$C$7:$AV$131,MATCH(V$1,Mes!$C$3:$AV$3,0),FALSE),""))*1000)</f>
        <v>#VALUE!</v>
      </c>
      <c r="W228" s="31" t="e">
        <f>((IFERROR(VLOOKUP($B227,Mes!$C$7:$AV$131,MATCH(W$1,Mes!$C$3:$AV$3,0),FALSE),""))*1000)</f>
        <v>#VALUE!</v>
      </c>
      <c r="X228" s="31" t="e">
        <f>((IFERROR(VLOOKUP($B227,Mes!$C$7:$AV$131,MATCH(X$1,Mes!$C$3:$AV$3,0),FALSE),""))*1000)</f>
        <v>#VALUE!</v>
      </c>
      <c r="Y228" s="31" t="e">
        <f>((IFERROR(VLOOKUP($B227,Mes!$C$7:$AV$131,MATCH(Y$1,Mes!$C$3:$AV$3,0),FALSE),""))*1000)</f>
        <v>#VALUE!</v>
      </c>
      <c r="Z228" s="31" t="e">
        <f>((IFERROR(VLOOKUP($B227,Mes!$C$7:$AV$131,MATCH(Z$1,Mes!$C$3:$AV$3,0),FALSE),""))*1000)</f>
        <v>#VALUE!</v>
      </c>
      <c r="AA228" s="31" t="e">
        <f>((IFERROR(VLOOKUP($B227,Mes!$C$7:$AV$131,MATCH(AA$1,Mes!$C$3:$AV$3,0),FALSE),""))*1000)</f>
        <v>#VALUE!</v>
      </c>
      <c r="AB228" s="31" t="e">
        <f>((IFERROR(VLOOKUP($B227,Mes!$C$7:$AV$131,MATCH(AB$1,Mes!$C$3:$AV$3,0),FALSE),""))*1000)</f>
        <v>#VALUE!</v>
      </c>
      <c r="AC228" s="31" t="e">
        <f>((IFERROR(VLOOKUP($B227,Mes!$C$7:$AV$131,MATCH(AC$1,Mes!$C$3:$AV$3,0),FALSE),""))*1000)</f>
        <v>#VALUE!</v>
      </c>
      <c r="AD228" s="31" t="e">
        <f>((IFERROR(VLOOKUP($B227,Mes!$C$7:$AV$131,MATCH(AD$1,Mes!$C$3:$AV$3,0),FALSE),""))*1000)</f>
        <v>#VALUE!</v>
      </c>
      <c r="AE228" s="31" t="e">
        <f>((IFERROR(VLOOKUP($B227,Mes!$C$7:$AV$131,MATCH(AE$1,Mes!$C$3:$AV$3,0),FALSE),""))*1000)</f>
        <v>#VALUE!</v>
      </c>
      <c r="AF228" s="31" t="e">
        <f>((IFERROR(VLOOKUP($B227,Mes!$C$7:$AV$131,MATCH(AF$1,Mes!$C$3:$AV$3,0),FALSE),""))*1000)</f>
        <v>#VALUE!</v>
      </c>
      <c r="AG228" s="31" t="e">
        <f>((IFERROR(VLOOKUP($B227,Mes!$C$7:$AV$131,MATCH(AG$1,Mes!$C$3:$AV$3,0),FALSE),""))*1000)</f>
        <v>#VALUE!</v>
      </c>
      <c r="AH228" s="31" t="e">
        <f>((IFERROR(VLOOKUP($B227,Mes!$C$7:$AV$131,MATCH(AH$1,Mes!$C$3:$AV$3,0),FALSE),""))*1000)</f>
        <v>#VALUE!</v>
      </c>
      <c r="AI228" s="31" t="e">
        <f>((IFERROR(VLOOKUP($B227,Mes!$C$7:$AV$131,MATCH(AI$1,Mes!$C$3:$AV$3,0),FALSE),""))*1000)</f>
        <v>#VALUE!</v>
      </c>
      <c r="AJ228" s="31" t="e">
        <f>((IFERROR(VLOOKUP($B227,Mes!$C$7:$AV$131,MATCH(AJ$1,Mes!$C$3:$AV$3,0),FALSE),""))*1000)</f>
        <v>#VALUE!</v>
      </c>
      <c r="AK228" s="31" t="e">
        <f>((IFERROR(VLOOKUP($B227,Mes!$C$7:$AV$131,MATCH(AK$1,Mes!$C$3:$AV$3,0),FALSE),""))*1000)</f>
        <v>#VALUE!</v>
      </c>
      <c r="AL228" s="31" t="e">
        <f>((IFERROR(VLOOKUP($B227,Mes!$C$7:$AV$131,MATCH(AL$1,Mes!$C$3:$AV$3,0),FALSE),""))*1000)</f>
        <v>#VALUE!</v>
      </c>
      <c r="AM228" s="30" t="e">
        <f>((IFERROR(VLOOKUP($B227,Mes!$C$7:$AV$131,MATCH(AM$1,Mes!$C$3:$AV$3,0),FALSE),""))*1000)</f>
        <v>#VALUE!</v>
      </c>
      <c r="AN228" s="30" t="e">
        <f>((IFERROR(VLOOKUP($B227,Mes!$C$7:$AV$131,MATCH(AN$1,Mes!$C$3:$AV$3,0),FALSE),""))*1000)</f>
        <v>#VALUE!</v>
      </c>
      <c r="AO228" s="30" t="e">
        <f>((IFERROR(VLOOKUP($B227,Mes!$C$7:$AV$131,MATCH(AO$1,Mes!$C$3:$AV$3,0),FALSE),""))*1000)</f>
        <v>#VALUE!</v>
      </c>
      <c r="AP228" s="30" t="e">
        <f>((IFERROR(VLOOKUP($B227,Mes!$C$7:$AV$131,MATCH(AP$1,Mes!$C$3:$AV$3,0),FALSE),""))*1000)</f>
        <v>#VALUE!</v>
      </c>
      <c r="AQ228" s="30" t="e">
        <f>((IFERROR(VLOOKUP($B227,Mes!$C$7:$AV$131,MATCH(AQ$1,Mes!$C$3:$AV$3,0),FALSE),""))*1000)</f>
        <v>#VALUE!</v>
      </c>
      <c r="AR228" s="30" t="e">
        <f>((IFERROR(VLOOKUP($B227,Mes!$C$7:$AV$131,MATCH(AR$1,Mes!$C$3:$AV$3,0),FALSE),""))*1000)</f>
        <v>#VALUE!</v>
      </c>
      <c r="AS228" s="30" t="e">
        <f>((IFERROR(VLOOKUP($B227,Mes!$C$7:$AV$131,MATCH(AS$1,Mes!$C$3:$AV$3,0),FALSE),""))*1000)</f>
        <v>#VALUE!</v>
      </c>
      <c r="AT228" s="30" t="e">
        <f>((IFERROR(VLOOKUP($B227,Mes!$C$7:$AV$131,MATCH(AT$1,Mes!$C$3:$AV$3,0),FALSE),""))*1000)</f>
        <v>#VALUE!</v>
      </c>
      <c r="AU228" s="30" t="e">
        <f>((IFERROR(VLOOKUP($B227,Mes!$C$7:$AV$131,MATCH(AU$1,Mes!$C$3:$AV$3,0),FALSE),""))*1000)</f>
        <v>#VALUE!</v>
      </c>
      <c r="AV228" s="30" t="e">
        <f>((IFERROR(VLOOKUP($B227,Mes!$C$7:$AV$131,MATCH(AV$1,Mes!$C$3:$AV$3,0),FALSE),""))*1000)</f>
        <v>#VALUE!</v>
      </c>
      <c r="AW228" s="30" t="e">
        <f>((IFERROR(VLOOKUP($B227,Mes!$C$7:$AV$131,MATCH(AW$1,Mes!$C$3:$AV$3,0),FALSE),""))*1000)</f>
        <v>#VALUE!</v>
      </c>
      <c r="AX228" s="30" t="e">
        <f>((IFERROR(VLOOKUP($B227,Mes!$C$7:$AV$131,MATCH(AX$1,Mes!$C$3:$AV$3,0),FALSE),""))*1000)</f>
        <v>#VALUE!</v>
      </c>
      <c r="AY228" s="30" t="e">
        <f>((IFERROR(VLOOKUP($B227,Mes!$C$7:$AV$131,MATCH(AY$1,Mes!$C$3:$AV$3,0),FALSE),""))*1000)</f>
        <v>#VALUE!</v>
      </c>
      <c r="AZ228" s="30" t="e">
        <f>((IFERROR(VLOOKUP($B227,Mes!$C$7:$AV$131,MATCH(AZ$1,Mes!$C$3:$AV$3,0),FALSE),""))*1000)</f>
        <v>#VALUE!</v>
      </c>
      <c r="BA228" s="30" t="e">
        <f>((IFERROR(VLOOKUP($B227,Mes!$C$7:$AV$131,MATCH(BA$1,Mes!$C$3:$AV$3,0),FALSE),""))*1000)</f>
        <v>#VALUE!</v>
      </c>
      <c r="BB228" s="30" t="e">
        <f>((IFERROR(VLOOKUP($B227,Mes!$C$7:$AV$131,MATCH(BB$1,Mes!$C$3:$AV$3,0),FALSE),""))*1000)</f>
        <v>#VALUE!</v>
      </c>
      <c r="BC228" s="30" t="e">
        <f>((IFERROR(VLOOKUP($B227,Mes!$C$7:$AV$131,MATCH(BC$1,Mes!$C$3:$AV$3,0),FALSE),""))*1000)</f>
        <v>#VALUE!</v>
      </c>
      <c r="BD228" s="30" t="e">
        <f>((IFERROR(VLOOKUP($B227,Mes!$C$7:$AV$131,MATCH(BD$1,Mes!$C$3:$AV$3,0),FALSE),""))*1000)</f>
        <v>#VALUE!</v>
      </c>
      <c r="BE228" s="30" t="e">
        <f>((IFERROR(VLOOKUP($B227,Mes!$C$7:$AV$131,MATCH(BE$1,Mes!$C$3:$AV$3,0),FALSE),""))*1000)</f>
        <v>#VALUE!</v>
      </c>
      <c r="BF228" s="30" t="e">
        <f>((IFERROR(VLOOKUP($B227,Mes!$C$7:$AV$131,MATCH(BF$1,Mes!$C$3:$AV$3,0),FALSE),""))*1000)</f>
        <v>#VALUE!</v>
      </c>
      <c r="BG228" s="30" t="e">
        <f>((IFERROR(VLOOKUP($B227,Mes!$C$7:$AV$131,MATCH(BG$1,Mes!$C$3:$AV$3,0),FALSE),""))*1000)</f>
        <v>#VALUE!</v>
      </c>
      <c r="BH228" s="30" t="e">
        <f>((IFERROR(VLOOKUP($B227,Mes!$C$7:$AV$131,MATCH(BH$1,Mes!$C$3:$AV$3,0),FALSE),""))*1000)</f>
        <v>#VALUE!</v>
      </c>
      <c r="BI228" s="30" t="e">
        <f>((IFERROR(VLOOKUP($B227,Mes!$C$7:$AV$131,MATCH(BI$1,Mes!$C$3:$AV$3,0),FALSE),""))*1000)</f>
        <v>#VALUE!</v>
      </c>
      <c r="BJ228" s="30" t="e">
        <f>((IFERROR(VLOOKUP($B227,Mes!$C$7:$AV$131,MATCH(BJ$1,Mes!$C$3:$AV$3,0),FALSE),""))*1000)</f>
        <v>#VALUE!</v>
      </c>
      <c r="BK228" s="30" t="e">
        <f>((IFERROR(VLOOKUP($B227,Mes!$C$7:$AV$131,MATCH(BK$1,Mes!$C$3:$AV$3,0),FALSE),""))*1000)</f>
        <v>#VALUE!</v>
      </c>
      <c r="BL228" s="30" t="e">
        <f>((IFERROR(VLOOKUP($B227,Mes!$C$7:$AV$131,MATCH(BL$1,Mes!$C$3:$AV$3,0),FALSE),""))*1000)</f>
        <v>#VALUE!</v>
      </c>
      <c r="BM228" s="30" t="e">
        <f>((IFERROR(VLOOKUP($B227,Mes!$C$7:$AV$131,MATCH(BM$1,Mes!$C$3:$AV$3,0),FALSE),""))*1000)</f>
        <v>#VALUE!</v>
      </c>
      <c r="BN228" s="30" t="e">
        <f>((IFERROR(VLOOKUP($B227,Mes!$C$7:$AV$131,MATCH(BN$1,Mes!$C$3:$AV$3,0),FALSE),""))*1000)</f>
        <v>#VALUE!</v>
      </c>
      <c r="BO228" s="30" t="e">
        <f>((IFERROR(VLOOKUP($B227,Mes!$C$7:$AV$131,MATCH(BO$1,Mes!$C$3:$AV$3,0),FALSE),""))*1000)</f>
        <v>#VALUE!</v>
      </c>
      <c r="BP228" s="31" t="e">
        <f>((IFERROR(VLOOKUP($B227,Mes!$C$7:$AV$131,MATCH(BP$1,Mes!$C$3:$AV$3,0),FALSE),""))*1000)</f>
        <v>#VALUE!</v>
      </c>
      <c r="BQ228" s="31" t="e">
        <f>((IFERROR(VLOOKUP($B227,Mes!$C$7:$AV$131,MATCH(BQ$1,Mes!$C$3:$AV$3,0),FALSE),""))*1000)</f>
        <v>#VALUE!</v>
      </c>
      <c r="BR228" s="31" t="e">
        <f>((IFERROR(VLOOKUP($B227,Mes!$C$7:$AV$131,MATCH(BR$1,Mes!$C$3:$AV$3,0),FALSE),""))*1000)</f>
        <v>#VALUE!</v>
      </c>
      <c r="BS228" s="31" t="e">
        <f>((IFERROR(VLOOKUP($B227,Mes!$C$7:$AV$131,MATCH(BS$1,Mes!$C$3:$AV$3,0),FALSE),""))*1000)</f>
        <v>#VALUE!</v>
      </c>
      <c r="BT228" s="31" t="e">
        <f>((IFERROR(VLOOKUP($B227,Mes!$C$7:$AV$131,MATCH(BT$1,Mes!$C$3:$AV$3,0),FALSE),""))*1000)</f>
        <v>#VALUE!</v>
      </c>
      <c r="BU228" s="31" t="e">
        <f>((IFERROR(VLOOKUP($B227,Mes!$C$7:$AV$131,MATCH(BU$1,Mes!$C$3:$AV$3,0),FALSE),""))*1000)</f>
        <v>#VALUE!</v>
      </c>
      <c r="BV228" s="31" t="e">
        <f>((IFERROR(VLOOKUP($B227,Mes!$C$7:$AV$131,MATCH(BV$1,Mes!$C$3:$AV$3,0),FALSE),""))*1000)</f>
        <v>#VALUE!</v>
      </c>
      <c r="BW228" s="31" t="e">
        <f>((IFERROR(VLOOKUP($B227,Mes!$C$7:$AV$131,MATCH(BW$1,Mes!$C$3:$AV$3,0),FALSE),""))*1000)</f>
        <v>#VALUE!</v>
      </c>
      <c r="BX228" s="31" t="e">
        <f>((IFERROR(VLOOKUP($B227,Mes!$C$7:$AV$131,MATCH(BX$1,Mes!$C$3:$AV$3,0),FALSE),""))*1000)</f>
        <v>#VALUE!</v>
      </c>
      <c r="BY228" s="31" t="e">
        <f>((IFERROR(VLOOKUP($B227,Mes!$C$7:$AV$131,MATCH(BY$1,Mes!$C$3:$AV$3,0),FALSE),""))*1000)</f>
        <v>#VALUE!</v>
      </c>
      <c r="BZ228" s="31" t="e">
        <f>((IFERROR(VLOOKUP($B227,Mes!$C$7:$AV$131,MATCH(BZ$1,Mes!$C$3:$AV$3,0),FALSE),""))*1000)</f>
        <v>#VALUE!</v>
      </c>
      <c r="CA228" s="31" t="e">
        <f>((IFERROR(VLOOKUP($B227,Mes!$C$7:$AV$131,MATCH(CA$1,Mes!$C$3:$AV$3,0),FALSE),""))*1000)</f>
        <v>#VALUE!</v>
      </c>
      <c r="CB228" s="31" t="e">
        <f>((IFERROR(VLOOKUP($B227,Mes!$C$7:$AV$131,MATCH(CB$1,Mes!$C$3:$AV$3,0),FALSE),""))*1000)</f>
        <v>#VALUE!</v>
      </c>
      <c r="CC228" s="31" t="e">
        <f>((IFERROR(VLOOKUP($B227,Mes!$C$7:$AV$131,MATCH(CC$1,Mes!$C$3:$AV$3,0),FALSE),""))*1000)</f>
        <v>#VALUE!</v>
      </c>
      <c r="CD228" s="31" t="e">
        <f>((IFERROR(VLOOKUP($B227,Mes!$C$7:$AV$131,MATCH(CD$1,Mes!$C$3:$AV$3,0),FALSE),""))*1000)</f>
        <v>#VALUE!</v>
      </c>
      <c r="CE228" s="31" t="e">
        <f>((IFERROR(VLOOKUP($B227,Mes!$C$7:$AV$131,MATCH(CE$1,Mes!$C$3:$AV$3,0),FALSE),""))*1000)</f>
        <v>#VALUE!</v>
      </c>
      <c r="CF228" s="31" t="e">
        <f>((IFERROR(VLOOKUP($B227,Mes!$C$7:$AV$131,MATCH(CF$1,Mes!$C$3:$AV$3,0),FALSE),""))*1000)</f>
        <v>#VALUE!</v>
      </c>
      <c r="CG228" s="31" t="e">
        <f>((IFERROR(VLOOKUP($B227,Mes!$C$7:$AV$131,MATCH(CG$1,Mes!$C$3:$AV$3,0),FALSE),""))*1000)</f>
        <v>#VALUE!</v>
      </c>
      <c r="CH228" s="31" t="e">
        <f>((IFERROR(VLOOKUP($B227,Mes!$C$7:$AV$131,MATCH(CH$1,Mes!$C$3:$AV$3,0),FALSE),""))*1000)</f>
        <v>#VALUE!</v>
      </c>
      <c r="CI228" s="31" t="e">
        <f>((IFERROR(VLOOKUP($B227,Mes!$C$7:$AV$131,MATCH(CI$1,Mes!$C$3:$AV$3,0),FALSE),""))*1000)</f>
        <v>#VALUE!</v>
      </c>
      <c r="CJ228" s="31" t="e">
        <f>((IFERROR(VLOOKUP($B227,Mes!$C$7:$AV$131,MATCH(CJ$1,Mes!$C$3:$AV$3,0),FALSE),""))*1000)</f>
        <v>#VALUE!</v>
      </c>
      <c r="CK228" s="31" t="e">
        <f>((IFERROR(VLOOKUP($B227,Mes!$C$7:$AV$131,MATCH(CK$1,Mes!$C$3:$AV$3,0),FALSE),""))*1000)</f>
        <v>#VALUE!</v>
      </c>
      <c r="CL228" s="31" t="e">
        <f>((IFERROR(VLOOKUP($B227,Mes!$C$7:$AV$131,MATCH(CL$1,Mes!$C$3:$AV$3,0),FALSE),""))*1000)</f>
        <v>#VALUE!</v>
      </c>
      <c r="CM228" s="31" t="e">
        <f>((IFERROR(VLOOKUP($B227,Mes!$C$7:$AV$131,MATCH(CM$1,Mes!$C$3:$AV$3,0),FALSE),""))*1000)</f>
        <v>#VALUE!</v>
      </c>
      <c r="CN228" s="31" t="e">
        <f>((IFERROR(VLOOKUP($B227,Mes!$C$7:$AV$131,MATCH(CN$1,Mes!$C$3:$AV$3,0),FALSE),""))*1000)</f>
        <v>#VALUE!</v>
      </c>
      <c r="CO228" s="31" t="e">
        <f>((IFERROR(VLOOKUP($B227,Mes!$C$7:$AV$131,MATCH(CO$1,Mes!$C$3:$AV$3,0),FALSE),""))*1000)</f>
        <v>#VALUE!</v>
      </c>
      <c r="CP228" s="31" t="e">
        <f>((IFERROR(VLOOKUP($B227,Mes!$C$7:$AV$131,MATCH(CP$1,Mes!$C$3:$AV$3,0),FALSE),""))*1000)</f>
        <v>#VALUE!</v>
      </c>
      <c r="CQ228" s="31" t="e">
        <f>((IFERROR(VLOOKUP($B227,Mes!$C$7:$AV$131,MATCH(CQ$1,Mes!$C$3:$AV$3,0),FALSE),""))*1000)</f>
        <v>#VALUE!</v>
      </c>
      <c r="CR228" s="31" t="e">
        <f>((IFERROR(VLOOKUP($B227,Mes!$C$7:$AV$131,MATCH(CR$1,Mes!$C$3:$AV$3,0),FALSE),""))*1000)</f>
        <v>#VALUE!</v>
      </c>
      <c r="CS228" s="31" t="e">
        <f>((IFERROR(VLOOKUP($B227,Mes!$C$7:$AV$131,MATCH(CS$1,Mes!$C$3:$AV$3,0),FALSE),""))*1000)</f>
        <v>#VALUE!</v>
      </c>
      <c r="CT228" s="31" t="e">
        <f>((IFERROR(VLOOKUP($B227,Mes!$C$7:$AV$131,MATCH(CT$1,Mes!$C$3:$AV$3,0),FALSE),""))*1000)</f>
        <v>#VALUE!</v>
      </c>
      <c r="CU228" s="30" t="e">
        <f>((IFERROR(VLOOKUP($B227,Mes!$C$7:$AV$131,MATCH(CU$1,Mes!$C$3:$AV$3,0),FALSE),""))*1000)</f>
        <v>#VALUE!</v>
      </c>
      <c r="CV228" s="30" t="e">
        <f>((IFERROR(VLOOKUP($B227,Mes!$C$7:$AV$131,MATCH(CV$1,Mes!$C$3:$AV$3,0),FALSE),""))*1000)</f>
        <v>#VALUE!</v>
      </c>
      <c r="CW228" s="30" t="e">
        <f>((IFERROR(VLOOKUP($B227,Mes!$C$7:$AV$131,MATCH(CW$1,Mes!$C$3:$AV$3,0),FALSE),""))*1000)</f>
        <v>#VALUE!</v>
      </c>
      <c r="CX228" s="30" t="e">
        <f>((IFERROR(VLOOKUP($B227,Mes!$C$7:$AV$131,MATCH(CX$1,Mes!$C$3:$AV$3,0),FALSE),""))*1000)</f>
        <v>#VALUE!</v>
      </c>
      <c r="CY228" s="30" t="e">
        <f>((IFERROR(VLOOKUP($B227,Mes!$C$7:$AV$131,MATCH(CY$1,Mes!$C$3:$AV$3,0),FALSE),""))*1000)</f>
        <v>#VALUE!</v>
      </c>
      <c r="CZ228" s="30" t="e">
        <f>((IFERROR(VLOOKUP($B227,Mes!$C$7:$AV$131,MATCH(CZ$1,Mes!$C$3:$AV$3,0),FALSE),""))*1000)</f>
        <v>#VALUE!</v>
      </c>
      <c r="DA228" s="30" t="e">
        <f>((IFERROR(VLOOKUP($B227,Mes!$C$7:$AV$131,MATCH(DA$1,Mes!$C$3:$AV$3,0),FALSE),""))*1000)</f>
        <v>#VALUE!</v>
      </c>
      <c r="DB228" s="30" t="e">
        <f>((IFERROR(VLOOKUP($B227,Mes!$C$7:$AV$131,MATCH(DB$1,Mes!$C$3:$AV$3,0),FALSE),""))*1000)</f>
        <v>#VALUE!</v>
      </c>
      <c r="DC228" s="30" t="e">
        <f>((IFERROR(VLOOKUP($B227,Mes!$C$7:$AV$131,MATCH(DC$1,Mes!$C$3:$AV$3,0),FALSE),""))*1000)</f>
        <v>#VALUE!</v>
      </c>
      <c r="DD228" s="30" t="e">
        <f>((IFERROR(VLOOKUP($B227,Mes!$C$7:$AV$131,MATCH(DD$1,Mes!$C$3:$AV$3,0),FALSE),""))*1000)</f>
        <v>#VALUE!</v>
      </c>
      <c r="DE228" s="30" t="e">
        <f>((IFERROR(VLOOKUP($B227,Mes!$C$7:$AV$131,MATCH(DE$1,Mes!$C$3:$AV$3,0),FALSE),""))*1000)</f>
        <v>#VALUE!</v>
      </c>
      <c r="DF228" s="30" t="e">
        <f>((IFERROR(VLOOKUP($B227,Mes!$C$7:$AV$131,MATCH(DF$1,Mes!$C$3:$AV$3,0),FALSE),""))*1000)</f>
        <v>#VALUE!</v>
      </c>
      <c r="DG228" s="30" t="e">
        <f>((IFERROR(VLOOKUP($B227,Mes!$C$7:$AV$131,MATCH(DG$1,Mes!$C$3:$AV$3,0),FALSE),""))*1000)</f>
        <v>#VALUE!</v>
      </c>
      <c r="DH228" s="30" t="e">
        <f>((IFERROR(VLOOKUP($B227,Mes!$C$7:$AV$131,MATCH(DH$1,Mes!$C$3:$AV$3,0),FALSE),""))*1000)</f>
        <v>#VALUE!</v>
      </c>
      <c r="DI228" s="30" t="e">
        <f>((IFERROR(VLOOKUP($B227,Mes!$C$7:$AV$131,MATCH(DI$1,Mes!$C$3:$AV$3,0),FALSE),""))*1000)</f>
        <v>#VALUE!</v>
      </c>
      <c r="DJ228" s="30" t="e">
        <f>((IFERROR(VLOOKUP($B227,Mes!$C$7:$AV$131,MATCH(DJ$1,Mes!$C$3:$AV$3,0),FALSE),""))*1000)</f>
        <v>#VALUE!</v>
      </c>
      <c r="DK228" s="30" t="e">
        <f>((IFERROR(VLOOKUP($B227,Mes!$C$7:$AV$131,MATCH(DK$1,Mes!$C$3:$AV$3,0),FALSE),""))*1000)</f>
        <v>#VALUE!</v>
      </c>
      <c r="DL228" s="30" t="e">
        <f>((IFERROR(VLOOKUP($B227,Mes!$C$7:$AV$131,MATCH(DL$1,Mes!$C$3:$AV$3,0),FALSE),""))*1000)</f>
        <v>#VALUE!</v>
      </c>
      <c r="DM228" s="30" t="e">
        <f>((IFERROR(VLOOKUP($B227,Mes!$C$7:$AV$131,MATCH(DM$1,Mes!$C$3:$AV$3,0),FALSE),""))*1000)</f>
        <v>#VALUE!</v>
      </c>
      <c r="DN228" s="30" t="e">
        <f>((IFERROR(VLOOKUP($B227,Mes!$C$7:$AV$131,MATCH(DN$1,Mes!$C$3:$AV$3,0),FALSE),""))*1000)</f>
        <v>#VALUE!</v>
      </c>
      <c r="DO228" s="30" t="e">
        <f>((IFERROR(VLOOKUP($B227,Mes!$C$7:$AV$131,MATCH(DO$1,Mes!$C$3:$AV$3,0),FALSE),""))*1000)</f>
        <v>#VALUE!</v>
      </c>
      <c r="DP228" s="30" t="e">
        <f>((IFERROR(VLOOKUP($B227,Mes!$C$7:$AV$131,MATCH(DP$1,Mes!$C$3:$AV$3,0),FALSE),""))*1000)</f>
        <v>#VALUE!</v>
      </c>
      <c r="DQ228" s="30" t="e">
        <f>((IFERROR(VLOOKUP($B227,Mes!$C$7:$AV$131,MATCH(DQ$1,Mes!$C$3:$AV$3,0),FALSE),""))*1000)</f>
        <v>#VALUE!</v>
      </c>
      <c r="DR228" s="30" t="e">
        <f>((IFERROR(VLOOKUP($B227,Mes!$C$7:$AV$131,MATCH(DR$1,Mes!$C$3:$AV$3,0),FALSE),""))*1000)</f>
        <v>#VALUE!</v>
      </c>
      <c r="DS228" s="30" t="e">
        <f>((IFERROR(VLOOKUP($B227,Mes!$C$7:$AV$131,MATCH(DS$1,Mes!$C$3:$AV$3,0),FALSE),""))*1000)</f>
        <v>#VALUE!</v>
      </c>
      <c r="DT228" s="30" t="e">
        <f>((IFERROR(VLOOKUP($B227,Mes!$C$7:$AV$131,MATCH(DT$1,Mes!$C$3:$AV$3,0),FALSE),""))*1000)</f>
        <v>#VALUE!</v>
      </c>
      <c r="DU228" s="30" t="e">
        <f>((IFERROR(VLOOKUP($B227,Mes!$C$7:$AV$131,MATCH(DU$1,Mes!$C$3:$AV$3,0),FALSE),""))*1000)</f>
        <v>#VALUE!</v>
      </c>
      <c r="DV228" s="30" t="e">
        <f>((IFERROR(VLOOKUP($B227,Mes!$C$7:$AV$131,MATCH(DV$1,Mes!$C$3:$AV$3,0),FALSE),""))*1000)</f>
        <v>#VALUE!</v>
      </c>
      <c r="DW228" s="30" t="e">
        <f>((IFERROR(VLOOKUP($B227,Mes!$C$7:$AV$131,MATCH(DW$1,Mes!$C$3:$AV$3,0),FALSE),""))*1000)</f>
        <v>#VALUE!</v>
      </c>
      <c r="DX228" s="30" t="e">
        <f>((IFERROR(VLOOKUP($B227,Mes!$C$7:$AV$131,MATCH(DX$1,Mes!$C$3:$AV$3,0),FALSE),""))*1000)</f>
        <v>#VALUE!</v>
      </c>
      <c r="DY228" s="31" t="e">
        <f>((IFERROR(VLOOKUP($B227,Mes!$C$7:$AV$131,MATCH(DY$1,Mes!$C$3:$AV$3,0),FALSE),""))*1000)</f>
        <v>#VALUE!</v>
      </c>
      <c r="DZ228" s="31" t="e">
        <f>((IFERROR(VLOOKUP($B227,Mes!$C$7:$AV$131,MATCH(DZ$1,Mes!$C$3:$AV$3,0),FALSE),""))*1000)</f>
        <v>#VALUE!</v>
      </c>
      <c r="EA228" s="31" t="e">
        <f>((IFERROR(VLOOKUP($B227,Mes!$C$7:$AV$131,MATCH(EA$1,Mes!$C$3:$AV$3,0),FALSE),""))*1000)</f>
        <v>#VALUE!</v>
      </c>
      <c r="EB228" s="31" t="e">
        <f>((IFERROR(VLOOKUP($B227,Mes!$C$7:$AV$131,MATCH(EB$1,Mes!$C$3:$AV$3,0),FALSE),""))*1000)</f>
        <v>#VALUE!</v>
      </c>
      <c r="EC228" s="31" t="e">
        <f>((IFERROR(VLOOKUP($B227,Mes!$C$7:$AV$131,MATCH(EC$1,Mes!$C$3:$AV$3,0),FALSE),""))*1000)</f>
        <v>#VALUE!</v>
      </c>
      <c r="ED228" s="31" t="e">
        <f>((IFERROR(VLOOKUP($B227,Mes!$C$7:$AV$131,MATCH(ED$1,Mes!$C$3:$AV$3,0),FALSE),""))*1000)</f>
        <v>#VALUE!</v>
      </c>
      <c r="EE228" s="31" t="e">
        <f>((IFERROR(VLOOKUP($B227,Mes!$C$7:$AV$131,MATCH(EE$1,Mes!$C$3:$AV$3,0),FALSE),""))*1000)</f>
        <v>#VALUE!</v>
      </c>
      <c r="EF228" s="31" t="e">
        <f>((IFERROR(VLOOKUP($B227,Mes!$C$7:$AV$131,MATCH(EF$1,Mes!$C$3:$AV$3,0),FALSE),""))*1000)</f>
        <v>#VALUE!</v>
      </c>
      <c r="EG228" s="31" t="e">
        <f>((IFERROR(VLOOKUP($B227,Mes!$C$7:$AV$131,MATCH(EG$1,Mes!$C$3:$AV$3,0),FALSE),""))*1000)</f>
        <v>#VALUE!</v>
      </c>
      <c r="EH228" s="31" t="e">
        <f>((IFERROR(VLOOKUP($B227,Mes!$C$7:$AV$131,MATCH(EH$1,Mes!$C$3:$AV$3,0),FALSE),""))*1000)</f>
        <v>#VALUE!</v>
      </c>
      <c r="EI228" s="31" t="e">
        <f>((IFERROR(VLOOKUP($B227,Mes!$C$7:$AV$131,MATCH(EI$1,Mes!$C$3:$AV$3,0),FALSE),""))*1000)</f>
        <v>#VALUE!</v>
      </c>
      <c r="EJ228" s="31" t="e">
        <f>((IFERROR(VLOOKUP($B227,Mes!$C$7:$AV$131,MATCH(EJ$1,Mes!$C$3:$AV$3,0),FALSE),""))*1000)</f>
        <v>#VALUE!</v>
      </c>
      <c r="EK228" s="31" t="e">
        <f>((IFERROR(VLOOKUP($B227,Mes!$C$7:$AV$131,MATCH(EK$1,Mes!$C$3:$AV$3,0),FALSE),""))*1000)</f>
        <v>#VALUE!</v>
      </c>
      <c r="EL228" s="31" t="e">
        <f>((IFERROR(VLOOKUP($B227,Mes!$C$7:$AV$131,MATCH(EL$1,Mes!$C$3:$AV$3,0),FALSE),""))*1000)</f>
        <v>#VALUE!</v>
      </c>
      <c r="EM228" s="31" t="e">
        <f>((IFERROR(VLOOKUP($B227,Mes!$C$7:$AV$131,MATCH(EM$1,Mes!$C$3:$AV$3,0),FALSE),""))*1000)</f>
        <v>#VALUE!</v>
      </c>
      <c r="EN228" s="31" t="e">
        <f>((IFERROR(VLOOKUP($B227,Mes!$C$7:$AV$131,MATCH(EN$1,Mes!$C$3:$AV$3,0),FALSE),""))*1000)</f>
        <v>#VALUE!</v>
      </c>
      <c r="EO228" s="31" t="e">
        <f>((IFERROR(VLOOKUP($B227,Mes!$C$7:$AV$131,MATCH(EO$1,Mes!$C$3:$AV$3,0),FALSE),""))*1000)</f>
        <v>#VALUE!</v>
      </c>
      <c r="EP228" s="31" t="e">
        <f>((IFERROR(VLOOKUP($B227,Mes!$C$7:$AV$131,MATCH(EP$1,Mes!$C$3:$AV$3,0),FALSE),""))*1000)</f>
        <v>#VALUE!</v>
      </c>
      <c r="EQ228" s="31" t="e">
        <f>((IFERROR(VLOOKUP($B227,Mes!$C$7:$AV$131,MATCH(EQ$1,Mes!$C$3:$AV$3,0),FALSE),""))*1000)</f>
        <v>#VALUE!</v>
      </c>
      <c r="ER228" s="31" t="e">
        <f>((IFERROR(VLOOKUP($B227,Mes!$C$7:$AV$131,MATCH(ER$1,Mes!$C$3:$AV$3,0),FALSE),""))*1000)</f>
        <v>#VALUE!</v>
      </c>
      <c r="ES228" s="31" t="e">
        <f>((IFERROR(VLOOKUP($B227,Mes!$C$7:$AV$131,MATCH(ES$1,Mes!$C$3:$AV$3,0),FALSE),""))*1000)</f>
        <v>#VALUE!</v>
      </c>
      <c r="ET228" s="31" t="e">
        <f>((IFERROR(VLOOKUP($B227,Mes!$C$7:$AV$131,MATCH(ET$1,Mes!$C$3:$AV$3,0),FALSE),""))*1000)</f>
        <v>#VALUE!</v>
      </c>
      <c r="EU228" s="31" t="e">
        <f>((IFERROR(VLOOKUP($B227,Mes!$C$7:$AV$131,MATCH(EU$1,Mes!$C$3:$AV$3,0),FALSE),""))*1000)</f>
        <v>#VALUE!</v>
      </c>
      <c r="EV228" s="31" t="e">
        <f>((IFERROR(VLOOKUP($B227,Mes!$C$7:$AV$131,MATCH(EV$1,Mes!$C$3:$AV$3,0),FALSE),""))*1000)</f>
        <v>#VALUE!</v>
      </c>
      <c r="EW228" s="31" t="e">
        <f>((IFERROR(VLOOKUP($B227,Mes!$C$7:$AV$131,MATCH(EW$1,Mes!$C$3:$AV$3,0),FALSE),""))*1000)</f>
        <v>#VALUE!</v>
      </c>
      <c r="EX228" s="31" t="e">
        <f>((IFERROR(VLOOKUP($B227,Mes!$C$7:$AV$131,MATCH(EX$1,Mes!$C$3:$AV$3,0),FALSE),""))*1000)</f>
        <v>#VALUE!</v>
      </c>
      <c r="EY228" s="31" t="e">
        <f>((IFERROR(VLOOKUP($B227,Mes!$C$7:$AV$131,MATCH(EY$1,Mes!$C$3:$AV$3,0),FALSE),""))*1000)</f>
        <v>#VALUE!</v>
      </c>
      <c r="EZ228" s="31" t="e">
        <f>((IFERROR(VLOOKUP($B227,Mes!$C$7:$AV$131,MATCH(EZ$1,Mes!$C$3:$AV$3,0),FALSE),""))*1000)</f>
        <v>#VALUE!</v>
      </c>
      <c r="FA228" s="31" t="e">
        <f>((IFERROR(VLOOKUP($B227,Mes!$C$7:$AV$131,MATCH(FA$1,Mes!$C$3:$AV$3,0),FALSE),""))*1000)</f>
        <v>#VALUE!</v>
      </c>
      <c r="FB228" s="31" t="e">
        <f>((IFERROR(VLOOKUP($B227,Mes!$C$7:$AV$131,MATCH(FB$1,Mes!$C$3:$AV$3,0),FALSE),""))*1000)</f>
        <v>#VALUE!</v>
      </c>
      <c r="FC228" s="31" t="e">
        <f>((IFERROR(VLOOKUP($B227,Mes!$C$7:$AV$131,MATCH(FC$1,Mes!$C$3:$AV$3,0),FALSE),""))*1000)</f>
        <v>#VALUE!</v>
      </c>
      <c r="FD228" s="30" t="e">
        <f>((IFERROR(VLOOKUP($B227,Mes!$C$7:$AV$131,MATCH(FD$1,Mes!$C$3:$AV$3,0),FALSE),""))*1000)</f>
        <v>#VALUE!</v>
      </c>
      <c r="FE228" s="30" t="e">
        <f>((IFERROR(VLOOKUP($B227,Mes!$C$7:$AV$131,MATCH(FE$1,Mes!$C$3:$AV$3,0),FALSE),""))*1000)</f>
        <v>#VALUE!</v>
      </c>
      <c r="FF228" s="30" t="e">
        <f>((IFERROR(VLOOKUP($B227,Mes!$C$7:$AV$131,MATCH(FF$1,Mes!$C$3:$AV$3,0),FALSE),""))*1000)</f>
        <v>#VALUE!</v>
      </c>
      <c r="FG228" s="30" t="e">
        <f>((IFERROR(VLOOKUP($B227,Mes!$C$7:$AV$131,MATCH(FG$1,Mes!$C$3:$AV$3,0),FALSE),""))*1000)</f>
        <v>#VALUE!</v>
      </c>
      <c r="FH228" s="30" t="e">
        <f>((IFERROR(VLOOKUP($B227,Mes!$C$7:$AV$131,MATCH(FH$1,Mes!$C$3:$AV$3,0),FALSE),""))*1000)</f>
        <v>#VALUE!</v>
      </c>
      <c r="FI228" s="30" t="e">
        <f>((IFERROR(VLOOKUP($B227,Mes!$C$7:$AV$131,MATCH(FI$1,Mes!$C$3:$AV$3,0),FALSE),""))*1000)</f>
        <v>#VALUE!</v>
      </c>
      <c r="FJ228" s="30" t="e">
        <f>((IFERROR(VLOOKUP($B227,Mes!$C$7:$AV$131,MATCH(FJ$1,Mes!$C$3:$AV$3,0),FALSE),""))*1000)</f>
        <v>#VALUE!</v>
      </c>
      <c r="FK228" s="30" t="e">
        <f>((IFERROR(VLOOKUP($B227,Mes!$C$7:$AV$131,MATCH(FK$1,Mes!$C$3:$AV$3,0),FALSE),""))*1000)</f>
        <v>#VALUE!</v>
      </c>
      <c r="FL228" s="30" t="e">
        <f>((IFERROR(VLOOKUP($B227,Mes!$C$7:$AV$131,MATCH(FL$1,Mes!$C$3:$AV$3,0),FALSE),""))*1000)</f>
        <v>#VALUE!</v>
      </c>
      <c r="FM228" s="30" t="e">
        <f>((IFERROR(VLOOKUP($B227,Mes!$C$7:$AV$131,MATCH(FM$1,Mes!$C$3:$AV$3,0),FALSE),""))*1000)</f>
        <v>#VALUE!</v>
      </c>
      <c r="FN228" s="30" t="e">
        <f>((IFERROR(VLOOKUP($B227,Mes!$C$7:$AV$131,MATCH(FN$1,Mes!$C$3:$AV$3,0),FALSE),""))*1000)</f>
        <v>#VALUE!</v>
      </c>
      <c r="FO228" s="30" t="e">
        <f>((IFERROR(VLOOKUP($B227,Mes!$C$7:$AV$131,MATCH(FO$1,Mes!$C$3:$AV$3,0),FALSE),""))*1000)</f>
        <v>#VALUE!</v>
      </c>
      <c r="FP228" s="30" t="e">
        <f>((IFERROR(VLOOKUP($B227,Mes!$C$7:$AV$131,MATCH(FP$1,Mes!$C$3:$AV$3,0),FALSE),""))*1000)</f>
        <v>#VALUE!</v>
      </c>
      <c r="FQ228" s="30" t="e">
        <f>((IFERROR(VLOOKUP($B227,Mes!$C$7:$AV$131,MATCH(FQ$1,Mes!$C$3:$AV$3,0),FALSE),""))*1000)</f>
        <v>#VALUE!</v>
      </c>
      <c r="FR228" s="30" t="e">
        <f>((IFERROR(VLOOKUP($B227,Mes!$C$7:$AV$131,MATCH(FR$1,Mes!$C$3:$AV$3,0),FALSE),""))*1000)</f>
        <v>#VALUE!</v>
      </c>
      <c r="FS228" s="30" t="e">
        <f>((IFERROR(VLOOKUP($B227,Mes!$C$7:$AV$131,MATCH(FS$1,Mes!$C$3:$AV$3,0),FALSE),""))*1000)</f>
        <v>#VALUE!</v>
      </c>
      <c r="FT228" s="30" t="e">
        <f>((IFERROR(VLOOKUP($B227,Mes!$C$7:$AV$131,MATCH(FT$1,Mes!$C$3:$AV$3,0),FALSE),""))*1000)</f>
        <v>#VALUE!</v>
      </c>
      <c r="FU228" s="30" t="e">
        <f>((IFERROR(VLOOKUP($B227,Mes!$C$7:$AV$131,MATCH(FU$1,Mes!$C$3:$AV$3,0),FALSE),""))*1000)</f>
        <v>#VALUE!</v>
      </c>
      <c r="FV228" s="30" t="e">
        <f>((IFERROR(VLOOKUP($B227,Mes!$C$7:$AV$131,MATCH(FV$1,Mes!$C$3:$AV$3,0),FALSE),""))*1000)</f>
        <v>#VALUE!</v>
      </c>
      <c r="FW228" s="30" t="e">
        <f>((IFERROR(VLOOKUP($B227,Mes!$C$7:$AV$131,MATCH(FW$1,Mes!$C$3:$AV$3,0),FALSE),""))*1000)</f>
        <v>#VALUE!</v>
      </c>
      <c r="FX228" s="30" t="e">
        <f>((IFERROR(VLOOKUP($B227,Mes!$C$7:$AV$131,MATCH(FX$1,Mes!$C$3:$AV$3,0),FALSE),""))*1000)</f>
        <v>#VALUE!</v>
      </c>
      <c r="FY228" s="30" t="e">
        <f>((IFERROR(VLOOKUP($B227,Mes!$C$7:$AV$131,MATCH(FY$1,Mes!$C$3:$AV$3,0),FALSE),""))*1000)</f>
        <v>#VALUE!</v>
      </c>
      <c r="FZ228" s="30" t="e">
        <f>((IFERROR(VLOOKUP($B227,Mes!$C$7:$AV$131,MATCH(FZ$1,Mes!$C$3:$AV$3,0),FALSE),""))*1000)</f>
        <v>#VALUE!</v>
      </c>
      <c r="GA228" s="30" t="e">
        <f>((IFERROR(VLOOKUP($B227,Mes!$C$7:$AV$131,MATCH(GA$1,Mes!$C$3:$AV$3,0),FALSE),""))*1000)</f>
        <v>#VALUE!</v>
      </c>
      <c r="GB228" s="30" t="e">
        <f>((IFERROR(VLOOKUP($B227,Mes!$C$7:$AV$131,MATCH(GB$1,Mes!$C$3:$AV$3,0),FALSE),""))*1000)</f>
        <v>#VALUE!</v>
      </c>
      <c r="GC228" s="30" t="e">
        <f>((IFERROR(VLOOKUP($B227,Mes!$C$7:$AV$131,MATCH(GC$1,Mes!$C$3:$AV$3,0),FALSE),""))*1000)</f>
        <v>#VALUE!</v>
      </c>
      <c r="GD228" s="30" t="e">
        <f>((IFERROR(VLOOKUP($B227,Mes!$C$7:$AV$131,MATCH(GD$1,Mes!$C$3:$AV$3,0),FALSE),""))*1000)</f>
        <v>#VALUE!</v>
      </c>
      <c r="GE228" s="30" t="e">
        <f>((IFERROR(VLOOKUP($B227,Mes!$C$7:$AV$131,MATCH(GE$1,Mes!$C$3:$AV$3,0),FALSE),""))*1000)</f>
        <v>#VALUE!</v>
      </c>
      <c r="GF228" s="30" t="e">
        <f>((IFERROR(VLOOKUP($B227,Mes!$C$7:$AV$131,MATCH(GF$1,Mes!$C$3:$AV$3,0),FALSE),""))*1000)</f>
        <v>#VALUE!</v>
      </c>
      <c r="GG228" s="30" t="e">
        <f>((IFERROR(VLOOKUP($B227,Mes!$C$7:$AV$131,MATCH(GG$1,Mes!$C$3:$AV$3,0),FALSE),""))*1000)</f>
        <v>#VALUE!</v>
      </c>
      <c r="GH228" s="31" t="e">
        <f>((IFERROR(VLOOKUP($B227,Mes!$C$7:$AV$131,MATCH(GH$1,Mes!$C$3:$AV$3,0),FALSE),""))*1000)</f>
        <v>#VALUE!</v>
      </c>
      <c r="GI228" s="31" t="e">
        <f>((IFERROR(VLOOKUP($B227,Mes!$C$7:$AV$131,MATCH(GI$1,Mes!$C$3:$AV$3,0),FALSE),""))*1000)</f>
        <v>#VALUE!</v>
      </c>
      <c r="GJ228" s="31" t="e">
        <f>((IFERROR(VLOOKUP($B227,Mes!$C$7:$AV$131,MATCH(GJ$1,Mes!$C$3:$AV$3,0),FALSE),""))*1000)</f>
        <v>#VALUE!</v>
      </c>
      <c r="GK228" s="31" t="e">
        <f>((IFERROR(VLOOKUP($B227,Mes!$C$7:$AV$131,MATCH(GK$1,Mes!$C$3:$AV$3,0),FALSE),""))*1000)</f>
        <v>#VALUE!</v>
      </c>
      <c r="GL228" s="31" t="e">
        <f>((IFERROR(VLOOKUP($B227,Mes!$C$7:$AV$131,MATCH(GL$1,Mes!$C$3:$AV$3,0),FALSE),""))*1000)</f>
        <v>#VALUE!</v>
      </c>
      <c r="GM228" s="31" t="e">
        <f>((IFERROR(VLOOKUP($B227,Mes!$C$7:$AV$131,MATCH(GM$1,Mes!$C$3:$AV$3,0),FALSE),""))*1000)</f>
        <v>#VALUE!</v>
      </c>
      <c r="GN228" s="31" t="e">
        <f>((IFERROR(VLOOKUP($B227,Mes!$C$7:$AV$131,MATCH(GN$1,Mes!$C$3:$AV$3,0),FALSE),""))*1000)</f>
        <v>#VALUE!</v>
      </c>
      <c r="GO228" s="31" t="e">
        <f>((IFERROR(VLOOKUP($B227,Mes!$C$7:$AV$131,MATCH(GO$1,Mes!$C$3:$AV$3,0),FALSE),""))*1000)</f>
        <v>#VALUE!</v>
      </c>
      <c r="GP228" s="31" t="e">
        <f>((IFERROR(VLOOKUP($B227,Mes!$C$7:$AV$131,MATCH(GP$1,Mes!$C$3:$AV$3,0),FALSE),""))*1000)</f>
        <v>#VALUE!</v>
      </c>
      <c r="GQ228" s="31" t="e">
        <f>((IFERROR(VLOOKUP($B227,Mes!$C$7:$AV$131,MATCH(GQ$1,Mes!$C$3:$AV$3,0),FALSE),""))*1000)</f>
        <v>#VALUE!</v>
      </c>
      <c r="GR228" s="31" t="e">
        <f>((IFERROR(VLOOKUP($B227,Mes!$C$7:$AV$131,MATCH(GR$1,Mes!$C$3:$AV$3,0),FALSE),""))*1000)</f>
        <v>#VALUE!</v>
      </c>
      <c r="GS228" s="31" t="e">
        <f>((IFERROR(VLOOKUP($B227,Mes!$C$7:$AV$131,MATCH(GS$1,Mes!$C$3:$AV$3,0),FALSE),""))*1000)</f>
        <v>#VALUE!</v>
      </c>
      <c r="GT228" s="31" t="e">
        <f>((IFERROR(VLOOKUP($B227,Mes!$C$7:$AV$131,MATCH(GT$1,Mes!$C$3:$AV$3,0),FALSE),""))*1000)</f>
        <v>#VALUE!</v>
      </c>
      <c r="GU228" s="31" t="e">
        <f>((IFERROR(VLOOKUP($B227,Mes!$C$7:$AV$131,MATCH(GU$1,Mes!$C$3:$AV$3,0),FALSE),""))*1000)</f>
        <v>#VALUE!</v>
      </c>
      <c r="GV228" s="31" t="e">
        <f>((IFERROR(VLOOKUP($B227,Mes!$C$7:$AV$131,MATCH(GV$1,Mes!$C$3:$AV$3,0),FALSE),""))*1000)</f>
        <v>#VALUE!</v>
      </c>
      <c r="GW228" s="31" t="e">
        <f>((IFERROR(VLOOKUP($B227,Mes!$C$7:$AV$131,MATCH(GW$1,Mes!$C$3:$AV$3,0),FALSE),""))*1000)</f>
        <v>#VALUE!</v>
      </c>
      <c r="GX228" s="31" t="e">
        <f>((IFERROR(VLOOKUP($B227,Mes!$C$7:$AV$131,MATCH(GX$1,Mes!$C$3:$AV$3,0),FALSE),""))*1000)</f>
        <v>#VALUE!</v>
      </c>
      <c r="GY228" s="31" t="e">
        <f>((IFERROR(VLOOKUP($B227,Mes!$C$7:$AV$131,MATCH(GY$1,Mes!$C$3:$AV$3,0),FALSE),""))*1000)</f>
        <v>#VALUE!</v>
      </c>
      <c r="GZ228" s="31" t="e">
        <f>((IFERROR(VLOOKUP($B227,Mes!$C$7:$AV$131,MATCH(GZ$1,Mes!$C$3:$AV$3,0),FALSE),""))*1000)</f>
        <v>#VALUE!</v>
      </c>
      <c r="HA228" s="31" t="e">
        <f>((IFERROR(VLOOKUP($B227,Mes!$C$7:$AV$131,MATCH(HA$1,Mes!$C$3:$AV$3,0),FALSE),""))*1000)</f>
        <v>#VALUE!</v>
      </c>
      <c r="HB228" s="31" t="e">
        <f>((IFERROR(VLOOKUP($B227,Mes!$C$7:$AV$131,MATCH(HB$1,Mes!$C$3:$AV$3,0),FALSE),""))*1000)</f>
        <v>#VALUE!</v>
      </c>
      <c r="HC228" s="31" t="e">
        <f>((IFERROR(VLOOKUP($B227,Mes!$C$7:$AV$131,MATCH(HC$1,Mes!$C$3:$AV$3,0),FALSE),""))*1000)</f>
        <v>#VALUE!</v>
      </c>
      <c r="HD228" s="31" t="e">
        <f>((IFERROR(VLOOKUP($B227,Mes!$C$7:$AV$131,MATCH(HD$1,Mes!$C$3:$AV$3,0),FALSE),""))*1000)</f>
        <v>#VALUE!</v>
      </c>
      <c r="HE228" s="31" t="e">
        <f>((IFERROR(VLOOKUP($B227,Mes!$C$7:$AV$131,MATCH(HE$1,Mes!$C$3:$AV$3,0),FALSE),""))*1000)</f>
        <v>#VALUE!</v>
      </c>
      <c r="HF228" s="31" t="e">
        <f>((IFERROR(VLOOKUP($B227,Mes!$C$7:$AV$131,MATCH(HF$1,Mes!$C$3:$AV$3,0),FALSE),""))*1000)</f>
        <v>#VALUE!</v>
      </c>
      <c r="HG228" s="31" t="e">
        <f>((IFERROR(VLOOKUP($B227,Mes!$C$7:$AV$131,MATCH(HG$1,Mes!$C$3:$AV$3,0),FALSE),""))*1000)</f>
        <v>#VALUE!</v>
      </c>
      <c r="HH228" s="31" t="e">
        <f>((IFERROR(VLOOKUP($B227,Mes!$C$7:$AV$131,MATCH(HH$1,Mes!$C$3:$AV$3,0),FALSE),""))*1000)</f>
        <v>#VALUE!</v>
      </c>
      <c r="HI228" s="31" t="e">
        <f>((IFERROR(VLOOKUP($B227,Mes!$C$7:$AV$131,MATCH(HI$1,Mes!$C$3:$AV$3,0),FALSE),""))*1000)</f>
        <v>#VALUE!</v>
      </c>
      <c r="HJ228" s="31" t="e">
        <f>((IFERROR(VLOOKUP($B227,Mes!$C$7:$AV$131,MATCH(HJ$1,Mes!$C$3:$AV$3,0),FALSE),""))*1000)</f>
        <v>#VALUE!</v>
      </c>
      <c r="HK228" s="31" t="e">
        <f>((IFERROR(VLOOKUP($B227,Mes!$C$7:$AV$131,MATCH(HK$1,Mes!$C$3:$AV$3,0),FALSE),""))*1000)</f>
        <v>#VALUE!</v>
      </c>
      <c r="HL228" s="31" t="e">
        <f>((IFERROR(VLOOKUP($B227,Mes!$C$7:$AV$131,MATCH(HL$1,Mes!$C$3:$AV$3,0),FALSE),""))*1000)</f>
        <v>#VALUE!</v>
      </c>
      <c r="HM228" s="30" t="e">
        <f>((IFERROR(VLOOKUP($B227,Mes!$C$7:$AV$131,MATCH(HM$1,Mes!$C$3:$AV$3,0),FALSE),""))*1000)</f>
        <v>#VALUE!</v>
      </c>
      <c r="HN228" s="30" t="e">
        <f>((IFERROR(VLOOKUP($B227,Mes!$C$7:$AV$131,MATCH(HN$1,Mes!$C$3:$AV$3,0),FALSE),""))*1000)</f>
        <v>#VALUE!</v>
      </c>
      <c r="HO228" s="30" t="e">
        <f>((IFERROR(VLOOKUP($B227,Mes!$C$7:$AV$131,MATCH(HO$1,Mes!$C$3:$AV$3,0),FALSE),""))*1000)</f>
        <v>#VALUE!</v>
      </c>
      <c r="HP228" s="30" t="e">
        <f>((IFERROR(VLOOKUP($B227,Mes!$C$7:$AV$131,MATCH(HP$1,Mes!$C$3:$AV$3,0),FALSE),""))*1000)</f>
        <v>#VALUE!</v>
      </c>
      <c r="HQ228" s="30" t="e">
        <f>((IFERROR(VLOOKUP($B227,Mes!$C$7:$AV$131,MATCH(HQ$1,Mes!$C$3:$AV$3,0),FALSE),""))*1000)</f>
        <v>#VALUE!</v>
      </c>
      <c r="HR228" s="30" t="e">
        <f>((IFERROR(VLOOKUP($B227,Mes!$C$7:$AV$131,MATCH(HR$1,Mes!$C$3:$AV$3,0),FALSE),""))*1000)</f>
        <v>#VALUE!</v>
      </c>
      <c r="HS228" s="30" t="e">
        <f>((IFERROR(VLOOKUP($B227,Mes!$C$7:$AV$131,MATCH(HS$1,Mes!$C$3:$AV$3,0),FALSE),""))*1000)</f>
        <v>#VALUE!</v>
      </c>
      <c r="HT228" s="30" t="e">
        <f>((IFERROR(VLOOKUP($B227,Mes!$C$7:$AV$131,MATCH(HT$1,Mes!$C$3:$AV$3,0),FALSE),""))*1000)</f>
        <v>#VALUE!</v>
      </c>
      <c r="HU228" s="30" t="e">
        <f>((IFERROR(VLOOKUP($B227,Mes!$C$7:$AV$131,MATCH(HU$1,Mes!$C$3:$AV$3,0),FALSE),""))*1000)</f>
        <v>#VALUE!</v>
      </c>
      <c r="HV228" s="30" t="e">
        <f>((IFERROR(VLOOKUP($B227,Mes!$C$7:$AV$131,MATCH(HV$1,Mes!$C$3:$AV$3,0),FALSE),""))*1000)</f>
        <v>#VALUE!</v>
      </c>
      <c r="HW228" s="30" t="e">
        <f>((IFERROR(VLOOKUP($B227,Mes!$C$7:$AV$131,MATCH(HW$1,Mes!$C$3:$AV$3,0),FALSE),""))*1000)</f>
        <v>#VALUE!</v>
      </c>
      <c r="HX228" s="30" t="e">
        <f>((IFERROR(VLOOKUP($B227,Mes!$C$7:$AV$131,MATCH(HX$1,Mes!$C$3:$AV$3,0),FALSE),""))*1000)</f>
        <v>#VALUE!</v>
      </c>
      <c r="HY228" s="30" t="e">
        <f>((IFERROR(VLOOKUP($B227,Mes!$C$7:$AV$131,MATCH(HY$1,Mes!$C$3:$AV$3,0),FALSE),""))*1000)</f>
        <v>#VALUE!</v>
      </c>
      <c r="HZ228" s="30" t="e">
        <f>((IFERROR(VLOOKUP($B227,Mes!$C$7:$AV$131,MATCH(HZ$1,Mes!$C$3:$AV$3,0),FALSE),""))*1000)</f>
        <v>#VALUE!</v>
      </c>
      <c r="IA228" s="30" t="e">
        <f>((IFERROR(VLOOKUP($B227,Mes!$C$7:$AV$131,MATCH(IA$1,Mes!$C$3:$AV$3,0),FALSE),""))*1000)</f>
        <v>#VALUE!</v>
      </c>
      <c r="IB228" s="30" t="e">
        <f>((IFERROR(VLOOKUP($B227,Mes!$C$7:$AV$131,MATCH(IB$1,Mes!$C$3:$AV$3,0),FALSE),""))*1000)</f>
        <v>#VALUE!</v>
      </c>
      <c r="IC228" s="30" t="e">
        <f>((IFERROR(VLOOKUP($B227,Mes!$C$7:$AV$131,MATCH(IC$1,Mes!$C$3:$AV$3,0),FALSE),""))*1000)</f>
        <v>#VALUE!</v>
      </c>
      <c r="ID228" s="30" t="e">
        <f>((IFERROR(VLOOKUP($B227,Mes!$C$7:$AV$131,MATCH(ID$1,Mes!$C$3:$AV$3,0),FALSE),""))*1000)</f>
        <v>#VALUE!</v>
      </c>
      <c r="IE228" s="30" t="e">
        <f>((IFERROR(VLOOKUP($B227,Mes!$C$7:$AV$131,MATCH(IE$1,Mes!$C$3:$AV$3,0),FALSE),""))*1000)</f>
        <v>#VALUE!</v>
      </c>
      <c r="IF228" s="30" t="e">
        <f>((IFERROR(VLOOKUP($B227,Mes!$C$7:$AV$131,MATCH(IF$1,Mes!$C$3:$AV$3,0),FALSE),""))*1000)</f>
        <v>#VALUE!</v>
      </c>
      <c r="IG228" s="30" t="e">
        <f>((IFERROR(VLOOKUP($B227,Mes!$C$7:$AV$131,MATCH(IG$1,Mes!$C$3:$AV$3,0),FALSE),""))*1000)</f>
        <v>#VALUE!</v>
      </c>
      <c r="IH228" s="30" t="e">
        <f>((IFERROR(VLOOKUP($B227,Mes!$C$7:$AV$131,MATCH(IH$1,Mes!$C$3:$AV$3,0),FALSE),""))*1000)</f>
        <v>#VALUE!</v>
      </c>
      <c r="II228" s="30" t="e">
        <f>((IFERROR(VLOOKUP($B227,Mes!$C$7:$AV$131,MATCH(II$1,Mes!$C$3:$AV$3,0),FALSE),""))*1000)</f>
        <v>#VALUE!</v>
      </c>
      <c r="IJ228" s="30" t="e">
        <f>((IFERROR(VLOOKUP($B227,Mes!$C$7:$AV$131,MATCH(IJ$1,Mes!$C$3:$AV$3,0),FALSE),""))*1000)</f>
        <v>#VALUE!</v>
      </c>
      <c r="IK228" s="30" t="e">
        <f>((IFERROR(VLOOKUP($B227,Mes!$C$7:$AV$131,MATCH(IK$1,Mes!$C$3:$AV$3,0),FALSE),""))*1000)</f>
        <v>#VALUE!</v>
      </c>
      <c r="IL228" s="30" t="e">
        <f>((IFERROR(VLOOKUP($B227,Mes!$C$7:$AV$131,MATCH(IL$1,Mes!$C$3:$AV$3,0),FALSE),""))*1000)</f>
        <v>#VALUE!</v>
      </c>
      <c r="IM228" s="30" t="e">
        <f>((IFERROR(VLOOKUP($B227,Mes!$C$7:$AV$131,MATCH(IM$1,Mes!$C$3:$AV$3,0),FALSE),""))*1000)</f>
        <v>#VALUE!</v>
      </c>
      <c r="IN228" s="30" t="e">
        <f>((IFERROR(VLOOKUP($B227,Mes!$C$7:$AV$131,MATCH(IN$1,Mes!$C$3:$AV$3,0),FALSE),""))*1000)</f>
        <v>#VALUE!</v>
      </c>
      <c r="IO228" s="30" t="e">
        <f>((IFERROR(VLOOKUP($B227,Mes!$C$7:$AV$131,MATCH(IO$1,Mes!$C$3:$AV$3,0),FALSE),""))*1000)</f>
        <v>#VALUE!</v>
      </c>
      <c r="IP228" s="30" t="e">
        <f>((IFERROR(VLOOKUP($B227,Mes!$C$7:$AV$131,MATCH(IP$1,Mes!$C$3:$AV$3,0),FALSE),""))*1000)</f>
        <v>#VALUE!</v>
      </c>
      <c r="IQ228" s="30" t="e">
        <f>((IFERROR(VLOOKUP($B227,Mes!$C$7:$AV$131,MATCH(IQ$1,Mes!$C$3:$AV$3,0),FALSE),""))*1000)</f>
        <v>#VALUE!</v>
      </c>
      <c r="IR228" s="31" t="e">
        <f>((IFERROR(VLOOKUP($B227,Mes!$C$7:$AV$131,MATCH(IR$1,Mes!$C$3:$AV$3,0),FALSE),""))*1000)</f>
        <v>#VALUE!</v>
      </c>
      <c r="IS228" s="31" t="e">
        <f>((IFERROR(VLOOKUP($B227,Mes!$C$7:$AV$131,MATCH(IS$1,Mes!$C$3:$AV$3,0),FALSE),""))*1000)</f>
        <v>#VALUE!</v>
      </c>
      <c r="IT228" s="31" t="e">
        <f>((IFERROR(VLOOKUP($B227,Mes!$C$7:$AV$131,MATCH(IT$1,Mes!$C$3:$AV$3,0),FALSE),""))*1000)</f>
        <v>#VALUE!</v>
      </c>
      <c r="IU228" s="31" t="e">
        <f>((IFERROR(VLOOKUP($B227,Mes!$C$7:$AV$131,MATCH(IU$1,Mes!$C$3:$AV$3,0),FALSE),""))*1000)</f>
        <v>#VALUE!</v>
      </c>
      <c r="IV228" s="31" t="e">
        <f>((IFERROR(VLOOKUP($B227,Mes!$C$7:$AV$131,MATCH(IV$1,Mes!$C$3:$AV$3,0),FALSE),""))*1000)</f>
        <v>#VALUE!</v>
      </c>
      <c r="IW228" s="31" t="e">
        <f>((IFERROR(VLOOKUP($B227,Mes!$C$7:$AV$131,MATCH(IW$1,Mes!$C$3:$AV$3,0),FALSE),""))*1000)</f>
        <v>#VALUE!</v>
      </c>
      <c r="IX228" s="31" t="e">
        <f>((IFERROR(VLOOKUP($B227,Mes!$C$7:$AV$131,MATCH(IX$1,Mes!$C$3:$AV$3,0),FALSE),""))*1000)</f>
        <v>#VALUE!</v>
      </c>
      <c r="IY228" s="31" t="e">
        <f>((IFERROR(VLOOKUP($B227,Mes!$C$7:$AV$131,MATCH(IY$1,Mes!$C$3:$AV$3,0),FALSE),""))*1000)</f>
        <v>#VALUE!</v>
      </c>
      <c r="IZ228" s="31" t="e">
        <f>((IFERROR(VLOOKUP($B227,Mes!$C$7:$AV$131,MATCH(IZ$1,Mes!$C$3:$AV$3,0),FALSE),""))*1000)</f>
        <v>#VALUE!</v>
      </c>
      <c r="JA228" s="31" t="e">
        <f>((IFERROR(VLOOKUP($B227,Mes!$C$7:$AV$131,MATCH(JA$1,Mes!$C$3:$AV$3,0),FALSE),""))*1000)</f>
        <v>#VALUE!</v>
      </c>
      <c r="JB228" s="31" t="e">
        <f>((IFERROR(VLOOKUP($B227,Mes!$C$7:$AV$131,MATCH(JB$1,Mes!$C$3:$AV$3,0),FALSE),""))*1000)</f>
        <v>#VALUE!</v>
      </c>
      <c r="JC228" s="31" t="e">
        <f>((IFERROR(VLOOKUP($B227,Mes!$C$7:$AV$131,MATCH(JC$1,Mes!$C$3:$AV$3,0),FALSE),""))*1000)</f>
        <v>#VALUE!</v>
      </c>
      <c r="JD228" s="31" t="e">
        <f>((IFERROR(VLOOKUP($B227,Mes!$C$7:$AV$131,MATCH(JD$1,Mes!$C$3:$AV$3,0),FALSE),""))*1000)</f>
        <v>#VALUE!</v>
      </c>
      <c r="JE228" s="31" t="e">
        <f>((IFERROR(VLOOKUP($B227,Mes!$C$7:$AV$131,MATCH(JE$1,Mes!$C$3:$AV$3,0),FALSE),""))*1000)</f>
        <v>#VALUE!</v>
      </c>
      <c r="JF228" s="31" t="e">
        <f>((IFERROR(VLOOKUP($B227,Mes!$C$7:$AV$131,MATCH(JF$1,Mes!$C$3:$AV$3,0),FALSE),""))*1000)</f>
        <v>#VALUE!</v>
      </c>
      <c r="JG228" s="31" t="e">
        <f>((IFERROR(VLOOKUP($B227,Mes!$C$7:$AV$131,MATCH(JG$1,Mes!$C$3:$AV$3,0),FALSE),""))*1000)</f>
        <v>#VALUE!</v>
      </c>
      <c r="JH228" s="31" t="e">
        <f>((IFERROR(VLOOKUP($B227,Mes!$C$7:$AV$131,MATCH(JH$1,Mes!$C$3:$AV$3,0),FALSE),""))*1000)</f>
        <v>#VALUE!</v>
      </c>
      <c r="JI228" s="31" t="e">
        <f>((IFERROR(VLOOKUP($B227,Mes!$C$7:$AV$131,MATCH(JI$1,Mes!$C$3:$AV$3,0),FALSE),""))*1000)</f>
        <v>#VALUE!</v>
      </c>
      <c r="JJ228" s="31" t="e">
        <f>((IFERROR(VLOOKUP($B227,Mes!$C$7:$AV$131,MATCH(JJ$1,Mes!$C$3:$AV$3,0),FALSE),""))*1000)</f>
        <v>#VALUE!</v>
      </c>
      <c r="JK228" s="31" t="e">
        <f>((IFERROR(VLOOKUP($B227,Mes!$C$7:$AV$131,MATCH(JK$1,Mes!$C$3:$AV$3,0),FALSE),""))*1000)</f>
        <v>#VALUE!</v>
      </c>
      <c r="JL228" s="31" t="e">
        <f>((IFERROR(VLOOKUP($B227,Mes!$C$7:$AV$131,MATCH(JL$1,Mes!$C$3:$AV$3,0),FALSE),""))*1000)</f>
        <v>#VALUE!</v>
      </c>
      <c r="JM228" s="31" t="e">
        <f>((IFERROR(VLOOKUP($B227,Mes!$C$7:$AV$131,MATCH(JM$1,Mes!$C$3:$AV$3,0),FALSE),""))*1000)</f>
        <v>#VALUE!</v>
      </c>
      <c r="JN228" s="31" t="e">
        <f>((IFERROR(VLOOKUP($B227,Mes!$C$7:$AV$131,MATCH(JN$1,Mes!$C$3:$AV$3,0),FALSE),""))*1000)</f>
        <v>#VALUE!</v>
      </c>
      <c r="JO228" s="31" t="e">
        <f>((IFERROR(VLOOKUP($B227,Mes!$C$7:$AV$131,MATCH(JO$1,Mes!$C$3:$AV$3,0),FALSE),""))*1000)</f>
        <v>#VALUE!</v>
      </c>
      <c r="JP228" s="31" t="e">
        <f>((IFERROR(VLOOKUP($B227,Mes!$C$7:$AV$131,MATCH(JP$1,Mes!$C$3:$AV$3,0),FALSE),""))*1000)</f>
        <v>#VALUE!</v>
      </c>
      <c r="JQ228" s="31" t="e">
        <f>((IFERROR(VLOOKUP($B227,Mes!$C$7:$AV$131,MATCH(JQ$1,Mes!$C$3:$AV$3,0),FALSE),""))*1000)</f>
        <v>#VALUE!</v>
      </c>
      <c r="JR228" s="31" t="e">
        <f>((IFERROR(VLOOKUP($B227,Mes!$C$7:$AV$131,MATCH(JR$1,Mes!$C$3:$AV$3,0),FALSE),""))*1000)</f>
        <v>#VALUE!</v>
      </c>
      <c r="JS228" s="31" t="e">
        <f>((IFERROR(VLOOKUP($B227,Mes!$C$7:$AV$131,MATCH(JS$1,Mes!$C$3:$AV$3,0),FALSE),""))*1000)</f>
        <v>#VALUE!</v>
      </c>
      <c r="JT228" s="31" t="e">
        <f>((IFERROR(VLOOKUP($B227,Mes!$C$7:$AV$131,MATCH(JT$1,Mes!$C$3:$AV$3,0),FALSE),""))*1000)</f>
        <v>#VALUE!</v>
      </c>
      <c r="JU228" s="31" t="e">
        <f>((IFERROR(VLOOKUP($B227,Mes!$C$7:$AV$131,MATCH(JU$1,Mes!$C$3:$AV$3,0),FALSE),""))*1000)</f>
        <v>#VALUE!</v>
      </c>
      <c r="JV228" s="30" t="e">
        <f>((IFERROR(VLOOKUP($B227,Mes!$C$7:$AV$131,MATCH(JV$1,Mes!$C$3:$AV$3,0),FALSE),""))*1000)</f>
        <v>#VALUE!</v>
      </c>
      <c r="JW228" s="30" t="e">
        <f>((IFERROR(VLOOKUP($B227,Mes!$C$7:$AV$131,MATCH(JW$1,Mes!$C$3:$AV$3,0),FALSE),""))*1000)</f>
        <v>#VALUE!</v>
      </c>
      <c r="JX228" s="30" t="e">
        <f>((IFERROR(VLOOKUP($B227,Mes!$C$7:$AV$131,MATCH(JX$1,Mes!$C$3:$AV$3,0),FALSE),""))*1000)</f>
        <v>#VALUE!</v>
      </c>
      <c r="JY228" s="30" t="e">
        <f>((IFERROR(VLOOKUP($B227,Mes!$C$7:$AV$131,MATCH(JY$1,Mes!$C$3:$AV$3,0),FALSE),""))*1000)</f>
        <v>#VALUE!</v>
      </c>
      <c r="JZ228" s="30" t="e">
        <f>((IFERROR(VLOOKUP($B227,Mes!$C$7:$AV$131,MATCH(JZ$1,Mes!$C$3:$AV$3,0),FALSE),""))*1000)</f>
        <v>#VALUE!</v>
      </c>
      <c r="KA228" s="30" t="e">
        <f>((IFERROR(VLOOKUP($B227,Mes!$C$7:$AV$131,MATCH(KA$1,Mes!$C$3:$AV$3,0),FALSE),""))*1000)</f>
        <v>#VALUE!</v>
      </c>
      <c r="KB228" s="30" t="e">
        <f>((IFERROR(VLOOKUP($B227,Mes!$C$7:$AV$131,MATCH(KB$1,Mes!$C$3:$AV$3,0),FALSE),""))*1000)</f>
        <v>#VALUE!</v>
      </c>
      <c r="KC228" s="30" t="e">
        <f>((IFERROR(VLOOKUP($B227,Mes!$C$7:$AV$131,MATCH(KC$1,Mes!$C$3:$AV$3,0),FALSE),""))*1000)</f>
        <v>#VALUE!</v>
      </c>
      <c r="KD228" s="30" t="e">
        <f>((IFERROR(VLOOKUP($B227,Mes!$C$7:$AV$131,MATCH(KD$1,Mes!$C$3:$AV$3,0),FALSE),""))*1000)</f>
        <v>#VALUE!</v>
      </c>
      <c r="KE228" s="30" t="e">
        <f>((IFERROR(VLOOKUP($B227,Mes!$C$7:$AV$131,MATCH(KE$1,Mes!$C$3:$AV$3,0),FALSE),""))*1000)</f>
        <v>#VALUE!</v>
      </c>
      <c r="KF228" s="30" t="e">
        <f>((IFERROR(VLOOKUP($B227,Mes!$C$7:$AV$131,MATCH(KF$1,Mes!$C$3:$AV$3,0),FALSE),""))*1000)</f>
        <v>#VALUE!</v>
      </c>
      <c r="KG228" s="30" t="e">
        <f>((IFERROR(VLOOKUP($B227,Mes!$C$7:$AV$131,MATCH(KG$1,Mes!$C$3:$AV$3,0),FALSE),""))*1000)</f>
        <v>#VALUE!</v>
      </c>
      <c r="KH228" s="30" t="e">
        <f>((IFERROR(VLOOKUP($B227,Mes!$C$7:$AV$131,MATCH(KH$1,Mes!$C$3:$AV$3,0),FALSE),""))*1000)</f>
        <v>#VALUE!</v>
      </c>
      <c r="KI228" s="30" t="e">
        <f>((IFERROR(VLOOKUP($B227,Mes!$C$7:$AV$131,MATCH(KI$1,Mes!$C$3:$AV$3,0),FALSE),""))*1000)</f>
        <v>#VALUE!</v>
      </c>
      <c r="KJ228" s="30" t="e">
        <f>((IFERROR(VLOOKUP($B227,Mes!$C$7:$AV$131,MATCH(KJ$1,Mes!$C$3:$AV$3,0),FALSE),""))*1000)</f>
        <v>#VALUE!</v>
      </c>
      <c r="KK228" s="30" t="e">
        <f>((IFERROR(VLOOKUP($B227,Mes!$C$7:$AV$131,MATCH(KK$1,Mes!$C$3:$AV$3,0),FALSE),""))*1000)</f>
        <v>#VALUE!</v>
      </c>
      <c r="KL228" s="30" t="e">
        <f>((IFERROR(VLOOKUP($B227,Mes!$C$7:$AV$131,MATCH(KL$1,Mes!$C$3:$AV$3,0),FALSE),""))*1000)</f>
        <v>#VALUE!</v>
      </c>
      <c r="KM228" s="30" t="e">
        <f>((IFERROR(VLOOKUP($B227,Mes!$C$7:$AV$131,MATCH(KM$1,Mes!$C$3:$AV$3,0),FALSE),""))*1000)</f>
        <v>#VALUE!</v>
      </c>
      <c r="KN228" s="30" t="e">
        <f>((IFERROR(VLOOKUP($B227,Mes!$C$7:$AV$131,MATCH(KN$1,Mes!$C$3:$AV$3,0),FALSE),""))*1000)</f>
        <v>#VALUE!</v>
      </c>
      <c r="KO228" s="30" t="e">
        <f>((IFERROR(VLOOKUP($B227,Mes!$C$7:$AV$131,MATCH(KO$1,Mes!$C$3:$AV$3,0),FALSE),""))*1000)</f>
        <v>#VALUE!</v>
      </c>
      <c r="KP228" s="30" t="e">
        <f>((IFERROR(VLOOKUP($B227,Mes!$C$7:$AV$131,MATCH(KP$1,Mes!$C$3:$AV$3,0),FALSE),""))*1000)</f>
        <v>#VALUE!</v>
      </c>
      <c r="KQ228" s="30" t="e">
        <f>((IFERROR(VLOOKUP($B227,Mes!$C$7:$AV$131,MATCH(KQ$1,Mes!$C$3:$AV$3,0),FALSE),""))*1000)</f>
        <v>#VALUE!</v>
      </c>
      <c r="KR228" s="30" t="e">
        <f>((IFERROR(VLOOKUP($B227,Mes!$C$7:$AV$131,MATCH(KR$1,Mes!$C$3:$AV$3,0),FALSE),""))*1000)</f>
        <v>#VALUE!</v>
      </c>
      <c r="KS228" s="30" t="e">
        <f>((IFERROR(VLOOKUP($B227,Mes!$C$7:$AV$131,MATCH(KS$1,Mes!$C$3:$AV$3,0),FALSE),""))*1000)</f>
        <v>#VALUE!</v>
      </c>
      <c r="KT228" s="30" t="e">
        <f>((IFERROR(VLOOKUP($B227,Mes!$C$7:$AV$131,MATCH(KT$1,Mes!$C$3:$AV$3,0),FALSE),""))*1000)</f>
        <v>#VALUE!</v>
      </c>
      <c r="KU228" s="30" t="e">
        <f>((IFERROR(VLOOKUP($B227,Mes!$C$7:$AV$131,MATCH(KU$1,Mes!$C$3:$AV$3,0),FALSE),""))*1000)</f>
        <v>#VALUE!</v>
      </c>
      <c r="KV228" s="30" t="e">
        <f>((IFERROR(VLOOKUP($B227,Mes!$C$7:$AV$131,MATCH(KV$1,Mes!$C$3:$AV$3,0),FALSE),""))*1000)</f>
        <v>#VALUE!</v>
      </c>
      <c r="KW228" s="30" t="e">
        <f>((IFERROR(VLOOKUP($B227,Mes!$C$7:$AV$131,MATCH(KW$1,Mes!$C$3:$AV$3,0),FALSE),""))*1000)</f>
        <v>#VALUE!</v>
      </c>
      <c r="KX228" s="30" t="e">
        <f>((IFERROR(VLOOKUP($B227,Mes!$C$7:$AV$131,MATCH(KX$1,Mes!$C$3:$AV$3,0),FALSE),""))*1000)</f>
        <v>#VALUE!</v>
      </c>
      <c r="KY228" s="30" t="e">
        <f>((IFERROR(VLOOKUP($B227,Mes!$C$7:$AV$131,MATCH(KY$1,Mes!$C$3:$AV$3,0),FALSE),""))*1000)</f>
        <v>#VALUE!</v>
      </c>
      <c r="KZ228" s="30" t="e">
        <f>((IFERROR(VLOOKUP($B227,Mes!$C$7:$AV$131,MATCH(KZ$1,Mes!$C$3:$AV$3,0),FALSE),""))*1000)</f>
        <v>#VALUE!</v>
      </c>
      <c r="LA228" s="31" t="e">
        <f>((IFERROR(VLOOKUP($B227,Mes!$C$7:$AV$131,MATCH(LA$1,Mes!$C$3:$AV$3,0),FALSE),""))*1000)</f>
        <v>#VALUE!</v>
      </c>
      <c r="LB228" s="31" t="e">
        <f>((IFERROR(VLOOKUP($B227,Mes!$C$7:$AV$131,MATCH(LB$1,Mes!$C$3:$AV$3,0),FALSE),""))*1000)</f>
        <v>#VALUE!</v>
      </c>
      <c r="LC228" s="31" t="e">
        <f>((IFERROR(VLOOKUP($B227,Mes!$C$7:$AV$131,MATCH(LC$1,Mes!$C$3:$AV$3,0),FALSE),""))*1000)</f>
        <v>#VALUE!</v>
      </c>
      <c r="LD228" s="31" t="e">
        <f>((IFERROR(VLOOKUP($B227,Mes!$C$7:$AV$131,MATCH(LD$1,Mes!$C$3:$AV$3,0),FALSE),""))*1000)</f>
        <v>#VALUE!</v>
      </c>
      <c r="LE228" s="31" t="e">
        <f>((IFERROR(VLOOKUP($B227,Mes!$C$7:$AV$131,MATCH(LE$1,Mes!$C$3:$AV$3,0),FALSE),""))*1000)</f>
        <v>#VALUE!</v>
      </c>
      <c r="LF228" s="31" t="e">
        <f>((IFERROR(VLOOKUP($B227,Mes!$C$7:$AV$131,MATCH(LF$1,Mes!$C$3:$AV$3,0),FALSE),""))*1000)</f>
        <v>#VALUE!</v>
      </c>
      <c r="LG228" s="31" t="e">
        <f>((IFERROR(VLOOKUP($B227,Mes!$C$7:$AV$131,MATCH(LG$1,Mes!$C$3:$AV$3,0),FALSE),""))*1000)</f>
        <v>#VALUE!</v>
      </c>
      <c r="LH228" s="31" t="e">
        <f>((IFERROR(VLOOKUP($B227,Mes!$C$7:$AV$131,MATCH(LH$1,Mes!$C$3:$AV$3,0),FALSE),""))*1000)</f>
        <v>#VALUE!</v>
      </c>
      <c r="LI228" s="31" t="e">
        <f>((IFERROR(VLOOKUP($B227,Mes!$C$7:$AV$131,MATCH(LI$1,Mes!$C$3:$AV$3,0),FALSE),""))*1000)</f>
        <v>#VALUE!</v>
      </c>
      <c r="LJ228" s="31" t="e">
        <f>((IFERROR(VLOOKUP($B227,Mes!$C$7:$AV$131,MATCH(LJ$1,Mes!$C$3:$AV$3,0),FALSE),""))*1000)</f>
        <v>#VALUE!</v>
      </c>
      <c r="LK228" s="31" t="e">
        <f>((IFERROR(VLOOKUP($B227,Mes!$C$7:$AV$131,MATCH(LK$1,Mes!$C$3:$AV$3,0),FALSE),""))*1000)</f>
        <v>#VALUE!</v>
      </c>
      <c r="LL228" s="31" t="e">
        <f>((IFERROR(VLOOKUP($B227,Mes!$C$7:$AV$131,MATCH(LL$1,Mes!$C$3:$AV$3,0),FALSE),""))*1000)</f>
        <v>#VALUE!</v>
      </c>
      <c r="LM228" s="31" t="e">
        <f>((IFERROR(VLOOKUP($B227,Mes!$C$7:$AV$131,MATCH(LM$1,Mes!$C$3:$AV$3,0),FALSE),""))*1000)</f>
        <v>#VALUE!</v>
      </c>
      <c r="LN228" s="31" t="e">
        <f>((IFERROR(VLOOKUP($B227,Mes!$C$7:$AV$131,MATCH(LN$1,Mes!$C$3:$AV$3,0),FALSE),""))*1000)</f>
        <v>#VALUE!</v>
      </c>
      <c r="LO228" s="31" t="e">
        <f>((IFERROR(VLOOKUP($B227,Mes!$C$7:$AV$131,MATCH(LO$1,Mes!$C$3:$AV$3,0),FALSE),""))*1000)</f>
        <v>#VALUE!</v>
      </c>
      <c r="LP228" s="31" t="e">
        <f>((IFERROR(VLOOKUP($B227,Mes!$C$7:$AV$131,MATCH(LP$1,Mes!$C$3:$AV$3,0),FALSE),""))*1000)</f>
        <v>#VALUE!</v>
      </c>
      <c r="LQ228" s="31" t="e">
        <f>((IFERROR(VLOOKUP($B227,Mes!$C$7:$AV$131,MATCH(LQ$1,Mes!$C$3:$AV$3,0),FALSE),""))*1000)</f>
        <v>#VALUE!</v>
      </c>
      <c r="LR228" s="31" t="e">
        <f>((IFERROR(VLOOKUP($B227,Mes!$C$7:$AV$131,MATCH(LR$1,Mes!$C$3:$AV$3,0),FALSE),""))*1000)</f>
        <v>#VALUE!</v>
      </c>
      <c r="LS228" s="31" t="e">
        <f>((IFERROR(VLOOKUP($B227,Mes!$C$7:$AV$131,MATCH(LS$1,Mes!$C$3:$AV$3,0),FALSE),""))*1000)</f>
        <v>#VALUE!</v>
      </c>
      <c r="LT228" s="31" t="e">
        <f>((IFERROR(VLOOKUP($B227,Mes!$C$7:$AV$131,MATCH(LT$1,Mes!$C$3:$AV$3,0),FALSE),""))*1000)</f>
        <v>#VALUE!</v>
      </c>
      <c r="LU228" s="31" t="e">
        <f>((IFERROR(VLOOKUP($B227,Mes!$C$7:$AV$131,MATCH(LU$1,Mes!$C$3:$AV$3,0),FALSE),""))*1000)</f>
        <v>#VALUE!</v>
      </c>
      <c r="LV228" s="31" t="e">
        <f>((IFERROR(VLOOKUP($B227,Mes!$C$7:$AV$131,MATCH(LV$1,Mes!$C$3:$AV$3,0),FALSE),""))*1000)</f>
        <v>#VALUE!</v>
      </c>
      <c r="LW228" s="31" t="e">
        <f>((IFERROR(VLOOKUP($B227,Mes!$C$7:$AV$131,MATCH(LW$1,Mes!$C$3:$AV$3,0),FALSE),""))*1000)</f>
        <v>#VALUE!</v>
      </c>
      <c r="LX228" s="31" t="e">
        <f>((IFERROR(VLOOKUP($B227,Mes!$C$7:$AV$131,MATCH(LX$1,Mes!$C$3:$AV$3,0),FALSE),""))*1000)</f>
        <v>#VALUE!</v>
      </c>
      <c r="LY228" s="31" t="e">
        <f>((IFERROR(VLOOKUP($B227,Mes!$C$7:$AV$131,MATCH(LY$1,Mes!$C$3:$AV$3,0),FALSE),""))*1000)</f>
        <v>#VALUE!</v>
      </c>
      <c r="LZ228" s="31" t="e">
        <f>((IFERROR(VLOOKUP($B227,Mes!$C$7:$AV$131,MATCH(LZ$1,Mes!$C$3:$AV$3,0),FALSE),""))*1000)</f>
        <v>#VALUE!</v>
      </c>
      <c r="MA228" s="31" t="e">
        <f>((IFERROR(VLOOKUP($B227,Mes!$C$7:$AV$131,MATCH(MA$1,Mes!$C$3:$AV$3,0),FALSE),""))*1000)</f>
        <v>#VALUE!</v>
      </c>
      <c r="MB228" s="31" t="e">
        <f>((IFERROR(VLOOKUP($B227,Mes!$C$7:$AV$131,MATCH(MB$1,Mes!$C$3:$AV$3,0),FALSE),""))*1000)</f>
        <v>#VALUE!</v>
      </c>
      <c r="MC228" s="31" t="e">
        <f>((IFERROR(VLOOKUP($B227,Mes!$C$7:$AV$131,MATCH(MC$1,Mes!$C$3:$AV$3,0),FALSE),""))*1000)</f>
        <v>#VALUE!</v>
      </c>
      <c r="MD228" s="31" t="e">
        <f>((IFERROR(VLOOKUP($B227,Mes!$C$7:$AV$131,MATCH(MD$1,Mes!$C$3:$AV$3,0),FALSE),""))*1000)</f>
        <v>#VALUE!</v>
      </c>
      <c r="ME228" s="30" t="e">
        <f>((IFERROR(VLOOKUP($B227,Mes!$C$7:$AV$131,MATCH(ME$1,Mes!$C$3:$AV$3,0),FALSE),""))*1000)</f>
        <v>#VALUE!</v>
      </c>
      <c r="MF228" s="30" t="e">
        <f>((IFERROR(VLOOKUP($B227,Mes!$C$7:$AV$131,MATCH(MF$1,Mes!$C$3:$AV$3,0),FALSE),""))*1000)</f>
        <v>#VALUE!</v>
      </c>
      <c r="MG228" s="30" t="e">
        <f>((IFERROR(VLOOKUP($B227,Mes!$C$7:$AV$131,MATCH(MG$1,Mes!$C$3:$AV$3,0),FALSE),""))*1000)</f>
        <v>#VALUE!</v>
      </c>
      <c r="MH228" s="30" t="e">
        <f>((IFERROR(VLOOKUP($B227,Mes!$C$7:$AV$131,MATCH(MH$1,Mes!$C$3:$AV$3,0),FALSE),""))*1000)</f>
        <v>#VALUE!</v>
      </c>
      <c r="MI228" s="30" t="e">
        <f>((IFERROR(VLOOKUP($B227,Mes!$C$7:$AV$131,MATCH(MI$1,Mes!$C$3:$AV$3,0),FALSE),""))*1000)</f>
        <v>#VALUE!</v>
      </c>
      <c r="MJ228" s="30" t="e">
        <f>((IFERROR(VLOOKUP($B227,Mes!$C$7:$AV$131,MATCH(MJ$1,Mes!$C$3:$AV$3,0),FALSE),""))*1000)</f>
        <v>#VALUE!</v>
      </c>
      <c r="MK228" s="30" t="e">
        <f>((IFERROR(VLOOKUP($B227,Mes!$C$7:$AV$131,MATCH(MK$1,Mes!$C$3:$AV$3,0),FALSE),""))*1000)</f>
        <v>#VALUE!</v>
      </c>
      <c r="ML228" s="30" t="e">
        <f>((IFERROR(VLOOKUP($B227,Mes!$C$7:$AV$131,MATCH(ML$1,Mes!$C$3:$AV$3,0),FALSE),""))*1000)</f>
        <v>#VALUE!</v>
      </c>
      <c r="MM228" s="30" t="e">
        <f>((IFERROR(VLOOKUP($B227,Mes!$C$7:$AV$131,MATCH(MM$1,Mes!$C$3:$AV$3,0),FALSE),""))*1000)</f>
        <v>#VALUE!</v>
      </c>
      <c r="MN228" s="30" t="e">
        <f>((IFERROR(VLOOKUP($B227,Mes!$C$7:$AV$131,MATCH(MN$1,Mes!$C$3:$AV$3,0),FALSE),""))*1000)</f>
        <v>#VALUE!</v>
      </c>
      <c r="MO228" s="30" t="e">
        <f>((IFERROR(VLOOKUP($B227,Mes!$C$7:$AV$131,MATCH(MO$1,Mes!$C$3:$AV$3,0),FALSE),""))*1000)</f>
        <v>#VALUE!</v>
      </c>
      <c r="MP228" s="30" t="e">
        <f>((IFERROR(VLOOKUP($B227,Mes!$C$7:$AV$131,MATCH(MP$1,Mes!$C$3:$AV$3,0),FALSE),""))*1000)</f>
        <v>#VALUE!</v>
      </c>
      <c r="MQ228" s="30" t="e">
        <f>((IFERROR(VLOOKUP($B227,Mes!$C$7:$AV$131,MATCH(MQ$1,Mes!$C$3:$AV$3,0),FALSE),""))*1000)</f>
        <v>#VALUE!</v>
      </c>
      <c r="MR228" s="30" t="e">
        <f>((IFERROR(VLOOKUP($B227,Mes!$C$7:$AV$131,MATCH(MR$1,Mes!$C$3:$AV$3,0),FALSE),""))*1000)</f>
        <v>#VALUE!</v>
      </c>
      <c r="MS228" s="30" t="e">
        <f>((IFERROR(VLOOKUP($B227,Mes!$C$7:$AV$131,MATCH(MS$1,Mes!$C$3:$AV$3,0),FALSE),""))*1000)</f>
        <v>#VALUE!</v>
      </c>
      <c r="MT228" s="30" t="e">
        <f>((IFERROR(VLOOKUP($B227,Mes!$C$7:$AV$131,MATCH(MT$1,Mes!$C$3:$AV$3,0),FALSE),""))*1000)</f>
        <v>#VALUE!</v>
      </c>
      <c r="MU228" s="30" t="e">
        <f>((IFERROR(VLOOKUP($B227,Mes!$C$7:$AV$131,MATCH(MU$1,Mes!$C$3:$AV$3,0),FALSE),""))*1000)</f>
        <v>#VALUE!</v>
      </c>
      <c r="MV228" s="30" t="e">
        <f>((IFERROR(VLOOKUP($B227,Mes!$C$7:$AV$131,MATCH(MV$1,Mes!$C$3:$AV$3,0),FALSE),""))*1000)</f>
        <v>#VALUE!</v>
      </c>
      <c r="MW228" s="30" t="e">
        <f>((IFERROR(VLOOKUP($B227,Mes!$C$7:$AV$131,MATCH(MW$1,Mes!$C$3:$AV$3,0),FALSE),""))*1000)</f>
        <v>#VALUE!</v>
      </c>
      <c r="MX228" s="30" t="e">
        <f>((IFERROR(VLOOKUP($B227,Mes!$C$7:$AV$131,MATCH(MX$1,Mes!$C$3:$AV$3,0),FALSE),""))*1000)</f>
        <v>#VALUE!</v>
      </c>
      <c r="MY228" s="30" t="e">
        <f>((IFERROR(VLOOKUP($B227,Mes!$C$7:$AV$131,MATCH(MY$1,Mes!$C$3:$AV$3,0),FALSE),""))*1000)</f>
        <v>#VALUE!</v>
      </c>
      <c r="MZ228" s="30" t="e">
        <f>((IFERROR(VLOOKUP($B227,Mes!$C$7:$AV$131,MATCH(MZ$1,Mes!$C$3:$AV$3,0),FALSE),""))*1000)</f>
        <v>#VALUE!</v>
      </c>
      <c r="NA228" s="30" t="e">
        <f>((IFERROR(VLOOKUP($B227,Mes!$C$7:$AV$131,MATCH(NA$1,Mes!$C$3:$AV$3,0),FALSE),""))*1000)</f>
        <v>#VALUE!</v>
      </c>
      <c r="NB228" s="30" t="e">
        <f>((IFERROR(VLOOKUP($B227,Mes!$C$7:$AV$131,MATCH(NB$1,Mes!$C$3:$AV$3,0),FALSE),""))*1000)</f>
        <v>#VALUE!</v>
      </c>
      <c r="NC228" s="30" t="e">
        <f>((IFERROR(VLOOKUP($B227,Mes!$C$7:$AV$131,MATCH(NC$1,Mes!$C$3:$AV$3,0),FALSE),""))*1000)</f>
        <v>#VALUE!</v>
      </c>
      <c r="ND228" s="30" t="e">
        <f>((IFERROR(VLOOKUP($B227,Mes!$C$7:$AV$131,MATCH(ND$1,Mes!$C$3:$AV$3,0),FALSE),""))*1000)</f>
        <v>#VALUE!</v>
      </c>
      <c r="NE228" s="30" t="e">
        <f>((IFERROR(VLOOKUP($B227,Mes!$C$7:$AV$131,MATCH(NE$1,Mes!$C$3:$AV$3,0),FALSE),""))*1000)</f>
        <v>#VALUE!</v>
      </c>
      <c r="NF228" s="30" t="e">
        <f>((IFERROR(VLOOKUP($B227,Mes!$C$7:$AV$131,MATCH(NF$1,Mes!$C$3:$AV$3,0),FALSE),""))*1000)</f>
        <v>#VALUE!</v>
      </c>
      <c r="NG228" s="30" t="e">
        <f>((IFERROR(VLOOKUP($B227,Mes!$C$7:$AV$131,MATCH(NG$1,Mes!$C$3:$AV$3,0),FALSE),""))*1000)</f>
        <v>#VALUE!</v>
      </c>
      <c r="NH228" s="30" t="e">
        <f>((IFERROR(VLOOKUP($B227,Mes!$C$7:$AV$131,MATCH(NH$1,Mes!$C$3:$AV$3,0),FALSE),""))*1000)</f>
        <v>#VALUE!</v>
      </c>
      <c r="NI228" s="30" t="e">
        <f>((IFERROR(VLOOKUP($B227,Mes!$C$7:$AV$131,MATCH(NI$1,Mes!$C$3:$AV$3,0),FALSE),""))*1000)</f>
        <v>#VALUE!</v>
      </c>
    </row>
    <row r="229" spans="1:374" s="40" customFormat="1" ht="14.4" outlineLevel="1" x14ac:dyDescent="0.25">
      <c r="A229" s="16"/>
      <c r="B229" s="14"/>
      <c r="C229" s="14"/>
      <c r="D229" s="14"/>
      <c r="E229" s="27" t="s">
        <v>219</v>
      </c>
      <c r="F229" s="25"/>
      <c r="G229" s="83">
        <v>8038.4</v>
      </c>
      <c r="H229" s="68"/>
      <c r="I229" s="68"/>
      <c r="J229" s="68">
        <v>4102.4000000000005</v>
      </c>
      <c r="K229" s="68">
        <v>2902.3999999999996</v>
      </c>
      <c r="L229" s="68">
        <v>2472</v>
      </c>
      <c r="M229" s="68">
        <v>2472</v>
      </c>
      <c r="N229" s="68">
        <v>2886.4</v>
      </c>
      <c r="O229" s="68"/>
      <c r="P229" s="68"/>
      <c r="Q229" s="68">
        <v>9292.7999999999993</v>
      </c>
      <c r="R229" s="68">
        <v>9264</v>
      </c>
      <c r="S229" s="68">
        <v>7723.2</v>
      </c>
      <c r="T229" s="68">
        <v>7676.8</v>
      </c>
      <c r="U229" s="68">
        <v>7558.4</v>
      </c>
      <c r="V229" s="68"/>
      <c r="W229" s="68"/>
      <c r="X229" s="68">
        <v>7491.1999999999989</v>
      </c>
      <c r="Y229" s="68">
        <v>14083.2</v>
      </c>
      <c r="Z229" s="68">
        <v>14337.6</v>
      </c>
      <c r="AA229" s="68">
        <v>14337.6</v>
      </c>
      <c r="AB229" s="68">
        <v>13648</v>
      </c>
      <c r="AC229" s="68"/>
      <c r="AD229" s="68"/>
      <c r="AE229" s="68">
        <v>13443.2</v>
      </c>
      <c r="AF229" s="68">
        <v>12112</v>
      </c>
      <c r="AG229" s="68">
        <v>11819.199999999999</v>
      </c>
      <c r="AH229" s="68">
        <v>11718.4</v>
      </c>
      <c r="AI229" s="68"/>
      <c r="AJ229" s="68"/>
      <c r="AK229" s="68"/>
      <c r="AL229" s="68">
        <v>10937.599999999999</v>
      </c>
      <c r="AM229" s="68">
        <v>10054.4</v>
      </c>
      <c r="AN229" s="68">
        <v>9982.4000000000015</v>
      </c>
      <c r="AO229" s="68">
        <v>9796.8000000000011</v>
      </c>
      <c r="AP229" s="68">
        <v>9323.2000000000025</v>
      </c>
      <c r="AQ229" s="68"/>
      <c r="AR229" s="68"/>
      <c r="AS229" s="68"/>
      <c r="AT229" s="68">
        <v>13004.800000000003</v>
      </c>
      <c r="AU229" s="68">
        <v>12312</v>
      </c>
      <c r="AV229" s="68">
        <v>12132.8</v>
      </c>
      <c r="AW229" s="68">
        <v>11697.6</v>
      </c>
      <c r="AX229" s="68"/>
      <c r="AY229" s="68"/>
      <c r="AZ229" s="68">
        <v>11660.800000000001</v>
      </c>
      <c r="BA229" s="68">
        <v>10332.799999999999</v>
      </c>
      <c r="BB229" s="68">
        <v>9916.7999999999993</v>
      </c>
      <c r="BC229" s="68">
        <v>9916.7999999999993</v>
      </c>
      <c r="BD229" s="68">
        <v>9123.2000000000007</v>
      </c>
      <c r="BE229" s="68"/>
      <c r="BF229" s="68"/>
      <c r="BG229" s="68">
        <v>12302.4</v>
      </c>
      <c r="BH229" s="68">
        <v>11542.399999999998</v>
      </c>
      <c r="BI229" s="68">
        <v>10825.6</v>
      </c>
      <c r="BJ229" s="68">
        <v>10491.2</v>
      </c>
      <c r="BK229" s="68">
        <v>9407.9999999999982</v>
      </c>
      <c r="BL229" s="68"/>
      <c r="BM229" s="68"/>
      <c r="BN229" s="68">
        <v>9193.5999999999985</v>
      </c>
      <c r="BO229" s="68">
        <v>9193.5999999999985</v>
      </c>
      <c r="BP229" s="68">
        <v>7478.4</v>
      </c>
      <c r="BQ229" s="68">
        <v>6793.5999999999995</v>
      </c>
      <c r="BR229" s="68">
        <v>6708.8</v>
      </c>
      <c r="BS229" s="68">
        <v>7060.8</v>
      </c>
      <c r="BT229" s="68"/>
      <c r="BU229" s="68"/>
      <c r="BV229" s="68">
        <v>4489.6000000000004</v>
      </c>
      <c r="BW229" s="68">
        <v>2924.8</v>
      </c>
      <c r="BX229" s="68">
        <v>2158.4</v>
      </c>
      <c r="BY229" s="68">
        <v>2068.8000000000002</v>
      </c>
      <c r="BZ229" s="68">
        <v>1974.4</v>
      </c>
      <c r="CA229" s="68"/>
      <c r="CB229" s="68"/>
      <c r="CC229" s="68">
        <v>8646.4</v>
      </c>
      <c r="CD229" s="68">
        <v>9913.6</v>
      </c>
      <c r="CE229" s="68">
        <v>9536</v>
      </c>
      <c r="CF229" s="68">
        <v>8808</v>
      </c>
      <c r="CG229" s="68">
        <v>8606.4</v>
      </c>
      <c r="CH229" s="68"/>
      <c r="CI229" s="68"/>
      <c r="CJ229" s="68">
        <v>8254.4000000000015</v>
      </c>
      <c r="CK229" s="68">
        <v>6024</v>
      </c>
      <c r="CL229" s="68">
        <v>5035.2</v>
      </c>
      <c r="CM229" s="68">
        <v>5027.2</v>
      </c>
      <c r="CN229" s="68"/>
      <c r="CO229" s="68"/>
      <c r="CP229" s="68"/>
      <c r="CQ229" s="68"/>
      <c r="CR229" s="68"/>
      <c r="CS229" s="68"/>
      <c r="CT229" s="68">
        <v>8254.4000000000015</v>
      </c>
      <c r="CU229" s="68"/>
      <c r="CV229" s="68"/>
      <c r="CW229" s="68"/>
      <c r="CX229" s="68"/>
      <c r="CY229" s="68"/>
      <c r="CZ229" s="68"/>
      <c r="DA229" s="68"/>
      <c r="DB229" s="68"/>
      <c r="DC229" s="68"/>
      <c r="DD229" s="68"/>
      <c r="DE229" s="68"/>
      <c r="DF229" s="68"/>
      <c r="DG229" s="68"/>
      <c r="DH229" s="68"/>
      <c r="DI229" s="68"/>
      <c r="DJ229" s="68"/>
      <c r="DK229" s="68"/>
      <c r="DL229" s="68"/>
      <c r="DM229" s="68"/>
      <c r="DN229" s="68"/>
      <c r="DO229" s="68"/>
      <c r="DP229" s="68"/>
      <c r="DQ229" s="68"/>
      <c r="DR229" s="68"/>
      <c r="DS229" s="68"/>
      <c r="DT229" s="68"/>
      <c r="DU229" s="68"/>
      <c r="DV229" s="68"/>
      <c r="DW229" s="68"/>
      <c r="DX229" s="68"/>
      <c r="DY229" s="68"/>
      <c r="DZ229" s="68"/>
      <c r="EA229" s="68"/>
      <c r="EB229" s="68"/>
      <c r="EC229" s="68"/>
      <c r="ED229" s="68"/>
      <c r="EE229" s="68"/>
      <c r="EF229" s="68"/>
      <c r="EG229" s="68"/>
      <c r="EH229" s="68"/>
      <c r="EI229" s="68"/>
      <c r="EJ229" s="68"/>
      <c r="EK229" s="68"/>
      <c r="EL229" s="68"/>
      <c r="EM229" s="68"/>
      <c r="EN229" s="68"/>
      <c r="EO229" s="68"/>
      <c r="EP229" s="68"/>
      <c r="EQ229" s="68"/>
      <c r="ER229" s="68"/>
      <c r="ES229" s="68"/>
      <c r="ET229" s="68"/>
      <c r="EU229" s="68"/>
      <c r="EV229" s="68"/>
      <c r="EW229" s="68"/>
      <c r="EX229" s="68"/>
      <c r="EY229" s="68"/>
      <c r="EZ229" s="68"/>
      <c r="FA229" s="68"/>
      <c r="FB229" s="68"/>
      <c r="FC229" s="68"/>
      <c r="FD229" s="68"/>
      <c r="FE229" s="68"/>
      <c r="FF229" s="68">
        <v>27.2</v>
      </c>
      <c r="FG229" s="68"/>
      <c r="FH229" s="68"/>
      <c r="FI229" s="68"/>
      <c r="FJ229" s="68"/>
      <c r="FK229" s="68"/>
      <c r="FL229" s="68"/>
      <c r="FM229" s="68"/>
      <c r="FN229" s="68"/>
      <c r="FO229" s="68"/>
      <c r="FP229" s="68"/>
      <c r="FQ229" s="68"/>
      <c r="FR229" s="68"/>
      <c r="FS229" s="68"/>
      <c r="FT229" s="68"/>
      <c r="FU229" s="68"/>
      <c r="FV229" s="68"/>
      <c r="FW229" s="68"/>
      <c r="FX229" s="68"/>
      <c r="FY229" s="68"/>
      <c r="FZ229" s="68"/>
      <c r="GA229" s="68"/>
      <c r="GB229" s="68"/>
      <c r="GC229" s="68"/>
      <c r="GD229" s="68"/>
      <c r="GE229" s="68"/>
      <c r="GF229" s="68"/>
      <c r="GG229" s="68"/>
      <c r="GH229" s="68"/>
      <c r="GI229" s="68"/>
      <c r="GJ229" s="68"/>
      <c r="GK229" s="68"/>
      <c r="GL229" s="68"/>
      <c r="GM229" s="68"/>
      <c r="GN229" s="68"/>
      <c r="GO229" s="68"/>
      <c r="GP229" s="68"/>
      <c r="GQ229" s="68"/>
      <c r="GR229" s="68"/>
      <c r="GS229" s="68"/>
      <c r="GT229" s="68"/>
      <c r="GU229" s="68"/>
      <c r="GV229" s="68"/>
      <c r="GW229" s="68"/>
      <c r="GX229" s="68"/>
      <c r="GY229" s="68"/>
      <c r="GZ229" s="68"/>
      <c r="HA229" s="68"/>
      <c r="HB229" s="68"/>
      <c r="HC229" s="68"/>
      <c r="HD229" s="68"/>
      <c r="HE229" s="68"/>
      <c r="HF229" s="68"/>
      <c r="HG229" s="68"/>
      <c r="HH229" s="68"/>
      <c r="HI229" s="68"/>
      <c r="HJ229" s="68"/>
      <c r="HK229" s="68"/>
      <c r="HL229" s="68"/>
      <c r="HM229" s="68"/>
      <c r="HN229" s="68"/>
      <c r="HO229" s="68"/>
      <c r="HP229" s="68"/>
      <c r="HQ229" s="68"/>
      <c r="HR229" s="68"/>
      <c r="HS229" s="68"/>
      <c r="HT229" s="68"/>
      <c r="HU229" s="68"/>
      <c r="HV229" s="68"/>
      <c r="HW229" s="68"/>
      <c r="HX229" s="68"/>
      <c r="HY229" s="68"/>
      <c r="HZ229" s="68"/>
      <c r="IA229" s="68"/>
      <c r="IB229" s="68"/>
      <c r="IC229" s="68"/>
      <c r="ID229" s="68"/>
      <c r="IE229" s="68"/>
      <c r="IF229" s="68"/>
      <c r="IG229" s="68"/>
      <c r="IH229" s="68"/>
      <c r="II229" s="68"/>
      <c r="IJ229" s="68"/>
      <c r="IK229" s="68"/>
      <c r="IL229" s="68"/>
      <c r="IM229" s="68"/>
      <c r="IN229" s="68"/>
      <c r="IO229" s="68"/>
      <c r="IP229" s="68"/>
      <c r="IQ229" s="68"/>
      <c r="IR229" s="68"/>
      <c r="IS229" s="68"/>
      <c r="IT229" s="68"/>
      <c r="IU229" s="68"/>
      <c r="IV229" s="68"/>
      <c r="IW229" s="68"/>
      <c r="IX229" s="68"/>
      <c r="IY229" s="68"/>
      <c r="IZ229" s="68"/>
      <c r="JA229" s="68"/>
      <c r="JB229" s="68"/>
      <c r="JC229" s="68"/>
      <c r="JD229" s="68"/>
      <c r="JE229" s="68"/>
      <c r="JF229" s="68"/>
      <c r="JG229" s="68"/>
      <c r="JH229" s="68"/>
      <c r="JI229" s="68"/>
      <c r="JJ229" s="68"/>
      <c r="JK229" s="68"/>
      <c r="JL229" s="68"/>
      <c r="JM229" s="68"/>
      <c r="JN229" s="68"/>
      <c r="JO229" s="68"/>
      <c r="JP229" s="68"/>
      <c r="JQ229" s="68"/>
      <c r="JR229" s="68"/>
      <c r="JS229" s="68"/>
      <c r="JT229" s="68"/>
      <c r="JU229" s="68"/>
      <c r="JV229" s="68"/>
      <c r="JW229" s="68"/>
      <c r="JX229" s="68"/>
      <c r="JY229" s="68"/>
      <c r="JZ229" s="68"/>
      <c r="KA229" s="68"/>
      <c r="KB229" s="68"/>
      <c r="KC229" s="68"/>
      <c r="KD229" s="68"/>
      <c r="KE229" s="68"/>
      <c r="KF229" s="68"/>
      <c r="KG229" s="68"/>
      <c r="KH229" s="68"/>
      <c r="KI229" s="68"/>
      <c r="KJ229" s="68"/>
      <c r="KK229" s="68"/>
      <c r="KL229" s="68"/>
      <c r="KM229" s="68"/>
      <c r="KN229" s="68"/>
      <c r="KO229" s="68"/>
      <c r="KP229" s="68"/>
      <c r="KQ229" s="68"/>
      <c r="KR229" s="68"/>
      <c r="KS229" s="68"/>
      <c r="KT229" s="68"/>
      <c r="KU229" s="68"/>
      <c r="KV229" s="68"/>
      <c r="KW229" s="68"/>
      <c r="KX229" s="68"/>
      <c r="KY229" s="68"/>
      <c r="KZ229" s="68"/>
      <c r="LA229" s="68"/>
      <c r="LB229" s="68"/>
      <c r="LC229" s="68"/>
      <c r="LD229" s="68"/>
      <c r="LE229" s="68"/>
      <c r="LF229" s="68"/>
      <c r="LG229" s="68"/>
      <c r="LH229" s="68"/>
      <c r="LI229" s="68"/>
      <c r="LJ229" s="68"/>
      <c r="LK229" s="68"/>
      <c r="LL229" s="68"/>
      <c r="LM229" s="68"/>
      <c r="LN229" s="68"/>
      <c r="LO229" s="68"/>
      <c r="LP229" s="68"/>
      <c r="LQ229" s="68"/>
      <c r="LR229" s="68"/>
      <c r="LS229" s="68"/>
      <c r="LT229" s="68"/>
      <c r="LU229" s="68"/>
      <c r="LV229" s="68"/>
      <c r="LW229" s="68"/>
      <c r="LX229" s="68"/>
      <c r="LY229" s="68"/>
      <c r="LZ229" s="68"/>
      <c r="MA229" s="68"/>
      <c r="MB229" s="68"/>
      <c r="MC229" s="68"/>
      <c r="MD229" s="68"/>
      <c r="ME229" s="68"/>
      <c r="MF229" s="68"/>
      <c r="MG229" s="68"/>
      <c r="MH229" s="68"/>
      <c r="MI229" s="68"/>
      <c r="MJ229" s="68"/>
      <c r="MK229" s="68"/>
      <c r="ML229" s="68"/>
      <c r="MM229" s="68"/>
      <c r="MN229" s="68"/>
      <c r="MO229" s="68"/>
      <c r="MP229" s="68"/>
      <c r="MQ229" s="68"/>
      <c r="MR229" s="68"/>
      <c r="MS229" s="68"/>
      <c r="MT229" s="68"/>
      <c r="MU229" s="68"/>
      <c r="MV229" s="68"/>
      <c r="MW229" s="68"/>
      <c r="MX229" s="68"/>
      <c r="MY229" s="68"/>
      <c r="MZ229" s="68"/>
      <c r="NA229" s="68"/>
      <c r="NB229" s="68"/>
      <c r="NC229" s="68"/>
      <c r="ND229" s="68"/>
      <c r="NE229" s="68"/>
      <c r="NF229" s="68"/>
      <c r="NG229" s="68"/>
      <c r="NH229" s="68"/>
      <c r="NI229" s="68"/>
    </row>
    <row r="230" spans="1:374" s="40" customFormat="1" ht="14.4" outlineLevel="1" x14ac:dyDescent="0.25">
      <c r="A230" s="16"/>
      <c r="B230" s="14"/>
      <c r="C230" s="14"/>
      <c r="D230" s="14"/>
      <c r="E230" s="27" t="s">
        <v>220</v>
      </c>
      <c r="F230" s="25"/>
      <c r="G230" s="83">
        <v>6288</v>
      </c>
      <c r="H230" s="68"/>
      <c r="I230" s="68"/>
      <c r="J230" s="68">
        <v>4070.4000000000005</v>
      </c>
      <c r="K230" s="68">
        <v>2523.1999999999998</v>
      </c>
      <c r="L230" s="68">
        <v>2438.4</v>
      </c>
      <c r="M230" s="68">
        <v>2470.4</v>
      </c>
      <c r="N230" s="68">
        <v>2873.6</v>
      </c>
      <c r="O230" s="68"/>
      <c r="P230" s="68"/>
      <c r="Q230" s="68">
        <v>3980.7999999999993</v>
      </c>
      <c r="R230" s="68">
        <v>6180.8</v>
      </c>
      <c r="S230" s="68">
        <v>5430.4</v>
      </c>
      <c r="T230" s="68">
        <v>5420.8</v>
      </c>
      <c r="U230" s="68">
        <v>5752</v>
      </c>
      <c r="V230" s="68"/>
      <c r="W230" s="68"/>
      <c r="X230" s="68">
        <v>7171.1999999999989</v>
      </c>
      <c r="Y230" s="68">
        <v>13795.2</v>
      </c>
      <c r="Z230" s="68">
        <v>6849.6</v>
      </c>
      <c r="AA230" s="68">
        <v>7137.6</v>
      </c>
      <c r="AB230" s="68">
        <v>6385.6</v>
      </c>
      <c r="AC230" s="68"/>
      <c r="AD230" s="68"/>
      <c r="AE230" s="68">
        <v>13308.800000000001</v>
      </c>
      <c r="AF230" s="68">
        <v>12112</v>
      </c>
      <c r="AG230" s="68">
        <v>11716.8</v>
      </c>
      <c r="AH230" s="68">
        <v>11718.4</v>
      </c>
      <c r="AI230" s="68"/>
      <c r="AJ230" s="68"/>
      <c r="AK230" s="68"/>
      <c r="AL230" s="68">
        <v>8438.3999999999978</v>
      </c>
      <c r="AM230" s="68">
        <v>8710.4</v>
      </c>
      <c r="AN230" s="68">
        <v>8953.6</v>
      </c>
      <c r="AO230" s="68">
        <v>9452.8000000000011</v>
      </c>
      <c r="AP230" s="68">
        <v>9003.2000000000025</v>
      </c>
      <c r="AQ230" s="68"/>
      <c r="AR230" s="68"/>
      <c r="AS230" s="68"/>
      <c r="AT230" s="68">
        <v>12972.800000000003</v>
      </c>
      <c r="AU230" s="68">
        <v>12182.4</v>
      </c>
      <c r="AV230" s="68">
        <v>12132.8</v>
      </c>
      <c r="AW230" s="68">
        <v>11113.6</v>
      </c>
      <c r="AX230" s="68"/>
      <c r="AY230" s="68"/>
      <c r="AZ230" s="68">
        <v>11299.2</v>
      </c>
      <c r="BA230" s="68">
        <v>10257.6</v>
      </c>
      <c r="BB230" s="68">
        <v>9636.7999999999993</v>
      </c>
      <c r="BC230" s="68">
        <v>7276.7999999999993</v>
      </c>
      <c r="BD230" s="68">
        <v>7827.2000000000007</v>
      </c>
      <c r="BE230" s="68"/>
      <c r="BF230" s="68"/>
      <c r="BG230" s="68">
        <v>12222.4</v>
      </c>
      <c r="BH230" s="68">
        <v>11126.399999999998</v>
      </c>
      <c r="BI230" s="68">
        <v>10334.4</v>
      </c>
      <c r="BJ230" s="68">
        <v>10321.6</v>
      </c>
      <c r="BK230" s="68">
        <v>9257.5999999999985</v>
      </c>
      <c r="BL230" s="68"/>
      <c r="BM230" s="68"/>
      <c r="BN230" s="68">
        <v>8785.5999999999985</v>
      </c>
      <c r="BO230" s="68">
        <v>8785.5999999999985</v>
      </c>
      <c r="BP230" s="68">
        <v>6728</v>
      </c>
      <c r="BQ230" s="68">
        <v>5932.7999999999993</v>
      </c>
      <c r="BR230" s="68">
        <v>5712</v>
      </c>
      <c r="BS230" s="68">
        <v>5816</v>
      </c>
      <c r="BT230" s="68"/>
      <c r="BU230" s="68"/>
      <c r="BV230" s="68">
        <v>3523.2000000000003</v>
      </c>
      <c r="BW230" s="68">
        <v>2668.8</v>
      </c>
      <c r="BX230" s="68">
        <v>1908.8</v>
      </c>
      <c r="BY230" s="68">
        <v>1822.4</v>
      </c>
      <c r="BZ230" s="68">
        <v>1608</v>
      </c>
      <c r="CA230" s="68"/>
      <c r="CB230" s="68"/>
      <c r="CC230" s="68">
        <v>8632</v>
      </c>
      <c r="CD230" s="68">
        <v>2824.0000000000009</v>
      </c>
      <c r="CE230" s="68">
        <v>3488.0000000000005</v>
      </c>
      <c r="CF230" s="68">
        <v>4382.4000000000005</v>
      </c>
      <c r="CG230" s="68">
        <v>5726.4</v>
      </c>
      <c r="CH230" s="68"/>
      <c r="CI230" s="68"/>
      <c r="CJ230" s="68">
        <v>7910.4000000000015</v>
      </c>
      <c r="CK230" s="68">
        <v>5676.8</v>
      </c>
      <c r="CL230" s="68">
        <v>4913.5999999999995</v>
      </c>
      <c r="CM230" s="68">
        <v>4960</v>
      </c>
      <c r="CN230" s="68"/>
      <c r="CO230" s="68"/>
      <c r="CP230" s="68"/>
      <c r="CQ230" s="68"/>
      <c r="CR230" s="68"/>
      <c r="CS230" s="68"/>
      <c r="CT230" s="68">
        <v>7910.4000000000015</v>
      </c>
      <c r="CU230" s="68"/>
      <c r="CV230" s="68"/>
      <c r="CW230" s="68"/>
      <c r="CX230" s="68"/>
      <c r="CY230" s="68"/>
      <c r="CZ230" s="68"/>
      <c r="DA230" s="68"/>
      <c r="DB230" s="68"/>
      <c r="DC230" s="68"/>
      <c r="DD230" s="68"/>
      <c r="DE230" s="68"/>
      <c r="DF230" s="68"/>
      <c r="DG230" s="68"/>
      <c r="DH230" s="68"/>
      <c r="DI230" s="68"/>
      <c r="DJ230" s="68"/>
      <c r="DK230" s="68"/>
      <c r="DL230" s="68"/>
      <c r="DM230" s="68"/>
      <c r="DN230" s="68"/>
      <c r="DO230" s="68"/>
      <c r="DP230" s="68"/>
      <c r="DQ230" s="68"/>
      <c r="DR230" s="68"/>
      <c r="DS230" s="68"/>
      <c r="DT230" s="68"/>
      <c r="DU230" s="68"/>
      <c r="DV230" s="68"/>
      <c r="DW230" s="68"/>
      <c r="DX230" s="68"/>
      <c r="DY230" s="68"/>
      <c r="DZ230" s="68"/>
      <c r="EA230" s="68"/>
      <c r="EB230" s="68"/>
      <c r="EC230" s="68"/>
      <c r="ED230" s="68"/>
      <c r="EE230" s="68"/>
      <c r="EF230" s="68"/>
      <c r="EG230" s="68"/>
      <c r="EH230" s="68"/>
      <c r="EI230" s="68"/>
      <c r="EJ230" s="68"/>
      <c r="EK230" s="68"/>
      <c r="EL230" s="68"/>
      <c r="EM230" s="68"/>
      <c r="EN230" s="68"/>
      <c r="EO230" s="68"/>
      <c r="EP230" s="68"/>
      <c r="EQ230" s="68"/>
      <c r="ER230" s="68"/>
      <c r="ES230" s="68"/>
      <c r="ET230" s="68"/>
      <c r="EU230" s="68"/>
      <c r="EV230" s="68"/>
      <c r="EW230" s="68"/>
      <c r="EX230" s="68"/>
      <c r="EY230" s="68"/>
      <c r="EZ230" s="68"/>
      <c r="FA230" s="68"/>
      <c r="FB230" s="68"/>
      <c r="FC230" s="68"/>
      <c r="FD230" s="68"/>
      <c r="FE230" s="68"/>
      <c r="FF230" s="68">
        <v>39.486229156541697</v>
      </c>
      <c r="FG230" s="68"/>
      <c r="FH230" s="68"/>
      <c r="FI230" s="68"/>
      <c r="FJ230" s="68"/>
      <c r="FK230" s="68"/>
      <c r="FL230" s="68"/>
      <c r="FM230" s="68"/>
      <c r="FN230" s="68"/>
      <c r="FO230" s="68"/>
      <c r="FP230" s="68"/>
      <c r="FQ230" s="68"/>
      <c r="FR230" s="68"/>
      <c r="FS230" s="68"/>
      <c r="FT230" s="68"/>
      <c r="FU230" s="68"/>
      <c r="FV230" s="68"/>
      <c r="FW230" s="68"/>
      <c r="FX230" s="68"/>
      <c r="FY230" s="68"/>
      <c r="FZ230" s="68"/>
      <c r="GA230" s="68"/>
      <c r="GB230" s="68"/>
      <c r="GC230" s="68"/>
      <c r="GD230" s="68"/>
      <c r="GE230" s="68"/>
      <c r="GF230" s="68"/>
      <c r="GG230" s="68"/>
      <c r="GH230" s="68"/>
      <c r="GI230" s="68"/>
      <c r="GJ230" s="68"/>
      <c r="GK230" s="68"/>
      <c r="GL230" s="68"/>
      <c r="GM230" s="68"/>
      <c r="GN230" s="68"/>
      <c r="GO230" s="68"/>
      <c r="GP230" s="68"/>
      <c r="GQ230" s="68"/>
      <c r="GR230" s="68"/>
      <c r="GS230" s="68"/>
      <c r="GT230" s="68"/>
      <c r="GU230" s="68"/>
      <c r="GV230" s="68"/>
      <c r="GW230" s="68"/>
      <c r="GX230" s="68"/>
      <c r="GY230" s="68"/>
      <c r="GZ230" s="68"/>
      <c r="HA230" s="68"/>
      <c r="HB230" s="68"/>
      <c r="HC230" s="68"/>
      <c r="HD230" s="68"/>
      <c r="HE230" s="68"/>
      <c r="HF230" s="68"/>
      <c r="HG230" s="68"/>
      <c r="HH230" s="68"/>
      <c r="HI230" s="68"/>
      <c r="HJ230" s="68"/>
      <c r="HK230" s="68"/>
      <c r="HL230" s="68"/>
      <c r="HM230" s="68"/>
      <c r="HN230" s="68"/>
      <c r="HO230" s="68"/>
      <c r="HP230" s="68"/>
      <c r="HQ230" s="68"/>
      <c r="HR230" s="68"/>
      <c r="HS230" s="68"/>
      <c r="HT230" s="68"/>
      <c r="HU230" s="68"/>
      <c r="HV230" s="68"/>
      <c r="HW230" s="68"/>
      <c r="HX230" s="68"/>
      <c r="HY230" s="68"/>
      <c r="HZ230" s="68"/>
      <c r="IA230" s="68"/>
      <c r="IB230" s="68"/>
      <c r="IC230" s="68"/>
      <c r="ID230" s="68"/>
      <c r="IE230" s="68"/>
      <c r="IF230" s="68"/>
      <c r="IG230" s="68"/>
      <c r="IH230" s="68"/>
      <c r="II230" s="68"/>
      <c r="IJ230" s="68"/>
      <c r="IK230" s="68"/>
      <c r="IL230" s="68"/>
      <c r="IM230" s="68"/>
      <c r="IN230" s="68"/>
      <c r="IO230" s="68"/>
      <c r="IP230" s="68"/>
      <c r="IQ230" s="68"/>
      <c r="IR230" s="68"/>
      <c r="IS230" s="68"/>
      <c r="IT230" s="68"/>
      <c r="IU230" s="68"/>
      <c r="IV230" s="68"/>
      <c r="IW230" s="68"/>
      <c r="IX230" s="68"/>
      <c r="IY230" s="68"/>
      <c r="IZ230" s="68"/>
      <c r="JA230" s="68"/>
      <c r="JB230" s="68"/>
      <c r="JC230" s="68"/>
      <c r="JD230" s="68"/>
      <c r="JE230" s="68"/>
      <c r="JF230" s="68"/>
      <c r="JG230" s="68"/>
      <c r="JH230" s="68"/>
      <c r="JI230" s="68"/>
      <c r="JJ230" s="68"/>
      <c r="JK230" s="68"/>
      <c r="JL230" s="68"/>
      <c r="JM230" s="68"/>
      <c r="JN230" s="68"/>
      <c r="JO230" s="68"/>
      <c r="JP230" s="68"/>
      <c r="JQ230" s="68"/>
      <c r="JR230" s="68"/>
      <c r="JS230" s="68"/>
      <c r="JT230" s="68"/>
      <c r="JU230" s="68"/>
      <c r="JV230" s="68"/>
      <c r="JW230" s="68"/>
      <c r="JX230" s="68"/>
      <c r="JY230" s="68"/>
      <c r="JZ230" s="68"/>
      <c r="KA230" s="68"/>
      <c r="KB230" s="68"/>
      <c r="KC230" s="68"/>
      <c r="KD230" s="68"/>
      <c r="KE230" s="68"/>
      <c r="KF230" s="68"/>
      <c r="KG230" s="68"/>
      <c r="KH230" s="68"/>
      <c r="KI230" s="68"/>
      <c r="KJ230" s="68"/>
      <c r="KK230" s="68"/>
      <c r="KL230" s="68"/>
      <c r="KM230" s="68"/>
      <c r="KN230" s="68"/>
      <c r="KO230" s="68"/>
      <c r="KP230" s="68"/>
      <c r="KQ230" s="68"/>
      <c r="KR230" s="68"/>
      <c r="KS230" s="68"/>
      <c r="KT230" s="68"/>
      <c r="KU230" s="68"/>
      <c r="KV230" s="68"/>
      <c r="KW230" s="68"/>
      <c r="KX230" s="68"/>
      <c r="KY230" s="68"/>
      <c r="KZ230" s="68"/>
      <c r="LA230" s="68"/>
      <c r="LB230" s="68"/>
      <c r="LC230" s="68"/>
      <c r="LD230" s="68"/>
      <c r="LE230" s="68"/>
      <c r="LF230" s="68"/>
      <c r="LG230" s="68"/>
      <c r="LH230" s="68"/>
      <c r="LI230" s="68"/>
      <c r="LJ230" s="68"/>
      <c r="LK230" s="68"/>
      <c r="LL230" s="68"/>
      <c r="LM230" s="68"/>
      <c r="LN230" s="68"/>
      <c r="LO230" s="68"/>
      <c r="LP230" s="68"/>
      <c r="LQ230" s="68"/>
      <c r="LR230" s="68"/>
      <c r="LS230" s="68"/>
      <c r="LT230" s="68"/>
      <c r="LU230" s="68"/>
      <c r="LV230" s="68"/>
      <c r="LW230" s="68"/>
      <c r="LX230" s="68"/>
      <c r="LY230" s="68"/>
      <c r="LZ230" s="68"/>
      <c r="MA230" s="68"/>
      <c r="MB230" s="68"/>
      <c r="MC230" s="68"/>
      <c r="MD230" s="68"/>
      <c r="ME230" s="68"/>
      <c r="MF230" s="68"/>
      <c r="MG230" s="68"/>
      <c r="MH230" s="68"/>
      <c r="MI230" s="68"/>
      <c r="MJ230" s="68"/>
      <c r="MK230" s="68"/>
      <c r="ML230" s="68"/>
      <c r="MM230" s="68"/>
      <c r="MN230" s="68"/>
      <c r="MO230" s="68"/>
      <c r="MP230" s="68"/>
      <c r="MQ230" s="68"/>
      <c r="MR230" s="68"/>
      <c r="MS230" s="68"/>
      <c r="MT230" s="68"/>
      <c r="MU230" s="68"/>
      <c r="MV230" s="68"/>
      <c r="MW230" s="68"/>
      <c r="MX230" s="68"/>
      <c r="MY230" s="68"/>
      <c r="MZ230" s="68"/>
      <c r="NA230" s="68"/>
      <c r="NB230" s="68"/>
      <c r="NC230" s="68"/>
      <c r="ND230" s="68"/>
      <c r="NE230" s="68"/>
      <c r="NF230" s="68"/>
      <c r="NG230" s="68"/>
      <c r="NH230" s="68"/>
      <c r="NI230" s="68"/>
    </row>
    <row r="231" spans="1:374" s="34" customFormat="1" ht="15" outlineLevel="1" thickBot="1" x14ac:dyDescent="0.25">
      <c r="A231" s="16"/>
      <c r="B231" s="14"/>
      <c r="C231" s="14"/>
      <c r="D231" s="14"/>
      <c r="E231" s="57" t="s">
        <v>197</v>
      </c>
      <c r="F231" s="58"/>
      <c r="G231" s="83">
        <v>1891.2</v>
      </c>
      <c r="H231" s="68"/>
      <c r="I231" s="68"/>
      <c r="J231" s="68">
        <v>704</v>
      </c>
      <c r="K231" s="68">
        <v>0</v>
      </c>
      <c r="L231" s="68">
        <v>0</v>
      </c>
      <c r="M231" s="68">
        <v>0</v>
      </c>
      <c r="N231" s="68">
        <v>555.20000000000005</v>
      </c>
      <c r="O231" s="68"/>
      <c r="P231" s="68"/>
      <c r="Q231" s="68">
        <v>1803.2</v>
      </c>
      <c r="R231" s="68">
        <v>1849.6</v>
      </c>
      <c r="S231" s="68">
        <v>1177.5999999999999</v>
      </c>
      <c r="T231" s="68">
        <v>1177.5999999999999</v>
      </c>
      <c r="U231" s="68">
        <v>1179.2</v>
      </c>
      <c r="V231" s="68"/>
      <c r="W231" s="68"/>
      <c r="X231" s="68">
        <v>1611.2</v>
      </c>
      <c r="Y231" s="68">
        <v>9195.2000000000007</v>
      </c>
      <c r="Z231" s="68">
        <v>2835.2</v>
      </c>
      <c r="AA231" s="68">
        <v>2835.2</v>
      </c>
      <c r="AB231" s="68">
        <v>2414.4</v>
      </c>
      <c r="AC231" s="68"/>
      <c r="AD231" s="68"/>
      <c r="AE231" s="68">
        <v>3376</v>
      </c>
      <c r="AF231" s="68">
        <v>2686.4</v>
      </c>
      <c r="AG231" s="68">
        <v>2499.1999999999998</v>
      </c>
      <c r="AH231" s="68">
        <v>2499.1999999999998</v>
      </c>
      <c r="AI231" s="68"/>
      <c r="AJ231" s="68"/>
      <c r="AK231" s="68"/>
      <c r="AL231" s="68">
        <v>0</v>
      </c>
      <c r="AM231" s="68">
        <v>819.2</v>
      </c>
      <c r="AN231" s="68">
        <v>0</v>
      </c>
      <c r="AO231" s="68">
        <v>0</v>
      </c>
      <c r="AP231" s="68">
        <v>0</v>
      </c>
      <c r="AQ231" s="68"/>
      <c r="AR231" s="68"/>
      <c r="AS231" s="68"/>
      <c r="AT231" s="68">
        <v>4752</v>
      </c>
      <c r="AU231" s="68">
        <v>4547.2</v>
      </c>
      <c r="AV231" s="68">
        <v>4547.2</v>
      </c>
      <c r="AW231" s="68">
        <v>3963.2</v>
      </c>
      <c r="AX231" s="68"/>
      <c r="AY231" s="68"/>
      <c r="AZ231" s="68">
        <v>3934.4</v>
      </c>
      <c r="BA231" s="68">
        <v>3886.4</v>
      </c>
      <c r="BB231" s="68">
        <v>3448</v>
      </c>
      <c r="BC231" s="68">
        <v>960</v>
      </c>
      <c r="BD231" s="68">
        <v>960</v>
      </c>
      <c r="BE231" s="68"/>
      <c r="BF231" s="68"/>
      <c r="BG231" s="68">
        <v>4176</v>
      </c>
      <c r="BH231" s="68">
        <v>4112</v>
      </c>
      <c r="BI231" s="68">
        <v>3761.6</v>
      </c>
      <c r="BJ231" s="68">
        <v>3761.6</v>
      </c>
      <c r="BK231" s="68">
        <v>3761.6</v>
      </c>
      <c r="BL231" s="68"/>
      <c r="BM231" s="68"/>
      <c r="BN231" s="68">
        <v>3545.6</v>
      </c>
      <c r="BO231" s="68">
        <v>3545.6</v>
      </c>
      <c r="BP231" s="68">
        <v>2224</v>
      </c>
      <c r="BQ231" s="68">
        <v>2113.6</v>
      </c>
      <c r="BR231" s="68">
        <v>1977.6</v>
      </c>
      <c r="BS231" s="68">
        <v>2649.6</v>
      </c>
      <c r="BT231" s="68"/>
      <c r="BU231" s="68"/>
      <c r="BV231" s="68">
        <v>0</v>
      </c>
      <c r="BW231" s="68">
        <v>0</v>
      </c>
      <c r="BX231" s="68">
        <v>1.6</v>
      </c>
      <c r="BY231" s="68">
        <v>1.6</v>
      </c>
      <c r="BZ231" s="68">
        <v>1.6</v>
      </c>
      <c r="CA231" s="68"/>
      <c r="CB231" s="68"/>
      <c r="CC231" s="68">
        <v>6915.2</v>
      </c>
      <c r="CD231" s="68">
        <v>1624</v>
      </c>
      <c r="CE231" s="68">
        <v>1102.4000000000001</v>
      </c>
      <c r="CF231" s="68">
        <v>382.4</v>
      </c>
      <c r="CG231" s="68">
        <v>321.60000000000002</v>
      </c>
      <c r="CH231" s="68"/>
      <c r="CI231" s="68"/>
      <c r="CJ231" s="68">
        <v>33.6</v>
      </c>
      <c r="CK231" s="68">
        <v>33.6</v>
      </c>
      <c r="CL231" s="68">
        <v>14.4</v>
      </c>
      <c r="CM231" s="68">
        <v>14.4</v>
      </c>
      <c r="CN231" s="68"/>
      <c r="CO231" s="68"/>
      <c r="CP231" s="68"/>
      <c r="CQ231" s="68"/>
      <c r="CR231" s="68"/>
      <c r="CS231" s="68"/>
      <c r="CT231" s="68">
        <v>33.6</v>
      </c>
      <c r="CU231" s="68"/>
      <c r="CV231" s="68"/>
      <c r="CW231" s="68"/>
      <c r="CX231" s="68"/>
      <c r="CY231" s="68"/>
      <c r="CZ231" s="68"/>
      <c r="DA231" s="68"/>
      <c r="DB231" s="68"/>
      <c r="DC231" s="68"/>
      <c r="DD231" s="68"/>
      <c r="DE231" s="68"/>
      <c r="DF231" s="68"/>
      <c r="DG231" s="68"/>
      <c r="DH231" s="68"/>
      <c r="DI231" s="68"/>
      <c r="DJ231" s="68"/>
      <c r="DK231" s="68"/>
      <c r="DL231" s="68"/>
      <c r="DM231" s="68"/>
      <c r="DN231" s="68"/>
      <c r="DO231" s="68"/>
      <c r="DP231" s="68"/>
      <c r="DQ231" s="68"/>
      <c r="DR231" s="68"/>
      <c r="DS231" s="68"/>
      <c r="DT231" s="68"/>
      <c r="DU231" s="68"/>
      <c r="DV231" s="68"/>
      <c r="DW231" s="68"/>
      <c r="DX231" s="68"/>
      <c r="DY231" s="68"/>
      <c r="DZ231" s="68"/>
      <c r="EA231" s="68"/>
      <c r="EB231" s="68"/>
      <c r="EC231" s="68"/>
      <c r="ED231" s="68"/>
      <c r="EE231" s="68"/>
      <c r="EF231" s="68"/>
      <c r="EG231" s="68"/>
      <c r="EH231" s="68"/>
      <c r="EI231" s="68"/>
      <c r="EJ231" s="68"/>
      <c r="EK231" s="68"/>
      <c r="EL231" s="68"/>
      <c r="EM231" s="68"/>
      <c r="EN231" s="68"/>
      <c r="EO231" s="68"/>
      <c r="EP231" s="68"/>
      <c r="EQ231" s="68"/>
      <c r="ER231" s="68"/>
      <c r="ES231" s="68"/>
      <c r="ET231" s="68"/>
      <c r="EU231" s="68"/>
      <c r="EV231" s="68"/>
      <c r="EW231" s="68"/>
      <c r="EX231" s="68"/>
      <c r="EY231" s="68"/>
      <c r="EZ231" s="68"/>
      <c r="FA231" s="68"/>
      <c r="FB231" s="68"/>
      <c r="FC231" s="68"/>
      <c r="FD231" s="68"/>
      <c r="FE231" s="68"/>
      <c r="FF231" s="68">
        <v>14.857223065730025</v>
      </c>
      <c r="FG231" s="68"/>
      <c r="FH231" s="68"/>
      <c r="FI231" s="68"/>
      <c r="FJ231" s="68"/>
      <c r="FK231" s="68"/>
      <c r="FL231" s="68"/>
      <c r="FM231" s="68"/>
      <c r="FN231" s="68"/>
      <c r="FO231" s="68"/>
      <c r="FP231" s="68"/>
      <c r="FQ231" s="68"/>
      <c r="FR231" s="68"/>
      <c r="FS231" s="68"/>
      <c r="FT231" s="68"/>
      <c r="FU231" s="68"/>
      <c r="FV231" s="68"/>
      <c r="FW231" s="68"/>
      <c r="FX231" s="68"/>
      <c r="FY231" s="68"/>
      <c r="FZ231" s="68"/>
      <c r="GA231" s="68"/>
      <c r="GB231" s="68"/>
      <c r="GC231" s="68"/>
      <c r="GD231" s="68"/>
      <c r="GE231" s="68"/>
      <c r="GF231" s="68"/>
      <c r="GG231" s="68"/>
      <c r="GH231" s="68"/>
      <c r="GI231" s="68"/>
      <c r="GJ231" s="68"/>
      <c r="GK231" s="68"/>
      <c r="GL231" s="68"/>
      <c r="GM231" s="68"/>
      <c r="GN231" s="68"/>
      <c r="GO231" s="68"/>
      <c r="GP231" s="68"/>
      <c r="GQ231" s="68"/>
      <c r="GR231" s="68"/>
      <c r="GS231" s="68"/>
      <c r="GT231" s="68"/>
      <c r="GU231" s="68"/>
      <c r="GV231" s="68"/>
      <c r="GW231" s="68"/>
      <c r="GX231" s="68"/>
      <c r="GY231" s="68"/>
      <c r="GZ231" s="68"/>
      <c r="HA231" s="68"/>
      <c r="HB231" s="68"/>
      <c r="HC231" s="68"/>
      <c r="HD231" s="68"/>
      <c r="HE231" s="68"/>
      <c r="HF231" s="68"/>
      <c r="HG231" s="68"/>
      <c r="HH231" s="68"/>
      <c r="HI231" s="68"/>
      <c r="HJ231" s="68"/>
      <c r="HK231" s="68"/>
      <c r="HL231" s="68"/>
      <c r="HM231" s="68"/>
      <c r="HN231" s="68"/>
      <c r="HO231" s="68"/>
      <c r="HP231" s="68"/>
      <c r="HQ231" s="68"/>
      <c r="HR231" s="68"/>
      <c r="HS231" s="68"/>
      <c r="HT231" s="68"/>
      <c r="HU231" s="68"/>
      <c r="HV231" s="68"/>
      <c r="HW231" s="68"/>
      <c r="HX231" s="68"/>
      <c r="HY231" s="68"/>
      <c r="HZ231" s="68"/>
      <c r="IA231" s="68"/>
      <c r="IB231" s="68"/>
      <c r="IC231" s="68"/>
      <c r="ID231" s="68"/>
      <c r="IE231" s="68"/>
      <c r="IF231" s="68"/>
      <c r="IG231" s="68"/>
      <c r="IH231" s="68"/>
      <c r="II231" s="68"/>
      <c r="IJ231" s="68"/>
      <c r="IK231" s="68"/>
      <c r="IL231" s="68"/>
      <c r="IM231" s="68"/>
      <c r="IN231" s="68"/>
      <c r="IO231" s="68"/>
      <c r="IP231" s="68"/>
      <c r="IQ231" s="68"/>
      <c r="IR231" s="68"/>
      <c r="IS231" s="68"/>
      <c r="IT231" s="68"/>
      <c r="IU231" s="68"/>
      <c r="IV231" s="68"/>
      <c r="IW231" s="68"/>
      <c r="IX231" s="68"/>
      <c r="IY231" s="68"/>
      <c r="IZ231" s="68"/>
      <c r="JA231" s="68"/>
      <c r="JB231" s="68"/>
      <c r="JC231" s="68"/>
      <c r="JD231" s="68"/>
      <c r="JE231" s="68"/>
      <c r="JF231" s="68"/>
      <c r="JG231" s="68"/>
      <c r="JH231" s="68"/>
      <c r="JI231" s="68"/>
      <c r="JJ231" s="68"/>
      <c r="JK231" s="68"/>
      <c r="JL231" s="68"/>
      <c r="JM231" s="68"/>
      <c r="JN231" s="68"/>
      <c r="JO231" s="68"/>
      <c r="JP231" s="68"/>
      <c r="JQ231" s="68"/>
      <c r="JR231" s="68"/>
      <c r="JS231" s="68"/>
      <c r="JT231" s="68"/>
      <c r="JU231" s="68"/>
      <c r="JV231" s="68"/>
      <c r="JW231" s="68"/>
      <c r="JX231" s="68"/>
      <c r="JY231" s="68"/>
      <c r="JZ231" s="68"/>
      <c r="KA231" s="68"/>
      <c r="KB231" s="68"/>
      <c r="KC231" s="68"/>
      <c r="KD231" s="68"/>
      <c r="KE231" s="68"/>
      <c r="KF231" s="68"/>
      <c r="KG231" s="68"/>
      <c r="KH231" s="68"/>
      <c r="KI231" s="68"/>
      <c r="KJ231" s="68"/>
      <c r="KK231" s="68"/>
      <c r="KL231" s="68"/>
      <c r="KM231" s="68"/>
      <c r="KN231" s="68"/>
      <c r="KO231" s="68"/>
      <c r="KP231" s="68"/>
      <c r="KQ231" s="68"/>
      <c r="KR231" s="68"/>
      <c r="KS231" s="68"/>
      <c r="KT231" s="68"/>
      <c r="KU231" s="68"/>
      <c r="KV231" s="68"/>
      <c r="KW231" s="68"/>
      <c r="KX231" s="68"/>
      <c r="KY231" s="68"/>
      <c r="KZ231" s="68"/>
      <c r="LA231" s="68"/>
      <c r="LB231" s="68"/>
      <c r="LC231" s="68"/>
      <c r="LD231" s="68"/>
      <c r="LE231" s="68"/>
      <c r="LF231" s="68"/>
      <c r="LG231" s="68"/>
      <c r="LH231" s="68"/>
      <c r="LI231" s="68"/>
      <c r="LJ231" s="68"/>
      <c r="LK231" s="68"/>
      <c r="LL231" s="68"/>
      <c r="LM231" s="68"/>
      <c r="LN231" s="68"/>
      <c r="LO231" s="68"/>
      <c r="LP231" s="68"/>
      <c r="LQ231" s="68"/>
      <c r="LR231" s="68"/>
      <c r="LS231" s="68"/>
      <c r="LT231" s="68"/>
      <c r="LU231" s="68"/>
      <c r="LV231" s="68"/>
      <c r="LW231" s="68"/>
      <c r="LX231" s="68"/>
      <c r="LY231" s="68"/>
      <c r="LZ231" s="68"/>
      <c r="MA231" s="68"/>
      <c r="MB231" s="68"/>
      <c r="MC231" s="68"/>
      <c r="MD231" s="68"/>
      <c r="ME231" s="68"/>
      <c r="MF231" s="68"/>
      <c r="MG231" s="68"/>
      <c r="MH231" s="68"/>
      <c r="MI231" s="68"/>
      <c r="MJ231" s="68"/>
      <c r="MK231" s="68"/>
      <c r="ML231" s="68"/>
      <c r="MM231" s="68"/>
      <c r="MN231" s="68"/>
      <c r="MO231" s="68"/>
      <c r="MP231" s="68"/>
      <c r="MQ231" s="68"/>
      <c r="MR231" s="68"/>
      <c r="MS231" s="68"/>
      <c r="MT231" s="68"/>
      <c r="MU231" s="68"/>
      <c r="MV231" s="68"/>
      <c r="MW231" s="68"/>
      <c r="MX231" s="68"/>
      <c r="MY231" s="68"/>
      <c r="MZ231" s="68"/>
      <c r="NA231" s="68"/>
      <c r="NB231" s="68"/>
      <c r="NC231" s="68"/>
      <c r="ND231" s="68"/>
      <c r="NE231" s="68"/>
      <c r="NF231" s="68"/>
      <c r="NG231" s="68"/>
      <c r="NH231" s="68"/>
      <c r="NI231" s="68"/>
    </row>
    <row r="232" spans="1:374" s="40" customFormat="1" ht="14.4" outlineLevel="1" x14ac:dyDescent="0.25">
      <c r="A232" s="1047" t="s">
        <v>38</v>
      </c>
      <c r="B232" s="43" t="s">
        <v>36</v>
      </c>
      <c r="C232" s="44"/>
      <c r="D232" s="45"/>
      <c r="E232" s="27" t="s">
        <v>28</v>
      </c>
      <c r="F232" s="25"/>
      <c r="G232" s="84">
        <v>6288</v>
      </c>
      <c r="H232" s="42" t="e">
        <f t="shared" ref="H232:BT232" si="312">IF(H230&lt;&gt;0,H230,IF(G235-H239&lt;0,0,G235-H239))</f>
        <v>#VALUE!</v>
      </c>
      <c r="I232" s="42" t="e">
        <f t="shared" si="312"/>
        <v>#VALUE!</v>
      </c>
      <c r="J232" s="42">
        <f t="shared" si="312"/>
        <v>4070.4000000000005</v>
      </c>
      <c r="K232" s="42">
        <f t="shared" si="312"/>
        <v>2523.1999999999998</v>
      </c>
      <c r="L232" s="42">
        <f t="shared" si="312"/>
        <v>2438.4</v>
      </c>
      <c r="M232" s="42">
        <f t="shared" si="312"/>
        <v>2470.4</v>
      </c>
      <c r="N232" s="42">
        <f t="shared" si="312"/>
        <v>2873.6</v>
      </c>
      <c r="O232" s="42" t="e">
        <f t="shared" si="312"/>
        <v>#VALUE!</v>
      </c>
      <c r="P232" s="42" t="e">
        <f t="shared" si="312"/>
        <v>#VALUE!</v>
      </c>
      <c r="Q232" s="42">
        <f t="shared" si="312"/>
        <v>3980.7999999999993</v>
      </c>
      <c r="R232" s="42">
        <f t="shared" si="312"/>
        <v>6180.8</v>
      </c>
      <c r="S232" s="42">
        <f t="shared" si="312"/>
        <v>5430.4</v>
      </c>
      <c r="T232" s="42">
        <f t="shared" si="312"/>
        <v>5420.8</v>
      </c>
      <c r="U232" s="42">
        <f t="shared" si="312"/>
        <v>5752</v>
      </c>
      <c r="V232" s="42" t="e">
        <f t="shared" si="312"/>
        <v>#VALUE!</v>
      </c>
      <c r="W232" s="42" t="e">
        <f t="shared" si="312"/>
        <v>#VALUE!</v>
      </c>
      <c r="X232" s="42">
        <f t="shared" si="312"/>
        <v>7171.1999999999989</v>
      </c>
      <c r="Y232" s="42">
        <f t="shared" si="312"/>
        <v>13795.2</v>
      </c>
      <c r="Z232" s="42">
        <f t="shared" si="312"/>
        <v>6849.6</v>
      </c>
      <c r="AA232" s="42">
        <f t="shared" si="312"/>
        <v>7137.6</v>
      </c>
      <c r="AB232" s="42">
        <f t="shared" si="312"/>
        <v>6385.6</v>
      </c>
      <c r="AC232" s="42" t="e">
        <f t="shared" si="312"/>
        <v>#VALUE!</v>
      </c>
      <c r="AD232" s="42" t="e">
        <f t="shared" si="312"/>
        <v>#VALUE!</v>
      </c>
      <c r="AE232" s="42">
        <f t="shared" si="312"/>
        <v>13308.800000000001</v>
      </c>
      <c r="AF232" s="42">
        <f t="shared" si="312"/>
        <v>12112</v>
      </c>
      <c r="AG232" s="42">
        <f t="shared" si="312"/>
        <v>11716.8</v>
      </c>
      <c r="AH232" s="42">
        <f t="shared" si="312"/>
        <v>11718.4</v>
      </c>
      <c r="AI232" s="42" t="e">
        <f t="shared" si="312"/>
        <v>#VALUE!</v>
      </c>
      <c r="AJ232" s="42" t="e">
        <f t="shared" si="312"/>
        <v>#VALUE!</v>
      </c>
      <c r="AK232" s="42" t="e">
        <f t="shared" si="312"/>
        <v>#VALUE!</v>
      </c>
      <c r="AL232" s="42">
        <f t="shared" si="312"/>
        <v>8438.3999999999978</v>
      </c>
      <c r="AM232" s="42">
        <f t="shared" si="312"/>
        <v>8710.4</v>
      </c>
      <c r="AN232" s="42">
        <f t="shared" si="312"/>
        <v>8953.6</v>
      </c>
      <c r="AO232" s="42">
        <f t="shared" si="312"/>
        <v>9452.8000000000011</v>
      </c>
      <c r="AP232" s="42">
        <f t="shared" si="312"/>
        <v>9003.2000000000025</v>
      </c>
      <c r="AQ232" s="42" t="e">
        <f t="shared" si="312"/>
        <v>#VALUE!</v>
      </c>
      <c r="AR232" s="42" t="e">
        <f t="shared" si="312"/>
        <v>#VALUE!</v>
      </c>
      <c r="AS232" s="42" t="e">
        <f t="shared" si="312"/>
        <v>#VALUE!</v>
      </c>
      <c r="AT232" s="42">
        <f t="shared" si="312"/>
        <v>12972.800000000003</v>
      </c>
      <c r="AU232" s="42">
        <f t="shared" si="312"/>
        <v>12182.4</v>
      </c>
      <c r="AV232" s="42">
        <f t="shared" si="312"/>
        <v>12132.8</v>
      </c>
      <c r="AW232" s="42">
        <f t="shared" si="312"/>
        <v>11113.6</v>
      </c>
      <c r="AX232" s="42" t="e">
        <f t="shared" si="312"/>
        <v>#VALUE!</v>
      </c>
      <c r="AY232" s="42" t="e">
        <f t="shared" si="312"/>
        <v>#VALUE!</v>
      </c>
      <c r="AZ232" s="42">
        <f t="shared" si="312"/>
        <v>11299.2</v>
      </c>
      <c r="BA232" s="42">
        <f t="shared" si="312"/>
        <v>10257.6</v>
      </c>
      <c r="BB232" s="42">
        <f t="shared" si="312"/>
        <v>9636.7999999999993</v>
      </c>
      <c r="BC232" s="42">
        <f t="shared" si="312"/>
        <v>7276.7999999999993</v>
      </c>
      <c r="BD232" s="42">
        <f t="shared" si="312"/>
        <v>7827.2000000000007</v>
      </c>
      <c r="BE232" s="42" t="e">
        <f t="shared" si="312"/>
        <v>#VALUE!</v>
      </c>
      <c r="BF232" s="42" t="e">
        <f t="shared" si="312"/>
        <v>#VALUE!</v>
      </c>
      <c r="BG232" s="42">
        <f t="shared" si="312"/>
        <v>12222.4</v>
      </c>
      <c r="BH232" s="42">
        <f t="shared" si="312"/>
        <v>11126.399999999998</v>
      </c>
      <c r="BI232" s="42">
        <f t="shared" si="312"/>
        <v>10334.4</v>
      </c>
      <c r="BJ232" s="42">
        <f t="shared" si="312"/>
        <v>10321.6</v>
      </c>
      <c r="BK232" s="42">
        <f t="shared" si="312"/>
        <v>9257.5999999999985</v>
      </c>
      <c r="BL232" s="42" t="e">
        <f t="shared" si="312"/>
        <v>#VALUE!</v>
      </c>
      <c r="BM232" s="42" t="e">
        <f t="shared" si="312"/>
        <v>#VALUE!</v>
      </c>
      <c r="BN232" s="42">
        <f>IF(BN230&lt;&gt;0,BN230,IF(BL235-BN239&lt;0,0,BL235-BN239))</f>
        <v>8785.5999999999985</v>
      </c>
      <c r="BO232" s="42">
        <f>IF(BO230&lt;&gt;0,BO230,IF(BM235-BO239&lt;0,0,BM235-BO239))</f>
        <v>8785.5999999999985</v>
      </c>
      <c r="BP232" s="42">
        <f t="shared" si="312"/>
        <v>6728</v>
      </c>
      <c r="BQ232" s="42">
        <f t="shared" si="312"/>
        <v>5932.7999999999993</v>
      </c>
      <c r="BR232" s="42">
        <f t="shared" si="312"/>
        <v>5712</v>
      </c>
      <c r="BS232" s="42">
        <f t="shared" si="312"/>
        <v>5816</v>
      </c>
      <c r="BT232" s="42" t="e">
        <f t="shared" si="312"/>
        <v>#VALUE!</v>
      </c>
      <c r="BU232" s="42" t="e">
        <f t="shared" ref="BU232:EF232" si="313">IF(BU230&lt;&gt;0,BU230,IF(BT235-BU239&lt;0,0,BT235-BU239))</f>
        <v>#VALUE!</v>
      </c>
      <c r="BV232" s="42">
        <f t="shared" si="313"/>
        <v>3523.2000000000003</v>
      </c>
      <c r="BW232" s="42">
        <f t="shared" si="313"/>
        <v>2668.8</v>
      </c>
      <c r="BX232" s="42">
        <f t="shared" si="313"/>
        <v>1908.8</v>
      </c>
      <c r="BY232" s="42">
        <f t="shared" si="313"/>
        <v>1822.4</v>
      </c>
      <c r="BZ232" s="42">
        <f t="shared" si="313"/>
        <v>1608</v>
      </c>
      <c r="CA232" s="42" t="e">
        <f t="shared" si="313"/>
        <v>#VALUE!</v>
      </c>
      <c r="CB232" s="42" t="e">
        <f t="shared" si="313"/>
        <v>#VALUE!</v>
      </c>
      <c r="CC232" s="42">
        <f t="shared" si="313"/>
        <v>8632</v>
      </c>
      <c r="CD232" s="42">
        <f t="shared" si="313"/>
        <v>2824.0000000000009</v>
      </c>
      <c r="CE232" s="42">
        <f t="shared" si="313"/>
        <v>3488.0000000000005</v>
      </c>
      <c r="CF232" s="42">
        <f t="shared" si="313"/>
        <v>4382.4000000000005</v>
      </c>
      <c r="CG232" s="42">
        <f t="shared" si="313"/>
        <v>5726.4</v>
      </c>
      <c r="CH232" s="42" t="e">
        <f t="shared" si="313"/>
        <v>#VALUE!</v>
      </c>
      <c r="CI232" s="42" t="e">
        <f t="shared" si="313"/>
        <v>#VALUE!</v>
      </c>
      <c r="CJ232" s="42">
        <f t="shared" si="313"/>
        <v>7910.4000000000015</v>
      </c>
      <c r="CK232" s="42">
        <f t="shared" si="313"/>
        <v>5676.8</v>
      </c>
      <c r="CL232" s="42">
        <f t="shared" si="313"/>
        <v>4913.5999999999995</v>
      </c>
      <c r="CM232" s="42">
        <f t="shared" si="313"/>
        <v>4960</v>
      </c>
      <c r="CN232" s="42" t="e">
        <f t="shared" si="313"/>
        <v>#VALUE!</v>
      </c>
      <c r="CO232" s="42" t="e">
        <f t="shared" si="313"/>
        <v>#VALUE!</v>
      </c>
      <c r="CP232" s="42" t="e">
        <f t="shared" si="313"/>
        <v>#VALUE!</v>
      </c>
      <c r="CQ232" s="42" t="e">
        <f t="shared" si="313"/>
        <v>#VALUE!</v>
      </c>
      <c r="CR232" s="42" t="e">
        <f t="shared" si="313"/>
        <v>#VALUE!</v>
      </c>
      <c r="CS232" s="42" t="e">
        <f t="shared" si="313"/>
        <v>#VALUE!</v>
      </c>
      <c r="CT232" s="42">
        <f t="shared" si="313"/>
        <v>7910.4000000000015</v>
      </c>
      <c r="CU232" s="42" t="e">
        <f t="shared" si="313"/>
        <v>#VALUE!</v>
      </c>
      <c r="CV232" s="42" t="e">
        <f t="shared" si="313"/>
        <v>#VALUE!</v>
      </c>
      <c r="CW232" s="42" t="e">
        <f t="shared" si="313"/>
        <v>#VALUE!</v>
      </c>
      <c r="CX232" s="42" t="e">
        <f t="shared" si="313"/>
        <v>#VALUE!</v>
      </c>
      <c r="CY232" s="42" t="e">
        <f t="shared" si="313"/>
        <v>#VALUE!</v>
      </c>
      <c r="CZ232" s="42" t="e">
        <f t="shared" si="313"/>
        <v>#VALUE!</v>
      </c>
      <c r="DA232" s="42" t="e">
        <f t="shared" si="313"/>
        <v>#VALUE!</v>
      </c>
      <c r="DB232" s="42" t="e">
        <f t="shared" si="313"/>
        <v>#VALUE!</v>
      </c>
      <c r="DC232" s="42" t="e">
        <f t="shared" si="313"/>
        <v>#VALUE!</v>
      </c>
      <c r="DD232" s="42" t="e">
        <f t="shared" si="313"/>
        <v>#VALUE!</v>
      </c>
      <c r="DE232" s="42" t="e">
        <f t="shared" si="313"/>
        <v>#VALUE!</v>
      </c>
      <c r="DF232" s="42" t="e">
        <f t="shared" si="313"/>
        <v>#VALUE!</v>
      </c>
      <c r="DG232" s="42" t="e">
        <f t="shared" si="313"/>
        <v>#VALUE!</v>
      </c>
      <c r="DH232" s="42" t="e">
        <f t="shared" si="313"/>
        <v>#VALUE!</v>
      </c>
      <c r="DI232" s="42" t="e">
        <f t="shared" si="313"/>
        <v>#VALUE!</v>
      </c>
      <c r="DJ232" s="42" t="e">
        <f t="shared" si="313"/>
        <v>#VALUE!</v>
      </c>
      <c r="DK232" s="42" t="e">
        <f t="shared" si="313"/>
        <v>#VALUE!</v>
      </c>
      <c r="DL232" s="42" t="e">
        <f t="shared" si="313"/>
        <v>#VALUE!</v>
      </c>
      <c r="DM232" s="42" t="e">
        <f t="shared" si="313"/>
        <v>#VALUE!</v>
      </c>
      <c r="DN232" s="42" t="e">
        <f t="shared" si="313"/>
        <v>#VALUE!</v>
      </c>
      <c r="DO232" s="42" t="e">
        <f t="shared" si="313"/>
        <v>#VALUE!</v>
      </c>
      <c r="DP232" s="42" t="e">
        <f t="shared" si="313"/>
        <v>#VALUE!</v>
      </c>
      <c r="DQ232" s="42" t="e">
        <f t="shared" si="313"/>
        <v>#VALUE!</v>
      </c>
      <c r="DR232" s="42" t="e">
        <f t="shared" si="313"/>
        <v>#VALUE!</v>
      </c>
      <c r="DS232" s="42" t="e">
        <f t="shared" si="313"/>
        <v>#VALUE!</v>
      </c>
      <c r="DT232" s="42" t="e">
        <f t="shared" si="313"/>
        <v>#VALUE!</v>
      </c>
      <c r="DU232" s="42" t="e">
        <f t="shared" si="313"/>
        <v>#VALUE!</v>
      </c>
      <c r="DV232" s="42" t="e">
        <f t="shared" si="313"/>
        <v>#VALUE!</v>
      </c>
      <c r="DW232" s="42" t="e">
        <f t="shared" si="313"/>
        <v>#VALUE!</v>
      </c>
      <c r="DX232" s="42" t="e">
        <f t="shared" si="313"/>
        <v>#VALUE!</v>
      </c>
      <c r="DY232" s="42" t="e">
        <f t="shared" si="313"/>
        <v>#VALUE!</v>
      </c>
      <c r="DZ232" s="42" t="e">
        <f t="shared" si="313"/>
        <v>#VALUE!</v>
      </c>
      <c r="EA232" s="42" t="e">
        <f t="shared" si="313"/>
        <v>#VALUE!</v>
      </c>
      <c r="EB232" s="42" t="e">
        <f t="shared" si="313"/>
        <v>#VALUE!</v>
      </c>
      <c r="EC232" s="42" t="e">
        <f t="shared" si="313"/>
        <v>#VALUE!</v>
      </c>
      <c r="ED232" s="42" t="e">
        <f t="shared" si="313"/>
        <v>#VALUE!</v>
      </c>
      <c r="EE232" s="42" t="e">
        <f t="shared" si="313"/>
        <v>#VALUE!</v>
      </c>
      <c r="EF232" s="42" t="e">
        <f t="shared" si="313"/>
        <v>#VALUE!</v>
      </c>
      <c r="EG232" s="42" t="e">
        <f t="shared" ref="EG232:GR232" si="314">IF(EG230&lt;&gt;0,EG230,IF(EF235-EG239&lt;0,0,EF235-EG239))</f>
        <v>#VALUE!</v>
      </c>
      <c r="EH232" s="42" t="e">
        <f t="shared" si="314"/>
        <v>#VALUE!</v>
      </c>
      <c r="EI232" s="42" t="e">
        <f t="shared" si="314"/>
        <v>#VALUE!</v>
      </c>
      <c r="EJ232" s="42" t="e">
        <f t="shared" si="314"/>
        <v>#VALUE!</v>
      </c>
      <c r="EK232" s="42" t="e">
        <f t="shared" si="314"/>
        <v>#VALUE!</v>
      </c>
      <c r="EL232" s="42" t="e">
        <f t="shared" si="314"/>
        <v>#VALUE!</v>
      </c>
      <c r="EM232" s="42" t="e">
        <f t="shared" si="314"/>
        <v>#VALUE!</v>
      </c>
      <c r="EN232" s="42" t="e">
        <f t="shared" si="314"/>
        <v>#VALUE!</v>
      </c>
      <c r="EO232" s="42" t="e">
        <f t="shared" si="314"/>
        <v>#VALUE!</v>
      </c>
      <c r="EP232" s="42" t="e">
        <f t="shared" si="314"/>
        <v>#VALUE!</v>
      </c>
      <c r="EQ232" s="42" t="e">
        <f t="shared" si="314"/>
        <v>#VALUE!</v>
      </c>
      <c r="ER232" s="42" t="e">
        <f t="shared" si="314"/>
        <v>#VALUE!</v>
      </c>
      <c r="ES232" s="42" t="e">
        <f t="shared" si="314"/>
        <v>#VALUE!</v>
      </c>
      <c r="ET232" s="42" t="e">
        <f t="shared" si="314"/>
        <v>#VALUE!</v>
      </c>
      <c r="EU232" s="42" t="e">
        <f t="shared" si="314"/>
        <v>#VALUE!</v>
      </c>
      <c r="EV232" s="42" t="e">
        <f t="shared" si="314"/>
        <v>#VALUE!</v>
      </c>
      <c r="EW232" s="42" t="e">
        <f t="shared" si="314"/>
        <v>#VALUE!</v>
      </c>
      <c r="EX232" s="42" t="e">
        <f t="shared" si="314"/>
        <v>#VALUE!</v>
      </c>
      <c r="EY232" s="42" t="e">
        <f t="shared" si="314"/>
        <v>#VALUE!</v>
      </c>
      <c r="EZ232" s="42" t="e">
        <f t="shared" si="314"/>
        <v>#VALUE!</v>
      </c>
      <c r="FA232" s="42" t="e">
        <f t="shared" si="314"/>
        <v>#VALUE!</v>
      </c>
      <c r="FB232" s="42" t="e">
        <f t="shared" si="314"/>
        <v>#VALUE!</v>
      </c>
      <c r="FC232" s="42" t="e">
        <f t="shared" si="314"/>
        <v>#VALUE!</v>
      </c>
      <c r="FD232" s="42" t="e">
        <f t="shared" si="314"/>
        <v>#VALUE!</v>
      </c>
      <c r="FE232" s="42" t="e">
        <f t="shared" si="314"/>
        <v>#VALUE!</v>
      </c>
      <c r="FF232" s="42">
        <f t="shared" si="314"/>
        <v>39.486229156541697</v>
      </c>
      <c r="FG232" s="42" t="e">
        <f t="shared" si="314"/>
        <v>#VALUE!</v>
      </c>
      <c r="FH232" s="42" t="e">
        <f t="shared" si="314"/>
        <v>#VALUE!</v>
      </c>
      <c r="FI232" s="42" t="e">
        <f t="shared" si="314"/>
        <v>#VALUE!</v>
      </c>
      <c r="FJ232" s="42" t="e">
        <f t="shared" si="314"/>
        <v>#VALUE!</v>
      </c>
      <c r="FK232" s="42" t="e">
        <f t="shared" si="314"/>
        <v>#VALUE!</v>
      </c>
      <c r="FL232" s="42" t="e">
        <f t="shared" si="314"/>
        <v>#VALUE!</v>
      </c>
      <c r="FM232" s="42" t="e">
        <f t="shared" si="314"/>
        <v>#VALUE!</v>
      </c>
      <c r="FN232" s="42" t="e">
        <f t="shared" si="314"/>
        <v>#VALUE!</v>
      </c>
      <c r="FO232" s="42" t="e">
        <f t="shared" si="314"/>
        <v>#VALUE!</v>
      </c>
      <c r="FP232" s="42" t="e">
        <f t="shared" si="314"/>
        <v>#VALUE!</v>
      </c>
      <c r="FQ232" s="42" t="e">
        <f t="shared" si="314"/>
        <v>#VALUE!</v>
      </c>
      <c r="FR232" s="42" t="e">
        <f t="shared" si="314"/>
        <v>#VALUE!</v>
      </c>
      <c r="FS232" s="42" t="e">
        <f t="shared" si="314"/>
        <v>#VALUE!</v>
      </c>
      <c r="FT232" s="42" t="e">
        <f t="shared" si="314"/>
        <v>#VALUE!</v>
      </c>
      <c r="FU232" s="42" t="e">
        <f t="shared" si="314"/>
        <v>#VALUE!</v>
      </c>
      <c r="FV232" s="42" t="e">
        <f t="shared" si="314"/>
        <v>#VALUE!</v>
      </c>
      <c r="FW232" s="42" t="e">
        <f t="shared" si="314"/>
        <v>#VALUE!</v>
      </c>
      <c r="FX232" s="42" t="e">
        <f t="shared" si="314"/>
        <v>#VALUE!</v>
      </c>
      <c r="FY232" s="42" t="e">
        <f t="shared" si="314"/>
        <v>#VALUE!</v>
      </c>
      <c r="FZ232" s="42" t="e">
        <f t="shared" si="314"/>
        <v>#VALUE!</v>
      </c>
      <c r="GA232" s="42" t="e">
        <f t="shared" si="314"/>
        <v>#VALUE!</v>
      </c>
      <c r="GB232" s="42" t="e">
        <f t="shared" si="314"/>
        <v>#VALUE!</v>
      </c>
      <c r="GC232" s="42" t="e">
        <f t="shared" si="314"/>
        <v>#VALUE!</v>
      </c>
      <c r="GD232" s="42" t="e">
        <f t="shared" si="314"/>
        <v>#VALUE!</v>
      </c>
      <c r="GE232" s="42" t="e">
        <f t="shared" si="314"/>
        <v>#VALUE!</v>
      </c>
      <c r="GF232" s="42" t="e">
        <f t="shared" si="314"/>
        <v>#VALUE!</v>
      </c>
      <c r="GG232" s="42" t="e">
        <f t="shared" si="314"/>
        <v>#VALUE!</v>
      </c>
      <c r="GH232" s="42" t="e">
        <f t="shared" si="314"/>
        <v>#VALUE!</v>
      </c>
      <c r="GI232" s="42" t="e">
        <f t="shared" si="314"/>
        <v>#VALUE!</v>
      </c>
      <c r="GJ232" s="42" t="e">
        <f t="shared" si="314"/>
        <v>#VALUE!</v>
      </c>
      <c r="GK232" s="42" t="e">
        <f t="shared" si="314"/>
        <v>#VALUE!</v>
      </c>
      <c r="GL232" s="42" t="e">
        <f t="shared" si="314"/>
        <v>#VALUE!</v>
      </c>
      <c r="GM232" s="42" t="e">
        <f t="shared" si="314"/>
        <v>#VALUE!</v>
      </c>
      <c r="GN232" s="42" t="e">
        <f t="shared" si="314"/>
        <v>#VALUE!</v>
      </c>
      <c r="GO232" s="42" t="e">
        <f t="shared" si="314"/>
        <v>#VALUE!</v>
      </c>
      <c r="GP232" s="42" t="e">
        <f t="shared" si="314"/>
        <v>#VALUE!</v>
      </c>
      <c r="GQ232" s="42" t="e">
        <f t="shared" si="314"/>
        <v>#VALUE!</v>
      </c>
      <c r="GR232" s="42" t="e">
        <f t="shared" si="314"/>
        <v>#VALUE!</v>
      </c>
      <c r="GS232" s="42" t="e">
        <f t="shared" ref="GS232:JD232" si="315">IF(GS230&lt;&gt;0,GS230,IF(GR235-GS239&lt;0,0,GR235-GS239))</f>
        <v>#VALUE!</v>
      </c>
      <c r="GT232" s="42" t="e">
        <f t="shared" si="315"/>
        <v>#VALUE!</v>
      </c>
      <c r="GU232" s="42" t="e">
        <f t="shared" si="315"/>
        <v>#VALUE!</v>
      </c>
      <c r="GV232" s="42" t="e">
        <f t="shared" si="315"/>
        <v>#VALUE!</v>
      </c>
      <c r="GW232" s="42" t="e">
        <f t="shared" si="315"/>
        <v>#VALUE!</v>
      </c>
      <c r="GX232" s="42" t="e">
        <f t="shared" si="315"/>
        <v>#VALUE!</v>
      </c>
      <c r="GY232" s="42" t="e">
        <f t="shared" si="315"/>
        <v>#VALUE!</v>
      </c>
      <c r="GZ232" s="42" t="e">
        <f t="shared" si="315"/>
        <v>#VALUE!</v>
      </c>
      <c r="HA232" s="42" t="e">
        <f t="shared" si="315"/>
        <v>#VALUE!</v>
      </c>
      <c r="HB232" s="42" t="e">
        <f t="shared" si="315"/>
        <v>#VALUE!</v>
      </c>
      <c r="HC232" s="42" t="e">
        <f t="shared" si="315"/>
        <v>#VALUE!</v>
      </c>
      <c r="HD232" s="42" t="e">
        <f t="shared" si="315"/>
        <v>#VALUE!</v>
      </c>
      <c r="HE232" s="42" t="e">
        <f t="shared" si="315"/>
        <v>#VALUE!</v>
      </c>
      <c r="HF232" s="42" t="e">
        <f t="shared" si="315"/>
        <v>#VALUE!</v>
      </c>
      <c r="HG232" s="42" t="e">
        <f t="shared" si="315"/>
        <v>#VALUE!</v>
      </c>
      <c r="HH232" s="42" t="e">
        <f t="shared" si="315"/>
        <v>#VALUE!</v>
      </c>
      <c r="HI232" s="42" t="e">
        <f t="shared" si="315"/>
        <v>#VALUE!</v>
      </c>
      <c r="HJ232" s="42" t="e">
        <f t="shared" si="315"/>
        <v>#VALUE!</v>
      </c>
      <c r="HK232" s="42" t="e">
        <f t="shared" si="315"/>
        <v>#VALUE!</v>
      </c>
      <c r="HL232" s="42" t="e">
        <f t="shared" si="315"/>
        <v>#VALUE!</v>
      </c>
      <c r="HM232" s="42" t="e">
        <f t="shared" si="315"/>
        <v>#VALUE!</v>
      </c>
      <c r="HN232" s="42" t="e">
        <f t="shared" si="315"/>
        <v>#VALUE!</v>
      </c>
      <c r="HO232" s="42" t="e">
        <f t="shared" si="315"/>
        <v>#VALUE!</v>
      </c>
      <c r="HP232" s="42" t="e">
        <f t="shared" si="315"/>
        <v>#VALUE!</v>
      </c>
      <c r="HQ232" s="42" t="e">
        <f t="shared" si="315"/>
        <v>#VALUE!</v>
      </c>
      <c r="HR232" s="42" t="e">
        <f t="shared" si="315"/>
        <v>#VALUE!</v>
      </c>
      <c r="HS232" s="42" t="e">
        <f t="shared" si="315"/>
        <v>#VALUE!</v>
      </c>
      <c r="HT232" s="42" t="e">
        <f t="shared" si="315"/>
        <v>#VALUE!</v>
      </c>
      <c r="HU232" s="42" t="e">
        <f t="shared" si="315"/>
        <v>#VALUE!</v>
      </c>
      <c r="HV232" s="42" t="e">
        <f t="shared" si="315"/>
        <v>#VALUE!</v>
      </c>
      <c r="HW232" s="42" t="e">
        <f t="shared" si="315"/>
        <v>#VALUE!</v>
      </c>
      <c r="HX232" s="42" t="e">
        <f t="shared" si="315"/>
        <v>#VALUE!</v>
      </c>
      <c r="HY232" s="42" t="e">
        <f t="shared" si="315"/>
        <v>#VALUE!</v>
      </c>
      <c r="HZ232" s="42" t="e">
        <f t="shared" si="315"/>
        <v>#VALUE!</v>
      </c>
      <c r="IA232" s="42" t="e">
        <f t="shared" si="315"/>
        <v>#VALUE!</v>
      </c>
      <c r="IB232" s="42" t="e">
        <f t="shared" si="315"/>
        <v>#VALUE!</v>
      </c>
      <c r="IC232" s="42" t="e">
        <f t="shared" si="315"/>
        <v>#VALUE!</v>
      </c>
      <c r="ID232" s="42" t="e">
        <f t="shared" si="315"/>
        <v>#VALUE!</v>
      </c>
      <c r="IE232" s="42" t="e">
        <f t="shared" si="315"/>
        <v>#VALUE!</v>
      </c>
      <c r="IF232" s="42" t="e">
        <f t="shared" si="315"/>
        <v>#VALUE!</v>
      </c>
      <c r="IG232" s="42" t="e">
        <f t="shared" si="315"/>
        <v>#VALUE!</v>
      </c>
      <c r="IH232" s="42" t="e">
        <f t="shared" si="315"/>
        <v>#VALUE!</v>
      </c>
      <c r="II232" s="42" t="e">
        <f t="shared" si="315"/>
        <v>#VALUE!</v>
      </c>
      <c r="IJ232" s="42" t="e">
        <f t="shared" si="315"/>
        <v>#VALUE!</v>
      </c>
      <c r="IK232" s="42" t="e">
        <f t="shared" si="315"/>
        <v>#VALUE!</v>
      </c>
      <c r="IL232" s="42" t="e">
        <f t="shared" si="315"/>
        <v>#VALUE!</v>
      </c>
      <c r="IM232" s="42" t="e">
        <f t="shared" si="315"/>
        <v>#VALUE!</v>
      </c>
      <c r="IN232" s="42" t="e">
        <f t="shared" si="315"/>
        <v>#VALUE!</v>
      </c>
      <c r="IO232" s="42" t="e">
        <f t="shared" si="315"/>
        <v>#VALUE!</v>
      </c>
      <c r="IP232" s="42" t="e">
        <f t="shared" si="315"/>
        <v>#VALUE!</v>
      </c>
      <c r="IQ232" s="42" t="e">
        <f t="shared" si="315"/>
        <v>#VALUE!</v>
      </c>
      <c r="IR232" s="42" t="e">
        <f t="shared" si="315"/>
        <v>#VALUE!</v>
      </c>
      <c r="IS232" s="42" t="e">
        <f t="shared" si="315"/>
        <v>#VALUE!</v>
      </c>
      <c r="IT232" s="42" t="e">
        <f t="shared" si="315"/>
        <v>#VALUE!</v>
      </c>
      <c r="IU232" s="42" t="e">
        <f t="shared" si="315"/>
        <v>#VALUE!</v>
      </c>
      <c r="IV232" s="42" t="e">
        <f t="shared" si="315"/>
        <v>#VALUE!</v>
      </c>
      <c r="IW232" s="42" t="e">
        <f t="shared" si="315"/>
        <v>#VALUE!</v>
      </c>
      <c r="IX232" s="42" t="e">
        <f t="shared" si="315"/>
        <v>#VALUE!</v>
      </c>
      <c r="IY232" s="42" t="e">
        <f t="shared" si="315"/>
        <v>#VALUE!</v>
      </c>
      <c r="IZ232" s="42" t="e">
        <f t="shared" si="315"/>
        <v>#VALUE!</v>
      </c>
      <c r="JA232" s="42" t="e">
        <f t="shared" si="315"/>
        <v>#VALUE!</v>
      </c>
      <c r="JB232" s="42" t="e">
        <f t="shared" si="315"/>
        <v>#VALUE!</v>
      </c>
      <c r="JC232" s="42" t="e">
        <f t="shared" si="315"/>
        <v>#VALUE!</v>
      </c>
      <c r="JD232" s="42" t="e">
        <f t="shared" si="315"/>
        <v>#VALUE!</v>
      </c>
      <c r="JE232" s="42" t="e">
        <f t="shared" ref="JE232:LP232" si="316">IF(JE230&lt;&gt;0,JE230,IF(JD235-JE239&lt;0,0,JD235-JE239))</f>
        <v>#VALUE!</v>
      </c>
      <c r="JF232" s="42" t="e">
        <f t="shared" si="316"/>
        <v>#VALUE!</v>
      </c>
      <c r="JG232" s="42" t="e">
        <f t="shared" si="316"/>
        <v>#VALUE!</v>
      </c>
      <c r="JH232" s="42" t="e">
        <f t="shared" si="316"/>
        <v>#VALUE!</v>
      </c>
      <c r="JI232" s="42" t="e">
        <f t="shared" si="316"/>
        <v>#VALUE!</v>
      </c>
      <c r="JJ232" s="42" t="e">
        <f t="shared" si="316"/>
        <v>#VALUE!</v>
      </c>
      <c r="JK232" s="42" t="e">
        <f t="shared" si="316"/>
        <v>#VALUE!</v>
      </c>
      <c r="JL232" s="42" t="e">
        <f t="shared" si="316"/>
        <v>#VALUE!</v>
      </c>
      <c r="JM232" s="42" t="e">
        <f t="shared" si="316"/>
        <v>#VALUE!</v>
      </c>
      <c r="JN232" s="42" t="e">
        <f t="shared" si="316"/>
        <v>#VALUE!</v>
      </c>
      <c r="JO232" s="42" t="e">
        <f t="shared" si="316"/>
        <v>#VALUE!</v>
      </c>
      <c r="JP232" s="42" t="e">
        <f t="shared" si="316"/>
        <v>#VALUE!</v>
      </c>
      <c r="JQ232" s="42" t="e">
        <f t="shared" si="316"/>
        <v>#VALUE!</v>
      </c>
      <c r="JR232" s="42" t="e">
        <f t="shared" si="316"/>
        <v>#VALUE!</v>
      </c>
      <c r="JS232" s="42" t="e">
        <f t="shared" si="316"/>
        <v>#VALUE!</v>
      </c>
      <c r="JT232" s="42" t="e">
        <f t="shared" si="316"/>
        <v>#VALUE!</v>
      </c>
      <c r="JU232" s="42" t="e">
        <f t="shared" si="316"/>
        <v>#VALUE!</v>
      </c>
      <c r="JV232" s="42" t="e">
        <f t="shared" si="316"/>
        <v>#VALUE!</v>
      </c>
      <c r="JW232" s="42" t="e">
        <f t="shared" si="316"/>
        <v>#VALUE!</v>
      </c>
      <c r="JX232" s="42" t="e">
        <f t="shared" si="316"/>
        <v>#VALUE!</v>
      </c>
      <c r="JY232" s="42" t="e">
        <f t="shared" si="316"/>
        <v>#VALUE!</v>
      </c>
      <c r="JZ232" s="42" t="e">
        <f t="shared" si="316"/>
        <v>#VALUE!</v>
      </c>
      <c r="KA232" s="42" t="e">
        <f t="shared" si="316"/>
        <v>#VALUE!</v>
      </c>
      <c r="KB232" s="42" t="e">
        <f t="shared" si="316"/>
        <v>#VALUE!</v>
      </c>
      <c r="KC232" s="42" t="e">
        <f t="shared" si="316"/>
        <v>#VALUE!</v>
      </c>
      <c r="KD232" s="42" t="e">
        <f t="shared" si="316"/>
        <v>#VALUE!</v>
      </c>
      <c r="KE232" s="42" t="e">
        <f t="shared" si="316"/>
        <v>#VALUE!</v>
      </c>
      <c r="KF232" s="42" t="e">
        <f t="shared" si="316"/>
        <v>#VALUE!</v>
      </c>
      <c r="KG232" s="42" t="e">
        <f t="shared" si="316"/>
        <v>#VALUE!</v>
      </c>
      <c r="KH232" s="42" t="e">
        <f t="shared" si="316"/>
        <v>#VALUE!</v>
      </c>
      <c r="KI232" s="42" t="e">
        <f t="shared" si="316"/>
        <v>#VALUE!</v>
      </c>
      <c r="KJ232" s="42" t="e">
        <f t="shared" si="316"/>
        <v>#VALUE!</v>
      </c>
      <c r="KK232" s="42" t="e">
        <f t="shared" si="316"/>
        <v>#VALUE!</v>
      </c>
      <c r="KL232" s="42" t="e">
        <f t="shared" si="316"/>
        <v>#VALUE!</v>
      </c>
      <c r="KM232" s="42" t="e">
        <f t="shared" si="316"/>
        <v>#VALUE!</v>
      </c>
      <c r="KN232" s="42" t="e">
        <f t="shared" si="316"/>
        <v>#VALUE!</v>
      </c>
      <c r="KO232" s="42" t="e">
        <f t="shared" si="316"/>
        <v>#VALUE!</v>
      </c>
      <c r="KP232" s="42" t="e">
        <f t="shared" si="316"/>
        <v>#VALUE!</v>
      </c>
      <c r="KQ232" s="42" t="e">
        <f t="shared" si="316"/>
        <v>#VALUE!</v>
      </c>
      <c r="KR232" s="42" t="e">
        <f t="shared" si="316"/>
        <v>#VALUE!</v>
      </c>
      <c r="KS232" s="42" t="e">
        <f t="shared" si="316"/>
        <v>#VALUE!</v>
      </c>
      <c r="KT232" s="42" t="e">
        <f t="shared" si="316"/>
        <v>#VALUE!</v>
      </c>
      <c r="KU232" s="42" t="e">
        <f t="shared" si="316"/>
        <v>#VALUE!</v>
      </c>
      <c r="KV232" s="42" t="e">
        <f t="shared" si="316"/>
        <v>#VALUE!</v>
      </c>
      <c r="KW232" s="42" t="e">
        <f t="shared" si="316"/>
        <v>#VALUE!</v>
      </c>
      <c r="KX232" s="42" t="e">
        <f t="shared" si="316"/>
        <v>#VALUE!</v>
      </c>
      <c r="KY232" s="42" t="e">
        <f t="shared" si="316"/>
        <v>#VALUE!</v>
      </c>
      <c r="KZ232" s="42" t="e">
        <f t="shared" si="316"/>
        <v>#VALUE!</v>
      </c>
      <c r="LA232" s="42" t="e">
        <f t="shared" si="316"/>
        <v>#VALUE!</v>
      </c>
      <c r="LB232" s="42" t="e">
        <f t="shared" si="316"/>
        <v>#VALUE!</v>
      </c>
      <c r="LC232" s="42" t="e">
        <f t="shared" si="316"/>
        <v>#VALUE!</v>
      </c>
      <c r="LD232" s="42" t="e">
        <f t="shared" si="316"/>
        <v>#VALUE!</v>
      </c>
      <c r="LE232" s="42" t="e">
        <f t="shared" si="316"/>
        <v>#VALUE!</v>
      </c>
      <c r="LF232" s="42" t="e">
        <f t="shared" si="316"/>
        <v>#VALUE!</v>
      </c>
      <c r="LG232" s="42" t="e">
        <f t="shared" si="316"/>
        <v>#VALUE!</v>
      </c>
      <c r="LH232" s="42" t="e">
        <f t="shared" si="316"/>
        <v>#VALUE!</v>
      </c>
      <c r="LI232" s="42" t="e">
        <f t="shared" si="316"/>
        <v>#VALUE!</v>
      </c>
      <c r="LJ232" s="42" t="e">
        <f t="shared" si="316"/>
        <v>#VALUE!</v>
      </c>
      <c r="LK232" s="42" t="e">
        <f t="shared" si="316"/>
        <v>#VALUE!</v>
      </c>
      <c r="LL232" s="42" t="e">
        <f t="shared" si="316"/>
        <v>#VALUE!</v>
      </c>
      <c r="LM232" s="42" t="e">
        <f t="shared" si="316"/>
        <v>#VALUE!</v>
      </c>
      <c r="LN232" s="42" t="e">
        <f t="shared" si="316"/>
        <v>#VALUE!</v>
      </c>
      <c r="LO232" s="42" t="e">
        <f t="shared" si="316"/>
        <v>#VALUE!</v>
      </c>
      <c r="LP232" s="42" t="e">
        <f t="shared" si="316"/>
        <v>#VALUE!</v>
      </c>
      <c r="LQ232" s="42" t="e">
        <f t="shared" ref="LQ232:NI232" si="317">IF(LQ230&lt;&gt;0,LQ230,IF(LP235-LQ239&lt;0,0,LP235-LQ239))</f>
        <v>#VALUE!</v>
      </c>
      <c r="LR232" s="42" t="e">
        <f t="shared" si="317"/>
        <v>#VALUE!</v>
      </c>
      <c r="LS232" s="42" t="e">
        <f t="shared" si="317"/>
        <v>#VALUE!</v>
      </c>
      <c r="LT232" s="42" t="e">
        <f t="shared" si="317"/>
        <v>#VALUE!</v>
      </c>
      <c r="LU232" s="42" t="e">
        <f t="shared" si="317"/>
        <v>#VALUE!</v>
      </c>
      <c r="LV232" s="42" t="e">
        <f t="shared" si="317"/>
        <v>#VALUE!</v>
      </c>
      <c r="LW232" s="42" t="e">
        <f t="shared" si="317"/>
        <v>#VALUE!</v>
      </c>
      <c r="LX232" s="42" t="e">
        <f t="shared" si="317"/>
        <v>#VALUE!</v>
      </c>
      <c r="LY232" s="42" t="e">
        <f t="shared" si="317"/>
        <v>#VALUE!</v>
      </c>
      <c r="LZ232" s="42" t="e">
        <f t="shared" si="317"/>
        <v>#VALUE!</v>
      </c>
      <c r="MA232" s="42" t="e">
        <f t="shared" si="317"/>
        <v>#VALUE!</v>
      </c>
      <c r="MB232" s="42" t="e">
        <f t="shared" si="317"/>
        <v>#VALUE!</v>
      </c>
      <c r="MC232" s="42" t="e">
        <f t="shared" si="317"/>
        <v>#VALUE!</v>
      </c>
      <c r="MD232" s="42" t="e">
        <f t="shared" si="317"/>
        <v>#VALUE!</v>
      </c>
      <c r="ME232" s="42" t="e">
        <f t="shared" si="317"/>
        <v>#VALUE!</v>
      </c>
      <c r="MF232" s="42" t="e">
        <f t="shared" si="317"/>
        <v>#VALUE!</v>
      </c>
      <c r="MG232" s="42" t="e">
        <f t="shared" si="317"/>
        <v>#VALUE!</v>
      </c>
      <c r="MH232" s="42" t="e">
        <f t="shared" si="317"/>
        <v>#VALUE!</v>
      </c>
      <c r="MI232" s="42" t="e">
        <f t="shared" si="317"/>
        <v>#VALUE!</v>
      </c>
      <c r="MJ232" s="42" t="e">
        <f t="shared" si="317"/>
        <v>#VALUE!</v>
      </c>
      <c r="MK232" s="42" t="e">
        <f t="shared" si="317"/>
        <v>#VALUE!</v>
      </c>
      <c r="ML232" s="42" t="e">
        <f t="shared" si="317"/>
        <v>#VALUE!</v>
      </c>
      <c r="MM232" s="42" t="e">
        <f t="shared" si="317"/>
        <v>#VALUE!</v>
      </c>
      <c r="MN232" s="42" t="e">
        <f t="shared" si="317"/>
        <v>#VALUE!</v>
      </c>
      <c r="MO232" s="42" t="e">
        <f t="shared" si="317"/>
        <v>#VALUE!</v>
      </c>
      <c r="MP232" s="42" t="e">
        <f t="shared" si="317"/>
        <v>#VALUE!</v>
      </c>
      <c r="MQ232" s="42" t="e">
        <f t="shared" si="317"/>
        <v>#VALUE!</v>
      </c>
      <c r="MR232" s="42" t="e">
        <f t="shared" si="317"/>
        <v>#VALUE!</v>
      </c>
      <c r="MS232" s="42" t="e">
        <f t="shared" si="317"/>
        <v>#VALUE!</v>
      </c>
      <c r="MT232" s="42" t="e">
        <f t="shared" si="317"/>
        <v>#VALUE!</v>
      </c>
      <c r="MU232" s="42" t="e">
        <f t="shared" si="317"/>
        <v>#VALUE!</v>
      </c>
      <c r="MV232" s="42" t="e">
        <f t="shared" si="317"/>
        <v>#VALUE!</v>
      </c>
      <c r="MW232" s="42" t="e">
        <f t="shared" si="317"/>
        <v>#VALUE!</v>
      </c>
      <c r="MX232" s="42" t="e">
        <f t="shared" si="317"/>
        <v>#VALUE!</v>
      </c>
      <c r="MY232" s="42" t="e">
        <f t="shared" si="317"/>
        <v>#VALUE!</v>
      </c>
      <c r="MZ232" s="42" t="e">
        <f t="shared" si="317"/>
        <v>#VALUE!</v>
      </c>
      <c r="NA232" s="42" t="e">
        <f t="shared" si="317"/>
        <v>#VALUE!</v>
      </c>
      <c r="NB232" s="42" t="e">
        <f t="shared" si="317"/>
        <v>#VALUE!</v>
      </c>
      <c r="NC232" s="42" t="e">
        <f t="shared" si="317"/>
        <v>#VALUE!</v>
      </c>
      <c r="ND232" s="42" t="e">
        <f t="shared" si="317"/>
        <v>#VALUE!</v>
      </c>
      <c r="NE232" s="42" t="e">
        <f t="shared" si="317"/>
        <v>#VALUE!</v>
      </c>
      <c r="NF232" s="42" t="e">
        <f t="shared" si="317"/>
        <v>#VALUE!</v>
      </c>
      <c r="NG232" s="42" t="e">
        <f t="shared" si="317"/>
        <v>#VALUE!</v>
      </c>
      <c r="NH232" s="42" t="e">
        <f t="shared" si="317"/>
        <v>#VALUE!</v>
      </c>
      <c r="NI232" s="42" t="e">
        <f t="shared" si="317"/>
        <v>#VALUE!</v>
      </c>
    </row>
    <row r="233" spans="1:374" s="40" customFormat="1" ht="14.4" outlineLevel="1" x14ac:dyDescent="0.25">
      <c r="A233" s="1048"/>
      <c r="B233" s="18">
        <v>1</v>
      </c>
      <c r="C233" s="14"/>
      <c r="D233" s="46"/>
      <c r="E233" s="57" t="s">
        <v>218</v>
      </c>
      <c r="F233" s="58"/>
      <c r="G233" s="85">
        <v>166.4</v>
      </c>
      <c r="H233" s="62"/>
      <c r="I233" s="62"/>
      <c r="J233" s="62">
        <v>0</v>
      </c>
      <c r="K233" s="62">
        <v>0</v>
      </c>
      <c r="L233" s="62">
        <v>2195.1999999999998</v>
      </c>
      <c r="M233" s="62">
        <v>2052.8000000000002</v>
      </c>
      <c r="N233" s="62">
        <v>110.4</v>
      </c>
      <c r="O233" s="62"/>
      <c r="P233" s="62"/>
      <c r="Q233" s="62">
        <v>232</v>
      </c>
      <c r="R233" s="62">
        <v>624</v>
      </c>
      <c r="S233" s="62">
        <v>57.6</v>
      </c>
      <c r="T233" s="62">
        <v>0</v>
      </c>
      <c r="U233" s="62">
        <v>35.200000000000003</v>
      </c>
      <c r="V233" s="62"/>
      <c r="W233" s="62"/>
      <c r="X233" s="62">
        <v>0</v>
      </c>
      <c r="Y233" s="62">
        <v>0</v>
      </c>
      <c r="Z233" s="62">
        <v>0</v>
      </c>
      <c r="AA233" s="62">
        <v>0</v>
      </c>
      <c r="AB233" s="62">
        <v>38.4</v>
      </c>
      <c r="AC233" s="62"/>
      <c r="AD233" s="62"/>
      <c r="AE233" s="62">
        <v>0</v>
      </c>
      <c r="AF233" s="62">
        <v>0</v>
      </c>
      <c r="AG233" s="62">
        <v>0</v>
      </c>
      <c r="AH233" s="62">
        <v>0</v>
      </c>
      <c r="AI233" s="62"/>
      <c r="AJ233" s="62"/>
      <c r="AK233" s="62"/>
      <c r="AL233" s="62">
        <v>0</v>
      </c>
      <c r="AM233" s="62">
        <v>24</v>
      </c>
      <c r="AN233" s="62">
        <v>0</v>
      </c>
      <c r="AO233" s="62">
        <v>0</v>
      </c>
      <c r="AP233" s="62">
        <v>0</v>
      </c>
      <c r="AQ233" s="62"/>
      <c r="AR233" s="62"/>
      <c r="AS233" s="62"/>
      <c r="AT233" s="62">
        <v>0</v>
      </c>
      <c r="AU233" s="62">
        <v>0</v>
      </c>
      <c r="AV233" s="62">
        <v>0</v>
      </c>
      <c r="AW233" s="62">
        <v>0</v>
      </c>
      <c r="AX233" s="62"/>
      <c r="AY233" s="62"/>
      <c r="AZ233" s="62">
        <v>0</v>
      </c>
      <c r="BA233" s="62">
        <v>0</v>
      </c>
      <c r="BB233" s="62">
        <v>0</v>
      </c>
      <c r="BC233" s="62">
        <v>0</v>
      </c>
      <c r="BD233" s="62">
        <v>0</v>
      </c>
      <c r="BE233" s="62"/>
      <c r="BF233" s="62"/>
      <c r="BG233" s="62">
        <v>0</v>
      </c>
      <c r="BH233" s="62">
        <v>0</v>
      </c>
      <c r="BI233" s="62">
        <v>0</v>
      </c>
      <c r="BJ233" s="62">
        <v>0</v>
      </c>
      <c r="BK233" s="62">
        <v>0</v>
      </c>
      <c r="BL233" s="62"/>
      <c r="BM233" s="62"/>
      <c r="BN233" s="62">
        <v>0</v>
      </c>
      <c r="BO233" s="62">
        <v>0</v>
      </c>
      <c r="BP233" s="62">
        <v>0</v>
      </c>
      <c r="BQ233" s="62">
        <v>0</v>
      </c>
      <c r="BR233" s="62">
        <v>0</v>
      </c>
      <c r="BS233" s="62">
        <v>11.2</v>
      </c>
      <c r="BT233" s="62"/>
      <c r="BU233" s="62"/>
      <c r="BV233" s="62">
        <v>180.8</v>
      </c>
      <c r="BW233" s="62">
        <v>0</v>
      </c>
      <c r="BX233" s="62">
        <v>200</v>
      </c>
      <c r="BY233" s="62">
        <v>0</v>
      </c>
      <c r="BZ233" s="62">
        <v>152</v>
      </c>
      <c r="CA233" s="62"/>
      <c r="CB233" s="62"/>
      <c r="CC233" s="62">
        <v>6.4</v>
      </c>
      <c r="CD233" s="62">
        <v>240</v>
      </c>
      <c r="CE233" s="62">
        <v>756.8</v>
      </c>
      <c r="CF233" s="62">
        <v>54.4</v>
      </c>
      <c r="CG233" s="62">
        <v>24</v>
      </c>
      <c r="CH233" s="62"/>
      <c r="CI233" s="62"/>
      <c r="CJ233" s="62">
        <v>0</v>
      </c>
      <c r="CK233" s="62">
        <v>0</v>
      </c>
      <c r="CL233" s="62">
        <v>0</v>
      </c>
      <c r="CM233" s="62">
        <v>0</v>
      </c>
      <c r="CN233" s="62"/>
      <c r="CO233" s="62"/>
      <c r="CP233" s="62"/>
      <c r="CQ233" s="62"/>
      <c r="CR233" s="62"/>
      <c r="CS233" s="62"/>
      <c r="CT233" s="62">
        <v>0</v>
      </c>
      <c r="CU233" s="62"/>
      <c r="CV233" s="62"/>
      <c r="CW233" s="62"/>
      <c r="CX233" s="62"/>
      <c r="CY233" s="62"/>
      <c r="CZ233" s="62"/>
      <c r="DA233" s="62"/>
      <c r="DB233" s="62"/>
      <c r="DC233" s="62"/>
      <c r="DD233" s="62"/>
      <c r="DE233" s="62"/>
      <c r="DF233" s="62"/>
      <c r="DG233" s="62"/>
      <c r="DH233" s="62"/>
      <c r="DI233" s="62"/>
      <c r="DJ233" s="62"/>
      <c r="DK233" s="62"/>
      <c r="DL233" s="62"/>
      <c r="DM233" s="62"/>
      <c r="DN233" s="62"/>
      <c r="DO233" s="62"/>
      <c r="DP233" s="62"/>
      <c r="DQ233" s="62"/>
      <c r="DR233" s="62"/>
      <c r="DS233" s="62"/>
      <c r="DT233" s="62"/>
      <c r="DU233" s="62"/>
      <c r="DV233" s="62"/>
      <c r="DW233" s="62"/>
      <c r="DX233" s="62"/>
      <c r="DY233" s="62"/>
      <c r="DZ233" s="62"/>
      <c r="EA233" s="62"/>
      <c r="EB233" s="62"/>
      <c r="EC233" s="62"/>
      <c r="ED233" s="62"/>
      <c r="EE233" s="62"/>
      <c r="EF233" s="62"/>
      <c r="EG233" s="62"/>
      <c r="EH233" s="62"/>
      <c r="EI233" s="62"/>
      <c r="EJ233" s="62"/>
      <c r="EK233" s="62"/>
      <c r="EL233" s="62"/>
      <c r="EM233" s="62"/>
      <c r="EN233" s="62"/>
      <c r="EO233" s="62"/>
      <c r="EP233" s="62"/>
      <c r="EQ233" s="62"/>
      <c r="ER233" s="62"/>
      <c r="ES233" s="62"/>
      <c r="ET233" s="62"/>
      <c r="EU233" s="62"/>
      <c r="EV233" s="62"/>
      <c r="EW233" s="62"/>
      <c r="EX233" s="62"/>
      <c r="EY233" s="62"/>
      <c r="EZ233" s="62"/>
      <c r="FA233" s="62"/>
      <c r="FB233" s="62"/>
      <c r="FC233" s="62"/>
      <c r="FD233" s="62"/>
      <c r="FE233" s="62"/>
      <c r="FF233" s="62">
        <v>6115.2001495361328</v>
      </c>
      <c r="FG233" s="62"/>
      <c r="FH233" s="62"/>
      <c r="FI233" s="62"/>
      <c r="FJ233" s="62"/>
      <c r="FK233" s="62"/>
      <c r="FL233" s="62"/>
      <c r="FM233" s="62"/>
      <c r="FN233" s="62"/>
      <c r="FO233" s="62"/>
      <c r="FP233" s="62"/>
      <c r="FQ233" s="62"/>
      <c r="FR233" s="62"/>
      <c r="FS233" s="62"/>
      <c r="FT233" s="62"/>
      <c r="FU233" s="62"/>
      <c r="FV233" s="62"/>
      <c r="FW233" s="62"/>
      <c r="FX233" s="62"/>
      <c r="FY233" s="62"/>
      <c r="FZ233" s="62"/>
      <c r="GA233" s="62"/>
      <c r="GB233" s="62"/>
      <c r="GC233" s="62"/>
      <c r="GD233" s="62"/>
      <c r="GE233" s="62"/>
      <c r="GF233" s="62"/>
      <c r="GG233" s="62"/>
      <c r="GH233" s="62"/>
      <c r="GI233" s="62"/>
      <c r="GJ233" s="62"/>
      <c r="GK233" s="62"/>
      <c r="GL233" s="62"/>
      <c r="GM233" s="62"/>
      <c r="GN233" s="62"/>
      <c r="GO233" s="62"/>
      <c r="GP233" s="62"/>
      <c r="GQ233" s="62"/>
      <c r="GR233" s="62"/>
      <c r="GS233" s="62"/>
      <c r="GT233" s="62"/>
      <c r="GU233" s="62"/>
      <c r="GV233" s="62"/>
      <c r="GW233" s="62"/>
      <c r="GX233" s="62"/>
      <c r="GY233" s="62"/>
      <c r="GZ233" s="62"/>
      <c r="HA233" s="62"/>
      <c r="HB233" s="62"/>
      <c r="HC233" s="62"/>
      <c r="HD233" s="62"/>
      <c r="HE233" s="62"/>
      <c r="HF233" s="62"/>
      <c r="HG233" s="62"/>
      <c r="HH233" s="62"/>
      <c r="HI233" s="62"/>
      <c r="HJ233" s="62"/>
      <c r="HK233" s="62"/>
      <c r="HL233" s="62"/>
      <c r="HM233" s="62"/>
      <c r="HN233" s="62"/>
      <c r="HO233" s="62"/>
      <c r="HP233" s="62"/>
      <c r="HQ233" s="62"/>
      <c r="HR233" s="62"/>
      <c r="HS233" s="62"/>
      <c r="HT233" s="62"/>
      <c r="HU233" s="62"/>
      <c r="HV233" s="62"/>
      <c r="HW233" s="62"/>
      <c r="HX233" s="62"/>
      <c r="HY233" s="62"/>
      <c r="HZ233" s="62"/>
      <c r="IA233" s="62"/>
      <c r="IB233" s="62"/>
      <c r="IC233" s="62"/>
      <c r="ID233" s="62"/>
      <c r="IE233" s="62"/>
      <c r="IF233" s="62"/>
      <c r="IG233" s="62"/>
      <c r="IH233" s="62"/>
      <c r="II233" s="62"/>
      <c r="IJ233" s="62"/>
      <c r="IK233" s="62"/>
      <c r="IL233" s="62"/>
      <c r="IM233" s="62"/>
      <c r="IN233" s="62"/>
      <c r="IO233" s="62"/>
      <c r="IP233" s="62"/>
      <c r="IQ233" s="62"/>
      <c r="IR233" s="62"/>
      <c r="IS233" s="62"/>
      <c r="IT233" s="62"/>
      <c r="IU233" s="62"/>
      <c r="IV233" s="62"/>
      <c r="IW233" s="62"/>
      <c r="IX233" s="62"/>
      <c r="IY233" s="62"/>
      <c r="IZ233" s="62"/>
      <c r="JA233" s="62"/>
      <c r="JB233" s="62"/>
      <c r="JC233" s="62"/>
      <c r="JD233" s="62"/>
      <c r="JE233" s="62"/>
      <c r="JF233" s="62"/>
      <c r="JG233" s="62"/>
      <c r="JH233" s="62"/>
      <c r="JI233" s="62"/>
      <c r="JJ233" s="62"/>
      <c r="JK233" s="62"/>
      <c r="JL233" s="62"/>
      <c r="JM233" s="62"/>
      <c r="JN233" s="62"/>
      <c r="JO233" s="62"/>
      <c r="JP233" s="62"/>
      <c r="JQ233" s="62"/>
      <c r="JR233" s="62"/>
      <c r="JS233" s="62"/>
      <c r="JT233" s="62"/>
      <c r="JU233" s="62"/>
      <c r="JV233" s="62"/>
      <c r="JW233" s="62"/>
      <c r="JX233" s="62"/>
      <c r="JY233" s="62"/>
      <c r="JZ233" s="62"/>
      <c r="KA233" s="62"/>
      <c r="KB233" s="62"/>
      <c r="KC233" s="62"/>
      <c r="KD233" s="62"/>
      <c r="KE233" s="62"/>
      <c r="KF233" s="62"/>
      <c r="KG233" s="62"/>
      <c r="KH233" s="62"/>
      <c r="KI233" s="62"/>
      <c r="KJ233" s="62"/>
      <c r="KK233" s="62"/>
      <c r="KL233" s="62"/>
      <c r="KM233" s="62"/>
      <c r="KN233" s="62"/>
      <c r="KO233" s="62"/>
      <c r="KP233" s="62"/>
      <c r="KQ233" s="62"/>
      <c r="KR233" s="62"/>
      <c r="KS233" s="62"/>
      <c r="KT233" s="62"/>
      <c r="KU233" s="62"/>
      <c r="KV233" s="62"/>
      <c r="KW233" s="62"/>
      <c r="KX233" s="62"/>
      <c r="KY233" s="62"/>
      <c r="KZ233" s="62"/>
      <c r="LA233" s="62"/>
      <c r="LB233" s="62"/>
      <c r="LC233" s="62"/>
      <c r="LD233" s="62"/>
      <c r="LE233" s="62"/>
      <c r="LF233" s="62"/>
      <c r="LG233" s="62"/>
      <c r="LH233" s="62"/>
      <c r="LI233" s="62"/>
      <c r="LJ233" s="62"/>
      <c r="LK233" s="62"/>
      <c r="LL233" s="62"/>
      <c r="LM233" s="62"/>
      <c r="LN233" s="62"/>
      <c r="LO233" s="62"/>
      <c r="LP233" s="62"/>
      <c r="LQ233" s="62"/>
      <c r="LR233" s="62"/>
      <c r="LS233" s="62"/>
      <c r="LT233" s="62"/>
      <c r="LU233" s="62"/>
      <c r="LV233" s="62"/>
      <c r="LW233" s="62"/>
      <c r="LX233" s="62"/>
      <c r="LY233" s="62"/>
      <c r="LZ233" s="62"/>
      <c r="MA233" s="62"/>
      <c r="MB233" s="62"/>
      <c r="MC233" s="62"/>
      <c r="MD233" s="62"/>
      <c r="ME233" s="62"/>
      <c r="MF233" s="62"/>
      <c r="MG233" s="62"/>
      <c r="MH233" s="62"/>
      <c r="MI233" s="62"/>
      <c r="MJ233" s="62"/>
      <c r="MK233" s="62"/>
      <c r="ML233" s="62"/>
      <c r="MM233" s="62"/>
      <c r="MN233" s="62"/>
      <c r="MO233" s="62"/>
      <c r="MP233" s="62"/>
      <c r="MQ233" s="62"/>
      <c r="MR233" s="62"/>
      <c r="MS233" s="62"/>
      <c r="MT233" s="62"/>
      <c r="MU233" s="62"/>
      <c r="MV233" s="62"/>
      <c r="MW233" s="62"/>
      <c r="MX233" s="62"/>
      <c r="MY233" s="62"/>
      <c r="MZ233" s="62"/>
      <c r="NA233" s="62"/>
      <c r="NB233" s="62"/>
      <c r="NC233" s="62"/>
      <c r="ND233" s="62"/>
      <c r="NE233" s="62"/>
      <c r="NF233" s="62"/>
      <c r="NG233" s="62"/>
      <c r="NH233" s="62"/>
      <c r="NI233" s="62"/>
      <c r="NJ233" s="34"/>
    </row>
    <row r="234" spans="1:374" s="40" customFormat="1" ht="14.4" outlineLevel="1" x14ac:dyDescent="0.25">
      <c r="A234" s="1048"/>
      <c r="B234" s="17" t="s">
        <v>37</v>
      </c>
      <c r="C234" s="14"/>
      <c r="D234" s="46"/>
      <c r="E234" s="57" t="s">
        <v>221</v>
      </c>
      <c r="F234" s="58"/>
      <c r="G234" s="86">
        <v>0</v>
      </c>
      <c r="H234" s="63"/>
      <c r="I234" s="63"/>
      <c r="J234" s="63">
        <v>0</v>
      </c>
      <c r="K234" s="63">
        <v>0</v>
      </c>
      <c r="L234" s="63">
        <v>0</v>
      </c>
      <c r="M234" s="63">
        <v>0</v>
      </c>
      <c r="N234" s="63">
        <v>0</v>
      </c>
      <c r="O234" s="63"/>
      <c r="P234" s="63"/>
      <c r="Q234" s="63">
        <v>0</v>
      </c>
      <c r="R234" s="63">
        <v>0</v>
      </c>
      <c r="S234" s="63">
        <v>0</v>
      </c>
      <c r="T234" s="63">
        <v>0</v>
      </c>
      <c r="U234" s="63">
        <v>0</v>
      </c>
      <c r="V234" s="63"/>
      <c r="W234" s="63"/>
      <c r="X234" s="63">
        <v>0</v>
      </c>
      <c r="Y234" s="63">
        <v>0</v>
      </c>
      <c r="Z234" s="63">
        <v>0</v>
      </c>
      <c r="AA234" s="63">
        <v>0</v>
      </c>
      <c r="AB234" s="63">
        <v>0</v>
      </c>
      <c r="AC234" s="63"/>
      <c r="AD234" s="63"/>
      <c r="AE234" s="63">
        <v>0</v>
      </c>
      <c r="AF234" s="63">
        <v>0</v>
      </c>
      <c r="AG234" s="63">
        <v>0</v>
      </c>
      <c r="AH234" s="63">
        <v>0</v>
      </c>
      <c r="AI234" s="63"/>
      <c r="AJ234" s="63"/>
      <c r="AK234" s="63"/>
      <c r="AL234" s="63">
        <v>0</v>
      </c>
      <c r="AM234" s="63">
        <v>0</v>
      </c>
      <c r="AN234" s="63">
        <v>0</v>
      </c>
      <c r="AO234" s="63">
        <v>0</v>
      </c>
      <c r="AP234" s="63">
        <v>0</v>
      </c>
      <c r="AQ234" s="63"/>
      <c r="AR234" s="63"/>
      <c r="AS234" s="63"/>
      <c r="AT234" s="63">
        <v>0</v>
      </c>
      <c r="AU234" s="63">
        <v>0</v>
      </c>
      <c r="AV234" s="63">
        <v>0</v>
      </c>
      <c r="AW234" s="63">
        <v>0</v>
      </c>
      <c r="AX234" s="63"/>
      <c r="AY234" s="63"/>
      <c r="AZ234" s="63">
        <v>0</v>
      </c>
      <c r="BA234" s="63">
        <v>0</v>
      </c>
      <c r="BB234" s="63">
        <v>0</v>
      </c>
      <c r="BC234" s="63">
        <v>0</v>
      </c>
      <c r="BD234" s="63">
        <v>0</v>
      </c>
      <c r="BE234" s="63"/>
      <c r="BF234" s="63"/>
      <c r="BG234" s="63">
        <v>0</v>
      </c>
      <c r="BH234" s="63">
        <v>0</v>
      </c>
      <c r="BI234" s="63">
        <v>0</v>
      </c>
      <c r="BJ234" s="63">
        <v>0</v>
      </c>
      <c r="BK234" s="63">
        <v>0</v>
      </c>
      <c r="BL234" s="63"/>
      <c r="BM234" s="63"/>
      <c r="BN234" s="63">
        <v>0</v>
      </c>
      <c r="BO234" s="63">
        <v>0</v>
      </c>
      <c r="BP234" s="63">
        <v>0</v>
      </c>
      <c r="BQ234" s="63">
        <v>0</v>
      </c>
      <c r="BR234" s="63">
        <v>0</v>
      </c>
      <c r="BS234" s="63">
        <v>0</v>
      </c>
      <c r="BT234" s="63"/>
      <c r="BU234" s="63"/>
      <c r="BV234" s="63">
        <v>0</v>
      </c>
      <c r="BW234" s="63">
        <v>0</v>
      </c>
      <c r="BX234" s="63">
        <v>0</v>
      </c>
      <c r="BY234" s="63">
        <v>0</v>
      </c>
      <c r="BZ234" s="63">
        <v>0</v>
      </c>
      <c r="CA234" s="63"/>
      <c r="CB234" s="63"/>
      <c r="CC234" s="63">
        <v>0</v>
      </c>
      <c r="CD234" s="63">
        <v>0</v>
      </c>
      <c r="CE234" s="63">
        <v>0</v>
      </c>
      <c r="CF234" s="63">
        <v>0</v>
      </c>
      <c r="CG234" s="63">
        <v>0</v>
      </c>
      <c r="CH234" s="63"/>
      <c r="CI234" s="63"/>
      <c r="CJ234" s="63">
        <v>0</v>
      </c>
      <c r="CK234" s="63">
        <v>0</v>
      </c>
      <c r="CL234" s="63">
        <v>0</v>
      </c>
      <c r="CM234" s="63">
        <v>0</v>
      </c>
      <c r="CN234" s="63"/>
      <c r="CO234" s="63"/>
      <c r="CP234" s="63"/>
      <c r="CQ234" s="63"/>
      <c r="CR234" s="63"/>
      <c r="CS234" s="63"/>
      <c r="CT234" s="63">
        <v>0</v>
      </c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  <c r="DY234" s="63"/>
      <c r="DZ234" s="63"/>
      <c r="EA234" s="63"/>
      <c r="EB234" s="63"/>
      <c r="EC234" s="63"/>
      <c r="ED234" s="63"/>
      <c r="EE234" s="63"/>
      <c r="EF234" s="63"/>
      <c r="EG234" s="63"/>
      <c r="EH234" s="63"/>
      <c r="EI234" s="63"/>
      <c r="EJ234" s="63"/>
      <c r="EK234" s="63"/>
      <c r="EL234" s="63"/>
      <c r="EM234" s="63"/>
      <c r="EN234" s="63"/>
      <c r="EO234" s="63"/>
      <c r="EP234" s="63"/>
      <c r="EQ234" s="63"/>
      <c r="ER234" s="63"/>
      <c r="ES234" s="63"/>
      <c r="ET234" s="63"/>
      <c r="EU234" s="63"/>
      <c r="EV234" s="63"/>
      <c r="EW234" s="63"/>
      <c r="EX234" s="63"/>
      <c r="EY234" s="63"/>
      <c r="EZ234" s="63"/>
      <c r="FA234" s="63"/>
      <c r="FB234" s="63"/>
      <c r="FC234" s="63"/>
      <c r="FD234" s="63"/>
      <c r="FE234" s="63"/>
      <c r="FF234" s="63">
        <v>0</v>
      </c>
      <c r="FG234" s="63"/>
      <c r="FH234" s="63"/>
      <c r="FI234" s="63"/>
      <c r="FJ234" s="63"/>
      <c r="FK234" s="63"/>
      <c r="FL234" s="63"/>
      <c r="FM234" s="63"/>
      <c r="FN234" s="63"/>
      <c r="FO234" s="63"/>
      <c r="FP234" s="63"/>
      <c r="FQ234" s="63"/>
      <c r="FR234" s="63"/>
      <c r="FS234" s="63"/>
      <c r="FT234" s="63"/>
      <c r="FU234" s="63"/>
      <c r="FV234" s="63"/>
      <c r="FW234" s="63"/>
      <c r="FX234" s="63"/>
      <c r="FY234" s="63"/>
      <c r="FZ234" s="63"/>
      <c r="GA234" s="63"/>
      <c r="GB234" s="63"/>
      <c r="GC234" s="63"/>
      <c r="GD234" s="63"/>
      <c r="GE234" s="63"/>
      <c r="GF234" s="63"/>
      <c r="GG234" s="63"/>
      <c r="GH234" s="63"/>
      <c r="GI234" s="63"/>
      <c r="GJ234" s="63"/>
      <c r="GK234" s="63"/>
      <c r="GL234" s="63"/>
      <c r="GM234" s="63"/>
      <c r="GN234" s="63"/>
      <c r="GO234" s="63"/>
      <c r="GP234" s="63"/>
      <c r="GQ234" s="63"/>
      <c r="GR234" s="63"/>
      <c r="GS234" s="63"/>
      <c r="GT234" s="63"/>
      <c r="GU234" s="63"/>
      <c r="GV234" s="63"/>
      <c r="GW234" s="63"/>
      <c r="GX234" s="63"/>
      <c r="GY234" s="63"/>
      <c r="GZ234" s="63"/>
      <c r="HA234" s="63"/>
      <c r="HB234" s="63"/>
      <c r="HC234" s="63"/>
      <c r="HD234" s="63"/>
      <c r="HE234" s="63"/>
      <c r="HF234" s="63"/>
      <c r="HG234" s="63"/>
      <c r="HH234" s="63"/>
      <c r="HI234" s="63"/>
      <c r="HJ234" s="63"/>
      <c r="HK234" s="63"/>
      <c r="HL234" s="63"/>
      <c r="HM234" s="63"/>
      <c r="HN234" s="63"/>
      <c r="HO234" s="63"/>
      <c r="HP234" s="63"/>
      <c r="HQ234" s="63"/>
      <c r="HR234" s="63"/>
      <c r="HS234" s="63"/>
      <c r="HT234" s="63"/>
      <c r="HU234" s="63"/>
      <c r="HV234" s="63"/>
      <c r="HW234" s="63"/>
      <c r="HX234" s="63"/>
      <c r="HY234" s="63"/>
      <c r="HZ234" s="63"/>
      <c r="IA234" s="63"/>
      <c r="IB234" s="63"/>
      <c r="IC234" s="63"/>
      <c r="ID234" s="63"/>
      <c r="IE234" s="63"/>
      <c r="IF234" s="63"/>
      <c r="IG234" s="63"/>
      <c r="IH234" s="63"/>
      <c r="II234" s="63"/>
      <c r="IJ234" s="63"/>
      <c r="IK234" s="63"/>
      <c r="IL234" s="63"/>
      <c r="IM234" s="63"/>
      <c r="IN234" s="63"/>
      <c r="IO234" s="63"/>
      <c r="IP234" s="63"/>
      <c r="IQ234" s="63"/>
      <c r="IR234" s="63"/>
      <c r="IS234" s="63"/>
      <c r="IT234" s="63"/>
      <c r="IU234" s="63"/>
      <c r="IV234" s="63"/>
      <c r="IW234" s="63"/>
      <c r="IX234" s="63"/>
      <c r="IY234" s="63"/>
      <c r="IZ234" s="63"/>
      <c r="JA234" s="63"/>
      <c r="JB234" s="63"/>
      <c r="JC234" s="63"/>
      <c r="JD234" s="63"/>
      <c r="JE234" s="63"/>
      <c r="JF234" s="63"/>
      <c r="JG234" s="63"/>
      <c r="JH234" s="63"/>
      <c r="JI234" s="63"/>
      <c r="JJ234" s="63"/>
      <c r="JK234" s="63"/>
      <c r="JL234" s="63"/>
      <c r="JM234" s="63"/>
      <c r="JN234" s="63"/>
      <c r="JO234" s="63"/>
      <c r="JP234" s="63"/>
      <c r="JQ234" s="63"/>
      <c r="JR234" s="63"/>
      <c r="JS234" s="63"/>
      <c r="JT234" s="63"/>
      <c r="JU234" s="63"/>
      <c r="JV234" s="63"/>
      <c r="JW234" s="63"/>
      <c r="JX234" s="63"/>
      <c r="JY234" s="63"/>
      <c r="JZ234" s="63"/>
      <c r="KA234" s="63"/>
      <c r="KB234" s="63"/>
      <c r="KC234" s="63"/>
      <c r="KD234" s="63"/>
      <c r="KE234" s="63"/>
      <c r="KF234" s="63"/>
      <c r="KG234" s="63"/>
      <c r="KH234" s="63"/>
      <c r="KI234" s="63"/>
      <c r="KJ234" s="63"/>
      <c r="KK234" s="63"/>
      <c r="KL234" s="63"/>
      <c r="KM234" s="63"/>
      <c r="KN234" s="63"/>
      <c r="KO234" s="63"/>
      <c r="KP234" s="63"/>
      <c r="KQ234" s="63"/>
      <c r="KR234" s="63"/>
      <c r="KS234" s="63"/>
      <c r="KT234" s="63"/>
      <c r="KU234" s="63"/>
      <c r="KV234" s="63"/>
      <c r="KW234" s="63"/>
      <c r="KX234" s="63"/>
      <c r="KY234" s="63"/>
      <c r="KZ234" s="63"/>
      <c r="LA234" s="63"/>
      <c r="LB234" s="63"/>
      <c r="LC234" s="63"/>
      <c r="LD234" s="63"/>
      <c r="LE234" s="63"/>
      <c r="LF234" s="63"/>
      <c r="LG234" s="63"/>
      <c r="LH234" s="63"/>
      <c r="LI234" s="63"/>
      <c r="LJ234" s="63"/>
      <c r="LK234" s="63"/>
      <c r="LL234" s="63"/>
      <c r="LM234" s="63"/>
      <c r="LN234" s="63"/>
      <c r="LO234" s="63"/>
      <c r="LP234" s="63"/>
      <c r="LQ234" s="63"/>
      <c r="LR234" s="63"/>
      <c r="LS234" s="63"/>
      <c r="LT234" s="63"/>
      <c r="LU234" s="63"/>
      <c r="LV234" s="63"/>
      <c r="LW234" s="63"/>
      <c r="LX234" s="63"/>
      <c r="LY234" s="63"/>
      <c r="LZ234" s="63"/>
      <c r="MA234" s="63"/>
      <c r="MB234" s="63"/>
      <c r="MC234" s="63"/>
      <c r="MD234" s="63"/>
      <c r="ME234" s="63"/>
      <c r="MF234" s="63"/>
      <c r="MG234" s="63"/>
      <c r="MH234" s="63"/>
      <c r="MI234" s="63"/>
      <c r="MJ234" s="63"/>
      <c r="MK234" s="63"/>
      <c r="ML234" s="63"/>
      <c r="MM234" s="63"/>
      <c r="MN234" s="63"/>
      <c r="MO234" s="63"/>
      <c r="MP234" s="63"/>
      <c r="MQ234" s="63"/>
      <c r="MR234" s="63"/>
      <c r="MS234" s="63"/>
      <c r="MT234" s="63"/>
      <c r="MU234" s="63"/>
      <c r="MV234" s="63"/>
      <c r="MW234" s="63"/>
      <c r="MX234" s="63"/>
      <c r="MY234" s="63"/>
      <c r="MZ234" s="63"/>
      <c r="NA234" s="63"/>
      <c r="NB234" s="63"/>
      <c r="NC234" s="63"/>
      <c r="ND234" s="63"/>
      <c r="NE234" s="63"/>
      <c r="NF234" s="63"/>
      <c r="NG234" s="63"/>
      <c r="NH234" s="63"/>
      <c r="NI234" s="63"/>
      <c r="NJ234" s="34"/>
    </row>
    <row r="235" spans="1:374" s="40" customFormat="1" ht="15" outlineLevel="1" thickBot="1" x14ac:dyDescent="0.3">
      <c r="A235" s="1049"/>
      <c r="B235" s="36">
        <f>B233/30</f>
        <v>3.3333333333333333E-2</v>
      </c>
      <c r="C235" s="38"/>
      <c r="D235" s="47"/>
      <c r="E235" s="27" t="s">
        <v>3</v>
      </c>
      <c r="F235" s="25"/>
      <c r="G235" s="84">
        <v>6288</v>
      </c>
      <c r="H235" s="33" t="e">
        <f t="shared" ref="H235:BT235" si="318">H232+H228+H236</f>
        <v>#VALUE!</v>
      </c>
      <c r="I235" s="33" t="e">
        <f t="shared" si="318"/>
        <v>#VALUE!</v>
      </c>
      <c r="J235" s="33" t="e">
        <f t="shared" si="318"/>
        <v>#VALUE!</v>
      </c>
      <c r="K235" s="33" t="e">
        <f t="shared" si="318"/>
        <v>#VALUE!</v>
      </c>
      <c r="L235" s="33" t="e">
        <f t="shared" si="318"/>
        <v>#VALUE!</v>
      </c>
      <c r="M235" s="33" t="e">
        <f t="shared" si="318"/>
        <v>#VALUE!</v>
      </c>
      <c r="N235" s="33" t="e">
        <f t="shared" si="318"/>
        <v>#VALUE!</v>
      </c>
      <c r="O235" s="33" t="e">
        <f t="shared" si="318"/>
        <v>#VALUE!</v>
      </c>
      <c r="P235" s="33" t="e">
        <f t="shared" si="318"/>
        <v>#VALUE!</v>
      </c>
      <c r="Q235" s="33" t="e">
        <f t="shared" si="318"/>
        <v>#VALUE!</v>
      </c>
      <c r="R235" s="33" t="e">
        <f t="shared" si="318"/>
        <v>#VALUE!</v>
      </c>
      <c r="S235" s="33" t="e">
        <f t="shared" si="318"/>
        <v>#VALUE!</v>
      </c>
      <c r="T235" s="33" t="e">
        <f t="shared" si="318"/>
        <v>#VALUE!</v>
      </c>
      <c r="U235" s="33" t="e">
        <f t="shared" si="318"/>
        <v>#VALUE!</v>
      </c>
      <c r="V235" s="33" t="e">
        <f t="shared" si="318"/>
        <v>#VALUE!</v>
      </c>
      <c r="W235" s="33" t="e">
        <f t="shared" si="318"/>
        <v>#VALUE!</v>
      </c>
      <c r="X235" s="33" t="e">
        <f t="shared" si="318"/>
        <v>#VALUE!</v>
      </c>
      <c r="Y235" s="33" t="e">
        <f t="shared" si="318"/>
        <v>#VALUE!</v>
      </c>
      <c r="Z235" s="33" t="e">
        <f t="shared" si="318"/>
        <v>#VALUE!</v>
      </c>
      <c r="AA235" s="33" t="e">
        <f t="shared" si="318"/>
        <v>#VALUE!</v>
      </c>
      <c r="AB235" s="33" t="e">
        <f t="shared" si="318"/>
        <v>#VALUE!</v>
      </c>
      <c r="AC235" s="33" t="e">
        <f t="shared" si="318"/>
        <v>#VALUE!</v>
      </c>
      <c r="AD235" s="33" t="e">
        <f t="shared" si="318"/>
        <v>#VALUE!</v>
      </c>
      <c r="AE235" s="33" t="e">
        <f t="shared" si="318"/>
        <v>#VALUE!</v>
      </c>
      <c r="AF235" s="33" t="e">
        <f t="shared" si="318"/>
        <v>#VALUE!</v>
      </c>
      <c r="AG235" s="33" t="e">
        <f t="shared" si="318"/>
        <v>#VALUE!</v>
      </c>
      <c r="AH235" s="33" t="e">
        <f t="shared" si="318"/>
        <v>#VALUE!</v>
      </c>
      <c r="AI235" s="33" t="e">
        <f t="shared" si="318"/>
        <v>#VALUE!</v>
      </c>
      <c r="AJ235" s="33" t="e">
        <f t="shared" si="318"/>
        <v>#VALUE!</v>
      </c>
      <c r="AK235" s="33" t="e">
        <f t="shared" si="318"/>
        <v>#VALUE!</v>
      </c>
      <c r="AL235" s="33" t="e">
        <f t="shared" si="318"/>
        <v>#VALUE!</v>
      </c>
      <c r="AM235" s="33" t="e">
        <f t="shared" si="318"/>
        <v>#VALUE!</v>
      </c>
      <c r="AN235" s="33" t="e">
        <f t="shared" si="318"/>
        <v>#VALUE!</v>
      </c>
      <c r="AO235" s="33" t="e">
        <f t="shared" si="318"/>
        <v>#VALUE!</v>
      </c>
      <c r="AP235" s="33" t="e">
        <f t="shared" si="318"/>
        <v>#VALUE!</v>
      </c>
      <c r="AQ235" s="33" t="e">
        <f t="shared" si="318"/>
        <v>#VALUE!</v>
      </c>
      <c r="AR235" s="33" t="e">
        <f t="shared" si="318"/>
        <v>#VALUE!</v>
      </c>
      <c r="AS235" s="33" t="e">
        <f t="shared" si="318"/>
        <v>#VALUE!</v>
      </c>
      <c r="AT235" s="33" t="e">
        <f t="shared" si="318"/>
        <v>#VALUE!</v>
      </c>
      <c r="AU235" s="33" t="e">
        <f t="shared" si="318"/>
        <v>#VALUE!</v>
      </c>
      <c r="AV235" s="33" t="e">
        <f t="shared" si="318"/>
        <v>#VALUE!</v>
      </c>
      <c r="AW235" s="33" t="e">
        <f t="shared" si="318"/>
        <v>#VALUE!</v>
      </c>
      <c r="AX235" s="33" t="e">
        <f t="shared" si="318"/>
        <v>#VALUE!</v>
      </c>
      <c r="AY235" s="33" t="e">
        <f t="shared" si="318"/>
        <v>#VALUE!</v>
      </c>
      <c r="AZ235" s="33" t="e">
        <f t="shared" si="318"/>
        <v>#VALUE!</v>
      </c>
      <c r="BA235" s="33" t="e">
        <f t="shared" si="318"/>
        <v>#VALUE!</v>
      </c>
      <c r="BB235" s="33" t="e">
        <f t="shared" si="318"/>
        <v>#VALUE!</v>
      </c>
      <c r="BC235" s="33" t="e">
        <f t="shared" si="318"/>
        <v>#VALUE!</v>
      </c>
      <c r="BD235" s="33" t="e">
        <f t="shared" si="318"/>
        <v>#VALUE!</v>
      </c>
      <c r="BE235" s="33" t="e">
        <f t="shared" si="318"/>
        <v>#VALUE!</v>
      </c>
      <c r="BF235" s="33" t="e">
        <f t="shared" si="318"/>
        <v>#VALUE!</v>
      </c>
      <c r="BG235" s="33" t="e">
        <f t="shared" si="318"/>
        <v>#VALUE!</v>
      </c>
      <c r="BH235" s="33" t="e">
        <f t="shared" si="318"/>
        <v>#VALUE!</v>
      </c>
      <c r="BI235" s="33" t="e">
        <f t="shared" si="318"/>
        <v>#VALUE!</v>
      </c>
      <c r="BJ235" s="33" t="e">
        <f t="shared" si="318"/>
        <v>#VALUE!</v>
      </c>
      <c r="BK235" s="33" t="e">
        <f t="shared" si="318"/>
        <v>#VALUE!</v>
      </c>
      <c r="BL235" s="33" t="e">
        <f t="shared" si="318"/>
        <v>#VALUE!</v>
      </c>
      <c r="BM235" s="33" t="e">
        <f t="shared" si="318"/>
        <v>#VALUE!</v>
      </c>
      <c r="BN235" s="33" t="e">
        <f>BN232+BN228+BN236</f>
        <v>#VALUE!</v>
      </c>
      <c r="BO235" s="33" t="e">
        <f t="shared" si="318"/>
        <v>#VALUE!</v>
      </c>
      <c r="BP235" s="33" t="e">
        <f t="shared" si="318"/>
        <v>#VALUE!</v>
      </c>
      <c r="BQ235" s="33" t="e">
        <f t="shared" si="318"/>
        <v>#VALUE!</v>
      </c>
      <c r="BR235" s="33" t="e">
        <f t="shared" si="318"/>
        <v>#VALUE!</v>
      </c>
      <c r="BS235" s="33" t="e">
        <f t="shared" si="318"/>
        <v>#VALUE!</v>
      </c>
      <c r="BT235" s="33" t="e">
        <f t="shared" si="318"/>
        <v>#VALUE!</v>
      </c>
      <c r="BU235" s="33" t="e">
        <f t="shared" ref="BU235:EF235" si="319">BU232+BU228+BU236</f>
        <v>#VALUE!</v>
      </c>
      <c r="BV235" s="33" t="e">
        <f t="shared" si="319"/>
        <v>#VALUE!</v>
      </c>
      <c r="BW235" s="33" t="e">
        <f t="shared" si="319"/>
        <v>#VALUE!</v>
      </c>
      <c r="BX235" s="33" t="e">
        <f t="shared" si="319"/>
        <v>#VALUE!</v>
      </c>
      <c r="BY235" s="33" t="e">
        <f t="shared" si="319"/>
        <v>#VALUE!</v>
      </c>
      <c r="BZ235" s="33" t="e">
        <f t="shared" si="319"/>
        <v>#VALUE!</v>
      </c>
      <c r="CA235" s="33" t="e">
        <f t="shared" si="319"/>
        <v>#VALUE!</v>
      </c>
      <c r="CB235" s="33" t="e">
        <f t="shared" si="319"/>
        <v>#VALUE!</v>
      </c>
      <c r="CC235" s="33" t="e">
        <f t="shared" si="319"/>
        <v>#VALUE!</v>
      </c>
      <c r="CD235" s="33" t="e">
        <f t="shared" si="319"/>
        <v>#VALUE!</v>
      </c>
      <c r="CE235" s="33" t="e">
        <f t="shared" si="319"/>
        <v>#VALUE!</v>
      </c>
      <c r="CF235" s="33" t="e">
        <f t="shared" si="319"/>
        <v>#VALUE!</v>
      </c>
      <c r="CG235" s="33" t="e">
        <f t="shared" si="319"/>
        <v>#VALUE!</v>
      </c>
      <c r="CH235" s="33" t="e">
        <f t="shared" si="319"/>
        <v>#VALUE!</v>
      </c>
      <c r="CI235" s="33" t="e">
        <f t="shared" si="319"/>
        <v>#VALUE!</v>
      </c>
      <c r="CJ235" s="33" t="e">
        <f t="shared" si="319"/>
        <v>#VALUE!</v>
      </c>
      <c r="CK235" s="33" t="e">
        <f t="shared" si="319"/>
        <v>#VALUE!</v>
      </c>
      <c r="CL235" s="33" t="e">
        <f t="shared" si="319"/>
        <v>#VALUE!</v>
      </c>
      <c r="CM235" s="33" t="e">
        <f t="shared" si="319"/>
        <v>#VALUE!</v>
      </c>
      <c r="CN235" s="33" t="e">
        <f t="shared" si="319"/>
        <v>#VALUE!</v>
      </c>
      <c r="CO235" s="33" t="e">
        <f t="shared" si="319"/>
        <v>#VALUE!</v>
      </c>
      <c r="CP235" s="33" t="e">
        <f t="shared" si="319"/>
        <v>#VALUE!</v>
      </c>
      <c r="CQ235" s="33" t="e">
        <f t="shared" si="319"/>
        <v>#VALUE!</v>
      </c>
      <c r="CR235" s="33" t="e">
        <f t="shared" si="319"/>
        <v>#VALUE!</v>
      </c>
      <c r="CS235" s="33" t="e">
        <f t="shared" si="319"/>
        <v>#VALUE!</v>
      </c>
      <c r="CT235" s="33" t="e">
        <f t="shared" si="319"/>
        <v>#VALUE!</v>
      </c>
      <c r="CU235" s="33" t="e">
        <f t="shared" si="319"/>
        <v>#VALUE!</v>
      </c>
      <c r="CV235" s="33" t="e">
        <f t="shared" si="319"/>
        <v>#VALUE!</v>
      </c>
      <c r="CW235" s="33" t="e">
        <f t="shared" si="319"/>
        <v>#VALUE!</v>
      </c>
      <c r="CX235" s="33" t="e">
        <f t="shared" si="319"/>
        <v>#VALUE!</v>
      </c>
      <c r="CY235" s="33" t="e">
        <f t="shared" si="319"/>
        <v>#VALUE!</v>
      </c>
      <c r="CZ235" s="33" t="e">
        <f t="shared" si="319"/>
        <v>#VALUE!</v>
      </c>
      <c r="DA235" s="33" t="e">
        <f t="shared" si="319"/>
        <v>#VALUE!</v>
      </c>
      <c r="DB235" s="33" t="e">
        <f t="shared" si="319"/>
        <v>#VALUE!</v>
      </c>
      <c r="DC235" s="33" t="e">
        <f t="shared" si="319"/>
        <v>#VALUE!</v>
      </c>
      <c r="DD235" s="33" t="e">
        <f t="shared" si="319"/>
        <v>#VALUE!</v>
      </c>
      <c r="DE235" s="33" t="e">
        <f t="shared" si="319"/>
        <v>#VALUE!</v>
      </c>
      <c r="DF235" s="33" t="e">
        <f t="shared" si="319"/>
        <v>#VALUE!</v>
      </c>
      <c r="DG235" s="33" t="e">
        <f t="shared" si="319"/>
        <v>#VALUE!</v>
      </c>
      <c r="DH235" s="33" t="e">
        <f t="shared" si="319"/>
        <v>#VALUE!</v>
      </c>
      <c r="DI235" s="33" t="e">
        <f t="shared" si="319"/>
        <v>#VALUE!</v>
      </c>
      <c r="DJ235" s="33" t="e">
        <f t="shared" si="319"/>
        <v>#VALUE!</v>
      </c>
      <c r="DK235" s="33" t="e">
        <f t="shared" si="319"/>
        <v>#VALUE!</v>
      </c>
      <c r="DL235" s="33" t="e">
        <f t="shared" si="319"/>
        <v>#VALUE!</v>
      </c>
      <c r="DM235" s="33" t="e">
        <f t="shared" si="319"/>
        <v>#VALUE!</v>
      </c>
      <c r="DN235" s="33" t="e">
        <f t="shared" si="319"/>
        <v>#VALUE!</v>
      </c>
      <c r="DO235" s="33" t="e">
        <f t="shared" si="319"/>
        <v>#VALUE!</v>
      </c>
      <c r="DP235" s="33" t="e">
        <f t="shared" si="319"/>
        <v>#VALUE!</v>
      </c>
      <c r="DQ235" s="33" t="e">
        <f t="shared" si="319"/>
        <v>#VALUE!</v>
      </c>
      <c r="DR235" s="33" t="e">
        <f t="shared" si="319"/>
        <v>#VALUE!</v>
      </c>
      <c r="DS235" s="33" t="e">
        <f t="shared" si="319"/>
        <v>#VALUE!</v>
      </c>
      <c r="DT235" s="33" t="e">
        <f t="shared" si="319"/>
        <v>#VALUE!</v>
      </c>
      <c r="DU235" s="33" t="e">
        <f t="shared" si="319"/>
        <v>#VALUE!</v>
      </c>
      <c r="DV235" s="33" t="e">
        <f t="shared" si="319"/>
        <v>#VALUE!</v>
      </c>
      <c r="DW235" s="33" t="e">
        <f t="shared" si="319"/>
        <v>#VALUE!</v>
      </c>
      <c r="DX235" s="33" t="e">
        <f t="shared" si="319"/>
        <v>#VALUE!</v>
      </c>
      <c r="DY235" s="33" t="e">
        <f t="shared" si="319"/>
        <v>#VALUE!</v>
      </c>
      <c r="DZ235" s="33" t="e">
        <f t="shared" si="319"/>
        <v>#VALUE!</v>
      </c>
      <c r="EA235" s="33" t="e">
        <f t="shared" si="319"/>
        <v>#VALUE!</v>
      </c>
      <c r="EB235" s="33" t="e">
        <f t="shared" si="319"/>
        <v>#VALUE!</v>
      </c>
      <c r="EC235" s="33" t="e">
        <f t="shared" si="319"/>
        <v>#VALUE!</v>
      </c>
      <c r="ED235" s="33" t="e">
        <f t="shared" si="319"/>
        <v>#VALUE!</v>
      </c>
      <c r="EE235" s="33" t="e">
        <f t="shared" si="319"/>
        <v>#VALUE!</v>
      </c>
      <c r="EF235" s="33" t="e">
        <f t="shared" si="319"/>
        <v>#VALUE!</v>
      </c>
      <c r="EG235" s="33" t="e">
        <f t="shared" ref="EG235:GR235" si="320">EG232+EG228+EG236</f>
        <v>#VALUE!</v>
      </c>
      <c r="EH235" s="33" t="e">
        <f t="shared" si="320"/>
        <v>#VALUE!</v>
      </c>
      <c r="EI235" s="33" t="e">
        <f t="shared" si="320"/>
        <v>#VALUE!</v>
      </c>
      <c r="EJ235" s="33" t="e">
        <f t="shared" si="320"/>
        <v>#VALUE!</v>
      </c>
      <c r="EK235" s="33" t="e">
        <f t="shared" si="320"/>
        <v>#VALUE!</v>
      </c>
      <c r="EL235" s="33" t="e">
        <f t="shared" si="320"/>
        <v>#VALUE!</v>
      </c>
      <c r="EM235" s="33" t="e">
        <f t="shared" si="320"/>
        <v>#VALUE!</v>
      </c>
      <c r="EN235" s="33" t="e">
        <f t="shared" si="320"/>
        <v>#VALUE!</v>
      </c>
      <c r="EO235" s="33" t="e">
        <f t="shared" si="320"/>
        <v>#VALUE!</v>
      </c>
      <c r="EP235" s="33" t="e">
        <f t="shared" si="320"/>
        <v>#VALUE!</v>
      </c>
      <c r="EQ235" s="33" t="e">
        <f t="shared" si="320"/>
        <v>#VALUE!</v>
      </c>
      <c r="ER235" s="33" t="e">
        <f t="shared" si="320"/>
        <v>#VALUE!</v>
      </c>
      <c r="ES235" s="33" t="e">
        <f t="shared" si="320"/>
        <v>#VALUE!</v>
      </c>
      <c r="ET235" s="33" t="e">
        <f t="shared" si="320"/>
        <v>#VALUE!</v>
      </c>
      <c r="EU235" s="33" t="e">
        <f t="shared" si="320"/>
        <v>#VALUE!</v>
      </c>
      <c r="EV235" s="33" t="e">
        <f t="shared" si="320"/>
        <v>#VALUE!</v>
      </c>
      <c r="EW235" s="33" t="e">
        <f t="shared" si="320"/>
        <v>#VALUE!</v>
      </c>
      <c r="EX235" s="33" t="e">
        <f t="shared" si="320"/>
        <v>#VALUE!</v>
      </c>
      <c r="EY235" s="33" t="e">
        <f t="shared" si="320"/>
        <v>#VALUE!</v>
      </c>
      <c r="EZ235" s="33" t="e">
        <f t="shared" si="320"/>
        <v>#VALUE!</v>
      </c>
      <c r="FA235" s="33" t="e">
        <f t="shared" si="320"/>
        <v>#VALUE!</v>
      </c>
      <c r="FB235" s="33" t="e">
        <f t="shared" si="320"/>
        <v>#VALUE!</v>
      </c>
      <c r="FC235" s="33" t="e">
        <f t="shared" si="320"/>
        <v>#VALUE!</v>
      </c>
      <c r="FD235" s="33" t="e">
        <f t="shared" si="320"/>
        <v>#VALUE!</v>
      </c>
      <c r="FE235" s="33" t="e">
        <f t="shared" si="320"/>
        <v>#VALUE!</v>
      </c>
      <c r="FF235" s="33" t="e">
        <f t="shared" si="320"/>
        <v>#VALUE!</v>
      </c>
      <c r="FG235" s="33" t="e">
        <f t="shared" si="320"/>
        <v>#VALUE!</v>
      </c>
      <c r="FH235" s="33" t="e">
        <f t="shared" si="320"/>
        <v>#VALUE!</v>
      </c>
      <c r="FI235" s="33" t="e">
        <f t="shared" si="320"/>
        <v>#VALUE!</v>
      </c>
      <c r="FJ235" s="33" t="e">
        <f t="shared" si="320"/>
        <v>#VALUE!</v>
      </c>
      <c r="FK235" s="33" t="e">
        <f t="shared" si="320"/>
        <v>#VALUE!</v>
      </c>
      <c r="FL235" s="33" t="e">
        <f t="shared" si="320"/>
        <v>#VALUE!</v>
      </c>
      <c r="FM235" s="33" t="e">
        <f t="shared" si="320"/>
        <v>#VALUE!</v>
      </c>
      <c r="FN235" s="33" t="e">
        <f t="shared" si="320"/>
        <v>#VALUE!</v>
      </c>
      <c r="FO235" s="33" t="e">
        <f t="shared" si="320"/>
        <v>#VALUE!</v>
      </c>
      <c r="FP235" s="33" t="e">
        <f t="shared" si="320"/>
        <v>#VALUE!</v>
      </c>
      <c r="FQ235" s="33" t="e">
        <f t="shared" si="320"/>
        <v>#VALUE!</v>
      </c>
      <c r="FR235" s="33" t="e">
        <f t="shared" si="320"/>
        <v>#VALUE!</v>
      </c>
      <c r="FS235" s="33" t="e">
        <f t="shared" si="320"/>
        <v>#VALUE!</v>
      </c>
      <c r="FT235" s="33" t="e">
        <f t="shared" si="320"/>
        <v>#VALUE!</v>
      </c>
      <c r="FU235" s="33" t="e">
        <f t="shared" si="320"/>
        <v>#VALUE!</v>
      </c>
      <c r="FV235" s="33" t="e">
        <f t="shared" si="320"/>
        <v>#VALUE!</v>
      </c>
      <c r="FW235" s="33" t="e">
        <f t="shared" si="320"/>
        <v>#VALUE!</v>
      </c>
      <c r="FX235" s="33" t="e">
        <f t="shared" si="320"/>
        <v>#VALUE!</v>
      </c>
      <c r="FY235" s="33" t="e">
        <f t="shared" si="320"/>
        <v>#VALUE!</v>
      </c>
      <c r="FZ235" s="33" t="e">
        <f t="shared" si="320"/>
        <v>#VALUE!</v>
      </c>
      <c r="GA235" s="33" t="e">
        <f t="shared" si="320"/>
        <v>#VALUE!</v>
      </c>
      <c r="GB235" s="33" t="e">
        <f t="shared" si="320"/>
        <v>#VALUE!</v>
      </c>
      <c r="GC235" s="33" t="e">
        <f t="shared" si="320"/>
        <v>#VALUE!</v>
      </c>
      <c r="GD235" s="33" t="e">
        <f t="shared" si="320"/>
        <v>#VALUE!</v>
      </c>
      <c r="GE235" s="33" t="e">
        <f t="shared" si="320"/>
        <v>#VALUE!</v>
      </c>
      <c r="GF235" s="33" t="e">
        <f t="shared" si="320"/>
        <v>#VALUE!</v>
      </c>
      <c r="GG235" s="33" t="e">
        <f t="shared" si="320"/>
        <v>#VALUE!</v>
      </c>
      <c r="GH235" s="33" t="e">
        <f t="shared" si="320"/>
        <v>#VALUE!</v>
      </c>
      <c r="GI235" s="33" t="e">
        <f t="shared" si="320"/>
        <v>#VALUE!</v>
      </c>
      <c r="GJ235" s="33" t="e">
        <f t="shared" si="320"/>
        <v>#VALUE!</v>
      </c>
      <c r="GK235" s="33" t="e">
        <f t="shared" si="320"/>
        <v>#VALUE!</v>
      </c>
      <c r="GL235" s="33" t="e">
        <f t="shared" si="320"/>
        <v>#VALUE!</v>
      </c>
      <c r="GM235" s="33" t="e">
        <f t="shared" si="320"/>
        <v>#VALUE!</v>
      </c>
      <c r="GN235" s="33" t="e">
        <f t="shared" si="320"/>
        <v>#VALUE!</v>
      </c>
      <c r="GO235" s="33" t="e">
        <f t="shared" si="320"/>
        <v>#VALUE!</v>
      </c>
      <c r="GP235" s="33" t="e">
        <f t="shared" si="320"/>
        <v>#VALUE!</v>
      </c>
      <c r="GQ235" s="33" t="e">
        <f t="shared" si="320"/>
        <v>#VALUE!</v>
      </c>
      <c r="GR235" s="33" t="e">
        <f t="shared" si="320"/>
        <v>#VALUE!</v>
      </c>
      <c r="GS235" s="33" t="e">
        <f t="shared" ref="GS235:JD235" si="321">GS232+GS228+GS236</f>
        <v>#VALUE!</v>
      </c>
      <c r="GT235" s="33" t="e">
        <f t="shared" si="321"/>
        <v>#VALUE!</v>
      </c>
      <c r="GU235" s="33" t="e">
        <f t="shared" si="321"/>
        <v>#VALUE!</v>
      </c>
      <c r="GV235" s="33" t="e">
        <f t="shared" si="321"/>
        <v>#VALUE!</v>
      </c>
      <c r="GW235" s="33" t="e">
        <f t="shared" si="321"/>
        <v>#VALUE!</v>
      </c>
      <c r="GX235" s="33" t="e">
        <f t="shared" si="321"/>
        <v>#VALUE!</v>
      </c>
      <c r="GY235" s="33" t="e">
        <f t="shared" si="321"/>
        <v>#VALUE!</v>
      </c>
      <c r="GZ235" s="33" t="e">
        <f t="shared" si="321"/>
        <v>#VALUE!</v>
      </c>
      <c r="HA235" s="33" t="e">
        <f t="shared" si="321"/>
        <v>#VALUE!</v>
      </c>
      <c r="HB235" s="33" t="e">
        <f t="shared" si="321"/>
        <v>#VALUE!</v>
      </c>
      <c r="HC235" s="33" t="e">
        <f t="shared" si="321"/>
        <v>#VALUE!</v>
      </c>
      <c r="HD235" s="33" t="e">
        <f t="shared" si="321"/>
        <v>#VALUE!</v>
      </c>
      <c r="HE235" s="33" t="e">
        <f t="shared" si="321"/>
        <v>#VALUE!</v>
      </c>
      <c r="HF235" s="33" t="e">
        <f t="shared" si="321"/>
        <v>#VALUE!</v>
      </c>
      <c r="HG235" s="33" t="e">
        <f t="shared" si="321"/>
        <v>#VALUE!</v>
      </c>
      <c r="HH235" s="33" t="e">
        <f t="shared" si="321"/>
        <v>#VALUE!</v>
      </c>
      <c r="HI235" s="33" t="e">
        <f t="shared" si="321"/>
        <v>#VALUE!</v>
      </c>
      <c r="HJ235" s="33" t="e">
        <f t="shared" si="321"/>
        <v>#VALUE!</v>
      </c>
      <c r="HK235" s="33" t="e">
        <f t="shared" si="321"/>
        <v>#VALUE!</v>
      </c>
      <c r="HL235" s="33" t="e">
        <f t="shared" si="321"/>
        <v>#VALUE!</v>
      </c>
      <c r="HM235" s="33" t="e">
        <f t="shared" si="321"/>
        <v>#VALUE!</v>
      </c>
      <c r="HN235" s="33" t="e">
        <f t="shared" si="321"/>
        <v>#VALUE!</v>
      </c>
      <c r="HO235" s="33" t="e">
        <f t="shared" si="321"/>
        <v>#VALUE!</v>
      </c>
      <c r="HP235" s="33" t="e">
        <f t="shared" si="321"/>
        <v>#VALUE!</v>
      </c>
      <c r="HQ235" s="33" t="e">
        <f t="shared" si="321"/>
        <v>#VALUE!</v>
      </c>
      <c r="HR235" s="33" t="e">
        <f t="shared" si="321"/>
        <v>#VALUE!</v>
      </c>
      <c r="HS235" s="33" t="e">
        <f t="shared" si="321"/>
        <v>#VALUE!</v>
      </c>
      <c r="HT235" s="33" t="e">
        <f t="shared" si="321"/>
        <v>#VALUE!</v>
      </c>
      <c r="HU235" s="33" t="e">
        <f t="shared" si="321"/>
        <v>#VALUE!</v>
      </c>
      <c r="HV235" s="33" t="e">
        <f t="shared" si="321"/>
        <v>#VALUE!</v>
      </c>
      <c r="HW235" s="33" t="e">
        <f t="shared" si="321"/>
        <v>#VALUE!</v>
      </c>
      <c r="HX235" s="33" t="e">
        <f t="shared" si="321"/>
        <v>#VALUE!</v>
      </c>
      <c r="HY235" s="33" t="e">
        <f t="shared" si="321"/>
        <v>#VALUE!</v>
      </c>
      <c r="HZ235" s="33" t="e">
        <f t="shared" si="321"/>
        <v>#VALUE!</v>
      </c>
      <c r="IA235" s="33" t="e">
        <f t="shared" si="321"/>
        <v>#VALUE!</v>
      </c>
      <c r="IB235" s="33" t="e">
        <f t="shared" si="321"/>
        <v>#VALUE!</v>
      </c>
      <c r="IC235" s="33" t="e">
        <f t="shared" si="321"/>
        <v>#VALUE!</v>
      </c>
      <c r="ID235" s="33" t="e">
        <f t="shared" si="321"/>
        <v>#VALUE!</v>
      </c>
      <c r="IE235" s="33" t="e">
        <f t="shared" si="321"/>
        <v>#VALUE!</v>
      </c>
      <c r="IF235" s="33" t="e">
        <f t="shared" si="321"/>
        <v>#VALUE!</v>
      </c>
      <c r="IG235" s="33" t="e">
        <f t="shared" si="321"/>
        <v>#VALUE!</v>
      </c>
      <c r="IH235" s="33" t="e">
        <f t="shared" si="321"/>
        <v>#VALUE!</v>
      </c>
      <c r="II235" s="33" t="e">
        <f t="shared" si="321"/>
        <v>#VALUE!</v>
      </c>
      <c r="IJ235" s="33" t="e">
        <f t="shared" si="321"/>
        <v>#VALUE!</v>
      </c>
      <c r="IK235" s="33" t="e">
        <f t="shared" si="321"/>
        <v>#VALUE!</v>
      </c>
      <c r="IL235" s="33" t="e">
        <f t="shared" si="321"/>
        <v>#VALUE!</v>
      </c>
      <c r="IM235" s="33" t="e">
        <f t="shared" si="321"/>
        <v>#VALUE!</v>
      </c>
      <c r="IN235" s="33" t="e">
        <f t="shared" si="321"/>
        <v>#VALUE!</v>
      </c>
      <c r="IO235" s="33" t="e">
        <f t="shared" si="321"/>
        <v>#VALUE!</v>
      </c>
      <c r="IP235" s="33" t="e">
        <f t="shared" si="321"/>
        <v>#VALUE!</v>
      </c>
      <c r="IQ235" s="33" t="e">
        <f t="shared" si="321"/>
        <v>#VALUE!</v>
      </c>
      <c r="IR235" s="33" t="e">
        <f t="shared" si="321"/>
        <v>#VALUE!</v>
      </c>
      <c r="IS235" s="33" t="e">
        <f t="shared" si="321"/>
        <v>#VALUE!</v>
      </c>
      <c r="IT235" s="33" t="e">
        <f t="shared" si="321"/>
        <v>#VALUE!</v>
      </c>
      <c r="IU235" s="33" t="e">
        <f t="shared" si="321"/>
        <v>#VALUE!</v>
      </c>
      <c r="IV235" s="33" t="e">
        <f t="shared" si="321"/>
        <v>#VALUE!</v>
      </c>
      <c r="IW235" s="33" t="e">
        <f t="shared" si="321"/>
        <v>#VALUE!</v>
      </c>
      <c r="IX235" s="33" t="e">
        <f t="shared" si="321"/>
        <v>#VALUE!</v>
      </c>
      <c r="IY235" s="33" t="e">
        <f t="shared" si="321"/>
        <v>#VALUE!</v>
      </c>
      <c r="IZ235" s="33" t="e">
        <f t="shared" si="321"/>
        <v>#VALUE!</v>
      </c>
      <c r="JA235" s="33" t="e">
        <f t="shared" si="321"/>
        <v>#VALUE!</v>
      </c>
      <c r="JB235" s="33" t="e">
        <f t="shared" si="321"/>
        <v>#VALUE!</v>
      </c>
      <c r="JC235" s="33" t="e">
        <f t="shared" si="321"/>
        <v>#VALUE!</v>
      </c>
      <c r="JD235" s="33" t="e">
        <f t="shared" si="321"/>
        <v>#VALUE!</v>
      </c>
      <c r="JE235" s="33" t="e">
        <f t="shared" ref="JE235:LP235" si="322">JE232+JE228+JE236</f>
        <v>#VALUE!</v>
      </c>
      <c r="JF235" s="33" t="e">
        <f t="shared" si="322"/>
        <v>#VALUE!</v>
      </c>
      <c r="JG235" s="33" t="e">
        <f t="shared" si="322"/>
        <v>#VALUE!</v>
      </c>
      <c r="JH235" s="33" t="e">
        <f t="shared" si="322"/>
        <v>#VALUE!</v>
      </c>
      <c r="JI235" s="33" t="e">
        <f t="shared" si="322"/>
        <v>#VALUE!</v>
      </c>
      <c r="JJ235" s="33" t="e">
        <f t="shared" si="322"/>
        <v>#VALUE!</v>
      </c>
      <c r="JK235" s="33" t="e">
        <f t="shared" si="322"/>
        <v>#VALUE!</v>
      </c>
      <c r="JL235" s="33" t="e">
        <f t="shared" si="322"/>
        <v>#VALUE!</v>
      </c>
      <c r="JM235" s="33" t="e">
        <f t="shared" si="322"/>
        <v>#VALUE!</v>
      </c>
      <c r="JN235" s="33" t="e">
        <f t="shared" si="322"/>
        <v>#VALUE!</v>
      </c>
      <c r="JO235" s="33" t="e">
        <f t="shared" si="322"/>
        <v>#VALUE!</v>
      </c>
      <c r="JP235" s="33" t="e">
        <f t="shared" si="322"/>
        <v>#VALUE!</v>
      </c>
      <c r="JQ235" s="33" t="e">
        <f t="shared" si="322"/>
        <v>#VALUE!</v>
      </c>
      <c r="JR235" s="33" t="e">
        <f t="shared" si="322"/>
        <v>#VALUE!</v>
      </c>
      <c r="JS235" s="33" t="e">
        <f t="shared" si="322"/>
        <v>#VALUE!</v>
      </c>
      <c r="JT235" s="33" t="e">
        <f t="shared" si="322"/>
        <v>#VALUE!</v>
      </c>
      <c r="JU235" s="33" t="e">
        <f t="shared" si="322"/>
        <v>#VALUE!</v>
      </c>
      <c r="JV235" s="33" t="e">
        <f t="shared" si="322"/>
        <v>#VALUE!</v>
      </c>
      <c r="JW235" s="33" t="e">
        <f t="shared" si="322"/>
        <v>#VALUE!</v>
      </c>
      <c r="JX235" s="33" t="e">
        <f t="shared" si="322"/>
        <v>#VALUE!</v>
      </c>
      <c r="JY235" s="33" t="e">
        <f t="shared" si="322"/>
        <v>#VALUE!</v>
      </c>
      <c r="JZ235" s="33" t="e">
        <f t="shared" si="322"/>
        <v>#VALUE!</v>
      </c>
      <c r="KA235" s="33" t="e">
        <f t="shared" si="322"/>
        <v>#VALUE!</v>
      </c>
      <c r="KB235" s="33" t="e">
        <f t="shared" si="322"/>
        <v>#VALUE!</v>
      </c>
      <c r="KC235" s="33" t="e">
        <f t="shared" si="322"/>
        <v>#VALUE!</v>
      </c>
      <c r="KD235" s="33" t="e">
        <f t="shared" si="322"/>
        <v>#VALUE!</v>
      </c>
      <c r="KE235" s="33" t="e">
        <f t="shared" si="322"/>
        <v>#VALUE!</v>
      </c>
      <c r="KF235" s="33" t="e">
        <f t="shared" si="322"/>
        <v>#VALUE!</v>
      </c>
      <c r="KG235" s="33" t="e">
        <f t="shared" si="322"/>
        <v>#VALUE!</v>
      </c>
      <c r="KH235" s="33" t="e">
        <f t="shared" si="322"/>
        <v>#VALUE!</v>
      </c>
      <c r="KI235" s="33" t="e">
        <f t="shared" si="322"/>
        <v>#VALUE!</v>
      </c>
      <c r="KJ235" s="33" t="e">
        <f t="shared" si="322"/>
        <v>#VALUE!</v>
      </c>
      <c r="KK235" s="33" t="e">
        <f t="shared" si="322"/>
        <v>#VALUE!</v>
      </c>
      <c r="KL235" s="33" t="e">
        <f t="shared" si="322"/>
        <v>#VALUE!</v>
      </c>
      <c r="KM235" s="33" t="e">
        <f t="shared" si="322"/>
        <v>#VALUE!</v>
      </c>
      <c r="KN235" s="33" t="e">
        <f t="shared" si="322"/>
        <v>#VALUE!</v>
      </c>
      <c r="KO235" s="33" t="e">
        <f t="shared" si="322"/>
        <v>#VALUE!</v>
      </c>
      <c r="KP235" s="33" t="e">
        <f t="shared" si="322"/>
        <v>#VALUE!</v>
      </c>
      <c r="KQ235" s="33" t="e">
        <f t="shared" si="322"/>
        <v>#VALUE!</v>
      </c>
      <c r="KR235" s="33" t="e">
        <f t="shared" si="322"/>
        <v>#VALUE!</v>
      </c>
      <c r="KS235" s="33" t="e">
        <f t="shared" si="322"/>
        <v>#VALUE!</v>
      </c>
      <c r="KT235" s="33" t="e">
        <f t="shared" si="322"/>
        <v>#VALUE!</v>
      </c>
      <c r="KU235" s="33" t="e">
        <f t="shared" si="322"/>
        <v>#VALUE!</v>
      </c>
      <c r="KV235" s="33" t="e">
        <f t="shared" si="322"/>
        <v>#VALUE!</v>
      </c>
      <c r="KW235" s="33" t="e">
        <f t="shared" si="322"/>
        <v>#VALUE!</v>
      </c>
      <c r="KX235" s="33" t="e">
        <f t="shared" si="322"/>
        <v>#VALUE!</v>
      </c>
      <c r="KY235" s="33" t="e">
        <f t="shared" si="322"/>
        <v>#VALUE!</v>
      </c>
      <c r="KZ235" s="33" t="e">
        <f t="shared" si="322"/>
        <v>#VALUE!</v>
      </c>
      <c r="LA235" s="33" t="e">
        <f t="shared" si="322"/>
        <v>#VALUE!</v>
      </c>
      <c r="LB235" s="33" t="e">
        <f t="shared" si="322"/>
        <v>#VALUE!</v>
      </c>
      <c r="LC235" s="33" t="e">
        <f t="shared" si="322"/>
        <v>#VALUE!</v>
      </c>
      <c r="LD235" s="33" t="e">
        <f t="shared" si="322"/>
        <v>#VALUE!</v>
      </c>
      <c r="LE235" s="33" t="e">
        <f t="shared" si="322"/>
        <v>#VALUE!</v>
      </c>
      <c r="LF235" s="33" t="e">
        <f t="shared" si="322"/>
        <v>#VALUE!</v>
      </c>
      <c r="LG235" s="33" t="e">
        <f t="shared" si="322"/>
        <v>#VALUE!</v>
      </c>
      <c r="LH235" s="33" t="e">
        <f t="shared" si="322"/>
        <v>#VALUE!</v>
      </c>
      <c r="LI235" s="33" t="e">
        <f t="shared" si="322"/>
        <v>#VALUE!</v>
      </c>
      <c r="LJ235" s="33" t="e">
        <f t="shared" si="322"/>
        <v>#VALUE!</v>
      </c>
      <c r="LK235" s="33" t="e">
        <f t="shared" si="322"/>
        <v>#VALUE!</v>
      </c>
      <c r="LL235" s="33" t="e">
        <f t="shared" si="322"/>
        <v>#VALUE!</v>
      </c>
      <c r="LM235" s="33" t="e">
        <f t="shared" si="322"/>
        <v>#VALUE!</v>
      </c>
      <c r="LN235" s="33" t="e">
        <f t="shared" si="322"/>
        <v>#VALUE!</v>
      </c>
      <c r="LO235" s="33" t="e">
        <f t="shared" si="322"/>
        <v>#VALUE!</v>
      </c>
      <c r="LP235" s="33" t="e">
        <f t="shared" si="322"/>
        <v>#VALUE!</v>
      </c>
      <c r="LQ235" s="33" t="e">
        <f t="shared" ref="LQ235:NI235" si="323">LQ232+LQ228+LQ236</f>
        <v>#VALUE!</v>
      </c>
      <c r="LR235" s="33" t="e">
        <f t="shared" si="323"/>
        <v>#VALUE!</v>
      </c>
      <c r="LS235" s="33" t="e">
        <f t="shared" si="323"/>
        <v>#VALUE!</v>
      </c>
      <c r="LT235" s="33" t="e">
        <f t="shared" si="323"/>
        <v>#VALUE!</v>
      </c>
      <c r="LU235" s="33" t="e">
        <f t="shared" si="323"/>
        <v>#VALUE!</v>
      </c>
      <c r="LV235" s="33" t="e">
        <f t="shared" si="323"/>
        <v>#VALUE!</v>
      </c>
      <c r="LW235" s="33" t="e">
        <f t="shared" si="323"/>
        <v>#VALUE!</v>
      </c>
      <c r="LX235" s="33" t="e">
        <f t="shared" si="323"/>
        <v>#VALUE!</v>
      </c>
      <c r="LY235" s="33" t="e">
        <f t="shared" si="323"/>
        <v>#VALUE!</v>
      </c>
      <c r="LZ235" s="33" t="e">
        <f t="shared" si="323"/>
        <v>#VALUE!</v>
      </c>
      <c r="MA235" s="33" t="e">
        <f t="shared" si="323"/>
        <v>#VALUE!</v>
      </c>
      <c r="MB235" s="33" t="e">
        <f t="shared" si="323"/>
        <v>#VALUE!</v>
      </c>
      <c r="MC235" s="33" t="e">
        <f t="shared" si="323"/>
        <v>#VALUE!</v>
      </c>
      <c r="MD235" s="33" t="e">
        <f t="shared" si="323"/>
        <v>#VALUE!</v>
      </c>
      <c r="ME235" s="33" t="e">
        <f t="shared" si="323"/>
        <v>#VALUE!</v>
      </c>
      <c r="MF235" s="33" t="e">
        <f t="shared" si="323"/>
        <v>#VALUE!</v>
      </c>
      <c r="MG235" s="33" t="e">
        <f t="shared" si="323"/>
        <v>#VALUE!</v>
      </c>
      <c r="MH235" s="33" t="e">
        <f t="shared" si="323"/>
        <v>#VALUE!</v>
      </c>
      <c r="MI235" s="33" t="e">
        <f t="shared" si="323"/>
        <v>#VALUE!</v>
      </c>
      <c r="MJ235" s="33" t="e">
        <f t="shared" si="323"/>
        <v>#VALUE!</v>
      </c>
      <c r="MK235" s="33" t="e">
        <f t="shared" si="323"/>
        <v>#VALUE!</v>
      </c>
      <c r="ML235" s="33" t="e">
        <f t="shared" si="323"/>
        <v>#VALUE!</v>
      </c>
      <c r="MM235" s="33" t="e">
        <f t="shared" si="323"/>
        <v>#VALUE!</v>
      </c>
      <c r="MN235" s="33" t="e">
        <f t="shared" si="323"/>
        <v>#VALUE!</v>
      </c>
      <c r="MO235" s="33" t="e">
        <f t="shared" si="323"/>
        <v>#VALUE!</v>
      </c>
      <c r="MP235" s="33" t="e">
        <f t="shared" si="323"/>
        <v>#VALUE!</v>
      </c>
      <c r="MQ235" s="33" t="e">
        <f t="shared" si="323"/>
        <v>#VALUE!</v>
      </c>
      <c r="MR235" s="33" t="e">
        <f t="shared" si="323"/>
        <v>#VALUE!</v>
      </c>
      <c r="MS235" s="33" t="e">
        <f t="shared" si="323"/>
        <v>#VALUE!</v>
      </c>
      <c r="MT235" s="33" t="e">
        <f t="shared" si="323"/>
        <v>#VALUE!</v>
      </c>
      <c r="MU235" s="33" t="e">
        <f t="shared" si="323"/>
        <v>#VALUE!</v>
      </c>
      <c r="MV235" s="33" t="e">
        <f t="shared" si="323"/>
        <v>#VALUE!</v>
      </c>
      <c r="MW235" s="33" t="e">
        <f t="shared" si="323"/>
        <v>#VALUE!</v>
      </c>
      <c r="MX235" s="33" t="e">
        <f t="shared" si="323"/>
        <v>#VALUE!</v>
      </c>
      <c r="MY235" s="33" t="e">
        <f t="shared" si="323"/>
        <v>#VALUE!</v>
      </c>
      <c r="MZ235" s="33" t="e">
        <f t="shared" si="323"/>
        <v>#VALUE!</v>
      </c>
      <c r="NA235" s="33" t="e">
        <f t="shared" si="323"/>
        <v>#VALUE!</v>
      </c>
      <c r="NB235" s="33" t="e">
        <f t="shared" si="323"/>
        <v>#VALUE!</v>
      </c>
      <c r="NC235" s="33" t="e">
        <f t="shared" si="323"/>
        <v>#VALUE!</v>
      </c>
      <c r="ND235" s="33" t="e">
        <f t="shared" si="323"/>
        <v>#VALUE!</v>
      </c>
      <c r="NE235" s="33" t="e">
        <f t="shared" si="323"/>
        <v>#VALUE!</v>
      </c>
      <c r="NF235" s="33" t="e">
        <f t="shared" si="323"/>
        <v>#VALUE!</v>
      </c>
      <c r="NG235" s="33" t="e">
        <f t="shared" si="323"/>
        <v>#VALUE!</v>
      </c>
      <c r="NH235" s="33" t="e">
        <f t="shared" si="323"/>
        <v>#VALUE!</v>
      </c>
      <c r="NI235" s="33" t="e">
        <f t="shared" si="323"/>
        <v>#VALUE!</v>
      </c>
    </row>
    <row r="236" spans="1:374" s="40" customFormat="1" ht="15" customHeight="1" outlineLevel="1" x14ac:dyDescent="0.25">
      <c r="A236" s="1047" t="s">
        <v>35</v>
      </c>
      <c r="B236" s="43" t="s">
        <v>36</v>
      </c>
      <c r="C236" s="1050" t="s">
        <v>34</v>
      </c>
      <c r="D236" s="48" t="s">
        <v>32</v>
      </c>
      <c r="E236" s="57" t="s">
        <v>235</v>
      </c>
      <c r="F236" s="58"/>
      <c r="G236" s="84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  <c r="CD236" s="33"/>
      <c r="CE236" s="33"/>
      <c r="CF236" s="33"/>
      <c r="CG236" s="33"/>
      <c r="CH236" s="33"/>
      <c r="CI236" s="33"/>
      <c r="CJ236" s="33"/>
      <c r="CK236" s="33"/>
      <c r="CL236" s="33"/>
      <c r="CM236" s="33"/>
      <c r="CN236" s="33"/>
      <c r="CO236" s="33"/>
      <c r="CP236" s="33"/>
      <c r="CQ236" s="33"/>
      <c r="CR236" s="33"/>
      <c r="CS236" s="33"/>
      <c r="CT236" s="33"/>
      <c r="CU236" s="33"/>
      <c r="CV236" s="33"/>
      <c r="CW236" s="33"/>
      <c r="CX236" s="33"/>
      <c r="CY236" s="33"/>
      <c r="CZ236" s="33"/>
      <c r="DA236" s="33"/>
      <c r="DB236" s="33"/>
      <c r="DC236" s="33"/>
      <c r="DD236" s="33"/>
      <c r="DE236" s="33"/>
      <c r="DF236" s="33"/>
      <c r="DG236" s="33"/>
      <c r="DH236" s="33"/>
      <c r="DI236" s="33"/>
      <c r="DJ236" s="33"/>
      <c r="DK236" s="33"/>
      <c r="DL236" s="33"/>
      <c r="DM236" s="33"/>
      <c r="DN236" s="33"/>
      <c r="DO236" s="33"/>
      <c r="DP236" s="33"/>
      <c r="DQ236" s="33"/>
      <c r="DR236" s="33"/>
      <c r="DS236" s="33"/>
      <c r="DT236" s="33"/>
      <c r="DU236" s="33"/>
      <c r="DV236" s="33"/>
      <c r="DW236" s="33"/>
      <c r="DX236" s="33"/>
      <c r="DY236" s="33"/>
      <c r="DZ236" s="33"/>
      <c r="EA236" s="33"/>
      <c r="EB236" s="33"/>
      <c r="EC236" s="33"/>
      <c r="ED236" s="33"/>
      <c r="EE236" s="33"/>
      <c r="EF236" s="33"/>
      <c r="EG236" s="33"/>
      <c r="EH236" s="33"/>
      <c r="EI236" s="33"/>
      <c r="EJ236" s="33"/>
      <c r="EK236" s="33"/>
      <c r="EL236" s="33"/>
      <c r="EM236" s="33"/>
      <c r="EN236" s="33"/>
      <c r="EO236" s="33"/>
      <c r="EP236" s="33"/>
      <c r="EQ236" s="33"/>
      <c r="ER236" s="33"/>
      <c r="ES236" s="33"/>
      <c r="ET236" s="33"/>
      <c r="EU236" s="33"/>
      <c r="EV236" s="33"/>
      <c r="EW236" s="33"/>
      <c r="EX236" s="33"/>
      <c r="EY236" s="33"/>
      <c r="EZ236" s="33"/>
      <c r="FA236" s="33"/>
      <c r="FB236" s="33"/>
      <c r="FC236" s="33"/>
      <c r="FD236" s="33"/>
      <c r="FE236" s="33"/>
      <c r="FF236" s="33"/>
      <c r="FG236" s="33"/>
      <c r="FH236" s="33"/>
      <c r="FI236" s="33"/>
      <c r="FJ236" s="33"/>
      <c r="FK236" s="33"/>
      <c r="FL236" s="33"/>
      <c r="FM236" s="33"/>
      <c r="FN236" s="33"/>
      <c r="FO236" s="33"/>
      <c r="FP236" s="33"/>
      <c r="FQ236" s="33"/>
      <c r="FR236" s="33"/>
      <c r="FS236" s="33"/>
      <c r="FT236" s="33"/>
      <c r="FU236" s="33"/>
      <c r="FV236" s="33"/>
      <c r="FW236" s="33"/>
      <c r="FX236" s="33"/>
      <c r="FY236" s="33"/>
      <c r="FZ236" s="33"/>
      <c r="GA236" s="33"/>
      <c r="GB236" s="33"/>
      <c r="GC236" s="33"/>
      <c r="GD236" s="33"/>
      <c r="GE236" s="33"/>
      <c r="GF236" s="33"/>
      <c r="GG236" s="33"/>
      <c r="GH236" s="33"/>
      <c r="GI236" s="33"/>
      <c r="GJ236" s="33"/>
      <c r="GK236" s="33"/>
      <c r="GL236" s="33"/>
      <c r="GM236" s="33"/>
      <c r="GN236" s="33"/>
      <c r="GO236" s="33"/>
      <c r="GP236" s="33"/>
      <c r="GQ236" s="33"/>
      <c r="GR236" s="33"/>
      <c r="GS236" s="33"/>
      <c r="GT236" s="33"/>
      <c r="GU236" s="33"/>
      <c r="GV236" s="33"/>
      <c r="GW236" s="33"/>
      <c r="GX236" s="33"/>
      <c r="GY236" s="33"/>
      <c r="GZ236" s="33"/>
      <c r="HA236" s="33"/>
      <c r="HB236" s="33"/>
      <c r="HC236" s="33"/>
      <c r="HD236" s="33"/>
      <c r="HE236" s="33"/>
      <c r="HF236" s="33"/>
      <c r="HG236" s="33"/>
      <c r="HH236" s="33"/>
      <c r="HI236" s="33"/>
      <c r="HJ236" s="33"/>
      <c r="HK236" s="33"/>
      <c r="HL236" s="33"/>
      <c r="HM236" s="33"/>
      <c r="HN236" s="33"/>
      <c r="HO236" s="33"/>
      <c r="HP236" s="33"/>
      <c r="HQ236" s="33"/>
      <c r="HR236" s="33"/>
      <c r="HS236" s="33"/>
      <c r="HT236" s="33"/>
      <c r="HU236" s="33"/>
      <c r="HV236" s="33"/>
      <c r="HW236" s="33"/>
      <c r="HX236" s="33"/>
      <c r="HY236" s="33"/>
      <c r="HZ236" s="33"/>
      <c r="IA236" s="33"/>
      <c r="IB236" s="33"/>
      <c r="IC236" s="33"/>
      <c r="ID236" s="33"/>
      <c r="IE236" s="33"/>
      <c r="IF236" s="33"/>
      <c r="IG236" s="33"/>
      <c r="IH236" s="33"/>
      <c r="II236" s="33"/>
      <c r="IJ236" s="33"/>
      <c r="IK236" s="33"/>
      <c r="IL236" s="33"/>
      <c r="IM236" s="33"/>
      <c r="IN236" s="33"/>
      <c r="IO236" s="33"/>
      <c r="IP236" s="33"/>
      <c r="IQ236" s="33"/>
      <c r="IR236" s="33"/>
      <c r="IS236" s="33"/>
      <c r="IT236" s="33"/>
      <c r="IU236" s="33"/>
      <c r="IV236" s="33"/>
      <c r="IW236" s="33"/>
      <c r="IX236" s="33"/>
      <c r="IY236" s="33"/>
      <c r="IZ236" s="33"/>
      <c r="JA236" s="33"/>
      <c r="JB236" s="33"/>
      <c r="JC236" s="33"/>
      <c r="JD236" s="33"/>
      <c r="JE236" s="33"/>
      <c r="JF236" s="33"/>
      <c r="JG236" s="33"/>
      <c r="JH236" s="33"/>
      <c r="JI236" s="33"/>
      <c r="JJ236" s="33"/>
      <c r="JK236" s="33"/>
      <c r="JL236" s="33"/>
      <c r="JM236" s="33"/>
      <c r="JN236" s="33"/>
      <c r="JO236" s="33"/>
      <c r="JP236" s="33"/>
      <c r="JQ236" s="33"/>
      <c r="JR236" s="33"/>
      <c r="JS236" s="33"/>
      <c r="JT236" s="33"/>
      <c r="JU236" s="33"/>
      <c r="JV236" s="33"/>
      <c r="JW236" s="33"/>
      <c r="JX236" s="33"/>
      <c r="JY236" s="33"/>
      <c r="JZ236" s="33"/>
      <c r="KA236" s="33"/>
      <c r="KB236" s="33"/>
      <c r="KC236" s="33"/>
      <c r="KD236" s="33"/>
      <c r="KE236" s="33"/>
      <c r="KF236" s="33"/>
      <c r="KG236" s="33"/>
      <c r="KH236" s="33"/>
      <c r="KI236" s="33"/>
      <c r="KJ236" s="33"/>
      <c r="KK236" s="33"/>
      <c r="KL236" s="33"/>
      <c r="KM236" s="33"/>
      <c r="KN236" s="33"/>
      <c r="KO236" s="33"/>
      <c r="KP236" s="33"/>
      <c r="KQ236" s="33"/>
      <c r="KR236" s="33"/>
      <c r="KS236" s="33"/>
      <c r="KT236" s="33"/>
      <c r="KU236" s="33"/>
      <c r="KV236" s="33"/>
      <c r="KW236" s="33"/>
      <c r="KX236" s="33"/>
      <c r="KY236" s="33"/>
      <c r="KZ236" s="33"/>
      <c r="LA236" s="33"/>
      <c r="LB236" s="33"/>
      <c r="LC236" s="33"/>
      <c r="LD236" s="33"/>
      <c r="LE236" s="33"/>
      <c r="LF236" s="33"/>
      <c r="LG236" s="33"/>
      <c r="LH236" s="33"/>
      <c r="LI236" s="33"/>
      <c r="LJ236" s="33"/>
      <c r="LK236" s="33"/>
      <c r="LL236" s="33"/>
      <c r="LM236" s="33"/>
      <c r="LN236" s="33"/>
      <c r="LO236" s="33"/>
      <c r="LP236" s="33"/>
      <c r="LQ236" s="33"/>
      <c r="LR236" s="33"/>
      <c r="LS236" s="33"/>
      <c r="LT236" s="33"/>
      <c r="LU236" s="33"/>
      <c r="LV236" s="33"/>
      <c r="LW236" s="33"/>
      <c r="LX236" s="33"/>
      <c r="LY236" s="33"/>
      <c r="LZ236" s="33"/>
      <c r="MA236" s="33"/>
      <c r="MB236" s="33"/>
      <c r="MC236" s="33"/>
      <c r="MD236" s="33"/>
      <c r="ME236" s="33"/>
      <c r="MF236" s="33"/>
      <c r="MG236" s="33"/>
      <c r="MH236" s="33"/>
      <c r="MI236" s="33"/>
      <c r="MJ236" s="33"/>
      <c r="MK236" s="33"/>
      <c r="ML236" s="33"/>
      <c r="MM236" s="33"/>
      <c r="MN236" s="33"/>
      <c r="MO236" s="33"/>
      <c r="MP236" s="33"/>
      <c r="MQ236" s="33"/>
      <c r="MR236" s="33"/>
      <c r="MS236" s="33"/>
      <c r="MT236" s="33"/>
      <c r="MU236" s="33"/>
      <c r="MV236" s="33"/>
      <c r="MW236" s="33"/>
      <c r="MX236" s="33"/>
      <c r="MY236" s="33"/>
      <c r="MZ236" s="33"/>
      <c r="NA236" s="33"/>
      <c r="NB236" s="33"/>
      <c r="NC236" s="33"/>
      <c r="ND236" s="33"/>
      <c r="NE236" s="33"/>
      <c r="NF236" s="33"/>
      <c r="NG236" s="33"/>
      <c r="NH236" s="33"/>
      <c r="NI236" s="33"/>
    </row>
    <row r="237" spans="1:374" s="40" customFormat="1" ht="14.4" outlineLevel="1" x14ac:dyDescent="0.25">
      <c r="A237" s="1048"/>
      <c r="B237" s="18">
        <v>6977</v>
      </c>
      <c r="C237" s="1051"/>
      <c r="D237" s="49">
        <v>1</v>
      </c>
      <c r="E237" s="27" t="s">
        <v>30</v>
      </c>
      <c r="F237" s="25"/>
      <c r="G237" s="84">
        <v>11.920650327590389</v>
      </c>
      <c r="H237" s="33" t="e">
        <f>H235/(IFERROR(VLOOKUP($B227,#REF!,4,FALSE),"")/30)</f>
        <v>#VALUE!</v>
      </c>
      <c r="I237" s="33" t="e">
        <f>I235/(IFERROR(VLOOKUP($B227,#REF!,4,FALSE),"")/30)</f>
        <v>#VALUE!</v>
      </c>
      <c r="J237" s="33" t="e">
        <f>J235/(IFERROR(VLOOKUP($B227,#REF!,4,FALSE),"")/30)</f>
        <v>#VALUE!</v>
      </c>
      <c r="K237" s="33" t="e">
        <f>K235/(IFERROR(VLOOKUP($B227,#REF!,4,FALSE),"")/30)</f>
        <v>#VALUE!</v>
      </c>
      <c r="L237" s="33" t="e">
        <f>L235/(IFERROR(VLOOKUP($B227,#REF!,4,FALSE),"")/30)</f>
        <v>#VALUE!</v>
      </c>
      <c r="M237" s="33" t="e">
        <f>M235/(IFERROR(VLOOKUP($B227,#REF!,4,FALSE),"")/30)</f>
        <v>#VALUE!</v>
      </c>
      <c r="N237" s="33" t="e">
        <f>N235/(IFERROR(VLOOKUP($B227,#REF!,4,FALSE),"")/30)</f>
        <v>#VALUE!</v>
      </c>
      <c r="O237" s="33" t="e">
        <f>O235/(IFERROR(VLOOKUP($B227,#REF!,4,FALSE),"")/30)</f>
        <v>#VALUE!</v>
      </c>
      <c r="P237" s="33" t="e">
        <f>P235/(IFERROR(VLOOKUP($B227,#REF!,4,FALSE),"")/30)</f>
        <v>#VALUE!</v>
      </c>
      <c r="Q237" s="33" t="e">
        <f>Q235/(IFERROR(VLOOKUP($B227,#REF!,4,FALSE),"")/30)</f>
        <v>#VALUE!</v>
      </c>
      <c r="R237" s="33" t="e">
        <f>R235/(IFERROR(VLOOKUP($B227,#REF!,4,FALSE),"")/30)</f>
        <v>#VALUE!</v>
      </c>
      <c r="S237" s="33" t="e">
        <f>S235/(IFERROR(VLOOKUP($B227,#REF!,4,FALSE),"")/30)</f>
        <v>#VALUE!</v>
      </c>
      <c r="T237" s="33" t="e">
        <f>T235/(IFERROR(VLOOKUP($B227,#REF!,4,FALSE),"")/30)</f>
        <v>#VALUE!</v>
      </c>
      <c r="U237" s="33" t="e">
        <f>U235/(IFERROR(VLOOKUP($B227,#REF!,4,FALSE),"")/30)</f>
        <v>#VALUE!</v>
      </c>
      <c r="V237" s="33" t="e">
        <f>V235/(IFERROR(VLOOKUP($B227,#REF!,4,FALSE),"")/30)</f>
        <v>#VALUE!</v>
      </c>
      <c r="W237" s="33" t="e">
        <f>W235/(IFERROR(VLOOKUP($B227,#REF!,4,FALSE),"")/30)</f>
        <v>#VALUE!</v>
      </c>
      <c r="X237" s="33" t="e">
        <f>X235/(IFERROR(VLOOKUP($B227,#REF!,4,FALSE),"")/30)</f>
        <v>#VALUE!</v>
      </c>
      <c r="Y237" s="33" t="e">
        <f>Y235/(IFERROR(VLOOKUP($B227,#REF!,4,FALSE),"")/30)</f>
        <v>#VALUE!</v>
      </c>
      <c r="Z237" s="33" t="e">
        <f>Z235/(IFERROR(VLOOKUP($B227,#REF!,4,FALSE),"")/30)</f>
        <v>#VALUE!</v>
      </c>
      <c r="AA237" s="33" t="e">
        <f>AA235/(IFERROR(VLOOKUP($B227,#REF!,4,FALSE),"")/30)</f>
        <v>#VALUE!</v>
      </c>
      <c r="AB237" s="33" t="e">
        <f>AB235/(IFERROR(VLOOKUP($B227,#REF!,4,FALSE),"")/30)</f>
        <v>#VALUE!</v>
      </c>
      <c r="AC237" s="33" t="e">
        <f>AC235/(IFERROR(VLOOKUP($B227,#REF!,4,FALSE),"")/30)</f>
        <v>#VALUE!</v>
      </c>
      <c r="AD237" s="33" t="e">
        <f>AD235/(IFERROR(VLOOKUP($B227,#REF!,4,FALSE),"")/30)</f>
        <v>#VALUE!</v>
      </c>
      <c r="AE237" s="33" t="e">
        <f>AE235/(IFERROR(VLOOKUP($B227,#REF!,4,FALSE),"")/30)</f>
        <v>#VALUE!</v>
      </c>
      <c r="AF237" s="33" t="e">
        <f>AF235/(IFERROR(VLOOKUP($B227,#REF!,4,FALSE),"")/30)</f>
        <v>#VALUE!</v>
      </c>
      <c r="AG237" s="33" t="e">
        <f>AG235/(IFERROR(VLOOKUP($B227,#REF!,4,FALSE),"")/30)</f>
        <v>#VALUE!</v>
      </c>
      <c r="AH237" s="33" t="e">
        <f>AH235/(IFERROR(VLOOKUP($B227,#REF!,4,FALSE),"")/30)</f>
        <v>#VALUE!</v>
      </c>
      <c r="AI237" s="33" t="e">
        <f>AI235/(IFERROR(VLOOKUP($B227,#REF!,4,FALSE),"")/30)</f>
        <v>#VALUE!</v>
      </c>
      <c r="AJ237" s="33" t="e">
        <f>AJ235/(IFERROR(VLOOKUP($B227,#REF!,4,FALSE),"")/30)</f>
        <v>#VALUE!</v>
      </c>
      <c r="AK237" s="33" t="e">
        <f>AK235/(IFERROR(VLOOKUP($B227,#REF!,4,FALSE),"")/30)</f>
        <v>#VALUE!</v>
      </c>
      <c r="AL237" s="33" t="e">
        <f>AL235/(IFERROR(VLOOKUP($B227,#REF!,4,FALSE),"")/30)</f>
        <v>#VALUE!</v>
      </c>
      <c r="AM237" s="33" t="e">
        <f>AM235/(IFERROR(VLOOKUP($B227,#REF!,5,FALSE),"")/30)</f>
        <v>#VALUE!</v>
      </c>
      <c r="AN237" s="33" t="e">
        <f>AN235/(IFERROR(VLOOKUP($B227,#REF!,5,FALSE),"")/30)</f>
        <v>#VALUE!</v>
      </c>
      <c r="AO237" s="33" t="e">
        <f>AO235/(IFERROR(VLOOKUP($B227,#REF!,5,FALSE),"")/30)</f>
        <v>#VALUE!</v>
      </c>
      <c r="AP237" s="33" t="e">
        <f>AP235/(IFERROR(VLOOKUP($B227,#REF!,5,FALSE),"")/30)</f>
        <v>#VALUE!</v>
      </c>
      <c r="AQ237" s="33" t="e">
        <f>AQ235/(IFERROR(VLOOKUP($B227,#REF!,5,FALSE),"")/30)</f>
        <v>#VALUE!</v>
      </c>
      <c r="AR237" s="33" t="e">
        <f>AR235/(IFERROR(VLOOKUP($B227,#REF!,5,FALSE),"")/30)</f>
        <v>#VALUE!</v>
      </c>
      <c r="AS237" s="33" t="e">
        <f>AS235/(IFERROR(VLOOKUP($B227,#REF!,5,FALSE),"")/30)</f>
        <v>#VALUE!</v>
      </c>
      <c r="AT237" s="33" t="e">
        <f>AT235/(IFERROR(VLOOKUP($B227,#REF!,5,FALSE),"")/30)</f>
        <v>#VALUE!</v>
      </c>
      <c r="AU237" s="33" t="e">
        <f>AU235/(IFERROR(VLOOKUP($B227,#REF!,5,FALSE),"")/30)</f>
        <v>#VALUE!</v>
      </c>
      <c r="AV237" s="33" t="e">
        <f>AV235/(IFERROR(VLOOKUP($B227,#REF!,5,FALSE),"")/30)</f>
        <v>#VALUE!</v>
      </c>
      <c r="AW237" s="33" t="e">
        <f>AW235/(IFERROR(VLOOKUP($B227,#REF!,5,FALSE),"")/30)</f>
        <v>#VALUE!</v>
      </c>
      <c r="AX237" s="33" t="e">
        <f>AX235/(IFERROR(VLOOKUP($B227,#REF!,5,FALSE),"")/30)</f>
        <v>#VALUE!</v>
      </c>
      <c r="AY237" s="33" t="e">
        <f>AY235/(IFERROR(VLOOKUP($B227,#REF!,5,FALSE),"")/30)</f>
        <v>#VALUE!</v>
      </c>
      <c r="AZ237" s="33" t="e">
        <f>AZ235/(IFERROR(VLOOKUP($B227,#REF!,5,FALSE),"")/30)</f>
        <v>#VALUE!</v>
      </c>
      <c r="BA237" s="33" t="e">
        <f>BA235/(IFERROR(VLOOKUP($B227,#REF!,5,FALSE),"")/30)</f>
        <v>#VALUE!</v>
      </c>
      <c r="BB237" s="33" t="e">
        <f>BB235/(IFERROR(VLOOKUP($B227,#REF!,5,FALSE),"")/30)</f>
        <v>#VALUE!</v>
      </c>
      <c r="BC237" s="33" t="e">
        <f>BC235/(IFERROR(VLOOKUP($B227,#REF!,5,FALSE),"")/30)</f>
        <v>#VALUE!</v>
      </c>
      <c r="BD237" s="33" t="e">
        <f>BD235/(IFERROR(VLOOKUP($B227,#REF!,5,FALSE),"")/30)</f>
        <v>#VALUE!</v>
      </c>
      <c r="BE237" s="33" t="e">
        <f>BE235/(IFERROR(VLOOKUP($B227,#REF!,5,FALSE),"")/30)</f>
        <v>#VALUE!</v>
      </c>
      <c r="BF237" s="33" t="e">
        <f>BF235/(IFERROR(VLOOKUP($B227,#REF!,5,FALSE),"")/30)</f>
        <v>#VALUE!</v>
      </c>
      <c r="BG237" s="33" t="e">
        <f>BG235/(IFERROR(VLOOKUP($B227,#REF!,5,FALSE),"")/30)</f>
        <v>#VALUE!</v>
      </c>
      <c r="BH237" s="33" t="e">
        <f>BH235/(IFERROR(VLOOKUP($B227,#REF!,5,FALSE),"")/30)</f>
        <v>#VALUE!</v>
      </c>
      <c r="BI237" s="33" t="e">
        <f>BI235/(IFERROR(VLOOKUP($B227,#REF!,5,FALSE),"")/30)</f>
        <v>#VALUE!</v>
      </c>
      <c r="BJ237" s="33" t="e">
        <f>BJ235/(IFERROR(VLOOKUP($B227,#REF!,5,FALSE),"")/30)</f>
        <v>#VALUE!</v>
      </c>
      <c r="BK237" s="33" t="e">
        <f>BK235/(IFERROR(VLOOKUP($B227,#REF!,5,FALSE),"")/30)</f>
        <v>#VALUE!</v>
      </c>
      <c r="BL237" s="33" t="e">
        <f>BL235/(IFERROR(VLOOKUP($B227,#REF!,5,FALSE),"")/30)</f>
        <v>#VALUE!</v>
      </c>
      <c r="BM237" s="33" t="e">
        <f>BM235/(IFERROR(VLOOKUP($B227,#REF!,5,FALSE),"")/30)</f>
        <v>#VALUE!</v>
      </c>
      <c r="BN237" s="33" t="e">
        <f>BN235/(IFERROR(VLOOKUP($B227,#REF!,5,FALSE),"")/30)</f>
        <v>#VALUE!</v>
      </c>
      <c r="BO237" s="33" t="e">
        <f>BO235/(IFERROR(VLOOKUP($B227,#REF!,5,FALSE),"")/30)</f>
        <v>#VALUE!</v>
      </c>
      <c r="BP237" s="33" t="e">
        <f>BP235/(IFERROR(VLOOKUP($B227,#REF!,6,FALSE),"")/30)</f>
        <v>#VALUE!</v>
      </c>
      <c r="BQ237" s="33" t="e">
        <f>BQ235/(IFERROR(VLOOKUP($B227,#REF!,6,FALSE),"")/30)</f>
        <v>#VALUE!</v>
      </c>
      <c r="BR237" s="33" t="e">
        <f>BR235/(IFERROR(VLOOKUP($B227,#REF!,6,FALSE),"")/30)</f>
        <v>#VALUE!</v>
      </c>
      <c r="BS237" s="33" t="e">
        <f>BS235/(IFERROR(VLOOKUP($B227,#REF!,6,FALSE),"")/30)</f>
        <v>#VALUE!</v>
      </c>
      <c r="BT237" s="33" t="e">
        <f>BT235/(IFERROR(VLOOKUP($B227,#REF!,6,FALSE),"")/30)</f>
        <v>#VALUE!</v>
      </c>
      <c r="BU237" s="33" t="e">
        <f>BU235/(IFERROR(VLOOKUP($B227,#REF!,6,FALSE),"")/30)</f>
        <v>#VALUE!</v>
      </c>
      <c r="BV237" s="33" t="e">
        <f>BV235/(IFERROR(VLOOKUP($B227,#REF!,6,FALSE),"")/30)</f>
        <v>#VALUE!</v>
      </c>
      <c r="BW237" s="33" t="e">
        <f>BW235/(IFERROR(VLOOKUP($B227,#REF!,6,FALSE),"")/30)</f>
        <v>#VALUE!</v>
      </c>
      <c r="BX237" s="33" t="e">
        <f>BX235/(IFERROR(VLOOKUP($B227,#REF!,6,FALSE),"")/30)</f>
        <v>#VALUE!</v>
      </c>
      <c r="BY237" s="33" t="e">
        <f>BY235/(IFERROR(VLOOKUP($B227,#REF!,6,FALSE),"")/30)</f>
        <v>#VALUE!</v>
      </c>
      <c r="BZ237" s="33" t="e">
        <f>BZ235/(IFERROR(VLOOKUP($B227,#REF!,6,FALSE),"")/30)</f>
        <v>#VALUE!</v>
      </c>
      <c r="CA237" s="33" t="e">
        <f>CA235/(IFERROR(VLOOKUP($B227,#REF!,6,FALSE),"")/30)</f>
        <v>#VALUE!</v>
      </c>
      <c r="CB237" s="33" t="e">
        <f>CB235/(IFERROR(VLOOKUP($B227,#REF!,6,FALSE),"")/30)</f>
        <v>#VALUE!</v>
      </c>
      <c r="CC237" s="33" t="e">
        <f>CC235/(IFERROR(VLOOKUP($B227,#REF!,6,FALSE),"")/30)</f>
        <v>#VALUE!</v>
      </c>
      <c r="CD237" s="33" t="e">
        <f>CD235/(IFERROR(VLOOKUP($B227,#REF!,6,FALSE),"")/30)</f>
        <v>#VALUE!</v>
      </c>
      <c r="CE237" s="33" t="e">
        <f>CE235/(IFERROR(VLOOKUP($B227,#REF!,6,FALSE),"")/30)</f>
        <v>#VALUE!</v>
      </c>
      <c r="CF237" s="33" t="e">
        <f>CF235/(IFERROR(VLOOKUP($B227,#REF!,6,FALSE),"")/30)</f>
        <v>#VALUE!</v>
      </c>
      <c r="CG237" s="33" t="e">
        <f>CG235/(IFERROR(VLOOKUP($B227,#REF!,6,FALSE),"")/30)</f>
        <v>#VALUE!</v>
      </c>
      <c r="CH237" s="33" t="e">
        <f>CH235/(IFERROR(VLOOKUP($B227,#REF!,6,FALSE),"")/30)</f>
        <v>#VALUE!</v>
      </c>
      <c r="CI237" s="33" t="e">
        <f>CI235/(IFERROR(VLOOKUP($B227,#REF!,6,FALSE),"")/30)</f>
        <v>#VALUE!</v>
      </c>
      <c r="CJ237" s="33" t="e">
        <f>CJ235/(IFERROR(VLOOKUP($B227,#REF!,6,FALSE),"")/30)</f>
        <v>#VALUE!</v>
      </c>
      <c r="CK237" s="33" t="e">
        <f>CK235/(IFERROR(VLOOKUP($B227,#REF!,6,FALSE),"")/30)</f>
        <v>#VALUE!</v>
      </c>
      <c r="CL237" s="33" t="e">
        <f>CL235/(IFERROR(VLOOKUP($B227,#REF!,6,FALSE),"")/30)</f>
        <v>#VALUE!</v>
      </c>
      <c r="CM237" s="33" t="e">
        <f>CM235/(IFERROR(VLOOKUP($B227,#REF!,6,FALSE),"")/30)</f>
        <v>#VALUE!</v>
      </c>
      <c r="CN237" s="33" t="e">
        <f>CN235/(IFERROR(VLOOKUP($B227,#REF!,6,FALSE),"")/30)</f>
        <v>#VALUE!</v>
      </c>
      <c r="CO237" s="33" t="e">
        <f>CO235/(IFERROR(VLOOKUP($B227,#REF!,6,FALSE),"")/30)</f>
        <v>#VALUE!</v>
      </c>
      <c r="CP237" s="33" t="e">
        <f>CP235/(IFERROR(VLOOKUP($B227,#REF!,6,FALSE),"")/30)</f>
        <v>#VALUE!</v>
      </c>
      <c r="CQ237" s="33" t="e">
        <f>CQ235/(IFERROR(VLOOKUP($B227,#REF!,6,FALSE),"")/30)</f>
        <v>#VALUE!</v>
      </c>
      <c r="CR237" s="33" t="e">
        <f>CR235/(IFERROR(VLOOKUP($B227,#REF!,6,FALSE),"")/30)</f>
        <v>#VALUE!</v>
      </c>
      <c r="CS237" s="33" t="e">
        <f>CS235/(IFERROR(VLOOKUP($B227,#REF!,6,FALSE),"")/30)</f>
        <v>#VALUE!</v>
      </c>
      <c r="CT237" s="33" t="e">
        <f>CT235/(IFERROR(VLOOKUP($B227,#REF!,6,FALSE),"")/30)</f>
        <v>#VALUE!</v>
      </c>
      <c r="CU237" s="33" t="e">
        <f>CU235/(VLOOKUP($B227,#REF!,7,FALSE)/30)</f>
        <v>#VALUE!</v>
      </c>
      <c r="CV237" s="33" t="e">
        <f>CV235/(VLOOKUP($B227,#REF!,7,FALSE)/30)</f>
        <v>#VALUE!</v>
      </c>
      <c r="CW237" s="33" t="e">
        <f>CW235/(VLOOKUP($B227,#REF!,7,FALSE)/30)</f>
        <v>#VALUE!</v>
      </c>
      <c r="CX237" s="33" t="e">
        <f>CX235/(VLOOKUP($B227,#REF!,7,FALSE)/30)</f>
        <v>#VALUE!</v>
      </c>
      <c r="CY237" s="33" t="e">
        <f>CY235/(VLOOKUP($B227,#REF!,7,FALSE)/30)</f>
        <v>#VALUE!</v>
      </c>
      <c r="CZ237" s="33" t="e">
        <f>CZ235/(VLOOKUP($B227,#REF!,7,FALSE)/30)</f>
        <v>#VALUE!</v>
      </c>
      <c r="DA237" s="33" t="e">
        <f>DA235/(VLOOKUP($B227,#REF!,7,FALSE)/30)</f>
        <v>#VALUE!</v>
      </c>
      <c r="DB237" s="33" t="e">
        <f>DB235/(VLOOKUP($B227,#REF!,7,FALSE)/30)</f>
        <v>#VALUE!</v>
      </c>
      <c r="DC237" s="33" t="e">
        <f>DC235/(VLOOKUP($B227,#REF!,7,FALSE)/30)</f>
        <v>#VALUE!</v>
      </c>
      <c r="DD237" s="33" t="e">
        <f>DD235/(VLOOKUP($B227,#REF!,7,FALSE)/30)</f>
        <v>#VALUE!</v>
      </c>
      <c r="DE237" s="33" t="e">
        <f>DE235/(VLOOKUP($B227,#REF!,7,FALSE)/30)</f>
        <v>#VALUE!</v>
      </c>
      <c r="DF237" s="33" t="e">
        <f>DF235/(VLOOKUP($B227,#REF!,7,FALSE)/30)</f>
        <v>#VALUE!</v>
      </c>
      <c r="DG237" s="33" t="e">
        <f>DG235/(VLOOKUP($B227,#REF!,7,FALSE)/30)</f>
        <v>#VALUE!</v>
      </c>
      <c r="DH237" s="33" t="e">
        <f>DH235/(VLOOKUP($B227,#REF!,7,FALSE)/30)</f>
        <v>#VALUE!</v>
      </c>
      <c r="DI237" s="33" t="e">
        <f>DI235/(VLOOKUP($B227,#REF!,7,FALSE)/30)</f>
        <v>#VALUE!</v>
      </c>
      <c r="DJ237" s="33" t="e">
        <f>DJ235/(VLOOKUP($B227,#REF!,7,FALSE)/30)</f>
        <v>#VALUE!</v>
      </c>
      <c r="DK237" s="33" t="e">
        <f>DK235/(VLOOKUP($B227,#REF!,7,FALSE)/30)</f>
        <v>#VALUE!</v>
      </c>
      <c r="DL237" s="33" t="e">
        <f>DL235/(VLOOKUP($B227,#REF!,7,FALSE)/30)</f>
        <v>#VALUE!</v>
      </c>
      <c r="DM237" s="33" t="e">
        <f>DM235/(VLOOKUP($B227,#REF!,7,FALSE)/30)</f>
        <v>#VALUE!</v>
      </c>
      <c r="DN237" s="33" t="e">
        <f>DN235/(VLOOKUP($B227,#REF!,7,FALSE)/30)</f>
        <v>#VALUE!</v>
      </c>
      <c r="DO237" s="33" t="e">
        <f>DO235/(VLOOKUP($B227,#REF!,7,FALSE)/30)</f>
        <v>#VALUE!</v>
      </c>
      <c r="DP237" s="33" t="e">
        <f>DP235/(VLOOKUP($B227,#REF!,7,FALSE)/30)</f>
        <v>#VALUE!</v>
      </c>
      <c r="DQ237" s="33" t="e">
        <f>DQ235/(VLOOKUP($B227,#REF!,7,FALSE)/30)</f>
        <v>#VALUE!</v>
      </c>
      <c r="DR237" s="33" t="e">
        <f>DR235/(VLOOKUP($B227,#REF!,7,FALSE)/30)</f>
        <v>#VALUE!</v>
      </c>
      <c r="DS237" s="33" t="e">
        <f>DS235/(VLOOKUP($B227,#REF!,7,FALSE)/30)</f>
        <v>#VALUE!</v>
      </c>
      <c r="DT237" s="33" t="e">
        <f>DT235/(VLOOKUP($B227,#REF!,7,FALSE)/30)</f>
        <v>#VALUE!</v>
      </c>
      <c r="DU237" s="33" t="e">
        <f>DU235/(VLOOKUP($B227,#REF!,7,FALSE)/30)</f>
        <v>#VALUE!</v>
      </c>
      <c r="DV237" s="33" t="e">
        <f>DV235/(VLOOKUP($B227,#REF!,7,FALSE)/30)</f>
        <v>#VALUE!</v>
      </c>
      <c r="DW237" s="33" t="e">
        <f>DW235/(VLOOKUP($B227,#REF!,7,FALSE)/30)</f>
        <v>#VALUE!</v>
      </c>
      <c r="DX237" s="33" t="e">
        <f>DX235/(VLOOKUP($B227,#REF!,7,FALSE)/30)</f>
        <v>#VALUE!</v>
      </c>
      <c r="DY237" s="33" t="e">
        <f>DY235/(VLOOKUP($B227,#REF!,8,FALSE)/30)</f>
        <v>#VALUE!</v>
      </c>
      <c r="DZ237" s="33" t="e">
        <f>DZ235/(VLOOKUP($B227,#REF!,8,FALSE)/30)</f>
        <v>#VALUE!</v>
      </c>
      <c r="EA237" s="33" t="e">
        <f>EA235/(VLOOKUP($B227,#REF!,8,FALSE)/30)</f>
        <v>#VALUE!</v>
      </c>
      <c r="EB237" s="33" t="e">
        <f>EB235/(VLOOKUP($B227,#REF!,8,FALSE)/30)</f>
        <v>#VALUE!</v>
      </c>
      <c r="EC237" s="33" t="e">
        <f>EC235/(VLOOKUP($B227,#REF!,8,FALSE)/30)</f>
        <v>#VALUE!</v>
      </c>
      <c r="ED237" s="33" t="e">
        <f>ED235/(VLOOKUP($B227,#REF!,8,FALSE)/30)</f>
        <v>#VALUE!</v>
      </c>
      <c r="EE237" s="33" t="e">
        <f>EE235/(VLOOKUP($B227,#REF!,8,FALSE)/30)</f>
        <v>#VALUE!</v>
      </c>
      <c r="EF237" s="33" t="e">
        <f>EF235/(VLOOKUP($B227,#REF!,8,FALSE)/30)</f>
        <v>#VALUE!</v>
      </c>
      <c r="EG237" s="33" t="e">
        <f>EG235/(VLOOKUP($B227,#REF!,8,FALSE)/30)</f>
        <v>#VALUE!</v>
      </c>
      <c r="EH237" s="33" t="e">
        <f>EH235/(VLOOKUP($B227,#REF!,8,FALSE)/30)</f>
        <v>#VALUE!</v>
      </c>
      <c r="EI237" s="33" t="e">
        <f>EI235/(VLOOKUP($B227,#REF!,8,FALSE)/30)</f>
        <v>#VALUE!</v>
      </c>
      <c r="EJ237" s="33" t="e">
        <f>EJ235/(VLOOKUP($B227,#REF!,8,FALSE)/30)</f>
        <v>#VALUE!</v>
      </c>
      <c r="EK237" s="33" t="e">
        <f>EK235/(VLOOKUP($B227,#REF!,8,FALSE)/30)</f>
        <v>#VALUE!</v>
      </c>
      <c r="EL237" s="33" t="e">
        <f>EL235/(VLOOKUP($B227,#REF!,8,FALSE)/30)</f>
        <v>#VALUE!</v>
      </c>
      <c r="EM237" s="33" t="e">
        <f>EM235/(VLOOKUP($B227,#REF!,8,FALSE)/30)</f>
        <v>#VALUE!</v>
      </c>
      <c r="EN237" s="33" t="e">
        <f>EN235/(VLOOKUP($B227,#REF!,8,FALSE)/30)</f>
        <v>#VALUE!</v>
      </c>
      <c r="EO237" s="33" t="e">
        <f>EO235/(VLOOKUP($B227,#REF!,8,FALSE)/30)</f>
        <v>#VALUE!</v>
      </c>
      <c r="EP237" s="33" t="e">
        <f>EP235/(VLOOKUP($B227,#REF!,8,FALSE)/30)</f>
        <v>#VALUE!</v>
      </c>
      <c r="EQ237" s="33" t="e">
        <f>EQ235/(VLOOKUP($B227,#REF!,8,FALSE)/30)</f>
        <v>#VALUE!</v>
      </c>
      <c r="ER237" s="33" t="e">
        <f>ER235/(VLOOKUP($B227,#REF!,8,FALSE)/30)</f>
        <v>#VALUE!</v>
      </c>
      <c r="ES237" s="33" t="e">
        <f>ES235/(VLOOKUP($B227,#REF!,8,FALSE)/30)</f>
        <v>#VALUE!</v>
      </c>
      <c r="ET237" s="33" t="e">
        <f>ET235/(VLOOKUP($B227,#REF!,8,FALSE)/30)</f>
        <v>#VALUE!</v>
      </c>
      <c r="EU237" s="33" t="e">
        <f>EU235/(VLOOKUP($B227,#REF!,8,FALSE)/30)</f>
        <v>#VALUE!</v>
      </c>
      <c r="EV237" s="33" t="e">
        <f>EV235/(VLOOKUP($B227,#REF!,8,FALSE)/30)</f>
        <v>#VALUE!</v>
      </c>
      <c r="EW237" s="33" t="e">
        <f>EW235/(VLOOKUP($B227,#REF!,8,FALSE)/30)</f>
        <v>#VALUE!</v>
      </c>
      <c r="EX237" s="33" t="e">
        <f>EX235/(VLOOKUP($B227,#REF!,8,FALSE)/30)</f>
        <v>#VALUE!</v>
      </c>
      <c r="EY237" s="33" t="e">
        <f>EY235/(VLOOKUP($B227,#REF!,8,FALSE)/30)</f>
        <v>#VALUE!</v>
      </c>
      <c r="EZ237" s="33" t="e">
        <f>EZ235/(VLOOKUP($B227,#REF!,8,FALSE)/30)</f>
        <v>#VALUE!</v>
      </c>
      <c r="FA237" s="33" t="e">
        <f>FA235/(VLOOKUP($B227,#REF!,8,FALSE)/30)</f>
        <v>#VALUE!</v>
      </c>
      <c r="FB237" s="33" t="e">
        <f>FB235/(VLOOKUP($B227,#REF!,8,FALSE)/30)</f>
        <v>#VALUE!</v>
      </c>
      <c r="FC237" s="33" t="e">
        <f>FC235/(VLOOKUP($B227,#REF!,8,FALSE)/30)</f>
        <v>#VALUE!</v>
      </c>
      <c r="FD237" s="33" t="e">
        <f>FD235/(VLOOKUP($B227,#REF!,9,FALSE)/30)</f>
        <v>#VALUE!</v>
      </c>
      <c r="FE237" s="33" t="e">
        <f>FE235/(VLOOKUP($B227,#REF!,9,FALSE)/30)</f>
        <v>#VALUE!</v>
      </c>
      <c r="FF237" s="33" t="e">
        <f>FF235/(VLOOKUP($B227,#REF!,9,FALSE)/30)</f>
        <v>#VALUE!</v>
      </c>
      <c r="FG237" s="33" t="e">
        <f>FG235/(VLOOKUP($B227,#REF!,9,FALSE)/30)</f>
        <v>#VALUE!</v>
      </c>
      <c r="FH237" s="33" t="e">
        <f>FH235/(VLOOKUP($B227,#REF!,9,FALSE)/30)</f>
        <v>#VALUE!</v>
      </c>
      <c r="FI237" s="33" t="e">
        <f>FI235/(VLOOKUP($B227,#REF!,9,FALSE)/30)</f>
        <v>#VALUE!</v>
      </c>
      <c r="FJ237" s="33" t="e">
        <f>FJ235/(VLOOKUP($B227,#REF!,9,FALSE)/30)</f>
        <v>#VALUE!</v>
      </c>
      <c r="FK237" s="33" t="e">
        <f>FK235/(VLOOKUP($B227,#REF!,9,FALSE)/30)</f>
        <v>#VALUE!</v>
      </c>
      <c r="FL237" s="33" t="e">
        <f>FL235/(VLOOKUP($B227,#REF!,9,FALSE)/30)</f>
        <v>#VALUE!</v>
      </c>
      <c r="FM237" s="33" t="e">
        <f>FM235/(VLOOKUP($B227,#REF!,9,FALSE)/30)</f>
        <v>#VALUE!</v>
      </c>
      <c r="FN237" s="33" t="e">
        <f>FN235/(VLOOKUP($B227,#REF!,9,FALSE)/30)</f>
        <v>#VALUE!</v>
      </c>
      <c r="FO237" s="33" t="e">
        <f>FO235/(VLOOKUP($B227,#REF!,9,FALSE)/30)</f>
        <v>#VALUE!</v>
      </c>
      <c r="FP237" s="33" t="e">
        <f>FP235/(VLOOKUP($B227,#REF!,9,FALSE)/30)</f>
        <v>#VALUE!</v>
      </c>
      <c r="FQ237" s="33" t="e">
        <f>FQ235/(VLOOKUP($B227,#REF!,9,FALSE)/30)</f>
        <v>#VALUE!</v>
      </c>
      <c r="FR237" s="33" t="e">
        <f>FR235/(VLOOKUP($B227,#REF!,9,FALSE)/30)</f>
        <v>#VALUE!</v>
      </c>
      <c r="FS237" s="33" t="e">
        <f>FS235/(VLOOKUP($B227,#REF!,9,FALSE)/30)</f>
        <v>#VALUE!</v>
      </c>
      <c r="FT237" s="33" t="e">
        <f>FT235/(VLOOKUP($B227,#REF!,9,FALSE)/30)</f>
        <v>#VALUE!</v>
      </c>
      <c r="FU237" s="33" t="e">
        <f>FU235/(VLOOKUP($B227,#REF!,9,FALSE)/30)</f>
        <v>#VALUE!</v>
      </c>
      <c r="FV237" s="33" t="e">
        <f>FV235/(VLOOKUP($B227,#REF!,9,FALSE)/30)</f>
        <v>#VALUE!</v>
      </c>
      <c r="FW237" s="33" t="e">
        <f>FW235/(VLOOKUP($B227,#REF!,9,FALSE)/30)</f>
        <v>#VALUE!</v>
      </c>
      <c r="FX237" s="33" t="e">
        <f>FX235/(VLOOKUP($B227,#REF!,9,FALSE)/30)</f>
        <v>#VALUE!</v>
      </c>
      <c r="FY237" s="33" t="e">
        <f>FY235/(VLOOKUP($B227,#REF!,9,FALSE)/30)</f>
        <v>#VALUE!</v>
      </c>
      <c r="FZ237" s="33" t="e">
        <f>FZ235/(VLOOKUP($B227,#REF!,9,FALSE)/30)</f>
        <v>#VALUE!</v>
      </c>
      <c r="GA237" s="33" t="e">
        <f>GA235/(VLOOKUP($B227,#REF!,9,FALSE)/30)</f>
        <v>#VALUE!</v>
      </c>
      <c r="GB237" s="33" t="e">
        <f>GB235/(VLOOKUP($B227,#REF!,9,FALSE)/30)</f>
        <v>#VALUE!</v>
      </c>
      <c r="GC237" s="33" t="e">
        <f>GC235/(VLOOKUP($B227,#REF!,9,FALSE)/30)</f>
        <v>#VALUE!</v>
      </c>
      <c r="GD237" s="33" t="e">
        <f>GD235/(VLOOKUP($B227,#REF!,9,FALSE)/30)</f>
        <v>#VALUE!</v>
      </c>
      <c r="GE237" s="33" t="e">
        <f>GE235/(VLOOKUP($B227,#REF!,9,FALSE)/30)</f>
        <v>#VALUE!</v>
      </c>
      <c r="GF237" s="33" t="e">
        <f>GF235/(VLOOKUP($B227,#REF!,9,FALSE)/30)</f>
        <v>#VALUE!</v>
      </c>
      <c r="GG237" s="33" t="e">
        <f>GG235/(VLOOKUP($B227,#REF!,9,FALSE)/30)</f>
        <v>#VALUE!</v>
      </c>
      <c r="GH237" s="33" t="e">
        <f>GH235/(VLOOKUP($B227,#REF!,10,FALSE)/30)</f>
        <v>#VALUE!</v>
      </c>
      <c r="GI237" s="33" t="e">
        <f>GI235/(VLOOKUP($B227,#REF!,10,FALSE)/30)</f>
        <v>#VALUE!</v>
      </c>
      <c r="GJ237" s="33" t="e">
        <f>GJ235/(VLOOKUP($B227,#REF!,10,FALSE)/30)</f>
        <v>#VALUE!</v>
      </c>
      <c r="GK237" s="33" t="e">
        <f>GK235/(VLOOKUP($B227,#REF!,10,FALSE)/30)</f>
        <v>#VALUE!</v>
      </c>
      <c r="GL237" s="33" t="e">
        <f>GL235/(VLOOKUP($B227,#REF!,10,FALSE)/30)</f>
        <v>#VALUE!</v>
      </c>
      <c r="GM237" s="33" t="e">
        <f>GM235/(VLOOKUP($B227,#REF!,10,FALSE)/30)</f>
        <v>#VALUE!</v>
      </c>
      <c r="GN237" s="33" t="e">
        <f>GN235/(VLOOKUP($B227,#REF!,10,FALSE)/30)</f>
        <v>#VALUE!</v>
      </c>
      <c r="GO237" s="33" t="e">
        <f>GO235/(VLOOKUP($B227,#REF!,10,FALSE)/30)</f>
        <v>#VALUE!</v>
      </c>
      <c r="GP237" s="33" t="e">
        <f>GP235/(VLOOKUP($B227,#REF!,10,FALSE)/30)</f>
        <v>#VALUE!</v>
      </c>
      <c r="GQ237" s="33" t="e">
        <f>GQ235/(VLOOKUP($B227,#REF!,10,FALSE)/30)</f>
        <v>#VALUE!</v>
      </c>
      <c r="GR237" s="33" t="e">
        <f>GR235/(VLOOKUP($B227,#REF!,10,FALSE)/30)</f>
        <v>#VALUE!</v>
      </c>
      <c r="GS237" s="33" t="e">
        <f>GS235/(VLOOKUP($B227,#REF!,10,FALSE)/30)</f>
        <v>#VALUE!</v>
      </c>
      <c r="GT237" s="33" t="e">
        <f>GT235/(VLOOKUP($B227,#REF!,10,FALSE)/30)</f>
        <v>#VALUE!</v>
      </c>
      <c r="GU237" s="33" t="e">
        <f>GU235/(VLOOKUP($B227,#REF!,10,FALSE)/30)</f>
        <v>#VALUE!</v>
      </c>
      <c r="GV237" s="33" t="e">
        <f>GV235/(VLOOKUP($B227,#REF!,10,FALSE)/30)</f>
        <v>#VALUE!</v>
      </c>
      <c r="GW237" s="33" t="e">
        <f>GW235/(VLOOKUP($B227,#REF!,10,FALSE)/30)</f>
        <v>#VALUE!</v>
      </c>
      <c r="GX237" s="33" t="e">
        <f>GX235/(VLOOKUP($B227,#REF!,10,FALSE)/30)</f>
        <v>#VALUE!</v>
      </c>
      <c r="GY237" s="33" t="e">
        <f>GY235/(VLOOKUP($B227,#REF!,10,FALSE)/30)</f>
        <v>#VALUE!</v>
      </c>
      <c r="GZ237" s="33" t="e">
        <f>GZ235/(VLOOKUP($B227,#REF!,10,FALSE)/30)</f>
        <v>#VALUE!</v>
      </c>
      <c r="HA237" s="33" t="e">
        <f>HA235/(VLOOKUP($B227,#REF!,10,FALSE)/30)</f>
        <v>#VALUE!</v>
      </c>
      <c r="HB237" s="33" t="e">
        <f>HB235/(VLOOKUP($B227,#REF!,10,FALSE)/30)</f>
        <v>#VALUE!</v>
      </c>
      <c r="HC237" s="33" t="e">
        <f>HC235/(VLOOKUP($B227,#REF!,10,FALSE)/30)</f>
        <v>#VALUE!</v>
      </c>
      <c r="HD237" s="33" t="e">
        <f>HD235/(VLOOKUP($B227,#REF!,10,FALSE)/30)</f>
        <v>#VALUE!</v>
      </c>
      <c r="HE237" s="33" t="e">
        <f>HE235/(VLOOKUP($B227,#REF!,10,FALSE)/30)</f>
        <v>#VALUE!</v>
      </c>
      <c r="HF237" s="33" t="e">
        <f>HF235/(VLOOKUP($B227,#REF!,10,FALSE)/30)</f>
        <v>#VALUE!</v>
      </c>
      <c r="HG237" s="33" t="e">
        <f>HG235/(VLOOKUP($B227,#REF!,10,FALSE)/30)</f>
        <v>#VALUE!</v>
      </c>
      <c r="HH237" s="33" t="e">
        <f>HH235/(VLOOKUP($B227,#REF!,10,FALSE)/30)</f>
        <v>#VALUE!</v>
      </c>
      <c r="HI237" s="33" t="e">
        <f>HI235/(VLOOKUP($B227,#REF!,10,FALSE)/30)</f>
        <v>#VALUE!</v>
      </c>
      <c r="HJ237" s="33" t="e">
        <f>HJ235/(VLOOKUP($B227,#REF!,10,FALSE)/30)</f>
        <v>#VALUE!</v>
      </c>
      <c r="HK237" s="33" t="e">
        <f>HK235/(VLOOKUP($B227,#REF!,10,FALSE)/30)</f>
        <v>#VALUE!</v>
      </c>
      <c r="HL237" s="33" t="e">
        <f>HL235/(VLOOKUP($B227,#REF!,10,FALSE)/30)</f>
        <v>#VALUE!</v>
      </c>
      <c r="HM237" s="33" t="e">
        <f>HM235/(VLOOKUP($B227,#REF!,11,FALSE)/30)</f>
        <v>#VALUE!</v>
      </c>
      <c r="HN237" s="33" t="e">
        <f>HN235/(VLOOKUP($B227,#REF!,11,FALSE)/30)</f>
        <v>#VALUE!</v>
      </c>
      <c r="HO237" s="33" t="e">
        <f>HO235/(VLOOKUP($B227,#REF!,11,FALSE)/30)</f>
        <v>#VALUE!</v>
      </c>
      <c r="HP237" s="33" t="e">
        <f>HP235/(VLOOKUP($B227,#REF!,11,FALSE)/30)</f>
        <v>#VALUE!</v>
      </c>
      <c r="HQ237" s="33" t="e">
        <f>HQ235/(VLOOKUP($B227,#REF!,11,FALSE)/30)</f>
        <v>#VALUE!</v>
      </c>
      <c r="HR237" s="33" t="e">
        <f>HR235/(VLOOKUP($B227,#REF!,11,FALSE)/30)</f>
        <v>#VALUE!</v>
      </c>
      <c r="HS237" s="33" t="e">
        <f>HS235/(VLOOKUP($B227,#REF!,11,FALSE)/30)</f>
        <v>#VALUE!</v>
      </c>
      <c r="HT237" s="33" t="e">
        <f>HT235/(VLOOKUP($B227,#REF!,11,FALSE)/30)</f>
        <v>#VALUE!</v>
      </c>
      <c r="HU237" s="33" t="e">
        <f>HU235/(VLOOKUP($B227,#REF!,11,FALSE)/30)</f>
        <v>#VALUE!</v>
      </c>
      <c r="HV237" s="33" t="e">
        <f>HV235/(VLOOKUP($B227,#REF!,11,FALSE)/30)</f>
        <v>#VALUE!</v>
      </c>
      <c r="HW237" s="33" t="e">
        <f>HW235/(VLOOKUP($B227,#REF!,11,FALSE)/30)</f>
        <v>#VALUE!</v>
      </c>
      <c r="HX237" s="33" t="e">
        <f>HX235/(VLOOKUP($B227,#REF!,11,FALSE)/30)</f>
        <v>#VALUE!</v>
      </c>
      <c r="HY237" s="33" t="e">
        <f>HY235/(VLOOKUP($B227,#REF!,11,FALSE)/30)</f>
        <v>#VALUE!</v>
      </c>
      <c r="HZ237" s="33" t="e">
        <f>HZ235/(VLOOKUP($B227,#REF!,11,FALSE)/30)</f>
        <v>#VALUE!</v>
      </c>
      <c r="IA237" s="33" t="e">
        <f>IA235/(VLOOKUP($B227,#REF!,11,FALSE)/30)</f>
        <v>#VALUE!</v>
      </c>
      <c r="IB237" s="33" t="e">
        <f>IB235/(VLOOKUP($B227,#REF!,11,FALSE)/30)</f>
        <v>#VALUE!</v>
      </c>
      <c r="IC237" s="33" t="e">
        <f>IC235/(VLOOKUP($B227,#REF!,11,FALSE)/30)</f>
        <v>#VALUE!</v>
      </c>
      <c r="ID237" s="33" t="e">
        <f>ID235/(VLOOKUP($B227,#REF!,11,FALSE)/30)</f>
        <v>#VALUE!</v>
      </c>
      <c r="IE237" s="33" t="e">
        <f>IE235/(VLOOKUP($B227,#REF!,11,FALSE)/30)</f>
        <v>#VALUE!</v>
      </c>
      <c r="IF237" s="33" t="e">
        <f>IF235/(VLOOKUP($B227,#REF!,11,FALSE)/30)</f>
        <v>#VALUE!</v>
      </c>
      <c r="IG237" s="33" t="e">
        <f>IG235/(VLOOKUP($B227,#REF!,11,FALSE)/30)</f>
        <v>#VALUE!</v>
      </c>
      <c r="IH237" s="33" t="e">
        <f>IH235/(VLOOKUP($B227,#REF!,11,FALSE)/30)</f>
        <v>#VALUE!</v>
      </c>
      <c r="II237" s="33" t="e">
        <f>II235/(VLOOKUP($B227,#REF!,11,FALSE)/30)</f>
        <v>#VALUE!</v>
      </c>
      <c r="IJ237" s="33" t="e">
        <f>IJ235/(VLOOKUP($B227,#REF!,11,FALSE)/30)</f>
        <v>#VALUE!</v>
      </c>
      <c r="IK237" s="33" t="e">
        <f>IK235/(VLOOKUP($B227,#REF!,11,FALSE)/30)</f>
        <v>#VALUE!</v>
      </c>
      <c r="IL237" s="33" t="e">
        <f>IL235/(VLOOKUP($B227,#REF!,11,FALSE)/30)</f>
        <v>#VALUE!</v>
      </c>
      <c r="IM237" s="33" t="e">
        <f>IM235/(VLOOKUP($B227,#REF!,11,FALSE)/30)</f>
        <v>#VALUE!</v>
      </c>
      <c r="IN237" s="33" t="e">
        <f>IN235/(VLOOKUP($B227,#REF!,11,FALSE)/30)</f>
        <v>#VALUE!</v>
      </c>
      <c r="IO237" s="33" t="e">
        <f>IO235/(VLOOKUP($B227,#REF!,11,FALSE)/30)</f>
        <v>#VALUE!</v>
      </c>
      <c r="IP237" s="33" t="e">
        <f>IP235/(VLOOKUP($B227,#REF!,11,FALSE)/30)</f>
        <v>#VALUE!</v>
      </c>
      <c r="IQ237" s="33" t="e">
        <f>IQ235/(VLOOKUP($B227,#REF!,11,FALSE)/30)</f>
        <v>#VALUE!</v>
      </c>
      <c r="IR237" s="33" t="e">
        <f>IR235/(VLOOKUP($B227,#REF!,12,FALSE)/30)</f>
        <v>#VALUE!</v>
      </c>
      <c r="IS237" s="33" t="e">
        <f>IS235/(VLOOKUP($B227,#REF!,12,FALSE)/30)</f>
        <v>#VALUE!</v>
      </c>
      <c r="IT237" s="33" t="e">
        <f>IT235/(VLOOKUP($B227,#REF!,12,FALSE)/30)</f>
        <v>#VALUE!</v>
      </c>
      <c r="IU237" s="33" t="e">
        <f>IU235/(VLOOKUP($B227,#REF!,12,FALSE)/30)</f>
        <v>#VALUE!</v>
      </c>
      <c r="IV237" s="33" t="e">
        <f>IV235/(VLOOKUP($B227,#REF!,12,FALSE)/30)</f>
        <v>#VALUE!</v>
      </c>
      <c r="IW237" s="33" t="e">
        <f>IW235/(VLOOKUP($B227,#REF!,12,FALSE)/30)</f>
        <v>#VALUE!</v>
      </c>
      <c r="IX237" s="33" t="e">
        <f>IX235/(VLOOKUP($B227,#REF!,12,FALSE)/30)</f>
        <v>#VALUE!</v>
      </c>
      <c r="IY237" s="33" t="e">
        <f>IY235/(VLOOKUP($B227,#REF!,12,FALSE)/30)</f>
        <v>#VALUE!</v>
      </c>
      <c r="IZ237" s="33" t="e">
        <f>IZ235/(VLOOKUP($B227,#REF!,12,FALSE)/30)</f>
        <v>#VALUE!</v>
      </c>
      <c r="JA237" s="33" t="e">
        <f>JA235/(VLOOKUP($B227,#REF!,12,FALSE)/30)</f>
        <v>#VALUE!</v>
      </c>
      <c r="JB237" s="33" t="e">
        <f>JB235/(VLOOKUP($B227,#REF!,12,FALSE)/30)</f>
        <v>#VALUE!</v>
      </c>
      <c r="JC237" s="33" t="e">
        <f>JC235/(VLOOKUP($B227,#REF!,12,FALSE)/30)</f>
        <v>#VALUE!</v>
      </c>
      <c r="JD237" s="33" t="e">
        <f>JD235/(VLOOKUP($B227,#REF!,12,FALSE)/30)</f>
        <v>#VALUE!</v>
      </c>
      <c r="JE237" s="33" t="e">
        <f>JE235/(VLOOKUP($B227,#REF!,12,FALSE)/30)</f>
        <v>#VALUE!</v>
      </c>
      <c r="JF237" s="33" t="e">
        <f>JF235/(VLOOKUP($B227,#REF!,12,FALSE)/30)</f>
        <v>#VALUE!</v>
      </c>
      <c r="JG237" s="33" t="e">
        <f>JG235/(VLOOKUP($B227,#REF!,12,FALSE)/30)</f>
        <v>#VALUE!</v>
      </c>
      <c r="JH237" s="33" t="e">
        <f>JH235/(VLOOKUP($B227,#REF!,12,FALSE)/30)</f>
        <v>#VALUE!</v>
      </c>
      <c r="JI237" s="33" t="e">
        <f>JI235/(VLOOKUP($B227,#REF!,12,FALSE)/30)</f>
        <v>#VALUE!</v>
      </c>
      <c r="JJ237" s="33" t="e">
        <f>JJ235/(VLOOKUP($B227,#REF!,12,FALSE)/30)</f>
        <v>#VALUE!</v>
      </c>
      <c r="JK237" s="33" t="e">
        <f>JK235/(VLOOKUP($B227,#REF!,12,FALSE)/30)</f>
        <v>#VALUE!</v>
      </c>
      <c r="JL237" s="33" t="e">
        <f>JL235/(VLOOKUP($B227,#REF!,12,FALSE)/30)</f>
        <v>#VALUE!</v>
      </c>
      <c r="JM237" s="33" t="e">
        <f>JM235/(VLOOKUP($B227,#REF!,12,FALSE)/30)</f>
        <v>#VALUE!</v>
      </c>
      <c r="JN237" s="33" t="e">
        <f>JN235/(VLOOKUP($B227,#REF!,12,FALSE)/30)</f>
        <v>#VALUE!</v>
      </c>
      <c r="JO237" s="33" t="e">
        <f>JO235/(VLOOKUP($B227,#REF!,12,FALSE)/30)</f>
        <v>#VALUE!</v>
      </c>
      <c r="JP237" s="33" t="e">
        <f>JP235/(VLOOKUP($B227,#REF!,12,FALSE)/30)</f>
        <v>#VALUE!</v>
      </c>
      <c r="JQ237" s="33" t="e">
        <f>JQ235/(VLOOKUP($B227,#REF!,12,FALSE)/30)</f>
        <v>#VALUE!</v>
      </c>
      <c r="JR237" s="33" t="e">
        <f>JR235/(VLOOKUP($B227,#REF!,12,FALSE)/30)</f>
        <v>#VALUE!</v>
      </c>
      <c r="JS237" s="33" t="e">
        <f>JS235/(VLOOKUP($B227,#REF!,12,FALSE)/30)</f>
        <v>#VALUE!</v>
      </c>
      <c r="JT237" s="33" t="e">
        <f>JT235/(VLOOKUP($B227,#REF!,12,FALSE)/30)</f>
        <v>#VALUE!</v>
      </c>
      <c r="JU237" s="33" t="e">
        <f>JU235/(VLOOKUP($B227,#REF!,12,FALSE)/30)</f>
        <v>#VALUE!</v>
      </c>
      <c r="JV237" s="33" t="e">
        <f>JV235/(VLOOKUP($B227,#REF!,13,FALSE)/30)</f>
        <v>#VALUE!</v>
      </c>
      <c r="JW237" s="33" t="e">
        <f>JW235/(VLOOKUP($B227,#REF!,13,FALSE)/30)</f>
        <v>#VALUE!</v>
      </c>
      <c r="JX237" s="33" t="e">
        <f>JX235/(VLOOKUP($B227,#REF!,13,FALSE)/30)</f>
        <v>#VALUE!</v>
      </c>
      <c r="JY237" s="33" t="e">
        <f>JY235/(VLOOKUP($B227,#REF!,13,FALSE)/30)</f>
        <v>#VALUE!</v>
      </c>
      <c r="JZ237" s="33" t="e">
        <f>JZ235/(VLOOKUP($B227,#REF!,13,FALSE)/30)</f>
        <v>#VALUE!</v>
      </c>
      <c r="KA237" s="33" t="e">
        <f>KA235/(VLOOKUP($B227,#REF!,13,FALSE)/30)</f>
        <v>#VALUE!</v>
      </c>
      <c r="KB237" s="33" t="e">
        <f>KB235/(VLOOKUP($B227,#REF!,13,FALSE)/30)</f>
        <v>#VALUE!</v>
      </c>
      <c r="KC237" s="33" t="e">
        <f>KC235/(VLOOKUP($B227,#REF!,13,FALSE)/30)</f>
        <v>#VALUE!</v>
      </c>
      <c r="KD237" s="33" t="e">
        <f>KD235/(VLOOKUP($B227,#REF!,13,FALSE)/30)</f>
        <v>#VALUE!</v>
      </c>
      <c r="KE237" s="33" t="e">
        <f>KE235/(VLOOKUP($B227,#REF!,13,FALSE)/30)</f>
        <v>#VALUE!</v>
      </c>
      <c r="KF237" s="33" t="e">
        <f>KF235/(VLOOKUP($B227,#REF!,13,FALSE)/30)</f>
        <v>#VALUE!</v>
      </c>
      <c r="KG237" s="33" t="e">
        <f>KG235/(VLOOKUP($B227,#REF!,13,FALSE)/30)</f>
        <v>#VALUE!</v>
      </c>
      <c r="KH237" s="33" t="e">
        <f>KH235/(VLOOKUP($B227,#REF!,13,FALSE)/30)</f>
        <v>#VALUE!</v>
      </c>
      <c r="KI237" s="33" t="e">
        <f>KI235/(VLOOKUP($B227,#REF!,13,FALSE)/30)</f>
        <v>#VALUE!</v>
      </c>
      <c r="KJ237" s="33" t="e">
        <f>KJ235/(VLOOKUP($B227,#REF!,13,FALSE)/30)</f>
        <v>#VALUE!</v>
      </c>
      <c r="KK237" s="33" t="e">
        <f>KK235/(VLOOKUP($B227,#REF!,13,FALSE)/30)</f>
        <v>#VALUE!</v>
      </c>
      <c r="KL237" s="33" t="e">
        <f>KL235/(VLOOKUP($B227,#REF!,13,FALSE)/30)</f>
        <v>#VALUE!</v>
      </c>
      <c r="KM237" s="33" t="e">
        <f>KM235/(VLOOKUP($B227,#REF!,13,FALSE)/30)</f>
        <v>#VALUE!</v>
      </c>
      <c r="KN237" s="33" t="e">
        <f>KN235/(VLOOKUP($B227,#REF!,13,FALSE)/30)</f>
        <v>#VALUE!</v>
      </c>
      <c r="KO237" s="33" t="e">
        <f>KO235/(VLOOKUP($B227,#REF!,13,FALSE)/30)</f>
        <v>#VALUE!</v>
      </c>
      <c r="KP237" s="33" t="e">
        <f>KP235/(VLOOKUP($B227,#REF!,13,FALSE)/30)</f>
        <v>#VALUE!</v>
      </c>
      <c r="KQ237" s="33" t="e">
        <f>KQ235/(VLOOKUP($B227,#REF!,13,FALSE)/30)</f>
        <v>#VALUE!</v>
      </c>
      <c r="KR237" s="33" t="e">
        <f>KR235/(VLOOKUP($B227,#REF!,13,FALSE)/30)</f>
        <v>#VALUE!</v>
      </c>
      <c r="KS237" s="33" t="e">
        <f>KS235/(VLOOKUP($B227,#REF!,13,FALSE)/30)</f>
        <v>#VALUE!</v>
      </c>
      <c r="KT237" s="33" t="e">
        <f>KT235/(VLOOKUP($B227,#REF!,13,FALSE)/30)</f>
        <v>#VALUE!</v>
      </c>
      <c r="KU237" s="33" t="e">
        <f>KU235/(VLOOKUP($B227,#REF!,13,FALSE)/30)</f>
        <v>#VALUE!</v>
      </c>
      <c r="KV237" s="33" t="e">
        <f>KV235/(VLOOKUP($B227,#REF!,13,FALSE)/30)</f>
        <v>#VALUE!</v>
      </c>
      <c r="KW237" s="33" t="e">
        <f>KW235/(VLOOKUP($B227,#REF!,13,FALSE)/30)</f>
        <v>#VALUE!</v>
      </c>
      <c r="KX237" s="33" t="e">
        <f>KX235/(VLOOKUP($B227,#REF!,13,FALSE)/30)</f>
        <v>#VALUE!</v>
      </c>
      <c r="KY237" s="33" t="e">
        <f>KY235/(VLOOKUP($B227,#REF!,13,FALSE)/30)</f>
        <v>#VALUE!</v>
      </c>
      <c r="KZ237" s="33" t="e">
        <f>KZ235/(VLOOKUP($B227,#REF!,13,FALSE)/30)</f>
        <v>#VALUE!</v>
      </c>
      <c r="LA237" s="33" t="e">
        <f>LA235/(VLOOKUP($B227,#REF!,14,FALSE)/30)</f>
        <v>#VALUE!</v>
      </c>
      <c r="LB237" s="33" t="e">
        <f>LB235/(VLOOKUP($B227,#REF!,14,FALSE)/30)</f>
        <v>#VALUE!</v>
      </c>
      <c r="LC237" s="33" t="e">
        <f>LC235/(VLOOKUP($B227,#REF!,14,FALSE)/30)</f>
        <v>#VALUE!</v>
      </c>
      <c r="LD237" s="33" t="e">
        <f>LD235/(VLOOKUP($B227,#REF!,14,FALSE)/30)</f>
        <v>#VALUE!</v>
      </c>
      <c r="LE237" s="33" t="e">
        <f>LE235/(VLOOKUP($B227,#REF!,14,FALSE)/30)</f>
        <v>#VALUE!</v>
      </c>
      <c r="LF237" s="33" t="e">
        <f>LF235/(VLOOKUP($B227,#REF!,14,FALSE)/30)</f>
        <v>#VALUE!</v>
      </c>
      <c r="LG237" s="33" t="e">
        <f>LG235/(VLOOKUP($B227,#REF!,14,FALSE)/30)</f>
        <v>#VALUE!</v>
      </c>
      <c r="LH237" s="33" t="e">
        <f>LH235/(VLOOKUP($B227,#REF!,14,FALSE)/30)</f>
        <v>#VALUE!</v>
      </c>
      <c r="LI237" s="33" t="e">
        <f>LI235/(VLOOKUP($B227,#REF!,14,FALSE)/30)</f>
        <v>#VALUE!</v>
      </c>
      <c r="LJ237" s="33" t="e">
        <f>LJ235/(VLOOKUP($B227,#REF!,14,FALSE)/30)</f>
        <v>#VALUE!</v>
      </c>
      <c r="LK237" s="33" t="e">
        <f>LK235/(VLOOKUP($B227,#REF!,14,FALSE)/30)</f>
        <v>#VALUE!</v>
      </c>
      <c r="LL237" s="33" t="e">
        <f>LL235/(VLOOKUP($B227,#REF!,14,FALSE)/30)</f>
        <v>#VALUE!</v>
      </c>
      <c r="LM237" s="33" t="e">
        <f>LM235/(VLOOKUP($B227,#REF!,14,FALSE)/30)</f>
        <v>#VALUE!</v>
      </c>
      <c r="LN237" s="33" t="e">
        <f>LN235/(VLOOKUP($B227,#REF!,14,FALSE)/30)</f>
        <v>#VALUE!</v>
      </c>
      <c r="LO237" s="33" t="e">
        <f>LO235/(VLOOKUP($B227,#REF!,14,FALSE)/30)</f>
        <v>#VALUE!</v>
      </c>
      <c r="LP237" s="33" t="e">
        <f>LP235/(VLOOKUP($B227,#REF!,14,FALSE)/30)</f>
        <v>#VALUE!</v>
      </c>
      <c r="LQ237" s="33" t="e">
        <f>LQ235/(VLOOKUP($B227,#REF!,14,FALSE)/30)</f>
        <v>#VALUE!</v>
      </c>
      <c r="LR237" s="33" t="e">
        <f>LR235/(VLOOKUP($B227,#REF!,14,FALSE)/30)</f>
        <v>#VALUE!</v>
      </c>
      <c r="LS237" s="33" t="e">
        <f>LS235/(VLOOKUP($B227,#REF!,14,FALSE)/30)</f>
        <v>#VALUE!</v>
      </c>
      <c r="LT237" s="33" t="e">
        <f>LT235/(VLOOKUP($B227,#REF!,14,FALSE)/30)</f>
        <v>#VALUE!</v>
      </c>
      <c r="LU237" s="33" t="e">
        <f>LU235/(VLOOKUP($B227,#REF!,14,FALSE)/30)</f>
        <v>#VALUE!</v>
      </c>
      <c r="LV237" s="33" t="e">
        <f>LV235/(VLOOKUP($B227,#REF!,14,FALSE)/30)</f>
        <v>#VALUE!</v>
      </c>
      <c r="LW237" s="33" t="e">
        <f>LW235/(VLOOKUP($B227,#REF!,14,FALSE)/30)</f>
        <v>#VALUE!</v>
      </c>
      <c r="LX237" s="33" t="e">
        <f>LX235/(VLOOKUP($B227,#REF!,14,FALSE)/30)</f>
        <v>#VALUE!</v>
      </c>
      <c r="LY237" s="33" t="e">
        <f>LY235/(VLOOKUP($B227,#REF!,14,FALSE)/30)</f>
        <v>#VALUE!</v>
      </c>
      <c r="LZ237" s="33" t="e">
        <f>LZ235/(VLOOKUP($B227,#REF!,14,FALSE)/30)</f>
        <v>#VALUE!</v>
      </c>
      <c r="MA237" s="33" t="e">
        <f>MA235/(VLOOKUP($B227,#REF!,14,FALSE)/30)</f>
        <v>#VALUE!</v>
      </c>
      <c r="MB237" s="33" t="e">
        <f>MB235/(VLOOKUP($B227,#REF!,14,FALSE)/30)</f>
        <v>#VALUE!</v>
      </c>
      <c r="MC237" s="33" t="e">
        <f>MC235/(VLOOKUP($B227,#REF!,14,FALSE)/30)</f>
        <v>#VALUE!</v>
      </c>
      <c r="MD237" s="33" t="e">
        <f>MD235/(VLOOKUP($B227,#REF!,14,FALSE)/30)</f>
        <v>#VALUE!</v>
      </c>
      <c r="ME237" s="33" t="e">
        <f>ME235/(VLOOKUP($B227,#REF!,15,FALSE)/30)</f>
        <v>#VALUE!</v>
      </c>
      <c r="MF237" s="33" t="e">
        <f>MF235/(VLOOKUP($B227,#REF!,15,FALSE)/30)</f>
        <v>#VALUE!</v>
      </c>
      <c r="MG237" s="33" t="e">
        <f>MG235/(VLOOKUP($B227,#REF!,15,FALSE)/30)</f>
        <v>#VALUE!</v>
      </c>
      <c r="MH237" s="33" t="e">
        <f>MH235/(VLOOKUP($B227,#REF!,15,FALSE)/30)</f>
        <v>#VALUE!</v>
      </c>
      <c r="MI237" s="33" t="e">
        <f>MI235/(VLOOKUP($B227,#REF!,15,FALSE)/30)</f>
        <v>#VALUE!</v>
      </c>
      <c r="MJ237" s="33" t="e">
        <f>MJ235/(VLOOKUP($B227,#REF!,15,FALSE)/30)</f>
        <v>#VALUE!</v>
      </c>
      <c r="MK237" s="33" t="e">
        <f>MK235/(VLOOKUP($B227,#REF!,15,FALSE)/30)</f>
        <v>#VALUE!</v>
      </c>
      <c r="ML237" s="33" t="e">
        <f>ML235/(VLOOKUP($B227,#REF!,15,FALSE)/30)</f>
        <v>#VALUE!</v>
      </c>
      <c r="MM237" s="33" t="e">
        <f>MM235/(VLOOKUP($B227,#REF!,15,FALSE)/30)</f>
        <v>#VALUE!</v>
      </c>
      <c r="MN237" s="33" t="e">
        <f>MN235/(VLOOKUP($B227,#REF!,15,FALSE)/30)</f>
        <v>#VALUE!</v>
      </c>
      <c r="MO237" s="33" t="e">
        <f>MO235/(VLOOKUP($B227,#REF!,15,FALSE)/30)</f>
        <v>#VALUE!</v>
      </c>
      <c r="MP237" s="33" t="e">
        <f>MP235/(VLOOKUP($B227,#REF!,15,FALSE)/30)</f>
        <v>#VALUE!</v>
      </c>
      <c r="MQ237" s="33" t="e">
        <f>MQ235/(VLOOKUP($B227,#REF!,15,FALSE)/30)</f>
        <v>#VALUE!</v>
      </c>
      <c r="MR237" s="33" t="e">
        <f>MR235/(VLOOKUP($B227,#REF!,15,FALSE)/30)</f>
        <v>#VALUE!</v>
      </c>
      <c r="MS237" s="33" t="e">
        <f>MS235/(VLOOKUP($B227,#REF!,15,FALSE)/30)</f>
        <v>#VALUE!</v>
      </c>
      <c r="MT237" s="33" t="e">
        <f>MT235/(VLOOKUP($B227,#REF!,15,FALSE)/30)</f>
        <v>#VALUE!</v>
      </c>
      <c r="MU237" s="33" t="e">
        <f>MU235/(VLOOKUP($B227,#REF!,15,FALSE)/30)</f>
        <v>#VALUE!</v>
      </c>
      <c r="MV237" s="33" t="e">
        <f>MV235/(VLOOKUP($B227,#REF!,15,FALSE)/30)</f>
        <v>#VALUE!</v>
      </c>
      <c r="MW237" s="33" t="e">
        <f>MW235/(VLOOKUP($B227,#REF!,15,FALSE)/30)</f>
        <v>#VALUE!</v>
      </c>
      <c r="MX237" s="33" t="e">
        <f>MX235/(VLOOKUP($B227,#REF!,15,FALSE)/30)</f>
        <v>#VALUE!</v>
      </c>
      <c r="MY237" s="33" t="e">
        <f>MY235/(VLOOKUP($B227,#REF!,15,FALSE)/30)</f>
        <v>#VALUE!</v>
      </c>
      <c r="MZ237" s="33" t="e">
        <f>MZ235/(VLOOKUP($B227,#REF!,15,FALSE)/30)</f>
        <v>#VALUE!</v>
      </c>
      <c r="NA237" s="33" t="e">
        <f>NA235/(VLOOKUP($B227,#REF!,15,FALSE)/30)</f>
        <v>#VALUE!</v>
      </c>
      <c r="NB237" s="33" t="e">
        <f>NB235/(VLOOKUP($B227,#REF!,15,FALSE)/30)</f>
        <v>#VALUE!</v>
      </c>
      <c r="NC237" s="33" t="e">
        <f>NC235/(VLOOKUP($B227,#REF!,15,FALSE)/30)</f>
        <v>#VALUE!</v>
      </c>
      <c r="ND237" s="33" t="e">
        <f>ND235/(VLOOKUP($B227,#REF!,15,FALSE)/30)</f>
        <v>#VALUE!</v>
      </c>
      <c r="NE237" s="33" t="e">
        <f>NE235/(VLOOKUP($B227,#REF!,15,FALSE)/30)</f>
        <v>#VALUE!</v>
      </c>
      <c r="NF237" s="33" t="e">
        <f>NF235/(VLOOKUP($B227,#REF!,15,FALSE)/30)</f>
        <v>#VALUE!</v>
      </c>
      <c r="NG237" s="33" t="e">
        <f>NG235/(VLOOKUP($B227,#REF!,15,FALSE)/30)</f>
        <v>#VALUE!</v>
      </c>
      <c r="NH237" s="33" t="e">
        <f>NH235/(VLOOKUP($B227,#REF!,15,FALSE)/30)</f>
        <v>#VALUE!</v>
      </c>
      <c r="NI237" s="33" t="e">
        <f>NI235/(VLOOKUP($B227,#REF!,15,FALSE)/30)</f>
        <v>#VALUE!</v>
      </c>
    </row>
    <row r="238" spans="1:374" s="40" customFormat="1" ht="14.4" outlineLevel="1" x14ac:dyDescent="0.25">
      <c r="A238" s="1048"/>
      <c r="B238" s="17" t="s">
        <v>37</v>
      </c>
      <c r="C238" s="1051"/>
      <c r="D238" s="50" t="s">
        <v>33</v>
      </c>
      <c r="E238" s="27" t="s">
        <v>31</v>
      </c>
      <c r="F238" s="25"/>
      <c r="G238" s="84">
        <v>16515.2</v>
      </c>
      <c r="H238" s="33"/>
      <c r="I238" s="33"/>
      <c r="J238" s="33">
        <v>123.2</v>
      </c>
      <c r="K238" s="33">
        <v>1323.2</v>
      </c>
      <c r="L238" s="33">
        <v>1753.6000000000001</v>
      </c>
      <c r="M238" s="33">
        <v>1753.6000000000001</v>
      </c>
      <c r="N238" s="33">
        <v>3835.2000000000003</v>
      </c>
      <c r="O238" s="33"/>
      <c r="P238" s="33"/>
      <c r="Q238" s="33">
        <v>4196.8</v>
      </c>
      <c r="R238" s="33">
        <v>4262.4000000000005</v>
      </c>
      <c r="S238" s="33">
        <v>5851.2</v>
      </c>
      <c r="T238" s="33">
        <v>5902.4000000000005</v>
      </c>
      <c r="U238" s="33">
        <v>6105.6</v>
      </c>
      <c r="V238" s="33"/>
      <c r="W238" s="33"/>
      <c r="X238" s="33">
        <v>6652.8</v>
      </c>
      <c r="Y238" s="33">
        <v>7788.7999999999993</v>
      </c>
      <c r="Z238" s="33">
        <v>8540.7999999999993</v>
      </c>
      <c r="AA238" s="33">
        <v>8540.7999999999993</v>
      </c>
      <c r="AB238" s="33">
        <v>9230.4000000000015</v>
      </c>
      <c r="AC238" s="33"/>
      <c r="AD238" s="33"/>
      <c r="AE238" s="33">
        <v>9436.8000000000011</v>
      </c>
      <c r="AF238" s="33">
        <v>10767.999999999998</v>
      </c>
      <c r="AG238" s="33">
        <v>11060.8</v>
      </c>
      <c r="AH238" s="33">
        <v>11158.4</v>
      </c>
      <c r="AI238" s="33"/>
      <c r="AJ238" s="33"/>
      <c r="AK238" s="33"/>
      <c r="AL238" s="33">
        <v>11937.6</v>
      </c>
      <c r="AM238" s="33">
        <v>12820.800000000001</v>
      </c>
      <c r="AN238" s="33">
        <v>70.400000000000006</v>
      </c>
      <c r="AO238" s="33">
        <v>256</v>
      </c>
      <c r="AP238" s="33">
        <v>729.60000000000014</v>
      </c>
      <c r="AQ238" s="33"/>
      <c r="AR238" s="33"/>
      <c r="AS238" s="33"/>
      <c r="AT238" s="33">
        <v>1792</v>
      </c>
      <c r="AU238" s="33">
        <v>2484.7999999999997</v>
      </c>
      <c r="AV238" s="33">
        <v>2664</v>
      </c>
      <c r="AW238" s="33">
        <v>3099.2</v>
      </c>
      <c r="AX238" s="33"/>
      <c r="AY238" s="33"/>
      <c r="AZ238" s="33">
        <v>3136</v>
      </c>
      <c r="BA238" s="33">
        <v>4462.4000000000005</v>
      </c>
      <c r="BB238" s="33">
        <v>4878.3999999999996</v>
      </c>
      <c r="BC238" s="33">
        <v>4878.3999999999996</v>
      </c>
      <c r="BD238" s="33">
        <v>5672</v>
      </c>
      <c r="BE238" s="33"/>
      <c r="BF238" s="33"/>
      <c r="BG238" s="33">
        <v>5708.8</v>
      </c>
      <c r="BH238" s="33">
        <v>6465.5999999999995</v>
      </c>
      <c r="BI238" s="33">
        <v>7182.4</v>
      </c>
      <c r="BJ238" s="33">
        <v>7516.8000000000011</v>
      </c>
      <c r="BK238" s="33">
        <v>8600</v>
      </c>
      <c r="BL238" s="33"/>
      <c r="BM238" s="33"/>
      <c r="BN238" s="33">
        <v>8856</v>
      </c>
      <c r="BO238" s="33">
        <v>8856</v>
      </c>
      <c r="BP238" s="33">
        <v>10571.2</v>
      </c>
      <c r="BQ238" s="33">
        <v>684.8</v>
      </c>
      <c r="BR238" s="33">
        <v>769.6</v>
      </c>
      <c r="BS238" s="33">
        <v>1089.5999999999999</v>
      </c>
      <c r="BT238" s="33"/>
      <c r="BU238" s="33"/>
      <c r="BV238" s="33">
        <v>4428.8</v>
      </c>
      <c r="BW238" s="33">
        <v>5993.6</v>
      </c>
      <c r="BX238" s="33">
        <v>6763.2</v>
      </c>
      <c r="BY238" s="33">
        <v>6851.2</v>
      </c>
      <c r="BZ238" s="33">
        <v>6945.5999999999995</v>
      </c>
      <c r="CA238" s="33"/>
      <c r="CB238" s="33"/>
      <c r="CC238" s="33">
        <v>7185.5999999999995</v>
      </c>
      <c r="CD238" s="33">
        <v>8558.4000000000015</v>
      </c>
      <c r="CE238" s="33">
        <v>8936</v>
      </c>
      <c r="CF238" s="33">
        <v>9664</v>
      </c>
      <c r="CG238" s="33">
        <v>9865.6000000000022</v>
      </c>
      <c r="CH238" s="33"/>
      <c r="CI238" s="33"/>
      <c r="CJ238" s="33">
        <v>10209.600000000002</v>
      </c>
      <c r="CK238" s="33">
        <v>12440</v>
      </c>
      <c r="CL238" s="33">
        <v>13428.8</v>
      </c>
      <c r="CM238" s="33">
        <v>13435.2</v>
      </c>
      <c r="CN238" s="33"/>
      <c r="CO238" s="33"/>
      <c r="CP238" s="33"/>
      <c r="CQ238" s="33"/>
      <c r="CR238" s="33"/>
      <c r="CS238" s="33"/>
      <c r="CT238" s="33">
        <v>10209.600000000002</v>
      </c>
      <c r="CU238" s="33"/>
      <c r="CV238" s="33"/>
      <c r="CW238" s="33"/>
      <c r="CX238" s="33"/>
      <c r="CY238" s="33"/>
      <c r="CZ238" s="33"/>
      <c r="DA238" s="33"/>
      <c r="DB238" s="33"/>
      <c r="DC238" s="33"/>
      <c r="DD238" s="33"/>
      <c r="DE238" s="33"/>
      <c r="DF238" s="33"/>
      <c r="DG238" s="33"/>
      <c r="DH238" s="33"/>
      <c r="DI238" s="33"/>
      <c r="DJ238" s="33"/>
      <c r="DK238" s="33"/>
      <c r="DL238" s="33"/>
      <c r="DM238" s="33"/>
      <c r="DN238" s="33"/>
      <c r="DO238" s="33"/>
      <c r="DP238" s="33"/>
      <c r="DQ238" s="33"/>
      <c r="DR238" s="33"/>
      <c r="DS238" s="33"/>
      <c r="DT238" s="33"/>
      <c r="DU238" s="33"/>
      <c r="DV238" s="33"/>
      <c r="DW238" s="33"/>
      <c r="DX238" s="33"/>
      <c r="DY238" s="33"/>
      <c r="DZ238" s="33"/>
      <c r="EA238" s="33"/>
      <c r="EB238" s="33"/>
      <c r="EC238" s="33"/>
      <c r="ED238" s="33"/>
      <c r="EE238" s="33"/>
      <c r="EF238" s="33"/>
      <c r="EG238" s="33"/>
      <c r="EH238" s="33"/>
      <c r="EI238" s="33"/>
      <c r="EJ238" s="33"/>
      <c r="EK238" s="33"/>
      <c r="EL238" s="33"/>
      <c r="EM238" s="33"/>
      <c r="EN238" s="33"/>
      <c r="EO238" s="33"/>
      <c r="EP238" s="33"/>
      <c r="EQ238" s="33"/>
      <c r="ER238" s="33"/>
      <c r="ES238" s="33"/>
      <c r="ET238" s="33"/>
      <c r="EU238" s="33"/>
      <c r="EV238" s="33"/>
      <c r="EW238" s="33"/>
      <c r="EX238" s="33"/>
      <c r="EY238" s="33"/>
      <c r="EZ238" s="33"/>
      <c r="FA238" s="33"/>
      <c r="FB238" s="33"/>
      <c r="FC238" s="33"/>
      <c r="FD238" s="33"/>
      <c r="FE238" s="33"/>
      <c r="FF238" s="33">
        <v>24000</v>
      </c>
      <c r="FG238" s="33"/>
      <c r="FH238" s="33"/>
      <c r="FI238" s="33"/>
      <c r="FJ238" s="33"/>
      <c r="FK238" s="33"/>
      <c r="FL238" s="33"/>
      <c r="FM238" s="33"/>
      <c r="FN238" s="33"/>
      <c r="FO238" s="33"/>
      <c r="FP238" s="33"/>
      <c r="FQ238" s="33"/>
      <c r="FR238" s="33"/>
      <c r="FS238" s="33"/>
      <c r="FT238" s="33"/>
      <c r="FU238" s="33"/>
      <c r="FV238" s="33"/>
      <c r="FW238" s="33"/>
      <c r="FX238" s="33"/>
      <c r="FY238" s="33"/>
      <c r="FZ238" s="33"/>
      <c r="GA238" s="33"/>
      <c r="GB238" s="33"/>
      <c r="GC238" s="33"/>
      <c r="GD238" s="33"/>
      <c r="GE238" s="33"/>
      <c r="GF238" s="33"/>
      <c r="GG238" s="33"/>
      <c r="GH238" s="33"/>
      <c r="GI238" s="33"/>
      <c r="GJ238" s="33"/>
      <c r="GK238" s="33"/>
      <c r="GL238" s="33"/>
      <c r="GM238" s="33"/>
      <c r="GN238" s="33"/>
      <c r="GO238" s="33"/>
      <c r="GP238" s="33"/>
      <c r="GQ238" s="33"/>
      <c r="GR238" s="33"/>
      <c r="GS238" s="33"/>
      <c r="GT238" s="33"/>
      <c r="GU238" s="33"/>
      <c r="GV238" s="33"/>
      <c r="GW238" s="33"/>
      <c r="GX238" s="33"/>
      <c r="GY238" s="33"/>
      <c r="GZ238" s="33"/>
      <c r="HA238" s="33"/>
      <c r="HB238" s="33"/>
      <c r="HC238" s="33"/>
      <c r="HD238" s="33"/>
      <c r="HE238" s="33"/>
      <c r="HF238" s="33"/>
      <c r="HG238" s="33"/>
      <c r="HH238" s="33"/>
      <c r="HI238" s="33"/>
      <c r="HJ238" s="33"/>
      <c r="HK238" s="33"/>
      <c r="HL238" s="33"/>
      <c r="HM238" s="33"/>
      <c r="HN238" s="33"/>
      <c r="HO238" s="33"/>
      <c r="HP238" s="33"/>
      <c r="HQ238" s="33"/>
      <c r="HR238" s="33"/>
      <c r="HS238" s="33"/>
      <c r="HT238" s="33"/>
      <c r="HU238" s="33"/>
      <c r="HV238" s="33"/>
      <c r="HW238" s="33"/>
      <c r="HX238" s="33"/>
      <c r="HY238" s="33"/>
      <c r="HZ238" s="33"/>
      <c r="IA238" s="33"/>
      <c r="IB238" s="33"/>
      <c r="IC238" s="33"/>
      <c r="ID238" s="33"/>
      <c r="IE238" s="33"/>
      <c r="IF238" s="33"/>
      <c r="IG238" s="33"/>
      <c r="IH238" s="33"/>
      <c r="II238" s="33"/>
      <c r="IJ238" s="33"/>
      <c r="IK238" s="33"/>
      <c r="IL238" s="33"/>
      <c r="IM238" s="33"/>
      <c r="IN238" s="33"/>
      <c r="IO238" s="33"/>
      <c r="IP238" s="33"/>
      <c r="IQ238" s="33"/>
      <c r="IR238" s="33"/>
      <c r="IS238" s="33"/>
      <c r="IT238" s="33"/>
      <c r="IU238" s="33"/>
      <c r="IV238" s="33"/>
      <c r="IW238" s="33"/>
      <c r="IX238" s="33"/>
      <c r="IY238" s="33"/>
      <c r="IZ238" s="33"/>
      <c r="JA238" s="33"/>
      <c r="JB238" s="33"/>
      <c r="JC238" s="33"/>
      <c r="JD238" s="33"/>
      <c r="JE238" s="33"/>
      <c r="JF238" s="33"/>
      <c r="JG238" s="33"/>
      <c r="JH238" s="33"/>
      <c r="JI238" s="33"/>
      <c r="JJ238" s="33"/>
      <c r="JK238" s="33"/>
      <c r="JL238" s="33"/>
      <c r="JM238" s="33"/>
      <c r="JN238" s="33"/>
      <c r="JO238" s="33"/>
      <c r="JP238" s="33"/>
      <c r="JQ238" s="33"/>
      <c r="JR238" s="33"/>
      <c r="JS238" s="33"/>
      <c r="JT238" s="33"/>
      <c r="JU238" s="33"/>
      <c r="JV238" s="33"/>
      <c r="JW238" s="33"/>
      <c r="JX238" s="33"/>
      <c r="JY238" s="33"/>
      <c r="JZ238" s="33"/>
      <c r="KA238" s="33"/>
      <c r="KB238" s="33"/>
      <c r="KC238" s="33"/>
      <c r="KD238" s="33"/>
      <c r="KE238" s="33"/>
      <c r="KF238" s="33"/>
      <c r="KG238" s="33"/>
      <c r="KH238" s="33"/>
      <c r="KI238" s="33"/>
      <c r="KJ238" s="33"/>
      <c r="KK238" s="33"/>
      <c r="KL238" s="33"/>
      <c r="KM238" s="33"/>
      <c r="KN238" s="33"/>
      <c r="KO238" s="33"/>
      <c r="KP238" s="33"/>
      <c r="KQ238" s="33"/>
      <c r="KR238" s="33"/>
      <c r="KS238" s="33"/>
      <c r="KT238" s="33"/>
      <c r="KU238" s="33"/>
      <c r="KV238" s="33"/>
      <c r="KW238" s="33"/>
      <c r="KX238" s="33"/>
      <c r="KY238" s="33"/>
      <c r="KZ238" s="33"/>
      <c r="LA238" s="33"/>
      <c r="LB238" s="33"/>
      <c r="LC238" s="33"/>
      <c r="LD238" s="33"/>
      <c r="LE238" s="33"/>
      <c r="LF238" s="33"/>
      <c r="LG238" s="33"/>
      <c r="LH238" s="33"/>
      <c r="LI238" s="33"/>
      <c r="LJ238" s="33"/>
      <c r="LK238" s="33"/>
      <c r="LL238" s="33"/>
      <c r="LM238" s="33"/>
      <c r="LN238" s="33"/>
      <c r="LO238" s="33"/>
      <c r="LP238" s="33"/>
      <c r="LQ238" s="33"/>
      <c r="LR238" s="33"/>
      <c r="LS238" s="33"/>
      <c r="LT238" s="33"/>
      <c r="LU238" s="33"/>
      <c r="LV238" s="33"/>
      <c r="LW238" s="33"/>
      <c r="LX238" s="33"/>
      <c r="LY238" s="33"/>
      <c r="LZ238" s="33"/>
      <c r="MA238" s="33"/>
      <c r="MB238" s="33"/>
      <c r="MC238" s="33"/>
      <c r="MD238" s="33"/>
      <c r="ME238" s="33"/>
      <c r="MF238" s="33"/>
      <c r="MG238" s="33"/>
      <c r="MH238" s="33"/>
      <c r="MI238" s="33"/>
      <c r="MJ238" s="33"/>
      <c r="MK238" s="33"/>
      <c r="ML238" s="33"/>
      <c r="MM238" s="33"/>
      <c r="MN238" s="33"/>
      <c r="MO238" s="33"/>
      <c r="MP238" s="33"/>
      <c r="MQ238" s="33"/>
      <c r="MR238" s="33"/>
      <c r="MS238" s="33"/>
      <c r="MT238" s="33"/>
      <c r="MU238" s="33"/>
      <c r="MV238" s="33"/>
      <c r="MW238" s="33"/>
      <c r="MX238" s="33"/>
      <c r="MY238" s="33"/>
      <c r="MZ238" s="33"/>
      <c r="NA238" s="33"/>
      <c r="NB238" s="33"/>
      <c r="NC238" s="33"/>
      <c r="ND238" s="33"/>
      <c r="NE238" s="33"/>
      <c r="NF238" s="33"/>
      <c r="NG238" s="33"/>
      <c r="NH238" s="33"/>
      <c r="NI238" s="33"/>
    </row>
    <row r="239" spans="1:374" s="41" customFormat="1" ht="15" outlineLevel="1" thickBot="1" x14ac:dyDescent="0.3">
      <c r="A239" s="1049"/>
      <c r="B239" s="36">
        <f>B237/30</f>
        <v>232.56666666666666</v>
      </c>
      <c r="C239" s="1052"/>
      <c r="D239" s="51">
        <f>+B239</f>
        <v>232.56666666666666</v>
      </c>
      <c r="E239" s="59" t="s">
        <v>29</v>
      </c>
      <c r="F239" s="60"/>
      <c r="G239" s="37">
        <v>345.60000000000036</v>
      </c>
      <c r="H239" s="37" t="e">
        <f>IF(AND(H238&lt;&gt;0,G238&lt;&gt;0),H238-G238,(IFERROR(VLOOKUP($B227,#REF!,4,FALSE),"")/30))</f>
        <v>#VALUE!</v>
      </c>
      <c r="I239" s="37" t="e">
        <f>IF(AND(I238&lt;&gt;0,H238&lt;&gt;0),I238-H238,(IFERROR(VLOOKUP($B227,#REF!,4,FALSE),"")/30))</f>
        <v>#VALUE!</v>
      </c>
      <c r="J239" s="37" t="e">
        <f>IF(AND(J238&lt;&gt;0,I238&lt;&gt;0),J238-I238,(IFERROR(VLOOKUP($B227,#REF!,4,FALSE),"")/30))</f>
        <v>#VALUE!</v>
      </c>
      <c r="K239" s="37">
        <f>IF(AND(K238&lt;&gt;0,J238&lt;&gt;0),K238-J238,(IFERROR(VLOOKUP($B227,#REF!,4,FALSE),"")/30))</f>
        <v>1200</v>
      </c>
      <c r="L239" s="37">
        <f>IF(AND(L238&lt;&gt;0,K238&lt;&gt;0),L238-K238,(IFERROR(VLOOKUP($B227,#REF!,4,FALSE),"")/30))</f>
        <v>430.40000000000009</v>
      </c>
      <c r="M239" s="37">
        <f>IF(AND(M238&lt;&gt;0,L238&lt;&gt;0),M238-L238,(IFERROR(VLOOKUP($B227,#REF!,4,FALSE),"")/30))</f>
        <v>0</v>
      </c>
      <c r="N239" s="37">
        <f>IF(AND(N238&lt;&gt;0,M238&lt;&gt;0),N238-M238,(IFERROR(VLOOKUP($B227,#REF!,4,FALSE),"")/30))</f>
        <v>2081.6000000000004</v>
      </c>
      <c r="O239" s="37" t="e">
        <f>IF(AND(O238&lt;&gt;0,N238&lt;&gt;0),O238-N238,(IFERROR(VLOOKUP($B227,#REF!,4,FALSE),"")/30))</f>
        <v>#VALUE!</v>
      </c>
      <c r="P239" s="37" t="e">
        <f>IF(AND(P238&lt;&gt;0,O238&lt;&gt;0),P238-O238,(IFERROR(VLOOKUP($B227,#REF!,4,FALSE),"")/30))</f>
        <v>#VALUE!</v>
      </c>
      <c r="Q239" s="37" t="e">
        <f>IF(AND(Q238&lt;&gt;0,P238&lt;&gt;0),Q238-P238,(IFERROR(VLOOKUP($B227,#REF!,4,FALSE),"")/30))</f>
        <v>#VALUE!</v>
      </c>
      <c r="R239" s="37">
        <f>IF(AND(R238&lt;&gt;0,Q238&lt;&gt;0),R238-Q238,(IFERROR(VLOOKUP($B227,#REF!,4,FALSE),"")/30))</f>
        <v>65.600000000000364</v>
      </c>
      <c r="S239" s="37">
        <f>IF(AND(S238&lt;&gt;0,R238&lt;&gt;0),S238-R238,(IFERROR(VLOOKUP($B227,#REF!,4,FALSE),"")/30))</f>
        <v>1588.7999999999993</v>
      </c>
      <c r="T239" s="37">
        <f>IF(AND(T238&lt;&gt;0,S238&lt;&gt;0),T238-S238,(IFERROR(VLOOKUP($B227,#REF!,4,FALSE),"")/30))</f>
        <v>51.200000000000728</v>
      </c>
      <c r="U239" s="37">
        <f>IF(AND(U238&lt;&gt;0,T238&lt;&gt;0),U238-T238,(IFERROR(VLOOKUP($B227,#REF!,4,FALSE),"")/30))</f>
        <v>203.19999999999982</v>
      </c>
      <c r="V239" s="37" t="e">
        <f>IF(AND(V238&lt;&gt;0,U238&lt;&gt;0),V238-U238,(IFERROR(VLOOKUP($B227,#REF!,4,FALSE),"")/30))</f>
        <v>#VALUE!</v>
      </c>
      <c r="W239" s="37" t="e">
        <f>IF(AND(W238&lt;&gt;0,V238&lt;&gt;0),W238-V238,(IFERROR(VLOOKUP($B227,#REF!,4,FALSE),"")/30))</f>
        <v>#VALUE!</v>
      </c>
      <c r="X239" s="37" t="e">
        <f>IF(AND(X238&lt;&gt;0,W238&lt;&gt;0),X238-W238,(IFERROR(VLOOKUP($B227,#REF!,4,FALSE),"")/30))</f>
        <v>#VALUE!</v>
      </c>
      <c r="Y239" s="37">
        <f>IF(AND(Y238&lt;&gt;0,X238&lt;&gt;0),Y238-X238,(IFERROR(VLOOKUP($B227,#REF!,4,FALSE),"")/30))</f>
        <v>1135.9999999999991</v>
      </c>
      <c r="Z239" s="37">
        <f>IF(AND(Z238&lt;&gt;0,Y238&lt;&gt;0),Z238-Y238,(IFERROR(VLOOKUP($B227,#REF!,4,FALSE),"")/30))</f>
        <v>752</v>
      </c>
      <c r="AA239" s="37">
        <f>IF(AND(AA238&lt;&gt;0,Z238&lt;&gt;0),AA238-Z238,(IFERROR(VLOOKUP($B227,#REF!,4,FALSE),"")/30))</f>
        <v>0</v>
      </c>
      <c r="AB239" s="37">
        <f>IF(AND(AB238&lt;&gt;0,AA238&lt;&gt;0),AB238-AA238,(IFERROR(VLOOKUP($B227,#REF!,4,FALSE),"")/30))</f>
        <v>689.60000000000218</v>
      </c>
      <c r="AC239" s="37" t="e">
        <f>IF(AND(AC238&lt;&gt;0,AB238&lt;&gt;0),AC238-AB238,(IFERROR(VLOOKUP($B227,#REF!,4,FALSE),"")/30))</f>
        <v>#VALUE!</v>
      </c>
      <c r="AD239" s="37" t="e">
        <f>IF(AND(AD238&lt;&gt;0,AC238&lt;&gt;0),AD238-AC238,(IFERROR(VLOOKUP($B227,#REF!,4,FALSE),"")/30))</f>
        <v>#VALUE!</v>
      </c>
      <c r="AE239" s="37" t="e">
        <f>IF(AND(AE238&lt;&gt;0,AD238&lt;&gt;0),AE238-AD238,(IFERROR(VLOOKUP($B227,#REF!,4,FALSE),"")/30))</f>
        <v>#VALUE!</v>
      </c>
      <c r="AF239" s="37">
        <f>IF(AND(AF238&lt;&gt;0,AE238&lt;&gt;0),AF238-AE238,(IFERROR(VLOOKUP($B227,#REF!,4,FALSE),"")/30))</f>
        <v>1331.1999999999971</v>
      </c>
      <c r="AG239" s="37">
        <f>IF(AND(AG238&lt;&gt;0,AF238&lt;&gt;0),AG238-AF238,(IFERROR(VLOOKUP($B227,#REF!,4,FALSE),"")/30))</f>
        <v>292.80000000000109</v>
      </c>
      <c r="AH239" s="37">
        <f>IF(AND(AH238&lt;&gt;0,AG238&lt;&gt;0),AH238-AG238,(IFERROR(VLOOKUP($B227,#REF!,4,FALSE),"")/30))</f>
        <v>97.600000000000364</v>
      </c>
      <c r="AI239" s="37" t="e">
        <f>IF(AND(AI238&lt;&gt;0,AH238&lt;&gt;0),AI238-AH238,(IFERROR(VLOOKUP($B227,#REF!,4,FALSE),"")/30))</f>
        <v>#VALUE!</v>
      </c>
      <c r="AJ239" s="37" t="e">
        <f>IF(AND(AJ238&lt;&gt;0,AI238&lt;&gt;0),AJ238-AI238,(IFERROR(VLOOKUP($B227,#REF!,4,FALSE),"")/30))</f>
        <v>#VALUE!</v>
      </c>
      <c r="AK239" s="37" t="e">
        <f>IF(AND(AK238&lt;&gt;0,AJ238&lt;&gt;0),AK238-AJ238,(IFERROR(VLOOKUP($B227,#REF!,4,FALSE),"")/30))</f>
        <v>#VALUE!</v>
      </c>
      <c r="AL239" s="37" t="e">
        <f>IF(AND(AL238&lt;&gt;0,AK238&lt;&gt;0),AL238-AK238,(IFERROR(VLOOKUP($B227,#REF!,4,FALSE),"")/30))</f>
        <v>#VALUE!</v>
      </c>
      <c r="AM239" s="37">
        <f>IF(AND(AM238&lt;&gt;0,AL238&lt;&gt;0),AM238-AL238,(IFERROR(VLOOKUP($B227,#REF!,5,FALSE),"")/30))</f>
        <v>883.20000000000073</v>
      </c>
      <c r="AN239" s="37">
        <f>IF(AND(AN238&lt;&gt;0,AM238&lt;&gt;0),AN238-AM238,(IFERROR(VLOOKUP($B227,#REF!,5,FALSE),"")/30))</f>
        <v>-12750.400000000001</v>
      </c>
      <c r="AO239" s="37">
        <f>IF(AND(AO238&lt;&gt;0,AN238&lt;&gt;0),AO238-AN238,(IFERROR(VLOOKUP($B227,#REF!,5,FALSE),"")/30))</f>
        <v>185.6</v>
      </c>
      <c r="AP239" s="37">
        <f>IF(AND(AP238&lt;&gt;0,AO238&lt;&gt;0),AP238-AO238,(IFERROR(VLOOKUP($B227,#REF!,5,FALSE),"")/30))</f>
        <v>473.60000000000014</v>
      </c>
      <c r="AQ239" s="37" t="e">
        <f>IF(AND(AQ238&lt;&gt;0,AP238&lt;&gt;0),AQ238-AP238,(IFERROR(VLOOKUP($B227,#REF!,5,FALSE),"")/30))</f>
        <v>#VALUE!</v>
      </c>
      <c r="AR239" s="37" t="e">
        <f>IF(AND(AR238&lt;&gt;0,AQ238&lt;&gt;0),AR238-AQ238,(IFERROR(VLOOKUP($B227,#REF!,5,FALSE),"")/30))</f>
        <v>#VALUE!</v>
      </c>
      <c r="AS239" s="37" t="e">
        <f>IF(AND(AS238&lt;&gt;0,AR238&lt;&gt;0),AS238-AR238,(IFERROR(VLOOKUP($B227,#REF!,5,FALSE),"")/30))</f>
        <v>#VALUE!</v>
      </c>
      <c r="AT239" s="37" t="e">
        <f>IF(AND(AT238&lt;&gt;0,AS238&lt;&gt;0),AT238-AS238,(IFERROR(VLOOKUP($B227,#REF!,5,FALSE),"")/30))</f>
        <v>#VALUE!</v>
      </c>
      <c r="AU239" s="37">
        <f>IF(AND(AU238&lt;&gt;0,AT238&lt;&gt;0),AU238-AT238,(IFERROR(VLOOKUP($B227,#REF!,5,FALSE),"")/30))</f>
        <v>692.79999999999973</v>
      </c>
      <c r="AV239" s="37">
        <f>IF(AND(AV238&lt;&gt;0,AU238&lt;&gt;0),AV238-AU238,(IFERROR(VLOOKUP($B227,#REF!,5,FALSE),"")/30))</f>
        <v>179.20000000000027</v>
      </c>
      <c r="AW239" s="37">
        <f>IF(AND(AW238&lt;&gt;0,AV238&lt;&gt;0),AW238-AV238,(IFERROR(VLOOKUP($B227,#REF!,5,FALSE),"")/30))</f>
        <v>435.19999999999982</v>
      </c>
      <c r="AX239" s="37" t="e">
        <f>IF(AND(AX238&lt;&gt;0,AW238&lt;&gt;0),AX238-AW238,(IFERROR(VLOOKUP($B227,#REF!,5,FALSE),"")/30))</f>
        <v>#VALUE!</v>
      </c>
      <c r="AY239" s="37" t="e">
        <f>IF(AND(AY238&lt;&gt;0,AX238&lt;&gt;0),AY238-AX238,(IFERROR(VLOOKUP($B227,#REF!,5,FALSE),"")/30))</f>
        <v>#VALUE!</v>
      </c>
      <c r="AZ239" s="37" t="e">
        <f>IF(AND(AZ238&lt;&gt;0,AY238&lt;&gt;0),AZ238-AY238,(IFERROR(VLOOKUP($B227,#REF!,5,FALSE),"")/30))</f>
        <v>#VALUE!</v>
      </c>
      <c r="BA239" s="37">
        <f>IF(AND(BA238&lt;&gt;0,AZ238&lt;&gt;0),BA238-AZ238,(IFERROR(VLOOKUP($B227,#REF!,5,FALSE),"")/30))</f>
        <v>1326.4000000000005</v>
      </c>
      <c r="BB239" s="37">
        <f>IF(AND(BB238&lt;&gt;0,BA238&lt;&gt;0),BB238-BA238,(IFERROR(VLOOKUP($B227,#REF!,5,FALSE),"")/30))</f>
        <v>415.99999999999909</v>
      </c>
      <c r="BC239" s="37">
        <f>IF(AND(BC238&lt;&gt;0,BB238&lt;&gt;0),BC238-BB238,(IFERROR(VLOOKUP($B227,#REF!,5,FALSE),"")/30))</f>
        <v>0</v>
      </c>
      <c r="BD239" s="37">
        <f>IF(AND(BD238&lt;&gt;0,BC238&lt;&gt;0),BD238-BC238,(IFERROR(VLOOKUP($B227,#REF!,5,FALSE),"")/30))</f>
        <v>793.60000000000036</v>
      </c>
      <c r="BE239" s="37" t="e">
        <f>IF(AND(BE238&lt;&gt;0,BD238&lt;&gt;0),BE238-BD238,(IFERROR(VLOOKUP($B227,#REF!,5,FALSE),"")/30))</f>
        <v>#VALUE!</v>
      </c>
      <c r="BF239" s="37" t="e">
        <f>IF(AND(BF238&lt;&gt;0,BE238&lt;&gt;0),BF238-BE238,(IFERROR(VLOOKUP($B227,#REF!,5,FALSE),"")/30))</f>
        <v>#VALUE!</v>
      </c>
      <c r="BG239" s="37" t="e">
        <f>IF(AND(BG238&lt;&gt;0,BF238&lt;&gt;0),BG238-BF238,(IFERROR(VLOOKUP($B227,#REF!,5,FALSE),"")/30))</f>
        <v>#VALUE!</v>
      </c>
      <c r="BH239" s="37">
        <f>IF(AND(BH238&lt;&gt;0,BG238&lt;&gt;0),BH238-BG238,(IFERROR(VLOOKUP($B227,#REF!,5,FALSE),"")/30))</f>
        <v>756.79999999999927</v>
      </c>
      <c r="BI239" s="37">
        <f>IF(AND(BI238&lt;&gt;0,BH238&lt;&gt;0),BI238-BH238,(IFERROR(VLOOKUP($B227,#REF!,5,FALSE),"")/30))</f>
        <v>716.80000000000018</v>
      </c>
      <c r="BJ239" s="37">
        <f>IF(AND(BJ238&lt;&gt;0,BI238&lt;&gt;0),BJ238-BI238,(IFERROR(VLOOKUP($B227,#REF!,5,FALSE),"")/30))</f>
        <v>334.40000000000146</v>
      </c>
      <c r="BK239" s="37">
        <f>IF(AND(BK238&lt;&gt;0,BJ238&lt;&gt;0),BK238-BJ238,(IFERROR(VLOOKUP($B227,#REF!,5,FALSE),"")/30))</f>
        <v>1083.1999999999989</v>
      </c>
      <c r="BL239" s="37" t="e">
        <f>IF(AND(BL238&lt;&gt;0,BK238&lt;&gt;0),BL238-BK238,(IFERROR(VLOOKUP($B227,#REF!,5,FALSE),"")/30))</f>
        <v>#VALUE!</v>
      </c>
      <c r="BM239" s="37" t="e">
        <f>IF(AND(BM238&lt;&gt;0,BL238&lt;&gt;0),BM238-BL238,(IFERROR(VLOOKUP($B227,#REF!,5,FALSE),"")/30))</f>
        <v>#VALUE!</v>
      </c>
      <c r="BN239" s="37" t="e">
        <f>IF(AND(BN238&lt;&gt;0,BL238&lt;&gt;0),BN238-BL238,(IFERROR(VLOOKUP($B227,#REF!,5,FALSE),"")/30))</f>
        <v>#VALUE!</v>
      </c>
      <c r="BO239" s="37" t="e">
        <f>IF(AND(BO238&lt;&gt;0,BM238&lt;&gt;0),BO238-BM238,(IFERROR(VLOOKUP($B227,#REF!,5,FALSE),"")/30))</f>
        <v>#VALUE!</v>
      </c>
      <c r="BP239" s="37">
        <f>IF(AND(BP238&lt;&gt;0,BO238&lt;&gt;0),BP238-BO238,(IFERROR(VLOOKUP($B227,#REF!,6,FALSE),"")/30))</f>
        <v>1715.2000000000007</v>
      </c>
      <c r="BQ239" s="37">
        <f>IF(AND(BQ238&lt;&gt;0,BP238&lt;&gt;0),BQ238-BP238,(IFERROR(VLOOKUP($B227,#REF!,6,FALSE),"")/30))</f>
        <v>-9886.4000000000015</v>
      </c>
      <c r="BR239" s="37">
        <f>IF(AND(BR238&lt;&gt;0,BQ238&lt;&gt;0),BR238-BQ238,(IFERROR(VLOOKUP($B227,#REF!,6,FALSE),"")/30))</f>
        <v>84.800000000000068</v>
      </c>
      <c r="BS239" s="37">
        <f>IF(AND(BS238&lt;&gt;0,BR238&lt;&gt;0),BS238-BR238,(IFERROR(VLOOKUP($B227,#REF!,6,FALSE),"")/30))</f>
        <v>319.99999999999989</v>
      </c>
      <c r="BT239" s="37" t="e">
        <f>IF(AND(BT238&lt;&gt;0,BS238&lt;&gt;0),BT238-BS238,(IFERROR(VLOOKUP($B227,#REF!,6,FALSE),"")/30))</f>
        <v>#VALUE!</v>
      </c>
      <c r="BU239" s="37" t="e">
        <f>IF(AND(BU238&lt;&gt;0,BT238&lt;&gt;0),BU238-BT238,(IFERROR(VLOOKUP($B227,#REF!,6,FALSE),"")/30))</f>
        <v>#VALUE!</v>
      </c>
      <c r="BV239" s="37" t="e">
        <f>IF(AND(BV238&lt;&gt;0,BU238&lt;&gt;0),BV238-BU238,(IFERROR(VLOOKUP($B227,#REF!,6,FALSE),"")/30))</f>
        <v>#VALUE!</v>
      </c>
      <c r="BW239" s="37">
        <f>IF(AND(BW238&lt;&gt;0,BV238&lt;&gt;0),BW238-BV238,(IFERROR(VLOOKUP($B227,#REF!,6,FALSE),"")/30))</f>
        <v>1564.8000000000002</v>
      </c>
      <c r="BX239" s="37">
        <f>IF(AND(BX238&lt;&gt;0,BW238&lt;&gt;0),BX238-BW238,(IFERROR(VLOOKUP($B227,#REF!,6,FALSE),"")/30))</f>
        <v>769.59999999999945</v>
      </c>
      <c r="BY239" s="37">
        <f>IF(AND(BY238&lt;&gt;0,BX238&lt;&gt;0),BY238-BX238,(IFERROR(VLOOKUP($B227,#REF!,6,FALSE),"")/30))</f>
        <v>88</v>
      </c>
      <c r="BZ239" s="37">
        <f>IF(AND(BZ238&lt;&gt;0,BY238&lt;&gt;0),BZ238-BY238,(IFERROR(VLOOKUP($B227,#REF!,6,FALSE),"")/30))</f>
        <v>94.399999999999636</v>
      </c>
      <c r="CA239" s="37" t="e">
        <f>IF(AND(CA238&lt;&gt;0,BZ238&lt;&gt;0),CA238-BZ238,(IFERROR(VLOOKUP($B227,#REF!,6,FALSE),"")/30))</f>
        <v>#VALUE!</v>
      </c>
      <c r="CB239" s="37" t="e">
        <f>IF(AND(CB238&lt;&gt;0,CA238&lt;&gt;0),CB238-CA238,(IFERROR(VLOOKUP($B227,#REF!,6,FALSE),"")/30))</f>
        <v>#VALUE!</v>
      </c>
      <c r="CC239" s="37" t="e">
        <f>IF(AND(CC238&lt;&gt;0,CB238&lt;&gt;0),CC238-CB238,(IFERROR(VLOOKUP($B227,#REF!,6,FALSE),"")/30))</f>
        <v>#VALUE!</v>
      </c>
      <c r="CD239" s="37">
        <f>IF(AND(CD238&lt;&gt;0,CC238&lt;&gt;0),CD238-CC238,(IFERROR(VLOOKUP($B227,#REF!,6,FALSE),"")/30))</f>
        <v>1372.800000000002</v>
      </c>
      <c r="CE239" s="37">
        <f>IF(AND(CE238&lt;&gt;0,CD238&lt;&gt;0),CE238-CD238,(IFERROR(VLOOKUP($B227,#REF!,6,FALSE),"")/30))</f>
        <v>377.59999999999854</v>
      </c>
      <c r="CF239" s="37">
        <f>IF(AND(CF238&lt;&gt;0,CE238&lt;&gt;0),CF238-CE238,(IFERROR(VLOOKUP($B227,#REF!,6,FALSE),"")/30))</f>
        <v>728</v>
      </c>
      <c r="CG239" s="37">
        <f>IF(AND(CG238&lt;&gt;0,CF238&lt;&gt;0),CG238-CF238,(IFERROR(VLOOKUP($B227,#REF!,6,FALSE),"")/30))</f>
        <v>201.60000000000218</v>
      </c>
      <c r="CH239" s="37" t="e">
        <f>IF(AND(CH238&lt;&gt;0,CG238&lt;&gt;0),CH238-CG238,(IFERROR(VLOOKUP($B227,#REF!,6,FALSE),"")/30))</f>
        <v>#VALUE!</v>
      </c>
      <c r="CI239" s="37" t="e">
        <f>IF(AND(CI238&lt;&gt;0,CH238&lt;&gt;0),CI238-CH238,(IFERROR(VLOOKUP($B227,#REF!,6,FALSE),"")/30))</f>
        <v>#VALUE!</v>
      </c>
      <c r="CJ239" s="37" t="e">
        <f>IF(AND(CJ238&lt;&gt;0,CI238&lt;&gt;0),CJ238-CI238,(IFERROR(VLOOKUP($B227,#REF!,6,FALSE),"")/30))</f>
        <v>#VALUE!</v>
      </c>
      <c r="CK239" s="37">
        <f>IF(AND(CK238&lt;&gt;0,CJ238&lt;&gt;0),CK238-CJ238,(IFERROR(VLOOKUP($B227,#REF!,6,FALSE),"")/30))</f>
        <v>2230.3999999999978</v>
      </c>
      <c r="CL239" s="37">
        <f>IF(AND(CL238&lt;&gt;0,CK238&lt;&gt;0),CL238-CK238,(IFERROR(VLOOKUP($B227,#REF!,6,FALSE),"")/30))</f>
        <v>988.79999999999927</v>
      </c>
      <c r="CM239" s="37">
        <f>IF(AND(CM238&lt;&gt;0,CL238&lt;&gt;0),CM238-CL238,(IFERROR(VLOOKUP($B227,#REF!,6,FALSE),"")/30))</f>
        <v>6.4000000000014552</v>
      </c>
      <c r="CN239" s="37" t="e">
        <f>IF(AND(CN238&lt;&gt;0,CM238&lt;&gt;0),CN238-CM238,(IFERROR(VLOOKUP($B227,#REF!,6,FALSE),"")/30))</f>
        <v>#VALUE!</v>
      </c>
      <c r="CO239" s="37" t="e">
        <f>IF(AND(CO238&lt;&gt;0,CN238&lt;&gt;0),CO238-CN238,(IFERROR(VLOOKUP($B227,#REF!,6,FALSE),"")/30))</f>
        <v>#VALUE!</v>
      </c>
      <c r="CP239" s="37" t="e">
        <f>IF(AND(CP238&lt;&gt;0,CO238&lt;&gt;0),CP238-CO238,(IFERROR(VLOOKUP($B227,#REF!,6,FALSE),"")/30))</f>
        <v>#VALUE!</v>
      </c>
      <c r="CQ239" s="37" t="e">
        <f>IF(AND(CQ238&lt;&gt;0,CP238&lt;&gt;0),CQ238-CP238,(IFERROR(VLOOKUP($B227,#REF!,6,FALSE),"")/30))</f>
        <v>#VALUE!</v>
      </c>
      <c r="CR239" s="37" t="e">
        <f>IF(AND(CR238&lt;&gt;0,CQ238&lt;&gt;0),CR238-CQ238,(IFERROR(VLOOKUP($B227,#REF!,6,FALSE),"")/30))</f>
        <v>#VALUE!</v>
      </c>
      <c r="CS239" s="37" t="e">
        <f>IF(AND(CS238&lt;&gt;0,CR238&lt;&gt;0),CS238-CR238,(IFERROR(VLOOKUP($B227,#REF!,6,FALSE),"")/30))</f>
        <v>#VALUE!</v>
      </c>
      <c r="CT239" s="37" t="e">
        <f>IF(AND(CT238&lt;&gt;0,CS238&lt;&gt;0),CT238-CS238,(IFERROR(VLOOKUP($B227,#REF!,6,FALSE),"")/30))</f>
        <v>#VALUE!</v>
      </c>
      <c r="CU239" s="37" t="e">
        <f>IF(AND(CU238&lt;&gt;0,CT238&lt;&gt;0),CU238-CT238,(IFERROR(VLOOKUP($B227,#REF!,7,FALSE),"")/30))</f>
        <v>#VALUE!</v>
      </c>
      <c r="CV239" s="37" t="e">
        <f>IF(AND(CV238&lt;&gt;0,CU238&lt;&gt;0),CV238-CU238,(IFERROR(VLOOKUP($B227,#REF!,7,FALSE),"")/30))</f>
        <v>#VALUE!</v>
      </c>
      <c r="CW239" s="37" t="e">
        <f>IF(AND(CW238&lt;&gt;0,CV238&lt;&gt;0),CW238-CV238,(IFERROR(VLOOKUP($B227,#REF!,7,FALSE),"")/30))</f>
        <v>#VALUE!</v>
      </c>
      <c r="CX239" s="37" t="e">
        <f>IF(AND(CX238&lt;&gt;0,CW238&lt;&gt;0),CX238-CW238,(IFERROR(VLOOKUP($B227,#REF!,7,FALSE),"")/30))</f>
        <v>#VALUE!</v>
      </c>
      <c r="CY239" s="37" t="e">
        <f>IF(AND(CY238&lt;&gt;0,CX238&lt;&gt;0),CY238-CX238,(IFERROR(VLOOKUP($B227,#REF!,7,FALSE),"")/30))</f>
        <v>#VALUE!</v>
      </c>
      <c r="CZ239" s="37" t="e">
        <f>IF(AND(CZ238&lt;&gt;0,CY238&lt;&gt;0),CZ238-CY238,(IFERROR(VLOOKUP($B227,#REF!,7,FALSE),"")/30))</f>
        <v>#VALUE!</v>
      </c>
      <c r="DA239" s="37" t="e">
        <f>IF(AND(DA238&lt;&gt;0,CZ238&lt;&gt;0),DA238-CZ238,(IFERROR(VLOOKUP($B227,#REF!,7,FALSE),"")/30))</f>
        <v>#VALUE!</v>
      </c>
      <c r="DB239" s="37" t="e">
        <f>IF(AND(DB238&lt;&gt;0,DA238&lt;&gt;0),DB238-DA238,(IFERROR(VLOOKUP($B227,#REF!,7,FALSE),"")/30))</f>
        <v>#VALUE!</v>
      </c>
      <c r="DC239" s="37" t="e">
        <f>IF(AND(DC238&lt;&gt;0,DB238&lt;&gt;0),DC238-DB238,(IFERROR(VLOOKUP($B227,#REF!,7,FALSE),"")/30))</f>
        <v>#VALUE!</v>
      </c>
      <c r="DD239" s="37" t="e">
        <f>IF(AND(DD238&lt;&gt;0,DC238&lt;&gt;0),DD238-DC238,(IFERROR(VLOOKUP($B227,#REF!,7,FALSE),"")/30))</f>
        <v>#VALUE!</v>
      </c>
      <c r="DE239" s="37" t="e">
        <f>IF(AND(DE238&lt;&gt;0,DD238&lt;&gt;0),DE238-DD238,(IFERROR(VLOOKUP($B227,#REF!,7,FALSE),"")/30))</f>
        <v>#VALUE!</v>
      </c>
      <c r="DF239" s="37" t="e">
        <f>IF(AND(DF238&lt;&gt;0,DE238&lt;&gt;0),DF238-DE238,(IFERROR(VLOOKUP($B227,#REF!,7,FALSE),"")/30))</f>
        <v>#VALUE!</v>
      </c>
      <c r="DG239" s="37" t="e">
        <f>IF(AND(DG238&lt;&gt;0,DF238&lt;&gt;0),DG238-DF238,(IFERROR(VLOOKUP($B227,#REF!,7,FALSE),"")/30))</f>
        <v>#VALUE!</v>
      </c>
      <c r="DH239" s="37" t="e">
        <f>IF(AND(DH238&lt;&gt;0,DG238&lt;&gt;0),DH238-DG238,(IFERROR(VLOOKUP($B227,#REF!,7,FALSE),"")/30))</f>
        <v>#VALUE!</v>
      </c>
      <c r="DI239" s="37" t="e">
        <f>IF(AND(DI238&lt;&gt;0,DH238&lt;&gt;0),DI238-DH238,(IFERROR(VLOOKUP($B227,#REF!,7,FALSE),"")/30))</f>
        <v>#VALUE!</v>
      </c>
      <c r="DJ239" s="37" t="e">
        <f>IF(AND(DJ238&lt;&gt;0,DI238&lt;&gt;0),DJ238-DI238,(IFERROR(VLOOKUP($B227,#REF!,7,FALSE),"")/30))</f>
        <v>#VALUE!</v>
      </c>
      <c r="DK239" s="37" t="e">
        <f>IF(AND(DK238&lt;&gt;0,DJ238&lt;&gt;0),DK238-DJ238,(IFERROR(VLOOKUP($B227,#REF!,7,FALSE),"")/30))</f>
        <v>#VALUE!</v>
      </c>
      <c r="DL239" s="37" t="e">
        <f>IF(AND(DL238&lt;&gt;0,DK238&lt;&gt;0),DL238-DK238,(IFERROR(VLOOKUP($B227,#REF!,7,FALSE),"")/30))</f>
        <v>#VALUE!</v>
      </c>
      <c r="DM239" s="37" t="e">
        <f>IF(AND(DM238&lt;&gt;0,DL238&lt;&gt;0),DM238-DL238,(IFERROR(VLOOKUP($B227,#REF!,7,FALSE),"")/30))</f>
        <v>#VALUE!</v>
      </c>
      <c r="DN239" s="37" t="e">
        <f>IF(AND(DN238&lt;&gt;0,DM238&lt;&gt;0),DN238-DM238,(IFERROR(VLOOKUP($B227,#REF!,7,FALSE),"")/30))</f>
        <v>#VALUE!</v>
      </c>
      <c r="DO239" s="37" t="e">
        <f>IF(AND(DO238&lt;&gt;0,DN238&lt;&gt;0),DO238-DN238,(IFERROR(VLOOKUP($B227,#REF!,7,FALSE),"")/30))</f>
        <v>#VALUE!</v>
      </c>
      <c r="DP239" s="37" t="e">
        <f>IF(AND(DP238&lt;&gt;0,DO238&lt;&gt;0),DP238-DO238,(IFERROR(VLOOKUP($B227,#REF!,7,FALSE),"")/30))</f>
        <v>#VALUE!</v>
      </c>
      <c r="DQ239" s="37" t="e">
        <f>IF(AND(DQ238&lt;&gt;0,DP238&lt;&gt;0),DQ238-DP238,(IFERROR(VLOOKUP($B227,#REF!,7,FALSE),"")/30))</f>
        <v>#VALUE!</v>
      </c>
      <c r="DR239" s="37" t="e">
        <f>IF(AND(DR238&lt;&gt;0,DQ238&lt;&gt;0),DR238-DQ238,(IFERROR(VLOOKUP($B227,#REF!,7,FALSE),"")/30))</f>
        <v>#VALUE!</v>
      </c>
      <c r="DS239" s="37" t="e">
        <f>IF(AND(DS238&lt;&gt;0,DR238&lt;&gt;0),DS238-DR238,(IFERROR(VLOOKUP($B227,#REF!,7,FALSE),"")/30))</f>
        <v>#VALUE!</v>
      </c>
      <c r="DT239" s="37" t="e">
        <f>IF(AND(DT238&lt;&gt;0,DS238&lt;&gt;0),DT238-DS238,(IFERROR(VLOOKUP($B227,#REF!,7,FALSE),"")/30))</f>
        <v>#VALUE!</v>
      </c>
      <c r="DU239" s="37" t="e">
        <f>IF(AND(DU238&lt;&gt;0,DT238&lt;&gt;0),DU238-DT238,(IFERROR(VLOOKUP($B227,#REF!,7,FALSE),"")/30))</f>
        <v>#VALUE!</v>
      </c>
      <c r="DV239" s="37" t="e">
        <f>IF(AND(DV238&lt;&gt;0,DU238&lt;&gt;0),DV238-DU238,(IFERROR(VLOOKUP($B227,#REF!,7,FALSE),"")/30))</f>
        <v>#VALUE!</v>
      </c>
      <c r="DW239" s="37" t="e">
        <f>IF(AND(DW238&lt;&gt;0,DV238&lt;&gt;0),DW238-DV238,(IFERROR(VLOOKUP($B227,#REF!,7,FALSE),"")/30))</f>
        <v>#VALUE!</v>
      </c>
      <c r="DX239" s="37" t="e">
        <f>IF(AND(DX238&lt;&gt;0,DW238&lt;&gt;0),DX238-DW238,(IFERROR(VLOOKUP($B227,#REF!,7,FALSE),"")/30))</f>
        <v>#VALUE!</v>
      </c>
      <c r="DY239" s="37" t="e">
        <f>IF(AND(DY238&lt;&gt;0,DX238&lt;&gt;0),DY238-DX238,(IFERROR(VLOOKUP($B227,#REF!,8,FALSE),"")/30))</f>
        <v>#VALUE!</v>
      </c>
      <c r="DZ239" s="37" t="e">
        <f>IF(AND(DZ238&lt;&gt;0,DY238&lt;&gt;0),DZ238-DY238,(IFERROR(VLOOKUP($B227,#REF!,8,FALSE),"")/30))</f>
        <v>#VALUE!</v>
      </c>
      <c r="EA239" s="37" t="e">
        <f>IF(AND(EA238&lt;&gt;0,DZ238&lt;&gt;0),EA238-DZ238,(IFERROR(VLOOKUP($B227,#REF!,8,FALSE),"")/30))</f>
        <v>#VALUE!</v>
      </c>
      <c r="EB239" s="37" t="e">
        <f>IF(AND(EB238&lt;&gt;0,EA238&lt;&gt;0),EB238-EA238,(IFERROR(VLOOKUP($B227,#REF!,8,FALSE),"")/30))</f>
        <v>#VALUE!</v>
      </c>
      <c r="EC239" s="37" t="e">
        <f>IF(AND(EC238&lt;&gt;0,EB238&lt;&gt;0),EC238-EB238,(IFERROR(VLOOKUP($B227,#REF!,8,FALSE),"")/30))</f>
        <v>#VALUE!</v>
      </c>
      <c r="ED239" s="37" t="e">
        <f>IF(AND(ED238&lt;&gt;0,EC238&lt;&gt;0),ED238-EC238,(IFERROR(VLOOKUP($B227,#REF!,8,FALSE),"")/30))</f>
        <v>#VALUE!</v>
      </c>
      <c r="EE239" s="37" t="e">
        <f>IF(AND(EE238&lt;&gt;0,ED238&lt;&gt;0),EE238-ED238,(IFERROR(VLOOKUP($B227,#REF!,8,FALSE),"")/30))</f>
        <v>#VALUE!</v>
      </c>
      <c r="EF239" s="37" t="e">
        <f>IF(AND(EF238&lt;&gt;0,EE238&lt;&gt;0),EF238-EE238,(IFERROR(VLOOKUP($B227,#REF!,8,FALSE),"")/30))</f>
        <v>#VALUE!</v>
      </c>
      <c r="EG239" s="37" t="e">
        <f>IF(AND(EG238&lt;&gt;0,EF238&lt;&gt;0),EG238-EF238,(IFERROR(VLOOKUP($B227,#REF!,8,FALSE),"")/30))</f>
        <v>#VALUE!</v>
      </c>
      <c r="EH239" s="37" t="e">
        <f>IF(AND(EH238&lt;&gt;0,EG238&lt;&gt;0),EH238-EG238,(IFERROR(VLOOKUP($B227,#REF!,8,FALSE),"")/30))</f>
        <v>#VALUE!</v>
      </c>
      <c r="EI239" s="37" t="e">
        <f>IF(AND(EI238&lt;&gt;0,EH238&lt;&gt;0),EI238-EH238,(IFERROR(VLOOKUP($B227,#REF!,8,FALSE),"")/30))</f>
        <v>#VALUE!</v>
      </c>
      <c r="EJ239" s="37" t="e">
        <f>IF(AND(EJ238&lt;&gt;0,EI238&lt;&gt;0),EJ238-EI238,(IFERROR(VLOOKUP($B227,#REF!,8,FALSE),"")/30))</f>
        <v>#VALUE!</v>
      </c>
      <c r="EK239" s="37" t="e">
        <f>IF(AND(EK238&lt;&gt;0,EJ238&lt;&gt;0),EK238-EJ238,(IFERROR(VLOOKUP($B227,#REF!,8,FALSE),"")/30))</f>
        <v>#VALUE!</v>
      </c>
      <c r="EL239" s="37" t="e">
        <f>IF(AND(EL238&lt;&gt;0,EK238&lt;&gt;0),EL238-EK238,(IFERROR(VLOOKUP($B227,#REF!,8,FALSE),"")/30))</f>
        <v>#VALUE!</v>
      </c>
      <c r="EM239" s="37" t="e">
        <f>IF(AND(EM238&lt;&gt;0,EL238&lt;&gt;0),EM238-EL238,(IFERROR(VLOOKUP($B227,#REF!,8,FALSE),"")/30))</f>
        <v>#VALUE!</v>
      </c>
      <c r="EN239" s="37" t="e">
        <f>IF(AND(EN238&lt;&gt;0,EM238&lt;&gt;0),EN238-EM238,(IFERROR(VLOOKUP($B227,#REF!,8,FALSE),"")/30))</f>
        <v>#VALUE!</v>
      </c>
      <c r="EO239" s="37" t="e">
        <f>IF(AND(EO238&lt;&gt;0,EN238&lt;&gt;0),EO238-EN238,(IFERROR(VLOOKUP($B227,#REF!,8,FALSE),"")/30))</f>
        <v>#VALUE!</v>
      </c>
      <c r="EP239" s="37" t="e">
        <f>IF(AND(EP238&lt;&gt;0,EO238&lt;&gt;0),EP238-EO238,(IFERROR(VLOOKUP($B227,#REF!,8,FALSE),"")/30))</f>
        <v>#VALUE!</v>
      </c>
      <c r="EQ239" s="37" t="e">
        <f>IF(AND(EQ238&lt;&gt;0,EP238&lt;&gt;0),EQ238-EP238,(IFERROR(VLOOKUP($B227,#REF!,8,FALSE),"")/30))</f>
        <v>#VALUE!</v>
      </c>
      <c r="ER239" s="37" t="e">
        <f>IF(AND(ER238&lt;&gt;0,EQ238&lt;&gt;0),ER238-EQ238,(IFERROR(VLOOKUP($B227,#REF!,8,FALSE),"")/30))</f>
        <v>#VALUE!</v>
      </c>
      <c r="ES239" s="37" t="e">
        <f>IF(AND(ES238&lt;&gt;0,ER238&lt;&gt;0),ES238-ER238,(IFERROR(VLOOKUP($B227,#REF!,8,FALSE),"")/30))</f>
        <v>#VALUE!</v>
      </c>
      <c r="ET239" s="37" t="e">
        <f>IF(AND(ET238&lt;&gt;0,ES238&lt;&gt;0),ET238-ES238,(IFERROR(VLOOKUP($B227,#REF!,8,FALSE),"")/30))</f>
        <v>#VALUE!</v>
      </c>
      <c r="EU239" s="37" t="e">
        <f>IF(AND(EU238&lt;&gt;0,ET238&lt;&gt;0),EU238-ET238,(IFERROR(VLOOKUP($B227,#REF!,8,FALSE),"")/30))</f>
        <v>#VALUE!</v>
      </c>
      <c r="EV239" s="37" t="e">
        <f>IF(AND(EV238&lt;&gt;0,EU238&lt;&gt;0),EV238-EU238,(IFERROR(VLOOKUP($B227,#REF!,8,FALSE),"")/30))</f>
        <v>#VALUE!</v>
      </c>
      <c r="EW239" s="37" t="e">
        <f>IF(AND(EW238&lt;&gt;0,EV238&lt;&gt;0),EW238-EV238,(IFERROR(VLOOKUP($B227,#REF!,8,FALSE),"")/30))</f>
        <v>#VALUE!</v>
      </c>
      <c r="EX239" s="37" t="e">
        <f>IF(AND(EX238&lt;&gt;0,EW238&lt;&gt;0),EX238-EW238,(IFERROR(VLOOKUP($B227,#REF!,8,FALSE),"")/30))</f>
        <v>#VALUE!</v>
      </c>
      <c r="EY239" s="37" t="e">
        <f>IF(AND(EY238&lt;&gt;0,EX238&lt;&gt;0),EY238-EX238,(IFERROR(VLOOKUP($B227,#REF!,8,FALSE),"")/30))</f>
        <v>#VALUE!</v>
      </c>
      <c r="EZ239" s="37" t="e">
        <f>IF(AND(EZ238&lt;&gt;0,EY238&lt;&gt;0),EZ238-EY238,(IFERROR(VLOOKUP($B227,#REF!,8,FALSE),"")/30))</f>
        <v>#VALUE!</v>
      </c>
      <c r="FA239" s="37" t="e">
        <f>IF(AND(FA238&lt;&gt;0,EZ238&lt;&gt;0),FA238-EZ238,(IFERROR(VLOOKUP($B227,#REF!,8,FALSE),"")/30))</f>
        <v>#VALUE!</v>
      </c>
      <c r="FB239" s="37" t="e">
        <f>IF(AND(FB238&lt;&gt;0,FA238&lt;&gt;0),FB238-FA238,(IFERROR(VLOOKUP($B227,#REF!,8,FALSE),"")/30))</f>
        <v>#VALUE!</v>
      </c>
      <c r="FC239" s="37" t="e">
        <f>IF(AND(FC238&lt;&gt;0,FB238&lt;&gt;0),FC238-FB238,(IFERROR(VLOOKUP($B227,#REF!,8,FALSE),"")/30))</f>
        <v>#VALUE!</v>
      </c>
      <c r="FD239" s="37" t="e">
        <f>IF(AND(FD238&lt;&gt;0,FC238&lt;&gt;0),FD238-FC238,(IFERROR(VLOOKUP($B227,#REF!,9,FALSE),"")/30))</f>
        <v>#VALUE!</v>
      </c>
      <c r="FE239" s="37" t="e">
        <f>IF(AND(FE238&lt;&gt;0,FD238&lt;&gt;0),FE238-FD238,(IFERROR(VLOOKUP($B227,#REF!,9,FALSE),"")/30))</f>
        <v>#VALUE!</v>
      </c>
      <c r="FF239" s="37" t="e">
        <f>IF(AND(FF238&lt;&gt;0,FE238&lt;&gt;0),FF238-FE238,(IFERROR(VLOOKUP($B227,#REF!,9,FALSE),"")/30))</f>
        <v>#VALUE!</v>
      </c>
      <c r="FG239" s="37" t="e">
        <f>IF(AND(FG238&lt;&gt;0,FF238&lt;&gt;0),FG238-FF238,(IFERROR(VLOOKUP($B227,#REF!,9,FALSE),"")/30))</f>
        <v>#VALUE!</v>
      </c>
      <c r="FH239" s="37" t="e">
        <f>IF(AND(FH238&lt;&gt;0,FG238&lt;&gt;0),FH238-FG238,(IFERROR(VLOOKUP($B227,#REF!,9,FALSE),"")/30))</f>
        <v>#VALUE!</v>
      </c>
      <c r="FI239" s="37" t="e">
        <f>IF(AND(FI238&lt;&gt;0,FH238&lt;&gt;0),FI238-FH238,(IFERROR(VLOOKUP($B227,#REF!,9,FALSE),"")/30))</f>
        <v>#VALUE!</v>
      </c>
      <c r="FJ239" s="37" t="e">
        <f>IF(AND(FJ238&lt;&gt;0,FI238&lt;&gt;0),FJ238-FI238,(IFERROR(VLOOKUP($B227,#REF!,9,FALSE),"")/30))</f>
        <v>#VALUE!</v>
      </c>
      <c r="FK239" s="37" t="e">
        <f>IF(AND(FK238&lt;&gt;0,FJ238&lt;&gt;0),FK238-FJ238,(IFERROR(VLOOKUP($B227,#REF!,9,FALSE),"")/30))</f>
        <v>#VALUE!</v>
      </c>
      <c r="FL239" s="37" t="e">
        <f>IF(AND(FL238&lt;&gt;0,FK238&lt;&gt;0),FL238-FK238,(IFERROR(VLOOKUP($B227,#REF!,9,FALSE),"")/30))</f>
        <v>#VALUE!</v>
      </c>
      <c r="FM239" s="37" t="e">
        <f>IF(AND(FM238&lt;&gt;0,FL238&lt;&gt;0),FM238-FL238,(IFERROR(VLOOKUP($B227,#REF!,9,FALSE),"")/30))</f>
        <v>#VALUE!</v>
      </c>
      <c r="FN239" s="37" t="e">
        <f>IF(AND(FN238&lt;&gt;0,FM238&lt;&gt;0),FN238-FM238,(IFERROR(VLOOKUP($B227,#REF!,9,FALSE),"")/30))</f>
        <v>#VALUE!</v>
      </c>
      <c r="FO239" s="37" t="e">
        <f>IF(AND(FO238&lt;&gt;0,FN238&lt;&gt;0),FO238-FN238,(IFERROR(VLOOKUP($B227,#REF!,9,FALSE),"")/30))</f>
        <v>#VALUE!</v>
      </c>
      <c r="FP239" s="37" t="e">
        <f>IF(AND(FP238&lt;&gt;0,FO238&lt;&gt;0),FP238-FO238,(IFERROR(VLOOKUP($B227,#REF!,9,FALSE),"")/30))</f>
        <v>#VALUE!</v>
      </c>
      <c r="FQ239" s="37" t="e">
        <f>IF(AND(FQ238&lt;&gt;0,FP238&lt;&gt;0),FQ238-FP238,(IFERROR(VLOOKUP($B227,#REF!,9,FALSE),"")/30))</f>
        <v>#VALUE!</v>
      </c>
      <c r="FR239" s="37" t="e">
        <f>IF(AND(FR238&lt;&gt;0,FQ238&lt;&gt;0),FR238-FQ238,(IFERROR(VLOOKUP($B227,#REF!,9,FALSE),"")/30))</f>
        <v>#VALUE!</v>
      </c>
      <c r="FS239" s="37" t="e">
        <f>IF(AND(FS238&lt;&gt;0,FR238&lt;&gt;0),FS238-FR238,(IFERROR(VLOOKUP($B227,#REF!,9,FALSE),"")/30))</f>
        <v>#VALUE!</v>
      </c>
      <c r="FT239" s="37" t="e">
        <f>IF(AND(FT238&lt;&gt;0,FS238&lt;&gt;0),FT238-FS238,(IFERROR(VLOOKUP($B227,#REF!,9,FALSE),"")/30))</f>
        <v>#VALUE!</v>
      </c>
      <c r="FU239" s="37" t="e">
        <f>IF(AND(FU238&lt;&gt;0,FT238&lt;&gt;0),FU238-FT238,(IFERROR(VLOOKUP($B227,#REF!,9,FALSE),"")/30))</f>
        <v>#VALUE!</v>
      </c>
      <c r="FV239" s="37" t="e">
        <f>IF(AND(FV238&lt;&gt;0,FU238&lt;&gt;0),FV238-FU238,(IFERROR(VLOOKUP($B227,#REF!,9,FALSE),"")/30))</f>
        <v>#VALUE!</v>
      </c>
      <c r="FW239" s="37" t="e">
        <f>IF(AND(FW238&lt;&gt;0,FV238&lt;&gt;0),FW238-FV238,(IFERROR(VLOOKUP($B227,#REF!,9,FALSE),"")/30))</f>
        <v>#VALUE!</v>
      </c>
      <c r="FX239" s="37" t="e">
        <f>IF(AND(FX238&lt;&gt;0,FW238&lt;&gt;0),FX238-FW238,(IFERROR(VLOOKUP($B227,#REF!,9,FALSE),"")/30))</f>
        <v>#VALUE!</v>
      </c>
      <c r="FY239" s="37" t="e">
        <f>IF(AND(FY238&lt;&gt;0,FX238&lt;&gt;0),FY238-FX238,(IFERROR(VLOOKUP($B227,#REF!,9,FALSE),"")/30))</f>
        <v>#VALUE!</v>
      </c>
      <c r="FZ239" s="37" t="e">
        <f>IF(AND(FZ238&lt;&gt;0,FY238&lt;&gt;0),FZ238-FY238,(IFERROR(VLOOKUP($B227,#REF!,9,FALSE),"")/30))</f>
        <v>#VALUE!</v>
      </c>
      <c r="GA239" s="37" t="e">
        <f>IF(AND(GA238&lt;&gt;0,FZ238&lt;&gt;0),GA238-FZ238,(IFERROR(VLOOKUP($B227,#REF!,9,FALSE),"")/30))</f>
        <v>#VALUE!</v>
      </c>
      <c r="GB239" s="37" t="e">
        <f>IF(AND(GB238&lt;&gt;0,GA238&lt;&gt;0),GB238-GA238,(IFERROR(VLOOKUP($B227,#REF!,9,FALSE),"")/30))</f>
        <v>#VALUE!</v>
      </c>
      <c r="GC239" s="37" t="e">
        <f>IF(AND(GC238&lt;&gt;0,GB238&lt;&gt;0),GC238-GB238,(IFERROR(VLOOKUP($B227,#REF!,9,FALSE),"")/30))</f>
        <v>#VALUE!</v>
      </c>
      <c r="GD239" s="37" t="e">
        <f>IF(AND(GD238&lt;&gt;0,GC238&lt;&gt;0),GD238-GC238,(IFERROR(VLOOKUP($B227,#REF!,9,FALSE),"")/30))</f>
        <v>#VALUE!</v>
      </c>
      <c r="GE239" s="37" t="e">
        <f>IF(AND(GE238&lt;&gt;0,GD238&lt;&gt;0),GE238-GD238,(IFERROR(VLOOKUP($B227,#REF!,9,FALSE),"")/30))</f>
        <v>#VALUE!</v>
      </c>
      <c r="GF239" s="37" t="e">
        <f>IF(AND(GF238&lt;&gt;0,GE238&lt;&gt;0),GF238-GE238,(IFERROR(VLOOKUP($B227,#REF!,9,FALSE),"")/30))</f>
        <v>#VALUE!</v>
      </c>
      <c r="GG239" s="37" t="e">
        <f>IF(AND(GG238&lt;&gt;0,GF238&lt;&gt;0),GG238-GF238,(IFERROR(VLOOKUP($B227,#REF!,9,FALSE),"")/30))</f>
        <v>#VALUE!</v>
      </c>
      <c r="GH239" s="37" t="e">
        <f>IF(AND(GH238&lt;&gt;0,GG238&lt;&gt;0),GH238-GG238,(IFERROR(VLOOKUP($B227,#REF!,10,FALSE),"")/30))</f>
        <v>#VALUE!</v>
      </c>
      <c r="GI239" s="37" t="e">
        <f>IF(AND(GI238&lt;&gt;0,GH238&lt;&gt;0),GI238-GH238,(IFERROR(VLOOKUP($B227,#REF!,10,FALSE),"")/30))</f>
        <v>#VALUE!</v>
      </c>
      <c r="GJ239" s="37" t="e">
        <f>IF(AND(GJ238&lt;&gt;0,GI238&lt;&gt;0),GJ238-GI238,(IFERROR(VLOOKUP($B227,#REF!,10,FALSE),"")/30))</f>
        <v>#VALUE!</v>
      </c>
      <c r="GK239" s="37" t="e">
        <f>IF(AND(GK238&lt;&gt;0,GJ238&lt;&gt;0),GK238-GJ238,(IFERROR(VLOOKUP($B227,#REF!,10,FALSE),"")/30))</f>
        <v>#VALUE!</v>
      </c>
      <c r="GL239" s="37" t="e">
        <f>IF(AND(GL238&lt;&gt;0,GK238&lt;&gt;0),GL238-GK238,(IFERROR(VLOOKUP($B227,#REF!,10,FALSE),"")/30))</f>
        <v>#VALUE!</v>
      </c>
      <c r="GM239" s="37" t="e">
        <f>IF(AND(GM238&lt;&gt;0,GL238&lt;&gt;0),GM238-GL238,(IFERROR(VLOOKUP($B227,#REF!,10,FALSE),"")/30))</f>
        <v>#VALUE!</v>
      </c>
      <c r="GN239" s="37" t="e">
        <f>IF(AND(GN238&lt;&gt;0,GM238&lt;&gt;0),GN238-GM238,(IFERROR(VLOOKUP($B227,#REF!,10,FALSE),"")/30))</f>
        <v>#VALUE!</v>
      </c>
      <c r="GO239" s="37" t="e">
        <f>IF(AND(GO238&lt;&gt;0,GN238&lt;&gt;0),GO238-GN238,(IFERROR(VLOOKUP($B227,#REF!,10,FALSE),"")/30))</f>
        <v>#VALUE!</v>
      </c>
      <c r="GP239" s="37" t="e">
        <f>IF(AND(GP238&lt;&gt;0,GO238&lt;&gt;0),GP238-GO238,(IFERROR(VLOOKUP($B227,#REF!,10,FALSE),"")/30))</f>
        <v>#VALUE!</v>
      </c>
      <c r="GQ239" s="37" t="e">
        <f>IF(AND(GQ238&lt;&gt;0,GP238&lt;&gt;0),GQ238-GP238,(IFERROR(VLOOKUP($B227,#REF!,10,FALSE),"")/30))</f>
        <v>#VALUE!</v>
      </c>
      <c r="GR239" s="37" t="e">
        <f>IF(AND(GR238&lt;&gt;0,GQ238&lt;&gt;0),GR238-GQ238,(IFERROR(VLOOKUP($B227,#REF!,10,FALSE),"")/30))</f>
        <v>#VALUE!</v>
      </c>
      <c r="GS239" s="37" t="e">
        <f>IF(AND(GS238&lt;&gt;0,GR238&lt;&gt;0),GS238-GR238,(IFERROR(VLOOKUP($B227,#REF!,10,FALSE),"")/30))</f>
        <v>#VALUE!</v>
      </c>
      <c r="GT239" s="37" t="e">
        <f>IF(AND(GT238&lt;&gt;0,GS238&lt;&gt;0),GT238-GS238,(IFERROR(VLOOKUP($B227,#REF!,10,FALSE),"")/30))</f>
        <v>#VALUE!</v>
      </c>
      <c r="GU239" s="37" t="e">
        <f>IF(AND(GU238&lt;&gt;0,GT238&lt;&gt;0),GU238-GT238,(IFERROR(VLOOKUP($B227,#REF!,10,FALSE),"")/30))</f>
        <v>#VALUE!</v>
      </c>
      <c r="GV239" s="37" t="e">
        <f>IF(AND(GV238&lt;&gt;0,GU238&lt;&gt;0),GV238-GU238,(IFERROR(VLOOKUP($B227,#REF!,10,FALSE),"")/30))</f>
        <v>#VALUE!</v>
      </c>
      <c r="GW239" s="37" t="e">
        <f>IF(AND(GW238&lt;&gt;0,GV238&lt;&gt;0),GW238-GV238,(IFERROR(VLOOKUP($B227,#REF!,10,FALSE),"")/30))</f>
        <v>#VALUE!</v>
      </c>
      <c r="GX239" s="37" t="e">
        <f>IF(AND(GX238&lt;&gt;0,GW238&lt;&gt;0),GX238-GW238,(IFERROR(VLOOKUP($B227,#REF!,10,FALSE),"")/30))</f>
        <v>#VALUE!</v>
      </c>
      <c r="GY239" s="37" t="e">
        <f>IF(AND(GY238&lt;&gt;0,GX238&lt;&gt;0),GY238-GX238,(IFERROR(VLOOKUP($B227,#REF!,10,FALSE),"")/30))</f>
        <v>#VALUE!</v>
      </c>
      <c r="GZ239" s="37" t="e">
        <f>IF(AND(GZ238&lt;&gt;0,GY238&lt;&gt;0),GZ238-GY238,(IFERROR(VLOOKUP($B227,#REF!,10,FALSE),"")/30))</f>
        <v>#VALUE!</v>
      </c>
      <c r="HA239" s="37" t="e">
        <f>IF(AND(HA238&lt;&gt;0,GZ238&lt;&gt;0),HA238-GZ238,(IFERROR(VLOOKUP($B227,#REF!,10,FALSE),"")/30))</f>
        <v>#VALUE!</v>
      </c>
      <c r="HB239" s="37" t="e">
        <f>IF(AND(HB238&lt;&gt;0,HA238&lt;&gt;0),HB238-HA238,(IFERROR(VLOOKUP($B227,#REF!,10,FALSE),"")/30))</f>
        <v>#VALUE!</v>
      </c>
      <c r="HC239" s="37" t="e">
        <f>IF(AND(HC238&lt;&gt;0,HB238&lt;&gt;0),HC238-HB238,(IFERROR(VLOOKUP($B227,#REF!,10,FALSE),"")/30))</f>
        <v>#VALUE!</v>
      </c>
      <c r="HD239" s="37" t="e">
        <f>IF(AND(HD238&lt;&gt;0,HC238&lt;&gt;0),HD238-HC238,(IFERROR(VLOOKUP($B227,#REF!,10,FALSE),"")/30))</f>
        <v>#VALUE!</v>
      </c>
      <c r="HE239" s="37" t="e">
        <f>IF(AND(HE238&lt;&gt;0,HD238&lt;&gt;0),HE238-HD238,(IFERROR(VLOOKUP($B227,#REF!,10,FALSE),"")/30))</f>
        <v>#VALUE!</v>
      </c>
      <c r="HF239" s="37" t="e">
        <f>IF(AND(HF238&lt;&gt;0,HE238&lt;&gt;0),HF238-HE238,(IFERROR(VLOOKUP($B227,#REF!,10,FALSE),"")/30))</f>
        <v>#VALUE!</v>
      </c>
      <c r="HG239" s="37" t="e">
        <f>IF(AND(HG238&lt;&gt;0,HF238&lt;&gt;0),HG238-HF238,(IFERROR(VLOOKUP($B227,#REF!,10,FALSE),"")/30))</f>
        <v>#VALUE!</v>
      </c>
      <c r="HH239" s="37" t="e">
        <f>IF(AND(HH238&lt;&gt;0,HG238&lt;&gt;0),HH238-HG238,(IFERROR(VLOOKUP($B227,#REF!,10,FALSE),"")/30))</f>
        <v>#VALUE!</v>
      </c>
      <c r="HI239" s="37" t="e">
        <f>IF(AND(HI238&lt;&gt;0,HH238&lt;&gt;0),HI238-HH238,(IFERROR(VLOOKUP($B227,#REF!,10,FALSE),"")/30))</f>
        <v>#VALUE!</v>
      </c>
      <c r="HJ239" s="37" t="e">
        <f>IF(AND(HJ238&lt;&gt;0,HI238&lt;&gt;0),HJ238-HI238,(IFERROR(VLOOKUP($B227,#REF!,10,FALSE),"")/30))</f>
        <v>#VALUE!</v>
      </c>
      <c r="HK239" s="37" t="e">
        <f>IF(AND(HK238&lt;&gt;0,HJ238&lt;&gt;0),HK238-HJ238,(IFERROR(VLOOKUP($B227,#REF!,10,FALSE),"")/30))</f>
        <v>#VALUE!</v>
      </c>
      <c r="HL239" s="37" t="e">
        <f>IF(AND(HL238&lt;&gt;0,HK238&lt;&gt;0),HL238-HK238,(IFERROR(VLOOKUP($B227,#REF!,10,FALSE),"")/30))</f>
        <v>#VALUE!</v>
      </c>
      <c r="HM239" s="37" t="e">
        <f>IF(AND(HM238&lt;&gt;0,HL238&lt;&gt;0),HM238-HL238,(IFERROR(VLOOKUP($B227,#REF!,11,FALSE),"")/30))</f>
        <v>#VALUE!</v>
      </c>
      <c r="HN239" s="37" t="e">
        <f>IF(AND(HN238&lt;&gt;0,HM238&lt;&gt;0),HN238-HM238,(IFERROR(VLOOKUP($B227,#REF!,11,FALSE),"")/30))</f>
        <v>#VALUE!</v>
      </c>
      <c r="HO239" s="37" t="e">
        <f>IF(AND(HO238&lt;&gt;0,HN238&lt;&gt;0),HO238-HN238,(IFERROR(VLOOKUP($B227,#REF!,11,FALSE),"")/30))</f>
        <v>#VALUE!</v>
      </c>
      <c r="HP239" s="37" t="e">
        <f>IF(AND(HP238&lt;&gt;0,HO238&lt;&gt;0),HP238-HO238,(IFERROR(VLOOKUP($B227,#REF!,11,FALSE),"")/30))</f>
        <v>#VALUE!</v>
      </c>
      <c r="HQ239" s="37" t="e">
        <f>IF(AND(HQ238&lt;&gt;0,HP238&lt;&gt;0),HQ238-HP238,(IFERROR(VLOOKUP($B227,#REF!,11,FALSE),"")/30))</f>
        <v>#VALUE!</v>
      </c>
      <c r="HR239" s="37" t="e">
        <f>IF(AND(HR238&lt;&gt;0,HQ238&lt;&gt;0),HR238-HQ238,(IFERROR(VLOOKUP($B227,#REF!,11,FALSE),"")/30))</f>
        <v>#VALUE!</v>
      </c>
      <c r="HS239" s="37" t="e">
        <f>IF(AND(HS238&lt;&gt;0,HR238&lt;&gt;0),HS238-HR238,(IFERROR(VLOOKUP($B227,#REF!,11,FALSE),"")/30))</f>
        <v>#VALUE!</v>
      </c>
      <c r="HT239" s="37" t="e">
        <f>IF(AND(HT238&lt;&gt;0,HS238&lt;&gt;0),HT238-HS238,(IFERROR(VLOOKUP($B227,#REF!,11,FALSE),"")/30))</f>
        <v>#VALUE!</v>
      </c>
      <c r="HU239" s="37" t="e">
        <f>IF(AND(HU238&lt;&gt;0,HT238&lt;&gt;0),HU238-HT238,(IFERROR(VLOOKUP($B227,#REF!,11,FALSE),"")/30))</f>
        <v>#VALUE!</v>
      </c>
      <c r="HV239" s="37" t="e">
        <f>IF(AND(HV238&lt;&gt;0,HU238&lt;&gt;0),HV238-HU238,(IFERROR(VLOOKUP($B227,#REF!,11,FALSE),"")/30))</f>
        <v>#VALUE!</v>
      </c>
      <c r="HW239" s="37" t="e">
        <f>IF(AND(HW238&lt;&gt;0,HV238&lt;&gt;0),HW238-HV238,(IFERROR(VLOOKUP($B227,#REF!,11,FALSE),"")/30))</f>
        <v>#VALUE!</v>
      </c>
      <c r="HX239" s="37" t="e">
        <f>IF(AND(HX238&lt;&gt;0,HW238&lt;&gt;0),HX238-HW238,(IFERROR(VLOOKUP($B227,#REF!,11,FALSE),"")/30))</f>
        <v>#VALUE!</v>
      </c>
      <c r="HY239" s="37" t="e">
        <f>IF(AND(HY238&lt;&gt;0,HX238&lt;&gt;0),HY238-HX238,(IFERROR(VLOOKUP($B227,#REF!,11,FALSE),"")/30))</f>
        <v>#VALUE!</v>
      </c>
      <c r="HZ239" s="37" t="e">
        <f>IF(AND(HZ238&lt;&gt;0,HY238&lt;&gt;0),HZ238-HY238,(IFERROR(VLOOKUP($B227,#REF!,11,FALSE),"")/30))</f>
        <v>#VALUE!</v>
      </c>
      <c r="IA239" s="37" t="e">
        <f>IF(AND(IA238&lt;&gt;0,HZ238&lt;&gt;0),IA238-HZ238,(IFERROR(VLOOKUP($B227,#REF!,11,FALSE),"")/30))</f>
        <v>#VALUE!</v>
      </c>
      <c r="IB239" s="37" t="e">
        <f>IF(AND(IB238&lt;&gt;0,IA238&lt;&gt;0),IB238-IA238,(IFERROR(VLOOKUP($B227,#REF!,11,FALSE),"")/30))</f>
        <v>#VALUE!</v>
      </c>
      <c r="IC239" s="37" t="e">
        <f>IF(AND(IC238&lt;&gt;0,IB238&lt;&gt;0),IC238-IB238,(IFERROR(VLOOKUP($B227,#REF!,11,FALSE),"")/30))</f>
        <v>#VALUE!</v>
      </c>
      <c r="ID239" s="37" t="e">
        <f>IF(AND(ID238&lt;&gt;0,IC238&lt;&gt;0),ID238-IC238,(IFERROR(VLOOKUP($B227,#REF!,11,FALSE),"")/30))</f>
        <v>#VALUE!</v>
      </c>
      <c r="IE239" s="37" t="e">
        <f>IF(AND(IE238&lt;&gt;0,ID238&lt;&gt;0),IE238-ID238,(IFERROR(VLOOKUP($B227,#REF!,11,FALSE),"")/30))</f>
        <v>#VALUE!</v>
      </c>
      <c r="IF239" s="37" t="e">
        <f>IF(AND(IF238&lt;&gt;0,IE238&lt;&gt;0),IF238-IE238,(IFERROR(VLOOKUP($B227,#REF!,11,FALSE),"")/30))</f>
        <v>#VALUE!</v>
      </c>
      <c r="IG239" s="37" t="e">
        <f>IF(AND(IG238&lt;&gt;0,IF238&lt;&gt;0),IG238-IF238,(IFERROR(VLOOKUP($B227,#REF!,11,FALSE),"")/30))</f>
        <v>#VALUE!</v>
      </c>
      <c r="IH239" s="37" t="e">
        <f>IF(AND(IH238&lt;&gt;0,IG238&lt;&gt;0),IH238-IG238,(IFERROR(VLOOKUP($B227,#REF!,11,FALSE),"")/30))</f>
        <v>#VALUE!</v>
      </c>
      <c r="II239" s="37" t="e">
        <f>IF(AND(II238&lt;&gt;0,IH238&lt;&gt;0),II238-IH238,(IFERROR(VLOOKUP($B227,#REF!,11,FALSE),"")/30))</f>
        <v>#VALUE!</v>
      </c>
      <c r="IJ239" s="37" t="e">
        <f>IF(AND(IJ238&lt;&gt;0,II238&lt;&gt;0),IJ238-II238,(IFERROR(VLOOKUP($B227,#REF!,11,FALSE),"")/30))</f>
        <v>#VALUE!</v>
      </c>
      <c r="IK239" s="37" t="e">
        <f>IF(AND(IK238&lt;&gt;0,IJ238&lt;&gt;0),IK238-IJ238,(IFERROR(VLOOKUP($B227,#REF!,11,FALSE),"")/30))</f>
        <v>#VALUE!</v>
      </c>
      <c r="IL239" s="37" t="e">
        <f>IF(AND(IL238&lt;&gt;0,IK238&lt;&gt;0),IL238-IK238,(IFERROR(VLOOKUP($B227,#REF!,11,FALSE),"")/30))</f>
        <v>#VALUE!</v>
      </c>
      <c r="IM239" s="37" t="e">
        <f>IF(AND(IM238&lt;&gt;0,IL238&lt;&gt;0),IM238-IL238,(IFERROR(VLOOKUP($B227,#REF!,11,FALSE),"")/30))</f>
        <v>#VALUE!</v>
      </c>
      <c r="IN239" s="37" t="e">
        <f>IF(AND(IN238&lt;&gt;0,IM238&lt;&gt;0),IN238-IM238,(IFERROR(VLOOKUP($B227,#REF!,11,FALSE),"")/30))</f>
        <v>#VALUE!</v>
      </c>
      <c r="IO239" s="37" t="e">
        <f>IF(AND(IO238&lt;&gt;0,IN238&lt;&gt;0),IO238-IN238,(IFERROR(VLOOKUP($B227,#REF!,11,FALSE),"")/30))</f>
        <v>#VALUE!</v>
      </c>
      <c r="IP239" s="37" t="e">
        <f>IF(AND(IP238&lt;&gt;0,IO238&lt;&gt;0),IP238-IO238,(IFERROR(VLOOKUP($B227,#REF!,11,FALSE),"")/30))</f>
        <v>#VALUE!</v>
      </c>
      <c r="IQ239" s="37" t="e">
        <f>IF(AND(IQ238&lt;&gt;0,IP238&lt;&gt;0),IQ238-IP238,(IFERROR(VLOOKUP($B227,#REF!,11,FALSE),"")/30))</f>
        <v>#VALUE!</v>
      </c>
      <c r="IR239" s="37" t="e">
        <f>IF(AND(IR238&lt;&gt;0,IQ238&lt;&gt;0),IR238-IQ238,(IFERROR(VLOOKUP($B227,#REF!,12,FALSE),"")/30))</f>
        <v>#VALUE!</v>
      </c>
      <c r="IS239" s="37" t="e">
        <f>IF(AND(IS238&lt;&gt;0,IR238&lt;&gt;0),IS238-IR238,(IFERROR(VLOOKUP($B227,#REF!,12,FALSE),"")/30))</f>
        <v>#VALUE!</v>
      </c>
      <c r="IT239" s="37" t="e">
        <f>IF(AND(IT238&lt;&gt;0,IS238&lt;&gt;0),IT238-IS238,(IFERROR(VLOOKUP($B227,#REF!,12,FALSE),"")/30))</f>
        <v>#VALUE!</v>
      </c>
      <c r="IU239" s="37" t="e">
        <f>IF(AND(IU238&lt;&gt;0,IT238&lt;&gt;0),IU238-IT238,(IFERROR(VLOOKUP($B227,#REF!,12,FALSE),"")/30))</f>
        <v>#VALUE!</v>
      </c>
      <c r="IV239" s="37" t="e">
        <f>IF(AND(IV238&lt;&gt;0,IU238&lt;&gt;0),IV238-IU238,(IFERROR(VLOOKUP($B227,#REF!,12,FALSE),"")/30))</f>
        <v>#VALUE!</v>
      </c>
      <c r="IW239" s="37" t="e">
        <f>IF(AND(IW238&lt;&gt;0,IV238&lt;&gt;0),IW238-IV238,(IFERROR(VLOOKUP($B227,#REF!,12,FALSE),"")/30))</f>
        <v>#VALUE!</v>
      </c>
      <c r="IX239" s="37" t="e">
        <f>IF(AND(IX238&lt;&gt;0,IW238&lt;&gt;0),IX238-IW238,(IFERROR(VLOOKUP($B227,#REF!,12,FALSE),"")/30))</f>
        <v>#VALUE!</v>
      </c>
      <c r="IY239" s="37" t="e">
        <f>IF(AND(IY238&lt;&gt;0,IX238&lt;&gt;0),IY238-IX238,(IFERROR(VLOOKUP($B227,#REF!,12,FALSE),"")/30))</f>
        <v>#VALUE!</v>
      </c>
      <c r="IZ239" s="37" t="e">
        <f>IF(AND(IZ238&lt;&gt;0,IY238&lt;&gt;0),IZ238-IY238,(IFERROR(VLOOKUP($B227,#REF!,12,FALSE),"")/30))</f>
        <v>#VALUE!</v>
      </c>
      <c r="JA239" s="37" t="e">
        <f>IF(AND(JA238&lt;&gt;0,IZ238&lt;&gt;0),JA238-IZ238,(IFERROR(VLOOKUP($B227,#REF!,12,FALSE),"")/30))</f>
        <v>#VALUE!</v>
      </c>
      <c r="JB239" s="37" t="e">
        <f>IF(AND(JB238&lt;&gt;0,JA238&lt;&gt;0),JB238-JA238,(IFERROR(VLOOKUP($B227,#REF!,12,FALSE),"")/30))</f>
        <v>#VALUE!</v>
      </c>
      <c r="JC239" s="37" t="e">
        <f>IF(AND(JC238&lt;&gt;0,JB238&lt;&gt;0),JC238-JB238,(IFERROR(VLOOKUP($B227,#REF!,12,FALSE),"")/30))</f>
        <v>#VALUE!</v>
      </c>
      <c r="JD239" s="37" t="e">
        <f>IF(AND(JD238&lt;&gt;0,JC238&lt;&gt;0),JD238-JC238,(IFERROR(VLOOKUP($B227,#REF!,12,FALSE),"")/30))</f>
        <v>#VALUE!</v>
      </c>
      <c r="JE239" s="37" t="e">
        <f>IF(AND(JE238&lt;&gt;0,JD238&lt;&gt;0),JE238-JD238,(IFERROR(VLOOKUP($B227,#REF!,12,FALSE),"")/30))</f>
        <v>#VALUE!</v>
      </c>
      <c r="JF239" s="37" t="e">
        <f>IF(AND(JF238&lt;&gt;0,JE238&lt;&gt;0),JF238-JE238,(IFERROR(VLOOKUP($B227,#REF!,12,FALSE),"")/30))</f>
        <v>#VALUE!</v>
      </c>
      <c r="JG239" s="37" t="e">
        <f>IF(AND(JG238&lt;&gt;0,JF238&lt;&gt;0),JG238-JF238,(IFERROR(VLOOKUP($B227,#REF!,12,FALSE),"")/30))</f>
        <v>#VALUE!</v>
      </c>
      <c r="JH239" s="37" t="e">
        <f>IF(AND(JH238&lt;&gt;0,JG238&lt;&gt;0),JH238-JG238,(IFERROR(VLOOKUP($B227,#REF!,12,FALSE),"")/30))</f>
        <v>#VALUE!</v>
      </c>
      <c r="JI239" s="37" t="e">
        <f>IF(AND(JI238&lt;&gt;0,JH238&lt;&gt;0),JI238-JH238,(IFERROR(VLOOKUP($B227,#REF!,12,FALSE),"")/30))</f>
        <v>#VALUE!</v>
      </c>
      <c r="JJ239" s="37" t="e">
        <f>IF(AND(JJ238&lt;&gt;0,JI238&lt;&gt;0),JJ238-JI238,(IFERROR(VLOOKUP($B227,#REF!,12,FALSE),"")/30))</f>
        <v>#VALUE!</v>
      </c>
      <c r="JK239" s="37" t="e">
        <f>IF(AND(JK238&lt;&gt;0,JJ238&lt;&gt;0),JK238-JJ238,(IFERROR(VLOOKUP($B227,#REF!,12,FALSE),"")/30))</f>
        <v>#VALUE!</v>
      </c>
      <c r="JL239" s="37" t="e">
        <f>IF(AND(JL238&lt;&gt;0,JK238&lt;&gt;0),JL238-JK238,(IFERROR(VLOOKUP($B227,#REF!,12,FALSE),"")/30))</f>
        <v>#VALUE!</v>
      </c>
      <c r="JM239" s="37" t="e">
        <f>IF(AND(JM238&lt;&gt;0,JL238&lt;&gt;0),JM238-JL238,(IFERROR(VLOOKUP($B227,#REF!,12,FALSE),"")/30))</f>
        <v>#VALUE!</v>
      </c>
      <c r="JN239" s="37" t="e">
        <f>IF(AND(JN238&lt;&gt;0,JM238&lt;&gt;0),JN238-JM238,(IFERROR(VLOOKUP($B227,#REF!,12,FALSE),"")/30))</f>
        <v>#VALUE!</v>
      </c>
      <c r="JO239" s="37" t="e">
        <f>IF(AND(JO238&lt;&gt;0,JN238&lt;&gt;0),JO238-JN238,(IFERROR(VLOOKUP($B227,#REF!,12,FALSE),"")/30))</f>
        <v>#VALUE!</v>
      </c>
      <c r="JP239" s="37" t="e">
        <f>IF(AND(JP238&lt;&gt;0,JO238&lt;&gt;0),JP238-JO238,(IFERROR(VLOOKUP($B227,#REF!,12,FALSE),"")/30))</f>
        <v>#VALUE!</v>
      </c>
      <c r="JQ239" s="37" t="e">
        <f>IF(AND(JQ238&lt;&gt;0,JP238&lt;&gt;0),JQ238-JP238,(IFERROR(VLOOKUP($B227,#REF!,12,FALSE),"")/30))</f>
        <v>#VALUE!</v>
      </c>
      <c r="JR239" s="37" t="e">
        <f>IF(AND(JR238&lt;&gt;0,JQ238&lt;&gt;0),JR238-JQ238,(IFERROR(VLOOKUP($B227,#REF!,12,FALSE),"")/30))</f>
        <v>#VALUE!</v>
      </c>
      <c r="JS239" s="37" t="e">
        <f>IF(AND(JS238&lt;&gt;0,JR238&lt;&gt;0),JS238-JR238,(IFERROR(VLOOKUP($B227,#REF!,12,FALSE),"")/30))</f>
        <v>#VALUE!</v>
      </c>
      <c r="JT239" s="37" t="e">
        <f>IF(AND(JT238&lt;&gt;0,JS238&lt;&gt;0),JT238-JS238,(IFERROR(VLOOKUP($B227,#REF!,12,FALSE),"")/30))</f>
        <v>#VALUE!</v>
      </c>
      <c r="JU239" s="37" t="e">
        <f>IF(AND(JU238&lt;&gt;0,JT238&lt;&gt;0),JU238-JT238,(IFERROR(VLOOKUP($B227,#REF!,12,FALSE),"")/30))</f>
        <v>#VALUE!</v>
      </c>
      <c r="JV239" s="37" t="e">
        <f>IF(AND(JV238&lt;&gt;0,JU238&lt;&gt;0),JV238-JU238,(IFERROR(VLOOKUP($B227,#REF!,13,FALSE),"")/30))</f>
        <v>#VALUE!</v>
      </c>
      <c r="JW239" s="37" t="e">
        <f>IF(AND(JW238&lt;&gt;0,JV238&lt;&gt;0),JW238-JV238,(IFERROR(VLOOKUP($B227,#REF!,13,FALSE),"")/30))</f>
        <v>#VALUE!</v>
      </c>
      <c r="JX239" s="37" t="e">
        <f>IF(AND(JX238&lt;&gt;0,JW238&lt;&gt;0),JX238-JW238,(IFERROR(VLOOKUP($B227,#REF!,13,FALSE),"")/30))</f>
        <v>#VALUE!</v>
      </c>
      <c r="JY239" s="37" t="e">
        <f>IF(AND(JY238&lt;&gt;0,JX238&lt;&gt;0),JY238-JX238,(IFERROR(VLOOKUP($B227,#REF!,13,FALSE),"")/30))</f>
        <v>#VALUE!</v>
      </c>
      <c r="JZ239" s="37" t="e">
        <f>IF(AND(JZ238&lt;&gt;0,JY238&lt;&gt;0),JZ238-JY238,(IFERROR(VLOOKUP($B227,#REF!,13,FALSE),"")/30))</f>
        <v>#VALUE!</v>
      </c>
      <c r="KA239" s="37" t="e">
        <f>IF(AND(KA238&lt;&gt;0,JZ238&lt;&gt;0),KA238-JZ238,(IFERROR(VLOOKUP($B227,#REF!,13,FALSE),"")/30))</f>
        <v>#VALUE!</v>
      </c>
      <c r="KB239" s="37" t="e">
        <f>IF(AND(KB238&lt;&gt;0,KA238&lt;&gt;0),KB238-KA238,(IFERROR(VLOOKUP($B227,#REF!,13,FALSE),"")/30))</f>
        <v>#VALUE!</v>
      </c>
      <c r="KC239" s="37" t="e">
        <f>IF(AND(KC238&lt;&gt;0,KB238&lt;&gt;0),KC238-KB238,(IFERROR(VLOOKUP($B227,#REF!,13,FALSE),"")/30))</f>
        <v>#VALUE!</v>
      </c>
      <c r="KD239" s="37" t="e">
        <f>IF(AND(KD238&lt;&gt;0,KC238&lt;&gt;0),KD238-KC238,(IFERROR(VLOOKUP($B227,#REF!,13,FALSE),"")/30))</f>
        <v>#VALUE!</v>
      </c>
      <c r="KE239" s="37" t="e">
        <f>IF(AND(KE238&lt;&gt;0,KD238&lt;&gt;0),KE238-KD238,(IFERROR(VLOOKUP($B227,#REF!,13,FALSE),"")/30))</f>
        <v>#VALUE!</v>
      </c>
      <c r="KF239" s="37" t="e">
        <f>IF(AND(KF238&lt;&gt;0,KE238&lt;&gt;0),KF238-KE238,(IFERROR(VLOOKUP($B227,#REF!,13,FALSE),"")/30))</f>
        <v>#VALUE!</v>
      </c>
      <c r="KG239" s="37" t="e">
        <f>IF(AND(KG238&lt;&gt;0,KF238&lt;&gt;0),KG238-KF238,(IFERROR(VLOOKUP($B227,#REF!,13,FALSE),"")/30))</f>
        <v>#VALUE!</v>
      </c>
      <c r="KH239" s="37" t="e">
        <f>IF(AND(KH238&lt;&gt;0,KG238&lt;&gt;0),KH238-KG238,(IFERROR(VLOOKUP($B227,#REF!,13,FALSE),"")/30))</f>
        <v>#VALUE!</v>
      </c>
      <c r="KI239" s="37" t="e">
        <f>IF(AND(KI238&lt;&gt;0,KH238&lt;&gt;0),KI238-KH238,(IFERROR(VLOOKUP($B227,#REF!,13,FALSE),"")/30))</f>
        <v>#VALUE!</v>
      </c>
      <c r="KJ239" s="37" t="e">
        <f>IF(AND(KJ238&lt;&gt;0,KI238&lt;&gt;0),KJ238-KI238,(IFERROR(VLOOKUP($B227,#REF!,13,FALSE),"")/30))</f>
        <v>#VALUE!</v>
      </c>
      <c r="KK239" s="37" t="e">
        <f>IF(AND(KK238&lt;&gt;0,KJ238&lt;&gt;0),KK238-KJ238,(IFERROR(VLOOKUP($B227,#REF!,13,FALSE),"")/30))</f>
        <v>#VALUE!</v>
      </c>
      <c r="KL239" s="37" t="e">
        <f>IF(AND(KL238&lt;&gt;0,KK238&lt;&gt;0),KL238-KK238,(IFERROR(VLOOKUP($B227,#REF!,13,FALSE),"")/30))</f>
        <v>#VALUE!</v>
      </c>
      <c r="KM239" s="37" t="e">
        <f>IF(AND(KM238&lt;&gt;0,KL238&lt;&gt;0),KM238-KL238,(IFERROR(VLOOKUP($B227,#REF!,13,FALSE),"")/30))</f>
        <v>#VALUE!</v>
      </c>
      <c r="KN239" s="37" t="e">
        <f>IF(AND(KN238&lt;&gt;0,KM238&lt;&gt;0),KN238-KM238,(IFERROR(VLOOKUP($B227,#REF!,13,FALSE),"")/30))</f>
        <v>#VALUE!</v>
      </c>
      <c r="KO239" s="37" t="e">
        <f>IF(AND(KO238&lt;&gt;0,KN238&lt;&gt;0),KO238-KN238,(IFERROR(VLOOKUP($B227,#REF!,13,FALSE),"")/30))</f>
        <v>#VALUE!</v>
      </c>
      <c r="KP239" s="37" t="e">
        <f>IF(AND(KP238&lt;&gt;0,KO238&lt;&gt;0),KP238-KO238,(IFERROR(VLOOKUP($B227,#REF!,13,FALSE),"")/30))</f>
        <v>#VALUE!</v>
      </c>
      <c r="KQ239" s="37" t="e">
        <f>IF(AND(KQ238&lt;&gt;0,KP238&lt;&gt;0),KQ238-KP238,(IFERROR(VLOOKUP($B227,#REF!,13,FALSE),"")/30))</f>
        <v>#VALUE!</v>
      </c>
      <c r="KR239" s="37" t="e">
        <f>IF(AND(KR238&lt;&gt;0,KQ238&lt;&gt;0),KR238-KQ238,(IFERROR(VLOOKUP($B227,#REF!,13,FALSE),"")/30))</f>
        <v>#VALUE!</v>
      </c>
      <c r="KS239" s="37" t="e">
        <f>IF(AND(KS238&lt;&gt;0,KR238&lt;&gt;0),KS238-KR238,(IFERROR(VLOOKUP($B227,#REF!,13,FALSE),"")/30))</f>
        <v>#VALUE!</v>
      </c>
      <c r="KT239" s="37" t="e">
        <f>IF(AND(KT238&lt;&gt;0,KS238&lt;&gt;0),KT238-KS238,(IFERROR(VLOOKUP($B227,#REF!,13,FALSE),"")/30))</f>
        <v>#VALUE!</v>
      </c>
      <c r="KU239" s="37" t="e">
        <f>IF(AND(KU238&lt;&gt;0,KT238&lt;&gt;0),KU238-KT238,(IFERROR(VLOOKUP($B227,#REF!,13,FALSE),"")/30))</f>
        <v>#VALUE!</v>
      </c>
      <c r="KV239" s="37" t="e">
        <f>IF(AND(KV238&lt;&gt;0,KU238&lt;&gt;0),KV238-KU238,(IFERROR(VLOOKUP($B227,#REF!,13,FALSE),"")/30))</f>
        <v>#VALUE!</v>
      </c>
      <c r="KW239" s="37" t="e">
        <f>IF(AND(KW238&lt;&gt;0,KV238&lt;&gt;0),KW238-KV238,(IFERROR(VLOOKUP($B227,#REF!,13,FALSE),"")/30))</f>
        <v>#VALUE!</v>
      </c>
      <c r="KX239" s="37" t="e">
        <f>IF(AND(KX238&lt;&gt;0,KW238&lt;&gt;0),KX238-KW238,(IFERROR(VLOOKUP($B227,#REF!,13,FALSE),"")/30))</f>
        <v>#VALUE!</v>
      </c>
      <c r="KY239" s="37" t="e">
        <f>IF(AND(KY238&lt;&gt;0,KX238&lt;&gt;0),KY238-KX238,(IFERROR(VLOOKUP($B227,#REF!,13,FALSE),"")/30))</f>
        <v>#VALUE!</v>
      </c>
      <c r="KZ239" s="37" t="e">
        <f>IF(AND(KZ238&lt;&gt;0,KY238&lt;&gt;0),KZ238-KY238,(IFERROR(VLOOKUP($B227,#REF!,13,FALSE),"")/30))</f>
        <v>#VALUE!</v>
      </c>
      <c r="LA239" s="37" t="e">
        <f>IF(AND(LA238&lt;&gt;0,KZ238&lt;&gt;0),LA238-KZ238,(IFERROR(VLOOKUP($B227,#REF!,14,FALSE),"")/30))</f>
        <v>#VALUE!</v>
      </c>
      <c r="LB239" s="37" t="e">
        <f>IF(AND(LB238&lt;&gt;0,LA238&lt;&gt;0),LB238-LA238,(IFERROR(VLOOKUP($B227,#REF!,14,FALSE),"")/30))</f>
        <v>#VALUE!</v>
      </c>
      <c r="LC239" s="37" t="e">
        <f>IF(AND(LC238&lt;&gt;0,LB238&lt;&gt;0),LC238-LB238,(IFERROR(VLOOKUP($B227,#REF!,14,FALSE),"")/30))</f>
        <v>#VALUE!</v>
      </c>
      <c r="LD239" s="37" t="e">
        <f>IF(AND(LD238&lt;&gt;0,LC238&lt;&gt;0),LD238-LC238,(IFERROR(VLOOKUP($B227,#REF!,14,FALSE),"")/30))</f>
        <v>#VALUE!</v>
      </c>
      <c r="LE239" s="37" t="e">
        <f>IF(AND(LE238&lt;&gt;0,LD238&lt;&gt;0),LE238-LD238,(IFERROR(VLOOKUP($B227,#REF!,14,FALSE),"")/30))</f>
        <v>#VALUE!</v>
      </c>
      <c r="LF239" s="37" t="e">
        <f>IF(AND(LF238&lt;&gt;0,LE238&lt;&gt;0),LF238-LE238,(IFERROR(VLOOKUP($B227,#REF!,14,FALSE),"")/30))</f>
        <v>#VALUE!</v>
      </c>
      <c r="LG239" s="37" t="e">
        <f>IF(AND(LG238&lt;&gt;0,LF238&lt;&gt;0),LG238-LF238,(IFERROR(VLOOKUP($B227,#REF!,14,FALSE),"")/30))</f>
        <v>#VALUE!</v>
      </c>
      <c r="LH239" s="37" t="e">
        <f>IF(AND(LH238&lt;&gt;0,LG238&lt;&gt;0),LH238-LG238,(IFERROR(VLOOKUP($B227,#REF!,14,FALSE),"")/30))</f>
        <v>#VALUE!</v>
      </c>
      <c r="LI239" s="37" t="e">
        <f>IF(AND(LI238&lt;&gt;0,LH238&lt;&gt;0),LI238-LH238,(IFERROR(VLOOKUP($B227,#REF!,14,FALSE),"")/30))</f>
        <v>#VALUE!</v>
      </c>
      <c r="LJ239" s="37" t="e">
        <f>IF(AND(LJ238&lt;&gt;0,LI238&lt;&gt;0),LJ238-LI238,(IFERROR(VLOOKUP($B227,#REF!,14,FALSE),"")/30))</f>
        <v>#VALUE!</v>
      </c>
      <c r="LK239" s="37" t="e">
        <f>IF(AND(LK238&lt;&gt;0,LJ238&lt;&gt;0),LK238-LJ238,(IFERROR(VLOOKUP($B227,#REF!,14,FALSE),"")/30))</f>
        <v>#VALUE!</v>
      </c>
      <c r="LL239" s="37" t="e">
        <f>IF(AND(LL238&lt;&gt;0,LK238&lt;&gt;0),LL238-LK238,(IFERROR(VLOOKUP($B227,#REF!,14,FALSE),"")/30))</f>
        <v>#VALUE!</v>
      </c>
      <c r="LM239" s="37" t="e">
        <f>IF(AND(LM238&lt;&gt;0,LL238&lt;&gt;0),LM238-LL238,(IFERROR(VLOOKUP($B227,#REF!,14,FALSE),"")/30))</f>
        <v>#VALUE!</v>
      </c>
      <c r="LN239" s="37" t="e">
        <f>IF(AND(LN238&lt;&gt;0,LM238&lt;&gt;0),LN238-LM238,(IFERROR(VLOOKUP($B227,#REF!,14,FALSE),"")/30))</f>
        <v>#VALUE!</v>
      </c>
      <c r="LO239" s="37" t="e">
        <f>IF(AND(LO238&lt;&gt;0,LN238&lt;&gt;0),LO238-LN238,(IFERROR(VLOOKUP($B227,#REF!,14,FALSE),"")/30))</f>
        <v>#VALUE!</v>
      </c>
      <c r="LP239" s="37" t="e">
        <f>IF(AND(LP238&lt;&gt;0,LO238&lt;&gt;0),LP238-LO238,(IFERROR(VLOOKUP($B227,#REF!,14,FALSE),"")/30))</f>
        <v>#VALUE!</v>
      </c>
      <c r="LQ239" s="37" t="e">
        <f>IF(AND(LQ238&lt;&gt;0,LP238&lt;&gt;0),LQ238-LP238,(IFERROR(VLOOKUP($B227,#REF!,14,FALSE),"")/30))</f>
        <v>#VALUE!</v>
      </c>
      <c r="LR239" s="37" t="e">
        <f>IF(AND(LR238&lt;&gt;0,LQ238&lt;&gt;0),LR238-LQ238,(IFERROR(VLOOKUP($B227,#REF!,14,FALSE),"")/30))</f>
        <v>#VALUE!</v>
      </c>
      <c r="LS239" s="37" t="e">
        <f>IF(AND(LS238&lt;&gt;0,LR238&lt;&gt;0),LS238-LR238,(IFERROR(VLOOKUP($B227,#REF!,14,FALSE),"")/30))</f>
        <v>#VALUE!</v>
      </c>
      <c r="LT239" s="37" t="e">
        <f>IF(AND(LT238&lt;&gt;0,LS238&lt;&gt;0),LT238-LS238,(IFERROR(VLOOKUP($B227,#REF!,14,FALSE),"")/30))</f>
        <v>#VALUE!</v>
      </c>
      <c r="LU239" s="37" t="e">
        <f>IF(AND(LU238&lt;&gt;0,LT238&lt;&gt;0),LU238-LT238,(IFERROR(VLOOKUP($B227,#REF!,14,FALSE),"")/30))</f>
        <v>#VALUE!</v>
      </c>
      <c r="LV239" s="37" t="e">
        <f>IF(AND(LV238&lt;&gt;0,LU238&lt;&gt;0),LV238-LU238,(IFERROR(VLOOKUP($B227,#REF!,14,FALSE),"")/30))</f>
        <v>#VALUE!</v>
      </c>
      <c r="LW239" s="37" t="e">
        <f>IF(AND(LW238&lt;&gt;0,LV238&lt;&gt;0),LW238-LV238,(IFERROR(VLOOKUP($B227,#REF!,14,FALSE),"")/30))</f>
        <v>#VALUE!</v>
      </c>
      <c r="LX239" s="37" t="e">
        <f>IF(AND(LX238&lt;&gt;0,LW238&lt;&gt;0),LX238-LW238,(IFERROR(VLOOKUP($B227,#REF!,14,FALSE),"")/30))</f>
        <v>#VALUE!</v>
      </c>
      <c r="LY239" s="37" t="e">
        <f>IF(AND(LY238&lt;&gt;0,LX238&lt;&gt;0),LY238-LX238,(IFERROR(VLOOKUP($B227,#REF!,14,FALSE),"")/30))</f>
        <v>#VALUE!</v>
      </c>
      <c r="LZ239" s="37" t="e">
        <f>IF(AND(LZ238&lt;&gt;0,LY238&lt;&gt;0),LZ238-LY238,(IFERROR(VLOOKUP($B227,#REF!,14,FALSE),"")/30))</f>
        <v>#VALUE!</v>
      </c>
      <c r="MA239" s="37" t="e">
        <f>IF(AND(MA238&lt;&gt;0,LZ238&lt;&gt;0),MA238-LZ238,(IFERROR(VLOOKUP($B227,#REF!,14,FALSE),"")/30))</f>
        <v>#VALUE!</v>
      </c>
      <c r="MB239" s="37" t="e">
        <f>IF(AND(MB238&lt;&gt;0,MA238&lt;&gt;0),MB238-MA238,(IFERROR(VLOOKUP($B227,#REF!,14,FALSE),"")/30))</f>
        <v>#VALUE!</v>
      </c>
      <c r="MC239" s="37" t="e">
        <f>IF(AND(MC238&lt;&gt;0,MB238&lt;&gt;0),MC238-MB238,(IFERROR(VLOOKUP($B227,#REF!,14,FALSE),"")/30))</f>
        <v>#VALUE!</v>
      </c>
      <c r="MD239" s="37" t="e">
        <f>IF(AND(MD238&lt;&gt;0,MC238&lt;&gt;0),MD238-MC238,(IFERROR(VLOOKUP($B227,#REF!,14,FALSE),"")/30))</f>
        <v>#VALUE!</v>
      </c>
      <c r="ME239" s="37" t="e">
        <f>IF(AND(ME238&lt;&gt;0,MD238&lt;&gt;0),ME238-MD238,(IFERROR(VLOOKUP($B227,#REF!,15,FALSE),"")/30))</f>
        <v>#VALUE!</v>
      </c>
      <c r="MF239" s="37" t="e">
        <f>IF(AND(MF238&lt;&gt;0,ME238&lt;&gt;0),MF238-ME238,(IFERROR(VLOOKUP($B227,#REF!,15,FALSE),"")/30))</f>
        <v>#VALUE!</v>
      </c>
      <c r="MG239" s="37" t="e">
        <f>IF(AND(MG238&lt;&gt;0,MF238&lt;&gt;0),MG238-MF238,(IFERROR(VLOOKUP($B227,#REF!,15,FALSE),"")/30))</f>
        <v>#VALUE!</v>
      </c>
      <c r="MH239" s="37" t="e">
        <f>IF(AND(MH238&lt;&gt;0,MG238&lt;&gt;0),MH238-MG238,(IFERROR(VLOOKUP($B227,#REF!,15,FALSE),"")/30))</f>
        <v>#VALUE!</v>
      </c>
      <c r="MI239" s="37" t="e">
        <f>IF(AND(MI238&lt;&gt;0,MH238&lt;&gt;0),MI238-MH238,(IFERROR(VLOOKUP($B227,#REF!,15,FALSE),"")/30))</f>
        <v>#VALUE!</v>
      </c>
      <c r="MJ239" s="37" t="e">
        <f>IF(AND(MJ238&lt;&gt;0,MI238&lt;&gt;0),MJ238-MI238,(IFERROR(VLOOKUP($B227,#REF!,15,FALSE),"")/30))</f>
        <v>#VALUE!</v>
      </c>
      <c r="MK239" s="37" t="e">
        <f>IF(AND(MK238&lt;&gt;0,MJ238&lt;&gt;0),MK238-MJ238,(IFERROR(VLOOKUP($B227,#REF!,15,FALSE),"")/30))</f>
        <v>#VALUE!</v>
      </c>
      <c r="ML239" s="37" t="e">
        <f>IF(AND(ML238&lt;&gt;0,MK238&lt;&gt;0),ML238-MK238,(IFERROR(VLOOKUP($B227,#REF!,15,FALSE),"")/30))</f>
        <v>#VALUE!</v>
      </c>
      <c r="MM239" s="37" t="e">
        <f>IF(AND(MM238&lt;&gt;0,ML238&lt;&gt;0),MM238-ML238,(IFERROR(VLOOKUP($B227,#REF!,15,FALSE),"")/30))</f>
        <v>#VALUE!</v>
      </c>
      <c r="MN239" s="37" t="e">
        <f>IF(AND(MN238&lt;&gt;0,MM238&lt;&gt;0),MN238-MM238,(IFERROR(VLOOKUP($B227,#REF!,15,FALSE),"")/30))</f>
        <v>#VALUE!</v>
      </c>
      <c r="MO239" s="37" t="e">
        <f>IF(AND(MO238&lt;&gt;0,MN238&lt;&gt;0),MO238-MN238,(IFERROR(VLOOKUP($B227,#REF!,15,FALSE),"")/30))</f>
        <v>#VALUE!</v>
      </c>
      <c r="MP239" s="37" t="e">
        <f>IF(AND(MP238&lt;&gt;0,MO238&lt;&gt;0),MP238-MO238,(IFERROR(VLOOKUP($B227,#REF!,15,FALSE),"")/30))</f>
        <v>#VALUE!</v>
      </c>
      <c r="MQ239" s="37" t="e">
        <f>IF(AND(MQ238&lt;&gt;0,MP238&lt;&gt;0),MQ238-MP238,(IFERROR(VLOOKUP($B227,#REF!,15,FALSE),"")/30))</f>
        <v>#VALUE!</v>
      </c>
      <c r="MR239" s="37" t="e">
        <f>IF(AND(MR238&lt;&gt;0,MQ238&lt;&gt;0),MR238-MQ238,(IFERROR(VLOOKUP($B227,#REF!,15,FALSE),"")/30))</f>
        <v>#VALUE!</v>
      </c>
      <c r="MS239" s="37" t="e">
        <f>IF(AND(MS238&lt;&gt;0,MR238&lt;&gt;0),MS238-MR238,(IFERROR(VLOOKUP($B227,#REF!,15,FALSE),"")/30))</f>
        <v>#VALUE!</v>
      </c>
      <c r="MT239" s="37" t="e">
        <f>IF(AND(MT238&lt;&gt;0,MS238&lt;&gt;0),MT238-MS238,(IFERROR(VLOOKUP($B227,#REF!,15,FALSE),"")/30))</f>
        <v>#VALUE!</v>
      </c>
      <c r="MU239" s="37" t="e">
        <f>IF(AND(MU238&lt;&gt;0,MT238&lt;&gt;0),MU238-MT238,(IFERROR(VLOOKUP($B227,#REF!,15,FALSE),"")/30))</f>
        <v>#VALUE!</v>
      </c>
      <c r="MV239" s="37" t="e">
        <f>IF(AND(MV238&lt;&gt;0,MU238&lt;&gt;0),MV238-MU238,(IFERROR(VLOOKUP($B227,#REF!,15,FALSE),"")/30))</f>
        <v>#VALUE!</v>
      </c>
      <c r="MW239" s="37" t="e">
        <f>IF(AND(MW238&lt;&gt;0,MV238&lt;&gt;0),MW238-MV238,(IFERROR(VLOOKUP($B227,#REF!,15,FALSE),"")/30))</f>
        <v>#VALUE!</v>
      </c>
      <c r="MX239" s="37" t="e">
        <f>IF(AND(MX238&lt;&gt;0,MW238&lt;&gt;0),MX238-MW238,(IFERROR(VLOOKUP($B227,#REF!,15,FALSE),"")/30))</f>
        <v>#VALUE!</v>
      </c>
      <c r="MY239" s="37" t="e">
        <f>IF(AND(MY238&lt;&gt;0,MX238&lt;&gt;0),MY238-MX238,(IFERROR(VLOOKUP($B227,#REF!,15,FALSE),"")/30))</f>
        <v>#VALUE!</v>
      </c>
      <c r="MZ239" s="37" t="e">
        <f>IF(AND(MZ238&lt;&gt;0,MY238&lt;&gt;0),MZ238-MY238,(IFERROR(VLOOKUP($B227,#REF!,15,FALSE),"")/30))</f>
        <v>#VALUE!</v>
      </c>
      <c r="NA239" s="37" t="e">
        <f>IF(AND(NA238&lt;&gt;0,MZ238&lt;&gt;0),NA238-MZ238,(IFERROR(VLOOKUP($B227,#REF!,15,FALSE),"")/30))</f>
        <v>#VALUE!</v>
      </c>
      <c r="NB239" s="37" t="e">
        <f>IF(AND(NB238&lt;&gt;0,NA238&lt;&gt;0),NB238-NA238,(IFERROR(VLOOKUP($B227,#REF!,15,FALSE),"")/30))</f>
        <v>#VALUE!</v>
      </c>
      <c r="NC239" s="37" t="e">
        <f>IF(AND(NC238&lt;&gt;0,NB238&lt;&gt;0),NC238-NB238,(IFERROR(VLOOKUP($B227,#REF!,15,FALSE),"")/30))</f>
        <v>#VALUE!</v>
      </c>
      <c r="ND239" s="37" t="e">
        <f>IF(AND(ND238&lt;&gt;0,NC238&lt;&gt;0),ND238-NC238,(IFERROR(VLOOKUP($B227,#REF!,15,FALSE),"")/30))</f>
        <v>#VALUE!</v>
      </c>
      <c r="NE239" s="37" t="e">
        <f>IF(AND(NE238&lt;&gt;0,ND238&lt;&gt;0),NE238-ND238,(IFERROR(VLOOKUP($B227,#REF!,15,FALSE),"")/30))</f>
        <v>#VALUE!</v>
      </c>
      <c r="NF239" s="37" t="e">
        <f>IF(AND(NF238&lt;&gt;0,NE238&lt;&gt;0),NF238-NE238,(IFERROR(VLOOKUP($B227,#REF!,15,FALSE),"")/30))</f>
        <v>#VALUE!</v>
      </c>
      <c r="NG239" s="37" t="e">
        <f>IF(AND(NG238&lt;&gt;0,NF238&lt;&gt;0),NG238-NF238,(IFERROR(VLOOKUP($B227,#REF!,15,FALSE),"")/30))</f>
        <v>#VALUE!</v>
      </c>
      <c r="NH239" s="37" t="e">
        <f>IF(AND(NH238&lt;&gt;0,NG238&lt;&gt;0),NH238-NG238,(IFERROR(VLOOKUP($B227,#REF!,15,FALSE),"")/30))</f>
        <v>#VALUE!</v>
      </c>
      <c r="NI239" s="37" t="e">
        <f>IF(AND(NI238&lt;&gt;0,NH238&lt;&gt;0),NI238-NH238,(IFERROR(VLOOKUP($B227,#REF!,15,FALSE),"")/30))</f>
        <v>#VALUE!</v>
      </c>
    </row>
    <row r="240" spans="1:374" s="29" customFormat="1" ht="15" thickBot="1" x14ac:dyDescent="0.3">
      <c r="A240" s="19" t="str">
        <f>IFERROR(VLOOKUP(B240,#REF!,2,FALSE)," ")</f>
        <v xml:space="preserve"> </v>
      </c>
      <c r="B240" s="20"/>
      <c r="C240" s="1053" t="str">
        <f>IFERROR(VLOOKUP(B240,Claves!A:G,4,FALSE)," ")</f>
        <v xml:space="preserve"> </v>
      </c>
      <c r="D240" s="1053"/>
      <c r="E240" s="1053"/>
      <c r="F240" s="1054"/>
      <c r="G240" s="81">
        <v>0</v>
      </c>
      <c r="H240" s="28">
        <v>0</v>
      </c>
      <c r="I240" s="28">
        <v>0</v>
      </c>
      <c r="J240" s="28">
        <v>0</v>
      </c>
      <c r="K240" s="28">
        <v>0</v>
      </c>
      <c r="L240" s="28">
        <v>0</v>
      </c>
      <c r="M240" s="28">
        <v>0</v>
      </c>
      <c r="N240" s="28">
        <v>0</v>
      </c>
      <c r="O240" s="28">
        <v>0</v>
      </c>
      <c r="P240" s="28">
        <v>0</v>
      </c>
      <c r="Q240" s="28">
        <v>0</v>
      </c>
      <c r="R240" s="28">
        <v>0</v>
      </c>
      <c r="S240" s="28">
        <v>0</v>
      </c>
      <c r="T240" s="28">
        <v>0</v>
      </c>
      <c r="U240" s="28">
        <v>0</v>
      </c>
      <c r="V240" s="28">
        <v>0</v>
      </c>
      <c r="W240" s="28">
        <v>0</v>
      </c>
      <c r="X240" s="28">
        <v>0</v>
      </c>
      <c r="Y240" s="28">
        <v>0</v>
      </c>
      <c r="Z240" s="28">
        <v>0</v>
      </c>
      <c r="AA240" s="28">
        <v>0</v>
      </c>
      <c r="AB240" s="28">
        <v>0</v>
      </c>
      <c r="AC240" s="28">
        <v>0</v>
      </c>
      <c r="AD240" s="28">
        <v>0</v>
      </c>
      <c r="AE240" s="28">
        <v>0</v>
      </c>
      <c r="AF240" s="28">
        <v>0</v>
      </c>
      <c r="AG240" s="28">
        <v>0</v>
      </c>
      <c r="AH240" s="28">
        <v>0</v>
      </c>
      <c r="AI240" s="28">
        <v>0</v>
      </c>
      <c r="AJ240" s="28">
        <v>0</v>
      </c>
      <c r="AK240" s="28">
        <v>0</v>
      </c>
      <c r="AL240" s="28">
        <v>0</v>
      </c>
      <c r="AM240" s="28">
        <v>0</v>
      </c>
      <c r="AN240" s="28">
        <v>0</v>
      </c>
      <c r="AO240" s="28">
        <v>0</v>
      </c>
      <c r="AP240" s="28">
        <v>0</v>
      </c>
      <c r="AQ240" s="28">
        <v>0</v>
      </c>
      <c r="AR240" s="28">
        <v>0</v>
      </c>
      <c r="AS240" s="28">
        <v>0</v>
      </c>
      <c r="AT240" s="28">
        <v>0</v>
      </c>
      <c r="AU240" s="28">
        <v>0</v>
      </c>
      <c r="AV240" s="28">
        <v>0</v>
      </c>
      <c r="AW240" s="28">
        <v>0</v>
      </c>
      <c r="AX240" s="28">
        <v>0</v>
      </c>
      <c r="AY240" s="28">
        <v>0</v>
      </c>
      <c r="AZ240" s="28">
        <v>0</v>
      </c>
      <c r="BA240" s="28">
        <v>0</v>
      </c>
      <c r="BB240" s="28">
        <v>0</v>
      </c>
      <c r="BC240" s="28">
        <v>0</v>
      </c>
      <c r="BD240" s="28">
        <v>0</v>
      </c>
      <c r="BE240" s="28">
        <v>0</v>
      </c>
      <c r="BF240" s="28">
        <v>0</v>
      </c>
      <c r="BG240" s="28">
        <v>0</v>
      </c>
      <c r="BH240" s="28">
        <v>0</v>
      </c>
      <c r="BI240" s="28">
        <v>0</v>
      </c>
      <c r="BJ240" s="28">
        <v>0</v>
      </c>
      <c r="BK240" s="28">
        <v>0</v>
      </c>
      <c r="BL240" s="28">
        <v>0</v>
      </c>
      <c r="BM240" s="28">
        <v>0</v>
      </c>
      <c r="BN240" s="28">
        <v>0</v>
      </c>
      <c r="BO240" s="28">
        <v>0</v>
      </c>
      <c r="BP240" s="28">
        <v>0</v>
      </c>
      <c r="BQ240" s="28">
        <v>0</v>
      </c>
      <c r="BR240" s="28">
        <v>0</v>
      </c>
      <c r="BS240" s="28">
        <v>0</v>
      </c>
      <c r="BT240" s="28">
        <v>0</v>
      </c>
      <c r="BU240" s="28">
        <v>0</v>
      </c>
      <c r="BV240" s="28">
        <v>0</v>
      </c>
      <c r="BW240" s="28">
        <v>0</v>
      </c>
      <c r="BX240" s="28">
        <v>0</v>
      </c>
      <c r="BY240" s="28">
        <v>0</v>
      </c>
      <c r="BZ240" s="28">
        <v>0</v>
      </c>
      <c r="CA240" s="28">
        <v>0</v>
      </c>
      <c r="CB240" s="28">
        <v>0</v>
      </c>
      <c r="CC240" s="28">
        <v>0</v>
      </c>
      <c r="CD240" s="28">
        <v>0</v>
      </c>
      <c r="CE240" s="28">
        <v>0</v>
      </c>
      <c r="CF240" s="28">
        <v>0</v>
      </c>
      <c r="CG240" s="28">
        <v>0</v>
      </c>
      <c r="CH240" s="28">
        <v>0</v>
      </c>
      <c r="CI240" s="28">
        <v>0</v>
      </c>
      <c r="CJ240" s="28">
        <v>0</v>
      </c>
      <c r="CK240" s="28">
        <v>0</v>
      </c>
      <c r="CL240" s="28">
        <v>0</v>
      </c>
      <c r="CM240" s="28">
        <v>0</v>
      </c>
      <c r="CN240" s="28">
        <v>0</v>
      </c>
      <c r="CO240" s="28">
        <v>0</v>
      </c>
      <c r="CP240" s="28">
        <v>0</v>
      </c>
      <c r="CQ240" s="28">
        <v>0</v>
      </c>
      <c r="CR240" s="28">
        <v>0</v>
      </c>
      <c r="CS240" s="28">
        <v>0</v>
      </c>
      <c r="CT240" s="28">
        <v>0</v>
      </c>
      <c r="CU240" s="28">
        <v>0</v>
      </c>
      <c r="CV240" s="28">
        <v>0</v>
      </c>
      <c r="CW240" s="28">
        <v>0</v>
      </c>
      <c r="CX240" s="28">
        <v>0</v>
      </c>
      <c r="CY240" s="28">
        <v>0</v>
      </c>
      <c r="CZ240" s="28">
        <v>0</v>
      </c>
      <c r="DA240" s="28">
        <v>0</v>
      </c>
      <c r="DB240" s="28">
        <v>0</v>
      </c>
      <c r="DC240" s="28">
        <v>0</v>
      </c>
      <c r="DD240" s="28">
        <v>0</v>
      </c>
      <c r="DE240" s="28">
        <v>0</v>
      </c>
      <c r="DF240" s="28">
        <v>0</v>
      </c>
      <c r="DG240" s="28">
        <v>0</v>
      </c>
      <c r="DH240" s="28">
        <v>0</v>
      </c>
      <c r="DI240" s="28">
        <v>0</v>
      </c>
      <c r="DJ240" s="28">
        <v>0</v>
      </c>
      <c r="DK240" s="28">
        <v>0</v>
      </c>
      <c r="DL240" s="28">
        <v>0</v>
      </c>
      <c r="DM240" s="28">
        <v>0</v>
      </c>
      <c r="DN240" s="28">
        <v>0</v>
      </c>
      <c r="DO240" s="28">
        <v>0</v>
      </c>
      <c r="DP240" s="28">
        <v>0</v>
      </c>
      <c r="DQ240" s="28">
        <v>0</v>
      </c>
      <c r="DR240" s="28">
        <v>0</v>
      </c>
      <c r="DS240" s="28">
        <v>0</v>
      </c>
      <c r="DT240" s="28">
        <v>0</v>
      </c>
      <c r="DU240" s="28">
        <v>0</v>
      </c>
      <c r="DV240" s="28">
        <v>0</v>
      </c>
      <c r="DW240" s="28">
        <v>0</v>
      </c>
      <c r="DX240" s="28">
        <v>0</v>
      </c>
      <c r="DY240" s="28">
        <v>0</v>
      </c>
      <c r="DZ240" s="28">
        <v>0</v>
      </c>
      <c r="EA240" s="28">
        <v>0</v>
      </c>
      <c r="EB240" s="28">
        <v>0</v>
      </c>
      <c r="EC240" s="28">
        <v>0</v>
      </c>
      <c r="ED240" s="28">
        <v>0</v>
      </c>
      <c r="EE240" s="28">
        <v>0</v>
      </c>
      <c r="EF240" s="28">
        <v>0</v>
      </c>
      <c r="EG240" s="28">
        <v>0</v>
      </c>
      <c r="EH240" s="28">
        <v>0</v>
      </c>
      <c r="EI240" s="28">
        <v>0</v>
      </c>
      <c r="EJ240" s="28">
        <v>0</v>
      </c>
      <c r="EK240" s="28">
        <v>0</v>
      </c>
      <c r="EL240" s="28">
        <v>0</v>
      </c>
      <c r="EM240" s="28">
        <v>0</v>
      </c>
      <c r="EN240" s="28">
        <v>0</v>
      </c>
      <c r="EO240" s="28">
        <v>0</v>
      </c>
      <c r="EP240" s="28">
        <v>0</v>
      </c>
      <c r="EQ240" s="28">
        <v>0</v>
      </c>
      <c r="ER240" s="28">
        <v>0</v>
      </c>
      <c r="ES240" s="28">
        <v>0</v>
      </c>
      <c r="ET240" s="28">
        <v>0</v>
      </c>
      <c r="EU240" s="28">
        <v>0</v>
      </c>
      <c r="EV240" s="28">
        <v>0</v>
      </c>
      <c r="EW240" s="28">
        <v>0</v>
      </c>
      <c r="EX240" s="28">
        <v>0</v>
      </c>
      <c r="EY240" s="28">
        <v>0</v>
      </c>
      <c r="EZ240" s="28">
        <v>0</v>
      </c>
      <c r="FA240" s="28">
        <v>0</v>
      </c>
      <c r="FB240" s="28">
        <v>0</v>
      </c>
      <c r="FC240" s="28">
        <v>0</v>
      </c>
      <c r="FD240" s="28">
        <v>0</v>
      </c>
      <c r="FE240" s="28">
        <v>0</v>
      </c>
      <c r="FF240" s="28">
        <v>0</v>
      </c>
      <c r="FG240" s="28">
        <v>0</v>
      </c>
      <c r="FH240" s="28">
        <v>0</v>
      </c>
      <c r="FI240" s="28">
        <v>0</v>
      </c>
      <c r="FJ240" s="28">
        <v>0</v>
      </c>
      <c r="FK240" s="28">
        <v>0</v>
      </c>
      <c r="FL240" s="28">
        <v>0</v>
      </c>
      <c r="FM240" s="28">
        <v>0</v>
      </c>
      <c r="FN240" s="28">
        <v>0</v>
      </c>
      <c r="FO240" s="28">
        <v>0</v>
      </c>
      <c r="FP240" s="28">
        <v>0</v>
      </c>
      <c r="FQ240" s="28">
        <v>0</v>
      </c>
      <c r="FR240" s="28">
        <v>0</v>
      </c>
      <c r="FS240" s="28">
        <v>0</v>
      </c>
      <c r="FT240" s="28">
        <v>0</v>
      </c>
      <c r="FU240" s="28">
        <v>0</v>
      </c>
      <c r="FV240" s="28">
        <v>0</v>
      </c>
      <c r="FW240" s="28">
        <v>0</v>
      </c>
      <c r="FX240" s="28">
        <v>0</v>
      </c>
      <c r="FY240" s="28">
        <v>0</v>
      </c>
      <c r="FZ240" s="28">
        <v>0</v>
      </c>
      <c r="GA240" s="28">
        <v>0</v>
      </c>
      <c r="GB240" s="28">
        <v>0</v>
      </c>
      <c r="GC240" s="28">
        <v>0</v>
      </c>
      <c r="GD240" s="28">
        <v>0</v>
      </c>
      <c r="GE240" s="28">
        <v>0</v>
      </c>
      <c r="GF240" s="28">
        <v>0</v>
      </c>
      <c r="GG240" s="28">
        <v>0</v>
      </c>
      <c r="GH240" s="28">
        <v>0</v>
      </c>
      <c r="GI240" s="28">
        <v>0</v>
      </c>
      <c r="GJ240" s="28">
        <v>0</v>
      </c>
      <c r="GK240" s="28">
        <v>0</v>
      </c>
      <c r="GL240" s="28">
        <v>0</v>
      </c>
      <c r="GM240" s="28">
        <v>0</v>
      </c>
      <c r="GN240" s="28">
        <v>0</v>
      </c>
      <c r="GO240" s="28">
        <v>0</v>
      </c>
      <c r="GP240" s="28">
        <v>0</v>
      </c>
      <c r="GQ240" s="28">
        <v>0</v>
      </c>
      <c r="GR240" s="28">
        <v>0</v>
      </c>
      <c r="GS240" s="28">
        <v>0</v>
      </c>
      <c r="GT240" s="28">
        <v>0</v>
      </c>
      <c r="GU240" s="28">
        <v>0</v>
      </c>
      <c r="GV240" s="28">
        <v>0</v>
      </c>
      <c r="GW240" s="28">
        <v>0</v>
      </c>
      <c r="GX240" s="28">
        <v>0</v>
      </c>
      <c r="GY240" s="28">
        <v>0</v>
      </c>
      <c r="GZ240" s="28">
        <v>0</v>
      </c>
      <c r="HA240" s="28">
        <v>0</v>
      </c>
      <c r="HB240" s="28">
        <v>0</v>
      </c>
      <c r="HC240" s="28">
        <v>0</v>
      </c>
      <c r="HD240" s="28">
        <v>0</v>
      </c>
      <c r="HE240" s="28">
        <v>0</v>
      </c>
      <c r="HF240" s="28">
        <v>0</v>
      </c>
      <c r="HG240" s="28">
        <v>0</v>
      </c>
      <c r="HH240" s="28">
        <v>0</v>
      </c>
      <c r="HI240" s="28">
        <v>0</v>
      </c>
      <c r="HJ240" s="28">
        <v>0</v>
      </c>
      <c r="HK240" s="28">
        <v>0</v>
      </c>
      <c r="HL240" s="28">
        <v>0</v>
      </c>
      <c r="HM240" s="28">
        <v>0</v>
      </c>
      <c r="HN240" s="28">
        <v>0</v>
      </c>
      <c r="HO240" s="28">
        <v>0</v>
      </c>
      <c r="HP240" s="28">
        <v>0</v>
      </c>
      <c r="HQ240" s="28">
        <v>0</v>
      </c>
      <c r="HR240" s="28">
        <v>0</v>
      </c>
      <c r="HS240" s="28">
        <v>0</v>
      </c>
      <c r="HT240" s="28">
        <v>0</v>
      </c>
      <c r="HU240" s="28">
        <v>0</v>
      </c>
      <c r="HV240" s="28">
        <v>0</v>
      </c>
      <c r="HW240" s="28">
        <v>0</v>
      </c>
      <c r="HX240" s="28">
        <v>0</v>
      </c>
      <c r="HY240" s="28">
        <v>0</v>
      </c>
      <c r="HZ240" s="28">
        <v>0</v>
      </c>
      <c r="IA240" s="28">
        <v>0</v>
      </c>
      <c r="IB240" s="28">
        <v>0</v>
      </c>
      <c r="IC240" s="28">
        <v>0</v>
      </c>
      <c r="ID240" s="28">
        <v>0</v>
      </c>
      <c r="IE240" s="28">
        <v>0</v>
      </c>
      <c r="IF240" s="28">
        <v>0</v>
      </c>
      <c r="IG240" s="28">
        <v>0</v>
      </c>
      <c r="IH240" s="28">
        <v>0</v>
      </c>
      <c r="II240" s="28">
        <v>0</v>
      </c>
      <c r="IJ240" s="28">
        <v>0</v>
      </c>
      <c r="IK240" s="28">
        <v>0</v>
      </c>
      <c r="IL240" s="28">
        <v>0</v>
      </c>
      <c r="IM240" s="28">
        <v>0</v>
      </c>
      <c r="IN240" s="28">
        <v>0</v>
      </c>
      <c r="IO240" s="28">
        <v>0</v>
      </c>
      <c r="IP240" s="28">
        <v>0</v>
      </c>
      <c r="IQ240" s="28">
        <v>0</v>
      </c>
      <c r="IR240" s="28">
        <v>0</v>
      </c>
      <c r="IS240" s="28">
        <v>0</v>
      </c>
      <c r="IT240" s="28">
        <v>0</v>
      </c>
      <c r="IU240" s="28">
        <v>0</v>
      </c>
      <c r="IV240" s="28">
        <v>0</v>
      </c>
      <c r="IW240" s="28">
        <v>0</v>
      </c>
      <c r="IX240" s="28">
        <v>0</v>
      </c>
      <c r="IY240" s="28">
        <v>0</v>
      </c>
      <c r="IZ240" s="28">
        <v>0</v>
      </c>
      <c r="JA240" s="28">
        <v>0</v>
      </c>
      <c r="JB240" s="28">
        <v>0</v>
      </c>
      <c r="JC240" s="28">
        <v>0</v>
      </c>
      <c r="JD240" s="28">
        <v>0</v>
      </c>
      <c r="JE240" s="28">
        <v>0</v>
      </c>
      <c r="JF240" s="28">
        <v>0</v>
      </c>
      <c r="JG240" s="28">
        <v>0</v>
      </c>
      <c r="JH240" s="28">
        <v>0</v>
      </c>
      <c r="JI240" s="28">
        <v>0</v>
      </c>
      <c r="JJ240" s="28">
        <v>0</v>
      </c>
      <c r="JK240" s="28">
        <v>0</v>
      </c>
      <c r="JL240" s="28">
        <v>0</v>
      </c>
      <c r="JM240" s="28">
        <v>0</v>
      </c>
      <c r="JN240" s="28">
        <v>0</v>
      </c>
      <c r="JO240" s="28">
        <v>0</v>
      </c>
      <c r="JP240" s="28">
        <v>0</v>
      </c>
      <c r="JQ240" s="28">
        <v>0</v>
      </c>
      <c r="JR240" s="28">
        <v>0</v>
      </c>
      <c r="JS240" s="28">
        <v>0</v>
      </c>
      <c r="JT240" s="28">
        <v>0</v>
      </c>
      <c r="JU240" s="28">
        <v>0</v>
      </c>
      <c r="JV240" s="28">
        <f t="shared" ref="JV240:KZ240" si="324">JV250/JV$4</f>
        <v>0</v>
      </c>
      <c r="JW240" s="28">
        <f t="shared" si="324"/>
        <v>0</v>
      </c>
      <c r="JX240" s="28">
        <f t="shared" si="324"/>
        <v>0</v>
      </c>
      <c r="JY240" s="28">
        <f t="shared" si="324"/>
        <v>0</v>
      </c>
      <c r="JZ240" s="28">
        <f t="shared" si="324"/>
        <v>0</v>
      </c>
      <c r="KA240" s="28">
        <f t="shared" si="324"/>
        <v>0</v>
      </c>
      <c r="KB240" s="28">
        <f t="shared" si="324"/>
        <v>0</v>
      </c>
      <c r="KC240" s="28">
        <f t="shared" si="324"/>
        <v>0</v>
      </c>
      <c r="KD240" s="28">
        <f t="shared" si="324"/>
        <v>0</v>
      </c>
      <c r="KE240" s="28">
        <f t="shared" si="324"/>
        <v>0</v>
      </c>
      <c r="KF240" s="28">
        <f t="shared" si="324"/>
        <v>0</v>
      </c>
      <c r="KG240" s="28">
        <f t="shared" si="324"/>
        <v>0</v>
      </c>
      <c r="KH240" s="28">
        <f t="shared" si="324"/>
        <v>0</v>
      </c>
      <c r="KI240" s="28">
        <f t="shared" si="324"/>
        <v>0</v>
      </c>
      <c r="KJ240" s="28">
        <f t="shared" si="324"/>
        <v>0</v>
      </c>
      <c r="KK240" s="28">
        <f t="shared" si="324"/>
        <v>0</v>
      </c>
      <c r="KL240" s="28">
        <f t="shared" si="324"/>
        <v>0</v>
      </c>
      <c r="KM240" s="28">
        <f t="shared" si="324"/>
        <v>0</v>
      </c>
      <c r="KN240" s="28">
        <f t="shared" si="324"/>
        <v>0</v>
      </c>
      <c r="KO240" s="28">
        <f t="shared" si="324"/>
        <v>0</v>
      </c>
      <c r="KP240" s="28">
        <f t="shared" si="324"/>
        <v>0</v>
      </c>
      <c r="KQ240" s="28">
        <f t="shared" si="324"/>
        <v>0</v>
      </c>
      <c r="KR240" s="28">
        <f t="shared" si="324"/>
        <v>0</v>
      </c>
      <c r="KS240" s="28">
        <f t="shared" si="324"/>
        <v>0</v>
      </c>
      <c r="KT240" s="28">
        <f t="shared" si="324"/>
        <v>0</v>
      </c>
      <c r="KU240" s="28">
        <f t="shared" si="324"/>
        <v>0</v>
      </c>
      <c r="KV240" s="28">
        <f t="shared" si="324"/>
        <v>0</v>
      </c>
      <c r="KW240" s="28">
        <f t="shared" si="324"/>
        <v>0</v>
      </c>
      <c r="KX240" s="28">
        <f t="shared" si="324"/>
        <v>0</v>
      </c>
      <c r="KY240" s="28">
        <f t="shared" si="324"/>
        <v>0</v>
      </c>
      <c r="KZ240" s="28">
        <f t="shared" si="324"/>
        <v>0</v>
      </c>
      <c r="LA240" s="28">
        <f t="shared" ref="LA240:NI240" si="325">LA250/LA$4</f>
        <v>0</v>
      </c>
      <c r="LB240" s="28">
        <f t="shared" si="325"/>
        <v>0</v>
      </c>
      <c r="LC240" s="28">
        <f t="shared" si="325"/>
        <v>0</v>
      </c>
      <c r="LD240" s="28">
        <f t="shared" si="325"/>
        <v>0</v>
      </c>
      <c r="LE240" s="28">
        <f t="shared" si="325"/>
        <v>0</v>
      </c>
      <c r="LF240" s="28">
        <f t="shared" si="325"/>
        <v>0</v>
      </c>
      <c r="LG240" s="28">
        <f t="shared" si="325"/>
        <v>0</v>
      </c>
      <c r="LH240" s="28">
        <f t="shared" si="325"/>
        <v>0</v>
      </c>
      <c r="LI240" s="28">
        <f t="shared" si="325"/>
        <v>0</v>
      </c>
      <c r="LJ240" s="28">
        <f t="shared" si="325"/>
        <v>0</v>
      </c>
      <c r="LK240" s="28">
        <f t="shared" si="325"/>
        <v>0</v>
      </c>
      <c r="LL240" s="28">
        <f t="shared" si="325"/>
        <v>0</v>
      </c>
      <c r="LM240" s="28">
        <f t="shared" si="325"/>
        <v>0</v>
      </c>
      <c r="LN240" s="28">
        <f t="shared" si="325"/>
        <v>0</v>
      </c>
      <c r="LO240" s="28">
        <f t="shared" si="325"/>
        <v>0</v>
      </c>
      <c r="LP240" s="28">
        <f t="shared" si="325"/>
        <v>0</v>
      </c>
      <c r="LQ240" s="28">
        <f t="shared" si="325"/>
        <v>0</v>
      </c>
      <c r="LR240" s="28">
        <f t="shared" si="325"/>
        <v>0</v>
      </c>
      <c r="LS240" s="28">
        <f t="shared" si="325"/>
        <v>0</v>
      </c>
      <c r="LT240" s="28">
        <f t="shared" si="325"/>
        <v>0</v>
      </c>
      <c r="LU240" s="28">
        <f t="shared" si="325"/>
        <v>0</v>
      </c>
      <c r="LV240" s="28">
        <f t="shared" si="325"/>
        <v>0</v>
      </c>
      <c r="LW240" s="28">
        <f t="shared" si="325"/>
        <v>0</v>
      </c>
      <c r="LX240" s="28">
        <f t="shared" si="325"/>
        <v>0</v>
      </c>
      <c r="LY240" s="28">
        <f t="shared" si="325"/>
        <v>0</v>
      </c>
      <c r="LZ240" s="28">
        <f t="shared" si="325"/>
        <v>0</v>
      </c>
      <c r="MA240" s="28">
        <f t="shared" si="325"/>
        <v>0</v>
      </c>
      <c r="MB240" s="28">
        <f t="shared" si="325"/>
        <v>0</v>
      </c>
      <c r="MC240" s="28">
        <f t="shared" si="325"/>
        <v>0</v>
      </c>
      <c r="MD240" s="28">
        <f t="shared" si="325"/>
        <v>0</v>
      </c>
      <c r="ME240" s="28">
        <f t="shared" si="325"/>
        <v>0</v>
      </c>
      <c r="MF240" s="28">
        <f t="shared" si="325"/>
        <v>0</v>
      </c>
      <c r="MG240" s="28">
        <f t="shared" si="325"/>
        <v>0</v>
      </c>
      <c r="MH240" s="28">
        <f t="shared" si="325"/>
        <v>0</v>
      </c>
      <c r="MI240" s="28">
        <f t="shared" si="325"/>
        <v>0</v>
      </c>
      <c r="MJ240" s="28">
        <f t="shared" si="325"/>
        <v>0</v>
      </c>
      <c r="MK240" s="28">
        <f t="shared" si="325"/>
        <v>0</v>
      </c>
      <c r="ML240" s="28">
        <f t="shared" si="325"/>
        <v>0</v>
      </c>
      <c r="MM240" s="28">
        <f t="shared" si="325"/>
        <v>0</v>
      </c>
      <c r="MN240" s="28">
        <f t="shared" si="325"/>
        <v>0</v>
      </c>
      <c r="MO240" s="28">
        <f t="shared" si="325"/>
        <v>0</v>
      </c>
      <c r="MP240" s="28">
        <f t="shared" si="325"/>
        <v>0</v>
      </c>
      <c r="MQ240" s="28">
        <f t="shared" si="325"/>
        <v>0</v>
      </c>
      <c r="MR240" s="28">
        <f t="shared" si="325"/>
        <v>0</v>
      </c>
      <c r="MS240" s="28">
        <f t="shared" si="325"/>
        <v>0</v>
      </c>
      <c r="MT240" s="28">
        <f t="shared" si="325"/>
        <v>0</v>
      </c>
      <c r="MU240" s="28">
        <f t="shared" si="325"/>
        <v>0</v>
      </c>
      <c r="MV240" s="28">
        <f t="shared" si="325"/>
        <v>0</v>
      </c>
      <c r="MW240" s="28">
        <f t="shared" si="325"/>
        <v>0</v>
      </c>
      <c r="MX240" s="28">
        <f t="shared" si="325"/>
        <v>0</v>
      </c>
      <c r="MY240" s="28">
        <f t="shared" si="325"/>
        <v>0</v>
      </c>
      <c r="MZ240" s="28">
        <f t="shared" si="325"/>
        <v>0</v>
      </c>
      <c r="NA240" s="28">
        <f t="shared" si="325"/>
        <v>0</v>
      </c>
      <c r="NB240" s="28">
        <f t="shared" si="325"/>
        <v>0</v>
      </c>
      <c r="NC240" s="28">
        <f t="shared" si="325"/>
        <v>0</v>
      </c>
      <c r="ND240" s="28">
        <f t="shared" si="325"/>
        <v>0</v>
      </c>
      <c r="NE240" s="28">
        <f t="shared" si="325"/>
        <v>0</v>
      </c>
      <c r="NF240" s="28">
        <f t="shared" si="325"/>
        <v>0</v>
      </c>
      <c r="NG240" s="28">
        <f t="shared" si="325"/>
        <v>0</v>
      </c>
      <c r="NH240" s="28">
        <f t="shared" si="325"/>
        <v>0</v>
      </c>
      <c r="NI240" s="28">
        <f t="shared" si="325"/>
        <v>0</v>
      </c>
    </row>
    <row r="241" spans="1:374" s="40" customFormat="1" ht="14.4" outlineLevel="1" x14ac:dyDescent="0.25">
      <c r="A241" s="21"/>
      <c r="B241" s="22"/>
      <c r="C241" s="23"/>
      <c r="D241" s="23"/>
      <c r="E241" s="26" t="s">
        <v>217</v>
      </c>
      <c r="F241" s="24"/>
      <c r="G241" s="82" t="e">
        <v>#VALUE!</v>
      </c>
      <c r="H241" s="31" t="e">
        <f>((IFERROR(VLOOKUP($B240,Mes!$C$7:$AV$131,MATCH(H$1,Mes!$C$3:$AV$3,0),FALSE),""))*1000)</f>
        <v>#VALUE!</v>
      </c>
      <c r="I241" s="31" t="e">
        <f>((IFERROR(VLOOKUP($B240,Mes!$C$7:$AV$131,MATCH(I$1,Mes!$C$3:$AV$3,0),FALSE),""))*1000)</f>
        <v>#VALUE!</v>
      </c>
      <c r="J241" s="31" t="e">
        <f>((IFERROR(VLOOKUP($B240,Mes!$C$7:$AV$131,MATCH(J$1,Mes!$C$3:$AV$3,0),FALSE),""))*1000)</f>
        <v>#VALUE!</v>
      </c>
      <c r="K241" s="31" t="e">
        <f>((IFERROR(VLOOKUP($B240,Mes!$C$7:$AV$131,MATCH(K$1,Mes!$C$3:$AV$3,0),FALSE),""))*1000)</f>
        <v>#VALUE!</v>
      </c>
      <c r="L241" s="31" t="e">
        <f>((IFERROR(VLOOKUP($B240,Mes!$C$7:$AV$131,MATCH(L$1,Mes!$C$3:$AV$3,0),FALSE),""))*1000)</f>
        <v>#VALUE!</v>
      </c>
      <c r="M241" s="31" t="e">
        <f>((IFERROR(VLOOKUP($B240,Mes!$C$7:$AV$131,MATCH(M$1,Mes!$C$3:$AV$3,0),FALSE),""))*1000)</f>
        <v>#VALUE!</v>
      </c>
      <c r="N241" s="31" t="e">
        <f>((IFERROR(VLOOKUP($B240,Mes!$C$7:$AV$131,MATCH(N$1,Mes!$C$3:$AV$3,0),FALSE),""))*1000)</f>
        <v>#VALUE!</v>
      </c>
      <c r="O241" s="31" t="e">
        <f>((IFERROR(VLOOKUP($B240,Mes!$C$7:$AV$131,MATCH(O$1,Mes!$C$3:$AV$3,0),FALSE),""))*1000)</f>
        <v>#VALUE!</v>
      </c>
      <c r="P241" s="31" t="e">
        <f>((IFERROR(VLOOKUP($B240,Mes!$C$7:$AV$131,MATCH(P$1,Mes!$C$3:$AV$3,0),FALSE),""))*1000)</f>
        <v>#VALUE!</v>
      </c>
      <c r="Q241" s="31" t="e">
        <f>((IFERROR(VLOOKUP($B240,Mes!$C$7:$AV$131,MATCH(Q$1,Mes!$C$3:$AV$3,0),FALSE),""))*1000)</f>
        <v>#VALUE!</v>
      </c>
      <c r="R241" s="31" t="e">
        <f>((IFERROR(VLOOKUP($B240,Mes!$C$7:$AV$131,MATCH(R$1,Mes!$C$3:$AV$3,0),FALSE),""))*1000)</f>
        <v>#VALUE!</v>
      </c>
      <c r="S241" s="31" t="e">
        <f>((IFERROR(VLOOKUP($B240,Mes!$C$7:$AV$131,MATCH(S$1,Mes!$C$3:$AV$3,0),FALSE),""))*1000)</f>
        <v>#VALUE!</v>
      </c>
      <c r="T241" s="31" t="e">
        <f>((IFERROR(VLOOKUP($B240,Mes!$C$7:$AV$131,MATCH(T$1,Mes!$C$3:$AV$3,0),FALSE),""))*1000)</f>
        <v>#VALUE!</v>
      </c>
      <c r="U241" s="31" t="e">
        <f>((IFERROR(VLOOKUP($B240,Mes!$C$7:$AV$131,MATCH(U$1,Mes!$C$3:$AV$3,0),FALSE),""))*1000)</f>
        <v>#VALUE!</v>
      </c>
      <c r="V241" s="31" t="e">
        <f>((IFERROR(VLOOKUP($B240,Mes!$C$7:$AV$131,MATCH(V$1,Mes!$C$3:$AV$3,0),FALSE),""))*1000)</f>
        <v>#VALUE!</v>
      </c>
      <c r="W241" s="31" t="e">
        <f>((IFERROR(VLOOKUP($B240,Mes!$C$7:$AV$131,MATCH(W$1,Mes!$C$3:$AV$3,0),FALSE),""))*1000)</f>
        <v>#VALUE!</v>
      </c>
      <c r="X241" s="31" t="e">
        <f>((IFERROR(VLOOKUP($B240,Mes!$C$7:$AV$131,MATCH(X$1,Mes!$C$3:$AV$3,0),FALSE),""))*1000)</f>
        <v>#VALUE!</v>
      </c>
      <c r="Y241" s="31" t="e">
        <f>((IFERROR(VLOOKUP($B240,Mes!$C$7:$AV$131,MATCH(Y$1,Mes!$C$3:$AV$3,0),FALSE),""))*1000)</f>
        <v>#VALUE!</v>
      </c>
      <c r="Z241" s="31" t="e">
        <f>((IFERROR(VLOOKUP($B240,Mes!$C$7:$AV$131,MATCH(Z$1,Mes!$C$3:$AV$3,0),FALSE),""))*1000)</f>
        <v>#VALUE!</v>
      </c>
      <c r="AA241" s="31" t="e">
        <f>((IFERROR(VLOOKUP($B240,Mes!$C$7:$AV$131,MATCH(AA$1,Mes!$C$3:$AV$3,0),FALSE),""))*1000)</f>
        <v>#VALUE!</v>
      </c>
      <c r="AB241" s="31" t="e">
        <f>((IFERROR(VLOOKUP($B240,Mes!$C$7:$AV$131,MATCH(AB$1,Mes!$C$3:$AV$3,0),FALSE),""))*1000)</f>
        <v>#VALUE!</v>
      </c>
      <c r="AC241" s="31" t="e">
        <f>((IFERROR(VLOOKUP($B240,Mes!$C$7:$AV$131,MATCH(AC$1,Mes!$C$3:$AV$3,0),FALSE),""))*1000)</f>
        <v>#VALUE!</v>
      </c>
      <c r="AD241" s="31" t="e">
        <f>((IFERROR(VLOOKUP($B240,Mes!$C$7:$AV$131,MATCH(AD$1,Mes!$C$3:$AV$3,0),FALSE),""))*1000)</f>
        <v>#VALUE!</v>
      </c>
      <c r="AE241" s="31" t="e">
        <f>((IFERROR(VLOOKUP($B240,Mes!$C$7:$AV$131,MATCH(AE$1,Mes!$C$3:$AV$3,0),FALSE),""))*1000)</f>
        <v>#VALUE!</v>
      </c>
      <c r="AF241" s="31" t="e">
        <f>((IFERROR(VLOOKUP($B240,Mes!$C$7:$AV$131,MATCH(AF$1,Mes!$C$3:$AV$3,0),FALSE),""))*1000)</f>
        <v>#VALUE!</v>
      </c>
      <c r="AG241" s="31" t="e">
        <f>((IFERROR(VLOOKUP($B240,Mes!$C$7:$AV$131,MATCH(AG$1,Mes!$C$3:$AV$3,0),FALSE),""))*1000)</f>
        <v>#VALUE!</v>
      </c>
      <c r="AH241" s="31" t="e">
        <f>((IFERROR(VLOOKUP($B240,Mes!$C$7:$AV$131,MATCH(AH$1,Mes!$C$3:$AV$3,0),FALSE),""))*1000)</f>
        <v>#VALUE!</v>
      </c>
      <c r="AI241" s="31" t="e">
        <f>((IFERROR(VLOOKUP($B240,Mes!$C$7:$AV$131,MATCH(AI$1,Mes!$C$3:$AV$3,0),FALSE),""))*1000)</f>
        <v>#VALUE!</v>
      </c>
      <c r="AJ241" s="31" t="e">
        <f>((IFERROR(VLOOKUP($B240,Mes!$C$7:$AV$131,MATCH(AJ$1,Mes!$C$3:$AV$3,0),FALSE),""))*1000)</f>
        <v>#VALUE!</v>
      </c>
      <c r="AK241" s="31" t="e">
        <f>((IFERROR(VLOOKUP($B240,Mes!$C$7:$AV$131,MATCH(AK$1,Mes!$C$3:$AV$3,0),FALSE),""))*1000)</f>
        <v>#VALUE!</v>
      </c>
      <c r="AL241" s="31" t="e">
        <f>((IFERROR(VLOOKUP($B240,Mes!$C$7:$AV$131,MATCH(AL$1,Mes!$C$3:$AV$3,0),FALSE),""))*1000)</f>
        <v>#VALUE!</v>
      </c>
      <c r="AM241" s="30" t="e">
        <f>((IFERROR(VLOOKUP($B240,Mes!$C$7:$AV$131,MATCH(AM$1,Mes!$C$3:$AV$3,0),FALSE),""))*1000)</f>
        <v>#VALUE!</v>
      </c>
      <c r="AN241" s="30" t="e">
        <f>((IFERROR(VLOOKUP($B240,Mes!$C$7:$AV$131,MATCH(AN$1,Mes!$C$3:$AV$3,0),FALSE),""))*1000)</f>
        <v>#VALUE!</v>
      </c>
      <c r="AO241" s="30" t="e">
        <f>((IFERROR(VLOOKUP($B240,Mes!$C$7:$AV$131,MATCH(AO$1,Mes!$C$3:$AV$3,0),FALSE),""))*1000)</f>
        <v>#VALUE!</v>
      </c>
      <c r="AP241" s="30" t="e">
        <f>((IFERROR(VLOOKUP($B240,Mes!$C$7:$AV$131,MATCH(AP$1,Mes!$C$3:$AV$3,0),FALSE),""))*1000)</f>
        <v>#VALUE!</v>
      </c>
      <c r="AQ241" s="30" t="e">
        <f>((IFERROR(VLOOKUP($B240,Mes!$C$7:$AV$131,MATCH(AQ$1,Mes!$C$3:$AV$3,0),FALSE),""))*1000)</f>
        <v>#VALUE!</v>
      </c>
      <c r="AR241" s="30" t="e">
        <f>((IFERROR(VLOOKUP($B240,Mes!$C$7:$AV$131,MATCH(AR$1,Mes!$C$3:$AV$3,0),FALSE),""))*1000)</f>
        <v>#VALUE!</v>
      </c>
      <c r="AS241" s="30" t="e">
        <f>((IFERROR(VLOOKUP($B240,Mes!$C$7:$AV$131,MATCH(AS$1,Mes!$C$3:$AV$3,0),FALSE),""))*1000)</f>
        <v>#VALUE!</v>
      </c>
      <c r="AT241" s="30" t="e">
        <f>((IFERROR(VLOOKUP($B240,Mes!$C$7:$AV$131,MATCH(AT$1,Mes!$C$3:$AV$3,0),FALSE),""))*1000)</f>
        <v>#VALUE!</v>
      </c>
      <c r="AU241" s="30" t="e">
        <f>((IFERROR(VLOOKUP($B240,Mes!$C$7:$AV$131,MATCH(AU$1,Mes!$C$3:$AV$3,0),FALSE),""))*1000)</f>
        <v>#VALUE!</v>
      </c>
      <c r="AV241" s="30" t="e">
        <f>((IFERROR(VLOOKUP($B240,Mes!$C$7:$AV$131,MATCH(AV$1,Mes!$C$3:$AV$3,0),FALSE),""))*1000)</f>
        <v>#VALUE!</v>
      </c>
      <c r="AW241" s="30" t="e">
        <f>((IFERROR(VLOOKUP($B240,Mes!$C$7:$AV$131,MATCH(AW$1,Mes!$C$3:$AV$3,0),FALSE),""))*1000)</f>
        <v>#VALUE!</v>
      </c>
      <c r="AX241" s="30" t="e">
        <f>((IFERROR(VLOOKUP($B240,Mes!$C$7:$AV$131,MATCH(AX$1,Mes!$C$3:$AV$3,0),FALSE),""))*1000)</f>
        <v>#VALUE!</v>
      </c>
      <c r="AY241" s="30" t="e">
        <f>((IFERROR(VLOOKUP($B240,Mes!$C$7:$AV$131,MATCH(AY$1,Mes!$C$3:$AV$3,0),FALSE),""))*1000)</f>
        <v>#VALUE!</v>
      </c>
      <c r="AZ241" s="30" t="e">
        <f>((IFERROR(VLOOKUP($B240,Mes!$C$7:$AV$131,MATCH(AZ$1,Mes!$C$3:$AV$3,0),FALSE),""))*1000)</f>
        <v>#VALUE!</v>
      </c>
      <c r="BA241" s="30" t="e">
        <f>((IFERROR(VLOOKUP($B240,Mes!$C$7:$AV$131,MATCH(BA$1,Mes!$C$3:$AV$3,0),FALSE),""))*1000)</f>
        <v>#VALUE!</v>
      </c>
      <c r="BB241" s="30" t="e">
        <f>((IFERROR(VLOOKUP($B240,Mes!$C$7:$AV$131,MATCH(BB$1,Mes!$C$3:$AV$3,0),FALSE),""))*1000)</f>
        <v>#VALUE!</v>
      </c>
      <c r="BC241" s="30" t="e">
        <f>((IFERROR(VLOOKUP($B240,Mes!$C$7:$AV$131,MATCH(BC$1,Mes!$C$3:$AV$3,0),FALSE),""))*1000)</f>
        <v>#VALUE!</v>
      </c>
      <c r="BD241" s="30" t="e">
        <f>((IFERROR(VLOOKUP($B240,Mes!$C$7:$AV$131,MATCH(BD$1,Mes!$C$3:$AV$3,0),FALSE),""))*1000)</f>
        <v>#VALUE!</v>
      </c>
      <c r="BE241" s="30" t="e">
        <f>((IFERROR(VLOOKUP($B240,Mes!$C$7:$AV$131,MATCH(BE$1,Mes!$C$3:$AV$3,0),FALSE),""))*1000)</f>
        <v>#VALUE!</v>
      </c>
      <c r="BF241" s="30" t="e">
        <f>((IFERROR(VLOOKUP($B240,Mes!$C$7:$AV$131,MATCH(BF$1,Mes!$C$3:$AV$3,0),FALSE),""))*1000)</f>
        <v>#VALUE!</v>
      </c>
      <c r="BG241" s="30" t="e">
        <f>((IFERROR(VLOOKUP($B240,Mes!$C$7:$AV$131,MATCH(BG$1,Mes!$C$3:$AV$3,0),FALSE),""))*1000)</f>
        <v>#VALUE!</v>
      </c>
      <c r="BH241" s="30" t="e">
        <f>((IFERROR(VLOOKUP($B240,Mes!$C$7:$AV$131,MATCH(BH$1,Mes!$C$3:$AV$3,0),FALSE),""))*1000)</f>
        <v>#VALUE!</v>
      </c>
      <c r="BI241" s="30" t="e">
        <f>((IFERROR(VLOOKUP($B240,Mes!$C$7:$AV$131,MATCH(BI$1,Mes!$C$3:$AV$3,0),FALSE),""))*1000)</f>
        <v>#VALUE!</v>
      </c>
      <c r="BJ241" s="30" t="e">
        <f>((IFERROR(VLOOKUP($B240,Mes!$C$7:$AV$131,MATCH(BJ$1,Mes!$C$3:$AV$3,0),FALSE),""))*1000)</f>
        <v>#VALUE!</v>
      </c>
      <c r="BK241" s="30" t="e">
        <f>((IFERROR(VLOOKUP($B240,Mes!$C$7:$AV$131,MATCH(BK$1,Mes!$C$3:$AV$3,0),FALSE),""))*1000)</f>
        <v>#VALUE!</v>
      </c>
      <c r="BL241" s="30" t="e">
        <f>((IFERROR(VLOOKUP($B240,Mes!$C$7:$AV$131,MATCH(BL$1,Mes!$C$3:$AV$3,0),FALSE),""))*1000)</f>
        <v>#VALUE!</v>
      </c>
      <c r="BM241" s="30" t="e">
        <f>((IFERROR(VLOOKUP($B240,Mes!$C$7:$AV$131,MATCH(BM$1,Mes!$C$3:$AV$3,0),FALSE),""))*1000)</f>
        <v>#VALUE!</v>
      </c>
      <c r="BN241" s="30" t="e">
        <f>((IFERROR(VLOOKUP($B240,Mes!$C$7:$AV$131,MATCH(BN$1,Mes!$C$3:$AV$3,0),FALSE),""))*1000)</f>
        <v>#VALUE!</v>
      </c>
      <c r="BO241" s="30" t="e">
        <f>((IFERROR(VLOOKUP($B240,Mes!$C$7:$AV$131,MATCH(BO$1,Mes!$C$3:$AV$3,0),FALSE),""))*1000)</f>
        <v>#VALUE!</v>
      </c>
      <c r="BP241" s="31" t="e">
        <f>((IFERROR(VLOOKUP($B240,Mes!$C$7:$AV$131,MATCH(BP$1,Mes!$C$3:$AV$3,0),FALSE),""))*1000)</f>
        <v>#VALUE!</v>
      </c>
      <c r="BQ241" s="31" t="e">
        <f>((IFERROR(VLOOKUP($B240,Mes!$C$7:$AV$131,MATCH(BQ$1,Mes!$C$3:$AV$3,0),FALSE),""))*1000)</f>
        <v>#VALUE!</v>
      </c>
      <c r="BR241" s="31" t="e">
        <f>((IFERROR(VLOOKUP($B240,Mes!$C$7:$AV$131,MATCH(BR$1,Mes!$C$3:$AV$3,0),FALSE),""))*1000)</f>
        <v>#VALUE!</v>
      </c>
      <c r="BS241" s="31" t="e">
        <f>((IFERROR(VLOOKUP($B240,Mes!$C$7:$AV$131,MATCH(BS$1,Mes!$C$3:$AV$3,0),FALSE),""))*1000)</f>
        <v>#VALUE!</v>
      </c>
      <c r="BT241" s="31" t="e">
        <f>((IFERROR(VLOOKUP($B240,Mes!$C$7:$AV$131,MATCH(BT$1,Mes!$C$3:$AV$3,0),FALSE),""))*1000)</f>
        <v>#VALUE!</v>
      </c>
      <c r="BU241" s="31" t="e">
        <f>((IFERROR(VLOOKUP($B240,Mes!$C$7:$AV$131,MATCH(BU$1,Mes!$C$3:$AV$3,0),FALSE),""))*1000)</f>
        <v>#VALUE!</v>
      </c>
      <c r="BV241" s="31" t="e">
        <f>((IFERROR(VLOOKUP($B240,Mes!$C$7:$AV$131,MATCH(BV$1,Mes!$C$3:$AV$3,0),FALSE),""))*1000)</f>
        <v>#VALUE!</v>
      </c>
      <c r="BW241" s="31" t="e">
        <f>((IFERROR(VLOOKUP($B240,Mes!$C$7:$AV$131,MATCH(BW$1,Mes!$C$3:$AV$3,0),FALSE),""))*1000)</f>
        <v>#VALUE!</v>
      </c>
      <c r="BX241" s="31" t="e">
        <f>((IFERROR(VLOOKUP($B240,Mes!$C$7:$AV$131,MATCH(BX$1,Mes!$C$3:$AV$3,0),FALSE),""))*1000)</f>
        <v>#VALUE!</v>
      </c>
      <c r="BY241" s="31" t="e">
        <f>((IFERROR(VLOOKUP($B240,Mes!$C$7:$AV$131,MATCH(BY$1,Mes!$C$3:$AV$3,0),FALSE),""))*1000)</f>
        <v>#VALUE!</v>
      </c>
      <c r="BZ241" s="31" t="e">
        <f>((IFERROR(VLOOKUP($B240,Mes!$C$7:$AV$131,MATCH(BZ$1,Mes!$C$3:$AV$3,0),FALSE),""))*1000)</f>
        <v>#VALUE!</v>
      </c>
      <c r="CA241" s="31" t="e">
        <f>((IFERROR(VLOOKUP($B240,Mes!$C$7:$AV$131,MATCH(CA$1,Mes!$C$3:$AV$3,0),FALSE),""))*1000)</f>
        <v>#VALUE!</v>
      </c>
      <c r="CB241" s="31" t="e">
        <f>((IFERROR(VLOOKUP($B240,Mes!$C$7:$AV$131,MATCH(CB$1,Mes!$C$3:$AV$3,0),FALSE),""))*1000)</f>
        <v>#VALUE!</v>
      </c>
      <c r="CC241" s="31" t="e">
        <f>((IFERROR(VLOOKUP($B240,Mes!$C$7:$AV$131,MATCH(CC$1,Mes!$C$3:$AV$3,0),FALSE),""))*1000)</f>
        <v>#VALUE!</v>
      </c>
      <c r="CD241" s="31" t="e">
        <f>((IFERROR(VLOOKUP($B240,Mes!$C$7:$AV$131,MATCH(CD$1,Mes!$C$3:$AV$3,0),FALSE),""))*1000)</f>
        <v>#VALUE!</v>
      </c>
      <c r="CE241" s="31" t="e">
        <f>((IFERROR(VLOOKUP($B240,Mes!$C$7:$AV$131,MATCH(CE$1,Mes!$C$3:$AV$3,0),FALSE),""))*1000)</f>
        <v>#VALUE!</v>
      </c>
      <c r="CF241" s="31" t="e">
        <f>((IFERROR(VLOOKUP($B240,Mes!$C$7:$AV$131,MATCH(CF$1,Mes!$C$3:$AV$3,0),FALSE),""))*1000)</f>
        <v>#VALUE!</v>
      </c>
      <c r="CG241" s="31" t="e">
        <f>((IFERROR(VLOOKUP($B240,Mes!$C$7:$AV$131,MATCH(CG$1,Mes!$C$3:$AV$3,0),FALSE),""))*1000)</f>
        <v>#VALUE!</v>
      </c>
      <c r="CH241" s="31" t="e">
        <f>((IFERROR(VLOOKUP($B240,Mes!$C$7:$AV$131,MATCH(CH$1,Mes!$C$3:$AV$3,0),FALSE),""))*1000)</f>
        <v>#VALUE!</v>
      </c>
      <c r="CI241" s="31" t="e">
        <f>((IFERROR(VLOOKUP($B240,Mes!$C$7:$AV$131,MATCH(CI$1,Mes!$C$3:$AV$3,0),FALSE),""))*1000)</f>
        <v>#VALUE!</v>
      </c>
      <c r="CJ241" s="31" t="e">
        <f>((IFERROR(VLOOKUP($B240,Mes!$C$7:$AV$131,MATCH(CJ$1,Mes!$C$3:$AV$3,0),FALSE),""))*1000)</f>
        <v>#VALUE!</v>
      </c>
      <c r="CK241" s="31" t="e">
        <f>((IFERROR(VLOOKUP($B240,Mes!$C$7:$AV$131,MATCH(CK$1,Mes!$C$3:$AV$3,0),FALSE),""))*1000)</f>
        <v>#VALUE!</v>
      </c>
      <c r="CL241" s="31" t="e">
        <f>((IFERROR(VLOOKUP($B240,Mes!$C$7:$AV$131,MATCH(CL$1,Mes!$C$3:$AV$3,0),FALSE),""))*1000)</f>
        <v>#VALUE!</v>
      </c>
      <c r="CM241" s="31" t="e">
        <f>((IFERROR(VLOOKUP($B240,Mes!$C$7:$AV$131,MATCH(CM$1,Mes!$C$3:$AV$3,0),FALSE),""))*1000)</f>
        <v>#VALUE!</v>
      </c>
      <c r="CN241" s="31" t="e">
        <f>((IFERROR(VLOOKUP($B240,Mes!$C$7:$AV$131,MATCH(CN$1,Mes!$C$3:$AV$3,0),FALSE),""))*1000)</f>
        <v>#VALUE!</v>
      </c>
      <c r="CO241" s="31" t="e">
        <f>((IFERROR(VLOOKUP($B240,Mes!$C$7:$AV$131,MATCH(CO$1,Mes!$C$3:$AV$3,0),FALSE),""))*1000)</f>
        <v>#VALUE!</v>
      </c>
      <c r="CP241" s="31" t="e">
        <f>((IFERROR(VLOOKUP($B240,Mes!$C$7:$AV$131,MATCH(CP$1,Mes!$C$3:$AV$3,0),FALSE),""))*1000)</f>
        <v>#VALUE!</v>
      </c>
      <c r="CQ241" s="31" t="e">
        <f>((IFERROR(VLOOKUP($B240,Mes!$C$7:$AV$131,MATCH(CQ$1,Mes!$C$3:$AV$3,0),FALSE),""))*1000)</f>
        <v>#VALUE!</v>
      </c>
      <c r="CR241" s="31" t="e">
        <f>((IFERROR(VLOOKUP($B240,Mes!$C$7:$AV$131,MATCH(CR$1,Mes!$C$3:$AV$3,0),FALSE),""))*1000)</f>
        <v>#VALUE!</v>
      </c>
      <c r="CS241" s="31" t="e">
        <f>((IFERROR(VLOOKUP($B240,Mes!$C$7:$AV$131,MATCH(CS$1,Mes!$C$3:$AV$3,0),FALSE),""))*1000)</f>
        <v>#VALUE!</v>
      </c>
      <c r="CT241" s="31" t="e">
        <f>((IFERROR(VLOOKUP($B240,Mes!$C$7:$AV$131,MATCH(CT$1,Mes!$C$3:$AV$3,0),FALSE),""))*1000)</f>
        <v>#VALUE!</v>
      </c>
      <c r="CU241" s="30" t="e">
        <f>((IFERROR(VLOOKUP($B240,Mes!$C$7:$AV$131,MATCH(CU$1,Mes!$C$3:$AV$3,0),FALSE),""))*1000)</f>
        <v>#VALUE!</v>
      </c>
      <c r="CV241" s="30" t="e">
        <f>((IFERROR(VLOOKUP($B240,Mes!$C$7:$AV$131,MATCH(CV$1,Mes!$C$3:$AV$3,0),FALSE),""))*1000)</f>
        <v>#VALUE!</v>
      </c>
      <c r="CW241" s="30" t="e">
        <f>((IFERROR(VLOOKUP($B240,Mes!$C$7:$AV$131,MATCH(CW$1,Mes!$C$3:$AV$3,0),FALSE),""))*1000)</f>
        <v>#VALUE!</v>
      </c>
      <c r="CX241" s="30" t="e">
        <f>((IFERROR(VLOOKUP($B240,Mes!$C$7:$AV$131,MATCH(CX$1,Mes!$C$3:$AV$3,0),FALSE),""))*1000)</f>
        <v>#VALUE!</v>
      </c>
      <c r="CY241" s="30" t="e">
        <f>((IFERROR(VLOOKUP($B240,Mes!$C$7:$AV$131,MATCH(CY$1,Mes!$C$3:$AV$3,0),FALSE),""))*1000)</f>
        <v>#VALUE!</v>
      </c>
      <c r="CZ241" s="30" t="e">
        <f>((IFERROR(VLOOKUP($B240,Mes!$C$7:$AV$131,MATCH(CZ$1,Mes!$C$3:$AV$3,0),FALSE),""))*1000)</f>
        <v>#VALUE!</v>
      </c>
      <c r="DA241" s="30" t="e">
        <f>((IFERROR(VLOOKUP($B240,Mes!$C$7:$AV$131,MATCH(DA$1,Mes!$C$3:$AV$3,0),FALSE),""))*1000)</f>
        <v>#VALUE!</v>
      </c>
      <c r="DB241" s="30" t="e">
        <f>((IFERROR(VLOOKUP($B240,Mes!$C$7:$AV$131,MATCH(DB$1,Mes!$C$3:$AV$3,0),FALSE),""))*1000)</f>
        <v>#VALUE!</v>
      </c>
      <c r="DC241" s="30" t="e">
        <f>((IFERROR(VLOOKUP($B240,Mes!$C$7:$AV$131,MATCH(DC$1,Mes!$C$3:$AV$3,0),FALSE),""))*1000)</f>
        <v>#VALUE!</v>
      </c>
      <c r="DD241" s="30" t="e">
        <f>((IFERROR(VLOOKUP($B240,Mes!$C$7:$AV$131,MATCH(DD$1,Mes!$C$3:$AV$3,0),FALSE),""))*1000)</f>
        <v>#VALUE!</v>
      </c>
      <c r="DE241" s="30" t="e">
        <f>((IFERROR(VLOOKUP($B240,Mes!$C$7:$AV$131,MATCH(DE$1,Mes!$C$3:$AV$3,0),FALSE),""))*1000)</f>
        <v>#VALUE!</v>
      </c>
      <c r="DF241" s="30" t="e">
        <f>((IFERROR(VLOOKUP($B240,Mes!$C$7:$AV$131,MATCH(DF$1,Mes!$C$3:$AV$3,0),FALSE),""))*1000)</f>
        <v>#VALUE!</v>
      </c>
      <c r="DG241" s="30" t="e">
        <f>((IFERROR(VLOOKUP($B240,Mes!$C$7:$AV$131,MATCH(DG$1,Mes!$C$3:$AV$3,0),FALSE),""))*1000)</f>
        <v>#VALUE!</v>
      </c>
      <c r="DH241" s="30" t="e">
        <f>((IFERROR(VLOOKUP($B240,Mes!$C$7:$AV$131,MATCH(DH$1,Mes!$C$3:$AV$3,0),FALSE),""))*1000)</f>
        <v>#VALUE!</v>
      </c>
      <c r="DI241" s="30" t="e">
        <f>((IFERROR(VLOOKUP($B240,Mes!$C$7:$AV$131,MATCH(DI$1,Mes!$C$3:$AV$3,0),FALSE),""))*1000)</f>
        <v>#VALUE!</v>
      </c>
      <c r="DJ241" s="30" t="e">
        <f>((IFERROR(VLOOKUP($B240,Mes!$C$7:$AV$131,MATCH(DJ$1,Mes!$C$3:$AV$3,0),FALSE),""))*1000)</f>
        <v>#VALUE!</v>
      </c>
      <c r="DK241" s="30" t="e">
        <f>((IFERROR(VLOOKUP($B240,Mes!$C$7:$AV$131,MATCH(DK$1,Mes!$C$3:$AV$3,0),FALSE),""))*1000)</f>
        <v>#VALUE!</v>
      </c>
      <c r="DL241" s="30" t="e">
        <f>((IFERROR(VLOOKUP($B240,Mes!$C$7:$AV$131,MATCH(DL$1,Mes!$C$3:$AV$3,0),FALSE),""))*1000)</f>
        <v>#VALUE!</v>
      </c>
      <c r="DM241" s="30" t="e">
        <f>((IFERROR(VLOOKUP($B240,Mes!$C$7:$AV$131,MATCH(DM$1,Mes!$C$3:$AV$3,0),FALSE),""))*1000)</f>
        <v>#VALUE!</v>
      </c>
      <c r="DN241" s="30" t="e">
        <f>((IFERROR(VLOOKUP($B240,Mes!$C$7:$AV$131,MATCH(DN$1,Mes!$C$3:$AV$3,0),FALSE),""))*1000)</f>
        <v>#VALUE!</v>
      </c>
      <c r="DO241" s="30" t="e">
        <f>((IFERROR(VLOOKUP($B240,Mes!$C$7:$AV$131,MATCH(DO$1,Mes!$C$3:$AV$3,0),FALSE),""))*1000)</f>
        <v>#VALUE!</v>
      </c>
      <c r="DP241" s="30" t="e">
        <f>((IFERROR(VLOOKUP($B240,Mes!$C$7:$AV$131,MATCH(DP$1,Mes!$C$3:$AV$3,0),FALSE),""))*1000)</f>
        <v>#VALUE!</v>
      </c>
      <c r="DQ241" s="30" t="e">
        <f>((IFERROR(VLOOKUP($B240,Mes!$C$7:$AV$131,MATCH(DQ$1,Mes!$C$3:$AV$3,0),FALSE),""))*1000)</f>
        <v>#VALUE!</v>
      </c>
      <c r="DR241" s="30" t="e">
        <f>((IFERROR(VLOOKUP($B240,Mes!$C$7:$AV$131,MATCH(DR$1,Mes!$C$3:$AV$3,0),FALSE),""))*1000)</f>
        <v>#VALUE!</v>
      </c>
      <c r="DS241" s="30" t="e">
        <f>((IFERROR(VLOOKUP($B240,Mes!$C$7:$AV$131,MATCH(DS$1,Mes!$C$3:$AV$3,0),FALSE),""))*1000)</f>
        <v>#VALUE!</v>
      </c>
      <c r="DT241" s="30" t="e">
        <f>((IFERROR(VLOOKUP($B240,Mes!$C$7:$AV$131,MATCH(DT$1,Mes!$C$3:$AV$3,0),FALSE),""))*1000)</f>
        <v>#VALUE!</v>
      </c>
      <c r="DU241" s="30" t="e">
        <f>((IFERROR(VLOOKUP($B240,Mes!$C$7:$AV$131,MATCH(DU$1,Mes!$C$3:$AV$3,0),FALSE),""))*1000)</f>
        <v>#VALUE!</v>
      </c>
      <c r="DV241" s="30" t="e">
        <f>((IFERROR(VLOOKUP($B240,Mes!$C$7:$AV$131,MATCH(DV$1,Mes!$C$3:$AV$3,0),FALSE),""))*1000)</f>
        <v>#VALUE!</v>
      </c>
      <c r="DW241" s="30" t="e">
        <f>((IFERROR(VLOOKUP($B240,Mes!$C$7:$AV$131,MATCH(DW$1,Mes!$C$3:$AV$3,0),FALSE),""))*1000)</f>
        <v>#VALUE!</v>
      </c>
      <c r="DX241" s="30" t="e">
        <f>((IFERROR(VLOOKUP($B240,Mes!$C$7:$AV$131,MATCH(DX$1,Mes!$C$3:$AV$3,0),FALSE),""))*1000)</f>
        <v>#VALUE!</v>
      </c>
      <c r="DY241" s="31" t="e">
        <f>((IFERROR(VLOOKUP($B240,Mes!$C$7:$AV$131,MATCH(DY$1,Mes!$C$3:$AV$3,0),FALSE),""))*1000)</f>
        <v>#VALUE!</v>
      </c>
      <c r="DZ241" s="31" t="e">
        <f>((IFERROR(VLOOKUP($B240,Mes!$C$7:$AV$131,MATCH(DZ$1,Mes!$C$3:$AV$3,0),FALSE),""))*1000)</f>
        <v>#VALUE!</v>
      </c>
      <c r="EA241" s="31" t="e">
        <f>((IFERROR(VLOOKUP($B240,Mes!$C$7:$AV$131,MATCH(EA$1,Mes!$C$3:$AV$3,0),FALSE),""))*1000)</f>
        <v>#VALUE!</v>
      </c>
      <c r="EB241" s="31" t="e">
        <f>((IFERROR(VLOOKUP($B240,Mes!$C$7:$AV$131,MATCH(EB$1,Mes!$C$3:$AV$3,0),FALSE),""))*1000)</f>
        <v>#VALUE!</v>
      </c>
      <c r="EC241" s="31" t="e">
        <f>((IFERROR(VLOOKUP($B240,Mes!$C$7:$AV$131,MATCH(EC$1,Mes!$C$3:$AV$3,0),FALSE),""))*1000)</f>
        <v>#VALUE!</v>
      </c>
      <c r="ED241" s="31" t="e">
        <f>((IFERROR(VLOOKUP($B240,Mes!$C$7:$AV$131,MATCH(ED$1,Mes!$C$3:$AV$3,0),FALSE),""))*1000)</f>
        <v>#VALUE!</v>
      </c>
      <c r="EE241" s="31" t="e">
        <f>((IFERROR(VLOOKUP($B240,Mes!$C$7:$AV$131,MATCH(EE$1,Mes!$C$3:$AV$3,0),FALSE),""))*1000)</f>
        <v>#VALUE!</v>
      </c>
      <c r="EF241" s="31" t="e">
        <f>((IFERROR(VLOOKUP($B240,Mes!$C$7:$AV$131,MATCH(EF$1,Mes!$C$3:$AV$3,0),FALSE),""))*1000)</f>
        <v>#VALUE!</v>
      </c>
      <c r="EG241" s="31" t="e">
        <f>((IFERROR(VLOOKUP($B240,Mes!$C$7:$AV$131,MATCH(EG$1,Mes!$C$3:$AV$3,0),FALSE),""))*1000)</f>
        <v>#VALUE!</v>
      </c>
      <c r="EH241" s="31" t="e">
        <f>((IFERROR(VLOOKUP($B240,Mes!$C$7:$AV$131,MATCH(EH$1,Mes!$C$3:$AV$3,0),FALSE),""))*1000)</f>
        <v>#VALUE!</v>
      </c>
      <c r="EI241" s="31" t="e">
        <f>((IFERROR(VLOOKUP($B240,Mes!$C$7:$AV$131,MATCH(EI$1,Mes!$C$3:$AV$3,0),FALSE),""))*1000)</f>
        <v>#VALUE!</v>
      </c>
      <c r="EJ241" s="31" t="e">
        <f>((IFERROR(VLOOKUP($B240,Mes!$C$7:$AV$131,MATCH(EJ$1,Mes!$C$3:$AV$3,0),FALSE),""))*1000)</f>
        <v>#VALUE!</v>
      </c>
      <c r="EK241" s="31" t="e">
        <f>((IFERROR(VLOOKUP($B240,Mes!$C$7:$AV$131,MATCH(EK$1,Mes!$C$3:$AV$3,0),FALSE),""))*1000)</f>
        <v>#VALUE!</v>
      </c>
      <c r="EL241" s="31" t="e">
        <f>((IFERROR(VLOOKUP($B240,Mes!$C$7:$AV$131,MATCH(EL$1,Mes!$C$3:$AV$3,0),FALSE),""))*1000)</f>
        <v>#VALUE!</v>
      </c>
      <c r="EM241" s="31" t="e">
        <f>((IFERROR(VLOOKUP($B240,Mes!$C$7:$AV$131,MATCH(EM$1,Mes!$C$3:$AV$3,0),FALSE),""))*1000)</f>
        <v>#VALUE!</v>
      </c>
      <c r="EN241" s="31" t="e">
        <f>((IFERROR(VLOOKUP($B240,Mes!$C$7:$AV$131,MATCH(EN$1,Mes!$C$3:$AV$3,0),FALSE),""))*1000)</f>
        <v>#VALUE!</v>
      </c>
      <c r="EO241" s="31" t="e">
        <f>((IFERROR(VLOOKUP($B240,Mes!$C$7:$AV$131,MATCH(EO$1,Mes!$C$3:$AV$3,0),FALSE),""))*1000)</f>
        <v>#VALUE!</v>
      </c>
      <c r="EP241" s="31" t="e">
        <f>((IFERROR(VLOOKUP($B240,Mes!$C$7:$AV$131,MATCH(EP$1,Mes!$C$3:$AV$3,0),FALSE),""))*1000)</f>
        <v>#VALUE!</v>
      </c>
      <c r="EQ241" s="31" t="e">
        <f>((IFERROR(VLOOKUP($B240,Mes!$C$7:$AV$131,MATCH(EQ$1,Mes!$C$3:$AV$3,0),FALSE),""))*1000)</f>
        <v>#VALUE!</v>
      </c>
      <c r="ER241" s="31" t="e">
        <f>((IFERROR(VLOOKUP($B240,Mes!$C$7:$AV$131,MATCH(ER$1,Mes!$C$3:$AV$3,0),FALSE),""))*1000)</f>
        <v>#VALUE!</v>
      </c>
      <c r="ES241" s="31" t="e">
        <f>((IFERROR(VLOOKUP($B240,Mes!$C$7:$AV$131,MATCH(ES$1,Mes!$C$3:$AV$3,0),FALSE),""))*1000)</f>
        <v>#VALUE!</v>
      </c>
      <c r="ET241" s="31" t="e">
        <f>((IFERROR(VLOOKUP($B240,Mes!$C$7:$AV$131,MATCH(ET$1,Mes!$C$3:$AV$3,0),FALSE),""))*1000)</f>
        <v>#VALUE!</v>
      </c>
      <c r="EU241" s="31" t="e">
        <f>((IFERROR(VLOOKUP($B240,Mes!$C$7:$AV$131,MATCH(EU$1,Mes!$C$3:$AV$3,0),FALSE),""))*1000)</f>
        <v>#VALUE!</v>
      </c>
      <c r="EV241" s="31" t="e">
        <f>((IFERROR(VLOOKUP($B240,Mes!$C$7:$AV$131,MATCH(EV$1,Mes!$C$3:$AV$3,0),FALSE),""))*1000)</f>
        <v>#VALUE!</v>
      </c>
      <c r="EW241" s="31" t="e">
        <f>((IFERROR(VLOOKUP($B240,Mes!$C$7:$AV$131,MATCH(EW$1,Mes!$C$3:$AV$3,0),FALSE),""))*1000)</f>
        <v>#VALUE!</v>
      </c>
      <c r="EX241" s="31" t="e">
        <f>((IFERROR(VLOOKUP($B240,Mes!$C$7:$AV$131,MATCH(EX$1,Mes!$C$3:$AV$3,0),FALSE),""))*1000)</f>
        <v>#VALUE!</v>
      </c>
      <c r="EY241" s="31" t="e">
        <f>((IFERROR(VLOOKUP($B240,Mes!$C$7:$AV$131,MATCH(EY$1,Mes!$C$3:$AV$3,0),FALSE),""))*1000)</f>
        <v>#VALUE!</v>
      </c>
      <c r="EZ241" s="31" t="e">
        <f>((IFERROR(VLOOKUP($B240,Mes!$C$7:$AV$131,MATCH(EZ$1,Mes!$C$3:$AV$3,0),FALSE),""))*1000)</f>
        <v>#VALUE!</v>
      </c>
      <c r="FA241" s="31" t="e">
        <f>((IFERROR(VLOOKUP($B240,Mes!$C$7:$AV$131,MATCH(FA$1,Mes!$C$3:$AV$3,0),FALSE),""))*1000)</f>
        <v>#VALUE!</v>
      </c>
      <c r="FB241" s="31" t="e">
        <f>((IFERROR(VLOOKUP($B240,Mes!$C$7:$AV$131,MATCH(FB$1,Mes!$C$3:$AV$3,0),FALSE),""))*1000)</f>
        <v>#VALUE!</v>
      </c>
      <c r="FC241" s="31" t="e">
        <f>((IFERROR(VLOOKUP($B240,Mes!$C$7:$AV$131,MATCH(FC$1,Mes!$C$3:$AV$3,0),FALSE),""))*1000)</f>
        <v>#VALUE!</v>
      </c>
      <c r="FD241" s="30" t="e">
        <f>((IFERROR(VLOOKUP($B240,Mes!$C$7:$AV$131,MATCH(FD$1,Mes!$C$3:$AV$3,0),FALSE),""))*1000)</f>
        <v>#VALUE!</v>
      </c>
      <c r="FE241" s="30" t="e">
        <f>((IFERROR(VLOOKUP($B240,Mes!$C$7:$AV$131,MATCH(FE$1,Mes!$C$3:$AV$3,0),FALSE),""))*1000)</f>
        <v>#VALUE!</v>
      </c>
      <c r="FF241" s="30" t="e">
        <f>((IFERROR(VLOOKUP($B240,Mes!$C$7:$AV$131,MATCH(FF$1,Mes!$C$3:$AV$3,0),FALSE),""))*1000)</f>
        <v>#VALUE!</v>
      </c>
      <c r="FG241" s="30" t="e">
        <f>((IFERROR(VLOOKUP($B240,Mes!$C$7:$AV$131,MATCH(FG$1,Mes!$C$3:$AV$3,0),FALSE),""))*1000)</f>
        <v>#VALUE!</v>
      </c>
      <c r="FH241" s="30" t="e">
        <f>((IFERROR(VLOOKUP($B240,Mes!$C$7:$AV$131,MATCH(FH$1,Mes!$C$3:$AV$3,0),FALSE),""))*1000)</f>
        <v>#VALUE!</v>
      </c>
      <c r="FI241" s="30" t="e">
        <f>((IFERROR(VLOOKUP($B240,Mes!$C$7:$AV$131,MATCH(FI$1,Mes!$C$3:$AV$3,0),FALSE),""))*1000)</f>
        <v>#VALUE!</v>
      </c>
      <c r="FJ241" s="30" t="e">
        <f>((IFERROR(VLOOKUP($B240,Mes!$C$7:$AV$131,MATCH(FJ$1,Mes!$C$3:$AV$3,0),FALSE),""))*1000)</f>
        <v>#VALUE!</v>
      </c>
      <c r="FK241" s="30" t="e">
        <f>((IFERROR(VLOOKUP($B240,Mes!$C$7:$AV$131,MATCH(FK$1,Mes!$C$3:$AV$3,0),FALSE),""))*1000)</f>
        <v>#VALUE!</v>
      </c>
      <c r="FL241" s="30" t="e">
        <f>((IFERROR(VLOOKUP($B240,Mes!$C$7:$AV$131,MATCH(FL$1,Mes!$C$3:$AV$3,0),FALSE),""))*1000)</f>
        <v>#VALUE!</v>
      </c>
      <c r="FM241" s="30" t="e">
        <f>((IFERROR(VLOOKUP($B240,Mes!$C$7:$AV$131,MATCH(FM$1,Mes!$C$3:$AV$3,0),FALSE),""))*1000)</f>
        <v>#VALUE!</v>
      </c>
      <c r="FN241" s="30" t="e">
        <f>((IFERROR(VLOOKUP($B240,Mes!$C$7:$AV$131,MATCH(FN$1,Mes!$C$3:$AV$3,0),FALSE),""))*1000)</f>
        <v>#VALUE!</v>
      </c>
      <c r="FO241" s="30" t="e">
        <f>((IFERROR(VLOOKUP($B240,Mes!$C$7:$AV$131,MATCH(FO$1,Mes!$C$3:$AV$3,0),FALSE),""))*1000)</f>
        <v>#VALUE!</v>
      </c>
      <c r="FP241" s="30" t="e">
        <f>((IFERROR(VLOOKUP($B240,Mes!$C$7:$AV$131,MATCH(FP$1,Mes!$C$3:$AV$3,0),FALSE),""))*1000)</f>
        <v>#VALUE!</v>
      </c>
      <c r="FQ241" s="30" t="e">
        <f>((IFERROR(VLOOKUP($B240,Mes!$C$7:$AV$131,MATCH(FQ$1,Mes!$C$3:$AV$3,0),FALSE),""))*1000)</f>
        <v>#VALUE!</v>
      </c>
      <c r="FR241" s="30" t="e">
        <f>((IFERROR(VLOOKUP($B240,Mes!$C$7:$AV$131,MATCH(FR$1,Mes!$C$3:$AV$3,0),FALSE),""))*1000)</f>
        <v>#VALUE!</v>
      </c>
      <c r="FS241" s="30" t="e">
        <f>((IFERROR(VLOOKUP($B240,Mes!$C$7:$AV$131,MATCH(FS$1,Mes!$C$3:$AV$3,0),FALSE),""))*1000)</f>
        <v>#VALUE!</v>
      </c>
      <c r="FT241" s="30" t="e">
        <f>((IFERROR(VLOOKUP($B240,Mes!$C$7:$AV$131,MATCH(FT$1,Mes!$C$3:$AV$3,0),FALSE),""))*1000)</f>
        <v>#VALUE!</v>
      </c>
      <c r="FU241" s="30" t="e">
        <f>((IFERROR(VLOOKUP($B240,Mes!$C$7:$AV$131,MATCH(FU$1,Mes!$C$3:$AV$3,0),FALSE),""))*1000)</f>
        <v>#VALUE!</v>
      </c>
      <c r="FV241" s="30" t="e">
        <f>((IFERROR(VLOOKUP($B240,Mes!$C$7:$AV$131,MATCH(FV$1,Mes!$C$3:$AV$3,0),FALSE),""))*1000)</f>
        <v>#VALUE!</v>
      </c>
      <c r="FW241" s="30" t="e">
        <f>((IFERROR(VLOOKUP($B240,Mes!$C$7:$AV$131,MATCH(FW$1,Mes!$C$3:$AV$3,0),FALSE),""))*1000)</f>
        <v>#VALUE!</v>
      </c>
      <c r="FX241" s="30" t="e">
        <f>((IFERROR(VLOOKUP($B240,Mes!$C$7:$AV$131,MATCH(FX$1,Mes!$C$3:$AV$3,0),FALSE),""))*1000)</f>
        <v>#VALUE!</v>
      </c>
      <c r="FY241" s="30" t="e">
        <f>((IFERROR(VLOOKUP($B240,Mes!$C$7:$AV$131,MATCH(FY$1,Mes!$C$3:$AV$3,0),FALSE),""))*1000)</f>
        <v>#VALUE!</v>
      </c>
      <c r="FZ241" s="30" t="e">
        <f>((IFERROR(VLOOKUP($B240,Mes!$C$7:$AV$131,MATCH(FZ$1,Mes!$C$3:$AV$3,0),FALSE),""))*1000)</f>
        <v>#VALUE!</v>
      </c>
      <c r="GA241" s="30" t="e">
        <f>((IFERROR(VLOOKUP($B240,Mes!$C$7:$AV$131,MATCH(GA$1,Mes!$C$3:$AV$3,0),FALSE),""))*1000)</f>
        <v>#VALUE!</v>
      </c>
      <c r="GB241" s="30" t="e">
        <f>((IFERROR(VLOOKUP($B240,Mes!$C$7:$AV$131,MATCH(GB$1,Mes!$C$3:$AV$3,0),FALSE),""))*1000)</f>
        <v>#VALUE!</v>
      </c>
      <c r="GC241" s="30" t="e">
        <f>((IFERROR(VLOOKUP($B240,Mes!$C$7:$AV$131,MATCH(GC$1,Mes!$C$3:$AV$3,0),FALSE),""))*1000)</f>
        <v>#VALUE!</v>
      </c>
      <c r="GD241" s="30" t="e">
        <f>((IFERROR(VLOOKUP($B240,Mes!$C$7:$AV$131,MATCH(GD$1,Mes!$C$3:$AV$3,0),FALSE),""))*1000)</f>
        <v>#VALUE!</v>
      </c>
      <c r="GE241" s="30" t="e">
        <f>((IFERROR(VLOOKUP($B240,Mes!$C$7:$AV$131,MATCH(GE$1,Mes!$C$3:$AV$3,0),FALSE),""))*1000)</f>
        <v>#VALUE!</v>
      </c>
      <c r="GF241" s="30" t="e">
        <f>((IFERROR(VLOOKUP($B240,Mes!$C$7:$AV$131,MATCH(GF$1,Mes!$C$3:$AV$3,0),FALSE),""))*1000)</f>
        <v>#VALUE!</v>
      </c>
      <c r="GG241" s="30" t="e">
        <f>((IFERROR(VLOOKUP($B240,Mes!$C$7:$AV$131,MATCH(GG$1,Mes!$C$3:$AV$3,0),FALSE),""))*1000)</f>
        <v>#VALUE!</v>
      </c>
      <c r="GH241" s="31" t="e">
        <f>((IFERROR(VLOOKUP($B240,Mes!$C$7:$AV$131,MATCH(GH$1,Mes!$C$3:$AV$3,0),FALSE),""))*1000)</f>
        <v>#VALUE!</v>
      </c>
      <c r="GI241" s="31" t="e">
        <f>((IFERROR(VLOOKUP($B240,Mes!$C$7:$AV$131,MATCH(GI$1,Mes!$C$3:$AV$3,0),FALSE),""))*1000)</f>
        <v>#VALUE!</v>
      </c>
      <c r="GJ241" s="31" t="e">
        <f>((IFERROR(VLOOKUP($B240,Mes!$C$7:$AV$131,MATCH(GJ$1,Mes!$C$3:$AV$3,0),FALSE),""))*1000)</f>
        <v>#VALUE!</v>
      </c>
      <c r="GK241" s="31" t="e">
        <f>((IFERROR(VLOOKUP($B240,Mes!$C$7:$AV$131,MATCH(GK$1,Mes!$C$3:$AV$3,0),FALSE),""))*1000)</f>
        <v>#VALUE!</v>
      </c>
      <c r="GL241" s="31" t="e">
        <f>((IFERROR(VLOOKUP($B240,Mes!$C$7:$AV$131,MATCH(GL$1,Mes!$C$3:$AV$3,0),FALSE),""))*1000)</f>
        <v>#VALUE!</v>
      </c>
      <c r="GM241" s="31" t="e">
        <f>((IFERROR(VLOOKUP($B240,Mes!$C$7:$AV$131,MATCH(GM$1,Mes!$C$3:$AV$3,0),FALSE),""))*1000)</f>
        <v>#VALUE!</v>
      </c>
      <c r="GN241" s="31" t="e">
        <f>((IFERROR(VLOOKUP($B240,Mes!$C$7:$AV$131,MATCH(GN$1,Mes!$C$3:$AV$3,0),FALSE),""))*1000)</f>
        <v>#VALUE!</v>
      </c>
      <c r="GO241" s="31" t="e">
        <f>((IFERROR(VLOOKUP($B240,Mes!$C$7:$AV$131,MATCH(GO$1,Mes!$C$3:$AV$3,0),FALSE),""))*1000)</f>
        <v>#VALUE!</v>
      </c>
      <c r="GP241" s="31" t="e">
        <f>((IFERROR(VLOOKUP($B240,Mes!$C$7:$AV$131,MATCH(GP$1,Mes!$C$3:$AV$3,0),FALSE),""))*1000)</f>
        <v>#VALUE!</v>
      </c>
      <c r="GQ241" s="31" t="e">
        <f>((IFERROR(VLOOKUP($B240,Mes!$C$7:$AV$131,MATCH(GQ$1,Mes!$C$3:$AV$3,0),FALSE),""))*1000)</f>
        <v>#VALUE!</v>
      </c>
      <c r="GR241" s="31" t="e">
        <f>((IFERROR(VLOOKUP($B240,Mes!$C$7:$AV$131,MATCH(GR$1,Mes!$C$3:$AV$3,0),FALSE),""))*1000)</f>
        <v>#VALUE!</v>
      </c>
      <c r="GS241" s="31" t="e">
        <f>((IFERROR(VLOOKUP($B240,Mes!$C$7:$AV$131,MATCH(GS$1,Mes!$C$3:$AV$3,0),FALSE),""))*1000)</f>
        <v>#VALUE!</v>
      </c>
      <c r="GT241" s="31" t="e">
        <f>((IFERROR(VLOOKUP($B240,Mes!$C$7:$AV$131,MATCH(GT$1,Mes!$C$3:$AV$3,0),FALSE),""))*1000)</f>
        <v>#VALUE!</v>
      </c>
      <c r="GU241" s="31" t="e">
        <f>((IFERROR(VLOOKUP($B240,Mes!$C$7:$AV$131,MATCH(GU$1,Mes!$C$3:$AV$3,0),FALSE),""))*1000)</f>
        <v>#VALUE!</v>
      </c>
      <c r="GV241" s="31" t="e">
        <f>((IFERROR(VLOOKUP($B240,Mes!$C$7:$AV$131,MATCH(GV$1,Mes!$C$3:$AV$3,0),FALSE),""))*1000)</f>
        <v>#VALUE!</v>
      </c>
      <c r="GW241" s="31" t="e">
        <f>((IFERROR(VLOOKUP($B240,Mes!$C$7:$AV$131,MATCH(GW$1,Mes!$C$3:$AV$3,0),FALSE),""))*1000)</f>
        <v>#VALUE!</v>
      </c>
      <c r="GX241" s="31" t="e">
        <f>((IFERROR(VLOOKUP($B240,Mes!$C$7:$AV$131,MATCH(GX$1,Mes!$C$3:$AV$3,0),FALSE),""))*1000)</f>
        <v>#VALUE!</v>
      </c>
      <c r="GY241" s="31" t="e">
        <f>((IFERROR(VLOOKUP($B240,Mes!$C$7:$AV$131,MATCH(GY$1,Mes!$C$3:$AV$3,0),FALSE),""))*1000)</f>
        <v>#VALUE!</v>
      </c>
      <c r="GZ241" s="31" t="e">
        <f>((IFERROR(VLOOKUP($B240,Mes!$C$7:$AV$131,MATCH(GZ$1,Mes!$C$3:$AV$3,0),FALSE),""))*1000)</f>
        <v>#VALUE!</v>
      </c>
      <c r="HA241" s="31" t="e">
        <f>((IFERROR(VLOOKUP($B240,Mes!$C$7:$AV$131,MATCH(HA$1,Mes!$C$3:$AV$3,0),FALSE),""))*1000)</f>
        <v>#VALUE!</v>
      </c>
      <c r="HB241" s="31" t="e">
        <f>((IFERROR(VLOOKUP($B240,Mes!$C$7:$AV$131,MATCH(HB$1,Mes!$C$3:$AV$3,0),FALSE),""))*1000)</f>
        <v>#VALUE!</v>
      </c>
      <c r="HC241" s="31" t="e">
        <f>((IFERROR(VLOOKUP($B240,Mes!$C$7:$AV$131,MATCH(HC$1,Mes!$C$3:$AV$3,0),FALSE),""))*1000)</f>
        <v>#VALUE!</v>
      </c>
      <c r="HD241" s="31" t="e">
        <f>((IFERROR(VLOOKUP($B240,Mes!$C$7:$AV$131,MATCH(HD$1,Mes!$C$3:$AV$3,0),FALSE),""))*1000)</f>
        <v>#VALUE!</v>
      </c>
      <c r="HE241" s="31" t="e">
        <f>((IFERROR(VLOOKUP($B240,Mes!$C$7:$AV$131,MATCH(HE$1,Mes!$C$3:$AV$3,0),FALSE),""))*1000)</f>
        <v>#VALUE!</v>
      </c>
      <c r="HF241" s="31" t="e">
        <f>((IFERROR(VLOOKUP($B240,Mes!$C$7:$AV$131,MATCH(HF$1,Mes!$C$3:$AV$3,0),FALSE),""))*1000)</f>
        <v>#VALUE!</v>
      </c>
      <c r="HG241" s="31" t="e">
        <f>((IFERROR(VLOOKUP($B240,Mes!$C$7:$AV$131,MATCH(HG$1,Mes!$C$3:$AV$3,0),FALSE),""))*1000)</f>
        <v>#VALUE!</v>
      </c>
      <c r="HH241" s="31" t="e">
        <f>((IFERROR(VLOOKUP($B240,Mes!$C$7:$AV$131,MATCH(HH$1,Mes!$C$3:$AV$3,0),FALSE),""))*1000)</f>
        <v>#VALUE!</v>
      </c>
      <c r="HI241" s="31" t="e">
        <f>((IFERROR(VLOOKUP($B240,Mes!$C$7:$AV$131,MATCH(HI$1,Mes!$C$3:$AV$3,0),FALSE),""))*1000)</f>
        <v>#VALUE!</v>
      </c>
      <c r="HJ241" s="31" t="e">
        <f>((IFERROR(VLOOKUP($B240,Mes!$C$7:$AV$131,MATCH(HJ$1,Mes!$C$3:$AV$3,0),FALSE),""))*1000)</f>
        <v>#VALUE!</v>
      </c>
      <c r="HK241" s="31" t="e">
        <f>((IFERROR(VLOOKUP($B240,Mes!$C$7:$AV$131,MATCH(HK$1,Mes!$C$3:$AV$3,0),FALSE),""))*1000)</f>
        <v>#VALUE!</v>
      </c>
      <c r="HL241" s="31" t="e">
        <f>((IFERROR(VLOOKUP($B240,Mes!$C$7:$AV$131,MATCH(HL$1,Mes!$C$3:$AV$3,0),FALSE),""))*1000)</f>
        <v>#VALUE!</v>
      </c>
      <c r="HM241" s="30" t="e">
        <f>((IFERROR(VLOOKUP($B240,Mes!$C$7:$AV$131,MATCH(HM$1,Mes!$C$3:$AV$3,0),FALSE),""))*1000)</f>
        <v>#VALUE!</v>
      </c>
      <c r="HN241" s="30" t="e">
        <f>((IFERROR(VLOOKUP($B240,Mes!$C$7:$AV$131,MATCH(HN$1,Mes!$C$3:$AV$3,0),FALSE),""))*1000)</f>
        <v>#VALUE!</v>
      </c>
      <c r="HO241" s="30" t="e">
        <f>((IFERROR(VLOOKUP($B240,Mes!$C$7:$AV$131,MATCH(HO$1,Mes!$C$3:$AV$3,0),FALSE),""))*1000)</f>
        <v>#VALUE!</v>
      </c>
      <c r="HP241" s="30" t="e">
        <f>((IFERROR(VLOOKUP($B240,Mes!$C$7:$AV$131,MATCH(HP$1,Mes!$C$3:$AV$3,0),FALSE),""))*1000)</f>
        <v>#VALUE!</v>
      </c>
      <c r="HQ241" s="30" t="e">
        <f>((IFERROR(VLOOKUP($B240,Mes!$C$7:$AV$131,MATCH(HQ$1,Mes!$C$3:$AV$3,0),FALSE),""))*1000)</f>
        <v>#VALUE!</v>
      </c>
      <c r="HR241" s="30" t="e">
        <f>((IFERROR(VLOOKUP($B240,Mes!$C$7:$AV$131,MATCH(HR$1,Mes!$C$3:$AV$3,0),FALSE),""))*1000)</f>
        <v>#VALUE!</v>
      </c>
      <c r="HS241" s="30" t="e">
        <f>((IFERROR(VLOOKUP($B240,Mes!$C$7:$AV$131,MATCH(HS$1,Mes!$C$3:$AV$3,0),FALSE),""))*1000)</f>
        <v>#VALUE!</v>
      </c>
      <c r="HT241" s="30" t="e">
        <f>((IFERROR(VLOOKUP($B240,Mes!$C$7:$AV$131,MATCH(HT$1,Mes!$C$3:$AV$3,0),FALSE),""))*1000)</f>
        <v>#VALUE!</v>
      </c>
      <c r="HU241" s="30" t="e">
        <f>((IFERROR(VLOOKUP($B240,Mes!$C$7:$AV$131,MATCH(HU$1,Mes!$C$3:$AV$3,0),FALSE),""))*1000)</f>
        <v>#VALUE!</v>
      </c>
      <c r="HV241" s="30" t="e">
        <f>((IFERROR(VLOOKUP($B240,Mes!$C$7:$AV$131,MATCH(HV$1,Mes!$C$3:$AV$3,0),FALSE),""))*1000)</f>
        <v>#VALUE!</v>
      </c>
      <c r="HW241" s="30" t="e">
        <f>((IFERROR(VLOOKUP($B240,Mes!$C$7:$AV$131,MATCH(HW$1,Mes!$C$3:$AV$3,0),FALSE),""))*1000)</f>
        <v>#VALUE!</v>
      </c>
      <c r="HX241" s="30" t="e">
        <f>((IFERROR(VLOOKUP($B240,Mes!$C$7:$AV$131,MATCH(HX$1,Mes!$C$3:$AV$3,0),FALSE),""))*1000)</f>
        <v>#VALUE!</v>
      </c>
      <c r="HY241" s="30" t="e">
        <f>((IFERROR(VLOOKUP($B240,Mes!$C$7:$AV$131,MATCH(HY$1,Mes!$C$3:$AV$3,0),FALSE),""))*1000)</f>
        <v>#VALUE!</v>
      </c>
      <c r="HZ241" s="30" t="e">
        <f>((IFERROR(VLOOKUP($B240,Mes!$C$7:$AV$131,MATCH(HZ$1,Mes!$C$3:$AV$3,0),FALSE),""))*1000)</f>
        <v>#VALUE!</v>
      </c>
      <c r="IA241" s="30" t="e">
        <f>((IFERROR(VLOOKUP($B240,Mes!$C$7:$AV$131,MATCH(IA$1,Mes!$C$3:$AV$3,0),FALSE),""))*1000)</f>
        <v>#VALUE!</v>
      </c>
      <c r="IB241" s="30" t="e">
        <f>((IFERROR(VLOOKUP($B240,Mes!$C$7:$AV$131,MATCH(IB$1,Mes!$C$3:$AV$3,0),FALSE),""))*1000)</f>
        <v>#VALUE!</v>
      </c>
      <c r="IC241" s="30" t="e">
        <f>((IFERROR(VLOOKUP($B240,Mes!$C$7:$AV$131,MATCH(IC$1,Mes!$C$3:$AV$3,0),FALSE),""))*1000)</f>
        <v>#VALUE!</v>
      </c>
      <c r="ID241" s="30" t="e">
        <f>((IFERROR(VLOOKUP($B240,Mes!$C$7:$AV$131,MATCH(ID$1,Mes!$C$3:$AV$3,0),FALSE),""))*1000)</f>
        <v>#VALUE!</v>
      </c>
      <c r="IE241" s="30" t="e">
        <f>((IFERROR(VLOOKUP($B240,Mes!$C$7:$AV$131,MATCH(IE$1,Mes!$C$3:$AV$3,0),FALSE),""))*1000)</f>
        <v>#VALUE!</v>
      </c>
      <c r="IF241" s="30" t="e">
        <f>((IFERROR(VLOOKUP($B240,Mes!$C$7:$AV$131,MATCH(IF$1,Mes!$C$3:$AV$3,0),FALSE),""))*1000)</f>
        <v>#VALUE!</v>
      </c>
      <c r="IG241" s="30" t="e">
        <f>((IFERROR(VLOOKUP($B240,Mes!$C$7:$AV$131,MATCH(IG$1,Mes!$C$3:$AV$3,0),FALSE),""))*1000)</f>
        <v>#VALUE!</v>
      </c>
      <c r="IH241" s="30" t="e">
        <f>((IFERROR(VLOOKUP($B240,Mes!$C$7:$AV$131,MATCH(IH$1,Mes!$C$3:$AV$3,0),FALSE),""))*1000)</f>
        <v>#VALUE!</v>
      </c>
      <c r="II241" s="30" t="e">
        <f>((IFERROR(VLOOKUP($B240,Mes!$C$7:$AV$131,MATCH(II$1,Mes!$C$3:$AV$3,0),FALSE),""))*1000)</f>
        <v>#VALUE!</v>
      </c>
      <c r="IJ241" s="30" t="e">
        <f>((IFERROR(VLOOKUP($B240,Mes!$C$7:$AV$131,MATCH(IJ$1,Mes!$C$3:$AV$3,0),FALSE),""))*1000)</f>
        <v>#VALUE!</v>
      </c>
      <c r="IK241" s="30" t="e">
        <f>((IFERROR(VLOOKUP($B240,Mes!$C$7:$AV$131,MATCH(IK$1,Mes!$C$3:$AV$3,0),FALSE),""))*1000)</f>
        <v>#VALUE!</v>
      </c>
      <c r="IL241" s="30" t="e">
        <f>((IFERROR(VLOOKUP($B240,Mes!$C$7:$AV$131,MATCH(IL$1,Mes!$C$3:$AV$3,0),FALSE),""))*1000)</f>
        <v>#VALUE!</v>
      </c>
      <c r="IM241" s="30" t="e">
        <f>((IFERROR(VLOOKUP($B240,Mes!$C$7:$AV$131,MATCH(IM$1,Mes!$C$3:$AV$3,0),FALSE),""))*1000)</f>
        <v>#VALUE!</v>
      </c>
      <c r="IN241" s="30" t="e">
        <f>((IFERROR(VLOOKUP($B240,Mes!$C$7:$AV$131,MATCH(IN$1,Mes!$C$3:$AV$3,0),FALSE),""))*1000)</f>
        <v>#VALUE!</v>
      </c>
      <c r="IO241" s="30" t="e">
        <f>((IFERROR(VLOOKUP($B240,Mes!$C$7:$AV$131,MATCH(IO$1,Mes!$C$3:$AV$3,0),FALSE),""))*1000)</f>
        <v>#VALUE!</v>
      </c>
      <c r="IP241" s="30" t="e">
        <f>((IFERROR(VLOOKUP($B240,Mes!$C$7:$AV$131,MATCH(IP$1,Mes!$C$3:$AV$3,0),FALSE),""))*1000)</f>
        <v>#VALUE!</v>
      </c>
      <c r="IQ241" s="30" t="e">
        <f>((IFERROR(VLOOKUP($B240,Mes!$C$7:$AV$131,MATCH(IQ$1,Mes!$C$3:$AV$3,0),FALSE),""))*1000)</f>
        <v>#VALUE!</v>
      </c>
      <c r="IR241" s="31" t="e">
        <f>((IFERROR(VLOOKUP($B240,Mes!$C$7:$AV$131,MATCH(IR$1,Mes!$C$3:$AV$3,0),FALSE),""))*1000)</f>
        <v>#VALUE!</v>
      </c>
      <c r="IS241" s="31" t="e">
        <f>((IFERROR(VLOOKUP($B240,Mes!$C$7:$AV$131,MATCH(IS$1,Mes!$C$3:$AV$3,0),FALSE),""))*1000)</f>
        <v>#VALUE!</v>
      </c>
      <c r="IT241" s="31" t="e">
        <f>((IFERROR(VLOOKUP($B240,Mes!$C$7:$AV$131,MATCH(IT$1,Mes!$C$3:$AV$3,0),FALSE),""))*1000)</f>
        <v>#VALUE!</v>
      </c>
      <c r="IU241" s="31" t="e">
        <f>((IFERROR(VLOOKUP($B240,Mes!$C$7:$AV$131,MATCH(IU$1,Mes!$C$3:$AV$3,0),FALSE),""))*1000)</f>
        <v>#VALUE!</v>
      </c>
      <c r="IV241" s="31" t="e">
        <f>((IFERROR(VLOOKUP($B240,Mes!$C$7:$AV$131,MATCH(IV$1,Mes!$C$3:$AV$3,0),FALSE),""))*1000)</f>
        <v>#VALUE!</v>
      </c>
      <c r="IW241" s="31" t="e">
        <f>((IFERROR(VLOOKUP($B240,Mes!$C$7:$AV$131,MATCH(IW$1,Mes!$C$3:$AV$3,0),FALSE),""))*1000)</f>
        <v>#VALUE!</v>
      </c>
      <c r="IX241" s="31" t="e">
        <f>((IFERROR(VLOOKUP($B240,Mes!$C$7:$AV$131,MATCH(IX$1,Mes!$C$3:$AV$3,0),FALSE),""))*1000)</f>
        <v>#VALUE!</v>
      </c>
      <c r="IY241" s="31" t="e">
        <f>((IFERROR(VLOOKUP($B240,Mes!$C$7:$AV$131,MATCH(IY$1,Mes!$C$3:$AV$3,0),FALSE),""))*1000)</f>
        <v>#VALUE!</v>
      </c>
      <c r="IZ241" s="31" t="e">
        <f>((IFERROR(VLOOKUP($B240,Mes!$C$7:$AV$131,MATCH(IZ$1,Mes!$C$3:$AV$3,0),FALSE),""))*1000)</f>
        <v>#VALUE!</v>
      </c>
      <c r="JA241" s="31" t="e">
        <f>((IFERROR(VLOOKUP($B240,Mes!$C$7:$AV$131,MATCH(JA$1,Mes!$C$3:$AV$3,0),FALSE),""))*1000)</f>
        <v>#VALUE!</v>
      </c>
      <c r="JB241" s="31" t="e">
        <f>((IFERROR(VLOOKUP($B240,Mes!$C$7:$AV$131,MATCH(JB$1,Mes!$C$3:$AV$3,0),FALSE),""))*1000)</f>
        <v>#VALUE!</v>
      </c>
      <c r="JC241" s="31" t="e">
        <f>((IFERROR(VLOOKUP($B240,Mes!$C$7:$AV$131,MATCH(JC$1,Mes!$C$3:$AV$3,0),FALSE),""))*1000)</f>
        <v>#VALUE!</v>
      </c>
      <c r="JD241" s="31" t="e">
        <f>((IFERROR(VLOOKUP($B240,Mes!$C$7:$AV$131,MATCH(JD$1,Mes!$C$3:$AV$3,0),FALSE),""))*1000)</f>
        <v>#VALUE!</v>
      </c>
      <c r="JE241" s="31" t="e">
        <f>((IFERROR(VLOOKUP($B240,Mes!$C$7:$AV$131,MATCH(JE$1,Mes!$C$3:$AV$3,0),FALSE),""))*1000)</f>
        <v>#VALUE!</v>
      </c>
      <c r="JF241" s="31" t="e">
        <f>((IFERROR(VLOOKUP($B240,Mes!$C$7:$AV$131,MATCH(JF$1,Mes!$C$3:$AV$3,0),FALSE),""))*1000)</f>
        <v>#VALUE!</v>
      </c>
      <c r="JG241" s="31" t="e">
        <f>((IFERROR(VLOOKUP($B240,Mes!$C$7:$AV$131,MATCH(JG$1,Mes!$C$3:$AV$3,0),FALSE),""))*1000)</f>
        <v>#VALUE!</v>
      </c>
      <c r="JH241" s="31" t="e">
        <f>((IFERROR(VLOOKUP($B240,Mes!$C$7:$AV$131,MATCH(JH$1,Mes!$C$3:$AV$3,0),FALSE),""))*1000)</f>
        <v>#VALUE!</v>
      </c>
      <c r="JI241" s="31" t="e">
        <f>((IFERROR(VLOOKUP($B240,Mes!$C$7:$AV$131,MATCH(JI$1,Mes!$C$3:$AV$3,0),FALSE),""))*1000)</f>
        <v>#VALUE!</v>
      </c>
      <c r="JJ241" s="31" t="e">
        <f>((IFERROR(VLOOKUP($B240,Mes!$C$7:$AV$131,MATCH(JJ$1,Mes!$C$3:$AV$3,0),FALSE),""))*1000)</f>
        <v>#VALUE!</v>
      </c>
      <c r="JK241" s="31" t="e">
        <f>((IFERROR(VLOOKUP($B240,Mes!$C$7:$AV$131,MATCH(JK$1,Mes!$C$3:$AV$3,0),FALSE),""))*1000)</f>
        <v>#VALUE!</v>
      </c>
      <c r="JL241" s="31" t="e">
        <f>((IFERROR(VLOOKUP($B240,Mes!$C$7:$AV$131,MATCH(JL$1,Mes!$C$3:$AV$3,0),FALSE),""))*1000)</f>
        <v>#VALUE!</v>
      </c>
      <c r="JM241" s="31" t="e">
        <f>((IFERROR(VLOOKUP($B240,Mes!$C$7:$AV$131,MATCH(JM$1,Mes!$C$3:$AV$3,0),FALSE),""))*1000)</f>
        <v>#VALUE!</v>
      </c>
      <c r="JN241" s="31" t="e">
        <f>((IFERROR(VLOOKUP($B240,Mes!$C$7:$AV$131,MATCH(JN$1,Mes!$C$3:$AV$3,0),FALSE),""))*1000)</f>
        <v>#VALUE!</v>
      </c>
      <c r="JO241" s="31" t="e">
        <f>((IFERROR(VLOOKUP($B240,Mes!$C$7:$AV$131,MATCH(JO$1,Mes!$C$3:$AV$3,0),FALSE),""))*1000)</f>
        <v>#VALUE!</v>
      </c>
      <c r="JP241" s="31" t="e">
        <f>((IFERROR(VLOOKUP($B240,Mes!$C$7:$AV$131,MATCH(JP$1,Mes!$C$3:$AV$3,0),FALSE),""))*1000)</f>
        <v>#VALUE!</v>
      </c>
      <c r="JQ241" s="31" t="e">
        <f>((IFERROR(VLOOKUP($B240,Mes!$C$7:$AV$131,MATCH(JQ$1,Mes!$C$3:$AV$3,0),FALSE),""))*1000)</f>
        <v>#VALUE!</v>
      </c>
      <c r="JR241" s="31" t="e">
        <f>((IFERROR(VLOOKUP($B240,Mes!$C$7:$AV$131,MATCH(JR$1,Mes!$C$3:$AV$3,0),FALSE),""))*1000)</f>
        <v>#VALUE!</v>
      </c>
      <c r="JS241" s="31" t="e">
        <f>((IFERROR(VLOOKUP($B240,Mes!$C$7:$AV$131,MATCH(JS$1,Mes!$C$3:$AV$3,0),FALSE),""))*1000)</f>
        <v>#VALUE!</v>
      </c>
      <c r="JT241" s="31" t="e">
        <f>((IFERROR(VLOOKUP($B240,Mes!$C$7:$AV$131,MATCH(JT$1,Mes!$C$3:$AV$3,0),FALSE),""))*1000)</f>
        <v>#VALUE!</v>
      </c>
      <c r="JU241" s="31" t="e">
        <f>((IFERROR(VLOOKUP($B240,Mes!$C$7:$AV$131,MATCH(JU$1,Mes!$C$3:$AV$3,0),FALSE),""))*1000)</f>
        <v>#VALUE!</v>
      </c>
      <c r="JV241" s="30" t="e">
        <f>((IFERROR(VLOOKUP($B240,Mes!$C$7:$AV$131,MATCH(JV$1,Mes!$C$3:$AV$3,0),FALSE),""))*1000)</f>
        <v>#VALUE!</v>
      </c>
      <c r="JW241" s="30" t="e">
        <f>((IFERROR(VLOOKUP($B240,Mes!$C$7:$AV$131,MATCH(JW$1,Mes!$C$3:$AV$3,0),FALSE),""))*1000)</f>
        <v>#VALUE!</v>
      </c>
      <c r="JX241" s="30" t="e">
        <f>((IFERROR(VLOOKUP($B240,Mes!$C$7:$AV$131,MATCH(JX$1,Mes!$C$3:$AV$3,0),FALSE),""))*1000)</f>
        <v>#VALUE!</v>
      </c>
      <c r="JY241" s="30" t="e">
        <f>((IFERROR(VLOOKUP($B240,Mes!$C$7:$AV$131,MATCH(JY$1,Mes!$C$3:$AV$3,0),FALSE),""))*1000)</f>
        <v>#VALUE!</v>
      </c>
      <c r="JZ241" s="30" t="e">
        <f>((IFERROR(VLOOKUP($B240,Mes!$C$7:$AV$131,MATCH(JZ$1,Mes!$C$3:$AV$3,0),FALSE),""))*1000)</f>
        <v>#VALUE!</v>
      </c>
      <c r="KA241" s="30" t="e">
        <f>((IFERROR(VLOOKUP($B240,Mes!$C$7:$AV$131,MATCH(KA$1,Mes!$C$3:$AV$3,0),FALSE),""))*1000)</f>
        <v>#VALUE!</v>
      </c>
      <c r="KB241" s="30" t="e">
        <f>((IFERROR(VLOOKUP($B240,Mes!$C$7:$AV$131,MATCH(KB$1,Mes!$C$3:$AV$3,0),FALSE),""))*1000)</f>
        <v>#VALUE!</v>
      </c>
      <c r="KC241" s="30" t="e">
        <f>((IFERROR(VLOOKUP($B240,Mes!$C$7:$AV$131,MATCH(KC$1,Mes!$C$3:$AV$3,0),FALSE),""))*1000)</f>
        <v>#VALUE!</v>
      </c>
      <c r="KD241" s="30" t="e">
        <f>((IFERROR(VLOOKUP($B240,Mes!$C$7:$AV$131,MATCH(KD$1,Mes!$C$3:$AV$3,0),FALSE),""))*1000)</f>
        <v>#VALUE!</v>
      </c>
      <c r="KE241" s="30" t="e">
        <f>((IFERROR(VLOOKUP($B240,Mes!$C$7:$AV$131,MATCH(KE$1,Mes!$C$3:$AV$3,0),FALSE),""))*1000)</f>
        <v>#VALUE!</v>
      </c>
      <c r="KF241" s="30" t="e">
        <f>((IFERROR(VLOOKUP($B240,Mes!$C$7:$AV$131,MATCH(KF$1,Mes!$C$3:$AV$3,0),FALSE),""))*1000)</f>
        <v>#VALUE!</v>
      </c>
      <c r="KG241" s="30" t="e">
        <f>((IFERROR(VLOOKUP($B240,Mes!$C$7:$AV$131,MATCH(KG$1,Mes!$C$3:$AV$3,0),FALSE),""))*1000)</f>
        <v>#VALUE!</v>
      </c>
      <c r="KH241" s="30" t="e">
        <f>((IFERROR(VLOOKUP($B240,Mes!$C$7:$AV$131,MATCH(KH$1,Mes!$C$3:$AV$3,0),FALSE),""))*1000)</f>
        <v>#VALUE!</v>
      </c>
      <c r="KI241" s="30" t="e">
        <f>((IFERROR(VLOOKUP($B240,Mes!$C$7:$AV$131,MATCH(KI$1,Mes!$C$3:$AV$3,0),FALSE),""))*1000)</f>
        <v>#VALUE!</v>
      </c>
      <c r="KJ241" s="30" t="e">
        <f>((IFERROR(VLOOKUP($B240,Mes!$C$7:$AV$131,MATCH(KJ$1,Mes!$C$3:$AV$3,0),FALSE),""))*1000)</f>
        <v>#VALUE!</v>
      </c>
      <c r="KK241" s="30" t="e">
        <f>((IFERROR(VLOOKUP($B240,Mes!$C$7:$AV$131,MATCH(KK$1,Mes!$C$3:$AV$3,0),FALSE),""))*1000)</f>
        <v>#VALUE!</v>
      </c>
      <c r="KL241" s="30" t="e">
        <f>((IFERROR(VLOOKUP($B240,Mes!$C$7:$AV$131,MATCH(KL$1,Mes!$C$3:$AV$3,0),FALSE),""))*1000)</f>
        <v>#VALUE!</v>
      </c>
      <c r="KM241" s="30" t="e">
        <f>((IFERROR(VLOOKUP($B240,Mes!$C$7:$AV$131,MATCH(KM$1,Mes!$C$3:$AV$3,0),FALSE),""))*1000)</f>
        <v>#VALUE!</v>
      </c>
      <c r="KN241" s="30" t="e">
        <f>((IFERROR(VLOOKUP($B240,Mes!$C$7:$AV$131,MATCH(KN$1,Mes!$C$3:$AV$3,0),FALSE),""))*1000)</f>
        <v>#VALUE!</v>
      </c>
      <c r="KO241" s="30" t="e">
        <f>((IFERROR(VLOOKUP($B240,Mes!$C$7:$AV$131,MATCH(KO$1,Mes!$C$3:$AV$3,0),FALSE),""))*1000)</f>
        <v>#VALUE!</v>
      </c>
      <c r="KP241" s="30" t="e">
        <f>((IFERROR(VLOOKUP($B240,Mes!$C$7:$AV$131,MATCH(KP$1,Mes!$C$3:$AV$3,0),FALSE),""))*1000)</f>
        <v>#VALUE!</v>
      </c>
      <c r="KQ241" s="30" t="e">
        <f>((IFERROR(VLOOKUP($B240,Mes!$C$7:$AV$131,MATCH(KQ$1,Mes!$C$3:$AV$3,0),FALSE),""))*1000)</f>
        <v>#VALUE!</v>
      </c>
      <c r="KR241" s="30" t="e">
        <f>((IFERROR(VLOOKUP($B240,Mes!$C$7:$AV$131,MATCH(KR$1,Mes!$C$3:$AV$3,0),FALSE),""))*1000)</f>
        <v>#VALUE!</v>
      </c>
      <c r="KS241" s="30" t="e">
        <f>((IFERROR(VLOOKUP($B240,Mes!$C$7:$AV$131,MATCH(KS$1,Mes!$C$3:$AV$3,0),FALSE),""))*1000)</f>
        <v>#VALUE!</v>
      </c>
      <c r="KT241" s="30" t="e">
        <f>((IFERROR(VLOOKUP($B240,Mes!$C$7:$AV$131,MATCH(KT$1,Mes!$C$3:$AV$3,0),FALSE),""))*1000)</f>
        <v>#VALUE!</v>
      </c>
      <c r="KU241" s="30" t="e">
        <f>((IFERROR(VLOOKUP($B240,Mes!$C$7:$AV$131,MATCH(KU$1,Mes!$C$3:$AV$3,0),FALSE),""))*1000)</f>
        <v>#VALUE!</v>
      </c>
      <c r="KV241" s="30" t="e">
        <f>((IFERROR(VLOOKUP($B240,Mes!$C$7:$AV$131,MATCH(KV$1,Mes!$C$3:$AV$3,0),FALSE),""))*1000)</f>
        <v>#VALUE!</v>
      </c>
      <c r="KW241" s="30" t="e">
        <f>((IFERROR(VLOOKUP($B240,Mes!$C$7:$AV$131,MATCH(KW$1,Mes!$C$3:$AV$3,0),FALSE),""))*1000)</f>
        <v>#VALUE!</v>
      </c>
      <c r="KX241" s="30" t="e">
        <f>((IFERROR(VLOOKUP($B240,Mes!$C$7:$AV$131,MATCH(KX$1,Mes!$C$3:$AV$3,0),FALSE),""))*1000)</f>
        <v>#VALUE!</v>
      </c>
      <c r="KY241" s="30" t="e">
        <f>((IFERROR(VLOOKUP($B240,Mes!$C$7:$AV$131,MATCH(KY$1,Mes!$C$3:$AV$3,0),FALSE),""))*1000)</f>
        <v>#VALUE!</v>
      </c>
      <c r="KZ241" s="30" t="e">
        <f>((IFERROR(VLOOKUP($B240,Mes!$C$7:$AV$131,MATCH(KZ$1,Mes!$C$3:$AV$3,0),FALSE),""))*1000)</f>
        <v>#VALUE!</v>
      </c>
      <c r="LA241" s="31" t="e">
        <f>((IFERROR(VLOOKUP($B240,Mes!$C$7:$AV$131,MATCH(LA$1,Mes!$C$3:$AV$3,0),FALSE),""))*1000)</f>
        <v>#VALUE!</v>
      </c>
      <c r="LB241" s="31" t="e">
        <f>((IFERROR(VLOOKUP($B240,Mes!$C$7:$AV$131,MATCH(LB$1,Mes!$C$3:$AV$3,0),FALSE),""))*1000)</f>
        <v>#VALUE!</v>
      </c>
      <c r="LC241" s="31" t="e">
        <f>((IFERROR(VLOOKUP($B240,Mes!$C$7:$AV$131,MATCH(LC$1,Mes!$C$3:$AV$3,0),FALSE),""))*1000)</f>
        <v>#VALUE!</v>
      </c>
      <c r="LD241" s="31" t="e">
        <f>((IFERROR(VLOOKUP($B240,Mes!$C$7:$AV$131,MATCH(LD$1,Mes!$C$3:$AV$3,0),FALSE),""))*1000)</f>
        <v>#VALUE!</v>
      </c>
      <c r="LE241" s="31" t="e">
        <f>((IFERROR(VLOOKUP($B240,Mes!$C$7:$AV$131,MATCH(LE$1,Mes!$C$3:$AV$3,0),FALSE),""))*1000)</f>
        <v>#VALUE!</v>
      </c>
      <c r="LF241" s="31" t="e">
        <f>((IFERROR(VLOOKUP($B240,Mes!$C$7:$AV$131,MATCH(LF$1,Mes!$C$3:$AV$3,0),FALSE),""))*1000)</f>
        <v>#VALUE!</v>
      </c>
      <c r="LG241" s="31" t="e">
        <f>((IFERROR(VLOOKUP($B240,Mes!$C$7:$AV$131,MATCH(LG$1,Mes!$C$3:$AV$3,0),FALSE),""))*1000)</f>
        <v>#VALUE!</v>
      </c>
      <c r="LH241" s="31" t="e">
        <f>((IFERROR(VLOOKUP($B240,Mes!$C$7:$AV$131,MATCH(LH$1,Mes!$C$3:$AV$3,0),FALSE),""))*1000)</f>
        <v>#VALUE!</v>
      </c>
      <c r="LI241" s="31" t="e">
        <f>((IFERROR(VLOOKUP($B240,Mes!$C$7:$AV$131,MATCH(LI$1,Mes!$C$3:$AV$3,0),FALSE),""))*1000)</f>
        <v>#VALUE!</v>
      </c>
      <c r="LJ241" s="31" t="e">
        <f>((IFERROR(VLOOKUP($B240,Mes!$C$7:$AV$131,MATCH(LJ$1,Mes!$C$3:$AV$3,0),FALSE),""))*1000)</f>
        <v>#VALUE!</v>
      </c>
      <c r="LK241" s="31" t="e">
        <f>((IFERROR(VLOOKUP($B240,Mes!$C$7:$AV$131,MATCH(LK$1,Mes!$C$3:$AV$3,0),FALSE),""))*1000)</f>
        <v>#VALUE!</v>
      </c>
      <c r="LL241" s="31" t="e">
        <f>((IFERROR(VLOOKUP($B240,Mes!$C$7:$AV$131,MATCH(LL$1,Mes!$C$3:$AV$3,0),FALSE),""))*1000)</f>
        <v>#VALUE!</v>
      </c>
      <c r="LM241" s="31" t="e">
        <f>((IFERROR(VLOOKUP($B240,Mes!$C$7:$AV$131,MATCH(LM$1,Mes!$C$3:$AV$3,0),FALSE),""))*1000)</f>
        <v>#VALUE!</v>
      </c>
      <c r="LN241" s="31" t="e">
        <f>((IFERROR(VLOOKUP($B240,Mes!$C$7:$AV$131,MATCH(LN$1,Mes!$C$3:$AV$3,0),FALSE),""))*1000)</f>
        <v>#VALUE!</v>
      </c>
      <c r="LO241" s="31" t="e">
        <f>((IFERROR(VLOOKUP($B240,Mes!$C$7:$AV$131,MATCH(LO$1,Mes!$C$3:$AV$3,0),FALSE),""))*1000)</f>
        <v>#VALUE!</v>
      </c>
      <c r="LP241" s="31" t="e">
        <f>((IFERROR(VLOOKUP($B240,Mes!$C$7:$AV$131,MATCH(LP$1,Mes!$C$3:$AV$3,0),FALSE),""))*1000)</f>
        <v>#VALUE!</v>
      </c>
      <c r="LQ241" s="31" t="e">
        <f>((IFERROR(VLOOKUP($B240,Mes!$C$7:$AV$131,MATCH(LQ$1,Mes!$C$3:$AV$3,0),FALSE),""))*1000)</f>
        <v>#VALUE!</v>
      </c>
      <c r="LR241" s="31" t="e">
        <f>((IFERROR(VLOOKUP($B240,Mes!$C$7:$AV$131,MATCH(LR$1,Mes!$C$3:$AV$3,0),FALSE),""))*1000)</f>
        <v>#VALUE!</v>
      </c>
      <c r="LS241" s="31" t="e">
        <f>((IFERROR(VLOOKUP($B240,Mes!$C$7:$AV$131,MATCH(LS$1,Mes!$C$3:$AV$3,0),FALSE),""))*1000)</f>
        <v>#VALUE!</v>
      </c>
      <c r="LT241" s="31" t="e">
        <f>((IFERROR(VLOOKUP($B240,Mes!$C$7:$AV$131,MATCH(LT$1,Mes!$C$3:$AV$3,0),FALSE),""))*1000)</f>
        <v>#VALUE!</v>
      </c>
      <c r="LU241" s="31" t="e">
        <f>((IFERROR(VLOOKUP($B240,Mes!$C$7:$AV$131,MATCH(LU$1,Mes!$C$3:$AV$3,0),FALSE),""))*1000)</f>
        <v>#VALUE!</v>
      </c>
      <c r="LV241" s="31" t="e">
        <f>((IFERROR(VLOOKUP($B240,Mes!$C$7:$AV$131,MATCH(LV$1,Mes!$C$3:$AV$3,0),FALSE),""))*1000)</f>
        <v>#VALUE!</v>
      </c>
      <c r="LW241" s="31" t="e">
        <f>((IFERROR(VLOOKUP($B240,Mes!$C$7:$AV$131,MATCH(LW$1,Mes!$C$3:$AV$3,0),FALSE),""))*1000)</f>
        <v>#VALUE!</v>
      </c>
      <c r="LX241" s="31" t="e">
        <f>((IFERROR(VLOOKUP($B240,Mes!$C$7:$AV$131,MATCH(LX$1,Mes!$C$3:$AV$3,0),FALSE),""))*1000)</f>
        <v>#VALUE!</v>
      </c>
      <c r="LY241" s="31" t="e">
        <f>((IFERROR(VLOOKUP($B240,Mes!$C$7:$AV$131,MATCH(LY$1,Mes!$C$3:$AV$3,0),FALSE),""))*1000)</f>
        <v>#VALUE!</v>
      </c>
      <c r="LZ241" s="31" t="e">
        <f>((IFERROR(VLOOKUP($B240,Mes!$C$7:$AV$131,MATCH(LZ$1,Mes!$C$3:$AV$3,0),FALSE),""))*1000)</f>
        <v>#VALUE!</v>
      </c>
      <c r="MA241" s="31" t="e">
        <f>((IFERROR(VLOOKUP($B240,Mes!$C$7:$AV$131,MATCH(MA$1,Mes!$C$3:$AV$3,0),FALSE),""))*1000)</f>
        <v>#VALUE!</v>
      </c>
      <c r="MB241" s="31" t="e">
        <f>((IFERROR(VLOOKUP($B240,Mes!$C$7:$AV$131,MATCH(MB$1,Mes!$C$3:$AV$3,0),FALSE),""))*1000)</f>
        <v>#VALUE!</v>
      </c>
      <c r="MC241" s="31" t="e">
        <f>((IFERROR(VLOOKUP($B240,Mes!$C$7:$AV$131,MATCH(MC$1,Mes!$C$3:$AV$3,0),FALSE),""))*1000)</f>
        <v>#VALUE!</v>
      </c>
      <c r="MD241" s="31" t="e">
        <f>((IFERROR(VLOOKUP($B240,Mes!$C$7:$AV$131,MATCH(MD$1,Mes!$C$3:$AV$3,0),FALSE),""))*1000)</f>
        <v>#VALUE!</v>
      </c>
      <c r="ME241" s="30" t="e">
        <f>((IFERROR(VLOOKUP($B240,Mes!$C$7:$AV$131,MATCH(ME$1,Mes!$C$3:$AV$3,0),FALSE),""))*1000)</f>
        <v>#VALUE!</v>
      </c>
      <c r="MF241" s="30" t="e">
        <f>((IFERROR(VLOOKUP($B240,Mes!$C$7:$AV$131,MATCH(MF$1,Mes!$C$3:$AV$3,0),FALSE),""))*1000)</f>
        <v>#VALUE!</v>
      </c>
      <c r="MG241" s="30" t="e">
        <f>((IFERROR(VLOOKUP($B240,Mes!$C$7:$AV$131,MATCH(MG$1,Mes!$C$3:$AV$3,0),FALSE),""))*1000)</f>
        <v>#VALUE!</v>
      </c>
      <c r="MH241" s="30" t="e">
        <f>((IFERROR(VLOOKUP($B240,Mes!$C$7:$AV$131,MATCH(MH$1,Mes!$C$3:$AV$3,0),FALSE),""))*1000)</f>
        <v>#VALUE!</v>
      </c>
      <c r="MI241" s="30" t="e">
        <f>((IFERROR(VLOOKUP($B240,Mes!$C$7:$AV$131,MATCH(MI$1,Mes!$C$3:$AV$3,0),FALSE),""))*1000)</f>
        <v>#VALUE!</v>
      </c>
      <c r="MJ241" s="30" t="e">
        <f>((IFERROR(VLOOKUP($B240,Mes!$C$7:$AV$131,MATCH(MJ$1,Mes!$C$3:$AV$3,0),FALSE),""))*1000)</f>
        <v>#VALUE!</v>
      </c>
      <c r="MK241" s="30" t="e">
        <f>((IFERROR(VLOOKUP($B240,Mes!$C$7:$AV$131,MATCH(MK$1,Mes!$C$3:$AV$3,0),FALSE),""))*1000)</f>
        <v>#VALUE!</v>
      </c>
      <c r="ML241" s="30" t="e">
        <f>((IFERROR(VLOOKUP($B240,Mes!$C$7:$AV$131,MATCH(ML$1,Mes!$C$3:$AV$3,0),FALSE),""))*1000)</f>
        <v>#VALUE!</v>
      </c>
      <c r="MM241" s="30" t="e">
        <f>((IFERROR(VLOOKUP($B240,Mes!$C$7:$AV$131,MATCH(MM$1,Mes!$C$3:$AV$3,0),FALSE),""))*1000)</f>
        <v>#VALUE!</v>
      </c>
      <c r="MN241" s="30" t="e">
        <f>((IFERROR(VLOOKUP($B240,Mes!$C$7:$AV$131,MATCH(MN$1,Mes!$C$3:$AV$3,0),FALSE),""))*1000)</f>
        <v>#VALUE!</v>
      </c>
      <c r="MO241" s="30" t="e">
        <f>((IFERROR(VLOOKUP($B240,Mes!$C$7:$AV$131,MATCH(MO$1,Mes!$C$3:$AV$3,0),FALSE),""))*1000)</f>
        <v>#VALUE!</v>
      </c>
      <c r="MP241" s="30" t="e">
        <f>((IFERROR(VLOOKUP($B240,Mes!$C$7:$AV$131,MATCH(MP$1,Mes!$C$3:$AV$3,0),FALSE),""))*1000)</f>
        <v>#VALUE!</v>
      </c>
      <c r="MQ241" s="30" t="e">
        <f>((IFERROR(VLOOKUP($B240,Mes!$C$7:$AV$131,MATCH(MQ$1,Mes!$C$3:$AV$3,0),FALSE),""))*1000)</f>
        <v>#VALUE!</v>
      </c>
      <c r="MR241" s="30" t="e">
        <f>((IFERROR(VLOOKUP($B240,Mes!$C$7:$AV$131,MATCH(MR$1,Mes!$C$3:$AV$3,0),FALSE),""))*1000)</f>
        <v>#VALUE!</v>
      </c>
      <c r="MS241" s="30" t="e">
        <f>((IFERROR(VLOOKUP($B240,Mes!$C$7:$AV$131,MATCH(MS$1,Mes!$C$3:$AV$3,0),FALSE),""))*1000)</f>
        <v>#VALUE!</v>
      </c>
      <c r="MT241" s="30" t="e">
        <f>((IFERROR(VLOOKUP($B240,Mes!$C$7:$AV$131,MATCH(MT$1,Mes!$C$3:$AV$3,0),FALSE),""))*1000)</f>
        <v>#VALUE!</v>
      </c>
      <c r="MU241" s="30" t="e">
        <f>((IFERROR(VLOOKUP($B240,Mes!$C$7:$AV$131,MATCH(MU$1,Mes!$C$3:$AV$3,0),FALSE),""))*1000)</f>
        <v>#VALUE!</v>
      </c>
      <c r="MV241" s="30" t="e">
        <f>((IFERROR(VLOOKUP($B240,Mes!$C$7:$AV$131,MATCH(MV$1,Mes!$C$3:$AV$3,0),FALSE),""))*1000)</f>
        <v>#VALUE!</v>
      </c>
      <c r="MW241" s="30" t="e">
        <f>((IFERROR(VLOOKUP($B240,Mes!$C$7:$AV$131,MATCH(MW$1,Mes!$C$3:$AV$3,0),FALSE),""))*1000)</f>
        <v>#VALUE!</v>
      </c>
      <c r="MX241" s="30" t="e">
        <f>((IFERROR(VLOOKUP($B240,Mes!$C$7:$AV$131,MATCH(MX$1,Mes!$C$3:$AV$3,0),FALSE),""))*1000)</f>
        <v>#VALUE!</v>
      </c>
      <c r="MY241" s="30" t="e">
        <f>((IFERROR(VLOOKUP($B240,Mes!$C$7:$AV$131,MATCH(MY$1,Mes!$C$3:$AV$3,0),FALSE),""))*1000)</f>
        <v>#VALUE!</v>
      </c>
      <c r="MZ241" s="30" t="e">
        <f>((IFERROR(VLOOKUP($B240,Mes!$C$7:$AV$131,MATCH(MZ$1,Mes!$C$3:$AV$3,0),FALSE),""))*1000)</f>
        <v>#VALUE!</v>
      </c>
      <c r="NA241" s="30" t="e">
        <f>((IFERROR(VLOOKUP($B240,Mes!$C$7:$AV$131,MATCH(NA$1,Mes!$C$3:$AV$3,0),FALSE),""))*1000)</f>
        <v>#VALUE!</v>
      </c>
      <c r="NB241" s="30" t="e">
        <f>((IFERROR(VLOOKUP($B240,Mes!$C$7:$AV$131,MATCH(NB$1,Mes!$C$3:$AV$3,0),FALSE),""))*1000)</f>
        <v>#VALUE!</v>
      </c>
      <c r="NC241" s="30" t="e">
        <f>((IFERROR(VLOOKUP($B240,Mes!$C$7:$AV$131,MATCH(NC$1,Mes!$C$3:$AV$3,0),FALSE),""))*1000)</f>
        <v>#VALUE!</v>
      </c>
      <c r="ND241" s="30" t="e">
        <f>((IFERROR(VLOOKUP($B240,Mes!$C$7:$AV$131,MATCH(ND$1,Mes!$C$3:$AV$3,0),FALSE),""))*1000)</f>
        <v>#VALUE!</v>
      </c>
      <c r="NE241" s="30" t="e">
        <f>((IFERROR(VLOOKUP($B240,Mes!$C$7:$AV$131,MATCH(NE$1,Mes!$C$3:$AV$3,0),FALSE),""))*1000)</f>
        <v>#VALUE!</v>
      </c>
      <c r="NF241" s="30" t="e">
        <f>((IFERROR(VLOOKUP($B240,Mes!$C$7:$AV$131,MATCH(NF$1,Mes!$C$3:$AV$3,0),FALSE),""))*1000)</f>
        <v>#VALUE!</v>
      </c>
      <c r="NG241" s="30" t="e">
        <f>((IFERROR(VLOOKUP($B240,Mes!$C$7:$AV$131,MATCH(NG$1,Mes!$C$3:$AV$3,0),FALSE),""))*1000)</f>
        <v>#VALUE!</v>
      </c>
      <c r="NH241" s="30" t="e">
        <f>((IFERROR(VLOOKUP($B240,Mes!$C$7:$AV$131,MATCH(NH$1,Mes!$C$3:$AV$3,0),FALSE),""))*1000)</f>
        <v>#VALUE!</v>
      </c>
      <c r="NI241" s="30" t="e">
        <f>((IFERROR(VLOOKUP($B240,Mes!$C$7:$AV$131,MATCH(NI$1,Mes!$C$3:$AV$3,0),FALSE),""))*1000)</f>
        <v>#VALUE!</v>
      </c>
    </row>
    <row r="242" spans="1:374" s="40" customFormat="1" ht="14.4" outlineLevel="1" x14ac:dyDescent="0.25">
      <c r="A242" s="16"/>
      <c r="B242" s="14"/>
      <c r="C242" s="14"/>
      <c r="D242" s="14"/>
      <c r="E242" s="27" t="s">
        <v>219</v>
      </c>
      <c r="F242" s="25"/>
      <c r="G242" s="87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52"/>
      <c r="AS242" s="52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2"/>
      <c r="CO242" s="52"/>
      <c r="CP242" s="52"/>
      <c r="CQ242" s="52"/>
      <c r="CR242" s="52"/>
      <c r="CS242" s="52"/>
      <c r="CT242" s="52"/>
      <c r="CU242" s="52"/>
      <c r="CV242" s="52"/>
      <c r="CW242" s="52"/>
      <c r="CX242" s="52"/>
      <c r="CY242" s="52"/>
      <c r="CZ242" s="52"/>
      <c r="DA242" s="52"/>
      <c r="DB242" s="52"/>
      <c r="DC242" s="52"/>
      <c r="DD242" s="52"/>
      <c r="DE242" s="52"/>
      <c r="DF242" s="52"/>
      <c r="DG242" s="52"/>
      <c r="DH242" s="52"/>
      <c r="DI242" s="52"/>
      <c r="DJ242" s="52"/>
      <c r="DK242" s="52"/>
      <c r="DL242" s="52"/>
      <c r="DM242" s="52"/>
      <c r="DN242" s="52"/>
      <c r="DO242" s="52"/>
      <c r="DP242" s="52"/>
      <c r="DQ242" s="52"/>
      <c r="DR242" s="52"/>
      <c r="DS242" s="52"/>
      <c r="DT242" s="52"/>
      <c r="DU242" s="52"/>
      <c r="DV242" s="52"/>
      <c r="DW242" s="52"/>
      <c r="DX242" s="52"/>
      <c r="DY242" s="52"/>
      <c r="DZ242" s="52"/>
      <c r="EA242" s="52"/>
      <c r="EB242" s="52"/>
      <c r="EC242" s="52"/>
      <c r="ED242" s="52"/>
      <c r="EE242" s="52"/>
      <c r="EF242" s="52"/>
      <c r="EG242" s="52"/>
      <c r="EH242" s="52"/>
      <c r="EI242" s="52"/>
      <c r="EJ242" s="52"/>
      <c r="EK242" s="52"/>
      <c r="EL242" s="52"/>
      <c r="EM242" s="52"/>
      <c r="EN242" s="52"/>
      <c r="EO242" s="52"/>
      <c r="EP242" s="52"/>
      <c r="EQ242" s="52"/>
      <c r="ER242" s="52"/>
      <c r="ES242" s="52"/>
      <c r="ET242" s="52"/>
      <c r="EU242" s="52"/>
      <c r="EV242" s="52"/>
      <c r="EW242" s="52"/>
      <c r="EX242" s="52"/>
      <c r="EY242" s="52"/>
      <c r="EZ242" s="52"/>
      <c r="FA242" s="52"/>
      <c r="FB242" s="52"/>
      <c r="FC242" s="52"/>
      <c r="FD242" s="52"/>
      <c r="FE242" s="52"/>
      <c r="FF242" s="52"/>
      <c r="FG242" s="52"/>
      <c r="FH242" s="52"/>
      <c r="FI242" s="52"/>
      <c r="FJ242" s="52"/>
      <c r="FK242" s="52"/>
      <c r="FL242" s="52"/>
      <c r="FM242" s="52"/>
      <c r="FN242" s="52"/>
      <c r="FO242" s="52"/>
      <c r="FP242" s="52"/>
      <c r="FQ242" s="52"/>
      <c r="FR242" s="52"/>
      <c r="FS242" s="52"/>
      <c r="FT242" s="52"/>
      <c r="FU242" s="52"/>
      <c r="FV242" s="52"/>
      <c r="FW242" s="52"/>
      <c r="FX242" s="52"/>
      <c r="FY242" s="52"/>
      <c r="FZ242" s="52"/>
      <c r="GA242" s="52"/>
      <c r="GB242" s="52"/>
      <c r="GC242" s="52"/>
      <c r="GD242" s="52"/>
      <c r="GE242" s="52"/>
      <c r="GF242" s="52"/>
      <c r="GG242" s="52"/>
      <c r="GH242" s="52"/>
      <c r="GI242" s="52"/>
      <c r="GJ242" s="52"/>
      <c r="GK242" s="52"/>
      <c r="GL242" s="52"/>
      <c r="GM242" s="52"/>
      <c r="GN242" s="52"/>
      <c r="GO242" s="52"/>
      <c r="GP242" s="52"/>
      <c r="GQ242" s="52"/>
      <c r="GR242" s="52"/>
      <c r="GS242" s="52"/>
      <c r="GT242" s="52"/>
      <c r="GU242" s="52"/>
      <c r="GV242" s="52"/>
      <c r="GW242" s="52"/>
      <c r="GX242" s="52"/>
      <c r="GY242" s="52"/>
      <c r="GZ242" s="52"/>
      <c r="HA242" s="52"/>
      <c r="HB242" s="52"/>
      <c r="HC242" s="52"/>
      <c r="HD242" s="52"/>
      <c r="HE242" s="52"/>
      <c r="HF242" s="52"/>
      <c r="HG242" s="52"/>
      <c r="HH242" s="52"/>
      <c r="HI242" s="52"/>
      <c r="HJ242" s="52"/>
      <c r="HK242" s="52"/>
      <c r="HL242" s="52"/>
      <c r="HM242" s="52"/>
      <c r="HN242" s="52"/>
      <c r="HO242" s="52"/>
      <c r="HP242" s="52"/>
      <c r="HQ242" s="52"/>
      <c r="HR242" s="52"/>
      <c r="HS242" s="52"/>
      <c r="HT242" s="52"/>
      <c r="HU242" s="52"/>
      <c r="HV242" s="52"/>
      <c r="HW242" s="52"/>
      <c r="HX242" s="52"/>
      <c r="HY242" s="52"/>
      <c r="HZ242" s="52"/>
      <c r="IA242" s="52"/>
      <c r="IB242" s="52"/>
      <c r="IC242" s="52"/>
      <c r="ID242" s="52"/>
      <c r="IE242" s="52"/>
      <c r="IF242" s="52"/>
      <c r="IG242" s="52"/>
      <c r="IH242" s="52"/>
      <c r="II242" s="52"/>
      <c r="IJ242" s="52"/>
      <c r="IK242" s="52"/>
      <c r="IL242" s="52"/>
      <c r="IM242" s="52"/>
      <c r="IN242" s="52"/>
      <c r="IO242" s="52"/>
      <c r="IP242" s="52"/>
      <c r="IQ242" s="52"/>
      <c r="IR242" s="52"/>
      <c r="IS242" s="52"/>
      <c r="IT242" s="52"/>
      <c r="IU242" s="52"/>
      <c r="IV242" s="52"/>
      <c r="IW242" s="52"/>
      <c r="IX242" s="52"/>
      <c r="IY242" s="52"/>
      <c r="IZ242" s="52"/>
      <c r="JA242" s="52"/>
      <c r="JB242" s="52"/>
      <c r="JC242" s="52"/>
      <c r="JD242" s="52"/>
      <c r="JE242" s="52"/>
      <c r="JF242" s="52"/>
      <c r="JG242" s="52"/>
      <c r="JH242" s="52"/>
      <c r="JI242" s="52"/>
      <c r="JJ242" s="52"/>
      <c r="JK242" s="52"/>
      <c r="JL242" s="52"/>
      <c r="JM242" s="52"/>
      <c r="JN242" s="52"/>
      <c r="JO242" s="52"/>
      <c r="JP242" s="52"/>
      <c r="JQ242" s="52"/>
      <c r="JR242" s="52"/>
      <c r="JS242" s="52"/>
      <c r="JT242" s="52"/>
      <c r="JU242" s="52"/>
      <c r="JV242" s="52"/>
      <c r="JW242" s="52"/>
      <c r="JX242" s="52"/>
      <c r="JY242" s="52"/>
      <c r="JZ242" s="52"/>
      <c r="KA242" s="52"/>
      <c r="KB242" s="52"/>
      <c r="KC242" s="52"/>
      <c r="KD242" s="52"/>
      <c r="KE242" s="52"/>
      <c r="KF242" s="52"/>
      <c r="KG242" s="52"/>
      <c r="KH242" s="52"/>
      <c r="KI242" s="52"/>
      <c r="KJ242" s="52"/>
      <c r="KK242" s="52"/>
      <c r="KL242" s="52"/>
      <c r="KM242" s="52"/>
      <c r="KN242" s="52"/>
      <c r="KO242" s="52"/>
      <c r="KP242" s="52"/>
      <c r="KQ242" s="52"/>
      <c r="KR242" s="52"/>
      <c r="KS242" s="52"/>
      <c r="KT242" s="52"/>
      <c r="KU242" s="52"/>
      <c r="KV242" s="52"/>
      <c r="KW242" s="52"/>
      <c r="KX242" s="52"/>
      <c r="KY242" s="52"/>
      <c r="KZ242" s="52"/>
      <c r="LA242" s="52"/>
      <c r="LB242" s="52"/>
      <c r="LC242" s="52"/>
      <c r="LD242" s="52"/>
      <c r="LE242" s="52"/>
      <c r="LF242" s="52"/>
      <c r="LG242" s="52"/>
      <c r="LH242" s="52"/>
      <c r="LI242" s="52"/>
      <c r="LJ242" s="52"/>
      <c r="LK242" s="52"/>
      <c r="LL242" s="52"/>
      <c r="LM242" s="52"/>
      <c r="LN242" s="52"/>
      <c r="LO242" s="52"/>
      <c r="LP242" s="52"/>
      <c r="LQ242" s="52"/>
      <c r="LR242" s="52"/>
      <c r="LS242" s="52"/>
      <c r="LT242" s="52"/>
      <c r="LU242" s="52"/>
      <c r="LV242" s="52"/>
      <c r="LW242" s="52"/>
      <c r="LX242" s="52"/>
      <c r="LY242" s="52"/>
      <c r="LZ242" s="52"/>
      <c r="MA242" s="52"/>
      <c r="MB242" s="52"/>
      <c r="MC242" s="52"/>
      <c r="MD242" s="52"/>
      <c r="ME242" s="52"/>
      <c r="MF242" s="52"/>
      <c r="MG242" s="52"/>
      <c r="MH242" s="52"/>
      <c r="MI242" s="52"/>
      <c r="MJ242" s="52"/>
      <c r="MK242" s="52"/>
      <c r="ML242" s="52"/>
      <c r="MM242" s="52"/>
      <c r="MN242" s="52"/>
      <c r="MO242" s="52"/>
      <c r="MP242" s="52"/>
      <c r="MQ242" s="52"/>
      <c r="MR242" s="52"/>
      <c r="MS242" s="52"/>
      <c r="MT242" s="52"/>
      <c r="MU242" s="52"/>
      <c r="MV242" s="52"/>
      <c r="MW242" s="52"/>
      <c r="MX242" s="52"/>
      <c r="MY242" s="52"/>
      <c r="MZ242" s="52"/>
      <c r="NA242" s="52"/>
      <c r="NB242" s="52"/>
      <c r="NC242" s="52"/>
      <c r="ND242" s="52"/>
      <c r="NE242" s="52"/>
      <c r="NF242" s="52"/>
      <c r="NG242" s="52"/>
      <c r="NH242" s="52"/>
      <c r="NI242" s="52"/>
    </row>
    <row r="243" spans="1:374" s="40" customFormat="1" ht="15" outlineLevel="1" thickBot="1" x14ac:dyDescent="0.3">
      <c r="A243" s="16"/>
      <c r="B243" s="14"/>
      <c r="C243" s="14"/>
      <c r="D243" s="14"/>
      <c r="E243" s="27" t="s">
        <v>220</v>
      </c>
      <c r="F243" s="25"/>
      <c r="G243" s="87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  <c r="AO243" s="52"/>
      <c r="AP243" s="52"/>
      <c r="AQ243" s="52"/>
      <c r="AR243" s="52"/>
      <c r="AS243" s="52"/>
      <c r="AT243" s="52"/>
      <c r="AU243" s="52"/>
      <c r="AV243" s="52"/>
      <c r="AW243" s="52"/>
      <c r="AX243" s="52"/>
      <c r="AY243" s="52"/>
      <c r="AZ243" s="52"/>
      <c r="BA243" s="52"/>
      <c r="BB243" s="52"/>
      <c r="BC243" s="52"/>
      <c r="BD243" s="52"/>
      <c r="BE243" s="52"/>
      <c r="BF243" s="52"/>
      <c r="BG243" s="52"/>
      <c r="BH243" s="52"/>
      <c r="BI243" s="52"/>
      <c r="BJ243" s="52"/>
      <c r="BK243" s="52"/>
      <c r="BL243" s="52"/>
      <c r="BM243" s="52"/>
      <c r="BN243" s="52"/>
      <c r="BO243" s="52"/>
      <c r="BP243" s="52"/>
      <c r="BQ243" s="52"/>
      <c r="BR243" s="52"/>
      <c r="BS243" s="52"/>
      <c r="BT243" s="52"/>
      <c r="BU243" s="52"/>
      <c r="BV243" s="52"/>
      <c r="BW243" s="52"/>
      <c r="BX243" s="52"/>
      <c r="BY243" s="52"/>
      <c r="BZ243" s="52"/>
      <c r="CA243" s="52"/>
      <c r="CB243" s="52"/>
      <c r="CC243" s="52"/>
      <c r="CD243" s="52"/>
      <c r="CE243" s="52"/>
      <c r="CF243" s="52"/>
      <c r="CG243" s="52"/>
      <c r="CH243" s="52"/>
      <c r="CI243" s="52"/>
      <c r="CJ243" s="52"/>
      <c r="CK243" s="52"/>
      <c r="CL243" s="52"/>
      <c r="CM243" s="52"/>
      <c r="CN243" s="52"/>
      <c r="CO243" s="52"/>
      <c r="CP243" s="52"/>
      <c r="CQ243" s="52"/>
      <c r="CR243" s="52"/>
      <c r="CS243" s="52"/>
      <c r="CT243" s="52"/>
      <c r="CU243" s="52"/>
      <c r="CV243" s="52"/>
      <c r="CW243" s="52"/>
      <c r="CX243" s="52"/>
      <c r="CY243" s="52"/>
      <c r="CZ243" s="52"/>
      <c r="DA243" s="52"/>
      <c r="DB243" s="52"/>
      <c r="DC243" s="52"/>
      <c r="DD243" s="52"/>
      <c r="DE243" s="52"/>
      <c r="DF243" s="52"/>
      <c r="DG243" s="52"/>
      <c r="DH243" s="52"/>
      <c r="DI243" s="52"/>
      <c r="DJ243" s="52"/>
      <c r="DK243" s="52"/>
      <c r="DL243" s="52"/>
      <c r="DM243" s="52"/>
      <c r="DN243" s="52"/>
      <c r="DO243" s="52"/>
      <c r="DP243" s="52"/>
      <c r="DQ243" s="52"/>
      <c r="DR243" s="52"/>
      <c r="DS243" s="52"/>
      <c r="DT243" s="52"/>
      <c r="DU243" s="52"/>
      <c r="DV243" s="52"/>
      <c r="DW243" s="52"/>
      <c r="DX243" s="52"/>
      <c r="DY243" s="52"/>
      <c r="DZ243" s="52"/>
      <c r="EA243" s="52"/>
      <c r="EB243" s="52"/>
      <c r="EC243" s="52"/>
      <c r="ED243" s="52"/>
      <c r="EE243" s="52"/>
      <c r="EF243" s="52"/>
      <c r="EG243" s="52"/>
      <c r="EH243" s="52"/>
      <c r="EI243" s="52"/>
      <c r="EJ243" s="52"/>
      <c r="EK243" s="52"/>
      <c r="EL243" s="52"/>
      <c r="EM243" s="52"/>
      <c r="EN243" s="52"/>
      <c r="EO243" s="52"/>
      <c r="EP243" s="52"/>
      <c r="EQ243" s="52"/>
      <c r="ER243" s="52"/>
      <c r="ES243" s="52"/>
      <c r="ET243" s="52"/>
      <c r="EU243" s="52"/>
      <c r="EV243" s="52"/>
      <c r="EW243" s="52"/>
      <c r="EX243" s="52"/>
      <c r="EY243" s="52"/>
      <c r="EZ243" s="52"/>
      <c r="FA243" s="52"/>
      <c r="FB243" s="52"/>
      <c r="FC243" s="52"/>
      <c r="FD243" s="52"/>
      <c r="FE243" s="52"/>
      <c r="FF243" s="52"/>
      <c r="FG243" s="52"/>
      <c r="FH243" s="52"/>
      <c r="FI243" s="52"/>
      <c r="FJ243" s="52"/>
      <c r="FK243" s="52"/>
      <c r="FL243" s="52"/>
      <c r="FM243" s="52"/>
      <c r="FN243" s="52"/>
      <c r="FO243" s="52"/>
      <c r="FP243" s="52"/>
      <c r="FQ243" s="52"/>
      <c r="FR243" s="52"/>
      <c r="FS243" s="52"/>
      <c r="FT243" s="52"/>
      <c r="FU243" s="52"/>
      <c r="FV243" s="52"/>
      <c r="FW243" s="52"/>
      <c r="FX243" s="52"/>
      <c r="FY243" s="52"/>
      <c r="FZ243" s="52"/>
      <c r="GA243" s="52"/>
      <c r="GB243" s="52"/>
      <c r="GC243" s="52"/>
      <c r="GD243" s="52"/>
      <c r="GE243" s="52"/>
      <c r="GF243" s="52"/>
      <c r="GG243" s="52"/>
      <c r="GH243" s="52"/>
      <c r="GI243" s="52"/>
      <c r="GJ243" s="52"/>
      <c r="GK243" s="52"/>
      <c r="GL243" s="52"/>
      <c r="GM243" s="52"/>
      <c r="GN243" s="52"/>
      <c r="GO243" s="52"/>
      <c r="GP243" s="52"/>
      <c r="GQ243" s="52"/>
      <c r="GR243" s="52"/>
      <c r="GS243" s="52"/>
      <c r="GT243" s="52"/>
      <c r="GU243" s="52"/>
      <c r="GV243" s="52"/>
      <c r="GW243" s="52"/>
      <c r="GX243" s="52"/>
      <c r="GY243" s="52"/>
      <c r="GZ243" s="52"/>
      <c r="HA243" s="52"/>
      <c r="HB243" s="52"/>
      <c r="HC243" s="52"/>
      <c r="HD243" s="52"/>
      <c r="HE243" s="52"/>
      <c r="HF243" s="52"/>
      <c r="HG243" s="52"/>
      <c r="HH243" s="52"/>
      <c r="HI243" s="52"/>
      <c r="HJ243" s="52"/>
      <c r="HK243" s="52"/>
      <c r="HL243" s="52"/>
      <c r="HM243" s="52"/>
      <c r="HN243" s="52"/>
      <c r="HO243" s="52"/>
      <c r="HP243" s="52"/>
      <c r="HQ243" s="52"/>
      <c r="HR243" s="52"/>
      <c r="HS243" s="52"/>
      <c r="HT243" s="52"/>
      <c r="HU243" s="52"/>
      <c r="HV243" s="52"/>
      <c r="HW243" s="52"/>
      <c r="HX243" s="52"/>
      <c r="HY243" s="52"/>
      <c r="HZ243" s="52"/>
      <c r="IA243" s="52"/>
      <c r="IB243" s="52"/>
      <c r="IC243" s="52"/>
      <c r="ID243" s="52"/>
      <c r="IE243" s="52"/>
      <c r="IF243" s="52"/>
      <c r="IG243" s="52"/>
      <c r="IH243" s="52"/>
      <c r="II243" s="52"/>
      <c r="IJ243" s="52"/>
      <c r="IK243" s="52"/>
      <c r="IL243" s="52"/>
      <c r="IM243" s="52"/>
      <c r="IN243" s="52"/>
      <c r="IO243" s="52"/>
      <c r="IP243" s="52"/>
      <c r="IQ243" s="52"/>
      <c r="IR243" s="52"/>
      <c r="IS243" s="52"/>
      <c r="IT243" s="52"/>
      <c r="IU243" s="52"/>
      <c r="IV243" s="52"/>
      <c r="IW243" s="52"/>
      <c r="IX243" s="52"/>
      <c r="IY243" s="52"/>
      <c r="IZ243" s="52"/>
      <c r="JA243" s="52"/>
      <c r="JB243" s="52"/>
      <c r="JC243" s="52"/>
      <c r="JD243" s="52"/>
      <c r="JE243" s="52"/>
      <c r="JF243" s="52"/>
      <c r="JG243" s="52"/>
      <c r="JH243" s="52"/>
      <c r="JI243" s="52"/>
      <c r="JJ243" s="52"/>
      <c r="JK243" s="52"/>
      <c r="JL243" s="52"/>
      <c r="JM243" s="52"/>
      <c r="JN243" s="52"/>
      <c r="JO243" s="52"/>
      <c r="JP243" s="52"/>
      <c r="JQ243" s="52"/>
      <c r="JR243" s="52"/>
      <c r="JS243" s="52"/>
      <c r="JT243" s="52"/>
      <c r="JU243" s="52"/>
      <c r="JV243" s="52"/>
      <c r="JW243" s="52"/>
      <c r="JX243" s="52"/>
      <c r="JY243" s="52"/>
      <c r="JZ243" s="52"/>
      <c r="KA243" s="52"/>
      <c r="KB243" s="52"/>
      <c r="KC243" s="52"/>
      <c r="KD243" s="52"/>
      <c r="KE243" s="52"/>
      <c r="KF243" s="52"/>
      <c r="KG243" s="52"/>
      <c r="KH243" s="52"/>
      <c r="KI243" s="52"/>
      <c r="KJ243" s="52"/>
      <c r="KK243" s="52"/>
      <c r="KL243" s="52"/>
      <c r="KM243" s="52"/>
      <c r="KN243" s="52"/>
      <c r="KO243" s="52"/>
      <c r="KP243" s="52"/>
      <c r="KQ243" s="52"/>
      <c r="KR243" s="52"/>
      <c r="KS243" s="52"/>
      <c r="KT243" s="52"/>
      <c r="KU243" s="52"/>
      <c r="KV243" s="52"/>
      <c r="KW243" s="52"/>
      <c r="KX243" s="52"/>
      <c r="KY243" s="52"/>
      <c r="KZ243" s="52"/>
      <c r="LA243" s="52"/>
      <c r="LB243" s="52"/>
      <c r="LC243" s="52"/>
      <c r="LD243" s="52"/>
      <c r="LE243" s="52"/>
      <c r="LF243" s="52"/>
      <c r="LG243" s="52"/>
      <c r="LH243" s="52"/>
      <c r="LI243" s="52"/>
      <c r="LJ243" s="52"/>
      <c r="LK243" s="52"/>
      <c r="LL243" s="52"/>
      <c r="LM243" s="52"/>
      <c r="LN243" s="52"/>
      <c r="LO243" s="52"/>
      <c r="LP243" s="52"/>
      <c r="LQ243" s="52"/>
      <c r="LR243" s="52"/>
      <c r="LS243" s="52"/>
      <c r="LT243" s="52"/>
      <c r="LU243" s="52"/>
      <c r="LV243" s="52"/>
      <c r="LW243" s="52"/>
      <c r="LX243" s="52"/>
      <c r="LY243" s="52"/>
      <c r="LZ243" s="52"/>
      <c r="MA243" s="52"/>
      <c r="MB243" s="52"/>
      <c r="MC243" s="52"/>
      <c r="MD243" s="52"/>
      <c r="ME243" s="52"/>
      <c r="MF243" s="52"/>
      <c r="MG243" s="52"/>
      <c r="MH243" s="52"/>
      <c r="MI243" s="52"/>
      <c r="MJ243" s="52"/>
      <c r="MK243" s="52"/>
      <c r="ML243" s="52"/>
      <c r="MM243" s="52"/>
      <c r="MN243" s="52"/>
      <c r="MO243" s="52"/>
      <c r="MP243" s="52"/>
      <c r="MQ243" s="52"/>
      <c r="MR243" s="52"/>
      <c r="MS243" s="52"/>
      <c r="MT243" s="52"/>
      <c r="MU243" s="52"/>
      <c r="MV243" s="52"/>
      <c r="MW243" s="52"/>
      <c r="MX243" s="52"/>
      <c r="MY243" s="52"/>
      <c r="MZ243" s="52"/>
      <c r="NA243" s="52"/>
      <c r="NB243" s="52"/>
      <c r="NC243" s="52"/>
      <c r="ND243" s="52"/>
      <c r="NE243" s="52"/>
      <c r="NF243" s="52"/>
      <c r="NG243" s="52"/>
      <c r="NH243" s="52"/>
      <c r="NI243" s="52"/>
    </row>
    <row r="244" spans="1:374" s="40" customFormat="1" ht="14.4" outlineLevel="1" x14ac:dyDescent="0.25">
      <c r="A244" s="1047" t="s">
        <v>38</v>
      </c>
      <c r="B244" s="43" t="s">
        <v>36</v>
      </c>
      <c r="C244" s="44"/>
      <c r="D244" s="45"/>
      <c r="E244" s="27" t="s">
        <v>28</v>
      </c>
      <c r="F244" s="25"/>
      <c r="G244" s="84" t="e">
        <v>#VALUE!</v>
      </c>
      <c r="H244" s="42" t="e">
        <f t="shared" ref="H244:BT244" si="326">IF(H242&lt;&gt;0,H242,IF(G247-H251&lt;0,0,G247-H251))</f>
        <v>#VALUE!</v>
      </c>
      <c r="I244" s="42" t="e">
        <f t="shared" si="326"/>
        <v>#VALUE!</v>
      </c>
      <c r="J244" s="42" t="e">
        <f t="shared" si="326"/>
        <v>#VALUE!</v>
      </c>
      <c r="K244" s="42" t="e">
        <f t="shared" si="326"/>
        <v>#VALUE!</v>
      </c>
      <c r="L244" s="42" t="e">
        <f t="shared" si="326"/>
        <v>#VALUE!</v>
      </c>
      <c r="M244" s="42" t="e">
        <f t="shared" si="326"/>
        <v>#VALUE!</v>
      </c>
      <c r="N244" s="42" t="e">
        <f t="shared" si="326"/>
        <v>#VALUE!</v>
      </c>
      <c r="O244" s="42" t="e">
        <f t="shared" si="326"/>
        <v>#VALUE!</v>
      </c>
      <c r="P244" s="42" t="e">
        <f t="shared" si="326"/>
        <v>#VALUE!</v>
      </c>
      <c r="Q244" s="42" t="e">
        <f t="shared" si="326"/>
        <v>#VALUE!</v>
      </c>
      <c r="R244" s="42" t="e">
        <f t="shared" si="326"/>
        <v>#VALUE!</v>
      </c>
      <c r="S244" s="42" t="e">
        <f t="shared" si="326"/>
        <v>#VALUE!</v>
      </c>
      <c r="T244" s="42" t="e">
        <f t="shared" si="326"/>
        <v>#VALUE!</v>
      </c>
      <c r="U244" s="42" t="e">
        <f t="shared" si="326"/>
        <v>#VALUE!</v>
      </c>
      <c r="V244" s="42" t="e">
        <f t="shared" si="326"/>
        <v>#VALUE!</v>
      </c>
      <c r="W244" s="42" t="e">
        <f t="shared" si="326"/>
        <v>#VALUE!</v>
      </c>
      <c r="X244" s="42" t="e">
        <f t="shared" si="326"/>
        <v>#VALUE!</v>
      </c>
      <c r="Y244" s="42" t="e">
        <f t="shared" si="326"/>
        <v>#VALUE!</v>
      </c>
      <c r="Z244" s="42" t="e">
        <f t="shared" si="326"/>
        <v>#VALUE!</v>
      </c>
      <c r="AA244" s="42" t="e">
        <f t="shared" si="326"/>
        <v>#VALUE!</v>
      </c>
      <c r="AB244" s="42" t="e">
        <f t="shared" si="326"/>
        <v>#VALUE!</v>
      </c>
      <c r="AC244" s="42" t="e">
        <f t="shared" si="326"/>
        <v>#VALUE!</v>
      </c>
      <c r="AD244" s="42" t="e">
        <f t="shared" si="326"/>
        <v>#VALUE!</v>
      </c>
      <c r="AE244" s="42" t="e">
        <f t="shared" si="326"/>
        <v>#VALUE!</v>
      </c>
      <c r="AF244" s="42" t="e">
        <f t="shared" si="326"/>
        <v>#VALUE!</v>
      </c>
      <c r="AG244" s="42" t="e">
        <f t="shared" si="326"/>
        <v>#VALUE!</v>
      </c>
      <c r="AH244" s="42" t="e">
        <f t="shared" si="326"/>
        <v>#VALUE!</v>
      </c>
      <c r="AI244" s="42" t="e">
        <f t="shared" si="326"/>
        <v>#VALUE!</v>
      </c>
      <c r="AJ244" s="42" t="e">
        <f t="shared" si="326"/>
        <v>#VALUE!</v>
      </c>
      <c r="AK244" s="42" t="e">
        <f t="shared" si="326"/>
        <v>#VALUE!</v>
      </c>
      <c r="AL244" s="42" t="e">
        <f t="shared" si="326"/>
        <v>#VALUE!</v>
      </c>
      <c r="AM244" s="42" t="e">
        <f t="shared" si="326"/>
        <v>#VALUE!</v>
      </c>
      <c r="AN244" s="42" t="e">
        <f t="shared" si="326"/>
        <v>#VALUE!</v>
      </c>
      <c r="AO244" s="42" t="e">
        <f t="shared" si="326"/>
        <v>#VALUE!</v>
      </c>
      <c r="AP244" s="42" t="e">
        <f t="shared" si="326"/>
        <v>#VALUE!</v>
      </c>
      <c r="AQ244" s="42" t="e">
        <f t="shared" si="326"/>
        <v>#VALUE!</v>
      </c>
      <c r="AR244" s="42" t="e">
        <f t="shared" si="326"/>
        <v>#VALUE!</v>
      </c>
      <c r="AS244" s="42" t="e">
        <f t="shared" si="326"/>
        <v>#VALUE!</v>
      </c>
      <c r="AT244" s="42" t="e">
        <f t="shared" si="326"/>
        <v>#VALUE!</v>
      </c>
      <c r="AU244" s="42" t="e">
        <f t="shared" si="326"/>
        <v>#VALUE!</v>
      </c>
      <c r="AV244" s="42" t="e">
        <f t="shared" si="326"/>
        <v>#VALUE!</v>
      </c>
      <c r="AW244" s="42" t="e">
        <f t="shared" si="326"/>
        <v>#VALUE!</v>
      </c>
      <c r="AX244" s="42" t="e">
        <f t="shared" si="326"/>
        <v>#VALUE!</v>
      </c>
      <c r="AY244" s="42" t="e">
        <f t="shared" si="326"/>
        <v>#VALUE!</v>
      </c>
      <c r="AZ244" s="42" t="e">
        <f t="shared" si="326"/>
        <v>#VALUE!</v>
      </c>
      <c r="BA244" s="42" t="e">
        <f t="shared" si="326"/>
        <v>#VALUE!</v>
      </c>
      <c r="BB244" s="42" t="e">
        <f t="shared" si="326"/>
        <v>#VALUE!</v>
      </c>
      <c r="BC244" s="42" t="e">
        <f t="shared" si="326"/>
        <v>#VALUE!</v>
      </c>
      <c r="BD244" s="42" t="e">
        <f t="shared" si="326"/>
        <v>#VALUE!</v>
      </c>
      <c r="BE244" s="42" t="e">
        <f t="shared" si="326"/>
        <v>#VALUE!</v>
      </c>
      <c r="BF244" s="42" t="e">
        <f t="shared" si="326"/>
        <v>#VALUE!</v>
      </c>
      <c r="BG244" s="42" t="e">
        <f t="shared" si="326"/>
        <v>#VALUE!</v>
      </c>
      <c r="BH244" s="42" t="e">
        <f t="shared" si="326"/>
        <v>#VALUE!</v>
      </c>
      <c r="BI244" s="42" t="e">
        <f t="shared" si="326"/>
        <v>#VALUE!</v>
      </c>
      <c r="BJ244" s="42" t="e">
        <f t="shared" si="326"/>
        <v>#VALUE!</v>
      </c>
      <c r="BK244" s="42" t="e">
        <f t="shared" si="326"/>
        <v>#VALUE!</v>
      </c>
      <c r="BL244" s="42" t="e">
        <f t="shared" si="326"/>
        <v>#VALUE!</v>
      </c>
      <c r="BM244" s="42" t="e">
        <f t="shared" si="326"/>
        <v>#VALUE!</v>
      </c>
      <c r="BN244" s="42" t="e">
        <f>IF(BN242&lt;&gt;0,BN242,IF(BL247-BN251&lt;0,0,BL247-BN251))</f>
        <v>#VALUE!</v>
      </c>
      <c r="BO244" s="42" t="e">
        <f>IF(BO242&lt;&gt;0,BO242,IF(BM247-BO251&lt;0,0,BM247-BO251))</f>
        <v>#VALUE!</v>
      </c>
      <c r="BP244" s="42" t="e">
        <f t="shared" si="326"/>
        <v>#VALUE!</v>
      </c>
      <c r="BQ244" s="42" t="e">
        <f t="shared" si="326"/>
        <v>#VALUE!</v>
      </c>
      <c r="BR244" s="42" t="e">
        <f t="shared" si="326"/>
        <v>#VALUE!</v>
      </c>
      <c r="BS244" s="42" t="e">
        <f t="shared" si="326"/>
        <v>#VALUE!</v>
      </c>
      <c r="BT244" s="42" t="e">
        <f t="shared" si="326"/>
        <v>#VALUE!</v>
      </c>
      <c r="BU244" s="42" t="e">
        <f t="shared" ref="BU244:EF244" si="327">IF(BU242&lt;&gt;0,BU242,IF(BT247-BU251&lt;0,0,BT247-BU251))</f>
        <v>#VALUE!</v>
      </c>
      <c r="BV244" s="42" t="e">
        <f t="shared" si="327"/>
        <v>#VALUE!</v>
      </c>
      <c r="BW244" s="42" t="e">
        <f t="shared" si="327"/>
        <v>#VALUE!</v>
      </c>
      <c r="BX244" s="42" t="e">
        <f t="shared" si="327"/>
        <v>#VALUE!</v>
      </c>
      <c r="BY244" s="42" t="e">
        <f t="shared" si="327"/>
        <v>#VALUE!</v>
      </c>
      <c r="BZ244" s="42" t="e">
        <f t="shared" si="327"/>
        <v>#VALUE!</v>
      </c>
      <c r="CA244" s="42" t="e">
        <f t="shared" si="327"/>
        <v>#VALUE!</v>
      </c>
      <c r="CB244" s="42" t="e">
        <f t="shared" si="327"/>
        <v>#VALUE!</v>
      </c>
      <c r="CC244" s="42" t="e">
        <f t="shared" si="327"/>
        <v>#VALUE!</v>
      </c>
      <c r="CD244" s="42" t="e">
        <f t="shared" si="327"/>
        <v>#VALUE!</v>
      </c>
      <c r="CE244" s="42" t="e">
        <f t="shared" si="327"/>
        <v>#VALUE!</v>
      </c>
      <c r="CF244" s="42" t="e">
        <f t="shared" si="327"/>
        <v>#VALUE!</v>
      </c>
      <c r="CG244" s="42" t="e">
        <f t="shared" si="327"/>
        <v>#VALUE!</v>
      </c>
      <c r="CH244" s="42" t="e">
        <f t="shared" si="327"/>
        <v>#VALUE!</v>
      </c>
      <c r="CI244" s="42" t="e">
        <f t="shared" si="327"/>
        <v>#VALUE!</v>
      </c>
      <c r="CJ244" s="42" t="e">
        <f t="shared" si="327"/>
        <v>#VALUE!</v>
      </c>
      <c r="CK244" s="42" t="e">
        <f t="shared" si="327"/>
        <v>#VALUE!</v>
      </c>
      <c r="CL244" s="42" t="e">
        <f t="shared" si="327"/>
        <v>#VALUE!</v>
      </c>
      <c r="CM244" s="42" t="e">
        <f t="shared" si="327"/>
        <v>#VALUE!</v>
      </c>
      <c r="CN244" s="42" t="e">
        <f t="shared" si="327"/>
        <v>#VALUE!</v>
      </c>
      <c r="CO244" s="42" t="e">
        <f t="shared" si="327"/>
        <v>#VALUE!</v>
      </c>
      <c r="CP244" s="42" t="e">
        <f t="shared" si="327"/>
        <v>#VALUE!</v>
      </c>
      <c r="CQ244" s="42" t="e">
        <f t="shared" si="327"/>
        <v>#VALUE!</v>
      </c>
      <c r="CR244" s="42" t="e">
        <f t="shared" si="327"/>
        <v>#VALUE!</v>
      </c>
      <c r="CS244" s="42" t="e">
        <f t="shared" si="327"/>
        <v>#VALUE!</v>
      </c>
      <c r="CT244" s="42" t="e">
        <f t="shared" si="327"/>
        <v>#VALUE!</v>
      </c>
      <c r="CU244" s="42" t="e">
        <f t="shared" si="327"/>
        <v>#VALUE!</v>
      </c>
      <c r="CV244" s="42" t="e">
        <f t="shared" si="327"/>
        <v>#VALUE!</v>
      </c>
      <c r="CW244" s="42" t="e">
        <f t="shared" si="327"/>
        <v>#VALUE!</v>
      </c>
      <c r="CX244" s="42" t="e">
        <f t="shared" si="327"/>
        <v>#VALUE!</v>
      </c>
      <c r="CY244" s="42" t="e">
        <f t="shared" si="327"/>
        <v>#VALUE!</v>
      </c>
      <c r="CZ244" s="42" t="e">
        <f t="shared" si="327"/>
        <v>#VALUE!</v>
      </c>
      <c r="DA244" s="42" t="e">
        <f t="shared" si="327"/>
        <v>#VALUE!</v>
      </c>
      <c r="DB244" s="42" t="e">
        <f t="shared" si="327"/>
        <v>#VALUE!</v>
      </c>
      <c r="DC244" s="42" t="e">
        <f t="shared" si="327"/>
        <v>#VALUE!</v>
      </c>
      <c r="DD244" s="42" t="e">
        <f t="shared" si="327"/>
        <v>#VALUE!</v>
      </c>
      <c r="DE244" s="42" t="e">
        <f t="shared" si="327"/>
        <v>#VALUE!</v>
      </c>
      <c r="DF244" s="42" t="e">
        <f t="shared" si="327"/>
        <v>#VALUE!</v>
      </c>
      <c r="DG244" s="42" t="e">
        <f t="shared" si="327"/>
        <v>#VALUE!</v>
      </c>
      <c r="DH244" s="42" t="e">
        <f t="shared" si="327"/>
        <v>#VALUE!</v>
      </c>
      <c r="DI244" s="42" t="e">
        <f t="shared" si="327"/>
        <v>#VALUE!</v>
      </c>
      <c r="DJ244" s="42" t="e">
        <f t="shared" si="327"/>
        <v>#VALUE!</v>
      </c>
      <c r="DK244" s="42" t="e">
        <f t="shared" si="327"/>
        <v>#VALUE!</v>
      </c>
      <c r="DL244" s="42" t="e">
        <f t="shared" si="327"/>
        <v>#VALUE!</v>
      </c>
      <c r="DM244" s="42" t="e">
        <f t="shared" si="327"/>
        <v>#VALUE!</v>
      </c>
      <c r="DN244" s="42" t="e">
        <f t="shared" si="327"/>
        <v>#VALUE!</v>
      </c>
      <c r="DO244" s="42" t="e">
        <f t="shared" si="327"/>
        <v>#VALUE!</v>
      </c>
      <c r="DP244" s="42" t="e">
        <f t="shared" si="327"/>
        <v>#VALUE!</v>
      </c>
      <c r="DQ244" s="42" t="e">
        <f t="shared" si="327"/>
        <v>#VALUE!</v>
      </c>
      <c r="DR244" s="42" t="e">
        <f t="shared" si="327"/>
        <v>#VALUE!</v>
      </c>
      <c r="DS244" s="42" t="e">
        <f t="shared" si="327"/>
        <v>#VALUE!</v>
      </c>
      <c r="DT244" s="42" t="e">
        <f t="shared" si="327"/>
        <v>#VALUE!</v>
      </c>
      <c r="DU244" s="42" t="e">
        <f t="shared" si="327"/>
        <v>#VALUE!</v>
      </c>
      <c r="DV244" s="42" t="e">
        <f t="shared" si="327"/>
        <v>#VALUE!</v>
      </c>
      <c r="DW244" s="42" t="e">
        <f t="shared" si="327"/>
        <v>#VALUE!</v>
      </c>
      <c r="DX244" s="42" t="e">
        <f t="shared" si="327"/>
        <v>#VALUE!</v>
      </c>
      <c r="DY244" s="42" t="e">
        <f t="shared" si="327"/>
        <v>#VALUE!</v>
      </c>
      <c r="DZ244" s="42" t="e">
        <f t="shared" si="327"/>
        <v>#VALUE!</v>
      </c>
      <c r="EA244" s="42" t="e">
        <f t="shared" si="327"/>
        <v>#VALUE!</v>
      </c>
      <c r="EB244" s="42" t="e">
        <f t="shared" si="327"/>
        <v>#VALUE!</v>
      </c>
      <c r="EC244" s="42" t="e">
        <f t="shared" si="327"/>
        <v>#VALUE!</v>
      </c>
      <c r="ED244" s="42" t="e">
        <f t="shared" si="327"/>
        <v>#VALUE!</v>
      </c>
      <c r="EE244" s="42" t="e">
        <f t="shared" si="327"/>
        <v>#VALUE!</v>
      </c>
      <c r="EF244" s="42" t="e">
        <f t="shared" si="327"/>
        <v>#VALUE!</v>
      </c>
      <c r="EG244" s="42" t="e">
        <f t="shared" ref="EG244:GR244" si="328">IF(EG242&lt;&gt;0,EG242,IF(EF247-EG251&lt;0,0,EF247-EG251))</f>
        <v>#VALUE!</v>
      </c>
      <c r="EH244" s="42" t="e">
        <f t="shared" si="328"/>
        <v>#VALUE!</v>
      </c>
      <c r="EI244" s="42" t="e">
        <f t="shared" si="328"/>
        <v>#VALUE!</v>
      </c>
      <c r="EJ244" s="42" t="e">
        <f t="shared" si="328"/>
        <v>#VALUE!</v>
      </c>
      <c r="EK244" s="42" t="e">
        <f t="shared" si="328"/>
        <v>#VALUE!</v>
      </c>
      <c r="EL244" s="42" t="e">
        <f t="shared" si="328"/>
        <v>#VALUE!</v>
      </c>
      <c r="EM244" s="42" t="e">
        <f t="shared" si="328"/>
        <v>#VALUE!</v>
      </c>
      <c r="EN244" s="42" t="e">
        <f t="shared" si="328"/>
        <v>#VALUE!</v>
      </c>
      <c r="EO244" s="42" t="e">
        <f t="shared" si="328"/>
        <v>#VALUE!</v>
      </c>
      <c r="EP244" s="42" t="e">
        <f t="shared" si="328"/>
        <v>#VALUE!</v>
      </c>
      <c r="EQ244" s="42" t="e">
        <f t="shared" si="328"/>
        <v>#VALUE!</v>
      </c>
      <c r="ER244" s="42" t="e">
        <f t="shared" si="328"/>
        <v>#VALUE!</v>
      </c>
      <c r="ES244" s="42" t="e">
        <f t="shared" si="328"/>
        <v>#VALUE!</v>
      </c>
      <c r="ET244" s="42" t="e">
        <f t="shared" si="328"/>
        <v>#VALUE!</v>
      </c>
      <c r="EU244" s="42" t="e">
        <f t="shared" si="328"/>
        <v>#VALUE!</v>
      </c>
      <c r="EV244" s="42" t="e">
        <f t="shared" si="328"/>
        <v>#VALUE!</v>
      </c>
      <c r="EW244" s="42" t="e">
        <f t="shared" si="328"/>
        <v>#VALUE!</v>
      </c>
      <c r="EX244" s="42" t="e">
        <f t="shared" si="328"/>
        <v>#VALUE!</v>
      </c>
      <c r="EY244" s="42" t="e">
        <f t="shared" si="328"/>
        <v>#VALUE!</v>
      </c>
      <c r="EZ244" s="42" t="e">
        <f t="shared" si="328"/>
        <v>#VALUE!</v>
      </c>
      <c r="FA244" s="42" t="e">
        <f t="shared" si="328"/>
        <v>#VALUE!</v>
      </c>
      <c r="FB244" s="42" t="e">
        <f t="shared" si="328"/>
        <v>#VALUE!</v>
      </c>
      <c r="FC244" s="42" t="e">
        <f t="shared" si="328"/>
        <v>#VALUE!</v>
      </c>
      <c r="FD244" s="42" t="e">
        <f t="shared" si="328"/>
        <v>#VALUE!</v>
      </c>
      <c r="FE244" s="42" t="e">
        <f t="shared" si="328"/>
        <v>#VALUE!</v>
      </c>
      <c r="FF244" s="42" t="e">
        <f t="shared" si="328"/>
        <v>#VALUE!</v>
      </c>
      <c r="FG244" s="42" t="e">
        <f t="shared" si="328"/>
        <v>#VALUE!</v>
      </c>
      <c r="FH244" s="42" t="e">
        <f t="shared" si="328"/>
        <v>#VALUE!</v>
      </c>
      <c r="FI244" s="42" t="e">
        <f t="shared" si="328"/>
        <v>#VALUE!</v>
      </c>
      <c r="FJ244" s="42" t="e">
        <f t="shared" si="328"/>
        <v>#VALUE!</v>
      </c>
      <c r="FK244" s="42" t="e">
        <f t="shared" si="328"/>
        <v>#VALUE!</v>
      </c>
      <c r="FL244" s="42" t="e">
        <f t="shared" si="328"/>
        <v>#VALUE!</v>
      </c>
      <c r="FM244" s="42" t="e">
        <f t="shared" si="328"/>
        <v>#VALUE!</v>
      </c>
      <c r="FN244" s="42" t="e">
        <f t="shared" si="328"/>
        <v>#VALUE!</v>
      </c>
      <c r="FO244" s="42" t="e">
        <f t="shared" si="328"/>
        <v>#VALUE!</v>
      </c>
      <c r="FP244" s="42" t="e">
        <f t="shared" si="328"/>
        <v>#VALUE!</v>
      </c>
      <c r="FQ244" s="42" t="e">
        <f t="shared" si="328"/>
        <v>#VALUE!</v>
      </c>
      <c r="FR244" s="42" t="e">
        <f t="shared" si="328"/>
        <v>#VALUE!</v>
      </c>
      <c r="FS244" s="42" t="e">
        <f t="shared" si="328"/>
        <v>#VALUE!</v>
      </c>
      <c r="FT244" s="42" t="e">
        <f t="shared" si="328"/>
        <v>#VALUE!</v>
      </c>
      <c r="FU244" s="42" t="e">
        <f t="shared" si="328"/>
        <v>#VALUE!</v>
      </c>
      <c r="FV244" s="42" t="e">
        <f t="shared" si="328"/>
        <v>#VALUE!</v>
      </c>
      <c r="FW244" s="42" t="e">
        <f t="shared" si="328"/>
        <v>#VALUE!</v>
      </c>
      <c r="FX244" s="42" t="e">
        <f t="shared" si="328"/>
        <v>#VALUE!</v>
      </c>
      <c r="FY244" s="42" t="e">
        <f t="shared" si="328"/>
        <v>#VALUE!</v>
      </c>
      <c r="FZ244" s="42" t="e">
        <f t="shared" si="328"/>
        <v>#VALUE!</v>
      </c>
      <c r="GA244" s="42" t="e">
        <f t="shared" si="328"/>
        <v>#VALUE!</v>
      </c>
      <c r="GB244" s="42" t="e">
        <f t="shared" si="328"/>
        <v>#VALUE!</v>
      </c>
      <c r="GC244" s="42" t="e">
        <f t="shared" si="328"/>
        <v>#VALUE!</v>
      </c>
      <c r="GD244" s="42" t="e">
        <f t="shared" si="328"/>
        <v>#VALUE!</v>
      </c>
      <c r="GE244" s="42" t="e">
        <f t="shared" si="328"/>
        <v>#VALUE!</v>
      </c>
      <c r="GF244" s="42" t="e">
        <f t="shared" si="328"/>
        <v>#VALUE!</v>
      </c>
      <c r="GG244" s="42" t="e">
        <f t="shared" si="328"/>
        <v>#VALUE!</v>
      </c>
      <c r="GH244" s="42" t="e">
        <f t="shared" si="328"/>
        <v>#VALUE!</v>
      </c>
      <c r="GI244" s="42" t="e">
        <f t="shared" si="328"/>
        <v>#VALUE!</v>
      </c>
      <c r="GJ244" s="42" t="e">
        <f t="shared" si="328"/>
        <v>#VALUE!</v>
      </c>
      <c r="GK244" s="42" t="e">
        <f t="shared" si="328"/>
        <v>#VALUE!</v>
      </c>
      <c r="GL244" s="42" t="e">
        <f t="shared" si="328"/>
        <v>#VALUE!</v>
      </c>
      <c r="GM244" s="42" t="e">
        <f t="shared" si="328"/>
        <v>#VALUE!</v>
      </c>
      <c r="GN244" s="42" t="e">
        <f t="shared" si="328"/>
        <v>#VALUE!</v>
      </c>
      <c r="GO244" s="42" t="e">
        <f t="shared" si="328"/>
        <v>#VALUE!</v>
      </c>
      <c r="GP244" s="42" t="e">
        <f t="shared" si="328"/>
        <v>#VALUE!</v>
      </c>
      <c r="GQ244" s="42" t="e">
        <f t="shared" si="328"/>
        <v>#VALUE!</v>
      </c>
      <c r="GR244" s="42" t="e">
        <f t="shared" si="328"/>
        <v>#VALUE!</v>
      </c>
      <c r="GS244" s="42" t="e">
        <f t="shared" ref="GS244:JD244" si="329">IF(GS242&lt;&gt;0,GS242,IF(GR247-GS251&lt;0,0,GR247-GS251))</f>
        <v>#VALUE!</v>
      </c>
      <c r="GT244" s="42" t="e">
        <f t="shared" si="329"/>
        <v>#VALUE!</v>
      </c>
      <c r="GU244" s="42" t="e">
        <f t="shared" si="329"/>
        <v>#VALUE!</v>
      </c>
      <c r="GV244" s="42" t="e">
        <f t="shared" si="329"/>
        <v>#VALUE!</v>
      </c>
      <c r="GW244" s="42" t="e">
        <f t="shared" si="329"/>
        <v>#VALUE!</v>
      </c>
      <c r="GX244" s="42" t="e">
        <f t="shared" si="329"/>
        <v>#VALUE!</v>
      </c>
      <c r="GY244" s="42" t="e">
        <f t="shared" si="329"/>
        <v>#VALUE!</v>
      </c>
      <c r="GZ244" s="42" t="e">
        <f t="shared" si="329"/>
        <v>#VALUE!</v>
      </c>
      <c r="HA244" s="42" t="e">
        <f t="shared" si="329"/>
        <v>#VALUE!</v>
      </c>
      <c r="HB244" s="42" t="e">
        <f t="shared" si="329"/>
        <v>#VALUE!</v>
      </c>
      <c r="HC244" s="42" t="e">
        <f t="shared" si="329"/>
        <v>#VALUE!</v>
      </c>
      <c r="HD244" s="42" t="e">
        <f t="shared" si="329"/>
        <v>#VALUE!</v>
      </c>
      <c r="HE244" s="42" t="e">
        <f t="shared" si="329"/>
        <v>#VALUE!</v>
      </c>
      <c r="HF244" s="42" t="e">
        <f t="shared" si="329"/>
        <v>#VALUE!</v>
      </c>
      <c r="HG244" s="42" t="e">
        <f t="shared" si="329"/>
        <v>#VALUE!</v>
      </c>
      <c r="HH244" s="42" t="e">
        <f t="shared" si="329"/>
        <v>#VALUE!</v>
      </c>
      <c r="HI244" s="42" t="e">
        <f t="shared" si="329"/>
        <v>#VALUE!</v>
      </c>
      <c r="HJ244" s="42" t="e">
        <f t="shared" si="329"/>
        <v>#VALUE!</v>
      </c>
      <c r="HK244" s="42" t="e">
        <f t="shared" si="329"/>
        <v>#VALUE!</v>
      </c>
      <c r="HL244" s="42" t="e">
        <f t="shared" si="329"/>
        <v>#VALUE!</v>
      </c>
      <c r="HM244" s="42" t="e">
        <f t="shared" si="329"/>
        <v>#VALUE!</v>
      </c>
      <c r="HN244" s="42" t="e">
        <f t="shared" si="329"/>
        <v>#VALUE!</v>
      </c>
      <c r="HO244" s="42" t="e">
        <f t="shared" si="329"/>
        <v>#VALUE!</v>
      </c>
      <c r="HP244" s="42" t="e">
        <f t="shared" si="329"/>
        <v>#VALUE!</v>
      </c>
      <c r="HQ244" s="42" t="e">
        <f t="shared" si="329"/>
        <v>#VALUE!</v>
      </c>
      <c r="HR244" s="42" t="e">
        <f t="shared" si="329"/>
        <v>#VALUE!</v>
      </c>
      <c r="HS244" s="42" t="e">
        <f t="shared" si="329"/>
        <v>#VALUE!</v>
      </c>
      <c r="HT244" s="42" t="e">
        <f t="shared" si="329"/>
        <v>#VALUE!</v>
      </c>
      <c r="HU244" s="42" t="e">
        <f t="shared" si="329"/>
        <v>#VALUE!</v>
      </c>
      <c r="HV244" s="42" t="e">
        <f t="shared" si="329"/>
        <v>#VALUE!</v>
      </c>
      <c r="HW244" s="42" t="e">
        <f t="shared" si="329"/>
        <v>#VALUE!</v>
      </c>
      <c r="HX244" s="42" t="e">
        <f t="shared" si="329"/>
        <v>#VALUE!</v>
      </c>
      <c r="HY244" s="42" t="e">
        <f t="shared" si="329"/>
        <v>#VALUE!</v>
      </c>
      <c r="HZ244" s="42" t="e">
        <f t="shared" si="329"/>
        <v>#VALUE!</v>
      </c>
      <c r="IA244" s="42" t="e">
        <f t="shared" si="329"/>
        <v>#VALUE!</v>
      </c>
      <c r="IB244" s="42" t="e">
        <f t="shared" si="329"/>
        <v>#VALUE!</v>
      </c>
      <c r="IC244" s="42" t="e">
        <f t="shared" si="329"/>
        <v>#VALUE!</v>
      </c>
      <c r="ID244" s="42" t="e">
        <f t="shared" si="329"/>
        <v>#VALUE!</v>
      </c>
      <c r="IE244" s="42" t="e">
        <f t="shared" si="329"/>
        <v>#VALUE!</v>
      </c>
      <c r="IF244" s="42" t="e">
        <f t="shared" si="329"/>
        <v>#VALUE!</v>
      </c>
      <c r="IG244" s="42" t="e">
        <f t="shared" si="329"/>
        <v>#VALUE!</v>
      </c>
      <c r="IH244" s="42" t="e">
        <f t="shared" si="329"/>
        <v>#VALUE!</v>
      </c>
      <c r="II244" s="42" t="e">
        <f t="shared" si="329"/>
        <v>#VALUE!</v>
      </c>
      <c r="IJ244" s="42" t="e">
        <f t="shared" si="329"/>
        <v>#VALUE!</v>
      </c>
      <c r="IK244" s="42" t="e">
        <f t="shared" si="329"/>
        <v>#VALUE!</v>
      </c>
      <c r="IL244" s="42" t="e">
        <f t="shared" si="329"/>
        <v>#VALUE!</v>
      </c>
      <c r="IM244" s="42" t="e">
        <f t="shared" si="329"/>
        <v>#VALUE!</v>
      </c>
      <c r="IN244" s="42" t="e">
        <f t="shared" si="329"/>
        <v>#VALUE!</v>
      </c>
      <c r="IO244" s="42" t="e">
        <f t="shared" si="329"/>
        <v>#VALUE!</v>
      </c>
      <c r="IP244" s="42" t="e">
        <f t="shared" si="329"/>
        <v>#VALUE!</v>
      </c>
      <c r="IQ244" s="42" t="e">
        <f t="shared" si="329"/>
        <v>#VALUE!</v>
      </c>
      <c r="IR244" s="42" t="e">
        <f t="shared" si="329"/>
        <v>#VALUE!</v>
      </c>
      <c r="IS244" s="42" t="e">
        <f t="shared" si="329"/>
        <v>#VALUE!</v>
      </c>
      <c r="IT244" s="42" t="e">
        <f t="shared" si="329"/>
        <v>#VALUE!</v>
      </c>
      <c r="IU244" s="42" t="e">
        <f t="shared" si="329"/>
        <v>#VALUE!</v>
      </c>
      <c r="IV244" s="42" t="e">
        <f t="shared" si="329"/>
        <v>#VALUE!</v>
      </c>
      <c r="IW244" s="42" t="e">
        <f t="shared" si="329"/>
        <v>#VALUE!</v>
      </c>
      <c r="IX244" s="42" t="e">
        <f t="shared" si="329"/>
        <v>#VALUE!</v>
      </c>
      <c r="IY244" s="42" t="e">
        <f t="shared" si="329"/>
        <v>#VALUE!</v>
      </c>
      <c r="IZ244" s="42" t="e">
        <f t="shared" si="329"/>
        <v>#VALUE!</v>
      </c>
      <c r="JA244" s="42" t="e">
        <f t="shared" si="329"/>
        <v>#VALUE!</v>
      </c>
      <c r="JB244" s="42" t="e">
        <f t="shared" si="329"/>
        <v>#VALUE!</v>
      </c>
      <c r="JC244" s="42" t="e">
        <f t="shared" si="329"/>
        <v>#VALUE!</v>
      </c>
      <c r="JD244" s="42" t="e">
        <f t="shared" si="329"/>
        <v>#VALUE!</v>
      </c>
      <c r="JE244" s="42" t="e">
        <f t="shared" ref="JE244:LP244" si="330">IF(JE242&lt;&gt;0,JE242,IF(JD247-JE251&lt;0,0,JD247-JE251))</f>
        <v>#VALUE!</v>
      </c>
      <c r="JF244" s="42" t="e">
        <f t="shared" si="330"/>
        <v>#VALUE!</v>
      </c>
      <c r="JG244" s="42" t="e">
        <f t="shared" si="330"/>
        <v>#VALUE!</v>
      </c>
      <c r="JH244" s="42" t="e">
        <f t="shared" si="330"/>
        <v>#VALUE!</v>
      </c>
      <c r="JI244" s="42" t="e">
        <f t="shared" si="330"/>
        <v>#VALUE!</v>
      </c>
      <c r="JJ244" s="42" t="e">
        <f t="shared" si="330"/>
        <v>#VALUE!</v>
      </c>
      <c r="JK244" s="42" t="e">
        <f t="shared" si="330"/>
        <v>#VALUE!</v>
      </c>
      <c r="JL244" s="42" t="e">
        <f t="shared" si="330"/>
        <v>#VALUE!</v>
      </c>
      <c r="JM244" s="42" t="e">
        <f t="shared" si="330"/>
        <v>#VALUE!</v>
      </c>
      <c r="JN244" s="42" t="e">
        <f t="shared" si="330"/>
        <v>#VALUE!</v>
      </c>
      <c r="JO244" s="42" t="e">
        <f t="shared" si="330"/>
        <v>#VALUE!</v>
      </c>
      <c r="JP244" s="42" t="e">
        <f t="shared" si="330"/>
        <v>#VALUE!</v>
      </c>
      <c r="JQ244" s="42" t="e">
        <f t="shared" si="330"/>
        <v>#VALUE!</v>
      </c>
      <c r="JR244" s="42" t="e">
        <f t="shared" si="330"/>
        <v>#VALUE!</v>
      </c>
      <c r="JS244" s="42" t="e">
        <f t="shared" si="330"/>
        <v>#VALUE!</v>
      </c>
      <c r="JT244" s="42" t="e">
        <f t="shared" si="330"/>
        <v>#VALUE!</v>
      </c>
      <c r="JU244" s="42" t="e">
        <f t="shared" si="330"/>
        <v>#VALUE!</v>
      </c>
      <c r="JV244" s="42" t="e">
        <f t="shared" si="330"/>
        <v>#VALUE!</v>
      </c>
      <c r="JW244" s="42" t="e">
        <f t="shared" si="330"/>
        <v>#VALUE!</v>
      </c>
      <c r="JX244" s="42" t="e">
        <f t="shared" si="330"/>
        <v>#VALUE!</v>
      </c>
      <c r="JY244" s="42" t="e">
        <f t="shared" si="330"/>
        <v>#VALUE!</v>
      </c>
      <c r="JZ244" s="42" t="e">
        <f t="shared" si="330"/>
        <v>#VALUE!</v>
      </c>
      <c r="KA244" s="42" t="e">
        <f t="shared" si="330"/>
        <v>#VALUE!</v>
      </c>
      <c r="KB244" s="42" t="e">
        <f t="shared" si="330"/>
        <v>#VALUE!</v>
      </c>
      <c r="KC244" s="42" t="e">
        <f t="shared" si="330"/>
        <v>#VALUE!</v>
      </c>
      <c r="KD244" s="42" t="e">
        <f t="shared" si="330"/>
        <v>#VALUE!</v>
      </c>
      <c r="KE244" s="42" t="e">
        <f t="shared" si="330"/>
        <v>#VALUE!</v>
      </c>
      <c r="KF244" s="42" t="e">
        <f t="shared" si="330"/>
        <v>#VALUE!</v>
      </c>
      <c r="KG244" s="42" t="e">
        <f t="shared" si="330"/>
        <v>#VALUE!</v>
      </c>
      <c r="KH244" s="42" t="e">
        <f t="shared" si="330"/>
        <v>#VALUE!</v>
      </c>
      <c r="KI244" s="42" t="e">
        <f t="shared" si="330"/>
        <v>#VALUE!</v>
      </c>
      <c r="KJ244" s="42" t="e">
        <f t="shared" si="330"/>
        <v>#VALUE!</v>
      </c>
      <c r="KK244" s="42" t="e">
        <f t="shared" si="330"/>
        <v>#VALUE!</v>
      </c>
      <c r="KL244" s="42" t="e">
        <f t="shared" si="330"/>
        <v>#VALUE!</v>
      </c>
      <c r="KM244" s="42" t="e">
        <f t="shared" si="330"/>
        <v>#VALUE!</v>
      </c>
      <c r="KN244" s="42" t="e">
        <f t="shared" si="330"/>
        <v>#VALUE!</v>
      </c>
      <c r="KO244" s="42" t="e">
        <f t="shared" si="330"/>
        <v>#VALUE!</v>
      </c>
      <c r="KP244" s="42" t="e">
        <f t="shared" si="330"/>
        <v>#VALUE!</v>
      </c>
      <c r="KQ244" s="42" t="e">
        <f t="shared" si="330"/>
        <v>#VALUE!</v>
      </c>
      <c r="KR244" s="42" t="e">
        <f t="shared" si="330"/>
        <v>#VALUE!</v>
      </c>
      <c r="KS244" s="42" t="e">
        <f t="shared" si="330"/>
        <v>#VALUE!</v>
      </c>
      <c r="KT244" s="42" t="e">
        <f t="shared" si="330"/>
        <v>#VALUE!</v>
      </c>
      <c r="KU244" s="42" t="e">
        <f t="shared" si="330"/>
        <v>#VALUE!</v>
      </c>
      <c r="KV244" s="42" t="e">
        <f t="shared" si="330"/>
        <v>#VALUE!</v>
      </c>
      <c r="KW244" s="42" t="e">
        <f t="shared" si="330"/>
        <v>#VALUE!</v>
      </c>
      <c r="KX244" s="42" t="e">
        <f t="shared" si="330"/>
        <v>#VALUE!</v>
      </c>
      <c r="KY244" s="42" t="e">
        <f t="shared" si="330"/>
        <v>#VALUE!</v>
      </c>
      <c r="KZ244" s="42" t="e">
        <f t="shared" si="330"/>
        <v>#VALUE!</v>
      </c>
      <c r="LA244" s="42" t="e">
        <f t="shared" si="330"/>
        <v>#VALUE!</v>
      </c>
      <c r="LB244" s="42" t="e">
        <f t="shared" si="330"/>
        <v>#VALUE!</v>
      </c>
      <c r="LC244" s="42" t="e">
        <f t="shared" si="330"/>
        <v>#VALUE!</v>
      </c>
      <c r="LD244" s="42" t="e">
        <f t="shared" si="330"/>
        <v>#VALUE!</v>
      </c>
      <c r="LE244" s="42" t="e">
        <f t="shared" si="330"/>
        <v>#VALUE!</v>
      </c>
      <c r="LF244" s="42" t="e">
        <f t="shared" si="330"/>
        <v>#VALUE!</v>
      </c>
      <c r="LG244" s="42" t="e">
        <f t="shared" si="330"/>
        <v>#VALUE!</v>
      </c>
      <c r="LH244" s="42" t="e">
        <f t="shared" si="330"/>
        <v>#VALUE!</v>
      </c>
      <c r="LI244" s="42" t="e">
        <f t="shared" si="330"/>
        <v>#VALUE!</v>
      </c>
      <c r="LJ244" s="42" t="e">
        <f t="shared" si="330"/>
        <v>#VALUE!</v>
      </c>
      <c r="LK244" s="42" t="e">
        <f t="shared" si="330"/>
        <v>#VALUE!</v>
      </c>
      <c r="LL244" s="42" t="e">
        <f t="shared" si="330"/>
        <v>#VALUE!</v>
      </c>
      <c r="LM244" s="42" t="e">
        <f t="shared" si="330"/>
        <v>#VALUE!</v>
      </c>
      <c r="LN244" s="42" t="e">
        <f t="shared" si="330"/>
        <v>#VALUE!</v>
      </c>
      <c r="LO244" s="42" t="e">
        <f t="shared" si="330"/>
        <v>#VALUE!</v>
      </c>
      <c r="LP244" s="42" t="e">
        <f t="shared" si="330"/>
        <v>#VALUE!</v>
      </c>
      <c r="LQ244" s="42" t="e">
        <f t="shared" ref="LQ244:NI244" si="331">IF(LQ242&lt;&gt;0,LQ242,IF(LP247-LQ251&lt;0,0,LP247-LQ251))</f>
        <v>#VALUE!</v>
      </c>
      <c r="LR244" s="42" t="e">
        <f t="shared" si="331"/>
        <v>#VALUE!</v>
      </c>
      <c r="LS244" s="42" t="e">
        <f t="shared" si="331"/>
        <v>#VALUE!</v>
      </c>
      <c r="LT244" s="42" t="e">
        <f t="shared" si="331"/>
        <v>#VALUE!</v>
      </c>
      <c r="LU244" s="42" t="e">
        <f t="shared" si="331"/>
        <v>#VALUE!</v>
      </c>
      <c r="LV244" s="42" t="e">
        <f t="shared" si="331"/>
        <v>#VALUE!</v>
      </c>
      <c r="LW244" s="42" t="e">
        <f t="shared" si="331"/>
        <v>#VALUE!</v>
      </c>
      <c r="LX244" s="42" t="e">
        <f t="shared" si="331"/>
        <v>#VALUE!</v>
      </c>
      <c r="LY244" s="42" t="e">
        <f t="shared" si="331"/>
        <v>#VALUE!</v>
      </c>
      <c r="LZ244" s="42" t="e">
        <f t="shared" si="331"/>
        <v>#VALUE!</v>
      </c>
      <c r="MA244" s="42" t="e">
        <f t="shared" si="331"/>
        <v>#VALUE!</v>
      </c>
      <c r="MB244" s="42" t="e">
        <f t="shared" si="331"/>
        <v>#VALUE!</v>
      </c>
      <c r="MC244" s="42" t="e">
        <f t="shared" si="331"/>
        <v>#VALUE!</v>
      </c>
      <c r="MD244" s="42" t="e">
        <f t="shared" si="331"/>
        <v>#VALUE!</v>
      </c>
      <c r="ME244" s="42" t="e">
        <f t="shared" si="331"/>
        <v>#VALUE!</v>
      </c>
      <c r="MF244" s="42" t="e">
        <f t="shared" si="331"/>
        <v>#VALUE!</v>
      </c>
      <c r="MG244" s="42" t="e">
        <f t="shared" si="331"/>
        <v>#VALUE!</v>
      </c>
      <c r="MH244" s="42" t="e">
        <f t="shared" si="331"/>
        <v>#VALUE!</v>
      </c>
      <c r="MI244" s="42" t="e">
        <f t="shared" si="331"/>
        <v>#VALUE!</v>
      </c>
      <c r="MJ244" s="42" t="e">
        <f t="shared" si="331"/>
        <v>#VALUE!</v>
      </c>
      <c r="MK244" s="42" t="e">
        <f t="shared" si="331"/>
        <v>#VALUE!</v>
      </c>
      <c r="ML244" s="42" t="e">
        <f t="shared" si="331"/>
        <v>#VALUE!</v>
      </c>
      <c r="MM244" s="42" t="e">
        <f t="shared" si="331"/>
        <v>#VALUE!</v>
      </c>
      <c r="MN244" s="42" t="e">
        <f t="shared" si="331"/>
        <v>#VALUE!</v>
      </c>
      <c r="MO244" s="42" t="e">
        <f t="shared" si="331"/>
        <v>#VALUE!</v>
      </c>
      <c r="MP244" s="42" t="e">
        <f t="shared" si="331"/>
        <v>#VALUE!</v>
      </c>
      <c r="MQ244" s="42" t="e">
        <f t="shared" si="331"/>
        <v>#VALUE!</v>
      </c>
      <c r="MR244" s="42" t="e">
        <f t="shared" si="331"/>
        <v>#VALUE!</v>
      </c>
      <c r="MS244" s="42" t="e">
        <f t="shared" si="331"/>
        <v>#VALUE!</v>
      </c>
      <c r="MT244" s="42" t="e">
        <f t="shared" si="331"/>
        <v>#VALUE!</v>
      </c>
      <c r="MU244" s="42" t="e">
        <f t="shared" si="331"/>
        <v>#VALUE!</v>
      </c>
      <c r="MV244" s="42" t="e">
        <f t="shared" si="331"/>
        <v>#VALUE!</v>
      </c>
      <c r="MW244" s="42" t="e">
        <f t="shared" si="331"/>
        <v>#VALUE!</v>
      </c>
      <c r="MX244" s="42" t="e">
        <f t="shared" si="331"/>
        <v>#VALUE!</v>
      </c>
      <c r="MY244" s="42" t="e">
        <f t="shared" si="331"/>
        <v>#VALUE!</v>
      </c>
      <c r="MZ244" s="42" t="e">
        <f t="shared" si="331"/>
        <v>#VALUE!</v>
      </c>
      <c r="NA244" s="42" t="e">
        <f t="shared" si="331"/>
        <v>#VALUE!</v>
      </c>
      <c r="NB244" s="42" t="e">
        <f t="shared" si="331"/>
        <v>#VALUE!</v>
      </c>
      <c r="NC244" s="42" t="e">
        <f t="shared" si="331"/>
        <v>#VALUE!</v>
      </c>
      <c r="ND244" s="42" t="e">
        <f t="shared" si="331"/>
        <v>#VALUE!</v>
      </c>
      <c r="NE244" s="42" t="e">
        <f t="shared" si="331"/>
        <v>#VALUE!</v>
      </c>
      <c r="NF244" s="42" t="e">
        <f t="shared" si="331"/>
        <v>#VALUE!</v>
      </c>
      <c r="NG244" s="42" t="e">
        <f t="shared" si="331"/>
        <v>#VALUE!</v>
      </c>
      <c r="NH244" s="42" t="e">
        <f t="shared" si="331"/>
        <v>#VALUE!</v>
      </c>
      <c r="NI244" s="42" t="e">
        <f t="shared" si="331"/>
        <v>#VALUE!</v>
      </c>
    </row>
    <row r="245" spans="1:374" s="40" customFormat="1" ht="14.4" outlineLevel="1" x14ac:dyDescent="0.25">
      <c r="A245" s="1048"/>
      <c r="B245" s="18">
        <v>1</v>
      </c>
      <c r="C245" s="14"/>
      <c r="D245" s="46"/>
      <c r="E245" s="57" t="s">
        <v>218</v>
      </c>
      <c r="F245" s="58"/>
      <c r="G245" s="88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  <c r="BV245" s="35"/>
      <c r="BW245" s="35"/>
      <c r="BX245" s="35"/>
      <c r="BY245" s="35"/>
      <c r="BZ245" s="35"/>
      <c r="CA245" s="35"/>
      <c r="CB245" s="35"/>
      <c r="CC245" s="35"/>
      <c r="CD245" s="35"/>
      <c r="CE245" s="35"/>
      <c r="CF245" s="35"/>
      <c r="CG245" s="35"/>
      <c r="CH245" s="35"/>
      <c r="CI245" s="35"/>
      <c r="CJ245" s="35"/>
      <c r="CK245" s="35"/>
      <c r="CL245" s="35"/>
      <c r="CM245" s="35"/>
      <c r="CN245" s="35"/>
      <c r="CO245" s="35"/>
      <c r="CP245" s="35"/>
      <c r="CQ245" s="35"/>
      <c r="CR245" s="35"/>
      <c r="CS245" s="35"/>
      <c r="CT245" s="35"/>
      <c r="CU245" s="35"/>
      <c r="CV245" s="35"/>
      <c r="CW245" s="35"/>
      <c r="CX245" s="35"/>
      <c r="CY245" s="35"/>
      <c r="CZ245" s="35"/>
      <c r="DA245" s="35"/>
      <c r="DB245" s="35"/>
      <c r="DC245" s="35"/>
      <c r="DD245" s="35"/>
      <c r="DE245" s="35"/>
      <c r="DF245" s="35"/>
      <c r="DG245" s="35"/>
      <c r="DH245" s="35"/>
      <c r="DI245" s="35"/>
      <c r="DJ245" s="35"/>
      <c r="DK245" s="35"/>
      <c r="DL245" s="35"/>
      <c r="DM245" s="35"/>
      <c r="DN245" s="35"/>
      <c r="DO245" s="35"/>
      <c r="DP245" s="35"/>
      <c r="DQ245" s="35"/>
      <c r="DR245" s="35"/>
      <c r="DS245" s="35"/>
      <c r="DT245" s="35"/>
      <c r="DU245" s="35"/>
      <c r="DV245" s="35"/>
      <c r="DW245" s="35"/>
      <c r="DX245" s="35"/>
      <c r="DY245" s="35"/>
      <c r="DZ245" s="35"/>
      <c r="EA245" s="35"/>
      <c r="EB245" s="35"/>
      <c r="EC245" s="35"/>
      <c r="ED245" s="35"/>
      <c r="EE245" s="35"/>
      <c r="EF245" s="35"/>
      <c r="EG245" s="35"/>
      <c r="EH245" s="35"/>
      <c r="EI245" s="35"/>
      <c r="EJ245" s="35"/>
      <c r="EK245" s="35"/>
      <c r="EL245" s="35"/>
      <c r="EM245" s="35"/>
      <c r="EN245" s="35"/>
      <c r="EO245" s="35"/>
      <c r="EP245" s="35"/>
      <c r="EQ245" s="35"/>
      <c r="ER245" s="35"/>
      <c r="ES245" s="35"/>
      <c r="ET245" s="35"/>
      <c r="EU245" s="35"/>
      <c r="EV245" s="35"/>
      <c r="EW245" s="35"/>
      <c r="EX245" s="35"/>
      <c r="EY245" s="35"/>
      <c r="EZ245" s="35"/>
      <c r="FA245" s="35"/>
      <c r="FB245" s="35"/>
      <c r="FC245" s="35"/>
      <c r="FD245" s="35"/>
      <c r="FE245" s="35"/>
      <c r="FF245" s="35"/>
      <c r="FG245" s="35"/>
      <c r="FH245" s="35"/>
      <c r="FI245" s="35"/>
      <c r="FJ245" s="35"/>
      <c r="FK245" s="35"/>
      <c r="FL245" s="35"/>
      <c r="FM245" s="35"/>
      <c r="FN245" s="35"/>
      <c r="FO245" s="35"/>
      <c r="FP245" s="35"/>
      <c r="FQ245" s="35"/>
      <c r="FR245" s="35"/>
      <c r="FS245" s="35"/>
      <c r="FT245" s="35"/>
      <c r="FU245" s="35"/>
      <c r="FV245" s="35"/>
      <c r="FW245" s="35"/>
      <c r="FX245" s="35"/>
      <c r="FY245" s="35"/>
      <c r="FZ245" s="35"/>
      <c r="GA245" s="35"/>
      <c r="GB245" s="35"/>
      <c r="GC245" s="35"/>
      <c r="GD245" s="35"/>
      <c r="GE245" s="35"/>
      <c r="GF245" s="35"/>
      <c r="GG245" s="35"/>
      <c r="GH245" s="35"/>
      <c r="GI245" s="35"/>
      <c r="GJ245" s="35"/>
      <c r="GK245" s="35"/>
      <c r="GL245" s="35"/>
      <c r="GM245" s="35"/>
      <c r="GN245" s="35"/>
      <c r="GO245" s="35"/>
      <c r="GP245" s="35"/>
      <c r="GQ245" s="35"/>
      <c r="GR245" s="35"/>
      <c r="GS245" s="35"/>
      <c r="GT245" s="35"/>
      <c r="GU245" s="35"/>
      <c r="GV245" s="35"/>
      <c r="GW245" s="35"/>
      <c r="GX245" s="35"/>
      <c r="GY245" s="35"/>
      <c r="GZ245" s="35"/>
      <c r="HA245" s="35"/>
      <c r="HB245" s="35"/>
      <c r="HC245" s="35"/>
      <c r="HD245" s="35"/>
      <c r="HE245" s="35"/>
      <c r="HF245" s="35"/>
      <c r="HG245" s="35"/>
      <c r="HH245" s="35"/>
      <c r="HI245" s="35"/>
      <c r="HJ245" s="35"/>
      <c r="HK245" s="35"/>
      <c r="HL245" s="35"/>
      <c r="HM245" s="35"/>
      <c r="HN245" s="35"/>
      <c r="HO245" s="35"/>
      <c r="HP245" s="35"/>
      <c r="HQ245" s="35"/>
      <c r="HR245" s="35"/>
      <c r="HS245" s="35"/>
      <c r="HT245" s="35"/>
      <c r="HU245" s="35"/>
      <c r="HV245" s="35"/>
      <c r="HW245" s="35"/>
      <c r="HX245" s="35"/>
      <c r="HY245" s="35"/>
      <c r="HZ245" s="35"/>
      <c r="IA245" s="35"/>
      <c r="IB245" s="35"/>
      <c r="IC245" s="35"/>
      <c r="ID245" s="35"/>
      <c r="IE245" s="35"/>
      <c r="IF245" s="35"/>
      <c r="IG245" s="35"/>
      <c r="IH245" s="35"/>
      <c r="II245" s="35"/>
      <c r="IJ245" s="35"/>
      <c r="IK245" s="35"/>
      <c r="IL245" s="35"/>
      <c r="IM245" s="35"/>
      <c r="IN245" s="35"/>
      <c r="IO245" s="35"/>
      <c r="IP245" s="35"/>
      <c r="IQ245" s="35"/>
      <c r="IR245" s="35"/>
      <c r="IS245" s="35"/>
      <c r="IT245" s="35"/>
      <c r="IU245" s="35"/>
      <c r="IV245" s="35"/>
      <c r="IW245" s="35"/>
      <c r="IX245" s="35"/>
      <c r="IY245" s="35"/>
      <c r="IZ245" s="35"/>
      <c r="JA245" s="35"/>
      <c r="JB245" s="35"/>
      <c r="JC245" s="35"/>
      <c r="JD245" s="35"/>
      <c r="JE245" s="35"/>
      <c r="JF245" s="35"/>
      <c r="JG245" s="35"/>
      <c r="JH245" s="35"/>
      <c r="JI245" s="35"/>
      <c r="JJ245" s="35"/>
      <c r="JK245" s="35"/>
      <c r="JL245" s="35"/>
      <c r="JM245" s="35"/>
      <c r="JN245" s="35"/>
      <c r="JO245" s="35"/>
      <c r="JP245" s="35"/>
      <c r="JQ245" s="35"/>
      <c r="JR245" s="35"/>
      <c r="JS245" s="35"/>
      <c r="JT245" s="35"/>
      <c r="JU245" s="35"/>
      <c r="JV245" s="35"/>
      <c r="JW245" s="35"/>
      <c r="JX245" s="35"/>
      <c r="JY245" s="35"/>
      <c r="JZ245" s="35"/>
      <c r="KA245" s="35"/>
      <c r="KB245" s="35"/>
      <c r="KC245" s="35"/>
      <c r="KD245" s="35"/>
      <c r="KE245" s="35"/>
      <c r="KF245" s="35"/>
      <c r="KG245" s="35"/>
      <c r="KH245" s="35"/>
      <c r="KI245" s="35"/>
      <c r="KJ245" s="35"/>
      <c r="KK245" s="35"/>
      <c r="KL245" s="35"/>
      <c r="KM245" s="35"/>
      <c r="KN245" s="35"/>
      <c r="KO245" s="35"/>
      <c r="KP245" s="35"/>
      <c r="KQ245" s="35"/>
      <c r="KR245" s="35"/>
      <c r="KS245" s="35"/>
      <c r="KT245" s="35"/>
      <c r="KU245" s="35"/>
      <c r="KV245" s="35"/>
      <c r="KW245" s="35"/>
      <c r="KX245" s="35"/>
      <c r="KY245" s="35"/>
      <c r="KZ245" s="35"/>
      <c r="LA245" s="35"/>
      <c r="LB245" s="35"/>
      <c r="LC245" s="35"/>
      <c r="LD245" s="35"/>
      <c r="LE245" s="35"/>
      <c r="LF245" s="35"/>
      <c r="LG245" s="35"/>
      <c r="LH245" s="35"/>
      <c r="LI245" s="35"/>
      <c r="LJ245" s="35"/>
      <c r="LK245" s="35"/>
      <c r="LL245" s="35"/>
      <c r="LM245" s="35"/>
      <c r="LN245" s="35"/>
      <c r="LO245" s="35"/>
      <c r="LP245" s="35"/>
      <c r="LQ245" s="35"/>
      <c r="LR245" s="35"/>
      <c r="LS245" s="35"/>
      <c r="LT245" s="35"/>
      <c r="LU245" s="35"/>
      <c r="LV245" s="35"/>
      <c r="LW245" s="35"/>
      <c r="LX245" s="35"/>
      <c r="LY245" s="35"/>
      <c r="LZ245" s="35"/>
      <c r="MA245" s="35"/>
      <c r="MB245" s="35"/>
      <c r="MC245" s="35"/>
      <c r="MD245" s="35"/>
      <c r="ME245" s="35"/>
      <c r="MF245" s="35"/>
      <c r="MG245" s="35"/>
      <c r="MH245" s="35"/>
      <c r="MI245" s="35"/>
      <c r="MJ245" s="35"/>
      <c r="MK245" s="35"/>
      <c r="ML245" s="35"/>
      <c r="MM245" s="35"/>
      <c r="MN245" s="35"/>
      <c r="MO245" s="35"/>
      <c r="MP245" s="35"/>
      <c r="MQ245" s="35"/>
      <c r="MR245" s="35"/>
      <c r="MS245" s="35"/>
      <c r="MT245" s="35"/>
      <c r="MU245" s="35"/>
      <c r="MV245" s="35"/>
      <c r="MW245" s="35"/>
      <c r="MX245" s="35"/>
      <c r="MY245" s="35"/>
      <c r="MZ245" s="35"/>
      <c r="NA245" s="35"/>
      <c r="NB245" s="35"/>
      <c r="NC245" s="35"/>
      <c r="ND245" s="35"/>
      <c r="NE245" s="35"/>
      <c r="NF245" s="35"/>
      <c r="NG245" s="35"/>
      <c r="NH245" s="35"/>
      <c r="NI245" s="35"/>
      <c r="NJ245" s="34"/>
    </row>
    <row r="246" spans="1:374" s="40" customFormat="1" ht="14.4" outlineLevel="1" x14ac:dyDescent="0.25">
      <c r="A246" s="1048"/>
      <c r="B246" s="17" t="s">
        <v>37</v>
      </c>
      <c r="C246" s="14"/>
      <c r="D246" s="46"/>
      <c r="E246" s="57" t="s">
        <v>221</v>
      </c>
      <c r="F246" s="58"/>
      <c r="G246" s="84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  <c r="CD246" s="33"/>
      <c r="CE246" s="33"/>
      <c r="CF246" s="33"/>
      <c r="CG246" s="33"/>
      <c r="CH246" s="33"/>
      <c r="CI246" s="33"/>
      <c r="CJ246" s="33"/>
      <c r="CK246" s="33"/>
      <c r="CL246" s="33"/>
      <c r="CM246" s="33"/>
      <c r="CN246" s="33"/>
      <c r="CO246" s="33"/>
      <c r="CP246" s="33"/>
      <c r="CQ246" s="33"/>
      <c r="CR246" s="33"/>
      <c r="CS246" s="33"/>
      <c r="CT246" s="33"/>
      <c r="CU246" s="33"/>
      <c r="CV246" s="33"/>
      <c r="CW246" s="33"/>
      <c r="CX246" s="33"/>
      <c r="CY246" s="33"/>
      <c r="CZ246" s="33"/>
      <c r="DA246" s="33"/>
      <c r="DB246" s="33"/>
      <c r="DC246" s="33"/>
      <c r="DD246" s="33"/>
      <c r="DE246" s="33"/>
      <c r="DF246" s="33"/>
      <c r="DG246" s="33"/>
      <c r="DH246" s="33"/>
      <c r="DI246" s="33"/>
      <c r="DJ246" s="33"/>
      <c r="DK246" s="33"/>
      <c r="DL246" s="33"/>
      <c r="DM246" s="33"/>
      <c r="DN246" s="33"/>
      <c r="DO246" s="33"/>
      <c r="DP246" s="33"/>
      <c r="DQ246" s="33"/>
      <c r="DR246" s="33"/>
      <c r="DS246" s="33"/>
      <c r="DT246" s="33"/>
      <c r="DU246" s="33"/>
      <c r="DV246" s="33"/>
      <c r="DW246" s="33"/>
      <c r="DX246" s="33"/>
      <c r="DY246" s="33"/>
      <c r="DZ246" s="33"/>
      <c r="EA246" s="33"/>
      <c r="EB246" s="33"/>
      <c r="EC246" s="33"/>
      <c r="ED246" s="33"/>
      <c r="EE246" s="33"/>
      <c r="EF246" s="33"/>
      <c r="EG246" s="33"/>
      <c r="EH246" s="33"/>
      <c r="EI246" s="33"/>
      <c r="EJ246" s="33"/>
      <c r="EK246" s="33"/>
      <c r="EL246" s="33"/>
      <c r="EM246" s="33"/>
      <c r="EN246" s="33"/>
      <c r="EO246" s="33"/>
      <c r="EP246" s="33"/>
      <c r="EQ246" s="33"/>
      <c r="ER246" s="33"/>
      <c r="ES246" s="33"/>
      <c r="ET246" s="33"/>
      <c r="EU246" s="33"/>
      <c r="EV246" s="33"/>
      <c r="EW246" s="33"/>
      <c r="EX246" s="33"/>
      <c r="EY246" s="33"/>
      <c r="EZ246" s="33"/>
      <c r="FA246" s="33"/>
      <c r="FB246" s="33"/>
      <c r="FC246" s="33"/>
      <c r="FD246" s="33"/>
      <c r="FE246" s="33"/>
      <c r="FF246" s="33"/>
      <c r="FG246" s="33"/>
      <c r="FH246" s="33"/>
      <c r="FI246" s="33"/>
      <c r="FJ246" s="33"/>
      <c r="FK246" s="33"/>
      <c r="FL246" s="33"/>
      <c r="FM246" s="33"/>
      <c r="FN246" s="33"/>
      <c r="FO246" s="33"/>
      <c r="FP246" s="33"/>
      <c r="FQ246" s="33"/>
      <c r="FR246" s="33"/>
      <c r="FS246" s="33"/>
      <c r="FT246" s="33"/>
      <c r="FU246" s="33"/>
      <c r="FV246" s="33"/>
      <c r="FW246" s="33"/>
      <c r="FX246" s="33"/>
      <c r="FY246" s="33"/>
      <c r="FZ246" s="33"/>
      <c r="GA246" s="33"/>
      <c r="GB246" s="33"/>
      <c r="GC246" s="33"/>
      <c r="GD246" s="33"/>
      <c r="GE246" s="33"/>
      <c r="GF246" s="33"/>
      <c r="GG246" s="33"/>
      <c r="GH246" s="33"/>
      <c r="GI246" s="33"/>
      <c r="GJ246" s="33"/>
      <c r="GK246" s="33"/>
      <c r="GL246" s="33"/>
      <c r="GM246" s="33"/>
      <c r="GN246" s="33"/>
      <c r="GO246" s="33"/>
      <c r="GP246" s="33"/>
      <c r="GQ246" s="33"/>
      <c r="GR246" s="33"/>
      <c r="GS246" s="33"/>
      <c r="GT246" s="33"/>
      <c r="GU246" s="33"/>
      <c r="GV246" s="33"/>
      <c r="GW246" s="33"/>
      <c r="GX246" s="33"/>
      <c r="GY246" s="33"/>
      <c r="GZ246" s="33"/>
      <c r="HA246" s="33"/>
      <c r="HB246" s="33"/>
      <c r="HC246" s="33"/>
      <c r="HD246" s="33"/>
      <c r="HE246" s="33"/>
      <c r="HF246" s="33"/>
      <c r="HG246" s="33"/>
      <c r="HH246" s="33"/>
      <c r="HI246" s="33"/>
      <c r="HJ246" s="33"/>
      <c r="HK246" s="33"/>
      <c r="HL246" s="33"/>
      <c r="HM246" s="33"/>
      <c r="HN246" s="33"/>
      <c r="HO246" s="33"/>
      <c r="HP246" s="33"/>
      <c r="HQ246" s="33"/>
      <c r="HR246" s="33"/>
      <c r="HS246" s="33"/>
      <c r="HT246" s="33"/>
      <c r="HU246" s="33"/>
      <c r="HV246" s="33"/>
      <c r="HW246" s="33"/>
      <c r="HX246" s="33"/>
      <c r="HY246" s="33"/>
      <c r="HZ246" s="33"/>
      <c r="IA246" s="33"/>
      <c r="IB246" s="33"/>
      <c r="IC246" s="33"/>
      <c r="ID246" s="33"/>
      <c r="IE246" s="33"/>
      <c r="IF246" s="33"/>
      <c r="IG246" s="33"/>
      <c r="IH246" s="33"/>
      <c r="II246" s="33"/>
      <c r="IJ246" s="33"/>
      <c r="IK246" s="33"/>
      <c r="IL246" s="33"/>
      <c r="IM246" s="33"/>
      <c r="IN246" s="33"/>
      <c r="IO246" s="33"/>
      <c r="IP246" s="33"/>
      <c r="IQ246" s="33"/>
      <c r="IR246" s="33"/>
      <c r="IS246" s="33"/>
      <c r="IT246" s="33"/>
      <c r="IU246" s="33"/>
      <c r="IV246" s="33"/>
      <c r="IW246" s="33"/>
      <c r="IX246" s="33"/>
      <c r="IY246" s="33"/>
      <c r="IZ246" s="33"/>
      <c r="JA246" s="33"/>
      <c r="JB246" s="33"/>
      <c r="JC246" s="33"/>
      <c r="JD246" s="33"/>
      <c r="JE246" s="33"/>
      <c r="JF246" s="33"/>
      <c r="JG246" s="33"/>
      <c r="JH246" s="33"/>
      <c r="JI246" s="33"/>
      <c r="JJ246" s="33"/>
      <c r="JK246" s="33"/>
      <c r="JL246" s="33"/>
      <c r="JM246" s="33"/>
      <c r="JN246" s="33"/>
      <c r="JO246" s="33"/>
      <c r="JP246" s="33"/>
      <c r="JQ246" s="33"/>
      <c r="JR246" s="33"/>
      <c r="JS246" s="33"/>
      <c r="JT246" s="33"/>
      <c r="JU246" s="33"/>
      <c r="JV246" s="33"/>
      <c r="JW246" s="33"/>
      <c r="JX246" s="33"/>
      <c r="JY246" s="33"/>
      <c r="JZ246" s="33"/>
      <c r="KA246" s="33"/>
      <c r="KB246" s="33"/>
      <c r="KC246" s="33"/>
      <c r="KD246" s="33"/>
      <c r="KE246" s="33"/>
      <c r="KF246" s="33"/>
      <c r="KG246" s="33"/>
      <c r="KH246" s="33"/>
      <c r="KI246" s="33"/>
      <c r="KJ246" s="33"/>
      <c r="KK246" s="33"/>
      <c r="KL246" s="33"/>
      <c r="KM246" s="33"/>
      <c r="KN246" s="33"/>
      <c r="KO246" s="33"/>
      <c r="KP246" s="33"/>
      <c r="KQ246" s="33"/>
      <c r="KR246" s="33"/>
      <c r="KS246" s="33"/>
      <c r="KT246" s="33"/>
      <c r="KU246" s="33"/>
      <c r="KV246" s="33"/>
      <c r="KW246" s="33"/>
      <c r="KX246" s="33"/>
      <c r="KY246" s="33"/>
      <c r="KZ246" s="33"/>
      <c r="LA246" s="33"/>
      <c r="LB246" s="33"/>
      <c r="LC246" s="33"/>
      <c r="LD246" s="33"/>
      <c r="LE246" s="33"/>
      <c r="LF246" s="33"/>
      <c r="LG246" s="33"/>
      <c r="LH246" s="33"/>
      <c r="LI246" s="33"/>
      <c r="LJ246" s="33"/>
      <c r="LK246" s="33"/>
      <c r="LL246" s="33"/>
      <c r="LM246" s="33"/>
      <c r="LN246" s="33"/>
      <c r="LO246" s="33"/>
      <c r="LP246" s="33"/>
      <c r="LQ246" s="33"/>
      <c r="LR246" s="33"/>
      <c r="LS246" s="33"/>
      <c r="LT246" s="33"/>
      <c r="LU246" s="33"/>
      <c r="LV246" s="33"/>
      <c r="LW246" s="33"/>
      <c r="LX246" s="33"/>
      <c r="LY246" s="33"/>
      <c r="LZ246" s="33"/>
      <c r="MA246" s="33"/>
      <c r="MB246" s="33"/>
      <c r="MC246" s="33"/>
      <c r="MD246" s="33"/>
      <c r="ME246" s="33"/>
      <c r="MF246" s="33"/>
      <c r="MG246" s="33"/>
      <c r="MH246" s="33"/>
      <c r="MI246" s="33"/>
      <c r="MJ246" s="33"/>
      <c r="MK246" s="33"/>
      <c r="ML246" s="33"/>
      <c r="MM246" s="33"/>
      <c r="MN246" s="33"/>
      <c r="MO246" s="33"/>
      <c r="MP246" s="33"/>
      <c r="MQ246" s="33"/>
      <c r="MR246" s="33"/>
      <c r="MS246" s="33"/>
      <c r="MT246" s="33"/>
      <c r="MU246" s="33"/>
      <c r="MV246" s="33"/>
      <c r="MW246" s="33"/>
      <c r="MX246" s="33"/>
      <c r="MY246" s="33"/>
      <c r="MZ246" s="33"/>
      <c r="NA246" s="33"/>
      <c r="NB246" s="33"/>
      <c r="NC246" s="33"/>
      <c r="ND246" s="33"/>
      <c r="NE246" s="33"/>
      <c r="NF246" s="33"/>
      <c r="NG246" s="33"/>
      <c r="NH246" s="33"/>
      <c r="NI246" s="33"/>
      <c r="NJ246" s="34"/>
    </row>
    <row r="247" spans="1:374" s="40" customFormat="1" ht="15" outlineLevel="1" thickBot="1" x14ac:dyDescent="0.3">
      <c r="A247" s="1049"/>
      <c r="B247" s="36">
        <f>B245/30</f>
        <v>3.3333333333333333E-2</v>
      </c>
      <c r="C247" s="38"/>
      <c r="D247" s="47"/>
      <c r="E247" s="27" t="s">
        <v>3</v>
      </c>
      <c r="F247" s="25"/>
      <c r="G247" s="84" t="e">
        <v>#VALUE!</v>
      </c>
      <c r="H247" s="33" t="e">
        <f t="shared" ref="H247:BT247" si="332">H244+H240+H248</f>
        <v>#VALUE!</v>
      </c>
      <c r="I247" s="33" t="e">
        <f t="shared" si="332"/>
        <v>#VALUE!</v>
      </c>
      <c r="J247" s="33" t="e">
        <f t="shared" si="332"/>
        <v>#VALUE!</v>
      </c>
      <c r="K247" s="33" t="e">
        <f t="shared" si="332"/>
        <v>#VALUE!</v>
      </c>
      <c r="L247" s="33" t="e">
        <f t="shared" si="332"/>
        <v>#VALUE!</v>
      </c>
      <c r="M247" s="33" t="e">
        <f t="shared" si="332"/>
        <v>#VALUE!</v>
      </c>
      <c r="N247" s="33" t="e">
        <f t="shared" si="332"/>
        <v>#VALUE!</v>
      </c>
      <c r="O247" s="33" t="e">
        <f t="shared" si="332"/>
        <v>#VALUE!</v>
      </c>
      <c r="P247" s="33" t="e">
        <f t="shared" si="332"/>
        <v>#VALUE!</v>
      </c>
      <c r="Q247" s="33" t="e">
        <f t="shared" si="332"/>
        <v>#VALUE!</v>
      </c>
      <c r="R247" s="33" t="e">
        <f t="shared" si="332"/>
        <v>#VALUE!</v>
      </c>
      <c r="S247" s="33" t="e">
        <f t="shared" si="332"/>
        <v>#VALUE!</v>
      </c>
      <c r="T247" s="33" t="e">
        <f t="shared" si="332"/>
        <v>#VALUE!</v>
      </c>
      <c r="U247" s="33" t="e">
        <f t="shared" si="332"/>
        <v>#VALUE!</v>
      </c>
      <c r="V247" s="33" t="e">
        <f t="shared" si="332"/>
        <v>#VALUE!</v>
      </c>
      <c r="W247" s="33" t="e">
        <f t="shared" si="332"/>
        <v>#VALUE!</v>
      </c>
      <c r="X247" s="33" t="e">
        <f t="shared" si="332"/>
        <v>#VALUE!</v>
      </c>
      <c r="Y247" s="33" t="e">
        <f t="shared" si="332"/>
        <v>#VALUE!</v>
      </c>
      <c r="Z247" s="33" t="e">
        <f t="shared" si="332"/>
        <v>#VALUE!</v>
      </c>
      <c r="AA247" s="33" t="e">
        <f t="shared" si="332"/>
        <v>#VALUE!</v>
      </c>
      <c r="AB247" s="33" t="e">
        <f t="shared" si="332"/>
        <v>#VALUE!</v>
      </c>
      <c r="AC247" s="33" t="e">
        <f t="shared" si="332"/>
        <v>#VALUE!</v>
      </c>
      <c r="AD247" s="33" t="e">
        <f t="shared" si="332"/>
        <v>#VALUE!</v>
      </c>
      <c r="AE247" s="33" t="e">
        <f t="shared" si="332"/>
        <v>#VALUE!</v>
      </c>
      <c r="AF247" s="33" t="e">
        <f t="shared" si="332"/>
        <v>#VALUE!</v>
      </c>
      <c r="AG247" s="33" t="e">
        <f t="shared" si="332"/>
        <v>#VALUE!</v>
      </c>
      <c r="AH247" s="33" t="e">
        <f t="shared" si="332"/>
        <v>#VALUE!</v>
      </c>
      <c r="AI247" s="33" t="e">
        <f t="shared" si="332"/>
        <v>#VALUE!</v>
      </c>
      <c r="AJ247" s="33" t="e">
        <f t="shared" si="332"/>
        <v>#VALUE!</v>
      </c>
      <c r="AK247" s="33" t="e">
        <f t="shared" si="332"/>
        <v>#VALUE!</v>
      </c>
      <c r="AL247" s="33" t="e">
        <f t="shared" si="332"/>
        <v>#VALUE!</v>
      </c>
      <c r="AM247" s="33" t="e">
        <f t="shared" si="332"/>
        <v>#VALUE!</v>
      </c>
      <c r="AN247" s="33" t="e">
        <f t="shared" si="332"/>
        <v>#VALUE!</v>
      </c>
      <c r="AO247" s="33" t="e">
        <f t="shared" si="332"/>
        <v>#VALUE!</v>
      </c>
      <c r="AP247" s="33" t="e">
        <f t="shared" si="332"/>
        <v>#VALUE!</v>
      </c>
      <c r="AQ247" s="33" t="e">
        <f t="shared" si="332"/>
        <v>#VALUE!</v>
      </c>
      <c r="AR247" s="33" t="e">
        <f t="shared" si="332"/>
        <v>#VALUE!</v>
      </c>
      <c r="AS247" s="33" t="e">
        <f t="shared" si="332"/>
        <v>#VALUE!</v>
      </c>
      <c r="AT247" s="33" t="e">
        <f t="shared" si="332"/>
        <v>#VALUE!</v>
      </c>
      <c r="AU247" s="33" t="e">
        <f t="shared" si="332"/>
        <v>#VALUE!</v>
      </c>
      <c r="AV247" s="33" t="e">
        <f t="shared" si="332"/>
        <v>#VALUE!</v>
      </c>
      <c r="AW247" s="33" t="e">
        <f t="shared" si="332"/>
        <v>#VALUE!</v>
      </c>
      <c r="AX247" s="33" t="e">
        <f t="shared" si="332"/>
        <v>#VALUE!</v>
      </c>
      <c r="AY247" s="33" t="e">
        <f t="shared" si="332"/>
        <v>#VALUE!</v>
      </c>
      <c r="AZ247" s="33" t="e">
        <f t="shared" si="332"/>
        <v>#VALUE!</v>
      </c>
      <c r="BA247" s="33" t="e">
        <f t="shared" si="332"/>
        <v>#VALUE!</v>
      </c>
      <c r="BB247" s="33" t="e">
        <f t="shared" si="332"/>
        <v>#VALUE!</v>
      </c>
      <c r="BC247" s="33" t="e">
        <f t="shared" si="332"/>
        <v>#VALUE!</v>
      </c>
      <c r="BD247" s="33" t="e">
        <f t="shared" si="332"/>
        <v>#VALUE!</v>
      </c>
      <c r="BE247" s="33" t="e">
        <f t="shared" si="332"/>
        <v>#VALUE!</v>
      </c>
      <c r="BF247" s="33" t="e">
        <f t="shared" si="332"/>
        <v>#VALUE!</v>
      </c>
      <c r="BG247" s="33" t="e">
        <f t="shared" si="332"/>
        <v>#VALUE!</v>
      </c>
      <c r="BH247" s="33" t="e">
        <f t="shared" si="332"/>
        <v>#VALUE!</v>
      </c>
      <c r="BI247" s="33" t="e">
        <f t="shared" si="332"/>
        <v>#VALUE!</v>
      </c>
      <c r="BJ247" s="33" t="e">
        <f t="shared" si="332"/>
        <v>#VALUE!</v>
      </c>
      <c r="BK247" s="33" t="e">
        <f t="shared" si="332"/>
        <v>#VALUE!</v>
      </c>
      <c r="BL247" s="33" t="e">
        <f t="shared" si="332"/>
        <v>#VALUE!</v>
      </c>
      <c r="BM247" s="33" t="e">
        <f t="shared" si="332"/>
        <v>#VALUE!</v>
      </c>
      <c r="BN247" s="33" t="e">
        <f>BN244+BN240+BN248</f>
        <v>#VALUE!</v>
      </c>
      <c r="BO247" s="33" t="e">
        <f t="shared" si="332"/>
        <v>#VALUE!</v>
      </c>
      <c r="BP247" s="33" t="e">
        <f t="shared" si="332"/>
        <v>#VALUE!</v>
      </c>
      <c r="BQ247" s="33" t="e">
        <f t="shared" si="332"/>
        <v>#VALUE!</v>
      </c>
      <c r="BR247" s="33" t="e">
        <f t="shared" si="332"/>
        <v>#VALUE!</v>
      </c>
      <c r="BS247" s="33" t="e">
        <f t="shared" si="332"/>
        <v>#VALUE!</v>
      </c>
      <c r="BT247" s="33" t="e">
        <f t="shared" si="332"/>
        <v>#VALUE!</v>
      </c>
      <c r="BU247" s="33" t="e">
        <f t="shared" ref="BU247:EF247" si="333">BU244+BU240+BU248</f>
        <v>#VALUE!</v>
      </c>
      <c r="BV247" s="33" t="e">
        <f t="shared" si="333"/>
        <v>#VALUE!</v>
      </c>
      <c r="BW247" s="33" t="e">
        <f t="shared" si="333"/>
        <v>#VALUE!</v>
      </c>
      <c r="BX247" s="33" t="e">
        <f t="shared" si="333"/>
        <v>#VALUE!</v>
      </c>
      <c r="BY247" s="33" t="e">
        <f t="shared" si="333"/>
        <v>#VALUE!</v>
      </c>
      <c r="BZ247" s="33" t="e">
        <f t="shared" si="333"/>
        <v>#VALUE!</v>
      </c>
      <c r="CA247" s="33" t="e">
        <f t="shared" si="333"/>
        <v>#VALUE!</v>
      </c>
      <c r="CB247" s="33" t="e">
        <f t="shared" si="333"/>
        <v>#VALUE!</v>
      </c>
      <c r="CC247" s="33" t="e">
        <f t="shared" si="333"/>
        <v>#VALUE!</v>
      </c>
      <c r="CD247" s="33" t="e">
        <f t="shared" si="333"/>
        <v>#VALUE!</v>
      </c>
      <c r="CE247" s="33" t="e">
        <f t="shared" si="333"/>
        <v>#VALUE!</v>
      </c>
      <c r="CF247" s="33" t="e">
        <f t="shared" si="333"/>
        <v>#VALUE!</v>
      </c>
      <c r="CG247" s="33" t="e">
        <f t="shared" si="333"/>
        <v>#VALUE!</v>
      </c>
      <c r="CH247" s="33" t="e">
        <f t="shared" si="333"/>
        <v>#VALUE!</v>
      </c>
      <c r="CI247" s="33" t="e">
        <f t="shared" si="333"/>
        <v>#VALUE!</v>
      </c>
      <c r="CJ247" s="33" t="e">
        <f t="shared" si="333"/>
        <v>#VALUE!</v>
      </c>
      <c r="CK247" s="33" t="e">
        <f t="shared" si="333"/>
        <v>#VALUE!</v>
      </c>
      <c r="CL247" s="33" t="e">
        <f t="shared" si="333"/>
        <v>#VALUE!</v>
      </c>
      <c r="CM247" s="33" t="e">
        <f t="shared" si="333"/>
        <v>#VALUE!</v>
      </c>
      <c r="CN247" s="33" t="e">
        <f t="shared" si="333"/>
        <v>#VALUE!</v>
      </c>
      <c r="CO247" s="33" t="e">
        <f t="shared" si="333"/>
        <v>#VALUE!</v>
      </c>
      <c r="CP247" s="33" t="e">
        <f t="shared" si="333"/>
        <v>#VALUE!</v>
      </c>
      <c r="CQ247" s="33" t="e">
        <f t="shared" si="333"/>
        <v>#VALUE!</v>
      </c>
      <c r="CR247" s="33" t="e">
        <f t="shared" si="333"/>
        <v>#VALUE!</v>
      </c>
      <c r="CS247" s="33" t="e">
        <f t="shared" si="333"/>
        <v>#VALUE!</v>
      </c>
      <c r="CT247" s="33" t="e">
        <f t="shared" si="333"/>
        <v>#VALUE!</v>
      </c>
      <c r="CU247" s="33" t="e">
        <f t="shared" si="333"/>
        <v>#VALUE!</v>
      </c>
      <c r="CV247" s="33" t="e">
        <f t="shared" si="333"/>
        <v>#VALUE!</v>
      </c>
      <c r="CW247" s="33" t="e">
        <f t="shared" si="333"/>
        <v>#VALUE!</v>
      </c>
      <c r="CX247" s="33" t="e">
        <f t="shared" si="333"/>
        <v>#VALUE!</v>
      </c>
      <c r="CY247" s="33" t="e">
        <f t="shared" si="333"/>
        <v>#VALUE!</v>
      </c>
      <c r="CZ247" s="33" t="e">
        <f t="shared" si="333"/>
        <v>#VALUE!</v>
      </c>
      <c r="DA247" s="33" t="e">
        <f t="shared" si="333"/>
        <v>#VALUE!</v>
      </c>
      <c r="DB247" s="33" t="e">
        <f t="shared" si="333"/>
        <v>#VALUE!</v>
      </c>
      <c r="DC247" s="33" t="e">
        <f t="shared" si="333"/>
        <v>#VALUE!</v>
      </c>
      <c r="DD247" s="33" t="e">
        <f t="shared" si="333"/>
        <v>#VALUE!</v>
      </c>
      <c r="DE247" s="33" t="e">
        <f t="shared" si="333"/>
        <v>#VALUE!</v>
      </c>
      <c r="DF247" s="33" t="e">
        <f t="shared" si="333"/>
        <v>#VALUE!</v>
      </c>
      <c r="DG247" s="33" t="e">
        <f t="shared" si="333"/>
        <v>#VALUE!</v>
      </c>
      <c r="DH247" s="33" t="e">
        <f t="shared" si="333"/>
        <v>#VALUE!</v>
      </c>
      <c r="DI247" s="33" t="e">
        <f t="shared" si="333"/>
        <v>#VALUE!</v>
      </c>
      <c r="DJ247" s="33" t="e">
        <f t="shared" si="333"/>
        <v>#VALUE!</v>
      </c>
      <c r="DK247" s="33" t="e">
        <f t="shared" si="333"/>
        <v>#VALUE!</v>
      </c>
      <c r="DL247" s="33" t="e">
        <f t="shared" si="333"/>
        <v>#VALUE!</v>
      </c>
      <c r="DM247" s="33" t="e">
        <f t="shared" si="333"/>
        <v>#VALUE!</v>
      </c>
      <c r="DN247" s="33" t="e">
        <f t="shared" si="333"/>
        <v>#VALUE!</v>
      </c>
      <c r="DO247" s="33" t="e">
        <f t="shared" si="333"/>
        <v>#VALUE!</v>
      </c>
      <c r="DP247" s="33" t="e">
        <f t="shared" si="333"/>
        <v>#VALUE!</v>
      </c>
      <c r="DQ247" s="33" t="e">
        <f t="shared" si="333"/>
        <v>#VALUE!</v>
      </c>
      <c r="DR247" s="33" t="e">
        <f t="shared" si="333"/>
        <v>#VALUE!</v>
      </c>
      <c r="DS247" s="33" t="e">
        <f t="shared" si="333"/>
        <v>#VALUE!</v>
      </c>
      <c r="DT247" s="33" t="e">
        <f t="shared" si="333"/>
        <v>#VALUE!</v>
      </c>
      <c r="DU247" s="33" t="e">
        <f t="shared" si="333"/>
        <v>#VALUE!</v>
      </c>
      <c r="DV247" s="33" t="e">
        <f t="shared" si="333"/>
        <v>#VALUE!</v>
      </c>
      <c r="DW247" s="33" t="e">
        <f t="shared" si="333"/>
        <v>#VALUE!</v>
      </c>
      <c r="DX247" s="33" t="e">
        <f t="shared" si="333"/>
        <v>#VALUE!</v>
      </c>
      <c r="DY247" s="33" t="e">
        <f t="shared" si="333"/>
        <v>#VALUE!</v>
      </c>
      <c r="DZ247" s="33" t="e">
        <f t="shared" si="333"/>
        <v>#VALUE!</v>
      </c>
      <c r="EA247" s="33" t="e">
        <f t="shared" si="333"/>
        <v>#VALUE!</v>
      </c>
      <c r="EB247" s="33" t="e">
        <f t="shared" si="333"/>
        <v>#VALUE!</v>
      </c>
      <c r="EC247" s="33" t="e">
        <f t="shared" si="333"/>
        <v>#VALUE!</v>
      </c>
      <c r="ED247" s="33" t="e">
        <f t="shared" si="333"/>
        <v>#VALUE!</v>
      </c>
      <c r="EE247" s="33" t="e">
        <f t="shared" si="333"/>
        <v>#VALUE!</v>
      </c>
      <c r="EF247" s="33" t="e">
        <f t="shared" si="333"/>
        <v>#VALUE!</v>
      </c>
      <c r="EG247" s="33" t="e">
        <f t="shared" ref="EG247:GR247" si="334">EG244+EG240+EG248</f>
        <v>#VALUE!</v>
      </c>
      <c r="EH247" s="33" t="e">
        <f t="shared" si="334"/>
        <v>#VALUE!</v>
      </c>
      <c r="EI247" s="33" t="e">
        <f t="shared" si="334"/>
        <v>#VALUE!</v>
      </c>
      <c r="EJ247" s="33" t="e">
        <f t="shared" si="334"/>
        <v>#VALUE!</v>
      </c>
      <c r="EK247" s="33" t="e">
        <f t="shared" si="334"/>
        <v>#VALUE!</v>
      </c>
      <c r="EL247" s="33" t="e">
        <f t="shared" si="334"/>
        <v>#VALUE!</v>
      </c>
      <c r="EM247" s="33" t="e">
        <f t="shared" si="334"/>
        <v>#VALUE!</v>
      </c>
      <c r="EN247" s="33" t="e">
        <f t="shared" si="334"/>
        <v>#VALUE!</v>
      </c>
      <c r="EO247" s="33" t="e">
        <f t="shared" si="334"/>
        <v>#VALUE!</v>
      </c>
      <c r="EP247" s="33" t="e">
        <f t="shared" si="334"/>
        <v>#VALUE!</v>
      </c>
      <c r="EQ247" s="33" t="e">
        <f t="shared" si="334"/>
        <v>#VALUE!</v>
      </c>
      <c r="ER247" s="33" t="e">
        <f t="shared" si="334"/>
        <v>#VALUE!</v>
      </c>
      <c r="ES247" s="33" t="e">
        <f t="shared" si="334"/>
        <v>#VALUE!</v>
      </c>
      <c r="ET247" s="33" t="e">
        <f t="shared" si="334"/>
        <v>#VALUE!</v>
      </c>
      <c r="EU247" s="33" t="e">
        <f t="shared" si="334"/>
        <v>#VALUE!</v>
      </c>
      <c r="EV247" s="33" t="e">
        <f t="shared" si="334"/>
        <v>#VALUE!</v>
      </c>
      <c r="EW247" s="33" t="e">
        <f t="shared" si="334"/>
        <v>#VALUE!</v>
      </c>
      <c r="EX247" s="33" t="e">
        <f t="shared" si="334"/>
        <v>#VALUE!</v>
      </c>
      <c r="EY247" s="33" t="e">
        <f t="shared" si="334"/>
        <v>#VALUE!</v>
      </c>
      <c r="EZ247" s="33" t="e">
        <f t="shared" si="334"/>
        <v>#VALUE!</v>
      </c>
      <c r="FA247" s="33" t="e">
        <f t="shared" si="334"/>
        <v>#VALUE!</v>
      </c>
      <c r="FB247" s="33" t="e">
        <f t="shared" si="334"/>
        <v>#VALUE!</v>
      </c>
      <c r="FC247" s="33" t="e">
        <f t="shared" si="334"/>
        <v>#VALUE!</v>
      </c>
      <c r="FD247" s="33" t="e">
        <f t="shared" si="334"/>
        <v>#VALUE!</v>
      </c>
      <c r="FE247" s="33" t="e">
        <f t="shared" si="334"/>
        <v>#VALUE!</v>
      </c>
      <c r="FF247" s="33" t="e">
        <f t="shared" si="334"/>
        <v>#VALUE!</v>
      </c>
      <c r="FG247" s="33" t="e">
        <f t="shared" si="334"/>
        <v>#VALUE!</v>
      </c>
      <c r="FH247" s="33" t="e">
        <f t="shared" si="334"/>
        <v>#VALUE!</v>
      </c>
      <c r="FI247" s="33" t="e">
        <f t="shared" si="334"/>
        <v>#VALUE!</v>
      </c>
      <c r="FJ247" s="33" t="e">
        <f t="shared" si="334"/>
        <v>#VALUE!</v>
      </c>
      <c r="FK247" s="33" t="e">
        <f t="shared" si="334"/>
        <v>#VALUE!</v>
      </c>
      <c r="FL247" s="33" t="e">
        <f t="shared" si="334"/>
        <v>#VALUE!</v>
      </c>
      <c r="FM247" s="33" t="e">
        <f t="shared" si="334"/>
        <v>#VALUE!</v>
      </c>
      <c r="FN247" s="33" t="e">
        <f t="shared" si="334"/>
        <v>#VALUE!</v>
      </c>
      <c r="FO247" s="33" t="e">
        <f t="shared" si="334"/>
        <v>#VALUE!</v>
      </c>
      <c r="FP247" s="33" t="e">
        <f t="shared" si="334"/>
        <v>#VALUE!</v>
      </c>
      <c r="FQ247" s="33" t="e">
        <f t="shared" si="334"/>
        <v>#VALUE!</v>
      </c>
      <c r="FR247" s="33" t="e">
        <f t="shared" si="334"/>
        <v>#VALUE!</v>
      </c>
      <c r="FS247" s="33" t="e">
        <f t="shared" si="334"/>
        <v>#VALUE!</v>
      </c>
      <c r="FT247" s="33" t="e">
        <f t="shared" si="334"/>
        <v>#VALUE!</v>
      </c>
      <c r="FU247" s="33" t="e">
        <f t="shared" si="334"/>
        <v>#VALUE!</v>
      </c>
      <c r="FV247" s="33" t="e">
        <f t="shared" si="334"/>
        <v>#VALUE!</v>
      </c>
      <c r="FW247" s="33" t="e">
        <f t="shared" si="334"/>
        <v>#VALUE!</v>
      </c>
      <c r="FX247" s="33" t="e">
        <f t="shared" si="334"/>
        <v>#VALUE!</v>
      </c>
      <c r="FY247" s="33" t="e">
        <f t="shared" si="334"/>
        <v>#VALUE!</v>
      </c>
      <c r="FZ247" s="33" t="e">
        <f t="shared" si="334"/>
        <v>#VALUE!</v>
      </c>
      <c r="GA247" s="33" t="e">
        <f t="shared" si="334"/>
        <v>#VALUE!</v>
      </c>
      <c r="GB247" s="33" t="e">
        <f t="shared" si="334"/>
        <v>#VALUE!</v>
      </c>
      <c r="GC247" s="33" t="e">
        <f t="shared" si="334"/>
        <v>#VALUE!</v>
      </c>
      <c r="GD247" s="33" t="e">
        <f t="shared" si="334"/>
        <v>#VALUE!</v>
      </c>
      <c r="GE247" s="33" t="e">
        <f t="shared" si="334"/>
        <v>#VALUE!</v>
      </c>
      <c r="GF247" s="33" t="e">
        <f t="shared" si="334"/>
        <v>#VALUE!</v>
      </c>
      <c r="GG247" s="33" t="e">
        <f t="shared" si="334"/>
        <v>#VALUE!</v>
      </c>
      <c r="GH247" s="33" t="e">
        <f t="shared" si="334"/>
        <v>#VALUE!</v>
      </c>
      <c r="GI247" s="33" t="e">
        <f t="shared" si="334"/>
        <v>#VALUE!</v>
      </c>
      <c r="GJ247" s="33" t="e">
        <f t="shared" si="334"/>
        <v>#VALUE!</v>
      </c>
      <c r="GK247" s="33" t="e">
        <f t="shared" si="334"/>
        <v>#VALUE!</v>
      </c>
      <c r="GL247" s="33" t="e">
        <f t="shared" si="334"/>
        <v>#VALUE!</v>
      </c>
      <c r="GM247" s="33" t="e">
        <f t="shared" si="334"/>
        <v>#VALUE!</v>
      </c>
      <c r="GN247" s="33" t="e">
        <f t="shared" si="334"/>
        <v>#VALUE!</v>
      </c>
      <c r="GO247" s="33" t="e">
        <f t="shared" si="334"/>
        <v>#VALUE!</v>
      </c>
      <c r="GP247" s="33" t="e">
        <f t="shared" si="334"/>
        <v>#VALUE!</v>
      </c>
      <c r="GQ247" s="33" t="e">
        <f t="shared" si="334"/>
        <v>#VALUE!</v>
      </c>
      <c r="GR247" s="33" t="e">
        <f t="shared" si="334"/>
        <v>#VALUE!</v>
      </c>
      <c r="GS247" s="33" t="e">
        <f t="shared" ref="GS247:JD247" si="335">GS244+GS240+GS248</f>
        <v>#VALUE!</v>
      </c>
      <c r="GT247" s="33" t="e">
        <f t="shared" si="335"/>
        <v>#VALUE!</v>
      </c>
      <c r="GU247" s="33" t="e">
        <f t="shared" si="335"/>
        <v>#VALUE!</v>
      </c>
      <c r="GV247" s="33" t="e">
        <f t="shared" si="335"/>
        <v>#VALUE!</v>
      </c>
      <c r="GW247" s="33" t="e">
        <f t="shared" si="335"/>
        <v>#VALUE!</v>
      </c>
      <c r="GX247" s="33" t="e">
        <f t="shared" si="335"/>
        <v>#VALUE!</v>
      </c>
      <c r="GY247" s="33" t="e">
        <f t="shared" si="335"/>
        <v>#VALUE!</v>
      </c>
      <c r="GZ247" s="33" t="e">
        <f t="shared" si="335"/>
        <v>#VALUE!</v>
      </c>
      <c r="HA247" s="33" t="e">
        <f t="shared" si="335"/>
        <v>#VALUE!</v>
      </c>
      <c r="HB247" s="33" t="e">
        <f t="shared" si="335"/>
        <v>#VALUE!</v>
      </c>
      <c r="HC247" s="33" t="e">
        <f t="shared" si="335"/>
        <v>#VALUE!</v>
      </c>
      <c r="HD247" s="33" t="e">
        <f t="shared" si="335"/>
        <v>#VALUE!</v>
      </c>
      <c r="HE247" s="33" t="e">
        <f t="shared" si="335"/>
        <v>#VALUE!</v>
      </c>
      <c r="HF247" s="33" t="e">
        <f t="shared" si="335"/>
        <v>#VALUE!</v>
      </c>
      <c r="HG247" s="33" t="e">
        <f t="shared" si="335"/>
        <v>#VALUE!</v>
      </c>
      <c r="HH247" s="33" t="e">
        <f t="shared" si="335"/>
        <v>#VALUE!</v>
      </c>
      <c r="HI247" s="33" t="e">
        <f t="shared" si="335"/>
        <v>#VALUE!</v>
      </c>
      <c r="HJ247" s="33" t="e">
        <f t="shared" si="335"/>
        <v>#VALUE!</v>
      </c>
      <c r="HK247" s="33" t="e">
        <f t="shared" si="335"/>
        <v>#VALUE!</v>
      </c>
      <c r="HL247" s="33" t="e">
        <f t="shared" si="335"/>
        <v>#VALUE!</v>
      </c>
      <c r="HM247" s="33" t="e">
        <f t="shared" si="335"/>
        <v>#VALUE!</v>
      </c>
      <c r="HN247" s="33" t="e">
        <f t="shared" si="335"/>
        <v>#VALUE!</v>
      </c>
      <c r="HO247" s="33" t="e">
        <f t="shared" si="335"/>
        <v>#VALUE!</v>
      </c>
      <c r="HP247" s="33" t="e">
        <f t="shared" si="335"/>
        <v>#VALUE!</v>
      </c>
      <c r="HQ247" s="33" t="e">
        <f t="shared" si="335"/>
        <v>#VALUE!</v>
      </c>
      <c r="HR247" s="33" t="e">
        <f t="shared" si="335"/>
        <v>#VALUE!</v>
      </c>
      <c r="HS247" s="33" t="e">
        <f t="shared" si="335"/>
        <v>#VALUE!</v>
      </c>
      <c r="HT247" s="33" t="e">
        <f t="shared" si="335"/>
        <v>#VALUE!</v>
      </c>
      <c r="HU247" s="33" t="e">
        <f t="shared" si="335"/>
        <v>#VALUE!</v>
      </c>
      <c r="HV247" s="33" t="e">
        <f t="shared" si="335"/>
        <v>#VALUE!</v>
      </c>
      <c r="HW247" s="33" t="e">
        <f t="shared" si="335"/>
        <v>#VALUE!</v>
      </c>
      <c r="HX247" s="33" t="e">
        <f t="shared" si="335"/>
        <v>#VALUE!</v>
      </c>
      <c r="HY247" s="33" t="e">
        <f t="shared" si="335"/>
        <v>#VALUE!</v>
      </c>
      <c r="HZ247" s="33" t="e">
        <f t="shared" si="335"/>
        <v>#VALUE!</v>
      </c>
      <c r="IA247" s="33" t="e">
        <f t="shared" si="335"/>
        <v>#VALUE!</v>
      </c>
      <c r="IB247" s="33" t="e">
        <f t="shared" si="335"/>
        <v>#VALUE!</v>
      </c>
      <c r="IC247" s="33" t="e">
        <f t="shared" si="335"/>
        <v>#VALUE!</v>
      </c>
      <c r="ID247" s="33" t="e">
        <f t="shared" si="335"/>
        <v>#VALUE!</v>
      </c>
      <c r="IE247" s="33" t="e">
        <f t="shared" si="335"/>
        <v>#VALUE!</v>
      </c>
      <c r="IF247" s="33" t="e">
        <f t="shared" si="335"/>
        <v>#VALUE!</v>
      </c>
      <c r="IG247" s="33" t="e">
        <f t="shared" si="335"/>
        <v>#VALUE!</v>
      </c>
      <c r="IH247" s="33" t="e">
        <f t="shared" si="335"/>
        <v>#VALUE!</v>
      </c>
      <c r="II247" s="33" t="e">
        <f t="shared" si="335"/>
        <v>#VALUE!</v>
      </c>
      <c r="IJ247" s="33" t="e">
        <f t="shared" si="335"/>
        <v>#VALUE!</v>
      </c>
      <c r="IK247" s="33" t="e">
        <f t="shared" si="335"/>
        <v>#VALUE!</v>
      </c>
      <c r="IL247" s="33" t="e">
        <f t="shared" si="335"/>
        <v>#VALUE!</v>
      </c>
      <c r="IM247" s="33" t="e">
        <f t="shared" si="335"/>
        <v>#VALUE!</v>
      </c>
      <c r="IN247" s="33" t="e">
        <f t="shared" si="335"/>
        <v>#VALUE!</v>
      </c>
      <c r="IO247" s="33" t="e">
        <f t="shared" si="335"/>
        <v>#VALUE!</v>
      </c>
      <c r="IP247" s="33" t="e">
        <f t="shared" si="335"/>
        <v>#VALUE!</v>
      </c>
      <c r="IQ247" s="33" t="e">
        <f t="shared" si="335"/>
        <v>#VALUE!</v>
      </c>
      <c r="IR247" s="33" t="e">
        <f t="shared" si="335"/>
        <v>#VALUE!</v>
      </c>
      <c r="IS247" s="33" t="e">
        <f t="shared" si="335"/>
        <v>#VALUE!</v>
      </c>
      <c r="IT247" s="33" t="e">
        <f t="shared" si="335"/>
        <v>#VALUE!</v>
      </c>
      <c r="IU247" s="33" t="e">
        <f t="shared" si="335"/>
        <v>#VALUE!</v>
      </c>
      <c r="IV247" s="33" t="e">
        <f t="shared" si="335"/>
        <v>#VALUE!</v>
      </c>
      <c r="IW247" s="33" t="e">
        <f t="shared" si="335"/>
        <v>#VALUE!</v>
      </c>
      <c r="IX247" s="33" t="e">
        <f t="shared" si="335"/>
        <v>#VALUE!</v>
      </c>
      <c r="IY247" s="33" t="e">
        <f t="shared" si="335"/>
        <v>#VALUE!</v>
      </c>
      <c r="IZ247" s="33" t="e">
        <f t="shared" si="335"/>
        <v>#VALUE!</v>
      </c>
      <c r="JA247" s="33" t="e">
        <f t="shared" si="335"/>
        <v>#VALUE!</v>
      </c>
      <c r="JB247" s="33" t="e">
        <f t="shared" si="335"/>
        <v>#VALUE!</v>
      </c>
      <c r="JC247" s="33" t="e">
        <f t="shared" si="335"/>
        <v>#VALUE!</v>
      </c>
      <c r="JD247" s="33" t="e">
        <f t="shared" si="335"/>
        <v>#VALUE!</v>
      </c>
      <c r="JE247" s="33" t="e">
        <f t="shared" ref="JE247:LP247" si="336">JE244+JE240+JE248</f>
        <v>#VALUE!</v>
      </c>
      <c r="JF247" s="33" t="e">
        <f t="shared" si="336"/>
        <v>#VALUE!</v>
      </c>
      <c r="JG247" s="33" t="e">
        <f t="shared" si="336"/>
        <v>#VALUE!</v>
      </c>
      <c r="JH247" s="33" t="e">
        <f t="shared" si="336"/>
        <v>#VALUE!</v>
      </c>
      <c r="JI247" s="33" t="e">
        <f t="shared" si="336"/>
        <v>#VALUE!</v>
      </c>
      <c r="JJ247" s="33" t="e">
        <f t="shared" si="336"/>
        <v>#VALUE!</v>
      </c>
      <c r="JK247" s="33" t="e">
        <f t="shared" si="336"/>
        <v>#VALUE!</v>
      </c>
      <c r="JL247" s="33" t="e">
        <f t="shared" si="336"/>
        <v>#VALUE!</v>
      </c>
      <c r="JM247" s="33" t="e">
        <f t="shared" si="336"/>
        <v>#VALUE!</v>
      </c>
      <c r="JN247" s="33" t="e">
        <f t="shared" si="336"/>
        <v>#VALUE!</v>
      </c>
      <c r="JO247" s="33" t="e">
        <f t="shared" si="336"/>
        <v>#VALUE!</v>
      </c>
      <c r="JP247" s="33" t="e">
        <f t="shared" si="336"/>
        <v>#VALUE!</v>
      </c>
      <c r="JQ247" s="33" t="e">
        <f t="shared" si="336"/>
        <v>#VALUE!</v>
      </c>
      <c r="JR247" s="33" t="e">
        <f t="shared" si="336"/>
        <v>#VALUE!</v>
      </c>
      <c r="JS247" s="33" t="e">
        <f t="shared" si="336"/>
        <v>#VALUE!</v>
      </c>
      <c r="JT247" s="33" t="e">
        <f t="shared" si="336"/>
        <v>#VALUE!</v>
      </c>
      <c r="JU247" s="33" t="e">
        <f t="shared" si="336"/>
        <v>#VALUE!</v>
      </c>
      <c r="JV247" s="33" t="e">
        <f t="shared" si="336"/>
        <v>#VALUE!</v>
      </c>
      <c r="JW247" s="33" t="e">
        <f t="shared" si="336"/>
        <v>#VALUE!</v>
      </c>
      <c r="JX247" s="33" t="e">
        <f t="shared" si="336"/>
        <v>#VALUE!</v>
      </c>
      <c r="JY247" s="33" t="e">
        <f t="shared" si="336"/>
        <v>#VALUE!</v>
      </c>
      <c r="JZ247" s="33" t="e">
        <f t="shared" si="336"/>
        <v>#VALUE!</v>
      </c>
      <c r="KA247" s="33" t="e">
        <f t="shared" si="336"/>
        <v>#VALUE!</v>
      </c>
      <c r="KB247" s="33" t="e">
        <f t="shared" si="336"/>
        <v>#VALUE!</v>
      </c>
      <c r="KC247" s="33" t="e">
        <f t="shared" si="336"/>
        <v>#VALUE!</v>
      </c>
      <c r="KD247" s="33" t="e">
        <f t="shared" si="336"/>
        <v>#VALUE!</v>
      </c>
      <c r="KE247" s="33" t="e">
        <f t="shared" si="336"/>
        <v>#VALUE!</v>
      </c>
      <c r="KF247" s="33" t="e">
        <f t="shared" si="336"/>
        <v>#VALUE!</v>
      </c>
      <c r="KG247" s="33" t="e">
        <f t="shared" si="336"/>
        <v>#VALUE!</v>
      </c>
      <c r="KH247" s="33" t="e">
        <f t="shared" si="336"/>
        <v>#VALUE!</v>
      </c>
      <c r="KI247" s="33" t="e">
        <f t="shared" si="336"/>
        <v>#VALUE!</v>
      </c>
      <c r="KJ247" s="33" t="e">
        <f t="shared" si="336"/>
        <v>#VALUE!</v>
      </c>
      <c r="KK247" s="33" t="e">
        <f t="shared" si="336"/>
        <v>#VALUE!</v>
      </c>
      <c r="KL247" s="33" t="e">
        <f t="shared" si="336"/>
        <v>#VALUE!</v>
      </c>
      <c r="KM247" s="33" t="e">
        <f t="shared" si="336"/>
        <v>#VALUE!</v>
      </c>
      <c r="KN247" s="33" t="e">
        <f t="shared" si="336"/>
        <v>#VALUE!</v>
      </c>
      <c r="KO247" s="33" t="e">
        <f t="shared" si="336"/>
        <v>#VALUE!</v>
      </c>
      <c r="KP247" s="33" t="e">
        <f t="shared" si="336"/>
        <v>#VALUE!</v>
      </c>
      <c r="KQ247" s="33" t="e">
        <f t="shared" si="336"/>
        <v>#VALUE!</v>
      </c>
      <c r="KR247" s="33" t="e">
        <f t="shared" si="336"/>
        <v>#VALUE!</v>
      </c>
      <c r="KS247" s="33" t="e">
        <f t="shared" si="336"/>
        <v>#VALUE!</v>
      </c>
      <c r="KT247" s="33" t="e">
        <f t="shared" si="336"/>
        <v>#VALUE!</v>
      </c>
      <c r="KU247" s="33" t="e">
        <f t="shared" si="336"/>
        <v>#VALUE!</v>
      </c>
      <c r="KV247" s="33" t="e">
        <f t="shared" si="336"/>
        <v>#VALUE!</v>
      </c>
      <c r="KW247" s="33" t="e">
        <f t="shared" si="336"/>
        <v>#VALUE!</v>
      </c>
      <c r="KX247" s="33" t="e">
        <f t="shared" si="336"/>
        <v>#VALUE!</v>
      </c>
      <c r="KY247" s="33" t="e">
        <f t="shared" si="336"/>
        <v>#VALUE!</v>
      </c>
      <c r="KZ247" s="33" t="e">
        <f t="shared" si="336"/>
        <v>#VALUE!</v>
      </c>
      <c r="LA247" s="33" t="e">
        <f t="shared" si="336"/>
        <v>#VALUE!</v>
      </c>
      <c r="LB247" s="33" t="e">
        <f t="shared" si="336"/>
        <v>#VALUE!</v>
      </c>
      <c r="LC247" s="33" t="e">
        <f t="shared" si="336"/>
        <v>#VALUE!</v>
      </c>
      <c r="LD247" s="33" t="e">
        <f t="shared" si="336"/>
        <v>#VALUE!</v>
      </c>
      <c r="LE247" s="33" t="e">
        <f t="shared" si="336"/>
        <v>#VALUE!</v>
      </c>
      <c r="LF247" s="33" t="e">
        <f t="shared" si="336"/>
        <v>#VALUE!</v>
      </c>
      <c r="LG247" s="33" t="e">
        <f t="shared" si="336"/>
        <v>#VALUE!</v>
      </c>
      <c r="LH247" s="33" t="e">
        <f t="shared" si="336"/>
        <v>#VALUE!</v>
      </c>
      <c r="LI247" s="33" t="e">
        <f t="shared" si="336"/>
        <v>#VALUE!</v>
      </c>
      <c r="LJ247" s="33" t="e">
        <f t="shared" si="336"/>
        <v>#VALUE!</v>
      </c>
      <c r="LK247" s="33" t="e">
        <f t="shared" si="336"/>
        <v>#VALUE!</v>
      </c>
      <c r="LL247" s="33" t="e">
        <f t="shared" si="336"/>
        <v>#VALUE!</v>
      </c>
      <c r="LM247" s="33" t="e">
        <f t="shared" si="336"/>
        <v>#VALUE!</v>
      </c>
      <c r="LN247" s="33" t="e">
        <f t="shared" si="336"/>
        <v>#VALUE!</v>
      </c>
      <c r="LO247" s="33" t="e">
        <f t="shared" si="336"/>
        <v>#VALUE!</v>
      </c>
      <c r="LP247" s="33" t="e">
        <f t="shared" si="336"/>
        <v>#VALUE!</v>
      </c>
      <c r="LQ247" s="33" t="e">
        <f t="shared" ref="LQ247:NI247" si="337">LQ244+LQ240+LQ248</f>
        <v>#VALUE!</v>
      </c>
      <c r="LR247" s="33" t="e">
        <f t="shared" si="337"/>
        <v>#VALUE!</v>
      </c>
      <c r="LS247" s="33" t="e">
        <f t="shared" si="337"/>
        <v>#VALUE!</v>
      </c>
      <c r="LT247" s="33" t="e">
        <f t="shared" si="337"/>
        <v>#VALUE!</v>
      </c>
      <c r="LU247" s="33" t="e">
        <f t="shared" si="337"/>
        <v>#VALUE!</v>
      </c>
      <c r="LV247" s="33" t="e">
        <f t="shared" si="337"/>
        <v>#VALUE!</v>
      </c>
      <c r="LW247" s="33" t="e">
        <f t="shared" si="337"/>
        <v>#VALUE!</v>
      </c>
      <c r="LX247" s="33" t="e">
        <f t="shared" si="337"/>
        <v>#VALUE!</v>
      </c>
      <c r="LY247" s="33" t="e">
        <f t="shared" si="337"/>
        <v>#VALUE!</v>
      </c>
      <c r="LZ247" s="33" t="e">
        <f t="shared" si="337"/>
        <v>#VALUE!</v>
      </c>
      <c r="MA247" s="33" t="e">
        <f t="shared" si="337"/>
        <v>#VALUE!</v>
      </c>
      <c r="MB247" s="33" t="e">
        <f t="shared" si="337"/>
        <v>#VALUE!</v>
      </c>
      <c r="MC247" s="33" t="e">
        <f t="shared" si="337"/>
        <v>#VALUE!</v>
      </c>
      <c r="MD247" s="33" t="e">
        <f t="shared" si="337"/>
        <v>#VALUE!</v>
      </c>
      <c r="ME247" s="33" t="e">
        <f t="shared" si="337"/>
        <v>#VALUE!</v>
      </c>
      <c r="MF247" s="33" t="e">
        <f t="shared" si="337"/>
        <v>#VALUE!</v>
      </c>
      <c r="MG247" s="33" t="e">
        <f t="shared" si="337"/>
        <v>#VALUE!</v>
      </c>
      <c r="MH247" s="33" t="e">
        <f t="shared" si="337"/>
        <v>#VALUE!</v>
      </c>
      <c r="MI247" s="33" t="e">
        <f t="shared" si="337"/>
        <v>#VALUE!</v>
      </c>
      <c r="MJ247" s="33" t="e">
        <f t="shared" si="337"/>
        <v>#VALUE!</v>
      </c>
      <c r="MK247" s="33" t="e">
        <f t="shared" si="337"/>
        <v>#VALUE!</v>
      </c>
      <c r="ML247" s="33" t="e">
        <f t="shared" si="337"/>
        <v>#VALUE!</v>
      </c>
      <c r="MM247" s="33" t="e">
        <f t="shared" si="337"/>
        <v>#VALUE!</v>
      </c>
      <c r="MN247" s="33" t="e">
        <f t="shared" si="337"/>
        <v>#VALUE!</v>
      </c>
      <c r="MO247" s="33" t="e">
        <f t="shared" si="337"/>
        <v>#VALUE!</v>
      </c>
      <c r="MP247" s="33" t="e">
        <f t="shared" si="337"/>
        <v>#VALUE!</v>
      </c>
      <c r="MQ247" s="33" t="e">
        <f t="shared" si="337"/>
        <v>#VALUE!</v>
      </c>
      <c r="MR247" s="33" t="e">
        <f t="shared" si="337"/>
        <v>#VALUE!</v>
      </c>
      <c r="MS247" s="33" t="e">
        <f t="shared" si="337"/>
        <v>#VALUE!</v>
      </c>
      <c r="MT247" s="33" t="e">
        <f t="shared" si="337"/>
        <v>#VALUE!</v>
      </c>
      <c r="MU247" s="33" t="e">
        <f t="shared" si="337"/>
        <v>#VALUE!</v>
      </c>
      <c r="MV247" s="33" t="e">
        <f t="shared" si="337"/>
        <v>#VALUE!</v>
      </c>
      <c r="MW247" s="33" t="e">
        <f t="shared" si="337"/>
        <v>#VALUE!</v>
      </c>
      <c r="MX247" s="33" t="e">
        <f t="shared" si="337"/>
        <v>#VALUE!</v>
      </c>
      <c r="MY247" s="33" t="e">
        <f t="shared" si="337"/>
        <v>#VALUE!</v>
      </c>
      <c r="MZ247" s="33" t="e">
        <f t="shared" si="337"/>
        <v>#VALUE!</v>
      </c>
      <c r="NA247" s="33" t="e">
        <f t="shared" si="337"/>
        <v>#VALUE!</v>
      </c>
      <c r="NB247" s="33" t="e">
        <f t="shared" si="337"/>
        <v>#VALUE!</v>
      </c>
      <c r="NC247" s="33" t="e">
        <f t="shared" si="337"/>
        <v>#VALUE!</v>
      </c>
      <c r="ND247" s="33" t="e">
        <f t="shared" si="337"/>
        <v>#VALUE!</v>
      </c>
      <c r="NE247" s="33" t="e">
        <f t="shared" si="337"/>
        <v>#VALUE!</v>
      </c>
      <c r="NF247" s="33" t="e">
        <f t="shared" si="337"/>
        <v>#VALUE!</v>
      </c>
      <c r="NG247" s="33" t="e">
        <f t="shared" si="337"/>
        <v>#VALUE!</v>
      </c>
      <c r="NH247" s="33" t="e">
        <f t="shared" si="337"/>
        <v>#VALUE!</v>
      </c>
      <c r="NI247" s="33" t="e">
        <f t="shared" si="337"/>
        <v>#VALUE!</v>
      </c>
    </row>
    <row r="248" spans="1:374" s="40" customFormat="1" ht="15" customHeight="1" outlineLevel="1" x14ac:dyDescent="0.25">
      <c r="A248" s="1047" t="s">
        <v>35</v>
      </c>
      <c r="B248" s="43" t="s">
        <v>36</v>
      </c>
      <c r="C248" s="1050" t="s">
        <v>34</v>
      </c>
      <c r="D248" s="48" t="s">
        <v>32</v>
      </c>
      <c r="E248" s="57" t="s">
        <v>235</v>
      </c>
      <c r="F248" s="58"/>
      <c r="G248" s="84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  <c r="CD248" s="33"/>
      <c r="CE248" s="33"/>
      <c r="CF248" s="33"/>
      <c r="CG248" s="33"/>
      <c r="CH248" s="33"/>
      <c r="CI248" s="33"/>
      <c r="CJ248" s="33"/>
      <c r="CK248" s="33"/>
      <c r="CL248" s="33"/>
      <c r="CM248" s="33"/>
      <c r="CN248" s="33"/>
      <c r="CO248" s="33"/>
      <c r="CP248" s="33"/>
      <c r="CQ248" s="33"/>
      <c r="CR248" s="33"/>
      <c r="CS248" s="33"/>
      <c r="CT248" s="33"/>
      <c r="CU248" s="33"/>
      <c r="CV248" s="33"/>
      <c r="CW248" s="33"/>
      <c r="CX248" s="33"/>
      <c r="CY248" s="33"/>
      <c r="CZ248" s="33"/>
      <c r="DA248" s="33"/>
      <c r="DB248" s="33"/>
      <c r="DC248" s="33"/>
      <c r="DD248" s="33"/>
      <c r="DE248" s="33"/>
      <c r="DF248" s="33"/>
      <c r="DG248" s="33"/>
      <c r="DH248" s="33"/>
      <c r="DI248" s="33"/>
      <c r="DJ248" s="33"/>
      <c r="DK248" s="33"/>
      <c r="DL248" s="33"/>
      <c r="DM248" s="33"/>
      <c r="DN248" s="33"/>
      <c r="DO248" s="33"/>
      <c r="DP248" s="33"/>
      <c r="DQ248" s="33"/>
      <c r="DR248" s="33"/>
      <c r="DS248" s="33"/>
      <c r="DT248" s="33"/>
      <c r="DU248" s="33"/>
      <c r="DV248" s="33"/>
      <c r="DW248" s="33"/>
      <c r="DX248" s="33"/>
      <c r="DY248" s="33"/>
      <c r="DZ248" s="33"/>
      <c r="EA248" s="33"/>
      <c r="EB248" s="33"/>
      <c r="EC248" s="33"/>
      <c r="ED248" s="33"/>
      <c r="EE248" s="33"/>
      <c r="EF248" s="33"/>
      <c r="EG248" s="33"/>
      <c r="EH248" s="33"/>
      <c r="EI248" s="33"/>
      <c r="EJ248" s="33"/>
      <c r="EK248" s="33"/>
      <c r="EL248" s="33"/>
      <c r="EM248" s="33"/>
      <c r="EN248" s="33"/>
      <c r="EO248" s="33"/>
      <c r="EP248" s="33"/>
      <c r="EQ248" s="33"/>
      <c r="ER248" s="33"/>
      <c r="ES248" s="33"/>
      <c r="ET248" s="33"/>
      <c r="EU248" s="33"/>
      <c r="EV248" s="33"/>
      <c r="EW248" s="33"/>
      <c r="EX248" s="33"/>
      <c r="EY248" s="33"/>
      <c r="EZ248" s="33"/>
      <c r="FA248" s="33"/>
      <c r="FB248" s="33"/>
      <c r="FC248" s="33"/>
      <c r="FD248" s="33"/>
      <c r="FE248" s="33"/>
      <c r="FF248" s="33"/>
      <c r="FG248" s="33"/>
      <c r="FH248" s="33"/>
      <c r="FI248" s="33"/>
      <c r="FJ248" s="33"/>
      <c r="FK248" s="33"/>
      <c r="FL248" s="33"/>
      <c r="FM248" s="33"/>
      <c r="FN248" s="33"/>
      <c r="FO248" s="33"/>
      <c r="FP248" s="33"/>
      <c r="FQ248" s="33"/>
      <c r="FR248" s="33"/>
      <c r="FS248" s="33"/>
      <c r="FT248" s="33"/>
      <c r="FU248" s="33"/>
      <c r="FV248" s="33"/>
      <c r="FW248" s="33"/>
      <c r="FX248" s="33"/>
      <c r="FY248" s="33"/>
      <c r="FZ248" s="33"/>
      <c r="GA248" s="33"/>
      <c r="GB248" s="33"/>
      <c r="GC248" s="33"/>
      <c r="GD248" s="33"/>
      <c r="GE248" s="33"/>
      <c r="GF248" s="33"/>
      <c r="GG248" s="33"/>
      <c r="GH248" s="33"/>
      <c r="GI248" s="33"/>
      <c r="GJ248" s="33"/>
      <c r="GK248" s="33"/>
      <c r="GL248" s="33"/>
      <c r="GM248" s="33"/>
      <c r="GN248" s="33"/>
      <c r="GO248" s="33"/>
      <c r="GP248" s="33"/>
      <c r="GQ248" s="33"/>
      <c r="GR248" s="33"/>
      <c r="GS248" s="33"/>
      <c r="GT248" s="33"/>
      <c r="GU248" s="33"/>
      <c r="GV248" s="33"/>
      <c r="GW248" s="33"/>
      <c r="GX248" s="33"/>
      <c r="GY248" s="33"/>
      <c r="GZ248" s="33"/>
      <c r="HA248" s="33"/>
      <c r="HB248" s="33"/>
      <c r="HC248" s="33"/>
      <c r="HD248" s="33"/>
      <c r="HE248" s="33"/>
      <c r="HF248" s="33"/>
      <c r="HG248" s="33"/>
      <c r="HH248" s="33"/>
      <c r="HI248" s="33"/>
      <c r="HJ248" s="33"/>
      <c r="HK248" s="33"/>
      <c r="HL248" s="33"/>
      <c r="HM248" s="33"/>
      <c r="HN248" s="33"/>
      <c r="HO248" s="33"/>
      <c r="HP248" s="33"/>
      <c r="HQ248" s="33"/>
      <c r="HR248" s="33"/>
      <c r="HS248" s="33"/>
      <c r="HT248" s="33"/>
      <c r="HU248" s="33"/>
      <c r="HV248" s="33"/>
      <c r="HW248" s="33"/>
      <c r="HX248" s="33"/>
      <c r="HY248" s="33"/>
      <c r="HZ248" s="33"/>
      <c r="IA248" s="33"/>
      <c r="IB248" s="33"/>
      <c r="IC248" s="33"/>
      <c r="ID248" s="33"/>
      <c r="IE248" s="33"/>
      <c r="IF248" s="33"/>
      <c r="IG248" s="33"/>
      <c r="IH248" s="33"/>
      <c r="II248" s="33"/>
      <c r="IJ248" s="33"/>
      <c r="IK248" s="33"/>
      <c r="IL248" s="33"/>
      <c r="IM248" s="33"/>
      <c r="IN248" s="33"/>
      <c r="IO248" s="33"/>
      <c r="IP248" s="33"/>
      <c r="IQ248" s="33"/>
      <c r="IR248" s="33"/>
      <c r="IS248" s="33"/>
      <c r="IT248" s="33"/>
      <c r="IU248" s="33"/>
      <c r="IV248" s="33"/>
      <c r="IW248" s="33"/>
      <c r="IX248" s="33"/>
      <c r="IY248" s="33"/>
      <c r="IZ248" s="33"/>
      <c r="JA248" s="33"/>
      <c r="JB248" s="33"/>
      <c r="JC248" s="33"/>
      <c r="JD248" s="33"/>
      <c r="JE248" s="33"/>
      <c r="JF248" s="33"/>
      <c r="JG248" s="33"/>
      <c r="JH248" s="33"/>
      <c r="JI248" s="33"/>
      <c r="JJ248" s="33"/>
      <c r="JK248" s="33"/>
      <c r="JL248" s="33"/>
      <c r="JM248" s="33"/>
      <c r="JN248" s="33"/>
      <c r="JO248" s="33"/>
      <c r="JP248" s="33"/>
      <c r="JQ248" s="33"/>
      <c r="JR248" s="33"/>
      <c r="JS248" s="33"/>
      <c r="JT248" s="33"/>
      <c r="JU248" s="33"/>
      <c r="JV248" s="33"/>
      <c r="JW248" s="33"/>
      <c r="JX248" s="33"/>
      <c r="JY248" s="33"/>
      <c r="JZ248" s="33"/>
      <c r="KA248" s="33"/>
      <c r="KB248" s="33"/>
      <c r="KC248" s="33"/>
      <c r="KD248" s="33"/>
      <c r="KE248" s="33"/>
      <c r="KF248" s="33"/>
      <c r="KG248" s="33"/>
      <c r="KH248" s="33"/>
      <c r="KI248" s="33"/>
      <c r="KJ248" s="33"/>
      <c r="KK248" s="33"/>
      <c r="KL248" s="33"/>
      <c r="KM248" s="33"/>
      <c r="KN248" s="33"/>
      <c r="KO248" s="33"/>
      <c r="KP248" s="33"/>
      <c r="KQ248" s="33"/>
      <c r="KR248" s="33"/>
      <c r="KS248" s="33"/>
      <c r="KT248" s="33"/>
      <c r="KU248" s="33"/>
      <c r="KV248" s="33"/>
      <c r="KW248" s="33"/>
      <c r="KX248" s="33"/>
      <c r="KY248" s="33"/>
      <c r="KZ248" s="33"/>
      <c r="LA248" s="33"/>
      <c r="LB248" s="33"/>
      <c r="LC248" s="33"/>
      <c r="LD248" s="33"/>
      <c r="LE248" s="33"/>
      <c r="LF248" s="33"/>
      <c r="LG248" s="33"/>
      <c r="LH248" s="33"/>
      <c r="LI248" s="33"/>
      <c r="LJ248" s="33"/>
      <c r="LK248" s="33"/>
      <c r="LL248" s="33"/>
      <c r="LM248" s="33"/>
      <c r="LN248" s="33"/>
      <c r="LO248" s="33"/>
      <c r="LP248" s="33"/>
      <c r="LQ248" s="33"/>
      <c r="LR248" s="33"/>
      <c r="LS248" s="33"/>
      <c r="LT248" s="33"/>
      <c r="LU248" s="33"/>
      <c r="LV248" s="33"/>
      <c r="LW248" s="33"/>
      <c r="LX248" s="33"/>
      <c r="LY248" s="33"/>
      <c r="LZ248" s="33"/>
      <c r="MA248" s="33"/>
      <c r="MB248" s="33"/>
      <c r="MC248" s="33"/>
      <c r="MD248" s="33"/>
      <c r="ME248" s="33"/>
      <c r="MF248" s="33"/>
      <c r="MG248" s="33"/>
      <c r="MH248" s="33"/>
      <c r="MI248" s="33"/>
      <c r="MJ248" s="33"/>
      <c r="MK248" s="33"/>
      <c r="ML248" s="33"/>
      <c r="MM248" s="33"/>
      <c r="MN248" s="33"/>
      <c r="MO248" s="33"/>
      <c r="MP248" s="33"/>
      <c r="MQ248" s="33"/>
      <c r="MR248" s="33"/>
      <c r="MS248" s="33"/>
      <c r="MT248" s="33"/>
      <c r="MU248" s="33"/>
      <c r="MV248" s="33"/>
      <c r="MW248" s="33"/>
      <c r="MX248" s="33"/>
      <c r="MY248" s="33"/>
      <c r="MZ248" s="33"/>
      <c r="NA248" s="33"/>
      <c r="NB248" s="33"/>
      <c r="NC248" s="33"/>
      <c r="ND248" s="33"/>
      <c r="NE248" s="33"/>
      <c r="NF248" s="33"/>
      <c r="NG248" s="33"/>
      <c r="NH248" s="33"/>
      <c r="NI248" s="33"/>
    </row>
    <row r="249" spans="1:374" s="40" customFormat="1" ht="14.4" outlineLevel="1" x14ac:dyDescent="0.25">
      <c r="A249" s="1048"/>
      <c r="B249" s="18">
        <v>1</v>
      </c>
      <c r="C249" s="1051"/>
      <c r="D249" s="49">
        <v>1</v>
      </c>
      <c r="E249" s="27" t="s">
        <v>30</v>
      </c>
      <c r="F249" s="25"/>
      <c r="G249" s="84" t="e">
        <v>#VALUE!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33">
        <v>0</v>
      </c>
      <c r="R249" s="33">
        <v>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33">
        <v>0</v>
      </c>
      <c r="AB249" s="33">
        <v>0</v>
      </c>
      <c r="AC249" s="33">
        <v>0</v>
      </c>
      <c r="AD249" s="33">
        <v>0</v>
      </c>
      <c r="AE249" s="33">
        <v>0</v>
      </c>
      <c r="AF249" s="33">
        <v>0</v>
      </c>
      <c r="AG249" s="33">
        <v>0</v>
      </c>
      <c r="AH249" s="33">
        <v>0</v>
      </c>
      <c r="AI249" s="33">
        <v>0</v>
      </c>
      <c r="AJ249" s="33">
        <v>0</v>
      </c>
      <c r="AK249" s="33">
        <v>0</v>
      </c>
      <c r="AL249" s="33">
        <v>0</v>
      </c>
      <c r="AM249" s="33">
        <v>0</v>
      </c>
      <c r="AN249" s="33">
        <v>0</v>
      </c>
      <c r="AO249" s="33">
        <v>0</v>
      </c>
      <c r="AP249" s="33">
        <v>0</v>
      </c>
      <c r="AQ249" s="33">
        <v>0</v>
      </c>
      <c r="AR249" s="33">
        <v>0</v>
      </c>
      <c r="AS249" s="33">
        <v>0</v>
      </c>
      <c r="AT249" s="33">
        <v>0</v>
      </c>
      <c r="AU249" s="33">
        <v>0</v>
      </c>
      <c r="AV249" s="33">
        <v>0</v>
      </c>
      <c r="AW249" s="33">
        <v>0</v>
      </c>
      <c r="AX249" s="33">
        <v>0</v>
      </c>
      <c r="AY249" s="33">
        <v>0</v>
      </c>
      <c r="AZ249" s="33">
        <v>0</v>
      </c>
      <c r="BA249" s="33">
        <v>0</v>
      </c>
      <c r="BB249" s="33">
        <v>0</v>
      </c>
      <c r="BC249" s="33">
        <v>0</v>
      </c>
      <c r="BD249" s="33">
        <v>0</v>
      </c>
      <c r="BE249" s="33">
        <v>0</v>
      </c>
      <c r="BF249" s="33">
        <v>0</v>
      </c>
      <c r="BG249" s="33">
        <v>0</v>
      </c>
      <c r="BH249" s="33">
        <v>0</v>
      </c>
      <c r="BI249" s="33">
        <v>0</v>
      </c>
      <c r="BJ249" s="33">
        <v>0</v>
      </c>
      <c r="BK249" s="33">
        <v>0</v>
      </c>
      <c r="BL249" s="33">
        <v>0</v>
      </c>
      <c r="BM249" s="33">
        <v>0</v>
      </c>
      <c r="BN249" s="33">
        <v>0</v>
      </c>
      <c r="BO249" s="33">
        <v>0</v>
      </c>
      <c r="BP249" s="33" t="e">
        <f>BP247/(VLOOKUP($B187,#REF!,6,FALSE)/31)</f>
        <v>#VALUE!</v>
      </c>
      <c r="BQ249" s="33" t="e">
        <f>BQ247/(VLOOKUP($B187,#REF!,6,FALSE)/31)</f>
        <v>#VALUE!</v>
      </c>
      <c r="BR249" s="33" t="e">
        <f>BR247/(VLOOKUP($B187,#REF!,6,FALSE)/31)</f>
        <v>#VALUE!</v>
      </c>
      <c r="BS249" s="33" t="e">
        <f>BS247/(VLOOKUP($B187,#REF!,6,FALSE)/31)</f>
        <v>#VALUE!</v>
      </c>
      <c r="BT249" s="33" t="e">
        <f>BT247/(VLOOKUP($B187,#REF!,6,FALSE)/31)</f>
        <v>#VALUE!</v>
      </c>
      <c r="BU249" s="33" t="e">
        <f>BU247/(VLOOKUP($B187,#REF!,6,FALSE)/31)</f>
        <v>#VALUE!</v>
      </c>
      <c r="BV249" s="33" t="e">
        <f>BV247/(VLOOKUP($B187,#REF!,6,FALSE)/31)</f>
        <v>#VALUE!</v>
      </c>
      <c r="BW249" s="33" t="e">
        <f>BW247/(VLOOKUP($B187,#REF!,6,FALSE)/31)</f>
        <v>#VALUE!</v>
      </c>
      <c r="BX249" s="33" t="e">
        <f>BX247/(VLOOKUP($B187,#REF!,6,FALSE)/31)</f>
        <v>#VALUE!</v>
      </c>
      <c r="BY249" s="33" t="e">
        <f>BY247/(VLOOKUP($B187,#REF!,6,FALSE)/31)</f>
        <v>#VALUE!</v>
      </c>
      <c r="BZ249" s="33" t="e">
        <f>BZ247/(VLOOKUP($B187,#REF!,6,FALSE)/31)</f>
        <v>#VALUE!</v>
      </c>
      <c r="CA249" s="33" t="e">
        <f>CA247/(VLOOKUP($B187,#REF!,6,FALSE)/31)</f>
        <v>#VALUE!</v>
      </c>
      <c r="CB249" s="33" t="e">
        <f>CB247/(VLOOKUP($B187,#REF!,6,FALSE)/31)</f>
        <v>#VALUE!</v>
      </c>
      <c r="CC249" s="33" t="e">
        <f>CC247/(VLOOKUP($B187,#REF!,6,FALSE)/31)</f>
        <v>#VALUE!</v>
      </c>
      <c r="CD249" s="33" t="e">
        <f>CD247/(VLOOKUP($B187,#REF!,6,FALSE)/31)</f>
        <v>#VALUE!</v>
      </c>
      <c r="CE249" s="33" t="e">
        <f>CE247/(VLOOKUP($B187,#REF!,6,FALSE)/31)</f>
        <v>#VALUE!</v>
      </c>
      <c r="CF249" s="33" t="e">
        <f>CF247/(VLOOKUP($B187,#REF!,6,FALSE)/31)</f>
        <v>#VALUE!</v>
      </c>
      <c r="CG249" s="33" t="e">
        <f>CG247/(VLOOKUP($B187,#REF!,6,FALSE)/31)</f>
        <v>#VALUE!</v>
      </c>
      <c r="CH249" s="33" t="e">
        <f>CH247/(VLOOKUP($B187,#REF!,6,FALSE)/31)</f>
        <v>#VALUE!</v>
      </c>
      <c r="CI249" s="33" t="e">
        <f>CI247/(VLOOKUP($B187,#REF!,6,FALSE)/31)</f>
        <v>#VALUE!</v>
      </c>
      <c r="CJ249" s="33" t="e">
        <f>CJ247/(VLOOKUP($B187,#REF!,6,FALSE)/31)</f>
        <v>#VALUE!</v>
      </c>
      <c r="CK249" s="33" t="e">
        <f>CK247/(VLOOKUP($B187,#REF!,6,FALSE)/31)</f>
        <v>#VALUE!</v>
      </c>
      <c r="CL249" s="33" t="e">
        <f>CL247/(VLOOKUP($B187,#REF!,6,FALSE)/31)</f>
        <v>#VALUE!</v>
      </c>
      <c r="CM249" s="33" t="e">
        <f>CM247/(VLOOKUP($B187,#REF!,6,FALSE)/31)</f>
        <v>#VALUE!</v>
      </c>
      <c r="CN249" s="33" t="e">
        <f>CN247/(VLOOKUP($B187,#REF!,6,FALSE)/31)</f>
        <v>#VALUE!</v>
      </c>
      <c r="CO249" s="33" t="e">
        <f>CO247/(VLOOKUP($B187,#REF!,6,FALSE)/31)</f>
        <v>#VALUE!</v>
      </c>
      <c r="CP249" s="33" t="e">
        <f>CP247/(VLOOKUP($B187,#REF!,6,FALSE)/31)</f>
        <v>#VALUE!</v>
      </c>
      <c r="CQ249" s="33" t="e">
        <f>CQ247/(VLOOKUP($B187,#REF!,6,FALSE)/31)</f>
        <v>#VALUE!</v>
      </c>
      <c r="CR249" s="33" t="e">
        <f>CR247/(VLOOKUP($B187,#REF!,6,FALSE)/31)</f>
        <v>#VALUE!</v>
      </c>
      <c r="CS249" s="33" t="e">
        <f>CS247/(VLOOKUP($B187,#REF!,6,FALSE)/31)</f>
        <v>#VALUE!</v>
      </c>
      <c r="CT249" s="33" t="e">
        <f>CT247/(VLOOKUP($B187,#REF!,6,FALSE)/31)</f>
        <v>#VALUE!</v>
      </c>
      <c r="CU249" s="33" t="e">
        <f>CU247/(VLOOKUP($B187,#REF!,7,FALSE)/30)</f>
        <v>#VALUE!</v>
      </c>
      <c r="CV249" s="33" t="e">
        <f>CV247/(VLOOKUP($B187,#REF!,7,FALSE)/30)</f>
        <v>#VALUE!</v>
      </c>
      <c r="CW249" s="33" t="e">
        <f>CW247/(VLOOKUP($B187,#REF!,7,FALSE)/30)</f>
        <v>#VALUE!</v>
      </c>
      <c r="CX249" s="33" t="e">
        <f>CX247/(VLOOKUP($B187,#REF!,7,FALSE)/30)</f>
        <v>#VALUE!</v>
      </c>
      <c r="CY249" s="33" t="e">
        <f>CY247/(VLOOKUP($B187,#REF!,7,FALSE)/30)</f>
        <v>#VALUE!</v>
      </c>
      <c r="CZ249" s="33" t="e">
        <f>CZ247/(VLOOKUP($B187,#REF!,7,FALSE)/30)</f>
        <v>#VALUE!</v>
      </c>
      <c r="DA249" s="33" t="e">
        <f>DA247/(VLOOKUP($B187,#REF!,7,FALSE)/30)</f>
        <v>#VALUE!</v>
      </c>
      <c r="DB249" s="33" t="e">
        <f>DB247/(VLOOKUP($B187,#REF!,7,FALSE)/30)</f>
        <v>#VALUE!</v>
      </c>
      <c r="DC249" s="33" t="e">
        <f>DC247/(VLOOKUP($B187,#REF!,7,FALSE)/30)</f>
        <v>#VALUE!</v>
      </c>
      <c r="DD249" s="33" t="e">
        <f>DD247/(VLOOKUP($B187,#REF!,7,FALSE)/30)</f>
        <v>#VALUE!</v>
      </c>
      <c r="DE249" s="33" t="e">
        <f>DE247/(VLOOKUP($B187,#REF!,7,FALSE)/30)</f>
        <v>#VALUE!</v>
      </c>
      <c r="DF249" s="33" t="e">
        <f>DF247/(VLOOKUP($B187,#REF!,7,FALSE)/30)</f>
        <v>#VALUE!</v>
      </c>
      <c r="DG249" s="33" t="e">
        <f>DG247/(VLOOKUP($B187,#REF!,7,FALSE)/30)</f>
        <v>#VALUE!</v>
      </c>
      <c r="DH249" s="33" t="e">
        <f>DH247/(VLOOKUP($B187,#REF!,7,FALSE)/30)</f>
        <v>#VALUE!</v>
      </c>
      <c r="DI249" s="33" t="e">
        <f>DI247/(VLOOKUP($B187,#REF!,7,FALSE)/30)</f>
        <v>#VALUE!</v>
      </c>
      <c r="DJ249" s="33" t="e">
        <f>DJ247/(VLOOKUP($B187,#REF!,7,FALSE)/30)</f>
        <v>#VALUE!</v>
      </c>
      <c r="DK249" s="33" t="e">
        <f>DK247/(VLOOKUP($B187,#REF!,7,FALSE)/30)</f>
        <v>#VALUE!</v>
      </c>
      <c r="DL249" s="33" t="e">
        <f>DL247/(VLOOKUP($B187,#REF!,7,FALSE)/30)</f>
        <v>#VALUE!</v>
      </c>
      <c r="DM249" s="33" t="e">
        <f>DM247/(VLOOKUP($B187,#REF!,7,FALSE)/30)</f>
        <v>#VALUE!</v>
      </c>
      <c r="DN249" s="33" t="e">
        <f>DN247/(VLOOKUP($B187,#REF!,7,FALSE)/30)</f>
        <v>#VALUE!</v>
      </c>
      <c r="DO249" s="33" t="e">
        <f>DO247/(VLOOKUP($B187,#REF!,7,FALSE)/30)</f>
        <v>#VALUE!</v>
      </c>
      <c r="DP249" s="33" t="e">
        <f>DP247/(VLOOKUP($B187,#REF!,7,FALSE)/30)</f>
        <v>#VALUE!</v>
      </c>
      <c r="DQ249" s="33" t="e">
        <f>DQ247/(VLOOKUP($B187,#REF!,7,FALSE)/30)</f>
        <v>#VALUE!</v>
      </c>
      <c r="DR249" s="33" t="e">
        <f>DR247/(VLOOKUP($B187,#REF!,7,FALSE)/30)</f>
        <v>#VALUE!</v>
      </c>
      <c r="DS249" s="33" t="e">
        <f>DS247/(VLOOKUP($B187,#REF!,7,FALSE)/30)</f>
        <v>#VALUE!</v>
      </c>
      <c r="DT249" s="33" t="e">
        <f>DT247/(VLOOKUP($B187,#REF!,7,FALSE)/30)</f>
        <v>#VALUE!</v>
      </c>
      <c r="DU249" s="33" t="e">
        <f>DU247/(VLOOKUP($B187,#REF!,7,FALSE)/30)</f>
        <v>#VALUE!</v>
      </c>
      <c r="DV249" s="33" t="e">
        <f>DV247/(VLOOKUP($B187,#REF!,7,FALSE)/30)</f>
        <v>#VALUE!</v>
      </c>
      <c r="DW249" s="33" t="e">
        <f>DW247/(VLOOKUP($B187,#REF!,7,FALSE)/30)</f>
        <v>#VALUE!</v>
      </c>
      <c r="DX249" s="33" t="e">
        <f>DX247/(VLOOKUP($B187,#REF!,7,FALSE)/30)</f>
        <v>#VALUE!</v>
      </c>
      <c r="DY249" s="33" t="e">
        <f>DY247/(VLOOKUP($B187,#REF!,8,FALSE)/31)</f>
        <v>#VALUE!</v>
      </c>
      <c r="DZ249" s="33" t="e">
        <f>DZ247/(VLOOKUP($B187,#REF!,8,FALSE)/31)</f>
        <v>#VALUE!</v>
      </c>
      <c r="EA249" s="33" t="e">
        <f>EA247/(VLOOKUP($B187,#REF!,8,FALSE)/31)</f>
        <v>#VALUE!</v>
      </c>
      <c r="EB249" s="33" t="e">
        <f>EB247/(VLOOKUP($B187,#REF!,8,FALSE)/31)</f>
        <v>#VALUE!</v>
      </c>
      <c r="EC249" s="33" t="e">
        <f>EC247/(VLOOKUP($B187,#REF!,8,FALSE)/31)</f>
        <v>#VALUE!</v>
      </c>
      <c r="ED249" s="33" t="e">
        <f>ED247/(VLOOKUP($B187,#REF!,8,FALSE)/31)</f>
        <v>#VALUE!</v>
      </c>
      <c r="EE249" s="33" t="e">
        <f>EE247/(VLOOKUP($B187,#REF!,8,FALSE)/31)</f>
        <v>#VALUE!</v>
      </c>
      <c r="EF249" s="33" t="e">
        <f>EF247/(VLOOKUP($B187,#REF!,8,FALSE)/31)</f>
        <v>#VALUE!</v>
      </c>
      <c r="EG249" s="33" t="e">
        <f>EG247/(VLOOKUP($B187,#REF!,8,FALSE)/31)</f>
        <v>#VALUE!</v>
      </c>
      <c r="EH249" s="33" t="e">
        <f>EH247/(VLOOKUP($B187,#REF!,8,FALSE)/31)</f>
        <v>#VALUE!</v>
      </c>
      <c r="EI249" s="33" t="e">
        <f>EI247/(VLOOKUP($B187,#REF!,8,FALSE)/31)</f>
        <v>#VALUE!</v>
      </c>
      <c r="EJ249" s="33" t="e">
        <f>EJ247/(VLOOKUP($B187,#REF!,8,FALSE)/31)</f>
        <v>#VALUE!</v>
      </c>
      <c r="EK249" s="33" t="e">
        <f>EK247/(VLOOKUP($B187,#REF!,8,FALSE)/31)</f>
        <v>#VALUE!</v>
      </c>
      <c r="EL249" s="33" t="e">
        <f>EL247/(VLOOKUP($B187,#REF!,8,FALSE)/31)</f>
        <v>#VALUE!</v>
      </c>
      <c r="EM249" s="33" t="e">
        <f>EM247/(VLOOKUP($B187,#REF!,8,FALSE)/31)</f>
        <v>#VALUE!</v>
      </c>
      <c r="EN249" s="33" t="e">
        <f>EN247/(VLOOKUP($B187,#REF!,8,FALSE)/31)</f>
        <v>#VALUE!</v>
      </c>
      <c r="EO249" s="33" t="e">
        <f>EO247/(VLOOKUP($B187,#REF!,8,FALSE)/31)</f>
        <v>#VALUE!</v>
      </c>
      <c r="EP249" s="33" t="e">
        <f>EP247/(VLOOKUP($B187,#REF!,8,FALSE)/31)</f>
        <v>#VALUE!</v>
      </c>
      <c r="EQ249" s="33" t="e">
        <f>EQ247/(VLOOKUP($B187,#REF!,8,FALSE)/31)</f>
        <v>#VALUE!</v>
      </c>
      <c r="ER249" s="33" t="e">
        <f>ER247/(VLOOKUP($B187,#REF!,8,FALSE)/31)</f>
        <v>#VALUE!</v>
      </c>
      <c r="ES249" s="33" t="e">
        <f>ES247/(VLOOKUP($B187,#REF!,8,FALSE)/31)</f>
        <v>#VALUE!</v>
      </c>
      <c r="ET249" s="33" t="e">
        <f>ET247/(VLOOKUP($B187,#REF!,8,FALSE)/31)</f>
        <v>#VALUE!</v>
      </c>
      <c r="EU249" s="33" t="e">
        <f>EU247/(VLOOKUP($B187,#REF!,8,FALSE)/31)</f>
        <v>#VALUE!</v>
      </c>
      <c r="EV249" s="33" t="e">
        <f>EV247/(VLOOKUP($B187,#REF!,8,FALSE)/31)</f>
        <v>#VALUE!</v>
      </c>
      <c r="EW249" s="33" t="e">
        <f>EW247/(VLOOKUP($B187,#REF!,8,FALSE)/31)</f>
        <v>#VALUE!</v>
      </c>
      <c r="EX249" s="33" t="e">
        <f>EX247/(VLOOKUP($B187,#REF!,8,FALSE)/31)</f>
        <v>#VALUE!</v>
      </c>
      <c r="EY249" s="33" t="e">
        <f>EY247/(VLOOKUP($B187,#REF!,8,FALSE)/31)</f>
        <v>#VALUE!</v>
      </c>
      <c r="EZ249" s="33" t="e">
        <f>EZ247/(VLOOKUP($B187,#REF!,8,FALSE)/31)</f>
        <v>#VALUE!</v>
      </c>
      <c r="FA249" s="33" t="e">
        <f>FA247/(VLOOKUP($B187,#REF!,8,FALSE)/31)</f>
        <v>#VALUE!</v>
      </c>
      <c r="FB249" s="33" t="e">
        <f>FB247/(VLOOKUP($B187,#REF!,8,FALSE)/31)</f>
        <v>#VALUE!</v>
      </c>
      <c r="FC249" s="33" t="e">
        <f>FC247/(VLOOKUP($B187,#REF!,8,FALSE)/31)</f>
        <v>#VALUE!</v>
      </c>
      <c r="FD249" s="33" t="e">
        <f>FD247/(VLOOKUP($B187,#REF!,9,FALSE)/30)</f>
        <v>#VALUE!</v>
      </c>
      <c r="FE249" s="33" t="e">
        <f>FE247/(VLOOKUP($B187,#REF!,9,FALSE)/30)</f>
        <v>#VALUE!</v>
      </c>
      <c r="FF249" s="33" t="e">
        <f>FF247/(VLOOKUP($B187,#REF!,9,FALSE)/30)</f>
        <v>#VALUE!</v>
      </c>
      <c r="FG249" s="33" t="e">
        <f>FG247/(VLOOKUP($B187,#REF!,9,FALSE)/30)</f>
        <v>#VALUE!</v>
      </c>
      <c r="FH249" s="33" t="e">
        <f>FH247/(VLOOKUP($B187,#REF!,9,FALSE)/30)</f>
        <v>#VALUE!</v>
      </c>
      <c r="FI249" s="33" t="e">
        <f>FI247/(VLOOKUP($B187,#REF!,9,FALSE)/30)</f>
        <v>#VALUE!</v>
      </c>
      <c r="FJ249" s="33" t="e">
        <f>FJ247/(VLOOKUP($B187,#REF!,9,FALSE)/30)</f>
        <v>#VALUE!</v>
      </c>
      <c r="FK249" s="33" t="e">
        <f>FK247/(VLOOKUP($B187,#REF!,9,FALSE)/30)</f>
        <v>#VALUE!</v>
      </c>
      <c r="FL249" s="33" t="e">
        <f>FL247/(VLOOKUP($B187,#REF!,9,FALSE)/30)</f>
        <v>#VALUE!</v>
      </c>
      <c r="FM249" s="33" t="e">
        <f>FM247/(VLOOKUP($B187,#REF!,9,FALSE)/30)</f>
        <v>#VALUE!</v>
      </c>
      <c r="FN249" s="33" t="e">
        <f>FN247/(VLOOKUP($B187,#REF!,9,FALSE)/30)</f>
        <v>#VALUE!</v>
      </c>
      <c r="FO249" s="33" t="e">
        <f>FO247/(VLOOKUP($B187,#REF!,9,FALSE)/30)</f>
        <v>#VALUE!</v>
      </c>
      <c r="FP249" s="33" t="e">
        <f>FP247/(VLOOKUP($B187,#REF!,9,FALSE)/30)</f>
        <v>#VALUE!</v>
      </c>
      <c r="FQ249" s="33" t="e">
        <f>FQ247/(VLOOKUP($B187,#REF!,9,FALSE)/30)</f>
        <v>#VALUE!</v>
      </c>
      <c r="FR249" s="33" t="e">
        <f>FR247/(VLOOKUP($B187,#REF!,9,FALSE)/30)</f>
        <v>#VALUE!</v>
      </c>
      <c r="FS249" s="33" t="e">
        <f>FS247/(VLOOKUP($B187,#REF!,9,FALSE)/30)</f>
        <v>#VALUE!</v>
      </c>
      <c r="FT249" s="33" t="e">
        <f>FT247/(VLOOKUP($B187,#REF!,9,FALSE)/30)</f>
        <v>#VALUE!</v>
      </c>
      <c r="FU249" s="33" t="e">
        <f>FU247/(VLOOKUP($B187,#REF!,9,FALSE)/30)</f>
        <v>#VALUE!</v>
      </c>
      <c r="FV249" s="33" t="e">
        <f>FV247/(VLOOKUP($B187,#REF!,9,FALSE)/30)</f>
        <v>#VALUE!</v>
      </c>
      <c r="FW249" s="33" t="e">
        <f>FW247/(VLOOKUP($B187,#REF!,9,FALSE)/30)</f>
        <v>#VALUE!</v>
      </c>
      <c r="FX249" s="33" t="e">
        <f>FX247/(VLOOKUP($B187,#REF!,9,FALSE)/30)</f>
        <v>#VALUE!</v>
      </c>
      <c r="FY249" s="33" t="e">
        <f>FY247/(VLOOKUP($B187,#REF!,9,FALSE)/30)</f>
        <v>#VALUE!</v>
      </c>
      <c r="FZ249" s="33" t="e">
        <f>FZ247/(VLOOKUP($B187,#REF!,9,FALSE)/30)</f>
        <v>#VALUE!</v>
      </c>
      <c r="GA249" s="33" t="e">
        <f>GA247/(VLOOKUP($B187,#REF!,9,FALSE)/30)</f>
        <v>#VALUE!</v>
      </c>
      <c r="GB249" s="33" t="e">
        <f>GB247/(VLOOKUP($B187,#REF!,9,FALSE)/30)</f>
        <v>#VALUE!</v>
      </c>
      <c r="GC249" s="33" t="e">
        <f>GC247/(VLOOKUP($B187,#REF!,9,FALSE)/30)</f>
        <v>#VALUE!</v>
      </c>
      <c r="GD249" s="33" t="e">
        <f>GD247/(VLOOKUP($B187,#REF!,9,FALSE)/30)</f>
        <v>#VALUE!</v>
      </c>
      <c r="GE249" s="33" t="e">
        <f>GE247/(VLOOKUP($B187,#REF!,9,FALSE)/30)</f>
        <v>#VALUE!</v>
      </c>
      <c r="GF249" s="33" t="e">
        <f>GF247/(VLOOKUP($B187,#REF!,9,FALSE)/30)</f>
        <v>#VALUE!</v>
      </c>
      <c r="GG249" s="33" t="e">
        <f>GG247/(VLOOKUP($B187,#REF!,9,FALSE)/30)</f>
        <v>#VALUE!</v>
      </c>
      <c r="GH249" s="33" t="e">
        <f>GH247/(VLOOKUP($B187,#REF!,10,FALSE)/31)</f>
        <v>#VALUE!</v>
      </c>
      <c r="GI249" s="33" t="e">
        <f>GI247/(VLOOKUP($B187,#REF!,10,FALSE)/31)</f>
        <v>#VALUE!</v>
      </c>
      <c r="GJ249" s="33" t="e">
        <f>GJ247/(VLOOKUP($B187,#REF!,10,FALSE)/31)</f>
        <v>#VALUE!</v>
      </c>
      <c r="GK249" s="33" t="e">
        <f>GK247/(VLOOKUP($B187,#REF!,10,FALSE)/31)</f>
        <v>#VALUE!</v>
      </c>
      <c r="GL249" s="33" t="e">
        <f>GL247/(VLOOKUP($B187,#REF!,10,FALSE)/31)</f>
        <v>#VALUE!</v>
      </c>
      <c r="GM249" s="33" t="e">
        <f>GM247/(VLOOKUP($B187,#REF!,10,FALSE)/31)</f>
        <v>#VALUE!</v>
      </c>
      <c r="GN249" s="33" t="e">
        <f>GN247/(VLOOKUP($B187,#REF!,10,FALSE)/31)</f>
        <v>#VALUE!</v>
      </c>
      <c r="GO249" s="33" t="e">
        <f>GO247/(VLOOKUP($B187,#REF!,10,FALSE)/31)</f>
        <v>#VALUE!</v>
      </c>
      <c r="GP249" s="33" t="e">
        <f>GP247/(VLOOKUP($B187,#REF!,10,FALSE)/31)</f>
        <v>#VALUE!</v>
      </c>
      <c r="GQ249" s="33" t="e">
        <f>GQ247/(VLOOKUP($B187,#REF!,10,FALSE)/31)</f>
        <v>#VALUE!</v>
      </c>
      <c r="GR249" s="33" t="e">
        <f>GR247/(VLOOKUP($B187,#REF!,10,FALSE)/31)</f>
        <v>#VALUE!</v>
      </c>
      <c r="GS249" s="33" t="e">
        <f>GS247/(VLOOKUP($B187,#REF!,10,FALSE)/31)</f>
        <v>#VALUE!</v>
      </c>
      <c r="GT249" s="33" t="e">
        <f>GT247/(VLOOKUP($B187,#REF!,10,FALSE)/31)</f>
        <v>#VALUE!</v>
      </c>
      <c r="GU249" s="33" t="e">
        <f>GU247/(VLOOKUP($B187,#REF!,10,FALSE)/31)</f>
        <v>#VALUE!</v>
      </c>
      <c r="GV249" s="33" t="e">
        <f>GV247/(VLOOKUP($B187,#REF!,10,FALSE)/31)</f>
        <v>#VALUE!</v>
      </c>
      <c r="GW249" s="33" t="e">
        <f>GW247/(VLOOKUP($B187,#REF!,10,FALSE)/31)</f>
        <v>#VALUE!</v>
      </c>
      <c r="GX249" s="33" t="e">
        <f>GX247/(VLOOKUP($B187,#REF!,10,FALSE)/31)</f>
        <v>#VALUE!</v>
      </c>
      <c r="GY249" s="33" t="e">
        <f>GY247/(VLOOKUP($B187,#REF!,10,FALSE)/31)</f>
        <v>#VALUE!</v>
      </c>
      <c r="GZ249" s="33" t="e">
        <f>GZ247/(VLOOKUP($B187,#REF!,10,FALSE)/31)</f>
        <v>#VALUE!</v>
      </c>
      <c r="HA249" s="33" t="e">
        <f>HA247/(VLOOKUP($B187,#REF!,10,FALSE)/31)</f>
        <v>#VALUE!</v>
      </c>
      <c r="HB249" s="33" t="e">
        <f>HB247/(VLOOKUP($B187,#REF!,10,FALSE)/31)</f>
        <v>#VALUE!</v>
      </c>
      <c r="HC249" s="33" t="e">
        <f>HC247/(VLOOKUP($B187,#REF!,10,FALSE)/31)</f>
        <v>#VALUE!</v>
      </c>
      <c r="HD249" s="33" t="e">
        <f>HD247/(VLOOKUP($B187,#REF!,10,FALSE)/31)</f>
        <v>#VALUE!</v>
      </c>
      <c r="HE249" s="33" t="e">
        <f>HE247/(VLOOKUP($B187,#REF!,10,FALSE)/31)</f>
        <v>#VALUE!</v>
      </c>
      <c r="HF249" s="33" t="e">
        <f>HF247/(VLOOKUP($B187,#REF!,10,FALSE)/31)</f>
        <v>#VALUE!</v>
      </c>
      <c r="HG249" s="33" t="e">
        <f>HG247/(VLOOKUP($B187,#REF!,10,FALSE)/31)</f>
        <v>#VALUE!</v>
      </c>
      <c r="HH249" s="33" t="e">
        <f>HH247/(VLOOKUP($B187,#REF!,10,FALSE)/31)</f>
        <v>#VALUE!</v>
      </c>
      <c r="HI249" s="33" t="e">
        <f>HI247/(VLOOKUP($B187,#REF!,10,FALSE)/31)</f>
        <v>#VALUE!</v>
      </c>
      <c r="HJ249" s="33" t="e">
        <f>HJ247/(VLOOKUP($B187,#REF!,10,FALSE)/31)</f>
        <v>#VALUE!</v>
      </c>
      <c r="HK249" s="33" t="e">
        <f>HK247/(VLOOKUP($B187,#REF!,10,FALSE)/31)</f>
        <v>#VALUE!</v>
      </c>
      <c r="HL249" s="33" t="e">
        <f>HL247/(VLOOKUP($B187,#REF!,10,FALSE)/31)</f>
        <v>#VALUE!</v>
      </c>
      <c r="HM249" s="33" t="e">
        <f>HM247/(VLOOKUP($B187,#REF!,11,FALSE)/31)</f>
        <v>#VALUE!</v>
      </c>
      <c r="HN249" s="33" t="e">
        <f>HN247/(VLOOKUP($B187,#REF!,11,FALSE)/31)</f>
        <v>#VALUE!</v>
      </c>
      <c r="HO249" s="33" t="e">
        <f>HO247/(VLOOKUP($B187,#REF!,11,FALSE)/31)</f>
        <v>#VALUE!</v>
      </c>
      <c r="HP249" s="33" t="e">
        <f>HP247/(VLOOKUP($B187,#REF!,11,FALSE)/31)</f>
        <v>#VALUE!</v>
      </c>
      <c r="HQ249" s="33" t="e">
        <f>HQ247/(VLOOKUP($B187,#REF!,11,FALSE)/31)</f>
        <v>#VALUE!</v>
      </c>
      <c r="HR249" s="33" t="e">
        <f>HR247/(VLOOKUP($B187,#REF!,11,FALSE)/31)</f>
        <v>#VALUE!</v>
      </c>
      <c r="HS249" s="33" t="e">
        <f>HS247/(VLOOKUP($B187,#REF!,11,FALSE)/31)</f>
        <v>#VALUE!</v>
      </c>
      <c r="HT249" s="33" t="e">
        <f>HT247/(VLOOKUP($B187,#REF!,11,FALSE)/31)</f>
        <v>#VALUE!</v>
      </c>
      <c r="HU249" s="33" t="e">
        <f>HU247/(VLOOKUP($B187,#REF!,11,FALSE)/31)</f>
        <v>#VALUE!</v>
      </c>
      <c r="HV249" s="33" t="e">
        <f>HV247/(VLOOKUP($B187,#REF!,11,FALSE)/31)</f>
        <v>#VALUE!</v>
      </c>
      <c r="HW249" s="33" t="e">
        <f>HW247/(VLOOKUP($B187,#REF!,11,FALSE)/31)</f>
        <v>#VALUE!</v>
      </c>
      <c r="HX249" s="33" t="e">
        <f>HX247/(VLOOKUP($B187,#REF!,11,FALSE)/31)</f>
        <v>#VALUE!</v>
      </c>
      <c r="HY249" s="33" t="e">
        <f>HY247/(VLOOKUP($B187,#REF!,11,FALSE)/31)</f>
        <v>#VALUE!</v>
      </c>
      <c r="HZ249" s="33" t="e">
        <f>HZ247/(VLOOKUP($B187,#REF!,11,FALSE)/31)</f>
        <v>#VALUE!</v>
      </c>
      <c r="IA249" s="33" t="e">
        <f>IA247/(VLOOKUP($B187,#REF!,11,FALSE)/31)</f>
        <v>#VALUE!</v>
      </c>
      <c r="IB249" s="33" t="e">
        <f>IB247/(VLOOKUP($B187,#REF!,11,FALSE)/31)</f>
        <v>#VALUE!</v>
      </c>
      <c r="IC249" s="33" t="e">
        <f>IC247/(VLOOKUP($B187,#REF!,11,FALSE)/31)</f>
        <v>#VALUE!</v>
      </c>
      <c r="ID249" s="33" t="e">
        <f>ID247/(VLOOKUP($B187,#REF!,11,FALSE)/31)</f>
        <v>#VALUE!</v>
      </c>
      <c r="IE249" s="33" t="e">
        <f>IE247/(VLOOKUP($B187,#REF!,11,FALSE)/31)</f>
        <v>#VALUE!</v>
      </c>
      <c r="IF249" s="33" t="e">
        <f>IF247/(VLOOKUP($B187,#REF!,11,FALSE)/31)</f>
        <v>#VALUE!</v>
      </c>
      <c r="IG249" s="33" t="e">
        <f>IG247/(VLOOKUP($B187,#REF!,11,FALSE)/31)</f>
        <v>#VALUE!</v>
      </c>
      <c r="IH249" s="33" t="e">
        <f>IH247/(VLOOKUP($B187,#REF!,11,FALSE)/31)</f>
        <v>#VALUE!</v>
      </c>
      <c r="II249" s="33" t="e">
        <f>II247/(VLOOKUP($B187,#REF!,11,FALSE)/31)</f>
        <v>#VALUE!</v>
      </c>
      <c r="IJ249" s="33" t="e">
        <f>IJ247/(VLOOKUP($B187,#REF!,11,FALSE)/31)</f>
        <v>#VALUE!</v>
      </c>
      <c r="IK249" s="33" t="e">
        <f>IK247/(VLOOKUP($B187,#REF!,11,FALSE)/31)</f>
        <v>#VALUE!</v>
      </c>
      <c r="IL249" s="33" t="e">
        <f>IL247/(VLOOKUP($B187,#REF!,11,FALSE)/31)</f>
        <v>#VALUE!</v>
      </c>
      <c r="IM249" s="33" t="e">
        <f>IM247/(VLOOKUP($B187,#REF!,11,FALSE)/31)</f>
        <v>#VALUE!</v>
      </c>
      <c r="IN249" s="33" t="e">
        <f>IN247/(VLOOKUP($B187,#REF!,11,FALSE)/31)</f>
        <v>#VALUE!</v>
      </c>
      <c r="IO249" s="33" t="e">
        <f>IO247/(VLOOKUP($B187,#REF!,11,FALSE)/31)</f>
        <v>#VALUE!</v>
      </c>
      <c r="IP249" s="33" t="e">
        <f>IP247/(VLOOKUP($B187,#REF!,11,FALSE)/31)</f>
        <v>#VALUE!</v>
      </c>
      <c r="IQ249" s="33" t="e">
        <f>IQ247/(VLOOKUP($B187,#REF!,11,FALSE)/31)</f>
        <v>#VALUE!</v>
      </c>
      <c r="IR249" s="33" t="e">
        <f>IR247/(VLOOKUP($B187,#REF!,12,FALSE)/30)</f>
        <v>#VALUE!</v>
      </c>
      <c r="IS249" s="33" t="e">
        <f>IS247/(VLOOKUP($B187,#REF!,12,FALSE)/30)</f>
        <v>#VALUE!</v>
      </c>
      <c r="IT249" s="33" t="e">
        <f>IT247/(VLOOKUP($B187,#REF!,12,FALSE)/30)</f>
        <v>#VALUE!</v>
      </c>
      <c r="IU249" s="33" t="e">
        <f>IU247/(VLOOKUP($B187,#REF!,12,FALSE)/30)</f>
        <v>#VALUE!</v>
      </c>
      <c r="IV249" s="33" t="e">
        <f>IV247/(VLOOKUP($B187,#REF!,12,FALSE)/30)</f>
        <v>#VALUE!</v>
      </c>
      <c r="IW249" s="33" t="e">
        <f>IW247/(VLOOKUP($B187,#REF!,12,FALSE)/30)</f>
        <v>#VALUE!</v>
      </c>
      <c r="IX249" s="33" t="e">
        <f>IX247/(VLOOKUP($B187,#REF!,12,FALSE)/30)</f>
        <v>#VALUE!</v>
      </c>
      <c r="IY249" s="33" t="e">
        <f>IY247/(VLOOKUP($B187,#REF!,12,FALSE)/30)</f>
        <v>#VALUE!</v>
      </c>
      <c r="IZ249" s="33" t="e">
        <f>IZ247/(VLOOKUP($B187,#REF!,12,FALSE)/30)</f>
        <v>#VALUE!</v>
      </c>
      <c r="JA249" s="33" t="e">
        <f>JA247/(VLOOKUP($B187,#REF!,12,FALSE)/30)</f>
        <v>#VALUE!</v>
      </c>
      <c r="JB249" s="33" t="e">
        <f>JB247/(VLOOKUP($B187,#REF!,12,FALSE)/30)</f>
        <v>#VALUE!</v>
      </c>
      <c r="JC249" s="33" t="e">
        <f>JC247/(VLOOKUP($B187,#REF!,12,FALSE)/30)</f>
        <v>#VALUE!</v>
      </c>
      <c r="JD249" s="33" t="e">
        <f>JD247/(VLOOKUP($B187,#REF!,12,FALSE)/30)</f>
        <v>#VALUE!</v>
      </c>
      <c r="JE249" s="33" t="e">
        <f>JE247/(VLOOKUP($B187,#REF!,12,FALSE)/30)</f>
        <v>#VALUE!</v>
      </c>
      <c r="JF249" s="33" t="e">
        <f>JF247/(VLOOKUP($B187,#REF!,12,FALSE)/30)</f>
        <v>#VALUE!</v>
      </c>
      <c r="JG249" s="33" t="e">
        <f>JG247/(VLOOKUP($B187,#REF!,12,FALSE)/30)</f>
        <v>#VALUE!</v>
      </c>
      <c r="JH249" s="33" t="e">
        <f>JH247/(VLOOKUP($B187,#REF!,12,FALSE)/30)</f>
        <v>#VALUE!</v>
      </c>
      <c r="JI249" s="33" t="e">
        <f>JI247/(VLOOKUP($B187,#REF!,12,FALSE)/30)</f>
        <v>#VALUE!</v>
      </c>
      <c r="JJ249" s="33" t="e">
        <f>JJ247/(VLOOKUP($B187,#REF!,12,FALSE)/30)</f>
        <v>#VALUE!</v>
      </c>
      <c r="JK249" s="33" t="e">
        <f>JK247/(VLOOKUP($B187,#REF!,12,FALSE)/30)</f>
        <v>#VALUE!</v>
      </c>
      <c r="JL249" s="33" t="e">
        <f>JL247/(VLOOKUP($B187,#REF!,12,FALSE)/30)</f>
        <v>#VALUE!</v>
      </c>
      <c r="JM249" s="33" t="e">
        <f>JM247/(VLOOKUP($B187,#REF!,12,FALSE)/30)</f>
        <v>#VALUE!</v>
      </c>
      <c r="JN249" s="33" t="e">
        <f>JN247/(VLOOKUP($B187,#REF!,12,FALSE)/30)</f>
        <v>#VALUE!</v>
      </c>
      <c r="JO249" s="33" t="e">
        <f>JO247/(VLOOKUP($B187,#REF!,12,FALSE)/30)</f>
        <v>#VALUE!</v>
      </c>
      <c r="JP249" s="33" t="e">
        <f>JP247/(VLOOKUP($B187,#REF!,12,FALSE)/30)</f>
        <v>#VALUE!</v>
      </c>
      <c r="JQ249" s="33" t="e">
        <f>JQ247/(VLOOKUP($B187,#REF!,12,FALSE)/30)</f>
        <v>#VALUE!</v>
      </c>
      <c r="JR249" s="33" t="e">
        <f>JR247/(VLOOKUP($B187,#REF!,12,FALSE)/30)</f>
        <v>#VALUE!</v>
      </c>
      <c r="JS249" s="33" t="e">
        <f>JS247/(VLOOKUP($B187,#REF!,12,FALSE)/30)</f>
        <v>#VALUE!</v>
      </c>
      <c r="JT249" s="33" t="e">
        <f>JT247/(VLOOKUP($B187,#REF!,12,FALSE)/30)</f>
        <v>#VALUE!</v>
      </c>
      <c r="JU249" s="33" t="e">
        <f>JU247/(VLOOKUP($B187,#REF!,12,FALSE)/30)</f>
        <v>#VALUE!</v>
      </c>
      <c r="JV249" s="33" t="e">
        <f>JV247/(VLOOKUP($B187,#REF!,12,FALSE)/30)</f>
        <v>#VALUE!</v>
      </c>
      <c r="JW249" s="33" t="e">
        <f>JW247/(VLOOKUP($B187,#REF!,12,FALSE)/30)</f>
        <v>#VALUE!</v>
      </c>
      <c r="JX249" s="33" t="e">
        <f>JX247/(VLOOKUP($B187,#REF!,12,FALSE)/30)</f>
        <v>#VALUE!</v>
      </c>
      <c r="JY249" s="33" t="e">
        <f>JY247/(VLOOKUP($B187,#REF!,12,FALSE)/30)</f>
        <v>#VALUE!</v>
      </c>
      <c r="JZ249" s="33" t="e">
        <f>JZ247/(VLOOKUP($B187,#REF!,12,FALSE)/30)</f>
        <v>#VALUE!</v>
      </c>
      <c r="KA249" s="33" t="e">
        <f>KA247/(VLOOKUP($B187,#REF!,12,FALSE)/30)</f>
        <v>#VALUE!</v>
      </c>
      <c r="KB249" s="33" t="e">
        <f>KB247/(VLOOKUP($B187,#REF!,12,FALSE)/30)</f>
        <v>#VALUE!</v>
      </c>
      <c r="KC249" s="33" t="e">
        <f>KC247/(VLOOKUP($B187,#REF!,12,FALSE)/30)</f>
        <v>#VALUE!</v>
      </c>
      <c r="KD249" s="33" t="e">
        <f>KD247/(VLOOKUP($B187,#REF!,12,FALSE)/30)</f>
        <v>#VALUE!</v>
      </c>
      <c r="KE249" s="33" t="e">
        <f>KE247/(VLOOKUP($B187,#REF!,12,FALSE)/30)</f>
        <v>#VALUE!</v>
      </c>
      <c r="KF249" s="33" t="e">
        <f>KF247/(VLOOKUP($B187,#REF!,12,FALSE)/30)</f>
        <v>#VALUE!</v>
      </c>
      <c r="KG249" s="33" t="e">
        <f>KG247/(VLOOKUP($B187,#REF!,12,FALSE)/30)</f>
        <v>#VALUE!</v>
      </c>
      <c r="KH249" s="33" t="e">
        <f>KH247/(VLOOKUP($B187,#REF!,12,FALSE)/30)</f>
        <v>#VALUE!</v>
      </c>
      <c r="KI249" s="33" t="e">
        <f>KI247/(VLOOKUP($B187,#REF!,12,FALSE)/30)</f>
        <v>#VALUE!</v>
      </c>
      <c r="KJ249" s="33" t="e">
        <f>KJ247/(VLOOKUP($B187,#REF!,12,FALSE)/30)</f>
        <v>#VALUE!</v>
      </c>
      <c r="KK249" s="33" t="e">
        <f>KK247/(VLOOKUP($B187,#REF!,12,FALSE)/30)</f>
        <v>#VALUE!</v>
      </c>
      <c r="KL249" s="33" t="e">
        <f>KL247/(VLOOKUP($B187,#REF!,12,FALSE)/30)</f>
        <v>#VALUE!</v>
      </c>
      <c r="KM249" s="33" t="e">
        <f>KM247/(VLOOKUP($B187,#REF!,12,FALSE)/30)</f>
        <v>#VALUE!</v>
      </c>
      <c r="KN249" s="33" t="e">
        <f>KN247/(VLOOKUP($B187,#REF!,12,FALSE)/30)</f>
        <v>#VALUE!</v>
      </c>
      <c r="KO249" s="33" t="e">
        <f>KO247/(VLOOKUP($B187,#REF!,12,FALSE)/30)</f>
        <v>#VALUE!</v>
      </c>
      <c r="KP249" s="33" t="e">
        <f>KP247/(VLOOKUP($B187,#REF!,12,FALSE)/30)</f>
        <v>#VALUE!</v>
      </c>
      <c r="KQ249" s="33" t="e">
        <f>KQ247/(VLOOKUP($B187,#REF!,12,FALSE)/30)</f>
        <v>#VALUE!</v>
      </c>
      <c r="KR249" s="33" t="e">
        <f>KR247/(VLOOKUP($B187,#REF!,12,FALSE)/30)</f>
        <v>#VALUE!</v>
      </c>
      <c r="KS249" s="33" t="e">
        <f>KS247/(VLOOKUP($B187,#REF!,12,FALSE)/30)</f>
        <v>#VALUE!</v>
      </c>
      <c r="KT249" s="33" t="e">
        <f>KT247/(VLOOKUP($B187,#REF!,12,FALSE)/30)</f>
        <v>#VALUE!</v>
      </c>
      <c r="KU249" s="33" t="e">
        <f>KU247/(VLOOKUP($B187,#REF!,12,FALSE)/30)</f>
        <v>#VALUE!</v>
      </c>
      <c r="KV249" s="33" t="e">
        <f>KV247/(VLOOKUP($B187,#REF!,12,FALSE)/30)</f>
        <v>#VALUE!</v>
      </c>
      <c r="KW249" s="33" t="e">
        <f>KW247/(VLOOKUP($B187,#REF!,12,FALSE)/30)</f>
        <v>#VALUE!</v>
      </c>
      <c r="KX249" s="33" t="e">
        <f>KX247/(VLOOKUP($B187,#REF!,12,FALSE)/30)</f>
        <v>#VALUE!</v>
      </c>
      <c r="KY249" s="33" t="e">
        <f>KY247/(VLOOKUP($B187,#REF!,12,FALSE)/30)</f>
        <v>#VALUE!</v>
      </c>
      <c r="KZ249" s="33" t="e">
        <f>KZ247/(VLOOKUP($B187,#REF!,12,FALSE)/30)</f>
        <v>#VALUE!</v>
      </c>
      <c r="LA249" s="33" t="e">
        <f>LA247/(VLOOKUP($B187,#REF!,14,FALSE)/30)</f>
        <v>#VALUE!</v>
      </c>
      <c r="LB249" s="33" t="e">
        <f>LB247/(VLOOKUP($B187,#REF!,14,FALSE)/30)</f>
        <v>#VALUE!</v>
      </c>
      <c r="LC249" s="33" t="e">
        <f>LC247/(VLOOKUP($B187,#REF!,14,FALSE)/30)</f>
        <v>#VALUE!</v>
      </c>
      <c r="LD249" s="33" t="e">
        <f>LD247/(VLOOKUP($B187,#REF!,14,FALSE)/30)</f>
        <v>#VALUE!</v>
      </c>
      <c r="LE249" s="33" t="e">
        <f>LE247/(VLOOKUP($B187,#REF!,14,FALSE)/30)</f>
        <v>#VALUE!</v>
      </c>
      <c r="LF249" s="33" t="e">
        <f>LF247/(VLOOKUP($B187,#REF!,14,FALSE)/30)</f>
        <v>#VALUE!</v>
      </c>
      <c r="LG249" s="33" t="e">
        <f>LG247/(VLOOKUP($B187,#REF!,14,FALSE)/30)</f>
        <v>#VALUE!</v>
      </c>
      <c r="LH249" s="33" t="e">
        <f>LH247/(VLOOKUP($B187,#REF!,14,FALSE)/30)</f>
        <v>#VALUE!</v>
      </c>
      <c r="LI249" s="33" t="e">
        <f>LI247/(VLOOKUP($B187,#REF!,14,FALSE)/30)</f>
        <v>#VALUE!</v>
      </c>
      <c r="LJ249" s="33" t="e">
        <f>LJ247/(VLOOKUP($B187,#REF!,14,FALSE)/30)</f>
        <v>#VALUE!</v>
      </c>
      <c r="LK249" s="33" t="e">
        <f>LK247/(VLOOKUP($B187,#REF!,14,FALSE)/30)</f>
        <v>#VALUE!</v>
      </c>
      <c r="LL249" s="33" t="e">
        <f>LL247/(VLOOKUP($B187,#REF!,14,FALSE)/30)</f>
        <v>#VALUE!</v>
      </c>
      <c r="LM249" s="33" t="e">
        <f>LM247/(VLOOKUP($B187,#REF!,14,FALSE)/30)</f>
        <v>#VALUE!</v>
      </c>
      <c r="LN249" s="33" t="e">
        <f>LN247/(VLOOKUP($B187,#REF!,14,FALSE)/30)</f>
        <v>#VALUE!</v>
      </c>
      <c r="LO249" s="33" t="e">
        <f>LO247/(VLOOKUP($B187,#REF!,14,FALSE)/30)</f>
        <v>#VALUE!</v>
      </c>
      <c r="LP249" s="33" t="e">
        <f>LP247/(VLOOKUP($B187,#REF!,14,FALSE)/30)</f>
        <v>#VALUE!</v>
      </c>
      <c r="LQ249" s="33" t="e">
        <f>LQ247/(VLOOKUP($B187,#REF!,14,FALSE)/30)</f>
        <v>#VALUE!</v>
      </c>
      <c r="LR249" s="33" t="e">
        <f>LR247/(VLOOKUP($B187,#REF!,14,FALSE)/30)</f>
        <v>#VALUE!</v>
      </c>
      <c r="LS249" s="33" t="e">
        <f>LS247/(VLOOKUP($B187,#REF!,14,FALSE)/30)</f>
        <v>#VALUE!</v>
      </c>
      <c r="LT249" s="33" t="e">
        <f>LT247/(VLOOKUP($B187,#REF!,14,FALSE)/30)</f>
        <v>#VALUE!</v>
      </c>
      <c r="LU249" s="33" t="e">
        <f>LU247/(VLOOKUP($B187,#REF!,14,FALSE)/30)</f>
        <v>#VALUE!</v>
      </c>
      <c r="LV249" s="33" t="e">
        <f>LV247/(VLOOKUP($B187,#REF!,14,FALSE)/30)</f>
        <v>#VALUE!</v>
      </c>
      <c r="LW249" s="33" t="e">
        <f>LW247/(VLOOKUP($B187,#REF!,14,FALSE)/30)</f>
        <v>#VALUE!</v>
      </c>
      <c r="LX249" s="33" t="e">
        <f>LX247/(VLOOKUP($B187,#REF!,14,FALSE)/30)</f>
        <v>#VALUE!</v>
      </c>
      <c r="LY249" s="33" t="e">
        <f>LY247/(VLOOKUP($B187,#REF!,14,FALSE)/30)</f>
        <v>#VALUE!</v>
      </c>
      <c r="LZ249" s="33" t="e">
        <f>LZ247/(VLOOKUP($B187,#REF!,14,FALSE)/30)</f>
        <v>#VALUE!</v>
      </c>
      <c r="MA249" s="33" t="e">
        <f>MA247/(VLOOKUP($B187,#REF!,14,FALSE)/30)</f>
        <v>#VALUE!</v>
      </c>
      <c r="MB249" s="33" t="e">
        <f>MB247/(VLOOKUP($B187,#REF!,14,FALSE)/30)</f>
        <v>#VALUE!</v>
      </c>
      <c r="MC249" s="33" t="e">
        <f>MC247/(VLOOKUP($B187,#REF!,14,FALSE)/30)</f>
        <v>#VALUE!</v>
      </c>
      <c r="MD249" s="33" t="e">
        <f>MD247/(VLOOKUP($B187,#REF!,14,FALSE)/30)</f>
        <v>#VALUE!</v>
      </c>
      <c r="ME249" s="33" t="e">
        <f>ME247/(VLOOKUP($B187,#REF!,15,FALSE)/31)</f>
        <v>#VALUE!</v>
      </c>
      <c r="MF249" s="33" t="e">
        <f>MF247/(VLOOKUP($B187,#REF!,15,FALSE)/31)</f>
        <v>#VALUE!</v>
      </c>
      <c r="MG249" s="33" t="e">
        <f>MG247/(VLOOKUP($B187,#REF!,15,FALSE)/31)</f>
        <v>#VALUE!</v>
      </c>
      <c r="MH249" s="33" t="e">
        <f>MH247/(VLOOKUP($B187,#REF!,15,FALSE)/31)</f>
        <v>#VALUE!</v>
      </c>
      <c r="MI249" s="33" t="e">
        <f>MI247/(VLOOKUP($B187,#REF!,15,FALSE)/31)</f>
        <v>#VALUE!</v>
      </c>
      <c r="MJ249" s="33" t="e">
        <f>MJ247/(VLOOKUP($B187,#REF!,15,FALSE)/31)</f>
        <v>#VALUE!</v>
      </c>
      <c r="MK249" s="33" t="e">
        <f>MK247/(VLOOKUP($B187,#REF!,15,FALSE)/31)</f>
        <v>#VALUE!</v>
      </c>
      <c r="ML249" s="33" t="e">
        <f>ML247/(VLOOKUP($B187,#REF!,15,FALSE)/31)</f>
        <v>#VALUE!</v>
      </c>
      <c r="MM249" s="33" t="e">
        <f>MM247/(VLOOKUP($B187,#REF!,15,FALSE)/31)</f>
        <v>#VALUE!</v>
      </c>
      <c r="MN249" s="33" t="e">
        <f>MN247/(VLOOKUP($B187,#REF!,15,FALSE)/31)</f>
        <v>#VALUE!</v>
      </c>
      <c r="MO249" s="33" t="e">
        <f>MO247/(VLOOKUP($B187,#REF!,15,FALSE)/31)</f>
        <v>#VALUE!</v>
      </c>
      <c r="MP249" s="33" t="e">
        <f>MP247/(VLOOKUP($B187,#REF!,15,FALSE)/31)</f>
        <v>#VALUE!</v>
      </c>
      <c r="MQ249" s="33" t="e">
        <f>MQ247/(VLOOKUP($B187,#REF!,15,FALSE)/31)</f>
        <v>#VALUE!</v>
      </c>
      <c r="MR249" s="33" t="e">
        <f>MR247/(VLOOKUP($B187,#REF!,15,FALSE)/31)</f>
        <v>#VALUE!</v>
      </c>
      <c r="MS249" s="33" t="e">
        <f>MS247/(VLOOKUP($B187,#REF!,15,FALSE)/31)</f>
        <v>#VALUE!</v>
      </c>
      <c r="MT249" s="33" t="e">
        <f>MT247/(VLOOKUP($B187,#REF!,15,FALSE)/31)</f>
        <v>#VALUE!</v>
      </c>
      <c r="MU249" s="33" t="e">
        <f>MU247/(VLOOKUP($B187,#REF!,15,FALSE)/31)</f>
        <v>#VALUE!</v>
      </c>
      <c r="MV249" s="33" t="e">
        <f>MV247/(VLOOKUP($B187,#REF!,15,FALSE)/31)</f>
        <v>#VALUE!</v>
      </c>
      <c r="MW249" s="33" t="e">
        <f>MW247/(VLOOKUP($B187,#REF!,15,FALSE)/31)</f>
        <v>#VALUE!</v>
      </c>
      <c r="MX249" s="33" t="e">
        <f>MX247/(VLOOKUP($B187,#REF!,15,FALSE)/31)</f>
        <v>#VALUE!</v>
      </c>
      <c r="MY249" s="33" t="e">
        <f>MY247/(VLOOKUP($B187,#REF!,15,FALSE)/31)</f>
        <v>#VALUE!</v>
      </c>
      <c r="MZ249" s="33" t="e">
        <f>MZ247/(VLOOKUP($B187,#REF!,15,FALSE)/31)</f>
        <v>#VALUE!</v>
      </c>
      <c r="NA249" s="33" t="e">
        <f>NA247/(VLOOKUP($B187,#REF!,15,FALSE)/31)</f>
        <v>#VALUE!</v>
      </c>
      <c r="NB249" s="33" t="e">
        <f>NB247/(VLOOKUP($B187,#REF!,15,FALSE)/31)</f>
        <v>#VALUE!</v>
      </c>
      <c r="NC249" s="33" t="e">
        <f>NC247/(VLOOKUP($B187,#REF!,15,FALSE)/31)</f>
        <v>#VALUE!</v>
      </c>
      <c r="ND249" s="33" t="e">
        <f>ND247/(VLOOKUP($B187,#REF!,15,FALSE)/31)</f>
        <v>#VALUE!</v>
      </c>
      <c r="NE249" s="33" t="e">
        <f>NE247/(VLOOKUP($B187,#REF!,15,FALSE)/31)</f>
        <v>#VALUE!</v>
      </c>
      <c r="NF249" s="33" t="e">
        <f>NF247/(VLOOKUP($B187,#REF!,15,FALSE)/31)</f>
        <v>#VALUE!</v>
      </c>
      <c r="NG249" s="33" t="e">
        <f>NG247/(VLOOKUP($B187,#REF!,15,FALSE)/31)</f>
        <v>#VALUE!</v>
      </c>
      <c r="NH249" s="33" t="e">
        <f>NH247/(VLOOKUP($B187,#REF!,15,FALSE)/31)</f>
        <v>#VALUE!</v>
      </c>
      <c r="NI249" s="33" t="e">
        <f>NI247/(VLOOKUP($B187,#REF!,15,FALSE)/31)</f>
        <v>#VALUE!</v>
      </c>
    </row>
    <row r="250" spans="1:374" s="40" customFormat="1" ht="14.4" outlineLevel="1" x14ac:dyDescent="0.25">
      <c r="A250" s="1048"/>
      <c r="B250" s="17" t="s">
        <v>37</v>
      </c>
      <c r="C250" s="1051"/>
      <c r="D250" s="50" t="s">
        <v>33</v>
      </c>
      <c r="E250" s="27" t="s">
        <v>31</v>
      </c>
      <c r="F250" s="25"/>
      <c r="G250" s="87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52"/>
      <c r="AE250" s="52"/>
      <c r="AF250" s="52"/>
      <c r="AG250" s="52"/>
      <c r="AH250" s="52"/>
      <c r="AI250" s="52"/>
      <c r="AJ250" s="52"/>
      <c r="AK250" s="52"/>
      <c r="AL250" s="52"/>
      <c r="AM250" s="52"/>
      <c r="AN250" s="52"/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Y250" s="52"/>
      <c r="AZ250" s="52"/>
      <c r="BA250" s="52"/>
      <c r="BB250" s="52"/>
      <c r="BC250" s="52"/>
      <c r="BD250" s="52"/>
      <c r="BE250" s="52"/>
      <c r="BF250" s="52"/>
      <c r="BG250" s="52"/>
      <c r="BH250" s="52"/>
      <c r="BI250" s="52"/>
      <c r="BJ250" s="52"/>
      <c r="BK250" s="52"/>
      <c r="BL250" s="52"/>
      <c r="BM250" s="52"/>
      <c r="BN250" s="52"/>
      <c r="BO250" s="52"/>
      <c r="BP250" s="52"/>
      <c r="BQ250" s="52"/>
      <c r="BR250" s="52"/>
      <c r="BS250" s="52"/>
      <c r="BT250" s="52"/>
      <c r="BU250" s="52"/>
      <c r="BV250" s="52"/>
      <c r="BW250" s="52"/>
      <c r="BX250" s="52"/>
      <c r="BY250" s="52"/>
      <c r="BZ250" s="52"/>
      <c r="CA250" s="52"/>
      <c r="CB250" s="52"/>
      <c r="CC250" s="52"/>
      <c r="CD250" s="52"/>
      <c r="CE250" s="52"/>
      <c r="CF250" s="52"/>
      <c r="CG250" s="52"/>
      <c r="CH250" s="52"/>
      <c r="CI250" s="52"/>
      <c r="CJ250" s="52"/>
      <c r="CK250" s="52"/>
      <c r="CL250" s="52"/>
      <c r="CM250" s="52"/>
      <c r="CN250" s="52"/>
      <c r="CO250" s="52"/>
      <c r="CP250" s="52"/>
      <c r="CQ250" s="52"/>
      <c r="CR250" s="52"/>
      <c r="CS250" s="52"/>
      <c r="CT250" s="52"/>
      <c r="CU250" s="52"/>
      <c r="CV250" s="52"/>
      <c r="CW250" s="52"/>
      <c r="CX250" s="52"/>
      <c r="CY250" s="52"/>
      <c r="CZ250" s="52"/>
      <c r="DA250" s="52"/>
      <c r="DB250" s="52"/>
      <c r="DC250" s="52"/>
      <c r="DD250" s="52"/>
      <c r="DE250" s="52"/>
      <c r="DF250" s="52"/>
      <c r="DG250" s="52"/>
      <c r="DH250" s="52"/>
      <c r="DI250" s="52"/>
      <c r="DJ250" s="52"/>
      <c r="DK250" s="52"/>
      <c r="DL250" s="52"/>
      <c r="DM250" s="52"/>
      <c r="DN250" s="52"/>
      <c r="DO250" s="52"/>
      <c r="DP250" s="52"/>
      <c r="DQ250" s="52"/>
      <c r="DR250" s="52"/>
      <c r="DS250" s="52"/>
      <c r="DT250" s="52"/>
      <c r="DU250" s="52"/>
      <c r="DV250" s="52"/>
      <c r="DW250" s="52"/>
      <c r="DX250" s="52"/>
      <c r="DY250" s="52"/>
      <c r="DZ250" s="52"/>
      <c r="EA250" s="52"/>
      <c r="EB250" s="52"/>
      <c r="EC250" s="52"/>
      <c r="ED250" s="52"/>
      <c r="EE250" s="52"/>
      <c r="EF250" s="52"/>
      <c r="EG250" s="52"/>
      <c r="EH250" s="52"/>
      <c r="EI250" s="52"/>
      <c r="EJ250" s="52"/>
      <c r="EK250" s="52"/>
      <c r="EL250" s="52"/>
      <c r="EM250" s="52"/>
      <c r="EN250" s="52"/>
      <c r="EO250" s="52"/>
      <c r="EP250" s="52"/>
      <c r="EQ250" s="52"/>
      <c r="ER250" s="52"/>
      <c r="ES250" s="52"/>
      <c r="ET250" s="52"/>
      <c r="EU250" s="52"/>
      <c r="EV250" s="52"/>
      <c r="EW250" s="52"/>
      <c r="EX250" s="52"/>
      <c r="EY250" s="52"/>
      <c r="EZ250" s="52"/>
      <c r="FA250" s="52"/>
      <c r="FB250" s="52"/>
      <c r="FC250" s="52"/>
      <c r="FD250" s="52"/>
      <c r="FE250" s="52"/>
      <c r="FF250" s="52"/>
      <c r="FG250" s="52"/>
      <c r="FH250" s="52"/>
      <c r="FI250" s="52"/>
      <c r="FJ250" s="52"/>
      <c r="FK250" s="52"/>
      <c r="FL250" s="52"/>
      <c r="FM250" s="52"/>
      <c r="FN250" s="52"/>
      <c r="FO250" s="52"/>
      <c r="FP250" s="52"/>
      <c r="FQ250" s="52"/>
      <c r="FR250" s="52"/>
      <c r="FS250" s="52"/>
      <c r="FT250" s="52"/>
      <c r="FU250" s="52"/>
      <c r="FV250" s="52"/>
      <c r="FW250" s="52"/>
      <c r="FX250" s="52"/>
      <c r="FY250" s="52"/>
      <c r="FZ250" s="52"/>
      <c r="GA250" s="52"/>
      <c r="GB250" s="52"/>
      <c r="GC250" s="52"/>
      <c r="GD250" s="52"/>
      <c r="GE250" s="52"/>
      <c r="GF250" s="52"/>
      <c r="GG250" s="52"/>
      <c r="GH250" s="52"/>
      <c r="GI250" s="52"/>
      <c r="GJ250" s="52"/>
      <c r="GK250" s="52"/>
      <c r="GL250" s="52"/>
      <c r="GM250" s="52"/>
      <c r="GN250" s="52"/>
      <c r="GO250" s="52"/>
      <c r="GP250" s="52"/>
      <c r="GQ250" s="52"/>
      <c r="GR250" s="52"/>
      <c r="GS250" s="52"/>
      <c r="GT250" s="52"/>
      <c r="GU250" s="52"/>
      <c r="GV250" s="52"/>
      <c r="GW250" s="52"/>
      <c r="GX250" s="52"/>
      <c r="GY250" s="52"/>
      <c r="GZ250" s="52"/>
      <c r="HA250" s="52"/>
      <c r="HB250" s="52"/>
      <c r="HC250" s="52"/>
      <c r="HD250" s="52"/>
      <c r="HE250" s="52"/>
      <c r="HF250" s="52"/>
      <c r="HG250" s="52"/>
      <c r="HH250" s="52"/>
      <c r="HI250" s="52"/>
      <c r="HJ250" s="52"/>
      <c r="HK250" s="52"/>
      <c r="HL250" s="52"/>
      <c r="HM250" s="52"/>
      <c r="HN250" s="52"/>
      <c r="HO250" s="52"/>
      <c r="HP250" s="52"/>
      <c r="HQ250" s="52"/>
      <c r="HR250" s="52"/>
      <c r="HS250" s="52"/>
      <c r="HT250" s="52"/>
      <c r="HU250" s="52"/>
      <c r="HV250" s="52"/>
      <c r="HW250" s="52"/>
      <c r="HX250" s="52"/>
      <c r="HY250" s="52"/>
      <c r="HZ250" s="52"/>
      <c r="IA250" s="52"/>
      <c r="IB250" s="52"/>
      <c r="IC250" s="52"/>
      <c r="ID250" s="52"/>
      <c r="IE250" s="52"/>
      <c r="IF250" s="52"/>
      <c r="IG250" s="52"/>
      <c r="IH250" s="52"/>
      <c r="II250" s="52"/>
      <c r="IJ250" s="52"/>
      <c r="IK250" s="52"/>
      <c r="IL250" s="52"/>
      <c r="IM250" s="52"/>
      <c r="IN250" s="52"/>
      <c r="IO250" s="52"/>
      <c r="IP250" s="52"/>
      <c r="IQ250" s="52"/>
      <c r="IR250" s="52"/>
      <c r="IS250" s="52"/>
      <c r="IT250" s="52"/>
      <c r="IU250" s="52"/>
      <c r="IV250" s="52"/>
      <c r="IW250" s="52"/>
      <c r="IX250" s="52"/>
      <c r="IY250" s="52"/>
      <c r="IZ250" s="52"/>
      <c r="JA250" s="52"/>
      <c r="JB250" s="52"/>
      <c r="JC250" s="52"/>
      <c r="JD250" s="52"/>
      <c r="JE250" s="52"/>
      <c r="JF250" s="52"/>
      <c r="JG250" s="52"/>
      <c r="JH250" s="52"/>
      <c r="JI250" s="52"/>
      <c r="JJ250" s="52"/>
      <c r="JK250" s="52"/>
      <c r="JL250" s="52"/>
      <c r="JM250" s="52"/>
      <c r="JN250" s="52"/>
      <c r="JO250" s="52"/>
      <c r="JP250" s="52"/>
      <c r="JQ250" s="52"/>
      <c r="JR250" s="52"/>
      <c r="JS250" s="52"/>
      <c r="JT250" s="52"/>
      <c r="JU250" s="52"/>
      <c r="JV250" s="52"/>
      <c r="JW250" s="52"/>
      <c r="JX250" s="52"/>
      <c r="JY250" s="52"/>
      <c r="JZ250" s="52"/>
      <c r="KA250" s="52"/>
      <c r="KB250" s="52"/>
      <c r="KC250" s="52"/>
      <c r="KD250" s="52"/>
      <c r="KE250" s="52"/>
      <c r="KF250" s="52"/>
      <c r="KG250" s="52"/>
      <c r="KH250" s="52"/>
      <c r="KI250" s="52"/>
      <c r="KJ250" s="52"/>
      <c r="KK250" s="52"/>
      <c r="KL250" s="52"/>
      <c r="KM250" s="52"/>
      <c r="KN250" s="52"/>
      <c r="KO250" s="52"/>
      <c r="KP250" s="52"/>
      <c r="KQ250" s="52"/>
      <c r="KR250" s="52"/>
      <c r="KS250" s="52"/>
      <c r="KT250" s="52"/>
      <c r="KU250" s="52"/>
      <c r="KV250" s="52"/>
      <c r="KW250" s="52"/>
      <c r="KX250" s="52"/>
      <c r="KY250" s="52"/>
      <c r="KZ250" s="52"/>
      <c r="LA250" s="52"/>
      <c r="LB250" s="52"/>
      <c r="LC250" s="52"/>
      <c r="LD250" s="52"/>
      <c r="LE250" s="52"/>
      <c r="LF250" s="52"/>
      <c r="LG250" s="52"/>
      <c r="LH250" s="52"/>
      <c r="LI250" s="52"/>
      <c r="LJ250" s="52"/>
      <c r="LK250" s="52"/>
      <c r="LL250" s="52"/>
      <c r="LM250" s="52"/>
      <c r="LN250" s="52"/>
      <c r="LO250" s="52"/>
      <c r="LP250" s="52"/>
      <c r="LQ250" s="52"/>
      <c r="LR250" s="52"/>
      <c r="LS250" s="52"/>
      <c r="LT250" s="52"/>
      <c r="LU250" s="52"/>
      <c r="LV250" s="52"/>
      <c r="LW250" s="52"/>
      <c r="LX250" s="52"/>
      <c r="LY250" s="52"/>
      <c r="LZ250" s="52"/>
      <c r="MA250" s="52"/>
      <c r="MB250" s="52"/>
      <c r="MC250" s="52"/>
      <c r="MD250" s="52"/>
      <c r="ME250" s="52"/>
      <c r="MF250" s="52"/>
      <c r="MG250" s="52"/>
      <c r="MH250" s="52"/>
      <c r="MI250" s="52"/>
      <c r="MJ250" s="52"/>
      <c r="MK250" s="52"/>
      <c r="ML250" s="52"/>
      <c r="MM250" s="52"/>
      <c r="MN250" s="52"/>
      <c r="MO250" s="52"/>
      <c r="MP250" s="52"/>
      <c r="MQ250" s="52"/>
      <c r="MR250" s="52"/>
      <c r="MS250" s="52"/>
      <c r="MT250" s="52"/>
      <c r="MU250" s="52"/>
      <c r="MV250" s="52"/>
      <c r="MW250" s="52"/>
      <c r="MX250" s="52"/>
      <c r="MY250" s="52"/>
      <c r="MZ250" s="52"/>
      <c r="NA250" s="52"/>
      <c r="NB250" s="52"/>
      <c r="NC250" s="52"/>
      <c r="ND250" s="52"/>
      <c r="NE250" s="52"/>
      <c r="NF250" s="52"/>
      <c r="NG250" s="52"/>
      <c r="NH250" s="52"/>
      <c r="NI250" s="52"/>
    </row>
    <row r="251" spans="1:374" s="41" customFormat="1" ht="15" outlineLevel="1" thickBot="1" x14ac:dyDescent="0.3">
      <c r="A251" s="1049"/>
      <c r="B251" s="36">
        <f>B249/30</f>
        <v>3.3333333333333333E-2</v>
      </c>
      <c r="C251" s="1052"/>
      <c r="D251" s="51">
        <f ca="1">IF(OFFSET(A240,0,$D$4+5,1,1)&lt;D249,D249,OFFSET(A240,0,$D$4+5,1,1))</f>
        <v>1</v>
      </c>
      <c r="E251" s="59" t="s">
        <v>29</v>
      </c>
      <c r="F251" s="60"/>
      <c r="G251" s="37" t="e">
        <v>#VALUE!</v>
      </c>
      <c r="H251" s="37" t="e">
        <f>IF(AND(H250&lt;&gt;0,G250&lt;&gt;0),H250-G250,(IFERROR(VLOOKUP($B187,#REF!,4,FALSE),"")/30))</f>
        <v>#VALUE!</v>
      </c>
      <c r="I251" s="37" t="e">
        <f>IF(AND(I250&lt;&gt;0,H250&lt;&gt;0),I250-H250,(IFERROR(VLOOKUP($B187,#REF!,4,FALSE),"")/30))</f>
        <v>#VALUE!</v>
      </c>
      <c r="J251" s="37" t="e">
        <f>IF(AND(J250&lt;&gt;0,I250&lt;&gt;0),J250-I250,(IFERROR(VLOOKUP($B187,#REF!,4,FALSE),"")/30))</f>
        <v>#VALUE!</v>
      </c>
      <c r="K251" s="37" t="e">
        <f>IF(AND(K250&lt;&gt;0,J250&lt;&gt;0),K250-J250,(IFERROR(VLOOKUP($B187,#REF!,4,FALSE),"")/30))</f>
        <v>#VALUE!</v>
      </c>
      <c r="L251" s="37" t="e">
        <f>IF(AND(L250&lt;&gt;0,K250&lt;&gt;0),L250-K250,(IFERROR(VLOOKUP($B187,#REF!,4,FALSE),"")/30))</f>
        <v>#VALUE!</v>
      </c>
      <c r="M251" s="37" t="e">
        <f>IF(AND(M250&lt;&gt;0,L250&lt;&gt;0),M250-L250,(IFERROR(VLOOKUP($B187,#REF!,4,FALSE),"")/30))</f>
        <v>#VALUE!</v>
      </c>
      <c r="N251" s="37" t="e">
        <f>IF(AND(N250&lt;&gt;0,M250&lt;&gt;0),N250-M250,(IFERROR(VLOOKUP($B187,#REF!,4,FALSE),"")/30))</f>
        <v>#VALUE!</v>
      </c>
      <c r="O251" s="37" t="e">
        <f>IF(AND(O250&lt;&gt;0,N250&lt;&gt;0),O250-N250,(IFERROR(VLOOKUP($B187,#REF!,4,FALSE),"")/30))</f>
        <v>#VALUE!</v>
      </c>
      <c r="P251" s="37" t="e">
        <f>IF(AND(P250&lt;&gt;0,O250&lt;&gt;0),P250-O250,(IFERROR(VLOOKUP($B187,#REF!,4,FALSE),"")/30))</f>
        <v>#VALUE!</v>
      </c>
      <c r="Q251" s="37" t="e">
        <f>IF(AND(Q250&lt;&gt;0,P250&lt;&gt;0),Q250-P250,(IFERROR(VLOOKUP($B187,#REF!,4,FALSE),"")/30))</f>
        <v>#VALUE!</v>
      </c>
      <c r="R251" s="37" t="e">
        <f>IF(AND(R250&lt;&gt;0,Q250&lt;&gt;0),R250-Q250,(IFERROR(VLOOKUP($B187,#REF!,4,FALSE),"")/30))</f>
        <v>#VALUE!</v>
      </c>
      <c r="S251" s="37" t="e">
        <f>IF(AND(S250&lt;&gt;0,R250&lt;&gt;0),S250-R250,(IFERROR(VLOOKUP($B187,#REF!,4,FALSE),"")/30))</f>
        <v>#VALUE!</v>
      </c>
      <c r="T251" s="37" t="e">
        <f>IF(AND(T250&lt;&gt;0,S250&lt;&gt;0),T250-S250,(IFERROR(VLOOKUP($B187,#REF!,4,FALSE),"")/30))</f>
        <v>#VALUE!</v>
      </c>
      <c r="U251" s="37" t="e">
        <f>IF(AND(U250&lt;&gt;0,T250&lt;&gt;0),U250-T250,(IFERROR(VLOOKUP($B187,#REF!,4,FALSE),"")/30))</f>
        <v>#VALUE!</v>
      </c>
      <c r="V251" s="37" t="e">
        <f>IF(AND(V250&lt;&gt;0,U250&lt;&gt;0),V250-U250,(IFERROR(VLOOKUP($B187,#REF!,4,FALSE),"")/30))</f>
        <v>#VALUE!</v>
      </c>
      <c r="W251" s="37" t="e">
        <f>IF(AND(W250&lt;&gt;0,V250&lt;&gt;0),W250-V250,(IFERROR(VLOOKUP($B187,#REF!,4,FALSE),"")/30))</f>
        <v>#VALUE!</v>
      </c>
      <c r="X251" s="37" t="e">
        <f>IF(AND(X250&lt;&gt;0,W250&lt;&gt;0),X250-W250,(IFERROR(VLOOKUP($B187,#REF!,4,FALSE),"")/30))</f>
        <v>#VALUE!</v>
      </c>
      <c r="Y251" s="37" t="e">
        <f>IF(AND(Y250&lt;&gt;0,X250&lt;&gt;0),Y250-X250,(IFERROR(VLOOKUP($B187,#REF!,4,FALSE),"")/30))</f>
        <v>#VALUE!</v>
      </c>
      <c r="Z251" s="37" t="e">
        <f>IF(AND(Z250&lt;&gt;0,Y250&lt;&gt;0),Z250-Y250,(IFERROR(VLOOKUP($B187,#REF!,4,FALSE),"")/30))</f>
        <v>#VALUE!</v>
      </c>
      <c r="AA251" s="37" t="e">
        <f>IF(AND(AA250&lt;&gt;0,Z250&lt;&gt;0),AA250-Z250,(IFERROR(VLOOKUP($B187,#REF!,4,FALSE),"")/30))</f>
        <v>#VALUE!</v>
      </c>
      <c r="AB251" s="37" t="e">
        <f>IF(AND(AB250&lt;&gt;0,AA250&lt;&gt;0),AB250-AA250,(IFERROR(VLOOKUP($B187,#REF!,4,FALSE),"")/30))</f>
        <v>#VALUE!</v>
      </c>
      <c r="AC251" s="37" t="e">
        <f>IF(AND(AC250&lt;&gt;0,AB250&lt;&gt;0),AC250-AB250,(IFERROR(VLOOKUP($B187,#REF!,4,FALSE),"")/30))</f>
        <v>#VALUE!</v>
      </c>
      <c r="AD251" s="37" t="e">
        <f>IF(AND(AD250&lt;&gt;0,AC250&lt;&gt;0),AD250-AC250,(IFERROR(VLOOKUP($B187,#REF!,4,FALSE),"")/30))</f>
        <v>#VALUE!</v>
      </c>
      <c r="AE251" s="37" t="e">
        <f>IF(AND(AE250&lt;&gt;0,AD250&lt;&gt;0),AE250-AD250,(IFERROR(VLOOKUP($B187,#REF!,4,FALSE),"")/30))</f>
        <v>#VALUE!</v>
      </c>
      <c r="AF251" s="37" t="e">
        <f>IF(AND(AF250&lt;&gt;0,AE250&lt;&gt;0),AF250-AE250,(IFERROR(VLOOKUP($B187,#REF!,4,FALSE),"")/30))</f>
        <v>#VALUE!</v>
      </c>
      <c r="AG251" s="37" t="e">
        <f>IF(AND(AG250&lt;&gt;0,AF250&lt;&gt;0),AG250-AF250,(IFERROR(VLOOKUP($B187,#REF!,4,FALSE),"")/30))</f>
        <v>#VALUE!</v>
      </c>
      <c r="AH251" s="37" t="e">
        <f>IF(AND(AH250&lt;&gt;0,AG250&lt;&gt;0),AH250-AG250,(IFERROR(VLOOKUP($B187,#REF!,4,FALSE),"")/30))</f>
        <v>#VALUE!</v>
      </c>
      <c r="AI251" s="37" t="e">
        <f>IF(AND(AI250&lt;&gt;0,AH250&lt;&gt;0),AI250-AH250,(IFERROR(VLOOKUP($B187,#REF!,4,FALSE),"")/30))</f>
        <v>#VALUE!</v>
      </c>
      <c r="AJ251" s="37" t="e">
        <f>IF(AND(AJ250&lt;&gt;0,AI250&lt;&gt;0),AJ250-AI250,(IFERROR(VLOOKUP($B187,#REF!,4,FALSE),"")/30))</f>
        <v>#VALUE!</v>
      </c>
      <c r="AK251" s="37" t="e">
        <f>IF(AND(AK250&lt;&gt;0,AJ250&lt;&gt;0),AK250-AJ250,(IFERROR(VLOOKUP($B187,#REF!,4,FALSE),"")/30))</f>
        <v>#VALUE!</v>
      </c>
      <c r="AL251" s="37" t="e">
        <f>IF(AND(AL250&lt;&gt;0,AK250&lt;&gt;0),AL250-AK250,(IFERROR(VLOOKUP($B187,#REF!,4,FALSE),"")/30))</f>
        <v>#VALUE!</v>
      </c>
      <c r="AM251" s="37" t="e">
        <f>IF(AND(AM250&lt;&gt;0,AL250&lt;&gt;0),AM250-AL250,(IFERROR(VLOOKUP($B187,#REF!,5,FALSE),"")/30))</f>
        <v>#VALUE!</v>
      </c>
      <c r="AN251" s="37" t="e">
        <f>IF(AND(AN250&lt;&gt;0,AM250&lt;&gt;0),AN250-AM250,(IFERROR(VLOOKUP($B187,#REF!,5,FALSE),"")/30))</f>
        <v>#VALUE!</v>
      </c>
      <c r="AO251" s="37" t="e">
        <f>IF(AND(AO250&lt;&gt;0,AN250&lt;&gt;0),AO250-AN250,(IFERROR(VLOOKUP($B187,#REF!,5,FALSE),"")/30))</f>
        <v>#VALUE!</v>
      </c>
      <c r="AP251" s="37" t="e">
        <f>IF(AND(AP250&lt;&gt;0,AO250&lt;&gt;0),AP250-AO250,(IFERROR(VLOOKUP($B187,#REF!,5,FALSE),"")/30))</f>
        <v>#VALUE!</v>
      </c>
      <c r="AQ251" s="37" t="e">
        <f>IF(AND(AQ250&lt;&gt;0,AP250&lt;&gt;0),AQ250-AP250,(IFERROR(VLOOKUP($B187,#REF!,5,FALSE),"")/30))</f>
        <v>#VALUE!</v>
      </c>
      <c r="AR251" s="37" t="e">
        <f>IF(AND(AR250&lt;&gt;0,AQ250&lt;&gt;0),AR250-AQ250,(IFERROR(VLOOKUP($B187,#REF!,5,FALSE),"")/30))</f>
        <v>#VALUE!</v>
      </c>
      <c r="AS251" s="37" t="e">
        <f>IF(AND(AS250&lt;&gt;0,AR250&lt;&gt;0),AS250-AR250,(IFERROR(VLOOKUP($B187,#REF!,5,FALSE),"")/30))</f>
        <v>#VALUE!</v>
      </c>
      <c r="AT251" s="37" t="e">
        <f>IF(AND(AT250&lt;&gt;0,AS250&lt;&gt;0),AT250-AS250,(IFERROR(VLOOKUP($B187,#REF!,5,FALSE),"")/30))</f>
        <v>#VALUE!</v>
      </c>
      <c r="AU251" s="37" t="e">
        <f>IF(AND(AU250&lt;&gt;0,AT250&lt;&gt;0),AU250-AT250,(IFERROR(VLOOKUP($B187,#REF!,5,FALSE),"")/30))</f>
        <v>#VALUE!</v>
      </c>
      <c r="AV251" s="37" t="e">
        <f>IF(AND(AV250&lt;&gt;0,AU250&lt;&gt;0),AV250-AU250,(IFERROR(VLOOKUP($B187,#REF!,5,FALSE),"")/30))</f>
        <v>#VALUE!</v>
      </c>
      <c r="AW251" s="37" t="e">
        <f>IF(AND(AW250&lt;&gt;0,AV250&lt;&gt;0),AW250-AV250,(IFERROR(VLOOKUP($B187,#REF!,5,FALSE),"")/30))</f>
        <v>#VALUE!</v>
      </c>
      <c r="AX251" s="37" t="e">
        <f>IF(AND(AX250&lt;&gt;0,AW250&lt;&gt;0),AX250-AW250,(IFERROR(VLOOKUP($B187,#REF!,5,FALSE),"")/30))</f>
        <v>#VALUE!</v>
      </c>
      <c r="AY251" s="37" t="e">
        <f>IF(AND(AY250&lt;&gt;0,AX250&lt;&gt;0),AY250-AX250,(IFERROR(VLOOKUP($B187,#REF!,5,FALSE),"")/30))</f>
        <v>#VALUE!</v>
      </c>
      <c r="AZ251" s="37" t="e">
        <f>IF(AND(AZ250&lt;&gt;0,AY250&lt;&gt;0),AZ250-AY250,(IFERROR(VLOOKUP($B187,#REF!,5,FALSE),"")/30))</f>
        <v>#VALUE!</v>
      </c>
      <c r="BA251" s="37" t="e">
        <f>IF(AND(BA250&lt;&gt;0,AZ250&lt;&gt;0),BA250-AZ250,(IFERROR(VLOOKUP($B187,#REF!,5,FALSE),"")/30))</f>
        <v>#VALUE!</v>
      </c>
      <c r="BB251" s="37" t="e">
        <f>IF(AND(BB250&lt;&gt;0,BA250&lt;&gt;0),BB250-BA250,(IFERROR(VLOOKUP($B187,#REF!,5,FALSE),"")/30))</f>
        <v>#VALUE!</v>
      </c>
      <c r="BC251" s="37" t="e">
        <f>IF(AND(BC250&lt;&gt;0,BB250&lt;&gt;0),BC250-BB250,(IFERROR(VLOOKUP($B187,#REF!,5,FALSE),"")/30))</f>
        <v>#VALUE!</v>
      </c>
      <c r="BD251" s="37" t="e">
        <f>IF(AND(BD250&lt;&gt;0,BC250&lt;&gt;0),BD250-BC250,(IFERROR(VLOOKUP($B187,#REF!,5,FALSE),"")/30))</f>
        <v>#VALUE!</v>
      </c>
      <c r="BE251" s="37" t="e">
        <f>IF(AND(BE250&lt;&gt;0,BD250&lt;&gt;0),BE250-BD250,(IFERROR(VLOOKUP($B187,#REF!,5,FALSE),"")/30))</f>
        <v>#VALUE!</v>
      </c>
      <c r="BF251" s="37" t="e">
        <f>IF(AND(BF250&lt;&gt;0,BE250&lt;&gt;0),BF250-BE250,(IFERROR(VLOOKUP($B187,#REF!,5,FALSE),"")/30))</f>
        <v>#VALUE!</v>
      </c>
      <c r="BG251" s="37" t="e">
        <f>IF(AND(BG250&lt;&gt;0,BF250&lt;&gt;0),BG250-BF250,(IFERROR(VLOOKUP($B187,#REF!,5,FALSE),"")/30))</f>
        <v>#VALUE!</v>
      </c>
      <c r="BH251" s="37" t="e">
        <f>IF(AND(BH250&lt;&gt;0,BG250&lt;&gt;0),BH250-BG250,(IFERROR(VLOOKUP($B187,#REF!,5,FALSE),"")/30))</f>
        <v>#VALUE!</v>
      </c>
      <c r="BI251" s="37" t="e">
        <f>IF(AND(BI250&lt;&gt;0,BH250&lt;&gt;0),BI250-BH250,(IFERROR(VLOOKUP($B187,#REF!,5,FALSE),"")/30))</f>
        <v>#VALUE!</v>
      </c>
      <c r="BJ251" s="37" t="e">
        <f>IF(AND(BJ250&lt;&gt;0,BI250&lt;&gt;0),BJ250-BI250,(IFERROR(VLOOKUP($B187,#REF!,5,FALSE),"")/30))</f>
        <v>#VALUE!</v>
      </c>
      <c r="BK251" s="37" t="e">
        <f>IF(AND(BK250&lt;&gt;0,BJ250&lt;&gt;0),BK250-BJ250,(IFERROR(VLOOKUP($B187,#REF!,5,FALSE),"")/30))</f>
        <v>#VALUE!</v>
      </c>
      <c r="BL251" s="37" t="e">
        <f>IF(AND(BL250&lt;&gt;0,BK250&lt;&gt;0),BL250-BK250,(IFERROR(VLOOKUP($B187,#REF!,5,FALSE),"")/30))</f>
        <v>#VALUE!</v>
      </c>
      <c r="BM251" s="37" t="e">
        <f>IF(AND(BM250&lt;&gt;0,BL250&lt;&gt;0),BM250-BL250,(IFERROR(VLOOKUP($B187,#REF!,5,FALSE),"")/30))</f>
        <v>#VALUE!</v>
      </c>
      <c r="BN251" s="37" t="e">
        <f>IF(AND(BN250&lt;&gt;0,BL250&lt;&gt;0),BN250-BL250,(IFERROR(VLOOKUP($B187,#REF!,5,FALSE),"")/30))</f>
        <v>#VALUE!</v>
      </c>
      <c r="BO251" s="37" t="e">
        <f>IF(AND(BO250&lt;&gt;0,BM250&lt;&gt;0),BO250-BM250,(IFERROR(VLOOKUP($B187,#REF!,5,FALSE),"")/30))</f>
        <v>#VALUE!</v>
      </c>
      <c r="BP251" s="37" t="e">
        <f>IF(AND(BP250&lt;&gt;0,BO250&lt;&gt;0),BP250-BO250,(IFERROR(VLOOKUP($B187,#REF!,6,FALSE),"")/30))</f>
        <v>#VALUE!</v>
      </c>
      <c r="BQ251" s="37" t="e">
        <f>IF(AND(BQ250&lt;&gt;0,BP250&lt;&gt;0),BQ250-BP250,(IFERROR(VLOOKUP($B187,#REF!,6,FALSE),"")/30))</f>
        <v>#VALUE!</v>
      </c>
      <c r="BR251" s="37" t="e">
        <f>IF(AND(BR250&lt;&gt;0,BQ250&lt;&gt;0),BR250-BQ250,(IFERROR(VLOOKUP($B187,#REF!,6,FALSE),"")/30))</f>
        <v>#VALUE!</v>
      </c>
      <c r="BS251" s="37" t="e">
        <f>IF(AND(BS250&lt;&gt;0,BR250&lt;&gt;0),BS250-BR250,(IFERROR(VLOOKUP($B187,#REF!,6,FALSE),"")/30))</f>
        <v>#VALUE!</v>
      </c>
      <c r="BT251" s="37" t="e">
        <f>IF(AND(BT250&lt;&gt;0,BS250&lt;&gt;0),BT250-BS250,(IFERROR(VLOOKUP($B187,#REF!,6,FALSE),"")/30))</f>
        <v>#VALUE!</v>
      </c>
      <c r="BU251" s="37" t="e">
        <f>IF(AND(BU250&lt;&gt;0,BT250&lt;&gt;0),BU250-BT250,(IFERROR(VLOOKUP($B187,#REF!,6,FALSE),"")/30))</f>
        <v>#VALUE!</v>
      </c>
      <c r="BV251" s="37" t="e">
        <f>IF(AND(BV250&lt;&gt;0,BU250&lt;&gt;0),BV250-BU250,(IFERROR(VLOOKUP($B187,#REF!,6,FALSE),"")/30))</f>
        <v>#VALUE!</v>
      </c>
      <c r="BW251" s="37" t="e">
        <f>IF(AND(BW250&lt;&gt;0,BV250&lt;&gt;0),BW250-BV250,(IFERROR(VLOOKUP($B187,#REF!,6,FALSE),"")/30))</f>
        <v>#VALUE!</v>
      </c>
      <c r="BX251" s="37" t="e">
        <f>IF(AND(BX250&lt;&gt;0,BW250&lt;&gt;0),BX250-BW250,(IFERROR(VLOOKUP($B187,#REF!,6,FALSE),"")/30))</f>
        <v>#VALUE!</v>
      </c>
      <c r="BY251" s="37" t="e">
        <f>IF(AND(BY250&lt;&gt;0,BX250&lt;&gt;0),BY250-BX250,(IFERROR(VLOOKUP($B187,#REF!,6,FALSE),"")/30))</f>
        <v>#VALUE!</v>
      </c>
      <c r="BZ251" s="37" t="e">
        <f>IF(AND(BZ250&lt;&gt;0,BY250&lt;&gt;0),BZ250-BY250,(IFERROR(VLOOKUP($B187,#REF!,6,FALSE),"")/30))</f>
        <v>#VALUE!</v>
      </c>
      <c r="CA251" s="37" t="e">
        <f>IF(AND(CA250&lt;&gt;0,BZ250&lt;&gt;0),CA250-BZ250,(IFERROR(VLOOKUP($B187,#REF!,6,FALSE),"")/30))</f>
        <v>#VALUE!</v>
      </c>
      <c r="CB251" s="37" t="e">
        <f>IF(AND(CB250&lt;&gt;0,CA250&lt;&gt;0),CB250-CA250,(IFERROR(VLOOKUP($B187,#REF!,6,FALSE),"")/30))</f>
        <v>#VALUE!</v>
      </c>
      <c r="CC251" s="37" t="e">
        <f>IF(AND(CC250&lt;&gt;0,CB250&lt;&gt;0),CC250-CB250,(IFERROR(VLOOKUP($B187,#REF!,6,FALSE),"")/30))</f>
        <v>#VALUE!</v>
      </c>
      <c r="CD251" s="37" t="e">
        <f>IF(AND(CD250&lt;&gt;0,CC250&lt;&gt;0),CD250-CC250,(IFERROR(VLOOKUP($B187,#REF!,6,FALSE),"")/30))</f>
        <v>#VALUE!</v>
      </c>
      <c r="CE251" s="37" t="e">
        <f>IF(AND(CE250&lt;&gt;0,CD250&lt;&gt;0),CE250-CD250,(IFERROR(VLOOKUP($B187,#REF!,6,FALSE),"")/30))</f>
        <v>#VALUE!</v>
      </c>
      <c r="CF251" s="37" t="e">
        <f>IF(AND(CF250&lt;&gt;0,CE250&lt;&gt;0),CF250-CE250,(IFERROR(VLOOKUP($B187,#REF!,6,FALSE),"")/30))</f>
        <v>#VALUE!</v>
      </c>
      <c r="CG251" s="37" t="e">
        <f>IF(AND(CG250&lt;&gt;0,CF250&lt;&gt;0),CG250-CF250,(IFERROR(VLOOKUP($B187,#REF!,6,FALSE),"")/30))</f>
        <v>#VALUE!</v>
      </c>
      <c r="CH251" s="37" t="e">
        <f>IF(AND(CH250&lt;&gt;0,CG250&lt;&gt;0),CH250-CG250,(IFERROR(VLOOKUP($B187,#REF!,6,FALSE),"")/30))</f>
        <v>#VALUE!</v>
      </c>
      <c r="CI251" s="37" t="e">
        <f>IF(AND(CI250&lt;&gt;0,CH250&lt;&gt;0),CI250-CH250,(IFERROR(VLOOKUP($B187,#REF!,6,FALSE),"")/30))</f>
        <v>#VALUE!</v>
      </c>
      <c r="CJ251" s="37" t="e">
        <f>IF(AND(CJ250&lt;&gt;0,CI250&lt;&gt;0),CJ250-CI250,(IFERROR(VLOOKUP($B187,#REF!,6,FALSE),"")/30))</f>
        <v>#VALUE!</v>
      </c>
      <c r="CK251" s="37" t="e">
        <f>IF(AND(CK250&lt;&gt;0,CJ250&lt;&gt;0),CK250-CJ250,(IFERROR(VLOOKUP($B187,#REF!,6,FALSE),"")/30))</f>
        <v>#VALUE!</v>
      </c>
      <c r="CL251" s="37" t="e">
        <f>IF(AND(CL250&lt;&gt;0,CK250&lt;&gt;0),CL250-CK250,(IFERROR(VLOOKUP($B187,#REF!,6,FALSE),"")/30))</f>
        <v>#VALUE!</v>
      </c>
      <c r="CM251" s="37" t="e">
        <f>IF(AND(CM250&lt;&gt;0,CL250&lt;&gt;0),CM250-CL250,(IFERROR(VLOOKUP($B187,#REF!,6,FALSE),"")/30))</f>
        <v>#VALUE!</v>
      </c>
      <c r="CN251" s="37" t="e">
        <f>IF(AND(CN250&lt;&gt;0,CM250&lt;&gt;0),CN250-CM250,(IFERROR(VLOOKUP($B187,#REF!,6,FALSE),"")/30))</f>
        <v>#VALUE!</v>
      </c>
      <c r="CO251" s="37" t="e">
        <f>IF(AND(CO250&lt;&gt;0,CN250&lt;&gt;0),CO250-CN250,(IFERROR(VLOOKUP($B187,#REF!,6,FALSE),"")/30))</f>
        <v>#VALUE!</v>
      </c>
      <c r="CP251" s="37" t="e">
        <f>IF(AND(CP250&lt;&gt;0,CO250&lt;&gt;0),CP250-CO250,(IFERROR(VLOOKUP($B187,#REF!,6,FALSE),"")/30))</f>
        <v>#VALUE!</v>
      </c>
      <c r="CQ251" s="37" t="e">
        <f>IF(AND(CQ250&lt;&gt;0,CP250&lt;&gt;0),CQ250-CP250,(IFERROR(VLOOKUP($B187,#REF!,6,FALSE),"")/30))</f>
        <v>#VALUE!</v>
      </c>
      <c r="CR251" s="37" t="e">
        <f>IF(AND(CR250&lt;&gt;0,CQ250&lt;&gt;0),CR250-CQ250,(IFERROR(VLOOKUP($B187,#REF!,6,FALSE),"")/30))</f>
        <v>#VALUE!</v>
      </c>
      <c r="CS251" s="37" t="e">
        <f>IF(AND(CS250&lt;&gt;0,CR250&lt;&gt;0),CS250-CR250,(IFERROR(VLOOKUP($B187,#REF!,6,FALSE),"")/30))</f>
        <v>#VALUE!</v>
      </c>
      <c r="CT251" s="37" t="e">
        <f>IF(AND(CT250&lt;&gt;0,CS250&lt;&gt;0),CT250-CS250,(IFERROR(VLOOKUP($B187,#REF!,6,FALSE),"")/30))</f>
        <v>#VALUE!</v>
      </c>
      <c r="CU251" s="37" t="e">
        <f>IF(AND(CU250&lt;&gt;0,CT250&lt;&gt;0),CU250-CT250,(IFERROR(VLOOKUP($B187,#REF!,7,FALSE),"")/30))</f>
        <v>#VALUE!</v>
      </c>
      <c r="CV251" s="37" t="e">
        <f>IF(AND(CV250&lt;&gt;0,CU250&lt;&gt;0),CV250-CU250,(IFERROR(VLOOKUP($B187,#REF!,7,FALSE),"")/30))</f>
        <v>#VALUE!</v>
      </c>
      <c r="CW251" s="37" t="e">
        <f>IF(AND(CW250&lt;&gt;0,CV250&lt;&gt;0),CW250-CV250,(IFERROR(VLOOKUP($B187,#REF!,7,FALSE),"")/30))</f>
        <v>#VALUE!</v>
      </c>
      <c r="CX251" s="37" t="e">
        <f>IF(AND(CX250&lt;&gt;0,CW250&lt;&gt;0),CX250-CW250,(IFERROR(VLOOKUP($B187,#REF!,7,FALSE),"")/30))</f>
        <v>#VALUE!</v>
      </c>
      <c r="CY251" s="37" t="e">
        <f>IF(AND(CY250&lt;&gt;0,CX250&lt;&gt;0),CY250-CX250,(IFERROR(VLOOKUP($B187,#REF!,7,FALSE),"")/30))</f>
        <v>#VALUE!</v>
      </c>
      <c r="CZ251" s="37" t="e">
        <f>IF(AND(CZ250&lt;&gt;0,CY250&lt;&gt;0),CZ250-CY250,(IFERROR(VLOOKUP($B187,#REF!,7,FALSE),"")/30))</f>
        <v>#VALUE!</v>
      </c>
      <c r="DA251" s="37" t="e">
        <f>IF(AND(DA250&lt;&gt;0,CZ250&lt;&gt;0),DA250-CZ250,(IFERROR(VLOOKUP($B187,#REF!,7,FALSE),"")/30))</f>
        <v>#VALUE!</v>
      </c>
      <c r="DB251" s="37" t="e">
        <f>IF(AND(DB250&lt;&gt;0,DA250&lt;&gt;0),DB250-DA250,(IFERROR(VLOOKUP($B187,#REF!,7,FALSE),"")/30))</f>
        <v>#VALUE!</v>
      </c>
      <c r="DC251" s="37" t="e">
        <f>IF(AND(DC250&lt;&gt;0,DB250&lt;&gt;0),DC250-DB250,(IFERROR(VLOOKUP($B187,#REF!,7,FALSE),"")/30))</f>
        <v>#VALUE!</v>
      </c>
      <c r="DD251" s="37" t="e">
        <f>IF(AND(DD250&lt;&gt;0,DC250&lt;&gt;0),DD250-DC250,(IFERROR(VLOOKUP($B187,#REF!,7,FALSE),"")/30))</f>
        <v>#VALUE!</v>
      </c>
      <c r="DE251" s="37" t="e">
        <f>IF(AND(DE250&lt;&gt;0,DD250&lt;&gt;0),DE250-DD250,(IFERROR(VLOOKUP($B187,#REF!,7,FALSE),"")/30))</f>
        <v>#VALUE!</v>
      </c>
      <c r="DF251" s="37" t="e">
        <f>IF(AND(DF250&lt;&gt;0,DE250&lt;&gt;0),DF250-DE250,(IFERROR(VLOOKUP($B187,#REF!,7,FALSE),"")/30))</f>
        <v>#VALUE!</v>
      </c>
      <c r="DG251" s="37" t="e">
        <f>IF(AND(DG250&lt;&gt;0,DF250&lt;&gt;0),DG250-DF250,(IFERROR(VLOOKUP($B187,#REF!,7,FALSE),"")/30))</f>
        <v>#VALUE!</v>
      </c>
      <c r="DH251" s="37" t="e">
        <f>IF(AND(DH250&lt;&gt;0,DG250&lt;&gt;0),DH250-DG250,(IFERROR(VLOOKUP($B187,#REF!,7,FALSE),"")/30))</f>
        <v>#VALUE!</v>
      </c>
      <c r="DI251" s="37" t="e">
        <f>IF(AND(DI250&lt;&gt;0,DH250&lt;&gt;0),DI250-DH250,(IFERROR(VLOOKUP($B187,#REF!,7,FALSE),"")/30))</f>
        <v>#VALUE!</v>
      </c>
      <c r="DJ251" s="37" t="e">
        <f>IF(AND(DJ250&lt;&gt;0,DI250&lt;&gt;0),DJ250-DI250,(IFERROR(VLOOKUP($B187,#REF!,7,FALSE),"")/30))</f>
        <v>#VALUE!</v>
      </c>
      <c r="DK251" s="37" t="e">
        <f>IF(AND(DK250&lt;&gt;0,DJ250&lt;&gt;0),DK250-DJ250,(IFERROR(VLOOKUP($B187,#REF!,7,FALSE),"")/30))</f>
        <v>#VALUE!</v>
      </c>
      <c r="DL251" s="37" t="e">
        <f>IF(AND(DL250&lt;&gt;0,DK250&lt;&gt;0),DL250-DK250,(IFERROR(VLOOKUP($B187,#REF!,7,FALSE),"")/30))</f>
        <v>#VALUE!</v>
      </c>
      <c r="DM251" s="37" t="e">
        <f>IF(AND(DM250&lt;&gt;0,DL250&lt;&gt;0),DM250-DL250,(IFERROR(VLOOKUP($B187,#REF!,7,FALSE),"")/30))</f>
        <v>#VALUE!</v>
      </c>
      <c r="DN251" s="37" t="e">
        <f>IF(AND(DN250&lt;&gt;0,DM250&lt;&gt;0),DN250-DM250,(IFERROR(VLOOKUP($B187,#REF!,7,FALSE),"")/30))</f>
        <v>#VALUE!</v>
      </c>
      <c r="DO251" s="37" t="e">
        <f>IF(AND(DO250&lt;&gt;0,DN250&lt;&gt;0),DO250-DN250,(IFERROR(VLOOKUP($B187,#REF!,7,FALSE),"")/30))</f>
        <v>#VALUE!</v>
      </c>
      <c r="DP251" s="37" t="e">
        <f>IF(AND(DP250&lt;&gt;0,DO250&lt;&gt;0),DP250-DO250,(IFERROR(VLOOKUP($B187,#REF!,7,FALSE),"")/30))</f>
        <v>#VALUE!</v>
      </c>
      <c r="DQ251" s="37" t="e">
        <f>IF(AND(DQ250&lt;&gt;0,DP250&lt;&gt;0),DQ250-DP250,(IFERROR(VLOOKUP($B187,#REF!,7,FALSE),"")/30))</f>
        <v>#VALUE!</v>
      </c>
      <c r="DR251" s="37" t="e">
        <f>IF(AND(DR250&lt;&gt;0,DQ250&lt;&gt;0),DR250-DQ250,(IFERROR(VLOOKUP($B187,#REF!,7,FALSE),"")/30))</f>
        <v>#VALUE!</v>
      </c>
      <c r="DS251" s="37" t="e">
        <f>IF(AND(DS250&lt;&gt;0,DR250&lt;&gt;0),DS250-DR250,(IFERROR(VLOOKUP($B187,#REF!,7,FALSE),"")/30))</f>
        <v>#VALUE!</v>
      </c>
      <c r="DT251" s="37" t="e">
        <f>IF(AND(DT250&lt;&gt;0,DS250&lt;&gt;0),DT250-DS250,(IFERROR(VLOOKUP($B187,#REF!,7,FALSE),"")/30))</f>
        <v>#VALUE!</v>
      </c>
      <c r="DU251" s="37" t="e">
        <f>IF(AND(DU250&lt;&gt;0,DT250&lt;&gt;0),DU250-DT250,(IFERROR(VLOOKUP($B187,#REF!,7,FALSE),"")/30))</f>
        <v>#VALUE!</v>
      </c>
      <c r="DV251" s="37" t="e">
        <f>IF(AND(DV250&lt;&gt;0,DU250&lt;&gt;0),DV250-DU250,(IFERROR(VLOOKUP($B187,#REF!,7,FALSE),"")/30))</f>
        <v>#VALUE!</v>
      </c>
      <c r="DW251" s="37" t="e">
        <f>IF(AND(DW250&lt;&gt;0,DV250&lt;&gt;0),DW250-DV250,(IFERROR(VLOOKUP($B187,#REF!,7,FALSE),"")/30))</f>
        <v>#VALUE!</v>
      </c>
      <c r="DX251" s="37" t="e">
        <f>IF(AND(DX250&lt;&gt;0,DW250&lt;&gt;0),DX250-DW250,(IFERROR(VLOOKUP($B187,#REF!,7,FALSE),"")/30))</f>
        <v>#VALUE!</v>
      </c>
      <c r="DY251" s="37" t="e">
        <f>IF(AND(DY250&lt;&gt;0,DX250&lt;&gt;0),DY250-DX250,(IFERROR(VLOOKUP($B187,#REF!,8,FALSE),"")/30))</f>
        <v>#VALUE!</v>
      </c>
      <c r="DZ251" s="37" t="e">
        <f>IF(AND(DZ250&lt;&gt;0,DY250&lt;&gt;0),DZ250-DY250,(IFERROR(VLOOKUP($B187,#REF!,8,FALSE),"")/30))</f>
        <v>#VALUE!</v>
      </c>
      <c r="EA251" s="37" t="e">
        <f>IF(AND(EA250&lt;&gt;0,DZ250&lt;&gt;0),EA250-DZ250,(IFERROR(VLOOKUP($B187,#REF!,8,FALSE),"")/30))</f>
        <v>#VALUE!</v>
      </c>
      <c r="EB251" s="37" t="e">
        <f>IF(AND(EB250&lt;&gt;0,EA250&lt;&gt;0),EB250-EA250,(IFERROR(VLOOKUP($B187,#REF!,8,FALSE),"")/30))</f>
        <v>#VALUE!</v>
      </c>
      <c r="EC251" s="37" t="e">
        <f>IF(AND(EC250&lt;&gt;0,EB250&lt;&gt;0),EC250-EB250,(IFERROR(VLOOKUP($B187,#REF!,8,FALSE),"")/30))</f>
        <v>#VALUE!</v>
      </c>
      <c r="ED251" s="37" t="e">
        <f>IF(AND(ED250&lt;&gt;0,EC250&lt;&gt;0),ED250-EC250,(IFERROR(VLOOKUP($B187,#REF!,8,FALSE),"")/30))</f>
        <v>#VALUE!</v>
      </c>
      <c r="EE251" s="37" t="e">
        <f>IF(AND(EE250&lt;&gt;0,ED250&lt;&gt;0),EE250-ED250,(IFERROR(VLOOKUP($B187,#REF!,8,FALSE),"")/30))</f>
        <v>#VALUE!</v>
      </c>
      <c r="EF251" s="37" t="e">
        <f>IF(AND(EF250&lt;&gt;0,EE250&lt;&gt;0),EF250-EE250,(IFERROR(VLOOKUP($B187,#REF!,8,FALSE),"")/30))</f>
        <v>#VALUE!</v>
      </c>
      <c r="EG251" s="37" t="e">
        <f>IF(AND(EG250&lt;&gt;0,EF250&lt;&gt;0),EG250-EF250,(IFERROR(VLOOKUP($B187,#REF!,8,FALSE),"")/30))</f>
        <v>#VALUE!</v>
      </c>
      <c r="EH251" s="37" t="e">
        <f>IF(AND(EH250&lt;&gt;0,EG250&lt;&gt;0),EH250-EG250,(IFERROR(VLOOKUP($B187,#REF!,8,FALSE),"")/30))</f>
        <v>#VALUE!</v>
      </c>
      <c r="EI251" s="37" t="e">
        <f>IF(AND(EI250&lt;&gt;0,EH250&lt;&gt;0),EI250-EH250,(IFERROR(VLOOKUP($B187,#REF!,8,FALSE),"")/30))</f>
        <v>#VALUE!</v>
      </c>
      <c r="EJ251" s="37" t="e">
        <f>IF(AND(EJ250&lt;&gt;0,EI250&lt;&gt;0),EJ250-EI250,(IFERROR(VLOOKUP($B187,#REF!,8,FALSE),"")/30))</f>
        <v>#VALUE!</v>
      </c>
      <c r="EK251" s="37" t="e">
        <f>IF(AND(EK250&lt;&gt;0,EJ250&lt;&gt;0),EK250-EJ250,(IFERROR(VLOOKUP($B187,#REF!,8,FALSE),"")/30))</f>
        <v>#VALUE!</v>
      </c>
      <c r="EL251" s="37" t="e">
        <f>IF(AND(EL250&lt;&gt;0,EK250&lt;&gt;0),EL250-EK250,(IFERROR(VLOOKUP($B187,#REF!,8,FALSE),"")/30))</f>
        <v>#VALUE!</v>
      </c>
      <c r="EM251" s="37" t="e">
        <f>IF(AND(EM250&lt;&gt;0,EL250&lt;&gt;0),EM250-EL250,(IFERROR(VLOOKUP($B187,#REF!,8,FALSE),"")/30))</f>
        <v>#VALUE!</v>
      </c>
      <c r="EN251" s="37" t="e">
        <f>IF(AND(EN250&lt;&gt;0,EM250&lt;&gt;0),EN250-EM250,(IFERROR(VLOOKUP($B187,#REF!,8,FALSE),"")/30))</f>
        <v>#VALUE!</v>
      </c>
      <c r="EO251" s="37" t="e">
        <f>IF(AND(EO250&lt;&gt;0,EN250&lt;&gt;0),EO250-EN250,(IFERROR(VLOOKUP($B187,#REF!,8,FALSE),"")/30))</f>
        <v>#VALUE!</v>
      </c>
      <c r="EP251" s="37" t="e">
        <f>IF(AND(EP250&lt;&gt;0,EO250&lt;&gt;0),EP250-EO250,(IFERROR(VLOOKUP($B187,#REF!,8,FALSE),"")/30))</f>
        <v>#VALUE!</v>
      </c>
      <c r="EQ251" s="37" t="e">
        <f>IF(AND(EQ250&lt;&gt;0,EP250&lt;&gt;0),EQ250-EP250,(IFERROR(VLOOKUP($B187,#REF!,8,FALSE),"")/30))</f>
        <v>#VALUE!</v>
      </c>
      <c r="ER251" s="37" t="e">
        <f>IF(AND(ER250&lt;&gt;0,EQ250&lt;&gt;0),ER250-EQ250,(IFERROR(VLOOKUP($B187,#REF!,8,FALSE),"")/30))</f>
        <v>#VALUE!</v>
      </c>
      <c r="ES251" s="37" t="e">
        <f>IF(AND(ES250&lt;&gt;0,ER250&lt;&gt;0),ES250-ER250,(IFERROR(VLOOKUP($B187,#REF!,8,FALSE),"")/30))</f>
        <v>#VALUE!</v>
      </c>
      <c r="ET251" s="37" t="e">
        <f>IF(AND(ET250&lt;&gt;0,ES250&lt;&gt;0),ET250-ES250,(IFERROR(VLOOKUP($B187,#REF!,8,FALSE),"")/30))</f>
        <v>#VALUE!</v>
      </c>
      <c r="EU251" s="37" t="e">
        <f>IF(AND(EU250&lt;&gt;0,ET250&lt;&gt;0),EU250-ET250,(IFERROR(VLOOKUP($B187,#REF!,8,FALSE),"")/30))</f>
        <v>#VALUE!</v>
      </c>
      <c r="EV251" s="37" t="e">
        <f>IF(AND(EV250&lt;&gt;0,EU250&lt;&gt;0),EV250-EU250,(IFERROR(VLOOKUP($B187,#REF!,8,FALSE),"")/30))</f>
        <v>#VALUE!</v>
      </c>
      <c r="EW251" s="37" t="e">
        <f>IF(AND(EW250&lt;&gt;0,EV250&lt;&gt;0),EW250-EV250,(IFERROR(VLOOKUP($B187,#REF!,8,FALSE),"")/30))</f>
        <v>#VALUE!</v>
      </c>
      <c r="EX251" s="37" t="e">
        <f>IF(AND(EX250&lt;&gt;0,EW250&lt;&gt;0),EX250-EW250,(IFERROR(VLOOKUP($B187,#REF!,8,FALSE),"")/30))</f>
        <v>#VALUE!</v>
      </c>
      <c r="EY251" s="37" t="e">
        <f>IF(AND(EY250&lt;&gt;0,EX250&lt;&gt;0),EY250-EX250,(IFERROR(VLOOKUP($B187,#REF!,8,FALSE),"")/30))</f>
        <v>#VALUE!</v>
      </c>
      <c r="EZ251" s="37" t="e">
        <f>IF(AND(EZ250&lt;&gt;0,EY250&lt;&gt;0),EZ250-EY250,(IFERROR(VLOOKUP($B187,#REF!,8,FALSE),"")/30))</f>
        <v>#VALUE!</v>
      </c>
      <c r="FA251" s="37" t="e">
        <f>IF(AND(FA250&lt;&gt;0,EZ250&lt;&gt;0),FA250-EZ250,(IFERROR(VLOOKUP($B187,#REF!,8,FALSE),"")/30))</f>
        <v>#VALUE!</v>
      </c>
      <c r="FB251" s="37" t="e">
        <f>IF(AND(FB250&lt;&gt;0,FA250&lt;&gt;0),FB250-FA250,(IFERROR(VLOOKUP($B187,#REF!,8,FALSE),"")/30))</f>
        <v>#VALUE!</v>
      </c>
      <c r="FC251" s="37" t="e">
        <f>IF(AND(FC250&lt;&gt;0,FB250&lt;&gt;0),FC250-FB250,(IFERROR(VLOOKUP($B187,#REF!,8,FALSE),"")/30))</f>
        <v>#VALUE!</v>
      </c>
      <c r="FD251" s="37" t="e">
        <f>IF(AND(FD250&lt;&gt;0,FC250&lt;&gt;0),FD250-FC250,(IFERROR(VLOOKUP($B187,#REF!,9,FALSE),"")/30))</f>
        <v>#VALUE!</v>
      </c>
      <c r="FE251" s="37" t="e">
        <f>IF(AND(FE250&lt;&gt;0,FD250&lt;&gt;0),FE250-FD250,(IFERROR(VLOOKUP($B187,#REF!,9,FALSE),"")/30))</f>
        <v>#VALUE!</v>
      </c>
      <c r="FF251" s="37" t="e">
        <f>IF(AND(FF250&lt;&gt;0,FE250&lt;&gt;0),FF250-FE250,(IFERROR(VLOOKUP($B187,#REF!,9,FALSE),"")/30))</f>
        <v>#VALUE!</v>
      </c>
      <c r="FG251" s="37" t="e">
        <f>IF(AND(FG250&lt;&gt;0,FF250&lt;&gt;0),FG250-FF250,(IFERROR(VLOOKUP($B187,#REF!,9,FALSE),"")/30))</f>
        <v>#VALUE!</v>
      </c>
      <c r="FH251" s="37" t="e">
        <f>IF(AND(FH250&lt;&gt;0,FG250&lt;&gt;0),FH250-FG250,(IFERROR(VLOOKUP($B187,#REF!,9,FALSE),"")/30))</f>
        <v>#VALUE!</v>
      </c>
      <c r="FI251" s="37" t="e">
        <f>IF(AND(FI250&lt;&gt;0,FH250&lt;&gt;0),FI250-FH250,(IFERROR(VLOOKUP($B187,#REF!,9,FALSE),"")/30))</f>
        <v>#VALUE!</v>
      </c>
      <c r="FJ251" s="37" t="e">
        <f>IF(AND(FJ250&lt;&gt;0,FI250&lt;&gt;0),FJ250-FI250,(IFERROR(VLOOKUP($B187,#REF!,9,FALSE),"")/30))</f>
        <v>#VALUE!</v>
      </c>
      <c r="FK251" s="37" t="e">
        <f>IF(AND(FK250&lt;&gt;0,FJ250&lt;&gt;0),FK250-FJ250,(IFERROR(VLOOKUP($B187,#REF!,9,FALSE),"")/30))</f>
        <v>#VALUE!</v>
      </c>
      <c r="FL251" s="37" t="e">
        <f>IF(AND(FL250&lt;&gt;0,FK250&lt;&gt;0),FL250-FK250,(IFERROR(VLOOKUP($B187,#REF!,9,FALSE),"")/30))</f>
        <v>#VALUE!</v>
      </c>
      <c r="FM251" s="37" t="e">
        <f>IF(AND(FM250&lt;&gt;0,FL250&lt;&gt;0),FM250-FL250,(IFERROR(VLOOKUP($B187,#REF!,9,FALSE),"")/30))</f>
        <v>#VALUE!</v>
      </c>
      <c r="FN251" s="37" t="e">
        <f>IF(AND(FN250&lt;&gt;0,FM250&lt;&gt;0),FN250-FM250,(IFERROR(VLOOKUP($B187,#REF!,9,FALSE),"")/30))</f>
        <v>#VALUE!</v>
      </c>
      <c r="FO251" s="37" t="e">
        <f>IF(AND(FO250&lt;&gt;0,FN250&lt;&gt;0),FO250-FN250,(IFERROR(VLOOKUP($B187,#REF!,9,FALSE),"")/30))</f>
        <v>#VALUE!</v>
      </c>
      <c r="FP251" s="37" t="e">
        <f>IF(AND(FP250&lt;&gt;0,FO250&lt;&gt;0),FP250-FO250,(IFERROR(VLOOKUP($B187,#REF!,9,FALSE),"")/30))</f>
        <v>#VALUE!</v>
      </c>
      <c r="FQ251" s="37" t="e">
        <f>IF(AND(FQ250&lt;&gt;0,FP250&lt;&gt;0),FQ250-FP250,(IFERROR(VLOOKUP($B187,#REF!,9,FALSE),"")/30))</f>
        <v>#VALUE!</v>
      </c>
      <c r="FR251" s="37" t="e">
        <f>IF(AND(FR250&lt;&gt;0,FQ250&lt;&gt;0),FR250-FQ250,(IFERROR(VLOOKUP($B187,#REF!,9,FALSE),"")/30))</f>
        <v>#VALUE!</v>
      </c>
      <c r="FS251" s="37" t="e">
        <f>IF(AND(FS250&lt;&gt;0,FR250&lt;&gt;0),FS250-FR250,(IFERROR(VLOOKUP($B187,#REF!,9,FALSE),"")/30))</f>
        <v>#VALUE!</v>
      </c>
      <c r="FT251" s="37" t="e">
        <f>IF(AND(FT250&lt;&gt;0,FS250&lt;&gt;0),FT250-FS250,(IFERROR(VLOOKUP($B187,#REF!,9,FALSE),"")/30))</f>
        <v>#VALUE!</v>
      </c>
      <c r="FU251" s="37" t="e">
        <f>IF(AND(FU250&lt;&gt;0,FT250&lt;&gt;0),FU250-FT250,(IFERROR(VLOOKUP($B187,#REF!,9,FALSE),"")/30))</f>
        <v>#VALUE!</v>
      </c>
      <c r="FV251" s="37" t="e">
        <f>IF(AND(FV250&lt;&gt;0,FU250&lt;&gt;0),FV250-FU250,(IFERROR(VLOOKUP($B187,#REF!,9,FALSE),"")/30))</f>
        <v>#VALUE!</v>
      </c>
      <c r="FW251" s="37" t="e">
        <f>IF(AND(FW250&lt;&gt;0,FV250&lt;&gt;0),FW250-FV250,(IFERROR(VLOOKUP($B187,#REF!,9,FALSE),"")/30))</f>
        <v>#VALUE!</v>
      </c>
      <c r="FX251" s="37" t="e">
        <f>IF(AND(FX250&lt;&gt;0,FW250&lt;&gt;0),FX250-FW250,(IFERROR(VLOOKUP($B187,#REF!,9,FALSE),"")/30))</f>
        <v>#VALUE!</v>
      </c>
      <c r="FY251" s="37" t="e">
        <f>IF(AND(FY250&lt;&gt;0,FX250&lt;&gt;0),FY250-FX250,(IFERROR(VLOOKUP($B187,#REF!,9,FALSE),"")/30))</f>
        <v>#VALUE!</v>
      </c>
      <c r="FZ251" s="37" t="e">
        <f>IF(AND(FZ250&lt;&gt;0,FY250&lt;&gt;0),FZ250-FY250,(IFERROR(VLOOKUP($B187,#REF!,9,FALSE),"")/30))</f>
        <v>#VALUE!</v>
      </c>
      <c r="GA251" s="37" t="e">
        <f>IF(AND(GA250&lt;&gt;0,FZ250&lt;&gt;0),GA250-FZ250,(IFERROR(VLOOKUP($B187,#REF!,9,FALSE),"")/30))</f>
        <v>#VALUE!</v>
      </c>
      <c r="GB251" s="37" t="e">
        <f>IF(AND(GB250&lt;&gt;0,GA250&lt;&gt;0),GB250-GA250,(IFERROR(VLOOKUP($B187,#REF!,9,FALSE),"")/30))</f>
        <v>#VALUE!</v>
      </c>
      <c r="GC251" s="37" t="e">
        <f>IF(AND(GC250&lt;&gt;0,GB250&lt;&gt;0),GC250-GB250,(IFERROR(VLOOKUP($B187,#REF!,9,FALSE),"")/30))</f>
        <v>#VALUE!</v>
      </c>
      <c r="GD251" s="37" t="e">
        <f>IF(AND(GD250&lt;&gt;0,GC250&lt;&gt;0),GD250-GC250,(IFERROR(VLOOKUP($B187,#REF!,9,FALSE),"")/30))</f>
        <v>#VALUE!</v>
      </c>
      <c r="GE251" s="37" t="e">
        <f>IF(AND(GE250&lt;&gt;0,GD250&lt;&gt;0),GE250-GD250,(IFERROR(VLOOKUP($B187,#REF!,9,FALSE),"")/30))</f>
        <v>#VALUE!</v>
      </c>
      <c r="GF251" s="37" t="e">
        <f>IF(AND(GF250&lt;&gt;0,GE250&lt;&gt;0),GF250-GE250,(IFERROR(VLOOKUP($B187,#REF!,9,FALSE),"")/30))</f>
        <v>#VALUE!</v>
      </c>
      <c r="GG251" s="37" t="e">
        <f>IF(AND(GG250&lt;&gt;0,GF250&lt;&gt;0),GG250-GF250,(IFERROR(VLOOKUP($B187,#REF!,9,FALSE),"")/30))</f>
        <v>#VALUE!</v>
      </c>
      <c r="GH251" s="37" t="e">
        <f>IF(AND(GH250&lt;&gt;0,GG250&lt;&gt;0),GH250-GG250,(IFERROR(VLOOKUP($B187,#REF!,10,FALSE),"")/30))</f>
        <v>#VALUE!</v>
      </c>
      <c r="GI251" s="37" t="e">
        <f>IF(AND(GI250&lt;&gt;0,GH250&lt;&gt;0),GI250-GH250,(IFERROR(VLOOKUP($B187,#REF!,10,FALSE),"")/30))</f>
        <v>#VALUE!</v>
      </c>
      <c r="GJ251" s="37" t="e">
        <f>IF(AND(GJ250&lt;&gt;0,GI250&lt;&gt;0),GJ250-GI250,(IFERROR(VLOOKUP($B187,#REF!,10,FALSE),"")/30))</f>
        <v>#VALUE!</v>
      </c>
      <c r="GK251" s="37" t="e">
        <f>IF(AND(GK250&lt;&gt;0,GJ250&lt;&gt;0),GK250-GJ250,(IFERROR(VLOOKUP($B187,#REF!,10,FALSE),"")/30))</f>
        <v>#VALUE!</v>
      </c>
      <c r="GL251" s="37" t="e">
        <f>IF(AND(GL250&lt;&gt;0,GK250&lt;&gt;0),GL250-GK250,(IFERROR(VLOOKUP($B187,#REF!,10,FALSE),"")/30))</f>
        <v>#VALUE!</v>
      </c>
      <c r="GM251" s="37" t="e">
        <f>IF(AND(GM250&lt;&gt;0,GL250&lt;&gt;0),GM250-GL250,(IFERROR(VLOOKUP($B187,#REF!,10,FALSE),"")/30))</f>
        <v>#VALUE!</v>
      </c>
      <c r="GN251" s="37" t="e">
        <f>IF(AND(GN250&lt;&gt;0,GM250&lt;&gt;0),GN250-GM250,(IFERROR(VLOOKUP($B187,#REF!,10,FALSE),"")/30))</f>
        <v>#VALUE!</v>
      </c>
      <c r="GO251" s="37" t="e">
        <f>IF(AND(GO250&lt;&gt;0,GN250&lt;&gt;0),GO250-GN250,(IFERROR(VLOOKUP($B187,#REF!,10,FALSE),"")/30))</f>
        <v>#VALUE!</v>
      </c>
      <c r="GP251" s="37" t="e">
        <f>IF(AND(GP250&lt;&gt;0,GO250&lt;&gt;0),GP250-GO250,(IFERROR(VLOOKUP($B187,#REF!,10,FALSE),"")/30))</f>
        <v>#VALUE!</v>
      </c>
      <c r="GQ251" s="37" t="e">
        <f>IF(AND(GQ250&lt;&gt;0,GP250&lt;&gt;0),GQ250-GP250,(IFERROR(VLOOKUP($B187,#REF!,10,FALSE),"")/30))</f>
        <v>#VALUE!</v>
      </c>
      <c r="GR251" s="37" t="e">
        <f>IF(AND(GR250&lt;&gt;0,GQ250&lt;&gt;0),GR250-GQ250,(IFERROR(VLOOKUP($B187,#REF!,10,FALSE),"")/30))</f>
        <v>#VALUE!</v>
      </c>
      <c r="GS251" s="37" t="e">
        <f>IF(AND(GS250&lt;&gt;0,GR250&lt;&gt;0),GS250-GR250,(IFERROR(VLOOKUP($B187,#REF!,10,FALSE),"")/30))</f>
        <v>#VALUE!</v>
      </c>
      <c r="GT251" s="37" t="e">
        <f>IF(AND(GT250&lt;&gt;0,GS250&lt;&gt;0),GT250-GS250,(IFERROR(VLOOKUP($B187,#REF!,10,FALSE),"")/30))</f>
        <v>#VALUE!</v>
      </c>
      <c r="GU251" s="37" t="e">
        <f>IF(AND(GU250&lt;&gt;0,GT250&lt;&gt;0),GU250-GT250,(IFERROR(VLOOKUP($B187,#REF!,10,FALSE),"")/30))</f>
        <v>#VALUE!</v>
      </c>
      <c r="GV251" s="37" t="e">
        <f>IF(AND(GV250&lt;&gt;0,GU250&lt;&gt;0),GV250-GU250,(IFERROR(VLOOKUP($B187,#REF!,10,FALSE),"")/30))</f>
        <v>#VALUE!</v>
      </c>
      <c r="GW251" s="37" t="e">
        <f>IF(AND(GW250&lt;&gt;0,GV250&lt;&gt;0),GW250-GV250,(IFERROR(VLOOKUP($B187,#REF!,10,FALSE),"")/30))</f>
        <v>#VALUE!</v>
      </c>
      <c r="GX251" s="37" t="e">
        <f>IF(AND(GX250&lt;&gt;0,GW250&lt;&gt;0),GX250-GW250,(IFERROR(VLOOKUP($B187,#REF!,10,FALSE),"")/30))</f>
        <v>#VALUE!</v>
      </c>
      <c r="GY251" s="37" t="e">
        <f>IF(AND(GY250&lt;&gt;0,GX250&lt;&gt;0),GY250-GX250,(IFERROR(VLOOKUP($B187,#REF!,10,FALSE),"")/30))</f>
        <v>#VALUE!</v>
      </c>
      <c r="GZ251" s="37" t="e">
        <f>IF(AND(GZ250&lt;&gt;0,GY250&lt;&gt;0),GZ250-GY250,(IFERROR(VLOOKUP($B187,#REF!,10,FALSE),"")/30))</f>
        <v>#VALUE!</v>
      </c>
      <c r="HA251" s="37" t="e">
        <f>IF(AND(HA250&lt;&gt;0,GZ250&lt;&gt;0),HA250-GZ250,(IFERROR(VLOOKUP($B187,#REF!,10,FALSE),"")/30))</f>
        <v>#VALUE!</v>
      </c>
      <c r="HB251" s="37" t="e">
        <f>IF(AND(HB250&lt;&gt;0,HA250&lt;&gt;0),HB250-HA250,(IFERROR(VLOOKUP($B187,#REF!,10,FALSE),"")/30))</f>
        <v>#VALUE!</v>
      </c>
      <c r="HC251" s="37" t="e">
        <f>IF(AND(HC250&lt;&gt;0,HB250&lt;&gt;0),HC250-HB250,(IFERROR(VLOOKUP($B187,#REF!,10,FALSE),"")/30))</f>
        <v>#VALUE!</v>
      </c>
      <c r="HD251" s="37" t="e">
        <f>IF(AND(HD250&lt;&gt;0,HC250&lt;&gt;0),HD250-HC250,(IFERROR(VLOOKUP($B187,#REF!,10,FALSE),"")/30))</f>
        <v>#VALUE!</v>
      </c>
      <c r="HE251" s="37" t="e">
        <f>IF(AND(HE250&lt;&gt;0,HD250&lt;&gt;0),HE250-HD250,(IFERROR(VLOOKUP($B187,#REF!,10,FALSE),"")/30))</f>
        <v>#VALUE!</v>
      </c>
      <c r="HF251" s="37" t="e">
        <f>IF(AND(HF250&lt;&gt;0,HE250&lt;&gt;0),HF250-HE250,(IFERROR(VLOOKUP($B187,#REF!,10,FALSE),"")/30))</f>
        <v>#VALUE!</v>
      </c>
      <c r="HG251" s="37" t="e">
        <f>IF(AND(HG250&lt;&gt;0,HF250&lt;&gt;0),HG250-HF250,(IFERROR(VLOOKUP($B187,#REF!,10,FALSE),"")/30))</f>
        <v>#VALUE!</v>
      </c>
      <c r="HH251" s="37" t="e">
        <f>IF(AND(HH250&lt;&gt;0,HG250&lt;&gt;0),HH250-HG250,(IFERROR(VLOOKUP($B187,#REF!,10,FALSE),"")/30))</f>
        <v>#VALUE!</v>
      </c>
      <c r="HI251" s="37" t="e">
        <f>IF(AND(HI250&lt;&gt;0,HH250&lt;&gt;0),HI250-HH250,(IFERROR(VLOOKUP($B187,#REF!,10,FALSE),"")/30))</f>
        <v>#VALUE!</v>
      </c>
      <c r="HJ251" s="37" t="e">
        <f>IF(AND(HJ250&lt;&gt;0,HI250&lt;&gt;0),HJ250-HI250,(IFERROR(VLOOKUP($B187,#REF!,10,FALSE),"")/30))</f>
        <v>#VALUE!</v>
      </c>
      <c r="HK251" s="37" t="e">
        <f>IF(AND(HK250&lt;&gt;0,HJ250&lt;&gt;0),HK250-HJ250,(IFERROR(VLOOKUP($B187,#REF!,10,FALSE),"")/30))</f>
        <v>#VALUE!</v>
      </c>
      <c r="HL251" s="37" t="e">
        <f>IF(AND(HL250&lt;&gt;0,HK250&lt;&gt;0),HL250-HK250,(IFERROR(VLOOKUP($B187,#REF!,10,FALSE),"")/30))</f>
        <v>#VALUE!</v>
      </c>
      <c r="HM251" s="37" t="e">
        <f>IF(AND(HM250&lt;&gt;0,HL250&lt;&gt;0),HM250-HL250,(IFERROR(VLOOKUP($B187,#REF!,11,FALSE),"")/30))</f>
        <v>#VALUE!</v>
      </c>
      <c r="HN251" s="37" t="e">
        <f>IF(AND(HN250&lt;&gt;0,HM250&lt;&gt;0),HN250-HM250,(IFERROR(VLOOKUP($B187,#REF!,11,FALSE),"")/30))</f>
        <v>#VALUE!</v>
      </c>
      <c r="HO251" s="37" t="e">
        <f>IF(AND(HO250&lt;&gt;0,HN250&lt;&gt;0),HO250-HN250,(IFERROR(VLOOKUP($B187,#REF!,11,FALSE),"")/30))</f>
        <v>#VALUE!</v>
      </c>
      <c r="HP251" s="37" t="e">
        <f>IF(AND(HP250&lt;&gt;0,HO250&lt;&gt;0),HP250-HO250,(IFERROR(VLOOKUP($B187,#REF!,11,FALSE),"")/30))</f>
        <v>#VALUE!</v>
      </c>
      <c r="HQ251" s="37" t="e">
        <f>IF(AND(HQ250&lt;&gt;0,HP250&lt;&gt;0),HQ250-HP250,(IFERROR(VLOOKUP($B187,#REF!,11,FALSE),"")/30))</f>
        <v>#VALUE!</v>
      </c>
      <c r="HR251" s="37" t="e">
        <f>IF(AND(HR250&lt;&gt;0,HQ250&lt;&gt;0),HR250-HQ250,(IFERROR(VLOOKUP($B187,#REF!,11,FALSE),"")/30))</f>
        <v>#VALUE!</v>
      </c>
      <c r="HS251" s="37" t="e">
        <f>IF(AND(HS250&lt;&gt;0,HR250&lt;&gt;0),HS250-HR250,(IFERROR(VLOOKUP($B187,#REF!,11,FALSE),"")/30))</f>
        <v>#VALUE!</v>
      </c>
      <c r="HT251" s="37" t="e">
        <f>IF(AND(HT250&lt;&gt;0,HS250&lt;&gt;0),HT250-HS250,(IFERROR(VLOOKUP($B187,#REF!,11,FALSE),"")/30))</f>
        <v>#VALUE!</v>
      </c>
      <c r="HU251" s="37" t="e">
        <f>IF(AND(HU250&lt;&gt;0,HT250&lt;&gt;0),HU250-HT250,(IFERROR(VLOOKUP($B187,#REF!,11,FALSE),"")/30))</f>
        <v>#VALUE!</v>
      </c>
      <c r="HV251" s="37" t="e">
        <f>IF(AND(HV250&lt;&gt;0,HU250&lt;&gt;0),HV250-HU250,(IFERROR(VLOOKUP($B187,#REF!,11,FALSE),"")/30))</f>
        <v>#VALUE!</v>
      </c>
      <c r="HW251" s="37" t="e">
        <f>IF(AND(HW250&lt;&gt;0,HV250&lt;&gt;0),HW250-HV250,(IFERROR(VLOOKUP($B187,#REF!,11,FALSE),"")/30))</f>
        <v>#VALUE!</v>
      </c>
      <c r="HX251" s="37" t="e">
        <f>IF(AND(HX250&lt;&gt;0,HW250&lt;&gt;0),HX250-HW250,(IFERROR(VLOOKUP($B187,#REF!,11,FALSE),"")/30))</f>
        <v>#VALUE!</v>
      </c>
      <c r="HY251" s="37" t="e">
        <f>IF(AND(HY250&lt;&gt;0,HX250&lt;&gt;0),HY250-HX250,(IFERROR(VLOOKUP($B187,#REF!,11,FALSE),"")/30))</f>
        <v>#VALUE!</v>
      </c>
      <c r="HZ251" s="37" t="e">
        <f>IF(AND(HZ250&lt;&gt;0,HY250&lt;&gt;0),HZ250-HY250,(IFERROR(VLOOKUP($B187,#REF!,11,FALSE),"")/30))</f>
        <v>#VALUE!</v>
      </c>
      <c r="IA251" s="37" t="e">
        <f>IF(AND(IA250&lt;&gt;0,HZ250&lt;&gt;0),IA250-HZ250,(IFERROR(VLOOKUP($B187,#REF!,11,FALSE),"")/30))</f>
        <v>#VALUE!</v>
      </c>
      <c r="IB251" s="37" t="e">
        <f>IF(AND(IB250&lt;&gt;0,IA250&lt;&gt;0),IB250-IA250,(IFERROR(VLOOKUP($B187,#REF!,11,FALSE),"")/30))</f>
        <v>#VALUE!</v>
      </c>
      <c r="IC251" s="37" t="e">
        <f>IF(AND(IC250&lt;&gt;0,IB250&lt;&gt;0),IC250-IB250,(IFERROR(VLOOKUP($B187,#REF!,11,FALSE),"")/30))</f>
        <v>#VALUE!</v>
      </c>
      <c r="ID251" s="37" t="e">
        <f>IF(AND(ID250&lt;&gt;0,IC250&lt;&gt;0),ID250-IC250,(IFERROR(VLOOKUP($B187,#REF!,11,FALSE),"")/30))</f>
        <v>#VALUE!</v>
      </c>
      <c r="IE251" s="37" t="e">
        <f>IF(AND(IE250&lt;&gt;0,ID250&lt;&gt;0),IE250-ID250,(IFERROR(VLOOKUP($B187,#REF!,11,FALSE),"")/30))</f>
        <v>#VALUE!</v>
      </c>
      <c r="IF251" s="37" t="e">
        <f>IF(AND(IF250&lt;&gt;0,IE250&lt;&gt;0),IF250-IE250,(IFERROR(VLOOKUP($B187,#REF!,11,FALSE),"")/30))</f>
        <v>#VALUE!</v>
      </c>
      <c r="IG251" s="37" t="e">
        <f>IF(AND(IG250&lt;&gt;0,IF250&lt;&gt;0),IG250-IF250,(IFERROR(VLOOKUP($B187,#REF!,11,FALSE),"")/30))</f>
        <v>#VALUE!</v>
      </c>
      <c r="IH251" s="37" t="e">
        <f>IF(AND(IH250&lt;&gt;0,IG250&lt;&gt;0),IH250-IG250,(IFERROR(VLOOKUP($B187,#REF!,11,FALSE),"")/30))</f>
        <v>#VALUE!</v>
      </c>
      <c r="II251" s="37" t="e">
        <f>IF(AND(II250&lt;&gt;0,IH250&lt;&gt;0),II250-IH250,(IFERROR(VLOOKUP($B187,#REF!,11,FALSE),"")/30))</f>
        <v>#VALUE!</v>
      </c>
      <c r="IJ251" s="37" t="e">
        <f>IF(AND(IJ250&lt;&gt;0,II250&lt;&gt;0),IJ250-II250,(IFERROR(VLOOKUP($B187,#REF!,11,FALSE),"")/30))</f>
        <v>#VALUE!</v>
      </c>
      <c r="IK251" s="37" t="e">
        <f>IF(AND(IK250&lt;&gt;0,IJ250&lt;&gt;0),IK250-IJ250,(IFERROR(VLOOKUP($B187,#REF!,11,FALSE),"")/30))</f>
        <v>#VALUE!</v>
      </c>
      <c r="IL251" s="37" t="e">
        <f>IF(AND(IL250&lt;&gt;0,IK250&lt;&gt;0),IL250-IK250,(IFERROR(VLOOKUP($B187,#REF!,11,FALSE),"")/30))</f>
        <v>#VALUE!</v>
      </c>
      <c r="IM251" s="37" t="e">
        <f>IF(AND(IM250&lt;&gt;0,IL250&lt;&gt;0),IM250-IL250,(IFERROR(VLOOKUP($B187,#REF!,11,FALSE),"")/30))</f>
        <v>#VALUE!</v>
      </c>
      <c r="IN251" s="37" t="e">
        <f>IF(AND(IN250&lt;&gt;0,IM250&lt;&gt;0),IN250-IM250,(IFERROR(VLOOKUP($B187,#REF!,11,FALSE),"")/30))</f>
        <v>#VALUE!</v>
      </c>
      <c r="IO251" s="37" t="e">
        <f>IF(AND(IO250&lt;&gt;0,IN250&lt;&gt;0),IO250-IN250,(IFERROR(VLOOKUP($B187,#REF!,11,FALSE),"")/30))</f>
        <v>#VALUE!</v>
      </c>
      <c r="IP251" s="37" t="e">
        <f>IF(AND(IP250&lt;&gt;0,IO250&lt;&gt;0),IP250-IO250,(IFERROR(VLOOKUP($B187,#REF!,11,FALSE),"")/30))</f>
        <v>#VALUE!</v>
      </c>
      <c r="IQ251" s="37" t="e">
        <f>IF(AND(IQ250&lt;&gt;0,IP250&lt;&gt;0),IQ250-IP250,(IFERROR(VLOOKUP($B187,#REF!,11,FALSE),"")/30))</f>
        <v>#VALUE!</v>
      </c>
      <c r="IR251" s="37" t="e">
        <f>IF(AND(IR250&lt;&gt;0,IQ250&lt;&gt;0),IR250-IQ250,(IFERROR(VLOOKUP($B187,#REF!,12,FALSE),"")/30))</f>
        <v>#VALUE!</v>
      </c>
      <c r="IS251" s="37" t="e">
        <f>IF(AND(IS250&lt;&gt;0,IR250&lt;&gt;0),IS250-IR250,(IFERROR(VLOOKUP($B187,#REF!,12,FALSE),"")/30))</f>
        <v>#VALUE!</v>
      </c>
      <c r="IT251" s="37" t="e">
        <f>IF(AND(IT250&lt;&gt;0,IS250&lt;&gt;0),IT250-IS250,(IFERROR(VLOOKUP($B187,#REF!,12,FALSE),"")/30))</f>
        <v>#VALUE!</v>
      </c>
      <c r="IU251" s="37" t="e">
        <f>IF(AND(IU250&lt;&gt;0,IT250&lt;&gt;0),IU250-IT250,(IFERROR(VLOOKUP($B187,#REF!,12,FALSE),"")/30))</f>
        <v>#VALUE!</v>
      </c>
      <c r="IV251" s="37" t="e">
        <f>IF(AND(IV250&lt;&gt;0,IU250&lt;&gt;0),IV250-IU250,(IFERROR(VLOOKUP($B187,#REF!,12,FALSE),"")/30))</f>
        <v>#VALUE!</v>
      </c>
      <c r="IW251" s="37" t="e">
        <f>IF(AND(IW250&lt;&gt;0,IV250&lt;&gt;0),IW250-IV250,(IFERROR(VLOOKUP($B187,#REF!,12,FALSE),"")/30))</f>
        <v>#VALUE!</v>
      </c>
      <c r="IX251" s="37" t="e">
        <f>IF(AND(IX250&lt;&gt;0,IW250&lt;&gt;0),IX250-IW250,(IFERROR(VLOOKUP($B187,#REF!,12,FALSE),"")/30))</f>
        <v>#VALUE!</v>
      </c>
      <c r="IY251" s="37" t="e">
        <f>IF(AND(IY250&lt;&gt;0,IX250&lt;&gt;0),IY250-IX250,(IFERROR(VLOOKUP($B187,#REF!,12,FALSE),"")/30))</f>
        <v>#VALUE!</v>
      </c>
      <c r="IZ251" s="37" t="e">
        <f>IF(AND(IZ250&lt;&gt;0,IY250&lt;&gt;0),IZ250-IY250,(IFERROR(VLOOKUP($B187,#REF!,12,FALSE),"")/30))</f>
        <v>#VALUE!</v>
      </c>
      <c r="JA251" s="37" t="e">
        <f>IF(AND(JA250&lt;&gt;0,IZ250&lt;&gt;0),JA250-IZ250,(IFERROR(VLOOKUP($B187,#REF!,12,FALSE),"")/30))</f>
        <v>#VALUE!</v>
      </c>
      <c r="JB251" s="37" t="e">
        <f>IF(AND(JB250&lt;&gt;0,JA250&lt;&gt;0),JB250-JA250,(IFERROR(VLOOKUP($B187,#REF!,12,FALSE),"")/30))</f>
        <v>#VALUE!</v>
      </c>
      <c r="JC251" s="37" t="e">
        <f>IF(AND(JC250&lt;&gt;0,JB250&lt;&gt;0),JC250-JB250,(IFERROR(VLOOKUP($B187,#REF!,12,FALSE),"")/30))</f>
        <v>#VALUE!</v>
      </c>
      <c r="JD251" s="37" t="e">
        <f>IF(AND(JD250&lt;&gt;0,JC250&lt;&gt;0),JD250-JC250,(IFERROR(VLOOKUP($B187,#REF!,12,FALSE),"")/30))</f>
        <v>#VALUE!</v>
      </c>
      <c r="JE251" s="37" t="e">
        <f>IF(AND(JE250&lt;&gt;0,JD250&lt;&gt;0),JE250-JD250,(IFERROR(VLOOKUP($B187,#REF!,12,FALSE),"")/30))</f>
        <v>#VALUE!</v>
      </c>
      <c r="JF251" s="37" t="e">
        <f>IF(AND(JF250&lt;&gt;0,JE250&lt;&gt;0),JF250-JE250,(IFERROR(VLOOKUP($B187,#REF!,12,FALSE),"")/30))</f>
        <v>#VALUE!</v>
      </c>
      <c r="JG251" s="37" t="e">
        <f>IF(AND(JG250&lt;&gt;0,JF250&lt;&gt;0),JG250-JF250,(IFERROR(VLOOKUP($B187,#REF!,12,FALSE),"")/30))</f>
        <v>#VALUE!</v>
      </c>
      <c r="JH251" s="37" t="e">
        <f>IF(AND(JH250&lt;&gt;0,JG250&lt;&gt;0),JH250-JG250,(IFERROR(VLOOKUP($B187,#REF!,12,FALSE),"")/30))</f>
        <v>#VALUE!</v>
      </c>
      <c r="JI251" s="37" t="e">
        <f>IF(AND(JI250&lt;&gt;0,JH250&lt;&gt;0),JI250-JH250,(IFERROR(VLOOKUP($B187,#REF!,12,FALSE),"")/30))</f>
        <v>#VALUE!</v>
      </c>
      <c r="JJ251" s="37" t="e">
        <f>IF(AND(JJ250&lt;&gt;0,JI250&lt;&gt;0),JJ250-JI250,(IFERROR(VLOOKUP($B187,#REF!,12,FALSE),"")/30))</f>
        <v>#VALUE!</v>
      </c>
      <c r="JK251" s="37" t="e">
        <f>IF(AND(JK250&lt;&gt;0,JJ250&lt;&gt;0),JK250-JJ250,(IFERROR(VLOOKUP($B187,#REF!,12,FALSE),"")/30))</f>
        <v>#VALUE!</v>
      </c>
      <c r="JL251" s="37" t="e">
        <f>IF(AND(JL250&lt;&gt;0,JK250&lt;&gt;0),JL250-JK250,(IFERROR(VLOOKUP($B187,#REF!,12,FALSE),"")/30))</f>
        <v>#VALUE!</v>
      </c>
      <c r="JM251" s="37" t="e">
        <f>IF(AND(JM250&lt;&gt;0,JL250&lt;&gt;0),JM250-JL250,(IFERROR(VLOOKUP($B187,#REF!,12,FALSE),"")/30))</f>
        <v>#VALUE!</v>
      </c>
      <c r="JN251" s="37" t="e">
        <f>IF(AND(JN250&lt;&gt;0,JM250&lt;&gt;0),JN250-JM250,(IFERROR(VLOOKUP($B187,#REF!,12,FALSE),"")/30))</f>
        <v>#VALUE!</v>
      </c>
      <c r="JO251" s="37" t="e">
        <f>IF(AND(JO250&lt;&gt;0,JN250&lt;&gt;0),JO250-JN250,(IFERROR(VLOOKUP($B187,#REF!,12,FALSE),"")/30))</f>
        <v>#VALUE!</v>
      </c>
      <c r="JP251" s="37" t="e">
        <f>IF(AND(JP250&lt;&gt;0,JO250&lt;&gt;0),JP250-JO250,(IFERROR(VLOOKUP($B187,#REF!,12,FALSE),"")/30))</f>
        <v>#VALUE!</v>
      </c>
      <c r="JQ251" s="37" t="e">
        <f>IF(AND(JQ250&lt;&gt;0,JP250&lt;&gt;0),JQ250-JP250,(IFERROR(VLOOKUP($B187,#REF!,12,FALSE),"")/30))</f>
        <v>#VALUE!</v>
      </c>
      <c r="JR251" s="37" t="e">
        <f>IF(AND(JR250&lt;&gt;0,JQ250&lt;&gt;0),JR250-JQ250,(IFERROR(VLOOKUP($B187,#REF!,12,FALSE),"")/30))</f>
        <v>#VALUE!</v>
      </c>
      <c r="JS251" s="37" t="e">
        <f>IF(AND(JS250&lt;&gt;0,JR250&lt;&gt;0),JS250-JR250,(IFERROR(VLOOKUP($B187,#REF!,12,FALSE),"")/30))</f>
        <v>#VALUE!</v>
      </c>
      <c r="JT251" s="37" t="e">
        <f>IF(AND(JT250&lt;&gt;0,JS250&lt;&gt;0),JT250-JS250,(IFERROR(VLOOKUP($B187,#REF!,12,FALSE),"")/30))</f>
        <v>#VALUE!</v>
      </c>
      <c r="JU251" s="37" t="e">
        <f>IF(AND(JU250&lt;&gt;0,JT250&lt;&gt;0),JU250-JT250,(IFERROR(VLOOKUP($B187,#REF!,12,FALSE),"")/30))</f>
        <v>#VALUE!</v>
      </c>
      <c r="JV251" s="37" t="e">
        <f>IF(AND(JV250&lt;&gt;0,JU250&lt;&gt;0),JV250-JU250,(IFERROR(VLOOKUP($B187,#REF!,13,FALSE),"")/30))</f>
        <v>#VALUE!</v>
      </c>
      <c r="JW251" s="37" t="e">
        <f>IF(AND(JW250&lt;&gt;0,JV250&lt;&gt;0),JW250-JV250,(IFERROR(VLOOKUP($B187,#REF!,13,FALSE),"")/30))</f>
        <v>#VALUE!</v>
      </c>
      <c r="JX251" s="37" t="e">
        <f>IF(AND(JX250&lt;&gt;0,JW250&lt;&gt;0),JX250-JW250,(IFERROR(VLOOKUP($B187,#REF!,13,FALSE),"")/30))</f>
        <v>#VALUE!</v>
      </c>
      <c r="JY251" s="37" t="e">
        <f>IF(AND(JY250&lt;&gt;0,JX250&lt;&gt;0),JY250-JX250,(IFERROR(VLOOKUP($B187,#REF!,13,FALSE),"")/30))</f>
        <v>#VALUE!</v>
      </c>
      <c r="JZ251" s="37" t="e">
        <f>IF(AND(JZ250&lt;&gt;0,JY250&lt;&gt;0),JZ250-JY250,(IFERROR(VLOOKUP($B187,#REF!,13,FALSE),"")/30))</f>
        <v>#VALUE!</v>
      </c>
      <c r="KA251" s="37" t="e">
        <f>IF(AND(KA250&lt;&gt;0,JZ250&lt;&gt;0),KA250-JZ250,(IFERROR(VLOOKUP($B187,#REF!,13,FALSE),"")/30))</f>
        <v>#VALUE!</v>
      </c>
      <c r="KB251" s="37" t="e">
        <f>IF(AND(KB250&lt;&gt;0,KA250&lt;&gt;0),KB250-KA250,(IFERROR(VLOOKUP($B187,#REF!,13,FALSE),"")/30))</f>
        <v>#VALUE!</v>
      </c>
      <c r="KC251" s="37" t="e">
        <f>IF(AND(KC250&lt;&gt;0,KB250&lt;&gt;0),KC250-KB250,(IFERROR(VLOOKUP($B187,#REF!,13,FALSE),"")/30))</f>
        <v>#VALUE!</v>
      </c>
      <c r="KD251" s="37" t="e">
        <f>IF(AND(KD250&lt;&gt;0,KC250&lt;&gt;0),KD250-KC250,(IFERROR(VLOOKUP($B187,#REF!,13,FALSE),"")/30))</f>
        <v>#VALUE!</v>
      </c>
      <c r="KE251" s="37" t="e">
        <f>IF(AND(KE250&lt;&gt;0,KD250&lt;&gt;0),KE250-KD250,(IFERROR(VLOOKUP($B187,#REF!,13,FALSE),"")/30))</f>
        <v>#VALUE!</v>
      </c>
      <c r="KF251" s="37" t="e">
        <f>IF(AND(KF250&lt;&gt;0,KE250&lt;&gt;0),KF250-KE250,(IFERROR(VLOOKUP($B187,#REF!,13,FALSE),"")/30))</f>
        <v>#VALUE!</v>
      </c>
      <c r="KG251" s="37" t="e">
        <f>IF(AND(KG250&lt;&gt;0,KF250&lt;&gt;0),KG250-KF250,(IFERROR(VLOOKUP($B187,#REF!,13,FALSE),"")/30))</f>
        <v>#VALUE!</v>
      </c>
      <c r="KH251" s="37" t="e">
        <f>IF(AND(KH250&lt;&gt;0,KG250&lt;&gt;0),KH250-KG250,(IFERROR(VLOOKUP($B187,#REF!,13,FALSE),"")/30))</f>
        <v>#VALUE!</v>
      </c>
      <c r="KI251" s="37" t="e">
        <f>IF(AND(KI250&lt;&gt;0,KH250&lt;&gt;0),KI250-KH250,(IFERROR(VLOOKUP($B187,#REF!,13,FALSE),"")/30))</f>
        <v>#VALUE!</v>
      </c>
      <c r="KJ251" s="37" t="e">
        <f>IF(AND(KJ250&lt;&gt;0,KI250&lt;&gt;0),KJ250-KI250,(IFERROR(VLOOKUP($B187,#REF!,13,FALSE),"")/30))</f>
        <v>#VALUE!</v>
      </c>
      <c r="KK251" s="37" t="e">
        <f>IF(AND(KK250&lt;&gt;0,KJ250&lt;&gt;0),KK250-KJ250,(IFERROR(VLOOKUP($B187,#REF!,13,FALSE),"")/30))</f>
        <v>#VALUE!</v>
      </c>
      <c r="KL251" s="37" t="e">
        <f>IF(AND(KL250&lt;&gt;0,KK250&lt;&gt;0),KL250-KK250,(IFERROR(VLOOKUP($B187,#REF!,13,FALSE),"")/30))</f>
        <v>#VALUE!</v>
      </c>
      <c r="KM251" s="37" t="e">
        <f>IF(AND(KM250&lt;&gt;0,KL250&lt;&gt;0),KM250-KL250,(IFERROR(VLOOKUP($B187,#REF!,13,FALSE),"")/30))</f>
        <v>#VALUE!</v>
      </c>
      <c r="KN251" s="37" t="e">
        <f>IF(AND(KN250&lt;&gt;0,KM250&lt;&gt;0),KN250-KM250,(IFERROR(VLOOKUP($B187,#REF!,13,FALSE),"")/30))</f>
        <v>#VALUE!</v>
      </c>
      <c r="KO251" s="37" t="e">
        <f>IF(AND(KO250&lt;&gt;0,KN250&lt;&gt;0),KO250-KN250,(IFERROR(VLOOKUP($B187,#REF!,13,FALSE),"")/30))</f>
        <v>#VALUE!</v>
      </c>
      <c r="KP251" s="37" t="e">
        <f>IF(AND(KP250&lt;&gt;0,KO250&lt;&gt;0),KP250-KO250,(IFERROR(VLOOKUP($B187,#REF!,13,FALSE),"")/30))</f>
        <v>#VALUE!</v>
      </c>
      <c r="KQ251" s="37" t="e">
        <f>IF(AND(KQ250&lt;&gt;0,KP250&lt;&gt;0),KQ250-KP250,(IFERROR(VLOOKUP($B187,#REF!,13,FALSE),"")/30))</f>
        <v>#VALUE!</v>
      </c>
      <c r="KR251" s="37" t="e">
        <f>IF(AND(KR250&lt;&gt;0,KQ250&lt;&gt;0),KR250-KQ250,(IFERROR(VLOOKUP($B187,#REF!,13,FALSE),"")/30))</f>
        <v>#VALUE!</v>
      </c>
      <c r="KS251" s="37" t="e">
        <f>IF(AND(KS250&lt;&gt;0,KR250&lt;&gt;0),KS250-KR250,(IFERROR(VLOOKUP($B187,#REF!,13,FALSE),"")/30))</f>
        <v>#VALUE!</v>
      </c>
      <c r="KT251" s="37" t="e">
        <f>IF(AND(KT250&lt;&gt;0,KS250&lt;&gt;0),KT250-KS250,(IFERROR(VLOOKUP($B187,#REF!,13,FALSE),"")/30))</f>
        <v>#VALUE!</v>
      </c>
      <c r="KU251" s="37" t="e">
        <f>IF(AND(KU250&lt;&gt;0,KT250&lt;&gt;0),KU250-KT250,(IFERROR(VLOOKUP($B187,#REF!,13,FALSE),"")/30))</f>
        <v>#VALUE!</v>
      </c>
      <c r="KV251" s="37" t="e">
        <f>IF(AND(KV250&lt;&gt;0,KU250&lt;&gt;0),KV250-KU250,(IFERROR(VLOOKUP($B187,#REF!,13,FALSE),"")/30))</f>
        <v>#VALUE!</v>
      </c>
      <c r="KW251" s="37" t="e">
        <f>IF(AND(KW250&lt;&gt;0,KV250&lt;&gt;0),KW250-KV250,(IFERROR(VLOOKUP($B187,#REF!,13,FALSE),"")/30))</f>
        <v>#VALUE!</v>
      </c>
      <c r="KX251" s="37" t="e">
        <f>IF(AND(KX250&lt;&gt;0,KW250&lt;&gt;0),KX250-KW250,(IFERROR(VLOOKUP($B187,#REF!,13,FALSE),"")/30))</f>
        <v>#VALUE!</v>
      </c>
      <c r="KY251" s="37" t="e">
        <f>IF(AND(KY250&lt;&gt;0,KX250&lt;&gt;0),KY250-KX250,(IFERROR(VLOOKUP($B187,#REF!,13,FALSE),"")/30))</f>
        <v>#VALUE!</v>
      </c>
      <c r="KZ251" s="37" t="e">
        <f>IF(AND(KZ250&lt;&gt;0,KY250&lt;&gt;0),KZ250-KY250,(IFERROR(VLOOKUP($B187,#REF!,13,FALSE),"")/30))</f>
        <v>#VALUE!</v>
      </c>
      <c r="LA251" s="37" t="e">
        <f>IF(AND(LA250&lt;&gt;0,KZ250&lt;&gt;0),LA250-KZ250,(IFERROR(VLOOKUP($B187,#REF!,14,FALSE),"")/30))</f>
        <v>#VALUE!</v>
      </c>
      <c r="LB251" s="37" t="e">
        <f>IF(AND(LB250&lt;&gt;0,LA250&lt;&gt;0),LB250-LA250,(IFERROR(VLOOKUP($B187,#REF!,14,FALSE),"")/30))</f>
        <v>#VALUE!</v>
      </c>
      <c r="LC251" s="37" t="e">
        <f>IF(AND(LC250&lt;&gt;0,LB250&lt;&gt;0),LC250-LB250,(IFERROR(VLOOKUP($B187,#REF!,14,FALSE),"")/30))</f>
        <v>#VALUE!</v>
      </c>
      <c r="LD251" s="37" t="e">
        <f>IF(AND(LD250&lt;&gt;0,LC250&lt;&gt;0),LD250-LC250,(IFERROR(VLOOKUP($B187,#REF!,14,FALSE),"")/30))</f>
        <v>#VALUE!</v>
      </c>
      <c r="LE251" s="37" t="e">
        <f>IF(AND(LE250&lt;&gt;0,LD250&lt;&gt;0),LE250-LD250,(IFERROR(VLOOKUP($B187,#REF!,14,FALSE),"")/30))</f>
        <v>#VALUE!</v>
      </c>
      <c r="LF251" s="37" t="e">
        <f>IF(AND(LF250&lt;&gt;0,LE250&lt;&gt;0),LF250-LE250,(IFERROR(VLOOKUP($B187,#REF!,14,FALSE),"")/30))</f>
        <v>#VALUE!</v>
      </c>
      <c r="LG251" s="37" t="e">
        <f>IF(AND(LG250&lt;&gt;0,LF250&lt;&gt;0),LG250-LF250,(IFERROR(VLOOKUP($B187,#REF!,14,FALSE),"")/30))</f>
        <v>#VALUE!</v>
      </c>
      <c r="LH251" s="37" t="e">
        <f>IF(AND(LH250&lt;&gt;0,LG250&lt;&gt;0),LH250-LG250,(IFERROR(VLOOKUP($B187,#REF!,14,FALSE),"")/30))</f>
        <v>#VALUE!</v>
      </c>
      <c r="LI251" s="37" t="e">
        <f>IF(AND(LI250&lt;&gt;0,LH250&lt;&gt;0),LI250-LH250,(IFERROR(VLOOKUP($B187,#REF!,14,FALSE),"")/30))</f>
        <v>#VALUE!</v>
      </c>
      <c r="LJ251" s="37" t="e">
        <f>IF(AND(LJ250&lt;&gt;0,LI250&lt;&gt;0),LJ250-LI250,(IFERROR(VLOOKUP($B187,#REF!,14,FALSE),"")/30))</f>
        <v>#VALUE!</v>
      </c>
      <c r="LK251" s="37" t="e">
        <f>IF(AND(LK250&lt;&gt;0,LJ250&lt;&gt;0),LK250-LJ250,(IFERROR(VLOOKUP($B187,#REF!,14,FALSE),"")/30))</f>
        <v>#VALUE!</v>
      </c>
      <c r="LL251" s="37" t="e">
        <f>IF(AND(LL250&lt;&gt;0,LK250&lt;&gt;0),LL250-LK250,(IFERROR(VLOOKUP($B187,#REF!,14,FALSE),"")/30))</f>
        <v>#VALUE!</v>
      </c>
      <c r="LM251" s="37" t="e">
        <f>IF(AND(LM250&lt;&gt;0,LL250&lt;&gt;0),LM250-LL250,(IFERROR(VLOOKUP($B187,#REF!,14,FALSE),"")/30))</f>
        <v>#VALUE!</v>
      </c>
      <c r="LN251" s="37" t="e">
        <f>IF(AND(LN250&lt;&gt;0,LM250&lt;&gt;0),LN250-LM250,(IFERROR(VLOOKUP($B187,#REF!,14,FALSE),"")/30))</f>
        <v>#VALUE!</v>
      </c>
      <c r="LO251" s="37" t="e">
        <f>IF(AND(LO250&lt;&gt;0,LN250&lt;&gt;0),LO250-LN250,(IFERROR(VLOOKUP($B187,#REF!,14,FALSE),"")/30))</f>
        <v>#VALUE!</v>
      </c>
      <c r="LP251" s="37" t="e">
        <f>IF(AND(LP250&lt;&gt;0,LO250&lt;&gt;0),LP250-LO250,(IFERROR(VLOOKUP($B187,#REF!,14,FALSE),"")/30))</f>
        <v>#VALUE!</v>
      </c>
      <c r="LQ251" s="37" t="e">
        <f>IF(AND(LQ250&lt;&gt;0,LP250&lt;&gt;0),LQ250-LP250,(IFERROR(VLOOKUP($B187,#REF!,14,FALSE),"")/30))</f>
        <v>#VALUE!</v>
      </c>
      <c r="LR251" s="37" t="e">
        <f>IF(AND(LR250&lt;&gt;0,LQ250&lt;&gt;0),LR250-LQ250,(IFERROR(VLOOKUP($B187,#REF!,14,FALSE),"")/30))</f>
        <v>#VALUE!</v>
      </c>
      <c r="LS251" s="37" t="e">
        <f>IF(AND(LS250&lt;&gt;0,LR250&lt;&gt;0),LS250-LR250,(IFERROR(VLOOKUP($B187,#REF!,14,FALSE),"")/30))</f>
        <v>#VALUE!</v>
      </c>
      <c r="LT251" s="37" t="e">
        <f>IF(AND(LT250&lt;&gt;0,LS250&lt;&gt;0),LT250-LS250,(IFERROR(VLOOKUP($B187,#REF!,14,FALSE),"")/30))</f>
        <v>#VALUE!</v>
      </c>
      <c r="LU251" s="37" t="e">
        <f>IF(AND(LU250&lt;&gt;0,LT250&lt;&gt;0),LU250-LT250,(IFERROR(VLOOKUP($B187,#REF!,14,FALSE),"")/30))</f>
        <v>#VALUE!</v>
      </c>
      <c r="LV251" s="37" t="e">
        <f>IF(AND(LV250&lt;&gt;0,LU250&lt;&gt;0),LV250-LU250,(IFERROR(VLOOKUP($B187,#REF!,14,FALSE),"")/30))</f>
        <v>#VALUE!</v>
      </c>
      <c r="LW251" s="37" t="e">
        <f>IF(AND(LW250&lt;&gt;0,LV250&lt;&gt;0),LW250-LV250,(IFERROR(VLOOKUP($B187,#REF!,14,FALSE),"")/30))</f>
        <v>#VALUE!</v>
      </c>
      <c r="LX251" s="37" t="e">
        <f>IF(AND(LX250&lt;&gt;0,LW250&lt;&gt;0),LX250-LW250,(IFERROR(VLOOKUP($B187,#REF!,14,FALSE),"")/30))</f>
        <v>#VALUE!</v>
      </c>
      <c r="LY251" s="37" t="e">
        <f>IF(AND(LY250&lt;&gt;0,LX250&lt;&gt;0),LY250-LX250,(IFERROR(VLOOKUP($B187,#REF!,14,FALSE),"")/30))</f>
        <v>#VALUE!</v>
      </c>
      <c r="LZ251" s="37" t="e">
        <f>IF(AND(LZ250&lt;&gt;0,LY250&lt;&gt;0),LZ250-LY250,(IFERROR(VLOOKUP($B187,#REF!,14,FALSE),"")/30))</f>
        <v>#VALUE!</v>
      </c>
      <c r="MA251" s="37" t="e">
        <f>IF(AND(MA250&lt;&gt;0,LZ250&lt;&gt;0),MA250-LZ250,(IFERROR(VLOOKUP($B187,#REF!,14,FALSE),"")/30))</f>
        <v>#VALUE!</v>
      </c>
      <c r="MB251" s="37" t="e">
        <f>IF(AND(MB250&lt;&gt;0,MA250&lt;&gt;0),MB250-MA250,(IFERROR(VLOOKUP($B187,#REF!,14,FALSE),"")/30))</f>
        <v>#VALUE!</v>
      </c>
      <c r="MC251" s="37" t="e">
        <f>IF(AND(MC250&lt;&gt;0,MB250&lt;&gt;0),MC250-MB250,(IFERROR(VLOOKUP($B187,#REF!,14,FALSE),"")/30))</f>
        <v>#VALUE!</v>
      </c>
      <c r="MD251" s="37" t="e">
        <f>IF(AND(MD250&lt;&gt;0,MC250&lt;&gt;0),MD250-MC250,(IFERROR(VLOOKUP($B187,#REF!,14,FALSE),"")/30))</f>
        <v>#VALUE!</v>
      </c>
      <c r="ME251" s="37" t="e">
        <f>IF(AND(ME250&lt;&gt;0,MD250&lt;&gt;0),ME250-MD250,(IFERROR(VLOOKUP($B187,#REF!,15,FALSE),"")/30))</f>
        <v>#VALUE!</v>
      </c>
      <c r="MF251" s="37" t="e">
        <f>IF(AND(MF250&lt;&gt;0,ME250&lt;&gt;0),MF250-ME250,(IFERROR(VLOOKUP($B187,#REF!,15,FALSE),"")/30))</f>
        <v>#VALUE!</v>
      </c>
      <c r="MG251" s="37" t="e">
        <f>IF(AND(MG250&lt;&gt;0,MF250&lt;&gt;0),MG250-MF250,(IFERROR(VLOOKUP($B187,#REF!,15,FALSE),"")/30))</f>
        <v>#VALUE!</v>
      </c>
      <c r="MH251" s="37" t="e">
        <f>IF(AND(MH250&lt;&gt;0,MG250&lt;&gt;0),MH250-MG250,(IFERROR(VLOOKUP($B187,#REF!,15,FALSE),"")/30))</f>
        <v>#VALUE!</v>
      </c>
      <c r="MI251" s="37" t="e">
        <f>IF(AND(MI250&lt;&gt;0,MH250&lt;&gt;0),MI250-MH250,(IFERROR(VLOOKUP($B187,#REF!,15,FALSE),"")/30))</f>
        <v>#VALUE!</v>
      </c>
      <c r="MJ251" s="37" t="e">
        <f>IF(AND(MJ250&lt;&gt;0,MI250&lt;&gt;0),MJ250-MI250,(IFERROR(VLOOKUP($B187,#REF!,15,FALSE),"")/30))</f>
        <v>#VALUE!</v>
      </c>
      <c r="MK251" s="37" t="e">
        <f>IF(AND(MK250&lt;&gt;0,MJ250&lt;&gt;0),MK250-MJ250,(IFERROR(VLOOKUP($B187,#REF!,15,FALSE),"")/30))</f>
        <v>#VALUE!</v>
      </c>
      <c r="ML251" s="37" t="e">
        <f>IF(AND(ML250&lt;&gt;0,MK250&lt;&gt;0),ML250-MK250,(IFERROR(VLOOKUP($B187,#REF!,15,FALSE),"")/30))</f>
        <v>#VALUE!</v>
      </c>
      <c r="MM251" s="37" t="e">
        <f>IF(AND(MM250&lt;&gt;0,ML250&lt;&gt;0),MM250-ML250,(IFERROR(VLOOKUP($B187,#REF!,15,FALSE),"")/30))</f>
        <v>#VALUE!</v>
      </c>
      <c r="MN251" s="37" t="e">
        <f>IF(AND(MN250&lt;&gt;0,MM250&lt;&gt;0),MN250-MM250,(IFERROR(VLOOKUP($B187,#REF!,15,FALSE),"")/30))</f>
        <v>#VALUE!</v>
      </c>
      <c r="MO251" s="37" t="e">
        <f>IF(AND(MO250&lt;&gt;0,MN250&lt;&gt;0),MO250-MN250,(IFERROR(VLOOKUP($B187,#REF!,15,FALSE),"")/30))</f>
        <v>#VALUE!</v>
      </c>
      <c r="MP251" s="37" t="e">
        <f>IF(AND(MP250&lt;&gt;0,MO250&lt;&gt;0),MP250-MO250,(IFERROR(VLOOKUP($B187,#REF!,15,FALSE),"")/30))</f>
        <v>#VALUE!</v>
      </c>
      <c r="MQ251" s="37" t="e">
        <f>IF(AND(MQ250&lt;&gt;0,MP250&lt;&gt;0),MQ250-MP250,(IFERROR(VLOOKUP($B187,#REF!,15,FALSE),"")/30))</f>
        <v>#VALUE!</v>
      </c>
      <c r="MR251" s="37" t="e">
        <f>IF(AND(MR250&lt;&gt;0,MQ250&lt;&gt;0),MR250-MQ250,(IFERROR(VLOOKUP($B187,#REF!,15,FALSE),"")/30))</f>
        <v>#VALUE!</v>
      </c>
      <c r="MS251" s="37" t="e">
        <f>IF(AND(MS250&lt;&gt;0,MR250&lt;&gt;0),MS250-MR250,(IFERROR(VLOOKUP($B187,#REF!,15,FALSE),"")/30))</f>
        <v>#VALUE!</v>
      </c>
      <c r="MT251" s="37" t="e">
        <f>IF(AND(MT250&lt;&gt;0,MS250&lt;&gt;0),MT250-MS250,(IFERROR(VLOOKUP($B187,#REF!,15,FALSE),"")/30))</f>
        <v>#VALUE!</v>
      </c>
      <c r="MU251" s="37" t="e">
        <f>IF(AND(MU250&lt;&gt;0,MT250&lt;&gt;0),MU250-MT250,(IFERROR(VLOOKUP($B187,#REF!,15,FALSE),"")/30))</f>
        <v>#VALUE!</v>
      </c>
      <c r="MV251" s="37" t="e">
        <f>IF(AND(MV250&lt;&gt;0,MU250&lt;&gt;0),MV250-MU250,(IFERROR(VLOOKUP($B187,#REF!,15,FALSE),"")/30))</f>
        <v>#VALUE!</v>
      </c>
      <c r="MW251" s="37" t="e">
        <f>IF(AND(MW250&lt;&gt;0,MV250&lt;&gt;0),MW250-MV250,(IFERROR(VLOOKUP($B187,#REF!,15,FALSE),"")/30))</f>
        <v>#VALUE!</v>
      </c>
      <c r="MX251" s="37" t="e">
        <f>IF(AND(MX250&lt;&gt;0,MW250&lt;&gt;0),MX250-MW250,(IFERROR(VLOOKUP($B187,#REF!,15,FALSE),"")/30))</f>
        <v>#VALUE!</v>
      </c>
      <c r="MY251" s="37" t="e">
        <f>IF(AND(MY250&lt;&gt;0,MX250&lt;&gt;0),MY250-MX250,(IFERROR(VLOOKUP($B187,#REF!,15,FALSE),"")/30))</f>
        <v>#VALUE!</v>
      </c>
      <c r="MZ251" s="37" t="e">
        <f>IF(AND(MZ250&lt;&gt;0,MY250&lt;&gt;0),MZ250-MY250,(IFERROR(VLOOKUP($B187,#REF!,15,FALSE),"")/30))</f>
        <v>#VALUE!</v>
      </c>
      <c r="NA251" s="37" t="e">
        <f>IF(AND(NA250&lt;&gt;0,MZ250&lt;&gt;0),NA250-MZ250,(IFERROR(VLOOKUP($B187,#REF!,15,FALSE),"")/30))</f>
        <v>#VALUE!</v>
      </c>
      <c r="NB251" s="37" t="e">
        <f>IF(AND(NB250&lt;&gt;0,NA250&lt;&gt;0),NB250-NA250,(IFERROR(VLOOKUP($B187,#REF!,15,FALSE),"")/30))</f>
        <v>#VALUE!</v>
      </c>
      <c r="NC251" s="37" t="e">
        <f>IF(AND(NC250&lt;&gt;0,NB250&lt;&gt;0),NC250-NB250,(IFERROR(VLOOKUP($B187,#REF!,15,FALSE),"")/30))</f>
        <v>#VALUE!</v>
      </c>
      <c r="ND251" s="37" t="e">
        <f>IF(AND(ND250&lt;&gt;0,NC250&lt;&gt;0),ND250-NC250,(IFERROR(VLOOKUP($B187,#REF!,15,FALSE),"")/30))</f>
        <v>#VALUE!</v>
      </c>
      <c r="NE251" s="37" t="e">
        <f>IF(AND(NE250&lt;&gt;0,ND250&lt;&gt;0),NE250-ND250,(IFERROR(VLOOKUP($B187,#REF!,15,FALSE),"")/30))</f>
        <v>#VALUE!</v>
      </c>
      <c r="NF251" s="37" t="e">
        <f>IF(AND(NF250&lt;&gt;0,NE250&lt;&gt;0),NF250-NE250,(IFERROR(VLOOKUP($B187,#REF!,15,FALSE),"")/30))</f>
        <v>#VALUE!</v>
      </c>
      <c r="NG251" s="37" t="e">
        <f>IF(AND(NG250&lt;&gt;0,NF250&lt;&gt;0),NG250-NF250,(IFERROR(VLOOKUP($B187,#REF!,15,FALSE),"")/30))</f>
        <v>#VALUE!</v>
      </c>
      <c r="NH251" s="37" t="e">
        <f>IF(AND(NH250&lt;&gt;0,NG250&lt;&gt;0),NH250-NG250,(IFERROR(VLOOKUP($B187,#REF!,15,FALSE),"")/30))</f>
        <v>#VALUE!</v>
      </c>
      <c r="NI251" s="37" t="e">
        <f>IF(AND(NI250&lt;&gt;0,NH250&lt;&gt;0),NI250-NH250,(IFERROR(VLOOKUP($B187,#REF!,15,FALSE),"")/30))</f>
        <v>#VALUE!</v>
      </c>
    </row>
    <row r="252" spans="1:374" ht="14.4" thickBot="1" x14ac:dyDescent="0.3"/>
    <row r="253" spans="1:374" ht="15" thickBot="1" x14ac:dyDescent="0.3">
      <c r="D253" s="67">
        <f>SUM(D16,D29,D42,D55,D68,D81,D94,D107,D120,D133,D146,D159,D172,D185,D198,D211,D224,D237,D249)</f>
        <v>9227</v>
      </c>
      <c r="E253" s="65" t="s">
        <v>236</v>
      </c>
      <c r="F253" s="66"/>
    </row>
  </sheetData>
  <customSheetViews>
    <customSheetView guid="{27905B85-6231-4FBF-A3DD-4687110C54AE}" showGridLines="0" hiddenRows="1">
      <pane xSplit="6" ySplit="5" topLeftCell="FF6" activePane="bottomRight" state="frozenSplit"/>
      <selection pane="bottomRight" activeCell="FX9" sqref="FX9"/>
      <pageMargins left="0.7" right="0.7" top="0.75" bottom="0.75" header="0.3" footer="0.3"/>
      <pageSetup paperSize="9" orientation="portrait" r:id="rId1"/>
    </customSheetView>
    <customSheetView guid="{B027A5C7-788F-4826-A9AF-E90A58115D3B}" showGridLines="0" hiddenRows="1">
      <pane xSplit="6" ySplit="5" topLeftCell="FF6" activePane="bottomRight" state="frozenSplit"/>
      <selection pane="bottomRight" activeCell="FX9" sqref="FX9"/>
      <pageMargins left="0.7" right="0.7" top="0.75" bottom="0.75" header="0.3" footer="0.3"/>
      <pageSetup paperSize="9" orientation="portrait" r:id="rId2"/>
    </customSheetView>
    <customSheetView guid="{7C385C42-CBAA-40C7-866C-147D26835E8E}" showGridLines="0">
      <pane xSplit="6" ySplit="5" topLeftCell="FF6" activePane="bottomRight" state="frozenSplit"/>
      <selection pane="bottomRight" activeCell="FX9" sqref="FX9"/>
      <pageMargins left="0.7" right="0.7" top="0.75" bottom="0.75" header="0.3" footer="0.3"/>
      <pageSetup paperSize="9" orientation="portrait" r:id="rId3"/>
    </customSheetView>
  </customSheetViews>
  <mergeCells count="76">
    <mergeCell ref="A184:A187"/>
    <mergeCell ref="C184:C187"/>
    <mergeCell ref="C97:F97"/>
    <mergeCell ref="A102:A105"/>
    <mergeCell ref="A106:A109"/>
    <mergeCell ref="C106:C109"/>
    <mergeCell ref="C149:F149"/>
    <mergeCell ref="A154:A157"/>
    <mergeCell ref="C136:F136"/>
    <mergeCell ref="A141:A144"/>
    <mergeCell ref="A145:A148"/>
    <mergeCell ref="C145:C148"/>
    <mergeCell ref="C123:F123"/>
    <mergeCell ref="A128:A131"/>
    <mergeCell ref="C175:F175"/>
    <mergeCell ref="A180:A183"/>
    <mergeCell ref="A248:A251"/>
    <mergeCell ref="C248:C251"/>
    <mergeCell ref="A244:A247"/>
    <mergeCell ref="C240:F240"/>
    <mergeCell ref="C93:C96"/>
    <mergeCell ref="A115:A118"/>
    <mergeCell ref="C201:F201"/>
    <mergeCell ref="A206:A209"/>
    <mergeCell ref="A210:A213"/>
    <mergeCell ref="C210:C213"/>
    <mergeCell ref="A158:A161"/>
    <mergeCell ref="C158:C161"/>
    <mergeCell ref="C162:F162"/>
    <mergeCell ref="A167:A170"/>
    <mergeCell ref="A171:A174"/>
    <mergeCell ref="C171:C174"/>
    <mergeCell ref="A132:A135"/>
    <mergeCell ref="C132:C135"/>
    <mergeCell ref="C45:F45"/>
    <mergeCell ref="A50:A53"/>
    <mergeCell ref="C6:F6"/>
    <mergeCell ref="A15:A18"/>
    <mergeCell ref="C15:C18"/>
    <mergeCell ref="A41:A44"/>
    <mergeCell ref="C41:C44"/>
    <mergeCell ref="C32:F32"/>
    <mergeCell ref="A37:A40"/>
    <mergeCell ref="C19:F19"/>
    <mergeCell ref="A24:A27"/>
    <mergeCell ref="A28:A31"/>
    <mergeCell ref="C58:F58"/>
    <mergeCell ref="A63:A66"/>
    <mergeCell ref="A67:A70"/>
    <mergeCell ref="C67:C70"/>
    <mergeCell ref="A119:A122"/>
    <mergeCell ref="C119:C122"/>
    <mergeCell ref="A54:A57"/>
    <mergeCell ref="C54:C57"/>
    <mergeCell ref="A80:A83"/>
    <mergeCell ref="C80:C83"/>
    <mergeCell ref="C110:F110"/>
    <mergeCell ref="A93:A96"/>
    <mergeCell ref="A89:A92"/>
    <mergeCell ref="C84:F84"/>
    <mergeCell ref="A11:A14"/>
    <mergeCell ref="C28:C31"/>
    <mergeCell ref="C71:F71"/>
    <mergeCell ref="A76:A79"/>
    <mergeCell ref="A236:A239"/>
    <mergeCell ref="C236:C239"/>
    <mergeCell ref="A219:A222"/>
    <mergeCell ref="A223:A226"/>
    <mergeCell ref="C223:C226"/>
    <mergeCell ref="C227:F227"/>
    <mergeCell ref="A232:A235"/>
    <mergeCell ref="C188:F188"/>
    <mergeCell ref="A193:A196"/>
    <mergeCell ref="A197:A200"/>
    <mergeCell ref="C197:C200"/>
    <mergeCell ref="C214:F214"/>
  </mergeCells>
  <conditionalFormatting sqref="H16:NI16 H29:NI29 H42:NI42 H55:NI55 H68:NI68 H81:NI81 H94:NI94 H120:NI120 H133:NI133 H146:NI146 H159:NI159 H172:NI172 H107:NI107 H185:NI185 H249:NI249">
    <cfRule type="cellIs" dxfId="48" priority="574" operator="greaterThan">
      <formula>12</formula>
    </cfRule>
    <cfRule type="cellIs" dxfId="47" priority="575" operator="between">
      <formula>6.0001</formula>
      <formula>12</formula>
    </cfRule>
    <cfRule type="cellIs" dxfId="46" priority="576" operator="lessThan">
      <formula>6</formula>
    </cfRule>
  </conditionalFormatting>
  <conditionalFormatting sqref="H211:NI211">
    <cfRule type="cellIs" dxfId="45" priority="25" operator="greaterThan">
      <formula>12</formula>
    </cfRule>
    <cfRule type="cellIs" dxfId="44" priority="26" operator="between">
      <formula>6.0001</formula>
      <formula>12</formula>
    </cfRule>
    <cfRule type="cellIs" dxfId="43" priority="27" operator="lessThan">
      <formula>6</formula>
    </cfRule>
  </conditionalFormatting>
  <conditionalFormatting sqref="H198:NI198">
    <cfRule type="cellIs" dxfId="42" priority="22" operator="greaterThan">
      <formula>12</formula>
    </cfRule>
    <cfRule type="cellIs" dxfId="41" priority="23" operator="between">
      <formula>6.0001</formula>
      <formula>12</formula>
    </cfRule>
    <cfRule type="cellIs" dxfId="40" priority="24" operator="lessThan">
      <formula>6</formula>
    </cfRule>
  </conditionalFormatting>
  <conditionalFormatting sqref="H224:NI224">
    <cfRule type="cellIs" dxfId="39" priority="19" operator="greaterThan">
      <formula>12</formula>
    </cfRule>
    <cfRule type="cellIs" dxfId="38" priority="20" operator="between">
      <formula>6.0001</formula>
      <formula>12</formula>
    </cfRule>
    <cfRule type="cellIs" dxfId="37" priority="21" operator="lessThan">
      <formula>6</formula>
    </cfRule>
  </conditionalFormatting>
  <conditionalFormatting sqref="H237:NI237">
    <cfRule type="cellIs" dxfId="36" priority="16" operator="greaterThan">
      <formula>12</formula>
    </cfRule>
    <cfRule type="cellIs" dxfId="35" priority="17" operator="between">
      <formula>6.0001</formula>
      <formula>12</formula>
    </cfRule>
    <cfRule type="cellIs" dxfId="34" priority="18" operator="lessThan">
      <formula>6</formula>
    </cfRule>
  </conditionalFormatting>
  <conditionalFormatting sqref="G16 G29 G42 G55 G68 G81 G94 G120 G133 G146 G159 G172 G107 G185 G249">
    <cfRule type="cellIs" dxfId="33" priority="13" operator="greaterThan">
      <formula>12</formula>
    </cfRule>
    <cfRule type="cellIs" dxfId="32" priority="14" operator="between">
      <formula>6.0001</formula>
      <formula>12</formula>
    </cfRule>
    <cfRule type="cellIs" dxfId="31" priority="15" operator="lessThan">
      <formula>6</formula>
    </cfRule>
  </conditionalFormatting>
  <conditionalFormatting sqref="G211">
    <cfRule type="cellIs" dxfId="30" priority="10" operator="greaterThan">
      <formula>12</formula>
    </cfRule>
    <cfRule type="cellIs" dxfId="29" priority="11" operator="between">
      <formula>6.0001</formula>
      <formula>12</formula>
    </cfRule>
    <cfRule type="cellIs" dxfId="28" priority="12" operator="lessThan">
      <formula>6</formula>
    </cfRule>
  </conditionalFormatting>
  <conditionalFormatting sqref="G198">
    <cfRule type="cellIs" dxfId="27" priority="7" operator="greaterThan">
      <formula>12</formula>
    </cfRule>
    <cfRule type="cellIs" dxfId="26" priority="8" operator="between">
      <formula>6.0001</formula>
      <formula>12</formula>
    </cfRule>
    <cfRule type="cellIs" dxfId="25" priority="9" operator="lessThan">
      <formula>6</formula>
    </cfRule>
  </conditionalFormatting>
  <conditionalFormatting sqref="G224">
    <cfRule type="cellIs" dxfId="24" priority="4" operator="greaterThan">
      <formula>12</formula>
    </cfRule>
    <cfRule type="cellIs" dxfId="23" priority="5" operator="between">
      <formula>6.0001</formula>
      <formula>12</formula>
    </cfRule>
    <cfRule type="cellIs" dxfId="22" priority="6" operator="lessThan">
      <formula>6</formula>
    </cfRule>
  </conditionalFormatting>
  <conditionalFormatting sqref="G237">
    <cfRule type="cellIs" dxfId="21" priority="1" operator="greaterThan">
      <formula>12</formula>
    </cfRule>
    <cfRule type="cellIs" dxfId="20" priority="2" operator="between">
      <formula>6.0001</formula>
      <formula>12</formula>
    </cfRule>
    <cfRule type="cellIs" dxfId="19" priority="3" operator="lessThan">
      <formula>6</formula>
    </cfRule>
  </conditionalFormatting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7" name="Button 1">
              <controlPr defaultSize="0" print="0" autoFill="0" autoPict="0" macro="[0]!GetData_Reporte">
                <anchor moveWithCells="1" sizeWithCells="1">
                  <from>
                    <xdr:col>5</xdr:col>
                    <xdr:colOff>30480</xdr:colOff>
                    <xdr:row>2</xdr:row>
                    <xdr:rowOff>137160</xdr:rowOff>
                  </from>
                  <to>
                    <xdr:col>5</xdr:col>
                    <xdr:colOff>1821180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H124"/>
  <sheetViews>
    <sheetView showGridLines="0" zoomScale="80" zoomScaleNormal="80" workbookViewId="0">
      <pane xSplit="6" ySplit="5" topLeftCell="G6" activePane="bottomRight" state="frozenSplit"/>
      <selection pane="topRight" activeCell="G1" sqref="G1"/>
      <selection pane="bottomLeft" activeCell="A6" sqref="A6"/>
      <selection pane="bottomRight" activeCell="G6" sqref="G6"/>
    </sheetView>
  </sheetViews>
  <sheetFormatPr baseColWidth="10" defaultColWidth="9.109375" defaultRowHeight="13.8" outlineLevelRow="1" x14ac:dyDescent="0.25"/>
  <cols>
    <col min="1" max="1" width="4.44140625" style="9" bestFit="1" customWidth="1"/>
    <col min="2" max="2" width="8.6640625" style="1" customWidth="1"/>
    <col min="3" max="3" width="8.33203125" style="8" customWidth="1"/>
    <col min="4" max="4" width="9.44140625" style="8" bestFit="1" customWidth="1"/>
    <col min="5" max="5" width="11.5546875" style="8" customWidth="1"/>
    <col min="6" max="6" width="18.5546875" style="8" customWidth="1"/>
    <col min="7" max="7" width="9.109375" style="7"/>
    <col min="8" max="42" width="9.44140625" style="13" customWidth="1"/>
    <col min="43" max="200" width="10.33203125" style="13" customWidth="1"/>
    <col min="201" max="201" width="11.44140625" style="13" customWidth="1"/>
    <col min="202" max="219" width="10.33203125" style="13" customWidth="1"/>
    <col min="220" max="371" width="9.109375" style="7" customWidth="1"/>
    <col min="372" max="16384" width="9.109375" style="7"/>
  </cols>
  <sheetData>
    <row r="1" spans="1:372" s="4" customFormat="1" x14ac:dyDescent="0.25">
      <c r="A1" s="6"/>
      <c r="B1" s="6"/>
      <c r="D1" s="9" t="s">
        <v>27</v>
      </c>
      <c r="F1" s="10" t="s">
        <v>22</v>
      </c>
      <c r="G1" s="5">
        <v>365</v>
      </c>
      <c r="H1" s="5">
        <v>1</v>
      </c>
      <c r="I1" s="5">
        <v>2</v>
      </c>
      <c r="J1" s="5">
        <v>3</v>
      </c>
      <c r="K1" s="5">
        <v>4</v>
      </c>
      <c r="L1" s="5">
        <v>5</v>
      </c>
      <c r="M1" s="5">
        <v>6</v>
      </c>
      <c r="N1" s="5">
        <v>7</v>
      </c>
      <c r="O1" s="5">
        <v>8</v>
      </c>
      <c r="P1" s="5">
        <v>9</v>
      </c>
      <c r="Q1" s="5">
        <v>10</v>
      </c>
      <c r="R1" s="5">
        <v>11</v>
      </c>
      <c r="S1" s="5">
        <v>12</v>
      </c>
      <c r="T1" s="5">
        <v>13</v>
      </c>
      <c r="U1" s="5">
        <v>14</v>
      </c>
      <c r="V1" s="5">
        <v>15</v>
      </c>
      <c r="W1" s="5">
        <v>16</v>
      </c>
      <c r="X1" s="5">
        <v>17</v>
      </c>
      <c r="Y1" s="5">
        <v>18</v>
      </c>
      <c r="Z1" s="5">
        <v>19</v>
      </c>
      <c r="AA1" s="5">
        <v>20</v>
      </c>
      <c r="AB1" s="5">
        <v>21</v>
      </c>
      <c r="AC1" s="5">
        <v>22</v>
      </c>
      <c r="AD1" s="5">
        <v>23</v>
      </c>
      <c r="AE1" s="5">
        <v>24</v>
      </c>
      <c r="AF1" s="5">
        <v>25</v>
      </c>
      <c r="AG1" s="5">
        <v>26</v>
      </c>
      <c r="AH1" s="5">
        <v>27</v>
      </c>
      <c r="AI1" s="5">
        <v>28</v>
      </c>
      <c r="AJ1" s="5">
        <v>29</v>
      </c>
      <c r="AK1" s="5">
        <v>30</v>
      </c>
      <c r="AL1" s="5">
        <v>31</v>
      </c>
      <c r="AM1" s="5">
        <v>32</v>
      </c>
      <c r="AN1" s="5">
        <v>33</v>
      </c>
      <c r="AO1" s="5">
        <v>34</v>
      </c>
      <c r="AP1" s="5">
        <v>35</v>
      </c>
      <c r="AQ1" s="5">
        <v>36</v>
      </c>
      <c r="AR1" s="5">
        <v>37</v>
      </c>
      <c r="AS1" s="5">
        <v>38</v>
      </c>
      <c r="AT1" s="5">
        <v>39</v>
      </c>
      <c r="AU1" s="5">
        <v>40</v>
      </c>
      <c r="AV1" s="5">
        <v>41</v>
      </c>
      <c r="AW1" s="5">
        <v>42</v>
      </c>
      <c r="AX1" s="5">
        <v>43</v>
      </c>
      <c r="AY1" s="5">
        <v>44</v>
      </c>
      <c r="AZ1" s="5">
        <v>45</v>
      </c>
      <c r="BA1" s="5">
        <v>46</v>
      </c>
      <c r="BB1" s="5">
        <v>47</v>
      </c>
      <c r="BC1" s="5">
        <v>48</v>
      </c>
      <c r="BD1" s="5">
        <v>49</v>
      </c>
      <c r="BE1" s="5">
        <v>50</v>
      </c>
      <c r="BF1" s="5">
        <v>51</v>
      </c>
      <c r="BG1" s="5">
        <v>52</v>
      </c>
      <c r="BH1" s="5">
        <v>53</v>
      </c>
      <c r="BI1" s="5">
        <v>54</v>
      </c>
      <c r="BJ1" s="5">
        <v>55</v>
      </c>
      <c r="BK1" s="5">
        <v>56</v>
      </c>
      <c r="BL1" s="5">
        <v>57</v>
      </c>
      <c r="BM1" s="5">
        <v>58</v>
      </c>
      <c r="BN1" s="5">
        <v>59</v>
      </c>
      <c r="BO1" s="5">
        <v>60</v>
      </c>
      <c r="BP1" s="5">
        <v>61</v>
      </c>
      <c r="BQ1" s="5">
        <v>62</v>
      </c>
      <c r="BR1" s="5">
        <v>63</v>
      </c>
      <c r="BS1" s="5">
        <v>64</v>
      </c>
      <c r="BT1" s="5">
        <v>65</v>
      </c>
      <c r="BU1" s="5">
        <v>66</v>
      </c>
      <c r="BV1" s="5">
        <v>67</v>
      </c>
      <c r="BW1" s="5">
        <v>68</v>
      </c>
      <c r="BX1" s="5">
        <v>69</v>
      </c>
      <c r="BY1" s="5">
        <v>70</v>
      </c>
      <c r="BZ1" s="5">
        <v>71</v>
      </c>
      <c r="CA1" s="5">
        <v>72</v>
      </c>
      <c r="CB1" s="5">
        <v>73</v>
      </c>
      <c r="CC1" s="5">
        <v>74</v>
      </c>
      <c r="CD1" s="5">
        <v>75</v>
      </c>
      <c r="CE1" s="5">
        <v>76</v>
      </c>
      <c r="CF1" s="5">
        <v>77</v>
      </c>
      <c r="CG1" s="5">
        <v>78</v>
      </c>
      <c r="CH1" s="5">
        <v>79</v>
      </c>
      <c r="CI1" s="5">
        <v>80</v>
      </c>
      <c r="CJ1" s="5">
        <v>81</v>
      </c>
      <c r="CK1" s="5">
        <v>82</v>
      </c>
      <c r="CL1" s="5">
        <v>83</v>
      </c>
      <c r="CM1" s="5">
        <v>84</v>
      </c>
      <c r="CN1" s="5">
        <v>85</v>
      </c>
      <c r="CO1" s="5">
        <v>86</v>
      </c>
      <c r="CP1" s="5">
        <v>87</v>
      </c>
      <c r="CQ1" s="5">
        <v>88</v>
      </c>
      <c r="CR1" s="5">
        <v>89</v>
      </c>
      <c r="CS1" s="5">
        <v>90</v>
      </c>
      <c r="CT1" s="5">
        <v>91</v>
      </c>
      <c r="CU1" s="5">
        <v>92</v>
      </c>
      <c r="CV1" s="5">
        <v>93</v>
      </c>
      <c r="CW1" s="5">
        <v>94</v>
      </c>
      <c r="CX1" s="5">
        <v>95</v>
      </c>
      <c r="CY1" s="5">
        <v>96</v>
      </c>
      <c r="CZ1" s="5">
        <v>97</v>
      </c>
      <c r="DA1" s="5">
        <v>98</v>
      </c>
      <c r="DB1" s="5">
        <v>99</v>
      </c>
      <c r="DC1" s="5">
        <v>100</v>
      </c>
      <c r="DD1" s="5">
        <v>101</v>
      </c>
      <c r="DE1" s="5">
        <v>102</v>
      </c>
      <c r="DF1" s="5">
        <v>103</v>
      </c>
      <c r="DG1" s="5">
        <v>104</v>
      </c>
      <c r="DH1" s="5">
        <v>105</v>
      </c>
      <c r="DI1" s="5">
        <v>106</v>
      </c>
      <c r="DJ1" s="5">
        <v>107</v>
      </c>
      <c r="DK1" s="5">
        <v>108</v>
      </c>
      <c r="DL1" s="5">
        <v>109</v>
      </c>
      <c r="DM1" s="5">
        <v>110</v>
      </c>
      <c r="DN1" s="5">
        <v>111</v>
      </c>
      <c r="DO1" s="5">
        <v>112</v>
      </c>
      <c r="DP1" s="5">
        <v>113</v>
      </c>
      <c r="DQ1" s="5">
        <v>114</v>
      </c>
      <c r="DR1" s="5">
        <v>115</v>
      </c>
      <c r="DS1" s="5">
        <v>116</v>
      </c>
      <c r="DT1" s="5">
        <v>117</v>
      </c>
      <c r="DU1" s="5">
        <v>118</v>
      </c>
      <c r="DV1" s="5">
        <v>119</v>
      </c>
      <c r="DW1" s="5">
        <v>120</v>
      </c>
      <c r="DX1" s="5">
        <v>121</v>
      </c>
      <c r="DY1" s="5">
        <v>122</v>
      </c>
      <c r="DZ1" s="5">
        <v>123</v>
      </c>
      <c r="EA1" s="5">
        <v>124</v>
      </c>
      <c r="EB1" s="5">
        <v>125</v>
      </c>
      <c r="EC1" s="5">
        <v>126</v>
      </c>
      <c r="ED1" s="5">
        <v>127</v>
      </c>
      <c r="EE1" s="5">
        <v>128</v>
      </c>
      <c r="EF1" s="5">
        <v>129</v>
      </c>
      <c r="EG1" s="5">
        <v>130</v>
      </c>
      <c r="EH1" s="5">
        <v>131</v>
      </c>
      <c r="EI1" s="5">
        <v>132</v>
      </c>
      <c r="EJ1" s="5">
        <v>133</v>
      </c>
      <c r="EK1" s="5">
        <v>134</v>
      </c>
      <c r="EL1" s="5">
        <v>135</v>
      </c>
      <c r="EM1" s="5">
        <v>136</v>
      </c>
      <c r="EN1" s="5">
        <v>137</v>
      </c>
      <c r="EO1" s="5">
        <v>138</v>
      </c>
      <c r="EP1" s="5">
        <v>139</v>
      </c>
      <c r="EQ1" s="5">
        <v>140</v>
      </c>
      <c r="ER1" s="5">
        <v>141</v>
      </c>
      <c r="ES1" s="5">
        <v>142</v>
      </c>
      <c r="ET1" s="5">
        <v>143</v>
      </c>
      <c r="EU1" s="5">
        <v>144</v>
      </c>
      <c r="EV1" s="5">
        <v>145</v>
      </c>
      <c r="EW1" s="5">
        <v>146</v>
      </c>
      <c r="EX1" s="5">
        <v>147</v>
      </c>
      <c r="EY1" s="5">
        <v>148</v>
      </c>
      <c r="EZ1" s="5">
        <v>149</v>
      </c>
      <c r="FA1" s="5">
        <v>150</v>
      </c>
      <c r="FB1" s="5">
        <v>151</v>
      </c>
      <c r="FC1" s="5">
        <v>152</v>
      </c>
      <c r="FD1" s="5">
        <v>153</v>
      </c>
      <c r="FE1" s="5">
        <v>154</v>
      </c>
      <c r="FF1" s="5">
        <v>155</v>
      </c>
      <c r="FG1" s="5">
        <v>156</v>
      </c>
      <c r="FH1" s="5">
        <v>157</v>
      </c>
      <c r="FI1" s="5">
        <v>158</v>
      </c>
      <c r="FJ1" s="5">
        <v>159</v>
      </c>
      <c r="FK1" s="5">
        <v>160</v>
      </c>
      <c r="FL1" s="5">
        <v>161</v>
      </c>
      <c r="FM1" s="5">
        <v>162</v>
      </c>
      <c r="FN1" s="5">
        <v>163</v>
      </c>
      <c r="FO1" s="5">
        <v>164</v>
      </c>
      <c r="FP1" s="5">
        <v>165</v>
      </c>
      <c r="FQ1" s="5">
        <v>166</v>
      </c>
      <c r="FR1" s="5">
        <v>167</v>
      </c>
      <c r="FS1" s="5">
        <v>168</v>
      </c>
      <c r="FT1" s="5">
        <v>169</v>
      </c>
      <c r="FU1" s="5">
        <v>170</v>
      </c>
      <c r="FV1" s="5">
        <v>171</v>
      </c>
      <c r="FW1" s="5">
        <v>172</v>
      </c>
      <c r="FX1" s="5">
        <v>173</v>
      </c>
      <c r="FY1" s="5">
        <v>174</v>
      </c>
      <c r="FZ1" s="5">
        <v>175</v>
      </c>
      <c r="GA1" s="5">
        <v>176</v>
      </c>
      <c r="GB1" s="5">
        <v>177</v>
      </c>
      <c r="GC1" s="5">
        <v>178</v>
      </c>
      <c r="GD1" s="5">
        <v>179</v>
      </c>
      <c r="GE1" s="5">
        <v>180</v>
      </c>
      <c r="GF1" s="5">
        <v>181</v>
      </c>
      <c r="GG1" s="5">
        <v>182</v>
      </c>
      <c r="GH1" s="5">
        <v>183</v>
      </c>
      <c r="GI1" s="5">
        <v>184</v>
      </c>
      <c r="GJ1" s="5">
        <v>185</v>
      </c>
      <c r="GK1" s="5">
        <v>186</v>
      </c>
      <c r="GL1" s="5">
        <v>187</v>
      </c>
      <c r="GM1" s="5">
        <v>188</v>
      </c>
      <c r="GN1" s="5">
        <v>189</v>
      </c>
      <c r="GO1" s="5">
        <v>190</v>
      </c>
      <c r="GP1" s="5">
        <v>191</v>
      </c>
      <c r="GQ1" s="5">
        <v>192</v>
      </c>
      <c r="GR1" s="5">
        <v>193</v>
      </c>
      <c r="GS1" s="5">
        <v>194</v>
      </c>
      <c r="GT1" s="5">
        <v>195</v>
      </c>
      <c r="GU1" s="5">
        <v>196</v>
      </c>
      <c r="GV1" s="5">
        <v>197</v>
      </c>
      <c r="GW1" s="5">
        <v>198</v>
      </c>
      <c r="GX1" s="5">
        <v>199</v>
      </c>
      <c r="GY1" s="5">
        <v>200</v>
      </c>
      <c r="GZ1" s="5">
        <v>201</v>
      </c>
      <c r="HA1" s="5">
        <v>202</v>
      </c>
      <c r="HB1" s="5">
        <v>203</v>
      </c>
      <c r="HC1" s="5">
        <v>204</v>
      </c>
      <c r="HD1" s="5">
        <v>205</v>
      </c>
      <c r="HE1" s="5">
        <v>206</v>
      </c>
      <c r="HF1" s="5">
        <v>207</v>
      </c>
      <c r="HG1" s="5">
        <v>208</v>
      </c>
      <c r="HH1" s="5">
        <v>209</v>
      </c>
      <c r="HI1" s="5">
        <v>210</v>
      </c>
      <c r="HJ1" s="5">
        <v>211</v>
      </c>
      <c r="HK1" s="5">
        <v>212</v>
      </c>
      <c r="HL1" s="5">
        <v>213</v>
      </c>
      <c r="HM1" s="5">
        <v>214</v>
      </c>
      <c r="HN1" s="5">
        <v>215</v>
      </c>
      <c r="HO1" s="5">
        <v>216</v>
      </c>
      <c r="HP1" s="5">
        <v>217</v>
      </c>
      <c r="HQ1" s="5">
        <v>218</v>
      </c>
      <c r="HR1" s="5">
        <v>219</v>
      </c>
      <c r="HS1" s="5">
        <v>220</v>
      </c>
      <c r="HT1" s="5">
        <v>221</v>
      </c>
      <c r="HU1" s="5">
        <v>222</v>
      </c>
      <c r="HV1" s="5">
        <v>223</v>
      </c>
      <c r="HW1" s="5">
        <v>224</v>
      </c>
      <c r="HX1" s="5">
        <v>225</v>
      </c>
      <c r="HY1" s="5">
        <v>226</v>
      </c>
      <c r="HZ1" s="5">
        <v>227</v>
      </c>
      <c r="IA1" s="5">
        <v>228</v>
      </c>
      <c r="IB1" s="5">
        <v>229</v>
      </c>
      <c r="IC1" s="5">
        <v>230</v>
      </c>
      <c r="ID1" s="5">
        <v>231</v>
      </c>
      <c r="IE1" s="5">
        <v>232</v>
      </c>
      <c r="IF1" s="5">
        <v>233</v>
      </c>
      <c r="IG1" s="5">
        <v>234</v>
      </c>
      <c r="IH1" s="5">
        <v>235</v>
      </c>
      <c r="II1" s="5">
        <v>236</v>
      </c>
      <c r="IJ1" s="5">
        <v>237</v>
      </c>
      <c r="IK1" s="5">
        <v>238</v>
      </c>
      <c r="IL1" s="5">
        <v>239</v>
      </c>
      <c r="IM1" s="5">
        <v>240</v>
      </c>
      <c r="IN1" s="5">
        <v>241</v>
      </c>
      <c r="IO1" s="5">
        <v>242</v>
      </c>
      <c r="IP1" s="5">
        <v>243</v>
      </c>
      <c r="IQ1" s="5">
        <v>244</v>
      </c>
      <c r="IR1" s="5">
        <v>245</v>
      </c>
      <c r="IS1" s="5">
        <v>246</v>
      </c>
      <c r="IT1" s="5">
        <v>247</v>
      </c>
      <c r="IU1" s="5">
        <v>248</v>
      </c>
      <c r="IV1" s="5">
        <v>249</v>
      </c>
      <c r="IW1" s="5">
        <v>250</v>
      </c>
      <c r="IX1" s="5">
        <v>251</v>
      </c>
      <c r="IY1" s="5">
        <v>252</v>
      </c>
      <c r="IZ1" s="5">
        <v>253</v>
      </c>
      <c r="JA1" s="5">
        <v>254</v>
      </c>
      <c r="JB1" s="5">
        <v>255</v>
      </c>
      <c r="JC1" s="5">
        <v>256</v>
      </c>
      <c r="JD1" s="5">
        <v>257</v>
      </c>
      <c r="JE1" s="5">
        <v>258</v>
      </c>
      <c r="JF1" s="5">
        <v>259</v>
      </c>
      <c r="JG1" s="5">
        <v>260</v>
      </c>
      <c r="JH1" s="5">
        <v>261</v>
      </c>
      <c r="JI1" s="5">
        <v>262</v>
      </c>
      <c r="JJ1" s="5">
        <v>263</v>
      </c>
      <c r="JK1" s="5">
        <v>264</v>
      </c>
      <c r="JL1" s="5">
        <v>265</v>
      </c>
      <c r="JM1" s="5">
        <v>266</v>
      </c>
      <c r="JN1" s="5">
        <v>267</v>
      </c>
      <c r="JO1" s="5">
        <v>268</v>
      </c>
      <c r="JP1" s="5">
        <v>269</v>
      </c>
      <c r="JQ1" s="5">
        <v>270</v>
      </c>
      <c r="JR1" s="5">
        <v>271</v>
      </c>
      <c r="JS1" s="5">
        <v>272</v>
      </c>
      <c r="JT1" s="5">
        <v>273</v>
      </c>
      <c r="JU1" s="5">
        <v>274</v>
      </c>
      <c r="JV1" s="5">
        <v>275</v>
      </c>
      <c r="JW1" s="5">
        <v>276</v>
      </c>
      <c r="JX1" s="5">
        <v>277</v>
      </c>
      <c r="JY1" s="5">
        <v>278</v>
      </c>
      <c r="JZ1" s="5">
        <v>279</v>
      </c>
      <c r="KA1" s="5">
        <v>280</v>
      </c>
      <c r="KB1" s="5">
        <v>281</v>
      </c>
      <c r="KC1" s="5">
        <v>282</v>
      </c>
      <c r="KD1" s="5">
        <v>283</v>
      </c>
      <c r="KE1" s="5">
        <v>284</v>
      </c>
      <c r="KF1" s="5">
        <v>285</v>
      </c>
      <c r="KG1" s="5">
        <v>286</v>
      </c>
      <c r="KH1" s="5">
        <v>287</v>
      </c>
      <c r="KI1" s="5">
        <v>288</v>
      </c>
      <c r="KJ1" s="5">
        <v>289</v>
      </c>
      <c r="KK1" s="5">
        <v>290</v>
      </c>
      <c r="KL1" s="5">
        <v>291</v>
      </c>
      <c r="KM1" s="5">
        <v>292</v>
      </c>
      <c r="KN1" s="5">
        <v>293</v>
      </c>
      <c r="KO1" s="5">
        <v>294</v>
      </c>
      <c r="KP1" s="5">
        <v>295</v>
      </c>
      <c r="KQ1" s="5">
        <v>296</v>
      </c>
      <c r="KR1" s="5">
        <v>297</v>
      </c>
      <c r="KS1" s="5">
        <v>298</v>
      </c>
      <c r="KT1" s="5">
        <v>299</v>
      </c>
      <c r="KU1" s="5">
        <v>300</v>
      </c>
      <c r="KV1" s="5">
        <v>301</v>
      </c>
      <c r="KW1" s="5">
        <v>302</v>
      </c>
      <c r="KX1" s="5">
        <v>303</v>
      </c>
      <c r="KY1" s="5">
        <v>304</v>
      </c>
      <c r="KZ1" s="5">
        <v>305</v>
      </c>
      <c r="LA1" s="5">
        <v>306</v>
      </c>
      <c r="LB1" s="5">
        <v>307</v>
      </c>
      <c r="LC1" s="5">
        <v>308</v>
      </c>
      <c r="LD1" s="5">
        <v>309</v>
      </c>
      <c r="LE1" s="5">
        <v>310</v>
      </c>
      <c r="LF1" s="5">
        <v>311</v>
      </c>
      <c r="LG1" s="5">
        <v>312</v>
      </c>
      <c r="LH1" s="5">
        <v>313</v>
      </c>
      <c r="LI1" s="5">
        <v>314</v>
      </c>
      <c r="LJ1" s="5">
        <v>315</v>
      </c>
      <c r="LK1" s="5">
        <v>316</v>
      </c>
      <c r="LL1" s="5">
        <v>317</v>
      </c>
      <c r="LM1" s="5">
        <v>318</v>
      </c>
      <c r="LN1" s="5">
        <v>319</v>
      </c>
      <c r="LO1" s="5">
        <v>320</v>
      </c>
      <c r="LP1" s="5">
        <v>321</v>
      </c>
      <c r="LQ1" s="5">
        <v>322</v>
      </c>
      <c r="LR1" s="5">
        <v>323</v>
      </c>
      <c r="LS1" s="5">
        <v>324</v>
      </c>
      <c r="LT1" s="5">
        <v>325</v>
      </c>
      <c r="LU1" s="5">
        <v>326</v>
      </c>
      <c r="LV1" s="5">
        <v>327</v>
      </c>
      <c r="LW1" s="5">
        <v>328</v>
      </c>
      <c r="LX1" s="5">
        <v>329</v>
      </c>
      <c r="LY1" s="5">
        <v>330</v>
      </c>
      <c r="LZ1" s="5">
        <v>331</v>
      </c>
      <c r="MA1" s="5">
        <v>332</v>
      </c>
      <c r="MB1" s="5">
        <v>333</v>
      </c>
      <c r="MC1" s="5">
        <v>334</v>
      </c>
      <c r="MD1" s="5">
        <v>335</v>
      </c>
      <c r="ME1" s="5">
        <v>336</v>
      </c>
      <c r="MF1" s="5">
        <v>337</v>
      </c>
      <c r="MG1" s="5">
        <v>338</v>
      </c>
      <c r="MH1" s="5">
        <v>339</v>
      </c>
      <c r="MI1" s="5">
        <v>340</v>
      </c>
      <c r="MJ1" s="5">
        <v>341</v>
      </c>
      <c r="MK1" s="5">
        <v>342</v>
      </c>
      <c r="ML1" s="5">
        <v>343</v>
      </c>
      <c r="MM1" s="5">
        <v>344</v>
      </c>
      <c r="MN1" s="5">
        <v>345</v>
      </c>
      <c r="MO1" s="5">
        <v>346</v>
      </c>
      <c r="MP1" s="5">
        <v>347</v>
      </c>
      <c r="MQ1" s="5">
        <v>348</v>
      </c>
      <c r="MR1" s="5">
        <v>349</v>
      </c>
      <c r="MS1" s="5">
        <v>350</v>
      </c>
      <c r="MT1" s="5">
        <v>351</v>
      </c>
      <c r="MU1" s="5">
        <v>352</v>
      </c>
      <c r="MV1" s="5">
        <v>353</v>
      </c>
      <c r="MW1" s="5">
        <v>354</v>
      </c>
      <c r="MX1" s="5">
        <v>355</v>
      </c>
      <c r="MY1" s="5">
        <v>356</v>
      </c>
      <c r="MZ1" s="5">
        <v>357</v>
      </c>
      <c r="NA1" s="5">
        <v>358</v>
      </c>
      <c r="NB1" s="5">
        <v>359</v>
      </c>
      <c r="NC1" s="5">
        <v>360</v>
      </c>
      <c r="ND1" s="5">
        <v>361</v>
      </c>
      <c r="NE1" s="5">
        <v>362</v>
      </c>
      <c r="NF1" s="5">
        <v>363</v>
      </c>
      <c r="NG1" s="5">
        <v>364</v>
      </c>
      <c r="NH1" s="5">
        <v>365</v>
      </c>
    </row>
    <row r="2" spans="1:372" s="2" customFormat="1" x14ac:dyDescent="0.3">
      <c r="A2" s="9"/>
      <c r="B2" s="9"/>
      <c r="C2" s="9"/>
      <c r="D2" s="12">
        <v>84</v>
      </c>
      <c r="E2" s="9"/>
      <c r="F2" s="11" t="s">
        <v>23</v>
      </c>
      <c r="G2" s="2">
        <v>2020</v>
      </c>
      <c r="H2" s="2">
        <v>2020</v>
      </c>
      <c r="I2" s="2">
        <v>2020</v>
      </c>
      <c r="J2" s="2">
        <v>2020</v>
      </c>
      <c r="K2" s="2">
        <v>2020</v>
      </c>
      <c r="L2" s="2">
        <v>2020</v>
      </c>
      <c r="M2" s="2">
        <v>2020</v>
      </c>
      <c r="N2" s="2">
        <v>2020</v>
      </c>
      <c r="O2" s="2">
        <v>2020</v>
      </c>
      <c r="P2" s="2">
        <v>2020</v>
      </c>
      <c r="Q2" s="2">
        <v>2020</v>
      </c>
      <c r="R2" s="2">
        <v>2020</v>
      </c>
      <c r="S2" s="2">
        <v>2020</v>
      </c>
      <c r="T2" s="2">
        <v>2020</v>
      </c>
      <c r="U2" s="2">
        <v>2020</v>
      </c>
      <c r="V2" s="2">
        <v>2020</v>
      </c>
      <c r="W2" s="2">
        <v>2020</v>
      </c>
      <c r="X2" s="2">
        <v>2020</v>
      </c>
      <c r="Y2" s="2">
        <v>2020</v>
      </c>
      <c r="Z2" s="2">
        <v>2020</v>
      </c>
      <c r="AA2" s="2">
        <v>2020</v>
      </c>
      <c r="AB2" s="2">
        <v>2020</v>
      </c>
      <c r="AC2" s="2">
        <v>2020</v>
      </c>
      <c r="AD2" s="2">
        <v>2020</v>
      </c>
      <c r="AE2" s="2">
        <v>2020</v>
      </c>
      <c r="AF2" s="2">
        <v>2020</v>
      </c>
      <c r="AG2" s="2">
        <v>2020</v>
      </c>
      <c r="AH2" s="2">
        <v>2020</v>
      </c>
      <c r="AI2" s="2">
        <v>2020</v>
      </c>
      <c r="AJ2" s="2">
        <v>2020</v>
      </c>
      <c r="AK2" s="2">
        <v>2020</v>
      </c>
      <c r="AL2" s="2">
        <v>2020</v>
      </c>
      <c r="AM2" s="2">
        <v>2020</v>
      </c>
      <c r="AN2" s="2">
        <v>2020</v>
      </c>
      <c r="AO2" s="2">
        <v>2020</v>
      </c>
      <c r="AP2" s="2">
        <v>2020</v>
      </c>
      <c r="AQ2" s="2">
        <v>2020</v>
      </c>
      <c r="AR2" s="2">
        <v>2020</v>
      </c>
      <c r="AS2" s="2">
        <v>2020</v>
      </c>
      <c r="AT2" s="2">
        <v>2020</v>
      </c>
      <c r="AU2" s="2">
        <v>2020</v>
      </c>
      <c r="AV2" s="2">
        <v>2020</v>
      </c>
      <c r="AW2" s="2">
        <v>2020</v>
      </c>
      <c r="AX2" s="2">
        <v>2020</v>
      </c>
      <c r="AY2" s="2">
        <v>2020</v>
      </c>
      <c r="AZ2" s="2">
        <v>2020</v>
      </c>
      <c r="BA2" s="2">
        <v>2020</v>
      </c>
      <c r="BB2" s="2">
        <v>2020</v>
      </c>
      <c r="BC2" s="2">
        <v>2020</v>
      </c>
      <c r="BD2" s="2">
        <v>2020</v>
      </c>
      <c r="BE2" s="2">
        <v>2020</v>
      </c>
      <c r="BF2" s="2">
        <v>2020</v>
      </c>
      <c r="BG2" s="2">
        <v>2020</v>
      </c>
      <c r="BH2" s="2">
        <v>2020</v>
      </c>
      <c r="BI2" s="2">
        <v>2020</v>
      </c>
      <c r="BJ2" s="2">
        <v>2020</v>
      </c>
      <c r="BK2" s="2">
        <v>2020</v>
      </c>
      <c r="BL2" s="2">
        <v>2020</v>
      </c>
      <c r="BM2" s="2">
        <v>2020</v>
      </c>
      <c r="BN2" s="2">
        <v>2020</v>
      </c>
      <c r="BO2" s="2">
        <v>2020</v>
      </c>
      <c r="BP2" s="2">
        <v>2020</v>
      </c>
      <c r="BQ2" s="2">
        <v>2020</v>
      </c>
      <c r="BR2" s="2">
        <v>2020</v>
      </c>
      <c r="BS2" s="2">
        <v>2020</v>
      </c>
      <c r="BT2" s="2">
        <v>2020</v>
      </c>
      <c r="BU2" s="2">
        <v>2020</v>
      </c>
      <c r="BV2" s="2">
        <v>2020</v>
      </c>
      <c r="BW2" s="2">
        <v>2020</v>
      </c>
      <c r="BX2" s="2">
        <v>2020</v>
      </c>
      <c r="BY2" s="2">
        <v>2020</v>
      </c>
      <c r="BZ2" s="2">
        <v>2020</v>
      </c>
      <c r="CA2" s="2">
        <v>2020</v>
      </c>
      <c r="CB2" s="2">
        <v>2020</v>
      </c>
      <c r="CC2" s="2">
        <v>2020</v>
      </c>
      <c r="CD2" s="2">
        <v>2020</v>
      </c>
      <c r="CE2" s="2">
        <v>2020</v>
      </c>
      <c r="CF2" s="2">
        <v>2020</v>
      </c>
      <c r="CG2" s="2">
        <v>2020</v>
      </c>
      <c r="CH2" s="2">
        <v>2020</v>
      </c>
      <c r="CI2" s="2">
        <v>2020</v>
      </c>
      <c r="CJ2" s="2">
        <v>2020</v>
      </c>
      <c r="CK2" s="2">
        <v>2020</v>
      </c>
      <c r="CL2" s="2">
        <v>2020</v>
      </c>
      <c r="CM2" s="2">
        <v>2020</v>
      </c>
      <c r="CN2" s="2">
        <v>2020</v>
      </c>
      <c r="CO2" s="2">
        <v>2020</v>
      </c>
      <c r="CP2" s="2">
        <v>2020</v>
      </c>
      <c r="CQ2" s="2">
        <v>2020</v>
      </c>
      <c r="CR2" s="2">
        <v>2020</v>
      </c>
      <c r="CS2" s="2">
        <v>2020</v>
      </c>
      <c r="CT2" s="2">
        <v>2020</v>
      </c>
      <c r="CU2" s="2">
        <v>2020</v>
      </c>
      <c r="CV2" s="2">
        <v>2020</v>
      </c>
      <c r="CW2" s="2">
        <v>2020</v>
      </c>
      <c r="CX2" s="2">
        <v>2020</v>
      </c>
      <c r="CY2" s="2">
        <v>2020</v>
      </c>
      <c r="CZ2" s="2">
        <v>2020</v>
      </c>
      <c r="DA2" s="2">
        <v>2020</v>
      </c>
      <c r="DB2" s="2">
        <v>2020</v>
      </c>
      <c r="DC2" s="2">
        <v>2020</v>
      </c>
      <c r="DD2" s="2">
        <v>2020</v>
      </c>
      <c r="DE2" s="2">
        <v>2020</v>
      </c>
      <c r="DF2" s="2">
        <v>2020</v>
      </c>
      <c r="DG2" s="2">
        <v>2020</v>
      </c>
      <c r="DH2" s="2">
        <v>2020</v>
      </c>
      <c r="DI2" s="2">
        <v>2020</v>
      </c>
      <c r="DJ2" s="2">
        <v>2020</v>
      </c>
      <c r="DK2" s="2">
        <v>2020</v>
      </c>
      <c r="DL2" s="2">
        <v>2020</v>
      </c>
      <c r="DM2" s="2">
        <v>2020</v>
      </c>
      <c r="DN2" s="2">
        <v>2020</v>
      </c>
      <c r="DO2" s="2">
        <v>2020</v>
      </c>
      <c r="DP2" s="2">
        <v>2020</v>
      </c>
      <c r="DQ2" s="2">
        <v>2020</v>
      </c>
      <c r="DR2" s="2">
        <v>2020</v>
      </c>
      <c r="DS2" s="2">
        <v>2020</v>
      </c>
      <c r="DT2" s="2">
        <v>2020</v>
      </c>
      <c r="DU2" s="2">
        <v>2020</v>
      </c>
      <c r="DV2" s="2">
        <v>2020</v>
      </c>
      <c r="DW2" s="2">
        <v>2020</v>
      </c>
      <c r="DX2" s="2">
        <v>2020</v>
      </c>
      <c r="DY2" s="2">
        <v>2020</v>
      </c>
      <c r="DZ2" s="2">
        <v>2020</v>
      </c>
      <c r="EA2" s="2">
        <v>2020</v>
      </c>
      <c r="EB2" s="2">
        <v>2020</v>
      </c>
      <c r="EC2" s="2">
        <v>2020</v>
      </c>
      <c r="ED2" s="2">
        <v>2020</v>
      </c>
      <c r="EE2" s="2">
        <v>2020</v>
      </c>
      <c r="EF2" s="2">
        <v>2020</v>
      </c>
      <c r="EG2" s="2">
        <v>2020</v>
      </c>
      <c r="EH2" s="2">
        <v>2020</v>
      </c>
      <c r="EI2" s="2">
        <v>2020</v>
      </c>
      <c r="EJ2" s="2">
        <v>2020</v>
      </c>
      <c r="EK2" s="2">
        <v>2020</v>
      </c>
      <c r="EL2" s="2">
        <v>2020</v>
      </c>
      <c r="EM2" s="2">
        <v>2020</v>
      </c>
      <c r="EN2" s="2">
        <v>2020</v>
      </c>
      <c r="EO2" s="2">
        <v>2020</v>
      </c>
      <c r="EP2" s="2">
        <v>2020</v>
      </c>
      <c r="EQ2" s="2">
        <v>2020</v>
      </c>
      <c r="ER2" s="2">
        <v>2020</v>
      </c>
      <c r="ES2" s="2">
        <v>2020</v>
      </c>
      <c r="ET2" s="2">
        <v>2020</v>
      </c>
      <c r="EU2" s="2">
        <v>2020</v>
      </c>
      <c r="EV2" s="2">
        <v>2020</v>
      </c>
      <c r="EW2" s="2">
        <v>2020</v>
      </c>
      <c r="EX2" s="2">
        <v>2020</v>
      </c>
      <c r="EY2" s="2">
        <v>2020</v>
      </c>
      <c r="EZ2" s="2">
        <v>2020</v>
      </c>
      <c r="FA2" s="2">
        <v>2020</v>
      </c>
      <c r="FB2" s="2">
        <v>2020</v>
      </c>
      <c r="FC2" s="2">
        <v>2020</v>
      </c>
      <c r="FD2" s="2">
        <v>2020</v>
      </c>
      <c r="FE2" s="2">
        <v>2020</v>
      </c>
      <c r="FF2" s="2">
        <v>2020</v>
      </c>
      <c r="FG2" s="2">
        <v>2020</v>
      </c>
      <c r="FH2" s="2">
        <v>2020</v>
      </c>
      <c r="FI2" s="2">
        <v>2020</v>
      </c>
      <c r="FJ2" s="2">
        <v>2020</v>
      </c>
      <c r="FK2" s="2">
        <v>2020</v>
      </c>
      <c r="FL2" s="2">
        <v>2020</v>
      </c>
      <c r="FM2" s="2">
        <v>2020</v>
      </c>
      <c r="FN2" s="2">
        <v>2020</v>
      </c>
      <c r="FO2" s="2">
        <v>2020</v>
      </c>
      <c r="FP2" s="2">
        <v>2020</v>
      </c>
      <c r="FQ2" s="2">
        <v>2020</v>
      </c>
      <c r="FR2" s="2">
        <v>2020</v>
      </c>
      <c r="FS2" s="2">
        <v>2020</v>
      </c>
      <c r="FT2" s="2">
        <v>2020</v>
      </c>
      <c r="FU2" s="2">
        <v>2020</v>
      </c>
      <c r="FV2" s="2">
        <v>2020</v>
      </c>
      <c r="FW2" s="2">
        <v>2020</v>
      </c>
      <c r="FX2" s="2">
        <v>2020</v>
      </c>
      <c r="FY2" s="2">
        <v>2020</v>
      </c>
      <c r="FZ2" s="2">
        <v>2020</v>
      </c>
      <c r="GA2" s="2">
        <v>2020</v>
      </c>
      <c r="GB2" s="2">
        <v>2020</v>
      </c>
      <c r="GC2" s="2">
        <v>2020</v>
      </c>
      <c r="GD2" s="2">
        <v>2020</v>
      </c>
      <c r="GE2" s="2">
        <v>2020</v>
      </c>
      <c r="GF2" s="2">
        <v>2020</v>
      </c>
      <c r="GG2" s="2">
        <v>2020</v>
      </c>
      <c r="GH2" s="2">
        <v>2020</v>
      </c>
      <c r="GI2" s="2">
        <v>2020</v>
      </c>
      <c r="GJ2" s="2">
        <v>2020</v>
      </c>
      <c r="GK2" s="2">
        <v>2020</v>
      </c>
      <c r="GL2" s="2">
        <v>2020</v>
      </c>
      <c r="GM2" s="2">
        <v>2020</v>
      </c>
      <c r="GN2" s="2">
        <v>2020</v>
      </c>
      <c r="GO2" s="2">
        <v>2020</v>
      </c>
      <c r="GP2" s="2">
        <v>2020</v>
      </c>
      <c r="GQ2" s="2">
        <v>2020</v>
      </c>
      <c r="GR2" s="2">
        <v>2020</v>
      </c>
      <c r="GS2" s="2">
        <v>2020</v>
      </c>
      <c r="GT2" s="2">
        <v>2020</v>
      </c>
      <c r="GU2" s="2">
        <v>2020</v>
      </c>
      <c r="GV2" s="2">
        <v>2020</v>
      </c>
      <c r="GW2" s="2">
        <v>2020</v>
      </c>
      <c r="GX2" s="2">
        <v>2020</v>
      </c>
      <c r="GY2" s="2">
        <v>2020</v>
      </c>
      <c r="GZ2" s="2">
        <v>2020</v>
      </c>
      <c r="HA2" s="2">
        <v>2020</v>
      </c>
      <c r="HB2" s="2">
        <v>2020</v>
      </c>
      <c r="HC2" s="2">
        <v>2020</v>
      </c>
      <c r="HD2" s="2">
        <v>2020</v>
      </c>
      <c r="HE2" s="2">
        <v>2020</v>
      </c>
      <c r="HF2" s="2">
        <v>2020</v>
      </c>
      <c r="HG2" s="2">
        <v>2020</v>
      </c>
      <c r="HH2" s="2">
        <v>2020</v>
      </c>
      <c r="HI2" s="2">
        <v>2020</v>
      </c>
      <c r="HJ2" s="2">
        <v>2020</v>
      </c>
      <c r="HK2" s="2">
        <v>2020</v>
      </c>
      <c r="HL2" s="2">
        <v>2020</v>
      </c>
      <c r="HM2" s="2">
        <v>2020</v>
      </c>
      <c r="HN2" s="2">
        <v>2020</v>
      </c>
      <c r="HO2" s="2">
        <v>2020</v>
      </c>
      <c r="HP2" s="2">
        <v>2020</v>
      </c>
      <c r="HQ2" s="2">
        <v>2020</v>
      </c>
      <c r="HR2" s="2">
        <v>2020</v>
      </c>
      <c r="HS2" s="2">
        <v>2020</v>
      </c>
      <c r="HT2" s="2">
        <v>2020</v>
      </c>
      <c r="HU2" s="2">
        <v>2020</v>
      </c>
      <c r="HV2" s="2">
        <v>2020</v>
      </c>
      <c r="HW2" s="2">
        <v>2020</v>
      </c>
      <c r="HX2" s="2">
        <v>2020</v>
      </c>
      <c r="HY2" s="2">
        <v>2020</v>
      </c>
      <c r="HZ2" s="2">
        <v>2020</v>
      </c>
      <c r="IA2" s="2">
        <v>2020</v>
      </c>
      <c r="IB2" s="2">
        <v>2020</v>
      </c>
      <c r="IC2" s="2">
        <v>2020</v>
      </c>
      <c r="ID2" s="2">
        <v>2020</v>
      </c>
      <c r="IE2" s="2">
        <v>2020</v>
      </c>
      <c r="IF2" s="2">
        <v>2020</v>
      </c>
      <c r="IG2" s="2">
        <v>2020</v>
      </c>
      <c r="IH2" s="2">
        <v>2020</v>
      </c>
      <c r="II2" s="2">
        <v>2020</v>
      </c>
      <c r="IJ2" s="2">
        <v>2020</v>
      </c>
      <c r="IK2" s="2">
        <v>2020</v>
      </c>
      <c r="IL2" s="2">
        <v>2020</v>
      </c>
      <c r="IM2" s="2">
        <v>2020</v>
      </c>
      <c r="IN2" s="2">
        <v>2020</v>
      </c>
      <c r="IO2" s="2">
        <v>2020</v>
      </c>
      <c r="IP2" s="2">
        <v>2020</v>
      </c>
      <c r="IQ2" s="2">
        <v>2020</v>
      </c>
      <c r="IR2" s="2">
        <v>2020</v>
      </c>
      <c r="IS2" s="2">
        <v>2020</v>
      </c>
      <c r="IT2" s="2">
        <v>2020</v>
      </c>
      <c r="IU2" s="2">
        <v>2020</v>
      </c>
      <c r="IV2" s="2">
        <v>2020</v>
      </c>
      <c r="IW2" s="2">
        <v>2020</v>
      </c>
      <c r="IX2" s="2">
        <v>2020</v>
      </c>
      <c r="IY2" s="2">
        <v>2020</v>
      </c>
      <c r="IZ2" s="2">
        <v>2020</v>
      </c>
      <c r="JA2" s="2">
        <v>2020</v>
      </c>
      <c r="JB2" s="2">
        <v>2020</v>
      </c>
      <c r="JC2" s="2">
        <v>2020</v>
      </c>
      <c r="JD2" s="2">
        <v>2020</v>
      </c>
      <c r="JE2" s="2">
        <v>2020</v>
      </c>
      <c r="JF2" s="2">
        <v>2020</v>
      </c>
      <c r="JG2" s="2">
        <v>2020</v>
      </c>
      <c r="JH2" s="2">
        <v>2020</v>
      </c>
      <c r="JI2" s="2">
        <v>2020</v>
      </c>
      <c r="JJ2" s="2">
        <v>2020</v>
      </c>
      <c r="JK2" s="2">
        <v>2020</v>
      </c>
      <c r="JL2" s="2">
        <v>2020</v>
      </c>
      <c r="JM2" s="2">
        <v>2020</v>
      </c>
      <c r="JN2" s="2">
        <v>2020</v>
      </c>
      <c r="JO2" s="2">
        <v>2020</v>
      </c>
      <c r="JP2" s="2">
        <v>2020</v>
      </c>
      <c r="JQ2" s="2">
        <v>2020</v>
      </c>
      <c r="JR2" s="2">
        <v>2020</v>
      </c>
      <c r="JS2" s="2">
        <v>2020</v>
      </c>
      <c r="JT2" s="2">
        <v>2020</v>
      </c>
      <c r="JU2" s="2">
        <v>2020</v>
      </c>
      <c r="JV2" s="2">
        <v>2020</v>
      </c>
      <c r="JW2" s="2">
        <v>2020</v>
      </c>
      <c r="JX2" s="2">
        <v>2020</v>
      </c>
      <c r="JY2" s="2">
        <v>2020</v>
      </c>
      <c r="JZ2" s="2">
        <v>2020</v>
      </c>
      <c r="KA2" s="2">
        <v>2020</v>
      </c>
      <c r="KB2" s="2">
        <v>2020</v>
      </c>
      <c r="KC2" s="2">
        <v>2020</v>
      </c>
      <c r="KD2" s="2">
        <v>2020</v>
      </c>
      <c r="KE2" s="2">
        <v>2020</v>
      </c>
      <c r="KF2" s="2">
        <v>2020</v>
      </c>
      <c r="KG2" s="2">
        <v>2020</v>
      </c>
      <c r="KH2" s="2">
        <v>2020</v>
      </c>
      <c r="KI2" s="2">
        <v>2020</v>
      </c>
      <c r="KJ2" s="2">
        <v>2020</v>
      </c>
      <c r="KK2" s="2">
        <v>2020</v>
      </c>
      <c r="KL2" s="2">
        <v>2020</v>
      </c>
      <c r="KM2" s="2">
        <v>2020</v>
      </c>
      <c r="KN2" s="2">
        <v>2020</v>
      </c>
      <c r="KO2" s="2">
        <v>2020</v>
      </c>
      <c r="KP2" s="2">
        <v>2020</v>
      </c>
      <c r="KQ2" s="2">
        <v>2020</v>
      </c>
      <c r="KR2" s="2">
        <v>2020</v>
      </c>
      <c r="KS2" s="2">
        <v>2020</v>
      </c>
      <c r="KT2" s="2">
        <v>2020</v>
      </c>
      <c r="KU2" s="2">
        <v>2020</v>
      </c>
      <c r="KV2" s="2">
        <v>2020</v>
      </c>
      <c r="KW2" s="2">
        <v>2020</v>
      </c>
      <c r="KX2" s="2">
        <v>2020</v>
      </c>
      <c r="KY2" s="2">
        <v>2020</v>
      </c>
      <c r="KZ2" s="2">
        <v>2020</v>
      </c>
      <c r="LA2" s="2">
        <v>2020</v>
      </c>
      <c r="LB2" s="2">
        <v>2020</v>
      </c>
      <c r="LC2" s="2">
        <v>2020</v>
      </c>
      <c r="LD2" s="2">
        <v>2020</v>
      </c>
      <c r="LE2" s="2">
        <v>2020</v>
      </c>
      <c r="LF2" s="2">
        <v>2020</v>
      </c>
      <c r="LG2" s="2">
        <v>2020</v>
      </c>
      <c r="LH2" s="2">
        <v>2020</v>
      </c>
      <c r="LI2" s="2">
        <v>2020</v>
      </c>
      <c r="LJ2" s="2">
        <v>2020</v>
      </c>
      <c r="LK2" s="2">
        <v>2020</v>
      </c>
      <c r="LL2" s="2">
        <v>2020</v>
      </c>
      <c r="LM2" s="2">
        <v>2020</v>
      </c>
      <c r="LN2" s="2">
        <v>2020</v>
      </c>
      <c r="LO2" s="2">
        <v>2020</v>
      </c>
      <c r="LP2" s="2">
        <v>2020</v>
      </c>
      <c r="LQ2" s="2">
        <v>2020</v>
      </c>
      <c r="LR2" s="2">
        <v>2020</v>
      </c>
      <c r="LS2" s="2">
        <v>2020</v>
      </c>
      <c r="LT2" s="2">
        <v>2020</v>
      </c>
      <c r="LU2" s="2">
        <v>2020</v>
      </c>
      <c r="LV2" s="2">
        <v>2020</v>
      </c>
      <c r="LW2" s="2">
        <v>2020</v>
      </c>
      <c r="LX2" s="2">
        <v>2020</v>
      </c>
      <c r="LY2" s="2">
        <v>2020</v>
      </c>
      <c r="LZ2" s="2">
        <v>2020</v>
      </c>
      <c r="MA2" s="2">
        <v>2020</v>
      </c>
      <c r="MB2" s="2">
        <v>2020</v>
      </c>
      <c r="MC2" s="2">
        <v>2020</v>
      </c>
      <c r="MD2" s="2">
        <v>2020</v>
      </c>
      <c r="ME2" s="2">
        <v>2020</v>
      </c>
      <c r="MF2" s="2">
        <v>2020</v>
      </c>
      <c r="MG2" s="2">
        <v>2020</v>
      </c>
      <c r="MH2" s="2">
        <v>2020</v>
      </c>
      <c r="MI2" s="2">
        <v>2020</v>
      </c>
      <c r="MJ2" s="2">
        <v>2020</v>
      </c>
      <c r="MK2" s="2">
        <v>2020</v>
      </c>
      <c r="ML2" s="2">
        <v>2020</v>
      </c>
      <c r="MM2" s="2">
        <v>2020</v>
      </c>
      <c r="MN2" s="2">
        <v>2020</v>
      </c>
      <c r="MO2" s="2">
        <v>2020</v>
      </c>
      <c r="MP2" s="2">
        <v>2020</v>
      </c>
      <c r="MQ2" s="2">
        <v>2020</v>
      </c>
      <c r="MR2" s="2">
        <v>2020</v>
      </c>
      <c r="MS2" s="2">
        <v>2020</v>
      </c>
      <c r="MT2" s="2">
        <v>2020</v>
      </c>
      <c r="MU2" s="2">
        <v>2020</v>
      </c>
      <c r="MV2" s="2">
        <v>2020</v>
      </c>
      <c r="MW2" s="2">
        <v>2020</v>
      </c>
      <c r="MX2" s="2">
        <v>2020</v>
      </c>
      <c r="MY2" s="2">
        <v>2020</v>
      </c>
      <c r="MZ2" s="2">
        <v>2020</v>
      </c>
      <c r="NA2" s="2">
        <v>2020</v>
      </c>
      <c r="NB2" s="2">
        <v>2020</v>
      </c>
      <c r="NC2" s="2">
        <v>2020</v>
      </c>
      <c r="ND2" s="2">
        <v>2020</v>
      </c>
      <c r="NE2" s="2">
        <v>2020</v>
      </c>
      <c r="NF2" s="2">
        <v>2020</v>
      </c>
      <c r="NG2" s="2">
        <v>2020</v>
      </c>
      <c r="NH2" s="2">
        <v>2020</v>
      </c>
    </row>
    <row r="3" spans="1:372" s="3" customFormat="1" x14ac:dyDescent="0.2">
      <c r="A3" s="9"/>
      <c r="B3" s="53">
        <v>45292</v>
      </c>
      <c r="C3" s="9"/>
      <c r="D3" s="9" t="s">
        <v>22</v>
      </c>
      <c r="E3" s="9" t="s">
        <v>26</v>
      </c>
      <c r="F3" s="11" t="s">
        <v>24</v>
      </c>
      <c r="G3" s="71" t="s">
        <v>15</v>
      </c>
      <c r="H3" s="2" t="s">
        <v>4</v>
      </c>
      <c r="I3" s="2" t="s">
        <v>4</v>
      </c>
      <c r="J3" s="2" t="s">
        <v>238</v>
      </c>
      <c r="K3" s="2" t="s">
        <v>238</v>
      </c>
      <c r="L3" s="2" t="s">
        <v>238</v>
      </c>
      <c r="M3" s="2" t="s">
        <v>238</v>
      </c>
      <c r="N3" s="2" t="s">
        <v>238</v>
      </c>
      <c r="O3" s="2" t="s">
        <v>238</v>
      </c>
      <c r="P3" s="2" t="s">
        <v>238</v>
      </c>
      <c r="Q3" s="2" t="s">
        <v>238</v>
      </c>
      <c r="R3" s="2" t="s">
        <v>238</v>
      </c>
      <c r="S3" s="2" t="s">
        <v>238</v>
      </c>
      <c r="T3" s="2" t="s">
        <v>238</v>
      </c>
      <c r="U3" s="2" t="s">
        <v>238</v>
      </c>
      <c r="V3" s="2" t="s">
        <v>238</v>
      </c>
      <c r="W3" s="2" t="s">
        <v>238</v>
      </c>
      <c r="X3" s="2" t="s">
        <v>238</v>
      </c>
      <c r="Y3" s="2" t="s">
        <v>238</v>
      </c>
      <c r="Z3" s="2" t="s">
        <v>238</v>
      </c>
      <c r="AA3" s="2" t="s">
        <v>238</v>
      </c>
      <c r="AB3" s="2" t="s">
        <v>238</v>
      </c>
      <c r="AC3" s="2" t="s">
        <v>238</v>
      </c>
      <c r="AD3" s="2" t="s">
        <v>238</v>
      </c>
      <c r="AE3" s="2" t="s">
        <v>238</v>
      </c>
      <c r="AF3" s="2" t="s">
        <v>238</v>
      </c>
      <c r="AG3" s="2" t="s">
        <v>238</v>
      </c>
      <c r="AH3" s="2" t="s">
        <v>238</v>
      </c>
      <c r="AI3" s="2" t="s">
        <v>238</v>
      </c>
      <c r="AJ3" s="2" t="s">
        <v>238</v>
      </c>
      <c r="AK3" s="2" t="s">
        <v>238</v>
      </c>
      <c r="AL3" s="2" t="s">
        <v>238</v>
      </c>
      <c r="AM3" s="2" t="s">
        <v>5</v>
      </c>
      <c r="AN3" s="2" t="s">
        <v>5</v>
      </c>
      <c r="AO3" s="2" t="s">
        <v>5</v>
      </c>
      <c r="AP3" s="2" t="s">
        <v>5</v>
      </c>
      <c r="AQ3" s="2" t="s">
        <v>5</v>
      </c>
      <c r="AR3" s="2" t="s">
        <v>5</v>
      </c>
      <c r="AS3" s="2" t="s">
        <v>5</v>
      </c>
      <c r="AT3" s="2" t="s">
        <v>5</v>
      </c>
      <c r="AU3" s="2" t="s">
        <v>5</v>
      </c>
      <c r="AV3" s="2" t="s">
        <v>5</v>
      </c>
      <c r="AW3" s="2" t="s">
        <v>5</v>
      </c>
      <c r="AX3" s="2" t="s">
        <v>5</v>
      </c>
      <c r="AY3" s="2" t="s">
        <v>5</v>
      </c>
      <c r="AZ3" s="2" t="s">
        <v>5</v>
      </c>
      <c r="BA3" s="2" t="s">
        <v>5</v>
      </c>
      <c r="BB3" s="2" t="s">
        <v>5</v>
      </c>
      <c r="BC3" s="2" t="s">
        <v>5</v>
      </c>
      <c r="BD3" s="2" t="s">
        <v>5</v>
      </c>
      <c r="BE3" s="2" t="s">
        <v>5</v>
      </c>
      <c r="BF3" s="2" t="s">
        <v>5</v>
      </c>
      <c r="BG3" s="2" t="s">
        <v>5</v>
      </c>
      <c r="BH3" s="2" t="s">
        <v>5</v>
      </c>
      <c r="BI3" s="2" t="s">
        <v>5</v>
      </c>
      <c r="BJ3" s="2" t="s">
        <v>5</v>
      </c>
      <c r="BK3" s="2" t="s">
        <v>5</v>
      </c>
      <c r="BL3" s="2" t="s">
        <v>5</v>
      </c>
      <c r="BM3" s="2" t="s">
        <v>5</v>
      </c>
      <c r="BN3" s="2" t="s">
        <v>5</v>
      </c>
      <c r="BO3" s="2" t="s">
        <v>239</v>
      </c>
      <c r="BP3" s="2" t="s">
        <v>6</v>
      </c>
      <c r="BQ3" s="2" t="s">
        <v>6</v>
      </c>
      <c r="BR3" s="2" t="s">
        <v>6</v>
      </c>
      <c r="BS3" s="2" t="s">
        <v>6</v>
      </c>
      <c r="BT3" s="2" t="s">
        <v>6</v>
      </c>
      <c r="BU3" s="2" t="s">
        <v>6</v>
      </c>
      <c r="BV3" s="2" t="s">
        <v>6</v>
      </c>
      <c r="BW3" s="2" t="s">
        <v>6</v>
      </c>
      <c r="BX3" s="2" t="s">
        <v>6</v>
      </c>
      <c r="BY3" s="2" t="s">
        <v>6</v>
      </c>
      <c r="BZ3" s="2" t="s">
        <v>6</v>
      </c>
      <c r="CA3" s="2" t="s">
        <v>6</v>
      </c>
      <c r="CB3" s="2" t="s">
        <v>6</v>
      </c>
      <c r="CC3" s="2" t="s">
        <v>6</v>
      </c>
      <c r="CD3" s="2" t="s">
        <v>6</v>
      </c>
      <c r="CE3" s="2" t="s">
        <v>6</v>
      </c>
      <c r="CF3" s="2" t="s">
        <v>6</v>
      </c>
      <c r="CG3" s="2" t="s">
        <v>6</v>
      </c>
      <c r="CH3" s="2" t="s">
        <v>6</v>
      </c>
      <c r="CI3" s="2" t="s">
        <v>6</v>
      </c>
      <c r="CJ3" s="2" t="s">
        <v>6</v>
      </c>
      <c r="CK3" s="2" t="s">
        <v>6</v>
      </c>
      <c r="CL3" s="2" t="s">
        <v>6</v>
      </c>
      <c r="CM3" s="2" t="s">
        <v>6</v>
      </c>
      <c r="CN3" s="2" t="s">
        <v>6</v>
      </c>
      <c r="CO3" s="2" t="s">
        <v>6</v>
      </c>
      <c r="CP3" s="2" t="s">
        <v>6</v>
      </c>
      <c r="CQ3" s="2" t="s">
        <v>6</v>
      </c>
      <c r="CR3" s="2" t="s">
        <v>6</v>
      </c>
      <c r="CS3" s="2" t="s">
        <v>6</v>
      </c>
      <c r="CT3" s="2" t="s">
        <v>7</v>
      </c>
      <c r="CU3" s="2" t="s">
        <v>7</v>
      </c>
      <c r="CV3" s="2" t="s">
        <v>237</v>
      </c>
      <c r="CW3" s="2" t="s">
        <v>237</v>
      </c>
      <c r="CX3" s="2" t="s">
        <v>237</v>
      </c>
      <c r="CY3" s="2" t="s">
        <v>237</v>
      </c>
      <c r="CZ3" s="2" t="s">
        <v>237</v>
      </c>
      <c r="DA3" s="2" t="s">
        <v>237</v>
      </c>
      <c r="DB3" s="2" t="s">
        <v>237</v>
      </c>
      <c r="DC3" s="2" t="s">
        <v>237</v>
      </c>
      <c r="DD3" s="2" t="s">
        <v>237</v>
      </c>
      <c r="DE3" s="2" t="s">
        <v>237</v>
      </c>
      <c r="DF3" s="2" t="s">
        <v>237</v>
      </c>
      <c r="DG3" s="2" t="s">
        <v>237</v>
      </c>
      <c r="DH3" s="2" t="s">
        <v>237</v>
      </c>
      <c r="DI3" s="2" t="s">
        <v>237</v>
      </c>
      <c r="DJ3" s="2" t="s">
        <v>237</v>
      </c>
      <c r="DK3" s="2" t="s">
        <v>237</v>
      </c>
      <c r="DL3" s="2" t="s">
        <v>237</v>
      </c>
      <c r="DM3" s="2" t="s">
        <v>237</v>
      </c>
      <c r="DN3" s="2" t="s">
        <v>237</v>
      </c>
      <c r="DO3" s="2" t="s">
        <v>237</v>
      </c>
      <c r="DP3" s="2" t="s">
        <v>237</v>
      </c>
      <c r="DQ3" s="2" t="s">
        <v>237</v>
      </c>
      <c r="DR3" s="2" t="s">
        <v>237</v>
      </c>
      <c r="DS3" s="2" t="s">
        <v>237</v>
      </c>
      <c r="DT3" s="2" t="s">
        <v>237</v>
      </c>
      <c r="DU3" s="2" t="s">
        <v>237</v>
      </c>
      <c r="DV3" s="2" t="s">
        <v>237</v>
      </c>
      <c r="DW3" s="2" t="s">
        <v>237</v>
      </c>
      <c r="DX3" s="2" t="s">
        <v>8</v>
      </c>
      <c r="DY3" s="2" t="s">
        <v>8</v>
      </c>
      <c r="DZ3" s="2" t="s">
        <v>8</v>
      </c>
      <c r="EA3" s="2" t="s">
        <v>8</v>
      </c>
      <c r="EB3" s="2" t="s">
        <v>8</v>
      </c>
      <c r="EC3" s="2" t="s">
        <v>8</v>
      </c>
      <c r="ED3" s="2" t="s">
        <v>8</v>
      </c>
      <c r="EE3" s="2" t="s">
        <v>8</v>
      </c>
      <c r="EF3" s="2" t="s">
        <v>8</v>
      </c>
      <c r="EG3" s="2" t="s">
        <v>8</v>
      </c>
      <c r="EH3" s="2" t="s">
        <v>8</v>
      </c>
      <c r="EI3" s="2" t="s">
        <v>8</v>
      </c>
      <c r="EJ3" s="2" t="s">
        <v>8</v>
      </c>
      <c r="EK3" s="2" t="s">
        <v>8</v>
      </c>
      <c r="EL3" s="2" t="s">
        <v>8</v>
      </c>
      <c r="EM3" s="2" t="s">
        <v>8</v>
      </c>
      <c r="EN3" s="2" t="s">
        <v>8</v>
      </c>
      <c r="EO3" s="2" t="s">
        <v>8</v>
      </c>
      <c r="EP3" s="2" t="s">
        <v>8</v>
      </c>
      <c r="EQ3" s="2" t="s">
        <v>8</v>
      </c>
      <c r="ER3" s="2" t="s">
        <v>8</v>
      </c>
      <c r="ES3" s="2" t="s">
        <v>8</v>
      </c>
      <c r="ET3" s="2" t="s">
        <v>8</v>
      </c>
      <c r="EU3" s="2" t="s">
        <v>8</v>
      </c>
      <c r="EV3" s="2" t="s">
        <v>8</v>
      </c>
      <c r="EW3" s="2" t="s">
        <v>8</v>
      </c>
      <c r="EX3" s="2" t="s">
        <v>8</v>
      </c>
      <c r="EY3" s="2" t="s">
        <v>8</v>
      </c>
      <c r="EZ3" s="2" t="s">
        <v>8</v>
      </c>
      <c r="FA3" s="2" t="s">
        <v>8</v>
      </c>
      <c r="FB3" s="2" t="s">
        <v>8</v>
      </c>
      <c r="FC3" s="2" t="s">
        <v>9</v>
      </c>
      <c r="FD3" s="2" t="s">
        <v>9</v>
      </c>
      <c r="FE3" s="2" t="s">
        <v>9</v>
      </c>
      <c r="FF3" s="2" t="s">
        <v>9</v>
      </c>
      <c r="FG3" s="2" t="s">
        <v>9</v>
      </c>
      <c r="FH3" s="2" t="s">
        <v>9</v>
      </c>
      <c r="FI3" s="2" t="s">
        <v>9</v>
      </c>
      <c r="FJ3" s="2" t="s">
        <v>9</v>
      </c>
      <c r="FK3" s="2" t="s">
        <v>9</v>
      </c>
      <c r="FL3" s="2" t="s">
        <v>9</v>
      </c>
      <c r="FM3" s="2" t="s">
        <v>9</v>
      </c>
      <c r="FN3" s="2" t="s">
        <v>9</v>
      </c>
      <c r="FO3" s="2" t="s">
        <v>9</v>
      </c>
      <c r="FP3" s="2" t="s">
        <v>9</v>
      </c>
      <c r="FQ3" s="2" t="s">
        <v>9</v>
      </c>
      <c r="FR3" s="2" t="s">
        <v>9</v>
      </c>
      <c r="FS3" s="2" t="s">
        <v>9</v>
      </c>
      <c r="FT3" s="2" t="s">
        <v>9</v>
      </c>
      <c r="FU3" s="2" t="s">
        <v>9</v>
      </c>
      <c r="FV3" s="2" t="s">
        <v>9</v>
      </c>
      <c r="FW3" s="2" t="s">
        <v>9</v>
      </c>
      <c r="FX3" s="2" t="s">
        <v>9</v>
      </c>
      <c r="FY3" s="2" t="s">
        <v>9</v>
      </c>
      <c r="FZ3" s="2" t="s">
        <v>9</v>
      </c>
      <c r="GA3" s="2" t="s">
        <v>9</v>
      </c>
      <c r="GB3" s="2" t="s">
        <v>9</v>
      </c>
      <c r="GC3" s="2" t="s">
        <v>9</v>
      </c>
      <c r="GD3" s="2" t="s">
        <v>9</v>
      </c>
      <c r="GE3" s="2" t="s">
        <v>9</v>
      </c>
      <c r="GF3" s="2" t="s">
        <v>9</v>
      </c>
      <c r="GG3" s="2" t="s">
        <v>10</v>
      </c>
      <c r="GH3" s="2" t="s">
        <v>10</v>
      </c>
      <c r="GI3" s="2" t="s">
        <v>10</v>
      </c>
      <c r="GJ3" s="2" t="s">
        <v>10</v>
      </c>
      <c r="GK3" s="2" t="s">
        <v>10</v>
      </c>
      <c r="GL3" s="2" t="s">
        <v>10</v>
      </c>
      <c r="GM3" s="2" t="s">
        <v>10</v>
      </c>
      <c r="GN3" s="2" t="s">
        <v>10</v>
      </c>
      <c r="GO3" s="2" t="s">
        <v>10</v>
      </c>
      <c r="GP3" s="2" t="s">
        <v>10</v>
      </c>
      <c r="GQ3" s="2" t="s">
        <v>10</v>
      </c>
      <c r="GR3" s="2" t="s">
        <v>10</v>
      </c>
      <c r="GS3" s="2" t="s">
        <v>10</v>
      </c>
      <c r="GT3" s="2" t="s">
        <v>10</v>
      </c>
      <c r="GU3" s="2" t="s">
        <v>10</v>
      </c>
      <c r="GV3" s="2" t="s">
        <v>10</v>
      </c>
      <c r="GW3" s="2" t="s">
        <v>10</v>
      </c>
      <c r="GX3" s="2" t="s">
        <v>10</v>
      </c>
      <c r="GY3" s="2" t="s">
        <v>10</v>
      </c>
      <c r="GZ3" s="2" t="s">
        <v>10</v>
      </c>
      <c r="HA3" s="2" t="s">
        <v>10</v>
      </c>
      <c r="HB3" s="2" t="s">
        <v>10</v>
      </c>
      <c r="HC3" s="2" t="s">
        <v>10</v>
      </c>
      <c r="HD3" s="2" t="s">
        <v>10</v>
      </c>
      <c r="HE3" s="2" t="s">
        <v>10</v>
      </c>
      <c r="HF3" s="2" t="s">
        <v>10</v>
      </c>
      <c r="HG3" s="2" t="s">
        <v>10</v>
      </c>
      <c r="HH3" s="2" t="s">
        <v>10</v>
      </c>
      <c r="HI3" s="2" t="s">
        <v>10</v>
      </c>
      <c r="HJ3" s="2" t="s">
        <v>10</v>
      </c>
      <c r="HK3" s="2" t="s">
        <v>10</v>
      </c>
      <c r="HL3" s="2" t="s">
        <v>11</v>
      </c>
      <c r="HM3" s="2" t="s">
        <v>11</v>
      </c>
      <c r="HN3" s="2" t="s">
        <v>11</v>
      </c>
      <c r="HO3" s="2" t="s">
        <v>11</v>
      </c>
      <c r="HP3" s="2" t="s">
        <v>11</v>
      </c>
      <c r="HQ3" s="2" t="s">
        <v>11</v>
      </c>
      <c r="HR3" s="2" t="s">
        <v>11</v>
      </c>
      <c r="HS3" s="2" t="s">
        <v>11</v>
      </c>
      <c r="HT3" s="2" t="s">
        <v>11</v>
      </c>
      <c r="HU3" s="2" t="s">
        <v>11</v>
      </c>
      <c r="HV3" s="2" t="s">
        <v>11</v>
      </c>
      <c r="HW3" s="2" t="s">
        <v>11</v>
      </c>
      <c r="HX3" s="2" t="s">
        <v>11</v>
      </c>
      <c r="HY3" s="2" t="s">
        <v>11</v>
      </c>
      <c r="HZ3" s="2" t="s">
        <v>11</v>
      </c>
      <c r="IA3" s="2" t="s">
        <v>11</v>
      </c>
      <c r="IB3" s="2" t="s">
        <v>11</v>
      </c>
      <c r="IC3" s="2" t="s">
        <v>11</v>
      </c>
      <c r="ID3" s="2" t="s">
        <v>11</v>
      </c>
      <c r="IE3" s="2" t="s">
        <v>11</v>
      </c>
      <c r="IF3" s="2" t="s">
        <v>11</v>
      </c>
      <c r="IG3" s="2" t="s">
        <v>11</v>
      </c>
      <c r="IH3" s="2" t="s">
        <v>11</v>
      </c>
      <c r="II3" s="2" t="s">
        <v>11</v>
      </c>
      <c r="IJ3" s="2" t="s">
        <v>11</v>
      </c>
      <c r="IK3" s="2" t="s">
        <v>11</v>
      </c>
      <c r="IL3" s="2" t="s">
        <v>11</v>
      </c>
      <c r="IM3" s="2" t="s">
        <v>11</v>
      </c>
      <c r="IN3" s="2" t="s">
        <v>11</v>
      </c>
      <c r="IO3" s="2" t="s">
        <v>11</v>
      </c>
      <c r="IP3" s="2" t="s">
        <v>11</v>
      </c>
      <c r="IQ3" s="2" t="s">
        <v>12</v>
      </c>
      <c r="IR3" s="2" t="s">
        <v>12</v>
      </c>
      <c r="IS3" s="2" t="s">
        <v>12</v>
      </c>
      <c r="IT3" s="2" t="s">
        <v>12</v>
      </c>
      <c r="IU3" s="2" t="s">
        <v>12</v>
      </c>
      <c r="IV3" s="2" t="s">
        <v>12</v>
      </c>
      <c r="IW3" s="2" t="s">
        <v>12</v>
      </c>
      <c r="IX3" s="2" t="s">
        <v>12</v>
      </c>
      <c r="IY3" s="2" t="s">
        <v>12</v>
      </c>
      <c r="IZ3" s="2" t="s">
        <v>12</v>
      </c>
      <c r="JA3" s="2" t="s">
        <v>12</v>
      </c>
      <c r="JB3" s="2" t="s">
        <v>12</v>
      </c>
      <c r="JC3" s="2" t="s">
        <v>12</v>
      </c>
      <c r="JD3" s="2" t="s">
        <v>12</v>
      </c>
      <c r="JE3" s="2" t="s">
        <v>12</v>
      </c>
      <c r="JF3" s="2" t="s">
        <v>12</v>
      </c>
      <c r="JG3" s="2" t="s">
        <v>12</v>
      </c>
      <c r="JH3" s="2" t="s">
        <v>12</v>
      </c>
      <c r="JI3" s="2" t="s">
        <v>12</v>
      </c>
      <c r="JJ3" s="2" t="s">
        <v>12</v>
      </c>
      <c r="JK3" s="2" t="s">
        <v>12</v>
      </c>
      <c r="JL3" s="2" t="s">
        <v>12</v>
      </c>
      <c r="JM3" s="2" t="s">
        <v>12</v>
      </c>
      <c r="JN3" s="2" t="s">
        <v>12</v>
      </c>
      <c r="JO3" s="2" t="s">
        <v>12</v>
      </c>
      <c r="JP3" s="2" t="s">
        <v>12</v>
      </c>
      <c r="JQ3" s="2" t="s">
        <v>12</v>
      </c>
      <c r="JR3" s="2" t="s">
        <v>12</v>
      </c>
      <c r="JS3" s="2" t="s">
        <v>12</v>
      </c>
      <c r="JT3" s="2" t="s">
        <v>12</v>
      </c>
      <c r="JU3" s="2" t="s">
        <v>13</v>
      </c>
      <c r="JV3" s="2" t="s">
        <v>13</v>
      </c>
      <c r="JW3" s="2" t="s">
        <v>13</v>
      </c>
      <c r="JX3" s="2" t="s">
        <v>13</v>
      </c>
      <c r="JY3" s="2" t="s">
        <v>13</v>
      </c>
      <c r="JZ3" s="2" t="s">
        <v>13</v>
      </c>
      <c r="KA3" s="2" t="s">
        <v>13</v>
      </c>
      <c r="KB3" s="2" t="s">
        <v>13</v>
      </c>
      <c r="KC3" s="2" t="s">
        <v>13</v>
      </c>
      <c r="KD3" s="2" t="s">
        <v>13</v>
      </c>
      <c r="KE3" s="2" t="s">
        <v>13</v>
      </c>
      <c r="KF3" s="2" t="s">
        <v>13</v>
      </c>
      <c r="KG3" s="2" t="s">
        <v>13</v>
      </c>
      <c r="KH3" s="2" t="s">
        <v>13</v>
      </c>
      <c r="KI3" s="2" t="s">
        <v>13</v>
      </c>
      <c r="KJ3" s="2" t="s">
        <v>13</v>
      </c>
      <c r="KK3" s="2" t="s">
        <v>13</v>
      </c>
      <c r="KL3" s="2" t="s">
        <v>13</v>
      </c>
      <c r="KM3" s="2" t="s">
        <v>13</v>
      </c>
      <c r="KN3" s="2" t="s">
        <v>13</v>
      </c>
      <c r="KO3" s="2" t="s">
        <v>13</v>
      </c>
      <c r="KP3" s="2" t="s">
        <v>13</v>
      </c>
      <c r="KQ3" s="2" t="s">
        <v>13</v>
      </c>
      <c r="KR3" s="2" t="s">
        <v>13</v>
      </c>
      <c r="KS3" s="2" t="s">
        <v>13</v>
      </c>
      <c r="KT3" s="2" t="s">
        <v>13</v>
      </c>
      <c r="KU3" s="2" t="s">
        <v>13</v>
      </c>
      <c r="KV3" s="2" t="s">
        <v>13</v>
      </c>
      <c r="KW3" s="2" t="s">
        <v>13</v>
      </c>
      <c r="KX3" s="2" t="s">
        <v>13</v>
      </c>
      <c r="KY3" s="2" t="s">
        <v>13</v>
      </c>
      <c r="KZ3" s="71" t="s">
        <v>14</v>
      </c>
      <c r="LA3" s="71" t="s">
        <v>14</v>
      </c>
      <c r="LB3" s="71" t="s">
        <v>14</v>
      </c>
      <c r="LC3" s="71" t="s">
        <v>14</v>
      </c>
      <c r="LD3" s="71" t="s">
        <v>14</v>
      </c>
      <c r="LE3" s="71" t="s">
        <v>14</v>
      </c>
      <c r="LF3" s="71" t="s">
        <v>14</v>
      </c>
      <c r="LG3" s="71" t="s">
        <v>14</v>
      </c>
      <c r="LH3" s="71" t="s">
        <v>14</v>
      </c>
      <c r="LI3" s="71" t="s">
        <v>14</v>
      </c>
      <c r="LJ3" s="71" t="s">
        <v>14</v>
      </c>
      <c r="LK3" s="71" t="s">
        <v>14</v>
      </c>
      <c r="LL3" s="71" t="s">
        <v>14</v>
      </c>
      <c r="LM3" s="71" t="s">
        <v>14</v>
      </c>
      <c r="LN3" s="71" t="s">
        <v>14</v>
      </c>
      <c r="LO3" s="71" t="s">
        <v>14</v>
      </c>
      <c r="LP3" s="71" t="s">
        <v>14</v>
      </c>
      <c r="LQ3" s="71" t="s">
        <v>14</v>
      </c>
      <c r="LR3" s="71" t="s">
        <v>14</v>
      </c>
      <c r="LS3" s="71" t="s">
        <v>14</v>
      </c>
      <c r="LT3" s="71" t="s">
        <v>14</v>
      </c>
      <c r="LU3" s="71" t="s">
        <v>14</v>
      </c>
      <c r="LV3" s="71" t="s">
        <v>14</v>
      </c>
      <c r="LW3" s="71" t="s">
        <v>14</v>
      </c>
      <c r="LX3" s="71" t="s">
        <v>14</v>
      </c>
      <c r="LY3" s="71" t="s">
        <v>14</v>
      </c>
      <c r="LZ3" s="71" t="s">
        <v>14</v>
      </c>
      <c r="MA3" s="71" t="s">
        <v>14</v>
      </c>
      <c r="MB3" s="71" t="s">
        <v>14</v>
      </c>
      <c r="MC3" s="71" t="s">
        <v>14</v>
      </c>
      <c r="MD3" s="71" t="s">
        <v>15</v>
      </c>
      <c r="ME3" s="71" t="s">
        <v>15</v>
      </c>
      <c r="MF3" s="71" t="s">
        <v>15</v>
      </c>
      <c r="MG3" s="71" t="s">
        <v>15</v>
      </c>
      <c r="MH3" s="71" t="s">
        <v>15</v>
      </c>
      <c r="MI3" s="71" t="s">
        <v>15</v>
      </c>
      <c r="MJ3" s="71" t="s">
        <v>15</v>
      </c>
      <c r="MK3" s="71" t="s">
        <v>15</v>
      </c>
      <c r="ML3" s="71" t="s">
        <v>15</v>
      </c>
      <c r="MM3" s="71" t="s">
        <v>15</v>
      </c>
      <c r="MN3" s="71" t="s">
        <v>15</v>
      </c>
      <c r="MO3" s="71" t="s">
        <v>15</v>
      </c>
      <c r="MP3" s="71" t="s">
        <v>15</v>
      </c>
      <c r="MQ3" s="71" t="s">
        <v>15</v>
      </c>
      <c r="MR3" s="71" t="s">
        <v>15</v>
      </c>
      <c r="MS3" s="71" t="s">
        <v>15</v>
      </c>
      <c r="MT3" s="71" t="s">
        <v>15</v>
      </c>
      <c r="MU3" s="71" t="s">
        <v>15</v>
      </c>
      <c r="MV3" s="71" t="s">
        <v>15</v>
      </c>
      <c r="MW3" s="71" t="s">
        <v>15</v>
      </c>
      <c r="MX3" s="71" t="s">
        <v>15</v>
      </c>
      <c r="MY3" s="71" t="s">
        <v>15</v>
      </c>
      <c r="MZ3" s="71" t="s">
        <v>15</v>
      </c>
      <c r="NA3" s="71" t="s">
        <v>15</v>
      </c>
      <c r="NB3" s="71" t="s">
        <v>15</v>
      </c>
      <c r="NC3" s="71" t="s">
        <v>15</v>
      </c>
      <c r="ND3" s="71" t="s">
        <v>15</v>
      </c>
      <c r="NE3" s="71" t="s">
        <v>15</v>
      </c>
      <c r="NF3" s="71" t="s">
        <v>15</v>
      </c>
      <c r="NG3" s="71" t="s">
        <v>15</v>
      </c>
      <c r="NH3" s="71" t="s">
        <v>15</v>
      </c>
    </row>
    <row r="4" spans="1:372" s="3" customFormat="1" x14ac:dyDescent="0.2">
      <c r="A4" s="9"/>
      <c r="B4" s="12">
        <v>42735</v>
      </c>
      <c r="C4" s="12">
        <f ca="1">TODAY()</f>
        <v>45665</v>
      </c>
      <c r="D4" s="12">
        <f ca="1">C4-B4</f>
        <v>2930</v>
      </c>
      <c r="E4" s="12">
        <f ca="1">WEEKNUM(C4,1)</f>
        <v>2</v>
      </c>
      <c r="F4" s="11" t="s">
        <v>25</v>
      </c>
      <c r="G4" s="71">
        <v>31</v>
      </c>
      <c r="H4" s="2">
        <v>1</v>
      </c>
      <c r="I4" s="2">
        <v>2</v>
      </c>
      <c r="J4" s="2">
        <v>3</v>
      </c>
      <c r="K4" s="2">
        <v>4</v>
      </c>
      <c r="L4" s="2">
        <v>5</v>
      </c>
      <c r="M4" s="2">
        <v>6</v>
      </c>
      <c r="N4" s="2">
        <v>7</v>
      </c>
      <c r="O4" s="2">
        <v>8</v>
      </c>
      <c r="P4" s="2">
        <v>9</v>
      </c>
      <c r="Q4" s="2">
        <v>10</v>
      </c>
      <c r="R4" s="2">
        <v>11</v>
      </c>
      <c r="S4" s="2">
        <v>12</v>
      </c>
      <c r="T4" s="2">
        <v>13</v>
      </c>
      <c r="U4" s="2">
        <v>14</v>
      </c>
      <c r="V4" s="2">
        <v>15</v>
      </c>
      <c r="W4" s="2">
        <v>16</v>
      </c>
      <c r="X4" s="2">
        <v>17</v>
      </c>
      <c r="Y4" s="2">
        <v>18</v>
      </c>
      <c r="Z4" s="2">
        <v>19</v>
      </c>
      <c r="AA4" s="2">
        <v>20</v>
      </c>
      <c r="AB4" s="2">
        <v>21</v>
      </c>
      <c r="AC4" s="2">
        <v>22</v>
      </c>
      <c r="AD4" s="2">
        <v>23</v>
      </c>
      <c r="AE4" s="2">
        <v>24</v>
      </c>
      <c r="AF4" s="2">
        <v>25</v>
      </c>
      <c r="AG4" s="2">
        <v>26</v>
      </c>
      <c r="AH4" s="2">
        <v>27</v>
      </c>
      <c r="AI4" s="2">
        <v>28</v>
      </c>
      <c r="AJ4" s="2">
        <v>29</v>
      </c>
      <c r="AK4" s="2">
        <v>30</v>
      </c>
      <c r="AL4" s="2">
        <v>31</v>
      </c>
      <c r="AM4" s="2">
        <v>1</v>
      </c>
      <c r="AN4" s="2">
        <v>2</v>
      </c>
      <c r="AO4" s="2">
        <v>3</v>
      </c>
      <c r="AP4" s="2">
        <v>4</v>
      </c>
      <c r="AQ4" s="2">
        <v>5</v>
      </c>
      <c r="AR4" s="2">
        <v>6</v>
      </c>
      <c r="AS4" s="2">
        <v>7</v>
      </c>
      <c r="AT4" s="2">
        <v>8</v>
      </c>
      <c r="AU4" s="2">
        <v>9</v>
      </c>
      <c r="AV4" s="2">
        <v>10</v>
      </c>
      <c r="AW4" s="2">
        <v>11</v>
      </c>
      <c r="AX4" s="2">
        <v>12</v>
      </c>
      <c r="AY4" s="2">
        <v>13</v>
      </c>
      <c r="AZ4" s="2">
        <v>14</v>
      </c>
      <c r="BA4" s="2">
        <v>15</v>
      </c>
      <c r="BB4" s="2">
        <v>16</v>
      </c>
      <c r="BC4" s="2">
        <v>17</v>
      </c>
      <c r="BD4" s="2">
        <v>18</v>
      </c>
      <c r="BE4" s="2">
        <v>19</v>
      </c>
      <c r="BF4" s="2">
        <v>20</v>
      </c>
      <c r="BG4" s="2">
        <v>21</v>
      </c>
      <c r="BH4" s="2">
        <v>22</v>
      </c>
      <c r="BI4" s="2">
        <v>23</v>
      </c>
      <c r="BJ4" s="2">
        <v>24</v>
      </c>
      <c r="BK4" s="2">
        <v>25</v>
      </c>
      <c r="BL4" s="2">
        <v>26</v>
      </c>
      <c r="BM4" s="2">
        <v>27</v>
      </c>
      <c r="BN4" s="2">
        <v>28</v>
      </c>
      <c r="BO4" s="2">
        <v>1</v>
      </c>
      <c r="BP4" s="2">
        <v>2</v>
      </c>
      <c r="BQ4" s="2">
        <v>3</v>
      </c>
      <c r="BR4" s="2">
        <v>4</v>
      </c>
      <c r="BS4" s="2">
        <v>5</v>
      </c>
      <c r="BT4" s="2">
        <v>6</v>
      </c>
      <c r="BU4" s="2">
        <v>7</v>
      </c>
      <c r="BV4" s="2">
        <v>8</v>
      </c>
      <c r="BW4" s="2">
        <v>9</v>
      </c>
      <c r="BX4" s="2">
        <v>10</v>
      </c>
      <c r="BY4" s="2">
        <v>11</v>
      </c>
      <c r="BZ4" s="2">
        <v>12</v>
      </c>
      <c r="CA4" s="2">
        <v>13</v>
      </c>
      <c r="CB4" s="2">
        <v>14</v>
      </c>
      <c r="CC4" s="2">
        <v>15</v>
      </c>
      <c r="CD4" s="2">
        <v>16</v>
      </c>
      <c r="CE4" s="2">
        <v>17</v>
      </c>
      <c r="CF4" s="2">
        <v>18</v>
      </c>
      <c r="CG4" s="2">
        <v>19</v>
      </c>
      <c r="CH4" s="2">
        <v>20</v>
      </c>
      <c r="CI4" s="2">
        <v>21</v>
      </c>
      <c r="CJ4" s="2">
        <v>22</v>
      </c>
      <c r="CK4" s="2">
        <v>23</v>
      </c>
      <c r="CL4" s="2">
        <v>24</v>
      </c>
      <c r="CM4" s="2">
        <v>25</v>
      </c>
      <c r="CN4" s="2">
        <v>26</v>
      </c>
      <c r="CO4" s="2">
        <v>27</v>
      </c>
      <c r="CP4" s="2">
        <v>28</v>
      </c>
      <c r="CQ4" s="2">
        <v>29</v>
      </c>
      <c r="CR4" s="2">
        <v>30</v>
      </c>
      <c r="CS4" s="2">
        <v>31</v>
      </c>
      <c r="CT4" s="2">
        <v>1</v>
      </c>
      <c r="CU4" s="2">
        <v>2</v>
      </c>
      <c r="CV4" s="2">
        <v>3</v>
      </c>
      <c r="CW4" s="2">
        <v>4</v>
      </c>
      <c r="CX4" s="2">
        <v>5</v>
      </c>
      <c r="CY4" s="2">
        <v>6</v>
      </c>
      <c r="CZ4" s="2">
        <v>7</v>
      </c>
      <c r="DA4" s="2">
        <v>8</v>
      </c>
      <c r="DB4" s="2">
        <v>9</v>
      </c>
      <c r="DC4" s="2">
        <v>10</v>
      </c>
      <c r="DD4" s="2">
        <v>11</v>
      </c>
      <c r="DE4" s="2">
        <v>12</v>
      </c>
      <c r="DF4" s="2">
        <v>13</v>
      </c>
      <c r="DG4" s="2">
        <v>14</v>
      </c>
      <c r="DH4" s="2">
        <v>15</v>
      </c>
      <c r="DI4" s="2">
        <v>16</v>
      </c>
      <c r="DJ4" s="2">
        <v>17</v>
      </c>
      <c r="DK4" s="2">
        <v>18</v>
      </c>
      <c r="DL4" s="2">
        <v>19</v>
      </c>
      <c r="DM4" s="2">
        <v>20</v>
      </c>
      <c r="DN4" s="2">
        <v>21</v>
      </c>
      <c r="DO4" s="2">
        <v>22</v>
      </c>
      <c r="DP4" s="2">
        <v>23</v>
      </c>
      <c r="DQ4" s="2">
        <v>24</v>
      </c>
      <c r="DR4" s="2">
        <v>25</v>
      </c>
      <c r="DS4" s="2">
        <v>26</v>
      </c>
      <c r="DT4" s="2">
        <v>27</v>
      </c>
      <c r="DU4" s="2">
        <v>28</v>
      </c>
      <c r="DV4" s="2">
        <v>29</v>
      </c>
      <c r="DW4" s="2">
        <v>30</v>
      </c>
      <c r="DX4" s="2">
        <v>1</v>
      </c>
      <c r="DY4" s="2">
        <v>2</v>
      </c>
      <c r="DZ4" s="2">
        <v>3</v>
      </c>
      <c r="EA4" s="2">
        <v>4</v>
      </c>
      <c r="EB4" s="2">
        <v>5</v>
      </c>
      <c r="EC4" s="2">
        <v>6</v>
      </c>
      <c r="ED4" s="2">
        <v>7</v>
      </c>
      <c r="EE4" s="2">
        <v>8</v>
      </c>
      <c r="EF4" s="2">
        <v>9</v>
      </c>
      <c r="EG4" s="2">
        <v>10</v>
      </c>
      <c r="EH4" s="2">
        <v>11</v>
      </c>
      <c r="EI4" s="2">
        <v>12</v>
      </c>
      <c r="EJ4" s="2">
        <v>13</v>
      </c>
      <c r="EK4" s="2">
        <v>14</v>
      </c>
      <c r="EL4" s="2">
        <v>15</v>
      </c>
      <c r="EM4" s="2">
        <v>16</v>
      </c>
      <c r="EN4" s="2">
        <v>17</v>
      </c>
      <c r="EO4" s="2">
        <v>18</v>
      </c>
      <c r="EP4" s="2">
        <v>19</v>
      </c>
      <c r="EQ4" s="2">
        <v>20</v>
      </c>
      <c r="ER4" s="2">
        <v>21</v>
      </c>
      <c r="ES4" s="2">
        <v>22</v>
      </c>
      <c r="ET4" s="2">
        <v>23</v>
      </c>
      <c r="EU4" s="2">
        <v>24</v>
      </c>
      <c r="EV4" s="2">
        <v>25</v>
      </c>
      <c r="EW4" s="2">
        <v>26</v>
      </c>
      <c r="EX4" s="2">
        <v>27</v>
      </c>
      <c r="EY4" s="2">
        <v>28</v>
      </c>
      <c r="EZ4" s="2">
        <v>29</v>
      </c>
      <c r="FA4" s="2">
        <v>30</v>
      </c>
      <c r="FB4" s="2">
        <v>31</v>
      </c>
      <c r="FC4" s="2">
        <v>1</v>
      </c>
      <c r="FD4" s="2">
        <v>2</v>
      </c>
      <c r="FE4" s="2">
        <v>3</v>
      </c>
      <c r="FF4" s="2">
        <v>4</v>
      </c>
      <c r="FG4" s="2">
        <v>5</v>
      </c>
      <c r="FH4" s="2">
        <v>6</v>
      </c>
      <c r="FI4" s="2">
        <v>7</v>
      </c>
      <c r="FJ4" s="2">
        <v>8</v>
      </c>
      <c r="FK4" s="2">
        <v>9</v>
      </c>
      <c r="FL4" s="2">
        <v>10</v>
      </c>
      <c r="FM4" s="2">
        <v>11</v>
      </c>
      <c r="FN4" s="2">
        <v>12</v>
      </c>
      <c r="FO4" s="2">
        <v>13</v>
      </c>
      <c r="FP4" s="2">
        <v>14</v>
      </c>
      <c r="FQ4" s="2">
        <v>15</v>
      </c>
      <c r="FR4" s="2">
        <v>16</v>
      </c>
      <c r="FS4" s="2">
        <v>17</v>
      </c>
      <c r="FT4" s="2">
        <v>18</v>
      </c>
      <c r="FU4" s="2">
        <v>19</v>
      </c>
      <c r="FV4" s="2">
        <v>20</v>
      </c>
      <c r="FW4" s="2">
        <v>21</v>
      </c>
      <c r="FX4" s="2">
        <v>22</v>
      </c>
      <c r="FY4" s="2">
        <v>23</v>
      </c>
      <c r="FZ4" s="2">
        <v>24</v>
      </c>
      <c r="GA4" s="2">
        <v>25</v>
      </c>
      <c r="GB4" s="2">
        <v>26</v>
      </c>
      <c r="GC4" s="2">
        <v>27</v>
      </c>
      <c r="GD4" s="2">
        <v>28</v>
      </c>
      <c r="GE4" s="2">
        <v>29</v>
      </c>
      <c r="GF4" s="2">
        <v>30</v>
      </c>
      <c r="GG4" s="2">
        <v>1</v>
      </c>
      <c r="GH4" s="2">
        <v>2</v>
      </c>
      <c r="GI4" s="2">
        <v>3</v>
      </c>
      <c r="GJ4" s="2">
        <v>4</v>
      </c>
      <c r="GK4" s="2">
        <v>5</v>
      </c>
      <c r="GL4" s="2">
        <v>6</v>
      </c>
      <c r="GM4" s="2">
        <v>7</v>
      </c>
      <c r="GN4" s="2">
        <v>8</v>
      </c>
      <c r="GO4" s="2">
        <v>9</v>
      </c>
      <c r="GP4" s="2">
        <v>10</v>
      </c>
      <c r="GQ4" s="2">
        <v>11</v>
      </c>
      <c r="GR4" s="2">
        <v>12</v>
      </c>
      <c r="GS4" s="2">
        <v>13</v>
      </c>
      <c r="GT4" s="2">
        <v>14</v>
      </c>
      <c r="GU4" s="2">
        <v>15</v>
      </c>
      <c r="GV4" s="2">
        <v>16</v>
      </c>
      <c r="GW4" s="2">
        <v>17</v>
      </c>
      <c r="GX4" s="2">
        <v>18</v>
      </c>
      <c r="GY4" s="2">
        <v>19</v>
      </c>
      <c r="GZ4" s="2">
        <v>20</v>
      </c>
      <c r="HA4" s="2">
        <v>21</v>
      </c>
      <c r="HB4" s="2">
        <v>22</v>
      </c>
      <c r="HC4" s="2">
        <v>23</v>
      </c>
      <c r="HD4" s="2">
        <v>24</v>
      </c>
      <c r="HE4" s="2">
        <v>25</v>
      </c>
      <c r="HF4" s="2">
        <v>26</v>
      </c>
      <c r="HG4" s="2">
        <v>27</v>
      </c>
      <c r="HH4" s="2">
        <v>28</v>
      </c>
      <c r="HI4" s="2">
        <v>29</v>
      </c>
      <c r="HJ4" s="2">
        <v>30</v>
      </c>
      <c r="HK4" s="2">
        <v>31</v>
      </c>
      <c r="HL4" s="2">
        <v>1</v>
      </c>
      <c r="HM4" s="2">
        <v>2</v>
      </c>
      <c r="HN4" s="2">
        <v>3</v>
      </c>
      <c r="HO4" s="2">
        <v>4</v>
      </c>
      <c r="HP4" s="2">
        <v>5</v>
      </c>
      <c r="HQ4" s="2">
        <v>6</v>
      </c>
      <c r="HR4" s="2">
        <v>7</v>
      </c>
      <c r="HS4" s="2">
        <v>8</v>
      </c>
      <c r="HT4" s="2">
        <v>9</v>
      </c>
      <c r="HU4" s="2">
        <v>10</v>
      </c>
      <c r="HV4" s="2">
        <v>11</v>
      </c>
      <c r="HW4" s="2">
        <v>12</v>
      </c>
      <c r="HX4" s="2">
        <v>13</v>
      </c>
      <c r="HY4" s="2">
        <v>14</v>
      </c>
      <c r="HZ4" s="2">
        <v>15</v>
      </c>
      <c r="IA4" s="2">
        <v>16</v>
      </c>
      <c r="IB4" s="2">
        <v>17</v>
      </c>
      <c r="IC4" s="2">
        <v>18</v>
      </c>
      <c r="ID4" s="2">
        <v>19</v>
      </c>
      <c r="IE4" s="2">
        <v>20</v>
      </c>
      <c r="IF4" s="2">
        <v>21</v>
      </c>
      <c r="IG4" s="2">
        <v>22</v>
      </c>
      <c r="IH4" s="2">
        <v>23</v>
      </c>
      <c r="II4" s="2">
        <v>24</v>
      </c>
      <c r="IJ4" s="2">
        <v>25</v>
      </c>
      <c r="IK4" s="2">
        <v>26</v>
      </c>
      <c r="IL4" s="2">
        <v>27</v>
      </c>
      <c r="IM4" s="2">
        <v>28</v>
      </c>
      <c r="IN4" s="2">
        <v>29</v>
      </c>
      <c r="IO4" s="2">
        <v>30</v>
      </c>
      <c r="IP4" s="2">
        <v>31</v>
      </c>
      <c r="IQ4" s="2">
        <v>1</v>
      </c>
      <c r="IR4" s="2">
        <v>2</v>
      </c>
      <c r="IS4" s="2">
        <v>3</v>
      </c>
      <c r="IT4" s="2">
        <v>4</v>
      </c>
      <c r="IU4" s="2">
        <v>5</v>
      </c>
      <c r="IV4" s="2">
        <v>6</v>
      </c>
      <c r="IW4" s="2">
        <v>7</v>
      </c>
      <c r="IX4" s="2">
        <v>8</v>
      </c>
      <c r="IY4" s="2">
        <v>9</v>
      </c>
      <c r="IZ4" s="2">
        <v>10</v>
      </c>
      <c r="JA4" s="2">
        <v>11</v>
      </c>
      <c r="JB4" s="2">
        <v>12</v>
      </c>
      <c r="JC4" s="2">
        <v>13</v>
      </c>
      <c r="JD4" s="2">
        <v>14</v>
      </c>
      <c r="JE4" s="2">
        <v>15</v>
      </c>
      <c r="JF4" s="2">
        <v>16</v>
      </c>
      <c r="JG4" s="2">
        <v>17</v>
      </c>
      <c r="JH4" s="2">
        <v>18</v>
      </c>
      <c r="JI4" s="2">
        <v>19</v>
      </c>
      <c r="JJ4" s="2">
        <v>20</v>
      </c>
      <c r="JK4" s="2">
        <v>21</v>
      </c>
      <c r="JL4" s="2">
        <v>22</v>
      </c>
      <c r="JM4" s="2">
        <v>23</v>
      </c>
      <c r="JN4" s="2">
        <v>24</v>
      </c>
      <c r="JO4" s="2">
        <v>25</v>
      </c>
      <c r="JP4" s="2">
        <v>26</v>
      </c>
      <c r="JQ4" s="2">
        <v>27</v>
      </c>
      <c r="JR4" s="2">
        <v>28</v>
      </c>
      <c r="JS4" s="2">
        <v>29</v>
      </c>
      <c r="JT4" s="2">
        <v>30</v>
      </c>
      <c r="JU4" s="2">
        <v>1</v>
      </c>
      <c r="JV4" s="2">
        <v>2</v>
      </c>
      <c r="JW4" s="2">
        <v>3</v>
      </c>
      <c r="JX4" s="2">
        <v>4</v>
      </c>
      <c r="JY4" s="2">
        <v>5</v>
      </c>
      <c r="JZ4" s="2">
        <v>6</v>
      </c>
      <c r="KA4" s="2">
        <v>7</v>
      </c>
      <c r="KB4" s="2">
        <v>8</v>
      </c>
      <c r="KC4" s="2">
        <v>9</v>
      </c>
      <c r="KD4" s="2">
        <v>10</v>
      </c>
      <c r="KE4" s="2">
        <v>11</v>
      </c>
      <c r="KF4" s="2">
        <v>12</v>
      </c>
      <c r="KG4" s="2">
        <v>13</v>
      </c>
      <c r="KH4" s="2">
        <v>14</v>
      </c>
      <c r="KI4" s="2">
        <v>15</v>
      </c>
      <c r="KJ4" s="2">
        <v>16</v>
      </c>
      <c r="KK4" s="2">
        <v>17</v>
      </c>
      <c r="KL4" s="2">
        <v>18</v>
      </c>
      <c r="KM4" s="2">
        <v>19</v>
      </c>
      <c r="KN4" s="2">
        <v>20</v>
      </c>
      <c r="KO4" s="2">
        <v>21</v>
      </c>
      <c r="KP4" s="2">
        <v>22</v>
      </c>
      <c r="KQ4" s="2">
        <v>23</v>
      </c>
      <c r="KR4" s="2">
        <v>24</v>
      </c>
      <c r="KS4" s="2">
        <v>25</v>
      </c>
      <c r="KT4" s="2">
        <v>26</v>
      </c>
      <c r="KU4" s="2">
        <v>27</v>
      </c>
      <c r="KV4" s="2">
        <v>28</v>
      </c>
      <c r="KW4" s="2">
        <v>29</v>
      </c>
      <c r="KX4" s="2">
        <v>30</v>
      </c>
      <c r="KY4" s="2">
        <v>31</v>
      </c>
      <c r="KZ4" s="71">
        <v>1</v>
      </c>
      <c r="LA4" s="71">
        <v>2</v>
      </c>
      <c r="LB4" s="71">
        <v>3</v>
      </c>
      <c r="LC4" s="71">
        <v>4</v>
      </c>
      <c r="LD4" s="71">
        <v>5</v>
      </c>
      <c r="LE4" s="71">
        <v>6</v>
      </c>
      <c r="LF4" s="71">
        <v>7</v>
      </c>
      <c r="LG4" s="71">
        <v>8</v>
      </c>
      <c r="LH4" s="71">
        <v>9</v>
      </c>
      <c r="LI4" s="71">
        <v>10</v>
      </c>
      <c r="LJ4" s="71">
        <v>11</v>
      </c>
      <c r="LK4" s="71">
        <v>12</v>
      </c>
      <c r="LL4" s="71">
        <v>13</v>
      </c>
      <c r="LM4" s="71">
        <v>14</v>
      </c>
      <c r="LN4" s="71">
        <v>15</v>
      </c>
      <c r="LO4" s="71">
        <v>16</v>
      </c>
      <c r="LP4" s="71">
        <v>17</v>
      </c>
      <c r="LQ4" s="71">
        <v>18</v>
      </c>
      <c r="LR4" s="71">
        <v>19</v>
      </c>
      <c r="LS4" s="71">
        <v>20</v>
      </c>
      <c r="LT4" s="71">
        <v>21</v>
      </c>
      <c r="LU4" s="71">
        <v>22</v>
      </c>
      <c r="LV4" s="71">
        <v>23</v>
      </c>
      <c r="LW4" s="71">
        <v>24</v>
      </c>
      <c r="LX4" s="71">
        <v>25</v>
      </c>
      <c r="LY4" s="71">
        <v>26</v>
      </c>
      <c r="LZ4" s="71">
        <v>27</v>
      </c>
      <c r="MA4" s="71">
        <v>28</v>
      </c>
      <c r="MB4" s="71">
        <v>29</v>
      </c>
      <c r="MC4" s="71">
        <v>30</v>
      </c>
      <c r="MD4" s="71">
        <v>1</v>
      </c>
      <c r="ME4" s="71">
        <v>2</v>
      </c>
      <c r="MF4" s="71">
        <v>3</v>
      </c>
      <c r="MG4" s="71">
        <v>4</v>
      </c>
      <c r="MH4" s="71">
        <v>5</v>
      </c>
      <c r="MI4" s="71">
        <v>6</v>
      </c>
      <c r="MJ4" s="71">
        <v>7</v>
      </c>
      <c r="MK4" s="71">
        <v>8</v>
      </c>
      <c r="ML4" s="71">
        <v>9</v>
      </c>
      <c r="MM4" s="71">
        <v>10</v>
      </c>
      <c r="MN4" s="71">
        <v>11</v>
      </c>
      <c r="MO4" s="71">
        <v>12</v>
      </c>
      <c r="MP4" s="71">
        <v>13</v>
      </c>
      <c r="MQ4" s="71">
        <v>14</v>
      </c>
      <c r="MR4" s="71">
        <v>15</v>
      </c>
      <c r="MS4" s="71">
        <v>16</v>
      </c>
      <c r="MT4" s="71">
        <v>17</v>
      </c>
      <c r="MU4" s="71">
        <v>18</v>
      </c>
      <c r="MV4" s="71">
        <v>19</v>
      </c>
      <c r="MW4" s="71">
        <v>20</v>
      </c>
      <c r="MX4" s="71">
        <v>21</v>
      </c>
      <c r="MY4" s="71">
        <v>22</v>
      </c>
      <c r="MZ4" s="71">
        <v>23</v>
      </c>
      <c r="NA4" s="71">
        <v>24</v>
      </c>
      <c r="NB4" s="71">
        <v>25</v>
      </c>
      <c r="NC4" s="71">
        <v>26</v>
      </c>
      <c r="ND4" s="71">
        <v>27</v>
      </c>
      <c r="NE4" s="71">
        <v>28</v>
      </c>
      <c r="NF4" s="71">
        <v>29</v>
      </c>
      <c r="NG4" s="71">
        <v>30</v>
      </c>
      <c r="NH4" s="71">
        <v>31</v>
      </c>
    </row>
    <row r="5" spans="1:372" s="2" customFormat="1" ht="14.4" thickBot="1" x14ac:dyDescent="0.35">
      <c r="A5" s="9"/>
      <c r="B5" s="9"/>
      <c r="C5" s="9"/>
      <c r="D5" s="9"/>
      <c r="E5" s="9"/>
      <c r="F5" s="9"/>
      <c r="G5" s="2" t="s">
        <v>21</v>
      </c>
      <c r="H5" s="2" t="s">
        <v>21</v>
      </c>
      <c r="I5" s="2" t="s">
        <v>16</v>
      </c>
      <c r="J5" s="2" t="s">
        <v>17</v>
      </c>
      <c r="K5" s="2" t="s">
        <v>18</v>
      </c>
      <c r="L5" s="2" t="s">
        <v>19</v>
      </c>
      <c r="M5" s="2" t="s">
        <v>20</v>
      </c>
      <c r="N5" s="2" t="s">
        <v>21</v>
      </c>
      <c r="O5" s="2" t="s">
        <v>21</v>
      </c>
      <c r="P5" s="2" t="s">
        <v>16</v>
      </c>
      <c r="Q5" s="2" t="s">
        <v>17</v>
      </c>
      <c r="R5" s="2" t="s">
        <v>18</v>
      </c>
      <c r="S5" s="2" t="s">
        <v>19</v>
      </c>
      <c r="T5" s="2" t="s">
        <v>20</v>
      </c>
      <c r="U5" s="2" t="s">
        <v>21</v>
      </c>
      <c r="V5" s="2" t="s">
        <v>21</v>
      </c>
      <c r="W5" s="2" t="s">
        <v>16</v>
      </c>
      <c r="X5" s="2" t="s">
        <v>17</v>
      </c>
      <c r="Y5" s="2" t="s">
        <v>18</v>
      </c>
      <c r="Z5" s="2" t="s">
        <v>19</v>
      </c>
      <c r="AA5" s="2" t="s">
        <v>20</v>
      </c>
      <c r="AB5" s="2" t="s">
        <v>21</v>
      </c>
      <c r="AC5" s="2" t="s">
        <v>21</v>
      </c>
      <c r="AD5" s="2" t="s">
        <v>16</v>
      </c>
      <c r="AE5" s="2" t="s">
        <v>17</v>
      </c>
      <c r="AF5" s="2" t="s">
        <v>18</v>
      </c>
      <c r="AG5" s="2" t="s">
        <v>19</v>
      </c>
      <c r="AH5" s="2" t="s">
        <v>20</v>
      </c>
      <c r="AI5" s="2" t="s">
        <v>21</v>
      </c>
      <c r="AJ5" s="2" t="s">
        <v>21</v>
      </c>
      <c r="AK5" s="2" t="s">
        <v>16</v>
      </c>
      <c r="AL5" s="2" t="s">
        <v>17</v>
      </c>
      <c r="AM5" s="2" t="s">
        <v>18</v>
      </c>
      <c r="AN5" s="2" t="s">
        <v>19</v>
      </c>
      <c r="AO5" s="2" t="s">
        <v>20</v>
      </c>
      <c r="AP5" s="2" t="s">
        <v>21</v>
      </c>
      <c r="AQ5" s="2" t="s">
        <v>21</v>
      </c>
      <c r="AR5" s="2" t="s">
        <v>16</v>
      </c>
      <c r="AS5" s="2" t="s">
        <v>17</v>
      </c>
      <c r="AT5" s="2" t="s">
        <v>18</v>
      </c>
      <c r="AU5" s="2" t="s">
        <v>19</v>
      </c>
      <c r="AV5" s="2" t="s">
        <v>20</v>
      </c>
      <c r="AW5" s="2" t="s">
        <v>21</v>
      </c>
      <c r="AX5" s="2" t="s">
        <v>21</v>
      </c>
      <c r="AY5" s="2" t="s">
        <v>16</v>
      </c>
      <c r="AZ5" s="2" t="s">
        <v>17</v>
      </c>
      <c r="BA5" s="2" t="s">
        <v>18</v>
      </c>
      <c r="BB5" s="2" t="s">
        <v>19</v>
      </c>
      <c r="BC5" s="2" t="s">
        <v>20</v>
      </c>
      <c r="BD5" s="2" t="s">
        <v>21</v>
      </c>
      <c r="BE5" s="2" t="s">
        <v>21</v>
      </c>
      <c r="BF5" s="2" t="s">
        <v>16</v>
      </c>
      <c r="BG5" s="2" t="s">
        <v>17</v>
      </c>
      <c r="BH5" s="2" t="s">
        <v>18</v>
      </c>
      <c r="BI5" s="2" t="s">
        <v>19</v>
      </c>
      <c r="BJ5" s="2" t="s">
        <v>20</v>
      </c>
      <c r="BK5" s="2" t="s">
        <v>21</v>
      </c>
      <c r="BL5" s="2" t="s">
        <v>21</v>
      </c>
      <c r="BM5" s="2" t="s">
        <v>16</v>
      </c>
      <c r="BN5" s="2" t="s">
        <v>17</v>
      </c>
      <c r="BO5" s="2" t="s">
        <v>18</v>
      </c>
      <c r="BP5" s="2" t="s">
        <v>19</v>
      </c>
      <c r="BQ5" s="2" t="s">
        <v>20</v>
      </c>
      <c r="BR5" s="2" t="s">
        <v>21</v>
      </c>
      <c r="BS5" s="2" t="s">
        <v>21</v>
      </c>
      <c r="BT5" s="2" t="s">
        <v>16</v>
      </c>
      <c r="BU5" s="2" t="s">
        <v>17</v>
      </c>
      <c r="BV5" s="2" t="s">
        <v>18</v>
      </c>
      <c r="BW5" s="2" t="s">
        <v>19</v>
      </c>
      <c r="BX5" s="2" t="s">
        <v>20</v>
      </c>
      <c r="BY5" s="2" t="s">
        <v>21</v>
      </c>
      <c r="BZ5" s="2" t="s">
        <v>21</v>
      </c>
      <c r="CA5" s="2" t="s">
        <v>16</v>
      </c>
      <c r="CB5" s="2" t="s">
        <v>17</v>
      </c>
      <c r="CC5" s="2" t="s">
        <v>18</v>
      </c>
      <c r="CD5" s="2" t="s">
        <v>19</v>
      </c>
      <c r="CE5" s="2" t="s">
        <v>20</v>
      </c>
      <c r="CF5" s="2" t="s">
        <v>21</v>
      </c>
      <c r="CG5" s="2" t="s">
        <v>21</v>
      </c>
      <c r="CH5" s="2" t="s">
        <v>16</v>
      </c>
      <c r="CI5" s="2" t="s">
        <v>17</v>
      </c>
      <c r="CJ5" s="2" t="s">
        <v>18</v>
      </c>
      <c r="CK5" s="2" t="s">
        <v>19</v>
      </c>
      <c r="CL5" s="2" t="s">
        <v>20</v>
      </c>
      <c r="CM5" s="2" t="s">
        <v>21</v>
      </c>
      <c r="CN5" s="2" t="s">
        <v>21</v>
      </c>
      <c r="CO5" s="2" t="s">
        <v>16</v>
      </c>
      <c r="CP5" s="2" t="s">
        <v>17</v>
      </c>
      <c r="CQ5" s="2" t="s">
        <v>18</v>
      </c>
      <c r="CR5" s="2" t="s">
        <v>19</v>
      </c>
      <c r="CS5" s="2" t="s">
        <v>20</v>
      </c>
      <c r="CT5" s="2" t="s">
        <v>21</v>
      </c>
      <c r="CU5" s="2" t="s">
        <v>21</v>
      </c>
      <c r="CV5" s="2" t="s">
        <v>16</v>
      </c>
      <c r="CW5" s="2" t="s">
        <v>17</v>
      </c>
      <c r="CX5" s="2" t="s">
        <v>18</v>
      </c>
      <c r="CY5" s="2" t="s">
        <v>19</v>
      </c>
      <c r="CZ5" s="2" t="s">
        <v>20</v>
      </c>
      <c r="DA5" s="2" t="s">
        <v>21</v>
      </c>
      <c r="DB5" s="2" t="s">
        <v>21</v>
      </c>
      <c r="DC5" s="2" t="s">
        <v>16</v>
      </c>
      <c r="DD5" s="2" t="s">
        <v>17</v>
      </c>
      <c r="DE5" s="2" t="s">
        <v>18</v>
      </c>
      <c r="DF5" s="2" t="s">
        <v>19</v>
      </c>
      <c r="DG5" s="2" t="s">
        <v>20</v>
      </c>
      <c r="DH5" s="2" t="s">
        <v>21</v>
      </c>
      <c r="DI5" s="2" t="s">
        <v>21</v>
      </c>
      <c r="DJ5" s="2" t="s">
        <v>16</v>
      </c>
      <c r="DK5" s="2" t="s">
        <v>17</v>
      </c>
      <c r="DL5" s="2" t="s">
        <v>18</v>
      </c>
      <c r="DM5" s="2" t="s">
        <v>19</v>
      </c>
      <c r="DN5" s="2" t="s">
        <v>20</v>
      </c>
      <c r="DO5" s="2" t="s">
        <v>21</v>
      </c>
      <c r="DP5" s="2" t="s">
        <v>21</v>
      </c>
      <c r="DQ5" s="2" t="s">
        <v>16</v>
      </c>
      <c r="DR5" s="2" t="s">
        <v>17</v>
      </c>
      <c r="DS5" s="2" t="s">
        <v>18</v>
      </c>
      <c r="DT5" s="2" t="s">
        <v>19</v>
      </c>
      <c r="DU5" s="2" t="s">
        <v>20</v>
      </c>
      <c r="DV5" s="2" t="s">
        <v>21</v>
      </c>
      <c r="DW5" s="2" t="s">
        <v>21</v>
      </c>
      <c r="DX5" s="2" t="s">
        <v>16</v>
      </c>
      <c r="DY5" s="2" t="s">
        <v>17</v>
      </c>
      <c r="DZ5" s="2" t="s">
        <v>18</v>
      </c>
      <c r="EA5" s="2" t="s">
        <v>19</v>
      </c>
      <c r="EB5" s="2" t="s">
        <v>20</v>
      </c>
      <c r="EC5" s="2" t="s">
        <v>21</v>
      </c>
      <c r="ED5" s="2" t="s">
        <v>21</v>
      </c>
      <c r="EE5" s="2" t="s">
        <v>16</v>
      </c>
      <c r="EF5" s="2" t="s">
        <v>17</v>
      </c>
      <c r="EG5" s="2" t="s">
        <v>18</v>
      </c>
      <c r="EH5" s="2" t="s">
        <v>19</v>
      </c>
      <c r="EI5" s="2" t="s">
        <v>20</v>
      </c>
      <c r="EJ5" s="2" t="s">
        <v>21</v>
      </c>
      <c r="EK5" s="2" t="s">
        <v>21</v>
      </c>
      <c r="EL5" s="2" t="s">
        <v>16</v>
      </c>
      <c r="EM5" s="2" t="s">
        <v>17</v>
      </c>
      <c r="EN5" s="2" t="s">
        <v>18</v>
      </c>
      <c r="EO5" s="2" t="s">
        <v>19</v>
      </c>
      <c r="EP5" s="2" t="s">
        <v>20</v>
      </c>
      <c r="EQ5" s="2" t="s">
        <v>21</v>
      </c>
      <c r="ER5" s="2" t="s">
        <v>21</v>
      </c>
      <c r="ES5" s="2" t="s">
        <v>16</v>
      </c>
      <c r="ET5" s="2" t="s">
        <v>17</v>
      </c>
      <c r="EU5" s="2" t="s">
        <v>18</v>
      </c>
      <c r="EV5" s="2" t="s">
        <v>19</v>
      </c>
      <c r="EW5" s="2" t="s">
        <v>20</v>
      </c>
      <c r="EX5" s="2" t="s">
        <v>21</v>
      </c>
      <c r="EY5" s="2" t="s">
        <v>21</v>
      </c>
      <c r="EZ5" s="2" t="s">
        <v>16</v>
      </c>
      <c r="FA5" s="2" t="s">
        <v>17</v>
      </c>
      <c r="FB5" s="2" t="s">
        <v>18</v>
      </c>
      <c r="FC5" s="2" t="s">
        <v>19</v>
      </c>
      <c r="FD5" s="2" t="s">
        <v>20</v>
      </c>
      <c r="FE5" s="2" t="s">
        <v>21</v>
      </c>
      <c r="FF5" s="2" t="s">
        <v>21</v>
      </c>
      <c r="FG5" s="2" t="s">
        <v>16</v>
      </c>
      <c r="FH5" s="2" t="s">
        <v>17</v>
      </c>
      <c r="FI5" s="2" t="s">
        <v>18</v>
      </c>
      <c r="FJ5" s="2" t="s">
        <v>19</v>
      </c>
      <c r="FK5" s="2" t="s">
        <v>20</v>
      </c>
      <c r="FL5" s="2" t="s">
        <v>21</v>
      </c>
      <c r="FM5" s="2" t="s">
        <v>21</v>
      </c>
      <c r="FN5" s="2" t="s">
        <v>16</v>
      </c>
      <c r="FO5" s="2" t="s">
        <v>17</v>
      </c>
      <c r="FP5" s="2" t="s">
        <v>18</v>
      </c>
      <c r="FQ5" s="2" t="s">
        <v>19</v>
      </c>
      <c r="FR5" s="2" t="s">
        <v>20</v>
      </c>
      <c r="FS5" s="2" t="s">
        <v>21</v>
      </c>
      <c r="FT5" s="2" t="s">
        <v>21</v>
      </c>
      <c r="FU5" s="2" t="s">
        <v>16</v>
      </c>
      <c r="FV5" s="2" t="s">
        <v>17</v>
      </c>
      <c r="FW5" s="2" t="s">
        <v>18</v>
      </c>
      <c r="FX5" s="2" t="s">
        <v>19</v>
      </c>
      <c r="FY5" s="2" t="s">
        <v>20</v>
      </c>
      <c r="FZ5" s="2" t="s">
        <v>21</v>
      </c>
      <c r="GA5" s="2" t="s">
        <v>21</v>
      </c>
      <c r="GB5" s="2" t="s">
        <v>16</v>
      </c>
      <c r="GC5" s="2" t="s">
        <v>17</v>
      </c>
      <c r="GD5" s="2" t="s">
        <v>18</v>
      </c>
      <c r="GE5" s="2" t="s">
        <v>19</v>
      </c>
      <c r="GF5" s="2" t="s">
        <v>20</v>
      </c>
      <c r="GG5" s="2" t="s">
        <v>21</v>
      </c>
      <c r="GH5" s="2" t="s">
        <v>21</v>
      </c>
      <c r="GI5" s="2" t="s">
        <v>16</v>
      </c>
      <c r="GJ5" s="2" t="s">
        <v>17</v>
      </c>
      <c r="GK5" s="2" t="s">
        <v>18</v>
      </c>
      <c r="GL5" s="2" t="s">
        <v>19</v>
      </c>
      <c r="GM5" s="2" t="s">
        <v>20</v>
      </c>
      <c r="GN5" s="2" t="s">
        <v>21</v>
      </c>
      <c r="GO5" s="2" t="s">
        <v>21</v>
      </c>
      <c r="GP5" s="2" t="s">
        <v>16</v>
      </c>
      <c r="GQ5" s="2" t="s">
        <v>17</v>
      </c>
      <c r="GR5" s="2" t="s">
        <v>18</v>
      </c>
      <c r="GS5" s="2" t="s">
        <v>19</v>
      </c>
      <c r="GT5" s="2" t="s">
        <v>20</v>
      </c>
      <c r="GU5" s="2" t="s">
        <v>21</v>
      </c>
      <c r="GV5" s="2" t="s">
        <v>21</v>
      </c>
      <c r="GW5" s="2" t="s">
        <v>16</v>
      </c>
      <c r="GX5" s="2" t="s">
        <v>17</v>
      </c>
      <c r="GY5" s="2" t="s">
        <v>18</v>
      </c>
      <c r="GZ5" s="2" t="s">
        <v>19</v>
      </c>
      <c r="HA5" s="2" t="s">
        <v>20</v>
      </c>
      <c r="HB5" s="2" t="s">
        <v>21</v>
      </c>
      <c r="HC5" s="2" t="s">
        <v>21</v>
      </c>
      <c r="HD5" s="2" t="s">
        <v>16</v>
      </c>
      <c r="HE5" s="2" t="s">
        <v>17</v>
      </c>
      <c r="HF5" s="2" t="s">
        <v>18</v>
      </c>
      <c r="HG5" s="2" t="s">
        <v>19</v>
      </c>
      <c r="HH5" s="2" t="s">
        <v>20</v>
      </c>
      <c r="HI5" s="2" t="s">
        <v>21</v>
      </c>
      <c r="HJ5" s="2" t="s">
        <v>21</v>
      </c>
      <c r="HK5" s="2" t="s">
        <v>16</v>
      </c>
      <c r="HL5" s="2" t="s">
        <v>17</v>
      </c>
      <c r="HM5" s="2" t="s">
        <v>18</v>
      </c>
      <c r="HN5" s="2" t="s">
        <v>19</v>
      </c>
      <c r="HO5" s="2" t="s">
        <v>20</v>
      </c>
      <c r="HP5" s="2" t="s">
        <v>21</v>
      </c>
      <c r="HQ5" s="2" t="s">
        <v>21</v>
      </c>
      <c r="HR5" s="2" t="s">
        <v>16</v>
      </c>
      <c r="HS5" s="2" t="s">
        <v>17</v>
      </c>
      <c r="HT5" s="2" t="s">
        <v>18</v>
      </c>
      <c r="HU5" s="2" t="s">
        <v>19</v>
      </c>
      <c r="HV5" s="2" t="s">
        <v>20</v>
      </c>
      <c r="HW5" s="2" t="s">
        <v>21</v>
      </c>
      <c r="HX5" s="2" t="s">
        <v>21</v>
      </c>
      <c r="HY5" s="2" t="s">
        <v>16</v>
      </c>
      <c r="HZ5" s="2" t="s">
        <v>17</v>
      </c>
      <c r="IA5" s="2" t="s">
        <v>18</v>
      </c>
      <c r="IB5" s="2" t="s">
        <v>19</v>
      </c>
      <c r="IC5" s="2" t="s">
        <v>20</v>
      </c>
      <c r="ID5" s="2" t="s">
        <v>21</v>
      </c>
      <c r="IE5" s="2" t="s">
        <v>21</v>
      </c>
      <c r="IF5" s="2" t="s">
        <v>16</v>
      </c>
      <c r="IG5" s="2" t="s">
        <v>17</v>
      </c>
      <c r="IH5" s="2" t="s">
        <v>18</v>
      </c>
      <c r="II5" s="2" t="s">
        <v>19</v>
      </c>
      <c r="IJ5" s="2" t="s">
        <v>20</v>
      </c>
      <c r="IK5" s="2" t="s">
        <v>21</v>
      </c>
      <c r="IL5" s="2" t="s">
        <v>21</v>
      </c>
      <c r="IM5" s="2" t="s">
        <v>16</v>
      </c>
      <c r="IN5" s="2" t="s">
        <v>17</v>
      </c>
      <c r="IO5" s="2" t="s">
        <v>18</v>
      </c>
      <c r="IP5" s="2" t="s">
        <v>19</v>
      </c>
      <c r="IQ5" s="2" t="s">
        <v>20</v>
      </c>
      <c r="IR5" s="2" t="s">
        <v>21</v>
      </c>
      <c r="IS5" s="2" t="s">
        <v>21</v>
      </c>
      <c r="IT5" s="2" t="s">
        <v>16</v>
      </c>
      <c r="IU5" s="2" t="s">
        <v>17</v>
      </c>
      <c r="IV5" s="2" t="s">
        <v>18</v>
      </c>
      <c r="IW5" s="2" t="s">
        <v>19</v>
      </c>
      <c r="IX5" s="2" t="s">
        <v>20</v>
      </c>
      <c r="IY5" s="2" t="s">
        <v>21</v>
      </c>
      <c r="IZ5" s="2" t="s">
        <v>21</v>
      </c>
      <c r="JA5" s="2" t="s">
        <v>16</v>
      </c>
      <c r="JB5" s="2" t="s">
        <v>17</v>
      </c>
      <c r="JC5" s="2" t="s">
        <v>18</v>
      </c>
      <c r="JD5" s="2" t="s">
        <v>19</v>
      </c>
      <c r="JE5" s="2" t="s">
        <v>20</v>
      </c>
      <c r="JF5" s="2" t="s">
        <v>21</v>
      </c>
      <c r="JG5" s="2" t="s">
        <v>21</v>
      </c>
      <c r="JH5" s="2" t="s">
        <v>16</v>
      </c>
      <c r="JI5" s="2" t="s">
        <v>17</v>
      </c>
      <c r="JJ5" s="2" t="s">
        <v>18</v>
      </c>
      <c r="JK5" s="2" t="s">
        <v>19</v>
      </c>
      <c r="JL5" s="2" t="s">
        <v>20</v>
      </c>
      <c r="JM5" s="2" t="s">
        <v>21</v>
      </c>
      <c r="JN5" s="2" t="s">
        <v>21</v>
      </c>
      <c r="JO5" s="2" t="s">
        <v>16</v>
      </c>
      <c r="JP5" s="2" t="s">
        <v>17</v>
      </c>
      <c r="JQ5" s="2" t="s">
        <v>18</v>
      </c>
      <c r="JR5" s="2" t="s">
        <v>19</v>
      </c>
      <c r="JS5" s="2" t="s">
        <v>20</v>
      </c>
      <c r="JT5" s="2" t="s">
        <v>21</v>
      </c>
      <c r="JU5" s="2" t="s">
        <v>21</v>
      </c>
      <c r="JV5" s="2" t="s">
        <v>16</v>
      </c>
      <c r="JW5" s="2" t="s">
        <v>17</v>
      </c>
      <c r="JX5" s="2" t="s">
        <v>18</v>
      </c>
      <c r="JY5" s="2" t="s">
        <v>19</v>
      </c>
      <c r="JZ5" s="2" t="s">
        <v>20</v>
      </c>
      <c r="KA5" s="2" t="s">
        <v>21</v>
      </c>
      <c r="KB5" s="2" t="s">
        <v>21</v>
      </c>
      <c r="KC5" s="2" t="s">
        <v>16</v>
      </c>
      <c r="KD5" s="2" t="s">
        <v>17</v>
      </c>
      <c r="KE5" s="2" t="s">
        <v>18</v>
      </c>
      <c r="KF5" s="2" t="s">
        <v>19</v>
      </c>
      <c r="KG5" s="2" t="s">
        <v>20</v>
      </c>
      <c r="KH5" s="2" t="s">
        <v>21</v>
      </c>
      <c r="KI5" s="2" t="s">
        <v>21</v>
      </c>
      <c r="KJ5" s="2" t="s">
        <v>16</v>
      </c>
      <c r="KK5" s="2" t="s">
        <v>17</v>
      </c>
      <c r="KL5" s="2" t="s">
        <v>18</v>
      </c>
      <c r="KM5" s="2" t="s">
        <v>19</v>
      </c>
      <c r="KN5" s="2" t="s">
        <v>20</v>
      </c>
      <c r="KO5" s="2" t="s">
        <v>21</v>
      </c>
      <c r="KP5" s="2" t="s">
        <v>21</v>
      </c>
      <c r="KQ5" s="2" t="s">
        <v>16</v>
      </c>
      <c r="KR5" s="2" t="s">
        <v>17</v>
      </c>
      <c r="KS5" s="2" t="s">
        <v>18</v>
      </c>
      <c r="KT5" s="2" t="s">
        <v>19</v>
      </c>
      <c r="KU5" s="2" t="s">
        <v>20</v>
      </c>
      <c r="KV5" s="2" t="s">
        <v>21</v>
      </c>
      <c r="KW5" s="2" t="s">
        <v>21</v>
      </c>
      <c r="KX5" s="2" t="s">
        <v>16</v>
      </c>
      <c r="KY5" s="2" t="s">
        <v>17</v>
      </c>
      <c r="KZ5" s="2" t="s">
        <v>18</v>
      </c>
      <c r="LA5" s="2" t="s">
        <v>19</v>
      </c>
      <c r="LB5" s="2" t="s">
        <v>20</v>
      </c>
      <c r="LC5" s="2" t="s">
        <v>21</v>
      </c>
      <c r="LD5" s="2" t="s">
        <v>21</v>
      </c>
      <c r="LE5" s="2" t="s">
        <v>16</v>
      </c>
      <c r="LF5" s="2" t="s">
        <v>17</v>
      </c>
      <c r="LG5" s="2" t="s">
        <v>18</v>
      </c>
      <c r="LH5" s="2" t="s">
        <v>19</v>
      </c>
      <c r="LI5" s="2" t="s">
        <v>20</v>
      </c>
      <c r="LJ5" s="2" t="s">
        <v>21</v>
      </c>
      <c r="LK5" s="2" t="s">
        <v>21</v>
      </c>
      <c r="LL5" s="2" t="s">
        <v>16</v>
      </c>
      <c r="LM5" s="2" t="s">
        <v>17</v>
      </c>
      <c r="LN5" s="2" t="s">
        <v>18</v>
      </c>
      <c r="LO5" s="2" t="s">
        <v>19</v>
      </c>
      <c r="LP5" s="2" t="s">
        <v>20</v>
      </c>
      <c r="LQ5" s="2" t="s">
        <v>21</v>
      </c>
      <c r="LR5" s="2" t="s">
        <v>21</v>
      </c>
      <c r="LS5" s="2" t="s">
        <v>16</v>
      </c>
      <c r="LT5" s="2" t="s">
        <v>17</v>
      </c>
      <c r="LU5" s="2" t="s">
        <v>18</v>
      </c>
      <c r="LV5" s="2" t="s">
        <v>19</v>
      </c>
      <c r="LW5" s="2" t="s">
        <v>20</v>
      </c>
      <c r="LX5" s="2" t="s">
        <v>21</v>
      </c>
      <c r="LY5" s="2" t="s">
        <v>21</v>
      </c>
      <c r="LZ5" s="2" t="s">
        <v>16</v>
      </c>
      <c r="MA5" s="2" t="s">
        <v>17</v>
      </c>
      <c r="MB5" s="2" t="s">
        <v>18</v>
      </c>
      <c r="MC5" s="2" t="s">
        <v>19</v>
      </c>
      <c r="MD5" s="2" t="s">
        <v>20</v>
      </c>
      <c r="ME5" s="2" t="s">
        <v>21</v>
      </c>
      <c r="MF5" s="2" t="s">
        <v>21</v>
      </c>
      <c r="MG5" s="2" t="s">
        <v>16</v>
      </c>
      <c r="MH5" s="2" t="s">
        <v>17</v>
      </c>
      <c r="MI5" s="2" t="s">
        <v>18</v>
      </c>
      <c r="MJ5" s="2" t="s">
        <v>19</v>
      </c>
      <c r="MK5" s="2" t="s">
        <v>20</v>
      </c>
      <c r="ML5" s="2" t="s">
        <v>21</v>
      </c>
      <c r="MM5" s="2" t="s">
        <v>21</v>
      </c>
      <c r="MN5" s="2" t="s">
        <v>16</v>
      </c>
      <c r="MO5" s="2" t="s">
        <v>17</v>
      </c>
      <c r="MP5" s="2" t="s">
        <v>18</v>
      </c>
      <c r="MQ5" s="2" t="s">
        <v>19</v>
      </c>
      <c r="MR5" s="2" t="s">
        <v>20</v>
      </c>
      <c r="MS5" s="2" t="s">
        <v>21</v>
      </c>
      <c r="MT5" s="2" t="s">
        <v>21</v>
      </c>
      <c r="MU5" s="2" t="s">
        <v>16</v>
      </c>
      <c r="MV5" s="2" t="s">
        <v>17</v>
      </c>
      <c r="MW5" s="2" t="s">
        <v>18</v>
      </c>
      <c r="MX5" s="2" t="s">
        <v>19</v>
      </c>
      <c r="MY5" s="2" t="s">
        <v>20</v>
      </c>
      <c r="MZ5" s="2" t="s">
        <v>21</v>
      </c>
      <c r="NA5" s="2" t="s">
        <v>21</v>
      </c>
      <c r="NB5" s="2" t="s">
        <v>16</v>
      </c>
      <c r="NC5" s="2" t="s">
        <v>17</v>
      </c>
      <c r="ND5" s="2" t="s">
        <v>18</v>
      </c>
      <c r="NE5" s="2" t="s">
        <v>19</v>
      </c>
      <c r="NF5" s="2" t="s">
        <v>20</v>
      </c>
      <c r="NG5" s="2" t="s">
        <v>21</v>
      </c>
      <c r="NH5" s="2" t="s">
        <v>21</v>
      </c>
    </row>
    <row r="6" spans="1:372" s="39" customFormat="1" ht="15" thickBot="1" x14ac:dyDescent="0.25">
      <c r="A6" s="19" t="str">
        <f>IFERROR(VLOOKUP(B6,#REF!,2,FALSE)," ")</f>
        <v xml:space="preserve"> </v>
      </c>
      <c r="B6" s="20">
        <v>70659</v>
      </c>
      <c r="C6" s="1053" t="str">
        <f>IFERROR(VLOOKUP(B6,Claves!A:G,4,FALSE)," ")</f>
        <v>KNACA KOTEX NATURALS ANATOMICA CA 10X10</v>
      </c>
      <c r="D6" s="1053"/>
      <c r="E6" s="1053"/>
      <c r="F6" s="1054"/>
      <c r="G6" s="28">
        <v>0</v>
      </c>
      <c r="H6" s="28">
        <f t="shared" ref="H6:BS6" si="0">H17/H$4</f>
        <v>0</v>
      </c>
      <c r="I6" s="28">
        <f t="shared" si="0"/>
        <v>0</v>
      </c>
      <c r="J6" s="28">
        <f t="shared" si="0"/>
        <v>137.99866666666665</v>
      </c>
      <c r="K6" s="28">
        <f t="shared" si="0"/>
        <v>606.05599999999993</v>
      </c>
      <c r="L6" s="28">
        <f t="shared" si="0"/>
        <v>835.03359999999998</v>
      </c>
      <c r="M6" s="28">
        <f t="shared" si="0"/>
        <v>800.78199999999981</v>
      </c>
      <c r="N6" s="28">
        <f t="shared" si="0"/>
        <v>876.15771428571429</v>
      </c>
      <c r="O6" s="28">
        <f t="shared" si="0"/>
        <v>0</v>
      </c>
      <c r="P6" s="28">
        <f t="shared" si="0"/>
        <v>0</v>
      </c>
      <c r="Q6" s="28">
        <f t="shared" si="0"/>
        <v>1037.0165999999999</v>
      </c>
      <c r="R6" s="28">
        <f t="shared" si="0"/>
        <v>1222.9753636363637</v>
      </c>
      <c r="S6" s="28">
        <f t="shared" si="0"/>
        <v>1482.1508333333331</v>
      </c>
      <c r="T6" s="28">
        <f t="shared" si="0"/>
        <v>1669.1973846153846</v>
      </c>
      <c r="U6" s="28">
        <f t="shared" si="0"/>
        <v>1669.1679285714283</v>
      </c>
      <c r="V6" s="28">
        <f t="shared" si="0"/>
        <v>0</v>
      </c>
      <c r="W6" s="28">
        <f t="shared" si="0"/>
        <v>0</v>
      </c>
      <c r="X6" s="28">
        <f t="shared" si="0"/>
        <v>1780.8848235294117</v>
      </c>
      <c r="Y6" s="28">
        <f t="shared" si="0"/>
        <v>1770.1522777777782</v>
      </c>
      <c r="Z6" s="28">
        <f t="shared" si="0"/>
        <v>1774.251842105263</v>
      </c>
      <c r="AA6" s="28">
        <f t="shared" si="0"/>
        <v>1717.01575</v>
      </c>
      <c r="AB6" s="28">
        <f t="shared" si="0"/>
        <v>1747.6948095238095</v>
      </c>
      <c r="AC6" s="28">
        <f t="shared" si="0"/>
        <v>0</v>
      </c>
      <c r="AD6" s="28">
        <f t="shared" si="0"/>
        <v>0</v>
      </c>
      <c r="AE6" s="28">
        <f t="shared" si="0"/>
        <v>1716.5803750000002</v>
      </c>
      <c r="AF6" s="28">
        <f t="shared" si="0"/>
        <v>1731.7833599999999</v>
      </c>
      <c r="AG6" s="28">
        <f t="shared" si="0"/>
        <v>1704.4090769230768</v>
      </c>
      <c r="AH6" s="28">
        <f t="shared" si="0"/>
        <v>1690.8791851851852</v>
      </c>
      <c r="AI6" s="28">
        <f t="shared" si="0"/>
        <v>0</v>
      </c>
      <c r="AJ6" s="28">
        <f t="shared" si="0"/>
        <v>0</v>
      </c>
      <c r="AK6" s="28">
        <f t="shared" si="0"/>
        <v>0</v>
      </c>
      <c r="AL6" s="28">
        <f t="shared" si="0"/>
        <v>1695.1193870967743</v>
      </c>
      <c r="AM6" s="28">
        <f t="shared" si="0"/>
        <v>54782.996000000006</v>
      </c>
      <c r="AN6" s="28">
        <f t="shared" si="0"/>
        <v>470.01549999999997</v>
      </c>
      <c r="AO6" s="28">
        <f t="shared" si="0"/>
        <v>658.3416666666667</v>
      </c>
      <c r="AP6" s="28">
        <f t="shared" si="0"/>
        <v>732.49749999999995</v>
      </c>
      <c r="AQ6" s="28">
        <f t="shared" si="0"/>
        <v>0</v>
      </c>
      <c r="AR6" s="28">
        <f t="shared" si="0"/>
        <v>0</v>
      </c>
      <c r="AS6" s="28">
        <f t="shared" si="0"/>
        <v>0</v>
      </c>
      <c r="AT6" s="28">
        <f t="shared" si="0"/>
        <v>1553.5540000000001</v>
      </c>
      <c r="AU6" s="28">
        <f t="shared" si="0"/>
        <v>1660.7280000000001</v>
      </c>
      <c r="AV6" s="28">
        <f t="shared" si="0"/>
        <v>1638.8067999999998</v>
      </c>
      <c r="AW6" s="28">
        <f t="shared" si="0"/>
        <v>1642.6960909090908</v>
      </c>
      <c r="AX6" s="28">
        <f t="shared" si="0"/>
        <v>0</v>
      </c>
      <c r="AY6" s="28">
        <f t="shared" si="0"/>
        <v>0</v>
      </c>
      <c r="AZ6" s="28">
        <f t="shared" si="0"/>
        <v>1540.9775714285715</v>
      </c>
      <c r="BA6" s="28">
        <f t="shared" si="0"/>
        <v>1536.8361333333332</v>
      </c>
      <c r="BB6" s="28">
        <f t="shared" si="0"/>
        <v>1510.27225</v>
      </c>
      <c r="BC6" s="28">
        <f t="shared" si="0"/>
        <v>1476.1007647058823</v>
      </c>
      <c r="BD6" s="28">
        <f t="shared" si="0"/>
        <v>1489.7100555555555</v>
      </c>
      <c r="BE6" s="28">
        <f t="shared" si="0"/>
        <v>0</v>
      </c>
      <c r="BF6" s="28">
        <f t="shared" si="0"/>
        <v>0</v>
      </c>
      <c r="BG6" s="28">
        <f t="shared" si="0"/>
        <v>1396.8050476190472</v>
      </c>
      <c r="BH6" s="28">
        <f t="shared" si="0"/>
        <v>1457.1342272727272</v>
      </c>
      <c r="BI6" s="28">
        <f t="shared" si="0"/>
        <v>1443.4655217391303</v>
      </c>
      <c r="BJ6" s="28">
        <f t="shared" si="0"/>
        <v>1430.5358749999998</v>
      </c>
      <c r="BK6" s="28">
        <f t="shared" si="0"/>
        <v>1481.0816400000001</v>
      </c>
      <c r="BL6" s="28">
        <f t="shared" si="0"/>
        <v>0</v>
      </c>
      <c r="BM6" s="28">
        <f t="shared" si="0"/>
        <v>0</v>
      </c>
      <c r="BN6" s="28">
        <f t="shared" si="0"/>
        <v>1605.0347857142858</v>
      </c>
      <c r="BO6" s="28">
        <f t="shared" si="0"/>
        <v>47341.723999999995</v>
      </c>
      <c r="BP6" s="28">
        <f t="shared" si="0"/>
        <v>618.32650000000001</v>
      </c>
      <c r="BQ6" s="28">
        <f t="shared" si="0"/>
        <v>1374.296</v>
      </c>
      <c r="BR6" s="28">
        <f t="shared" si="0"/>
        <v>1508.4695000000002</v>
      </c>
      <c r="BS6" s="28">
        <f t="shared" si="0"/>
        <v>0</v>
      </c>
      <c r="BT6" s="28">
        <f t="shared" ref="BT6:EE6" si="1">BT17/BT$4</f>
        <v>0</v>
      </c>
      <c r="BU6" s="28">
        <f t="shared" si="1"/>
        <v>1382.8305714285714</v>
      </c>
      <c r="BV6" s="28">
        <f t="shared" si="1"/>
        <v>1370.6933750000001</v>
      </c>
      <c r="BW6" s="28">
        <f t="shared" si="1"/>
        <v>1478.8605555555559</v>
      </c>
      <c r="BX6" s="28">
        <f t="shared" si="1"/>
        <v>1534.0254000000002</v>
      </c>
      <c r="BY6" s="28">
        <f t="shared" si="1"/>
        <v>1632.9945454545452</v>
      </c>
      <c r="BZ6" s="28">
        <f t="shared" si="1"/>
        <v>0</v>
      </c>
      <c r="CA6" s="28">
        <f t="shared" si="1"/>
        <v>0</v>
      </c>
      <c r="CB6" s="28">
        <f t="shared" si="1"/>
        <v>1513.0056428571427</v>
      </c>
      <c r="CC6" s="28">
        <f t="shared" si="1"/>
        <v>1510.7294000000002</v>
      </c>
      <c r="CD6" s="28">
        <f t="shared" si="1"/>
        <v>1535.879375</v>
      </c>
      <c r="CE6" s="28">
        <f t="shared" si="1"/>
        <v>1641.233705882353</v>
      </c>
      <c r="CF6" s="28">
        <f t="shared" si="1"/>
        <v>1614.1926111111111</v>
      </c>
      <c r="CG6" s="28">
        <f t="shared" si="1"/>
        <v>0</v>
      </c>
      <c r="CH6" s="28">
        <f t="shared" si="1"/>
        <v>0</v>
      </c>
      <c r="CI6" s="28">
        <f t="shared" si="1"/>
        <v>1545.8283809523807</v>
      </c>
      <c r="CJ6" s="28">
        <f t="shared" si="1"/>
        <v>1537.3524545454545</v>
      </c>
      <c r="CK6" s="28">
        <f t="shared" si="1"/>
        <v>1548.0309130434784</v>
      </c>
      <c r="CL6" s="28">
        <f t="shared" si="1"/>
        <v>1531.811375</v>
      </c>
      <c r="CM6" s="28">
        <f t="shared" si="1"/>
        <v>0</v>
      </c>
      <c r="CN6" s="28">
        <f t="shared" si="1"/>
        <v>0</v>
      </c>
      <c r="CO6" s="28">
        <f t="shared" si="1"/>
        <v>0</v>
      </c>
      <c r="CP6" s="28">
        <f t="shared" si="1"/>
        <v>0</v>
      </c>
      <c r="CQ6" s="28">
        <f t="shared" si="1"/>
        <v>0</v>
      </c>
      <c r="CR6" s="28">
        <f t="shared" si="1"/>
        <v>0</v>
      </c>
      <c r="CS6" s="28">
        <f t="shared" si="1"/>
        <v>1047.174064516129</v>
      </c>
      <c r="CT6" s="28">
        <f t="shared" si="1"/>
        <v>0</v>
      </c>
      <c r="CU6" s="28">
        <f t="shared" si="1"/>
        <v>0</v>
      </c>
      <c r="CV6" s="28">
        <f t="shared" si="1"/>
        <v>0</v>
      </c>
      <c r="CW6" s="28">
        <f t="shared" si="1"/>
        <v>0</v>
      </c>
      <c r="CX6" s="28">
        <f t="shared" si="1"/>
        <v>0</v>
      </c>
      <c r="CY6" s="28">
        <f t="shared" si="1"/>
        <v>0</v>
      </c>
      <c r="CZ6" s="28">
        <f t="shared" si="1"/>
        <v>0</v>
      </c>
      <c r="DA6" s="28">
        <f t="shared" si="1"/>
        <v>0</v>
      </c>
      <c r="DB6" s="28">
        <f t="shared" si="1"/>
        <v>0</v>
      </c>
      <c r="DC6" s="28">
        <f t="shared" si="1"/>
        <v>0</v>
      </c>
      <c r="DD6" s="28">
        <f t="shared" si="1"/>
        <v>0</v>
      </c>
      <c r="DE6" s="28">
        <f t="shared" si="1"/>
        <v>0</v>
      </c>
      <c r="DF6" s="28">
        <f t="shared" si="1"/>
        <v>0</v>
      </c>
      <c r="DG6" s="28">
        <f t="shared" si="1"/>
        <v>0</v>
      </c>
      <c r="DH6" s="28">
        <f t="shared" si="1"/>
        <v>0</v>
      </c>
      <c r="DI6" s="28">
        <f t="shared" si="1"/>
        <v>0</v>
      </c>
      <c r="DJ6" s="28">
        <f t="shared" si="1"/>
        <v>0</v>
      </c>
      <c r="DK6" s="28">
        <f t="shared" si="1"/>
        <v>0</v>
      </c>
      <c r="DL6" s="28">
        <f t="shared" si="1"/>
        <v>0</v>
      </c>
      <c r="DM6" s="28">
        <f t="shared" si="1"/>
        <v>0</v>
      </c>
      <c r="DN6" s="28">
        <f t="shared" si="1"/>
        <v>0</v>
      </c>
      <c r="DO6" s="28">
        <f t="shared" si="1"/>
        <v>0</v>
      </c>
      <c r="DP6" s="28">
        <f t="shared" si="1"/>
        <v>0</v>
      </c>
      <c r="DQ6" s="28">
        <f t="shared" si="1"/>
        <v>0</v>
      </c>
      <c r="DR6" s="28">
        <f t="shared" si="1"/>
        <v>0</v>
      </c>
      <c r="DS6" s="28">
        <f t="shared" si="1"/>
        <v>0</v>
      </c>
      <c r="DT6" s="28">
        <f t="shared" si="1"/>
        <v>0</v>
      </c>
      <c r="DU6" s="28">
        <f t="shared" si="1"/>
        <v>0</v>
      </c>
      <c r="DV6" s="28">
        <f t="shared" si="1"/>
        <v>0</v>
      </c>
      <c r="DW6" s="28">
        <f t="shared" si="1"/>
        <v>0</v>
      </c>
      <c r="DX6" s="28">
        <f t="shared" si="1"/>
        <v>0</v>
      </c>
      <c r="DY6" s="28">
        <f t="shared" si="1"/>
        <v>0</v>
      </c>
      <c r="DZ6" s="28">
        <f t="shared" si="1"/>
        <v>0</v>
      </c>
      <c r="EA6" s="28">
        <f t="shared" si="1"/>
        <v>0</v>
      </c>
      <c r="EB6" s="28">
        <f t="shared" si="1"/>
        <v>0</v>
      </c>
      <c r="EC6" s="28">
        <f t="shared" si="1"/>
        <v>0</v>
      </c>
      <c r="ED6" s="28">
        <f t="shared" si="1"/>
        <v>0</v>
      </c>
      <c r="EE6" s="28">
        <f t="shared" si="1"/>
        <v>0</v>
      </c>
      <c r="EF6" s="28">
        <f t="shared" ref="EF6:GQ6" si="2">EF17/EF$4</f>
        <v>0</v>
      </c>
      <c r="EG6" s="28">
        <f t="shared" si="2"/>
        <v>0</v>
      </c>
      <c r="EH6" s="28">
        <f t="shared" si="2"/>
        <v>0</v>
      </c>
      <c r="EI6" s="28">
        <f t="shared" si="2"/>
        <v>0</v>
      </c>
      <c r="EJ6" s="28">
        <f t="shared" si="2"/>
        <v>0</v>
      </c>
      <c r="EK6" s="28">
        <f t="shared" si="2"/>
        <v>0</v>
      </c>
      <c r="EL6" s="28">
        <f t="shared" si="2"/>
        <v>0</v>
      </c>
      <c r="EM6" s="28">
        <f t="shared" si="2"/>
        <v>0</v>
      </c>
      <c r="EN6" s="28">
        <f t="shared" si="2"/>
        <v>0</v>
      </c>
      <c r="EO6" s="28">
        <f t="shared" si="2"/>
        <v>0</v>
      </c>
      <c r="EP6" s="28">
        <f t="shared" si="2"/>
        <v>0</v>
      </c>
      <c r="EQ6" s="28">
        <f t="shared" si="2"/>
        <v>0</v>
      </c>
      <c r="ER6" s="28">
        <f t="shared" si="2"/>
        <v>0</v>
      </c>
      <c r="ES6" s="28">
        <f t="shared" si="2"/>
        <v>0</v>
      </c>
      <c r="ET6" s="28">
        <f t="shared" si="2"/>
        <v>0</v>
      </c>
      <c r="EU6" s="28">
        <f t="shared" si="2"/>
        <v>0</v>
      </c>
      <c r="EV6" s="28">
        <f t="shared" si="2"/>
        <v>0</v>
      </c>
      <c r="EW6" s="28">
        <f t="shared" si="2"/>
        <v>0</v>
      </c>
      <c r="EX6" s="28">
        <f t="shared" si="2"/>
        <v>0</v>
      </c>
      <c r="EY6" s="28">
        <f t="shared" si="2"/>
        <v>0</v>
      </c>
      <c r="EZ6" s="28">
        <f t="shared" si="2"/>
        <v>0</v>
      </c>
      <c r="FA6" s="28">
        <f t="shared" si="2"/>
        <v>0</v>
      </c>
      <c r="FB6" s="28">
        <f t="shared" si="2"/>
        <v>0</v>
      </c>
      <c r="FC6" s="28">
        <f t="shared" si="2"/>
        <v>0</v>
      </c>
      <c r="FD6" s="28">
        <f t="shared" si="2"/>
        <v>0</v>
      </c>
      <c r="FE6" s="28">
        <f t="shared" si="2"/>
        <v>18000</v>
      </c>
      <c r="FF6" s="28">
        <f t="shared" si="2"/>
        <v>0</v>
      </c>
      <c r="FG6" s="28">
        <f t="shared" si="2"/>
        <v>10800</v>
      </c>
      <c r="FH6" s="28">
        <f t="shared" si="2"/>
        <v>9000</v>
      </c>
      <c r="FI6" s="28">
        <f t="shared" si="2"/>
        <v>357.14285714285717</v>
      </c>
      <c r="FJ6" s="28">
        <f t="shared" si="2"/>
        <v>0</v>
      </c>
      <c r="FK6" s="28">
        <f t="shared" si="2"/>
        <v>0</v>
      </c>
      <c r="FL6" s="28">
        <f t="shared" si="2"/>
        <v>250</v>
      </c>
      <c r="FM6" s="28">
        <f t="shared" si="2"/>
        <v>0</v>
      </c>
      <c r="FN6" s="28">
        <f t="shared" si="2"/>
        <v>0</v>
      </c>
      <c r="FO6" s="28">
        <f t="shared" si="2"/>
        <v>192.30769230769232</v>
      </c>
      <c r="FP6" s="28">
        <f t="shared" si="2"/>
        <v>0</v>
      </c>
      <c r="FQ6" s="28">
        <f t="shared" si="2"/>
        <v>166.66666666666666</v>
      </c>
      <c r="FR6" s="28">
        <f t="shared" si="2"/>
        <v>0</v>
      </c>
      <c r="FS6" s="28">
        <f t="shared" si="2"/>
        <v>0</v>
      </c>
      <c r="FT6" s="28">
        <f t="shared" si="2"/>
        <v>0</v>
      </c>
      <c r="FU6" s="28">
        <f t="shared" si="2"/>
        <v>0</v>
      </c>
      <c r="FV6" s="28">
        <f t="shared" si="2"/>
        <v>0</v>
      </c>
      <c r="FW6" s="28">
        <f t="shared" si="2"/>
        <v>0</v>
      </c>
      <c r="FX6" s="28">
        <f t="shared" si="2"/>
        <v>0</v>
      </c>
      <c r="FY6" s="28">
        <f t="shared" si="2"/>
        <v>0</v>
      </c>
      <c r="FZ6" s="28">
        <f t="shared" si="2"/>
        <v>0</v>
      </c>
      <c r="GA6" s="28">
        <f t="shared" si="2"/>
        <v>0</v>
      </c>
      <c r="GB6" s="28">
        <f t="shared" si="2"/>
        <v>0</v>
      </c>
      <c r="GC6" s="28">
        <f t="shared" si="2"/>
        <v>0</v>
      </c>
      <c r="GD6" s="28">
        <f t="shared" si="2"/>
        <v>0</v>
      </c>
      <c r="GE6" s="28">
        <f t="shared" si="2"/>
        <v>0</v>
      </c>
      <c r="GF6" s="28">
        <f t="shared" si="2"/>
        <v>0</v>
      </c>
      <c r="GG6" s="28">
        <f t="shared" si="2"/>
        <v>0</v>
      </c>
      <c r="GH6" s="28">
        <f t="shared" si="2"/>
        <v>0</v>
      </c>
      <c r="GI6" s="28">
        <f t="shared" si="2"/>
        <v>0</v>
      </c>
      <c r="GJ6" s="28">
        <f t="shared" si="2"/>
        <v>0</v>
      </c>
      <c r="GK6" s="28">
        <f t="shared" si="2"/>
        <v>0</v>
      </c>
      <c r="GL6" s="28">
        <f t="shared" si="2"/>
        <v>0</v>
      </c>
      <c r="GM6" s="28">
        <f t="shared" si="2"/>
        <v>0</v>
      </c>
      <c r="GN6" s="28">
        <f t="shared" si="2"/>
        <v>0</v>
      </c>
      <c r="GO6" s="28">
        <f t="shared" si="2"/>
        <v>0</v>
      </c>
      <c r="GP6" s="28">
        <f t="shared" si="2"/>
        <v>0</v>
      </c>
      <c r="GQ6" s="28">
        <f t="shared" si="2"/>
        <v>0</v>
      </c>
      <c r="GR6" s="28">
        <f t="shared" ref="GR6:JC6" si="3">GR17/GR$4</f>
        <v>0</v>
      </c>
      <c r="GS6" s="28">
        <f t="shared" si="3"/>
        <v>0</v>
      </c>
      <c r="GT6" s="28">
        <f t="shared" si="3"/>
        <v>0</v>
      </c>
      <c r="GU6" s="28">
        <f t="shared" si="3"/>
        <v>0</v>
      </c>
      <c r="GV6" s="28">
        <f t="shared" si="3"/>
        <v>0</v>
      </c>
      <c r="GW6" s="28">
        <f t="shared" si="3"/>
        <v>0</v>
      </c>
      <c r="GX6" s="28">
        <f t="shared" si="3"/>
        <v>0</v>
      </c>
      <c r="GY6" s="28">
        <f t="shared" si="3"/>
        <v>0</v>
      </c>
      <c r="GZ6" s="28">
        <f t="shared" si="3"/>
        <v>0</v>
      </c>
      <c r="HA6" s="28">
        <f t="shared" si="3"/>
        <v>0</v>
      </c>
      <c r="HB6" s="28">
        <f t="shared" si="3"/>
        <v>0</v>
      </c>
      <c r="HC6" s="28">
        <f t="shared" si="3"/>
        <v>0</v>
      </c>
      <c r="HD6" s="28">
        <f t="shared" si="3"/>
        <v>0</v>
      </c>
      <c r="HE6" s="28">
        <f t="shared" si="3"/>
        <v>0</v>
      </c>
      <c r="HF6" s="28">
        <f t="shared" si="3"/>
        <v>0</v>
      </c>
      <c r="HG6" s="28">
        <f t="shared" si="3"/>
        <v>0</v>
      </c>
      <c r="HH6" s="28">
        <f t="shared" si="3"/>
        <v>0</v>
      </c>
      <c r="HI6" s="28">
        <f t="shared" si="3"/>
        <v>0</v>
      </c>
      <c r="HJ6" s="28">
        <f t="shared" si="3"/>
        <v>0</v>
      </c>
      <c r="HK6" s="28">
        <f t="shared" si="3"/>
        <v>0</v>
      </c>
      <c r="HL6" s="28">
        <f t="shared" si="3"/>
        <v>0</v>
      </c>
      <c r="HM6" s="28">
        <f t="shared" si="3"/>
        <v>0</v>
      </c>
      <c r="HN6" s="28">
        <f t="shared" si="3"/>
        <v>0</v>
      </c>
      <c r="HO6" s="28">
        <f t="shared" si="3"/>
        <v>0</v>
      </c>
      <c r="HP6" s="28">
        <f t="shared" si="3"/>
        <v>0</v>
      </c>
      <c r="HQ6" s="28">
        <f t="shared" si="3"/>
        <v>0</v>
      </c>
      <c r="HR6" s="28">
        <f t="shared" si="3"/>
        <v>0</v>
      </c>
      <c r="HS6" s="28">
        <f t="shared" si="3"/>
        <v>0</v>
      </c>
      <c r="HT6" s="28">
        <f t="shared" si="3"/>
        <v>0</v>
      </c>
      <c r="HU6" s="28">
        <f t="shared" si="3"/>
        <v>0</v>
      </c>
      <c r="HV6" s="28">
        <f t="shared" si="3"/>
        <v>0</v>
      </c>
      <c r="HW6" s="28">
        <f t="shared" si="3"/>
        <v>0</v>
      </c>
      <c r="HX6" s="28">
        <f t="shared" si="3"/>
        <v>0</v>
      </c>
      <c r="HY6" s="28">
        <f t="shared" si="3"/>
        <v>0</v>
      </c>
      <c r="HZ6" s="28">
        <f t="shared" si="3"/>
        <v>0</v>
      </c>
      <c r="IA6" s="28">
        <f t="shared" si="3"/>
        <v>0</v>
      </c>
      <c r="IB6" s="28">
        <f t="shared" si="3"/>
        <v>0</v>
      </c>
      <c r="IC6" s="28">
        <f t="shared" si="3"/>
        <v>0</v>
      </c>
      <c r="ID6" s="28">
        <f t="shared" si="3"/>
        <v>0</v>
      </c>
      <c r="IE6" s="28">
        <f t="shared" si="3"/>
        <v>0</v>
      </c>
      <c r="IF6" s="28">
        <f t="shared" si="3"/>
        <v>0</v>
      </c>
      <c r="IG6" s="28">
        <f t="shared" si="3"/>
        <v>0</v>
      </c>
      <c r="IH6" s="28">
        <f t="shared" si="3"/>
        <v>0</v>
      </c>
      <c r="II6" s="28">
        <f t="shared" si="3"/>
        <v>0</v>
      </c>
      <c r="IJ6" s="28">
        <f t="shared" si="3"/>
        <v>0</v>
      </c>
      <c r="IK6" s="28">
        <f t="shared" si="3"/>
        <v>0</v>
      </c>
      <c r="IL6" s="28">
        <f t="shared" si="3"/>
        <v>0</v>
      </c>
      <c r="IM6" s="28">
        <f t="shared" si="3"/>
        <v>0</v>
      </c>
      <c r="IN6" s="28">
        <f t="shared" si="3"/>
        <v>0</v>
      </c>
      <c r="IO6" s="28">
        <f t="shared" si="3"/>
        <v>0</v>
      </c>
      <c r="IP6" s="28">
        <f t="shared" si="3"/>
        <v>0</v>
      </c>
      <c r="IQ6" s="28">
        <f t="shared" si="3"/>
        <v>0</v>
      </c>
      <c r="IR6" s="28">
        <f t="shared" si="3"/>
        <v>0</v>
      </c>
      <c r="IS6" s="28">
        <f t="shared" si="3"/>
        <v>0</v>
      </c>
      <c r="IT6" s="28">
        <f t="shared" si="3"/>
        <v>0</v>
      </c>
      <c r="IU6" s="28">
        <f t="shared" si="3"/>
        <v>0</v>
      </c>
      <c r="IV6" s="28">
        <f t="shared" si="3"/>
        <v>0</v>
      </c>
      <c r="IW6" s="28">
        <f t="shared" si="3"/>
        <v>0</v>
      </c>
      <c r="IX6" s="28">
        <f t="shared" si="3"/>
        <v>0</v>
      </c>
      <c r="IY6" s="28">
        <f t="shared" si="3"/>
        <v>0</v>
      </c>
      <c r="IZ6" s="28">
        <f t="shared" si="3"/>
        <v>0</v>
      </c>
      <c r="JA6" s="28">
        <f t="shared" si="3"/>
        <v>0</v>
      </c>
      <c r="JB6" s="28">
        <f t="shared" si="3"/>
        <v>0</v>
      </c>
      <c r="JC6" s="28">
        <f t="shared" si="3"/>
        <v>0</v>
      </c>
      <c r="JD6" s="28">
        <f t="shared" ref="JD6:LO6" si="4">JD17/JD$4</f>
        <v>0</v>
      </c>
      <c r="JE6" s="28">
        <f t="shared" si="4"/>
        <v>0</v>
      </c>
      <c r="JF6" s="28">
        <f t="shared" si="4"/>
        <v>0</v>
      </c>
      <c r="JG6" s="28">
        <f t="shared" si="4"/>
        <v>0</v>
      </c>
      <c r="JH6" s="28">
        <f t="shared" si="4"/>
        <v>0</v>
      </c>
      <c r="JI6" s="28">
        <f t="shared" si="4"/>
        <v>0</v>
      </c>
      <c r="JJ6" s="28">
        <f t="shared" si="4"/>
        <v>0</v>
      </c>
      <c r="JK6" s="28">
        <f t="shared" si="4"/>
        <v>0</v>
      </c>
      <c r="JL6" s="28">
        <f t="shared" si="4"/>
        <v>0</v>
      </c>
      <c r="JM6" s="28">
        <f t="shared" si="4"/>
        <v>0</v>
      </c>
      <c r="JN6" s="28">
        <f t="shared" si="4"/>
        <v>0</v>
      </c>
      <c r="JO6" s="28">
        <f t="shared" si="4"/>
        <v>0</v>
      </c>
      <c r="JP6" s="28">
        <f t="shared" si="4"/>
        <v>0</v>
      </c>
      <c r="JQ6" s="28">
        <f t="shared" si="4"/>
        <v>0</v>
      </c>
      <c r="JR6" s="28">
        <f t="shared" si="4"/>
        <v>0</v>
      </c>
      <c r="JS6" s="28">
        <f t="shared" si="4"/>
        <v>0</v>
      </c>
      <c r="JT6" s="28">
        <f t="shared" si="4"/>
        <v>0</v>
      </c>
      <c r="JU6" s="28">
        <f t="shared" si="4"/>
        <v>0</v>
      </c>
      <c r="JV6" s="28">
        <f t="shared" si="4"/>
        <v>0</v>
      </c>
      <c r="JW6" s="28">
        <f t="shared" si="4"/>
        <v>0</v>
      </c>
      <c r="JX6" s="28">
        <f t="shared" si="4"/>
        <v>0</v>
      </c>
      <c r="JY6" s="28">
        <f t="shared" si="4"/>
        <v>0</v>
      </c>
      <c r="JZ6" s="28">
        <f t="shared" si="4"/>
        <v>0</v>
      </c>
      <c r="KA6" s="28">
        <f t="shared" si="4"/>
        <v>0</v>
      </c>
      <c r="KB6" s="28">
        <f t="shared" si="4"/>
        <v>0</v>
      </c>
      <c r="KC6" s="28">
        <f t="shared" si="4"/>
        <v>0</v>
      </c>
      <c r="KD6" s="28">
        <f t="shared" si="4"/>
        <v>0</v>
      </c>
      <c r="KE6" s="28">
        <f t="shared" si="4"/>
        <v>0</v>
      </c>
      <c r="KF6" s="28">
        <f t="shared" si="4"/>
        <v>0</v>
      </c>
      <c r="KG6" s="28">
        <f t="shared" si="4"/>
        <v>0</v>
      </c>
      <c r="KH6" s="28">
        <f t="shared" si="4"/>
        <v>0</v>
      </c>
      <c r="KI6" s="28">
        <f t="shared" si="4"/>
        <v>0</v>
      </c>
      <c r="KJ6" s="28">
        <f t="shared" si="4"/>
        <v>0</v>
      </c>
      <c r="KK6" s="28">
        <f t="shared" si="4"/>
        <v>0</v>
      </c>
      <c r="KL6" s="28">
        <f t="shared" si="4"/>
        <v>0</v>
      </c>
      <c r="KM6" s="28">
        <f t="shared" si="4"/>
        <v>0</v>
      </c>
      <c r="KN6" s="28">
        <f t="shared" si="4"/>
        <v>0</v>
      </c>
      <c r="KO6" s="28">
        <f t="shared" si="4"/>
        <v>0</v>
      </c>
      <c r="KP6" s="28">
        <f t="shared" si="4"/>
        <v>0</v>
      </c>
      <c r="KQ6" s="28">
        <f t="shared" si="4"/>
        <v>0</v>
      </c>
      <c r="KR6" s="28">
        <f t="shared" si="4"/>
        <v>0</v>
      </c>
      <c r="KS6" s="28">
        <f t="shared" si="4"/>
        <v>0</v>
      </c>
      <c r="KT6" s="28">
        <f t="shared" si="4"/>
        <v>0</v>
      </c>
      <c r="KU6" s="28">
        <f t="shared" si="4"/>
        <v>0</v>
      </c>
      <c r="KV6" s="28">
        <f t="shared" si="4"/>
        <v>0</v>
      </c>
      <c r="KW6" s="28">
        <f t="shared" si="4"/>
        <v>0</v>
      </c>
      <c r="KX6" s="28">
        <f t="shared" si="4"/>
        <v>0</v>
      </c>
      <c r="KY6" s="28">
        <f t="shared" si="4"/>
        <v>0</v>
      </c>
      <c r="KZ6" s="28">
        <f t="shared" si="4"/>
        <v>0</v>
      </c>
      <c r="LA6" s="28">
        <f t="shared" si="4"/>
        <v>0</v>
      </c>
      <c r="LB6" s="28">
        <f t="shared" si="4"/>
        <v>0</v>
      </c>
      <c r="LC6" s="28">
        <f t="shared" si="4"/>
        <v>0</v>
      </c>
      <c r="LD6" s="28">
        <f t="shared" si="4"/>
        <v>0</v>
      </c>
      <c r="LE6" s="28">
        <f t="shared" si="4"/>
        <v>0</v>
      </c>
      <c r="LF6" s="28">
        <f t="shared" si="4"/>
        <v>0</v>
      </c>
      <c r="LG6" s="28">
        <f t="shared" si="4"/>
        <v>0</v>
      </c>
      <c r="LH6" s="28">
        <f t="shared" si="4"/>
        <v>0</v>
      </c>
      <c r="LI6" s="28">
        <f t="shared" si="4"/>
        <v>0</v>
      </c>
      <c r="LJ6" s="28">
        <f t="shared" si="4"/>
        <v>0</v>
      </c>
      <c r="LK6" s="28">
        <f t="shared" si="4"/>
        <v>0</v>
      </c>
      <c r="LL6" s="28">
        <f t="shared" si="4"/>
        <v>0</v>
      </c>
      <c r="LM6" s="28">
        <f t="shared" si="4"/>
        <v>0</v>
      </c>
      <c r="LN6" s="28">
        <f t="shared" si="4"/>
        <v>0</v>
      </c>
      <c r="LO6" s="28">
        <f t="shared" si="4"/>
        <v>0</v>
      </c>
      <c r="LP6" s="28">
        <f t="shared" ref="LP6:NH6" si="5">LP17/LP$4</f>
        <v>0</v>
      </c>
      <c r="LQ6" s="28">
        <f t="shared" si="5"/>
        <v>0</v>
      </c>
      <c r="LR6" s="28">
        <f t="shared" si="5"/>
        <v>0</v>
      </c>
      <c r="LS6" s="28">
        <f t="shared" si="5"/>
        <v>0</v>
      </c>
      <c r="LT6" s="28">
        <f t="shared" si="5"/>
        <v>0</v>
      </c>
      <c r="LU6" s="28">
        <f t="shared" si="5"/>
        <v>0</v>
      </c>
      <c r="LV6" s="28">
        <f t="shared" si="5"/>
        <v>0</v>
      </c>
      <c r="LW6" s="28">
        <f t="shared" si="5"/>
        <v>0</v>
      </c>
      <c r="LX6" s="28">
        <f t="shared" si="5"/>
        <v>0</v>
      </c>
      <c r="LY6" s="28">
        <f t="shared" si="5"/>
        <v>0</v>
      </c>
      <c r="LZ6" s="28">
        <f t="shared" si="5"/>
        <v>0</v>
      </c>
      <c r="MA6" s="28">
        <f t="shared" si="5"/>
        <v>0</v>
      </c>
      <c r="MB6" s="28">
        <f t="shared" si="5"/>
        <v>0</v>
      </c>
      <c r="MC6" s="28">
        <f t="shared" si="5"/>
        <v>0</v>
      </c>
      <c r="MD6" s="28">
        <f t="shared" si="5"/>
        <v>0</v>
      </c>
      <c r="ME6" s="28">
        <f t="shared" si="5"/>
        <v>0</v>
      </c>
      <c r="MF6" s="28">
        <f t="shared" si="5"/>
        <v>0</v>
      </c>
      <c r="MG6" s="28">
        <f t="shared" si="5"/>
        <v>0</v>
      </c>
      <c r="MH6" s="28">
        <f t="shared" si="5"/>
        <v>0</v>
      </c>
      <c r="MI6" s="28">
        <f t="shared" si="5"/>
        <v>0</v>
      </c>
      <c r="MJ6" s="28">
        <f t="shared" si="5"/>
        <v>0</v>
      </c>
      <c r="MK6" s="28">
        <f t="shared" si="5"/>
        <v>0</v>
      </c>
      <c r="ML6" s="28">
        <f t="shared" si="5"/>
        <v>0</v>
      </c>
      <c r="MM6" s="28">
        <f t="shared" si="5"/>
        <v>0</v>
      </c>
      <c r="MN6" s="28">
        <f t="shared" si="5"/>
        <v>0</v>
      </c>
      <c r="MO6" s="28">
        <f t="shared" si="5"/>
        <v>0</v>
      </c>
      <c r="MP6" s="28">
        <f t="shared" si="5"/>
        <v>0</v>
      </c>
      <c r="MQ6" s="28">
        <f t="shared" si="5"/>
        <v>0</v>
      </c>
      <c r="MR6" s="28">
        <f t="shared" si="5"/>
        <v>0</v>
      </c>
      <c r="MS6" s="28">
        <f t="shared" si="5"/>
        <v>0</v>
      </c>
      <c r="MT6" s="28">
        <f t="shared" si="5"/>
        <v>0</v>
      </c>
      <c r="MU6" s="28">
        <f t="shared" si="5"/>
        <v>0</v>
      </c>
      <c r="MV6" s="28">
        <f t="shared" si="5"/>
        <v>0</v>
      </c>
      <c r="MW6" s="28">
        <f t="shared" si="5"/>
        <v>0</v>
      </c>
      <c r="MX6" s="28">
        <f t="shared" si="5"/>
        <v>0</v>
      </c>
      <c r="MY6" s="28">
        <f t="shared" si="5"/>
        <v>0</v>
      </c>
      <c r="MZ6" s="28">
        <f t="shared" si="5"/>
        <v>0</v>
      </c>
      <c r="NA6" s="28">
        <f t="shared" si="5"/>
        <v>0</v>
      </c>
      <c r="NB6" s="28">
        <f t="shared" si="5"/>
        <v>0</v>
      </c>
      <c r="NC6" s="28">
        <f t="shared" si="5"/>
        <v>0</v>
      </c>
      <c r="ND6" s="28">
        <f t="shared" si="5"/>
        <v>0</v>
      </c>
      <c r="NE6" s="28">
        <f t="shared" si="5"/>
        <v>0</v>
      </c>
      <c r="NF6" s="28">
        <f t="shared" si="5"/>
        <v>0</v>
      </c>
      <c r="NG6" s="28">
        <f t="shared" si="5"/>
        <v>0</v>
      </c>
      <c r="NH6" s="28">
        <f t="shared" si="5"/>
        <v>0</v>
      </c>
    </row>
    <row r="7" spans="1:372" s="32" customFormat="1" ht="14.4" outlineLevel="1" x14ac:dyDescent="0.25">
      <c r="A7" s="21"/>
      <c r="B7" s="22"/>
      <c r="C7" s="23"/>
      <c r="D7" s="23"/>
      <c r="E7" s="26" t="s">
        <v>217</v>
      </c>
      <c r="F7" s="24"/>
      <c r="G7" s="30">
        <v>0</v>
      </c>
      <c r="H7" s="31" t="e">
        <f>((IFERROR(VLOOKUP($B6,Mes!$C$79:$AV$131,MATCH(H$1,Mes!$C$3:$AV$3,0),FALSE),""))*1000)</f>
        <v>#VALUE!</v>
      </c>
      <c r="I7" s="31" t="e">
        <f>((IFERROR(VLOOKUP($B6,Mes!$C$79:$AV$131,MATCH(I$1,Mes!$C$3:$AV$3,0),FALSE),""))*1000)</f>
        <v>#VALUE!</v>
      </c>
      <c r="J7" s="31" t="e">
        <f>((IFERROR(VLOOKUP($B6,Mes!$C$79:$AV$131,MATCH(J$1,Mes!$C$3:$AV$3,0),FALSE),""))*1000)</f>
        <v>#VALUE!</v>
      </c>
      <c r="K7" s="31" t="e">
        <f>((IFERROR(VLOOKUP($B6,Mes!$C$79:$AV$131,MATCH(K$1,Mes!$C$3:$AV$3,0),FALSE),""))*1000)</f>
        <v>#VALUE!</v>
      </c>
      <c r="L7" s="31" t="e">
        <f>((IFERROR(VLOOKUP($B6,Mes!$C$79:$AV$131,MATCH(L$1,Mes!$C$3:$AV$3,0),FALSE),""))*1000)</f>
        <v>#VALUE!</v>
      </c>
      <c r="M7" s="31" t="e">
        <f>((IFERROR(VLOOKUP($B6,Mes!$C$79:$AV$131,MATCH(M$1,Mes!$C$3:$AV$3,0),FALSE),""))*1000)</f>
        <v>#VALUE!</v>
      </c>
      <c r="N7" s="31" t="e">
        <f>((IFERROR(VLOOKUP($B6,Mes!$C$79:$AV$131,MATCH(N$1,Mes!$C$3:$AV$3,0),FALSE),""))*1000)</f>
        <v>#VALUE!</v>
      </c>
      <c r="O7" s="31" t="e">
        <f>((IFERROR(VLOOKUP($B6,Mes!$C$79:$AV$131,MATCH(O$1,Mes!$C$3:$AV$3,0),FALSE),""))*1000)</f>
        <v>#VALUE!</v>
      </c>
      <c r="P7" s="31" t="e">
        <f>((IFERROR(VLOOKUP($B6,Mes!$C$79:$AV$131,MATCH(P$1,Mes!$C$3:$AV$3,0),FALSE),""))*1000)</f>
        <v>#VALUE!</v>
      </c>
      <c r="Q7" s="31" t="e">
        <f>((IFERROR(VLOOKUP($B6,Mes!$C$79:$AV$131,MATCH(Q$1,Mes!$C$3:$AV$3,0),FALSE),""))*1000)</f>
        <v>#VALUE!</v>
      </c>
      <c r="R7" s="31" t="e">
        <f>((IFERROR(VLOOKUP($B6,Mes!$C$79:$AV$131,MATCH(R$1,Mes!$C$3:$AV$3,0),FALSE),""))*1000)</f>
        <v>#VALUE!</v>
      </c>
      <c r="S7" s="31" t="e">
        <f>((IFERROR(VLOOKUP($B6,Mes!$C$79:$AV$131,MATCH(S$1,Mes!$C$3:$AV$3,0),FALSE),""))*1000)</f>
        <v>#VALUE!</v>
      </c>
      <c r="T7" s="31" t="e">
        <f>((IFERROR(VLOOKUP($B6,Mes!$C$79:$AV$131,MATCH(T$1,Mes!$C$3:$AV$3,0),FALSE),""))*1000)</f>
        <v>#VALUE!</v>
      </c>
      <c r="U7" s="31" t="e">
        <f>((IFERROR(VLOOKUP($B6,Mes!$C$79:$AV$131,MATCH(U$1,Mes!$C$3:$AV$3,0),FALSE),""))*1000)</f>
        <v>#VALUE!</v>
      </c>
      <c r="V7" s="31" t="e">
        <f>((IFERROR(VLOOKUP($B6,Mes!$C$79:$AV$131,MATCH(V$1,Mes!$C$3:$AV$3,0),FALSE),""))*1000)</f>
        <v>#VALUE!</v>
      </c>
      <c r="W7" s="31" t="e">
        <f>((IFERROR(VLOOKUP($B6,Mes!$C$79:$AV$131,MATCH(W$1,Mes!$C$3:$AV$3,0),FALSE),""))*1000)</f>
        <v>#VALUE!</v>
      </c>
      <c r="X7" s="31" t="e">
        <f>((IFERROR(VLOOKUP($B6,Mes!$C$79:$AV$131,MATCH(X$1,Mes!$C$3:$AV$3,0),FALSE),""))*1000)</f>
        <v>#VALUE!</v>
      </c>
      <c r="Y7" s="31" t="e">
        <f>((IFERROR(VLOOKUP($B6,Mes!$C$79:$AV$131,MATCH(Y$1,Mes!$C$3:$AV$3,0),FALSE),""))*1000)</f>
        <v>#VALUE!</v>
      </c>
      <c r="Z7" s="31" t="e">
        <f>((IFERROR(VLOOKUP($B6,Mes!$C$79:$AV$131,MATCH(Z$1,Mes!$C$3:$AV$3,0),FALSE),""))*1000)</f>
        <v>#VALUE!</v>
      </c>
      <c r="AA7" s="31" t="e">
        <f>((IFERROR(VLOOKUP($B6,Mes!$C$79:$AV$131,MATCH(AA$1,Mes!$C$3:$AV$3,0),FALSE),""))*1000)</f>
        <v>#VALUE!</v>
      </c>
      <c r="AB7" s="31" t="e">
        <f>((IFERROR(VLOOKUP($B6,Mes!$C$79:$AV$131,MATCH(AB$1,Mes!$C$3:$AV$3,0),FALSE),""))*1000)</f>
        <v>#VALUE!</v>
      </c>
      <c r="AC7" s="31" t="e">
        <f>((IFERROR(VLOOKUP($B6,Mes!$C$79:$AV$131,MATCH(AC$1,Mes!$C$3:$AV$3,0),FALSE),""))*1000)</f>
        <v>#VALUE!</v>
      </c>
      <c r="AD7" s="31" t="e">
        <f>((IFERROR(VLOOKUP($B6,Mes!$C$79:$AV$131,MATCH(AD$1,Mes!$C$3:$AV$3,0),FALSE),""))*1000)</f>
        <v>#VALUE!</v>
      </c>
      <c r="AE7" s="31" t="e">
        <f>((IFERROR(VLOOKUP($B6,Mes!$C$79:$AV$131,MATCH(AE$1,Mes!$C$3:$AV$3,0),FALSE),""))*1000)</f>
        <v>#VALUE!</v>
      </c>
      <c r="AF7" s="31" t="e">
        <f>((IFERROR(VLOOKUP($B6,Mes!$C$79:$AV$131,MATCH(AF$1,Mes!$C$3:$AV$3,0),FALSE),""))*1000)</f>
        <v>#VALUE!</v>
      </c>
      <c r="AG7" s="31" t="e">
        <f>((IFERROR(VLOOKUP($B6,Mes!$C$79:$AV$131,MATCH(AG$1,Mes!$C$3:$AV$3,0),FALSE),""))*1000)</f>
        <v>#VALUE!</v>
      </c>
      <c r="AH7" s="31" t="e">
        <f>((IFERROR(VLOOKUP($B6,Mes!$C$79:$AV$131,MATCH(AH$1,Mes!$C$3:$AV$3,0),FALSE),""))*1000)</f>
        <v>#VALUE!</v>
      </c>
      <c r="AI7" s="31" t="e">
        <f>((IFERROR(VLOOKUP($B6,Mes!$C$79:$AV$131,MATCH(AI$1,Mes!$C$3:$AV$3,0),FALSE),""))*1000)</f>
        <v>#VALUE!</v>
      </c>
      <c r="AJ7" s="31" t="e">
        <f>((IFERROR(VLOOKUP($B6,Mes!$C$79:$AV$131,MATCH(AJ$1,Mes!$C$3:$AV$3,0),FALSE),""))*1000)</f>
        <v>#VALUE!</v>
      </c>
      <c r="AK7" s="31" t="e">
        <f>((IFERROR(VLOOKUP($B6,Mes!$C$79:$AV$131,MATCH(AK$1,Mes!$C$3:$AV$3,0),FALSE),""))*1000)</f>
        <v>#VALUE!</v>
      </c>
      <c r="AL7" s="31" t="e">
        <f>((IFERROR(VLOOKUP($B6,Mes!$C$79:$AV$131,MATCH(AL$1,Mes!$C$3:$AV$3,0),FALSE),""))*1000)</f>
        <v>#VALUE!</v>
      </c>
      <c r="AM7" s="30" t="e">
        <f>((IFERROR(VLOOKUP($B6,Mes!$C$79:$AV$131,MATCH(AM$1,Mes!$C$3:$AV$3,0),FALSE),""))*1000)</f>
        <v>#VALUE!</v>
      </c>
      <c r="AN7" s="30" t="e">
        <f>((IFERROR(VLOOKUP($B6,Mes!$C$79:$AV$131,MATCH(AN$1,Mes!$C$3:$AV$3,0),FALSE),""))*1000)</f>
        <v>#VALUE!</v>
      </c>
      <c r="AO7" s="30" t="e">
        <f>((IFERROR(VLOOKUP($B6,Mes!$C$79:$AV$131,MATCH(AO$1,Mes!$C$3:$AV$3,0),FALSE),""))*1000)</f>
        <v>#VALUE!</v>
      </c>
      <c r="AP7" s="30" t="e">
        <f>((IFERROR(VLOOKUP($B6,Mes!$C$79:$AV$131,MATCH(AP$1,Mes!$C$3:$AV$3,0),FALSE),""))*1000)</f>
        <v>#VALUE!</v>
      </c>
      <c r="AQ7" s="30" t="e">
        <f>((IFERROR(VLOOKUP($B6,Mes!$C$79:$AV$131,MATCH(AQ$1,Mes!$C$3:$AV$3,0),FALSE),""))*1000)</f>
        <v>#VALUE!</v>
      </c>
      <c r="AR7" s="30" t="e">
        <f>((IFERROR(VLOOKUP($B6,Mes!$C$79:$AV$131,MATCH(AR$1,Mes!$C$3:$AV$3,0),FALSE),""))*1000)</f>
        <v>#VALUE!</v>
      </c>
      <c r="AS7" s="30" t="e">
        <f>((IFERROR(VLOOKUP($B6,Mes!$C$79:$AV$131,MATCH(AS$1,Mes!$C$3:$AV$3,0),FALSE),""))*1000)</f>
        <v>#VALUE!</v>
      </c>
      <c r="AT7" s="30" t="e">
        <f>((IFERROR(VLOOKUP($B6,Mes!$C$79:$AV$131,MATCH(AT$1,Mes!$C$3:$AV$3,0),FALSE),""))*1000)</f>
        <v>#VALUE!</v>
      </c>
      <c r="AU7" s="30" t="e">
        <f>((IFERROR(VLOOKUP($B6,Mes!$C$79:$AV$131,MATCH(AU$1,Mes!$C$3:$AV$3,0),FALSE),""))*1000)</f>
        <v>#VALUE!</v>
      </c>
      <c r="AV7" s="30" t="e">
        <f>((IFERROR(VLOOKUP($B6,Mes!$C$79:$AV$131,MATCH(AV$1,Mes!$C$3:$AV$3,0),FALSE),""))*1000)</f>
        <v>#VALUE!</v>
      </c>
      <c r="AW7" s="30" t="e">
        <f>((IFERROR(VLOOKUP($B6,Mes!$C$79:$AV$131,MATCH(AW$1,Mes!$C$3:$AV$3,0),FALSE),""))*1000)</f>
        <v>#VALUE!</v>
      </c>
      <c r="AX7" s="30" t="e">
        <f>((IFERROR(VLOOKUP($B6,Mes!$C$79:$AV$131,MATCH(AX$1,Mes!$C$3:$AV$3,0),FALSE),""))*1000)</f>
        <v>#VALUE!</v>
      </c>
      <c r="AY7" s="30" t="e">
        <f>((IFERROR(VLOOKUP($B6,Mes!$C$79:$AV$131,MATCH(AY$1,Mes!$C$3:$AV$3,0),FALSE),""))*1000)</f>
        <v>#VALUE!</v>
      </c>
      <c r="AZ7" s="30" t="e">
        <f>((IFERROR(VLOOKUP($B6,Mes!$C$79:$AV$131,MATCH(AZ$1,Mes!$C$3:$AV$3,0),FALSE),""))*1000)</f>
        <v>#VALUE!</v>
      </c>
      <c r="BA7" s="30" t="e">
        <f>((IFERROR(VLOOKUP($B6,Mes!$C$79:$AV$131,MATCH(BA$1,Mes!$C$3:$AV$3,0),FALSE),""))*1000)</f>
        <v>#VALUE!</v>
      </c>
      <c r="BB7" s="30" t="e">
        <f>((IFERROR(VLOOKUP($B6,Mes!$C$79:$AV$131,MATCH(BB$1,Mes!$C$3:$AV$3,0),FALSE),""))*1000)</f>
        <v>#VALUE!</v>
      </c>
      <c r="BC7" s="30" t="e">
        <f>((IFERROR(VLOOKUP($B6,Mes!$C$79:$AV$131,MATCH(BC$1,Mes!$C$3:$AV$3,0),FALSE),""))*1000)</f>
        <v>#VALUE!</v>
      </c>
      <c r="BD7" s="30" t="e">
        <f>((IFERROR(VLOOKUP($B6,Mes!$C$79:$AV$131,MATCH(BD$1,Mes!$C$3:$AV$3,0),FALSE),""))*1000)</f>
        <v>#VALUE!</v>
      </c>
      <c r="BE7" s="30" t="e">
        <f>((IFERROR(VLOOKUP($B6,Mes!$C$79:$AV$131,MATCH(BE$1,Mes!$C$3:$AV$3,0),FALSE),""))*1000)</f>
        <v>#VALUE!</v>
      </c>
      <c r="BF7" s="30" t="e">
        <f>((IFERROR(VLOOKUP($B6,Mes!$C$79:$AV$131,MATCH(BF$1,Mes!$C$3:$AV$3,0),FALSE),""))*1000)</f>
        <v>#VALUE!</v>
      </c>
      <c r="BG7" s="30" t="e">
        <f>((IFERROR(VLOOKUP($B6,Mes!$C$79:$AV$131,MATCH(BG$1,Mes!$C$3:$AV$3,0),FALSE),""))*1000)</f>
        <v>#VALUE!</v>
      </c>
      <c r="BH7" s="30" t="e">
        <f>((IFERROR(VLOOKUP($B6,Mes!$C$79:$AV$131,MATCH(BH$1,Mes!$C$3:$AV$3,0),FALSE),""))*1000)</f>
        <v>#VALUE!</v>
      </c>
      <c r="BI7" s="30" t="e">
        <f>((IFERROR(VLOOKUP($B6,Mes!$C$79:$AV$131,MATCH(BI$1,Mes!$C$3:$AV$3,0),FALSE),""))*1000)</f>
        <v>#VALUE!</v>
      </c>
      <c r="BJ7" s="30" t="e">
        <f>((IFERROR(VLOOKUP($B6,Mes!$C$79:$AV$131,MATCH(BJ$1,Mes!$C$3:$AV$3,0),FALSE),""))*1000)</f>
        <v>#VALUE!</v>
      </c>
      <c r="BK7" s="30" t="e">
        <f>((IFERROR(VLOOKUP($B6,Mes!$C$79:$AV$131,MATCH(BK$1,Mes!$C$3:$AV$3,0),FALSE),""))*1000)</f>
        <v>#VALUE!</v>
      </c>
      <c r="BL7" s="30" t="e">
        <f>((IFERROR(VLOOKUP($B6,Mes!$C$79:$AV$131,MATCH(BL$1,Mes!$C$3:$AV$3,0),FALSE),""))*1000)</f>
        <v>#VALUE!</v>
      </c>
      <c r="BM7" s="30" t="e">
        <f>((IFERROR(VLOOKUP($B6,Mes!$C$79:$AV$131,MATCH(BM$1,Mes!$C$3:$AV$3,0),FALSE),""))*1000)</f>
        <v>#VALUE!</v>
      </c>
      <c r="BN7" s="30" t="e">
        <f>((IFERROR(VLOOKUP($B6,Mes!$C$79:$AV$131,MATCH(BN$1,Mes!$C$3:$AV$3,0),FALSE),""))*1000)</f>
        <v>#VALUE!</v>
      </c>
      <c r="BO7" s="31" t="e">
        <f>((IFERROR(VLOOKUP($B6,Mes!$C$79:$AV$131,MATCH(BO$1,Mes!$C$3:$AV$3,0),FALSE),""))*1000)</f>
        <v>#VALUE!</v>
      </c>
      <c r="BP7" s="31" t="e">
        <f>((IFERROR(VLOOKUP($B6,Mes!$C$79:$AV$131,MATCH(BP$1,Mes!$C$3:$AV$3,0),FALSE),""))*1000)</f>
        <v>#VALUE!</v>
      </c>
      <c r="BQ7" s="31" t="e">
        <f>((IFERROR(VLOOKUP($B6,Mes!$C$79:$AV$131,MATCH(BQ$1,Mes!$C$3:$AV$3,0),FALSE),""))*1000)</f>
        <v>#VALUE!</v>
      </c>
      <c r="BR7" s="31" t="e">
        <f>((IFERROR(VLOOKUP($B6,Mes!$C$79:$AV$131,MATCH(BR$1,Mes!$C$3:$AV$3,0),FALSE),""))*1000)</f>
        <v>#VALUE!</v>
      </c>
      <c r="BS7" s="31" t="e">
        <f>((IFERROR(VLOOKUP($B6,Mes!$C$79:$AV$131,MATCH(BS$1,Mes!$C$3:$AV$3,0),FALSE),""))*1000)</f>
        <v>#VALUE!</v>
      </c>
      <c r="BT7" s="31" t="e">
        <f>((IFERROR(VLOOKUP($B6,Mes!$C$79:$AV$131,MATCH(BT$1,Mes!$C$3:$AV$3,0),FALSE),""))*1000)</f>
        <v>#VALUE!</v>
      </c>
      <c r="BU7" s="31" t="e">
        <f>((IFERROR(VLOOKUP($B6,Mes!$C$79:$AV$131,MATCH(BU$1,Mes!$C$3:$AV$3,0),FALSE),""))*1000)</f>
        <v>#VALUE!</v>
      </c>
      <c r="BV7" s="31" t="e">
        <f>((IFERROR(VLOOKUP($B6,Mes!$C$79:$AV$131,MATCH(BV$1,Mes!$C$3:$AV$3,0),FALSE),""))*1000)</f>
        <v>#VALUE!</v>
      </c>
      <c r="BW7" s="31" t="e">
        <f>((IFERROR(VLOOKUP($B6,Mes!$C$79:$AV$131,MATCH(BW$1,Mes!$C$3:$AV$3,0),FALSE),""))*1000)</f>
        <v>#VALUE!</v>
      </c>
      <c r="BX7" s="31" t="e">
        <f>((IFERROR(VLOOKUP($B6,Mes!$C$79:$AV$131,MATCH(BX$1,Mes!$C$3:$AV$3,0),FALSE),""))*1000)</f>
        <v>#VALUE!</v>
      </c>
      <c r="BY7" s="31" t="e">
        <f>((IFERROR(VLOOKUP($B6,Mes!$C$79:$AV$131,MATCH(BY$1,Mes!$C$3:$AV$3,0),FALSE),""))*1000)</f>
        <v>#VALUE!</v>
      </c>
      <c r="BZ7" s="31" t="e">
        <f>((IFERROR(VLOOKUP($B6,Mes!$C$79:$AV$131,MATCH(BZ$1,Mes!$C$3:$AV$3,0),FALSE),""))*1000)</f>
        <v>#VALUE!</v>
      </c>
      <c r="CA7" s="31" t="e">
        <f>((IFERROR(VLOOKUP($B6,Mes!$C$79:$AV$131,MATCH(CA$1,Mes!$C$3:$AV$3,0),FALSE),""))*1000)</f>
        <v>#VALUE!</v>
      </c>
      <c r="CB7" s="31" t="e">
        <f>((IFERROR(VLOOKUP($B6,Mes!$C$79:$AV$131,MATCH(CB$1,Mes!$C$3:$AV$3,0),FALSE),""))*1000)</f>
        <v>#VALUE!</v>
      </c>
      <c r="CC7" s="31" t="e">
        <f>((IFERROR(VLOOKUP($B6,Mes!$C$79:$AV$131,MATCH(CC$1,Mes!$C$3:$AV$3,0),FALSE),""))*1000)</f>
        <v>#VALUE!</v>
      </c>
      <c r="CD7" s="31" t="e">
        <f>((IFERROR(VLOOKUP($B6,Mes!$C$79:$AV$131,MATCH(CD$1,Mes!$C$3:$AV$3,0),FALSE),""))*1000)</f>
        <v>#VALUE!</v>
      </c>
      <c r="CE7" s="31" t="e">
        <f>((IFERROR(VLOOKUP($B6,Mes!$C$79:$AV$131,MATCH(CE$1,Mes!$C$3:$AV$3,0),FALSE),""))*1000)</f>
        <v>#VALUE!</v>
      </c>
      <c r="CF7" s="31" t="e">
        <f>((IFERROR(VLOOKUP($B6,Mes!$C$79:$AV$131,MATCH(CF$1,Mes!$C$3:$AV$3,0),FALSE),""))*1000)</f>
        <v>#VALUE!</v>
      </c>
      <c r="CG7" s="31" t="e">
        <f>((IFERROR(VLOOKUP($B6,Mes!$C$79:$AV$131,MATCH(CG$1,Mes!$C$3:$AV$3,0),FALSE),""))*1000)</f>
        <v>#VALUE!</v>
      </c>
      <c r="CH7" s="31" t="e">
        <f>((IFERROR(VLOOKUP($B6,Mes!$C$79:$AV$131,MATCH(CH$1,Mes!$C$3:$AV$3,0),FALSE),""))*1000)</f>
        <v>#VALUE!</v>
      </c>
      <c r="CI7" s="31" t="e">
        <f>((IFERROR(VLOOKUP($B6,Mes!$C$79:$AV$131,MATCH(CI$1,Mes!$C$3:$AV$3,0),FALSE),""))*1000)</f>
        <v>#VALUE!</v>
      </c>
      <c r="CJ7" s="31" t="e">
        <f>((IFERROR(VLOOKUP($B6,Mes!$C$79:$AV$131,MATCH(CJ$1,Mes!$C$3:$AV$3,0),FALSE),""))*1000)</f>
        <v>#VALUE!</v>
      </c>
      <c r="CK7" s="31" t="e">
        <f>((IFERROR(VLOOKUP($B6,Mes!$C$79:$AV$131,MATCH(CK$1,Mes!$C$3:$AV$3,0),FALSE),""))*1000)</f>
        <v>#VALUE!</v>
      </c>
      <c r="CL7" s="31" t="e">
        <f>((IFERROR(VLOOKUP($B6,Mes!$C$79:$AV$131,MATCH(CL$1,Mes!$C$3:$AV$3,0),FALSE),""))*1000)</f>
        <v>#VALUE!</v>
      </c>
      <c r="CM7" s="31" t="e">
        <f>((IFERROR(VLOOKUP($B6,Mes!$C$79:$AV$131,MATCH(CM$1,Mes!$C$3:$AV$3,0),FALSE),""))*1000)</f>
        <v>#VALUE!</v>
      </c>
      <c r="CN7" s="31" t="e">
        <f>((IFERROR(VLOOKUP($B6,Mes!$C$79:$AV$131,MATCH(CN$1,Mes!$C$3:$AV$3,0),FALSE),""))*1000)</f>
        <v>#VALUE!</v>
      </c>
      <c r="CO7" s="31" t="e">
        <f>((IFERROR(VLOOKUP($B6,Mes!$C$79:$AV$131,MATCH(CO$1,Mes!$C$3:$AV$3,0),FALSE),""))*1000)</f>
        <v>#VALUE!</v>
      </c>
      <c r="CP7" s="31" t="e">
        <f>((IFERROR(VLOOKUP($B6,Mes!$C$79:$AV$131,MATCH(CP$1,Mes!$C$3:$AV$3,0),FALSE),""))*1000)</f>
        <v>#VALUE!</v>
      </c>
      <c r="CQ7" s="31" t="e">
        <f>((IFERROR(VLOOKUP($B6,Mes!$C$79:$AV$131,MATCH(CQ$1,Mes!$C$3:$AV$3,0),FALSE),""))*1000)</f>
        <v>#VALUE!</v>
      </c>
      <c r="CR7" s="31" t="e">
        <f>((IFERROR(VLOOKUP($B6,Mes!$C$79:$AV$131,MATCH(CR$1,Mes!$C$3:$AV$3,0),FALSE),""))*1000)</f>
        <v>#VALUE!</v>
      </c>
      <c r="CS7" s="31" t="e">
        <f>((IFERROR(VLOOKUP($B6,Mes!$C$79:$AV$131,MATCH(CS$1,Mes!$C$3:$AV$3,0),FALSE),""))*1000)</f>
        <v>#VALUE!</v>
      </c>
      <c r="CT7" s="30" t="e">
        <f>((IFERROR(VLOOKUP($B6,Mes!$C$79:$AV$131,MATCH(CT$1,Mes!$C$3:$AV$3,0),FALSE),""))*1000)</f>
        <v>#VALUE!</v>
      </c>
      <c r="CU7" s="30" t="e">
        <f>((IFERROR(VLOOKUP($B6,Mes!$C$79:$AV$131,MATCH(CU$1,Mes!$C$3:$AV$3,0),FALSE),""))*1000)</f>
        <v>#VALUE!</v>
      </c>
      <c r="CV7" s="30" t="e">
        <f>((IFERROR(VLOOKUP($B6,Mes!$C$79:$AV$131,MATCH(CV$1,Mes!$C$3:$AV$3,0),FALSE),""))*1000)</f>
        <v>#VALUE!</v>
      </c>
      <c r="CW7" s="30" t="e">
        <f>((IFERROR(VLOOKUP($B6,Mes!$C$79:$AV$131,MATCH(CW$1,Mes!$C$3:$AV$3,0),FALSE),""))*1000)</f>
        <v>#VALUE!</v>
      </c>
      <c r="CX7" s="30" t="e">
        <f>((IFERROR(VLOOKUP($B6,Mes!$C$79:$AV$131,MATCH(CX$1,Mes!$C$3:$AV$3,0),FALSE),""))*1000)</f>
        <v>#VALUE!</v>
      </c>
      <c r="CY7" s="30" t="e">
        <f>((IFERROR(VLOOKUP($B6,Mes!$C$79:$AV$131,MATCH(CY$1,Mes!$C$3:$AV$3,0),FALSE),""))*1000)</f>
        <v>#VALUE!</v>
      </c>
      <c r="CZ7" s="30" t="e">
        <f>((IFERROR(VLOOKUP($B6,Mes!$C$79:$AV$131,MATCH(CZ$1,Mes!$C$3:$AV$3,0),FALSE),""))*1000)</f>
        <v>#VALUE!</v>
      </c>
      <c r="DA7" s="30" t="e">
        <f>((IFERROR(VLOOKUP($B6,Mes!$C$79:$AV$131,MATCH(DA$1,Mes!$C$3:$AV$3,0),FALSE),""))*1000)</f>
        <v>#VALUE!</v>
      </c>
      <c r="DB7" s="30" t="e">
        <f>((IFERROR(VLOOKUP($B6,Mes!$C$79:$AV$131,MATCH(DB$1,Mes!$C$3:$AV$3,0),FALSE),""))*1000)</f>
        <v>#VALUE!</v>
      </c>
      <c r="DC7" s="30" t="e">
        <f>((IFERROR(VLOOKUP($B6,Mes!$C$79:$AV$131,MATCH(DC$1,Mes!$C$3:$AV$3,0),FALSE),""))*1000)</f>
        <v>#VALUE!</v>
      </c>
      <c r="DD7" s="30" t="e">
        <f>((IFERROR(VLOOKUP($B6,Mes!$C$79:$AV$131,MATCH(DD$1,Mes!$C$3:$AV$3,0),FALSE),""))*1000)</f>
        <v>#VALUE!</v>
      </c>
      <c r="DE7" s="30" t="e">
        <f>((IFERROR(VLOOKUP($B6,Mes!$C$79:$AV$131,MATCH(DE$1,Mes!$C$3:$AV$3,0),FALSE),""))*1000)</f>
        <v>#VALUE!</v>
      </c>
      <c r="DF7" s="30" t="e">
        <f>((IFERROR(VLOOKUP($B6,Mes!$C$79:$AV$131,MATCH(DF$1,Mes!$C$3:$AV$3,0),FALSE),""))*1000)</f>
        <v>#VALUE!</v>
      </c>
      <c r="DG7" s="30" t="e">
        <f>((IFERROR(VLOOKUP($B6,Mes!$C$79:$AV$131,MATCH(DG$1,Mes!$C$3:$AV$3,0),FALSE),""))*1000)</f>
        <v>#VALUE!</v>
      </c>
      <c r="DH7" s="30" t="e">
        <f>((IFERROR(VLOOKUP($B6,Mes!$C$79:$AV$131,MATCH(DH$1,Mes!$C$3:$AV$3,0),FALSE),""))*1000)</f>
        <v>#VALUE!</v>
      </c>
      <c r="DI7" s="30" t="e">
        <f>((IFERROR(VLOOKUP($B6,Mes!$C$79:$AV$131,MATCH(DI$1,Mes!$C$3:$AV$3,0),FALSE),""))*1000)</f>
        <v>#VALUE!</v>
      </c>
      <c r="DJ7" s="30" t="e">
        <f>((IFERROR(VLOOKUP($B6,Mes!$C$79:$AV$131,MATCH(DJ$1,Mes!$C$3:$AV$3,0),FALSE),""))*1000)</f>
        <v>#VALUE!</v>
      </c>
      <c r="DK7" s="30" t="e">
        <f>((IFERROR(VLOOKUP($B6,Mes!$C$79:$AV$131,MATCH(DK$1,Mes!$C$3:$AV$3,0),FALSE),""))*1000)</f>
        <v>#VALUE!</v>
      </c>
      <c r="DL7" s="30" t="e">
        <f>((IFERROR(VLOOKUP($B6,Mes!$C$79:$AV$131,MATCH(DL$1,Mes!$C$3:$AV$3,0),FALSE),""))*1000)</f>
        <v>#VALUE!</v>
      </c>
      <c r="DM7" s="30" t="e">
        <f>((IFERROR(VLOOKUP($B6,Mes!$C$79:$AV$131,MATCH(DM$1,Mes!$C$3:$AV$3,0),FALSE),""))*1000)</f>
        <v>#VALUE!</v>
      </c>
      <c r="DN7" s="30" t="e">
        <f>((IFERROR(VLOOKUP($B6,Mes!$C$79:$AV$131,MATCH(DN$1,Mes!$C$3:$AV$3,0),FALSE),""))*1000)</f>
        <v>#VALUE!</v>
      </c>
      <c r="DO7" s="30" t="e">
        <f>((IFERROR(VLOOKUP($B6,Mes!$C$79:$AV$131,MATCH(DO$1,Mes!$C$3:$AV$3,0),FALSE),""))*1000)</f>
        <v>#VALUE!</v>
      </c>
      <c r="DP7" s="30" t="e">
        <f>((IFERROR(VLOOKUP($B6,Mes!$C$79:$AV$131,MATCH(DP$1,Mes!$C$3:$AV$3,0),FALSE),""))*1000)</f>
        <v>#VALUE!</v>
      </c>
      <c r="DQ7" s="30" t="e">
        <f>((IFERROR(VLOOKUP($B6,Mes!$C$79:$AV$131,MATCH(DQ$1,Mes!$C$3:$AV$3,0),FALSE),""))*1000)</f>
        <v>#VALUE!</v>
      </c>
      <c r="DR7" s="30" t="e">
        <f>((IFERROR(VLOOKUP($B6,Mes!$C$79:$AV$131,MATCH(DR$1,Mes!$C$3:$AV$3,0),FALSE),""))*1000)</f>
        <v>#VALUE!</v>
      </c>
      <c r="DS7" s="30" t="e">
        <f>((IFERROR(VLOOKUP($B6,Mes!$C$79:$AV$131,MATCH(DS$1,Mes!$C$3:$AV$3,0),FALSE),""))*1000)</f>
        <v>#VALUE!</v>
      </c>
      <c r="DT7" s="30" t="e">
        <f>((IFERROR(VLOOKUP($B6,Mes!$C$79:$AV$131,MATCH(DT$1,Mes!$C$3:$AV$3,0),FALSE),""))*1000)</f>
        <v>#VALUE!</v>
      </c>
      <c r="DU7" s="30" t="e">
        <f>((IFERROR(VLOOKUP($B6,Mes!$C$79:$AV$131,MATCH(DU$1,Mes!$C$3:$AV$3,0),FALSE),""))*1000)</f>
        <v>#VALUE!</v>
      </c>
      <c r="DV7" s="30" t="e">
        <f>((IFERROR(VLOOKUP($B6,Mes!$C$79:$AV$131,MATCH(DV$1,Mes!$C$3:$AV$3,0),FALSE),""))*1000)</f>
        <v>#VALUE!</v>
      </c>
      <c r="DW7" s="30" t="e">
        <f>((IFERROR(VLOOKUP($B6,Mes!$C$79:$AV$131,MATCH(DW$1,Mes!$C$3:$AV$3,0),FALSE),""))*1000)</f>
        <v>#VALUE!</v>
      </c>
      <c r="DX7" s="31" t="e">
        <f>((IFERROR(VLOOKUP($B6,Mes!$C$79:$AV$131,MATCH(DX$1,Mes!$C$3:$AV$3,0),FALSE),""))*1000)</f>
        <v>#VALUE!</v>
      </c>
      <c r="DY7" s="31" t="e">
        <f>((IFERROR(VLOOKUP($B6,Mes!$C$79:$AV$131,MATCH(DY$1,Mes!$C$3:$AV$3,0),FALSE),""))*1000)</f>
        <v>#VALUE!</v>
      </c>
      <c r="DZ7" s="31" t="e">
        <f>((IFERROR(VLOOKUP($B6,Mes!$C$79:$AV$131,MATCH(DZ$1,Mes!$C$3:$AV$3,0),FALSE),""))*1000)</f>
        <v>#VALUE!</v>
      </c>
      <c r="EA7" s="31" t="e">
        <f>((IFERROR(VLOOKUP($B6,Mes!$C$79:$AV$131,MATCH(EA$1,Mes!$C$3:$AV$3,0),FALSE),""))*1000)</f>
        <v>#VALUE!</v>
      </c>
      <c r="EB7" s="31" t="e">
        <f>((IFERROR(VLOOKUP($B6,Mes!$C$79:$AV$131,MATCH(EB$1,Mes!$C$3:$AV$3,0),FALSE),""))*1000)</f>
        <v>#VALUE!</v>
      </c>
      <c r="EC7" s="31" t="e">
        <f>((IFERROR(VLOOKUP($B6,Mes!$C$79:$AV$131,MATCH(EC$1,Mes!$C$3:$AV$3,0),FALSE),""))*1000)</f>
        <v>#VALUE!</v>
      </c>
      <c r="ED7" s="31" t="e">
        <f>((IFERROR(VLOOKUP($B6,Mes!$C$79:$AV$131,MATCH(ED$1,Mes!$C$3:$AV$3,0),FALSE),""))*1000)</f>
        <v>#VALUE!</v>
      </c>
      <c r="EE7" s="31" t="e">
        <f>((IFERROR(VLOOKUP($B6,Mes!$C$79:$AV$131,MATCH(EE$1,Mes!$C$3:$AV$3,0),FALSE),""))*1000)</f>
        <v>#VALUE!</v>
      </c>
      <c r="EF7" s="31" t="e">
        <f>((IFERROR(VLOOKUP($B6,Mes!$C$79:$AV$131,MATCH(EF$1,Mes!$C$3:$AV$3,0),FALSE),""))*1000)</f>
        <v>#VALUE!</v>
      </c>
      <c r="EG7" s="31" t="e">
        <f>((IFERROR(VLOOKUP($B6,Mes!$C$79:$AV$131,MATCH(EG$1,Mes!$C$3:$AV$3,0),FALSE),""))*1000)</f>
        <v>#VALUE!</v>
      </c>
      <c r="EH7" s="31" t="e">
        <f>((IFERROR(VLOOKUP($B6,Mes!$C$79:$AV$131,MATCH(EH$1,Mes!$C$3:$AV$3,0),FALSE),""))*1000)</f>
        <v>#VALUE!</v>
      </c>
      <c r="EI7" s="31" t="e">
        <f>((IFERROR(VLOOKUP($B6,Mes!$C$79:$AV$131,MATCH(EI$1,Mes!$C$3:$AV$3,0),FALSE),""))*1000)</f>
        <v>#VALUE!</v>
      </c>
      <c r="EJ7" s="31" t="e">
        <f>((IFERROR(VLOOKUP($B6,Mes!$C$79:$AV$131,MATCH(EJ$1,Mes!$C$3:$AV$3,0),FALSE),""))*1000)</f>
        <v>#VALUE!</v>
      </c>
      <c r="EK7" s="31" t="e">
        <f>((IFERROR(VLOOKUP($B6,Mes!$C$79:$AV$131,MATCH(EK$1,Mes!$C$3:$AV$3,0),FALSE),""))*1000)</f>
        <v>#VALUE!</v>
      </c>
      <c r="EL7" s="31" t="e">
        <f>((IFERROR(VLOOKUP($B6,Mes!$C$79:$AV$131,MATCH(EL$1,Mes!$C$3:$AV$3,0),FALSE),""))*1000)</f>
        <v>#VALUE!</v>
      </c>
      <c r="EM7" s="31" t="e">
        <f>((IFERROR(VLOOKUP($B6,Mes!$C$79:$AV$131,MATCH(EM$1,Mes!$C$3:$AV$3,0),FALSE),""))*1000)</f>
        <v>#VALUE!</v>
      </c>
      <c r="EN7" s="31" t="e">
        <f>((IFERROR(VLOOKUP($B6,Mes!$C$79:$AV$131,MATCH(EN$1,Mes!$C$3:$AV$3,0),FALSE),""))*1000)</f>
        <v>#VALUE!</v>
      </c>
      <c r="EO7" s="31" t="e">
        <f>((IFERROR(VLOOKUP($B6,Mes!$C$79:$AV$131,MATCH(EO$1,Mes!$C$3:$AV$3,0),FALSE),""))*1000)</f>
        <v>#VALUE!</v>
      </c>
      <c r="EP7" s="31" t="e">
        <f>((IFERROR(VLOOKUP($B6,Mes!$C$79:$AV$131,MATCH(EP$1,Mes!$C$3:$AV$3,0),FALSE),""))*1000)</f>
        <v>#VALUE!</v>
      </c>
      <c r="EQ7" s="31" t="e">
        <f>((IFERROR(VLOOKUP($B6,Mes!$C$79:$AV$131,MATCH(EQ$1,Mes!$C$3:$AV$3,0),FALSE),""))*1000)</f>
        <v>#VALUE!</v>
      </c>
      <c r="ER7" s="31" t="e">
        <f>((IFERROR(VLOOKUP($B6,Mes!$C$79:$AV$131,MATCH(ER$1,Mes!$C$3:$AV$3,0),FALSE),""))*1000)</f>
        <v>#VALUE!</v>
      </c>
      <c r="ES7" s="31" t="e">
        <f>((IFERROR(VLOOKUP($B6,Mes!$C$79:$AV$131,MATCH(ES$1,Mes!$C$3:$AV$3,0),FALSE),""))*1000)</f>
        <v>#VALUE!</v>
      </c>
      <c r="ET7" s="31" t="e">
        <f>((IFERROR(VLOOKUP($B6,Mes!$C$79:$AV$131,MATCH(ET$1,Mes!$C$3:$AV$3,0),FALSE),""))*1000)</f>
        <v>#VALUE!</v>
      </c>
      <c r="EU7" s="31" t="e">
        <f>((IFERROR(VLOOKUP($B6,Mes!$C$79:$AV$131,MATCH(EU$1,Mes!$C$3:$AV$3,0),FALSE),""))*1000)</f>
        <v>#VALUE!</v>
      </c>
      <c r="EV7" s="31" t="e">
        <f>((IFERROR(VLOOKUP($B6,Mes!$C$79:$AV$131,MATCH(EV$1,Mes!$C$3:$AV$3,0),FALSE),""))*1000)</f>
        <v>#VALUE!</v>
      </c>
      <c r="EW7" s="31" t="e">
        <f>((IFERROR(VLOOKUP($B6,Mes!$C$79:$AV$131,MATCH(EW$1,Mes!$C$3:$AV$3,0),FALSE),""))*1000)</f>
        <v>#VALUE!</v>
      </c>
      <c r="EX7" s="31" t="e">
        <f>((IFERROR(VLOOKUP($B6,Mes!$C$79:$AV$131,MATCH(EX$1,Mes!$C$3:$AV$3,0),FALSE),""))*1000)</f>
        <v>#VALUE!</v>
      </c>
      <c r="EY7" s="31" t="e">
        <f>((IFERROR(VLOOKUP($B6,Mes!$C$79:$AV$131,MATCH(EY$1,Mes!$C$3:$AV$3,0),FALSE),""))*1000)</f>
        <v>#VALUE!</v>
      </c>
      <c r="EZ7" s="31" t="e">
        <f>((IFERROR(VLOOKUP($B6,Mes!$C$79:$AV$131,MATCH(EZ$1,Mes!$C$3:$AV$3,0),FALSE),""))*1000)</f>
        <v>#VALUE!</v>
      </c>
      <c r="FA7" s="31" t="e">
        <f>((IFERROR(VLOOKUP($B6,Mes!$C$79:$AV$131,MATCH(FA$1,Mes!$C$3:$AV$3,0),FALSE),""))*1000)</f>
        <v>#VALUE!</v>
      </c>
      <c r="FB7" s="31" t="e">
        <f>((IFERROR(VLOOKUP($B6,Mes!$C$79:$AV$131,MATCH(FB$1,Mes!$C$3:$AV$3,0),FALSE),""))*1000)</f>
        <v>#VALUE!</v>
      </c>
      <c r="FC7" s="30" t="e">
        <f>((IFERROR(VLOOKUP($B6,Mes!$C$79:$AV$131,MATCH(FC$1,Mes!$C$3:$AV$3,0),FALSE),""))*1000)</f>
        <v>#VALUE!</v>
      </c>
      <c r="FD7" s="30" t="e">
        <f>((IFERROR(VLOOKUP($B6,Mes!$C$79:$AV$131,MATCH(FD$1,Mes!$C$3:$AV$3,0),FALSE),""))*1000)</f>
        <v>#VALUE!</v>
      </c>
      <c r="FE7" s="30" t="e">
        <f>((IFERROR(VLOOKUP($B6,Mes!$C$79:$AV$131,MATCH(FE$1,Mes!$C$3:$AV$3,0),FALSE),""))*1000)</f>
        <v>#VALUE!</v>
      </c>
      <c r="FF7" s="30" t="e">
        <f>((IFERROR(VLOOKUP($B6,Mes!$C$79:$AV$131,MATCH(FF$1,Mes!$C$3:$AV$3,0),FALSE),""))*1000)</f>
        <v>#VALUE!</v>
      </c>
      <c r="FG7" s="30" t="e">
        <f>((IFERROR(VLOOKUP($B6,Mes!$C$79:$AV$131,MATCH(FG$1,Mes!$C$3:$AV$3,0),FALSE),""))*1000)</f>
        <v>#VALUE!</v>
      </c>
      <c r="FH7" s="30" t="e">
        <f>((IFERROR(VLOOKUP($B6,Mes!$C$79:$AV$131,MATCH(FH$1,Mes!$C$3:$AV$3,0),FALSE),""))*1000)</f>
        <v>#VALUE!</v>
      </c>
      <c r="FI7" s="30" t="e">
        <f>((IFERROR(VLOOKUP($B6,Mes!$C$79:$AV$131,MATCH(FI$1,Mes!$C$3:$AV$3,0),FALSE),""))*1000)</f>
        <v>#VALUE!</v>
      </c>
      <c r="FJ7" s="30" t="e">
        <f>((IFERROR(VLOOKUP($B6,Mes!$C$79:$AV$131,MATCH(FJ$1,Mes!$C$3:$AV$3,0),FALSE),""))*1000)</f>
        <v>#VALUE!</v>
      </c>
      <c r="FK7" s="30" t="e">
        <f>((IFERROR(VLOOKUP($B6,Mes!$C$79:$AV$131,MATCH(FK$1,Mes!$C$3:$AV$3,0),FALSE),""))*1000)</f>
        <v>#VALUE!</v>
      </c>
      <c r="FL7" s="30" t="e">
        <f>((IFERROR(VLOOKUP($B6,Mes!$C$79:$AV$131,MATCH(FL$1,Mes!$C$3:$AV$3,0),FALSE),""))*1000)</f>
        <v>#VALUE!</v>
      </c>
      <c r="FM7" s="30" t="e">
        <f>((IFERROR(VLOOKUP($B6,Mes!$C$79:$AV$131,MATCH(FM$1,Mes!$C$3:$AV$3,0),FALSE),""))*1000)</f>
        <v>#VALUE!</v>
      </c>
      <c r="FN7" s="30" t="e">
        <f>((IFERROR(VLOOKUP($B6,Mes!$C$79:$AV$131,MATCH(FN$1,Mes!$C$3:$AV$3,0),FALSE),""))*1000)</f>
        <v>#VALUE!</v>
      </c>
      <c r="FO7" s="30" t="e">
        <f>((IFERROR(VLOOKUP($B6,Mes!$C$79:$AV$131,MATCH(FO$1,Mes!$C$3:$AV$3,0),FALSE),""))*1000)</f>
        <v>#VALUE!</v>
      </c>
      <c r="FP7" s="30" t="e">
        <f>((IFERROR(VLOOKUP($B6,Mes!$C$79:$AV$131,MATCH(FP$1,Mes!$C$3:$AV$3,0),FALSE),""))*1000)</f>
        <v>#VALUE!</v>
      </c>
      <c r="FQ7" s="30" t="e">
        <f>((IFERROR(VLOOKUP($B6,Mes!$C$79:$AV$131,MATCH(FQ$1,Mes!$C$3:$AV$3,0),FALSE),""))*1000)</f>
        <v>#VALUE!</v>
      </c>
      <c r="FR7" s="30" t="e">
        <f>((IFERROR(VLOOKUP($B6,Mes!$C$79:$AV$131,MATCH(FR$1,Mes!$C$3:$AV$3,0),FALSE),""))*1000)</f>
        <v>#VALUE!</v>
      </c>
      <c r="FS7" s="30" t="e">
        <f>((IFERROR(VLOOKUP($B6,Mes!$C$79:$AV$131,MATCH(FS$1,Mes!$C$3:$AV$3,0),FALSE),""))*1000)</f>
        <v>#VALUE!</v>
      </c>
      <c r="FT7" s="30" t="e">
        <f>((IFERROR(VLOOKUP($B6,Mes!$C$79:$AV$131,MATCH(FT$1,Mes!$C$3:$AV$3,0),FALSE),""))*1000)</f>
        <v>#VALUE!</v>
      </c>
      <c r="FU7" s="30" t="e">
        <f>((IFERROR(VLOOKUP($B6,Mes!$C$79:$AV$131,MATCH(FU$1,Mes!$C$3:$AV$3,0),FALSE),""))*1000)</f>
        <v>#VALUE!</v>
      </c>
      <c r="FV7" s="30" t="e">
        <f>((IFERROR(VLOOKUP($B6,Mes!$C$79:$AV$131,MATCH(FV$1,Mes!$C$3:$AV$3,0),FALSE),""))*1000)</f>
        <v>#VALUE!</v>
      </c>
      <c r="FW7" s="30" t="e">
        <f>((IFERROR(VLOOKUP($B6,Mes!$C$79:$AV$131,MATCH(FW$1,Mes!$C$3:$AV$3,0),FALSE),""))*1000)</f>
        <v>#VALUE!</v>
      </c>
      <c r="FX7" s="30" t="e">
        <f>((IFERROR(VLOOKUP($B6,Mes!$C$79:$AV$131,MATCH(FX$1,Mes!$C$3:$AV$3,0),FALSE),""))*1000)</f>
        <v>#VALUE!</v>
      </c>
      <c r="FY7" s="30" t="e">
        <f>((IFERROR(VLOOKUP($B6,Mes!$C$79:$AV$131,MATCH(FY$1,Mes!$C$3:$AV$3,0),FALSE),""))*1000)</f>
        <v>#VALUE!</v>
      </c>
      <c r="FZ7" s="30" t="e">
        <f>((IFERROR(VLOOKUP($B6,Mes!$C$79:$AV$131,MATCH(FZ$1,Mes!$C$3:$AV$3,0),FALSE),""))*1000)</f>
        <v>#VALUE!</v>
      </c>
      <c r="GA7" s="30" t="e">
        <f>((IFERROR(VLOOKUP($B6,Mes!$C$79:$AV$131,MATCH(GA$1,Mes!$C$3:$AV$3,0),FALSE),""))*1000)</f>
        <v>#VALUE!</v>
      </c>
      <c r="GB7" s="30" t="e">
        <f>((IFERROR(VLOOKUP($B6,Mes!$C$79:$AV$131,MATCH(GB$1,Mes!$C$3:$AV$3,0),FALSE),""))*1000)</f>
        <v>#VALUE!</v>
      </c>
      <c r="GC7" s="30" t="e">
        <f>((IFERROR(VLOOKUP($B6,Mes!$C$79:$AV$131,MATCH(GC$1,Mes!$C$3:$AV$3,0),FALSE),""))*1000)</f>
        <v>#VALUE!</v>
      </c>
      <c r="GD7" s="30" t="e">
        <f>((IFERROR(VLOOKUP($B6,Mes!$C$79:$AV$131,MATCH(GD$1,Mes!$C$3:$AV$3,0),FALSE),""))*1000)</f>
        <v>#VALUE!</v>
      </c>
      <c r="GE7" s="30" t="e">
        <f>((IFERROR(VLOOKUP($B6,Mes!$C$79:$AV$131,MATCH(GE$1,Mes!$C$3:$AV$3,0),FALSE),""))*1000)</f>
        <v>#VALUE!</v>
      </c>
      <c r="GF7" s="30" t="e">
        <f>((IFERROR(VLOOKUP($B6,Mes!$C$79:$AV$131,MATCH(GF$1,Mes!$C$3:$AV$3,0),FALSE),""))*1000)</f>
        <v>#VALUE!</v>
      </c>
      <c r="GG7" s="31" t="e">
        <f>((IFERROR(VLOOKUP($B6,Mes!$C$79:$AV$131,MATCH(GG$1,Mes!$C$3:$AV$3,0),FALSE),""))*1000)</f>
        <v>#VALUE!</v>
      </c>
      <c r="GH7" s="31" t="e">
        <f>((IFERROR(VLOOKUP($B6,Mes!$C$79:$AV$131,MATCH(GH$1,Mes!$C$3:$AV$3,0),FALSE),""))*1000)</f>
        <v>#VALUE!</v>
      </c>
      <c r="GI7" s="31" t="e">
        <f>((IFERROR(VLOOKUP($B6,Mes!$C$79:$AV$131,MATCH(GI$1,Mes!$C$3:$AV$3,0),FALSE),""))*1000)</f>
        <v>#VALUE!</v>
      </c>
      <c r="GJ7" s="31" t="e">
        <f>((IFERROR(VLOOKUP($B6,Mes!$C$79:$AV$131,MATCH(GJ$1,Mes!$C$3:$AV$3,0),FALSE),""))*1000)</f>
        <v>#VALUE!</v>
      </c>
      <c r="GK7" s="31" t="e">
        <f>((IFERROR(VLOOKUP($B6,Mes!$C$79:$AV$131,MATCH(GK$1,Mes!$C$3:$AV$3,0),FALSE),""))*1000)</f>
        <v>#VALUE!</v>
      </c>
      <c r="GL7" s="31" t="e">
        <f>((IFERROR(VLOOKUP($B6,Mes!$C$79:$AV$131,MATCH(GL$1,Mes!$C$3:$AV$3,0),FALSE),""))*1000)</f>
        <v>#VALUE!</v>
      </c>
      <c r="GM7" s="31" t="e">
        <f>((IFERROR(VLOOKUP($B6,Mes!$C$79:$AV$131,MATCH(GM$1,Mes!$C$3:$AV$3,0),FALSE),""))*1000)</f>
        <v>#VALUE!</v>
      </c>
      <c r="GN7" s="31" t="e">
        <f>((IFERROR(VLOOKUP($B6,Mes!$C$79:$AV$131,MATCH(GN$1,Mes!$C$3:$AV$3,0),FALSE),""))*1000)</f>
        <v>#VALUE!</v>
      </c>
      <c r="GO7" s="31" t="e">
        <f>((IFERROR(VLOOKUP($B6,Mes!$C$79:$AV$131,MATCH(GO$1,Mes!$C$3:$AV$3,0),FALSE),""))*1000)</f>
        <v>#VALUE!</v>
      </c>
      <c r="GP7" s="31" t="e">
        <f>((IFERROR(VLOOKUP($B6,Mes!$C$79:$AV$131,MATCH(GP$1,Mes!$C$3:$AV$3,0),FALSE),""))*1000)</f>
        <v>#VALUE!</v>
      </c>
      <c r="GQ7" s="31" t="e">
        <f>((IFERROR(VLOOKUP($B6,Mes!$C$79:$AV$131,MATCH(GQ$1,Mes!$C$3:$AV$3,0),FALSE),""))*1000)</f>
        <v>#VALUE!</v>
      </c>
      <c r="GR7" s="31" t="e">
        <f>((IFERROR(VLOOKUP($B6,Mes!$C$79:$AV$131,MATCH(GR$1,Mes!$C$3:$AV$3,0),FALSE),""))*1000)</f>
        <v>#VALUE!</v>
      </c>
      <c r="GS7" s="31" t="e">
        <f>((IFERROR(VLOOKUP($B6,Mes!$C$79:$AV$131,MATCH(GS$1,Mes!$C$3:$AV$3,0),FALSE),""))*1000)</f>
        <v>#VALUE!</v>
      </c>
      <c r="GT7" s="31" t="e">
        <f>((IFERROR(VLOOKUP($B6,Mes!$C$79:$AV$131,MATCH(GT$1,Mes!$C$3:$AV$3,0),FALSE),""))*1000)</f>
        <v>#VALUE!</v>
      </c>
      <c r="GU7" s="31" t="e">
        <f>((IFERROR(VLOOKUP($B6,Mes!$C$79:$AV$131,MATCH(GU$1,Mes!$C$3:$AV$3,0),FALSE),""))*1000)</f>
        <v>#VALUE!</v>
      </c>
      <c r="GV7" s="31" t="e">
        <f>((IFERROR(VLOOKUP($B6,Mes!$C$79:$AV$131,MATCH(GV$1,Mes!$C$3:$AV$3,0),FALSE),""))*1000)</f>
        <v>#VALUE!</v>
      </c>
      <c r="GW7" s="31" t="e">
        <f>((IFERROR(VLOOKUP($B6,Mes!$C$79:$AV$131,MATCH(GW$1,Mes!$C$3:$AV$3,0),FALSE),""))*1000)</f>
        <v>#VALUE!</v>
      </c>
      <c r="GX7" s="31" t="e">
        <f>((IFERROR(VLOOKUP($B6,Mes!$C$79:$AV$131,MATCH(GX$1,Mes!$C$3:$AV$3,0),FALSE),""))*1000)</f>
        <v>#VALUE!</v>
      </c>
      <c r="GY7" s="31" t="e">
        <f>((IFERROR(VLOOKUP($B6,Mes!$C$79:$AV$131,MATCH(GY$1,Mes!$C$3:$AV$3,0),FALSE),""))*1000)</f>
        <v>#VALUE!</v>
      </c>
      <c r="GZ7" s="31" t="e">
        <f>((IFERROR(VLOOKUP($B6,Mes!$C$79:$AV$131,MATCH(GZ$1,Mes!$C$3:$AV$3,0),FALSE),""))*1000)</f>
        <v>#VALUE!</v>
      </c>
      <c r="HA7" s="31" t="e">
        <f>((IFERROR(VLOOKUP($B6,Mes!$C$79:$AV$131,MATCH(HA$1,Mes!$C$3:$AV$3,0),FALSE),""))*1000)</f>
        <v>#VALUE!</v>
      </c>
      <c r="HB7" s="31" t="e">
        <f>((IFERROR(VLOOKUP($B6,Mes!$C$79:$AV$131,MATCH(HB$1,Mes!$C$3:$AV$3,0),FALSE),""))*1000)</f>
        <v>#VALUE!</v>
      </c>
      <c r="HC7" s="31" t="e">
        <f>((IFERROR(VLOOKUP($B6,Mes!$C$79:$AV$131,MATCH(HC$1,Mes!$C$3:$AV$3,0),FALSE),""))*1000)</f>
        <v>#VALUE!</v>
      </c>
      <c r="HD7" s="31" t="e">
        <f>((IFERROR(VLOOKUP($B6,Mes!$C$79:$AV$131,MATCH(HD$1,Mes!$C$3:$AV$3,0),FALSE),""))*1000)</f>
        <v>#VALUE!</v>
      </c>
      <c r="HE7" s="31" t="e">
        <f>((IFERROR(VLOOKUP($B6,Mes!$C$79:$AV$131,MATCH(HE$1,Mes!$C$3:$AV$3,0),FALSE),""))*1000)</f>
        <v>#VALUE!</v>
      </c>
      <c r="HF7" s="31" t="e">
        <f>((IFERROR(VLOOKUP($B6,Mes!$C$79:$AV$131,MATCH(HF$1,Mes!$C$3:$AV$3,0),FALSE),""))*1000)</f>
        <v>#VALUE!</v>
      </c>
      <c r="HG7" s="31" t="e">
        <f>((IFERROR(VLOOKUP($B6,Mes!$C$79:$AV$131,MATCH(HG$1,Mes!$C$3:$AV$3,0),FALSE),""))*1000)</f>
        <v>#VALUE!</v>
      </c>
      <c r="HH7" s="31" t="e">
        <f>((IFERROR(VLOOKUP($B6,Mes!$C$79:$AV$131,MATCH(HH$1,Mes!$C$3:$AV$3,0),FALSE),""))*1000)</f>
        <v>#VALUE!</v>
      </c>
      <c r="HI7" s="31" t="e">
        <f>((IFERROR(VLOOKUP($B6,Mes!$C$79:$AV$131,MATCH(HI$1,Mes!$C$3:$AV$3,0),FALSE),""))*1000)</f>
        <v>#VALUE!</v>
      </c>
      <c r="HJ7" s="31" t="e">
        <f>((IFERROR(VLOOKUP($B6,Mes!$C$79:$AV$131,MATCH(HJ$1,Mes!$C$3:$AV$3,0),FALSE),""))*1000)</f>
        <v>#VALUE!</v>
      </c>
      <c r="HK7" s="31" t="e">
        <f>((IFERROR(VLOOKUP($B6,Mes!$C$79:$AV$131,MATCH(HK$1,Mes!$C$3:$AV$3,0),FALSE),""))*1000)</f>
        <v>#VALUE!</v>
      </c>
      <c r="HL7" s="30" t="e">
        <f>((IFERROR(VLOOKUP($B6,Mes!$C$79:$AV$131,MATCH(HL$1,Mes!$C$3:$AV$3,0),FALSE),""))*1000)</f>
        <v>#VALUE!</v>
      </c>
      <c r="HM7" s="30" t="e">
        <f>((IFERROR(VLOOKUP($B6,Mes!$C$79:$AV$131,MATCH(HM$1,Mes!$C$3:$AV$3,0),FALSE),""))*1000)</f>
        <v>#VALUE!</v>
      </c>
      <c r="HN7" s="30" t="e">
        <f>((IFERROR(VLOOKUP($B6,Mes!$C$79:$AV$131,MATCH(HN$1,Mes!$C$3:$AV$3,0),FALSE),""))*1000)</f>
        <v>#VALUE!</v>
      </c>
      <c r="HO7" s="30" t="e">
        <f>((IFERROR(VLOOKUP($B6,Mes!$C$79:$AV$131,MATCH(HO$1,Mes!$C$3:$AV$3,0),FALSE),""))*1000)</f>
        <v>#VALUE!</v>
      </c>
      <c r="HP7" s="30" t="e">
        <f>((IFERROR(VLOOKUP($B6,Mes!$C$79:$AV$131,MATCH(HP$1,Mes!$C$3:$AV$3,0),FALSE),""))*1000)</f>
        <v>#VALUE!</v>
      </c>
      <c r="HQ7" s="30" t="e">
        <f>((IFERROR(VLOOKUP($B6,Mes!$C$79:$AV$131,MATCH(HQ$1,Mes!$C$3:$AV$3,0),FALSE),""))*1000)</f>
        <v>#VALUE!</v>
      </c>
      <c r="HR7" s="30" t="e">
        <f>((IFERROR(VLOOKUP($B6,Mes!$C$79:$AV$131,MATCH(HR$1,Mes!$C$3:$AV$3,0),FALSE),""))*1000)</f>
        <v>#VALUE!</v>
      </c>
      <c r="HS7" s="30" t="e">
        <f>((IFERROR(VLOOKUP($B6,Mes!$C$79:$AV$131,MATCH(HS$1,Mes!$C$3:$AV$3,0),FALSE),""))*1000)</f>
        <v>#VALUE!</v>
      </c>
      <c r="HT7" s="30" t="e">
        <f>((IFERROR(VLOOKUP($B6,Mes!$C$79:$AV$131,MATCH(HT$1,Mes!$C$3:$AV$3,0),FALSE),""))*1000)</f>
        <v>#VALUE!</v>
      </c>
      <c r="HU7" s="30" t="e">
        <f>((IFERROR(VLOOKUP($B6,Mes!$C$79:$AV$131,MATCH(HU$1,Mes!$C$3:$AV$3,0),FALSE),""))*1000)</f>
        <v>#VALUE!</v>
      </c>
      <c r="HV7" s="30" t="e">
        <f>((IFERROR(VLOOKUP($B6,Mes!$C$79:$AV$131,MATCH(HV$1,Mes!$C$3:$AV$3,0),FALSE),""))*1000)</f>
        <v>#VALUE!</v>
      </c>
      <c r="HW7" s="30" t="e">
        <f>((IFERROR(VLOOKUP($B6,Mes!$C$79:$AV$131,MATCH(HW$1,Mes!$C$3:$AV$3,0),FALSE),""))*1000)</f>
        <v>#VALUE!</v>
      </c>
      <c r="HX7" s="30" t="e">
        <f>((IFERROR(VLOOKUP($B6,Mes!$C$79:$AV$131,MATCH(HX$1,Mes!$C$3:$AV$3,0),FALSE),""))*1000)</f>
        <v>#VALUE!</v>
      </c>
      <c r="HY7" s="30" t="e">
        <f>((IFERROR(VLOOKUP($B6,Mes!$C$79:$AV$131,MATCH(HY$1,Mes!$C$3:$AV$3,0),FALSE),""))*1000)</f>
        <v>#VALUE!</v>
      </c>
      <c r="HZ7" s="30" t="e">
        <f>((IFERROR(VLOOKUP($B6,Mes!$C$79:$AV$131,MATCH(HZ$1,Mes!$C$3:$AV$3,0),FALSE),""))*1000)</f>
        <v>#VALUE!</v>
      </c>
      <c r="IA7" s="30" t="e">
        <f>((IFERROR(VLOOKUP($B6,Mes!$C$79:$AV$131,MATCH(IA$1,Mes!$C$3:$AV$3,0),FALSE),""))*1000)</f>
        <v>#VALUE!</v>
      </c>
      <c r="IB7" s="30" t="e">
        <f>((IFERROR(VLOOKUP($B6,Mes!$C$79:$AV$131,MATCH(IB$1,Mes!$C$3:$AV$3,0),FALSE),""))*1000)</f>
        <v>#VALUE!</v>
      </c>
      <c r="IC7" s="30" t="e">
        <f>((IFERROR(VLOOKUP($B6,Mes!$C$79:$AV$131,MATCH(IC$1,Mes!$C$3:$AV$3,0),FALSE),""))*1000)</f>
        <v>#VALUE!</v>
      </c>
      <c r="ID7" s="30" t="e">
        <f>((IFERROR(VLOOKUP($B6,Mes!$C$79:$AV$131,MATCH(ID$1,Mes!$C$3:$AV$3,0),FALSE),""))*1000)</f>
        <v>#VALUE!</v>
      </c>
      <c r="IE7" s="30" t="e">
        <f>((IFERROR(VLOOKUP($B6,Mes!$C$79:$AV$131,MATCH(IE$1,Mes!$C$3:$AV$3,0),FALSE),""))*1000)</f>
        <v>#VALUE!</v>
      </c>
      <c r="IF7" s="30" t="e">
        <f>((IFERROR(VLOOKUP($B6,Mes!$C$79:$AV$131,MATCH(IF$1,Mes!$C$3:$AV$3,0),FALSE),""))*1000)</f>
        <v>#VALUE!</v>
      </c>
      <c r="IG7" s="30" t="e">
        <f>((IFERROR(VLOOKUP($B6,Mes!$C$79:$AV$131,MATCH(IG$1,Mes!$C$3:$AV$3,0),FALSE),""))*1000)</f>
        <v>#VALUE!</v>
      </c>
      <c r="IH7" s="30" t="e">
        <f>((IFERROR(VLOOKUP($B6,Mes!$C$79:$AV$131,MATCH(IH$1,Mes!$C$3:$AV$3,0),FALSE),""))*1000)</f>
        <v>#VALUE!</v>
      </c>
      <c r="II7" s="30" t="e">
        <f>((IFERROR(VLOOKUP($B6,Mes!$C$79:$AV$131,MATCH(II$1,Mes!$C$3:$AV$3,0),FALSE),""))*1000)</f>
        <v>#VALUE!</v>
      </c>
      <c r="IJ7" s="30" t="e">
        <f>((IFERROR(VLOOKUP($B6,Mes!$C$79:$AV$131,MATCH(IJ$1,Mes!$C$3:$AV$3,0),FALSE),""))*1000)</f>
        <v>#VALUE!</v>
      </c>
      <c r="IK7" s="30" t="e">
        <f>((IFERROR(VLOOKUP($B6,Mes!$C$79:$AV$131,MATCH(IK$1,Mes!$C$3:$AV$3,0),FALSE),""))*1000)</f>
        <v>#VALUE!</v>
      </c>
      <c r="IL7" s="30" t="e">
        <f>((IFERROR(VLOOKUP($B6,Mes!$C$79:$AV$131,MATCH(IL$1,Mes!$C$3:$AV$3,0),FALSE),""))*1000)</f>
        <v>#VALUE!</v>
      </c>
      <c r="IM7" s="30" t="e">
        <f>((IFERROR(VLOOKUP($B6,Mes!$C$79:$AV$131,MATCH(IM$1,Mes!$C$3:$AV$3,0),FALSE),""))*1000)</f>
        <v>#VALUE!</v>
      </c>
      <c r="IN7" s="30" t="e">
        <f>((IFERROR(VLOOKUP($B6,Mes!$C$79:$AV$131,MATCH(IN$1,Mes!$C$3:$AV$3,0),FALSE),""))*1000)</f>
        <v>#VALUE!</v>
      </c>
      <c r="IO7" s="30" t="e">
        <f>((IFERROR(VLOOKUP($B6,Mes!$C$79:$AV$131,MATCH(IO$1,Mes!$C$3:$AV$3,0),FALSE),""))*1000)</f>
        <v>#VALUE!</v>
      </c>
      <c r="IP7" s="30" t="e">
        <f>((IFERROR(VLOOKUP($B6,Mes!$C$79:$AV$131,MATCH(IP$1,Mes!$C$3:$AV$3,0),FALSE),""))*1000)</f>
        <v>#VALUE!</v>
      </c>
      <c r="IQ7" s="31" t="e">
        <f>((IFERROR(VLOOKUP($B6,Mes!$C$79:$AV$131,MATCH(IQ$1,Mes!$C$3:$AV$3,0),FALSE),""))*1000)</f>
        <v>#VALUE!</v>
      </c>
      <c r="IR7" s="31" t="e">
        <f>((IFERROR(VLOOKUP($B6,Mes!$C$79:$AV$131,MATCH(IR$1,Mes!$C$3:$AV$3,0),FALSE),""))*1000)</f>
        <v>#VALUE!</v>
      </c>
      <c r="IS7" s="31" t="e">
        <f>((IFERROR(VLOOKUP($B6,Mes!$C$79:$AV$131,MATCH(IS$1,Mes!$C$3:$AV$3,0),FALSE),""))*1000)</f>
        <v>#VALUE!</v>
      </c>
      <c r="IT7" s="31" t="e">
        <f>((IFERROR(VLOOKUP($B6,Mes!$C$79:$AV$131,MATCH(IT$1,Mes!$C$3:$AV$3,0),FALSE),""))*1000)</f>
        <v>#VALUE!</v>
      </c>
      <c r="IU7" s="31" t="e">
        <f>((IFERROR(VLOOKUP($B6,Mes!$C$79:$AV$131,MATCH(IU$1,Mes!$C$3:$AV$3,0),FALSE),""))*1000)</f>
        <v>#VALUE!</v>
      </c>
      <c r="IV7" s="31" t="e">
        <f>((IFERROR(VLOOKUP($B6,Mes!$C$79:$AV$131,MATCH(IV$1,Mes!$C$3:$AV$3,0),FALSE),""))*1000)</f>
        <v>#VALUE!</v>
      </c>
      <c r="IW7" s="31" t="e">
        <f>((IFERROR(VLOOKUP($B6,Mes!$C$79:$AV$131,MATCH(IW$1,Mes!$C$3:$AV$3,0),FALSE),""))*1000)</f>
        <v>#VALUE!</v>
      </c>
      <c r="IX7" s="31" t="e">
        <f>((IFERROR(VLOOKUP($B6,Mes!$C$79:$AV$131,MATCH(IX$1,Mes!$C$3:$AV$3,0),FALSE),""))*1000)</f>
        <v>#VALUE!</v>
      </c>
      <c r="IY7" s="31" t="e">
        <f>((IFERROR(VLOOKUP($B6,Mes!$C$79:$AV$131,MATCH(IY$1,Mes!$C$3:$AV$3,0),FALSE),""))*1000)</f>
        <v>#VALUE!</v>
      </c>
      <c r="IZ7" s="31" t="e">
        <f>((IFERROR(VLOOKUP($B6,Mes!$C$79:$AV$131,MATCH(IZ$1,Mes!$C$3:$AV$3,0),FALSE),""))*1000)</f>
        <v>#VALUE!</v>
      </c>
      <c r="JA7" s="31" t="e">
        <f>((IFERROR(VLOOKUP($B6,Mes!$C$79:$AV$131,MATCH(JA$1,Mes!$C$3:$AV$3,0),FALSE),""))*1000)</f>
        <v>#VALUE!</v>
      </c>
      <c r="JB7" s="31" t="e">
        <f>((IFERROR(VLOOKUP($B6,Mes!$C$79:$AV$131,MATCH(JB$1,Mes!$C$3:$AV$3,0),FALSE),""))*1000)</f>
        <v>#VALUE!</v>
      </c>
      <c r="JC7" s="31" t="e">
        <f>((IFERROR(VLOOKUP($B6,Mes!$C$79:$AV$131,MATCH(JC$1,Mes!$C$3:$AV$3,0),FALSE),""))*1000)</f>
        <v>#VALUE!</v>
      </c>
      <c r="JD7" s="31" t="e">
        <f>((IFERROR(VLOOKUP($B6,Mes!$C$79:$AV$131,MATCH(JD$1,Mes!$C$3:$AV$3,0),FALSE),""))*1000)</f>
        <v>#VALUE!</v>
      </c>
      <c r="JE7" s="31" t="e">
        <f>((IFERROR(VLOOKUP($B6,Mes!$C$79:$AV$131,MATCH(JE$1,Mes!$C$3:$AV$3,0),FALSE),""))*1000)</f>
        <v>#VALUE!</v>
      </c>
      <c r="JF7" s="31" t="e">
        <f>((IFERROR(VLOOKUP($B6,Mes!$C$79:$AV$131,MATCH(JF$1,Mes!$C$3:$AV$3,0),FALSE),""))*1000)</f>
        <v>#VALUE!</v>
      </c>
      <c r="JG7" s="31" t="e">
        <f>((IFERROR(VLOOKUP($B6,Mes!$C$79:$AV$131,MATCH(JG$1,Mes!$C$3:$AV$3,0),FALSE),""))*1000)</f>
        <v>#VALUE!</v>
      </c>
      <c r="JH7" s="31" t="e">
        <f>((IFERROR(VLOOKUP($B6,Mes!$C$79:$AV$131,MATCH(JH$1,Mes!$C$3:$AV$3,0),FALSE),""))*1000)</f>
        <v>#VALUE!</v>
      </c>
      <c r="JI7" s="31" t="e">
        <f>((IFERROR(VLOOKUP($B6,Mes!$C$79:$AV$131,MATCH(JI$1,Mes!$C$3:$AV$3,0),FALSE),""))*1000)</f>
        <v>#VALUE!</v>
      </c>
      <c r="JJ7" s="31" t="e">
        <f>((IFERROR(VLOOKUP($B6,Mes!$C$79:$AV$131,MATCH(JJ$1,Mes!$C$3:$AV$3,0),FALSE),""))*1000)</f>
        <v>#VALUE!</v>
      </c>
      <c r="JK7" s="31" t="e">
        <f>((IFERROR(VLOOKUP($B6,Mes!$C$79:$AV$131,MATCH(JK$1,Mes!$C$3:$AV$3,0),FALSE),""))*1000)</f>
        <v>#VALUE!</v>
      </c>
      <c r="JL7" s="31" t="e">
        <f>((IFERROR(VLOOKUP($B6,Mes!$C$79:$AV$131,MATCH(JL$1,Mes!$C$3:$AV$3,0),FALSE),""))*1000)</f>
        <v>#VALUE!</v>
      </c>
      <c r="JM7" s="31" t="e">
        <f>((IFERROR(VLOOKUP($B6,Mes!$C$79:$AV$131,MATCH(JM$1,Mes!$C$3:$AV$3,0),FALSE),""))*1000)</f>
        <v>#VALUE!</v>
      </c>
      <c r="JN7" s="31" t="e">
        <f>((IFERROR(VLOOKUP($B6,Mes!$C$79:$AV$131,MATCH(JN$1,Mes!$C$3:$AV$3,0),FALSE),""))*1000)</f>
        <v>#VALUE!</v>
      </c>
      <c r="JO7" s="31" t="e">
        <f>((IFERROR(VLOOKUP($B6,Mes!$C$79:$AV$131,MATCH(JO$1,Mes!$C$3:$AV$3,0),FALSE),""))*1000)</f>
        <v>#VALUE!</v>
      </c>
      <c r="JP7" s="31" t="e">
        <f>((IFERROR(VLOOKUP($B6,Mes!$C$79:$AV$131,MATCH(JP$1,Mes!$C$3:$AV$3,0),FALSE),""))*1000)</f>
        <v>#VALUE!</v>
      </c>
      <c r="JQ7" s="31" t="e">
        <f>((IFERROR(VLOOKUP($B6,Mes!$C$79:$AV$131,MATCH(JQ$1,Mes!$C$3:$AV$3,0),FALSE),""))*1000)</f>
        <v>#VALUE!</v>
      </c>
      <c r="JR7" s="31" t="e">
        <f>((IFERROR(VLOOKUP($B6,Mes!$C$79:$AV$131,MATCH(JR$1,Mes!$C$3:$AV$3,0),FALSE),""))*1000)</f>
        <v>#VALUE!</v>
      </c>
      <c r="JS7" s="31" t="e">
        <f>((IFERROR(VLOOKUP($B6,Mes!$C$79:$AV$131,MATCH(JS$1,Mes!$C$3:$AV$3,0),FALSE),""))*1000)</f>
        <v>#VALUE!</v>
      </c>
      <c r="JT7" s="31" t="e">
        <f>((IFERROR(VLOOKUP($B6,Mes!$C$79:$AV$131,MATCH(JT$1,Mes!$C$3:$AV$3,0),FALSE),""))*1000)</f>
        <v>#VALUE!</v>
      </c>
      <c r="JU7" s="30" t="e">
        <f>((IFERROR(VLOOKUP($B6,Mes!$C$79:$AV$131,MATCH(JU$1,Mes!$C$3:$AV$3,0),FALSE),""))*1000)</f>
        <v>#VALUE!</v>
      </c>
      <c r="JV7" s="30" t="e">
        <f>((IFERROR(VLOOKUP($B6,Mes!$C$79:$AV$131,MATCH(JV$1,Mes!$C$3:$AV$3,0),FALSE),""))*1000)</f>
        <v>#VALUE!</v>
      </c>
      <c r="JW7" s="30" t="e">
        <f>((IFERROR(VLOOKUP($B6,Mes!$C$79:$AV$131,MATCH(JW$1,Mes!$C$3:$AV$3,0),FALSE),""))*1000)</f>
        <v>#VALUE!</v>
      </c>
      <c r="JX7" s="30" t="e">
        <f>((IFERROR(VLOOKUP($B6,Mes!$C$79:$AV$131,MATCH(JX$1,Mes!$C$3:$AV$3,0),FALSE),""))*1000)</f>
        <v>#VALUE!</v>
      </c>
      <c r="JY7" s="30" t="e">
        <f>((IFERROR(VLOOKUP($B6,Mes!$C$79:$AV$131,MATCH(JY$1,Mes!$C$3:$AV$3,0),FALSE),""))*1000)</f>
        <v>#VALUE!</v>
      </c>
      <c r="JZ7" s="30" t="e">
        <f>((IFERROR(VLOOKUP($B6,Mes!$C$79:$AV$131,MATCH(JZ$1,Mes!$C$3:$AV$3,0),FALSE),""))*1000)</f>
        <v>#VALUE!</v>
      </c>
      <c r="KA7" s="30" t="e">
        <f>((IFERROR(VLOOKUP($B6,Mes!$C$79:$AV$131,MATCH(KA$1,Mes!$C$3:$AV$3,0),FALSE),""))*1000)</f>
        <v>#VALUE!</v>
      </c>
      <c r="KB7" s="30" t="e">
        <f>((IFERROR(VLOOKUP($B6,Mes!$C$79:$AV$131,MATCH(KB$1,Mes!$C$3:$AV$3,0),FALSE),""))*1000)</f>
        <v>#VALUE!</v>
      </c>
      <c r="KC7" s="30" t="e">
        <f>((IFERROR(VLOOKUP($B6,Mes!$C$79:$AV$131,MATCH(KC$1,Mes!$C$3:$AV$3,0),FALSE),""))*1000)</f>
        <v>#VALUE!</v>
      </c>
      <c r="KD7" s="30" t="e">
        <f>((IFERROR(VLOOKUP($B6,Mes!$C$79:$AV$131,MATCH(KD$1,Mes!$C$3:$AV$3,0),FALSE),""))*1000)</f>
        <v>#VALUE!</v>
      </c>
      <c r="KE7" s="30" t="e">
        <f>((IFERROR(VLOOKUP($B6,Mes!$C$79:$AV$131,MATCH(KE$1,Mes!$C$3:$AV$3,0),FALSE),""))*1000)</f>
        <v>#VALUE!</v>
      </c>
      <c r="KF7" s="30" t="e">
        <f>((IFERROR(VLOOKUP($B6,Mes!$C$79:$AV$131,MATCH(KF$1,Mes!$C$3:$AV$3,0),FALSE),""))*1000)</f>
        <v>#VALUE!</v>
      </c>
      <c r="KG7" s="30" t="e">
        <f>((IFERROR(VLOOKUP($B6,Mes!$C$79:$AV$131,MATCH(KG$1,Mes!$C$3:$AV$3,0),FALSE),""))*1000)</f>
        <v>#VALUE!</v>
      </c>
      <c r="KH7" s="30" t="e">
        <f>((IFERROR(VLOOKUP($B6,Mes!$C$79:$AV$131,MATCH(KH$1,Mes!$C$3:$AV$3,0),FALSE),""))*1000)</f>
        <v>#VALUE!</v>
      </c>
      <c r="KI7" s="30" t="e">
        <f>((IFERROR(VLOOKUP($B6,Mes!$C$79:$AV$131,MATCH(KI$1,Mes!$C$3:$AV$3,0),FALSE),""))*1000)</f>
        <v>#VALUE!</v>
      </c>
      <c r="KJ7" s="30" t="e">
        <f>((IFERROR(VLOOKUP($B6,Mes!$C$79:$AV$131,MATCH(KJ$1,Mes!$C$3:$AV$3,0),FALSE),""))*1000)</f>
        <v>#VALUE!</v>
      </c>
      <c r="KK7" s="30" t="e">
        <f>((IFERROR(VLOOKUP($B6,Mes!$C$79:$AV$131,MATCH(KK$1,Mes!$C$3:$AV$3,0),FALSE),""))*1000)</f>
        <v>#VALUE!</v>
      </c>
      <c r="KL7" s="30" t="e">
        <f>((IFERROR(VLOOKUP($B6,Mes!$C$79:$AV$131,MATCH(KL$1,Mes!$C$3:$AV$3,0),FALSE),""))*1000)</f>
        <v>#VALUE!</v>
      </c>
      <c r="KM7" s="30" t="e">
        <f>((IFERROR(VLOOKUP($B6,Mes!$C$79:$AV$131,MATCH(KM$1,Mes!$C$3:$AV$3,0),FALSE),""))*1000)</f>
        <v>#VALUE!</v>
      </c>
      <c r="KN7" s="30" t="e">
        <f>((IFERROR(VLOOKUP($B6,Mes!$C$79:$AV$131,MATCH(KN$1,Mes!$C$3:$AV$3,0),FALSE),""))*1000)</f>
        <v>#VALUE!</v>
      </c>
      <c r="KO7" s="30" t="e">
        <f>((IFERROR(VLOOKUP($B6,Mes!$C$79:$AV$131,MATCH(KO$1,Mes!$C$3:$AV$3,0),FALSE),""))*1000)</f>
        <v>#VALUE!</v>
      </c>
      <c r="KP7" s="30" t="e">
        <f>((IFERROR(VLOOKUP($B6,Mes!$C$79:$AV$131,MATCH(KP$1,Mes!$C$3:$AV$3,0),FALSE),""))*1000)</f>
        <v>#VALUE!</v>
      </c>
      <c r="KQ7" s="30" t="e">
        <f>((IFERROR(VLOOKUP($B6,Mes!$C$79:$AV$131,MATCH(KQ$1,Mes!$C$3:$AV$3,0),FALSE),""))*1000)</f>
        <v>#VALUE!</v>
      </c>
      <c r="KR7" s="30" t="e">
        <f>((IFERROR(VLOOKUP($B6,Mes!$C$79:$AV$131,MATCH(KR$1,Mes!$C$3:$AV$3,0),FALSE),""))*1000)</f>
        <v>#VALUE!</v>
      </c>
      <c r="KS7" s="30" t="e">
        <f>((IFERROR(VLOOKUP($B6,Mes!$C$79:$AV$131,MATCH(KS$1,Mes!$C$3:$AV$3,0),FALSE),""))*1000)</f>
        <v>#VALUE!</v>
      </c>
      <c r="KT7" s="30" t="e">
        <f>((IFERROR(VLOOKUP($B6,Mes!$C$79:$AV$131,MATCH(KT$1,Mes!$C$3:$AV$3,0),FALSE),""))*1000)</f>
        <v>#VALUE!</v>
      </c>
      <c r="KU7" s="30" t="e">
        <f>((IFERROR(VLOOKUP($B6,Mes!$C$79:$AV$131,MATCH(KU$1,Mes!$C$3:$AV$3,0),FALSE),""))*1000)</f>
        <v>#VALUE!</v>
      </c>
      <c r="KV7" s="30" t="e">
        <f>((IFERROR(VLOOKUP($B6,Mes!$C$79:$AV$131,MATCH(KV$1,Mes!$C$3:$AV$3,0),FALSE),""))*1000)</f>
        <v>#VALUE!</v>
      </c>
      <c r="KW7" s="30" t="e">
        <f>((IFERROR(VLOOKUP($B6,Mes!$C$79:$AV$131,MATCH(KW$1,Mes!$C$3:$AV$3,0),FALSE),""))*1000)</f>
        <v>#VALUE!</v>
      </c>
      <c r="KX7" s="30" t="e">
        <f>((IFERROR(VLOOKUP($B6,Mes!$C$79:$AV$131,MATCH(KX$1,Mes!$C$3:$AV$3,0),FALSE),""))*1000)</f>
        <v>#VALUE!</v>
      </c>
      <c r="KY7" s="30" t="e">
        <f>((IFERROR(VLOOKUP($B6,Mes!$C$79:$AV$131,MATCH(KY$1,Mes!$C$3:$AV$3,0),FALSE),""))*1000)</f>
        <v>#VALUE!</v>
      </c>
      <c r="KZ7" s="31" t="e">
        <f>((IFERROR(VLOOKUP($B6,Mes!$C$79:$AV$131,MATCH(KZ$1,Mes!$C$3:$AV$3,0),FALSE),""))*1000)</f>
        <v>#VALUE!</v>
      </c>
      <c r="LA7" s="31" t="e">
        <f>((IFERROR(VLOOKUP($B6,Mes!$C$79:$AV$131,MATCH(LA$1,Mes!$C$3:$AV$3,0),FALSE),""))*1000)</f>
        <v>#VALUE!</v>
      </c>
      <c r="LB7" s="31" t="e">
        <f>((IFERROR(VLOOKUP($B6,Mes!$C$79:$AV$131,MATCH(LB$1,Mes!$C$3:$AV$3,0),FALSE),""))*1000)</f>
        <v>#VALUE!</v>
      </c>
      <c r="LC7" s="31" t="e">
        <f>((IFERROR(VLOOKUP($B6,Mes!$C$79:$AV$131,MATCH(LC$1,Mes!$C$3:$AV$3,0),FALSE),""))*1000)</f>
        <v>#VALUE!</v>
      </c>
      <c r="LD7" s="31" t="e">
        <f>((IFERROR(VLOOKUP($B6,Mes!$C$79:$AV$131,MATCH(LD$1,Mes!$C$3:$AV$3,0),FALSE),""))*1000)</f>
        <v>#VALUE!</v>
      </c>
      <c r="LE7" s="31" t="e">
        <f>((IFERROR(VLOOKUP($B6,Mes!$C$79:$AV$131,MATCH(LE$1,Mes!$C$3:$AV$3,0),FALSE),""))*1000)</f>
        <v>#VALUE!</v>
      </c>
      <c r="LF7" s="31" t="e">
        <f>((IFERROR(VLOOKUP($B6,Mes!$C$79:$AV$131,MATCH(LF$1,Mes!$C$3:$AV$3,0),FALSE),""))*1000)</f>
        <v>#VALUE!</v>
      </c>
      <c r="LG7" s="31" t="e">
        <f>((IFERROR(VLOOKUP($B6,Mes!$C$79:$AV$131,MATCH(LG$1,Mes!$C$3:$AV$3,0),FALSE),""))*1000)</f>
        <v>#VALUE!</v>
      </c>
      <c r="LH7" s="31" t="e">
        <f>((IFERROR(VLOOKUP($B6,Mes!$C$79:$AV$131,MATCH(LH$1,Mes!$C$3:$AV$3,0),FALSE),""))*1000)</f>
        <v>#VALUE!</v>
      </c>
      <c r="LI7" s="31" t="e">
        <f>((IFERROR(VLOOKUP($B6,Mes!$C$79:$AV$131,MATCH(LI$1,Mes!$C$3:$AV$3,0),FALSE),""))*1000)</f>
        <v>#VALUE!</v>
      </c>
      <c r="LJ7" s="31" t="e">
        <f>((IFERROR(VLOOKUP($B6,Mes!$C$79:$AV$131,MATCH(LJ$1,Mes!$C$3:$AV$3,0),FALSE),""))*1000)</f>
        <v>#VALUE!</v>
      </c>
      <c r="LK7" s="31" t="e">
        <f>((IFERROR(VLOOKUP($B6,Mes!$C$79:$AV$131,MATCH(LK$1,Mes!$C$3:$AV$3,0),FALSE),""))*1000)</f>
        <v>#VALUE!</v>
      </c>
      <c r="LL7" s="31" t="e">
        <f>((IFERROR(VLOOKUP($B6,Mes!$C$79:$AV$131,MATCH(LL$1,Mes!$C$3:$AV$3,0),FALSE),""))*1000)</f>
        <v>#VALUE!</v>
      </c>
      <c r="LM7" s="31" t="e">
        <f>((IFERROR(VLOOKUP($B6,Mes!$C$79:$AV$131,MATCH(LM$1,Mes!$C$3:$AV$3,0),FALSE),""))*1000)</f>
        <v>#VALUE!</v>
      </c>
      <c r="LN7" s="31" t="e">
        <f>((IFERROR(VLOOKUP($B6,Mes!$C$79:$AV$131,MATCH(LN$1,Mes!$C$3:$AV$3,0),FALSE),""))*1000)</f>
        <v>#VALUE!</v>
      </c>
      <c r="LO7" s="31" t="e">
        <f>((IFERROR(VLOOKUP($B6,Mes!$C$79:$AV$131,MATCH(LO$1,Mes!$C$3:$AV$3,0),FALSE),""))*1000)</f>
        <v>#VALUE!</v>
      </c>
      <c r="LP7" s="31" t="e">
        <f>((IFERROR(VLOOKUP($B6,Mes!$C$79:$AV$131,MATCH(LP$1,Mes!$C$3:$AV$3,0),FALSE),""))*1000)</f>
        <v>#VALUE!</v>
      </c>
      <c r="LQ7" s="31" t="e">
        <f>((IFERROR(VLOOKUP($B6,Mes!$C$79:$AV$131,MATCH(LQ$1,Mes!$C$3:$AV$3,0),FALSE),""))*1000)</f>
        <v>#VALUE!</v>
      </c>
      <c r="LR7" s="31" t="e">
        <f>((IFERROR(VLOOKUP($B6,Mes!$C$79:$AV$131,MATCH(LR$1,Mes!$C$3:$AV$3,0),FALSE),""))*1000)</f>
        <v>#VALUE!</v>
      </c>
      <c r="LS7" s="31" t="e">
        <f>((IFERROR(VLOOKUP($B6,Mes!$C$79:$AV$131,MATCH(LS$1,Mes!$C$3:$AV$3,0),FALSE),""))*1000)</f>
        <v>#VALUE!</v>
      </c>
      <c r="LT7" s="31" t="e">
        <f>((IFERROR(VLOOKUP($B6,Mes!$C$79:$AV$131,MATCH(LT$1,Mes!$C$3:$AV$3,0),FALSE),""))*1000)</f>
        <v>#VALUE!</v>
      </c>
      <c r="LU7" s="31" t="e">
        <f>((IFERROR(VLOOKUP($B6,Mes!$C$79:$AV$131,MATCH(LU$1,Mes!$C$3:$AV$3,0),FALSE),""))*1000)</f>
        <v>#VALUE!</v>
      </c>
      <c r="LV7" s="31" t="e">
        <f>((IFERROR(VLOOKUP($B6,Mes!$C$79:$AV$131,MATCH(LV$1,Mes!$C$3:$AV$3,0),FALSE),""))*1000)</f>
        <v>#VALUE!</v>
      </c>
      <c r="LW7" s="31" t="e">
        <f>((IFERROR(VLOOKUP($B6,Mes!$C$79:$AV$131,MATCH(LW$1,Mes!$C$3:$AV$3,0),FALSE),""))*1000)</f>
        <v>#VALUE!</v>
      </c>
      <c r="LX7" s="31" t="e">
        <f>((IFERROR(VLOOKUP($B6,Mes!$C$79:$AV$131,MATCH(LX$1,Mes!$C$3:$AV$3,0),FALSE),""))*1000)</f>
        <v>#VALUE!</v>
      </c>
      <c r="LY7" s="31" t="e">
        <f>((IFERROR(VLOOKUP($B6,Mes!$C$79:$AV$131,MATCH(LY$1,Mes!$C$3:$AV$3,0),FALSE),""))*1000)</f>
        <v>#VALUE!</v>
      </c>
      <c r="LZ7" s="31" t="e">
        <f>((IFERROR(VLOOKUP($B6,Mes!$C$79:$AV$131,MATCH(LZ$1,Mes!$C$3:$AV$3,0),FALSE),""))*1000)</f>
        <v>#VALUE!</v>
      </c>
      <c r="MA7" s="31" t="e">
        <f>((IFERROR(VLOOKUP($B6,Mes!$C$79:$AV$131,MATCH(MA$1,Mes!$C$3:$AV$3,0),FALSE),""))*1000)</f>
        <v>#VALUE!</v>
      </c>
      <c r="MB7" s="31" t="e">
        <f>((IFERROR(VLOOKUP($B6,Mes!$C$79:$AV$131,MATCH(MB$1,Mes!$C$3:$AV$3,0),FALSE),""))*1000)</f>
        <v>#VALUE!</v>
      </c>
      <c r="MC7" s="31" t="e">
        <f>((IFERROR(VLOOKUP($B6,Mes!$C$79:$AV$131,MATCH(MC$1,Mes!$C$3:$AV$3,0),FALSE),""))*1000)</f>
        <v>#VALUE!</v>
      </c>
      <c r="MD7" s="30" t="e">
        <f>((IFERROR(VLOOKUP($B6,Mes!$C$79:$AV$131,MATCH(MD$1,Mes!$C$3:$AV$3,0),FALSE),""))*1000)</f>
        <v>#VALUE!</v>
      </c>
      <c r="ME7" s="30" t="e">
        <f>((IFERROR(VLOOKUP($B6,Mes!$C$79:$AV$131,MATCH(ME$1,Mes!$C$3:$AV$3,0),FALSE),""))*1000)</f>
        <v>#VALUE!</v>
      </c>
      <c r="MF7" s="30" t="e">
        <f>((IFERROR(VLOOKUP($B6,Mes!$C$79:$AV$131,MATCH(MF$1,Mes!$C$3:$AV$3,0),FALSE),""))*1000)</f>
        <v>#VALUE!</v>
      </c>
      <c r="MG7" s="30" t="e">
        <f>((IFERROR(VLOOKUP($B6,Mes!$C$79:$AV$131,MATCH(MG$1,Mes!$C$3:$AV$3,0),FALSE),""))*1000)</f>
        <v>#VALUE!</v>
      </c>
      <c r="MH7" s="30" t="e">
        <f>((IFERROR(VLOOKUP($B6,Mes!$C$79:$AV$131,MATCH(MH$1,Mes!$C$3:$AV$3,0),FALSE),""))*1000)</f>
        <v>#VALUE!</v>
      </c>
      <c r="MI7" s="30" t="e">
        <f>((IFERROR(VLOOKUP($B6,Mes!$C$79:$AV$131,MATCH(MI$1,Mes!$C$3:$AV$3,0),FALSE),""))*1000)</f>
        <v>#VALUE!</v>
      </c>
      <c r="MJ7" s="30" t="e">
        <f>((IFERROR(VLOOKUP($B6,Mes!$C$79:$AV$131,MATCH(MJ$1,Mes!$C$3:$AV$3,0),FALSE),""))*1000)</f>
        <v>#VALUE!</v>
      </c>
      <c r="MK7" s="30" t="e">
        <f>((IFERROR(VLOOKUP($B6,Mes!$C$79:$AV$131,MATCH(MK$1,Mes!$C$3:$AV$3,0),FALSE),""))*1000)</f>
        <v>#VALUE!</v>
      </c>
      <c r="ML7" s="30" t="e">
        <f>((IFERROR(VLOOKUP($B6,Mes!$C$79:$AV$131,MATCH(ML$1,Mes!$C$3:$AV$3,0),FALSE),""))*1000)</f>
        <v>#VALUE!</v>
      </c>
      <c r="MM7" s="30" t="e">
        <f>((IFERROR(VLOOKUP($B6,Mes!$C$79:$AV$131,MATCH(MM$1,Mes!$C$3:$AV$3,0),FALSE),""))*1000)</f>
        <v>#VALUE!</v>
      </c>
      <c r="MN7" s="30" t="e">
        <f>((IFERROR(VLOOKUP($B6,Mes!$C$79:$AV$131,MATCH(MN$1,Mes!$C$3:$AV$3,0),FALSE),""))*1000)</f>
        <v>#VALUE!</v>
      </c>
      <c r="MO7" s="30" t="e">
        <f>((IFERROR(VLOOKUP($B6,Mes!$C$79:$AV$131,MATCH(MO$1,Mes!$C$3:$AV$3,0),FALSE),""))*1000)</f>
        <v>#VALUE!</v>
      </c>
      <c r="MP7" s="30" t="e">
        <f>((IFERROR(VLOOKUP($B6,Mes!$C$79:$AV$131,MATCH(MP$1,Mes!$C$3:$AV$3,0),FALSE),""))*1000)</f>
        <v>#VALUE!</v>
      </c>
      <c r="MQ7" s="30" t="e">
        <f>((IFERROR(VLOOKUP($B6,Mes!$C$79:$AV$131,MATCH(MQ$1,Mes!$C$3:$AV$3,0),FALSE),""))*1000)</f>
        <v>#VALUE!</v>
      </c>
      <c r="MR7" s="30" t="e">
        <f>((IFERROR(VLOOKUP($B6,Mes!$C$79:$AV$131,MATCH(MR$1,Mes!$C$3:$AV$3,0),FALSE),""))*1000)</f>
        <v>#VALUE!</v>
      </c>
      <c r="MS7" s="30" t="e">
        <f>((IFERROR(VLOOKUP($B6,Mes!$C$79:$AV$131,MATCH(MS$1,Mes!$C$3:$AV$3,0),FALSE),""))*1000)</f>
        <v>#VALUE!</v>
      </c>
      <c r="MT7" s="30" t="e">
        <f>((IFERROR(VLOOKUP($B6,Mes!$C$79:$AV$131,MATCH(MT$1,Mes!$C$3:$AV$3,0),FALSE),""))*1000)</f>
        <v>#VALUE!</v>
      </c>
      <c r="MU7" s="30" t="e">
        <f>((IFERROR(VLOOKUP($B6,Mes!$C$79:$AV$131,MATCH(MU$1,Mes!$C$3:$AV$3,0),FALSE),""))*1000)</f>
        <v>#VALUE!</v>
      </c>
      <c r="MV7" s="30" t="e">
        <f>((IFERROR(VLOOKUP($B6,Mes!$C$79:$AV$131,MATCH(MV$1,Mes!$C$3:$AV$3,0),FALSE),""))*1000)</f>
        <v>#VALUE!</v>
      </c>
      <c r="MW7" s="30" t="e">
        <f>((IFERROR(VLOOKUP($B6,Mes!$C$79:$AV$131,MATCH(MW$1,Mes!$C$3:$AV$3,0),FALSE),""))*1000)</f>
        <v>#VALUE!</v>
      </c>
      <c r="MX7" s="30" t="e">
        <f>((IFERROR(VLOOKUP($B6,Mes!$C$79:$AV$131,MATCH(MX$1,Mes!$C$3:$AV$3,0),FALSE),""))*1000)</f>
        <v>#VALUE!</v>
      </c>
      <c r="MY7" s="30" t="e">
        <f>((IFERROR(VLOOKUP($B6,Mes!$C$79:$AV$131,MATCH(MY$1,Mes!$C$3:$AV$3,0),FALSE),""))*1000)</f>
        <v>#VALUE!</v>
      </c>
      <c r="MZ7" s="30" t="e">
        <f>((IFERROR(VLOOKUP($B6,Mes!$C$79:$AV$131,MATCH(MZ$1,Mes!$C$3:$AV$3,0),FALSE),""))*1000)</f>
        <v>#VALUE!</v>
      </c>
      <c r="NA7" s="30" t="e">
        <f>((IFERROR(VLOOKUP($B6,Mes!$C$79:$AV$131,MATCH(NA$1,Mes!$C$3:$AV$3,0),FALSE),""))*1000)</f>
        <v>#VALUE!</v>
      </c>
      <c r="NB7" s="30" t="e">
        <f>((IFERROR(VLOOKUP($B6,Mes!$C$79:$AV$131,MATCH(NB$1,Mes!$C$3:$AV$3,0),FALSE),""))*1000)</f>
        <v>#VALUE!</v>
      </c>
      <c r="NC7" s="30" t="e">
        <f>((IFERROR(VLOOKUP($B6,Mes!$C$79:$AV$131,MATCH(NC$1,Mes!$C$3:$AV$3,0),FALSE),""))*1000)</f>
        <v>#VALUE!</v>
      </c>
      <c r="ND7" s="30" t="e">
        <f>((IFERROR(VLOOKUP($B6,Mes!$C$79:$AV$131,MATCH(ND$1,Mes!$C$3:$AV$3,0),FALSE),""))*1000)</f>
        <v>#VALUE!</v>
      </c>
      <c r="NE7" s="30" t="e">
        <f>((IFERROR(VLOOKUP($B6,Mes!$C$79:$AV$131,MATCH(NE$1,Mes!$C$3:$AV$3,0),FALSE),""))*1000)</f>
        <v>#VALUE!</v>
      </c>
      <c r="NF7" s="30" t="e">
        <f>((IFERROR(VLOOKUP($B6,Mes!$C$79:$AV$131,MATCH(NF$1,Mes!$C$3:$AV$3,0),FALSE),""))*1000)</f>
        <v>#VALUE!</v>
      </c>
      <c r="NG7" s="30" t="e">
        <f>((IFERROR(VLOOKUP($B6,Mes!$C$79:$AV$131,MATCH(NG$1,Mes!$C$3:$AV$3,0),FALSE),""))*1000)</f>
        <v>#VALUE!</v>
      </c>
      <c r="NH7" s="30" t="e">
        <f>((IFERROR(VLOOKUP($B6,Mes!$C$79:$AV$131,MATCH(NH$1,Mes!$C$3:$AV$3,0),FALSE),""))*1000)</f>
        <v>#VALUE!</v>
      </c>
    </row>
    <row r="8" spans="1:372" s="32" customFormat="1" ht="14.4" outlineLevel="1" x14ac:dyDescent="0.2">
      <c r="A8" s="15"/>
      <c r="B8" s="14"/>
      <c r="C8" s="14"/>
      <c r="D8" s="14"/>
      <c r="E8" s="27" t="s">
        <v>226</v>
      </c>
      <c r="F8" s="61"/>
      <c r="G8" s="68"/>
      <c r="H8" s="68"/>
      <c r="I8" s="68"/>
      <c r="J8" s="68">
        <v>20710.469999999998</v>
      </c>
      <c r="K8" s="68">
        <v>18687.437999999998</v>
      </c>
      <c r="L8" s="68">
        <v>16942.893</v>
      </c>
      <c r="M8" s="68">
        <v>16311.229000000003</v>
      </c>
      <c r="N8" s="68">
        <v>14982.813999999998</v>
      </c>
      <c r="O8" s="68"/>
      <c r="P8" s="68"/>
      <c r="Q8" s="68">
        <v>13062.214</v>
      </c>
      <c r="R8" s="68">
        <v>11892.781999999999</v>
      </c>
      <c r="S8" s="68">
        <v>9941.2389999999996</v>
      </c>
      <c r="T8" s="68">
        <v>10641.190999999997</v>
      </c>
      <c r="U8" s="68">
        <v>13120.898999999998</v>
      </c>
      <c r="V8" s="68"/>
      <c r="W8" s="68"/>
      <c r="X8" s="68">
        <v>18765.328999999998</v>
      </c>
      <c r="Y8" s="68">
        <v>20481.065000000002</v>
      </c>
      <c r="Z8" s="68">
        <v>18940.316999999999</v>
      </c>
      <c r="AA8" s="68">
        <v>18310.787</v>
      </c>
      <c r="AB8" s="68">
        <v>15945.248000000001</v>
      </c>
      <c r="AC8" s="68"/>
      <c r="AD8" s="68"/>
      <c r="AE8" s="68">
        <v>21205.558000000001</v>
      </c>
      <c r="AF8" s="68">
        <v>24868.569000000003</v>
      </c>
      <c r="AG8" s="68">
        <v>28227.485000000004</v>
      </c>
      <c r="AH8" s="68">
        <v>26880.931000000004</v>
      </c>
      <c r="AI8" s="68"/>
      <c r="AJ8" s="68"/>
      <c r="AK8" s="68"/>
      <c r="AL8" s="68">
        <v>20160.965</v>
      </c>
      <c r="AM8" s="68">
        <v>17928.800999999999</v>
      </c>
      <c r="AN8" s="68">
        <v>16989.841</v>
      </c>
      <c r="AO8" s="68">
        <v>15952.716999999999</v>
      </c>
      <c r="AP8" s="68">
        <v>14996.684999999999</v>
      </c>
      <c r="AQ8" s="68"/>
      <c r="AR8" s="68"/>
      <c r="AS8" s="68"/>
      <c r="AT8" s="68">
        <v>16267.482000000002</v>
      </c>
      <c r="AU8" s="68">
        <v>17352.620999999999</v>
      </c>
      <c r="AV8" s="68">
        <v>18669.298999999999</v>
      </c>
      <c r="AW8" s="68">
        <v>22364.320000000003</v>
      </c>
      <c r="AX8" s="68"/>
      <c r="AY8" s="68"/>
      <c r="AZ8" s="68">
        <v>24514.325000000001</v>
      </c>
      <c r="BA8" s="68">
        <v>23036.529999999995</v>
      </c>
      <c r="BB8" s="68">
        <v>21924.716</v>
      </c>
      <c r="BC8" s="68">
        <v>20993.224999999995</v>
      </c>
      <c r="BD8" s="68">
        <v>19271.087</v>
      </c>
      <c r="BE8" s="68"/>
      <c r="BF8" s="68"/>
      <c r="BG8" s="68">
        <v>16750.832999999999</v>
      </c>
      <c r="BH8" s="68">
        <v>15862.022000000001</v>
      </c>
      <c r="BI8" s="68">
        <v>20020.120999999999</v>
      </c>
      <c r="BJ8" s="68">
        <v>24034.174999999999</v>
      </c>
      <c r="BK8" s="68">
        <v>27485.919999999998</v>
      </c>
      <c r="BL8" s="68"/>
      <c r="BM8" s="68"/>
      <c r="BN8" s="68">
        <v>20867.319</v>
      </c>
      <c r="BO8" s="68">
        <v>18466.569</v>
      </c>
      <c r="BP8" s="68">
        <v>19304.164000000004</v>
      </c>
      <c r="BQ8" s="68">
        <v>23648.988000000005</v>
      </c>
      <c r="BR8" s="68">
        <v>27346.142999999996</v>
      </c>
      <c r="BS8" s="68"/>
      <c r="BT8" s="68"/>
      <c r="BU8" s="68">
        <v>31711.24</v>
      </c>
      <c r="BV8" s="68">
        <v>33891.120999999999</v>
      </c>
      <c r="BW8" s="68">
        <v>31546.921999999999</v>
      </c>
      <c r="BX8" s="68">
        <v>29516.421000000006</v>
      </c>
      <c r="BY8" s="68">
        <v>26893.735000000001</v>
      </c>
      <c r="BZ8" s="68"/>
      <c r="CA8" s="68"/>
      <c r="CB8" s="68">
        <v>23672.462</v>
      </c>
      <c r="CC8" s="68">
        <v>22193.599999999999</v>
      </c>
      <c r="CD8" s="68">
        <v>22892.485000000004</v>
      </c>
      <c r="CE8" s="68">
        <v>24712.786999999997</v>
      </c>
      <c r="CF8" s="68">
        <v>25861.946</v>
      </c>
      <c r="CG8" s="68"/>
      <c r="CH8" s="68"/>
      <c r="CI8" s="68">
        <v>34312.585999999996</v>
      </c>
      <c r="CJ8" s="68">
        <v>33183.700000000004</v>
      </c>
      <c r="CK8" s="68">
        <v>32629.927000000011</v>
      </c>
      <c r="CL8" s="68">
        <v>35092.563000000002</v>
      </c>
      <c r="CM8" s="68"/>
      <c r="CN8" s="68"/>
      <c r="CO8" s="68"/>
      <c r="CP8" s="68"/>
      <c r="CQ8" s="68"/>
      <c r="CR8" s="68"/>
      <c r="CS8" s="68">
        <v>34312.585999999996</v>
      </c>
      <c r="CT8" s="68"/>
      <c r="CU8" s="68"/>
      <c r="CV8" s="68"/>
      <c r="CW8" s="68"/>
      <c r="CX8" s="68"/>
      <c r="CY8" s="68"/>
      <c r="CZ8" s="68"/>
      <c r="DA8" s="68"/>
      <c r="DB8" s="68"/>
      <c r="DC8" s="68"/>
      <c r="DD8" s="68"/>
      <c r="DE8" s="68"/>
      <c r="DF8" s="68"/>
      <c r="DG8" s="68"/>
      <c r="DH8" s="68"/>
      <c r="DI8" s="68"/>
      <c r="DJ8" s="68"/>
      <c r="DK8" s="68"/>
      <c r="DL8" s="68"/>
      <c r="DM8" s="68"/>
      <c r="DN8" s="68"/>
      <c r="DO8" s="68"/>
      <c r="DP8" s="68"/>
      <c r="DQ8" s="68"/>
      <c r="DR8" s="68"/>
      <c r="DS8" s="68"/>
      <c r="DT8" s="68"/>
      <c r="DU8" s="68"/>
      <c r="DV8" s="68"/>
      <c r="DW8" s="68"/>
      <c r="DX8" s="68"/>
      <c r="DY8" s="68"/>
      <c r="DZ8" s="68"/>
      <c r="EA8" s="68"/>
      <c r="EB8" s="68"/>
      <c r="EC8" s="68"/>
      <c r="ED8" s="68"/>
      <c r="EE8" s="68"/>
      <c r="EF8" s="68"/>
      <c r="EG8" s="68"/>
      <c r="EH8" s="68"/>
      <c r="EI8" s="68"/>
      <c r="EJ8" s="68"/>
      <c r="EK8" s="68"/>
      <c r="EL8" s="68"/>
      <c r="EM8" s="68"/>
      <c r="EN8" s="68"/>
      <c r="EO8" s="68"/>
      <c r="EP8" s="68"/>
      <c r="EQ8" s="68"/>
      <c r="ER8" s="68"/>
      <c r="ES8" s="68"/>
      <c r="ET8" s="68"/>
      <c r="EU8" s="68"/>
      <c r="EV8" s="68"/>
      <c r="EW8" s="68"/>
      <c r="EX8" s="68"/>
      <c r="EY8" s="68"/>
      <c r="EZ8" s="68"/>
      <c r="FA8" s="68"/>
      <c r="FB8" s="68"/>
      <c r="FC8" s="68"/>
      <c r="FD8" s="68"/>
      <c r="FE8" s="68">
        <v>2.0259999999999998</v>
      </c>
      <c r="FF8" s="68"/>
      <c r="FG8" s="68">
        <v>0</v>
      </c>
      <c r="FH8" s="68">
        <v>0</v>
      </c>
      <c r="FI8" s="68">
        <v>0</v>
      </c>
      <c r="FJ8" s="68"/>
      <c r="FK8" s="68"/>
      <c r="FL8" s="68">
        <v>0</v>
      </c>
      <c r="FM8" s="68"/>
      <c r="FN8" s="68"/>
      <c r="FO8" s="68">
        <v>0</v>
      </c>
      <c r="FP8" s="68"/>
      <c r="FQ8" s="68">
        <v>0</v>
      </c>
      <c r="FR8" s="68"/>
      <c r="FS8" s="68"/>
      <c r="FT8" s="68"/>
      <c r="FU8" s="68"/>
      <c r="FV8" s="68"/>
      <c r="FW8" s="68"/>
      <c r="FX8" s="68"/>
      <c r="FY8" s="68"/>
      <c r="FZ8" s="68"/>
      <c r="GA8" s="68"/>
      <c r="GB8" s="68"/>
      <c r="GC8" s="68"/>
      <c r="GD8" s="68"/>
      <c r="GE8" s="68"/>
      <c r="GF8" s="68"/>
      <c r="GG8" s="68"/>
      <c r="GH8" s="68"/>
      <c r="GI8" s="68"/>
      <c r="GJ8" s="68"/>
      <c r="GK8" s="68"/>
      <c r="GL8" s="68"/>
      <c r="GM8" s="68"/>
      <c r="GN8" s="68"/>
      <c r="GO8" s="68"/>
      <c r="GP8" s="68"/>
      <c r="GQ8" s="68"/>
      <c r="GR8" s="68"/>
      <c r="GS8" s="68"/>
      <c r="GT8" s="68"/>
      <c r="GU8" s="68"/>
      <c r="GV8" s="68"/>
      <c r="GW8" s="68"/>
      <c r="GX8" s="68"/>
      <c r="GY8" s="68"/>
      <c r="GZ8" s="68"/>
      <c r="HA8" s="68"/>
      <c r="HB8" s="68"/>
      <c r="HC8" s="68"/>
      <c r="HD8" s="68"/>
      <c r="HE8" s="68"/>
      <c r="HF8" s="68"/>
      <c r="HG8" s="68"/>
      <c r="HH8" s="68"/>
      <c r="HI8" s="68"/>
      <c r="HJ8" s="68"/>
      <c r="HK8" s="68"/>
      <c r="HL8" s="68"/>
      <c r="HM8" s="68"/>
      <c r="HN8" s="68"/>
      <c r="HO8" s="68"/>
      <c r="HP8" s="68"/>
      <c r="HQ8" s="68"/>
      <c r="HR8" s="68"/>
      <c r="HS8" s="68"/>
      <c r="HT8" s="68"/>
      <c r="HU8" s="68"/>
      <c r="HV8" s="68"/>
      <c r="HW8" s="68"/>
      <c r="HX8" s="68"/>
      <c r="HY8" s="68"/>
      <c r="HZ8" s="68"/>
      <c r="IA8" s="68"/>
      <c r="IB8" s="68"/>
      <c r="IC8" s="68"/>
      <c r="ID8" s="68"/>
      <c r="IE8" s="68"/>
      <c r="IF8" s="68"/>
      <c r="IG8" s="68"/>
      <c r="IH8" s="68"/>
      <c r="II8" s="68"/>
      <c r="IJ8" s="68"/>
      <c r="IK8" s="68"/>
      <c r="IL8" s="68"/>
      <c r="IM8" s="68"/>
      <c r="IN8" s="68"/>
      <c r="IO8" s="68"/>
      <c r="IP8" s="68"/>
      <c r="IQ8" s="68"/>
      <c r="IR8" s="68"/>
      <c r="IS8" s="68"/>
      <c r="IT8" s="68"/>
      <c r="IU8" s="68"/>
      <c r="IV8" s="68"/>
      <c r="IW8" s="68"/>
      <c r="IX8" s="68"/>
      <c r="IY8" s="68"/>
      <c r="IZ8" s="68"/>
      <c r="JA8" s="68"/>
      <c r="JB8" s="68"/>
      <c r="JC8" s="68"/>
      <c r="JD8" s="68"/>
      <c r="JE8" s="68"/>
      <c r="JF8" s="68"/>
      <c r="JG8" s="68"/>
      <c r="JH8" s="68"/>
      <c r="JI8" s="68"/>
      <c r="JJ8" s="68"/>
      <c r="JK8" s="68"/>
      <c r="JL8" s="68"/>
      <c r="JM8" s="68"/>
      <c r="JN8" s="68"/>
      <c r="JO8" s="68"/>
      <c r="JP8" s="68"/>
      <c r="JQ8" s="68"/>
      <c r="JR8" s="68"/>
      <c r="JS8" s="68"/>
      <c r="JT8" s="68"/>
      <c r="JU8" s="68"/>
      <c r="JV8" s="68"/>
      <c r="JW8" s="68"/>
      <c r="JX8" s="68"/>
      <c r="JY8" s="68"/>
      <c r="JZ8" s="68"/>
      <c r="KA8" s="68"/>
      <c r="KB8" s="68"/>
      <c r="KC8" s="68"/>
      <c r="KD8" s="68"/>
      <c r="KE8" s="68"/>
      <c r="KF8" s="68"/>
      <c r="KG8" s="68"/>
      <c r="KH8" s="68"/>
      <c r="KI8" s="68"/>
      <c r="KJ8" s="68"/>
      <c r="KK8" s="68"/>
      <c r="KL8" s="68"/>
      <c r="KM8" s="68"/>
      <c r="KN8" s="68"/>
      <c r="KO8" s="68"/>
      <c r="KP8" s="68"/>
      <c r="KQ8" s="68"/>
      <c r="KR8" s="68"/>
      <c r="KS8" s="68"/>
      <c r="KT8" s="68"/>
      <c r="KU8" s="68"/>
      <c r="KV8" s="68"/>
      <c r="KW8" s="68"/>
      <c r="KX8" s="68"/>
      <c r="KY8" s="68"/>
      <c r="KZ8" s="68"/>
      <c r="LA8" s="68"/>
      <c r="LB8" s="68"/>
      <c r="LC8" s="68"/>
      <c r="LD8" s="68"/>
      <c r="LE8" s="68"/>
      <c r="LF8" s="68"/>
      <c r="LG8" s="68"/>
      <c r="LH8" s="68"/>
      <c r="LI8" s="68"/>
      <c r="LJ8" s="68"/>
      <c r="LK8" s="68"/>
      <c r="LL8" s="68"/>
      <c r="LM8" s="68"/>
      <c r="LN8" s="68"/>
      <c r="LO8" s="68"/>
      <c r="LP8" s="68"/>
      <c r="LQ8" s="68"/>
      <c r="LR8" s="68"/>
      <c r="LS8" s="68"/>
      <c r="LT8" s="68"/>
      <c r="LU8" s="68"/>
      <c r="LV8" s="68"/>
      <c r="LW8" s="68"/>
      <c r="LX8" s="68"/>
      <c r="LY8" s="68"/>
      <c r="LZ8" s="68"/>
      <c r="MA8" s="68"/>
      <c r="MB8" s="68"/>
      <c r="MC8" s="68"/>
      <c r="MD8" s="68"/>
      <c r="ME8" s="68"/>
      <c r="MF8" s="68"/>
      <c r="MG8" s="68"/>
      <c r="MH8" s="68"/>
      <c r="MI8" s="68"/>
      <c r="MJ8" s="68"/>
      <c r="MK8" s="68"/>
      <c r="ML8" s="68"/>
      <c r="MM8" s="68"/>
      <c r="MN8" s="68"/>
      <c r="MO8" s="68"/>
      <c r="MP8" s="68"/>
      <c r="MQ8" s="68"/>
      <c r="MR8" s="68"/>
      <c r="MS8" s="68"/>
      <c r="MT8" s="68"/>
      <c r="MU8" s="68"/>
      <c r="MV8" s="68"/>
      <c r="MW8" s="68"/>
      <c r="MX8" s="68"/>
      <c r="MY8" s="68"/>
      <c r="MZ8" s="68"/>
      <c r="NA8" s="68"/>
      <c r="NB8" s="68"/>
      <c r="NC8" s="68"/>
      <c r="ND8" s="68"/>
      <c r="NE8" s="68"/>
      <c r="NF8" s="68"/>
      <c r="NG8" s="68"/>
      <c r="NH8" s="68"/>
    </row>
    <row r="9" spans="1:372" s="34" customFormat="1" ht="14.4" outlineLevel="1" x14ac:dyDescent="0.2">
      <c r="A9" s="16"/>
      <c r="B9" s="14"/>
      <c r="C9" s="14"/>
      <c r="D9" s="14"/>
      <c r="E9" s="27" t="s">
        <v>220</v>
      </c>
      <c r="F9" s="25"/>
      <c r="G9" s="68"/>
      <c r="H9" s="68"/>
      <c r="I9" s="68"/>
      <c r="J9" s="68">
        <v>17163.761999999995</v>
      </c>
      <c r="K9" s="68">
        <v>17318.476999999999</v>
      </c>
      <c r="L9" s="68">
        <v>13845.392</v>
      </c>
      <c r="M9" s="68">
        <v>12244.892000000002</v>
      </c>
      <c r="N9" s="68">
        <v>10812.977999999999</v>
      </c>
      <c r="O9" s="68"/>
      <c r="P9" s="68"/>
      <c r="Q9" s="68">
        <v>11067.991</v>
      </c>
      <c r="R9" s="68">
        <v>9737.4419999999991</v>
      </c>
      <c r="S9" s="68">
        <v>8149.7459999999992</v>
      </c>
      <c r="T9" s="68">
        <v>7011.2569999999969</v>
      </c>
      <c r="U9" s="68">
        <v>7388.9749999999976</v>
      </c>
      <c r="V9" s="68"/>
      <c r="W9" s="68"/>
      <c r="X9" s="68">
        <v>10254.936999999998</v>
      </c>
      <c r="Y9" s="68">
        <v>12460.426000000001</v>
      </c>
      <c r="Z9" s="68">
        <v>15189.811999999998</v>
      </c>
      <c r="AA9" s="68">
        <v>15212.219000000001</v>
      </c>
      <c r="AB9" s="68">
        <v>15156.735000000001</v>
      </c>
      <c r="AC9" s="68"/>
      <c r="AD9" s="68"/>
      <c r="AE9" s="68">
        <v>19471.683000000001</v>
      </c>
      <c r="AF9" s="68">
        <v>21141.538000000004</v>
      </c>
      <c r="AG9" s="68">
        <v>26307.952000000005</v>
      </c>
      <c r="AH9" s="68">
        <v>25061.696000000004</v>
      </c>
      <c r="AI9" s="68"/>
      <c r="AJ9" s="68"/>
      <c r="AK9" s="68"/>
      <c r="AL9" s="68">
        <v>16006.067000000001</v>
      </c>
      <c r="AM9" s="68">
        <v>17580.958999999999</v>
      </c>
      <c r="AN9" s="68">
        <v>16385.919000000002</v>
      </c>
      <c r="AO9" s="68">
        <v>15604.874999999998</v>
      </c>
      <c r="AP9" s="68">
        <v>14690.456</v>
      </c>
      <c r="AQ9" s="68"/>
      <c r="AR9" s="68"/>
      <c r="AS9" s="68"/>
      <c r="AT9" s="68">
        <v>14427.974000000002</v>
      </c>
      <c r="AU9" s="68">
        <v>12911.767</v>
      </c>
      <c r="AV9" s="68">
        <v>15032.963</v>
      </c>
      <c r="AW9" s="68">
        <v>20992.158000000003</v>
      </c>
      <c r="AX9" s="68"/>
      <c r="AY9" s="68"/>
      <c r="AZ9" s="68">
        <v>24235.838</v>
      </c>
      <c r="BA9" s="68">
        <v>22369.654999999995</v>
      </c>
      <c r="BB9" s="68">
        <v>21323.994999999999</v>
      </c>
      <c r="BC9" s="68">
        <v>20407.441999999995</v>
      </c>
      <c r="BD9" s="68">
        <v>18841.085999999999</v>
      </c>
      <c r="BE9" s="68"/>
      <c r="BF9" s="68"/>
      <c r="BG9" s="68">
        <v>8568.0099999999966</v>
      </c>
      <c r="BH9" s="68">
        <v>10832.183999999999</v>
      </c>
      <c r="BI9" s="68">
        <v>13181.717999999999</v>
      </c>
      <c r="BJ9" s="68">
        <v>20419.179</v>
      </c>
      <c r="BK9" s="68">
        <v>21151.140999999996</v>
      </c>
      <c r="BL9" s="68"/>
      <c r="BM9" s="68"/>
      <c r="BN9" s="68">
        <v>13131.569</v>
      </c>
      <c r="BO9" s="68">
        <v>16169.318000000001</v>
      </c>
      <c r="BP9" s="68">
        <v>16719.890000000003</v>
      </c>
      <c r="BQ9" s="68">
        <v>18957.389000000003</v>
      </c>
      <c r="BR9" s="68">
        <v>21838.288999999997</v>
      </c>
      <c r="BS9" s="68"/>
      <c r="BT9" s="68"/>
      <c r="BU9" s="68">
        <v>26354.9</v>
      </c>
      <c r="BV9" s="68">
        <v>28917.834000000003</v>
      </c>
      <c r="BW9" s="68">
        <v>24663.704999999998</v>
      </c>
      <c r="BX9" s="68">
        <v>22491.293000000005</v>
      </c>
      <c r="BY9" s="68">
        <v>22155.187999999998</v>
      </c>
      <c r="BZ9" s="68"/>
      <c r="CA9" s="68"/>
      <c r="CB9" s="68">
        <v>21154.342000000001</v>
      </c>
      <c r="CC9" s="68">
        <v>18564.733</v>
      </c>
      <c r="CD9" s="68">
        <v>20620.842000000004</v>
      </c>
      <c r="CE9" s="68">
        <v>21239.701999999997</v>
      </c>
      <c r="CF9" s="68">
        <v>20886.525000000001</v>
      </c>
      <c r="CG9" s="68"/>
      <c r="CH9" s="68"/>
      <c r="CI9" s="68">
        <v>31919.304999999997</v>
      </c>
      <c r="CJ9" s="68">
        <v>30495.927000000003</v>
      </c>
      <c r="CK9" s="68">
        <v>30300.666000000008</v>
      </c>
      <c r="CL9" s="68">
        <v>31534.118000000002</v>
      </c>
      <c r="CM9" s="68"/>
      <c r="CN9" s="68"/>
      <c r="CO9" s="68"/>
      <c r="CP9" s="68"/>
      <c r="CQ9" s="68"/>
      <c r="CR9" s="68"/>
      <c r="CS9" s="68">
        <v>31919.304999999997</v>
      </c>
      <c r="CT9" s="68"/>
      <c r="CU9" s="68"/>
      <c r="CV9" s="68"/>
      <c r="CW9" s="68"/>
      <c r="CX9" s="68"/>
      <c r="CY9" s="68"/>
      <c r="CZ9" s="68"/>
      <c r="DA9" s="68"/>
      <c r="DB9" s="68"/>
      <c r="DC9" s="68"/>
      <c r="DD9" s="68"/>
      <c r="DE9" s="68"/>
      <c r="DF9" s="68"/>
      <c r="DG9" s="68"/>
      <c r="DH9" s="68"/>
      <c r="DI9" s="68"/>
      <c r="DJ9" s="68"/>
      <c r="DK9" s="68"/>
      <c r="DL9" s="68"/>
      <c r="DM9" s="68"/>
      <c r="DN9" s="68"/>
      <c r="DO9" s="68"/>
      <c r="DP9" s="68"/>
      <c r="DQ9" s="68"/>
      <c r="DR9" s="68"/>
      <c r="DS9" s="68"/>
      <c r="DT9" s="68"/>
      <c r="DU9" s="68"/>
      <c r="DV9" s="68"/>
      <c r="DW9" s="68"/>
      <c r="DX9" s="68"/>
      <c r="DY9" s="68"/>
      <c r="DZ9" s="68"/>
      <c r="EA9" s="68"/>
      <c r="EB9" s="68"/>
      <c r="EC9" s="68"/>
      <c r="ED9" s="68"/>
      <c r="EE9" s="68"/>
      <c r="EF9" s="68"/>
      <c r="EG9" s="68"/>
      <c r="EH9" s="68"/>
      <c r="EI9" s="68"/>
      <c r="EJ9" s="68"/>
      <c r="EK9" s="68"/>
      <c r="EL9" s="68"/>
      <c r="EM9" s="68"/>
      <c r="EN9" s="68"/>
      <c r="EO9" s="68"/>
      <c r="EP9" s="68"/>
      <c r="EQ9" s="68"/>
      <c r="ER9" s="68"/>
      <c r="ES9" s="68"/>
      <c r="ET9" s="68"/>
      <c r="EU9" s="68"/>
      <c r="EV9" s="68"/>
      <c r="EW9" s="68"/>
      <c r="EX9" s="68"/>
      <c r="EY9" s="68"/>
      <c r="EZ9" s="68"/>
      <c r="FA9" s="68"/>
      <c r="FB9" s="68"/>
      <c r="FC9" s="68"/>
      <c r="FD9" s="68"/>
      <c r="FE9" s="68">
        <v>7.9992391087193475</v>
      </c>
      <c r="FF9" s="68"/>
      <c r="FG9" s="68">
        <v>17.128507101152714</v>
      </c>
      <c r="FH9" s="68">
        <v>17.128507101152714</v>
      </c>
      <c r="FI9" s="68">
        <v>15.561405996997953</v>
      </c>
      <c r="FJ9" s="68"/>
      <c r="FK9" s="68"/>
      <c r="FL9" s="68">
        <v>32.985084329090277</v>
      </c>
      <c r="FM9" s="68"/>
      <c r="FN9" s="68"/>
      <c r="FO9" s="68">
        <v>43.002931130258006</v>
      </c>
      <c r="FP9" s="68"/>
      <c r="FQ9" s="68">
        <v>47.495656490444283</v>
      </c>
      <c r="FR9" s="68"/>
      <c r="FS9" s="68"/>
      <c r="FT9" s="68"/>
      <c r="FU9" s="68"/>
      <c r="FV9" s="68"/>
      <c r="FW9" s="68"/>
      <c r="FX9" s="68"/>
      <c r="FY9" s="68"/>
      <c r="FZ9" s="68"/>
      <c r="GA9" s="68"/>
      <c r="GB9" s="68"/>
      <c r="GC9" s="68"/>
      <c r="GD9" s="68"/>
      <c r="GE9" s="68"/>
      <c r="GF9" s="68"/>
      <c r="GG9" s="68"/>
      <c r="GH9" s="68"/>
      <c r="GI9" s="68"/>
      <c r="GJ9" s="68"/>
      <c r="GK9" s="68"/>
      <c r="GL9" s="68"/>
      <c r="GM9" s="68"/>
      <c r="GN9" s="68"/>
      <c r="GO9" s="68"/>
      <c r="GP9" s="68"/>
      <c r="GQ9" s="68"/>
      <c r="GR9" s="68"/>
      <c r="GS9" s="68"/>
      <c r="GT9" s="68"/>
      <c r="GU9" s="68"/>
      <c r="GV9" s="68"/>
      <c r="GW9" s="68"/>
      <c r="GX9" s="68"/>
      <c r="GY9" s="68"/>
      <c r="GZ9" s="68"/>
      <c r="HA9" s="68"/>
      <c r="HB9" s="68"/>
      <c r="HC9" s="68"/>
      <c r="HD9" s="68"/>
      <c r="HE9" s="68"/>
      <c r="HF9" s="68"/>
      <c r="HG9" s="68"/>
      <c r="HH9" s="68"/>
      <c r="HI9" s="68"/>
      <c r="HJ9" s="68"/>
      <c r="HK9" s="68"/>
      <c r="HL9" s="68"/>
      <c r="HM9" s="68"/>
      <c r="HN9" s="68"/>
      <c r="HO9" s="68"/>
      <c r="HP9" s="68"/>
      <c r="HQ9" s="68"/>
      <c r="HR9" s="68"/>
      <c r="HS9" s="68"/>
      <c r="HT9" s="68"/>
      <c r="HU9" s="68"/>
      <c r="HV9" s="68"/>
      <c r="HW9" s="68"/>
      <c r="HX9" s="68"/>
      <c r="HY9" s="68"/>
      <c r="HZ9" s="68"/>
      <c r="IA9" s="68"/>
      <c r="IB9" s="68"/>
      <c r="IC9" s="68"/>
      <c r="ID9" s="68"/>
      <c r="IE9" s="68"/>
      <c r="IF9" s="68"/>
      <c r="IG9" s="68"/>
      <c r="IH9" s="68"/>
      <c r="II9" s="68"/>
      <c r="IJ9" s="68"/>
      <c r="IK9" s="68"/>
      <c r="IL9" s="68"/>
      <c r="IM9" s="68"/>
      <c r="IN9" s="68"/>
      <c r="IO9" s="68"/>
      <c r="IP9" s="68"/>
      <c r="IQ9" s="68"/>
      <c r="IR9" s="68"/>
      <c r="IS9" s="68"/>
      <c r="IT9" s="68"/>
      <c r="IU9" s="68"/>
      <c r="IV9" s="68"/>
      <c r="IW9" s="68"/>
      <c r="IX9" s="68"/>
      <c r="IY9" s="68"/>
      <c r="IZ9" s="68"/>
      <c r="JA9" s="68"/>
      <c r="JB9" s="68"/>
      <c r="JC9" s="68"/>
      <c r="JD9" s="68"/>
      <c r="JE9" s="68"/>
      <c r="JF9" s="68"/>
      <c r="JG9" s="68"/>
      <c r="JH9" s="68"/>
      <c r="JI9" s="68"/>
      <c r="JJ9" s="68"/>
      <c r="JK9" s="68"/>
      <c r="JL9" s="68"/>
      <c r="JM9" s="68"/>
      <c r="JN9" s="68"/>
      <c r="JO9" s="68"/>
      <c r="JP9" s="68"/>
      <c r="JQ9" s="68"/>
      <c r="JR9" s="68"/>
      <c r="JS9" s="68"/>
      <c r="JT9" s="68"/>
      <c r="JU9" s="68"/>
      <c r="JV9" s="68"/>
      <c r="JW9" s="68"/>
      <c r="JX9" s="68"/>
      <c r="JY9" s="68"/>
      <c r="JZ9" s="68"/>
      <c r="KA9" s="68"/>
      <c r="KB9" s="68"/>
      <c r="KC9" s="68"/>
      <c r="KD9" s="68"/>
      <c r="KE9" s="68"/>
      <c r="KF9" s="68"/>
      <c r="KG9" s="68"/>
      <c r="KH9" s="68"/>
      <c r="KI9" s="68"/>
      <c r="KJ9" s="68"/>
      <c r="KK9" s="68"/>
      <c r="KL9" s="68"/>
      <c r="KM9" s="68"/>
      <c r="KN9" s="68"/>
      <c r="KO9" s="68"/>
      <c r="KP9" s="68"/>
      <c r="KQ9" s="68"/>
      <c r="KR9" s="68"/>
      <c r="KS9" s="68"/>
      <c r="KT9" s="68"/>
      <c r="KU9" s="68"/>
      <c r="KV9" s="68"/>
      <c r="KW9" s="68"/>
      <c r="KX9" s="68"/>
      <c r="KY9" s="68"/>
      <c r="KZ9" s="68"/>
      <c r="LA9" s="68"/>
      <c r="LB9" s="68"/>
      <c r="LC9" s="68"/>
      <c r="LD9" s="68"/>
      <c r="LE9" s="68"/>
      <c r="LF9" s="68"/>
      <c r="LG9" s="68"/>
      <c r="LH9" s="68"/>
      <c r="LI9" s="68"/>
      <c r="LJ9" s="68"/>
      <c r="LK9" s="68"/>
      <c r="LL9" s="68"/>
      <c r="LM9" s="68"/>
      <c r="LN9" s="68"/>
      <c r="LO9" s="68"/>
      <c r="LP9" s="68"/>
      <c r="LQ9" s="68"/>
      <c r="LR9" s="68"/>
      <c r="LS9" s="68"/>
      <c r="LT9" s="68"/>
      <c r="LU9" s="68"/>
      <c r="LV9" s="68"/>
      <c r="LW9" s="68"/>
      <c r="LX9" s="68"/>
      <c r="LY9" s="68"/>
      <c r="LZ9" s="68"/>
      <c r="MA9" s="68"/>
      <c r="MB9" s="68"/>
      <c r="MC9" s="68"/>
      <c r="MD9" s="68"/>
      <c r="ME9" s="68"/>
      <c r="MF9" s="68"/>
      <c r="MG9" s="68"/>
      <c r="MH9" s="68"/>
      <c r="MI9" s="68"/>
      <c r="MJ9" s="68"/>
      <c r="MK9" s="68"/>
      <c r="ML9" s="68"/>
      <c r="MM9" s="68"/>
      <c r="MN9" s="68"/>
      <c r="MO9" s="68"/>
      <c r="MP9" s="68"/>
      <c r="MQ9" s="68"/>
      <c r="MR9" s="68"/>
      <c r="MS9" s="68"/>
      <c r="MT9" s="68"/>
      <c r="MU9" s="68"/>
      <c r="MV9" s="68"/>
      <c r="MW9" s="68"/>
      <c r="MX9" s="68"/>
      <c r="MY9" s="68"/>
      <c r="MZ9" s="68"/>
      <c r="NA9" s="68"/>
      <c r="NB9" s="68"/>
      <c r="NC9" s="68"/>
      <c r="ND9" s="68"/>
      <c r="NE9" s="68"/>
      <c r="NF9" s="68"/>
      <c r="NG9" s="68"/>
      <c r="NH9" s="68"/>
    </row>
    <row r="10" spans="1:372" s="34" customFormat="1" ht="15" outlineLevel="1" thickBot="1" x14ac:dyDescent="0.25">
      <c r="A10" s="16"/>
      <c r="B10" s="14"/>
      <c r="C10" s="14"/>
      <c r="D10" s="14"/>
      <c r="E10" s="57" t="s">
        <v>197</v>
      </c>
      <c r="F10" s="58"/>
      <c r="G10" s="68"/>
      <c r="H10" s="68"/>
      <c r="I10" s="68"/>
      <c r="J10" s="68">
        <v>6276.0940000000001</v>
      </c>
      <c r="K10" s="68">
        <v>4956.2150000000001</v>
      </c>
      <c r="L10" s="68">
        <v>2846.7559999999999</v>
      </c>
      <c r="M10" s="68">
        <v>1310.2760000000001</v>
      </c>
      <c r="N10" s="68">
        <v>1254.7919999999999</v>
      </c>
      <c r="O10" s="68"/>
      <c r="P10" s="68"/>
      <c r="Q10" s="68">
        <v>0</v>
      </c>
      <c r="R10" s="68">
        <v>1190.7719999999999</v>
      </c>
      <c r="S10" s="68">
        <v>1434.048</v>
      </c>
      <c r="T10" s="68">
        <v>2304.7199999999998</v>
      </c>
      <c r="U10" s="68">
        <v>3474.152</v>
      </c>
      <c r="V10" s="68"/>
      <c r="W10" s="68"/>
      <c r="X10" s="68">
        <v>4844.18</v>
      </c>
      <c r="Y10" s="68">
        <v>3909.4879999999998</v>
      </c>
      <c r="Z10" s="68">
        <v>3873.21</v>
      </c>
      <c r="AA10" s="68">
        <v>3873.21</v>
      </c>
      <c r="AB10" s="68">
        <v>5134.4040000000005</v>
      </c>
      <c r="AC10" s="68"/>
      <c r="AD10" s="68"/>
      <c r="AE10" s="68">
        <v>10002.058000000001</v>
      </c>
      <c r="AF10" s="68">
        <v>9158.0609999999997</v>
      </c>
      <c r="AG10" s="68">
        <v>13125.166999999999</v>
      </c>
      <c r="AH10" s="68">
        <v>11726.33</v>
      </c>
      <c r="AI10" s="68"/>
      <c r="AJ10" s="68"/>
      <c r="AK10" s="68"/>
      <c r="AL10" s="68">
        <v>0</v>
      </c>
      <c r="AM10" s="68">
        <v>214.46700000000001</v>
      </c>
      <c r="AN10" s="68">
        <v>0</v>
      </c>
      <c r="AO10" s="68">
        <v>0</v>
      </c>
      <c r="AP10" s="68">
        <v>0</v>
      </c>
      <c r="AQ10" s="68"/>
      <c r="AR10" s="68"/>
      <c r="AS10" s="68"/>
      <c r="AT10" s="68">
        <v>7262.0020000000004</v>
      </c>
      <c r="AU10" s="68">
        <v>4569.9610000000002</v>
      </c>
      <c r="AV10" s="68">
        <v>6023.2150000000001</v>
      </c>
      <c r="AW10" s="68">
        <v>11560.945</v>
      </c>
      <c r="AX10" s="68"/>
      <c r="AY10" s="68"/>
      <c r="AZ10" s="68">
        <v>15203.683000000001</v>
      </c>
      <c r="BA10" s="68">
        <v>14502.664000000001</v>
      </c>
      <c r="BB10" s="68">
        <v>14264.723</v>
      </c>
      <c r="BC10" s="68">
        <v>13624.522999999999</v>
      </c>
      <c r="BD10" s="68">
        <v>13447.401</v>
      </c>
      <c r="BE10" s="68"/>
      <c r="BF10" s="68"/>
      <c r="BG10" s="68">
        <v>4392.8389999999999</v>
      </c>
      <c r="BH10" s="68">
        <v>3761.1750000000002</v>
      </c>
      <c r="BI10" s="68">
        <v>5363.8090000000002</v>
      </c>
      <c r="BJ10" s="68">
        <v>9977.5169999999998</v>
      </c>
      <c r="BK10" s="68">
        <v>12952.313</v>
      </c>
      <c r="BL10" s="68"/>
      <c r="BM10" s="68"/>
      <c r="BN10" s="68">
        <v>2634.4229999999998</v>
      </c>
      <c r="BO10" s="68">
        <v>735.16300000000001</v>
      </c>
      <c r="BP10" s="68">
        <v>2413.5540000000001</v>
      </c>
      <c r="BQ10" s="68">
        <v>7794.4350000000004</v>
      </c>
      <c r="BR10" s="68">
        <v>10285.879999999999</v>
      </c>
      <c r="BS10" s="68"/>
      <c r="BT10" s="68"/>
      <c r="BU10" s="68">
        <v>14019.313</v>
      </c>
      <c r="BV10" s="68">
        <v>15400.011</v>
      </c>
      <c r="BW10" s="68">
        <v>11860.772000000001</v>
      </c>
      <c r="BX10" s="68">
        <v>11329.406000000001</v>
      </c>
      <c r="BY10" s="68">
        <v>10508.883</v>
      </c>
      <c r="BZ10" s="68"/>
      <c r="CA10" s="68"/>
      <c r="CB10" s="68">
        <v>4349.0919999999996</v>
      </c>
      <c r="CC10" s="68">
        <v>2431.6930000000002</v>
      </c>
      <c r="CD10" s="68">
        <v>4416.3130000000001</v>
      </c>
      <c r="CE10" s="68">
        <v>7335.625</v>
      </c>
      <c r="CF10" s="68">
        <v>6917.3609999999999</v>
      </c>
      <c r="CG10" s="68"/>
      <c r="CH10" s="68"/>
      <c r="CI10" s="68">
        <v>13150.775</v>
      </c>
      <c r="CJ10" s="68">
        <v>13073.950999999999</v>
      </c>
      <c r="CK10" s="68">
        <v>13216.929</v>
      </c>
      <c r="CL10" s="68">
        <v>15291.177</v>
      </c>
      <c r="CM10" s="68"/>
      <c r="CN10" s="68"/>
      <c r="CO10" s="68"/>
      <c r="CP10" s="68"/>
      <c r="CQ10" s="68"/>
      <c r="CR10" s="68"/>
      <c r="CS10" s="68">
        <v>13150.775</v>
      </c>
      <c r="CT10" s="68"/>
      <c r="CU10" s="68"/>
      <c r="CV10" s="68"/>
      <c r="CW10" s="68"/>
      <c r="CX10" s="68"/>
      <c r="CY10" s="68"/>
      <c r="CZ10" s="68"/>
      <c r="DA10" s="68"/>
      <c r="DB10" s="68"/>
      <c r="DC10" s="68"/>
      <c r="DD10" s="68"/>
      <c r="DE10" s="68"/>
      <c r="DF10" s="68"/>
      <c r="DG10" s="68"/>
      <c r="DH10" s="68"/>
      <c r="DI10" s="68"/>
      <c r="DJ10" s="68"/>
      <c r="DK10" s="68"/>
      <c r="DL10" s="68"/>
      <c r="DM10" s="68"/>
      <c r="DN10" s="68"/>
      <c r="DO10" s="68"/>
      <c r="DP10" s="68"/>
      <c r="DQ10" s="68"/>
      <c r="DR10" s="68"/>
      <c r="DS10" s="68"/>
      <c r="DT10" s="68"/>
      <c r="DU10" s="68"/>
      <c r="DV10" s="68"/>
      <c r="DW10" s="68"/>
      <c r="DX10" s="68"/>
      <c r="DY10" s="68"/>
      <c r="DZ10" s="68"/>
      <c r="EA10" s="68"/>
      <c r="EB10" s="68"/>
      <c r="EC10" s="68"/>
      <c r="ED10" s="68"/>
      <c r="EE10" s="68"/>
      <c r="EF10" s="68"/>
      <c r="EG10" s="68"/>
      <c r="EH10" s="68"/>
      <c r="EI10" s="68"/>
      <c r="EJ10" s="68"/>
      <c r="EK10" s="68"/>
      <c r="EL10" s="68"/>
      <c r="EM10" s="68"/>
      <c r="EN10" s="68"/>
      <c r="EO10" s="68"/>
      <c r="EP10" s="68"/>
      <c r="EQ10" s="68"/>
      <c r="ER10" s="68"/>
      <c r="ES10" s="68"/>
      <c r="ET10" s="68"/>
      <c r="EU10" s="68"/>
      <c r="EV10" s="68"/>
      <c r="EW10" s="68"/>
      <c r="EX10" s="68"/>
      <c r="EY10" s="68"/>
      <c r="EZ10" s="68"/>
      <c r="FA10" s="68"/>
      <c r="FB10" s="68"/>
      <c r="FC10" s="68"/>
      <c r="FD10" s="68"/>
      <c r="FE10" s="68">
        <v>11.195510160118239</v>
      </c>
      <c r="FF10" s="68"/>
      <c r="FG10" s="68">
        <v>8.5082216052579458</v>
      </c>
      <c r="FH10" s="68">
        <v>8.5082216052579458</v>
      </c>
      <c r="FI10" s="68">
        <v>56.170637875403315</v>
      </c>
      <c r="FJ10" s="68"/>
      <c r="FK10" s="68"/>
      <c r="FL10" s="68">
        <v>51.236694677871142</v>
      </c>
      <c r="FM10" s="68"/>
      <c r="FN10" s="68"/>
      <c r="FO10" s="68">
        <v>48.166808495550114</v>
      </c>
      <c r="FP10" s="68"/>
      <c r="FQ10" s="68">
        <v>47.084494557316589</v>
      </c>
      <c r="FR10" s="68"/>
      <c r="FS10" s="68"/>
      <c r="FT10" s="68"/>
      <c r="FU10" s="68"/>
      <c r="FV10" s="68"/>
      <c r="FW10" s="68"/>
      <c r="FX10" s="68"/>
      <c r="FY10" s="68"/>
      <c r="FZ10" s="68"/>
      <c r="GA10" s="68"/>
      <c r="GB10" s="68"/>
      <c r="GC10" s="68"/>
      <c r="GD10" s="68"/>
      <c r="GE10" s="68"/>
      <c r="GF10" s="68"/>
      <c r="GG10" s="68"/>
      <c r="GH10" s="68"/>
      <c r="GI10" s="68"/>
      <c r="GJ10" s="68"/>
      <c r="GK10" s="68"/>
      <c r="GL10" s="68"/>
      <c r="GM10" s="68"/>
      <c r="GN10" s="68"/>
      <c r="GO10" s="68"/>
      <c r="GP10" s="68"/>
      <c r="GQ10" s="68"/>
      <c r="GR10" s="68"/>
      <c r="GS10" s="68"/>
      <c r="GT10" s="68"/>
      <c r="GU10" s="68"/>
      <c r="GV10" s="68"/>
      <c r="GW10" s="68"/>
      <c r="GX10" s="68"/>
      <c r="GY10" s="68"/>
      <c r="GZ10" s="68"/>
      <c r="HA10" s="68"/>
      <c r="HB10" s="68"/>
      <c r="HC10" s="68"/>
      <c r="HD10" s="68"/>
      <c r="HE10" s="68"/>
      <c r="HF10" s="68"/>
      <c r="HG10" s="68"/>
      <c r="HH10" s="68"/>
      <c r="HI10" s="68"/>
      <c r="HJ10" s="68"/>
      <c r="HK10" s="68"/>
      <c r="HL10" s="68"/>
      <c r="HM10" s="68"/>
      <c r="HN10" s="68"/>
      <c r="HO10" s="68"/>
      <c r="HP10" s="68"/>
      <c r="HQ10" s="68"/>
      <c r="HR10" s="68"/>
      <c r="HS10" s="68"/>
      <c r="HT10" s="68"/>
      <c r="HU10" s="68"/>
      <c r="HV10" s="68"/>
      <c r="HW10" s="68"/>
      <c r="HX10" s="68"/>
      <c r="HY10" s="68"/>
      <c r="HZ10" s="68"/>
      <c r="IA10" s="68"/>
      <c r="IB10" s="68"/>
      <c r="IC10" s="68"/>
      <c r="ID10" s="68"/>
      <c r="IE10" s="68"/>
      <c r="IF10" s="68"/>
      <c r="IG10" s="68"/>
      <c r="IH10" s="68"/>
      <c r="II10" s="68"/>
      <c r="IJ10" s="68"/>
      <c r="IK10" s="68"/>
      <c r="IL10" s="68"/>
      <c r="IM10" s="68"/>
      <c r="IN10" s="68"/>
      <c r="IO10" s="68"/>
      <c r="IP10" s="68"/>
      <c r="IQ10" s="68"/>
      <c r="IR10" s="68"/>
      <c r="IS10" s="68"/>
      <c r="IT10" s="68"/>
      <c r="IU10" s="68"/>
      <c r="IV10" s="68"/>
      <c r="IW10" s="68"/>
      <c r="IX10" s="68"/>
      <c r="IY10" s="68"/>
      <c r="IZ10" s="68"/>
      <c r="JA10" s="68"/>
      <c r="JB10" s="68"/>
      <c r="JC10" s="68"/>
      <c r="JD10" s="68"/>
      <c r="JE10" s="68"/>
      <c r="JF10" s="68"/>
      <c r="JG10" s="68"/>
      <c r="JH10" s="68"/>
      <c r="JI10" s="68"/>
      <c r="JJ10" s="68"/>
      <c r="JK10" s="68"/>
      <c r="JL10" s="68"/>
      <c r="JM10" s="68"/>
      <c r="JN10" s="68"/>
      <c r="JO10" s="68"/>
      <c r="JP10" s="68"/>
      <c r="JQ10" s="68"/>
      <c r="JR10" s="68"/>
      <c r="JS10" s="68"/>
      <c r="JT10" s="68"/>
      <c r="JU10" s="68"/>
      <c r="JV10" s="68"/>
      <c r="JW10" s="68"/>
      <c r="JX10" s="68"/>
      <c r="JY10" s="68"/>
      <c r="JZ10" s="68"/>
      <c r="KA10" s="68"/>
      <c r="KB10" s="68"/>
      <c r="KC10" s="68"/>
      <c r="KD10" s="68"/>
      <c r="KE10" s="68"/>
      <c r="KF10" s="68"/>
      <c r="KG10" s="68"/>
      <c r="KH10" s="68"/>
      <c r="KI10" s="68"/>
      <c r="KJ10" s="68"/>
      <c r="KK10" s="68"/>
      <c r="KL10" s="68"/>
      <c r="KM10" s="68"/>
      <c r="KN10" s="68"/>
      <c r="KO10" s="68"/>
      <c r="KP10" s="68"/>
      <c r="KQ10" s="68"/>
      <c r="KR10" s="68"/>
      <c r="KS10" s="68"/>
      <c r="KT10" s="68"/>
      <c r="KU10" s="68"/>
      <c r="KV10" s="68"/>
      <c r="KW10" s="68"/>
      <c r="KX10" s="68"/>
      <c r="KY10" s="68"/>
      <c r="KZ10" s="68"/>
      <c r="LA10" s="68"/>
      <c r="LB10" s="68"/>
      <c r="LC10" s="68"/>
      <c r="LD10" s="68"/>
      <c r="LE10" s="68"/>
      <c r="LF10" s="68"/>
      <c r="LG10" s="68"/>
      <c r="LH10" s="68"/>
      <c r="LI10" s="68"/>
      <c r="LJ10" s="68"/>
      <c r="LK10" s="68"/>
      <c r="LL10" s="68"/>
      <c r="LM10" s="68"/>
      <c r="LN10" s="68"/>
      <c r="LO10" s="68"/>
      <c r="LP10" s="68"/>
      <c r="LQ10" s="68"/>
      <c r="LR10" s="68"/>
      <c r="LS10" s="68"/>
      <c r="LT10" s="68"/>
      <c r="LU10" s="68"/>
      <c r="LV10" s="68"/>
      <c r="LW10" s="68"/>
      <c r="LX10" s="68"/>
      <c r="LY10" s="68"/>
      <c r="LZ10" s="68"/>
      <c r="MA10" s="68"/>
      <c r="MB10" s="68"/>
      <c r="MC10" s="68"/>
      <c r="MD10" s="68"/>
      <c r="ME10" s="68"/>
      <c r="MF10" s="68"/>
      <c r="MG10" s="68"/>
      <c r="MH10" s="68"/>
      <c r="MI10" s="68"/>
      <c r="MJ10" s="68"/>
      <c r="MK10" s="68"/>
      <c r="ML10" s="68"/>
      <c r="MM10" s="68"/>
      <c r="MN10" s="68"/>
      <c r="MO10" s="68"/>
      <c r="MP10" s="68"/>
      <c r="MQ10" s="68"/>
      <c r="MR10" s="68"/>
      <c r="MS10" s="68"/>
      <c r="MT10" s="68"/>
      <c r="MU10" s="68"/>
      <c r="MV10" s="68"/>
      <c r="MW10" s="68"/>
      <c r="MX10" s="68"/>
      <c r="MY10" s="68"/>
      <c r="MZ10" s="68"/>
      <c r="NA10" s="68"/>
      <c r="NB10" s="68"/>
      <c r="NC10" s="68"/>
      <c r="ND10" s="68"/>
      <c r="NE10" s="68"/>
      <c r="NF10" s="68"/>
      <c r="NG10" s="68"/>
      <c r="NH10" s="68"/>
    </row>
    <row r="11" spans="1:372" s="34" customFormat="1" ht="14.4" outlineLevel="1" x14ac:dyDescent="0.2">
      <c r="A11" s="1047" t="s">
        <v>38</v>
      </c>
      <c r="B11" s="43" t="s">
        <v>36</v>
      </c>
      <c r="C11" s="44"/>
      <c r="D11" s="45"/>
      <c r="E11" s="27" t="s">
        <v>28</v>
      </c>
      <c r="F11" s="25"/>
      <c r="G11" s="42">
        <v>20272.536399999994</v>
      </c>
      <c r="H11" s="42" t="e">
        <f t="shared" ref="H11:BS11" si="6">IF(H9&lt;&gt;0,H9,IF(G14-H18&lt;0,0,G14-H18))</f>
        <v>#VALUE!</v>
      </c>
      <c r="I11" s="42" t="e">
        <f t="shared" si="6"/>
        <v>#VALUE!</v>
      </c>
      <c r="J11" s="42">
        <f t="shared" si="6"/>
        <v>17163.761999999995</v>
      </c>
      <c r="K11" s="42">
        <f t="shared" si="6"/>
        <v>17318.476999999999</v>
      </c>
      <c r="L11" s="42">
        <f t="shared" si="6"/>
        <v>13845.392</v>
      </c>
      <c r="M11" s="42">
        <f t="shared" si="6"/>
        <v>12244.892000000002</v>
      </c>
      <c r="N11" s="42">
        <f t="shared" si="6"/>
        <v>10812.977999999999</v>
      </c>
      <c r="O11" s="42" t="e">
        <f t="shared" si="6"/>
        <v>#VALUE!</v>
      </c>
      <c r="P11" s="42" t="e">
        <f t="shared" si="6"/>
        <v>#VALUE!</v>
      </c>
      <c r="Q11" s="42">
        <f t="shared" si="6"/>
        <v>11067.991</v>
      </c>
      <c r="R11" s="42">
        <f t="shared" si="6"/>
        <v>9737.4419999999991</v>
      </c>
      <c r="S11" s="42">
        <f t="shared" si="6"/>
        <v>8149.7459999999992</v>
      </c>
      <c r="T11" s="42">
        <f t="shared" si="6"/>
        <v>7011.2569999999969</v>
      </c>
      <c r="U11" s="42">
        <f t="shared" si="6"/>
        <v>7388.9749999999976</v>
      </c>
      <c r="V11" s="42" t="e">
        <f t="shared" si="6"/>
        <v>#VALUE!</v>
      </c>
      <c r="W11" s="42" t="e">
        <f t="shared" si="6"/>
        <v>#VALUE!</v>
      </c>
      <c r="X11" s="42">
        <f t="shared" si="6"/>
        <v>10254.936999999998</v>
      </c>
      <c r="Y11" s="42">
        <f t="shared" si="6"/>
        <v>12460.426000000001</v>
      </c>
      <c r="Z11" s="42">
        <f t="shared" si="6"/>
        <v>15189.811999999998</v>
      </c>
      <c r="AA11" s="42">
        <f t="shared" si="6"/>
        <v>15212.219000000001</v>
      </c>
      <c r="AB11" s="42">
        <f t="shared" si="6"/>
        <v>15156.735000000001</v>
      </c>
      <c r="AC11" s="42" t="e">
        <f t="shared" si="6"/>
        <v>#VALUE!</v>
      </c>
      <c r="AD11" s="42" t="e">
        <f t="shared" si="6"/>
        <v>#VALUE!</v>
      </c>
      <c r="AE11" s="42">
        <f t="shared" si="6"/>
        <v>19471.683000000001</v>
      </c>
      <c r="AF11" s="42">
        <f t="shared" si="6"/>
        <v>21141.538000000004</v>
      </c>
      <c r="AG11" s="42">
        <f t="shared" si="6"/>
        <v>26307.952000000005</v>
      </c>
      <c r="AH11" s="42">
        <f t="shared" si="6"/>
        <v>25061.696000000004</v>
      </c>
      <c r="AI11" s="42" t="e">
        <f t="shared" si="6"/>
        <v>#VALUE!</v>
      </c>
      <c r="AJ11" s="42" t="e">
        <f t="shared" si="6"/>
        <v>#VALUE!</v>
      </c>
      <c r="AK11" s="42" t="e">
        <f t="shared" si="6"/>
        <v>#VALUE!</v>
      </c>
      <c r="AL11" s="42">
        <f t="shared" si="6"/>
        <v>16006.067000000001</v>
      </c>
      <c r="AM11" s="42">
        <f t="shared" si="6"/>
        <v>17580.958999999999</v>
      </c>
      <c r="AN11" s="42">
        <f t="shared" si="6"/>
        <v>16385.919000000002</v>
      </c>
      <c r="AO11" s="42">
        <f t="shared" si="6"/>
        <v>15604.874999999998</v>
      </c>
      <c r="AP11" s="42">
        <f t="shared" si="6"/>
        <v>14690.456</v>
      </c>
      <c r="AQ11" s="42" t="e">
        <f t="shared" si="6"/>
        <v>#VALUE!</v>
      </c>
      <c r="AR11" s="42" t="e">
        <f t="shared" si="6"/>
        <v>#VALUE!</v>
      </c>
      <c r="AS11" s="42" t="e">
        <f t="shared" si="6"/>
        <v>#VALUE!</v>
      </c>
      <c r="AT11" s="42">
        <f t="shared" si="6"/>
        <v>14427.974000000002</v>
      </c>
      <c r="AU11" s="42">
        <f t="shared" si="6"/>
        <v>12911.767</v>
      </c>
      <c r="AV11" s="42">
        <f t="shared" si="6"/>
        <v>15032.963</v>
      </c>
      <c r="AW11" s="42">
        <f t="shared" si="6"/>
        <v>20992.158000000003</v>
      </c>
      <c r="AX11" s="42" t="e">
        <f t="shared" si="6"/>
        <v>#VALUE!</v>
      </c>
      <c r="AY11" s="42" t="e">
        <f t="shared" si="6"/>
        <v>#VALUE!</v>
      </c>
      <c r="AZ11" s="42">
        <f t="shared" si="6"/>
        <v>24235.838</v>
      </c>
      <c r="BA11" s="42">
        <f t="shared" si="6"/>
        <v>22369.654999999995</v>
      </c>
      <c r="BB11" s="42">
        <f t="shared" si="6"/>
        <v>21323.994999999999</v>
      </c>
      <c r="BC11" s="42">
        <f t="shared" si="6"/>
        <v>20407.441999999995</v>
      </c>
      <c r="BD11" s="42">
        <f t="shared" si="6"/>
        <v>18841.085999999999</v>
      </c>
      <c r="BE11" s="42" t="e">
        <f t="shared" si="6"/>
        <v>#VALUE!</v>
      </c>
      <c r="BF11" s="42" t="e">
        <f t="shared" si="6"/>
        <v>#VALUE!</v>
      </c>
      <c r="BG11" s="42">
        <f t="shared" si="6"/>
        <v>8568.0099999999966</v>
      </c>
      <c r="BH11" s="42">
        <f t="shared" si="6"/>
        <v>10832.183999999999</v>
      </c>
      <c r="BI11" s="42">
        <f t="shared" si="6"/>
        <v>13181.717999999999</v>
      </c>
      <c r="BJ11" s="42">
        <f t="shared" si="6"/>
        <v>20419.179</v>
      </c>
      <c r="BK11" s="42">
        <f t="shared" si="6"/>
        <v>21151.140999999996</v>
      </c>
      <c r="BL11" s="42" t="e">
        <f t="shared" si="6"/>
        <v>#VALUE!</v>
      </c>
      <c r="BM11" s="42" t="e">
        <f t="shared" si="6"/>
        <v>#VALUE!</v>
      </c>
      <c r="BN11" s="42">
        <f t="shared" si="6"/>
        <v>13131.569</v>
      </c>
      <c r="BO11" s="42">
        <f t="shared" si="6"/>
        <v>16169.318000000001</v>
      </c>
      <c r="BP11" s="42">
        <f t="shared" si="6"/>
        <v>16719.890000000003</v>
      </c>
      <c r="BQ11" s="42">
        <f t="shared" si="6"/>
        <v>18957.389000000003</v>
      </c>
      <c r="BR11" s="42">
        <f t="shared" si="6"/>
        <v>21838.288999999997</v>
      </c>
      <c r="BS11" s="42" t="e">
        <f t="shared" si="6"/>
        <v>#VALUE!</v>
      </c>
      <c r="BT11" s="42" t="e">
        <f t="shared" ref="BT11:EE11" si="7">IF(BT9&lt;&gt;0,BT9,IF(BS14-BT18&lt;0,0,BS14-BT18))</f>
        <v>#VALUE!</v>
      </c>
      <c r="BU11" s="42">
        <f t="shared" si="7"/>
        <v>26354.9</v>
      </c>
      <c r="BV11" s="42">
        <f t="shared" si="7"/>
        <v>28917.834000000003</v>
      </c>
      <c r="BW11" s="42">
        <f t="shared" si="7"/>
        <v>24663.704999999998</v>
      </c>
      <c r="BX11" s="42">
        <f t="shared" si="7"/>
        <v>22491.293000000005</v>
      </c>
      <c r="BY11" s="42">
        <f t="shared" si="7"/>
        <v>22155.187999999998</v>
      </c>
      <c r="BZ11" s="42" t="e">
        <f t="shared" si="7"/>
        <v>#VALUE!</v>
      </c>
      <c r="CA11" s="42" t="e">
        <f t="shared" si="7"/>
        <v>#VALUE!</v>
      </c>
      <c r="CB11" s="42">
        <f t="shared" si="7"/>
        <v>21154.342000000001</v>
      </c>
      <c r="CC11" s="42">
        <f t="shared" si="7"/>
        <v>18564.733</v>
      </c>
      <c r="CD11" s="42">
        <f t="shared" si="7"/>
        <v>20620.842000000004</v>
      </c>
      <c r="CE11" s="42">
        <f t="shared" si="7"/>
        <v>21239.701999999997</v>
      </c>
      <c r="CF11" s="42">
        <f t="shared" si="7"/>
        <v>20886.525000000001</v>
      </c>
      <c r="CG11" s="42" t="e">
        <f t="shared" si="7"/>
        <v>#VALUE!</v>
      </c>
      <c r="CH11" s="42" t="e">
        <f t="shared" si="7"/>
        <v>#VALUE!</v>
      </c>
      <c r="CI11" s="42">
        <f t="shared" si="7"/>
        <v>31919.304999999997</v>
      </c>
      <c r="CJ11" s="42">
        <f t="shared" si="7"/>
        <v>30495.927000000003</v>
      </c>
      <c r="CK11" s="42">
        <f t="shared" si="7"/>
        <v>30300.666000000008</v>
      </c>
      <c r="CL11" s="42">
        <f t="shared" si="7"/>
        <v>31534.118000000002</v>
      </c>
      <c r="CM11" s="42" t="e">
        <f t="shared" si="7"/>
        <v>#VALUE!</v>
      </c>
      <c r="CN11" s="42" t="e">
        <f t="shared" si="7"/>
        <v>#VALUE!</v>
      </c>
      <c r="CO11" s="42" t="e">
        <f t="shared" si="7"/>
        <v>#VALUE!</v>
      </c>
      <c r="CP11" s="42" t="e">
        <f t="shared" si="7"/>
        <v>#VALUE!</v>
      </c>
      <c r="CQ11" s="42" t="e">
        <f t="shared" si="7"/>
        <v>#VALUE!</v>
      </c>
      <c r="CR11" s="42" t="e">
        <f t="shared" si="7"/>
        <v>#VALUE!</v>
      </c>
      <c r="CS11" s="42">
        <f t="shared" si="7"/>
        <v>31919.304999999997</v>
      </c>
      <c r="CT11" s="42" t="e">
        <f t="shared" si="7"/>
        <v>#VALUE!</v>
      </c>
      <c r="CU11" s="42" t="e">
        <f t="shared" si="7"/>
        <v>#VALUE!</v>
      </c>
      <c r="CV11" s="42" t="e">
        <f t="shared" si="7"/>
        <v>#VALUE!</v>
      </c>
      <c r="CW11" s="42" t="e">
        <f t="shared" si="7"/>
        <v>#VALUE!</v>
      </c>
      <c r="CX11" s="42" t="e">
        <f t="shared" si="7"/>
        <v>#VALUE!</v>
      </c>
      <c r="CY11" s="42" t="e">
        <f t="shared" si="7"/>
        <v>#VALUE!</v>
      </c>
      <c r="CZ11" s="42" t="e">
        <f t="shared" si="7"/>
        <v>#VALUE!</v>
      </c>
      <c r="DA11" s="42" t="e">
        <f t="shared" si="7"/>
        <v>#VALUE!</v>
      </c>
      <c r="DB11" s="42" t="e">
        <f t="shared" si="7"/>
        <v>#VALUE!</v>
      </c>
      <c r="DC11" s="42" t="e">
        <f t="shared" si="7"/>
        <v>#VALUE!</v>
      </c>
      <c r="DD11" s="42" t="e">
        <f t="shared" si="7"/>
        <v>#VALUE!</v>
      </c>
      <c r="DE11" s="42" t="e">
        <f t="shared" si="7"/>
        <v>#VALUE!</v>
      </c>
      <c r="DF11" s="42" t="e">
        <f t="shared" si="7"/>
        <v>#VALUE!</v>
      </c>
      <c r="DG11" s="42" t="e">
        <f t="shared" si="7"/>
        <v>#VALUE!</v>
      </c>
      <c r="DH11" s="42" t="e">
        <f t="shared" si="7"/>
        <v>#VALUE!</v>
      </c>
      <c r="DI11" s="42" t="e">
        <f t="shared" si="7"/>
        <v>#VALUE!</v>
      </c>
      <c r="DJ11" s="42" t="e">
        <f t="shared" si="7"/>
        <v>#VALUE!</v>
      </c>
      <c r="DK11" s="42" t="e">
        <f t="shared" si="7"/>
        <v>#VALUE!</v>
      </c>
      <c r="DL11" s="42" t="e">
        <f t="shared" si="7"/>
        <v>#VALUE!</v>
      </c>
      <c r="DM11" s="42" t="e">
        <f t="shared" si="7"/>
        <v>#VALUE!</v>
      </c>
      <c r="DN11" s="42" t="e">
        <f t="shared" si="7"/>
        <v>#VALUE!</v>
      </c>
      <c r="DO11" s="42" t="e">
        <f t="shared" si="7"/>
        <v>#VALUE!</v>
      </c>
      <c r="DP11" s="42" t="e">
        <f t="shared" si="7"/>
        <v>#VALUE!</v>
      </c>
      <c r="DQ11" s="42" t="e">
        <f t="shared" si="7"/>
        <v>#VALUE!</v>
      </c>
      <c r="DR11" s="42" t="e">
        <f t="shared" si="7"/>
        <v>#VALUE!</v>
      </c>
      <c r="DS11" s="42" t="e">
        <f t="shared" si="7"/>
        <v>#VALUE!</v>
      </c>
      <c r="DT11" s="42" t="e">
        <f t="shared" si="7"/>
        <v>#VALUE!</v>
      </c>
      <c r="DU11" s="42" t="e">
        <f t="shared" si="7"/>
        <v>#VALUE!</v>
      </c>
      <c r="DV11" s="42" t="e">
        <f t="shared" si="7"/>
        <v>#VALUE!</v>
      </c>
      <c r="DW11" s="42" t="e">
        <f t="shared" si="7"/>
        <v>#VALUE!</v>
      </c>
      <c r="DX11" s="42" t="e">
        <f t="shared" si="7"/>
        <v>#VALUE!</v>
      </c>
      <c r="DY11" s="42" t="e">
        <f t="shared" si="7"/>
        <v>#VALUE!</v>
      </c>
      <c r="DZ11" s="42" t="e">
        <f t="shared" si="7"/>
        <v>#VALUE!</v>
      </c>
      <c r="EA11" s="42" t="e">
        <f t="shared" si="7"/>
        <v>#VALUE!</v>
      </c>
      <c r="EB11" s="42" t="e">
        <f t="shared" si="7"/>
        <v>#VALUE!</v>
      </c>
      <c r="EC11" s="42" t="e">
        <f t="shared" si="7"/>
        <v>#VALUE!</v>
      </c>
      <c r="ED11" s="42" t="e">
        <f t="shared" si="7"/>
        <v>#VALUE!</v>
      </c>
      <c r="EE11" s="42" t="e">
        <f t="shared" si="7"/>
        <v>#VALUE!</v>
      </c>
      <c r="EF11" s="42" t="e">
        <f t="shared" ref="EF11:GQ11" si="8">IF(EF9&lt;&gt;0,EF9,IF(EE14-EF18&lt;0,0,EE14-EF18))</f>
        <v>#VALUE!</v>
      </c>
      <c r="EG11" s="42" t="e">
        <f t="shared" si="8"/>
        <v>#VALUE!</v>
      </c>
      <c r="EH11" s="42" t="e">
        <f t="shared" si="8"/>
        <v>#VALUE!</v>
      </c>
      <c r="EI11" s="42" t="e">
        <f t="shared" si="8"/>
        <v>#VALUE!</v>
      </c>
      <c r="EJ11" s="42" t="e">
        <f t="shared" si="8"/>
        <v>#VALUE!</v>
      </c>
      <c r="EK11" s="42" t="e">
        <f t="shared" si="8"/>
        <v>#VALUE!</v>
      </c>
      <c r="EL11" s="42" t="e">
        <f t="shared" si="8"/>
        <v>#VALUE!</v>
      </c>
      <c r="EM11" s="42" t="e">
        <f t="shared" si="8"/>
        <v>#VALUE!</v>
      </c>
      <c r="EN11" s="42" t="e">
        <f t="shared" si="8"/>
        <v>#VALUE!</v>
      </c>
      <c r="EO11" s="42" t="e">
        <f t="shared" si="8"/>
        <v>#VALUE!</v>
      </c>
      <c r="EP11" s="42" t="e">
        <f t="shared" si="8"/>
        <v>#VALUE!</v>
      </c>
      <c r="EQ11" s="42" t="e">
        <f t="shared" si="8"/>
        <v>#VALUE!</v>
      </c>
      <c r="ER11" s="42" t="e">
        <f t="shared" si="8"/>
        <v>#VALUE!</v>
      </c>
      <c r="ES11" s="42" t="e">
        <f t="shared" si="8"/>
        <v>#VALUE!</v>
      </c>
      <c r="ET11" s="42" t="e">
        <f t="shared" si="8"/>
        <v>#VALUE!</v>
      </c>
      <c r="EU11" s="42" t="e">
        <f t="shared" si="8"/>
        <v>#VALUE!</v>
      </c>
      <c r="EV11" s="42" t="e">
        <f t="shared" si="8"/>
        <v>#VALUE!</v>
      </c>
      <c r="EW11" s="42" t="e">
        <f t="shared" si="8"/>
        <v>#VALUE!</v>
      </c>
      <c r="EX11" s="42" t="e">
        <f t="shared" si="8"/>
        <v>#VALUE!</v>
      </c>
      <c r="EY11" s="42" t="e">
        <f t="shared" si="8"/>
        <v>#VALUE!</v>
      </c>
      <c r="EZ11" s="42" t="e">
        <f t="shared" si="8"/>
        <v>#VALUE!</v>
      </c>
      <c r="FA11" s="42" t="e">
        <f t="shared" si="8"/>
        <v>#VALUE!</v>
      </c>
      <c r="FB11" s="42" t="e">
        <f t="shared" si="8"/>
        <v>#VALUE!</v>
      </c>
      <c r="FC11" s="42" t="e">
        <f t="shared" si="8"/>
        <v>#VALUE!</v>
      </c>
      <c r="FD11" s="42" t="e">
        <f t="shared" si="8"/>
        <v>#VALUE!</v>
      </c>
      <c r="FE11" s="42">
        <f t="shared" si="8"/>
        <v>7.9992391087193475</v>
      </c>
      <c r="FF11" s="42" t="e">
        <f t="shared" si="8"/>
        <v>#VALUE!</v>
      </c>
      <c r="FG11" s="42">
        <f t="shared" si="8"/>
        <v>17.128507101152714</v>
      </c>
      <c r="FH11" s="42">
        <f t="shared" si="8"/>
        <v>17.128507101152714</v>
      </c>
      <c r="FI11" s="42">
        <f t="shared" si="8"/>
        <v>15.561405996997953</v>
      </c>
      <c r="FJ11" s="42" t="e">
        <f t="shared" si="8"/>
        <v>#VALUE!</v>
      </c>
      <c r="FK11" s="42" t="e">
        <f t="shared" si="8"/>
        <v>#VALUE!</v>
      </c>
      <c r="FL11" s="42">
        <f t="shared" si="8"/>
        <v>32.985084329090277</v>
      </c>
      <c r="FM11" s="42" t="e">
        <f t="shared" si="8"/>
        <v>#VALUE!</v>
      </c>
      <c r="FN11" s="42" t="e">
        <f t="shared" si="8"/>
        <v>#VALUE!</v>
      </c>
      <c r="FO11" s="42">
        <f t="shared" si="8"/>
        <v>43.002931130258006</v>
      </c>
      <c r="FP11" s="42" t="e">
        <f t="shared" si="8"/>
        <v>#VALUE!</v>
      </c>
      <c r="FQ11" s="42">
        <f t="shared" si="8"/>
        <v>47.495656490444283</v>
      </c>
      <c r="FR11" s="42" t="e">
        <f t="shared" si="8"/>
        <v>#VALUE!</v>
      </c>
      <c r="FS11" s="42" t="e">
        <f t="shared" si="8"/>
        <v>#VALUE!</v>
      </c>
      <c r="FT11" s="42" t="e">
        <f t="shared" si="8"/>
        <v>#VALUE!</v>
      </c>
      <c r="FU11" s="42" t="e">
        <f t="shared" si="8"/>
        <v>#VALUE!</v>
      </c>
      <c r="FV11" s="42" t="e">
        <f t="shared" si="8"/>
        <v>#VALUE!</v>
      </c>
      <c r="FW11" s="42" t="e">
        <f t="shared" si="8"/>
        <v>#VALUE!</v>
      </c>
      <c r="FX11" s="42" t="e">
        <f t="shared" si="8"/>
        <v>#VALUE!</v>
      </c>
      <c r="FY11" s="42" t="e">
        <f t="shared" si="8"/>
        <v>#VALUE!</v>
      </c>
      <c r="FZ11" s="42" t="e">
        <f t="shared" si="8"/>
        <v>#VALUE!</v>
      </c>
      <c r="GA11" s="42" t="e">
        <f t="shared" si="8"/>
        <v>#VALUE!</v>
      </c>
      <c r="GB11" s="42" t="e">
        <f t="shared" si="8"/>
        <v>#VALUE!</v>
      </c>
      <c r="GC11" s="42" t="e">
        <f t="shared" si="8"/>
        <v>#VALUE!</v>
      </c>
      <c r="GD11" s="42" t="e">
        <f t="shared" si="8"/>
        <v>#VALUE!</v>
      </c>
      <c r="GE11" s="42" t="e">
        <f t="shared" si="8"/>
        <v>#VALUE!</v>
      </c>
      <c r="GF11" s="42" t="e">
        <f t="shared" si="8"/>
        <v>#VALUE!</v>
      </c>
      <c r="GG11" s="42" t="e">
        <f t="shared" si="8"/>
        <v>#VALUE!</v>
      </c>
      <c r="GH11" s="42" t="e">
        <f t="shared" si="8"/>
        <v>#VALUE!</v>
      </c>
      <c r="GI11" s="42" t="e">
        <f t="shared" si="8"/>
        <v>#VALUE!</v>
      </c>
      <c r="GJ11" s="42" t="e">
        <f t="shared" si="8"/>
        <v>#VALUE!</v>
      </c>
      <c r="GK11" s="42" t="e">
        <f t="shared" si="8"/>
        <v>#VALUE!</v>
      </c>
      <c r="GL11" s="42" t="e">
        <f t="shared" si="8"/>
        <v>#VALUE!</v>
      </c>
      <c r="GM11" s="42" t="e">
        <f t="shared" si="8"/>
        <v>#VALUE!</v>
      </c>
      <c r="GN11" s="42" t="e">
        <f t="shared" si="8"/>
        <v>#VALUE!</v>
      </c>
      <c r="GO11" s="42" t="e">
        <f t="shared" si="8"/>
        <v>#VALUE!</v>
      </c>
      <c r="GP11" s="42" t="e">
        <f t="shared" si="8"/>
        <v>#VALUE!</v>
      </c>
      <c r="GQ11" s="42" t="e">
        <f t="shared" si="8"/>
        <v>#VALUE!</v>
      </c>
      <c r="GR11" s="42" t="e">
        <f t="shared" ref="GR11:JC11" si="9">IF(GR9&lt;&gt;0,GR9,IF(GQ14-GR18&lt;0,0,GQ14-GR18))</f>
        <v>#VALUE!</v>
      </c>
      <c r="GS11" s="42" t="e">
        <f t="shared" si="9"/>
        <v>#VALUE!</v>
      </c>
      <c r="GT11" s="42" t="e">
        <f t="shared" si="9"/>
        <v>#VALUE!</v>
      </c>
      <c r="GU11" s="42" t="e">
        <f t="shared" si="9"/>
        <v>#VALUE!</v>
      </c>
      <c r="GV11" s="42" t="e">
        <f t="shared" si="9"/>
        <v>#VALUE!</v>
      </c>
      <c r="GW11" s="42" t="e">
        <f t="shared" si="9"/>
        <v>#VALUE!</v>
      </c>
      <c r="GX11" s="42" t="e">
        <f t="shared" si="9"/>
        <v>#VALUE!</v>
      </c>
      <c r="GY11" s="42" t="e">
        <f t="shared" si="9"/>
        <v>#VALUE!</v>
      </c>
      <c r="GZ11" s="42" t="e">
        <f t="shared" si="9"/>
        <v>#VALUE!</v>
      </c>
      <c r="HA11" s="42" t="e">
        <f t="shared" si="9"/>
        <v>#VALUE!</v>
      </c>
      <c r="HB11" s="42" t="e">
        <f t="shared" si="9"/>
        <v>#VALUE!</v>
      </c>
      <c r="HC11" s="42" t="e">
        <f t="shared" si="9"/>
        <v>#VALUE!</v>
      </c>
      <c r="HD11" s="42" t="e">
        <f t="shared" si="9"/>
        <v>#VALUE!</v>
      </c>
      <c r="HE11" s="42" t="e">
        <f t="shared" si="9"/>
        <v>#VALUE!</v>
      </c>
      <c r="HF11" s="42" t="e">
        <f t="shared" si="9"/>
        <v>#VALUE!</v>
      </c>
      <c r="HG11" s="42" t="e">
        <f t="shared" si="9"/>
        <v>#VALUE!</v>
      </c>
      <c r="HH11" s="42" t="e">
        <f t="shared" si="9"/>
        <v>#VALUE!</v>
      </c>
      <c r="HI11" s="42" t="e">
        <f t="shared" si="9"/>
        <v>#VALUE!</v>
      </c>
      <c r="HJ11" s="42" t="e">
        <f t="shared" si="9"/>
        <v>#VALUE!</v>
      </c>
      <c r="HK11" s="42" t="e">
        <f t="shared" si="9"/>
        <v>#VALUE!</v>
      </c>
      <c r="HL11" s="42" t="e">
        <f t="shared" si="9"/>
        <v>#VALUE!</v>
      </c>
      <c r="HM11" s="42" t="e">
        <f t="shared" si="9"/>
        <v>#VALUE!</v>
      </c>
      <c r="HN11" s="42" t="e">
        <f t="shared" si="9"/>
        <v>#VALUE!</v>
      </c>
      <c r="HO11" s="42" t="e">
        <f t="shared" si="9"/>
        <v>#VALUE!</v>
      </c>
      <c r="HP11" s="42" t="e">
        <f t="shared" si="9"/>
        <v>#VALUE!</v>
      </c>
      <c r="HQ11" s="42" t="e">
        <f t="shared" si="9"/>
        <v>#VALUE!</v>
      </c>
      <c r="HR11" s="42" t="e">
        <f t="shared" si="9"/>
        <v>#VALUE!</v>
      </c>
      <c r="HS11" s="42" t="e">
        <f t="shared" si="9"/>
        <v>#VALUE!</v>
      </c>
      <c r="HT11" s="42" t="e">
        <f t="shared" si="9"/>
        <v>#VALUE!</v>
      </c>
      <c r="HU11" s="42" t="e">
        <f t="shared" si="9"/>
        <v>#VALUE!</v>
      </c>
      <c r="HV11" s="42" t="e">
        <f t="shared" si="9"/>
        <v>#VALUE!</v>
      </c>
      <c r="HW11" s="42" t="e">
        <f t="shared" si="9"/>
        <v>#VALUE!</v>
      </c>
      <c r="HX11" s="42" t="e">
        <f t="shared" si="9"/>
        <v>#VALUE!</v>
      </c>
      <c r="HY11" s="42" t="e">
        <f t="shared" si="9"/>
        <v>#VALUE!</v>
      </c>
      <c r="HZ11" s="42" t="e">
        <f t="shared" si="9"/>
        <v>#VALUE!</v>
      </c>
      <c r="IA11" s="42" t="e">
        <f t="shared" si="9"/>
        <v>#VALUE!</v>
      </c>
      <c r="IB11" s="42" t="e">
        <f t="shared" si="9"/>
        <v>#VALUE!</v>
      </c>
      <c r="IC11" s="42" t="e">
        <f t="shared" si="9"/>
        <v>#VALUE!</v>
      </c>
      <c r="ID11" s="42" t="e">
        <f t="shared" si="9"/>
        <v>#VALUE!</v>
      </c>
      <c r="IE11" s="42" t="e">
        <f t="shared" si="9"/>
        <v>#VALUE!</v>
      </c>
      <c r="IF11" s="42" t="e">
        <f t="shared" si="9"/>
        <v>#VALUE!</v>
      </c>
      <c r="IG11" s="42" t="e">
        <f t="shared" si="9"/>
        <v>#VALUE!</v>
      </c>
      <c r="IH11" s="42" t="e">
        <f t="shared" si="9"/>
        <v>#VALUE!</v>
      </c>
      <c r="II11" s="42" t="e">
        <f t="shared" si="9"/>
        <v>#VALUE!</v>
      </c>
      <c r="IJ11" s="42" t="e">
        <f t="shared" si="9"/>
        <v>#VALUE!</v>
      </c>
      <c r="IK11" s="42" t="e">
        <f t="shared" si="9"/>
        <v>#VALUE!</v>
      </c>
      <c r="IL11" s="42" t="e">
        <f t="shared" si="9"/>
        <v>#VALUE!</v>
      </c>
      <c r="IM11" s="42" t="e">
        <f t="shared" si="9"/>
        <v>#VALUE!</v>
      </c>
      <c r="IN11" s="42" t="e">
        <f t="shared" si="9"/>
        <v>#VALUE!</v>
      </c>
      <c r="IO11" s="42" t="e">
        <f t="shared" si="9"/>
        <v>#VALUE!</v>
      </c>
      <c r="IP11" s="42" t="e">
        <f t="shared" si="9"/>
        <v>#VALUE!</v>
      </c>
      <c r="IQ11" s="42" t="e">
        <f t="shared" si="9"/>
        <v>#VALUE!</v>
      </c>
      <c r="IR11" s="42" t="e">
        <f t="shared" si="9"/>
        <v>#VALUE!</v>
      </c>
      <c r="IS11" s="42" t="e">
        <f t="shared" si="9"/>
        <v>#VALUE!</v>
      </c>
      <c r="IT11" s="42" t="e">
        <f t="shared" si="9"/>
        <v>#VALUE!</v>
      </c>
      <c r="IU11" s="42" t="e">
        <f t="shared" si="9"/>
        <v>#VALUE!</v>
      </c>
      <c r="IV11" s="42" t="e">
        <f t="shared" si="9"/>
        <v>#VALUE!</v>
      </c>
      <c r="IW11" s="42" t="e">
        <f t="shared" si="9"/>
        <v>#VALUE!</v>
      </c>
      <c r="IX11" s="42" t="e">
        <f t="shared" si="9"/>
        <v>#VALUE!</v>
      </c>
      <c r="IY11" s="42" t="e">
        <f t="shared" si="9"/>
        <v>#VALUE!</v>
      </c>
      <c r="IZ11" s="42" t="e">
        <f t="shared" si="9"/>
        <v>#VALUE!</v>
      </c>
      <c r="JA11" s="42" t="e">
        <f t="shared" si="9"/>
        <v>#VALUE!</v>
      </c>
      <c r="JB11" s="42" t="e">
        <f t="shared" si="9"/>
        <v>#VALUE!</v>
      </c>
      <c r="JC11" s="42" t="e">
        <f t="shared" si="9"/>
        <v>#VALUE!</v>
      </c>
      <c r="JD11" s="42" t="e">
        <f t="shared" ref="JD11:LO11" si="10">IF(JD9&lt;&gt;0,JD9,IF(JC14-JD18&lt;0,0,JC14-JD18))</f>
        <v>#VALUE!</v>
      </c>
      <c r="JE11" s="42" t="e">
        <f t="shared" si="10"/>
        <v>#VALUE!</v>
      </c>
      <c r="JF11" s="42" t="e">
        <f t="shared" si="10"/>
        <v>#VALUE!</v>
      </c>
      <c r="JG11" s="42" t="e">
        <f t="shared" si="10"/>
        <v>#VALUE!</v>
      </c>
      <c r="JH11" s="42" t="e">
        <f t="shared" si="10"/>
        <v>#VALUE!</v>
      </c>
      <c r="JI11" s="42" t="e">
        <f t="shared" si="10"/>
        <v>#VALUE!</v>
      </c>
      <c r="JJ11" s="42" t="e">
        <f t="shared" si="10"/>
        <v>#VALUE!</v>
      </c>
      <c r="JK11" s="42" t="e">
        <f t="shared" si="10"/>
        <v>#VALUE!</v>
      </c>
      <c r="JL11" s="42" t="e">
        <f t="shared" si="10"/>
        <v>#VALUE!</v>
      </c>
      <c r="JM11" s="42" t="e">
        <f t="shared" si="10"/>
        <v>#VALUE!</v>
      </c>
      <c r="JN11" s="42" t="e">
        <f t="shared" si="10"/>
        <v>#VALUE!</v>
      </c>
      <c r="JO11" s="42" t="e">
        <f t="shared" si="10"/>
        <v>#VALUE!</v>
      </c>
      <c r="JP11" s="42" t="e">
        <f t="shared" si="10"/>
        <v>#VALUE!</v>
      </c>
      <c r="JQ11" s="42" t="e">
        <f t="shared" si="10"/>
        <v>#VALUE!</v>
      </c>
      <c r="JR11" s="42" t="e">
        <f t="shared" si="10"/>
        <v>#VALUE!</v>
      </c>
      <c r="JS11" s="42" t="e">
        <f t="shared" si="10"/>
        <v>#VALUE!</v>
      </c>
      <c r="JT11" s="42" t="e">
        <f t="shared" si="10"/>
        <v>#VALUE!</v>
      </c>
      <c r="JU11" s="42" t="e">
        <f t="shared" si="10"/>
        <v>#VALUE!</v>
      </c>
      <c r="JV11" s="42" t="e">
        <f t="shared" si="10"/>
        <v>#VALUE!</v>
      </c>
      <c r="JW11" s="42" t="e">
        <f t="shared" si="10"/>
        <v>#VALUE!</v>
      </c>
      <c r="JX11" s="42" t="e">
        <f t="shared" si="10"/>
        <v>#VALUE!</v>
      </c>
      <c r="JY11" s="42" t="e">
        <f t="shared" si="10"/>
        <v>#VALUE!</v>
      </c>
      <c r="JZ11" s="42" t="e">
        <f t="shared" si="10"/>
        <v>#VALUE!</v>
      </c>
      <c r="KA11" s="42" t="e">
        <f t="shared" si="10"/>
        <v>#VALUE!</v>
      </c>
      <c r="KB11" s="42" t="e">
        <f t="shared" si="10"/>
        <v>#VALUE!</v>
      </c>
      <c r="KC11" s="42" t="e">
        <f t="shared" si="10"/>
        <v>#VALUE!</v>
      </c>
      <c r="KD11" s="42" t="e">
        <f t="shared" si="10"/>
        <v>#VALUE!</v>
      </c>
      <c r="KE11" s="42" t="e">
        <f t="shared" si="10"/>
        <v>#VALUE!</v>
      </c>
      <c r="KF11" s="42" t="e">
        <f t="shared" si="10"/>
        <v>#VALUE!</v>
      </c>
      <c r="KG11" s="42" t="e">
        <f t="shared" si="10"/>
        <v>#VALUE!</v>
      </c>
      <c r="KH11" s="42" t="e">
        <f t="shared" si="10"/>
        <v>#VALUE!</v>
      </c>
      <c r="KI11" s="42" t="e">
        <f t="shared" si="10"/>
        <v>#VALUE!</v>
      </c>
      <c r="KJ11" s="42" t="e">
        <f t="shared" si="10"/>
        <v>#VALUE!</v>
      </c>
      <c r="KK11" s="42" t="e">
        <f t="shared" si="10"/>
        <v>#VALUE!</v>
      </c>
      <c r="KL11" s="42" t="e">
        <f t="shared" si="10"/>
        <v>#VALUE!</v>
      </c>
      <c r="KM11" s="42" t="e">
        <f t="shared" si="10"/>
        <v>#VALUE!</v>
      </c>
      <c r="KN11" s="42" t="e">
        <f t="shared" si="10"/>
        <v>#VALUE!</v>
      </c>
      <c r="KO11" s="42" t="e">
        <f t="shared" si="10"/>
        <v>#VALUE!</v>
      </c>
      <c r="KP11" s="42" t="e">
        <f t="shared" si="10"/>
        <v>#VALUE!</v>
      </c>
      <c r="KQ11" s="42" t="e">
        <f t="shared" si="10"/>
        <v>#VALUE!</v>
      </c>
      <c r="KR11" s="42" t="e">
        <f t="shared" si="10"/>
        <v>#VALUE!</v>
      </c>
      <c r="KS11" s="42" t="e">
        <f t="shared" si="10"/>
        <v>#VALUE!</v>
      </c>
      <c r="KT11" s="42" t="e">
        <f t="shared" si="10"/>
        <v>#VALUE!</v>
      </c>
      <c r="KU11" s="42" t="e">
        <f t="shared" si="10"/>
        <v>#VALUE!</v>
      </c>
      <c r="KV11" s="42" t="e">
        <f t="shared" si="10"/>
        <v>#VALUE!</v>
      </c>
      <c r="KW11" s="42" t="e">
        <f t="shared" si="10"/>
        <v>#VALUE!</v>
      </c>
      <c r="KX11" s="42" t="e">
        <f t="shared" si="10"/>
        <v>#VALUE!</v>
      </c>
      <c r="KY11" s="42" t="e">
        <f t="shared" si="10"/>
        <v>#VALUE!</v>
      </c>
      <c r="KZ11" s="42" t="e">
        <f t="shared" si="10"/>
        <v>#VALUE!</v>
      </c>
      <c r="LA11" s="42" t="e">
        <f t="shared" si="10"/>
        <v>#VALUE!</v>
      </c>
      <c r="LB11" s="42" t="e">
        <f t="shared" si="10"/>
        <v>#VALUE!</v>
      </c>
      <c r="LC11" s="42" t="e">
        <f t="shared" si="10"/>
        <v>#VALUE!</v>
      </c>
      <c r="LD11" s="42" t="e">
        <f t="shared" si="10"/>
        <v>#VALUE!</v>
      </c>
      <c r="LE11" s="42" t="e">
        <f t="shared" si="10"/>
        <v>#VALUE!</v>
      </c>
      <c r="LF11" s="42" t="e">
        <f t="shared" si="10"/>
        <v>#VALUE!</v>
      </c>
      <c r="LG11" s="42" t="e">
        <f t="shared" si="10"/>
        <v>#VALUE!</v>
      </c>
      <c r="LH11" s="42" t="e">
        <f t="shared" si="10"/>
        <v>#VALUE!</v>
      </c>
      <c r="LI11" s="42" t="e">
        <f t="shared" si="10"/>
        <v>#VALUE!</v>
      </c>
      <c r="LJ11" s="42" t="e">
        <f t="shared" si="10"/>
        <v>#VALUE!</v>
      </c>
      <c r="LK11" s="42" t="e">
        <f t="shared" si="10"/>
        <v>#VALUE!</v>
      </c>
      <c r="LL11" s="42" t="e">
        <f t="shared" si="10"/>
        <v>#VALUE!</v>
      </c>
      <c r="LM11" s="42" t="e">
        <f t="shared" si="10"/>
        <v>#VALUE!</v>
      </c>
      <c r="LN11" s="42" t="e">
        <f t="shared" si="10"/>
        <v>#VALUE!</v>
      </c>
      <c r="LO11" s="42" t="e">
        <f t="shared" si="10"/>
        <v>#VALUE!</v>
      </c>
      <c r="LP11" s="42" t="e">
        <f t="shared" ref="LP11:NH11" si="11">IF(LP9&lt;&gt;0,LP9,IF(LO14-LP18&lt;0,0,LO14-LP18))</f>
        <v>#VALUE!</v>
      </c>
      <c r="LQ11" s="42" t="e">
        <f t="shared" si="11"/>
        <v>#VALUE!</v>
      </c>
      <c r="LR11" s="42" t="e">
        <f t="shared" si="11"/>
        <v>#VALUE!</v>
      </c>
      <c r="LS11" s="42" t="e">
        <f t="shared" si="11"/>
        <v>#VALUE!</v>
      </c>
      <c r="LT11" s="42" t="e">
        <f t="shared" si="11"/>
        <v>#VALUE!</v>
      </c>
      <c r="LU11" s="42" t="e">
        <f t="shared" si="11"/>
        <v>#VALUE!</v>
      </c>
      <c r="LV11" s="42" t="e">
        <f t="shared" si="11"/>
        <v>#VALUE!</v>
      </c>
      <c r="LW11" s="42" t="e">
        <f t="shared" si="11"/>
        <v>#VALUE!</v>
      </c>
      <c r="LX11" s="42" t="e">
        <f t="shared" si="11"/>
        <v>#VALUE!</v>
      </c>
      <c r="LY11" s="42" t="e">
        <f t="shared" si="11"/>
        <v>#VALUE!</v>
      </c>
      <c r="LZ11" s="42" t="e">
        <f t="shared" si="11"/>
        <v>#VALUE!</v>
      </c>
      <c r="MA11" s="42" t="e">
        <f t="shared" si="11"/>
        <v>#VALUE!</v>
      </c>
      <c r="MB11" s="42" t="e">
        <f t="shared" si="11"/>
        <v>#VALUE!</v>
      </c>
      <c r="MC11" s="42" t="e">
        <f t="shared" si="11"/>
        <v>#VALUE!</v>
      </c>
      <c r="MD11" s="42" t="e">
        <f t="shared" si="11"/>
        <v>#VALUE!</v>
      </c>
      <c r="ME11" s="42" t="e">
        <f t="shared" si="11"/>
        <v>#VALUE!</v>
      </c>
      <c r="MF11" s="42" t="e">
        <f t="shared" si="11"/>
        <v>#VALUE!</v>
      </c>
      <c r="MG11" s="42" t="e">
        <f t="shared" si="11"/>
        <v>#VALUE!</v>
      </c>
      <c r="MH11" s="42" t="e">
        <f t="shared" si="11"/>
        <v>#VALUE!</v>
      </c>
      <c r="MI11" s="42" t="e">
        <f t="shared" si="11"/>
        <v>#VALUE!</v>
      </c>
      <c r="MJ11" s="42" t="e">
        <f t="shared" si="11"/>
        <v>#VALUE!</v>
      </c>
      <c r="MK11" s="42" t="e">
        <f t="shared" si="11"/>
        <v>#VALUE!</v>
      </c>
      <c r="ML11" s="42" t="e">
        <f t="shared" si="11"/>
        <v>#VALUE!</v>
      </c>
      <c r="MM11" s="42" t="e">
        <f t="shared" si="11"/>
        <v>#VALUE!</v>
      </c>
      <c r="MN11" s="42" t="e">
        <f t="shared" si="11"/>
        <v>#VALUE!</v>
      </c>
      <c r="MO11" s="42" t="e">
        <f t="shared" si="11"/>
        <v>#VALUE!</v>
      </c>
      <c r="MP11" s="42" t="e">
        <f t="shared" si="11"/>
        <v>#VALUE!</v>
      </c>
      <c r="MQ11" s="42" t="e">
        <f t="shared" si="11"/>
        <v>#VALUE!</v>
      </c>
      <c r="MR11" s="42" t="e">
        <f t="shared" si="11"/>
        <v>#VALUE!</v>
      </c>
      <c r="MS11" s="42" t="e">
        <f t="shared" si="11"/>
        <v>#VALUE!</v>
      </c>
      <c r="MT11" s="42" t="e">
        <f t="shared" si="11"/>
        <v>#VALUE!</v>
      </c>
      <c r="MU11" s="42" t="e">
        <f t="shared" si="11"/>
        <v>#VALUE!</v>
      </c>
      <c r="MV11" s="42" t="e">
        <f t="shared" si="11"/>
        <v>#VALUE!</v>
      </c>
      <c r="MW11" s="42" t="e">
        <f t="shared" si="11"/>
        <v>#VALUE!</v>
      </c>
      <c r="MX11" s="42" t="e">
        <f t="shared" si="11"/>
        <v>#VALUE!</v>
      </c>
      <c r="MY11" s="42" t="e">
        <f t="shared" si="11"/>
        <v>#VALUE!</v>
      </c>
      <c r="MZ11" s="42" t="e">
        <f t="shared" si="11"/>
        <v>#VALUE!</v>
      </c>
      <c r="NA11" s="42" t="e">
        <f t="shared" si="11"/>
        <v>#VALUE!</v>
      </c>
      <c r="NB11" s="42" t="e">
        <f t="shared" si="11"/>
        <v>#VALUE!</v>
      </c>
      <c r="NC11" s="42" t="e">
        <f t="shared" si="11"/>
        <v>#VALUE!</v>
      </c>
      <c r="ND11" s="42" t="e">
        <f t="shared" si="11"/>
        <v>#VALUE!</v>
      </c>
      <c r="NE11" s="42" t="e">
        <f t="shared" si="11"/>
        <v>#VALUE!</v>
      </c>
      <c r="NF11" s="42" t="e">
        <f t="shared" si="11"/>
        <v>#VALUE!</v>
      </c>
      <c r="NG11" s="42" t="e">
        <f t="shared" si="11"/>
        <v>#VALUE!</v>
      </c>
      <c r="NH11" s="42" t="e">
        <f t="shared" si="11"/>
        <v>#VALUE!</v>
      </c>
    </row>
    <row r="12" spans="1:372" s="34" customFormat="1" ht="14.4" outlineLevel="1" x14ac:dyDescent="0.2">
      <c r="A12" s="1048"/>
      <c r="B12" s="18"/>
      <c r="C12" s="14"/>
      <c r="D12" s="46"/>
      <c r="E12" s="57" t="s">
        <v>218</v>
      </c>
      <c r="F12" s="58"/>
      <c r="G12" s="62"/>
      <c r="H12" s="62"/>
      <c r="I12" s="62"/>
      <c r="J12" s="62">
        <v>261.35399999999998</v>
      </c>
      <c r="K12" s="62">
        <v>392.03100000000001</v>
      </c>
      <c r="L12" s="62">
        <v>63.819000000000003</v>
      </c>
      <c r="M12" s="62">
        <v>502.44799999999998</v>
      </c>
      <c r="N12" s="62">
        <v>745.56799999999998</v>
      </c>
      <c r="O12" s="62"/>
      <c r="P12" s="62"/>
      <c r="Q12" s="62">
        <v>338.34199999999998</v>
      </c>
      <c r="R12" s="62">
        <v>144.85900000000001</v>
      </c>
      <c r="S12" s="62">
        <v>12.156000000000001</v>
      </c>
      <c r="T12" s="62">
        <v>547.02</v>
      </c>
      <c r="U12" s="62">
        <v>2439.3040000000001</v>
      </c>
      <c r="V12" s="62"/>
      <c r="W12" s="62"/>
      <c r="X12" s="62">
        <v>741.51599999999996</v>
      </c>
      <c r="Y12" s="62">
        <v>368.73199999999997</v>
      </c>
      <c r="Z12" s="62">
        <v>156.00200000000001</v>
      </c>
      <c r="AA12" s="62">
        <v>5.0650000000000004</v>
      </c>
      <c r="AB12" s="62">
        <v>14.182</v>
      </c>
      <c r="AC12" s="62"/>
      <c r="AD12" s="62"/>
      <c r="AE12" s="62">
        <v>192.47</v>
      </c>
      <c r="AF12" s="62">
        <v>0</v>
      </c>
      <c r="AG12" s="62">
        <v>0</v>
      </c>
      <c r="AH12" s="62">
        <v>0</v>
      </c>
      <c r="AI12" s="62"/>
      <c r="AJ12" s="62"/>
      <c r="AK12" s="62"/>
      <c r="AL12" s="62">
        <v>10.130000000000001</v>
      </c>
      <c r="AM12" s="62">
        <v>0</v>
      </c>
      <c r="AN12" s="62">
        <v>7.0910000000000002</v>
      </c>
      <c r="AO12" s="62">
        <v>7.0910000000000002</v>
      </c>
      <c r="AP12" s="62">
        <v>10.130000000000001</v>
      </c>
      <c r="AQ12" s="62"/>
      <c r="AR12" s="62"/>
      <c r="AS12" s="62"/>
      <c r="AT12" s="62">
        <v>14.182</v>
      </c>
      <c r="AU12" s="62">
        <v>520.68200000000002</v>
      </c>
      <c r="AV12" s="62">
        <v>14.182</v>
      </c>
      <c r="AW12" s="62">
        <v>543.98099999999999</v>
      </c>
      <c r="AX12" s="62"/>
      <c r="AY12" s="62"/>
      <c r="AZ12" s="62">
        <v>368.73200000000003</v>
      </c>
      <c r="BA12" s="62">
        <v>0</v>
      </c>
      <c r="BB12" s="62">
        <v>0</v>
      </c>
      <c r="BC12" s="62">
        <v>5.0650000000000004</v>
      </c>
      <c r="BD12" s="62">
        <v>5.0650000000000004</v>
      </c>
      <c r="BE12" s="62"/>
      <c r="BF12" s="62"/>
      <c r="BG12" s="62">
        <v>15.195</v>
      </c>
      <c r="BH12" s="62">
        <v>0</v>
      </c>
      <c r="BI12" s="62">
        <v>0</v>
      </c>
      <c r="BJ12" s="62">
        <v>50.65</v>
      </c>
      <c r="BK12" s="62">
        <v>10.130000000000001</v>
      </c>
      <c r="BL12" s="62"/>
      <c r="BM12" s="62"/>
      <c r="BN12" s="62">
        <v>0</v>
      </c>
      <c r="BO12" s="62">
        <v>82.052999999999997</v>
      </c>
      <c r="BP12" s="62">
        <v>0</v>
      </c>
      <c r="BQ12" s="62">
        <v>2.0259999999999998</v>
      </c>
      <c r="BR12" s="62">
        <v>2.0259999999999998</v>
      </c>
      <c r="BS12" s="62"/>
      <c r="BT12" s="62"/>
      <c r="BU12" s="62">
        <v>0</v>
      </c>
      <c r="BV12" s="62">
        <v>66.858000000000004</v>
      </c>
      <c r="BW12" s="62">
        <v>471.04500000000002</v>
      </c>
      <c r="BX12" s="62">
        <v>471.04500000000002</v>
      </c>
      <c r="BY12" s="62">
        <v>0</v>
      </c>
      <c r="BZ12" s="62"/>
      <c r="CA12" s="62"/>
      <c r="CB12" s="62">
        <v>45.585000000000001</v>
      </c>
      <c r="CC12" s="62">
        <v>15.195</v>
      </c>
      <c r="CD12" s="62">
        <v>33.429000000000002</v>
      </c>
      <c r="CE12" s="62">
        <v>0</v>
      </c>
      <c r="CF12" s="62">
        <v>20.260000000000002</v>
      </c>
      <c r="CG12" s="62"/>
      <c r="CH12" s="62"/>
      <c r="CI12" s="62">
        <v>45.585000000000001</v>
      </c>
      <c r="CJ12" s="62">
        <v>20.260000000000002</v>
      </c>
      <c r="CK12" s="62">
        <v>0</v>
      </c>
      <c r="CL12" s="62">
        <v>0</v>
      </c>
      <c r="CM12" s="62"/>
      <c r="CN12" s="62"/>
      <c r="CO12" s="62"/>
      <c r="CP12" s="62"/>
      <c r="CQ12" s="62"/>
      <c r="CR12" s="62"/>
      <c r="CS12" s="62">
        <v>45.585000000000001</v>
      </c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>
        <v>0</v>
      </c>
      <c r="FF12" s="62"/>
      <c r="FG12" s="62">
        <v>0</v>
      </c>
      <c r="FH12" s="62">
        <v>0</v>
      </c>
      <c r="FI12" s="62">
        <v>0</v>
      </c>
      <c r="FJ12" s="62"/>
      <c r="FK12" s="62"/>
      <c r="FL12" s="62">
        <v>0</v>
      </c>
      <c r="FM12" s="62"/>
      <c r="FN12" s="62"/>
      <c r="FO12" s="62">
        <v>0</v>
      </c>
      <c r="FP12" s="62"/>
      <c r="FQ12" s="62">
        <v>0</v>
      </c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  <c r="GI12" s="62"/>
      <c r="GJ12" s="62"/>
      <c r="GK12" s="62"/>
      <c r="GL12" s="62"/>
      <c r="GM12" s="62"/>
      <c r="GN12" s="62"/>
      <c r="GO12" s="62"/>
      <c r="GP12" s="62"/>
      <c r="GQ12" s="62"/>
      <c r="GR12" s="62"/>
      <c r="GS12" s="62"/>
      <c r="GT12" s="62"/>
      <c r="GU12" s="62"/>
      <c r="GV12" s="62"/>
      <c r="GW12" s="62"/>
      <c r="GX12" s="62"/>
      <c r="GY12" s="62"/>
      <c r="GZ12" s="62"/>
      <c r="HA12" s="62"/>
      <c r="HB12" s="62"/>
      <c r="HC12" s="62"/>
      <c r="HD12" s="62"/>
      <c r="HE12" s="62"/>
      <c r="HF12" s="62"/>
      <c r="HG12" s="62"/>
      <c r="HH12" s="62"/>
      <c r="HI12" s="62"/>
      <c r="HJ12" s="62"/>
      <c r="HK12" s="62"/>
      <c r="HL12" s="62"/>
      <c r="HM12" s="62"/>
      <c r="HN12" s="62"/>
      <c r="HO12" s="62"/>
      <c r="HP12" s="62"/>
      <c r="HQ12" s="62"/>
      <c r="HR12" s="62"/>
      <c r="HS12" s="62"/>
      <c r="HT12" s="62"/>
      <c r="HU12" s="62"/>
      <c r="HV12" s="62"/>
      <c r="HW12" s="62"/>
      <c r="HX12" s="62"/>
      <c r="HY12" s="62"/>
      <c r="HZ12" s="62"/>
      <c r="IA12" s="62"/>
      <c r="IB12" s="62"/>
      <c r="IC12" s="62"/>
      <c r="ID12" s="62"/>
      <c r="IE12" s="62"/>
      <c r="IF12" s="62"/>
      <c r="IG12" s="62"/>
      <c r="IH12" s="62"/>
      <c r="II12" s="62"/>
      <c r="IJ12" s="62"/>
      <c r="IK12" s="62"/>
      <c r="IL12" s="62"/>
      <c r="IM12" s="62"/>
      <c r="IN12" s="62"/>
      <c r="IO12" s="62"/>
      <c r="IP12" s="62"/>
      <c r="IQ12" s="62"/>
      <c r="IR12" s="62"/>
      <c r="IS12" s="62"/>
      <c r="IT12" s="62"/>
      <c r="IU12" s="62"/>
      <c r="IV12" s="62"/>
      <c r="IW12" s="62"/>
      <c r="IX12" s="62"/>
      <c r="IY12" s="62"/>
      <c r="IZ12" s="62"/>
      <c r="JA12" s="62"/>
      <c r="JB12" s="62"/>
      <c r="JC12" s="62"/>
      <c r="JD12" s="62"/>
      <c r="JE12" s="62"/>
      <c r="JF12" s="62"/>
      <c r="JG12" s="62"/>
      <c r="JH12" s="62"/>
      <c r="JI12" s="62"/>
      <c r="JJ12" s="62"/>
      <c r="JK12" s="62"/>
      <c r="JL12" s="62"/>
      <c r="JM12" s="62"/>
      <c r="JN12" s="62"/>
      <c r="JO12" s="62"/>
      <c r="JP12" s="62"/>
      <c r="JQ12" s="62"/>
      <c r="JR12" s="62"/>
      <c r="JS12" s="62"/>
      <c r="JT12" s="62"/>
      <c r="JU12" s="62"/>
      <c r="JV12" s="62"/>
      <c r="JW12" s="62"/>
      <c r="JX12" s="62"/>
      <c r="JY12" s="62"/>
      <c r="JZ12" s="62"/>
      <c r="KA12" s="62"/>
      <c r="KB12" s="62"/>
      <c r="KC12" s="62"/>
      <c r="KD12" s="62"/>
      <c r="KE12" s="62"/>
      <c r="KF12" s="62"/>
      <c r="KG12" s="62"/>
      <c r="KH12" s="62"/>
      <c r="KI12" s="62"/>
      <c r="KJ12" s="62"/>
      <c r="KK12" s="62"/>
      <c r="KL12" s="62"/>
      <c r="KM12" s="62"/>
      <c r="KN12" s="62"/>
      <c r="KO12" s="62"/>
      <c r="KP12" s="62"/>
      <c r="KQ12" s="62"/>
      <c r="KR12" s="62"/>
      <c r="KS12" s="62"/>
      <c r="KT12" s="62"/>
      <c r="KU12" s="62"/>
      <c r="KV12" s="62"/>
      <c r="KW12" s="62"/>
      <c r="KX12" s="62"/>
      <c r="KY12" s="62"/>
      <c r="KZ12" s="62"/>
      <c r="LA12" s="62"/>
      <c r="LB12" s="62"/>
      <c r="LC12" s="62"/>
      <c r="LD12" s="62"/>
      <c r="LE12" s="62"/>
      <c r="LF12" s="62"/>
      <c r="LG12" s="62"/>
      <c r="LH12" s="62"/>
      <c r="LI12" s="62"/>
      <c r="LJ12" s="62"/>
      <c r="LK12" s="62"/>
      <c r="LL12" s="62"/>
      <c r="LM12" s="62"/>
      <c r="LN12" s="62"/>
      <c r="LO12" s="62"/>
      <c r="LP12" s="62"/>
      <c r="LQ12" s="62"/>
      <c r="LR12" s="62"/>
      <c r="LS12" s="62"/>
      <c r="LT12" s="62"/>
      <c r="LU12" s="62"/>
      <c r="LV12" s="62"/>
      <c r="LW12" s="62"/>
      <c r="LX12" s="62"/>
      <c r="LY12" s="62"/>
      <c r="LZ12" s="62"/>
      <c r="MA12" s="62"/>
      <c r="MB12" s="62"/>
      <c r="MC12" s="62"/>
      <c r="MD12" s="62"/>
      <c r="ME12" s="62"/>
      <c r="MF12" s="62"/>
      <c r="MG12" s="62"/>
      <c r="MH12" s="62"/>
      <c r="MI12" s="62"/>
      <c r="MJ12" s="62"/>
      <c r="MK12" s="62"/>
      <c r="ML12" s="62"/>
      <c r="MM12" s="62"/>
      <c r="MN12" s="62"/>
      <c r="MO12" s="62"/>
      <c r="MP12" s="62"/>
      <c r="MQ12" s="62"/>
      <c r="MR12" s="62"/>
      <c r="MS12" s="62"/>
      <c r="MT12" s="62"/>
      <c r="MU12" s="62"/>
      <c r="MV12" s="62"/>
      <c r="MW12" s="62"/>
      <c r="MX12" s="62"/>
      <c r="MY12" s="62"/>
      <c r="MZ12" s="62"/>
      <c r="NA12" s="62"/>
      <c r="NB12" s="62"/>
      <c r="NC12" s="62"/>
      <c r="ND12" s="62"/>
      <c r="NE12" s="62"/>
      <c r="NF12" s="62"/>
      <c r="NG12" s="62"/>
      <c r="NH12" s="62"/>
    </row>
    <row r="13" spans="1:372" s="34" customFormat="1" ht="14.4" outlineLevel="1" x14ac:dyDescent="0.2">
      <c r="A13" s="1048"/>
      <c r="B13" s="17" t="s">
        <v>37</v>
      </c>
      <c r="C13" s="14"/>
      <c r="D13" s="46"/>
      <c r="E13" s="57" t="s">
        <v>221</v>
      </c>
      <c r="F13" s="58"/>
      <c r="G13" s="63"/>
      <c r="H13" s="63"/>
      <c r="I13" s="63"/>
      <c r="J13" s="63">
        <v>0</v>
      </c>
      <c r="K13" s="63">
        <v>0</v>
      </c>
      <c r="L13" s="63">
        <v>0</v>
      </c>
      <c r="M13" s="63">
        <v>0</v>
      </c>
      <c r="N13" s="63">
        <v>0</v>
      </c>
      <c r="O13" s="63"/>
      <c r="P13" s="63"/>
      <c r="Q13" s="63">
        <v>0</v>
      </c>
      <c r="R13" s="63">
        <v>0</v>
      </c>
      <c r="S13" s="63">
        <v>0</v>
      </c>
      <c r="T13" s="63">
        <v>0</v>
      </c>
      <c r="U13" s="63">
        <v>0</v>
      </c>
      <c r="V13" s="63"/>
      <c r="W13" s="63"/>
      <c r="X13" s="63">
        <v>0</v>
      </c>
      <c r="Y13" s="63">
        <v>0</v>
      </c>
      <c r="Z13" s="63">
        <v>0</v>
      </c>
      <c r="AA13" s="63">
        <v>0</v>
      </c>
      <c r="AB13" s="63">
        <v>0</v>
      </c>
      <c r="AC13" s="63"/>
      <c r="AD13" s="63"/>
      <c r="AE13" s="63">
        <v>0</v>
      </c>
      <c r="AF13" s="63">
        <v>0</v>
      </c>
      <c r="AG13" s="63">
        <v>0</v>
      </c>
      <c r="AH13" s="63">
        <v>0</v>
      </c>
      <c r="AI13" s="63"/>
      <c r="AJ13" s="63"/>
      <c r="AK13" s="63"/>
      <c r="AL13" s="63">
        <v>0</v>
      </c>
      <c r="AM13" s="63">
        <v>0</v>
      </c>
      <c r="AN13" s="63">
        <v>0</v>
      </c>
      <c r="AO13" s="63">
        <v>0</v>
      </c>
      <c r="AP13" s="63">
        <v>0</v>
      </c>
      <c r="AQ13" s="63"/>
      <c r="AR13" s="63"/>
      <c r="AS13" s="63"/>
      <c r="AT13" s="63">
        <v>0</v>
      </c>
      <c r="AU13" s="63">
        <v>0</v>
      </c>
      <c r="AV13" s="63">
        <v>0</v>
      </c>
      <c r="AW13" s="63">
        <v>0</v>
      </c>
      <c r="AX13" s="63"/>
      <c r="AY13" s="63"/>
      <c r="AZ13" s="63">
        <v>0</v>
      </c>
      <c r="BA13" s="63">
        <v>0</v>
      </c>
      <c r="BB13" s="63">
        <v>0</v>
      </c>
      <c r="BC13" s="63">
        <v>0</v>
      </c>
      <c r="BD13" s="63">
        <v>0</v>
      </c>
      <c r="BE13" s="63"/>
      <c r="BF13" s="63"/>
      <c r="BG13" s="63">
        <v>0</v>
      </c>
      <c r="BH13" s="63">
        <v>0</v>
      </c>
      <c r="BI13" s="63">
        <v>0</v>
      </c>
      <c r="BJ13" s="63">
        <v>0</v>
      </c>
      <c r="BK13" s="63">
        <v>0</v>
      </c>
      <c r="BL13" s="63"/>
      <c r="BM13" s="63"/>
      <c r="BN13" s="63">
        <v>0</v>
      </c>
      <c r="BO13" s="63">
        <v>0</v>
      </c>
      <c r="BP13" s="63">
        <v>0</v>
      </c>
      <c r="BQ13" s="63">
        <v>0</v>
      </c>
      <c r="BR13" s="63">
        <v>0</v>
      </c>
      <c r="BS13" s="63"/>
      <c r="BT13" s="63"/>
      <c r="BU13" s="63">
        <v>0</v>
      </c>
      <c r="BV13" s="63">
        <v>0</v>
      </c>
      <c r="BW13" s="63">
        <v>0</v>
      </c>
      <c r="BX13" s="63">
        <v>0</v>
      </c>
      <c r="BY13" s="63">
        <v>0</v>
      </c>
      <c r="BZ13" s="63"/>
      <c r="CA13" s="63"/>
      <c r="CB13" s="63">
        <v>0</v>
      </c>
      <c r="CC13" s="63">
        <v>0</v>
      </c>
      <c r="CD13" s="63">
        <v>0</v>
      </c>
      <c r="CE13" s="63">
        <v>0</v>
      </c>
      <c r="CF13" s="63">
        <v>0</v>
      </c>
      <c r="CG13" s="63"/>
      <c r="CH13" s="63"/>
      <c r="CI13" s="63">
        <v>0</v>
      </c>
      <c r="CJ13" s="63">
        <v>0</v>
      </c>
      <c r="CK13" s="63">
        <v>0</v>
      </c>
      <c r="CL13" s="63">
        <v>0</v>
      </c>
      <c r="CM13" s="63"/>
      <c r="CN13" s="63"/>
      <c r="CO13" s="63"/>
      <c r="CP13" s="63"/>
      <c r="CQ13" s="63"/>
      <c r="CR13" s="63"/>
      <c r="CS13" s="63">
        <v>0</v>
      </c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  <c r="DY13" s="63"/>
      <c r="DZ13" s="63"/>
      <c r="EA13" s="63"/>
      <c r="EB13" s="63"/>
      <c r="EC13" s="63"/>
      <c r="ED13" s="63"/>
      <c r="EE13" s="63"/>
      <c r="EF13" s="63"/>
      <c r="EG13" s="63"/>
      <c r="EH13" s="63"/>
      <c r="EI13" s="63"/>
      <c r="EJ13" s="63"/>
      <c r="EK13" s="63"/>
      <c r="EL13" s="63"/>
      <c r="EM13" s="63"/>
      <c r="EN13" s="63"/>
      <c r="EO13" s="63"/>
      <c r="EP13" s="63"/>
      <c r="EQ13" s="63"/>
      <c r="ER13" s="63"/>
      <c r="ES13" s="63"/>
      <c r="ET13" s="63"/>
      <c r="EU13" s="63"/>
      <c r="EV13" s="63"/>
      <c r="EW13" s="63"/>
      <c r="EX13" s="63"/>
      <c r="EY13" s="63"/>
      <c r="EZ13" s="63"/>
      <c r="FA13" s="63"/>
      <c r="FB13" s="63"/>
      <c r="FC13" s="63"/>
      <c r="FD13" s="63"/>
      <c r="FE13" s="63">
        <v>0</v>
      </c>
      <c r="FF13" s="63"/>
      <c r="FG13" s="63">
        <v>0</v>
      </c>
      <c r="FH13" s="63">
        <v>0</v>
      </c>
      <c r="FI13" s="63">
        <v>0</v>
      </c>
      <c r="FJ13" s="63"/>
      <c r="FK13" s="63"/>
      <c r="FL13" s="63">
        <v>0</v>
      </c>
      <c r="FM13" s="63"/>
      <c r="FN13" s="63"/>
      <c r="FO13" s="63">
        <v>0</v>
      </c>
      <c r="FP13" s="63"/>
      <c r="FQ13" s="63">
        <v>0</v>
      </c>
      <c r="FR13" s="63"/>
      <c r="FS13" s="63"/>
      <c r="FT13" s="63"/>
      <c r="FU13" s="63"/>
      <c r="FV13" s="63"/>
      <c r="FW13" s="63"/>
      <c r="FX13" s="63"/>
      <c r="FY13" s="63"/>
      <c r="FZ13" s="63"/>
      <c r="GA13" s="63"/>
      <c r="GB13" s="63"/>
      <c r="GC13" s="63"/>
      <c r="GD13" s="63"/>
      <c r="GE13" s="63"/>
      <c r="GF13" s="63"/>
      <c r="GG13" s="63"/>
      <c r="GH13" s="63"/>
      <c r="GI13" s="63"/>
      <c r="GJ13" s="63"/>
      <c r="GK13" s="63"/>
      <c r="GL13" s="63"/>
      <c r="GM13" s="63"/>
      <c r="GN13" s="63"/>
      <c r="GO13" s="63"/>
      <c r="GP13" s="63"/>
      <c r="GQ13" s="63"/>
      <c r="GR13" s="63"/>
      <c r="GS13" s="63"/>
      <c r="GT13" s="63"/>
      <c r="GU13" s="63"/>
      <c r="GV13" s="63"/>
      <c r="GW13" s="63"/>
      <c r="GX13" s="63"/>
      <c r="GY13" s="63"/>
      <c r="GZ13" s="63"/>
      <c r="HA13" s="63"/>
      <c r="HB13" s="63"/>
      <c r="HC13" s="63"/>
      <c r="HD13" s="63"/>
      <c r="HE13" s="63"/>
      <c r="HF13" s="63"/>
      <c r="HG13" s="63"/>
      <c r="HH13" s="63"/>
      <c r="HI13" s="63"/>
      <c r="HJ13" s="63"/>
      <c r="HK13" s="63"/>
      <c r="HL13" s="63"/>
      <c r="HM13" s="63"/>
      <c r="HN13" s="63"/>
      <c r="HO13" s="63"/>
      <c r="HP13" s="63"/>
      <c r="HQ13" s="63"/>
      <c r="HR13" s="63"/>
      <c r="HS13" s="63"/>
      <c r="HT13" s="63"/>
      <c r="HU13" s="63"/>
      <c r="HV13" s="63"/>
      <c r="HW13" s="63"/>
      <c r="HX13" s="63"/>
      <c r="HY13" s="63"/>
      <c r="HZ13" s="63"/>
      <c r="IA13" s="63"/>
      <c r="IB13" s="63"/>
      <c r="IC13" s="63"/>
      <c r="ID13" s="63"/>
      <c r="IE13" s="63"/>
      <c r="IF13" s="63"/>
      <c r="IG13" s="63"/>
      <c r="IH13" s="63"/>
      <c r="II13" s="63"/>
      <c r="IJ13" s="63"/>
      <c r="IK13" s="63"/>
      <c r="IL13" s="63"/>
      <c r="IM13" s="63"/>
      <c r="IN13" s="63"/>
      <c r="IO13" s="63"/>
      <c r="IP13" s="63"/>
      <c r="IQ13" s="63"/>
      <c r="IR13" s="63"/>
      <c r="IS13" s="63"/>
      <c r="IT13" s="63"/>
      <c r="IU13" s="63"/>
      <c r="IV13" s="63"/>
      <c r="IW13" s="63"/>
      <c r="IX13" s="63"/>
      <c r="IY13" s="63"/>
      <c r="IZ13" s="63"/>
      <c r="JA13" s="63"/>
      <c r="JB13" s="63"/>
      <c r="JC13" s="63"/>
      <c r="JD13" s="63"/>
      <c r="JE13" s="63"/>
      <c r="JF13" s="63"/>
      <c r="JG13" s="63"/>
      <c r="JH13" s="63"/>
      <c r="JI13" s="63"/>
      <c r="JJ13" s="63"/>
      <c r="JK13" s="63"/>
      <c r="JL13" s="63"/>
      <c r="JM13" s="63"/>
      <c r="JN13" s="63"/>
      <c r="JO13" s="63"/>
      <c r="JP13" s="63"/>
      <c r="JQ13" s="63"/>
      <c r="JR13" s="63"/>
      <c r="JS13" s="63"/>
      <c r="JT13" s="63"/>
      <c r="JU13" s="63"/>
      <c r="JV13" s="63"/>
      <c r="JW13" s="63"/>
      <c r="JX13" s="63"/>
      <c r="JY13" s="63"/>
      <c r="JZ13" s="63"/>
      <c r="KA13" s="63"/>
      <c r="KB13" s="63"/>
      <c r="KC13" s="63"/>
      <c r="KD13" s="63"/>
      <c r="KE13" s="63"/>
      <c r="KF13" s="63"/>
      <c r="KG13" s="63"/>
      <c r="KH13" s="63"/>
      <c r="KI13" s="63"/>
      <c r="KJ13" s="63"/>
      <c r="KK13" s="63"/>
      <c r="KL13" s="63"/>
      <c r="KM13" s="63"/>
      <c r="KN13" s="63"/>
      <c r="KO13" s="63"/>
      <c r="KP13" s="63"/>
      <c r="KQ13" s="63"/>
      <c r="KR13" s="63"/>
      <c r="KS13" s="63"/>
      <c r="KT13" s="63"/>
      <c r="KU13" s="63"/>
      <c r="KV13" s="63"/>
      <c r="KW13" s="63"/>
      <c r="KX13" s="63"/>
      <c r="KY13" s="63"/>
      <c r="KZ13" s="63"/>
      <c r="LA13" s="63"/>
      <c r="LB13" s="63"/>
      <c r="LC13" s="63"/>
      <c r="LD13" s="63"/>
      <c r="LE13" s="63"/>
      <c r="LF13" s="63"/>
      <c r="LG13" s="63"/>
      <c r="LH13" s="63"/>
      <c r="LI13" s="63"/>
      <c r="LJ13" s="63"/>
      <c r="LK13" s="63"/>
      <c r="LL13" s="63"/>
      <c r="LM13" s="63"/>
      <c r="LN13" s="63"/>
      <c r="LO13" s="63"/>
      <c r="LP13" s="63"/>
      <c r="LQ13" s="63"/>
      <c r="LR13" s="63"/>
      <c r="LS13" s="63"/>
      <c r="LT13" s="63"/>
      <c r="LU13" s="63"/>
      <c r="LV13" s="63"/>
      <c r="LW13" s="63"/>
      <c r="LX13" s="63"/>
      <c r="LY13" s="63"/>
      <c r="LZ13" s="63"/>
      <c r="MA13" s="63"/>
      <c r="MB13" s="63"/>
      <c r="MC13" s="63"/>
      <c r="MD13" s="63"/>
      <c r="ME13" s="63"/>
      <c r="MF13" s="63"/>
      <c r="MG13" s="63"/>
      <c r="MH13" s="63"/>
      <c r="MI13" s="63"/>
      <c r="MJ13" s="63"/>
      <c r="MK13" s="63"/>
      <c r="ML13" s="63"/>
      <c r="MM13" s="63"/>
      <c r="MN13" s="63"/>
      <c r="MO13" s="63"/>
      <c r="MP13" s="63"/>
      <c r="MQ13" s="63"/>
      <c r="MR13" s="63"/>
      <c r="MS13" s="63"/>
      <c r="MT13" s="63"/>
      <c r="MU13" s="63"/>
      <c r="MV13" s="63"/>
      <c r="MW13" s="63"/>
      <c r="MX13" s="63"/>
      <c r="MY13" s="63"/>
      <c r="MZ13" s="63"/>
      <c r="NA13" s="63"/>
      <c r="NB13" s="63"/>
      <c r="NC13" s="63"/>
      <c r="ND13" s="63"/>
      <c r="NE13" s="63"/>
      <c r="NF13" s="63"/>
      <c r="NG13" s="63"/>
      <c r="NH13" s="63"/>
    </row>
    <row r="14" spans="1:372" s="34" customFormat="1" ht="15" outlineLevel="1" thickBot="1" x14ac:dyDescent="0.25">
      <c r="A14" s="1049"/>
      <c r="B14" s="36">
        <f>B12/30</f>
        <v>0</v>
      </c>
      <c r="C14" s="38"/>
      <c r="D14" s="47"/>
      <c r="E14" s="27" t="s">
        <v>3</v>
      </c>
      <c r="F14" s="25"/>
      <c r="G14" s="33">
        <v>20272.536399999994</v>
      </c>
      <c r="H14" s="33" t="e">
        <f t="shared" ref="H14:AL14" si="12">H11+H7+H15</f>
        <v>#VALUE!</v>
      </c>
      <c r="I14" s="33" t="e">
        <f t="shared" si="12"/>
        <v>#VALUE!</v>
      </c>
      <c r="J14" s="33" t="e">
        <f t="shared" si="12"/>
        <v>#VALUE!</v>
      </c>
      <c r="K14" s="33" t="e">
        <f t="shared" si="12"/>
        <v>#VALUE!</v>
      </c>
      <c r="L14" s="33" t="e">
        <f t="shared" si="12"/>
        <v>#VALUE!</v>
      </c>
      <c r="M14" s="33" t="e">
        <f t="shared" si="12"/>
        <v>#VALUE!</v>
      </c>
      <c r="N14" s="33" t="e">
        <f t="shared" si="12"/>
        <v>#VALUE!</v>
      </c>
      <c r="O14" s="33" t="e">
        <f t="shared" si="12"/>
        <v>#VALUE!</v>
      </c>
      <c r="P14" s="33" t="e">
        <f t="shared" si="12"/>
        <v>#VALUE!</v>
      </c>
      <c r="Q14" s="33" t="e">
        <f t="shared" si="12"/>
        <v>#VALUE!</v>
      </c>
      <c r="R14" s="33" t="e">
        <f t="shared" si="12"/>
        <v>#VALUE!</v>
      </c>
      <c r="S14" s="33" t="e">
        <f t="shared" si="12"/>
        <v>#VALUE!</v>
      </c>
      <c r="T14" s="33" t="e">
        <f t="shared" si="12"/>
        <v>#VALUE!</v>
      </c>
      <c r="U14" s="33" t="e">
        <f t="shared" si="12"/>
        <v>#VALUE!</v>
      </c>
      <c r="V14" s="33" t="e">
        <f t="shared" si="12"/>
        <v>#VALUE!</v>
      </c>
      <c r="W14" s="33" t="e">
        <f t="shared" si="12"/>
        <v>#VALUE!</v>
      </c>
      <c r="X14" s="33" t="e">
        <f t="shared" si="12"/>
        <v>#VALUE!</v>
      </c>
      <c r="Y14" s="33" t="e">
        <f t="shared" si="12"/>
        <v>#VALUE!</v>
      </c>
      <c r="Z14" s="33" t="e">
        <f t="shared" si="12"/>
        <v>#VALUE!</v>
      </c>
      <c r="AA14" s="33" t="e">
        <f t="shared" si="12"/>
        <v>#VALUE!</v>
      </c>
      <c r="AB14" s="33" t="e">
        <f t="shared" si="12"/>
        <v>#VALUE!</v>
      </c>
      <c r="AC14" s="33" t="e">
        <f t="shared" si="12"/>
        <v>#VALUE!</v>
      </c>
      <c r="AD14" s="33" t="e">
        <f t="shared" si="12"/>
        <v>#VALUE!</v>
      </c>
      <c r="AE14" s="33" t="e">
        <f t="shared" si="12"/>
        <v>#VALUE!</v>
      </c>
      <c r="AF14" s="33" t="e">
        <f t="shared" si="12"/>
        <v>#VALUE!</v>
      </c>
      <c r="AG14" s="33" t="e">
        <f t="shared" si="12"/>
        <v>#VALUE!</v>
      </c>
      <c r="AH14" s="33" t="e">
        <f t="shared" si="12"/>
        <v>#VALUE!</v>
      </c>
      <c r="AI14" s="33" t="e">
        <f t="shared" si="12"/>
        <v>#VALUE!</v>
      </c>
      <c r="AJ14" s="33" t="e">
        <f t="shared" si="12"/>
        <v>#VALUE!</v>
      </c>
      <c r="AK14" s="33" t="e">
        <f t="shared" si="12"/>
        <v>#VALUE!</v>
      </c>
      <c r="AL14" s="33" t="e">
        <f t="shared" si="12"/>
        <v>#VALUE!</v>
      </c>
      <c r="AM14" s="33" t="e">
        <f>AM11+AM7+AM15</f>
        <v>#VALUE!</v>
      </c>
      <c r="AN14" s="33" t="e">
        <f t="shared" ref="AN14:BN14" si="13">AN11+AN7+AN15</f>
        <v>#VALUE!</v>
      </c>
      <c r="AO14" s="33" t="e">
        <f t="shared" si="13"/>
        <v>#VALUE!</v>
      </c>
      <c r="AP14" s="33" t="e">
        <f t="shared" si="13"/>
        <v>#VALUE!</v>
      </c>
      <c r="AQ14" s="33" t="e">
        <f t="shared" si="13"/>
        <v>#VALUE!</v>
      </c>
      <c r="AR14" s="33" t="e">
        <f t="shared" si="13"/>
        <v>#VALUE!</v>
      </c>
      <c r="AS14" s="33" t="e">
        <f t="shared" si="13"/>
        <v>#VALUE!</v>
      </c>
      <c r="AT14" s="33" t="e">
        <f t="shared" si="13"/>
        <v>#VALUE!</v>
      </c>
      <c r="AU14" s="33" t="e">
        <f t="shared" si="13"/>
        <v>#VALUE!</v>
      </c>
      <c r="AV14" s="33" t="e">
        <f t="shared" si="13"/>
        <v>#VALUE!</v>
      </c>
      <c r="AW14" s="33" t="e">
        <f t="shared" si="13"/>
        <v>#VALUE!</v>
      </c>
      <c r="AX14" s="33" t="e">
        <f t="shared" si="13"/>
        <v>#VALUE!</v>
      </c>
      <c r="AY14" s="33" t="e">
        <f t="shared" si="13"/>
        <v>#VALUE!</v>
      </c>
      <c r="AZ14" s="33" t="e">
        <f t="shared" si="13"/>
        <v>#VALUE!</v>
      </c>
      <c r="BA14" s="33" t="e">
        <f t="shared" si="13"/>
        <v>#VALUE!</v>
      </c>
      <c r="BB14" s="33" t="e">
        <f t="shared" si="13"/>
        <v>#VALUE!</v>
      </c>
      <c r="BC14" s="33" t="e">
        <f t="shared" si="13"/>
        <v>#VALUE!</v>
      </c>
      <c r="BD14" s="33" t="e">
        <f t="shared" si="13"/>
        <v>#VALUE!</v>
      </c>
      <c r="BE14" s="33" t="e">
        <f t="shared" si="13"/>
        <v>#VALUE!</v>
      </c>
      <c r="BF14" s="33" t="e">
        <f t="shared" si="13"/>
        <v>#VALUE!</v>
      </c>
      <c r="BG14" s="33" t="e">
        <f t="shared" si="13"/>
        <v>#VALUE!</v>
      </c>
      <c r="BH14" s="33" t="e">
        <f t="shared" si="13"/>
        <v>#VALUE!</v>
      </c>
      <c r="BI14" s="33" t="e">
        <f t="shared" si="13"/>
        <v>#VALUE!</v>
      </c>
      <c r="BJ14" s="33" t="e">
        <f t="shared" si="13"/>
        <v>#VALUE!</v>
      </c>
      <c r="BK14" s="33" t="e">
        <f t="shared" si="13"/>
        <v>#VALUE!</v>
      </c>
      <c r="BL14" s="33" t="e">
        <f t="shared" si="13"/>
        <v>#VALUE!</v>
      </c>
      <c r="BM14" s="33" t="e">
        <f t="shared" si="13"/>
        <v>#VALUE!</v>
      </c>
      <c r="BN14" s="33" t="e">
        <f t="shared" si="13"/>
        <v>#VALUE!</v>
      </c>
      <c r="BO14" s="33" t="e">
        <f t="shared" ref="BO14:DZ14" si="14">BO11+BO7+BO15</f>
        <v>#VALUE!</v>
      </c>
      <c r="BP14" s="33" t="e">
        <f t="shared" si="14"/>
        <v>#VALUE!</v>
      </c>
      <c r="BQ14" s="33" t="e">
        <f t="shared" si="14"/>
        <v>#VALUE!</v>
      </c>
      <c r="BR14" s="33" t="e">
        <f t="shared" si="14"/>
        <v>#VALUE!</v>
      </c>
      <c r="BS14" s="33" t="e">
        <f t="shared" si="14"/>
        <v>#VALUE!</v>
      </c>
      <c r="BT14" s="33" t="e">
        <f t="shared" si="14"/>
        <v>#VALUE!</v>
      </c>
      <c r="BU14" s="33" t="e">
        <f t="shared" si="14"/>
        <v>#VALUE!</v>
      </c>
      <c r="BV14" s="33" t="e">
        <f t="shared" si="14"/>
        <v>#VALUE!</v>
      </c>
      <c r="BW14" s="33" t="e">
        <f t="shared" si="14"/>
        <v>#VALUE!</v>
      </c>
      <c r="BX14" s="33" t="e">
        <f t="shared" si="14"/>
        <v>#VALUE!</v>
      </c>
      <c r="BY14" s="33" t="e">
        <f t="shared" si="14"/>
        <v>#VALUE!</v>
      </c>
      <c r="BZ14" s="33" t="e">
        <f t="shared" si="14"/>
        <v>#VALUE!</v>
      </c>
      <c r="CA14" s="33" t="e">
        <f t="shared" si="14"/>
        <v>#VALUE!</v>
      </c>
      <c r="CB14" s="33" t="e">
        <f t="shared" si="14"/>
        <v>#VALUE!</v>
      </c>
      <c r="CC14" s="33" t="e">
        <f t="shared" si="14"/>
        <v>#VALUE!</v>
      </c>
      <c r="CD14" s="33" t="e">
        <f t="shared" si="14"/>
        <v>#VALUE!</v>
      </c>
      <c r="CE14" s="33" t="e">
        <f t="shared" si="14"/>
        <v>#VALUE!</v>
      </c>
      <c r="CF14" s="33" t="e">
        <f t="shared" si="14"/>
        <v>#VALUE!</v>
      </c>
      <c r="CG14" s="33" t="e">
        <f t="shared" si="14"/>
        <v>#VALUE!</v>
      </c>
      <c r="CH14" s="33" t="e">
        <f t="shared" si="14"/>
        <v>#VALUE!</v>
      </c>
      <c r="CI14" s="33" t="e">
        <f t="shared" si="14"/>
        <v>#VALUE!</v>
      </c>
      <c r="CJ14" s="33" t="e">
        <f t="shared" si="14"/>
        <v>#VALUE!</v>
      </c>
      <c r="CK14" s="33" t="e">
        <f t="shared" si="14"/>
        <v>#VALUE!</v>
      </c>
      <c r="CL14" s="33" t="e">
        <f t="shared" si="14"/>
        <v>#VALUE!</v>
      </c>
      <c r="CM14" s="33" t="e">
        <f t="shared" si="14"/>
        <v>#VALUE!</v>
      </c>
      <c r="CN14" s="33" t="e">
        <f t="shared" si="14"/>
        <v>#VALUE!</v>
      </c>
      <c r="CO14" s="33" t="e">
        <f t="shared" si="14"/>
        <v>#VALUE!</v>
      </c>
      <c r="CP14" s="33" t="e">
        <f t="shared" si="14"/>
        <v>#VALUE!</v>
      </c>
      <c r="CQ14" s="33" t="e">
        <f t="shared" si="14"/>
        <v>#VALUE!</v>
      </c>
      <c r="CR14" s="33" t="e">
        <f t="shared" si="14"/>
        <v>#VALUE!</v>
      </c>
      <c r="CS14" s="33" t="e">
        <f t="shared" si="14"/>
        <v>#VALUE!</v>
      </c>
      <c r="CT14" s="33" t="e">
        <f t="shared" si="14"/>
        <v>#VALUE!</v>
      </c>
      <c r="CU14" s="33" t="e">
        <f t="shared" si="14"/>
        <v>#VALUE!</v>
      </c>
      <c r="CV14" s="33" t="e">
        <f t="shared" si="14"/>
        <v>#VALUE!</v>
      </c>
      <c r="CW14" s="33" t="e">
        <f t="shared" si="14"/>
        <v>#VALUE!</v>
      </c>
      <c r="CX14" s="33" t="e">
        <f t="shared" si="14"/>
        <v>#VALUE!</v>
      </c>
      <c r="CY14" s="33" t="e">
        <f t="shared" si="14"/>
        <v>#VALUE!</v>
      </c>
      <c r="CZ14" s="33" t="e">
        <f t="shared" si="14"/>
        <v>#VALUE!</v>
      </c>
      <c r="DA14" s="33" t="e">
        <f t="shared" si="14"/>
        <v>#VALUE!</v>
      </c>
      <c r="DB14" s="33" t="e">
        <f t="shared" si="14"/>
        <v>#VALUE!</v>
      </c>
      <c r="DC14" s="33" t="e">
        <f t="shared" si="14"/>
        <v>#VALUE!</v>
      </c>
      <c r="DD14" s="33" t="e">
        <f t="shared" si="14"/>
        <v>#VALUE!</v>
      </c>
      <c r="DE14" s="33" t="e">
        <f t="shared" si="14"/>
        <v>#VALUE!</v>
      </c>
      <c r="DF14" s="33" t="e">
        <f t="shared" si="14"/>
        <v>#VALUE!</v>
      </c>
      <c r="DG14" s="33" t="e">
        <f t="shared" si="14"/>
        <v>#VALUE!</v>
      </c>
      <c r="DH14" s="33" t="e">
        <f t="shared" si="14"/>
        <v>#VALUE!</v>
      </c>
      <c r="DI14" s="33" t="e">
        <f t="shared" si="14"/>
        <v>#VALUE!</v>
      </c>
      <c r="DJ14" s="33" t="e">
        <f t="shared" si="14"/>
        <v>#VALUE!</v>
      </c>
      <c r="DK14" s="33" t="e">
        <f t="shared" si="14"/>
        <v>#VALUE!</v>
      </c>
      <c r="DL14" s="33" t="e">
        <f t="shared" si="14"/>
        <v>#VALUE!</v>
      </c>
      <c r="DM14" s="33" t="e">
        <f t="shared" si="14"/>
        <v>#VALUE!</v>
      </c>
      <c r="DN14" s="33" t="e">
        <f t="shared" si="14"/>
        <v>#VALUE!</v>
      </c>
      <c r="DO14" s="33" t="e">
        <f t="shared" si="14"/>
        <v>#VALUE!</v>
      </c>
      <c r="DP14" s="33" t="e">
        <f t="shared" si="14"/>
        <v>#VALUE!</v>
      </c>
      <c r="DQ14" s="33" t="e">
        <f t="shared" si="14"/>
        <v>#VALUE!</v>
      </c>
      <c r="DR14" s="33" t="e">
        <f t="shared" si="14"/>
        <v>#VALUE!</v>
      </c>
      <c r="DS14" s="33" t="e">
        <f t="shared" si="14"/>
        <v>#VALUE!</v>
      </c>
      <c r="DT14" s="33" t="e">
        <f t="shared" si="14"/>
        <v>#VALUE!</v>
      </c>
      <c r="DU14" s="33" t="e">
        <f t="shared" si="14"/>
        <v>#VALUE!</v>
      </c>
      <c r="DV14" s="33" t="e">
        <f t="shared" si="14"/>
        <v>#VALUE!</v>
      </c>
      <c r="DW14" s="33" t="e">
        <f t="shared" si="14"/>
        <v>#VALUE!</v>
      </c>
      <c r="DX14" s="33" t="e">
        <f t="shared" si="14"/>
        <v>#VALUE!</v>
      </c>
      <c r="DY14" s="33" t="e">
        <f t="shared" si="14"/>
        <v>#VALUE!</v>
      </c>
      <c r="DZ14" s="33" t="e">
        <f t="shared" si="14"/>
        <v>#VALUE!</v>
      </c>
      <c r="EA14" s="33" t="e">
        <f t="shared" ref="EA14:GL14" si="15">EA11+EA7+EA15</f>
        <v>#VALUE!</v>
      </c>
      <c r="EB14" s="33" t="e">
        <f t="shared" si="15"/>
        <v>#VALUE!</v>
      </c>
      <c r="EC14" s="33" t="e">
        <f t="shared" si="15"/>
        <v>#VALUE!</v>
      </c>
      <c r="ED14" s="33" t="e">
        <f t="shared" si="15"/>
        <v>#VALUE!</v>
      </c>
      <c r="EE14" s="33" t="e">
        <f t="shared" si="15"/>
        <v>#VALUE!</v>
      </c>
      <c r="EF14" s="33" t="e">
        <f t="shared" si="15"/>
        <v>#VALUE!</v>
      </c>
      <c r="EG14" s="33" t="e">
        <f t="shared" si="15"/>
        <v>#VALUE!</v>
      </c>
      <c r="EH14" s="33" t="e">
        <f t="shared" si="15"/>
        <v>#VALUE!</v>
      </c>
      <c r="EI14" s="33" t="e">
        <f t="shared" si="15"/>
        <v>#VALUE!</v>
      </c>
      <c r="EJ14" s="33" t="e">
        <f t="shared" si="15"/>
        <v>#VALUE!</v>
      </c>
      <c r="EK14" s="33" t="e">
        <f t="shared" si="15"/>
        <v>#VALUE!</v>
      </c>
      <c r="EL14" s="33" t="e">
        <f t="shared" si="15"/>
        <v>#VALUE!</v>
      </c>
      <c r="EM14" s="33" t="e">
        <f t="shared" si="15"/>
        <v>#VALUE!</v>
      </c>
      <c r="EN14" s="33" t="e">
        <f t="shared" si="15"/>
        <v>#VALUE!</v>
      </c>
      <c r="EO14" s="33" t="e">
        <f t="shared" si="15"/>
        <v>#VALUE!</v>
      </c>
      <c r="EP14" s="33" t="e">
        <f t="shared" si="15"/>
        <v>#VALUE!</v>
      </c>
      <c r="EQ14" s="33" t="e">
        <f t="shared" si="15"/>
        <v>#VALUE!</v>
      </c>
      <c r="ER14" s="33" t="e">
        <f t="shared" si="15"/>
        <v>#VALUE!</v>
      </c>
      <c r="ES14" s="33" t="e">
        <f t="shared" si="15"/>
        <v>#VALUE!</v>
      </c>
      <c r="ET14" s="33" t="e">
        <f t="shared" si="15"/>
        <v>#VALUE!</v>
      </c>
      <c r="EU14" s="33" t="e">
        <f t="shared" si="15"/>
        <v>#VALUE!</v>
      </c>
      <c r="EV14" s="33" t="e">
        <f t="shared" si="15"/>
        <v>#VALUE!</v>
      </c>
      <c r="EW14" s="33" t="e">
        <f t="shared" si="15"/>
        <v>#VALUE!</v>
      </c>
      <c r="EX14" s="33" t="e">
        <f t="shared" si="15"/>
        <v>#VALUE!</v>
      </c>
      <c r="EY14" s="33" t="e">
        <f t="shared" si="15"/>
        <v>#VALUE!</v>
      </c>
      <c r="EZ14" s="33" t="e">
        <f t="shared" si="15"/>
        <v>#VALUE!</v>
      </c>
      <c r="FA14" s="33" t="e">
        <f t="shared" si="15"/>
        <v>#VALUE!</v>
      </c>
      <c r="FB14" s="33" t="e">
        <f t="shared" si="15"/>
        <v>#VALUE!</v>
      </c>
      <c r="FC14" s="33" t="e">
        <f t="shared" si="15"/>
        <v>#VALUE!</v>
      </c>
      <c r="FD14" s="33" t="e">
        <f t="shared" si="15"/>
        <v>#VALUE!</v>
      </c>
      <c r="FE14" s="33" t="e">
        <f t="shared" si="15"/>
        <v>#VALUE!</v>
      </c>
      <c r="FF14" s="33" t="e">
        <f t="shared" si="15"/>
        <v>#VALUE!</v>
      </c>
      <c r="FG14" s="33" t="e">
        <f t="shared" si="15"/>
        <v>#VALUE!</v>
      </c>
      <c r="FH14" s="33" t="e">
        <f t="shared" si="15"/>
        <v>#VALUE!</v>
      </c>
      <c r="FI14" s="33" t="e">
        <f t="shared" si="15"/>
        <v>#VALUE!</v>
      </c>
      <c r="FJ14" s="33" t="e">
        <f t="shared" si="15"/>
        <v>#VALUE!</v>
      </c>
      <c r="FK14" s="33" t="e">
        <f t="shared" si="15"/>
        <v>#VALUE!</v>
      </c>
      <c r="FL14" s="33" t="e">
        <f t="shared" si="15"/>
        <v>#VALUE!</v>
      </c>
      <c r="FM14" s="33" t="e">
        <f t="shared" si="15"/>
        <v>#VALUE!</v>
      </c>
      <c r="FN14" s="33" t="e">
        <f t="shared" si="15"/>
        <v>#VALUE!</v>
      </c>
      <c r="FO14" s="33" t="e">
        <f t="shared" si="15"/>
        <v>#VALUE!</v>
      </c>
      <c r="FP14" s="33" t="e">
        <f t="shared" si="15"/>
        <v>#VALUE!</v>
      </c>
      <c r="FQ14" s="33" t="e">
        <f t="shared" si="15"/>
        <v>#VALUE!</v>
      </c>
      <c r="FR14" s="33" t="e">
        <f t="shared" si="15"/>
        <v>#VALUE!</v>
      </c>
      <c r="FS14" s="33" t="e">
        <f t="shared" si="15"/>
        <v>#VALUE!</v>
      </c>
      <c r="FT14" s="33" t="e">
        <f t="shared" si="15"/>
        <v>#VALUE!</v>
      </c>
      <c r="FU14" s="33" t="e">
        <f t="shared" si="15"/>
        <v>#VALUE!</v>
      </c>
      <c r="FV14" s="33" t="e">
        <f t="shared" si="15"/>
        <v>#VALUE!</v>
      </c>
      <c r="FW14" s="33" t="e">
        <f t="shared" si="15"/>
        <v>#VALUE!</v>
      </c>
      <c r="FX14" s="33" t="e">
        <f t="shared" si="15"/>
        <v>#VALUE!</v>
      </c>
      <c r="FY14" s="33" t="e">
        <f t="shared" si="15"/>
        <v>#VALUE!</v>
      </c>
      <c r="FZ14" s="33" t="e">
        <f t="shared" si="15"/>
        <v>#VALUE!</v>
      </c>
      <c r="GA14" s="33" t="e">
        <f t="shared" si="15"/>
        <v>#VALUE!</v>
      </c>
      <c r="GB14" s="33" t="e">
        <f t="shared" si="15"/>
        <v>#VALUE!</v>
      </c>
      <c r="GC14" s="33" t="e">
        <f t="shared" si="15"/>
        <v>#VALUE!</v>
      </c>
      <c r="GD14" s="33" t="e">
        <f t="shared" si="15"/>
        <v>#VALUE!</v>
      </c>
      <c r="GE14" s="33" t="e">
        <f t="shared" si="15"/>
        <v>#VALUE!</v>
      </c>
      <c r="GF14" s="33" t="e">
        <f t="shared" si="15"/>
        <v>#VALUE!</v>
      </c>
      <c r="GG14" s="33" t="e">
        <f t="shared" si="15"/>
        <v>#VALUE!</v>
      </c>
      <c r="GH14" s="33" t="e">
        <f t="shared" si="15"/>
        <v>#VALUE!</v>
      </c>
      <c r="GI14" s="33" t="e">
        <f t="shared" si="15"/>
        <v>#VALUE!</v>
      </c>
      <c r="GJ14" s="33" t="e">
        <f t="shared" si="15"/>
        <v>#VALUE!</v>
      </c>
      <c r="GK14" s="33" t="e">
        <f t="shared" si="15"/>
        <v>#VALUE!</v>
      </c>
      <c r="GL14" s="33" t="e">
        <f t="shared" si="15"/>
        <v>#VALUE!</v>
      </c>
      <c r="GM14" s="33" t="e">
        <f t="shared" ref="GM14:IX14" si="16">GM11+GM7+GM15</f>
        <v>#VALUE!</v>
      </c>
      <c r="GN14" s="33" t="e">
        <f t="shared" si="16"/>
        <v>#VALUE!</v>
      </c>
      <c r="GO14" s="33" t="e">
        <f t="shared" si="16"/>
        <v>#VALUE!</v>
      </c>
      <c r="GP14" s="33" t="e">
        <f t="shared" si="16"/>
        <v>#VALUE!</v>
      </c>
      <c r="GQ14" s="33" t="e">
        <f t="shared" si="16"/>
        <v>#VALUE!</v>
      </c>
      <c r="GR14" s="33" t="e">
        <f t="shared" si="16"/>
        <v>#VALUE!</v>
      </c>
      <c r="GS14" s="33" t="e">
        <f t="shared" si="16"/>
        <v>#VALUE!</v>
      </c>
      <c r="GT14" s="33" t="e">
        <f t="shared" si="16"/>
        <v>#VALUE!</v>
      </c>
      <c r="GU14" s="33" t="e">
        <f t="shared" si="16"/>
        <v>#VALUE!</v>
      </c>
      <c r="GV14" s="33" t="e">
        <f t="shared" si="16"/>
        <v>#VALUE!</v>
      </c>
      <c r="GW14" s="33" t="e">
        <f t="shared" si="16"/>
        <v>#VALUE!</v>
      </c>
      <c r="GX14" s="33" t="e">
        <f t="shared" si="16"/>
        <v>#VALUE!</v>
      </c>
      <c r="GY14" s="33" t="e">
        <f t="shared" si="16"/>
        <v>#VALUE!</v>
      </c>
      <c r="GZ14" s="33" t="e">
        <f t="shared" si="16"/>
        <v>#VALUE!</v>
      </c>
      <c r="HA14" s="33" t="e">
        <f t="shared" si="16"/>
        <v>#VALUE!</v>
      </c>
      <c r="HB14" s="33" t="e">
        <f t="shared" si="16"/>
        <v>#VALUE!</v>
      </c>
      <c r="HC14" s="33" t="e">
        <f t="shared" si="16"/>
        <v>#VALUE!</v>
      </c>
      <c r="HD14" s="33" t="e">
        <f t="shared" si="16"/>
        <v>#VALUE!</v>
      </c>
      <c r="HE14" s="33" t="e">
        <f t="shared" si="16"/>
        <v>#VALUE!</v>
      </c>
      <c r="HF14" s="33" t="e">
        <f t="shared" si="16"/>
        <v>#VALUE!</v>
      </c>
      <c r="HG14" s="33" t="e">
        <f t="shared" si="16"/>
        <v>#VALUE!</v>
      </c>
      <c r="HH14" s="33" t="e">
        <f t="shared" si="16"/>
        <v>#VALUE!</v>
      </c>
      <c r="HI14" s="33" t="e">
        <f t="shared" si="16"/>
        <v>#VALUE!</v>
      </c>
      <c r="HJ14" s="33" t="e">
        <f t="shared" si="16"/>
        <v>#VALUE!</v>
      </c>
      <c r="HK14" s="33" t="e">
        <f t="shared" si="16"/>
        <v>#VALUE!</v>
      </c>
      <c r="HL14" s="33" t="e">
        <f t="shared" si="16"/>
        <v>#VALUE!</v>
      </c>
      <c r="HM14" s="33" t="e">
        <f t="shared" si="16"/>
        <v>#VALUE!</v>
      </c>
      <c r="HN14" s="33" t="e">
        <f t="shared" si="16"/>
        <v>#VALUE!</v>
      </c>
      <c r="HO14" s="33" t="e">
        <f t="shared" si="16"/>
        <v>#VALUE!</v>
      </c>
      <c r="HP14" s="33" t="e">
        <f t="shared" si="16"/>
        <v>#VALUE!</v>
      </c>
      <c r="HQ14" s="33" t="e">
        <f t="shared" si="16"/>
        <v>#VALUE!</v>
      </c>
      <c r="HR14" s="33" t="e">
        <f t="shared" si="16"/>
        <v>#VALUE!</v>
      </c>
      <c r="HS14" s="33" t="e">
        <f t="shared" si="16"/>
        <v>#VALUE!</v>
      </c>
      <c r="HT14" s="33" t="e">
        <f t="shared" si="16"/>
        <v>#VALUE!</v>
      </c>
      <c r="HU14" s="33" t="e">
        <f t="shared" si="16"/>
        <v>#VALUE!</v>
      </c>
      <c r="HV14" s="33" t="e">
        <f t="shared" si="16"/>
        <v>#VALUE!</v>
      </c>
      <c r="HW14" s="33" t="e">
        <f t="shared" si="16"/>
        <v>#VALUE!</v>
      </c>
      <c r="HX14" s="33" t="e">
        <f t="shared" si="16"/>
        <v>#VALUE!</v>
      </c>
      <c r="HY14" s="33" t="e">
        <f t="shared" si="16"/>
        <v>#VALUE!</v>
      </c>
      <c r="HZ14" s="33" t="e">
        <f t="shared" si="16"/>
        <v>#VALUE!</v>
      </c>
      <c r="IA14" s="33" t="e">
        <f t="shared" si="16"/>
        <v>#VALUE!</v>
      </c>
      <c r="IB14" s="33" t="e">
        <f t="shared" si="16"/>
        <v>#VALUE!</v>
      </c>
      <c r="IC14" s="33" t="e">
        <f t="shared" si="16"/>
        <v>#VALUE!</v>
      </c>
      <c r="ID14" s="33" t="e">
        <f t="shared" si="16"/>
        <v>#VALUE!</v>
      </c>
      <c r="IE14" s="33" t="e">
        <f t="shared" si="16"/>
        <v>#VALUE!</v>
      </c>
      <c r="IF14" s="33" t="e">
        <f t="shared" si="16"/>
        <v>#VALUE!</v>
      </c>
      <c r="IG14" s="33" t="e">
        <f t="shared" si="16"/>
        <v>#VALUE!</v>
      </c>
      <c r="IH14" s="33" t="e">
        <f t="shared" si="16"/>
        <v>#VALUE!</v>
      </c>
      <c r="II14" s="33" t="e">
        <f t="shared" si="16"/>
        <v>#VALUE!</v>
      </c>
      <c r="IJ14" s="33" t="e">
        <f t="shared" si="16"/>
        <v>#VALUE!</v>
      </c>
      <c r="IK14" s="33" t="e">
        <f t="shared" si="16"/>
        <v>#VALUE!</v>
      </c>
      <c r="IL14" s="33" t="e">
        <f t="shared" si="16"/>
        <v>#VALUE!</v>
      </c>
      <c r="IM14" s="33" t="e">
        <f t="shared" si="16"/>
        <v>#VALUE!</v>
      </c>
      <c r="IN14" s="33" t="e">
        <f t="shared" si="16"/>
        <v>#VALUE!</v>
      </c>
      <c r="IO14" s="33" t="e">
        <f t="shared" si="16"/>
        <v>#VALUE!</v>
      </c>
      <c r="IP14" s="33" t="e">
        <f t="shared" si="16"/>
        <v>#VALUE!</v>
      </c>
      <c r="IQ14" s="33" t="e">
        <f t="shared" si="16"/>
        <v>#VALUE!</v>
      </c>
      <c r="IR14" s="33" t="e">
        <f t="shared" si="16"/>
        <v>#VALUE!</v>
      </c>
      <c r="IS14" s="33" t="e">
        <f t="shared" si="16"/>
        <v>#VALUE!</v>
      </c>
      <c r="IT14" s="33" t="e">
        <f t="shared" si="16"/>
        <v>#VALUE!</v>
      </c>
      <c r="IU14" s="33" t="e">
        <f t="shared" si="16"/>
        <v>#VALUE!</v>
      </c>
      <c r="IV14" s="33" t="e">
        <f t="shared" si="16"/>
        <v>#VALUE!</v>
      </c>
      <c r="IW14" s="33" t="e">
        <f t="shared" si="16"/>
        <v>#VALUE!</v>
      </c>
      <c r="IX14" s="33" t="e">
        <f t="shared" si="16"/>
        <v>#VALUE!</v>
      </c>
      <c r="IY14" s="33" t="e">
        <f t="shared" ref="IY14:LJ14" si="17">IY11+IY7+IY15</f>
        <v>#VALUE!</v>
      </c>
      <c r="IZ14" s="33" t="e">
        <f t="shared" si="17"/>
        <v>#VALUE!</v>
      </c>
      <c r="JA14" s="33" t="e">
        <f t="shared" si="17"/>
        <v>#VALUE!</v>
      </c>
      <c r="JB14" s="33" t="e">
        <f t="shared" si="17"/>
        <v>#VALUE!</v>
      </c>
      <c r="JC14" s="33" t="e">
        <f t="shared" si="17"/>
        <v>#VALUE!</v>
      </c>
      <c r="JD14" s="33" t="e">
        <f t="shared" si="17"/>
        <v>#VALUE!</v>
      </c>
      <c r="JE14" s="33" t="e">
        <f t="shared" si="17"/>
        <v>#VALUE!</v>
      </c>
      <c r="JF14" s="33" t="e">
        <f t="shared" si="17"/>
        <v>#VALUE!</v>
      </c>
      <c r="JG14" s="33" t="e">
        <f t="shared" si="17"/>
        <v>#VALUE!</v>
      </c>
      <c r="JH14" s="33" t="e">
        <f t="shared" si="17"/>
        <v>#VALUE!</v>
      </c>
      <c r="JI14" s="33" t="e">
        <f t="shared" si="17"/>
        <v>#VALUE!</v>
      </c>
      <c r="JJ14" s="33" t="e">
        <f t="shared" si="17"/>
        <v>#VALUE!</v>
      </c>
      <c r="JK14" s="33" t="e">
        <f t="shared" si="17"/>
        <v>#VALUE!</v>
      </c>
      <c r="JL14" s="33" t="e">
        <f t="shared" si="17"/>
        <v>#VALUE!</v>
      </c>
      <c r="JM14" s="33" t="e">
        <f t="shared" si="17"/>
        <v>#VALUE!</v>
      </c>
      <c r="JN14" s="33" t="e">
        <f t="shared" si="17"/>
        <v>#VALUE!</v>
      </c>
      <c r="JO14" s="33" t="e">
        <f t="shared" si="17"/>
        <v>#VALUE!</v>
      </c>
      <c r="JP14" s="33" t="e">
        <f t="shared" si="17"/>
        <v>#VALUE!</v>
      </c>
      <c r="JQ14" s="33" t="e">
        <f t="shared" si="17"/>
        <v>#VALUE!</v>
      </c>
      <c r="JR14" s="33" t="e">
        <f t="shared" si="17"/>
        <v>#VALUE!</v>
      </c>
      <c r="JS14" s="33" t="e">
        <f t="shared" si="17"/>
        <v>#VALUE!</v>
      </c>
      <c r="JT14" s="33" t="e">
        <f t="shared" si="17"/>
        <v>#VALUE!</v>
      </c>
      <c r="JU14" s="33" t="e">
        <f t="shared" si="17"/>
        <v>#VALUE!</v>
      </c>
      <c r="JV14" s="33" t="e">
        <f t="shared" si="17"/>
        <v>#VALUE!</v>
      </c>
      <c r="JW14" s="33" t="e">
        <f t="shared" si="17"/>
        <v>#VALUE!</v>
      </c>
      <c r="JX14" s="33" t="e">
        <f t="shared" si="17"/>
        <v>#VALUE!</v>
      </c>
      <c r="JY14" s="33" t="e">
        <f t="shared" si="17"/>
        <v>#VALUE!</v>
      </c>
      <c r="JZ14" s="33" t="e">
        <f t="shared" si="17"/>
        <v>#VALUE!</v>
      </c>
      <c r="KA14" s="33" t="e">
        <f t="shared" si="17"/>
        <v>#VALUE!</v>
      </c>
      <c r="KB14" s="33" t="e">
        <f t="shared" si="17"/>
        <v>#VALUE!</v>
      </c>
      <c r="KC14" s="33" t="e">
        <f t="shared" si="17"/>
        <v>#VALUE!</v>
      </c>
      <c r="KD14" s="33" t="e">
        <f t="shared" si="17"/>
        <v>#VALUE!</v>
      </c>
      <c r="KE14" s="33" t="e">
        <f t="shared" si="17"/>
        <v>#VALUE!</v>
      </c>
      <c r="KF14" s="33" t="e">
        <f t="shared" si="17"/>
        <v>#VALUE!</v>
      </c>
      <c r="KG14" s="33" t="e">
        <f t="shared" si="17"/>
        <v>#VALUE!</v>
      </c>
      <c r="KH14" s="33" t="e">
        <f t="shared" si="17"/>
        <v>#VALUE!</v>
      </c>
      <c r="KI14" s="33" t="e">
        <f t="shared" si="17"/>
        <v>#VALUE!</v>
      </c>
      <c r="KJ14" s="33" t="e">
        <f t="shared" si="17"/>
        <v>#VALUE!</v>
      </c>
      <c r="KK14" s="33" t="e">
        <f t="shared" si="17"/>
        <v>#VALUE!</v>
      </c>
      <c r="KL14" s="33" t="e">
        <f t="shared" si="17"/>
        <v>#VALUE!</v>
      </c>
      <c r="KM14" s="33" t="e">
        <f t="shared" si="17"/>
        <v>#VALUE!</v>
      </c>
      <c r="KN14" s="33" t="e">
        <f t="shared" si="17"/>
        <v>#VALUE!</v>
      </c>
      <c r="KO14" s="33" t="e">
        <f t="shared" si="17"/>
        <v>#VALUE!</v>
      </c>
      <c r="KP14" s="33" t="e">
        <f t="shared" si="17"/>
        <v>#VALUE!</v>
      </c>
      <c r="KQ14" s="33" t="e">
        <f t="shared" si="17"/>
        <v>#VALUE!</v>
      </c>
      <c r="KR14" s="33" t="e">
        <f t="shared" si="17"/>
        <v>#VALUE!</v>
      </c>
      <c r="KS14" s="33" t="e">
        <f t="shared" si="17"/>
        <v>#VALUE!</v>
      </c>
      <c r="KT14" s="33" t="e">
        <f t="shared" si="17"/>
        <v>#VALUE!</v>
      </c>
      <c r="KU14" s="33" t="e">
        <f t="shared" si="17"/>
        <v>#VALUE!</v>
      </c>
      <c r="KV14" s="33" t="e">
        <f t="shared" si="17"/>
        <v>#VALUE!</v>
      </c>
      <c r="KW14" s="33" t="e">
        <f t="shared" si="17"/>
        <v>#VALUE!</v>
      </c>
      <c r="KX14" s="33" t="e">
        <f t="shared" si="17"/>
        <v>#VALUE!</v>
      </c>
      <c r="KY14" s="33" t="e">
        <f t="shared" si="17"/>
        <v>#VALUE!</v>
      </c>
      <c r="KZ14" s="33" t="e">
        <f t="shared" si="17"/>
        <v>#VALUE!</v>
      </c>
      <c r="LA14" s="33" t="e">
        <f t="shared" si="17"/>
        <v>#VALUE!</v>
      </c>
      <c r="LB14" s="33" t="e">
        <f t="shared" si="17"/>
        <v>#VALUE!</v>
      </c>
      <c r="LC14" s="33" t="e">
        <f t="shared" si="17"/>
        <v>#VALUE!</v>
      </c>
      <c r="LD14" s="33" t="e">
        <f t="shared" si="17"/>
        <v>#VALUE!</v>
      </c>
      <c r="LE14" s="33" t="e">
        <f t="shared" si="17"/>
        <v>#VALUE!</v>
      </c>
      <c r="LF14" s="33" t="e">
        <f t="shared" si="17"/>
        <v>#VALUE!</v>
      </c>
      <c r="LG14" s="33" t="e">
        <f t="shared" si="17"/>
        <v>#VALUE!</v>
      </c>
      <c r="LH14" s="33" t="e">
        <f t="shared" si="17"/>
        <v>#VALUE!</v>
      </c>
      <c r="LI14" s="33" t="e">
        <f t="shared" si="17"/>
        <v>#VALUE!</v>
      </c>
      <c r="LJ14" s="33" t="e">
        <f t="shared" si="17"/>
        <v>#VALUE!</v>
      </c>
      <c r="LK14" s="33" t="e">
        <f t="shared" ref="LK14:NH14" si="18">LK11+LK7+LK15</f>
        <v>#VALUE!</v>
      </c>
      <c r="LL14" s="33" t="e">
        <f t="shared" si="18"/>
        <v>#VALUE!</v>
      </c>
      <c r="LM14" s="33" t="e">
        <f t="shared" si="18"/>
        <v>#VALUE!</v>
      </c>
      <c r="LN14" s="33" t="e">
        <f t="shared" si="18"/>
        <v>#VALUE!</v>
      </c>
      <c r="LO14" s="33" t="e">
        <f t="shared" si="18"/>
        <v>#VALUE!</v>
      </c>
      <c r="LP14" s="33" t="e">
        <f t="shared" si="18"/>
        <v>#VALUE!</v>
      </c>
      <c r="LQ14" s="33" t="e">
        <f t="shared" si="18"/>
        <v>#VALUE!</v>
      </c>
      <c r="LR14" s="33" t="e">
        <f t="shared" si="18"/>
        <v>#VALUE!</v>
      </c>
      <c r="LS14" s="33" t="e">
        <f t="shared" si="18"/>
        <v>#VALUE!</v>
      </c>
      <c r="LT14" s="33" t="e">
        <f t="shared" si="18"/>
        <v>#VALUE!</v>
      </c>
      <c r="LU14" s="33" t="e">
        <f t="shared" si="18"/>
        <v>#VALUE!</v>
      </c>
      <c r="LV14" s="33" t="e">
        <f t="shared" si="18"/>
        <v>#VALUE!</v>
      </c>
      <c r="LW14" s="33" t="e">
        <f t="shared" si="18"/>
        <v>#VALUE!</v>
      </c>
      <c r="LX14" s="33" t="e">
        <f t="shared" si="18"/>
        <v>#VALUE!</v>
      </c>
      <c r="LY14" s="33" t="e">
        <f t="shared" si="18"/>
        <v>#VALUE!</v>
      </c>
      <c r="LZ14" s="33" t="e">
        <f t="shared" si="18"/>
        <v>#VALUE!</v>
      </c>
      <c r="MA14" s="33" t="e">
        <f t="shared" si="18"/>
        <v>#VALUE!</v>
      </c>
      <c r="MB14" s="33" t="e">
        <f t="shared" si="18"/>
        <v>#VALUE!</v>
      </c>
      <c r="MC14" s="33" t="e">
        <f t="shared" si="18"/>
        <v>#VALUE!</v>
      </c>
      <c r="MD14" s="33" t="e">
        <f t="shared" si="18"/>
        <v>#VALUE!</v>
      </c>
      <c r="ME14" s="33" t="e">
        <f t="shared" si="18"/>
        <v>#VALUE!</v>
      </c>
      <c r="MF14" s="33" t="e">
        <f t="shared" si="18"/>
        <v>#VALUE!</v>
      </c>
      <c r="MG14" s="33" t="e">
        <f t="shared" si="18"/>
        <v>#VALUE!</v>
      </c>
      <c r="MH14" s="33" t="e">
        <f t="shared" si="18"/>
        <v>#VALUE!</v>
      </c>
      <c r="MI14" s="33" t="e">
        <f t="shared" si="18"/>
        <v>#VALUE!</v>
      </c>
      <c r="MJ14" s="33" t="e">
        <f t="shared" si="18"/>
        <v>#VALUE!</v>
      </c>
      <c r="MK14" s="33" t="e">
        <f t="shared" si="18"/>
        <v>#VALUE!</v>
      </c>
      <c r="ML14" s="33" t="e">
        <f t="shared" si="18"/>
        <v>#VALUE!</v>
      </c>
      <c r="MM14" s="33" t="e">
        <f t="shared" si="18"/>
        <v>#VALUE!</v>
      </c>
      <c r="MN14" s="33" t="e">
        <f t="shared" si="18"/>
        <v>#VALUE!</v>
      </c>
      <c r="MO14" s="33" t="e">
        <f t="shared" si="18"/>
        <v>#VALUE!</v>
      </c>
      <c r="MP14" s="33" t="e">
        <f t="shared" si="18"/>
        <v>#VALUE!</v>
      </c>
      <c r="MQ14" s="33" t="e">
        <f t="shared" si="18"/>
        <v>#VALUE!</v>
      </c>
      <c r="MR14" s="33" t="e">
        <f t="shared" si="18"/>
        <v>#VALUE!</v>
      </c>
      <c r="MS14" s="33" t="e">
        <f t="shared" si="18"/>
        <v>#VALUE!</v>
      </c>
      <c r="MT14" s="33" t="e">
        <f t="shared" si="18"/>
        <v>#VALUE!</v>
      </c>
      <c r="MU14" s="33" t="e">
        <f t="shared" si="18"/>
        <v>#VALUE!</v>
      </c>
      <c r="MV14" s="33" t="e">
        <f t="shared" si="18"/>
        <v>#VALUE!</v>
      </c>
      <c r="MW14" s="33" t="e">
        <f t="shared" si="18"/>
        <v>#VALUE!</v>
      </c>
      <c r="MX14" s="33" t="e">
        <f t="shared" si="18"/>
        <v>#VALUE!</v>
      </c>
      <c r="MY14" s="33" t="e">
        <f t="shared" si="18"/>
        <v>#VALUE!</v>
      </c>
      <c r="MZ14" s="33" t="e">
        <f t="shared" si="18"/>
        <v>#VALUE!</v>
      </c>
      <c r="NA14" s="33" t="e">
        <f t="shared" si="18"/>
        <v>#VALUE!</v>
      </c>
      <c r="NB14" s="33" t="e">
        <f t="shared" si="18"/>
        <v>#VALUE!</v>
      </c>
      <c r="NC14" s="33" t="e">
        <f t="shared" si="18"/>
        <v>#VALUE!</v>
      </c>
      <c r="ND14" s="33" t="e">
        <f t="shared" si="18"/>
        <v>#VALUE!</v>
      </c>
      <c r="NE14" s="33" t="e">
        <f t="shared" si="18"/>
        <v>#VALUE!</v>
      </c>
      <c r="NF14" s="33" t="e">
        <f t="shared" si="18"/>
        <v>#VALUE!</v>
      </c>
      <c r="NG14" s="33" t="e">
        <f t="shared" si="18"/>
        <v>#VALUE!</v>
      </c>
      <c r="NH14" s="33" t="e">
        <f t="shared" si="18"/>
        <v>#VALUE!</v>
      </c>
    </row>
    <row r="15" spans="1:372" s="34" customFormat="1" ht="15" customHeight="1" outlineLevel="1" x14ac:dyDescent="0.2">
      <c r="A15" s="1047" t="s">
        <v>35</v>
      </c>
      <c r="B15" s="43" t="s">
        <v>36</v>
      </c>
      <c r="C15" s="1050" t="s">
        <v>34</v>
      </c>
      <c r="D15" s="48" t="s">
        <v>32</v>
      </c>
      <c r="E15" s="57" t="s">
        <v>235</v>
      </c>
      <c r="F15" s="58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3"/>
      <c r="DS15" s="33"/>
      <c r="DT15" s="33"/>
      <c r="DU15" s="33"/>
      <c r="DV15" s="33"/>
      <c r="DW15" s="33"/>
      <c r="DX15" s="33"/>
      <c r="DY15" s="33"/>
      <c r="DZ15" s="33"/>
      <c r="EA15" s="33"/>
      <c r="EB15" s="33"/>
      <c r="EC15" s="33"/>
      <c r="ED15" s="33"/>
      <c r="EE15" s="33"/>
      <c r="EF15" s="33"/>
      <c r="EG15" s="33"/>
      <c r="EH15" s="33"/>
      <c r="EI15" s="33"/>
      <c r="EJ15" s="33"/>
      <c r="EK15" s="33"/>
      <c r="EL15" s="33"/>
      <c r="EM15" s="33"/>
      <c r="EN15" s="33"/>
      <c r="EO15" s="33"/>
      <c r="EP15" s="33"/>
      <c r="EQ15" s="33"/>
      <c r="ER15" s="33"/>
      <c r="ES15" s="33"/>
      <c r="ET15" s="33"/>
      <c r="EU15" s="33"/>
      <c r="EV15" s="33"/>
      <c r="EW15" s="33"/>
      <c r="EX15" s="33"/>
      <c r="EY15" s="33"/>
      <c r="EZ15" s="33"/>
      <c r="FA15" s="33"/>
      <c r="FB15" s="33"/>
      <c r="FC15" s="33"/>
      <c r="FD15" s="33"/>
      <c r="FE15" s="33"/>
      <c r="FF15" s="33"/>
      <c r="FG15" s="33"/>
      <c r="FH15" s="33"/>
      <c r="FI15" s="33"/>
      <c r="FJ15" s="33"/>
      <c r="FK15" s="33"/>
      <c r="FL15" s="33"/>
      <c r="FM15" s="33"/>
      <c r="FN15" s="33"/>
      <c r="FO15" s="33"/>
      <c r="FP15" s="33"/>
      <c r="FQ15" s="33"/>
      <c r="FR15" s="33"/>
      <c r="FS15" s="33"/>
      <c r="FT15" s="33"/>
      <c r="FU15" s="33"/>
      <c r="FV15" s="33"/>
      <c r="FW15" s="33"/>
      <c r="FX15" s="33"/>
      <c r="FY15" s="33"/>
      <c r="FZ15" s="33"/>
      <c r="GA15" s="33"/>
      <c r="GB15" s="33"/>
      <c r="GC15" s="33"/>
      <c r="GD15" s="33"/>
      <c r="GE15" s="33"/>
      <c r="GF15" s="33"/>
      <c r="GG15" s="33"/>
      <c r="GH15" s="33"/>
      <c r="GI15" s="33"/>
      <c r="GJ15" s="33"/>
      <c r="GK15" s="33"/>
      <c r="GL15" s="33"/>
      <c r="GM15" s="33"/>
      <c r="GN15" s="33"/>
      <c r="GO15" s="33"/>
      <c r="GP15" s="33"/>
      <c r="GQ15" s="33"/>
      <c r="GR15" s="33"/>
      <c r="GS15" s="33"/>
      <c r="GT15" s="33"/>
      <c r="GU15" s="33"/>
      <c r="GV15" s="33"/>
      <c r="GW15" s="33"/>
      <c r="GX15" s="33"/>
      <c r="GY15" s="33"/>
      <c r="GZ15" s="33"/>
      <c r="HA15" s="33"/>
      <c r="HB15" s="33"/>
      <c r="HC15" s="33"/>
      <c r="HD15" s="33"/>
      <c r="HE15" s="33"/>
      <c r="HF15" s="33"/>
      <c r="HG15" s="33"/>
      <c r="HH15" s="33"/>
      <c r="HI15" s="33"/>
      <c r="HJ15" s="33"/>
      <c r="HK15" s="33"/>
      <c r="HL15" s="33"/>
      <c r="HM15" s="33"/>
      <c r="HN15" s="33"/>
      <c r="HO15" s="33"/>
      <c r="HP15" s="33"/>
      <c r="HQ15" s="33"/>
      <c r="HR15" s="33"/>
      <c r="HS15" s="33"/>
      <c r="HT15" s="33"/>
      <c r="HU15" s="33"/>
      <c r="HV15" s="33"/>
      <c r="HW15" s="33"/>
      <c r="HX15" s="33"/>
      <c r="HY15" s="33"/>
      <c r="HZ15" s="33"/>
      <c r="IA15" s="33"/>
      <c r="IB15" s="33"/>
      <c r="IC15" s="33"/>
      <c r="ID15" s="33"/>
      <c r="IE15" s="33"/>
      <c r="IF15" s="33"/>
      <c r="IG15" s="33"/>
      <c r="IH15" s="33"/>
      <c r="II15" s="33"/>
      <c r="IJ15" s="33"/>
      <c r="IK15" s="33"/>
      <c r="IL15" s="33"/>
      <c r="IM15" s="33"/>
      <c r="IN15" s="33"/>
      <c r="IO15" s="33"/>
      <c r="IP15" s="33"/>
      <c r="IQ15" s="33"/>
      <c r="IR15" s="33"/>
      <c r="IS15" s="33"/>
      <c r="IT15" s="33"/>
      <c r="IU15" s="33"/>
      <c r="IV15" s="33"/>
      <c r="IW15" s="33"/>
      <c r="IX15" s="33"/>
      <c r="IY15" s="33"/>
      <c r="IZ15" s="33"/>
      <c r="JA15" s="33"/>
      <c r="JB15" s="33"/>
      <c r="JC15" s="33"/>
      <c r="JD15" s="33"/>
      <c r="JE15" s="33"/>
      <c r="JF15" s="33"/>
      <c r="JG15" s="33"/>
      <c r="JH15" s="33"/>
      <c r="JI15" s="33"/>
      <c r="JJ15" s="33"/>
      <c r="JK15" s="33"/>
      <c r="JL15" s="33"/>
      <c r="JM15" s="33"/>
      <c r="JN15" s="33"/>
      <c r="JO15" s="33"/>
      <c r="JP15" s="33"/>
      <c r="JQ15" s="33"/>
      <c r="JR15" s="33"/>
      <c r="JS15" s="33"/>
      <c r="JT15" s="33"/>
      <c r="JU15" s="33"/>
      <c r="JV15" s="33"/>
      <c r="JW15" s="33"/>
      <c r="JX15" s="33"/>
      <c r="JY15" s="33"/>
      <c r="JZ15" s="33"/>
      <c r="KA15" s="33"/>
      <c r="KB15" s="33"/>
      <c r="KC15" s="33"/>
      <c r="KD15" s="33"/>
      <c r="KE15" s="33"/>
      <c r="KF15" s="33"/>
      <c r="KG15" s="33"/>
      <c r="KH15" s="33"/>
      <c r="KI15" s="33"/>
      <c r="KJ15" s="33"/>
      <c r="KK15" s="33"/>
      <c r="KL15" s="33"/>
      <c r="KM15" s="33"/>
      <c r="KN15" s="33"/>
      <c r="KO15" s="33"/>
      <c r="KP15" s="33"/>
      <c r="KQ15" s="33"/>
      <c r="KR15" s="33"/>
      <c r="KS15" s="33"/>
      <c r="KT15" s="33"/>
      <c r="KU15" s="33"/>
      <c r="KV15" s="33"/>
      <c r="KW15" s="33"/>
      <c r="KX15" s="33"/>
      <c r="KY15" s="33"/>
      <c r="KZ15" s="33"/>
      <c r="LA15" s="33"/>
      <c r="LB15" s="33"/>
      <c r="LC15" s="33"/>
      <c r="LD15" s="33"/>
      <c r="LE15" s="33"/>
      <c r="LF15" s="33"/>
      <c r="LG15" s="33"/>
      <c r="LH15" s="33"/>
      <c r="LI15" s="33"/>
      <c r="LJ15" s="33"/>
      <c r="LK15" s="33"/>
      <c r="LL15" s="33"/>
      <c r="LM15" s="33"/>
      <c r="LN15" s="33"/>
      <c r="LO15" s="33"/>
      <c r="LP15" s="33"/>
      <c r="LQ15" s="33"/>
      <c r="LR15" s="33"/>
      <c r="LS15" s="33"/>
      <c r="LT15" s="33"/>
      <c r="LU15" s="33"/>
      <c r="LV15" s="33"/>
      <c r="LW15" s="33"/>
      <c r="LX15" s="33"/>
      <c r="LY15" s="33"/>
      <c r="LZ15" s="33"/>
      <c r="MA15" s="33"/>
      <c r="MB15" s="33"/>
      <c r="MC15" s="33"/>
      <c r="MD15" s="33"/>
      <c r="ME15" s="33"/>
      <c r="MF15" s="33"/>
      <c r="MG15" s="33"/>
      <c r="MH15" s="33"/>
      <c r="MI15" s="33"/>
      <c r="MJ15" s="33"/>
      <c r="MK15" s="33"/>
      <c r="ML15" s="33"/>
      <c r="MM15" s="33"/>
      <c r="MN15" s="33"/>
      <c r="MO15" s="33"/>
      <c r="MP15" s="33"/>
      <c r="MQ15" s="33"/>
      <c r="MR15" s="33"/>
      <c r="MS15" s="33"/>
      <c r="MT15" s="33"/>
      <c r="MU15" s="33"/>
      <c r="MV15" s="33"/>
      <c r="MW15" s="33"/>
      <c r="MX15" s="33"/>
      <c r="MY15" s="33"/>
      <c r="MZ15" s="33"/>
      <c r="NA15" s="33"/>
      <c r="NB15" s="33"/>
      <c r="NC15" s="33"/>
      <c r="ND15" s="33"/>
      <c r="NE15" s="33"/>
      <c r="NF15" s="33"/>
      <c r="NG15" s="33"/>
      <c r="NH15" s="33"/>
    </row>
    <row r="16" spans="1:372" s="34" customFormat="1" ht="14.4" outlineLevel="1" x14ac:dyDescent="0.2">
      <c r="A16" s="1048"/>
      <c r="B16" s="18"/>
      <c r="C16" s="1051"/>
      <c r="D16" s="49">
        <v>1148</v>
      </c>
      <c r="E16" s="27" t="s">
        <v>30</v>
      </c>
      <c r="F16" s="25"/>
      <c r="G16" s="33">
        <v>13.207524910692596</v>
      </c>
      <c r="H16" s="33" t="e">
        <f>H14/(IFERROR(VLOOKUP($B6,#REF!,4,FALSE),"")/30)</f>
        <v>#VALUE!</v>
      </c>
      <c r="I16" s="33" t="e">
        <f>I14/(IFERROR(VLOOKUP($B6,#REF!,4,FALSE),"")/30)</f>
        <v>#VALUE!</v>
      </c>
      <c r="J16" s="33" t="e">
        <f>J14/(IFERROR(VLOOKUP($B6,#REF!,4,FALSE),"")/30)</f>
        <v>#VALUE!</v>
      </c>
      <c r="K16" s="33" t="e">
        <f>K14/(IFERROR(VLOOKUP($B6,#REF!,4,FALSE),"")/30)</f>
        <v>#VALUE!</v>
      </c>
      <c r="L16" s="33" t="e">
        <f>L14/(IFERROR(VLOOKUP($B6,#REF!,4,FALSE),"")/30)</f>
        <v>#VALUE!</v>
      </c>
      <c r="M16" s="33" t="e">
        <f>M14/(IFERROR(VLOOKUP($B6,#REF!,4,FALSE),"")/30)</f>
        <v>#VALUE!</v>
      </c>
      <c r="N16" s="33" t="e">
        <f>N14/(IFERROR(VLOOKUP($B6,#REF!,4,FALSE),"")/30)</f>
        <v>#VALUE!</v>
      </c>
      <c r="O16" s="33" t="e">
        <f>O14/(IFERROR(VLOOKUP($B6,#REF!,4,FALSE),"")/30)</f>
        <v>#VALUE!</v>
      </c>
      <c r="P16" s="33" t="e">
        <f>P14/(IFERROR(VLOOKUP($B6,#REF!,4,FALSE),"")/30)</f>
        <v>#VALUE!</v>
      </c>
      <c r="Q16" s="33" t="e">
        <f>Q14/(IFERROR(VLOOKUP($B6,#REF!,4,FALSE),"")/30)</f>
        <v>#VALUE!</v>
      </c>
      <c r="R16" s="33" t="e">
        <f>R14/(IFERROR(VLOOKUP($B6,#REF!,4,FALSE),"")/30)</f>
        <v>#VALUE!</v>
      </c>
      <c r="S16" s="33" t="e">
        <f>S14/(IFERROR(VLOOKUP($B6,#REF!,4,FALSE),"")/30)</f>
        <v>#VALUE!</v>
      </c>
      <c r="T16" s="33" t="e">
        <f>T14/(IFERROR(VLOOKUP($B6,#REF!,4,FALSE),"")/30)</f>
        <v>#VALUE!</v>
      </c>
      <c r="U16" s="33" t="e">
        <f>U14/(IFERROR(VLOOKUP($B6,#REF!,4,FALSE),"")/30)</f>
        <v>#VALUE!</v>
      </c>
      <c r="V16" s="33" t="e">
        <f>V14/(IFERROR(VLOOKUP($B6,#REF!,4,FALSE),"")/30)</f>
        <v>#VALUE!</v>
      </c>
      <c r="W16" s="33" t="e">
        <f>W14/(IFERROR(VLOOKUP($B6,#REF!,4,FALSE),"")/30)</f>
        <v>#VALUE!</v>
      </c>
      <c r="X16" s="33" t="e">
        <f>X14/(IFERROR(VLOOKUP($B6,#REF!,4,FALSE),"")/30)</f>
        <v>#VALUE!</v>
      </c>
      <c r="Y16" s="33" t="e">
        <f>Y14/(IFERROR(VLOOKUP($B6,#REF!,4,FALSE),"")/30)</f>
        <v>#VALUE!</v>
      </c>
      <c r="Z16" s="33" t="e">
        <f>Z14/(IFERROR(VLOOKUP($B6,#REF!,4,FALSE),"")/30)</f>
        <v>#VALUE!</v>
      </c>
      <c r="AA16" s="33" t="e">
        <f>AA14/(IFERROR(VLOOKUP($B6,#REF!,4,FALSE),"")/30)</f>
        <v>#VALUE!</v>
      </c>
      <c r="AB16" s="33" t="e">
        <f>AB14/(IFERROR(VLOOKUP($B6,#REF!,4,FALSE),"")/30)</f>
        <v>#VALUE!</v>
      </c>
      <c r="AC16" s="33" t="e">
        <f>AC14/(IFERROR(VLOOKUP($B6,#REF!,4,FALSE),"")/30)</f>
        <v>#VALUE!</v>
      </c>
      <c r="AD16" s="33" t="e">
        <f>AD14/(IFERROR(VLOOKUP($B6,#REF!,4,FALSE),"")/30)</f>
        <v>#VALUE!</v>
      </c>
      <c r="AE16" s="33" t="e">
        <f>AE14/(IFERROR(VLOOKUP($B6,#REF!,4,FALSE),"")/30)</f>
        <v>#VALUE!</v>
      </c>
      <c r="AF16" s="33" t="e">
        <f>AF14/(IFERROR(VLOOKUP($B6,#REF!,4,FALSE),"")/30)</f>
        <v>#VALUE!</v>
      </c>
      <c r="AG16" s="33" t="e">
        <f>AG14/(IFERROR(VLOOKUP($B6,#REF!,4,FALSE),"")/30)</f>
        <v>#VALUE!</v>
      </c>
      <c r="AH16" s="33" t="e">
        <f>AH14/(IFERROR(VLOOKUP($B6,#REF!,4,FALSE),"")/30)</f>
        <v>#VALUE!</v>
      </c>
      <c r="AI16" s="33" t="e">
        <f>AI14/(IFERROR(VLOOKUP($B6,#REF!,4,FALSE),"")/30)</f>
        <v>#VALUE!</v>
      </c>
      <c r="AJ16" s="33" t="e">
        <f>AJ14/(IFERROR(VLOOKUP($B6,#REF!,4,FALSE),"")/30)</f>
        <v>#VALUE!</v>
      </c>
      <c r="AK16" s="33" t="e">
        <f>AK14/(IFERROR(VLOOKUP($B6,#REF!,4,FALSE),"")/30)</f>
        <v>#VALUE!</v>
      </c>
      <c r="AL16" s="33" t="e">
        <f>AL14/(IFERROR(VLOOKUP($B6,#REF!,4,FALSE),"")/30)</f>
        <v>#VALUE!</v>
      </c>
      <c r="AM16" s="33" t="e">
        <f>AM14/(IFERROR(VLOOKUP($B6,#REF!,5,FALSE),"")/30)</f>
        <v>#VALUE!</v>
      </c>
      <c r="AN16" s="33" t="e">
        <f>AN14/(IFERROR(VLOOKUP($B6,#REF!,5,FALSE),"")/30)</f>
        <v>#VALUE!</v>
      </c>
      <c r="AO16" s="33" t="e">
        <f>AO14/(IFERROR(VLOOKUP($B6,#REF!,5,FALSE),"")/30)</f>
        <v>#VALUE!</v>
      </c>
      <c r="AP16" s="33" t="e">
        <f>AP14/(IFERROR(VLOOKUP($B6,#REF!,5,FALSE),"")/30)</f>
        <v>#VALUE!</v>
      </c>
      <c r="AQ16" s="33" t="e">
        <f>AQ14/(IFERROR(VLOOKUP($B6,#REF!,5,FALSE),"")/30)</f>
        <v>#VALUE!</v>
      </c>
      <c r="AR16" s="33" t="e">
        <f>AR14/(IFERROR(VLOOKUP($B6,#REF!,5,FALSE),"")/30)</f>
        <v>#VALUE!</v>
      </c>
      <c r="AS16" s="33" t="e">
        <f>AS14/(IFERROR(VLOOKUP($B6,#REF!,5,FALSE),"")/30)</f>
        <v>#VALUE!</v>
      </c>
      <c r="AT16" s="33" t="e">
        <f>AT14/(IFERROR(VLOOKUP($B6,#REF!,5,FALSE),"")/30)</f>
        <v>#VALUE!</v>
      </c>
      <c r="AU16" s="33" t="e">
        <f>AU14/(IFERROR(VLOOKUP($B6,#REF!,5,FALSE),"")/30)</f>
        <v>#VALUE!</v>
      </c>
      <c r="AV16" s="33" t="e">
        <f>AV14/(IFERROR(VLOOKUP($B6,#REF!,5,FALSE),"")/30)</f>
        <v>#VALUE!</v>
      </c>
      <c r="AW16" s="33" t="e">
        <f>AW14/(IFERROR(VLOOKUP($B6,#REF!,5,FALSE),"")/30)</f>
        <v>#VALUE!</v>
      </c>
      <c r="AX16" s="33" t="e">
        <f>AX14/(IFERROR(VLOOKUP($B6,#REF!,5,FALSE),"")/30)</f>
        <v>#VALUE!</v>
      </c>
      <c r="AY16" s="33" t="e">
        <f>AY14/(IFERROR(VLOOKUP($B6,#REF!,5,FALSE),"")/30)</f>
        <v>#VALUE!</v>
      </c>
      <c r="AZ16" s="33" t="e">
        <f>AZ14/(IFERROR(VLOOKUP($B6,#REF!,5,FALSE),"")/30)</f>
        <v>#VALUE!</v>
      </c>
      <c r="BA16" s="33" t="e">
        <f>BA14/(IFERROR(VLOOKUP($B6,#REF!,5,FALSE),"")/30)</f>
        <v>#VALUE!</v>
      </c>
      <c r="BB16" s="33" t="e">
        <f>BB14/(IFERROR(VLOOKUP($B6,#REF!,5,FALSE),"")/30)</f>
        <v>#VALUE!</v>
      </c>
      <c r="BC16" s="33" t="e">
        <f>BC14/(IFERROR(VLOOKUP($B6,#REF!,5,FALSE),"")/30)</f>
        <v>#VALUE!</v>
      </c>
      <c r="BD16" s="33" t="e">
        <f>BD14/(IFERROR(VLOOKUP($B6,#REF!,5,FALSE),"")/30)</f>
        <v>#VALUE!</v>
      </c>
      <c r="BE16" s="33" t="e">
        <f>BE14/(IFERROR(VLOOKUP($B6,#REF!,5,FALSE),"")/30)</f>
        <v>#VALUE!</v>
      </c>
      <c r="BF16" s="33" t="e">
        <f>BF14/(IFERROR(VLOOKUP($B6,#REF!,5,FALSE),"")/30)</f>
        <v>#VALUE!</v>
      </c>
      <c r="BG16" s="33" t="e">
        <f>BG14/(IFERROR(VLOOKUP($B6,#REF!,5,FALSE),"")/30)</f>
        <v>#VALUE!</v>
      </c>
      <c r="BH16" s="33" t="e">
        <f>BH14/(IFERROR(VLOOKUP($B6,#REF!,5,FALSE),"")/30)</f>
        <v>#VALUE!</v>
      </c>
      <c r="BI16" s="33" t="e">
        <f>BI14/(IFERROR(VLOOKUP($B6,#REF!,5,FALSE),"")/30)</f>
        <v>#VALUE!</v>
      </c>
      <c r="BJ16" s="33" t="e">
        <f>BJ14/(IFERROR(VLOOKUP($B6,#REF!,5,FALSE),"")/30)</f>
        <v>#VALUE!</v>
      </c>
      <c r="BK16" s="33" t="e">
        <f>BK14/(IFERROR(VLOOKUP($B6,#REF!,5,FALSE),"")/30)</f>
        <v>#VALUE!</v>
      </c>
      <c r="BL16" s="33" t="e">
        <f>BL14/(IFERROR(VLOOKUP($B6,#REF!,5,FALSE),"")/30)</f>
        <v>#VALUE!</v>
      </c>
      <c r="BM16" s="33" t="e">
        <f>BM14/(IFERROR(VLOOKUP($B6,#REF!,5,FALSE),"")/30)</f>
        <v>#VALUE!</v>
      </c>
      <c r="BN16" s="33" t="e">
        <f>BN14/(IFERROR(VLOOKUP($B6,#REF!,5,FALSE),"")/30)</f>
        <v>#VALUE!</v>
      </c>
      <c r="BO16" s="33" t="e">
        <f>BO14/(IFERROR(VLOOKUP($B6,#REF!,6,FALSE),"")/30)</f>
        <v>#VALUE!</v>
      </c>
      <c r="BP16" s="33" t="e">
        <f>BP14/(IFERROR(VLOOKUP($B6,#REF!,6,FALSE),"")/30)</f>
        <v>#VALUE!</v>
      </c>
      <c r="BQ16" s="33" t="e">
        <f>BQ14/(IFERROR(VLOOKUP($B6,#REF!,6,FALSE),"")/30)</f>
        <v>#VALUE!</v>
      </c>
      <c r="BR16" s="33" t="e">
        <f>BR14/(IFERROR(VLOOKUP($B6,#REF!,6,FALSE),"")/30)</f>
        <v>#VALUE!</v>
      </c>
      <c r="BS16" s="33" t="e">
        <f>BS14/(IFERROR(VLOOKUP($B6,#REF!,6,FALSE),"")/30)</f>
        <v>#VALUE!</v>
      </c>
      <c r="BT16" s="33" t="e">
        <f>BT14/(IFERROR(VLOOKUP($B6,#REF!,6,FALSE),"")/30)</f>
        <v>#VALUE!</v>
      </c>
      <c r="BU16" s="33" t="e">
        <f>BU14/(IFERROR(VLOOKUP($B6,#REF!,6,FALSE),"")/30)</f>
        <v>#VALUE!</v>
      </c>
      <c r="BV16" s="33" t="e">
        <f>BV14/(IFERROR(VLOOKUP($B6,#REF!,6,FALSE),"")/30)</f>
        <v>#VALUE!</v>
      </c>
      <c r="BW16" s="33" t="e">
        <f>BW14/(IFERROR(VLOOKUP($B6,#REF!,6,FALSE),"")/30)</f>
        <v>#VALUE!</v>
      </c>
      <c r="BX16" s="33" t="e">
        <f>BX14/(IFERROR(VLOOKUP($B6,#REF!,6,FALSE),"")/30)</f>
        <v>#VALUE!</v>
      </c>
      <c r="BY16" s="33" t="e">
        <f>BY14/(IFERROR(VLOOKUP($B6,#REF!,6,FALSE),"")/30)</f>
        <v>#VALUE!</v>
      </c>
      <c r="BZ16" s="33" t="e">
        <f>BZ14/(IFERROR(VLOOKUP($B6,#REF!,6,FALSE),"")/30)</f>
        <v>#VALUE!</v>
      </c>
      <c r="CA16" s="33" t="e">
        <f>CA14/(IFERROR(VLOOKUP($B6,#REF!,6,FALSE),"")/30)</f>
        <v>#VALUE!</v>
      </c>
      <c r="CB16" s="33" t="e">
        <f>CB14/(IFERROR(VLOOKUP($B6,#REF!,6,FALSE),"")/30)</f>
        <v>#VALUE!</v>
      </c>
      <c r="CC16" s="33" t="e">
        <f>CC14/(IFERROR(VLOOKUP($B6,#REF!,6,FALSE),"")/30)</f>
        <v>#VALUE!</v>
      </c>
      <c r="CD16" s="33" t="e">
        <f>CD14/(IFERROR(VLOOKUP($B6,#REF!,6,FALSE),"")/30)</f>
        <v>#VALUE!</v>
      </c>
      <c r="CE16" s="33" t="e">
        <f>CE14/(IFERROR(VLOOKUP($B6,#REF!,6,FALSE),"")/30)</f>
        <v>#VALUE!</v>
      </c>
      <c r="CF16" s="33" t="e">
        <f>CF14/(IFERROR(VLOOKUP($B6,#REF!,6,FALSE),"")/30)</f>
        <v>#VALUE!</v>
      </c>
      <c r="CG16" s="33" t="e">
        <f>CG14/(IFERROR(VLOOKUP($B6,#REF!,6,FALSE),"")/30)</f>
        <v>#VALUE!</v>
      </c>
      <c r="CH16" s="33" t="e">
        <f>CH14/(IFERROR(VLOOKUP($B6,#REF!,6,FALSE),"")/30)</f>
        <v>#VALUE!</v>
      </c>
      <c r="CI16" s="33" t="e">
        <f>CI14/(IFERROR(VLOOKUP($B6,#REF!,6,FALSE),"")/30)</f>
        <v>#VALUE!</v>
      </c>
      <c r="CJ16" s="33" t="e">
        <f>CJ14/(IFERROR(VLOOKUP($B6,#REF!,6,FALSE),"")/30)</f>
        <v>#VALUE!</v>
      </c>
      <c r="CK16" s="33" t="e">
        <f>CK14/(IFERROR(VLOOKUP($B6,#REF!,6,FALSE),"")/30)</f>
        <v>#VALUE!</v>
      </c>
      <c r="CL16" s="33" t="e">
        <f>CL14/(IFERROR(VLOOKUP($B6,#REF!,6,FALSE),"")/30)</f>
        <v>#VALUE!</v>
      </c>
      <c r="CM16" s="33" t="e">
        <f>CM14/(IFERROR(VLOOKUP($B6,#REF!,6,FALSE),"")/30)</f>
        <v>#VALUE!</v>
      </c>
      <c r="CN16" s="33" t="e">
        <f>CN14/(IFERROR(VLOOKUP($B6,#REF!,6,FALSE),"")/30)</f>
        <v>#VALUE!</v>
      </c>
      <c r="CO16" s="33" t="e">
        <f>CO14/(IFERROR(VLOOKUP($B6,#REF!,6,FALSE),"")/30)</f>
        <v>#VALUE!</v>
      </c>
      <c r="CP16" s="33" t="e">
        <f>CP14/(IFERROR(VLOOKUP($B6,#REF!,6,FALSE),"")/30)</f>
        <v>#VALUE!</v>
      </c>
      <c r="CQ16" s="33" t="e">
        <f>CQ14/(IFERROR(VLOOKUP($B6,#REF!,6,FALSE),"")/30)</f>
        <v>#VALUE!</v>
      </c>
      <c r="CR16" s="33" t="e">
        <f>CR14/(IFERROR(VLOOKUP($B6,#REF!,6,FALSE),"")/30)</f>
        <v>#VALUE!</v>
      </c>
      <c r="CS16" s="33" t="e">
        <f>CS14/(IFERROR(VLOOKUP($B6,#REF!,6,FALSE),"")/30)</f>
        <v>#VALUE!</v>
      </c>
      <c r="CT16" s="33" t="e">
        <f>CT14/(IFERROR(VLOOKUP($B6,#REF!,7,FALSE),"")/30)</f>
        <v>#VALUE!</v>
      </c>
      <c r="CU16" s="33" t="e">
        <f>CU14/(IFERROR(VLOOKUP($B6,#REF!,7,FALSE),"")/30)</f>
        <v>#VALUE!</v>
      </c>
      <c r="CV16" s="33" t="e">
        <f>CV14/(IFERROR(VLOOKUP($B6,#REF!,7,FALSE),"")/30)</f>
        <v>#VALUE!</v>
      </c>
      <c r="CW16" s="33" t="e">
        <f>CW14/(IFERROR(VLOOKUP($B6,#REF!,7,FALSE),"")/30)</f>
        <v>#VALUE!</v>
      </c>
      <c r="CX16" s="33" t="e">
        <f>CX14/(IFERROR(VLOOKUP($B6,#REF!,7,FALSE),"")/30)</f>
        <v>#VALUE!</v>
      </c>
      <c r="CY16" s="33" t="e">
        <f>CY14/(IFERROR(VLOOKUP($B6,#REF!,7,FALSE),"")/30)</f>
        <v>#VALUE!</v>
      </c>
      <c r="CZ16" s="33" t="e">
        <f>CZ14/(IFERROR(VLOOKUP($B6,#REF!,7,FALSE),"")/30)</f>
        <v>#VALUE!</v>
      </c>
      <c r="DA16" s="33" t="e">
        <f>DA14/(IFERROR(VLOOKUP($B6,#REF!,7,FALSE),"")/30)</f>
        <v>#VALUE!</v>
      </c>
      <c r="DB16" s="33" t="e">
        <f>DB14/(IFERROR(VLOOKUP($B6,#REF!,7,FALSE),"")/30)</f>
        <v>#VALUE!</v>
      </c>
      <c r="DC16" s="33" t="e">
        <f>DC14/(IFERROR(VLOOKUP($B6,#REF!,7,FALSE),"")/30)</f>
        <v>#VALUE!</v>
      </c>
      <c r="DD16" s="33" t="e">
        <f>DD14/(IFERROR(VLOOKUP($B6,#REF!,7,FALSE),"")/30)</f>
        <v>#VALUE!</v>
      </c>
      <c r="DE16" s="33" t="e">
        <f>DE14/(IFERROR(VLOOKUP($B6,#REF!,7,FALSE),"")/30)</f>
        <v>#VALUE!</v>
      </c>
      <c r="DF16" s="33" t="e">
        <f>DF14/(IFERROR(VLOOKUP($B6,#REF!,7,FALSE),"")/30)</f>
        <v>#VALUE!</v>
      </c>
      <c r="DG16" s="33" t="e">
        <f>DG14/(IFERROR(VLOOKUP($B6,#REF!,7,FALSE),"")/30)</f>
        <v>#VALUE!</v>
      </c>
      <c r="DH16" s="33" t="e">
        <f>DH14/(IFERROR(VLOOKUP($B6,#REF!,7,FALSE),"")/30)</f>
        <v>#VALUE!</v>
      </c>
      <c r="DI16" s="33" t="e">
        <f>DI14/(IFERROR(VLOOKUP($B6,#REF!,7,FALSE),"")/30)</f>
        <v>#VALUE!</v>
      </c>
      <c r="DJ16" s="33" t="e">
        <f>DJ14/(IFERROR(VLOOKUP($B6,#REF!,7,FALSE),"")/30)</f>
        <v>#VALUE!</v>
      </c>
      <c r="DK16" s="33" t="e">
        <f>DK14/(IFERROR(VLOOKUP($B6,#REF!,7,FALSE),"")/30)</f>
        <v>#VALUE!</v>
      </c>
      <c r="DL16" s="33" t="e">
        <f>DL14/(IFERROR(VLOOKUP($B6,#REF!,7,FALSE),"")/30)</f>
        <v>#VALUE!</v>
      </c>
      <c r="DM16" s="33" t="e">
        <f>DM14/(IFERROR(VLOOKUP($B6,#REF!,7,FALSE),"")/30)</f>
        <v>#VALUE!</v>
      </c>
      <c r="DN16" s="33" t="e">
        <f>DN14/(IFERROR(VLOOKUP($B6,#REF!,7,FALSE),"")/30)</f>
        <v>#VALUE!</v>
      </c>
      <c r="DO16" s="33" t="e">
        <f>DO14/(IFERROR(VLOOKUP($B6,#REF!,7,FALSE),"")/30)</f>
        <v>#VALUE!</v>
      </c>
      <c r="DP16" s="33" t="e">
        <f>DP14/(IFERROR(VLOOKUP($B6,#REF!,7,FALSE),"")/30)</f>
        <v>#VALUE!</v>
      </c>
      <c r="DQ16" s="33" t="e">
        <f>DQ14/(IFERROR(VLOOKUP($B6,#REF!,7,FALSE),"")/30)</f>
        <v>#VALUE!</v>
      </c>
      <c r="DR16" s="33" t="e">
        <f>DR14/(IFERROR(VLOOKUP($B6,#REF!,7,FALSE),"")/30)</f>
        <v>#VALUE!</v>
      </c>
      <c r="DS16" s="33" t="e">
        <f>DS14/(IFERROR(VLOOKUP($B6,#REF!,7,FALSE),"")/30)</f>
        <v>#VALUE!</v>
      </c>
      <c r="DT16" s="33" t="e">
        <f>DT14/(IFERROR(VLOOKUP($B6,#REF!,7,FALSE),"")/30)</f>
        <v>#VALUE!</v>
      </c>
      <c r="DU16" s="33" t="e">
        <f>DU14/(IFERROR(VLOOKUP($B6,#REF!,7,FALSE),"")/30)</f>
        <v>#VALUE!</v>
      </c>
      <c r="DV16" s="33" t="e">
        <f>DV14/(IFERROR(VLOOKUP($B6,#REF!,7,FALSE),"")/30)</f>
        <v>#VALUE!</v>
      </c>
      <c r="DW16" s="33" t="e">
        <f>DW14/(IFERROR(VLOOKUP($B6,#REF!,7,FALSE),"")/30)</f>
        <v>#VALUE!</v>
      </c>
      <c r="DX16" s="33" t="e">
        <f>DX14/(IFERROR(VLOOKUP($B6,#REF!,8,FALSE),"")/30)</f>
        <v>#VALUE!</v>
      </c>
      <c r="DY16" s="33" t="e">
        <f>DY14/(IFERROR(VLOOKUP($B6,#REF!,8,FALSE),"")/30)</f>
        <v>#VALUE!</v>
      </c>
      <c r="DZ16" s="33" t="e">
        <f>DZ14/(IFERROR(VLOOKUP($B6,#REF!,8,FALSE),"")/30)</f>
        <v>#VALUE!</v>
      </c>
      <c r="EA16" s="33" t="e">
        <f>EA14/(IFERROR(VLOOKUP($B6,#REF!,8,FALSE),"")/30)</f>
        <v>#VALUE!</v>
      </c>
      <c r="EB16" s="33" t="e">
        <f>EB14/(IFERROR(VLOOKUP($B6,#REF!,8,FALSE),"")/30)</f>
        <v>#VALUE!</v>
      </c>
      <c r="EC16" s="33" t="e">
        <f>EC14/(IFERROR(VLOOKUP($B6,#REF!,8,FALSE),"")/30)</f>
        <v>#VALUE!</v>
      </c>
      <c r="ED16" s="33" t="e">
        <f>ED14/(IFERROR(VLOOKUP($B6,#REF!,8,FALSE),"")/30)</f>
        <v>#VALUE!</v>
      </c>
      <c r="EE16" s="33" t="e">
        <f>EE14/(IFERROR(VLOOKUP($B6,#REF!,8,FALSE),"")/30)</f>
        <v>#VALUE!</v>
      </c>
      <c r="EF16" s="33" t="e">
        <f>EF14/(IFERROR(VLOOKUP($B6,#REF!,8,FALSE),"")/30)</f>
        <v>#VALUE!</v>
      </c>
      <c r="EG16" s="33" t="e">
        <f>EG14/(IFERROR(VLOOKUP($B6,#REF!,8,FALSE),"")/30)</f>
        <v>#VALUE!</v>
      </c>
      <c r="EH16" s="33" t="e">
        <f>EH14/(IFERROR(VLOOKUP($B6,#REF!,8,FALSE),"")/30)</f>
        <v>#VALUE!</v>
      </c>
      <c r="EI16" s="33" t="e">
        <f>EI14/(IFERROR(VLOOKUP($B6,#REF!,8,FALSE),"")/30)</f>
        <v>#VALUE!</v>
      </c>
      <c r="EJ16" s="33" t="e">
        <f>EJ14/(IFERROR(VLOOKUP($B6,#REF!,8,FALSE),"")/30)</f>
        <v>#VALUE!</v>
      </c>
      <c r="EK16" s="33" t="e">
        <f>EK14/(IFERROR(VLOOKUP($B6,#REF!,8,FALSE),"")/30)</f>
        <v>#VALUE!</v>
      </c>
      <c r="EL16" s="33" t="e">
        <f>EL14/(IFERROR(VLOOKUP($B6,#REF!,8,FALSE),"")/30)</f>
        <v>#VALUE!</v>
      </c>
      <c r="EM16" s="33" t="e">
        <f>EM14/(IFERROR(VLOOKUP($B6,#REF!,8,FALSE),"")/30)</f>
        <v>#VALUE!</v>
      </c>
      <c r="EN16" s="33" t="e">
        <f>EN14/(IFERROR(VLOOKUP($B6,#REF!,8,FALSE),"")/30)</f>
        <v>#VALUE!</v>
      </c>
      <c r="EO16" s="33" t="e">
        <f>EO14/(IFERROR(VLOOKUP($B6,#REF!,8,FALSE),"")/30)</f>
        <v>#VALUE!</v>
      </c>
      <c r="EP16" s="33" t="e">
        <f>EP14/(IFERROR(VLOOKUP($B6,#REF!,8,FALSE),"")/30)</f>
        <v>#VALUE!</v>
      </c>
      <c r="EQ16" s="33" t="e">
        <f>EQ14/(IFERROR(VLOOKUP($B6,#REF!,8,FALSE),"")/30)</f>
        <v>#VALUE!</v>
      </c>
      <c r="ER16" s="33" t="e">
        <f>ER14/(IFERROR(VLOOKUP($B6,#REF!,8,FALSE),"")/30)</f>
        <v>#VALUE!</v>
      </c>
      <c r="ES16" s="33" t="e">
        <f>ES14/(IFERROR(VLOOKUP($B6,#REF!,8,FALSE),"")/30)</f>
        <v>#VALUE!</v>
      </c>
      <c r="ET16" s="33" t="e">
        <f>ET14/(IFERROR(VLOOKUP($B6,#REF!,8,FALSE),"")/30)</f>
        <v>#VALUE!</v>
      </c>
      <c r="EU16" s="33" t="e">
        <f>EU14/(IFERROR(VLOOKUP($B6,#REF!,8,FALSE),"")/30)</f>
        <v>#VALUE!</v>
      </c>
      <c r="EV16" s="33" t="e">
        <f>EV14/(IFERROR(VLOOKUP($B6,#REF!,8,FALSE),"")/30)</f>
        <v>#VALUE!</v>
      </c>
      <c r="EW16" s="33" t="e">
        <f>EW14/(IFERROR(VLOOKUP($B6,#REF!,8,FALSE),"")/30)</f>
        <v>#VALUE!</v>
      </c>
      <c r="EX16" s="33" t="e">
        <f>EX14/(IFERROR(VLOOKUP($B6,#REF!,8,FALSE),"")/30)</f>
        <v>#VALUE!</v>
      </c>
      <c r="EY16" s="33" t="e">
        <f>EY14/(IFERROR(VLOOKUP($B6,#REF!,8,FALSE),"")/30)</f>
        <v>#VALUE!</v>
      </c>
      <c r="EZ16" s="33" t="e">
        <f>EZ14/(IFERROR(VLOOKUP($B6,#REF!,8,FALSE),"")/30)</f>
        <v>#VALUE!</v>
      </c>
      <c r="FA16" s="33" t="e">
        <f>FA14/(IFERROR(VLOOKUP($B6,#REF!,8,FALSE),"")/30)</f>
        <v>#VALUE!</v>
      </c>
      <c r="FB16" s="33" t="e">
        <f>FB14/(IFERROR(VLOOKUP($B6,#REF!,8,FALSE),"")/30)</f>
        <v>#VALUE!</v>
      </c>
      <c r="FC16" s="33" t="e">
        <f>FC14/(IFERROR(VLOOKUP($B6,#REF!,9,FALSE),"")/30)</f>
        <v>#VALUE!</v>
      </c>
      <c r="FD16" s="33" t="e">
        <f>FD14/(IFERROR(VLOOKUP($B6,#REF!,9,FALSE),"")/30)</f>
        <v>#VALUE!</v>
      </c>
      <c r="FE16" s="33" t="e">
        <f>FE14/(IFERROR(VLOOKUP($B6,#REF!,9,FALSE),"")/30)</f>
        <v>#VALUE!</v>
      </c>
      <c r="FF16" s="33" t="e">
        <f>FF14/(IFERROR(VLOOKUP($B6,#REF!,9,FALSE),"")/30)</f>
        <v>#VALUE!</v>
      </c>
      <c r="FG16" s="33" t="e">
        <f>FG14/(IFERROR(VLOOKUP($B6,#REF!,9,FALSE),"")/30)</f>
        <v>#VALUE!</v>
      </c>
      <c r="FH16" s="33" t="e">
        <f>FH14/(IFERROR(VLOOKUP($B6,#REF!,9,FALSE),"")/30)</f>
        <v>#VALUE!</v>
      </c>
      <c r="FI16" s="33" t="e">
        <f>FI14/(IFERROR(VLOOKUP($B6,#REF!,9,FALSE),"")/30)</f>
        <v>#VALUE!</v>
      </c>
      <c r="FJ16" s="33" t="e">
        <f>FJ14/(IFERROR(VLOOKUP($B6,#REF!,9,FALSE),"")/30)</f>
        <v>#VALUE!</v>
      </c>
      <c r="FK16" s="33" t="e">
        <f>FK14/(IFERROR(VLOOKUP($B6,#REF!,9,FALSE),"")/30)</f>
        <v>#VALUE!</v>
      </c>
      <c r="FL16" s="33" t="e">
        <f>FL14/(IFERROR(VLOOKUP($B6,#REF!,9,FALSE),"")/30)</f>
        <v>#VALUE!</v>
      </c>
      <c r="FM16" s="33" t="e">
        <f>FM14/(IFERROR(VLOOKUP($B6,#REF!,9,FALSE),"")/30)</f>
        <v>#VALUE!</v>
      </c>
      <c r="FN16" s="33" t="e">
        <f>FN14/(IFERROR(VLOOKUP($B6,#REF!,9,FALSE),"")/30)</f>
        <v>#VALUE!</v>
      </c>
      <c r="FO16" s="33" t="e">
        <f>FO14/(IFERROR(VLOOKUP($B6,#REF!,9,FALSE),"")/30)</f>
        <v>#VALUE!</v>
      </c>
      <c r="FP16" s="33" t="e">
        <f>FP14/(IFERROR(VLOOKUP($B6,#REF!,9,FALSE),"")/30)</f>
        <v>#VALUE!</v>
      </c>
      <c r="FQ16" s="33" t="e">
        <f>FQ14/(IFERROR(VLOOKUP($B6,#REF!,9,FALSE),"")/30)</f>
        <v>#VALUE!</v>
      </c>
      <c r="FR16" s="33" t="e">
        <f>FR14/(IFERROR(VLOOKUP($B6,#REF!,9,FALSE),"")/30)</f>
        <v>#VALUE!</v>
      </c>
      <c r="FS16" s="33" t="e">
        <f>FS14/(IFERROR(VLOOKUP($B6,#REF!,9,FALSE),"")/30)</f>
        <v>#VALUE!</v>
      </c>
      <c r="FT16" s="33" t="e">
        <f>FT14/(IFERROR(VLOOKUP($B6,#REF!,9,FALSE),"")/30)</f>
        <v>#VALUE!</v>
      </c>
      <c r="FU16" s="33" t="e">
        <f>FU14/(IFERROR(VLOOKUP($B6,#REF!,9,FALSE),"")/30)</f>
        <v>#VALUE!</v>
      </c>
      <c r="FV16" s="33" t="e">
        <f>FV14/(IFERROR(VLOOKUP($B6,#REF!,9,FALSE),"")/30)</f>
        <v>#VALUE!</v>
      </c>
      <c r="FW16" s="33" t="e">
        <f>FW14/(IFERROR(VLOOKUP($B6,#REF!,9,FALSE),"")/30)</f>
        <v>#VALUE!</v>
      </c>
      <c r="FX16" s="33" t="e">
        <f>FX14/(IFERROR(VLOOKUP($B6,#REF!,9,FALSE),"")/30)</f>
        <v>#VALUE!</v>
      </c>
      <c r="FY16" s="33" t="e">
        <f>FY14/(IFERROR(VLOOKUP($B6,#REF!,9,FALSE),"")/30)</f>
        <v>#VALUE!</v>
      </c>
      <c r="FZ16" s="33" t="e">
        <f>FZ14/(IFERROR(VLOOKUP($B6,#REF!,9,FALSE),"")/30)</f>
        <v>#VALUE!</v>
      </c>
      <c r="GA16" s="33" t="e">
        <f>GA14/(IFERROR(VLOOKUP($B6,#REF!,9,FALSE),"")/30)</f>
        <v>#VALUE!</v>
      </c>
      <c r="GB16" s="33" t="e">
        <f>GB14/(IFERROR(VLOOKUP($B6,#REF!,9,FALSE),"")/30)</f>
        <v>#VALUE!</v>
      </c>
      <c r="GC16" s="33" t="e">
        <f>GC14/(IFERROR(VLOOKUP($B6,#REF!,9,FALSE),"")/30)</f>
        <v>#VALUE!</v>
      </c>
      <c r="GD16" s="33" t="e">
        <f>GD14/(IFERROR(VLOOKUP($B6,#REF!,9,FALSE),"")/30)</f>
        <v>#VALUE!</v>
      </c>
      <c r="GE16" s="33" t="e">
        <f>GE14/(IFERROR(VLOOKUP($B6,#REF!,9,FALSE),"")/30)</f>
        <v>#VALUE!</v>
      </c>
      <c r="GF16" s="33" t="e">
        <f>GF14/(IFERROR(VLOOKUP($B6,#REF!,9,FALSE),"")/30)</f>
        <v>#VALUE!</v>
      </c>
      <c r="GG16" s="33" t="e">
        <f>GG14/(IFERROR(VLOOKUP($B6,#REF!,10,FALSE),"")/30)</f>
        <v>#VALUE!</v>
      </c>
      <c r="GH16" s="33" t="e">
        <f>GH14/(IFERROR(VLOOKUP($B6,#REF!,10,FALSE),"")/30)</f>
        <v>#VALUE!</v>
      </c>
      <c r="GI16" s="33" t="e">
        <f>GI14/(IFERROR(VLOOKUP($B6,#REF!,10,FALSE),"")/30)</f>
        <v>#VALUE!</v>
      </c>
      <c r="GJ16" s="33" t="e">
        <f>GJ14/(IFERROR(VLOOKUP($B6,#REF!,10,FALSE),"")/30)</f>
        <v>#VALUE!</v>
      </c>
      <c r="GK16" s="33" t="e">
        <f>GK14/(IFERROR(VLOOKUP($B6,#REF!,10,FALSE),"")/30)</f>
        <v>#VALUE!</v>
      </c>
      <c r="GL16" s="33" t="e">
        <f>GL14/(IFERROR(VLOOKUP($B6,#REF!,10,FALSE),"")/30)</f>
        <v>#VALUE!</v>
      </c>
      <c r="GM16" s="33" t="e">
        <f>GM14/(IFERROR(VLOOKUP($B6,#REF!,10,FALSE),"")/30)</f>
        <v>#VALUE!</v>
      </c>
      <c r="GN16" s="33" t="e">
        <f>GN14/(IFERROR(VLOOKUP($B6,#REF!,10,FALSE),"")/30)</f>
        <v>#VALUE!</v>
      </c>
      <c r="GO16" s="33" t="e">
        <f>GO14/(IFERROR(VLOOKUP($B6,#REF!,10,FALSE),"")/30)</f>
        <v>#VALUE!</v>
      </c>
      <c r="GP16" s="33" t="e">
        <f>GP14/(IFERROR(VLOOKUP($B6,#REF!,10,FALSE),"")/30)</f>
        <v>#VALUE!</v>
      </c>
      <c r="GQ16" s="33" t="e">
        <f>GQ14/(IFERROR(VLOOKUP($B6,#REF!,10,FALSE),"")/30)</f>
        <v>#VALUE!</v>
      </c>
      <c r="GR16" s="33" t="e">
        <f>GR14/(IFERROR(VLOOKUP($B6,#REF!,10,FALSE),"")/30)</f>
        <v>#VALUE!</v>
      </c>
      <c r="GS16" s="33" t="e">
        <f>GS14/(IFERROR(VLOOKUP($B6,#REF!,10,FALSE),"")/30)</f>
        <v>#VALUE!</v>
      </c>
      <c r="GT16" s="33" t="e">
        <f>GT14/(IFERROR(VLOOKUP($B6,#REF!,10,FALSE),"")/30)</f>
        <v>#VALUE!</v>
      </c>
      <c r="GU16" s="33" t="e">
        <f>GU14/(IFERROR(VLOOKUP($B6,#REF!,10,FALSE),"")/30)</f>
        <v>#VALUE!</v>
      </c>
      <c r="GV16" s="33" t="e">
        <f>GV14/(IFERROR(VLOOKUP($B6,#REF!,10,FALSE),"")/30)</f>
        <v>#VALUE!</v>
      </c>
      <c r="GW16" s="33" t="e">
        <f>GW14/(IFERROR(VLOOKUP($B6,#REF!,10,FALSE),"")/30)</f>
        <v>#VALUE!</v>
      </c>
      <c r="GX16" s="33" t="e">
        <f>GX14/(IFERROR(VLOOKUP($B6,#REF!,10,FALSE),"")/30)</f>
        <v>#VALUE!</v>
      </c>
      <c r="GY16" s="33" t="e">
        <f>GY14/(IFERROR(VLOOKUP($B6,#REF!,10,FALSE),"")/30)</f>
        <v>#VALUE!</v>
      </c>
      <c r="GZ16" s="33" t="e">
        <f>GZ14/(IFERROR(VLOOKUP($B6,#REF!,10,FALSE),"")/30)</f>
        <v>#VALUE!</v>
      </c>
      <c r="HA16" s="33" t="e">
        <f>HA14/(IFERROR(VLOOKUP($B6,#REF!,10,FALSE),"")/30)</f>
        <v>#VALUE!</v>
      </c>
      <c r="HB16" s="33" t="e">
        <f>HB14/(IFERROR(VLOOKUP($B6,#REF!,10,FALSE),"")/30)</f>
        <v>#VALUE!</v>
      </c>
      <c r="HC16" s="33" t="e">
        <f>HC14/(IFERROR(VLOOKUP($B6,#REF!,10,FALSE),"")/30)</f>
        <v>#VALUE!</v>
      </c>
      <c r="HD16" s="33" t="e">
        <f>HD14/(IFERROR(VLOOKUP($B6,#REF!,10,FALSE),"")/30)</f>
        <v>#VALUE!</v>
      </c>
      <c r="HE16" s="33" t="e">
        <f>HE14/(IFERROR(VLOOKUP($B6,#REF!,10,FALSE),"")/30)</f>
        <v>#VALUE!</v>
      </c>
      <c r="HF16" s="33" t="e">
        <f>HF14/(IFERROR(VLOOKUP($B6,#REF!,10,FALSE),"")/30)</f>
        <v>#VALUE!</v>
      </c>
      <c r="HG16" s="33" t="e">
        <f>HG14/(IFERROR(VLOOKUP($B6,#REF!,10,FALSE),"")/30)</f>
        <v>#VALUE!</v>
      </c>
      <c r="HH16" s="33" t="e">
        <f>HH14/(IFERROR(VLOOKUP($B6,#REF!,10,FALSE),"")/30)</f>
        <v>#VALUE!</v>
      </c>
      <c r="HI16" s="33" t="e">
        <f>HI14/(IFERROR(VLOOKUP($B6,#REF!,10,FALSE),"")/30)</f>
        <v>#VALUE!</v>
      </c>
      <c r="HJ16" s="33" t="e">
        <f>HJ14/(IFERROR(VLOOKUP($B6,#REF!,10,FALSE),"")/30)</f>
        <v>#VALUE!</v>
      </c>
      <c r="HK16" s="33" t="e">
        <f>HK14/(IFERROR(VLOOKUP($B6,#REF!,10,FALSE),"")/30)</f>
        <v>#VALUE!</v>
      </c>
      <c r="HL16" s="33" t="e">
        <f>HL14/(IFERROR(VLOOKUP($B6,#REF!,11,FALSE),"")/30)</f>
        <v>#VALUE!</v>
      </c>
      <c r="HM16" s="33" t="e">
        <f>HM14/(IFERROR(VLOOKUP($B6,#REF!,11,FALSE),"")/30)</f>
        <v>#VALUE!</v>
      </c>
      <c r="HN16" s="33" t="e">
        <f>HN14/(IFERROR(VLOOKUP($B6,#REF!,11,FALSE),"")/30)</f>
        <v>#VALUE!</v>
      </c>
      <c r="HO16" s="33" t="e">
        <f>HO14/(IFERROR(VLOOKUP($B6,#REF!,11,FALSE),"")/30)</f>
        <v>#VALUE!</v>
      </c>
      <c r="HP16" s="33" t="e">
        <f>HP14/(IFERROR(VLOOKUP($B6,#REF!,11,FALSE),"")/30)</f>
        <v>#VALUE!</v>
      </c>
      <c r="HQ16" s="33" t="e">
        <f>HQ14/(IFERROR(VLOOKUP($B6,#REF!,11,FALSE),"")/30)</f>
        <v>#VALUE!</v>
      </c>
      <c r="HR16" s="33" t="e">
        <f>HR14/(IFERROR(VLOOKUP($B6,#REF!,11,FALSE),"")/30)</f>
        <v>#VALUE!</v>
      </c>
      <c r="HS16" s="33" t="e">
        <f>HS14/(IFERROR(VLOOKUP($B6,#REF!,11,FALSE),"")/30)</f>
        <v>#VALUE!</v>
      </c>
      <c r="HT16" s="33" t="e">
        <f>HT14/(IFERROR(VLOOKUP($B6,#REF!,11,FALSE),"")/30)</f>
        <v>#VALUE!</v>
      </c>
      <c r="HU16" s="33" t="e">
        <f>HU14/(IFERROR(VLOOKUP($B6,#REF!,11,FALSE),"")/30)</f>
        <v>#VALUE!</v>
      </c>
      <c r="HV16" s="33" t="e">
        <f>HV14/(IFERROR(VLOOKUP($B6,#REF!,11,FALSE),"")/30)</f>
        <v>#VALUE!</v>
      </c>
      <c r="HW16" s="33" t="e">
        <f>HW14/(IFERROR(VLOOKUP($B6,#REF!,11,FALSE),"")/30)</f>
        <v>#VALUE!</v>
      </c>
      <c r="HX16" s="33" t="e">
        <f>HX14/(IFERROR(VLOOKUP($B6,#REF!,11,FALSE),"")/30)</f>
        <v>#VALUE!</v>
      </c>
      <c r="HY16" s="33" t="e">
        <f>HY14/(IFERROR(VLOOKUP($B6,#REF!,11,FALSE),"")/30)</f>
        <v>#VALUE!</v>
      </c>
      <c r="HZ16" s="33" t="e">
        <f>HZ14/(IFERROR(VLOOKUP($B6,#REF!,11,FALSE),"")/30)</f>
        <v>#VALUE!</v>
      </c>
      <c r="IA16" s="33" t="e">
        <f>IA14/(IFERROR(VLOOKUP($B6,#REF!,11,FALSE),"")/30)</f>
        <v>#VALUE!</v>
      </c>
      <c r="IB16" s="33" t="e">
        <f>IB14/(IFERROR(VLOOKUP($B6,#REF!,11,FALSE),"")/30)</f>
        <v>#VALUE!</v>
      </c>
      <c r="IC16" s="33" t="e">
        <f>IC14/(IFERROR(VLOOKUP($B6,#REF!,11,FALSE),"")/30)</f>
        <v>#VALUE!</v>
      </c>
      <c r="ID16" s="33" t="e">
        <f>ID14/(IFERROR(VLOOKUP($B6,#REF!,11,FALSE),"")/30)</f>
        <v>#VALUE!</v>
      </c>
      <c r="IE16" s="33" t="e">
        <f>IE14/(IFERROR(VLOOKUP($B6,#REF!,11,FALSE),"")/30)</f>
        <v>#VALUE!</v>
      </c>
      <c r="IF16" s="33" t="e">
        <f>IF14/(IFERROR(VLOOKUP($B6,#REF!,11,FALSE),"")/30)</f>
        <v>#VALUE!</v>
      </c>
      <c r="IG16" s="33" t="e">
        <f>IG14/(IFERROR(VLOOKUP($B6,#REF!,11,FALSE),"")/30)</f>
        <v>#VALUE!</v>
      </c>
      <c r="IH16" s="33" t="e">
        <f>IH14/(IFERROR(VLOOKUP($B6,#REF!,11,FALSE),"")/30)</f>
        <v>#VALUE!</v>
      </c>
      <c r="II16" s="33" t="e">
        <f>II14/(IFERROR(VLOOKUP($B6,#REF!,11,FALSE),"")/30)</f>
        <v>#VALUE!</v>
      </c>
      <c r="IJ16" s="33" t="e">
        <f>IJ14/(IFERROR(VLOOKUP($B6,#REF!,11,FALSE),"")/30)</f>
        <v>#VALUE!</v>
      </c>
      <c r="IK16" s="33" t="e">
        <f>IK14/(IFERROR(VLOOKUP($B6,#REF!,11,FALSE),"")/30)</f>
        <v>#VALUE!</v>
      </c>
      <c r="IL16" s="33" t="e">
        <f>IL14/(IFERROR(VLOOKUP($B6,#REF!,11,FALSE),"")/30)</f>
        <v>#VALUE!</v>
      </c>
      <c r="IM16" s="33" t="e">
        <f>IM14/(IFERROR(VLOOKUP($B6,#REF!,11,FALSE),"")/30)</f>
        <v>#VALUE!</v>
      </c>
      <c r="IN16" s="33" t="e">
        <f>IN14/(IFERROR(VLOOKUP($B6,#REF!,11,FALSE),"")/30)</f>
        <v>#VALUE!</v>
      </c>
      <c r="IO16" s="33" t="e">
        <f>IO14/(IFERROR(VLOOKUP($B6,#REF!,11,FALSE),"")/30)</f>
        <v>#VALUE!</v>
      </c>
      <c r="IP16" s="33" t="e">
        <f>IP14/(IFERROR(VLOOKUP($B6,#REF!,11,FALSE),"")/30)</f>
        <v>#VALUE!</v>
      </c>
      <c r="IQ16" s="33" t="e">
        <f>IQ14/(IFERROR(VLOOKUP($B6,#REF!,12,FALSE),"")/30)</f>
        <v>#VALUE!</v>
      </c>
      <c r="IR16" s="33" t="e">
        <f>IR14/(IFERROR(VLOOKUP($B6,#REF!,12,FALSE),"")/30)</f>
        <v>#VALUE!</v>
      </c>
      <c r="IS16" s="33" t="e">
        <f>IS14/(IFERROR(VLOOKUP($B6,#REF!,12,FALSE),"")/30)</f>
        <v>#VALUE!</v>
      </c>
      <c r="IT16" s="33" t="e">
        <f>IT14/(IFERROR(VLOOKUP($B6,#REF!,12,FALSE),"")/30)</f>
        <v>#VALUE!</v>
      </c>
      <c r="IU16" s="33" t="e">
        <f>IU14/(IFERROR(VLOOKUP($B6,#REF!,12,FALSE),"")/30)</f>
        <v>#VALUE!</v>
      </c>
      <c r="IV16" s="33" t="e">
        <f>IV14/(IFERROR(VLOOKUP($B6,#REF!,12,FALSE),"")/30)</f>
        <v>#VALUE!</v>
      </c>
      <c r="IW16" s="33" t="e">
        <f>IW14/(IFERROR(VLOOKUP($B6,#REF!,12,FALSE),"")/30)</f>
        <v>#VALUE!</v>
      </c>
      <c r="IX16" s="33" t="e">
        <f>IX14/(IFERROR(VLOOKUP($B6,#REF!,12,FALSE),"")/30)</f>
        <v>#VALUE!</v>
      </c>
      <c r="IY16" s="33" t="e">
        <f>IY14/(IFERROR(VLOOKUP($B6,#REF!,12,FALSE),"")/30)</f>
        <v>#VALUE!</v>
      </c>
      <c r="IZ16" s="33" t="e">
        <f>IZ14/(IFERROR(VLOOKUP($B6,#REF!,12,FALSE),"")/30)</f>
        <v>#VALUE!</v>
      </c>
      <c r="JA16" s="33" t="e">
        <f>JA14/(IFERROR(VLOOKUP($B6,#REF!,12,FALSE),"")/30)</f>
        <v>#VALUE!</v>
      </c>
      <c r="JB16" s="33" t="e">
        <f>JB14/(IFERROR(VLOOKUP($B6,#REF!,12,FALSE),"")/30)</f>
        <v>#VALUE!</v>
      </c>
      <c r="JC16" s="33" t="e">
        <f>JC14/(IFERROR(VLOOKUP($B6,#REF!,12,FALSE),"")/30)</f>
        <v>#VALUE!</v>
      </c>
      <c r="JD16" s="33" t="e">
        <f>JD14/(IFERROR(VLOOKUP($B6,#REF!,12,FALSE),"")/30)</f>
        <v>#VALUE!</v>
      </c>
      <c r="JE16" s="33" t="e">
        <f>JE14/(IFERROR(VLOOKUP($B6,#REF!,12,FALSE),"")/30)</f>
        <v>#VALUE!</v>
      </c>
      <c r="JF16" s="33" t="e">
        <f>JF14/(IFERROR(VLOOKUP($B6,#REF!,12,FALSE),"")/30)</f>
        <v>#VALUE!</v>
      </c>
      <c r="JG16" s="33" t="e">
        <f>JG14/(IFERROR(VLOOKUP($B6,#REF!,12,FALSE),"")/30)</f>
        <v>#VALUE!</v>
      </c>
      <c r="JH16" s="33" t="e">
        <f>JH14/(IFERROR(VLOOKUP($B6,#REF!,12,FALSE),"")/30)</f>
        <v>#VALUE!</v>
      </c>
      <c r="JI16" s="33" t="e">
        <f>JI14/(IFERROR(VLOOKUP($B6,#REF!,12,FALSE),"")/30)</f>
        <v>#VALUE!</v>
      </c>
      <c r="JJ16" s="33" t="e">
        <f>JJ14/(IFERROR(VLOOKUP($B6,#REF!,12,FALSE),"")/30)</f>
        <v>#VALUE!</v>
      </c>
      <c r="JK16" s="33" t="e">
        <f>JK14/(IFERROR(VLOOKUP($B6,#REF!,12,FALSE),"")/30)</f>
        <v>#VALUE!</v>
      </c>
      <c r="JL16" s="33" t="e">
        <f>JL14/(IFERROR(VLOOKUP($B6,#REF!,12,FALSE),"")/30)</f>
        <v>#VALUE!</v>
      </c>
      <c r="JM16" s="33" t="e">
        <f>JM14/(IFERROR(VLOOKUP($B6,#REF!,12,FALSE),"")/30)</f>
        <v>#VALUE!</v>
      </c>
      <c r="JN16" s="33" t="e">
        <f>JN14/(IFERROR(VLOOKUP($B6,#REF!,12,FALSE),"")/30)</f>
        <v>#VALUE!</v>
      </c>
      <c r="JO16" s="33" t="e">
        <f>JO14/(IFERROR(VLOOKUP($B6,#REF!,12,FALSE),"")/30)</f>
        <v>#VALUE!</v>
      </c>
      <c r="JP16" s="33" t="e">
        <f>JP14/(IFERROR(VLOOKUP($B6,#REF!,12,FALSE),"")/30)</f>
        <v>#VALUE!</v>
      </c>
      <c r="JQ16" s="33" t="e">
        <f>JQ14/(IFERROR(VLOOKUP($B6,#REF!,12,FALSE),"")/30)</f>
        <v>#VALUE!</v>
      </c>
      <c r="JR16" s="33" t="e">
        <f>JR14/(IFERROR(VLOOKUP($B6,#REF!,12,FALSE),"")/30)</f>
        <v>#VALUE!</v>
      </c>
      <c r="JS16" s="33" t="e">
        <f>JS14/(IFERROR(VLOOKUP($B6,#REF!,12,FALSE),"")/30)</f>
        <v>#VALUE!</v>
      </c>
      <c r="JT16" s="33" t="e">
        <f>JT14/(IFERROR(VLOOKUP($B6,#REF!,12,FALSE),"")/30)</f>
        <v>#VALUE!</v>
      </c>
      <c r="JU16" s="33" t="e">
        <f>JU14/(IFERROR(VLOOKUP($B6,#REF!,13,FALSE),"")/30)</f>
        <v>#VALUE!</v>
      </c>
      <c r="JV16" s="33" t="e">
        <f>JV14/(IFERROR(VLOOKUP($B6,#REF!,13,FALSE),"")/30)</f>
        <v>#VALUE!</v>
      </c>
      <c r="JW16" s="33" t="e">
        <f>JW14/(IFERROR(VLOOKUP($B6,#REF!,13,FALSE),"")/30)</f>
        <v>#VALUE!</v>
      </c>
      <c r="JX16" s="33" t="e">
        <f>JX14/(IFERROR(VLOOKUP($B6,#REF!,13,FALSE),"")/30)</f>
        <v>#VALUE!</v>
      </c>
      <c r="JY16" s="33" t="e">
        <f>JY14/(IFERROR(VLOOKUP($B6,#REF!,13,FALSE),"")/30)</f>
        <v>#VALUE!</v>
      </c>
      <c r="JZ16" s="33" t="e">
        <f>JZ14/(IFERROR(VLOOKUP($B6,#REF!,13,FALSE),"")/30)</f>
        <v>#VALUE!</v>
      </c>
      <c r="KA16" s="33" t="e">
        <f>KA14/(IFERROR(VLOOKUP($B6,#REF!,13,FALSE),"")/30)</f>
        <v>#VALUE!</v>
      </c>
      <c r="KB16" s="33" t="e">
        <f>KB14/(IFERROR(VLOOKUP($B6,#REF!,13,FALSE),"")/30)</f>
        <v>#VALUE!</v>
      </c>
      <c r="KC16" s="33" t="e">
        <f>KC14/(IFERROR(VLOOKUP($B6,#REF!,13,FALSE),"")/30)</f>
        <v>#VALUE!</v>
      </c>
      <c r="KD16" s="33" t="e">
        <f>KD14/(IFERROR(VLOOKUP($B6,#REF!,13,FALSE),"")/30)</f>
        <v>#VALUE!</v>
      </c>
      <c r="KE16" s="33" t="e">
        <f>KE14/(IFERROR(VLOOKUP($B6,#REF!,13,FALSE),"")/30)</f>
        <v>#VALUE!</v>
      </c>
      <c r="KF16" s="33" t="e">
        <f>KF14/(IFERROR(VLOOKUP($B6,#REF!,13,FALSE),"")/30)</f>
        <v>#VALUE!</v>
      </c>
      <c r="KG16" s="33" t="e">
        <f>KG14/(IFERROR(VLOOKUP($B6,#REF!,13,FALSE),"")/30)</f>
        <v>#VALUE!</v>
      </c>
      <c r="KH16" s="33" t="e">
        <f>KH14/(IFERROR(VLOOKUP($B6,#REF!,13,FALSE),"")/30)</f>
        <v>#VALUE!</v>
      </c>
      <c r="KI16" s="33" t="e">
        <f>KI14/(IFERROR(VLOOKUP($B6,#REF!,13,FALSE),"")/30)</f>
        <v>#VALUE!</v>
      </c>
      <c r="KJ16" s="33" t="e">
        <f>KJ14/(IFERROR(VLOOKUP($B6,#REF!,13,FALSE),"")/30)</f>
        <v>#VALUE!</v>
      </c>
      <c r="KK16" s="33" t="e">
        <f>KK14/(IFERROR(VLOOKUP($B6,#REF!,13,FALSE),"")/30)</f>
        <v>#VALUE!</v>
      </c>
      <c r="KL16" s="33" t="e">
        <f>KL14/(IFERROR(VLOOKUP($B6,#REF!,13,FALSE),"")/30)</f>
        <v>#VALUE!</v>
      </c>
      <c r="KM16" s="33" t="e">
        <f>KM14/(IFERROR(VLOOKUP($B6,#REF!,13,FALSE),"")/30)</f>
        <v>#VALUE!</v>
      </c>
      <c r="KN16" s="33" t="e">
        <f>KN14/(IFERROR(VLOOKUP($B6,#REF!,13,FALSE),"")/30)</f>
        <v>#VALUE!</v>
      </c>
      <c r="KO16" s="33" t="e">
        <f>KO14/(IFERROR(VLOOKUP($B6,#REF!,13,FALSE),"")/30)</f>
        <v>#VALUE!</v>
      </c>
      <c r="KP16" s="33" t="e">
        <f>KP14/(IFERROR(VLOOKUP($B6,#REF!,13,FALSE),"")/30)</f>
        <v>#VALUE!</v>
      </c>
      <c r="KQ16" s="33" t="e">
        <f>KQ14/(IFERROR(VLOOKUP($B6,#REF!,13,FALSE),"")/30)</f>
        <v>#VALUE!</v>
      </c>
      <c r="KR16" s="33" t="e">
        <f>KR14/(IFERROR(VLOOKUP($B6,#REF!,13,FALSE),"")/30)</f>
        <v>#VALUE!</v>
      </c>
      <c r="KS16" s="33" t="e">
        <f>KS14/(IFERROR(VLOOKUP($B6,#REF!,13,FALSE),"")/30)</f>
        <v>#VALUE!</v>
      </c>
      <c r="KT16" s="33" t="e">
        <f>KT14/(IFERROR(VLOOKUP($B6,#REF!,13,FALSE),"")/30)</f>
        <v>#VALUE!</v>
      </c>
      <c r="KU16" s="33" t="e">
        <f>KU14/(IFERROR(VLOOKUP($B6,#REF!,13,FALSE),"")/30)</f>
        <v>#VALUE!</v>
      </c>
      <c r="KV16" s="33" t="e">
        <f>KV14/(IFERROR(VLOOKUP($B6,#REF!,13,FALSE),"")/30)</f>
        <v>#VALUE!</v>
      </c>
      <c r="KW16" s="33" t="e">
        <f>KW14/(IFERROR(VLOOKUP($B6,#REF!,13,FALSE),"")/30)</f>
        <v>#VALUE!</v>
      </c>
      <c r="KX16" s="33" t="e">
        <f>KX14/(IFERROR(VLOOKUP($B6,#REF!,13,FALSE),"")/30)</f>
        <v>#VALUE!</v>
      </c>
      <c r="KY16" s="33" t="e">
        <f>KY14/(IFERROR(VLOOKUP($B6,#REF!,13,FALSE),"")/30)</f>
        <v>#VALUE!</v>
      </c>
      <c r="KZ16" s="33" t="e">
        <f>KZ14/(IFERROR(VLOOKUP($B6,#REF!,14,FALSE),"")/30)</f>
        <v>#VALUE!</v>
      </c>
      <c r="LA16" s="33" t="e">
        <f>LA14/(IFERROR(VLOOKUP($B6,#REF!,14,FALSE),"")/30)</f>
        <v>#VALUE!</v>
      </c>
      <c r="LB16" s="33" t="e">
        <f>LB14/(IFERROR(VLOOKUP($B6,#REF!,14,FALSE),"")/30)</f>
        <v>#VALUE!</v>
      </c>
      <c r="LC16" s="33" t="e">
        <f>LC14/(IFERROR(VLOOKUP($B6,#REF!,14,FALSE),"")/30)</f>
        <v>#VALUE!</v>
      </c>
      <c r="LD16" s="33" t="e">
        <f>LD14/(IFERROR(VLOOKUP($B6,#REF!,14,FALSE),"")/30)</f>
        <v>#VALUE!</v>
      </c>
      <c r="LE16" s="33" t="e">
        <f>LE14/(IFERROR(VLOOKUP($B6,#REF!,14,FALSE),"")/30)</f>
        <v>#VALUE!</v>
      </c>
      <c r="LF16" s="33" t="e">
        <f>LF14/(IFERROR(VLOOKUP($B6,#REF!,14,FALSE),"")/30)</f>
        <v>#VALUE!</v>
      </c>
      <c r="LG16" s="33" t="e">
        <f>LG14/(IFERROR(VLOOKUP($B6,#REF!,14,FALSE),"")/30)</f>
        <v>#VALUE!</v>
      </c>
      <c r="LH16" s="33" t="e">
        <f>LH14/(IFERROR(VLOOKUP($B6,#REF!,14,FALSE),"")/30)</f>
        <v>#VALUE!</v>
      </c>
      <c r="LI16" s="33" t="e">
        <f>LI14/(IFERROR(VLOOKUP($B6,#REF!,14,FALSE),"")/30)</f>
        <v>#VALUE!</v>
      </c>
      <c r="LJ16" s="33" t="e">
        <f>LJ14/(IFERROR(VLOOKUP($B6,#REF!,14,FALSE),"")/30)</f>
        <v>#VALUE!</v>
      </c>
      <c r="LK16" s="33" t="e">
        <f>LK14/(IFERROR(VLOOKUP($B6,#REF!,14,FALSE),"")/30)</f>
        <v>#VALUE!</v>
      </c>
      <c r="LL16" s="33" t="e">
        <f>LL14/(IFERROR(VLOOKUP($B6,#REF!,14,FALSE),"")/30)</f>
        <v>#VALUE!</v>
      </c>
      <c r="LM16" s="33" t="e">
        <f>LM14/(IFERROR(VLOOKUP($B6,#REF!,14,FALSE),"")/30)</f>
        <v>#VALUE!</v>
      </c>
      <c r="LN16" s="33" t="e">
        <f>LN14/(IFERROR(VLOOKUP($B6,#REF!,14,FALSE),"")/30)</f>
        <v>#VALUE!</v>
      </c>
      <c r="LO16" s="33" t="e">
        <f>LO14/(IFERROR(VLOOKUP($B6,#REF!,14,FALSE),"")/30)</f>
        <v>#VALUE!</v>
      </c>
      <c r="LP16" s="33" t="e">
        <f>LP14/(IFERROR(VLOOKUP($B6,#REF!,14,FALSE),"")/30)</f>
        <v>#VALUE!</v>
      </c>
      <c r="LQ16" s="33" t="e">
        <f>LQ14/(IFERROR(VLOOKUP($B6,#REF!,14,FALSE),"")/30)</f>
        <v>#VALUE!</v>
      </c>
      <c r="LR16" s="33" t="e">
        <f>LR14/(IFERROR(VLOOKUP($B6,#REF!,14,FALSE),"")/30)</f>
        <v>#VALUE!</v>
      </c>
      <c r="LS16" s="33" t="e">
        <f>LS14/(IFERROR(VLOOKUP($B6,#REF!,14,FALSE),"")/30)</f>
        <v>#VALUE!</v>
      </c>
      <c r="LT16" s="33" t="e">
        <f>LT14/(IFERROR(VLOOKUP($B6,#REF!,14,FALSE),"")/30)</f>
        <v>#VALUE!</v>
      </c>
      <c r="LU16" s="33" t="e">
        <f>LU14/(IFERROR(VLOOKUP($B6,#REF!,14,FALSE),"")/30)</f>
        <v>#VALUE!</v>
      </c>
      <c r="LV16" s="33" t="e">
        <f>LV14/(IFERROR(VLOOKUP($B6,#REF!,14,FALSE),"")/30)</f>
        <v>#VALUE!</v>
      </c>
      <c r="LW16" s="33" t="e">
        <f>LW14/(IFERROR(VLOOKUP($B6,#REF!,14,FALSE),"")/30)</f>
        <v>#VALUE!</v>
      </c>
      <c r="LX16" s="33" t="e">
        <f>LX14/(IFERROR(VLOOKUP($B6,#REF!,14,FALSE),"")/30)</f>
        <v>#VALUE!</v>
      </c>
      <c r="LY16" s="33" t="e">
        <f>LY14/(IFERROR(VLOOKUP($B6,#REF!,14,FALSE),"")/30)</f>
        <v>#VALUE!</v>
      </c>
      <c r="LZ16" s="33" t="e">
        <f>LZ14/(IFERROR(VLOOKUP($B6,#REF!,14,FALSE),"")/30)</f>
        <v>#VALUE!</v>
      </c>
      <c r="MA16" s="33" t="e">
        <f>MA14/(IFERROR(VLOOKUP($B6,#REF!,14,FALSE),"")/30)</f>
        <v>#VALUE!</v>
      </c>
      <c r="MB16" s="33" t="e">
        <f>MB14/(IFERROR(VLOOKUP($B6,#REF!,14,FALSE),"")/30)</f>
        <v>#VALUE!</v>
      </c>
      <c r="MC16" s="33" t="e">
        <f>MC14/(IFERROR(VLOOKUP($B6,#REF!,14,FALSE),"")/30)</f>
        <v>#VALUE!</v>
      </c>
      <c r="MD16" s="33" t="e">
        <f>MD14/(IFERROR(VLOOKUP($B6,#REF!,15,FALSE),"")/30)</f>
        <v>#VALUE!</v>
      </c>
      <c r="ME16" s="33" t="e">
        <f>ME14/(IFERROR(VLOOKUP($B6,#REF!,15,FALSE),"")/30)</f>
        <v>#VALUE!</v>
      </c>
      <c r="MF16" s="33" t="e">
        <f>MF14/(IFERROR(VLOOKUP($B6,#REF!,15,FALSE),"")/30)</f>
        <v>#VALUE!</v>
      </c>
      <c r="MG16" s="33" t="e">
        <f>MG14/(IFERROR(VLOOKUP($B6,#REF!,15,FALSE),"")/30)</f>
        <v>#VALUE!</v>
      </c>
      <c r="MH16" s="33" t="e">
        <f>MH14/(IFERROR(VLOOKUP($B6,#REF!,15,FALSE),"")/30)</f>
        <v>#VALUE!</v>
      </c>
      <c r="MI16" s="33" t="e">
        <f>MI14/(IFERROR(VLOOKUP($B6,#REF!,15,FALSE),"")/30)</f>
        <v>#VALUE!</v>
      </c>
      <c r="MJ16" s="33" t="e">
        <f>MJ14/(IFERROR(VLOOKUP($B6,#REF!,15,FALSE),"")/30)</f>
        <v>#VALUE!</v>
      </c>
      <c r="MK16" s="33" t="e">
        <f>MK14/(IFERROR(VLOOKUP($B6,#REF!,15,FALSE),"")/30)</f>
        <v>#VALUE!</v>
      </c>
      <c r="ML16" s="33" t="e">
        <f>ML14/(IFERROR(VLOOKUP($B6,#REF!,15,FALSE),"")/30)</f>
        <v>#VALUE!</v>
      </c>
      <c r="MM16" s="33" t="e">
        <f>MM14/(IFERROR(VLOOKUP($B6,#REF!,15,FALSE),"")/30)</f>
        <v>#VALUE!</v>
      </c>
      <c r="MN16" s="33" t="e">
        <f>MN14/(IFERROR(VLOOKUP($B6,#REF!,15,FALSE),"")/30)</f>
        <v>#VALUE!</v>
      </c>
      <c r="MO16" s="33" t="e">
        <f>MO14/(IFERROR(VLOOKUP($B6,#REF!,15,FALSE),"")/30)</f>
        <v>#VALUE!</v>
      </c>
      <c r="MP16" s="33" t="e">
        <f>MP14/(IFERROR(VLOOKUP($B6,#REF!,15,FALSE),"")/30)</f>
        <v>#VALUE!</v>
      </c>
      <c r="MQ16" s="33" t="e">
        <f>MQ14/(IFERROR(VLOOKUP($B6,#REF!,15,FALSE),"")/30)</f>
        <v>#VALUE!</v>
      </c>
      <c r="MR16" s="33" t="e">
        <f>MR14/(IFERROR(VLOOKUP($B6,#REF!,15,FALSE),"")/30)</f>
        <v>#VALUE!</v>
      </c>
      <c r="MS16" s="33" t="e">
        <f>MS14/(IFERROR(VLOOKUP($B6,#REF!,15,FALSE),"")/30)</f>
        <v>#VALUE!</v>
      </c>
      <c r="MT16" s="33" t="e">
        <f>MT14/(IFERROR(VLOOKUP($B6,#REF!,15,FALSE),"")/30)</f>
        <v>#VALUE!</v>
      </c>
      <c r="MU16" s="33" t="e">
        <f>MU14/(IFERROR(VLOOKUP($B6,#REF!,15,FALSE),"")/30)</f>
        <v>#VALUE!</v>
      </c>
      <c r="MV16" s="33" t="e">
        <f>MV14/(IFERROR(VLOOKUP($B6,#REF!,15,FALSE),"")/30)</f>
        <v>#VALUE!</v>
      </c>
      <c r="MW16" s="33" t="e">
        <f>MW14/(IFERROR(VLOOKUP($B6,#REF!,15,FALSE),"")/30)</f>
        <v>#VALUE!</v>
      </c>
      <c r="MX16" s="33" t="e">
        <f>MX14/(IFERROR(VLOOKUP($B6,#REF!,15,FALSE),"")/30)</f>
        <v>#VALUE!</v>
      </c>
      <c r="MY16" s="33" t="e">
        <f>MY14/(IFERROR(VLOOKUP($B6,#REF!,15,FALSE),"")/30)</f>
        <v>#VALUE!</v>
      </c>
      <c r="MZ16" s="33" t="e">
        <f>MZ14/(IFERROR(VLOOKUP($B6,#REF!,15,FALSE),"")/30)</f>
        <v>#VALUE!</v>
      </c>
      <c r="NA16" s="33" t="e">
        <f>NA14/(IFERROR(VLOOKUP($B6,#REF!,15,FALSE),"")/30)</f>
        <v>#VALUE!</v>
      </c>
      <c r="NB16" s="33" t="e">
        <f>NB14/(IFERROR(VLOOKUP($B6,#REF!,15,FALSE),"")/30)</f>
        <v>#VALUE!</v>
      </c>
      <c r="NC16" s="33" t="e">
        <f>NC14/(IFERROR(VLOOKUP($B6,#REF!,15,FALSE),"")/30)</f>
        <v>#VALUE!</v>
      </c>
      <c r="ND16" s="33" t="e">
        <f>ND14/(IFERROR(VLOOKUP($B6,#REF!,15,FALSE),"")/30)</f>
        <v>#VALUE!</v>
      </c>
      <c r="NE16" s="33" t="e">
        <f>NE14/(IFERROR(VLOOKUP($B6,#REF!,15,FALSE),"")/30)</f>
        <v>#VALUE!</v>
      </c>
      <c r="NF16" s="33" t="e">
        <f>NF14/(IFERROR(VLOOKUP($B6,#REF!,15,FALSE),"")/30)</f>
        <v>#VALUE!</v>
      </c>
      <c r="NG16" s="33" t="e">
        <f>NG14/(IFERROR(VLOOKUP($B6,#REF!,15,FALSE),"")/30)</f>
        <v>#VALUE!</v>
      </c>
      <c r="NH16" s="33" t="e">
        <f>NH14/(IFERROR(VLOOKUP($B6,#REF!,15,FALSE),"")/30)</f>
        <v>#VALUE!</v>
      </c>
    </row>
    <row r="17" spans="1:372" s="34" customFormat="1" ht="14.4" outlineLevel="1" x14ac:dyDescent="0.2">
      <c r="A17" s="1048"/>
      <c r="B17" s="17" t="s">
        <v>37</v>
      </c>
      <c r="C17" s="1051"/>
      <c r="D17" s="50" t="s">
        <v>33</v>
      </c>
      <c r="E17" s="27" t="s">
        <v>31</v>
      </c>
      <c r="F17" s="25"/>
      <c r="G17" s="52"/>
      <c r="H17" s="33"/>
      <c r="I17" s="33"/>
      <c r="J17" s="33">
        <v>413.99599999999992</v>
      </c>
      <c r="K17" s="33">
        <v>2424.2239999999997</v>
      </c>
      <c r="L17" s="33">
        <v>4175.1679999999997</v>
      </c>
      <c r="M17" s="33">
        <v>4804.6919999999991</v>
      </c>
      <c r="N17" s="33">
        <v>6133.1040000000003</v>
      </c>
      <c r="O17" s="33"/>
      <c r="P17" s="33"/>
      <c r="Q17" s="33">
        <v>10370.165999999999</v>
      </c>
      <c r="R17" s="33">
        <v>13452.728999999999</v>
      </c>
      <c r="S17" s="33">
        <v>17785.809999999998</v>
      </c>
      <c r="T17" s="33">
        <v>21699.565999999999</v>
      </c>
      <c r="U17" s="33">
        <v>23368.350999999995</v>
      </c>
      <c r="V17" s="33"/>
      <c r="W17" s="33"/>
      <c r="X17" s="33">
        <v>30275.042000000001</v>
      </c>
      <c r="Y17" s="33">
        <v>31862.741000000005</v>
      </c>
      <c r="Z17" s="33">
        <v>33710.784999999996</v>
      </c>
      <c r="AA17" s="33">
        <v>34340.315000000002</v>
      </c>
      <c r="AB17" s="33">
        <v>36701.591</v>
      </c>
      <c r="AC17" s="33"/>
      <c r="AD17" s="33"/>
      <c r="AE17" s="33">
        <v>41197.929000000004</v>
      </c>
      <c r="AF17" s="33">
        <v>43294.583999999995</v>
      </c>
      <c r="AG17" s="33">
        <v>44314.635999999999</v>
      </c>
      <c r="AH17" s="33">
        <v>45653.737999999998</v>
      </c>
      <c r="AI17" s="33"/>
      <c r="AJ17" s="33"/>
      <c r="AK17" s="33"/>
      <c r="AL17" s="33">
        <v>52548.701000000001</v>
      </c>
      <c r="AM17" s="33">
        <v>54782.996000000006</v>
      </c>
      <c r="AN17" s="33">
        <v>940.03099999999995</v>
      </c>
      <c r="AO17" s="33">
        <v>1975.0250000000001</v>
      </c>
      <c r="AP17" s="33">
        <v>2929.99</v>
      </c>
      <c r="AQ17" s="33"/>
      <c r="AR17" s="33"/>
      <c r="AS17" s="33"/>
      <c r="AT17" s="33">
        <v>12428.432000000001</v>
      </c>
      <c r="AU17" s="33">
        <v>14946.552000000001</v>
      </c>
      <c r="AV17" s="33">
        <v>16388.067999999999</v>
      </c>
      <c r="AW17" s="33">
        <v>18069.656999999999</v>
      </c>
      <c r="AX17" s="33"/>
      <c r="AY17" s="33"/>
      <c r="AZ17" s="33">
        <v>21573.686000000002</v>
      </c>
      <c r="BA17" s="33">
        <v>23052.541999999998</v>
      </c>
      <c r="BB17" s="33">
        <v>24164.356</v>
      </c>
      <c r="BC17" s="33">
        <v>25093.713</v>
      </c>
      <c r="BD17" s="33">
        <v>26814.780999999999</v>
      </c>
      <c r="BE17" s="33"/>
      <c r="BF17" s="33"/>
      <c r="BG17" s="33">
        <v>29332.905999999992</v>
      </c>
      <c r="BH17" s="33">
        <v>32056.952999999998</v>
      </c>
      <c r="BI17" s="33">
        <v>33199.706999999995</v>
      </c>
      <c r="BJ17" s="33">
        <v>34332.860999999997</v>
      </c>
      <c r="BK17" s="33">
        <v>37027.041000000005</v>
      </c>
      <c r="BL17" s="33"/>
      <c r="BM17" s="33"/>
      <c r="BN17" s="33">
        <v>44940.974000000002</v>
      </c>
      <c r="BO17" s="33">
        <v>47341.723999999995</v>
      </c>
      <c r="BP17" s="33">
        <v>1236.653</v>
      </c>
      <c r="BQ17" s="33">
        <v>4122.8879999999999</v>
      </c>
      <c r="BR17" s="33">
        <v>6033.8780000000006</v>
      </c>
      <c r="BS17" s="33"/>
      <c r="BT17" s="33"/>
      <c r="BU17" s="33">
        <v>9679.8140000000003</v>
      </c>
      <c r="BV17" s="33">
        <v>10965.547</v>
      </c>
      <c r="BW17" s="33">
        <v>13309.745000000003</v>
      </c>
      <c r="BX17" s="33">
        <v>15340.254000000003</v>
      </c>
      <c r="BY17" s="33">
        <v>17962.939999999999</v>
      </c>
      <c r="BZ17" s="33"/>
      <c r="CA17" s="33"/>
      <c r="CB17" s="33">
        <v>21182.078999999998</v>
      </c>
      <c r="CC17" s="33">
        <v>22660.941000000003</v>
      </c>
      <c r="CD17" s="33">
        <v>24574.07</v>
      </c>
      <c r="CE17" s="33">
        <v>27900.973000000002</v>
      </c>
      <c r="CF17" s="33">
        <v>29055.467000000001</v>
      </c>
      <c r="CG17" s="33"/>
      <c r="CH17" s="33"/>
      <c r="CI17" s="33">
        <v>32462.395999999997</v>
      </c>
      <c r="CJ17" s="33">
        <v>33821.754000000001</v>
      </c>
      <c r="CK17" s="33">
        <v>35604.711000000003</v>
      </c>
      <c r="CL17" s="33">
        <v>36763.472999999998</v>
      </c>
      <c r="CM17" s="33"/>
      <c r="CN17" s="33"/>
      <c r="CO17" s="33"/>
      <c r="CP17" s="33"/>
      <c r="CQ17" s="33"/>
      <c r="CR17" s="33"/>
      <c r="CS17" s="33">
        <v>32462.395999999997</v>
      </c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>
        <v>54000</v>
      </c>
      <c r="FF17" s="33"/>
      <c r="FG17" s="33">
        <v>54000</v>
      </c>
      <c r="FH17" s="33">
        <v>54000</v>
      </c>
      <c r="FI17" s="33">
        <v>2500</v>
      </c>
      <c r="FJ17" s="33"/>
      <c r="FK17" s="33"/>
      <c r="FL17" s="33">
        <v>2500</v>
      </c>
      <c r="FM17" s="33"/>
      <c r="FN17" s="33"/>
      <c r="FO17" s="33">
        <v>2500</v>
      </c>
      <c r="FP17" s="33"/>
      <c r="FQ17" s="33">
        <v>2500</v>
      </c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/>
      <c r="MP17" s="33"/>
      <c r="MQ17" s="33"/>
      <c r="MR17" s="33"/>
      <c r="MS17" s="33"/>
      <c r="MT17" s="33"/>
      <c r="MU17" s="33"/>
      <c r="MV17" s="33"/>
      <c r="MW17" s="33"/>
      <c r="MX17" s="33"/>
      <c r="MY17" s="33"/>
      <c r="MZ17" s="33"/>
      <c r="NA17" s="33"/>
      <c r="NB17" s="33"/>
      <c r="NC17" s="33"/>
      <c r="ND17" s="33"/>
      <c r="NE17" s="33"/>
      <c r="NF17" s="33"/>
      <c r="NG17" s="33"/>
      <c r="NH17" s="33"/>
    </row>
    <row r="18" spans="1:372" s="38" customFormat="1" ht="15" outlineLevel="1" thickBot="1" x14ac:dyDescent="0.25">
      <c r="A18" s="1049"/>
      <c r="B18" s="36">
        <f>B16/30</f>
        <v>0</v>
      </c>
      <c r="C18" s="1052"/>
      <c r="D18" s="51">
        <f>B18</f>
        <v>0</v>
      </c>
      <c r="E18" s="59" t="s">
        <v>29</v>
      </c>
      <c r="F18" s="60"/>
      <c r="G18" s="37">
        <v>1534.9232</v>
      </c>
      <c r="H18" s="37" t="e">
        <f>IF(AND(H17&lt;&gt;0,G17&lt;&gt;0),H17-G17,(IFERROR(VLOOKUP($B6,#REF!,4,FALSE),"")/30))</f>
        <v>#VALUE!</v>
      </c>
      <c r="I18" s="37" t="e">
        <f>IF(AND(I17&lt;&gt;0,H17&lt;&gt;0),I17-H17,(IFERROR(VLOOKUP($B6,#REF!,4,FALSE),"")/30))</f>
        <v>#VALUE!</v>
      </c>
      <c r="J18" s="37" t="e">
        <f>IF(AND(J17&lt;&gt;0,I17&lt;&gt;0),J17-I17,(IFERROR(VLOOKUP($B6,#REF!,4,FALSE),"")/30))</f>
        <v>#VALUE!</v>
      </c>
      <c r="K18" s="37">
        <f>IF(AND(K17&lt;&gt;0,J17&lt;&gt;0),K17-J17,(IFERROR(VLOOKUP($B6,#REF!,4,FALSE),"")/30))</f>
        <v>2010.2279999999998</v>
      </c>
      <c r="L18" s="37">
        <f>IF(AND(L17&lt;&gt;0,K17&lt;&gt;0),L17-K17,(IFERROR(VLOOKUP($B6,#REF!,4,FALSE),"")/30))</f>
        <v>1750.944</v>
      </c>
      <c r="M18" s="37">
        <f>IF(AND(M17&lt;&gt;0,L17&lt;&gt;0),M17-L17,(IFERROR(VLOOKUP($B6,#REF!,4,FALSE),"")/30))</f>
        <v>629.52399999999943</v>
      </c>
      <c r="N18" s="37">
        <f>IF(AND(N17&lt;&gt;0,M17&lt;&gt;0),N17-M17,(IFERROR(VLOOKUP($B6,#REF!,4,FALSE),"")/30))</f>
        <v>1328.4120000000012</v>
      </c>
      <c r="O18" s="37" t="e">
        <f>IF(AND(O17&lt;&gt;0,N17&lt;&gt;0),O17-N17,(IFERROR(VLOOKUP($B6,#REF!,4,FALSE),"")/30))</f>
        <v>#VALUE!</v>
      </c>
      <c r="P18" s="37" t="e">
        <f>IF(AND(P17&lt;&gt;0,O17&lt;&gt;0),P17-O17,(IFERROR(VLOOKUP($B6,#REF!,4,FALSE),"")/30))</f>
        <v>#VALUE!</v>
      </c>
      <c r="Q18" s="37" t="e">
        <f>IF(AND(Q17&lt;&gt;0,P17&lt;&gt;0),Q17-P17,(IFERROR(VLOOKUP($B6,#REF!,4,FALSE),"")/30))</f>
        <v>#VALUE!</v>
      </c>
      <c r="R18" s="37">
        <f>IF(AND(R17&lt;&gt;0,Q17&lt;&gt;0),R17-Q17,(IFERROR(VLOOKUP($B6,#REF!,4,FALSE),"")/30))</f>
        <v>3082.5630000000001</v>
      </c>
      <c r="S18" s="37">
        <f>IF(AND(S17&lt;&gt;0,R17&lt;&gt;0),S17-R17,(IFERROR(VLOOKUP($B6,#REF!,4,FALSE),"")/30))</f>
        <v>4333.0809999999983</v>
      </c>
      <c r="T18" s="37">
        <f>IF(AND(T17&lt;&gt;0,S17&lt;&gt;0),T17-S17,(IFERROR(VLOOKUP($B6,#REF!,4,FALSE),"")/30))</f>
        <v>3913.7560000000012</v>
      </c>
      <c r="U18" s="37">
        <f>IF(AND(U17&lt;&gt;0,T17&lt;&gt;0),U17-T17,(IFERROR(VLOOKUP($B6,#REF!,4,FALSE),"")/30))</f>
        <v>1668.7849999999962</v>
      </c>
      <c r="V18" s="37" t="e">
        <f>IF(AND(V17&lt;&gt;0,U17&lt;&gt;0),V17-U17,(IFERROR(VLOOKUP($B6,#REF!,4,FALSE),"")/30))</f>
        <v>#VALUE!</v>
      </c>
      <c r="W18" s="37" t="e">
        <f>IF(AND(W17&lt;&gt;0,V17&lt;&gt;0),W17-V17,(IFERROR(VLOOKUP($B6,#REF!,4,FALSE),"")/30))</f>
        <v>#VALUE!</v>
      </c>
      <c r="X18" s="37" t="e">
        <f>IF(AND(X17&lt;&gt;0,W17&lt;&gt;0),X17-W17,(IFERROR(VLOOKUP($B6,#REF!,4,FALSE),"")/30))</f>
        <v>#VALUE!</v>
      </c>
      <c r="Y18" s="37">
        <f>IF(AND(Y17&lt;&gt;0,X17&lt;&gt;0),Y17-X17,(IFERROR(VLOOKUP($B6,#REF!,4,FALSE),"")/30))</f>
        <v>1587.6990000000042</v>
      </c>
      <c r="Z18" s="37">
        <f>IF(AND(Z17&lt;&gt;0,Y17&lt;&gt;0),Z17-Y17,(IFERROR(VLOOKUP($B6,#REF!,4,FALSE),"")/30))</f>
        <v>1848.0439999999908</v>
      </c>
      <c r="AA18" s="37">
        <f>IF(AND(AA17&lt;&gt;0,Z17&lt;&gt;0),AA17-Z17,(IFERROR(VLOOKUP($B6,#REF!,4,FALSE),"")/30))</f>
        <v>629.53000000000611</v>
      </c>
      <c r="AB18" s="37">
        <f>IF(AND(AB17&lt;&gt;0,AA17&lt;&gt;0),AB17-AA17,(IFERROR(VLOOKUP($B6,#REF!,4,FALSE),"")/30))</f>
        <v>2361.275999999998</v>
      </c>
      <c r="AC18" s="37" t="e">
        <f>IF(AND(AC17&lt;&gt;0,AB17&lt;&gt;0),AC17-AB17,(IFERROR(VLOOKUP($B6,#REF!,4,FALSE),"")/30))</f>
        <v>#VALUE!</v>
      </c>
      <c r="AD18" s="37" t="e">
        <f>IF(AND(AD17&lt;&gt;0,AC17&lt;&gt;0),AD17-AC17,(IFERROR(VLOOKUP($B6,#REF!,4,FALSE),"")/30))</f>
        <v>#VALUE!</v>
      </c>
      <c r="AE18" s="37" t="e">
        <f>IF(AND(AE17&lt;&gt;0,AD17&lt;&gt;0),AE17-AD17,(IFERROR(VLOOKUP($B6,#REF!,4,FALSE),"")/30))</f>
        <v>#VALUE!</v>
      </c>
      <c r="AF18" s="37">
        <f>IF(AND(AF17&lt;&gt;0,AE17&lt;&gt;0),AF17-AE17,(IFERROR(VLOOKUP($B6,#REF!,4,FALSE),"")/30))</f>
        <v>2096.6549999999916</v>
      </c>
      <c r="AG18" s="37">
        <f>IF(AND(AG17&lt;&gt;0,AF17&lt;&gt;0),AG17-AF17,(IFERROR(VLOOKUP($B6,#REF!,4,FALSE),"")/30))</f>
        <v>1020.0520000000033</v>
      </c>
      <c r="AH18" s="37">
        <f>IF(AND(AH17&lt;&gt;0,AG17&lt;&gt;0),AH17-AG17,(IFERROR(VLOOKUP($B6,#REF!,4,FALSE),"")/30))</f>
        <v>1339.101999999999</v>
      </c>
      <c r="AI18" s="37" t="e">
        <f>IF(AND(AI17&lt;&gt;0,AH17&lt;&gt;0),AI17-AH17,(IFERROR(VLOOKUP($B6,#REF!,4,FALSE),"")/30))</f>
        <v>#VALUE!</v>
      </c>
      <c r="AJ18" s="37" t="e">
        <f>IF(AND(AJ17&lt;&gt;0,AI17&lt;&gt;0),AJ17-AI17,(IFERROR(VLOOKUP($B6,#REF!,4,FALSE),"")/30))</f>
        <v>#VALUE!</v>
      </c>
      <c r="AK18" s="37" t="e">
        <f>IF(AND(AK17&lt;&gt;0,AJ17&lt;&gt;0),AK17-AJ17,(IFERROR(VLOOKUP($B6,#REF!,4,FALSE),"")/30))</f>
        <v>#VALUE!</v>
      </c>
      <c r="AL18" s="37" t="e">
        <f>IF(AND(AL17&lt;&gt;0,AK17&lt;&gt;0),AL17-AK17,(IFERROR(VLOOKUP($B6,#REF!,4,FALSE),"")/30))</f>
        <v>#VALUE!</v>
      </c>
      <c r="AM18" s="37">
        <f>IF(AND(AM17&lt;&gt;0,AL17&lt;&gt;0),AM17-AL17,(IFERROR(VLOOKUP($B6,#REF!,5,FALSE),"")/30))</f>
        <v>2234.2950000000055</v>
      </c>
      <c r="AN18" s="37">
        <f>IF(AND(AN17&lt;&gt;0,AM17&lt;&gt;0),AN17-AM17,(IFERROR(VLOOKUP($B6,#REF!,5,FALSE),"")/30))</f>
        <v>-53842.965000000004</v>
      </c>
      <c r="AO18" s="37">
        <f>IF(AND(AO17&lt;&gt;0,AN17&lt;&gt;0),AO17-AN17,(IFERROR(VLOOKUP($B6,#REF!,5,FALSE),"")/30))</f>
        <v>1034.9940000000001</v>
      </c>
      <c r="AP18" s="37">
        <f>IF(AND(AP17&lt;&gt;0,AO17&lt;&gt;0),AP17-AO17,(IFERROR(VLOOKUP($B6,#REF!,5,FALSE),"")/30))</f>
        <v>954.96499999999969</v>
      </c>
      <c r="AQ18" s="37" t="e">
        <f>IF(AND(AQ17&lt;&gt;0,AP17&lt;&gt;0),AQ17-AP17,(IFERROR(VLOOKUP($B6,#REF!,5,FALSE),"")/30))</f>
        <v>#VALUE!</v>
      </c>
      <c r="AR18" s="37" t="e">
        <f>IF(AND(AR17&lt;&gt;0,AQ17&lt;&gt;0),AR17-AQ17,(IFERROR(VLOOKUP($B6,#REF!,5,FALSE),"")/30))</f>
        <v>#VALUE!</v>
      </c>
      <c r="AS18" s="37" t="e">
        <f>IF(AND(AS17&lt;&gt;0,AR17&lt;&gt;0),AS17-AR17,(IFERROR(VLOOKUP($B6,#REF!,5,FALSE),"")/30))</f>
        <v>#VALUE!</v>
      </c>
      <c r="AT18" s="37" t="e">
        <f>IF(AND(AT17&lt;&gt;0,AS17&lt;&gt;0),AT17-AS17,(IFERROR(VLOOKUP($B6,#REF!,5,FALSE),"")/30))</f>
        <v>#VALUE!</v>
      </c>
      <c r="AU18" s="37">
        <f>IF(AND(AU17&lt;&gt;0,AT17&lt;&gt;0),AU17-AT17,(IFERROR(VLOOKUP($B6,#REF!,5,FALSE),"")/30))</f>
        <v>2518.1200000000008</v>
      </c>
      <c r="AV18" s="37">
        <f>IF(AND(AV17&lt;&gt;0,AU17&lt;&gt;0),AV17-AU17,(IFERROR(VLOOKUP($B6,#REF!,5,FALSE),"")/30))</f>
        <v>1441.5159999999978</v>
      </c>
      <c r="AW18" s="37">
        <f>IF(AND(AW17&lt;&gt;0,AV17&lt;&gt;0),AW17-AV17,(IFERROR(VLOOKUP($B6,#REF!,5,FALSE),"")/30))</f>
        <v>1681.5889999999999</v>
      </c>
      <c r="AX18" s="37" t="e">
        <f>IF(AND(AX17&lt;&gt;0,AW17&lt;&gt;0),AX17-AW17,(IFERROR(VLOOKUP($B6,#REF!,5,FALSE),"")/30))</f>
        <v>#VALUE!</v>
      </c>
      <c r="AY18" s="37" t="e">
        <f>IF(AND(AY17&lt;&gt;0,AX17&lt;&gt;0),AY17-AX17,(IFERROR(VLOOKUP($B6,#REF!,5,FALSE),"")/30))</f>
        <v>#VALUE!</v>
      </c>
      <c r="AZ18" s="37" t="e">
        <f>IF(AND(AZ17&lt;&gt;0,AY17&lt;&gt;0),AZ17-AY17,(IFERROR(VLOOKUP($B6,#REF!,5,FALSE),"")/30))</f>
        <v>#VALUE!</v>
      </c>
      <c r="BA18" s="37">
        <f>IF(AND(BA17&lt;&gt;0,AZ17&lt;&gt;0),BA17-AZ17,(IFERROR(VLOOKUP($B6,#REF!,5,FALSE),"")/30))</f>
        <v>1478.8559999999961</v>
      </c>
      <c r="BB18" s="37">
        <f>IF(AND(BB17&lt;&gt;0,BA17&lt;&gt;0),BB17-BA17,(IFERROR(VLOOKUP($B6,#REF!,5,FALSE),"")/30))</f>
        <v>1111.8140000000021</v>
      </c>
      <c r="BC18" s="37">
        <f>IF(AND(BC17&lt;&gt;0,BB17&lt;&gt;0),BC17-BB17,(IFERROR(VLOOKUP($B6,#REF!,5,FALSE),"")/30))</f>
        <v>929.35699999999997</v>
      </c>
      <c r="BD18" s="37">
        <f>IF(AND(BD17&lt;&gt;0,BC17&lt;&gt;0),BD17-BC17,(IFERROR(VLOOKUP($B6,#REF!,5,FALSE),"")/30))</f>
        <v>1721.0679999999993</v>
      </c>
      <c r="BE18" s="37" t="e">
        <f>IF(AND(BE17&lt;&gt;0,BD17&lt;&gt;0),BE17-BD17,(IFERROR(VLOOKUP($B6,#REF!,5,FALSE),"")/30))</f>
        <v>#VALUE!</v>
      </c>
      <c r="BF18" s="37" t="e">
        <f>IF(AND(BF17&lt;&gt;0,BE17&lt;&gt;0),BF17-BE17,(IFERROR(VLOOKUP($B6,#REF!,5,FALSE),"")/30))</f>
        <v>#VALUE!</v>
      </c>
      <c r="BG18" s="37" t="e">
        <f>IF(AND(BG17&lt;&gt;0,BF17&lt;&gt;0),BG17-BF17,(IFERROR(VLOOKUP($B6,#REF!,5,FALSE),"")/30))</f>
        <v>#VALUE!</v>
      </c>
      <c r="BH18" s="37">
        <f>IF(AND(BH17&lt;&gt;0,BG17&lt;&gt;0),BH17-BG17,(IFERROR(VLOOKUP($B6,#REF!,5,FALSE),"")/30))</f>
        <v>2724.0470000000059</v>
      </c>
      <c r="BI18" s="37">
        <f>IF(AND(BI17&lt;&gt;0,BH17&lt;&gt;0),BI17-BH17,(IFERROR(VLOOKUP($B6,#REF!,5,FALSE),"")/30))</f>
        <v>1142.7539999999972</v>
      </c>
      <c r="BJ18" s="37">
        <f>IF(AND(BJ17&lt;&gt;0,BI17&lt;&gt;0),BJ17-BI17,(IFERROR(VLOOKUP($B6,#REF!,5,FALSE),"")/30))</f>
        <v>1133.1540000000023</v>
      </c>
      <c r="BK18" s="37">
        <f>IF(AND(BK17&lt;&gt;0,BJ17&lt;&gt;0),BK17-BJ17,(IFERROR(VLOOKUP($B6,#REF!,5,FALSE),"")/30))</f>
        <v>2694.1800000000076</v>
      </c>
      <c r="BL18" s="37" t="e">
        <f>IF(AND(BL17&lt;&gt;0,BK17&lt;&gt;0),BL17-BK17,(IFERROR(VLOOKUP($B6,#REF!,5,FALSE),"")/30))</f>
        <v>#VALUE!</v>
      </c>
      <c r="BM18" s="37" t="e">
        <f>IF(AND(BM17&lt;&gt;0,BL17&lt;&gt;0),BM17-BL17,(IFERROR(VLOOKUP($B6,#REF!,5,FALSE),"")/30))</f>
        <v>#VALUE!</v>
      </c>
      <c r="BN18" s="37" t="e">
        <f>IF(AND(BN17&lt;&gt;0,BM17&lt;&gt;0),BN17-BM17,(IFERROR(VLOOKUP($B6,#REF!,5,FALSE),"")/30))</f>
        <v>#VALUE!</v>
      </c>
      <c r="BO18" s="37">
        <f>IF(AND(BO17&lt;&gt;0,BN17&lt;&gt;0),BO17-BN17,(IFERROR(VLOOKUP($B6,#REF!,6,FALSE),"")/30))</f>
        <v>2400.7499999999927</v>
      </c>
      <c r="BP18" s="37">
        <f>IF(AND(BP17&lt;&gt;0,BO17&lt;&gt;0),BP17-BO17,(IFERROR(VLOOKUP($B6,#REF!,6,FALSE),"")/30))</f>
        <v>-46105.070999999996</v>
      </c>
      <c r="BQ18" s="37">
        <f>IF(AND(BQ17&lt;&gt;0,BP17&lt;&gt;0),BQ17-BP17,(IFERROR(VLOOKUP($B6,#REF!,6,FALSE),"")/30))</f>
        <v>2886.2349999999997</v>
      </c>
      <c r="BR18" s="37">
        <f>IF(AND(BR17&lt;&gt;0,BQ17&lt;&gt;0),BR17-BQ17,(IFERROR(VLOOKUP($B6,#REF!,6,FALSE),"")/30))</f>
        <v>1910.9900000000007</v>
      </c>
      <c r="BS18" s="37" t="e">
        <f>IF(AND(BS17&lt;&gt;0,BR17&lt;&gt;0),BS17-BR17,(IFERROR(VLOOKUP($B6,#REF!,6,FALSE),"")/30))</f>
        <v>#VALUE!</v>
      </c>
      <c r="BT18" s="37" t="e">
        <f>IF(AND(BT17&lt;&gt;0,BS17&lt;&gt;0),BT17-BS17,(IFERROR(VLOOKUP($B6,#REF!,6,FALSE),"")/30))</f>
        <v>#VALUE!</v>
      </c>
      <c r="BU18" s="37" t="e">
        <f>IF(AND(BU17&lt;&gt;0,BT17&lt;&gt;0),BU17-BT17,(IFERROR(VLOOKUP($B6,#REF!,6,FALSE),"")/30))</f>
        <v>#VALUE!</v>
      </c>
      <c r="BV18" s="37">
        <f>IF(AND(BV17&lt;&gt;0,BU17&lt;&gt;0),BV17-BU17,(IFERROR(VLOOKUP($B6,#REF!,6,FALSE),"")/30))</f>
        <v>1285.7330000000002</v>
      </c>
      <c r="BW18" s="37">
        <f>IF(AND(BW17&lt;&gt;0,BV17&lt;&gt;0),BW17-BV17,(IFERROR(VLOOKUP($B6,#REF!,6,FALSE),"")/30))</f>
        <v>2344.1980000000021</v>
      </c>
      <c r="BX18" s="37">
        <f>IF(AND(BX17&lt;&gt;0,BW17&lt;&gt;0),BX17-BW17,(IFERROR(VLOOKUP($B6,#REF!,6,FALSE),"")/30))</f>
        <v>2030.509</v>
      </c>
      <c r="BY18" s="37">
        <f>IF(AND(BY17&lt;&gt;0,BX17&lt;&gt;0),BY17-BX17,(IFERROR(VLOOKUP($B6,#REF!,6,FALSE),"")/30))</f>
        <v>2622.6859999999961</v>
      </c>
      <c r="BZ18" s="37" t="e">
        <f>IF(AND(BZ17&lt;&gt;0,BY17&lt;&gt;0),BZ17-BY17,(IFERROR(VLOOKUP($B6,#REF!,6,FALSE),"")/30))</f>
        <v>#VALUE!</v>
      </c>
      <c r="CA18" s="37" t="e">
        <f>IF(AND(CA17&lt;&gt;0,BZ17&lt;&gt;0),CA17-BZ17,(IFERROR(VLOOKUP($B6,#REF!,6,FALSE),"")/30))</f>
        <v>#VALUE!</v>
      </c>
      <c r="CB18" s="37" t="e">
        <f>IF(AND(CB17&lt;&gt;0,CA17&lt;&gt;0),CB17-CA17,(IFERROR(VLOOKUP($B6,#REF!,6,FALSE),"")/30))</f>
        <v>#VALUE!</v>
      </c>
      <c r="CC18" s="37">
        <f>IF(AND(CC17&lt;&gt;0,CB17&lt;&gt;0),CC17-CB17,(IFERROR(VLOOKUP($B6,#REF!,6,FALSE),"")/30))</f>
        <v>1478.8620000000046</v>
      </c>
      <c r="CD18" s="37">
        <f>IF(AND(CD17&lt;&gt;0,CC17&lt;&gt;0),CD17-CC17,(IFERROR(VLOOKUP($B6,#REF!,6,FALSE),"")/30))</f>
        <v>1913.1289999999972</v>
      </c>
      <c r="CE18" s="37">
        <f>IF(AND(CE17&lt;&gt;0,CD17&lt;&gt;0),CE17-CD17,(IFERROR(VLOOKUP($B6,#REF!,6,FALSE),"")/30))</f>
        <v>3326.9030000000021</v>
      </c>
      <c r="CF18" s="37">
        <f>IF(AND(CF17&lt;&gt;0,CE17&lt;&gt;0),CF17-CE17,(IFERROR(VLOOKUP($B6,#REF!,6,FALSE),"")/30))</f>
        <v>1154.4939999999988</v>
      </c>
      <c r="CG18" s="37" t="e">
        <f>IF(AND(CG17&lt;&gt;0,CF17&lt;&gt;0),CG17-CF17,(IFERROR(VLOOKUP($B6,#REF!,6,FALSE),"")/30))</f>
        <v>#VALUE!</v>
      </c>
      <c r="CH18" s="37" t="e">
        <f>IF(AND(CH17&lt;&gt;0,CG17&lt;&gt;0),CH17-CG17,(IFERROR(VLOOKUP($B6,#REF!,6,FALSE),"")/30))</f>
        <v>#VALUE!</v>
      </c>
      <c r="CI18" s="37" t="e">
        <f>IF(AND(CI17&lt;&gt;0,CH17&lt;&gt;0),CI17-CH17,(IFERROR(VLOOKUP($B6,#REF!,6,FALSE),"")/30))</f>
        <v>#VALUE!</v>
      </c>
      <c r="CJ18" s="37">
        <f>IF(AND(CJ17&lt;&gt;0,CI17&lt;&gt;0),CJ17-CI17,(IFERROR(VLOOKUP($B6,#REF!,6,FALSE),"")/30))</f>
        <v>1359.3580000000038</v>
      </c>
      <c r="CK18" s="37">
        <f>IF(AND(CK17&lt;&gt;0,CJ17&lt;&gt;0),CK17-CJ17,(IFERROR(VLOOKUP($B6,#REF!,6,FALSE),"")/30))</f>
        <v>1782.9570000000022</v>
      </c>
      <c r="CL18" s="37">
        <f>IF(AND(CL17&lt;&gt;0,CK17&lt;&gt;0),CL17-CK17,(IFERROR(VLOOKUP($B6,#REF!,6,FALSE),"")/30))</f>
        <v>1158.7619999999952</v>
      </c>
      <c r="CM18" s="37" t="e">
        <f>IF(AND(CM17&lt;&gt;0,CL17&lt;&gt;0),CM17-CL17,(IFERROR(VLOOKUP($B6,#REF!,6,FALSE),"")/30))</f>
        <v>#VALUE!</v>
      </c>
      <c r="CN18" s="37" t="e">
        <f>IF(AND(CN17&lt;&gt;0,CM17&lt;&gt;0),CN17-CM17,(IFERROR(VLOOKUP($B6,#REF!,6,FALSE),"")/30))</f>
        <v>#VALUE!</v>
      </c>
      <c r="CO18" s="37" t="e">
        <f>IF(AND(CO17&lt;&gt;0,CN17&lt;&gt;0),CO17-CN17,(IFERROR(VLOOKUP($B6,#REF!,6,FALSE),"")/30))</f>
        <v>#VALUE!</v>
      </c>
      <c r="CP18" s="37" t="e">
        <f>IF(AND(CP17&lt;&gt;0,CO17&lt;&gt;0),CP17-CO17,(IFERROR(VLOOKUP($B6,#REF!,6,FALSE),"")/30))</f>
        <v>#VALUE!</v>
      </c>
      <c r="CQ18" s="37" t="e">
        <f>IF(AND(CQ17&lt;&gt;0,CP17&lt;&gt;0),CQ17-CP17,(IFERROR(VLOOKUP($B6,#REF!,6,FALSE),"")/30))</f>
        <v>#VALUE!</v>
      </c>
      <c r="CR18" s="37" t="e">
        <f>IF(AND(CR17&lt;&gt;0,CQ17&lt;&gt;0),CR17-CQ17,(IFERROR(VLOOKUP($B6,#REF!,6,FALSE),"")/30))</f>
        <v>#VALUE!</v>
      </c>
      <c r="CS18" s="37" t="e">
        <f>IF(AND(CS17&lt;&gt;0,CR17&lt;&gt;0),CS17-CR17,(IFERROR(VLOOKUP($B6,#REF!,6,FALSE),"")/30))</f>
        <v>#VALUE!</v>
      </c>
      <c r="CT18" s="37" t="e">
        <f>IF(AND(CT17&lt;&gt;0,CS17&lt;&gt;0),CT17-CS17,(IFERROR(VLOOKUP($B6,#REF!,7,FALSE),"")/30))</f>
        <v>#VALUE!</v>
      </c>
      <c r="CU18" s="37" t="e">
        <f>IF(AND(CU17&lt;&gt;0,CT17&lt;&gt;0),CU17-CT17,(IFERROR(VLOOKUP($B6,#REF!,7,FALSE),"")/30))</f>
        <v>#VALUE!</v>
      </c>
      <c r="CV18" s="37" t="e">
        <f>IF(AND(CV17&lt;&gt;0,CU17&lt;&gt;0),CV17-CU17,(IFERROR(VLOOKUP($B6,#REF!,7,FALSE),"")/30))</f>
        <v>#VALUE!</v>
      </c>
      <c r="CW18" s="37" t="e">
        <f>IF(AND(CW17&lt;&gt;0,CV17&lt;&gt;0),CW17-CV17,(IFERROR(VLOOKUP($B6,#REF!,7,FALSE),"")/30))</f>
        <v>#VALUE!</v>
      </c>
      <c r="CX18" s="37" t="e">
        <f>IF(AND(CX17&lt;&gt;0,CW17&lt;&gt;0),CX17-CW17,(IFERROR(VLOOKUP($B6,#REF!,7,FALSE),"")/30))</f>
        <v>#VALUE!</v>
      </c>
      <c r="CY18" s="37" t="e">
        <f>IF(AND(CY17&lt;&gt;0,CX17&lt;&gt;0),CY17-CX17,(IFERROR(VLOOKUP($B6,#REF!,7,FALSE),"")/30))</f>
        <v>#VALUE!</v>
      </c>
      <c r="CZ18" s="37" t="e">
        <f>IF(AND(CZ17&lt;&gt;0,CY17&lt;&gt;0),CZ17-CY17,(IFERROR(VLOOKUP($B6,#REF!,7,FALSE),"")/30))</f>
        <v>#VALUE!</v>
      </c>
      <c r="DA18" s="37" t="e">
        <f>IF(AND(DA17&lt;&gt;0,CZ17&lt;&gt;0),DA17-CZ17,(IFERROR(VLOOKUP($B6,#REF!,7,FALSE),"")/30))</f>
        <v>#VALUE!</v>
      </c>
      <c r="DB18" s="37" t="e">
        <f>IF(AND(DB17&lt;&gt;0,DA17&lt;&gt;0),DB17-DA17,(IFERROR(VLOOKUP($B6,#REF!,7,FALSE),"")/30))</f>
        <v>#VALUE!</v>
      </c>
      <c r="DC18" s="37" t="e">
        <f>IF(AND(DC17&lt;&gt;0,DB17&lt;&gt;0),DC17-DB17,(IFERROR(VLOOKUP($B6,#REF!,7,FALSE),"")/30))</f>
        <v>#VALUE!</v>
      </c>
      <c r="DD18" s="37" t="e">
        <f>IF(AND(DD17&lt;&gt;0,DC17&lt;&gt;0),DD17-DC17,(IFERROR(VLOOKUP($B6,#REF!,7,FALSE),"")/30))</f>
        <v>#VALUE!</v>
      </c>
      <c r="DE18" s="37" t="e">
        <f>IF(AND(DE17&lt;&gt;0,DD17&lt;&gt;0),DE17-DD17,(IFERROR(VLOOKUP($B6,#REF!,7,FALSE),"")/30))</f>
        <v>#VALUE!</v>
      </c>
      <c r="DF18" s="37" t="e">
        <f>IF(AND(DF17&lt;&gt;0,DE17&lt;&gt;0),DF17-DE17,(IFERROR(VLOOKUP($B6,#REF!,7,FALSE),"")/30))</f>
        <v>#VALUE!</v>
      </c>
      <c r="DG18" s="37" t="e">
        <f>IF(AND(DG17&lt;&gt;0,DF17&lt;&gt;0),DG17-DF17,(IFERROR(VLOOKUP($B6,#REF!,7,FALSE),"")/30))</f>
        <v>#VALUE!</v>
      </c>
      <c r="DH18" s="37" t="e">
        <f>IF(AND(DH17&lt;&gt;0,DG17&lt;&gt;0),DH17-DG17,(IFERROR(VLOOKUP($B6,#REF!,7,FALSE),"")/30))</f>
        <v>#VALUE!</v>
      </c>
      <c r="DI18" s="37" t="e">
        <f>IF(AND(DI17&lt;&gt;0,DH17&lt;&gt;0),DI17-DH17,(IFERROR(VLOOKUP($B6,#REF!,7,FALSE),"")/30))</f>
        <v>#VALUE!</v>
      </c>
      <c r="DJ18" s="37" t="e">
        <f>IF(AND(DJ17&lt;&gt;0,DI17&lt;&gt;0),DJ17-DI17,(IFERROR(VLOOKUP($B6,#REF!,7,FALSE),"")/30))</f>
        <v>#VALUE!</v>
      </c>
      <c r="DK18" s="37" t="e">
        <f>IF(AND(DK17&lt;&gt;0,DJ17&lt;&gt;0),DK17-DJ17,(IFERROR(VLOOKUP($B6,#REF!,7,FALSE),"")/30))</f>
        <v>#VALUE!</v>
      </c>
      <c r="DL18" s="37" t="e">
        <f>IF(AND(DL17&lt;&gt;0,DK17&lt;&gt;0),DL17-DK17,(IFERROR(VLOOKUP($B6,#REF!,7,FALSE),"")/30))</f>
        <v>#VALUE!</v>
      </c>
      <c r="DM18" s="37" t="e">
        <f>IF(AND(DM17&lt;&gt;0,DL17&lt;&gt;0),DM17-DL17,(IFERROR(VLOOKUP($B6,#REF!,7,FALSE),"")/30))</f>
        <v>#VALUE!</v>
      </c>
      <c r="DN18" s="37" t="e">
        <f>IF(AND(DN17&lt;&gt;0,DM17&lt;&gt;0),DN17-DM17,(IFERROR(VLOOKUP($B6,#REF!,7,FALSE),"")/30))</f>
        <v>#VALUE!</v>
      </c>
      <c r="DO18" s="37" t="e">
        <f>IF(AND(DO17&lt;&gt;0,DN17&lt;&gt;0),DO17-DN17,(IFERROR(VLOOKUP($B6,#REF!,7,FALSE),"")/30))</f>
        <v>#VALUE!</v>
      </c>
      <c r="DP18" s="37" t="e">
        <f>IF(AND(DP17&lt;&gt;0,DO17&lt;&gt;0),DP17-DO17,(IFERROR(VLOOKUP($B6,#REF!,7,FALSE),"")/30))</f>
        <v>#VALUE!</v>
      </c>
      <c r="DQ18" s="37" t="e">
        <f>IF(AND(DQ17&lt;&gt;0,DP17&lt;&gt;0),DQ17-DP17,(IFERROR(VLOOKUP($B6,#REF!,7,FALSE),"")/30))</f>
        <v>#VALUE!</v>
      </c>
      <c r="DR18" s="37" t="e">
        <f>IF(AND(DR17&lt;&gt;0,DQ17&lt;&gt;0),DR17-DQ17,(IFERROR(VLOOKUP($B6,#REF!,7,FALSE),"")/30))</f>
        <v>#VALUE!</v>
      </c>
      <c r="DS18" s="37" t="e">
        <f>IF(AND(DS17&lt;&gt;0,DR17&lt;&gt;0),DS17-DR17,(IFERROR(VLOOKUP($B6,#REF!,7,FALSE),"")/30))</f>
        <v>#VALUE!</v>
      </c>
      <c r="DT18" s="37" t="e">
        <f>IF(AND(DT17&lt;&gt;0,DS17&lt;&gt;0),DT17-DS17,(IFERROR(VLOOKUP($B6,#REF!,7,FALSE),"")/30))</f>
        <v>#VALUE!</v>
      </c>
      <c r="DU18" s="37" t="e">
        <f>IF(AND(DU17&lt;&gt;0,DT17&lt;&gt;0),DU17-DT17,(IFERROR(VLOOKUP($B6,#REF!,7,FALSE),"")/30))</f>
        <v>#VALUE!</v>
      </c>
      <c r="DV18" s="37" t="e">
        <f>IF(AND(DV17&lt;&gt;0,DU17&lt;&gt;0),DV17-DU17,(IFERROR(VLOOKUP($B6,#REF!,7,FALSE),"")/30))</f>
        <v>#VALUE!</v>
      </c>
      <c r="DW18" s="37" t="e">
        <f>IF(AND(DW17&lt;&gt;0,DV17&lt;&gt;0),DW17-DV17,(IFERROR(VLOOKUP($B6,#REF!,7,FALSE),"")/30))</f>
        <v>#VALUE!</v>
      </c>
      <c r="DX18" s="37" t="e">
        <f>IF(AND(DX17&lt;&gt;0,DW17&lt;&gt;0),DX17-DW17,(IFERROR(VLOOKUP($B6,#REF!,8,FALSE),"")/30))</f>
        <v>#VALUE!</v>
      </c>
      <c r="DY18" s="37" t="e">
        <f>IF(AND(DY17&lt;&gt;0,DX17&lt;&gt;0),DY17-DX17,(IFERROR(VLOOKUP($B6,#REF!,8,FALSE),"")/30))</f>
        <v>#VALUE!</v>
      </c>
      <c r="DZ18" s="37" t="e">
        <f>IF(AND(DZ17&lt;&gt;0,DY17&lt;&gt;0),DZ17-DY17,(IFERROR(VLOOKUP($B6,#REF!,8,FALSE),"")/30))</f>
        <v>#VALUE!</v>
      </c>
      <c r="EA18" s="37" t="e">
        <f>IF(AND(EA17&lt;&gt;0,DZ17&lt;&gt;0),EA17-DZ17,(IFERROR(VLOOKUP($B6,#REF!,8,FALSE),"")/30))</f>
        <v>#VALUE!</v>
      </c>
      <c r="EB18" s="37" t="e">
        <f>IF(AND(EB17&lt;&gt;0,EA17&lt;&gt;0),EB17-EA17,(IFERROR(VLOOKUP($B6,#REF!,8,FALSE),"")/30))</f>
        <v>#VALUE!</v>
      </c>
      <c r="EC18" s="37" t="e">
        <f>IF(AND(EC17&lt;&gt;0,EB17&lt;&gt;0),EC17-EB17,(IFERROR(VLOOKUP($B6,#REF!,8,FALSE),"")/30))</f>
        <v>#VALUE!</v>
      </c>
      <c r="ED18" s="37" t="e">
        <f>IF(AND(ED17&lt;&gt;0,EC17&lt;&gt;0),ED17-EC17,(IFERROR(VLOOKUP($B6,#REF!,8,FALSE),"")/30))</f>
        <v>#VALUE!</v>
      </c>
      <c r="EE18" s="37" t="e">
        <f>IF(AND(EE17&lt;&gt;0,ED17&lt;&gt;0),EE17-ED17,(IFERROR(VLOOKUP($B6,#REF!,8,FALSE),"")/30))</f>
        <v>#VALUE!</v>
      </c>
      <c r="EF18" s="37" t="e">
        <f>IF(AND(EF17&lt;&gt;0,EE17&lt;&gt;0),EF17-EE17,(IFERROR(VLOOKUP($B6,#REF!,8,FALSE),"")/30))</f>
        <v>#VALUE!</v>
      </c>
      <c r="EG18" s="37" t="e">
        <f>IF(AND(EG17&lt;&gt;0,EF17&lt;&gt;0),EG17-EF17,(IFERROR(VLOOKUP($B6,#REF!,8,FALSE),"")/30))</f>
        <v>#VALUE!</v>
      </c>
      <c r="EH18" s="37" t="e">
        <f>IF(AND(EH17&lt;&gt;0,EG17&lt;&gt;0),EH17-EG17,(IFERROR(VLOOKUP($B6,#REF!,8,FALSE),"")/30))</f>
        <v>#VALUE!</v>
      </c>
      <c r="EI18" s="37" t="e">
        <f>IF(AND(EI17&lt;&gt;0,EH17&lt;&gt;0),EI17-EH17,(IFERROR(VLOOKUP($B6,#REF!,8,FALSE),"")/30))</f>
        <v>#VALUE!</v>
      </c>
      <c r="EJ18" s="37" t="e">
        <f>IF(AND(EJ17&lt;&gt;0,EI17&lt;&gt;0),EJ17-EI17,(IFERROR(VLOOKUP($B6,#REF!,8,FALSE),"")/30))</f>
        <v>#VALUE!</v>
      </c>
      <c r="EK18" s="37" t="e">
        <f>IF(AND(EK17&lt;&gt;0,EJ17&lt;&gt;0),EK17-EJ17,(IFERROR(VLOOKUP($B6,#REF!,8,FALSE),"")/30))</f>
        <v>#VALUE!</v>
      </c>
      <c r="EL18" s="37" t="e">
        <f>IF(AND(EL17&lt;&gt;0,EK17&lt;&gt;0),EL17-EK17,(IFERROR(VLOOKUP($B6,#REF!,8,FALSE),"")/30))</f>
        <v>#VALUE!</v>
      </c>
      <c r="EM18" s="37" t="e">
        <f>IF(AND(EM17&lt;&gt;0,EL17&lt;&gt;0),EM17-EL17,(IFERROR(VLOOKUP($B6,#REF!,8,FALSE),"")/30))</f>
        <v>#VALUE!</v>
      </c>
      <c r="EN18" s="37" t="e">
        <f>IF(AND(EN17&lt;&gt;0,EM17&lt;&gt;0),EN17-EM17,(IFERROR(VLOOKUP($B6,#REF!,8,FALSE),"")/30))</f>
        <v>#VALUE!</v>
      </c>
      <c r="EO18" s="37" t="e">
        <f>IF(AND(EO17&lt;&gt;0,EN17&lt;&gt;0),EO17-EN17,(IFERROR(VLOOKUP($B6,#REF!,8,FALSE),"")/30))</f>
        <v>#VALUE!</v>
      </c>
      <c r="EP18" s="37" t="e">
        <f>IF(AND(EP17&lt;&gt;0,EO17&lt;&gt;0),EP17-EO17,(IFERROR(VLOOKUP($B6,#REF!,8,FALSE),"")/30))</f>
        <v>#VALUE!</v>
      </c>
      <c r="EQ18" s="37" t="e">
        <f>IF(AND(EQ17&lt;&gt;0,EP17&lt;&gt;0),EQ17-EP17,(IFERROR(VLOOKUP($B6,#REF!,8,FALSE),"")/30))</f>
        <v>#VALUE!</v>
      </c>
      <c r="ER18" s="37" t="e">
        <f>IF(AND(ER17&lt;&gt;0,EQ17&lt;&gt;0),ER17-EQ17,(IFERROR(VLOOKUP($B6,#REF!,8,FALSE),"")/30))</f>
        <v>#VALUE!</v>
      </c>
      <c r="ES18" s="37" t="e">
        <f>IF(AND(ES17&lt;&gt;0,ER17&lt;&gt;0),ES17-ER17,(IFERROR(VLOOKUP($B6,#REF!,8,FALSE),"")/30))</f>
        <v>#VALUE!</v>
      </c>
      <c r="ET18" s="37" t="e">
        <f>IF(AND(ET17&lt;&gt;0,ES17&lt;&gt;0),ET17-ES17,(IFERROR(VLOOKUP($B6,#REF!,8,FALSE),"")/30))</f>
        <v>#VALUE!</v>
      </c>
      <c r="EU18" s="37" t="e">
        <f>IF(AND(EU17&lt;&gt;0,ET17&lt;&gt;0),EU17-ET17,(IFERROR(VLOOKUP($B6,#REF!,8,FALSE),"")/30))</f>
        <v>#VALUE!</v>
      </c>
      <c r="EV18" s="37" t="e">
        <f>IF(AND(EV17&lt;&gt;0,EU17&lt;&gt;0),EV17-EU17,(IFERROR(VLOOKUP($B6,#REF!,8,FALSE),"")/30))</f>
        <v>#VALUE!</v>
      </c>
      <c r="EW18" s="37" t="e">
        <f>IF(AND(EW17&lt;&gt;0,EV17&lt;&gt;0),EW17-EV17,(IFERROR(VLOOKUP($B6,#REF!,8,FALSE),"")/30))</f>
        <v>#VALUE!</v>
      </c>
      <c r="EX18" s="37" t="e">
        <f>IF(AND(EX17&lt;&gt;0,EW17&lt;&gt;0),EX17-EW17,(IFERROR(VLOOKUP($B6,#REF!,8,FALSE),"")/30))</f>
        <v>#VALUE!</v>
      </c>
      <c r="EY18" s="37" t="e">
        <f>IF(AND(EY17&lt;&gt;0,EX17&lt;&gt;0),EY17-EX17,(IFERROR(VLOOKUP($B6,#REF!,8,FALSE),"")/30))</f>
        <v>#VALUE!</v>
      </c>
      <c r="EZ18" s="37" t="e">
        <f>IF(AND(EZ17&lt;&gt;0,EY17&lt;&gt;0),EZ17-EY17,(IFERROR(VLOOKUP($B6,#REF!,8,FALSE),"")/30))</f>
        <v>#VALUE!</v>
      </c>
      <c r="FA18" s="37" t="e">
        <f>IF(AND(FA17&lt;&gt;0,EZ17&lt;&gt;0),FA17-EZ17,(IFERROR(VLOOKUP($B6,#REF!,8,FALSE),"")/30))</f>
        <v>#VALUE!</v>
      </c>
      <c r="FB18" s="37" t="e">
        <f>IF(AND(FB17&lt;&gt;0,FA17&lt;&gt;0),FB17-FA17,(IFERROR(VLOOKUP($B6,#REF!,8,FALSE),"")/30))</f>
        <v>#VALUE!</v>
      </c>
      <c r="FC18" s="37" t="e">
        <f>IF(AND(FC17&lt;&gt;0,FB17&lt;&gt;0),FC17-FB17,(IFERROR(VLOOKUP($B6,#REF!,9,FALSE),"")/30))</f>
        <v>#VALUE!</v>
      </c>
      <c r="FD18" s="37" t="e">
        <f>IF(AND(FD17&lt;&gt;0,FC17&lt;&gt;0),FD17-FC17,(IFERROR(VLOOKUP($B6,#REF!,9,FALSE),"")/30))</f>
        <v>#VALUE!</v>
      </c>
      <c r="FE18" s="37" t="e">
        <f>IF(AND(FE17&lt;&gt;0,FD17&lt;&gt;0),FE17-FD17,(IFERROR(VLOOKUP($B6,#REF!,9,FALSE),"")/30))</f>
        <v>#VALUE!</v>
      </c>
      <c r="FF18" s="37" t="e">
        <f>IF(AND(FF17&lt;&gt;0,FE17&lt;&gt;0),FF17-FE17,(IFERROR(VLOOKUP($B6,#REF!,9,FALSE),"")/30))</f>
        <v>#VALUE!</v>
      </c>
      <c r="FG18" s="37" t="e">
        <f>IF(AND(FG17&lt;&gt;0,FF17&lt;&gt;0),FG17-FF17,(IFERROR(VLOOKUP($B6,#REF!,9,FALSE),"")/30))</f>
        <v>#VALUE!</v>
      </c>
      <c r="FH18" s="37">
        <f>IF(AND(FH17&lt;&gt;0,FG17&lt;&gt;0),FH17-FG17,(IFERROR(VLOOKUP($B6,#REF!,9,FALSE),"")/30))</f>
        <v>0</v>
      </c>
      <c r="FI18" s="37">
        <f>IF(AND(FI17&lt;&gt;0,FH17&lt;&gt;0),FI17-FH17,(IFERROR(VLOOKUP($B6,#REF!,9,FALSE),"")/30))</f>
        <v>-51500</v>
      </c>
      <c r="FJ18" s="37" t="e">
        <f>IF(AND(FJ17&lt;&gt;0,FI17&lt;&gt;0),FJ17-FI17,(IFERROR(VLOOKUP($B6,#REF!,9,FALSE),"")/30))</f>
        <v>#VALUE!</v>
      </c>
      <c r="FK18" s="37" t="e">
        <f>IF(AND(FK17&lt;&gt;0,FJ17&lt;&gt;0),FK17-FJ17,(IFERROR(VLOOKUP($B6,#REF!,9,FALSE),"")/30))</f>
        <v>#VALUE!</v>
      </c>
      <c r="FL18" s="37" t="e">
        <f>IF(AND(FL17&lt;&gt;0,FK17&lt;&gt;0),FL17-FK17,(IFERROR(VLOOKUP($B6,#REF!,9,FALSE),"")/30))</f>
        <v>#VALUE!</v>
      </c>
      <c r="FM18" s="37" t="e">
        <f>IF(AND(FM17&lt;&gt;0,FL17&lt;&gt;0),FM17-FL17,(IFERROR(VLOOKUP($B6,#REF!,9,FALSE),"")/30))</f>
        <v>#VALUE!</v>
      </c>
      <c r="FN18" s="37" t="e">
        <f>IF(AND(FN17&lt;&gt;0,FM17&lt;&gt;0),FN17-FM17,(IFERROR(VLOOKUP($B6,#REF!,9,FALSE),"")/30))</f>
        <v>#VALUE!</v>
      </c>
      <c r="FO18" s="37" t="e">
        <f>IF(AND(FO17&lt;&gt;0,FN17&lt;&gt;0),FO17-FN17,(IFERROR(VLOOKUP($B6,#REF!,9,FALSE),"")/30))</f>
        <v>#VALUE!</v>
      </c>
      <c r="FP18" s="37" t="e">
        <f>IF(AND(FP17&lt;&gt;0,FO17&lt;&gt;0),FP17-FO17,(IFERROR(VLOOKUP($B6,#REF!,9,FALSE),"")/30))</f>
        <v>#VALUE!</v>
      </c>
      <c r="FQ18" s="37" t="e">
        <f>IF(AND(FQ17&lt;&gt;0,FP17&lt;&gt;0),FQ17-FP17,(IFERROR(VLOOKUP($B6,#REF!,9,FALSE),"")/30))</f>
        <v>#VALUE!</v>
      </c>
      <c r="FR18" s="37" t="e">
        <f>IF(AND(FR17&lt;&gt;0,FQ17&lt;&gt;0),FR17-FQ17,(IFERROR(VLOOKUP($B6,#REF!,9,FALSE),"")/30))</f>
        <v>#VALUE!</v>
      </c>
      <c r="FS18" s="37" t="e">
        <f>IF(AND(FS17&lt;&gt;0,FR17&lt;&gt;0),FS17-FR17,(IFERROR(VLOOKUP($B6,#REF!,9,FALSE),"")/30))</f>
        <v>#VALUE!</v>
      </c>
      <c r="FT18" s="37" t="e">
        <f>IF(AND(FT17&lt;&gt;0,FS17&lt;&gt;0),FT17-FS17,(IFERROR(VLOOKUP($B6,#REF!,9,FALSE),"")/30))</f>
        <v>#VALUE!</v>
      </c>
      <c r="FU18" s="37" t="e">
        <f>IF(AND(FU17&lt;&gt;0,FT17&lt;&gt;0),FU17-FT17,(IFERROR(VLOOKUP($B6,#REF!,9,FALSE),"")/30))</f>
        <v>#VALUE!</v>
      </c>
      <c r="FV18" s="37" t="e">
        <f>IF(AND(FV17&lt;&gt;0,FU17&lt;&gt;0),FV17-FU17,(IFERROR(VLOOKUP($B6,#REF!,9,FALSE),"")/30))</f>
        <v>#VALUE!</v>
      </c>
      <c r="FW18" s="37" t="e">
        <f>IF(AND(FW17&lt;&gt;0,FV17&lt;&gt;0),FW17-FV17,(IFERROR(VLOOKUP($B6,#REF!,9,FALSE),"")/30))</f>
        <v>#VALUE!</v>
      </c>
      <c r="FX18" s="37" t="e">
        <f>IF(AND(FX17&lt;&gt;0,FW17&lt;&gt;0),FX17-FW17,(IFERROR(VLOOKUP($B6,#REF!,9,FALSE),"")/30))</f>
        <v>#VALUE!</v>
      </c>
      <c r="FY18" s="37" t="e">
        <f>IF(AND(FY17&lt;&gt;0,FX17&lt;&gt;0),FY17-FX17,(IFERROR(VLOOKUP($B6,#REF!,9,FALSE),"")/30))</f>
        <v>#VALUE!</v>
      </c>
      <c r="FZ18" s="37" t="e">
        <f>IF(AND(FZ17&lt;&gt;0,FY17&lt;&gt;0),FZ17-FY17,(IFERROR(VLOOKUP($B6,#REF!,9,FALSE),"")/30))</f>
        <v>#VALUE!</v>
      </c>
      <c r="GA18" s="37" t="e">
        <f>IF(AND(GA17&lt;&gt;0,FZ17&lt;&gt;0),GA17-FZ17,(IFERROR(VLOOKUP($B6,#REF!,9,FALSE),"")/30))</f>
        <v>#VALUE!</v>
      </c>
      <c r="GB18" s="37" t="e">
        <f>IF(AND(GB17&lt;&gt;0,GA17&lt;&gt;0),GB17-GA17,(IFERROR(VLOOKUP($B6,#REF!,9,FALSE),"")/30))</f>
        <v>#VALUE!</v>
      </c>
      <c r="GC18" s="37" t="e">
        <f>IF(AND(GC17&lt;&gt;0,GB17&lt;&gt;0),GC17-GB17,(IFERROR(VLOOKUP($B6,#REF!,9,FALSE),"")/30))</f>
        <v>#VALUE!</v>
      </c>
      <c r="GD18" s="37" t="e">
        <f>IF(AND(GD17&lt;&gt;0,GC17&lt;&gt;0),GD17-GC17,(IFERROR(VLOOKUP($B6,#REF!,9,FALSE),"")/30))</f>
        <v>#VALUE!</v>
      </c>
      <c r="GE18" s="37" t="e">
        <f>IF(AND(GE17&lt;&gt;0,GD17&lt;&gt;0),GE17-GD17,(IFERROR(VLOOKUP($B6,#REF!,9,FALSE),"")/30))</f>
        <v>#VALUE!</v>
      </c>
      <c r="GF18" s="37" t="e">
        <f>IF(AND(GF17&lt;&gt;0,GE17&lt;&gt;0),GF17-GE17,(IFERROR(VLOOKUP($B6,#REF!,9,FALSE),"")/30))</f>
        <v>#VALUE!</v>
      </c>
      <c r="GG18" s="37" t="e">
        <f>IF(AND(GG17&lt;&gt;0,GF17&lt;&gt;0),GG17-GF17,(IFERROR(VLOOKUP($B6,#REF!,10,FALSE),"")/30))</f>
        <v>#VALUE!</v>
      </c>
      <c r="GH18" s="37" t="e">
        <f>IF(AND(GH17&lt;&gt;0,GG17&lt;&gt;0),GH17-GG17,(IFERROR(VLOOKUP($B6,#REF!,10,FALSE),"")/30))</f>
        <v>#VALUE!</v>
      </c>
      <c r="GI18" s="37" t="e">
        <f>IF(AND(GI17&lt;&gt;0,GH17&lt;&gt;0),GI17-GH17,(IFERROR(VLOOKUP($B6,#REF!,10,FALSE),"")/30))</f>
        <v>#VALUE!</v>
      </c>
      <c r="GJ18" s="37" t="e">
        <f>IF(AND(GJ17&lt;&gt;0,GI17&lt;&gt;0),GJ17-GI17,(IFERROR(VLOOKUP($B6,#REF!,10,FALSE),"")/30))</f>
        <v>#VALUE!</v>
      </c>
      <c r="GK18" s="37" t="e">
        <f>IF(AND(GK17&lt;&gt;0,GJ17&lt;&gt;0),GK17-GJ17,(IFERROR(VLOOKUP($B6,#REF!,10,FALSE),"")/30))</f>
        <v>#VALUE!</v>
      </c>
      <c r="GL18" s="37" t="e">
        <f>IF(AND(GL17&lt;&gt;0,GK17&lt;&gt;0),GL17-GK17,(IFERROR(VLOOKUP($B6,#REF!,10,FALSE),"")/30))</f>
        <v>#VALUE!</v>
      </c>
      <c r="GM18" s="37" t="e">
        <f>IF(AND(GM17&lt;&gt;0,GL17&lt;&gt;0),GM17-GL17,(IFERROR(VLOOKUP($B6,#REF!,10,FALSE),"")/30))</f>
        <v>#VALUE!</v>
      </c>
      <c r="GN18" s="37" t="e">
        <f>IF(AND(GN17&lt;&gt;0,GM17&lt;&gt;0),GN17-GM17,(IFERROR(VLOOKUP($B6,#REF!,10,FALSE),"")/30))</f>
        <v>#VALUE!</v>
      </c>
      <c r="GO18" s="37" t="e">
        <f>IF(AND(GO17&lt;&gt;0,GN17&lt;&gt;0),GO17-GN17,(IFERROR(VLOOKUP($B6,#REF!,10,FALSE),"")/30))</f>
        <v>#VALUE!</v>
      </c>
      <c r="GP18" s="37" t="e">
        <f>IF(AND(GP17&lt;&gt;0,GO17&lt;&gt;0),GP17-GO17,(IFERROR(VLOOKUP($B6,#REF!,10,FALSE),"")/30))</f>
        <v>#VALUE!</v>
      </c>
      <c r="GQ18" s="37" t="e">
        <f>IF(AND(GQ17&lt;&gt;0,GP17&lt;&gt;0),GQ17-GP17,(IFERROR(VLOOKUP($B6,#REF!,10,FALSE),"")/30))</f>
        <v>#VALUE!</v>
      </c>
      <c r="GR18" s="37" t="e">
        <f>IF(AND(GR17&lt;&gt;0,GQ17&lt;&gt;0),GR17-GQ17,(IFERROR(VLOOKUP($B6,#REF!,10,FALSE),"")/30))</f>
        <v>#VALUE!</v>
      </c>
      <c r="GS18" s="37" t="e">
        <f>IF(AND(GS17&lt;&gt;0,GR17&lt;&gt;0),GS17-GR17,(IFERROR(VLOOKUP($B6,#REF!,10,FALSE),"")/30))</f>
        <v>#VALUE!</v>
      </c>
      <c r="GT18" s="37" t="e">
        <f>IF(AND(GT17&lt;&gt;0,GS17&lt;&gt;0),GT17-GS17,(IFERROR(VLOOKUP($B6,#REF!,10,FALSE),"")/30))</f>
        <v>#VALUE!</v>
      </c>
      <c r="GU18" s="37" t="e">
        <f>IF(AND(GU17&lt;&gt;0,GT17&lt;&gt;0),GU17-GT17,(IFERROR(VLOOKUP($B6,#REF!,10,FALSE),"")/30))</f>
        <v>#VALUE!</v>
      </c>
      <c r="GV18" s="37" t="e">
        <f>IF(AND(GV17&lt;&gt;0,GU17&lt;&gt;0),GV17-GU17,(IFERROR(VLOOKUP($B6,#REF!,10,FALSE),"")/30))</f>
        <v>#VALUE!</v>
      </c>
      <c r="GW18" s="37" t="e">
        <f>IF(AND(GW17&lt;&gt;0,GV17&lt;&gt;0),GW17-GV17,(IFERROR(VLOOKUP($B6,#REF!,10,FALSE),"")/30))</f>
        <v>#VALUE!</v>
      </c>
      <c r="GX18" s="37" t="e">
        <f>IF(AND(GX17&lt;&gt;0,GW17&lt;&gt;0),GX17-GW17,(IFERROR(VLOOKUP($B6,#REF!,10,FALSE),"")/30))</f>
        <v>#VALUE!</v>
      </c>
      <c r="GY18" s="37" t="e">
        <f>IF(AND(GY17&lt;&gt;0,GX17&lt;&gt;0),GY17-GX17,(IFERROR(VLOOKUP($B6,#REF!,10,FALSE),"")/30))</f>
        <v>#VALUE!</v>
      </c>
      <c r="GZ18" s="37" t="e">
        <f>IF(AND(GZ17&lt;&gt;0,GY17&lt;&gt;0),GZ17-GY17,(IFERROR(VLOOKUP($B6,#REF!,10,FALSE),"")/30))</f>
        <v>#VALUE!</v>
      </c>
      <c r="HA18" s="37" t="e">
        <f>IF(AND(HA17&lt;&gt;0,GZ17&lt;&gt;0),HA17-GZ17,(IFERROR(VLOOKUP($B6,#REF!,10,FALSE),"")/30))</f>
        <v>#VALUE!</v>
      </c>
      <c r="HB18" s="37" t="e">
        <f>IF(AND(HB17&lt;&gt;0,HA17&lt;&gt;0),HB17-HA17,(IFERROR(VLOOKUP($B6,#REF!,10,FALSE),"")/30))</f>
        <v>#VALUE!</v>
      </c>
      <c r="HC18" s="37" t="e">
        <f>IF(AND(HC17&lt;&gt;0,HB17&lt;&gt;0),HC17-HB17,(IFERROR(VLOOKUP($B6,#REF!,10,FALSE),"")/30))</f>
        <v>#VALUE!</v>
      </c>
      <c r="HD18" s="37" t="e">
        <f>IF(AND(HD17&lt;&gt;0,HC17&lt;&gt;0),HD17-HC17,(IFERROR(VLOOKUP($B6,#REF!,10,FALSE),"")/30))</f>
        <v>#VALUE!</v>
      </c>
      <c r="HE18" s="37" t="e">
        <f>IF(AND(HE17&lt;&gt;0,HD17&lt;&gt;0),HE17-HD17,(IFERROR(VLOOKUP($B6,#REF!,10,FALSE),"")/30))</f>
        <v>#VALUE!</v>
      </c>
      <c r="HF18" s="37" t="e">
        <f>IF(AND(HF17&lt;&gt;0,HE17&lt;&gt;0),HF17-HE17,(IFERROR(VLOOKUP($B6,#REF!,10,FALSE),"")/30))</f>
        <v>#VALUE!</v>
      </c>
      <c r="HG18" s="37" t="e">
        <f>IF(AND(HG17&lt;&gt;0,HF17&lt;&gt;0),HG17-HF17,(IFERROR(VLOOKUP($B6,#REF!,10,FALSE),"")/30))</f>
        <v>#VALUE!</v>
      </c>
      <c r="HH18" s="37" t="e">
        <f>IF(AND(HH17&lt;&gt;0,HG17&lt;&gt;0),HH17-HG17,(IFERROR(VLOOKUP($B6,#REF!,10,FALSE),"")/30))</f>
        <v>#VALUE!</v>
      </c>
      <c r="HI18" s="37" t="e">
        <f>IF(AND(HI17&lt;&gt;0,HH17&lt;&gt;0),HI17-HH17,(IFERROR(VLOOKUP($B6,#REF!,10,FALSE),"")/30))</f>
        <v>#VALUE!</v>
      </c>
      <c r="HJ18" s="37" t="e">
        <f>IF(AND(HJ17&lt;&gt;0,HI17&lt;&gt;0),HJ17-HI17,(IFERROR(VLOOKUP($B6,#REF!,10,FALSE),"")/30))</f>
        <v>#VALUE!</v>
      </c>
      <c r="HK18" s="37" t="e">
        <f>IF(AND(HK17&lt;&gt;0,HJ17&lt;&gt;0),HK17-HJ17,(IFERROR(VLOOKUP($B6,#REF!,10,FALSE),"")/30))</f>
        <v>#VALUE!</v>
      </c>
      <c r="HL18" s="37" t="e">
        <f>IF(AND(HL17&lt;&gt;0,HK17&lt;&gt;0),HL17-HK17,(IFERROR(VLOOKUP($B6,#REF!,11,FALSE),"")/30))</f>
        <v>#VALUE!</v>
      </c>
      <c r="HM18" s="37" t="e">
        <f>IF(AND(HM17&lt;&gt;0,HL17&lt;&gt;0),HM17-HL17,(IFERROR(VLOOKUP($B6,#REF!,11,FALSE),"")/30))</f>
        <v>#VALUE!</v>
      </c>
      <c r="HN18" s="37" t="e">
        <f>IF(AND(HN17&lt;&gt;0,HM17&lt;&gt;0),HN17-HM17,(IFERROR(VLOOKUP($B6,#REF!,11,FALSE),"")/30))</f>
        <v>#VALUE!</v>
      </c>
      <c r="HO18" s="37" t="e">
        <f>IF(AND(HO17&lt;&gt;0,HN17&lt;&gt;0),HO17-HN17,(IFERROR(VLOOKUP($B6,#REF!,11,FALSE),"")/30))</f>
        <v>#VALUE!</v>
      </c>
      <c r="HP18" s="37" t="e">
        <f>IF(AND(HP17&lt;&gt;0,HO17&lt;&gt;0),HP17-HO17,(IFERROR(VLOOKUP($B6,#REF!,11,FALSE),"")/30))</f>
        <v>#VALUE!</v>
      </c>
      <c r="HQ18" s="37" t="e">
        <f>IF(AND(HQ17&lt;&gt;0,HP17&lt;&gt;0),HQ17-HP17,(IFERROR(VLOOKUP($B6,#REF!,11,FALSE),"")/30))</f>
        <v>#VALUE!</v>
      </c>
      <c r="HR18" s="37" t="e">
        <f>IF(AND(HR17&lt;&gt;0,HQ17&lt;&gt;0),HR17-HQ17,(IFERROR(VLOOKUP($B6,#REF!,11,FALSE),"")/30))</f>
        <v>#VALUE!</v>
      </c>
      <c r="HS18" s="37" t="e">
        <f>IF(AND(HS17&lt;&gt;0,HR17&lt;&gt;0),HS17-HR17,(IFERROR(VLOOKUP($B6,#REF!,11,FALSE),"")/30))</f>
        <v>#VALUE!</v>
      </c>
      <c r="HT18" s="37" t="e">
        <f>IF(AND(HT17&lt;&gt;0,HS17&lt;&gt;0),HT17-HS17,(IFERROR(VLOOKUP($B6,#REF!,11,FALSE),"")/30))</f>
        <v>#VALUE!</v>
      </c>
      <c r="HU18" s="37" t="e">
        <f>IF(AND(HU17&lt;&gt;0,HT17&lt;&gt;0),HU17-HT17,(IFERROR(VLOOKUP($B6,#REF!,11,FALSE),"")/30))</f>
        <v>#VALUE!</v>
      </c>
      <c r="HV18" s="37" t="e">
        <f>IF(AND(HV17&lt;&gt;0,HU17&lt;&gt;0),HV17-HU17,(IFERROR(VLOOKUP($B6,#REF!,11,FALSE),"")/30))</f>
        <v>#VALUE!</v>
      </c>
      <c r="HW18" s="37" t="e">
        <f>IF(AND(HW17&lt;&gt;0,HV17&lt;&gt;0),HW17-HV17,(IFERROR(VLOOKUP($B6,#REF!,11,FALSE),"")/30))</f>
        <v>#VALUE!</v>
      </c>
      <c r="HX18" s="37" t="e">
        <f>IF(AND(HX17&lt;&gt;0,HW17&lt;&gt;0),HX17-HW17,(IFERROR(VLOOKUP($B6,#REF!,11,FALSE),"")/30))</f>
        <v>#VALUE!</v>
      </c>
      <c r="HY18" s="37" t="e">
        <f>IF(AND(HY17&lt;&gt;0,HX17&lt;&gt;0),HY17-HX17,(IFERROR(VLOOKUP($B6,#REF!,11,FALSE),"")/30))</f>
        <v>#VALUE!</v>
      </c>
      <c r="HZ18" s="37" t="e">
        <f>IF(AND(HZ17&lt;&gt;0,HY17&lt;&gt;0),HZ17-HY17,(IFERROR(VLOOKUP($B6,#REF!,11,FALSE),"")/30))</f>
        <v>#VALUE!</v>
      </c>
      <c r="IA18" s="37" t="e">
        <f>IF(AND(IA17&lt;&gt;0,HZ17&lt;&gt;0),IA17-HZ17,(IFERROR(VLOOKUP($B6,#REF!,11,FALSE),"")/30))</f>
        <v>#VALUE!</v>
      </c>
      <c r="IB18" s="37" t="e">
        <f>IF(AND(IB17&lt;&gt;0,IA17&lt;&gt;0),IB17-IA17,(IFERROR(VLOOKUP($B6,#REF!,11,FALSE),"")/30))</f>
        <v>#VALUE!</v>
      </c>
      <c r="IC18" s="37" t="e">
        <f>IF(AND(IC17&lt;&gt;0,IB17&lt;&gt;0),IC17-IB17,(IFERROR(VLOOKUP($B6,#REF!,11,FALSE),"")/30))</f>
        <v>#VALUE!</v>
      </c>
      <c r="ID18" s="37" t="e">
        <f>IF(AND(ID17&lt;&gt;0,IC17&lt;&gt;0),ID17-IC17,(IFERROR(VLOOKUP($B6,#REF!,11,FALSE),"")/30))</f>
        <v>#VALUE!</v>
      </c>
      <c r="IE18" s="37" t="e">
        <f>IF(AND(IE17&lt;&gt;0,ID17&lt;&gt;0),IE17-ID17,(IFERROR(VLOOKUP($B6,#REF!,11,FALSE),"")/30))</f>
        <v>#VALUE!</v>
      </c>
      <c r="IF18" s="37" t="e">
        <f>IF(AND(IF17&lt;&gt;0,IE17&lt;&gt;0),IF17-IE17,(IFERROR(VLOOKUP($B6,#REF!,11,FALSE),"")/30))</f>
        <v>#VALUE!</v>
      </c>
      <c r="IG18" s="37" t="e">
        <f>IF(AND(IG17&lt;&gt;0,IF17&lt;&gt;0),IG17-IF17,(IFERROR(VLOOKUP($B6,#REF!,11,FALSE),"")/30))</f>
        <v>#VALUE!</v>
      </c>
      <c r="IH18" s="37" t="e">
        <f>IF(AND(IH17&lt;&gt;0,IG17&lt;&gt;0),IH17-IG17,(IFERROR(VLOOKUP($B6,#REF!,11,FALSE),"")/30))</f>
        <v>#VALUE!</v>
      </c>
      <c r="II18" s="37" t="e">
        <f>IF(AND(II17&lt;&gt;0,IH17&lt;&gt;0),II17-IH17,(IFERROR(VLOOKUP($B6,#REF!,11,FALSE),"")/30))</f>
        <v>#VALUE!</v>
      </c>
      <c r="IJ18" s="37" t="e">
        <f>IF(AND(IJ17&lt;&gt;0,II17&lt;&gt;0),IJ17-II17,(IFERROR(VLOOKUP($B6,#REF!,11,FALSE),"")/30))</f>
        <v>#VALUE!</v>
      </c>
      <c r="IK18" s="37" t="e">
        <f>IF(AND(IK17&lt;&gt;0,IJ17&lt;&gt;0),IK17-IJ17,(IFERROR(VLOOKUP($B6,#REF!,11,FALSE),"")/30))</f>
        <v>#VALUE!</v>
      </c>
      <c r="IL18" s="37" t="e">
        <f>IF(AND(IL17&lt;&gt;0,IK17&lt;&gt;0),IL17-IK17,(IFERROR(VLOOKUP($B6,#REF!,11,FALSE),"")/30))</f>
        <v>#VALUE!</v>
      </c>
      <c r="IM18" s="37" t="e">
        <f>IF(AND(IM17&lt;&gt;0,IL17&lt;&gt;0),IM17-IL17,(IFERROR(VLOOKUP($B6,#REF!,11,FALSE),"")/30))</f>
        <v>#VALUE!</v>
      </c>
      <c r="IN18" s="37" t="e">
        <f>IF(AND(IN17&lt;&gt;0,IM17&lt;&gt;0),IN17-IM17,(IFERROR(VLOOKUP($B6,#REF!,11,FALSE),"")/30))</f>
        <v>#VALUE!</v>
      </c>
      <c r="IO18" s="37" t="e">
        <f>IF(AND(IO17&lt;&gt;0,IN17&lt;&gt;0),IO17-IN17,(IFERROR(VLOOKUP($B6,#REF!,11,FALSE),"")/30))</f>
        <v>#VALUE!</v>
      </c>
      <c r="IP18" s="37" t="e">
        <f>IF(AND(IP17&lt;&gt;0,IO17&lt;&gt;0),IP17-IO17,(IFERROR(VLOOKUP($B6,#REF!,11,FALSE),"")/30))</f>
        <v>#VALUE!</v>
      </c>
      <c r="IQ18" s="37" t="e">
        <f>IF(AND(IQ17&lt;&gt;0,IP17&lt;&gt;0),IQ17-IP17,(IFERROR(VLOOKUP($B6,#REF!,12,FALSE),"")/30))</f>
        <v>#VALUE!</v>
      </c>
      <c r="IR18" s="37" t="e">
        <f>IF(AND(IR17&lt;&gt;0,IQ17&lt;&gt;0),IR17-IQ17,(IFERROR(VLOOKUP($B6,#REF!,12,FALSE),"")/30))</f>
        <v>#VALUE!</v>
      </c>
      <c r="IS18" s="37" t="e">
        <f>IF(AND(IS17&lt;&gt;0,IR17&lt;&gt;0),IS17-IR17,(IFERROR(VLOOKUP($B6,#REF!,12,FALSE),"")/30))</f>
        <v>#VALUE!</v>
      </c>
      <c r="IT18" s="37" t="e">
        <f>IF(AND(IT17&lt;&gt;0,IS17&lt;&gt;0),IT17-IS17,(IFERROR(VLOOKUP($B6,#REF!,12,FALSE),"")/30))</f>
        <v>#VALUE!</v>
      </c>
      <c r="IU18" s="37" t="e">
        <f>IF(AND(IU17&lt;&gt;0,IT17&lt;&gt;0),IU17-IT17,(IFERROR(VLOOKUP($B6,#REF!,12,FALSE),"")/30))</f>
        <v>#VALUE!</v>
      </c>
      <c r="IV18" s="37" t="e">
        <f>IF(AND(IV17&lt;&gt;0,IU17&lt;&gt;0),IV17-IU17,(IFERROR(VLOOKUP($B6,#REF!,12,FALSE),"")/30))</f>
        <v>#VALUE!</v>
      </c>
      <c r="IW18" s="37" t="e">
        <f>IF(AND(IW17&lt;&gt;0,IV17&lt;&gt;0),IW17-IV17,(IFERROR(VLOOKUP($B6,#REF!,12,FALSE),"")/30))</f>
        <v>#VALUE!</v>
      </c>
      <c r="IX18" s="37" t="e">
        <f>IF(AND(IX17&lt;&gt;0,IW17&lt;&gt;0),IX17-IW17,(IFERROR(VLOOKUP($B6,#REF!,12,FALSE),"")/30))</f>
        <v>#VALUE!</v>
      </c>
      <c r="IY18" s="37" t="e">
        <f>IF(AND(IY17&lt;&gt;0,IX17&lt;&gt;0),IY17-IX17,(IFERROR(VLOOKUP($B6,#REF!,12,FALSE),"")/30))</f>
        <v>#VALUE!</v>
      </c>
      <c r="IZ18" s="37" t="e">
        <f>IF(AND(IZ17&lt;&gt;0,IY17&lt;&gt;0),IZ17-IY17,(IFERROR(VLOOKUP($B6,#REF!,12,FALSE),"")/30))</f>
        <v>#VALUE!</v>
      </c>
      <c r="JA18" s="37" t="e">
        <f>IF(AND(JA17&lt;&gt;0,IZ17&lt;&gt;0),JA17-IZ17,(IFERROR(VLOOKUP($B6,#REF!,12,FALSE),"")/30))</f>
        <v>#VALUE!</v>
      </c>
      <c r="JB18" s="37" t="e">
        <f>IF(AND(JB17&lt;&gt;0,JA17&lt;&gt;0),JB17-JA17,(IFERROR(VLOOKUP($B6,#REF!,12,FALSE),"")/30))</f>
        <v>#VALUE!</v>
      </c>
      <c r="JC18" s="37" t="e">
        <f>IF(AND(JC17&lt;&gt;0,JB17&lt;&gt;0),JC17-JB17,(IFERROR(VLOOKUP($B6,#REF!,12,FALSE),"")/30))</f>
        <v>#VALUE!</v>
      </c>
      <c r="JD18" s="37" t="e">
        <f>IF(AND(JD17&lt;&gt;0,JC17&lt;&gt;0),JD17-JC17,(IFERROR(VLOOKUP($B6,#REF!,12,FALSE),"")/30))</f>
        <v>#VALUE!</v>
      </c>
      <c r="JE18" s="37" t="e">
        <f>IF(AND(JE17&lt;&gt;0,JD17&lt;&gt;0),JE17-JD17,(IFERROR(VLOOKUP($B6,#REF!,12,FALSE),"")/30))</f>
        <v>#VALUE!</v>
      </c>
      <c r="JF18" s="37" t="e">
        <f>IF(AND(JF17&lt;&gt;0,JE17&lt;&gt;0),JF17-JE17,(IFERROR(VLOOKUP($B6,#REF!,12,FALSE),"")/30))</f>
        <v>#VALUE!</v>
      </c>
      <c r="JG18" s="37" t="e">
        <f>IF(AND(JG17&lt;&gt;0,JF17&lt;&gt;0),JG17-JF17,(IFERROR(VLOOKUP($B6,#REF!,12,FALSE),"")/30))</f>
        <v>#VALUE!</v>
      </c>
      <c r="JH18" s="37" t="e">
        <f>IF(AND(JH17&lt;&gt;0,JG17&lt;&gt;0),JH17-JG17,(IFERROR(VLOOKUP($B6,#REF!,12,FALSE),"")/30))</f>
        <v>#VALUE!</v>
      </c>
      <c r="JI18" s="37" t="e">
        <f>IF(AND(JI17&lt;&gt;0,JH17&lt;&gt;0),JI17-JH17,(IFERROR(VLOOKUP($B6,#REF!,12,FALSE),"")/30))</f>
        <v>#VALUE!</v>
      </c>
      <c r="JJ18" s="37" t="e">
        <f>IF(AND(JJ17&lt;&gt;0,JI17&lt;&gt;0),JJ17-JI17,(IFERROR(VLOOKUP($B6,#REF!,12,FALSE),"")/30))</f>
        <v>#VALUE!</v>
      </c>
      <c r="JK18" s="37" t="e">
        <f>IF(AND(JK17&lt;&gt;0,JJ17&lt;&gt;0),JK17-JJ17,(IFERROR(VLOOKUP($B6,#REF!,12,FALSE),"")/30))</f>
        <v>#VALUE!</v>
      </c>
      <c r="JL18" s="37" t="e">
        <f>IF(AND(JL17&lt;&gt;0,JK17&lt;&gt;0),JL17-JK17,(IFERROR(VLOOKUP($B6,#REF!,12,FALSE),"")/30))</f>
        <v>#VALUE!</v>
      </c>
      <c r="JM18" s="37" t="e">
        <f>IF(AND(JM17&lt;&gt;0,JL17&lt;&gt;0),JM17-JL17,(IFERROR(VLOOKUP($B6,#REF!,12,FALSE),"")/30))</f>
        <v>#VALUE!</v>
      </c>
      <c r="JN18" s="37" t="e">
        <f>IF(AND(JN17&lt;&gt;0,JM17&lt;&gt;0),JN17-JM17,(IFERROR(VLOOKUP($B6,#REF!,12,FALSE),"")/30))</f>
        <v>#VALUE!</v>
      </c>
      <c r="JO18" s="37" t="e">
        <f>IF(AND(JO17&lt;&gt;0,JN17&lt;&gt;0),JO17-JN17,(IFERROR(VLOOKUP($B6,#REF!,12,FALSE),"")/30))</f>
        <v>#VALUE!</v>
      </c>
      <c r="JP18" s="37" t="e">
        <f>IF(AND(JP17&lt;&gt;0,JO17&lt;&gt;0),JP17-JO17,(IFERROR(VLOOKUP($B6,#REF!,12,FALSE),"")/30))</f>
        <v>#VALUE!</v>
      </c>
      <c r="JQ18" s="37" t="e">
        <f>IF(AND(JQ17&lt;&gt;0,JP17&lt;&gt;0),JQ17-JP17,(IFERROR(VLOOKUP($B6,#REF!,12,FALSE),"")/30))</f>
        <v>#VALUE!</v>
      </c>
      <c r="JR18" s="37" t="e">
        <f>IF(AND(JR17&lt;&gt;0,JQ17&lt;&gt;0),JR17-JQ17,(IFERROR(VLOOKUP($B6,#REF!,12,FALSE),"")/30))</f>
        <v>#VALUE!</v>
      </c>
      <c r="JS18" s="37" t="e">
        <f>IF(AND(JS17&lt;&gt;0,JR17&lt;&gt;0),JS17-JR17,(IFERROR(VLOOKUP($B6,#REF!,12,FALSE),"")/30))</f>
        <v>#VALUE!</v>
      </c>
      <c r="JT18" s="37" t="e">
        <f>IF(AND(JT17&lt;&gt;0,JS17&lt;&gt;0),JT17-JS17,(IFERROR(VLOOKUP($B6,#REF!,12,FALSE),"")/30))</f>
        <v>#VALUE!</v>
      </c>
      <c r="JU18" s="37" t="e">
        <f>IF(AND(JU17&lt;&gt;0,JT17&lt;&gt;0),JU17-JT17,(IFERROR(VLOOKUP($B6,#REF!,13,FALSE),"")/30))</f>
        <v>#VALUE!</v>
      </c>
      <c r="JV18" s="37" t="e">
        <f>IF(AND(JV17&lt;&gt;0,JU17&lt;&gt;0),JV17-JU17,(IFERROR(VLOOKUP($B6,#REF!,13,FALSE),"")/30))</f>
        <v>#VALUE!</v>
      </c>
      <c r="JW18" s="37" t="e">
        <f>IF(AND(JW17&lt;&gt;0,JV17&lt;&gt;0),JW17-JV17,(IFERROR(VLOOKUP($B6,#REF!,13,FALSE),"")/30))</f>
        <v>#VALUE!</v>
      </c>
      <c r="JX18" s="37" t="e">
        <f>IF(AND(JX17&lt;&gt;0,JW17&lt;&gt;0),JX17-JW17,(IFERROR(VLOOKUP($B6,#REF!,13,FALSE),"")/30))</f>
        <v>#VALUE!</v>
      </c>
      <c r="JY18" s="37" t="e">
        <f>IF(AND(JY17&lt;&gt;0,JX17&lt;&gt;0),JY17-JX17,(IFERROR(VLOOKUP($B6,#REF!,13,FALSE),"")/30))</f>
        <v>#VALUE!</v>
      </c>
      <c r="JZ18" s="37" t="e">
        <f>IF(AND(JZ17&lt;&gt;0,JY17&lt;&gt;0),JZ17-JY17,(IFERROR(VLOOKUP($B6,#REF!,13,FALSE),"")/30))</f>
        <v>#VALUE!</v>
      </c>
      <c r="KA18" s="37" t="e">
        <f>IF(AND(KA17&lt;&gt;0,JZ17&lt;&gt;0),KA17-JZ17,(IFERROR(VLOOKUP($B6,#REF!,13,FALSE),"")/30))</f>
        <v>#VALUE!</v>
      </c>
      <c r="KB18" s="37" t="e">
        <f>IF(AND(KB17&lt;&gt;0,KA17&lt;&gt;0),KB17-KA17,(IFERROR(VLOOKUP($B6,#REF!,13,FALSE),"")/30))</f>
        <v>#VALUE!</v>
      </c>
      <c r="KC18" s="37" t="e">
        <f>IF(AND(KC17&lt;&gt;0,KB17&lt;&gt;0),KC17-KB17,(IFERROR(VLOOKUP($B6,#REF!,13,FALSE),"")/30))</f>
        <v>#VALUE!</v>
      </c>
      <c r="KD18" s="37" t="e">
        <f>IF(AND(KD17&lt;&gt;0,KC17&lt;&gt;0),KD17-KC17,(IFERROR(VLOOKUP($B6,#REF!,13,FALSE),"")/30))</f>
        <v>#VALUE!</v>
      </c>
      <c r="KE18" s="37" t="e">
        <f>IF(AND(KE17&lt;&gt;0,KD17&lt;&gt;0),KE17-KD17,(IFERROR(VLOOKUP($B6,#REF!,13,FALSE),"")/30))</f>
        <v>#VALUE!</v>
      </c>
      <c r="KF18" s="37" t="e">
        <f>IF(AND(KF17&lt;&gt;0,KE17&lt;&gt;0),KF17-KE17,(IFERROR(VLOOKUP($B6,#REF!,13,FALSE),"")/30))</f>
        <v>#VALUE!</v>
      </c>
      <c r="KG18" s="37" t="e">
        <f>IF(AND(KG17&lt;&gt;0,KF17&lt;&gt;0),KG17-KF17,(IFERROR(VLOOKUP($B6,#REF!,13,FALSE),"")/30))</f>
        <v>#VALUE!</v>
      </c>
      <c r="KH18" s="37" t="e">
        <f>IF(AND(KH17&lt;&gt;0,KG17&lt;&gt;0),KH17-KG17,(IFERROR(VLOOKUP($B6,#REF!,13,FALSE),"")/30))</f>
        <v>#VALUE!</v>
      </c>
      <c r="KI18" s="37" t="e">
        <f>IF(AND(KI17&lt;&gt;0,KH17&lt;&gt;0),KI17-KH17,(IFERROR(VLOOKUP($B6,#REF!,13,FALSE),"")/30))</f>
        <v>#VALUE!</v>
      </c>
      <c r="KJ18" s="37" t="e">
        <f>IF(AND(KJ17&lt;&gt;0,KI17&lt;&gt;0),KJ17-KI17,(IFERROR(VLOOKUP($B6,#REF!,13,FALSE),"")/30))</f>
        <v>#VALUE!</v>
      </c>
      <c r="KK18" s="37" t="e">
        <f>IF(AND(KK17&lt;&gt;0,KJ17&lt;&gt;0),KK17-KJ17,(IFERROR(VLOOKUP($B6,#REF!,13,FALSE),"")/30))</f>
        <v>#VALUE!</v>
      </c>
      <c r="KL18" s="37" t="e">
        <f>IF(AND(KL17&lt;&gt;0,KK17&lt;&gt;0),KL17-KK17,(IFERROR(VLOOKUP($B6,#REF!,13,FALSE),"")/30))</f>
        <v>#VALUE!</v>
      </c>
      <c r="KM18" s="37" t="e">
        <f>IF(AND(KM17&lt;&gt;0,KL17&lt;&gt;0),KM17-KL17,(IFERROR(VLOOKUP($B6,#REF!,13,FALSE),"")/30))</f>
        <v>#VALUE!</v>
      </c>
      <c r="KN18" s="37" t="e">
        <f>IF(AND(KN17&lt;&gt;0,KM17&lt;&gt;0),KN17-KM17,(IFERROR(VLOOKUP($B6,#REF!,13,FALSE),"")/30))</f>
        <v>#VALUE!</v>
      </c>
      <c r="KO18" s="37" t="e">
        <f>IF(AND(KO17&lt;&gt;0,KN17&lt;&gt;0),KO17-KN17,(IFERROR(VLOOKUP($B6,#REF!,13,FALSE),"")/30))</f>
        <v>#VALUE!</v>
      </c>
      <c r="KP18" s="37" t="e">
        <f>IF(AND(KP17&lt;&gt;0,KO17&lt;&gt;0),KP17-KO17,(IFERROR(VLOOKUP($B6,#REF!,13,FALSE),"")/30))</f>
        <v>#VALUE!</v>
      </c>
      <c r="KQ18" s="37" t="e">
        <f>IF(AND(KQ17&lt;&gt;0,KP17&lt;&gt;0),KQ17-KP17,(IFERROR(VLOOKUP($B6,#REF!,13,FALSE),"")/30))</f>
        <v>#VALUE!</v>
      </c>
      <c r="KR18" s="37" t="e">
        <f>IF(AND(KR17&lt;&gt;0,KQ17&lt;&gt;0),KR17-KQ17,(IFERROR(VLOOKUP($B6,#REF!,13,FALSE),"")/30))</f>
        <v>#VALUE!</v>
      </c>
      <c r="KS18" s="37" t="e">
        <f>IF(AND(KS17&lt;&gt;0,KR17&lt;&gt;0),KS17-KR17,(IFERROR(VLOOKUP($B6,#REF!,13,FALSE),"")/30))</f>
        <v>#VALUE!</v>
      </c>
      <c r="KT18" s="37" t="e">
        <f>IF(AND(KT17&lt;&gt;0,KS17&lt;&gt;0),KT17-KS17,(IFERROR(VLOOKUP($B6,#REF!,13,FALSE),"")/30))</f>
        <v>#VALUE!</v>
      </c>
      <c r="KU18" s="37" t="e">
        <f>IF(AND(KU17&lt;&gt;0,KT17&lt;&gt;0),KU17-KT17,(IFERROR(VLOOKUP($B6,#REF!,13,FALSE),"")/30))</f>
        <v>#VALUE!</v>
      </c>
      <c r="KV18" s="37" t="e">
        <f>IF(AND(KV17&lt;&gt;0,KU17&lt;&gt;0),KV17-KU17,(IFERROR(VLOOKUP($B6,#REF!,13,FALSE),"")/30))</f>
        <v>#VALUE!</v>
      </c>
      <c r="KW18" s="37" t="e">
        <f>IF(AND(KW17&lt;&gt;0,KV17&lt;&gt;0),KW17-KV17,(IFERROR(VLOOKUP($B6,#REF!,13,FALSE),"")/30))</f>
        <v>#VALUE!</v>
      </c>
      <c r="KX18" s="37" t="e">
        <f>IF(AND(KX17&lt;&gt;0,KW17&lt;&gt;0),KX17-KW17,(IFERROR(VLOOKUP($B6,#REF!,13,FALSE),"")/30))</f>
        <v>#VALUE!</v>
      </c>
      <c r="KY18" s="37" t="e">
        <f>IF(AND(KY17&lt;&gt;0,KX17&lt;&gt;0),KY17-KX17,(IFERROR(VLOOKUP($B6,#REF!,13,FALSE),"")/30))</f>
        <v>#VALUE!</v>
      </c>
      <c r="KZ18" s="37" t="e">
        <f>IF(AND(KZ17&lt;&gt;0,KY17&lt;&gt;0),KZ17-KY17,(IFERROR(VLOOKUP($B6,#REF!,14,FALSE),"")/30))</f>
        <v>#VALUE!</v>
      </c>
      <c r="LA18" s="37" t="e">
        <f>IF(AND(LA17&lt;&gt;0,KZ17&lt;&gt;0),LA17-KZ17,(IFERROR(VLOOKUP($B6,#REF!,14,FALSE),"")/30))</f>
        <v>#VALUE!</v>
      </c>
      <c r="LB18" s="37" t="e">
        <f>IF(AND(LB17&lt;&gt;0,LA17&lt;&gt;0),LB17-LA17,(IFERROR(VLOOKUP($B6,#REF!,14,FALSE),"")/30))</f>
        <v>#VALUE!</v>
      </c>
      <c r="LC18" s="37" t="e">
        <f>IF(AND(LC17&lt;&gt;0,LB17&lt;&gt;0),LC17-LB17,(IFERROR(VLOOKUP($B6,#REF!,14,FALSE),"")/30))</f>
        <v>#VALUE!</v>
      </c>
      <c r="LD18" s="37" t="e">
        <f>IF(AND(LD17&lt;&gt;0,LC17&lt;&gt;0),LD17-LC17,(IFERROR(VLOOKUP($B6,#REF!,14,FALSE),"")/30))</f>
        <v>#VALUE!</v>
      </c>
      <c r="LE18" s="37" t="e">
        <f>IF(AND(LE17&lt;&gt;0,LD17&lt;&gt;0),LE17-LD17,(IFERROR(VLOOKUP($B6,#REF!,14,FALSE),"")/30))</f>
        <v>#VALUE!</v>
      </c>
      <c r="LF18" s="37" t="e">
        <f>IF(AND(LF17&lt;&gt;0,LE17&lt;&gt;0),LF17-LE17,(IFERROR(VLOOKUP($B6,#REF!,14,FALSE),"")/30))</f>
        <v>#VALUE!</v>
      </c>
      <c r="LG18" s="37" t="e">
        <f>IF(AND(LG17&lt;&gt;0,LF17&lt;&gt;0),LG17-LF17,(IFERROR(VLOOKUP($B6,#REF!,14,FALSE),"")/30))</f>
        <v>#VALUE!</v>
      </c>
      <c r="LH18" s="37" t="e">
        <f>IF(AND(LH17&lt;&gt;0,LG17&lt;&gt;0),LH17-LG17,(IFERROR(VLOOKUP($B6,#REF!,14,FALSE),"")/30))</f>
        <v>#VALUE!</v>
      </c>
      <c r="LI18" s="37" t="e">
        <f>IF(AND(LI17&lt;&gt;0,LH17&lt;&gt;0),LI17-LH17,(IFERROR(VLOOKUP($B6,#REF!,14,FALSE),"")/30))</f>
        <v>#VALUE!</v>
      </c>
      <c r="LJ18" s="37" t="e">
        <f>IF(AND(LJ17&lt;&gt;0,LI17&lt;&gt;0),LJ17-LI17,(IFERROR(VLOOKUP($B6,#REF!,14,FALSE),"")/30))</f>
        <v>#VALUE!</v>
      </c>
      <c r="LK18" s="37" t="e">
        <f>IF(AND(LK17&lt;&gt;0,LJ17&lt;&gt;0),LK17-LJ17,(IFERROR(VLOOKUP($B6,#REF!,14,FALSE),"")/30))</f>
        <v>#VALUE!</v>
      </c>
      <c r="LL18" s="37" t="e">
        <f>IF(AND(LL17&lt;&gt;0,LK17&lt;&gt;0),LL17-LK17,(IFERROR(VLOOKUP($B6,#REF!,14,FALSE),"")/30))</f>
        <v>#VALUE!</v>
      </c>
      <c r="LM18" s="37" t="e">
        <f>IF(AND(LM17&lt;&gt;0,LL17&lt;&gt;0),LM17-LL17,(IFERROR(VLOOKUP($B6,#REF!,14,FALSE),"")/30))</f>
        <v>#VALUE!</v>
      </c>
      <c r="LN18" s="37" t="e">
        <f>IF(AND(LN17&lt;&gt;0,LM17&lt;&gt;0),LN17-LM17,(IFERROR(VLOOKUP($B6,#REF!,14,FALSE),"")/30))</f>
        <v>#VALUE!</v>
      </c>
      <c r="LO18" s="37" t="e">
        <f>IF(AND(LO17&lt;&gt;0,LN17&lt;&gt;0),LO17-LN17,(IFERROR(VLOOKUP($B6,#REF!,14,FALSE),"")/30))</f>
        <v>#VALUE!</v>
      </c>
      <c r="LP18" s="37" t="e">
        <f>IF(AND(LP17&lt;&gt;0,LO17&lt;&gt;0),LP17-LO17,(IFERROR(VLOOKUP($B6,#REF!,14,FALSE),"")/30))</f>
        <v>#VALUE!</v>
      </c>
      <c r="LQ18" s="37" t="e">
        <f>IF(AND(LQ17&lt;&gt;0,LP17&lt;&gt;0),LQ17-LP17,(IFERROR(VLOOKUP($B6,#REF!,14,FALSE),"")/30))</f>
        <v>#VALUE!</v>
      </c>
      <c r="LR18" s="37" t="e">
        <f>IF(AND(LR17&lt;&gt;0,LQ17&lt;&gt;0),LR17-LQ17,(IFERROR(VLOOKUP($B6,#REF!,14,FALSE),"")/30))</f>
        <v>#VALUE!</v>
      </c>
      <c r="LS18" s="37" t="e">
        <f>IF(AND(LS17&lt;&gt;0,LR17&lt;&gt;0),LS17-LR17,(IFERROR(VLOOKUP($B6,#REF!,14,FALSE),"")/30))</f>
        <v>#VALUE!</v>
      </c>
      <c r="LT18" s="37" t="e">
        <f>IF(AND(LT17&lt;&gt;0,LS17&lt;&gt;0),LT17-LS17,(IFERROR(VLOOKUP($B6,#REF!,14,FALSE),"")/30))</f>
        <v>#VALUE!</v>
      </c>
      <c r="LU18" s="37" t="e">
        <f>IF(AND(LU17&lt;&gt;0,LT17&lt;&gt;0),LU17-LT17,(IFERROR(VLOOKUP($B6,#REF!,14,FALSE),"")/30))</f>
        <v>#VALUE!</v>
      </c>
      <c r="LV18" s="37" t="e">
        <f>IF(AND(LV17&lt;&gt;0,LU17&lt;&gt;0),LV17-LU17,(IFERROR(VLOOKUP($B6,#REF!,14,FALSE),"")/30))</f>
        <v>#VALUE!</v>
      </c>
      <c r="LW18" s="37" t="e">
        <f>IF(AND(LW17&lt;&gt;0,LV17&lt;&gt;0),LW17-LV17,(IFERROR(VLOOKUP($B6,#REF!,14,FALSE),"")/30))</f>
        <v>#VALUE!</v>
      </c>
      <c r="LX18" s="37" t="e">
        <f>IF(AND(LX17&lt;&gt;0,LW17&lt;&gt;0),LX17-LW17,(IFERROR(VLOOKUP($B6,#REF!,14,FALSE),"")/30))</f>
        <v>#VALUE!</v>
      </c>
      <c r="LY18" s="37" t="e">
        <f>IF(AND(LY17&lt;&gt;0,LX17&lt;&gt;0),LY17-LX17,(IFERROR(VLOOKUP($B6,#REF!,14,FALSE),"")/30))</f>
        <v>#VALUE!</v>
      </c>
      <c r="LZ18" s="37" t="e">
        <f>IF(AND(LZ17&lt;&gt;0,LY17&lt;&gt;0),LZ17-LY17,(IFERROR(VLOOKUP($B6,#REF!,14,FALSE),"")/30))</f>
        <v>#VALUE!</v>
      </c>
      <c r="MA18" s="37" t="e">
        <f>IF(AND(MA17&lt;&gt;0,LZ17&lt;&gt;0),MA17-LZ17,(IFERROR(VLOOKUP($B6,#REF!,14,FALSE),"")/30))</f>
        <v>#VALUE!</v>
      </c>
      <c r="MB18" s="37" t="e">
        <f>IF(AND(MB17&lt;&gt;0,MA17&lt;&gt;0),MB17-MA17,(IFERROR(VLOOKUP($B6,#REF!,14,FALSE),"")/30))</f>
        <v>#VALUE!</v>
      </c>
      <c r="MC18" s="37" t="e">
        <f>IF(AND(MC17&lt;&gt;0,MB17&lt;&gt;0),MC17-MB17,(IFERROR(VLOOKUP($B6,#REF!,14,FALSE),"")/30))</f>
        <v>#VALUE!</v>
      </c>
      <c r="MD18" s="37" t="e">
        <f>IF(AND(MD17&lt;&gt;0,MC17&lt;&gt;0),MD17-MC17,(IFERROR(VLOOKUP($B6,#REF!,15,FALSE),"")/30))</f>
        <v>#VALUE!</v>
      </c>
      <c r="ME18" s="37" t="e">
        <f>IF(AND(ME17&lt;&gt;0,MD17&lt;&gt;0),ME17-MD17,(IFERROR(VLOOKUP($B6,#REF!,15,FALSE),"")/30))</f>
        <v>#VALUE!</v>
      </c>
      <c r="MF18" s="37" t="e">
        <f>IF(AND(MF17&lt;&gt;0,ME17&lt;&gt;0),MF17-ME17,(IFERROR(VLOOKUP($B6,#REF!,15,FALSE),"")/30))</f>
        <v>#VALUE!</v>
      </c>
      <c r="MG18" s="37" t="e">
        <f>IF(AND(MG17&lt;&gt;0,MF17&lt;&gt;0),MG17-MF17,(IFERROR(VLOOKUP($B6,#REF!,15,FALSE),"")/30))</f>
        <v>#VALUE!</v>
      </c>
      <c r="MH18" s="37" t="e">
        <f>IF(AND(MH17&lt;&gt;0,MG17&lt;&gt;0),MH17-MG17,(IFERROR(VLOOKUP($B6,#REF!,15,FALSE),"")/30))</f>
        <v>#VALUE!</v>
      </c>
      <c r="MI18" s="37" t="e">
        <f>IF(AND(MI17&lt;&gt;0,MH17&lt;&gt;0),MI17-MH17,(IFERROR(VLOOKUP($B6,#REF!,15,FALSE),"")/30))</f>
        <v>#VALUE!</v>
      </c>
      <c r="MJ18" s="37" t="e">
        <f>IF(AND(MJ17&lt;&gt;0,MI17&lt;&gt;0),MJ17-MI17,(IFERROR(VLOOKUP($B6,#REF!,15,FALSE),"")/30))</f>
        <v>#VALUE!</v>
      </c>
      <c r="MK18" s="37" t="e">
        <f>IF(AND(MK17&lt;&gt;0,MJ17&lt;&gt;0),MK17-MJ17,(IFERROR(VLOOKUP($B6,#REF!,15,FALSE),"")/30))</f>
        <v>#VALUE!</v>
      </c>
      <c r="ML18" s="37" t="e">
        <f>IF(AND(ML17&lt;&gt;0,MK17&lt;&gt;0),ML17-MK17,(IFERROR(VLOOKUP($B6,#REF!,15,FALSE),"")/30))</f>
        <v>#VALUE!</v>
      </c>
      <c r="MM18" s="37" t="e">
        <f>IF(AND(MM17&lt;&gt;0,ML17&lt;&gt;0),MM17-ML17,(IFERROR(VLOOKUP($B6,#REF!,15,FALSE),"")/30))</f>
        <v>#VALUE!</v>
      </c>
      <c r="MN18" s="37" t="e">
        <f>IF(AND(MN17&lt;&gt;0,MM17&lt;&gt;0),MN17-MM17,(IFERROR(VLOOKUP($B6,#REF!,15,FALSE),"")/30))</f>
        <v>#VALUE!</v>
      </c>
      <c r="MO18" s="37" t="e">
        <f>IF(AND(MO17&lt;&gt;0,MN17&lt;&gt;0),MO17-MN17,(IFERROR(VLOOKUP($B6,#REF!,15,FALSE),"")/30))</f>
        <v>#VALUE!</v>
      </c>
      <c r="MP18" s="37" t="e">
        <f>IF(AND(MP17&lt;&gt;0,MO17&lt;&gt;0),MP17-MO17,(IFERROR(VLOOKUP($B6,#REF!,15,FALSE),"")/30))</f>
        <v>#VALUE!</v>
      </c>
      <c r="MQ18" s="37" t="e">
        <f>IF(AND(MQ17&lt;&gt;0,MP17&lt;&gt;0),MQ17-MP17,(IFERROR(VLOOKUP($B6,#REF!,15,FALSE),"")/30))</f>
        <v>#VALUE!</v>
      </c>
      <c r="MR18" s="37" t="e">
        <f>IF(AND(MR17&lt;&gt;0,MQ17&lt;&gt;0),MR17-MQ17,(IFERROR(VLOOKUP($B6,#REF!,15,FALSE),"")/30))</f>
        <v>#VALUE!</v>
      </c>
      <c r="MS18" s="37" t="e">
        <f>IF(AND(MS17&lt;&gt;0,MR17&lt;&gt;0),MS17-MR17,(IFERROR(VLOOKUP($B6,#REF!,15,FALSE),"")/30))</f>
        <v>#VALUE!</v>
      </c>
      <c r="MT18" s="37" t="e">
        <f>IF(AND(MT17&lt;&gt;0,MS17&lt;&gt;0),MT17-MS17,(IFERROR(VLOOKUP($B6,#REF!,15,FALSE),"")/30))</f>
        <v>#VALUE!</v>
      </c>
      <c r="MU18" s="37" t="e">
        <f>IF(AND(MU17&lt;&gt;0,MT17&lt;&gt;0),MU17-MT17,(IFERROR(VLOOKUP($B6,#REF!,15,FALSE),"")/30))</f>
        <v>#VALUE!</v>
      </c>
      <c r="MV18" s="37" t="e">
        <f>IF(AND(MV17&lt;&gt;0,MU17&lt;&gt;0),MV17-MU17,(IFERROR(VLOOKUP($B6,#REF!,15,FALSE),"")/30))</f>
        <v>#VALUE!</v>
      </c>
      <c r="MW18" s="37" t="e">
        <f>IF(AND(MW17&lt;&gt;0,MV17&lt;&gt;0),MW17-MV17,(IFERROR(VLOOKUP($B6,#REF!,15,FALSE),"")/30))</f>
        <v>#VALUE!</v>
      </c>
      <c r="MX18" s="37" t="e">
        <f>IF(AND(MX17&lt;&gt;0,MW17&lt;&gt;0),MX17-MW17,(IFERROR(VLOOKUP($B6,#REF!,15,FALSE),"")/30))</f>
        <v>#VALUE!</v>
      </c>
      <c r="MY18" s="37" t="e">
        <f>IF(AND(MY17&lt;&gt;0,MX17&lt;&gt;0),MY17-MX17,(IFERROR(VLOOKUP($B6,#REF!,15,FALSE),"")/30))</f>
        <v>#VALUE!</v>
      </c>
      <c r="MZ18" s="37" t="e">
        <f>IF(AND(MZ17&lt;&gt;0,MY17&lt;&gt;0),MZ17-MY17,(IFERROR(VLOOKUP($B6,#REF!,15,FALSE),"")/30))</f>
        <v>#VALUE!</v>
      </c>
      <c r="NA18" s="37" t="e">
        <f>IF(AND(NA17&lt;&gt;0,MZ17&lt;&gt;0),NA17-MZ17,(IFERROR(VLOOKUP($B6,#REF!,15,FALSE),"")/30))</f>
        <v>#VALUE!</v>
      </c>
      <c r="NB18" s="37" t="e">
        <f>IF(AND(NB17&lt;&gt;0,NA17&lt;&gt;0),NB17-NA17,(IFERROR(VLOOKUP($B6,#REF!,15,FALSE),"")/30))</f>
        <v>#VALUE!</v>
      </c>
      <c r="NC18" s="37" t="e">
        <f>IF(AND(NC17&lt;&gt;0,NB17&lt;&gt;0),NC17-NB17,(IFERROR(VLOOKUP($B6,#REF!,15,FALSE),"")/30))</f>
        <v>#VALUE!</v>
      </c>
      <c r="ND18" s="37" t="e">
        <f>IF(AND(ND17&lt;&gt;0,NC17&lt;&gt;0),ND17-NC17,(IFERROR(VLOOKUP($B6,#REF!,15,FALSE),"")/30))</f>
        <v>#VALUE!</v>
      </c>
      <c r="NE18" s="37" t="e">
        <f>IF(AND(NE17&lt;&gt;0,ND17&lt;&gt;0),NE17-ND17,(IFERROR(VLOOKUP($B6,#REF!,15,FALSE),"")/30))</f>
        <v>#VALUE!</v>
      </c>
      <c r="NF18" s="37" t="e">
        <f>IF(AND(NF17&lt;&gt;0,NE17&lt;&gt;0),NF17-NE17,(IFERROR(VLOOKUP($B6,#REF!,15,FALSE),"")/30))</f>
        <v>#VALUE!</v>
      </c>
      <c r="NG18" s="37" t="e">
        <f>IF(AND(NG17&lt;&gt;0,NF17&lt;&gt;0),NG17-NF17,(IFERROR(VLOOKUP($B6,#REF!,15,FALSE),"")/30))</f>
        <v>#VALUE!</v>
      </c>
      <c r="NH18" s="37" t="e">
        <f>IF(AND(NH17&lt;&gt;0,NG17&lt;&gt;0),NH17-NG17,(IFERROR(VLOOKUP($B6,#REF!,15,FALSE),"")/30))</f>
        <v>#VALUE!</v>
      </c>
    </row>
    <row r="19" spans="1:372" s="39" customFormat="1" ht="15" thickBot="1" x14ac:dyDescent="0.25">
      <c r="A19" s="19" t="str">
        <f>IFERROR(VLOOKUP(B19,#REF!,2,FALSE)," ")</f>
        <v xml:space="preserve"> </v>
      </c>
      <c r="B19" s="20">
        <v>70654</v>
      </c>
      <c r="C19" s="1053" t="str">
        <f>IFERROR(VLOOKUP(B19,Claves!A:G,4,FALSE)," ")</f>
        <v>KNACA KOTEX NATURALS ANATOMICA CA 40X6</v>
      </c>
      <c r="D19" s="1053"/>
      <c r="E19" s="1053"/>
      <c r="F19" s="1054"/>
      <c r="G19" s="28">
        <v>0</v>
      </c>
      <c r="H19" s="28">
        <f t="shared" ref="H19:BS19" si="19">H30/H$4</f>
        <v>0</v>
      </c>
      <c r="I19" s="28">
        <f t="shared" si="19"/>
        <v>0</v>
      </c>
      <c r="J19" s="28">
        <f t="shared" si="19"/>
        <v>0</v>
      </c>
      <c r="K19" s="28">
        <f t="shared" si="19"/>
        <v>355.54399999999998</v>
      </c>
      <c r="L19" s="28">
        <f t="shared" si="19"/>
        <v>435.72220000000004</v>
      </c>
      <c r="M19" s="28">
        <f t="shared" si="19"/>
        <v>390.91599999999994</v>
      </c>
      <c r="N19" s="28">
        <f t="shared" si="19"/>
        <v>363.57657142857136</v>
      </c>
      <c r="O19" s="28">
        <f t="shared" si="19"/>
        <v>0</v>
      </c>
      <c r="P19" s="28">
        <f t="shared" si="19"/>
        <v>0</v>
      </c>
      <c r="Q19" s="28">
        <f t="shared" si="19"/>
        <v>314.2749</v>
      </c>
      <c r="R19" s="28">
        <f t="shared" si="19"/>
        <v>332.86781818181822</v>
      </c>
      <c r="S19" s="28">
        <f t="shared" si="19"/>
        <v>355.99675000000002</v>
      </c>
      <c r="T19" s="28">
        <f t="shared" si="19"/>
        <v>367.68315384615391</v>
      </c>
      <c r="U19" s="28">
        <f t="shared" si="19"/>
        <v>368.17607142857145</v>
      </c>
      <c r="V19" s="28">
        <f t="shared" si="19"/>
        <v>0</v>
      </c>
      <c r="W19" s="28">
        <f t="shared" si="19"/>
        <v>0</v>
      </c>
      <c r="X19" s="28">
        <f t="shared" si="19"/>
        <v>411.35023529411762</v>
      </c>
      <c r="Y19" s="28">
        <f t="shared" si="19"/>
        <v>470.0770555555556</v>
      </c>
      <c r="Z19" s="28">
        <f t="shared" si="19"/>
        <v>466.43584210526302</v>
      </c>
      <c r="AA19" s="28">
        <f t="shared" si="19"/>
        <v>472.8635000000001</v>
      </c>
      <c r="AB19" s="28">
        <f t="shared" si="19"/>
        <v>502.52028571428576</v>
      </c>
      <c r="AC19" s="28">
        <f t="shared" si="19"/>
        <v>0</v>
      </c>
      <c r="AD19" s="28">
        <f t="shared" si="19"/>
        <v>0</v>
      </c>
      <c r="AE19" s="28">
        <f t="shared" si="19"/>
        <v>538.15254166666671</v>
      </c>
      <c r="AF19" s="28">
        <f t="shared" si="19"/>
        <v>536.10879999999997</v>
      </c>
      <c r="AG19" s="28">
        <f t="shared" si="19"/>
        <v>540.08288461538461</v>
      </c>
      <c r="AH19" s="28">
        <f t="shared" si="19"/>
        <v>522.02803703703705</v>
      </c>
      <c r="AI19" s="28">
        <f t="shared" si="19"/>
        <v>0</v>
      </c>
      <c r="AJ19" s="28">
        <f t="shared" si="19"/>
        <v>0</v>
      </c>
      <c r="AK19" s="28">
        <f t="shared" si="19"/>
        <v>0</v>
      </c>
      <c r="AL19" s="28">
        <f t="shared" si="19"/>
        <v>495.92345161290319</v>
      </c>
      <c r="AM19" s="28">
        <f t="shared" si="19"/>
        <v>15914.198999999999</v>
      </c>
      <c r="AN19" s="28">
        <f t="shared" si="19"/>
        <v>58.954999999999998</v>
      </c>
      <c r="AO19" s="28">
        <f t="shared" si="19"/>
        <v>246.70399999999998</v>
      </c>
      <c r="AP19" s="28">
        <f t="shared" si="19"/>
        <v>228.33725000000001</v>
      </c>
      <c r="AQ19" s="28">
        <f t="shared" si="19"/>
        <v>0</v>
      </c>
      <c r="AR19" s="28">
        <f t="shared" si="19"/>
        <v>0</v>
      </c>
      <c r="AS19" s="28">
        <f t="shared" si="19"/>
        <v>0</v>
      </c>
      <c r="AT19" s="28">
        <f t="shared" si="19"/>
        <v>539.89112499999999</v>
      </c>
      <c r="AU19" s="28">
        <f t="shared" si="19"/>
        <v>612.62699999999995</v>
      </c>
      <c r="AV19" s="28">
        <f t="shared" si="19"/>
        <v>559.34590000000003</v>
      </c>
      <c r="AW19" s="28">
        <f t="shared" si="19"/>
        <v>603.64881818181811</v>
      </c>
      <c r="AX19" s="28">
        <f t="shared" si="19"/>
        <v>0</v>
      </c>
      <c r="AY19" s="28">
        <f t="shared" si="19"/>
        <v>0</v>
      </c>
      <c r="AZ19" s="28">
        <f t="shared" si="19"/>
        <v>549.9652142857143</v>
      </c>
      <c r="BA19" s="28">
        <f t="shared" si="19"/>
        <v>589.85146666666674</v>
      </c>
      <c r="BB19" s="28">
        <f t="shared" si="19"/>
        <v>561.94218750000005</v>
      </c>
      <c r="BC19" s="28">
        <f t="shared" si="19"/>
        <v>580.959294117647</v>
      </c>
      <c r="BD19" s="28">
        <f t="shared" si="19"/>
        <v>568.73838888888895</v>
      </c>
      <c r="BE19" s="28">
        <f t="shared" si="19"/>
        <v>0</v>
      </c>
      <c r="BF19" s="28">
        <f t="shared" si="19"/>
        <v>0</v>
      </c>
      <c r="BG19" s="28">
        <f t="shared" si="19"/>
        <v>547.1362857142858</v>
      </c>
      <c r="BH19" s="28">
        <f t="shared" si="19"/>
        <v>544.57040909090915</v>
      </c>
      <c r="BI19" s="28">
        <f t="shared" si="19"/>
        <v>535.12939130434791</v>
      </c>
      <c r="BJ19" s="28">
        <f t="shared" si="19"/>
        <v>520.39066666666668</v>
      </c>
      <c r="BK19" s="28">
        <f t="shared" si="19"/>
        <v>581.05972000000008</v>
      </c>
      <c r="BL19" s="28">
        <f t="shared" si="19"/>
        <v>0</v>
      </c>
      <c r="BM19" s="28">
        <f t="shared" si="19"/>
        <v>0</v>
      </c>
      <c r="BN19" s="28">
        <f t="shared" si="19"/>
        <v>563.95896428571439</v>
      </c>
      <c r="BO19" s="28">
        <f t="shared" si="19"/>
        <v>16239.816000000001</v>
      </c>
      <c r="BP19" s="28">
        <f t="shared" si="19"/>
        <v>321.98500000000001</v>
      </c>
      <c r="BQ19" s="28">
        <f t="shared" si="19"/>
        <v>882.20866666666655</v>
      </c>
      <c r="BR19" s="28">
        <f t="shared" si="19"/>
        <v>1296.1030000000001</v>
      </c>
      <c r="BS19" s="28">
        <f t="shared" si="19"/>
        <v>0</v>
      </c>
      <c r="BT19" s="28">
        <f t="shared" ref="BT19:EE19" si="20">BT30/BT$4</f>
        <v>0</v>
      </c>
      <c r="BU19" s="28">
        <f t="shared" si="20"/>
        <v>958.56942857142838</v>
      </c>
      <c r="BV19" s="28">
        <f t="shared" si="20"/>
        <v>931.14887499999986</v>
      </c>
      <c r="BW19" s="28">
        <f t="shared" si="20"/>
        <v>870.61922222222211</v>
      </c>
      <c r="BX19" s="28">
        <f t="shared" si="20"/>
        <v>842.96549999999991</v>
      </c>
      <c r="BY19" s="28">
        <f t="shared" si="20"/>
        <v>825.94690909090923</v>
      </c>
      <c r="BZ19" s="28">
        <f t="shared" si="20"/>
        <v>0</v>
      </c>
      <c r="CA19" s="28">
        <f t="shared" si="20"/>
        <v>0</v>
      </c>
      <c r="CB19" s="28">
        <f t="shared" si="20"/>
        <v>796.34578571428563</v>
      </c>
      <c r="CC19" s="28">
        <f t="shared" si="20"/>
        <v>782.31753333333313</v>
      </c>
      <c r="CD19" s="28">
        <f t="shared" si="20"/>
        <v>740.50862499999982</v>
      </c>
      <c r="CE19" s="28">
        <f t="shared" si="20"/>
        <v>749.60888235294124</v>
      </c>
      <c r="CF19" s="28">
        <f t="shared" si="20"/>
        <v>751.24783333333323</v>
      </c>
      <c r="CG19" s="28">
        <f t="shared" si="20"/>
        <v>0</v>
      </c>
      <c r="CH19" s="28">
        <f t="shared" si="20"/>
        <v>0</v>
      </c>
      <c r="CI19" s="28">
        <f t="shared" si="20"/>
        <v>708.41009523809521</v>
      </c>
      <c r="CJ19" s="28">
        <f t="shared" si="20"/>
        <v>751.53186363636371</v>
      </c>
      <c r="CK19" s="28">
        <f t="shared" si="20"/>
        <v>729.70113043478261</v>
      </c>
      <c r="CL19" s="28">
        <f t="shared" si="20"/>
        <v>709.31170833333329</v>
      </c>
      <c r="CM19" s="28">
        <f t="shared" si="20"/>
        <v>0</v>
      </c>
      <c r="CN19" s="28">
        <f t="shared" si="20"/>
        <v>0</v>
      </c>
      <c r="CO19" s="28">
        <f t="shared" si="20"/>
        <v>0</v>
      </c>
      <c r="CP19" s="28">
        <f t="shared" si="20"/>
        <v>0</v>
      </c>
      <c r="CQ19" s="28">
        <f t="shared" si="20"/>
        <v>0</v>
      </c>
      <c r="CR19" s="28">
        <f t="shared" si="20"/>
        <v>0</v>
      </c>
      <c r="CS19" s="28">
        <f t="shared" si="20"/>
        <v>479.89070967741935</v>
      </c>
      <c r="CT19" s="28">
        <f t="shared" si="20"/>
        <v>0</v>
      </c>
      <c r="CU19" s="28">
        <f t="shared" si="20"/>
        <v>0</v>
      </c>
      <c r="CV19" s="28">
        <f t="shared" si="20"/>
        <v>0</v>
      </c>
      <c r="CW19" s="28">
        <f t="shared" si="20"/>
        <v>0</v>
      </c>
      <c r="CX19" s="28">
        <f t="shared" si="20"/>
        <v>0</v>
      </c>
      <c r="CY19" s="28">
        <f t="shared" si="20"/>
        <v>0</v>
      </c>
      <c r="CZ19" s="28">
        <f t="shared" si="20"/>
        <v>0</v>
      </c>
      <c r="DA19" s="28">
        <f t="shared" si="20"/>
        <v>0</v>
      </c>
      <c r="DB19" s="28">
        <f t="shared" si="20"/>
        <v>0</v>
      </c>
      <c r="DC19" s="28">
        <f t="shared" si="20"/>
        <v>0</v>
      </c>
      <c r="DD19" s="28">
        <f t="shared" si="20"/>
        <v>0</v>
      </c>
      <c r="DE19" s="28">
        <f t="shared" si="20"/>
        <v>0</v>
      </c>
      <c r="DF19" s="28">
        <f t="shared" si="20"/>
        <v>0</v>
      </c>
      <c r="DG19" s="28">
        <f t="shared" si="20"/>
        <v>0</v>
      </c>
      <c r="DH19" s="28">
        <f t="shared" si="20"/>
        <v>0</v>
      </c>
      <c r="DI19" s="28">
        <f t="shared" si="20"/>
        <v>0</v>
      </c>
      <c r="DJ19" s="28">
        <f t="shared" si="20"/>
        <v>0</v>
      </c>
      <c r="DK19" s="28">
        <f t="shared" si="20"/>
        <v>0</v>
      </c>
      <c r="DL19" s="28">
        <f t="shared" si="20"/>
        <v>0</v>
      </c>
      <c r="DM19" s="28">
        <f t="shared" si="20"/>
        <v>0</v>
      </c>
      <c r="DN19" s="28">
        <f t="shared" si="20"/>
        <v>0</v>
      </c>
      <c r="DO19" s="28">
        <f t="shared" si="20"/>
        <v>0</v>
      </c>
      <c r="DP19" s="28">
        <f t="shared" si="20"/>
        <v>0</v>
      </c>
      <c r="DQ19" s="28">
        <f t="shared" si="20"/>
        <v>0</v>
      </c>
      <c r="DR19" s="28">
        <f t="shared" si="20"/>
        <v>0</v>
      </c>
      <c r="DS19" s="28">
        <f t="shared" si="20"/>
        <v>0</v>
      </c>
      <c r="DT19" s="28">
        <f t="shared" si="20"/>
        <v>0</v>
      </c>
      <c r="DU19" s="28">
        <f t="shared" si="20"/>
        <v>0</v>
      </c>
      <c r="DV19" s="28">
        <f t="shared" si="20"/>
        <v>0</v>
      </c>
      <c r="DW19" s="28">
        <f t="shared" si="20"/>
        <v>0</v>
      </c>
      <c r="DX19" s="28">
        <f t="shared" si="20"/>
        <v>0</v>
      </c>
      <c r="DY19" s="28">
        <f t="shared" si="20"/>
        <v>0</v>
      </c>
      <c r="DZ19" s="28">
        <f t="shared" si="20"/>
        <v>0</v>
      </c>
      <c r="EA19" s="28">
        <f t="shared" si="20"/>
        <v>0</v>
      </c>
      <c r="EB19" s="28">
        <f t="shared" si="20"/>
        <v>0</v>
      </c>
      <c r="EC19" s="28">
        <f t="shared" si="20"/>
        <v>0</v>
      </c>
      <c r="ED19" s="28">
        <f t="shared" si="20"/>
        <v>0</v>
      </c>
      <c r="EE19" s="28">
        <f t="shared" si="20"/>
        <v>0</v>
      </c>
      <c r="EF19" s="28">
        <f t="shared" ref="EF19:GQ19" si="21">EF30/EF$4</f>
        <v>0</v>
      </c>
      <c r="EG19" s="28">
        <f t="shared" si="21"/>
        <v>0</v>
      </c>
      <c r="EH19" s="28">
        <f t="shared" si="21"/>
        <v>0</v>
      </c>
      <c r="EI19" s="28">
        <f t="shared" si="21"/>
        <v>0</v>
      </c>
      <c r="EJ19" s="28">
        <f t="shared" si="21"/>
        <v>0</v>
      </c>
      <c r="EK19" s="28">
        <f t="shared" si="21"/>
        <v>0</v>
      </c>
      <c r="EL19" s="28">
        <f t="shared" si="21"/>
        <v>0</v>
      </c>
      <c r="EM19" s="28">
        <f t="shared" si="21"/>
        <v>0</v>
      </c>
      <c r="EN19" s="28">
        <f t="shared" si="21"/>
        <v>0</v>
      </c>
      <c r="EO19" s="28">
        <f t="shared" si="21"/>
        <v>0</v>
      </c>
      <c r="EP19" s="28">
        <f t="shared" si="21"/>
        <v>0</v>
      </c>
      <c r="EQ19" s="28">
        <f t="shared" si="21"/>
        <v>0</v>
      </c>
      <c r="ER19" s="28">
        <f t="shared" si="21"/>
        <v>0</v>
      </c>
      <c r="ES19" s="28">
        <f t="shared" si="21"/>
        <v>0</v>
      </c>
      <c r="ET19" s="28">
        <f t="shared" si="21"/>
        <v>0</v>
      </c>
      <c r="EU19" s="28">
        <f t="shared" si="21"/>
        <v>0</v>
      </c>
      <c r="EV19" s="28">
        <f t="shared" si="21"/>
        <v>0</v>
      </c>
      <c r="EW19" s="28">
        <f t="shared" si="21"/>
        <v>0</v>
      </c>
      <c r="EX19" s="28">
        <f t="shared" si="21"/>
        <v>0</v>
      </c>
      <c r="EY19" s="28">
        <f t="shared" si="21"/>
        <v>0</v>
      </c>
      <c r="EZ19" s="28">
        <f t="shared" si="21"/>
        <v>0</v>
      </c>
      <c r="FA19" s="28">
        <f t="shared" si="21"/>
        <v>0</v>
      </c>
      <c r="FB19" s="28">
        <f t="shared" si="21"/>
        <v>0</v>
      </c>
      <c r="FC19" s="28">
        <f t="shared" si="21"/>
        <v>0</v>
      </c>
      <c r="FD19" s="28">
        <f t="shared" si="21"/>
        <v>0</v>
      </c>
      <c r="FE19" s="28">
        <f t="shared" si="21"/>
        <v>0</v>
      </c>
      <c r="FF19" s="28">
        <f t="shared" si="21"/>
        <v>0</v>
      </c>
      <c r="FG19" s="28">
        <f t="shared" si="21"/>
        <v>0</v>
      </c>
      <c r="FH19" s="28">
        <f t="shared" si="21"/>
        <v>0</v>
      </c>
      <c r="FI19" s="28">
        <f t="shared" si="21"/>
        <v>785.71428571428567</v>
      </c>
      <c r="FJ19" s="28">
        <f t="shared" si="21"/>
        <v>0</v>
      </c>
      <c r="FK19" s="28">
        <f t="shared" si="21"/>
        <v>0</v>
      </c>
      <c r="FL19" s="28">
        <f t="shared" si="21"/>
        <v>550</v>
      </c>
      <c r="FM19" s="28">
        <f t="shared" si="21"/>
        <v>0</v>
      </c>
      <c r="FN19" s="28">
        <f t="shared" si="21"/>
        <v>0</v>
      </c>
      <c r="FO19" s="28">
        <f t="shared" si="21"/>
        <v>423.07692307692309</v>
      </c>
      <c r="FP19" s="28">
        <f t="shared" si="21"/>
        <v>0</v>
      </c>
      <c r="FQ19" s="28">
        <f t="shared" si="21"/>
        <v>366.66666666666669</v>
      </c>
      <c r="FR19" s="28">
        <f t="shared" si="21"/>
        <v>0</v>
      </c>
      <c r="FS19" s="28">
        <f t="shared" si="21"/>
        <v>0</v>
      </c>
      <c r="FT19" s="28">
        <f t="shared" si="21"/>
        <v>0</v>
      </c>
      <c r="FU19" s="28">
        <f t="shared" si="21"/>
        <v>0</v>
      </c>
      <c r="FV19" s="28">
        <f t="shared" si="21"/>
        <v>0</v>
      </c>
      <c r="FW19" s="28">
        <f t="shared" si="21"/>
        <v>0</v>
      </c>
      <c r="FX19" s="28">
        <f t="shared" si="21"/>
        <v>0</v>
      </c>
      <c r="FY19" s="28">
        <f t="shared" si="21"/>
        <v>0</v>
      </c>
      <c r="FZ19" s="28">
        <f t="shared" si="21"/>
        <v>0</v>
      </c>
      <c r="GA19" s="28">
        <f t="shared" si="21"/>
        <v>0</v>
      </c>
      <c r="GB19" s="28">
        <f t="shared" si="21"/>
        <v>0</v>
      </c>
      <c r="GC19" s="28">
        <f t="shared" si="21"/>
        <v>0</v>
      </c>
      <c r="GD19" s="28">
        <f t="shared" si="21"/>
        <v>0</v>
      </c>
      <c r="GE19" s="28">
        <f t="shared" si="21"/>
        <v>0</v>
      </c>
      <c r="GF19" s="28">
        <f t="shared" si="21"/>
        <v>0</v>
      </c>
      <c r="GG19" s="28">
        <f t="shared" si="21"/>
        <v>0</v>
      </c>
      <c r="GH19" s="28">
        <f t="shared" si="21"/>
        <v>0</v>
      </c>
      <c r="GI19" s="28">
        <f t="shared" si="21"/>
        <v>0</v>
      </c>
      <c r="GJ19" s="28">
        <f t="shared" si="21"/>
        <v>0</v>
      </c>
      <c r="GK19" s="28">
        <f t="shared" si="21"/>
        <v>0</v>
      </c>
      <c r="GL19" s="28">
        <f t="shared" si="21"/>
        <v>0</v>
      </c>
      <c r="GM19" s="28">
        <f t="shared" si="21"/>
        <v>0</v>
      </c>
      <c r="GN19" s="28">
        <f t="shared" si="21"/>
        <v>0</v>
      </c>
      <c r="GO19" s="28">
        <f t="shared" si="21"/>
        <v>0</v>
      </c>
      <c r="GP19" s="28">
        <f t="shared" si="21"/>
        <v>0</v>
      </c>
      <c r="GQ19" s="28">
        <f t="shared" si="21"/>
        <v>0</v>
      </c>
      <c r="GR19" s="28">
        <f t="shared" ref="GR19:JC19" si="22">GR30/GR$4</f>
        <v>0</v>
      </c>
      <c r="GS19" s="28">
        <f t="shared" si="22"/>
        <v>0</v>
      </c>
      <c r="GT19" s="28">
        <f t="shared" si="22"/>
        <v>0</v>
      </c>
      <c r="GU19" s="28">
        <f t="shared" si="22"/>
        <v>0</v>
      </c>
      <c r="GV19" s="28">
        <f t="shared" si="22"/>
        <v>0</v>
      </c>
      <c r="GW19" s="28">
        <f t="shared" si="22"/>
        <v>0</v>
      </c>
      <c r="GX19" s="28">
        <f t="shared" si="22"/>
        <v>0</v>
      </c>
      <c r="GY19" s="28">
        <f t="shared" si="22"/>
        <v>0</v>
      </c>
      <c r="GZ19" s="28">
        <f t="shared" si="22"/>
        <v>0</v>
      </c>
      <c r="HA19" s="28">
        <f t="shared" si="22"/>
        <v>0</v>
      </c>
      <c r="HB19" s="28">
        <f t="shared" si="22"/>
        <v>0</v>
      </c>
      <c r="HC19" s="28">
        <f t="shared" si="22"/>
        <v>0</v>
      </c>
      <c r="HD19" s="28">
        <f t="shared" si="22"/>
        <v>0</v>
      </c>
      <c r="HE19" s="28">
        <f t="shared" si="22"/>
        <v>0</v>
      </c>
      <c r="HF19" s="28">
        <f t="shared" si="22"/>
        <v>0</v>
      </c>
      <c r="HG19" s="28">
        <f t="shared" si="22"/>
        <v>0</v>
      </c>
      <c r="HH19" s="28">
        <f t="shared" si="22"/>
        <v>0</v>
      </c>
      <c r="HI19" s="28">
        <f t="shared" si="22"/>
        <v>0</v>
      </c>
      <c r="HJ19" s="28">
        <f t="shared" si="22"/>
        <v>0</v>
      </c>
      <c r="HK19" s="28">
        <f t="shared" si="22"/>
        <v>0</v>
      </c>
      <c r="HL19" s="28">
        <f t="shared" si="22"/>
        <v>0</v>
      </c>
      <c r="HM19" s="28">
        <f t="shared" si="22"/>
        <v>0</v>
      </c>
      <c r="HN19" s="28">
        <f t="shared" si="22"/>
        <v>0</v>
      </c>
      <c r="HO19" s="28">
        <f t="shared" si="22"/>
        <v>0</v>
      </c>
      <c r="HP19" s="28">
        <f t="shared" si="22"/>
        <v>0</v>
      </c>
      <c r="HQ19" s="28">
        <f t="shared" si="22"/>
        <v>0</v>
      </c>
      <c r="HR19" s="28">
        <f t="shared" si="22"/>
        <v>0</v>
      </c>
      <c r="HS19" s="28">
        <f t="shared" si="22"/>
        <v>0</v>
      </c>
      <c r="HT19" s="28">
        <f t="shared" si="22"/>
        <v>0</v>
      </c>
      <c r="HU19" s="28">
        <f t="shared" si="22"/>
        <v>0</v>
      </c>
      <c r="HV19" s="28">
        <f t="shared" si="22"/>
        <v>0</v>
      </c>
      <c r="HW19" s="28">
        <f t="shared" si="22"/>
        <v>0</v>
      </c>
      <c r="HX19" s="28">
        <f t="shared" si="22"/>
        <v>0</v>
      </c>
      <c r="HY19" s="28">
        <f t="shared" si="22"/>
        <v>0</v>
      </c>
      <c r="HZ19" s="28">
        <f t="shared" si="22"/>
        <v>0</v>
      </c>
      <c r="IA19" s="28">
        <f t="shared" si="22"/>
        <v>0</v>
      </c>
      <c r="IB19" s="28">
        <f t="shared" si="22"/>
        <v>0</v>
      </c>
      <c r="IC19" s="28">
        <f t="shared" si="22"/>
        <v>0</v>
      </c>
      <c r="ID19" s="28">
        <f t="shared" si="22"/>
        <v>0</v>
      </c>
      <c r="IE19" s="28">
        <f t="shared" si="22"/>
        <v>0</v>
      </c>
      <c r="IF19" s="28">
        <f t="shared" si="22"/>
        <v>0</v>
      </c>
      <c r="IG19" s="28">
        <f t="shared" si="22"/>
        <v>0</v>
      </c>
      <c r="IH19" s="28">
        <f t="shared" si="22"/>
        <v>0</v>
      </c>
      <c r="II19" s="28">
        <f t="shared" si="22"/>
        <v>0</v>
      </c>
      <c r="IJ19" s="28">
        <f t="shared" si="22"/>
        <v>0</v>
      </c>
      <c r="IK19" s="28">
        <f t="shared" si="22"/>
        <v>0</v>
      </c>
      <c r="IL19" s="28">
        <f t="shared" si="22"/>
        <v>0</v>
      </c>
      <c r="IM19" s="28">
        <f t="shared" si="22"/>
        <v>0</v>
      </c>
      <c r="IN19" s="28">
        <f t="shared" si="22"/>
        <v>0</v>
      </c>
      <c r="IO19" s="28">
        <f t="shared" si="22"/>
        <v>0</v>
      </c>
      <c r="IP19" s="28">
        <f t="shared" si="22"/>
        <v>0</v>
      </c>
      <c r="IQ19" s="28">
        <f t="shared" si="22"/>
        <v>0</v>
      </c>
      <c r="IR19" s="28">
        <f t="shared" si="22"/>
        <v>0</v>
      </c>
      <c r="IS19" s="28">
        <f t="shared" si="22"/>
        <v>0</v>
      </c>
      <c r="IT19" s="28">
        <f t="shared" si="22"/>
        <v>0</v>
      </c>
      <c r="IU19" s="28">
        <f t="shared" si="22"/>
        <v>0</v>
      </c>
      <c r="IV19" s="28">
        <f t="shared" si="22"/>
        <v>0</v>
      </c>
      <c r="IW19" s="28">
        <f t="shared" si="22"/>
        <v>0</v>
      </c>
      <c r="IX19" s="28">
        <f t="shared" si="22"/>
        <v>0</v>
      </c>
      <c r="IY19" s="28">
        <f t="shared" si="22"/>
        <v>0</v>
      </c>
      <c r="IZ19" s="28">
        <f t="shared" si="22"/>
        <v>0</v>
      </c>
      <c r="JA19" s="28">
        <f t="shared" si="22"/>
        <v>0</v>
      </c>
      <c r="JB19" s="28">
        <f t="shared" si="22"/>
        <v>0</v>
      </c>
      <c r="JC19" s="28">
        <f t="shared" si="22"/>
        <v>0</v>
      </c>
      <c r="JD19" s="28">
        <f t="shared" ref="JD19:LO19" si="23">JD30/JD$4</f>
        <v>0</v>
      </c>
      <c r="JE19" s="28">
        <f t="shared" si="23"/>
        <v>0</v>
      </c>
      <c r="JF19" s="28">
        <f t="shared" si="23"/>
        <v>0</v>
      </c>
      <c r="JG19" s="28">
        <f t="shared" si="23"/>
        <v>0</v>
      </c>
      <c r="JH19" s="28">
        <f t="shared" si="23"/>
        <v>0</v>
      </c>
      <c r="JI19" s="28">
        <f t="shared" si="23"/>
        <v>0</v>
      </c>
      <c r="JJ19" s="28">
        <f t="shared" si="23"/>
        <v>0</v>
      </c>
      <c r="JK19" s="28">
        <f t="shared" si="23"/>
        <v>0</v>
      </c>
      <c r="JL19" s="28">
        <f t="shared" si="23"/>
        <v>0</v>
      </c>
      <c r="JM19" s="28">
        <f t="shared" si="23"/>
        <v>0</v>
      </c>
      <c r="JN19" s="28">
        <f t="shared" si="23"/>
        <v>0</v>
      </c>
      <c r="JO19" s="28">
        <f t="shared" si="23"/>
        <v>0</v>
      </c>
      <c r="JP19" s="28">
        <f t="shared" si="23"/>
        <v>0</v>
      </c>
      <c r="JQ19" s="28">
        <f t="shared" si="23"/>
        <v>0</v>
      </c>
      <c r="JR19" s="28">
        <f t="shared" si="23"/>
        <v>0</v>
      </c>
      <c r="JS19" s="28">
        <f t="shared" si="23"/>
        <v>0</v>
      </c>
      <c r="JT19" s="28">
        <f t="shared" si="23"/>
        <v>0</v>
      </c>
      <c r="JU19" s="28">
        <f t="shared" si="23"/>
        <v>0</v>
      </c>
      <c r="JV19" s="28">
        <f t="shared" si="23"/>
        <v>0</v>
      </c>
      <c r="JW19" s="28">
        <f t="shared" si="23"/>
        <v>0</v>
      </c>
      <c r="JX19" s="28">
        <f t="shared" si="23"/>
        <v>0</v>
      </c>
      <c r="JY19" s="28">
        <f t="shared" si="23"/>
        <v>0</v>
      </c>
      <c r="JZ19" s="28">
        <f t="shared" si="23"/>
        <v>0</v>
      </c>
      <c r="KA19" s="28">
        <f t="shared" si="23"/>
        <v>0</v>
      </c>
      <c r="KB19" s="28">
        <f t="shared" si="23"/>
        <v>0</v>
      </c>
      <c r="KC19" s="28">
        <f t="shared" si="23"/>
        <v>0</v>
      </c>
      <c r="KD19" s="28">
        <f t="shared" si="23"/>
        <v>0</v>
      </c>
      <c r="KE19" s="28">
        <f t="shared" si="23"/>
        <v>0</v>
      </c>
      <c r="KF19" s="28">
        <f t="shared" si="23"/>
        <v>0</v>
      </c>
      <c r="KG19" s="28">
        <f t="shared" si="23"/>
        <v>0</v>
      </c>
      <c r="KH19" s="28">
        <f t="shared" si="23"/>
        <v>0</v>
      </c>
      <c r="KI19" s="28">
        <f t="shared" si="23"/>
        <v>0</v>
      </c>
      <c r="KJ19" s="28">
        <f t="shared" si="23"/>
        <v>0</v>
      </c>
      <c r="KK19" s="28">
        <f t="shared" si="23"/>
        <v>0</v>
      </c>
      <c r="KL19" s="28">
        <f t="shared" si="23"/>
        <v>0</v>
      </c>
      <c r="KM19" s="28">
        <f t="shared" si="23"/>
        <v>0</v>
      </c>
      <c r="KN19" s="28">
        <f t="shared" si="23"/>
        <v>0</v>
      </c>
      <c r="KO19" s="28">
        <f t="shared" si="23"/>
        <v>0</v>
      </c>
      <c r="KP19" s="28">
        <f t="shared" si="23"/>
        <v>0</v>
      </c>
      <c r="KQ19" s="28">
        <f t="shared" si="23"/>
        <v>0</v>
      </c>
      <c r="KR19" s="28">
        <f t="shared" si="23"/>
        <v>0</v>
      </c>
      <c r="KS19" s="28">
        <f t="shared" si="23"/>
        <v>0</v>
      </c>
      <c r="KT19" s="28">
        <f t="shared" si="23"/>
        <v>0</v>
      </c>
      <c r="KU19" s="28">
        <f t="shared" si="23"/>
        <v>0</v>
      </c>
      <c r="KV19" s="28">
        <f t="shared" si="23"/>
        <v>0</v>
      </c>
      <c r="KW19" s="28">
        <f t="shared" si="23"/>
        <v>0</v>
      </c>
      <c r="KX19" s="28">
        <f t="shared" si="23"/>
        <v>0</v>
      </c>
      <c r="KY19" s="28">
        <f t="shared" si="23"/>
        <v>0</v>
      </c>
      <c r="KZ19" s="28">
        <f t="shared" si="23"/>
        <v>0</v>
      </c>
      <c r="LA19" s="28">
        <f t="shared" si="23"/>
        <v>0</v>
      </c>
      <c r="LB19" s="28">
        <f t="shared" si="23"/>
        <v>0</v>
      </c>
      <c r="LC19" s="28">
        <f t="shared" si="23"/>
        <v>0</v>
      </c>
      <c r="LD19" s="28">
        <f t="shared" si="23"/>
        <v>0</v>
      </c>
      <c r="LE19" s="28">
        <f t="shared" si="23"/>
        <v>0</v>
      </c>
      <c r="LF19" s="28">
        <f t="shared" si="23"/>
        <v>0</v>
      </c>
      <c r="LG19" s="28">
        <f t="shared" si="23"/>
        <v>0</v>
      </c>
      <c r="LH19" s="28">
        <f t="shared" si="23"/>
        <v>0</v>
      </c>
      <c r="LI19" s="28">
        <f t="shared" si="23"/>
        <v>0</v>
      </c>
      <c r="LJ19" s="28">
        <f t="shared" si="23"/>
        <v>0</v>
      </c>
      <c r="LK19" s="28">
        <f t="shared" si="23"/>
        <v>0</v>
      </c>
      <c r="LL19" s="28">
        <f t="shared" si="23"/>
        <v>0</v>
      </c>
      <c r="LM19" s="28">
        <f t="shared" si="23"/>
        <v>0</v>
      </c>
      <c r="LN19" s="28">
        <f t="shared" si="23"/>
        <v>0</v>
      </c>
      <c r="LO19" s="28">
        <f t="shared" si="23"/>
        <v>0</v>
      </c>
      <c r="LP19" s="28">
        <f t="shared" ref="LP19:NH19" si="24">LP30/LP$4</f>
        <v>0</v>
      </c>
      <c r="LQ19" s="28">
        <f t="shared" si="24"/>
        <v>0</v>
      </c>
      <c r="LR19" s="28">
        <f t="shared" si="24"/>
        <v>0</v>
      </c>
      <c r="LS19" s="28">
        <f t="shared" si="24"/>
        <v>0</v>
      </c>
      <c r="LT19" s="28">
        <f t="shared" si="24"/>
        <v>0</v>
      </c>
      <c r="LU19" s="28">
        <f t="shared" si="24"/>
        <v>0</v>
      </c>
      <c r="LV19" s="28">
        <f t="shared" si="24"/>
        <v>0</v>
      </c>
      <c r="LW19" s="28">
        <f t="shared" si="24"/>
        <v>0</v>
      </c>
      <c r="LX19" s="28">
        <f t="shared" si="24"/>
        <v>0</v>
      </c>
      <c r="LY19" s="28">
        <f t="shared" si="24"/>
        <v>0</v>
      </c>
      <c r="LZ19" s="28">
        <f t="shared" si="24"/>
        <v>0</v>
      </c>
      <c r="MA19" s="28">
        <f t="shared" si="24"/>
        <v>0</v>
      </c>
      <c r="MB19" s="28">
        <f t="shared" si="24"/>
        <v>0</v>
      </c>
      <c r="MC19" s="28">
        <f t="shared" si="24"/>
        <v>0</v>
      </c>
      <c r="MD19" s="28">
        <f t="shared" si="24"/>
        <v>0</v>
      </c>
      <c r="ME19" s="28">
        <f t="shared" si="24"/>
        <v>0</v>
      </c>
      <c r="MF19" s="28">
        <f t="shared" si="24"/>
        <v>0</v>
      </c>
      <c r="MG19" s="28">
        <f t="shared" si="24"/>
        <v>0</v>
      </c>
      <c r="MH19" s="28">
        <f t="shared" si="24"/>
        <v>0</v>
      </c>
      <c r="MI19" s="28">
        <f t="shared" si="24"/>
        <v>0</v>
      </c>
      <c r="MJ19" s="28">
        <f t="shared" si="24"/>
        <v>0</v>
      </c>
      <c r="MK19" s="28">
        <f t="shared" si="24"/>
        <v>0</v>
      </c>
      <c r="ML19" s="28">
        <f t="shared" si="24"/>
        <v>0</v>
      </c>
      <c r="MM19" s="28">
        <f t="shared" si="24"/>
        <v>0</v>
      </c>
      <c r="MN19" s="28">
        <f t="shared" si="24"/>
        <v>0</v>
      </c>
      <c r="MO19" s="28">
        <f t="shared" si="24"/>
        <v>0</v>
      </c>
      <c r="MP19" s="28">
        <f t="shared" si="24"/>
        <v>0</v>
      </c>
      <c r="MQ19" s="28">
        <f t="shared" si="24"/>
        <v>0</v>
      </c>
      <c r="MR19" s="28">
        <f t="shared" si="24"/>
        <v>0</v>
      </c>
      <c r="MS19" s="28">
        <f t="shared" si="24"/>
        <v>0</v>
      </c>
      <c r="MT19" s="28">
        <f t="shared" si="24"/>
        <v>0</v>
      </c>
      <c r="MU19" s="28">
        <f t="shared" si="24"/>
        <v>0</v>
      </c>
      <c r="MV19" s="28">
        <f t="shared" si="24"/>
        <v>0</v>
      </c>
      <c r="MW19" s="28">
        <f t="shared" si="24"/>
        <v>0</v>
      </c>
      <c r="MX19" s="28">
        <f t="shared" si="24"/>
        <v>0</v>
      </c>
      <c r="MY19" s="28">
        <f t="shared" si="24"/>
        <v>0</v>
      </c>
      <c r="MZ19" s="28">
        <f t="shared" si="24"/>
        <v>0</v>
      </c>
      <c r="NA19" s="28">
        <f t="shared" si="24"/>
        <v>0</v>
      </c>
      <c r="NB19" s="28">
        <f t="shared" si="24"/>
        <v>0</v>
      </c>
      <c r="NC19" s="28">
        <f t="shared" si="24"/>
        <v>0</v>
      </c>
      <c r="ND19" s="28">
        <f t="shared" si="24"/>
        <v>0</v>
      </c>
      <c r="NE19" s="28">
        <f t="shared" si="24"/>
        <v>0</v>
      </c>
      <c r="NF19" s="28">
        <f t="shared" si="24"/>
        <v>0</v>
      </c>
      <c r="NG19" s="28">
        <f t="shared" si="24"/>
        <v>0</v>
      </c>
      <c r="NH19" s="28">
        <f t="shared" si="24"/>
        <v>0</v>
      </c>
    </row>
    <row r="20" spans="1:372" s="32" customFormat="1" ht="14.4" outlineLevel="1" x14ac:dyDescent="0.25">
      <c r="A20" s="21"/>
      <c r="B20" s="22"/>
      <c r="C20" s="23"/>
      <c r="D20" s="23"/>
      <c r="E20" s="26" t="s">
        <v>217</v>
      </c>
      <c r="F20" s="24"/>
      <c r="G20" s="30">
        <v>0</v>
      </c>
      <c r="H20" s="31" t="e">
        <f>((IFERROR(VLOOKUP($B19,Mes!$C$79:$AV$131,MATCH(H$1,Mes!$C$3:$AV$3,0),FALSE),""))*1000)</f>
        <v>#VALUE!</v>
      </c>
      <c r="I20" s="31" t="e">
        <f>((IFERROR(VLOOKUP($B19,Mes!$C$79:$AV$131,MATCH(I$1,Mes!$C$3:$AV$3,0),FALSE),""))*1000)</f>
        <v>#VALUE!</v>
      </c>
      <c r="J20" s="31" t="e">
        <f>((IFERROR(VLOOKUP($B19,Mes!$C$79:$AV$131,MATCH(J$1,Mes!$C$3:$AV$3,0),FALSE),""))*1000)</f>
        <v>#VALUE!</v>
      </c>
      <c r="K20" s="31" t="e">
        <f>((IFERROR(VLOOKUP($B19,Mes!$C$79:$AV$131,MATCH(K$1,Mes!$C$3:$AV$3,0),FALSE),""))*1000)</f>
        <v>#VALUE!</v>
      </c>
      <c r="L20" s="31" t="e">
        <f>((IFERROR(VLOOKUP($B19,Mes!$C$79:$AV$131,MATCH(L$1,Mes!$C$3:$AV$3,0),FALSE),""))*1000)</f>
        <v>#VALUE!</v>
      </c>
      <c r="M20" s="31" t="e">
        <f>((IFERROR(VLOOKUP($B19,Mes!$C$79:$AV$131,MATCH(M$1,Mes!$C$3:$AV$3,0),FALSE),""))*1000)</f>
        <v>#VALUE!</v>
      </c>
      <c r="N20" s="31" t="e">
        <f>((IFERROR(VLOOKUP($B19,Mes!$C$79:$AV$131,MATCH(N$1,Mes!$C$3:$AV$3,0),FALSE),""))*1000)</f>
        <v>#VALUE!</v>
      </c>
      <c r="O20" s="31" t="e">
        <f>((IFERROR(VLOOKUP($B19,Mes!$C$79:$AV$131,MATCH(O$1,Mes!$C$3:$AV$3,0),FALSE),""))*1000)</f>
        <v>#VALUE!</v>
      </c>
      <c r="P20" s="31" t="e">
        <f>((IFERROR(VLOOKUP($B19,Mes!$C$79:$AV$131,MATCH(P$1,Mes!$C$3:$AV$3,0),FALSE),""))*1000)</f>
        <v>#VALUE!</v>
      </c>
      <c r="Q20" s="31" t="e">
        <f>((IFERROR(VLOOKUP($B19,Mes!$C$79:$AV$131,MATCH(Q$1,Mes!$C$3:$AV$3,0),FALSE),""))*1000)</f>
        <v>#VALUE!</v>
      </c>
      <c r="R20" s="31" t="e">
        <f>((IFERROR(VLOOKUP($B19,Mes!$C$79:$AV$131,MATCH(R$1,Mes!$C$3:$AV$3,0),FALSE),""))*1000)</f>
        <v>#VALUE!</v>
      </c>
      <c r="S20" s="31" t="e">
        <f>((IFERROR(VLOOKUP($B19,Mes!$C$79:$AV$131,MATCH(S$1,Mes!$C$3:$AV$3,0),FALSE),""))*1000)</f>
        <v>#VALUE!</v>
      </c>
      <c r="T20" s="31" t="e">
        <f>((IFERROR(VLOOKUP($B19,Mes!$C$79:$AV$131,MATCH(T$1,Mes!$C$3:$AV$3,0),FALSE),""))*1000)</f>
        <v>#VALUE!</v>
      </c>
      <c r="U20" s="31" t="e">
        <f>((IFERROR(VLOOKUP($B19,Mes!$C$79:$AV$131,MATCH(U$1,Mes!$C$3:$AV$3,0),FALSE),""))*1000)</f>
        <v>#VALUE!</v>
      </c>
      <c r="V20" s="31" t="e">
        <f>((IFERROR(VLOOKUP($B19,Mes!$C$79:$AV$131,MATCH(V$1,Mes!$C$3:$AV$3,0),FALSE),""))*1000)</f>
        <v>#VALUE!</v>
      </c>
      <c r="W20" s="31" t="e">
        <f>((IFERROR(VLOOKUP($B19,Mes!$C$79:$AV$131,MATCH(W$1,Mes!$C$3:$AV$3,0),FALSE),""))*1000)</f>
        <v>#VALUE!</v>
      </c>
      <c r="X20" s="31" t="e">
        <f>((IFERROR(VLOOKUP($B19,Mes!$C$79:$AV$131,MATCH(X$1,Mes!$C$3:$AV$3,0),FALSE),""))*1000)</f>
        <v>#VALUE!</v>
      </c>
      <c r="Y20" s="31" t="e">
        <f>((IFERROR(VLOOKUP($B19,Mes!$C$79:$AV$131,MATCH(Y$1,Mes!$C$3:$AV$3,0),FALSE),""))*1000)</f>
        <v>#VALUE!</v>
      </c>
      <c r="Z20" s="31" t="e">
        <f>((IFERROR(VLOOKUP($B19,Mes!$C$79:$AV$131,MATCH(Z$1,Mes!$C$3:$AV$3,0),FALSE),""))*1000)</f>
        <v>#VALUE!</v>
      </c>
      <c r="AA20" s="31" t="e">
        <f>((IFERROR(VLOOKUP($B19,Mes!$C$79:$AV$131,MATCH(AA$1,Mes!$C$3:$AV$3,0),FALSE),""))*1000)</f>
        <v>#VALUE!</v>
      </c>
      <c r="AB20" s="31" t="e">
        <f>((IFERROR(VLOOKUP($B19,Mes!$C$79:$AV$131,MATCH(AB$1,Mes!$C$3:$AV$3,0),FALSE),""))*1000)</f>
        <v>#VALUE!</v>
      </c>
      <c r="AC20" s="31" t="e">
        <f>((IFERROR(VLOOKUP($B19,Mes!$C$79:$AV$131,MATCH(AC$1,Mes!$C$3:$AV$3,0),FALSE),""))*1000)</f>
        <v>#VALUE!</v>
      </c>
      <c r="AD20" s="31" t="e">
        <f>((IFERROR(VLOOKUP($B19,Mes!$C$79:$AV$131,MATCH(AD$1,Mes!$C$3:$AV$3,0),FALSE),""))*1000)</f>
        <v>#VALUE!</v>
      </c>
      <c r="AE20" s="31" t="e">
        <f>((IFERROR(VLOOKUP($B19,Mes!$C$79:$AV$131,MATCH(AE$1,Mes!$C$3:$AV$3,0),FALSE),""))*1000)</f>
        <v>#VALUE!</v>
      </c>
      <c r="AF20" s="31" t="e">
        <f>((IFERROR(VLOOKUP($B19,Mes!$C$79:$AV$131,MATCH(AF$1,Mes!$C$3:$AV$3,0),FALSE),""))*1000)</f>
        <v>#VALUE!</v>
      </c>
      <c r="AG20" s="31" t="e">
        <f>((IFERROR(VLOOKUP($B19,Mes!$C$79:$AV$131,MATCH(AG$1,Mes!$C$3:$AV$3,0),FALSE),""))*1000)</f>
        <v>#VALUE!</v>
      </c>
      <c r="AH20" s="31" t="e">
        <f>((IFERROR(VLOOKUP($B19,Mes!$C$79:$AV$131,MATCH(AH$1,Mes!$C$3:$AV$3,0),FALSE),""))*1000)</f>
        <v>#VALUE!</v>
      </c>
      <c r="AI20" s="31" t="e">
        <f>((IFERROR(VLOOKUP($B19,Mes!$C$79:$AV$131,MATCH(AI$1,Mes!$C$3:$AV$3,0),FALSE),""))*1000)</f>
        <v>#VALUE!</v>
      </c>
      <c r="AJ20" s="31" t="e">
        <f>((IFERROR(VLOOKUP($B19,Mes!$C$79:$AV$131,MATCH(AJ$1,Mes!$C$3:$AV$3,0),FALSE),""))*1000)</f>
        <v>#VALUE!</v>
      </c>
      <c r="AK20" s="31" t="e">
        <f>((IFERROR(VLOOKUP($B19,Mes!$C$79:$AV$131,MATCH(AK$1,Mes!$C$3:$AV$3,0),FALSE),""))*1000)</f>
        <v>#VALUE!</v>
      </c>
      <c r="AL20" s="31" t="e">
        <f>((IFERROR(VLOOKUP($B19,Mes!$C$79:$AV$131,MATCH(AL$1,Mes!$C$3:$AV$3,0),FALSE),""))*1000)</f>
        <v>#VALUE!</v>
      </c>
      <c r="AM20" s="30" t="e">
        <f>((IFERROR(VLOOKUP($B19,Mes!$C$79:$AV$131,MATCH(AM$1,Mes!$C$3:$AV$3,0),FALSE),""))*1000)</f>
        <v>#VALUE!</v>
      </c>
      <c r="AN20" s="30" t="e">
        <f>((IFERROR(VLOOKUP($B19,Mes!$C$79:$AV$131,MATCH(AN$1,Mes!$C$3:$AV$3,0),FALSE),""))*1000)</f>
        <v>#VALUE!</v>
      </c>
      <c r="AO20" s="30" t="e">
        <f>((IFERROR(VLOOKUP($B19,Mes!$C$79:$AV$131,MATCH(AO$1,Mes!$C$3:$AV$3,0),FALSE),""))*1000)</f>
        <v>#VALUE!</v>
      </c>
      <c r="AP20" s="30" t="e">
        <f>((IFERROR(VLOOKUP($B19,Mes!$C$79:$AV$131,MATCH(AP$1,Mes!$C$3:$AV$3,0),FALSE),""))*1000)</f>
        <v>#VALUE!</v>
      </c>
      <c r="AQ20" s="30" t="e">
        <f>((IFERROR(VLOOKUP($B19,Mes!$C$79:$AV$131,MATCH(AQ$1,Mes!$C$3:$AV$3,0),FALSE),""))*1000)</f>
        <v>#VALUE!</v>
      </c>
      <c r="AR20" s="30" t="e">
        <f>((IFERROR(VLOOKUP($B19,Mes!$C$79:$AV$131,MATCH(AR$1,Mes!$C$3:$AV$3,0),FALSE),""))*1000)</f>
        <v>#VALUE!</v>
      </c>
      <c r="AS20" s="30" t="e">
        <f>((IFERROR(VLOOKUP($B19,Mes!$C$79:$AV$131,MATCH(AS$1,Mes!$C$3:$AV$3,0),FALSE),""))*1000)</f>
        <v>#VALUE!</v>
      </c>
      <c r="AT20" s="30" t="e">
        <f>((IFERROR(VLOOKUP($B19,Mes!$C$79:$AV$131,MATCH(AT$1,Mes!$C$3:$AV$3,0),FALSE),""))*1000)</f>
        <v>#VALUE!</v>
      </c>
      <c r="AU20" s="30" t="e">
        <f>((IFERROR(VLOOKUP($B19,Mes!$C$79:$AV$131,MATCH(AU$1,Mes!$C$3:$AV$3,0),FALSE),""))*1000)</f>
        <v>#VALUE!</v>
      </c>
      <c r="AV20" s="30" t="e">
        <f>((IFERROR(VLOOKUP($B19,Mes!$C$79:$AV$131,MATCH(AV$1,Mes!$C$3:$AV$3,0),FALSE),""))*1000)</f>
        <v>#VALUE!</v>
      </c>
      <c r="AW20" s="30" t="e">
        <f>((IFERROR(VLOOKUP($B19,Mes!$C$79:$AV$131,MATCH(AW$1,Mes!$C$3:$AV$3,0),FALSE),""))*1000)</f>
        <v>#VALUE!</v>
      </c>
      <c r="AX20" s="30" t="e">
        <f>((IFERROR(VLOOKUP($B19,Mes!$C$79:$AV$131,MATCH(AX$1,Mes!$C$3:$AV$3,0),FALSE),""))*1000)</f>
        <v>#VALUE!</v>
      </c>
      <c r="AY20" s="30" t="e">
        <f>((IFERROR(VLOOKUP($B19,Mes!$C$79:$AV$131,MATCH(AY$1,Mes!$C$3:$AV$3,0),FALSE),""))*1000)</f>
        <v>#VALUE!</v>
      </c>
      <c r="AZ20" s="30" t="e">
        <f>((IFERROR(VLOOKUP($B19,Mes!$C$79:$AV$131,MATCH(AZ$1,Mes!$C$3:$AV$3,0),FALSE),""))*1000)</f>
        <v>#VALUE!</v>
      </c>
      <c r="BA20" s="30" t="e">
        <f>((IFERROR(VLOOKUP($B19,Mes!$C$79:$AV$131,MATCH(BA$1,Mes!$C$3:$AV$3,0),FALSE),""))*1000)</f>
        <v>#VALUE!</v>
      </c>
      <c r="BB20" s="30" t="e">
        <f>((IFERROR(VLOOKUP($B19,Mes!$C$79:$AV$131,MATCH(BB$1,Mes!$C$3:$AV$3,0),FALSE),""))*1000)</f>
        <v>#VALUE!</v>
      </c>
      <c r="BC20" s="30" t="e">
        <f>((IFERROR(VLOOKUP($B19,Mes!$C$79:$AV$131,MATCH(BC$1,Mes!$C$3:$AV$3,0),FALSE),""))*1000)</f>
        <v>#VALUE!</v>
      </c>
      <c r="BD20" s="30" t="e">
        <f>((IFERROR(VLOOKUP($B19,Mes!$C$79:$AV$131,MATCH(BD$1,Mes!$C$3:$AV$3,0),FALSE),""))*1000)</f>
        <v>#VALUE!</v>
      </c>
      <c r="BE20" s="30" t="e">
        <f>((IFERROR(VLOOKUP($B19,Mes!$C$79:$AV$131,MATCH(BE$1,Mes!$C$3:$AV$3,0),FALSE),""))*1000)</f>
        <v>#VALUE!</v>
      </c>
      <c r="BF20" s="30" t="e">
        <f>((IFERROR(VLOOKUP($B19,Mes!$C$79:$AV$131,MATCH(BF$1,Mes!$C$3:$AV$3,0),FALSE),""))*1000)</f>
        <v>#VALUE!</v>
      </c>
      <c r="BG20" s="30" t="e">
        <f>((IFERROR(VLOOKUP($B19,Mes!$C$79:$AV$131,MATCH(BG$1,Mes!$C$3:$AV$3,0),FALSE),""))*1000)</f>
        <v>#VALUE!</v>
      </c>
      <c r="BH20" s="30" t="e">
        <f>((IFERROR(VLOOKUP($B19,Mes!$C$79:$AV$131,MATCH(BH$1,Mes!$C$3:$AV$3,0),FALSE),""))*1000)</f>
        <v>#VALUE!</v>
      </c>
      <c r="BI20" s="30" t="e">
        <f>((IFERROR(VLOOKUP($B19,Mes!$C$79:$AV$131,MATCH(BI$1,Mes!$C$3:$AV$3,0),FALSE),""))*1000)</f>
        <v>#VALUE!</v>
      </c>
      <c r="BJ20" s="30" t="e">
        <f>((IFERROR(VLOOKUP($B19,Mes!$C$79:$AV$131,MATCH(BJ$1,Mes!$C$3:$AV$3,0),FALSE),""))*1000)</f>
        <v>#VALUE!</v>
      </c>
      <c r="BK20" s="30" t="e">
        <f>((IFERROR(VLOOKUP($B19,Mes!$C$79:$AV$131,MATCH(BK$1,Mes!$C$3:$AV$3,0),FALSE),""))*1000)</f>
        <v>#VALUE!</v>
      </c>
      <c r="BL20" s="30" t="e">
        <f>((IFERROR(VLOOKUP($B19,Mes!$C$79:$AV$131,MATCH(BL$1,Mes!$C$3:$AV$3,0),FALSE),""))*1000)</f>
        <v>#VALUE!</v>
      </c>
      <c r="BM20" s="30" t="e">
        <f>((IFERROR(VLOOKUP($B19,Mes!$C$79:$AV$131,MATCH(BM$1,Mes!$C$3:$AV$3,0),FALSE),""))*1000)</f>
        <v>#VALUE!</v>
      </c>
      <c r="BN20" s="30" t="e">
        <f>((IFERROR(VLOOKUP($B19,Mes!$C$79:$AV$131,MATCH(BN$1,Mes!$C$3:$AV$3,0),FALSE),""))*1000)</f>
        <v>#VALUE!</v>
      </c>
      <c r="BO20" s="31" t="e">
        <f>((IFERROR(VLOOKUP($B19,Mes!$C$79:$AV$131,MATCH(BO$1,Mes!$C$3:$AV$3,0),FALSE),""))*1000)</f>
        <v>#VALUE!</v>
      </c>
      <c r="BP20" s="31" t="e">
        <f>((IFERROR(VLOOKUP($B19,Mes!$C$79:$AV$131,MATCH(BP$1,Mes!$C$3:$AV$3,0),FALSE),""))*1000)</f>
        <v>#VALUE!</v>
      </c>
      <c r="BQ20" s="31" t="e">
        <f>((IFERROR(VLOOKUP($B19,Mes!$C$79:$AV$131,MATCH(BQ$1,Mes!$C$3:$AV$3,0),FALSE),""))*1000)</f>
        <v>#VALUE!</v>
      </c>
      <c r="BR20" s="31" t="e">
        <f>((IFERROR(VLOOKUP($B19,Mes!$C$79:$AV$131,MATCH(BR$1,Mes!$C$3:$AV$3,0),FALSE),""))*1000)</f>
        <v>#VALUE!</v>
      </c>
      <c r="BS20" s="31" t="e">
        <f>((IFERROR(VLOOKUP($B19,Mes!$C$79:$AV$131,MATCH(BS$1,Mes!$C$3:$AV$3,0),FALSE),""))*1000)</f>
        <v>#VALUE!</v>
      </c>
      <c r="BT20" s="31" t="e">
        <f>((IFERROR(VLOOKUP($B19,Mes!$C$79:$AV$131,MATCH(BT$1,Mes!$C$3:$AV$3,0),FALSE),""))*1000)</f>
        <v>#VALUE!</v>
      </c>
      <c r="BU20" s="31" t="e">
        <f>((IFERROR(VLOOKUP($B19,Mes!$C$79:$AV$131,MATCH(BU$1,Mes!$C$3:$AV$3,0),FALSE),""))*1000)</f>
        <v>#VALUE!</v>
      </c>
      <c r="BV20" s="31" t="e">
        <f>((IFERROR(VLOOKUP($B19,Mes!$C$79:$AV$131,MATCH(BV$1,Mes!$C$3:$AV$3,0),FALSE),""))*1000)</f>
        <v>#VALUE!</v>
      </c>
      <c r="BW20" s="31" t="e">
        <f>((IFERROR(VLOOKUP($B19,Mes!$C$79:$AV$131,MATCH(BW$1,Mes!$C$3:$AV$3,0),FALSE),""))*1000)</f>
        <v>#VALUE!</v>
      </c>
      <c r="BX20" s="31" t="e">
        <f>((IFERROR(VLOOKUP($B19,Mes!$C$79:$AV$131,MATCH(BX$1,Mes!$C$3:$AV$3,0),FALSE),""))*1000)</f>
        <v>#VALUE!</v>
      </c>
      <c r="BY20" s="31" t="e">
        <f>((IFERROR(VLOOKUP($B19,Mes!$C$79:$AV$131,MATCH(BY$1,Mes!$C$3:$AV$3,0),FALSE),""))*1000)</f>
        <v>#VALUE!</v>
      </c>
      <c r="BZ20" s="31" t="e">
        <f>((IFERROR(VLOOKUP($B19,Mes!$C$79:$AV$131,MATCH(BZ$1,Mes!$C$3:$AV$3,0),FALSE),""))*1000)</f>
        <v>#VALUE!</v>
      </c>
      <c r="CA20" s="31" t="e">
        <f>((IFERROR(VLOOKUP($B19,Mes!$C$79:$AV$131,MATCH(CA$1,Mes!$C$3:$AV$3,0),FALSE),""))*1000)</f>
        <v>#VALUE!</v>
      </c>
      <c r="CB20" s="31" t="e">
        <f>((IFERROR(VLOOKUP($B19,Mes!$C$79:$AV$131,MATCH(CB$1,Mes!$C$3:$AV$3,0),FALSE),""))*1000)</f>
        <v>#VALUE!</v>
      </c>
      <c r="CC20" s="31" t="e">
        <f>((IFERROR(VLOOKUP($B19,Mes!$C$79:$AV$131,MATCH(CC$1,Mes!$C$3:$AV$3,0),FALSE),""))*1000)</f>
        <v>#VALUE!</v>
      </c>
      <c r="CD20" s="31" t="e">
        <f>((IFERROR(VLOOKUP($B19,Mes!$C$79:$AV$131,MATCH(CD$1,Mes!$C$3:$AV$3,0),FALSE),""))*1000)</f>
        <v>#VALUE!</v>
      </c>
      <c r="CE20" s="31" t="e">
        <f>((IFERROR(VLOOKUP($B19,Mes!$C$79:$AV$131,MATCH(CE$1,Mes!$C$3:$AV$3,0),FALSE),""))*1000)</f>
        <v>#VALUE!</v>
      </c>
      <c r="CF20" s="31" t="e">
        <f>((IFERROR(VLOOKUP($B19,Mes!$C$79:$AV$131,MATCH(CF$1,Mes!$C$3:$AV$3,0),FALSE),""))*1000)</f>
        <v>#VALUE!</v>
      </c>
      <c r="CG20" s="31" t="e">
        <f>((IFERROR(VLOOKUP($B19,Mes!$C$79:$AV$131,MATCH(CG$1,Mes!$C$3:$AV$3,0),FALSE),""))*1000)</f>
        <v>#VALUE!</v>
      </c>
      <c r="CH20" s="31" t="e">
        <f>((IFERROR(VLOOKUP($B19,Mes!$C$79:$AV$131,MATCH(CH$1,Mes!$C$3:$AV$3,0),FALSE),""))*1000)</f>
        <v>#VALUE!</v>
      </c>
      <c r="CI20" s="31" t="e">
        <f>((IFERROR(VLOOKUP($B19,Mes!$C$79:$AV$131,MATCH(CI$1,Mes!$C$3:$AV$3,0),FALSE),""))*1000)</f>
        <v>#VALUE!</v>
      </c>
      <c r="CJ20" s="31" t="e">
        <f>((IFERROR(VLOOKUP($B19,Mes!$C$79:$AV$131,MATCH(CJ$1,Mes!$C$3:$AV$3,0),FALSE),""))*1000)</f>
        <v>#VALUE!</v>
      </c>
      <c r="CK20" s="31" t="e">
        <f>((IFERROR(VLOOKUP($B19,Mes!$C$79:$AV$131,MATCH(CK$1,Mes!$C$3:$AV$3,0),FALSE),""))*1000)</f>
        <v>#VALUE!</v>
      </c>
      <c r="CL20" s="31" t="e">
        <f>((IFERROR(VLOOKUP($B19,Mes!$C$79:$AV$131,MATCH(CL$1,Mes!$C$3:$AV$3,0),FALSE),""))*1000)</f>
        <v>#VALUE!</v>
      </c>
      <c r="CM20" s="31" t="e">
        <f>((IFERROR(VLOOKUP($B19,Mes!$C$79:$AV$131,MATCH(CM$1,Mes!$C$3:$AV$3,0),FALSE),""))*1000)</f>
        <v>#VALUE!</v>
      </c>
      <c r="CN20" s="31" t="e">
        <f>((IFERROR(VLOOKUP($B19,Mes!$C$79:$AV$131,MATCH(CN$1,Mes!$C$3:$AV$3,0),FALSE),""))*1000)</f>
        <v>#VALUE!</v>
      </c>
      <c r="CO20" s="31" t="e">
        <f>((IFERROR(VLOOKUP($B19,Mes!$C$79:$AV$131,MATCH(CO$1,Mes!$C$3:$AV$3,0),FALSE),""))*1000)</f>
        <v>#VALUE!</v>
      </c>
      <c r="CP20" s="31" t="e">
        <f>((IFERROR(VLOOKUP($B19,Mes!$C$79:$AV$131,MATCH(CP$1,Mes!$C$3:$AV$3,0),FALSE),""))*1000)</f>
        <v>#VALUE!</v>
      </c>
      <c r="CQ20" s="31" t="e">
        <f>((IFERROR(VLOOKUP($B19,Mes!$C$79:$AV$131,MATCH(CQ$1,Mes!$C$3:$AV$3,0),FALSE),""))*1000)</f>
        <v>#VALUE!</v>
      </c>
      <c r="CR20" s="31" t="e">
        <f>((IFERROR(VLOOKUP($B19,Mes!$C$79:$AV$131,MATCH(CR$1,Mes!$C$3:$AV$3,0),FALSE),""))*1000)</f>
        <v>#VALUE!</v>
      </c>
      <c r="CS20" s="31" t="e">
        <f>((IFERROR(VLOOKUP($B19,Mes!$C$79:$AV$131,MATCH(CS$1,Mes!$C$3:$AV$3,0),FALSE),""))*1000)</f>
        <v>#VALUE!</v>
      </c>
      <c r="CT20" s="30" t="e">
        <f>((IFERROR(VLOOKUP($B19,Mes!$C$79:$AV$131,MATCH(CT$1,Mes!$C$3:$AV$3,0),FALSE),""))*1000)</f>
        <v>#VALUE!</v>
      </c>
      <c r="CU20" s="30" t="e">
        <f>((IFERROR(VLOOKUP($B19,Mes!$C$79:$AV$131,MATCH(CU$1,Mes!$C$3:$AV$3,0),FALSE),""))*1000)</f>
        <v>#VALUE!</v>
      </c>
      <c r="CV20" s="30" t="e">
        <f>((IFERROR(VLOOKUP($B19,Mes!$C$79:$AV$131,MATCH(CV$1,Mes!$C$3:$AV$3,0),FALSE),""))*1000)</f>
        <v>#VALUE!</v>
      </c>
      <c r="CW20" s="30" t="e">
        <f>((IFERROR(VLOOKUP($B19,Mes!$C$79:$AV$131,MATCH(CW$1,Mes!$C$3:$AV$3,0),FALSE),""))*1000)</f>
        <v>#VALUE!</v>
      </c>
      <c r="CX20" s="30" t="e">
        <f>((IFERROR(VLOOKUP($B19,Mes!$C$79:$AV$131,MATCH(CX$1,Mes!$C$3:$AV$3,0),FALSE),""))*1000)</f>
        <v>#VALUE!</v>
      </c>
      <c r="CY20" s="30" t="e">
        <f>((IFERROR(VLOOKUP($B19,Mes!$C$79:$AV$131,MATCH(CY$1,Mes!$C$3:$AV$3,0),FALSE),""))*1000)</f>
        <v>#VALUE!</v>
      </c>
      <c r="CZ20" s="30" t="e">
        <f>((IFERROR(VLOOKUP($B19,Mes!$C$79:$AV$131,MATCH(CZ$1,Mes!$C$3:$AV$3,0),FALSE),""))*1000)</f>
        <v>#VALUE!</v>
      </c>
      <c r="DA20" s="30" t="e">
        <f>((IFERROR(VLOOKUP($B19,Mes!$C$79:$AV$131,MATCH(DA$1,Mes!$C$3:$AV$3,0),FALSE),""))*1000)</f>
        <v>#VALUE!</v>
      </c>
      <c r="DB20" s="30" t="e">
        <f>((IFERROR(VLOOKUP($B19,Mes!$C$79:$AV$131,MATCH(DB$1,Mes!$C$3:$AV$3,0),FALSE),""))*1000)</f>
        <v>#VALUE!</v>
      </c>
      <c r="DC20" s="30" t="e">
        <f>((IFERROR(VLOOKUP($B19,Mes!$C$79:$AV$131,MATCH(DC$1,Mes!$C$3:$AV$3,0),FALSE),""))*1000)</f>
        <v>#VALUE!</v>
      </c>
      <c r="DD20" s="30" t="e">
        <f>((IFERROR(VLOOKUP($B19,Mes!$C$79:$AV$131,MATCH(DD$1,Mes!$C$3:$AV$3,0),FALSE),""))*1000)</f>
        <v>#VALUE!</v>
      </c>
      <c r="DE20" s="30" t="e">
        <f>((IFERROR(VLOOKUP($B19,Mes!$C$79:$AV$131,MATCH(DE$1,Mes!$C$3:$AV$3,0),FALSE),""))*1000)</f>
        <v>#VALUE!</v>
      </c>
      <c r="DF20" s="30" t="e">
        <f>((IFERROR(VLOOKUP($B19,Mes!$C$79:$AV$131,MATCH(DF$1,Mes!$C$3:$AV$3,0),FALSE),""))*1000)</f>
        <v>#VALUE!</v>
      </c>
      <c r="DG20" s="30" t="e">
        <f>((IFERROR(VLOOKUP($B19,Mes!$C$79:$AV$131,MATCH(DG$1,Mes!$C$3:$AV$3,0),FALSE),""))*1000)</f>
        <v>#VALUE!</v>
      </c>
      <c r="DH20" s="30" t="e">
        <f>((IFERROR(VLOOKUP($B19,Mes!$C$79:$AV$131,MATCH(DH$1,Mes!$C$3:$AV$3,0),FALSE),""))*1000)</f>
        <v>#VALUE!</v>
      </c>
      <c r="DI20" s="30" t="e">
        <f>((IFERROR(VLOOKUP($B19,Mes!$C$79:$AV$131,MATCH(DI$1,Mes!$C$3:$AV$3,0),FALSE),""))*1000)</f>
        <v>#VALUE!</v>
      </c>
      <c r="DJ20" s="30" t="e">
        <f>((IFERROR(VLOOKUP($B19,Mes!$C$79:$AV$131,MATCH(DJ$1,Mes!$C$3:$AV$3,0),FALSE),""))*1000)</f>
        <v>#VALUE!</v>
      </c>
      <c r="DK20" s="30" t="e">
        <f>((IFERROR(VLOOKUP($B19,Mes!$C$79:$AV$131,MATCH(DK$1,Mes!$C$3:$AV$3,0),FALSE),""))*1000)</f>
        <v>#VALUE!</v>
      </c>
      <c r="DL20" s="30" t="e">
        <f>((IFERROR(VLOOKUP($B19,Mes!$C$79:$AV$131,MATCH(DL$1,Mes!$C$3:$AV$3,0),FALSE),""))*1000)</f>
        <v>#VALUE!</v>
      </c>
      <c r="DM20" s="30" t="e">
        <f>((IFERROR(VLOOKUP($B19,Mes!$C$79:$AV$131,MATCH(DM$1,Mes!$C$3:$AV$3,0),FALSE),""))*1000)</f>
        <v>#VALUE!</v>
      </c>
      <c r="DN20" s="30" t="e">
        <f>((IFERROR(VLOOKUP($B19,Mes!$C$79:$AV$131,MATCH(DN$1,Mes!$C$3:$AV$3,0),FALSE),""))*1000)</f>
        <v>#VALUE!</v>
      </c>
      <c r="DO20" s="30" t="e">
        <f>((IFERROR(VLOOKUP($B19,Mes!$C$79:$AV$131,MATCH(DO$1,Mes!$C$3:$AV$3,0),FALSE),""))*1000)</f>
        <v>#VALUE!</v>
      </c>
      <c r="DP20" s="30" t="e">
        <f>((IFERROR(VLOOKUP($B19,Mes!$C$79:$AV$131,MATCH(DP$1,Mes!$C$3:$AV$3,0),FALSE),""))*1000)</f>
        <v>#VALUE!</v>
      </c>
      <c r="DQ20" s="30" t="e">
        <f>((IFERROR(VLOOKUP($B19,Mes!$C$79:$AV$131,MATCH(DQ$1,Mes!$C$3:$AV$3,0),FALSE),""))*1000)</f>
        <v>#VALUE!</v>
      </c>
      <c r="DR20" s="30" t="e">
        <f>((IFERROR(VLOOKUP($B19,Mes!$C$79:$AV$131,MATCH(DR$1,Mes!$C$3:$AV$3,0),FALSE),""))*1000)</f>
        <v>#VALUE!</v>
      </c>
      <c r="DS20" s="30" t="e">
        <f>((IFERROR(VLOOKUP($B19,Mes!$C$79:$AV$131,MATCH(DS$1,Mes!$C$3:$AV$3,0),FALSE),""))*1000)</f>
        <v>#VALUE!</v>
      </c>
      <c r="DT20" s="30" t="e">
        <f>((IFERROR(VLOOKUP($B19,Mes!$C$79:$AV$131,MATCH(DT$1,Mes!$C$3:$AV$3,0),FALSE),""))*1000)</f>
        <v>#VALUE!</v>
      </c>
      <c r="DU20" s="30" t="e">
        <f>((IFERROR(VLOOKUP($B19,Mes!$C$79:$AV$131,MATCH(DU$1,Mes!$C$3:$AV$3,0),FALSE),""))*1000)</f>
        <v>#VALUE!</v>
      </c>
      <c r="DV20" s="30" t="e">
        <f>((IFERROR(VLOOKUP($B19,Mes!$C$79:$AV$131,MATCH(DV$1,Mes!$C$3:$AV$3,0),FALSE),""))*1000)</f>
        <v>#VALUE!</v>
      </c>
      <c r="DW20" s="30" t="e">
        <f>((IFERROR(VLOOKUP($B19,Mes!$C$79:$AV$131,MATCH(DW$1,Mes!$C$3:$AV$3,0),FALSE),""))*1000)</f>
        <v>#VALUE!</v>
      </c>
      <c r="DX20" s="31" t="e">
        <f>((IFERROR(VLOOKUP($B19,Mes!$C$79:$AV$131,MATCH(DX$1,Mes!$C$3:$AV$3,0),FALSE),""))*1000)</f>
        <v>#VALUE!</v>
      </c>
      <c r="DY20" s="31" t="e">
        <f>((IFERROR(VLOOKUP($B19,Mes!$C$79:$AV$131,MATCH(DY$1,Mes!$C$3:$AV$3,0),FALSE),""))*1000)</f>
        <v>#VALUE!</v>
      </c>
      <c r="DZ20" s="31" t="e">
        <f>((IFERROR(VLOOKUP($B19,Mes!$C$79:$AV$131,MATCH(DZ$1,Mes!$C$3:$AV$3,0),FALSE),""))*1000)</f>
        <v>#VALUE!</v>
      </c>
      <c r="EA20" s="31" t="e">
        <f>((IFERROR(VLOOKUP($B19,Mes!$C$79:$AV$131,MATCH(EA$1,Mes!$C$3:$AV$3,0),FALSE),""))*1000)</f>
        <v>#VALUE!</v>
      </c>
      <c r="EB20" s="31" t="e">
        <f>((IFERROR(VLOOKUP($B19,Mes!$C$79:$AV$131,MATCH(EB$1,Mes!$C$3:$AV$3,0),FALSE),""))*1000)</f>
        <v>#VALUE!</v>
      </c>
      <c r="EC20" s="31" t="e">
        <f>((IFERROR(VLOOKUP($B19,Mes!$C$79:$AV$131,MATCH(EC$1,Mes!$C$3:$AV$3,0),FALSE),""))*1000)</f>
        <v>#VALUE!</v>
      </c>
      <c r="ED20" s="31" t="e">
        <f>((IFERROR(VLOOKUP($B19,Mes!$C$79:$AV$131,MATCH(ED$1,Mes!$C$3:$AV$3,0),FALSE),""))*1000)</f>
        <v>#VALUE!</v>
      </c>
      <c r="EE20" s="31" t="e">
        <f>((IFERROR(VLOOKUP($B19,Mes!$C$79:$AV$131,MATCH(EE$1,Mes!$C$3:$AV$3,0),FALSE),""))*1000)</f>
        <v>#VALUE!</v>
      </c>
      <c r="EF20" s="31" t="e">
        <f>((IFERROR(VLOOKUP($B19,Mes!$C$79:$AV$131,MATCH(EF$1,Mes!$C$3:$AV$3,0),FALSE),""))*1000)</f>
        <v>#VALUE!</v>
      </c>
      <c r="EG20" s="31" t="e">
        <f>((IFERROR(VLOOKUP($B19,Mes!$C$79:$AV$131,MATCH(EG$1,Mes!$C$3:$AV$3,0),FALSE),""))*1000)</f>
        <v>#VALUE!</v>
      </c>
      <c r="EH20" s="31" t="e">
        <f>((IFERROR(VLOOKUP($B19,Mes!$C$79:$AV$131,MATCH(EH$1,Mes!$C$3:$AV$3,0),FALSE),""))*1000)</f>
        <v>#VALUE!</v>
      </c>
      <c r="EI20" s="31" t="e">
        <f>((IFERROR(VLOOKUP($B19,Mes!$C$79:$AV$131,MATCH(EI$1,Mes!$C$3:$AV$3,0),FALSE),""))*1000)</f>
        <v>#VALUE!</v>
      </c>
      <c r="EJ20" s="31" t="e">
        <f>((IFERROR(VLOOKUP($B19,Mes!$C$79:$AV$131,MATCH(EJ$1,Mes!$C$3:$AV$3,0),FALSE),""))*1000)</f>
        <v>#VALUE!</v>
      </c>
      <c r="EK20" s="31" t="e">
        <f>((IFERROR(VLOOKUP($B19,Mes!$C$79:$AV$131,MATCH(EK$1,Mes!$C$3:$AV$3,0),FALSE),""))*1000)</f>
        <v>#VALUE!</v>
      </c>
      <c r="EL20" s="31" t="e">
        <f>((IFERROR(VLOOKUP($B19,Mes!$C$79:$AV$131,MATCH(EL$1,Mes!$C$3:$AV$3,0),FALSE),""))*1000)</f>
        <v>#VALUE!</v>
      </c>
      <c r="EM20" s="31" t="e">
        <f>((IFERROR(VLOOKUP($B19,Mes!$C$79:$AV$131,MATCH(EM$1,Mes!$C$3:$AV$3,0),FALSE),""))*1000)</f>
        <v>#VALUE!</v>
      </c>
      <c r="EN20" s="31" t="e">
        <f>((IFERROR(VLOOKUP($B19,Mes!$C$79:$AV$131,MATCH(EN$1,Mes!$C$3:$AV$3,0),FALSE),""))*1000)</f>
        <v>#VALUE!</v>
      </c>
      <c r="EO20" s="31" t="e">
        <f>((IFERROR(VLOOKUP($B19,Mes!$C$79:$AV$131,MATCH(EO$1,Mes!$C$3:$AV$3,0),FALSE),""))*1000)</f>
        <v>#VALUE!</v>
      </c>
      <c r="EP20" s="31" t="e">
        <f>((IFERROR(VLOOKUP($B19,Mes!$C$79:$AV$131,MATCH(EP$1,Mes!$C$3:$AV$3,0),FALSE),""))*1000)</f>
        <v>#VALUE!</v>
      </c>
      <c r="EQ20" s="31" t="e">
        <f>((IFERROR(VLOOKUP($B19,Mes!$C$79:$AV$131,MATCH(EQ$1,Mes!$C$3:$AV$3,0),FALSE),""))*1000)</f>
        <v>#VALUE!</v>
      </c>
      <c r="ER20" s="31" t="e">
        <f>((IFERROR(VLOOKUP($B19,Mes!$C$79:$AV$131,MATCH(ER$1,Mes!$C$3:$AV$3,0),FALSE),""))*1000)</f>
        <v>#VALUE!</v>
      </c>
      <c r="ES20" s="31" t="e">
        <f>((IFERROR(VLOOKUP($B19,Mes!$C$79:$AV$131,MATCH(ES$1,Mes!$C$3:$AV$3,0),FALSE),""))*1000)</f>
        <v>#VALUE!</v>
      </c>
      <c r="ET20" s="31" t="e">
        <f>((IFERROR(VLOOKUP($B19,Mes!$C$79:$AV$131,MATCH(ET$1,Mes!$C$3:$AV$3,0),FALSE),""))*1000)</f>
        <v>#VALUE!</v>
      </c>
      <c r="EU20" s="31" t="e">
        <f>((IFERROR(VLOOKUP($B19,Mes!$C$79:$AV$131,MATCH(EU$1,Mes!$C$3:$AV$3,0),FALSE),""))*1000)</f>
        <v>#VALUE!</v>
      </c>
      <c r="EV20" s="31" t="e">
        <f>((IFERROR(VLOOKUP($B19,Mes!$C$79:$AV$131,MATCH(EV$1,Mes!$C$3:$AV$3,0),FALSE),""))*1000)</f>
        <v>#VALUE!</v>
      </c>
      <c r="EW20" s="31" t="e">
        <f>((IFERROR(VLOOKUP($B19,Mes!$C$79:$AV$131,MATCH(EW$1,Mes!$C$3:$AV$3,0),FALSE),""))*1000)</f>
        <v>#VALUE!</v>
      </c>
      <c r="EX20" s="31" t="e">
        <f>((IFERROR(VLOOKUP($B19,Mes!$C$79:$AV$131,MATCH(EX$1,Mes!$C$3:$AV$3,0),FALSE),""))*1000)</f>
        <v>#VALUE!</v>
      </c>
      <c r="EY20" s="31" t="e">
        <f>((IFERROR(VLOOKUP($B19,Mes!$C$79:$AV$131,MATCH(EY$1,Mes!$C$3:$AV$3,0),FALSE),""))*1000)</f>
        <v>#VALUE!</v>
      </c>
      <c r="EZ20" s="31" t="e">
        <f>((IFERROR(VLOOKUP($B19,Mes!$C$79:$AV$131,MATCH(EZ$1,Mes!$C$3:$AV$3,0),FALSE),""))*1000)</f>
        <v>#VALUE!</v>
      </c>
      <c r="FA20" s="31" t="e">
        <f>((IFERROR(VLOOKUP($B19,Mes!$C$79:$AV$131,MATCH(FA$1,Mes!$C$3:$AV$3,0),FALSE),""))*1000)</f>
        <v>#VALUE!</v>
      </c>
      <c r="FB20" s="31" t="e">
        <f>((IFERROR(VLOOKUP($B19,Mes!$C$79:$AV$131,MATCH(FB$1,Mes!$C$3:$AV$3,0),FALSE),""))*1000)</f>
        <v>#VALUE!</v>
      </c>
      <c r="FC20" s="30" t="e">
        <f>((IFERROR(VLOOKUP($B19,Mes!$C$79:$AV$131,MATCH(FC$1,Mes!$C$3:$AV$3,0),FALSE),""))*1000)</f>
        <v>#VALUE!</v>
      </c>
      <c r="FD20" s="30" t="e">
        <f>((IFERROR(VLOOKUP($B19,Mes!$C$79:$AV$131,MATCH(FD$1,Mes!$C$3:$AV$3,0),FALSE),""))*1000)</f>
        <v>#VALUE!</v>
      </c>
      <c r="FE20" s="30" t="e">
        <f>((IFERROR(VLOOKUP($B19,Mes!$C$79:$AV$131,MATCH(FE$1,Mes!$C$3:$AV$3,0),FALSE),""))*1000)</f>
        <v>#VALUE!</v>
      </c>
      <c r="FF20" s="30" t="e">
        <f>((IFERROR(VLOOKUP($B19,Mes!$C$79:$AV$131,MATCH(FF$1,Mes!$C$3:$AV$3,0),FALSE),""))*1000)</f>
        <v>#VALUE!</v>
      </c>
      <c r="FG20" s="30" t="e">
        <f>((IFERROR(VLOOKUP($B19,Mes!$C$79:$AV$131,MATCH(FG$1,Mes!$C$3:$AV$3,0),FALSE),""))*1000)</f>
        <v>#VALUE!</v>
      </c>
      <c r="FH20" s="30" t="e">
        <f>((IFERROR(VLOOKUP($B19,Mes!$C$79:$AV$131,MATCH(FH$1,Mes!$C$3:$AV$3,0),FALSE),""))*1000)</f>
        <v>#VALUE!</v>
      </c>
      <c r="FI20" s="30" t="e">
        <f>((IFERROR(VLOOKUP($B19,Mes!$C$79:$AV$131,MATCH(FI$1,Mes!$C$3:$AV$3,0),FALSE),""))*1000)</f>
        <v>#VALUE!</v>
      </c>
      <c r="FJ20" s="30" t="e">
        <f>((IFERROR(VLOOKUP($B19,Mes!$C$79:$AV$131,MATCH(FJ$1,Mes!$C$3:$AV$3,0),FALSE),""))*1000)</f>
        <v>#VALUE!</v>
      </c>
      <c r="FK20" s="30" t="e">
        <f>((IFERROR(VLOOKUP($B19,Mes!$C$79:$AV$131,MATCH(FK$1,Mes!$C$3:$AV$3,0),FALSE),""))*1000)</f>
        <v>#VALUE!</v>
      </c>
      <c r="FL20" s="30" t="e">
        <f>((IFERROR(VLOOKUP($B19,Mes!$C$79:$AV$131,MATCH(FL$1,Mes!$C$3:$AV$3,0),FALSE),""))*1000)</f>
        <v>#VALUE!</v>
      </c>
      <c r="FM20" s="30" t="e">
        <f>((IFERROR(VLOOKUP($B19,Mes!$C$79:$AV$131,MATCH(FM$1,Mes!$C$3:$AV$3,0),FALSE),""))*1000)</f>
        <v>#VALUE!</v>
      </c>
      <c r="FN20" s="30" t="e">
        <f>((IFERROR(VLOOKUP($B19,Mes!$C$79:$AV$131,MATCH(FN$1,Mes!$C$3:$AV$3,0),FALSE),""))*1000)</f>
        <v>#VALUE!</v>
      </c>
      <c r="FO20" s="30" t="e">
        <f>((IFERROR(VLOOKUP($B19,Mes!$C$79:$AV$131,MATCH(FO$1,Mes!$C$3:$AV$3,0),FALSE),""))*1000)</f>
        <v>#VALUE!</v>
      </c>
      <c r="FP20" s="30" t="e">
        <f>((IFERROR(VLOOKUP($B19,Mes!$C$79:$AV$131,MATCH(FP$1,Mes!$C$3:$AV$3,0),FALSE),""))*1000)</f>
        <v>#VALUE!</v>
      </c>
      <c r="FQ20" s="30" t="e">
        <f>((IFERROR(VLOOKUP($B19,Mes!$C$79:$AV$131,MATCH(FQ$1,Mes!$C$3:$AV$3,0),FALSE),""))*1000)</f>
        <v>#VALUE!</v>
      </c>
      <c r="FR20" s="30" t="e">
        <f>((IFERROR(VLOOKUP($B19,Mes!$C$79:$AV$131,MATCH(FR$1,Mes!$C$3:$AV$3,0),FALSE),""))*1000)</f>
        <v>#VALUE!</v>
      </c>
      <c r="FS20" s="30" t="e">
        <f>((IFERROR(VLOOKUP($B19,Mes!$C$79:$AV$131,MATCH(FS$1,Mes!$C$3:$AV$3,0),FALSE),""))*1000)</f>
        <v>#VALUE!</v>
      </c>
      <c r="FT20" s="30" t="e">
        <f>((IFERROR(VLOOKUP($B19,Mes!$C$79:$AV$131,MATCH(FT$1,Mes!$C$3:$AV$3,0),FALSE),""))*1000)</f>
        <v>#VALUE!</v>
      </c>
      <c r="FU20" s="30" t="e">
        <f>((IFERROR(VLOOKUP($B19,Mes!$C$79:$AV$131,MATCH(FU$1,Mes!$C$3:$AV$3,0),FALSE),""))*1000)</f>
        <v>#VALUE!</v>
      </c>
      <c r="FV20" s="30" t="e">
        <f>((IFERROR(VLOOKUP($B19,Mes!$C$79:$AV$131,MATCH(FV$1,Mes!$C$3:$AV$3,0),FALSE),""))*1000)</f>
        <v>#VALUE!</v>
      </c>
      <c r="FW20" s="30" t="e">
        <f>((IFERROR(VLOOKUP($B19,Mes!$C$79:$AV$131,MATCH(FW$1,Mes!$C$3:$AV$3,0),FALSE),""))*1000)</f>
        <v>#VALUE!</v>
      </c>
      <c r="FX20" s="30" t="e">
        <f>((IFERROR(VLOOKUP($B19,Mes!$C$79:$AV$131,MATCH(FX$1,Mes!$C$3:$AV$3,0),FALSE),""))*1000)</f>
        <v>#VALUE!</v>
      </c>
      <c r="FY20" s="30" t="e">
        <f>((IFERROR(VLOOKUP($B19,Mes!$C$79:$AV$131,MATCH(FY$1,Mes!$C$3:$AV$3,0),FALSE),""))*1000)</f>
        <v>#VALUE!</v>
      </c>
      <c r="FZ20" s="30" t="e">
        <f>((IFERROR(VLOOKUP($B19,Mes!$C$79:$AV$131,MATCH(FZ$1,Mes!$C$3:$AV$3,0),FALSE),""))*1000)</f>
        <v>#VALUE!</v>
      </c>
      <c r="GA20" s="30" t="e">
        <f>((IFERROR(VLOOKUP($B19,Mes!$C$79:$AV$131,MATCH(GA$1,Mes!$C$3:$AV$3,0),FALSE),""))*1000)</f>
        <v>#VALUE!</v>
      </c>
      <c r="GB20" s="30" t="e">
        <f>((IFERROR(VLOOKUP($B19,Mes!$C$79:$AV$131,MATCH(GB$1,Mes!$C$3:$AV$3,0),FALSE),""))*1000)</f>
        <v>#VALUE!</v>
      </c>
      <c r="GC20" s="30" t="e">
        <f>((IFERROR(VLOOKUP($B19,Mes!$C$79:$AV$131,MATCH(GC$1,Mes!$C$3:$AV$3,0),FALSE),""))*1000)</f>
        <v>#VALUE!</v>
      </c>
      <c r="GD20" s="30" t="e">
        <f>((IFERROR(VLOOKUP($B19,Mes!$C$79:$AV$131,MATCH(GD$1,Mes!$C$3:$AV$3,0),FALSE),""))*1000)</f>
        <v>#VALUE!</v>
      </c>
      <c r="GE20" s="30" t="e">
        <f>((IFERROR(VLOOKUP($B19,Mes!$C$79:$AV$131,MATCH(GE$1,Mes!$C$3:$AV$3,0),FALSE),""))*1000)</f>
        <v>#VALUE!</v>
      </c>
      <c r="GF20" s="30" t="e">
        <f>((IFERROR(VLOOKUP($B19,Mes!$C$79:$AV$131,MATCH(GF$1,Mes!$C$3:$AV$3,0),FALSE),""))*1000)</f>
        <v>#VALUE!</v>
      </c>
      <c r="GG20" s="31" t="e">
        <f>((IFERROR(VLOOKUP($B19,Mes!$C$79:$AV$131,MATCH(GG$1,Mes!$C$3:$AV$3,0),FALSE),""))*1000)</f>
        <v>#VALUE!</v>
      </c>
      <c r="GH20" s="31" t="e">
        <f>((IFERROR(VLOOKUP($B19,Mes!$C$79:$AV$131,MATCH(GH$1,Mes!$C$3:$AV$3,0),FALSE),""))*1000)</f>
        <v>#VALUE!</v>
      </c>
      <c r="GI20" s="31" t="e">
        <f>((IFERROR(VLOOKUP($B19,Mes!$C$79:$AV$131,MATCH(GI$1,Mes!$C$3:$AV$3,0),FALSE),""))*1000)</f>
        <v>#VALUE!</v>
      </c>
      <c r="GJ20" s="31" t="e">
        <f>((IFERROR(VLOOKUP($B19,Mes!$C$79:$AV$131,MATCH(GJ$1,Mes!$C$3:$AV$3,0),FALSE),""))*1000)</f>
        <v>#VALUE!</v>
      </c>
      <c r="GK20" s="31" t="e">
        <f>((IFERROR(VLOOKUP($B19,Mes!$C$79:$AV$131,MATCH(GK$1,Mes!$C$3:$AV$3,0),FALSE),""))*1000)</f>
        <v>#VALUE!</v>
      </c>
      <c r="GL20" s="31" t="e">
        <f>((IFERROR(VLOOKUP($B19,Mes!$C$79:$AV$131,MATCH(GL$1,Mes!$C$3:$AV$3,0),FALSE),""))*1000)</f>
        <v>#VALUE!</v>
      </c>
      <c r="GM20" s="31" t="e">
        <f>((IFERROR(VLOOKUP($B19,Mes!$C$79:$AV$131,MATCH(GM$1,Mes!$C$3:$AV$3,0),FALSE),""))*1000)</f>
        <v>#VALUE!</v>
      </c>
      <c r="GN20" s="31" t="e">
        <f>((IFERROR(VLOOKUP($B19,Mes!$C$79:$AV$131,MATCH(GN$1,Mes!$C$3:$AV$3,0),FALSE),""))*1000)</f>
        <v>#VALUE!</v>
      </c>
      <c r="GO20" s="31" t="e">
        <f>((IFERROR(VLOOKUP($B19,Mes!$C$79:$AV$131,MATCH(GO$1,Mes!$C$3:$AV$3,0),FALSE),""))*1000)</f>
        <v>#VALUE!</v>
      </c>
      <c r="GP20" s="31" t="e">
        <f>((IFERROR(VLOOKUP($B19,Mes!$C$79:$AV$131,MATCH(GP$1,Mes!$C$3:$AV$3,0),FALSE),""))*1000)</f>
        <v>#VALUE!</v>
      </c>
      <c r="GQ20" s="31" t="e">
        <f>((IFERROR(VLOOKUP($B19,Mes!$C$79:$AV$131,MATCH(GQ$1,Mes!$C$3:$AV$3,0),FALSE),""))*1000)</f>
        <v>#VALUE!</v>
      </c>
      <c r="GR20" s="31" t="e">
        <f>((IFERROR(VLOOKUP($B19,Mes!$C$79:$AV$131,MATCH(GR$1,Mes!$C$3:$AV$3,0),FALSE),""))*1000)</f>
        <v>#VALUE!</v>
      </c>
      <c r="GS20" s="31" t="e">
        <f>((IFERROR(VLOOKUP($B19,Mes!$C$79:$AV$131,MATCH(GS$1,Mes!$C$3:$AV$3,0),FALSE),""))*1000)</f>
        <v>#VALUE!</v>
      </c>
      <c r="GT20" s="31" t="e">
        <f>((IFERROR(VLOOKUP($B19,Mes!$C$79:$AV$131,MATCH(GT$1,Mes!$C$3:$AV$3,0),FALSE),""))*1000)</f>
        <v>#VALUE!</v>
      </c>
      <c r="GU20" s="31" t="e">
        <f>((IFERROR(VLOOKUP($B19,Mes!$C$79:$AV$131,MATCH(GU$1,Mes!$C$3:$AV$3,0),FALSE),""))*1000)</f>
        <v>#VALUE!</v>
      </c>
      <c r="GV20" s="31" t="e">
        <f>((IFERROR(VLOOKUP($B19,Mes!$C$79:$AV$131,MATCH(GV$1,Mes!$C$3:$AV$3,0),FALSE),""))*1000)</f>
        <v>#VALUE!</v>
      </c>
      <c r="GW20" s="31" t="e">
        <f>((IFERROR(VLOOKUP($B19,Mes!$C$79:$AV$131,MATCH(GW$1,Mes!$C$3:$AV$3,0),FALSE),""))*1000)</f>
        <v>#VALUE!</v>
      </c>
      <c r="GX20" s="31" t="e">
        <f>((IFERROR(VLOOKUP($B19,Mes!$C$79:$AV$131,MATCH(GX$1,Mes!$C$3:$AV$3,0),FALSE),""))*1000)</f>
        <v>#VALUE!</v>
      </c>
      <c r="GY20" s="31" t="e">
        <f>((IFERROR(VLOOKUP($B19,Mes!$C$79:$AV$131,MATCH(GY$1,Mes!$C$3:$AV$3,0),FALSE),""))*1000)</f>
        <v>#VALUE!</v>
      </c>
      <c r="GZ20" s="31" t="e">
        <f>((IFERROR(VLOOKUP($B19,Mes!$C$79:$AV$131,MATCH(GZ$1,Mes!$C$3:$AV$3,0),FALSE),""))*1000)</f>
        <v>#VALUE!</v>
      </c>
      <c r="HA20" s="31" t="e">
        <f>((IFERROR(VLOOKUP($B19,Mes!$C$79:$AV$131,MATCH(HA$1,Mes!$C$3:$AV$3,0),FALSE),""))*1000)</f>
        <v>#VALUE!</v>
      </c>
      <c r="HB20" s="31" t="e">
        <f>((IFERROR(VLOOKUP($B19,Mes!$C$79:$AV$131,MATCH(HB$1,Mes!$C$3:$AV$3,0),FALSE),""))*1000)</f>
        <v>#VALUE!</v>
      </c>
      <c r="HC20" s="31" t="e">
        <f>((IFERROR(VLOOKUP($B19,Mes!$C$79:$AV$131,MATCH(HC$1,Mes!$C$3:$AV$3,0),FALSE),""))*1000)</f>
        <v>#VALUE!</v>
      </c>
      <c r="HD20" s="31" t="e">
        <f>((IFERROR(VLOOKUP($B19,Mes!$C$79:$AV$131,MATCH(HD$1,Mes!$C$3:$AV$3,0),FALSE),""))*1000)</f>
        <v>#VALUE!</v>
      </c>
      <c r="HE20" s="31" t="e">
        <f>((IFERROR(VLOOKUP($B19,Mes!$C$79:$AV$131,MATCH(HE$1,Mes!$C$3:$AV$3,0),FALSE),""))*1000)</f>
        <v>#VALUE!</v>
      </c>
      <c r="HF20" s="31" t="e">
        <f>((IFERROR(VLOOKUP($B19,Mes!$C$79:$AV$131,MATCH(HF$1,Mes!$C$3:$AV$3,0),FALSE),""))*1000)</f>
        <v>#VALUE!</v>
      </c>
      <c r="HG20" s="31" t="e">
        <f>((IFERROR(VLOOKUP($B19,Mes!$C$79:$AV$131,MATCH(HG$1,Mes!$C$3:$AV$3,0),FALSE),""))*1000)</f>
        <v>#VALUE!</v>
      </c>
      <c r="HH20" s="31" t="e">
        <f>((IFERROR(VLOOKUP($B19,Mes!$C$79:$AV$131,MATCH(HH$1,Mes!$C$3:$AV$3,0),FALSE),""))*1000)</f>
        <v>#VALUE!</v>
      </c>
      <c r="HI20" s="31" t="e">
        <f>((IFERROR(VLOOKUP($B19,Mes!$C$79:$AV$131,MATCH(HI$1,Mes!$C$3:$AV$3,0),FALSE),""))*1000)</f>
        <v>#VALUE!</v>
      </c>
      <c r="HJ20" s="31" t="e">
        <f>((IFERROR(VLOOKUP($B19,Mes!$C$79:$AV$131,MATCH(HJ$1,Mes!$C$3:$AV$3,0),FALSE),""))*1000)</f>
        <v>#VALUE!</v>
      </c>
      <c r="HK20" s="31" t="e">
        <f>((IFERROR(VLOOKUP($B19,Mes!$C$79:$AV$131,MATCH(HK$1,Mes!$C$3:$AV$3,0),FALSE),""))*1000)</f>
        <v>#VALUE!</v>
      </c>
      <c r="HL20" s="30" t="e">
        <f>((IFERROR(VLOOKUP($B19,Mes!$C$79:$AV$131,MATCH(HL$1,Mes!$C$3:$AV$3,0),FALSE),""))*1000)</f>
        <v>#VALUE!</v>
      </c>
      <c r="HM20" s="30" t="e">
        <f>((IFERROR(VLOOKUP($B19,Mes!$C$79:$AV$131,MATCH(HM$1,Mes!$C$3:$AV$3,0),FALSE),""))*1000)</f>
        <v>#VALUE!</v>
      </c>
      <c r="HN20" s="30" t="e">
        <f>((IFERROR(VLOOKUP($B19,Mes!$C$79:$AV$131,MATCH(HN$1,Mes!$C$3:$AV$3,0),FALSE),""))*1000)</f>
        <v>#VALUE!</v>
      </c>
      <c r="HO20" s="30" t="e">
        <f>((IFERROR(VLOOKUP($B19,Mes!$C$79:$AV$131,MATCH(HO$1,Mes!$C$3:$AV$3,0),FALSE),""))*1000)</f>
        <v>#VALUE!</v>
      </c>
      <c r="HP20" s="30" t="e">
        <f>((IFERROR(VLOOKUP($B19,Mes!$C$79:$AV$131,MATCH(HP$1,Mes!$C$3:$AV$3,0),FALSE),""))*1000)</f>
        <v>#VALUE!</v>
      </c>
      <c r="HQ20" s="30" t="e">
        <f>((IFERROR(VLOOKUP($B19,Mes!$C$79:$AV$131,MATCH(HQ$1,Mes!$C$3:$AV$3,0),FALSE),""))*1000)</f>
        <v>#VALUE!</v>
      </c>
      <c r="HR20" s="30" t="e">
        <f>((IFERROR(VLOOKUP($B19,Mes!$C$79:$AV$131,MATCH(HR$1,Mes!$C$3:$AV$3,0),FALSE),""))*1000)</f>
        <v>#VALUE!</v>
      </c>
      <c r="HS20" s="30" t="e">
        <f>((IFERROR(VLOOKUP($B19,Mes!$C$79:$AV$131,MATCH(HS$1,Mes!$C$3:$AV$3,0),FALSE),""))*1000)</f>
        <v>#VALUE!</v>
      </c>
      <c r="HT20" s="30" t="e">
        <f>((IFERROR(VLOOKUP($B19,Mes!$C$79:$AV$131,MATCH(HT$1,Mes!$C$3:$AV$3,0),FALSE),""))*1000)</f>
        <v>#VALUE!</v>
      </c>
      <c r="HU20" s="30" t="e">
        <f>((IFERROR(VLOOKUP($B19,Mes!$C$79:$AV$131,MATCH(HU$1,Mes!$C$3:$AV$3,0),FALSE),""))*1000)</f>
        <v>#VALUE!</v>
      </c>
      <c r="HV20" s="30" t="e">
        <f>((IFERROR(VLOOKUP($B19,Mes!$C$79:$AV$131,MATCH(HV$1,Mes!$C$3:$AV$3,0),FALSE),""))*1000)</f>
        <v>#VALUE!</v>
      </c>
      <c r="HW20" s="30" t="e">
        <f>((IFERROR(VLOOKUP($B19,Mes!$C$79:$AV$131,MATCH(HW$1,Mes!$C$3:$AV$3,0),FALSE),""))*1000)</f>
        <v>#VALUE!</v>
      </c>
      <c r="HX20" s="30" t="e">
        <f>((IFERROR(VLOOKUP($B19,Mes!$C$79:$AV$131,MATCH(HX$1,Mes!$C$3:$AV$3,0),FALSE),""))*1000)</f>
        <v>#VALUE!</v>
      </c>
      <c r="HY20" s="30" t="e">
        <f>((IFERROR(VLOOKUP($B19,Mes!$C$79:$AV$131,MATCH(HY$1,Mes!$C$3:$AV$3,0),FALSE),""))*1000)</f>
        <v>#VALUE!</v>
      </c>
      <c r="HZ20" s="30" t="e">
        <f>((IFERROR(VLOOKUP($B19,Mes!$C$79:$AV$131,MATCH(HZ$1,Mes!$C$3:$AV$3,0),FALSE),""))*1000)</f>
        <v>#VALUE!</v>
      </c>
      <c r="IA20" s="30" t="e">
        <f>((IFERROR(VLOOKUP($B19,Mes!$C$79:$AV$131,MATCH(IA$1,Mes!$C$3:$AV$3,0),FALSE),""))*1000)</f>
        <v>#VALUE!</v>
      </c>
      <c r="IB20" s="30" t="e">
        <f>((IFERROR(VLOOKUP($B19,Mes!$C$79:$AV$131,MATCH(IB$1,Mes!$C$3:$AV$3,0),FALSE),""))*1000)</f>
        <v>#VALUE!</v>
      </c>
      <c r="IC20" s="30" t="e">
        <f>((IFERROR(VLOOKUP($B19,Mes!$C$79:$AV$131,MATCH(IC$1,Mes!$C$3:$AV$3,0),FALSE),""))*1000)</f>
        <v>#VALUE!</v>
      </c>
      <c r="ID20" s="30" t="e">
        <f>((IFERROR(VLOOKUP($B19,Mes!$C$79:$AV$131,MATCH(ID$1,Mes!$C$3:$AV$3,0),FALSE),""))*1000)</f>
        <v>#VALUE!</v>
      </c>
      <c r="IE20" s="30" t="e">
        <f>((IFERROR(VLOOKUP($B19,Mes!$C$79:$AV$131,MATCH(IE$1,Mes!$C$3:$AV$3,0),FALSE),""))*1000)</f>
        <v>#VALUE!</v>
      </c>
      <c r="IF20" s="30" t="e">
        <f>((IFERROR(VLOOKUP($B19,Mes!$C$79:$AV$131,MATCH(IF$1,Mes!$C$3:$AV$3,0),FALSE),""))*1000)</f>
        <v>#VALUE!</v>
      </c>
      <c r="IG20" s="30" t="e">
        <f>((IFERROR(VLOOKUP($B19,Mes!$C$79:$AV$131,MATCH(IG$1,Mes!$C$3:$AV$3,0),FALSE),""))*1000)</f>
        <v>#VALUE!</v>
      </c>
      <c r="IH20" s="30" t="e">
        <f>((IFERROR(VLOOKUP($B19,Mes!$C$79:$AV$131,MATCH(IH$1,Mes!$C$3:$AV$3,0),FALSE),""))*1000)</f>
        <v>#VALUE!</v>
      </c>
      <c r="II20" s="30" t="e">
        <f>((IFERROR(VLOOKUP($B19,Mes!$C$79:$AV$131,MATCH(II$1,Mes!$C$3:$AV$3,0),FALSE),""))*1000)</f>
        <v>#VALUE!</v>
      </c>
      <c r="IJ20" s="30" t="e">
        <f>((IFERROR(VLOOKUP($B19,Mes!$C$79:$AV$131,MATCH(IJ$1,Mes!$C$3:$AV$3,0),FALSE),""))*1000)</f>
        <v>#VALUE!</v>
      </c>
      <c r="IK20" s="30" t="e">
        <f>((IFERROR(VLOOKUP($B19,Mes!$C$79:$AV$131,MATCH(IK$1,Mes!$C$3:$AV$3,0),FALSE),""))*1000)</f>
        <v>#VALUE!</v>
      </c>
      <c r="IL20" s="30" t="e">
        <f>((IFERROR(VLOOKUP($B19,Mes!$C$79:$AV$131,MATCH(IL$1,Mes!$C$3:$AV$3,0),FALSE),""))*1000)</f>
        <v>#VALUE!</v>
      </c>
      <c r="IM20" s="30" t="e">
        <f>((IFERROR(VLOOKUP($B19,Mes!$C$79:$AV$131,MATCH(IM$1,Mes!$C$3:$AV$3,0),FALSE),""))*1000)</f>
        <v>#VALUE!</v>
      </c>
      <c r="IN20" s="30" t="e">
        <f>((IFERROR(VLOOKUP($B19,Mes!$C$79:$AV$131,MATCH(IN$1,Mes!$C$3:$AV$3,0),FALSE),""))*1000)</f>
        <v>#VALUE!</v>
      </c>
      <c r="IO20" s="30" t="e">
        <f>((IFERROR(VLOOKUP($B19,Mes!$C$79:$AV$131,MATCH(IO$1,Mes!$C$3:$AV$3,0),FALSE),""))*1000)</f>
        <v>#VALUE!</v>
      </c>
      <c r="IP20" s="30" t="e">
        <f>((IFERROR(VLOOKUP($B19,Mes!$C$79:$AV$131,MATCH(IP$1,Mes!$C$3:$AV$3,0),FALSE),""))*1000)</f>
        <v>#VALUE!</v>
      </c>
      <c r="IQ20" s="31" t="e">
        <f>((IFERROR(VLOOKUP($B19,Mes!$C$79:$AV$131,MATCH(IQ$1,Mes!$C$3:$AV$3,0),FALSE),""))*1000)</f>
        <v>#VALUE!</v>
      </c>
      <c r="IR20" s="31" t="e">
        <f>((IFERROR(VLOOKUP($B19,Mes!$C$79:$AV$131,MATCH(IR$1,Mes!$C$3:$AV$3,0),FALSE),""))*1000)</f>
        <v>#VALUE!</v>
      </c>
      <c r="IS20" s="31" t="e">
        <f>((IFERROR(VLOOKUP($B19,Mes!$C$79:$AV$131,MATCH(IS$1,Mes!$C$3:$AV$3,0),FALSE),""))*1000)</f>
        <v>#VALUE!</v>
      </c>
      <c r="IT20" s="31" t="e">
        <f>((IFERROR(VLOOKUP($B19,Mes!$C$79:$AV$131,MATCH(IT$1,Mes!$C$3:$AV$3,0),FALSE),""))*1000)</f>
        <v>#VALUE!</v>
      </c>
      <c r="IU20" s="31" t="e">
        <f>((IFERROR(VLOOKUP($B19,Mes!$C$79:$AV$131,MATCH(IU$1,Mes!$C$3:$AV$3,0),FALSE),""))*1000)</f>
        <v>#VALUE!</v>
      </c>
      <c r="IV20" s="31" t="e">
        <f>((IFERROR(VLOOKUP($B19,Mes!$C$79:$AV$131,MATCH(IV$1,Mes!$C$3:$AV$3,0),FALSE),""))*1000)</f>
        <v>#VALUE!</v>
      </c>
      <c r="IW20" s="31" t="e">
        <f>((IFERROR(VLOOKUP($B19,Mes!$C$79:$AV$131,MATCH(IW$1,Mes!$C$3:$AV$3,0),FALSE),""))*1000)</f>
        <v>#VALUE!</v>
      </c>
      <c r="IX20" s="31" t="e">
        <f>((IFERROR(VLOOKUP($B19,Mes!$C$79:$AV$131,MATCH(IX$1,Mes!$C$3:$AV$3,0),FALSE),""))*1000)</f>
        <v>#VALUE!</v>
      </c>
      <c r="IY20" s="31" t="e">
        <f>((IFERROR(VLOOKUP($B19,Mes!$C$79:$AV$131,MATCH(IY$1,Mes!$C$3:$AV$3,0),FALSE),""))*1000)</f>
        <v>#VALUE!</v>
      </c>
      <c r="IZ20" s="31" t="e">
        <f>((IFERROR(VLOOKUP($B19,Mes!$C$79:$AV$131,MATCH(IZ$1,Mes!$C$3:$AV$3,0),FALSE),""))*1000)</f>
        <v>#VALUE!</v>
      </c>
      <c r="JA20" s="31" t="e">
        <f>((IFERROR(VLOOKUP($B19,Mes!$C$79:$AV$131,MATCH(JA$1,Mes!$C$3:$AV$3,0),FALSE),""))*1000)</f>
        <v>#VALUE!</v>
      </c>
      <c r="JB20" s="31" t="e">
        <f>((IFERROR(VLOOKUP($B19,Mes!$C$79:$AV$131,MATCH(JB$1,Mes!$C$3:$AV$3,0),FALSE),""))*1000)</f>
        <v>#VALUE!</v>
      </c>
      <c r="JC20" s="31" t="e">
        <f>((IFERROR(VLOOKUP($B19,Mes!$C$79:$AV$131,MATCH(JC$1,Mes!$C$3:$AV$3,0),FALSE),""))*1000)</f>
        <v>#VALUE!</v>
      </c>
      <c r="JD20" s="31" t="e">
        <f>((IFERROR(VLOOKUP($B19,Mes!$C$79:$AV$131,MATCH(JD$1,Mes!$C$3:$AV$3,0),FALSE),""))*1000)</f>
        <v>#VALUE!</v>
      </c>
      <c r="JE20" s="31" t="e">
        <f>((IFERROR(VLOOKUP($B19,Mes!$C$79:$AV$131,MATCH(JE$1,Mes!$C$3:$AV$3,0),FALSE),""))*1000)</f>
        <v>#VALUE!</v>
      </c>
      <c r="JF20" s="31" t="e">
        <f>((IFERROR(VLOOKUP($B19,Mes!$C$79:$AV$131,MATCH(JF$1,Mes!$C$3:$AV$3,0),FALSE),""))*1000)</f>
        <v>#VALUE!</v>
      </c>
      <c r="JG20" s="31" t="e">
        <f>((IFERROR(VLOOKUP($B19,Mes!$C$79:$AV$131,MATCH(JG$1,Mes!$C$3:$AV$3,0),FALSE),""))*1000)</f>
        <v>#VALUE!</v>
      </c>
      <c r="JH20" s="31" t="e">
        <f>((IFERROR(VLOOKUP($B19,Mes!$C$79:$AV$131,MATCH(JH$1,Mes!$C$3:$AV$3,0),FALSE),""))*1000)</f>
        <v>#VALUE!</v>
      </c>
      <c r="JI20" s="31" t="e">
        <f>((IFERROR(VLOOKUP($B19,Mes!$C$79:$AV$131,MATCH(JI$1,Mes!$C$3:$AV$3,0),FALSE),""))*1000)</f>
        <v>#VALUE!</v>
      </c>
      <c r="JJ20" s="31" t="e">
        <f>((IFERROR(VLOOKUP($B19,Mes!$C$79:$AV$131,MATCH(JJ$1,Mes!$C$3:$AV$3,0),FALSE),""))*1000)</f>
        <v>#VALUE!</v>
      </c>
      <c r="JK20" s="31" t="e">
        <f>((IFERROR(VLOOKUP($B19,Mes!$C$79:$AV$131,MATCH(JK$1,Mes!$C$3:$AV$3,0),FALSE),""))*1000)</f>
        <v>#VALUE!</v>
      </c>
      <c r="JL20" s="31" t="e">
        <f>((IFERROR(VLOOKUP($B19,Mes!$C$79:$AV$131,MATCH(JL$1,Mes!$C$3:$AV$3,0),FALSE),""))*1000)</f>
        <v>#VALUE!</v>
      </c>
      <c r="JM20" s="31" t="e">
        <f>((IFERROR(VLOOKUP($B19,Mes!$C$79:$AV$131,MATCH(JM$1,Mes!$C$3:$AV$3,0),FALSE),""))*1000)</f>
        <v>#VALUE!</v>
      </c>
      <c r="JN20" s="31" t="e">
        <f>((IFERROR(VLOOKUP($B19,Mes!$C$79:$AV$131,MATCH(JN$1,Mes!$C$3:$AV$3,0),FALSE),""))*1000)</f>
        <v>#VALUE!</v>
      </c>
      <c r="JO20" s="31" t="e">
        <f>((IFERROR(VLOOKUP($B19,Mes!$C$79:$AV$131,MATCH(JO$1,Mes!$C$3:$AV$3,0),FALSE),""))*1000)</f>
        <v>#VALUE!</v>
      </c>
      <c r="JP20" s="31" t="e">
        <f>((IFERROR(VLOOKUP($B19,Mes!$C$79:$AV$131,MATCH(JP$1,Mes!$C$3:$AV$3,0),FALSE),""))*1000)</f>
        <v>#VALUE!</v>
      </c>
      <c r="JQ20" s="31" t="e">
        <f>((IFERROR(VLOOKUP($B19,Mes!$C$79:$AV$131,MATCH(JQ$1,Mes!$C$3:$AV$3,0),FALSE),""))*1000)</f>
        <v>#VALUE!</v>
      </c>
      <c r="JR20" s="31" t="e">
        <f>((IFERROR(VLOOKUP($B19,Mes!$C$79:$AV$131,MATCH(JR$1,Mes!$C$3:$AV$3,0),FALSE),""))*1000)</f>
        <v>#VALUE!</v>
      </c>
      <c r="JS20" s="31" t="e">
        <f>((IFERROR(VLOOKUP($B19,Mes!$C$79:$AV$131,MATCH(JS$1,Mes!$C$3:$AV$3,0),FALSE),""))*1000)</f>
        <v>#VALUE!</v>
      </c>
      <c r="JT20" s="31" t="e">
        <f>((IFERROR(VLOOKUP($B19,Mes!$C$79:$AV$131,MATCH(JT$1,Mes!$C$3:$AV$3,0),FALSE),""))*1000)</f>
        <v>#VALUE!</v>
      </c>
      <c r="JU20" s="30" t="e">
        <f>((IFERROR(VLOOKUP($B19,Mes!$C$79:$AV$131,MATCH(JU$1,Mes!$C$3:$AV$3,0),FALSE),""))*1000)</f>
        <v>#VALUE!</v>
      </c>
      <c r="JV20" s="30" t="e">
        <f>((IFERROR(VLOOKUP($B19,Mes!$C$79:$AV$131,MATCH(JV$1,Mes!$C$3:$AV$3,0),FALSE),""))*1000)</f>
        <v>#VALUE!</v>
      </c>
      <c r="JW20" s="30" t="e">
        <f>((IFERROR(VLOOKUP($B19,Mes!$C$79:$AV$131,MATCH(JW$1,Mes!$C$3:$AV$3,0),FALSE),""))*1000)</f>
        <v>#VALUE!</v>
      </c>
      <c r="JX20" s="30" t="e">
        <f>((IFERROR(VLOOKUP($B19,Mes!$C$79:$AV$131,MATCH(JX$1,Mes!$C$3:$AV$3,0),FALSE),""))*1000)</f>
        <v>#VALUE!</v>
      </c>
      <c r="JY20" s="30" t="e">
        <f>((IFERROR(VLOOKUP($B19,Mes!$C$79:$AV$131,MATCH(JY$1,Mes!$C$3:$AV$3,0),FALSE),""))*1000)</f>
        <v>#VALUE!</v>
      </c>
      <c r="JZ20" s="30" t="e">
        <f>((IFERROR(VLOOKUP($B19,Mes!$C$79:$AV$131,MATCH(JZ$1,Mes!$C$3:$AV$3,0),FALSE),""))*1000)</f>
        <v>#VALUE!</v>
      </c>
      <c r="KA20" s="30" t="e">
        <f>((IFERROR(VLOOKUP($B19,Mes!$C$79:$AV$131,MATCH(KA$1,Mes!$C$3:$AV$3,0),FALSE),""))*1000)</f>
        <v>#VALUE!</v>
      </c>
      <c r="KB20" s="30" t="e">
        <f>((IFERROR(VLOOKUP($B19,Mes!$C$79:$AV$131,MATCH(KB$1,Mes!$C$3:$AV$3,0),FALSE),""))*1000)</f>
        <v>#VALUE!</v>
      </c>
      <c r="KC20" s="30" t="e">
        <f>((IFERROR(VLOOKUP($B19,Mes!$C$79:$AV$131,MATCH(KC$1,Mes!$C$3:$AV$3,0),FALSE),""))*1000)</f>
        <v>#VALUE!</v>
      </c>
      <c r="KD20" s="30" t="e">
        <f>((IFERROR(VLOOKUP($B19,Mes!$C$79:$AV$131,MATCH(KD$1,Mes!$C$3:$AV$3,0),FALSE),""))*1000)</f>
        <v>#VALUE!</v>
      </c>
      <c r="KE20" s="30" t="e">
        <f>((IFERROR(VLOOKUP($B19,Mes!$C$79:$AV$131,MATCH(KE$1,Mes!$C$3:$AV$3,0),FALSE),""))*1000)</f>
        <v>#VALUE!</v>
      </c>
      <c r="KF20" s="30" t="e">
        <f>((IFERROR(VLOOKUP($B19,Mes!$C$79:$AV$131,MATCH(KF$1,Mes!$C$3:$AV$3,0),FALSE),""))*1000)</f>
        <v>#VALUE!</v>
      </c>
      <c r="KG20" s="30" t="e">
        <f>((IFERROR(VLOOKUP($B19,Mes!$C$79:$AV$131,MATCH(KG$1,Mes!$C$3:$AV$3,0),FALSE),""))*1000)</f>
        <v>#VALUE!</v>
      </c>
      <c r="KH20" s="30" t="e">
        <f>((IFERROR(VLOOKUP($B19,Mes!$C$79:$AV$131,MATCH(KH$1,Mes!$C$3:$AV$3,0),FALSE),""))*1000)</f>
        <v>#VALUE!</v>
      </c>
      <c r="KI20" s="30" t="e">
        <f>((IFERROR(VLOOKUP($B19,Mes!$C$79:$AV$131,MATCH(KI$1,Mes!$C$3:$AV$3,0),FALSE),""))*1000)</f>
        <v>#VALUE!</v>
      </c>
      <c r="KJ20" s="30" t="e">
        <f>((IFERROR(VLOOKUP($B19,Mes!$C$79:$AV$131,MATCH(KJ$1,Mes!$C$3:$AV$3,0),FALSE),""))*1000)</f>
        <v>#VALUE!</v>
      </c>
      <c r="KK20" s="30" t="e">
        <f>((IFERROR(VLOOKUP($B19,Mes!$C$79:$AV$131,MATCH(KK$1,Mes!$C$3:$AV$3,0),FALSE),""))*1000)</f>
        <v>#VALUE!</v>
      </c>
      <c r="KL20" s="30" t="e">
        <f>((IFERROR(VLOOKUP($B19,Mes!$C$79:$AV$131,MATCH(KL$1,Mes!$C$3:$AV$3,0),FALSE),""))*1000)</f>
        <v>#VALUE!</v>
      </c>
      <c r="KM20" s="30" t="e">
        <f>((IFERROR(VLOOKUP($B19,Mes!$C$79:$AV$131,MATCH(KM$1,Mes!$C$3:$AV$3,0),FALSE),""))*1000)</f>
        <v>#VALUE!</v>
      </c>
      <c r="KN20" s="30" t="e">
        <f>((IFERROR(VLOOKUP($B19,Mes!$C$79:$AV$131,MATCH(KN$1,Mes!$C$3:$AV$3,0),FALSE),""))*1000)</f>
        <v>#VALUE!</v>
      </c>
      <c r="KO20" s="30" t="e">
        <f>((IFERROR(VLOOKUP($B19,Mes!$C$79:$AV$131,MATCH(KO$1,Mes!$C$3:$AV$3,0),FALSE),""))*1000)</f>
        <v>#VALUE!</v>
      </c>
      <c r="KP20" s="30" t="e">
        <f>((IFERROR(VLOOKUP($B19,Mes!$C$79:$AV$131,MATCH(KP$1,Mes!$C$3:$AV$3,0),FALSE),""))*1000)</f>
        <v>#VALUE!</v>
      </c>
      <c r="KQ20" s="30" t="e">
        <f>((IFERROR(VLOOKUP($B19,Mes!$C$79:$AV$131,MATCH(KQ$1,Mes!$C$3:$AV$3,0),FALSE),""))*1000)</f>
        <v>#VALUE!</v>
      </c>
      <c r="KR20" s="30" t="e">
        <f>((IFERROR(VLOOKUP($B19,Mes!$C$79:$AV$131,MATCH(KR$1,Mes!$C$3:$AV$3,0),FALSE),""))*1000)</f>
        <v>#VALUE!</v>
      </c>
      <c r="KS20" s="30" t="e">
        <f>((IFERROR(VLOOKUP($B19,Mes!$C$79:$AV$131,MATCH(KS$1,Mes!$C$3:$AV$3,0),FALSE),""))*1000)</f>
        <v>#VALUE!</v>
      </c>
      <c r="KT20" s="30" t="e">
        <f>((IFERROR(VLOOKUP($B19,Mes!$C$79:$AV$131,MATCH(KT$1,Mes!$C$3:$AV$3,0),FALSE),""))*1000)</f>
        <v>#VALUE!</v>
      </c>
      <c r="KU20" s="30" t="e">
        <f>((IFERROR(VLOOKUP($B19,Mes!$C$79:$AV$131,MATCH(KU$1,Mes!$C$3:$AV$3,0),FALSE),""))*1000)</f>
        <v>#VALUE!</v>
      </c>
      <c r="KV20" s="30" t="e">
        <f>((IFERROR(VLOOKUP($B19,Mes!$C$79:$AV$131,MATCH(KV$1,Mes!$C$3:$AV$3,0),FALSE),""))*1000)</f>
        <v>#VALUE!</v>
      </c>
      <c r="KW20" s="30" t="e">
        <f>((IFERROR(VLOOKUP($B19,Mes!$C$79:$AV$131,MATCH(KW$1,Mes!$C$3:$AV$3,0),FALSE),""))*1000)</f>
        <v>#VALUE!</v>
      </c>
      <c r="KX20" s="30" t="e">
        <f>((IFERROR(VLOOKUP($B19,Mes!$C$79:$AV$131,MATCH(KX$1,Mes!$C$3:$AV$3,0),FALSE),""))*1000)</f>
        <v>#VALUE!</v>
      </c>
      <c r="KY20" s="30" t="e">
        <f>((IFERROR(VLOOKUP($B19,Mes!$C$79:$AV$131,MATCH(KY$1,Mes!$C$3:$AV$3,0),FALSE),""))*1000)</f>
        <v>#VALUE!</v>
      </c>
      <c r="KZ20" s="31" t="e">
        <f>((IFERROR(VLOOKUP($B19,Mes!$C$79:$AV$131,MATCH(KZ$1,Mes!$C$3:$AV$3,0),FALSE),""))*1000)</f>
        <v>#VALUE!</v>
      </c>
      <c r="LA20" s="31" t="e">
        <f>((IFERROR(VLOOKUP($B19,Mes!$C$79:$AV$131,MATCH(LA$1,Mes!$C$3:$AV$3,0),FALSE),""))*1000)</f>
        <v>#VALUE!</v>
      </c>
      <c r="LB20" s="31" t="e">
        <f>((IFERROR(VLOOKUP($B19,Mes!$C$79:$AV$131,MATCH(LB$1,Mes!$C$3:$AV$3,0),FALSE),""))*1000)</f>
        <v>#VALUE!</v>
      </c>
      <c r="LC20" s="31" t="e">
        <f>((IFERROR(VLOOKUP($B19,Mes!$C$79:$AV$131,MATCH(LC$1,Mes!$C$3:$AV$3,0),FALSE),""))*1000)</f>
        <v>#VALUE!</v>
      </c>
      <c r="LD20" s="31" t="e">
        <f>((IFERROR(VLOOKUP($B19,Mes!$C$79:$AV$131,MATCH(LD$1,Mes!$C$3:$AV$3,0),FALSE),""))*1000)</f>
        <v>#VALUE!</v>
      </c>
      <c r="LE20" s="31" t="e">
        <f>((IFERROR(VLOOKUP($B19,Mes!$C$79:$AV$131,MATCH(LE$1,Mes!$C$3:$AV$3,0),FALSE),""))*1000)</f>
        <v>#VALUE!</v>
      </c>
      <c r="LF20" s="31" t="e">
        <f>((IFERROR(VLOOKUP($B19,Mes!$C$79:$AV$131,MATCH(LF$1,Mes!$C$3:$AV$3,0),FALSE),""))*1000)</f>
        <v>#VALUE!</v>
      </c>
      <c r="LG20" s="31" t="e">
        <f>((IFERROR(VLOOKUP($B19,Mes!$C$79:$AV$131,MATCH(LG$1,Mes!$C$3:$AV$3,0),FALSE),""))*1000)</f>
        <v>#VALUE!</v>
      </c>
      <c r="LH20" s="31" t="e">
        <f>((IFERROR(VLOOKUP($B19,Mes!$C$79:$AV$131,MATCH(LH$1,Mes!$C$3:$AV$3,0),FALSE),""))*1000)</f>
        <v>#VALUE!</v>
      </c>
      <c r="LI20" s="31" t="e">
        <f>((IFERROR(VLOOKUP($B19,Mes!$C$79:$AV$131,MATCH(LI$1,Mes!$C$3:$AV$3,0),FALSE),""))*1000)</f>
        <v>#VALUE!</v>
      </c>
      <c r="LJ20" s="31" t="e">
        <f>((IFERROR(VLOOKUP($B19,Mes!$C$79:$AV$131,MATCH(LJ$1,Mes!$C$3:$AV$3,0),FALSE),""))*1000)</f>
        <v>#VALUE!</v>
      </c>
      <c r="LK20" s="31" t="e">
        <f>((IFERROR(VLOOKUP($B19,Mes!$C$79:$AV$131,MATCH(LK$1,Mes!$C$3:$AV$3,0),FALSE),""))*1000)</f>
        <v>#VALUE!</v>
      </c>
      <c r="LL20" s="31" t="e">
        <f>((IFERROR(VLOOKUP($B19,Mes!$C$79:$AV$131,MATCH(LL$1,Mes!$C$3:$AV$3,0),FALSE),""))*1000)</f>
        <v>#VALUE!</v>
      </c>
      <c r="LM20" s="31" t="e">
        <f>((IFERROR(VLOOKUP($B19,Mes!$C$79:$AV$131,MATCH(LM$1,Mes!$C$3:$AV$3,0),FALSE),""))*1000)</f>
        <v>#VALUE!</v>
      </c>
      <c r="LN20" s="31" t="e">
        <f>((IFERROR(VLOOKUP($B19,Mes!$C$79:$AV$131,MATCH(LN$1,Mes!$C$3:$AV$3,0),FALSE),""))*1000)</f>
        <v>#VALUE!</v>
      </c>
      <c r="LO20" s="31" t="e">
        <f>((IFERROR(VLOOKUP($B19,Mes!$C$79:$AV$131,MATCH(LO$1,Mes!$C$3:$AV$3,0),FALSE),""))*1000)</f>
        <v>#VALUE!</v>
      </c>
      <c r="LP20" s="31" t="e">
        <f>((IFERROR(VLOOKUP($B19,Mes!$C$79:$AV$131,MATCH(LP$1,Mes!$C$3:$AV$3,0),FALSE),""))*1000)</f>
        <v>#VALUE!</v>
      </c>
      <c r="LQ20" s="31" t="e">
        <f>((IFERROR(VLOOKUP($B19,Mes!$C$79:$AV$131,MATCH(LQ$1,Mes!$C$3:$AV$3,0),FALSE),""))*1000)</f>
        <v>#VALUE!</v>
      </c>
      <c r="LR20" s="31" t="e">
        <f>((IFERROR(VLOOKUP($B19,Mes!$C$79:$AV$131,MATCH(LR$1,Mes!$C$3:$AV$3,0),FALSE),""))*1000)</f>
        <v>#VALUE!</v>
      </c>
      <c r="LS20" s="31" t="e">
        <f>((IFERROR(VLOOKUP($B19,Mes!$C$79:$AV$131,MATCH(LS$1,Mes!$C$3:$AV$3,0),FALSE),""))*1000)</f>
        <v>#VALUE!</v>
      </c>
      <c r="LT20" s="31" t="e">
        <f>((IFERROR(VLOOKUP($B19,Mes!$C$79:$AV$131,MATCH(LT$1,Mes!$C$3:$AV$3,0),FALSE),""))*1000)</f>
        <v>#VALUE!</v>
      </c>
      <c r="LU20" s="31" t="e">
        <f>((IFERROR(VLOOKUP($B19,Mes!$C$79:$AV$131,MATCH(LU$1,Mes!$C$3:$AV$3,0),FALSE),""))*1000)</f>
        <v>#VALUE!</v>
      </c>
      <c r="LV20" s="31" t="e">
        <f>((IFERROR(VLOOKUP($B19,Mes!$C$79:$AV$131,MATCH(LV$1,Mes!$C$3:$AV$3,0),FALSE),""))*1000)</f>
        <v>#VALUE!</v>
      </c>
      <c r="LW20" s="31" t="e">
        <f>((IFERROR(VLOOKUP($B19,Mes!$C$79:$AV$131,MATCH(LW$1,Mes!$C$3:$AV$3,0),FALSE),""))*1000)</f>
        <v>#VALUE!</v>
      </c>
      <c r="LX20" s="31" t="e">
        <f>((IFERROR(VLOOKUP($B19,Mes!$C$79:$AV$131,MATCH(LX$1,Mes!$C$3:$AV$3,0),FALSE),""))*1000)</f>
        <v>#VALUE!</v>
      </c>
      <c r="LY20" s="31" t="e">
        <f>((IFERROR(VLOOKUP($B19,Mes!$C$79:$AV$131,MATCH(LY$1,Mes!$C$3:$AV$3,0),FALSE),""))*1000)</f>
        <v>#VALUE!</v>
      </c>
      <c r="LZ20" s="31" t="e">
        <f>((IFERROR(VLOOKUP($B19,Mes!$C$79:$AV$131,MATCH(LZ$1,Mes!$C$3:$AV$3,0),FALSE),""))*1000)</f>
        <v>#VALUE!</v>
      </c>
      <c r="MA20" s="31" t="e">
        <f>((IFERROR(VLOOKUP($B19,Mes!$C$79:$AV$131,MATCH(MA$1,Mes!$C$3:$AV$3,0),FALSE),""))*1000)</f>
        <v>#VALUE!</v>
      </c>
      <c r="MB20" s="31" t="e">
        <f>((IFERROR(VLOOKUP($B19,Mes!$C$79:$AV$131,MATCH(MB$1,Mes!$C$3:$AV$3,0),FALSE),""))*1000)</f>
        <v>#VALUE!</v>
      </c>
      <c r="MC20" s="31" t="e">
        <f>((IFERROR(VLOOKUP($B19,Mes!$C$79:$AV$131,MATCH(MC$1,Mes!$C$3:$AV$3,0),FALSE),""))*1000)</f>
        <v>#VALUE!</v>
      </c>
      <c r="MD20" s="30" t="e">
        <f>((IFERROR(VLOOKUP($B19,Mes!$C$79:$AV$131,MATCH(MD$1,Mes!$C$3:$AV$3,0),FALSE),""))*1000)</f>
        <v>#VALUE!</v>
      </c>
      <c r="ME20" s="30" t="e">
        <f>((IFERROR(VLOOKUP($B19,Mes!$C$79:$AV$131,MATCH(ME$1,Mes!$C$3:$AV$3,0),FALSE),""))*1000)</f>
        <v>#VALUE!</v>
      </c>
      <c r="MF20" s="30" t="e">
        <f>((IFERROR(VLOOKUP($B19,Mes!$C$79:$AV$131,MATCH(MF$1,Mes!$C$3:$AV$3,0),FALSE),""))*1000)</f>
        <v>#VALUE!</v>
      </c>
      <c r="MG20" s="30" t="e">
        <f>((IFERROR(VLOOKUP($B19,Mes!$C$79:$AV$131,MATCH(MG$1,Mes!$C$3:$AV$3,0),FALSE),""))*1000)</f>
        <v>#VALUE!</v>
      </c>
      <c r="MH20" s="30" t="e">
        <f>((IFERROR(VLOOKUP($B19,Mes!$C$79:$AV$131,MATCH(MH$1,Mes!$C$3:$AV$3,0),FALSE),""))*1000)</f>
        <v>#VALUE!</v>
      </c>
      <c r="MI20" s="30" t="e">
        <f>((IFERROR(VLOOKUP($B19,Mes!$C$79:$AV$131,MATCH(MI$1,Mes!$C$3:$AV$3,0),FALSE),""))*1000)</f>
        <v>#VALUE!</v>
      </c>
      <c r="MJ20" s="30" t="e">
        <f>((IFERROR(VLOOKUP($B19,Mes!$C$79:$AV$131,MATCH(MJ$1,Mes!$C$3:$AV$3,0),FALSE),""))*1000)</f>
        <v>#VALUE!</v>
      </c>
      <c r="MK20" s="30" t="e">
        <f>((IFERROR(VLOOKUP($B19,Mes!$C$79:$AV$131,MATCH(MK$1,Mes!$C$3:$AV$3,0),FALSE),""))*1000)</f>
        <v>#VALUE!</v>
      </c>
      <c r="ML20" s="30" t="e">
        <f>((IFERROR(VLOOKUP($B19,Mes!$C$79:$AV$131,MATCH(ML$1,Mes!$C$3:$AV$3,0),FALSE),""))*1000)</f>
        <v>#VALUE!</v>
      </c>
      <c r="MM20" s="30" t="e">
        <f>((IFERROR(VLOOKUP($B19,Mes!$C$79:$AV$131,MATCH(MM$1,Mes!$C$3:$AV$3,0),FALSE),""))*1000)</f>
        <v>#VALUE!</v>
      </c>
      <c r="MN20" s="30" t="e">
        <f>((IFERROR(VLOOKUP($B19,Mes!$C$79:$AV$131,MATCH(MN$1,Mes!$C$3:$AV$3,0),FALSE),""))*1000)</f>
        <v>#VALUE!</v>
      </c>
      <c r="MO20" s="30" t="e">
        <f>((IFERROR(VLOOKUP($B19,Mes!$C$79:$AV$131,MATCH(MO$1,Mes!$C$3:$AV$3,0),FALSE),""))*1000)</f>
        <v>#VALUE!</v>
      </c>
      <c r="MP20" s="30" t="e">
        <f>((IFERROR(VLOOKUP($B19,Mes!$C$79:$AV$131,MATCH(MP$1,Mes!$C$3:$AV$3,0),FALSE),""))*1000)</f>
        <v>#VALUE!</v>
      </c>
      <c r="MQ20" s="30" t="e">
        <f>((IFERROR(VLOOKUP($B19,Mes!$C$79:$AV$131,MATCH(MQ$1,Mes!$C$3:$AV$3,0),FALSE),""))*1000)</f>
        <v>#VALUE!</v>
      </c>
      <c r="MR20" s="30" t="e">
        <f>((IFERROR(VLOOKUP($B19,Mes!$C$79:$AV$131,MATCH(MR$1,Mes!$C$3:$AV$3,0),FALSE),""))*1000)</f>
        <v>#VALUE!</v>
      </c>
      <c r="MS20" s="30" t="e">
        <f>((IFERROR(VLOOKUP($B19,Mes!$C$79:$AV$131,MATCH(MS$1,Mes!$C$3:$AV$3,0),FALSE),""))*1000)</f>
        <v>#VALUE!</v>
      </c>
      <c r="MT20" s="30" t="e">
        <f>((IFERROR(VLOOKUP($B19,Mes!$C$79:$AV$131,MATCH(MT$1,Mes!$C$3:$AV$3,0),FALSE),""))*1000)</f>
        <v>#VALUE!</v>
      </c>
      <c r="MU20" s="30" t="e">
        <f>((IFERROR(VLOOKUP($B19,Mes!$C$79:$AV$131,MATCH(MU$1,Mes!$C$3:$AV$3,0),FALSE),""))*1000)</f>
        <v>#VALUE!</v>
      </c>
      <c r="MV20" s="30" t="e">
        <f>((IFERROR(VLOOKUP($B19,Mes!$C$79:$AV$131,MATCH(MV$1,Mes!$C$3:$AV$3,0),FALSE),""))*1000)</f>
        <v>#VALUE!</v>
      </c>
      <c r="MW20" s="30" t="e">
        <f>((IFERROR(VLOOKUP($B19,Mes!$C$79:$AV$131,MATCH(MW$1,Mes!$C$3:$AV$3,0),FALSE),""))*1000)</f>
        <v>#VALUE!</v>
      </c>
      <c r="MX20" s="30" t="e">
        <f>((IFERROR(VLOOKUP($B19,Mes!$C$79:$AV$131,MATCH(MX$1,Mes!$C$3:$AV$3,0),FALSE),""))*1000)</f>
        <v>#VALUE!</v>
      </c>
      <c r="MY20" s="30" t="e">
        <f>((IFERROR(VLOOKUP($B19,Mes!$C$79:$AV$131,MATCH(MY$1,Mes!$C$3:$AV$3,0),FALSE),""))*1000)</f>
        <v>#VALUE!</v>
      </c>
      <c r="MZ20" s="30" t="e">
        <f>((IFERROR(VLOOKUP($B19,Mes!$C$79:$AV$131,MATCH(MZ$1,Mes!$C$3:$AV$3,0),FALSE),""))*1000)</f>
        <v>#VALUE!</v>
      </c>
      <c r="NA20" s="30" t="e">
        <f>((IFERROR(VLOOKUP($B19,Mes!$C$79:$AV$131,MATCH(NA$1,Mes!$C$3:$AV$3,0),FALSE),""))*1000)</f>
        <v>#VALUE!</v>
      </c>
      <c r="NB20" s="30" t="e">
        <f>((IFERROR(VLOOKUP($B19,Mes!$C$79:$AV$131,MATCH(NB$1,Mes!$C$3:$AV$3,0),FALSE),""))*1000)</f>
        <v>#VALUE!</v>
      </c>
      <c r="NC20" s="30" t="e">
        <f>((IFERROR(VLOOKUP($B19,Mes!$C$79:$AV$131,MATCH(NC$1,Mes!$C$3:$AV$3,0),FALSE),""))*1000)</f>
        <v>#VALUE!</v>
      </c>
      <c r="ND20" s="30" t="e">
        <f>((IFERROR(VLOOKUP($B19,Mes!$C$79:$AV$131,MATCH(ND$1,Mes!$C$3:$AV$3,0),FALSE),""))*1000)</f>
        <v>#VALUE!</v>
      </c>
      <c r="NE20" s="30" t="e">
        <f>((IFERROR(VLOOKUP($B19,Mes!$C$79:$AV$131,MATCH(NE$1,Mes!$C$3:$AV$3,0),FALSE),""))*1000)</f>
        <v>#VALUE!</v>
      </c>
      <c r="NF20" s="30" t="e">
        <f>((IFERROR(VLOOKUP($B19,Mes!$C$79:$AV$131,MATCH(NF$1,Mes!$C$3:$AV$3,0),FALSE),""))*1000)</f>
        <v>#VALUE!</v>
      </c>
      <c r="NG20" s="30" t="e">
        <f>((IFERROR(VLOOKUP($B19,Mes!$C$79:$AV$131,MATCH(NG$1,Mes!$C$3:$AV$3,0),FALSE),""))*1000)</f>
        <v>#VALUE!</v>
      </c>
      <c r="NH20" s="30" t="e">
        <f>((IFERROR(VLOOKUP($B19,Mes!$C$79:$AV$131,MATCH(NH$1,Mes!$C$3:$AV$3,0),FALSE),""))*1000)</f>
        <v>#VALUE!</v>
      </c>
    </row>
    <row r="21" spans="1:372" s="32" customFormat="1" ht="14.4" outlineLevel="1" x14ac:dyDescent="0.2">
      <c r="A21" s="15"/>
      <c r="B21" s="14"/>
      <c r="C21" s="14"/>
      <c r="D21" s="14"/>
      <c r="E21" s="27" t="s">
        <v>226</v>
      </c>
      <c r="F21" s="61"/>
      <c r="G21" s="68"/>
      <c r="H21" s="68"/>
      <c r="I21" s="68"/>
      <c r="J21" s="68">
        <v>11183.31</v>
      </c>
      <c r="K21" s="68">
        <v>9760.2270000000008</v>
      </c>
      <c r="L21" s="68">
        <v>9004.6959999999999</v>
      </c>
      <c r="M21" s="68">
        <v>8837.8080000000009</v>
      </c>
      <c r="N21" s="68">
        <v>8638.268</v>
      </c>
      <c r="O21" s="68"/>
      <c r="P21" s="68"/>
      <c r="Q21" s="68">
        <v>9508.9879999999994</v>
      </c>
      <c r="R21" s="68">
        <v>8983.8349999999991</v>
      </c>
      <c r="S21" s="68">
        <v>12128.404000000002</v>
      </c>
      <c r="T21" s="68">
        <v>12847.655000000001</v>
      </c>
      <c r="U21" s="68">
        <v>14677.074000000002</v>
      </c>
      <c r="V21" s="68"/>
      <c r="W21" s="68"/>
      <c r="X21" s="68">
        <v>18063.812000000002</v>
      </c>
      <c r="Y21" s="68">
        <v>16921.899000000001</v>
      </c>
      <c r="Z21" s="68">
        <v>16521.004999999997</v>
      </c>
      <c r="AA21" s="68">
        <v>15926.013000000001</v>
      </c>
      <c r="AB21" s="68">
        <v>14830.356999999998</v>
      </c>
      <c r="AC21" s="68"/>
      <c r="AD21" s="68"/>
      <c r="AE21" s="68">
        <v>17201.254999999997</v>
      </c>
      <c r="AF21" s="68">
        <v>16714.196</v>
      </c>
      <c r="AG21" s="68">
        <v>16156.391</v>
      </c>
      <c r="AH21" s="68">
        <v>16103.785</v>
      </c>
      <c r="AI21" s="68"/>
      <c r="AJ21" s="68"/>
      <c r="AK21" s="68"/>
      <c r="AL21" s="68">
        <v>14857.566999999999</v>
      </c>
      <c r="AM21" s="68">
        <v>14315.181</v>
      </c>
      <c r="AN21" s="68">
        <v>14197.271000000001</v>
      </c>
      <c r="AO21" s="68">
        <v>13575.069000000003</v>
      </c>
      <c r="AP21" s="68">
        <v>13401.831999999999</v>
      </c>
      <c r="AQ21" s="68"/>
      <c r="AR21" s="68"/>
      <c r="AS21" s="68"/>
      <c r="AT21" s="68">
        <v>14379.578000000001</v>
      </c>
      <c r="AU21" s="68">
        <v>13919.729000000001</v>
      </c>
      <c r="AV21" s="68">
        <v>16860.223000000002</v>
      </c>
      <c r="AW21" s="68">
        <v>16547.308000000001</v>
      </c>
      <c r="AX21" s="68"/>
      <c r="AY21" s="68"/>
      <c r="AZ21" s="68">
        <v>17610.311999999998</v>
      </c>
      <c r="BA21" s="68">
        <v>16462.05</v>
      </c>
      <c r="BB21" s="68">
        <v>16318.743999999999</v>
      </c>
      <c r="BC21" s="68">
        <v>15433.512000000001</v>
      </c>
      <c r="BD21" s="68">
        <v>15067.991000000004</v>
      </c>
      <c r="BE21" s="68"/>
      <c r="BF21" s="68"/>
      <c r="BG21" s="68">
        <v>13858.96</v>
      </c>
      <c r="BH21" s="68">
        <v>13366.458999999999</v>
      </c>
      <c r="BI21" s="68">
        <v>13039.031999999997</v>
      </c>
      <c r="BJ21" s="68">
        <v>13918.822</v>
      </c>
      <c r="BK21" s="68">
        <v>11881.7</v>
      </c>
      <c r="BL21" s="68"/>
      <c r="BM21" s="68"/>
      <c r="BN21" s="68">
        <v>10688.088</v>
      </c>
      <c r="BO21" s="68">
        <v>10239.123</v>
      </c>
      <c r="BP21" s="68">
        <v>9595.1530000000002</v>
      </c>
      <c r="BQ21" s="68">
        <v>7592.4970000000003</v>
      </c>
      <c r="BR21" s="68">
        <v>5054.7110000000002</v>
      </c>
      <c r="BS21" s="68"/>
      <c r="BT21" s="68"/>
      <c r="BU21" s="68">
        <v>10630.947</v>
      </c>
      <c r="BV21" s="68">
        <v>10137.539000000001</v>
      </c>
      <c r="BW21" s="68">
        <v>9832.7870000000003</v>
      </c>
      <c r="BX21" s="68">
        <v>9238.7019999999993</v>
      </c>
      <c r="BY21" s="68">
        <v>8582.9409999999989</v>
      </c>
      <c r="BZ21" s="68"/>
      <c r="CA21" s="68"/>
      <c r="CB21" s="68">
        <v>6519.5159999999996</v>
      </c>
      <c r="CC21" s="68">
        <v>5933.5940000000001</v>
      </c>
      <c r="CD21" s="68">
        <v>5820.2190000000001</v>
      </c>
      <c r="CE21" s="68">
        <v>6475.9800000000005</v>
      </c>
      <c r="CF21" s="68">
        <v>8553.0099999999984</v>
      </c>
      <c r="CG21" s="68"/>
      <c r="CH21" s="68"/>
      <c r="CI21" s="68">
        <v>13244.921000000002</v>
      </c>
      <c r="CJ21" s="68">
        <v>14281.622000000001</v>
      </c>
      <c r="CK21" s="68">
        <v>15175.017</v>
      </c>
      <c r="CL21" s="68">
        <v>15678.401999999998</v>
      </c>
      <c r="CM21" s="68"/>
      <c r="CN21" s="68"/>
      <c r="CO21" s="68"/>
      <c r="CP21" s="68"/>
      <c r="CQ21" s="68"/>
      <c r="CR21" s="68"/>
      <c r="CS21" s="68">
        <v>13244.921000000002</v>
      </c>
      <c r="CT21" s="68"/>
      <c r="CU21" s="68"/>
      <c r="CV21" s="68"/>
      <c r="CW21" s="68"/>
      <c r="CX21" s="68"/>
      <c r="CY21" s="68"/>
      <c r="CZ21" s="68"/>
      <c r="DA21" s="68"/>
      <c r="DB21" s="68"/>
      <c r="DC21" s="68"/>
      <c r="DD21" s="68"/>
      <c r="DE21" s="68"/>
      <c r="DF21" s="68"/>
      <c r="DG21" s="68"/>
      <c r="DH21" s="68"/>
      <c r="DI21" s="68"/>
      <c r="DJ21" s="68"/>
      <c r="DK21" s="68"/>
      <c r="DL21" s="68"/>
      <c r="DM21" s="68"/>
      <c r="DN21" s="68"/>
      <c r="DO21" s="68"/>
      <c r="DP21" s="68"/>
      <c r="DQ21" s="68"/>
      <c r="DR21" s="68"/>
      <c r="DS21" s="68"/>
      <c r="DT21" s="68"/>
      <c r="DU21" s="68"/>
      <c r="DV21" s="68"/>
      <c r="DW21" s="68"/>
      <c r="DX21" s="68"/>
      <c r="DY21" s="68"/>
      <c r="DZ21" s="68"/>
      <c r="EA21" s="68"/>
      <c r="EB21" s="68"/>
      <c r="EC21" s="68"/>
      <c r="ED21" s="68"/>
      <c r="EE21" s="68"/>
      <c r="EF21" s="68"/>
      <c r="EG21" s="68"/>
      <c r="EH21" s="68"/>
      <c r="EI21" s="68"/>
      <c r="EJ21" s="68"/>
      <c r="EK21" s="68"/>
      <c r="EL21" s="68"/>
      <c r="EM21" s="68"/>
      <c r="EN21" s="68"/>
      <c r="EO21" s="68"/>
      <c r="EP21" s="68"/>
      <c r="EQ21" s="68"/>
      <c r="ER21" s="68"/>
      <c r="ES21" s="68"/>
      <c r="ET21" s="68"/>
      <c r="EU21" s="68"/>
      <c r="EV21" s="68"/>
      <c r="EW21" s="68"/>
      <c r="EX21" s="68"/>
      <c r="EY21" s="68"/>
      <c r="EZ21" s="68"/>
      <c r="FA21" s="68"/>
      <c r="FB21" s="68"/>
      <c r="FC21" s="68"/>
      <c r="FD21" s="68"/>
      <c r="FE21" s="68">
        <v>0</v>
      </c>
      <c r="FF21" s="68"/>
      <c r="FG21" s="68">
        <v>0</v>
      </c>
      <c r="FH21" s="68">
        <v>0</v>
      </c>
      <c r="FI21" s="68">
        <v>392</v>
      </c>
      <c r="FJ21" s="68"/>
      <c r="FK21" s="68"/>
      <c r="FL21" s="68">
        <v>52</v>
      </c>
      <c r="FM21" s="68"/>
      <c r="FN21" s="68"/>
      <c r="FO21" s="68">
        <v>38</v>
      </c>
      <c r="FP21" s="68"/>
      <c r="FQ21" s="68">
        <v>0</v>
      </c>
      <c r="FR21" s="68"/>
      <c r="FS21" s="68"/>
      <c r="FT21" s="68"/>
      <c r="FU21" s="68"/>
      <c r="FV21" s="68"/>
      <c r="FW21" s="68"/>
      <c r="FX21" s="68"/>
      <c r="FY21" s="68"/>
      <c r="FZ21" s="68"/>
      <c r="GA21" s="68"/>
      <c r="GB21" s="68"/>
      <c r="GC21" s="68"/>
      <c r="GD21" s="68"/>
      <c r="GE21" s="68"/>
      <c r="GF21" s="68"/>
      <c r="GG21" s="68"/>
      <c r="GH21" s="68"/>
      <c r="GI21" s="68"/>
      <c r="GJ21" s="68"/>
      <c r="GK21" s="68"/>
      <c r="GL21" s="68"/>
      <c r="GM21" s="68"/>
      <c r="GN21" s="68"/>
      <c r="GO21" s="68"/>
      <c r="GP21" s="68"/>
      <c r="GQ21" s="68"/>
      <c r="GR21" s="68"/>
      <c r="GS21" s="68"/>
      <c r="GT21" s="68"/>
      <c r="GU21" s="68"/>
      <c r="GV21" s="68"/>
      <c r="GW21" s="68"/>
      <c r="GX21" s="68"/>
      <c r="GY21" s="68"/>
      <c r="GZ21" s="68"/>
      <c r="HA21" s="68"/>
      <c r="HB21" s="68"/>
      <c r="HC21" s="68"/>
      <c r="HD21" s="68"/>
      <c r="HE21" s="68"/>
      <c r="HF21" s="68"/>
      <c r="HG21" s="68"/>
      <c r="HH21" s="68"/>
      <c r="HI21" s="68"/>
      <c r="HJ21" s="68"/>
      <c r="HK21" s="68"/>
      <c r="HL21" s="68"/>
      <c r="HM21" s="68"/>
      <c r="HN21" s="68"/>
      <c r="HO21" s="68"/>
      <c r="HP21" s="68"/>
      <c r="HQ21" s="68"/>
      <c r="HR21" s="68"/>
      <c r="HS21" s="68"/>
      <c r="HT21" s="68"/>
      <c r="HU21" s="68"/>
      <c r="HV21" s="68"/>
      <c r="HW21" s="68"/>
      <c r="HX21" s="68"/>
      <c r="HY21" s="68"/>
      <c r="HZ21" s="68"/>
      <c r="IA21" s="68"/>
      <c r="IB21" s="68"/>
      <c r="IC21" s="68"/>
      <c r="ID21" s="68"/>
      <c r="IE21" s="68"/>
      <c r="IF21" s="68"/>
      <c r="IG21" s="68"/>
      <c r="IH21" s="68"/>
      <c r="II21" s="68"/>
      <c r="IJ21" s="68"/>
      <c r="IK21" s="68"/>
      <c r="IL21" s="68"/>
      <c r="IM21" s="68"/>
      <c r="IN21" s="68"/>
      <c r="IO21" s="68"/>
      <c r="IP21" s="68"/>
      <c r="IQ21" s="68"/>
      <c r="IR21" s="68"/>
      <c r="IS21" s="68"/>
      <c r="IT21" s="68"/>
      <c r="IU21" s="68"/>
      <c r="IV21" s="68"/>
      <c r="IW21" s="68"/>
      <c r="IX21" s="68"/>
      <c r="IY21" s="68"/>
      <c r="IZ21" s="68"/>
      <c r="JA21" s="68"/>
      <c r="JB21" s="68"/>
      <c r="JC21" s="68"/>
      <c r="JD21" s="68"/>
      <c r="JE21" s="68"/>
      <c r="JF21" s="68"/>
      <c r="JG21" s="68"/>
      <c r="JH21" s="68"/>
      <c r="JI21" s="68"/>
      <c r="JJ21" s="68"/>
      <c r="JK21" s="68"/>
      <c r="JL21" s="68"/>
      <c r="JM21" s="68"/>
      <c r="JN21" s="68"/>
      <c r="JO21" s="68"/>
      <c r="JP21" s="68"/>
      <c r="JQ21" s="68"/>
      <c r="JR21" s="68"/>
      <c r="JS21" s="68"/>
      <c r="JT21" s="68"/>
      <c r="JU21" s="68"/>
      <c r="JV21" s="68"/>
      <c r="JW21" s="68"/>
      <c r="JX21" s="68"/>
      <c r="JY21" s="68"/>
      <c r="JZ21" s="68"/>
      <c r="KA21" s="68"/>
      <c r="KB21" s="68"/>
      <c r="KC21" s="68"/>
      <c r="KD21" s="68"/>
      <c r="KE21" s="68"/>
      <c r="KF21" s="68"/>
      <c r="KG21" s="68"/>
      <c r="KH21" s="68"/>
      <c r="KI21" s="68"/>
      <c r="KJ21" s="68"/>
      <c r="KK21" s="68"/>
      <c r="KL21" s="68"/>
      <c r="KM21" s="68"/>
      <c r="KN21" s="68"/>
      <c r="KO21" s="68"/>
      <c r="KP21" s="68"/>
      <c r="KQ21" s="68"/>
      <c r="KR21" s="68"/>
      <c r="KS21" s="68"/>
      <c r="KT21" s="68"/>
      <c r="KU21" s="68"/>
      <c r="KV21" s="68"/>
      <c r="KW21" s="68"/>
      <c r="KX21" s="68"/>
      <c r="KY21" s="68"/>
      <c r="KZ21" s="68"/>
      <c r="LA21" s="68"/>
      <c r="LB21" s="68"/>
      <c r="LC21" s="68"/>
      <c r="LD21" s="68"/>
      <c r="LE21" s="68"/>
      <c r="LF21" s="68"/>
      <c r="LG21" s="68"/>
      <c r="LH21" s="68"/>
      <c r="LI21" s="68"/>
      <c r="LJ21" s="68"/>
      <c r="LK21" s="68"/>
      <c r="LL21" s="68"/>
      <c r="LM21" s="68"/>
      <c r="LN21" s="68"/>
      <c r="LO21" s="68"/>
      <c r="LP21" s="68"/>
      <c r="LQ21" s="68"/>
      <c r="LR21" s="68"/>
      <c r="LS21" s="68"/>
      <c r="LT21" s="68"/>
      <c r="LU21" s="68"/>
      <c r="LV21" s="68"/>
      <c r="LW21" s="68"/>
      <c r="LX21" s="68"/>
      <c r="LY21" s="68"/>
      <c r="LZ21" s="68"/>
      <c r="MA21" s="68"/>
      <c r="MB21" s="68"/>
      <c r="MC21" s="68"/>
      <c r="MD21" s="68"/>
      <c r="ME21" s="68"/>
      <c r="MF21" s="68"/>
      <c r="MG21" s="68"/>
      <c r="MH21" s="68"/>
      <c r="MI21" s="68"/>
      <c r="MJ21" s="68"/>
      <c r="MK21" s="68"/>
      <c r="ML21" s="68"/>
      <c r="MM21" s="68"/>
      <c r="MN21" s="68"/>
      <c r="MO21" s="68"/>
      <c r="MP21" s="68"/>
      <c r="MQ21" s="68"/>
      <c r="MR21" s="68"/>
      <c r="MS21" s="68"/>
      <c r="MT21" s="68"/>
      <c r="MU21" s="68"/>
      <c r="MV21" s="68"/>
      <c r="MW21" s="68"/>
      <c r="MX21" s="68"/>
      <c r="MY21" s="68"/>
      <c r="MZ21" s="68"/>
      <c r="NA21" s="68"/>
      <c r="NB21" s="68"/>
      <c r="NC21" s="68"/>
      <c r="ND21" s="68"/>
      <c r="NE21" s="68"/>
      <c r="NF21" s="68"/>
      <c r="NG21" s="68"/>
      <c r="NH21" s="68"/>
    </row>
    <row r="22" spans="1:372" s="34" customFormat="1" ht="14.4" outlineLevel="1" x14ac:dyDescent="0.2">
      <c r="A22" s="16"/>
      <c r="B22" s="14"/>
      <c r="C22" s="14"/>
      <c r="D22" s="14"/>
      <c r="E22" s="27" t="s">
        <v>220</v>
      </c>
      <c r="F22" s="25"/>
      <c r="G22" s="68"/>
      <c r="H22" s="68"/>
      <c r="I22" s="68"/>
      <c r="J22" s="68">
        <v>9907.1609999999982</v>
      </c>
      <c r="K22" s="68">
        <v>6743.545000000001</v>
      </c>
      <c r="L22" s="68">
        <v>6157.6229999999996</v>
      </c>
      <c r="M22" s="68">
        <v>6531.3070000000007</v>
      </c>
      <c r="N22" s="68">
        <v>6036.0849999999991</v>
      </c>
      <c r="O22" s="68"/>
      <c r="P22" s="68"/>
      <c r="Q22" s="68">
        <v>6991.155999999999</v>
      </c>
      <c r="R22" s="68">
        <v>5688.7039999999988</v>
      </c>
      <c r="S22" s="68">
        <v>7317.6760000000022</v>
      </c>
      <c r="T22" s="68">
        <v>8200.1869999999999</v>
      </c>
      <c r="U22" s="68">
        <v>10622.784000000003</v>
      </c>
      <c r="V22" s="68"/>
      <c r="W22" s="68"/>
      <c r="X22" s="68">
        <v>10270.868000000002</v>
      </c>
      <c r="Y22" s="68">
        <v>9220.5619999999999</v>
      </c>
      <c r="Z22" s="68">
        <v>12212.754999999997</v>
      </c>
      <c r="AA22" s="68">
        <v>11239.544000000002</v>
      </c>
      <c r="AB22" s="68">
        <v>12475.784999999998</v>
      </c>
      <c r="AC22" s="68"/>
      <c r="AD22" s="68"/>
      <c r="AE22" s="68">
        <v>15496.094999999998</v>
      </c>
      <c r="AF22" s="68">
        <v>14654.398999999999</v>
      </c>
      <c r="AG22" s="68">
        <v>14457.579999999998</v>
      </c>
      <c r="AH22" s="68">
        <v>11502.574000000001</v>
      </c>
      <c r="AI22" s="68"/>
      <c r="AJ22" s="68"/>
      <c r="AK22" s="68"/>
      <c r="AL22" s="68">
        <v>11567.877999999999</v>
      </c>
      <c r="AM22" s="68">
        <v>12360.596</v>
      </c>
      <c r="AN22" s="68">
        <v>12108.45</v>
      </c>
      <c r="AO22" s="68">
        <v>11463.573000000002</v>
      </c>
      <c r="AP22" s="68">
        <v>11293.963999999998</v>
      </c>
      <c r="AQ22" s="68"/>
      <c r="AR22" s="68"/>
      <c r="AS22" s="68"/>
      <c r="AT22" s="68">
        <v>12736.094000000001</v>
      </c>
      <c r="AU22" s="68">
        <v>9782.9020000000019</v>
      </c>
      <c r="AV22" s="68">
        <v>12519.321000000002</v>
      </c>
      <c r="AW22" s="68">
        <v>12951.960000000001</v>
      </c>
      <c r="AX22" s="68"/>
      <c r="AY22" s="68"/>
      <c r="AZ22" s="68">
        <v>13700.234999999999</v>
      </c>
      <c r="BA22" s="68">
        <v>12927.471</v>
      </c>
      <c r="BB22" s="68">
        <v>13842.634</v>
      </c>
      <c r="BC22" s="68">
        <v>12815.91</v>
      </c>
      <c r="BD22" s="68">
        <v>12737.001000000004</v>
      </c>
      <c r="BE22" s="68"/>
      <c r="BF22" s="68"/>
      <c r="BG22" s="68">
        <v>11934.306</v>
      </c>
      <c r="BH22" s="68">
        <v>11277.637999999999</v>
      </c>
      <c r="BI22" s="68">
        <v>11128.889999999998</v>
      </c>
      <c r="BJ22" s="68">
        <v>12260.825999999999</v>
      </c>
      <c r="BK22" s="68">
        <v>10236.402</v>
      </c>
      <c r="BL22" s="68"/>
      <c r="BM22" s="68"/>
      <c r="BN22" s="68">
        <v>8080.4629999999997</v>
      </c>
      <c r="BO22" s="68">
        <v>7714.0349999999999</v>
      </c>
      <c r="BP22" s="68">
        <v>6563.0520000000006</v>
      </c>
      <c r="BQ22" s="68">
        <v>4214.8289999999997</v>
      </c>
      <c r="BR22" s="68">
        <v>2763.6290000000004</v>
      </c>
      <c r="BS22" s="68"/>
      <c r="BT22" s="68"/>
      <c r="BU22" s="68">
        <v>6088.6909999999998</v>
      </c>
      <c r="BV22" s="68">
        <v>4418.9040000000005</v>
      </c>
      <c r="BW22" s="68">
        <v>4716.4000000000005</v>
      </c>
      <c r="BX22" s="68">
        <v>5748.5659999999998</v>
      </c>
      <c r="BY22" s="68">
        <v>5385.7659999999996</v>
      </c>
      <c r="BZ22" s="68"/>
      <c r="CA22" s="68"/>
      <c r="CB22" s="68">
        <v>4674.6779999999999</v>
      </c>
      <c r="CC22" s="68">
        <v>3653.3959999999997</v>
      </c>
      <c r="CD22" s="68">
        <v>3492.857</v>
      </c>
      <c r="CE22" s="68">
        <v>4435.2300000000005</v>
      </c>
      <c r="CF22" s="68">
        <v>4695.5389999999989</v>
      </c>
      <c r="CG22" s="68"/>
      <c r="CH22" s="68"/>
      <c r="CI22" s="68">
        <v>10098.538</v>
      </c>
      <c r="CJ22" s="68">
        <v>10435.942000000001</v>
      </c>
      <c r="CK22" s="68">
        <v>9977.9069999999992</v>
      </c>
      <c r="CL22" s="68">
        <v>9382.007999999998</v>
      </c>
      <c r="CM22" s="68"/>
      <c r="CN22" s="68"/>
      <c r="CO22" s="68"/>
      <c r="CP22" s="68"/>
      <c r="CQ22" s="68"/>
      <c r="CR22" s="68"/>
      <c r="CS22" s="68">
        <v>10098.538</v>
      </c>
      <c r="CT22" s="68"/>
      <c r="CU22" s="68"/>
      <c r="CV22" s="68"/>
      <c r="CW22" s="68"/>
      <c r="CX22" s="68"/>
      <c r="CY22" s="68"/>
      <c r="CZ22" s="68"/>
      <c r="DA22" s="68"/>
      <c r="DB22" s="68"/>
      <c r="DC22" s="68"/>
      <c r="DD22" s="68"/>
      <c r="DE22" s="68"/>
      <c r="DF22" s="68"/>
      <c r="DG22" s="68"/>
      <c r="DH22" s="68"/>
      <c r="DI22" s="68"/>
      <c r="DJ22" s="68"/>
      <c r="DK22" s="68"/>
      <c r="DL22" s="68"/>
      <c r="DM22" s="68"/>
      <c r="DN22" s="68"/>
      <c r="DO22" s="68"/>
      <c r="DP22" s="68"/>
      <c r="DQ22" s="68"/>
      <c r="DR22" s="68"/>
      <c r="DS22" s="68"/>
      <c r="DT22" s="68"/>
      <c r="DU22" s="68"/>
      <c r="DV22" s="68"/>
      <c r="DW22" s="68"/>
      <c r="DX22" s="68"/>
      <c r="DY22" s="68"/>
      <c r="DZ22" s="68"/>
      <c r="EA22" s="68"/>
      <c r="EB22" s="68"/>
      <c r="EC22" s="68"/>
      <c r="ED22" s="68"/>
      <c r="EE22" s="68"/>
      <c r="EF22" s="68"/>
      <c r="EG22" s="68"/>
      <c r="EH22" s="68"/>
      <c r="EI22" s="68"/>
      <c r="EJ22" s="68"/>
      <c r="EK22" s="68"/>
      <c r="EL22" s="68"/>
      <c r="EM22" s="68"/>
      <c r="EN22" s="68"/>
      <c r="EO22" s="68"/>
      <c r="EP22" s="68"/>
      <c r="EQ22" s="68"/>
      <c r="ER22" s="68"/>
      <c r="ES22" s="68"/>
      <c r="ET22" s="68"/>
      <c r="EU22" s="68"/>
      <c r="EV22" s="68"/>
      <c r="EW22" s="68"/>
      <c r="EX22" s="68"/>
      <c r="EY22" s="68"/>
      <c r="EZ22" s="68"/>
      <c r="FA22" s="68"/>
      <c r="FB22" s="68"/>
      <c r="FC22" s="68"/>
      <c r="FD22" s="68"/>
      <c r="FE22" s="68">
        <v>0</v>
      </c>
      <c r="FF22" s="68"/>
      <c r="FG22" s="68">
        <v>0</v>
      </c>
      <c r="FH22" s="68">
        <v>0</v>
      </c>
      <c r="FI22" s="68">
        <v>12.871147281505873</v>
      </c>
      <c r="FJ22" s="68"/>
      <c r="FK22" s="68"/>
      <c r="FL22" s="68">
        <v>32.198084665463384</v>
      </c>
      <c r="FM22" s="68"/>
      <c r="FN22" s="68"/>
      <c r="FO22" s="68">
        <v>35.998779464819044</v>
      </c>
      <c r="FP22" s="68"/>
      <c r="FQ22" s="68">
        <v>40.284669344943516</v>
      </c>
      <c r="FR22" s="68"/>
      <c r="FS22" s="68"/>
      <c r="FT22" s="68"/>
      <c r="FU22" s="68"/>
      <c r="FV22" s="68"/>
      <c r="FW22" s="68"/>
      <c r="FX22" s="68"/>
      <c r="FY22" s="68"/>
      <c r="FZ22" s="68"/>
      <c r="GA22" s="68"/>
      <c r="GB22" s="68"/>
      <c r="GC22" s="68"/>
      <c r="GD22" s="68"/>
      <c r="GE22" s="68"/>
      <c r="GF22" s="68"/>
      <c r="GG22" s="68"/>
      <c r="GH22" s="68"/>
      <c r="GI22" s="68"/>
      <c r="GJ22" s="68"/>
      <c r="GK22" s="68"/>
      <c r="GL22" s="68"/>
      <c r="GM22" s="68"/>
      <c r="GN22" s="68"/>
      <c r="GO22" s="68"/>
      <c r="GP22" s="68"/>
      <c r="GQ22" s="68"/>
      <c r="GR22" s="68"/>
      <c r="GS22" s="68"/>
      <c r="GT22" s="68"/>
      <c r="GU22" s="68"/>
      <c r="GV22" s="68"/>
      <c r="GW22" s="68"/>
      <c r="GX22" s="68"/>
      <c r="GY22" s="68"/>
      <c r="GZ22" s="68"/>
      <c r="HA22" s="68"/>
      <c r="HB22" s="68"/>
      <c r="HC22" s="68"/>
      <c r="HD22" s="68"/>
      <c r="HE22" s="68"/>
      <c r="HF22" s="68"/>
      <c r="HG22" s="68"/>
      <c r="HH22" s="68"/>
      <c r="HI22" s="68"/>
      <c r="HJ22" s="68"/>
      <c r="HK22" s="68"/>
      <c r="HL22" s="68"/>
      <c r="HM22" s="68"/>
      <c r="HN22" s="68"/>
      <c r="HO22" s="68"/>
      <c r="HP22" s="68"/>
      <c r="HQ22" s="68"/>
      <c r="HR22" s="68"/>
      <c r="HS22" s="68"/>
      <c r="HT22" s="68"/>
      <c r="HU22" s="68"/>
      <c r="HV22" s="68"/>
      <c r="HW22" s="68"/>
      <c r="HX22" s="68"/>
      <c r="HY22" s="68"/>
      <c r="HZ22" s="68"/>
      <c r="IA22" s="68"/>
      <c r="IB22" s="68"/>
      <c r="IC22" s="68"/>
      <c r="ID22" s="68"/>
      <c r="IE22" s="68"/>
      <c r="IF22" s="68"/>
      <c r="IG22" s="68"/>
      <c r="IH22" s="68"/>
      <c r="II22" s="68"/>
      <c r="IJ22" s="68"/>
      <c r="IK22" s="68"/>
      <c r="IL22" s="68"/>
      <c r="IM22" s="68"/>
      <c r="IN22" s="68"/>
      <c r="IO22" s="68"/>
      <c r="IP22" s="68"/>
      <c r="IQ22" s="68"/>
      <c r="IR22" s="68"/>
      <c r="IS22" s="68"/>
      <c r="IT22" s="68"/>
      <c r="IU22" s="68"/>
      <c r="IV22" s="68"/>
      <c r="IW22" s="68"/>
      <c r="IX22" s="68"/>
      <c r="IY22" s="68"/>
      <c r="IZ22" s="68"/>
      <c r="JA22" s="68"/>
      <c r="JB22" s="68"/>
      <c r="JC22" s="68"/>
      <c r="JD22" s="68"/>
      <c r="JE22" s="68"/>
      <c r="JF22" s="68"/>
      <c r="JG22" s="68"/>
      <c r="JH22" s="68"/>
      <c r="JI22" s="68"/>
      <c r="JJ22" s="68"/>
      <c r="JK22" s="68"/>
      <c r="JL22" s="68"/>
      <c r="JM22" s="68"/>
      <c r="JN22" s="68"/>
      <c r="JO22" s="68"/>
      <c r="JP22" s="68"/>
      <c r="JQ22" s="68"/>
      <c r="JR22" s="68"/>
      <c r="JS22" s="68"/>
      <c r="JT22" s="68"/>
      <c r="JU22" s="68"/>
      <c r="JV22" s="68"/>
      <c r="JW22" s="68"/>
      <c r="JX22" s="68"/>
      <c r="JY22" s="68"/>
      <c r="JZ22" s="68"/>
      <c r="KA22" s="68"/>
      <c r="KB22" s="68"/>
      <c r="KC22" s="68"/>
      <c r="KD22" s="68"/>
      <c r="KE22" s="68"/>
      <c r="KF22" s="68"/>
      <c r="KG22" s="68"/>
      <c r="KH22" s="68"/>
      <c r="KI22" s="68"/>
      <c r="KJ22" s="68"/>
      <c r="KK22" s="68"/>
      <c r="KL22" s="68"/>
      <c r="KM22" s="68"/>
      <c r="KN22" s="68"/>
      <c r="KO22" s="68"/>
      <c r="KP22" s="68"/>
      <c r="KQ22" s="68"/>
      <c r="KR22" s="68"/>
      <c r="KS22" s="68"/>
      <c r="KT22" s="68"/>
      <c r="KU22" s="68"/>
      <c r="KV22" s="68"/>
      <c r="KW22" s="68"/>
      <c r="KX22" s="68"/>
      <c r="KY22" s="68"/>
      <c r="KZ22" s="68"/>
      <c r="LA22" s="68"/>
      <c r="LB22" s="68"/>
      <c r="LC22" s="68"/>
      <c r="LD22" s="68"/>
      <c r="LE22" s="68"/>
      <c r="LF22" s="68"/>
      <c r="LG22" s="68"/>
      <c r="LH22" s="68"/>
      <c r="LI22" s="68"/>
      <c r="LJ22" s="68"/>
      <c r="LK22" s="68"/>
      <c r="LL22" s="68"/>
      <c r="LM22" s="68"/>
      <c r="LN22" s="68"/>
      <c r="LO22" s="68"/>
      <c r="LP22" s="68"/>
      <c r="LQ22" s="68"/>
      <c r="LR22" s="68"/>
      <c r="LS22" s="68"/>
      <c r="LT22" s="68"/>
      <c r="LU22" s="68"/>
      <c r="LV22" s="68"/>
      <c r="LW22" s="68"/>
      <c r="LX22" s="68"/>
      <c r="LY22" s="68"/>
      <c r="LZ22" s="68"/>
      <c r="MA22" s="68"/>
      <c r="MB22" s="68"/>
      <c r="MC22" s="68"/>
      <c r="MD22" s="68"/>
      <c r="ME22" s="68"/>
      <c r="MF22" s="68"/>
      <c r="MG22" s="68"/>
      <c r="MH22" s="68"/>
      <c r="MI22" s="68"/>
      <c r="MJ22" s="68"/>
      <c r="MK22" s="68"/>
      <c r="ML22" s="68"/>
      <c r="MM22" s="68"/>
      <c r="MN22" s="68"/>
      <c r="MO22" s="68"/>
      <c r="MP22" s="68"/>
      <c r="MQ22" s="68"/>
      <c r="MR22" s="68"/>
      <c r="MS22" s="68"/>
      <c r="MT22" s="68"/>
      <c r="MU22" s="68"/>
      <c r="MV22" s="68"/>
      <c r="MW22" s="68"/>
      <c r="MX22" s="68"/>
      <c r="MY22" s="68"/>
      <c r="MZ22" s="68"/>
      <c r="NA22" s="68"/>
      <c r="NB22" s="68"/>
      <c r="NC22" s="68"/>
      <c r="ND22" s="68"/>
      <c r="NE22" s="68"/>
      <c r="NF22" s="68"/>
      <c r="NG22" s="68"/>
      <c r="NH22" s="68"/>
    </row>
    <row r="23" spans="1:372" s="34" customFormat="1" ht="15" outlineLevel="1" thickBot="1" x14ac:dyDescent="0.25">
      <c r="A23" s="16"/>
      <c r="B23" s="14"/>
      <c r="C23" s="14"/>
      <c r="D23" s="14"/>
      <c r="E23" s="57" t="s">
        <v>197</v>
      </c>
      <c r="F23" s="58"/>
      <c r="G23" s="68"/>
      <c r="H23" s="68"/>
      <c r="I23" s="68"/>
      <c r="J23" s="68">
        <v>1803.116</v>
      </c>
      <c r="K23" s="68">
        <v>0</v>
      </c>
      <c r="L23" s="68">
        <v>0.90700000000000003</v>
      </c>
      <c r="M23" s="68">
        <v>0.90700000000000003</v>
      </c>
      <c r="N23" s="68">
        <v>0.90700000000000003</v>
      </c>
      <c r="O23" s="68"/>
      <c r="P23" s="68"/>
      <c r="Q23" s="68">
        <v>1470.2470000000001</v>
      </c>
      <c r="R23" s="68">
        <v>405.42899999999997</v>
      </c>
      <c r="S23" s="68">
        <v>1575.4590000000001</v>
      </c>
      <c r="T23" s="68">
        <v>2802.63</v>
      </c>
      <c r="U23" s="68">
        <v>5313.2060000000001</v>
      </c>
      <c r="V23" s="68"/>
      <c r="W23" s="68"/>
      <c r="X23" s="68">
        <v>3036.636</v>
      </c>
      <c r="Y23" s="68">
        <v>914.25599999999997</v>
      </c>
      <c r="Z23" s="68">
        <v>914.25599999999997</v>
      </c>
      <c r="AA23" s="68">
        <v>914.25599999999997</v>
      </c>
      <c r="AB23" s="68">
        <v>914.25599999999997</v>
      </c>
      <c r="AC23" s="68"/>
      <c r="AD23" s="68"/>
      <c r="AE23" s="68">
        <v>5603.4459999999999</v>
      </c>
      <c r="AF23" s="68">
        <v>5603.4459999999999</v>
      </c>
      <c r="AG23" s="68">
        <v>5685.076</v>
      </c>
      <c r="AH23" s="68">
        <v>2828.0259999999998</v>
      </c>
      <c r="AI23" s="68"/>
      <c r="AJ23" s="68"/>
      <c r="AK23" s="68"/>
      <c r="AL23" s="68">
        <v>683.87800000000004</v>
      </c>
      <c r="AM23" s="68">
        <v>341.03199999999998</v>
      </c>
      <c r="AN23" s="68">
        <v>386.38200000000001</v>
      </c>
      <c r="AO23" s="68">
        <v>386.38200000000001</v>
      </c>
      <c r="AP23" s="68">
        <v>386.38200000000001</v>
      </c>
      <c r="AQ23" s="68"/>
      <c r="AR23" s="68"/>
      <c r="AS23" s="68"/>
      <c r="AT23" s="68">
        <v>4651.0959999999995</v>
      </c>
      <c r="AU23" s="68">
        <v>2079.7510000000002</v>
      </c>
      <c r="AV23" s="68">
        <v>5100.0609999999997</v>
      </c>
      <c r="AW23" s="68">
        <v>5413.8829999999998</v>
      </c>
      <c r="AX23" s="68"/>
      <c r="AY23" s="68"/>
      <c r="AZ23" s="68">
        <v>3530.951</v>
      </c>
      <c r="BA23" s="68">
        <v>2412.62</v>
      </c>
      <c r="BB23" s="68">
        <v>2127.8220000000001</v>
      </c>
      <c r="BC23" s="68">
        <v>1895.63</v>
      </c>
      <c r="BD23" s="68">
        <v>1940.98</v>
      </c>
      <c r="BE23" s="68"/>
      <c r="BF23" s="68"/>
      <c r="BG23" s="68">
        <v>1804.0229999999999</v>
      </c>
      <c r="BH23" s="68">
        <v>1669.787</v>
      </c>
      <c r="BI23" s="68">
        <v>1488.3869999999999</v>
      </c>
      <c r="BJ23" s="68">
        <v>2549.5770000000002</v>
      </c>
      <c r="BK23" s="68">
        <v>2549.5770000000002</v>
      </c>
      <c r="BL23" s="68"/>
      <c r="BM23" s="68"/>
      <c r="BN23" s="68">
        <v>1766.836</v>
      </c>
      <c r="BO23" s="68">
        <v>895.20899999999995</v>
      </c>
      <c r="BP23" s="68">
        <v>447.15100000000001</v>
      </c>
      <c r="BQ23" s="68">
        <v>421.755</v>
      </c>
      <c r="BR23" s="68">
        <v>0</v>
      </c>
      <c r="BS23" s="68"/>
      <c r="BT23" s="68"/>
      <c r="BU23" s="68">
        <v>3066.567</v>
      </c>
      <c r="BV23" s="68">
        <v>780.92700000000002</v>
      </c>
      <c r="BW23" s="68">
        <v>862.55700000000002</v>
      </c>
      <c r="BX23" s="68">
        <v>350.10199999999998</v>
      </c>
      <c r="BY23" s="68">
        <v>0</v>
      </c>
      <c r="BZ23" s="68"/>
      <c r="CA23" s="68"/>
      <c r="CB23" s="68">
        <v>0</v>
      </c>
      <c r="CC23" s="68">
        <v>0</v>
      </c>
      <c r="CD23" s="68">
        <v>0</v>
      </c>
      <c r="CE23" s="68">
        <v>1550.97</v>
      </c>
      <c r="CF23" s="68">
        <v>2530.5300000000002</v>
      </c>
      <c r="CG23" s="68"/>
      <c r="CH23" s="68"/>
      <c r="CI23" s="68">
        <v>2840.7240000000002</v>
      </c>
      <c r="CJ23" s="68">
        <v>4626.607</v>
      </c>
      <c r="CK23" s="68">
        <v>4055.1970000000001</v>
      </c>
      <c r="CL23" s="68">
        <v>4463.3469999999998</v>
      </c>
      <c r="CM23" s="68"/>
      <c r="CN23" s="68"/>
      <c r="CO23" s="68"/>
      <c r="CP23" s="68"/>
      <c r="CQ23" s="68"/>
      <c r="CR23" s="68"/>
      <c r="CS23" s="68">
        <v>2840.7240000000002</v>
      </c>
      <c r="CT23" s="68"/>
      <c r="CU23" s="68"/>
      <c r="CV23" s="68"/>
      <c r="CW23" s="68"/>
      <c r="CX23" s="68"/>
      <c r="CY23" s="68"/>
      <c r="CZ23" s="68"/>
      <c r="DA23" s="68"/>
      <c r="DB23" s="68"/>
      <c r="DC23" s="68"/>
      <c r="DD23" s="68"/>
      <c r="DE23" s="68"/>
      <c r="DF23" s="68"/>
      <c r="DG23" s="68"/>
      <c r="DH23" s="68"/>
      <c r="DI23" s="68"/>
      <c r="DJ23" s="68"/>
      <c r="DK23" s="68"/>
      <c r="DL23" s="68"/>
      <c r="DM23" s="68"/>
      <c r="DN23" s="68"/>
      <c r="DO23" s="68"/>
      <c r="DP23" s="68"/>
      <c r="DQ23" s="68"/>
      <c r="DR23" s="68"/>
      <c r="DS23" s="68"/>
      <c r="DT23" s="68"/>
      <c r="DU23" s="68"/>
      <c r="DV23" s="68"/>
      <c r="DW23" s="68"/>
      <c r="DX23" s="68"/>
      <c r="DY23" s="68"/>
      <c r="DZ23" s="68"/>
      <c r="EA23" s="68"/>
      <c r="EB23" s="68"/>
      <c r="EC23" s="68"/>
      <c r="ED23" s="68"/>
      <c r="EE23" s="68"/>
      <c r="EF23" s="68"/>
      <c r="EG23" s="68"/>
      <c r="EH23" s="68"/>
      <c r="EI23" s="68"/>
      <c r="EJ23" s="68"/>
      <c r="EK23" s="68"/>
      <c r="EL23" s="68"/>
      <c r="EM23" s="68"/>
      <c r="EN23" s="68"/>
      <c r="EO23" s="68"/>
      <c r="EP23" s="68"/>
      <c r="EQ23" s="68"/>
      <c r="ER23" s="68"/>
      <c r="ES23" s="68"/>
      <c r="ET23" s="68"/>
      <c r="EU23" s="68"/>
      <c r="EV23" s="68"/>
      <c r="EW23" s="68"/>
      <c r="EX23" s="68"/>
      <c r="EY23" s="68"/>
      <c r="EZ23" s="68"/>
      <c r="FA23" s="68"/>
      <c r="FB23" s="68"/>
      <c r="FC23" s="68"/>
      <c r="FD23" s="68"/>
      <c r="FE23" s="68">
        <v>0</v>
      </c>
      <c r="FF23" s="68"/>
      <c r="FG23" s="68">
        <v>0</v>
      </c>
      <c r="FH23" s="68">
        <v>0</v>
      </c>
      <c r="FI23" s="68">
        <v>2.1874211557993752</v>
      </c>
      <c r="FJ23" s="68"/>
      <c r="FK23" s="68"/>
      <c r="FL23" s="68">
        <v>20.078989759149163</v>
      </c>
      <c r="FM23" s="68"/>
      <c r="FN23" s="68"/>
      <c r="FO23" s="68">
        <v>17.264858290690078</v>
      </c>
      <c r="FP23" s="68"/>
      <c r="FQ23" s="68">
        <v>16.11251997386416</v>
      </c>
      <c r="FR23" s="68"/>
      <c r="FS23" s="68"/>
      <c r="FT23" s="68"/>
      <c r="FU23" s="68"/>
      <c r="FV23" s="68"/>
      <c r="FW23" s="68"/>
      <c r="FX23" s="68"/>
      <c r="FY23" s="68"/>
      <c r="FZ23" s="68"/>
      <c r="GA23" s="68"/>
      <c r="GB23" s="68"/>
      <c r="GC23" s="68"/>
      <c r="GD23" s="68"/>
      <c r="GE23" s="68"/>
      <c r="GF23" s="68"/>
      <c r="GG23" s="68"/>
      <c r="GH23" s="68"/>
      <c r="GI23" s="68"/>
      <c r="GJ23" s="68"/>
      <c r="GK23" s="68"/>
      <c r="GL23" s="68"/>
      <c r="GM23" s="68"/>
      <c r="GN23" s="68"/>
      <c r="GO23" s="68"/>
      <c r="GP23" s="68"/>
      <c r="GQ23" s="68"/>
      <c r="GR23" s="68"/>
      <c r="GS23" s="68"/>
      <c r="GT23" s="68"/>
      <c r="GU23" s="68"/>
      <c r="GV23" s="68"/>
      <c r="GW23" s="68"/>
      <c r="GX23" s="68"/>
      <c r="GY23" s="68"/>
      <c r="GZ23" s="68"/>
      <c r="HA23" s="68"/>
      <c r="HB23" s="68"/>
      <c r="HC23" s="68"/>
      <c r="HD23" s="68"/>
      <c r="HE23" s="68"/>
      <c r="HF23" s="68"/>
      <c r="HG23" s="68"/>
      <c r="HH23" s="68"/>
      <c r="HI23" s="68"/>
      <c r="HJ23" s="68"/>
      <c r="HK23" s="68"/>
      <c r="HL23" s="68"/>
      <c r="HM23" s="68"/>
      <c r="HN23" s="68"/>
      <c r="HO23" s="68"/>
      <c r="HP23" s="68"/>
      <c r="HQ23" s="68"/>
      <c r="HR23" s="68"/>
      <c r="HS23" s="68"/>
      <c r="HT23" s="68"/>
      <c r="HU23" s="68"/>
      <c r="HV23" s="68"/>
      <c r="HW23" s="68"/>
      <c r="HX23" s="68"/>
      <c r="HY23" s="68"/>
      <c r="HZ23" s="68"/>
      <c r="IA23" s="68"/>
      <c r="IB23" s="68"/>
      <c r="IC23" s="68"/>
      <c r="ID23" s="68"/>
      <c r="IE23" s="68"/>
      <c r="IF23" s="68"/>
      <c r="IG23" s="68"/>
      <c r="IH23" s="68"/>
      <c r="II23" s="68"/>
      <c r="IJ23" s="68"/>
      <c r="IK23" s="68"/>
      <c r="IL23" s="68"/>
      <c r="IM23" s="68"/>
      <c r="IN23" s="68"/>
      <c r="IO23" s="68"/>
      <c r="IP23" s="68"/>
      <c r="IQ23" s="68"/>
      <c r="IR23" s="68"/>
      <c r="IS23" s="68"/>
      <c r="IT23" s="68"/>
      <c r="IU23" s="68"/>
      <c r="IV23" s="68"/>
      <c r="IW23" s="68"/>
      <c r="IX23" s="68"/>
      <c r="IY23" s="68"/>
      <c r="IZ23" s="68"/>
      <c r="JA23" s="68"/>
      <c r="JB23" s="68"/>
      <c r="JC23" s="68"/>
      <c r="JD23" s="68"/>
      <c r="JE23" s="68"/>
      <c r="JF23" s="68"/>
      <c r="JG23" s="68"/>
      <c r="JH23" s="68"/>
      <c r="JI23" s="68"/>
      <c r="JJ23" s="68"/>
      <c r="JK23" s="68"/>
      <c r="JL23" s="68"/>
      <c r="JM23" s="68"/>
      <c r="JN23" s="68"/>
      <c r="JO23" s="68"/>
      <c r="JP23" s="68"/>
      <c r="JQ23" s="68"/>
      <c r="JR23" s="68"/>
      <c r="JS23" s="68"/>
      <c r="JT23" s="68"/>
      <c r="JU23" s="68"/>
      <c r="JV23" s="68"/>
      <c r="JW23" s="68"/>
      <c r="JX23" s="68"/>
      <c r="JY23" s="68"/>
      <c r="JZ23" s="68"/>
      <c r="KA23" s="68"/>
      <c r="KB23" s="68"/>
      <c r="KC23" s="68"/>
      <c r="KD23" s="68"/>
      <c r="KE23" s="68"/>
      <c r="KF23" s="68"/>
      <c r="KG23" s="68"/>
      <c r="KH23" s="68"/>
      <c r="KI23" s="68"/>
      <c r="KJ23" s="68"/>
      <c r="KK23" s="68"/>
      <c r="KL23" s="68"/>
      <c r="KM23" s="68"/>
      <c r="KN23" s="68"/>
      <c r="KO23" s="68"/>
      <c r="KP23" s="68"/>
      <c r="KQ23" s="68"/>
      <c r="KR23" s="68"/>
      <c r="KS23" s="68"/>
      <c r="KT23" s="68"/>
      <c r="KU23" s="68"/>
      <c r="KV23" s="68"/>
      <c r="KW23" s="68"/>
      <c r="KX23" s="68"/>
      <c r="KY23" s="68"/>
      <c r="KZ23" s="68"/>
      <c r="LA23" s="68"/>
      <c r="LB23" s="68"/>
      <c r="LC23" s="68"/>
      <c r="LD23" s="68"/>
      <c r="LE23" s="68"/>
      <c r="LF23" s="68"/>
      <c r="LG23" s="68"/>
      <c r="LH23" s="68"/>
      <c r="LI23" s="68"/>
      <c r="LJ23" s="68"/>
      <c r="LK23" s="68"/>
      <c r="LL23" s="68"/>
      <c r="LM23" s="68"/>
      <c r="LN23" s="68"/>
      <c r="LO23" s="68"/>
      <c r="LP23" s="68"/>
      <c r="LQ23" s="68"/>
      <c r="LR23" s="68"/>
      <c r="LS23" s="68"/>
      <c r="LT23" s="68"/>
      <c r="LU23" s="68"/>
      <c r="LV23" s="68"/>
      <c r="LW23" s="68"/>
      <c r="LX23" s="68"/>
      <c r="LY23" s="68"/>
      <c r="LZ23" s="68"/>
      <c r="MA23" s="68"/>
      <c r="MB23" s="68"/>
      <c r="MC23" s="68"/>
      <c r="MD23" s="68"/>
      <c r="ME23" s="68"/>
      <c r="MF23" s="68"/>
      <c r="MG23" s="68"/>
      <c r="MH23" s="68"/>
      <c r="MI23" s="68"/>
      <c r="MJ23" s="68"/>
      <c r="MK23" s="68"/>
      <c r="ML23" s="68"/>
      <c r="MM23" s="68"/>
      <c r="MN23" s="68"/>
      <c r="MO23" s="68"/>
      <c r="MP23" s="68"/>
      <c r="MQ23" s="68"/>
      <c r="MR23" s="68"/>
      <c r="MS23" s="68"/>
      <c r="MT23" s="68"/>
      <c r="MU23" s="68"/>
      <c r="MV23" s="68"/>
      <c r="MW23" s="68"/>
      <c r="MX23" s="68"/>
      <c r="MY23" s="68"/>
      <c r="MZ23" s="68"/>
      <c r="NA23" s="68"/>
      <c r="NB23" s="68"/>
      <c r="NC23" s="68"/>
      <c r="ND23" s="68"/>
      <c r="NE23" s="68"/>
      <c r="NF23" s="68"/>
      <c r="NG23" s="68"/>
      <c r="NH23" s="68"/>
    </row>
    <row r="24" spans="1:372" s="34" customFormat="1" ht="14.4" outlineLevel="1" x14ac:dyDescent="0.2">
      <c r="A24" s="1047" t="s">
        <v>38</v>
      </c>
      <c r="B24" s="43" t="s">
        <v>36</v>
      </c>
      <c r="C24" s="44"/>
      <c r="D24" s="45"/>
      <c r="E24" s="27" t="s">
        <v>28</v>
      </c>
      <c r="F24" s="25"/>
      <c r="G24" s="42">
        <v>7941.6854999999987</v>
      </c>
      <c r="H24" s="42" t="e">
        <f t="shared" ref="H24:BS24" si="25">IF(H22&lt;&gt;0,H22,IF(G27-H31&lt;0,0,G27-H31))</f>
        <v>#VALUE!</v>
      </c>
      <c r="I24" s="42" t="e">
        <f t="shared" si="25"/>
        <v>#VALUE!</v>
      </c>
      <c r="J24" s="42">
        <f t="shared" si="25"/>
        <v>9907.1609999999982</v>
      </c>
      <c r="K24" s="42">
        <f t="shared" si="25"/>
        <v>6743.545000000001</v>
      </c>
      <c r="L24" s="42">
        <f t="shared" si="25"/>
        <v>6157.6229999999996</v>
      </c>
      <c r="M24" s="42">
        <f t="shared" si="25"/>
        <v>6531.3070000000007</v>
      </c>
      <c r="N24" s="42">
        <f t="shared" si="25"/>
        <v>6036.0849999999991</v>
      </c>
      <c r="O24" s="42" t="e">
        <f t="shared" si="25"/>
        <v>#VALUE!</v>
      </c>
      <c r="P24" s="42" t="e">
        <f t="shared" si="25"/>
        <v>#VALUE!</v>
      </c>
      <c r="Q24" s="42">
        <f t="shared" si="25"/>
        <v>6991.155999999999</v>
      </c>
      <c r="R24" s="42">
        <f t="shared" si="25"/>
        <v>5688.7039999999988</v>
      </c>
      <c r="S24" s="42">
        <f t="shared" si="25"/>
        <v>7317.6760000000022</v>
      </c>
      <c r="T24" s="42">
        <f t="shared" si="25"/>
        <v>8200.1869999999999</v>
      </c>
      <c r="U24" s="42">
        <f t="shared" si="25"/>
        <v>10622.784000000003</v>
      </c>
      <c r="V24" s="42" t="e">
        <f t="shared" si="25"/>
        <v>#VALUE!</v>
      </c>
      <c r="W24" s="42" t="e">
        <f t="shared" si="25"/>
        <v>#VALUE!</v>
      </c>
      <c r="X24" s="42">
        <f t="shared" si="25"/>
        <v>10270.868000000002</v>
      </c>
      <c r="Y24" s="42">
        <f t="shared" si="25"/>
        <v>9220.5619999999999</v>
      </c>
      <c r="Z24" s="42">
        <f t="shared" si="25"/>
        <v>12212.754999999997</v>
      </c>
      <c r="AA24" s="42">
        <f t="shared" si="25"/>
        <v>11239.544000000002</v>
      </c>
      <c r="AB24" s="42">
        <f t="shared" si="25"/>
        <v>12475.784999999998</v>
      </c>
      <c r="AC24" s="42" t="e">
        <f t="shared" si="25"/>
        <v>#VALUE!</v>
      </c>
      <c r="AD24" s="42" t="e">
        <f t="shared" si="25"/>
        <v>#VALUE!</v>
      </c>
      <c r="AE24" s="42">
        <f t="shared" si="25"/>
        <v>15496.094999999998</v>
      </c>
      <c r="AF24" s="42">
        <f t="shared" si="25"/>
        <v>14654.398999999999</v>
      </c>
      <c r="AG24" s="42">
        <f t="shared" si="25"/>
        <v>14457.579999999998</v>
      </c>
      <c r="AH24" s="42">
        <f t="shared" si="25"/>
        <v>11502.574000000001</v>
      </c>
      <c r="AI24" s="42" t="e">
        <f t="shared" si="25"/>
        <v>#VALUE!</v>
      </c>
      <c r="AJ24" s="42" t="e">
        <f t="shared" si="25"/>
        <v>#VALUE!</v>
      </c>
      <c r="AK24" s="42" t="e">
        <f t="shared" si="25"/>
        <v>#VALUE!</v>
      </c>
      <c r="AL24" s="42">
        <f t="shared" si="25"/>
        <v>11567.877999999999</v>
      </c>
      <c r="AM24" s="42">
        <f t="shared" si="25"/>
        <v>12360.596</v>
      </c>
      <c r="AN24" s="42">
        <f t="shared" si="25"/>
        <v>12108.45</v>
      </c>
      <c r="AO24" s="42">
        <f t="shared" si="25"/>
        <v>11463.573000000002</v>
      </c>
      <c r="AP24" s="42">
        <f t="shared" si="25"/>
        <v>11293.963999999998</v>
      </c>
      <c r="AQ24" s="42" t="e">
        <f t="shared" si="25"/>
        <v>#VALUE!</v>
      </c>
      <c r="AR24" s="42" t="e">
        <f t="shared" si="25"/>
        <v>#VALUE!</v>
      </c>
      <c r="AS24" s="42" t="e">
        <f t="shared" si="25"/>
        <v>#VALUE!</v>
      </c>
      <c r="AT24" s="42">
        <f t="shared" si="25"/>
        <v>12736.094000000001</v>
      </c>
      <c r="AU24" s="42">
        <f t="shared" si="25"/>
        <v>9782.9020000000019</v>
      </c>
      <c r="AV24" s="42">
        <f t="shared" si="25"/>
        <v>12519.321000000002</v>
      </c>
      <c r="AW24" s="42">
        <f t="shared" si="25"/>
        <v>12951.960000000001</v>
      </c>
      <c r="AX24" s="42" t="e">
        <f t="shared" si="25"/>
        <v>#VALUE!</v>
      </c>
      <c r="AY24" s="42" t="e">
        <f t="shared" si="25"/>
        <v>#VALUE!</v>
      </c>
      <c r="AZ24" s="42">
        <f t="shared" si="25"/>
        <v>13700.234999999999</v>
      </c>
      <c r="BA24" s="42">
        <f t="shared" si="25"/>
        <v>12927.471</v>
      </c>
      <c r="BB24" s="42">
        <f t="shared" si="25"/>
        <v>13842.634</v>
      </c>
      <c r="BC24" s="42">
        <f t="shared" si="25"/>
        <v>12815.91</v>
      </c>
      <c r="BD24" s="42">
        <f t="shared" si="25"/>
        <v>12737.001000000004</v>
      </c>
      <c r="BE24" s="42" t="e">
        <f t="shared" si="25"/>
        <v>#VALUE!</v>
      </c>
      <c r="BF24" s="42" t="e">
        <f t="shared" si="25"/>
        <v>#VALUE!</v>
      </c>
      <c r="BG24" s="42">
        <f t="shared" si="25"/>
        <v>11934.306</v>
      </c>
      <c r="BH24" s="42">
        <f t="shared" si="25"/>
        <v>11277.637999999999</v>
      </c>
      <c r="BI24" s="42">
        <f t="shared" si="25"/>
        <v>11128.889999999998</v>
      </c>
      <c r="BJ24" s="42">
        <f t="shared" si="25"/>
        <v>12260.825999999999</v>
      </c>
      <c r="BK24" s="42">
        <f t="shared" si="25"/>
        <v>10236.402</v>
      </c>
      <c r="BL24" s="42" t="e">
        <f t="shared" si="25"/>
        <v>#VALUE!</v>
      </c>
      <c r="BM24" s="42" t="e">
        <f t="shared" si="25"/>
        <v>#VALUE!</v>
      </c>
      <c r="BN24" s="42">
        <f t="shared" si="25"/>
        <v>8080.4629999999997</v>
      </c>
      <c r="BO24" s="42">
        <f t="shared" si="25"/>
        <v>7714.0349999999999</v>
      </c>
      <c r="BP24" s="42">
        <f t="shared" si="25"/>
        <v>6563.0520000000006</v>
      </c>
      <c r="BQ24" s="42">
        <f t="shared" si="25"/>
        <v>4214.8289999999997</v>
      </c>
      <c r="BR24" s="42">
        <f t="shared" si="25"/>
        <v>2763.6290000000004</v>
      </c>
      <c r="BS24" s="42" t="e">
        <f t="shared" si="25"/>
        <v>#VALUE!</v>
      </c>
      <c r="BT24" s="42" t="e">
        <f t="shared" ref="BT24:EE24" si="26">IF(BT22&lt;&gt;0,BT22,IF(BS27-BT31&lt;0,0,BS27-BT31))</f>
        <v>#VALUE!</v>
      </c>
      <c r="BU24" s="42">
        <f t="shared" si="26"/>
        <v>6088.6909999999998</v>
      </c>
      <c r="BV24" s="42">
        <f t="shared" si="26"/>
        <v>4418.9040000000005</v>
      </c>
      <c r="BW24" s="42">
        <f t="shared" si="26"/>
        <v>4716.4000000000005</v>
      </c>
      <c r="BX24" s="42">
        <f t="shared" si="26"/>
        <v>5748.5659999999998</v>
      </c>
      <c r="BY24" s="42">
        <f t="shared" si="26"/>
        <v>5385.7659999999996</v>
      </c>
      <c r="BZ24" s="42" t="e">
        <f t="shared" si="26"/>
        <v>#VALUE!</v>
      </c>
      <c r="CA24" s="42" t="e">
        <f t="shared" si="26"/>
        <v>#VALUE!</v>
      </c>
      <c r="CB24" s="42">
        <f t="shared" si="26"/>
        <v>4674.6779999999999</v>
      </c>
      <c r="CC24" s="42">
        <f t="shared" si="26"/>
        <v>3653.3959999999997</v>
      </c>
      <c r="CD24" s="42">
        <f t="shared" si="26"/>
        <v>3492.857</v>
      </c>
      <c r="CE24" s="42">
        <f t="shared" si="26"/>
        <v>4435.2300000000005</v>
      </c>
      <c r="CF24" s="42">
        <f t="shared" si="26"/>
        <v>4695.5389999999989</v>
      </c>
      <c r="CG24" s="42" t="e">
        <f t="shared" si="26"/>
        <v>#VALUE!</v>
      </c>
      <c r="CH24" s="42" t="e">
        <f t="shared" si="26"/>
        <v>#VALUE!</v>
      </c>
      <c r="CI24" s="42">
        <f t="shared" si="26"/>
        <v>10098.538</v>
      </c>
      <c r="CJ24" s="42">
        <f t="shared" si="26"/>
        <v>10435.942000000001</v>
      </c>
      <c r="CK24" s="42">
        <f t="shared" si="26"/>
        <v>9977.9069999999992</v>
      </c>
      <c r="CL24" s="42">
        <f t="shared" si="26"/>
        <v>9382.007999999998</v>
      </c>
      <c r="CM24" s="42" t="e">
        <f t="shared" si="26"/>
        <v>#VALUE!</v>
      </c>
      <c r="CN24" s="42" t="e">
        <f t="shared" si="26"/>
        <v>#VALUE!</v>
      </c>
      <c r="CO24" s="42" t="e">
        <f t="shared" si="26"/>
        <v>#VALUE!</v>
      </c>
      <c r="CP24" s="42" t="e">
        <f t="shared" si="26"/>
        <v>#VALUE!</v>
      </c>
      <c r="CQ24" s="42" t="e">
        <f t="shared" si="26"/>
        <v>#VALUE!</v>
      </c>
      <c r="CR24" s="42" t="e">
        <f t="shared" si="26"/>
        <v>#VALUE!</v>
      </c>
      <c r="CS24" s="42">
        <f t="shared" si="26"/>
        <v>10098.538</v>
      </c>
      <c r="CT24" s="42" t="e">
        <f t="shared" si="26"/>
        <v>#VALUE!</v>
      </c>
      <c r="CU24" s="42" t="e">
        <f t="shared" si="26"/>
        <v>#VALUE!</v>
      </c>
      <c r="CV24" s="42" t="e">
        <f t="shared" si="26"/>
        <v>#VALUE!</v>
      </c>
      <c r="CW24" s="42" t="e">
        <f t="shared" si="26"/>
        <v>#VALUE!</v>
      </c>
      <c r="CX24" s="42" t="e">
        <f t="shared" si="26"/>
        <v>#VALUE!</v>
      </c>
      <c r="CY24" s="42" t="e">
        <f t="shared" si="26"/>
        <v>#VALUE!</v>
      </c>
      <c r="CZ24" s="42" t="e">
        <f t="shared" si="26"/>
        <v>#VALUE!</v>
      </c>
      <c r="DA24" s="42" t="e">
        <f t="shared" si="26"/>
        <v>#VALUE!</v>
      </c>
      <c r="DB24" s="42" t="e">
        <f t="shared" si="26"/>
        <v>#VALUE!</v>
      </c>
      <c r="DC24" s="42" t="e">
        <f t="shared" si="26"/>
        <v>#VALUE!</v>
      </c>
      <c r="DD24" s="42" t="e">
        <f t="shared" si="26"/>
        <v>#VALUE!</v>
      </c>
      <c r="DE24" s="42" t="e">
        <f t="shared" si="26"/>
        <v>#VALUE!</v>
      </c>
      <c r="DF24" s="42" t="e">
        <f t="shared" si="26"/>
        <v>#VALUE!</v>
      </c>
      <c r="DG24" s="42" t="e">
        <f t="shared" si="26"/>
        <v>#VALUE!</v>
      </c>
      <c r="DH24" s="42" t="e">
        <f t="shared" si="26"/>
        <v>#VALUE!</v>
      </c>
      <c r="DI24" s="42" t="e">
        <f t="shared" si="26"/>
        <v>#VALUE!</v>
      </c>
      <c r="DJ24" s="42" t="e">
        <f t="shared" si="26"/>
        <v>#VALUE!</v>
      </c>
      <c r="DK24" s="42" t="e">
        <f t="shared" si="26"/>
        <v>#VALUE!</v>
      </c>
      <c r="DL24" s="42" t="e">
        <f t="shared" si="26"/>
        <v>#VALUE!</v>
      </c>
      <c r="DM24" s="42" t="e">
        <f t="shared" si="26"/>
        <v>#VALUE!</v>
      </c>
      <c r="DN24" s="42" t="e">
        <f t="shared" si="26"/>
        <v>#VALUE!</v>
      </c>
      <c r="DO24" s="42" t="e">
        <f t="shared" si="26"/>
        <v>#VALUE!</v>
      </c>
      <c r="DP24" s="42" t="e">
        <f t="shared" si="26"/>
        <v>#VALUE!</v>
      </c>
      <c r="DQ24" s="42" t="e">
        <f t="shared" si="26"/>
        <v>#VALUE!</v>
      </c>
      <c r="DR24" s="42" t="e">
        <f t="shared" si="26"/>
        <v>#VALUE!</v>
      </c>
      <c r="DS24" s="42" t="e">
        <f t="shared" si="26"/>
        <v>#VALUE!</v>
      </c>
      <c r="DT24" s="42" t="e">
        <f t="shared" si="26"/>
        <v>#VALUE!</v>
      </c>
      <c r="DU24" s="42" t="e">
        <f t="shared" si="26"/>
        <v>#VALUE!</v>
      </c>
      <c r="DV24" s="42" t="e">
        <f t="shared" si="26"/>
        <v>#VALUE!</v>
      </c>
      <c r="DW24" s="42" t="e">
        <f t="shared" si="26"/>
        <v>#VALUE!</v>
      </c>
      <c r="DX24" s="42" t="e">
        <f t="shared" si="26"/>
        <v>#VALUE!</v>
      </c>
      <c r="DY24" s="42" t="e">
        <f t="shared" si="26"/>
        <v>#VALUE!</v>
      </c>
      <c r="DZ24" s="42" t="e">
        <f t="shared" si="26"/>
        <v>#VALUE!</v>
      </c>
      <c r="EA24" s="42" t="e">
        <f t="shared" si="26"/>
        <v>#VALUE!</v>
      </c>
      <c r="EB24" s="42" t="e">
        <f t="shared" si="26"/>
        <v>#VALUE!</v>
      </c>
      <c r="EC24" s="42" t="e">
        <f t="shared" si="26"/>
        <v>#VALUE!</v>
      </c>
      <c r="ED24" s="42" t="e">
        <f t="shared" si="26"/>
        <v>#VALUE!</v>
      </c>
      <c r="EE24" s="42" t="e">
        <f t="shared" si="26"/>
        <v>#VALUE!</v>
      </c>
      <c r="EF24" s="42" t="e">
        <f t="shared" ref="EF24:GQ24" si="27">IF(EF22&lt;&gt;0,EF22,IF(EE27-EF31&lt;0,0,EE27-EF31))</f>
        <v>#VALUE!</v>
      </c>
      <c r="EG24" s="42" t="e">
        <f t="shared" si="27"/>
        <v>#VALUE!</v>
      </c>
      <c r="EH24" s="42" t="e">
        <f t="shared" si="27"/>
        <v>#VALUE!</v>
      </c>
      <c r="EI24" s="42" t="e">
        <f t="shared" si="27"/>
        <v>#VALUE!</v>
      </c>
      <c r="EJ24" s="42" t="e">
        <f t="shared" si="27"/>
        <v>#VALUE!</v>
      </c>
      <c r="EK24" s="42" t="e">
        <f t="shared" si="27"/>
        <v>#VALUE!</v>
      </c>
      <c r="EL24" s="42" t="e">
        <f t="shared" si="27"/>
        <v>#VALUE!</v>
      </c>
      <c r="EM24" s="42" t="e">
        <f t="shared" si="27"/>
        <v>#VALUE!</v>
      </c>
      <c r="EN24" s="42" t="e">
        <f t="shared" si="27"/>
        <v>#VALUE!</v>
      </c>
      <c r="EO24" s="42" t="e">
        <f t="shared" si="27"/>
        <v>#VALUE!</v>
      </c>
      <c r="EP24" s="42" t="e">
        <f t="shared" si="27"/>
        <v>#VALUE!</v>
      </c>
      <c r="EQ24" s="42" t="e">
        <f t="shared" si="27"/>
        <v>#VALUE!</v>
      </c>
      <c r="ER24" s="42" t="e">
        <f t="shared" si="27"/>
        <v>#VALUE!</v>
      </c>
      <c r="ES24" s="42" t="e">
        <f t="shared" si="27"/>
        <v>#VALUE!</v>
      </c>
      <c r="ET24" s="42" t="e">
        <f t="shared" si="27"/>
        <v>#VALUE!</v>
      </c>
      <c r="EU24" s="42" t="e">
        <f t="shared" si="27"/>
        <v>#VALUE!</v>
      </c>
      <c r="EV24" s="42" t="e">
        <f t="shared" si="27"/>
        <v>#VALUE!</v>
      </c>
      <c r="EW24" s="42" t="e">
        <f t="shared" si="27"/>
        <v>#VALUE!</v>
      </c>
      <c r="EX24" s="42" t="e">
        <f t="shared" si="27"/>
        <v>#VALUE!</v>
      </c>
      <c r="EY24" s="42" t="e">
        <f t="shared" si="27"/>
        <v>#VALUE!</v>
      </c>
      <c r="EZ24" s="42" t="e">
        <f t="shared" si="27"/>
        <v>#VALUE!</v>
      </c>
      <c r="FA24" s="42" t="e">
        <f t="shared" si="27"/>
        <v>#VALUE!</v>
      </c>
      <c r="FB24" s="42" t="e">
        <f t="shared" si="27"/>
        <v>#VALUE!</v>
      </c>
      <c r="FC24" s="42" t="e">
        <f t="shared" si="27"/>
        <v>#VALUE!</v>
      </c>
      <c r="FD24" s="42" t="e">
        <f t="shared" si="27"/>
        <v>#VALUE!</v>
      </c>
      <c r="FE24" s="42" t="e">
        <f t="shared" si="27"/>
        <v>#VALUE!</v>
      </c>
      <c r="FF24" s="42" t="e">
        <f t="shared" si="27"/>
        <v>#VALUE!</v>
      </c>
      <c r="FG24" s="42" t="e">
        <f t="shared" si="27"/>
        <v>#VALUE!</v>
      </c>
      <c r="FH24" s="42" t="e">
        <f t="shared" si="27"/>
        <v>#VALUE!</v>
      </c>
      <c r="FI24" s="42">
        <f t="shared" si="27"/>
        <v>12.871147281505873</v>
      </c>
      <c r="FJ24" s="42" t="e">
        <f t="shared" si="27"/>
        <v>#VALUE!</v>
      </c>
      <c r="FK24" s="42" t="e">
        <f t="shared" si="27"/>
        <v>#VALUE!</v>
      </c>
      <c r="FL24" s="42">
        <f t="shared" si="27"/>
        <v>32.198084665463384</v>
      </c>
      <c r="FM24" s="42" t="e">
        <f t="shared" si="27"/>
        <v>#VALUE!</v>
      </c>
      <c r="FN24" s="42" t="e">
        <f t="shared" si="27"/>
        <v>#VALUE!</v>
      </c>
      <c r="FO24" s="42">
        <f t="shared" si="27"/>
        <v>35.998779464819044</v>
      </c>
      <c r="FP24" s="42" t="e">
        <f t="shared" si="27"/>
        <v>#VALUE!</v>
      </c>
      <c r="FQ24" s="42">
        <f t="shared" si="27"/>
        <v>40.284669344943516</v>
      </c>
      <c r="FR24" s="42" t="e">
        <f t="shared" si="27"/>
        <v>#VALUE!</v>
      </c>
      <c r="FS24" s="42" t="e">
        <f t="shared" si="27"/>
        <v>#VALUE!</v>
      </c>
      <c r="FT24" s="42" t="e">
        <f t="shared" si="27"/>
        <v>#VALUE!</v>
      </c>
      <c r="FU24" s="42" t="e">
        <f t="shared" si="27"/>
        <v>#VALUE!</v>
      </c>
      <c r="FV24" s="42" t="e">
        <f t="shared" si="27"/>
        <v>#VALUE!</v>
      </c>
      <c r="FW24" s="42" t="e">
        <f t="shared" si="27"/>
        <v>#VALUE!</v>
      </c>
      <c r="FX24" s="42" t="e">
        <f t="shared" si="27"/>
        <v>#VALUE!</v>
      </c>
      <c r="FY24" s="42" t="e">
        <f t="shared" si="27"/>
        <v>#VALUE!</v>
      </c>
      <c r="FZ24" s="42" t="e">
        <f t="shared" si="27"/>
        <v>#VALUE!</v>
      </c>
      <c r="GA24" s="42" t="e">
        <f t="shared" si="27"/>
        <v>#VALUE!</v>
      </c>
      <c r="GB24" s="42" t="e">
        <f t="shared" si="27"/>
        <v>#VALUE!</v>
      </c>
      <c r="GC24" s="42" t="e">
        <f t="shared" si="27"/>
        <v>#VALUE!</v>
      </c>
      <c r="GD24" s="42" t="e">
        <f t="shared" si="27"/>
        <v>#VALUE!</v>
      </c>
      <c r="GE24" s="42" t="e">
        <f t="shared" si="27"/>
        <v>#VALUE!</v>
      </c>
      <c r="GF24" s="42" t="e">
        <f t="shared" si="27"/>
        <v>#VALUE!</v>
      </c>
      <c r="GG24" s="42" t="e">
        <f t="shared" si="27"/>
        <v>#VALUE!</v>
      </c>
      <c r="GH24" s="42" t="e">
        <f t="shared" si="27"/>
        <v>#VALUE!</v>
      </c>
      <c r="GI24" s="42" t="e">
        <f t="shared" si="27"/>
        <v>#VALUE!</v>
      </c>
      <c r="GJ24" s="42" t="e">
        <f t="shared" si="27"/>
        <v>#VALUE!</v>
      </c>
      <c r="GK24" s="42" t="e">
        <f t="shared" si="27"/>
        <v>#VALUE!</v>
      </c>
      <c r="GL24" s="42" t="e">
        <f t="shared" si="27"/>
        <v>#VALUE!</v>
      </c>
      <c r="GM24" s="42" t="e">
        <f t="shared" si="27"/>
        <v>#VALUE!</v>
      </c>
      <c r="GN24" s="42" t="e">
        <f t="shared" si="27"/>
        <v>#VALUE!</v>
      </c>
      <c r="GO24" s="42" t="e">
        <f t="shared" si="27"/>
        <v>#VALUE!</v>
      </c>
      <c r="GP24" s="42" t="e">
        <f t="shared" si="27"/>
        <v>#VALUE!</v>
      </c>
      <c r="GQ24" s="42" t="e">
        <f t="shared" si="27"/>
        <v>#VALUE!</v>
      </c>
      <c r="GR24" s="42" t="e">
        <f t="shared" ref="GR24:JC24" si="28">IF(GR22&lt;&gt;0,GR22,IF(GQ27-GR31&lt;0,0,GQ27-GR31))</f>
        <v>#VALUE!</v>
      </c>
      <c r="GS24" s="42" t="e">
        <f t="shared" si="28"/>
        <v>#VALUE!</v>
      </c>
      <c r="GT24" s="42" t="e">
        <f t="shared" si="28"/>
        <v>#VALUE!</v>
      </c>
      <c r="GU24" s="42" t="e">
        <f t="shared" si="28"/>
        <v>#VALUE!</v>
      </c>
      <c r="GV24" s="42" t="e">
        <f t="shared" si="28"/>
        <v>#VALUE!</v>
      </c>
      <c r="GW24" s="42" t="e">
        <f t="shared" si="28"/>
        <v>#VALUE!</v>
      </c>
      <c r="GX24" s="42" t="e">
        <f t="shared" si="28"/>
        <v>#VALUE!</v>
      </c>
      <c r="GY24" s="42" t="e">
        <f t="shared" si="28"/>
        <v>#VALUE!</v>
      </c>
      <c r="GZ24" s="42" t="e">
        <f t="shared" si="28"/>
        <v>#VALUE!</v>
      </c>
      <c r="HA24" s="42" t="e">
        <f t="shared" si="28"/>
        <v>#VALUE!</v>
      </c>
      <c r="HB24" s="42" t="e">
        <f t="shared" si="28"/>
        <v>#VALUE!</v>
      </c>
      <c r="HC24" s="42" t="e">
        <f t="shared" si="28"/>
        <v>#VALUE!</v>
      </c>
      <c r="HD24" s="42" t="e">
        <f t="shared" si="28"/>
        <v>#VALUE!</v>
      </c>
      <c r="HE24" s="42" t="e">
        <f t="shared" si="28"/>
        <v>#VALUE!</v>
      </c>
      <c r="HF24" s="42" t="e">
        <f t="shared" si="28"/>
        <v>#VALUE!</v>
      </c>
      <c r="HG24" s="42" t="e">
        <f t="shared" si="28"/>
        <v>#VALUE!</v>
      </c>
      <c r="HH24" s="42" t="e">
        <f t="shared" si="28"/>
        <v>#VALUE!</v>
      </c>
      <c r="HI24" s="42" t="e">
        <f t="shared" si="28"/>
        <v>#VALUE!</v>
      </c>
      <c r="HJ24" s="42" t="e">
        <f t="shared" si="28"/>
        <v>#VALUE!</v>
      </c>
      <c r="HK24" s="42" t="e">
        <f t="shared" si="28"/>
        <v>#VALUE!</v>
      </c>
      <c r="HL24" s="42" t="e">
        <f t="shared" si="28"/>
        <v>#VALUE!</v>
      </c>
      <c r="HM24" s="42" t="e">
        <f t="shared" si="28"/>
        <v>#VALUE!</v>
      </c>
      <c r="HN24" s="42" t="e">
        <f t="shared" si="28"/>
        <v>#VALUE!</v>
      </c>
      <c r="HO24" s="42" t="e">
        <f t="shared" si="28"/>
        <v>#VALUE!</v>
      </c>
      <c r="HP24" s="42" t="e">
        <f t="shared" si="28"/>
        <v>#VALUE!</v>
      </c>
      <c r="HQ24" s="42" t="e">
        <f t="shared" si="28"/>
        <v>#VALUE!</v>
      </c>
      <c r="HR24" s="42" t="e">
        <f t="shared" si="28"/>
        <v>#VALUE!</v>
      </c>
      <c r="HS24" s="42" t="e">
        <f t="shared" si="28"/>
        <v>#VALUE!</v>
      </c>
      <c r="HT24" s="42" t="e">
        <f t="shared" si="28"/>
        <v>#VALUE!</v>
      </c>
      <c r="HU24" s="42" t="e">
        <f t="shared" si="28"/>
        <v>#VALUE!</v>
      </c>
      <c r="HV24" s="42" t="e">
        <f t="shared" si="28"/>
        <v>#VALUE!</v>
      </c>
      <c r="HW24" s="42" t="e">
        <f t="shared" si="28"/>
        <v>#VALUE!</v>
      </c>
      <c r="HX24" s="42" t="e">
        <f t="shared" si="28"/>
        <v>#VALUE!</v>
      </c>
      <c r="HY24" s="42" t="e">
        <f t="shared" si="28"/>
        <v>#VALUE!</v>
      </c>
      <c r="HZ24" s="42" t="e">
        <f t="shared" si="28"/>
        <v>#VALUE!</v>
      </c>
      <c r="IA24" s="42" t="e">
        <f t="shared" si="28"/>
        <v>#VALUE!</v>
      </c>
      <c r="IB24" s="42" t="e">
        <f t="shared" si="28"/>
        <v>#VALUE!</v>
      </c>
      <c r="IC24" s="42" t="e">
        <f t="shared" si="28"/>
        <v>#VALUE!</v>
      </c>
      <c r="ID24" s="42" t="e">
        <f t="shared" si="28"/>
        <v>#VALUE!</v>
      </c>
      <c r="IE24" s="42" t="e">
        <f t="shared" si="28"/>
        <v>#VALUE!</v>
      </c>
      <c r="IF24" s="42" t="e">
        <f t="shared" si="28"/>
        <v>#VALUE!</v>
      </c>
      <c r="IG24" s="42" t="e">
        <f t="shared" si="28"/>
        <v>#VALUE!</v>
      </c>
      <c r="IH24" s="42" t="e">
        <f t="shared" si="28"/>
        <v>#VALUE!</v>
      </c>
      <c r="II24" s="42" t="e">
        <f t="shared" si="28"/>
        <v>#VALUE!</v>
      </c>
      <c r="IJ24" s="42" t="e">
        <f t="shared" si="28"/>
        <v>#VALUE!</v>
      </c>
      <c r="IK24" s="42" t="e">
        <f t="shared" si="28"/>
        <v>#VALUE!</v>
      </c>
      <c r="IL24" s="42" t="e">
        <f t="shared" si="28"/>
        <v>#VALUE!</v>
      </c>
      <c r="IM24" s="42" t="e">
        <f t="shared" si="28"/>
        <v>#VALUE!</v>
      </c>
      <c r="IN24" s="42" t="e">
        <f t="shared" si="28"/>
        <v>#VALUE!</v>
      </c>
      <c r="IO24" s="42" t="e">
        <f t="shared" si="28"/>
        <v>#VALUE!</v>
      </c>
      <c r="IP24" s="42" t="e">
        <f t="shared" si="28"/>
        <v>#VALUE!</v>
      </c>
      <c r="IQ24" s="42" t="e">
        <f t="shared" si="28"/>
        <v>#VALUE!</v>
      </c>
      <c r="IR24" s="42" t="e">
        <f t="shared" si="28"/>
        <v>#VALUE!</v>
      </c>
      <c r="IS24" s="42" t="e">
        <f t="shared" si="28"/>
        <v>#VALUE!</v>
      </c>
      <c r="IT24" s="42" t="e">
        <f t="shared" si="28"/>
        <v>#VALUE!</v>
      </c>
      <c r="IU24" s="42" t="e">
        <f t="shared" si="28"/>
        <v>#VALUE!</v>
      </c>
      <c r="IV24" s="42" t="e">
        <f t="shared" si="28"/>
        <v>#VALUE!</v>
      </c>
      <c r="IW24" s="42" t="e">
        <f t="shared" si="28"/>
        <v>#VALUE!</v>
      </c>
      <c r="IX24" s="42" t="e">
        <f t="shared" si="28"/>
        <v>#VALUE!</v>
      </c>
      <c r="IY24" s="42" t="e">
        <f t="shared" si="28"/>
        <v>#VALUE!</v>
      </c>
      <c r="IZ24" s="42" t="e">
        <f t="shared" si="28"/>
        <v>#VALUE!</v>
      </c>
      <c r="JA24" s="42" t="e">
        <f t="shared" si="28"/>
        <v>#VALUE!</v>
      </c>
      <c r="JB24" s="42" t="e">
        <f t="shared" si="28"/>
        <v>#VALUE!</v>
      </c>
      <c r="JC24" s="42" t="e">
        <f t="shared" si="28"/>
        <v>#VALUE!</v>
      </c>
      <c r="JD24" s="42" t="e">
        <f t="shared" ref="JD24:LO24" si="29">IF(JD22&lt;&gt;0,JD22,IF(JC27-JD31&lt;0,0,JC27-JD31))</f>
        <v>#VALUE!</v>
      </c>
      <c r="JE24" s="42" t="e">
        <f t="shared" si="29"/>
        <v>#VALUE!</v>
      </c>
      <c r="JF24" s="42" t="e">
        <f t="shared" si="29"/>
        <v>#VALUE!</v>
      </c>
      <c r="JG24" s="42" t="e">
        <f t="shared" si="29"/>
        <v>#VALUE!</v>
      </c>
      <c r="JH24" s="42" t="e">
        <f t="shared" si="29"/>
        <v>#VALUE!</v>
      </c>
      <c r="JI24" s="42" t="e">
        <f t="shared" si="29"/>
        <v>#VALUE!</v>
      </c>
      <c r="JJ24" s="42" t="e">
        <f t="shared" si="29"/>
        <v>#VALUE!</v>
      </c>
      <c r="JK24" s="42" t="e">
        <f t="shared" si="29"/>
        <v>#VALUE!</v>
      </c>
      <c r="JL24" s="42" t="e">
        <f t="shared" si="29"/>
        <v>#VALUE!</v>
      </c>
      <c r="JM24" s="42" t="e">
        <f t="shared" si="29"/>
        <v>#VALUE!</v>
      </c>
      <c r="JN24" s="42" t="e">
        <f t="shared" si="29"/>
        <v>#VALUE!</v>
      </c>
      <c r="JO24" s="42" t="e">
        <f t="shared" si="29"/>
        <v>#VALUE!</v>
      </c>
      <c r="JP24" s="42" t="e">
        <f t="shared" si="29"/>
        <v>#VALUE!</v>
      </c>
      <c r="JQ24" s="42" t="e">
        <f t="shared" si="29"/>
        <v>#VALUE!</v>
      </c>
      <c r="JR24" s="42" t="e">
        <f t="shared" si="29"/>
        <v>#VALUE!</v>
      </c>
      <c r="JS24" s="42" t="e">
        <f t="shared" si="29"/>
        <v>#VALUE!</v>
      </c>
      <c r="JT24" s="42" t="e">
        <f t="shared" si="29"/>
        <v>#VALUE!</v>
      </c>
      <c r="JU24" s="42" t="e">
        <f t="shared" si="29"/>
        <v>#VALUE!</v>
      </c>
      <c r="JV24" s="42" t="e">
        <f t="shared" si="29"/>
        <v>#VALUE!</v>
      </c>
      <c r="JW24" s="42" t="e">
        <f t="shared" si="29"/>
        <v>#VALUE!</v>
      </c>
      <c r="JX24" s="42" t="e">
        <f t="shared" si="29"/>
        <v>#VALUE!</v>
      </c>
      <c r="JY24" s="42" t="e">
        <f t="shared" si="29"/>
        <v>#VALUE!</v>
      </c>
      <c r="JZ24" s="42" t="e">
        <f t="shared" si="29"/>
        <v>#VALUE!</v>
      </c>
      <c r="KA24" s="42" t="e">
        <f t="shared" si="29"/>
        <v>#VALUE!</v>
      </c>
      <c r="KB24" s="42" t="e">
        <f t="shared" si="29"/>
        <v>#VALUE!</v>
      </c>
      <c r="KC24" s="42" t="e">
        <f t="shared" si="29"/>
        <v>#VALUE!</v>
      </c>
      <c r="KD24" s="42" t="e">
        <f t="shared" si="29"/>
        <v>#VALUE!</v>
      </c>
      <c r="KE24" s="42" t="e">
        <f t="shared" si="29"/>
        <v>#VALUE!</v>
      </c>
      <c r="KF24" s="42" t="e">
        <f t="shared" si="29"/>
        <v>#VALUE!</v>
      </c>
      <c r="KG24" s="42" t="e">
        <f t="shared" si="29"/>
        <v>#VALUE!</v>
      </c>
      <c r="KH24" s="42" t="e">
        <f t="shared" si="29"/>
        <v>#VALUE!</v>
      </c>
      <c r="KI24" s="42" t="e">
        <f t="shared" si="29"/>
        <v>#VALUE!</v>
      </c>
      <c r="KJ24" s="42" t="e">
        <f t="shared" si="29"/>
        <v>#VALUE!</v>
      </c>
      <c r="KK24" s="42" t="e">
        <f t="shared" si="29"/>
        <v>#VALUE!</v>
      </c>
      <c r="KL24" s="42" t="e">
        <f t="shared" si="29"/>
        <v>#VALUE!</v>
      </c>
      <c r="KM24" s="42" t="e">
        <f t="shared" si="29"/>
        <v>#VALUE!</v>
      </c>
      <c r="KN24" s="42" t="e">
        <f t="shared" si="29"/>
        <v>#VALUE!</v>
      </c>
      <c r="KO24" s="42" t="e">
        <f t="shared" si="29"/>
        <v>#VALUE!</v>
      </c>
      <c r="KP24" s="42" t="e">
        <f t="shared" si="29"/>
        <v>#VALUE!</v>
      </c>
      <c r="KQ24" s="42" t="e">
        <f t="shared" si="29"/>
        <v>#VALUE!</v>
      </c>
      <c r="KR24" s="42" t="e">
        <f t="shared" si="29"/>
        <v>#VALUE!</v>
      </c>
      <c r="KS24" s="42" t="e">
        <f t="shared" si="29"/>
        <v>#VALUE!</v>
      </c>
      <c r="KT24" s="42" t="e">
        <f t="shared" si="29"/>
        <v>#VALUE!</v>
      </c>
      <c r="KU24" s="42" t="e">
        <f t="shared" si="29"/>
        <v>#VALUE!</v>
      </c>
      <c r="KV24" s="42" t="e">
        <f t="shared" si="29"/>
        <v>#VALUE!</v>
      </c>
      <c r="KW24" s="42" t="e">
        <f t="shared" si="29"/>
        <v>#VALUE!</v>
      </c>
      <c r="KX24" s="42" t="e">
        <f t="shared" si="29"/>
        <v>#VALUE!</v>
      </c>
      <c r="KY24" s="42" t="e">
        <f t="shared" si="29"/>
        <v>#VALUE!</v>
      </c>
      <c r="KZ24" s="42" t="e">
        <f t="shared" si="29"/>
        <v>#VALUE!</v>
      </c>
      <c r="LA24" s="42" t="e">
        <f t="shared" si="29"/>
        <v>#VALUE!</v>
      </c>
      <c r="LB24" s="42" t="e">
        <f t="shared" si="29"/>
        <v>#VALUE!</v>
      </c>
      <c r="LC24" s="42" t="e">
        <f t="shared" si="29"/>
        <v>#VALUE!</v>
      </c>
      <c r="LD24" s="42" t="e">
        <f t="shared" si="29"/>
        <v>#VALUE!</v>
      </c>
      <c r="LE24" s="42" t="e">
        <f t="shared" si="29"/>
        <v>#VALUE!</v>
      </c>
      <c r="LF24" s="42" t="e">
        <f t="shared" si="29"/>
        <v>#VALUE!</v>
      </c>
      <c r="LG24" s="42" t="e">
        <f t="shared" si="29"/>
        <v>#VALUE!</v>
      </c>
      <c r="LH24" s="42" t="e">
        <f t="shared" si="29"/>
        <v>#VALUE!</v>
      </c>
      <c r="LI24" s="42" t="e">
        <f t="shared" si="29"/>
        <v>#VALUE!</v>
      </c>
      <c r="LJ24" s="42" t="e">
        <f t="shared" si="29"/>
        <v>#VALUE!</v>
      </c>
      <c r="LK24" s="42" t="e">
        <f t="shared" si="29"/>
        <v>#VALUE!</v>
      </c>
      <c r="LL24" s="42" t="e">
        <f t="shared" si="29"/>
        <v>#VALUE!</v>
      </c>
      <c r="LM24" s="42" t="e">
        <f t="shared" si="29"/>
        <v>#VALUE!</v>
      </c>
      <c r="LN24" s="42" t="e">
        <f t="shared" si="29"/>
        <v>#VALUE!</v>
      </c>
      <c r="LO24" s="42" t="e">
        <f t="shared" si="29"/>
        <v>#VALUE!</v>
      </c>
      <c r="LP24" s="42" t="e">
        <f t="shared" ref="LP24:NH24" si="30">IF(LP22&lt;&gt;0,LP22,IF(LO27-LP31&lt;0,0,LO27-LP31))</f>
        <v>#VALUE!</v>
      </c>
      <c r="LQ24" s="42" t="e">
        <f t="shared" si="30"/>
        <v>#VALUE!</v>
      </c>
      <c r="LR24" s="42" t="e">
        <f t="shared" si="30"/>
        <v>#VALUE!</v>
      </c>
      <c r="LS24" s="42" t="e">
        <f t="shared" si="30"/>
        <v>#VALUE!</v>
      </c>
      <c r="LT24" s="42" t="e">
        <f t="shared" si="30"/>
        <v>#VALUE!</v>
      </c>
      <c r="LU24" s="42" t="e">
        <f t="shared" si="30"/>
        <v>#VALUE!</v>
      </c>
      <c r="LV24" s="42" t="e">
        <f t="shared" si="30"/>
        <v>#VALUE!</v>
      </c>
      <c r="LW24" s="42" t="e">
        <f t="shared" si="30"/>
        <v>#VALUE!</v>
      </c>
      <c r="LX24" s="42" t="e">
        <f t="shared" si="30"/>
        <v>#VALUE!</v>
      </c>
      <c r="LY24" s="42" t="e">
        <f t="shared" si="30"/>
        <v>#VALUE!</v>
      </c>
      <c r="LZ24" s="42" t="e">
        <f t="shared" si="30"/>
        <v>#VALUE!</v>
      </c>
      <c r="MA24" s="42" t="e">
        <f t="shared" si="30"/>
        <v>#VALUE!</v>
      </c>
      <c r="MB24" s="42" t="e">
        <f t="shared" si="30"/>
        <v>#VALUE!</v>
      </c>
      <c r="MC24" s="42" t="e">
        <f t="shared" si="30"/>
        <v>#VALUE!</v>
      </c>
      <c r="MD24" s="42" t="e">
        <f t="shared" si="30"/>
        <v>#VALUE!</v>
      </c>
      <c r="ME24" s="42" t="e">
        <f t="shared" si="30"/>
        <v>#VALUE!</v>
      </c>
      <c r="MF24" s="42" t="e">
        <f t="shared" si="30"/>
        <v>#VALUE!</v>
      </c>
      <c r="MG24" s="42" t="e">
        <f t="shared" si="30"/>
        <v>#VALUE!</v>
      </c>
      <c r="MH24" s="42" t="e">
        <f t="shared" si="30"/>
        <v>#VALUE!</v>
      </c>
      <c r="MI24" s="42" t="e">
        <f t="shared" si="30"/>
        <v>#VALUE!</v>
      </c>
      <c r="MJ24" s="42" t="e">
        <f t="shared" si="30"/>
        <v>#VALUE!</v>
      </c>
      <c r="MK24" s="42" t="e">
        <f t="shared" si="30"/>
        <v>#VALUE!</v>
      </c>
      <c r="ML24" s="42" t="e">
        <f t="shared" si="30"/>
        <v>#VALUE!</v>
      </c>
      <c r="MM24" s="42" t="e">
        <f t="shared" si="30"/>
        <v>#VALUE!</v>
      </c>
      <c r="MN24" s="42" t="e">
        <f t="shared" si="30"/>
        <v>#VALUE!</v>
      </c>
      <c r="MO24" s="42" t="e">
        <f t="shared" si="30"/>
        <v>#VALUE!</v>
      </c>
      <c r="MP24" s="42" t="e">
        <f t="shared" si="30"/>
        <v>#VALUE!</v>
      </c>
      <c r="MQ24" s="42" t="e">
        <f t="shared" si="30"/>
        <v>#VALUE!</v>
      </c>
      <c r="MR24" s="42" t="e">
        <f t="shared" si="30"/>
        <v>#VALUE!</v>
      </c>
      <c r="MS24" s="42" t="e">
        <f t="shared" si="30"/>
        <v>#VALUE!</v>
      </c>
      <c r="MT24" s="42" t="e">
        <f t="shared" si="30"/>
        <v>#VALUE!</v>
      </c>
      <c r="MU24" s="42" t="e">
        <f t="shared" si="30"/>
        <v>#VALUE!</v>
      </c>
      <c r="MV24" s="42" t="e">
        <f t="shared" si="30"/>
        <v>#VALUE!</v>
      </c>
      <c r="MW24" s="42" t="e">
        <f t="shared" si="30"/>
        <v>#VALUE!</v>
      </c>
      <c r="MX24" s="42" t="e">
        <f t="shared" si="30"/>
        <v>#VALUE!</v>
      </c>
      <c r="MY24" s="42" t="e">
        <f t="shared" si="30"/>
        <v>#VALUE!</v>
      </c>
      <c r="MZ24" s="42" t="e">
        <f t="shared" si="30"/>
        <v>#VALUE!</v>
      </c>
      <c r="NA24" s="42" t="e">
        <f t="shared" si="30"/>
        <v>#VALUE!</v>
      </c>
      <c r="NB24" s="42" t="e">
        <f t="shared" si="30"/>
        <v>#VALUE!</v>
      </c>
      <c r="NC24" s="42" t="e">
        <f t="shared" si="30"/>
        <v>#VALUE!</v>
      </c>
      <c r="ND24" s="42" t="e">
        <f t="shared" si="30"/>
        <v>#VALUE!</v>
      </c>
      <c r="NE24" s="42" t="e">
        <f t="shared" si="30"/>
        <v>#VALUE!</v>
      </c>
      <c r="NF24" s="42" t="e">
        <f t="shared" si="30"/>
        <v>#VALUE!</v>
      </c>
      <c r="NG24" s="42" t="e">
        <f t="shared" si="30"/>
        <v>#VALUE!</v>
      </c>
      <c r="NH24" s="42" t="e">
        <f t="shared" si="30"/>
        <v>#VALUE!</v>
      </c>
    </row>
    <row r="25" spans="1:372" s="34" customFormat="1" ht="14.4" outlineLevel="1" x14ac:dyDescent="0.2">
      <c r="A25" s="1048"/>
      <c r="B25" s="18"/>
      <c r="C25" s="14"/>
      <c r="D25" s="46"/>
      <c r="E25" s="57" t="s">
        <v>218</v>
      </c>
      <c r="F25" s="58"/>
      <c r="G25" s="62"/>
      <c r="H25" s="62"/>
      <c r="I25" s="62"/>
      <c r="J25" s="62">
        <v>278.44900000000001</v>
      </c>
      <c r="K25" s="62">
        <v>114.282</v>
      </c>
      <c r="L25" s="62">
        <v>0</v>
      </c>
      <c r="M25" s="62">
        <v>32.652000000000001</v>
      </c>
      <c r="N25" s="62">
        <v>0</v>
      </c>
      <c r="O25" s="62"/>
      <c r="P25" s="62"/>
      <c r="Q25" s="62">
        <v>9.07</v>
      </c>
      <c r="R25" s="62">
        <v>387.28900000000004</v>
      </c>
      <c r="S25" s="62">
        <v>1186.356</v>
      </c>
      <c r="T25" s="62">
        <v>1680.6710000000003</v>
      </c>
      <c r="U25" s="62">
        <v>1578.1799999999998</v>
      </c>
      <c r="V25" s="62"/>
      <c r="W25" s="62"/>
      <c r="X25" s="62">
        <v>0</v>
      </c>
      <c r="Y25" s="62">
        <v>31.745000000000001</v>
      </c>
      <c r="Z25" s="62">
        <v>55.326999999999998</v>
      </c>
      <c r="AA25" s="62">
        <v>31.745000000000001</v>
      </c>
      <c r="AB25" s="62">
        <v>54.42</v>
      </c>
      <c r="AC25" s="62"/>
      <c r="AD25" s="62"/>
      <c r="AE25" s="62">
        <v>0</v>
      </c>
      <c r="AF25" s="62">
        <v>0</v>
      </c>
      <c r="AG25" s="62">
        <v>45.35</v>
      </c>
      <c r="AH25" s="62">
        <v>18.14</v>
      </c>
      <c r="AI25" s="62"/>
      <c r="AJ25" s="62"/>
      <c r="AK25" s="62"/>
      <c r="AL25" s="62">
        <v>140.58499999999998</v>
      </c>
      <c r="AM25" s="62">
        <v>108.84</v>
      </c>
      <c r="AN25" s="62">
        <v>0</v>
      </c>
      <c r="AO25" s="62">
        <v>0</v>
      </c>
      <c r="AP25" s="62">
        <v>11.791</v>
      </c>
      <c r="AQ25" s="62"/>
      <c r="AR25" s="62"/>
      <c r="AS25" s="62"/>
      <c r="AT25" s="62">
        <v>27.21</v>
      </c>
      <c r="AU25" s="62">
        <v>0</v>
      </c>
      <c r="AV25" s="62">
        <v>135.143</v>
      </c>
      <c r="AW25" s="62">
        <v>355.54399999999998</v>
      </c>
      <c r="AX25" s="62"/>
      <c r="AY25" s="62"/>
      <c r="AZ25" s="62">
        <v>0</v>
      </c>
      <c r="BA25" s="62">
        <v>0</v>
      </c>
      <c r="BB25" s="62">
        <v>0</v>
      </c>
      <c r="BC25" s="62">
        <v>9.07</v>
      </c>
      <c r="BD25" s="62">
        <v>9.07</v>
      </c>
      <c r="BE25" s="62"/>
      <c r="BF25" s="62"/>
      <c r="BG25" s="62">
        <v>54.42</v>
      </c>
      <c r="BH25" s="62">
        <v>0</v>
      </c>
      <c r="BI25" s="62">
        <v>36.28</v>
      </c>
      <c r="BJ25" s="62">
        <v>0</v>
      </c>
      <c r="BK25" s="62">
        <v>48.070999999999998</v>
      </c>
      <c r="BL25" s="62"/>
      <c r="BM25" s="62"/>
      <c r="BN25" s="62">
        <v>0</v>
      </c>
      <c r="BO25" s="62">
        <v>31.745000000000001</v>
      </c>
      <c r="BP25" s="62">
        <v>0</v>
      </c>
      <c r="BQ25" s="62">
        <v>0</v>
      </c>
      <c r="BR25" s="62">
        <v>0</v>
      </c>
      <c r="BS25" s="62"/>
      <c r="BT25" s="62"/>
      <c r="BU25" s="62">
        <v>1.8140000000000001</v>
      </c>
      <c r="BV25" s="62">
        <v>90.7</v>
      </c>
      <c r="BW25" s="62">
        <v>0</v>
      </c>
      <c r="BX25" s="62">
        <v>1.8140000000000001</v>
      </c>
      <c r="BY25" s="62">
        <v>1.8140000000000001</v>
      </c>
      <c r="BZ25" s="62"/>
      <c r="CA25" s="62"/>
      <c r="CB25" s="62">
        <v>10.884</v>
      </c>
      <c r="CC25" s="62">
        <v>1.8140000000000001</v>
      </c>
      <c r="CD25" s="62">
        <v>1.8140000000000001</v>
      </c>
      <c r="CE25" s="62">
        <v>0</v>
      </c>
      <c r="CF25" s="62">
        <v>138.77099999999999</v>
      </c>
      <c r="CG25" s="62"/>
      <c r="CH25" s="62"/>
      <c r="CI25" s="62">
        <v>28.117000000000001</v>
      </c>
      <c r="CJ25" s="62">
        <v>13.605</v>
      </c>
      <c r="CK25" s="62">
        <v>40.814999999999998</v>
      </c>
      <c r="CL25" s="62">
        <v>68.932000000000002</v>
      </c>
      <c r="CM25" s="62"/>
      <c r="CN25" s="62"/>
      <c r="CO25" s="62"/>
      <c r="CP25" s="62"/>
      <c r="CQ25" s="62"/>
      <c r="CR25" s="62"/>
      <c r="CS25" s="62">
        <v>28.117000000000001</v>
      </c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  <c r="EA25" s="62"/>
      <c r="EB25" s="62"/>
      <c r="EC25" s="62"/>
      <c r="ED25" s="62"/>
      <c r="EE25" s="62"/>
      <c r="EF25" s="62"/>
      <c r="EG25" s="62"/>
      <c r="EH25" s="62"/>
      <c r="EI25" s="62"/>
      <c r="EJ25" s="62"/>
      <c r="EK25" s="62"/>
      <c r="EL25" s="62"/>
      <c r="EM25" s="62"/>
      <c r="EN25" s="62"/>
      <c r="EO25" s="62"/>
      <c r="EP25" s="62"/>
      <c r="EQ25" s="62"/>
      <c r="ER25" s="62"/>
      <c r="ES25" s="62"/>
      <c r="ET25" s="62"/>
      <c r="EU25" s="62"/>
      <c r="EV25" s="62"/>
      <c r="EW25" s="62"/>
      <c r="EX25" s="62"/>
      <c r="EY25" s="62"/>
      <c r="EZ25" s="62"/>
      <c r="FA25" s="62"/>
      <c r="FB25" s="62"/>
      <c r="FC25" s="62"/>
      <c r="FD25" s="62"/>
      <c r="FE25" s="62">
        <v>0</v>
      </c>
      <c r="FF25" s="62"/>
      <c r="FG25" s="62">
        <v>0</v>
      </c>
      <c r="FH25" s="62">
        <v>0</v>
      </c>
      <c r="FI25" s="62">
        <v>0</v>
      </c>
      <c r="FJ25" s="62"/>
      <c r="FK25" s="62"/>
      <c r="FL25" s="62">
        <v>3052</v>
      </c>
      <c r="FM25" s="62"/>
      <c r="FN25" s="62"/>
      <c r="FO25" s="62">
        <v>3052</v>
      </c>
      <c r="FP25" s="62"/>
      <c r="FQ25" s="62">
        <v>3052</v>
      </c>
      <c r="FR25" s="62"/>
      <c r="FS25" s="62"/>
      <c r="FT25" s="62"/>
      <c r="FU25" s="62"/>
      <c r="FV25" s="62"/>
      <c r="FW25" s="62"/>
      <c r="FX25" s="62"/>
      <c r="FY25" s="62"/>
      <c r="FZ25" s="62"/>
      <c r="GA25" s="62"/>
      <c r="GB25" s="62"/>
      <c r="GC25" s="62"/>
      <c r="GD25" s="62"/>
      <c r="GE25" s="62"/>
      <c r="GF25" s="62"/>
      <c r="GG25" s="62"/>
      <c r="GH25" s="62"/>
      <c r="GI25" s="62"/>
      <c r="GJ25" s="62"/>
      <c r="GK25" s="62"/>
      <c r="GL25" s="62"/>
      <c r="GM25" s="62"/>
      <c r="GN25" s="62"/>
      <c r="GO25" s="62"/>
      <c r="GP25" s="62"/>
      <c r="GQ25" s="62"/>
      <c r="GR25" s="62"/>
      <c r="GS25" s="62"/>
      <c r="GT25" s="62"/>
      <c r="GU25" s="62"/>
      <c r="GV25" s="62"/>
      <c r="GW25" s="62"/>
      <c r="GX25" s="62"/>
      <c r="GY25" s="62"/>
      <c r="GZ25" s="62"/>
      <c r="HA25" s="62"/>
      <c r="HB25" s="62"/>
      <c r="HC25" s="62"/>
      <c r="HD25" s="62"/>
      <c r="HE25" s="62"/>
      <c r="HF25" s="62"/>
      <c r="HG25" s="62"/>
      <c r="HH25" s="62"/>
      <c r="HI25" s="62"/>
      <c r="HJ25" s="62"/>
      <c r="HK25" s="62"/>
      <c r="HL25" s="62"/>
      <c r="HM25" s="62"/>
      <c r="HN25" s="62"/>
      <c r="HO25" s="62"/>
      <c r="HP25" s="62"/>
      <c r="HQ25" s="62"/>
      <c r="HR25" s="62"/>
      <c r="HS25" s="62"/>
      <c r="HT25" s="62"/>
      <c r="HU25" s="62"/>
      <c r="HV25" s="62"/>
      <c r="HW25" s="62"/>
      <c r="HX25" s="62"/>
      <c r="HY25" s="62"/>
      <c r="HZ25" s="62"/>
      <c r="IA25" s="62"/>
      <c r="IB25" s="62"/>
      <c r="IC25" s="62"/>
      <c r="ID25" s="62"/>
      <c r="IE25" s="62"/>
      <c r="IF25" s="62"/>
      <c r="IG25" s="62"/>
      <c r="IH25" s="62"/>
      <c r="II25" s="62"/>
      <c r="IJ25" s="62"/>
      <c r="IK25" s="62"/>
      <c r="IL25" s="62"/>
      <c r="IM25" s="62"/>
      <c r="IN25" s="62"/>
      <c r="IO25" s="62"/>
      <c r="IP25" s="62"/>
      <c r="IQ25" s="62"/>
      <c r="IR25" s="62"/>
      <c r="IS25" s="62"/>
      <c r="IT25" s="62"/>
      <c r="IU25" s="62"/>
      <c r="IV25" s="62"/>
      <c r="IW25" s="62"/>
      <c r="IX25" s="62"/>
      <c r="IY25" s="62"/>
      <c r="IZ25" s="62"/>
      <c r="JA25" s="62"/>
      <c r="JB25" s="62"/>
      <c r="JC25" s="62"/>
      <c r="JD25" s="62"/>
      <c r="JE25" s="62"/>
      <c r="JF25" s="62"/>
      <c r="JG25" s="62"/>
      <c r="JH25" s="62"/>
      <c r="JI25" s="62"/>
      <c r="JJ25" s="62"/>
      <c r="JK25" s="62"/>
      <c r="JL25" s="62"/>
      <c r="JM25" s="62"/>
      <c r="JN25" s="62"/>
      <c r="JO25" s="62"/>
      <c r="JP25" s="62"/>
      <c r="JQ25" s="62"/>
      <c r="JR25" s="62"/>
      <c r="JS25" s="62"/>
      <c r="JT25" s="62"/>
      <c r="JU25" s="62"/>
      <c r="JV25" s="62"/>
      <c r="JW25" s="62"/>
      <c r="JX25" s="62"/>
      <c r="JY25" s="62"/>
      <c r="JZ25" s="62"/>
      <c r="KA25" s="62"/>
      <c r="KB25" s="62"/>
      <c r="KC25" s="62"/>
      <c r="KD25" s="62"/>
      <c r="KE25" s="62"/>
      <c r="KF25" s="62"/>
      <c r="KG25" s="62"/>
      <c r="KH25" s="62"/>
      <c r="KI25" s="62"/>
      <c r="KJ25" s="62"/>
      <c r="KK25" s="62"/>
      <c r="KL25" s="62"/>
      <c r="KM25" s="62"/>
      <c r="KN25" s="62"/>
      <c r="KO25" s="62"/>
      <c r="KP25" s="62"/>
      <c r="KQ25" s="62"/>
      <c r="KR25" s="62"/>
      <c r="KS25" s="62"/>
      <c r="KT25" s="62"/>
      <c r="KU25" s="62"/>
      <c r="KV25" s="62"/>
      <c r="KW25" s="62"/>
      <c r="KX25" s="62"/>
      <c r="KY25" s="62"/>
      <c r="KZ25" s="62"/>
      <c r="LA25" s="62"/>
      <c r="LB25" s="62"/>
      <c r="LC25" s="62"/>
      <c r="LD25" s="62"/>
      <c r="LE25" s="62"/>
      <c r="LF25" s="62"/>
      <c r="LG25" s="62"/>
      <c r="LH25" s="62"/>
      <c r="LI25" s="62"/>
      <c r="LJ25" s="62"/>
      <c r="LK25" s="62"/>
      <c r="LL25" s="62"/>
      <c r="LM25" s="62"/>
      <c r="LN25" s="62"/>
      <c r="LO25" s="62"/>
      <c r="LP25" s="62"/>
      <c r="LQ25" s="62"/>
      <c r="LR25" s="62"/>
      <c r="LS25" s="62"/>
      <c r="LT25" s="62"/>
      <c r="LU25" s="62"/>
      <c r="LV25" s="62"/>
      <c r="LW25" s="62"/>
      <c r="LX25" s="62"/>
      <c r="LY25" s="62"/>
      <c r="LZ25" s="62"/>
      <c r="MA25" s="62"/>
      <c r="MB25" s="62"/>
      <c r="MC25" s="62"/>
      <c r="MD25" s="62"/>
      <c r="ME25" s="62"/>
      <c r="MF25" s="62"/>
      <c r="MG25" s="62"/>
      <c r="MH25" s="62"/>
      <c r="MI25" s="62"/>
      <c r="MJ25" s="62"/>
      <c r="MK25" s="62"/>
      <c r="ML25" s="62"/>
      <c r="MM25" s="62"/>
      <c r="MN25" s="62"/>
      <c r="MO25" s="62"/>
      <c r="MP25" s="62"/>
      <c r="MQ25" s="62"/>
      <c r="MR25" s="62"/>
      <c r="MS25" s="62"/>
      <c r="MT25" s="62"/>
      <c r="MU25" s="62"/>
      <c r="MV25" s="62"/>
      <c r="MW25" s="62"/>
      <c r="MX25" s="62"/>
      <c r="MY25" s="62"/>
      <c r="MZ25" s="62"/>
      <c r="NA25" s="62"/>
      <c r="NB25" s="62"/>
      <c r="NC25" s="62"/>
      <c r="ND25" s="62"/>
      <c r="NE25" s="62"/>
      <c r="NF25" s="62"/>
      <c r="NG25" s="62"/>
      <c r="NH25" s="62"/>
    </row>
    <row r="26" spans="1:372" s="34" customFormat="1" ht="14.4" outlineLevel="1" x14ac:dyDescent="0.2">
      <c r="A26" s="1048"/>
      <c r="B26" s="17" t="s">
        <v>37</v>
      </c>
      <c r="C26" s="14"/>
      <c r="D26" s="46"/>
      <c r="E26" s="57" t="s">
        <v>221</v>
      </c>
      <c r="F26" s="58"/>
      <c r="G26" s="63"/>
      <c r="H26" s="63"/>
      <c r="I26" s="63"/>
      <c r="J26" s="63">
        <v>0</v>
      </c>
      <c r="K26" s="63">
        <v>0</v>
      </c>
      <c r="L26" s="63">
        <v>0</v>
      </c>
      <c r="M26" s="63">
        <v>0</v>
      </c>
      <c r="N26" s="63">
        <v>0</v>
      </c>
      <c r="O26" s="63"/>
      <c r="P26" s="63"/>
      <c r="Q26" s="63">
        <v>0</v>
      </c>
      <c r="R26" s="63">
        <v>0</v>
      </c>
      <c r="S26" s="63">
        <v>0</v>
      </c>
      <c r="T26" s="63">
        <v>0</v>
      </c>
      <c r="U26" s="63">
        <v>0</v>
      </c>
      <c r="V26" s="63"/>
      <c r="W26" s="63"/>
      <c r="X26" s="63">
        <v>0</v>
      </c>
      <c r="Y26" s="63">
        <v>0</v>
      </c>
      <c r="Z26" s="63">
        <v>0</v>
      </c>
      <c r="AA26" s="63">
        <v>0</v>
      </c>
      <c r="AB26" s="63">
        <v>0</v>
      </c>
      <c r="AC26" s="63"/>
      <c r="AD26" s="63"/>
      <c r="AE26" s="63">
        <v>0</v>
      </c>
      <c r="AF26" s="63">
        <v>0</v>
      </c>
      <c r="AG26" s="63">
        <v>0</v>
      </c>
      <c r="AH26" s="63">
        <v>0</v>
      </c>
      <c r="AI26" s="63"/>
      <c r="AJ26" s="63"/>
      <c r="AK26" s="63"/>
      <c r="AL26" s="63">
        <v>0</v>
      </c>
      <c r="AM26" s="63">
        <v>0</v>
      </c>
      <c r="AN26" s="63">
        <v>0</v>
      </c>
      <c r="AO26" s="63">
        <v>0</v>
      </c>
      <c r="AP26" s="63">
        <v>0</v>
      </c>
      <c r="AQ26" s="63"/>
      <c r="AR26" s="63"/>
      <c r="AS26" s="63"/>
      <c r="AT26" s="63">
        <v>0</v>
      </c>
      <c r="AU26" s="63">
        <v>0</v>
      </c>
      <c r="AV26" s="63">
        <v>0</v>
      </c>
      <c r="AW26" s="63">
        <v>0</v>
      </c>
      <c r="AX26" s="63"/>
      <c r="AY26" s="63"/>
      <c r="AZ26" s="63">
        <v>0</v>
      </c>
      <c r="BA26" s="63">
        <v>0</v>
      </c>
      <c r="BB26" s="63">
        <v>0</v>
      </c>
      <c r="BC26" s="63">
        <v>0</v>
      </c>
      <c r="BD26" s="63">
        <v>0</v>
      </c>
      <c r="BE26" s="63"/>
      <c r="BF26" s="63"/>
      <c r="BG26" s="63">
        <v>0</v>
      </c>
      <c r="BH26" s="63">
        <v>0</v>
      </c>
      <c r="BI26" s="63">
        <v>0</v>
      </c>
      <c r="BJ26" s="63">
        <v>0</v>
      </c>
      <c r="BK26" s="63">
        <v>0</v>
      </c>
      <c r="BL26" s="63"/>
      <c r="BM26" s="63"/>
      <c r="BN26" s="63">
        <v>0</v>
      </c>
      <c r="BO26" s="63">
        <v>0</v>
      </c>
      <c r="BP26" s="63">
        <v>0</v>
      </c>
      <c r="BQ26" s="63">
        <v>0</v>
      </c>
      <c r="BR26" s="63">
        <v>0</v>
      </c>
      <c r="BS26" s="63"/>
      <c r="BT26" s="63"/>
      <c r="BU26" s="63">
        <v>0</v>
      </c>
      <c r="BV26" s="63">
        <v>0</v>
      </c>
      <c r="BW26" s="63">
        <v>0</v>
      </c>
      <c r="BX26" s="63">
        <v>0</v>
      </c>
      <c r="BY26" s="63">
        <v>0</v>
      </c>
      <c r="BZ26" s="63"/>
      <c r="CA26" s="63"/>
      <c r="CB26" s="63">
        <v>0</v>
      </c>
      <c r="CC26" s="63">
        <v>0</v>
      </c>
      <c r="CD26" s="63">
        <v>0</v>
      </c>
      <c r="CE26" s="63">
        <v>0</v>
      </c>
      <c r="CF26" s="63">
        <v>0</v>
      </c>
      <c r="CG26" s="63"/>
      <c r="CH26" s="63"/>
      <c r="CI26" s="63">
        <v>0</v>
      </c>
      <c r="CJ26" s="63">
        <v>0</v>
      </c>
      <c r="CK26" s="63">
        <v>0</v>
      </c>
      <c r="CL26" s="63">
        <v>0</v>
      </c>
      <c r="CM26" s="63"/>
      <c r="CN26" s="63"/>
      <c r="CO26" s="63"/>
      <c r="CP26" s="63"/>
      <c r="CQ26" s="63"/>
      <c r="CR26" s="63"/>
      <c r="CS26" s="63">
        <v>0</v>
      </c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  <c r="DY26" s="63"/>
      <c r="DZ26" s="63"/>
      <c r="EA26" s="63"/>
      <c r="EB26" s="63"/>
      <c r="EC26" s="63"/>
      <c r="ED26" s="63"/>
      <c r="EE26" s="63"/>
      <c r="EF26" s="63"/>
      <c r="EG26" s="63"/>
      <c r="EH26" s="63"/>
      <c r="EI26" s="63"/>
      <c r="EJ26" s="63"/>
      <c r="EK26" s="63"/>
      <c r="EL26" s="63"/>
      <c r="EM26" s="63"/>
      <c r="EN26" s="63"/>
      <c r="EO26" s="63"/>
      <c r="EP26" s="63"/>
      <c r="EQ26" s="63"/>
      <c r="ER26" s="63"/>
      <c r="ES26" s="63"/>
      <c r="ET26" s="63"/>
      <c r="EU26" s="63"/>
      <c r="EV26" s="63"/>
      <c r="EW26" s="63"/>
      <c r="EX26" s="63"/>
      <c r="EY26" s="63"/>
      <c r="EZ26" s="63"/>
      <c r="FA26" s="63"/>
      <c r="FB26" s="63"/>
      <c r="FC26" s="63"/>
      <c r="FD26" s="63"/>
      <c r="FE26" s="63">
        <v>0</v>
      </c>
      <c r="FF26" s="63"/>
      <c r="FG26" s="63">
        <v>0</v>
      </c>
      <c r="FH26" s="63">
        <v>0</v>
      </c>
      <c r="FI26" s="63">
        <v>0</v>
      </c>
      <c r="FJ26" s="63"/>
      <c r="FK26" s="63"/>
      <c r="FL26" s="63">
        <v>41.5</v>
      </c>
      <c r="FM26" s="63"/>
      <c r="FN26" s="63"/>
      <c r="FO26" s="63">
        <v>38</v>
      </c>
      <c r="FP26" s="63"/>
      <c r="FQ26" s="63">
        <v>0</v>
      </c>
      <c r="FR26" s="63"/>
      <c r="FS26" s="63"/>
      <c r="FT26" s="63"/>
      <c r="FU26" s="63"/>
      <c r="FV26" s="63"/>
      <c r="FW26" s="63"/>
      <c r="FX26" s="63"/>
      <c r="FY26" s="63"/>
      <c r="FZ26" s="63"/>
      <c r="GA26" s="63"/>
      <c r="GB26" s="63"/>
      <c r="GC26" s="63"/>
      <c r="GD26" s="63"/>
      <c r="GE26" s="63"/>
      <c r="GF26" s="63"/>
      <c r="GG26" s="63"/>
      <c r="GH26" s="63"/>
      <c r="GI26" s="63"/>
      <c r="GJ26" s="63"/>
      <c r="GK26" s="63"/>
      <c r="GL26" s="63"/>
      <c r="GM26" s="63"/>
      <c r="GN26" s="63"/>
      <c r="GO26" s="63"/>
      <c r="GP26" s="63"/>
      <c r="GQ26" s="63"/>
      <c r="GR26" s="63"/>
      <c r="GS26" s="63"/>
      <c r="GT26" s="63"/>
      <c r="GU26" s="63"/>
      <c r="GV26" s="63"/>
      <c r="GW26" s="63"/>
      <c r="GX26" s="63"/>
      <c r="GY26" s="63"/>
      <c r="GZ26" s="63"/>
      <c r="HA26" s="63"/>
      <c r="HB26" s="63"/>
      <c r="HC26" s="63"/>
      <c r="HD26" s="63"/>
      <c r="HE26" s="63"/>
      <c r="HF26" s="63"/>
      <c r="HG26" s="63"/>
      <c r="HH26" s="63"/>
      <c r="HI26" s="63"/>
      <c r="HJ26" s="63"/>
      <c r="HK26" s="63"/>
      <c r="HL26" s="63"/>
      <c r="HM26" s="63"/>
      <c r="HN26" s="63"/>
      <c r="HO26" s="63"/>
      <c r="HP26" s="63"/>
      <c r="HQ26" s="63"/>
      <c r="HR26" s="63"/>
      <c r="HS26" s="63"/>
      <c r="HT26" s="63"/>
      <c r="HU26" s="63"/>
      <c r="HV26" s="63"/>
      <c r="HW26" s="63"/>
      <c r="HX26" s="63"/>
      <c r="HY26" s="63"/>
      <c r="HZ26" s="63"/>
      <c r="IA26" s="63"/>
      <c r="IB26" s="63"/>
      <c r="IC26" s="63"/>
      <c r="ID26" s="63"/>
      <c r="IE26" s="63"/>
      <c r="IF26" s="63"/>
      <c r="IG26" s="63"/>
      <c r="IH26" s="63"/>
      <c r="II26" s="63"/>
      <c r="IJ26" s="63"/>
      <c r="IK26" s="63"/>
      <c r="IL26" s="63"/>
      <c r="IM26" s="63"/>
      <c r="IN26" s="63"/>
      <c r="IO26" s="63"/>
      <c r="IP26" s="63"/>
      <c r="IQ26" s="63"/>
      <c r="IR26" s="63"/>
      <c r="IS26" s="63"/>
      <c r="IT26" s="63"/>
      <c r="IU26" s="63"/>
      <c r="IV26" s="63"/>
      <c r="IW26" s="63"/>
      <c r="IX26" s="63"/>
      <c r="IY26" s="63"/>
      <c r="IZ26" s="63"/>
      <c r="JA26" s="63"/>
      <c r="JB26" s="63"/>
      <c r="JC26" s="63"/>
      <c r="JD26" s="63"/>
      <c r="JE26" s="63"/>
      <c r="JF26" s="63"/>
      <c r="JG26" s="63"/>
      <c r="JH26" s="63"/>
      <c r="JI26" s="63"/>
      <c r="JJ26" s="63"/>
      <c r="JK26" s="63"/>
      <c r="JL26" s="63"/>
      <c r="JM26" s="63"/>
      <c r="JN26" s="63"/>
      <c r="JO26" s="63"/>
      <c r="JP26" s="63"/>
      <c r="JQ26" s="63"/>
      <c r="JR26" s="63"/>
      <c r="JS26" s="63"/>
      <c r="JT26" s="63"/>
      <c r="JU26" s="63"/>
      <c r="JV26" s="63"/>
      <c r="JW26" s="63"/>
      <c r="JX26" s="63"/>
      <c r="JY26" s="63"/>
      <c r="JZ26" s="63"/>
      <c r="KA26" s="63"/>
      <c r="KB26" s="63"/>
      <c r="KC26" s="63"/>
      <c r="KD26" s="63"/>
      <c r="KE26" s="63"/>
      <c r="KF26" s="63"/>
      <c r="KG26" s="63"/>
      <c r="KH26" s="63"/>
      <c r="KI26" s="63"/>
      <c r="KJ26" s="63"/>
      <c r="KK26" s="63"/>
      <c r="KL26" s="63"/>
      <c r="KM26" s="63"/>
      <c r="KN26" s="63"/>
      <c r="KO26" s="63"/>
      <c r="KP26" s="63"/>
      <c r="KQ26" s="63"/>
      <c r="KR26" s="63"/>
      <c r="KS26" s="63"/>
      <c r="KT26" s="63"/>
      <c r="KU26" s="63"/>
      <c r="KV26" s="63"/>
      <c r="KW26" s="63"/>
      <c r="KX26" s="63"/>
      <c r="KY26" s="63"/>
      <c r="KZ26" s="63"/>
      <c r="LA26" s="63"/>
      <c r="LB26" s="63"/>
      <c r="LC26" s="63"/>
      <c r="LD26" s="63"/>
      <c r="LE26" s="63"/>
      <c r="LF26" s="63"/>
      <c r="LG26" s="63"/>
      <c r="LH26" s="63"/>
      <c r="LI26" s="63"/>
      <c r="LJ26" s="63"/>
      <c r="LK26" s="63"/>
      <c r="LL26" s="63"/>
      <c r="LM26" s="63"/>
      <c r="LN26" s="63"/>
      <c r="LO26" s="63"/>
      <c r="LP26" s="63"/>
      <c r="LQ26" s="63"/>
      <c r="LR26" s="63"/>
      <c r="LS26" s="63"/>
      <c r="LT26" s="63"/>
      <c r="LU26" s="63"/>
      <c r="LV26" s="63"/>
      <c r="LW26" s="63"/>
      <c r="LX26" s="63"/>
      <c r="LY26" s="63"/>
      <c r="LZ26" s="63"/>
      <c r="MA26" s="63"/>
      <c r="MB26" s="63"/>
      <c r="MC26" s="63"/>
      <c r="MD26" s="63"/>
      <c r="ME26" s="63"/>
      <c r="MF26" s="63"/>
      <c r="MG26" s="63"/>
      <c r="MH26" s="63"/>
      <c r="MI26" s="63"/>
      <c r="MJ26" s="63"/>
      <c r="MK26" s="63"/>
      <c r="ML26" s="63"/>
      <c r="MM26" s="63"/>
      <c r="MN26" s="63"/>
      <c r="MO26" s="63"/>
      <c r="MP26" s="63"/>
      <c r="MQ26" s="63"/>
      <c r="MR26" s="63"/>
      <c r="MS26" s="63"/>
      <c r="MT26" s="63"/>
      <c r="MU26" s="63"/>
      <c r="MV26" s="63"/>
      <c r="MW26" s="63"/>
      <c r="MX26" s="63"/>
      <c r="MY26" s="63"/>
      <c r="MZ26" s="63"/>
      <c r="NA26" s="63"/>
      <c r="NB26" s="63"/>
      <c r="NC26" s="63"/>
      <c r="ND26" s="63"/>
      <c r="NE26" s="63"/>
      <c r="NF26" s="63"/>
      <c r="NG26" s="63"/>
      <c r="NH26" s="63"/>
    </row>
    <row r="27" spans="1:372" s="34" customFormat="1" ht="15" outlineLevel="1" thickBot="1" x14ac:dyDescent="0.25">
      <c r="A27" s="1049"/>
      <c r="B27" s="36">
        <f>B25/30</f>
        <v>0</v>
      </c>
      <c r="C27" s="38"/>
      <c r="D27" s="47"/>
      <c r="E27" s="27" t="s">
        <v>3</v>
      </c>
      <c r="F27" s="25"/>
      <c r="G27" s="33">
        <v>7941.6854999999987</v>
      </c>
      <c r="H27" s="33" t="e">
        <f t="shared" ref="H27:BS27" si="31">H24+H20+H28</f>
        <v>#VALUE!</v>
      </c>
      <c r="I27" s="33" t="e">
        <f t="shared" si="31"/>
        <v>#VALUE!</v>
      </c>
      <c r="J27" s="33" t="e">
        <f t="shared" si="31"/>
        <v>#VALUE!</v>
      </c>
      <c r="K27" s="33" t="e">
        <f t="shared" si="31"/>
        <v>#VALUE!</v>
      </c>
      <c r="L27" s="33" t="e">
        <f t="shared" si="31"/>
        <v>#VALUE!</v>
      </c>
      <c r="M27" s="33" t="e">
        <f t="shared" si="31"/>
        <v>#VALUE!</v>
      </c>
      <c r="N27" s="33" t="e">
        <f t="shared" si="31"/>
        <v>#VALUE!</v>
      </c>
      <c r="O27" s="33" t="e">
        <f t="shared" si="31"/>
        <v>#VALUE!</v>
      </c>
      <c r="P27" s="33" t="e">
        <f t="shared" si="31"/>
        <v>#VALUE!</v>
      </c>
      <c r="Q27" s="33" t="e">
        <f t="shared" si="31"/>
        <v>#VALUE!</v>
      </c>
      <c r="R27" s="33" t="e">
        <f t="shared" si="31"/>
        <v>#VALUE!</v>
      </c>
      <c r="S27" s="33" t="e">
        <f t="shared" si="31"/>
        <v>#VALUE!</v>
      </c>
      <c r="T27" s="33" t="e">
        <f t="shared" si="31"/>
        <v>#VALUE!</v>
      </c>
      <c r="U27" s="33" t="e">
        <f t="shared" si="31"/>
        <v>#VALUE!</v>
      </c>
      <c r="V27" s="33" t="e">
        <f t="shared" si="31"/>
        <v>#VALUE!</v>
      </c>
      <c r="W27" s="33" t="e">
        <f t="shared" si="31"/>
        <v>#VALUE!</v>
      </c>
      <c r="X27" s="33" t="e">
        <f t="shared" si="31"/>
        <v>#VALUE!</v>
      </c>
      <c r="Y27" s="33" t="e">
        <f t="shared" si="31"/>
        <v>#VALUE!</v>
      </c>
      <c r="Z27" s="33" t="e">
        <f t="shared" si="31"/>
        <v>#VALUE!</v>
      </c>
      <c r="AA27" s="33" t="e">
        <f t="shared" si="31"/>
        <v>#VALUE!</v>
      </c>
      <c r="AB27" s="33" t="e">
        <f t="shared" si="31"/>
        <v>#VALUE!</v>
      </c>
      <c r="AC27" s="33" t="e">
        <f t="shared" si="31"/>
        <v>#VALUE!</v>
      </c>
      <c r="AD27" s="33" t="e">
        <f t="shared" si="31"/>
        <v>#VALUE!</v>
      </c>
      <c r="AE27" s="33" t="e">
        <f t="shared" si="31"/>
        <v>#VALUE!</v>
      </c>
      <c r="AF27" s="33" t="e">
        <f t="shared" si="31"/>
        <v>#VALUE!</v>
      </c>
      <c r="AG27" s="33" t="e">
        <f t="shared" si="31"/>
        <v>#VALUE!</v>
      </c>
      <c r="AH27" s="33" t="e">
        <f t="shared" si="31"/>
        <v>#VALUE!</v>
      </c>
      <c r="AI27" s="33" t="e">
        <f t="shared" si="31"/>
        <v>#VALUE!</v>
      </c>
      <c r="AJ27" s="33" t="e">
        <f t="shared" si="31"/>
        <v>#VALUE!</v>
      </c>
      <c r="AK27" s="33" t="e">
        <f t="shared" si="31"/>
        <v>#VALUE!</v>
      </c>
      <c r="AL27" s="33" t="e">
        <f t="shared" si="31"/>
        <v>#VALUE!</v>
      </c>
      <c r="AM27" s="33" t="e">
        <f t="shared" si="31"/>
        <v>#VALUE!</v>
      </c>
      <c r="AN27" s="33" t="e">
        <f t="shared" si="31"/>
        <v>#VALUE!</v>
      </c>
      <c r="AO27" s="33" t="e">
        <f t="shared" si="31"/>
        <v>#VALUE!</v>
      </c>
      <c r="AP27" s="33" t="e">
        <f t="shared" si="31"/>
        <v>#VALUE!</v>
      </c>
      <c r="AQ27" s="33" t="e">
        <f t="shared" si="31"/>
        <v>#VALUE!</v>
      </c>
      <c r="AR27" s="33" t="e">
        <f t="shared" si="31"/>
        <v>#VALUE!</v>
      </c>
      <c r="AS27" s="33" t="e">
        <f t="shared" si="31"/>
        <v>#VALUE!</v>
      </c>
      <c r="AT27" s="33" t="e">
        <f t="shared" si="31"/>
        <v>#VALUE!</v>
      </c>
      <c r="AU27" s="33" t="e">
        <f t="shared" si="31"/>
        <v>#VALUE!</v>
      </c>
      <c r="AV27" s="33" t="e">
        <f t="shared" si="31"/>
        <v>#VALUE!</v>
      </c>
      <c r="AW27" s="33" t="e">
        <f t="shared" si="31"/>
        <v>#VALUE!</v>
      </c>
      <c r="AX27" s="33" t="e">
        <f t="shared" si="31"/>
        <v>#VALUE!</v>
      </c>
      <c r="AY27" s="33" t="e">
        <f t="shared" si="31"/>
        <v>#VALUE!</v>
      </c>
      <c r="AZ27" s="33" t="e">
        <f t="shared" si="31"/>
        <v>#VALUE!</v>
      </c>
      <c r="BA27" s="33" t="e">
        <f t="shared" si="31"/>
        <v>#VALUE!</v>
      </c>
      <c r="BB27" s="33" t="e">
        <f t="shared" si="31"/>
        <v>#VALUE!</v>
      </c>
      <c r="BC27" s="33" t="e">
        <f t="shared" si="31"/>
        <v>#VALUE!</v>
      </c>
      <c r="BD27" s="33" t="e">
        <f t="shared" si="31"/>
        <v>#VALUE!</v>
      </c>
      <c r="BE27" s="33" t="e">
        <f t="shared" si="31"/>
        <v>#VALUE!</v>
      </c>
      <c r="BF27" s="33" t="e">
        <f t="shared" si="31"/>
        <v>#VALUE!</v>
      </c>
      <c r="BG27" s="33" t="e">
        <f t="shared" si="31"/>
        <v>#VALUE!</v>
      </c>
      <c r="BH27" s="33" t="e">
        <f t="shared" si="31"/>
        <v>#VALUE!</v>
      </c>
      <c r="BI27" s="33" t="e">
        <f t="shared" si="31"/>
        <v>#VALUE!</v>
      </c>
      <c r="BJ27" s="33" t="e">
        <f t="shared" si="31"/>
        <v>#VALUE!</v>
      </c>
      <c r="BK27" s="33" t="e">
        <f t="shared" si="31"/>
        <v>#VALUE!</v>
      </c>
      <c r="BL27" s="33" t="e">
        <f t="shared" si="31"/>
        <v>#VALUE!</v>
      </c>
      <c r="BM27" s="33" t="e">
        <f t="shared" si="31"/>
        <v>#VALUE!</v>
      </c>
      <c r="BN27" s="33" t="e">
        <f t="shared" si="31"/>
        <v>#VALUE!</v>
      </c>
      <c r="BO27" s="33" t="e">
        <f t="shared" si="31"/>
        <v>#VALUE!</v>
      </c>
      <c r="BP27" s="33" t="e">
        <f t="shared" si="31"/>
        <v>#VALUE!</v>
      </c>
      <c r="BQ27" s="33" t="e">
        <f t="shared" si="31"/>
        <v>#VALUE!</v>
      </c>
      <c r="BR27" s="33" t="e">
        <f t="shared" si="31"/>
        <v>#VALUE!</v>
      </c>
      <c r="BS27" s="33" t="e">
        <f t="shared" si="31"/>
        <v>#VALUE!</v>
      </c>
      <c r="BT27" s="33" t="e">
        <f t="shared" ref="BT27:EE27" si="32">BT24+BT20+BT28</f>
        <v>#VALUE!</v>
      </c>
      <c r="BU27" s="33" t="e">
        <f t="shared" si="32"/>
        <v>#VALUE!</v>
      </c>
      <c r="BV27" s="33" t="e">
        <f t="shared" si="32"/>
        <v>#VALUE!</v>
      </c>
      <c r="BW27" s="33" t="e">
        <f t="shared" si="32"/>
        <v>#VALUE!</v>
      </c>
      <c r="BX27" s="33" t="e">
        <f t="shared" si="32"/>
        <v>#VALUE!</v>
      </c>
      <c r="BY27" s="33" t="e">
        <f t="shared" si="32"/>
        <v>#VALUE!</v>
      </c>
      <c r="BZ27" s="33" t="e">
        <f t="shared" si="32"/>
        <v>#VALUE!</v>
      </c>
      <c r="CA27" s="33" t="e">
        <f t="shared" si="32"/>
        <v>#VALUE!</v>
      </c>
      <c r="CB27" s="33" t="e">
        <f t="shared" si="32"/>
        <v>#VALUE!</v>
      </c>
      <c r="CC27" s="33" t="e">
        <f t="shared" si="32"/>
        <v>#VALUE!</v>
      </c>
      <c r="CD27" s="33" t="e">
        <f t="shared" si="32"/>
        <v>#VALUE!</v>
      </c>
      <c r="CE27" s="33" t="e">
        <f t="shared" si="32"/>
        <v>#VALUE!</v>
      </c>
      <c r="CF27" s="33" t="e">
        <f t="shared" si="32"/>
        <v>#VALUE!</v>
      </c>
      <c r="CG27" s="33" t="e">
        <f t="shared" si="32"/>
        <v>#VALUE!</v>
      </c>
      <c r="CH27" s="33" t="e">
        <f t="shared" si="32"/>
        <v>#VALUE!</v>
      </c>
      <c r="CI27" s="33" t="e">
        <f t="shared" si="32"/>
        <v>#VALUE!</v>
      </c>
      <c r="CJ27" s="33" t="e">
        <f t="shared" si="32"/>
        <v>#VALUE!</v>
      </c>
      <c r="CK27" s="33" t="e">
        <f t="shared" si="32"/>
        <v>#VALUE!</v>
      </c>
      <c r="CL27" s="33" t="e">
        <f t="shared" si="32"/>
        <v>#VALUE!</v>
      </c>
      <c r="CM27" s="33" t="e">
        <f t="shared" si="32"/>
        <v>#VALUE!</v>
      </c>
      <c r="CN27" s="33" t="e">
        <f t="shared" si="32"/>
        <v>#VALUE!</v>
      </c>
      <c r="CO27" s="33" t="e">
        <f t="shared" si="32"/>
        <v>#VALUE!</v>
      </c>
      <c r="CP27" s="33" t="e">
        <f t="shared" si="32"/>
        <v>#VALUE!</v>
      </c>
      <c r="CQ27" s="33" t="e">
        <f t="shared" si="32"/>
        <v>#VALUE!</v>
      </c>
      <c r="CR27" s="33" t="e">
        <f t="shared" si="32"/>
        <v>#VALUE!</v>
      </c>
      <c r="CS27" s="33" t="e">
        <f t="shared" si="32"/>
        <v>#VALUE!</v>
      </c>
      <c r="CT27" s="33" t="e">
        <f t="shared" si="32"/>
        <v>#VALUE!</v>
      </c>
      <c r="CU27" s="33" t="e">
        <f t="shared" si="32"/>
        <v>#VALUE!</v>
      </c>
      <c r="CV27" s="33" t="e">
        <f t="shared" si="32"/>
        <v>#VALUE!</v>
      </c>
      <c r="CW27" s="33" t="e">
        <f t="shared" si="32"/>
        <v>#VALUE!</v>
      </c>
      <c r="CX27" s="33" t="e">
        <f t="shared" si="32"/>
        <v>#VALUE!</v>
      </c>
      <c r="CY27" s="33" t="e">
        <f t="shared" si="32"/>
        <v>#VALUE!</v>
      </c>
      <c r="CZ27" s="33" t="e">
        <f t="shared" si="32"/>
        <v>#VALUE!</v>
      </c>
      <c r="DA27" s="33" t="e">
        <f t="shared" si="32"/>
        <v>#VALUE!</v>
      </c>
      <c r="DB27" s="33" t="e">
        <f t="shared" si="32"/>
        <v>#VALUE!</v>
      </c>
      <c r="DC27" s="33" t="e">
        <f t="shared" si="32"/>
        <v>#VALUE!</v>
      </c>
      <c r="DD27" s="33" t="e">
        <f t="shared" si="32"/>
        <v>#VALUE!</v>
      </c>
      <c r="DE27" s="33" t="e">
        <f t="shared" si="32"/>
        <v>#VALUE!</v>
      </c>
      <c r="DF27" s="33" t="e">
        <f t="shared" si="32"/>
        <v>#VALUE!</v>
      </c>
      <c r="DG27" s="33" t="e">
        <f t="shared" si="32"/>
        <v>#VALUE!</v>
      </c>
      <c r="DH27" s="33" t="e">
        <f t="shared" si="32"/>
        <v>#VALUE!</v>
      </c>
      <c r="DI27" s="33" t="e">
        <f t="shared" si="32"/>
        <v>#VALUE!</v>
      </c>
      <c r="DJ27" s="33" t="e">
        <f t="shared" si="32"/>
        <v>#VALUE!</v>
      </c>
      <c r="DK27" s="33" t="e">
        <f t="shared" si="32"/>
        <v>#VALUE!</v>
      </c>
      <c r="DL27" s="33" t="e">
        <f t="shared" si="32"/>
        <v>#VALUE!</v>
      </c>
      <c r="DM27" s="33" t="e">
        <f t="shared" si="32"/>
        <v>#VALUE!</v>
      </c>
      <c r="DN27" s="33" t="e">
        <f t="shared" si="32"/>
        <v>#VALUE!</v>
      </c>
      <c r="DO27" s="33" t="e">
        <f t="shared" si="32"/>
        <v>#VALUE!</v>
      </c>
      <c r="DP27" s="33" t="e">
        <f t="shared" si="32"/>
        <v>#VALUE!</v>
      </c>
      <c r="DQ27" s="33" t="e">
        <f t="shared" si="32"/>
        <v>#VALUE!</v>
      </c>
      <c r="DR27" s="33" t="e">
        <f t="shared" si="32"/>
        <v>#VALUE!</v>
      </c>
      <c r="DS27" s="33" t="e">
        <f t="shared" si="32"/>
        <v>#VALUE!</v>
      </c>
      <c r="DT27" s="33" t="e">
        <f t="shared" si="32"/>
        <v>#VALUE!</v>
      </c>
      <c r="DU27" s="33" t="e">
        <f t="shared" si="32"/>
        <v>#VALUE!</v>
      </c>
      <c r="DV27" s="33" t="e">
        <f t="shared" si="32"/>
        <v>#VALUE!</v>
      </c>
      <c r="DW27" s="33" t="e">
        <f t="shared" si="32"/>
        <v>#VALUE!</v>
      </c>
      <c r="DX27" s="33" t="e">
        <f t="shared" si="32"/>
        <v>#VALUE!</v>
      </c>
      <c r="DY27" s="33" t="e">
        <f t="shared" si="32"/>
        <v>#VALUE!</v>
      </c>
      <c r="DZ27" s="33" t="e">
        <f t="shared" si="32"/>
        <v>#VALUE!</v>
      </c>
      <c r="EA27" s="33" t="e">
        <f t="shared" si="32"/>
        <v>#VALUE!</v>
      </c>
      <c r="EB27" s="33" t="e">
        <f t="shared" si="32"/>
        <v>#VALUE!</v>
      </c>
      <c r="EC27" s="33" t="e">
        <f t="shared" si="32"/>
        <v>#VALUE!</v>
      </c>
      <c r="ED27" s="33" t="e">
        <f t="shared" si="32"/>
        <v>#VALUE!</v>
      </c>
      <c r="EE27" s="33" t="e">
        <f t="shared" si="32"/>
        <v>#VALUE!</v>
      </c>
      <c r="EF27" s="33" t="e">
        <f t="shared" ref="EF27:GQ27" si="33">EF24+EF20+EF28</f>
        <v>#VALUE!</v>
      </c>
      <c r="EG27" s="33" t="e">
        <f t="shared" si="33"/>
        <v>#VALUE!</v>
      </c>
      <c r="EH27" s="33" t="e">
        <f t="shared" si="33"/>
        <v>#VALUE!</v>
      </c>
      <c r="EI27" s="33" t="e">
        <f t="shared" si="33"/>
        <v>#VALUE!</v>
      </c>
      <c r="EJ27" s="33" t="e">
        <f t="shared" si="33"/>
        <v>#VALUE!</v>
      </c>
      <c r="EK27" s="33" t="e">
        <f t="shared" si="33"/>
        <v>#VALUE!</v>
      </c>
      <c r="EL27" s="33" t="e">
        <f t="shared" si="33"/>
        <v>#VALUE!</v>
      </c>
      <c r="EM27" s="33" t="e">
        <f t="shared" si="33"/>
        <v>#VALUE!</v>
      </c>
      <c r="EN27" s="33" t="e">
        <f t="shared" si="33"/>
        <v>#VALUE!</v>
      </c>
      <c r="EO27" s="33" t="e">
        <f t="shared" si="33"/>
        <v>#VALUE!</v>
      </c>
      <c r="EP27" s="33" t="e">
        <f t="shared" si="33"/>
        <v>#VALUE!</v>
      </c>
      <c r="EQ27" s="33" t="e">
        <f t="shared" si="33"/>
        <v>#VALUE!</v>
      </c>
      <c r="ER27" s="33" t="e">
        <f t="shared" si="33"/>
        <v>#VALUE!</v>
      </c>
      <c r="ES27" s="33" t="e">
        <f t="shared" si="33"/>
        <v>#VALUE!</v>
      </c>
      <c r="ET27" s="33" t="e">
        <f t="shared" si="33"/>
        <v>#VALUE!</v>
      </c>
      <c r="EU27" s="33" t="e">
        <f t="shared" si="33"/>
        <v>#VALUE!</v>
      </c>
      <c r="EV27" s="33" t="e">
        <f t="shared" si="33"/>
        <v>#VALUE!</v>
      </c>
      <c r="EW27" s="33" t="e">
        <f t="shared" si="33"/>
        <v>#VALUE!</v>
      </c>
      <c r="EX27" s="33" t="e">
        <f t="shared" si="33"/>
        <v>#VALUE!</v>
      </c>
      <c r="EY27" s="33" t="e">
        <f t="shared" si="33"/>
        <v>#VALUE!</v>
      </c>
      <c r="EZ27" s="33" t="e">
        <f t="shared" si="33"/>
        <v>#VALUE!</v>
      </c>
      <c r="FA27" s="33" t="e">
        <f t="shared" si="33"/>
        <v>#VALUE!</v>
      </c>
      <c r="FB27" s="33" t="e">
        <f t="shared" si="33"/>
        <v>#VALUE!</v>
      </c>
      <c r="FC27" s="33" t="e">
        <f t="shared" si="33"/>
        <v>#VALUE!</v>
      </c>
      <c r="FD27" s="33" t="e">
        <f t="shared" si="33"/>
        <v>#VALUE!</v>
      </c>
      <c r="FE27" s="33" t="e">
        <f t="shared" si="33"/>
        <v>#VALUE!</v>
      </c>
      <c r="FF27" s="33" t="e">
        <f t="shared" si="33"/>
        <v>#VALUE!</v>
      </c>
      <c r="FG27" s="33" t="e">
        <f t="shared" si="33"/>
        <v>#VALUE!</v>
      </c>
      <c r="FH27" s="33" t="e">
        <f t="shared" si="33"/>
        <v>#VALUE!</v>
      </c>
      <c r="FI27" s="33" t="e">
        <f t="shared" si="33"/>
        <v>#VALUE!</v>
      </c>
      <c r="FJ27" s="33" t="e">
        <f t="shared" si="33"/>
        <v>#VALUE!</v>
      </c>
      <c r="FK27" s="33" t="e">
        <f t="shared" si="33"/>
        <v>#VALUE!</v>
      </c>
      <c r="FL27" s="33" t="e">
        <f t="shared" si="33"/>
        <v>#VALUE!</v>
      </c>
      <c r="FM27" s="33" t="e">
        <f t="shared" si="33"/>
        <v>#VALUE!</v>
      </c>
      <c r="FN27" s="33" t="e">
        <f t="shared" si="33"/>
        <v>#VALUE!</v>
      </c>
      <c r="FO27" s="33" t="e">
        <f t="shared" si="33"/>
        <v>#VALUE!</v>
      </c>
      <c r="FP27" s="33" t="e">
        <f t="shared" si="33"/>
        <v>#VALUE!</v>
      </c>
      <c r="FQ27" s="33" t="e">
        <f t="shared" si="33"/>
        <v>#VALUE!</v>
      </c>
      <c r="FR27" s="33" t="e">
        <f t="shared" si="33"/>
        <v>#VALUE!</v>
      </c>
      <c r="FS27" s="33" t="e">
        <f t="shared" si="33"/>
        <v>#VALUE!</v>
      </c>
      <c r="FT27" s="33" t="e">
        <f t="shared" si="33"/>
        <v>#VALUE!</v>
      </c>
      <c r="FU27" s="33" t="e">
        <f t="shared" si="33"/>
        <v>#VALUE!</v>
      </c>
      <c r="FV27" s="33" t="e">
        <f t="shared" si="33"/>
        <v>#VALUE!</v>
      </c>
      <c r="FW27" s="33" t="e">
        <f t="shared" si="33"/>
        <v>#VALUE!</v>
      </c>
      <c r="FX27" s="33" t="e">
        <f t="shared" si="33"/>
        <v>#VALUE!</v>
      </c>
      <c r="FY27" s="33" t="e">
        <f t="shared" si="33"/>
        <v>#VALUE!</v>
      </c>
      <c r="FZ27" s="33" t="e">
        <f t="shared" si="33"/>
        <v>#VALUE!</v>
      </c>
      <c r="GA27" s="33" t="e">
        <f t="shared" si="33"/>
        <v>#VALUE!</v>
      </c>
      <c r="GB27" s="33" t="e">
        <f t="shared" si="33"/>
        <v>#VALUE!</v>
      </c>
      <c r="GC27" s="33" t="e">
        <f t="shared" si="33"/>
        <v>#VALUE!</v>
      </c>
      <c r="GD27" s="33" t="e">
        <f t="shared" si="33"/>
        <v>#VALUE!</v>
      </c>
      <c r="GE27" s="33" t="e">
        <f t="shared" si="33"/>
        <v>#VALUE!</v>
      </c>
      <c r="GF27" s="33" t="e">
        <f t="shared" si="33"/>
        <v>#VALUE!</v>
      </c>
      <c r="GG27" s="33" t="e">
        <f t="shared" si="33"/>
        <v>#VALUE!</v>
      </c>
      <c r="GH27" s="33" t="e">
        <f t="shared" si="33"/>
        <v>#VALUE!</v>
      </c>
      <c r="GI27" s="33" t="e">
        <f t="shared" si="33"/>
        <v>#VALUE!</v>
      </c>
      <c r="GJ27" s="33" t="e">
        <f t="shared" si="33"/>
        <v>#VALUE!</v>
      </c>
      <c r="GK27" s="33" t="e">
        <f t="shared" si="33"/>
        <v>#VALUE!</v>
      </c>
      <c r="GL27" s="33" t="e">
        <f t="shared" si="33"/>
        <v>#VALUE!</v>
      </c>
      <c r="GM27" s="33" t="e">
        <f t="shared" si="33"/>
        <v>#VALUE!</v>
      </c>
      <c r="GN27" s="33" t="e">
        <f t="shared" si="33"/>
        <v>#VALUE!</v>
      </c>
      <c r="GO27" s="33" t="e">
        <f t="shared" si="33"/>
        <v>#VALUE!</v>
      </c>
      <c r="GP27" s="33" t="e">
        <f t="shared" si="33"/>
        <v>#VALUE!</v>
      </c>
      <c r="GQ27" s="33" t="e">
        <f t="shared" si="33"/>
        <v>#VALUE!</v>
      </c>
      <c r="GR27" s="33" t="e">
        <f t="shared" ref="GR27:JC27" si="34">GR24+GR20+GR28</f>
        <v>#VALUE!</v>
      </c>
      <c r="GS27" s="33" t="e">
        <f t="shared" si="34"/>
        <v>#VALUE!</v>
      </c>
      <c r="GT27" s="33" t="e">
        <f t="shared" si="34"/>
        <v>#VALUE!</v>
      </c>
      <c r="GU27" s="33" t="e">
        <f t="shared" si="34"/>
        <v>#VALUE!</v>
      </c>
      <c r="GV27" s="33" t="e">
        <f t="shared" si="34"/>
        <v>#VALUE!</v>
      </c>
      <c r="GW27" s="33" t="e">
        <f t="shared" si="34"/>
        <v>#VALUE!</v>
      </c>
      <c r="GX27" s="33" t="e">
        <f t="shared" si="34"/>
        <v>#VALUE!</v>
      </c>
      <c r="GY27" s="33" t="e">
        <f t="shared" si="34"/>
        <v>#VALUE!</v>
      </c>
      <c r="GZ27" s="33" t="e">
        <f t="shared" si="34"/>
        <v>#VALUE!</v>
      </c>
      <c r="HA27" s="33" t="e">
        <f t="shared" si="34"/>
        <v>#VALUE!</v>
      </c>
      <c r="HB27" s="33" t="e">
        <f t="shared" si="34"/>
        <v>#VALUE!</v>
      </c>
      <c r="HC27" s="33" t="e">
        <f t="shared" si="34"/>
        <v>#VALUE!</v>
      </c>
      <c r="HD27" s="33" t="e">
        <f t="shared" si="34"/>
        <v>#VALUE!</v>
      </c>
      <c r="HE27" s="33" t="e">
        <f t="shared" si="34"/>
        <v>#VALUE!</v>
      </c>
      <c r="HF27" s="33" t="e">
        <f t="shared" si="34"/>
        <v>#VALUE!</v>
      </c>
      <c r="HG27" s="33" t="e">
        <f t="shared" si="34"/>
        <v>#VALUE!</v>
      </c>
      <c r="HH27" s="33" t="e">
        <f t="shared" si="34"/>
        <v>#VALUE!</v>
      </c>
      <c r="HI27" s="33" t="e">
        <f t="shared" si="34"/>
        <v>#VALUE!</v>
      </c>
      <c r="HJ27" s="33" t="e">
        <f t="shared" si="34"/>
        <v>#VALUE!</v>
      </c>
      <c r="HK27" s="33" t="e">
        <f t="shared" si="34"/>
        <v>#VALUE!</v>
      </c>
      <c r="HL27" s="33" t="e">
        <f t="shared" si="34"/>
        <v>#VALUE!</v>
      </c>
      <c r="HM27" s="33" t="e">
        <f t="shared" si="34"/>
        <v>#VALUE!</v>
      </c>
      <c r="HN27" s="33" t="e">
        <f t="shared" si="34"/>
        <v>#VALUE!</v>
      </c>
      <c r="HO27" s="33" t="e">
        <f t="shared" si="34"/>
        <v>#VALUE!</v>
      </c>
      <c r="HP27" s="33" t="e">
        <f t="shared" si="34"/>
        <v>#VALUE!</v>
      </c>
      <c r="HQ27" s="33" t="e">
        <f t="shared" si="34"/>
        <v>#VALUE!</v>
      </c>
      <c r="HR27" s="33" t="e">
        <f t="shared" si="34"/>
        <v>#VALUE!</v>
      </c>
      <c r="HS27" s="33" t="e">
        <f t="shared" si="34"/>
        <v>#VALUE!</v>
      </c>
      <c r="HT27" s="33" t="e">
        <f t="shared" si="34"/>
        <v>#VALUE!</v>
      </c>
      <c r="HU27" s="33" t="e">
        <f t="shared" si="34"/>
        <v>#VALUE!</v>
      </c>
      <c r="HV27" s="33" t="e">
        <f t="shared" si="34"/>
        <v>#VALUE!</v>
      </c>
      <c r="HW27" s="33" t="e">
        <f t="shared" si="34"/>
        <v>#VALUE!</v>
      </c>
      <c r="HX27" s="33" t="e">
        <f t="shared" si="34"/>
        <v>#VALUE!</v>
      </c>
      <c r="HY27" s="33" t="e">
        <f t="shared" si="34"/>
        <v>#VALUE!</v>
      </c>
      <c r="HZ27" s="33" t="e">
        <f t="shared" si="34"/>
        <v>#VALUE!</v>
      </c>
      <c r="IA27" s="33" t="e">
        <f t="shared" si="34"/>
        <v>#VALUE!</v>
      </c>
      <c r="IB27" s="33" t="e">
        <f t="shared" si="34"/>
        <v>#VALUE!</v>
      </c>
      <c r="IC27" s="33" t="e">
        <f t="shared" si="34"/>
        <v>#VALUE!</v>
      </c>
      <c r="ID27" s="33" t="e">
        <f t="shared" si="34"/>
        <v>#VALUE!</v>
      </c>
      <c r="IE27" s="33" t="e">
        <f t="shared" si="34"/>
        <v>#VALUE!</v>
      </c>
      <c r="IF27" s="33" t="e">
        <f t="shared" si="34"/>
        <v>#VALUE!</v>
      </c>
      <c r="IG27" s="33" t="e">
        <f t="shared" si="34"/>
        <v>#VALUE!</v>
      </c>
      <c r="IH27" s="33" t="e">
        <f t="shared" si="34"/>
        <v>#VALUE!</v>
      </c>
      <c r="II27" s="33" t="e">
        <f t="shared" si="34"/>
        <v>#VALUE!</v>
      </c>
      <c r="IJ27" s="33" t="e">
        <f t="shared" si="34"/>
        <v>#VALUE!</v>
      </c>
      <c r="IK27" s="33" t="e">
        <f t="shared" si="34"/>
        <v>#VALUE!</v>
      </c>
      <c r="IL27" s="33" t="e">
        <f t="shared" si="34"/>
        <v>#VALUE!</v>
      </c>
      <c r="IM27" s="33" t="e">
        <f t="shared" si="34"/>
        <v>#VALUE!</v>
      </c>
      <c r="IN27" s="33" t="e">
        <f t="shared" si="34"/>
        <v>#VALUE!</v>
      </c>
      <c r="IO27" s="33" t="e">
        <f t="shared" si="34"/>
        <v>#VALUE!</v>
      </c>
      <c r="IP27" s="33" t="e">
        <f t="shared" si="34"/>
        <v>#VALUE!</v>
      </c>
      <c r="IQ27" s="33" t="e">
        <f t="shared" si="34"/>
        <v>#VALUE!</v>
      </c>
      <c r="IR27" s="33" t="e">
        <f t="shared" si="34"/>
        <v>#VALUE!</v>
      </c>
      <c r="IS27" s="33" t="e">
        <f t="shared" si="34"/>
        <v>#VALUE!</v>
      </c>
      <c r="IT27" s="33" t="e">
        <f t="shared" si="34"/>
        <v>#VALUE!</v>
      </c>
      <c r="IU27" s="33" t="e">
        <f t="shared" si="34"/>
        <v>#VALUE!</v>
      </c>
      <c r="IV27" s="33" t="e">
        <f t="shared" si="34"/>
        <v>#VALUE!</v>
      </c>
      <c r="IW27" s="33" t="e">
        <f t="shared" si="34"/>
        <v>#VALUE!</v>
      </c>
      <c r="IX27" s="33" t="e">
        <f t="shared" si="34"/>
        <v>#VALUE!</v>
      </c>
      <c r="IY27" s="33" t="e">
        <f t="shared" si="34"/>
        <v>#VALUE!</v>
      </c>
      <c r="IZ27" s="33" t="e">
        <f t="shared" si="34"/>
        <v>#VALUE!</v>
      </c>
      <c r="JA27" s="33" t="e">
        <f t="shared" si="34"/>
        <v>#VALUE!</v>
      </c>
      <c r="JB27" s="33" t="e">
        <f t="shared" si="34"/>
        <v>#VALUE!</v>
      </c>
      <c r="JC27" s="33" t="e">
        <f t="shared" si="34"/>
        <v>#VALUE!</v>
      </c>
      <c r="JD27" s="33" t="e">
        <f t="shared" ref="JD27:LO27" si="35">JD24+JD20+JD28</f>
        <v>#VALUE!</v>
      </c>
      <c r="JE27" s="33" t="e">
        <f t="shared" si="35"/>
        <v>#VALUE!</v>
      </c>
      <c r="JF27" s="33" t="e">
        <f t="shared" si="35"/>
        <v>#VALUE!</v>
      </c>
      <c r="JG27" s="33" t="e">
        <f t="shared" si="35"/>
        <v>#VALUE!</v>
      </c>
      <c r="JH27" s="33" t="e">
        <f t="shared" si="35"/>
        <v>#VALUE!</v>
      </c>
      <c r="JI27" s="33" t="e">
        <f t="shared" si="35"/>
        <v>#VALUE!</v>
      </c>
      <c r="JJ27" s="33" t="e">
        <f t="shared" si="35"/>
        <v>#VALUE!</v>
      </c>
      <c r="JK27" s="33" t="e">
        <f t="shared" si="35"/>
        <v>#VALUE!</v>
      </c>
      <c r="JL27" s="33" t="e">
        <f t="shared" si="35"/>
        <v>#VALUE!</v>
      </c>
      <c r="JM27" s="33" t="e">
        <f t="shared" si="35"/>
        <v>#VALUE!</v>
      </c>
      <c r="JN27" s="33" t="e">
        <f t="shared" si="35"/>
        <v>#VALUE!</v>
      </c>
      <c r="JO27" s="33" t="e">
        <f t="shared" si="35"/>
        <v>#VALUE!</v>
      </c>
      <c r="JP27" s="33" t="e">
        <f t="shared" si="35"/>
        <v>#VALUE!</v>
      </c>
      <c r="JQ27" s="33" t="e">
        <f t="shared" si="35"/>
        <v>#VALUE!</v>
      </c>
      <c r="JR27" s="33" t="e">
        <f t="shared" si="35"/>
        <v>#VALUE!</v>
      </c>
      <c r="JS27" s="33" t="e">
        <f t="shared" si="35"/>
        <v>#VALUE!</v>
      </c>
      <c r="JT27" s="33" t="e">
        <f t="shared" si="35"/>
        <v>#VALUE!</v>
      </c>
      <c r="JU27" s="33" t="e">
        <f t="shared" si="35"/>
        <v>#VALUE!</v>
      </c>
      <c r="JV27" s="33" t="e">
        <f t="shared" si="35"/>
        <v>#VALUE!</v>
      </c>
      <c r="JW27" s="33" t="e">
        <f t="shared" si="35"/>
        <v>#VALUE!</v>
      </c>
      <c r="JX27" s="33" t="e">
        <f t="shared" si="35"/>
        <v>#VALUE!</v>
      </c>
      <c r="JY27" s="33" t="e">
        <f t="shared" si="35"/>
        <v>#VALUE!</v>
      </c>
      <c r="JZ27" s="33" t="e">
        <f t="shared" si="35"/>
        <v>#VALUE!</v>
      </c>
      <c r="KA27" s="33" t="e">
        <f t="shared" si="35"/>
        <v>#VALUE!</v>
      </c>
      <c r="KB27" s="33" t="e">
        <f t="shared" si="35"/>
        <v>#VALUE!</v>
      </c>
      <c r="KC27" s="33" t="e">
        <f t="shared" si="35"/>
        <v>#VALUE!</v>
      </c>
      <c r="KD27" s="33" t="e">
        <f t="shared" si="35"/>
        <v>#VALUE!</v>
      </c>
      <c r="KE27" s="33" t="e">
        <f t="shared" si="35"/>
        <v>#VALUE!</v>
      </c>
      <c r="KF27" s="33" t="e">
        <f t="shared" si="35"/>
        <v>#VALUE!</v>
      </c>
      <c r="KG27" s="33" t="e">
        <f t="shared" si="35"/>
        <v>#VALUE!</v>
      </c>
      <c r="KH27" s="33" t="e">
        <f t="shared" si="35"/>
        <v>#VALUE!</v>
      </c>
      <c r="KI27" s="33" t="e">
        <f t="shared" si="35"/>
        <v>#VALUE!</v>
      </c>
      <c r="KJ27" s="33" t="e">
        <f t="shared" si="35"/>
        <v>#VALUE!</v>
      </c>
      <c r="KK27" s="33" t="e">
        <f t="shared" si="35"/>
        <v>#VALUE!</v>
      </c>
      <c r="KL27" s="33" t="e">
        <f t="shared" si="35"/>
        <v>#VALUE!</v>
      </c>
      <c r="KM27" s="33" t="e">
        <f t="shared" si="35"/>
        <v>#VALUE!</v>
      </c>
      <c r="KN27" s="33" t="e">
        <f t="shared" si="35"/>
        <v>#VALUE!</v>
      </c>
      <c r="KO27" s="33" t="e">
        <f t="shared" si="35"/>
        <v>#VALUE!</v>
      </c>
      <c r="KP27" s="33" t="e">
        <f t="shared" si="35"/>
        <v>#VALUE!</v>
      </c>
      <c r="KQ27" s="33" t="e">
        <f t="shared" si="35"/>
        <v>#VALUE!</v>
      </c>
      <c r="KR27" s="33" t="e">
        <f t="shared" si="35"/>
        <v>#VALUE!</v>
      </c>
      <c r="KS27" s="33" t="e">
        <f t="shared" si="35"/>
        <v>#VALUE!</v>
      </c>
      <c r="KT27" s="33" t="e">
        <f t="shared" si="35"/>
        <v>#VALUE!</v>
      </c>
      <c r="KU27" s="33" t="e">
        <f t="shared" si="35"/>
        <v>#VALUE!</v>
      </c>
      <c r="KV27" s="33" t="e">
        <f t="shared" si="35"/>
        <v>#VALUE!</v>
      </c>
      <c r="KW27" s="33" t="e">
        <f t="shared" si="35"/>
        <v>#VALUE!</v>
      </c>
      <c r="KX27" s="33" t="e">
        <f t="shared" si="35"/>
        <v>#VALUE!</v>
      </c>
      <c r="KY27" s="33" t="e">
        <f t="shared" si="35"/>
        <v>#VALUE!</v>
      </c>
      <c r="KZ27" s="33" t="e">
        <f t="shared" si="35"/>
        <v>#VALUE!</v>
      </c>
      <c r="LA27" s="33" t="e">
        <f t="shared" si="35"/>
        <v>#VALUE!</v>
      </c>
      <c r="LB27" s="33" t="e">
        <f t="shared" si="35"/>
        <v>#VALUE!</v>
      </c>
      <c r="LC27" s="33" t="e">
        <f t="shared" si="35"/>
        <v>#VALUE!</v>
      </c>
      <c r="LD27" s="33" t="e">
        <f t="shared" si="35"/>
        <v>#VALUE!</v>
      </c>
      <c r="LE27" s="33" t="e">
        <f t="shared" si="35"/>
        <v>#VALUE!</v>
      </c>
      <c r="LF27" s="33" t="e">
        <f t="shared" si="35"/>
        <v>#VALUE!</v>
      </c>
      <c r="LG27" s="33" t="e">
        <f t="shared" si="35"/>
        <v>#VALUE!</v>
      </c>
      <c r="LH27" s="33" t="e">
        <f t="shared" si="35"/>
        <v>#VALUE!</v>
      </c>
      <c r="LI27" s="33" t="e">
        <f t="shared" si="35"/>
        <v>#VALUE!</v>
      </c>
      <c r="LJ27" s="33" t="e">
        <f t="shared" si="35"/>
        <v>#VALUE!</v>
      </c>
      <c r="LK27" s="33" t="e">
        <f t="shared" si="35"/>
        <v>#VALUE!</v>
      </c>
      <c r="LL27" s="33" t="e">
        <f t="shared" si="35"/>
        <v>#VALUE!</v>
      </c>
      <c r="LM27" s="33" t="e">
        <f t="shared" si="35"/>
        <v>#VALUE!</v>
      </c>
      <c r="LN27" s="33" t="e">
        <f t="shared" si="35"/>
        <v>#VALUE!</v>
      </c>
      <c r="LO27" s="33" t="e">
        <f t="shared" si="35"/>
        <v>#VALUE!</v>
      </c>
      <c r="LP27" s="33" t="e">
        <f t="shared" ref="LP27:NH27" si="36">LP24+LP20+LP28</f>
        <v>#VALUE!</v>
      </c>
      <c r="LQ27" s="33" t="e">
        <f t="shared" si="36"/>
        <v>#VALUE!</v>
      </c>
      <c r="LR27" s="33" t="e">
        <f t="shared" si="36"/>
        <v>#VALUE!</v>
      </c>
      <c r="LS27" s="33" t="e">
        <f t="shared" si="36"/>
        <v>#VALUE!</v>
      </c>
      <c r="LT27" s="33" t="e">
        <f t="shared" si="36"/>
        <v>#VALUE!</v>
      </c>
      <c r="LU27" s="33" t="e">
        <f t="shared" si="36"/>
        <v>#VALUE!</v>
      </c>
      <c r="LV27" s="33" t="e">
        <f t="shared" si="36"/>
        <v>#VALUE!</v>
      </c>
      <c r="LW27" s="33" t="e">
        <f t="shared" si="36"/>
        <v>#VALUE!</v>
      </c>
      <c r="LX27" s="33" t="e">
        <f t="shared" si="36"/>
        <v>#VALUE!</v>
      </c>
      <c r="LY27" s="33" t="e">
        <f t="shared" si="36"/>
        <v>#VALUE!</v>
      </c>
      <c r="LZ27" s="33" t="e">
        <f t="shared" si="36"/>
        <v>#VALUE!</v>
      </c>
      <c r="MA27" s="33" t="e">
        <f t="shared" si="36"/>
        <v>#VALUE!</v>
      </c>
      <c r="MB27" s="33" t="e">
        <f t="shared" si="36"/>
        <v>#VALUE!</v>
      </c>
      <c r="MC27" s="33" t="e">
        <f t="shared" si="36"/>
        <v>#VALUE!</v>
      </c>
      <c r="MD27" s="33" t="e">
        <f t="shared" si="36"/>
        <v>#VALUE!</v>
      </c>
      <c r="ME27" s="33" t="e">
        <f t="shared" si="36"/>
        <v>#VALUE!</v>
      </c>
      <c r="MF27" s="33" t="e">
        <f t="shared" si="36"/>
        <v>#VALUE!</v>
      </c>
      <c r="MG27" s="33" t="e">
        <f t="shared" si="36"/>
        <v>#VALUE!</v>
      </c>
      <c r="MH27" s="33" t="e">
        <f t="shared" si="36"/>
        <v>#VALUE!</v>
      </c>
      <c r="MI27" s="33" t="e">
        <f t="shared" si="36"/>
        <v>#VALUE!</v>
      </c>
      <c r="MJ27" s="33" t="e">
        <f t="shared" si="36"/>
        <v>#VALUE!</v>
      </c>
      <c r="MK27" s="33" t="e">
        <f t="shared" si="36"/>
        <v>#VALUE!</v>
      </c>
      <c r="ML27" s="33" t="e">
        <f t="shared" si="36"/>
        <v>#VALUE!</v>
      </c>
      <c r="MM27" s="33" t="e">
        <f t="shared" si="36"/>
        <v>#VALUE!</v>
      </c>
      <c r="MN27" s="33" t="e">
        <f t="shared" si="36"/>
        <v>#VALUE!</v>
      </c>
      <c r="MO27" s="33" t="e">
        <f t="shared" si="36"/>
        <v>#VALUE!</v>
      </c>
      <c r="MP27" s="33" t="e">
        <f t="shared" si="36"/>
        <v>#VALUE!</v>
      </c>
      <c r="MQ27" s="33" t="e">
        <f t="shared" si="36"/>
        <v>#VALUE!</v>
      </c>
      <c r="MR27" s="33" t="e">
        <f t="shared" si="36"/>
        <v>#VALUE!</v>
      </c>
      <c r="MS27" s="33" t="e">
        <f t="shared" si="36"/>
        <v>#VALUE!</v>
      </c>
      <c r="MT27" s="33" t="e">
        <f t="shared" si="36"/>
        <v>#VALUE!</v>
      </c>
      <c r="MU27" s="33" t="e">
        <f t="shared" si="36"/>
        <v>#VALUE!</v>
      </c>
      <c r="MV27" s="33" t="e">
        <f t="shared" si="36"/>
        <v>#VALUE!</v>
      </c>
      <c r="MW27" s="33" t="e">
        <f t="shared" si="36"/>
        <v>#VALUE!</v>
      </c>
      <c r="MX27" s="33" t="e">
        <f t="shared" si="36"/>
        <v>#VALUE!</v>
      </c>
      <c r="MY27" s="33" t="e">
        <f t="shared" si="36"/>
        <v>#VALUE!</v>
      </c>
      <c r="MZ27" s="33" t="e">
        <f t="shared" si="36"/>
        <v>#VALUE!</v>
      </c>
      <c r="NA27" s="33" t="e">
        <f t="shared" si="36"/>
        <v>#VALUE!</v>
      </c>
      <c r="NB27" s="33" t="e">
        <f t="shared" si="36"/>
        <v>#VALUE!</v>
      </c>
      <c r="NC27" s="33" t="e">
        <f t="shared" si="36"/>
        <v>#VALUE!</v>
      </c>
      <c r="ND27" s="33" t="e">
        <f t="shared" si="36"/>
        <v>#VALUE!</v>
      </c>
      <c r="NE27" s="33" t="e">
        <f t="shared" si="36"/>
        <v>#VALUE!</v>
      </c>
      <c r="NF27" s="33" t="e">
        <f t="shared" si="36"/>
        <v>#VALUE!</v>
      </c>
      <c r="NG27" s="33" t="e">
        <f t="shared" si="36"/>
        <v>#VALUE!</v>
      </c>
      <c r="NH27" s="33" t="e">
        <f t="shared" si="36"/>
        <v>#VALUE!</v>
      </c>
    </row>
    <row r="28" spans="1:372" s="34" customFormat="1" ht="15" customHeight="1" outlineLevel="1" x14ac:dyDescent="0.2">
      <c r="A28" s="1047" t="s">
        <v>35</v>
      </c>
      <c r="B28" s="43" t="s">
        <v>36</v>
      </c>
      <c r="C28" s="1050" t="s">
        <v>34</v>
      </c>
      <c r="D28" s="48" t="s">
        <v>32</v>
      </c>
      <c r="E28" s="57" t="s">
        <v>235</v>
      </c>
      <c r="F28" s="58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3"/>
      <c r="CH28" s="33"/>
      <c r="CI28" s="33"/>
      <c r="CJ28" s="33"/>
      <c r="CK28" s="33"/>
      <c r="CL28" s="33"/>
      <c r="CM28" s="33"/>
      <c r="CN28" s="33"/>
      <c r="CO28" s="33"/>
      <c r="CP28" s="33"/>
      <c r="CQ28" s="33"/>
      <c r="CR28" s="33"/>
      <c r="CS28" s="33"/>
      <c r="CT28" s="33"/>
      <c r="CU28" s="33"/>
      <c r="CV28" s="33"/>
      <c r="CW28" s="33"/>
      <c r="CX28" s="33"/>
      <c r="CY28" s="33"/>
      <c r="CZ28" s="33"/>
      <c r="DA28" s="33"/>
      <c r="DB28" s="33"/>
      <c r="DC28" s="33"/>
      <c r="DD28" s="33"/>
      <c r="DE28" s="33"/>
      <c r="DF28" s="33"/>
      <c r="DG28" s="33"/>
      <c r="DH28" s="33"/>
      <c r="DI28" s="33"/>
      <c r="DJ28" s="33"/>
      <c r="DK28" s="33"/>
      <c r="DL28" s="33"/>
      <c r="DM28" s="33"/>
      <c r="DN28" s="33"/>
      <c r="DO28" s="33"/>
      <c r="DP28" s="33"/>
      <c r="DQ28" s="33"/>
      <c r="DR28" s="33"/>
      <c r="DS28" s="33"/>
      <c r="DT28" s="33"/>
      <c r="DU28" s="33"/>
      <c r="DV28" s="33"/>
      <c r="DW28" s="33"/>
      <c r="DX28" s="33"/>
      <c r="DY28" s="33"/>
      <c r="DZ28" s="33"/>
      <c r="EA28" s="33"/>
      <c r="EB28" s="33"/>
      <c r="EC28" s="33"/>
      <c r="ED28" s="33"/>
      <c r="EE28" s="33"/>
      <c r="EF28" s="33"/>
      <c r="EG28" s="33"/>
      <c r="EH28" s="33"/>
      <c r="EI28" s="33"/>
      <c r="EJ28" s="33"/>
      <c r="EK28" s="33"/>
      <c r="EL28" s="33"/>
      <c r="EM28" s="33"/>
      <c r="EN28" s="33"/>
      <c r="EO28" s="33"/>
      <c r="EP28" s="33"/>
      <c r="EQ28" s="33"/>
      <c r="ER28" s="33"/>
      <c r="ES28" s="33"/>
      <c r="ET28" s="33"/>
      <c r="EU28" s="33"/>
      <c r="EV28" s="33"/>
      <c r="EW28" s="33"/>
      <c r="EX28" s="33"/>
      <c r="EY28" s="33"/>
      <c r="EZ28" s="33"/>
      <c r="FA28" s="33"/>
      <c r="FB28" s="33"/>
      <c r="FC28" s="33"/>
      <c r="FD28" s="33"/>
      <c r="FE28" s="33"/>
      <c r="FF28" s="33"/>
      <c r="FG28" s="33"/>
      <c r="FH28" s="33"/>
      <c r="FI28" s="33"/>
      <c r="FJ28" s="33"/>
      <c r="FK28" s="33"/>
      <c r="FL28" s="33"/>
      <c r="FM28" s="33"/>
      <c r="FN28" s="33"/>
      <c r="FO28" s="33"/>
      <c r="FP28" s="33"/>
      <c r="FQ28" s="33"/>
      <c r="FR28" s="33"/>
      <c r="FS28" s="33"/>
      <c r="FT28" s="33"/>
      <c r="FU28" s="33"/>
      <c r="FV28" s="33"/>
      <c r="FW28" s="33"/>
      <c r="FX28" s="33"/>
      <c r="FY28" s="33"/>
      <c r="FZ28" s="33"/>
      <c r="GA28" s="33"/>
      <c r="GB28" s="33"/>
      <c r="GC28" s="33"/>
      <c r="GD28" s="33"/>
      <c r="GE28" s="33"/>
      <c r="GF28" s="33"/>
      <c r="GG28" s="33"/>
      <c r="GH28" s="33"/>
      <c r="GI28" s="33"/>
      <c r="GJ28" s="33"/>
      <c r="GK28" s="33"/>
      <c r="GL28" s="33"/>
      <c r="GM28" s="33"/>
      <c r="GN28" s="33"/>
      <c r="GO28" s="33"/>
      <c r="GP28" s="33"/>
      <c r="GQ28" s="33"/>
      <c r="GR28" s="33"/>
      <c r="GS28" s="33"/>
      <c r="GT28" s="33"/>
      <c r="GU28" s="33"/>
      <c r="GV28" s="33"/>
      <c r="GW28" s="33"/>
      <c r="GX28" s="33"/>
      <c r="GY28" s="33"/>
      <c r="GZ28" s="33"/>
      <c r="HA28" s="33"/>
      <c r="HB28" s="33"/>
      <c r="HC28" s="33"/>
      <c r="HD28" s="33"/>
      <c r="HE28" s="33"/>
      <c r="HF28" s="33"/>
      <c r="HG28" s="33"/>
      <c r="HH28" s="33"/>
      <c r="HI28" s="33"/>
      <c r="HJ28" s="33"/>
      <c r="HK28" s="33"/>
      <c r="HL28" s="33"/>
      <c r="HM28" s="33"/>
      <c r="HN28" s="33"/>
      <c r="HO28" s="33"/>
      <c r="HP28" s="33"/>
      <c r="HQ28" s="33"/>
      <c r="HR28" s="33"/>
      <c r="HS28" s="33"/>
      <c r="HT28" s="33"/>
      <c r="HU28" s="33"/>
      <c r="HV28" s="33"/>
      <c r="HW28" s="33"/>
      <c r="HX28" s="33"/>
      <c r="HY28" s="33"/>
      <c r="HZ28" s="33"/>
      <c r="IA28" s="33"/>
      <c r="IB28" s="33"/>
      <c r="IC28" s="33"/>
      <c r="ID28" s="33"/>
      <c r="IE28" s="33"/>
      <c r="IF28" s="33"/>
      <c r="IG28" s="33"/>
      <c r="IH28" s="33"/>
      <c r="II28" s="33"/>
      <c r="IJ28" s="33"/>
      <c r="IK28" s="33"/>
      <c r="IL28" s="33"/>
      <c r="IM28" s="33"/>
      <c r="IN28" s="33"/>
      <c r="IO28" s="33"/>
      <c r="IP28" s="33"/>
      <c r="IQ28" s="33"/>
      <c r="IR28" s="33"/>
      <c r="IS28" s="33"/>
      <c r="IT28" s="33"/>
      <c r="IU28" s="33"/>
      <c r="IV28" s="33"/>
      <c r="IW28" s="33"/>
      <c r="IX28" s="33"/>
      <c r="IY28" s="33"/>
      <c r="IZ28" s="33"/>
      <c r="JA28" s="33"/>
      <c r="JB28" s="33"/>
      <c r="JC28" s="33"/>
      <c r="JD28" s="33"/>
      <c r="JE28" s="33"/>
      <c r="JF28" s="33"/>
      <c r="JG28" s="33"/>
      <c r="JH28" s="33"/>
      <c r="JI28" s="33"/>
      <c r="JJ28" s="33"/>
      <c r="JK28" s="33"/>
      <c r="JL28" s="33"/>
      <c r="JM28" s="33"/>
      <c r="JN28" s="33"/>
      <c r="JO28" s="33"/>
      <c r="JP28" s="33"/>
      <c r="JQ28" s="33"/>
      <c r="JR28" s="33"/>
      <c r="JS28" s="33"/>
      <c r="JT28" s="33"/>
      <c r="JU28" s="33"/>
      <c r="JV28" s="33"/>
      <c r="JW28" s="33"/>
      <c r="JX28" s="33"/>
      <c r="JY28" s="33"/>
      <c r="JZ28" s="33"/>
      <c r="KA28" s="33"/>
      <c r="KB28" s="33"/>
      <c r="KC28" s="33"/>
      <c r="KD28" s="33"/>
      <c r="KE28" s="33"/>
      <c r="KF28" s="33"/>
      <c r="KG28" s="33"/>
      <c r="KH28" s="33"/>
      <c r="KI28" s="33"/>
      <c r="KJ28" s="33"/>
      <c r="KK28" s="33"/>
      <c r="KL28" s="33"/>
      <c r="KM28" s="33"/>
      <c r="KN28" s="33"/>
      <c r="KO28" s="33"/>
      <c r="KP28" s="33"/>
      <c r="KQ28" s="33"/>
      <c r="KR28" s="33"/>
      <c r="KS28" s="33"/>
      <c r="KT28" s="33"/>
      <c r="KU28" s="33"/>
      <c r="KV28" s="33"/>
      <c r="KW28" s="33"/>
      <c r="KX28" s="33"/>
      <c r="KY28" s="33"/>
      <c r="KZ28" s="33"/>
      <c r="LA28" s="33"/>
      <c r="LB28" s="33"/>
      <c r="LC28" s="33"/>
      <c r="LD28" s="33"/>
      <c r="LE28" s="33"/>
      <c r="LF28" s="33"/>
      <c r="LG28" s="33"/>
      <c r="LH28" s="33"/>
      <c r="LI28" s="33"/>
      <c r="LJ28" s="33"/>
      <c r="LK28" s="33"/>
      <c r="LL28" s="33"/>
      <c r="LM28" s="33"/>
      <c r="LN28" s="33"/>
      <c r="LO28" s="33"/>
      <c r="LP28" s="33"/>
      <c r="LQ28" s="33"/>
      <c r="LR28" s="33"/>
      <c r="LS28" s="33"/>
      <c r="LT28" s="33"/>
      <c r="LU28" s="33"/>
      <c r="LV28" s="33"/>
      <c r="LW28" s="33"/>
      <c r="LX28" s="33"/>
      <c r="LY28" s="33"/>
      <c r="LZ28" s="33"/>
      <c r="MA28" s="33"/>
      <c r="MB28" s="33"/>
      <c r="MC28" s="33"/>
      <c r="MD28" s="33"/>
      <c r="ME28" s="33"/>
      <c r="MF28" s="33"/>
      <c r="MG28" s="33"/>
      <c r="MH28" s="33"/>
      <c r="MI28" s="33"/>
      <c r="MJ28" s="33"/>
      <c r="MK28" s="33"/>
      <c r="ML28" s="33"/>
      <c r="MM28" s="33"/>
      <c r="MN28" s="33"/>
      <c r="MO28" s="33"/>
      <c r="MP28" s="33"/>
      <c r="MQ28" s="33"/>
      <c r="MR28" s="33"/>
      <c r="MS28" s="33"/>
      <c r="MT28" s="33"/>
      <c r="MU28" s="33"/>
      <c r="MV28" s="33"/>
      <c r="MW28" s="33"/>
      <c r="MX28" s="33"/>
      <c r="MY28" s="33"/>
      <c r="MZ28" s="33"/>
      <c r="NA28" s="33"/>
      <c r="NB28" s="33"/>
      <c r="NC28" s="33"/>
      <c r="ND28" s="33"/>
      <c r="NE28" s="33"/>
      <c r="NF28" s="33"/>
      <c r="NG28" s="33"/>
      <c r="NH28" s="33"/>
    </row>
    <row r="29" spans="1:372" s="34" customFormat="1" ht="14.4" outlineLevel="1" x14ac:dyDescent="0.2">
      <c r="A29" s="1048"/>
      <c r="B29" s="18"/>
      <c r="C29" s="1051"/>
      <c r="D29" s="49">
        <v>653</v>
      </c>
      <c r="E29" s="27" t="s">
        <v>30</v>
      </c>
      <c r="F29" s="25"/>
      <c r="G29" s="33">
        <v>12.669536205673012</v>
      </c>
      <c r="H29" s="33" t="e">
        <f>H27/(IFERROR(VLOOKUP($B19,#REF!,4,FALSE),"")/30)</f>
        <v>#VALUE!</v>
      </c>
      <c r="I29" s="33" t="e">
        <f>I27/(IFERROR(VLOOKUP($B19,#REF!,4,FALSE),"")/30)</f>
        <v>#VALUE!</v>
      </c>
      <c r="J29" s="33" t="e">
        <f>J27/(IFERROR(VLOOKUP($B19,#REF!,4,FALSE),"")/30)</f>
        <v>#VALUE!</v>
      </c>
      <c r="K29" s="33" t="e">
        <f>K27/(IFERROR(VLOOKUP($B19,#REF!,4,FALSE),"")/30)</f>
        <v>#VALUE!</v>
      </c>
      <c r="L29" s="33" t="e">
        <f>L27/(IFERROR(VLOOKUP($B19,#REF!,4,FALSE),"")/30)</f>
        <v>#VALUE!</v>
      </c>
      <c r="M29" s="33" t="e">
        <f>M27/(IFERROR(VLOOKUP($B19,#REF!,4,FALSE),"")/30)</f>
        <v>#VALUE!</v>
      </c>
      <c r="N29" s="33" t="e">
        <f>N27/(IFERROR(VLOOKUP($B19,#REF!,4,FALSE),"")/30)</f>
        <v>#VALUE!</v>
      </c>
      <c r="O29" s="33" t="e">
        <f>O27/(IFERROR(VLOOKUP($B19,#REF!,4,FALSE),"")/30)</f>
        <v>#VALUE!</v>
      </c>
      <c r="P29" s="33" t="e">
        <f>P27/(IFERROR(VLOOKUP($B19,#REF!,4,FALSE),"")/30)</f>
        <v>#VALUE!</v>
      </c>
      <c r="Q29" s="33" t="e">
        <f>Q27/(IFERROR(VLOOKUP($B19,#REF!,4,FALSE),"")/30)</f>
        <v>#VALUE!</v>
      </c>
      <c r="R29" s="33" t="e">
        <f>R27/(IFERROR(VLOOKUP($B19,#REF!,4,FALSE),"")/30)</f>
        <v>#VALUE!</v>
      </c>
      <c r="S29" s="33" t="e">
        <f>S27/(IFERROR(VLOOKUP($B19,#REF!,4,FALSE),"")/30)</f>
        <v>#VALUE!</v>
      </c>
      <c r="T29" s="33" t="e">
        <f>T27/(IFERROR(VLOOKUP($B19,#REF!,4,FALSE),"")/30)</f>
        <v>#VALUE!</v>
      </c>
      <c r="U29" s="33" t="e">
        <f>U27/(IFERROR(VLOOKUP($B19,#REF!,4,FALSE),"")/30)</f>
        <v>#VALUE!</v>
      </c>
      <c r="V29" s="33" t="e">
        <f>V27/(IFERROR(VLOOKUP($B19,#REF!,4,FALSE),"")/30)</f>
        <v>#VALUE!</v>
      </c>
      <c r="W29" s="33" t="e">
        <f>W27/(IFERROR(VLOOKUP($B19,#REF!,4,FALSE),"")/30)</f>
        <v>#VALUE!</v>
      </c>
      <c r="X29" s="33" t="e">
        <f>X27/(IFERROR(VLOOKUP($B19,#REF!,4,FALSE),"")/30)</f>
        <v>#VALUE!</v>
      </c>
      <c r="Y29" s="33" t="e">
        <f>Y27/(IFERROR(VLOOKUP($B19,#REF!,4,FALSE),"")/30)</f>
        <v>#VALUE!</v>
      </c>
      <c r="Z29" s="33" t="e">
        <f>Z27/(IFERROR(VLOOKUP($B19,#REF!,4,FALSE),"")/30)</f>
        <v>#VALUE!</v>
      </c>
      <c r="AA29" s="33" t="e">
        <f>AA27/(IFERROR(VLOOKUP($B19,#REF!,4,FALSE),"")/30)</f>
        <v>#VALUE!</v>
      </c>
      <c r="AB29" s="33" t="e">
        <f>AB27/(IFERROR(VLOOKUP($B19,#REF!,4,FALSE),"")/30)</f>
        <v>#VALUE!</v>
      </c>
      <c r="AC29" s="33" t="e">
        <f>AC27/(IFERROR(VLOOKUP($B19,#REF!,4,FALSE),"")/30)</f>
        <v>#VALUE!</v>
      </c>
      <c r="AD29" s="33" t="e">
        <f>AD27/(IFERROR(VLOOKUP($B19,#REF!,4,FALSE),"")/30)</f>
        <v>#VALUE!</v>
      </c>
      <c r="AE29" s="33" t="e">
        <f>AE27/(IFERROR(VLOOKUP($B19,#REF!,4,FALSE),"")/30)</f>
        <v>#VALUE!</v>
      </c>
      <c r="AF29" s="33" t="e">
        <f>AF27/(IFERROR(VLOOKUP($B19,#REF!,4,FALSE),"")/30)</f>
        <v>#VALUE!</v>
      </c>
      <c r="AG29" s="33" t="e">
        <f>AG27/(IFERROR(VLOOKUP($B19,#REF!,4,FALSE),"")/30)</f>
        <v>#VALUE!</v>
      </c>
      <c r="AH29" s="33" t="e">
        <f>AH27/(IFERROR(VLOOKUP($B19,#REF!,4,FALSE),"")/30)</f>
        <v>#VALUE!</v>
      </c>
      <c r="AI29" s="33" t="e">
        <f>AI27/(IFERROR(VLOOKUP($B19,#REF!,4,FALSE),"")/30)</f>
        <v>#VALUE!</v>
      </c>
      <c r="AJ29" s="33" t="e">
        <f>AJ27/(IFERROR(VLOOKUP($B19,#REF!,4,FALSE),"")/30)</f>
        <v>#VALUE!</v>
      </c>
      <c r="AK29" s="33" t="e">
        <f>AK27/(IFERROR(VLOOKUP($B19,#REF!,4,FALSE),"")/30)</f>
        <v>#VALUE!</v>
      </c>
      <c r="AL29" s="33" t="e">
        <f>AL27/(IFERROR(VLOOKUP($B19,#REF!,4,FALSE),"")/30)</f>
        <v>#VALUE!</v>
      </c>
      <c r="AM29" s="33" t="e">
        <f>AM27/(IFERROR(VLOOKUP($B19,#REF!,5,FALSE),"")/30)</f>
        <v>#VALUE!</v>
      </c>
      <c r="AN29" s="33" t="e">
        <f>AN27/(IFERROR(VLOOKUP($B19,#REF!,5,FALSE),"")/30)</f>
        <v>#VALUE!</v>
      </c>
      <c r="AO29" s="33" t="e">
        <f>AO27/(IFERROR(VLOOKUP($B19,#REF!,5,FALSE),"")/30)</f>
        <v>#VALUE!</v>
      </c>
      <c r="AP29" s="33" t="e">
        <f>AP27/(IFERROR(VLOOKUP($B19,#REF!,5,FALSE),"")/30)</f>
        <v>#VALUE!</v>
      </c>
      <c r="AQ29" s="33" t="e">
        <f>AQ27/(IFERROR(VLOOKUP($B19,#REF!,5,FALSE),"")/30)</f>
        <v>#VALUE!</v>
      </c>
      <c r="AR29" s="33" t="e">
        <f>AR27/(IFERROR(VLOOKUP($B19,#REF!,5,FALSE),"")/30)</f>
        <v>#VALUE!</v>
      </c>
      <c r="AS29" s="33" t="e">
        <f>AS27/(IFERROR(VLOOKUP($B19,#REF!,5,FALSE),"")/30)</f>
        <v>#VALUE!</v>
      </c>
      <c r="AT29" s="33" t="e">
        <f>AT27/(IFERROR(VLOOKUP($B19,#REF!,5,FALSE),"")/30)</f>
        <v>#VALUE!</v>
      </c>
      <c r="AU29" s="33" t="e">
        <f>AU27/(IFERROR(VLOOKUP($B19,#REF!,5,FALSE),"")/30)</f>
        <v>#VALUE!</v>
      </c>
      <c r="AV29" s="33" t="e">
        <f>AV27/(IFERROR(VLOOKUP($B19,#REF!,5,FALSE),"")/30)</f>
        <v>#VALUE!</v>
      </c>
      <c r="AW29" s="33" t="e">
        <f>AW27/(IFERROR(VLOOKUP($B19,#REF!,5,FALSE),"")/30)</f>
        <v>#VALUE!</v>
      </c>
      <c r="AX29" s="33" t="e">
        <f>AX27/(IFERROR(VLOOKUP($B19,#REF!,5,FALSE),"")/30)</f>
        <v>#VALUE!</v>
      </c>
      <c r="AY29" s="33" t="e">
        <f>AY27/(IFERROR(VLOOKUP($B19,#REF!,5,FALSE),"")/30)</f>
        <v>#VALUE!</v>
      </c>
      <c r="AZ29" s="33" t="e">
        <f>AZ27/(IFERROR(VLOOKUP($B19,#REF!,5,FALSE),"")/30)</f>
        <v>#VALUE!</v>
      </c>
      <c r="BA29" s="33" t="e">
        <f>BA27/(IFERROR(VLOOKUP($B19,#REF!,5,FALSE),"")/30)</f>
        <v>#VALUE!</v>
      </c>
      <c r="BB29" s="33" t="e">
        <f>BB27/(IFERROR(VLOOKUP($B19,#REF!,5,FALSE),"")/30)</f>
        <v>#VALUE!</v>
      </c>
      <c r="BC29" s="33" t="e">
        <f>BC27/(IFERROR(VLOOKUP($B19,#REF!,5,FALSE),"")/30)</f>
        <v>#VALUE!</v>
      </c>
      <c r="BD29" s="33" t="e">
        <f>BD27/(IFERROR(VLOOKUP($B19,#REF!,5,FALSE),"")/30)</f>
        <v>#VALUE!</v>
      </c>
      <c r="BE29" s="33" t="e">
        <f>BE27/(IFERROR(VLOOKUP($B19,#REF!,5,FALSE),"")/30)</f>
        <v>#VALUE!</v>
      </c>
      <c r="BF29" s="33" t="e">
        <f>BF27/(IFERROR(VLOOKUP($B19,#REF!,5,FALSE),"")/30)</f>
        <v>#VALUE!</v>
      </c>
      <c r="BG29" s="33" t="e">
        <f>BG27/(IFERROR(VLOOKUP($B19,#REF!,5,FALSE),"")/30)</f>
        <v>#VALUE!</v>
      </c>
      <c r="BH29" s="33" t="e">
        <f>BH27/(IFERROR(VLOOKUP($B19,#REF!,5,FALSE),"")/30)</f>
        <v>#VALUE!</v>
      </c>
      <c r="BI29" s="33" t="e">
        <f>BI27/(IFERROR(VLOOKUP($B19,#REF!,5,FALSE),"")/30)</f>
        <v>#VALUE!</v>
      </c>
      <c r="BJ29" s="33" t="e">
        <f>BJ27/(IFERROR(VLOOKUP($B19,#REF!,5,FALSE),"")/30)</f>
        <v>#VALUE!</v>
      </c>
      <c r="BK29" s="33" t="e">
        <f>BK27/(IFERROR(VLOOKUP($B19,#REF!,5,FALSE),"")/30)</f>
        <v>#VALUE!</v>
      </c>
      <c r="BL29" s="33" t="e">
        <f>BL27/(IFERROR(VLOOKUP($B19,#REF!,5,FALSE),"")/30)</f>
        <v>#VALUE!</v>
      </c>
      <c r="BM29" s="33" t="e">
        <f>BM27/(IFERROR(VLOOKUP($B19,#REF!,5,FALSE),"")/30)</f>
        <v>#VALUE!</v>
      </c>
      <c r="BN29" s="33" t="e">
        <f>BN27/(IFERROR(VLOOKUP($B19,#REF!,5,FALSE),"")/30)</f>
        <v>#VALUE!</v>
      </c>
      <c r="BO29" s="33" t="e">
        <f>BO27/(IFERROR(VLOOKUP($B19,#REF!,6,FALSE),"")/30)</f>
        <v>#VALUE!</v>
      </c>
      <c r="BP29" s="33" t="e">
        <f>BP27/(IFERROR(VLOOKUP($B19,#REF!,6,FALSE),"")/30)</f>
        <v>#VALUE!</v>
      </c>
      <c r="BQ29" s="33" t="e">
        <f>BQ27/(IFERROR(VLOOKUP($B19,#REF!,6,FALSE),"")/30)</f>
        <v>#VALUE!</v>
      </c>
      <c r="BR29" s="33" t="e">
        <f>BR27/(IFERROR(VLOOKUP($B19,#REF!,6,FALSE),"")/30)</f>
        <v>#VALUE!</v>
      </c>
      <c r="BS29" s="33" t="e">
        <f>BS27/(IFERROR(VLOOKUP($B19,#REF!,6,FALSE),"")/30)</f>
        <v>#VALUE!</v>
      </c>
      <c r="BT29" s="33" t="e">
        <f>BT27/(IFERROR(VLOOKUP($B19,#REF!,6,FALSE),"")/30)</f>
        <v>#VALUE!</v>
      </c>
      <c r="BU29" s="33" t="e">
        <f>BU27/(IFERROR(VLOOKUP($B19,#REF!,6,FALSE),"")/30)</f>
        <v>#VALUE!</v>
      </c>
      <c r="BV29" s="33" t="e">
        <f>BV27/(IFERROR(VLOOKUP($B19,#REF!,6,FALSE),"")/30)</f>
        <v>#VALUE!</v>
      </c>
      <c r="BW29" s="33" t="e">
        <f>BW27/(IFERROR(VLOOKUP($B19,#REF!,6,FALSE),"")/30)</f>
        <v>#VALUE!</v>
      </c>
      <c r="BX29" s="33" t="e">
        <f>BX27/(IFERROR(VLOOKUP($B19,#REF!,6,FALSE),"")/30)</f>
        <v>#VALUE!</v>
      </c>
      <c r="BY29" s="33" t="e">
        <f>BY27/(IFERROR(VLOOKUP($B19,#REF!,6,FALSE),"")/30)</f>
        <v>#VALUE!</v>
      </c>
      <c r="BZ29" s="33" t="e">
        <f>BZ27/(IFERROR(VLOOKUP($B19,#REF!,6,FALSE),"")/30)</f>
        <v>#VALUE!</v>
      </c>
      <c r="CA29" s="33" t="e">
        <f>CA27/(IFERROR(VLOOKUP($B19,#REF!,6,FALSE),"")/30)</f>
        <v>#VALUE!</v>
      </c>
      <c r="CB29" s="33" t="e">
        <f>CB27/(IFERROR(VLOOKUP($B19,#REF!,6,FALSE),"")/30)</f>
        <v>#VALUE!</v>
      </c>
      <c r="CC29" s="33" t="e">
        <f>CC27/(IFERROR(VLOOKUP($B19,#REF!,6,FALSE),"")/30)</f>
        <v>#VALUE!</v>
      </c>
      <c r="CD29" s="33" t="e">
        <f>CD27/(IFERROR(VLOOKUP($B19,#REF!,6,FALSE),"")/30)</f>
        <v>#VALUE!</v>
      </c>
      <c r="CE29" s="33" t="e">
        <f>CE27/(IFERROR(VLOOKUP($B19,#REF!,6,FALSE),"")/30)</f>
        <v>#VALUE!</v>
      </c>
      <c r="CF29" s="33" t="e">
        <f>CF27/(IFERROR(VLOOKUP($B19,#REF!,6,FALSE),"")/30)</f>
        <v>#VALUE!</v>
      </c>
      <c r="CG29" s="33" t="e">
        <f>CG27/(IFERROR(VLOOKUP($B19,#REF!,6,FALSE),"")/30)</f>
        <v>#VALUE!</v>
      </c>
      <c r="CH29" s="33" t="e">
        <f>CH27/(IFERROR(VLOOKUP($B19,#REF!,6,FALSE),"")/30)</f>
        <v>#VALUE!</v>
      </c>
      <c r="CI29" s="33" t="e">
        <f>CI27/(IFERROR(VLOOKUP($B19,#REF!,6,FALSE),"")/30)</f>
        <v>#VALUE!</v>
      </c>
      <c r="CJ29" s="33" t="e">
        <f>CJ27/(IFERROR(VLOOKUP($B19,#REF!,6,FALSE),"")/30)</f>
        <v>#VALUE!</v>
      </c>
      <c r="CK29" s="33" t="e">
        <f>CK27/(IFERROR(VLOOKUP($B19,#REF!,6,FALSE),"")/30)</f>
        <v>#VALUE!</v>
      </c>
      <c r="CL29" s="33" t="e">
        <f>CL27/(IFERROR(VLOOKUP($B19,#REF!,6,FALSE),"")/30)</f>
        <v>#VALUE!</v>
      </c>
      <c r="CM29" s="33" t="e">
        <f>CM27/(IFERROR(VLOOKUP($B19,#REF!,6,FALSE),"")/30)</f>
        <v>#VALUE!</v>
      </c>
      <c r="CN29" s="33" t="e">
        <f>CN27/(IFERROR(VLOOKUP($B19,#REF!,6,FALSE),"")/30)</f>
        <v>#VALUE!</v>
      </c>
      <c r="CO29" s="33" t="e">
        <f>CO27/(IFERROR(VLOOKUP($B19,#REF!,6,FALSE),"")/30)</f>
        <v>#VALUE!</v>
      </c>
      <c r="CP29" s="33" t="e">
        <f>CP27/(IFERROR(VLOOKUP($B19,#REF!,6,FALSE),"")/30)</f>
        <v>#VALUE!</v>
      </c>
      <c r="CQ29" s="33" t="e">
        <f>CQ27/(IFERROR(VLOOKUP($B19,#REF!,6,FALSE),"")/30)</f>
        <v>#VALUE!</v>
      </c>
      <c r="CR29" s="33" t="e">
        <f>CR27/(IFERROR(VLOOKUP($B19,#REF!,6,FALSE),"")/30)</f>
        <v>#VALUE!</v>
      </c>
      <c r="CS29" s="33" t="e">
        <f>CS27/(IFERROR(VLOOKUP($B19,#REF!,6,FALSE),"")/30)</f>
        <v>#VALUE!</v>
      </c>
      <c r="CT29" s="33" t="e">
        <f>CT27/(IFERROR(VLOOKUP($B19,#REF!,7,FALSE),"")/30)</f>
        <v>#VALUE!</v>
      </c>
      <c r="CU29" s="33" t="e">
        <f>CU27/(IFERROR(VLOOKUP($B19,#REF!,7,FALSE),"")/30)</f>
        <v>#VALUE!</v>
      </c>
      <c r="CV29" s="33" t="e">
        <f>CV27/(IFERROR(VLOOKUP($B19,#REF!,7,FALSE),"")/30)</f>
        <v>#VALUE!</v>
      </c>
      <c r="CW29" s="33" t="e">
        <f>CW27/(IFERROR(VLOOKUP($B19,#REF!,7,FALSE),"")/30)</f>
        <v>#VALUE!</v>
      </c>
      <c r="CX29" s="33" t="e">
        <f>CX27/(IFERROR(VLOOKUP($B19,#REF!,7,FALSE),"")/30)</f>
        <v>#VALUE!</v>
      </c>
      <c r="CY29" s="33" t="e">
        <f>CY27/(IFERROR(VLOOKUP($B19,#REF!,7,FALSE),"")/30)</f>
        <v>#VALUE!</v>
      </c>
      <c r="CZ29" s="33" t="e">
        <f>CZ27/(IFERROR(VLOOKUP($B19,#REF!,7,FALSE),"")/30)</f>
        <v>#VALUE!</v>
      </c>
      <c r="DA29" s="33" t="e">
        <f>DA27/(IFERROR(VLOOKUP($B19,#REF!,7,FALSE),"")/30)</f>
        <v>#VALUE!</v>
      </c>
      <c r="DB29" s="33" t="e">
        <f>DB27/(IFERROR(VLOOKUP($B19,#REF!,7,FALSE),"")/30)</f>
        <v>#VALUE!</v>
      </c>
      <c r="DC29" s="33" t="e">
        <f>DC27/(IFERROR(VLOOKUP($B19,#REF!,7,FALSE),"")/30)</f>
        <v>#VALUE!</v>
      </c>
      <c r="DD29" s="33" t="e">
        <f>DD27/(IFERROR(VLOOKUP($B19,#REF!,7,FALSE),"")/30)</f>
        <v>#VALUE!</v>
      </c>
      <c r="DE29" s="33" t="e">
        <f>DE27/(IFERROR(VLOOKUP($B19,#REF!,7,FALSE),"")/30)</f>
        <v>#VALUE!</v>
      </c>
      <c r="DF29" s="33" t="e">
        <f>DF27/(IFERROR(VLOOKUP($B19,#REF!,7,FALSE),"")/30)</f>
        <v>#VALUE!</v>
      </c>
      <c r="DG29" s="33" t="e">
        <f>DG27/(IFERROR(VLOOKUP($B19,#REF!,7,FALSE),"")/30)</f>
        <v>#VALUE!</v>
      </c>
      <c r="DH29" s="33" t="e">
        <f>DH27/(IFERROR(VLOOKUP($B19,#REF!,7,FALSE),"")/30)</f>
        <v>#VALUE!</v>
      </c>
      <c r="DI29" s="33" t="e">
        <f>DI27/(IFERROR(VLOOKUP($B19,#REF!,7,FALSE),"")/30)</f>
        <v>#VALUE!</v>
      </c>
      <c r="DJ29" s="33" t="e">
        <f>DJ27/(IFERROR(VLOOKUP($B19,#REF!,7,FALSE),"")/30)</f>
        <v>#VALUE!</v>
      </c>
      <c r="DK29" s="33" t="e">
        <f>DK27/(IFERROR(VLOOKUP($B19,#REF!,7,FALSE),"")/30)</f>
        <v>#VALUE!</v>
      </c>
      <c r="DL29" s="33" t="e">
        <f>DL27/(IFERROR(VLOOKUP($B19,#REF!,7,FALSE),"")/30)</f>
        <v>#VALUE!</v>
      </c>
      <c r="DM29" s="33" t="e">
        <f>DM27/(IFERROR(VLOOKUP($B19,#REF!,7,FALSE),"")/30)</f>
        <v>#VALUE!</v>
      </c>
      <c r="DN29" s="33" t="e">
        <f>DN27/(IFERROR(VLOOKUP($B19,#REF!,7,FALSE),"")/30)</f>
        <v>#VALUE!</v>
      </c>
      <c r="DO29" s="33" t="e">
        <f>DO27/(IFERROR(VLOOKUP($B19,#REF!,7,FALSE),"")/30)</f>
        <v>#VALUE!</v>
      </c>
      <c r="DP29" s="33" t="e">
        <f>DP27/(IFERROR(VLOOKUP($B19,#REF!,7,FALSE),"")/30)</f>
        <v>#VALUE!</v>
      </c>
      <c r="DQ29" s="33" t="e">
        <f>DQ27/(IFERROR(VLOOKUP($B19,#REF!,7,FALSE),"")/30)</f>
        <v>#VALUE!</v>
      </c>
      <c r="DR29" s="33" t="e">
        <f>DR27/(IFERROR(VLOOKUP($B19,#REF!,7,FALSE),"")/30)</f>
        <v>#VALUE!</v>
      </c>
      <c r="DS29" s="33" t="e">
        <f>DS27/(IFERROR(VLOOKUP($B19,#REF!,7,FALSE),"")/30)</f>
        <v>#VALUE!</v>
      </c>
      <c r="DT29" s="33" t="e">
        <f>DT27/(IFERROR(VLOOKUP($B19,#REF!,7,FALSE),"")/30)</f>
        <v>#VALUE!</v>
      </c>
      <c r="DU29" s="33" t="e">
        <f>DU27/(IFERROR(VLOOKUP($B19,#REF!,7,FALSE),"")/30)</f>
        <v>#VALUE!</v>
      </c>
      <c r="DV29" s="33" t="e">
        <f>DV27/(IFERROR(VLOOKUP($B19,#REF!,7,FALSE),"")/30)</f>
        <v>#VALUE!</v>
      </c>
      <c r="DW29" s="33" t="e">
        <f>DW27/(IFERROR(VLOOKUP($B19,#REF!,7,FALSE),"")/30)</f>
        <v>#VALUE!</v>
      </c>
      <c r="DX29" s="33" t="e">
        <f>DX27/(IFERROR(VLOOKUP($B19,#REF!,8,FALSE),"")/30)</f>
        <v>#VALUE!</v>
      </c>
      <c r="DY29" s="33" t="e">
        <f>DY27/(IFERROR(VLOOKUP($B19,#REF!,8,FALSE),"")/30)</f>
        <v>#VALUE!</v>
      </c>
      <c r="DZ29" s="33" t="e">
        <f>DZ27/(IFERROR(VLOOKUP($B19,#REF!,8,FALSE),"")/30)</f>
        <v>#VALUE!</v>
      </c>
      <c r="EA29" s="33" t="e">
        <f>EA27/(IFERROR(VLOOKUP($B19,#REF!,8,FALSE),"")/30)</f>
        <v>#VALUE!</v>
      </c>
      <c r="EB29" s="33" t="e">
        <f>EB27/(IFERROR(VLOOKUP($B19,#REF!,8,FALSE),"")/30)</f>
        <v>#VALUE!</v>
      </c>
      <c r="EC29" s="33" t="e">
        <f>EC27/(IFERROR(VLOOKUP($B19,#REF!,8,FALSE),"")/30)</f>
        <v>#VALUE!</v>
      </c>
      <c r="ED29" s="33" t="e">
        <f>ED27/(IFERROR(VLOOKUP($B19,#REF!,8,FALSE),"")/30)</f>
        <v>#VALUE!</v>
      </c>
      <c r="EE29" s="33" t="e">
        <f>EE27/(IFERROR(VLOOKUP($B19,#REF!,8,FALSE),"")/30)</f>
        <v>#VALUE!</v>
      </c>
      <c r="EF29" s="33" t="e">
        <f>EF27/(IFERROR(VLOOKUP($B19,#REF!,8,FALSE),"")/30)</f>
        <v>#VALUE!</v>
      </c>
      <c r="EG29" s="33" t="e">
        <f>EG27/(IFERROR(VLOOKUP($B19,#REF!,8,FALSE),"")/30)</f>
        <v>#VALUE!</v>
      </c>
      <c r="EH29" s="33" t="e">
        <f>EH27/(IFERROR(VLOOKUP($B19,#REF!,8,FALSE),"")/30)</f>
        <v>#VALUE!</v>
      </c>
      <c r="EI29" s="33" t="e">
        <f>EI27/(IFERROR(VLOOKUP($B19,#REF!,8,FALSE),"")/30)</f>
        <v>#VALUE!</v>
      </c>
      <c r="EJ29" s="33" t="e">
        <f>EJ27/(IFERROR(VLOOKUP($B19,#REF!,8,FALSE),"")/30)</f>
        <v>#VALUE!</v>
      </c>
      <c r="EK29" s="33" t="e">
        <f>EK27/(IFERROR(VLOOKUP($B19,#REF!,8,FALSE),"")/30)</f>
        <v>#VALUE!</v>
      </c>
      <c r="EL29" s="33" t="e">
        <f>EL27/(IFERROR(VLOOKUP($B19,#REF!,8,FALSE),"")/30)</f>
        <v>#VALUE!</v>
      </c>
      <c r="EM29" s="33" t="e">
        <f>EM27/(IFERROR(VLOOKUP($B19,#REF!,8,FALSE),"")/30)</f>
        <v>#VALUE!</v>
      </c>
      <c r="EN29" s="33" t="e">
        <f>EN27/(IFERROR(VLOOKUP($B19,#REF!,8,FALSE),"")/30)</f>
        <v>#VALUE!</v>
      </c>
      <c r="EO29" s="33" t="e">
        <f>EO27/(IFERROR(VLOOKUP($B19,#REF!,8,FALSE),"")/30)</f>
        <v>#VALUE!</v>
      </c>
      <c r="EP29" s="33" t="e">
        <f>EP27/(IFERROR(VLOOKUP($B19,#REF!,8,FALSE),"")/30)</f>
        <v>#VALUE!</v>
      </c>
      <c r="EQ29" s="33" t="e">
        <f>EQ27/(IFERROR(VLOOKUP($B19,#REF!,8,FALSE),"")/30)</f>
        <v>#VALUE!</v>
      </c>
      <c r="ER29" s="33" t="e">
        <f>ER27/(IFERROR(VLOOKUP($B19,#REF!,8,FALSE),"")/30)</f>
        <v>#VALUE!</v>
      </c>
      <c r="ES29" s="33" t="e">
        <f>ES27/(IFERROR(VLOOKUP($B19,#REF!,8,FALSE),"")/30)</f>
        <v>#VALUE!</v>
      </c>
      <c r="ET29" s="33" t="e">
        <f>ET27/(IFERROR(VLOOKUP($B19,#REF!,8,FALSE),"")/30)</f>
        <v>#VALUE!</v>
      </c>
      <c r="EU29" s="33" t="e">
        <f>EU27/(IFERROR(VLOOKUP($B19,#REF!,8,FALSE),"")/30)</f>
        <v>#VALUE!</v>
      </c>
      <c r="EV29" s="33" t="e">
        <f>EV27/(IFERROR(VLOOKUP($B19,#REF!,8,FALSE),"")/30)</f>
        <v>#VALUE!</v>
      </c>
      <c r="EW29" s="33" t="e">
        <f>EW27/(IFERROR(VLOOKUP($B19,#REF!,8,FALSE),"")/30)</f>
        <v>#VALUE!</v>
      </c>
      <c r="EX29" s="33" t="e">
        <f>EX27/(IFERROR(VLOOKUP($B19,#REF!,8,FALSE),"")/30)</f>
        <v>#VALUE!</v>
      </c>
      <c r="EY29" s="33" t="e">
        <f>EY27/(IFERROR(VLOOKUP($B19,#REF!,8,FALSE),"")/30)</f>
        <v>#VALUE!</v>
      </c>
      <c r="EZ29" s="33" t="e">
        <f>EZ27/(IFERROR(VLOOKUP($B19,#REF!,8,FALSE),"")/30)</f>
        <v>#VALUE!</v>
      </c>
      <c r="FA29" s="33" t="e">
        <f>FA27/(IFERROR(VLOOKUP($B19,#REF!,8,FALSE),"")/30)</f>
        <v>#VALUE!</v>
      </c>
      <c r="FB29" s="33" t="e">
        <f>FB27/(IFERROR(VLOOKUP($B19,#REF!,8,FALSE),"")/30)</f>
        <v>#VALUE!</v>
      </c>
      <c r="FC29" s="33" t="e">
        <f>FC27/(IFERROR(VLOOKUP($B19,#REF!,9,FALSE),"")/30)</f>
        <v>#VALUE!</v>
      </c>
      <c r="FD29" s="33" t="e">
        <f>FD27/(IFERROR(VLOOKUP($B19,#REF!,9,FALSE),"")/30)</f>
        <v>#VALUE!</v>
      </c>
      <c r="FE29" s="33" t="e">
        <f>FE27/(IFERROR(VLOOKUP($B19,#REF!,9,FALSE),"")/30)</f>
        <v>#VALUE!</v>
      </c>
      <c r="FF29" s="33" t="e">
        <f>FF27/(IFERROR(VLOOKUP($B19,#REF!,9,FALSE),"")/30)</f>
        <v>#VALUE!</v>
      </c>
      <c r="FG29" s="33" t="e">
        <f>FG27/(IFERROR(VLOOKUP($B19,#REF!,9,FALSE),"")/30)</f>
        <v>#VALUE!</v>
      </c>
      <c r="FH29" s="33" t="e">
        <f>FH27/(IFERROR(VLOOKUP($B19,#REF!,9,FALSE),"")/30)</f>
        <v>#VALUE!</v>
      </c>
      <c r="FI29" s="33" t="e">
        <f>FI27/(IFERROR(VLOOKUP($B19,#REF!,9,FALSE),"")/30)</f>
        <v>#VALUE!</v>
      </c>
      <c r="FJ29" s="33" t="e">
        <f>FJ27/(IFERROR(VLOOKUP($B19,#REF!,9,FALSE),"")/30)</f>
        <v>#VALUE!</v>
      </c>
      <c r="FK29" s="33" t="e">
        <f>FK27/(IFERROR(VLOOKUP($B19,#REF!,9,FALSE),"")/30)</f>
        <v>#VALUE!</v>
      </c>
      <c r="FL29" s="33" t="e">
        <f>FL27/(IFERROR(VLOOKUP($B19,#REF!,9,FALSE),"")/30)</f>
        <v>#VALUE!</v>
      </c>
      <c r="FM29" s="33" t="e">
        <f>FM27/(IFERROR(VLOOKUP($B19,#REF!,9,FALSE),"")/30)</f>
        <v>#VALUE!</v>
      </c>
      <c r="FN29" s="33" t="e">
        <f>FN27/(IFERROR(VLOOKUP($B19,#REF!,9,FALSE),"")/30)</f>
        <v>#VALUE!</v>
      </c>
      <c r="FO29" s="33" t="e">
        <f>FO27/(IFERROR(VLOOKUP($B19,#REF!,9,FALSE),"")/30)</f>
        <v>#VALUE!</v>
      </c>
      <c r="FP29" s="33" t="e">
        <f>FP27/(IFERROR(VLOOKUP($B19,#REF!,9,FALSE),"")/30)</f>
        <v>#VALUE!</v>
      </c>
      <c r="FQ29" s="33" t="e">
        <f>FQ27/(IFERROR(VLOOKUP($B19,#REF!,9,FALSE),"")/30)</f>
        <v>#VALUE!</v>
      </c>
      <c r="FR29" s="33" t="e">
        <f>FR27/(IFERROR(VLOOKUP($B19,#REF!,9,FALSE),"")/30)</f>
        <v>#VALUE!</v>
      </c>
      <c r="FS29" s="33" t="e">
        <f>FS27/(IFERROR(VLOOKUP($B19,#REF!,9,FALSE),"")/30)</f>
        <v>#VALUE!</v>
      </c>
      <c r="FT29" s="33" t="e">
        <f>FT27/(IFERROR(VLOOKUP($B19,#REF!,9,FALSE),"")/30)</f>
        <v>#VALUE!</v>
      </c>
      <c r="FU29" s="33" t="e">
        <f>FU27/(IFERROR(VLOOKUP($B19,#REF!,9,FALSE),"")/30)</f>
        <v>#VALUE!</v>
      </c>
      <c r="FV29" s="33" t="e">
        <f>FV27/(IFERROR(VLOOKUP($B19,#REF!,9,FALSE),"")/30)</f>
        <v>#VALUE!</v>
      </c>
      <c r="FW29" s="33" t="e">
        <f>FW27/(IFERROR(VLOOKUP($B19,#REF!,9,FALSE),"")/30)</f>
        <v>#VALUE!</v>
      </c>
      <c r="FX29" s="33" t="e">
        <f>FX27/(IFERROR(VLOOKUP($B19,#REF!,9,FALSE),"")/30)</f>
        <v>#VALUE!</v>
      </c>
      <c r="FY29" s="33" t="e">
        <f>FY27/(IFERROR(VLOOKUP($B19,#REF!,9,FALSE),"")/30)</f>
        <v>#VALUE!</v>
      </c>
      <c r="FZ29" s="33" t="e">
        <f>FZ27/(IFERROR(VLOOKUP($B19,#REF!,9,FALSE),"")/30)</f>
        <v>#VALUE!</v>
      </c>
      <c r="GA29" s="33" t="e">
        <f>GA27/(IFERROR(VLOOKUP($B19,#REF!,9,FALSE),"")/30)</f>
        <v>#VALUE!</v>
      </c>
      <c r="GB29" s="33" t="e">
        <f>GB27/(IFERROR(VLOOKUP($B19,#REF!,9,FALSE),"")/30)</f>
        <v>#VALUE!</v>
      </c>
      <c r="GC29" s="33" t="e">
        <f>GC27/(IFERROR(VLOOKUP($B19,#REF!,9,FALSE),"")/30)</f>
        <v>#VALUE!</v>
      </c>
      <c r="GD29" s="33" t="e">
        <f>GD27/(IFERROR(VLOOKUP($B19,#REF!,9,FALSE),"")/30)</f>
        <v>#VALUE!</v>
      </c>
      <c r="GE29" s="33" t="e">
        <f>GE27/(IFERROR(VLOOKUP($B19,#REF!,9,FALSE),"")/30)</f>
        <v>#VALUE!</v>
      </c>
      <c r="GF29" s="33" t="e">
        <f>GF27/(IFERROR(VLOOKUP($B19,#REF!,9,FALSE),"")/30)</f>
        <v>#VALUE!</v>
      </c>
      <c r="GG29" s="33" t="e">
        <f>GG27/(IFERROR(VLOOKUP($B19,#REF!,10,FALSE),"")/30)</f>
        <v>#VALUE!</v>
      </c>
      <c r="GH29" s="33" t="e">
        <f>GH27/(IFERROR(VLOOKUP($B19,#REF!,10,FALSE),"")/30)</f>
        <v>#VALUE!</v>
      </c>
      <c r="GI29" s="33" t="e">
        <f>GI27/(IFERROR(VLOOKUP($B19,#REF!,10,FALSE),"")/30)</f>
        <v>#VALUE!</v>
      </c>
      <c r="GJ29" s="33" t="e">
        <f>GJ27/(IFERROR(VLOOKUP($B19,#REF!,10,FALSE),"")/30)</f>
        <v>#VALUE!</v>
      </c>
      <c r="GK29" s="33" t="e">
        <f>GK27/(IFERROR(VLOOKUP($B19,#REF!,10,FALSE),"")/30)</f>
        <v>#VALUE!</v>
      </c>
      <c r="GL29" s="33" t="e">
        <f>GL27/(IFERROR(VLOOKUP($B19,#REF!,10,FALSE),"")/30)</f>
        <v>#VALUE!</v>
      </c>
      <c r="GM29" s="33" t="e">
        <f>GM27/(IFERROR(VLOOKUP($B19,#REF!,10,FALSE),"")/30)</f>
        <v>#VALUE!</v>
      </c>
      <c r="GN29" s="33" t="e">
        <f>GN27/(IFERROR(VLOOKUP($B19,#REF!,10,FALSE),"")/30)</f>
        <v>#VALUE!</v>
      </c>
      <c r="GO29" s="33" t="e">
        <f>GO27/(IFERROR(VLOOKUP($B19,#REF!,10,FALSE),"")/30)</f>
        <v>#VALUE!</v>
      </c>
      <c r="GP29" s="33" t="e">
        <f>GP27/(IFERROR(VLOOKUP($B19,#REF!,10,FALSE),"")/30)</f>
        <v>#VALUE!</v>
      </c>
      <c r="GQ29" s="33" t="e">
        <f>GQ27/(IFERROR(VLOOKUP($B19,#REF!,10,FALSE),"")/30)</f>
        <v>#VALUE!</v>
      </c>
      <c r="GR29" s="33" t="e">
        <f>GR27/(IFERROR(VLOOKUP($B19,#REF!,10,FALSE),"")/30)</f>
        <v>#VALUE!</v>
      </c>
      <c r="GS29" s="33" t="e">
        <f>GS27/(IFERROR(VLOOKUP($B19,#REF!,10,FALSE),"")/30)</f>
        <v>#VALUE!</v>
      </c>
      <c r="GT29" s="33" t="e">
        <f>GT27/(IFERROR(VLOOKUP($B19,#REF!,10,FALSE),"")/30)</f>
        <v>#VALUE!</v>
      </c>
      <c r="GU29" s="33" t="e">
        <f>GU27/(IFERROR(VLOOKUP($B19,#REF!,10,FALSE),"")/30)</f>
        <v>#VALUE!</v>
      </c>
      <c r="GV29" s="33" t="e">
        <f>GV27/(IFERROR(VLOOKUP($B19,#REF!,10,FALSE),"")/30)</f>
        <v>#VALUE!</v>
      </c>
      <c r="GW29" s="33" t="e">
        <f>GW27/(IFERROR(VLOOKUP($B19,#REF!,10,FALSE),"")/30)</f>
        <v>#VALUE!</v>
      </c>
      <c r="GX29" s="33" t="e">
        <f>GX27/(IFERROR(VLOOKUP($B19,#REF!,10,FALSE),"")/30)</f>
        <v>#VALUE!</v>
      </c>
      <c r="GY29" s="33" t="e">
        <f>GY27/(IFERROR(VLOOKUP($B19,#REF!,10,FALSE),"")/30)</f>
        <v>#VALUE!</v>
      </c>
      <c r="GZ29" s="33" t="e">
        <f>GZ27/(IFERROR(VLOOKUP($B19,#REF!,10,FALSE),"")/30)</f>
        <v>#VALUE!</v>
      </c>
      <c r="HA29" s="33" t="e">
        <f>HA27/(IFERROR(VLOOKUP($B19,#REF!,10,FALSE),"")/30)</f>
        <v>#VALUE!</v>
      </c>
      <c r="HB29" s="33" t="e">
        <f>HB27/(IFERROR(VLOOKUP($B19,#REF!,10,FALSE),"")/30)</f>
        <v>#VALUE!</v>
      </c>
      <c r="HC29" s="33" t="e">
        <f>HC27/(IFERROR(VLOOKUP($B19,#REF!,10,FALSE),"")/30)</f>
        <v>#VALUE!</v>
      </c>
      <c r="HD29" s="33" t="e">
        <f>HD27/(IFERROR(VLOOKUP($B19,#REF!,10,FALSE),"")/30)</f>
        <v>#VALUE!</v>
      </c>
      <c r="HE29" s="33" t="e">
        <f>HE27/(IFERROR(VLOOKUP($B19,#REF!,10,FALSE),"")/30)</f>
        <v>#VALUE!</v>
      </c>
      <c r="HF29" s="33" t="e">
        <f>HF27/(IFERROR(VLOOKUP($B19,#REF!,10,FALSE),"")/30)</f>
        <v>#VALUE!</v>
      </c>
      <c r="HG29" s="33" t="e">
        <f>HG27/(IFERROR(VLOOKUP($B19,#REF!,10,FALSE),"")/30)</f>
        <v>#VALUE!</v>
      </c>
      <c r="HH29" s="33" t="e">
        <f>HH27/(IFERROR(VLOOKUP($B19,#REF!,10,FALSE),"")/30)</f>
        <v>#VALUE!</v>
      </c>
      <c r="HI29" s="33" t="e">
        <f>HI27/(IFERROR(VLOOKUP($B19,#REF!,10,FALSE),"")/30)</f>
        <v>#VALUE!</v>
      </c>
      <c r="HJ29" s="33" t="e">
        <f>HJ27/(IFERROR(VLOOKUP($B19,#REF!,10,FALSE),"")/30)</f>
        <v>#VALUE!</v>
      </c>
      <c r="HK29" s="33" t="e">
        <f>HK27/(IFERROR(VLOOKUP($B19,#REF!,10,FALSE),"")/30)</f>
        <v>#VALUE!</v>
      </c>
      <c r="HL29" s="33" t="e">
        <f>HL27/(IFERROR(VLOOKUP($B19,#REF!,11,FALSE),"")/30)</f>
        <v>#VALUE!</v>
      </c>
      <c r="HM29" s="33" t="e">
        <f>HM27/(IFERROR(VLOOKUP($B19,#REF!,11,FALSE),"")/30)</f>
        <v>#VALUE!</v>
      </c>
      <c r="HN29" s="33" t="e">
        <f>HN27/(IFERROR(VLOOKUP($B19,#REF!,11,FALSE),"")/30)</f>
        <v>#VALUE!</v>
      </c>
      <c r="HO29" s="33" t="e">
        <f>HO27/(IFERROR(VLOOKUP($B19,#REF!,11,FALSE),"")/30)</f>
        <v>#VALUE!</v>
      </c>
      <c r="HP29" s="33" t="e">
        <f>HP27/(IFERROR(VLOOKUP($B19,#REF!,11,FALSE),"")/30)</f>
        <v>#VALUE!</v>
      </c>
      <c r="HQ29" s="33" t="e">
        <f>HQ27/(IFERROR(VLOOKUP($B19,#REF!,11,FALSE),"")/30)</f>
        <v>#VALUE!</v>
      </c>
      <c r="HR29" s="33" t="e">
        <f>HR27/(IFERROR(VLOOKUP($B19,#REF!,11,FALSE),"")/30)</f>
        <v>#VALUE!</v>
      </c>
      <c r="HS29" s="33" t="e">
        <f>HS27/(IFERROR(VLOOKUP($B19,#REF!,11,FALSE),"")/30)</f>
        <v>#VALUE!</v>
      </c>
      <c r="HT29" s="33" t="e">
        <f>HT27/(IFERROR(VLOOKUP($B19,#REF!,11,FALSE),"")/30)</f>
        <v>#VALUE!</v>
      </c>
      <c r="HU29" s="33" t="e">
        <f>HU27/(IFERROR(VLOOKUP($B19,#REF!,11,FALSE),"")/30)</f>
        <v>#VALUE!</v>
      </c>
      <c r="HV29" s="33" t="e">
        <f>HV27/(IFERROR(VLOOKUP($B19,#REF!,11,FALSE),"")/30)</f>
        <v>#VALUE!</v>
      </c>
      <c r="HW29" s="33" t="e">
        <f>HW27/(IFERROR(VLOOKUP($B19,#REF!,11,FALSE),"")/30)</f>
        <v>#VALUE!</v>
      </c>
      <c r="HX29" s="33" t="e">
        <f>HX27/(IFERROR(VLOOKUP($B19,#REF!,11,FALSE),"")/30)</f>
        <v>#VALUE!</v>
      </c>
      <c r="HY29" s="33" t="e">
        <f>HY27/(IFERROR(VLOOKUP($B19,#REF!,11,FALSE),"")/30)</f>
        <v>#VALUE!</v>
      </c>
      <c r="HZ29" s="33" t="e">
        <f>HZ27/(IFERROR(VLOOKUP($B19,#REF!,11,FALSE),"")/30)</f>
        <v>#VALUE!</v>
      </c>
      <c r="IA29" s="33" t="e">
        <f>IA27/(IFERROR(VLOOKUP($B19,#REF!,11,FALSE),"")/30)</f>
        <v>#VALUE!</v>
      </c>
      <c r="IB29" s="33" t="e">
        <f>IB27/(IFERROR(VLOOKUP($B19,#REF!,11,FALSE),"")/30)</f>
        <v>#VALUE!</v>
      </c>
      <c r="IC29" s="33" t="e">
        <f>IC27/(IFERROR(VLOOKUP($B19,#REF!,11,FALSE),"")/30)</f>
        <v>#VALUE!</v>
      </c>
      <c r="ID29" s="33" t="e">
        <f>ID27/(IFERROR(VLOOKUP($B19,#REF!,11,FALSE),"")/30)</f>
        <v>#VALUE!</v>
      </c>
      <c r="IE29" s="33" t="e">
        <f>IE27/(IFERROR(VLOOKUP($B19,#REF!,11,FALSE),"")/30)</f>
        <v>#VALUE!</v>
      </c>
      <c r="IF29" s="33" t="e">
        <f>IF27/(IFERROR(VLOOKUP($B19,#REF!,11,FALSE),"")/30)</f>
        <v>#VALUE!</v>
      </c>
      <c r="IG29" s="33" t="e">
        <f>IG27/(IFERROR(VLOOKUP($B19,#REF!,11,FALSE),"")/30)</f>
        <v>#VALUE!</v>
      </c>
      <c r="IH29" s="33" t="e">
        <f>IH27/(IFERROR(VLOOKUP($B19,#REF!,11,FALSE),"")/30)</f>
        <v>#VALUE!</v>
      </c>
      <c r="II29" s="33" t="e">
        <f>II27/(IFERROR(VLOOKUP($B19,#REF!,11,FALSE),"")/30)</f>
        <v>#VALUE!</v>
      </c>
      <c r="IJ29" s="33" t="e">
        <f>IJ27/(IFERROR(VLOOKUP($B19,#REF!,11,FALSE),"")/30)</f>
        <v>#VALUE!</v>
      </c>
      <c r="IK29" s="33" t="e">
        <f>IK27/(IFERROR(VLOOKUP($B19,#REF!,11,FALSE),"")/30)</f>
        <v>#VALUE!</v>
      </c>
      <c r="IL29" s="33" t="e">
        <f>IL27/(IFERROR(VLOOKUP($B19,#REF!,11,FALSE),"")/30)</f>
        <v>#VALUE!</v>
      </c>
      <c r="IM29" s="33" t="e">
        <f>IM27/(IFERROR(VLOOKUP($B19,#REF!,11,FALSE),"")/30)</f>
        <v>#VALUE!</v>
      </c>
      <c r="IN29" s="33" t="e">
        <f>IN27/(IFERROR(VLOOKUP($B19,#REF!,11,FALSE),"")/30)</f>
        <v>#VALUE!</v>
      </c>
      <c r="IO29" s="33" t="e">
        <f>IO27/(IFERROR(VLOOKUP($B19,#REF!,11,FALSE),"")/30)</f>
        <v>#VALUE!</v>
      </c>
      <c r="IP29" s="33" t="e">
        <f>IP27/(IFERROR(VLOOKUP($B19,#REF!,11,FALSE),"")/30)</f>
        <v>#VALUE!</v>
      </c>
      <c r="IQ29" s="33" t="e">
        <f>IQ27/(IFERROR(VLOOKUP($B19,#REF!,12,FALSE),"")/30)</f>
        <v>#VALUE!</v>
      </c>
      <c r="IR29" s="33" t="e">
        <f>IR27/(IFERROR(VLOOKUP($B19,#REF!,12,FALSE),"")/30)</f>
        <v>#VALUE!</v>
      </c>
      <c r="IS29" s="33" t="e">
        <f>IS27/(IFERROR(VLOOKUP($B19,#REF!,12,FALSE),"")/30)</f>
        <v>#VALUE!</v>
      </c>
      <c r="IT29" s="33" t="e">
        <f>IT27/(IFERROR(VLOOKUP($B19,#REF!,12,FALSE),"")/30)</f>
        <v>#VALUE!</v>
      </c>
      <c r="IU29" s="33" t="e">
        <f>IU27/(IFERROR(VLOOKUP($B19,#REF!,12,FALSE),"")/30)</f>
        <v>#VALUE!</v>
      </c>
      <c r="IV29" s="33" t="e">
        <f>IV27/(IFERROR(VLOOKUP($B19,#REF!,12,FALSE),"")/30)</f>
        <v>#VALUE!</v>
      </c>
      <c r="IW29" s="33" t="e">
        <f>IW27/(IFERROR(VLOOKUP($B19,#REF!,12,FALSE),"")/30)</f>
        <v>#VALUE!</v>
      </c>
      <c r="IX29" s="33" t="e">
        <f>IX27/(IFERROR(VLOOKUP($B19,#REF!,12,FALSE),"")/30)</f>
        <v>#VALUE!</v>
      </c>
      <c r="IY29" s="33" t="e">
        <f>IY27/(IFERROR(VLOOKUP($B19,#REF!,12,FALSE),"")/30)</f>
        <v>#VALUE!</v>
      </c>
      <c r="IZ29" s="33" t="e">
        <f>IZ27/(IFERROR(VLOOKUP($B19,#REF!,12,FALSE),"")/30)</f>
        <v>#VALUE!</v>
      </c>
      <c r="JA29" s="33" t="e">
        <f>JA27/(IFERROR(VLOOKUP($B19,#REF!,12,FALSE),"")/30)</f>
        <v>#VALUE!</v>
      </c>
      <c r="JB29" s="33" t="e">
        <f>JB27/(IFERROR(VLOOKUP($B19,#REF!,12,FALSE),"")/30)</f>
        <v>#VALUE!</v>
      </c>
      <c r="JC29" s="33" t="e">
        <f>JC27/(IFERROR(VLOOKUP($B19,#REF!,12,FALSE),"")/30)</f>
        <v>#VALUE!</v>
      </c>
      <c r="JD29" s="33" t="e">
        <f>JD27/(IFERROR(VLOOKUP($B19,#REF!,12,FALSE),"")/30)</f>
        <v>#VALUE!</v>
      </c>
      <c r="JE29" s="33" t="e">
        <f>JE27/(IFERROR(VLOOKUP($B19,#REF!,12,FALSE),"")/30)</f>
        <v>#VALUE!</v>
      </c>
      <c r="JF29" s="33" t="e">
        <f>JF27/(IFERROR(VLOOKUP($B19,#REF!,12,FALSE),"")/30)</f>
        <v>#VALUE!</v>
      </c>
      <c r="JG29" s="33" t="e">
        <f>JG27/(IFERROR(VLOOKUP($B19,#REF!,12,FALSE),"")/30)</f>
        <v>#VALUE!</v>
      </c>
      <c r="JH29" s="33" t="e">
        <f>JH27/(IFERROR(VLOOKUP($B19,#REF!,12,FALSE),"")/30)</f>
        <v>#VALUE!</v>
      </c>
      <c r="JI29" s="33" t="e">
        <f>JI27/(IFERROR(VLOOKUP($B19,#REF!,12,FALSE),"")/30)</f>
        <v>#VALUE!</v>
      </c>
      <c r="JJ29" s="33" t="e">
        <f>JJ27/(IFERROR(VLOOKUP($B19,#REF!,12,FALSE),"")/30)</f>
        <v>#VALUE!</v>
      </c>
      <c r="JK29" s="33" t="e">
        <f>JK27/(IFERROR(VLOOKUP($B19,#REF!,12,FALSE),"")/30)</f>
        <v>#VALUE!</v>
      </c>
      <c r="JL29" s="33" t="e">
        <f>JL27/(IFERROR(VLOOKUP($B19,#REF!,12,FALSE),"")/30)</f>
        <v>#VALUE!</v>
      </c>
      <c r="JM29" s="33" t="e">
        <f>JM27/(IFERROR(VLOOKUP($B19,#REF!,12,FALSE),"")/30)</f>
        <v>#VALUE!</v>
      </c>
      <c r="JN29" s="33" t="e">
        <f>JN27/(IFERROR(VLOOKUP($B19,#REF!,12,FALSE),"")/30)</f>
        <v>#VALUE!</v>
      </c>
      <c r="JO29" s="33" t="e">
        <f>JO27/(IFERROR(VLOOKUP($B19,#REF!,12,FALSE),"")/30)</f>
        <v>#VALUE!</v>
      </c>
      <c r="JP29" s="33" t="e">
        <f>JP27/(IFERROR(VLOOKUP($B19,#REF!,12,FALSE),"")/30)</f>
        <v>#VALUE!</v>
      </c>
      <c r="JQ29" s="33" t="e">
        <f>JQ27/(IFERROR(VLOOKUP($B19,#REF!,12,FALSE),"")/30)</f>
        <v>#VALUE!</v>
      </c>
      <c r="JR29" s="33" t="e">
        <f>JR27/(IFERROR(VLOOKUP($B19,#REF!,12,FALSE),"")/30)</f>
        <v>#VALUE!</v>
      </c>
      <c r="JS29" s="33" t="e">
        <f>JS27/(IFERROR(VLOOKUP($B19,#REF!,12,FALSE),"")/30)</f>
        <v>#VALUE!</v>
      </c>
      <c r="JT29" s="33" t="e">
        <f>JT27/(IFERROR(VLOOKUP($B19,#REF!,12,FALSE),"")/30)</f>
        <v>#VALUE!</v>
      </c>
      <c r="JU29" s="33" t="e">
        <f>JU27/(IFERROR(VLOOKUP($B19,#REF!,13,FALSE),"")/30)</f>
        <v>#VALUE!</v>
      </c>
      <c r="JV29" s="33" t="e">
        <f>JV27/(IFERROR(VLOOKUP($B19,#REF!,13,FALSE),"")/30)</f>
        <v>#VALUE!</v>
      </c>
      <c r="JW29" s="33" t="e">
        <f>JW27/(IFERROR(VLOOKUP($B19,#REF!,13,FALSE),"")/30)</f>
        <v>#VALUE!</v>
      </c>
      <c r="JX29" s="33" t="e">
        <f>JX27/(IFERROR(VLOOKUP($B19,#REF!,13,FALSE),"")/30)</f>
        <v>#VALUE!</v>
      </c>
      <c r="JY29" s="33" t="e">
        <f>JY27/(IFERROR(VLOOKUP($B19,#REF!,13,FALSE),"")/30)</f>
        <v>#VALUE!</v>
      </c>
      <c r="JZ29" s="33" t="e">
        <f>JZ27/(IFERROR(VLOOKUP($B19,#REF!,13,FALSE),"")/30)</f>
        <v>#VALUE!</v>
      </c>
      <c r="KA29" s="33" t="e">
        <f>KA27/(IFERROR(VLOOKUP($B19,#REF!,13,FALSE),"")/30)</f>
        <v>#VALUE!</v>
      </c>
      <c r="KB29" s="33" t="e">
        <f>KB27/(IFERROR(VLOOKUP($B19,#REF!,13,FALSE),"")/30)</f>
        <v>#VALUE!</v>
      </c>
      <c r="KC29" s="33" t="e">
        <f>KC27/(IFERROR(VLOOKUP($B19,#REF!,13,FALSE),"")/30)</f>
        <v>#VALUE!</v>
      </c>
      <c r="KD29" s="33" t="e">
        <f>KD27/(IFERROR(VLOOKUP($B19,#REF!,13,FALSE),"")/30)</f>
        <v>#VALUE!</v>
      </c>
      <c r="KE29" s="33" t="e">
        <f>KE27/(IFERROR(VLOOKUP($B19,#REF!,13,FALSE),"")/30)</f>
        <v>#VALUE!</v>
      </c>
      <c r="KF29" s="33" t="e">
        <f>KF27/(IFERROR(VLOOKUP($B19,#REF!,13,FALSE),"")/30)</f>
        <v>#VALUE!</v>
      </c>
      <c r="KG29" s="33" t="e">
        <f>KG27/(IFERROR(VLOOKUP($B19,#REF!,13,FALSE),"")/30)</f>
        <v>#VALUE!</v>
      </c>
      <c r="KH29" s="33" t="e">
        <f>KH27/(IFERROR(VLOOKUP($B19,#REF!,13,FALSE),"")/30)</f>
        <v>#VALUE!</v>
      </c>
      <c r="KI29" s="33" t="e">
        <f>KI27/(IFERROR(VLOOKUP($B19,#REF!,13,FALSE),"")/30)</f>
        <v>#VALUE!</v>
      </c>
      <c r="KJ29" s="33" t="e">
        <f>KJ27/(IFERROR(VLOOKUP($B19,#REF!,13,FALSE),"")/30)</f>
        <v>#VALUE!</v>
      </c>
      <c r="KK29" s="33" t="e">
        <f>KK27/(IFERROR(VLOOKUP($B19,#REF!,13,FALSE),"")/30)</f>
        <v>#VALUE!</v>
      </c>
      <c r="KL29" s="33" t="e">
        <f>KL27/(IFERROR(VLOOKUP($B19,#REF!,13,FALSE),"")/30)</f>
        <v>#VALUE!</v>
      </c>
      <c r="KM29" s="33" t="e">
        <f>KM27/(IFERROR(VLOOKUP($B19,#REF!,13,FALSE),"")/30)</f>
        <v>#VALUE!</v>
      </c>
      <c r="KN29" s="33" t="e">
        <f>KN27/(IFERROR(VLOOKUP($B19,#REF!,13,FALSE),"")/30)</f>
        <v>#VALUE!</v>
      </c>
      <c r="KO29" s="33" t="e">
        <f>KO27/(IFERROR(VLOOKUP($B19,#REF!,13,FALSE),"")/30)</f>
        <v>#VALUE!</v>
      </c>
      <c r="KP29" s="33" t="e">
        <f>KP27/(IFERROR(VLOOKUP($B19,#REF!,13,FALSE),"")/30)</f>
        <v>#VALUE!</v>
      </c>
      <c r="KQ29" s="33" t="e">
        <f>KQ27/(IFERROR(VLOOKUP($B19,#REF!,13,FALSE),"")/30)</f>
        <v>#VALUE!</v>
      </c>
      <c r="KR29" s="33" t="e">
        <f>KR27/(IFERROR(VLOOKUP($B19,#REF!,13,FALSE),"")/30)</f>
        <v>#VALUE!</v>
      </c>
      <c r="KS29" s="33" t="e">
        <f>KS27/(IFERROR(VLOOKUP($B19,#REF!,13,FALSE),"")/30)</f>
        <v>#VALUE!</v>
      </c>
      <c r="KT29" s="33" t="e">
        <f>KT27/(IFERROR(VLOOKUP($B19,#REF!,13,FALSE),"")/30)</f>
        <v>#VALUE!</v>
      </c>
      <c r="KU29" s="33" t="e">
        <f>KU27/(IFERROR(VLOOKUP($B19,#REF!,13,FALSE),"")/30)</f>
        <v>#VALUE!</v>
      </c>
      <c r="KV29" s="33" t="e">
        <f>KV27/(IFERROR(VLOOKUP($B19,#REF!,13,FALSE),"")/30)</f>
        <v>#VALUE!</v>
      </c>
      <c r="KW29" s="33" t="e">
        <f>KW27/(IFERROR(VLOOKUP($B19,#REF!,13,FALSE),"")/30)</f>
        <v>#VALUE!</v>
      </c>
      <c r="KX29" s="33" t="e">
        <f>KX27/(IFERROR(VLOOKUP($B19,#REF!,13,FALSE),"")/30)</f>
        <v>#VALUE!</v>
      </c>
      <c r="KY29" s="33" t="e">
        <f>KY27/(IFERROR(VLOOKUP($B19,#REF!,13,FALSE),"")/30)</f>
        <v>#VALUE!</v>
      </c>
      <c r="KZ29" s="33" t="e">
        <f>KZ27/(IFERROR(VLOOKUP($B19,#REF!,14,FALSE),"")/30)</f>
        <v>#VALUE!</v>
      </c>
      <c r="LA29" s="33" t="e">
        <f>LA27/(IFERROR(VLOOKUP($B19,#REF!,14,FALSE),"")/30)</f>
        <v>#VALUE!</v>
      </c>
      <c r="LB29" s="33" t="e">
        <f>LB27/(IFERROR(VLOOKUP($B19,#REF!,14,FALSE),"")/30)</f>
        <v>#VALUE!</v>
      </c>
      <c r="LC29" s="33" t="e">
        <f>LC27/(IFERROR(VLOOKUP($B19,#REF!,14,FALSE),"")/30)</f>
        <v>#VALUE!</v>
      </c>
      <c r="LD29" s="33" t="e">
        <f>LD27/(IFERROR(VLOOKUP($B19,#REF!,14,FALSE),"")/30)</f>
        <v>#VALUE!</v>
      </c>
      <c r="LE29" s="33" t="e">
        <f>LE27/(IFERROR(VLOOKUP($B19,#REF!,14,FALSE),"")/30)</f>
        <v>#VALUE!</v>
      </c>
      <c r="LF29" s="33" t="e">
        <f>LF27/(IFERROR(VLOOKUP($B19,#REF!,14,FALSE),"")/30)</f>
        <v>#VALUE!</v>
      </c>
      <c r="LG29" s="33" t="e">
        <f>LG27/(IFERROR(VLOOKUP($B19,#REF!,14,FALSE),"")/30)</f>
        <v>#VALUE!</v>
      </c>
      <c r="LH29" s="33" t="e">
        <f>LH27/(IFERROR(VLOOKUP($B19,#REF!,14,FALSE),"")/30)</f>
        <v>#VALUE!</v>
      </c>
      <c r="LI29" s="33" t="e">
        <f>LI27/(IFERROR(VLOOKUP($B19,#REF!,14,FALSE),"")/30)</f>
        <v>#VALUE!</v>
      </c>
      <c r="LJ29" s="33" t="e">
        <f>LJ27/(IFERROR(VLOOKUP($B19,#REF!,14,FALSE),"")/30)</f>
        <v>#VALUE!</v>
      </c>
      <c r="LK29" s="33" t="e">
        <f>LK27/(IFERROR(VLOOKUP($B19,#REF!,14,FALSE),"")/30)</f>
        <v>#VALUE!</v>
      </c>
      <c r="LL29" s="33" t="e">
        <f>LL27/(IFERROR(VLOOKUP($B19,#REF!,14,FALSE),"")/30)</f>
        <v>#VALUE!</v>
      </c>
      <c r="LM29" s="33" t="e">
        <f>LM27/(IFERROR(VLOOKUP($B19,#REF!,14,FALSE),"")/30)</f>
        <v>#VALUE!</v>
      </c>
      <c r="LN29" s="33" t="e">
        <f>LN27/(IFERROR(VLOOKUP($B19,#REF!,14,FALSE),"")/30)</f>
        <v>#VALUE!</v>
      </c>
      <c r="LO29" s="33" t="e">
        <f>LO27/(IFERROR(VLOOKUP($B19,#REF!,14,FALSE),"")/30)</f>
        <v>#VALUE!</v>
      </c>
      <c r="LP29" s="33" t="e">
        <f>LP27/(IFERROR(VLOOKUP($B19,#REF!,14,FALSE),"")/30)</f>
        <v>#VALUE!</v>
      </c>
      <c r="LQ29" s="33" t="e">
        <f>LQ27/(IFERROR(VLOOKUP($B19,#REF!,14,FALSE),"")/30)</f>
        <v>#VALUE!</v>
      </c>
      <c r="LR29" s="33" t="e">
        <f>LR27/(IFERROR(VLOOKUP($B19,#REF!,14,FALSE),"")/30)</f>
        <v>#VALUE!</v>
      </c>
      <c r="LS29" s="33" t="e">
        <f>LS27/(IFERROR(VLOOKUP($B19,#REF!,14,FALSE),"")/30)</f>
        <v>#VALUE!</v>
      </c>
      <c r="LT29" s="33" t="e">
        <f>LT27/(IFERROR(VLOOKUP($B19,#REF!,14,FALSE),"")/30)</f>
        <v>#VALUE!</v>
      </c>
      <c r="LU29" s="33" t="e">
        <f>LU27/(IFERROR(VLOOKUP($B19,#REF!,14,FALSE),"")/30)</f>
        <v>#VALUE!</v>
      </c>
      <c r="LV29" s="33" t="e">
        <f>LV27/(IFERROR(VLOOKUP($B19,#REF!,14,FALSE),"")/30)</f>
        <v>#VALUE!</v>
      </c>
      <c r="LW29" s="33" t="e">
        <f>LW27/(IFERROR(VLOOKUP($B19,#REF!,14,FALSE),"")/30)</f>
        <v>#VALUE!</v>
      </c>
      <c r="LX29" s="33" t="e">
        <f>LX27/(IFERROR(VLOOKUP($B19,#REF!,14,FALSE),"")/30)</f>
        <v>#VALUE!</v>
      </c>
      <c r="LY29" s="33" t="e">
        <f>LY27/(IFERROR(VLOOKUP($B19,#REF!,14,FALSE),"")/30)</f>
        <v>#VALUE!</v>
      </c>
      <c r="LZ29" s="33" t="e">
        <f>LZ27/(IFERROR(VLOOKUP($B19,#REF!,14,FALSE),"")/30)</f>
        <v>#VALUE!</v>
      </c>
      <c r="MA29" s="33" t="e">
        <f>MA27/(IFERROR(VLOOKUP($B19,#REF!,14,FALSE),"")/30)</f>
        <v>#VALUE!</v>
      </c>
      <c r="MB29" s="33" t="e">
        <f>MB27/(IFERROR(VLOOKUP($B19,#REF!,14,FALSE),"")/30)</f>
        <v>#VALUE!</v>
      </c>
      <c r="MC29" s="33" t="e">
        <f>MC27/(IFERROR(VLOOKUP($B19,#REF!,14,FALSE),"")/30)</f>
        <v>#VALUE!</v>
      </c>
      <c r="MD29" s="33" t="e">
        <f>MD27/(IFERROR(VLOOKUP($B19,#REF!,15,FALSE),"")/30)</f>
        <v>#VALUE!</v>
      </c>
      <c r="ME29" s="33" t="e">
        <f>ME27/(IFERROR(VLOOKUP($B19,#REF!,15,FALSE),"")/30)</f>
        <v>#VALUE!</v>
      </c>
      <c r="MF29" s="33" t="e">
        <f>MF27/(IFERROR(VLOOKUP($B19,#REF!,15,FALSE),"")/30)</f>
        <v>#VALUE!</v>
      </c>
      <c r="MG29" s="33" t="e">
        <f>MG27/(IFERROR(VLOOKUP($B19,#REF!,15,FALSE),"")/30)</f>
        <v>#VALUE!</v>
      </c>
      <c r="MH29" s="33" t="e">
        <f>MH27/(IFERROR(VLOOKUP($B19,#REF!,15,FALSE),"")/30)</f>
        <v>#VALUE!</v>
      </c>
      <c r="MI29" s="33" t="e">
        <f>MI27/(IFERROR(VLOOKUP($B19,#REF!,15,FALSE),"")/30)</f>
        <v>#VALUE!</v>
      </c>
      <c r="MJ29" s="33" t="e">
        <f>MJ27/(IFERROR(VLOOKUP($B19,#REF!,15,FALSE),"")/30)</f>
        <v>#VALUE!</v>
      </c>
      <c r="MK29" s="33" t="e">
        <f>MK27/(IFERROR(VLOOKUP($B19,#REF!,15,FALSE),"")/30)</f>
        <v>#VALUE!</v>
      </c>
      <c r="ML29" s="33" t="e">
        <f>ML27/(IFERROR(VLOOKUP($B19,#REF!,15,FALSE),"")/30)</f>
        <v>#VALUE!</v>
      </c>
      <c r="MM29" s="33" t="e">
        <f>MM27/(IFERROR(VLOOKUP($B19,#REF!,15,FALSE),"")/30)</f>
        <v>#VALUE!</v>
      </c>
      <c r="MN29" s="33" t="e">
        <f>MN27/(IFERROR(VLOOKUP($B19,#REF!,15,FALSE),"")/30)</f>
        <v>#VALUE!</v>
      </c>
      <c r="MO29" s="33" t="e">
        <f>MO27/(IFERROR(VLOOKUP($B19,#REF!,15,FALSE),"")/30)</f>
        <v>#VALUE!</v>
      </c>
      <c r="MP29" s="33" t="e">
        <f>MP27/(IFERROR(VLOOKUP($B19,#REF!,15,FALSE),"")/30)</f>
        <v>#VALUE!</v>
      </c>
      <c r="MQ29" s="33" t="e">
        <f>MQ27/(IFERROR(VLOOKUP($B19,#REF!,15,FALSE),"")/30)</f>
        <v>#VALUE!</v>
      </c>
      <c r="MR29" s="33" t="e">
        <f>MR27/(IFERROR(VLOOKUP($B19,#REF!,15,FALSE),"")/30)</f>
        <v>#VALUE!</v>
      </c>
      <c r="MS29" s="33" t="e">
        <f>MS27/(IFERROR(VLOOKUP($B19,#REF!,15,FALSE),"")/30)</f>
        <v>#VALUE!</v>
      </c>
      <c r="MT29" s="33" t="e">
        <f>MT27/(IFERROR(VLOOKUP($B19,#REF!,15,FALSE),"")/30)</f>
        <v>#VALUE!</v>
      </c>
      <c r="MU29" s="33" t="e">
        <f>MU27/(IFERROR(VLOOKUP($B19,#REF!,15,FALSE),"")/30)</f>
        <v>#VALUE!</v>
      </c>
      <c r="MV29" s="33" t="e">
        <f>MV27/(IFERROR(VLOOKUP($B19,#REF!,15,FALSE),"")/30)</f>
        <v>#VALUE!</v>
      </c>
      <c r="MW29" s="33" t="e">
        <f>MW27/(IFERROR(VLOOKUP($B19,#REF!,15,FALSE),"")/30)</f>
        <v>#VALUE!</v>
      </c>
      <c r="MX29" s="33" t="e">
        <f>MX27/(IFERROR(VLOOKUP($B19,#REF!,15,FALSE),"")/30)</f>
        <v>#VALUE!</v>
      </c>
      <c r="MY29" s="33" t="e">
        <f>MY27/(IFERROR(VLOOKUP($B19,#REF!,15,FALSE),"")/30)</f>
        <v>#VALUE!</v>
      </c>
      <c r="MZ29" s="33" t="e">
        <f>MZ27/(IFERROR(VLOOKUP($B19,#REF!,15,FALSE),"")/30)</f>
        <v>#VALUE!</v>
      </c>
      <c r="NA29" s="33" t="e">
        <f>NA27/(IFERROR(VLOOKUP($B19,#REF!,15,FALSE),"")/30)</f>
        <v>#VALUE!</v>
      </c>
      <c r="NB29" s="33" t="e">
        <f>NB27/(IFERROR(VLOOKUP($B19,#REF!,15,FALSE),"")/30)</f>
        <v>#VALUE!</v>
      </c>
      <c r="NC29" s="33" t="e">
        <f>NC27/(IFERROR(VLOOKUP($B19,#REF!,15,FALSE),"")/30)</f>
        <v>#VALUE!</v>
      </c>
      <c r="ND29" s="33" t="e">
        <f>ND27/(IFERROR(VLOOKUP($B19,#REF!,15,FALSE),"")/30)</f>
        <v>#VALUE!</v>
      </c>
      <c r="NE29" s="33" t="e">
        <f>NE27/(IFERROR(VLOOKUP($B19,#REF!,15,FALSE),"")/30)</f>
        <v>#VALUE!</v>
      </c>
      <c r="NF29" s="33" t="e">
        <f>NF27/(IFERROR(VLOOKUP($B19,#REF!,15,FALSE),"")/30)</f>
        <v>#VALUE!</v>
      </c>
      <c r="NG29" s="33" t="e">
        <f>NG27/(IFERROR(VLOOKUP($B19,#REF!,15,FALSE),"")/30)</f>
        <v>#VALUE!</v>
      </c>
      <c r="NH29" s="33" t="e">
        <f>NH27/(IFERROR(VLOOKUP($B19,#REF!,15,FALSE),"")/30)</f>
        <v>#VALUE!</v>
      </c>
    </row>
    <row r="30" spans="1:372" s="34" customFormat="1" ht="14.4" outlineLevel="1" x14ac:dyDescent="0.2">
      <c r="A30" s="1048"/>
      <c r="B30" s="17" t="s">
        <v>37</v>
      </c>
      <c r="C30" s="1051"/>
      <c r="D30" s="50" t="s">
        <v>33</v>
      </c>
      <c r="E30" s="27" t="s">
        <v>31</v>
      </c>
      <c r="F30" s="25"/>
      <c r="G30" s="52"/>
      <c r="H30" s="33"/>
      <c r="I30" s="33"/>
      <c r="J30" s="33">
        <v>0</v>
      </c>
      <c r="K30" s="33">
        <v>1422.1759999999999</v>
      </c>
      <c r="L30" s="33">
        <v>2178.6110000000003</v>
      </c>
      <c r="M30" s="33">
        <v>2345.4959999999996</v>
      </c>
      <c r="N30" s="33">
        <v>2545.0359999999996</v>
      </c>
      <c r="O30" s="33"/>
      <c r="P30" s="33"/>
      <c r="Q30" s="33">
        <v>3142.7490000000003</v>
      </c>
      <c r="R30" s="33">
        <v>3661.5460000000003</v>
      </c>
      <c r="S30" s="33">
        <v>4271.9610000000002</v>
      </c>
      <c r="T30" s="33">
        <v>4779.8810000000012</v>
      </c>
      <c r="U30" s="33">
        <v>5154.4650000000001</v>
      </c>
      <c r="V30" s="33"/>
      <c r="W30" s="33"/>
      <c r="X30" s="33">
        <v>6992.9539999999997</v>
      </c>
      <c r="Y30" s="33">
        <v>8461.3870000000006</v>
      </c>
      <c r="Z30" s="33">
        <v>8862.2809999999972</v>
      </c>
      <c r="AA30" s="33">
        <v>9457.2700000000023</v>
      </c>
      <c r="AB30" s="33">
        <v>10552.926000000001</v>
      </c>
      <c r="AC30" s="33"/>
      <c r="AD30" s="33"/>
      <c r="AE30" s="33">
        <v>12915.661</v>
      </c>
      <c r="AF30" s="33">
        <v>13402.72</v>
      </c>
      <c r="AG30" s="33">
        <v>14042.155000000001</v>
      </c>
      <c r="AH30" s="33">
        <v>14094.757000000001</v>
      </c>
      <c r="AI30" s="33"/>
      <c r="AJ30" s="33"/>
      <c r="AK30" s="33"/>
      <c r="AL30" s="33">
        <v>15373.626999999999</v>
      </c>
      <c r="AM30" s="33">
        <v>15914.198999999999</v>
      </c>
      <c r="AN30" s="33">
        <v>117.91</v>
      </c>
      <c r="AO30" s="33">
        <v>740.11199999999997</v>
      </c>
      <c r="AP30" s="33">
        <v>913.34900000000005</v>
      </c>
      <c r="AQ30" s="33"/>
      <c r="AR30" s="33"/>
      <c r="AS30" s="33"/>
      <c r="AT30" s="33">
        <v>4319.1289999999999</v>
      </c>
      <c r="AU30" s="33">
        <v>5513.6429999999991</v>
      </c>
      <c r="AV30" s="33">
        <v>5593.4590000000007</v>
      </c>
      <c r="AW30" s="33">
        <v>6640.1369999999997</v>
      </c>
      <c r="AX30" s="33"/>
      <c r="AY30" s="33"/>
      <c r="AZ30" s="33">
        <v>7699.5129999999999</v>
      </c>
      <c r="BA30" s="33">
        <v>8847.7720000000008</v>
      </c>
      <c r="BB30" s="33">
        <v>8991.0750000000007</v>
      </c>
      <c r="BC30" s="33">
        <v>9876.3079999999991</v>
      </c>
      <c r="BD30" s="33">
        <v>10237.291000000001</v>
      </c>
      <c r="BE30" s="33"/>
      <c r="BF30" s="33"/>
      <c r="BG30" s="33">
        <v>11489.862000000003</v>
      </c>
      <c r="BH30" s="33">
        <v>11980.549000000001</v>
      </c>
      <c r="BI30" s="33">
        <v>12307.976000000001</v>
      </c>
      <c r="BJ30" s="33">
        <v>12489.376</v>
      </c>
      <c r="BK30" s="33">
        <v>14526.493000000002</v>
      </c>
      <c r="BL30" s="33"/>
      <c r="BM30" s="33"/>
      <c r="BN30" s="33">
        <v>15790.851000000002</v>
      </c>
      <c r="BO30" s="33">
        <v>16239.816000000001</v>
      </c>
      <c r="BP30" s="33">
        <v>643.97</v>
      </c>
      <c r="BQ30" s="33">
        <v>2646.6259999999997</v>
      </c>
      <c r="BR30" s="33">
        <v>5184.4120000000003</v>
      </c>
      <c r="BS30" s="33"/>
      <c r="BT30" s="33"/>
      <c r="BU30" s="33">
        <v>6709.985999999999</v>
      </c>
      <c r="BV30" s="33">
        <v>7449.1909999999989</v>
      </c>
      <c r="BW30" s="33">
        <v>7835.5729999999994</v>
      </c>
      <c r="BX30" s="33">
        <v>8429.6549999999988</v>
      </c>
      <c r="BY30" s="33">
        <v>9085.4160000000011</v>
      </c>
      <c r="BZ30" s="33"/>
      <c r="CA30" s="33"/>
      <c r="CB30" s="33">
        <v>11148.840999999999</v>
      </c>
      <c r="CC30" s="33">
        <v>11734.762999999997</v>
      </c>
      <c r="CD30" s="33">
        <v>11848.137999999997</v>
      </c>
      <c r="CE30" s="33">
        <v>12743.351000000001</v>
      </c>
      <c r="CF30" s="33">
        <v>13522.460999999998</v>
      </c>
      <c r="CG30" s="33"/>
      <c r="CH30" s="33"/>
      <c r="CI30" s="33">
        <v>14876.611999999999</v>
      </c>
      <c r="CJ30" s="33">
        <v>16533.701000000001</v>
      </c>
      <c r="CK30" s="33">
        <v>16783.126</v>
      </c>
      <c r="CL30" s="33">
        <v>17023.481</v>
      </c>
      <c r="CM30" s="33"/>
      <c r="CN30" s="33"/>
      <c r="CO30" s="33"/>
      <c r="CP30" s="33"/>
      <c r="CQ30" s="33"/>
      <c r="CR30" s="33"/>
      <c r="CS30" s="33">
        <v>14876.611999999999</v>
      </c>
      <c r="CT30" s="33"/>
      <c r="CU30" s="33"/>
      <c r="CV30" s="33"/>
      <c r="CW30" s="33"/>
      <c r="CX30" s="33"/>
      <c r="CY30" s="33"/>
      <c r="CZ30" s="33"/>
      <c r="DA30" s="33"/>
      <c r="DB30" s="33"/>
      <c r="DC30" s="33"/>
      <c r="DD30" s="33"/>
      <c r="DE30" s="33"/>
      <c r="DF30" s="33"/>
      <c r="DG30" s="33"/>
      <c r="DH30" s="33"/>
      <c r="DI30" s="33"/>
      <c r="DJ30" s="33"/>
      <c r="DK30" s="33"/>
      <c r="DL30" s="33"/>
      <c r="DM30" s="33"/>
      <c r="DN30" s="33"/>
      <c r="DO30" s="33"/>
      <c r="DP30" s="33"/>
      <c r="DQ30" s="33"/>
      <c r="DR30" s="33"/>
      <c r="DS30" s="33"/>
      <c r="DT30" s="33"/>
      <c r="DU30" s="33"/>
      <c r="DV30" s="33"/>
      <c r="DW30" s="33"/>
      <c r="DX30" s="33"/>
      <c r="DY30" s="33"/>
      <c r="DZ30" s="33"/>
      <c r="EA30" s="33"/>
      <c r="EB30" s="33"/>
      <c r="EC30" s="33"/>
      <c r="ED30" s="33"/>
      <c r="EE30" s="33"/>
      <c r="EF30" s="33"/>
      <c r="EG30" s="33"/>
      <c r="EH30" s="33"/>
      <c r="EI30" s="33"/>
      <c r="EJ30" s="33"/>
      <c r="EK30" s="33"/>
      <c r="EL30" s="33"/>
      <c r="EM30" s="33"/>
      <c r="EN30" s="33"/>
      <c r="EO30" s="33"/>
      <c r="EP30" s="33"/>
      <c r="EQ30" s="33"/>
      <c r="ER30" s="33"/>
      <c r="ES30" s="33"/>
      <c r="ET30" s="33"/>
      <c r="EU30" s="33"/>
      <c r="EV30" s="33"/>
      <c r="EW30" s="33"/>
      <c r="EX30" s="33"/>
      <c r="EY30" s="33"/>
      <c r="EZ30" s="33"/>
      <c r="FA30" s="33"/>
      <c r="FB30" s="33"/>
      <c r="FC30" s="33"/>
      <c r="FD30" s="33"/>
      <c r="FE30" s="33">
        <v>0</v>
      </c>
      <c r="FF30" s="33"/>
      <c r="FG30" s="33">
        <v>0</v>
      </c>
      <c r="FH30" s="33">
        <v>0</v>
      </c>
      <c r="FI30" s="33">
        <v>5500</v>
      </c>
      <c r="FJ30" s="33"/>
      <c r="FK30" s="33"/>
      <c r="FL30" s="33">
        <v>5500</v>
      </c>
      <c r="FM30" s="33"/>
      <c r="FN30" s="33"/>
      <c r="FO30" s="33">
        <v>5500</v>
      </c>
      <c r="FP30" s="33"/>
      <c r="FQ30" s="33">
        <v>5500</v>
      </c>
      <c r="FR30" s="33"/>
      <c r="FS30" s="33"/>
      <c r="FT30" s="33"/>
      <c r="FU30" s="33"/>
      <c r="FV30" s="33"/>
      <c r="FW30" s="33"/>
      <c r="FX30" s="33"/>
      <c r="FY30" s="33"/>
      <c r="FZ30" s="33"/>
      <c r="GA30" s="33"/>
      <c r="GB30" s="33"/>
      <c r="GC30" s="33"/>
      <c r="GD30" s="33"/>
      <c r="GE30" s="33"/>
      <c r="GF30" s="33"/>
      <c r="GG30" s="33"/>
      <c r="GH30" s="33"/>
      <c r="GI30" s="33"/>
      <c r="GJ30" s="33"/>
      <c r="GK30" s="33"/>
      <c r="GL30" s="33"/>
      <c r="GM30" s="33"/>
      <c r="GN30" s="33"/>
      <c r="GO30" s="33"/>
      <c r="GP30" s="33"/>
      <c r="GQ30" s="33"/>
      <c r="GR30" s="33"/>
      <c r="GS30" s="33"/>
      <c r="GT30" s="33"/>
      <c r="GU30" s="33"/>
      <c r="GV30" s="33"/>
      <c r="GW30" s="33"/>
      <c r="GX30" s="33"/>
      <c r="GY30" s="33"/>
      <c r="GZ30" s="33"/>
      <c r="HA30" s="33"/>
      <c r="HB30" s="33"/>
      <c r="HC30" s="33"/>
      <c r="HD30" s="33"/>
      <c r="HE30" s="33"/>
      <c r="HF30" s="33"/>
      <c r="HG30" s="33"/>
      <c r="HH30" s="33"/>
      <c r="HI30" s="33"/>
      <c r="HJ30" s="33"/>
      <c r="HK30" s="33"/>
      <c r="HL30" s="33"/>
      <c r="HM30" s="33"/>
      <c r="HN30" s="33"/>
      <c r="HO30" s="33"/>
      <c r="HP30" s="33"/>
      <c r="HQ30" s="33"/>
      <c r="HR30" s="33"/>
      <c r="HS30" s="33"/>
      <c r="HT30" s="33"/>
      <c r="HU30" s="33"/>
      <c r="HV30" s="33"/>
      <c r="HW30" s="33"/>
      <c r="HX30" s="33"/>
      <c r="HY30" s="33"/>
      <c r="HZ30" s="33"/>
      <c r="IA30" s="33"/>
      <c r="IB30" s="33"/>
      <c r="IC30" s="33"/>
      <c r="ID30" s="33"/>
      <c r="IE30" s="33"/>
      <c r="IF30" s="33"/>
      <c r="IG30" s="33"/>
      <c r="IH30" s="33"/>
      <c r="II30" s="33"/>
      <c r="IJ30" s="33"/>
      <c r="IK30" s="33"/>
      <c r="IL30" s="33"/>
      <c r="IM30" s="33"/>
      <c r="IN30" s="33"/>
      <c r="IO30" s="33"/>
      <c r="IP30" s="33"/>
      <c r="IQ30" s="33"/>
      <c r="IR30" s="33"/>
      <c r="IS30" s="33"/>
      <c r="IT30" s="33"/>
      <c r="IU30" s="33"/>
      <c r="IV30" s="33"/>
      <c r="IW30" s="33"/>
      <c r="IX30" s="33"/>
      <c r="IY30" s="33"/>
      <c r="IZ30" s="33"/>
      <c r="JA30" s="33"/>
      <c r="JB30" s="33"/>
      <c r="JC30" s="33"/>
      <c r="JD30" s="33"/>
      <c r="JE30" s="33"/>
      <c r="JF30" s="33"/>
      <c r="JG30" s="33"/>
      <c r="JH30" s="33"/>
      <c r="JI30" s="33"/>
      <c r="JJ30" s="33"/>
      <c r="JK30" s="33"/>
      <c r="JL30" s="33"/>
      <c r="JM30" s="33"/>
      <c r="JN30" s="33"/>
      <c r="JO30" s="33"/>
      <c r="JP30" s="33"/>
      <c r="JQ30" s="33"/>
      <c r="JR30" s="33"/>
      <c r="JS30" s="33"/>
      <c r="JT30" s="33"/>
      <c r="JU30" s="33"/>
      <c r="JV30" s="33"/>
      <c r="JW30" s="33"/>
      <c r="JX30" s="33"/>
      <c r="JY30" s="33"/>
      <c r="JZ30" s="33"/>
      <c r="KA30" s="33"/>
      <c r="KB30" s="33"/>
      <c r="KC30" s="33"/>
      <c r="KD30" s="33"/>
      <c r="KE30" s="33"/>
      <c r="KF30" s="33"/>
      <c r="KG30" s="33"/>
      <c r="KH30" s="33"/>
      <c r="KI30" s="33"/>
      <c r="KJ30" s="33"/>
      <c r="KK30" s="33"/>
      <c r="KL30" s="33"/>
      <c r="KM30" s="33"/>
      <c r="KN30" s="33"/>
      <c r="KO30" s="33"/>
      <c r="KP30" s="33"/>
      <c r="KQ30" s="33"/>
      <c r="KR30" s="33"/>
      <c r="KS30" s="33"/>
      <c r="KT30" s="33"/>
      <c r="KU30" s="33"/>
      <c r="KV30" s="33"/>
      <c r="KW30" s="33"/>
      <c r="KX30" s="33"/>
      <c r="KY30" s="33"/>
      <c r="KZ30" s="33"/>
      <c r="LA30" s="33"/>
      <c r="LB30" s="33"/>
      <c r="LC30" s="33"/>
      <c r="LD30" s="33"/>
      <c r="LE30" s="33"/>
      <c r="LF30" s="33"/>
      <c r="LG30" s="33"/>
      <c r="LH30" s="33"/>
      <c r="LI30" s="33"/>
      <c r="LJ30" s="33"/>
      <c r="LK30" s="33"/>
      <c r="LL30" s="33"/>
      <c r="LM30" s="33"/>
      <c r="LN30" s="33"/>
      <c r="LO30" s="33"/>
      <c r="LP30" s="33"/>
      <c r="LQ30" s="33"/>
      <c r="LR30" s="33"/>
      <c r="LS30" s="33"/>
      <c r="LT30" s="33"/>
      <c r="LU30" s="33"/>
      <c r="LV30" s="33"/>
      <c r="LW30" s="33"/>
      <c r="LX30" s="33"/>
      <c r="LY30" s="33"/>
      <c r="LZ30" s="33"/>
      <c r="MA30" s="33"/>
      <c r="MB30" s="33"/>
      <c r="MC30" s="33"/>
      <c r="MD30" s="33"/>
      <c r="ME30" s="33"/>
      <c r="MF30" s="33"/>
      <c r="MG30" s="33"/>
      <c r="MH30" s="33"/>
      <c r="MI30" s="33"/>
      <c r="MJ30" s="33"/>
      <c r="MK30" s="33"/>
      <c r="ML30" s="33"/>
      <c r="MM30" s="33"/>
      <c r="MN30" s="33"/>
      <c r="MO30" s="33"/>
      <c r="MP30" s="33"/>
      <c r="MQ30" s="33"/>
      <c r="MR30" s="33"/>
      <c r="MS30" s="33"/>
      <c r="MT30" s="33"/>
      <c r="MU30" s="33"/>
      <c r="MV30" s="33"/>
      <c r="MW30" s="33"/>
      <c r="MX30" s="33"/>
      <c r="MY30" s="33"/>
      <c r="MZ30" s="33"/>
      <c r="NA30" s="33"/>
      <c r="NB30" s="33"/>
      <c r="NC30" s="33"/>
      <c r="ND30" s="33"/>
      <c r="NE30" s="33"/>
      <c r="NF30" s="33"/>
      <c r="NG30" s="33"/>
      <c r="NH30" s="33"/>
    </row>
    <row r="31" spans="1:372" s="38" customFormat="1" ht="15" outlineLevel="1" thickBot="1" x14ac:dyDescent="0.25">
      <c r="A31" s="1049"/>
      <c r="B31" s="36">
        <f>B29/30</f>
        <v>0</v>
      </c>
      <c r="C31" s="1052"/>
      <c r="D31" s="51">
        <f>B31</f>
        <v>0</v>
      </c>
      <c r="E31" s="59" t="s">
        <v>29</v>
      </c>
      <c r="F31" s="60"/>
      <c r="G31" s="37">
        <v>626.83316666666667</v>
      </c>
      <c r="H31" s="37" t="e">
        <f>IF(AND(H30&lt;&gt;0,G30&lt;&gt;0),H30-G30,(IFERROR(VLOOKUP($B19,#REF!,4,FALSE),"")/30))</f>
        <v>#VALUE!</v>
      </c>
      <c r="I31" s="37" t="e">
        <f>IF(AND(I30&lt;&gt;0,H30&lt;&gt;0),I30-H30,(IFERROR(VLOOKUP($B19,#REF!,4,FALSE),"")/30))</f>
        <v>#VALUE!</v>
      </c>
      <c r="J31" s="37" t="e">
        <f>IF(AND(J30&lt;&gt;0,I30&lt;&gt;0),J30-I30,(IFERROR(VLOOKUP($B19,#REF!,4,FALSE),"")/30))</f>
        <v>#VALUE!</v>
      </c>
      <c r="K31" s="37" t="e">
        <f>IF(AND(K30&lt;&gt;0,J30&lt;&gt;0),K30-J30,(IFERROR(VLOOKUP($B19,#REF!,4,FALSE),"")/30))</f>
        <v>#VALUE!</v>
      </c>
      <c r="L31" s="37">
        <f>IF(AND(L30&lt;&gt;0,K30&lt;&gt;0),L30-K30,(IFERROR(VLOOKUP($B19,#REF!,4,FALSE),"")/30))</f>
        <v>756.4350000000004</v>
      </c>
      <c r="M31" s="37">
        <f>IF(AND(M30&lt;&gt;0,L30&lt;&gt;0),M30-L30,(IFERROR(VLOOKUP($B19,#REF!,4,FALSE),"")/30))</f>
        <v>166.88499999999931</v>
      </c>
      <c r="N31" s="37">
        <f>IF(AND(N30&lt;&gt;0,M30&lt;&gt;0),N30-M30,(IFERROR(VLOOKUP($B19,#REF!,4,FALSE),"")/30))</f>
        <v>199.53999999999996</v>
      </c>
      <c r="O31" s="37" t="e">
        <f>IF(AND(O30&lt;&gt;0,N30&lt;&gt;0),O30-N30,(IFERROR(VLOOKUP($B19,#REF!,4,FALSE),"")/30))</f>
        <v>#VALUE!</v>
      </c>
      <c r="P31" s="37" t="e">
        <f>IF(AND(P30&lt;&gt;0,O30&lt;&gt;0),P30-O30,(IFERROR(VLOOKUP($B19,#REF!,4,FALSE),"")/30))</f>
        <v>#VALUE!</v>
      </c>
      <c r="Q31" s="37" t="e">
        <f>IF(AND(Q30&lt;&gt;0,P30&lt;&gt;0),Q30-P30,(IFERROR(VLOOKUP($B19,#REF!,4,FALSE),"")/30))</f>
        <v>#VALUE!</v>
      </c>
      <c r="R31" s="37">
        <f>IF(AND(R30&lt;&gt;0,Q30&lt;&gt;0),R30-Q30,(IFERROR(VLOOKUP($B19,#REF!,4,FALSE),"")/30))</f>
        <v>518.79700000000003</v>
      </c>
      <c r="S31" s="37">
        <f>IF(AND(S30&lt;&gt;0,R30&lt;&gt;0),S30-R30,(IFERROR(VLOOKUP($B19,#REF!,4,FALSE),"")/30))</f>
        <v>610.41499999999996</v>
      </c>
      <c r="T31" s="37">
        <f>IF(AND(T30&lt;&gt;0,S30&lt;&gt;0),T30-S30,(IFERROR(VLOOKUP($B19,#REF!,4,FALSE),"")/30))</f>
        <v>507.92000000000098</v>
      </c>
      <c r="U31" s="37">
        <f>IF(AND(U30&lt;&gt;0,T30&lt;&gt;0),U30-T30,(IFERROR(VLOOKUP($B19,#REF!,4,FALSE),"")/30))</f>
        <v>374.58399999999892</v>
      </c>
      <c r="V31" s="37" t="e">
        <f>IF(AND(V30&lt;&gt;0,U30&lt;&gt;0),V30-U30,(IFERROR(VLOOKUP($B19,#REF!,4,FALSE),"")/30))</f>
        <v>#VALUE!</v>
      </c>
      <c r="W31" s="37" t="e">
        <f>IF(AND(W30&lt;&gt;0,V30&lt;&gt;0),W30-V30,(IFERROR(VLOOKUP($B19,#REF!,4,FALSE),"")/30))</f>
        <v>#VALUE!</v>
      </c>
      <c r="X31" s="37" t="e">
        <f>IF(AND(X30&lt;&gt;0,W30&lt;&gt;0),X30-W30,(IFERROR(VLOOKUP($B19,#REF!,4,FALSE),"")/30))</f>
        <v>#VALUE!</v>
      </c>
      <c r="Y31" s="37">
        <f>IF(AND(Y30&lt;&gt;0,X30&lt;&gt;0),Y30-X30,(IFERROR(VLOOKUP($B19,#REF!,4,FALSE),"")/30))</f>
        <v>1468.4330000000009</v>
      </c>
      <c r="Z31" s="37">
        <f>IF(AND(Z30&lt;&gt;0,Y30&lt;&gt;0),Z30-Y30,(IFERROR(VLOOKUP($B19,#REF!,4,FALSE),"")/30))</f>
        <v>400.89399999999659</v>
      </c>
      <c r="AA31" s="37">
        <f>IF(AND(AA30&lt;&gt;0,Z30&lt;&gt;0),AA30-Z30,(IFERROR(VLOOKUP($B19,#REF!,4,FALSE),"")/30))</f>
        <v>594.98900000000503</v>
      </c>
      <c r="AB31" s="37">
        <f>IF(AND(AB30&lt;&gt;0,AA30&lt;&gt;0),AB30-AA30,(IFERROR(VLOOKUP($B19,#REF!,4,FALSE),"")/30))</f>
        <v>1095.655999999999</v>
      </c>
      <c r="AC31" s="37" t="e">
        <f>IF(AND(AC30&lt;&gt;0,AB30&lt;&gt;0),AC30-AB30,(IFERROR(VLOOKUP($B19,#REF!,4,FALSE),"")/30))</f>
        <v>#VALUE!</v>
      </c>
      <c r="AD31" s="37" t="e">
        <f>IF(AND(AD30&lt;&gt;0,AC30&lt;&gt;0),AD30-AC30,(IFERROR(VLOOKUP($B19,#REF!,4,FALSE),"")/30))</f>
        <v>#VALUE!</v>
      </c>
      <c r="AE31" s="37" t="e">
        <f>IF(AND(AE30&lt;&gt;0,AD30&lt;&gt;0),AE30-AD30,(IFERROR(VLOOKUP($B19,#REF!,4,FALSE),"")/30))</f>
        <v>#VALUE!</v>
      </c>
      <c r="AF31" s="37">
        <f>IF(AND(AF30&lt;&gt;0,AE30&lt;&gt;0),AF30-AE30,(IFERROR(VLOOKUP($B19,#REF!,4,FALSE),"")/30))</f>
        <v>487.05899999999929</v>
      </c>
      <c r="AG31" s="37">
        <f>IF(AND(AG30&lt;&gt;0,AF30&lt;&gt;0),AG30-AF30,(IFERROR(VLOOKUP($B19,#REF!,4,FALSE),"")/30))</f>
        <v>639.43500000000131</v>
      </c>
      <c r="AH31" s="37">
        <f>IF(AND(AH30&lt;&gt;0,AG30&lt;&gt;0),AH30-AG30,(IFERROR(VLOOKUP($B19,#REF!,4,FALSE),"")/30))</f>
        <v>52.602000000000771</v>
      </c>
      <c r="AI31" s="37" t="e">
        <f>IF(AND(AI30&lt;&gt;0,AH30&lt;&gt;0),AI30-AH30,(IFERROR(VLOOKUP($B19,#REF!,4,FALSE),"")/30))</f>
        <v>#VALUE!</v>
      </c>
      <c r="AJ31" s="37" t="e">
        <f>IF(AND(AJ30&lt;&gt;0,AI30&lt;&gt;0),AJ30-AI30,(IFERROR(VLOOKUP($B19,#REF!,4,FALSE),"")/30))</f>
        <v>#VALUE!</v>
      </c>
      <c r="AK31" s="37" t="e">
        <f>IF(AND(AK30&lt;&gt;0,AJ30&lt;&gt;0),AK30-AJ30,(IFERROR(VLOOKUP($B19,#REF!,4,FALSE),"")/30))</f>
        <v>#VALUE!</v>
      </c>
      <c r="AL31" s="37" t="e">
        <f>IF(AND(AL30&lt;&gt;0,AK30&lt;&gt;0),AL30-AK30,(IFERROR(VLOOKUP($B19,#REF!,4,FALSE),"")/30))</f>
        <v>#VALUE!</v>
      </c>
      <c r="AM31" s="37">
        <f>IF(AND(AM30&lt;&gt;0,AL30&lt;&gt;0),AM30-AL30,(IFERROR(VLOOKUP($B19,#REF!,5,FALSE),"")/30))</f>
        <v>540.57200000000012</v>
      </c>
      <c r="AN31" s="37">
        <f>IF(AND(AN30&lt;&gt;0,AM30&lt;&gt;0),AN30-AM30,(IFERROR(VLOOKUP($B19,#REF!,5,FALSE),"")/30))</f>
        <v>-15796.288999999999</v>
      </c>
      <c r="AO31" s="37">
        <f>IF(AND(AO30&lt;&gt;0,AN30&lt;&gt;0),AO30-AN30,(IFERROR(VLOOKUP($B19,#REF!,5,FALSE),"")/30))</f>
        <v>622.202</v>
      </c>
      <c r="AP31" s="37">
        <f>IF(AND(AP30&lt;&gt;0,AO30&lt;&gt;0),AP30-AO30,(IFERROR(VLOOKUP($B19,#REF!,5,FALSE),"")/30))</f>
        <v>173.23700000000008</v>
      </c>
      <c r="AQ31" s="37" t="e">
        <f>IF(AND(AQ30&lt;&gt;0,AP30&lt;&gt;0),AQ30-AP30,(IFERROR(VLOOKUP($B19,#REF!,5,FALSE),"")/30))</f>
        <v>#VALUE!</v>
      </c>
      <c r="AR31" s="37" t="e">
        <f>IF(AND(AR30&lt;&gt;0,AQ30&lt;&gt;0),AR30-AQ30,(IFERROR(VLOOKUP($B19,#REF!,5,FALSE),"")/30))</f>
        <v>#VALUE!</v>
      </c>
      <c r="AS31" s="37" t="e">
        <f>IF(AND(AS30&lt;&gt;0,AR30&lt;&gt;0),AS30-AR30,(IFERROR(VLOOKUP($B19,#REF!,5,FALSE),"")/30))</f>
        <v>#VALUE!</v>
      </c>
      <c r="AT31" s="37" t="e">
        <f>IF(AND(AT30&lt;&gt;0,AS30&lt;&gt;0),AT30-AS30,(IFERROR(VLOOKUP($B19,#REF!,5,FALSE),"")/30))</f>
        <v>#VALUE!</v>
      </c>
      <c r="AU31" s="37">
        <f>IF(AND(AU30&lt;&gt;0,AT30&lt;&gt;0),AU30-AT30,(IFERROR(VLOOKUP($B19,#REF!,5,FALSE),"")/30))</f>
        <v>1194.5139999999992</v>
      </c>
      <c r="AV31" s="37">
        <f>IF(AND(AV30&lt;&gt;0,AU30&lt;&gt;0),AV30-AU30,(IFERROR(VLOOKUP($B19,#REF!,5,FALSE),"")/30))</f>
        <v>79.816000000001623</v>
      </c>
      <c r="AW31" s="37">
        <f>IF(AND(AW30&lt;&gt;0,AV30&lt;&gt;0),AW30-AV30,(IFERROR(VLOOKUP($B19,#REF!,5,FALSE),"")/30))</f>
        <v>1046.677999999999</v>
      </c>
      <c r="AX31" s="37" t="e">
        <f>IF(AND(AX30&lt;&gt;0,AW30&lt;&gt;0),AX30-AW30,(IFERROR(VLOOKUP($B19,#REF!,5,FALSE),"")/30))</f>
        <v>#VALUE!</v>
      </c>
      <c r="AY31" s="37" t="e">
        <f>IF(AND(AY30&lt;&gt;0,AX30&lt;&gt;0),AY30-AX30,(IFERROR(VLOOKUP($B19,#REF!,5,FALSE),"")/30))</f>
        <v>#VALUE!</v>
      </c>
      <c r="AZ31" s="37" t="e">
        <f>IF(AND(AZ30&lt;&gt;0,AY30&lt;&gt;0),AZ30-AY30,(IFERROR(VLOOKUP($B19,#REF!,5,FALSE),"")/30))</f>
        <v>#VALUE!</v>
      </c>
      <c r="BA31" s="37">
        <f>IF(AND(BA30&lt;&gt;0,AZ30&lt;&gt;0),BA30-AZ30,(IFERROR(VLOOKUP($B19,#REF!,5,FALSE),"")/30))</f>
        <v>1148.2590000000009</v>
      </c>
      <c r="BB31" s="37">
        <f>IF(AND(BB30&lt;&gt;0,BA30&lt;&gt;0),BB30-BA30,(IFERROR(VLOOKUP($B19,#REF!,5,FALSE),"")/30))</f>
        <v>143.30299999999988</v>
      </c>
      <c r="BC31" s="37">
        <f>IF(AND(BC30&lt;&gt;0,BB30&lt;&gt;0),BC30-BB30,(IFERROR(VLOOKUP($B19,#REF!,5,FALSE),"")/30))</f>
        <v>885.23299999999836</v>
      </c>
      <c r="BD31" s="37">
        <f>IF(AND(BD30&lt;&gt;0,BC30&lt;&gt;0),BD30-BC30,(IFERROR(VLOOKUP($B19,#REF!,5,FALSE),"")/30))</f>
        <v>360.98300000000199</v>
      </c>
      <c r="BE31" s="37" t="e">
        <f>IF(AND(BE30&lt;&gt;0,BD30&lt;&gt;0),BE30-BD30,(IFERROR(VLOOKUP($B19,#REF!,5,FALSE),"")/30))</f>
        <v>#VALUE!</v>
      </c>
      <c r="BF31" s="37" t="e">
        <f>IF(AND(BF30&lt;&gt;0,BE30&lt;&gt;0),BF30-BE30,(IFERROR(VLOOKUP($B19,#REF!,5,FALSE),"")/30))</f>
        <v>#VALUE!</v>
      </c>
      <c r="BG31" s="37" t="e">
        <f>IF(AND(BG30&lt;&gt;0,BF30&lt;&gt;0),BG30-BF30,(IFERROR(VLOOKUP($B19,#REF!,5,FALSE),"")/30))</f>
        <v>#VALUE!</v>
      </c>
      <c r="BH31" s="37">
        <f>IF(AND(BH30&lt;&gt;0,BG30&lt;&gt;0),BH30-BG30,(IFERROR(VLOOKUP($B19,#REF!,5,FALSE),"")/30))</f>
        <v>490.68699999999808</v>
      </c>
      <c r="BI31" s="37">
        <f>IF(AND(BI30&lt;&gt;0,BH30&lt;&gt;0),BI30-BH30,(IFERROR(VLOOKUP($B19,#REF!,5,FALSE),"")/30))</f>
        <v>327.42699999999968</v>
      </c>
      <c r="BJ31" s="37">
        <f>IF(AND(BJ30&lt;&gt;0,BI30&lt;&gt;0),BJ30-BI30,(IFERROR(VLOOKUP($B19,#REF!,5,FALSE),"")/30))</f>
        <v>181.39999999999964</v>
      </c>
      <c r="BK31" s="37">
        <f>IF(AND(BK30&lt;&gt;0,BJ30&lt;&gt;0),BK30-BJ30,(IFERROR(VLOOKUP($B19,#REF!,5,FALSE),"")/30))</f>
        <v>2037.117000000002</v>
      </c>
      <c r="BL31" s="37" t="e">
        <f>IF(AND(BL30&lt;&gt;0,BK30&lt;&gt;0),BL30-BK30,(IFERROR(VLOOKUP($B19,#REF!,5,FALSE),"")/30))</f>
        <v>#VALUE!</v>
      </c>
      <c r="BM31" s="37" t="e">
        <f>IF(AND(BM30&lt;&gt;0,BL30&lt;&gt;0),BM30-BL30,(IFERROR(VLOOKUP($B19,#REF!,5,FALSE),"")/30))</f>
        <v>#VALUE!</v>
      </c>
      <c r="BN31" s="37" t="e">
        <f>IF(AND(BN30&lt;&gt;0,BM30&lt;&gt;0),BN30-BM30,(IFERROR(VLOOKUP($B19,#REF!,5,FALSE),"")/30))</f>
        <v>#VALUE!</v>
      </c>
      <c r="BO31" s="37">
        <f>IF(AND(BO30&lt;&gt;0,BN30&lt;&gt;0),BO30-BN30,(IFERROR(VLOOKUP($B19,#REF!,6,FALSE),"")/30))</f>
        <v>448.96499999999833</v>
      </c>
      <c r="BP31" s="37">
        <f>IF(AND(BP30&lt;&gt;0,BO30&lt;&gt;0),BP30-BO30,(IFERROR(VLOOKUP($B19,#REF!,6,FALSE),"")/30))</f>
        <v>-15595.846000000001</v>
      </c>
      <c r="BQ31" s="37">
        <f>IF(AND(BQ30&lt;&gt;0,BP30&lt;&gt;0),BQ30-BP30,(IFERROR(VLOOKUP($B19,#REF!,6,FALSE),"")/30))</f>
        <v>2002.6559999999997</v>
      </c>
      <c r="BR31" s="37">
        <f>IF(AND(BR30&lt;&gt;0,BQ30&lt;&gt;0),BR30-BQ30,(IFERROR(VLOOKUP($B19,#REF!,6,FALSE),"")/30))</f>
        <v>2537.7860000000005</v>
      </c>
      <c r="BS31" s="37" t="e">
        <f>IF(AND(BS30&lt;&gt;0,BR30&lt;&gt;0),BS30-BR30,(IFERROR(VLOOKUP($B19,#REF!,6,FALSE),"")/30))</f>
        <v>#VALUE!</v>
      </c>
      <c r="BT31" s="37" t="e">
        <f>IF(AND(BT30&lt;&gt;0,BS30&lt;&gt;0),BT30-BS30,(IFERROR(VLOOKUP($B19,#REF!,6,FALSE),"")/30))</f>
        <v>#VALUE!</v>
      </c>
      <c r="BU31" s="37" t="e">
        <f>IF(AND(BU30&lt;&gt;0,BT30&lt;&gt;0),BU30-BT30,(IFERROR(VLOOKUP($B19,#REF!,6,FALSE),"")/30))</f>
        <v>#VALUE!</v>
      </c>
      <c r="BV31" s="37">
        <f>IF(AND(BV30&lt;&gt;0,BU30&lt;&gt;0),BV30-BU30,(IFERROR(VLOOKUP($B19,#REF!,6,FALSE),"")/30))</f>
        <v>739.20499999999993</v>
      </c>
      <c r="BW31" s="37">
        <f>IF(AND(BW30&lt;&gt;0,BV30&lt;&gt;0),BW30-BV30,(IFERROR(VLOOKUP($B19,#REF!,6,FALSE),"")/30))</f>
        <v>386.38200000000052</v>
      </c>
      <c r="BX31" s="37">
        <f>IF(AND(BX30&lt;&gt;0,BW30&lt;&gt;0),BX30-BW30,(IFERROR(VLOOKUP($B19,#REF!,6,FALSE),"")/30))</f>
        <v>594.08199999999943</v>
      </c>
      <c r="BY31" s="37">
        <f>IF(AND(BY30&lt;&gt;0,BX30&lt;&gt;0),BY30-BX30,(IFERROR(VLOOKUP($B19,#REF!,6,FALSE),"")/30))</f>
        <v>655.76100000000224</v>
      </c>
      <c r="BZ31" s="37" t="e">
        <f>IF(AND(BZ30&lt;&gt;0,BY30&lt;&gt;0),BZ30-BY30,(IFERROR(VLOOKUP($B19,#REF!,6,FALSE),"")/30))</f>
        <v>#VALUE!</v>
      </c>
      <c r="CA31" s="37" t="e">
        <f>IF(AND(CA30&lt;&gt;0,BZ30&lt;&gt;0),CA30-BZ30,(IFERROR(VLOOKUP($B19,#REF!,6,FALSE),"")/30))</f>
        <v>#VALUE!</v>
      </c>
      <c r="CB31" s="37" t="e">
        <f>IF(AND(CB30&lt;&gt;0,CA30&lt;&gt;0),CB30-CA30,(IFERROR(VLOOKUP($B19,#REF!,6,FALSE),"")/30))</f>
        <v>#VALUE!</v>
      </c>
      <c r="CC31" s="37">
        <f>IF(AND(CC30&lt;&gt;0,CB30&lt;&gt;0),CC30-CB30,(IFERROR(VLOOKUP($B19,#REF!,6,FALSE),"")/30))</f>
        <v>585.92199999999866</v>
      </c>
      <c r="CD31" s="37">
        <f>IF(AND(CD30&lt;&gt;0,CC30&lt;&gt;0),CD30-CC30,(IFERROR(VLOOKUP($B19,#REF!,6,FALSE),"")/30))</f>
        <v>113.375</v>
      </c>
      <c r="CE31" s="37">
        <f>IF(AND(CE30&lt;&gt;0,CD30&lt;&gt;0),CE30-CD30,(IFERROR(VLOOKUP($B19,#REF!,6,FALSE),"")/30))</f>
        <v>895.21300000000338</v>
      </c>
      <c r="CF31" s="37">
        <f>IF(AND(CF30&lt;&gt;0,CE30&lt;&gt;0),CF30-CE30,(IFERROR(VLOOKUP($B19,#REF!,6,FALSE),"")/30))</f>
        <v>779.10999999999694</v>
      </c>
      <c r="CG31" s="37" t="e">
        <f>IF(AND(CG30&lt;&gt;0,CF30&lt;&gt;0),CG30-CF30,(IFERROR(VLOOKUP($B19,#REF!,6,FALSE),"")/30))</f>
        <v>#VALUE!</v>
      </c>
      <c r="CH31" s="37" t="e">
        <f>IF(AND(CH30&lt;&gt;0,CG30&lt;&gt;0),CH30-CG30,(IFERROR(VLOOKUP($B19,#REF!,6,FALSE),"")/30))</f>
        <v>#VALUE!</v>
      </c>
      <c r="CI31" s="37" t="e">
        <f>IF(AND(CI30&lt;&gt;0,CH30&lt;&gt;0),CI30-CH30,(IFERROR(VLOOKUP($B19,#REF!,6,FALSE),"")/30))</f>
        <v>#VALUE!</v>
      </c>
      <c r="CJ31" s="37">
        <f>IF(AND(CJ30&lt;&gt;0,CI30&lt;&gt;0),CJ30-CI30,(IFERROR(VLOOKUP($B19,#REF!,6,FALSE),"")/30))</f>
        <v>1657.0890000000018</v>
      </c>
      <c r="CK31" s="37">
        <f>IF(AND(CK30&lt;&gt;0,CJ30&lt;&gt;0),CK30-CJ30,(IFERROR(VLOOKUP($B19,#REF!,6,FALSE),"")/30))</f>
        <v>249.42499999999927</v>
      </c>
      <c r="CL31" s="37">
        <f>IF(AND(CL30&lt;&gt;0,CK30&lt;&gt;0),CL30-CK30,(IFERROR(VLOOKUP($B19,#REF!,6,FALSE),"")/30))</f>
        <v>240.35499999999956</v>
      </c>
      <c r="CM31" s="37" t="e">
        <f>IF(AND(CM30&lt;&gt;0,CL30&lt;&gt;0),CM30-CL30,(IFERROR(VLOOKUP($B19,#REF!,6,FALSE),"")/30))</f>
        <v>#VALUE!</v>
      </c>
      <c r="CN31" s="37" t="e">
        <f>IF(AND(CN30&lt;&gt;0,CM30&lt;&gt;0),CN30-CM30,(IFERROR(VLOOKUP($B19,#REF!,6,FALSE),"")/30))</f>
        <v>#VALUE!</v>
      </c>
      <c r="CO31" s="37" t="e">
        <f>IF(AND(CO30&lt;&gt;0,CN30&lt;&gt;0),CO30-CN30,(IFERROR(VLOOKUP($B19,#REF!,6,FALSE),"")/30))</f>
        <v>#VALUE!</v>
      </c>
      <c r="CP31" s="37" t="e">
        <f>IF(AND(CP30&lt;&gt;0,CO30&lt;&gt;0),CP30-CO30,(IFERROR(VLOOKUP($B19,#REF!,6,FALSE),"")/30))</f>
        <v>#VALUE!</v>
      </c>
      <c r="CQ31" s="37" t="e">
        <f>IF(AND(CQ30&lt;&gt;0,CP30&lt;&gt;0),CQ30-CP30,(IFERROR(VLOOKUP($B19,#REF!,6,FALSE),"")/30))</f>
        <v>#VALUE!</v>
      </c>
      <c r="CR31" s="37" t="e">
        <f>IF(AND(CR30&lt;&gt;0,CQ30&lt;&gt;0),CR30-CQ30,(IFERROR(VLOOKUP($B19,#REF!,6,FALSE),"")/30))</f>
        <v>#VALUE!</v>
      </c>
      <c r="CS31" s="37" t="e">
        <f>IF(AND(CS30&lt;&gt;0,CR30&lt;&gt;0),CS30-CR30,(IFERROR(VLOOKUP($B19,#REF!,6,FALSE),"")/30))</f>
        <v>#VALUE!</v>
      </c>
      <c r="CT31" s="37" t="e">
        <f>IF(AND(CT30&lt;&gt;0,CS30&lt;&gt;0),CT30-CS30,(IFERROR(VLOOKUP($B19,#REF!,7,FALSE),"")/30))</f>
        <v>#VALUE!</v>
      </c>
      <c r="CU31" s="37" t="e">
        <f>IF(AND(CU30&lt;&gt;0,CT30&lt;&gt;0),CU30-CT30,(IFERROR(VLOOKUP($B19,#REF!,7,FALSE),"")/30))</f>
        <v>#VALUE!</v>
      </c>
      <c r="CV31" s="37" t="e">
        <f>IF(AND(CV30&lt;&gt;0,CU30&lt;&gt;0),CV30-CU30,(IFERROR(VLOOKUP($B19,#REF!,7,FALSE),"")/30))</f>
        <v>#VALUE!</v>
      </c>
      <c r="CW31" s="37" t="e">
        <f>IF(AND(CW30&lt;&gt;0,CV30&lt;&gt;0),CW30-CV30,(IFERROR(VLOOKUP($B19,#REF!,7,FALSE),"")/30))</f>
        <v>#VALUE!</v>
      </c>
      <c r="CX31" s="37" t="e">
        <f>IF(AND(CX30&lt;&gt;0,CW30&lt;&gt;0),CX30-CW30,(IFERROR(VLOOKUP($B19,#REF!,7,FALSE),"")/30))</f>
        <v>#VALUE!</v>
      </c>
      <c r="CY31" s="37" t="e">
        <f>IF(AND(CY30&lt;&gt;0,CX30&lt;&gt;0),CY30-CX30,(IFERROR(VLOOKUP($B19,#REF!,7,FALSE),"")/30))</f>
        <v>#VALUE!</v>
      </c>
      <c r="CZ31" s="37" t="e">
        <f>IF(AND(CZ30&lt;&gt;0,CY30&lt;&gt;0),CZ30-CY30,(IFERROR(VLOOKUP($B19,#REF!,7,FALSE),"")/30))</f>
        <v>#VALUE!</v>
      </c>
      <c r="DA31" s="37" t="e">
        <f>IF(AND(DA30&lt;&gt;0,CZ30&lt;&gt;0),DA30-CZ30,(IFERROR(VLOOKUP($B19,#REF!,7,FALSE),"")/30))</f>
        <v>#VALUE!</v>
      </c>
      <c r="DB31" s="37" t="e">
        <f>IF(AND(DB30&lt;&gt;0,DA30&lt;&gt;0),DB30-DA30,(IFERROR(VLOOKUP($B19,#REF!,7,FALSE),"")/30))</f>
        <v>#VALUE!</v>
      </c>
      <c r="DC31" s="37" t="e">
        <f>IF(AND(DC30&lt;&gt;0,DB30&lt;&gt;0),DC30-DB30,(IFERROR(VLOOKUP($B19,#REF!,7,FALSE),"")/30))</f>
        <v>#VALUE!</v>
      </c>
      <c r="DD31" s="37" t="e">
        <f>IF(AND(DD30&lt;&gt;0,DC30&lt;&gt;0),DD30-DC30,(IFERROR(VLOOKUP($B19,#REF!,7,FALSE),"")/30))</f>
        <v>#VALUE!</v>
      </c>
      <c r="DE31" s="37" t="e">
        <f>IF(AND(DE30&lt;&gt;0,DD30&lt;&gt;0),DE30-DD30,(IFERROR(VLOOKUP($B19,#REF!,7,FALSE),"")/30))</f>
        <v>#VALUE!</v>
      </c>
      <c r="DF31" s="37" t="e">
        <f>IF(AND(DF30&lt;&gt;0,DE30&lt;&gt;0),DF30-DE30,(IFERROR(VLOOKUP($B19,#REF!,7,FALSE),"")/30))</f>
        <v>#VALUE!</v>
      </c>
      <c r="DG31" s="37" t="e">
        <f>IF(AND(DG30&lt;&gt;0,DF30&lt;&gt;0),DG30-DF30,(IFERROR(VLOOKUP($B19,#REF!,7,FALSE),"")/30))</f>
        <v>#VALUE!</v>
      </c>
      <c r="DH31" s="37" t="e">
        <f>IF(AND(DH30&lt;&gt;0,DG30&lt;&gt;0),DH30-DG30,(IFERROR(VLOOKUP($B19,#REF!,7,FALSE),"")/30))</f>
        <v>#VALUE!</v>
      </c>
      <c r="DI31" s="37" t="e">
        <f>IF(AND(DI30&lt;&gt;0,DH30&lt;&gt;0),DI30-DH30,(IFERROR(VLOOKUP($B19,#REF!,7,FALSE),"")/30))</f>
        <v>#VALUE!</v>
      </c>
      <c r="DJ31" s="37" t="e">
        <f>IF(AND(DJ30&lt;&gt;0,DI30&lt;&gt;0),DJ30-DI30,(IFERROR(VLOOKUP($B19,#REF!,7,FALSE),"")/30))</f>
        <v>#VALUE!</v>
      </c>
      <c r="DK31" s="37" t="e">
        <f>IF(AND(DK30&lt;&gt;0,DJ30&lt;&gt;0),DK30-DJ30,(IFERROR(VLOOKUP($B19,#REF!,7,FALSE),"")/30))</f>
        <v>#VALUE!</v>
      </c>
      <c r="DL31" s="37" t="e">
        <f>IF(AND(DL30&lt;&gt;0,DK30&lt;&gt;0),DL30-DK30,(IFERROR(VLOOKUP($B19,#REF!,7,FALSE),"")/30))</f>
        <v>#VALUE!</v>
      </c>
      <c r="DM31" s="37" t="e">
        <f>IF(AND(DM30&lt;&gt;0,DL30&lt;&gt;0),DM30-DL30,(IFERROR(VLOOKUP($B19,#REF!,7,FALSE),"")/30))</f>
        <v>#VALUE!</v>
      </c>
      <c r="DN31" s="37" t="e">
        <f>IF(AND(DN30&lt;&gt;0,DM30&lt;&gt;0),DN30-DM30,(IFERROR(VLOOKUP($B19,#REF!,7,FALSE),"")/30))</f>
        <v>#VALUE!</v>
      </c>
      <c r="DO31" s="37" t="e">
        <f>IF(AND(DO30&lt;&gt;0,DN30&lt;&gt;0),DO30-DN30,(IFERROR(VLOOKUP($B19,#REF!,7,FALSE),"")/30))</f>
        <v>#VALUE!</v>
      </c>
      <c r="DP31" s="37" t="e">
        <f>IF(AND(DP30&lt;&gt;0,DO30&lt;&gt;0),DP30-DO30,(IFERROR(VLOOKUP($B19,#REF!,7,FALSE),"")/30))</f>
        <v>#VALUE!</v>
      </c>
      <c r="DQ31" s="37" t="e">
        <f>IF(AND(DQ30&lt;&gt;0,DP30&lt;&gt;0),DQ30-DP30,(IFERROR(VLOOKUP($B19,#REF!,7,FALSE),"")/30))</f>
        <v>#VALUE!</v>
      </c>
      <c r="DR31" s="37" t="e">
        <f>IF(AND(DR30&lt;&gt;0,DQ30&lt;&gt;0),DR30-DQ30,(IFERROR(VLOOKUP($B19,#REF!,7,FALSE),"")/30))</f>
        <v>#VALUE!</v>
      </c>
      <c r="DS31" s="37" t="e">
        <f>IF(AND(DS30&lt;&gt;0,DR30&lt;&gt;0),DS30-DR30,(IFERROR(VLOOKUP($B19,#REF!,7,FALSE),"")/30))</f>
        <v>#VALUE!</v>
      </c>
      <c r="DT31" s="37" t="e">
        <f>IF(AND(DT30&lt;&gt;0,DS30&lt;&gt;0),DT30-DS30,(IFERROR(VLOOKUP($B19,#REF!,7,FALSE),"")/30))</f>
        <v>#VALUE!</v>
      </c>
      <c r="DU31" s="37" t="e">
        <f>IF(AND(DU30&lt;&gt;0,DT30&lt;&gt;0),DU30-DT30,(IFERROR(VLOOKUP($B19,#REF!,7,FALSE),"")/30))</f>
        <v>#VALUE!</v>
      </c>
      <c r="DV31" s="37" t="e">
        <f>IF(AND(DV30&lt;&gt;0,DU30&lt;&gt;0),DV30-DU30,(IFERROR(VLOOKUP($B19,#REF!,7,FALSE),"")/30))</f>
        <v>#VALUE!</v>
      </c>
      <c r="DW31" s="37" t="e">
        <f>IF(AND(DW30&lt;&gt;0,DV30&lt;&gt;0),DW30-DV30,(IFERROR(VLOOKUP($B19,#REF!,7,FALSE),"")/30))</f>
        <v>#VALUE!</v>
      </c>
      <c r="DX31" s="37" t="e">
        <f>IF(AND(DX30&lt;&gt;0,DW30&lt;&gt;0),DX30-DW30,(IFERROR(VLOOKUP($B19,#REF!,8,FALSE),"")/30))</f>
        <v>#VALUE!</v>
      </c>
      <c r="DY31" s="37" t="e">
        <f>IF(AND(DY30&lt;&gt;0,DX30&lt;&gt;0),DY30-DX30,(IFERROR(VLOOKUP($B19,#REF!,8,FALSE),"")/30))</f>
        <v>#VALUE!</v>
      </c>
      <c r="DZ31" s="37" t="e">
        <f>IF(AND(DZ30&lt;&gt;0,DY30&lt;&gt;0),DZ30-DY30,(IFERROR(VLOOKUP($B19,#REF!,8,FALSE),"")/30))</f>
        <v>#VALUE!</v>
      </c>
      <c r="EA31" s="37" t="e">
        <f>IF(AND(EA30&lt;&gt;0,DZ30&lt;&gt;0),EA30-DZ30,(IFERROR(VLOOKUP($B19,#REF!,8,FALSE),"")/30))</f>
        <v>#VALUE!</v>
      </c>
      <c r="EB31" s="37" t="e">
        <f>IF(AND(EB30&lt;&gt;0,EA30&lt;&gt;0),EB30-EA30,(IFERROR(VLOOKUP($B19,#REF!,8,FALSE),"")/30))</f>
        <v>#VALUE!</v>
      </c>
      <c r="EC31" s="37" t="e">
        <f>IF(AND(EC30&lt;&gt;0,EB30&lt;&gt;0),EC30-EB30,(IFERROR(VLOOKUP($B19,#REF!,8,FALSE),"")/30))</f>
        <v>#VALUE!</v>
      </c>
      <c r="ED31" s="37" t="e">
        <f>IF(AND(ED30&lt;&gt;0,EC30&lt;&gt;0),ED30-EC30,(IFERROR(VLOOKUP($B19,#REF!,8,FALSE),"")/30))</f>
        <v>#VALUE!</v>
      </c>
      <c r="EE31" s="37" t="e">
        <f>IF(AND(EE30&lt;&gt;0,ED30&lt;&gt;0),EE30-ED30,(IFERROR(VLOOKUP($B19,#REF!,8,FALSE),"")/30))</f>
        <v>#VALUE!</v>
      </c>
      <c r="EF31" s="37" t="e">
        <f>IF(AND(EF30&lt;&gt;0,EE30&lt;&gt;0),EF30-EE30,(IFERROR(VLOOKUP($B19,#REF!,8,FALSE),"")/30))</f>
        <v>#VALUE!</v>
      </c>
      <c r="EG31" s="37" t="e">
        <f>IF(AND(EG30&lt;&gt;0,EF30&lt;&gt;0),EG30-EF30,(IFERROR(VLOOKUP($B19,#REF!,8,FALSE),"")/30))</f>
        <v>#VALUE!</v>
      </c>
      <c r="EH31" s="37" t="e">
        <f>IF(AND(EH30&lt;&gt;0,EG30&lt;&gt;0),EH30-EG30,(IFERROR(VLOOKUP($B19,#REF!,8,FALSE),"")/30))</f>
        <v>#VALUE!</v>
      </c>
      <c r="EI31" s="37" t="e">
        <f>IF(AND(EI30&lt;&gt;0,EH30&lt;&gt;0),EI30-EH30,(IFERROR(VLOOKUP($B19,#REF!,8,FALSE),"")/30))</f>
        <v>#VALUE!</v>
      </c>
      <c r="EJ31" s="37" t="e">
        <f>IF(AND(EJ30&lt;&gt;0,EI30&lt;&gt;0),EJ30-EI30,(IFERROR(VLOOKUP($B19,#REF!,8,FALSE),"")/30))</f>
        <v>#VALUE!</v>
      </c>
      <c r="EK31" s="37" t="e">
        <f>IF(AND(EK30&lt;&gt;0,EJ30&lt;&gt;0),EK30-EJ30,(IFERROR(VLOOKUP($B19,#REF!,8,FALSE),"")/30))</f>
        <v>#VALUE!</v>
      </c>
      <c r="EL31" s="37" t="e">
        <f>IF(AND(EL30&lt;&gt;0,EK30&lt;&gt;0),EL30-EK30,(IFERROR(VLOOKUP($B19,#REF!,8,FALSE),"")/30))</f>
        <v>#VALUE!</v>
      </c>
      <c r="EM31" s="37" t="e">
        <f>IF(AND(EM30&lt;&gt;0,EL30&lt;&gt;0),EM30-EL30,(IFERROR(VLOOKUP($B19,#REF!,8,FALSE),"")/30))</f>
        <v>#VALUE!</v>
      </c>
      <c r="EN31" s="37" t="e">
        <f>IF(AND(EN30&lt;&gt;0,EM30&lt;&gt;0),EN30-EM30,(IFERROR(VLOOKUP($B19,#REF!,8,FALSE),"")/30))</f>
        <v>#VALUE!</v>
      </c>
      <c r="EO31" s="37" t="e">
        <f>IF(AND(EO30&lt;&gt;0,EN30&lt;&gt;0),EO30-EN30,(IFERROR(VLOOKUP($B19,#REF!,8,FALSE),"")/30))</f>
        <v>#VALUE!</v>
      </c>
      <c r="EP31" s="37" t="e">
        <f>IF(AND(EP30&lt;&gt;0,EO30&lt;&gt;0),EP30-EO30,(IFERROR(VLOOKUP($B19,#REF!,8,FALSE),"")/30))</f>
        <v>#VALUE!</v>
      </c>
      <c r="EQ31" s="37" t="e">
        <f>IF(AND(EQ30&lt;&gt;0,EP30&lt;&gt;0),EQ30-EP30,(IFERROR(VLOOKUP($B19,#REF!,8,FALSE),"")/30))</f>
        <v>#VALUE!</v>
      </c>
      <c r="ER31" s="37" t="e">
        <f>IF(AND(ER30&lt;&gt;0,EQ30&lt;&gt;0),ER30-EQ30,(IFERROR(VLOOKUP($B19,#REF!,8,FALSE),"")/30))</f>
        <v>#VALUE!</v>
      </c>
      <c r="ES31" s="37" t="e">
        <f>IF(AND(ES30&lt;&gt;0,ER30&lt;&gt;0),ES30-ER30,(IFERROR(VLOOKUP($B19,#REF!,8,FALSE),"")/30))</f>
        <v>#VALUE!</v>
      </c>
      <c r="ET31" s="37" t="e">
        <f>IF(AND(ET30&lt;&gt;0,ES30&lt;&gt;0),ET30-ES30,(IFERROR(VLOOKUP($B19,#REF!,8,FALSE),"")/30))</f>
        <v>#VALUE!</v>
      </c>
      <c r="EU31" s="37" t="e">
        <f>IF(AND(EU30&lt;&gt;0,ET30&lt;&gt;0),EU30-ET30,(IFERROR(VLOOKUP($B19,#REF!,8,FALSE),"")/30))</f>
        <v>#VALUE!</v>
      </c>
      <c r="EV31" s="37" t="e">
        <f>IF(AND(EV30&lt;&gt;0,EU30&lt;&gt;0),EV30-EU30,(IFERROR(VLOOKUP($B19,#REF!,8,FALSE),"")/30))</f>
        <v>#VALUE!</v>
      </c>
      <c r="EW31" s="37" t="e">
        <f>IF(AND(EW30&lt;&gt;0,EV30&lt;&gt;0),EW30-EV30,(IFERROR(VLOOKUP($B19,#REF!,8,FALSE),"")/30))</f>
        <v>#VALUE!</v>
      </c>
      <c r="EX31" s="37" t="e">
        <f>IF(AND(EX30&lt;&gt;0,EW30&lt;&gt;0),EX30-EW30,(IFERROR(VLOOKUP($B19,#REF!,8,FALSE),"")/30))</f>
        <v>#VALUE!</v>
      </c>
      <c r="EY31" s="37" t="e">
        <f>IF(AND(EY30&lt;&gt;0,EX30&lt;&gt;0),EY30-EX30,(IFERROR(VLOOKUP($B19,#REF!,8,FALSE),"")/30))</f>
        <v>#VALUE!</v>
      </c>
      <c r="EZ31" s="37" t="e">
        <f>IF(AND(EZ30&lt;&gt;0,EY30&lt;&gt;0),EZ30-EY30,(IFERROR(VLOOKUP($B19,#REF!,8,FALSE),"")/30))</f>
        <v>#VALUE!</v>
      </c>
      <c r="FA31" s="37" t="e">
        <f>IF(AND(FA30&lt;&gt;0,EZ30&lt;&gt;0),FA30-EZ30,(IFERROR(VLOOKUP($B19,#REF!,8,FALSE),"")/30))</f>
        <v>#VALUE!</v>
      </c>
      <c r="FB31" s="37" t="e">
        <f>IF(AND(FB30&lt;&gt;0,FA30&lt;&gt;0),FB30-FA30,(IFERROR(VLOOKUP($B19,#REF!,8,FALSE),"")/30))</f>
        <v>#VALUE!</v>
      </c>
      <c r="FC31" s="37" t="e">
        <f>IF(AND(FC30&lt;&gt;0,FB30&lt;&gt;0),FC30-FB30,(IFERROR(VLOOKUP($B19,#REF!,9,FALSE),"")/30))</f>
        <v>#VALUE!</v>
      </c>
      <c r="FD31" s="37" t="e">
        <f>IF(AND(FD30&lt;&gt;0,FC30&lt;&gt;0),FD30-FC30,(IFERROR(VLOOKUP($B19,#REF!,9,FALSE),"")/30))</f>
        <v>#VALUE!</v>
      </c>
      <c r="FE31" s="37" t="e">
        <f>IF(AND(FE30&lt;&gt;0,FD30&lt;&gt;0),FE30-FD30,(IFERROR(VLOOKUP($B19,#REF!,9,FALSE),"")/30))</f>
        <v>#VALUE!</v>
      </c>
      <c r="FF31" s="37" t="e">
        <f>IF(AND(FF30&lt;&gt;0,FE30&lt;&gt;0),FF30-FE30,(IFERROR(VLOOKUP($B19,#REF!,9,FALSE),"")/30))</f>
        <v>#VALUE!</v>
      </c>
      <c r="FG31" s="37" t="e">
        <f>IF(AND(FG30&lt;&gt;0,FF30&lt;&gt;0),FG30-FF30,(IFERROR(VLOOKUP($B19,#REF!,9,FALSE),"")/30))</f>
        <v>#VALUE!</v>
      </c>
      <c r="FH31" s="37" t="e">
        <f>IF(AND(FH30&lt;&gt;0,FG30&lt;&gt;0),FH30-FG30,(IFERROR(VLOOKUP($B19,#REF!,9,FALSE),"")/30))</f>
        <v>#VALUE!</v>
      </c>
      <c r="FI31" s="37" t="e">
        <f>IF(AND(FI30&lt;&gt;0,FH30&lt;&gt;0),FI30-FH30,(IFERROR(VLOOKUP($B19,#REF!,9,FALSE),"")/30))</f>
        <v>#VALUE!</v>
      </c>
      <c r="FJ31" s="37" t="e">
        <f>IF(AND(FJ30&lt;&gt;0,FI30&lt;&gt;0),FJ30-FI30,(IFERROR(VLOOKUP($B19,#REF!,9,FALSE),"")/30))</f>
        <v>#VALUE!</v>
      </c>
      <c r="FK31" s="37" t="e">
        <f>IF(AND(FK30&lt;&gt;0,FJ30&lt;&gt;0),FK30-FJ30,(IFERROR(VLOOKUP($B19,#REF!,9,FALSE),"")/30))</f>
        <v>#VALUE!</v>
      </c>
      <c r="FL31" s="37" t="e">
        <f>IF(AND(FL30&lt;&gt;0,FK30&lt;&gt;0),FL30-FK30,(IFERROR(VLOOKUP($B19,#REF!,9,FALSE),"")/30))</f>
        <v>#VALUE!</v>
      </c>
      <c r="FM31" s="37" t="e">
        <f>IF(AND(FM30&lt;&gt;0,FL30&lt;&gt;0),FM30-FL30,(IFERROR(VLOOKUP($B19,#REF!,9,FALSE),"")/30))</f>
        <v>#VALUE!</v>
      </c>
      <c r="FN31" s="37" t="e">
        <f>IF(AND(FN30&lt;&gt;0,FM30&lt;&gt;0),FN30-FM30,(IFERROR(VLOOKUP($B19,#REF!,9,FALSE),"")/30))</f>
        <v>#VALUE!</v>
      </c>
      <c r="FO31" s="37" t="e">
        <f>IF(AND(FO30&lt;&gt;0,FN30&lt;&gt;0),FO30-FN30,(IFERROR(VLOOKUP($B19,#REF!,9,FALSE),"")/30))</f>
        <v>#VALUE!</v>
      </c>
      <c r="FP31" s="37" t="e">
        <f>IF(AND(FP30&lt;&gt;0,FO30&lt;&gt;0),FP30-FO30,(IFERROR(VLOOKUP($B19,#REF!,9,FALSE),"")/30))</f>
        <v>#VALUE!</v>
      </c>
      <c r="FQ31" s="37" t="e">
        <f>IF(AND(FQ30&lt;&gt;0,FP30&lt;&gt;0),FQ30-FP30,(IFERROR(VLOOKUP($B19,#REF!,9,FALSE),"")/30))</f>
        <v>#VALUE!</v>
      </c>
      <c r="FR31" s="37" t="e">
        <f>IF(AND(FR30&lt;&gt;0,FQ30&lt;&gt;0),FR30-FQ30,(IFERROR(VLOOKUP($B19,#REF!,9,FALSE),"")/30))</f>
        <v>#VALUE!</v>
      </c>
      <c r="FS31" s="37" t="e">
        <f>IF(AND(FS30&lt;&gt;0,FR30&lt;&gt;0),FS30-FR30,(IFERROR(VLOOKUP($B19,#REF!,9,FALSE),"")/30))</f>
        <v>#VALUE!</v>
      </c>
      <c r="FT31" s="37" t="e">
        <f>IF(AND(FT30&lt;&gt;0,FS30&lt;&gt;0),FT30-FS30,(IFERROR(VLOOKUP($B19,#REF!,9,FALSE),"")/30))</f>
        <v>#VALUE!</v>
      </c>
      <c r="FU31" s="37" t="e">
        <f>IF(AND(FU30&lt;&gt;0,FT30&lt;&gt;0),FU30-FT30,(IFERROR(VLOOKUP($B19,#REF!,9,FALSE),"")/30))</f>
        <v>#VALUE!</v>
      </c>
      <c r="FV31" s="37" t="e">
        <f>IF(AND(FV30&lt;&gt;0,FU30&lt;&gt;0),FV30-FU30,(IFERROR(VLOOKUP($B19,#REF!,9,FALSE),"")/30))</f>
        <v>#VALUE!</v>
      </c>
      <c r="FW31" s="37" t="e">
        <f>IF(AND(FW30&lt;&gt;0,FV30&lt;&gt;0),FW30-FV30,(IFERROR(VLOOKUP($B19,#REF!,9,FALSE),"")/30))</f>
        <v>#VALUE!</v>
      </c>
      <c r="FX31" s="37" t="e">
        <f>IF(AND(FX30&lt;&gt;0,FW30&lt;&gt;0),FX30-FW30,(IFERROR(VLOOKUP($B19,#REF!,9,FALSE),"")/30))</f>
        <v>#VALUE!</v>
      </c>
      <c r="FY31" s="37" t="e">
        <f>IF(AND(FY30&lt;&gt;0,FX30&lt;&gt;0),FY30-FX30,(IFERROR(VLOOKUP($B19,#REF!,9,FALSE),"")/30))</f>
        <v>#VALUE!</v>
      </c>
      <c r="FZ31" s="37" t="e">
        <f>IF(AND(FZ30&lt;&gt;0,FY30&lt;&gt;0),FZ30-FY30,(IFERROR(VLOOKUP($B19,#REF!,9,FALSE),"")/30))</f>
        <v>#VALUE!</v>
      </c>
      <c r="GA31" s="37" t="e">
        <f>IF(AND(GA30&lt;&gt;0,FZ30&lt;&gt;0),GA30-FZ30,(IFERROR(VLOOKUP($B19,#REF!,9,FALSE),"")/30))</f>
        <v>#VALUE!</v>
      </c>
      <c r="GB31" s="37" t="e">
        <f>IF(AND(GB30&lt;&gt;0,GA30&lt;&gt;0),GB30-GA30,(IFERROR(VLOOKUP($B19,#REF!,9,FALSE),"")/30))</f>
        <v>#VALUE!</v>
      </c>
      <c r="GC31" s="37" t="e">
        <f>IF(AND(GC30&lt;&gt;0,GB30&lt;&gt;0),GC30-GB30,(IFERROR(VLOOKUP($B19,#REF!,9,FALSE),"")/30))</f>
        <v>#VALUE!</v>
      </c>
      <c r="GD31" s="37" t="e">
        <f>IF(AND(GD30&lt;&gt;0,GC30&lt;&gt;0),GD30-GC30,(IFERROR(VLOOKUP($B19,#REF!,9,FALSE),"")/30))</f>
        <v>#VALUE!</v>
      </c>
      <c r="GE31" s="37" t="e">
        <f>IF(AND(GE30&lt;&gt;0,GD30&lt;&gt;0),GE30-GD30,(IFERROR(VLOOKUP($B19,#REF!,9,FALSE),"")/30))</f>
        <v>#VALUE!</v>
      </c>
      <c r="GF31" s="37" t="e">
        <f>IF(AND(GF30&lt;&gt;0,GE30&lt;&gt;0),GF30-GE30,(IFERROR(VLOOKUP($B19,#REF!,9,FALSE),"")/30))</f>
        <v>#VALUE!</v>
      </c>
      <c r="GG31" s="37" t="e">
        <f>IF(AND(GG30&lt;&gt;0,GF30&lt;&gt;0),GG30-GF30,(IFERROR(VLOOKUP($B19,#REF!,10,FALSE),"")/30))</f>
        <v>#VALUE!</v>
      </c>
      <c r="GH31" s="37" t="e">
        <f>IF(AND(GH30&lt;&gt;0,GG30&lt;&gt;0),GH30-GG30,(IFERROR(VLOOKUP($B19,#REF!,10,FALSE),"")/30))</f>
        <v>#VALUE!</v>
      </c>
      <c r="GI31" s="37" t="e">
        <f>IF(AND(GI30&lt;&gt;0,GH30&lt;&gt;0),GI30-GH30,(IFERROR(VLOOKUP($B19,#REF!,10,FALSE),"")/30))</f>
        <v>#VALUE!</v>
      </c>
      <c r="GJ31" s="37" t="e">
        <f>IF(AND(GJ30&lt;&gt;0,GI30&lt;&gt;0),GJ30-GI30,(IFERROR(VLOOKUP($B19,#REF!,10,FALSE),"")/30))</f>
        <v>#VALUE!</v>
      </c>
      <c r="GK31" s="37" t="e">
        <f>IF(AND(GK30&lt;&gt;0,GJ30&lt;&gt;0),GK30-GJ30,(IFERROR(VLOOKUP($B19,#REF!,10,FALSE),"")/30))</f>
        <v>#VALUE!</v>
      </c>
      <c r="GL31" s="37" t="e">
        <f>IF(AND(GL30&lt;&gt;0,GK30&lt;&gt;0),GL30-GK30,(IFERROR(VLOOKUP($B19,#REF!,10,FALSE),"")/30))</f>
        <v>#VALUE!</v>
      </c>
      <c r="GM31" s="37" t="e">
        <f>IF(AND(GM30&lt;&gt;0,GL30&lt;&gt;0),GM30-GL30,(IFERROR(VLOOKUP($B19,#REF!,10,FALSE),"")/30))</f>
        <v>#VALUE!</v>
      </c>
      <c r="GN31" s="37" t="e">
        <f>IF(AND(GN30&lt;&gt;0,GM30&lt;&gt;0),GN30-GM30,(IFERROR(VLOOKUP($B19,#REF!,10,FALSE),"")/30))</f>
        <v>#VALUE!</v>
      </c>
      <c r="GO31" s="37" t="e">
        <f>IF(AND(GO30&lt;&gt;0,GN30&lt;&gt;0),GO30-GN30,(IFERROR(VLOOKUP($B19,#REF!,10,FALSE),"")/30))</f>
        <v>#VALUE!</v>
      </c>
      <c r="GP31" s="37" t="e">
        <f>IF(AND(GP30&lt;&gt;0,GO30&lt;&gt;0),GP30-GO30,(IFERROR(VLOOKUP($B19,#REF!,10,FALSE),"")/30))</f>
        <v>#VALUE!</v>
      </c>
      <c r="GQ31" s="37" t="e">
        <f>IF(AND(GQ30&lt;&gt;0,GP30&lt;&gt;0),GQ30-GP30,(IFERROR(VLOOKUP($B19,#REF!,10,FALSE),"")/30))</f>
        <v>#VALUE!</v>
      </c>
      <c r="GR31" s="37" t="e">
        <f>IF(AND(GR30&lt;&gt;0,GQ30&lt;&gt;0),GR30-GQ30,(IFERROR(VLOOKUP($B19,#REF!,10,FALSE),"")/30))</f>
        <v>#VALUE!</v>
      </c>
      <c r="GS31" s="37" t="e">
        <f>IF(AND(GS30&lt;&gt;0,GR30&lt;&gt;0),GS30-GR30,(IFERROR(VLOOKUP($B19,#REF!,10,FALSE),"")/30))</f>
        <v>#VALUE!</v>
      </c>
      <c r="GT31" s="37" t="e">
        <f>IF(AND(GT30&lt;&gt;0,GS30&lt;&gt;0),GT30-GS30,(IFERROR(VLOOKUP($B19,#REF!,10,FALSE),"")/30))</f>
        <v>#VALUE!</v>
      </c>
      <c r="GU31" s="37" t="e">
        <f>IF(AND(GU30&lt;&gt;0,GT30&lt;&gt;0),GU30-GT30,(IFERROR(VLOOKUP($B19,#REF!,10,FALSE),"")/30))</f>
        <v>#VALUE!</v>
      </c>
      <c r="GV31" s="37" t="e">
        <f>IF(AND(GV30&lt;&gt;0,GU30&lt;&gt;0),GV30-GU30,(IFERROR(VLOOKUP($B19,#REF!,10,FALSE),"")/30))</f>
        <v>#VALUE!</v>
      </c>
      <c r="GW31" s="37" t="e">
        <f>IF(AND(GW30&lt;&gt;0,GV30&lt;&gt;0),GW30-GV30,(IFERROR(VLOOKUP($B19,#REF!,10,FALSE),"")/30))</f>
        <v>#VALUE!</v>
      </c>
      <c r="GX31" s="37" t="e">
        <f>IF(AND(GX30&lt;&gt;0,GW30&lt;&gt;0),GX30-GW30,(IFERROR(VLOOKUP($B19,#REF!,10,FALSE),"")/30))</f>
        <v>#VALUE!</v>
      </c>
      <c r="GY31" s="37" t="e">
        <f>IF(AND(GY30&lt;&gt;0,GX30&lt;&gt;0),GY30-GX30,(IFERROR(VLOOKUP($B19,#REF!,10,FALSE),"")/30))</f>
        <v>#VALUE!</v>
      </c>
      <c r="GZ31" s="37" t="e">
        <f>IF(AND(GZ30&lt;&gt;0,GY30&lt;&gt;0),GZ30-GY30,(IFERROR(VLOOKUP($B19,#REF!,10,FALSE),"")/30))</f>
        <v>#VALUE!</v>
      </c>
      <c r="HA31" s="37" t="e">
        <f>IF(AND(HA30&lt;&gt;0,GZ30&lt;&gt;0),HA30-GZ30,(IFERROR(VLOOKUP($B19,#REF!,10,FALSE),"")/30))</f>
        <v>#VALUE!</v>
      </c>
      <c r="HB31" s="37" t="e">
        <f>IF(AND(HB30&lt;&gt;0,HA30&lt;&gt;0),HB30-HA30,(IFERROR(VLOOKUP($B19,#REF!,10,FALSE),"")/30))</f>
        <v>#VALUE!</v>
      </c>
      <c r="HC31" s="37" t="e">
        <f>IF(AND(HC30&lt;&gt;0,HB30&lt;&gt;0),HC30-HB30,(IFERROR(VLOOKUP($B19,#REF!,10,FALSE),"")/30))</f>
        <v>#VALUE!</v>
      </c>
      <c r="HD31" s="37" t="e">
        <f>IF(AND(HD30&lt;&gt;0,HC30&lt;&gt;0),HD30-HC30,(IFERROR(VLOOKUP($B19,#REF!,10,FALSE),"")/30))</f>
        <v>#VALUE!</v>
      </c>
      <c r="HE31" s="37" t="e">
        <f>IF(AND(HE30&lt;&gt;0,HD30&lt;&gt;0),HE30-HD30,(IFERROR(VLOOKUP($B19,#REF!,10,FALSE),"")/30))</f>
        <v>#VALUE!</v>
      </c>
      <c r="HF31" s="37" t="e">
        <f>IF(AND(HF30&lt;&gt;0,HE30&lt;&gt;0),HF30-HE30,(IFERROR(VLOOKUP($B19,#REF!,10,FALSE),"")/30))</f>
        <v>#VALUE!</v>
      </c>
      <c r="HG31" s="37" t="e">
        <f>IF(AND(HG30&lt;&gt;0,HF30&lt;&gt;0),HG30-HF30,(IFERROR(VLOOKUP($B19,#REF!,10,FALSE),"")/30))</f>
        <v>#VALUE!</v>
      </c>
      <c r="HH31" s="37" t="e">
        <f>IF(AND(HH30&lt;&gt;0,HG30&lt;&gt;0),HH30-HG30,(IFERROR(VLOOKUP($B19,#REF!,10,FALSE),"")/30))</f>
        <v>#VALUE!</v>
      </c>
      <c r="HI31" s="37" t="e">
        <f>IF(AND(HI30&lt;&gt;0,HH30&lt;&gt;0),HI30-HH30,(IFERROR(VLOOKUP($B19,#REF!,10,FALSE),"")/30))</f>
        <v>#VALUE!</v>
      </c>
      <c r="HJ31" s="37" t="e">
        <f>IF(AND(HJ30&lt;&gt;0,HI30&lt;&gt;0),HJ30-HI30,(IFERROR(VLOOKUP($B19,#REF!,10,FALSE),"")/30))</f>
        <v>#VALUE!</v>
      </c>
      <c r="HK31" s="37" t="e">
        <f>IF(AND(HK30&lt;&gt;0,HJ30&lt;&gt;0),HK30-HJ30,(IFERROR(VLOOKUP($B19,#REF!,10,FALSE),"")/30))</f>
        <v>#VALUE!</v>
      </c>
      <c r="HL31" s="37" t="e">
        <f>IF(AND(HL30&lt;&gt;0,HK30&lt;&gt;0),HL30-HK30,(IFERROR(VLOOKUP($B19,#REF!,11,FALSE),"")/30))</f>
        <v>#VALUE!</v>
      </c>
      <c r="HM31" s="37" t="e">
        <f>IF(AND(HM30&lt;&gt;0,HL30&lt;&gt;0),HM30-HL30,(IFERROR(VLOOKUP($B19,#REF!,11,FALSE),"")/30))</f>
        <v>#VALUE!</v>
      </c>
      <c r="HN31" s="37" t="e">
        <f>IF(AND(HN30&lt;&gt;0,HM30&lt;&gt;0),HN30-HM30,(IFERROR(VLOOKUP($B19,#REF!,11,FALSE),"")/30))</f>
        <v>#VALUE!</v>
      </c>
      <c r="HO31" s="37" t="e">
        <f>IF(AND(HO30&lt;&gt;0,HN30&lt;&gt;0),HO30-HN30,(IFERROR(VLOOKUP($B19,#REF!,11,FALSE),"")/30))</f>
        <v>#VALUE!</v>
      </c>
      <c r="HP31" s="37" t="e">
        <f>IF(AND(HP30&lt;&gt;0,HO30&lt;&gt;0),HP30-HO30,(IFERROR(VLOOKUP($B19,#REF!,11,FALSE),"")/30))</f>
        <v>#VALUE!</v>
      </c>
      <c r="HQ31" s="37" t="e">
        <f>IF(AND(HQ30&lt;&gt;0,HP30&lt;&gt;0),HQ30-HP30,(IFERROR(VLOOKUP($B19,#REF!,11,FALSE),"")/30))</f>
        <v>#VALUE!</v>
      </c>
      <c r="HR31" s="37" t="e">
        <f>IF(AND(HR30&lt;&gt;0,HQ30&lt;&gt;0),HR30-HQ30,(IFERROR(VLOOKUP($B19,#REF!,11,FALSE),"")/30))</f>
        <v>#VALUE!</v>
      </c>
      <c r="HS31" s="37" t="e">
        <f>IF(AND(HS30&lt;&gt;0,HR30&lt;&gt;0),HS30-HR30,(IFERROR(VLOOKUP($B19,#REF!,11,FALSE),"")/30))</f>
        <v>#VALUE!</v>
      </c>
      <c r="HT31" s="37" t="e">
        <f>IF(AND(HT30&lt;&gt;0,HS30&lt;&gt;0),HT30-HS30,(IFERROR(VLOOKUP($B19,#REF!,11,FALSE),"")/30))</f>
        <v>#VALUE!</v>
      </c>
      <c r="HU31" s="37" t="e">
        <f>IF(AND(HU30&lt;&gt;0,HT30&lt;&gt;0),HU30-HT30,(IFERROR(VLOOKUP($B19,#REF!,11,FALSE),"")/30))</f>
        <v>#VALUE!</v>
      </c>
      <c r="HV31" s="37" t="e">
        <f>IF(AND(HV30&lt;&gt;0,HU30&lt;&gt;0),HV30-HU30,(IFERROR(VLOOKUP($B19,#REF!,11,FALSE),"")/30))</f>
        <v>#VALUE!</v>
      </c>
      <c r="HW31" s="37" t="e">
        <f>IF(AND(HW30&lt;&gt;0,HV30&lt;&gt;0),HW30-HV30,(IFERROR(VLOOKUP($B19,#REF!,11,FALSE),"")/30))</f>
        <v>#VALUE!</v>
      </c>
      <c r="HX31" s="37" t="e">
        <f>IF(AND(HX30&lt;&gt;0,HW30&lt;&gt;0),HX30-HW30,(IFERROR(VLOOKUP($B19,#REF!,11,FALSE),"")/30))</f>
        <v>#VALUE!</v>
      </c>
      <c r="HY31" s="37" t="e">
        <f>IF(AND(HY30&lt;&gt;0,HX30&lt;&gt;0),HY30-HX30,(IFERROR(VLOOKUP($B19,#REF!,11,FALSE),"")/30))</f>
        <v>#VALUE!</v>
      </c>
      <c r="HZ31" s="37" t="e">
        <f>IF(AND(HZ30&lt;&gt;0,HY30&lt;&gt;0),HZ30-HY30,(IFERROR(VLOOKUP($B19,#REF!,11,FALSE),"")/30))</f>
        <v>#VALUE!</v>
      </c>
      <c r="IA31" s="37" t="e">
        <f>IF(AND(IA30&lt;&gt;0,HZ30&lt;&gt;0),IA30-HZ30,(IFERROR(VLOOKUP($B19,#REF!,11,FALSE),"")/30))</f>
        <v>#VALUE!</v>
      </c>
      <c r="IB31" s="37" t="e">
        <f>IF(AND(IB30&lt;&gt;0,IA30&lt;&gt;0),IB30-IA30,(IFERROR(VLOOKUP($B19,#REF!,11,FALSE),"")/30))</f>
        <v>#VALUE!</v>
      </c>
      <c r="IC31" s="37" t="e">
        <f>IF(AND(IC30&lt;&gt;0,IB30&lt;&gt;0),IC30-IB30,(IFERROR(VLOOKUP($B19,#REF!,11,FALSE),"")/30))</f>
        <v>#VALUE!</v>
      </c>
      <c r="ID31" s="37" t="e">
        <f>IF(AND(ID30&lt;&gt;0,IC30&lt;&gt;0),ID30-IC30,(IFERROR(VLOOKUP($B19,#REF!,11,FALSE),"")/30))</f>
        <v>#VALUE!</v>
      </c>
      <c r="IE31" s="37" t="e">
        <f>IF(AND(IE30&lt;&gt;0,ID30&lt;&gt;0),IE30-ID30,(IFERROR(VLOOKUP($B19,#REF!,11,FALSE),"")/30))</f>
        <v>#VALUE!</v>
      </c>
      <c r="IF31" s="37" t="e">
        <f>IF(AND(IF30&lt;&gt;0,IE30&lt;&gt;0),IF30-IE30,(IFERROR(VLOOKUP($B19,#REF!,11,FALSE),"")/30))</f>
        <v>#VALUE!</v>
      </c>
      <c r="IG31" s="37" t="e">
        <f>IF(AND(IG30&lt;&gt;0,IF30&lt;&gt;0),IG30-IF30,(IFERROR(VLOOKUP($B19,#REF!,11,FALSE),"")/30))</f>
        <v>#VALUE!</v>
      </c>
      <c r="IH31" s="37" t="e">
        <f>IF(AND(IH30&lt;&gt;0,IG30&lt;&gt;0),IH30-IG30,(IFERROR(VLOOKUP($B19,#REF!,11,FALSE),"")/30))</f>
        <v>#VALUE!</v>
      </c>
      <c r="II31" s="37" t="e">
        <f>IF(AND(II30&lt;&gt;0,IH30&lt;&gt;0),II30-IH30,(IFERROR(VLOOKUP($B19,#REF!,11,FALSE),"")/30))</f>
        <v>#VALUE!</v>
      </c>
      <c r="IJ31" s="37" t="e">
        <f>IF(AND(IJ30&lt;&gt;0,II30&lt;&gt;0),IJ30-II30,(IFERROR(VLOOKUP($B19,#REF!,11,FALSE),"")/30))</f>
        <v>#VALUE!</v>
      </c>
      <c r="IK31" s="37" t="e">
        <f>IF(AND(IK30&lt;&gt;0,IJ30&lt;&gt;0),IK30-IJ30,(IFERROR(VLOOKUP($B19,#REF!,11,FALSE),"")/30))</f>
        <v>#VALUE!</v>
      </c>
      <c r="IL31" s="37" t="e">
        <f>IF(AND(IL30&lt;&gt;0,IK30&lt;&gt;0),IL30-IK30,(IFERROR(VLOOKUP($B19,#REF!,11,FALSE),"")/30))</f>
        <v>#VALUE!</v>
      </c>
      <c r="IM31" s="37" t="e">
        <f>IF(AND(IM30&lt;&gt;0,IL30&lt;&gt;0),IM30-IL30,(IFERROR(VLOOKUP($B19,#REF!,11,FALSE),"")/30))</f>
        <v>#VALUE!</v>
      </c>
      <c r="IN31" s="37" t="e">
        <f>IF(AND(IN30&lt;&gt;0,IM30&lt;&gt;0),IN30-IM30,(IFERROR(VLOOKUP($B19,#REF!,11,FALSE),"")/30))</f>
        <v>#VALUE!</v>
      </c>
      <c r="IO31" s="37" t="e">
        <f>IF(AND(IO30&lt;&gt;0,IN30&lt;&gt;0),IO30-IN30,(IFERROR(VLOOKUP($B19,#REF!,11,FALSE),"")/30))</f>
        <v>#VALUE!</v>
      </c>
      <c r="IP31" s="37" t="e">
        <f>IF(AND(IP30&lt;&gt;0,IO30&lt;&gt;0),IP30-IO30,(IFERROR(VLOOKUP($B19,#REF!,11,FALSE),"")/30))</f>
        <v>#VALUE!</v>
      </c>
      <c r="IQ31" s="37" t="e">
        <f>IF(AND(IQ30&lt;&gt;0,IP30&lt;&gt;0),IQ30-IP30,(IFERROR(VLOOKUP($B19,#REF!,12,FALSE),"")/30))</f>
        <v>#VALUE!</v>
      </c>
      <c r="IR31" s="37" t="e">
        <f>IF(AND(IR30&lt;&gt;0,IQ30&lt;&gt;0),IR30-IQ30,(IFERROR(VLOOKUP($B19,#REF!,12,FALSE),"")/30))</f>
        <v>#VALUE!</v>
      </c>
      <c r="IS31" s="37" t="e">
        <f>IF(AND(IS30&lt;&gt;0,IR30&lt;&gt;0),IS30-IR30,(IFERROR(VLOOKUP($B19,#REF!,12,FALSE),"")/30))</f>
        <v>#VALUE!</v>
      </c>
      <c r="IT31" s="37" t="e">
        <f>IF(AND(IT30&lt;&gt;0,IS30&lt;&gt;0),IT30-IS30,(IFERROR(VLOOKUP($B19,#REF!,12,FALSE),"")/30))</f>
        <v>#VALUE!</v>
      </c>
      <c r="IU31" s="37" t="e">
        <f>IF(AND(IU30&lt;&gt;0,IT30&lt;&gt;0),IU30-IT30,(IFERROR(VLOOKUP($B19,#REF!,12,FALSE),"")/30))</f>
        <v>#VALUE!</v>
      </c>
      <c r="IV31" s="37" t="e">
        <f>IF(AND(IV30&lt;&gt;0,IU30&lt;&gt;0),IV30-IU30,(IFERROR(VLOOKUP($B19,#REF!,12,FALSE),"")/30))</f>
        <v>#VALUE!</v>
      </c>
      <c r="IW31" s="37" t="e">
        <f>IF(AND(IW30&lt;&gt;0,IV30&lt;&gt;0),IW30-IV30,(IFERROR(VLOOKUP($B19,#REF!,12,FALSE),"")/30))</f>
        <v>#VALUE!</v>
      </c>
      <c r="IX31" s="37" t="e">
        <f>IF(AND(IX30&lt;&gt;0,IW30&lt;&gt;0),IX30-IW30,(IFERROR(VLOOKUP($B19,#REF!,12,FALSE),"")/30))</f>
        <v>#VALUE!</v>
      </c>
      <c r="IY31" s="37" t="e">
        <f>IF(AND(IY30&lt;&gt;0,IX30&lt;&gt;0),IY30-IX30,(IFERROR(VLOOKUP($B19,#REF!,12,FALSE),"")/30))</f>
        <v>#VALUE!</v>
      </c>
      <c r="IZ31" s="37" t="e">
        <f>IF(AND(IZ30&lt;&gt;0,IY30&lt;&gt;0),IZ30-IY30,(IFERROR(VLOOKUP($B19,#REF!,12,FALSE),"")/30))</f>
        <v>#VALUE!</v>
      </c>
      <c r="JA31" s="37" t="e">
        <f>IF(AND(JA30&lt;&gt;0,IZ30&lt;&gt;0),JA30-IZ30,(IFERROR(VLOOKUP($B19,#REF!,12,FALSE),"")/30))</f>
        <v>#VALUE!</v>
      </c>
      <c r="JB31" s="37" t="e">
        <f>IF(AND(JB30&lt;&gt;0,JA30&lt;&gt;0),JB30-JA30,(IFERROR(VLOOKUP($B19,#REF!,12,FALSE),"")/30))</f>
        <v>#VALUE!</v>
      </c>
      <c r="JC31" s="37" t="e">
        <f>IF(AND(JC30&lt;&gt;0,JB30&lt;&gt;0),JC30-JB30,(IFERROR(VLOOKUP($B19,#REF!,12,FALSE),"")/30))</f>
        <v>#VALUE!</v>
      </c>
      <c r="JD31" s="37" t="e">
        <f>IF(AND(JD30&lt;&gt;0,JC30&lt;&gt;0),JD30-JC30,(IFERROR(VLOOKUP($B19,#REF!,12,FALSE),"")/30))</f>
        <v>#VALUE!</v>
      </c>
      <c r="JE31" s="37" t="e">
        <f>IF(AND(JE30&lt;&gt;0,JD30&lt;&gt;0),JE30-JD30,(IFERROR(VLOOKUP($B19,#REF!,12,FALSE),"")/30))</f>
        <v>#VALUE!</v>
      </c>
      <c r="JF31" s="37" t="e">
        <f>IF(AND(JF30&lt;&gt;0,JE30&lt;&gt;0),JF30-JE30,(IFERROR(VLOOKUP($B19,#REF!,12,FALSE),"")/30))</f>
        <v>#VALUE!</v>
      </c>
      <c r="JG31" s="37" t="e">
        <f>IF(AND(JG30&lt;&gt;0,JF30&lt;&gt;0),JG30-JF30,(IFERROR(VLOOKUP($B19,#REF!,12,FALSE),"")/30))</f>
        <v>#VALUE!</v>
      </c>
      <c r="JH31" s="37" t="e">
        <f>IF(AND(JH30&lt;&gt;0,JG30&lt;&gt;0),JH30-JG30,(IFERROR(VLOOKUP($B19,#REF!,12,FALSE),"")/30))</f>
        <v>#VALUE!</v>
      </c>
      <c r="JI31" s="37" t="e">
        <f>IF(AND(JI30&lt;&gt;0,JH30&lt;&gt;0),JI30-JH30,(IFERROR(VLOOKUP($B19,#REF!,12,FALSE),"")/30))</f>
        <v>#VALUE!</v>
      </c>
      <c r="JJ31" s="37" t="e">
        <f>IF(AND(JJ30&lt;&gt;0,JI30&lt;&gt;0),JJ30-JI30,(IFERROR(VLOOKUP($B19,#REF!,12,FALSE),"")/30))</f>
        <v>#VALUE!</v>
      </c>
      <c r="JK31" s="37" t="e">
        <f>IF(AND(JK30&lt;&gt;0,JJ30&lt;&gt;0),JK30-JJ30,(IFERROR(VLOOKUP($B19,#REF!,12,FALSE),"")/30))</f>
        <v>#VALUE!</v>
      </c>
      <c r="JL31" s="37" t="e">
        <f>IF(AND(JL30&lt;&gt;0,JK30&lt;&gt;0),JL30-JK30,(IFERROR(VLOOKUP($B19,#REF!,12,FALSE),"")/30))</f>
        <v>#VALUE!</v>
      </c>
      <c r="JM31" s="37" t="e">
        <f>IF(AND(JM30&lt;&gt;0,JL30&lt;&gt;0),JM30-JL30,(IFERROR(VLOOKUP($B19,#REF!,12,FALSE),"")/30))</f>
        <v>#VALUE!</v>
      </c>
      <c r="JN31" s="37" t="e">
        <f>IF(AND(JN30&lt;&gt;0,JM30&lt;&gt;0),JN30-JM30,(IFERROR(VLOOKUP($B19,#REF!,12,FALSE),"")/30))</f>
        <v>#VALUE!</v>
      </c>
      <c r="JO31" s="37" t="e">
        <f>IF(AND(JO30&lt;&gt;0,JN30&lt;&gt;0),JO30-JN30,(IFERROR(VLOOKUP($B19,#REF!,12,FALSE),"")/30))</f>
        <v>#VALUE!</v>
      </c>
      <c r="JP31" s="37" t="e">
        <f>IF(AND(JP30&lt;&gt;0,JO30&lt;&gt;0),JP30-JO30,(IFERROR(VLOOKUP($B19,#REF!,12,FALSE),"")/30))</f>
        <v>#VALUE!</v>
      </c>
      <c r="JQ31" s="37" t="e">
        <f>IF(AND(JQ30&lt;&gt;0,JP30&lt;&gt;0),JQ30-JP30,(IFERROR(VLOOKUP($B19,#REF!,12,FALSE),"")/30))</f>
        <v>#VALUE!</v>
      </c>
      <c r="JR31" s="37" t="e">
        <f>IF(AND(JR30&lt;&gt;0,JQ30&lt;&gt;0),JR30-JQ30,(IFERROR(VLOOKUP($B19,#REF!,12,FALSE),"")/30))</f>
        <v>#VALUE!</v>
      </c>
      <c r="JS31" s="37" t="e">
        <f>IF(AND(JS30&lt;&gt;0,JR30&lt;&gt;0),JS30-JR30,(IFERROR(VLOOKUP($B19,#REF!,12,FALSE),"")/30))</f>
        <v>#VALUE!</v>
      </c>
      <c r="JT31" s="37" t="e">
        <f>IF(AND(JT30&lt;&gt;0,JS30&lt;&gt;0),JT30-JS30,(IFERROR(VLOOKUP($B19,#REF!,12,FALSE),"")/30))</f>
        <v>#VALUE!</v>
      </c>
      <c r="JU31" s="37" t="e">
        <f>IF(AND(JU30&lt;&gt;0,JT30&lt;&gt;0),JU30-JT30,(IFERROR(VLOOKUP($B19,#REF!,13,FALSE),"")/30))</f>
        <v>#VALUE!</v>
      </c>
      <c r="JV31" s="37" t="e">
        <f>IF(AND(JV30&lt;&gt;0,JU30&lt;&gt;0),JV30-JU30,(IFERROR(VLOOKUP($B19,#REF!,13,FALSE),"")/30))</f>
        <v>#VALUE!</v>
      </c>
      <c r="JW31" s="37" t="e">
        <f>IF(AND(JW30&lt;&gt;0,JV30&lt;&gt;0),JW30-JV30,(IFERROR(VLOOKUP($B19,#REF!,13,FALSE),"")/30))</f>
        <v>#VALUE!</v>
      </c>
      <c r="JX31" s="37" t="e">
        <f>IF(AND(JX30&lt;&gt;0,JW30&lt;&gt;0),JX30-JW30,(IFERROR(VLOOKUP($B19,#REF!,13,FALSE),"")/30))</f>
        <v>#VALUE!</v>
      </c>
      <c r="JY31" s="37" t="e">
        <f>IF(AND(JY30&lt;&gt;0,JX30&lt;&gt;0),JY30-JX30,(IFERROR(VLOOKUP($B19,#REF!,13,FALSE),"")/30))</f>
        <v>#VALUE!</v>
      </c>
      <c r="JZ31" s="37" t="e">
        <f>IF(AND(JZ30&lt;&gt;0,JY30&lt;&gt;0),JZ30-JY30,(IFERROR(VLOOKUP($B19,#REF!,13,FALSE),"")/30))</f>
        <v>#VALUE!</v>
      </c>
      <c r="KA31" s="37" t="e">
        <f>IF(AND(KA30&lt;&gt;0,JZ30&lt;&gt;0),KA30-JZ30,(IFERROR(VLOOKUP($B19,#REF!,13,FALSE),"")/30))</f>
        <v>#VALUE!</v>
      </c>
      <c r="KB31" s="37" t="e">
        <f>IF(AND(KB30&lt;&gt;0,KA30&lt;&gt;0),KB30-KA30,(IFERROR(VLOOKUP($B19,#REF!,13,FALSE),"")/30))</f>
        <v>#VALUE!</v>
      </c>
      <c r="KC31" s="37" t="e">
        <f>IF(AND(KC30&lt;&gt;0,KB30&lt;&gt;0),KC30-KB30,(IFERROR(VLOOKUP($B19,#REF!,13,FALSE),"")/30))</f>
        <v>#VALUE!</v>
      </c>
      <c r="KD31" s="37" t="e">
        <f>IF(AND(KD30&lt;&gt;0,KC30&lt;&gt;0),KD30-KC30,(IFERROR(VLOOKUP($B19,#REF!,13,FALSE),"")/30))</f>
        <v>#VALUE!</v>
      </c>
      <c r="KE31" s="37" t="e">
        <f>IF(AND(KE30&lt;&gt;0,KD30&lt;&gt;0),KE30-KD30,(IFERROR(VLOOKUP($B19,#REF!,13,FALSE),"")/30))</f>
        <v>#VALUE!</v>
      </c>
      <c r="KF31" s="37" t="e">
        <f>IF(AND(KF30&lt;&gt;0,KE30&lt;&gt;0),KF30-KE30,(IFERROR(VLOOKUP($B19,#REF!,13,FALSE),"")/30))</f>
        <v>#VALUE!</v>
      </c>
      <c r="KG31" s="37" t="e">
        <f>IF(AND(KG30&lt;&gt;0,KF30&lt;&gt;0),KG30-KF30,(IFERROR(VLOOKUP($B19,#REF!,13,FALSE),"")/30))</f>
        <v>#VALUE!</v>
      </c>
      <c r="KH31" s="37" t="e">
        <f>IF(AND(KH30&lt;&gt;0,KG30&lt;&gt;0),KH30-KG30,(IFERROR(VLOOKUP($B19,#REF!,13,FALSE),"")/30))</f>
        <v>#VALUE!</v>
      </c>
      <c r="KI31" s="37" t="e">
        <f>IF(AND(KI30&lt;&gt;0,KH30&lt;&gt;0),KI30-KH30,(IFERROR(VLOOKUP($B19,#REF!,13,FALSE),"")/30))</f>
        <v>#VALUE!</v>
      </c>
      <c r="KJ31" s="37" t="e">
        <f>IF(AND(KJ30&lt;&gt;0,KI30&lt;&gt;0),KJ30-KI30,(IFERROR(VLOOKUP($B19,#REF!,13,FALSE),"")/30))</f>
        <v>#VALUE!</v>
      </c>
      <c r="KK31" s="37" t="e">
        <f>IF(AND(KK30&lt;&gt;0,KJ30&lt;&gt;0),KK30-KJ30,(IFERROR(VLOOKUP($B19,#REF!,13,FALSE),"")/30))</f>
        <v>#VALUE!</v>
      </c>
      <c r="KL31" s="37" t="e">
        <f>IF(AND(KL30&lt;&gt;0,KK30&lt;&gt;0),KL30-KK30,(IFERROR(VLOOKUP($B19,#REF!,13,FALSE),"")/30))</f>
        <v>#VALUE!</v>
      </c>
      <c r="KM31" s="37" t="e">
        <f>IF(AND(KM30&lt;&gt;0,KL30&lt;&gt;0),KM30-KL30,(IFERROR(VLOOKUP($B19,#REF!,13,FALSE),"")/30))</f>
        <v>#VALUE!</v>
      </c>
      <c r="KN31" s="37" t="e">
        <f>IF(AND(KN30&lt;&gt;0,KM30&lt;&gt;0),KN30-KM30,(IFERROR(VLOOKUP($B19,#REF!,13,FALSE),"")/30))</f>
        <v>#VALUE!</v>
      </c>
      <c r="KO31" s="37" t="e">
        <f>IF(AND(KO30&lt;&gt;0,KN30&lt;&gt;0),KO30-KN30,(IFERROR(VLOOKUP($B19,#REF!,13,FALSE),"")/30))</f>
        <v>#VALUE!</v>
      </c>
      <c r="KP31" s="37" t="e">
        <f>IF(AND(KP30&lt;&gt;0,KO30&lt;&gt;0),KP30-KO30,(IFERROR(VLOOKUP($B19,#REF!,13,FALSE),"")/30))</f>
        <v>#VALUE!</v>
      </c>
      <c r="KQ31" s="37" t="e">
        <f>IF(AND(KQ30&lt;&gt;0,KP30&lt;&gt;0),KQ30-KP30,(IFERROR(VLOOKUP($B19,#REF!,13,FALSE),"")/30))</f>
        <v>#VALUE!</v>
      </c>
      <c r="KR31" s="37" t="e">
        <f>IF(AND(KR30&lt;&gt;0,KQ30&lt;&gt;0),KR30-KQ30,(IFERROR(VLOOKUP($B19,#REF!,13,FALSE),"")/30))</f>
        <v>#VALUE!</v>
      </c>
      <c r="KS31" s="37" t="e">
        <f>IF(AND(KS30&lt;&gt;0,KR30&lt;&gt;0),KS30-KR30,(IFERROR(VLOOKUP($B19,#REF!,13,FALSE),"")/30))</f>
        <v>#VALUE!</v>
      </c>
      <c r="KT31" s="37" t="e">
        <f>IF(AND(KT30&lt;&gt;0,KS30&lt;&gt;0),KT30-KS30,(IFERROR(VLOOKUP($B19,#REF!,13,FALSE),"")/30))</f>
        <v>#VALUE!</v>
      </c>
      <c r="KU31" s="37" t="e">
        <f>IF(AND(KU30&lt;&gt;0,KT30&lt;&gt;0),KU30-KT30,(IFERROR(VLOOKUP($B19,#REF!,13,FALSE),"")/30))</f>
        <v>#VALUE!</v>
      </c>
      <c r="KV31" s="37" t="e">
        <f>IF(AND(KV30&lt;&gt;0,KU30&lt;&gt;0),KV30-KU30,(IFERROR(VLOOKUP($B19,#REF!,13,FALSE),"")/30))</f>
        <v>#VALUE!</v>
      </c>
      <c r="KW31" s="37" t="e">
        <f>IF(AND(KW30&lt;&gt;0,KV30&lt;&gt;0),KW30-KV30,(IFERROR(VLOOKUP($B19,#REF!,13,FALSE),"")/30))</f>
        <v>#VALUE!</v>
      </c>
      <c r="KX31" s="37" t="e">
        <f>IF(AND(KX30&lt;&gt;0,KW30&lt;&gt;0),KX30-KW30,(IFERROR(VLOOKUP($B19,#REF!,13,FALSE),"")/30))</f>
        <v>#VALUE!</v>
      </c>
      <c r="KY31" s="37" t="e">
        <f>IF(AND(KY30&lt;&gt;0,KX30&lt;&gt;0),KY30-KX30,(IFERROR(VLOOKUP($B19,#REF!,13,FALSE),"")/30))</f>
        <v>#VALUE!</v>
      </c>
      <c r="KZ31" s="37" t="e">
        <f>IF(AND(KZ30&lt;&gt;0,KY30&lt;&gt;0),KZ30-KY30,(IFERROR(VLOOKUP($B19,#REF!,14,FALSE),"")/30))</f>
        <v>#VALUE!</v>
      </c>
      <c r="LA31" s="37" t="e">
        <f>IF(AND(LA30&lt;&gt;0,KZ30&lt;&gt;0),LA30-KZ30,(IFERROR(VLOOKUP($B19,#REF!,14,FALSE),"")/30))</f>
        <v>#VALUE!</v>
      </c>
      <c r="LB31" s="37" t="e">
        <f>IF(AND(LB30&lt;&gt;0,LA30&lt;&gt;0),LB30-LA30,(IFERROR(VLOOKUP($B19,#REF!,14,FALSE),"")/30))</f>
        <v>#VALUE!</v>
      </c>
      <c r="LC31" s="37" t="e">
        <f>IF(AND(LC30&lt;&gt;0,LB30&lt;&gt;0),LC30-LB30,(IFERROR(VLOOKUP($B19,#REF!,14,FALSE),"")/30))</f>
        <v>#VALUE!</v>
      </c>
      <c r="LD31" s="37" t="e">
        <f>IF(AND(LD30&lt;&gt;0,LC30&lt;&gt;0),LD30-LC30,(IFERROR(VLOOKUP($B19,#REF!,14,FALSE),"")/30))</f>
        <v>#VALUE!</v>
      </c>
      <c r="LE31" s="37" t="e">
        <f>IF(AND(LE30&lt;&gt;0,LD30&lt;&gt;0),LE30-LD30,(IFERROR(VLOOKUP($B19,#REF!,14,FALSE),"")/30))</f>
        <v>#VALUE!</v>
      </c>
      <c r="LF31" s="37" t="e">
        <f>IF(AND(LF30&lt;&gt;0,LE30&lt;&gt;0),LF30-LE30,(IFERROR(VLOOKUP($B19,#REF!,14,FALSE),"")/30))</f>
        <v>#VALUE!</v>
      </c>
      <c r="LG31" s="37" t="e">
        <f>IF(AND(LG30&lt;&gt;0,LF30&lt;&gt;0),LG30-LF30,(IFERROR(VLOOKUP($B19,#REF!,14,FALSE),"")/30))</f>
        <v>#VALUE!</v>
      </c>
      <c r="LH31" s="37" t="e">
        <f>IF(AND(LH30&lt;&gt;0,LG30&lt;&gt;0),LH30-LG30,(IFERROR(VLOOKUP($B19,#REF!,14,FALSE),"")/30))</f>
        <v>#VALUE!</v>
      </c>
      <c r="LI31" s="37" t="e">
        <f>IF(AND(LI30&lt;&gt;0,LH30&lt;&gt;0),LI30-LH30,(IFERROR(VLOOKUP($B19,#REF!,14,FALSE),"")/30))</f>
        <v>#VALUE!</v>
      </c>
      <c r="LJ31" s="37" t="e">
        <f>IF(AND(LJ30&lt;&gt;0,LI30&lt;&gt;0),LJ30-LI30,(IFERROR(VLOOKUP($B19,#REF!,14,FALSE),"")/30))</f>
        <v>#VALUE!</v>
      </c>
      <c r="LK31" s="37" t="e">
        <f>IF(AND(LK30&lt;&gt;0,LJ30&lt;&gt;0),LK30-LJ30,(IFERROR(VLOOKUP($B19,#REF!,14,FALSE),"")/30))</f>
        <v>#VALUE!</v>
      </c>
      <c r="LL31" s="37" t="e">
        <f>IF(AND(LL30&lt;&gt;0,LK30&lt;&gt;0),LL30-LK30,(IFERROR(VLOOKUP($B19,#REF!,14,FALSE),"")/30))</f>
        <v>#VALUE!</v>
      </c>
      <c r="LM31" s="37" t="e">
        <f>IF(AND(LM30&lt;&gt;0,LL30&lt;&gt;0),LM30-LL30,(IFERROR(VLOOKUP($B19,#REF!,14,FALSE),"")/30))</f>
        <v>#VALUE!</v>
      </c>
      <c r="LN31" s="37" t="e">
        <f>IF(AND(LN30&lt;&gt;0,LM30&lt;&gt;0),LN30-LM30,(IFERROR(VLOOKUP($B19,#REF!,14,FALSE),"")/30))</f>
        <v>#VALUE!</v>
      </c>
      <c r="LO31" s="37" t="e">
        <f>IF(AND(LO30&lt;&gt;0,LN30&lt;&gt;0),LO30-LN30,(IFERROR(VLOOKUP($B19,#REF!,14,FALSE),"")/30))</f>
        <v>#VALUE!</v>
      </c>
      <c r="LP31" s="37" t="e">
        <f>IF(AND(LP30&lt;&gt;0,LO30&lt;&gt;0),LP30-LO30,(IFERROR(VLOOKUP($B19,#REF!,14,FALSE),"")/30))</f>
        <v>#VALUE!</v>
      </c>
      <c r="LQ31" s="37" t="e">
        <f>IF(AND(LQ30&lt;&gt;0,LP30&lt;&gt;0),LQ30-LP30,(IFERROR(VLOOKUP($B19,#REF!,14,FALSE),"")/30))</f>
        <v>#VALUE!</v>
      </c>
      <c r="LR31" s="37" t="e">
        <f>IF(AND(LR30&lt;&gt;0,LQ30&lt;&gt;0),LR30-LQ30,(IFERROR(VLOOKUP($B19,#REF!,14,FALSE),"")/30))</f>
        <v>#VALUE!</v>
      </c>
      <c r="LS31" s="37" t="e">
        <f>IF(AND(LS30&lt;&gt;0,LR30&lt;&gt;0),LS30-LR30,(IFERROR(VLOOKUP($B19,#REF!,14,FALSE),"")/30))</f>
        <v>#VALUE!</v>
      </c>
      <c r="LT31" s="37" t="e">
        <f>IF(AND(LT30&lt;&gt;0,LS30&lt;&gt;0),LT30-LS30,(IFERROR(VLOOKUP($B19,#REF!,14,FALSE),"")/30))</f>
        <v>#VALUE!</v>
      </c>
      <c r="LU31" s="37" t="e">
        <f>IF(AND(LU30&lt;&gt;0,LT30&lt;&gt;0),LU30-LT30,(IFERROR(VLOOKUP($B19,#REF!,14,FALSE),"")/30))</f>
        <v>#VALUE!</v>
      </c>
      <c r="LV31" s="37" t="e">
        <f>IF(AND(LV30&lt;&gt;0,LU30&lt;&gt;0),LV30-LU30,(IFERROR(VLOOKUP($B19,#REF!,14,FALSE),"")/30))</f>
        <v>#VALUE!</v>
      </c>
      <c r="LW31" s="37" t="e">
        <f>IF(AND(LW30&lt;&gt;0,LV30&lt;&gt;0),LW30-LV30,(IFERROR(VLOOKUP($B19,#REF!,14,FALSE),"")/30))</f>
        <v>#VALUE!</v>
      </c>
      <c r="LX31" s="37" t="e">
        <f>IF(AND(LX30&lt;&gt;0,LW30&lt;&gt;0),LX30-LW30,(IFERROR(VLOOKUP($B19,#REF!,14,FALSE),"")/30))</f>
        <v>#VALUE!</v>
      </c>
      <c r="LY31" s="37" t="e">
        <f>IF(AND(LY30&lt;&gt;0,LX30&lt;&gt;0),LY30-LX30,(IFERROR(VLOOKUP($B19,#REF!,14,FALSE),"")/30))</f>
        <v>#VALUE!</v>
      </c>
      <c r="LZ31" s="37" t="e">
        <f>IF(AND(LZ30&lt;&gt;0,LY30&lt;&gt;0),LZ30-LY30,(IFERROR(VLOOKUP($B19,#REF!,14,FALSE),"")/30))</f>
        <v>#VALUE!</v>
      </c>
      <c r="MA31" s="37" t="e">
        <f>IF(AND(MA30&lt;&gt;0,LZ30&lt;&gt;0),MA30-LZ30,(IFERROR(VLOOKUP($B19,#REF!,14,FALSE),"")/30))</f>
        <v>#VALUE!</v>
      </c>
      <c r="MB31" s="37" t="e">
        <f>IF(AND(MB30&lt;&gt;0,MA30&lt;&gt;0),MB30-MA30,(IFERROR(VLOOKUP($B19,#REF!,14,FALSE),"")/30))</f>
        <v>#VALUE!</v>
      </c>
      <c r="MC31" s="37" t="e">
        <f>IF(AND(MC30&lt;&gt;0,MB30&lt;&gt;0),MC30-MB30,(IFERROR(VLOOKUP($B19,#REF!,14,FALSE),"")/30))</f>
        <v>#VALUE!</v>
      </c>
      <c r="MD31" s="37" t="e">
        <f>IF(AND(MD30&lt;&gt;0,MC30&lt;&gt;0),MD30-MC30,(IFERROR(VLOOKUP($B19,#REF!,15,FALSE),"")/30))</f>
        <v>#VALUE!</v>
      </c>
      <c r="ME31" s="37" t="e">
        <f>IF(AND(ME30&lt;&gt;0,MD30&lt;&gt;0),ME30-MD30,(IFERROR(VLOOKUP($B19,#REF!,15,FALSE),"")/30))</f>
        <v>#VALUE!</v>
      </c>
      <c r="MF31" s="37" t="e">
        <f>IF(AND(MF30&lt;&gt;0,ME30&lt;&gt;0),MF30-ME30,(IFERROR(VLOOKUP($B19,#REF!,15,FALSE),"")/30))</f>
        <v>#VALUE!</v>
      </c>
      <c r="MG31" s="37" t="e">
        <f>IF(AND(MG30&lt;&gt;0,MF30&lt;&gt;0),MG30-MF30,(IFERROR(VLOOKUP($B19,#REF!,15,FALSE),"")/30))</f>
        <v>#VALUE!</v>
      </c>
      <c r="MH31" s="37" t="e">
        <f>IF(AND(MH30&lt;&gt;0,MG30&lt;&gt;0),MH30-MG30,(IFERROR(VLOOKUP($B19,#REF!,15,FALSE),"")/30))</f>
        <v>#VALUE!</v>
      </c>
      <c r="MI31" s="37" t="e">
        <f>IF(AND(MI30&lt;&gt;0,MH30&lt;&gt;0),MI30-MH30,(IFERROR(VLOOKUP($B19,#REF!,15,FALSE),"")/30))</f>
        <v>#VALUE!</v>
      </c>
      <c r="MJ31" s="37" t="e">
        <f>IF(AND(MJ30&lt;&gt;0,MI30&lt;&gt;0),MJ30-MI30,(IFERROR(VLOOKUP($B19,#REF!,15,FALSE),"")/30))</f>
        <v>#VALUE!</v>
      </c>
      <c r="MK31" s="37" t="e">
        <f>IF(AND(MK30&lt;&gt;0,MJ30&lt;&gt;0),MK30-MJ30,(IFERROR(VLOOKUP($B19,#REF!,15,FALSE),"")/30))</f>
        <v>#VALUE!</v>
      </c>
      <c r="ML31" s="37" t="e">
        <f>IF(AND(ML30&lt;&gt;0,MK30&lt;&gt;0),ML30-MK30,(IFERROR(VLOOKUP($B19,#REF!,15,FALSE),"")/30))</f>
        <v>#VALUE!</v>
      </c>
      <c r="MM31" s="37" t="e">
        <f>IF(AND(MM30&lt;&gt;0,ML30&lt;&gt;0),MM30-ML30,(IFERROR(VLOOKUP($B19,#REF!,15,FALSE),"")/30))</f>
        <v>#VALUE!</v>
      </c>
      <c r="MN31" s="37" t="e">
        <f>IF(AND(MN30&lt;&gt;0,MM30&lt;&gt;0),MN30-MM30,(IFERROR(VLOOKUP($B19,#REF!,15,FALSE),"")/30))</f>
        <v>#VALUE!</v>
      </c>
      <c r="MO31" s="37" t="e">
        <f>IF(AND(MO30&lt;&gt;0,MN30&lt;&gt;0),MO30-MN30,(IFERROR(VLOOKUP($B19,#REF!,15,FALSE),"")/30))</f>
        <v>#VALUE!</v>
      </c>
      <c r="MP31" s="37" t="e">
        <f>IF(AND(MP30&lt;&gt;0,MO30&lt;&gt;0),MP30-MO30,(IFERROR(VLOOKUP($B19,#REF!,15,FALSE),"")/30))</f>
        <v>#VALUE!</v>
      </c>
      <c r="MQ31" s="37" t="e">
        <f>IF(AND(MQ30&lt;&gt;0,MP30&lt;&gt;0),MQ30-MP30,(IFERROR(VLOOKUP($B19,#REF!,15,FALSE),"")/30))</f>
        <v>#VALUE!</v>
      </c>
      <c r="MR31" s="37" t="e">
        <f>IF(AND(MR30&lt;&gt;0,MQ30&lt;&gt;0),MR30-MQ30,(IFERROR(VLOOKUP($B19,#REF!,15,FALSE),"")/30))</f>
        <v>#VALUE!</v>
      </c>
      <c r="MS31" s="37" t="e">
        <f>IF(AND(MS30&lt;&gt;0,MR30&lt;&gt;0),MS30-MR30,(IFERROR(VLOOKUP($B19,#REF!,15,FALSE),"")/30))</f>
        <v>#VALUE!</v>
      </c>
      <c r="MT31" s="37" t="e">
        <f>IF(AND(MT30&lt;&gt;0,MS30&lt;&gt;0),MT30-MS30,(IFERROR(VLOOKUP($B19,#REF!,15,FALSE),"")/30))</f>
        <v>#VALUE!</v>
      </c>
      <c r="MU31" s="37" t="e">
        <f>IF(AND(MU30&lt;&gt;0,MT30&lt;&gt;0),MU30-MT30,(IFERROR(VLOOKUP($B19,#REF!,15,FALSE),"")/30))</f>
        <v>#VALUE!</v>
      </c>
      <c r="MV31" s="37" t="e">
        <f>IF(AND(MV30&lt;&gt;0,MU30&lt;&gt;0),MV30-MU30,(IFERROR(VLOOKUP($B19,#REF!,15,FALSE),"")/30))</f>
        <v>#VALUE!</v>
      </c>
      <c r="MW31" s="37" t="e">
        <f>IF(AND(MW30&lt;&gt;0,MV30&lt;&gt;0),MW30-MV30,(IFERROR(VLOOKUP($B19,#REF!,15,FALSE),"")/30))</f>
        <v>#VALUE!</v>
      </c>
      <c r="MX31" s="37" t="e">
        <f>IF(AND(MX30&lt;&gt;0,MW30&lt;&gt;0),MX30-MW30,(IFERROR(VLOOKUP($B19,#REF!,15,FALSE),"")/30))</f>
        <v>#VALUE!</v>
      </c>
      <c r="MY31" s="37" t="e">
        <f>IF(AND(MY30&lt;&gt;0,MX30&lt;&gt;0),MY30-MX30,(IFERROR(VLOOKUP($B19,#REF!,15,FALSE),"")/30))</f>
        <v>#VALUE!</v>
      </c>
      <c r="MZ31" s="37" t="e">
        <f>IF(AND(MZ30&lt;&gt;0,MY30&lt;&gt;0),MZ30-MY30,(IFERROR(VLOOKUP($B19,#REF!,15,FALSE),"")/30))</f>
        <v>#VALUE!</v>
      </c>
      <c r="NA31" s="37" t="e">
        <f>IF(AND(NA30&lt;&gt;0,MZ30&lt;&gt;0),NA30-MZ30,(IFERROR(VLOOKUP($B19,#REF!,15,FALSE),"")/30))</f>
        <v>#VALUE!</v>
      </c>
      <c r="NB31" s="37" t="e">
        <f>IF(AND(NB30&lt;&gt;0,NA30&lt;&gt;0),NB30-NA30,(IFERROR(VLOOKUP($B19,#REF!,15,FALSE),"")/30))</f>
        <v>#VALUE!</v>
      </c>
      <c r="NC31" s="37" t="e">
        <f>IF(AND(NC30&lt;&gt;0,NB30&lt;&gt;0),NC30-NB30,(IFERROR(VLOOKUP($B19,#REF!,15,FALSE),"")/30))</f>
        <v>#VALUE!</v>
      </c>
      <c r="ND31" s="37" t="e">
        <f>IF(AND(ND30&lt;&gt;0,NC30&lt;&gt;0),ND30-NC30,(IFERROR(VLOOKUP($B19,#REF!,15,FALSE),"")/30))</f>
        <v>#VALUE!</v>
      </c>
      <c r="NE31" s="37" t="e">
        <f>IF(AND(NE30&lt;&gt;0,ND30&lt;&gt;0),NE30-ND30,(IFERROR(VLOOKUP($B19,#REF!,15,FALSE),"")/30))</f>
        <v>#VALUE!</v>
      </c>
      <c r="NF31" s="37" t="e">
        <f>IF(AND(NF30&lt;&gt;0,NE30&lt;&gt;0),NF30-NE30,(IFERROR(VLOOKUP($B19,#REF!,15,FALSE),"")/30))</f>
        <v>#VALUE!</v>
      </c>
      <c r="NG31" s="37" t="e">
        <f>IF(AND(NG30&lt;&gt;0,NF30&lt;&gt;0),NG30-NF30,(IFERROR(VLOOKUP($B19,#REF!,15,FALSE),"")/30))</f>
        <v>#VALUE!</v>
      </c>
      <c r="NH31" s="37" t="e">
        <f>IF(AND(NH30&lt;&gt;0,NG30&lt;&gt;0),NH30-NG30,(IFERROR(VLOOKUP($B19,#REF!,15,FALSE),"")/30))</f>
        <v>#VALUE!</v>
      </c>
    </row>
    <row r="32" spans="1:372" s="39" customFormat="1" ht="15" thickBot="1" x14ac:dyDescent="0.25">
      <c r="A32" s="19" t="str">
        <f>IFERROR(VLOOKUP(B32,#REF!,2,FALSE)," ")</f>
        <v xml:space="preserve"> </v>
      </c>
      <c r="B32" s="20">
        <v>70661</v>
      </c>
      <c r="C32" s="1053" t="str">
        <f>IFERROR(VLOOKUP(B32,Claves!A:G,4,FALSE)," ")</f>
        <v>KNASA KOTEX NATURALS ANATOMICA SA 10X10</v>
      </c>
      <c r="D32" s="1053"/>
      <c r="E32" s="1053"/>
      <c r="F32" s="1054"/>
      <c r="G32" s="28">
        <v>0</v>
      </c>
      <c r="H32" s="28">
        <f t="shared" ref="H32:BS32" si="37">H43/H$4</f>
        <v>0</v>
      </c>
      <c r="I32" s="28">
        <f t="shared" si="37"/>
        <v>0</v>
      </c>
      <c r="J32" s="28">
        <f t="shared" si="37"/>
        <v>1.244</v>
      </c>
      <c r="K32" s="28">
        <f t="shared" si="37"/>
        <v>6.5354999999999999</v>
      </c>
      <c r="L32" s="28">
        <f t="shared" si="37"/>
        <v>57.219599999999993</v>
      </c>
      <c r="M32" s="28">
        <f t="shared" si="37"/>
        <v>52.164999999999992</v>
      </c>
      <c r="N32" s="28">
        <f t="shared" si="37"/>
        <v>45.781285714285715</v>
      </c>
      <c r="O32" s="28">
        <f t="shared" si="37"/>
        <v>0</v>
      </c>
      <c r="P32" s="28">
        <f t="shared" si="37"/>
        <v>0</v>
      </c>
      <c r="Q32" s="28">
        <f t="shared" si="37"/>
        <v>48.704999999999998</v>
      </c>
      <c r="R32" s="28">
        <f t="shared" si="37"/>
        <v>51.06818181818182</v>
      </c>
      <c r="S32" s="28">
        <f t="shared" si="37"/>
        <v>52.72625</v>
      </c>
      <c r="T32" s="28">
        <f t="shared" si="37"/>
        <v>55.565692307692302</v>
      </c>
      <c r="U32" s="28">
        <f t="shared" si="37"/>
        <v>58.746571428571428</v>
      </c>
      <c r="V32" s="28">
        <f t="shared" si="37"/>
        <v>0</v>
      </c>
      <c r="W32" s="28">
        <f t="shared" si="37"/>
        <v>0</v>
      </c>
      <c r="X32" s="28">
        <f t="shared" si="37"/>
        <v>55.717705882352945</v>
      </c>
      <c r="Y32" s="28">
        <f t="shared" si="37"/>
        <v>52.580611111111111</v>
      </c>
      <c r="Z32" s="28">
        <f t="shared" si="37"/>
        <v>50.874789473684217</v>
      </c>
      <c r="AA32" s="28">
        <f t="shared" si="37"/>
        <v>50.609400000000001</v>
      </c>
      <c r="AB32" s="28">
        <f t="shared" si="37"/>
        <v>53.108285714285721</v>
      </c>
      <c r="AC32" s="28">
        <f t="shared" si="37"/>
        <v>0</v>
      </c>
      <c r="AD32" s="28">
        <f t="shared" si="37"/>
        <v>0</v>
      </c>
      <c r="AE32" s="28">
        <f t="shared" si="37"/>
        <v>57.581499999999984</v>
      </c>
      <c r="AF32" s="28">
        <f t="shared" si="37"/>
        <v>55.696559999999984</v>
      </c>
      <c r="AG32" s="28">
        <f t="shared" si="37"/>
        <v>55.96765384615383</v>
      </c>
      <c r="AH32" s="28">
        <f t="shared" si="37"/>
        <v>54.365148148148144</v>
      </c>
      <c r="AI32" s="28">
        <f t="shared" si="37"/>
        <v>0</v>
      </c>
      <c r="AJ32" s="28">
        <f t="shared" si="37"/>
        <v>0</v>
      </c>
      <c r="AK32" s="28">
        <f t="shared" si="37"/>
        <v>0</v>
      </c>
      <c r="AL32" s="28">
        <f t="shared" si="37"/>
        <v>71.567483870967749</v>
      </c>
      <c r="AM32" s="28">
        <f t="shared" si="37"/>
        <v>2375.462</v>
      </c>
      <c r="AN32" s="28">
        <f t="shared" si="37"/>
        <v>-4.1074999999999999</v>
      </c>
      <c r="AO32" s="28">
        <f t="shared" si="37"/>
        <v>150.39666666666665</v>
      </c>
      <c r="AP32" s="28">
        <f t="shared" si="37"/>
        <v>168.26224999999999</v>
      </c>
      <c r="AQ32" s="28">
        <f t="shared" si="37"/>
        <v>0</v>
      </c>
      <c r="AR32" s="28">
        <f t="shared" si="37"/>
        <v>0</v>
      </c>
      <c r="AS32" s="28">
        <f t="shared" si="37"/>
        <v>0</v>
      </c>
      <c r="AT32" s="28">
        <f t="shared" si="37"/>
        <v>104.486875</v>
      </c>
      <c r="AU32" s="28">
        <f t="shared" si="37"/>
        <v>175.87677777777779</v>
      </c>
      <c r="AV32" s="28">
        <f t="shared" si="37"/>
        <v>166.50609999999998</v>
      </c>
      <c r="AW32" s="28">
        <f t="shared" si="37"/>
        <v>160.60481818181822</v>
      </c>
      <c r="AX32" s="28">
        <f t="shared" si="37"/>
        <v>0</v>
      </c>
      <c r="AY32" s="28">
        <f t="shared" si="37"/>
        <v>0</v>
      </c>
      <c r="AZ32" s="28">
        <f t="shared" si="37"/>
        <v>137.60771428571431</v>
      </c>
      <c r="BA32" s="28">
        <f t="shared" si="37"/>
        <v>139.88786666666667</v>
      </c>
      <c r="BB32" s="28">
        <f t="shared" si="37"/>
        <v>137.54106250000001</v>
      </c>
      <c r="BC32" s="28">
        <f t="shared" si="37"/>
        <v>139.42558823529413</v>
      </c>
      <c r="BD32" s="28">
        <f t="shared" si="37"/>
        <v>137.44822222222223</v>
      </c>
      <c r="BE32" s="28">
        <f t="shared" si="37"/>
        <v>0</v>
      </c>
      <c r="BF32" s="28">
        <f t="shared" si="37"/>
        <v>0</v>
      </c>
      <c r="BG32" s="28">
        <f t="shared" si="37"/>
        <v>128.91104761904762</v>
      </c>
      <c r="BH32" s="28">
        <f t="shared" si="37"/>
        <v>123.93427272727273</v>
      </c>
      <c r="BI32" s="28">
        <f t="shared" si="37"/>
        <v>119.52017391304348</v>
      </c>
      <c r="BJ32" s="28">
        <f t="shared" si="37"/>
        <v>115.00704166666668</v>
      </c>
      <c r="BK32" s="28">
        <f t="shared" si="37"/>
        <v>116.92047999999997</v>
      </c>
      <c r="BL32" s="28">
        <f t="shared" si="37"/>
        <v>0</v>
      </c>
      <c r="BM32" s="28">
        <f t="shared" si="37"/>
        <v>0</v>
      </c>
      <c r="BN32" s="28">
        <f t="shared" si="37"/>
        <v>113.33060714285713</v>
      </c>
      <c r="BO32" s="28">
        <f t="shared" si="37"/>
        <v>3252.4389999999999</v>
      </c>
      <c r="BP32" s="28">
        <f t="shared" si="37"/>
        <v>4.8555000000000001</v>
      </c>
      <c r="BQ32" s="28">
        <f t="shared" si="37"/>
        <v>11.952</v>
      </c>
      <c r="BR32" s="28">
        <f t="shared" si="37"/>
        <v>20.5425</v>
      </c>
      <c r="BS32" s="28">
        <f t="shared" si="37"/>
        <v>0</v>
      </c>
      <c r="BT32" s="28">
        <f t="shared" ref="BT32:EE32" si="38">BT43/BT$4</f>
        <v>0</v>
      </c>
      <c r="BU32" s="28">
        <f t="shared" si="38"/>
        <v>41.085000000000001</v>
      </c>
      <c r="BV32" s="28">
        <f t="shared" si="38"/>
        <v>46.407375000000002</v>
      </c>
      <c r="BW32" s="28">
        <f t="shared" si="38"/>
        <v>46.147999999999996</v>
      </c>
      <c r="BX32" s="28">
        <f t="shared" si="38"/>
        <v>50.422900000000006</v>
      </c>
      <c r="BY32" s="28">
        <f t="shared" si="38"/>
        <v>59.148909090909093</v>
      </c>
      <c r="BZ32" s="28">
        <f t="shared" si="38"/>
        <v>0</v>
      </c>
      <c r="CA32" s="28">
        <f t="shared" si="38"/>
        <v>0</v>
      </c>
      <c r="CB32" s="28">
        <f t="shared" si="38"/>
        <v>61.09421428571428</v>
      </c>
      <c r="CC32" s="28">
        <f t="shared" si="38"/>
        <v>60.357866666666659</v>
      </c>
      <c r="CD32" s="28">
        <f t="shared" si="38"/>
        <v>62.608187499999993</v>
      </c>
      <c r="CE32" s="28">
        <f t="shared" si="38"/>
        <v>70.833411764705872</v>
      </c>
      <c r="CF32" s="28">
        <f t="shared" si="38"/>
        <v>68.682722222222225</v>
      </c>
      <c r="CG32" s="28">
        <f t="shared" si="38"/>
        <v>0</v>
      </c>
      <c r="CH32" s="28">
        <f t="shared" si="38"/>
        <v>0</v>
      </c>
      <c r="CI32" s="28">
        <f t="shared" si="38"/>
        <v>70.680809523809529</v>
      </c>
      <c r="CJ32" s="28">
        <f t="shared" si="38"/>
        <v>67.63781818181819</v>
      </c>
      <c r="CK32" s="28">
        <f t="shared" si="38"/>
        <v>75.22</v>
      </c>
      <c r="CL32" s="28">
        <f t="shared" si="38"/>
        <v>72.739458333333332</v>
      </c>
      <c r="CM32" s="28">
        <f t="shared" si="38"/>
        <v>0</v>
      </c>
      <c r="CN32" s="28">
        <f t="shared" si="38"/>
        <v>0</v>
      </c>
      <c r="CO32" s="28">
        <f t="shared" si="38"/>
        <v>0</v>
      </c>
      <c r="CP32" s="28">
        <f t="shared" si="38"/>
        <v>0</v>
      </c>
      <c r="CQ32" s="28">
        <f t="shared" si="38"/>
        <v>0</v>
      </c>
      <c r="CR32" s="28">
        <f t="shared" si="38"/>
        <v>0</v>
      </c>
      <c r="CS32" s="28">
        <f t="shared" si="38"/>
        <v>47.880548387096773</v>
      </c>
      <c r="CT32" s="28">
        <f t="shared" si="38"/>
        <v>0</v>
      </c>
      <c r="CU32" s="28">
        <f t="shared" si="38"/>
        <v>0</v>
      </c>
      <c r="CV32" s="28">
        <f t="shared" si="38"/>
        <v>0</v>
      </c>
      <c r="CW32" s="28">
        <f t="shared" si="38"/>
        <v>0</v>
      </c>
      <c r="CX32" s="28">
        <f t="shared" si="38"/>
        <v>0</v>
      </c>
      <c r="CY32" s="28">
        <f t="shared" si="38"/>
        <v>0</v>
      </c>
      <c r="CZ32" s="28">
        <f t="shared" si="38"/>
        <v>0</v>
      </c>
      <c r="DA32" s="28">
        <f t="shared" si="38"/>
        <v>0</v>
      </c>
      <c r="DB32" s="28">
        <f t="shared" si="38"/>
        <v>0</v>
      </c>
      <c r="DC32" s="28">
        <f t="shared" si="38"/>
        <v>0</v>
      </c>
      <c r="DD32" s="28">
        <f t="shared" si="38"/>
        <v>0</v>
      </c>
      <c r="DE32" s="28">
        <f t="shared" si="38"/>
        <v>0</v>
      </c>
      <c r="DF32" s="28">
        <f t="shared" si="38"/>
        <v>0</v>
      </c>
      <c r="DG32" s="28">
        <f t="shared" si="38"/>
        <v>0</v>
      </c>
      <c r="DH32" s="28">
        <f t="shared" si="38"/>
        <v>0</v>
      </c>
      <c r="DI32" s="28">
        <f t="shared" si="38"/>
        <v>0</v>
      </c>
      <c r="DJ32" s="28">
        <f t="shared" si="38"/>
        <v>0</v>
      </c>
      <c r="DK32" s="28">
        <f t="shared" si="38"/>
        <v>0</v>
      </c>
      <c r="DL32" s="28">
        <f t="shared" si="38"/>
        <v>0</v>
      </c>
      <c r="DM32" s="28">
        <f t="shared" si="38"/>
        <v>0</v>
      </c>
      <c r="DN32" s="28">
        <f t="shared" si="38"/>
        <v>0</v>
      </c>
      <c r="DO32" s="28">
        <f t="shared" si="38"/>
        <v>0</v>
      </c>
      <c r="DP32" s="28">
        <f t="shared" si="38"/>
        <v>0</v>
      </c>
      <c r="DQ32" s="28">
        <f t="shared" si="38"/>
        <v>0</v>
      </c>
      <c r="DR32" s="28">
        <f t="shared" si="38"/>
        <v>0</v>
      </c>
      <c r="DS32" s="28">
        <f t="shared" si="38"/>
        <v>0</v>
      </c>
      <c r="DT32" s="28">
        <f t="shared" si="38"/>
        <v>0</v>
      </c>
      <c r="DU32" s="28">
        <f t="shared" si="38"/>
        <v>0</v>
      </c>
      <c r="DV32" s="28">
        <f t="shared" si="38"/>
        <v>0</v>
      </c>
      <c r="DW32" s="28">
        <f t="shared" si="38"/>
        <v>0</v>
      </c>
      <c r="DX32" s="28">
        <f t="shared" si="38"/>
        <v>0</v>
      </c>
      <c r="DY32" s="28">
        <f t="shared" si="38"/>
        <v>0</v>
      </c>
      <c r="DZ32" s="28">
        <f t="shared" si="38"/>
        <v>0</v>
      </c>
      <c r="EA32" s="28">
        <f t="shared" si="38"/>
        <v>0</v>
      </c>
      <c r="EB32" s="28">
        <f t="shared" si="38"/>
        <v>0</v>
      </c>
      <c r="EC32" s="28">
        <f t="shared" si="38"/>
        <v>0</v>
      </c>
      <c r="ED32" s="28">
        <f t="shared" si="38"/>
        <v>0</v>
      </c>
      <c r="EE32" s="28">
        <f t="shared" si="38"/>
        <v>0</v>
      </c>
      <c r="EF32" s="28">
        <f t="shared" ref="EF32:FB32" si="39">EF43/EF$4</f>
        <v>0</v>
      </c>
      <c r="EG32" s="28">
        <f t="shared" si="39"/>
        <v>0</v>
      </c>
      <c r="EH32" s="28">
        <f t="shared" si="39"/>
        <v>0</v>
      </c>
      <c r="EI32" s="28">
        <f t="shared" si="39"/>
        <v>0</v>
      </c>
      <c r="EJ32" s="28">
        <f t="shared" si="39"/>
        <v>0</v>
      </c>
      <c r="EK32" s="28">
        <f t="shared" si="39"/>
        <v>0</v>
      </c>
      <c r="EL32" s="28">
        <f t="shared" si="39"/>
        <v>0</v>
      </c>
      <c r="EM32" s="28">
        <f t="shared" si="39"/>
        <v>0</v>
      </c>
      <c r="EN32" s="28">
        <f t="shared" si="39"/>
        <v>0</v>
      </c>
      <c r="EO32" s="28">
        <f t="shared" si="39"/>
        <v>0</v>
      </c>
      <c r="EP32" s="28">
        <f t="shared" si="39"/>
        <v>0</v>
      </c>
      <c r="EQ32" s="28">
        <f t="shared" si="39"/>
        <v>0</v>
      </c>
      <c r="ER32" s="28">
        <f t="shared" si="39"/>
        <v>0</v>
      </c>
      <c r="ES32" s="28">
        <f t="shared" si="39"/>
        <v>0</v>
      </c>
      <c r="ET32" s="28">
        <f t="shared" si="39"/>
        <v>0</v>
      </c>
      <c r="EU32" s="28">
        <f t="shared" si="39"/>
        <v>0</v>
      </c>
      <c r="EV32" s="28">
        <f t="shared" si="39"/>
        <v>0</v>
      </c>
      <c r="EW32" s="28">
        <f t="shared" si="39"/>
        <v>0</v>
      </c>
      <c r="EX32" s="28">
        <f t="shared" si="39"/>
        <v>0</v>
      </c>
      <c r="EY32" s="28">
        <f t="shared" si="39"/>
        <v>0</v>
      </c>
      <c r="EZ32" s="28">
        <f t="shared" si="39"/>
        <v>0</v>
      </c>
      <c r="FA32" s="28">
        <f t="shared" si="39"/>
        <v>0</v>
      </c>
      <c r="FB32" s="28">
        <f t="shared" si="39"/>
        <v>0</v>
      </c>
      <c r="FC32" s="28">
        <f t="shared" ref="FC32:GQ32" si="40">FC43/FC$4</f>
        <v>0</v>
      </c>
      <c r="FD32" s="28">
        <f t="shared" si="40"/>
        <v>0</v>
      </c>
      <c r="FE32" s="28">
        <f t="shared" si="40"/>
        <v>0</v>
      </c>
      <c r="FF32" s="28">
        <f t="shared" si="40"/>
        <v>0</v>
      </c>
      <c r="FG32" s="28">
        <f t="shared" si="40"/>
        <v>0</v>
      </c>
      <c r="FH32" s="28">
        <f t="shared" si="40"/>
        <v>0</v>
      </c>
      <c r="FI32" s="28">
        <f t="shared" si="40"/>
        <v>157.14285714285714</v>
      </c>
      <c r="FJ32" s="28">
        <f t="shared" si="40"/>
        <v>0</v>
      </c>
      <c r="FK32" s="28">
        <f t="shared" si="40"/>
        <v>0</v>
      </c>
      <c r="FL32" s="28">
        <f t="shared" si="40"/>
        <v>110</v>
      </c>
      <c r="FM32" s="28">
        <f t="shared" si="40"/>
        <v>0</v>
      </c>
      <c r="FN32" s="28">
        <f t="shared" si="40"/>
        <v>0</v>
      </c>
      <c r="FO32" s="28">
        <f t="shared" si="40"/>
        <v>84.615384615384613</v>
      </c>
      <c r="FP32" s="28">
        <f t="shared" si="40"/>
        <v>0</v>
      </c>
      <c r="FQ32" s="28">
        <f t="shared" si="40"/>
        <v>73.333333333333329</v>
      </c>
      <c r="FR32" s="28">
        <f t="shared" si="40"/>
        <v>0</v>
      </c>
      <c r="FS32" s="28">
        <f t="shared" si="40"/>
        <v>0</v>
      </c>
      <c r="FT32" s="28">
        <f t="shared" si="40"/>
        <v>0</v>
      </c>
      <c r="FU32" s="28">
        <f t="shared" si="40"/>
        <v>0</v>
      </c>
      <c r="FV32" s="28">
        <f t="shared" si="40"/>
        <v>0</v>
      </c>
      <c r="FW32" s="28">
        <f t="shared" si="40"/>
        <v>0</v>
      </c>
      <c r="FX32" s="28">
        <f t="shared" si="40"/>
        <v>0</v>
      </c>
      <c r="FY32" s="28">
        <f t="shared" si="40"/>
        <v>0</v>
      </c>
      <c r="FZ32" s="28">
        <f t="shared" si="40"/>
        <v>0</v>
      </c>
      <c r="GA32" s="28">
        <f t="shared" si="40"/>
        <v>0</v>
      </c>
      <c r="GB32" s="28">
        <f t="shared" si="40"/>
        <v>0</v>
      </c>
      <c r="GC32" s="28">
        <f t="shared" si="40"/>
        <v>0</v>
      </c>
      <c r="GD32" s="28">
        <f t="shared" si="40"/>
        <v>0</v>
      </c>
      <c r="GE32" s="28">
        <f t="shared" si="40"/>
        <v>0</v>
      </c>
      <c r="GF32" s="28">
        <f t="shared" si="40"/>
        <v>0</v>
      </c>
      <c r="GG32" s="28">
        <f t="shared" si="40"/>
        <v>0</v>
      </c>
      <c r="GH32" s="28">
        <f t="shared" si="40"/>
        <v>0</v>
      </c>
      <c r="GI32" s="28">
        <f t="shared" si="40"/>
        <v>0</v>
      </c>
      <c r="GJ32" s="28">
        <f t="shared" si="40"/>
        <v>0</v>
      </c>
      <c r="GK32" s="28">
        <f t="shared" si="40"/>
        <v>0</v>
      </c>
      <c r="GL32" s="28">
        <f t="shared" si="40"/>
        <v>0</v>
      </c>
      <c r="GM32" s="28">
        <f t="shared" si="40"/>
        <v>0</v>
      </c>
      <c r="GN32" s="28">
        <f t="shared" si="40"/>
        <v>0</v>
      </c>
      <c r="GO32" s="28">
        <f t="shared" si="40"/>
        <v>0</v>
      </c>
      <c r="GP32" s="28">
        <f t="shared" si="40"/>
        <v>0</v>
      </c>
      <c r="GQ32" s="28">
        <f t="shared" si="40"/>
        <v>0</v>
      </c>
      <c r="GR32" s="28">
        <f t="shared" ref="GR32:JC32" si="41">GR43/GR$4</f>
        <v>0</v>
      </c>
      <c r="GS32" s="28">
        <f t="shared" si="41"/>
        <v>0</v>
      </c>
      <c r="GT32" s="28">
        <f t="shared" si="41"/>
        <v>0</v>
      </c>
      <c r="GU32" s="28">
        <f t="shared" si="41"/>
        <v>0</v>
      </c>
      <c r="GV32" s="28">
        <f t="shared" si="41"/>
        <v>0</v>
      </c>
      <c r="GW32" s="28">
        <f t="shared" si="41"/>
        <v>0</v>
      </c>
      <c r="GX32" s="28">
        <f t="shared" si="41"/>
        <v>0</v>
      </c>
      <c r="GY32" s="28">
        <f t="shared" si="41"/>
        <v>0</v>
      </c>
      <c r="GZ32" s="28">
        <f t="shared" si="41"/>
        <v>0</v>
      </c>
      <c r="HA32" s="28">
        <f t="shared" si="41"/>
        <v>0</v>
      </c>
      <c r="HB32" s="28">
        <f t="shared" si="41"/>
        <v>0</v>
      </c>
      <c r="HC32" s="28">
        <f t="shared" si="41"/>
        <v>0</v>
      </c>
      <c r="HD32" s="28">
        <f t="shared" si="41"/>
        <v>0</v>
      </c>
      <c r="HE32" s="28">
        <f t="shared" si="41"/>
        <v>0</v>
      </c>
      <c r="HF32" s="28">
        <f t="shared" si="41"/>
        <v>0</v>
      </c>
      <c r="HG32" s="28">
        <f t="shared" si="41"/>
        <v>0</v>
      </c>
      <c r="HH32" s="28">
        <f t="shared" si="41"/>
        <v>0</v>
      </c>
      <c r="HI32" s="28">
        <f t="shared" si="41"/>
        <v>0</v>
      </c>
      <c r="HJ32" s="28">
        <f t="shared" si="41"/>
        <v>0</v>
      </c>
      <c r="HK32" s="28">
        <f t="shared" si="41"/>
        <v>0</v>
      </c>
      <c r="HL32" s="28">
        <f t="shared" si="41"/>
        <v>0</v>
      </c>
      <c r="HM32" s="28">
        <f t="shared" si="41"/>
        <v>0</v>
      </c>
      <c r="HN32" s="28">
        <f t="shared" si="41"/>
        <v>0</v>
      </c>
      <c r="HO32" s="28">
        <f t="shared" si="41"/>
        <v>0</v>
      </c>
      <c r="HP32" s="28">
        <f t="shared" si="41"/>
        <v>0</v>
      </c>
      <c r="HQ32" s="28">
        <f t="shared" si="41"/>
        <v>0</v>
      </c>
      <c r="HR32" s="28">
        <f t="shared" si="41"/>
        <v>0</v>
      </c>
      <c r="HS32" s="28">
        <f t="shared" si="41"/>
        <v>0</v>
      </c>
      <c r="HT32" s="28">
        <f t="shared" si="41"/>
        <v>0</v>
      </c>
      <c r="HU32" s="28">
        <f t="shared" si="41"/>
        <v>0</v>
      </c>
      <c r="HV32" s="28">
        <f t="shared" si="41"/>
        <v>0</v>
      </c>
      <c r="HW32" s="28">
        <f t="shared" si="41"/>
        <v>0</v>
      </c>
      <c r="HX32" s="28">
        <f t="shared" si="41"/>
        <v>0</v>
      </c>
      <c r="HY32" s="28">
        <f t="shared" si="41"/>
        <v>0</v>
      </c>
      <c r="HZ32" s="28">
        <f t="shared" si="41"/>
        <v>0</v>
      </c>
      <c r="IA32" s="28">
        <f t="shared" si="41"/>
        <v>0</v>
      </c>
      <c r="IB32" s="28">
        <f t="shared" si="41"/>
        <v>0</v>
      </c>
      <c r="IC32" s="28">
        <f t="shared" si="41"/>
        <v>0</v>
      </c>
      <c r="ID32" s="28">
        <f t="shared" si="41"/>
        <v>0</v>
      </c>
      <c r="IE32" s="28">
        <f t="shared" si="41"/>
        <v>0</v>
      </c>
      <c r="IF32" s="28">
        <f t="shared" si="41"/>
        <v>0</v>
      </c>
      <c r="IG32" s="28">
        <f t="shared" si="41"/>
        <v>0</v>
      </c>
      <c r="IH32" s="28">
        <f t="shared" si="41"/>
        <v>0</v>
      </c>
      <c r="II32" s="28">
        <f t="shared" si="41"/>
        <v>0</v>
      </c>
      <c r="IJ32" s="28">
        <f t="shared" si="41"/>
        <v>0</v>
      </c>
      <c r="IK32" s="28">
        <f t="shared" si="41"/>
        <v>0</v>
      </c>
      <c r="IL32" s="28">
        <f t="shared" si="41"/>
        <v>0</v>
      </c>
      <c r="IM32" s="28">
        <f t="shared" si="41"/>
        <v>0</v>
      </c>
      <c r="IN32" s="28">
        <f t="shared" si="41"/>
        <v>0</v>
      </c>
      <c r="IO32" s="28">
        <f t="shared" si="41"/>
        <v>0</v>
      </c>
      <c r="IP32" s="28">
        <f t="shared" si="41"/>
        <v>0</v>
      </c>
      <c r="IQ32" s="28">
        <f t="shared" si="41"/>
        <v>0</v>
      </c>
      <c r="IR32" s="28">
        <f t="shared" si="41"/>
        <v>0</v>
      </c>
      <c r="IS32" s="28">
        <f t="shared" si="41"/>
        <v>0</v>
      </c>
      <c r="IT32" s="28">
        <f t="shared" si="41"/>
        <v>0</v>
      </c>
      <c r="IU32" s="28">
        <f t="shared" si="41"/>
        <v>0</v>
      </c>
      <c r="IV32" s="28">
        <f t="shared" si="41"/>
        <v>0</v>
      </c>
      <c r="IW32" s="28">
        <f t="shared" si="41"/>
        <v>0</v>
      </c>
      <c r="IX32" s="28">
        <f t="shared" si="41"/>
        <v>0</v>
      </c>
      <c r="IY32" s="28">
        <f t="shared" si="41"/>
        <v>0</v>
      </c>
      <c r="IZ32" s="28">
        <f t="shared" si="41"/>
        <v>0</v>
      </c>
      <c r="JA32" s="28">
        <f t="shared" si="41"/>
        <v>0</v>
      </c>
      <c r="JB32" s="28">
        <f t="shared" si="41"/>
        <v>0</v>
      </c>
      <c r="JC32" s="28">
        <f t="shared" si="41"/>
        <v>0</v>
      </c>
      <c r="JD32" s="28">
        <f t="shared" ref="JD32:LO32" si="42">JD43/JD$4</f>
        <v>0</v>
      </c>
      <c r="JE32" s="28">
        <f t="shared" si="42"/>
        <v>0</v>
      </c>
      <c r="JF32" s="28">
        <f t="shared" si="42"/>
        <v>0</v>
      </c>
      <c r="JG32" s="28">
        <f t="shared" si="42"/>
        <v>0</v>
      </c>
      <c r="JH32" s="28">
        <f t="shared" si="42"/>
        <v>0</v>
      </c>
      <c r="JI32" s="28">
        <f t="shared" si="42"/>
        <v>0</v>
      </c>
      <c r="JJ32" s="28">
        <f t="shared" si="42"/>
        <v>0</v>
      </c>
      <c r="JK32" s="28">
        <f t="shared" si="42"/>
        <v>0</v>
      </c>
      <c r="JL32" s="28">
        <f t="shared" si="42"/>
        <v>0</v>
      </c>
      <c r="JM32" s="28">
        <f t="shared" si="42"/>
        <v>0</v>
      </c>
      <c r="JN32" s="28">
        <f t="shared" si="42"/>
        <v>0</v>
      </c>
      <c r="JO32" s="28">
        <f t="shared" si="42"/>
        <v>0</v>
      </c>
      <c r="JP32" s="28">
        <f t="shared" si="42"/>
        <v>0</v>
      </c>
      <c r="JQ32" s="28">
        <f t="shared" si="42"/>
        <v>0</v>
      </c>
      <c r="JR32" s="28">
        <f t="shared" si="42"/>
        <v>0</v>
      </c>
      <c r="JS32" s="28">
        <f t="shared" si="42"/>
        <v>0</v>
      </c>
      <c r="JT32" s="28">
        <f t="shared" si="42"/>
        <v>0</v>
      </c>
      <c r="JU32" s="28">
        <f t="shared" si="42"/>
        <v>0</v>
      </c>
      <c r="JV32" s="28">
        <f t="shared" si="42"/>
        <v>0</v>
      </c>
      <c r="JW32" s="28">
        <f t="shared" si="42"/>
        <v>0</v>
      </c>
      <c r="JX32" s="28">
        <f t="shared" si="42"/>
        <v>0</v>
      </c>
      <c r="JY32" s="28">
        <f t="shared" si="42"/>
        <v>0</v>
      </c>
      <c r="JZ32" s="28">
        <f t="shared" si="42"/>
        <v>0</v>
      </c>
      <c r="KA32" s="28">
        <f t="shared" si="42"/>
        <v>0</v>
      </c>
      <c r="KB32" s="28">
        <f t="shared" si="42"/>
        <v>0</v>
      </c>
      <c r="KC32" s="28">
        <f t="shared" si="42"/>
        <v>0</v>
      </c>
      <c r="KD32" s="28">
        <f t="shared" si="42"/>
        <v>0</v>
      </c>
      <c r="KE32" s="28">
        <f t="shared" si="42"/>
        <v>0</v>
      </c>
      <c r="KF32" s="28">
        <f t="shared" si="42"/>
        <v>0</v>
      </c>
      <c r="KG32" s="28">
        <f t="shared" si="42"/>
        <v>0</v>
      </c>
      <c r="KH32" s="28">
        <f t="shared" si="42"/>
        <v>0</v>
      </c>
      <c r="KI32" s="28">
        <f t="shared" si="42"/>
        <v>0</v>
      </c>
      <c r="KJ32" s="28">
        <f t="shared" si="42"/>
        <v>0</v>
      </c>
      <c r="KK32" s="28">
        <f t="shared" si="42"/>
        <v>0</v>
      </c>
      <c r="KL32" s="28">
        <f t="shared" si="42"/>
        <v>0</v>
      </c>
      <c r="KM32" s="28">
        <f t="shared" si="42"/>
        <v>0</v>
      </c>
      <c r="KN32" s="28">
        <f t="shared" si="42"/>
        <v>0</v>
      </c>
      <c r="KO32" s="28">
        <f t="shared" si="42"/>
        <v>0</v>
      </c>
      <c r="KP32" s="28">
        <f t="shared" si="42"/>
        <v>0</v>
      </c>
      <c r="KQ32" s="28">
        <f t="shared" si="42"/>
        <v>0</v>
      </c>
      <c r="KR32" s="28">
        <f t="shared" si="42"/>
        <v>0</v>
      </c>
      <c r="KS32" s="28">
        <f t="shared" si="42"/>
        <v>0</v>
      </c>
      <c r="KT32" s="28">
        <f t="shared" si="42"/>
        <v>0</v>
      </c>
      <c r="KU32" s="28">
        <f t="shared" si="42"/>
        <v>0</v>
      </c>
      <c r="KV32" s="28">
        <f t="shared" si="42"/>
        <v>0</v>
      </c>
      <c r="KW32" s="28">
        <f t="shared" si="42"/>
        <v>0</v>
      </c>
      <c r="KX32" s="28">
        <f t="shared" si="42"/>
        <v>0</v>
      </c>
      <c r="KY32" s="28">
        <f t="shared" si="42"/>
        <v>0</v>
      </c>
      <c r="KZ32" s="28">
        <f t="shared" si="42"/>
        <v>0</v>
      </c>
      <c r="LA32" s="28">
        <f t="shared" si="42"/>
        <v>0</v>
      </c>
      <c r="LB32" s="28">
        <f t="shared" si="42"/>
        <v>0</v>
      </c>
      <c r="LC32" s="28">
        <f t="shared" si="42"/>
        <v>0</v>
      </c>
      <c r="LD32" s="28">
        <f t="shared" si="42"/>
        <v>0</v>
      </c>
      <c r="LE32" s="28">
        <f t="shared" si="42"/>
        <v>0</v>
      </c>
      <c r="LF32" s="28">
        <f t="shared" si="42"/>
        <v>0</v>
      </c>
      <c r="LG32" s="28">
        <f t="shared" si="42"/>
        <v>0</v>
      </c>
      <c r="LH32" s="28">
        <f t="shared" si="42"/>
        <v>0</v>
      </c>
      <c r="LI32" s="28">
        <f t="shared" si="42"/>
        <v>0</v>
      </c>
      <c r="LJ32" s="28">
        <f t="shared" si="42"/>
        <v>0</v>
      </c>
      <c r="LK32" s="28">
        <f t="shared" si="42"/>
        <v>0</v>
      </c>
      <c r="LL32" s="28">
        <f t="shared" si="42"/>
        <v>0</v>
      </c>
      <c r="LM32" s="28">
        <f t="shared" si="42"/>
        <v>0</v>
      </c>
      <c r="LN32" s="28">
        <f t="shared" si="42"/>
        <v>0</v>
      </c>
      <c r="LO32" s="28">
        <f t="shared" si="42"/>
        <v>0</v>
      </c>
      <c r="LP32" s="28">
        <f t="shared" ref="LP32:NH32" si="43">LP43/LP$4</f>
        <v>0</v>
      </c>
      <c r="LQ32" s="28">
        <f t="shared" si="43"/>
        <v>0</v>
      </c>
      <c r="LR32" s="28">
        <f t="shared" si="43"/>
        <v>0</v>
      </c>
      <c r="LS32" s="28">
        <f t="shared" si="43"/>
        <v>0</v>
      </c>
      <c r="LT32" s="28">
        <f t="shared" si="43"/>
        <v>0</v>
      </c>
      <c r="LU32" s="28">
        <f t="shared" si="43"/>
        <v>0</v>
      </c>
      <c r="LV32" s="28">
        <f t="shared" si="43"/>
        <v>0</v>
      </c>
      <c r="LW32" s="28">
        <f t="shared" si="43"/>
        <v>0</v>
      </c>
      <c r="LX32" s="28">
        <f t="shared" si="43"/>
        <v>0</v>
      </c>
      <c r="LY32" s="28">
        <f t="shared" si="43"/>
        <v>0</v>
      </c>
      <c r="LZ32" s="28">
        <f t="shared" si="43"/>
        <v>0</v>
      </c>
      <c r="MA32" s="28">
        <f t="shared" si="43"/>
        <v>0</v>
      </c>
      <c r="MB32" s="28">
        <f t="shared" si="43"/>
        <v>0</v>
      </c>
      <c r="MC32" s="28">
        <f t="shared" si="43"/>
        <v>0</v>
      </c>
      <c r="MD32" s="28">
        <f t="shared" si="43"/>
        <v>0</v>
      </c>
      <c r="ME32" s="28">
        <f t="shared" si="43"/>
        <v>0</v>
      </c>
      <c r="MF32" s="28">
        <f t="shared" si="43"/>
        <v>0</v>
      </c>
      <c r="MG32" s="28">
        <f t="shared" si="43"/>
        <v>0</v>
      </c>
      <c r="MH32" s="28">
        <f t="shared" si="43"/>
        <v>0</v>
      </c>
      <c r="MI32" s="28">
        <f t="shared" si="43"/>
        <v>0</v>
      </c>
      <c r="MJ32" s="28">
        <f t="shared" si="43"/>
        <v>0</v>
      </c>
      <c r="MK32" s="28">
        <f t="shared" si="43"/>
        <v>0</v>
      </c>
      <c r="ML32" s="28">
        <f t="shared" si="43"/>
        <v>0</v>
      </c>
      <c r="MM32" s="28">
        <f t="shared" si="43"/>
        <v>0</v>
      </c>
      <c r="MN32" s="28">
        <f t="shared" si="43"/>
        <v>0</v>
      </c>
      <c r="MO32" s="28">
        <f t="shared" si="43"/>
        <v>0</v>
      </c>
      <c r="MP32" s="28">
        <f t="shared" si="43"/>
        <v>0</v>
      </c>
      <c r="MQ32" s="28">
        <f t="shared" si="43"/>
        <v>0</v>
      </c>
      <c r="MR32" s="28">
        <f t="shared" si="43"/>
        <v>0</v>
      </c>
      <c r="MS32" s="28">
        <f t="shared" si="43"/>
        <v>0</v>
      </c>
      <c r="MT32" s="28">
        <f t="shared" si="43"/>
        <v>0</v>
      </c>
      <c r="MU32" s="28">
        <f t="shared" si="43"/>
        <v>0</v>
      </c>
      <c r="MV32" s="28">
        <f t="shared" si="43"/>
        <v>0</v>
      </c>
      <c r="MW32" s="28">
        <f t="shared" si="43"/>
        <v>0</v>
      </c>
      <c r="MX32" s="28">
        <f t="shared" si="43"/>
        <v>0</v>
      </c>
      <c r="MY32" s="28">
        <f t="shared" si="43"/>
        <v>0</v>
      </c>
      <c r="MZ32" s="28">
        <f t="shared" si="43"/>
        <v>0</v>
      </c>
      <c r="NA32" s="28">
        <f t="shared" si="43"/>
        <v>0</v>
      </c>
      <c r="NB32" s="28">
        <f t="shared" si="43"/>
        <v>0</v>
      </c>
      <c r="NC32" s="28">
        <f t="shared" si="43"/>
        <v>0</v>
      </c>
      <c r="ND32" s="28">
        <f t="shared" si="43"/>
        <v>0</v>
      </c>
      <c r="NE32" s="28">
        <f t="shared" si="43"/>
        <v>0</v>
      </c>
      <c r="NF32" s="28">
        <f t="shared" si="43"/>
        <v>0</v>
      </c>
      <c r="NG32" s="28">
        <f t="shared" si="43"/>
        <v>0</v>
      </c>
      <c r="NH32" s="28">
        <f t="shared" si="43"/>
        <v>0</v>
      </c>
    </row>
    <row r="33" spans="1:372" s="32" customFormat="1" ht="14.4" outlineLevel="1" x14ac:dyDescent="0.25">
      <c r="A33" s="21"/>
      <c r="B33" s="22"/>
      <c r="C33" s="23"/>
      <c r="D33" s="23"/>
      <c r="E33" s="26" t="s">
        <v>217</v>
      </c>
      <c r="F33" s="24"/>
      <c r="G33" s="30">
        <v>0</v>
      </c>
      <c r="H33" s="31" t="e">
        <f>((IFERROR(VLOOKUP($B32,Mes!$C$79:$AV$131,MATCH(H$1,Mes!$C$3:$AV$3,0),FALSE),""))*1000)</f>
        <v>#VALUE!</v>
      </c>
      <c r="I33" s="31" t="e">
        <f>((IFERROR(VLOOKUP($B32,Mes!$C$79:$AV$131,MATCH(I$1,Mes!$C$3:$AV$3,0),FALSE),""))*1000)</f>
        <v>#VALUE!</v>
      </c>
      <c r="J33" s="31" t="e">
        <f>((IFERROR(VLOOKUP($B32,Mes!$C$79:$AV$131,MATCH(J$1,Mes!$C$3:$AV$3,0),FALSE),""))*1000)</f>
        <v>#VALUE!</v>
      </c>
      <c r="K33" s="31" t="e">
        <f>((IFERROR(VLOOKUP($B32,Mes!$C$79:$AV$131,MATCH(K$1,Mes!$C$3:$AV$3,0),FALSE),""))*1000)</f>
        <v>#VALUE!</v>
      </c>
      <c r="L33" s="31" t="e">
        <f>((IFERROR(VLOOKUP($B32,Mes!$C$79:$AV$131,MATCH(L$1,Mes!$C$3:$AV$3,0),FALSE),""))*1000)</f>
        <v>#VALUE!</v>
      </c>
      <c r="M33" s="31" t="e">
        <f>((IFERROR(VLOOKUP($B32,Mes!$C$79:$AV$131,MATCH(M$1,Mes!$C$3:$AV$3,0),FALSE),""))*1000)</f>
        <v>#VALUE!</v>
      </c>
      <c r="N33" s="31" t="e">
        <f>((IFERROR(VLOOKUP($B32,Mes!$C$79:$AV$131,MATCH(N$1,Mes!$C$3:$AV$3,0),FALSE),""))*1000)</f>
        <v>#VALUE!</v>
      </c>
      <c r="O33" s="31" t="e">
        <f>((IFERROR(VLOOKUP($B32,Mes!$C$79:$AV$131,MATCH(O$1,Mes!$C$3:$AV$3,0),FALSE),""))*1000)</f>
        <v>#VALUE!</v>
      </c>
      <c r="P33" s="31" t="e">
        <f>((IFERROR(VLOOKUP($B32,Mes!$C$79:$AV$131,MATCH(P$1,Mes!$C$3:$AV$3,0),FALSE),""))*1000)</f>
        <v>#VALUE!</v>
      </c>
      <c r="Q33" s="31" t="e">
        <f>((IFERROR(VLOOKUP($B32,Mes!$C$79:$AV$131,MATCH(Q$1,Mes!$C$3:$AV$3,0),FALSE),""))*1000)</f>
        <v>#VALUE!</v>
      </c>
      <c r="R33" s="31" t="e">
        <f>((IFERROR(VLOOKUP($B32,Mes!$C$79:$AV$131,MATCH(R$1,Mes!$C$3:$AV$3,0),FALSE),""))*1000)</f>
        <v>#VALUE!</v>
      </c>
      <c r="S33" s="31" t="e">
        <f>((IFERROR(VLOOKUP($B32,Mes!$C$79:$AV$131,MATCH(S$1,Mes!$C$3:$AV$3,0),FALSE),""))*1000)</f>
        <v>#VALUE!</v>
      </c>
      <c r="T33" s="31" t="e">
        <f>((IFERROR(VLOOKUP($B32,Mes!$C$79:$AV$131,MATCH(T$1,Mes!$C$3:$AV$3,0),FALSE),""))*1000)</f>
        <v>#VALUE!</v>
      </c>
      <c r="U33" s="31" t="e">
        <f>((IFERROR(VLOOKUP($B32,Mes!$C$79:$AV$131,MATCH(U$1,Mes!$C$3:$AV$3,0),FALSE),""))*1000)</f>
        <v>#VALUE!</v>
      </c>
      <c r="V33" s="31" t="e">
        <f>((IFERROR(VLOOKUP($B32,Mes!$C$79:$AV$131,MATCH(V$1,Mes!$C$3:$AV$3,0),FALSE),""))*1000)</f>
        <v>#VALUE!</v>
      </c>
      <c r="W33" s="31" t="e">
        <f>((IFERROR(VLOOKUP($B32,Mes!$C$79:$AV$131,MATCH(W$1,Mes!$C$3:$AV$3,0),FALSE),""))*1000)</f>
        <v>#VALUE!</v>
      </c>
      <c r="X33" s="31" t="e">
        <f>((IFERROR(VLOOKUP($B32,Mes!$C$79:$AV$131,MATCH(X$1,Mes!$C$3:$AV$3,0),FALSE),""))*1000)</f>
        <v>#VALUE!</v>
      </c>
      <c r="Y33" s="31" t="e">
        <f>((IFERROR(VLOOKUP($B32,Mes!$C$79:$AV$131,MATCH(Y$1,Mes!$C$3:$AV$3,0),FALSE),""))*1000)</f>
        <v>#VALUE!</v>
      </c>
      <c r="Z33" s="31" t="e">
        <f>((IFERROR(VLOOKUP($B32,Mes!$C$79:$AV$131,MATCH(Z$1,Mes!$C$3:$AV$3,0),FALSE),""))*1000)</f>
        <v>#VALUE!</v>
      </c>
      <c r="AA33" s="31" t="e">
        <f>((IFERROR(VLOOKUP($B32,Mes!$C$79:$AV$131,MATCH(AA$1,Mes!$C$3:$AV$3,0),FALSE),""))*1000)</f>
        <v>#VALUE!</v>
      </c>
      <c r="AB33" s="31" t="e">
        <f>((IFERROR(VLOOKUP($B32,Mes!$C$79:$AV$131,MATCH(AB$1,Mes!$C$3:$AV$3,0),FALSE),""))*1000)</f>
        <v>#VALUE!</v>
      </c>
      <c r="AC33" s="31" t="e">
        <f>((IFERROR(VLOOKUP($B32,Mes!$C$79:$AV$131,MATCH(AC$1,Mes!$C$3:$AV$3,0),FALSE),""))*1000)</f>
        <v>#VALUE!</v>
      </c>
      <c r="AD33" s="31" t="e">
        <f>((IFERROR(VLOOKUP($B32,Mes!$C$79:$AV$131,MATCH(AD$1,Mes!$C$3:$AV$3,0),FALSE),""))*1000)</f>
        <v>#VALUE!</v>
      </c>
      <c r="AE33" s="31" t="e">
        <f>((IFERROR(VLOOKUP($B32,Mes!$C$79:$AV$131,MATCH(AE$1,Mes!$C$3:$AV$3,0),FALSE),""))*1000)</f>
        <v>#VALUE!</v>
      </c>
      <c r="AF33" s="31" t="e">
        <f>((IFERROR(VLOOKUP($B32,Mes!$C$79:$AV$131,MATCH(AF$1,Mes!$C$3:$AV$3,0),FALSE),""))*1000)</f>
        <v>#VALUE!</v>
      </c>
      <c r="AG33" s="31" t="e">
        <f>((IFERROR(VLOOKUP($B32,Mes!$C$79:$AV$131,MATCH(AG$1,Mes!$C$3:$AV$3,0),FALSE),""))*1000)</f>
        <v>#VALUE!</v>
      </c>
      <c r="AH33" s="31" t="e">
        <f>((IFERROR(VLOOKUP($B32,Mes!$C$79:$AV$131,MATCH(AH$1,Mes!$C$3:$AV$3,0),FALSE),""))*1000)</f>
        <v>#VALUE!</v>
      </c>
      <c r="AI33" s="31" t="e">
        <f>((IFERROR(VLOOKUP($B32,Mes!$C$79:$AV$131,MATCH(AI$1,Mes!$C$3:$AV$3,0),FALSE),""))*1000)</f>
        <v>#VALUE!</v>
      </c>
      <c r="AJ33" s="31" t="e">
        <f>((IFERROR(VLOOKUP($B32,Mes!$C$79:$AV$131,MATCH(AJ$1,Mes!$C$3:$AV$3,0),FALSE),""))*1000)</f>
        <v>#VALUE!</v>
      </c>
      <c r="AK33" s="31" t="e">
        <f>((IFERROR(VLOOKUP($B32,Mes!$C$79:$AV$131,MATCH(AK$1,Mes!$C$3:$AV$3,0),FALSE),""))*1000)</f>
        <v>#VALUE!</v>
      </c>
      <c r="AL33" s="31" t="e">
        <f>((IFERROR(VLOOKUP($B32,Mes!$C$79:$AV$131,MATCH(AL$1,Mes!$C$3:$AV$3,0),FALSE),""))*1000)</f>
        <v>#VALUE!</v>
      </c>
      <c r="AM33" s="30" t="e">
        <f>((IFERROR(VLOOKUP($B32,Mes!$C$79:$AV$131,MATCH(AM$1,Mes!$C$3:$AV$3,0),FALSE),""))*1000)</f>
        <v>#VALUE!</v>
      </c>
      <c r="AN33" s="30" t="e">
        <f>((IFERROR(VLOOKUP($B32,Mes!$C$79:$AV$131,MATCH(AN$1,Mes!$C$3:$AV$3,0),FALSE),""))*1000)</f>
        <v>#VALUE!</v>
      </c>
      <c r="AO33" s="30" t="e">
        <f>((IFERROR(VLOOKUP($B32,Mes!$C$79:$AV$131,MATCH(AO$1,Mes!$C$3:$AV$3,0),FALSE),""))*1000)</f>
        <v>#VALUE!</v>
      </c>
      <c r="AP33" s="30" t="e">
        <f>((IFERROR(VLOOKUP($B32,Mes!$C$79:$AV$131,MATCH(AP$1,Mes!$C$3:$AV$3,0),FALSE),""))*1000)</f>
        <v>#VALUE!</v>
      </c>
      <c r="AQ33" s="30" t="e">
        <f>((IFERROR(VLOOKUP($B32,Mes!$C$79:$AV$131,MATCH(AQ$1,Mes!$C$3:$AV$3,0),FALSE),""))*1000)</f>
        <v>#VALUE!</v>
      </c>
      <c r="AR33" s="30" t="e">
        <f>((IFERROR(VLOOKUP($B32,Mes!$C$79:$AV$131,MATCH(AR$1,Mes!$C$3:$AV$3,0),FALSE),""))*1000)</f>
        <v>#VALUE!</v>
      </c>
      <c r="AS33" s="30" t="e">
        <f>((IFERROR(VLOOKUP($B32,Mes!$C$79:$AV$131,MATCH(AS$1,Mes!$C$3:$AV$3,0),FALSE),""))*1000)</f>
        <v>#VALUE!</v>
      </c>
      <c r="AT33" s="30" t="e">
        <f>((IFERROR(VLOOKUP($B32,Mes!$C$79:$AV$131,MATCH(AT$1,Mes!$C$3:$AV$3,0),FALSE),""))*1000)</f>
        <v>#VALUE!</v>
      </c>
      <c r="AU33" s="30" t="e">
        <f>((IFERROR(VLOOKUP($B32,Mes!$C$79:$AV$131,MATCH(AU$1,Mes!$C$3:$AV$3,0),FALSE),""))*1000)</f>
        <v>#VALUE!</v>
      </c>
      <c r="AV33" s="30" t="e">
        <f>((IFERROR(VLOOKUP($B32,Mes!$C$79:$AV$131,MATCH(AV$1,Mes!$C$3:$AV$3,0),FALSE),""))*1000)</f>
        <v>#VALUE!</v>
      </c>
      <c r="AW33" s="30" t="e">
        <f>((IFERROR(VLOOKUP($B32,Mes!$C$79:$AV$131,MATCH(AW$1,Mes!$C$3:$AV$3,0),FALSE),""))*1000)</f>
        <v>#VALUE!</v>
      </c>
      <c r="AX33" s="30" t="e">
        <f>((IFERROR(VLOOKUP($B32,Mes!$C$79:$AV$131,MATCH(AX$1,Mes!$C$3:$AV$3,0),FALSE),""))*1000)</f>
        <v>#VALUE!</v>
      </c>
      <c r="AY33" s="30" t="e">
        <f>((IFERROR(VLOOKUP($B32,Mes!$C$79:$AV$131,MATCH(AY$1,Mes!$C$3:$AV$3,0),FALSE),""))*1000)</f>
        <v>#VALUE!</v>
      </c>
      <c r="AZ33" s="30" t="e">
        <f>((IFERROR(VLOOKUP($B32,Mes!$C$79:$AV$131,MATCH(AZ$1,Mes!$C$3:$AV$3,0),FALSE),""))*1000)</f>
        <v>#VALUE!</v>
      </c>
      <c r="BA33" s="30" t="e">
        <f>((IFERROR(VLOOKUP($B32,Mes!$C$79:$AV$131,MATCH(BA$1,Mes!$C$3:$AV$3,0),FALSE),""))*1000)</f>
        <v>#VALUE!</v>
      </c>
      <c r="BB33" s="30" t="e">
        <f>((IFERROR(VLOOKUP($B32,Mes!$C$79:$AV$131,MATCH(BB$1,Mes!$C$3:$AV$3,0),FALSE),""))*1000)</f>
        <v>#VALUE!</v>
      </c>
      <c r="BC33" s="30" t="e">
        <f>((IFERROR(VLOOKUP($B32,Mes!$C$79:$AV$131,MATCH(BC$1,Mes!$C$3:$AV$3,0),FALSE),""))*1000)</f>
        <v>#VALUE!</v>
      </c>
      <c r="BD33" s="30" t="e">
        <f>((IFERROR(VLOOKUP($B32,Mes!$C$79:$AV$131,MATCH(BD$1,Mes!$C$3:$AV$3,0),FALSE),""))*1000)</f>
        <v>#VALUE!</v>
      </c>
      <c r="BE33" s="30" t="e">
        <f>((IFERROR(VLOOKUP($B32,Mes!$C$79:$AV$131,MATCH(BE$1,Mes!$C$3:$AV$3,0),FALSE),""))*1000)</f>
        <v>#VALUE!</v>
      </c>
      <c r="BF33" s="30" t="e">
        <f>((IFERROR(VLOOKUP($B32,Mes!$C$79:$AV$131,MATCH(BF$1,Mes!$C$3:$AV$3,0),FALSE),""))*1000)</f>
        <v>#VALUE!</v>
      </c>
      <c r="BG33" s="30" t="e">
        <f>((IFERROR(VLOOKUP($B32,Mes!$C$79:$AV$131,MATCH(BG$1,Mes!$C$3:$AV$3,0),FALSE),""))*1000)</f>
        <v>#VALUE!</v>
      </c>
      <c r="BH33" s="30" t="e">
        <f>((IFERROR(VLOOKUP($B32,Mes!$C$79:$AV$131,MATCH(BH$1,Mes!$C$3:$AV$3,0),FALSE),""))*1000)</f>
        <v>#VALUE!</v>
      </c>
      <c r="BI33" s="30" t="e">
        <f>((IFERROR(VLOOKUP($B32,Mes!$C$79:$AV$131,MATCH(BI$1,Mes!$C$3:$AV$3,0),FALSE),""))*1000)</f>
        <v>#VALUE!</v>
      </c>
      <c r="BJ33" s="30" t="e">
        <f>((IFERROR(VLOOKUP($B32,Mes!$C$79:$AV$131,MATCH(BJ$1,Mes!$C$3:$AV$3,0),FALSE),""))*1000)</f>
        <v>#VALUE!</v>
      </c>
      <c r="BK33" s="30" t="e">
        <f>((IFERROR(VLOOKUP($B32,Mes!$C$79:$AV$131,MATCH(BK$1,Mes!$C$3:$AV$3,0),FALSE),""))*1000)</f>
        <v>#VALUE!</v>
      </c>
      <c r="BL33" s="30" t="e">
        <f>((IFERROR(VLOOKUP($B32,Mes!$C$79:$AV$131,MATCH(BL$1,Mes!$C$3:$AV$3,0),FALSE),""))*1000)</f>
        <v>#VALUE!</v>
      </c>
      <c r="BM33" s="30" t="e">
        <f>((IFERROR(VLOOKUP($B32,Mes!$C$79:$AV$131,MATCH(BM$1,Mes!$C$3:$AV$3,0),FALSE),""))*1000)</f>
        <v>#VALUE!</v>
      </c>
      <c r="BN33" s="30" t="e">
        <f>((IFERROR(VLOOKUP($B32,Mes!$C$79:$AV$131,MATCH(BN$1,Mes!$C$3:$AV$3,0),FALSE),""))*1000)</f>
        <v>#VALUE!</v>
      </c>
      <c r="BO33" s="31" t="e">
        <f>((IFERROR(VLOOKUP($B32,Mes!$C$79:$AV$131,MATCH(BO$1,Mes!$C$3:$AV$3,0),FALSE),""))*1000)</f>
        <v>#VALUE!</v>
      </c>
      <c r="BP33" s="31" t="e">
        <f>((IFERROR(VLOOKUP($B32,Mes!$C$79:$AV$131,MATCH(BP$1,Mes!$C$3:$AV$3,0),FALSE),""))*1000)</f>
        <v>#VALUE!</v>
      </c>
      <c r="BQ33" s="31" t="e">
        <f>((IFERROR(VLOOKUP($B32,Mes!$C$79:$AV$131,MATCH(BQ$1,Mes!$C$3:$AV$3,0),FALSE),""))*1000)</f>
        <v>#VALUE!</v>
      </c>
      <c r="BR33" s="31" t="e">
        <f>((IFERROR(VLOOKUP($B32,Mes!$C$79:$AV$131,MATCH(BR$1,Mes!$C$3:$AV$3,0),FALSE),""))*1000)</f>
        <v>#VALUE!</v>
      </c>
      <c r="BS33" s="31" t="e">
        <f>((IFERROR(VLOOKUP($B32,Mes!$C$79:$AV$131,MATCH(BS$1,Mes!$C$3:$AV$3,0),FALSE),""))*1000)</f>
        <v>#VALUE!</v>
      </c>
      <c r="BT33" s="31" t="e">
        <f>((IFERROR(VLOOKUP($B32,Mes!$C$79:$AV$131,MATCH(BT$1,Mes!$C$3:$AV$3,0),FALSE),""))*1000)</f>
        <v>#VALUE!</v>
      </c>
      <c r="BU33" s="31" t="e">
        <f>((IFERROR(VLOOKUP($B32,Mes!$C$79:$AV$131,MATCH(BU$1,Mes!$C$3:$AV$3,0),FALSE),""))*1000)</f>
        <v>#VALUE!</v>
      </c>
      <c r="BV33" s="31" t="e">
        <f>((IFERROR(VLOOKUP($B32,Mes!$C$79:$AV$131,MATCH(BV$1,Mes!$C$3:$AV$3,0),FALSE),""))*1000)</f>
        <v>#VALUE!</v>
      </c>
      <c r="BW33" s="31" t="e">
        <f>((IFERROR(VLOOKUP($B32,Mes!$C$79:$AV$131,MATCH(BW$1,Mes!$C$3:$AV$3,0),FALSE),""))*1000)</f>
        <v>#VALUE!</v>
      </c>
      <c r="BX33" s="31" t="e">
        <f>((IFERROR(VLOOKUP($B32,Mes!$C$79:$AV$131,MATCH(BX$1,Mes!$C$3:$AV$3,0),FALSE),""))*1000)</f>
        <v>#VALUE!</v>
      </c>
      <c r="BY33" s="31" t="e">
        <f>((IFERROR(VLOOKUP($B32,Mes!$C$79:$AV$131,MATCH(BY$1,Mes!$C$3:$AV$3,0),FALSE),""))*1000)</f>
        <v>#VALUE!</v>
      </c>
      <c r="BZ33" s="31" t="e">
        <f>((IFERROR(VLOOKUP($B32,Mes!$C$79:$AV$131,MATCH(BZ$1,Mes!$C$3:$AV$3,0),FALSE),""))*1000)</f>
        <v>#VALUE!</v>
      </c>
      <c r="CA33" s="31" t="e">
        <f>((IFERROR(VLOOKUP($B32,Mes!$C$79:$AV$131,MATCH(CA$1,Mes!$C$3:$AV$3,0),FALSE),""))*1000)</f>
        <v>#VALUE!</v>
      </c>
      <c r="CB33" s="31" t="e">
        <f>((IFERROR(VLOOKUP($B32,Mes!$C$79:$AV$131,MATCH(CB$1,Mes!$C$3:$AV$3,0),FALSE),""))*1000)</f>
        <v>#VALUE!</v>
      </c>
      <c r="CC33" s="31" t="e">
        <f>((IFERROR(VLOOKUP($B32,Mes!$C$79:$AV$131,MATCH(CC$1,Mes!$C$3:$AV$3,0),FALSE),""))*1000)</f>
        <v>#VALUE!</v>
      </c>
      <c r="CD33" s="31" t="e">
        <f>((IFERROR(VLOOKUP($B32,Mes!$C$79:$AV$131,MATCH(CD$1,Mes!$C$3:$AV$3,0),FALSE),""))*1000)</f>
        <v>#VALUE!</v>
      </c>
      <c r="CE33" s="31" t="e">
        <f>((IFERROR(VLOOKUP($B32,Mes!$C$79:$AV$131,MATCH(CE$1,Mes!$C$3:$AV$3,0),FALSE),""))*1000)</f>
        <v>#VALUE!</v>
      </c>
      <c r="CF33" s="31" t="e">
        <f>((IFERROR(VLOOKUP($B32,Mes!$C$79:$AV$131,MATCH(CF$1,Mes!$C$3:$AV$3,0),FALSE),""))*1000)</f>
        <v>#VALUE!</v>
      </c>
      <c r="CG33" s="31" t="e">
        <f>((IFERROR(VLOOKUP($B32,Mes!$C$79:$AV$131,MATCH(CG$1,Mes!$C$3:$AV$3,0),FALSE),""))*1000)</f>
        <v>#VALUE!</v>
      </c>
      <c r="CH33" s="31" t="e">
        <f>((IFERROR(VLOOKUP($B32,Mes!$C$79:$AV$131,MATCH(CH$1,Mes!$C$3:$AV$3,0),FALSE),""))*1000)</f>
        <v>#VALUE!</v>
      </c>
      <c r="CI33" s="31" t="e">
        <f>((IFERROR(VLOOKUP($B32,Mes!$C$79:$AV$131,MATCH(CI$1,Mes!$C$3:$AV$3,0),FALSE),""))*1000)</f>
        <v>#VALUE!</v>
      </c>
      <c r="CJ33" s="31" t="e">
        <f>((IFERROR(VLOOKUP($B32,Mes!$C$79:$AV$131,MATCH(CJ$1,Mes!$C$3:$AV$3,0),FALSE),""))*1000)</f>
        <v>#VALUE!</v>
      </c>
      <c r="CK33" s="31" t="e">
        <f>((IFERROR(VLOOKUP($B32,Mes!$C$79:$AV$131,MATCH(CK$1,Mes!$C$3:$AV$3,0),FALSE),""))*1000)</f>
        <v>#VALUE!</v>
      </c>
      <c r="CL33" s="31" t="e">
        <f>((IFERROR(VLOOKUP($B32,Mes!$C$79:$AV$131,MATCH(CL$1,Mes!$C$3:$AV$3,0),FALSE),""))*1000)</f>
        <v>#VALUE!</v>
      </c>
      <c r="CM33" s="31" t="e">
        <f>((IFERROR(VLOOKUP($B32,Mes!$C$79:$AV$131,MATCH(CM$1,Mes!$C$3:$AV$3,0),FALSE),""))*1000)</f>
        <v>#VALUE!</v>
      </c>
      <c r="CN33" s="31" t="e">
        <f>((IFERROR(VLOOKUP($B32,Mes!$C$79:$AV$131,MATCH(CN$1,Mes!$C$3:$AV$3,0),FALSE),""))*1000)</f>
        <v>#VALUE!</v>
      </c>
      <c r="CO33" s="31" t="e">
        <f>((IFERROR(VLOOKUP($B32,Mes!$C$79:$AV$131,MATCH(CO$1,Mes!$C$3:$AV$3,0),FALSE),""))*1000)</f>
        <v>#VALUE!</v>
      </c>
      <c r="CP33" s="31" t="e">
        <f>((IFERROR(VLOOKUP($B32,Mes!$C$79:$AV$131,MATCH(CP$1,Mes!$C$3:$AV$3,0),FALSE),""))*1000)</f>
        <v>#VALUE!</v>
      </c>
      <c r="CQ33" s="31" t="e">
        <f>((IFERROR(VLOOKUP($B32,Mes!$C$79:$AV$131,MATCH(CQ$1,Mes!$C$3:$AV$3,0),FALSE),""))*1000)</f>
        <v>#VALUE!</v>
      </c>
      <c r="CR33" s="31" t="e">
        <f>((IFERROR(VLOOKUP($B32,Mes!$C$79:$AV$131,MATCH(CR$1,Mes!$C$3:$AV$3,0),FALSE),""))*1000)</f>
        <v>#VALUE!</v>
      </c>
      <c r="CS33" s="31" t="e">
        <f>((IFERROR(VLOOKUP($B32,Mes!$C$79:$AV$131,MATCH(CS$1,Mes!$C$3:$AV$3,0),FALSE),""))*1000)</f>
        <v>#VALUE!</v>
      </c>
      <c r="CT33" s="30" t="e">
        <f>((IFERROR(VLOOKUP($B32,Mes!$C$79:$AV$131,MATCH(CT$1,Mes!$C$3:$AV$3,0),FALSE),""))*1000)</f>
        <v>#VALUE!</v>
      </c>
      <c r="CU33" s="30" t="e">
        <f>((IFERROR(VLOOKUP($B32,Mes!$C$79:$AV$131,MATCH(CU$1,Mes!$C$3:$AV$3,0),FALSE),""))*1000)</f>
        <v>#VALUE!</v>
      </c>
      <c r="CV33" s="30" t="e">
        <f>((IFERROR(VLOOKUP($B32,Mes!$C$79:$AV$131,MATCH(CV$1,Mes!$C$3:$AV$3,0),FALSE),""))*1000)</f>
        <v>#VALUE!</v>
      </c>
      <c r="CW33" s="30" t="e">
        <f>((IFERROR(VLOOKUP($B32,Mes!$C$79:$AV$131,MATCH(CW$1,Mes!$C$3:$AV$3,0),FALSE),""))*1000)</f>
        <v>#VALUE!</v>
      </c>
      <c r="CX33" s="30" t="e">
        <f>((IFERROR(VLOOKUP($B32,Mes!$C$79:$AV$131,MATCH(CX$1,Mes!$C$3:$AV$3,0),FALSE),""))*1000)</f>
        <v>#VALUE!</v>
      </c>
      <c r="CY33" s="30" t="e">
        <f>((IFERROR(VLOOKUP($B32,Mes!$C$79:$AV$131,MATCH(CY$1,Mes!$C$3:$AV$3,0),FALSE),""))*1000)</f>
        <v>#VALUE!</v>
      </c>
      <c r="CZ33" s="30" t="e">
        <f>((IFERROR(VLOOKUP($B32,Mes!$C$79:$AV$131,MATCH(CZ$1,Mes!$C$3:$AV$3,0),FALSE),""))*1000)</f>
        <v>#VALUE!</v>
      </c>
      <c r="DA33" s="30" t="e">
        <f>((IFERROR(VLOOKUP($B32,Mes!$C$79:$AV$131,MATCH(DA$1,Mes!$C$3:$AV$3,0),FALSE),""))*1000)</f>
        <v>#VALUE!</v>
      </c>
      <c r="DB33" s="30" t="e">
        <f>((IFERROR(VLOOKUP($B32,Mes!$C$79:$AV$131,MATCH(DB$1,Mes!$C$3:$AV$3,0),FALSE),""))*1000)</f>
        <v>#VALUE!</v>
      </c>
      <c r="DC33" s="30" t="e">
        <f>((IFERROR(VLOOKUP($B32,Mes!$C$79:$AV$131,MATCH(DC$1,Mes!$C$3:$AV$3,0),FALSE),""))*1000)</f>
        <v>#VALUE!</v>
      </c>
      <c r="DD33" s="30" t="e">
        <f>((IFERROR(VLOOKUP($B32,Mes!$C$79:$AV$131,MATCH(DD$1,Mes!$C$3:$AV$3,0),FALSE),""))*1000)</f>
        <v>#VALUE!</v>
      </c>
      <c r="DE33" s="30" t="e">
        <f>((IFERROR(VLOOKUP($B32,Mes!$C$79:$AV$131,MATCH(DE$1,Mes!$C$3:$AV$3,0),FALSE),""))*1000)</f>
        <v>#VALUE!</v>
      </c>
      <c r="DF33" s="30" t="e">
        <f>((IFERROR(VLOOKUP($B32,Mes!$C$79:$AV$131,MATCH(DF$1,Mes!$C$3:$AV$3,0),FALSE),""))*1000)</f>
        <v>#VALUE!</v>
      </c>
      <c r="DG33" s="30" t="e">
        <f>((IFERROR(VLOOKUP($B32,Mes!$C$79:$AV$131,MATCH(DG$1,Mes!$C$3:$AV$3,0),FALSE),""))*1000)</f>
        <v>#VALUE!</v>
      </c>
      <c r="DH33" s="30" t="e">
        <f>((IFERROR(VLOOKUP($B32,Mes!$C$79:$AV$131,MATCH(DH$1,Mes!$C$3:$AV$3,0),FALSE),""))*1000)</f>
        <v>#VALUE!</v>
      </c>
      <c r="DI33" s="30" t="e">
        <f>((IFERROR(VLOOKUP($B32,Mes!$C$79:$AV$131,MATCH(DI$1,Mes!$C$3:$AV$3,0),FALSE),""))*1000)</f>
        <v>#VALUE!</v>
      </c>
      <c r="DJ33" s="30" t="e">
        <f>((IFERROR(VLOOKUP($B32,Mes!$C$79:$AV$131,MATCH(DJ$1,Mes!$C$3:$AV$3,0),FALSE),""))*1000)</f>
        <v>#VALUE!</v>
      </c>
      <c r="DK33" s="30" t="e">
        <f>((IFERROR(VLOOKUP($B32,Mes!$C$79:$AV$131,MATCH(DK$1,Mes!$C$3:$AV$3,0),FALSE),""))*1000)</f>
        <v>#VALUE!</v>
      </c>
      <c r="DL33" s="30" t="e">
        <f>((IFERROR(VLOOKUP($B32,Mes!$C$79:$AV$131,MATCH(DL$1,Mes!$C$3:$AV$3,0),FALSE),""))*1000)</f>
        <v>#VALUE!</v>
      </c>
      <c r="DM33" s="30" t="e">
        <f>((IFERROR(VLOOKUP($B32,Mes!$C$79:$AV$131,MATCH(DM$1,Mes!$C$3:$AV$3,0),FALSE),""))*1000)</f>
        <v>#VALUE!</v>
      </c>
      <c r="DN33" s="30" t="e">
        <f>((IFERROR(VLOOKUP($B32,Mes!$C$79:$AV$131,MATCH(DN$1,Mes!$C$3:$AV$3,0),FALSE),""))*1000)</f>
        <v>#VALUE!</v>
      </c>
      <c r="DO33" s="30" t="e">
        <f>((IFERROR(VLOOKUP($B32,Mes!$C$79:$AV$131,MATCH(DO$1,Mes!$C$3:$AV$3,0),FALSE),""))*1000)</f>
        <v>#VALUE!</v>
      </c>
      <c r="DP33" s="30" t="e">
        <f>((IFERROR(VLOOKUP($B32,Mes!$C$79:$AV$131,MATCH(DP$1,Mes!$C$3:$AV$3,0),FALSE),""))*1000)</f>
        <v>#VALUE!</v>
      </c>
      <c r="DQ33" s="30" t="e">
        <f>((IFERROR(VLOOKUP($B32,Mes!$C$79:$AV$131,MATCH(DQ$1,Mes!$C$3:$AV$3,0),FALSE),""))*1000)</f>
        <v>#VALUE!</v>
      </c>
      <c r="DR33" s="30" t="e">
        <f>((IFERROR(VLOOKUP($B32,Mes!$C$79:$AV$131,MATCH(DR$1,Mes!$C$3:$AV$3,0),FALSE),""))*1000)</f>
        <v>#VALUE!</v>
      </c>
      <c r="DS33" s="30" t="e">
        <f>((IFERROR(VLOOKUP($B32,Mes!$C$79:$AV$131,MATCH(DS$1,Mes!$C$3:$AV$3,0),FALSE),""))*1000)</f>
        <v>#VALUE!</v>
      </c>
      <c r="DT33" s="30" t="e">
        <f>((IFERROR(VLOOKUP($B32,Mes!$C$79:$AV$131,MATCH(DT$1,Mes!$C$3:$AV$3,0),FALSE),""))*1000)</f>
        <v>#VALUE!</v>
      </c>
      <c r="DU33" s="30" t="e">
        <f>((IFERROR(VLOOKUP($B32,Mes!$C$79:$AV$131,MATCH(DU$1,Mes!$C$3:$AV$3,0),FALSE),""))*1000)</f>
        <v>#VALUE!</v>
      </c>
      <c r="DV33" s="30" t="e">
        <f>((IFERROR(VLOOKUP($B32,Mes!$C$79:$AV$131,MATCH(DV$1,Mes!$C$3:$AV$3,0),FALSE),""))*1000)</f>
        <v>#VALUE!</v>
      </c>
      <c r="DW33" s="30" t="e">
        <f>((IFERROR(VLOOKUP($B32,Mes!$C$79:$AV$131,MATCH(DW$1,Mes!$C$3:$AV$3,0),FALSE),""))*1000)</f>
        <v>#VALUE!</v>
      </c>
      <c r="DX33" s="31" t="e">
        <f>((IFERROR(VLOOKUP($B32,Mes!$C$79:$AV$131,MATCH(DX$1,Mes!$C$3:$AV$3,0),FALSE),""))*1000)</f>
        <v>#VALUE!</v>
      </c>
      <c r="DY33" s="31" t="e">
        <f>((IFERROR(VLOOKUP($B32,Mes!$C$79:$AV$131,MATCH(DY$1,Mes!$C$3:$AV$3,0),FALSE),""))*1000)</f>
        <v>#VALUE!</v>
      </c>
      <c r="DZ33" s="31" t="e">
        <f>((IFERROR(VLOOKUP($B32,Mes!$C$79:$AV$131,MATCH(DZ$1,Mes!$C$3:$AV$3,0),FALSE),""))*1000)</f>
        <v>#VALUE!</v>
      </c>
      <c r="EA33" s="31" t="e">
        <f>((IFERROR(VLOOKUP($B32,Mes!$C$79:$AV$131,MATCH(EA$1,Mes!$C$3:$AV$3,0),FALSE),""))*1000)</f>
        <v>#VALUE!</v>
      </c>
      <c r="EB33" s="31" t="e">
        <f>((IFERROR(VLOOKUP($B32,Mes!$C$79:$AV$131,MATCH(EB$1,Mes!$C$3:$AV$3,0),FALSE),""))*1000)</f>
        <v>#VALUE!</v>
      </c>
      <c r="EC33" s="31" t="e">
        <f>((IFERROR(VLOOKUP($B32,Mes!$C$79:$AV$131,MATCH(EC$1,Mes!$C$3:$AV$3,0),FALSE),""))*1000)</f>
        <v>#VALUE!</v>
      </c>
      <c r="ED33" s="31" t="e">
        <f>((IFERROR(VLOOKUP($B32,Mes!$C$79:$AV$131,MATCH(ED$1,Mes!$C$3:$AV$3,0),FALSE),""))*1000)</f>
        <v>#VALUE!</v>
      </c>
      <c r="EE33" s="31" t="e">
        <f>((IFERROR(VLOOKUP($B32,Mes!$C$79:$AV$131,MATCH(EE$1,Mes!$C$3:$AV$3,0),FALSE),""))*1000)</f>
        <v>#VALUE!</v>
      </c>
      <c r="EF33" s="31" t="e">
        <f>((IFERROR(VLOOKUP($B32,Mes!$C$79:$AV$131,MATCH(EF$1,Mes!$C$3:$AV$3,0),FALSE),""))*1000)</f>
        <v>#VALUE!</v>
      </c>
      <c r="EG33" s="31" t="e">
        <f>((IFERROR(VLOOKUP($B32,Mes!$C$79:$AV$131,MATCH(EG$1,Mes!$C$3:$AV$3,0),FALSE),""))*1000)</f>
        <v>#VALUE!</v>
      </c>
      <c r="EH33" s="31" t="e">
        <f>((IFERROR(VLOOKUP($B32,Mes!$C$79:$AV$131,MATCH(EH$1,Mes!$C$3:$AV$3,0),FALSE),""))*1000)</f>
        <v>#VALUE!</v>
      </c>
      <c r="EI33" s="31" t="e">
        <f>((IFERROR(VLOOKUP($B32,Mes!$C$79:$AV$131,MATCH(EI$1,Mes!$C$3:$AV$3,0),FALSE),""))*1000)</f>
        <v>#VALUE!</v>
      </c>
      <c r="EJ33" s="31" t="e">
        <f>((IFERROR(VLOOKUP($B32,Mes!$C$79:$AV$131,MATCH(EJ$1,Mes!$C$3:$AV$3,0),FALSE),""))*1000)</f>
        <v>#VALUE!</v>
      </c>
      <c r="EK33" s="31" t="e">
        <f>((IFERROR(VLOOKUP($B32,Mes!$C$79:$AV$131,MATCH(EK$1,Mes!$C$3:$AV$3,0),FALSE),""))*1000)</f>
        <v>#VALUE!</v>
      </c>
      <c r="EL33" s="31" t="e">
        <f>((IFERROR(VLOOKUP($B32,Mes!$C$79:$AV$131,MATCH(EL$1,Mes!$C$3:$AV$3,0),FALSE),""))*1000)</f>
        <v>#VALUE!</v>
      </c>
      <c r="EM33" s="31" t="e">
        <f>((IFERROR(VLOOKUP($B32,Mes!$C$79:$AV$131,MATCH(EM$1,Mes!$C$3:$AV$3,0),FALSE),""))*1000)</f>
        <v>#VALUE!</v>
      </c>
      <c r="EN33" s="31" t="e">
        <f>((IFERROR(VLOOKUP($B32,Mes!$C$79:$AV$131,MATCH(EN$1,Mes!$C$3:$AV$3,0),FALSE),""))*1000)</f>
        <v>#VALUE!</v>
      </c>
      <c r="EO33" s="31" t="e">
        <f>((IFERROR(VLOOKUP($B32,Mes!$C$79:$AV$131,MATCH(EO$1,Mes!$C$3:$AV$3,0),FALSE),""))*1000)</f>
        <v>#VALUE!</v>
      </c>
      <c r="EP33" s="31" t="e">
        <f>((IFERROR(VLOOKUP($B32,Mes!$C$79:$AV$131,MATCH(EP$1,Mes!$C$3:$AV$3,0),FALSE),""))*1000)</f>
        <v>#VALUE!</v>
      </c>
      <c r="EQ33" s="31" t="e">
        <f>((IFERROR(VLOOKUP($B32,Mes!$C$79:$AV$131,MATCH(EQ$1,Mes!$C$3:$AV$3,0),FALSE),""))*1000)</f>
        <v>#VALUE!</v>
      </c>
      <c r="ER33" s="31" t="e">
        <f>((IFERROR(VLOOKUP($B32,Mes!$C$79:$AV$131,MATCH(ER$1,Mes!$C$3:$AV$3,0),FALSE),""))*1000)</f>
        <v>#VALUE!</v>
      </c>
      <c r="ES33" s="31" t="e">
        <f>((IFERROR(VLOOKUP($B32,Mes!$C$79:$AV$131,MATCH(ES$1,Mes!$C$3:$AV$3,0),FALSE),""))*1000)</f>
        <v>#VALUE!</v>
      </c>
      <c r="ET33" s="31" t="e">
        <f>((IFERROR(VLOOKUP($B32,Mes!$C$79:$AV$131,MATCH(ET$1,Mes!$C$3:$AV$3,0),FALSE),""))*1000)</f>
        <v>#VALUE!</v>
      </c>
      <c r="EU33" s="31" t="e">
        <f>((IFERROR(VLOOKUP($B32,Mes!$C$79:$AV$131,MATCH(EU$1,Mes!$C$3:$AV$3,0),FALSE),""))*1000)</f>
        <v>#VALUE!</v>
      </c>
      <c r="EV33" s="31" t="e">
        <f>((IFERROR(VLOOKUP($B32,Mes!$C$79:$AV$131,MATCH(EV$1,Mes!$C$3:$AV$3,0),FALSE),""))*1000)</f>
        <v>#VALUE!</v>
      </c>
      <c r="EW33" s="31" t="e">
        <f>((IFERROR(VLOOKUP($B32,Mes!$C$79:$AV$131,MATCH(EW$1,Mes!$C$3:$AV$3,0),FALSE),""))*1000)</f>
        <v>#VALUE!</v>
      </c>
      <c r="EX33" s="31" t="e">
        <f>((IFERROR(VLOOKUP($B32,Mes!$C$79:$AV$131,MATCH(EX$1,Mes!$C$3:$AV$3,0),FALSE),""))*1000)</f>
        <v>#VALUE!</v>
      </c>
      <c r="EY33" s="31" t="e">
        <f>((IFERROR(VLOOKUP($B32,Mes!$C$79:$AV$131,MATCH(EY$1,Mes!$C$3:$AV$3,0),FALSE),""))*1000)</f>
        <v>#VALUE!</v>
      </c>
      <c r="EZ33" s="31" t="e">
        <f>((IFERROR(VLOOKUP($B32,Mes!$C$79:$AV$131,MATCH(EZ$1,Mes!$C$3:$AV$3,0),FALSE),""))*1000)</f>
        <v>#VALUE!</v>
      </c>
      <c r="FA33" s="31" t="e">
        <f>((IFERROR(VLOOKUP($B32,Mes!$C$79:$AV$131,MATCH(FA$1,Mes!$C$3:$AV$3,0),FALSE),""))*1000)</f>
        <v>#VALUE!</v>
      </c>
      <c r="FB33" s="31" t="e">
        <f>((IFERROR(VLOOKUP($B32,Mes!$C$79:$AV$131,MATCH(FB$1,Mes!$C$3:$AV$3,0),FALSE),""))*1000)</f>
        <v>#VALUE!</v>
      </c>
      <c r="FC33" s="30" t="e">
        <f>((IFERROR(VLOOKUP($B32,Mes!$C$79:$AV$131,MATCH(FC$1,Mes!$C$3:$AV$3,0),FALSE),""))*1000)</f>
        <v>#VALUE!</v>
      </c>
      <c r="FD33" s="30" t="e">
        <f>((IFERROR(VLOOKUP($B32,Mes!$C$79:$AV$131,MATCH(FD$1,Mes!$C$3:$AV$3,0),FALSE),""))*1000)</f>
        <v>#VALUE!</v>
      </c>
      <c r="FE33" s="30" t="e">
        <f>((IFERROR(VLOOKUP($B32,Mes!$C$79:$AV$131,MATCH(FE$1,Mes!$C$3:$AV$3,0),FALSE),""))*1000)</f>
        <v>#VALUE!</v>
      </c>
      <c r="FF33" s="30" t="e">
        <f>((IFERROR(VLOOKUP($B32,Mes!$C$79:$AV$131,MATCH(FF$1,Mes!$C$3:$AV$3,0),FALSE),""))*1000)</f>
        <v>#VALUE!</v>
      </c>
      <c r="FG33" s="30" t="e">
        <f>((IFERROR(VLOOKUP($B32,Mes!$C$79:$AV$131,MATCH(FG$1,Mes!$C$3:$AV$3,0),FALSE),""))*1000)</f>
        <v>#VALUE!</v>
      </c>
      <c r="FH33" s="30" t="e">
        <f>((IFERROR(VLOOKUP($B32,Mes!$C$79:$AV$131,MATCH(FH$1,Mes!$C$3:$AV$3,0),FALSE),""))*1000)</f>
        <v>#VALUE!</v>
      </c>
      <c r="FI33" s="30" t="e">
        <f>((IFERROR(VLOOKUP($B32,Mes!$C$79:$AV$131,MATCH(FI$1,Mes!$C$3:$AV$3,0),FALSE),""))*1000)</f>
        <v>#VALUE!</v>
      </c>
      <c r="FJ33" s="30" t="e">
        <f>((IFERROR(VLOOKUP($B32,Mes!$C$79:$AV$131,MATCH(FJ$1,Mes!$C$3:$AV$3,0),FALSE),""))*1000)</f>
        <v>#VALUE!</v>
      </c>
      <c r="FK33" s="30" t="e">
        <f>((IFERROR(VLOOKUP($B32,Mes!$C$79:$AV$131,MATCH(FK$1,Mes!$C$3:$AV$3,0),FALSE),""))*1000)</f>
        <v>#VALUE!</v>
      </c>
      <c r="FL33" s="30" t="e">
        <f>((IFERROR(VLOOKUP($B32,Mes!$C$79:$AV$131,MATCH(FL$1,Mes!$C$3:$AV$3,0),FALSE),""))*1000)</f>
        <v>#VALUE!</v>
      </c>
      <c r="FM33" s="30" t="e">
        <f>((IFERROR(VLOOKUP($B32,Mes!$C$79:$AV$131,MATCH(FM$1,Mes!$C$3:$AV$3,0),FALSE),""))*1000)</f>
        <v>#VALUE!</v>
      </c>
      <c r="FN33" s="30" t="e">
        <f>((IFERROR(VLOOKUP($B32,Mes!$C$79:$AV$131,MATCH(FN$1,Mes!$C$3:$AV$3,0),FALSE),""))*1000)</f>
        <v>#VALUE!</v>
      </c>
      <c r="FO33" s="30" t="e">
        <f>((IFERROR(VLOOKUP($B32,Mes!$C$79:$AV$131,MATCH(FO$1,Mes!$C$3:$AV$3,0),FALSE),""))*1000)</f>
        <v>#VALUE!</v>
      </c>
      <c r="FP33" s="30" t="e">
        <f>((IFERROR(VLOOKUP($B32,Mes!$C$79:$AV$131,MATCH(FP$1,Mes!$C$3:$AV$3,0),FALSE),""))*1000)</f>
        <v>#VALUE!</v>
      </c>
      <c r="FQ33" s="30" t="e">
        <f>((IFERROR(VLOOKUP($B32,Mes!$C$79:$AV$131,MATCH(FQ$1,Mes!$C$3:$AV$3,0),FALSE),""))*1000)</f>
        <v>#VALUE!</v>
      </c>
      <c r="FR33" s="30" t="e">
        <f>((IFERROR(VLOOKUP($B32,Mes!$C$79:$AV$131,MATCH(FR$1,Mes!$C$3:$AV$3,0),FALSE),""))*1000)</f>
        <v>#VALUE!</v>
      </c>
      <c r="FS33" s="30" t="e">
        <f>((IFERROR(VLOOKUP($B32,Mes!$C$79:$AV$131,MATCH(FS$1,Mes!$C$3:$AV$3,0),FALSE),""))*1000)</f>
        <v>#VALUE!</v>
      </c>
      <c r="FT33" s="30" t="e">
        <f>((IFERROR(VLOOKUP($B32,Mes!$C$79:$AV$131,MATCH(FT$1,Mes!$C$3:$AV$3,0),FALSE),""))*1000)</f>
        <v>#VALUE!</v>
      </c>
      <c r="FU33" s="30" t="e">
        <f>((IFERROR(VLOOKUP($B32,Mes!$C$79:$AV$131,MATCH(FU$1,Mes!$C$3:$AV$3,0),FALSE),""))*1000)</f>
        <v>#VALUE!</v>
      </c>
      <c r="FV33" s="30" t="e">
        <f>((IFERROR(VLOOKUP($B32,Mes!$C$79:$AV$131,MATCH(FV$1,Mes!$C$3:$AV$3,0),FALSE),""))*1000)</f>
        <v>#VALUE!</v>
      </c>
      <c r="FW33" s="30" t="e">
        <f>((IFERROR(VLOOKUP($B32,Mes!$C$79:$AV$131,MATCH(FW$1,Mes!$C$3:$AV$3,0),FALSE),""))*1000)</f>
        <v>#VALUE!</v>
      </c>
      <c r="FX33" s="30" t="e">
        <f>((IFERROR(VLOOKUP($B32,Mes!$C$79:$AV$131,MATCH(FX$1,Mes!$C$3:$AV$3,0),FALSE),""))*1000)</f>
        <v>#VALUE!</v>
      </c>
      <c r="FY33" s="30" t="e">
        <f>((IFERROR(VLOOKUP($B32,Mes!$C$79:$AV$131,MATCH(FY$1,Mes!$C$3:$AV$3,0),FALSE),""))*1000)</f>
        <v>#VALUE!</v>
      </c>
      <c r="FZ33" s="30" t="e">
        <f>((IFERROR(VLOOKUP($B32,Mes!$C$79:$AV$131,MATCH(FZ$1,Mes!$C$3:$AV$3,0),FALSE),""))*1000)</f>
        <v>#VALUE!</v>
      </c>
      <c r="GA33" s="30" t="e">
        <f>((IFERROR(VLOOKUP($B32,Mes!$C$79:$AV$131,MATCH(GA$1,Mes!$C$3:$AV$3,0),FALSE),""))*1000)</f>
        <v>#VALUE!</v>
      </c>
      <c r="GB33" s="30" t="e">
        <f>((IFERROR(VLOOKUP($B32,Mes!$C$79:$AV$131,MATCH(GB$1,Mes!$C$3:$AV$3,0),FALSE),""))*1000)</f>
        <v>#VALUE!</v>
      </c>
      <c r="GC33" s="30" t="e">
        <f>((IFERROR(VLOOKUP($B32,Mes!$C$79:$AV$131,MATCH(GC$1,Mes!$C$3:$AV$3,0),FALSE),""))*1000)</f>
        <v>#VALUE!</v>
      </c>
      <c r="GD33" s="30" t="e">
        <f>((IFERROR(VLOOKUP($B32,Mes!$C$79:$AV$131,MATCH(GD$1,Mes!$C$3:$AV$3,0),FALSE),""))*1000)</f>
        <v>#VALUE!</v>
      </c>
      <c r="GE33" s="30" t="e">
        <f>((IFERROR(VLOOKUP($B32,Mes!$C$79:$AV$131,MATCH(GE$1,Mes!$C$3:$AV$3,0),FALSE),""))*1000)</f>
        <v>#VALUE!</v>
      </c>
      <c r="GF33" s="30" t="e">
        <f>((IFERROR(VLOOKUP($B32,Mes!$C$79:$AV$131,MATCH(GF$1,Mes!$C$3:$AV$3,0),FALSE),""))*1000)</f>
        <v>#VALUE!</v>
      </c>
      <c r="GG33" s="31" t="e">
        <f>((IFERROR(VLOOKUP($B32,Mes!$C$79:$AV$131,MATCH(GG$1,Mes!$C$3:$AV$3,0),FALSE),""))*1000)</f>
        <v>#VALUE!</v>
      </c>
      <c r="GH33" s="31" t="e">
        <f>((IFERROR(VLOOKUP($B32,Mes!$C$79:$AV$131,MATCH(GH$1,Mes!$C$3:$AV$3,0),FALSE),""))*1000)</f>
        <v>#VALUE!</v>
      </c>
      <c r="GI33" s="31" t="e">
        <f>((IFERROR(VLOOKUP($B32,Mes!$C$79:$AV$131,MATCH(GI$1,Mes!$C$3:$AV$3,0),FALSE),""))*1000)</f>
        <v>#VALUE!</v>
      </c>
      <c r="GJ33" s="31" t="e">
        <f>((IFERROR(VLOOKUP($B32,Mes!$C$79:$AV$131,MATCH(GJ$1,Mes!$C$3:$AV$3,0),FALSE),""))*1000)</f>
        <v>#VALUE!</v>
      </c>
      <c r="GK33" s="31" t="e">
        <f>((IFERROR(VLOOKUP($B32,Mes!$C$79:$AV$131,MATCH(GK$1,Mes!$C$3:$AV$3,0),FALSE),""))*1000)</f>
        <v>#VALUE!</v>
      </c>
      <c r="GL33" s="31" t="e">
        <f>((IFERROR(VLOOKUP($B32,Mes!$C$79:$AV$131,MATCH(GL$1,Mes!$C$3:$AV$3,0),FALSE),""))*1000)</f>
        <v>#VALUE!</v>
      </c>
      <c r="GM33" s="31" t="e">
        <f>((IFERROR(VLOOKUP($B32,Mes!$C$79:$AV$131,MATCH(GM$1,Mes!$C$3:$AV$3,0),FALSE),""))*1000)</f>
        <v>#VALUE!</v>
      </c>
      <c r="GN33" s="31" t="e">
        <f>((IFERROR(VLOOKUP($B32,Mes!$C$79:$AV$131,MATCH(GN$1,Mes!$C$3:$AV$3,0),FALSE),""))*1000)</f>
        <v>#VALUE!</v>
      </c>
      <c r="GO33" s="31" t="e">
        <f>((IFERROR(VLOOKUP($B32,Mes!$C$79:$AV$131,MATCH(GO$1,Mes!$C$3:$AV$3,0),FALSE),""))*1000)</f>
        <v>#VALUE!</v>
      </c>
      <c r="GP33" s="31" t="e">
        <f>((IFERROR(VLOOKUP($B32,Mes!$C$79:$AV$131,MATCH(GP$1,Mes!$C$3:$AV$3,0),FALSE),""))*1000)</f>
        <v>#VALUE!</v>
      </c>
      <c r="GQ33" s="31" t="e">
        <f>((IFERROR(VLOOKUP($B32,Mes!$C$79:$AV$131,MATCH(GQ$1,Mes!$C$3:$AV$3,0),FALSE),""))*1000)</f>
        <v>#VALUE!</v>
      </c>
      <c r="GR33" s="31" t="e">
        <f>((IFERROR(VLOOKUP($B32,Mes!$C$79:$AV$131,MATCH(GR$1,Mes!$C$3:$AV$3,0),FALSE),""))*1000)</f>
        <v>#VALUE!</v>
      </c>
      <c r="GS33" s="31" t="e">
        <f>((IFERROR(VLOOKUP($B32,Mes!$C$79:$AV$131,MATCH(GS$1,Mes!$C$3:$AV$3,0),FALSE),""))*1000)</f>
        <v>#VALUE!</v>
      </c>
      <c r="GT33" s="31" t="e">
        <f>((IFERROR(VLOOKUP($B32,Mes!$C$79:$AV$131,MATCH(GT$1,Mes!$C$3:$AV$3,0),FALSE),""))*1000)</f>
        <v>#VALUE!</v>
      </c>
      <c r="GU33" s="31" t="e">
        <f>((IFERROR(VLOOKUP($B32,Mes!$C$79:$AV$131,MATCH(GU$1,Mes!$C$3:$AV$3,0),FALSE),""))*1000)</f>
        <v>#VALUE!</v>
      </c>
      <c r="GV33" s="31" t="e">
        <f>((IFERROR(VLOOKUP($B32,Mes!$C$79:$AV$131,MATCH(GV$1,Mes!$C$3:$AV$3,0),FALSE),""))*1000)</f>
        <v>#VALUE!</v>
      </c>
      <c r="GW33" s="31" t="e">
        <f>((IFERROR(VLOOKUP($B32,Mes!$C$79:$AV$131,MATCH(GW$1,Mes!$C$3:$AV$3,0),FALSE),""))*1000)</f>
        <v>#VALUE!</v>
      </c>
      <c r="GX33" s="31" t="e">
        <f>((IFERROR(VLOOKUP($B32,Mes!$C$79:$AV$131,MATCH(GX$1,Mes!$C$3:$AV$3,0),FALSE),""))*1000)</f>
        <v>#VALUE!</v>
      </c>
      <c r="GY33" s="31" t="e">
        <f>((IFERROR(VLOOKUP($B32,Mes!$C$79:$AV$131,MATCH(GY$1,Mes!$C$3:$AV$3,0),FALSE),""))*1000)</f>
        <v>#VALUE!</v>
      </c>
      <c r="GZ33" s="31" t="e">
        <f>((IFERROR(VLOOKUP($B32,Mes!$C$79:$AV$131,MATCH(GZ$1,Mes!$C$3:$AV$3,0),FALSE),""))*1000)</f>
        <v>#VALUE!</v>
      </c>
      <c r="HA33" s="31" t="e">
        <f>((IFERROR(VLOOKUP($B32,Mes!$C$79:$AV$131,MATCH(HA$1,Mes!$C$3:$AV$3,0),FALSE),""))*1000)</f>
        <v>#VALUE!</v>
      </c>
      <c r="HB33" s="31" t="e">
        <f>((IFERROR(VLOOKUP($B32,Mes!$C$79:$AV$131,MATCH(HB$1,Mes!$C$3:$AV$3,0),FALSE),""))*1000)</f>
        <v>#VALUE!</v>
      </c>
      <c r="HC33" s="31" t="e">
        <f>((IFERROR(VLOOKUP($B32,Mes!$C$79:$AV$131,MATCH(HC$1,Mes!$C$3:$AV$3,0),FALSE),""))*1000)</f>
        <v>#VALUE!</v>
      </c>
      <c r="HD33" s="31" t="e">
        <f>((IFERROR(VLOOKUP($B32,Mes!$C$79:$AV$131,MATCH(HD$1,Mes!$C$3:$AV$3,0),FALSE),""))*1000)</f>
        <v>#VALUE!</v>
      </c>
      <c r="HE33" s="31" t="e">
        <f>((IFERROR(VLOOKUP($B32,Mes!$C$79:$AV$131,MATCH(HE$1,Mes!$C$3:$AV$3,0),FALSE),""))*1000)</f>
        <v>#VALUE!</v>
      </c>
      <c r="HF33" s="31" t="e">
        <f>((IFERROR(VLOOKUP($B32,Mes!$C$79:$AV$131,MATCH(HF$1,Mes!$C$3:$AV$3,0),FALSE),""))*1000)</f>
        <v>#VALUE!</v>
      </c>
      <c r="HG33" s="31" t="e">
        <f>((IFERROR(VLOOKUP($B32,Mes!$C$79:$AV$131,MATCH(HG$1,Mes!$C$3:$AV$3,0),FALSE),""))*1000)</f>
        <v>#VALUE!</v>
      </c>
      <c r="HH33" s="31" t="e">
        <f>((IFERROR(VLOOKUP($B32,Mes!$C$79:$AV$131,MATCH(HH$1,Mes!$C$3:$AV$3,0),FALSE),""))*1000)</f>
        <v>#VALUE!</v>
      </c>
      <c r="HI33" s="31" t="e">
        <f>((IFERROR(VLOOKUP($B32,Mes!$C$79:$AV$131,MATCH(HI$1,Mes!$C$3:$AV$3,0),FALSE),""))*1000)</f>
        <v>#VALUE!</v>
      </c>
      <c r="HJ33" s="31" t="e">
        <f>((IFERROR(VLOOKUP($B32,Mes!$C$79:$AV$131,MATCH(HJ$1,Mes!$C$3:$AV$3,0),FALSE),""))*1000)</f>
        <v>#VALUE!</v>
      </c>
      <c r="HK33" s="31" t="e">
        <f>((IFERROR(VLOOKUP($B32,Mes!$C$79:$AV$131,MATCH(HK$1,Mes!$C$3:$AV$3,0),FALSE),""))*1000)</f>
        <v>#VALUE!</v>
      </c>
      <c r="HL33" s="30" t="e">
        <f>((IFERROR(VLOOKUP($B32,Mes!$C$79:$AV$131,MATCH(HL$1,Mes!$C$3:$AV$3,0),FALSE),""))*1000)</f>
        <v>#VALUE!</v>
      </c>
      <c r="HM33" s="30" t="e">
        <f>((IFERROR(VLOOKUP($B32,Mes!$C$79:$AV$131,MATCH(HM$1,Mes!$C$3:$AV$3,0),FALSE),""))*1000)</f>
        <v>#VALUE!</v>
      </c>
      <c r="HN33" s="30" t="e">
        <f>((IFERROR(VLOOKUP($B32,Mes!$C$79:$AV$131,MATCH(HN$1,Mes!$C$3:$AV$3,0),FALSE),""))*1000)</f>
        <v>#VALUE!</v>
      </c>
      <c r="HO33" s="30" t="e">
        <f>((IFERROR(VLOOKUP($B32,Mes!$C$79:$AV$131,MATCH(HO$1,Mes!$C$3:$AV$3,0),FALSE),""))*1000)</f>
        <v>#VALUE!</v>
      </c>
      <c r="HP33" s="30" t="e">
        <f>((IFERROR(VLOOKUP($B32,Mes!$C$79:$AV$131,MATCH(HP$1,Mes!$C$3:$AV$3,0),FALSE),""))*1000)</f>
        <v>#VALUE!</v>
      </c>
      <c r="HQ33" s="30" t="e">
        <f>((IFERROR(VLOOKUP($B32,Mes!$C$79:$AV$131,MATCH(HQ$1,Mes!$C$3:$AV$3,0),FALSE),""))*1000)</f>
        <v>#VALUE!</v>
      </c>
      <c r="HR33" s="30" t="e">
        <f>((IFERROR(VLOOKUP($B32,Mes!$C$79:$AV$131,MATCH(HR$1,Mes!$C$3:$AV$3,0),FALSE),""))*1000)</f>
        <v>#VALUE!</v>
      </c>
      <c r="HS33" s="30" t="e">
        <f>((IFERROR(VLOOKUP($B32,Mes!$C$79:$AV$131,MATCH(HS$1,Mes!$C$3:$AV$3,0),FALSE),""))*1000)</f>
        <v>#VALUE!</v>
      </c>
      <c r="HT33" s="30" t="e">
        <f>((IFERROR(VLOOKUP($B32,Mes!$C$79:$AV$131,MATCH(HT$1,Mes!$C$3:$AV$3,0),FALSE),""))*1000)</f>
        <v>#VALUE!</v>
      </c>
      <c r="HU33" s="30" t="e">
        <f>((IFERROR(VLOOKUP($B32,Mes!$C$79:$AV$131,MATCH(HU$1,Mes!$C$3:$AV$3,0),FALSE),""))*1000)</f>
        <v>#VALUE!</v>
      </c>
      <c r="HV33" s="30" t="e">
        <f>((IFERROR(VLOOKUP($B32,Mes!$C$79:$AV$131,MATCH(HV$1,Mes!$C$3:$AV$3,0),FALSE),""))*1000)</f>
        <v>#VALUE!</v>
      </c>
      <c r="HW33" s="30" t="e">
        <f>((IFERROR(VLOOKUP($B32,Mes!$C$79:$AV$131,MATCH(HW$1,Mes!$C$3:$AV$3,0),FALSE),""))*1000)</f>
        <v>#VALUE!</v>
      </c>
      <c r="HX33" s="30" t="e">
        <f>((IFERROR(VLOOKUP($B32,Mes!$C$79:$AV$131,MATCH(HX$1,Mes!$C$3:$AV$3,0),FALSE),""))*1000)</f>
        <v>#VALUE!</v>
      </c>
      <c r="HY33" s="30" t="e">
        <f>((IFERROR(VLOOKUP($B32,Mes!$C$79:$AV$131,MATCH(HY$1,Mes!$C$3:$AV$3,0),FALSE),""))*1000)</f>
        <v>#VALUE!</v>
      </c>
      <c r="HZ33" s="30" t="e">
        <f>((IFERROR(VLOOKUP($B32,Mes!$C$79:$AV$131,MATCH(HZ$1,Mes!$C$3:$AV$3,0),FALSE),""))*1000)</f>
        <v>#VALUE!</v>
      </c>
      <c r="IA33" s="30" t="e">
        <f>((IFERROR(VLOOKUP($B32,Mes!$C$79:$AV$131,MATCH(IA$1,Mes!$C$3:$AV$3,0),FALSE),""))*1000)</f>
        <v>#VALUE!</v>
      </c>
      <c r="IB33" s="30" t="e">
        <f>((IFERROR(VLOOKUP($B32,Mes!$C$79:$AV$131,MATCH(IB$1,Mes!$C$3:$AV$3,0),FALSE),""))*1000)</f>
        <v>#VALUE!</v>
      </c>
      <c r="IC33" s="30" t="e">
        <f>((IFERROR(VLOOKUP($B32,Mes!$C$79:$AV$131,MATCH(IC$1,Mes!$C$3:$AV$3,0),FALSE),""))*1000)</f>
        <v>#VALUE!</v>
      </c>
      <c r="ID33" s="30" t="e">
        <f>((IFERROR(VLOOKUP($B32,Mes!$C$79:$AV$131,MATCH(ID$1,Mes!$C$3:$AV$3,0),FALSE),""))*1000)</f>
        <v>#VALUE!</v>
      </c>
      <c r="IE33" s="30" t="e">
        <f>((IFERROR(VLOOKUP($B32,Mes!$C$79:$AV$131,MATCH(IE$1,Mes!$C$3:$AV$3,0),FALSE),""))*1000)</f>
        <v>#VALUE!</v>
      </c>
      <c r="IF33" s="30" t="e">
        <f>((IFERROR(VLOOKUP($B32,Mes!$C$79:$AV$131,MATCH(IF$1,Mes!$C$3:$AV$3,0),FALSE),""))*1000)</f>
        <v>#VALUE!</v>
      </c>
      <c r="IG33" s="30" t="e">
        <f>((IFERROR(VLOOKUP($B32,Mes!$C$79:$AV$131,MATCH(IG$1,Mes!$C$3:$AV$3,0),FALSE),""))*1000)</f>
        <v>#VALUE!</v>
      </c>
      <c r="IH33" s="30" t="e">
        <f>((IFERROR(VLOOKUP($B32,Mes!$C$79:$AV$131,MATCH(IH$1,Mes!$C$3:$AV$3,0),FALSE),""))*1000)</f>
        <v>#VALUE!</v>
      </c>
      <c r="II33" s="30" t="e">
        <f>((IFERROR(VLOOKUP($B32,Mes!$C$79:$AV$131,MATCH(II$1,Mes!$C$3:$AV$3,0),FALSE),""))*1000)</f>
        <v>#VALUE!</v>
      </c>
      <c r="IJ33" s="30" t="e">
        <f>((IFERROR(VLOOKUP($B32,Mes!$C$79:$AV$131,MATCH(IJ$1,Mes!$C$3:$AV$3,0),FALSE),""))*1000)</f>
        <v>#VALUE!</v>
      </c>
      <c r="IK33" s="30" t="e">
        <f>((IFERROR(VLOOKUP($B32,Mes!$C$79:$AV$131,MATCH(IK$1,Mes!$C$3:$AV$3,0),FALSE),""))*1000)</f>
        <v>#VALUE!</v>
      </c>
      <c r="IL33" s="30" t="e">
        <f>((IFERROR(VLOOKUP($B32,Mes!$C$79:$AV$131,MATCH(IL$1,Mes!$C$3:$AV$3,0),FALSE),""))*1000)</f>
        <v>#VALUE!</v>
      </c>
      <c r="IM33" s="30" t="e">
        <f>((IFERROR(VLOOKUP($B32,Mes!$C$79:$AV$131,MATCH(IM$1,Mes!$C$3:$AV$3,0),FALSE),""))*1000)</f>
        <v>#VALUE!</v>
      </c>
      <c r="IN33" s="30" t="e">
        <f>((IFERROR(VLOOKUP($B32,Mes!$C$79:$AV$131,MATCH(IN$1,Mes!$C$3:$AV$3,0),FALSE),""))*1000)</f>
        <v>#VALUE!</v>
      </c>
      <c r="IO33" s="30" t="e">
        <f>((IFERROR(VLOOKUP($B32,Mes!$C$79:$AV$131,MATCH(IO$1,Mes!$C$3:$AV$3,0),FALSE),""))*1000)</f>
        <v>#VALUE!</v>
      </c>
      <c r="IP33" s="30" t="e">
        <f>((IFERROR(VLOOKUP($B32,Mes!$C$79:$AV$131,MATCH(IP$1,Mes!$C$3:$AV$3,0),FALSE),""))*1000)</f>
        <v>#VALUE!</v>
      </c>
      <c r="IQ33" s="31" t="e">
        <f>((IFERROR(VLOOKUP($B32,Mes!$C$79:$AV$131,MATCH(IQ$1,Mes!$C$3:$AV$3,0),FALSE),""))*1000)</f>
        <v>#VALUE!</v>
      </c>
      <c r="IR33" s="31" t="e">
        <f>((IFERROR(VLOOKUP($B32,Mes!$C$79:$AV$131,MATCH(IR$1,Mes!$C$3:$AV$3,0),FALSE),""))*1000)</f>
        <v>#VALUE!</v>
      </c>
      <c r="IS33" s="31" t="e">
        <f>((IFERROR(VLOOKUP($B32,Mes!$C$79:$AV$131,MATCH(IS$1,Mes!$C$3:$AV$3,0),FALSE),""))*1000)</f>
        <v>#VALUE!</v>
      </c>
      <c r="IT33" s="31" t="e">
        <f>((IFERROR(VLOOKUP($B32,Mes!$C$79:$AV$131,MATCH(IT$1,Mes!$C$3:$AV$3,0),FALSE),""))*1000)</f>
        <v>#VALUE!</v>
      </c>
      <c r="IU33" s="31" t="e">
        <f>((IFERROR(VLOOKUP($B32,Mes!$C$79:$AV$131,MATCH(IU$1,Mes!$C$3:$AV$3,0),FALSE),""))*1000)</f>
        <v>#VALUE!</v>
      </c>
      <c r="IV33" s="31" t="e">
        <f>((IFERROR(VLOOKUP($B32,Mes!$C$79:$AV$131,MATCH(IV$1,Mes!$C$3:$AV$3,0),FALSE),""))*1000)</f>
        <v>#VALUE!</v>
      </c>
      <c r="IW33" s="31" t="e">
        <f>((IFERROR(VLOOKUP($B32,Mes!$C$79:$AV$131,MATCH(IW$1,Mes!$C$3:$AV$3,0),FALSE),""))*1000)</f>
        <v>#VALUE!</v>
      </c>
      <c r="IX33" s="31" t="e">
        <f>((IFERROR(VLOOKUP($B32,Mes!$C$79:$AV$131,MATCH(IX$1,Mes!$C$3:$AV$3,0),FALSE),""))*1000)</f>
        <v>#VALUE!</v>
      </c>
      <c r="IY33" s="31" t="e">
        <f>((IFERROR(VLOOKUP($B32,Mes!$C$79:$AV$131,MATCH(IY$1,Mes!$C$3:$AV$3,0),FALSE),""))*1000)</f>
        <v>#VALUE!</v>
      </c>
      <c r="IZ33" s="31" t="e">
        <f>((IFERROR(VLOOKUP($B32,Mes!$C$79:$AV$131,MATCH(IZ$1,Mes!$C$3:$AV$3,0),FALSE),""))*1000)</f>
        <v>#VALUE!</v>
      </c>
      <c r="JA33" s="31" t="e">
        <f>((IFERROR(VLOOKUP($B32,Mes!$C$79:$AV$131,MATCH(JA$1,Mes!$C$3:$AV$3,0),FALSE),""))*1000)</f>
        <v>#VALUE!</v>
      </c>
      <c r="JB33" s="31" t="e">
        <f>((IFERROR(VLOOKUP($B32,Mes!$C$79:$AV$131,MATCH(JB$1,Mes!$C$3:$AV$3,0),FALSE),""))*1000)</f>
        <v>#VALUE!</v>
      </c>
      <c r="JC33" s="31" t="e">
        <f>((IFERROR(VLOOKUP($B32,Mes!$C$79:$AV$131,MATCH(JC$1,Mes!$C$3:$AV$3,0),FALSE),""))*1000)</f>
        <v>#VALUE!</v>
      </c>
      <c r="JD33" s="31" t="e">
        <f>((IFERROR(VLOOKUP($B32,Mes!$C$79:$AV$131,MATCH(JD$1,Mes!$C$3:$AV$3,0),FALSE),""))*1000)</f>
        <v>#VALUE!</v>
      </c>
      <c r="JE33" s="31" t="e">
        <f>((IFERROR(VLOOKUP($B32,Mes!$C$79:$AV$131,MATCH(JE$1,Mes!$C$3:$AV$3,0),FALSE),""))*1000)</f>
        <v>#VALUE!</v>
      </c>
      <c r="JF33" s="31" t="e">
        <f>((IFERROR(VLOOKUP($B32,Mes!$C$79:$AV$131,MATCH(JF$1,Mes!$C$3:$AV$3,0),FALSE),""))*1000)</f>
        <v>#VALUE!</v>
      </c>
      <c r="JG33" s="31" t="e">
        <f>((IFERROR(VLOOKUP($B32,Mes!$C$79:$AV$131,MATCH(JG$1,Mes!$C$3:$AV$3,0),FALSE),""))*1000)</f>
        <v>#VALUE!</v>
      </c>
      <c r="JH33" s="31" t="e">
        <f>((IFERROR(VLOOKUP($B32,Mes!$C$79:$AV$131,MATCH(JH$1,Mes!$C$3:$AV$3,0),FALSE),""))*1000)</f>
        <v>#VALUE!</v>
      </c>
      <c r="JI33" s="31" t="e">
        <f>((IFERROR(VLOOKUP($B32,Mes!$C$79:$AV$131,MATCH(JI$1,Mes!$C$3:$AV$3,0),FALSE),""))*1000)</f>
        <v>#VALUE!</v>
      </c>
      <c r="JJ33" s="31" t="e">
        <f>((IFERROR(VLOOKUP($B32,Mes!$C$79:$AV$131,MATCH(JJ$1,Mes!$C$3:$AV$3,0),FALSE),""))*1000)</f>
        <v>#VALUE!</v>
      </c>
      <c r="JK33" s="31" t="e">
        <f>((IFERROR(VLOOKUP($B32,Mes!$C$79:$AV$131,MATCH(JK$1,Mes!$C$3:$AV$3,0),FALSE),""))*1000)</f>
        <v>#VALUE!</v>
      </c>
      <c r="JL33" s="31" t="e">
        <f>((IFERROR(VLOOKUP($B32,Mes!$C$79:$AV$131,MATCH(JL$1,Mes!$C$3:$AV$3,0),FALSE),""))*1000)</f>
        <v>#VALUE!</v>
      </c>
      <c r="JM33" s="31" t="e">
        <f>((IFERROR(VLOOKUP($B32,Mes!$C$79:$AV$131,MATCH(JM$1,Mes!$C$3:$AV$3,0),FALSE),""))*1000)</f>
        <v>#VALUE!</v>
      </c>
      <c r="JN33" s="31" t="e">
        <f>((IFERROR(VLOOKUP($B32,Mes!$C$79:$AV$131,MATCH(JN$1,Mes!$C$3:$AV$3,0),FALSE),""))*1000)</f>
        <v>#VALUE!</v>
      </c>
      <c r="JO33" s="31" t="e">
        <f>((IFERROR(VLOOKUP($B32,Mes!$C$79:$AV$131,MATCH(JO$1,Mes!$C$3:$AV$3,0),FALSE),""))*1000)</f>
        <v>#VALUE!</v>
      </c>
      <c r="JP33" s="31" t="e">
        <f>((IFERROR(VLOOKUP($B32,Mes!$C$79:$AV$131,MATCH(JP$1,Mes!$C$3:$AV$3,0),FALSE),""))*1000)</f>
        <v>#VALUE!</v>
      </c>
      <c r="JQ33" s="31" t="e">
        <f>((IFERROR(VLOOKUP($B32,Mes!$C$79:$AV$131,MATCH(JQ$1,Mes!$C$3:$AV$3,0),FALSE),""))*1000)</f>
        <v>#VALUE!</v>
      </c>
      <c r="JR33" s="31" t="e">
        <f>((IFERROR(VLOOKUP($B32,Mes!$C$79:$AV$131,MATCH(JR$1,Mes!$C$3:$AV$3,0),FALSE),""))*1000)</f>
        <v>#VALUE!</v>
      </c>
      <c r="JS33" s="31" t="e">
        <f>((IFERROR(VLOOKUP($B32,Mes!$C$79:$AV$131,MATCH(JS$1,Mes!$C$3:$AV$3,0),FALSE),""))*1000)</f>
        <v>#VALUE!</v>
      </c>
      <c r="JT33" s="31" t="e">
        <f>((IFERROR(VLOOKUP($B32,Mes!$C$79:$AV$131,MATCH(JT$1,Mes!$C$3:$AV$3,0),FALSE),""))*1000)</f>
        <v>#VALUE!</v>
      </c>
      <c r="JU33" s="30" t="e">
        <f>((IFERROR(VLOOKUP($B32,Mes!$C$79:$AV$131,MATCH(JU$1,Mes!$C$3:$AV$3,0),FALSE),""))*1000)</f>
        <v>#VALUE!</v>
      </c>
      <c r="JV33" s="30" t="e">
        <f>((IFERROR(VLOOKUP($B32,Mes!$C$79:$AV$131,MATCH(JV$1,Mes!$C$3:$AV$3,0),FALSE),""))*1000)</f>
        <v>#VALUE!</v>
      </c>
      <c r="JW33" s="30" t="e">
        <f>((IFERROR(VLOOKUP($B32,Mes!$C$79:$AV$131,MATCH(JW$1,Mes!$C$3:$AV$3,0),FALSE),""))*1000)</f>
        <v>#VALUE!</v>
      </c>
      <c r="JX33" s="30" t="e">
        <f>((IFERROR(VLOOKUP($B32,Mes!$C$79:$AV$131,MATCH(JX$1,Mes!$C$3:$AV$3,0),FALSE),""))*1000)</f>
        <v>#VALUE!</v>
      </c>
      <c r="JY33" s="30" t="e">
        <f>((IFERROR(VLOOKUP($B32,Mes!$C$79:$AV$131,MATCH(JY$1,Mes!$C$3:$AV$3,0),FALSE),""))*1000)</f>
        <v>#VALUE!</v>
      </c>
      <c r="JZ33" s="30" t="e">
        <f>((IFERROR(VLOOKUP($B32,Mes!$C$79:$AV$131,MATCH(JZ$1,Mes!$C$3:$AV$3,0),FALSE),""))*1000)</f>
        <v>#VALUE!</v>
      </c>
      <c r="KA33" s="30" t="e">
        <f>((IFERROR(VLOOKUP($B32,Mes!$C$79:$AV$131,MATCH(KA$1,Mes!$C$3:$AV$3,0),FALSE),""))*1000)</f>
        <v>#VALUE!</v>
      </c>
      <c r="KB33" s="30" t="e">
        <f>((IFERROR(VLOOKUP($B32,Mes!$C$79:$AV$131,MATCH(KB$1,Mes!$C$3:$AV$3,0),FALSE),""))*1000)</f>
        <v>#VALUE!</v>
      </c>
      <c r="KC33" s="30" t="e">
        <f>((IFERROR(VLOOKUP($B32,Mes!$C$79:$AV$131,MATCH(KC$1,Mes!$C$3:$AV$3,0),FALSE),""))*1000)</f>
        <v>#VALUE!</v>
      </c>
      <c r="KD33" s="30" t="e">
        <f>((IFERROR(VLOOKUP($B32,Mes!$C$79:$AV$131,MATCH(KD$1,Mes!$C$3:$AV$3,0),FALSE),""))*1000)</f>
        <v>#VALUE!</v>
      </c>
      <c r="KE33" s="30" t="e">
        <f>((IFERROR(VLOOKUP($B32,Mes!$C$79:$AV$131,MATCH(KE$1,Mes!$C$3:$AV$3,0),FALSE),""))*1000)</f>
        <v>#VALUE!</v>
      </c>
      <c r="KF33" s="30" t="e">
        <f>((IFERROR(VLOOKUP($B32,Mes!$C$79:$AV$131,MATCH(KF$1,Mes!$C$3:$AV$3,0),FALSE),""))*1000)</f>
        <v>#VALUE!</v>
      </c>
      <c r="KG33" s="30" t="e">
        <f>((IFERROR(VLOOKUP($B32,Mes!$C$79:$AV$131,MATCH(KG$1,Mes!$C$3:$AV$3,0),FALSE),""))*1000)</f>
        <v>#VALUE!</v>
      </c>
      <c r="KH33" s="30" t="e">
        <f>((IFERROR(VLOOKUP($B32,Mes!$C$79:$AV$131,MATCH(KH$1,Mes!$C$3:$AV$3,0),FALSE),""))*1000)</f>
        <v>#VALUE!</v>
      </c>
      <c r="KI33" s="30" t="e">
        <f>((IFERROR(VLOOKUP($B32,Mes!$C$79:$AV$131,MATCH(KI$1,Mes!$C$3:$AV$3,0),FALSE),""))*1000)</f>
        <v>#VALUE!</v>
      </c>
      <c r="KJ33" s="30" t="e">
        <f>((IFERROR(VLOOKUP($B32,Mes!$C$79:$AV$131,MATCH(KJ$1,Mes!$C$3:$AV$3,0),FALSE),""))*1000)</f>
        <v>#VALUE!</v>
      </c>
      <c r="KK33" s="30" t="e">
        <f>((IFERROR(VLOOKUP($B32,Mes!$C$79:$AV$131,MATCH(KK$1,Mes!$C$3:$AV$3,0),FALSE),""))*1000)</f>
        <v>#VALUE!</v>
      </c>
      <c r="KL33" s="30" t="e">
        <f>((IFERROR(VLOOKUP($B32,Mes!$C$79:$AV$131,MATCH(KL$1,Mes!$C$3:$AV$3,0),FALSE),""))*1000)</f>
        <v>#VALUE!</v>
      </c>
      <c r="KM33" s="30" t="e">
        <f>((IFERROR(VLOOKUP($B32,Mes!$C$79:$AV$131,MATCH(KM$1,Mes!$C$3:$AV$3,0),FALSE),""))*1000)</f>
        <v>#VALUE!</v>
      </c>
      <c r="KN33" s="30" t="e">
        <f>((IFERROR(VLOOKUP($B32,Mes!$C$79:$AV$131,MATCH(KN$1,Mes!$C$3:$AV$3,0),FALSE),""))*1000)</f>
        <v>#VALUE!</v>
      </c>
      <c r="KO33" s="30" t="e">
        <f>((IFERROR(VLOOKUP($B32,Mes!$C$79:$AV$131,MATCH(KO$1,Mes!$C$3:$AV$3,0),FALSE),""))*1000)</f>
        <v>#VALUE!</v>
      </c>
      <c r="KP33" s="30" t="e">
        <f>((IFERROR(VLOOKUP($B32,Mes!$C$79:$AV$131,MATCH(KP$1,Mes!$C$3:$AV$3,0),FALSE),""))*1000)</f>
        <v>#VALUE!</v>
      </c>
      <c r="KQ33" s="30" t="e">
        <f>((IFERROR(VLOOKUP($B32,Mes!$C$79:$AV$131,MATCH(KQ$1,Mes!$C$3:$AV$3,0),FALSE),""))*1000)</f>
        <v>#VALUE!</v>
      </c>
      <c r="KR33" s="30" t="e">
        <f>((IFERROR(VLOOKUP($B32,Mes!$C$79:$AV$131,MATCH(KR$1,Mes!$C$3:$AV$3,0),FALSE),""))*1000)</f>
        <v>#VALUE!</v>
      </c>
      <c r="KS33" s="30" t="e">
        <f>((IFERROR(VLOOKUP($B32,Mes!$C$79:$AV$131,MATCH(KS$1,Mes!$C$3:$AV$3,0),FALSE),""))*1000)</f>
        <v>#VALUE!</v>
      </c>
      <c r="KT33" s="30" t="e">
        <f>((IFERROR(VLOOKUP($B32,Mes!$C$79:$AV$131,MATCH(KT$1,Mes!$C$3:$AV$3,0),FALSE),""))*1000)</f>
        <v>#VALUE!</v>
      </c>
      <c r="KU33" s="30" t="e">
        <f>((IFERROR(VLOOKUP($B32,Mes!$C$79:$AV$131,MATCH(KU$1,Mes!$C$3:$AV$3,0),FALSE),""))*1000)</f>
        <v>#VALUE!</v>
      </c>
      <c r="KV33" s="30" t="e">
        <f>((IFERROR(VLOOKUP($B32,Mes!$C$79:$AV$131,MATCH(KV$1,Mes!$C$3:$AV$3,0),FALSE),""))*1000)</f>
        <v>#VALUE!</v>
      </c>
      <c r="KW33" s="30" t="e">
        <f>((IFERROR(VLOOKUP($B32,Mes!$C$79:$AV$131,MATCH(KW$1,Mes!$C$3:$AV$3,0),FALSE),""))*1000)</f>
        <v>#VALUE!</v>
      </c>
      <c r="KX33" s="30" t="e">
        <f>((IFERROR(VLOOKUP($B32,Mes!$C$79:$AV$131,MATCH(KX$1,Mes!$C$3:$AV$3,0),FALSE),""))*1000)</f>
        <v>#VALUE!</v>
      </c>
      <c r="KY33" s="30" t="e">
        <f>((IFERROR(VLOOKUP($B32,Mes!$C$79:$AV$131,MATCH(KY$1,Mes!$C$3:$AV$3,0),FALSE),""))*1000)</f>
        <v>#VALUE!</v>
      </c>
      <c r="KZ33" s="31" t="e">
        <f>((IFERROR(VLOOKUP($B32,Mes!$C$79:$AV$131,MATCH(KZ$1,Mes!$C$3:$AV$3,0),FALSE),""))*1000)</f>
        <v>#VALUE!</v>
      </c>
      <c r="LA33" s="31" t="e">
        <f>((IFERROR(VLOOKUP($B32,Mes!$C$79:$AV$131,MATCH(LA$1,Mes!$C$3:$AV$3,0),FALSE),""))*1000)</f>
        <v>#VALUE!</v>
      </c>
      <c r="LB33" s="31" t="e">
        <f>((IFERROR(VLOOKUP($B32,Mes!$C$79:$AV$131,MATCH(LB$1,Mes!$C$3:$AV$3,0),FALSE),""))*1000)</f>
        <v>#VALUE!</v>
      </c>
      <c r="LC33" s="31" t="e">
        <f>((IFERROR(VLOOKUP($B32,Mes!$C$79:$AV$131,MATCH(LC$1,Mes!$C$3:$AV$3,0),FALSE),""))*1000)</f>
        <v>#VALUE!</v>
      </c>
      <c r="LD33" s="31" t="e">
        <f>((IFERROR(VLOOKUP($B32,Mes!$C$79:$AV$131,MATCH(LD$1,Mes!$C$3:$AV$3,0),FALSE),""))*1000)</f>
        <v>#VALUE!</v>
      </c>
      <c r="LE33" s="31" t="e">
        <f>((IFERROR(VLOOKUP($B32,Mes!$C$79:$AV$131,MATCH(LE$1,Mes!$C$3:$AV$3,0),FALSE),""))*1000)</f>
        <v>#VALUE!</v>
      </c>
      <c r="LF33" s="31" t="e">
        <f>((IFERROR(VLOOKUP($B32,Mes!$C$79:$AV$131,MATCH(LF$1,Mes!$C$3:$AV$3,0),FALSE),""))*1000)</f>
        <v>#VALUE!</v>
      </c>
      <c r="LG33" s="31" t="e">
        <f>((IFERROR(VLOOKUP($B32,Mes!$C$79:$AV$131,MATCH(LG$1,Mes!$C$3:$AV$3,0),FALSE),""))*1000)</f>
        <v>#VALUE!</v>
      </c>
      <c r="LH33" s="31" t="e">
        <f>((IFERROR(VLOOKUP($B32,Mes!$C$79:$AV$131,MATCH(LH$1,Mes!$C$3:$AV$3,0),FALSE),""))*1000)</f>
        <v>#VALUE!</v>
      </c>
      <c r="LI33" s="31" t="e">
        <f>((IFERROR(VLOOKUP($B32,Mes!$C$79:$AV$131,MATCH(LI$1,Mes!$C$3:$AV$3,0),FALSE),""))*1000)</f>
        <v>#VALUE!</v>
      </c>
      <c r="LJ33" s="31" t="e">
        <f>((IFERROR(VLOOKUP($B32,Mes!$C$79:$AV$131,MATCH(LJ$1,Mes!$C$3:$AV$3,0),FALSE),""))*1000)</f>
        <v>#VALUE!</v>
      </c>
      <c r="LK33" s="31" t="e">
        <f>((IFERROR(VLOOKUP($B32,Mes!$C$79:$AV$131,MATCH(LK$1,Mes!$C$3:$AV$3,0),FALSE),""))*1000)</f>
        <v>#VALUE!</v>
      </c>
      <c r="LL33" s="31" t="e">
        <f>((IFERROR(VLOOKUP($B32,Mes!$C$79:$AV$131,MATCH(LL$1,Mes!$C$3:$AV$3,0),FALSE),""))*1000)</f>
        <v>#VALUE!</v>
      </c>
      <c r="LM33" s="31" t="e">
        <f>((IFERROR(VLOOKUP($B32,Mes!$C$79:$AV$131,MATCH(LM$1,Mes!$C$3:$AV$3,0),FALSE),""))*1000)</f>
        <v>#VALUE!</v>
      </c>
      <c r="LN33" s="31" t="e">
        <f>((IFERROR(VLOOKUP($B32,Mes!$C$79:$AV$131,MATCH(LN$1,Mes!$C$3:$AV$3,0),FALSE),""))*1000)</f>
        <v>#VALUE!</v>
      </c>
      <c r="LO33" s="31" t="e">
        <f>((IFERROR(VLOOKUP($B32,Mes!$C$79:$AV$131,MATCH(LO$1,Mes!$C$3:$AV$3,0),FALSE),""))*1000)</f>
        <v>#VALUE!</v>
      </c>
      <c r="LP33" s="31" t="e">
        <f>((IFERROR(VLOOKUP($B32,Mes!$C$79:$AV$131,MATCH(LP$1,Mes!$C$3:$AV$3,0),FALSE),""))*1000)</f>
        <v>#VALUE!</v>
      </c>
      <c r="LQ33" s="31" t="e">
        <f>((IFERROR(VLOOKUP($B32,Mes!$C$79:$AV$131,MATCH(LQ$1,Mes!$C$3:$AV$3,0),FALSE),""))*1000)</f>
        <v>#VALUE!</v>
      </c>
      <c r="LR33" s="31" t="e">
        <f>((IFERROR(VLOOKUP($B32,Mes!$C$79:$AV$131,MATCH(LR$1,Mes!$C$3:$AV$3,0),FALSE),""))*1000)</f>
        <v>#VALUE!</v>
      </c>
      <c r="LS33" s="31" t="e">
        <f>((IFERROR(VLOOKUP($B32,Mes!$C$79:$AV$131,MATCH(LS$1,Mes!$C$3:$AV$3,0),FALSE),""))*1000)</f>
        <v>#VALUE!</v>
      </c>
      <c r="LT33" s="31" t="e">
        <f>((IFERROR(VLOOKUP($B32,Mes!$C$79:$AV$131,MATCH(LT$1,Mes!$C$3:$AV$3,0),FALSE),""))*1000)</f>
        <v>#VALUE!</v>
      </c>
      <c r="LU33" s="31" t="e">
        <f>((IFERROR(VLOOKUP($B32,Mes!$C$79:$AV$131,MATCH(LU$1,Mes!$C$3:$AV$3,0),FALSE),""))*1000)</f>
        <v>#VALUE!</v>
      </c>
      <c r="LV33" s="31" t="e">
        <f>((IFERROR(VLOOKUP($B32,Mes!$C$79:$AV$131,MATCH(LV$1,Mes!$C$3:$AV$3,0),FALSE),""))*1000)</f>
        <v>#VALUE!</v>
      </c>
      <c r="LW33" s="31" t="e">
        <f>((IFERROR(VLOOKUP($B32,Mes!$C$79:$AV$131,MATCH(LW$1,Mes!$C$3:$AV$3,0),FALSE),""))*1000)</f>
        <v>#VALUE!</v>
      </c>
      <c r="LX33" s="31" t="e">
        <f>((IFERROR(VLOOKUP($B32,Mes!$C$79:$AV$131,MATCH(LX$1,Mes!$C$3:$AV$3,0),FALSE),""))*1000)</f>
        <v>#VALUE!</v>
      </c>
      <c r="LY33" s="31" t="e">
        <f>((IFERROR(VLOOKUP($B32,Mes!$C$79:$AV$131,MATCH(LY$1,Mes!$C$3:$AV$3,0),FALSE),""))*1000)</f>
        <v>#VALUE!</v>
      </c>
      <c r="LZ33" s="31" t="e">
        <f>((IFERROR(VLOOKUP($B32,Mes!$C$79:$AV$131,MATCH(LZ$1,Mes!$C$3:$AV$3,0),FALSE),""))*1000)</f>
        <v>#VALUE!</v>
      </c>
      <c r="MA33" s="31" t="e">
        <f>((IFERROR(VLOOKUP($B32,Mes!$C$79:$AV$131,MATCH(MA$1,Mes!$C$3:$AV$3,0),FALSE),""))*1000)</f>
        <v>#VALUE!</v>
      </c>
      <c r="MB33" s="31" t="e">
        <f>((IFERROR(VLOOKUP($B32,Mes!$C$79:$AV$131,MATCH(MB$1,Mes!$C$3:$AV$3,0),FALSE),""))*1000)</f>
        <v>#VALUE!</v>
      </c>
      <c r="MC33" s="31" t="e">
        <f>((IFERROR(VLOOKUP($B32,Mes!$C$79:$AV$131,MATCH(MC$1,Mes!$C$3:$AV$3,0),FALSE),""))*1000)</f>
        <v>#VALUE!</v>
      </c>
      <c r="MD33" s="30" t="e">
        <f>((IFERROR(VLOOKUP($B32,Mes!$C$79:$AV$131,MATCH(MD$1,Mes!$C$3:$AV$3,0),FALSE),""))*1000)</f>
        <v>#VALUE!</v>
      </c>
      <c r="ME33" s="30" t="e">
        <f>((IFERROR(VLOOKUP($B32,Mes!$C$79:$AV$131,MATCH(ME$1,Mes!$C$3:$AV$3,0),FALSE),""))*1000)</f>
        <v>#VALUE!</v>
      </c>
      <c r="MF33" s="30" t="e">
        <f>((IFERROR(VLOOKUP($B32,Mes!$C$79:$AV$131,MATCH(MF$1,Mes!$C$3:$AV$3,0),FALSE),""))*1000)</f>
        <v>#VALUE!</v>
      </c>
      <c r="MG33" s="30" t="e">
        <f>((IFERROR(VLOOKUP($B32,Mes!$C$79:$AV$131,MATCH(MG$1,Mes!$C$3:$AV$3,0),FALSE),""))*1000)</f>
        <v>#VALUE!</v>
      </c>
      <c r="MH33" s="30" t="e">
        <f>((IFERROR(VLOOKUP($B32,Mes!$C$79:$AV$131,MATCH(MH$1,Mes!$C$3:$AV$3,0),FALSE),""))*1000)</f>
        <v>#VALUE!</v>
      </c>
      <c r="MI33" s="30" t="e">
        <f>((IFERROR(VLOOKUP($B32,Mes!$C$79:$AV$131,MATCH(MI$1,Mes!$C$3:$AV$3,0),FALSE),""))*1000)</f>
        <v>#VALUE!</v>
      </c>
      <c r="MJ33" s="30" t="e">
        <f>((IFERROR(VLOOKUP($B32,Mes!$C$79:$AV$131,MATCH(MJ$1,Mes!$C$3:$AV$3,0),FALSE),""))*1000)</f>
        <v>#VALUE!</v>
      </c>
      <c r="MK33" s="30" t="e">
        <f>((IFERROR(VLOOKUP($B32,Mes!$C$79:$AV$131,MATCH(MK$1,Mes!$C$3:$AV$3,0),FALSE),""))*1000)</f>
        <v>#VALUE!</v>
      </c>
      <c r="ML33" s="30" t="e">
        <f>((IFERROR(VLOOKUP($B32,Mes!$C$79:$AV$131,MATCH(ML$1,Mes!$C$3:$AV$3,0),FALSE),""))*1000)</f>
        <v>#VALUE!</v>
      </c>
      <c r="MM33" s="30" t="e">
        <f>((IFERROR(VLOOKUP($B32,Mes!$C$79:$AV$131,MATCH(MM$1,Mes!$C$3:$AV$3,0),FALSE),""))*1000)</f>
        <v>#VALUE!</v>
      </c>
      <c r="MN33" s="30" t="e">
        <f>((IFERROR(VLOOKUP($B32,Mes!$C$79:$AV$131,MATCH(MN$1,Mes!$C$3:$AV$3,0),FALSE),""))*1000)</f>
        <v>#VALUE!</v>
      </c>
      <c r="MO33" s="30" t="e">
        <f>((IFERROR(VLOOKUP($B32,Mes!$C$79:$AV$131,MATCH(MO$1,Mes!$C$3:$AV$3,0),FALSE),""))*1000)</f>
        <v>#VALUE!</v>
      </c>
      <c r="MP33" s="30" t="e">
        <f>((IFERROR(VLOOKUP($B32,Mes!$C$79:$AV$131,MATCH(MP$1,Mes!$C$3:$AV$3,0),FALSE),""))*1000)</f>
        <v>#VALUE!</v>
      </c>
      <c r="MQ33" s="30" t="e">
        <f>((IFERROR(VLOOKUP($B32,Mes!$C$79:$AV$131,MATCH(MQ$1,Mes!$C$3:$AV$3,0),FALSE),""))*1000)</f>
        <v>#VALUE!</v>
      </c>
      <c r="MR33" s="30" t="e">
        <f>((IFERROR(VLOOKUP($B32,Mes!$C$79:$AV$131,MATCH(MR$1,Mes!$C$3:$AV$3,0),FALSE),""))*1000)</f>
        <v>#VALUE!</v>
      </c>
      <c r="MS33" s="30" t="e">
        <f>((IFERROR(VLOOKUP($B32,Mes!$C$79:$AV$131,MATCH(MS$1,Mes!$C$3:$AV$3,0),FALSE),""))*1000)</f>
        <v>#VALUE!</v>
      </c>
      <c r="MT33" s="30" t="e">
        <f>((IFERROR(VLOOKUP($B32,Mes!$C$79:$AV$131,MATCH(MT$1,Mes!$C$3:$AV$3,0),FALSE),""))*1000)</f>
        <v>#VALUE!</v>
      </c>
      <c r="MU33" s="30" t="e">
        <f>((IFERROR(VLOOKUP($B32,Mes!$C$79:$AV$131,MATCH(MU$1,Mes!$C$3:$AV$3,0),FALSE),""))*1000)</f>
        <v>#VALUE!</v>
      </c>
      <c r="MV33" s="30" t="e">
        <f>((IFERROR(VLOOKUP($B32,Mes!$C$79:$AV$131,MATCH(MV$1,Mes!$C$3:$AV$3,0),FALSE),""))*1000)</f>
        <v>#VALUE!</v>
      </c>
      <c r="MW33" s="30" t="e">
        <f>((IFERROR(VLOOKUP($B32,Mes!$C$79:$AV$131,MATCH(MW$1,Mes!$C$3:$AV$3,0),FALSE),""))*1000)</f>
        <v>#VALUE!</v>
      </c>
      <c r="MX33" s="30" t="e">
        <f>((IFERROR(VLOOKUP($B32,Mes!$C$79:$AV$131,MATCH(MX$1,Mes!$C$3:$AV$3,0),FALSE),""))*1000)</f>
        <v>#VALUE!</v>
      </c>
      <c r="MY33" s="30" t="e">
        <f>((IFERROR(VLOOKUP($B32,Mes!$C$79:$AV$131,MATCH(MY$1,Mes!$C$3:$AV$3,0),FALSE),""))*1000)</f>
        <v>#VALUE!</v>
      </c>
      <c r="MZ33" s="30" t="e">
        <f>((IFERROR(VLOOKUP($B32,Mes!$C$79:$AV$131,MATCH(MZ$1,Mes!$C$3:$AV$3,0),FALSE),""))*1000)</f>
        <v>#VALUE!</v>
      </c>
      <c r="NA33" s="30" t="e">
        <f>((IFERROR(VLOOKUP($B32,Mes!$C$79:$AV$131,MATCH(NA$1,Mes!$C$3:$AV$3,0),FALSE),""))*1000)</f>
        <v>#VALUE!</v>
      </c>
      <c r="NB33" s="30" t="e">
        <f>((IFERROR(VLOOKUP($B32,Mes!$C$79:$AV$131,MATCH(NB$1,Mes!$C$3:$AV$3,0),FALSE),""))*1000)</f>
        <v>#VALUE!</v>
      </c>
      <c r="NC33" s="30" t="e">
        <f>((IFERROR(VLOOKUP($B32,Mes!$C$79:$AV$131,MATCH(NC$1,Mes!$C$3:$AV$3,0),FALSE),""))*1000)</f>
        <v>#VALUE!</v>
      </c>
      <c r="ND33" s="30" t="e">
        <f>((IFERROR(VLOOKUP($B32,Mes!$C$79:$AV$131,MATCH(ND$1,Mes!$C$3:$AV$3,0),FALSE),""))*1000)</f>
        <v>#VALUE!</v>
      </c>
      <c r="NE33" s="30" t="e">
        <f>((IFERROR(VLOOKUP($B32,Mes!$C$79:$AV$131,MATCH(NE$1,Mes!$C$3:$AV$3,0),FALSE),""))*1000)</f>
        <v>#VALUE!</v>
      </c>
      <c r="NF33" s="30" t="e">
        <f>((IFERROR(VLOOKUP($B32,Mes!$C$79:$AV$131,MATCH(NF$1,Mes!$C$3:$AV$3,0),FALSE),""))*1000)</f>
        <v>#VALUE!</v>
      </c>
      <c r="NG33" s="30" t="e">
        <f>((IFERROR(VLOOKUP($B32,Mes!$C$79:$AV$131,MATCH(NG$1,Mes!$C$3:$AV$3,0),FALSE),""))*1000)</f>
        <v>#VALUE!</v>
      </c>
      <c r="NH33" s="30" t="e">
        <f>((IFERROR(VLOOKUP($B32,Mes!$C$79:$AV$131,MATCH(NH$1,Mes!$C$3:$AV$3,0),FALSE),""))*1000)</f>
        <v>#VALUE!</v>
      </c>
    </row>
    <row r="34" spans="1:372" s="32" customFormat="1" ht="14.4" outlineLevel="1" x14ac:dyDescent="0.2">
      <c r="A34" s="15"/>
      <c r="B34" s="14"/>
      <c r="C34" s="14"/>
      <c r="D34" s="14"/>
      <c r="E34" s="27" t="s">
        <v>226</v>
      </c>
      <c r="F34" s="61"/>
      <c r="G34" s="68"/>
      <c r="H34" s="68"/>
      <c r="I34" s="68"/>
      <c r="J34" s="68">
        <v>1585.134</v>
      </c>
      <c r="K34" s="68">
        <v>1562.7239999999997</v>
      </c>
      <c r="L34" s="68">
        <v>1303.5150000000001</v>
      </c>
      <c r="M34" s="68">
        <v>1289.3220000000001</v>
      </c>
      <c r="N34" s="68">
        <v>1281.8520000000001</v>
      </c>
      <c r="O34" s="68"/>
      <c r="P34" s="68"/>
      <c r="Q34" s="68">
        <v>1110.0419999999999</v>
      </c>
      <c r="R34" s="68">
        <v>1035.3420000000001</v>
      </c>
      <c r="S34" s="68">
        <v>964.37699999999995</v>
      </c>
      <c r="T34" s="68">
        <v>871.00200000000007</v>
      </c>
      <c r="U34" s="68">
        <v>770.904</v>
      </c>
      <c r="V34" s="68"/>
      <c r="W34" s="68"/>
      <c r="X34" s="68">
        <v>646.15500000000009</v>
      </c>
      <c r="Y34" s="68">
        <v>646.90200000000016</v>
      </c>
      <c r="Z34" s="68">
        <v>626.73300000000006</v>
      </c>
      <c r="AA34" s="68">
        <v>578.17799999999988</v>
      </c>
      <c r="AB34" s="68">
        <v>475.09200000000004</v>
      </c>
      <c r="AC34" s="68"/>
      <c r="AD34" s="68"/>
      <c r="AE34" s="68">
        <v>208.41300000000001</v>
      </c>
      <c r="AF34" s="68">
        <v>191.97899999999998</v>
      </c>
      <c r="AG34" s="68">
        <v>129.23099999999999</v>
      </c>
      <c r="AH34" s="68">
        <v>1891.4039999999998</v>
      </c>
      <c r="AI34" s="68"/>
      <c r="AJ34" s="68"/>
      <c r="AK34" s="68"/>
      <c r="AL34" s="68">
        <v>3891.87</v>
      </c>
      <c r="AM34" s="68">
        <v>3735</v>
      </c>
      <c r="AN34" s="68">
        <v>3720.8069999999998</v>
      </c>
      <c r="AO34" s="68">
        <v>3260.6550000000002</v>
      </c>
      <c r="AP34" s="68">
        <v>3038.7960000000003</v>
      </c>
      <c r="AQ34" s="68"/>
      <c r="AR34" s="68"/>
      <c r="AS34" s="68"/>
      <c r="AT34" s="68">
        <v>2874.4560000000001</v>
      </c>
      <c r="AU34" s="68">
        <v>2128.203</v>
      </c>
      <c r="AV34" s="68">
        <v>2046.0330000000001</v>
      </c>
      <c r="AW34" s="68">
        <v>1944.441</v>
      </c>
      <c r="AX34" s="68"/>
      <c r="AY34" s="68"/>
      <c r="AZ34" s="68">
        <v>1784.5830000000001</v>
      </c>
      <c r="BA34" s="68">
        <v>1612.7730000000001</v>
      </c>
      <c r="BB34" s="68">
        <v>2397.87</v>
      </c>
      <c r="BC34" s="68">
        <v>2793.0329999999999</v>
      </c>
      <c r="BD34" s="68">
        <v>2687.7059999999997</v>
      </c>
      <c r="BE34" s="68"/>
      <c r="BF34" s="68"/>
      <c r="BG34" s="68">
        <v>2523.3660000000004</v>
      </c>
      <c r="BH34" s="68">
        <v>2503.9440000000004</v>
      </c>
      <c r="BI34" s="68">
        <v>2481.5340000000001</v>
      </c>
      <c r="BJ34" s="68">
        <v>2470.3290000000002</v>
      </c>
      <c r="BK34" s="68">
        <v>2307.4830000000002</v>
      </c>
      <c r="BL34" s="68"/>
      <c r="BM34" s="68"/>
      <c r="BN34" s="68">
        <v>2057.2380000000003</v>
      </c>
      <c r="BO34" s="68">
        <v>1978.0560000000003</v>
      </c>
      <c r="BP34" s="68">
        <v>1966.104</v>
      </c>
      <c r="BQ34" s="68">
        <v>1937.7179999999998</v>
      </c>
      <c r="BR34" s="68">
        <v>1893.645</v>
      </c>
      <c r="BS34" s="68"/>
      <c r="BT34" s="68"/>
      <c r="BU34" s="68">
        <v>1686.7260000000003</v>
      </c>
      <c r="BV34" s="68">
        <v>1605.3029999999999</v>
      </c>
      <c r="BW34" s="68">
        <v>1561.23</v>
      </c>
      <c r="BX34" s="68">
        <v>1794.2940000000001</v>
      </c>
      <c r="BY34" s="68">
        <v>2776.5990000000002</v>
      </c>
      <c r="BZ34" s="68"/>
      <c r="CA34" s="68"/>
      <c r="CB34" s="68">
        <v>3616.9739999999997</v>
      </c>
      <c r="CC34" s="68">
        <v>3530.3220000000001</v>
      </c>
      <c r="CD34" s="68">
        <v>3433.9589999999998</v>
      </c>
      <c r="CE34" s="68">
        <v>3257.6669999999995</v>
      </c>
      <c r="CF34" s="68">
        <v>3225.5459999999994</v>
      </c>
      <c r="CG34" s="68"/>
      <c r="CH34" s="68"/>
      <c r="CI34" s="68">
        <v>2976.7950000000001</v>
      </c>
      <c r="CJ34" s="68">
        <v>2973.06</v>
      </c>
      <c r="CK34" s="68">
        <v>2729.5380000000005</v>
      </c>
      <c r="CL34" s="68">
        <v>2713.1040000000003</v>
      </c>
      <c r="CM34" s="68"/>
      <c r="CN34" s="68"/>
      <c r="CO34" s="68"/>
      <c r="CP34" s="68"/>
      <c r="CQ34" s="68"/>
      <c r="CR34" s="68"/>
      <c r="CS34" s="68">
        <v>2976.7950000000001</v>
      </c>
      <c r="CT34" s="68"/>
      <c r="CU34" s="68"/>
      <c r="CV34" s="68"/>
      <c r="CW34" s="68"/>
      <c r="CX34" s="68"/>
      <c r="CY34" s="68"/>
      <c r="CZ34" s="68"/>
      <c r="DA34" s="68"/>
      <c r="DB34" s="68"/>
      <c r="DC34" s="68"/>
      <c r="DD34" s="68"/>
      <c r="DE34" s="68"/>
      <c r="DF34" s="68"/>
      <c r="DG34" s="68"/>
      <c r="DH34" s="68"/>
      <c r="DI34" s="68"/>
      <c r="DJ34" s="68"/>
      <c r="DK34" s="68"/>
      <c r="DL34" s="68"/>
      <c r="DM34" s="68"/>
      <c r="DN34" s="68"/>
      <c r="DO34" s="68"/>
      <c r="DP34" s="68"/>
      <c r="DQ34" s="68"/>
      <c r="DR34" s="68"/>
      <c r="DS34" s="68"/>
      <c r="DT34" s="68"/>
      <c r="DU34" s="68"/>
      <c r="DV34" s="68"/>
      <c r="DW34" s="68"/>
      <c r="DX34" s="68"/>
      <c r="DY34" s="68"/>
      <c r="DZ34" s="68"/>
      <c r="EA34" s="68"/>
      <c r="EB34" s="68"/>
      <c r="EC34" s="68"/>
      <c r="ED34" s="68"/>
      <c r="EE34" s="68"/>
      <c r="EF34" s="68"/>
      <c r="EG34" s="68"/>
      <c r="EH34" s="68"/>
      <c r="EI34" s="68"/>
      <c r="EJ34" s="68"/>
      <c r="EK34" s="68"/>
      <c r="EL34" s="68"/>
      <c r="EM34" s="68"/>
      <c r="EN34" s="68"/>
      <c r="EO34" s="68"/>
      <c r="EP34" s="68"/>
      <c r="EQ34" s="68"/>
      <c r="ER34" s="68"/>
      <c r="ES34" s="68"/>
      <c r="ET34" s="68"/>
      <c r="EU34" s="68"/>
      <c r="EV34" s="68"/>
      <c r="EW34" s="68"/>
      <c r="EX34" s="68"/>
      <c r="EY34" s="68"/>
      <c r="EZ34" s="68"/>
      <c r="FA34" s="68"/>
      <c r="FB34" s="68"/>
      <c r="FC34" s="68"/>
      <c r="FD34" s="68"/>
      <c r="FE34" s="68">
        <v>0</v>
      </c>
      <c r="FF34" s="68"/>
      <c r="FG34" s="68">
        <v>0</v>
      </c>
      <c r="FH34" s="68">
        <v>0</v>
      </c>
      <c r="FI34" s="68">
        <v>0</v>
      </c>
      <c r="FJ34" s="68"/>
      <c r="FK34" s="68"/>
      <c r="FL34" s="68">
        <v>0</v>
      </c>
      <c r="FM34" s="68"/>
      <c r="FN34" s="68"/>
      <c r="FO34" s="68">
        <v>0</v>
      </c>
      <c r="FP34" s="68"/>
      <c r="FQ34" s="68">
        <v>0</v>
      </c>
      <c r="FR34" s="68"/>
      <c r="FS34" s="68"/>
      <c r="FT34" s="68"/>
      <c r="FU34" s="68"/>
      <c r="FV34" s="68"/>
      <c r="FW34" s="68"/>
      <c r="FX34" s="68"/>
      <c r="FY34" s="68"/>
      <c r="FZ34" s="68"/>
      <c r="GA34" s="68"/>
      <c r="GB34" s="68"/>
      <c r="GC34" s="68"/>
      <c r="GD34" s="68"/>
      <c r="GE34" s="68"/>
      <c r="GF34" s="68"/>
      <c r="GG34" s="68"/>
      <c r="GH34" s="68"/>
      <c r="GI34" s="68"/>
      <c r="GJ34" s="68"/>
      <c r="GK34" s="68"/>
      <c r="GL34" s="68"/>
      <c r="GM34" s="68"/>
      <c r="GN34" s="68"/>
      <c r="GO34" s="68"/>
      <c r="GP34" s="68"/>
      <c r="GQ34" s="68"/>
      <c r="GR34" s="68"/>
      <c r="GS34" s="68"/>
      <c r="GT34" s="68"/>
      <c r="GU34" s="68"/>
      <c r="GV34" s="68"/>
      <c r="GW34" s="68"/>
      <c r="GX34" s="68"/>
      <c r="GY34" s="68"/>
      <c r="GZ34" s="68"/>
      <c r="HA34" s="68"/>
      <c r="HB34" s="68"/>
      <c r="HC34" s="68"/>
      <c r="HD34" s="68"/>
      <c r="HE34" s="68"/>
      <c r="HF34" s="68"/>
      <c r="HG34" s="68"/>
      <c r="HH34" s="68"/>
      <c r="HI34" s="68"/>
      <c r="HJ34" s="68"/>
      <c r="HK34" s="68"/>
      <c r="HL34" s="68"/>
      <c r="HM34" s="68"/>
      <c r="HN34" s="68"/>
      <c r="HO34" s="68"/>
      <c r="HP34" s="68"/>
      <c r="HQ34" s="68"/>
      <c r="HR34" s="68"/>
      <c r="HS34" s="68"/>
      <c r="HT34" s="68"/>
      <c r="HU34" s="68"/>
      <c r="HV34" s="68"/>
      <c r="HW34" s="68"/>
      <c r="HX34" s="68"/>
      <c r="HY34" s="68"/>
      <c r="HZ34" s="68"/>
      <c r="IA34" s="68"/>
      <c r="IB34" s="68"/>
      <c r="IC34" s="68"/>
      <c r="ID34" s="68"/>
      <c r="IE34" s="68"/>
      <c r="IF34" s="68"/>
      <c r="IG34" s="68"/>
      <c r="IH34" s="68"/>
      <c r="II34" s="68"/>
      <c r="IJ34" s="68"/>
      <c r="IK34" s="68"/>
      <c r="IL34" s="68"/>
      <c r="IM34" s="68"/>
      <c r="IN34" s="68"/>
      <c r="IO34" s="68"/>
      <c r="IP34" s="68"/>
      <c r="IQ34" s="68"/>
      <c r="IR34" s="68"/>
      <c r="IS34" s="68"/>
      <c r="IT34" s="68"/>
      <c r="IU34" s="68"/>
      <c r="IV34" s="68"/>
      <c r="IW34" s="68"/>
      <c r="IX34" s="68"/>
      <c r="IY34" s="68"/>
      <c r="IZ34" s="68"/>
      <c r="JA34" s="68"/>
      <c r="JB34" s="68"/>
      <c r="JC34" s="68"/>
      <c r="JD34" s="68"/>
      <c r="JE34" s="68"/>
      <c r="JF34" s="68"/>
      <c r="JG34" s="68"/>
      <c r="JH34" s="68"/>
      <c r="JI34" s="68"/>
      <c r="JJ34" s="68"/>
      <c r="JK34" s="68"/>
      <c r="JL34" s="68"/>
      <c r="JM34" s="68"/>
      <c r="JN34" s="68"/>
      <c r="JO34" s="68"/>
      <c r="JP34" s="68"/>
      <c r="JQ34" s="68"/>
      <c r="JR34" s="68"/>
      <c r="JS34" s="68"/>
      <c r="JT34" s="68"/>
      <c r="JU34" s="68"/>
      <c r="JV34" s="68"/>
      <c r="JW34" s="68"/>
      <c r="JX34" s="68"/>
      <c r="JY34" s="68"/>
      <c r="JZ34" s="68"/>
      <c r="KA34" s="68"/>
      <c r="KB34" s="68"/>
      <c r="KC34" s="68"/>
      <c r="KD34" s="68"/>
      <c r="KE34" s="68"/>
      <c r="KF34" s="68"/>
      <c r="KG34" s="68"/>
      <c r="KH34" s="68"/>
      <c r="KI34" s="68"/>
      <c r="KJ34" s="68"/>
      <c r="KK34" s="68"/>
      <c r="KL34" s="68"/>
      <c r="KM34" s="68"/>
      <c r="KN34" s="68"/>
      <c r="KO34" s="68"/>
      <c r="KP34" s="68"/>
      <c r="KQ34" s="68"/>
      <c r="KR34" s="68"/>
      <c r="KS34" s="68"/>
      <c r="KT34" s="68"/>
      <c r="KU34" s="68"/>
      <c r="KV34" s="68"/>
      <c r="KW34" s="68"/>
      <c r="KX34" s="68"/>
      <c r="KY34" s="68"/>
      <c r="KZ34" s="68"/>
      <c r="LA34" s="68"/>
      <c r="LB34" s="68"/>
      <c r="LC34" s="68"/>
      <c r="LD34" s="68"/>
      <c r="LE34" s="68"/>
      <c r="LF34" s="68"/>
      <c r="LG34" s="68"/>
      <c r="LH34" s="68"/>
      <c r="LI34" s="68"/>
      <c r="LJ34" s="68"/>
      <c r="LK34" s="68"/>
      <c r="LL34" s="68"/>
      <c r="LM34" s="68"/>
      <c r="LN34" s="68"/>
      <c r="LO34" s="68"/>
      <c r="LP34" s="68"/>
      <c r="LQ34" s="68"/>
      <c r="LR34" s="68"/>
      <c r="LS34" s="68"/>
      <c r="LT34" s="68"/>
      <c r="LU34" s="68"/>
      <c r="LV34" s="68"/>
      <c r="LW34" s="68"/>
      <c r="LX34" s="68"/>
      <c r="LY34" s="68"/>
      <c r="LZ34" s="68"/>
      <c r="MA34" s="68"/>
      <c r="MB34" s="68"/>
      <c r="MC34" s="68"/>
      <c r="MD34" s="68"/>
      <c r="ME34" s="68"/>
      <c r="MF34" s="68"/>
      <c r="MG34" s="68"/>
      <c r="MH34" s="68"/>
      <c r="MI34" s="68"/>
      <c r="MJ34" s="68"/>
      <c r="MK34" s="68"/>
      <c r="ML34" s="68"/>
      <c r="MM34" s="68"/>
      <c r="MN34" s="68"/>
      <c r="MO34" s="68"/>
      <c r="MP34" s="68"/>
      <c r="MQ34" s="68"/>
      <c r="MR34" s="68"/>
      <c r="MS34" s="68"/>
      <c r="MT34" s="68"/>
      <c r="MU34" s="68"/>
      <c r="MV34" s="68"/>
      <c r="MW34" s="68"/>
      <c r="MX34" s="68"/>
      <c r="MY34" s="68"/>
      <c r="MZ34" s="68"/>
      <c r="NA34" s="68"/>
      <c r="NB34" s="68"/>
      <c r="NC34" s="68"/>
      <c r="ND34" s="68"/>
      <c r="NE34" s="68"/>
      <c r="NF34" s="68"/>
      <c r="NG34" s="68"/>
      <c r="NH34" s="68"/>
    </row>
    <row r="35" spans="1:372" s="34" customFormat="1" ht="14.4" outlineLevel="1" x14ac:dyDescent="0.2">
      <c r="A35" s="16"/>
      <c r="B35" s="14"/>
      <c r="C35" s="14"/>
      <c r="D35" s="14"/>
      <c r="E35" s="27" t="s">
        <v>220</v>
      </c>
      <c r="F35" s="25"/>
      <c r="G35" s="68"/>
      <c r="H35" s="68"/>
      <c r="I35" s="68"/>
      <c r="J35" s="68">
        <v>1422.288</v>
      </c>
      <c r="K35" s="68">
        <v>1349.0819999999999</v>
      </c>
      <c r="L35" s="68">
        <v>965.87100000000021</v>
      </c>
      <c r="M35" s="68">
        <v>959.14800000000014</v>
      </c>
      <c r="N35" s="68">
        <v>1188.4770000000001</v>
      </c>
      <c r="O35" s="68"/>
      <c r="P35" s="68"/>
      <c r="Q35" s="68">
        <v>957.654</v>
      </c>
      <c r="R35" s="68">
        <v>851.58000000000015</v>
      </c>
      <c r="S35" s="68">
        <v>708.15599999999995</v>
      </c>
      <c r="T35" s="68">
        <v>652.13100000000009</v>
      </c>
      <c r="U35" s="68">
        <v>640.17899999999997</v>
      </c>
      <c r="V35" s="68"/>
      <c r="W35" s="68"/>
      <c r="X35" s="68">
        <v>560.25000000000011</v>
      </c>
      <c r="Y35" s="68">
        <v>567.72000000000014</v>
      </c>
      <c r="Z35" s="68">
        <v>400.39200000000005</v>
      </c>
      <c r="AA35" s="68">
        <v>366.02999999999992</v>
      </c>
      <c r="AB35" s="68">
        <v>262.94400000000002</v>
      </c>
      <c r="AC35" s="68"/>
      <c r="AD35" s="68"/>
      <c r="AE35" s="68">
        <v>106.07400000000001</v>
      </c>
      <c r="AF35" s="68">
        <v>100.09799999999998</v>
      </c>
      <c r="AG35" s="68">
        <v>100.845</v>
      </c>
      <c r="AH35" s="68">
        <v>1875.7169999999999</v>
      </c>
      <c r="AI35" s="68"/>
      <c r="AJ35" s="68"/>
      <c r="AK35" s="68"/>
      <c r="AL35" s="68">
        <v>1621.7370000000001</v>
      </c>
      <c r="AM35" s="68">
        <v>2711.6099999999997</v>
      </c>
      <c r="AN35" s="68">
        <v>1937.7179999999998</v>
      </c>
      <c r="AO35" s="68">
        <v>1564.9650000000001</v>
      </c>
      <c r="AP35" s="68">
        <v>1454.4090000000003</v>
      </c>
      <c r="AQ35" s="68"/>
      <c r="AR35" s="68"/>
      <c r="AS35" s="68"/>
      <c r="AT35" s="68">
        <v>2347.0740000000005</v>
      </c>
      <c r="AU35" s="68">
        <v>1808.4869999999999</v>
      </c>
      <c r="AV35" s="68">
        <v>1793.547</v>
      </c>
      <c r="AW35" s="68">
        <v>1540.3140000000001</v>
      </c>
      <c r="AX35" s="68"/>
      <c r="AY35" s="68"/>
      <c r="AZ35" s="68">
        <v>1396.143</v>
      </c>
      <c r="BA35" s="68">
        <v>861.29100000000017</v>
      </c>
      <c r="BB35" s="68">
        <v>1718.8469999999998</v>
      </c>
      <c r="BC35" s="68">
        <v>2169.288</v>
      </c>
      <c r="BD35" s="68">
        <v>1798.7759999999996</v>
      </c>
      <c r="BE35" s="68"/>
      <c r="BF35" s="68"/>
      <c r="BG35" s="68">
        <v>2121.4800000000005</v>
      </c>
      <c r="BH35" s="68">
        <v>2099.0700000000002</v>
      </c>
      <c r="BI35" s="68">
        <v>2080.395</v>
      </c>
      <c r="BJ35" s="68">
        <v>2073.672</v>
      </c>
      <c r="BK35" s="68">
        <v>1852.5600000000002</v>
      </c>
      <c r="BL35" s="68"/>
      <c r="BM35" s="68"/>
      <c r="BN35" s="68">
        <v>1359.5400000000002</v>
      </c>
      <c r="BO35" s="68">
        <v>1691.2080000000001</v>
      </c>
      <c r="BP35" s="68">
        <v>1369.998</v>
      </c>
      <c r="BQ35" s="68">
        <v>1301.2739999999999</v>
      </c>
      <c r="BR35" s="68">
        <v>1553.0129999999999</v>
      </c>
      <c r="BS35" s="68"/>
      <c r="BT35" s="68"/>
      <c r="BU35" s="68">
        <v>1123.4880000000003</v>
      </c>
      <c r="BV35" s="68">
        <v>992.76299999999992</v>
      </c>
      <c r="BW35" s="68">
        <v>1114.5240000000001</v>
      </c>
      <c r="BX35" s="68">
        <v>1227.3210000000001</v>
      </c>
      <c r="BY35" s="68">
        <v>2320.9290000000001</v>
      </c>
      <c r="BZ35" s="68"/>
      <c r="CA35" s="68"/>
      <c r="CB35" s="68">
        <v>3145.6169999999997</v>
      </c>
      <c r="CC35" s="68">
        <v>2957.373</v>
      </c>
      <c r="CD35" s="68">
        <v>3032.8199999999997</v>
      </c>
      <c r="CE35" s="68">
        <v>2731.7789999999995</v>
      </c>
      <c r="CF35" s="68">
        <v>2612.2589999999996</v>
      </c>
      <c r="CG35" s="68"/>
      <c r="CH35" s="68"/>
      <c r="CI35" s="68">
        <v>2335.1220000000003</v>
      </c>
      <c r="CJ35" s="68">
        <v>2547.27</v>
      </c>
      <c r="CK35" s="68">
        <v>2375.46</v>
      </c>
      <c r="CL35" s="68">
        <v>2435.9670000000006</v>
      </c>
      <c r="CM35" s="68"/>
      <c r="CN35" s="68"/>
      <c r="CO35" s="68"/>
      <c r="CP35" s="68"/>
      <c r="CQ35" s="68"/>
      <c r="CR35" s="68"/>
      <c r="CS35" s="68">
        <v>2335.1220000000003</v>
      </c>
      <c r="CT35" s="68"/>
      <c r="CU35" s="68"/>
      <c r="CV35" s="68"/>
      <c r="CW35" s="68"/>
      <c r="CX35" s="68"/>
      <c r="CY35" s="68"/>
      <c r="CZ35" s="68"/>
      <c r="DA35" s="68"/>
      <c r="DB35" s="68"/>
      <c r="DC35" s="68"/>
      <c r="DD35" s="68"/>
      <c r="DE35" s="68"/>
      <c r="DF35" s="68"/>
      <c r="DG35" s="68"/>
      <c r="DH35" s="68"/>
      <c r="DI35" s="68"/>
      <c r="DJ35" s="68"/>
      <c r="DK35" s="68"/>
      <c r="DL35" s="68"/>
      <c r="DM35" s="68"/>
      <c r="DN35" s="68"/>
      <c r="DO35" s="68"/>
      <c r="DP35" s="68"/>
      <c r="DQ35" s="68"/>
      <c r="DR35" s="68"/>
      <c r="DS35" s="68"/>
      <c r="DT35" s="68"/>
      <c r="DU35" s="68"/>
      <c r="DV35" s="68"/>
      <c r="DW35" s="68"/>
      <c r="DX35" s="68"/>
      <c r="DY35" s="68"/>
      <c r="DZ35" s="68"/>
      <c r="EA35" s="68"/>
      <c r="EB35" s="68"/>
      <c r="EC35" s="68"/>
      <c r="ED35" s="68"/>
      <c r="EE35" s="68"/>
      <c r="EF35" s="68"/>
      <c r="EG35" s="68"/>
      <c r="EH35" s="68"/>
      <c r="EI35" s="68"/>
      <c r="EJ35" s="68"/>
      <c r="EK35" s="68"/>
      <c r="EL35" s="68"/>
      <c r="EM35" s="68"/>
      <c r="EN35" s="68"/>
      <c r="EO35" s="68"/>
      <c r="EP35" s="68"/>
      <c r="EQ35" s="68"/>
      <c r="ER35" s="68"/>
      <c r="ES35" s="68"/>
      <c r="ET35" s="68"/>
      <c r="EU35" s="68"/>
      <c r="EV35" s="68"/>
      <c r="EW35" s="68"/>
      <c r="EX35" s="68"/>
      <c r="EY35" s="68"/>
      <c r="EZ35" s="68"/>
      <c r="FA35" s="68"/>
      <c r="FB35" s="68"/>
      <c r="FC35" s="68"/>
      <c r="FD35" s="68"/>
      <c r="FE35" s="68">
        <v>0</v>
      </c>
      <c r="FF35" s="68"/>
      <c r="FG35" s="68">
        <v>0</v>
      </c>
      <c r="FH35" s="68">
        <v>0</v>
      </c>
      <c r="FI35" s="68">
        <v>4.0790426719676631</v>
      </c>
      <c r="FJ35" s="68"/>
      <c r="FK35" s="68"/>
      <c r="FL35" s="68">
        <v>22.131754818298383</v>
      </c>
      <c r="FM35" s="68"/>
      <c r="FN35" s="68"/>
      <c r="FO35" s="68">
        <v>31.466959795785488</v>
      </c>
      <c r="FP35" s="68"/>
      <c r="FQ35" s="68">
        <v>36.234957166461477</v>
      </c>
      <c r="FR35" s="68"/>
      <c r="FS35" s="68"/>
      <c r="FT35" s="68"/>
      <c r="FU35" s="68"/>
      <c r="FV35" s="68"/>
      <c r="FW35" s="68"/>
      <c r="FX35" s="68"/>
      <c r="FY35" s="68"/>
      <c r="FZ35" s="68"/>
      <c r="GA35" s="68"/>
      <c r="GB35" s="68"/>
      <c r="GC35" s="68"/>
      <c r="GD35" s="68"/>
      <c r="GE35" s="68"/>
      <c r="GF35" s="68"/>
      <c r="GG35" s="68"/>
      <c r="GH35" s="68"/>
      <c r="GI35" s="68"/>
      <c r="GJ35" s="68"/>
      <c r="GK35" s="68"/>
      <c r="GL35" s="68"/>
      <c r="GM35" s="68"/>
      <c r="GN35" s="68"/>
      <c r="GO35" s="68"/>
      <c r="GP35" s="68"/>
      <c r="GQ35" s="68"/>
      <c r="GR35" s="68"/>
      <c r="GS35" s="68"/>
      <c r="GT35" s="68"/>
      <c r="GU35" s="68"/>
      <c r="GV35" s="68"/>
      <c r="GW35" s="68"/>
      <c r="GX35" s="68"/>
      <c r="GY35" s="68"/>
      <c r="GZ35" s="68"/>
      <c r="HA35" s="68"/>
      <c r="HB35" s="68"/>
      <c r="HC35" s="68"/>
      <c r="HD35" s="68"/>
      <c r="HE35" s="68"/>
      <c r="HF35" s="68"/>
      <c r="HG35" s="68"/>
      <c r="HH35" s="68"/>
      <c r="HI35" s="68"/>
      <c r="HJ35" s="68"/>
      <c r="HK35" s="68"/>
      <c r="HL35" s="68"/>
      <c r="HM35" s="68"/>
      <c r="HN35" s="68"/>
      <c r="HO35" s="68"/>
      <c r="HP35" s="68"/>
      <c r="HQ35" s="68"/>
      <c r="HR35" s="68"/>
      <c r="HS35" s="68"/>
      <c r="HT35" s="68"/>
      <c r="HU35" s="68"/>
      <c r="HV35" s="68"/>
      <c r="HW35" s="68"/>
      <c r="HX35" s="68"/>
      <c r="HY35" s="68"/>
      <c r="HZ35" s="68"/>
      <c r="IA35" s="68"/>
      <c r="IB35" s="68"/>
      <c r="IC35" s="68"/>
      <c r="ID35" s="68"/>
      <c r="IE35" s="68"/>
      <c r="IF35" s="68"/>
      <c r="IG35" s="68"/>
      <c r="IH35" s="68"/>
      <c r="II35" s="68"/>
      <c r="IJ35" s="68"/>
      <c r="IK35" s="68"/>
      <c r="IL35" s="68"/>
      <c r="IM35" s="68"/>
      <c r="IN35" s="68"/>
      <c r="IO35" s="68"/>
      <c r="IP35" s="68"/>
      <c r="IQ35" s="68"/>
      <c r="IR35" s="68"/>
      <c r="IS35" s="68"/>
      <c r="IT35" s="68"/>
      <c r="IU35" s="68"/>
      <c r="IV35" s="68"/>
      <c r="IW35" s="68"/>
      <c r="IX35" s="68"/>
      <c r="IY35" s="68"/>
      <c r="IZ35" s="68"/>
      <c r="JA35" s="68"/>
      <c r="JB35" s="68"/>
      <c r="JC35" s="68"/>
      <c r="JD35" s="68"/>
      <c r="JE35" s="68"/>
      <c r="JF35" s="68"/>
      <c r="JG35" s="68"/>
      <c r="JH35" s="68"/>
      <c r="JI35" s="68"/>
      <c r="JJ35" s="68"/>
      <c r="JK35" s="68"/>
      <c r="JL35" s="68"/>
      <c r="JM35" s="68"/>
      <c r="JN35" s="68"/>
      <c r="JO35" s="68"/>
      <c r="JP35" s="68"/>
      <c r="JQ35" s="68"/>
      <c r="JR35" s="68"/>
      <c r="JS35" s="68"/>
      <c r="JT35" s="68"/>
      <c r="JU35" s="68"/>
      <c r="JV35" s="68"/>
      <c r="JW35" s="68"/>
      <c r="JX35" s="68"/>
      <c r="JY35" s="68"/>
      <c r="JZ35" s="68"/>
      <c r="KA35" s="68"/>
      <c r="KB35" s="68"/>
      <c r="KC35" s="68"/>
      <c r="KD35" s="68"/>
      <c r="KE35" s="68"/>
      <c r="KF35" s="68"/>
      <c r="KG35" s="68"/>
      <c r="KH35" s="68"/>
      <c r="KI35" s="68"/>
      <c r="KJ35" s="68"/>
      <c r="KK35" s="68"/>
      <c r="KL35" s="68"/>
      <c r="KM35" s="68"/>
      <c r="KN35" s="68"/>
      <c r="KO35" s="68"/>
      <c r="KP35" s="68"/>
      <c r="KQ35" s="68"/>
      <c r="KR35" s="68"/>
      <c r="KS35" s="68"/>
      <c r="KT35" s="68"/>
      <c r="KU35" s="68"/>
      <c r="KV35" s="68"/>
      <c r="KW35" s="68"/>
      <c r="KX35" s="68"/>
      <c r="KY35" s="68"/>
      <c r="KZ35" s="68"/>
      <c r="LA35" s="68"/>
      <c r="LB35" s="68"/>
      <c r="LC35" s="68"/>
      <c r="LD35" s="68"/>
      <c r="LE35" s="68"/>
      <c r="LF35" s="68"/>
      <c r="LG35" s="68"/>
      <c r="LH35" s="68"/>
      <c r="LI35" s="68"/>
      <c r="LJ35" s="68"/>
      <c r="LK35" s="68"/>
      <c r="LL35" s="68"/>
      <c r="LM35" s="68"/>
      <c r="LN35" s="68"/>
      <c r="LO35" s="68"/>
      <c r="LP35" s="68"/>
      <c r="LQ35" s="68"/>
      <c r="LR35" s="68"/>
      <c r="LS35" s="68"/>
      <c r="LT35" s="68"/>
      <c r="LU35" s="68"/>
      <c r="LV35" s="68"/>
      <c r="LW35" s="68"/>
      <c r="LX35" s="68"/>
      <c r="LY35" s="68"/>
      <c r="LZ35" s="68"/>
      <c r="MA35" s="68"/>
      <c r="MB35" s="68"/>
      <c r="MC35" s="68"/>
      <c r="MD35" s="68"/>
      <c r="ME35" s="68"/>
      <c r="MF35" s="68"/>
      <c r="MG35" s="68"/>
      <c r="MH35" s="68"/>
      <c r="MI35" s="68"/>
      <c r="MJ35" s="68"/>
      <c r="MK35" s="68"/>
      <c r="ML35" s="68"/>
      <c r="MM35" s="68"/>
      <c r="MN35" s="68"/>
      <c r="MO35" s="68"/>
      <c r="MP35" s="68"/>
      <c r="MQ35" s="68"/>
      <c r="MR35" s="68"/>
      <c r="MS35" s="68"/>
      <c r="MT35" s="68"/>
      <c r="MU35" s="68"/>
      <c r="MV35" s="68"/>
      <c r="MW35" s="68"/>
      <c r="MX35" s="68"/>
      <c r="MY35" s="68"/>
      <c r="MZ35" s="68"/>
      <c r="NA35" s="68"/>
      <c r="NB35" s="68"/>
      <c r="NC35" s="68"/>
      <c r="ND35" s="68"/>
      <c r="NE35" s="68"/>
      <c r="NF35" s="68"/>
      <c r="NG35" s="68"/>
      <c r="NH35" s="68"/>
    </row>
    <row r="36" spans="1:372" s="34" customFormat="1" ht="15" outlineLevel="1" thickBot="1" x14ac:dyDescent="0.25">
      <c r="A36" s="16"/>
      <c r="B36" s="14"/>
      <c r="C36" s="14"/>
      <c r="D36" s="14"/>
      <c r="E36" s="57" t="s">
        <v>197</v>
      </c>
      <c r="F36" s="58"/>
      <c r="G36" s="68"/>
      <c r="H36" s="68"/>
      <c r="I36" s="68"/>
      <c r="J36" s="68">
        <v>308.51100000000002</v>
      </c>
      <c r="K36" s="68">
        <v>308.51100000000002</v>
      </c>
      <c r="L36" s="68">
        <v>67.23</v>
      </c>
      <c r="M36" s="68">
        <v>67.23</v>
      </c>
      <c r="N36" s="68">
        <v>67.23</v>
      </c>
      <c r="O36" s="68"/>
      <c r="P36" s="68"/>
      <c r="Q36" s="68">
        <v>40.338000000000001</v>
      </c>
      <c r="R36" s="68">
        <v>2.988</v>
      </c>
      <c r="S36" s="68">
        <v>2.988</v>
      </c>
      <c r="T36" s="68">
        <v>0</v>
      </c>
      <c r="U36" s="68">
        <v>2.988</v>
      </c>
      <c r="V36" s="68"/>
      <c r="W36" s="68"/>
      <c r="X36" s="68">
        <v>0</v>
      </c>
      <c r="Y36" s="68">
        <v>0</v>
      </c>
      <c r="Z36" s="68">
        <v>0</v>
      </c>
      <c r="AA36" s="68">
        <v>0</v>
      </c>
      <c r="AB36" s="68">
        <v>0</v>
      </c>
      <c r="AC36" s="68"/>
      <c r="AD36" s="68"/>
      <c r="AE36" s="68">
        <v>0</v>
      </c>
      <c r="AF36" s="68">
        <v>0</v>
      </c>
      <c r="AG36" s="68">
        <v>0.747</v>
      </c>
      <c r="AH36" s="68">
        <v>1775.6189999999999</v>
      </c>
      <c r="AI36" s="68"/>
      <c r="AJ36" s="68"/>
      <c r="AK36" s="68"/>
      <c r="AL36" s="68">
        <v>714.13199999999995</v>
      </c>
      <c r="AM36" s="68">
        <v>778.37400000000002</v>
      </c>
      <c r="AN36" s="68">
        <v>60.506999999999998</v>
      </c>
      <c r="AO36" s="68">
        <v>60.506999999999998</v>
      </c>
      <c r="AP36" s="68">
        <v>60.506999999999998</v>
      </c>
      <c r="AQ36" s="68"/>
      <c r="AR36" s="68"/>
      <c r="AS36" s="68"/>
      <c r="AT36" s="68">
        <v>0</v>
      </c>
      <c r="AU36" s="68">
        <v>0</v>
      </c>
      <c r="AV36" s="68">
        <v>0</v>
      </c>
      <c r="AW36" s="68">
        <v>0</v>
      </c>
      <c r="AX36" s="68"/>
      <c r="AY36" s="68"/>
      <c r="AZ36" s="68">
        <v>0</v>
      </c>
      <c r="BA36" s="68">
        <v>0</v>
      </c>
      <c r="BB36" s="68">
        <v>887.43600000000004</v>
      </c>
      <c r="BC36" s="68">
        <v>1179.5129999999999</v>
      </c>
      <c r="BD36" s="68">
        <v>1083.8969999999999</v>
      </c>
      <c r="BE36" s="68"/>
      <c r="BF36" s="68"/>
      <c r="BG36" s="68">
        <v>1030.1130000000001</v>
      </c>
      <c r="BH36" s="68">
        <v>1030.1130000000001</v>
      </c>
      <c r="BI36" s="68">
        <v>1030.1130000000001</v>
      </c>
      <c r="BJ36" s="68">
        <v>1030.1130000000001</v>
      </c>
      <c r="BK36" s="68">
        <v>1030.1130000000001</v>
      </c>
      <c r="BL36" s="68"/>
      <c r="BM36" s="68"/>
      <c r="BN36" s="68">
        <v>731.31299999999999</v>
      </c>
      <c r="BO36" s="68">
        <v>731.31299999999999</v>
      </c>
      <c r="BP36" s="68">
        <v>449.69400000000002</v>
      </c>
      <c r="BQ36" s="68">
        <v>428.03100000000001</v>
      </c>
      <c r="BR36" s="68">
        <v>372.75299999999999</v>
      </c>
      <c r="BS36" s="68"/>
      <c r="BT36" s="68"/>
      <c r="BU36" s="68">
        <v>122.508</v>
      </c>
      <c r="BV36" s="68">
        <v>42.579000000000001</v>
      </c>
      <c r="BW36" s="68">
        <v>22.41</v>
      </c>
      <c r="BX36" s="68">
        <v>323.45100000000002</v>
      </c>
      <c r="BY36" s="68">
        <v>1427.5170000000001</v>
      </c>
      <c r="BZ36" s="68"/>
      <c r="CA36" s="68"/>
      <c r="CB36" s="68">
        <v>1989.261</v>
      </c>
      <c r="CC36" s="68">
        <v>1827.9090000000001</v>
      </c>
      <c r="CD36" s="68">
        <v>1747.2329999999999</v>
      </c>
      <c r="CE36" s="68">
        <v>1612.0260000000001</v>
      </c>
      <c r="CF36" s="68">
        <v>1450.674</v>
      </c>
      <c r="CG36" s="68"/>
      <c r="CH36" s="68"/>
      <c r="CI36" s="68">
        <v>711.14400000000001</v>
      </c>
      <c r="CJ36" s="68">
        <v>711.14400000000001</v>
      </c>
      <c r="CK36" s="68">
        <v>711.14400000000001</v>
      </c>
      <c r="CL36" s="68">
        <v>711.14400000000001</v>
      </c>
      <c r="CM36" s="68"/>
      <c r="CN36" s="68"/>
      <c r="CO36" s="68"/>
      <c r="CP36" s="68"/>
      <c r="CQ36" s="68"/>
      <c r="CR36" s="68"/>
      <c r="CS36" s="68">
        <v>711.14400000000001</v>
      </c>
      <c r="CT36" s="68"/>
      <c r="CU36" s="68"/>
      <c r="CV36" s="68"/>
      <c r="CW36" s="68"/>
      <c r="CX36" s="68"/>
      <c r="CY36" s="68"/>
      <c r="CZ36" s="68"/>
      <c r="DA36" s="68"/>
      <c r="DB36" s="68"/>
      <c r="DC36" s="68"/>
      <c r="DD36" s="68"/>
      <c r="DE36" s="68"/>
      <c r="DF36" s="68"/>
      <c r="DG36" s="68"/>
      <c r="DH36" s="68"/>
      <c r="DI36" s="68"/>
      <c r="DJ36" s="68"/>
      <c r="DK36" s="68"/>
      <c r="DL36" s="68"/>
      <c r="DM36" s="68"/>
      <c r="DN36" s="68"/>
      <c r="DO36" s="68"/>
      <c r="DP36" s="68"/>
      <c r="DQ36" s="68"/>
      <c r="DR36" s="68"/>
      <c r="DS36" s="68"/>
      <c r="DT36" s="68"/>
      <c r="DU36" s="68"/>
      <c r="DV36" s="68"/>
      <c r="DW36" s="68"/>
      <c r="DX36" s="68"/>
      <c r="DY36" s="68"/>
      <c r="DZ36" s="68"/>
      <c r="EA36" s="68"/>
      <c r="EB36" s="68"/>
      <c r="EC36" s="68"/>
      <c r="ED36" s="68"/>
      <c r="EE36" s="68"/>
      <c r="EF36" s="68"/>
      <c r="EG36" s="68"/>
      <c r="EH36" s="68"/>
      <c r="EI36" s="68"/>
      <c r="EJ36" s="68"/>
      <c r="EK36" s="68"/>
      <c r="EL36" s="68"/>
      <c r="EM36" s="68"/>
      <c r="EN36" s="68"/>
      <c r="EO36" s="68"/>
      <c r="EP36" s="68"/>
      <c r="EQ36" s="68"/>
      <c r="ER36" s="68"/>
      <c r="ES36" s="68"/>
      <c r="ET36" s="68"/>
      <c r="EU36" s="68"/>
      <c r="EV36" s="68"/>
      <c r="EW36" s="68"/>
      <c r="EX36" s="68"/>
      <c r="EY36" s="68"/>
      <c r="EZ36" s="68"/>
      <c r="FA36" s="68"/>
      <c r="FB36" s="68"/>
      <c r="FC36" s="68"/>
      <c r="FD36" s="68"/>
      <c r="FE36" s="68">
        <v>0</v>
      </c>
      <c r="FF36" s="68"/>
      <c r="FG36" s="68">
        <v>0</v>
      </c>
      <c r="FH36" s="68">
        <v>0</v>
      </c>
      <c r="FI36" s="68">
        <v>47.643972405907419</v>
      </c>
      <c r="FJ36" s="68"/>
      <c r="FK36" s="68"/>
      <c r="FL36" s="68">
        <v>43.236360899576802</v>
      </c>
      <c r="FM36" s="68"/>
      <c r="FN36" s="68"/>
      <c r="FO36" s="68">
        <v>39.884304219968357</v>
      </c>
      <c r="FP36" s="68"/>
      <c r="FQ36" s="68">
        <v>38.5271504632043</v>
      </c>
      <c r="FR36" s="68"/>
      <c r="FS36" s="68"/>
      <c r="FT36" s="68"/>
      <c r="FU36" s="68"/>
      <c r="FV36" s="68"/>
      <c r="FW36" s="68"/>
      <c r="FX36" s="68"/>
      <c r="FY36" s="68"/>
      <c r="FZ36" s="68"/>
      <c r="GA36" s="68"/>
      <c r="GB36" s="68"/>
      <c r="GC36" s="68"/>
      <c r="GD36" s="68"/>
      <c r="GE36" s="68"/>
      <c r="GF36" s="68"/>
      <c r="GG36" s="68"/>
      <c r="GH36" s="68"/>
      <c r="GI36" s="68"/>
      <c r="GJ36" s="68"/>
      <c r="GK36" s="68"/>
      <c r="GL36" s="68"/>
      <c r="GM36" s="68"/>
      <c r="GN36" s="68"/>
      <c r="GO36" s="68"/>
      <c r="GP36" s="68"/>
      <c r="GQ36" s="68"/>
      <c r="GR36" s="68"/>
      <c r="GS36" s="68"/>
      <c r="GT36" s="68"/>
      <c r="GU36" s="68"/>
      <c r="GV36" s="68"/>
      <c r="GW36" s="68"/>
      <c r="GX36" s="68"/>
      <c r="GY36" s="68"/>
      <c r="GZ36" s="68"/>
      <c r="HA36" s="68"/>
      <c r="HB36" s="68"/>
      <c r="HC36" s="68"/>
      <c r="HD36" s="68"/>
      <c r="HE36" s="68"/>
      <c r="HF36" s="68"/>
      <c r="HG36" s="68"/>
      <c r="HH36" s="68"/>
      <c r="HI36" s="68"/>
      <c r="HJ36" s="68"/>
      <c r="HK36" s="68"/>
      <c r="HL36" s="68"/>
      <c r="HM36" s="68"/>
      <c r="HN36" s="68"/>
      <c r="HO36" s="68"/>
      <c r="HP36" s="68"/>
      <c r="HQ36" s="68"/>
      <c r="HR36" s="68"/>
      <c r="HS36" s="68"/>
      <c r="HT36" s="68"/>
      <c r="HU36" s="68"/>
      <c r="HV36" s="68"/>
      <c r="HW36" s="68"/>
      <c r="HX36" s="68"/>
      <c r="HY36" s="68"/>
      <c r="HZ36" s="68"/>
      <c r="IA36" s="68"/>
      <c r="IB36" s="68"/>
      <c r="IC36" s="68"/>
      <c r="ID36" s="68"/>
      <c r="IE36" s="68"/>
      <c r="IF36" s="68"/>
      <c r="IG36" s="68"/>
      <c r="IH36" s="68"/>
      <c r="II36" s="68"/>
      <c r="IJ36" s="68"/>
      <c r="IK36" s="68"/>
      <c r="IL36" s="68"/>
      <c r="IM36" s="68"/>
      <c r="IN36" s="68"/>
      <c r="IO36" s="68"/>
      <c r="IP36" s="68"/>
      <c r="IQ36" s="68"/>
      <c r="IR36" s="68"/>
      <c r="IS36" s="68"/>
      <c r="IT36" s="68"/>
      <c r="IU36" s="68"/>
      <c r="IV36" s="68"/>
      <c r="IW36" s="68"/>
      <c r="IX36" s="68"/>
      <c r="IY36" s="68"/>
      <c r="IZ36" s="68"/>
      <c r="JA36" s="68"/>
      <c r="JB36" s="68"/>
      <c r="JC36" s="68"/>
      <c r="JD36" s="68"/>
      <c r="JE36" s="68"/>
      <c r="JF36" s="68"/>
      <c r="JG36" s="68"/>
      <c r="JH36" s="68"/>
      <c r="JI36" s="68"/>
      <c r="JJ36" s="68"/>
      <c r="JK36" s="68"/>
      <c r="JL36" s="68"/>
      <c r="JM36" s="68"/>
      <c r="JN36" s="68"/>
      <c r="JO36" s="68"/>
      <c r="JP36" s="68"/>
      <c r="JQ36" s="68"/>
      <c r="JR36" s="68"/>
      <c r="JS36" s="68"/>
      <c r="JT36" s="68"/>
      <c r="JU36" s="68"/>
      <c r="JV36" s="68"/>
      <c r="JW36" s="68"/>
      <c r="JX36" s="68"/>
      <c r="JY36" s="68"/>
      <c r="JZ36" s="68"/>
      <c r="KA36" s="68"/>
      <c r="KB36" s="68"/>
      <c r="KC36" s="68"/>
      <c r="KD36" s="68"/>
      <c r="KE36" s="68"/>
      <c r="KF36" s="68"/>
      <c r="KG36" s="68"/>
      <c r="KH36" s="68"/>
      <c r="KI36" s="68"/>
      <c r="KJ36" s="68"/>
      <c r="KK36" s="68"/>
      <c r="KL36" s="68"/>
      <c r="KM36" s="68"/>
      <c r="KN36" s="68"/>
      <c r="KO36" s="68"/>
      <c r="KP36" s="68"/>
      <c r="KQ36" s="68"/>
      <c r="KR36" s="68"/>
      <c r="KS36" s="68"/>
      <c r="KT36" s="68"/>
      <c r="KU36" s="68"/>
      <c r="KV36" s="68"/>
      <c r="KW36" s="68"/>
      <c r="KX36" s="68"/>
      <c r="KY36" s="68"/>
      <c r="KZ36" s="68"/>
      <c r="LA36" s="68"/>
      <c r="LB36" s="68"/>
      <c r="LC36" s="68"/>
      <c r="LD36" s="68"/>
      <c r="LE36" s="68"/>
      <c r="LF36" s="68"/>
      <c r="LG36" s="68"/>
      <c r="LH36" s="68"/>
      <c r="LI36" s="68"/>
      <c r="LJ36" s="68"/>
      <c r="LK36" s="68"/>
      <c r="LL36" s="68"/>
      <c r="LM36" s="68"/>
      <c r="LN36" s="68"/>
      <c r="LO36" s="68"/>
      <c r="LP36" s="68"/>
      <c r="LQ36" s="68"/>
      <c r="LR36" s="68"/>
      <c r="LS36" s="68"/>
      <c r="LT36" s="68"/>
      <c r="LU36" s="68"/>
      <c r="LV36" s="68"/>
      <c r="LW36" s="68"/>
      <c r="LX36" s="68"/>
      <c r="LY36" s="68"/>
      <c r="LZ36" s="68"/>
      <c r="MA36" s="68"/>
      <c r="MB36" s="68"/>
      <c r="MC36" s="68"/>
      <c r="MD36" s="68"/>
      <c r="ME36" s="68"/>
      <c r="MF36" s="68"/>
      <c r="MG36" s="68"/>
      <c r="MH36" s="68"/>
      <c r="MI36" s="68"/>
      <c r="MJ36" s="68"/>
      <c r="MK36" s="68"/>
      <c r="ML36" s="68"/>
      <c r="MM36" s="68"/>
      <c r="MN36" s="68"/>
      <c r="MO36" s="68"/>
      <c r="MP36" s="68"/>
      <c r="MQ36" s="68"/>
      <c r="MR36" s="68"/>
      <c r="MS36" s="68"/>
      <c r="MT36" s="68"/>
      <c r="MU36" s="68"/>
      <c r="MV36" s="68"/>
      <c r="MW36" s="68"/>
      <c r="MX36" s="68"/>
      <c r="MY36" s="68"/>
      <c r="MZ36" s="68"/>
      <c r="NA36" s="68"/>
      <c r="NB36" s="68"/>
      <c r="NC36" s="68"/>
      <c r="ND36" s="68"/>
      <c r="NE36" s="68"/>
      <c r="NF36" s="68"/>
      <c r="NG36" s="68"/>
      <c r="NH36" s="68"/>
    </row>
    <row r="37" spans="1:372" s="34" customFormat="1" ht="14.4" outlineLevel="1" x14ac:dyDescent="0.2">
      <c r="A37" s="1047" t="s">
        <v>38</v>
      </c>
      <c r="B37" s="43" t="s">
        <v>36</v>
      </c>
      <c r="C37" s="44"/>
      <c r="D37" s="45"/>
      <c r="E37" s="27" t="s">
        <v>28</v>
      </c>
      <c r="F37" s="25"/>
      <c r="G37" s="42">
        <v>2130.9031999999997</v>
      </c>
      <c r="H37" s="42" t="e">
        <f t="shared" ref="H37:BS37" si="44">IF(H35&lt;&gt;0,H35,IF(G40-H44&lt;0,0,G40-H44))</f>
        <v>#VALUE!</v>
      </c>
      <c r="I37" s="42" t="e">
        <f t="shared" si="44"/>
        <v>#VALUE!</v>
      </c>
      <c r="J37" s="42">
        <f t="shared" si="44"/>
        <v>1422.288</v>
      </c>
      <c r="K37" s="42">
        <f t="shared" si="44"/>
        <v>1349.0819999999999</v>
      </c>
      <c r="L37" s="42">
        <f t="shared" si="44"/>
        <v>965.87100000000021</v>
      </c>
      <c r="M37" s="42">
        <f t="shared" si="44"/>
        <v>959.14800000000014</v>
      </c>
      <c r="N37" s="42">
        <f t="shared" si="44"/>
        <v>1188.4770000000001</v>
      </c>
      <c r="O37" s="42" t="e">
        <f t="shared" si="44"/>
        <v>#VALUE!</v>
      </c>
      <c r="P37" s="42" t="e">
        <f t="shared" si="44"/>
        <v>#VALUE!</v>
      </c>
      <c r="Q37" s="42">
        <f t="shared" si="44"/>
        <v>957.654</v>
      </c>
      <c r="R37" s="42">
        <f t="shared" si="44"/>
        <v>851.58000000000015</v>
      </c>
      <c r="S37" s="42">
        <f t="shared" si="44"/>
        <v>708.15599999999995</v>
      </c>
      <c r="T37" s="42">
        <f t="shared" si="44"/>
        <v>652.13100000000009</v>
      </c>
      <c r="U37" s="42">
        <f t="shared" si="44"/>
        <v>640.17899999999997</v>
      </c>
      <c r="V37" s="42" t="e">
        <f t="shared" si="44"/>
        <v>#VALUE!</v>
      </c>
      <c r="W37" s="42" t="e">
        <f t="shared" si="44"/>
        <v>#VALUE!</v>
      </c>
      <c r="X37" s="42">
        <f t="shared" si="44"/>
        <v>560.25000000000011</v>
      </c>
      <c r="Y37" s="42">
        <f t="shared" si="44"/>
        <v>567.72000000000014</v>
      </c>
      <c r="Z37" s="42">
        <f t="shared" si="44"/>
        <v>400.39200000000005</v>
      </c>
      <c r="AA37" s="42">
        <f t="shared" si="44"/>
        <v>366.02999999999992</v>
      </c>
      <c r="AB37" s="42">
        <f t="shared" si="44"/>
        <v>262.94400000000002</v>
      </c>
      <c r="AC37" s="42" t="e">
        <f t="shared" si="44"/>
        <v>#VALUE!</v>
      </c>
      <c r="AD37" s="42" t="e">
        <f t="shared" si="44"/>
        <v>#VALUE!</v>
      </c>
      <c r="AE37" s="42">
        <f t="shared" si="44"/>
        <v>106.07400000000001</v>
      </c>
      <c r="AF37" s="42">
        <f t="shared" si="44"/>
        <v>100.09799999999998</v>
      </c>
      <c r="AG37" s="42">
        <f t="shared" si="44"/>
        <v>100.845</v>
      </c>
      <c r="AH37" s="42">
        <f t="shared" si="44"/>
        <v>1875.7169999999999</v>
      </c>
      <c r="AI37" s="42" t="e">
        <f t="shared" si="44"/>
        <v>#VALUE!</v>
      </c>
      <c r="AJ37" s="42" t="e">
        <f t="shared" si="44"/>
        <v>#VALUE!</v>
      </c>
      <c r="AK37" s="42" t="e">
        <f t="shared" si="44"/>
        <v>#VALUE!</v>
      </c>
      <c r="AL37" s="42">
        <f t="shared" si="44"/>
        <v>1621.7370000000001</v>
      </c>
      <c r="AM37" s="42">
        <f t="shared" si="44"/>
        <v>2711.6099999999997</v>
      </c>
      <c r="AN37" s="42">
        <f t="shared" si="44"/>
        <v>1937.7179999999998</v>
      </c>
      <c r="AO37" s="42">
        <f t="shared" si="44"/>
        <v>1564.9650000000001</v>
      </c>
      <c r="AP37" s="42">
        <f t="shared" si="44"/>
        <v>1454.4090000000003</v>
      </c>
      <c r="AQ37" s="42" t="e">
        <f t="shared" si="44"/>
        <v>#VALUE!</v>
      </c>
      <c r="AR37" s="42" t="e">
        <f t="shared" si="44"/>
        <v>#VALUE!</v>
      </c>
      <c r="AS37" s="42" t="e">
        <f t="shared" si="44"/>
        <v>#VALUE!</v>
      </c>
      <c r="AT37" s="42">
        <f t="shared" si="44"/>
        <v>2347.0740000000005</v>
      </c>
      <c r="AU37" s="42">
        <f t="shared" si="44"/>
        <v>1808.4869999999999</v>
      </c>
      <c r="AV37" s="42">
        <f t="shared" si="44"/>
        <v>1793.547</v>
      </c>
      <c r="AW37" s="42">
        <f t="shared" si="44"/>
        <v>1540.3140000000001</v>
      </c>
      <c r="AX37" s="42" t="e">
        <f t="shared" si="44"/>
        <v>#VALUE!</v>
      </c>
      <c r="AY37" s="42" t="e">
        <f t="shared" si="44"/>
        <v>#VALUE!</v>
      </c>
      <c r="AZ37" s="42">
        <f t="shared" si="44"/>
        <v>1396.143</v>
      </c>
      <c r="BA37" s="42">
        <f t="shared" si="44"/>
        <v>861.29100000000017</v>
      </c>
      <c r="BB37" s="42">
        <f t="shared" si="44"/>
        <v>1718.8469999999998</v>
      </c>
      <c r="BC37" s="42">
        <f t="shared" si="44"/>
        <v>2169.288</v>
      </c>
      <c r="BD37" s="42">
        <f t="shared" si="44"/>
        <v>1798.7759999999996</v>
      </c>
      <c r="BE37" s="42" t="e">
        <f t="shared" si="44"/>
        <v>#VALUE!</v>
      </c>
      <c r="BF37" s="42" t="e">
        <f t="shared" si="44"/>
        <v>#VALUE!</v>
      </c>
      <c r="BG37" s="42">
        <f t="shared" si="44"/>
        <v>2121.4800000000005</v>
      </c>
      <c r="BH37" s="42">
        <f t="shared" si="44"/>
        <v>2099.0700000000002</v>
      </c>
      <c r="BI37" s="42">
        <f t="shared" si="44"/>
        <v>2080.395</v>
      </c>
      <c r="BJ37" s="42">
        <f t="shared" si="44"/>
        <v>2073.672</v>
      </c>
      <c r="BK37" s="42">
        <f t="shared" si="44"/>
        <v>1852.5600000000002</v>
      </c>
      <c r="BL37" s="42" t="e">
        <f t="shared" si="44"/>
        <v>#VALUE!</v>
      </c>
      <c r="BM37" s="42" t="e">
        <f t="shared" si="44"/>
        <v>#VALUE!</v>
      </c>
      <c r="BN37" s="42">
        <f t="shared" si="44"/>
        <v>1359.5400000000002</v>
      </c>
      <c r="BO37" s="42">
        <f t="shared" si="44"/>
        <v>1691.2080000000001</v>
      </c>
      <c r="BP37" s="42">
        <f t="shared" si="44"/>
        <v>1369.998</v>
      </c>
      <c r="BQ37" s="42">
        <f t="shared" si="44"/>
        <v>1301.2739999999999</v>
      </c>
      <c r="BR37" s="42">
        <f t="shared" si="44"/>
        <v>1553.0129999999999</v>
      </c>
      <c r="BS37" s="42" t="e">
        <f t="shared" si="44"/>
        <v>#VALUE!</v>
      </c>
      <c r="BT37" s="42" t="e">
        <f t="shared" ref="BT37:EE37" si="45">IF(BT35&lt;&gt;0,BT35,IF(BS40-BT44&lt;0,0,BS40-BT44))</f>
        <v>#VALUE!</v>
      </c>
      <c r="BU37" s="42">
        <f t="shared" si="45"/>
        <v>1123.4880000000003</v>
      </c>
      <c r="BV37" s="42">
        <f t="shared" si="45"/>
        <v>992.76299999999992</v>
      </c>
      <c r="BW37" s="42">
        <f t="shared" si="45"/>
        <v>1114.5240000000001</v>
      </c>
      <c r="BX37" s="42">
        <f t="shared" si="45"/>
        <v>1227.3210000000001</v>
      </c>
      <c r="BY37" s="42">
        <f t="shared" si="45"/>
        <v>2320.9290000000001</v>
      </c>
      <c r="BZ37" s="42" t="e">
        <f t="shared" si="45"/>
        <v>#VALUE!</v>
      </c>
      <c r="CA37" s="42" t="e">
        <f t="shared" si="45"/>
        <v>#VALUE!</v>
      </c>
      <c r="CB37" s="42">
        <f t="shared" si="45"/>
        <v>3145.6169999999997</v>
      </c>
      <c r="CC37" s="42">
        <f t="shared" si="45"/>
        <v>2957.373</v>
      </c>
      <c r="CD37" s="42">
        <f t="shared" si="45"/>
        <v>3032.8199999999997</v>
      </c>
      <c r="CE37" s="42">
        <f t="shared" si="45"/>
        <v>2731.7789999999995</v>
      </c>
      <c r="CF37" s="42">
        <f t="shared" si="45"/>
        <v>2612.2589999999996</v>
      </c>
      <c r="CG37" s="42" t="e">
        <f t="shared" si="45"/>
        <v>#VALUE!</v>
      </c>
      <c r="CH37" s="42" t="e">
        <f t="shared" si="45"/>
        <v>#VALUE!</v>
      </c>
      <c r="CI37" s="42">
        <f t="shared" si="45"/>
        <v>2335.1220000000003</v>
      </c>
      <c r="CJ37" s="42">
        <f t="shared" si="45"/>
        <v>2547.27</v>
      </c>
      <c r="CK37" s="42">
        <f t="shared" si="45"/>
        <v>2375.46</v>
      </c>
      <c r="CL37" s="42">
        <f t="shared" si="45"/>
        <v>2435.9670000000006</v>
      </c>
      <c r="CM37" s="42" t="e">
        <f t="shared" si="45"/>
        <v>#VALUE!</v>
      </c>
      <c r="CN37" s="42" t="e">
        <f t="shared" si="45"/>
        <v>#VALUE!</v>
      </c>
      <c r="CO37" s="42" t="e">
        <f t="shared" si="45"/>
        <v>#VALUE!</v>
      </c>
      <c r="CP37" s="42" t="e">
        <f t="shared" si="45"/>
        <v>#VALUE!</v>
      </c>
      <c r="CQ37" s="42" t="e">
        <f t="shared" si="45"/>
        <v>#VALUE!</v>
      </c>
      <c r="CR37" s="42" t="e">
        <f t="shared" si="45"/>
        <v>#VALUE!</v>
      </c>
      <c r="CS37" s="42">
        <f t="shared" si="45"/>
        <v>2335.1220000000003</v>
      </c>
      <c r="CT37" s="42" t="e">
        <f t="shared" si="45"/>
        <v>#VALUE!</v>
      </c>
      <c r="CU37" s="42" t="e">
        <f t="shared" si="45"/>
        <v>#VALUE!</v>
      </c>
      <c r="CV37" s="42" t="e">
        <f t="shared" si="45"/>
        <v>#VALUE!</v>
      </c>
      <c r="CW37" s="42" t="e">
        <f t="shared" si="45"/>
        <v>#VALUE!</v>
      </c>
      <c r="CX37" s="42" t="e">
        <f t="shared" si="45"/>
        <v>#VALUE!</v>
      </c>
      <c r="CY37" s="42" t="e">
        <f t="shared" si="45"/>
        <v>#VALUE!</v>
      </c>
      <c r="CZ37" s="42" t="e">
        <f t="shared" si="45"/>
        <v>#VALUE!</v>
      </c>
      <c r="DA37" s="42" t="e">
        <f t="shared" si="45"/>
        <v>#VALUE!</v>
      </c>
      <c r="DB37" s="42" t="e">
        <f t="shared" si="45"/>
        <v>#VALUE!</v>
      </c>
      <c r="DC37" s="42" t="e">
        <f t="shared" si="45"/>
        <v>#VALUE!</v>
      </c>
      <c r="DD37" s="42" t="e">
        <f t="shared" si="45"/>
        <v>#VALUE!</v>
      </c>
      <c r="DE37" s="42" t="e">
        <f t="shared" si="45"/>
        <v>#VALUE!</v>
      </c>
      <c r="DF37" s="42" t="e">
        <f t="shared" si="45"/>
        <v>#VALUE!</v>
      </c>
      <c r="DG37" s="42" t="e">
        <f t="shared" si="45"/>
        <v>#VALUE!</v>
      </c>
      <c r="DH37" s="42" t="e">
        <f t="shared" si="45"/>
        <v>#VALUE!</v>
      </c>
      <c r="DI37" s="42" t="e">
        <f t="shared" si="45"/>
        <v>#VALUE!</v>
      </c>
      <c r="DJ37" s="42" t="e">
        <f t="shared" si="45"/>
        <v>#VALUE!</v>
      </c>
      <c r="DK37" s="42" t="e">
        <f t="shared" si="45"/>
        <v>#VALUE!</v>
      </c>
      <c r="DL37" s="42" t="e">
        <f t="shared" si="45"/>
        <v>#VALUE!</v>
      </c>
      <c r="DM37" s="42" t="e">
        <f t="shared" si="45"/>
        <v>#VALUE!</v>
      </c>
      <c r="DN37" s="42" t="e">
        <f t="shared" si="45"/>
        <v>#VALUE!</v>
      </c>
      <c r="DO37" s="42" t="e">
        <f t="shared" si="45"/>
        <v>#VALUE!</v>
      </c>
      <c r="DP37" s="42" t="e">
        <f t="shared" si="45"/>
        <v>#VALUE!</v>
      </c>
      <c r="DQ37" s="42" t="e">
        <f t="shared" si="45"/>
        <v>#VALUE!</v>
      </c>
      <c r="DR37" s="42" t="e">
        <f t="shared" si="45"/>
        <v>#VALUE!</v>
      </c>
      <c r="DS37" s="42" t="e">
        <f t="shared" si="45"/>
        <v>#VALUE!</v>
      </c>
      <c r="DT37" s="42" t="e">
        <f t="shared" si="45"/>
        <v>#VALUE!</v>
      </c>
      <c r="DU37" s="42" t="e">
        <f t="shared" si="45"/>
        <v>#VALUE!</v>
      </c>
      <c r="DV37" s="42" t="e">
        <f t="shared" si="45"/>
        <v>#VALUE!</v>
      </c>
      <c r="DW37" s="42" t="e">
        <f t="shared" si="45"/>
        <v>#VALUE!</v>
      </c>
      <c r="DX37" s="42" t="e">
        <f t="shared" si="45"/>
        <v>#VALUE!</v>
      </c>
      <c r="DY37" s="42" t="e">
        <f t="shared" si="45"/>
        <v>#VALUE!</v>
      </c>
      <c r="DZ37" s="42" t="e">
        <f t="shared" si="45"/>
        <v>#VALUE!</v>
      </c>
      <c r="EA37" s="42" t="e">
        <f t="shared" si="45"/>
        <v>#VALUE!</v>
      </c>
      <c r="EB37" s="42" t="e">
        <f t="shared" si="45"/>
        <v>#VALUE!</v>
      </c>
      <c r="EC37" s="42" t="e">
        <f t="shared" si="45"/>
        <v>#VALUE!</v>
      </c>
      <c r="ED37" s="42" t="e">
        <f t="shared" si="45"/>
        <v>#VALUE!</v>
      </c>
      <c r="EE37" s="42" t="e">
        <f t="shared" si="45"/>
        <v>#VALUE!</v>
      </c>
      <c r="EF37" s="42" t="e">
        <f t="shared" ref="EF37:GQ37" si="46">IF(EF35&lt;&gt;0,EF35,IF(EE40-EF44&lt;0,0,EE40-EF44))</f>
        <v>#VALUE!</v>
      </c>
      <c r="EG37" s="42" t="e">
        <f t="shared" si="46"/>
        <v>#VALUE!</v>
      </c>
      <c r="EH37" s="42" t="e">
        <f t="shared" si="46"/>
        <v>#VALUE!</v>
      </c>
      <c r="EI37" s="42" t="e">
        <f t="shared" si="46"/>
        <v>#VALUE!</v>
      </c>
      <c r="EJ37" s="42" t="e">
        <f t="shared" si="46"/>
        <v>#VALUE!</v>
      </c>
      <c r="EK37" s="42" t="e">
        <f t="shared" si="46"/>
        <v>#VALUE!</v>
      </c>
      <c r="EL37" s="42" t="e">
        <f t="shared" si="46"/>
        <v>#VALUE!</v>
      </c>
      <c r="EM37" s="42" t="e">
        <f t="shared" si="46"/>
        <v>#VALUE!</v>
      </c>
      <c r="EN37" s="42" t="e">
        <f t="shared" si="46"/>
        <v>#VALUE!</v>
      </c>
      <c r="EO37" s="42" t="e">
        <f t="shared" si="46"/>
        <v>#VALUE!</v>
      </c>
      <c r="EP37" s="42" t="e">
        <f t="shared" si="46"/>
        <v>#VALUE!</v>
      </c>
      <c r="EQ37" s="42" t="e">
        <f t="shared" si="46"/>
        <v>#VALUE!</v>
      </c>
      <c r="ER37" s="42" t="e">
        <f t="shared" si="46"/>
        <v>#VALUE!</v>
      </c>
      <c r="ES37" s="42" t="e">
        <f t="shared" si="46"/>
        <v>#VALUE!</v>
      </c>
      <c r="ET37" s="42" t="e">
        <f t="shared" si="46"/>
        <v>#VALUE!</v>
      </c>
      <c r="EU37" s="42" t="e">
        <f t="shared" si="46"/>
        <v>#VALUE!</v>
      </c>
      <c r="EV37" s="42" t="e">
        <f t="shared" si="46"/>
        <v>#VALUE!</v>
      </c>
      <c r="EW37" s="42" t="e">
        <f t="shared" si="46"/>
        <v>#VALUE!</v>
      </c>
      <c r="EX37" s="42" t="e">
        <f t="shared" si="46"/>
        <v>#VALUE!</v>
      </c>
      <c r="EY37" s="42" t="e">
        <f t="shared" si="46"/>
        <v>#VALUE!</v>
      </c>
      <c r="EZ37" s="42" t="e">
        <f t="shared" si="46"/>
        <v>#VALUE!</v>
      </c>
      <c r="FA37" s="42" t="e">
        <f t="shared" si="46"/>
        <v>#VALUE!</v>
      </c>
      <c r="FB37" s="42" t="e">
        <f t="shared" si="46"/>
        <v>#VALUE!</v>
      </c>
      <c r="FC37" s="42" t="e">
        <f t="shared" si="46"/>
        <v>#VALUE!</v>
      </c>
      <c r="FD37" s="42" t="e">
        <f t="shared" si="46"/>
        <v>#VALUE!</v>
      </c>
      <c r="FE37" s="42" t="e">
        <f t="shared" si="46"/>
        <v>#VALUE!</v>
      </c>
      <c r="FF37" s="42" t="e">
        <f t="shared" si="46"/>
        <v>#VALUE!</v>
      </c>
      <c r="FG37" s="42" t="e">
        <f t="shared" si="46"/>
        <v>#VALUE!</v>
      </c>
      <c r="FH37" s="42" t="e">
        <f t="shared" si="46"/>
        <v>#VALUE!</v>
      </c>
      <c r="FI37" s="42">
        <f t="shared" si="46"/>
        <v>4.0790426719676631</v>
      </c>
      <c r="FJ37" s="42" t="e">
        <f t="shared" si="46"/>
        <v>#VALUE!</v>
      </c>
      <c r="FK37" s="42" t="e">
        <f t="shared" si="46"/>
        <v>#VALUE!</v>
      </c>
      <c r="FL37" s="42">
        <f t="shared" si="46"/>
        <v>22.131754818298383</v>
      </c>
      <c r="FM37" s="42" t="e">
        <f t="shared" si="46"/>
        <v>#VALUE!</v>
      </c>
      <c r="FN37" s="42" t="e">
        <f t="shared" si="46"/>
        <v>#VALUE!</v>
      </c>
      <c r="FO37" s="42">
        <f t="shared" si="46"/>
        <v>31.466959795785488</v>
      </c>
      <c r="FP37" s="42" t="e">
        <f t="shared" si="46"/>
        <v>#VALUE!</v>
      </c>
      <c r="FQ37" s="42">
        <f t="shared" si="46"/>
        <v>36.234957166461477</v>
      </c>
      <c r="FR37" s="42" t="e">
        <f t="shared" si="46"/>
        <v>#VALUE!</v>
      </c>
      <c r="FS37" s="42" t="e">
        <f t="shared" si="46"/>
        <v>#VALUE!</v>
      </c>
      <c r="FT37" s="42" t="e">
        <f t="shared" si="46"/>
        <v>#VALUE!</v>
      </c>
      <c r="FU37" s="42" t="e">
        <f t="shared" si="46"/>
        <v>#VALUE!</v>
      </c>
      <c r="FV37" s="42" t="e">
        <f t="shared" si="46"/>
        <v>#VALUE!</v>
      </c>
      <c r="FW37" s="42" t="e">
        <f t="shared" si="46"/>
        <v>#VALUE!</v>
      </c>
      <c r="FX37" s="42" t="e">
        <f t="shared" si="46"/>
        <v>#VALUE!</v>
      </c>
      <c r="FY37" s="42" t="e">
        <f t="shared" si="46"/>
        <v>#VALUE!</v>
      </c>
      <c r="FZ37" s="42" t="e">
        <f t="shared" si="46"/>
        <v>#VALUE!</v>
      </c>
      <c r="GA37" s="42" t="e">
        <f t="shared" si="46"/>
        <v>#VALUE!</v>
      </c>
      <c r="GB37" s="42" t="e">
        <f t="shared" si="46"/>
        <v>#VALUE!</v>
      </c>
      <c r="GC37" s="42" t="e">
        <f t="shared" si="46"/>
        <v>#VALUE!</v>
      </c>
      <c r="GD37" s="42" t="e">
        <f t="shared" si="46"/>
        <v>#VALUE!</v>
      </c>
      <c r="GE37" s="42" t="e">
        <f t="shared" si="46"/>
        <v>#VALUE!</v>
      </c>
      <c r="GF37" s="42" t="e">
        <f t="shared" si="46"/>
        <v>#VALUE!</v>
      </c>
      <c r="GG37" s="42" t="e">
        <f t="shared" si="46"/>
        <v>#VALUE!</v>
      </c>
      <c r="GH37" s="42" t="e">
        <f t="shared" si="46"/>
        <v>#VALUE!</v>
      </c>
      <c r="GI37" s="42" t="e">
        <f t="shared" si="46"/>
        <v>#VALUE!</v>
      </c>
      <c r="GJ37" s="42" t="e">
        <f t="shared" si="46"/>
        <v>#VALUE!</v>
      </c>
      <c r="GK37" s="42" t="e">
        <f t="shared" si="46"/>
        <v>#VALUE!</v>
      </c>
      <c r="GL37" s="42" t="e">
        <f t="shared" si="46"/>
        <v>#VALUE!</v>
      </c>
      <c r="GM37" s="42" t="e">
        <f t="shared" si="46"/>
        <v>#VALUE!</v>
      </c>
      <c r="GN37" s="42" t="e">
        <f t="shared" si="46"/>
        <v>#VALUE!</v>
      </c>
      <c r="GO37" s="42" t="e">
        <f t="shared" si="46"/>
        <v>#VALUE!</v>
      </c>
      <c r="GP37" s="42" t="e">
        <f t="shared" si="46"/>
        <v>#VALUE!</v>
      </c>
      <c r="GQ37" s="42" t="e">
        <f t="shared" si="46"/>
        <v>#VALUE!</v>
      </c>
      <c r="GR37" s="42" t="e">
        <f t="shared" ref="GR37:JC37" si="47">IF(GR35&lt;&gt;0,GR35,IF(GQ40-GR44&lt;0,0,GQ40-GR44))</f>
        <v>#VALUE!</v>
      </c>
      <c r="GS37" s="42" t="e">
        <f t="shared" si="47"/>
        <v>#VALUE!</v>
      </c>
      <c r="GT37" s="42" t="e">
        <f t="shared" si="47"/>
        <v>#VALUE!</v>
      </c>
      <c r="GU37" s="42" t="e">
        <f t="shared" si="47"/>
        <v>#VALUE!</v>
      </c>
      <c r="GV37" s="42" t="e">
        <f t="shared" si="47"/>
        <v>#VALUE!</v>
      </c>
      <c r="GW37" s="42" t="e">
        <f t="shared" si="47"/>
        <v>#VALUE!</v>
      </c>
      <c r="GX37" s="42" t="e">
        <f t="shared" si="47"/>
        <v>#VALUE!</v>
      </c>
      <c r="GY37" s="42" t="e">
        <f t="shared" si="47"/>
        <v>#VALUE!</v>
      </c>
      <c r="GZ37" s="42" t="e">
        <f t="shared" si="47"/>
        <v>#VALUE!</v>
      </c>
      <c r="HA37" s="42" t="e">
        <f t="shared" si="47"/>
        <v>#VALUE!</v>
      </c>
      <c r="HB37" s="42" t="e">
        <f t="shared" si="47"/>
        <v>#VALUE!</v>
      </c>
      <c r="HC37" s="42" t="e">
        <f t="shared" si="47"/>
        <v>#VALUE!</v>
      </c>
      <c r="HD37" s="42" t="e">
        <f t="shared" si="47"/>
        <v>#VALUE!</v>
      </c>
      <c r="HE37" s="42" t="e">
        <f t="shared" si="47"/>
        <v>#VALUE!</v>
      </c>
      <c r="HF37" s="42" t="e">
        <f t="shared" si="47"/>
        <v>#VALUE!</v>
      </c>
      <c r="HG37" s="42" t="e">
        <f t="shared" si="47"/>
        <v>#VALUE!</v>
      </c>
      <c r="HH37" s="42" t="e">
        <f t="shared" si="47"/>
        <v>#VALUE!</v>
      </c>
      <c r="HI37" s="42" t="e">
        <f t="shared" si="47"/>
        <v>#VALUE!</v>
      </c>
      <c r="HJ37" s="42" t="e">
        <f t="shared" si="47"/>
        <v>#VALUE!</v>
      </c>
      <c r="HK37" s="42" t="e">
        <f t="shared" si="47"/>
        <v>#VALUE!</v>
      </c>
      <c r="HL37" s="42" t="e">
        <f t="shared" si="47"/>
        <v>#VALUE!</v>
      </c>
      <c r="HM37" s="42" t="e">
        <f t="shared" si="47"/>
        <v>#VALUE!</v>
      </c>
      <c r="HN37" s="42" t="e">
        <f t="shared" si="47"/>
        <v>#VALUE!</v>
      </c>
      <c r="HO37" s="42" t="e">
        <f t="shared" si="47"/>
        <v>#VALUE!</v>
      </c>
      <c r="HP37" s="42" t="e">
        <f t="shared" si="47"/>
        <v>#VALUE!</v>
      </c>
      <c r="HQ37" s="42" t="e">
        <f t="shared" si="47"/>
        <v>#VALUE!</v>
      </c>
      <c r="HR37" s="42" t="e">
        <f t="shared" si="47"/>
        <v>#VALUE!</v>
      </c>
      <c r="HS37" s="42" t="e">
        <f t="shared" si="47"/>
        <v>#VALUE!</v>
      </c>
      <c r="HT37" s="42" t="e">
        <f t="shared" si="47"/>
        <v>#VALUE!</v>
      </c>
      <c r="HU37" s="42" t="e">
        <f t="shared" si="47"/>
        <v>#VALUE!</v>
      </c>
      <c r="HV37" s="42" t="e">
        <f t="shared" si="47"/>
        <v>#VALUE!</v>
      </c>
      <c r="HW37" s="42" t="e">
        <f t="shared" si="47"/>
        <v>#VALUE!</v>
      </c>
      <c r="HX37" s="42" t="e">
        <f t="shared" si="47"/>
        <v>#VALUE!</v>
      </c>
      <c r="HY37" s="42" t="e">
        <f t="shared" si="47"/>
        <v>#VALUE!</v>
      </c>
      <c r="HZ37" s="42" t="e">
        <f t="shared" si="47"/>
        <v>#VALUE!</v>
      </c>
      <c r="IA37" s="42" t="e">
        <f t="shared" si="47"/>
        <v>#VALUE!</v>
      </c>
      <c r="IB37" s="42" t="e">
        <f t="shared" si="47"/>
        <v>#VALUE!</v>
      </c>
      <c r="IC37" s="42" t="e">
        <f t="shared" si="47"/>
        <v>#VALUE!</v>
      </c>
      <c r="ID37" s="42" t="e">
        <f t="shared" si="47"/>
        <v>#VALUE!</v>
      </c>
      <c r="IE37" s="42" t="e">
        <f t="shared" si="47"/>
        <v>#VALUE!</v>
      </c>
      <c r="IF37" s="42" t="e">
        <f t="shared" si="47"/>
        <v>#VALUE!</v>
      </c>
      <c r="IG37" s="42" t="e">
        <f t="shared" si="47"/>
        <v>#VALUE!</v>
      </c>
      <c r="IH37" s="42" t="e">
        <f t="shared" si="47"/>
        <v>#VALUE!</v>
      </c>
      <c r="II37" s="42" t="e">
        <f t="shared" si="47"/>
        <v>#VALUE!</v>
      </c>
      <c r="IJ37" s="42" t="e">
        <f t="shared" si="47"/>
        <v>#VALUE!</v>
      </c>
      <c r="IK37" s="42" t="e">
        <f t="shared" si="47"/>
        <v>#VALUE!</v>
      </c>
      <c r="IL37" s="42" t="e">
        <f t="shared" si="47"/>
        <v>#VALUE!</v>
      </c>
      <c r="IM37" s="42" t="e">
        <f t="shared" si="47"/>
        <v>#VALUE!</v>
      </c>
      <c r="IN37" s="42" t="e">
        <f t="shared" si="47"/>
        <v>#VALUE!</v>
      </c>
      <c r="IO37" s="42" t="e">
        <f t="shared" si="47"/>
        <v>#VALUE!</v>
      </c>
      <c r="IP37" s="42" t="e">
        <f t="shared" si="47"/>
        <v>#VALUE!</v>
      </c>
      <c r="IQ37" s="42" t="e">
        <f t="shared" si="47"/>
        <v>#VALUE!</v>
      </c>
      <c r="IR37" s="42" t="e">
        <f t="shared" si="47"/>
        <v>#VALUE!</v>
      </c>
      <c r="IS37" s="42" t="e">
        <f t="shared" si="47"/>
        <v>#VALUE!</v>
      </c>
      <c r="IT37" s="42" t="e">
        <f t="shared" si="47"/>
        <v>#VALUE!</v>
      </c>
      <c r="IU37" s="42" t="e">
        <f t="shared" si="47"/>
        <v>#VALUE!</v>
      </c>
      <c r="IV37" s="42" t="e">
        <f t="shared" si="47"/>
        <v>#VALUE!</v>
      </c>
      <c r="IW37" s="42" t="e">
        <f t="shared" si="47"/>
        <v>#VALUE!</v>
      </c>
      <c r="IX37" s="42" t="e">
        <f t="shared" si="47"/>
        <v>#VALUE!</v>
      </c>
      <c r="IY37" s="42" t="e">
        <f t="shared" si="47"/>
        <v>#VALUE!</v>
      </c>
      <c r="IZ37" s="42" t="e">
        <f t="shared" si="47"/>
        <v>#VALUE!</v>
      </c>
      <c r="JA37" s="42" t="e">
        <f t="shared" si="47"/>
        <v>#VALUE!</v>
      </c>
      <c r="JB37" s="42" t="e">
        <f t="shared" si="47"/>
        <v>#VALUE!</v>
      </c>
      <c r="JC37" s="42" t="e">
        <f t="shared" si="47"/>
        <v>#VALUE!</v>
      </c>
      <c r="JD37" s="42" t="e">
        <f t="shared" ref="JD37:LO37" si="48">IF(JD35&lt;&gt;0,JD35,IF(JC40-JD44&lt;0,0,JC40-JD44))</f>
        <v>#VALUE!</v>
      </c>
      <c r="JE37" s="42" t="e">
        <f t="shared" si="48"/>
        <v>#VALUE!</v>
      </c>
      <c r="JF37" s="42" t="e">
        <f t="shared" si="48"/>
        <v>#VALUE!</v>
      </c>
      <c r="JG37" s="42" t="e">
        <f t="shared" si="48"/>
        <v>#VALUE!</v>
      </c>
      <c r="JH37" s="42" t="e">
        <f t="shared" si="48"/>
        <v>#VALUE!</v>
      </c>
      <c r="JI37" s="42" t="e">
        <f t="shared" si="48"/>
        <v>#VALUE!</v>
      </c>
      <c r="JJ37" s="42" t="e">
        <f t="shared" si="48"/>
        <v>#VALUE!</v>
      </c>
      <c r="JK37" s="42" t="e">
        <f t="shared" si="48"/>
        <v>#VALUE!</v>
      </c>
      <c r="JL37" s="42" t="e">
        <f t="shared" si="48"/>
        <v>#VALUE!</v>
      </c>
      <c r="JM37" s="42" t="e">
        <f t="shared" si="48"/>
        <v>#VALUE!</v>
      </c>
      <c r="JN37" s="42" t="e">
        <f t="shared" si="48"/>
        <v>#VALUE!</v>
      </c>
      <c r="JO37" s="42" t="e">
        <f t="shared" si="48"/>
        <v>#VALUE!</v>
      </c>
      <c r="JP37" s="42" t="e">
        <f t="shared" si="48"/>
        <v>#VALUE!</v>
      </c>
      <c r="JQ37" s="42" t="e">
        <f t="shared" si="48"/>
        <v>#VALUE!</v>
      </c>
      <c r="JR37" s="42" t="e">
        <f t="shared" si="48"/>
        <v>#VALUE!</v>
      </c>
      <c r="JS37" s="42" t="e">
        <f t="shared" si="48"/>
        <v>#VALUE!</v>
      </c>
      <c r="JT37" s="42" t="e">
        <f t="shared" si="48"/>
        <v>#VALUE!</v>
      </c>
      <c r="JU37" s="42" t="e">
        <f t="shared" si="48"/>
        <v>#VALUE!</v>
      </c>
      <c r="JV37" s="42" t="e">
        <f t="shared" si="48"/>
        <v>#VALUE!</v>
      </c>
      <c r="JW37" s="42" t="e">
        <f t="shared" si="48"/>
        <v>#VALUE!</v>
      </c>
      <c r="JX37" s="42" t="e">
        <f t="shared" si="48"/>
        <v>#VALUE!</v>
      </c>
      <c r="JY37" s="42" t="e">
        <f t="shared" si="48"/>
        <v>#VALUE!</v>
      </c>
      <c r="JZ37" s="42" t="e">
        <f t="shared" si="48"/>
        <v>#VALUE!</v>
      </c>
      <c r="KA37" s="42" t="e">
        <f t="shared" si="48"/>
        <v>#VALUE!</v>
      </c>
      <c r="KB37" s="42" t="e">
        <f t="shared" si="48"/>
        <v>#VALUE!</v>
      </c>
      <c r="KC37" s="42" t="e">
        <f t="shared" si="48"/>
        <v>#VALUE!</v>
      </c>
      <c r="KD37" s="42" t="e">
        <f t="shared" si="48"/>
        <v>#VALUE!</v>
      </c>
      <c r="KE37" s="42" t="e">
        <f t="shared" si="48"/>
        <v>#VALUE!</v>
      </c>
      <c r="KF37" s="42" t="e">
        <f t="shared" si="48"/>
        <v>#VALUE!</v>
      </c>
      <c r="KG37" s="42" t="e">
        <f t="shared" si="48"/>
        <v>#VALUE!</v>
      </c>
      <c r="KH37" s="42" t="e">
        <f t="shared" si="48"/>
        <v>#VALUE!</v>
      </c>
      <c r="KI37" s="42" t="e">
        <f t="shared" si="48"/>
        <v>#VALUE!</v>
      </c>
      <c r="KJ37" s="42" t="e">
        <f t="shared" si="48"/>
        <v>#VALUE!</v>
      </c>
      <c r="KK37" s="42" t="e">
        <f t="shared" si="48"/>
        <v>#VALUE!</v>
      </c>
      <c r="KL37" s="42" t="e">
        <f t="shared" si="48"/>
        <v>#VALUE!</v>
      </c>
      <c r="KM37" s="42" t="e">
        <f t="shared" si="48"/>
        <v>#VALUE!</v>
      </c>
      <c r="KN37" s="42" t="e">
        <f t="shared" si="48"/>
        <v>#VALUE!</v>
      </c>
      <c r="KO37" s="42" t="e">
        <f t="shared" si="48"/>
        <v>#VALUE!</v>
      </c>
      <c r="KP37" s="42" t="e">
        <f t="shared" si="48"/>
        <v>#VALUE!</v>
      </c>
      <c r="KQ37" s="42" t="e">
        <f t="shared" si="48"/>
        <v>#VALUE!</v>
      </c>
      <c r="KR37" s="42" t="e">
        <f t="shared" si="48"/>
        <v>#VALUE!</v>
      </c>
      <c r="KS37" s="42" t="e">
        <f t="shared" si="48"/>
        <v>#VALUE!</v>
      </c>
      <c r="KT37" s="42" t="e">
        <f t="shared" si="48"/>
        <v>#VALUE!</v>
      </c>
      <c r="KU37" s="42" t="e">
        <f t="shared" si="48"/>
        <v>#VALUE!</v>
      </c>
      <c r="KV37" s="42" t="e">
        <f t="shared" si="48"/>
        <v>#VALUE!</v>
      </c>
      <c r="KW37" s="42" t="e">
        <f t="shared" si="48"/>
        <v>#VALUE!</v>
      </c>
      <c r="KX37" s="42" t="e">
        <f t="shared" si="48"/>
        <v>#VALUE!</v>
      </c>
      <c r="KY37" s="42" t="e">
        <f t="shared" si="48"/>
        <v>#VALUE!</v>
      </c>
      <c r="KZ37" s="42" t="e">
        <f t="shared" si="48"/>
        <v>#VALUE!</v>
      </c>
      <c r="LA37" s="42" t="e">
        <f t="shared" si="48"/>
        <v>#VALUE!</v>
      </c>
      <c r="LB37" s="42" t="e">
        <f t="shared" si="48"/>
        <v>#VALUE!</v>
      </c>
      <c r="LC37" s="42" t="e">
        <f t="shared" si="48"/>
        <v>#VALUE!</v>
      </c>
      <c r="LD37" s="42" t="e">
        <f t="shared" si="48"/>
        <v>#VALUE!</v>
      </c>
      <c r="LE37" s="42" t="e">
        <f t="shared" si="48"/>
        <v>#VALUE!</v>
      </c>
      <c r="LF37" s="42" t="e">
        <f t="shared" si="48"/>
        <v>#VALUE!</v>
      </c>
      <c r="LG37" s="42" t="e">
        <f t="shared" si="48"/>
        <v>#VALUE!</v>
      </c>
      <c r="LH37" s="42" t="e">
        <f t="shared" si="48"/>
        <v>#VALUE!</v>
      </c>
      <c r="LI37" s="42" t="e">
        <f t="shared" si="48"/>
        <v>#VALUE!</v>
      </c>
      <c r="LJ37" s="42" t="e">
        <f t="shared" si="48"/>
        <v>#VALUE!</v>
      </c>
      <c r="LK37" s="42" t="e">
        <f t="shared" si="48"/>
        <v>#VALUE!</v>
      </c>
      <c r="LL37" s="42" t="e">
        <f t="shared" si="48"/>
        <v>#VALUE!</v>
      </c>
      <c r="LM37" s="42" t="e">
        <f t="shared" si="48"/>
        <v>#VALUE!</v>
      </c>
      <c r="LN37" s="42" t="e">
        <f t="shared" si="48"/>
        <v>#VALUE!</v>
      </c>
      <c r="LO37" s="42" t="e">
        <f t="shared" si="48"/>
        <v>#VALUE!</v>
      </c>
      <c r="LP37" s="42" t="e">
        <f t="shared" ref="LP37:NH37" si="49">IF(LP35&lt;&gt;0,LP35,IF(LO40-LP44&lt;0,0,LO40-LP44))</f>
        <v>#VALUE!</v>
      </c>
      <c r="LQ37" s="42" t="e">
        <f t="shared" si="49"/>
        <v>#VALUE!</v>
      </c>
      <c r="LR37" s="42" t="e">
        <f t="shared" si="49"/>
        <v>#VALUE!</v>
      </c>
      <c r="LS37" s="42" t="e">
        <f t="shared" si="49"/>
        <v>#VALUE!</v>
      </c>
      <c r="LT37" s="42" t="e">
        <f t="shared" si="49"/>
        <v>#VALUE!</v>
      </c>
      <c r="LU37" s="42" t="e">
        <f t="shared" si="49"/>
        <v>#VALUE!</v>
      </c>
      <c r="LV37" s="42" t="e">
        <f t="shared" si="49"/>
        <v>#VALUE!</v>
      </c>
      <c r="LW37" s="42" t="e">
        <f t="shared" si="49"/>
        <v>#VALUE!</v>
      </c>
      <c r="LX37" s="42" t="e">
        <f t="shared" si="49"/>
        <v>#VALUE!</v>
      </c>
      <c r="LY37" s="42" t="e">
        <f t="shared" si="49"/>
        <v>#VALUE!</v>
      </c>
      <c r="LZ37" s="42" t="e">
        <f t="shared" si="49"/>
        <v>#VALUE!</v>
      </c>
      <c r="MA37" s="42" t="e">
        <f t="shared" si="49"/>
        <v>#VALUE!</v>
      </c>
      <c r="MB37" s="42" t="e">
        <f t="shared" si="49"/>
        <v>#VALUE!</v>
      </c>
      <c r="MC37" s="42" t="e">
        <f t="shared" si="49"/>
        <v>#VALUE!</v>
      </c>
      <c r="MD37" s="42" t="e">
        <f t="shared" si="49"/>
        <v>#VALUE!</v>
      </c>
      <c r="ME37" s="42" t="e">
        <f t="shared" si="49"/>
        <v>#VALUE!</v>
      </c>
      <c r="MF37" s="42" t="e">
        <f t="shared" si="49"/>
        <v>#VALUE!</v>
      </c>
      <c r="MG37" s="42" t="e">
        <f t="shared" si="49"/>
        <v>#VALUE!</v>
      </c>
      <c r="MH37" s="42" t="e">
        <f t="shared" si="49"/>
        <v>#VALUE!</v>
      </c>
      <c r="MI37" s="42" t="e">
        <f t="shared" si="49"/>
        <v>#VALUE!</v>
      </c>
      <c r="MJ37" s="42" t="e">
        <f t="shared" si="49"/>
        <v>#VALUE!</v>
      </c>
      <c r="MK37" s="42" t="e">
        <f t="shared" si="49"/>
        <v>#VALUE!</v>
      </c>
      <c r="ML37" s="42" t="e">
        <f t="shared" si="49"/>
        <v>#VALUE!</v>
      </c>
      <c r="MM37" s="42" t="e">
        <f t="shared" si="49"/>
        <v>#VALUE!</v>
      </c>
      <c r="MN37" s="42" t="e">
        <f t="shared" si="49"/>
        <v>#VALUE!</v>
      </c>
      <c r="MO37" s="42" t="e">
        <f t="shared" si="49"/>
        <v>#VALUE!</v>
      </c>
      <c r="MP37" s="42" t="e">
        <f t="shared" si="49"/>
        <v>#VALUE!</v>
      </c>
      <c r="MQ37" s="42" t="e">
        <f t="shared" si="49"/>
        <v>#VALUE!</v>
      </c>
      <c r="MR37" s="42" t="e">
        <f t="shared" si="49"/>
        <v>#VALUE!</v>
      </c>
      <c r="MS37" s="42" t="e">
        <f t="shared" si="49"/>
        <v>#VALUE!</v>
      </c>
      <c r="MT37" s="42" t="e">
        <f t="shared" si="49"/>
        <v>#VALUE!</v>
      </c>
      <c r="MU37" s="42" t="e">
        <f t="shared" si="49"/>
        <v>#VALUE!</v>
      </c>
      <c r="MV37" s="42" t="e">
        <f t="shared" si="49"/>
        <v>#VALUE!</v>
      </c>
      <c r="MW37" s="42" t="e">
        <f t="shared" si="49"/>
        <v>#VALUE!</v>
      </c>
      <c r="MX37" s="42" t="e">
        <f t="shared" si="49"/>
        <v>#VALUE!</v>
      </c>
      <c r="MY37" s="42" t="e">
        <f t="shared" si="49"/>
        <v>#VALUE!</v>
      </c>
      <c r="MZ37" s="42" t="e">
        <f t="shared" si="49"/>
        <v>#VALUE!</v>
      </c>
      <c r="NA37" s="42" t="e">
        <f t="shared" si="49"/>
        <v>#VALUE!</v>
      </c>
      <c r="NB37" s="42" t="e">
        <f t="shared" si="49"/>
        <v>#VALUE!</v>
      </c>
      <c r="NC37" s="42" t="e">
        <f t="shared" si="49"/>
        <v>#VALUE!</v>
      </c>
      <c r="ND37" s="42" t="e">
        <f t="shared" si="49"/>
        <v>#VALUE!</v>
      </c>
      <c r="NE37" s="42" t="e">
        <f t="shared" si="49"/>
        <v>#VALUE!</v>
      </c>
      <c r="NF37" s="42" t="e">
        <f t="shared" si="49"/>
        <v>#VALUE!</v>
      </c>
      <c r="NG37" s="42" t="e">
        <f t="shared" si="49"/>
        <v>#VALUE!</v>
      </c>
      <c r="NH37" s="42" t="e">
        <f t="shared" si="49"/>
        <v>#VALUE!</v>
      </c>
    </row>
    <row r="38" spans="1:372" s="34" customFormat="1" ht="14.4" outlineLevel="1" x14ac:dyDescent="0.2">
      <c r="A38" s="1048"/>
      <c r="B38" s="18"/>
      <c r="C38" s="14"/>
      <c r="D38" s="46"/>
      <c r="E38" s="57" t="s">
        <v>218</v>
      </c>
      <c r="F38" s="58"/>
      <c r="G38" s="62"/>
      <c r="H38" s="62"/>
      <c r="I38" s="62"/>
      <c r="J38" s="62">
        <v>37.35</v>
      </c>
      <c r="K38" s="62">
        <v>41.832000000000001</v>
      </c>
      <c r="L38" s="62">
        <v>50.795999999999999</v>
      </c>
      <c r="M38" s="62">
        <v>78.435000000000002</v>
      </c>
      <c r="N38" s="62">
        <v>76.941000000000003</v>
      </c>
      <c r="O38" s="62"/>
      <c r="P38" s="62"/>
      <c r="Q38" s="62">
        <v>7.47</v>
      </c>
      <c r="R38" s="62">
        <v>22.41</v>
      </c>
      <c r="S38" s="62">
        <v>232.31700000000001</v>
      </c>
      <c r="T38" s="62">
        <v>393.66899999999998</v>
      </c>
      <c r="U38" s="62">
        <v>525.14099999999996</v>
      </c>
      <c r="V38" s="62"/>
      <c r="W38" s="62"/>
      <c r="X38" s="62">
        <v>797.04899999999998</v>
      </c>
      <c r="Y38" s="62">
        <v>818.7120000000001</v>
      </c>
      <c r="Z38" s="62">
        <v>800.03700000000003</v>
      </c>
      <c r="AA38" s="62">
        <v>844.1099999999999</v>
      </c>
      <c r="AB38" s="62">
        <v>1120.5</v>
      </c>
      <c r="AC38" s="62"/>
      <c r="AD38" s="62"/>
      <c r="AE38" s="62">
        <v>1117.5119999999999</v>
      </c>
      <c r="AF38" s="62">
        <v>1121.2470000000001</v>
      </c>
      <c r="AG38" s="62">
        <v>1147.3920000000001</v>
      </c>
      <c r="AH38" s="62">
        <v>1240.7669999999998</v>
      </c>
      <c r="AI38" s="62"/>
      <c r="AJ38" s="62"/>
      <c r="AK38" s="62"/>
      <c r="AL38" s="62">
        <v>580.41899999999998</v>
      </c>
      <c r="AM38" s="62">
        <v>382.464</v>
      </c>
      <c r="AN38" s="62">
        <v>382.464</v>
      </c>
      <c r="AO38" s="62">
        <v>37.35</v>
      </c>
      <c r="AP38" s="62">
        <v>37.35</v>
      </c>
      <c r="AQ38" s="62"/>
      <c r="AR38" s="62"/>
      <c r="AS38" s="62"/>
      <c r="AT38" s="62">
        <v>37.35</v>
      </c>
      <c r="AU38" s="62">
        <v>277.88400000000001</v>
      </c>
      <c r="AV38" s="62">
        <v>345.11399999999998</v>
      </c>
      <c r="AW38" s="62">
        <v>496.00799999999998</v>
      </c>
      <c r="AX38" s="62"/>
      <c r="AY38" s="62"/>
      <c r="AZ38" s="62">
        <v>631.21499999999992</v>
      </c>
      <c r="BA38" s="62">
        <v>261.45</v>
      </c>
      <c r="BB38" s="62">
        <v>218.87100000000001</v>
      </c>
      <c r="BC38" s="62">
        <v>249.49800000000002</v>
      </c>
      <c r="BD38" s="62">
        <v>55.278000000000006</v>
      </c>
      <c r="BE38" s="62"/>
      <c r="BF38" s="62"/>
      <c r="BG38" s="62">
        <v>21.663</v>
      </c>
      <c r="BH38" s="62">
        <v>0</v>
      </c>
      <c r="BI38" s="62">
        <v>0</v>
      </c>
      <c r="BJ38" s="62">
        <v>0</v>
      </c>
      <c r="BK38" s="62">
        <v>8.9640000000000004</v>
      </c>
      <c r="BL38" s="62"/>
      <c r="BM38" s="62"/>
      <c r="BN38" s="62">
        <v>31.373999999999999</v>
      </c>
      <c r="BO38" s="62">
        <v>70.218000000000004</v>
      </c>
      <c r="BP38" s="62">
        <v>31.373999999999999</v>
      </c>
      <c r="BQ38" s="62">
        <v>31.373999999999999</v>
      </c>
      <c r="BR38" s="62">
        <v>35.109000000000002</v>
      </c>
      <c r="BS38" s="62"/>
      <c r="BT38" s="62"/>
      <c r="BU38" s="62">
        <v>7.47</v>
      </c>
      <c r="BV38" s="62">
        <v>0</v>
      </c>
      <c r="BW38" s="62">
        <v>14.94</v>
      </c>
      <c r="BX38" s="62">
        <v>2.988</v>
      </c>
      <c r="BY38" s="62">
        <v>5.2290000000000001</v>
      </c>
      <c r="BZ38" s="62"/>
      <c r="CA38" s="62"/>
      <c r="CB38" s="62">
        <v>0</v>
      </c>
      <c r="CC38" s="62">
        <v>0</v>
      </c>
      <c r="CD38" s="62">
        <v>0.747</v>
      </c>
      <c r="CE38" s="62">
        <v>0</v>
      </c>
      <c r="CF38" s="62">
        <v>11.205</v>
      </c>
      <c r="CG38" s="62"/>
      <c r="CH38" s="62"/>
      <c r="CI38" s="62">
        <v>29.88</v>
      </c>
      <c r="CJ38" s="62">
        <v>5.976</v>
      </c>
      <c r="CK38" s="62">
        <v>0</v>
      </c>
      <c r="CL38" s="62">
        <v>0</v>
      </c>
      <c r="CM38" s="62"/>
      <c r="CN38" s="62"/>
      <c r="CO38" s="62"/>
      <c r="CP38" s="62"/>
      <c r="CQ38" s="62"/>
      <c r="CR38" s="62"/>
      <c r="CS38" s="62">
        <v>29.88</v>
      </c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  <c r="EA38" s="62"/>
      <c r="EB38" s="62"/>
      <c r="EC38" s="62"/>
      <c r="ED38" s="62"/>
      <c r="EE38" s="62"/>
      <c r="EF38" s="62"/>
      <c r="EG38" s="62"/>
      <c r="EH38" s="62"/>
      <c r="EI38" s="62"/>
      <c r="EJ38" s="62"/>
      <c r="EK38" s="62"/>
      <c r="EL38" s="62"/>
      <c r="EM38" s="62"/>
      <c r="EN38" s="62"/>
      <c r="EO38" s="62"/>
      <c r="EP38" s="62"/>
      <c r="EQ38" s="62"/>
      <c r="ER38" s="62"/>
      <c r="ES38" s="62"/>
      <c r="ET38" s="62"/>
      <c r="EU38" s="62"/>
      <c r="EV38" s="62"/>
      <c r="EW38" s="62"/>
      <c r="EX38" s="62"/>
      <c r="EY38" s="62"/>
      <c r="EZ38" s="62"/>
      <c r="FA38" s="62"/>
      <c r="FB38" s="62"/>
      <c r="FC38" s="62"/>
      <c r="FD38" s="62"/>
      <c r="FE38" s="62">
        <v>0</v>
      </c>
      <c r="FF38" s="62"/>
      <c r="FG38" s="62">
        <v>0</v>
      </c>
      <c r="FH38" s="62">
        <v>0</v>
      </c>
      <c r="FI38" s="62">
        <v>1018.37</v>
      </c>
      <c r="FJ38" s="62"/>
      <c r="FK38" s="62"/>
      <c r="FL38" s="62">
        <v>1018.37</v>
      </c>
      <c r="FM38" s="62"/>
      <c r="FN38" s="62"/>
      <c r="FO38" s="62">
        <v>1018.37</v>
      </c>
      <c r="FP38" s="62"/>
      <c r="FQ38" s="62">
        <v>1018.37</v>
      </c>
      <c r="FR38" s="62"/>
      <c r="FS38" s="62"/>
      <c r="FT38" s="62"/>
      <c r="FU38" s="62"/>
      <c r="FV38" s="62"/>
      <c r="FW38" s="62"/>
      <c r="FX38" s="62"/>
      <c r="FY38" s="62"/>
      <c r="FZ38" s="62"/>
      <c r="GA38" s="62"/>
      <c r="GB38" s="62"/>
      <c r="GC38" s="62"/>
      <c r="GD38" s="62"/>
      <c r="GE38" s="62"/>
      <c r="GF38" s="62"/>
      <c r="GG38" s="62"/>
      <c r="GH38" s="62"/>
      <c r="GI38" s="62"/>
      <c r="GJ38" s="62"/>
      <c r="GK38" s="62"/>
      <c r="GL38" s="62"/>
      <c r="GM38" s="62"/>
      <c r="GN38" s="62"/>
      <c r="GO38" s="62"/>
      <c r="GP38" s="62"/>
      <c r="GQ38" s="62"/>
      <c r="GR38" s="62"/>
      <c r="GS38" s="62"/>
      <c r="GT38" s="62"/>
      <c r="GU38" s="62"/>
      <c r="GV38" s="62"/>
      <c r="GW38" s="62"/>
      <c r="GX38" s="62"/>
      <c r="GY38" s="62"/>
      <c r="GZ38" s="62"/>
      <c r="HA38" s="62"/>
      <c r="HB38" s="62"/>
      <c r="HC38" s="62"/>
      <c r="HD38" s="62"/>
      <c r="HE38" s="62"/>
      <c r="HF38" s="62"/>
      <c r="HG38" s="62"/>
      <c r="HH38" s="62"/>
      <c r="HI38" s="62"/>
      <c r="HJ38" s="62"/>
      <c r="HK38" s="62"/>
      <c r="HL38" s="62"/>
      <c r="HM38" s="62"/>
      <c r="HN38" s="62"/>
      <c r="HO38" s="62"/>
      <c r="HP38" s="62"/>
      <c r="HQ38" s="62"/>
      <c r="HR38" s="62"/>
      <c r="HS38" s="62"/>
      <c r="HT38" s="62"/>
      <c r="HU38" s="62"/>
      <c r="HV38" s="62"/>
      <c r="HW38" s="62"/>
      <c r="HX38" s="62"/>
      <c r="HY38" s="62"/>
      <c r="HZ38" s="62"/>
      <c r="IA38" s="62"/>
      <c r="IB38" s="62"/>
      <c r="IC38" s="62"/>
      <c r="ID38" s="62"/>
      <c r="IE38" s="62"/>
      <c r="IF38" s="62"/>
      <c r="IG38" s="62"/>
      <c r="IH38" s="62"/>
      <c r="II38" s="62"/>
      <c r="IJ38" s="62"/>
      <c r="IK38" s="62"/>
      <c r="IL38" s="62"/>
      <c r="IM38" s="62"/>
      <c r="IN38" s="62"/>
      <c r="IO38" s="62"/>
      <c r="IP38" s="62"/>
      <c r="IQ38" s="62"/>
      <c r="IR38" s="62"/>
      <c r="IS38" s="62"/>
      <c r="IT38" s="62"/>
      <c r="IU38" s="62"/>
      <c r="IV38" s="62"/>
      <c r="IW38" s="62"/>
      <c r="IX38" s="62"/>
      <c r="IY38" s="62"/>
      <c r="IZ38" s="62"/>
      <c r="JA38" s="62"/>
      <c r="JB38" s="62"/>
      <c r="JC38" s="62"/>
      <c r="JD38" s="62"/>
      <c r="JE38" s="62"/>
      <c r="JF38" s="62"/>
      <c r="JG38" s="62"/>
      <c r="JH38" s="62"/>
      <c r="JI38" s="62"/>
      <c r="JJ38" s="62"/>
      <c r="JK38" s="62"/>
      <c r="JL38" s="62"/>
      <c r="JM38" s="62"/>
      <c r="JN38" s="62"/>
      <c r="JO38" s="62"/>
      <c r="JP38" s="62"/>
      <c r="JQ38" s="62"/>
      <c r="JR38" s="62"/>
      <c r="JS38" s="62"/>
      <c r="JT38" s="62"/>
      <c r="JU38" s="62"/>
      <c r="JV38" s="62"/>
      <c r="JW38" s="62"/>
      <c r="JX38" s="62"/>
      <c r="JY38" s="62"/>
      <c r="JZ38" s="62"/>
      <c r="KA38" s="62"/>
      <c r="KB38" s="62"/>
      <c r="KC38" s="62"/>
      <c r="KD38" s="62"/>
      <c r="KE38" s="62"/>
      <c r="KF38" s="62"/>
      <c r="KG38" s="62"/>
      <c r="KH38" s="62"/>
      <c r="KI38" s="62"/>
      <c r="KJ38" s="62"/>
      <c r="KK38" s="62"/>
      <c r="KL38" s="62"/>
      <c r="KM38" s="62"/>
      <c r="KN38" s="62"/>
      <c r="KO38" s="62"/>
      <c r="KP38" s="62"/>
      <c r="KQ38" s="62"/>
      <c r="KR38" s="62"/>
      <c r="KS38" s="62"/>
      <c r="KT38" s="62"/>
      <c r="KU38" s="62"/>
      <c r="KV38" s="62"/>
      <c r="KW38" s="62"/>
      <c r="KX38" s="62"/>
      <c r="KY38" s="62"/>
      <c r="KZ38" s="62"/>
      <c r="LA38" s="62"/>
      <c r="LB38" s="62"/>
      <c r="LC38" s="62"/>
      <c r="LD38" s="62"/>
      <c r="LE38" s="62"/>
      <c r="LF38" s="62"/>
      <c r="LG38" s="62"/>
      <c r="LH38" s="62"/>
      <c r="LI38" s="62"/>
      <c r="LJ38" s="62"/>
      <c r="LK38" s="62"/>
      <c r="LL38" s="62"/>
      <c r="LM38" s="62"/>
      <c r="LN38" s="62"/>
      <c r="LO38" s="62"/>
      <c r="LP38" s="62"/>
      <c r="LQ38" s="62"/>
      <c r="LR38" s="62"/>
      <c r="LS38" s="62"/>
      <c r="LT38" s="62"/>
      <c r="LU38" s="62"/>
      <c r="LV38" s="62"/>
      <c r="LW38" s="62"/>
      <c r="LX38" s="62"/>
      <c r="LY38" s="62"/>
      <c r="LZ38" s="62"/>
      <c r="MA38" s="62"/>
      <c r="MB38" s="62"/>
      <c r="MC38" s="62"/>
      <c r="MD38" s="62"/>
      <c r="ME38" s="62"/>
      <c r="MF38" s="62"/>
      <c r="MG38" s="62"/>
      <c r="MH38" s="62"/>
      <c r="MI38" s="62"/>
      <c r="MJ38" s="62"/>
      <c r="MK38" s="62"/>
      <c r="ML38" s="62"/>
      <c r="MM38" s="62"/>
      <c r="MN38" s="62"/>
      <c r="MO38" s="62"/>
      <c r="MP38" s="62"/>
      <c r="MQ38" s="62"/>
      <c r="MR38" s="62"/>
      <c r="MS38" s="62"/>
      <c r="MT38" s="62"/>
      <c r="MU38" s="62"/>
      <c r="MV38" s="62"/>
      <c r="MW38" s="62"/>
      <c r="MX38" s="62"/>
      <c r="MY38" s="62"/>
      <c r="MZ38" s="62"/>
      <c r="NA38" s="62"/>
      <c r="NB38" s="62"/>
      <c r="NC38" s="62"/>
      <c r="ND38" s="62"/>
      <c r="NE38" s="62"/>
      <c r="NF38" s="62"/>
      <c r="NG38" s="62"/>
      <c r="NH38" s="62"/>
    </row>
    <row r="39" spans="1:372" s="34" customFormat="1" ht="14.4" outlineLevel="1" x14ac:dyDescent="0.2">
      <c r="A39" s="1048"/>
      <c r="B39" s="17" t="s">
        <v>37</v>
      </c>
      <c r="C39" s="14"/>
      <c r="D39" s="46"/>
      <c r="E39" s="57" t="s">
        <v>221</v>
      </c>
      <c r="F39" s="58"/>
      <c r="G39" s="63"/>
      <c r="H39" s="63"/>
      <c r="I39" s="63"/>
      <c r="J39" s="63">
        <v>0</v>
      </c>
      <c r="K39" s="63">
        <v>0</v>
      </c>
      <c r="L39" s="63">
        <v>0</v>
      </c>
      <c r="M39" s="63">
        <v>0</v>
      </c>
      <c r="N39" s="63">
        <v>0</v>
      </c>
      <c r="O39" s="63"/>
      <c r="P39" s="63"/>
      <c r="Q39" s="63">
        <v>0</v>
      </c>
      <c r="R39" s="63">
        <v>0</v>
      </c>
      <c r="S39" s="63">
        <v>0</v>
      </c>
      <c r="T39" s="63">
        <v>0</v>
      </c>
      <c r="U39" s="63">
        <v>0</v>
      </c>
      <c r="V39" s="63"/>
      <c r="W39" s="63"/>
      <c r="X39" s="63">
        <v>0</v>
      </c>
      <c r="Y39" s="63">
        <v>0</v>
      </c>
      <c r="Z39" s="63">
        <v>0</v>
      </c>
      <c r="AA39" s="63">
        <v>0</v>
      </c>
      <c r="AB39" s="63">
        <v>0</v>
      </c>
      <c r="AC39" s="63"/>
      <c r="AD39" s="63"/>
      <c r="AE39" s="63">
        <v>0</v>
      </c>
      <c r="AF39" s="63">
        <v>0</v>
      </c>
      <c r="AG39" s="63">
        <v>0</v>
      </c>
      <c r="AH39" s="63">
        <v>0</v>
      </c>
      <c r="AI39" s="63"/>
      <c r="AJ39" s="63"/>
      <c r="AK39" s="63"/>
      <c r="AL39" s="63">
        <v>0</v>
      </c>
      <c r="AM39" s="63">
        <v>0</v>
      </c>
      <c r="AN39" s="63">
        <v>0</v>
      </c>
      <c r="AO39" s="63">
        <v>0</v>
      </c>
      <c r="AP39" s="63">
        <v>0</v>
      </c>
      <c r="AQ39" s="63"/>
      <c r="AR39" s="63"/>
      <c r="AS39" s="63"/>
      <c r="AT39" s="63">
        <v>0</v>
      </c>
      <c r="AU39" s="63">
        <v>0</v>
      </c>
      <c r="AV39" s="63">
        <v>0</v>
      </c>
      <c r="AW39" s="63">
        <v>0</v>
      </c>
      <c r="AX39" s="63"/>
      <c r="AY39" s="63"/>
      <c r="AZ39" s="63">
        <v>0</v>
      </c>
      <c r="BA39" s="63">
        <v>0</v>
      </c>
      <c r="BB39" s="63">
        <v>0</v>
      </c>
      <c r="BC39" s="63">
        <v>0</v>
      </c>
      <c r="BD39" s="63">
        <v>0</v>
      </c>
      <c r="BE39" s="63"/>
      <c r="BF39" s="63"/>
      <c r="BG39" s="63">
        <v>0</v>
      </c>
      <c r="BH39" s="63">
        <v>0</v>
      </c>
      <c r="BI39" s="63">
        <v>0</v>
      </c>
      <c r="BJ39" s="63">
        <v>0</v>
      </c>
      <c r="BK39" s="63">
        <v>0</v>
      </c>
      <c r="BL39" s="63"/>
      <c r="BM39" s="63"/>
      <c r="BN39" s="63">
        <v>0</v>
      </c>
      <c r="BO39" s="63">
        <v>0</v>
      </c>
      <c r="BP39" s="63">
        <v>0</v>
      </c>
      <c r="BQ39" s="63">
        <v>0</v>
      </c>
      <c r="BR39" s="63">
        <v>0</v>
      </c>
      <c r="BS39" s="63"/>
      <c r="BT39" s="63"/>
      <c r="BU39" s="63">
        <v>0</v>
      </c>
      <c r="BV39" s="63">
        <v>0</v>
      </c>
      <c r="BW39" s="63">
        <v>0</v>
      </c>
      <c r="BX39" s="63">
        <v>0</v>
      </c>
      <c r="BY39" s="63">
        <v>0</v>
      </c>
      <c r="BZ39" s="63"/>
      <c r="CA39" s="63"/>
      <c r="CB39" s="63">
        <v>0</v>
      </c>
      <c r="CC39" s="63">
        <v>0</v>
      </c>
      <c r="CD39" s="63">
        <v>0</v>
      </c>
      <c r="CE39" s="63">
        <v>0</v>
      </c>
      <c r="CF39" s="63">
        <v>0</v>
      </c>
      <c r="CG39" s="63"/>
      <c r="CH39" s="63"/>
      <c r="CI39" s="63">
        <v>0</v>
      </c>
      <c r="CJ39" s="63">
        <v>0</v>
      </c>
      <c r="CK39" s="63">
        <v>0</v>
      </c>
      <c r="CL39" s="63">
        <v>0</v>
      </c>
      <c r="CM39" s="63"/>
      <c r="CN39" s="63"/>
      <c r="CO39" s="63"/>
      <c r="CP39" s="63"/>
      <c r="CQ39" s="63"/>
      <c r="CR39" s="63"/>
      <c r="CS39" s="63">
        <v>0</v>
      </c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  <c r="DY39" s="63"/>
      <c r="DZ39" s="63"/>
      <c r="EA39" s="63"/>
      <c r="EB39" s="63"/>
      <c r="EC39" s="63"/>
      <c r="ED39" s="63"/>
      <c r="EE39" s="63"/>
      <c r="EF39" s="63"/>
      <c r="EG39" s="63"/>
      <c r="EH39" s="63"/>
      <c r="EI39" s="63"/>
      <c r="EJ39" s="63"/>
      <c r="EK39" s="63"/>
      <c r="EL39" s="63"/>
      <c r="EM39" s="63"/>
      <c r="EN39" s="63"/>
      <c r="EO39" s="63"/>
      <c r="EP39" s="63"/>
      <c r="EQ39" s="63"/>
      <c r="ER39" s="63"/>
      <c r="ES39" s="63"/>
      <c r="ET39" s="63"/>
      <c r="EU39" s="63"/>
      <c r="EV39" s="63"/>
      <c r="EW39" s="63"/>
      <c r="EX39" s="63"/>
      <c r="EY39" s="63"/>
      <c r="EZ39" s="63"/>
      <c r="FA39" s="63"/>
      <c r="FB39" s="63"/>
      <c r="FC39" s="63"/>
      <c r="FD39" s="63"/>
      <c r="FE39" s="63">
        <v>0</v>
      </c>
      <c r="FF39" s="63"/>
      <c r="FG39" s="63">
        <v>0</v>
      </c>
      <c r="FH39" s="63">
        <v>0</v>
      </c>
      <c r="FI39" s="63">
        <v>0</v>
      </c>
      <c r="FJ39" s="63"/>
      <c r="FK39" s="63"/>
      <c r="FL39" s="63">
        <v>0</v>
      </c>
      <c r="FM39" s="63"/>
      <c r="FN39" s="63"/>
      <c r="FO39" s="63">
        <v>0</v>
      </c>
      <c r="FP39" s="63"/>
      <c r="FQ39" s="63">
        <v>0</v>
      </c>
      <c r="FR39" s="63"/>
      <c r="FS39" s="63"/>
      <c r="FT39" s="63"/>
      <c r="FU39" s="63"/>
      <c r="FV39" s="63"/>
      <c r="FW39" s="63"/>
      <c r="FX39" s="63"/>
      <c r="FY39" s="63"/>
      <c r="FZ39" s="63"/>
      <c r="GA39" s="63"/>
      <c r="GB39" s="63"/>
      <c r="GC39" s="63"/>
      <c r="GD39" s="63"/>
      <c r="GE39" s="63"/>
      <c r="GF39" s="63"/>
      <c r="GG39" s="63"/>
      <c r="GH39" s="63"/>
      <c r="GI39" s="63"/>
      <c r="GJ39" s="63"/>
      <c r="GK39" s="63"/>
      <c r="GL39" s="63"/>
      <c r="GM39" s="63"/>
      <c r="GN39" s="63"/>
      <c r="GO39" s="63"/>
      <c r="GP39" s="63"/>
      <c r="GQ39" s="63"/>
      <c r="GR39" s="63"/>
      <c r="GS39" s="63"/>
      <c r="GT39" s="63"/>
      <c r="GU39" s="63"/>
      <c r="GV39" s="63"/>
      <c r="GW39" s="63"/>
      <c r="GX39" s="63"/>
      <c r="GY39" s="63"/>
      <c r="GZ39" s="63"/>
      <c r="HA39" s="63"/>
      <c r="HB39" s="63"/>
      <c r="HC39" s="63"/>
      <c r="HD39" s="63"/>
      <c r="HE39" s="63"/>
      <c r="HF39" s="63"/>
      <c r="HG39" s="63"/>
      <c r="HH39" s="63"/>
      <c r="HI39" s="63"/>
      <c r="HJ39" s="63"/>
      <c r="HK39" s="63"/>
      <c r="HL39" s="63"/>
      <c r="HM39" s="63"/>
      <c r="HN39" s="63"/>
      <c r="HO39" s="63"/>
      <c r="HP39" s="63"/>
      <c r="HQ39" s="63"/>
      <c r="HR39" s="63"/>
      <c r="HS39" s="63"/>
      <c r="HT39" s="63"/>
      <c r="HU39" s="63"/>
      <c r="HV39" s="63"/>
      <c r="HW39" s="63"/>
      <c r="HX39" s="63"/>
      <c r="HY39" s="63"/>
      <c r="HZ39" s="63"/>
      <c r="IA39" s="63"/>
      <c r="IB39" s="63"/>
      <c r="IC39" s="63"/>
      <c r="ID39" s="63"/>
      <c r="IE39" s="63"/>
      <c r="IF39" s="63"/>
      <c r="IG39" s="63"/>
      <c r="IH39" s="63"/>
      <c r="II39" s="63"/>
      <c r="IJ39" s="63"/>
      <c r="IK39" s="63"/>
      <c r="IL39" s="63"/>
      <c r="IM39" s="63"/>
      <c r="IN39" s="63"/>
      <c r="IO39" s="63"/>
      <c r="IP39" s="63"/>
      <c r="IQ39" s="63"/>
      <c r="IR39" s="63"/>
      <c r="IS39" s="63"/>
      <c r="IT39" s="63"/>
      <c r="IU39" s="63"/>
      <c r="IV39" s="63"/>
      <c r="IW39" s="63"/>
      <c r="IX39" s="63"/>
      <c r="IY39" s="63"/>
      <c r="IZ39" s="63"/>
      <c r="JA39" s="63"/>
      <c r="JB39" s="63"/>
      <c r="JC39" s="63"/>
      <c r="JD39" s="63"/>
      <c r="JE39" s="63"/>
      <c r="JF39" s="63"/>
      <c r="JG39" s="63"/>
      <c r="JH39" s="63"/>
      <c r="JI39" s="63"/>
      <c r="JJ39" s="63"/>
      <c r="JK39" s="63"/>
      <c r="JL39" s="63"/>
      <c r="JM39" s="63"/>
      <c r="JN39" s="63"/>
      <c r="JO39" s="63"/>
      <c r="JP39" s="63"/>
      <c r="JQ39" s="63"/>
      <c r="JR39" s="63"/>
      <c r="JS39" s="63"/>
      <c r="JT39" s="63"/>
      <c r="JU39" s="63"/>
      <c r="JV39" s="63"/>
      <c r="JW39" s="63"/>
      <c r="JX39" s="63"/>
      <c r="JY39" s="63"/>
      <c r="JZ39" s="63"/>
      <c r="KA39" s="63"/>
      <c r="KB39" s="63"/>
      <c r="KC39" s="63"/>
      <c r="KD39" s="63"/>
      <c r="KE39" s="63"/>
      <c r="KF39" s="63"/>
      <c r="KG39" s="63"/>
      <c r="KH39" s="63"/>
      <c r="KI39" s="63"/>
      <c r="KJ39" s="63"/>
      <c r="KK39" s="63"/>
      <c r="KL39" s="63"/>
      <c r="KM39" s="63"/>
      <c r="KN39" s="63"/>
      <c r="KO39" s="63"/>
      <c r="KP39" s="63"/>
      <c r="KQ39" s="63"/>
      <c r="KR39" s="63"/>
      <c r="KS39" s="63"/>
      <c r="KT39" s="63"/>
      <c r="KU39" s="63"/>
      <c r="KV39" s="63"/>
      <c r="KW39" s="63"/>
      <c r="KX39" s="63"/>
      <c r="KY39" s="63"/>
      <c r="KZ39" s="63"/>
      <c r="LA39" s="63"/>
      <c r="LB39" s="63"/>
      <c r="LC39" s="63"/>
      <c r="LD39" s="63"/>
      <c r="LE39" s="63"/>
      <c r="LF39" s="63"/>
      <c r="LG39" s="63"/>
      <c r="LH39" s="63"/>
      <c r="LI39" s="63"/>
      <c r="LJ39" s="63"/>
      <c r="LK39" s="63"/>
      <c r="LL39" s="63"/>
      <c r="LM39" s="63"/>
      <c r="LN39" s="63"/>
      <c r="LO39" s="63"/>
      <c r="LP39" s="63"/>
      <c r="LQ39" s="63"/>
      <c r="LR39" s="63"/>
      <c r="LS39" s="63"/>
      <c r="LT39" s="63"/>
      <c r="LU39" s="63"/>
      <c r="LV39" s="63"/>
      <c r="LW39" s="63"/>
      <c r="LX39" s="63"/>
      <c r="LY39" s="63"/>
      <c r="LZ39" s="63"/>
      <c r="MA39" s="63"/>
      <c r="MB39" s="63"/>
      <c r="MC39" s="63"/>
      <c r="MD39" s="63"/>
      <c r="ME39" s="63"/>
      <c r="MF39" s="63"/>
      <c r="MG39" s="63"/>
      <c r="MH39" s="63"/>
      <c r="MI39" s="63"/>
      <c r="MJ39" s="63"/>
      <c r="MK39" s="63"/>
      <c r="ML39" s="63"/>
      <c r="MM39" s="63"/>
      <c r="MN39" s="63"/>
      <c r="MO39" s="63"/>
      <c r="MP39" s="63"/>
      <c r="MQ39" s="63"/>
      <c r="MR39" s="63"/>
      <c r="MS39" s="63"/>
      <c r="MT39" s="63"/>
      <c r="MU39" s="63"/>
      <c r="MV39" s="63"/>
      <c r="MW39" s="63"/>
      <c r="MX39" s="63"/>
      <c r="MY39" s="63"/>
      <c r="MZ39" s="63"/>
      <c r="NA39" s="63"/>
      <c r="NB39" s="63"/>
      <c r="NC39" s="63"/>
      <c r="ND39" s="63"/>
      <c r="NE39" s="63"/>
      <c r="NF39" s="63"/>
      <c r="NG39" s="63"/>
      <c r="NH39" s="63"/>
    </row>
    <row r="40" spans="1:372" s="34" customFormat="1" ht="15" outlineLevel="1" thickBot="1" x14ac:dyDescent="0.25">
      <c r="A40" s="1049"/>
      <c r="B40" s="36">
        <f>B38/30</f>
        <v>0</v>
      </c>
      <c r="C40" s="38"/>
      <c r="D40" s="47"/>
      <c r="E40" s="27" t="s">
        <v>3</v>
      </c>
      <c r="F40" s="25"/>
      <c r="G40" s="33">
        <v>2130.9031999999997</v>
      </c>
      <c r="H40" s="33" t="e">
        <f t="shared" ref="H40:BS40" si="50">H37+H33+H41</f>
        <v>#VALUE!</v>
      </c>
      <c r="I40" s="33" t="e">
        <f t="shared" si="50"/>
        <v>#VALUE!</v>
      </c>
      <c r="J40" s="33" t="e">
        <f t="shared" si="50"/>
        <v>#VALUE!</v>
      </c>
      <c r="K40" s="33" t="e">
        <f t="shared" si="50"/>
        <v>#VALUE!</v>
      </c>
      <c r="L40" s="33" t="e">
        <f t="shared" si="50"/>
        <v>#VALUE!</v>
      </c>
      <c r="M40" s="33" t="e">
        <f t="shared" si="50"/>
        <v>#VALUE!</v>
      </c>
      <c r="N40" s="33" t="e">
        <f t="shared" si="50"/>
        <v>#VALUE!</v>
      </c>
      <c r="O40" s="33" t="e">
        <f t="shared" si="50"/>
        <v>#VALUE!</v>
      </c>
      <c r="P40" s="33" t="e">
        <f t="shared" si="50"/>
        <v>#VALUE!</v>
      </c>
      <c r="Q40" s="33" t="e">
        <f t="shared" si="50"/>
        <v>#VALUE!</v>
      </c>
      <c r="R40" s="33" t="e">
        <f t="shared" si="50"/>
        <v>#VALUE!</v>
      </c>
      <c r="S40" s="33" t="e">
        <f t="shared" si="50"/>
        <v>#VALUE!</v>
      </c>
      <c r="T40" s="33" t="e">
        <f t="shared" si="50"/>
        <v>#VALUE!</v>
      </c>
      <c r="U40" s="33" t="e">
        <f t="shared" si="50"/>
        <v>#VALUE!</v>
      </c>
      <c r="V40" s="33" t="e">
        <f t="shared" si="50"/>
        <v>#VALUE!</v>
      </c>
      <c r="W40" s="33" t="e">
        <f t="shared" si="50"/>
        <v>#VALUE!</v>
      </c>
      <c r="X40" s="33" t="e">
        <f t="shared" si="50"/>
        <v>#VALUE!</v>
      </c>
      <c r="Y40" s="33" t="e">
        <f t="shared" si="50"/>
        <v>#VALUE!</v>
      </c>
      <c r="Z40" s="33" t="e">
        <f t="shared" si="50"/>
        <v>#VALUE!</v>
      </c>
      <c r="AA40" s="33" t="e">
        <f t="shared" si="50"/>
        <v>#VALUE!</v>
      </c>
      <c r="AB40" s="33" t="e">
        <f t="shared" si="50"/>
        <v>#VALUE!</v>
      </c>
      <c r="AC40" s="33" t="e">
        <f t="shared" si="50"/>
        <v>#VALUE!</v>
      </c>
      <c r="AD40" s="33" t="e">
        <f t="shared" si="50"/>
        <v>#VALUE!</v>
      </c>
      <c r="AE40" s="33" t="e">
        <f t="shared" si="50"/>
        <v>#VALUE!</v>
      </c>
      <c r="AF40" s="33" t="e">
        <f t="shared" si="50"/>
        <v>#VALUE!</v>
      </c>
      <c r="AG40" s="33" t="e">
        <f t="shared" si="50"/>
        <v>#VALUE!</v>
      </c>
      <c r="AH40" s="33" t="e">
        <f t="shared" si="50"/>
        <v>#VALUE!</v>
      </c>
      <c r="AI40" s="33" t="e">
        <f t="shared" si="50"/>
        <v>#VALUE!</v>
      </c>
      <c r="AJ40" s="33" t="e">
        <f t="shared" si="50"/>
        <v>#VALUE!</v>
      </c>
      <c r="AK40" s="33" t="e">
        <f t="shared" si="50"/>
        <v>#VALUE!</v>
      </c>
      <c r="AL40" s="33" t="e">
        <f t="shared" si="50"/>
        <v>#VALUE!</v>
      </c>
      <c r="AM40" s="33" t="e">
        <f t="shared" si="50"/>
        <v>#VALUE!</v>
      </c>
      <c r="AN40" s="33" t="e">
        <f t="shared" si="50"/>
        <v>#VALUE!</v>
      </c>
      <c r="AO40" s="33" t="e">
        <f t="shared" si="50"/>
        <v>#VALUE!</v>
      </c>
      <c r="AP40" s="33" t="e">
        <f t="shared" si="50"/>
        <v>#VALUE!</v>
      </c>
      <c r="AQ40" s="33" t="e">
        <f t="shared" si="50"/>
        <v>#VALUE!</v>
      </c>
      <c r="AR40" s="33" t="e">
        <f t="shared" si="50"/>
        <v>#VALUE!</v>
      </c>
      <c r="AS40" s="33" t="e">
        <f t="shared" si="50"/>
        <v>#VALUE!</v>
      </c>
      <c r="AT40" s="33" t="e">
        <f t="shared" si="50"/>
        <v>#VALUE!</v>
      </c>
      <c r="AU40" s="33" t="e">
        <f t="shared" si="50"/>
        <v>#VALUE!</v>
      </c>
      <c r="AV40" s="33" t="e">
        <f t="shared" si="50"/>
        <v>#VALUE!</v>
      </c>
      <c r="AW40" s="33" t="e">
        <f t="shared" si="50"/>
        <v>#VALUE!</v>
      </c>
      <c r="AX40" s="33" t="e">
        <f t="shared" si="50"/>
        <v>#VALUE!</v>
      </c>
      <c r="AY40" s="33" t="e">
        <f t="shared" si="50"/>
        <v>#VALUE!</v>
      </c>
      <c r="AZ40" s="33" t="e">
        <f t="shared" si="50"/>
        <v>#VALUE!</v>
      </c>
      <c r="BA40" s="33" t="e">
        <f t="shared" si="50"/>
        <v>#VALUE!</v>
      </c>
      <c r="BB40" s="33" t="e">
        <f t="shared" si="50"/>
        <v>#VALUE!</v>
      </c>
      <c r="BC40" s="33" t="e">
        <f t="shared" si="50"/>
        <v>#VALUE!</v>
      </c>
      <c r="BD40" s="33" t="e">
        <f t="shared" si="50"/>
        <v>#VALUE!</v>
      </c>
      <c r="BE40" s="33" t="e">
        <f t="shared" si="50"/>
        <v>#VALUE!</v>
      </c>
      <c r="BF40" s="33" t="e">
        <f t="shared" si="50"/>
        <v>#VALUE!</v>
      </c>
      <c r="BG40" s="33" t="e">
        <f t="shared" si="50"/>
        <v>#VALUE!</v>
      </c>
      <c r="BH40" s="33" t="e">
        <f t="shared" si="50"/>
        <v>#VALUE!</v>
      </c>
      <c r="BI40" s="33" t="e">
        <f t="shared" si="50"/>
        <v>#VALUE!</v>
      </c>
      <c r="BJ40" s="33" t="e">
        <f t="shared" si="50"/>
        <v>#VALUE!</v>
      </c>
      <c r="BK40" s="33" t="e">
        <f t="shared" si="50"/>
        <v>#VALUE!</v>
      </c>
      <c r="BL40" s="33" t="e">
        <f t="shared" si="50"/>
        <v>#VALUE!</v>
      </c>
      <c r="BM40" s="33" t="e">
        <f t="shared" si="50"/>
        <v>#VALUE!</v>
      </c>
      <c r="BN40" s="33" t="e">
        <f t="shared" si="50"/>
        <v>#VALUE!</v>
      </c>
      <c r="BO40" s="33" t="e">
        <f t="shared" si="50"/>
        <v>#VALUE!</v>
      </c>
      <c r="BP40" s="33" t="e">
        <f t="shared" si="50"/>
        <v>#VALUE!</v>
      </c>
      <c r="BQ40" s="33" t="e">
        <f t="shared" si="50"/>
        <v>#VALUE!</v>
      </c>
      <c r="BR40" s="33" t="e">
        <f t="shared" si="50"/>
        <v>#VALUE!</v>
      </c>
      <c r="BS40" s="33" t="e">
        <f t="shared" si="50"/>
        <v>#VALUE!</v>
      </c>
      <c r="BT40" s="33" t="e">
        <f t="shared" ref="BT40:EE40" si="51">BT37+BT33+BT41</f>
        <v>#VALUE!</v>
      </c>
      <c r="BU40" s="33" t="e">
        <f t="shared" si="51"/>
        <v>#VALUE!</v>
      </c>
      <c r="BV40" s="33" t="e">
        <f t="shared" si="51"/>
        <v>#VALUE!</v>
      </c>
      <c r="BW40" s="33" t="e">
        <f t="shared" si="51"/>
        <v>#VALUE!</v>
      </c>
      <c r="BX40" s="33" t="e">
        <f t="shared" si="51"/>
        <v>#VALUE!</v>
      </c>
      <c r="BY40" s="33" t="e">
        <f t="shared" si="51"/>
        <v>#VALUE!</v>
      </c>
      <c r="BZ40" s="33" t="e">
        <f t="shared" si="51"/>
        <v>#VALUE!</v>
      </c>
      <c r="CA40" s="33" t="e">
        <f t="shared" si="51"/>
        <v>#VALUE!</v>
      </c>
      <c r="CB40" s="33" t="e">
        <f t="shared" si="51"/>
        <v>#VALUE!</v>
      </c>
      <c r="CC40" s="33" t="e">
        <f t="shared" si="51"/>
        <v>#VALUE!</v>
      </c>
      <c r="CD40" s="33" t="e">
        <f t="shared" si="51"/>
        <v>#VALUE!</v>
      </c>
      <c r="CE40" s="33" t="e">
        <f t="shared" si="51"/>
        <v>#VALUE!</v>
      </c>
      <c r="CF40" s="33" t="e">
        <f t="shared" si="51"/>
        <v>#VALUE!</v>
      </c>
      <c r="CG40" s="33" t="e">
        <f t="shared" si="51"/>
        <v>#VALUE!</v>
      </c>
      <c r="CH40" s="33" t="e">
        <f t="shared" si="51"/>
        <v>#VALUE!</v>
      </c>
      <c r="CI40" s="33" t="e">
        <f t="shared" si="51"/>
        <v>#VALUE!</v>
      </c>
      <c r="CJ40" s="33" t="e">
        <f t="shared" si="51"/>
        <v>#VALUE!</v>
      </c>
      <c r="CK40" s="33" t="e">
        <f t="shared" si="51"/>
        <v>#VALUE!</v>
      </c>
      <c r="CL40" s="33" t="e">
        <f t="shared" si="51"/>
        <v>#VALUE!</v>
      </c>
      <c r="CM40" s="33" t="e">
        <f t="shared" si="51"/>
        <v>#VALUE!</v>
      </c>
      <c r="CN40" s="33" t="e">
        <f t="shared" si="51"/>
        <v>#VALUE!</v>
      </c>
      <c r="CO40" s="33" t="e">
        <f t="shared" si="51"/>
        <v>#VALUE!</v>
      </c>
      <c r="CP40" s="33" t="e">
        <f t="shared" si="51"/>
        <v>#VALUE!</v>
      </c>
      <c r="CQ40" s="33" t="e">
        <f t="shared" si="51"/>
        <v>#VALUE!</v>
      </c>
      <c r="CR40" s="33" t="e">
        <f t="shared" si="51"/>
        <v>#VALUE!</v>
      </c>
      <c r="CS40" s="33" t="e">
        <f t="shared" si="51"/>
        <v>#VALUE!</v>
      </c>
      <c r="CT40" s="33" t="e">
        <f t="shared" si="51"/>
        <v>#VALUE!</v>
      </c>
      <c r="CU40" s="33" t="e">
        <f t="shared" si="51"/>
        <v>#VALUE!</v>
      </c>
      <c r="CV40" s="33" t="e">
        <f t="shared" si="51"/>
        <v>#VALUE!</v>
      </c>
      <c r="CW40" s="33" t="e">
        <f t="shared" si="51"/>
        <v>#VALUE!</v>
      </c>
      <c r="CX40" s="33" t="e">
        <f t="shared" si="51"/>
        <v>#VALUE!</v>
      </c>
      <c r="CY40" s="33" t="e">
        <f t="shared" si="51"/>
        <v>#VALUE!</v>
      </c>
      <c r="CZ40" s="33" t="e">
        <f t="shared" si="51"/>
        <v>#VALUE!</v>
      </c>
      <c r="DA40" s="33" t="e">
        <f t="shared" si="51"/>
        <v>#VALUE!</v>
      </c>
      <c r="DB40" s="33" t="e">
        <f t="shared" si="51"/>
        <v>#VALUE!</v>
      </c>
      <c r="DC40" s="33" t="e">
        <f t="shared" si="51"/>
        <v>#VALUE!</v>
      </c>
      <c r="DD40" s="33" t="e">
        <f t="shared" si="51"/>
        <v>#VALUE!</v>
      </c>
      <c r="DE40" s="33" t="e">
        <f t="shared" si="51"/>
        <v>#VALUE!</v>
      </c>
      <c r="DF40" s="33" t="e">
        <f t="shared" si="51"/>
        <v>#VALUE!</v>
      </c>
      <c r="DG40" s="33" t="e">
        <f t="shared" si="51"/>
        <v>#VALUE!</v>
      </c>
      <c r="DH40" s="33" t="e">
        <f t="shared" si="51"/>
        <v>#VALUE!</v>
      </c>
      <c r="DI40" s="33" t="e">
        <f t="shared" si="51"/>
        <v>#VALUE!</v>
      </c>
      <c r="DJ40" s="33" t="e">
        <f t="shared" si="51"/>
        <v>#VALUE!</v>
      </c>
      <c r="DK40" s="33" t="e">
        <f t="shared" si="51"/>
        <v>#VALUE!</v>
      </c>
      <c r="DL40" s="33" t="e">
        <f t="shared" si="51"/>
        <v>#VALUE!</v>
      </c>
      <c r="DM40" s="33" t="e">
        <f t="shared" si="51"/>
        <v>#VALUE!</v>
      </c>
      <c r="DN40" s="33" t="e">
        <f t="shared" si="51"/>
        <v>#VALUE!</v>
      </c>
      <c r="DO40" s="33" t="e">
        <f t="shared" si="51"/>
        <v>#VALUE!</v>
      </c>
      <c r="DP40" s="33" t="e">
        <f t="shared" si="51"/>
        <v>#VALUE!</v>
      </c>
      <c r="DQ40" s="33" t="e">
        <f t="shared" si="51"/>
        <v>#VALUE!</v>
      </c>
      <c r="DR40" s="33" t="e">
        <f t="shared" si="51"/>
        <v>#VALUE!</v>
      </c>
      <c r="DS40" s="33" t="e">
        <f t="shared" si="51"/>
        <v>#VALUE!</v>
      </c>
      <c r="DT40" s="33" t="e">
        <f t="shared" si="51"/>
        <v>#VALUE!</v>
      </c>
      <c r="DU40" s="33" t="e">
        <f t="shared" si="51"/>
        <v>#VALUE!</v>
      </c>
      <c r="DV40" s="33" t="e">
        <f t="shared" si="51"/>
        <v>#VALUE!</v>
      </c>
      <c r="DW40" s="33" t="e">
        <f t="shared" si="51"/>
        <v>#VALUE!</v>
      </c>
      <c r="DX40" s="33" t="e">
        <f t="shared" si="51"/>
        <v>#VALUE!</v>
      </c>
      <c r="DY40" s="33" t="e">
        <f t="shared" si="51"/>
        <v>#VALUE!</v>
      </c>
      <c r="DZ40" s="33" t="e">
        <f t="shared" si="51"/>
        <v>#VALUE!</v>
      </c>
      <c r="EA40" s="33" t="e">
        <f t="shared" si="51"/>
        <v>#VALUE!</v>
      </c>
      <c r="EB40" s="33" t="e">
        <f t="shared" si="51"/>
        <v>#VALUE!</v>
      </c>
      <c r="EC40" s="33" t="e">
        <f t="shared" si="51"/>
        <v>#VALUE!</v>
      </c>
      <c r="ED40" s="33" t="e">
        <f t="shared" si="51"/>
        <v>#VALUE!</v>
      </c>
      <c r="EE40" s="33" t="e">
        <f t="shared" si="51"/>
        <v>#VALUE!</v>
      </c>
      <c r="EF40" s="33" t="e">
        <f t="shared" ref="EF40:GQ40" si="52">EF37+EF33+EF41</f>
        <v>#VALUE!</v>
      </c>
      <c r="EG40" s="33" t="e">
        <f t="shared" si="52"/>
        <v>#VALUE!</v>
      </c>
      <c r="EH40" s="33" t="e">
        <f t="shared" si="52"/>
        <v>#VALUE!</v>
      </c>
      <c r="EI40" s="33" t="e">
        <f t="shared" si="52"/>
        <v>#VALUE!</v>
      </c>
      <c r="EJ40" s="33" t="e">
        <f t="shared" si="52"/>
        <v>#VALUE!</v>
      </c>
      <c r="EK40" s="33" t="e">
        <f t="shared" si="52"/>
        <v>#VALUE!</v>
      </c>
      <c r="EL40" s="33" t="e">
        <f t="shared" si="52"/>
        <v>#VALUE!</v>
      </c>
      <c r="EM40" s="33" t="e">
        <f t="shared" si="52"/>
        <v>#VALUE!</v>
      </c>
      <c r="EN40" s="33" t="e">
        <f t="shared" si="52"/>
        <v>#VALUE!</v>
      </c>
      <c r="EO40" s="33" t="e">
        <f t="shared" si="52"/>
        <v>#VALUE!</v>
      </c>
      <c r="EP40" s="33" t="e">
        <f t="shared" si="52"/>
        <v>#VALUE!</v>
      </c>
      <c r="EQ40" s="33" t="e">
        <f t="shared" si="52"/>
        <v>#VALUE!</v>
      </c>
      <c r="ER40" s="33" t="e">
        <f t="shared" si="52"/>
        <v>#VALUE!</v>
      </c>
      <c r="ES40" s="33" t="e">
        <f t="shared" si="52"/>
        <v>#VALUE!</v>
      </c>
      <c r="ET40" s="33" t="e">
        <f t="shared" si="52"/>
        <v>#VALUE!</v>
      </c>
      <c r="EU40" s="33" t="e">
        <f t="shared" si="52"/>
        <v>#VALUE!</v>
      </c>
      <c r="EV40" s="33" t="e">
        <f t="shared" si="52"/>
        <v>#VALUE!</v>
      </c>
      <c r="EW40" s="33" t="e">
        <f t="shared" si="52"/>
        <v>#VALUE!</v>
      </c>
      <c r="EX40" s="33" t="e">
        <f t="shared" si="52"/>
        <v>#VALUE!</v>
      </c>
      <c r="EY40" s="33" t="e">
        <f t="shared" si="52"/>
        <v>#VALUE!</v>
      </c>
      <c r="EZ40" s="33" t="e">
        <f t="shared" si="52"/>
        <v>#VALUE!</v>
      </c>
      <c r="FA40" s="33" t="e">
        <f t="shared" si="52"/>
        <v>#VALUE!</v>
      </c>
      <c r="FB40" s="33" t="e">
        <f t="shared" si="52"/>
        <v>#VALUE!</v>
      </c>
      <c r="FC40" s="33" t="e">
        <f t="shared" si="52"/>
        <v>#VALUE!</v>
      </c>
      <c r="FD40" s="33" t="e">
        <f t="shared" si="52"/>
        <v>#VALUE!</v>
      </c>
      <c r="FE40" s="33" t="e">
        <f t="shared" si="52"/>
        <v>#VALUE!</v>
      </c>
      <c r="FF40" s="33" t="e">
        <f t="shared" si="52"/>
        <v>#VALUE!</v>
      </c>
      <c r="FG40" s="33" t="e">
        <f t="shared" si="52"/>
        <v>#VALUE!</v>
      </c>
      <c r="FH40" s="33" t="e">
        <f t="shared" si="52"/>
        <v>#VALUE!</v>
      </c>
      <c r="FI40" s="33" t="e">
        <f t="shared" si="52"/>
        <v>#VALUE!</v>
      </c>
      <c r="FJ40" s="33" t="e">
        <f t="shared" si="52"/>
        <v>#VALUE!</v>
      </c>
      <c r="FK40" s="33" t="e">
        <f t="shared" si="52"/>
        <v>#VALUE!</v>
      </c>
      <c r="FL40" s="33" t="e">
        <f t="shared" si="52"/>
        <v>#VALUE!</v>
      </c>
      <c r="FM40" s="33" t="e">
        <f t="shared" si="52"/>
        <v>#VALUE!</v>
      </c>
      <c r="FN40" s="33" t="e">
        <f t="shared" si="52"/>
        <v>#VALUE!</v>
      </c>
      <c r="FO40" s="33" t="e">
        <f t="shared" si="52"/>
        <v>#VALUE!</v>
      </c>
      <c r="FP40" s="33" t="e">
        <f t="shared" si="52"/>
        <v>#VALUE!</v>
      </c>
      <c r="FQ40" s="33" t="e">
        <f t="shared" si="52"/>
        <v>#VALUE!</v>
      </c>
      <c r="FR40" s="33" t="e">
        <f t="shared" si="52"/>
        <v>#VALUE!</v>
      </c>
      <c r="FS40" s="33" t="e">
        <f t="shared" si="52"/>
        <v>#VALUE!</v>
      </c>
      <c r="FT40" s="33" t="e">
        <f t="shared" si="52"/>
        <v>#VALUE!</v>
      </c>
      <c r="FU40" s="33" t="e">
        <f t="shared" si="52"/>
        <v>#VALUE!</v>
      </c>
      <c r="FV40" s="33" t="e">
        <f t="shared" si="52"/>
        <v>#VALUE!</v>
      </c>
      <c r="FW40" s="33" t="e">
        <f t="shared" si="52"/>
        <v>#VALUE!</v>
      </c>
      <c r="FX40" s="33" t="e">
        <f t="shared" si="52"/>
        <v>#VALUE!</v>
      </c>
      <c r="FY40" s="33" t="e">
        <f t="shared" si="52"/>
        <v>#VALUE!</v>
      </c>
      <c r="FZ40" s="33" t="e">
        <f t="shared" si="52"/>
        <v>#VALUE!</v>
      </c>
      <c r="GA40" s="33" t="e">
        <f t="shared" si="52"/>
        <v>#VALUE!</v>
      </c>
      <c r="GB40" s="33" t="e">
        <f t="shared" si="52"/>
        <v>#VALUE!</v>
      </c>
      <c r="GC40" s="33" t="e">
        <f t="shared" si="52"/>
        <v>#VALUE!</v>
      </c>
      <c r="GD40" s="33" t="e">
        <f t="shared" si="52"/>
        <v>#VALUE!</v>
      </c>
      <c r="GE40" s="33" t="e">
        <f t="shared" si="52"/>
        <v>#VALUE!</v>
      </c>
      <c r="GF40" s="33" t="e">
        <f t="shared" si="52"/>
        <v>#VALUE!</v>
      </c>
      <c r="GG40" s="33" t="e">
        <f t="shared" si="52"/>
        <v>#VALUE!</v>
      </c>
      <c r="GH40" s="33" t="e">
        <f t="shared" si="52"/>
        <v>#VALUE!</v>
      </c>
      <c r="GI40" s="33" t="e">
        <f t="shared" si="52"/>
        <v>#VALUE!</v>
      </c>
      <c r="GJ40" s="33" t="e">
        <f t="shared" si="52"/>
        <v>#VALUE!</v>
      </c>
      <c r="GK40" s="33" t="e">
        <f t="shared" si="52"/>
        <v>#VALUE!</v>
      </c>
      <c r="GL40" s="33" t="e">
        <f t="shared" si="52"/>
        <v>#VALUE!</v>
      </c>
      <c r="GM40" s="33" t="e">
        <f t="shared" si="52"/>
        <v>#VALUE!</v>
      </c>
      <c r="GN40" s="33" t="e">
        <f t="shared" si="52"/>
        <v>#VALUE!</v>
      </c>
      <c r="GO40" s="33" t="e">
        <f t="shared" si="52"/>
        <v>#VALUE!</v>
      </c>
      <c r="GP40" s="33" t="e">
        <f t="shared" si="52"/>
        <v>#VALUE!</v>
      </c>
      <c r="GQ40" s="33" t="e">
        <f t="shared" si="52"/>
        <v>#VALUE!</v>
      </c>
      <c r="GR40" s="33" t="e">
        <f t="shared" ref="GR40:JC40" si="53">GR37+GR33+GR41</f>
        <v>#VALUE!</v>
      </c>
      <c r="GS40" s="33" t="e">
        <f t="shared" si="53"/>
        <v>#VALUE!</v>
      </c>
      <c r="GT40" s="33" t="e">
        <f t="shared" si="53"/>
        <v>#VALUE!</v>
      </c>
      <c r="GU40" s="33" t="e">
        <f t="shared" si="53"/>
        <v>#VALUE!</v>
      </c>
      <c r="GV40" s="33" t="e">
        <f t="shared" si="53"/>
        <v>#VALUE!</v>
      </c>
      <c r="GW40" s="33" t="e">
        <f t="shared" si="53"/>
        <v>#VALUE!</v>
      </c>
      <c r="GX40" s="33" t="e">
        <f t="shared" si="53"/>
        <v>#VALUE!</v>
      </c>
      <c r="GY40" s="33" t="e">
        <f t="shared" si="53"/>
        <v>#VALUE!</v>
      </c>
      <c r="GZ40" s="33" t="e">
        <f t="shared" si="53"/>
        <v>#VALUE!</v>
      </c>
      <c r="HA40" s="33" t="e">
        <f t="shared" si="53"/>
        <v>#VALUE!</v>
      </c>
      <c r="HB40" s="33" t="e">
        <f t="shared" si="53"/>
        <v>#VALUE!</v>
      </c>
      <c r="HC40" s="33" t="e">
        <f t="shared" si="53"/>
        <v>#VALUE!</v>
      </c>
      <c r="HD40" s="33" t="e">
        <f t="shared" si="53"/>
        <v>#VALUE!</v>
      </c>
      <c r="HE40" s="33" t="e">
        <f t="shared" si="53"/>
        <v>#VALUE!</v>
      </c>
      <c r="HF40" s="33" t="e">
        <f t="shared" si="53"/>
        <v>#VALUE!</v>
      </c>
      <c r="HG40" s="33" t="e">
        <f t="shared" si="53"/>
        <v>#VALUE!</v>
      </c>
      <c r="HH40" s="33" t="e">
        <f t="shared" si="53"/>
        <v>#VALUE!</v>
      </c>
      <c r="HI40" s="33" t="e">
        <f t="shared" si="53"/>
        <v>#VALUE!</v>
      </c>
      <c r="HJ40" s="33" t="e">
        <f t="shared" si="53"/>
        <v>#VALUE!</v>
      </c>
      <c r="HK40" s="33" t="e">
        <f t="shared" si="53"/>
        <v>#VALUE!</v>
      </c>
      <c r="HL40" s="33" t="e">
        <f t="shared" si="53"/>
        <v>#VALUE!</v>
      </c>
      <c r="HM40" s="33" t="e">
        <f t="shared" si="53"/>
        <v>#VALUE!</v>
      </c>
      <c r="HN40" s="33" t="e">
        <f t="shared" si="53"/>
        <v>#VALUE!</v>
      </c>
      <c r="HO40" s="33" t="e">
        <f t="shared" si="53"/>
        <v>#VALUE!</v>
      </c>
      <c r="HP40" s="33" t="e">
        <f t="shared" si="53"/>
        <v>#VALUE!</v>
      </c>
      <c r="HQ40" s="33" t="e">
        <f t="shared" si="53"/>
        <v>#VALUE!</v>
      </c>
      <c r="HR40" s="33" t="e">
        <f t="shared" si="53"/>
        <v>#VALUE!</v>
      </c>
      <c r="HS40" s="33" t="e">
        <f t="shared" si="53"/>
        <v>#VALUE!</v>
      </c>
      <c r="HT40" s="33" t="e">
        <f t="shared" si="53"/>
        <v>#VALUE!</v>
      </c>
      <c r="HU40" s="33" t="e">
        <f t="shared" si="53"/>
        <v>#VALUE!</v>
      </c>
      <c r="HV40" s="33" t="e">
        <f t="shared" si="53"/>
        <v>#VALUE!</v>
      </c>
      <c r="HW40" s="33" t="e">
        <f t="shared" si="53"/>
        <v>#VALUE!</v>
      </c>
      <c r="HX40" s="33" t="e">
        <f t="shared" si="53"/>
        <v>#VALUE!</v>
      </c>
      <c r="HY40" s="33" t="e">
        <f t="shared" si="53"/>
        <v>#VALUE!</v>
      </c>
      <c r="HZ40" s="33" t="e">
        <f t="shared" si="53"/>
        <v>#VALUE!</v>
      </c>
      <c r="IA40" s="33" t="e">
        <f t="shared" si="53"/>
        <v>#VALUE!</v>
      </c>
      <c r="IB40" s="33" t="e">
        <f t="shared" si="53"/>
        <v>#VALUE!</v>
      </c>
      <c r="IC40" s="33" t="e">
        <f t="shared" si="53"/>
        <v>#VALUE!</v>
      </c>
      <c r="ID40" s="33" t="e">
        <f t="shared" si="53"/>
        <v>#VALUE!</v>
      </c>
      <c r="IE40" s="33" t="e">
        <f t="shared" si="53"/>
        <v>#VALUE!</v>
      </c>
      <c r="IF40" s="33" t="e">
        <f t="shared" si="53"/>
        <v>#VALUE!</v>
      </c>
      <c r="IG40" s="33" t="e">
        <f t="shared" si="53"/>
        <v>#VALUE!</v>
      </c>
      <c r="IH40" s="33" t="e">
        <f t="shared" si="53"/>
        <v>#VALUE!</v>
      </c>
      <c r="II40" s="33" t="e">
        <f t="shared" si="53"/>
        <v>#VALUE!</v>
      </c>
      <c r="IJ40" s="33" t="e">
        <f t="shared" si="53"/>
        <v>#VALUE!</v>
      </c>
      <c r="IK40" s="33" t="e">
        <f t="shared" si="53"/>
        <v>#VALUE!</v>
      </c>
      <c r="IL40" s="33" t="e">
        <f t="shared" si="53"/>
        <v>#VALUE!</v>
      </c>
      <c r="IM40" s="33" t="e">
        <f t="shared" si="53"/>
        <v>#VALUE!</v>
      </c>
      <c r="IN40" s="33" t="e">
        <f t="shared" si="53"/>
        <v>#VALUE!</v>
      </c>
      <c r="IO40" s="33" t="e">
        <f t="shared" si="53"/>
        <v>#VALUE!</v>
      </c>
      <c r="IP40" s="33" t="e">
        <f t="shared" si="53"/>
        <v>#VALUE!</v>
      </c>
      <c r="IQ40" s="33" t="e">
        <f t="shared" si="53"/>
        <v>#VALUE!</v>
      </c>
      <c r="IR40" s="33" t="e">
        <f t="shared" si="53"/>
        <v>#VALUE!</v>
      </c>
      <c r="IS40" s="33" t="e">
        <f t="shared" si="53"/>
        <v>#VALUE!</v>
      </c>
      <c r="IT40" s="33" t="e">
        <f t="shared" si="53"/>
        <v>#VALUE!</v>
      </c>
      <c r="IU40" s="33" t="e">
        <f t="shared" si="53"/>
        <v>#VALUE!</v>
      </c>
      <c r="IV40" s="33" t="e">
        <f t="shared" si="53"/>
        <v>#VALUE!</v>
      </c>
      <c r="IW40" s="33" t="e">
        <f t="shared" si="53"/>
        <v>#VALUE!</v>
      </c>
      <c r="IX40" s="33" t="e">
        <f t="shared" si="53"/>
        <v>#VALUE!</v>
      </c>
      <c r="IY40" s="33" t="e">
        <f t="shared" si="53"/>
        <v>#VALUE!</v>
      </c>
      <c r="IZ40" s="33" t="e">
        <f t="shared" si="53"/>
        <v>#VALUE!</v>
      </c>
      <c r="JA40" s="33" t="e">
        <f t="shared" si="53"/>
        <v>#VALUE!</v>
      </c>
      <c r="JB40" s="33" t="e">
        <f t="shared" si="53"/>
        <v>#VALUE!</v>
      </c>
      <c r="JC40" s="33" t="e">
        <f t="shared" si="53"/>
        <v>#VALUE!</v>
      </c>
      <c r="JD40" s="33" t="e">
        <f t="shared" ref="JD40:LO40" si="54">JD37+JD33+JD41</f>
        <v>#VALUE!</v>
      </c>
      <c r="JE40" s="33" t="e">
        <f t="shared" si="54"/>
        <v>#VALUE!</v>
      </c>
      <c r="JF40" s="33" t="e">
        <f t="shared" si="54"/>
        <v>#VALUE!</v>
      </c>
      <c r="JG40" s="33" t="e">
        <f t="shared" si="54"/>
        <v>#VALUE!</v>
      </c>
      <c r="JH40" s="33" t="e">
        <f t="shared" si="54"/>
        <v>#VALUE!</v>
      </c>
      <c r="JI40" s="33" t="e">
        <f t="shared" si="54"/>
        <v>#VALUE!</v>
      </c>
      <c r="JJ40" s="33" t="e">
        <f t="shared" si="54"/>
        <v>#VALUE!</v>
      </c>
      <c r="JK40" s="33" t="e">
        <f t="shared" si="54"/>
        <v>#VALUE!</v>
      </c>
      <c r="JL40" s="33" t="e">
        <f t="shared" si="54"/>
        <v>#VALUE!</v>
      </c>
      <c r="JM40" s="33" t="e">
        <f t="shared" si="54"/>
        <v>#VALUE!</v>
      </c>
      <c r="JN40" s="33" t="e">
        <f t="shared" si="54"/>
        <v>#VALUE!</v>
      </c>
      <c r="JO40" s="33" t="e">
        <f t="shared" si="54"/>
        <v>#VALUE!</v>
      </c>
      <c r="JP40" s="33" t="e">
        <f t="shared" si="54"/>
        <v>#VALUE!</v>
      </c>
      <c r="JQ40" s="33" t="e">
        <f t="shared" si="54"/>
        <v>#VALUE!</v>
      </c>
      <c r="JR40" s="33" t="e">
        <f t="shared" si="54"/>
        <v>#VALUE!</v>
      </c>
      <c r="JS40" s="33" t="e">
        <f t="shared" si="54"/>
        <v>#VALUE!</v>
      </c>
      <c r="JT40" s="33" t="e">
        <f t="shared" si="54"/>
        <v>#VALUE!</v>
      </c>
      <c r="JU40" s="33" t="e">
        <f t="shared" si="54"/>
        <v>#VALUE!</v>
      </c>
      <c r="JV40" s="33" t="e">
        <f t="shared" si="54"/>
        <v>#VALUE!</v>
      </c>
      <c r="JW40" s="33" t="e">
        <f t="shared" si="54"/>
        <v>#VALUE!</v>
      </c>
      <c r="JX40" s="33" t="e">
        <f t="shared" si="54"/>
        <v>#VALUE!</v>
      </c>
      <c r="JY40" s="33" t="e">
        <f t="shared" si="54"/>
        <v>#VALUE!</v>
      </c>
      <c r="JZ40" s="33" t="e">
        <f t="shared" si="54"/>
        <v>#VALUE!</v>
      </c>
      <c r="KA40" s="33" t="e">
        <f t="shared" si="54"/>
        <v>#VALUE!</v>
      </c>
      <c r="KB40" s="33" t="e">
        <f t="shared" si="54"/>
        <v>#VALUE!</v>
      </c>
      <c r="KC40" s="33" t="e">
        <f t="shared" si="54"/>
        <v>#VALUE!</v>
      </c>
      <c r="KD40" s="33" t="e">
        <f t="shared" si="54"/>
        <v>#VALUE!</v>
      </c>
      <c r="KE40" s="33" t="e">
        <f t="shared" si="54"/>
        <v>#VALUE!</v>
      </c>
      <c r="KF40" s="33" t="e">
        <f t="shared" si="54"/>
        <v>#VALUE!</v>
      </c>
      <c r="KG40" s="33" t="e">
        <f t="shared" si="54"/>
        <v>#VALUE!</v>
      </c>
      <c r="KH40" s="33" t="e">
        <f t="shared" si="54"/>
        <v>#VALUE!</v>
      </c>
      <c r="KI40" s="33" t="e">
        <f t="shared" si="54"/>
        <v>#VALUE!</v>
      </c>
      <c r="KJ40" s="33" t="e">
        <f t="shared" si="54"/>
        <v>#VALUE!</v>
      </c>
      <c r="KK40" s="33" t="e">
        <f t="shared" si="54"/>
        <v>#VALUE!</v>
      </c>
      <c r="KL40" s="33" t="e">
        <f t="shared" si="54"/>
        <v>#VALUE!</v>
      </c>
      <c r="KM40" s="33" t="e">
        <f t="shared" si="54"/>
        <v>#VALUE!</v>
      </c>
      <c r="KN40" s="33" t="e">
        <f t="shared" si="54"/>
        <v>#VALUE!</v>
      </c>
      <c r="KO40" s="33" t="e">
        <f t="shared" si="54"/>
        <v>#VALUE!</v>
      </c>
      <c r="KP40" s="33" t="e">
        <f t="shared" si="54"/>
        <v>#VALUE!</v>
      </c>
      <c r="KQ40" s="33" t="e">
        <f t="shared" si="54"/>
        <v>#VALUE!</v>
      </c>
      <c r="KR40" s="33" t="e">
        <f t="shared" si="54"/>
        <v>#VALUE!</v>
      </c>
      <c r="KS40" s="33" t="e">
        <f t="shared" si="54"/>
        <v>#VALUE!</v>
      </c>
      <c r="KT40" s="33" t="e">
        <f t="shared" si="54"/>
        <v>#VALUE!</v>
      </c>
      <c r="KU40" s="33" t="e">
        <f t="shared" si="54"/>
        <v>#VALUE!</v>
      </c>
      <c r="KV40" s="33" t="e">
        <f t="shared" si="54"/>
        <v>#VALUE!</v>
      </c>
      <c r="KW40" s="33" t="e">
        <f t="shared" si="54"/>
        <v>#VALUE!</v>
      </c>
      <c r="KX40" s="33" t="e">
        <f t="shared" si="54"/>
        <v>#VALUE!</v>
      </c>
      <c r="KY40" s="33" t="e">
        <f t="shared" si="54"/>
        <v>#VALUE!</v>
      </c>
      <c r="KZ40" s="33" t="e">
        <f t="shared" si="54"/>
        <v>#VALUE!</v>
      </c>
      <c r="LA40" s="33" t="e">
        <f t="shared" si="54"/>
        <v>#VALUE!</v>
      </c>
      <c r="LB40" s="33" t="e">
        <f t="shared" si="54"/>
        <v>#VALUE!</v>
      </c>
      <c r="LC40" s="33" t="e">
        <f t="shared" si="54"/>
        <v>#VALUE!</v>
      </c>
      <c r="LD40" s="33" t="e">
        <f t="shared" si="54"/>
        <v>#VALUE!</v>
      </c>
      <c r="LE40" s="33" t="e">
        <f t="shared" si="54"/>
        <v>#VALUE!</v>
      </c>
      <c r="LF40" s="33" t="e">
        <f t="shared" si="54"/>
        <v>#VALUE!</v>
      </c>
      <c r="LG40" s="33" t="e">
        <f t="shared" si="54"/>
        <v>#VALUE!</v>
      </c>
      <c r="LH40" s="33" t="e">
        <f t="shared" si="54"/>
        <v>#VALUE!</v>
      </c>
      <c r="LI40" s="33" t="e">
        <f t="shared" si="54"/>
        <v>#VALUE!</v>
      </c>
      <c r="LJ40" s="33" t="e">
        <f t="shared" si="54"/>
        <v>#VALUE!</v>
      </c>
      <c r="LK40" s="33" t="e">
        <f t="shared" si="54"/>
        <v>#VALUE!</v>
      </c>
      <c r="LL40" s="33" t="e">
        <f t="shared" si="54"/>
        <v>#VALUE!</v>
      </c>
      <c r="LM40" s="33" t="e">
        <f t="shared" si="54"/>
        <v>#VALUE!</v>
      </c>
      <c r="LN40" s="33" t="e">
        <f t="shared" si="54"/>
        <v>#VALUE!</v>
      </c>
      <c r="LO40" s="33" t="e">
        <f t="shared" si="54"/>
        <v>#VALUE!</v>
      </c>
      <c r="LP40" s="33" t="e">
        <f t="shared" ref="LP40:NH40" si="55">LP37+LP33+LP41</f>
        <v>#VALUE!</v>
      </c>
      <c r="LQ40" s="33" t="e">
        <f t="shared" si="55"/>
        <v>#VALUE!</v>
      </c>
      <c r="LR40" s="33" t="e">
        <f t="shared" si="55"/>
        <v>#VALUE!</v>
      </c>
      <c r="LS40" s="33" t="e">
        <f t="shared" si="55"/>
        <v>#VALUE!</v>
      </c>
      <c r="LT40" s="33" t="e">
        <f t="shared" si="55"/>
        <v>#VALUE!</v>
      </c>
      <c r="LU40" s="33" t="e">
        <f t="shared" si="55"/>
        <v>#VALUE!</v>
      </c>
      <c r="LV40" s="33" t="e">
        <f t="shared" si="55"/>
        <v>#VALUE!</v>
      </c>
      <c r="LW40" s="33" t="e">
        <f t="shared" si="55"/>
        <v>#VALUE!</v>
      </c>
      <c r="LX40" s="33" t="e">
        <f t="shared" si="55"/>
        <v>#VALUE!</v>
      </c>
      <c r="LY40" s="33" t="e">
        <f t="shared" si="55"/>
        <v>#VALUE!</v>
      </c>
      <c r="LZ40" s="33" t="e">
        <f t="shared" si="55"/>
        <v>#VALUE!</v>
      </c>
      <c r="MA40" s="33" t="e">
        <f t="shared" si="55"/>
        <v>#VALUE!</v>
      </c>
      <c r="MB40" s="33" t="e">
        <f t="shared" si="55"/>
        <v>#VALUE!</v>
      </c>
      <c r="MC40" s="33" t="e">
        <f t="shared" si="55"/>
        <v>#VALUE!</v>
      </c>
      <c r="MD40" s="33" t="e">
        <f t="shared" si="55"/>
        <v>#VALUE!</v>
      </c>
      <c r="ME40" s="33" t="e">
        <f t="shared" si="55"/>
        <v>#VALUE!</v>
      </c>
      <c r="MF40" s="33" t="e">
        <f t="shared" si="55"/>
        <v>#VALUE!</v>
      </c>
      <c r="MG40" s="33" t="e">
        <f t="shared" si="55"/>
        <v>#VALUE!</v>
      </c>
      <c r="MH40" s="33" t="e">
        <f t="shared" si="55"/>
        <v>#VALUE!</v>
      </c>
      <c r="MI40" s="33" t="e">
        <f t="shared" si="55"/>
        <v>#VALUE!</v>
      </c>
      <c r="MJ40" s="33" t="e">
        <f t="shared" si="55"/>
        <v>#VALUE!</v>
      </c>
      <c r="MK40" s="33" t="e">
        <f t="shared" si="55"/>
        <v>#VALUE!</v>
      </c>
      <c r="ML40" s="33" t="e">
        <f t="shared" si="55"/>
        <v>#VALUE!</v>
      </c>
      <c r="MM40" s="33" t="e">
        <f t="shared" si="55"/>
        <v>#VALUE!</v>
      </c>
      <c r="MN40" s="33" t="e">
        <f t="shared" si="55"/>
        <v>#VALUE!</v>
      </c>
      <c r="MO40" s="33" t="e">
        <f t="shared" si="55"/>
        <v>#VALUE!</v>
      </c>
      <c r="MP40" s="33" t="e">
        <f t="shared" si="55"/>
        <v>#VALUE!</v>
      </c>
      <c r="MQ40" s="33" t="e">
        <f t="shared" si="55"/>
        <v>#VALUE!</v>
      </c>
      <c r="MR40" s="33" t="e">
        <f t="shared" si="55"/>
        <v>#VALUE!</v>
      </c>
      <c r="MS40" s="33" t="e">
        <f t="shared" si="55"/>
        <v>#VALUE!</v>
      </c>
      <c r="MT40" s="33" t="e">
        <f t="shared" si="55"/>
        <v>#VALUE!</v>
      </c>
      <c r="MU40" s="33" t="e">
        <f t="shared" si="55"/>
        <v>#VALUE!</v>
      </c>
      <c r="MV40" s="33" t="e">
        <f t="shared" si="55"/>
        <v>#VALUE!</v>
      </c>
      <c r="MW40" s="33" t="e">
        <f t="shared" si="55"/>
        <v>#VALUE!</v>
      </c>
      <c r="MX40" s="33" t="e">
        <f t="shared" si="55"/>
        <v>#VALUE!</v>
      </c>
      <c r="MY40" s="33" t="e">
        <f t="shared" si="55"/>
        <v>#VALUE!</v>
      </c>
      <c r="MZ40" s="33" t="e">
        <f t="shared" si="55"/>
        <v>#VALUE!</v>
      </c>
      <c r="NA40" s="33" t="e">
        <f t="shared" si="55"/>
        <v>#VALUE!</v>
      </c>
      <c r="NB40" s="33" t="e">
        <f t="shared" si="55"/>
        <v>#VALUE!</v>
      </c>
      <c r="NC40" s="33" t="e">
        <f t="shared" si="55"/>
        <v>#VALUE!</v>
      </c>
      <c r="ND40" s="33" t="e">
        <f t="shared" si="55"/>
        <v>#VALUE!</v>
      </c>
      <c r="NE40" s="33" t="e">
        <f t="shared" si="55"/>
        <v>#VALUE!</v>
      </c>
      <c r="NF40" s="33" t="e">
        <f t="shared" si="55"/>
        <v>#VALUE!</v>
      </c>
      <c r="NG40" s="33" t="e">
        <f t="shared" si="55"/>
        <v>#VALUE!</v>
      </c>
      <c r="NH40" s="33" t="e">
        <f t="shared" si="55"/>
        <v>#VALUE!</v>
      </c>
    </row>
    <row r="41" spans="1:372" s="34" customFormat="1" ht="15" customHeight="1" outlineLevel="1" x14ac:dyDescent="0.2">
      <c r="A41" s="1047" t="s">
        <v>35</v>
      </c>
      <c r="B41" s="43" t="s">
        <v>36</v>
      </c>
      <c r="C41" s="1050" t="s">
        <v>34</v>
      </c>
      <c r="D41" s="48" t="s">
        <v>32</v>
      </c>
      <c r="E41" s="57" t="s">
        <v>235</v>
      </c>
      <c r="F41" s="58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  <c r="DW41" s="33"/>
      <c r="DX41" s="33"/>
      <c r="DY41" s="33"/>
      <c r="DZ41" s="33"/>
      <c r="EA41" s="33"/>
      <c r="EB41" s="33"/>
      <c r="EC41" s="33"/>
      <c r="ED41" s="33"/>
      <c r="EE41" s="33"/>
      <c r="EF41" s="33"/>
      <c r="EG41" s="33"/>
      <c r="EH41" s="33"/>
      <c r="EI41" s="33"/>
      <c r="EJ41" s="33"/>
      <c r="EK41" s="33"/>
      <c r="EL41" s="33"/>
      <c r="EM41" s="33"/>
      <c r="EN41" s="33"/>
      <c r="EO41" s="33"/>
      <c r="EP41" s="33"/>
      <c r="EQ41" s="33"/>
      <c r="ER41" s="33"/>
      <c r="ES41" s="33"/>
      <c r="ET41" s="33"/>
      <c r="EU41" s="33"/>
      <c r="EV41" s="33"/>
      <c r="EW41" s="33"/>
      <c r="EX41" s="33"/>
      <c r="EY41" s="33"/>
      <c r="EZ41" s="33"/>
      <c r="FA41" s="33"/>
      <c r="FB41" s="33"/>
      <c r="FC41" s="33"/>
      <c r="FD41" s="33"/>
      <c r="FE41" s="33"/>
      <c r="FF41" s="33"/>
      <c r="FG41" s="33"/>
      <c r="FH41" s="33"/>
      <c r="FI41" s="33"/>
      <c r="FJ41" s="33"/>
      <c r="FK41" s="33"/>
      <c r="FL41" s="33"/>
      <c r="FM41" s="33"/>
      <c r="FN41" s="33"/>
      <c r="FO41" s="33"/>
      <c r="FP41" s="33"/>
      <c r="FQ41" s="33"/>
      <c r="FR41" s="33"/>
      <c r="FS41" s="33"/>
      <c r="FT41" s="33"/>
      <c r="FU41" s="33"/>
      <c r="FV41" s="33"/>
      <c r="FW41" s="33"/>
      <c r="FX41" s="33"/>
      <c r="FY41" s="33"/>
      <c r="FZ41" s="33"/>
      <c r="GA41" s="33"/>
      <c r="GB41" s="33"/>
      <c r="GC41" s="33"/>
      <c r="GD41" s="33"/>
      <c r="GE41" s="33"/>
      <c r="GF41" s="33"/>
      <c r="GG41" s="33"/>
      <c r="GH41" s="33"/>
      <c r="GI41" s="33"/>
      <c r="GJ41" s="33"/>
      <c r="GK41" s="33"/>
      <c r="GL41" s="33"/>
      <c r="GM41" s="33"/>
      <c r="GN41" s="33"/>
      <c r="GO41" s="33"/>
      <c r="GP41" s="33"/>
      <c r="GQ41" s="33"/>
      <c r="GR41" s="33"/>
      <c r="GS41" s="33"/>
      <c r="GT41" s="33"/>
      <c r="GU41" s="33"/>
      <c r="GV41" s="33"/>
      <c r="GW41" s="33"/>
      <c r="GX41" s="33"/>
      <c r="GY41" s="33"/>
      <c r="GZ41" s="33"/>
      <c r="HA41" s="33"/>
      <c r="HB41" s="33"/>
      <c r="HC41" s="33"/>
      <c r="HD41" s="33"/>
      <c r="HE41" s="33"/>
      <c r="HF41" s="33"/>
      <c r="HG41" s="33"/>
      <c r="HH41" s="33"/>
      <c r="HI41" s="33"/>
      <c r="HJ41" s="33"/>
      <c r="HK41" s="33"/>
      <c r="HL41" s="33"/>
      <c r="HM41" s="33"/>
      <c r="HN41" s="33"/>
      <c r="HO41" s="33"/>
      <c r="HP41" s="33"/>
      <c r="HQ41" s="33"/>
      <c r="HR41" s="33"/>
      <c r="HS41" s="33"/>
      <c r="HT41" s="33"/>
      <c r="HU41" s="33"/>
      <c r="HV41" s="33"/>
      <c r="HW41" s="33"/>
      <c r="HX41" s="33"/>
      <c r="HY41" s="33"/>
      <c r="HZ41" s="33"/>
      <c r="IA41" s="33"/>
      <c r="IB41" s="33"/>
      <c r="IC41" s="33"/>
      <c r="ID41" s="33"/>
      <c r="IE41" s="33"/>
      <c r="IF41" s="33"/>
      <c r="IG41" s="33"/>
      <c r="IH41" s="33"/>
      <c r="II41" s="33"/>
      <c r="IJ41" s="33"/>
      <c r="IK41" s="33"/>
      <c r="IL41" s="33"/>
      <c r="IM41" s="33"/>
      <c r="IN41" s="33"/>
      <c r="IO41" s="33"/>
      <c r="IP41" s="33"/>
      <c r="IQ41" s="33"/>
      <c r="IR41" s="33"/>
      <c r="IS41" s="33"/>
      <c r="IT41" s="33"/>
      <c r="IU41" s="33"/>
      <c r="IV41" s="33"/>
      <c r="IW41" s="33"/>
      <c r="IX41" s="33"/>
      <c r="IY41" s="33"/>
      <c r="IZ41" s="33"/>
      <c r="JA41" s="33"/>
      <c r="JB41" s="33"/>
      <c r="JC41" s="33"/>
      <c r="JD41" s="33"/>
      <c r="JE41" s="33"/>
      <c r="JF41" s="33"/>
      <c r="JG41" s="33"/>
      <c r="JH41" s="33"/>
      <c r="JI41" s="33"/>
      <c r="JJ41" s="33"/>
      <c r="JK41" s="33"/>
      <c r="JL41" s="33"/>
      <c r="JM41" s="33"/>
      <c r="JN41" s="33"/>
      <c r="JO41" s="33"/>
      <c r="JP41" s="33"/>
      <c r="JQ41" s="33"/>
      <c r="JR41" s="33"/>
      <c r="JS41" s="33"/>
      <c r="JT41" s="33"/>
      <c r="JU41" s="33"/>
      <c r="JV41" s="33"/>
      <c r="JW41" s="33"/>
      <c r="JX41" s="33"/>
      <c r="JY41" s="33"/>
      <c r="JZ41" s="33"/>
      <c r="KA41" s="33"/>
      <c r="KB41" s="33"/>
      <c r="KC41" s="33"/>
      <c r="KD41" s="33"/>
      <c r="KE41" s="33"/>
      <c r="KF41" s="33"/>
      <c r="KG41" s="33"/>
      <c r="KH41" s="33"/>
      <c r="KI41" s="33"/>
      <c r="KJ41" s="33"/>
      <c r="KK41" s="33"/>
      <c r="KL41" s="33"/>
      <c r="KM41" s="33"/>
      <c r="KN41" s="33"/>
      <c r="KO41" s="33"/>
      <c r="KP41" s="33"/>
      <c r="KQ41" s="33"/>
      <c r="KR41" s="33"/>
      <c r="KS41" s="33"/>
      <c r="KT41" s="33"/>
      <c r="KU41" s="33"/>
      <c r="KV41" s="33"/>
      <c r="KW41" s="33"/>
      <c r="KX41" s="33"/>
      <c r="KY41" s="33"/>
      <c r="KZ41" s="33"/>
      <c r="LA41" s="33"/>
      <c r="LB41" s="33"/>
      <c r="LC41" s="33"/>
      <c r="LD41" s="33"/>
      <c r="LE41" s="33"/>
      <c r="LF41" s="33"/>
      <c r="LG41" s="33"/>
      <c r="LH41" s="33"/>
      <c r="LI41" s="33"/>
      <c r="LJ41" s="33"/>
      <c r="LK41" s="33"/>
      <c r="LL41" s="33"/>
      <c r="LM41" s="33"/>
      <c r="LN41" s="33"/>
      <c r="LO41" s="33"/>
      <c r="LP41" s="33"/>
      <c r="LQ41" s="33"/>
      <c r="LR41" s="33"/>
      <c r="LS41" s="33"/>
      <c r="LT41" s="33"/>
      <c r="LU41" s="33"/>
      <c r="LV41" s="33"/>
      <c r="LW41" s="33"/>
      <c r="LX41" s="33"/>
      <c r="LY41" s="33"/>
      <c r="LZ41" s="33"/>
      <c r="MA41" s="33"/>
      <c r="MB41" s="33"/>
      <c r="MC41" s="33"/>
      <c r="MD41" s="33"/>
      <c r="ME41" s="33"/>
      <c r="MF41" s="33"/>
      <c r="MG41" s="33"/>
      <c r="MH41" s="33"/>
      <c r="MI41" s="33"/>
      <c r="MJ41" s="33"/>
      <c r="MK41" s="33"/>
      <c r="ML41" s="33"/>
      <c r="MM41" s="33"/>
      <c r="MN41" s="33"/>
      <c r="MO41" s="33"/>
      <c r="MP41" s="33"/>
      <c r="MQ41" s="33"/>
      <c r="MR41" s="33"/>
      <c r="MS41" s="33"/>
      <c r="MT41" s="33"/>
      <c r="MU41" s="33"/>
      <c r="MV41" s="33"/>
      <c r="MW41" s="33"/>
      <c r="MX41" s="33"/>
      <c r="MY41" s="33"/>
      <c r="MZ41" s="33"/>
      <c r="NA41" s="33"/>
      <c r="NB41" s="33"/>
      <c r="NC41" s="33"/>
      <c r="ND41" s="33"/>
      <c r="NE41" s="33"/>
      <c r="NF41" s="33"/>
      <c r="NG41" s="33"/>
      <c r="NH41" s="33"/>
    </row>
    <row r="42" spans="1:372" s="34" customFormat="1" ht="14.4" outlineLevel="1" x14ac:dyDescent="0.2">
      <c r="A42" s="1048"/>
      <c r="B42" s="18"/>
      <c r="C42" s="1051"/>
      <c r="D42" s="49">
        <v>172</v>
      </c>
      <c r="E42" s="27" t="s">
        <v>30</v>
      </c>
      <c r="F42" s="25"/>
      <c r="G42" s="33">
        <v>27.688714982557865</v>
      </c>
      <c r="H42" s="33" t="e">
        <f>H40/(IFERROR(VLOOKUP($B32,#REF!,4,FALSE),"")/30)</f>
        <v>#VALUE!</v>
      </c>
      <c r="I42" s="33" t="e">
        <f>I40/(IFERROR(VLOOKUP($B32,#REF!,4,FALSE),"")/30)</f>
        <v>#VALUE!</v>
      </c>
      <c r="J42" s="33" t="e">
        <f>J40/(IFERROR(VLOOKUP($B32,#REF!,4,FALSE),"")/30)</f>
        <v>#VALUE!</v>
      </c>
      <c r="K42" s="33" t="e">
        <f>K40/(IFERROR(VLOOKUP($B32,#REF!,4,FALSE),"")/30)</f>
        <v>#VALUE!</v>
      </c>
      <c r="L42" s="33" t="e">
        <f>L40/(IFERROR(VLOOKUP($B32,#REF!,4,FALSE),"")/30)</f>
        <v>#VALUE!</v>
      </c>
      <c r="M42" s="33" t="e">
        <f>M40/(IFERROR(VLOOKUP($B32,#REF!,4,FALSE),"")/30)</f>
        <v>#VALUE!</v>
      </c>
      <c r="N42" s="33" t="e">
        <f>N40/(IFERROR(VLOOKUP($B32,#REF!,4,FALSE),"")/30)</f>
        <v>#VALUE!</v>
      </c>
      <c r="O42" s="33" t="e">
        <f>O40/(IFERROR(VLOOKUP($B32,#REF!,4,FALSE),"")/30)</f>
        <v>#VALUE!</v>
      </c>
      <c r="P42" s="33" t="e">
        <f>P40/(IFERROR(VLOOKUP($B32,#REF!,4,FALSE),"")/30)</f>
        <v>#VALUE!</v>
      </c>
      <c r="Q42" s="33" t="e">
        <f>Q40/(IFERROR(VLOOKUP($B32,#REF!,4,FALSE),"")/30)</f>
        <v>#VALUE!</v>
      </c>
      <c r="R42" s="33" t="e">
        <f>R40/(IFERROR(VLOOKUP($B32,#REF!,4,FALSE),"")/30)</f>
        <v>#VALUE!</v>
      </c>
      <c r="S42" s="33" t="e">
        <f>S40/(IFERROR(VLOOKUP($B32,#REF!,4,FALSE),"")/30)</f>
        <v>#VALUE!</v>
      </c>
      <c r="T42" s="33" t="e">
        <f>T40/(IFERROR(VLOOKUP($B32,#REF!,4,FALSE),"")/30)</f>
        <v>#VALUE!</v>
      </c>
      <c r="U42" s="33" t="e">
        <f>U40/(IFERROR(VLOOKUP($B32,#REF!,4,FALSE),"")/30)</f>
        <v>#VALUE!</v>
      </c>
      <c r="V42" s="33" t="e">
        <f>V40/(IFERROR(VLOOKUP($B32,#REF!,4,FALSE),"")/30)</f>
        <v>#VALUE!</v>
      </c>
      <c r="W42" s="33" t="e">
        <f>W40/(IFERROR(VLOOKUP($B32,#REF!,4,FALSE),"")/30)</f>
        <v>#VALUE!</v>
      </c>
      <c r="X42" s="33" t="e">
        <f>X40/(IFERROR(VLOOKUP($B32,#REF!,4,FALSE),"")/30)</f>
        <v>#VALUE!</v>
      </c>
      <c r="Y42" s="33" t="e">
        <f>Y40/(IFERROR(VLOOKUP($B32,#REF!,4,FALSE),"")/30)</f>
        <v>#VALUE!</v>
      </c>
      <c r="Z42" s="33" t="e">
        <f>Z40/(IFERROR(VLOOKUP($B32,#REF!,4,FALSE),"")/30)</f>
        <v>#VALUE!</v>
      </c>
      <c r="AA42" s="33" t="e">
        <f>AA40/(IFERROR(VLOOKUP($B32,#REF!,4,FALSE),"")/30)</f>
        <v>#VALUE!</v>
      </c>
      <c r="AB42" s="33" t="e">
        <f>AB40/(IFERROR(VLOOKUP($B32,#REF!,4,FALSE),"")/30)</f>
        <v>#VALUE!</v>
      </c>
      <c r="AC42" s="33" t="e">
        <f>AC40/(IFERROR(VLOOKUP($B32,#REF!,4,FALSE),"")/30)</f>
        <v>#VALUE!</v>
      </c>
      <c r="AD42" s="33" t="e">
        <f>AD40/(IFERROR(VLOOKUP($B32,#REF!,4,FALSE),"")/30)</f>
        <v>#VALUE!</v>
      </c>
      <c r="AE42" s="33" t="e">
        <f>AE40/(IFERROR(VLOOKUP($B32,#REF!,4,FALSE),"")/30)</f>
        <v>#VALUE!</v>
      </c>
      <c r="AF42" s="33" t="e">
        <f>AF40/(IFERROR(VLOOKUP($B32,#REF!,4,FALSE),"")/30)</f>
        <v>#VALUE!</v>
      </c>
      <c r="AG42" s="33" t="e">
        <f>AG40/(IFERROR(VLOOKUP($B32,#REF!,4,FALSE),"")/30)</f>
        <v>#VALUE!</v>
      </c>
      <c r="AH42" s="33" t="e">
        <f>AH40/(IFERROR(VLOOKUP($B32,#REF!,4,FALSE),"")/30)</f>
        <v>#VALUE!</v>
      </c>
      <c r="AI42" s="33" t="e">
        <f>AI40/(IFERROR(VLOOKUP($B32,#REF!,4,FALSE),"")/30)</f>
        <v>#VALUE!</v>
      </c>
      <c r="AJ42" s="33" t="e">
        <f>AJ40/(IFERROR(VLOOKUP($B32,#REF!,4,FALSE),"")/30)</f>
        <v>#VALUE!</v>
      </c>
      <c r="AK42" s="33" t="e">
        <f>AK40/(IFERROR(VLOOKUP($B32,#REF!,4,FALSE),"")/30)</f>
        <v>#VALUE!</v>
      </c>
      <c r="AL42" s="33" t="e">
        <f>AL40/(IFERROR(VLOOKUP($B32,#REF!,4,FALSE),"")/30)</f>
        <v>#VALUE!</v>
      </c>
      <c r="AM42" s="33" t="e">
        <f>AM40/(IFERROR(VLOOKUP($B32,#REF!,5,FALSE),"")/30)</f>
        <v>#VALUE!</v>
      </c>
      <c r="AN42" s="33" t="e">
        <f>AN40/(IFERROR(VLOOKUP($B32,#REF!,5,FALSE),"")/30)</f>
        <v>#VALUE!</v>
      </c>
      <c r="AO42" s="33" t="e">
        <f>AO40/(IFERROR(VLOOKUP($B32,#REF!,5,FALSE),"")/30)</f>
        <v>#VALUE!</v>
      </c>
      <c r="AP42" s="33" t="e">
        <f>AP40/(IFERROR(VLOOKUP($B32,#REF!,5,FALSE),"")/30)</f>
        <v>#VALUE!</v>
      </c>
      <c r="AQ42" s="33" t="e">
        <f>AQ40/(IFERROR(VLOOKUP($B32,#REF!,5,FALSE),"")/30)</f>
        <v>#VALUE!</v>
      </c>
      <c r="AR42" s="33" t="e">
        <f>AR40/(IFERROR(VLOOKUP($B32,#REF!,5,FALSE),"")/30)</f>
        <v>#VALUE!</v>
      </c>
      <c r="AS42" s="33" t="e">
        <f>AS40/(IFERROR(VLOOKUP($B32,#REF!,5,FALSE),"")/30)</f>
        <v>#VALUE!</v>
      </c>
      <c r="AT42" s="33" t="e">
        <f>AT40/(IFERROR(VLOOKUP($B32,#REF!,5,FALSE),"")/30)</f>
        <v>#VALUE!</v>
      </c>
      <c r="AU42" s="33" t="e">
        <f>AU40/(IFERROR(VLOOKUP($B32,#REF!,5,FALSE),"")/30)</f>
        <v>#VALUE!</v>
      </c>
      <c r="AV42" s="33" t="e">
        <f>AV40/(IFERROR(VLOOKUP($B32,#REF!,5,FALSE),"")/30)</f>
        <v>#VALUE!</v>
      </c>
      <c r="AW42" s="33" t="e">
        <f>AW40/(IFERROR(VLOOKUP($B32,#REF!,5,FALSE),"")/30)</f>
        <v>#VALUE!</v>
      </c>
      <c r="AX42" s="33" t="e">
        <f>AX40/(IFERROR(VLOOKUP($B32,#REF!,5,FALSE),"")/30)</f>
        <v>#VALUE!</v>
      </c>
      <c r="AY42" s="33" t="e">
        <f>AY40/(IFERROR(VLOOKUP($B32,#REF!,5,FALSE),"")/30)</f>
        <v>#VALUE!</v>
      </c>
      <c r="AZ42" s="33" t="e">
        <f>AZ40/(IFERROR(VLOOKUP($B32,#REF!,5,FALSE),"")/30)</f>
        <v>#VALUE!</v>
      </c>
      <c r="BA42" s="33" t="e">
        <f>BA40/(IFERROR(VLOOKUP($B32,#REF!,5,FALSE),"")/30)</f>
        <v>#VALUE!</v>
      </c>
      <c r="BB42" s="33" t="e">
        <f>BB40/(IFERROR(VLOOKUP($B32,#REF!,5,FALSE),"")/30)</f>
        <v>#VALUE!</v>
      </c>
      <c r="BC42" s="33" t="e">
        <f>BC40/(IFERROR(VLOOKUP($B32,#REF!,5,FALSE),"")/30)</f>
        <v>#VALUE!</v>
      </c>
      <c r="BD42" s="33" t="e">
        <f>BD40/(IFERROR(VLOOKUP($B32,#REF!,5,FALSE),"")/30)</f>
        <v>#VALUE!</v>
      </c>
      <c r="BE42" s="33" t="e">
        <f>BE40/(IFERROR(VLOOKUP($B32,#REF!,5,FALSE),"")/30)</f>
        <v>#VALUE!</v>
      </c>
      <c r="BF42" s="33" t="e">
        <f>BF40/(IFERROR(VLOOKUP($B32,#REF!,5,FALSE),"")/30)</f>
        <v>#VALUE!</v>
      </c>
      <c r="BG42" s="33" t="e">
        <f>BG40/(IFERROR(VLOOKUP($B32,#REF!,5,FALSE),"")/30)</f>
        <v>#VALUE!</v>
      </c>
      <c r="BH42" s="33" t="e">
        <f>BH40/(IFERROR(VLOOKUP($B32,#REF!,5,FALSE),"")/30)</f>
        <v>#VALUE!</v>
      </c>
      <c r="BI42" s="33" t="e">
        <f>BI40/(IFERROR(VLOOKUP($B32,#REF!,5,FALSE),"")/30)</f>
        <v>#VALUE!</v>
      </c>
      <c r="BJ42" s="33" t="e">
        <f>BJ40/(IFERROR(VLOOKUP($B32,#REF!,5,FALSE),"")/30)</f>
        <v>#VALUE!</v>
      </c>
      <c r="BK42" s="33" t="e">
        <f>BK40/(IFERROR(VLOOKUP($B32,#REF!,5,FALSE),"")/30)</f>
        <v>#VALUE!</v>
      </c>
      <c r="BL42" s="33" t="e">
        <f>BL40/(IFERROR(VLOOKUP($B32,#REF!,5,FALSE),"")/30)</f>
        <v>#VALUE!</v>
      </c>
      <c r="BM42" s="33" t="e">
        <f>BM40/(IFERROR(VLOOKUP($B32,#REF!,5,FALSE),"")/30)</f>
        <v>#VALUE!</v>
      </c>
      <c r="BN42" s="33" t="e">
        <f>BN40/(IFERROR(VLOOKUP($B32,#REF!,5,FALSE),"")/30)</f>
        <v>#VALUE!</v>
      </c>
      <c r="BO42" s="33" t="e">
        <f>BO40/(IFERROR(VLOOKUP($B32,#REF!,6,FALSE),"")/30)</f>
        <v>#VALUE!</v>
      </c>
      <c r="BP42" s="33" t="e">
        <f>BP40/(IFERROR(VLOOKUP($B32,#REF!,6,FALSE),"")/30)</f>
        <v>#VALUE!</v>
      </c>
      <c r="BQ42" s="33" t="e">
        <f>BQ40/(IFERROR(VLOOKUP($B32,#REF!,6,FALSE),"")/30)</f>
        <v>#VALUE!</v>
      </c>
      <c r="BR42" s="33" t="e">
        <f>BR40/(IFERROR(VLOOKUP($B32,#REF!,6,FALSE),"")/30)</f>
        <v>#VALUE!</v>
      </c>
      <c r="BS42" s="33" t="e">
        <f>BS40/(IFERROR(VLOOKUP($B32,#REF!,6,FALSE),"")/30)</f>
        <v>#VALUE!</v>
      </c>
      <c r="BT42" s="33" t="e">
        <f>BT40/(IFERROR(VLOOKUP($B32,#REF!,6,FALSE),"")/30)</f>
        <v>#VALUE!</v>
      </c>
      <c r="BU42" s="33" t="e">
        <f>BU40/(IFERROR(VLOOKUP($B32,#REF!,6,FALSE),"")/30)</f>
        <v>#VALUE!</v>
      </c>
      <c r="BV42" s="33" t="e">
        <f>BV40/(IFERROR(VLOOKUP($B32,#REF!,6,FALSE),"")/30)</f>
        <v>#VALUE!</v>
      </c>
      <c r="BW42" s="33" t="e">
        <f>BW40/(IFERROR(VLOOKUP($B32,#REF!,6,FALSE),"")/30)</f>
        <v>#VALUE!</v>
      </c>
      <c r="BX42" s="33" t="e">
        <f>BX40/(IFERROR(VLOOKUP($B32,#REF!,6,FALSE),"")/30)</f>
        <v>#VALUE!</v>
      </c>
      <c r="BY42" s="33" t="e">
        <f>BY40/(IFERROR(VLOOKUP($B32,#REF!,6,FALSE),"")/30)</f>
        <v>#VALUE!</v>
      </c>
      <c r="BZ42" s="33" t="e">
        <f>BZ40/(IFERROR(VLOOKUP($B32,#REF!,6,FALSE),"")/30)</f>
        <v>#VALUE!</v>
      </c>
      <c r="CA42" s="33" t="e">
        <f>CA40/(IFERROR(VLOOKUP($B32,#REF!,6,FALSE),"")/30)</f>
        <v>#VALUE!</v>
      </c>
      <c r="CB42" s="33" t="e">
        <f>CB40/(IFERROR(VLOOKUP($B32,#REF!,6,FALSE),"")/30)</f>
        <v>#VALUE!</v>
      </c>
      <c r="CC42" s="33" t="e">
        <f>CC40/(IFERROR(VLOOKUP($B32,#REF!,6,FALSE),"")/30)</f>
        <v>#VALUE!</v>
      </c>
      <c r="CD42" s="33" t="e">
        <f>CD40/(IFERROR(VLOOKUP($B32,#REF!,6,FALSE),"")/30)</f>
        <v>#VALUE!</v>
      </c>
      <c r="CE42" s="33" t="e">
        <f>CE40/(IFERROR(VLOOKUP($B32,#REF!,6,FALSE),"")/30)</f>
        <v>#VALUE!</v>
      </c>
      <c r="CF42" s="33" t="e">
        <f>CF40/(IFERROR(VLOOKUP($B32,#REF!,6,FALSE),"")/30)</f>
        <v>#VALUE!</v>
      </c>
      <c r="CG42" s="33" t="e">
        <f>CG40/(IFERROR(VLOOKUP($B32,#REF!,6,FALSE),"")/30)</f>
        <v>#VALUE!</v>
      </c>
      <c r="CH42" s="33" t="e">
        <f>CH40/(IFERROR(VLOOKUP($B32,#REF!,6,FALSE),"")/30)</f>
        <v>#VALUE!</v>
      </c>
      <c r="CI42" s="33" t="e">
        <f>CI40/(IFERROR(VLOOKUP($B32,#REF!,6,FALSE),"")/30)</f>
        <v>#VALUE!</v>
      </c>
      <c r="CJ42" s="33" t="e">
        <f>CJ40/(IFERROR(VLOOKUP($B32,#REF!,6,FALSE),"")/30)</f>
        <v>#VALUE!</v>
      </c>
      <c r="CK42" s="33" t="e">
        <f>CK40/(IFERROR(VLOOKUP($B32,#REF!,6,FALSE),"")/30)</f>
        <v>#VALUE!</v>
      </c>
      <c r="CL42" s="33" t="e">
        <f>CL40/(IFERROR(VLOOKUP($B32,#REF!,6,FALSE),"")/30)</f>
        <v>#VALUE!</v>
      </c>
      <c r="CM42" s="33" t="e">
        <f>CM40/(IFERROR(VLOOKUP($B32,#REF!,6,FALSE),"")/30)</f>
        <v>#VALUE!</v>
      </c>
      <c r="CN42" s="33" t="e">
        <f>CN40/(IFERROR(VLOOKUP($B32,#REF!,6,FALSE),"")/30)</f>
        <v>#VALUE!</v>
      </c>
      <c r="CO42" s="33" t="e">
        <f>CO40/(IFERROR(VLOOKUP($B32,#REF!,6,FALSE),"")/30)</f>
        <v>#VALUE!</v>
      </c>
      <c r="CP42" s="33" t="e">
        <f>CP40/(IFERROR(VLOOKUP($B32,#REF!,6,FALSE),"")/30)</f>
        <v>#VALUE!</v>
      </c>
      <c r="CQ42" s="33" t="e">
        <f>CQ40/(IFERROR(VLOOKUP($B32,#REF!,6,FALSE),"")/30)</f>
        <v>#VALUE!</v>
      </c>
      <c r="CR42" s="33" t="e">
        <f>CR40/(IFERROR(VLOOKUP($B32,#REF!,6,FALSE),"")/30)</f>
        <v>#VALUE!</v>
      </c>
      <c r="CS42" s="33" t="e">
        <f>CS40/(IFERROR(VLOOKUP($B32,#REF!,6,FALSE),"")/30)</f>
        <v>#VALUE!</v>
      </c>
      <c r="CT42" s="33" t="e">
        <f>CT40/(IFERROR(VLOOKUP($B32,#REF!,7,FALSE),"")/30)</f>
        <v>#VALUE!</v>
      </c>
      <c r="CU42" s="33" t="e">
        <f>CU40/(IFERROR(VLOOKUP($B32,#REF!,7,FALSE),"")/30)</f>
        <v>#VALUE!</v>
      </c>
      <c r="CV42" s="33" t="e">
        <f>CV40/(IFERROR(VLOOKUP($B32,#REF!,7,FALSE),"")/30)</f>
        <v>#VALUE!</v>
      </c>
      <c r="CW42" s="33" t="e">
        <f>CW40/(IFERROR(VLOOKUP($B32,#REF!,7,FALSE),"")/30)</f>
        <v>#VALUE!</v>
      </c>
      <c r="CX42" s="33" t="e">
        <f>CX40/(IFERROR(VLOOKUP($B32,#REF!,7,FALSE),"")/30)</f>
        <v>#VALUE!</v>
      </c>
      <c r="CY42" s="33" t="e">
        <f>CY40/(IFERROR(VLOOKUP($B32,#REF!,7,FALSE),"")/30)</f>
        <v>#VALUE!</v>
      </c>
      <c r="CZ42" s="33" t="e">
        <f>CZ40/(IFERROR(VLOOKUP($B32,#REF!,7,FALSE),"")/30)</f>
        <v>#VALUE!</v>
      </c>
      <c r="DA42" s="33" t="e">
        <f>DA40/(IFERROR(VLOOKUP($B32,#REF!,7,FALSE),"")/30)</f>
        <v>#VALUE!</v>
      </c>
      <c r="DB42" s="33" t="e">
        <f>DB40/(IFERROR(VLOOKUP($B32,#REF!,7,FALSE),"")/30)</f>
        <v>#VALUE!</v>
      </c>
      <c r="DC42" s="33" t="e">
        <f>DC40/(IFERROR(VLOOKUP($B32,#REF!,7,FALSE),"")/30)</f>
        <v>#VALUE!</v>
      </c>
      <c r="DD42" s="33" t="e">
        <f>DD40/(IFERROR(VLOOKUP($B32,#REF!,7,FALSE),"")/30)</f>
        <v>#VALUE!</v>
      </c>
      <c r="DE42" s="33" t="e">
        <f>DE40/(IFERROR(VLOOKUP($B32,#REF!,7,FALSE),"")/30)</f>
        <v>#VALUE!</v>
      </c>
      <c r="DF42" s="33" t="e">
        <f>DF40/(IFERROR(VLOOKUP($B32,#REF!,7,FALSE),"")/30)</f>
        <v>#VALUE!</v>
      </c>
      <c r="DG42" s="33" t="e">
        <f>DG40/(IFERROR(VLOOKUP($B32,#REF!,7,FALSE),"")/30)</f>
        <v>#VALUE!</v>
      </c>
      <c r="DH42" s="33" t="e">
        <f>DH40/(IFERROR(VLOOKUP($B32,#REF!,7,FALSE),"")/30)</f>
        <v>#VALUE!</v>
      </c>
      <c r="DI42" s="33" t="e">
        <f>DI40/(IFERROR(VLOOKUP($B32,#REF!,7,FALSE),"")/30)</f>
        <v>#VALUE!</v>
      </c>
      <c r="DJ42" s="33" t="e">
        <f>DJ40/(IFERROR(VLOOKUP($B32,#REF!,7,FALSE),"")/30)</f>
        <v>#VALUE!</v>
      </c>
      <c r="DK42" s="33" t="e">
        <f>DK40/(IFERROR(VLOOKUP($B32,#REF!,7,FALSE),"")/30)</f>
        <v>#VALUE!</v>
      </c>
      <c r="DL42" s="33" t="e">
        <f>DL40/(IFERROR(VLOOKUP($B32,#REF!,7,FALSE),"")/30)</f>
        <v>#VALUE!</v>
      </c>
      <c r="DM42" s="33" t="e">
        <f>DM40/(IFERROR(VLOOKUP($B32,#REF!,7,FALSE),"")/30)</f>
        <v>#VALUE!</v>
      </c>
      <c r="DN42" s="33" t="e">
        <f>DN40/(IFERROR(VLOOKUP($B32,#REF!,7,FALSE),"")/30)</f>
        <v>#VALUE!</v>
      </c>
      <c r="DO42" s="33" t="e">
        <f>DO40/(IFERROR(VLOOKUP($B32,#REF!,7,FALSE),"")/30)</f>
        <v>#VALUE!</v>
      </c>
      <c r="DP42" s="33" t="e">
        <f>DP40/(IFERROR(VLOOKUP($B32,#REF!,7,FALSE),"")/30)</f>
        <v>#VALUE!</v>
      </c>
      <c r="DQ42" s="33" t="e">
        <f>DQ40/(IFERROR(VLOOKUP($B32,#REF!,7,FALSE),"")/30)</f>
        <v>#VALUE!</v>
      </c>
      <c r="DR42" s="33" t="e">
        <f>DR40/(IFERROR(VLOOKUP($B32,#REF!,7,FALSE),"")/30)</f>
        <v>#VALUE!</v>
      </c>
      <c r="DS42" s="33" t="e">
        <f>DS40/(IFERROR(VLOOKUP($B32,#REF!,7,FALSE),"")/30)</f>
        <v>#VALUE!</v>
      </c>
      <c r="DT42" s="33" t="e">
        <f>DT40/(IFERROR(VLOOKUP($B32,#REF!,7,FALSE),"")/30)</f>
        <v>#VALUE!</v>
      </c>
      <c r="DU42" s="33" t="e">
        <f>DU40/(IFERROR(VLOOKUP($B32,#REF!,7,FALSE),"")/30)</f>
        <v>#VALUE!</v>
      </c>
      <c r="DV42" s="33" t="e">
        <f>DV40/(IFERROR(VLOOKUP($B32,#REF!,7,FALSE),"")/30)</f>
        <v>#VALUE!</v>
      </c>
      <c r="DW42" s="33" t="e">
        <f>DW40/(IFERROR(VLOOKUP($B32,#REF!,7,FALSE),"")/30)</f>
        <v>#VALUE!</v>
      </c>
      <c r="DX42" s="33" t="e">
        <f>DX40/(IFERROR(VLOOKUP($B32,#REF!,8,FALSE),"")/30)</f>
        <v>#VALUE!</v>
      </c>
      <c r="DY42" s="33" t="e">
        <f>DY40/(IFERROR(VLOOKUP($B32,#REF!,8,FALSE),"")/30)</f>
        <v>#VALUE!</v>
      </c>
      <c r="DZ42" s="33" t="e">
        <f>DZ40/(IFERROR(VLOOKUP($B32,#REF!,8,FALSE),"")/30)</f>
        <v>#VALUE!</v>
      </c>
      <c r="EA42" s="33" t="e">
        <f>EA40/(IFERROR(VLOOKUP($B32,#REF!,8,FALSE),"")/30)</f>
        <v>#VALUE!</v>
      </c>
      <c r="EB42" s="33" t="e">
        <f>EB40/(IFERROR(VLOOKUP($B32,#REF!,8,FALSE),"")/30)</f>
        <v>#VALUE!</v>
      </c>
      <c r="EC42" s="33" t="e">
        <f>EC40/(IFERROR(VLOOKUP($B32,#REF!,8,FALSE),"")/30)</f>
        <v>#VALUE!</v>
      </c>
      <c r="ED42" s="33" t="e">
        <f>ED40/(IFERROR(VLOOKUP($B32,#REF!,8,FALSE),"")/30)</f>
        <v>#VALUE!</v>
      </c>
      <c r="EE42" s="33" t="e">
        <f>EE40/(IFERROR(VLOOKUP($B32,#REF!,8,FALSE),"")/30)</f>
        <v>#VALUE!</v>
      </c>
      <c r="EF42" s="33" t="e">
        <f>EF40/(IFERROR(VLOOKUP($B32,#REF!,8,FALSE),"")/30)</f>
        <v>#VALUE!</v>
      </c>
      <c r="EG42" s="33" t="e">
        <f>EG40/(IFERROR(VLOOKUP($B32,#REF!,8,FALSE),"")/30)</f>
        <v>#VALUE!</v>
      </c>
      <c r="EH42" s="33" t="e">
        <f>EH40/(IFERROR(VLOOKUP($B32,#REF!,8,FALSE),"")/30)</f>
        <v>#VALUE!</v>
      </c>
      <c r="EI42" s="33" t="e">
        <f>EI40/(IFERROR(VLOOKUP($B32,#REF!,8,FALSE),"")/30)</f>
        <v>#VALUE!</v>
      </c>
      <c r="EJ42" s="33" t="e">
        <f>EJ40/(IFERROR(VLOOKUP($B32,#REF!,8,FALSE),"")/30)</f>
        <v>#VALUE!</v>
      </c>
      <c r="EK42" s="33" t="e">
        <f>EK40/(IFERROR(VLOOKUP($B32,#REF!,8,FALSE),"")/30)</f>
        <v>#VALUE!</v>
      </c>
      <c r="EL42" s="33" t="e">
        <f>EL40/(IFERROR(VLOOKUP($B32,#REF!,8,FALSE),"")/30)</f>
        <v>#VALUE!</v>
      </c>
      <c r="EM42" s="33" t="e">
        <f>EM40/(IFERROR(VLOOKUP($B32,#REF!,8,FALSE),"")/30)</f>
        <v>#VALUE!</v>
      </c>
      <c r="EN42" s="33" t="e">
        <f>EN40/(IFERROR(VLOOKUP($B32,#REF!,8,FALSE),"")/30)</f>
        <v>#VALUE!</v>
      </c>
      <c r="EO42" s="33" t="e">
        <f>EO40/(IFERROR(VLOOKUP($B32,#REF!,8,FALSE),"")/30)</f>
        <v>#VALUE!</v>
      </c>
      <c r="EP42" s="33" t="e">
        <f>EP40/(IFERROR(VLOOKUP($B32,#REF!,8,FALSE),"")/30)</f>
        <v>#VALUE!</v>
      </c>
      <c r="EQ42" s="33" t="e">
        <f>EQ40/(IFERROR(VLOOKUP($B32,#REF!,8,FALSE),"")/30)</f>
        <v>#VALUE!</v>
      </c>
      <c r="ER42" s="33" t="e">
        <f>ER40/(IFERROR(VLOOKUP($B32,#REF!,8,FALSE),"")/30)</f>
        <v>#VALUE!</v>
      </c>
      <c r="ES42" s="33" t="e">
        <f>ES40/(IFERROR(VLOOKUP($B32,#REF!,8,FALSE),"")/30)</f>
        <v>#VALUE!</v>
      </c>
      <c r="ET42" s="33" t="e">
        <f>ET40/(IFERROR(VLOOKUP($B32,#REF!,8,FALSE),"")/30)</f>
        <v>#VALUE!</v>
      </c>
      <c r="EU42" s="33" t="e">
        <f>EU40/(IFERROR(VLOOKUP($B32,#REF!,8,FALSE),"")/30)</f>
        <v>#VALUE!</v>
      </c>
      <c r="EV42" s="33" t="e">
        <f>EV40/(IFERROR(VLOOKUP($B32,#REF!,8,FALSE),"")/30)</f>
        <v>#VALUE!</v>
      </c>
      <c r="EW42" s="33" t="e">
        <f>EW40/(IFERROR(VLOOKUP($B32,#REF!,8,FALSE),"")/30)</f>
        <v>#VALUE!</v>
      </c>
      <c r="EX42" s="33" t="e">
        <f>EX40/(IFERROR(VLOOKUP($B32,#REF!,8,FALSE),"")/30)</f>
        <v>#VALUE!</v>
      </c>
      <c r="EY42" s="33" t="e">
        <f>EY40/(IFERROR(VLOOKUP($B32,#REF!,8,FALSE),"")/30)</f>
        <v>#VALUE!</v>
      </c>
      <c r="EZ42" s="33" t="e">
        <f>EZ40/(IFERROR(VLOOKUP($B32,#REF!,8,FALSE),"")/30)</f>
        <v>#VALUE!</v>
      </c>
      <c r="FA42" s="33" t="e">
        <f>FA40/(IFERROR(VLOOKUP($B32,#REF!,8,FALSE),"")/30)</f>
        <v>#VALUE!</v>
      </c>
      <c r="FB42" s="33" t="e">
        <f>FB40/(IFERROR(VLOOKUP($B32,#REF!,8,FALSE),"")/30)</f>
        <v>#VALUE!</v>
      </c>
      <c r="FC42" s="33" t="e">
        <f>FC40/(IFERROR(VLOOKUP($B32,#REF!,9,FALSE),"")/30)</f>
        <v>#VALUE!</v>
      </c>
      <c r="FD42" s="33" t="e">
        <f>FD40/(IFERROR(VLOOKUP($B32,#REF!,9,FALSE),"")/30)</f>
        <v>#VALUE!</v>
      </c>
      <c r="FE42" s="33" t="e">
        <f>FE40/(IFERROR(VLOOKUP($B32,#REF!,9,FALSE),"")/30)</f>
        <v>#VALUE!</v>
      </c>
      <c r="FF42" s="33" t="e">
        <f>FF40/(IFERROR(VLOOKUP($B32,#REF!,9,FALSE),"")/30)</f>
        <v>#VALUE!</v>
      </c>
      <c r="FG42" s="33" t="e">
        <f>FG40/(IFERROR(VLOOKUP($B32,#REF!,9,FALSE),"")/30)</f>
        <v>#VALUE!</v>
      </c>
      <c r="FH42" s="33" t="e">
        <f>FH40/(IFERROR(VLOOKUP($B32,#REF!,9,FALSE),"")/30)</f>
        <v>#VALUE!</v>
      </c>
      <c r="FI42" s="33" t="e">
        <f>FI40/(IFERROR(VLOOKUP($B32,#REF!,9,FALSE),"")/30)</f>
        <v>#VALUE!</v>
      </c>
      <c r="FJ42" s="33" t="e">
        <f>FJ40/(IFERROR(VLOOKUP($B32,#REF!,9,FALSE),"")/30)</f>
        <v>#VALUE!</v>
      </c>
      <c r="FK42" s="33" t="e">
        <f>FK40/(IFERROR(VLOOKUP($B32,#REF!,9,FALSE),"")/30)</f>
        <v>#VALUE!</v>
      </c>
      <c r="FL42" s="33" t="e">
        <f>FL40/(IFERROR(VLOOKUP($B32,#REF!,9,FALSE),"")/30)</f>
        <v>#VALUE!</v>
      </c>
      <c r="FM42" s="33" t="e">
        <f>FM40/(IFERROR(VLOOKUP($B32,#REF!,9,FALSE),"")/30)</f>
        <v>#VALUE!</v>
      </c>
      <c r="FN42" s="33" t="e">
        <f>FN40/(IFERROR(VLOOKUP($B32,#REF!,9,FALSE),"")/30)</f>
        <v>#VALUE!</v>
      </c>
      <c r="FO42" s="33" t="e">
        <f>FO40/(IFERROR(VLOOKUP($B32,#REF!,9,FALSE),"")/30)</f>
        <v>#VALUE!</v>
      </c>
      <c r="FP42" s="33" t="e">
        <f>FP40/(IFERROR(VLOOKUP($B32,#REF!,9,FALSE),"")/30)</f>
        <v>#VALUE!</v>
      </c>
      <c r="FQ42" s="33" t="e">
        <f>FQ40/(IFERROR(VLOOKUP($B32,#REF!,9,FALSE),"")/30)</f>
        <v>#VALUE!</v>
      </c>
      <c r="FR42" s="33" t="e">
        <f>FR40/(IFERROR(VLOOKUP($B32,#REF!,9,FALSE),"")/30)</f>
        <v>#VALUE!</v>
      </c>
      <c r="FS42" s="33" t="e">
        <f>FS40/(IFERROR(VLOOKUP($B32,#REF!,9,FALSE),"")/30)</f>
        <v>#VALUE!</v>
      </c>
      <c r="FT42" s="33" t="e">
        <f>FT40/(IFERROR(VLOOKUP($B32,#REF!,9,FALSE),"")/30)</f>
        <v>#VALUE!</v>
      </c>
      <c r="FU42" s="33" t="e">
        <f>FU40/(IFERROR(VLOOKUP($B32,#REF!,9,FALSE),"")/30)</f>
        <v>#VALUE!</v>
      </c>
      <c r="FV42" s="33" t="e">
        <f>FV40/(IFERROR(VLOOKUP($B32,#REF!,9,FALSE),"")/30)</f>
        <v>#VALUE!</v>
      </c>
      <c r="FW42" s="33" t="e">
        <f>FW40/(IFERROR(VLOOKUP($B32,#REF!,9,FALSE),"")/30)</f>
        <v>#VALUE!</v>
      </c>
      <c r="FX42" s="33" t="e">
        <f>FX40/(IFERROR(VLOOKUP($B32,#REF!,9,FALSE),"")/30)</f>
        <v>#VALUE!</v>
      </c>
      <c r="FY42" s="33" t="e">
        <f>FY40/(IFERROR(VLOOKUP($B32,#REF!,9,FALSE),"")/30)</f>
        <v>#VALUE!</v>
      </c>
      <c r="FZ42" s="33" t="e">
        <f>FZ40/(IFERROR(VLOOKUP($B32,#REF!,9,FALSE),"")/30)</f>
        <v>#VALUE!</v>
      </c>
      <c r="GA42" s="33" t="e">
        <f>GA40/(IFERROR(VLOOKUP($B32,#REF!,9,FALSE),"")/30)</f>
        <v>#VALUE!</v>
      </c>
      <c r="GB42" s="33" t="e">
        <f>GB40/(IFERROR(VLOOKUP($B32,#REF!,9,FALSE),"")/30)</f>
        <v>#VALUE!</v>
      </c>
      <c r="GC42" s="33" t="e">
        <f>GC40/(IFERROR(VLOOKUP($B32,#REF!,9,FALSE),"")/30)</f>
        <v>#VALUE!</v>
      </c>
      <c r="GD42" s="33" t="e">
        <f>GD40/(IFERROR(VLOOKUP($B32,#REF!,9,FALSE),"")/30)</f>
        <v>#VALUE!</v>
      </c>
      <c r="GE42" s="33" t="e">
        <f>GE40/(IFERROR(VLOOKUP($B32,#REF!,9,FALSE),"")/30)</f>
        <v>#VALUE!</v>
      </c>
      <c r="GF42" s="33" t="e">
        <f>GF40/(IFERROR(VLOOKUP($B32,#REF!,9,FALSE),"")/30)</f>
        <v>#VALUE!</v>
      </c>
      <c r="GG42" s="33" t="e">
        <f>GG40/(IFERROR(VLOOKUP($B32,#REF!,10,FALSE),"")/30)</f>
        <v>#VALUE!</v>
      </c>
      <c r="GH42" s="33" t="e">
        <f>GH40/(IFERROR(VLOOKUP($B32,#REF!,10,FALSE),"")/30)</f>
        <v>#VALUE!</v>
      </c>
      <c r="GI42" s="33" t="e">
        <f>GI40/(IFERROR(VLOOKUP($B32,#REF!,10,FALSE),"")/30)</f>
        <v>#VALUE!</v>
      </c>
      <c r="GJ42" s="33" t="e">
        <f>GJ40/(IFERROR(VLOOKUP($B32,#REF!,10,FALSE),"")/30)</f>
        <v>#VALUE!</v>
      </c>
      <c r="GK42" s="33" t="e">
        <f>GK40/(IFERROR(VLOOKUP($B32,#REF!,10,FALSE),"")/30)</f>
        <v>#VALUE!</v>
      </c>
      <c r="GL42" s="33" t="e">
        <f>GL40/(IFERROR(VLOOKUP($B32,#REF!,10,FALSE),"")/30)</f>
        <v>#VALUE!</v>
      </c>
      <c r="GM42" s="33" t="e">
        <f>GM40/(IFERROR(VLOOKUP($B32,#REF!,10,FALSE),"")/30)</f>
        <v>#VALUE!</v>
      </c>
      <c r="GN42" s="33" t="e">
        <f>GN40/(IFERROR(VLOOKUP($B32,#REF!,10,FALSE),"")/30)</f>
        <v>#VALUE!</v>
      </c>
      <c r="GO42" s="33" t="e">
        <f>GO40/(IFERROR(VLOOKUP($B32,#REF!,10,FALSE),"")/30)</f>
        <v>#VALUE!</v>
      </c>
      <c r="GP42" s="33" t="e">
        <f>GP40/(IFERROR(VLOOKUP($B32,#REF!,10,FALSE),"")/30)</f>
        <v>#VALUE!</v>
      </c>
      <c r="GQ42" s="33" t="e">
        <f>GQ40/(IFERROR(VLOOKUP($B32,#REF!,10,FALSE),"")/30)</f>
        <v>#VALUE!</v>
      </c>
      <c r="GR42" s="33" t="e">
        <f>GR40/(IFERROR(VLOOKUP($B32,#REF!,10,FALSE),"")/30)</f>
        <v>#VALUE!</v>
      </c>
      <c r="GS42" s="33" t="e">
        <f>GS40/(IFERROR(VLOOKUP($B32,#REF!,10,FALSE),"")/30)</f>
        <v>#VALUE!</v>
      </c>
      <c r="GT42" s="33" t="e">
        <f>GT40/(IFERROR(VLOOKUP($B32,#REF!,10,FALSE),"")/30)</f>
        <v>#VALUE!</v>
      </c>
      <c r="GU42" s="33" t="e">
        <f>GU40/(IFERROR(VLOOKUP($B32,#REF!,10,FALSE),"")/30)</f>
        <v>#VALUE!</v>
      </c>
      <c r="GV42" s="33" t="e">
        <f>GV40/(IFERROR(VLOOKUP($B32,#REF!,10,FALSE),"")/30)</f>
        <v>#VALUE!</v>
      </c>
      <c r="GW42" s="33" t="e">
        <f>GW40/(IFERROR(VLOOKUP($B32,#REF!,10,FALSE),"")/30)</f>
        <v>#VALUE!</v>
      </c>
      <c r="GX42" s="33" t="e">
        <f>GX40/(IFERROR(VLOOKUP($B32,#REF!,10,FALSE),"")/30)</f>
        <v>#VALUE!</v>
      </c>
      <c r="GY42" s="33" t="e">
        <f>GY40/(IFERROR(VLOOKUP($B32,#REF!,10,FALSE),"")/30)</f>
        <v>#VALUE!</v>
      </c>
      <c r="GZ42" s="33" t="e">
        <f>GZ40/(IFERROR(VLOOKUP($B32,#REF!,10,FALSE),"")/30)</f>
        <v>#VALUE!</v>
      </c>
      <c r="HA42" s="33" t="e">
        <f>HA40/(IFERROR(VLOOKUP($B32,#REF!,10,FALSE),"")/30)</f>
        <v>#VALUE!</v>
      </c>
      <c r="HB42" s="33" t="e">
        <f>HB40/(IFERROR(VLOOKUP($B32,#REF!,10,FALSE),"")/30)</f>
        <v>#VALUE!</v>
      </c>
      <c r="HC42" s="33" t="e">
        <f>HC40/(IFERROR(VLOOKUP($B32,#REF!,10,FALSE),"")/30)</f>
        <v>#VALUE!</v>
      </c>
      <c r="HD42" s="33" t="e">
        <f>HD40/(IFERROR(VLOOKUP($B32,#REF!,10,FALSE),"")/30)</f>
        <v>#VALUE!</v>
      </c>
      <c r="HE42" s="33" t="e">
        <f>HE40/(IFERROR(VLOOKUP($B32,#REF!,10,FALSE),"")/30)</f>
        <v>#VALUE!</v>
      </c>
      <c r="HF42" s="33" t="e">
        <f>HF40/(IFERROR(VLOOKUP($B32,#REF!,10,FALSE),"")/30)</f>
        <v>#VALUE!</v>
      </c>
      <c r="HG42" s="33" t="e">
        <f>HG40/(IFERROR(VLOOKUP($B32,#REF!,10,FALSE),"")/30)</f>
        <v>#VALUE!</v>
      </c>
      <c r="HH42" s="33" t="e">
        <f>HH40/(IFERROR(VLOOKUP($B32,#REF!,10,FALSE),"")/30)</f>
        <v>#VALUE!</v>
      </c>
      <c r="HI42" s="33" t="e">
        <f>HI40/(IFERROR(VLOOKUP($B32,#REF!,10,FALSE),"")/30)</f>
        <v>#VALUE!</v>
      </c>
      <c r="HJ42" s="33" t="e">
        <f>HJ40/(IFERROR(VLOOKUP($B32,#REF!,10,FALSE),"")/30)</f>
        <v>#VALUE!</v>
      </c>
      <c r="HK42" s="33" t="e">
        <f>HK40/(IFERROR(VLOOKUP($B32,#REF!,10,FALSE),"")/30)</f>
        <v>#VALUE!</v>
      </c>
      <c r="HL42" s="33" t="e">
        <f>HL40/(IFERROR(VLOOKUP($B32,#REF!,11,FALSE),"")/30)</f>
        <v>#VALUE!</v>
      </c>
      <c r="HM42" s="33" t="e">
        <f>HM40/(IFERROR(VLOOKUP($B32,#REF!,11,FALSE),"")/30)</f>
        <v>#VALUE!</v>
      </c>
      <c r="HN42" s="33" t="e">
        <f>HN40/(IFERROR(VLOOKUP($B32,#REF!,11,FALSE),"")/30)</f>
        <v>#VALUE!</v>
      </c>
      <c r="HO42" s="33" t="e">
        <f>HO40/(IFERROR(VLOOKUP($B32,#REF!,11,FALSE),"")/30)</f>
        <v>#VALUE!</v>
      </c>
      <c r="HP42" s="33" t="e">
        <f>HP40/(IFERROR(VLOOKUP($B32,#REF!,11,FALSE),"")/30)</f>
        <v>#VALUE!</v>
      </c>
      <c r="HQ42" s="33" t="e">
        <f>HQ40/(IFERROR(VLOOKUP($B32,#REF!,11,FALSE),"")/30)</f>
        <v>#VALUE!</v>
      </c>
      <c r="HR42" s="33" t="e">
        <f>HR40/(IFERROR(VLOOKUP($B32,#REF!,11,FALSE),"")/30)</f>
        <v>#VALUE!</v>
      </c>
      <c r="HS42" s="33" t="e">
        <f>HS40/(IFERROR(VLOOKUP($B32,#REF!,11,FALSE),"")/30)</f>
        <v>#VALUE!</v>
      </c>
      <c r="HT42" s="33" t="e">
        <f>HT40/(IFERROR(VLOOKUP($B32,#REF!,11,FALSE),"")/30)</f>
        <v>#VALUE!</v>
      </c>
      <c r="HU42" s="33" t="e">
        <f>HU40/(IFERROR(VLOOKUP($B32,#REF!,11,FALSE),"")/30)</f>
        <v>#VALUE!</v>
      </c>
      <c r="HV42" s="33" t="e">
        <f>HV40/(IFERROR(VLOOKUP($B32,#REF!,11,FALSE),"")/30)</f>
        <v>#VALUE!</v>
      </c>
      <c r="HW42" s="33" t="e">
        <f>HW40/(IFERROR(VLOOKUP($B32,#REF!,11,FALSE),"")/30)</f>
        <v>#VALUE!</v>
      </c>
      <c r="HX42" s="33" t="e">
        <f>HX40/(IFERROR(VLOOKUP($B32,#REF!,11,FALSE),"")/30)</f>
        <v>#VALUE!</v>
      </c>
      <c r="HY42" s="33" t="e">
        <f>HY40/(IFERROR(VLOOKUP($B32,#REF!,11,FALSE),"")/30)</f>
        <v>#VALUE!</v>
      </c>
      <c r="HZ42" s="33" t="e">
        <f>HZ40/(IFERROR(VLOOKUP($B32,#REF!,11,FALSE),"")/30)</f>
        <v>#VALUE!</v>
      </c>
      <c r="IA42" s="33" t="e">
        <f>IA40/(IFERROR(VLOOKUP($B32,#REF!,11,FALSE),"")/30)</f>
        <v>#VALUE!</v>
      </c>
      <c r="IB42" s="33" t="e">
        <f>IB40/(IFERROR(VLOOKUP($B32,#REF!,11,FALSE),"")/30)</f>
        <v>#VALUE!</v>
      </c>
      <c r="IC42" s="33" t="e">
        <f>IC40/(IFERROR(VLOOKUP($B32,#REF!,11,FALSE),"")/30)</f>
        <v>#VALUE!</v>
      </c>
      <c r="ID42" s="33" t="e">
        <f>ID40/(IFERROR(VLOOKUP($B32,#REF!,11,FALSE),"")/30)</f>
        <v>#VALUE!</v>
      </c>
      <c r="IE42" s="33" t="e">
        <f>IE40/(IFERROR(VLOOKUP($B32,#REF!,11,FALSE),"")/30)</f>
        <v>#VALUE!</v>
      </c>
      <c r="IF42" s="33" t="e">
        <f>IF40/(IFERROR(VLOOKUP($B32,#REF!,11,FALSE),"")/30)</f>
        <v>#VALUE!</v>
      </c>
      <c r="IG42" s="33" t="e">
        <f>IG40/(IFERROR(VLOOKUP($B32,#REF!,11,FALSE),"")/30)</f>
        <v>#VALUE!</v>
      </c>
      <c r="IH42" s="33" t="e">
        <f>IH40/(IFERROR(VLOOKUP($B32,#REF!,11,FALSE),"")/30)</f>
        <v>#VALUE!</v>
      </c>
      <c r="II42" s="33" t="e">
        <f>II40/(IFERROR(VLOOKUP($B32,#REF!,11,FALSE),"")/30)</f>
        <v>#VALUE!</v>
      </c>
      <c r="IJ42" s="33" t="e">
        <f>IJ40/(IFERROR(VLOOKUP($B32,#REF!,11,FALSE),"")/30)</f>
        <v>#VALUE!</v>
      </c>
      <c r="IK42" s="33" t="e">
        <f>IK40/(IFERROR(VLOOKUP($B32,#REF!,11,FALSE),"")/30)</f>
        <v>#VALUE!</v>
      </c>
      <c r="IL42" s="33" t="e">
        <f>IL40/(IFERROR(VLOOKUP($B32,#REF!,11,FALSE),"")/30)</f>
        <v>#VALUE!</v>
      </c>
      <c r="IM42" s="33" t="e">
        <f>IM40/(IFERROR(VLOOKUP($B32,#REF!,11,FALSE),"")/30)</f>
        <v>#VALUE!</v>
      </c>
      <c r="IN42" s="33" t="e">
        <f>IN40/(IFERROR(VLOOKUP($B32,#REF!,11,FALSE),"")/30)</f>
        <v>#VALUE!</v>
      </c>
      <c r="IO42" s="33" t="e">
        <f>IO40/(IFERROR(VLOOKUP($B32,#REF!,11,FALSE),"")/30)</f>
        <v>#VALUE!</v>
      </c>
      <c r="IP42" s="33" t="e">
        <f>IP40/(IFERROR(VLOOKUP($B32,#REF!,11,FALSE),"")/30)</f>
        <v>#VALUE!</v>
      </c>
      <c r="IQ42" s="33" t="e">
        <f>IQ40/(IFERROR(VLOOKUP($B32,#REF!,12,FALSE),"")/30)</f>
        <v>#VALUE!</v>
      </c>
      <c r="IR42" s="33" t="e">
        <f>IR40/(IFERROR(VLOOKUP($B32,#REF!,12,FALSE),"")/30)</f>
        <v>#VALUE!</v>
      </c>
      <c r="IS42" s="33" t="e">
        <f>IS40/(IFERROR(VLOOKUP($B32,#REF!,12,FALSE),"")/30)</f>
        <v>#VALUE!</v>
      </c>
      <c r="IT42" s="33" t="e">
        <f>IT40/(IFERROR(VLOOKUP($B32,#REF!,12,FALSE),"")/30)</f>
        <v>#VALUE!</v>
      </c>
      <c r="IU42" s="33" t="e">
        <f>IU40/(IFERROR(VLOOKUP($B32,#REF!,12,FALSE),"")/30)</f>
        <v>#VALUE!</v>
      </c>
      <c r="IV42" s="33" t="e">
        <f>IV40/(IFERROR(VLOOKUP($B32,#REF!,12,FALSE),"")/30)</f>
        <v>#VALUE!</v>
      </c>
      <c r="IW42" s="33" t="e">
        <f>IW40/(IFERROR(VLOOKUP($B32,#REF!,12,FALSE),"")/30)</f>
        <v>#VALUE!</v>
      </c>
      <c r="IX42" s="33" t="e">
        <f>IX40/(IFERROR(VLOOKUP($B32,#REF!,12,FALSE),"")/30)</f>
        <v>#VALUE!</v>
      </c>
      <c r="IY42" s="33" t="e">
        <f>IY40/(IFERROR(VLOOKUP($B32,#REF!,12,FALSE),"")/30)</f>
        <v>#VALUE!</v>
      </c>
      <c r="IZ42" s="33" t="e">
        <f>IZ40/(IFERROR(VLOOKUP($B32,#REF!,12,FALSE),"")/30)</f>
        <v>#VALUE!</v>
      </c>
      <c r="JA42" s="33" t="e">
        <f>JA40/(IFERROR(VLOOKUP($B32,#REF!,12,FALSE),"")/30)</f>
        <v>#VALUE!</v>
      </c>
      <c r="JB42" s="33" t="e">
        <f>JB40/(IFERROR(VLOOKUP($B32,#REF!,12,FALSE),"")/30)</f>
        <v>#VALUE!</v>
      </c>
      <c r="JC42" s="33" t="e">
        <f>JC40/(IFERROR(VLOOKUP($B32,#REF!,12,FALSE),"")/30)</f>
        <v>#VALUE!</v>
      </c>
      <c r="JD42" s="33" t="e">
        <f>JD40/(IFERROR(VLOOKUP($B32,#REF!,12,FALSE),"")/30)</f>
        <v>#VALUE!</v>
      </c>
      <c r="JE42" s="33" t="e">
        <f>JE40/(IFERROR(VLOOKUP($B32,#REF!,12,FALSE),"")/30)</f>
        <v>#VALUE!</v>
      </c>
      <c r="JF42" s="33" t="e">
        <f>JF40/(IFERROR(VLOOKUP($B32,#REF!,12,FALSE),"")/30)</f>
        <v>#VALUE!</v>
      </c>
      <c r="JG42" s="33" t="e">
        <f>JG40/(IFERROR(VLOOKUP($B32,#REF!,12,FALSE),"")/30)</f>
        <v>#VALUE!</v>
      </c>
      <c r="JH42" s="33" t="e">
        <f>JH40/(IFERROR(VLOOKUP($B32,#REF!,12,FALSE),"")/30)</f>
        <v>#VALUE!</v>
      </c>
      <c r="JI42" s="33" t="e">
        <f>JI40/(IFERROR(VLOOKUP($B32,#REF!,12,FALSE),"")/30)</f>
        <v>#VALUE!</v>
      </c>
      <c r="JJ42" s="33" t="e">
        <f>JJ40/(IFERROR(VLOOKUP($B32,#REF!,12,FALSE),"")/30)</f>
        <v>#VALUE!</v>
      </c>
      <c r="JK42" s="33" t="e">
        <f>JK40/(IFERROR(VLOOKUP($B32,#REF!,12,FALSE),"")/30)</f>
        <v>#VALUE!</v>
      </c>
      <c r="JL42" s="33" t="e">
        <f>JL40/(IFERROR(VLOOKUP($B32,#REF!,12,FALSE),"")/30)</f>
        <v>#VALUE!</v>
      </c>
      <c r="JM42" s="33" t="e">
        <f>JM40/(IFERROR(VLOOKUP($B32,#REF!,12,FALSE),"")/30)</f>
        <v>#VALUE!</v>
      </c>
      <c r="JN42" s="33" t="e">
        <f>JN40/(IFERROR(VLOOKUP($B32,#REF!,12,FALSE),"")/30)</f>
        <v>#VALUE!</v>
      </c>
      <c r="JO42" s="33" t="e">
        <f>JO40/(IFERROR(VLOOKUP($B32,#REF!,12,FALSE),"")/30)</f>
        <v>#VALUE!</v>
      </c>
      <c r="JP42" s="33" t="e">
        <f>JP40/(IFERROR(VLOOKUP($B32,#REF!,12,FALSE),"")/30)</f>
        <v>#VALUE!</v>
      </c>
      <c r="JQ42" s="33" t="e">
        <f>JQ40/(IFERROR(VLOOKUP($B32,#REF!,12,FALSE),"")/30)</f>
        <v>#VALUE!</v>
      </c>
      <c r="JR42" s="33" t="e">
        <f>JR40/(IFERROR(VLOOKUP($B32,#REF!,12,FALSE),"")/30)</f>
        <v>#VALUE!</v>
      </c>
      <c r="JS42" s="33" t="e">
        <f>JS40/(IFERROR(VLOOKUP($B32,#REF!,12,FALSE),"")/30)</f>
        <v>#VALUE!</v>
      </c>
      <c r="JT42" s="33" t="e">
        <f>JT40/(IFERROR(VLOOKUP($B32,#REF!,12,FALSE),"")/30)</f>
        <v>#VALUE!</v>
      </c>
      <c r="JU42" s="33" t="e">
        <f>JU40/(IFERROR(VLOOKUP($B32,#REF!,13,FALSE),"")/30)</f>
        <v>#VALUE!</v>
      </c>
      <c r="JV42" s="33" t="e">
        <f>JV40/(IFERROR(VLOOKUP($B32,#REF!,13,FALSE),"")/30)</f>
        <v>#VALUE!</v>
      </c>
      <c r="JW42" s="33" t="e">
        <f>JW40/(IFERROR(VLOOKUP($B32,#REF!,13,FALSE),"")/30)</f>
        <v>#VALUE!</v>
      </c>
      <c r="JX42" s="33" t="e">
        <f>JX40/(IFERROR(VLOOKUP($B32,#REF!,13,FALSE),"")/30)</f>
        <v>#VALUE!</v>
      </c>
      <c r="JY42" s="33" t="e">
        <f>JY40/(IFERROR(VLOOKUP($B32,#REF!,13,FALSE),"")/30)</f>
        <v>#VALUE!</v>
      </c>
      <c r="JZ42" s="33" t="e">
        <f>JZ40/(IFERROR(VLOOKUP($B32,#REF!,13,FALSE),"")/30)</f>
        <v>#VALUE!</v>
      </c>
      <c r="KA42" s="33" t="e">
        <f>KA40/(IFERROR(VLOOKUP($B32,#REF!,13,FALSE),"")/30)</f>
        <v>#VALUE!</v>
      </c>
      <c r="KB42" s="33" t="e">
        <f>KB40/(IFERROR(VLOOKUP($B32,#REF!,13,FALSE),"")/30)</f>
        <v>#VALUE!</v>
      </c>
      <c r="KC42" s="33" t="e">
        <f>KC40/(IFERROR(VLOOKUP($B32,#REF!,13,FALSE),"")/30)</f>
        <v>#VALUE!</v>
      </c>
      <c r="KD42" s="33" t="e">
        <f>KD40/(IFERROR(VLOOKUP($B32,#REF!,13,FALSE),"")/30)</f>
        <v>#VALUE!</v>
      </c>
      <c r="KE42" s="33" t="e">
        <f>KE40/(IFERROR(VLOOKUP($B32,#REF!,13,FALSE),"")/30)</f>
        <v>#VALUE!</v>
      </c>
      <c r="KF42" s="33" t="e">
        <f>KF40/(IFERROR(VLOOKUP($B32,#REF!,13,FALSE),"")/30)</f>
        <v>#VALUE!</v>
      </c>
      <c r="KG42" s="33" t="e">
        <f>KG40/(IFERROR(VLOOKUP($B32,#REF!,13,FALSE),"")/30)</f>
        <v>#VALUE!</v>
      </c>
      <c r="KH42" s="33" t="e">
        <f>KH40/(IFERROR(VLOOKUP($B32,#REF!,13,FALSE),"")/30)</f>
        <v>#VALUE!</v>
      </c>
      <c r="KI42" s="33" t="e">
        <f>KI40/(IFERROR(VLOOKUP($B32,#REF!,13,FALSE),"")/30)</f>
        <v>#VALUE!</v>
      </c>
      <c r="KJ42" s="33" t="e">
        <f>KJ40/(IFERROR(VLOOKUP($B32,#REF!,13,FALSE),"")/30)</f>
        <v>#VALUE!</v>
      </c>
      <c r="KK42" s="33" t="e">
        <f>KK40/(IFERROR(VLOOKUP($B32,#REF!,13,FALSE),"")/30)</f>
        <v>#VALUE!</v>
      </c>
      <c r="KL42" s="33" t="e">
        <f>KL40/(IFERROR(VLOOKUP($B32,#REF!,13,FALSE),"")/30)</f>
        <v>#VALUE!</v>
      </c>
      <c r="KM42" s="33" t="e">
        <f>KM40/(IFERROR(VLOOKUP($B32,#REF!,13,FALSE),"")/30)</f>
        <v>#VALUE!</v>
      </c>
      <c r="KN42" s="33" t="e">
        <f>KN40/(IFERROR(VLOOKUP($B32,#REF!,13,FALSE),"")/30)</f>
        <v>#VALUE!</v>
      </c>
      <c r="KO42" s="33" t="e">
        <f>KO40/(IFERROR(VLOOKUP($B32,#REF!,13,FALSE),"")/30)</f>
        <v>#VALUE!</v>
      </c>
      <c r="KP42" s="33" t="e">
        <f>KP40/(IFERROR(VLOOKUP($B32,#REF!,13,FALSE),"")/30)</f>
        <v>#VALUE!</v>
      </c>
      <c r="KQ42" s="33" t="e">
        <f>KQ40/(IFERROR(VLOOKUP($B32,#REF!,13,FALSE),"")/30)</f>
        <v>#VALUE!</v>
      </c>
      <c r="KR42" s="33" t="e">
        <f>KR40/(IFERROR(VLOOKUP($B32,#REF!,13,FALSE),"")/30)</f>
        <v>#VALUE!</v>
      </c>
      <c r="KS42" s="33" t="e">
        <f>KS40/(IFERROR(VLOOKUP($B32,#REF!,13,FALSE),"")/30)</f>
        <v>#VALUE!</v>
      </c>
      <c r="KT42" s="33" t="e">
        <f>KT40/(IFERROR(VLOOKUP($B32,#REF!,13,FALSE),"")/30)</f>
        <v>#VALUE!</v>
      </c>
      <c r="KU42" s="33" t="e">
        <f>KU40/(IFERROR(VLOOKUP($B32,#REF!,13,FALSE),"")/30)</f>
        <v>#VALUE!</v>
      </c>
      <c r="KV42" s="33" t="e">
        <f>KV40/(IFERROR(VLOOKUP($B32,#REF!,13,FALSE),"")/30)</f>
        <v>#VALUE!</v>
      </c>
      <c r="KW42" s="33" t="e">
        <f>KW40/(IFERROR(VLOOKUP($B32,#REF!,13,FALSE),"")/30)</f>
        <v>#VALUE!</v>
      </c>
      <c r="KX42" s="33" t="e">
        <f>KX40/(IFERROR(VLOOKUP($B32,#REF!,13,FALSE),"")/30)</f>
        <v>#VALUE!</v>
      </c>
      <c r="KY42" s="33" t="e">
        <f>KY40/(IFERROR(VLOOKUP($B32,#REF!,13,FALSE),"")/30)</f>
        <v>#VALUE!</v>
      </c>
      <c r="KZ42" s="33" t="e">
        <f>KZ40/(IFERROR(VLOOKUP($B32,#REF!,14,FALSE),"")/30)</f>
        <v>#VALUE!</v>
      </c>
      <c r="LA42" s="33" t="e">
        <f>LA40/(IFERROR(VLOOKUP($B32,#REF!,14,FALSE),"")/30)</f>
        <v>#VALUE!</v>
      </c>
      <c r="LB42" s="33" t="e">
        <f>LB40/(IFERROR(VLOOKUP($B32,#REF!,14,FALSE),"")/30)</f>
        <v>#VALUE!</v>
      </c>
      <c r="LC42" s="33" t="e">
        <f>LC40/(IFERROR(VLOOKUP($B32,#REF!,14,FALSE),"")/30)</f>
        <v>#VALUE!</v>
      </c>
      <c r="LD42" s="33" t="e">
        <f>LD40/(IFERROR(VLOOKUP($B32,#REF!,14,FALSE),"")/30)</f>
        <v>#VALUE!</v>
      </c>
      <c r="LE42" s="33" t="e">
        <f>LE40/(IFERROR(VLOOKUP($B32,#REF!,14,FALSE),"")/30)</f>
        <v>#VALUE!</v>
      </c>
      <c r="LF42" s="33" t="e">
        <f>LF40/(IFERROR(VLOOKUP($B32,#REF!,14,FALSE),"")/30)</f>
        <v>#VALUE!</v>
      </c>
      <c r="LG42" s="33" t="e">
        <f>LG40/(IFERROR(VLOOKUP($B32,#REF!,14,FALSE),"")/30)</f>
        <v>#VALUE!</v>
      </c>
      <c r="LH42" s="33" t="e">
        <f>LH40/(IFERROR(VLOOKUP($B32,#REF!,14,FALSE),"")/30)</f>
        <v>#VALUE!</v>
      </c>
      <c r="LI42" s="33" t="e">
        <f>LI40/(IFERROR(VLOOKUP($B32,#REF!,14,FALSE),"")/30)</f>
        <v>#VALUE!</v>
      </c>
      <c r="LJ42" s="33" t="e">
        <f>LJ40/(IFERROR(VLOOKUP($B32,#REF!,14,FALSE),"")/30)</f>
        <v>#VALUE!</v>
      </c>
      <c r="LK42" s="33" t="e">
        <f>LK40/(IFERROR(VLOOKUP($B32,#REF!,14,FALSE),"")/30)</f>
        <v>#VALUE!</v>
      </c>
      <c r="LL42" s="33" t="e">
        <f>LL40/(IFERROR(VLOOKUP($B32,#REF!,14,FALSE),"")/30)</f>
        <v>#VALUE!</v>
      </c>
      <c r="LM42" s="33" t="e">
        <f>LM40/(IFERROR(VLOOKUP($B32,#REF!,14,FALSE),"")/30)</f>
        <v>#VALUE!</v>
      </c>
      <c r="LN42" s="33" t="e">
        <f>LN40/(IFERROR(VLOOKUP($B32,#REF!,14,FALSE),"")/30)</f>
        <v>#VALUE!</v>
      </c>
      <c r="LO42" s="33" t="e">
        <f>LO40/(IFERROR(VLOOKUP($B32,#REF!,14,FALSE),"")/30)</f>
        <v>#VALUE!</v>
      </c>
      <c r="LP42" s="33" t="e">
        <f>LP40/(IFERROR(VLOOKUP($B32,#REF!,14,FALSE),"")/30)</f>
        <v>#VALUE!</v>
      </c>
      <c r="LQ42" s="33" t="e">
        <f>LQ40/(IFERROR(VLOOKUP($B32,#REF!,14,FALSE),"")/30)</f>
        <v>#VALUE!</v>
      </c>
      <c r="LR42" s="33" t="e">
        <f>LR40/(IFERROR(VLOOKUP($B32,#REF!,14,FALSE),"")/30)</f>
        <v>#VALUE!</v>
      </c>
      <c r="LS42" s="33" t="e">
        <f>LS40/(IFERROR(VLOOKUP($B32,#REF!,14,FALSE),"")/30)</f>
        <v>#VALUE!</v>
      </c>
      <c r="LT42" s="33" t="e">
        <f>LT40/(IFERROR(VLOOKUP($B32,#REF!,14,FALSE),"")/30)</f>
        <v>#VALUE!</v>
      </c>
      <c r="LU42" s="33" t="e">
        <f>LU40/(IFERROR(VLOOKUP($B32,#REF!,14,FALSE),"")/30)</f>
        <v>#VALUE!</v>
      </c>
      <c r="LV42" s="33" t="e">
        <f>LV40/(IFERROR(VLOOKUP($B32,#REF!,14,FALSE),"")/30)</f>
        <v>#VALUE!</v>
      </c>
      <c r="LW42" s="33" t="e">
        <f>LW40/(IFERROR(VLOOKUP($B32,#REF!,14,FALSE),"")/30)</f>
        <v>#VALUE!</v>
      </c>
      <c r="LX42" s="33" t="e">
        <f>LX40/(IFERROR(VLOOKUP($B32,#REF!,14,FALSE),"")/30)</f>
        <v>#VALUE!</v>
      </c>
      <c r="LY42" s="33" t="e">
        <f>LY40/(IFERROR(VLOOKUP($B32,#REF!,14,FALSE),"")/30)</f>
        <v>#VALUE!</v>
      </c>
      <c r="LZ42" s="33" t="e">
        <f>LZ40/(IFERROR(VLOOKUP($B32,#REF!,14,FALSE),"")/30)</f>
        <v>#VALUE!</v>
      </c>
      <c r="MA42" s="33" t="e">
        <f>MA40/(IFERROR(VLOOKUP($B32,#REF!,14,FALSE),"")/30)</f>
        <v>#VALUE!</v>
      </c>
      <c r="MB42" s="33" t="e">
        <f>MB40/(IFERROR(VLOOKUP($B32,#REF!,14,FALSE),"")/30)</f>
        <v>#VALUE!</v>
      </c>
      <c r="MC42" s="33" t="e">
        <f>MC40/(IFERROR(VLOOKUP($B32,#REF!,14,FALSE),"")/30)</f>
        <v>#VALUE!</v>
      </c>
      <c r="MD42" s="33" t="e">
        <f>MD40/(IFERROR(VLOOKUP($B32,#REF!,15,FALSE),"")/30)</f>
        <v>#VALUE!</v>
      </c>
      <c r="ME42" s="33" t="e">
        <f>ME40/(IFERROR(VLOOKUP($B32,#REF!,15,FALSE),"")/30)</f>
        <v>#VALUE!</v>
      </c>
      <c r="MF42" s="33" t="e">
        <f>MF40/(IFERROR(VLOOKUP($B32,#REF!,15,FALSE),"")/30)</f>
        <v>#VALUE!</v>
      </c>
      <c r="MG42" s="33" t="e">
        <f>MG40/(IFERROR(VLOOKUP($B32,#REF!,15,FALSE),"")/30)</f>
        <v>#VALUE!</v>
      </c>
      <c r="MH42" s="33" t="e">
        <f>MH40/(IFERROR(VLOOKUP($B32,#REF!,15,FALSE),"")/30)</f>
        <v>#VALUE!</v>
      </c>
      <c r="MI42" s="33" t="e">
        <f>MI40/(IFERROR(VLOOKUP($B32,#REF!,15,FALSE),"")/30)</f>
        <v>#VALUE!</v>
      </c>
      <c r="MJ42" s="33" t="e">
        <f>MJ40/(IFERROR(VLOOKUP($B32,#REF!,15,FALSE),"")/30)</f>
        <v>#VALUE!</v>
      </c>
      <c r="MK42" s="33" t="e">
        <f>MK40/(IFERROR(VLOOKUP($B32,#REF!,15,FALSE),"")/30)</f>
        <v>#VALUE!</v>
      </c>
      <c r="ML42" s="33" t="e">
        <f>ML40/(IFERROR(VLOOKUP($B32,#REF!,15,FALSE),"")/30)</f>
        <v>#VALUE!</v>
      </c>
      <c r="MM42" s="33" t="e">
        <f>MM40/(IFERROR(VLOOKUP($B32,#REF!,15,FALSE),"")/30)</f>
        <v>#VALUE!</v>
      </c>
      <c r="MN42" s="33" t="e">
        <f>MN40/(IFERROR(VLOOKUP($B32,#REF!,15,FALSE),"")/30)</f>
        <v>#VALUE!</v>
      </c>
      <c r="MO42" s="33" t="e">
        <f>MO40/(IFERROR(VLOOKUP($B32,#REF!,15,FALSE),"")/30)</f>
        <v>#VALUE!</v>
      </c>
      <c r="MP42" s="33" t="e">
        <f>MP40/(IFERROR(VLOOKUP($B32,#REF!,15,FALSE),"")/30)</f>
        <v>#VALUE!</v>
      </c>
      <c r="MQ42" s="33" t="e">
        <f>MQ40/(IFERROR(VLOOKUP($B32,#REF!,15,FALSE),"")/30)</f>
        <v>#VALUE!</v>
      </c>
      <c r="MR42" s="33" t="e">
        <f>MR40/(IFERROR(VLOOKUP($B32,#REF!,15,FALSE),"")/30)</f>
        <v>#VALUE!</v>
      </c>
      <c r="MS42" s="33" t="e">
        <f>MS40/(IFERROR(VLOOKUP($B32,#REF!,15,FALSE),"")/30)</f>
        <v>#VALUE!</v>
      </c>
      <c r="MT42" s="33" t="e">
        <f>MT40/(IFERROR(VLOOKUP($B32,#REF!,15,FALSE),"")/30)</f>
        <v>#VALUE!</v>
      </c>
      <c r="MU42" s="33" t="e">
        <f>MU40/(IFERROR(VLOOKUP($B32,#REF!,15,FALSE),"")/30)</f>
        <v>#VALUE!</v>
      </c>
      <c r="MV42" s="33" t="e">
        <f>MV40/(IFERROR(VLOOKUP($B32,#REF!,15,FALSE),"")/30)</f>
        <v>#VALUE!</v>
      </c>
      <c r="MW42" s="33" t="e">
        <f>MW40/(IFERROR(VLOOKUP($B32,#REF!,15,FALSE),"")/30)</f>
        <v>#VALUE!</v>
      </c>
      <c r="MX42" s="33" t="e">
        <f>MX40/(IFERROR(VLOOKUP($B32,#REF!,15,FALSE),"")/30)</f>
        <v>#VALUE!</v>
      </c>
      <c r="MY42" s="33" t="e">
        <f>MY40/(IFERROR(VLOOKUP($B32,#REF!,15,FALSE),"")/30)</f>
        <v>#VALUE!</v>
      </c>
      <c r="MZ42" s="33" t="e">
        <f>MZ40/(IFERROR(VLOOKUP($B32,#REF!,15,FALSE),"")/30)</f>
        <v>#VALUE!</v>
      </c>
      <c r="NA42" s="33" t="e">
        <f>NA40/(IFERROR(VLOOKUP($B32,#REF!,15,FALSE),"")/30)</f>
        <v>#VALUE!</v>
      </c>
      <c r="NB42" s="33" t="e">
        <f>NB40/(IFERROR(VLOOKUP($B32,#REF!,15,FALSE),"")/30)</f>
        <v>#VALUE!</v>
      </c>
      <c r="NC42" s="33" t="e">
        <f>NC40/(IFERROR(VLOOKUP($B32,#REF!,15,FALSE),"")/30)</f>
        <v>#VALUE!</v>
      </c>
      <c r="ND42" s="33" t="e">
        <f>ND40/(IFERROR(VLOOKUP($B32,#REF!,15,FALSE),"")/30)</f>
        <v>#VALUE!</v>
      </c>
      <c r="NE42" s="33" t="e">
        <f>NE40/(IFERROR(VLOOKUP($B32,#REF!,15,FALSE),"")/30)</f>
        <v>#VALUE!</v>
      </c>
      <c r="NF42" s="33" t="e">
        <f>NF40/(IFERROR(VLOOKUP($B32,#REF!,15,FALSE),"")/30)</f>
        <v>#VALUE!</v>
      </c>
      <c r="NG42" s="33" t="e">
        <f>NG40/(IFERROR(VLOOKUP($B32,#REF!,15,FALSE),"")/30)</f>
        <v>#VALUE!</v>
      </c>
      <c r="NH42" s="33" t="e">
        <f>NH40/(IFERROR(VLOOKUP($B32,#REF!,15,FALSE),"")/30)</f>
        <v>#VALUE!</v>
      </c>
    </row>
    <row r="43" spans="1:372" s="34" customFormat="1" ht="14.4" outlineLevel="1" x14ac:dyDescent="0.2">
      <c r="A43" s="1048"/>
      <c r="B43" s="17" t="s">
        <v>37</v>
      </c>
      <c r="C43" s="1051"/>
      <c r="D43" s="50" t="s">
        <v>33</v>
      </c>
      <c r="E43" s="27" t="s">
        <v>31</v>
      </c>
      <c r="F43" s="25"/>
      <c r="G43" s="52"/>
      <c r="H43" s="33"/>
      <c r="I43" s="33"/>
      <c r="J43" s="33">
        <v>3.7319999999999998</v>
      </c>
      <c r="K43" s="33">
        <v>26.141999999999999</v>
      </c>
      <c r="L43" s="33">
        <v>286.09799999999996</v>
      </c>
      <c r="M43" s="33">
        <v>312.98999999999995</v>
      </c>
      <c r="N43" s="33">
        <v>320.46899999999999</v>
      </c>
      <c r="O43" s="33"/>
      <c r="P43" s="33"/>
      <c r="Q43" s="33">
        <v>487.05</v>
      </c>
      <c r="R43" s="33">
        <v>561.75</v>
      </c>
      <c r="S43" s="33">
        <v>632.71500000000003</v>
      </c>
      <c r="T43" s="33">
        <v>722.35399999999993</v>
      </c>
      <c r="U43" s="33">
        <v>822.452</v>
      </c>
      <c r="V43" s="33"/>
      <c r="W43" s="33"/>
      <c r="X43" s="33">
        <v>947.20100000000002</v>
      </c>
      <c r="Y43" s="33">
        <v>946.45100000000002</v>
      </c>
      <c r="Z43" s="33">
        <v>966.62100000000009</v>
      </c>
      <c r="AA43" s="33">
        <v>1012.188</v>
      </c>
      <c r="AB43" s="33">
        <v>1115.2740000000001</v>
      </c>
      <c r="AC43" s="33"/>
      <c r="AD43" s="33"/>
      <c r="AE43" s="33">
        <v>1381.9559999999997</v>
      </c>
      <c r="AF43" s="33">
        <v>1392.4139999999995</v>
      </c>
      <c r="AG43" s="33">
        <v>1455.1589999999997</v>
      </c>
      <c r="AH43" s="33">
        <v>1467.8589999999999</v>
      </c>
      <c r="AI43" s="33"/>
      <c r="AJ43" s="33"/>
      <c r="AK43" s="33"/>
      <c r="AL43" s="33">
        <v>2218.5920000000001</v>
      </c>
      <c r="AM43" s="33">
        <v>2375.462</v>
      </c>
      <c r="AN43" s="33">
        <v>-8.2149999999999999</v>
      </c>
      <c r="AO43" s="33">
        <v>451.18999999999994</v>
      </c>
      <c r="AP43" s="33">
        <v>673.04899999999998</v>
      </c>
      <c r="AQ43" s="33"/>
      <c r="AR43" s="33"/>
      <c r="AS43" s="33"/>
      <c r="AT43" s="33">
        <v>835.89499999999998</v>
      </c>
      <c r="AU43" s="33">
        <v>1582.8910000000001</v>
      </c>
      <c r="AV43" s="33">
        <v>1665.0609999999997</v>
      </c>
      <c r="AW43" s="33">
        <v>1766.6530000000002</v>
      </c>
      <c r="AX43" s="33"/>
      <c r="AY43" s="33"/>
      <c r="AZ43" s="33">
        <v>1926.5080000000003</v>
      </c>
      <c r="BA43" s="33">
        <v>2098.3180000000002</v>
      </c>
      <c r="BB43" s="33">
        <v>2200.6570000000002</v>
      </c>
      <c r="BC43" s="33">
        <v>2370.2350000000001</v>
      </c>
      <c r="BD43" s="33">
        <v>2474.0680000000002</v>
      </c>
      <c r="BE43" s="33"/>
      <c r="BF43" s="33"/>
      <c r="BG43" s="33">
        <v>2707.1320000000001</v>
      </c>
      <c r="BH43" s="33">
        <v>2726.5540000000001</v>
      </c>
      <c r="BI43" s="33">
        <v>2748.9639999999999</v>
      </c>
      <c r="BJ43" s="33">
        <v>2760.1690000000003</v>
      </c>
      <c r="BK43" s="33">
        <v>2923.0119999999993</v>
      </c>
      <c r="BL43" s="33"/>
      <c r="BM43" s="33"/>
      <c r="BN43" s="33">
        <v>3173.2569999999996</v>
      </c>
      <c r="BO43" s="33">
        <v>3252.4389999999999</v>
      </c>
      <c r="BP43" s="33">
        <v>9.7110000000000003</v>
      </c>
      <c r="BQ43" s="33">
        <v>35.856000000000002</v>
      </c>
      <c r="BR43" s="33">
        <v>82.17</v>
      </c>
      <c r="BS43" s="33"/>
      <c r="BT43" s="33"/>
      <c r="BU43" s="33">
        <v>287.59500000000003</v>
      </c>
      <c r="BV43" s="33">
        <v>371.25900000000001</v>
      </c>
      <c r="BW43" s="33">
        <v>415.33199999999999</v>
      </c>
      <c r="BX43" s="33">
        <v>504.22900000000004</v>
      </c>
      <c r="BY43" s="33">
        <v>650.63800000000003</v>
      </c>
      <c r="BZ43" s="33"/>
      <c r="CA43" s="33"/>
      <c r="CB43" s="33">
        <v>855.31899999999996</v>
      </c>
      <c r="CC43" s="33">
        <v>905.36799999999994</v>
      </c>
      <c r="CD43" s="33">
        <v>1001.7309999999999</v>
      </c>
      <c r="CE43" s="33">
        <v>1204.1679999999999</v>
      </c>
      <c r="CF43" s="33">
        <v>1236.289</v>
      </c>
      <c r="CG43" s="33"/>
      <c r="CH43" s="33"/>
      <c r="CI43" s="33">
        <v>1484.297</v>
      </c>
      <c r="CJ43" s="33">
        <v>1488.0320000000002</v>
      </c>
      <c r="CK43" s="33">
        <v>1730.06</v>
      </c>
      <c r="CL43" s="33">
        <v>1745.7469999999998</v>
      </c>
      <c r="CM43" s="33"/>
      <c r="CN43" s="33"/>
      <c r="CO43" s="33"/>
      <c r="CP43" s="33"/>
      <c r="CQ43" s="33"/>
      <c r="CR43" s="33"/>
      <c r="CS43" s="33">
        <v>1484.297</v>
      </c>
      <c r="CT43" s="33"/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  <c r="DW43" s="33"/>
      <c r="DX43" s="33"/>
      <c r="DY43" s="33"/>
      <c r="DZ43" s="33"/>
      <c r="EA43" s="33"/>
      <c r="EB43" s="33"/>
      <c r="EC43" s="33"/>
      <c r="ED43" s="33"/>
      <c r="EE43" s="33"/>
      <c r="EF43" s="33"/>
      <c r="EG43" s="33"/>
      <c r="EH43" s="33"/>
      <c r="EI43" s="33"/>
      <c r="EJ43" s="33"/>
      <c r="EK43" s="33"/>
      <c r="EL43" s="33"/>
      <c r="EM43" s="33"/>
      <c r="EN43" s="33"/>
      <c r="EO43" s="33"/>
      <c r="EP43" s="33"/>
      <c r="EQ43" s="33"/>
      <c r="ER43" s="33"/>
      <c r="ES43" s="33"/>
      <c r="ET43" s="33"/>
      <c r="EU43" s="33"/>
      <c r="EV43" s="33"/>
      <c r="EW43" s="33"/>
      <c r="EX43" s="33"/>
      <c r="EY43" s="33"/>
      <c r="EZ43" s="33"/>
      <c r="FA43" s="33"/>
      <c r="FB43" s="33"/>
      <c r="FC43" s="33"/>
      <c r="FD43" s="33"/>
      <c r="FE43" s="33">
        <v>0</v>
      </c>
      <c r="FF43" s="33"/>
      <c r="FG43" s="33">
        <v>0</v>
      </c>
      <c r="FH43" s="33">
        <v>0</v>
      </c>
      <c r="FI43" s="33">
        <v>1100</v>
      </c>
      <c r="FJ43" s="33"/>
      <c r="FK43" s="33"/>
      <c r="FL43" s="33">
        <v>1100</v>
      </c>
      <c r="FM43" s="33"/>
      <c r="FN43" s="33"/>
      <c r="FO43" s="33">
        <v>1100</v>
      </c>
      <c r="FP43" s="33"/>
      <c r="FQ43" s="33">
        <v>1100</v>
      </c>
      <c r="FR43" s="33"/>
      <c r="FS43" s="33"/>
      <c r="FT43" s="33"/>
      <c r="FU43" s="33"/>
      <c r="FV43" s="33"/>
      <c r="FW43" s="33"/>
      <c r="FX43" s="33"/>
      <c r="FY43" s="33"/>
      <c r="FZ43" s="33"/>
      <c r="GA43" s="33"/>
      <c r="GB43" s="33"/>
      <c r="GC43" s="33"/>
      <c r="GD43" s="33"/>
      <c r="GE43" s="33"/>
      <c r="GF43" s="33"/>
      <c r="GG43" s="33"/>
      <c r="GH43" s="33"/>
      <c r="GI43" s="33"/>
      <c r="GJ43" s="33"/>
      <c r="GK43" s="33"/>
      <c r="GL43" s="33"/>
      <c r="GM43" s="33"/>
      <c r="GN43" s="33"/>
      <c r="GO43" s="33"/>
      <c r="GP43" s="33"/>
      <c r="GQ43" s="33"/>
      <c r="GR43" s="33"/>
      <c r="GS43" s="33"/>
      <c r="GT43" s="33"/>
      <c r="GU43" s="33"/>
      <c r="GV43" s="33"/>
      <c r="GW43" s="33"/>
      <c r="GX43" s="33"/>
      <c r="GY43" s="33"/>
      <c r="GZ43" s="33"/>
      <c r="HA43" s="33"/>
      <c r="HB43" s="33"/>
      <c r="HC43" s="33"/>
      <c r="HD43" s="33"/>
      <c r="HE43" s="33"/>
      <c r="HF43" s="33"/>
      <c r="HG43" s="33"/>
      <c r="HH43" s="33"/>
      <c r="HI43" s="33"/>
      <c r="HJ43" s="33"/>
      <c r="HK43" s="33"/>
      <c r="HL43" s="33"/>
      <c r="HM43" s="33"/>
      <c r="HN43" s="33"/>
      <c r="HO43" s="33"/>
      <c r="HP43" s="33"/>
      <c r="HQ43" s="33"/>
      <c r="HR43" s="33"/>
      <c r="HS43" s="33"/>
      <c r="HT43" s="33"/>
      <c r="HU43" s="33"/>
      <c r="HV43" s="33"/>
      <c r="HW43" s="33"/>
      <c r="HX43" s="33"/>
      <c r="HY43" s="33"/>
      <c r="HZ43" s="33"/>
      <c r="IA43" s="33"/>
      <c r="IB43" s="33"/>
      <c r="IC43" s="33"/>
      <c r="ID43" s="33"/>
      <c r="IE43" s="33"/>
      <c r="IF43" s="33"/>
      <c r="IG43" s="33"/>
      <c r="IH43" s="33"/>
      <c r="II43" s="33"/>
      <c r="IJ43" s="33"/>
      <c r="IK43" s="33"/>
      <c r="IL43" s="33"/>
      <c r="IM43" s="33"/>
      <c r="IN43" s="33"/>
      <c r="IO43" s="33"/>
      <c r="IP43" s="33"/>
      <c r="IQ43" s="33"/>
      <c r="IR43" s="33"/>
      <c r="IS43" s="33"/>
      <c r="IT43" s="33"/>
      <c r="IU43" s="33"/>
      <c r="IV43" s="33"/>
      <c r="IW43" s="33"/>
      <c r="IX43" s="33"/>
      <c r="IY43" s="33"/>
      <c r="IZ43" s="33"/>
      <c r="JA43" s="33"/>
      <c r="JB43" s="33"/>
      <c r="JC43" s="33"/>
      <c r="JD43" s="33"/>
      <c r="JE43" s="33"/>
      <c r="JF43" s="33"/>
      <c r="JG43" s="33"/>
      <c r="JH43" s="33"/>
      <c r="JI43" s="33"/>
      <c r="JJ43" s="33"/>
      <c r="JK43" s="33"/>
      <c r="JL43" s="33"/>
      <c r="JM43" s="33"/>
      <c r="JN43" s="33"/>
      <c r="JO43" s="33"/>
      <c r="JP43" s="33"/>
      <c r="JQ43" s="33"/>
      <c r="JR43" s="33"/>
      <c r="JS43" s="33"/>
      <c r="JT43" s="33"/>
      <c r="JU43" s="33"/>
      <c r="JV43" s="33"/>
      <c r="JW43" s="33"/>
      <c r="JX43" s="33"/>
      <c r="JY43" s="33"/>
      <c r="JZ43" s="33"/>
      <c r="KA43" s="33"/>
      <c r="KB43" s="33"/>
      <c r="KC43" s="33"/>
      <c r="KD43" s="33"/>
      <c r="KE43" s="33"/>
      <c r="KF43" s="33"/>
      <c r="KG43" s="33"/>
      <c r="KH43" s="33"/>
      <c r="KI43" s="33"/>
      <c r="KJ43" s="33"/>
      <c r="KK43" s="33"/>
      <c r="KL43" s="33"/>
      <c r="KM43" s="33"/>
      <c r="KN43" s="33"/>
      <c r="KO43" s="33"/>
      <c r="KP43" s="33"/>
      <c r="KQ43" s="33"/>
      <c r="KR43" s="33"/>
      <c r="KS43" s="33"/>
      <c r="KT43" s="33"/>
      <c r="KU43" s="33"/>
      <c r="KV43" s="33"/>
      <c r="KW43" s="33"/>
      <c r="KX43" s="33"/>
      <c r="KY43" s="33"/>
      <c r="KZ43" s="33"/>
      <c r="LA43" s="33"/>
      <c r="LB43" s="33"/>
      <c r="LC43" s="33"/>
      <c r="LD43" s="33"/>
      <c r="LE43" s="33"/>
      <c r="LF43" s="33"/>
      <c r="LG43" s="33"/>
      <c r="LH43" s="33"/>
      <c r="LI43" s="33"/>
      <c r="LJ43" s="33"/>
      <c r="LK43" s="33"/>
      <c r="LL43" s="33"/>
      <c r="LM43" s="33"/>
      <c r="LN43" s="33"/>
      <c r="LO43" s="33"/>
      <c r="LP43" s="33"/>
      <c r="LQ43" s="33"/>
      <c r="LR43" s="33"/>
      <c r="LS43" s="33"/>
      <c r="LT43" s="33"/>
      <c r="LU43" s="33"/>
      <c r="LV43" s="33"/>
      <c r="LW43" s="33"/>
      <c r="LX43" s="33"/>
      <c r="LY43" s="33"/>
      <c r="LZ43" s="33"/>
      <c r="MA43" s="33"/>
      <c r="MB43" s="33"/>
      <c r="MC43" s="33"/>
      <c r="MD43" s="33"/>
      <c r="ME43" s="33"/>
      <c r="MF43" s="33"/>
      <c r="MG43" s="33"/>
      <c r="MH43" s="33"/>
      <c r="MI43" s="33"/>
      <c r="MJ43" s="33"/>
      <c r="MK43" s="33"/>
      <c r="ML43" s="33"/>
      <c r="MM43" s="33"/>
      <c r="MN43" s="33"/>
      <c r="MO43" s="33"/>
      <c r="MP43" s="33"/>
      <c r="MQ43" s="33"/>
      <c r="MR43" s="33"/>
      <c r="MS43" s="33"/>
      <c r="MT43" s="33"/>
      <c r="MU43" s="33"/>
      <c r="MV43" s="33"/>
      <c r="MW43" s="33"/>
      <c r="MX43" s="33"/>
      <c r="MY43" s="33"/>
      <c r="MZ43" s="33"/>
      <c r="NA43" s="33"/>
      <c r="NB43" s="33"/>
      <c r="NC43" s="33"/>
      <c r="ND43" s="33"/>
      <c r="NE43" s="33"/>
      <c r="NF43" s="33"/>
      <c r="NG43" s="33"/>
      <c r="NH43" s="33"/>
    </row>
    <row r="44" spans="1:372" s="38" customFormat="1" ht="15" outlineLevel="1" thickBot="1" x14ac:dyDescent="0.25">
      <c r="A44" s="1049"/>
      <c r="B44" s="36">
        <f>B42/30</f>
        <v>0</v>
      </c>
      <c r="C44" s="1052"/>
      <c r="D44" s="51">
        <f>B44</f>
        <v>0</v>
      </c>
      <c r="E44" s="59" t="s">
        <v>29</v>
      </c>
      <c r="F44" s="60"/>
      <c r="G44" s="37">
        <v>76.959266666666679</v>
      </c>
      <c r="H44" s="37" t="e">
        <f>IF(AND(H43&lt;&gt;0,G43&lt;&gt;0),H43-G43,(IFERROR(VLOOKUP($B32,#REF!,4,FALSE),"")/30))</f>
        <v>#VALUE!</v>
      </c>
      <c r="I44" s="37" t="e">
        <f>IF(AND(I43&lt;&gt;0,H43&lt;&gt;0),I43-H43,(IFERROR(VLOOKUP($B32,#REF!,4,FALSE),"")/30))</f>
        <v>#VALUE!</v>
      </c>
      <c r="J44" s="37" t="e">
        <f>IF(AND(J43&lt;&gt;0,I43&lt;&gt;0),J43-I43,(IFERROR(VLOOKUP($B32,#REF!,4,FALSE),"")/30))</f>
        <v>#VALUE!</v>
      </c>
      <c r="K44" s="37">
        <f>IF(AND(K43&lt;&gt;0,J43&lt;&gt;0),K43-J43,(IFERROR(VLOOKUP($B32,#REF!,4,FALSE),"")/30))</f>
        <v>22.41</v>
      </c>
      <c r="L44" s="37">
        <f>IF(AND(L43&lt;&gt;0,K43&lt;&gt;0),L43-K43,(IFERROR(VLOOKUP($B32,#REF!,4,FALSE),"")/30))</f>
        <v>259.95599999999996</v>
      </c>
      <c r="M44" s="37">
        <f>IF(AND(M43&lt;&gt;0,L43&lt;&gt;0),M43-L43,(IFERROR(VLOOKUP($B32,#REF!,4,FALSE),"")/30))</f>
        <v>26.891999999999996</v>
      </c>
      <c r="N44" s="37">
        <f>IF(AND(N43&lt;&gt;0,M43&lt;&gt;0),N43-M43,(IFERROR(VLOOKUP($B32,#REF!,4,FALSE),"")/30))</f>
        <v>7.4790000000000418</v>
      </c>
      <c r="O44" s="37" t="e">
        <f>IF(AND(O43&lt;&gt;0,N43&lt;&gt;0),O43-N43,(IFERROR(VLOOKUP($B32,#REF!,4,FALSE),"")/30))</f>
        <v>#VALUE!</v>
      </c>
      <c r="P44" s="37" t="e">
        <f>IF(AND(P43&lt;&gt;0,O43&lt;&gt;0),P43-O43,(IFERROR(VLOOKUP($B32,#REF!,4,FALSE),"")/30))</f>
        <v>#VALUE!</v>
      </c>
      <c r="Q44" s="37" t="e">
        <f>IF(AND(Q43&lt;&gt;0,P43&lt;&gt;0),Q43-P43,(IFERROR(VLOOKUP($B32,#REF!,4,FALSE),"")/30))</f>
        <v>#VALUE!</v>
      </c>
      <c r="R44" s="37">
        <f>IF(AND(R43&lt;&gt;0,Q43&lt;&gt;0),R43-Q43,(IFERROR(VLOOKUP($B32,#REF!,4,FALSE),"")/30))</f>
        <v>74.699999999999989</v>
      </c>
      <c r="S44" s="37">
        <f>IF(AND(S43&lt;&gt;0,R43&lt;&gt;0),S43-R43,(IFERROR(VLOOKUP($B32,#REF!,4,FALSE),"")/30))</f>
        <v>70.965000000000032</v>
      </c>
      <c r="T44" s="37">
        <f>IF(AND(T43&lt;&gt;0,S43&lt;&gt;0),T43-S43,(IFERROR(VLOOKUP($B32,#REF!,4,FALSE),"")/30))</f>
        <v>89.638999999999896</v>
      </c>
      <c r="U44" s="37">
        <f>IF(AND(U43&lt;&gt;0,T43&lt;&gt;0),U43-T43,(IFERROR(VLOOKUP($B32,#REF!,4,FALSE),"")/30))</f>
        <v>100.09800000000007</v>
      </c>
      <c r="V44" s="37" t="e">
        <f>IF(AND(V43&lt;&gt;0,U43&lt;&gt;0),V43-U43,(IFERROR(VLOOKUP($B32,#REF!,4,FALSE),"")/30))</f>
        <v>#VALUE!</v>
      </c>
      <c r="W44" s="37" t="e">
        <f>IF(AND(W43&lt;&gt;0,V43&lt;&gt;0),W43-V43,(IFERROR(VLOOKUP($B32,#REF!,4,FALSE),"")/30))</f>
        <v>#VALUE!</v>
      </c>
      <c r="X44" s="37" t="e">
        <f>IF(AND(X43&lt;&gt;0,W43&lt;&gt;0),X43-W43,(IFERROR(VLOOKUP($B32,#REF!,4,FALSE),"")/30))</f>
        <v>#VALUE!</v>
      </c>
      <c r="Y44" s="37">
        <f>IF(AND(Y43&lt;&gt;0,X43&lt;&gt;0),Y43-X43,(IFERROR(VLOOKUP($B32,#REF!,4,FALSE),"")/30))</f>
        <v>-0.75</v>
      </c>
      <c r="Z44" s="37">
        <f>IF(AND(Z43&lt;&gt;0,Y43&lt;&gt;0),Z43-Y43,(IFERROR(VLOOKUP($B32,#REF!,4,FALSE),"")/30))</f>
        <v>20.170000000000073</v>
      </c>
      <c r="AA44" s="37">
        <f>IF(AND(AA43&lt;&gt;0,Z43&lt;&gt;0),AA43-Z43,(IFERROR(VLOOKUP($B32,#REF!,4,FALSE),"")/30))</f>
        <v>45.566999999999894</v>
      </c>
      <c r="AB44" s="37">
        <f>IF(AND(AB43&lt;&gt;0,AA43&lt;&gt;0),AB43-AA43,(IFERROR(VLOOKUP($B32,#REF!,4,FALSE),"")/30))</f>
        <v>103.08600000000013</v>
      </c>
      <c r="AC44" s="37" t="e">
        <f>IF(AND(AC43&lt;&gt;0,AB43&lt;&gt;0),AC43-AB43,(IFERROR(VLOOKUP($B32,#REF!,4,FALSE),"")/30))</f>
        <v>#VALUE!</v>
      </c>
      <c r="AD44" s="37" t="e">
        <f>IF(AND(AD43&lt;&gt;0,AC43&lt;&gt;0),AD43-AC43,(IFERROR(VLOOKUP($B32,#REF!,4,FALSE),"")/30))</f>
        <v>#VALUE!</v>
      </c>
      <c r="AE44" s="37" t="e">
        <f>IF(AND(AE43&lt;&gt;0,AD43&lt;&gt;0),AE43-AD43,(IFERROR(VLOOKUP($B32,#REF!,4,FALSE),"")/30))</f>
        <v>#VALUE!</v>
      </c>
      <c r="AF44" s="37">
        <f>IF(AND(AF43&lt;&gt;0,AE43&lt;&gt;0),AF43-AE43,(IFERROR(VLOOKUP($B32,#REF!,4,FALSE),"")/30))</f>
        <v>10.457999999999856</v>
      </c>
      <c r="AG44" s="37">
        <f>IF(AND(AG43&lt;&gt;0,AF43&lt;&gt;0),AG43-AF43,(IFERROR(VLOOKUP($B32,#REF!,4,FALSE),"")/30))</f>
        <v>62.745000000000118</v>
      </c>
      <c r="AH44" s="37">
        <f>IF(AND(AH43&lt;&gt;0,AG43&lt;&gt;0),AH43-AG43,(IFERROR(VLOOKUP($B32,#REF!,4,FALSE),"")/30))</f>
        <v>12.700000000000273</v>
      </c>
      <c r="AI44" s="37" t="e">
        <f>IF(AND(AI43&lt;&gt;0,AH43&lt;&gt;0),AI43-AH43,(IFERROR(VLOOKUP($B32,#REF!,4,FALSE),"")/30))</f>
        <v>#VALUE!</v>
      </c>
      <c r="AJ44" s="37" t="e">
        <f>IF(AND(AJ43&lt;&gt;0,AI43&lt;&gt;0),AJ43-AI43,(IFERROR(VLOOKUP($B32,#REF!,4,FALSE),"")/30))</f>
        <v>#VALUE!</v>
      </c>
      <c r="AK44" s="37" t="e">
        <f>IF(AND(AK43&lt;&gt;0,AJ43&lt;&gt;0),AK43-AJ43,(IFERROR(VLOOKUP($B32,#REF!,4,FALSE),"")/30))</f>
        <v>#VALUE!</v>
      </c>
      <c r="AL44" s="37" t="e">
        <f>IF(AND(AL43&lt;&gt;0,AK43&lt;&gt;0),AL43-AK43,(IFERROR(VLOOKUP($B32,#REF!,4,FALSE),"")/30))</f>
        <v>#VALUE!</v>
      </c>
      <c r="AM44" s="37">
        <f>IF(AND(AM43&lt;&gt;0,AL43&lt;&gt;0),AM43-AL43,(IFERROR(VLOOKUP($B32,#REF!,5,FALSE),"")/30))</f>
        <v>156.86999999999989</v>
      </c>
      <c r="AN44" s="37">
        <f>IF(AND(AN43&lt;&gt;0,AM43&lt;&gt;0),AN43-AM43,(IFERROR(VLOOKUP($B32,#REF!,5,FALSE),"")/30))</f>
        <v>-2383.6770000000001</v>
      </c>
      <c r="AO44" s="37">
        <f>IF(AND(AO43&lt;&gt;0,AN43&lt;&gt;0),AO43-AN43,(IFERROR(VLOOKUP($B32,#REF!,5,FALSE),"")/30))</f>
        <v>459.40499999999992</v>
      </c>
      <c r="AP44" s="37">
        <f>IF(AND(AP43&lt;&gt;0,AO43&lt;&gt;0),AP43-AO43,(IFERROR(VLOOKUP($B32,#REF!,5,FALSE),"")/30))</f>
        <v>221.85900000000004</v>
      </c>
      <c r="AQ44" s="37" t="e">
        <f>IF(AND(AQ43&lt;&gt;0,AP43&lt;&gt;0),AQ43-AP43,(IFERROR(VLOOKUP($B32,#REF!,5,FALSE),"")/30))</f>
        <v>#VALUE!</v>
      </c>
      <c r="AR44" s="37" t="e">
        <f>IF(AND(AR43&lt;&gt;0,AQ43&lt;&gt;0),AR43-AQ43,(IFERROR(VLOOKUP($B32,#REF!,5,FALSE),"")/30))</f>
        <v>#VALUE!</v>
      </c>
      <c r="AS44" s="37" t="e">
        <f>IF(AND(AS43&lt;&gt;0,AR43&lt;&gt;0),AS43-AR43,(IFERROR(VLOOKUP($B32,#REF!,5,FALSE),"")/30))</f>
        <v>#VALUE!</v>
      </c>
      <c r="AT44" s="37" t="e">
        <f>IF(AND(AT43&lt;&gt;0,AS43&lt;&gt;0),AT43-AS43,(IFERROR(VLOOKUP($B32,#REF!,5,FALSE),"")/30))</f>
        <v>#VALUE!</v>
      </c>
      <c r="AU44" s="37">
        <f>IF(AND(AU43&lt;&gt;0,AT43&lt;&gt;0),AU43-AT43,(IFERROR(VLOOKUP($B32,#REF!,5,FALSE),"")/30))</f>
        <v>746.99600000000009</v>
      </c>
      <c r="AV44" s="37">
        <f>IF(AND(AV43&lt;&gt;0,AU43&lt;&gt;0),AV43-AU43,(IFERROR(VLOOKUP($B32,#REF!,5,FALSE),"")/30))</f>
        <v>82.169999999999618</v>
      </c>
      <c r="AW44" s="37">
        <f>IF(AND(AW43&lt;&gt;0,AV43&lt;&gt;0),AW43-AV43,(IFERROR(VLOOKUP($B32,#REF!,5,FALSE),"")/30))</f>
        <v>101.59200000000055</v>
      </c>
      <c r="AX44" s="37" t="e">
        <f>IF(AND(AX43&lt;&gt;0,AW43&lt;&gt;0),AX43-AW43,(IFERROR(VLOOKUP($B32,#REF!,5,FALSE),"")/30))</f>
        <v>#VALUE!</v>
      </c>
      <c r="AY44" s="37" t="e">
        <f>IF(AND(AY43&lt;&gt;0,AX43&lt;&gt;0),AY43-AX43,(IFERROR(VLOOKUP($B32,#REF!,5,FALSE),"")/30))</f>
        <v>#VALUE!</v>
      </c>
      <c r="AZ44" s="37" t="e">
        <f>IF(AND(AZ43&lt;&gt;0,AY43&lt;&gt;0),AZ43-AY43,(IFERROR(VLOOKUP($B32,#REF!,5,FALSE),"")/30))</f>
        <v>#VALUE!</v>
      </c>
      <c r="BA44" s="37">
        <f>IF(AND(BA43&lt;&gt;0,AZ43&lt;&gt;0),BA43-AZ43,(IFERROR(VLOOKUP($B32,#REF!,5,FALSE),"")/30))</f>
        <v>171.80999999999995</v>
      </c>
      <c r="BB44" s="37">
        <f>IF(AND(BB43&lt;&gt;0,BA43&lt;&gt;0),BB43-BA43,(IFERROR(VLOOKUP($B32,#REF!,5,FALSE),"")/30))</f>
        <v>102.33899999999994</v>
      </c>
      <c r="BC44" s="37">
        <f>IF(AND(BC43&lt;&gt;0,BB43&lt;&gt;0),BC43-BB43,(IFERROR(VLOOKUP($B32,#REF!,5,FALSE),"")/30))</f>
        <v>169.57799999999997</v>
      </c>
      <c r="BD44" s="37">
        <f>IF(AND(BD43&lt;&gt;0,BC43&lt;&gt;0),BD43-BC43,(IFERROR(VLOOKUP($B32,#REF!,5,FALSE),"")/30))</f>
        <v>103.83300000000008</v>
      </c>
      <c r="BE44" s="37" t="e">
        <f>IF(AND(BE43&lt;&gt;0,BD43&lt;&gt;0),BE43-BD43,(IFERROR(VLOOKUP($B32,#REF!,5,FALSE),"")/30))</f>
        <v>#VALUE!</v>
      </c>
      <c r="BF44" s="37" t="e">
        <f>IF(AND(BF43&lt;&gt;0,BE43&lt;&gt;0),BF43-BE43,(IFERROR(VLOOKUP($B32,#REF!,5,FALSE),"")/30))</f>
        <v>#VALUE!</v>
      </c>
      <c r="BG44" s="37" t="e">
        <f>IF(AND(BG43&lt;&gt;0,BF43&lt;&gt;0),BG43-BF43,(IFERROR(VLOOKUP($B32,#REF!,5,FALSE),"")/30))</f>
        <v>#VALUE!</v>
      </c>
      <c r="BH44" s="37">
        <f>IF(AND(BH43&lt;&gt;0,BG43&lt;&gt;0),BH43-BG43,(IFERROR(VLOOKUP($B32,#REF!,5,FALSE),"")/30))</f>
        <v>19.422000000000025</v>
      </c>
      <c r="BI44" s="37">
        <f>IF(AND(BI43&lt;&gt;0,BH43&lt;&gt;0),BI43-BH43,(IFERROR(VLOOKUP($B32,#REF!,5,FALSE),"")/30))</f>
        <v>22.409999999999854</v>
      </c>
      <c r="BJ44" s="37">
        <f>IF(AND(BJ43&lt;&gt;0,BI43&lt;&gt;0),BJ43-BI43,(IFERROR(VLOOKUP($B32,#REF!,5,FALSE),"")/30))</f>
        <v>11.205000000000382</v>
      </c>
      <c r="BK44" s="37">
        <f>IF(AND(BK43&lt;&gt;0,BJ43&lt;&gt;0),BK43-BJ43,(IFERROR(VLOOKUP($B32,#REF!,5,FALSE),"")/30))</f>
        <v>162.84299999999894</v>
      </c>
      <c r="BL44" s="37" t="e">
        <f>IF(AND(BL43&lt;&gt;0,BK43&lt;&gt;0),BL43-BK43,(IFERROR(VLOOKUP($B32,#REF!,5,FALSE),"")/30))</f>
        <v>#VALUE!</v>
      </c>
      <c r="BM44" s="37" t="e">
        <f>IF(AND(BM43&lt;&gt;0,BL43&lt;&gt;0),BM43-BL43,(IFERROR(VLOOKUP($B32,#REF!,5,FALSE),"")/30))</f>
        <v>#VALUE!</v>
      </c>
      <c r="BN44" s="37" t="e">
        <f>IF(AND(BN43&lt;&gt;0,BM43&lt;&gt;0),BN43-BM43,(IFERROR(VLOOKUP($B32,#REF!,5,FALSE),"")/30))</f>
        <v>#VALUE!</v>
      </c>
      <c r="BO44" s="37">
        <f>IF(AND(BO43&lt;&gt;0,BN43&lt;&gt;0),BO43-BN43,(IFERROR(VLOOKUP($B32,#REF!,6,FALSE),"")/30))</f>
        <v>79.182000000000244</v>
      </c>
      <c r="BP44" s="37">
        <f>IF(AND(BP43&lt;&gt;0,BO43&lt;&gt;0),BP43-BO43,(IFERROR(VLOOKUP($B32,#REF!,6,FALSE),"")/30))</f>
        <v>-3242.7280000000001</v>
      </c>
      <c r="BQ44" s="37">
        <f>IF(AND(BQ43&lt;&gt;0,BP43&lt;&gt;0),BQ43-BP43,(IFERROR(VLOOKUP($B32,#REF!,6,FALSE),"")/30))</f>
        <v>26.145000000000003</v>
      </c>
      <c r="BR44" s="37">
        <f>IF(AND(BR43&lt;&gt;0,BQ43&lt;&gt;0),BR43-BQ43,(IFERROR(VLOOKUP($B32,#REF!,6,FALSE),"")/30))</f>
        <v>46.314</v>
      </c>
      <c r="BS44" s="37" t="e">
        <f>IF(AND(BS43&lt;&gt;0,BR43&lt;&gt;0),BS43-BR43,(IFERROR(VLOOKUP($B32,#REF!,6,FALSE),"")/30))</f>
        <v>#VALUE!</v>
      </c>
      <c r="BT44" s="37" t="e">
        <f>IF(AND(BT43&lt;&gt;0,BS43&lt;&gt;0),BT43-BS43,(IFERROR(VLOOKUP($B32,#REF!,6,FALSE),"")/30))</f>
        <v>#VALUE!</v>
      </c>
      <c r="BU44" s="37" t="e">
        <f>IF(AND(BU43&lt;&gt;0,BT43&lt;&gt;0),BU43-BT43,(IFERROR(VLOOKUP($B32,#REF!,6,FALSE),"")/30))</f>
        <v>#VALUE!</v>
      </c>
      <c r="BV44" s="37">
        <f>IF(AND(BV43&lt;&gt;0,BU43&lt;&gt;0),BV43-BU43,(IFERROR(VLOOKUP($B32,#REF!,6,FALSE),"")/30))</f>
        <v>83.663999999999987</v>
      </c>
      <c r="BW44" s="37">
        <f>IF(AND(BW43&lt;&gt;0,BV43&lt;&gt;0),BW43-BV43,(IFERROR(VLOOKUP($B32,#REF!,6,FALSE),"")/30))</f>
        <v>44.072999999999979</v>
      </c>
      <c r="BX44" s="37">
        <f>IF(AND(BX43&lt;&gt;0,BW43&lt;&gt;0),BX43-BW43,(IFERROR(VLOOKUP($B32,#REF!,6,FALSE),"")/30))</f>
        <v>88.897000000000048</v>
      </c>
      <c r="BY44" s="37">
        <f>IF(AND(BY43&lt;&gt;0,BX43&lt;&gt;0),BY43-BX43,(IFERROR(VLOOKUP($B32,#REF!,6,FALSE),"")/30))</f>
        <v>146.40899999999999</v>
      </c>
      <c r="BZ44" s="37" t="e">
        <f>IF(AND(BZ43&lt;&gt;0,BY43&lt;&gt;0),BZ43-BY43,(IFERROR(VLOOKUP($B32,#REF!,6,FALSE),"")/30))</f>
        <v>#VALUE!</v>
      </c>
      <c r="CA44" s="37" t="e">
        <f>IF(AND(CA43&lt;&gt;0,BZ43&lt;&gt;0),CA43-BZ43,(IFERROR(VLOOKUP($B32,#REF!,6,FALSE),"")/30))</f>
        <v>#VALUE!</v>
      </c>
      <c r="CB44" s="37" t="e">
        <f>IF(AND(CB43&lt;&gt;0,CA43&lt;&gt;0),CB43-CA43,(IFERROR(VLOOKUP($B32,#REF!,6,FALSE),"")/30))</f>
        <v>#VALUE!</v>
      </c>
      <c r="CC44" s="37">
        <f>IF(AND(CC43&lt;&gt;0,CB43&lt;&gt;0),CC43-CB43,(IFERROR(VLOOKUP($B32,#REF!,6,FALSE),"")/30))</f>
        <v>50.048999999999978</v>
      </c>
      <c r="CD44" s="37">
        <f>IF(AND(CD43&lt;&gt;0,CC43&lt;&gt;0),CD43-CC43,(IFERROR(VLOOKUP($B32,#REF!,6,FALSE),"")/30))</f>
        <v>96.362999999999943</v>
      </c>
      <c r="CE44" s="37">
        <f>IF(AND(CE43&lt;&gt;0,CD43&lt;&gt;0),CE43-CD43,(IFERROR(VLOOKUP($B32,#REF!,6,FALSE),"")/30))</f>
        <v>202.43700000000001</v>
      </c>
      <c r="CF44" s="37">
        <f>IF(AND(CF43&lt;&gt;0,CE43&lt;&gt;0),CF43-CE43,(IFERROR(VLOOKUP($B32,#REF!,6,FALSE),"")/30))</f>
        <v>32.121000000000095</v>
      </c>
      <c r="CG44" s="37" t="e">
        <f>IF(AND(CG43&lt;&gt;0,CF43&lt;&gt;0),CG43-CF43,(IFERROR(VLOOKUP($B32,#REF!,6,FALSE),"")/30))</f>
        <v>#VALUE!</v>
      </c>
      <c r="CH44" s="37" t="e">
        <f>IF(AND(CH43&lt;&gt;0,CG43&lt;&gt;0),CH43-CG43,(IFERROR(VLOOKUP($B32,#REF!,6,FALSE),"")/30))</f>
        <v>#VALUE!</v>
      </c>
      <c r="CI44" s="37" t="e">
        <f>IF(AND(CI43&lt;&gt;0,CH43&lt;&gt;0),CI43-CH43,(IFERROR(VLOOKUP($B32,#REF!,6,FALSE),"")/30))</f>
        <v>#VALUE!</v>
      </c>
      <c r="CJ44" s="37">
        <f>IF(AND(CJ43&lt;&gt;0,CI43&lt;&gt;0),CJ43-CI43,(IFERROR(VLOOKUP($B32,#REF!,6,FALSE),"")/30))</f>
        <v>3.7350000000001273</v>
      </c>
      <c r="CK44" s="37">
        <f>IF(AND(CK43&lt;&gt;0,CJ43&lt;&gt;0),CK43-CJ43,(IFERROR(VLOOKUP($B32,#REF!,6,FALSE),"")/30))</f>
        <v>242.02799999999979</v>
      </c>
      <c r="CL44" s="37">
        <f>IF(AND(CL43&lt;&gt;0,CK43&lt;&gt;0),CL43-CK43,(IFERROR(VLOOKUP($B32,#REF!,6,FALSE),"")/30))</f>
        <v>15.686999999999898</v>
      </c>
      <c r="CM44" s="37" t="e">
        <f>IF(AND(CM43&lt;&gt;0,CL43&lt;&gt;0),CM43-CL43,(IFERROR(VLOOKUP($B32,#REF!,6,FALSE),"")/30))</f>
        <v>#VALUE!</v>
      </c>
      <c r="CN44" s="37" t="e">
        <f>IF(AND(CN43&lt;&gt;0,CM43&lt;&gt;0),CN43-CM43,(IFERROR(VLOOKUP($B32,#REF!,6,FALSE),"")/30))</f>
        <v>#VALUE!</v>
      </c>
      <c r="CO44" s="37" t="e">
        <f>IF(AND(CO43&lt;&gt;0,CN43&lt;&gt;0),CO43-CN43,(IFERROR(VLOOKUP($B32,#REF!,6,FALSE),"")/30))</f>
        <v>#VALUE!</v>
      </c>
      <c r="CP44" s="37" t="e">
        <f>IF(AND(CP43&lt;&gt;0,CO43&lt;&gt;0),CP43-CO43,(IFERROR(VLOOKUP($B32,#REF!,6,FALSE),"")/30))</f>
        <v>#VALUE!</v>
      </c>
      <c r="CQ44" s="37" t="e">
        <f>IF(AND(CQ43&lt;&gt;0,CP43&lt;&gt;0),CQ43-CP43,(IFERROR(VLOOKUP($B32,#REF!,6,FALSE),"")/30))</f>
        <v>#VALUE!</v>
      </c>
      <c r="CR44" s="37" t="e">
        <f>IF(AND(CR43&lt;&gt;0,CQ43&lt;&gt;0),CR43-CQ43,(IFERROR(VLOOKUP($B32,#REF!,6,FALSE),"")/30))</f>
        <v>#VALUE!</v>
      </c>
      <c r="CS44" s="37" t="e">
        <f>IF(AND(CS43&lt;&gt;0,CR43&lt;&gt;0),CS43-CR43,(IFERROR(VLOOKUP($B32,#REF!,6,FALSE),"")/30))</f>
        <v>#VALUE!</v>
      </c>
      <c r="CT44" s="37" t="e">
        <f>IF(AND(CT43&lt;&gt;0,CS43&lt;&gt;0),CT43-CS43,(IFERROR(VLOOKUP($B32,#REF!,7,FALSE),"")/30))</f>
        <v>#VALUE!</v>
      </c>
      <c r="CU44" s="37" t="e">
        <f>IF(AND(CU43&lt;&gt;0,CT43&lt;&gt;0),CU43-CT43,(IFERROR(VLOOKUP($B32,#REF!,7,FALSE),"")/30))</f>
        <v>#VALUE!</v>
      </c>
      <c r="CV44" s="37" t="e">
        <f>IF(AND(CV43&lt;&gt;0,CU43&lt;&gt;0),CV43-CU43,(IFERROR(VLOOKUP($B32,#REF!,7,FALSE),"")/30))</f>
        <v>#VALUE!</v>
      </c>
      <c r="CW44" s="37" t="e">
        <f>IF(AND(CW43&lt;&gt;0,CV43&lt;&gt;0),CW43-CV43,(IFERROR(VLOOKUP($B32,#REF!,7,FALSE),"")/30))</f>
        <v>#VALUE!</v>
      </c>
      <c r="CX44" s="37" t="e">
        <f>IF(AND(CX43&lt;&gt;0,CW43&lt;&gt;0),CX43-CW43,(IFERROR(VLOOKUP($B32,#REF!,7,FALSE),"")/30))</f>
        <v>#VALUE!</v>
      </c>
      <c r="CY44" s="37" t="e">
        <f>IF(AND(CY43&lt;&gt;0,CX43&lt;&gt;0),CY43-CX43,(IFERROR(VLOOKUP($B32,#REF!,7,FALSE),"")/30))</f>
        <v>#VALUE!</v>
      </c>
      <c r="CZ44" s="37" t="e">
        <f>IF(AND(CZ43&lt;&gt;0,CY43&lt;&gt;0),CZ43-CY43,(IFERROR(VLOOKUP($B32,#REF!,7,FALSE),"")/30))</f>
        <v>#VALUE!</v>
      </c>
      <c r="DA44" s="37" t="e">
        <f>IF(AND(DA43&lt;&gt;0,CZ43&lt;&gt;0),DA43-CZ43,(IFERROR(VLOOKUP($B32,#REF!,7,FALSE),"")/30))</f>
        <v>#VALUE!</v>
      </c>
      <c r="DB44" s="37" t="e">
        <f>IF(AND(DB43&lt;&gt;0,DA43&lt;&gt;0),DB43-DA43,(IFERROR(VLOOKUP($B32,#REF!,7,FALSE),"")/30))</f>
        <v>#VALUE!</v>
      </c>
      <c r="DC44" s="37" t="e">
        <f>IF(AND(DC43&lt;&gt;0,DB43&lt;&gt;0),DC43-DB43,(IFERROR(VLOOKUP($B32,#REF!,7,FALSE),"")/30))</f>
        <v>#VALUE!</v>
      </c>
      <c r="DD44" s="37" t="e">
        <f>IF(AND(DD43&lt;&gt;0,DC43&lt;&gt;0),DD43-DC43,(IFERROR(VLOOKUP($B32,#REF!,7,FALSE),"")/30))</f>
        <v>#VALUE!</v>
      </c>
      <c r="DE44" s="37" t="e">
        <f>IF(AND(DE43&lt;&gt;0,DD43&lt;&gt;0),DE43-DD43,(IFERROR(VLOOKUP($B32,#REF!,7,FALSE),"")/30))</f>
        <v>#VALUE!</v>
      </c>
      <c r="DF44" s="37" t="e">
        <f>IF(AND(DF43&lt;&gt;0,DE43&lt;&gt;0),DF43-DE43,(IFERROR(VLOOKUP($B32,#REF!,7,FALSE),"")/30))</f>
        <v>#VALUE!</v>
      </c>
      <c r="DG44" s="37" t="e">
        <f>IF(AND(DG43&lt;&gt;0,DF43&lt;&gt;0),DG43-DF43,(IFERROR(VLOOKUP($B32,#REF!,7,FALSE),"")/30))</f>
        <v>#VALUE!</v>
      </c>
      <c r="DH44" s="37" t="e">
        <f>IF(AND(DH43&lt;&gt;0,DG43&lt;&gt;0),DH43-DG43,(IFERROR(VLOOKUP($B32,#REF!,7,FALSE),"")/30))</f>
        <v>#VALUE!</v>
      </c>
      <c r="DI44" s="37" t="e">
        <f>IF(AND(DI43&lt;&gt;0,DH43&lt;&gt;0),DI43-DH43,(IFERROR(VLOOKUP($B32,#REF!,7,FALSE),"")/30))</f>
        <v>#VALUE!</v>
      </c>
      <c r="DJ44" s="37" t="e">
        <f>IF(AND(DJ43&lt;&gt;0,DI43&lt;&gt;0),DJ43-DI43,(IFERROR(VLOOKUP($B32,#REF!,7,FALSE),"")/30))</f>
        <v>#VALUE!</v>
      </c>
      <c r="DK44" s="37" t="e">
        <f>IF(AND(DK43&lt;&gt;0,DJ43&lt;&gt;0),DK43-DJ43,(IFERROR(VLOOKUP($B32,#REF!,7,FALSE),"")/30))</f>
        <v>#VALUE!</v>
      </c>
      <c r="DL44" s="37" t="e">
        <f>IF(AND(DL43&lt;&gt;0,DK43&lt;&gt;0),DL43-DK43,(IFERROR(VLOOKUP($B32,#REF!,7,FALSE),"")/30))</f>
        <v>#VALUE!</v>
      </c>
      <c r="DM44" s="37" t="e">
        <f>IF(AND(DM43&lt;&gt;0,DL43&lt;&gt;0),DM43-DL43,(IFERROR(VLOOKUP($B32,#REF!,7,FALSE),"")/30))</f>
        <v>#VALUE!</v>
      </c>
      <c r="DN44" s="37" t="e">
        <f>IF(AND(DN43&lt;&gt;0,DM43&lt;&gt;0),DN43-DM43,(IFERROR(VLOOKUP($B32,#REF!,7,FALSE),"")/30))</f>
        <v>#VALUE!</v>
      </c>
      <c r="DO44" s="37" t="e">
        <f>IF(AND(DO43&lt;&gt;0,DN43&lt;&gt;0),DO43-DN43,(IFERROR(VLOOKUP($B32,#REF!,7,FALSE),"")/30))</f>
        <v>#VALUE!</v>
      </c>
      <c r="DP44" s="37" t="e">
        <f>IF(AND(DP43&lt;&gt;0,DO43&lt;&gt;0),DP43-DO43,(IFERROR(VLOOKUP($B32,#REF!,7,FALSE),"")/30))</f>
        <v>#VALUE!</v>
      </c>
      <c r="DQ44" s="37" t="e">
        <f>IF(AND(DQ43&lt;&gt;0,DP43&lt;&gt;0),DQ43-DP43,(IFERROR(VLOOKUP($B32,#REF!,7,FALSE),"")/30))</f>
        <v>#VALUE!</v>
      </c>
      <c r="DR44" s="37" t="e">
        <f>IF(AND(DR43&lt;&gt;0,DQ43&lt;&gt;0),DR43-DQ43,(IFERROR(VLOOKUP($B32,#REF!,7,FALSE),"")/30))</f>
        <v>#VALUE!</v>
      </c>
      <c r="DS44" s="37" t="e">
        <f>IF(AND(DS43&lt;&gt;0,DR43&lt;&gt;0),DS43-DR43,(IFERROR(VLOOKUP($B32,#REF!,7,FALSE),"")/30))</f>
        <v>#VALUE!</v>
      </c>
      <c r="DT44" s="37" t="e">
        <f>IF(AND(DT43&lt;&gt;0,DS43&lt;&gt;0),DT43-DS43,(IFERROR(VLOOKUP($B32,#REF!,7,FALSE),"")/30))</f>
        <v>#VALUE!</v>
      </c>
      <c r="DU44" s="37" t="e">
        <f>IF(AND(DU43&lt;&gt;0,DT43&lt;&gt;0),DU43-DT43,(IFERROR(VLOOKUP($B32,#REF!,7,FALSE),"")/30))</f>
        <v>#VALUE!</v>
      </c>
      <c r="DV44" s="37" t="e">
        <f>IF(AND(DV43&lt;&gt;0,DU43&lt;&gt;0),DV43-DU43,(IFERROR(VLOOKUP($B32,#REF!,7,FALSE),"")/30))</f>
        <v>#VALUE!</v>
      </c>
      <c r="DW44" s="37" t="e">
        <f>IF(AND(DW43&lt;&gt;0,DV43&lt;&gt;0),DW43-DV43,(IFERROR(VLOOKUP($B32,#REF!,7,FALSE),"")/30))</f>
        <v>#VALUE!</v>
      </c>
      <c r="DX44" s="37" t="e">
        <f>IF(AND(DX43&lt;&gt;0,DW43&lt;&gt;0),DX43-DW43,(IFERROR(VLOOKUP($B32,#REF!,8,FALSE),"")/30))</f>
        <v>#VALUE!</v>
      </c>
      <c r="DY44" s="37" t="e">
        <f>IF(AND(DY43&lt;&gt;0,DX43&lt;&gt;0),DY43-DX43,(IFERROR(VLOOKUP($B32,#REF!,8,FALSE),"")/30))</f>
        <v>#VALUE!</v>
      </c>
      <c r="DZ44" s="37" t="e">
        <f>IF(AND(DZ43&lt;&gt;0,DY43&lt;&gt;0),DZ43-DY43,(IFERROR(VLOOKUP($B32,#REF!,8,FALSE),"")/30))</f>
        <v>#VALUE!</v>
      </c>
      <c r="EA44" s="37" t="e">
        <f>IF(AND(EA43&lt;&gt;0,DZ43&lt;&gt;0),EA43-DZ43,(IFERROR(VLOOKUP($B32,#REF!,8,FALSE),"")/30))</f>
        <v>#VALUE!</v>
      </c>
      <c r="EB44" s="37" t="e">
        <f>IF(AND(EB43&lt;&gt;0,EA43&lt;&gt;0),EB43-EA43,(IFERROR(VLOOKUP($B32,#REF!,8,FALSE),"")/30))</f>
        <v>#VALUE!</v>
      </c>
      <c r="EC44" s="37" t="e">
        <f>IF(AND(EC43&lt;&gt;0,EB43&lt;&gt;0),EC43-EB43,(IFERROR(VLOOKUP($B32,#REF!,8,FALSE),"")/30))</f>
        <v>#VALUE!</v>
      </c>
      <c r="ED44" s="37" t="e">
        <f>IF(AND(ED43&lt;&gt;0,EC43&lt;&gt;0),ED43-EC43,(IFERROR(VLOOKUP($B32,#REF!,8,FALSE),"")/30))</f>
        <v>#VALUE!</v>
      </c>
      <c r="EE44" s="37" t="e">
        <f>IF(AND(EE43&lt;&gt;0,ED43&lt;&gt;0),EE43-ED43,(IFERROR(VLOOKUP($B32,#REF!,8,FALSE),"")/30))</f>
        <v>#VALUE!</v>
      </c>
      <c r="EF44" s="37" t="e">
        <f>IF(AND(EF43&lt;&gt;0,EE43&lt;&gt;0),EF43-EE43,(IFERROR(VLOOKUP($B32,#REF!,8,FALSE),"")/30))</f>
        <v>#VALUE!</v>
      </c>
      <c r="EG44" s="37" t="e">
        <f>IF(AND(EG43&lt;&gt;0,EF43&lt;&gt;0),EG43-EF43,(IFERROR(VLOOKUP($B32,#REF!,8,FALSE),"")/30))</f>
        <v>#VALUE!</v>
      </c>
      <c r="EH44" s="37" t="e">
        <f>IF(AND(EH43&lt;&gt;0,EG43&lt;&gt;0),EH43-EG43,(IFERROR(VLOOKUP($B32,#REF!,8,FALSE),"")/30))</f>
        <v>#VALUE!</v>
      </c>
      <c r="EI44" s="37" t="e">
        <f>IF(AND(EI43&lt;&gt;0,EH43&lt;&gt;0),EI43-EH43,(IFERROR(VLOOKUP($B32,#REF!,8,FALSE),"")/30))</f>
        <v>#VALUE!</v>
      </c>
      <c r="EJ44" s="37" t="e">
        <f>IF(AND(EJ43&lt;&gt;0,EI43&lt;&gt;0),EJ43-EI43,(IFERROR(VLOOKUP($B32,#REF!,8,FALSE),"")/30))</f>
        <v>#VALUE!</v>
      </c>
      <c r="EK44" s="37" t="e">
        <f>IF(AND(EK43&lt;&gt;0,EJ43&lt;&gt;0),EK43-EJ43,(IFERROR(VLOOKUP($B32,#REF!,8,FALSE),"")/30))</f>
        <v>#VALUE!</v>
      </c>
      <c r="EL44" s="37" t="e">
        <f>IF(AND(EL43&lt;&gt;0,EK43&lt;&gt;0),EL43-EK43,(IFERROR(VLOOKUP($B32,#REF!,8,FALSE),"")/30))</f>
        <v>#VALUE!</v>
      </c>
      <c r="EM44" s="37" t="e">
        <f>IF(AND(EM43&lt;&gt;0,EL43&lt;&gt;0),EM43-EL43,(IFERROR(VLOOKUP($B32,#REF!,8,FALSE),"")/30))</f>
        <v>#VALUE!</v>
      </c>
      <c r="EN44" s="37" t="e">
        <f>IF(AND(EN43&lt;&gt;0,EM43&lt;&gt;0),EN43-EM43,(IFERROR(VLOOKUP($B32,#REF!,8,FALSE),"")/30))</f>
        <v>#VALUE!</v>
      </c>
      <c r="EO44" s="37" t="e">
        <f>IF(AND(EO43&lt;&gt;0,EN43&lt;&gt;0),EO43-EN43,(IFERROR(VLOOKUP($B32,#REF!,8,FALSE),"")/30))</f>
        <v>#VALUE!</v>
      </c>
      <c r="EP44" s="37" t="e">
        <f>IF(AND(EP43&lt;&gt;0,EO43&lt;&gt;0),EP43-EO43,(IFERROR(VLOOKUP($B32,#REF!,8,FALSE),"")/30))</f>
        <v>#VALUE!</v>
      </c>
      <c r="EQ44" s="37" t="e">
        <f>IF(AND(EQ43&lt;&gt;0,EP43&lt;&gt;0),EQ43-EP43,(IFERROR(VLOOKUP($B32,#REF!,8,FALSE),"")/30))</f>
        <v>#VALUE!</v>
      </c>
      <c r="ER44" s="37" t="e">
        <f>IF(AND(ER43&lt;&gt;0,EQ43&lt;&gt;0),ER43-EQ43,(IFERROR(VLOOKUP($B32,#REF!,8,FALSE),"")/30))</f>
        <v>#VALUE!</v>
      </c>
      <c r="ES44" s="37" t="e">
        <f>IF(AND(ES43&lt;&gt;0,ER43&lt;&gt;0),ES43-ER43,(IFERROR(VLOOKUP($B32,#REF!,8,FALSE),"")/30))</f>
        <v>#VALUE!</v>
      </c>
      <c r="ET44" s="37" t="e">
        <f>IF(AND(ET43&lt;&gt;0,ES43&lt;&gt;0),ET43-ES43,(IFERROR(VLOOKUP($B32,#REF!,8,FALSE),"")/30))</f>
        <v>#VALUE!</v>
      </c>
      <c r="EU44" s="37" t="e">
        <f>IF(AND(EU43&lt;&gt;0,ET43&lt;&gt;0),EU43-ET43,(IFERROR(VLOOKUP($B32,#REF!,8,FALSE),"")/30))</f>
        <v>#VALUE!</v>
      </c>
      <c r="EV44" s="37" t="e">
        <f>IF(AND(EV43&lt;&gt;0,EU43&lt;&gt;0),EV43-EU43,(IFERROR(VLOOKUP($B32,#REF!,8,FALSE),"")/30))</f>
        <v>#VALUE!</v>
      </c>
      <c r="EW44" s="37" t="e">
        <f>IF(AND(EW43&lt;&gt;0,EV43&lt;&gt;0),EW43-EV43,(IFERROR(VLOOKUP($B32,#REF!,8,FALSE),"")/30))</f>
        <v>#VALUE!</v>
      </c>
      <c r="EX44" s="37" t="e">
        <f>IF(AND(EX43&lt;&gt;0,EW43&lt;&gt;0),EX43-EW43,(IFERROR(VLOOKUP($B32,#REF!,8,FALSE),"")/30))</f>
        <v>#VALUE!</v>
      </c>
      <c r="EY44" s="37" t="e">
        <f>IF(AND(EY43&lt;&gt;0,EX43&lt;&gt;0),EY43-EX43,(IFERROR(VLOOKUP($B32,#REF!,8,FALSE),"")/30))</f>
        <v>#VALUE!</v>
      </c>
      <c r="EZ44" s="37" t="e">
        <f>IF(AND(EZ43&lt;&gt;0,EY43&lt;&gt;0),EZ43-EY43,(IFERROR(VLOOKUP($B32,#REF!,8,FALSE),"")/30))</f>
        <v>#VALUE!</v>
      </c>
      <c r="FA44" s="37" t="e">
        <f>IF(AND(FA43&lt;&gt;0,EZ43&lt;&gt;0),FA43-EZ43,(IFERROR(VLOOKUP($B32,#REF!,8,FALSE),"")/30))</f>
        <v>#VALUE!</v>
      </c>
      <c r="FB44" s="37" t="e">
        <f>IF(AND(FB43&lt;&gt;0,FA43&lt;&gt;0),FB43-FA43,(IFERROR(VLOOKUP($B32,#REF!,8,FALSE),"")/30))</f>
        <v>#VALUE!</v>
      </c>
      <c r="FC44" s="37" t="e">
        <f>IF(AND(FC43&lt;&gt;0,FB43&lt;&gt;0),FC43-FB43,(IFERROR(VLOOKUP($B32,#REF!,9,FALSE),"")/30))</f>
        <v>#VALUE!</v>
      </c>
      <c r="FD44" s="37" t="e">
        <f>IF(AND(FD43&lt;&gt;0,FC43&lt;&gt;0),FD43-FC43,(IFERROR(VLOOKUP($B32,#REF!,9,FALSE),"")/30))</f>
        <v>#VALUE!</v>
      </c>
      <c r="FE44" s="37" t="e">
        <f>IF(AND(FE43&lt;&gt;0,FD43&lt;&gt;0),FE43-FD43,(IFERROR(VLOOKUP($B32,#REF!,9,FALSE),"")/30))</f>
        <v>#VALUE!</v>
      </c>
      <c r="FF44" s="37" t="e">
        <f>IF(AND(FF43&lt;&gt;0,FE43&lt;&gt;0),FF43-FE43,(IFERROR(VLOOKUP($B32,#REF!,9,FALSE),"")/30))</f>
        <v>#VALUE!</v>
      </c>
      <c r="FG44" s="37" t="e">
        <f>IF(AND(FG43&lt;&gt;0,FF43&lt;&gt;0),FG43-FF43,(IFERROR(VLOOKUP($B32,#REF!,9,FALSE),"")/30))</f>
        <v>#VALUE!</v>
      </c>
      <c r="FH44" s="37" t="e">
        <f>IF(AND(FH43&lt;&gt;0,FG43&lt;&gt;0),FH43-FG43,(IFERROR(VLOOKUP($B32,#REF!,9,FALSE),"")/30))</f>
        <v>#VALUE!</v>
      </c>
      <c r="FI44" s="37" t="e">
        <f>IF(AND(FI43&lt;&gt;0,FH43&lt;&gt;0),FI43-FH43,(IFERROR(VLOOKUP($B32,#REF!,9,FALSE),"")/30))</f>
        <v>#VALUE!</v>
      </c>
      <c r="FJ44" s="37" t="e">
        <f>IF(AND(FJ43&lt;&gt;0,FI43&lt;&gt;0),FJ43-FI43,(IFERROR(VLOOKUP($B32,#REF!,9,FALSE),"")/30))</f>
        <v>#VALUE!</v>
      </c>
      <c r="FK44" s="37" t="e">
        <f>IF(AND(FK43&lt;&gt;0,FJ43&lt;&gt;0),FK43-FJ43,(IFERROR(VLOOKUP($B32,#REF!,9,FALSE),"")/30))</f>
        <v>#VALUE!</v>
      </c>
      <c r="FL44" s="37" t="e">
        <f>IF(AND(FL43&lt;&gt;0,FK43&lt;&gt;0),FL43-FK43,(IFERROR(VLOOKUP($B32,#REF!,9,FALSE),"")/30))</f>
        <v>#VALUE!</v>
      </c>
      <c r="FM44" s="37" t="e">
        <f>IF(AND(FM43&lt;&gt;0,FL43&lt;&gt;0),FM43-FL43,(IFERROR(VLOOKUP($B32,#REF!,9,FALSE),"")/30))</f>
        <v>#VALUE!</v>
      </c>
      <c r="FN44" s="37" t="e">
        <f>IF(AND(FN43&lt;&gt;0,FM43&lt;&gt;0),FN43-FM43,(IFERROR(VLOOKUP($B32,#REF!,9,FALSE),"")/30))</f>
        <v>#VALUE!</v>
      </c>
      <c r="FO44" s="37" t="e">
        <f>IF(AND(FO43&lt;&gt;0,FN43&lt;&gt;0),FO43-FN43,(IFERROR(VLOOKUP($B32,#REF!,9,FALSE),"")/30))</f>
        <v>#VALUE!</v>
      </c>
      <c r="FP44" s="37" t="e">
        <f>IF(AND(FP43&lt;&gt;0,FO43&lt;&gt;0),FP43-FO43,(IFERROR(VLOOKUP($B32,#REF!,9,FALSE),"")/30))</f>
        <v>#VALUE!</v>
      </c>
      <c r="FQ44" s="37" t="e">
        <f>IF(AND(FQ43&lt;&gt;0,FP43&lt;&gt;0),FQ43-FP43,(IFERROR(VLOOKUP($B32,#REF!,9,FALSE),"")/30))</f>
        <v>#VALUE!</v>
      </c>
      <c r="FR44" s="37" t="e">
        <f>IF(AND(FR43&lt;&gt;0,FQ43&lt;&gt;0),FR43-FQ43,(IFERROR(VLOOKUP($B32,#REF!,9,FALSE),"")/30))</f>
        <v>#VALUE!</v>
      </c>
      <c r="FS44" s="37" t="e">
        <f>IF(AND(FS43&lt;&gt;0,FR43&lt;&gt;0),FS43-FR43,(IFERROR(VLOOKUP($B32,#REF!,9,FALSE),"")/30))</f>
        <v>#VALUE!</v>
      </c>
      <c r="FT44" s="37" t="e">
        <f>IF(AND(FT43&lt;&gt;0,FS43&lt;&gt;0),FT43-FS43,(IFERROR(VLOOKUP($B32,#REF!,9,FALSE),"")/30))</f>
        <v>#VALUE!</v>
      </c>
      <c r="FU44" s="37" t="e">
        <f>IF(AND(FU43&lt;&gt;0,FT43&lt;&gt;0),FU43-FT43,(IFERROR(VLOOKUP($B32,#REF!,9,FALSE),"")/30))</f>
        <v>#VALUE!</v>
      </c>
      <c r="FV44" s="37" t="e">
        <f>IF(AND(FV43&lt;&gt;0,FU43&lt;&gt;0),FV43-FU43,(IFERROR(VLOOKUP($B32,#REF!,9,FALSE),"")/30))</f>
        <v>#VALUE!</v>
      </c>
      <c r="FW44" s="37" t="e">
        <f>IF(AND(FW43&lt;&gt;0,FV43&lt;&gt;0),FW43-FV43,(IFERROR(VLOOKUP($B32,#REF!,9,FALSE),"")/30))</f>
        <v>#VALUE!</v>
      </c>
      <c r="FX44" s="37" t="e">
        <f>IF(AND(FX43&lt;&gt;0,FW43&lt;&gt;0),FX43-FW43,(IFERROR(VLOOKUP($B32,#REF!,9,FALSE),"")/30))</f>
        <v>#VALUE!</v>
      </c>
      <c r="FY44" s="37" t="e">
        <f>IF(AND(FY43&lt;&gt;0,FX43&lt;&gt;0),FY43-FX43,(IFERROR(VLOOKUP($B32,#REF!,9,FALSE),"")/30))</f>
        <v>#VALUE!</v>
      </c>
      <c r="FZ44" s="37" t="e">
        <f>IF(AND(FZ43&lt;&gt;0,FY43&lt;&gt;0),FZ43-FY43,(IFERROR(VLOOKUP($B32,#REF!,9,FALSE),"")/30))</f>
        <v>#VALUE!</v>
      </c>
      <c r="GA44" s="37" t="e">
        <f>IF(AND(GA43&lt;&gt;0,FZ43&lt;&gt;0),GA43-FZ43,(IFERROR(VLOOKUP($B32,#REF!,9,FALSE),"")/30))</f>
        <v>#VALUE!</v>
      </c>
      <c r="GB44" s="37" t="e">
        <f>IF(AND(GB43&lt;&gt;0,GA43&lt;&gt;0),GB43-GA43,(IFERROR(VLOOKUP($B32,#REF!,9,FALSE),"")/30))</f>
        <v>#VALUE!</v>
      </c>
      <c r="GC44" s="37" t="e">
        <f>IF(AND(GC43&lt;&gt;0,GB43&lt;&gt;0),GC43-GB43,(IFERROR(VLOOKUP($B32,#REF!,9,FALSE),"")/30))</f>
        <v>#VALUE!</v>
      </c>
      <c r="GD44" s="37" t="e">
        <f>IF(AND(GD43&lt;&gt;0,GC43&lt;&gt;0),GD43-GC43,(IFERROR(VLOOKUP($B32,#REF!,9,FALSE),"")/30))</f>
        <v>#VALUE!</v>
      </c>
      <c r="GE44" s="37" t="e">
        <f>IF(AND(GE43&lt;&gt;0,GD43&lt;&gt;0),GE43-GD43,(IFERROR(VLOOKUP($B32,#REF!,9,FALSE),"")/30))</f>
        <v>#VALUE!</v>
      </c>
      <c r="GF44" s="37" t="e">
        <f>IF(AND(GF43&lt;&gt;0,GE43&lt;&gt;0),GF43-GE43,(IFERROR(VLOOKUP($B32,#REF!,9,FALSE),"")/30))</f>
        <v>#VALUE!</v>
      </c>
      <c r="GG44" s="37" t="e">
        <f>IF(AND(GG43&lt;&gt;0,GF43&lt;&gt;0),GG43-GF43,(IFERROR(VLOOKUP($B32,#REF!,10,FALSE),"")/30))</f>
        <v>#VALUE!</v>
      </c>
      <c r="GH44" s="37" t="e">
        <f>IF(AND(GH43&lt;&gt;0,GG43&lt;&gt;0),GH43-GG43,(IFERROR(VLOOKUP($B32,#REF!,10,FALSE),"")/30))</f>
        <v>#VALUE!</v>
      </c>
      <c r="GI44" s="37" t="e">
        <f>IF(AND(GI43&lt;&gt;0,GH43&lt;&gt;0),GI43-GH43,(IFERROR(VLOOKUP($B32,#REF!,10,FALSE),"")/30))</f>
        <v>#VALUE!</v>
      </c>
      <c r="GJ44" s="37" t="e">
        <f>IF(AND(GJ43&lt;&gt;0,GI43&lt;&gt;0),GJ43-GI43,(IFERROR(VLOOKUP($B32,#REF!,10,FALSE),"")/30))</f>
        <v>#VALUE!</v>
      </c>
      <c r="GK44" s="37" t="e">
        <f>IF(AND(GK43&lt;&gt;0,GJ43&lt;&gt;0),GK43-GJ43,(IFERROR(VLOOKUP($B32,#REF!,10,FALSE),"")/30))</f>
        <v>#VALUE!</v>
      </c>
      <c r="GL44" s="37" t="e">
        <f>IF(AND(GL43&lt;&gt;0,GK43&lt;&gt;0),GL43-GK43,(IFERROR(VLOOKUP($B32,#REF!,10,FALSE),"")/30))</f>
        <v>#VALUE!</v>
      </c>
      <c r="GM44" s="37" t="e">
        <f>IF(AND(GM43&lt;&gt;0,GL43&lt;&gt;0),GM43-GL43,(IFERROR(VLOOKUP($B32,#REF!,10,FALSE),"")/30))</f>
        <v>#VALUE!</v>
      </c>
      <c r="GN44" s="37" t="e">
        <f>IF(AND(GN43&lt;&gt;0,GM43&lt;&gt;0),GN43-GM43,(IFERROR(VLOOKUP($B32,#REF!,10,FALSE),"")/30))</f>
        <v>#VALUE!</v>
      </c>
      <c r="GO44" s="37" t="e">
        <f>IF(AND(GO43&lt;&gt;0,GN43&lt;&gt;0),GO43-GN43,(IFERROR(VLOOKUP($B32,#REF!,10,FALSE),"")/30))</f>
        <v>#VALUE!</v>
      </c>
      <c r="GP44" s="37" t="e">
        <f>IF(AND(GP43&lt;&gt;0,GO43&lt;&gt;0),GP43-GO43,(IFERROR(VLOOKUP($B32,#REF!,10,FALSE),"")/30))</f>
        <v>#VALUE!</v>
      </c>
      <c r="GQ44" s="37" t="e">
        <f>IF(AND(GQ43&lt;&gt;0,GP43&lt;&gt;0),GQ43-GP43,(IFERROR(VLOOKUP($B32,#REF!,10,FALSE),"")/30))</f>
        <v>#VALUE!</v>
      </c>
      <c r="GR44" s="37" t="e">
        <f>IF(AND(GR43&lt;&gt;0,GQ43&lt;&gt;0),GR43-GQ43,(IFERROR(VLOOKUP($B32,#REF!,10,FALSE),"")/30))</f>
        <v>#VALUE!</v>
      </c>
      <c r="GS44" s="37" t="e">
        <f>IF(AND(GS43&lt;&gt;0,GR43&lt;&gt;0),GS43-GR43,(IFERROR(VLOOKUP($B32,#REF!,10,FALSE),"")/30))</f>
        <v>#VALUE!</v>
      </c>
      <c r="GT44" s="37" t="e">
        <f>IF(AND(GT43&lt;&gt;0,GS43&lt;&gt;0),GT43-GS43,(IFERROR(VLOOKUP($B32,#REF!,10,FALSE),"")/30))</f>
        <v>#VALUE!</v>
      </c>
      <c r="GU44" s="37" t="e">
        <f>IF(AND(GU43&lt;&gt;0,GT43&lt;&gt;0),GU43-GT43,(IFERROR(VLOOKUP($B32,#REF!,10,FALSE),"")/30))</f>
        <v>#VALUE!</v>
      </c>
      <c r="GV44" s="37" t="e">
        <f>IF(AND(GV43&lt;&gt;0,GU43&lt;&gt;0),GV43-GU43,(IFERROR(VLOOKUP($B32,#REF!,10,FALSE),"")/30))</f>
        <v>#VALUE!</v>
      </c>
      <c r="GW44" s="37" t="e">
        <f>IF(AND(GW43&lt;&gt;0,GV43&lt;&gt;0),GW43-GV43,(IFERROR(VLOOKUP($B32,#REF!,10,FALSE),"")/30))</f>
        <v>#VALUE!</v>
      </c>
      <c r="GX44" s="37" t="e">
        <f>IF(AND(GX43&lt;&gt;0,GW43&lt;&gt;0),GX43-GW43,(IFERROR(VLOOKUP($B32,#REF!,10,FALSE),"")/30))</f>
        <v>#VALUE!</v>
      </c>
      <c r="GY44" s="37" t="e">
        <f>IF(AND(GY43&lt;&gt;0,GX43&lt;&gt;0),GY43-GX43,(IFERROR(VLOOKUP($B32,#REF!,10,FALSE),"")/30))</f>
        <v>#VALUE!</v>
      </c>
      <c r="GZ44" s="37" t="e">
        <f>IF(AND(GZ43&lt;&gt;0,GY43&lt;&gt;0),GZ43-GY43,(IFERROR(VLOOKUP($B32,#REF!,10,FALSE),"")/30))</f>
        <v>#VALUE!</v>
      </c>
      <c r="HA44" s="37" t="e">
        <f>IF(AND(HA43&lt;&gt;0,GZ43&lt;&gt;0),HA43-GZ43,(IFERROR(VLOOKUP($B32,#REF!,10,FALSE),"")/30))</f>
        <v>#VALUE!</v>
      </c>
      <c r="HB44" s="37" t="e">
        <f>IF(AND(HB43&lt;&gt;0,HA43&lt;&gt;0),HB43-HA43,(IFERROR(VLOOKUP($B32,#REF!,10,FALSE),"")/30))</f>
        <v>#VALUE!</v>
      </c>
      <c r="HC44" s="37" t="e">
        <f>IF(AND(HC43&lt;&gt;0,HB43&lt;&gt;0),HC43-HB43,(IFERROR(VLOOKUP($B32,#REF!,10,FALSE),"")/30))</f>
        <v>#VALUE!</v>
      </c>
      <c r="HD44" s="37" t="e">
        <f>IF(AND(HD43&lt;&gt;0,HC43&lt;&gt;0),HD43-HC43,(IFERROR(VLOOKUP($B32,#REF!,10,FALSE),"")/30))</f>
        <v>#VALUE!</v>
      </c>
      <c r="HE44" s="37" t="e">
        <f>IF(AND(HE43&lt;&gt;0,HD43&lt;&gt;0),HE43-HD43,(IFERROR(VLOOKUP($B32,#REF!,10,FALSE),"")/30))</f>
        <v>#VALUE!</v>
      </c>
      <c r="HF44" s="37" t="e">
        <f>IF(AND(HF43&lt;&gt;0,HE43&lt;&gt;0),HF43-HE43,(IFERROR(VLOOKUP($B32,#REF!,10,FALSE),"")/30))</f>
        <v>#VALUE!</v>
      </c>
      <c r="HG44" s="37" t="e">
        <f>IF(AND(HG43&lt;&gt;0,HF43&lt;&gt;0),HG43-HF43,(IFERROR(VLOOKUP($B32,#REF!,10,FALSE),"")/30))</f>
        <v>#VALUE!</v>
      </c>
      <c r="HH44" s="37" t="e">
        <f>IF(AND(HH43&lt;&gt;0,HG43&lt;&gt;0),HH43-HG43,(IFERROR(VLOOKUP($B32,#REF!,10,FALSE),"")/30))</f>
        <v>#VALUE!</v>
      </c>
      <c r="HI44" s="37" t="e">
        <f>IF(AND(HI43&lt;&gt;0,HH43&lt;&gt;0),HI43-HH43,(IFERROR(VLOOKUP($B32,#REF!,10,FALSE),"")/30))</f>
        <v>#VALUE!</v>
      </c>
      <c r="HJ44" s="37" t="e">
        <f>IF(AND(HJ43&lt;&gt;0,HI43&lt;&gt;0),HJ43-HI43,(IFERROR(VLOOKUP($B32,#REF!,10,FALSE),"")/30))</f>
        <v>#VALUE!</v>
      </c>
      <c r="HK44" s="37" t="e">
        <f>IF(AND(HK43&lt;&gt;0,HJ43&lt;&gt;0),HK43-HJ43,(IFERROR(VLOOKUP($B32,#REF!,10,FALSE),"")/30))</f>
        <v>#VALUE!</v>
      </c>
      <c r="HL44" s="37" t="e">
        <f>IF(AND(HL43&lt;&gt;0,HK43&lt;&gt;0),HL43-HK43,(IFERROR(VLOOKUP($B32,#REF!,11,FALSE),"")/30))</f>
        <v>#VALUE!</v>
      </c>
      <c r="HM44" s="37" t="e">
        <f>IF(AND(HM43&lt;&gt;0,HL43&lt;&gt;0),HM43-HL43,(IFERROR(VLOOKUP($B32,#REF!,11,FALSE),"")/30))</f>
        <v>#VALUE!</v>
      </c>
      <c r="HN44" s="37" t="e">
        <f>IF(AND(HN43&lt;&gt;0,HM43&lt;&gt;0),HN43-HM43,(IFERROR(VLOOKUP($B32,#REF!,11,FALSE),"")/30))</f>
        <v>#VALUE!</v>
      </c>
      <c r="HO44" s="37" t="e">
        <f>IF(AND(HO43&lt;&gt;0,HN43&lt;&gt;0),HO43-HN43,(IFERROR(VLOOKUP($B32,#REF!,11,FALSE),"")/30))</f>
        <v>#VALUE!</v>
      </c>
      <c r="HP44" s="37" t="e">
        <f>IF(AND(HP43&lt;&gt;0,HO43&lt;&gt;0),HP43-HO43,(IFERROR(VLOOKUP($B32,#REF!,11,FALSE),"")/30))</f>
        <v>#VALUE!</v>
      </c>
      <c r="HQ44" s="37" t="e">
        <f>IF(AND(HQ43&lt;&gt;0,HP43&lt;&gt;0),HQ43-HP43,(IFERROR(VLOOKUP($B32,#REF!,11,FALSE),"")/30))</f>
        <v>#VALUE!</v>
      </c>
      <c r="HR44" s="37" t="e">
        <f>IF(AND(HR43&lt;&gt;0,HQ43&lt;&gt;0),HR43-HQ43,(IFERROR(VLOOKUP($B32,#REF!,11,FALSE),"")/30))</f>
        <v>#VALUE!</v>
      </c>
      <c r="HS44" s="37" t="e">
        <f>IF(AND(HS43&lt;&gt;0,HR43&lt;&gt;0),HS43-HR43,(IFERROR(VLOOKUP($B32,#REF!,11,FALSE),"")/30))</f>
        <v>#VALUE!</v>
      </c>
      <c r="HT44" s="37" t="e">
        <f>IF(AND(HT43&lt;&gt;0,HS43&lt;&gt;0),HT43-HS43,(IFERROR(VLOOKUP($B32,#REF!,11,FALSE),"")/30))</f>
        <v>#VALUE!</v>
      </c>
      <c r="HU44" s="37" t="e">
        <f>IF(AND(HU43&lt;&gt;0,HT43&lt;&gt;0),HU43-HT43,(IFERROR(VLOOKUP($B32,#REF!,11,FALSE),"")/30))</f>
        <v>#VALUE!</v>
      </c>
      <c r="HV44" s="37" t="e">
        <f>IF(AND(HV43&lt;&gt;0,HU43&lt;&gt;0),HV43-HU43,(IFERROR(VLOOKUP($B32,#REF!,11,FALSE),"")/30))</f>
        <v>#VALUE!</v>
      </c>
      <c r="HW44" s="37" t="e">
        <f>IF(AND(HW43&lt;&gt;0,HV43&lt;&gt;0),HW43-HV43,(IFERROR(VLOOKUP($B32,#REF!,11,FALSE),"")/30))</f>
        <v>#VALUE!</v>
      </c>
      <c r="HX44" s="37" t="e">
        <f>IF(AND(HX43&lt;&gt;0,HW43&lt;&gt;0),HX43-HW43,(IFERROR(VLOOKUP($B32,#REF!,11,FALSE),"")/30))</f>
        <v>#VALUE!</v>
      </c>
      <c r="HY44" s="37" t="e">
        <f>IF(AND(HY43&lt;&gt;0,HX43&lt;&gt;0),HY43-HX43,(IFERROR(VLOOKUP($B32,#REF!,11,FALSE),"")/30))</f>
        <v>#VALUE!</v>
      </c>
      <c r="HZ44" s="37" t="e">
        <f>IF(AND(HZ43&lt;&gt;0,HY43&lt;&gt;0),HZ43-HY43,(IFERROR(VLOOKUP($B32,#REF!,11,FALSE),"")/30))</f>
        <v>#VALUE!</v>
      </c>
      <c r="IA44" s="37" t="e">
        <f>IF(AND(IA43&lt;&gt;0,HZ43&lt;&gt;0),IA43-HZ43,(IFERROR(VLOOKUP($B32,#REF!,11,FALSE),"")/30))</f>
        <v>#VALUE!</v>
      </c>
      <c r="IB44" s="37" t="e">
        <f>IF(AND(IB43&lt;&gt;0,IA43&lt;&gt;0),IB43-IA43,(IFERROR(VLOOKUP($B32,#REF!,11,FALSE),"")/30))</f>
        <v>#VALUE!</v>
      </c>
      <c r="IC44" s="37" t="e">
        <f>IF(AND(IC43&lt;&gt;0,IB43&lt;&gt;0),IC43-IB43,(IFERROR(VLOOKUP($B32,#REF!,11,FALSE),"")/30))</f>
        <v>#VALUE!</v>
      </c>
      <c r="ID44" s="37" t="e">
        <f>IF(AND(ID43&lt;&gt;0,IC43&lt;&gt;0),ID43-IC43,(IFERROR(VLOOKUP($B32,#REF!,11,FALSE),"")/30))</f>
        <v>#VALUE!</v>
      </c>
      <c r="IE44" s="37" t="e">
        <f>IF(AND(IE43&lt;&gt;0,ID43&lt;&gt;0),IE43-ID43,(IFERROR(VLOOKUP($B32,#REF!,11,FALSE),"")/30))</f>
        <v>#VALUE!</v>
      </c>
      <c r="IF44" s="37" t="e">
        <f>IF(AND(IF43&lt;&gt;0,IE43&lt;&gt;0),IF43-IE43,(IFERROR(VLOOKUP($B32,#REF!,11,FALSE),"")/30))</f>
        <v>#VALUE!</v>
      </c>
      <c r="IG44" s="37" t="e">
        <f>IF(AND(IG43&lt;&gt;0,IF43&lt;&gt;0),IG43-IF43,(IFERROR(VLOOKUP($B32,#REF!,11,FALSE),"")/30))</f>
        <v>#VALUE!</v>
      </c>
      <c r="IH44" s="37" t="e">
        <f>IF(AND(IH43&lt;&gt;0,IG43&lt;&gt;0),IH43-IG43,(IFERROR(VLOOKUP($B32,#REF!,11,FALSE),"")/30))</f>
        <v>#VALUE!</v>
      </c>
      <c r="II44" s="37" t="e">
        <f>IF(AND(II43&lt;&gt;0,IH43&lt;&gt;0),II43-IH43,(IFERROR(VLOOKUP($B32,#REF!,11,FALSE),"")/30))</f>
        <v>#VALUE!</v>
      </c>
      <c r="IJ44" s="37" t="e">
        <f>IF(AND(IJ43&lt;&gt;0,II43&lt;&gt;0),IJ43-II43,(IFERROR(VLOOKUP($B32,#REF!,11,FALSE),"")/30))</f>
        <v>#VALUE!</v>
      </c>
      <c r="IK44" s="37" t="e">
        <f>IF(AND(IK43&lt;&gt;0,IJ43&lt;&gt;0),IK43-IJ43,(IFERROR(VLOOKUP($B32,#REF!,11,FALSE),"")/30))</f>
        <v>#VALUE!</v>
      </c>
      <c r="IL44" s="37" t="e">
        <f>IF(AND(IL43&lt;&gt;0,IK43&lt;&gt;0),IL43-IK43,(IFERROR(VLOOKUP($B32,#REF!,11,FALSE),"")/30))</f>
        <v>#VALUE!</v>
      </c>
      <c r="IM44" s="37" t="e">
        <f>IF(AND(IM43&lt;&gt;0,IL43&lt;&gt;0),IM43-IL43,(IFERROR(VLOOKUP($B32,#REF!,11,FALSE),"")/30))</f>
        <v>#VALUE!</v>
      </c>
      <c r="IN44" s="37" t="e">
        <f>IF(AND(IN43&lt;&gt;0,IM43&lt;&gt;0),IN43-IM43,(IFERROR(VLOOKUP($B32,#REF!,11,FALSE),"")/30))</f>
        <v>#VALUE!</v>
      </c>
      <c r="IO44" s="37" t="e">
        <f>IF(AND(IO43&lt;&gt;0,IN43&lt;&gt;0),IO43-IN43,(IFERROR(VLOOKUP($B32,#REF!,11,FALSE),"")/30))</f>
        <v>#VALUE!</v>
      </c>
      <c r="IP44" s="37" t="e">
        <f>IF(AND(IP43&lt;&gt;0,IO43&lt;&gt;0),IP43-IO43,(IFERROR(VLOOKUP($B32,#REF!,11,FALSE),"")/30))</f>
        <v>#VALUE!</v>
      </c>
      <c r="IQ44" s="37" t="e">
        <f>IF(AND(IQ43&lt;&gt;0,IP43&lt;&gt;0),IQ43-IP43,(IFERROR(VLOOKUP($B32,#REF!,12,FALSE),"")/30))</f>
        <v>#VALUE!</v>
      </c>
      <c r="IR44" s="37" t="e">
        <f>IF(AND(IR43&lt;&gt;0,IQ43&lt;&gt;0),IR43-IQ43,(IFERROR(VLOOKUP($B32,#REF!,12,FALSE),"")/30))</f>
        <v>#VALUE!</v>
      </c>
      <c r="IS44" s="37" t="e">
        <f>IF(AND(IS43&lt;&gt;0,IR43&lt;&gt;0),IS43-IR43,(IFERROR(VLOOKUP($B32,#REF!,12,FALSE),"")/30))</f>
        <v>#VALUE!</v>
      </c>
      <c r="IT44" s="37" t="e">
        <f>IF(AND(IT43&lt;&gt;0,IS43&lt;&gt;0),IT43-IS43,(IFERROR(VLOOKUP($B32,#REF!,12,FALSE),"")/30))</f>
        <v>#VALUE!</v>
      </c>
      <c r="IU44" s="37" t="e">
        <f>IF(AND(IU43&lt;&gt;0,IT43&lt;&gt;0),IU43-IT43,(IFERROR(VLOOKUP($B32,#REF!,12,FALSE),"")/30))</f>
        <v>#VALUE!</v>
      </c>
      <c r="IV44" s="37" t="e">
        <f>IF(AND(IV43&lt;&gt;0,IU43&lt;&gt;0),IV43-IU43,(IFERROR(VLOOKUP($B32,#REF!,12,FALSE),"")/30))</f>
        <v>#VALUE!</v>
      </c>
      <c r="IW44" s="37" t="e">
        <f>IF(AND(IW43&lt;&gt;0,IV43&lt;&gt;0),IW43-IV43,(IFERROR(VLOOKUP($B32,#REF!,12,FALSE),"")/30))</f>
        <v>#VALUE!</v>
      </c>
      <c r="IX44" s="37" t="e">
        <f>IF(AND(IX43&lt;&gt;0,IW43&lt;&gt;0),IX43-IW43,(IFERROR(VLOOKUP($B32,#REF!,12,FALSE),"")/30))</f>
        <v>#VALUE!</v>
      </c>
      <c r="IY44" s="37" t="e">
        <f>IF(AND(IY43&lt;&gt;0,IX43&lt;&gt;0),IY43-IX43,(IFERROR(VLOOKUP($B32,#REF!,12,FALSE),"")/30))</f>
        <v>#VALUE!</v>
      </c>
      <c r="IZ44" s="37" t="e">
        <f>IF(AND(IZ43&lt;&gt;0,IY43&lt;&gt;0),IZ43-IY43,(IFERROR(VLOOKUP($B32,#REF!,12,FALSE),"")/30))</f>
        <v>#VALUE!</v>
      </c>
      <c r="JA44" s="37" t="e">
        <f>IF(AND(JA43&lt;&gt;0,IZ43&lt;&gt;0),JA43-IZ43,(IFERROR(VLOOKUP($B32,#REF!,12,FALSE),"")/30))</f>
        <v>#VALUE!</v>
      </c>
      <c r="JB44" s="37" t="e">
        <f>IF(AND(JB43&lt;&gt;0,JA43&lt;&gt;0),JB43-JA43,(IFERROR(VLOOKUP($B32,#REF!,12,FALSE),"")/30))</f>
        <v>#VALUE!</v>
      </c>
      <c r="JC44" s="37" t="e">
        <f>IF(AND(JC43&lt;&gt;0,JB43&lt;&gt;0),JC43-JB43,(IFERROR(VLOOKUP($B32,#REF!,12,FALSE),"")/30))</f>
        <v>#VALUE!</v>
      </c>
      <c r="JD44" s="37" t="e">
        <f>IF(AND(JD43&lt;&gt;0,JC43&lt;&gt;0),JD43-JC43,(IFERROR(VLOOKUP($B32,#REF!,12,FALSE),"")/30))</f>
        <v>#VALUE!</v>
      </c>
      <c r="JE44" s="37" t="e">
        <f>IF(AND(JE43&lt;&gt;0,JD43&lt;&gt;0),JE43-JD43,(IFERROR(VLOOKUP($B32,#REF!,12,FALSE),"")/30))</f>
        <v>#VALUE!</v>
      </c>
      <c r="JF44" s="37" t="e">
        <f>IF(AND(JF43&lt;&gt;0,JE43&lt;&gt;0),JF43-JE43,(IFERROR(VLOOKUP($B32,#REF!,12,FALSE),"")/30))</f>
        <v>#VALUE!</v>
      </c>
      <c r="JG44" s="37" t="e">
        <f>IF(AND(JG43&lt;&gt;0,JF43&lt;&gt;0),JG43-JF43,(IFERROR(VLOOKUP($B32,#REF!,12,FALSE),"")/30))</f>
        <v>#VALUE!</v>
      </c>
      <c r="JH44" s="37" t="e">
        <f>IF(AND(JH43&lt;&gt;0,JG43&lt;&gt;0),JH43-JG43,(IFERROR(VLOOKUP($B32,#REF!,12,FALSE),"")/30))</f>
        <v>#VALUE!</v>
      </c>
      <c r="JI44" s="37" t="e">
        <f>IF(AND(JI43&lt;&gt;0,JH43&lt;&gt;0),JI43-JH43,(IFERROR(VLOOKUP($B32,#REF!,12,FALSE),"")/30))</f>
        <v>#VALUE!</v>
      </c>
      <c r="JJ44" s="37" t="e">
        <f>IF(AND(JJ43&lt;&gt;0,JI43&lt;&gt;0),JJ43-JI43,(IFERROR(VLOOKUP($B32,#REF!,12,FALSE),"")/30))</f>
        <v>#VALUE!</v>
      </c>
      <c r="JK44" s="37" t="e">
        <f>IF(AND(JK43&lt;&gt;0,JJ43&lt;&gt;0),JK43-JJ43,(IFERROR(VLOOKUP($B32,#REF!,12,FALSE),"")/30))</f>
        <v>#VALUE!</v>
      </c>
      <c r="JL44" s="37" t="e">
        <f>IF(AND(JL43&lt;&gt;0,JK43&lt;&gt;0),JL43-JK43,(IFERROR(VLOOKUP($B32,#REF!,12,FALSE),"")/30))</f>
        <v>#VALUE!</v>
      </c>
      <c r="JM44" s="37" t="e">
        <f>IF(AND(JM43&lt;&gt;0,JL43&lt;&gt;0),JM43-JL43,(IFERROR(VLOOKUP($B32,#REF!,12,FALSE),"")/30))</f>
        <v>#VALUE!</v>
      </c>
      <c r="JN44" s="37" t="e">
        <f>IF(AND(JN43&lt;&gt;0,JM43&lt;&gt;0),JN43-JM43,(IFERROR(VLOOKUP($B32,#REF!,12,FALSE),"")/30))</f>
        <v>#VALUE!</v>
      </c>
      <c r="JO44" s="37" t="e">
        <f>IF(AND(JO43&lt;&gt;0,JN43&lt;&gt;0),JO43-JN43,(IFERROR(VLOOKUP($B32,#REF!,12,FALSE),"")/30))</f>
        <v>#VALUE!</v>
      </c>
      <c r="JP44" s="37" t="e">
        <f>IF(AND(JP43&lt;&gt;0,JO43&lt;&gt;0),JP43-JO43,(IFERROR(VLOOKUP($B32,#REF!,12,FALSE),"")/30))</f>
        <v>#VALUE!</v>
      </c>
      <c r="JQ44" s="37" t="e">
        <f>IF(AND(JQ43&lt;&gt;0,JP43&lt;&gt;0),JQ43-JP43,(IFERROR(VLOOKUP($B32,#REF!,12,FALSE),"")/30))</f>
        <v>#VALUE!</v>
      </c>
      <c r="JR44" s="37" t="e">
        <f>IF(AND(JR43&lt;&gt;0,JQ43&lt;&gt;0),JR43-JQ43,(IFERROR(VLOOKUP($B32,#REF!,12,FALSE),"")/30))</f>
        <v>#VALUE!</v>
      </c>
      <c r="JS44" s="37" t="e">
        <f>IF(AND(JS43&lt;&gt;0,JR43&lt;&gt;0),JS43-JR43,(IFERROR(VLOOKUP($B32,#REF!,12,FALSE),"")/30))</f>
        <v>#VALUE!</v>
      </c>
      <c r="JT44" s="37" t="e">
        <f>IF(AND(JT43&lt;&gt;0,JS43&lt;&gt;0),JT43-JS43,(IFERROR(VLOOKUP($B32,#REF!,12,FALSE),"")/30))</f>
        <v>#VALUE!</v>
      </c>
      <c r="JU44" s="37" t="e">
        <f>IF(AND(JU43&lt;&gt;0,JT43&lt;&gt;0),JU43-JT43,(IFERROR(VLOOKUP($B32,#REF!,13,FALSE),"")/30))</f>
        <v>#VALUE!</v>
      </c>
      <c r="JV44" s="37" t="e">
        <f>IF(AND(JV43&lt;&gt;0,JU43&lt;&gt;0),JV43-JU43,(IFERROR(VLOOKUP($B32,#REF!,13,FALSE),"")/30))</f>
        <v>#VALUE!</v>
      </c>
      <c r="JW44" s="37" t="e">
        <f>IF(AND(JW43&lt;&gt;0,JV43&lt;&gt;0),JW43-JV43,(IFERROR(VLOOKUP($B32,#REF!,13,FALSE),"")/30))</f>
        <v>#VALUE!</v>
      </c>
      <c r="JX44" s="37" t="e">
        <f>IF(AND(JX43&lt;&gt;0,JW43&lt;&gt;0),JX43-JW43,(IFERROR(VLOOKUP($B32,#REF!,13,FALSE),"")/30))</f>
        <v>#VALUE!</v>
      </c>
      <c r="JY44" s="37" t="e">
        <f>IF(AND(JY43&lt;&gt;0,JX43&lt;&gt;0),JY43-JX43,(IFERROR(VLOOKUP($B32,#REF!,13,FALSE),"")/30))</f>
        <v>#VALUE!</v>
      </c>
      <c r="JZ44" s="37" t="e">
        <f>IF(AND(JZ43&lt;&gt;0,JY43&lt;&gt;0),JZ43-JY43,(IFERROR(VLOOKUP($B32,#REF!,13,FALSE),"")/30))</f>
        <v>#VALUE!</v>
      </c>
      <c r="KA44" s="37" t="e">
        <f>IF(AND(KA43&lt;&gt;0,JZ43&lt;&gt;0),KA43-JZ43,(IFERROR(VLOOKUP($B32,#REF!,13,FALSE),"")/30))</f>
        <v>#VALUE!</v>
      </c>
      <c r="KB44" s="37" t="e">
        <f>IF(AND(KB43&lt;&gt;0,KA43&lt;&gt;0),KB43-KA43,(IFERROR(VLOOKUP($B32,#REF!,13,FALSE),"")/30))</f>
        <v>#VALUE!</v>
      </c>
      <c r="KC44" s="37" t="e">
        <f>IF(AND(KC43&lt;&gt;0,KB43&lt;&gt;0),KC43-KB43,(IFERROR(VLOOKUP($B32,#REF!,13,FALSE),"")/30))</f>
        <v>#VALUE!</v>
      </c>
      <c r="KD44" s="37" t="e">
        <f>IF(AND(KD43&lt;&gt;0,KC43&lt;&gt;0),KD43-KC43,(IFERROR(VLOOKUP($B32,#REF!,13,FALSE),"")/30))</f>
        <v>#VALUE!</v>
      </c>
      <c r="KE44" s="37" t="e">
        <f>IF(AND(KE43&lt;&gt;0,KD43&lt;&gt;0),KE43-KD43,(IFERROR(VLOOKUP($B32,#REF!,13,FALSE),"")/30))</f>
        <v>#VALUE!</v>
      </c>
      <c r="KF44" s="37" t="e">
        <f>IF(AND(KF43&lt;&gt;0,KE43&lt;&gt;0),KF43-KE43,(IFERROR(VLOOKUP($B32,#REF!,13,FALSE),"")/30))</f>
        <v>#VALUE!</v>
      </c>
      <c r="KG44" s="37" t="e">
        <f>IF(AND(KG43&lt;&gt;0,KF43&lt;&gt;0),KG43-KF43,(IFERROR(VLOOKUP($B32,#REF!,13,FALSE),"")/30))</f>
        <v>#VALUE!</v>
      </c>
      <c r="KH44" s="37" t="e">
        <f>IF(AND(KH43&lt;&gt;0,KG43&lt;&gt;0),KH43-KG43,(IFERROR(VLOOKUP($B32,#REF!,13,FALSE),"")/30))</f>
        <v>#VALUE!</v>
      </c>
      <c r="KI44" s="37" t="e">
        <f>IF(AND(KI43&lt;&gt;0,KH43&lt;&gt;0),KI43-KH43,(IFERROR(VLOOKUP($B32,#REF!,13,FALSE),"")/30))</f>
        <v>#VALUE!</v>
      </c>
      <c r="KJ44" s="37" t="e">
        <f>IF(AND(KJ43&lt;&gt;0,KI43&lt;&gt;0),KJ43-KI43,(IFERROR(VLOOKUP($B32,#REF!,13,FALSE),"")/30))</f>
        <v>#VALUE!</v>
      </c>
      <c r="KK44" s="37" t="e">
        <f>IF(AND(KK43&lt;&gt;0,KJ43&lt;&gt;0),KK43-KJ43,(IFERROR(VLOOKUP($B32,#REF!,13,FALSE),"")/30))</f>
        <v>#VALUE!</v>
      </c>
      <c r="KL44" s="37" t="e">
        <f>IF(AND(KL43&lt;&gt;0,KK43&lt;&gt;0),KL43-KK43,(IFERROR(VLOOKUP($B32,#REF!,13,FALSE),"")/30))</f>
        <v>#VALUE!</v>
      </c>
      <c r="KM44" s="37" t="e">
        <f>IF(AND(KM43&lt;&gt;0,KL43&lt;&gt;0),KM43-KL43,(IFERROR(VLOOKUP($B32,#REF!,13,FALSE),"")/30))</f>
        <v>#VALUE!</v>
      </c>
      <c r="KN44" s="37" t="e">
        <f>IF(AND(KN43&lt;&gt;0,KM43&lt;&gt;0),KN43-KM43,(IFERROR(VLOOKUP($B32,#REF!,13,FALSE),"")/30))</f>
        <v>#VALUE!</v>
      </c>
      <c r="KO44" s="37" t="e">
        <f>IF(AND(KO43&lt;&gt;0,KN43&lt;&gt;0),KO43-KN43,(IFERROR(VLOOKUP($B32,#REF!,13,FALSE),"")/30))</f>
        <v>#VALUE!</v>
      </c>
      <c r="KP44" s="37" t="e">
        <f>IF(AND(KP43&lt;&gt;0,KO43&lt;&gt;0),KP43-KO43,(IFERROR(VLOOKUP($B32,#REF!,13,FALSE),"")/30))</f>
        <v>#VALUE!</v>
      </c>
      <c r="KQ44" s="37" t="e">
        <f>IF(AND(KQ43&lt;&gt;0,KP43&lt;&gt;0),KQ43-KP43,(IFERROR(VLOOKUP($B32,#REF!,13,FALSE),"")/30))</f>
        <v>#VALUE!</v>
      </c>
      <c r="KR44" s="37" t="e">
        <f>IF(AND(KR43&lt;&gt;0,KQ43&lt;&gt;0),KR43-KQ43,(IFERROR(VLOOKUP($B32,#REF!,13,FALSE),"")/30))</f>
        <v>#VALUE!</v>
      </c>
      <c r="KS44" s="37" t="e">
        <f>IF(AND(KS43&lt;&gt;0,KR43&lt;&gt;0),KS43-KR43,(IFERROR(VLOOKUP($B32,#REF!,13,FALSE),"")/30))</f>
        <v>#VALUE!</v>
      </c>
      <c r="KT44" s="37" t="e">
        <f>IF(AND(KT43&lt;&gt;0,KS43&lt;&gt;0),KT43-KS43,(IFERROR(VLOOKUP($B32,#REF!,13,FALSE),"")/30))</f>
        <v>#VALUE!</v>
      </c>
      <c r="KU44" s="37" t="e">
        <f>IF(AND(KU43&lt;&gt;0,KT43&lt;&gt;0),KU43-KT43,(IFERROR(VLOOKUP($B32,#REF!,13,FALSE),"")/30))</f>
        <v>#VALUE!</v>
      </c>
      <c r="KV44" s="37" t="e">
        <f>IF(AND(KV43&lt;&gt;0,KU43&lt;&gt;0),KV43-KU43,(IFERROR(VLOOKUP($B32,#REF!,13,FALSE),"")/30))</f>
        <v>#VALUE!</v>
      </c>
      <c r="KW44" s="37" t="e">
        <f>IF(AND(KW43&lt;&gt;0,KV43&lt;&gt;0),KW43-KV43,(IFERROR(VLOOKUP($B32,#REF!,13,FALSE),"")/30))</f>
        <v>#VALUE!</v>
      </c>
      <c r="KX44" s="37" t="e">
        <f>IF(AND(KX43&lt;&gt;0,KW43&lt;&gt;0),KX43-KW43,(IFERROR(VLOOKUP($B32,#REF!,13,FALSE),"")/30))</f>
        <v>#VALUE!</v>
      </c>
      <c r="KY44" s="37" t="e">
        <f>IF(AND(KY43&lt;&gt;0,KX43&lt;&gt;0),KY43-KX43,(IFERROR(VLOOKUP($B32,#REF!,13,FALSE),"")/30))</f>
        <v>#VALUE!</v>
      </c>
      <c r="KZ44" s="37" t="e">
        <f>IF(AND(KZ43&lt;&gt;0,KY43&lt;&gt;0),KZ43-KY43,(IFERROR(VLOOKUP($B32,#REF!,14,FALSE),"")/30))</f>
        <v>#VALUE!</v>
      </c>
      <c r="LA44" s="37" t="e">
        <f>IF(AND(LA43&lt;&gt;0,KZ43&lt;&gt;0),LA43-KZ43,(IFERROR(VLOOKUP($B32,#REF!,14,FALSE),"")/30))</f>
        <v>#VALUE!</v>
      </c>
      <c r="LB44" s="37" t="e">
        <f>IF(AND(LB43&lt;&gt;0,LA43&lt;&gt;0),LB43-LA43,(IFERROR(VLOOKUP($B32,#REF!,14,FALSE),"")/30))</f>
        <v>#VALUE!</v>
      </c>
      <c r="LC44" s="37" t="e">
        <f>IF(AND(LC43&lt;&gt;0,LB43&lt;&gt;0),LC43-LB43,(IFERROR(VLOOKUP($B32,#REF!,14,FALSE),"")/30))</f>
        <v>#VALUE!</v>
      </c>
      <c r="LD44" s="37" t="e">
        <f>IF(AND(LD43&lt;&gt;0,LC43&lt;&gt;0),LD43-LC43,(IFERROR(VLOOKUP($B32,#REF!,14,FALSE),"")/30))</f>
        <v>#VALUE!</v>
      </c>
      <c r="LE44" s="37" t="e">
        <f>IF(AND(LE43&lt;&gt;0,LD43&lt;&gt;0),LE43-LD43,(IFERROR(VLOOKUP($B32,#REF!,14,FALSE),"")/30))</f>
        <v>#VALUE!</v>
      </c>
      <c r="LF44" s="37" t="e">
        <f>IF(AND(LF43&lt;&gt;0,LE43&lt;&gt;0),LF43-LE43,(IFERROR(VLOOKUP($B32,#REF!,14,FALSE),"")/30))</f>
        <v>#VALUE!</v>
      </c>
      <c r="LG44" s="37" t="e">
        <f>IF(AND(LG43&lt;&gt;0,LF43&lt;&gt;0),LG43-LF43,(IFERROR(VLOOKUP($B32,#REF!,14,FALSE),"")/30))</f>
        <v>#VALUE!</v>
      </c>
      <c r="LH44" s="37" t="e">
        <f>IF(AND(LH43&lt;&gt;0,LG43&lt;&gt;0),LH43-LG43,(IFERROR(VLOOKUP($B32,#REF!,14,FALSE),"")/30))</f>
        <v>#VALUE!</v>
      </c>
      <c r="LI44" s="37" t="e">
        <f>IF(AND(LI43&lt;&gt;0,LH43&lt;&gt;0),LI43-LH43,(IFERROR(VLOOKUP($B32,#REF!,14,FALSE),"")/30))</f>
        <v>#VALUE!</v>
      </c>
      <c r="LJ44" s="37" t="e">
        <f>IF(AND(LJ43&lt;&gt;0,LI43&lt;&gt;0),LJ43-LI43,(IFERROR(VLOOKUP($B32,#REF!,14,FALSE),"")/30))</f>
        <v>#VALUE!</v>
      </c>
      <c r="LK44" s="37" t="e">
        <f>IF(AND(LK43&lt;&gt;0,LJ43&lt;&gt;0),LK43-LJ43,(IFERROR(VLOOKUP($B32,#REF!,14,FALSE),"")/30))</f>
        <v>#VALUE!</v>
      </c>
      <c r="LL44" s="37" t="e">
        <f>IF(AND(LL43&lt;&gt;0,LK43&lt;&gt;0),LL43-LK43,(IFERROR(VLOOKUP($B32,#REF!,14,FALSE),"")/30))</f>
        <v>#VALUE!</v>
      </c>
      <c r="LM44" s="37" t="e">
        <f>IF(AND(LM43&lt;&gt;0,LL43&lt;&gt;0),LM43-LL43,(IFERROR(VLOOKUP($B32,#REF!,14,FALSE),"")/30))</f>
        <v>#VALUE!</v>
      </c>
      <c r="LN44" s="37" t="e">
        <f>IF(AND(LN43&lt;&gt;0,LM43&lt;&gt;0),LN43-LM43,(IFERROR(VLOOKUP($B32,#REF!,14,FALSE),"")/30))</f>
        <v>#VALUE!</v>
      </c>
      <c r="LO44" s="37" t="e">
        <f>IF(AND(LO43&lt;&gt;0,LN43&lt;&gt;0),LO43-LN43,(IFERROR(VLOOKUP($B32,#REF!,14,FALSE),"")/30))</f>
        <v>#VALUE!</v>
      </c>
      <c r="LP44" s="37" t="e">
        <f>IF(AND(LP43&lt;&gt;0,LO43&lt;&gt;0),LP43-LO43,(IFERROR(VLOOKUP($B32,#REF!,14,FALSE),"")/30))</f>
        <v>#VALUE!</v>
      </c>
      <c r="LQ44" s="37" t="e">
        <f>IF(AND(LQ43&lt;&gt;0,LP43&lt;&gt;0),LQ43-LP43,(IFERROR(VLOOKUP($B32,#REF!,14,FALSE),"")/30))</f>
        <v>#VALUE!</v>
      </c>
      <c r="LR44" s="37" t="e">
        <f>IF(AND(LR43&lt;&gt;0,LQ43&lt;&gt;0),LR43-LQ43,(IFERROR(VLOOKUP($B32,#REF!,14,FALSE),"")/30))</f>
        <v>#VALUE!</v>
      </c>
      <c r="LS44" s="37" t="e">
        <f>IF(AND(LS43&lt;&gt;0,LR43&lt;&gt;0),LS43-LR43,(IFERROR(VLOOKUP($B32,#REF!,14,FALSE),"")/30))</f>
        <v>#VALUE!</v>
      </c>
      <c r="LT44" s="37" t="e">
        <f>IF(AND(LT43&lt;&gt;0,LS43&lt;&gt;0),LT43-LS43,(IFERROR(VLOOKUP($B32,#REF!,14,FALSE),"")/30))</f>
        <v>#VALUE!</v>
      </c>
      <c r="LU44" s="37" t="e">
        <f>IF(AND(LU43&lt;&gt;0,LT43&lt;&gt;0),LU43-LT43,(IFERROR(VLOOKUP($B32,#REF!,14,FALSE),"")/30))</f>
        <v>#VALUE!</v>
      </c>
      <c r="LV44" s="37" t="e">
        <f>IF(AND(LV43&lt;&gt;0,LU43&lt;&gt;0),LV43-LU43,(IFERROR(VLOOKUP($B32,#REF!,14,FALSE),"")/30))</f>
        <v>#VALUE!</v>
      </c>
      <c r="LW44" s="37" t="e">
        <f>IF(AND(LW43&lt;&gt;0,LV43&lt;&gt;0),LW43-LV43,(IFERROR(VLOOKUP($B32,#REF!,14,FALSE),"")/30))</f>
        <v>#VALUE!</v>
      </c>
      <c r="LX44" s="37" t="e">
        <f>IF(AND(LX43&lt;&gt;0,LW43&lt;&gt;0),LX43-LW43,(IFERROR(VLOOKUP($B32,#REF!,14,FALSE),"")/30))</f>
        <v>#VALUE!</v>
      </c>
      <c r="LY44" s="37" t="e">
        <f>IF(AND(LY43&lt;&gt;0,LX43&lt;&gt;0),LY43-LX43,(IFERROR(VLOOKUP($B32,#REF!,14,FALSE),"")/30))</f>
        <v>#VALUE!</v>
      </c>
      <c r="LZ44" s="37" t="e">
        <f>IF(AND(LZ43&lt;&gt;0,LY43&lt;&gt;0),LZ43-LY43,(IFERROR(VLOOKUP($B32,#REF!,14,FALSE),"")/30))</f>
        <v>#VALUE!</v>
      </c>
      <c r="MA44" s="37" t="e">
        <f>IF(AND(MA43&lt;&gt;0,LZ43&lt;&gt;0),MA43-LZ43,(IFERROR(VLOOKUP($B32,#REF!,14,FALSE),"")/30))</f>
        <v>#VALUE!</v>
      </c>
      <c r="MB44" s="37" t="e">
        <f>IF(AND(MB43&lt;&gt;0,MA43&lt;&gt;0),MB43-MA43,(IFERROR(VLOOKUP($B32,#REF!,14,FALSE),"")/30))</f>
        <v>#VALUE!</v>
      </c>
      <c r="MC44" s="37" t="e">
        <f>IF(AND(MC43&lt;&gt;0,MB43&lt;&gt;0),MC43-MB43,(IFERROR(VLOOKUP($B32,#REF!,14,FALSE),"")/30))</f>
        <v>#VALUE!</v>
      </c>
      <c r="MD44" s="37" t="e">
        <f>IF(AND(MD43&lt;&gt;0,MC43&lt;&gt;0),MD43-MC43,(IFERROR(VLOOKUP($B32,#REF!,15,FALSE),"")/30))</f>
        <v>#VALUE!</v>
      </c>
      <c r="ME44" s="37" t="e">
        <f>IF(AND(ME43&lt;&gt;0,MD43&lt;&gt;0),ME43-MD43,(IFERROR(VLOOKUP($B32,#REF!,15,FALSE),"")/30))</f>
        <v>#VALUE!</v>
      </c>
      <c r="MF44" s="37" t="e">
        <f>IF(AND(MF43&lt;&gt;0,ME43&lt;&gt;0),MF43-ME43,(IFERROR(VLOOKUP($B32,#REF!,15,FALSE),"")/30))</f>
        <v>#VALUE!</v>
      </c>
      <c r="MG44" s="37" t="e">
        <f>IF(AND(MG43&lt;&gt;0,MF43&lt;&gt;0),MG43-MF43,(IFERROR(VLOOKUP($B32,#REF!,15,FALSE),"")/30))</f>
        <v>#VALUE!</v>
      </c>
      <c r="MH44" s="37" t="e">
        <f>IF(AND(MH43&lt;&gt;0,MG43&lt;&gt;0),MH43-MG43,(IFERROR(VLOOKUP($B32,#REF!,15,FALSE),"")/30))</f>
        <v>#VALUE!</v>
      </c>
      <c r="MI44" s="37" t="e">
        <f>IF(AND(MI43&lt;&gt;0,MH43&lt;&gt;0),MI43-MH43,(IFERROR(VLOOKUP($B32,#REF!,15,FALSE),"")/30))</f>
        <v>#VALUE!</v>
      </c>
      <c r="MJ44" s="37" t="e">
        <f>IF(AND(MJ43&lt;&gt;0,MI43&lt;&gt;0),MJ43-MI43,(IFERROR(VLOOKUP($B32,#REF!,15,FALSE),"")/30))</f>
        <v>#VALUE!</v>
      </c>
      <c r="MK44" s="37" t="e">
        <f>IF(AND(MK43&lt;&gt;0,MJ43&lt;&gt;0),MK43-MJ43,(IFERROR(VLOOKUP($B32,#REF!,15,FALSE),"")/30))</f>
        <v>#VALUE!</v>
      </c>
      <c r="ML44" s="37" t="e">
        <f>IF(AND(ML43&lt;&gt;0,MK43&lt;&gt;0),ML43-MK43,(IFERROR(VLOOKUP($B32,#REF!,15,FALSE),"")/30))</f>
        <v>#VALUE!</v>
      </c>
      <c r="MM44" s="37" t="e">
        <f>IF(AND(MM43&lt;&gt;0,ML43&lt;&gt;0),MM43-ML43,(IFERROR(VLOOKUP($B32,#REF!,15,FALSE),"")/30))</f>
        <v>#VALUE!</v>
      </c>
      <c r="MN44" s="37" t="e">
        <f>IF(AND(MN43&lt;&gt;0,MM43&lt;&gt;0),MN43-MM43,(IFERROR(VLOOKUP($B32,#REF!,15,FALSE),"")/30))</f>
        <v>#VALUE!</v>
      </c>
      <c r="MO44" s="37" t="e">
        <f>IF(AND(MO43&lt;&gt;0,MN43&lt;&gt;0),MO43-MN43,(IFERROR(VLOOKUP($B32,#REF!,15,FALSE),"")/30))</f>
        <v>#VALUE!</v>
      </c>
      <c r="MP44" s="37" t="e">
        <f>IF(AND(MP43&lt;&gt;0,MO43&lt;&gt;0),MP43-MO43,(IFERROR(VLOOKUP($B32,#REF!,15,FALSE),"")/30))</f>
        <v>#VALUE!</v>
      </c>
      <c r="MQ44" s="37" t="e">
        <f>IF(AND(MQ43&lt;&gt;0,MP43&lt;&gt;0),MQ43-MP43,(IFERROR(VLOOKUP($B32,#REF!,15,FALSE),"")/30))</f>
        <v>#VALUE!</v>
      </c>
      <c r="MR44" s="37" t="e">
        <f>IF(AND(MR43&lt;&gt;0,MQ43&lt;&gt;0),MR43-MQ43,(IFERROR(VLOOKUP($B32,#REF!,15,FALSE),"")/30))</f>
        <v>#VALUE!</v>
      </c>
      <c r="MS44" s="37" t="e">
        <f>IF(AND(MS43&lt;&gt;0,MR43&lt;&gt;0),MS43-MR43,(IFERROR(VLOOKUP($B32,#REF!,15,FALSE),"")/30))</f>
        <v>#VALUE!</v>
      </c>
      <c r="MT44" s="37" t="e">
        <f>IF(AND(MT43&lt;&gt;0,MS43&lt;&gt;0),MT43-MS43,(IFERROR(VLOOKUP($B32,#REF!,15,FALSE),"")/30))</f>
        <v>#VALUE!</v>
      </c>
      <c r="MU44" s="37" t="e">
        <f>IF(AND(MU43&lt;&gt;0,MT43&lt;&gt;0),MU43-MT43,(IFERROR(VLOOKUP($B32,#REF!,15,FALSE),"")/30))</f>
        <v>#VALUE!</v>
      </c>
      <c r="MV44" s="37" t="e">
        <f>IF(AND(MV43&lt;&gt;0,MU43&lt;&gt;0),MV43-MU43,(IFERROR(VLOOKUP($B32,#REF!,15,FALSE),"")/30))</f>
        <v>#VALUE!</v>
      </c>
      <c r="MW44" s="37" t="e">
        <f>IF(AND(MW43&lt;&gt;0,MV43&lt;&gt;0),MW43-MV43,(IFERROR(VLOOKUP($B32,#REF!,15,FALSE),"")/30))</f>
        <v>#VALUE!</v>
      </c>
      <c r="MX44" s="37" t="e">
        <f>IF(AND(MX43&lt;&gt;0,MW43&lt;&gt;0),MX43-MW43,(IFERROR(VLOOKUP($B32,#REF!,15,FALSE),"")/30))</f>
        <v>#VALUE!</v>
      </c>
      <c r="MY44" s="37" t="e">
        <f>IF(AND(MY43&lt;&gt;0,MX43&lt;&gt;0),MY43-MX43,(IFERROR(VLOOKUP($B32,#REF!,15,FALSE),"")/30))</f>
        <v>#VALUE!</v>
      </c>
      <c r="MZ44" s="37" t="e">
        <f>IF(AND(MZ43&lt;&gt;0,MY43&lt;&gt;0),MZ43-MY43,(IFERROR(VLOOKUP($B32,#REF!,15,FALSE),"")/30))</f>
        <v>#VALUE!</v>
      </c>
      <c r="NA44" s="37" t="e">
        <f>IF(AND(NA43&lt;&gt;0,MZ43&lt;&gt;0),NA43-MZ43,(IFERROR(VLOOKUP($B32,#REF!,15,FALSE),"")/30))</f>
        <v>#VALUE!</v>
      </c>
      <c r="NB44" s="37" t="e">
        <f>IF(AND(NB43&lt;&gt;0,NA43&lt;&gt;0),NB43-NA43,(IFERROR(VLOOKUP($B32,#REF!,15,FALSE),"")/30))</f>
        <v>#VALUE!</v>
      </c>
      <c r="NC44" s="37" t="e">
        <f>IF(AND(NC43&lt;&gt;0,NB43&lt;&gt;0),NC43-NB43,(IFERROR(VLOOKUP($B32,#REF!,15,FALSE),"")/30))</f>
        <v>#VALUE!</v>
      </c>
      <c r="ND44" s="37" t="e">
        <f>IF(AND(ND43&lt;&gt;0,NC43&lt;&gt;0),ND43-NC43,(IFERROR(VLOOKUP($B32,#REF!,15,FALSE),"")/30))</f>
        <v>#VALUE!</v>
      </c>
      <c r="NE44" s="37" t="e">
        <f>IF(AND(NE43&lt;&gt;0,ND43&lt;&gt;0),NE43-ND43,(IFERROR(VLOOKUP($B32,#REF!,15,FALSE),"")/30))</f>
        <v>#VALUE!</v>
      </c>
      <c r="NF44" s="37" t="e">
        <f>IF(AND(NF43&lt;&gt;0,NE43&lt;&gt;0),NF43-NE43,(IFERROR(VLOOKUP($B32,#REF!,15,FALSE),"")/30))</f>
        <v>#VALUE!</v>
      </c>
      <c r="NG44" s="37" t="e">
        <f>IF(AND(NG43&lt;&gt;0,NF43&lt;&gt;0),NG43-NF43,(IFERROR(VLOOKUP($B32,#REF!,15,FALSE),"")/30))</f>
        <v>#VALUE!</v>
      </c>
      <c r="NH44" s="37" t="e">
        <f>IF(AND(NH43&lt;&gt;0,NG43&lt;&gt;0),NH43-NG43,(IFERROR(VLOOKUP($B32,#REF!,15,FALSE),"")/30))</f>
        <v>#VALUE!</v>
      </c>
    </row>
    <row r="45" spans="1:372" s="39" customFormat="1" ht="15" thickBot="1" x14ac:dyDescent="0.25">
      <c r="A45" s="19" t="str">
        <f>IFERROR(VLOOKUP(B45,#REF!,2,FALSE)," ")</f>
        <v xml:space="preserve"> </v>
      </c>
      <c r="B45" s="20">
        <v>70657</v>
      </c>
      <c r="C45" s="1053" t="str">
        <f>IFERROR(VLOOKUP(B45,Claves!A:G,4,FALSE)," ")</f>
        <v>KNASA KOTEX NATURALS ANATOMICA SA 40X8</v>
      </c>
      <c r="D45" s="1053"/>
      <c r="E45" s="1053"/>
      <c r="F45" s="1054"/>
      <c r="G45" s="28">
        <v>0</v>
      </c>
      <c r="H45" s="28">
        <f t="shared" ref="H45:BS45" si="56">H56/H$4</f>
        <v>0</v>
      </c>
      <c r="I45" s="28">
        <f t="shared" si="56"/>
        <v>0</v>
      </c>
      <c r="J45" s="28">
        <f t="shared" si="56"/>
        <v>362.42633333333333</v>
      </c>
      <c r="K45" s="28">
        <f t="shared" si="56"/>
        <v>403.86124999999998</v>
      </c>
      <c r="L45" s="28">
        <f t="shared" si="56"/>
        <v>710.1966000000001</v>
      </c>
      <c r="M45" s="28">
        <f t="shared" si="56"/>
        <v>669.89949999999999</v>
      </c>
      <c r="N45" s="28">
        <f t="shared" si="56"/>
        <v>709.40371428571427</v>
      </c>
      <c r="O45" s="28">
        <f t="shared" si="56"/>
        <v>0</v>
      </c>
      <c r="P45" s="28">
        <f t="shared" si="56"/>
        <v>0</v>
      </c>
      <c r="Q45" s="28">
        <f t="shared" si="56"/>
        <v>996.79269999999997</v>
      </c>
      <c r="R45" s="28">
        <f t="shared" si="56"/>
        <v>1324.7296363636362</v>
      </c>
      <c r="S45" s="28">
        <f t="shared" si="56"/>
        <v>1476.5507500000001</v>
      </c>
      <c r="T45" s="28">
        <f t="shared" si="56"/>
        <v>1497.1656923076921</v>
      </c>
      <c r="U45" s="28">
        <f t="shared" si="56"/>
        <v>1425.6646428571428</v>
      </c>
      <c r="V45" s="28">
        <f t="shared" si="56"/>
        <v>0</v>
      </c>
      <c r="W45" s="28">
        <f t="shared" si="56"/>
        <v>0</v>
      </c>
      <c r="X45" s="28">
        <f t="shared" si="56"/>
        <v>1599.4334117647059</v>
      </c>
      <c r="Y45" s="28">
        <f t="shared" si="56"/>
        <v>1605.3612222222223</v>
      </c>
      <c r="Z45" s="28">
        <f t="shared" si="56"/>
        <v>1562.4817368421054</v>
      </c>
      <c r="AA45" s="28">
        <f t="shared" si="56"/>
        <v>1527.6777</v>
      </c>
      <c r="AB45" s="28">
        <f t="shared" si="56"/>
        <v>1515.1912380952381</v>
      </c>
      <c r="AC45" s="28">
        <f t="shared" si="56"/>
        <v>0</v>
      </c>
      <c r="AD45" s="28">
        <f t="shared" si="56"/>
        <v>0</v>
      </c>
      <c r="AE45" s="28">
        <f t="shared" si="56"/>
        <v>1550.5292083333334</v>
      </c>
      <c r="AF45" s="28">
        <f t="shared" si="56"/>
        <v>1532.4257200000002</v>
      </c>
      <c r="AG45" s="28">
        <f t="shared" si="56"/>
        <v>1537.7113076923079</v>
      </c>
      <c r="AH45" s="28">
        <f t="shared" si="56"/>
        <v>1528.5764814814813</v>
      </c>
      <c r="AI45" s="28">
        <f t="shared" si="56"/>
        <v>0</v>
      </c>
      <c r="AJ45" s="28">
        <f t="shared" si="56"/>
        <v>0</v>
      </c>
      <c r="AK45" s="28">
        <f t="shared" si="56"/>
        <v>0</v>
      </c>
      <c r="AL45" s="28">
        <f t="shared" si="56"/>
        <v>1505.5714516129035</v>
      </c>
      <c r="AM45" s="28">
        <f t="shared" si="56"/>
        <v>49332.746000000006</v>
      </c>
      <c r="AN45" s="28">
        <f t="shared" si="56"/>
        <v>8.5405000000000015</v>
      </c>
      <c r="AO45" s="28">
        <f t="shared" si="56"/>
        <v>290.93833333333333</v>
      </c>
      <c r="AP45" s="28">
        <f t="shared" si="56"/>
        <v>481.21800000000002</v>
      </c>
      <c r="AQ45" s="28">
        <f t="shared" si="56"/>
        <v>0</v>
      </c>
      <c r="AR45" s="28">
        <f t="shared" si="56"/>
        <v>0</v>
      </c>
      <c r="AS45" s="28">
        <f t="shared" si="56"/>
        <v>0</v>
      </c>
      <c r="AT45" s="28">
        <f t="shared" si="56"/>
        <v>988.84300000000007</v>
      </c>
      <c r="AU45" s="28">
        <f t="shared" si="56"/>
        <v>1177.4944444444445</v>
      </c>
      <c r="AV45" s="28">
        <f t="shared" si="56"/>
        <v>1175.9413</v>
      </c>
      <c r="AW45" s="28">
        <f t="shared" si="56"/>
        <v>1192.1305454545452</v>
      </c>
      <c r="AX45" s="28">
        <f t="shared" si="56"/>
        <v>0</v>
      </c>
      <c r="AY45" s="28">
        <f t="shared" si="56"/>
        <v>0</v>
      </c>
      <c r="AZ45" s="28">
        <f t="shared" si="56"/>
        <v>1290.6127857142856</v>
      </c>
      <c r="BA45" s="28">
        <f t="shared" si="56"/>
        <v>1322.0839999999998</v>
      </c>
      <c r="BB45" s="28">
        <f t="shared" si="56"/>
        <v>1313.1435624999999</v>
      </c>
      <c r="BC45" s="28">
        <f t="shared" si="56"/>
        <v>1320.5694705882356</v>
      </c>
      <c r="BD45" s="28">
        <f t="shared" si="56"/>
        <v>1300.3766666666666</v>
      </c>
      <c r="BE45" s="28">
        <f t="shared" si="56"/>
        <v>0</v>
      </c>
      <c r="BF45" s="28">
        <f t="shared" si="56"/>
        <v>0</v>
      </c>
      <c r="BG45" s="28">
        <f t="shared" si="56"/>
        <v>1264.1409047619047</v>
      </c>
      <c r="BH45" s="28">
        <f t="shared" si="56"/>
        <v>1248.7294545454547</v>
      </c>
      <c r="BI45" s="28">
        <f t="shared" si="56"/>
        <v>1286.9875217391307</v>
      </c>
      <c r="BJ45" s="28">
        <f t="shared" si="56"/>
        <v>1291.8259166666667</v>
      </c>
      <c r="BK45" s="28">
        <f t="shared" si="56"/>
        <v>1353.3831599999999</v>
      </c>
      <c r="BL45" s="28">
        <f t="shared" si="56"/>
        <v>0</v>
      </c>
      <c r="BM45" s="28">
        <f t="shared" si="56"/>
        <v>0</v>
      </c>
      <c r="BN45" s="28">
        <f t="shared" si="56"/>
        <v>1346.8972857142858</v>
      </c>
      <c r="BO45" s="28">
        <f t="shared" si="56"/>
        <v>40217.373</v>
      </c>
      <c r="BP45" s="28">
        <f t="shared" si="56"/>
        <v>669.00749999999994</v>
      </c>
      <c r="BQ45" s="28">
        <f t="shared" si="56"/>
        <v>898.05433333333349</v>
      </c>
      <c r="BR45" s="28">
        <f t="shared" si="56"/>
        <v>1112.34375</v>
      </c>
      <c r="BS45" s="28">
        <f t="shared" si="56"/>
        <v>0</v>
      </c>
      <c r="BT45" s="28">
        <f t="shared" ref="BT45:EE45" si="57">BT56/BT$4</f>
        <v>0</v>
      </c>
      <c r="BU45" s="28">
        <f t="shared" si="57"/>
        <v>1421.6994285714284</v>
      </c>
      <c r="BV45" s="28">
        <f t="shared" si="57"/>
        <v>1443.115875</v>
      </c>
      <c r="BW45" s="28">
        <f t="shared" si="57"/>
        <v>1460.0106666666668</v>
      </c>
      <c r="BX45" s="28">
        <f t="shared" si="57"/>
        <v>1399.0499999999997</v>
      </c>
      <c r="BY45" s="28">
        <f t="shared" si="57"/>
        <v>1367.9909090909089</v>
      </c>
      <c r="BZ45" s="28">
        <f t="shared" si="57"/>
        <v>0</v>
      </c>
      <c r="CA45" s="28">
        <f t="shared" si="57"/>
        <v>0</v>
      </c>
      <c r="CB45" s="28">
        <f t="shared" si="57"/>
        <v>1449.9769285714283</v>
      </c>
      <c r="CC45" s="28">
        <f t="shared" si="57"/>
        <v>1441.2326</v>
      </c>
      <c r="CD45" s="28">
        <f t="shared" si="57"/>
        <v>1445.11825</v>
      </c>
      <c r="CE45" s="28">
        <f t="shared" si="57"/>
        <v>1494.3022352941175</v>
      </c>
      <c r="CF45" s="28">
        <f t="shared" si="57"/>
        <v>1440.9835</v>
      </c>
      <c r="CG45" s="28">
        <f t="shared" si="57"/>
        <v>0</v>
      </c>
      <c r="CH45" s="28">
        <f t="shared" si="57"/>
        <v>0</v>
      </c>
      <c r="CI45" s="28">
        <f t="shared" si="57"/>
        <v>1487.3471904761905</v>
      </c>
      <c r="CJ45" s="28">
        <f t="shared" si="57"/>
        <v>1484.7304999999999</v>
      </c>
      <c r="CK45" s="28">
        <f t="shared" si="57"/>
        <v>1479.0011739130437</v>
      </c>
      <c r="CL45" s="28">
        <f t="shared" si="57"/>
        <v>1452.0979583333331</v>
      </c>
      <c r="CM45" s="28">
        <f t="shared" si="57"/>
        <v>0</v>
      </c>
      <c r="CN45" s="28">
        <f t="shared" si="57"/>
        <v>0</v>
      </c>
      <c r="CO45" s="28">
        <f t="shared" si="57"/>
        <v>0</v>
      </c>
      <c r="CP45" s="28">
        <f t="shared" si="57"/>
        <v>0</v>
      </c>
      <c r="CQ45" s="28">
        <f t="shared" si="57"/>
        <v>0</v>
      </c>
      <c r="CR45" s="28">
        <f t="shared" si="57"/>
        <v>0</v>
      </c>
      <c r="CS45" s="28">
        <f t="shared" si="57"/>
        <v>1007.5577741935484</v>
      </c>
      <c r="CT45" s="28">
        <f t="shared" si="57"/>
        <v>0</v>
      </c>
      <c r="CU45" s="28">
        <f t="shared" si="57"/>
        <v>0</v>
      </c>
      <c r="CV45" s="28">
        <f t="shared" si="57"/>
        <v>0</v>
      </c>
      <c r="CW45" s="28">
        <f t="shared" si="57"/>
        <v>0</v>
      </c>
      <c r="CX45" s="28">
        <f t="shared" si="57"/>
        <v>0</v>
      </c>
      <c r="CY45" s="28">
        <f t="shared" si="57"/>
        <v>0</v>
      </c>
      <c r="CZ45" s="28">
        <f t="shared" si="57"/>
        <v>0</v>
      </c>
      <c r="DA45" s="28">
        <f t="shared" si="57"/>
        <v>0</v>
      </c>
      <c r="DB45" s="28">
        <f t="shared" si="57"/>
        <v>0</v>
      </c>
      <c r="DC45" s="28">
        <f t="shared" si="57"/>
        <v>0</v>
      </c>
      <c r="DD45" s="28">
        <f t="shared" si="57"/>
        <v>0</v>
      </c>
      <c r="DE45" s="28">
        <f t="shared" si="57"/>
        <v>0</v>
      </c>
      <c r="DF45" s="28">
        <f t="shared" si="57"/>
        <v>0</v>
      </c>
      <c r="DG45" s="28">
        <f t="shared" si="57"/>
        <v>0</v>
      </c>
      <c r="DH45" s="28">
        <f t="shared" si="57"/>
        <v>0</v>
      </c>
      <c r="DI45" s="28">
        <f t="shared" si="57"/>
        <v>0</v>
      </c>
      <c r="DJ45" s="28">
        <f t="shared" si="57"/>
        <v>0</v>
      </c>
      <c r="DK45" s="28">
        <f t="shared" si="57"/>
        <v>0</v>
      </c>
      <c r="DL45" s="28">
        <f t="shared" si="57"/>
        <v>0</v>
      </c>
      <c r="DM45" s="28">
        <f t="shared" si="57"/>
        <v>0</v>
      </c>
      <c r="DN45" s="28">
        <f t="shared" si="57"/>
        <v>0</v>
      </c>
      <c r="DO45" s="28">
        <f t="shared" si="57"/>
        <v>0</v>
      </c>
      <c r="DP45" s="28">
        <f t="shared" si="57"/>
        <v>0</v>
      </c>
      <c r="DQ45" s="28">
        <f t="shared" si="57"/>
        <v>0</v>
      </c>
      <c r="DR45" s="28">
        <f t="shared" si="57"/>
        <v>0</v>
      </c>
      <c r="DS45" s="28">
        <f t="shared" si="57"/>
        <v>0</v>
      </c>
      <c r="DT45" s="28">
        <f t="shared" si="57"/>
        <v>0</v>
      </c>
      <c r="DU45" s="28">
        <f t="shared" si="57"/>
        <v>0</v>
      </c>
      <c r="DV45" s="28">
        <f t="shared" si="57"/>
        <v>0</v>
      </c>
      <c r="DW45" s="28">
        <f t="shared" si="57"/>
        <v>0</v>
      </c>
      <c r="DX45" s="28">
        <f t="shared" si="57"/>
        <v>0</v>
      </c>
      <c r="DY45" s="28">
        <f t="shared" si="57"/>
        <v>0</v>
      </c>
      <c r="DZ45" s="28">
        <f t="shared" si="57"/>
        <v>0</v>
      </c>
      <c r="EA45" s="28">
        <f t="shared" si="57"/>
        <v>0</v>
      </c>
      <c r="EB45" s="28">
        <f t="shared" si="57"/>
        <v>0</v>
      </c>
      <c r="EC45" s="28">
        <f t="shared" si="57"/>
        <v>0</v>
      </c>
      <c r="ED45" s="28">
        <f t="shared" si="57"/>
        <v>0</v>
      </c>
      <c r="EE45" s="28">
        <f t="shared" si="57"/>
        <v>0</v>
      </c>
      <c r="EF45" s="28">
        <f t="shared" ref="EF45:GQ45" si="58">EF56/EF$4</f>
        <v>0</v>
      </c>
      <c r="EG45" s="28">
        <f t="shared" si="58"/>
        <v>0</v>
      </c>
      <c r="EH45" s="28">
        <f t="shared" si="58"/>
        <v>0</v>
      </c>
      <c r="EI45" s="28">
        <f t="shared" si="58"/>
        <v>0</v>
      </c>
      <c r="EJ45" s="28">
        <f t="shared" si="58"/>
        <v>0</v>
      </c>
      <c r="EK45" s="28">
        <f t="shared" si="58"/>
        <v>0</v>
      </c>
      <c r="EL45" s="28">
        <f t="shared" si="58"/>
        <v>0</v>
      </c>
      <c r="EM45" s="28">
        <f t="shared" si="58"/>
        <v>0</v>
      </c>
      <c r="EN45" s="28">
        <f t="shared" si="58"/>
        <v>0</v>
      </c>
      <c r="EO45" s="28">
        <f t="shared" si="58"/>
        <v>0</v>
      </c>
      <c r="EP45" s="28">
        <f t="shared" si="58"/>
        <v>0</v>
      </c>
      <c r="EQ45" s="28">
        <f t="shared" si="58"/>
        <v>0</v>
      </c>
      <c r="ER45" s="28">
        <f t="shared" si="58"/>
        <v>0</v>
      </c>
      <c r="ES45" s="28">
        <f t="shared" si="58"/>
        <v>0</v>
      </c>
      <c r="ET45" s="28">
        <f t="shared" si="58"/>
        <v>0</v>
      </c>
      <c r="EU45" s="28">
        <f t="shared" si="58"/>
        <v>0</v>
      </c>
      <c r="EV45" s="28">
        <f t="shared" si="58"/>
        <v>0</v>
      </c>
      <c r="EW45" s="28">
        <f t="shared" si="58"/>
        <v>0</v>
      </c>
      <c r="EX45" s="28">
        <f t="shared" si="58"/>
        <v>0</v>
      </c>
      <c r="EY45" s="28">
        <f t="shared" si="58"/>
        <v>0</v>
      </c>
      <c r="EZ45" s="28">
        <f t="shared" si="58"/>
        <v>0</v>
      </c>
      <c r="FA45" s="28">
        <f t="shared" si="58"/>
        <v>0</v>
      </c>
      <c r="FB45" s="28">
        <f t="shared" si="58"/>
        <v>0</v>
      </c>
      <c r="FC45" s="28">
        <f t="shared" si="58"/>
        <v>0</v>
      </c>
      <c r="FD45" s="28">
        <f t="shared" si="58"/>
        <v>0</v>
      </c>
      <c r="FE45" s="28">
        <f t="shared" si="58"/>
        <v>12666.666666666666</v>
      </c>
      <c r="FF45" s="28">
        <f t="shared" si="58"/>
        <v>0</v>
      </c>
      <c r="FG45" s="28">
        <f t="shared" si="58"/>
        <v>7600</v>
      </c>
      <c r="FH45" s="28">
        <f t="shared" si="58"/>
        <v>6333.333333333333</v>
      </c>
      <c r="FI45" s="28">
        <f t="shared" si="58"/>
        <v>285.71428571428572</v>
      </c>
      <c r="FJ45" s="28">
        <f t="shared" si="58"/>
        <v>0</v>
      </c>
      <c r="FK45" s="28">
        <f t="shared" si="58"/>
        <v>0</v>
      </c>
      <c r="FL45" s="28">
        <f t="shared" si="58"/>
        <v>200</v>
      </c>
      <c r="FM45" s="28">
        <f t="shared" si="58"/>
        <v>0</v>
      </c>
      <c r="FN45" s="28">
        <f t="shared" si="58"/>
        <v>0</v>
      </c>
      <c r="FO45" s="28">
        <f t="shared" si="58"/>
        <v>153.84615384615384</v>
      </c>
      <c r="FP45" s="28">
        <f t="shared" si="58"/>
        <v>0</v>
      </c>
      <c r="FQ45" s="28">
        <f t="shared" si="58"/>
        <v>133.33333333333334</v>
      </c>
      <c r="FR45" s="28">
        <f t="shared" si="58"/>
        <v>0</v>
      </c>
      <c r="FS45" s="28">
        <f t="shared" si="58"/>
        <v>0</v>
      </c>
      <c r="FT45" s="28">
        <f t="shared" si="58"/>
        <v>0</v>
      </c>
      <c r="FU45" s="28">
        <f t="shared" si="58"/>
        <v>0</v>
      </c>
      <c r="FV45" s="28">
        <f t="shared" si="58"/>
        <v>0</v>
      </c>
      <c r="FW45" s="28">
        <f t="shared" si="58"/>
        <v>0</v>
      </c>
      <c r="FX45" s="28">
        <f t="shared" si="58"/>
        <v>0</v>
      </c>
      <c r="FY45" s="28">
        <f t="shared" si="58"/>
        <v>0</v>
      </c>
      <c r="FZ45" s="28">
        <f t="shared" si="58"/>
        <v>0</v>
      </c>
      <c r="GA45" s="28">
        <f t="shared" si="58"/>
        <v>0</v>
      </c>
      <c r="GB45" s="28">
        <f t="shared" si="58"/>
        <v>0</v>
      </c>
      <c r="GC45" s="28">
        <f t="shared" si="58"/>
        <v>0</v>
      </c>
      <c r="GD45" s="28">
        <f t="shared" si="58"/>
        <v>0</v>
      </c>
      <c r="GE45" s="28">
        <f t="shared" si="58"/>
        <v>0</v>
      </c>
      <c r="GF45" s="28">
        <f t="shared" si="58"/>
        <v>0</v>
      </c>
      <c r="GG45" s="28">
        <f t="shared" si="58"/>
        <v>0</v>
      </c>
      <c r="GH45" s="28">
        <f t="shared" si="58"/>
        <v>0</v>
      </c>
      <c r="GI45" s="28">
        <f t="shared" si="58"/>
        <v>0</v>
      </c>
      <c r="GJ45" s="28">
        <f t="shared" si="58"/>
        <v>0</v>
      </c>
      <c r="GK45" s="28">
        <f t="shared" si="58"/>
        <v>0</v>
      </c>
      <c r="GL45" s="28">
        <f t="shared" si="58"/>
        <v>0</v>
      </c>
      <c r="GM45" s="28">
        <f t="shared" si="58"/>
        <v>0</v>
      </c>
      <c r="GN45" s="28">
        <f t="shared" si="58"/>
        <v>0</v>
      </c>
      <c r="GO45" s="28">
        <f t="shared" si="58"/>
        <v>0</v>
      </c>
      <c r="GP45" s="28">
        <f t="shared" si="58"/>
        <v>0</v>
      </c>
      <c r="GQ45" s="28">
        <f t="shared" si="58"/>
        <v>0</v>
      </c>
      <c r="GR45" s="28">
        <f t="shared" ref="GR45:JC45" si="59">GR56/GR$4</f>
        <v>0</v>
      </c>
      <c r="GS45" s="28">
        <f t="shared" si="59"/>
        <v>0</v>
      </c>
      <c r="GT45" s="28">
        <f t="shared" si="59"/>
        <v>0</v>
      </c>
      <c r="GU45" s="28">
        <f t="shared" si="59"/>
        <v>0</v>
      </c>
      <c r="GV45" s="28">
        <f t="shared" si="59"/>
        <v>0</v>
      </c>
      <c r="GW45" s="28">
        <f t="shared" si="59"/>
        <v>0</v>
      </c>
      <c r="GX45" s="28">
        <f t="shared" si="59"/>
        <v>0</v>
      </c>
      <c r="GY45" s="28">
        <f t="shared" si="59"/>
        <v>0</v>
      </c>
      <c r="GZ45" s="28">
        <f t="shared" si="59"/>
        <v>0</v>
      </c>
      <c r="HA45" s="28">
        <f t="shared" si="59"/>
        <v>0</v>
      </c>
      <c r="HB45" s="28">
        <f t="shared" si="59"/>
        <v>0</v>
      </c>
      <c r="HC45" s="28">
        <f t="shared" si="59"/>
        <v>0</v>
      </c>
      <c r="HD45" s="28">
        <f t="shared" si="59"/>
        <v>0</v>
      </c>
      <c r="HE45" s="28">
        <f t="shared" si="59"/>
        <v>0</v>
      </c>
      <c r="HF45" s="28">
        <f t="shared" si="59"/>
        <v>0</v>
      </c>
      <c r="HG45" s="28">
        <f t="shared" si="59"/>
        <v>0</v>
      </c>
      <c r="HH45" s="28">
        <f t="shared" si="59"/>
        <v>0</v>
      </c>
      <c r="HI45" s="28">
        <f t="shared" si="59"/>
        <v>0</v>
      </c>
      <c r="HJ45" s="28">
        <f t="shared" si="59"/>
        <v>0</v>
      </c>
      <c r="HK45" s="28">
        <f t="shared" si="59"/>
        <v>0</v>
      </c>
      <c r="HL45" s="28">
        <f t="shared" si="59"/>
        <v>0</v>
      </c>
      <c r="HM45" s="28">
        <f t="shared" si="59"/>
        <v>0</v>
      </c>
      <c r="HN45" s="28">
        <f t="shared" si="59"/>
        <v>0</v>
      </c>
      <c r="HO45" s="28">
        <f t="shared" si="59"/>
        <v>0</v>
      </c>
      <c r="HP45" s="28">
        <f t="shared" si="59"/>
        <v>0</v>
      </c>
      <c r="HQ45" s="28">
        <f t="shared" si="59"/>
        <v>0</v>
      </c>
      <c r="HR45" s="28">
        <f t="shared" si="59"/>
        <v>0</v>
      </c>
      <c r="HS45" s="28">
        <f t="shared" si="59"/>
        <v>0</v>
      </c>
      <c r="HT45" s="28">
        <f t="shared" si="59"/>
        <v>0</v>
      </c>
      <c r="HU45" s="28">
        <f t="shared" si="59"/>
        <v>0</v>
      </c>
      <c r="HV45" s="28">
        <f t="shared" si="59"/>
        <v>0</v>
      </c>
      <c r="HW45" s="28">
        <f t="shared" si="59"/>
        <v>0</v>
      </c>
      <c r="HX45" s="28">
        <f t="shared" si="59"/>
        <v>0</v>
      </c>
      <c r="HY45" s="28">
        <f t="shared" si="59"/>
        <v>0</v>
      </c>
      <c r="HZ45" s="28">
        <f t="shared" si="59"/>
        <v>0</v>
      </c>
      <c r="IA45" s="28">
        <f t="shared" si="59"/>
        <v>0</v>
      </c>
      <c r="IB45" s="28">
        <f t="shared" si="59"/>
        <v>0</v>
      </c>
      <c r="IC45" s="28">
        <f t="shared" si="59"/>
        <v>0</v>
      </c>
      <c r="ID45" s="28">
        <f t="shared" si="59"/>
        <v>0</v>
      </c>
      <c r="IE45" s="28">
        <f t="shared" si="59"/>
        <v>0</v>
      </c>
      <c r="IF45" s="28">
        <f t="shared" si="59"/>
        <v>0</v>
      </c>
      <c r="IG45" s="28">
        <f t="shared" si="59"/>
        <v>0</v>
      </c>
      <c r="IH45" s="28">
        <f t="shared" si="59"/>
        <v>0</v>
      </c>
      <c r="II45" s="28">
        <f t="shared" si="59"/>
        <v>0</v>
      </c>
      <c r="IJ45" s="28">
        <f t="shared" si="59"/>
        <v>0</v>
      </c>
      <c r="IK45" s="28">
        <f t="shared" si="59"/>
        <v>0</v>
      </c>
      <c r="IL45" s="28">
        <f t="shared" si="59"/>
        <v>0</v>
      </c>
      <c r="IM45" s="28">
        <f t="shared" si="59"/>
        <v>0</v>
      </c>
      <c r="IN45" s="28">
        <f t="shared" si="59"/>
        <v>0</v>
      </c>
      <c r="IO45" s="28">
        <f t="shared" si="59"/>
        <v>0</v>
      </c>
      <c r="IP45" s="28">
        <f t="shared" si="59"/>
        <v>0</v>
      </c>
      <c r="IQ45" s="28">
        <f t="shared" si="59"/>
        <v>0</v>
      </c>
      <c r="IR45" s="28">
        <f t="shared" si="59"/>
        <v>0</v>
      </c>
      <c r="IS45" s="28">
        <f t="shared" si="59"/>
        <v>0</v>
      </c>
      <c r="IT45" s="28">
        <f t="shared" si="59"/>
        <v>0</v>
      </c>
      <c r="IU45" s="28">
        <f t="shared" si="59"/>
        <v>0</v>
      </c>
      <c r="IV45" s="28">
        <f t="shared" si="59"/>
        <v>0</v>
      </c>
      <c r="IW45" s="28">
        <f t="shared" si="59"/>
        <v>0</v>
      </c>
      <c r="IX45" s="28">
        <f t="shared" si="59"/>
        <v>0</v>
      </c>
      <c r="IY45" s="28">
        <f t="shared" si="59"/>
        <v>0</v>
      </c>
      <c r="IZ45" s="28">
        <f t="shared" si="59"/>
        <v>0</v>
      </c>
      <c r="JA45" s="28">
        <f t="shared" si="59"/>
        <v>0</v>
      </c>
      <c r="JB45" s="28">
        <f t="shared" si="59"/>
        <v>0</v>
      </c>
      <c r="JC45" s="28">
        <f t="shared" si="59"/>
        <v>0</v>
      </c>
      <c r="JD45" s="28">
        <f t="shared" ref="JD45:LO45" si="60">JD56/JD$4</f>
        <v>0</v>
      </c>
      <c r="JE45" s="28">
        <f t="shared" si="60"/>
        <v>0</v>
      </c>
      <c r="JF45" s="28">
        <f t="shared" si="60"/>
        <v>0</v>
      </c>
      <c r="JG45" s="28">
        <f t="shared" si="60"/>
        <v>0</v>
      </c>
      <c r="JH45" s="28">
        <f t="shared" si="60"/>
        <v>0</v>
      </c>
      <c r="JI45" s="28">
        <f t="shared" si="60"/>
        <v>0</v>
      </c>
      <c r="JJ45" s="28">
        <f t="shared" si="60"/>
        <v>0</v>
      </c>
      <c r="JK45" s="28">
        <f t="shared" si="60"/>
        <v>0</v>
      </c>
      <c r="JL45" s="28">
        <f t="shared" si="60"/>
        <v>0</v>
      </c>
      <c r="JM45" s="28">
        <f t="shared" si="60"/>
        <v>0</v>
      </c>
      <c r="JN45" s="28">
        <f t="shared" si="60"/>
        <v>0</v>
      </c>
      <c r="JO45" s="28">
        <f t="shared" si="60"/>
        <v>0</v>
      </c>
      <c r="JP45" s="28">
        <f t="shared" si="60"/>
        <v>0</v>
      </c>
      <c r="JQ45" s="28">
        <f t="shared" si="60"/>
        <v>0</v>
      </c>
      <c r="JR45" s="28">
        <f t="shared" si="60"/>
        <v>0</v>
      </c>
      <c r="JS45" s="28">
        <f t="shared" si="60"/>
        <v>0</v>
      </c>
      <c r="JT45" s="28">
        <f t="shared" si="60"/>
        <v>0</v>
      </c>
      <c r="JU45" s="28">
        <f t="shared" si="60"/>
        <v>0</v>
      </c>
      <c r="JV45" s="28">
        <f t="shared" si="60"/>
        <v>0</v>
      </c>
      <c r="JW45" s="28">
        <f t="shared" si="60"/>
        <v>0</v>
      </c>
      <c r="JX45" s="28">
        <f t="shared" si="60"/>
        <v>0</v>
      </c>
      <c r="JY45" s="28">
        <f t="shared" si="60"/>
        <v>0</v>
      </c>
      <c r="JZ45" s="28">
        <f t="shared" si="60"/>
        <v>0</v>
      </c>
      <c r="KA45" s="28">
        <f t="shared" si="60"/>
        <v>0</v>
      </c>
      <c r="KB45" s="28">
        <f t="shared" si="60"/>
        <v>0</v>
      </c>
      <c r="KC45" s="28">
        <f t="shared" si="60"/>
        <v>0</v>
      </c>
      <c r="KD45" s="28">
        <f t="shared" si="60"/>
        <v>0</v>
      </c>
      <c r="KE45" s="28">
        <f t="shared" si="60"/>
        <v>0</v>
      </c>
      <c r="KF45" s="28">
        <f t="shared" si="60"/>
        <v>0</v>
      </c>
      <c r="KG45" s="28">
        <f t="shared" si="60"/>
        <v>0</v>
      </c>
      <c r="KH45" s="28">
        <f t="shared" si="60"/>
        <v>0</v>
      </c>
      <c r="KI45" s="28">
        <f t="shared" si="60"/>
        <v>0</v>
      </c>
      <c r="KJ45" s="28">
        <f t="shared" si="60"/>
        <v>0</v>
      </c>
      <c r="KK45" s="28">
        <f t="shared" si="60"/>
        <v>0</v>
      </c>
      <c r="KL45" s="28">
        <f t="shared" si="60"/>
        <v>0</v>
      </c>
      <c r="KM45" s="28">
        <f t="shared" si="60"/>
        <v>0</v>
      </c>
      <c r="KN45" s="28">
        <f t="shared" si="60"/>
        <v>0</v>
      </c>
      <c r="KO45" s="28">
        <f t="shared" si="60"/>
        <v>0</v>
      </c>
      <c r="KP45" s="28">
        <f t="shared" si="60"/>
        <v>0</v>
      </c>
      <c r="KQ45" s="28">
        <f t="shared" si="60"/>
        <v>0</v>
      </c>
      <c r="KR45" s="28">
        <f t="shared" si="60"/>
        <v>0</v>
      </c>
      <c r="KS45" s="28">
        <f t="shared" si="60"/>
        <v>0</v>
      </c>
      <c r="KT45" s="28">
        <f t="shared" si="60"/>
        <v>0</v>
      </c>
      <c r="KU45" s="28">
        <f t="shared" si="60"/>
        <v>0</v>
      </c>
      <c r="KV45" s="28">
        <f t="shared" si="60"/>
        <v>0</v>
      </c>
      <c r="KW45" s="28">
        <f t="shared" si="60"/>
        <v>0</v>
      </c>
      <c r="KX45" s="28">
        <f t="shared" si="60"/>
        <v>0</v>
      </c>
      <c r="KY45" s="28">
        <f t="shared" si="60"/>
        <v>0</v>
      </c>
      <c r="KZ45" s="28">
        <f t="shared" si="60"/>
        <v>0</v>
      </c>
      <c r="LA45" s="28">
        <f t="shared" si="60"/>
        <v>0</v>
      </c>
      <c r="LB45" s="28">
        <f t="shared" si="60"/>
        <v>0</v>
      </c>
      <c r="LC45" s="28">
        <f t="shared" si="60"/>
        <v>0</v>
      </c>
      <c r="LD45" s="28">
        <f t="shared" si="60"/>
        <v>0</v>
      </c>
      <c r="LE45" s="28">
        <f t="shared" si="60"/>
        <v>0</v>
      </c>
      <c r="LF45" s="28">
        <f t="shared" si="60"/>
        <v>0</v>
      </c>
      <c r="LG45" s="28">
        <f t="shared" si="60"/>
        <v>0</v>
      </c>
      <c r="LH45" s="28">
        <f t="shared" si="60"/>
        <v>0</v>
      </c>
      <c r="LI45" s="28">
        <f t="shared" si="60"/>
        <v>0</v>
      </c>
      <c r="LJ45" s="28">
        <f t="shared" si="60"/>
        <v>0</v>
      </c>
      <c r="LK45" s="28">
        <f t="shared" si="60"/>
        <v>0</v>
      </c>
      <c r="LL45" s="28">
        <f t="shared" si="60"/>
        <v>0</v>
      </c>
      <c r="LM45" s="28">
        <f t="shared" si="60"/>
        <v>0</v>
      </c>
      <c r="LN45" s="28">
        <f t="shared" si="60"/>
        <v>0</v>
      </c>
      <c r="LO45" s="28">
        <f t="shared" si="60"/>
        <v>0</v>
      </c>
      <c r="LP45" s="28">
        <f t="shared" ref="LP45:NH45" si="61">LP56/LP$4</f>
        <v>0</v>
      </c>
      <c r="LQ45" s="28">
        <f t="shared" si="61"/>
        <v>0</v>
      </c>
      <c r="LR45" s="28">
        <f t="shared" si="61"/>
        <v>0</v>
      </c>
      <c r="LS45" s="28">
        <f t="shared" si="61"/>
        <v>0</v>
      </c>
      <c r="LT45" s="28">
        <f t="shared" si="61"/>
        <v>0</v>
      </c>
      <c r="LU45" s="28">
        <f t="shared" si="61"/>
        <v>0</v>
      </c>
      <c r="LV45" s="28">
        <f t="shared" si="61"/>
        <v>0</v>
      </c>
      <c r="LW45" s="28">
        <f t="shared" si="61"/>
        <v>0</v>
      </c>
      <c r="LX45" s="28">
        <f t="shared" si="61"/>
        <v>0</v>
      </c>
      <c r="LY45" s="28">
        <f t="shared" si="61"/>
        <v>0</v>
      </c>
      <c r="LZ45" s="28">
        <f t="shared" si="61"/>
        <v>0</v>
      </c>
      <c r="MA45" s="28">
        <f t="shared" si="61"/>
        <v>0</v>
      </c>
      <c r="MB45" s="28">
        <f t="shared" si="61"/>
        <v>0</v>
      </c>
      <c r="MC45" s="28">
        <f t="shared" si="61"/>
        <v>0</v>
      </c>
      <c r="MD45" s="28">
        <f t="shared" si="61"/>
        <v>0</v>
      </c>
      <c r="ME45" s="28">
        <f t="shared" si="61"/>
        <v>0</v>
      </c>
      <c r="MF45" s="28">
        <f t="shared" si="61"/>
        <v>0</v>
      </c>
      <c r="MG45" s="28">
        <f t="shared" si="61"/>
        <v>0</v>
      </c>
      <c r="MH45" s="28">
        <f t="shared" si="61"/>
        <v>0</v>
      </c>
      <c r="MI45" s="28">
        <f t="shared" si="61"/>
        <v>0</v>
      </c>
      <c r="MJ45" s="28">
        <f t="shared" si="61"/>
        <v>0</v>
      </c>
      <c r="MK45" s="28">
        <f t="shared" si="61"/>
        <v>0</v>
      </c>
      <c r="ML45" s="28">
        <f t="shared" si="61"/>
        <v>0</v>
      </c>
      <c r="MM45" s="28">
        <f t="shared" si="61"/>
        <v>0</v>
      </c>
      <c r="MN45" s="28">
        <f t="shared" si="61"/>
        <v>0</v>
      </c>
      <c r="MO45" s="28">
        <f t="shared" si="61"/>
        <v>0</v>
      </c>
      <c r="MP45" s="28">
        <f t="shared" si="61"/>
        <v>0</v>
      </c>
      <c r="MQ45" s="28">
        <f t="shared" si="61"/>
        <v>0</v>
      </c>
      <c r="MR45" s="28">
        <f t="shared" si="61"/>
        <v>0</v>
      </c>
      <c r="MS45" s="28">
        <f t="shared" si="61"/>
        <v>0</v>
      </c>
      <c r="MT45" s="28">
        <f t="shared" si="61"/>
        <v>0</v>
      </c>
      <c r="MU45" s="28">
        <f t="shared" si="61"/>
        <v>0</v>
      </c>
      <c r="MV45" s="28">
        <f t="shared" si="61"/>
        <v>0</v>
      </c>
      <c r="MW45" s="28">
        <f t="shared" si="61"/>
        <v>0</v>
      </c>
      <c r="MX45" s="28">
        <f t="shared" si="61"/>
        <v>0</v>
      </c>
      <c r="MY45" s="28">
        <f t="shared" si="61"/>
        <v>0</v>
      </c>
      <c r="MZ45" s="28">
        <f t="shared" si="61"/>
        <v>0</v>
      </c>
      <c r="NA45" s="28">
        <f t="shared" si="61"/>
        <v>0</v>
      </c>
      <c r="NB45" s="28">
        <f t="shared" si="61"/>
        <v>0</v>
      </c>
      <c r="NC45" s="28">
        <f t="shared" si="61"/>
        <v>0</v>
      </c>
      <c r="ND45" s="28">
        <f t="shared" si="61"/>
        <v>0</v>
      </c>
      <c r="NE45" s="28">
        <f t="shared" si="61"/>
        <v>0</v>
      </c>
      <c r="NF45" s="28">
        <f t="shared" si="61"/>
        <v>0</v>
      </c>
      <c r="NG45" s="28">
        <f t="shared" si="61"/>
        <v>0</v>
      </c>
      <c r="NH45" s="28">
        <f t="shared" si="61"/>
        <v>0</v>
      </c>
    </row>
    <row r="46" spans="1:372" s="32" customFormat="1" ht="14.4" outlineLevel="1" x14ac:dyDescent="0.25">
      <c r="A46" s="21"/>
      <c r="B46" s="22"/>
      <c r="C46" s="23"/>
      <c r="D46" s="23"/>
      <c r="E46" s="26" t="s">
        <v>217</v>
      </c>
      <c r="F46" s="24"/>
      <c r="G46" s="30">
        <v>0</v>
      </c>
      <c r="H46" s="31" t="e">
        <f>((IFERROR(VLOOKUP($B45,Mes!$C$79:$AV$131,MATCH(H$1,Mes!$C$3:$AV$3,0),FALSE),""))*1000)</f>
        <v>#VALUE!</v>
      </c>
      <c r="I46" s="31" t="e">
        <f>((IFERROR(VLOOKUP($B45,Mes!$C$79:$AV$131,MATCH(I$1,Mes!$C$3:$AV$3,0),FALSE),""))*1000)</f>
        <v>#VALUE!</v>
      </c>
      <c r="J46" s="31" t="e">
        <f>((IFERROR(VLOOKUP($B45,Mes!$C$79:$AV$131,MATCH(J$1,Mes!$C$3:$AV$3,0),FALSE),""))*1000)</f>
        <v>#VALUE!</v>
      </c>
      <c r="K46" s="31" t="e">
        <f>((IFERROR(VLOOKUP($B45,Mes!$C$79:$AV$131,MATCH(K$1,Mes!$C$3:$AV$3,0),FALSE),""))*1000)</f>
        <v>#VALUE!</v>
      </c>
      <c r="L46" s="31" t="e">
        <f>((IFERROR(VLOOKUP($B45,Mes!$C$79:$AV$131,MATCH(L$1,Mes!$C$3:$AV$3,0),FALSE),""))*1000)</f>
        <v>#VALUE!</v>
      </c>
      <c r="M46" s="31" t="e">
        <f>((IFERROR(VLOOKUP($B45,Mes!$C$79:$AV$131,MATCH(M$1,Mes!$C$3:$AV$3,0),FALSE),""))*1000)</f>
        <v>#VALUE!</v>
      </c>
      <c r="N46" s="31" t="e">
        <f>((IFERROR(VLOOKUP($B45,Mes!$C$79:$AV$131,MATCH(N$1,Mes!$C$3:$AV$3,0),FALSE),""))*1000)</f>
        <v>#VALUE!</v>
      </c>
      <c r="O46" s="31" t="e">
        <f>((IFERROR(VLOOKUP($B45,Mes!$C$79:$AV$131,MATCH(O$1,Mes!$C$3:$AV$3,0),FALSE),""))*1000)</f>
        <v>#VALUE!</v>
      </c>
      <c r="P46" s="31" t="e">
        <f>((IFERROR(VLOOKUP($B45,Mes!$C$79:$AV$131,MATCH(P$1,Mes!$C$3:$AV$3,0),FALSE),""))*1000)</f>
        <v>#VALUE!</v>
      </c>
      <c r="Q46" s="31" t="e">
        <f>((IFERROR(VLOOKUP($B45,Mes!$C$79:$AV$131,MATCH(Q$1,Mes!$C$3:$AV$3,0),FALSE),""))*1000)</f>
        <v>#VALUE!</v>
      </c>
      <c r="R46" s="31" t="e">
        <f>((IFERROR(VLOOKUP($B45,Mes!$C$79:$AV$131,MATCH(R$1,Mes!$C$3:$AV$3,0),FALSE),""))*1000)</f>
        <v>#VALUE!</v>
      </c>
      <c r="S46" s="31" t="e">
        <f>((IFERROR(VLOOKUP($B45,Mes!$C$79:$AV$131,MATCH(S$1,Mes!$C$3:$AV$3,0),FALSE),""))*1000)</f>
        <v>#VALUE!</v>
      </c>
      <c r="T46" s="31" t="e">
        <f>((IFERROR(VLOOKUP($B45,Mes!$C$79:$AV$131,MATCH(T$1,Mes!$C$3:$AV$3,0),FALSE),""))*1000)</f>
        <v>#VALUE!</v>
      </c>
      <c r="U46" s="31" t="e">
        <f>((IFERROR(VLOOKUP($B45,Mes!$C$79:$AV$131,MATCH(U$1,Mes!$C$3:$AV$3,0),FALSE),""))*1000)</f>
        <v>#VALUE!</v>
      </c>
      <c r="V46" s="31" t="e">
        <f>((IFERROR(VLOOKUP($B45,Mes!$C$79:$AV$131,MATCH(V$1,Mes!$C$3:$AV$3,0),FALSE),""))*1000)</f>
        <v>#VALUE!</v>
      </c>
      <c r="W46" s="31" t="e">
        <f>((IFERROR(VLOOKUP($B45,Mes!$C$79:$AV$131,MATCH(W$1,Mes!$C$3:$AV$3,0),FALSE),""))*1000)</f>
        <v>#VALUE!</v>
      </c>
      <c r="X46" s="31" t="e">
        <f>((IFERROR(VLOOKUP($B45,Mes!$C$79:$AV$131,MATCH(X$1,Mes!$C$3:$AV$3,0),FALSE),""))*1000)</f>
        <v>#VALUE!</v>
      </c>
      <c r="Y46" s="31" t="e">
        <f>((IFERROR(VLOOKUP($B45,Mes!$C$79:$AV$131,MATCH(Y$1,Mes!$C$3:$AV$3,0),FALSE),""))*1000)</f>
        <v>#VALUE!</v>
      </c>
      <c r="Z46" s="31" t="e">
        <f>((IFERROR(VLOOKUP($B45,Mes!$C$79:$AV$131,MATCH(Z$1,Mes!$C$3:$AV$3,0),FALSE),""))*1000)</f>
        <v>#VALUE!</v>
      </c>
      <c r="AA46" s="31" t="e">
        <f>((IFERROR(VLOOKUP($B45,Mes!$C$79:$AV$131,MATCH(AA$1,Mes!$C$3:$AV$3,0),FALSE),""))*1000)</f>
        <v>#VALUE!</v>
      </c>
      <c r="AB46" s="31" t="e">
        <f>((IFERROR(VLOOKUP($B45,Mes!$C$79:$AV$131,MATCH(AB$1,Mes!$C$3:$AV$3,0),FALSE),""))*1000)</f>
        <v>#VALUE!</v>
      </c>
      <c r="AC46" s="31" t="e">
        <f>((IFERROR(VLOOKUP($B45,Mes!$C$79:$AV$131,MATCH(AC$1,Mes!$C$3:$AV$3,0),FALSE),""))*1000)</f>
        <v>#VALUE!</v>
      </c>
      <c r="AD46" s="31" t="e">
        <f>((IFERROR(VLOOKUP($B45,Mes!$C$79:$AV$131,MATCH(AD$1,Mes!$C$3:$AV$3,0),FALSE),""))*1000)</f>
        <v>#VALUE!</v>
      </c>
      <c r="AE46" s="31" t="e">
        <f>((IFERROR(VLOOKUP($B45,Mes!$C$79:$AV$131,MATCH(AE$1,Mes!$C$3:$AV$3,0),FALSE),""))*1000)</f>
        <v>#VALUE!</v>
      </c>
      <c r="AF46" s="31" t="e">
        <f>((IFERROR(VLOOKUP($B45,Mes!$C$79:$AV$131,MATCH(AF$1,Mes!$C$3:$AV$3,0),FALSE),""))*1000)</f>
        <v>#VALUE!</v>
      </c>
      <c r="AG46" s="31" t="e">
        <f>((IFERROR(VLOOKUP($B45,Mes!$C$79:$AV$131,MATCH(AG$1,Mes!$C$3:$AV$3,0),FALSE),""))*1000)</f>
        <v>#VALUE!</v>
      </c>
      <c r="AH46" s="31" t="e">
        <f>((IFERROR(VLOOKUP($B45,Mes!$C$79:$AV$131,MATCH(AH$1,Mes!$C$3:$AV$3,0),FALSE),""))*1000)</f>
        <v>#VALUE!</v>
      </c>
      <c r="AI46" s="31" t="e">
        <f>((IFERROR(VLOOKUP($B45,Mes!$C$79:$AV$131,MATCH(AI$1,Mes!$C$3:$AV$3,0),FALSE),""))*1000)</f>
        <v>#VALUE!</v>
      </c>
      <c r="AJ46" s="31" t="e">
        <f>((IFERROR(VLOOKUP($B45,Mes!$C$79:$AV$131,MATCH(AJ$1,Mes!$C$3:$AV$3,0),FALSE),""))*1000)</f>
        <v>#VALUE!</v>
      </c>
      <c r="AK46" s="31" t="e">
        <f>((IFERROR(VLOOKUP($B45,Mes!$C$79:$AV$131,MATCH(AK$1,Mes!$C$3:$AV$3,0),FALSE),""))*1000)</f>
        <v>#VALUE!</v>
      </c>
      <c r="AL46" s="31" t="e">
        <f>((IFERROR(VLOOKUP($B45,Mes!$C$79:$AV$131,MATCH(AL$1,Mes!$C$3:$AV$3,0),FALSE),""))*1000)</f>
        <v>#VALUE!</v>
      </c>
      <c r="AM46" s="30" t="e">
        <f>((IFERROR(VLOOKUP($B45,Mes!$C$79:$AV$131,MATCH(AM$1,Mes!$C$3:$AV$3,0),FALSE),""))*1000)</f>
        <v>#VALUE!</v>
      </c>
      <c r="AN46" s="30" t="e">
        <f>((IFERROR(VLOOKUP($B45,Mes!$C$79:$AV$131,MATCH(AN$1,Mes!$C$3:$AV$3,0),FALSE),""))*1000)</f>
        <v>#VALUE!</v>
      </c>
      <c r="AO46" s="30" t="e">
        <f>((IFERROR(VLOOKUP($B45,Mes!$C$79:$AV$131,MATCH(AO$1,Mes!$C$3:$AV$3,0),FALSE),""))*1000)</f>
        <v>#VALUE!</v>
      </c>
      <c r="AP46" s="30" t="e">
        <f>((IFERROR(VLOOKUP($B45,Mes!$C$79:$AV$131,MATCH(AP$1,Mes!$C$3:$AV$3,0),FALSE),""))*1000)</f>
        <v>#VALUE!</v>
      </c>
      <c r="AQ46" s="30" t="e">
        <f>((IFERROR(VLOOKUP($B45,Mes!$C$79:$AV$131,MATCH(AQ$1,Mes!$C$3:$AV$3,0),FALSE),""))*1000)</f>
        <v>#VALUE!</v>
      </c>
      <c r="AR46" s="30" t="e">
        <f>((IFERROR(VLOOKUP($B45,Mes!$C$79:$AV$131,MATCH(AR$1,Mes!$C$3:$AV$3,0),FALSE),""))*1000)</f>
        <v>#VALUE!</v>
      </c>
      <c r="AS46" s="30" t="e">
        <f>((IFERROR(VLOOKUP($B45,Mes!$C$79:$AV$131,MATCH(AS$1,Mes!$C$3:$AV$3,0),FALSE),""))*1000)</f>
        <v>#VALUE!</v>
      </c>
      <c r="AT46" s="30" t="e">
        <f>((IFERROR(VLOOKUP($B45,Mes!$C$79:$AV$131,MATCH(AT$1,Mes!$C$3:$AV$3,0),FALSE),""))*1000)</f>
        <v>#VALUE!</v>
      </c>
      <c r="AU46" s="30" t="e">
        <f>((IFERROR(VLOOKUP($B45,Mes!$C$79:$AV$131,MATCH(AU$1,Mes!$C$3:$AV$3,0),FALSE),""))*1000)</f>
        <v>#VALUE!</v>
      </c>
      <c r="AV46" s="30" t="e">
        <f>((IFERROR(VLOOKUP($B45,Mes!$C$79:$AV$131,MATCH(AV$1,Mes!$C$3:$AV$3,0),FALSE),""))*1000)</f>
        <v>#VALUE!</v>
      </c>
      <c r="AW46" s="30" t="e">
        <f>((IFERROR(VLOOKUP($B45,Mes!$C$79:$AV$131,MATCH(AW$1,Mes!$C$3:$AV$3,0),FALSE),""))*1000)</f>
        <v>#VALUE!</v>
      </c>
      <c r="AX46" s="30" t="e">
        <f>((IFERROR(VLOOKUP($B45,Mes!$C$79:$AV$131,MATCH(AX$1,Mes!$C$3:$AV$3,0),FALSE),""))*1000)</f>
        <v>#VALUE!</v>
      </c>
      <c r="AY46" s="30" t="e">
        <f>((IFERROR(VLOOKUP($B45,Mes!$C$79:$AV$131,MATCH(AY$1,Mes!$C$3:$AV$3,0),FALSE),""))*1000)</f>
        <v>#VALUE!</v>
      </c>
      <c r="AZ46" s="30" t="e">
        <f>((IFERROR(VLOOKUP($B45,Mes!$C$79:$AV$131,MATCH(AZ$1,Mes!$C$3:$AV$3,0),FALSE),""))*1000)</f>
        <v>#VALUE!</v>
      </c>
      <c r="BA46" s="30" t="e">
        <f>((IFERROR(VLOOKUP($B45,Mes!$C$79:$AV$131,MATCH(BA$1,Mes!$C$3:$AV$3,0),FALSE),""))*1000)</f>
        <v>#VALUE!</v>
      </c>
      <c r="BB46" s="30" t="e">
        <f>((IFERROR(VLOOKUP($B45,Mes!$C$79:$AV$131,MATCH(BB$1,Mes!$C$3:$AV$3,0),FALSE),""))*1000)</f>
        <v>#VALUE!</v>
      </c>
      <c r="BC46" s="30" t="e">
        <f>((IFERROR(VLOOKUP($B45,Mes!$C$79:$AV$131,MATCH(BC$1,Mes!$C$3:$AV$3,0),FALSE),""))*1000)</f>
        <v>#VALUE!</v>
      </c>
      <c r="BD46" s="30" t="e">
        <f>((IFERROR(VLOOKUP($B45,Mes!$C$79:$AV$131,MATCH(BD$1,Mes!$C$3:$AV$3,0),FALSE),""))*1000)</f>
        <v>#VALUE!</v>
      </c>
      <c r="BE46" s="30" t="e">
        <f>((IFERROR(VLOOKUP($B45,Mes!$C$79:$AV$131,MATCH(BE$1,Mes!$C$3:$AV$3,0),FALSE),""))*1000)</f>
        <v>#VALUE!</v>
      </c>
      <c r="BF46" s="30" t="e">
        <f>((IFERROR(VLOOKUP($B45,Mes!$C$79:$AV$131,MATCH(BF$1,Mes!$C$3:$AV$3,0),FALSE),""))*1000)</f>
        <v>#VALUE!</v>
      </c>
      <c r="BG46" s="30" t="e">
        <f>((IFERROR(VLOOKUP($B45,Mes!$C$79:$AV$131,MATCH(BG$1,Mes!$C$3:$AV$3,0),FALSE),""))*1000)</f>
        <v>#VALUE!</v>
      </c>
      <c r="BH46" s="30" t="e">
        <f>((IFERROR(VLOOKUP($B45,Mes!$C$79:$AV$131,MATCH(BH$1,Mes!$C$3:$AV$3,0),FALSE),""))*1000)</f>
        <v>#VALUE!</v>
      </c>
      <c r="BI46" s="30" t="e">
        <f>((IFERROR(VLOOKUP($B45,Mes!$C$79:$AV$131,MATCH(BI$1,Mes!$C$3:$AV$3,0),FALSE),""))*1000)</f>
        <v>#VALUE!</v>
      </c>
      <c r="BJ46" s="30" t="e">
        <f>((IFERROR(VLOOKUP($B45,Mes!$C$79:$AV$131,MATCH(BJ$1,Mes!$C$3:$AV$3,0),FALSE),""))*1000)</f>
        <v>#VALUE!</v>
      </c>
      <c r="BK46" s="30" t="e">
        <f>((IFERROR(VLOOKUP($B45,Mes!$C$79:$AV$131,MATCH(BK$1,Mes!$C$3:$AV$3,0),FALSE),""))*1000)</f>
        <v>#VALUE!</v>
      </c>
      <c r="BL46" s="30" t="e">
        <f>((IFERROR(VLOOKUP($B45,Mes!$C$79:$AV$131,MATCH(BL$1,Mes!$C$3:$AV$3,0),FALSE),""))*1000)</f>
        <v>#VALUE!</v>
      </c>
      <c r="BM46" s="30" t="e">
        <f>((IFERROR(VLOOKUP($B45,Mes!$C$79:$AV$131,MATCH(BM$1,Mes!$C$3:$AV$3,0),FALSE),""))*1000)</f>
        <v>#VALUE!</v>
      </c>
      <c r="BN46" s="30" t="e">
        <f>((IFERROR(VLOOKUP($B45,Mes!$C$79:$AV$131,MATCH(BN$1,Mes!$C$3:$AV$3,0),FALSE),""))*1000)</f>
        <v>#VALUE!</v>
      </c>
      <c r="BO46" s="31" t="e">
        <f>((IFERROR(VLOOKUP($B45,Mes!$C$79:$AV$131,MATCH(BO$1,Mes!$C$3:$AV$3,0),FALSE),""))*1000)</f>
        <v>#VALUE!</v>
      </c>
      <c r="BP46" s="31" t="e">
        <f>((IFERROR(VLOOKUP($B45,Mes!$C$79:$AV$131,MATCH(BP$1,Mes!$C$3:$AV$3,0),FALSE),""))*1000)</f>
        <v>#VALUE!</v>
      </c>
      <c r="BQ46" s="31" t="e">
        <f>((IFERROR(VLOOKUP($B45,Mes!$C$79:$AV$131,MATCH(BQ$1,Mes!$C$3:$AV$3,0),FALSE),""))*1000)</f>
        <v>#VALUE!</v>
      </c>
      <c r="BR46" s="31" t="e">
        <f>((IFERROR(VLOOKUP($B45,Mes!$C$79:$AV$131,MATCH(BR$1,Mes!$C$3:$AV$3,0),FALSE),""))*1000)</f>
        <v>#VALUE!</v>
      </c>
      <c r="BS46" s="31" t="e">
        <f>((IFERROR(VLOOKUP($B45,Mes!$C$79:$AV$131,MATCH(BS$1,Mes!$C$3:$AV$3,0),FALSE),""))*1000)</f>
        <v>#VALUE!</v>
      </c>
      <c r="BT46" s="31" t="e">
        <f>((IFERROR(VLOOKUP($B45,Mes!$C$79:$AV$131,MATCH(BT$1,Mes!$C$3:$AV$3,0),FALSE),""))*1000)</f>
        <v>#VALUE!</v>
      </c>
      <c r="BU46" s="31" t="e">
        <f>((IFERROR(VLOOKUP($B45,Mes!$C$79:$AV$131,MATCH(BU$1,Mes!$C$3:$AV$3,0),FALSE),""))*1000)</f>
        <v>#VALUE!</v>
      </c>
      <c r="BV46" s="31" t="e">
        <f>((IFERROR(VLOOKUP($B45,Mes!$C$79:$AV$131,MATCH(BV$1,Mes!$C$3:$AV$3,0),FALSE),""))*1000)</f>
        <v>#VALUE!</v>
      </c>
      <c r="BW46" s="31" t="e">
        <f>((IFERROR(VLOOKUP($B45,Mes!$C$79:$AV$131,MATCH(BW$1,Mes!$C$3:$AV$3,0),FALSE),""))*1000)</f>
        <v>#VALUE!</v>
      </c>
      <c r="BX46" s="31" t="e">
        <f>((IFERROR(VLOOKUP($B45,Mes!$C$79:$AV$131,MATCH(BX$1,Mes!$C$3:$AV$3,0),FALSE),""))*1000)</f>
        <v>#VALUE!</v>
      </c>
      <c r="BY46" s="31" t="e">
        <f>((IFERROR(VLOOKUP($B45,Mes!$C$79:$AV$131,MATCH(BY$1,Mes!$C$3:$AV$3,0),FALSE),""))*1000)</f>
        <v>#VALUE!</v>
      </c>
      <c r="BZ46" s="31" t="e">
        <f>((IFERROR(VLOOKUP($B45,Mes!$C$79:$AV$131,MATCH(BZ$1,Mes!$C$3:$AV$3,0),FALSE),""))*1000)</f>
        <v>#VALUE!</v>
      </c>
      <c r="CA46" s="31" t="e">
        <f>((IFERROR(VLOOKUP($B45,Mes!$C$79:$AV$131,MATCH(CA$1,Mes!$C$3:$AV$3,0),FALSE),""))*1000)</f>
        <v>#VALUE!</v>
      </c>
      <c r="CB46" s="31" t="e">
        <f>((IFERROR(VLOOKUP($B45,Mes!$C$79:$AV$131,MATCH(CB$1,Mes!$C$3:$AV$3,0),FALSE),""))*1000)</f>
        <v>#VALUE!</v>
      </c>
      <c r="CC46" s="31" t="e">
        <f>((IFERROR(VLOOKUP($B45,Mes!$C$79:$AV$131,MATCH(CC$1,Mes!$C$3:$AV$3,0),FALSE),""))*1000)</f>
        <v>#VALUE!</v>
      </c>
      <c r="CD46" s="31" t="e">
        <f>((IFERROR(VLOOKUP($B45,Mes!$C$79:$AV$131,MATCH(CD$1,Mes!$C$3:$AV$3,0),FALSE),""))*1000)</f>
        <v>#VALUE!</v>
      </c>
      <c r="CE46" s="31" t="e">
        <f>((IFERROR(VLOOKUP($B45,Mes!$C$79:$AV$131,MATCH(CE$1,Mes!$C$3:$AV$3,0),FALSE),""))*1000)</f>
        <v>#VALUE!</v>
      </c>
      <c r="CF46" s="31" t="e">
        <f>((IFERROR(VLOOKUP($B45,Mes!$C$79:$AV$131,MATCH(CF$1,Mes!$C$3:$AV$3,0),FALSE),""))*1000)</f>
        <v>#VALUE!</v>
      </c>
      <c r="CG46" s="31" t="e">
        <f>((IFERROR(VLOOKUP($B45,Mes!$C$79:$AV$131,MATCH(CG$1,Mes!$C$3:$AV$3,0),FALSE),""))*1000)</f>
        <v>#VALUE!</v>
      </c>
      <c r="CH46" s="31" t="e">
        <f>((IFERROR(VLOOKUP($B45,Mes!$C$79:$AV$131,MATCH(CH$1,Mes!$C$3:$AV$3,0),FALSE),""))*1000)</f>
        <v>#VALUE!</v>
      </c>
      <c r="CI46" s="31" t="e">
        <f>((IFERROR(VLOOKUP($B45,Mes!$C$79:$AV$131,MATCH(CI$1,Mes!$C$3:$AV$3,0),FALSE),""))*1000)</f>
        <v>#VALUE!</v>
      </c>
      <c r="CJ46" s="31" t="e">
        <f>((IFERROR(VLOOKUP($B45,Mes!$C$79:$AV$131,MATCH(CJ$1,Mes!$C$3:$AV$3,0),FALSE),""))*1000)</f>
        <v>#VALUE!</v>
      </c>
      <c r="CK46" s="31" t="e">
        <f>((IFERROR(VLOOKUP($B45,Mes!$C$79:$AV$131,MATCH(CK$1,Mes!$C$3:$AV$3,0),FALSE),""))*1000)</f>
        <v>#VALUE!</v>
      </c>
      <c r="CL46" s="31" t="e">
        <f>((IFERROR(VLOOKUP($B45,Mes!$C$79:$AV$131,MATCH(CL$1,Mes!$C$3:$AV$3,0),FALSE),""))*1000)</f>
        <v>#VALUE!</v>
      </c>
      <c r="CM46" s="31" t="e">
        <f>((IFERROR(VLOOKUP($B45,Mes!$C$79:$AV$131,MATCH(CM$1,Mes!$C$3:$AV$3,0),FALSE),""))*1000)</f>
        <v>#VALUE!</v>
      </c>
      <c r="CN46" s="31" t="e">
        <f>((IFERROR(VLOOKUP($B45,Mes!$C$79:$AV$131,MATCH(CN$1,Mes!$C$3:$AV$3,0),FALSE),""))*1000)</f>
        <v>#VALUE!</v>
      </c>
      <c r="CO46" s="31" t="e">
        <f>((IFERROR(VLOOKUP($B45,Mes!$C$79:$AV$131,MATCH(CO$1,Mes!$C$3:$AV$3,0),FALSE),""))*1000)</f>
        <v>#VALUE!</v>
      </c>
      <c r="CP46" s="31" t="e">
        <f>((IFERROR(VLOOKUP($B45,Mes!$C$79:$AV$131,MATCH(CP$1,Mes!$C$3:$AV$3,0),FALSE),""))*1000)</f>
        <v>#VALUE!</v>
      </c>
      <c r="CQ46" s="31" t="e">
        <f>((IFERROR(VLOOKUP($B45,Mes!$C$79:$AV$131,MATCH(CQ$1,Mes!$C$3:$AV$3,0),FALSE),""))*1000)</f>
        <v>#VALUE!</v>
      </c>
      <c r="CR46" s="31" t="e">
        <f>((IFERROR(VLOOKUP($B45,Mes!$C$79:$AV$131,MATCH(CR$1,Mes!$C$3:$AV$3,0),FALSE),""))*1000)</f>
        <v>#VALUE!</v>
      </c>
      <c r="CS46" s="31" t="e">
        <f>((IFERROR(VLOOKUP($B45,Mes!$C$79:$AV$131,MATCH(CS$1,Mes!$C$3:$AV$3,0),FALSE),""))*1000)</f>
        <v>#VALUE!</v>
      </c>
      <c r="CT46" s="30" t="e">
        <f>((IFERROR(VLOOKUP($B45,Mes!$C$79:$AV$131,MATCH(CT$1,Mes!$C$3:$AV$3,0),FALSE),""))*1000)</f>
        <v>#VALUE!</v>
      </c>
      <c r="CU46" s="30" t="e">
        <f>((IFERROR(VLOOKUP($B45,Mes!$C$79:$AV$131,MATCH(CU$1,Mes!$C$3:$AV$3,0),FALSE),""))*1000)</f>
        <v>#VALUE!</v>
      </c>
      <c r="CV46" s="30" t="e">
        <f>((IFERROR(VLOOKUP($B45,Mes!$C$79:$AV$131,MATCH(CV$1,Mes!$C$3:$AV$3,0),FALSE),""))*1000)</f>
        <v>#VALUE!</v>
      </c>
      <c r="CW46" s="30" t="e">
        <f>((IFERROR(VLOOKUP($B45,Mes!$C$79:$AV$131,MATCH(CW$1,Mes!$C$3:$AV$3,0),FALSE),""))*1000)</f>
        <v>#VALUE!</v>
      </c>
      <c r="CX46" s="30" t="e">
        <f>((IFERROR(VLOOKUP($B45,Mes!$C$79:$AV$131,MATCH(CX$1,Mes!$C$3:$AV$3,0),FALSE),""))*1000)</f>
        <v>#VALUE!</v>
      </c>
      <c r="CY46" s="30" t="e">
        <f>((IFERROR(VLOOKUP($B45,Mes!$C$79:$AV$131,MATCH(CY$1,Mes!$C$3:$AV$3,0),FALSE),""))*1000)</f>
        <v>#VALUE!</v>
      </c>
      <c r="CZ46" s="30" t="e">
        <f>((IFERROR(VLOOKUP($B45,Mes!$C$79:$AV$131,MATCH(CZ$1,Mes!$C$3:$AV$3,0),FALSE),""))*1000)</f>
        <v>#VALUE!</v>
      </c>
      <c r="DA46" s="30" t="e">
        <f>((IFERROR(VLOOKUP($B45,Mes!$C$79:$AV$131,MATCH(DA$1,Mes!$C$3:$AV$3,0),FALSE),""))*1000)</f>
        <v>#VALUE!</v>
      </c>
      <c r="DB46" s="30" t="e">
        <f>((IFERROR(VLOOKUP($B45,Mes!$C$79:$AV$131,MATCH(DB$1,Mes!$C$3:$AV$3,0),FALSE),""))*1000)</f>
        <v>#VALUE!</v>
      </c>
      <c r="DC46" s="30" t="e">
        <f>((IFERROR(VLOOKUP($B45,Mes!$C$79:$AV$131,MATCH(DC$1,Mes!$C$3:$AV$3,0),FALSE),""))*1000)</f>
        <v>#VALUE!</v>
      </c>
      <c r="DD46" s="30" t="e">
        <f>((IFERROR(VLOOKUP($B45,Mes!$C$79:$AV$131,MATCH(DD$1,Mes!$C$3:$AV$3,0),FALSE),""))*1000)</f>
        <v>#VALUE!</v>
      </c>
      <c r="DE46" s="30" t="e">
        <f>((IFERROR(VLOOKUP($B45,Mes!$C$79:$AV$131,MATCH(DE$1,Mes!$C$3:$AV$3,0),FALSE),""))*1000)</f>
        <v>#VALUE!</v>
      </c>
      <c r="DF46" s="30" t="e">
        <f>((IFERROR(VLOOKUP($B45,Mes!$C$79:$AV$131,MATCH(DF$1,Mes!$C$3:$AV$3,0),FALSE),""))*1000)</f>
        <v>#VALUE!</v>
      </c>
      <c r="DG46" s="30" t="e">
        <f>((IFERROR(VLOOKUP($B45,Mes!$C$79:$AV$131,MATCH(DG$1,Mes!$C$3:$AV$3,0),FALSE),""))*1000)</f>
        <v>#VALUE!</v>
      </c>
      <c r="DH46" s="30" t="e">
        <f>((IFERROR(VLOOKUP($B45,Mes!$C$79:$AV$131,MATCH(DH$1,Mes!$C$3:$AV$3,0),FALSE),""))*1000)</f>
        <v>#VALUE!</v>
      </c>
      <c r="DI46" s="30" t="e">
        <f>((IFERROR(VLOOKUP($B45,Mes!$C$79:$AV$131,MATCH(DI$1,Mes!$C$3:$AV$3,0),FALSE),""))*1000)</f>
        <v>#VALUE!</v>
      </c>
      <c r="DJ46" s="30" t="e">
        <f>((IFERROR(VLOOKUP($B45,Mes!$C$79:$AV$131,MATCH(DJ$1,Mes!$C$3:$AV$3,0),FALSE),""))*1000)</f>
        <v>#VALUE!</v>
      </c>
      <c r="DK46" s="30" t="e">
        <f>((IFERROR(VLOOKUP($B45,Mes!$C$79:$AV$131,MATCH(DK$1,Mes!$C$3:$AV$3,0),FALSE),""))*1000)</f>
        <v>#VALUE!</v>
      </c>
      <c r="DL46" s="30" t="e">
        <f>((IFERROR(VLOOKUP($B45,Mes!$C$79:$AV$131,MATCH(DL$1,Mes!$C$3:$AV$3,0),FALSE),""))*1000)</f>
        <v>#VALUE!</v>
      </c>
      <c r="DM46" s="30" t="e">
        <f>((IFERROR(VLOOKUP($B45,Mes!$C$79:$AV$131,MATCH(DM$1,Mes!$C$3:$AV$3,0),FALSE),""))*1000)</f>
        <v>#VALUE!</v>
      </c>
      <c r="DN46" s="30" t="e">
        <f>((IFERROR(VLOOKUP($B45,Mes!$C$79:$AV$131,MATCH(DN$1,Mes!$C$3:$AV$3,0),FALSE),""))*1000)</f>
        <v>#VALUE!</v>
      </c>
      <c r="DO46" s="30" t="e">
        <f>((IFERROR(VLOOKUP($B45,Mes!$C$79:$AV$131,MATCH(DO$1,Mes!$C$3:$AV$3,0),FALSE),""))*1000)</f>
        <v>#VALUE!</v>
      </c>
      <c r="DP46" s="30" t="e">
        <f>((IFERROR(VLOOKUP($B45,Mes!$C$79:$AV$131,MATCH(DP$1,Mes!$C$3:$AV$3,0),FALSE),""))*1000)</f>
        <v>#VALUE!</v>
      </c>
      <c r="DQ46" s="30" t="e">
        <f>((IFERROR(VLOOKUP($B45,Mes!$C$79:$AV$131,MATCH(DQ$1,Mes!$C$3:$AV$3,0),FALSE),""))*1000)</f>
        <v>#VALUE!</v>
      </c>
      <c r="DR46" s="30" t="e">
        <f>((IFERROR(VLOOKUP($B45,Mes!$C$79:$AV$131,MATCH(DR$1,Mes!$C$3:$AV$3,0),FALSE),""))*1000)</f>
        <v>#VALUE!</v>
      </c>
      <c r="DS46" s="30" t="e">
        <f>((IFERROR(VLOOKUP($B45,Mes!$C$79:$AV$131,MATCH(DS$1,Mes!$C$3:$AV$3,0),FALSE),""))*1000)</f>
        <v>#VALUE!</v>
      </c>
      <c r="DT46" s="30" t="e">
        <f>((IFERROR(VLOOKUP($B45,Mes!$C$79:$AV$131,MATCH(DT$1,Mes!$C$3:$AV$3,0),FALSE),""))*1000)</f>
        <v>#VALUE!</v>
      </c>
      <c r="DU46" s="30" t="e">
        <f>((IFERROR(VLOOKUP($B45,Mes!$C$79:$AV$131,MATCH(DU$1,Mes!$C$3:$AV$3,0),FALSE),""))*1000)</f>
        <v>#VALUE!</v>
      </c>
      <c r="DV46" s="30" t="e">
        <f>((IFERROR(VLOOKUP($B45,Mes!$C$79:$AV$131,MATCH(DV$1,Mes!$C$3:$AV$3,0),FALSE),""))*1000)</f>
        <v>#VALUE!</v>
      </c>
      <c r="DW46" s="30" t="e">
        <f>((IFERROR(VLOOKUP($B45,Mes!$C$79:$AV$131,MATCH(DW$1,Mes!$C$3:$AV$3,0),FALSE),""))*1000)</f>
        <v>#VALUE!</v>
      </c>
      <c r="DX46" s="31" t="e">
        <f>((IFERROR(VLOOKUP($B45,Mes!$C$79:$AV$131,MATCH(DX$1,Mes!$C$3:$AV$3,0),FALSE),""))*1000)</f>
        <v>#VALUE!</v>
      </c>
      <c r="DY46" s="31" t="e">
        <f>((IFERROR(VLOOKUP($B45,Mes!$C$79:$AV$131,MATCH(DY$1,Mes!$C$3:$AV$3,0),FALSE),""))*1000)</f>
        <v>#VALUE!</v>
      </c>
      <c r="DZ46" s="31" t="e">
        <f>((IFERROR(VLOOKUP($B45,Mes!$C$79:$AV$131,MATCH(DZ$1,Mes!$C$3:$AV$3,0),FALSE),""))*1000)</f>
        <v>#VALUE!</v>
      </c>
      <c r="EA46" s="31" t="e">
        <f>((IFERROR(VLOOKUP($B45,Mes!$C$79:$AV$131,MATCH(EA$1,Mes!$C$3:$AV$3,0),FALSE),""))*1000)</f>
        <v>#VALUE!</v>
      </c>
      <c r="EB46" s="31" t="e">
        <f>((IFERROR(VLOOKUP($B45,Mes!$C$79:$AV$131,MATCH(EB$1,Mes!$C$3:$AV$3,0),FALSE),""))*1000)</f>
        <v>#VALUE!</v>
      </c>
      <c r="EC46" s="31" t="e">
        <f>((IFERROR(VLOOKUP($B45,Mes!$C$79:$AV$131,MATCH(EC$1,Mes!$C$3:$AV$3,0),FALSE),""))*1000)</f>
        <v>#VALUE!</v>
      </c>
      <c r="ED46" s="31" t="e">
        <f>((IFERROR(VLOOKUP($B45,Mes!$C$79:$AV$131,MATCH(ED$1,Mes!$C$3:$AV$3,0),FALSE),""))*1000)</f>
        <v>#VALUE!</v>
      </c>
      <c r="EE46" s="31" t="e">
        <f>((IFERROR(VLOOKUP($B45,Mes!$C$79:$AV$131,MATCH(EE$1,Mes!$C$3:$AV$3,0),FALSE),""))*1000)</f>
        <v>#VALUE!</v>
      </c>
      <c r="EF46" s="31" t="e">
        <f>((IFERROR(VLOOKUP($B45,Mes!$C$79:$AV$131,MATCH(EF$1,Mes!$C$3:$AV$3,0),FALSE),""))*1000)</f>
        <v>#VALUE!</v>
      </c>
      <c r="EG46" s="31" t="e">
        <f>((IFERROR(VLOOKUP($B45,Mes!$C$79:$AV$131,MATCH(EG$1,Mes!$C$3:$AV$3,0),FALSE),""))*1000)</f>
        <v>#VALUE!</v>
      </c>
      <c r="EH46" s="31" t="e">
        <f>((IFERROR(VLOOKUP($B45,Mes!$C$79:$AV$131,MATCH(EH$1,Mes!$C$3:$AV$3,0),FALSE),""))*1000)</f>
        <v>#VALUE!</v>
      </c>
      <c r="EI46" s="31" t="e">
        <f>((IFERROR(VLOOKUP($B45,Mes!$C$79:$AV$131,MATCH(EI$1,Mes!$C$3:$AV$3,0),FALSE),""))*1000)</f>
        <v>#VALUE!</v>
      </c>
      <c r="EJ46" s="31" t="e">
        <f>((IFERROR(VLOOKUP($B45,Mes!$C$79:$AV$131,MATCH(EJ$1,Mes!$C$3:$AV$3,0),FALSE),""))*1000)</f>
        <v>#VALUE!</v>
      </c>
      <c r="EK46" s="31" t="e">
        <f>((IFERROR(VLOOKUP($B45,Mes!$C$79:$AV$131,MATCH(EK$1,Mes!$C$3:$AV$3,0),FALSE),""))*1000)</f>
        <v>#VALUE!</v>
      </c>
      <c r="EL46" s="31" t="e">
        <f>((IFERROR(VLOOKUP($B45,Mes!$C$79:$AV$131,MATCH(EL$1,Mes!$C$3:$AV$3,0),FALSE),""))*1000)</f>
        <v>#VALUE!</v>
      </c>
      <c r="EM46" s="31" t="e">
        <f>((IFERROR(VLOOKUP($B45,Mes!$C$79:$AV$131,MATCH(EM$1,Mes!$C$3:$AV$3,0),FALSE),""))*1000)</f>
        <v>#VALUE!</v>
      </c>
      <c r="EN46" s="31" t="e">
        <f>((IFERROR(VLOOKUP($B45,Mes!$C$79:$AV$131,MATCH(EN$1,Mes!$C$3:$AV$3,0),FALSE),""))*1000)</f>
        <v>#VALUE!</v>
      </c>
      <c r="EO46" s="31" t="e">
        <f>((IFERROR(VLOOKUP($B45,Mes!$C$79:$AV$131,MATCH(EO$1,Mes!$C$3:$AV$3,0),FALSE),""))*1000)</f>
        <v>#VALUE!</v>
      </c>
      <c r="EP46" s="31" t="e">
        <f>((IFERROR(VLOOKUP($B45,Mes!$C$79:$AV$131,MATCH(EP$1,Mes!$C$3:$AV$3,0),FALSE),""))*1000)</f>
        <v>#VALUE!</v>
      </c>
      <c r="EQ46" s="31" t="e">
        <f>((IFERROR(VLOOKUP($B45,Mes!$C$79:$AV$131,MATCH(EQ$1,Mes!$C$3:$AV$3,0),FALSE),""))*1000)</f>
        <v>#VALUE!</v>
      </c>
      <c r="ER46" s="31" t="e">
        <f>((IFERROR(VLOOKUP($B45,Mes!$C$79:$AV$131,MATCH(ER$1,Mes!$C$3:$AV$3,0),FALSE),""))*1000)</f>
        <v>#VALUE!</v>
      </c>
      <c r="ES46" s="31" t="e">
        <f>((IFERROR(VLOOKUP($B45,Mes!$C$79:$AV$131,MATCH(ES$1,Mes!$C$3:$AV$3,0),FALSE),""))*1000)</f>
        <v>#VALUE!</v>
      </c>
      <c r="ET46" s="31" t="e">
        <f>((IFERROR(VLOOKUP($B45,Mes!$C$79:$AV$131,MATCH(ET$1,Mes!$C$3:$AV$3,0),FALSE),""))*1000)</f>
        <v>#VALUE!</v>
      </c>
      <c r="EU46" s="31" t="e">
        <f>((IFERROR(VLOOKUP($B45,Mes!$C$79:$AV$131,MATCH(EU$1,Mes!$C$3:$AV$3,0),FALSE),""))*1000)</f>
        <v>#VALUE!</v>
      </c>
      <c r="EV46" s="31" t="e">
        <f>((IFERROR(VLOOKUP($B45,Mes!$C$79:$AV$131,MATCH(EV$1,Mes!$C$3:$AV$3,0),FALSE),""))*1000)</f>
        <v>#VALUE!</v>
      </c>
      <c r="EW46" s="31" t="e">
        <f>((IFERROR(VLOOKUP($B45,Mes!$C$79:$AV$131,MATCH(EW$1,Mes!$C$3:$AV$3,0),FALSE),""))*1000)</f>
        <v>#VALUE!</v>
      </c>
      <c r="EX46" s="31" t="e">
        <f>((IFERROR(VLOOKUP($B45,Mes!$C$79:$AV$131,MATCH(EX$1,Mes!$C$3:$AV$3,0),FALSE),""))*1000)</f>
        <v>#VALUE!</v>
      </c>
      <c r="EY46" s="31" t="e">
        <f>((IFERROR(VLOOKUP($B45,Mes!$C$79:$AV$131,MATCH(EY$1,Mes!$C$3:$AV$3,0),FALSE),""))*1000)</f>
        <v>#VALUE!</v>
      </c>
      <c r="EZ46" s="31" t="e">
        <f>((IFERROR(VLOOKUP($B45,Mes!$C$79:$AV$131,MATCH(EZ$1,Mes!$C$3:$AV$3,0),FALSE),""))*1000)</f>
        <v>#VALUE!</v>
      </c>
      <c r="FA46" s="31" t="e">
        <f>((IFERROR(VLOOKUP($B45,Mes!$C$79:$AV$131,MATCH(FA$1,Mes!$C$3:$AV$3,0),FALSE),""))*1000)</f>
        <v>#VALUE!</v>
      </c>
      <c r="FB46" s="31" t="e">
        <f>((IFERROR(VLOOKUP($B45,Mes!$C$79:$AV$131,MATCH(FB$1,Mes!$C$3:$AV$3,0),FALSE),""))*1000)</f>
        <v>#VALUE!</v>
      </c>
      <c r="FC46" s="30" t="e">
        <f>((IFERROR(VLOOKUP($B45,Mes!$C$79:$AV$131,MATCH(FC$1,Mes!$C$3:$AV$3,0),FALSE),""))*1000)</f>
        <v>#VALUE!</v>
      </c>
      <c r="FD46" s="30" t="e">
        <f>((IFERROR(VLOOKUP($B45,Mes!$C$79:$AV$131,MATCH(FD$1,Mes!$C$3:$AV$3,0),FALSE),""))*1000)</f>
        <v>#VALUE!</v>
      </c>
      <c r="FE46" s="30" t="e">
        <f>((IFERROR(VLOOKUP($B45,Mes!$C$79:$AV$131,MATCH(FE$1,Mes!$C$3:$AV$3,0),FALSE),""))*1000)</f>
        <v>#VALUE!</v>
      </c>
      <c r="FF46" s="30" t="e">
        <f>((IFERROR(VLOOKUP($B45,Mes!$C$79:$AV$131,MATCH(FF$1,Mes!$C$3:$AV$3,0),FALSE),""))*1000)</f>
        <v>#VALUE!</v>
      </c>
      <c r="FG46" s="30" t="e">
        <f>((IFERROR(VLOOKUP($B45,Mes!$C$79:$AV$131,MATCH(FG$1,Mes!$C$3:$AV$3,0),FALSE),""))*1000)</f>
        <v>#VALUE!</v>
      </c>
      <c r="FH46" s="30" t="e">
        <f>((IFERROR(VLOOKUP($B45,Mes!$C$79:$AV$131,MATCH(FH$1,Mes!$C$3:$AV$3,0),FALSE),""))*1000)</f>
        <v>#VALUE!</v>
      </c>
      <c r="FI46" s="30" t="e">
        <f>((IFERROR(VLOOKUP($B45,Mes!$C$79:$AV$131,MATCH(FI$1,Mes!$C$3:$AV$3,0),FALSE),""))*1000)</f>
        <v>#VALUE!</v>
      </c>
      <c r="FJ46" s="30" t="e">
        <f>((IFERROR(VLOOKUP($B45,Mes!$C$79:$AV$131,MATCH(FJ$1,Mes!$C$3:$AV$3,0),FALSE),""))*1000)</f>
        <v>#VALUE!</v>
      </c>
      <c r="FK46" s="30" t="e">
        <f>((IFERROR(VLOOKUP($B45,Mes!$C$79:$AV$131,MATCH(FK$1,Mes!$C$3:$AV$3,0),FALSE),""))*1000)</f>
        <v>#VALUE!</v>
      </c>
      <c r="FL46" s="30" t="e">
        <f>((IFERROR(VLOOKUP($B45,Mes!$C$79:$AV$131,MATCH(FL$1,Mes!$C$3:$AV$3,0),FALSE),""))*1000)</f>
        <v>#VALUE!</v>
      </c>
      <c r="FM46" s="30" t="e">
        <f>((IFERROR(VLOOKUP($B45,Mes!$C$79:$AV$131,MATCH(FM$1,Mes!$C$3:$AV$3,0),FALSE),""))*1000)</f>
        <v>#VALUE!</v>
      </c>
      <c r="FN46" s="30" t="e">
        <f>((IFERROR(VLOOKUP($B45,Mes!$C$79:$AV$131,MATCH(FN$1,Mes!$C$3:$AV$3,0),FALSE),""))*1000)</f>
        <v>#VALUE!</v>
      </c>
      <c r="FO46" s="30" t="e">
        <f>((IFERROR(VLOOKUP($B45,Mes!$C$79:$AV$131,MATCH(FO$1,Mes!$C$3:$AV$3,0),FALSE),""))*1000)</f>
        <v>#VALUE!</v>
      </c>
      <c r="FP46" s="30" t="e">
        <f>((IFERROR(VLOOKUP($B45,Mes!$C$79:$AV$131,MATCH(FP$1,Mes!$C$3:$AV$3,0),FALSE),""))*1000)</f>
        <v>#VALUE!</v>
      </c>
      <c r="FQ46" s="30" t="e">
        <f>((IFERROR(VLOOKUP($B45,Mes!$C$79:$AV$131,MATCH(FQ$1,Mes!$C$3:$AV$3,0),FALSE),""))*1000)</f>
        <v>#VALUE!</v>
      </c>
      <c r="FR46" s="30" t="e">
        <f>((IFERROR(VLOOKUP($B45,Mes!$C$79:$AV$131,MATCH(FR$1,Mes!$C$3:$AV$3,0),FALSE),""))*1000)</f>
        <v>#VALUE!</v>
      </c>
      <c r="FS46" s="30" t="e">
        <f>((IFERROR(VLOOKUP($B45,Mes!$C$79:$AV$131,MATCH(FS$1,Mes!$C$3:$AV$3,0),FALSE),""))*1000)</f>
        <v>#VALUE!</v>
      </c>
      <c r="FT46" s="30" t="e">
        <f>((IFERROR(VLOOKUP($B45,Mes!$C$79:$AV$131,MATCH(FT$1,Mes!$C$3:$AV$3,0),FALSE),""))*1000)</f>
        <v>#VALUE!</v>
      </c>
      <c r="FU46" s="30" t="e">
        <f>((IFERROR(VLOOKUP($B45,Mes!$C$79:$AV$131,MATCH(FU$1,Mes!$C$3:$AV$3,0),FALSE),""))*1000)</f>
        <v>#VALUE!</v>
      </c>
      <c r="FV46" s="30" t="e">
        <f>((IFERROR(VLOOKUP($B45,Mes!$C$79:$AV$131,MATCH(FV$1,Mes!$C$3:$AV$3,0),FALSE),""))*1000)</f>
        <v>#VALUE!</v>
      </c>
      <c r="FW46" s="30" t="e">
        <f>((IFERROR(VLOOKUP($B45,Mes!$C$79:$AV$131,MATCH(FW$1,Mes!$C$3:$AV$3,0),FALSE),""))*1000)</f>
        <v>#VALUE!</v>
      </c>
      <c r="FX46" s="30" t="e">
        <f>((IFERROR(VLOOKUP($B45,Mes!$C$79:$AV$131,MATCH(FX$1,Mes!$C$3:$AV$3,0),FALSE),""))*1000)</f>
        <v>#VALUE!</v>
      </c>
      <c r="FY46" s="30" t="e">
        <f>((IFERROR(VLOOKUP($B45,Mes!$C$79:$AV$131,MATCH(FY$1,Mes!$C$3:$AV$3,0),FALSE),""))*1000)</f>
        <v>#VALUE!</v>
      </c>
      <c r="FZ46" s="30" t="e">
        <f>((IFERROR(VLOOKUP($B45,Mes!$C$79:$AV$131,MATCH(FZ$1,Mes!$C$3:$AV$3,0),FALSE),""))*1000)</f>
        <v>#VALUE!</v>
      </c>
      <c r="GA46" s="30" t="e">
        <f>((IFERROR(VLOOKUP($B45,Mes!$C$79:$AV$131,MATCH(GA$1,Mes!$C$3:$AV$3,0),FALSE),""))*1000)</f>
        <v>#VALUE!</v>
      </c>
      <c r="GB46" s="30" t="e">
        <f>((IFERROR(VLOOKUP($B45,Mes!$C$79:$AV$131,MATCH(GB$1,Mes!$C$3:$AV$3,0),FALSE),""))*1000)</f>
        <v>#VALUE!</v>
      </c>
      <c r="GC46" s="30" t="e">
        <f>((IFERROR(VLOOKUP($B45,Mes!$C$79:$AV$131,MATCH(GC$1,Mes!$C$3:$AV$3,0),FALSE),""))*1000)</f>
        <v>#VALUE!</v>
      </c>
      <c r="GD46" s="30" t="e">
        <f>((IFERROR(VLOOKUP($B45,Mes!$C$79:$AV$131,MATCH(GD$1,Mes!$C$3:$AV$3,0),FALSE),""))*1000)</f>
        <v>#VALUE!</v>
      </c>
      <c r="GE46" s="30" t="e">
        <f>((IFERROR(VLOOKUP($B45,Mes!$C$79:$AV$131,MATCH(GE$1,Mes!$C$3:$AV$3,0),FALSE),""))*1000)</f>
        <v>#VALUE!</v>
      </c>
      <c r="GF46" s="30" t="e">
        <f>((IFERROR(VLOOKUP($B45,Mes!$C$79:$AV$131,MATCH(GF$1,Mes!$C$3:$AV$3,0),FALSE),""))*1000)</f>
        <v>#VALUE!</v>
      </c>
      <c r="GG46" s="31" t="e">
        <f>((IFERROR(VLOOKUP($B45,Mes!$C$79:$AV$131,MATCH(GG$1,Mes!$C$3:$AV$3,0),FALSE),""))*1000)</f>
        <v>#VALUE!</v>
      </c>
      <c r="GH46" s="31" t="e">
        <f>((IFERROR(VLOOKUP($B45,Mes!$C$79:$AV$131,MATCH(GH$1,Mes!$C$3:$AV$3,0),FALSE),""))*1000)</f>
        <v>#VALUE!</v>
      </c>
      <c r="GI46" s="31" t="e">
        <f>((IFERROR(VLOOKUP($B45,Mes!$C$79:$AV$131,MATCH(GI$1,Mes!$C$3:$AV$3,0),FALSE),""))*1000)</f>
        <v>#VALUE!</v>
      </c>
      <c r="GJ46" s="31" t="e">
        <f>((IFERROR(VLOOKUP($B45,Mes!$C$79:$AV$131,MATCH(GJ$1,Mes!$C$3:$AV$3,0),FALSE),""))*1000)</f>
        <v>#VALUE!</v>
      </c>
      <c r="GK46" s="31" t="e">
        <f>((IFERROR(VLOOKUP($B45,Mes!$C$79:$AV$131,MATCH(GK$1,Mes!$C$3:$AV$3,0),FALSE),""))*1000)</f>
        <v>#VALUE!</v>
      </c>
      <c r="GL46" s="31" t="e">
        <f>((IFERROR(VLOOKUP($B45,Mes!$C$79:$AV$131,MATCH(GL$1,Mes!$C$3:$AV$3,0),FALSE),""))*1000)</f>
        <v>#VALUE!</v>
      </c>
      <c r="GM46" s="31" t="e">
        <f>((IFERROR(VLOOKUP($B45,Mes!$C$79:$AV$131,MATCH(GM$1,Mes!$C$3:$AV$3,0),FALSE),""))*1000)</f>
        <v>#VALUE!</v>
      </c>
      <c r="GN46" s="31" t="e">
        <f>((IFERROR(VLOOKUP($B45,Mes!$C$79:$AV$131,MATCH(GN$1,Mes!$C$3:$AV$3,0),FALSE),""))*1000)</f>
        <v>#VALUE!</v>
      </c>
      <c r="GO46" s="31" t="e">
        <f>((IFERROR(VLOOKUP($B45,Mes!$C$79:$AV$131,MATCH(GO$1,Mes!$C$3:$AV$3,0),FALSE),""))*1000)</f>
        <v>#VALUE!</v>
      </c>
      <c r="GP46" s="31" t="e">
        <f>((IFERROR(VLOOKUP($B45,Mes!$C$79:$AV$131,MATCH(GP$1,Mes!$C$3:$AV$3,0),FALSE),""))*1000)</f>
        <v>#VALUE!</v>
      </c>
      <c r="GQ46" s="31" t="e">
        <f>((IFERROR(VLOOKUP($B45,Mes!$C$79:$AV$131,MATCH(GQ$1,Mes!$C$3:$AV$3,0),FALSE),""))*1000)</f>
        <v>#VALUE!</v>
      </c>
      <c r="GR46" s="31" t="e">
        <f>((IFERROR(VLOOKUP($B45,Mes!$C$79:$AV$131,MATCH(GR$1,Mes!$C$3:$AV$3,0),FALSE),""))*1000)</f>
        <v>#VALUE!</v>
      </c>
      <c r="GS46" s="31" t="e">
        <f>((IFERROR(VLOOKUP($B45,Mes!$C$79:$AV$131,MATCH(GS$1,Mes!$C$3:$AV$3,0),FALSE),""))*1000)</f>
        <v>#VALUE!</v>
      </c>
      <c r="GT46" s="31" t="e">
        <f>((IFERROR(VLOOKUP($B45,Mes!$C$79:$AV$131,MATCH(GT$1,Mes!$C$3:$AV$3,0),FALSE),""))*1000)</f>
        <v>#VALUE!</v>
      </c>
      <c r="GU46" s="31" t="e">
        <f>((IFERROR(VLOOKUP($B45,Mes!$C$79:$AV$131,MATCH(GU$1,Mes!$C$3:$AV$3,0),FALSE),""))*1000)</f>
        <v>#VALUE!</v>
      </c>
      <c r="GV46" s="31" t="e">
        <f>((IFERROR(VLOOKUP($B45,Mes!$C$79:$AV$131,MATCH(GV$1,Mes!$C$3:$AV$3,0),FALSE),""))*1000)</f>
        <v>#VALUE!</v>
      </c>
      <c r="GW46" s="31" t="e">
        <f>((IFERROR(VLOOKUP($B45,Mes!$C$79:$AV$131,MATCH(GW$1,Mes!$C$3:$AV$3,0),FALSE),""))*1000)</f>
        <v>#VALUE!</v>
      </c>
      <c r="GX46" s="31" t="e">
        <f>((IFERROR(VLOOKUP($B45,Mes!$C$79:$AV$131,MATCH(GX$1,Mes!$C$3:$AV$3,0),FALSE),""))*1000)</f>
        <v>#VALUE!</v>
      </c>
      <c r="GY46" s="31" t="e">
        <f>((IFERROR(VLOOKUP($B45,Mes!$C$79:$AV$131,MATCH(GY$1,Mes!$C$3:$AV$3,0),FALSE),""))*1000)</f>
        <v>#VALUE!</v>
      </c>
      <c r="GZ46" s="31" t="e">
        <f>((IFERROR(VLOOKUP($B45,Mes!$C$79:$AV$131,MATCH(GZ$1,Mes!$C$3:$AV$3,0),FALSE),""))*1000)</f>
        <v>#VALUE!</v>
      </c>
      <c r="HA46" s="31" t="e">
        <f>((IFERROR(VLOOKUP($B45,Mes!$C$79:$AV$131,MATCH(HA$1,Mes!$C$3:$AV$3,0),FALSE),""))*1000)</f>
        <v>#VALUE!</v>
      </c>
      <c r="HB46" s="31" t="e">
        <f>((IFERROR(VLOOKUP($B45,Mes!$C$79:$AV$131,MATCH(HB$1,Mes!$C$3:$AV$3,0),FALSE),""))*1000)</f>
        <v>#VALUE!</v>
      </c>
      <c r="HC46" s="31" t="e">
        <f>((IFERROR(VLOOKUP($B45,Mes!$C$79:$AV$131,MATCH(HC$1,Mes!$C$3:$AV$3,0),FALSE),""))*1000)</f>
        <v>#VALUE!</v>
      </c>
      <c r="HD46" s="31" t="e">
        <f>((IFERROR(VLOOKUP($B45,Mes!$C$79:$AV$131,MATCH(HD$1,Mes!$C$3:$AV$3,0),FALSE),""))*1000)</f>
        <v>#VALUE!</v>
      </c>
      <c r="HE46" s="31" t="e">
        <f>((IFERROR(VLOOKUP($B45,Mes!$C$79:$AV$131,MATCH(HE$1,Mes!$C$3:$AV$3,0),FALSE),""))*1000)</f>
        <v>#VALUE!</v>
      </c>
      <c r="HF46" s="31" t="e">
        <f>((IFERROR(VLOOKUP($B45,Mes!$C$79:$AV$131,MATCH(HF$1,Mes!$C$3:$AV$3,0),FALSE),""))*1000)</f>
        <v>#VALUE!</v>
      </c>
      <c r="HG46" s="31" t="e">
        <f>((IFERROR(VLOOKUP($B45,Mes!$C$79:$AV$131,MATCH(HG$1,Mes!$C$3:$AV$3,0),FALSE),""))*1000)</f>
        <v>#VALUE!</v>
      </c>
      <c r="HH46" s="31" t="e">
        <f>((IFERROR(VLOOKUP($B45,Mes!$C$79:$AV$131,MATCH(HH$1,Mes!$C$3:$AV$3,0),FALSE),""))*1000)</f>
        <v>#VALUE!</v>
      </c>
      <c r="HI46" s="31" t="e">
        <f>((IFERROR(VLOOKUP($B45,Mes!$C$79:$AV$131,MATCH(HI$1,Mes!$C$3:$AV$3,0),FALSE),""))*1000)</f>
        <v>#VALUE!</v>
      </c>
      <c r="HJ46" s="31" t="e">
        <f>((IFERROR(VLOOKUP($B45,Mes!$C$79:$AV$131,MATCH(HJ$1,Mes!$C$3:$AV$3,0),FALSE),""))*1000)</f>
        <v>#VALUE!</v>
      </c>
      <c r="HK46" s="31" t="e">
        <f>((IFERROR(VLOOKUP($B45,Mes!$C$79:$AV$131,MATCH(HK$1,Mes!$C$3:$AV$3,0),FALSE),""))*1000)</f>
        <v>#VALUE!</v>
      </c>
      <c r="HL46" s="30" t="e">
        <f>((IFERROR(VLOOKUP($B45,Mes!$C$79:$AV$131,MATCH(HL$1,Mes!$C$3:$AV$3,0),FALSE),""))*1000)</f>
        <v>#VALUE!</v>
      </c>
      <c r="HM46" s="30" t="e">
        <f>((IFERROR(VLOOKUP($B45,Mes!$C$79:$AV$131,MATCH(HM$1,Mes!$C$3:$AV$3,0),FALSE),""))*1000)</f>
        <v>#VALUE!</v>
      </c>
      <c r="HN46" s="30" t="e">
        <f>((IFERROR(VLOOKUP($B45,Mes!$C$79:$AV$131,MATCH(HN$1,Mes!$C$3:$AV$3,0),FALSE),""))*1000)</f>
        <v>#VALUE!</v>
      </c>
      <c r="HO46" s="30" t="e">
        <f>((IFERROR(VLOOKUP($B45,Mes!$C$79:$AV$131,MATCH(HO$1,Mes!$C$3:$AV$3,0),FALSE),""))*1000)</f>
        <v>#VALUE!</v>
      </c>
      <c r="HP46" s="30" t="e">
        <f>((IFERROR(VLOOKUP($B45,Mes!$C$79:$AV$131,MATCH(HP$1,Mes!$C$3:$AV$3,0),FALSE),""))*1000)</f>
        <v>#VALUE!</v>
      </c>
      <c r="HQ46" s="30" t="e">
        <f>((IFERROR(VLOOKUP($B45,Mes!$C$79:$AV$131,MATCH(HQ$1,Mes!$C$3:$AV$3,0),FALSE),""))*1000)</f>
        <v>#VALUE!</v>
      </c>
      <c r="HR46" s="30" t="e">
        <f>((IFERROR(VLOOKUP($B45,Mes!$C$79:$AV$131,MATCH(HR$1,Mes!$C$3:$AV$3,0),FALSE),""))*1000)</f>
        <v>#VALUE!</v>
      </c>
      <c r="HS46" s="30" t="e">
        <f>((IFERROR(VLOOKUP($B45,Mes!$C$79:$AV$131,MATCH(HS$1,Mes!$C$3:$AV$3,0),FALSE),""))*1000)</f>
        <v>#VALUE!</v>
      </c>
      <c r="HT46" s="30" t="e">
        <f>((IFERROR(VLOOKUP($B45,Mes!$C$79:$AV$131,MATCH(HT$1,Mes!$C$3:$AV$3,0),FALSE),""))*1000)</f>
        <v>#VALUE!</v>
      </c>
      <c r="HU46" s="30" t="e">
        <f>((IFERROR(VLOOKUP($B45,Mes!$C$79:$AV$131,MATCH(HU$1,Mes!$C$3:$AV$3,0),FALSE),""))*1000)</f>
        <v>#VALUE!</v>
      </c>
      <c r="HV46" s="30" t="e">
        <f>((IFERROR(VLOOKUP($B45,Mes!$C$79:$AV$131,MATCH(HV$1,Mes!$C$3:$AV$3,0),FALSE),""))*1000)</f>
        <v>#VALUE!</v>
      </c>
      <c r="HW46" s="30" t="e">
        <f>((IFERROR(VLOOKUP($B45,Mes!$C$79:$AV$131,MATCH(HW$1,Mes!$C$3:$AV$3,0),FALSE),""))*1000)</f>
        <v>#VALUE!</v>
      </c>
      <c r="HX46" s="30" t="e">
        <f>((IFERROR(VLOOKUP($B45,Mes!$C$79:$AV$131,MATCH(HX$1,Mes!$C$3:$AV$3,0),FALSE),""))*1000)</f>
        <v>#VALUE!</v>
      </c>
      <c r="HY46" s="30" t="e">
        <f>((IFERROR(VLOOKUP($B45,Mes!$C$79:$AV$131,MATCH(HY$1,Mes!$C$3:$AV$3,0),FALSE),""))*1000)</f>
        <v>#VALUE!</v>
      </c>
      <c r="HZ46" s="30" t="e">
        <f>((IFERROR(VLOOKUP($B45,Mes!$C$79:$AV$131,MATCH(HZ$1,Mes!$C$3:$AV$3,0),FALSE),""))*1000)</f>
        <v>#VALUE!</v>
      </c>
      <c r="IA46" s="30" t="e">
        <f>((IFERROR(VLOOKUP($B45,Mes!$C$79:$AV$131,MATCH(IA$1,Mes!$C$3:$AV$3,0),FALSE),""))*1000)</f>
        <v>#VALUE!</v>
      </c>
      <c r="IB46" s="30" t="e">
        <f>((IFERROR(VLOOKUP($B45,Mes!$C$79:$AV$131,MATCH(IB$1,Mes!$C$3:$AV$3,0),FALSE),""))*1000)</f>
        <v>#VALUE!</v>
      </c>
      <c r="IC46" s="30" t="e">
        <f>((IFERROR(VLOOKUP($B45,Mes!$C$79:$AV$131,MATCH(IC$1,Mes!$C$3:$AV$3,0),FALSE),""))*1000)</f>
        <v>#VALUE!</v>
      </c>
      <c r="ID46" s="30" t="e">
        <f>((IFERROR(VLOOKUP($B45,Mes!$C$79:$AV$131,MATCH(ID$1,Mes!$C$3:$AV$3,0),FALSE),""))*1000)</f>
        <v>#VALUE!</v>
      </c>
      <c r="IE46" s="30" t="e">
        <f>((IFERROR(VLOOKUP($B45,Mes!$C$79:$AV$131,MATCH(IE$1,Mes!$C$3:$AV$3,0),FALSE),""))*1000)</f>
        <v>#VALUE!</v>
      </c>
      <c r="IF46" s="30" t="e">
        <f>((IFERROR(VLOOKUP($B45,Mes!$C$79:$AV$131,MATCH(IF$1,Mes!$C$3:$AV$3,0),FALSE),""))*1000)</f>
        <v>#VALUE!</v>
      </c>
      <c r="IG46" s="30" t="e">
        <f>((IFERROR(VLOOKUP($B45,Mes!$C$79:$AV$131,MATCH(IG$1,Mes!$C$3:$AV$3,0),FALSE),""))*1000)</f>
        <v>#VALUE!</v>
      </c>
      <c r="IH46" s="30" t="e">
        <f>((IFERROR(VLOOKUP($B45,Mes!$C$79:$AV$131,MATCH(IH$1,Mes!$C$3:$AV$3,0),FALSE),""))*1000)</f>
        <v>#VALUE!</v>
      </c>
      <c r="II46" s="30" t="e">
        <f>((IFERROR(VLOOKUP($B45,Mes!$C$79:$AV$131,MATCH(II$1,Mes!$C$3:$AV$3,0),FALSE),""))*1000)</f>
        <v>#VALUE!</v>
      </c>
      <c r="IJ46" s="30" t="e">
        <f>((IFERROR(VLOOKUP($B45,Mes!$C$79:$AV$131,MATCH(IJ$1,Mes!$C$3:$AV$3,0),FALSE),""))*1000)</f>
        <v>#VALUE!</v>
      </c>
      <c r="IK46" s="30" t="e">
        <f>((IFERROR(VLOOKUP($B45,Mes!$C$79:$AV$131,MATCH(IK$1,Mes!$C$3:$AV$3,0),FALSE),""))*1000)</f>
        <v>#VALUE!</v>
      </c>
      <c r="IL46" s="30" t="e">
        <f>((IFERROR(VLOOKUP($B45,Mes!$C$79:$AV$131,MATCH(IL$1,Mes!$C$3:$AV$3,0),FALSE),""))*1000)</f>
        <v>#VALUE!</v>
      </c>
      <c r="IM46" s="30" t="e">
        <f>((IFERROR(VLOOKUP($B45,Mes!$C$79:$AV$131,MATCH(IM$1,Mes!$C$3:$AV$3,0),FALSE),""))*1000)</f>
        <v>#VALUE!</v>
      </c>
      <c r="IN46" s="30" t="e">
        <f>((IFERROR(VLOOKUP($B45,Mes!$C$79:$AV$131,MATCH(IN$1,Mes!$C$3:$AV$3,0),FALSE),""))*1000)</f>
        <v>#VALUE!</v>
      </c>
      <c r="IO46" s="30" t="e">
        <f>((IFERROR(VLOOKUP($B45,Mes!$C$79:$AV$131,MATCH(IO$1,Mes!$C$3:$AV$3,0),FALSE),""))*1000)</f>
        <v>#VALUE!</v>
      </c>
      <c r="IP46" s="30" t="e">
        <f>((IFERROR(VLOOKUP($B45,Mes!$C$79:$AV$131,MATCH(IP$1,Mes!$C$3:$AV$3,0),FALSE),""))*1000)</f>
        <v>#VALUE!</v>
      </c>
      <c r="IQ46" s="31" t="e">
        <f>((IFERROR(VLOOKUP($B45,Mes!$C$79:$AV$131,MATCH(IQ$1,Mes!$C$3:$AV$3,0),FALSE),""))*1000)</f>
        <v>#VALUE!</v>
      </c>
      <c r="IR46" s="31" t="e">
        <f>((IFERROR(VLOOKUP($B45,Mes!$C$79:$AV$131,MATCH(IR$1,Mes!$C$3:$AV$3,0),FALSE),""))*1000)</f>
        <v>#VALUE!</v>
      </c>
      <c r="IS46" s="31" t="e">
        <f>((IFERROR(VLOOKUP($B45,Mes!$C$79:$AV$131,MATCH(IS$1,Mes!$C$3:$AV$3,0),FALSE),""))*1000)</f>
        <v>#VALUE!</v>
      </c>
      <c r="IT46" s="31" t="e">
        <f>((IFERROR(VLOOKUP($B45,Mes!$C$79:$AV$131,MATCH(IT$1,Mes!$C$3:$AV$3,0),FALSE),""))*1000)</f>
        <v>#VALUE!</v>
      </c>
      <c r="IU46" s="31" t="e">
        <f>((IFERROR(VLOOKUP($B45,Mes!$C$79:$AV$131,MATCH(IU$1,Mes!$C$3:$AV$3,0),FALSE),""))*1000)</f>
        <v>#VALUE!</v>
      </c>
      <c r="IV46" s="31" t="e">
        <f>((IFERROR(VLOOKUP($B45,Mes!$C$79:$AV$131,MATCH(IV$1,Mes!$C$3:$AV$3,0),FALSE),""))*1000)</f>
        <v>#VALUE!</v>
      </c>
      <c r="IW46" s="31" t="e">
        <f>((IFERROR(VLOOKUP($B45,Mes!$C$79:$AV$131,MATCH(IW$1,Mes!$C$3:$AV$3,0),FALSE),""))*1000)</f>
        <v>#VALUE!</v>
      </c>
      <c r="IX46" s="31" t="e">
        <f>((IFERROR(VLOOKUP($B45,Mes!$C$79:$AV$131,MATCH(IX$1,Mes!$C$3:$AV$3,0),FALSE),""))*1000)</f>
        <v>#VALUE!</v>
      </c>
      <c r="IY46" s="31" t="e">
        <f>((IFERROR(VLOOKUP($B45,Mes!$C$79:$AV$131,MATCH(IY$1,Mes!$C$3:$AV$3,0),FALSE),""))*1000)</f>
        <v>#VALUE!</v>
      </c>
      <c r="IZ46" s="31" t="e">
        <f>((IFERROR(VLOOKUP($B45,Mes!$C$79:$AV$131,MATCH(IZ$1,Mes!$C$3:$AV$3,0),FALSE),""))*1000)</f>
        <v>#VALUE!</v>
      </c>
      <c r="JA46" s="31" t="e">
        <f>((IFERROR(VLOOKUP($B45,Mes!$C$79:$AV$131,MATCH(JA$1,Mes!$C$3:$AV$3,0),FALSE),""))*1000)</f>
        <v>#VALUE!</v>
      </c>
      <c r="JB46" s="31" t="e">
        <f>((IFERROR(VLOOKUP($B45,Mes!$C$79:$AV$131,MATCH(JB$1,Mes!$C$3:$AV$3,0),FALSE),""))*1000)</f>
        <v>#VALUE!</v>
      </c>
      <c r="JC46" s="31" t="e">
        <f>((IFERROR(VLOOKUP($B45,Mes!$C$79:$AV$131,MATCH(JC$1,Mes!$C$3:$AV$3,0),FALSE),""))*1000)</f>
        <v>#VALUE!</v>
      </c>
      <c r="JD46" s="31" t="e">
        <f>((IFERROR(VLOOKUP($B45,Mes!$C$79:$AV$131,MATCH(JD$1,Mes!$C$3:$AV$3,0),FALSE),""))*1000)</f>
        <v>#VALUE!</v>
      </c>
      <c r="JE46" s="31" t="e">
        <f>((IFERROR(VLOOKUP($B45,Mes!$C$79:$AV$131,MATCH(JE$1,Mes!$C$3:$AV$3,0),FALSE),""))*1000)</f>
        <v>#VALUE!</v>
      </c>
      <c r="JF46" s="31" t="e">
        <f>((IFERROR(VLOOKUP($B45,Mes!$C$79:$AV$131,MATCH(JF$1,Mes!$C$3:$AV$3,0),FALSE),""))*1000)</f>
        <v>#VALUE!</v>
      </c>
      <c r="JG46" s="31" t="e">
        <f>((IFERROR(VLOOKUP($B45,Mes!$C$79:$AV$131,MATCH(JG$1,Mes!$C$3:$AV$3,0),FALSE),""))*1000)</f>
        <v>#VALUE!</v>
      </c>
      <c r="JH46" s="31" t="e">
        <f>((IFERROR(VLOOKUP($B45,Mes!$C$79:$AV$131,MATCH(JH$1,Mes!$C$3:$AV$3,0),FALSE),""))*1000)</f>
        <v>#VALUE!</v>
      </c>
      <c r="JI46" s="31" t="e">
        <f>((IFERROR(VLOOKUP($B45,Mes!$C$79:$AV$131,MATCH(JI$1,Mes!$C$3:$AV$3,0),FALSE),""))*1000)</f>
        <v>#VALUE!</v>
      </c>
      <c r="JJ46" s="31" t="e">
        <f>((IFERROR(VLOOKUP($B45,Mes!$C$79:$AV$131,MATCH(JJ$1,Mes!$C$3:$AV$3,0),FALSE),""))*1000)</f>
        <v>#VALUE!</v>
      </c>
      <c r="JK46" s="31" t="e">
        <f>((IFERROR(VLOOKUP($B45,Mes!$C$79:$AV$131,MATCH(JK$1,Mes!$C$3:$AV$3,0),FALSE),""))*1000)</f>
        <v>#VALUE!</v>
      </c>
      <c r="JL46" s="31" t="e">
        <f>((IFERROR(VLOOKUP($B45,Mes!$C$79:$AV$131,MATCH(JL$1,Mes!$C$3:$AV$3,0),FALSE),""))*1000)</f>
        <v>#VALUE!</v>
      </c>
      <c r="JM46" s="31" t="e">
        <f>((IFERROR(VLOOKUP($B45,Mes!$C$79:$AV$131,MATCH(JM$1,Mes!$C$3:$AV$3,0),FALSE),""))*1000)</f>
        <v>#VALUE!</v>
      </c>
      <c r="JN46" s="31" t="e">
        <f>((IFERROR(VLOOKUP($B45,Mes!$C$79:$AV$131,MATCH(JN$1,Mes!$C$3:$AV$3,0),FALSE),""))*1000)</f>
        <v>#VALUE!</v>
      </c>
      <c r="JO46" s="31" t="e">
        <f>((IFERROR(VLOOKUP($B45,Mes!$C$79:$AV$131,MATCH(JO$1,Mes!$C$3:$AV$3,0),FALSE),""))*1000)</f>
        <v>#VALUE!</v>
      </c>
      <c r="JP46" s="31" t="e">
        <f>((IFERROR(VLOOKUP($B45,Mes!$C$79:$AV$131,MATCH(JP$1,Mes!$C$3:$AV$3,0),FALSE),""))*1000)</f>
        <v>#VALUE!</v>
      </c>
      <c r="JQ46" s="31" t="e">
        <f>((IFERROR(VLOOKUP($B45,Mes!$C$79:$AV$131,MATCH(JQ$1,Mes!$C$3:$AV$3,0),FALSE),""))*1000)</f>
        <v>#VALUE!</v>
      </c>
      <c r="JR46" s="31" t="e">
        <f>((IFERROR(VLOOKUP($B45,Mes!$C$79:$AV$131,MATCH(JR$1,Mes!$C$3:$AV$3,0),FALSE),""))*1000)</f>
        <v>#VALUE!</v>
      </c>
      <c r="JS46" s="31" t="e">
        <f>((IFERROR(VLOOKUP($B45,Mes!$C$79:$AV$131,MATCH(JS$1,Mes!$C$3:$AV$3,0),FALSE),""))*1000)</f>
        <v>#VALUE!</v>
      </c>
      <c r="JT46" s="31" t="e">
        <f>((IFERROR(VLOOKUP($B45,Mes!$C$79:$AV$131,MATCH(JT$1,Mes!$C$3:$AV$3,0),FALSE),""))*1000)</f>
        <v>#VALUE!</v>
      </c>
      <c r="JU46" s="30" t="e">
        <f>((IFERROR(VLOOKUP($B45,Mes!$C$79:$AV$131,MATCH(JU$1,Mes!$C$3:$AV$3,0),FALSE),""))*1000)</f>
        <v>#VALUE!</v>
      </c>
      <c r="JV46" s="30" t="e">
        <f>((IFERROR(VLOOKUP($B45,Mes!$C$79:$AV$131,MATCH(JV$1,Mes!$C$3:$AV$3,0),FALSE),""))*1000)</f>
        <v>#VALUE!</v>
      </c>
      <c r="JW46" s="30" t="e">
        <f>((IFERROR(VLOOKUP($B45,Mes!$C$79:$AV$131,MATCH(JW$1,Mes!$C$3:$AV$3,0),FALSE),""))*1000)</f>
        <v>#VALUE!</v>
      </c>
      <c r="JX46" s="30" t="e">
        <f>((IFERROR(VLOOKUP($B45,Mes!$C$79:$AV$131,MATCH(JX$1,Mes!$C$3:$AV$3,0),FALSE),""))*1000)</f>
        <v>#VALUE!</v>
      </c>
      <c r="JY46" s="30" t="e">
        <f>((IFERROR(VLOOKUP($B45,Mes!$C$79:$AV$131,MATCH(JY$1,Mes!$C$3:$AV$3,0),FALSE),""))*1000)</f>
        <v>#VALUE!</v>
      </c>
      <c r="JZ46" s="30" t="e">
        <f>((IFERROR(VLOOKUP($B45,Mes!$C$79:$AV$131,MATCH(JZ$1,Mes!$C$3:$AV$3,0),FALSE),""))*1000)</f>
        <v>#VALUE!</v>
      </c>
      <c r="KA46" s="30" t="e">
        <f>((IFERROR(VLOOKUP($B45,Mes!$C$79:$AV$131,MATCH(KA$1,Mes!$C$3:$AV$3,0),FALSE),""))*1000)</f>
        <v>#VALUE!</v>
      </c>
      <c r="KB46" s="30" t="e">
        <f>((IFERROR(VLOOKUP($B45,Mes!$C$79:$AV$131,MATCH(KB$1,Mes!$C$3:$AV$3,0),FALSE),""))*1000)</f>
        <v>#VALUE!</v>
      </c>
      <c r="KC46" s="30" t="e">
        <f>((IFERROR(VLOOKUP($B45,Mes!$C$79:$AV$131,MATCH(KC$1,Mes!$C$3:$AV$3,0),FALSE),""))*1000)</f>
        <v>#VALUE!</v>
      </c>
      <c r="KD46" s="30" t="e">
        <f>((IFERROR(VLOOKUP($B45,Mes!$C$79:$AV$131,MATCH(KD$1,Mes!$C$3:$AV$3,0),FALSE),""))*1000)</f>
        <v>#VALUE!</v>
      </c>
      <c r="KE46" s="30" t="e">
        <f>((IFERROR(VLOOKUP($B45,Mes!$C$79:$AV$131,MATCH(KE$1,Mes!$C$3:$AV$3,0),FALSE),""))*1000)</f>
        <v>#VALUE!</v>
      </c>
      <c r="KF46" s="30" t="e">
        <f>((IFERROR(VLOOKUP($B45,Mes!$C$79:$AV$131,MATCH(KF$1,Mes!$C$3:$AV$3,0),FALSE),""))*1000)</f>
        <v>#VALUE!</v>
      </c>
      <c r="KG46" s="30" t="e">
        <f>((IFERROR(VLOOKUP($B45,Mes!$C$79:$AV$131,MATCH(KG$1,Mes!$C$3:$AV$3,0),FALSE),""))*1000)</f>
        <v>#VALUE!</v>
      </c>
      <c r="KH46" s="30" t="e">
        <f>((IFERROR(VLOOKUP($B45,Mes!$C$79:$AV$131,MATCH(KH$1,Mes!$C$3:$AV$3,0),FALSE),""))*1000)</f>
        <v>#VALUE!</v>
      </c>
      <c r="KI46" s="30" t="e">
        <f>((IFERROR(VLOOKUP($B45,Mes!$C$79:$AV$131,MATCH(KI$1,Mes!$C$3:$AV$3,0),FALSE),""))*1000)</f>
        <v>#VALUE!</v>
      </c>
      <c r="KJ46" s="30" t="e">
        <f>((IFERROR(VLOOKUP($B45,Mes!$C$79:$AV$131,MATCH(KJ$1,Mes!$C$3:$AV$3,0),FALSE),""))*1000)</f>
        <v>#VALUE!</v>
      </c>
      <c r="KK46" s="30" t="e">
        <f>((IFERROR(VLOOKUP($B45,Mes!$C$79:$AV$131,MATCH(KK$1,Mes!$C$3:$AV$3,0),FALSE),""))*1000)</f>
        <v>#VALUE!</v>
      </c>
      <c r="KL46" s="30" t="e">
        <f>((IFERROR(VLOOKUP($B45,Mes!$C$79:$AV$131,MATCH(KL$1,Mes!$C$3:$AV$3,0),FALSE),""))*1000)</f>
        <v>#VALUE!</v>
      </c>
      <c r="KM46" s="30" t="e">
        <f>((IFERROR(VLOOKUP($B45,Mes!$C$79:$AV$131,MATCH(KM$1,Mes!$C$3:$AV$3,0),FALSE),""))*1000)</f>
        <v>#VALUE!</v>
      </c>
      <c r="KN46" s="30" t="e">
        <f>((IFERROR(VLOOKUP($B45,Mes!$C$79:$AV$131,MATCH(KN$1,Mes!$C$3:$AV$3,0),FALSE),""))*1000)</f>
        <v>#VALUE!</v>
      </c>
      <c r="KO46" s="30" t="e">
        <f>((IFERROR(VLOOKUP($B45,Mes!$C$79:$AV$131,MATCH(KO$1,Mes!$C$3:$AV$3,0),FALSE),""))*1000)</f>
        <v>#VALUE!</v>
      </c>
      <c r="KP46" s="30" t="e">
        <f>((IFERROR(VLOOKUP($B45,Mes!$C$79:$AV$131,MATCH(KP$1,Mes!$C$3:$AV$3,0),FALSE),""))*1000)</f>
        <v>#VALUE!</v>
      </c>
      <c r="KQ46" s="30" t="e">
        <f>((IFERROR(VLOOKUP($B45,Mes!$C$79:$AV$131,MATCH(KQ$1,Mes!$C$3:$AV$3,0),FALSE),""))*1000)</f>
        <v>#VALUE!</v>
      </c>
      <c r="KR46" s="30" t="e">
        <f>((IFERROR(VLOOKUP($B45,Mes!$C$79:$AV$131,MATCH(KR$1,Mes!$C$3:$AV$3,0),FALSE),""))*1000)</f>
        <v>#VALUE!</v>
      </c>
      <c r="KS46" s="30" t="e">
        <f>((IFERROR(VLOOKUP($B45,Mes!$C$79:$AV$131,MATCH(KS$1,Mes!$C$3:$AV$3,0),FALSE),""))*1000)</f>
        <v>#VALUE!</v>
      </c>
      <c r="KT46" s="30" t="e">
        <f>((IFERROR(VLOOKUP($B45,Mes!$C$79:$AV$131,MATCH(KT$1,Mes!$C$3:$AV$3,0),FALSE),""))*1000)</f>
        <v>#VALUE!</v>
      </c>
      <c r="KU46" s="30" t="e">
        <f>((IFERROR(VLOOKUP($B45,Mes!$C$79:$AV$131,MATCH(KU$1,Mes!$C$3:$AV$3,0),FALSE),""))*1000)</f>
        <v>#VALUE!</v>
      </c>
      <c r="KV46" s="30" t="e">
        <f>((IFERROR(VLOOKUP($B45,Mes!$C$79:$AV$131,MATCH(KV$1,Mes!$C$3:$AV$3,0),FALSE),""))*1000)</f>
        <v>#VALUE!</v>
      </c>
      <c r="KW46" s="30" t="e">
        <f>((IFERROR(VLOOKUP($B45,Mes!$C$79:$AV$131,MATCH(KW$1,Mes!$C$3:$AV$3,0),FALSE),""))*1000)</f>
        <v>#VALUE!</v>
      </c>
      <c r="KX46" s="30" t="e">
        <f>((IFERROR(VLOOKUP($B45,Mes!$C$79:$AV$131,MATCH(KX$1,Mes!$C$3:$AV$3,0),FALSE),""))*1000)</f>
        <v>#VALUE!</v>
      </c>
      <c r="KY46" s="30" t="e">
        <f>((IFERROR(VLOOKUP($B45,Mes!$C$79:$AV$131,MATCH(KY$1,Mes!$C$3:$AV$3,0),FALSE),""))*1000)</f>
        <v>#VALUE!</v>
      </c>
      <c r="KZ46" s="31" t="e">
        <f>((IFERROR(VLOOKUP($B45,Mes!$C$79:$AV$131,MATCH(KZ$1,Mes!$C$3:$AV$3,0),FALSE),""))*1000)</f>
        <v>#VALUE!</v>
      </c>
      <c r="LA46" s="31" t="e">
        <f>((IFERROR(VLOOKUP($B45,Mes!$C$79:$AV$131,MATCH(LA$1,Mes!$C$3:$AV$3,0),FALSE),""))*1000)</f>
        <v>#VALUE!</v>
      </c>
      <c r="LB46" s="31" t="e">
        <f>((IFERROR(VLOOKUP($B45,Mes!$C$79:$AV$131,MATCH(LB$1,Mes!$C$3:$AV$3,0),FALSE),""))*1000)</f>
        <v>#VALUE!</v>
      </c>
      <c r="LC46" s="31" t="e">
        <f>((IFERROR(VLOOKUP($B45,Mes!$C$79:$AV$131,MATCH(LC$1,Mes!$C$3:$AV$3,0),FALSE),""))*1000)</f>
        <v>#VALUE!</v>
      </c>
      <c r="LD46" s="31" t="e">
        <f>((IFERROR(VLOOKUP($B45,Mes!$C$79:$AV$131,MATCH(LD$1,Mes!$C$3:$AV$3,0),FALSE),""))*1000)</f>
        <v>#VALUE!</v>
      </c>
      <c r="LE46" s="31" t="e">
        <f>((IFERROR(VLOOKUP($B45,Mes!$C$79:$AV$131,MATCH(LE$1,Mes!$C$3:$AV$3,0),FALSE),""))*1000)</f>
        <v>#VALUE!</v>
      </c>
      <c r="LF46" s="31" t="e">
        <f>((IFERROR(VLOOKUP($B45,Mes!$C$79:$AV$131,MATCH(LF$1,Mes!$C$3:$AV$3,0),FALSE),""))*1000)</f>
        <v>#VALUE!</v>
      </c>
      <c r="LG46" s="31" t="e">
        <f>((IFERROR(VLOOKUP($B45,Mes!$C$79:$AV$131,MATCH(LG$1,Mes!$C$3:$AV$3,0),FALSE),""))*1000)</f>
        <v>#VALUE!</v>
      </c>
      <c r="LH46" s="31" t="e">
        <f>((IFERROR(VLOOKUP($B45,Mes!$C$79:$AV$131,MATCH(LH$1,Mes!$C$3:$AV$3,0),FALSE),""))*1000)</f>
        <v>#VALUE!</v>
      </c>
      <c r="LI46" s="31" t="e">
        <f>((IFERROR(VLOOKUP($B45,Mes!$C$79:$AV$131,MATCH(LI$1,Mes!$C$3:$AV$3,0),FALSE),""))*1000)</f>
        <v>#VALUE!</v>
      </c>
      <c r="LJ46" s="31" t="e">
        <f>((IFERROR(VLOOKUP($B45,Mes!$C$79:$AV$131,MATCH(LJ$1,Mes!$C$3:$AV$3,0),FALSE),""))*1000)</f>
        <v>#VALUE!</v>
      </c>
      <c r="LK46" s="31" t="e">
        <f>((IFERROR(VLOOKUP($B45,Mes!$C$79:$AV$131,MATCH(LK$1,Mes!$C$3:$AV$3,0),FALSE),""))*1000)</f>
        <v>#VALUE!</v>
      </c>
      <c r="LL46" s="31" t="e">
        <f>((IFERROR(VLOOKUP($B45,Mes!$C$79:$AV$131,MATCH(LL$1,Mes!$C$3:$AV$3,0),FALSE),""))*1000)</f>
        <v>#VALUE!</v>
      </c>
      <c r="LM46" s="31" t="e">
        <f>((IFERROR(VLOOKUP($B45,Mes!$C$79:$AV$131,MATCH(LM$1,Mes!$C$3:$AV$3,0),FALSE),""))*1000)</f>
        <v>#VALUE!</v>
      </c>
      <c r="LN46" s="31" t="e">
        <f>((IFERROR(VLOOKUP($B45,Mes!$C$79:$AV$131,MATCH(LN$1,Mes!$C$3:$AV$3,0),FALSE),""))*1000)</f>
        <v>#VALUE!</v>
      </c>
      <c r="LO46" s="31" t="e">
        <f>((IFERROR(VLOOKUP($B45,Mes!$C$79:$AV$131,MATCH(LO$1,Mes!$C$3:$AV$3,0),FALSE),""))*1000)</f>
        <v>#VALUE!</v>
      </c>
      <c r="LP46" s="31" t="e">
        <f>((IFERROR(VLOOKUP($B45,Mes!$C$79:$AV$131,MATCH(LP$1,Mes!$C$3:$AV$3,0),FALSE),""))*1000)</f>
        <v>#VALUE!</v>
      </c>
      <c r="LQ46" s="31" t="e">
        <f>((IFERROR(VLOOKUP($B45,Mes!$C$79:$AV$131,MATCH(LQ$1,Mes!$C$3:$AV$3,0),FALSE),""))*1000)</f>
        <v>#VALUE!</v>
      </c>
      <c r="LR46" s="31" t="e">
        <f>((IFERROR(VLOOKUP($B45,Mes!$C$79:$AV$131,MATCH(LR$1,Mes!$C$3:$AV$3,0),FALSE),""))*1000)</f>
        <v>#VALUE!</v>
      </c>
      <c r="LS46" s="31" t="e">
        <f>((IFERROR(VLOOKUP($B45,Mes!$C$79:$AV$131,MATCH(LS$1,Mes!$C$3:$AV$3,0),FALSE),""))*1000)</f>
        <v>#VALUE!</v>
      </c>
      <c r="LT46" s="31" t="e">
        <f>((IFERROR(VLOOKUP($B45,Mes!$C$79:$AV$131,MATCH(LT$1,Mes!$C$3:$AV$3,0),FALSE),""))*1000)</f>
        <v>#VALUE!</v>
      </c>
      <c r="LU46" s="31" t="e">
        <f>((IFERROR(VLOOKUP($B45,Mes!$C$79:$AV$131,MATCH(LU$1,Mes!$C$3:$AV$3,0),FALSE),""))*1000)</f>
        <v>#VALUE!</v>
      </c>
      <c r="LV46" s="31" t="e">
        <f>((IFERROR(VLOOKUP($B45,Mes!$C$79:$AV$131,MATCH(LV$1,Mes!$C$3:$AV$3,0),FALSE),""))*1000)</f>
        <v>#VALUE!</v>
      </c>
      <c r="LW46" s="31" t="e">
        <f>((IFERROR(VLOOKUP($B45,Mes!$C$79:$AV$131,MATCH(LW$1,Mes!$C$3:$AV$3,0),FALSE),""))*1000)</f>
        <v>#VALUE!</v>
      </c>
      <c r="LX46" s="31" t="e">
        <f>((IFERROR(VLOOKUP($B45,Mes!$C$79:$AV$131,MATCH(LX$1,Mes!$C$3:$AV$3,0),FALSE),""))*1000)</f>
        <v>#VALUE!</v>
      </c>
      <c r="LY46" s="31" t="e">
        <f>((IFERROR(VLOOKUP($B45,Mes!$C$79:$AV$131,MATCH(LY$1,Mes!$C$3:$AV$3,0),FALSE),""))*1000)</f>
        <v>#VALUE!</v>
      </c>
      <c r="LZ46" s="31" t="e">
        <f>((IFERROR(VLOOKUP($B45,Mes!$C$79:$AV$131,MATCH(LZ$1,Mes!$C$3:$AV$3,0),FALSE),""))*1000)</f>
        <v>#VALUE!</v>
      </c>
      <c r="MA46" s="31" t="e">
        <f>((IFERROR(VLOOKUP($B45,Mes!$C$79:$AV$131,MATCH(MA$1,Mes!$C$3:$AV$3,0),FALSE),""))*1000)</f>
        <v>#VALUE!</v>
      </c>
      <c r="MB46" s="31" t="e">
        <f>((IFERROR(VLOOKUP($B45,Mes!$C$79:$AV$131,MATCH(MB$1,Mes!$C$3:$AV$3,0),FALSE),""))*1000)</f>
        <v>#VALUE!</v>
      </c>
      <c r="MC46" s="31" t="e">
        <f>((IFERROR(VLOOKUP($B45,Mes!$C$79:$AV$131,MATCH(MC$1,Mes!$C$3:$AV$3,0),FALSE),""))*1000)</f>
        <v>#VALUE!</v>
      </c>
      <c r="MD46" s="30" t="e">
        <f>((IFERROR(VLOOKUP($B45,Mes!$C$79:$AV$131,MATCH(MD$1,Mes!$C$3:$AV$3,0),FALSE),""))*1000)</f>
        <v>#VALUE!</v>
      </c>
      <c r="ME46" s="30" t="e">
        <f>((IFERROR(VLOOKUP($B45,Mes!$C$79:$AV$131,MATCH(ME$1,Mes!$C$3:$AV$3,0),FALSE),""))*1000)</f>
        <v>#VALUE!</v>
      </c>
      <c r="MF46" s="30" t="e">
        <f>((IFERROR(VLOOKUP($B45,Mes!$C$79:$AV$131,MATCH(MF$1,Mes!$C$3:$AV$3,0),FALSE),""))*1000)</f>
        <v>#VALUE!</v>
      </c>
      <c r="MG46" s="30" t="e">
        <f>((IFERROR(VLOOKUP($B45,Mes!$C$79:$AV$131,MATCH(MG$1,Mes!$C$3:$AV$3,0),FALSE),""))*1000)</f>
        <v>#VALUE!</v>
      </c>
      <c r="MH46" s="30" t="e">
        <f>((IFERROR(VLOOKUP($B45,Mes!$C$79:$AV$131,MATCH(MH$1,Mes!$C$3:$AV$3,0),FALSE),""))*1000)</f>
        <v>#VALUE!</v>
      </c>
      <c r="MI46" s="30" t="e">
        <f>((IFERROR(VLOOKUP($B45,Mes!$C$79:$AV$131,MATCH(MI$1,Mes!$C$3:$AV$3,0),FALSE),""))*1000)</f>
        <v>#VALUE!</v>
      </c>
      <c r="MJ46" s="30" t="e">
        <f>((IFERROR(VLOOKUP($B45,Mes!$C$79:$AV$131,MATCH(MJ$1,Mes!$C$3:$AV$3,0),FALSE),""))*1000)</f>
        <v>#VALUE!</v>
      </c>
      <c r="MK46" s="30" t="e">
        <f>((IFERROR(VLOOKUP($B45,Mes!$C$79:$AV$131,MATCH(MK$1,Mes!$C$3:$AV$3,0),FALSE),""))*1000)</f>
        <v>#VALUE!</v>
      </c>
      <c r="ML46" s="30" t="e">
        <f>((IFERROR(VLOOKUP($B45,Mes!$C$79:$AV$131,MATCH(ML$1,Mes!$C$3:$AV$3,0),FALSE),""))*1000)</f>
        <v>#VALUE!</v>
      </c>
      <c r="MM46" s="30" t="e">
        <f>((IFERROR(VLOOKUP($B45,Mes!$C$79:$AV$131,MATCH(MM$1,Mes!$C$3:$AV$3,0),FALSE),""))*1000)</f>
        <v>#VALUE!</v>
      </c>
      <c r="MN46" s="30" t="e">
        <f>((IFERROR(VLOOKUP($B45,Mes!$C$79:$AV$131,MATCH(MN$1,Mes!$C$3:$AV$3,0),FALSE),""))*1000)</f>
        <v>#VALUE!</v>
      </c>
      <c r="MO46" s="30" t="e">
        <f>((IFERROR(VLOOKUP($B45,Mes!$C$79:$AV$131,MATCH(MO$1,Mes!$C$3:$AV$3,0),FALSE),""))*1000)</f>
        <v>#VALUE!</v>
      </c>
      <c r="MP46" s="30" t="e">
        <f>((IFERROR(VLOOKUP($B45,Mes!$C$79:$AV$131,MATCH(MP$1,Mes!$C$3:$AV$3,0),FALSE),""))*1000)</f>
        <v>#VALUE!</v>
      </c>
      <c r="MQ46" s="30" t="e">
        <f>((IFERROR(VLOOKUP($B45,Mes!$C$79:$AV$131,MATCH(MQ$1,Mes!$C$3:$AV$3,0),FALSE),""))*1000)</f>
        <v>#VALUE!</v>
      </c>
      <c r="MR46" s="30" t="e">
        <f>((IFERROR(VLOOKUP($B45,Mes!$C$79:$AV$131,MATCH(MR$1,Mes!$C$3:$AV$3,0),FALSE),""))*1000)</f>
        <v>#VALUE!</v>
      </c>
      <c r="MS46" s="30" t="e">
        <f>((IFERROR(VLOOKUP($B45,Mes!$C$79:$AV$131,MATCH(MS$1,Mes!$C$3:$AV$3,0),FALSE),""))*1000)</f>
        <v>#VALUE!</v>
      </c>
      <c r="MT46" s="30" t="e">
        <f>((IFERROR(VLOOKUP($B45,Mes!$C$79:$AV$131,MATCH(MT$1,Mes!$C$3:$AV$3,0),FALSE),""))*1000)</f>
        <v>#VALUE!</v>
      </c>
      <c r="MU46" s="30" t="e">
        <f>((IFERROR(VLOOKUP($B45,Mes!$C$79:$AV$131,MATCH(MU$1,Mes!$C$3:$AV$3,0),FALSE),""))*1000)</f>
        <v>#VALUE!</v>
      </c>
      <c r="MV46" s="30" t="e">
        <f>((IFERROR(VLOOKUP($B45,Mes!$C$79:$AV$131,MATCH(MV$1,Mes!$C$3:$AV$3,0),FALSE),""))*1000)</f>
        <v>#VALUE!</v>
      </c>
      <c r="MW46" s="30" t="e">
        <f>((IFERROR(VLOOKUP($B45,Mes!$C$79:$AV$131,MATCH(MW$1,Mes!$C$3:$AV$3,0),FALSE),""))*1000)</f>
        <v>#VALUE!</v>
      </c>
      <c r="MX46" s="30" t="e">
        <f>((IFERROR(VLOOKUP($B45,Mes!$C$79:$AV$131,MATCH(MX$1,Mes!$C$3:$AV$3,0),FALSE),""))*1000)</f>
        <v>#VALUE!</v>
      </c>
      <c r="MY46" s="30" t="e">
        <f>((IFERROR(VLOOKUP($B45,Mes!$C$79:$AV$131,MATCH(MY$1,Mes!$C$3:$AV$3,0),FALSE),""))*1000)</f>
        <v>#VALUE!</v>
      </c>
      <c r="MZ46" s="30" t="e">
        <f>((IFERROR(VLOOKUP($B45,Mes!$C$79:$AV$131,MATCH(MZ$1,Mes!$C$3:$AV$3,0),FALSE),""))*1000)</f>
        <v>#VALUE!</v>
      </c>
      <c r="NA46" s="30" t="e">
        <f>((IFERROR(VLOOKUP($B45,Mes!$C$79:$AV$131,MATCH(NA$1,Mes!$C$3:$AV$3,0),FALSE),""))*1000)</f>
        <v>#VALUE!</v>
      </c>
      <c r="NB46" s="30" t="e">
        <f>((IFERROR(VLOOKUP($B45,Mes!$C$79:$AV$131,MATCH(NB$1,Mes!$C$3:$AV$3,0),FALSE),""))*1000)</f>
        <v>#VALUE!</v>
      </c>
      <c r="NC46" s="30" t="e">
        <f>((IFERROR(VLOOKUP($B45,Mes!$C$79:$AV$131,MATCH(NC$1,Mes!$C$3:$AV$3,0),FALSE),""))*1000)</f>
        <v>#VALUE!</v>
      </c>
      <c r="ND46" s="30" t="e">
        <f>((IFERROR(VLOOKUP($B45,Mes!$C$79:$AV$131,MATCH(ND$1,Mes!$C$3:$AV$3,0),FALSE),""))*1000)</f>
        <v>#VALUE!</v>
      </c>
      <c r="NE46" s="30" t="e">
        <f>((IFERROR(VLOOKUP($B45,Mes!$C$79:$AV$131,MATCH(NE$1,Mes!$C$3:$AV$3,0),FALSE),""))*1000)</f>
        <v>#VALUE!</v>
      </c>
      <c r="NF46" s="30" t="e">
        <f>((IFERROR(VLOOKUP($B45,Mes!$C$79:$AV$131,MATCH(NF$1,Mes!$C$3:$AV$3,0),FALSE),""))*1000)</f>
        <v>#VALUE!</v>
      </c>
      <c r="NG46" s="30" t="e">
        <f>((IFERROR(VLOOKUP($B45,Mes!$C$79:$AV$131,MATCH(NG$1,Mes!$C$3:$AV$3,0),FALSE),""))*1000)</f>
        <v>#VALUE!</v>
      </c>
      <c r="NH46" s="30" t="e">
        <f>((IFERROR(VLOOKUP($B45,Mes!$C$79:$AV$131,MATCH(NH$1,Mes!$C$3:$AV$3,0),FALSE),""))*1000)</f>
        <v>#VALUE!</v>
      </c>
    </row>
    <row r="47" spans="1:372" s="32" customFormat="1" ht="14.4" outlineLevel="1" x14ac:dyDescent="0.2">
      <c r="A47" s="15"/>
      <c r="B47" s="14"/>
      <c r="C47" s="14"/>
      <c r="D47" s="14"/>
      <c r="E47" s="27" t="s">
        <v>226</v>
      </c>
      <c r="F47" s="61"/>
      <c r="G47" s="52"/>
      <c r="H47" s="68"/>
      <c r="I47" s="68"/>
      <c r="J47" s="68">
        <v>13940.355</v>
      </c>
      <c r="K47" s="68">
        <v>20420.245999999996</v>
      </c>
      <c r="L47" s="68">
        <v>24821.620999999996</v>
      </c>
      <c r="M47" s="68">
        <v>30403.097999999998</v>
      </c>
      <c r="N47" s="68">
        <v>35506.558999999994</v>
      </c>
      <c r="O47" s="68"/>
      <c r="P47" s="68"/>
      <c r="Q47" s="68">
        <v>33417.372999999992</v>
      </c>
      <c r="R47" s="68">
        <v>29180.315999999999</v>
      </c>
      <c r="S47" s="68">
        <v>26080.681</v>
      </c>
      <c r="T47" s="68">
        <v>24360.677</v>
      </c>
      <c r="U47" s="68">
        <v>23816.507000000001</v>
      </c>
      <c r="V47" s="68"/>
      <c r="W47" s="68"/>
      <c r="X47" s="68">
        <v>16577.978999999999</v>
      </c>
      <c r="Y47" s="68">
        <v>16888.476000000002</v>
      </c>
      <c r="Z47" s="68">
        <v>21570.472000000002</v>
      </c>
      <c r="AA47" s="68">
        <v>26849.988000000001</v>
      </c>
      <c r="AB47" s="68">
        <v>31922.506000000001</v>
      </c>
      <c r="AC47" s="68"/>
      <c r="AD47" s="68"/>
      <c r="AE47" s="68">
        <v>29442.797999999995</v>
      </c>
      <c r="AF47" s="68">
        <v>28341.654000000002</v>
      </c>
      <c r="AG47" s="68">
        <v>26666.464</v>
      </c>
      <c r="AH47" s="68">
        <v>25565.320000000003</v>
      </c>
      <c r="AI47" s="68"/>
      <c r="AJ47" s="68"/>
      <c r="AK47" s="68"/>
      <c r="AL47" s="68">
        <v>20266.597999999998</v>
      </c>
      <c r="AM47" s="68">
        <v>17366.491999999998</v>
      </c>
      <c r="AN47" s="68">
        <v>20033.991999999998</v>
      </c>
      <c r="AO47" s="68">
        <v>25324.178</v>
      </c>
      <c r="AP47" s="68">
        <v>30658.110999999997</v>
      </c>
      <c r="AQ47" s="68"/>
      <c r="AR47" s="68"/>
      <c r="AS47" s="68"/>
      <c r="AT47" s="68">
        <v>27520.063999999998</v>
      </c>
      <c r="AU47" s="68">
        <v>24830.156999999999</v>
      </c>
      <c r="AV47" s="68">
        <v>23666.060000000005</v>
      </c>
      <c r="AW47" s="68">
        <v>22312.037</v>
      </c>
      <c r="AX47" s="68"/>
      <c r="AY47" s="68"/>
      <c r="AZ47" s="68">
        <v>17350.487000000005</v>
      </c>
      <c r="BA47" s="68">
        <v>18275.575999999997</v>
      </c>
      <c r="BB47" s="68">
        <v>22090.101000000002</v>
      </c>
      <c r="BC47" s="68">
        <v>26795.571000000004</v>
      </c>
      <c r="BD47" s="68">
        <v>31504.241999999998</v>
      </c>
      <c r="BE47" s="68"/>
      <c r="BF47" s="68"/>
      <c r="BG47" s="68">
        <v>32913.748999999996</v>
      </c>
      <c r="BH47" s="68">
        <v>31987.593000000001</v>
      </c>
      <c r="BI47" s="68">
        <v>29858.928000000004</v>
      </c>
      <c r="BJ47" s="68">
        <v>28445.152999999998</v>
      </c>
      <c r="BK47" s="68">
        <v>25614.402000000002</v>
      </c>
      <c r="BL47" s="68"/>
      <c r="BM47" s="68"/>
      <c r="BN47" s="68">
        <v>21752.929000000004</v>
      </c>
      <c r="BO47" s="68">
        <v>19247.613000000005</v>
      </c>
      <c r="BP47" s="68">
        <v>17906.394</v>
      </c>
      <c r="BQ47" s="68">
        <v>16556.638999999999</v>
      </c>
      <c r="BR47" s="68">
        <v>14801.423999999997</v>
      </c>
      <c r="BS47" s="68"/>
      <c r="BT47" s="68"/>
      <c r="BU47" s="68">
        <v>9264.7610000000022</v>
      </c>
      <c r="BV47" s="68">
        <v>9688.36</v>
      </c>
      <c r="BW47" s="68">
        <v>14171.893999999998</v>
      </c>
      <c r="BX47" s="68">
        <v>18779.2</v>
      </c>
      <c r="BY47" s="68">
        <v>22521.169000000002</v>
      </c>
      <c r="BZ47" s="68"/>
      <c r="CA47" s="68"/>
      <c r="CB47" s="68">
        <v>31482.901999999998</v>
      </c>
      <c r="CC47" s="68">
        <v>30156.620999999999</v>
      </c>
      <c r="CD47" s="68">
        <v>28630.811000000002</v>
      </c>
      <c r="CE47" s="68">
        <v>26364.502999999997</v>
      </c>
      <c r="CF47" s="68">
        <v>25829.936000000002</v>
      </c>
      <c r="CG47" s="68"/>
      <c r="CH47" s="68"/>
      <c r="CI47" s="68">
        <v>20533.348000000002</v>
      </c>
      <c r="CJ47" s="68">
        <v>19103.567999999999</v>
      </c>
      <c r="CK47" s="68">
        <v>17743.143</v>
      </c>
      <c r="CL47" s="68">
        <v>16918.351999999999</v>
      </c>
      <c r="CM47" s="68"/>
      <c r="CN47" s="68"/>
      <c r="CO47" s="68"/>
      <c r="CP47" s="68"/>
      <c r="CQ47" s="68"/>
      <c r="CR47" s="68"/>
      <c r="CS47" s="68">
        <v>20533.348000000002</v>
      </c>
      <c r="CT47" s="68"/>
      <c r="CU47" s="68"/>
      <c r="CV47" s="68"/>
      <c r="CW47" s="68"/>
      <c r="CX47" s="68"/>
      <c r="CY47" s="68"/>
      <c r="CZ47" s="68"/>
      <c r="DA47" s="68"/>
      <c r="DB47" s="68"/>
      <c r="DC47" s="68"/>
      <c r="DD47" s="68"/>
      <c r="DE47" s="68"/>
      <c r="DF47" s="68"/>
      <c r="DG47" s="68"/>
      <c r="DH47" s="68"/>
      <c r="DI47" s="68"/>
      <c r="DJ47" s="68"/>
      <c r="DK47" s="68"/>
      <c r="DL47" s="68"/>
      <c r="DM47" s="68"/>
      <c r="DN47" s="68"/>
      <c r="DO47" s="68"/>
      <c r="DP47" s="68"/>
      <c r="DQ47" s="68"/>
      <c r="DR47" s="68"/>
      <c r="DS47" s="68"/>
      <c r="DT47" s="68"/>
      <c r="DU47" s="68"/>
      <c r="DV47" s="68"/>
      <c r="DW47" s="68"/>
      <c r="DX47" s="68"/>
      <c r="DY47" s="68"/>
      <c r="DZ47" s="68"/>
      <c r="EA47" s="68"/>
      <c r="EB47" s="68"/>
      <c r="EC47" s="68"/>
      <c r="ED47" s="68"/>
      <c r="EE47" s="68"/>
      <c r="EF47" s="68"/>
      <c r="EG47" s="68"/>
      <c r="EH47" s="68"/>
      <c r="EI47" s="68"/>
      <c r="EJ47" s="68"/>
      <c r="EK47" s="68"/>
      <c r="EL47" s="68"/>
      <c r="EM47" s="68"/>
      <c r="EN47" s="68"/>
      <c r="EO47" s="68"/>
      <c r="EP47" s="68"/>
      <c r="EQ47" s="68"/>
      <c r="ER47" s="68"/>
      <c r="ES47" s="68"/>
      <c r="ET47" s="68"/>
      <c r="EU47" s="68"/>
      <c r="EV47" s="68"/>
      <c r="EW47" s="68"/>
      <c r="EX47" s="68"/>
      <c r="EY47" s="68"/>
      <c r="EZ47" s="68"/>
      <c r="FA47" s="68"/>
      <c r="FB47" s="68"/>
      <c r="FC47" s="68"/>
      <c r="FD47" s="68"/>
      <c r="FE47" s="68">
        <v>0</v>
      </c>
      <c r="FF47" s="68"/>
      <c r="FG47" s="68">
        <v>0</v>
      </c>
      <c r="FH47" s="68">
        <v>0</v>
      </c>
      <c r="FI47" s="68">
        <v>0</v>
      </c>
      <c r="FJ47" s="68"/>
      <c r="FK47" s="68"/>
      <c r="FL47" s="68">
        <v>0</v>
      </c>
      <c r="FM47" s="68"/>
      <c r="FN47" s="68"/>
      <c r="FO47" s="68">
        <v>0</v>
      </c>
      <c r="FP47" s="68"/>
      <c r="FQ47" s="68">
        <v>0</v>
      </c>
      <c r="FR47" s="68"/>
      <c r="FS47" s="68"/>
      <c r="FT47" s="68"/>
      <c r="FU47" s="68"/>
      <c r="FV47" s="68"/>
      <c r="FW47" s="68"/>
      <c r="FX47" s="68"/>
      <c r="FY47" s="68"/>
      <c r="FZ47" s="68"/>
      <c r="GA47" s="68"/>
      <c r="GB47" s="68"/>
      <c r="GC47" s="68"/>
      <c r="GD47" s="68"/>
      <c r="GE47" s="68"/>
      <c r="GF47" s="68"/>
      <c r="GG47" s="68"/>
      <c r="GH47" s="68"/>
      <c r="GI47" s="68"/>
      <c r="GJ47" s="68"/>
      <c r="GK47" s="68"/>
      <c r="GL47" s="68"/>
      <c r="GM47" s="68"/>
      <c r="GN47" s="68"/>
      <c r="GO47" s="68"/>
      <c r="GP47" s="68"/>
      <c r="GQ47" s="68"/>
      <c r="GR47" s="68"/>
      <c r="GS47" s="68"/>
      <c r="GT47" s="68"/>
      <c r="GU47" s="68"/>
      <c r="GV47" s="68"/>
      <c r="GW47" s="68"/>
      <c r="GX47" s="68"/>
      <c r="GY47" s="68"/>
      <c r="GZ47" s="68"/>
      <c r="HA47" s="68"/>
      <c r="HB47" s="68"/>
      <c r="HC47" s="68"/>
      <c r="HD47" s="68"/>
      <c r="HE47" s="68"/>
      <c r="HF47" s="68"/>
      <c r="HG47" s="68"/>
      <c r="HH47" s="68"/>
      <c r="HI47" s="68"/>
      <c r="HJ47" s="68"/>
      <c r="HK47" s="68"/>
      <c r="HL47" s="68"/>
      <c r="HM47" s="68"/>
      <c r="HN47" s="68"/>
      <c r="HO47" s="68"/>
      <c r="HP47" s="68"/>
      <c r="HQ47" s="68"/>
      <c r="HR47" s="68"/>
      <c r="HS47" s="68"/>
      <c r="HT47" s="68"/>
      <c r="HU47" s="68"/>
      <c r="HV47" s="68"/>
      <c r="HW47" s="68"/>
      <c r="HX47" s="68"/>
      <c r="HY47" s="68"/>
      <c r="HZ47" s="68"/>
      <c r="IA47" s="68"/>
      <c r="IB47" s="68"/>
      <c r="IC47" s="68"/>
      <c r="ID47" s="68"/>
      <c r="IE47" s="68"/>
      <c r="IF47" s="68"/>
      <c r="IG47" s="68"/>
      <c r="IH47" s="68"/>
      <c r="II47" s="68"/>
      <c r="IJ47" s="68"/>
      <c r="IK47" s="68"/>
      <c r="IL47" s="68"/>
      <c r="IM47" s="68"/>
      <c r="IN47" s="68"/>
      <c r="IO47" s="68"/>
      <c r="IP47" s="68"/>
      <c r="IQ47" s="68"/>
      <c r="IR47" s="68"/>
      <c r="IS47" s="68"/>
      <c r="IT47" s="68"/>
      <c r="IU47" s="68"/>
      <c r="IV47" s="68"/>
      <c r="IW47" s="68"/>
      <c r="IX47" s="68"/>
      <c r="IY47" s="68"/>
      <c r="IZ47" s="68"/>
      <c r="JA47" s="68"/>
      <c r="JB47" s="68"/>
      <c r="JC47" s="68"/>
      <c r="JD47" s="68"/>
      <c r="JE47" s="68"/>
      <c r="JF47" s="68"/>
      <c r="JG47" s="68"/>
      <c r="JH47" s="68"/>
      <c r="JI47" s="68"/>
      <c r="JJ47" s="68"/>
      <c r="JK47" s="68"/>
      <c r="JL47" s="68"/>
      <c r="JM47" s="68"/>
      <c r="JN47" s="68"/>
      <c r="JO47" s="68"/>
      <c r="JP47" s="68"/>
      <c r="JQ47" s="68"/>
      <c r="JR47" s="68"/>
      <c r="JS47" s="68"/>
      <c r="JT47" s="68"/>
      <c r="JU47" s="68"/>
      <c r="JV47" s="68"/>
      <c r="JW47" s="68"/>
      <c r="JX47" s="68"/>
      <c r="JY47" s="68"/>
      <c r="JZ47" s="68"/>
      <c r="KA47" s="68"/>
      <c r="KB47" s="68"/>
      <c r="KC47" s="68"/>
      <c r="KD47" s="68"/>
      <c r="KE47" s="68"/>
      <c r="KF47" s="68"/>
      <c r="KG47" s="68"/>
      <c r="KH47" s="68"/>
      <c r="KI47" s="68"/>
      <c r="KJ47" s="68"/>
      <c r="KK47" s="68"/>
      <c r="KL47" s="68"/>
      <c r="KM47" s="68"/>
      <c r="KN47" s="68"/>
      <c r="KO47" s="68"/>
      <c r="KP47" s="68"/>
      <c r="KQ47" s="68"/>
      <c r="KR47" s="68"/>
      <c r="KS47" s="68"/>
      <c r="KT47" s="68"/>
      <c r="KU47" s="68"/>
      <c r="KV47" s="68"/>
      <c r="KW47" s="68"/>
      <c r="KX47" s="68"/>
      <c r="KY47" s="68"/>
      <c r="KZ47" s="68"/>
      <c r="LA47" s="68"/>
      <c r="LB47" s="68"/>
      <c r="LC47" s="68"/>
      <c r="LD47" s="68"/>
      <c r="LE47" s="68"/>
      <c r="LF47" s="68"/>
      <c r="LG47" s="68"/>
      <c r="LH47" s="68"/>
      <c r="LI47" s="68"/>
      <c r="LJ47" s="68"/>
      <c r="LK47" s="68"/>
      <c r="LL47" s="68"/>
      <c r="LM47" s="68"/>
      <c r="LN47" s="68"/>
      <c r="LO47" s="68"/>
      <c r="LP47" s="68"/>
      <c r="LQ47" s="68"/>
      <c r="LR47" s="68"/>
      <c r="LS47" s="68"/>
      <c r="LT47" s="68"/>
      <c r="LU47" s="68"/>
      <c r="LV47" s="68"/>
      <c r="LW47" s="68"/>
      <c r="LX47" s="68"/>
      <c r="LY47" s="68"/>
      <c r="LZ47" s="68"/>
      <c r="MA47" s="68"/>
      <c r="MB47" s="68"/>
      <c r="MC47" s="68"/>
      <c r="MD47" s="68"/>
      <c r="ME47" s="68"/>
      <c r="MF47" s="68"/>
      <c r="MG47" s="68"/>
      <c r="MH47" s="68"/>
      <c r="MI47" s="68"/>
      <c r="MJ47" s="68"/>
      <c r="MK47" s="68"/>
      <c r="ML47" s="68"/>
      <c r="MM47" s="68"/>
      <c r="MN47" s="68"/>
      <c r="MO47" s="68"/>
      <c r="MP47" s="68"/>
      <c r="MQ47" s="68"/>
      <c r="MR47" s="68"/>
      <c r="MS47" s="68"/>
      <c r="MT47" s="68"/>
      <c r="MU47" s="68"/>
      <c r="MV47" s="68"/>
      <c r="MW47" s="68"/>
      <c r="MX47" s="68"/>
      <c r="MY47" s="68"/>
      <c r="MZ47" s="68"/>
      <c r="NA47" s="68"/>
      <c r="NB47" s="68"/>
      <c r="NC47" s="68"/>
      <c r="ND47" s="68"/>
      <c r="NE47" s="68"/>
      <c r="NF47" s="68"/>
      <c r="NG47" s="68"/>
      <c r="NH47" s="68"/>
    </row>
    <row r="48" spans="1:372" s="34" customFormat="1" ht="14.4" outlineLevel="1" x14ac:dyDescent="0.2">
      <c r="A48" s="16"/>
      <c r="B48" s="14"/>
      <c r="C48" s="14"/>
      <c r="D48" s="14"/>
      <c r="E48" s="27" t="s">
        <v>220</v>
      </c>
      <c r="F48" s="25"/>
      <c r="G48" s="52"/>
      <c r="H48" s="68"/>
      <c r="I48" s="68"/>
      <c r="J48" s="68">
        <v>10467.269999999999</v>
      </c>
      <c r="K48" s="68">
        <v>19648.804999999997</v>
      </c>
      <c r="L48" s="68">
        <v>19993.445999999996</v>
      </c>
      <c r="M48" s="68">
        <v>26080.680999999997</v>
      </c>
      <c r="N48" s="68">
        <v>30164.089999999993</v>
      </c>
      <c r="O48" s="68"/>
      <c r="P48" s="68"/>
      <c r="Q48" s="68">
        <v>16277.084999999994</v>
      </c>
      <c r="R48" s="68">
        <v>12193.675999999999</v>
      </c>
      <c r="S48" s="68">
        <v>10325.359</v>
      </c>
      <c r="T48" s="68">
        <v>15603.807999999999</v>
      </c>
      <c r="U48" s="68">
        <v>18681.036</v>
      </c>
      <c r="V48" s="68"/>
      <c r="W48" s="68"/>
      <c r="X48" s="68">
        <v>15759.59</v>
      </c>
      <c r="Y48" s="68">
        <v>15880.161000000002</v>
      </c>
      <c r="Z48" s="68">
        <v>16797.781000000003</v>
      </c>
      <c r="AA48" s="68">
        <v>26612.047000000002</v>
      </c>
      <c r="AB48" s="68">
        <v>21936.453000000001</v>
      </c>
      <c r="AC48" s="68"/>
      <c r="AD48" s="68"/>
      <c r="AE48" s="68">
        <v>27698.252999999997</v>
      </c>
      <c r="AF48" s="68">
        <v>26957.755000000001</v>
      </c>
      <c r="AG48" s="68">
        <v>24910.182000000001</v>
      </c>
      <c r="AH48" s="68">
        <v>24264.647000000001</v>
      </c>
      <c r="AI48" s="68"/>
      <c r="AJ48" s="68"/>
      <c r="AK48" s="68"/>
      <c r="AL48" s="68">
        <v>19921.956999999999</v>
      </c>
      <c r="AM48" s="68">
        <v>17203.240999999998</v>
      </c>
      <c r="AN48" s="68">
        <v>19658.407999999996</v>
      </c>
      <c r="AO48" s="68">
        <v>20165.233</v>
      </c>
      <c r="AP48" s="68">
        <v>27463.512999999999</v>
      </c>
      <c r="AQ48" s="68"/>
      <c r="AR48" s="68"/>
      <c r="AS48" s="68"/>
      <c r="AT48" s="68">
        <v>24868.569</v>
      </c>
      <c r="AU48" s="68">
        <v>20088.408999999996</v>
      </c>
      <c r="AV48" s="68">
        <v>22758.043000000005</v>
      </c>
      <c r="AW48" s="68">
        <v>20411.71</v>
      </c>
      <c r="AX48" s="68"/>
      <c r="AY48" s="68"/>
      <c r="AZ48" s="68">
        <v>15991.129000000004</v>
      </c>
      <c r="BA48" s="68">
        <v>16529.963999999996</v>
      </c>
      <c r="BB48" s="68">
        <v>18026.965</v>
      </c>
      <c r="BC48" s="68">
        <v>20733.944000000003</v>
      </c>
      <c r="BD48" s="68">
        <v>25244.152999999998</v>
      </c>
      <c r="BE48" s="68"/>
      <c r="BF48" s="68"/>
      <c r="BG48" s="68">
        <v>30418.035999999996</v>
      </c>
      <c r="BH48" s="68">
        <v>29013.864000000001</v>
      </c>
      <c r="BI48" s="68">
        <v>26577.903000000002</v>
      </c>
      <c r="BJ48" s="68">
        <v>25754.178999999996</v>
      </c>
      <c r="BK48" s="68">
        <v>23228.590000000004</v>
      </c>
      <c r="BL48" s="68"/>
      <c r="BM48" s="68"/>
      <c r="BN48" s="68">
        <v>18153.938000000002</v>
      </c>
      <c r="BO48" s="68">
        <v>16523.562000000002</v>
      </c>
      <c r="BP48" s="68">
        <v>15221.822</v>
      </c>
      <c r="BQ48" s="68">
        <v>13007.797</v>
      </c>
      <c r="BR48" s="68">
        <v>11544.939999999997</v>
      </c>
      <c r="BS48" s="68"/>
      <c r="BT48" s="68"/>
      <c r="BU48" s="68">
        <v>7872.3260000000018</v>
      </c>
      <c r="BV48" s="68">
        <v>8208.4310000000005</v>
      </c>
      <c r="BW48" s="68">
        <v>10435.259999999998</v>
      </c>
      <c r="BX48" s="68">
        <v>7589.5710000000008</v>
      </c>
      <c r="BY48" s="68">
        <v>16515.026000000002</v>
      </c>
      <c r="BZ48" s="68"/>
      <c r="CA48" s="68"/>
      <c r="CB48" s="68">
        <v>24501.521000000001</v>
      </c>
      <c r="CC48" s="68">
        <v>22033.55</v>
      </c>
      <c r="CD48" s="68">
        <v>21495.781999999999</v>
      </c>
      <c r="CE48" s="68">
        <v>17499.866999999998</v>
      </c>
      <c r="CF48" s="68">
        <v>18224.360000000004</v>
      </c>
      <c r="CG48" s="68"/>
      <c r="CH48" s="68"/>
      <c r="CI48" s="68">
        <v>18084.583000000002</v>
      </c>
      <c r="CJ48" s="68">
        <v>17012.248</v>
      </c>
      <c r="CK48" s="68">
        <v>15648.622000000001</v>
      </c>
      <c r="CL48" s="68">
        <v>13471.941999999999</v>
      </c>
      <c r="CM48" s="68"/>
      <c r="CN48" s="68"/>
      <c r="CO48" s="68"/>
      <c r="CP48" s="68"/>
      <c r="CQ48" s="68"/>
      <c r="CR48" s="68"/>
      <c r="CS48" s="68">
        <v>18084.583000000002</v>
      </c>
      <c r="CT48" s="68"/>
      <c r="CU48" s="68"/>
      <c r="CV48" s="68"/>
      <c r="CW48" s="68"/>
      <c r="CX48" s="68"/>
      <c r="CY48" s="68"/>
      <c r="CZ48" s="68"/>
      <c r="DA48" s="68"/>
      <c r="DB48" s="68"/>
      <c r="DC48" s="68"/>
      <c r="DD48" s="68"/>
      <c r="DE48" s="68"/>
      <c r="DF48" s="68"/>
      <c r="DG48" s="68"/>
      <c r="DH48" s="68"/>
      <c r="DI48" s="68"/>
      <c r="DJ48" s="68"/>
      <c r="DK48" s="68"/>
      <c r="DL48" s="68"/>
      <c r="DM48" s="68"/>
      <c r="DN48" s="68"/>
      <c r="DO48" s="68"/>
      <c r="DP48" s="68"/>
      <c r="DQ48" s="68"/>
      <c r="DR48" s="68"/>
      <c r="DS48" s="68"/>
      <c r="DT48" s="68"/>
      <c r="DU48" s="68"/>
      <c r="DV48" s="68"/>
      <c r="DW48" s="68"/>
      <c r="DX48" s="68"/>
      <c r="DY48" s="68"/>
      <c r="DZ48" s="68"/>
      <c r="EA48" s="68"/>
      <c r="EB48" s="68"/>
      <c r="EC48" s="68"/>
      <c r="ED48" s="68"/>
      <c r="EE48" s="68"/>
      <c r="EF48" s="68"/>
      <c r="EG48" s="68"/>
      <c r="EH48" s="68"/>
      <c r="EI48" s="68"/>
      <c r="EJ48" s="68"/>
      <c r="EK48" s="68"/>
      <c r="EL48" s="68"/>
      <c r="EM48" s="68"/>
      <c r="EN48" s="68"/>
      <c r="EO48" s="68"/>
      <c r="EP48" s="68"/>
      <c r="EQ48" s="68"/>
      <c r="ER48" s="68"/>
      <c r="ES48" s="68"/>
      <c r="ET48" s="68"/>
      <c r="EU48" s="68"/>
      <c r="EV48" s="68"/>
      <c r="EW48" s="68"/>
      <c r="EX48" s="68"/>
      <c r="EY48" s="68"/>
      <c r="EZ48" s="68"/>
      <c r="FA48" s="68"/>
      <c r="FB48" s="68"/>
      <c r="FC48" s="68"/>
      <c r="FD48" s="68"/>
      <c r="FE48" s="68">
        <v>5.0653073292259876</v>
      </c>
      <c r="FF48" s="68"/>
      <c r="FG48" s="68">
        <v>14.400574774335345</v>
      </c>
      <c r="FH48" s="68">
        <v>14.400574774335345</v>
      </c>
      <c r="FI48" s="68">
        <v>19.896383823944671</v>
      </c>
      <c r="FJ48" s="68"/>
      <c r="FK48" s="68"/>
      <c r="FL48" s="68">
        <v>45.549305664367715</v>
      </c>
      <c r="FM48" s="68"/>
      <c r="FN48" s="68"/>
      <c r="FO48" s="68">
        <v>46.220054078829072</v>
      </c>
      <c r="FP48" s="68"/>
      <c r="FQ48" s="68">
        <v>56.279939636832246</v>
      </c>
      <c r="FR48" s="68"/>
      <c r="FS48" s="68"/>
      <c r="FT48" s="68"/>
      <c r="FU48" s="68"/>
      <c r="FV48" s="68"/>
      <c r="FW48" s="68"/>
      <c r="FX48" s="68"/>
      <c r="FY48" s="68"/>
      <c r="FZ48" s="68"/>
      <c r="GA48" s="68"/>
      <c r="GB48" s="68"/>
      <c r="GC48" s="68"/>
      <c r="GD48" s="68"/>
      <c r="GE48" s="68"/>
      <c r="GF48" s="68"/>
      <c r="GG48" s="68"/>
      <c r="GH48" s="68"/>
      <c r="GI48" s="68"/>
      <c r="GJ48" s="68"/>
      <c r="GK48" s="68"/>
      <c r="GL48" s="68"/>
      <c r="GM48" s="68"/>
      <c r="GN48" s="68"/>
      <c r="GO48" s="68"/>
      <c r="GP48" s="68"/>
      <c r="GQ48" s="68"/>
      <c r="GR48" s="68"/>
      <c r="GS48" s="68"/>
      <c r="GT48" s="68"/>
      <c r="GU48" s="68"/>
      <c r="GV48" s="68"/>
      <c r="GW48" s="68"/>
      <c r="GX48" s="68"/>
      <c r="GY48" s="68"/>
      <c r="GZ48" s="68"/>
      <c r="HA48" s="68"/>
      <c r="HB48" s="68"/>
      <c r="HC48" s="68"/>
      <c r="HD48" s="68"/>
      <c r="HE48" s="68"/>
      <c r="HF48" s="68"/>
      <c r="HG48" s="68"/>
      <c r="HH48" s="68"/>
      <c r="HI48" s="68"/>
      <c r="HJ48" s="68"/>
      <c r="HK48" s="68"/>
      <c r="HL48" s="68"/>
      <c r="HM48" s="68"/>
      <c r="HN48" s="68"/>
      <c r="HO48" s="68"/>
      <c r="HP48" s="68"/>
      <c r="HQ48" s="68"/>
      <c r="HR48" s="68"/>
      <c r="HS48" s="68"/>
      <c r="HT48" s="68"/>
      <c r="HU48" s="68"/>
      <c r="HV48" s="68"/>
      <c r="HW48" s="68"/>
      <c r="HX48" s="68"/>
      <c r="HY48" s="68"/>
      <c r="HZ48" s="68"/>
      <c r="IA48" s="68"/>
      <c r="IB48" s="68"/>
      <c r="IC48" s="68"/>
      <c r="ID48" s="68"/>
      <c r="IE48" s="68"/>
      <c r="IF48" s="68"/>
      <c r="IG48" s="68"/>
      <c r="IH48" s="68"/>
      <c r="II48" s="68"/>
      <c r="IJ48" s="68"/>
      <c r="IK48" s="68"/>
      <c r="IL48" s="68"/>
      <c r="IM48" s="68"/>
      <c r="IN48" s="68"/>
      <c r="IO48" s="68"/>
      <c r="IP48" s="68"/>
      <c r="IQ48" s="68"/>
      <c r="IR48" s="68"/>
      <c r="IS48" s="68"/>
      <c r="IT48" s="68"/>
      <c r="IU48" s="68"/>
      <c r="IV48" s="68"/>
      <c r="IW48" s="68"/>
      <c r="IX48" s="68"/>
      <c r="IY48" s="68"/>
      <c r="IZ48" s="68"/>
      <c r="JA48" s="68"/>
      <c r="JB48" s="68"/>
      <c r="JC48" s="68"/>
      <c r="JD48" s="68"/>
      <c r="JE48" s="68"/>
      <c r="JF48" s="68"/>
      <c r="JG48" s="68"/>
      <c r="JH48" s="68"/>
      <c r="JI48" s="68"/>
      <c r="JJ48" s="68"/>
      <c r="JK48" s="68"/>
      <c r="JL48" s="68"/>
      <c r="JM48" s="68"/>
      <c r="JN48" s="68"/>
      <c r="JO48" s="68"/>
      <c r="JP48" s="68"/>
      <c r="JQ48" s="68"/>
      <c r="JR48" s="68"/>
      <c r="JS48" s="68"/>
      <c r="JT48" s="68"/>
      <c r="JU48" s="68"/>
      <c r="JV48" s="68"/>
      <c r="JW48" s="68"/>
      <c r="JX48" s="68"/>
      <c r="JY48" s="68"/>
      <c r="JZ48" s="68"/>
      <c r="KA48" s="68"/>
      <c r="KB48" s="68"/>
      <c r="KC48" s="68"/>
      <c r="KD48" s="68"/>
      <c r="KE48" s="68"/>
      <c r="KF48" s="68"/>
      <c r="KG48" s="68"/>
      <c r="KH48" s="68"/>
      <c r="KI48" s="68"/>
      <c r="KJ48" s="68"/>
      <c r="KK48" s="68"/>
      <c r="KL48" s="68"/>
      <c r="KM48" s="68"/>
      <c r="KN48" s="68"/>
      <c r="KO48" s="68"/>
      <c r="KP48" s="68"/>
      <c r="KQ48" s="68"/>
      <c r="KR48" s="68"/>
      <c r="KS48" s="68"/>
      <c r="KT48" s="68"/>
      <c r="KU48" s="68"/>
      <c r="KV48" s="68"/>
      <c r="KW48" s="68"/>
      <c r="KX48" s="68"/>
      <c r="KY48" s="68"/>
      <c r="KZ48" s="68"/>
      <c r="LA48" s="68"/>
      <c r="LB48" s="68"/>
      <c r="LC48" s="68"/>
      <c r="LD48" s="68"/>
      <c r="LE48" s="68"/>
      <c r="LF48" s="68"/>
      <c r="LG48" s="68"/>
      <c r="LH48" s="68"/>
      <c r="LI48" s="68"/>
      <c r="LJ48" s="68"/>
      <c r="LK48" s="68"/>
      <c r="LL48" s="68"/>
      <c r="LM48" s="68"/>
      <c r="LN48" s="68"/>
      <c r="LO48" s="68"/>
      <c r="LP48" s="68"/>
      <c r="LQ48" s="68"/>
      <c r="LR48" s="68"/>
      <c r="LS48" s="68"/>
      <c r="LT48" s="68"/>
      <c r="LU48" s="68"/>
      <c r="LV48" s="68"/>
      <c r="LW48" s="68"/>
      <c r="LX48" s="68"/>
      <c r="LY48" s="68"/>
      <c r="LZ48" s="68"/>
      <c r="MA48" s="68"/>
      <c r="MB48" s="68"/>
      <c r="MC48" s="68"/>
      <c r="MD48" s="68"/>
      <c r="ME48" s="68"/>
      <c r="MF48" s="68"/>
      <c r="MG48" s="68"/>
      <c r="MH48" s="68"/>
      <c r="MI48" s="68"/>
      <c r="MJ48" s="68"/>
      <c r="MK48" s="68"/>
      <c r="ML48" s="68"/>
      <c r="MM48" s="68"/>
      <c r="MN48" s="68"/>
      <c r="MO48" s="68"/>
      <c r="MP48" s="68"/>
      <c r="MQ48" s="68"/>
      <c r="MR48" s="68"/>
      <c r="MS48" s="68"/>
      <c r="MT48" s="68"/>
      <c r="MU48" s="68"/>
      <c r="MV48" s="68"/>
      <c r="MW48" s="68"/>
      <c r="MX48" s="68"/>
      <c r="MY48" s="68"/>
      <c r="MZ48" s="68"/>
      <c r="NA48" s="68"/>
      <c r="NB48" s="68"/>
      <c r="NC48" s="68"/>
      <c r="ND48" s="68"/>
      <c r="NE48" s="68"/>
      <c r="NF48" s="68"/>
      <c r="NG48" s="68"/>
      <c r="NH48" s="68"/>
    </row>
    <row r="49" spans="1:372" s="34" customFormat="1" ht="15" outlineLevel="1" thickBot="1" x14ac:dyDescent="0.25">
      <c r="A49" s="16"/>
      <c r="B49" s="14"/>
      <c r="C49" s="14"/>
      <c r="D49" s="14"/>
      <c r="E49" s="57" t="s">
        <v>197</v>
      </c>
      <c r="F49" s="58"/>
      <c r="G49" s="52"/>
      <c r="H49" s="68"/>
      <c r="I49" s="68"/>
      <c r="J49" s="68">
        <v>1442.5840000000001</v>
      </c>
      <c r="K49" s="68">
        <v>8131.607</v>
      </c>
      <c r="L49" s="68">
        <v>9624.34</v>
      </c>
      <c r="M49" s="68">
        <v>12793.33</v>
      </c>
      <c r="N49" s="68">
        <v>18738.653999999999</v>
      </c>
      <c r="O49" s="68"/>
      <c r="P49" s="68"/>
      <c r="Q49" s="68">
        <v>348.90899999999999</v>
      </c>
      <c r="R49" s="68">
        <v>261.41500000000002</v>
      </c>
      <c r="S49" s="68">
        <v>0</v>
      </c>
      <c r="T49" s="68">
        <v>0</v>
      </c>
      <c r="U49" s="68">
        <v>0</v>
      </c>
      <c r="V49" s="68"/>
      <c r="W49" s="68"/>
      <c r="X49" s="68">
        <v>0</v>
      </c>
      <c r="Y49" s="68">
        <v>1605.835</v>
      </c>
      <c r="Z49" s="68">
        <v>2874.498</v>
      </c>
      <c r="AA49" s="68">
        <v>9020.4179999999997</v>
      </c>
      <c r="AB49" s="68">
        <v>6503.3649999999998</v>
      </c>
      <c r="AC49" s="68"/>
      <c r="AD49" s="68"/>
      <c r="AE49" s="68">
        <v>7583.1689999999999</v>
      </c>
      <c r="AF49" s="68">
        <v>6910.9589999999998</v>
      </c>
      <c r="AG49" s="68">
        <v>5730.857</v>
      </c>
      <c r="AH49" s="68">
        <v>5794.8770000000004</v>
      </c>
      <c r="AI49" s="68"/>
      <c r="AJ49" s="68"/>
      <c r="AK49" s="68"/>
      <c r="AL49" s="68">
        <v>33.076999999999998</v>
      </c>
      <c r="AM49" s="68">
        <v>0</v>
      </c>
      <c r="AN49" s="68">
        <v>2795.54</v>
      </c>
      <c r="AO49" s="68">
        <v>5572.9409999999998</v>
      </c>
      <c r="AP49" s="68">
        <v>12006.950999999999</v>
      </c>
      <c r="AQ49" s="68"/>
      <c r="AR49" s="68"/>
      <c r="AS49" s="68"/>
      <c r="AT49" s="68">
        <v>5317.9279999999999</v>
      </c>
      <c r="AU49" s="68">
        <v>1604.768</v>
      </c>
      <c r="AV49" s="68">
        <v>1604.768</v>
      </c>
      <c r="AW49" s="68">
        <v>778.91</v>
      </c>
      <c r="AX49" s="68"/>
      <c r="AY49" s="68"/>
      <c r="AZ49" s="68">
        <v>0</v>
      </c>
      <c r="BA49" s="68">
        <v>1874.7190000000001</v>
      </c>
      <c r="BB49" s="68">
        <v>3660.877</v>
      </c>
      <c r="BC49" s="68">
        <v>5104.5280000000002</v>
      </c>
      <c r="BD49" s="68">
        <v>10491.811</v>
      </c>
      <c r="BE49" s="68"/>
      <c r="BF49" s="68"/>
      <c r="BG49" s="68">
        <v>11688.985000000001</v>
      </c>
      <c r="BH49" s="68">
        <v>10875.931</v>
      </c>
      <c r="BI49" s="68">
        <v>8739.7970000000005</v>
      </c>
      <c r="BJ49" s="68">
        <v>8300.1929999999993</v>
      </c>
      <c r="BK49" s="68">
        <v>7658.9260000000004</v>
      </c>
      <c r="BL49" s="68"/>
      <c r="BM49" s="68"/>
      <c r="BN49" s="68">
        <v>3307.7</v>
      </c>
      <c r="BO49" s="68">
        <v>2033.702</v>
      </c>
      <c r="BP49" s="68">
        <v>1891.7909999999999</v>
      </c>
      <c r="BQ49" s="68">
        <v>1517.2739999999999</v>
      </c>
      <c r="BR49" s="68">
        <v>377.71800000000002</v>
      </c>
      <c r="BS49" s="68"/>
      <c r="BT49" s="68"/>
      <c r="BU49" s="68">
        <v>39.478999999999999</v>
      </c>
      <c r="BV49" s="68">
        <v>1503.403</v>
      </c>
      <c r="BW49" s="68">
        <v>4290.4070000000002</v>
      </c>
      <c r="BX49" s="68">
        <v>1567.423</v>
      </c>
      <c r="BY49" s="68">
        <v>4997.8280000000004</v>
      </c>
      <c r="BZ49" s="68"/>
      <c r="CA49" s="68"/>
      <c r="CB49" s="68">
        <v>9062.0310000000009</v>
      </c>
      <c r="CC49" s="68">
        <v>7084.88</v>
      </c>
      <c r="CD49" s="68">
        <v>6868.2790000000005</v>
      </c>
      <c r="CE49" s="68">
        <v>2429.5590000000002</v>
      </c>
      <c r="CF49" s="68">
        <v>2897.9720000000002</v>
      </c>
      <c r="CG49" s="68"/>
      <c r="CH49" s="68"/>
      <c r="CI49" s="68">
        <v>0</v>
      </c>
      <c r="CJ49" s="68">
        <v>0</v>
      </c>
      <c r="CK49" s="68">
        <v>0</v>
      </c>
      <c r="CL49" s="68">
        <v>0</v>
      </c>
      <c r="CM49" s="68"/>
      <c r="CN49" s="68"/>
      <c r="CO49" s="68"/>
      <c r="CP49" s="68"/>
      <c r="CQ49" s="68"/>
      <c r="CR49" s="68"/>
      <c r="CS49" s="68">
        <v>0</v>
      </c>
      <c r="CT49" s="68"/>
      <c r="CU49" s="68"/>
      <c r="CV49" s="68"/>
      <c r="CW49" s="68"/>
      <c r="CX49" s="68"/>
      <c r="CY49" s="68"/>
      <c r="CZ49" s="68"/>
      <c r="DA49" s="68"/>
      <c r="DB49" s="68"/>
      <c r="DC49" s="68"/>
      <c r="DD49" s="68"/>
      <c r="DE49" s="68"/>
      <c r="DF49" s="68"/>
      <c r="DG49" s="68"/>
      <c r="DH49" s="68"/>
      <c r="DI49" s="68"/>
      <c r="DJ49" s="68"/>
      <c r="DK49" s="68"/>
      <c r="DL49" s="68"/>
      <c r="DM49" s="68"/>
      <c r="DN49" s="68"/>
      <c r="DO49" s="68"/>
      <c r="DP49" s="68"/>
      <c r="DQ49" s="68"/>
      <c r="DR49" s="68"/>
      <c r="DS49" s="68"/>
      <c r="DT49" s="68"/>
      <c r="DU49" s="68"/>
      <c r="DV49" s="68"/>
      <c r="DW49" s="68"/>
      <c r="DX49" s="68"/>
      <c r="DY49" s="68"/>
      <c r="DZ49" s="68"/>
      <c r="EA49" s="68"/>
      <c r="EB49" s="68"/>
      <c r="EC49" s="68"/>
      <c r="ED49" s="68"/>
      <c r="EE49" s="68"/>
      <c r="EF49" s="68"/>
      <c r="EG49" s="68"/>
      <c r="EH49" s="68"/>
      <c r="EI49" s="68"/>
      <c r="EJ49" s="68"/>
      <c r="EK49" s="68"/>
      <c r="EL49" s="68"/>
      <c r="EM49" s="68"/>
      <c r="EN49" s="68"/>
      <c r="EO49" s="68"/>
      <c r="EP49" s="68"/>
      <c r="EQ49" s="68"/>
      <c r="ER49" s="68"/>
      <c r="ES49" s="68"/>
      <c r="ET49" s="68"/>
      <c r="EU49" s="68"/>
      <c r="EV49" s="68"/>
      <c r="EW49" s="68"/>
      <c r="EX49" s="68"/>
      <c r="EY49" s="68"/>
      <c r="EZ49" s="68"/>
      <c r="FA49" s="68"/>
      <c r="FB49" s="68"/>
      <c r="FC49" s="68"/>
      <c r="FD49" s="68"/>
      <c r="FE49" s="68">
        <v>29.237178962716072</v>
      </c>
      <c r="FF49" s="68"/>
      <c r="FG49" s="68">
        <v>31.757042939751354</v>
      </c>
      <c r="FH49" s="68">
        <v>31.757042939751354</v>
      </c>
      <c r="FI49" s="68">
        <v>59.974183936727599</v>
      </c>
      <c r="FJ49" s="68"/>
      <c r="FK49" s="68"/>
      <c r="FL49" s="68">
        <v>51.657942608067586</v>
      </c>
      <c r="FM49" s="68"/>
      <c r="FN49" s="68"/>
      <c r="FO49" s="68">
        <v>49.142925133416512</v>
      </c>
      <c r="FP49" s="68"/>
      <c r="FQ49" s="68">
        <v>45.974059925777773</v>
      </c>
      <c r="FR49" s="68"/>
      <c r="FS49" s="68"/>
      <c r="FT49" s="68"/>
      <c r="FU49" s="68"/>
      <c r="FV49" s="68"/>
      <c r="FW49" s="68"/>
      <c r="FX49" s="68"/>
      <c r="FY49" s="68"/>
      <c r="FZ49" s="68"/>
      <c r="GA49" s="68"/>
      <c r="GB49" s="68"/>
      <c r="GC49" s="68"/>
      <c r="GD49" s="68"/>
      <c r="GE49" s="68"/>
      <c r="GF49" s="68"/>
      <c r="GG49" s="68"/>
      <c r="GH49" s="68"/>
      <c r="GI49" s="68"/>
      <c r="GJ49" s="68"/>
      <c r="GK49" s="68"/>
      <c r="GL49" s="68"/>
      <c r="GM49" s="68"/>
      <c r="GN49" s="68"/>
      <c r="GO49" s="68"/>
      <c r="GP49" s="68"/>
      <c r="GQ49" s="68"/>
      <c r="GR49" s="68"/>
      <c r="GS49" s="68"/>
      <c r="GT49" s="68"/>
      <c r="GU49" s="68"/>
      <c r="GV49" s="68"/>
      <c r="GW49" s="68"/>
      <c r="GX49" s="68"/>
      <c r="GY49" s="68"/>
      <c r="GZ49" s="68"/>
      <c r="HA49" s="68"/>
      <c r="HB49" s="68"/>
      <c r="HC49" s="68"/>
      <c r="HD49" s="68"/>
      <c r="HE49" s="68"/>
      <c r="HF49" s="68"/>
      <c r="HG49" s="68"/>
      <c r="HH49" s="68"/>
      <c r="HI49" s="68"/>
      <c r="HJ49" s="68"/>
      <c r="HK49" s="68"/>
      <c r="HL49" s="68"/>
      <c r="HM49" s="68"/>
      <c r="HN49" s="68"/>
      <c r="HO49" s="68"/>
      <c r="HP49" s="68"/>
      <c r="HQ49" s="68"/>
      <c r="HR49" s="68"/>
      <c r="HS49" s="68"/>
      <c r="HT49" s="68"/>
      <c r="HU49" s="68"/>
      <c r="HV49" s="68"/>
      <c r="HW49" s="68"/>
      <c r="HX49" s="68"/>
      <c r="HY49" s="68"/>
      <c r="HZ49" s="68"/>
      <c r="IA49" s="68"/>
      <c r="IB49" s="68"/>
      <c r="IC49" s="68"/>
      <c r="ID49" s="68"/>
      <c r="IE49" s="68"/>
      <c r="IF49" s="68"/>
      <c r="IG49" s="68"/>
      <c r="IH49" s="68"/>
      <c r="II49" s="68"/>
      <c r="IJ49" s="68"/>
      <c r="IK49" s="68"/>
      <c r="IL49" s="68"/>
      <c r="IM49" s="68"/>
      <c r="IN49" s="68"/>
      <c r="IO49" s="68"/>
      <c r="IP49" s="68"/>
      <c r="IQ49" s="68"/>
      <c r="IR49" s="68"/>
      <c r="IS49" s="68"/>
      <c r="IT49" s="68"/>
      <c r="IU49" s="68"/>
      <c r="IV49" s="68"/>
      <c r="IW49" s="68"/>
      <c r="IX49" s="68"/>
      <c r="IY49" s="68"/>
      <c r="IZ49" s="68"/>
      <c r="JA49" s="68"/>
      <c r="JB49" s="68"/>
      <c r="JC49" s="68"/>
      <c r="JD49" s="68"/>
      <c r="JE49" s="68"/>
      <c r="JF49" s="68"/>
      <c r="JG49" s="68"/>
      <c r="JH49" s="68"/>
      <c r="JI49" s="68"/>
      <c r="JJ49" s="68"/>
      <c r="JK49" s="68"/>
      <c r="JL49" s="68"/>
      <c r="JM49" s="68"/>
      <c r="JN49" s="68"/>
      <c r="JO49" s="68"/>
      <c r="JP49" s="68"/>
      <c r="JQ49" s="68"/>
      <c r="JR49" s="68"/>
      <c r="JS49" s="68"/>
      <c r="JT49" s="68"/>
      <c r="JU49" s="68"/>
      <c r="JV49" s="68"/>
      <c r="JW49" s="68"/>
      <c r="JX49" s="68"/>
      <c r="JY49" s="68"/>
      <c r="JZ49" s="68"/>
      <c r="KA49" s="68"/>
      <c r="KB49" s="68"/>
      <c r="KC49" s="68"/>
      <c r="KD49" s="68"/>
      <c r="KE49" s="68"/>
      <c r="KF49" s="68"/>
      <c r="KG49" s="68"/>
      <c r="KH49" s="68"/>
      <c r="KI49" s="68"/>
      <c r="KJ49" s="68"/>
      <c r="KK49" s="68"/>
      <c r="KL49" s="68"/>
      <c r="KM49" s="68"/>
      <c r="KN49" s="68"/>
      <c r="KO49" s="68"/>
      <c r="KP49" s="68"/>
      <c r="KQ49" s="68"/>
      <c r="KR49" s="68"/>
      <c r="KS49" s="68"/>
      <c r="KT49" s="68"/>
      <c r="KU49" s="68"/>
      <c r="KV49" s="68"/>
      <c r="KW49" s="68"/>
      <c r="KX49" s="68"/>
      <c r="KY49" s="68"/>
      <c r="KZ49" s="68"/>
      <c r="LA49" s="68"/>
      <c r="LB49" s="68"/>
      <c r="LC49" s="68"/>
      <c r="LD49" s="68"/>
      <c r="LE49" s="68"/>
      <c r="LF49" s="68"/>
      <c r="LG49" s="68"/>
      <c r="LH49" s="68"/>
      <c r="LI49" s="68"/>
      <c r="LJ49" s="68"/>
      <c r="LK49" s="68"/>
      <c r="LL49" s="68"/>
      <c r="LM49" s="68"/>
      <c r="LN49" s="68"/>
      <c r="LO49" s="68"/>
      <c r="LP49" s="68"/>
      <c r="LQ49" s="68"/>
      <c r="LR49" s="68"/>
      <c r="LS49" s="68"/>
      <c r="LT49" s="68"/>
      <c r="LU49" s="68"/>
      <c r="LV49" s="68"/>
      <c r="LW49" s="68"/>
      <c r="LX49" s="68"/>
      <c r="LY49" s="68"/>
      <c r="LZ49" s="68"/>
      <c r="MA49" s="68"/>
      <c r="MB49" s="68"/>
      <c r="MC49" s="68"/>
      <c r="MD49" s="68"/>
      <c r="ME49" s="68"/>
      <c r="MF49" s="68"/>
      <c r="MG49" s="68"/>
      <c r="MH49" s="68"/>
      <c r="MI49" s="68"/>
      <c r="MJ49" s="68"/>
      <c r="MK49" s="68"/>
      <c r="ML49" s="68"/>
      <c r="MM49" s="68"/>
      <c r="MN49" s="68"/>
      <c r="MO49" s="68"/>
      <c r="MP49" s="68"/>
      <c r="MQ49" s="68"/>
      <c r="MR49" s="68"/>
      <c r="MS49" s="68"/>
      <c r="MT49" s="68"/>
      <c r="MU49" s="68"/>
      <c r="MV49" s="68"/>
      <c r="MW49" s="68"/>
      <c r="MX49" s="68"/>
      <c r="MY49" s="68"/>
      <c r="MZ49" s="68"/>
      <c r="NA49" s="68"/>
      <c r="NB49" s="68"/>
      <c r="NC49" s="68"/>
      <c r="ND49" s="68"/>
      <c r="NE49" s="68"/>
      <c r="NF49" s="68"/>
      <c r="NG49" s="68"/>
      <c r="NH49" s="68"/>
    </row>
    <row r="50" spans="1:372" s="34" customFormat="1" ht="14.4" outlineLevel="1" x14ac:dyDescent="0.2">
      <c r="A50" s="1047" t="s">
        <v>38</v>
      </c>
      <c r="B50" s="43" t="s">
        <v>36</v>
      </c>
      <c r="C50" s="44"/>
      <c r="D50" s="45"/>
      <c r="E50" s="27" t="s">
        <v>28</v>
      </c>
      <c r="F50" s="25"/>
      <c r="G50" s="42">
        <v>9914.5694000000003</v>
      </c>
      <c r="H50" s="42" t="e">
        <f t="shared" ref="H50:BS50" si="62">IF(H48&lt;&gt;0,H48,IF(G53-H57&lt;0,0,G53-H57))</f>
        <v>#VALUE!</v>
      </c>
      <c r="I50" s="42" t="e">
        <f t="shared" si="62"/>
        <v>#VALUE!</v>
      </c>
      <c r="J50" s="42">
        <f t="shared" si="62"/>
        <v>10467.269999999999</v>
      </c>
      <c r="K50" s="42">
        <f t="shared" si="62"/>
        <v>19648.804999999997</v>
      </c>
      <c r="L50" s="42">
        <f t="shared" si="62"/>
        <v>19993.445999999996</v>
      </c>
      <c r="M50" s="42">
        <f t="shared" si="62"/>
        <v>26080.680999999997</v>
      </c>
      <c r="N50" s="42">
        <f t="shared" si="62"/>
        <v>30164.089999999993</v>
      </c>
      <c r="O50" s="42" t="e">
        <f t="shared" si="62"/>
        <v>#VALUE!</v>
      </c>
      <c r="P50" s="42" t="e">
        <f t="shared" si="62"/>
        <v>#VALUE!</v>
      </c>
      <c r="Q50" s="42">
        <f t="shared" si="62"/>
        <v>16277.084999999994</v>
      </c>
      <c r="R50" s="42">
        <f t="shared" si="62"/>
        <v>12193.675999999999</v>
      </c>
      <c r="S50" s="42">
        <f t="shared" si="62"/>
        <v>10325.359</v>
      </c>
      <c r="T50" s="42">
        <f t="shared" si="62"/>
        <v>15603.807999999999</v>
      </c>
      <c r="U50" s="42">
        <f t="shared" si="62"/>
        <v>18681.036</v>
      </c>
      <c r="V50" s="42" t="e">
        <f t="shared" si="62"/>
        <v>#VALUE!</v>
      </c>
      <c r="W50" s="42" t="e">
        <f t="shared" si="62"/>
        <v>#VALUE!</v>
      </c>
      <c r="X50" s="42">
        <f t="shared" si="62"/>
        <v>15759.59</v>
      </c>
      <c r="Y50" s="42">
        <f t="shared" si="62"/>
        <v>15880.161000000002</v>
      </c>
      <c r="Z50" s="42">
        <f t="shared" si="62"/>
        <v>16797.781000000003</v>
      </c>
      <c r="AA50" s="42">
        <f t="shared" si="62"/>
        <v>26612.047000000002</v>
      </c>
      <c r="AB50" s="42">
        <f t="shared" si="62"/>
        <v>21936.453000000001</v>
      </c>
      <c r="AC50" s="42" t="e">
        <f t="shared" si="62"/>
        <v>#VALUE!</v>
      </c>
      <c r="AD50" s="42" t="e">
        <f t="shared" si="62"/>
        <v>#VALUE!</v>
      </c>
      <c r="AE50" s="42">
        <f t="shared" si="62"/>
        <v>27698.252999999997</v>
      </c>
      <c r="AF50" s="42">
        <f t="shared" si="62"/>
        <v>26957.755000000001</v>
      </c>
      <c r="AG50" s="42">
        <f t="shared" si="62"/>
        <v>24910.182000000001</v>
      </c>
      <c r="AH50" s="42">
        <f t="shared" si="62"/>
        <v>24264.647000000001</v>
      </c>
      <c r="AI50" s="42" t="e">
        <f t="shared" si="62"/>
        <v>#VALUE!</v>
      </c>
      <c r="AJ50" s="42" t="e">
        <f t="shared" si="62"/>
        <v>#VALUE!</v>
      </c>
      <c r="AK50" s="42" t="e">
        <f t="shared" si="62"/>
        <v>#VALUE!</v>
      </c>
      <c r="AL50" s="42">
        <f t="shared" si="62"/>
        <v>19921.956999999999</v>
      </c>
      <c r="AM50" s="42">
        <f t="shared" si="62"/>
        <v>17203.240999999998</v>
      </c>
      <c r="AN50" s="42">
        <f t="shared" si="62"/>
        <v>19658.407999999996</v>
      </c>
      <c r="AO50" s="42">
        <f t="shared" si="62"/>
        <v>20165.233</v>
      </c>
      <c r="AP50" s="42">
        <f t="shared" si="62"/>
        <v>27463.512999999999</v>
      </c>
      <c r="AQ50" s="42" t="e">
        <f t="shared" si="62"/>
        <v>#VALUE!</v>
      </c>
      <c r="AR50" s="42" t="e">
        <f t="shared" si="62"/>
        <v>#VALUE!</v>
      </c>
      <c r="AS50" s="42" t="e">
        <f t="shared" si="62"/>
        <v>#VALUE!</v>
      </c>
      <c r="AT50" s="42">
        <f t="shared" si="62"/>
        <v>24868.569</v>
      </c>
      <c r="AU50" s="42">
        <f t="shared" si="62"/>
        <v>20088.408999999996</v>
      </c>
      <c r="AV50" s="42">
        <f t="shared" si="62"/>
        <v>22758.043000000005</v>
      </c>
      <c r="AW50" s="42">
        <f t="shared" si="62"/>
        <v>20411.71</v>
      </c>
      <c r="AX50" s="42" t="e">
        <f t="shared" si="62"/>
        <v>#VALUE!</v>
      </c>
      <c r="AY50" s="42" t="e">
        <f t="shared" si="62"/>
        <v>#VALUE!</v>
      </c>
      <c r="AZ50" s="42">
        <f t="shared" si="62"/>
        <v>15991.129000000004</v>
      </c>
      <c r="BA50" s="42">
        <f t="shared" si="62"/>
        <v>16529.963999999996</v>
      </c>
      <c r="BB50" s="42">
        <f t="shared" si="62"/>
        <v>18026.965</v>
      </c>
      <c r="BC50" s="42">
        <f t="shared" si="62"/>
        <v>20733.944000000003</v>
      </c>
      <c r="BD50" s="42">
        <f t="shared" si="62"/>
        <v>25244.152999999998</v>
      </c>
      <c r="BE50" s="42" t="e">
        <f t="shared" si="62"/>
        <v>#VALUE!</v>
      </c>
      <c r="BF50" s="42" t="e">
        <f t="shared" si="62"/>
        <v>#VALUE!</v>
      </c>
      <c r="BG50" s="42">
        <f t="shared" si="62"/>
        <v>30418.035999999996</v>
      </c>
      <c r="BH50" s="42">
        <f t="shared" si="62"/>
        <v>29013.864000000001</v>
      </c>
      <c r="BI50" s="42">
        <f t="shared" si="62"/>
        <v>26577.903000000002</v>
      </c>
      <c r="BJ50" s="42">
        <f t="shared" si="62"/>
        <v>25754.178999999996</v>
      </c>
      <c r="BK50" s="42">
        <f t="shared" si="62"/>
        <v>23228.590000000004</v>
      </c>
      <c r="BL50" s="42" t="e">
        <f t="shared" si="62"/>
        <v>#VALUE!</v>
      </c>
      <c r="BM50" s="42" t="e">
        <f t="shared" si="62"/>
        <v>#VALUE!</v>
      </c>
      <c r="BN50" s="42">
        <f t="shared" si="62"/>
        <v>18153.938000000002</v>
      </c>
      <c r="BO50" s="42">
        <f t="shared" si="62"/>
        <v>16523.562000000002</v>
      </c>
      <c r="BP50" s="42">
        <f t="shared" si="62"/>
        <v>15221.822</v>
      </c>
      <c r="BQ50" s="42">
        <f t="shared" si="62"/>
        <v>13007.797</v>
      </c>
      <c r="BR50" s="42">
        <f t="shared" si="62"/>
        <v>11544.939999999997</v>
      </c>
      <c r="BS50" s="42" t="e">
        <f t="shared" si="62"/>
        <v>#VALUE!</v>
      </c>
      <c r="BT50" s="42" t="e">
        <f t="shared" ref="BT50:EE50" si="63">IF(BT48&lt;&gt;0,BT48,IF(BS53-BT57&lt;0,0,BS53-BT57))</f>
        <v>#VALUE!</v>
      </c>
      <c r="BU50" s="42">
        <f t="shared" si="63"/>
        <v>7872.3260000000018</v>
      </c>
      <c r="BV50" s="42">
        <f t="shared" si="63"/>
        <v>8208.4310000000005</v>
      </c>
      <c r="BW50" s="42">
        <f t="shared" si="63"/>
        <v>10435.259999999998</v>
      </c>
      <c r="BX50" s="42">
        <f t="shared" si="63"/>
        <v>7589.5710000000008</v>
      </c>
      <c r="BY50" s="42">
        <f t="shared" si="63"/>
        <v>16515.026000000002</v>
      </c>
      <c r="BZ50" s="42" t="e">
        <f t="shared" si="63"/>
        <v>#VALUE!</v>
      </c>
      <c r="CA50" s="42" t="e">
        <f t="shared" si="63"/>
        <v>#VALUE!</v>
      </c>
      <c r="CB50" s="42">
        <f t="shared" si="63"/>
        <v>24501.521000000001</v>
      </c>
      <c r="CC50" s="42">
        <f t="shared" si="63"/>
        <v>22033.55</v>
      </c>
      <c r="CD50" s="42">
        <f t="shared" si="63"/>
        <v>21495.781999999999</v>
      </c>
      <c r="CE50" s="42">
        <f t="shared" si="63"/>
        <v>17499.866999999998</v>
      </c>
      <c r="CF50" s="42">
        <f t="shared" si="63"/>
        <v>18224.360000000004</v>
      </c>
      <c r="CG50" s="42" t="e">
        <f t="shared" si="63"/>
        <v>#VALUE!</v>
      </c>
      <c r="CH50" s="42" t="e">
        <f t="shared" si="63"/>
        <v>#VALUE!</v>
      </c>
      <c r="CI50" s="42">
        <f t="shared" si="63"/>
        <v>18084.583000000002</v>
      </c>
      <c r="CJ50" s="42">
        <f t="shared" si="63"/>
        <v>17012.248</v>
      </c>
      <c r="CK50" s="42">
        <f t="shared" si="63"/>
        <v>15648.622000000001</v>
      </c>
      <c r="CL50" s="42">
        <f t="shared" si="63"/>
        <v>13471.941999999999</v>
      </c>
      <c r="CM50" s="42" t="e">
        <f t="shared" si="63"/>
        <v>#VALUE!</v>
      </c>
      <c r="CN50" s="42" t="e">
        <f t="shared" si="63"/>
        <v>#VALUE!</v>
      </c>
      <c r="CO50" s="42" t="e">
        <f t="shared" si="63"/>
        <v>#VALUE!</v>
      </c>
      <c r="CP50" s="42" t="e">
        <f t="shared" si="63"/>
        <v>#VALUE!</v>
      </c>
      <c r="CQ50" s="42" t="e">
        <f t="shared" si="63"/>
        <v>#VALUE!</v>
      </c>
      <c r="CR50" s="42" t="e">
        <f t="shared" si="63"/>
        <v>#VALUE!</v>
      </c>
      <c r="CS50" s="42">
        <f t="shared" si="63"/>
        <v>18084.583000000002</v>
      </c>
      <c r="CT50" s="42" t="e">
        <f t="shared" si="63"/>
        <v>#VALUE!</v>
      </c>
      <c r="CU50" s="42" t="e">
        <f t="shared" si="63"/>
        <v>#VALUE!</v>
      </c>
      <c r="CV50" s="42" t="e">
        <f t="shared" si="63"/>
        <v>#VALUE!</v>
      </c>
      <c r="CW50" s="42" t="e">
        <f t="shared" si="63"/>
        <v>#VALUE!</v>
      </c>
      <c r="CX50" s="42" t="e">
        <f t="shared" si="63"/>
        <v>#VALUE!</v>
      </c>
      <c r="CY50" s="42" t="e">
        <f t="shared" si="63"/>
        <v>#VALUE!</v>
      </c>
      <c r="CZ50" s="42" t="e">
        <f t="shared" si="63"/>
        <v>#VALUE!</v>
      </c>
      <c r="DA50" s="42" t="e">
        <f t="shared" si="63"/>
        <v>#VALUE!</v>
      </c>
      <c r="DB50" s="42" t="e">
        <f t="shared" si="63"/>
        <v>#VALUE!</v>
      </c>
      <c r="DC50" s="42" t="e">
        <f t="shared" si="63"/>
        <v>#VALUE!</v>
      </c>
      <c r="DD50" s="42" t="e">
        <f t="shared" si="63"/>
        <v>#VALUE!</v>
      </c>
      <c r="DE50" s="42" t="e">
        <f t="shared" si="63"/>
        <v>#VALUE!</v>
      </c>
      <c r="DF50" s="42" t="e">
        <f t="shared" si="63"/>
        <v>#VALUE!</v>
      </c>
      <c r="DG50" s="42" t="e">
        <f t="shared" si="63"/>
        <v>#VALUE!</v>
      </c>
      <c r="DH50" s="42" t="e">
        <f t="shared" si="63"/>
        <v>#VALUE!</v>
      </c>
      <c r="DI50" s="42" t="e">
        <f t="shared" si="63"/>
        <v>#VALUE!</v>
      </c>
      <c r="DJ50" s="42" t="e">
        <f t="shared" si="63"/>
        <v>#VALUE!</v>
      </c>
      <c r="DK50" s="42" t="e">
        <f t="shared" si="63"/>
        <v>#VALUE!</v>
      </c>
      <c r="DL50" s="42" t="e">
        <f t="shared" si="63"/>
        <v>#VALUE!</v>
      </c>
      <c r="DM50" s="42" t="e">
        <f t="shared" si="63"/>
        <v>#VALUE!</v>
      </c>
      <c r="DN50" s="42" t="e">
        <f t="shared" si="63"/>
        <v>#VALUE!</v>
      </c>
      <c r="DO50" s="42" t="e">
        <f t="shared" si="63"/>
        <v>#VALUE!</v>
      </c>
      <c r="DP50" s="42" t="e">
        <f t="shared" si="63"/>
        <v>#VALUE!</v>
      </c>
      <c r="DQ50" s="42" t="e">
        <f t="shared" si="63"/>
        <v>#VALUE!</v>
      </c>
      <c r="DR50" s="42" t="e">
        <f t="shared" si="63"/>
        <v>#VALUE!</v>
      </c>
      <c r="DS50" s="42" t="e">
        <f t="shared" si="63"/>
        <v>#VALUE!</v>
      </c>
      <c r="DT50" s="42" t="e">
        <f t="shared" si="63"/>
        <v>#VALUE!</v>
      </c>
      <c r="DU50" s="42" t="e">
        <f t="shared" si="63"/>
        <v>#VALUE!</v>
      </c>
      <c r="DV50" s="42" t="e">
        <f t="shared" si="63"/>
        <v>#VALUE!</v>
      </c>
      <c r="DW50" s="42" t="e">
        <f t="shared" si="63"/>
        <v>#VALUE!</v>
      </c>
      <c r="DX50" s="42" t="e">
        <f t="shared" si="63"/>
        <v>#VALUE!</v>
      </c>
      <c r="DY50" s="42" t="e">
        <f t="shared" si="63"/>
        <v>#VALUE!</v>
      </c>
      <c r="DZ50" s="42" t="e">
        <f t="shared" si="63"/>
        <v>#VALUE!</v>
      </c>
      <c r="EA50" s="42" t="e">
        <f t="shared" si="63"/>
        <v>#VALUE!</v>
      </c>
      <c r="EB50" s="42" t="e">
        <f t="shared" si="63"/>
        <v>#VALUE!</v>
      </c>
      <c r="EC50" s="42" t="e">
        <f t="shared" si="63"/>
        <v>#VALUE!</v>
      </c>
      <c r="ED50" s="42" t="e">
        <f t="shared" si="63"/>
        <v>#VALUE!</v>
      </c>
      <c r="EE50" s="42" t="e">
        <f t="shared" si="63"/>
        <v>#VALUE!</v>
      </c>
      <c r="EF50" s="42" t="e">
        <f t="shared" ref="EF50:GQ50" si="64">IF(EF48&lt;&gt;0,EF48,IF(EE53-EF57&lt;0,0,EE53-EF57))</f>
        <v>#VALUE!</v>
      </c>
      <c r="EG50" s="42" t="e">
        <f t="shared" si="64"/>
        <v>#VALUE!</v>
      </c>
      <c r="EH50" s="42" t="e">
        <f t="shared" si="64"/>
        <v>#VALUE!</v>
      </c>
      <c r="EI50" s="42" t="e">
        <f t="shared" si="64"/>
        <v>#VALUE!</v>
      </c>
      <c r="EJ50" s="42" t="e">
        <f t="shared" si="64"/>
        <v>#VALUE!</v>
      </c>
      <c r="EK50" s="42" t="e">
        <f t="shared" si="64"/>
        <v>#VALUE!</v>
      </c>
      <c r="EL50" s="42" t="e">
        <f t="shared" si="64"/>
        <v>#VALUE!</v>
      </c>
      <c r="EM50" s="42" t="e">
        <f t="shared" si="64"/>
        <v>#VALUE!</v>
      </c>
      <c r="EN50" s="42" t="e">
        <f t="shared" si="64"/>
        <v>#VALUE!</v>
      </c>
      <c r="EO50" s="42" t="e">
        <f t="shared" si="64"/>
        <v>#VALUE!</v>
      </c>
      <c r="EP50" s="42" t="e">
        <f t="shared" si="64"/>
        <v>#VALUE!</v>
      </c>
      <c r="EQ50" s="42" t="e">
        <f t="shared" si="64"/>
        <v>#VALUE!</v>
      </c>
      <c r="ER50" s="42" t="e">
        <f t="shared" si="64"/>
        <v>#VALUE!</v>
      </c>
      <c r="ES50" s="42" t="e">
        <f t="shared" si="64"/>
        <v>#VALUE!</v>
      </c>
      <c r="ET50" s="42" t="e">
        <f t="shared" si="64"/>
        <v>#VALUE!</v>
      </c>
      <c r="EU50" s="42" t="e">
        <f t="shared" si="64"/>
        <v>#VALUE!</v>
      </c>
      <c r="EV50" s="42" t="e">
        <f t="shared" si="64"/>
        <v>#VALUE!</v>
      </c>
      <c r="EW50" s="42" t="e">
        <f t="shared" si="64"/>
        <v>#VALUE!</v>
      </c>
      <c r="EX50" s="42" t="e">
        <f t="shared" si="64"/>
        <v>#VALUE!</v>
      </c>
      <c r="EY50" s="42" t="e">
        <f t="shared" si="64"/>
        <v>#VALUE!</v>
      </c>
      <c r="EZ50" s="42" t="e">
        <f t="shared" si="64"/>
        <v>#VALUE!</v>
      </c>
      <c r="FA50" s="42" t="e">
        <f t="shared" si="64"/>
        <v>#VALUE!</v>
      </c>
      <c r="FB50" s="42" t="e">
        <f t="shared" si="64"/>
        <v>#VALUE!</v>
      </c>
      <c r="FC50" s="42" t="e">
        <f t="shared" si="64"/>
        <v>#VALUE!</v>
      </c>
      <c r="FD50" s="42" t="e">
        <f t="shared" si="64"/>
        <v>#VALUE!</v>
      </c>
      <c r="FE50" s="42">
        <f t="shared" si="64"/>
        <v>5.0653073292259876</v>
      </c>
      <c r="FF50" s="42" t="e">
        <f t="shared" si="64"/>
        <v>#VALUE!</v>
      </c>
      <c r="FG50" s="42">
        <f t="shared" si="64"/>
        <v>14.400574774335345</v>
      </c>
      <c r="FH50" s="42">
        <f t="shared" si="64"/>
        <v>14.400574774335345</v>
      </c>
      <c r="FI50" s="42">
        <f t="shared" si="64"/>
        <v>19.896383823944671</v>
      </c>
      <c r="FJ50" s="42" t="e">
        <f t="shared" si="64"/>
        <v>#VALUE!</v>
      </c>
      <c r="FK50" s="42" t="e">
        <f t="shared" si="64"/>
        <v>#VALUE!</v>
      </c>
      <c r="FL50" s="42">
        <f t="shared" si="64"/>
        <v>45.549305664367715</v>
      </c>
      <c r="FM50" s="42" t="e">
        <f t="shared" si="64"/>
        <v>#VALUE!</v>
      </c>
      <c r="FN50" s="42" t="e">
        <f t="shared" si="64"/>
        <v>#VALUE!</v>
      </c>
      <c r="FO50" s="42">
        <f t="shared" si="64"/>
        <v>46.220054078829072</v>
      </c>
      <c r="FP50" s="42" t="e">
        <f t="shared" si="64"/>
        <v>#VALUE!</v>
      </c>
      <c r="FQ50" s="42">
        <f t="shared" si="64"/>
        <v>56.279939636832246</v>
      </c>
      <c r="FR50" s="42" t="e">
        <f t="shared" si="64"/>
        <v>#VALUE!</v>
      </c>
      <c r="FS50" s="42" t="e">
        <f t="shared" si="64"/>
        <v>#VALUE!</v>
      </c>
      <c r="FT50" s="42" t="e">
        <f t="shared" si="64"/>
        <v>#VALUE!</v>
      </c>
      <c r="FU50" s="42" t="e">
        <f t="shared" si="64"/>
        <v>#VALUE!</v>
      </c>
      <c r="FV50" s="42" t="e">
        <f t="shared" si="64"/>
        <v>#VALUE!</v>
      </c>
      <c r="FW50" s="42" t="e">
        <f t="shared" si="64"/>
        <v>#VALUE!</v>
      </c>
      <c r="FX50" s="42" t="e">
        <f t="shared" si="64"/>
        <v>#VALUE!</v>
      </c>
      <c r="FY50" s="42" t="e">
        <f t="shared" si="64"/>
        <v>#VALUE!</v>
      </c>
      <c r="FZ50" s="42" t="e">
        <f t="shared" si="64"/>
        <v>#VALUE!</v>
      </c>
      <c r="GA50" s="42" t="e">
        <f t="shared" si="64"/>
        <v>#VALUE!</v>
      </c>
      <c r="GB50" s="42" t="e">
        <f t="shared" si="64"/>
        <v>#VALUE!</v>
      </c>
      <c r="GC50" s="42" t="e">
        <f t="shared" si="64"/>
        <v>#VALUE!</v>
      </c>
      <c r="GD50" s="42" t="e">
        <f t="shared" si="64"/>
        <v>#VALUE!</v>
      </c>
      <c r="GE50" s="42" t="e">
        <f t="shared" si="64"/>
        <v>#VALUE!</v>
      </c>
      <c r="GF50" s="42" t="e">
        <f t="shared" si="64"/>
        <v>#VALUE!</v>
      </c>
      <c r="GG50" s="42" t="e">
        <f t="shared" si="64"/>
        <v>#VALUE!</v>
      </c>
      <c r="GH50" s="42" t="e">
        <f t="shared" si="64"/>
        <v>#VALUE!</v>
      </c>
      <c r="GI50" s="42" t="e">
        <f t="shared" si="64"/>
        <v>#VALUE!</v>
      </c>
      <c r="GJ50" s="42" t="e">
        <f t="shared" si="64"/>
        <v>#VALUE!</v>
      </c>
      <c r="GK50" s="42" t="e">
        <f t="shared" si="64"/>
        <v>#VALUE!</v>
      </c>
      <c r="GL50" s="42" t="e">
        <f t="shared" si="64"/>
        <v>#VALUE!</v>
      </c>
      <c r="GM50" s="42" t="e">
        <f t="shared" si="64"/>
        <v>#VALUE!</v>
      </c>
      <c r="GN50" s="42" t="e">
        <f t="shared" si="64"/>
        <v>#VALUE!</v>
      </c>
      <c r="GO50" s="42" t="e">
        <f t="shared" si="64"/>
        <v>#VALUE!</v>
      </c>
      <c r="GP50" s="42" t="e">
        <f t="shared" si="64"/>
        <v>#VALUE!</v>
      </c>
      <c r="GQ50" s="42" t="e">
        <f t="shared" si="64"/>
        <v>#VALUE!</v>
      </c>
      <c r="GR50" s="42" t="e">
        <f t="shared" ref="GR50:JC50" si="65">IF(GR48&lt;&gt;0,GR48,IF(GQ53-GR57&lt;0,0,GQ53-GR57))</f>
        <v>#VALUE!</v>
      </c>
      <c r="GS50" s="42" t="e">
        <f t="shared" si="65"/>
        <v>#VALUE!</v>
      </c>
      <c r="GT50" s="42" t="e">
        <f t="shared" si="65"/>
        <v>#VALUE!</v>
      </c>
      <c r="GU50" s="42" t="e">
        <f t="shared" si="65"/>
        <v>#VALUE!</v>
      </c>
      <c r="GV50" s="42" t="e">
        <f t="shared" si="65"/>
        <v>#VALUE!</v>
      </c>
      <c r="GW50" s="42" t="e">
        <f t="shared" si="65"/>
        <v>#VALUE!</v>
      </c>
      <c r="GX50" s="42" t="e">
        <f t="shared" si="65"/>
        <v>#VALUE!</v>
      </c>
      <c r="GY50" s="42" t="e">
        <f t="shared" si="65"/>
        <v>#VALUE!</v>
      </c>
      <c r="GZ50" s="42" t="e">
        <f t="shared" si="65"/>
        <v>#VALUE!</v>
      </c>
      <c r="HA50" s="42" t="e">
        <f t="shared" si="65"/>
        <v>#VALUE!</v>
      </c>
      <c r="HB50" s="42" t="e">
        <f t="shared" si="65"/>
        <v>#VALUE!</v>
      </c>
      <c r="HC50" s="42" t="e">
        <f t="shared" si="65"/>
        <v>#VALUE!</v>
      </c>
      <c r="HD50" s="42" t="e">
        <f t="shared" si="65"/>
        <v>#VALUE!</v>
      </c>
      <c r="HE50" s="42" t="e">
        <f t="shared" si="65"/>
        <v>#VALUE!</v>
      </c>
      <c r="HF50" s="42" t="e">
        <f t="shared" si="65"/>
        <v>#VALUE!</v>
      </c>
      <c r="HG50" s="42" t="e">
        <f t="shared" si="65"/>
        <v>#VALUE!</v>
      </c>
      <c r="HH50" s="42" t="e">
        <f t="shared" si="65"/>
        <v>#VALUE!</v>
      </c>
      <c r="HI50" s="42" t="e">
        <f t="shared" si="65"/>
        <v>#VALUE!</v>
      </c>
      <c r="HJ50" s="42" t="e">
        <f t="shared" si="65"/>
        <v>#VALUE!</v>
      </c>
      <c r="HK50" s="42" t="e">
        <f t="shared" si="65"/>
        <v>#VALUE!</v>
      </c>
      <c r="HL50" s="42" t="e">
        <f t="shared" si="65"/>
        <v>#VALUE!</v>
      </c>
      <c r="HM50" s="42" t="e">
        <f t="shared" si="65"/>
        <v>#VALUE!</v>
      </c>
      <c r="HN50" s="42" t="e">
        <f t="shared" si="65"/>
        <v>#VALUE!</v>
      </c>
      <c r="HO50" s="42" t="e">
        <f t="shared" si="65"/>
        <v>#VALUE!</v>
      </c>
      <c r="HP50" s="42" t="e">
        <f t="shared" si="65"/>
        <v>#VALUE!</v>
      </c>
      <c r="HQ50" s="42" t="e">
        <f t="shared" si="65"/>
        <v>#VALUE!</v>
      </c>
      <c r="HR50" s="42" t="e">
        <f t="shared" si="65"/>
        <v>#VALUE!</v>
      </c>
      <c r="HS50" s="42" t="e">
        <f t="shared" si="65"/>
        <v>#VALUE!</v>
      </c>
      <c r="HT50" s="42" t="e">
        <f t="shared" si="65"/>
        <v>#VALUE!</v>
      </c>
      <c r="HU50" s="42" t="e">
        <f t="shared" si="65"/>
        <v>#VALUE!</v>
      </c>
      <c r="HV50" s="42" t="e">
        <f t="shared" si="65"/>
        <v>#VALUE!</v>
      </c>
      <c r="HW50" s="42" t="e">
        <f t="shared" si="65"/>
        <v>#VALUE!</v>
      </c>
      <c r="HX50" s="42" t="e">
        <f t="shared" si="65"/>
        <v>#VALUE!</v>
      </c>
      <c r="HY50" s="42" t="e">
        <f t="shared" si="65"/>
        <v>#VALUE!</v>
      </c>
      <c r="HZ50" s="42" t="e">
        <f t="shared" si="65"/>
        <v>#VALUE!</v>
      </c>
      <c r="IA50" s="42" t="e">
        <f t="shared" si="65"/>
        <v>#VALUE!</v>
      </c>
      <c r="IB50" s="42" t="e">
        <f t="shared" si="65"/>
        <v>#VALUE!</v>
      </c>
      <c r="IC50" s="42" t="e">
        <f t="shared" si="65"/>
        <v>#VALUE!</v>
      </c>
      <c r="ID50" s="42" t="e">
        <f t="shared" si="65"/>
        <v>#VALUE!</v>
      </c>
      <c r="IE50" s="42" t="e">
        <f t="shared" si="65"/>
        <v>#VALUE!</v>
      </c>
      <c r="IF50" s="42" t="e">
        <f t="shared" si="65"/>
        <v>#VALUE!</v>
      </c>
      <c r="IG50" s="42" t="e">
        <f t="shared" si="65"/>
        <v>#VALUE!</v>
      </c>
      <c r="IH50" s="42" t="e">
        <f t="shared" si="65"/>
        <v>#VALUE!</v>
      </c>
      <c r="II50" s="42" t="e">
        <f t="shared" si="65"/>
        <v>#VALUE!</v>
      </c>
      <c r="IJ50" s="42" t="e">
        <f t="shared" si="65"/>
        <v>#VALUE!</v>
      </c>
      <c r="IK50" s="42" t="e">
        <f t="shared" si="65"/>
        <v>#VALUE!</v>
      </c>
      <c r="IL50" s="42" t="e">
        <f t="shared" si="65"/>
        <v>#VALUE!</v>
      </c>
      <c r="IM50" s="42" t="e">
        <f t="shared" si="65"/>
        <v>#VALUE!</v>
      </c>
      <c r="IN50" s="42" t="e">
        <f t="shared" si="65"/>
        <v>#VALUE!</v>
      </c>
      <c r="IO50" s="42" t="e">
        <f t="shared" si="65"/>
        <v>#VALUE!</v>
      </c>
      <c r="IP50" s="42" t="e">
        <f t="shared" si="65"/>
        <v>#VALUE!</v>
      </c>
      <c r="IQ50" s="42" t="e">
        <f t="shared" si="65"/>
        <v>#VALUE!</v>
      </c>
      <c r="IR50" s="42" t="e">
        <f t="shared" si="65"/>
        <v>#VALUE!</v>
      </c>
      <c r="IS50" s="42" t="e">
        <f t="shared" si="65"/>
        <v>#VALUE!</v>
      </c>
      <c r="IT50" s="42" t="e">
        <f t="shared" si="65"/>
        <v>#VALUE!</v>
      </c>
      <c r="IU50" s="42" t="e">
        <f t="shared" si="65"/>
        <v>#VALUE!</v>
      </c>
      <c r="IV50" s="42" t="e">
        <f t="shared" si="65"/>
        <v>#VALUE!</v>
      </c>
      <c r="IW50" s="42" t="e">
        <f t="shared" si="65"/>
        <v>#VALUE!</v>
      </c>
      <c r="IX50" s="42" t="e">
        <f t="shared" si="65"/>
        <v>#VALUE!</v>
      </c>
      <c r="IY50" s="42" t="e">
        <f t="shared" si="65"/>
        <v>#VALUE!</v>
      </c>
      <c r="IZ50" s="42" t="e">
        <f t="shared" si="65"/>
        <v>#VALUE!</v>
      </c>
      <c r="JA50" s="42" t="e">
        <f t="shared" si="65"/>
        <v>#VALUE!</v>
      </c>
      <c r="JB50" s="42" t="e">
        <f t="shared" si="65"/>
        <v>#VALUE!</v>
      </c>
      <c r="JC50" s="42" t="e">
        <f t="shared" si="65"/>
        <v>#VALUE!</v>
      </c>
      <c r="JD50" s="42" t="e">
        <f t="shared" ref="JD50:LO50" si="66">IF(JD48&lt;&gt;0,JD48,IF(JC53-JD57&lt;0,0,JC53-JD57))</f>
        <v>#VALUE!</v>
      </c>
      <c r="JE50" s="42" t="e">
        <f t="shared" si="66"/>
        <v>#VALUE!</v>
      </c>
      <c r="JF50" s="42" t="e">
        <f t="shared" si="66"/>
        <v>#VALUE!</v>
      </c>
      <c r="JG50" s="42" t="e">
        <f t="shared" si="66"/>
        <v>#VALUE!</v>
      </c>
      <c r="JH50" s="42" t="e">
        <f t="shared" si="66"/>
        <v>#VALUE!</v>
      </c>
      <c r="JI50" s="42" t="e">
        <f t="shared" si="66"/>
        <v>#VALUE!</v>
      </c>
      <c r="JJ50" s="42" t="e">
        <f t="shared" si="66"/>
        <v>#VALUE!</v>
      </c>
      <c r="JK50" s="42" t="e">
        <f t="shared" si="66"/>
        <v>#VALUE!</v>
      </c>
      <c r="JL50" s="42" t="e">
        <f t="shared" si="66"/>
        <v>#VALUE!</v>
      </c>
      <c r="JM50" s="42" t="e">
        <f t="shared" si="66"/>
        <v>#VALUE!</v>
      </c>
      <c r="JN50" s="42" t="e">
        <f t="shared" si="66"/>
        <v>#VALUE!</v>
      </c>
      <c r="JO50" s="42" t="e">
        <f t="shared" si="66"/>
        <v>#VALUE!</v>
      </c>
      <c r="JP50" s="42" t="e">
        <f t="shared" si="66"/>
        <v>#VALUE!</v>
      </c>
      <c r="JQ50" s="42" t="e">
        <f t="shared" si="66"/>
        <v>#VALUE!</v>
      </c>
      <c r="JR50" s="42" t="e">
        <f t="shared" si="66"/>
        <v>#VALUE!</v>
      </c>
      <c r="JS50" s="42" t="e">
        <f t="shared" si="66"/>
        <v>#VALUE!</v>
      </c>
      <c r="JT50" s="42" t="e">
        <f t="shared" si="66"/>
        <v>#VALUE!</v>
      </c>
      <c r="JU50" s="42" t="e">
        <f t="shared" si="66"/>
        <v>#VALUE!</v>
      </c>
      <c r="JV50" s="42" t="e">
        <f t="shared" si="66"/>
        <v>#VALUE!</v>
      </c>
      <c r="JW50" s="42" t="e">
        <f t="shared" si="66"/>
        <v>#VALUE!</v>
      </c>
      <c r="JX50" s="42" t="e">
        <f t="shared" si="66"/>
        <v>#VALUE!</v>
      </c>
      <c r="JY50" s="42" t="e">
        <f t="shared" si="66"/>
        <v>#VALUE!</v>
      </c>
      <c r="JZ50" s="42" t="e">
        <f t="shared" si="66"/>
        <v>#VALUE!</v>
      </c>
      <c r="KA50" s="42" t="e">
        <f t="shared" si="66"/>
        <v>#VALUE!</v>
      </c>
      <c r="KB50" s="42" t="e">
        <f t="shared" si="66"/>
        <v>#VALUE!</v>
      </c>
      <c r="KC50" s="42" t="e">
        <f t="shared" si="66"/>
        <v>#VALUE!</v>
      </c>
      <c r="KD50" s="42" t="e">
        <f t="shared" si="66"/>
        <v>#VALUE!</v>
      </c>
      <c r="KE50" s="42" t="e">
        <f t="shared" si="66"/>
        <v>#VALUE!</v>
      </c>
      <c r="KF50" s="42" t="e">
        <f t="shared" si="66"/>
        <v>#VALUE!</v>
      </c>
      <c r="KG50" s="42" t="e">
        <f t="shared" si="66"/>
        <v>#VALUE!</v>
      </c>
      <c r="KH50" s="42" t="e">
        <f t="shared" si="66"/>
        <v>#VALUE!</v>
      </c>
      <c r="KI50" s="42" t="e">
        <f t="shared" si="66"/>
        <v>#VALUE!</v>
      </c>
      <c r="KJ50" s="42" t="e">
        <f t="shared" si="66"/>
        <v>#VALUE!</v>
      </c>
      <c r="KK50" s="42" t="e">
        <f t="shared" si="66"/>
        <v>#VALUE!</v>
      </c>
      <c r="KL50" s="42" t="e">
        <f t="shared" si="66"/>
        <v>#VALUE!</v>
      </c>
      <c r="KM50" s="42" t="e">
        <f t="shared" si="66"/>
        <v>#VALUE!</v>
      </c>
      <c r="KN50" s="42" t="e">
        <f t="shared" si="66"/>
        <v>#VALUE!</v>
      </c>
      <c r="KO50" s="42" t="e">
        <f t="shared" si="66"/>
        <v>#VALUE!</v>
      </c>
      <c r="KP50" s="42" t="e">
        <f t="shared" si="66"/>
        <v>#VALUE!</v>
      </c>
      <c r="KQ50" s="42" t="e">
        <f t="shared" si="66"/>
        <v>#VALUE!</v>
      </c>
      <c r="KR50" s="42" t="e">
        <f t="shared" si="66"/>
        <v>#VALUE!</v>
      </c>
      <c r="KS50" s="42" t="e">
        <f t="shared" si="66"/>
        <v>#VALUE!</v>
      </c>
      <c r="KT50" s="42" t="e">
        <f t="shared" si="66"/>
        <v>#VALUE!</v>
      </c>
      <c r="KU50" s="42" t="e">
        <f t="shared" si="66"/>
        <v>#VALUE!</v>
      </c>
      <c r="KV50" s="42" t="e">
        <f t="shared" si="66"/>
        <v>#VALUE!</v>
      </c>
      <c r="KW50" s="42" t="e">
        <f t="shared" si="66"/>
        <v>#VALUE!</v>
      </c>
      <c r="KX50" s="42" t="e">
        <f t="shared" si="66"/>
        <v>#VALUE!</v>
      </c>
      <c r="KY50" s="42" t="e">
        <f t="shared" si="66"/>
        <v>#VALUE!</v>
      </c>
      <c r="KZ50" s="42" t="e">
        <f t="shared" si="66"/>
        <v>#VALUE!</v>
      </c>
      <c r="LA50" s="42" t="e">
        <f t="shared" si="66"/>
        <v>#VALUE!</v>
      </c>
      <c r="LB50" s="42" t="e">
        <f t="shared" si="66"/>
        <v>#VALUE!</v>
      </c>
      <c r="LC50" s="42" t="e">
        <f t="shared" si="66"/>
        <v>#VALUE!</v>
      </c>
      <c r="LD50" s="42" t="e">
        <f t="shared" si="66"/>
        <v>#VALUE!</v>
      </c>
      <c r="LE50" s="42" t="e">
        <f t="shared" si="66"/>
        <v>#VALUE!</v>
      </c>
      <c r="LF50" s="42" t="e">
        <f t="shared" si="66"/>
        <v>#VALUE!</v>
      </c>
      <c r="LG50" s="42" t="e">
        <f t="shared" si="66"/>
        <v>#VALUE!</v>
      </c>
      <c r="LH50" s="42" t="e">
        <f t="shared" si="66"/>
        <v>#VALUE!</v>
      </c>
      <c r="LI50" s="42" t="e">
        <f t="shared" si="66"/>
        <v>#VALUE!</v>
      </c>
      <c r="LJ50" s="42" t="e">
        <f t="shared" si="66"/>
        <v>#VALUE!</v>
      </c>
      <c r="LK50" s="42" t="e">
        <f t="shared" si="66"/>
        <v>#VALUE!</v>
      </c>
      <c r="LL50" s="42" t="e">
        <f t="shared" si="66"/>
        <v>#VALUE!</v>
      </c>
      <c r="LM50" s="42" t="e">
        <f t="shared" si="66"/>
        <v>#VALUE!</v>
      </c>
      <c r="LN50" s="42" t="e">
        <f t="shared" si="66"/>
        <v>#VALUE!</v>
      </c>
      <c r="LO50" s="42" t="e">
        <f t="shared" si="66"/>
        <v>#VALUE!</v>
      </c>
      <c r="LP50" s="42" t="e">
        <f t="shared" ref="LP50:NH50" si="67">IF(LP48&lt;&gt;0,LP48,IF(LO53-LP57&lt;0,0,LO53-LP57))</f>
        <v>#VALUE!</v>
      </c>
      <c r="LQ50" s="42" t="e">
        <f t="shared" si="67"/>
        <v>#VALUE!</v>
      </c>
      <c r="LR50" s="42" t="e">
        <f t="shared" si="67"/>
        <v>#VALUE!</v>
      </c>
      <c r="LS50" s="42" t="e">
        <f t="shared" si="67"/>
        <v>#VALUE!</v>
      </c>
      <c r="LT50" s="42" t="e">
        <f t="shared" si="67"/>
        <v>#VALUE!</v>
      </c>
      <c r="LU50" s="42" t="e">
        <f t="shared" si="67"/>
        <v>#VALUE!</v>
      </c>
      <c r="LV50" s="42" t="e">
        <f t="shared" si="67"/>
        <v>#VALUE!</v>
      </c>
      <c r="LW50" s="42" t="e">
        <f t="shared" si="67"/>
        <v>#VALUE!</v>
      </c>
      <c r="LX50" s="42" t="e">
        <f t="shared" si="67"/>
        <v>#VALUE!</v>
      </c>
      <c r="LY50" s="42" t="e">
        <f t="shared" si="67"/>
        <v>#VALUE!</v>
      </c>
      <c r="LZ50" s="42" t="e">
        <f t="shared" si="67"/>
        <v>#VALUE!</v>
      </c>
      <c r="MA50" s="42" t="e">
        <f t="shared" si="67"/>
        <v>#VALUE!</v>
      </c>
      <c r="MB50" s="42" t="e">
        <f t="shared" si="67"/>
        <v>#VALUE!</v>
      </c>
      <c r="MC50" s="42" t="e">
        <f t="shared" si="67"/>
        <v>#VALUE!</v>
      </c>
      <c r="MD50" s="42" t="e">
        <f t="shared" si="67"/>
        <v>#VALUE!</v>
      </c>
      <c r="ME50" s="42" t="e">
        <f t="shared" si="67"/>
        <v>#VALUE!</v>
      </c>
      <c r="MF50" s="42" t="e">
        <f t="shared" si="67"/>
        <v>#VALUE!</v>
      </c>
      <c r="MG50" s="42" t="e">
        <f t="shared" si="67"/>
        <v>#VALUE!</v>
      </c>
      <c r="MH50" s="42" t="e">
        <f t="shared" si="67"/>
        <v>#VALUE!</v>
      </c>
      <c r="MI50" s="42" t="e">
        <f t="shared" si="67"/>
        <v>#VALUE!</v>
      </c>
      <c r="MJ50" s="42" t="e">
        <f t="shared" si="67"/>
        <v>#VALUE!</v>
      </c>
      <c r="MK50" s="42" t="e">
        <f t="shared" si="67"/>
        <v>#VALUE!</v>
      </c>
      <c r="ML50" s="42" t="e">
        <f t="shared" si="67"/>
        <v>#VALUE!</v>
      </c>
      <c r="MM50" s="42" t="e">
        <f t="shared" si="67"/>
        <v>#VALUE!</v>
      </c>
      <c r="MN50" s="42" t="e">
        <f t="shared" si="67"/>
        <v>#VALUE!</v>
      </c>
      <c r="MO50" s="42" t="e">
        <f t="shared" si="67"/>
        <v>#VALUE!</v>
      </c>
      <c r="MP50" s="42" t="e">
        <f t="shared" si="67"/>
        <v>#VALUE!</v>
      </c>
      <c r="MQ50" s="42" t="e">
        <f t="shared" si="67"/>
        <v>#VALUE!</v>
      </c>
      <c r="MR50" s="42" t="e">
        <f t="shared" si="67"/>
        <v>#VALUE!</v>
      </c>
      <c r="MS50" s="42" t="e">
        <f t="shared" si="67"/>
        <v>#VALUE!</v>
      </c>
      <c r="MT50" s="42" t="e">
        <f t="shared" si="67"/>
        <v>#VALUE!</v>
      </c>
      <c r="MU50" s="42" t="e">
        <f t="shared" si="67"/>
        <v>#VALUE!</v>
      </c>
      <c r="MV50" s="42" t="e">
        <f t="shared" si="67"/>
        <v>#VALUE!</v>
      </c>
      <c r="MW50" s="42" t="e">
        <f t="shared" si="67"/>
        <v>#VALUE!</v>
      </c>
      <c r="MX50" s="42" t="e">
        <f t="shared" si="67"/>
        <v>#VALUE!</v>
      </c>
      <c r="MY50" s="42" t="e">
        <f t="shared" si="67"/>
        <v>#VALUE!</v>
      </c>
      <c r="MZ50" s="42" t="e">
        <f t="shared" si="67"/>
        <v>#VALUE!</v>
      </c>
      <c r="NA50" s="42" t="e">
        <f t="shared" si="67"/>
        <v>#VALUE!</v>
      </c>
      <c r="NB50" s="42" t="e">
        <f t="shared" si="67"/>
        <v>#VALUE!</v>
      </c>
      <c r="NC50" s="42" t="e">
        <f t="shared" si="67"/>
        <v>#VALUE!</v>
      </c>
      <c r="ND50" s="42" t="e">
        <f t="shared" si="67"/>
        <v>#VALUE!</v>
      </c>
      <c r="NE50" s="42" t="e">
        <f t="shared" si="67"/>
        <v>#VALUE!</v>
      </c>
      <c r="NF50" s="42" t="e">
        <f t="shared" si="67"/>
        <v>#VALUE!</v>
      </c>
      <c r="NG50" s="42" t="e">
        <f t="shared" si="67"/>
        <v>#VALUE!</v>
      </c>
      <c r="NH50" s="42" t="e">
        <f t="shared" si="67"/>
        <v>#VALUE!</v>
      </c>
    </row>
    <row r="51" spans="1:372" s="34" customFormat="1" ht="14.4" outlineLevel="1" x14ac:dyDescent="0.2">
      <c r="A51" s="1048"/>
      <c r="B51" s="18"/>
      <c r="C51" s="14"/>
      <c r="D51" s="46"/>
      <c r="E51" s="57" t="s">
        <v>218</v>
      </c>
      <c r="F51" s="58"/>
      <c r="G51" s="62"/>
      <c r="H51" s="62"/>
      <c r="I51" s="62"/>
      <c r="J51" s="62">
        <v>192.06</v>
      </c>
      <c r="K51" s="62">
        <v>243.27600000000001</v>
      </c>
      <c r="L51" s="62">
        <v>0</v>
      </c>
      <c r="M51" s="62">
        <v>0</v>
      </c>
      <c r="N51" s="62">
        <v>452.40799999999996</v>
      </c>
      <c r="O51" s="62"/>
      <c r="P51" s="62"/>
      <c r="Q51" s="62">
        <v>338.23899999999998</v>
      </c>
      <c r="R51" s="62">
        <v>338.23899999999998</v>
      </c>
      <c r="S51" s="62">
        <v>504.69099999999997</v>
      </c>
      <c r="T51" s="62">
        <v>884.54300000000001</v>
      </c>
      <c r="U51" s="62">
        <v>2511.7180000000003</v>
      </c>
      <c r="V51" s="62"/>
      <c r="W51" s="62"/>
      <c r="X51" s="62">
        <v>1626.1079999999999</v>
      </c>
      <c r="Y51" s="62">
        <v>1306.0079999999998</v>
      </c>
      <c r="Z51" s="62">
        <v>1763.7510000000002</v>
      </c>
      <c r="AA51" s="62">
        <v>1363.626</v>
      </c>
      <c r="AB51" s="62">
        <v>60.819000000000003</v>
      </c>
      <c r="AC51" s="62"/>
      <c r="AD51" s="62"/>
      <c r="AE51" s="62">
        <v>0</v>
      </c>
      <c r="AF51" s="62">
        <v>287.02300000000002</v>
      </c>
      <c r="AG51" s="62">
        <v>412.92899999999997</v>
      </c>
      <c r="AH51" s="62">
        <v>0</v>
      </c>
      <c r="AI51" s="62"/>
      <c r="AJ51" s="62"/>
      <c r="AK51" s="62"/>
      <c r="AL51" s="62">
        <v>1827.7710000000002</v>
      </c>
      <c r="AM51" s="62">
        <v>1676.2570000000001</v>
      </c>
      <c r="AN51" s="62">
        <v>1607.9690000000001</v>
      </c>
      <c r="AO51" s="62">
        <v>0</v>
      </c>
      <c r="AP51" s="62">
        <v>0</v>
      </c>
      <c r="AQ51" s="62"/>
      <c r="AR51" s="62"/>
      <c r="AS51" s="62"/>
      <c r="AT51" s="62">
        <v>56.551000000000002</v>
      </c>
      <c r="AU51" s="62">
        <v>0</v>
      </c>
      <c r="AV51" s="62">
        <v>829.05899999999997</v>
      </c>
      <c r="AW51" s="62">
        <v>847.19799999999998</v>
      </c>
      <c r="AX51" s="62"/>
      <c r="AY51" s="62"/>
      <c r="AZ51" s="62">
        <v>0</v>
      </c>
      <c r="BA51" s="62">
        <v>0</v>
      </c>
      <c r="BB51" s="62">
        <v>0</v>
      </c>
      <c r="BC51" s="62">
        <v>5.335</v>
      </c>
      <c r="BD51" s="62">
        <v>325.435</v>
      </c>
      <c r="BE51" s="62"/>
      <c r="BF51" s="62"/>
      <c r="BG51" s="62">
        <v>352.11</v>
      </c>
      <c r="BH51" s="62">
        <v>32.01</v>
      </c>
      <c r="BI51" s="62">
        <v>0</v>
      </c>
      <c r="BJ51" s="62">
        <v>32.01</v>
      </c>
      <c r="BK51" s="62">
        <v>5.335</v>
      </c>
      <c r="BL51" s="62"/>
      <c r="BM51" s="62"/>
      <c r="BN51" s="62">
        <v>0</v>
      </c>
      <c r="BO51" s="62">
        <v>124.839</v>
      </c>
      <c r="BP51" s="62">
        <v>623.12800000000004</v>
      </c>
      <c r="BQ51" s="62">
        <v>472.68099999999998</v>
      </c>
      <c r="BR51" s="62">
        <v>0</v>
      </c>
      <c r="BS51" s="62"/>
      <c r="BT51" s="62"/>
      <c r="BU51" s="62">
        <v>16.004999999999999</v>
      </c>
      <c r="BV51" s="62">
        <v>41.613</v>
      </c>
      <c r="BW51" s="62">
        <v>285.95600000000002</v>
      </c>
      <c r="BX51" s="62">
        <v>0</v>
      </c>
      <c r="BY51" s="62">
        <v>0</v>
      </c>
      <c r="BZ51" s="62"/>
      <c r="CA51" s="62"/>
      <c r="CB51" s="62">
        <v>42.68</v>
      </c>
      <c r="CC51" s="62">
        <v>1.0669999999999999</v>
      </c>
      <c r="CD51" s="62">
        <v>24.541</v>
      </c>
      <c r="CE51" s="62">
        <v>0</v>
      </c>
      <c r="CF51" s="62">
        <v>384.12</v>
      </c>
      <c r="CG51" s="62"/>
      <c r="CH51" s="62"/>
      <c r="CI51" s="62">
        <v>28.809000000000001</v>
      </c>
      <c r="CJ51" s="62">
        <v>22.407</v>
      </c>
      <c r="CK51" s="62">
        <v>0</v>
      </c>
      <c r="CL51" s="62">
        <v>0</v>
      </c>
      <c r="CM51" s="62"/>
      <c r="CN51" s="62"/>
      <c r="CO51" s="62"/>
      <c r="CP51" s="62"/>
      <c r="CQ51" s="62"/>
      <c r="CR51" s="62"/>
      <c r="CS51" s="62">
        <v>28.809000000000001</v>
      </c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  <c r="EA51" s="62"/>
      <c r="EB51" s="62"/>
      <c r="EC51" s="62"/>
      <c r="ED51" s="62"/>
      <c r="EE51" s="62"/>
      <c r="EF51" s="62"/>
      <c r="EG51" s="62"/>
      <c r="EH51" s="62"/>
      <c r="EI51" s="62"/>
      <c r="EJ51" s="62"/>
      <c r="EK51" s="62"/>
      <c r="EL51" s="62"/>
      <c r="EM51" s="62"/>
      <c r="EN51" s="62"/>
      <c r="EO51" s="62"/>
      <c r="EP51" s="62"/>
      <c r="EQ51" s="62"/>
      <c r="ER51" s="62"/>
      <c r="ES51" s="62"/>
      <c r="ET51" s="62"/>
      <c r="EU51" s="62"/>
      <c r="EV51" s="62"/>
      <c r="EW51" s="62"/>
      <c r="EX51" s="62"/>
      <c r="EY51" s="62"/>
      <c r="EZ51" s="62"/>
      <c r="FA51" s="62"/>
      <c r="FB51" s="62"/>
      <c r="FC51" s="62"/>
      <c r="FD51" s="62"/>
      <c r="FE51" s="62">
        <v>17162.695556640625</v>
      </c>
      <c r="FF51" s="62"/>
      <c r="FG51" s="62">
        <v>23069.607666015625</v>
      </c>
      <c r="FH51" s="62">
        <v>23069.607666015625</v>
      </c>
      <c r="FI51" s="62">
        <v>1994.33</v>
      </c>
      <c r="FJ51" s="62"/>
      <c r="FK51" s="62"/>
      <c r="FL51" s="62">
        <v>1994.33</v>
      </c>
      <c r="FM51" s="62"/>
      <c r="FN51" s="62"/>
      <c r="FO51" s="62">
        <v>1994.33</v>
      </c>
      <c r="FP51" s="62"/>
      <c r="FQ51" s="62">
        <v>1994.33</v>
      </c>
      <c r="FR51" s="62"/>
      <c r="FS51" s="62"/>
      <c r="FT51" s="62"/>
      <c r="FU51" s="62"/>
      <c r="FV51" s="62"/>
      <c r="FW51" s="62"/>
      <c r="FX51" s="62"/>
      <c r="FY51" s="62"/>
      <c r="FZ51" s="62"/>
      <c r="GA51" s="62"/>
      <c r="GB51" s="62"/>
      <c r="GC51" s="62"/>
      <c r="GD51" s="62"/>
      <c r="GE51" s="62"/>
      <c r="GF51" s="62"/>
      <c r="GG51" s="62"/>
      <c r="GH51" s="62"/>
      <c r="GI51" s="62"/>
      <c r="GJ51" s="62"/>
      <c r="GK51" s="62"/>
      <c r="GL51" s="62"/>
      <c r="GM51" s="62"/>
      <c r="GN51" s="62"/>
      <c r="GO51" s="62"/>
      <c r="GP51" s="62"/>
      <c r="GQ51" s="62"/>
      <c r="GR51" s="62"/>
      <c r="GS51" s="62"/>
      <c r="GT51" s="62"/>
      <c r="GU51" s="62"/>
      <c r="GV51" s="62"/>
      <c r="GW51" s="62"/>
      <c r="GX51" s="62"/>
      <c r="GY51" s="62"/>
      <c r="GZ51" s="62"/>
      <c r="HA51" s="62"/>
      <c r="HB51" s="62"/>
      <c r="HC51" s="62"/>
      <c r="HD51" s="62"/>
      <c r="HE51" s="62"/>
      <c r="HF51" s="62"/>
      <c r="HG51" s="62"/>
      <c r="HH51" s="62"/>
      <c r="HI51" s="62"/>
      <c r="HJ51" s="62"/>
      <c r="HK51" s="62"/>
      <c r="HL51" s="62"/>
      <c r="HM51" s="62"/>
      <c r="HN51" s="62"/>
      <c r="HO51" s="62"/>
      <c r="HP51" s="62"/>
      <c r="HQ51" s="62"/>
      <c r="HR51" s="62"/>
      <c r="HS51" s="62"/>
      <c r="HT51" s="62"/>
      <c r="HU51" s="62"/>
      <c r="HV51" s="62"/>
      <c r="HW51" s="62"/>
      <c r="HX51" s="62"/>
      <c r="HY51" s="62"/>
      <c r="HZ51" s="62"/>
      <c r="IA51" s="62"/>
      <c r="IB51" s="62"/>
      <c r="IC51" s="62"/>
      <c r="ID51" s="62"/>
      <c r="IE51" s="62"/>
      <c r="IF51" s="62"/>
      <c r="IG51" s="62"/>
      <c r="IH51" s="62"/>
      <c r="II51" s="62"/>
      <c r="IJ51" s="62"/>
      <c r="IK51" s="62"/>
      <c r="IL51" s="62"/>
      <c r="IM51" s="62"/>
      <c r="IN51" s="62"/>
      <c r="IO51" s="62"/>
      <c r="IP51" s="62"/>
      <c r="IQ51" s="62"/>
      <c r="IR51" s="62"/>
      <c r="IS51" s="62"/>
      <c r="IT51" s="62"/>
      <c r="IU51" s="62"/>
      <c r="IV51" s="62"/>
      <c r="IW51" s="62"/>
      <c r="IX51" s="62"/>
      <c r="IY51" s="62"/>
      <c r="IZ51" s="62"/>
      <c r="JA51" s="62"/>
      <c r="JB51" s="62"/>
      <c r="JC51" s="62"/>
      <c r="JD51" s="62"/>
      <c r="JE51" s="62"/>
      <c r="JF51" s="62"/>
      <c r="JG51" s="62"/>
      <c r="JH51" s="62"/>
      <c r="JI51" s="62"/>
      <c r="JJ51" s="62"/>
      <c r="JK51" s="62"/>
      <c r="JL51" s="62"/>
      <c r="JM51" s="62"/>
      <c r="JN51" s="62"/>
      <c r="JO51" s="62"/>
      <c r="JP51" s="62"/>
      <c r="JQ51" s="62"/>
      <c r="JR51" s="62"/>
      <c r="JS51" s="62"/>
      <c r="JT51" s="62"/>
      <c r="JU51" s="62"/>
      <c r="JV51" s="62"/>
      <c r="JW51" s="62"/>
      <c r="JX51" s="62"/>
      <c r="JY51" s="62"/>
      <c r="JZ51" s="62"/>
      <c r="KA51" s="62"/>
      <c r="KB51" s="62"/>
      <c r="KC51" s="62"/>
      <c r="KD51" s="62"/>
      <c r="KE51" s="62"/>
      <c r="KF51" s="62"/>
      <c r="KG51" s="62"/>
      <c r="KH51" s="62"/>
      <c r="KI51" s="62"/>
      <c r="KJ51" s="62"/>
      <c r="KK51" s="62"/>
      <c r="KL51" s="62"/>
      <c r="KM51" s="62"/>
      <c r="KN51" s="62"/>
      <c r="KO51" s="62"/>
      <c r="KP51" s="62"/>
      <c r="KQ51" s="62"/>
      <c r="KR51" s="62"/>
      <c r="KS51" s="62"/>
      <c r="KT51" s="62"/>
      <c r="KU51" s="62"/>
      <c r="KV51" s="62"/>
      <c r="KW51" s="62"/>
      <c r="KX51" s="62"/>
      <c r="KY51" s="62"/>
      <c r="KZ51" s="62"/>
      <c r="LA51" s="62"/>
      <c r="LB51" s="62"/>
      <c r="LC51" s="62"/>
      <c r="LD51" s="62"/>
      <c r="LE51" s="62"/>
      <c r="LF51" s="62"/>
      <c r="LG51" s="62"/>
      <c r="LH51" s="62"/>
      <c r="LI51" s="62"/>
      <c r="LJ51" s="62"/>
      <c r="LK51" s="62"/>
      <c r="LL51" s="62"/>
      <c r="LM51" s="62"/>
      <c r="LN51" s="62"/>
      <c r="LO51" s="62"/>
      <c r="LP51" s="62"/>
      <c r="LQ51" s="62"/>
      <c r="LR51" s="62"/>
      <c r="LS51" s="62"/>
      <c r="LT51" s="62"/>
      <c r="LU51" s="62"/>
      <c r="LV51" s="62"/>
      <c r="LW51" s="62"/>
      <c r="LX51" s="62"/>
      <c r="LY51" s="62"/>
      <c r="LZ51" s="62"/>
      <c r="MA51" s="62"/>
      <c r="MB51" s="62"/>
      <c r="MC51" s="62"/>
      <c r="MD51" s="62"/>
      <c r="ME51" s="62"/>
      <c r="MF51" s="62"/>
      <c r="MG51" s="62"/>
      <c r="MH51" s="62"/>
      <c r="MI51" s="62"/>
      <c r="MJ51" s="62"/>
      <c r="MK51" s="62"/>
      <c r="ML51" s="62"/>
      <c r="MM51" s="62"/>
      <c r="MN51" s="62"/>
      <c r="MO51" s="62"/>
      <c r="MP51" s="62"/>
      <c r="MQ51" s="62"/>
      <c r="MR51" s="62"/>
      <c r="MS51" s="62"/>
      <c r="MT51" s="62"/>
      <c r="MU51" s="62"/>
      <c r="MV51" s="62"/>
      <c r="MW51" s="62"/>
      <c r="MX51" s="62"/>
      <c r="MY51" s="62"/>
      <c r="MZ51" s="62"/>
      <c r="NA51" s="62"/>
      <c r="NB51" s="62"/>
      <c r="NC51" s="62"/>
      <c r="ND51" s="62"/>
      <c r="NE51" s="62"/>
      <c r="NF51" s="62"/>
      <c r="NG51" s="62"/>
      <c r="NH51" s="62"/>
    </row>
    <row r="52" spans="1:372" s="34" customFormat="1" ht="14.4" outlineLevel="1" x14ac:dyDescent="0.2">
      <c r="A52" s="1048"/>
      <c r="B52" s="17" t="s">
        <v>37</v>
      </c>
      <c r="C52" s="14"/>
      <c r="D52" s="46"/>
      <c r="E52" s="57" t="s">
        <v>221</v>
      </c>
      <c r="F52" s="58"/>
      <c r="G52" s="63"/>
      <c r="H52" s="63"/>
      <c r="I52" s="63"/>
      <c r="J52" s="63">
        <v>0</v>
      </c>
      <c r="K52" s="63">
        <v>0</v>
      </c>
      <c r="L52" s="63">
        <v>0</v>
      </c>
      <c r="M52" s="63">
        <v>0</v>
      </c>
      <c r="N52" s="63">
        <v>0</v>
      </c>
      <c r="O52" s="63"/>
      <c r="P52" s="63"/>
      <c r="Q52" s="63">
        <v>0</v>
      </c>
      <c r="R52" s="63">
        <v>0</v>
      </c>
      <c r="S52" s="63">
        <v>0</v>
      </c>
      <c r="T52" s="63">
        <v>0</v>
      </c>
      <c r="U52" s="63">
        <v>0</v>
      </c>
      <c r="V52" s="63"/>
      <c r="W52" s="63"/>
      <c r="X52" s="63">
        <v>0</v>
      </c>
      <c r="Y52" s="63">
        <v>0</v>
      </c>
      <c r="Z52" s="63">
        <v>0</v>
      </c>
      <c r="AA52" s="63">
        <v>0</v>
      </c>
      <c r="AB52" s="63">
        <v>0</v>
      </c>
      <c r="AC52" s="63"/>
      <c r="AD52" s="63"/>
      <c r="AE52" s="63">
        <v>0</v>
      </c>
      <c r="AF52" s="63">
        <v>0</v>
      </c>
      <c r="AG52" s="63">
        <v>0</v>
      </c>
      <c r="AH52" s="63">
        <v>0</v>
      </c>
      <c r="AI52" s="63"/>
      <c r="AJ52" s="63"/>
      <c r="AK52" s="63"/>
      <c r="AL52" s="63">
        <v>0</v>
      </c>
      <c r="AM52" s="63">
        <v>0</v>
      </c>
      <c r="AN52" s="63">
        <v>0</v>
      </c>
      <c r="AO52" s="63">
        <v>0</v>
      </c>
      <c r="AP52" s="63">
        <v>0</v>
      </c>
      <c r="AQ52" s="63"/>
      <c r="AR52" s="63"/>
      <c r="AS52" s="63"/>
      <c r="AT52" s="63">
        <v>0</v>
      </c>
      <c r="AU52" s="63">
        <v>0</v>
      </c>
      <c r="AV52" s="63">
        <v>0</v>
      </c>
      <c r="AW52" s="63">
        <v>0</v>
      </c>
      <c r="AX52" s="63"/>
      <c r="AY52" s="63"/>
      <c r="AZ52" s="63">
        <v>0</v>
      </c>
      <c r="BA52" s="63">
        <v>0</v>
      </c>
      <c r="BB52" s="63">
        <v>0</v>
      </c>
      <c r="BC52" s="63">
        <v>0</v>
      </c>
      <c r="BD52" s="63">
        <v>0</v>
      </c>
      <c r="BE52" s="63"/>
      <c r="BF52" s="63"/>
      <c r="BG52" s="63">
        <v>0</v>
      </c>
      <c r="BH52" s="63">
        <v>0</v>
      </c>
      <c r="BI52" s="63">
        <v>0</v>
      </c>
      <c r="BJ52" s="63">
        <v>0</v>
      </c>
      <c r="BK52" s="63">
        <v>0</v>
      </c>
      <c r="BL52" s="63"/>
      <c r="BM52" s="63"/>
      <c r="BN52" s="63">
        <v>0</v>
      </c>
      <c r="BO52" s="63">
        <v>0</v>
      </c>
      <c r="BP52" s="63">
        <v>0</v>
      </c>
      <c r="BQ52" s="63">
        <v>0</v>
      </c>
      <c r="BR52" s="63">
        <v>0</v>
      </c>
      <c r="BS52" s="63"/>
      <c r="BT52" s="63"/>
      <c r="BU52" s="63">
        <v>0</v>
      </c>
      <c r="BV52" s="63">
        <v>0</v>
      </c>
      <c r="BW52" s="63">
        <v>0</v>
      </c>
      <c r="BX52" s="63">
        <v>0</v>
      </c>
      <c r="BY52" s="63">
        <v>0</v>
      </c>
      <c r="BZ52" s="63"/>
      <c r="CA52" s="63"/>
      <c r="CB52" s="63">
        <v>0</v>
      </c>
      <c r="CC52" s="63">
        <v>0</v>
      </c>
      <c r="CD52" s="63">
        <v>0</v>
      </c>
      <c r="CE52" s="63">
        <v>0</v>
      </c>
      <c r="CF52" s="63">
        <v>0</v>
      </c>
      <c r="CG52" s="63"/>
      <c r="CH52" s="63"/>
      <c r="CI52" s="63">
        <v>0</v>
      </c>
      <c r="CJ52" s="63">
        <v>0</v>
      </c>
      <c r="CK52" s="63">
        <v>0</v>
      </c>
      <c r="CL52" s="63">
        <v>0</v>
      </c>
      <c r="CM52" s="63"/>
      <c r="CN52" s="63"/>
      <c r="CO52" s="63"/>
      <c r="CP52" s="63"/>
      <c r="CQ52" s="63"/>
      <c r="CR52" s="63"/>
      <c r="CS52" s="63">
        <v>0</v>
      </c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  <c r="DY52" s="63"/>
      <c r="DZ52" s="63"/>
      <c r="EA52" s="63"/>
      <c r="EB52" s="63"/>
      <c r="EC52" s="63"/>
      <c r="ED52" s="63"/>
      <c r="EE52" s="63"/>
      <c r="EF52" s="63"/>
      <c r="EG52" s="63"/>
      <c r="EH52" s="63"/>
      <c r="EI52" s="63"/>
      <c r="EJ52" s="63"/>
      <c r="EK52" s="63"/>
      <c r="EL52" s="63"/>
      <c r="EM52" s="63"/>
      <c r="EN52" s="63"/>
      <c r="EO52" s="63"/>
      <c r="EP52" s="63"/>
      <c r="EQ52" s="63"/>
      <c r="ER52" s="63"/>
      <c r="ES52" s="63"/>
      <c r="ET52" s="63"/>
      <c r="EU52" s="63"/>
      <c r="EV52" s="63"/>
      <c r="EW52" s="63"/>
      <c r="EX52" s="63"/>
      <c r="EY52" s="63"/>
      <c r="EZ52" s="63"/>
      <c r="FA52" s="63"/>
      <c r="FB52" s="63"/>
      <c r="FC52" s="63"/>
      <c r="FD52" s="63"/>
      <c r="FE52" s="63">
        <v>0</v>
      </c>
      <c r="FF52" s="63"/>
      <c r="FG52" s="63">
        <v>0</v>
      </c>
      <c r="FH52" s="63">
        <v>0</v>
      </c>
      <c r="FI52" s="63">
        <v>0</v>
      </c>
      <c r="FJ52" s="63"/>
      <c r="FK52" s="63"/>
      <c r="FL52" s="63">
        <v>0</v>
      </c>
      <c r="FM52" s="63"/>
      <c r="FN52" s="63"/>
      <c r="FO52" s="63">
        <v>0</v>
      </c>
      <c r="FP52" s="63"/>
      <c r="FQ52" s="63">
        <v>0</v>
      </c>
      <c r="FR52" s="63"/>
      <c r="FS52" s="63"/>
      <c r="FT52" s="63"/>
      <c r="FU52" s="63"/>
      <c r="FV52" s="63"/>
      <c r="FW52" s="63"/>
      <c r="FX52" s="63"/>
      <c r="FY52" s="63"/>
      <c r="FZ52" s="63"/>
      <c r="GA52" s="63"/>
      <c r="GB52" s="63"/>
      <c r="GC52" s="63"/>
      <c r="GD52" s="63"/>
      <c r="GE52" s="63"/>
      <c r="GF52" s="63"/>
      <c r="GG52" s="63"/>
      <c r="GH52" s="63"/>
      <c r="GI52" s="63"/>
      <c r="GJ52" s="63"/>
      <c r="GK52" s="63"/>
      <c r="GL52" s="63"/>
      <c r="GM52" s="63"/>
      <c r="GN52" s="63"/>
      <c r="GO52" s="63"/>
      <c r="GP52" s="63"/>
      <c r="GQ52" s="63"/>
      <c r="GR52" s="63"/>
      <c r="GS52" s="63"/>
      <c r="GT52" s="63"/>
      <c r="GU52" s="63"/>
      <c r="GV52" s="63"/>
      <c r="GW52" s="63"/>
      <c r="GX52" s="63"/>
      <c r="GY52" s="63"/>
      <c r="GZ52" s="63"/>
      <c r="HA52" s="63"/>
      <c r="HB52" s="63"/>
      <c r="HC52" s="63"/>
      <c r="HD52" s="63"/>
      <c r="HE52" s="63"/>
      <c r="HF52" s="63"/>
      <c r="HG52" s="63"/>
      <c r="HH52" s="63"/>
      <c r="HI52" s="63"/>
      <c r="HJ52" s="63"/>
      <c r="HK52" s="63"/>
      <c r="HL52" s="63"/>
      <c r="HM52" s="63"/>
      <c r="HN52" s="63"/>
      <c r="HO52" s="63"/>
      <c r="HP52" s="63"/>
      <c r="HQ52" s="63"/>
      <c r="HR52" s="63"/>
      <c r="HS52" s="63"/>
      <c r="HT52" s="63"/>
      <c r="HU52" s="63"/>
      <c r="HV52" s="63"/>
      <c r="HW52" s="63"/>
      <c r="HX52" s="63"/>
      <c r="HY52" s="63"/>
      <c r="HZ52" s="63"/>
      <c r="IA52" s="63"/>
      <c r="IB52" s="63"/>
      <c r="IC52" s="63"/>
      <c r="ID52" s="63"/>
      <c r="IE52" s="63"/>
      <c r="IF52" s="63"/>
      <c r="IG52" s="63"/>
      <c r="IH52" s="63"/>
      <c r="II52" s="63"/>
      <c r="IJ52" s="63"/>
      <c r="IK52" s="63"/>
      <c r="IL52" s="63"/>
      <c r="IM52" s="63"/>
      <c r="IN52" s="63"/>
      <c r="IO52" s="63"/>
      <c r="IP52" s="63"/>
      <c r="IQ52" s="63"/>
      <c r="IR52" s="63"/>
      <c r="IS52" s="63"/>
      <c r="IT52" s="63"/>
      <c r="IU52" s="63"/>
      <c r="IV52" s="63"/>
      <c r="IW52" s="63"/>
      <c r="IX52" s="63"/>
      <c r="IY52" s="63"/>
      <c r="IZ52" s="63"/>
      <c r="JA52" s="63"/>
      <c r="JB52" s="63"/>
      <c r="JC52" s="63"/>
      <c r="JD52" s="63"/>
      <c r="JE52" s="63"/>
      <c r="JF52" s="63"/>
      <c r="JG52" s="63"/>
      <c r="JH52" s="63"/>
      <c r="JI52" s="63"/>
      <c r="JJ52" s="63"/>
      <c r="JK52" s="63"/>
      <c r="JL52" s="63"/>
      <c r="JM52" s="63"/>
      <c r="JN52" s="63"/>
      <c r="JO52" s="63"/>
      <c r="JP52" s="63"/>
      <c r="JQ52" s="63"/>
      <c r="JR52" s="63"/>
      <c r="JS52" s="63"/>
      <c r="JT52" s="63"/>
      <c r="JU52" s="63"/>
      <c r="JV52" s="63"/>
      <c r="JW52" s="63"/>
      <c r="JX52" s="63"/>
      <c r="JY52" s="63"/>
      <c r="JZ52" s="63"/>
      <c r="KA52" s="63"/>
      <c r="KB52" s="63"/>
      <c r="KC52" s="63"/>
      <c r="KD52" s="63"/>
      <c r="KE52" s="63"/>
      <c r="KF52" s="63"/>
      <c r="KG52" s="63"/>
      <c r="KH52" s="63"/>
      <c r="KI52" s="63"/>
      <c r="KJ52" s="63"/>
      <c r="KK52" s="63"/>
      <c r="KL52" s="63"/>
      <c r="KM52" s="63"/>
      <c r="KN52" s="63"/>
      <c r="KO52" s="63"/>
      <c r="KP52" s="63"/>
      <c r="KQ52" s="63"/>
      <c r="KR52" s="63"/>
      <c r="KS52" s="63"/>
      <c r="KT52" s="63"/>
      <c r="KU52" s="63"/>
      <c r="KV52" s="63"/>
      <c r="KW52" s="63"/>
      <c r="KX52" s="63"/>
      <c r="KY52" s="63"/>
      <c r="KZ52" s="63"/>
      <c r="LA52" s="63"/>
      <c r="LB52" s="63"/>
      <c r="LC52" s="63"/>
      <c r="LD52" s="63"/>
      <c r="LE52" s="63"/>
      <c r="LF52" s="63"/>
      <c r="LG52" s="63"/>
      <c r="LH52" s="63"/>
      <c r="LI52" s="63"/>
      <c r="LJ52" s="63"/>
      <c r="LK52" s="63"/>
      <c r="LL52" s="63"/>
      <c r="LM52" s="63"/>
      <c r="LN52" s="63"/>
      <c r="LO52" s="63"/>
      <c r="LP52" s="63"/>
      <c r="LQ52" s="63"/>
      <c r="LR52" s="63"/>
      <c r="LS52" s="63"/>
      <c r="LT52" s="63"/>
      <c r="LU52" s="63"/>
      <c r="LV52" s="63"/>
      <c r="LW52" s="63"/>
      <c r="LX52" s="63"/>
      <c r="LY52" s="63"/>
      <c r="LZ52" s="63"/>
      <c r="MA52" s="63"/>
      <c r="MB52" s="63"/>
      <c r="MC52" s="63"/>
      <c r="MD52" s="63"/>
      <c r="ME52" s="63"/>
      <c r="MF52" s="63"/>
      <c r="MG52" s="63"/>
      <c r="MH52" s="63"/>
      <c r="MI52" s="63"/>
      <c r="MJ52" s="63"/>
      <c r="MK52" s="63"/>
      <c r="ML52" s="63"/>
      <c r="MM52" s="63"/>
      <c r="MN52" s="63"/>
      <c r="MO52" s="63"/>
      <c r="MP52" s="63"/>
      <c r="MQ52" s="63"/>
      <c r="MR52" s="63"/>
      <c r="MS52" s="63"/>
      <c r="MT52" s="63"/>
      <c r="MU52" s="63"/>
      <c r="MV52" s="63"/>
      <c r="MW52" s="63"/>
      <c r="MX52" s="63"/>
      <c r="MY52" s="63"/>
      <c r="MZ52" s="63"/>
      <c r="NA52" s="63"/>
      <c r="NB52" s="63"/>
      <c r="NC52" s="63"/>
      <c r="ND52" s="63"/>
      <c r="NE52" s="63"/>
      <c r="NF52" s="63"/>
      <c r="NG52" s="63"/>
      <c r="NH52" s="63"/>
    </row>
    <row r="53" spans="1:372" s="34" customFormat="1" ht="15" outlineLevel="1" thickBot="1" x14ac:dyDescent="0.25">
      <c r="A53" s="1049"/>
      <c r="B53" s="36">
        <f>B51/30</f>
        <v>0</v>
      </c>
      <c r="C53" s="38"/>
      <c r="D53" s="47"/>
      <c r="E53" s="27" t="s">
        <v>3</v>
      </c>
      <c r="F53" s="25"/>
      <c r="G53" s="33">
        <v>9914.5694000000003</v>
      </c>
      <c r="H53" s="33" t="e">
        <f t="shared" ref="H53:BS53" si="68">H50+H46+H54</f>
        <v>#VALUE!</v>
      </c>
      <c r="I53" s="33" t="e">
        <f t="shared" si="68"/>
        <v>#VALUE!</v>
      </c>
      <c r="J53" s="33" t="e">
        <f t="shared" si="68"/>
        <v>#VALUE!</v>
      </c>
      <c r="K53" s="33" t="e">
        <f t="shared" si="68"/>
        <v>#VALUE!</v>
      </c>
      <c r="L53" s="33" t="e">
        <f t="shared" si="68"/>
        <v>#VALUE!</v>
      </c>
      <c r="M53" s="33" t="e">
        <f t="shared" si="68"/>
        <v>#VALUE!</v>
      </c>
      <c r="N53" s="33" t="e">
        <f t="shared" si="68"/>
        <v>#VALUE!</v>
      </c>
      <c r="O53" s="33" t="e">
        <f t="shared" si="68"/>
        <v>#VALUE!</v>
      </c>
      <c r="P53" s="33" t="e">
        <f t="shared" si="68"/>
        <v>#VALUE!</v>
      </c>
      <c r="Q53" s="33" t="e">
        <f t="shared" si="68"/>
        <v>#VALUE!</v>
      </c>
      <c r="R53" s="33" t="e">
        <f t="shared" si="68"/>
        <v>#VALUE!</v>
      </c>
      <c r="S53" s="33" t="e">
        <f t="shared" si="68"/>
        <v>#VALUE!</v>
      </c>
      <c r="T53" s="33" t="e">
        <f t="shared" si="68"/>
        <v>#VALUE!</v>
      </c>
      <c r="U53" s="33" t="e">
        <f t="shared" si="68"/>
        <v>#VALUE!</v>
      </c>
      <c r="V53" s="33" t="e">
        <f t="shared" si="68"/>
        <v>#VALUE!</v>
      </c>
      <c r="W53" s="33" t="e">
        <f t="shared" si="68"/>
        <v>#VALUE!</v>
      </c>
      <c r="X53" s="33" t="e">
        <f t="shared" si="68"/>
        <v>#VALUE!</v>
      </c>
      <c r="Y53" s="33" t="e">
        <f t="shared" si="68"/>
        <v>#VALUE!</v>
      </c>
      <c r="Z53" s="33" t="e">
        <f t="shared" si="68"/>
        <v>#VALUE!</v>
      </c>
      <c r="AA53" s="33" t="e">
        <f t="shared" si="68"/>
        <v>#VALUE!</v>
      </c>
      <c r="AB53" s="33" t="e">
        <f t="shared" si="68"/>
        <v>#VALUE!</v>
      </c>
      <c r="AC53" s="33" t="e">
        <f t="shared" si="68"/>
        <v>#VALUE!</v>
      </c>
      <c r="AD53" s="33" t="e">
        <f t="shared" si="68"/>
        <v>#VALUE!</v>
      </c>
      <c r="AE53" s="33" t="e">
        <f t="shared" si="68"/>
        <v>#VALUE!</v>
      </c>
      <c r="AF53" s="33" t="e">
        <f t="shared" si="68"/>
        <v>#VALUE!</v>
      </c>
      <c r="AG53" s="33" t="e">
        <f t="shared" si="68"/>
        <v>#VALUE!</v>
      </c>
      <c r="AH53" s="33" t="e">
        <f t="shared" si="68"/>
        <v>#VALUE!</v>
      </c>
      <c r="AI53" s="33" t="e">
        <f t="shared" si="68"/>
        <v>#VALUE!</v>
      </c>
      <c r="AJ53" s="33" t="e">
        <f t="shared" si="68"/>
        <v>#VALUE!</v>
      </c>
      <c r="AK53" s="33" t="e">
        <f t="shared" si="68"/>
        <v>#VALUE!</v>
      </c>
      <c r="AL53" s="33" t="e">
        <f t="shared" si="68"/>
        <v>#VALUE!</v>
      </c>
      <c r="AM53" s="33" t="e">
        <f t="shared" si="68"/>
        <v>#VALUE!</v>
      </c>
      <c r="AN53" s="33" t="e">
        <f t="shared" si="68"/>
        <v>#VALUE!</v>
      </c>
      <c r="AO53" s="33" t="e">
        <f t="shared" si="68"/>
        <v>#VALUE!</v>
      </c>
      <c r="AP53" s="33" t="e">
        <f t="shared" si="68"/>
        <v>#VALUE!</v>
      </c>
      <c r="AQ53" s="33" t="e">
        <f t="shared" si="68"/>
        <v>#VALUE!</v>
      </c>
      <c r="AR53" s="33" t="e">
        <f t="shared" si="68"/>
        <v>#VALUE!</v>
      </c>
      <c r="AS53" s="33" t="e">
        <f t="shared" si="68"/>
        <v>#VALUE!</v>
      </c>
      <c r="AT53" s="33" t="e">
        <f t="shared" si="68"/>
        <v>#VALUE!</v>
      </c>
      <c r="AU53" s="33" t="e">
        <f t="shared" si="68"/>
        <v>#VALUE!</v>
      </c>
      <c r="AV53" s="33" t="e">
        <f t="shared" si="68"/>
        <v>#VALUE!</v>
      </c>
      <c r="AW53" s="33" t="e">
        <f t="shared" si="68"/>
        <v>#VALUE!</v>
      </c>
      <c r="AX53" s="33" t="e">
        <f t="shared" si="68"/>
        <v>#VALUE!</v>
      </c>
      <c r="AY53" s="33" t="e">
        <f t="shared" si="68"/>
        <v>#VALUE!</v>
      </c>
      <c r="AZ53" s="33" t="e">
        <f t="shared" si="68"/>
        <v>#VALUE!</v>
      </c>
      <c r="BA53" s="33" t="e">
        <f t="shared" si="68"/>
        <v>#VALUE!</v>
      </c>
      <c r="BB53" s="33" t="e">
        <f t="shared" si="68"/>
        <v>#VALUE!</v>
      </c>
      <c r="BC53" s="33" t="e">
        <f t="shared" si="68"/>
        <v>#VALUE!</v>
      </c>
      <c r="BD53" s="33" t="e">
        <f t="shared" si="68"/>
        <v>#VALUE!</v>
      </c>
      <c r="BE53" s="33" t="e">
        <f t="shared" si="68"/>
        <v>#VALUE!</v>
      </c>
      <c r="BF53" s="33" t="e">
        <f t="shared" si="68"/>
        <v>#VALUE!</v>
      </c>
      <c r="BG53" s="33" t="e">
        <f t="shared" si="68"/>
        <v>#VALUE!</v>
      </c>
      <c r="BH53" s="33" t="e">
        <f t="shared" si="68"/>
        <v>#VALUE!</v>
      </c>
      <c r="BI53" s="33" t="e">
        <f t="shared" si="68"/>
        <v>#VALUE!</v>
      </c>
      <c r="BJ53" s="33" t="e">
        <f t="shared" si="68"/>
        <v>#VALUE!</v>
      </c>
      <c r="BK53" s="33" t="e">
        <f t="shared" si="68"/>
        <v>#VALUE!</v>
      </c>
      <c r="BL53" s="33" t="e">
        <f t="shared" si="68"/>
        <v>#VALUE!</v>
      </c>
      <c r="BM53" s="33" t="e">
        <f t="shared" si="68"/>
        <v>#VALUE!</v>
      </c>
      <c r="BN53" s="33" t="e">
        <f t="shared" si="68"/>
        <v>#VALUE!</v>
      </c>
      <c r="BO53" s="33" t="e">
        <f t="shared" si="68"/>
        <v>#VALUE!</v>
      </c>
      <c r="BP53" s="33" t="e">
        <f t="shared" si="68"/>
        <v>#VALUE!</v>
      </c>
      <c r="BQ53" s="33" t="e">
        <f t="shared" si="68"/>
        <v>#VALUE!</v>
      </c>
      <c r="BR53" s="33" t="e">
        <f t="shared" si="68"/>
        <v>#VALUE!</v>
      </c>
      <c r="BS53" s="33" t="e">
        <f t="shared" si="68"/>
        <v>#VALUE!</v>
      </c>
      <c r="BT53" s="33" t="e">
        <f t="shared" ref="BT53:EE53" si="69">BT50+BT46+BT54</f>
        <v>#VALUE!</v>
      </c>
      <c r="BU53" s="33" t="e">
        <f t="shared" si="69"/>
        <v>#VALUE!</v>
      </c>
      <c r="BV53" s="33" t="e">
        <f t="shared" si="69"/>
        <v>#VALUE!</v>
      </c>
      <c r="BW53" s="33" t="e">
        <f t="shared" si="69"/>
        <v>#VALUE!</v>
      </c>
      <c r="BX53" s="33" t="e">
        <f t="shared" si="69"/>
        <v>#VALUE!</v>
      </c>
      <c r="BY53" s="33" t="e">
        <f t="shared" si="69"/>
        <v>#VALUE!</v>
      </c>
      <c r="BZ53" s="33" t="e">
        <f t="shared" si="69"/>
        <v>#VALUE!</v>
      </c>
      <c r="CA53" s="33" t="e">
        <f t="shared" si="69"/>
        <v>#VALUE!</v>
      </c>
      <c r="CB53" s="33" t="e">
        <f t="shared" si="69"/>
        <v>#VALUE!</v>
      </c>
      <c r="CC53" s="33" t="e">
        <f t="shared" si="69"/>
        <v>#VALUE!</v>
      </c>
      <c r="CD53" s="33" t="e">
        <f t="shared" si="69"/>
        <v>#VALUE!</v>
      </c>
      <c r="CE53" s="33" t="e">
        <f t="shared" si="69"/>
        <v>#VALUE!</v>
      </c>
      <c r="CF53" s="33" t="e">
        <f t="shared" si="69"/>
        <v>#VALUE!</v>
      </c>
      <c r="CG53" s="33" t="e">
        <f t="shared" si="69"/>
        <v>#VALUE!</v>
      </c>
      <c r="CH53" s="33" t="e">
        <f t="shared" si="69"/>
        <v>#VALUE!</v>
      </c>
      <c r="CI53" s="33" t="e">
        <f t="shared" si="69"/>
        <v>#VALUE!</v>
      </c>
      <c r="CJ53" s="33" t="e">
        <f t="shared" si="69"/>
        <v>#VALUE!</v>
      </c>
      <c r="CK53" s="33" t="e">
        <f t="shared" si="69"/>
        <v>#VALUE!</v>
      </c>
      <c r="CL53" s="33" t="e">
        <f t="shared" si="69"/>
        <v>#VALUE!</v>
      </c>
      <c r="CM53" s="33" t="e">
        <f t="shared" si="69"/>
        <v>#VALUE!</v>
      </c>
      <c r="CN53" s="33" t="e">
        <f t="shared" si="69"/>
        <v>#VALUE!</v>
      </c>
      <c r="CO53" s="33" t="e">
        <f t="shared" si="69"/>
        <v>#VALUE!</v>
      </c>
      <c r="CP53" s="33" t="e">
        <f t="shared" si="69"/>
        <v>#VALUE!</v>
      </c>
      <c r="CQ53" s="33" t="e">
        <f t="shared" si="69"/>
        <v>#VALUE!</v>
      </c>
      <c r="CR53" s="33" t="e">
        <f t="shared" si="69"/>
        <v>#VALUE!</v>
      </c>
      <c r="CS53" s="33" t="e">
        <f t="shared" si="69"/>
        <v>#VALUE!</v>
      </c>
      <c r="CT53" s="33" t="e">
        <f t="shared" si="69"/>
        <v>#VALUE!</v>
      </c>
      <c r="CU53" s="33" t="e">
        <f t="shared" si="69"/>
        <v>#VALUE!</v>
      </c>
      <c r="CV53" s="33" t="e">
        <f t="shared" si="69"/>
        <v>#VALUE!</v>
      </c>
      <c r="CW53" s="33" t="e">
        <f t="shared" si="69"/>
        <v>#VALUE!</v>
      </c>
      <c r="CX53" s="33" t="e">
        <f t="shared" si="69"/>
        <v>#VALUE!</v>
      </c>
      <c r="CY53" s="33" t="e">
        <f t="shared" si="69"/>
        <v>#VALUE!</v>
      </c>
      <c r="CZ53" s="33" t="e">
        <f t="shared" si="69"/>
        <v>#VALUE!</v>
      </c>
      <c r="DA53" s="33" t="e">
        <f t="shared" si="69"/>
        <v>#VALUE!</v>
      </c>
      <c r="DB53" s="33" t="e">
        <f t="shared" si="69"/>
        <v>#VALUE!</v>
      </c>
      <c r="DC53" s="33" t="e">
        <f t="shared" si="69"/>
        <v>#VALUE!</v>
      </c>
      <c r="DD53" s="33" t="e">
        <f t="shared" si="69"/>
        <v>#VALUE!</v>
      </c>
      <c r="DE53" s="33" t="e">
        <f t="shared" si="69"/>
        <v>#VALUE!</v>
      </c>
      <c r="DF53" s="33" t="e">
        <f t="shared" si="69"/>
        <v>#VALUE!</v>
      </c>
      <c r="DG53" s="33" t="e">
        <f t="shared" si="69"/>
        <v>#VALUE!</v>
      </c>
      <c r="DH53" s="33" t="e">
        <f t="shared" si="69"/>
        <v>#VALUE!</v>
      </c>
      <c r="DI53" s="33" t="e">
        <f t="shared" si="69"/>
        <v>#VALUE!</v>
      </c>
      <c r="DJ53" s="33" t="e">
        <f t="shared" si="69"/>
        <v>#VALUE!</v>
      </c>
      <c r="DK53" s="33" t="e">
        <f t="shared" si="69"/>
        <v>#VALUE!</v>
      </c>
      <c r="DL53" s="33" t="e">
        <f t="shared" si="69"/>
        <v>#VALUE!</v>
      </c>
      <c r="DM53" s="33" t="e">
        <f t="shared" si="69"/>
        <v>#VALUE!</v>
      </c>
      <c r="DN53" s="33" t="e">
        <f t="shared" si="69"/>
        <v>#VALUE!</v>
      </c>
      <c r="DO53" s="33" t="e">
        <f t="shared" si="69"/>
        <v>#VALUE!</v>
      </c>
      <c r="DP53" s="33" t="e">
        <f t="shared" si="69"/>
        <v>#VALUE!</v>
      </c>
      <c r="DQ53" s="33" t="e">
        <f t="shared" si="69"/>
        <v>#VALUE!</v>
      </c>
      <c r="DR53" s="33" t="e">
        <f t="shared" si="69"/>
        <v>#VALUE!</v>
      </c>
      <c r="DS53" s="33" t="e">
        <f t="shared" si="69"/>
        <v>#VALUE!</v>
      </c>
      <c r="DT53" s="33" t="e">
        <f t="shared" si="69"/>
        <v>#VALUE!</v>
      </c>
      <c r="DU53" s="33" t="e">
        <f t="shared" si="69"/>
        <v>#VALUE!</v>
      </c>
      <c r="DV53" s="33" t="e">
        <f t="shared" si="69"/>
        <v>#VALUE!</v>
      </c>
      <c r="DW53" s="33" t="e">
        <f t="shared" si="69"/>
        <v>#VALUE!</v>
      </c>
      <c r="DX53" s="33" t="e">
        <f t="shared" si="69"/>
        <v>#VALUE!</v>
      </c>
      <c r="DY53" s="33" t="e">
        <f t="shared" si="69"/>
        <v>#VALUE!</v>
      </c>
      <c r="DZ53" s="33" t="e">
        <f t="shared" si="69"/>
        <v>#VALUE!</v>
      </c>
      <c r="EA53" s="33" t="e">
        <f t="shared" si="69"/>
        <v>#VALUE!</v>
      </c>
      <c r="EB53" s="33" t="e">
        <f t="shared" si="69"/>
        <v>#VALUE!</v>
      </c>
      <c r="EC53" s="33" t="e">
        <f t="shared" si="69"/>
        <v>#VALUE!</v>
      </c>
      <c r="ED53" s="33" t="e">
        <f t="shared" si="69"/>
        <v>#VALUE!</v>
      </c>
      <c r="EE53" s="33" t="e">
        <f t="shared" si="69"/>
        <v>#VALUE!</v>
      </c>
      <c r="EF53" s="33" t="e">
        <f t="shared" ref="EF53:GQ53" si="70">EF50+EF46+EF54</f>
        <v>#VALUE!</v>
      </c>
      <c r="EG53" s="33" t="e">
        <f t="shared" si="70"/>
        <v>#VALUE!</v>
      </c>
      <c r="EH53" s="33" t="e">
        <f t="shared" si="70"/>
        <v>#VALUE!</v>
      </c>
      <c r="EI53" s="33" t="e">
        <f t="shared" si="70"/>
        <v>#VALUE!</v>
      </c>
      <c r="EJ53" s="33" t="e">
        <f t="shared" si="70"/>
        <v>#VALUE!</v>
      </c>
      <c r="EK53" s="33" t="e">
        <f t="shared" si="70"/>
        <v>#VALUE!</v>
      </c>
      <c r="EL53" s="33" t="e">
        <f t="shared" si="70"/>
        <v>#VALUE!</v>
      </c>
      <c r="EM53" s="33" t="e">
        <f t="shared" si="70"/>
        <v>#VALUE!</v>
      </c>
      <c r="EN53" s="33" t="e">
        <f t="shared" si="70"/>
        <v>#VALUE!</v>
      </c>
      <c r="EO53" s="33" t="e">
        <f t="shared" si="70"/>
        <v>#VALUE!</v>
      </c>
      <c r="EP53" s="33" t="e">
        <f t="shared" si="70"/>
        <v>#VALUE!</v>
      </c>
      <c r="EQ53" s="33" t="e">
        <f t="shared" si="70"/>
        <v>#VALUE!</v>
      </c>
      <c r="ER53" s="33" t="e">
        <f t="shared" si="70"/>
        <v>#VALUE!</v>
      </c>
      <c r="ES53" s="33" t="e">
        <f t="shared" si="70"/>
        <v>#VALUE!</v>
      </c>
      <c r="ET53" s="33" t="e">
        <f t="shared" si="70"/>
        <v>#VALUE!</v>
      </c>
      <c r="EU53" s="33" t="e">
        <f t="shared" si="70"/>
        <v>#VALUE!</v>
      </c>
      <c r="EV53" s="33" t="e">
        <f t="shared" si="70"/>
        <v>#VALUE!</v>
      </c>
      <c r="EW53" s="33" t="e">
        <f t="shared" si="70"/>
        <v>#VALUE!</v>
      </c>
      <c r="EX53" s="33" t="e">
        <f t="shared" si="70"/>
        <v>#VALUE!</v>
      </c>
      <c r="EY53" s="33" t="e">
        <f t="shared" si="70"/>
        <v>#VALUE!</v>
      </c>
      <c r="EZ53" s="33" t="e">
        <f t="shared" si="70"/>
        <v>#VALUE!</v>
      </c>
      <c r="FA53" s="33" t="e">
        <f t="shared" si="70"/>
        <v>#VALUE!</v>
      </c>
      <c r="FB53" s="33" t="e">
        <f t="shared" si="70"/>
        <v>#VALUE!</v>
      </c>
      <c r="FC53" s="33" t="e">
        <f t="shared" si="70"/>
        <v>#VALUE!</v>
      </c>
      <c r="FD53" s="33" t="e">
        <f t="shared" si="70"/>
        <v>#VALUE!</v>
      </c>
      <c r="FE53" s="33" t="e">
        <f t="shared" si="70"/>
        <v>#VALUE!</v>
      </c>
      <c r="FF53" s="33" t="e">
        <f t="shared" si="70"/>
        <v>#VALUE!</v>
      </c>
      <c r="FG53" s="33" t="e">
        <f t="shared" si="70"/>
        <v>#VALUE!</v>
      </c>
      <c r="FH53" s="33" t="e">
        <f t="shared" si="70"/>
        <v>#VALUE!</v>
      </c>
      <c r="FI53" s="33" t="e">
        <f t="shared" si="70"/>
        <v>#VALUE!</v>
      </c>
      <c r="FJ53" s="33" t="e">
        <f t="shared" si="70"/>
        <v>#VALUE!</v>
      </c>
      <c r="FK53" s="33" t="e">
        <f t="shared" si="70"/>
        <v>#VALUE!</v>
      </c>
      <c r="FL53" s="33" t="e">
        <f t="shared" si="70"/>
        <v>#VALUE!</v>
      </c>
      <c r="FM53" s="33" t="e">
        <f t="shared" si="70"/>
        <v>#VALUE!</v>
      </c>
      <c r="FN53" s="33" t="e">
        <f t="shared" si="70"/>
        <v>#VALUE!</v>
      </c>
      <c r="FO53" s="33" t="e">
        <f t="shared" si="70"/>
        <v>#VALUE!</v>
      </c>
      <c r="FP53" s="33" t="e">
        <f t="shared" si="70"/>
        <v>#VALUE!</v>
      </c>
      <c r="FQ53" s="33" t="e">
        <f t="shared" si="70"/>
        <v>#VALUE!</v>
      </c>
      <c r="FR53" s="33" t="e">
        <f t="shared" si="70"/>
        <v>#VALUE!</v>
      </c>
      <c r="FS53" s="33" t="e">
        <f t="shared" si="70"/>
        <v>#VALUE!</v>
      </c>
      <c r="FT53" s="33" t="e">
        <f t="shared" si="70"/>
        <v>#VALUE!</v>
      </c>
      <c r="FU53" s="33" t="e">
        <f t="shared" si="70"/>
        <v>#VALUE!</v>
      </c>
      <c r="FV53" s="33" t="e">
        <f t="shared" si="70"/>
        <v>#VALUE!</v>
      </c>
      <c r="FW53" s="33" t="e">
        <f t="shared" si="70"/>
        <v>#VALUE!</v>
      </c>
      <c r="FX53" s="33" t="e">
        <f t="shared" si="70"/>
        <v>#VALUE!</v>
      </c>
      <c r="FY53" s="33" t="e">
        <f t="shared" si="70"/>
        <v>#VALUE!</v>
      </c>
      <c r="FZ53" s="33" t="e">
        <f t="shared" si="70"/>
        <v>#VALUE!</v>
      </c>
      <c r="GA53" s="33" t="e">
        <f t="shared" si="70"/>
        <v>#VALUE!</v>
      </c>
      <c r="GB53" s="33" t="e">
        <f t="shared" si="70"/>
        <v>#VALUE!</v>
      </c>
      <c r="GC53" s="33" t="e">
        <f t="shared" si="70"/>
        <v>#VALUE!</v>
      </c>
      <c r="GD53" s="33" t="e">
        <f t="shared" si="70"/>
        <v>#VALUE!</v>
      </c>
      <c r="GE53" s="33" t="e">
        <f t="shared" si="70"/>
        <v>#VALUE!</v>
      </c>
      <c r="GF53" s="33" t="e">
        <f t="shared" si="70"/>
        <v>#VALUE!</v>
      </c>
      <c r="GG53" s="33" t="e">
        <f t="shared" si="70"/>
        <v>#VALUE!</v>
      </c>
      <c r="GH53" s="33" t="e">
        <f t="shared" si="70"/>
        <v>#VALUE!</v>
      </c>
      <c r="GI53" s="33" t="e">
        <f t="shared" si="70"/>
        <v>#VALUE!</v>
      </c>
      <c r="GJ53" s="33" t="e">
        <f t="shared" si="70"/>
        <v>#VALUE!</v>
      </c>
      <c r="GK53" s="33" t="e">
        <f t="shared" si="70"/>
        <v>#VALUE!</v>
      </c>
      <c r="GL53" s="33" t="e">
        <f t="shared" si="70"/>
        <v>#VALUE!</v>
      </c>
      <c r="GM53" s="33" t="e">
        <f t="shared" si="70"/>
        <v>#VALUE!</v>
      </c>
      <c r="GN53" s="33" t="e">
        <f t="shared" si="70"/>
        <v>#VALUE!</v>
      </c>
      <c r="GO53" s="33" t="e">
        <f t="shared" si="70"/>
        <v>#VALUE!</v>
      </c>
      <c r="GP53" s="33" t="e">
        <f t="shared" si="70"/>
        <v>#VALUE!</v>
      </c>
      <c r="GQ53" s="33" t="e">
        <f t="shared" si="70"/>
        <v>#VALUE!</v>
      </c>
      <c r="GR53" s="33" t="e">
        <f t="shared" ref="GR53:JC53" si="71">GR50+GR46+GR54</f>
        <v>#VALUE!</v>
      </c>
      <c r="GS53" s="33" t="e">
        <f t="shared" si="71"/>
        <v>#VALUE!</v>
      </c>
      <c r="GT53" s="33" t="e">
        <f t="shared" si="71"/>
        <v>#VALUE!</v>
      </c>
      <c r="GU53" s="33" t="e">
        <f t="shared" si="71"/>
        <v>#VALUE!</v>
      </c>
      <c r="GV53" s="33" t="e">
        <f t="shared" si="71"/>
        <v>#VALUE!</v>
      </c>
      <c r="GW53" s="33" t="e">
        <f t="shared" si="71"/>
        <v>#VALUE!</v>
      </c>
      <c r="GX53" s="33" t="e">
        <f t="shared" si="71"/>
        <v>#VALUE!</v>
      </c>
      <c r="GY53" s="33" t="e">
        <f t="shared" si="71"/>
        <v>#VALUE!</v>
      </c>
      <c r="GZ53" s="33" t="e">
        <f t="shared" si="71"/>
        <v>#VALUE!</v>
      </c>
      <c r="HA53" s="33" t="e">
        <f t="shared" si="71"/>
        <v>#VALUE!</v>
      </c>
      <c r="HB53" s="33" t="e">
        <f t="shared" si="71"/>
        <v>#VALUE!</v>
      </c>
      <c r="HC53" s="33" t="e">
        <f t="shared" si="71"/>
        <v>#VALUE!</v>
      </c>
      <c r="HD53" s="33" t="e">
        <f t="shared" si="71"/>
        <v>#VALUE!</v>
      </c>
      <c r="HE53" s="33" t="e">
        <f t="shared" si="71"/>
        <v>#VALUE!</v>
      </c>
      <c r="HF53" s="33" t="e">
        <f t="shared" si="71"/>
        <v>#VALUE!</v>
      </c>
      <c r="HG53" s="33" t="e">
        <f t="shared" si="71"/>
        <v>#VALUE!</v>
      </c>
      <c r="HH53" s="33" t="e">
        <f t="shared" si="71"/>
        <v>#VALUE!</v>
      </c>
      <c r="HI53" s="33" t="e">
        <f t="shared" si="71"/>
        <v>#VALUE!</v>
      </c>
      <c r="HJ53" s="33" t="e">
        <f t="shared" si="71"/>
        <v>#VALUE!</v>
      </c>
      <c r="HK53" s="33" t="e">
        <f t="shared" si="71"/>
        <v>#VALUE!</v>
      </c>
      <c r="HL53" s="33" t="e">
        <f t="shared" si="71"/>
        <v>#VALUE!</v>
      </c>
      <c r="HM53" s="33" t="e">
        <f t="shared" si="71"/>
        <v>#VALUE!</v>
      </c>
      <c r="HN53" s="33" t="e">
        <f t="shared" si="71"/>
        <v>#VALUE!</v>
      </c>
      <c r="HO53" s="33" t="e">
        <f t="shared" si="71"/>
        <v>#VALUE!</v>
      </c>
      <c r="HP53" s="33" t="e">
        <f t="shared" si="71"/>
        <v>#VALUE!</v>
      </c>
      <c r="HQ53" s="33" t="e">
        <f t="shared" si="71"/>
        <v>#VALUE!</v>
      </c>
      <c r="HR53" s="33" t="e">
        <f t="shared" si="71"/>
        <v>#VALUE!</v>
      </c>
      <c r="HS53" s="33" t="e">
        <f t="shared" si="71"/>
        <v>#VALUE!</v>
      </c>
      <c r="HT53" s="33" t="e">
        <f t="shared" si="71"/>
        <v>#VALUE!</v>
      </c>
      <c r="HU53" s="33" t="e">
        <f t="shared" si="71"/>
        <v>#VALUE!</v>
      </c>
      <c r="HV53" s="33" t="e">
        <f t="shared" si="71"/>
        <v>#VALUE!</v>
      </c>
      <c r="HW53" s="33" t="e">
        <f t="shared" si="71"/>
        <v>#VALUE!</v>
      </c>
      <c r="HX53" s="33" t="e">
        <f t="shared" si="71"/>
        <v>#VALUE!</v>
      </c>
      <c r="HY53" s="33" t="e">
        <f t="shared" si="71"/>
        <v>#VALUE!</v>
      </c>
      <c r="HZ53" s="33" t="e">
        <f t="shared" si="71"/>
        <v>#VALUE!</v>
      </c>
      <c r="IA53" s="33" t="e">
        <f t="shared" si="71"/>
        <v>#VALUE!</v>
      </c>
      <c r="IB53" s="33" t="e">
        <f t="shared" si="71"/>
        <v>#VALUE!</v>
      </c>
      <c r="IC53" s="33" t="e">
        <f t="shared" si="71"/>
        <v>#VALUE!</v>
      </c>
      <c r="ID53" s="33" t="e">
        <f t="shared" si="71"/>
        <v>#VALUE!</v>
      </c>
      <c r="IE53" s="33" t="e">
        <f t="shared" si="71"/>
        <v>#VALUE!</v>
      </c>
      <c r="IF53" s="33" t="e">
        <f t="shared" si="71"/>
        <v>#VALUE!</v>
      </c>
      <c r="IG53" s="33" t="e">
        <f t="shared" si="71"/>
        <v>#VALUE!</v>
      </c>
      <c r="IH53" s="33" t="e">
        <f t="shared" si="71"/>
        <v>#VALUE!</v>
      </c>
      <c r="II53" s="33" t="e">
        <f t="shared" si="71"/>
        <v>#VALUE!</v>
      </c>
      <c r="IJ53" s="33" t="e">
        <f t="shared" si="71"/>
        <v>#VALUE!</v>
      </c>
      <c r="IK53" s="33" t="e">
        <f t="shared" si="71"/>
        <v>#VALUE!</v>
      </c>
      <c r="IL53" s="33" t="e">
        <f t="shared" si="71"/>
        <v>#VALUE!</v>
      </c>
      <c r="IM53" s="33" t="e">
        <f t="shared" si="71"/>
        <v>#VALUE!</v>
      </c>
      <c r="IN53" s="33" t="e">
        <f t="shared" si="71"/>
        <v>#VALUE!</v>
      </c>
      <c r="IO53" s="33" t="e">
        <f t="shared" si="71"/>
        <v>#VALUE!</v>
      </c>
      <c r="IP53" s="33" t="e">
        <f t="shared" si="71"/>
        <v>#VALUE!</v>
      </c>
      <c r="IQ53" s="33" t="e">
        <f t="shared" si="71"/>
        <v>#VALUE!</v>
      </c>
      <c r="IR53" s="33" t="e">
        <f t="shared" si="71"/>
        <v>#VALUE!</v>
      </c>
      <c r="IS53" s="33" t="e">
        <f t="shared" si="71"/>
        <v>#VALUE!</v>
      </c>
      <c r="IT53" s="33" t="e">
        <f t="shared" si="71"/>
        <v>#VALUE!</v>
      </c>
      <c r="IU53" s="33" t="e">
        <f t="shared" si="71"/>
        <v>#VALUE!</v>
      </c>
      <c r="IV53" s="33" t="e">
        <f t="shared" si="71"/>
        <v>#VALUE!</v>
      </c>
      <c r="IW53" s="33" t="e">
        <f t="shared" si="71"/>
        <v>#VALUE!</v>
      </c>
      <c r="IX53" s="33" t="e">
        <f t="shared" si="71"/>
        <v>#VALUE!</v>
      </c>
      <c r="IY53" s="33" t="e">
        <f t="shared" si="71"/>
        <v>#VALUE!</v>
      </c>
      <c r="IZ53" s="33" t="e">
        <f t="shared" si="71"/>
        <v>#VALUE!</v>
      </c>
      <c r="JA53" s="33" t="e">
        <f t="shared" si="71"/>
        <v>#VALUE!</v>
      </c>
      <c r="JB53" s="33" t="e">
        <f t="shared" si="71"/>
        <v>#VALUE!</v>
      </c>
      <c r="JC53" s="33" t="e">
        <f t="shared" si="71"/>
        <v>#VALUE!</v>
      </c>
      <c r="JD53" s="33" t="e">
        <f t="shared" ref="JD53:LO53" si="72">JD50+JD46+JD54</f>
        <v>#VALUE!</v>
      </c>
      <c r="JE53" s="33" t="e">
        <f t="shared" si="72"/>
        <v>#VALUE!</v>
      </c>
      <c r="JF53" s="33" t="e">
        <f t="shared" si="72"/>
        <v>#VALUE!</v>
      </c>
      <c r="JG53" s="33" t="e">
        <f t="shared" si="72"/>
        <v>#VALUE!</v>
      </c>
      <c r="JH53" s="33" t="e">
        <f t="shared" si="72"/>
        <v>#VALUE!</v>
      </c>
      <c r="JI53" s="33" t="e">
        <f t="shared" si="72"/>
        <v>#VALUE!</v>
      </c>
      <c r="JJ53" s="33" t="e">
        <f t="shared" si="72"/>
        <v>#VALUE!</v>
      </c>
      <c r="JK53" s="33" t="e">
        <f t="shared" si="72"/>
        <v>#VALUE!</v>
      </c>
      <c r="JL53" s="33" t="e">
        <f t="shared" si="72"/>
        <v>#VALUE!</v>
      </c>
      <c r="JM53" s="33" t="e">
        <f t="shared" si="72"/>
        <v>#VALUE!</v>
      </c>
      <c r="JN53" s="33" t="e">
        <f t="shared" si="72"/>
        <v>#VALUE!</v>
      </c>
      <c r="JO53" s="33" t="e">
        <f t="shared" si="72"/>
        <v>#VALUE!</v>
      </c>
      <c r="JP53" s="33" t="e">
        <f t="shared" si="72"/>
        <v>#VALUE!</v>
      </c>
      <c r="JQ53" s="33" t="e">
        <f t="shared" si="72"/>
        <v>#VALUE!</v>
      </c>
      <c r="JR53" s="33" t="e">
        <f t="shared" si="72"/>
        <v>#VALUE!</v>
      </c>
      <c r="JS53" s="33" t="e">
        <f t="shared" si="72"/>
        <v>#VALUE!</v>
      </c>
      <c r="JT53" s="33" t="e">
        <f t="shared" si="72"/>
        <v>#VALUE!</v>
      </c>
      <c r="JU53" s="33" t="e">
        <f t="shared" si="72"/>
        <v>#VALUE!</v>
      </c>
      <c r="JV53" s="33" t="e">
        <f t="shared" si="72"/>
        <v>#VALUE!</v>
      </c>
      <c r="JW53" s="33" t="e">
        <f t="shared" si="72"/>
        <v>#VALUE!</v>
      </c>
      <c r="JX53" s="33" t="e">
        <f t="shared" si="72"/>
        <v>#VALUE!</v>
      </c>
      <c r="JY53" s="33" t="e">
        <f t="shared" si="72"/>
        <v>#VALUE!</v>
      </c>
      <c r="JZ53" s="33" t="e">
        <f t="shared" si="72"/>
        <v>#VALUE!</v>
      </c>
      <c r="KA53" s="33" t="e">
        <f t="shared" si="72"/>
        <v>#VALUE!</v>
      </c>
      <c r="KB53" s="33" t="e">
        <f t="shared" si="72"/>
        <v>#VALUE!</v>
      </c>
      <c r="KC53" s="33" t="e">
        <f t="shared" si="72"/>
        <v>#VALUE!</v>
      </c>
      <c r="KD53" s="33" t="e">
        <f t="shared" si="72"/>
        <v>#VALUE!</v>
      </c>
      <c r="KE53" s="33" t="e">
        <f t="shared" si="72"/>
        <v>#VALUE!</v>
      </c>
      <c r="KF53" s="33" t="e">
        <f t="shared" si="72"/>
        <v>#VALUE!</v>
      </c>
      <c r="KG53" s="33" t="e">
        <f t="shared" si="72"/>
        <v>#VALUE!</v>
      </c>
      <c r="KH53" s="33" t="e">
        <f t="shared" si="72"/>
        <v>#VALUE!</v>
      </c>
      <c r="KI53" s="33" t="e">
        <f t="shared" si="72"/>
        <v>#VALUE!</v>
      </c>
      <c r="KJ53" s="33" t="e">
        <f t="shared" si="72"/>
        <v>#VALUE!</v>
      </c>
      <c r="KK53" s="33" t="e">
        <f t="shared" si="72"/>
        <v>#VALUE!</v>
      </c>
      <c r="KL53" s="33" t="e">
        <f t="shared" si="72"/>
        <v>#VALUE!</v>
      </c>
      <c r="KM53" s="33" t="e">
        <f t="shared" si="72"/>
        <v>#VALUE!</v>
      </c>
      <c r="KN53" s="33" t="e">
        <f t="shared" si="72"/>
        <v>#VALUE!</v>
      </c>
      <c r="KO53" s="33" t="e">
        <f t="shared" si="72"/>
        <v>#VALUE!</v>
      </c>
      <c r="KP53" s="33" t="e">
        <f t="shared" si="72"/>
        <v>#VALUE!</v>
      </c>
      <c r="KQ53" s="33" t="e">
        <f t="shared" si="72"/>
        <v>#VALUE!</v>
      </c>
      <c r="KR53" s="33" t="e">
        <f t="shared" si="72"/>
        <v>#VALUE!</v>
      </c>
      <c r="KS53" s="33" t="e">
        <f t="shared" si="72"/>
        <v>#VALUE!</v>
      </c>
      <c r="KT53" s="33" t="e">
        <f t="shared" si="72"/>
        <v>#VALUE!</v>
      </c>
      <c r="KU53" s="33" t="e">
        <f t="shared" si="72"/>
        <v>#VALUE!</v>
      </c>
      <c r="KV53" s="33" t="e">
        <f t="shared" si="72"/>
        <v>#VALUE!</v>
      </c>
      <c r="KW53" s="33" t="e">
        <f t="shared" si="72"/>
        <v>#VALUE!</v>
      </c>
      <c r="KX53" s="33" t="e">
        <f t="shared" si="72"/>
        <v>#VALUE!</v>
      </c>
      <c r="KY53" s="33" t="e">
        <f t="shared" si="72"/>
        <v>#VALUE!</v>
      </c>
      <c r="KZ53" s="33" t="e">
        <f t="shared" si="72"/>
        <v>#VALUE!</v>
      </c>
      <c r="LA53" s="33" t="e">
        <f t="shared" si="72"/>
        <v>#VALUE!</v>
      </c>
      <c r="LB53" s="33" t="e">
        <f t="shared" si="72"/>
        <v>#VALUE!</v>
      </c>
      <c r="LC53" s="33" t="e">
        <f t="shared" si="72"/>
        <v>#VALUE!</v>
      </c>
      <c r="LD53" s="33" t="e">
        <f t="shared" si="72"/>
        <v>#VALUE!</v>
      </c>
      <c r="LE53" s="33" t="e">
        <f t="shared" si="72"/>
        <v>#VALUE!</v>
      </c>
      <c r="LF53" s="33" t="e">
        <f t="shared" si="72"/>
        <v>#VALUE!</v>
      </c>
      <c r="LG53" s="33" t="e">
        <f t="shared" si="72"/>
        <v>#VALUE!</v>
      </c>
      <c r="LH53" s="33" t="e">
        <f t="shared" si="72"/>
        <v>#VALUE!</v>
      </c>
      <c r="LI53" s="33" t="e">
        <f t="shared" si="72"/>
        <v>#VALUE!</v>
      </c>
      <c r="LJ53" s="33" t="e">
        <f t="shared" si="72"/>
        <v>#VALUE!</v>
      </c>
      <c r="LK53" s="33" t="e">
        <f t="shared" si="72"/>
        <v>#VALUE!</v>
      </c>
      <c r="LL53" s="33" t="e">
        <f t="shared" si="72"/>
        <v>#VALUE!</v>
      </c>
      <c r="LM53" s="33" t="e">
        <f t="shared" si="72"/>
        <v>#VALUE!</v>
      </c>
      <c r="LN53" s="33" t="e">
        <f t="shared" si="72"/>
        <v>#VALUE!</v>
      </c>
      <c r="LO53" s="33" t="e">
        <f t="shared" si="72"/>
        <v>#VALUE!</v>
      </c>
      <c r="LP53" s="33" t="e">
        <f t="shared" ref="LP53:NH53" si="73">LP50+LP46+LP54</f>
        <v>#VALUE!</v>
      </c>
      <c r="LQ53" s="33" t="e">
        <f t="shared" si="73"/>
        <v>#VALUE!</v>
      </c>
      <c r="LR53" s="33" t="e">
        <f t="shared" si="73"/>
        <v>#VALUE!</v>
      </c>
      <c r="LS53" s="33" t="e">
        <f t="shared" si="73"/>
        <v>#VALUE!</v>
      </c>
      <c r="LT53" s="33" t="e">
        <f t="shared" si="73"/>
        <v>#VALUE!</v>
      </c>
      <c r="LU53" s="33" t="e">
        <f t="shared" si="73"/>
        <v>#VALUE!</v>
      </c>
      <c r="LV53" s="33" t="e">
        <f t="shared" si="73"/>
        <v>#VALUE!</v>
      </c>
      <c r="LW53" s="33" t="e">
        <f t="shared" si="73"/>
        <v>#VALUE!</v>
      </c>
      <c r="LX53" s="33" t="e">
        <f t="shared" si="73"/>
        <v>#VALUE!</v>
      </c>
      <c r="LY53" s="33" t="e">
        <f t="shared" si="73"/>
        <v>#VALUE!</v>
      </c>
      <c r="LZ53" s="33" t="e">
        <f t="shared" si="73"/>
        <v>#VALUE!</v>
      </c>
      <c r="MA53" s="33" t="e">
        <f t="shared" si="73"/>
        <v>#VALUE!</v>
      </c>
      <c r="MB53" s="33" t="e">
        <f t="shared" si="73"/>
        <v>#VALUE!</v>
      </c>
      <c r="MC53" s="33" t="e">
        <f t="shared" si="73"/>
        <v>#VALUE!</v>
      </c>
      <c r="MD53" s="33" t="e">
        <f t="shared" si="73"/>
        <v>#VALUE!</v>
      </c>
      <c r="ME53" s="33" t="e">
        <f t="shared" si="73"/>
        <v>#VALUE!</v>
      </c>
      <c r="MF53" s="33" t="e">
        <f t="shared" si="73"/>
        <v>#VALUE!</v>
      </c>
      <c r="MG53" s="33" t="e">
        <f t="shared" si="73"/>
        <v>#VALUE!</v>
      </c>
      <c r="MH53" s="33" t="e">
        <f t="shared" si="73"/>
        <v>#VALUE!</v>
      </c>
      <c r="MI53" s="33" t="e">
        <f t="shared" si="73"/>
        <v>#VALUE!</v>
      </c>
      <c r="MJ53" s="33" t="e">
        <f t="shared" si="73"/>
        <v>#VALUE!</v>
      </c>
      <c r="MK53" s="33" t="e">
        <f t="shared" si="73"/>
        <v>#VALUE!</v>
      </c>
      <c r="ML53" s="33" t="e">
        <f t="shared" si="73"/>
        <v>#VALUE!</v>
      </c>
      <c r="MM53" s="33" t="e">
        <f t="shared" si="73"/>
        <v>#VALUE!</v>
      </c>
      <c r="MN53" s="33" t="e">
        <f t="shared" si="73"/>
        <v>#VALUE!</v>
      </c>
      <c r="MO53" s="33" t="e">
        <f t="shared" si="73"/>
        <v>#VALUE!</v>
      </c>
      <c r="MP53" s="33" t="e">
        <f t="shared" si="73"/>
        <v>#VALUE!</v>
      </c>
      <c r="MQ53" s="33" t="e">
        <f t="shared" si="73"/>
        <v>#VALUE!</v>
      </c>
      <c r="MR53" s="33" t="e">
        <f t="shared" si="73"/>
        <v>#VALUE!</v>
      </c>
      <c r="MS53" s="33" t="e">
        <f t="shared" si="73"/>
        <v>#VALUE!</v>
      </c>
      <c r="MT53" s="33" t="e">
        <f t="shared" si="73"/>
        <v>#VALUE!</v>
      </c>
      <c r="MU53" s="33" t="e">
        <f t="shared" si="73"/>
        <v>#VALUE!</v>
      </c>
      <c r="MV53" s="33" t="e">
        <f t="shared" si="73"/>
        <v>#VALUE!</v>
      </c>
      <c r="MW53" s="33" t="e">
        <f t="shared" si="73"/>
        <v>#VALUE!</v>
      </c>
      <c r="MX53" s="33" t="e">
        <f t="shared" si="73"/>
        <v>#VALUE!</v>
      </c>
      <c r="MY53" s="33" t="e">
        <f t="shared" si="73"/>
        <v>#VALUE!</v>
      </c>
      <c r="MZ53" s="33" t="e">
        <f t="shared" si="73"/>
        <v>#VALUE!</v>
      </c>
      <c r="NA53" s="33" t="e">
        <f t="shared" si="73"/>
        <v>#VALUE!</v>
      </c>
      <c r="NB53" s="33" t="e">
        <f t="shared" si="73"/>
        <v>#VALUE!</v>
      </c>
      <c r="NC53" s="33" t="e">
        <f t="shared" si="73"/>
        <v>#VALUE!</v>
      </c>
      <c r="ND53" s="33" t="e">
        <f t="shared" si="73"/>
        <v>#VALUE!</v>
      </c>
      <c r="NE53" s="33" t="e">
        <f t="shared" si="73"/>
        <v>#VALUE!</v>
      </c>
      <c r="NF53" s="33" t="e">
        <f t="shared" si="73"/>
        <v>#VALUE!</v>
      </c>
      <c r="NG53" s="33" t="e">
        <f t="shared" si="73"/>
        <v>#VALUE!</v>
      </c>
      <c r="NH53" s="33" t="e">
        <f t="shared" si="73"/>
        <v>#VALUE!</v>
      </c>
    </row>
    <row r="54" spans="1:372" s="34" customFormat="1" ht="15" customHeight="1" outlineLevel="1" x14ac:dyDescent="0.2">
      <c r="A54" s="1047" t="s">
        <v>35</v>
      </c>
      <c r="B54" s="43" t="s">
        <v>36</v>
      </c>
      <c r="C54" s="1050" t="s">
        <v>34</v>
      </c>
      <c r="D54" s="48" t="s">
        <v>32</v>
      </c>
      <c r="E54" s="57" t="s">
        <v>235</v>
      </c>
      <c r="F54" s="58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3"/>
      <c r="CX54" s="33"/>
      <c r="CY54" s="33"/>
      <c r="CZ54" s="33"/>
      <c r="DA54" s="33"/>
      <c r="DB54" s="33"/>
      <c r="DC54" s="33"/>
      <c r="DD54" s="33"/>
      <c r="DE54" s="33"/>
      <c r="DF54" s="33"/>
      <c r="DG54" s="33"/>
      <c r="DH54" s="33"/>
      <c r="DI54" s="33"/>
      <c r="DJ54" s="33"/>
      <c r="DK54" s="33"/>
      <c r="DL54" s="33"/>
      <c r="DM54" s="33"/>
      <c r="DN54" s="33"/>
      <c r="DO54" s="33"/>
      <c r="DP54" s="33"/>
      <c r="DQ54" s="33"/>
      <c r="DR54" s="33"/>
      <c r="DS54" s="33"/>
      <c r="DT54" s="33"/>
      <c r="DU54" s="33"/>
      <c r="DV54" s="33"/>
      <c r="DW54" s="33"/>
      <c r="DX54" s="33"/>
      <c r="DY54" s="33"/>
      <c r="DZ54" s="33"/>
      <c r="EA54" s="33"/>
      <c r="EB54" s="33"/>
      <c r="EC54" s="33"/>
      <c r="ED54" s="33"/>
      <c r="EE54" s="33"/>
      <c r="EF54" s="33"/>
      <c r="EG54" s="33"/>
      <c r="EH54" s="33"/>
      <c r="EI54" s="33"/>
      <c r="EJ54" s="33"/>
      <c r="EK54" s="33"/>
      <c r="EL54" s="33"/>
      <c r="EM54" s="33"/>
      <c r="EN54" s="33"/>
      <c r="EO54" s="33"/>
      <c r="EP54" s="33"/>
      <c r="EQ54" s="33"/>
      <c r="ER54" s="33"/>
      <c r="ES54" s="33"/>
      <c r="ET54" s="33"/>
      <c r="EU54" s="33"/>
      <c r="EV54" s="33"/>
      <c r="EW54" s="33"/>
      <c r="EX54" s="33"/>
      <c r="EY54" s="33"/>
      <c r="EZ54" s="33"/>
      <c r="FA54" s="33"/>
      <c r="FB54" s="33"/>
      <c r="FC54" s="33"/>
      <c r="FD54" s="33"/>
      <c r="FE54" s="33"/>
      <c r="FF54" s="33"/>
      <c r="FG54" s="33"/>
      <c r="FH54" s="33"/>
      <c r="FI54" s="33"/>
      <c r="FJ54" s="33"/>
      <c r="FK54" s="33"/>
      <c r="FL54" s="33"/>
      <c r="FM54" s="33"/>
      <c r="FN54" s="33"/>
      <c r="FO54" s="33"/>
      <c r="FP54" s="33"/>
      <c r="FQ54" s="33"/>
      <c r="FR54" s="33"/>
      <c r="FS54" s="33"/>
      <c r="FT54" s="33"/>
      <c r="FU54" s="33"/>
      <c r="FV54" s="33"/>
      <c r="FW54" s="33"/>
      <c r="FX54" s="33"/>
      <c r="FY54" s="33"/>
      <c r="FZ54" s="33"/>
      <c r="GA54" s="33"/>
      <c r="GB54" s="33"/>
      <c r="GC54" s="33"/>
      <c r="GD54" s="33"/>
      <c r="GE54" s="33"/>
      <c r="GF54" s="33"/>
      <c r="GG54" s="33"/>
      <c r="GH54" s="33"/>
      <c r="GI54" s="33"/>
      <c r="GJ54" s="33"/>
      <c r="GK54" s="33"/>
      <c r="GL54" s="33"/>
      <c r="GM54" s="33"/>
      <c r="GN54" s="33"/>
      <c r="GO54" s="33"/>
      <c r="GP54" s="33"/>
      <c r="GQ54" s="33"/>
      <c r="GR54" s="33"/>
      <c r="GS54" s="33"/>
      <c r="GT54" s="33"/>
      <c r="GU54" s="33"/>
      <c r="GV54" s="33"/>
      <c r="GW54" s="33"/>
      <c r="GX54" s="33"/>
      <c r="GY54" s="33"/>
      <c r="GZ54" s="33"/>
      <c r="HA54" s="33"/>
      <c r="HB54" s="33"/>
      <c r="HC54" s="33"/>
      <c r="HD54" s="33"/>
      <c r="HE54" s="33"/>
      <c r="HF54" s="33"/>
      <c r="HG54" s="33"/>
      <c r="HH54" s="33"/>
      <c r="HI54" s="33"/>
      <c r="HJ54" s="33"/>
      <c r="HK54" s="33"/>
      <c r="HL54" s="33"/>
      <c r="HM54" s="33"/>
      <c r="HN54" s="33"/>
      <c r="HO54" s="33"/>
      <c r="HP54" s="33"/>
      <c r="HQ54" s="33"/>
      <c r="HR54" s="33"/>
      <c r="HS54" s="33"/>
      <c r="HT54" s="33"/>
      <c r="HU54" s="33"/>
      <c r="HV54" s="33"/>
      <c r="HW54" s="33"/>
      <c r="HX54" s="33"/>
      <c r="HY54" s="33"/>
      <c r="HZ54" s="33"/>
      <c r="IA54" s="33"/>
      <c r="IB54" s="33"/>
      <c r="IC54" s="33"/>
      <c r="ID54" s="33"/>
      <c r="IE54" s="33"/>
      <c r="IF54" s="33"/>
      <c r="IG54" s="33"/>
      <c r="IH54" s="33"/>
      <c r="II54" s="33"/>
      <c r="IJ54" s="33"/>
      <c r="IK54" s="33"/>
      <c r="IL54" s="33"/>
      <c r="IM54" s="33"/>
      <c r="IN54" s="33"/>
      <c r="IO54" s="33"/>
      <c r="IP54" s="33"/>
      <c r="IQ54" s="33"/>
      <c r="IR54" s="33"/>
      <c r="IS54" s="33"/>
      <c r="IT54" s="33"/>
      <c r="IU54" s="33"/>
      <c r="IV54" s="33"/>
      <c r="IW54" s="33"/>
      <c r="IX54" s="33"/>
      <c r="IY54" s="33"/>
      <c r="IZ54" s="33"/>
      <c r="JA54" s="33"/>
      <c r="JB54" s="33"/>
      <c r="JC54" s="33"/>
      <c r="JD54" s="33"/>
      <c r="JE54" s="33"/>
      <c r="JF54" s="33"/>
      <c r="JG54" s="33"/>
      <c r="JH54" s="33"/>
      <c r="JI54" s="33"/>
      <c r="JJ54" s="33"/>
      <c r="JK54" s="33"/>
      <c r="JL54" s="33"/>
      <c r="JM54" s="33"/>
      <c r="JN54" s="33"/>
      <c r="JO54" s="33"/>
      <c r="JP54" s="33"/>
      <c r="JQ54" s="33"/>
      <c r="JR54" s="33"/>
      <c r="JS54" s="33"/>
      <c r="JT54" s="33"/>
      <c r="JU54" s="33"/>
      <c r="JV54" s="33"/>
      <c r="JW54" s="33"/>
      <c r="JX54" s="33"/>
      <c r="JY54" s="33"/>
      <c r="JZ54" s="33"/>
      <c r="KA54" s="33"/>
      <c r="KB54" s="33"/>
      <c r="KC54" s="33"/>
      <c r="KD54" s="33"/>
      <c r="KE54" s="33"/>
      <c r="KF54" s="33"/>
      <c r="KG54" s="33"/>
      <c r="KH54" s="33"/>
      <c r="KI54" s="33"/>
      <c r="KJ54" s="33"/>
      <c r="KK54" s="33"/>
      <c r="KL54" s="33"/>
      <c r="KM54" s="33"/>
      <c r="KN54" s="33"/>
      <c r="KO54" s="33"/>
      <c r="KP54" s="33"/>
      <c r="KQ54" s="33"/>
      <c r="KR54" s="33"/>
      <c r="KS54" s="33"/>
      <c r="KT54" s="33"/>
      <c r="KU54" s="33"/>
      <c r="KV54" s="33"/>
      <c r="KW54" s="33"/>
      <c r="KX54" s="33"/>
      <c r="KY54" s="33"/>
      <c r="KZ54" s="33"/>
      <c r="LA54" s="33"/>
      <c r="LB54" s="33"/>
      <c r="LC54" s="33"/>
      <c r="LD54" s="33"/>
      <c r="LE54" s="33"/>
      <c r="LF54" s="33"/>
      <c r="LG54" s="33"/>
      <c r="LH54" s="33"/>
      <c r="LI54" s="33"/>
      <c r="LJ54" s="33"/>
      <c r="LK54" s="33"/>
      <c r="LL54" s="33"/>
      <c r="LM54" s="33"/>
      <c r="LN54" s="33"/>
      <c r="LO54" s="33"/>
      <c r="LP54" s="33"/>
      <c r="LQ54" s="33"/>
      <c r="LR54" s="33"/>
      <c r="LS54" s="33"/>
      <c r="LT54" s="33"/>
      <c r="LU54" s="33"/>
      <c r="LV54" s="33"/>
      <c r="LW54" s="33"/>
      <c r="LX54" s="33"/>
      <c r="LY54" s="33"/>
      <c r="LZ54" s="33"/>
      <c r="MA54" s="33"/>
      <c r="MB54" s="33"/>
      <c r="MC54" s="33"/>
      <c r="MD54" s="33"/>
      <c r="ME54" s="33"/>
      <c r="MF54" s="33"/>
      <c r="MG54" s="33"/>
      <c r="MH54" s="33"/>
      <c r="MI54" s="33"/>
      <c r="MJ54" s="33"/>
      <c r="MK54" s="33"/>
      <c r="ML54" s="33"/>
      <c r="MM54" s="33"/>
      <c r="MN54" s="33"/>
      <c r="MO54" s="33"/>
      <c r="MP54" s="33"/>
      <c r="MQ54" s="33"/>
      <c r="MR54" s="33"/>
      <c r="MS54" s="33"/>
      <c r="MT54" s="33"/>
      <c r="MU54" s="33"/>
      <c r="MV54" s="33"/>
      <c r="MW54" s="33"/>
      <c r="MX54" s="33"/>
      <c r="MY54" s="33"/>
      <c r="MZ54" s="33"/>
      <c r="NA54" s="33"/>
      <c r="NB54" s="33"/>
      <c r="NC54" s="33"/>
      <c r="ND54" s="33"/>
      <c r="NE54" s="33"/>
      <c r="NF54" s="33"/>
      <c r="NG54" s="33"/>
      <c r="NH54" s="33"/>
    </row>
    <row r="55" spans="1:372" s="34" customFormat="1" ht="14.4" outlineLevel="1" x14ac:dyDescent="0.2">
      <c r="A55" s="1048"/>
      <c r="B55" s="18"/>
      <c r="C55" s="1051"/>
      <c r="D55" s="49">
        <v>1597</v>
      </c>
      <c r="E55" s="27" t="s">
        <v>30</v>
      </c>
      <c r="F55" s="25"/>
      <c r="G55" s="33">
        <v>5.721642112006859</v>
      </c>
      <c r="H55" s="33" t="e">
        <f>H53/(IFERROR(VLOOKUP($B45,#REF!,4,FALSE),"")/30)</f>
        <v>#VALUE!</v>
      </c>
      <c r="I55" s="33" t="e">
        <f>I53/(IFERROR(VLOOKUP($B45,#REF!,4,FALSE),"")/30)</f>
        <v>#VALUE!</v>
      </c>
      <c r="J55" s="33" t="e">
        <f>J53/(IFERROR(VLOOKUP($B45,#REF!,4,FALSE),"")/30)</f>
        <v>#VALUE!</v>
      </c>
      <c r="K55" s="33" t="e">
        <f>K53/(IFERROR(VLOOKUP($B45,#REF!,4,FALSE),"")/30)</f>
        <v>#VALUE!</v>
      </c>
      <c r="L55" s="33" t="e">
        <f>L53/(IFERROR(VLOOKUP($B45,#REF!,4,FALSE),"")/30)</f>
        <v>#VALUE!</v>
      </c>
      <c r="M55" s="33" t="e">
        <f>M53/(IFERROR(VLOOKUP($B45,#REF!,4,FALSE),"")/30)</f>
        <v>#VALUE!</v>
      </c>
      <c r="N55" s="33" t="e">
        <f>N53/(IFERROR(VLOOKUP($B45,#REF!,4,FALSE),"")/30)</f>
        <v>#VALUE!</v>
      </c>
      <c r="O55" s="33" t="e">
        <f>O53/(IFERROR(VLOOKUP($B45,#REF!,4,FALSE),"")/30)</f>
        <v>#VALUE!</v>
      </c>
      <c r="P55" s="33" t="e">
        <f>P53/(IFERROR(VLOOKUP($B45,#REF!,4,FALSE),"")/30)</f>
        <v>#VALUE!</v>
      </c>
      <c r="Q55" s="33" t="e">
        <f>Q53/(IFERROR(VLOOKUP($B45,#REF!,4,FALSE),"")/30)</f>
        <v>#VALUE!</v>
      </c>
      <c r="R55" s="33" t="e">
        <f>R53/(IFERROR(VLOOKUP($B45,#REF!,4,FALSE),"")/30)</f>
        <v>#VALUE!</v>
      </c>
      <c r="S55" s="33" t="e">
        <f>S53/(IFERROR(VLOOKUP($B45,#REF!,4,FALSE),"")/30)</f>
        <v>#VALUE!</v>
      </c>
      <c r="T55" s="33" t="e">
        <f>T53/(IFERROR(VLOOKUP($B45,#REF!,4,FALSE),"")/30)</f>
        <v>#VALUE!</v>
      </c>
      <c r="U55" s="33" t="e">
        <f>U53/(IFERROR(VLOOKUP($B45,#REF!,4,FALSE),"")/30)</f>
        <v>#VALUE!</v>
      </c>
      <c r="V55" s="33" t="e">
        <f>V53/(IFERROR(VLOOKUP($B45,#REF!,4,FALSE),"")/30)</f>
        <v>#VALUE!</v>
      </c>
      <c r="W55" s="33" t="e">
        <f>W53/(IFERROR(VLOOKUP($B45,#REF!,4,FALSE),"")/30)</f>
        <v>#VALUE!</v>
      </c>
      <c r="X55" s="33" t="e">
        <f>X53/(IFERROR(VLOOKUP($B45,#REF!,4,FALSE),"")/30)</f>
        <v>#VALUE!</v>
      </c>
      <c r="Y55" s="33" t="e">
        <f>Y53/(IFERROR(VLOOKUP($B45,#REF!,4,FALSE),"")/30)</f>
        <v>#VALUE!</v>
      </c>
      <c r="Z55" s="33" t="e">
        <f>Z53/(IFERROR(VLOOKUP($B45,#REF!,4,FALSE),"")/30)</f>
        <v>#VALUE!</v>
      </c>
      <c r="AA55" s="33" t="e">
        <f>AA53/(IFERROR(VLOOKUP($B45,#REF!,4,FALSE),"")/30)</f>
        <v>#VALUE!</v>
      </c>
      <c r="AB55" s="33" t="e">
        <f>AB53/(IFERROR(VLOOKUP($B45,#REF!,4,FALSE),"")/30)</f>
        <v>#VALUE!</v>
      </c>
      <c r="AC55" s="33" t="e">
        <f>AC53/(IFERROR(VLOOKUP($B45,#REF!,4,FALSE),"")/30)</f>
        <v>#VALUE!</v>
      </c>
      <c r="AD55" s="33" t="e">
        <f>AD53/(IFERROR(VLOOKUP($B45,#REF!,4,FALSE),"")/30)</f>
        <v>#VALUE!</v>
      </c>
      <c r="AE55" s="33" t="e">
        <f>AE53/(IFERROR(VLOOKUP($B45,#REF!,4,FALSE),"")/30)</f>
        <v>#VALUE!</v>
      </c>
      <c r="AF55" s="33" t="e">
        <f>AF53/(IFERROR(VLOOKUP($B45,#REF!,4,FALSE),"")/30)</f>
        <v>#VALUE!</v>
      </c>
      <c r="AG55" s="33" t="e">
        <f>AG53/(IFERROR(VLOOKUP($B45,#REF!,4,FALSE),"")/30)</f>
        <v>#VALUE!</v>
      </c>
      <c r="AH55" s="33" t="e">
        <f>AH53/(IFERROR(VLOOKUP($B45,#REF!,4,FALSE),"")/30)</f>
        <v>#VALUE!</v>
      </c>
      <c r="AI55" s="33" t="e">
        <f>AI53/(IFERROR(VLOOKUP($B45,#REF!,4,FALSE),"")/30)</f>
        <v>#VALUE!</v>
      </c>
      <c r="AJ55" s="33" t="e">
        <f>AJ53/(IFERROR(VLOOKUP($B45,#REF!,4,FALSE),"")/30)</f>
        <v>#VALUE!</v>
      </c>
      <c r="AK55" s="33" t="e">
        <f>AK53/(IFERROR(VLOOKUP($B45,#REF!,4,FALSE),"")/30)</f>
        <v>#VALUE!</v>
      </c>
      <c r="AL55" s="33" t="e">
        <f>AL53/(IFERROR(VLOOKUP($B45,#REF!,4,FALSE),"")/30)</f>
        <v>#VALUE!</v>
      </c>
      <c r="AM55" s="33" t="e">
        <f>AM53/(IFERROR(VLOOKUP($B45,#REF!,5,FALSE),"")/30)</f>
        <v>#VALUE!</v>
      </c>
      <c r="AN55" s="33" t="e">
        <f>AN53/(IFERROR(VLOOKUP($B45,#REF!,5,FALSE),"")/30)</f>
        <v>#VALUE!</v>
      </c>
      <c r="AO55" s="33" t="e">
        <f>AO53/(IFERROR(VLOOKUP($B45,#REF!,5,FALSE),"")/30)</f>
        <v>#VALUE!</v>
      </c>
      <c r="AP55" s="33" t="e">
        <f>AP53/(IFERROR(VLOOKUP($B45,#REF!,5,FALSE),"")/30)</f>
        <v>#VALUE!</v>
      </c>
      <c r="AQ55" s="33" t="e">
        <f>AQ53/(IFERROR(VLOOKUP($B45,#REF!,5,FALSE),"")/30)</f>
        <v>#VALUE!</v>
      </c>
      <c r="AR55" s="33" t="e">
        <f>AR53/(IFERROR(VLOOKUP($B45,#REF!,5,FALSE),"")/30)</f>
        <v>#VALUE!</v>
      </c>
      <c r="AS55" s="33" t="e">
        <f>AS53/(IFERROR(VLOOKUP($B45,#REF!,5,FALSE),"")/30)</f>
        <v>#VALUE!</v>
      </c>
      <c r="AT55" s="33" t="e">
        <f>AT53/(IFERROR(VLOOKUP($B45,#REF!,5,FALSE),"")/30)</f>
        <v>#VALUE!</v>
      </c>
      <c r="AU55" s="33" t="e">
        <f>AU53/(IFERROR(VLOOKUP($B45,#REF!,5,FALSE),"")/30)</f>
        <v>#VALUE!</v>
      </c>
      <c r="AV55" s="33" t="e">
        <f>AV53/(IFERROR(VLOOKUP($B45,#REF!,5,FALSE),"")/30)</f>
        <v>#VALUE!</v>
      </c>
      <c r="AW55" s="33" t="e">
        <f>AW53/(IFERROR(VLOOKUP($B45,#REF!,5,FALSE),"")/30)</f>
        <v>#VALUE!</v>
      </c>
      <c r="AX55" s="33" t="e">
        <f>AX53/(IFERROR(VLOOKUP($B45,#REF!,5,FALSE),"")/30)</f>
        <v>#VALUE!</v>
      </c>
      <c r="AY55" s="33" t="e">
        <f>AY53/(IFERROR(VLOOKUP($B45,#REF!,5,FALSE),"")/30)</f>
        <v>#VALUE!</v>
      </c>
      <c r="AZ55" s="33" t="e">
        <f>AZ53/(IFERROR(VLOOKUP($B45,#REF!,5,FALSE),"")/30)</f>
        <v>#VALUE!</v>
      </c>
      <c r="BA55" s="33" t="e">
        <f>BA53/(IFERROR(VLOOKUP($B45,#REF!,5,FALSE),"")/30)</f>
        <v>#VALUE!</v>
      </c>
      <c r="BB55" s="33" t="e">
        <f>BB53/(IFERROR(VLOOKUP($B45,#REF!,5,FALSE),"")/30)</f>
        <v>#VALUE!</v>
      </c>
      <c r="BC55" s="33" t="e">
        <f>BC53/(IFERROR(VLOOKUP($B45,#REF!,5,FALSE),"")/30)</f>
        <v>#VALUE!</v>
      </c>
      <c r="BD55" s="33" t="e">
        <f>BD53/(IFERROR(VLOOKUP($B45,#REF!,5,FALSE),"")/30)</f>
        <v>#VALUE!</v>
      </c>
      <c r="BE55" s="33" t="e">
        <f>BE53/(IFERROR(VLOOKUP($B45,#REF!,5,FALSE),"")/30)</f>
        <v>#VALUE!</v>
      </c>
      <c r="BF55" s="33" t="e">
        <f>BF53/(IFERROR(VLOOKUP($B45,#REF!,5,FALSE),"")/30)</f>
        <v>#VALUE!</v>
      </c>
      <c r="BG55" s="33" t="e">
        <f>BG53/(IFERROR(VLOOKUP($B45,#REF!,5,FALSE),"")/30)</f>
        <v>#VALUE!</v>
      </c>
      <c r="BH55" s="33" t="e">
        <f>BH53/(IFERROR(VLOOKUP($B45,#REF!,5,FALSE),"")/30)</f>
        <v>#VALUE!</v>
      </c>
      <c r="BI55" s="33" t="e">
        <f>BI53/(IFERROR(VLOOKUP($B45,#REF!,5,FALSE),"")/30)</f>
        <v>#VALUE!</v>
      </c>
      <c r="BJ55" s="33" t="e">
        <f>BJ53/(IFERROR(VLOOKUP($B45,#REF!,5,FALSE),"")/30)</f>
        <v>#VALUE!</v>
      </c>
      <c r="BK55" s="33" t="e">
        <f>BK53/(IFERROR(VLOOKUP($B45,#REF!,5,FALSE),"")/30)</f>
        <v>#VALUE!</v>
      </c>
      <c r="BL55" s="33" t="e">
        <f>BL53/(IFERROR(VLOOKUP($B45,#REF!,5,FALSE),"")/30)</f>
        <v>#VALUE!</v>
      </c>
      <c r="BM55" s="33" t="e">
        <f>BM53/(IFERROR(VLOOKUP($B45,#REF!,5,FALSE),"")/30)</f>
        <v>#VALUE!</v>
      </c>
      <c r="BN55" s="33" t="e">
        <f>BN53/(IFERROR(VLOOKUP($B45,#REF!,5,FALSE),"")/30)</f>
        <v>#VALUE!</v>
      </c>
      <c r="BO55" s="33" t="e">
        <f>BO53/(IFERROR(VLOOKUP($B45,#REF!,6,FALSE),"")/30)</f>
        <v>#VALUE!</v>
      </c>
      <c r="BP55" s="33" t="e">
        <f>BP53/(IFERROR(VLOOKUP($B45,#REF!,6,FALSE),"")/30)</f>
        <v>#VALUE!</v>
      </c>
      <c r="BQ55" s="33" t="e">
        <f>BQ53/(IFERROR(VLOOKUP($B45,#REF!,6,FALSE),"")/30)</f>
        <v>#VALUE!</v>
      </c>
      <c r="BR55" s="33" t="e">
        <f>BR53/(IFERROR(VLOOKUP($B45,#REF!,6,FALSE),"")/30)</f>
        <v>#VALUE!</v>
      </c>
      <c r="BS55" s="33" t="e">
        <f>BS53/(IFERROR(VLOOKUP($B45,#REF!,6,FALSE),"")/30)</f>
        <v>#VALUE!</v>
      </c>
      <c r="BT55" s="33" t="e">
        <f>BT53/(IFERROR(VLOOKUP($B45,#REF!,6,FALSE),"")/30)</f>
        <v>#VALUE!</v>
      </c>
      <c r="BU55" s="33" t="e">
        <f>BU53/(IFERROR(VLOOKUP($B45,#REF!,6,FALSE),"")/30)</f>
        <v>#VALUE!</v>
      </c>
      <c r="BV55" s="33" t="e">
        <f>BV53/(IFERROR(VLOOKUP($B45,#REF!,6,FALSE),"")/30)</f>
        <v>#VALUE!</v>
      </c>
      <c r="BW55" s="33" t="e">
        <f>BW53/(IFERROR(VLOOKUP($B45,#REF!,6,FALSE),"")/30)</f>
        <v>#VALUE!</v>
      </c>
      <c r="BX55" s="33" t="e">
        <f>BX53/(IFERROR(VLOOKUP($B45,#REF!,6,FALSE),"")/30)</f>
        <v>#VALUE!</v>
      </c>
      <c r="BY55" s="33" t="e">
        <f>BY53/(IFERROR(VLOOKUP($B45,#REF!,6,FALSE),"")/30)</f>
        <v>#VALUE!</v>
      </c>
      <c r="BZ55" s="33" t="e">
        <f>BZ53/(IFERROR(VLOOKUP($B45,#REF!,6,FALSE),"")/30)</f>
        <v>#VALUE!</v>
      </c>
      <c r="CA55" s="33" t="e">
        <f>CA53/(IFERROR(VLOOKUP($B45,#REF!,6,FALSE),"")/30)</f>
        <v>#VALUE!</v>
      </c>
      <c r="CB55" s="33" t="e">
        <f>CB53/(IFERROR(VLOOKUP($B45,#REF!,6,FALSE),"")/30)</f>
        <v>#VALUE!</v>
      </c>
      <c r="CC55" s="33" t="e">
        <f>CC53/(IFERROR(VLOOKUP($B45,#REF!,6,FALSE),"")/30)</f>
        <v>#VALUE!</v>
      </c>
      <c r="CD55" s="33" t="e">
        <f>CD53/(IFERROR(VLOOKUP($B45,#REF!,6,FALSE),"")/30)</f>
        <v>#VALUE!</v>
      </c>
      <c r="CE55" s="33" t="e">
        <f>CE53/(IFERROR(VLOOKUP($B45,#REF!,6,FALSE),"")/30)</f>
        <v>#VALUE!</v>
      </c>
      <c r="CF55" s="33" t="e">
        <f>CF53/(IFERROR(VLOOKUP($B45,#REF!,6,FALSE),"")/30)</f>
        <v>#VALUE!</v>
      </c>
      <c r="CG55" s="33" t="e">
        <f>CG53/(IFERROR(VLOOKUP($B45,#REF!,6,FALSE),"")/30)</f>
        <v>#VALUE!</v>
      </c>
      <c r="CH55" s="33" t="e">
        <f>CH53/(IFERROR(VLOOKUP($B45,#REF!,6,FALSE),"")/30)</f>
        <v>#VALUE!</v>
      </c>
      <c r="CI55" s="33" t="e">
        <f>CI53/(IFERROR(VLOOKUP($B45,#REF!,6,FALSE),"")/30)</f>
        <v>#VALUE!</v>
      </c>
      <c r="CJ55" s="33" t="e">
        <f>CJ53/(IFERROR(VLOOKUP($B45,#REF!,6,FALSE),"")/30)</f>
        <v>#VALUE!</v>
      </c>
      <c r="CK55" s="33" t="e">
        <f>CK53/(IFERROR(VLOOKUP($B45,#REF!,6,FALSE),"")/30)</f>
        <v>#VALUE!</v>
      </c>
      <c r="CL55" s="33" t="e">
        <f>CL53/(IFERROR(VLOOKUP($B45,#REF!,6,FALSE),"")/30)</f>
        <v>#VALUE!</v>
      </c>
      <c r="CM55" s="33" t="e">
        <f>CM53/(IFERROR(VLOOKUP($B45,#REF!,6,FALSE),"")/30)</f>
        <v>#VALUE!</v>
      </c>
      <c r="CN55" s="33" t="e">
        <f>CN53/(IFERROR(VLOOKUP($B45,#REF!,6,FALSE),"")/30)</f>
        <v>#VALUE!</v>
      </c>
      <c r="CO55" s="33" t="e">
        <f>CO53/(IFERROR(VLOOKUP($B45,#REF!,6,FALSE),"")/30)</f>
        <v>#VALUE!</v>
      </c>
      <c r="CP55" s="33" t="e">
        <f>CP53/(IFERROR(VLOOKUP($B45,#REF!,6,FALSE),"")/30)</f>
        <v>#VALUE!</v>
      </c>
      <c r="CQ55" s="33" t="e">
        <f>CQ53/(IFERROR(VLOOKUP($B45,#REF!,6,FALSE),"")/30)</f>
        <v>#VALUE!</v>
      </c>
      <c r="CR55" s="33" t="e">
        <f>CR53/(IFERROR(VLOOKUP($B45,#REF!,6,FALSE),"")/30)</f>
        <v>#VALUE!</v>
      </c>
      <c r="CS55" s="33" t="e">
        <f>CS53/(IFERROR(VLOOKUP($B45,#REF!,6,FALSE),"")/30)</f>
        <v>#VALUE!</v>
      </c>
      <c r="CT55" s="33" t="e">
        <f>CT53/(IFERROR(VLOOKUP($B45,#REF!,7,FALSE),"")/30)</f>
        <v>#VALUE!</v>
      </c>
      <c r="CU55" s="33" t="e">
        <f>CU53/(IFERROR(VLOOKUP($B45,#REF!,7,FALSE),"")/30)</f>
        <v>#VALUE!</v>
      </c>
      <c r="CV55" s="33" t="e">
        <f>CV53/(IFERROR(VLOOKUP($B45,#REF!,7,FALSE),"")/30)</f>
        <v>#VALUE!</v>
      </c>
      <c r="CW55" s="33" t="e">
        <f>CW53/(IFERROR(VLOOKUP($B45,#REF!,7,FALSE),"")/30)</f>
        <v>#VALUE!</v>
      </c>
      <c r="CX55" s="33" t="e">
        <f>CX53/(IFERROR(VLOOKUP($B45,#REF!,7,FALSE),"")/30)</f>
        <v>#VALUE!</v>
      </c>
      <c r="CY55" s="33" t="e">
        <f>CY53/(IFERROR(VLOOKUP($B45,#REF!,7,FALSE),"")/30)</f>
        <v>#VALUE!</v>
      </c>
      <c r="CZ55" s="33" t="e">
        <f>CZ53/(IFERROR(VLOOKUP($B45,#REF!,7,FALSE),"")/30)</f>
        <v>#VALUE!</v>
      </c>
      <c r="DA55" s="33" t="e">
        <f>DA53/(IFERROR(VLOOKUP($B45,#REF!,7,FALSE),"")/30)</f>
        <v>#VALUE!</v>
      </c>
      <c r="DB55" s="33" t="e">
        <f>DB53/(IFERROR(VLOOKUP($B45,#REF!,7,FALSE),"")/30)</f>
        <v>#VALUE!</v>
      </c>
      <c r="DC55" s="33" t="e">
        <f>DC53/(IFERROR(VLOOKUP($B45,#REF!,7,FALSE),"")/30)</f>
        <v>#VALUE!</v>
      </c>
      <c r="DD55" s="33" t="e">
        <f>DD53/(IFERROR(VLOOKUP($B45,#REF!,7,FALSE),"")/30)</f>
        <v>#VALUE!</v>
      </c>
      <c r="DE55" s="33" t="e">
        <f>DE53/(IFERROR(VLOOKUP($B45,#REF!,7,FALSE),"")/30)</f>
        <v>#VALUE!</v>
      </c>
      <c r="DF55" s="33" t="e">
        <f>DF53/(IFERROR(VLOOKUP($B45,#REF!,7,FALSE),"")/30)</f>
        <v>#VALUE!</v>
      </c>
      <c r="DG55" s="33" t="e">
        <f>DG53/(IFERROR(VLOOKUP($B45,#REF!,7,FALSE),"")/30)</f>
        <v>#VALUE!</v>
      </c>
      <c r="DH55" s="33" t="e">
        <f>DH53/(IFERROR(VLOOKUP($B45,#REF!,7,FALSE),"")/30)</f>
        <v>#VALUE!</v>
      </c>
      <c r="DI55" s="33" t="e">
        <f>DI53/(IFERROR(VLOOKUP($B45,#REF!,7,FALSE),"")/30)</f>
        <v>#VALUE!</v>
      </c>
      <c r="DJ55" s="33" t="e">
        <f>DJ53/(IFERROR(VLOOKUP($B45,#REF!,7,FALSE),"")/30)</f>
        <v>#VALUE!</v>
      </c>
      <c r="DK55" s="33" t="e">
        <f>DK53/(IFERROR(VLOOKUP($B45,#REF!,7,FALSE),"")/30)</f>
        <v>#VALUE!</v>
      </c>
      <c r="DL55" s="33" t="e">
        <f>DL53/(IFERROR(VLOOKUP($B45,#REF!,7,FALSE),"")/30)</f>
        <v>#VALUE!</v>
      </c>
      <c r="DM55" s="33" t="e">
        <f>DM53/(IFERROR(VLOOKUP($B45,#REF!,7,FALSE),"")/30)</f>
        <v>#VALUE!</v>
      </c>
      <c r="DN55" s="33" t="e">
        <f>DN53/(IFERROR(VLOOKUP($B45,#REF!,7,FALSE),"")/30)</f>
        <v>#VALUE!</v>
      </c>
      <c r="DO55" s="33" t="e">
        <f>DO53/(IFERROR(VLOOKUP($B45,#REF!,7,FALSE),"")/30)</f>
        <v>#VALUE!</v>
      </c>
      <c r="DP55" s="33" t="e">
        <f>DP53/(IFERROR(VLOOKUP($B45,#REF!,7,FALSE),"")/30)</f>
        <v>#VALUE!</v>
      </c>
      <c r="DQ55" s="33" t="e">
        <f>DQ53/(IFERROR(VLOOKUP($B45,#REF!,7,FALSE),"")/30)</f>
        <v>#VALUE!</v>
      </c>
      <c r="DR55" s="33" t="e">
        <f>DR53/(IFERROR(VLOOKUP($B45,#REF!,7,FALSE),"")/30)</f>
        <v>#VALUE!</v>
      </c>
      <c r="DS55" s="33" t="e">
        <f>DS53/(IFERROR(VLOOKUP($B45,#REF!,7,FALSE),"")/30)</f>
        <v>#VALUE!</v>
      </c>
      <c r="DT55" s="33" t="e">
        <f>DT53/(IFERROR(VLOOKUP($B45,#REF!,7,FALSE),"")/30)</f>
        <v>#VALUE!</v>
      </c>
      <c r="DU55" s="33" t="e">
        <f>DU53/(IFERROR(VLOOKUP($B45,#REF!,7,FALSE),"")/30)</f>
        <v>#VALUE!</v>
      </c>
      <c r="DV55" s="33" t="e">
        <f>DV53/(IFERROR(VLOOKUP($B45,#REF!,7,FALSE),"")/30)</f>
        <v>#VALUE!</v>
      </c>
      <c r="DW55" s="33" t="e">
        <f>DW53/(IFERROR(VLOOKUP($B45,#REF!,7,FALSE),"")/30)</f>
        <v>#VALUE!</v>
      </c>
      <c r="DX55" s="33" t="e">
        <f>DX53/(IFERROR(VLOOKUP($B45,#REF!,8,FALSE),"")/30)</f>
        <v>#VALUE!</v>
      </c>
      <c r="DY55" s="33" t="e">
        <f>DY53/(IFERROR(VLOOKUP($B45,#REF!,8,FALSE),"")/30)</f>
        <v>#VALUE!</v>
      </c>
      <c r="DZ55" s="33" t="e">
        <f>DZ53/(IFERROR(VLOOKUP($B45,#REF!,8,FALSE),"")/30)</f>
        <v>#VALUE!</v>
      </c>
      <c r="EA55" s="33" t="e">
        <f>EA53/(IFERROR(VLOOKUP($B45,#REF!,8,FALSE),"")/30)</f>
        <v>#VALUE!</v>
      </c>
      <c r="EB55" s="33" t="e">
        <f>EB53/(IFERROR(VLOOKUP($B45,#REF!,8,FALSE),"")/30)</f>
        <v>#VALUE!</v>
      </c>
      <c r="EC55" s="33" t="e">
        <f>EC53/(IFERROR(VLOOKUP($B45,#REF!,8,FALSE),"")/30)</f>
        <v>#VALUE!</v>
      </c>
      <c r="ED55" s="33" t="e">
        <f>ED53/(IFERROR(VLOOKUP($B45,#REF!,8,FALSE),"")/30)</f>
        <v>#VALUE!</v>
      </c>
      <c r="EE55" s="33" t="e">
        <f>EE53/(IFERROR(VLOOKUP($B45,#REF!,8,FALSE),"")/30)</f>
        <v>#VALUE!</v>
      </c>
      <c r="EF55" s="33" t="e">
        <f>EF53/(IFERROR(VLOOKUP($B45,#REF!,8,FALSE),"")/30)</f>
        <v>#VALUE!</v>
      </c>
      <c r="EG55" s="33" t="e">
        <f>EG53/(IFERROR(VLOOKUP($B45,#REF!,8,FALSE),"")/30)</f>
        <v>#VALUE!</v>
      </c>
      <c r="EH55" s="33" t="e">
        <f>EH53/(IFERROR(VLOOKUP($B45,#REF!,8,FALSE),"")/30)</f>
        <v>#VALUE!</v>
      </c>
      <c r="EI55" s="33" t="e">
        <f>EI53/(IFERROR(VLOOKUP($B45,#REF!,8,FALSE),"")/30)</f>
        <v>#VALUE!</v>
      </c>
      <c r="EJ55" s="33" t="e">
        <f>EJ53/(IFERROR(VLOOKUP($B45,#REF!,8,FALSE),"")/30)</f>
        <v>#VALUE!</v>
      </c>
      <c r="EK55" s="33" t="e">
        <f>EK53/(IFERROR(VLOOKUP($B45,#REF!,8,FALSE),"")/30)</f>
        <v>#VALUE!</v>
      </c>
      <c r="EL55" s="33" t="e">
        <f>EL53/(IFERROR(VLOOKUP($B45,#REF!,8,FALSE),"")/30)</f>
        <v>#VALUE!</v>
      </c>
      <c r="EM55" s="33" t="e">
        <f>EM53/(IFERROR(VLOOKUP($B45,#REF!,8,FALSE),"")/30)</f>
        <v>#VALUE!</v>
      </c>
      <c r="EN55" s="33" t="e">
        <f>EN53/(IFERROR(VLOOKUP($B45,#REF!,8,FALSE),"")/30)</f>
        <v>#VALUE!</v>
      </c>
      <c r="EO55" s="33" t="e">
        <f>EO53/(IFERROR(VLOOKUP($B45,#REF!,8,FALSE),"")/30)</f>
        <v>#VALUE!</v>
      </c>
      <c r="EP55" s="33" t="e">
        <f>EP53/(IFERROR(VLOOKUP($B45,#REF!,8,FALSE),"")/30)</f>
        <v>#VALUE!</v>
      </c>
      <c r="EQ55" s="33" t="e">
        <f>EQ53/(IFERROR(VLOOKUP($B45,#REF!,8,FALSE),"")/30)</f>
        <v>#VALUE!</v>
      </c>
      <c r="ER55" s="33" t="e">
        <f>ER53/(IFERROR(VLOOKUP($B45,#REF!,8,FALSE),"")/30)</f>
        <v>#VALUE!</v>
      </c>
      <c r="ES55" s="33" t="e">
        <f>ES53/(IFERROR(VLOOKUP($B45,#REF!,8,FALSE),"")/30)</f>
        <v>#VALUE!</v>
      </c>
      <c r="ET55" s="33" t="e">
        <f>ET53/(IFERROR(VLOOKUP($B45,#REF!,8,FALSE),"")/30)</f>
        <v>#VALUE!</v>
      </c>
      <c r="EU55" s="33" t="e">
        <f>EU53/(IFERROR(VLOOKUP($B45,#REF!,8,FALSE),"")/30)</f>
        <v>#VALUE!</v>
      </c>
      <c r="EV55" s="33" t="e">
        <f>EV53/(IFERROR(VLOOKUP($B45,#REF!,8,FALSE),"")/30)</f>
        <v>#VALUE!</v>
      </c>
      <c r="EW55" s="33" t="e">
        <f>EW53/(IFERROR(VLOOKUP($B45,#REF!,8,FALSE),"")/30)</f>
        <v>#VALUE!</v>
      </c>
      <c r="EX55" s="33" t="e">
        <f>EX53/(IFERROR(VLOOKUP($B45,#REF!,8,FALSE),"")/30)</f>
        <v>#VALUE!</v>
      </c>
      <c r="EY55" s="33" t="e">
        <f>EY53/(IFERROR(VLOOKUP($B45,#REF!,8,FALSE),"")/30)</f>
        <v>#VALUE!</v>
      </c>
      <c r="EZ55" s="33" t="e">
        <f>EZ53/(IFERROR(VLOOKUP($B45,#REF!,8,FALSE),"")/30)</f>
        <v>#VALUE!</v>
      </c>
      <c r="FA55" s="33" t="e">
        <f>FA53/(IFERROR(VLOOKUP($B45,#REF!,8,FALSE),"")/30)</f>
        <v>#VALUE!</v>
      </c>
      <c r="FB55" s="33" t="e">
        <f>FB53/(IFERROR(VLOOKUP($B45,#REF!,8,FALSE),"")/30)</f>
        <v>#VALUE!</v>
      </c>
      <c r="FC55" s="33" t="e">
        <f>FC53/(IFERROR(VLOOKUP($B45,#REF!,9,FALSE),"")/30)</f>
        <v>#VALUE!</v>
      </c>
      <c r="FD55" s="33" t="e">
        <f>FD53/(IFERROR(VLOOKUP($B45,#REF!,9,FALSE),"")/30)</f>
        <v>#VALUE!</v>
      </c>
      <c r="FE55" s="33" t="e">
        <f>FE53/(IFERROR(VLOOKUP($B45,#REF!,9,FALSE),"")/30)</f>
        <v>#VALUE!</v>
      </c>
      <c r="FF55" s="33" t="e">
        <f>FF53/(IFERROR(VLOOKUP($B45,#REF!,9,FALSE),"")/30)</f>
        <v>#VALUE!</v>
      </c>
      <c r="FG55" s="33" t="e">
        <f>FG53/(IFERROR(VLOOKUP($B45,#REF!,9,FALSE),"")/30)</f>
        <v>#VALUE!</v>
      </c>
      <c r="FH55" s="33" t="e">
        <f>FH53/(IFERROR(VLOOKUP($B45,#REF!,9,FALSE),"")/30)</f>
        <v>#VALUE!</v>
      </c>
      <c r="FI55" s="33" t="e">
        <f>FI53/(IFERROR(VLOOKUP($B45,#REF!,9,FALSE),"")/30)</f>
        <v>#VALUE!</v>
      </c>
      <c r="FJ55" s="33" t="e">
        <f>FJ53/(IFERROR(VLOOKUP($B45,#REF!,9,FALSE),"")/30)</f>
        <v>#VALUE!</v>
      </c>
      <c r="FK55" s="33" t="e">
        <f>FK53/(IFERROR(VLOOKUP($B45,#REF!,9,FALSE),"")/30)</f>
        <v>#VALUE!</v>
      </c>
      <c r="FL55" s="33" t="e">
        <f>FL53/(IFERROR(VLOOKUP($B45,#REF!,9,FALSE),"")/30)</f>
        <v>#VALUE!</v>
      </c>
      <c r="FM55" s="33" t="e">
        <f>FM53/(IFERROR(VLOOKUP($B45,#REF!,9,FALSE),"")/30)</f>
        <v>#VALUE!</v>
      </c>
      <c r="FN55" s="33" t="e">
        <f>FN53/(IFERROR(VLOOKUP($B45,#REF!,9,FALSE),"")/30)</f>
        <v>#VALUE!</v>
      </c>
      <c r="FO55" s="33" t="e">
        <f>FO53/(IFERROR(VLOOKUP($B45,#REF!,9,FALSE),"")/30)</f>
        <v>#VALUE!</v>
      </c>
      <c r="FP55" s="33" t="e">
        <f>FP53/(IFERROR(VLOOKUP($B45,#REF!,9,FALSE),"")/30)</f>
        <v>#VALUE!</v>
      </c>
      <c r="FQ55" s="33" t="e">
        <f>FQ53/(IFERROR(VLOOKUP($B45,#REF!,9,FALSE),"")/30)</f>
        <v>#VALUE!</v>
      </c>
      <c r="FR55" s="33" t="e">
        <f>FR53/(IFERROR(VLOOKUP($B45,#REF!,9,FALSE),"")/30)</f>
        <v>#VALUE!</v>
      </c>
      <c r="FS55" s="33" t="e">
        <f>FS53/(IFERROR(VLOOKUP($B45,#REF!,9,FALSE),"")/30)</f>
        <v>#VALUE!</v>
      </c>
      <c r="FT55" s="33" t="e">
        <f>FT53/(IFERROR(VLOOKUP($B45,#REF!,9,FALSE),"")/30)</f>
        <v>#VALUE!</v>
      </c>
      <c r="FU55" s="33" t="e">
        <f>FU53/(IFERROR(VLOOKUP($B45,#REF!,9,FALSE),"")/30)</f>
        <v>#VALUE!</v>
      </c>
      <c r="FV55" s="33" t="e">
        <f>FV53/(IFERROR(VLOOKUP($B45,#REF!,9,FALSE),"")/30)</f>
        <v>#VALUE!</v>
      </c>
      <c r="FW55" s="33" t="e">
        <f>FW53/(IFERROR(VLOOKUP($B45,#REF!,9,FALSE),"")/30)</f>
        <v>#VALUE!</v>
      </c>
      <c r="FX55" s="33" t="e">
        <f>FX53/(IFERROR(VLOOKUP($B45,#REF!,9,FALSE),"")/30)</f>
        <v>#VALUE!</v>
      </c>
      <c r="FY55" s="33" t="e">
        <f>FY53/(IFERROR(VLOOKUP($B45,#REF!,9,FALSE),"")/30)</f>
        <v>#VALUE!</v>
      </c>
      <c r="FZ55" s="33" t="e">
        <f>FZ53/(IFERROR(VLOOKUP($B45,#REF!,9,FALSE),"")/30)</f>
        <v>#VALUE!</v>
      </c>
      <c r="GA55" s="33" t="e">
        <f>GA53/(IFERROR(VLOOKUP($B45,#REF!,9,FALSE),"")/30)</f>
        <v>#VALUE!</v>
      </c>
      <c r="GB55" s="33" t="e">
        <f>GB53/(IFERROR(VLOOKUP($B45,#REF!,9,FALSE),"")/30)</f>
        <v>#VALUE!</v>
      </c>
      <c r="GC55" s="33" t="e">
        <f>GC53/(IFERROR(VLOOKUP($B45,#REF!,9,FALSE),"")/30)</f>
        <v>#VALUE!</v>
      </c>
      <c r="GD55" s="33" t="e">
        <f>GD53/(IFERROR(VLOOKUP($B45,#REF!,9,FALSE),"")/30)</f>
        <v>#VALUE!</v>
      </c>
      <c r="GE55" s="33" t="e">
        <f>GE53/(IFERROR(VLOOKUP($B45,#REF!,9,FALSE),"")/30)</f>
        <v>#VALUE!</v>
      </c>
      <c r="GF55" s="33" t="e">
        <f>GF53/(IFERROR(VLOOKUP($B45,#REF!,9,FALSE),"")/30)</f>
        <v>#VALUE!</v>
      </c>
      <c r="GG55" s="33" t="e">
        <f>GG53/(IFERROR(VLOOKUP($B45,#REF!,10,FALSE),"")/30)</f>
        <v>#VALUE!</v>
      </c>
      <c r="GH55" s="33" t="e">
        <f>GH53/(IFERROR(VLOOKUP($B45,#REF!,10,FALSE),"")/30)</f>
        <v>#VALUE!</v>
      </c>
      <c r="GI55" s="33" t="e">
        <f>GI53/(IFERROR(VLOOKUP($B45,#REF!,10,FALSE),"")/30)</f>
        <v>#VALUE!</v>
      </c>
      <c r="GJ55" s="33" t="e">
        <f>GJ53/(IFERROR(VLOOKUP($B45,#REF!,10,FALSE),"")/30)</f>
        <v>#VALUE!</v>
      </c>
      <c r="GK55" s="33" t="e">
        <f>GK53/(IFERROR(VLOOKUP($B45,#REF!,10,FALSE),"")/30)</f>
        <v>#VALUE!</v>
      </c>
      <c r="GL55" s="33" t="e">
        <f>GL53/(IFERROR(VLOOKUP($B45,#REF!,10,FALSE),"")/30)</f>
        <v>#VALUE!</v>
      </c>
      <c r="GM55" s="33" t="e">
        <f>GM53/(IFERROR(VLOOKUP($B45,#REF!,10,FALSE),"")/30)</f>
        <v>#VALUE!</v>
      </c>
      <c r="GN55" s="33" t="e">
        <f>GN53/(IFERROR(VLOOKUP($B45,#REF!,10,FALSE),"")/30)</f>
        <v>#VALUE!</v>
      </c>
      <c r="GO55" s="33" t="e">
        <f>GO53/(IFERROR(VLOOKUP($B45,#REF!,10,FALSE),"")/30)</f>
        <v>#VALUE!</v>
      </c>
      <c r="GP55" s="33" t="e">
        <f>GP53/(IFERROR(VLOOKUP($B45,#REF!,10,FALSE),"")/30)</f>
        <v>#VALUE!</v>
      </c>
      <c r="GQ55" s="33" t="e">
        <f>GQ53/(IFERROR(VLOOKUP($B45,#REF!,10,FALSE),"")/30)</f>
        <v>#VALUE!</v>
      </c>
      <c r="GR55" s="33" t="e">
        <f>GR53/(IFERROR(VLOOKUP($B45,#REF!,10,FALSE),"")/30)</f>
        <v>#VALUE!</v>
      </c>
      <c r="GS55" s="33" t="e">
        <f>GS53/(IFERROR(VLOOKUP($B45,#REF!,10,FALSE),"")/30)</f>
        <v>#VALUE!</v>
      </c>
      <c r="GT55" s="33" t="e">
        <f>GT53/(IFERROR(VLOOKUP($B45,#REF!,10,FALSE),"")/30)</f>
        <v>#VALUE!</v>
      </c>
      <c r="GU55" s="33" t="e">
        <f>GU53/(IFERROR(VLOOKUP($B45,#REF!,10,FALSE),"")/30)</f>
        <v>#VALUE!</v>
      </c>
      <c r="GV55" s="33" t="e">
        <f>GV53/(IFERROR(VLOOKUP($B45,#REF!,10,FALSE),"")/30)</f>
        <v>#VALUE!</v>
      </c>
      <c r="GW55" s="33" t="e">
        <f>GW53/(IFERROR(VLOOKUP($B45,#REF!,10,FALSE),"")/30)</f>
        <v>#VALUE!</v>
      </c>
      <c r="GX55" s="33" t="e">
        <f>GX53/(IFERROR(VLOOKUP($B45,#REF!,10,FALSE),"")/30)</f>
        <v>#VALUE!</v>
      </c>
      <c r="GY55" s="33" t="e">
        <f>GY53/(IFERROR(VLOOKUP($B45,#REF!,10,FALSE),"")/30)</f>
        <v>#VALUE!</v>
      </c>
      <c r="GZ55" s="33" t="e">
        <f>GZ53/(IFERROR(VLOOKUP($B45,#REF!,10,FALSE),"")/30)</f>
        <v>#VALUE!</v>
      </c>
      <c r="HA55" s="33" t="e">
        <f>HA53/(IFERROR(VLOOKUP($B45,#REF!,10,FALSE),"")/30)</f>
        <v>#VALUE!</v>
      </c>
      <c r="HB55" s="33" t="e">
        <f>HB53/(IFERROR(VLOOKUP($B45,#REF!,10,FALSE),"")/30)</f>
        <v>#VALUE!</v>
      </c>
      <c r="HC55" s="33" t="e">
        <f>HC53/(IFERROR(VLOOKUP($B45,#REF!,10,FALSE),"")/30)</f>
        <v>#VALUE!</v>
      </c>
      <c r="HD55" s="33" t="e">
        <f>HD53/(IFERROR(VLOOKUP($B45,#REF!,10,FALSE),"")/30)</f>
        <v>#VALUE!</v>
      </c>
      <c r="HE55" s="33" t="e">
        <f>HE53/(IFERROR(VLOOKUP($B45,#REF!,10,FALSE),"")/30)</f>
        <v>#VALUE!</v>
      </c>
      <c r="HF55" s="33" t="e">
        <f>HF53/(IFERROR(VLOOKUP($B45,#REF!,10,FALSE),"")/30)</f>
        <v>#VALUE!</v>
      </c>
      <c r="HG55" s="33" t="e">
        <f>HG53/(IFERROR(VLOOKUP($B45,#REF!,10,FALSE),"")/30)</f>
        <v>#VALUE!</v>
      </c>
      <c r="HH55" s="33" t="e">
        <f>HH53/(IFERROR(VLOOKUP($B45,#REF!,10,FALSE),"")/30)</f>
        <v>#VALUE!</v>
      </c>
      <c r="HI55" s="33" t="e">
        <f>HI53/(IFERROR(VLOOKUP($B45,#REF!,10,FALSE),"")/30)</f>
        <v>#VALUE!</v>
      </c>
      <c r="HJ55" s="33" t="e">
        <f>HJ53/(IFERROR(VLOOKUP($B45,#REF!,10,FALSE),"")/30)</f>
        <v>#VALUE!</v>
      </c>
      <c r="HK55" s="33" t="e">
        <f>HK53/(IFERROR(VLOOKUP($B45,#REF!,10,FALSE),"")/30)</f>
        <v>#VALUE!</v>
      </c>
      <c r="HL55" s="33" t="e">
        <f>HL53/(IFERROR(VLOOKUP($B45,#REF!,11,FALSE),"")/30)</f>
        <v>#VALUE!</v>
      </c>
      <c r="HM55" s="33" t="e">
        <f>HM53/(IFERROR(VLOOKUP($B45,#REF!,11,FALSE),"")/30)</f>
        <v>#VALUE!</v>
      </c>
      <c r="HN55" s="33" t="e">
        <f>HN53/(IFERROR(VLOOKUP($B45,#REF!,11,FALSE),"")/30)</f>
        <v>#VALUE!</v>
      </c>
      <c r="HO55" s="33" t="e">
        <f>HO53/(IFERROR(VLOOKUP($B45,#REF!,11,FALSE),"")/30)</f>
        <v>#VALUE!</v>
      </c>
      <c r="HP55" s="33" t="e">
        <f>HP53/(IFERROR(VLOOKUP($B45,#REF!,11,FALSE),"")/30)</f>
        <v>#VALUE!</v>
      </c>
      <c r="HQ55" s="33" t="e">
        <f>HQ53/(IFERROR(VLOOKUP($B45,#REF!,11,FALSE),"")/30)</f>
        <v>#VALUE!</v>
      </c>
      <c r="HR55" s="33" t="e">
        <f>HR53/(IFERROR(VLOOKUP($B45,#REF!,11,FALSE),"")/30)</f>
        <v>#VALUE!</v>
      </c>
      <c r="HS55" s="33" t="e">
        <f>HS53/(IFERROR(VLOOKUP($B45,#REF!,11,FALSE),"")/30)</f>
        <v>#VALUE!</v>
      </c>
      <c r="HT55" s="33" t="e">
        <f>HT53/(IFERROR(VLOOKUP($B45,#REF!,11,FALSE),"")/30)</f>
        <v>#VALUE!</v>
      </c>
      <c r="HU55" s="33" t="e">
        <f>HU53/(IFERROR(VLOOKUP($B45,#REF!,11,FALSE),"")/30)</f>
        <v>#VALUE!</v>
      </c>
      <c r="HV55" s="33" t="e">
        <f>HV53/(IFERROR(VLOOKUP($B45,#REF!,11,FALSE),"")/30)</f>
        <v>#VALUE!</v>
      </c>
      <c r="HW55" s="33" t="e">
        <f>HW53/(IFERROR(VLOOKUP($B45,#REF!,11,FALSE),"")/30)</f>
        <v>#VALUE!</v>
      </c>
      <c r="HX55" s="33" t="e">
        <f>HX53/(IFERROR(VLOOKUP($B45,#REF!,11,FALSE),"")/30)</f>
        <v>#VALUE!</v>
      </c>
      <c r="HY55" s="33" t="e">
        <f>HY53/(IFERROR(VLOOKUP($B45,#REF!,11,FALSE),"")/30)</f>
        <v>#VALUE!</v>
      </c>
      <c r="HZ55" s="33" t="e">
        <f>HZ53/(IFERROR(VLOOKUP($B45,#REF!,11,FALSE),"")/30)</f>
        <v>#VALUE!</v>
      </c>
      <c r="IA55" s="33" t="e">
        <f>IA53/(IFERROR(VLOOKUP($B45,#REF!,11,FALSE),"")/30)</f>
        <v>#VALUE!</v>
      </c>
      <c r="IB55" s="33" t="e">
        <f>IB53/(IFERROR(VLOOKUP($B45,#REF!,11,FALSE),"")/30)</f>
        <v>#VALUE!</v>
      </c>
      <c r="IC55" s="33" t="e">
        <f>IC53/(IFERROR(VLOOKUP($B45,#REF!,11,FALSE),"")/30)</f>
        <v>#VALUE!</v>
      </c>
      <c r="ID55" s="33" t="e">
        <f>ID53/(IFERROR(VLOOKUP($B45,#REF!,11,FALSE),"")/30)</f>
        <v>#VALUE!</v>
      </c>
      <c r="IE55" s="33" t="e">
        <f>IE53/(IFERROR(VLOOKUP($B45,#REF!,11,FALSE),"")/30)</f>
        <v>#VALUE!</v>
      </c>
      <c r="IF55" s="33" t="e">
        <f>IF53/(IFERROR(VLOOKUP($B45,#REF!,11,FALSE),"")/30)</f>
        <v>#VALUE!</v>
      </c>
      <c r="IG55" s="33" t="e">
        <f>IG53/(IFERROR(VLOOKUP($B45,#REF!,11,FALSE),"")/30)</f>
        <v>#VALUE!</v>
      </c>
      <c r="IH55" s="33" t="e">
        <f>IH53/(IFERROR(VLOOKUP($B45,#REF!,11,FALSE),"")/30)</f>
        <v>#VALUE!</v>
      </c>
      <c r="II55" s="33" t="e">
        <f>II53/(IFERROR(VLOOKUP($B45,#REF!,11,FALSE),"")/30)</f>
        <v>#VALUE!</v>
      </c>
      <c r="IJ55" s="33" t="e">
        <f>IJ53/(IFERROR(VLOOKUP($B45,#REF!,11,FALSE),"")/30)</f>
        <v>#VALUE!</v>
      </c>
      <c r="IK55" s="33" t="e">
        <f>IK53/(IFERROR(VLOOKUP($B45,#REF!,11,FALSE),"")/30)</f>
        <v>#VALUE!</v>
      </c>
      <c r="IL55" s="33" t="e">
        <f>IL53/(IFERROR(VLOOKUP($B45,#REF!,11,FALSE),"")/30)</f>
        <v>#VALUE!</v>
      </c>
      <c r="IM55" s="33" t="e">
        <f>IM53/(IFERROR(VLOOKUP($B45,#REF!,11,FALSE),"")/30)</f>
        <v>#VALUE!</v>
      </c>
      <c r="IN55" s="33" t="e">
        <f>IN53/(IFERROR(VLOOKUP($B45,#REF!,11,FALSE),"")/30)</f>
        <v>#VALUE!</v>
      </c>
      <c r="IO55" s="33" t="e">
        <f>IO53/(IFERROR(VLOOKUP($B45,#REF!,11,FALSE),"")/30)</f>
        <v>#VALUE!</v>
      </c>
      <c r="IP55" s="33" t="e">
        <f>IP53/(IFERROR(VLOOKUP($B45,#REF!,11,FALSE),"")/30)</f>
        <v>#VALUE!</v>
      </c>
      <c r="IQ55" s="33" t="e">
        <f>IQ53/(IFERROR(VLOOKUP($B45,#REF!,12,FALSE),"")/30)</f>
        <v>#VALUE!</v>
      </c>
      <c r="IR55" s="33" t="e">
        <f>IR53/(IFERROR(VLOOKUP($B45,#REF!,12,FALSE),"")/30)</f>
        <v>#VALUE!</v>
      </c>
      <c r="IS55" s="33" t="e">
        <f>IS53/(IFERROR(VLOOKUP($B45,#REF!,12,FALSE),"")/30)</f>
        <v>#VALUE!</v>
      </c>
      <c r="IT55" s="33" t="e">
        <f>IT53/(IFERROR(VLOOKUP($B45,#REF!,12,FALSE),"")/30)</f>
        <v>#VALUE!</v>
      </c>
      <c r="IU55" s="33" t="e">
        <f>IU53/(IFERROR(VLOOKUP($B45,#REF!,12,FALSE),"")/30)</f>
        <v>#VALUE!</v>
      </c>
      <c r="IV55" s="33" t="e">
        <f>IV53/(IFERROR(VLOOKUP($B45,#REF!,12,FALSE),"")/30)</f>
        <v>#VALUE!</v>
      </c>
      <c r="IW55" s="33" t="e">
        <f>IW53/(IFERROR(VLOOKUP($B45,#REF!,12,FALSE),"")/30)</f>
        <v>#VALUE!</v>
      </c>
      <c r="IX55" s="33" t="e">
        <f>IX53/(IFERROR(VLOOKUP($B45,#REF!,12,FALSE),"")/30)</f>
        <v>#VALUE!</v>
      </c>
      <c r="IY55" s="33" t="e">
        <f>IY53/(IFERROR(VLOOKUP($B45,#REF!,12,FALSE),"")/30)</f>
        <v>#VALUE!</v>
      </c>
      <c r="IZ55" s="33" t="e">
        <f>IZ53/(IFERROR(VLOOKUP($B45,#REF!,12,FALSE),"")/30)</f>
        <v>#VALUE!</v>
      </c>
      <c r="JA55" s="33" t="e">
        <f>JA53/(IFERROR(VLOOKUP($B45,#REF!,12,FALSE),"")/30)</f>
        <v>#VALUE!</v>
      </c>
      <c r="JB55" s="33" t="e">
        <f>JB53/(IFERROR(VLOOKUP($B45,#REF!,12,FALSE),"")/30)</f>
        <v>#VALUE!</v>
      </c>
      <c r="JC55" s="33" t="e">
        <f>JC53/(IFERROR(VLOOKUP($B45,#REF!,12,FALSE),"")/30)</f>
        <v>#VALUE!</v>
      </c>
      <c r="JD55" s="33" t="e">
        <f>JD53/(IFERROR(VLOOKUP($B45,#REF!,12,FALSE),"")/30)</f>
        <v>#VALUE!</v>
      </c>
      <c r="JE55" s="33" t="e">
        <f>JE53/(IFERROR(VLOOKUP($B45,#REF!,12,FALSE),"")/30)</f>
        <v>#VALUE!</v>
      </c>
      <c r="JF55" s="33" t="e">
        <f>JF53/(IFERROR(VLOOKUP($B45,#REF!,12,FALSE),"")/30)</f>
        <v>#VALUE!</v>
      </c>
      <c r="JG55" s="33" t="e">
        <f>JG53/(IFERROR(VLOOKUP($B45,#REF!,12,FALSE),"")/30)</f>
        <v>#VALUE!</v>
      </c>
      <c r="JH55" s="33" t="e">
        <f>JH53/(IFERROR(VLOOKUP($B45,#REF!,12,FALSE),"")/30)</f>
        <v>#VALUE!</v>
      </c>
      <c r="JI55" s="33" t="e">
        <f>JI53/(IFERROR(VLOOKUP($B45,#REF!,12,FALSE),"")/30)</f>
        <v>#VALUE!</v>
      </c>
      <c r="JJ55" s="33" t="e">
        <f>JJ53/(IFERROR(VLOOKUP($B45,#REF!,12,FALSE),"")/30)</f>
        <v>#VALUE!</v>
      </c>
      <c r="JK55" s="33" t="e">
        <f>JK53/(IFERROR(VLOOKUP($B45,#REF!,12,FALSE),"")/30)</f>
        <v>#VALUE!</v>
      </c>
      <c r="JL55" s="33" t="e">
        <f>JL53/(IFERROR(VLOOKUP($B45,#REF!,12,FALSE),"")/30)</f>
        <v>#VALUE!</v>
      </c>
      <c r="JM55" s="33" t="e">
        <f>JM53/(IFERROR(VLOOKUP($B45,#REF!,12,FALSE),"")/30)</f>
        <v>#VALUE!</v>
      </c>
      <c r="JN55" s="33" t="e">
        <f>JN53/(IFERROR(VLOOKUP($B45,#REF!,12,FALSE),"")/30)</f>
        <v>#VALUE!</v>
      </c>
      <c r="JO55" s="33" t="e">
        <f>JO53/(IFERROR(VLOOKUP($B45,#REF!,12,FALSE),"")/30)</f>
        <v>#VALUE!</v>
      </c>
      <c r="JP55" s="33" t="e">
        <f>JP53/(IFERROR(VLOOKUP($B45,#REF!,12,FALSE),"")/30)</f>
        <v>#VALUE!</v>
      </c>
      <c r="JQ55" s="33" t="e">
        <f>JQ53/(IFERROR(VLOOKUP($B45,#REF!,12,FALSE),"")/30)</f>
        <v>#VALUE!</v>
      </c>
      <c r="JR55" s="33" t="e">
        <f>JR53/(IFERROR(VLOOKUP($B45,#REF!,12,FALSE),"")/30)</f>
        <v>#VALUE!</v>
      </c>
      <c r="JS55" s="33" t="e">
        <f>JS53/(IFERROR(VLOOKUP($B45,#REF!,12,FALSE),"")/30)</f>
        <v>#VALUE!</v>
      </c>
      <c r="JT55" s="33" t="e">
        <f>JT53/(IFERROR(VLOOKUP($B45,#REF!,12,FALSE),"")/30)</f>
        <v>#VALUE!</v>
      </c>
      <c r="JU55" s="33" t="e">
        <f>JU53/(IFERROR(VLOOKUP($B45,#REF!,13,FALSE),"")/30)</f>
        <v>#VALUE!</v>
      </c>
      <c r="JV55" s="33" t="e">
        <f>JV53/(IFERROR(VLOOKUP($B45,#REF!,13,FALSE),"")/30)</f>
        <v>#VALUE!</v>
      </c>
      <c r="JW55" s="33" t="e">
        <f>JW53/(IFERROR(VLOOKUP($B45,#REF!,13,FALSE),"")/30)</f>
        <v>#VALUE!</v>
      </c>
      <c r="JX55" s="33" t="e">
        <f>JX53/(IFERROR(VLOOKUP($B45,#REF!,13,FALSE),"")/30)</f>
        <v>#VALUE!</v>
      </c>
      <c r="JY55" s="33" t="e">
        <f>JY53/(IFERROR(VLOOKUP($B45,#REF!,13,FALSE),"")/30)</f>
        <v>#VALUE!</v>
      </c>
      <c r="JZ55" s="33" t="e">
        <f>JZ53/(IFERROR(VLOOKUP($B45,#REF!,13,FALSE),"")/30)</f>
        <v>#VALUE!</v>
      </c>
      <c r="KA55" s="33" t="e">
        <f>KA53/(IFERROR(VLOOKUP($B45,#REF!,13,FALSE),"")/30)</f>
        <v>#VALUE!</v>
      </c>
      <c r="KB55" s="33" t="e">
        <f>KB53/(IFERROR(VLOOKUP($B45,#REF!,13,FALSE),"")/30)</f>
        <v>#VALUE!</v>
      </c>
      <c r="KC55" s="33" t="e">
        <f>KC53/(IFERROR(VLOOKUP($B45,#REF!,13,FALSE),"")/30)</f>
        <v>#VALUE!</v>
      </c>
      <c r="KD55" s="33" t="e">
        <f>KD53/(IFERROR(VLOOKUP($B45,#REF!,13,FALSE),"")/30)</f>
        <v>#VALUE!</v>
      </c>
      <c r="KE55" s="33" t="e">
        <f>KE53/(IFERROR(VLOOKUP($B45,#REF!,13,FALSE),"")/30)</f>
        <v>#VALUE!</v>
      </c>
      <c r="KF55" s="33" t="e">
        <f>KF53/(IFERROR(VLOOKUP($B45,#REF!,13,FALSE),"")/30)</f>
        <v>#VALUE!</v>
      </c>
      <c r="KG55" s="33" t="e">
        <f>KG53/(IFERROR(VLOOKUP($B45,#REF!,13,FALSE),"")/30)</f>
        <v>#VALUE!</v>
      </c>
      <c r="KH55" s="33" t="e">
        <f>KH53/(IFERROR(VLOOKUP($B45,#REF!,13,FALSE),"")/30)</f>
        <v>#VALUE!</v>
      </c>
      <c r="KI55" s="33" t="e">
        <f>KI53/(IFERROR(VLOOKUP($B45,#REF!,13,FALSE),"")/30)</f>
        <v>#VALUE!</v>
      </c>
      <c r="KJ55" s="33" t="e">
        <f>KJ53/(IFERROR(VLOOKUP($B45,#REF!,13,FALSE),"")/30)</f>
        <v>#VALUE!</v>
      </c>
      <c r="KK55" s="33" t="e">
        <f>KK53/(IFERROR(VLOOKUP($B45,#REF!,13,FALSE),"")/30)</f>
        <v>#VALUE!</v>
      </c>
      <c r="KL55" s="33" t="e">
        <f>KL53/(IFERROR(VLOOKUP($B45,#REF!,13,FALSE),"")/30)</f>
        <v>#VALUE!</v>
      </c>
      <c r="KM55" s="33" t="e">
        <f>KM53/(IFERROR(VLOOKUP($B45,#REF!,13,FALSE),"")/30)</f>
        <v>#VALUE!</v>
      </c>
      <c r="KN55" s="33" t="e">
        <f>KN53/(IFERROR(VLOOKUP($B45,#REF!,13,FALSE),"")/30)</f>
        <v>#VALUE!</v>
      </c>
      <c r="KO55" s="33" t="e">
        <f>KO53/(IFERROR(VLOOKUP($B45,#REF!,13,FALSE),"")/30)</f>
        <v>#VALUE!</v>
      </c>
      <c r="KP55" s="33" t="e">
        <f>KP53/(IFERROR(VLOOKUP($B45,#REF!,13,FALSE),"")/30)</f>
        <v>#VALUE!</v>
      </c>
      <c r="KQ55" s="33" t="e">
        <f>KQ53/(IFERROR(VLOOKUP($B45,#REF!,13,FALSE),"")/30)</f>
        <v>#VALUE!</v>
      </c>
      <c r="KR55" s="33" t="e">
        <f>KR53/(IFERROR(VLOOKUP($B45,#REF!,13,FALSE),"")/30)</f>
        <v>#VALUE!</v>
      </c>
      <c r="KS55" s="33" t="e">
        <f>KS53/(IFERROR(VLOOKUP($B45,#REF!,13,FALSE),"")/30)</f>
        <v>#VALUE!</v>
      </c>
      <c r="KT55" s="33" t="e">
        <f>KT53/(IFERROR(VLOOKUP($B45,#REF!,13,FALSE),"")/30)</f>
        <v>#VALUE!</v>
      </c>
      <c r="KU55" s="33" t="e">
        <f>KU53/(IFERROR(VLOOKUP($B45,#REF!,13,FALSE),"")/30)</f>
        <v>#VALUE!</v>
      </c>
      <c r="KV55" s="33" t="e">
        <f>KV53/(IFERROR(VLOOKUP($B45,#REF!,13,FALSE),"")/30)</f>
        <v>#VALUE!</v>
      </c>
      <c r="KW55" s="33" t="e">
        <f>KW53/(IFERROR(VLOOKUP($B45,#REF!,13,FALSE),"")/30)</f>
        <v>#VALUE!</v>
      </c>
      <c r="KX55" s="33" t="e">
        <f>KX53/(IFERROR(VLOOKUP($B45,#REF!,13,FALSE),"")/30)</f>
        <v>#VALUE!</v>
      </c>
      <c r="KY55" s="33" t="e">
        <f>KY53/(IFERROR(VLOOKUP($B45,#REF!,13,FALSE),"")/30)</f>
        <v>#VALUE!</v>
      </c>
      <c r="KZ55" s="33" t="e">
        <f>KZ53/(IFERROR(VLOOKUP($B45,#REF!,14,FALSE),"")/30)</f>
        <v>#VALUE!</v>
      </c>
      <c r="LA55" s="33" t="e">
        <f>LA53/(IFERROR(VLOOKUP($B45,#REF!,14,FALSE),"")/30)</f>
        <v>#VALUE!</v>
      </c>
      <c r="LB55" s="33" t="e">
        <f>LB53/(IFERROR(VLOOKUP($B45,#REF!,14,FALSE),"")/30)</f>
        <v>#VALUE!</v>
      </c>
      <c r="LC55" s="33" t="e">
        <f>LC53/(IFERROR(VLOOKUP($B45,#REF!,14,FALSE),"")/30)</f>
        <v>#VALUE!</v>
      </c>
      <c r="LD55" s="33" t="e">
        <f>LD53/(IFERROR(VLOOKUP($B45,#REF!,14,FALSE),"")/30)</f>
        <v>#VALUE!</v>
      </c>
      <c r="LE55" s="33" t="e">
        <f>LE53/(IFERROR(VLOOKUP($B45,#REF!,14,FALSE),"")/30)</f>
        <v>#VALUE!</v>
      </c>
      <c r="LF55" s="33" t="e">
        <f>LF53/(IFERROR(VLOOKUP($B45,#REF!,14,FALSE),"")/30)</f>
        <v>#VALUE!</v>
      </c>
      <c r="LG55" s="33" t="e">
        <f>LG53/(IFERROR(VLOOKUP($B45,#REF!,14,FALSE),"")/30)</f>
        <v>#VALUE!</v>
      </c>
      <c r="LH55" s="33" t="e">
        <f>LH53/(IFERROR(VLOOKUP($B45,#REF!,14,FALSE),"")/30)</f>
        <v>#VALUE!</v>
      </c>
      <c r="LI55" s="33" t="e">
        <f>LI53/(IFERROR(VLOOKUP($B45,#REF!,14,FALSE),"")/30)</f>
        <v>#VALUE!</v>
      </c>
      <c r="LJ55" s="33" t="e">
        <f>LJ53/(IFERROR(VLOOKUP($B45,#REF!,14,FALSE),"")/30)</f>
        <v>#VALUE!</v>
      </c>
      <c r="LK55" s="33" t="e">
        <f>LK53/(IFERROR(VLOOKUP($B45,#REF!,14,FALSE),"")/30)</f>
        <v>#VALUE!</v>
      </c>
      <c r="LL55" s="33" t="e">
        <f>LL53/(IFERROR(VLOOKUP($B45,#REF!,14,FALSE),"")/30)</f>
        <v>#VALUE!</v>
      </c>
      <c r="LM55" s="33" t="e">
        <f>LM53/(IFERROR(VLOOKUP($B45,#REF!,14,FALSE),"")/30)</f>
        <v>#VALUE!</v>
      </c>
      <c r="LN55" s="33" t="e">
        <f>LN53/(IFERROR(VLOOKUP($B45,#REF!,14,FALSE),"")/30)</f>
        <v>#VALUE!</v>
      </c>
      <c r="LO55" s="33" t="e">
        <f>LO53/(IFERROR(VLOOKUP($B45,#REF!,14,FALSE),"")/30)</f>
        <v>#VALUE!</v>
      </c>
      <c r="LP55" s="33" t="e">
        <f>LP53/(IFERROR(VLOOKUP($B45,#REF!,14,FALSE),"")/30)</f>
        <v>#VALUE!</v>
      </c>
      <c r="LQ55" s="33" t="e">
        <f>LQ53/(IFERROR(VLOOKUP($B45,#REF!,14,FALSE),"")/30)</f>
        <v>#VALUE!</v>
      </c>
      <c r="LR55" s="33" t="e">
        <f>LR53/(IFERROR(VLOOKUP($B45,#REF!,14,FALSE),"")/30)</f>
        <v>#VALUE!</v>
      </c>
      <c r="LS55" s="33" t="e">
        <f>LS53/(IFERROR(VLOOKUP($B45,#REF!,14,FALSE),"")/30)</f>
        <v>#VALUE!</v>
      </c>
      <c r="LT55" s="33" t="e">
        <f>LT53/(IFERROR(VLOOKUP($B45,#REF!,14,FALSE),"")/30)</f>
        <v>#VALUE!</v>
      </c>
      <c r="LU55" s="33" t="e">
        <f>LU53/(IFERROR(VLOOKUP($B45,#REF!,14,FALSE),"")/30)</f>
        <v>#VALUE!</v>
      </c>
      <c r="LV55" s="33" t="e">
        <f>LV53/(IFERROR(VLOOKUP($B45,#REF!,14,FALSE),"")/30)</f>
        <v>#VALUE!</v>
      </c>
      <c r="LW55" s="33" t="e">
        <f>LW53/(IFERROR(VLOOKUP($B45,#REF!,14,FALSE),"")/30)</f>
        <v>#VALUE!</v>
      </c>
      <c r="LX55" s="33" t="e">
        <f>LX53/(IFERROR(VLOOKUP($B45,#REF!,14,FALSE),"")/30)</f>
        <v>#VALUE!</v>
      </c>
      <c r="LY55" s="33" t="e">
        <f>LY53/(IFERROR(VLOOKUP($B45,#REF!,14,FALSE),"")/30)</f>
        <v>#VALUE!</v>
      </c>
      <c r="LZ55" s="33" t="e">
        <f>LZ53/(IFERROR(VLOOKUP($B45,#REF!,14,FALSE),"")/30)</f>
        <v>#VALUE!</v>
      </c>
      <c r="MA55" s="33" t="e">
        <f>MA53/(IFERROR(VLOOKUP($B45,#REF!,14,FALSE),"")/30)</f>
        <v>#VALUE!</v>
      </c>
      <c r="MB55" s="33" t="e">
        <f>MB53/(IFERROR(VLOOKUP($B45,#REF!,14,FALSE),"")/30)</f>
        <v>#VALUE!</v>
      </c>
      <c r="MC55" s="33" t="e">
        <f>MC53/(IFERROR(VLOOKUP($B45,#REF!,14,FALSE),"")/30)</f>
        <v>#VALUE!</v>
      </c>
      <c r="MD55" s="33" t="e">
        <f>MD53/(IFERROR(VLOOKUP($B45,#REF!,15,FALSE),"")/30)</f>
        <v>#VALUE!</v>
      </c>
      <c r="ME55" s="33" t="e">
        <f>ME53/(IFERROR(VLOOKUP($B45,#REF!,15,FALSE),"")/30)</f>
        <v>#VALUE!</v>
      </c>
      <c r="MF55" s="33" t="e">
        <f>MF53/(IFERROR(VLOOKUP($B45,#REF!,15,FALSE),"")/30)</f>
        <v>#VALUE!</v>
      </c>
      <c r="MG55" s="33" t="e">
        <f>MG53/(IFERROR(VLOOKUP($B45,#REF!,15,FALSE),"")/30)</f>
        <v>#VALUE!</v>
      </c>
      <c r="MH55" s="33" t="e">
        <f>MH53/(IFERROR(VLOOKUP($B45,#REF!,15,FALSE),"")/30)</f>
        <v>#VALUE!</v>
      </c>
      <c r="MI55" s="33" t="e">
        <f>MI53/(IFERROR(VLOOKUP($B45,#REF!,15,FALSE),"")/30)</f>
        <v>#VALUE!</v>
      </c>
      <c r="MJ55" s="33" t="e">
        <f>MJ53/(IFERROR(VLOOKUP($B45,#REF!,15,FALSE),"")/30)</f>
        <v>#VALUE!</v>
      </c>
      <c r="MK55" s="33" t="e">
        <f>MK53/(IFERROR(VLOOKUP($B45,#REF!,15,FALSE),"")/30)</f>
        <v>#VALUE!</v>
      </c>
      <c r="ML55" s="33" t="e">
        <f>ML53/(IFERROR(VLOOKUP($B45,#REF!,15,FALSE),"")/30)</f>
        <v>#VALUE!</v>
      </c>
      <c r="MM55" s="33" t="e">
        <f>MM53/(IFERROR(VLOOKUP($B45,#REF!,15,FALSE),"")/30)</f>
        <v>#VALUE!</v>
      </c>
      <c r="MN55" s="33" t="e">
        <f>MN53/(IFERROR(VLOOKUP($B45,#REF!,15,FALSE),"")/30)</f>
        <v>#VALUE!</v>
      </c>
      <c r="MO55" s="33" t="e">
        <f>MO53/(IFERROR(VLOOKUP($B45,#REF!,15,FALSE),"")/30)</f>
        <v>#VALUE!</v>
      </c>
      <c r="MP55" s="33" t="e">
        <f>MP53/(IFERROR(VLOOKUP($B45,#REF!,15,FALSE),"")/30)</f>
        <v>#VALUE!</v>
      </c>
      <c r="MQ55" s="33" t="e">
        <f>MQ53/(IFERROR(VLOOKUP($B45,#REF!,15,FALSE),"")/30)</f>
        <v>#VALUE!</v>
      </c>
      <c r="MR55" s="33" t="e">
        <f>MR53/(IFERROR(VLOOKUP($B45,#REF!,15,FALSE),"")/30)</f>
        <v>#VALUE!</v>
      </c>
      <c r="MS55" s="33" t="e">
        <f>MS53/(IFERROR(VLOOKUP($B45,#REF!,15,FALSE),"")/30)</f>
        <v>#VALUE!</v>
      </c>
      <c r="MT55" s="33" t="e">
        <f>MT53/(IFERROR(VLOOKUP($B45,#REF!,15,FALSE),"")/30)</f>
        <v>#VALUE!</v>
      </c>
      <c r="MU55" s="33" t="e">
        <f>MU53/(IFERROR(VLOOKUP($B45,#REF!,15,FALSE),"")/30)</f>
        <v>#VALUE!</v>
      </c>
      <c r="MV55" s="33" t="e">
        <f>MV53/(IFERROR(VLOOKUP($B45,#REF!,15,FALSE),"")/30)</f>
        <v>#VALUE!</v>
      </c>
      <c r="MW55" s="33" t="e">
        <f>MW53/(IFERROR(VLOOKUP($B45,#REF!,15,FALSE),"")/30)</f>
        <v>#VALUE!</v>
      </c>
      <c r="MX55" s="33" t="e">
        <f>MX53/(IFERROR(VLOOKUP($B45,#REF!,15,FALSE),"")/30)</f>
        <v>#VALUE!</v>
      </c>
      <c r="MY55" s="33" t="e">
        <f>MY53/(IFERROR(VLOOKUP($B45,#REF!,15,FALSE),"")/30)</f>
        <v>#VALUE!</v>
      </c>
      <c r="MZ55" s="33" t="e">
        <f>MZ53/(IFERROR(VLOOKUP($B45,#REF!,15,FALSE),"")/30)</f>
        <v>#VALUE!</v>
      </c>
      <c r="NA55" s="33" t="e">
        <f>NA53/(IFERROR(VLOOKUP($B45,#REF!,15,FALSE),"")/30)</f>
        <v>#VALUE!</v>
      </c>
      <c r="NB55" s="33" t="e">
        <f>NB53/(IFERROR(VLOOKUP($B45,#REF!,15,FALSE),"")/30)</f>
        <v>#VALUE!</v>
      </c>
      <c r="NC55" s="33" t="e">
        <f>NC53/(IFERROR(VLOOKUP($B45,#REF!,15,FALSE),"")/30)</f>
        <v>#VALUE!</v>
      </c>
      <c r="ND55" s="33" t="e">
        <f>ND53/(IFERROR(VLOOKUP($B45,#REF!,15,FALSE),"")/30)</f>
        <v>#VALUE!</v>
      </c>
      <c r="NE55" s="33" t="e">
        <f>NE53/(IFERROR(VLOOKUP($B45,#REF!,15,FALSE),"")/30)</f>
        <v>#VALUE!</v>
      </c>
      <c r="NF55" s="33" t="e">
        <f>NF53/(IFERROR(VLOOKUP($B45,#REF!,15,FALSE),"")/30)</f>
        <v>#VALUE!</v>
      </c>
      <c r="NG55" s="33" t="e">
        <f>NG53/(IFERROR(VLOOKUP($B45,#REF!,15,FALSE),"")/30)</f>
        <v>#VALUE!</v>
      </c>
      <c r="NH55" s="33" t="e">
        <f>NH53/(IFERROR(VLOOKUP($B45,#REF!,15,FALSE),"")/30)</f>
        <v>#VALUE!</v>
      </c>
    </row>
    <row r="56" spans="1:372" s="34" customFormat="1" ht="14.4" outlineLevel="1" x14ac:dyDescent="0.2">
      <c r="A56" s="1048"/>
      <c r="B56" s="17" t="s">
        <v>37</v>
      </c>
      <c r="C56" s="1051"/>
      <c r="D56" s="50" t="s">
        <v>33</v>
      </c>
      <c r="E56" s="27" t="s">
        <v>31</v>
      </c>
      <c r="F56" s="25"/>
      <c r="G56" s="52"/>
      <c r="H56" s="33"/>
      <c r="I56" s="33"/>
      <c r="J56" s="33">
        <v>1087.279</v>
      </c>
      <c r="K56" s="33">
        <v>1615.4449999999999</v>
      </c>
      <c r="L56" s="33">
        <v>3550.9830000000006</v>
      </c>
      <c r="M56" s="33">
        <v>4019.3969999999999</v>
      </c>
      <c r="N56" s="33">
        <v>4965.826</v>
      </c>
      <c r="O56" s="33"/>
      <c r="P56" s="33"/>
      <c r="Q56" s="33">
        <v>9967.9269999999997</v>
      </c>
      <c r="R56" s="33">
        <v>14572.026</v>
      </c>
      <c r="S56" s="33">
        <v>17718.609</v>
      </c>
      <c r="T56" s="33">
        <v>19463.153999999999</v>
      </c>
      <c r="U56" s="33">
        <v>19959.305</v>
      </c>
      <c r="V56" s="33"/>
      <c r="W56" s="33"/>
      <c r="X56" s="33">
        <v>27190.367999999999</v>
      </c>
      <c r="Y56" s="33">
        <v>28896.502</v>
      </c>
      <c r="Z56" s="33">
        <v>29687.153000000002</v>
      </c>
      <c r="AA56" s="33">
        <v>30553.554</v>
      </c>
      <c r="AB56" s="33">
        <v>31819.016</v>
      </c>
      <c r="AC56" s="33"/>
      <c r="AD56" s="33"/>
      <c r="AE56" s="33">
        <v>37212.701000000001</v>
      </c>
      <c r="AF56" s="33">
        <v>38310.643000000004</v>
      </c>
      <c r="AG56" s="33">
        <v>39980.494000000006</v>
      </c>
      <c r="AH56" s="33">
        <v>41271.564999999995</v>
      </c>
      <c r="AI56" s="33"/>
      <c r="AJ56" s="33"/>
      <c r="AK56" s="33"/>
      <c r="AL56" s="33">
        <v>46672.715000000011</v>
      </c>
      <c r="AM56" s="33">
        <v>49332.746000000006</v>
      </c>
      <c r="AN56" s="33">
        <v>17.081000000000003</v>
      </c>
      <c r="AO56" s="33">
        <v>872.81499999999994</v>
      </c>
      <c r="AP56" s="33">
        <v>1924.8720000000001</v>
      </c>
      <c r="AQ56" s="33"/>
      <c r="AR56" s="33"/>
      <c r="AS56" s="33"/>
      <c r="AT56" s="33">
        <v>7910.7440000000006</v>
      </c>
      <c r="AU56" s="33">
        <v>10597.45</v>
      </c>
      <c r="AV56" s="33">
        <v>11759.412999999999</v>
      </c>
      <c r="AW56" s="33">
        <v>13113.435999999998</v>
      </c>
      <c r="AX56" s="33"/>
      <c r="AY56" s="33"/>
      <c r="AZ56" s="33">
        <v>18068.578999999998</v>
      </c>
      <c r="BA56" s="33">
        <v>19831.259999999998</v>
      </c>
      <c r="BB56" s="33">
        <v>21010.296999999999</v>
      </c>
      <c r="BC56" s="33">
        <v>22449.681000000004</v>
      </c>
      <c r="BD56" s="33">
        <v>23406.78</v>
      </c>
      <c r="BE56" s="33"/>
      <c r="BF56" s="33"/>
      <c r="BG56" s="33">
        <v>26546.958999999999</v>
      </c>
      <c r="BH56" s="33">
        <v>27472.048000000003</v>
      </c>
      <c r="BI56" s="33">
        <v>29600.713000000003</v>
      </c>
      <c r="BJ56" s="33">
        <v>31003.822</v>
      </c>
      <c r="BK56" s="33">
        <v>33834.578999999998</v>
      </c>
      <c r="BL56" s="33"/>
      <c r="BM56" s="33"/>
      <c r="BN56" s="33">
        <v>37713.124000000003</v>
      </c>
      <c r="BO56" s="33">
        <v>40217.373</v>
      </c>
      <c r="BP56" s="33">
        <v>1338.0149999999999</v>
      </c>
      <c r="BQ56" s="33">
        <v>2694.1630000000005</v>
      </c>
      <c r="BR56" s="33">
        <v>4449.375</v>
      </c>
      <c r="BS56" s="33"/>
      <c r="BT56" s="33"/>
      <c r="BU56" s="33">
        <v>9951.8959999999988</v>
      </c>
      <c r="BV56" s="33">
        <v>11544.927</v>
      </c>
      <c r="BW56" s="33">
        <v>13140.096000000001</v>
      </c>
      <c r="BX56" s="33">
        <v>13990.499999999998</v>
      </c>
      <c r="BY56" s="33">
        <v>15047.899999999998</v>
      </c>
      <c r="BZ56" s="33"/>
      <c r="CA56" s="33"/>
      <c r="CB56" s="33">
        <v>20299.676999999996</v>
      </c>
      <c r="CC56" s="33">
        <v>21618.489000000001</v>
      </c>
      <c r="CD56" s="33">
        <v>23121.892</v>
      </c>
      <c r="CE56" s="33">
        <v>25403.137999999999</v>
      </c>
      <c r="CF56" s="33">
        <v>25937.703000000001</v>
      </c>
      <c r="CG56" s="33"/>
      <c r="CH56" s="33"/>
      <c r="CI56" s="33">
        <v>31234.291000000001</v>
      </c>
      <c r="CJ56" s="33">
        <v>32664.070999999996</v>
      </c>
      <c r="CK56" s="33">
        <v>34017.027000000002</v>
      </c>
      <c r="CL56" s="33">
        <v>34850.350999999995</v>
      </c>
      <c r="CM56" s="33"/>
      <c r="CN56" s="33"/>
      <c r="CO56" s="33"/>
      <c r="CP56" s="33"/>
      <c r="CQ56" s="33"/>
      <c r="CR56" s="33"/>
      <c r="CS56" s="33">
        <v>31234.291000000001</v>
      </c>
      <c r="CT56" s="33"/>
      <c r="CU56" s="33"/>
      <c r="CV56" s="33"/>
      <c r="CW56" s="33"/>
      <c r="CX56" s="33"/>
      <c r="CY56" s="33"/>
      <c r="CZ56" s="33"/>
      <c r="DA56" s="33"/>
      <c r="DB56" s="33"/>
      <c r="DC56" s="33"/>
      <c r="DD56" s="33"/>
      <c r="DE56" s="33"/>
      <c r="DF56" s="33"/>
      <c r="DG56" s="33"/>
      <c r="DH56" s="33"/>
      <c r="DI56" s="33"/>
      <c r="DJ56" s="33"/>
      <c r="DK56" s="33"/>
      <c r="DL56" s="33"/>
      <c r="DM56" s="33"/>
      <c r="DN56" s="33"/>
      <c r="DO56" s="33"/>
      <c r="DP56" s="33"/>
      <c r="DQ56" s="33"/>
      <c r="DR56" s="33"/>
      <c r="DS56" s="33"/>
      <c r="DT56" s="33"/>
      <c r="DU56" s="33"/>
      <c r="DV56" s="33"/>
      <c r="DW56" s="33"/>
      <c r="DX56" s="33"/>
      <c r="DY56" s="33"/>
      <c r="DZ56" s="33"/>
      <c r="EA56" s="33"/>
      <c r="EB56" s="33"/>
      <c r="EC56" s="33"/>
      <c r="ED56" s="33"/>
      <c r="EE56" s="33"/>
      <c r="EF56" s="33"/>
      <c r="EG56" s="33"/>
      <c r="EH56" s="33"/>
      <c r="EI56" s="33"/>
      <c r="EJ56" s="33"/>
      <c r="EK56" s="33"/>
      <c r="EL56" s="33"/>
      <c r="EM56" s="33"/>
      <c r="EN56" s="33"/>
      <c r="EO56" s="33"/>
      <c r="EP56" s="33"/>
      <c r="EQ56" s="33"/>
      <c r="ER56" s="33"/>
      <c r="ES56" s="33"/>
      <c r="ET56" s="33"/>
      <c r="EU56" s="33"/>
      <c r="EV56" s="33"/>
      <c r="EW56" s="33"/>
      <c r="EX56" s="33"/>
      <c r="EY56" s="33"/>
      <c r="EZ56" s="33"/>
      <c r="FA56" s="33"/>
      <c r="FB56" s="33"/>
      <c r="FC56" s="33"/>
      <c r="FD56" s="33"/>
      <c r="FE56" s="33">
        <v>38000</v>
      </c>
      <c r="FF56" s="33"/>
      <c r="FG56" s="33">
        <v>38000</v>
      </c>
      <c r="FH56" s="33">
        <v>38000</v>
      </c>
      <c r="FI56" s="33">
        <v>2000</v>
      </c>
      <c r="FJ56" s="33"/>
      <c r="FK56" s="33"/>
      <c r="FL56" s="33">
        <v>2000</v>
      </c>
      <c r="FM56" s="33"/>
      <c r="FN56" s="33"/>
      <c r="FO56" s="33">
        <v>2000</v>
      </c>
      <c r="FP56" s="33"/>
      <c r="FQ56" s="33">
        <v>2000</v>
      </c>
      <c r="FR56" s="33"/>
      <c r="FS56" s="33"/>
      <c r="FT56" s="33"/>
      <c r="FU56" s="33"/>
      <c r="FV56" s="33"/>
      <c r="FW56" s="33"/>
      <c r="FX56" s="33"/>
      <c r="FY56" s="33"/>
      <c r="FZ56" s="33"/>
      <c r="GA56" s="33"/>
      <c r="GB56" s="33"/>
      <c r="GC56" s="33"/>
      <c r="GD56" s="33"/>
      <c r="GE56" s="33"/>
      <c r="GF56" s="33"/>
      <c r="GG56" s="33"/>
      <c r="GH56" s="33"/>
      <c r="GI56" s="33"/>
      <c r="GJ56" s="33"/>
      <c r="GK56" s="33"/>
      <c r="GL56" s="33"/>
      <c r="GM56" s="33"/>
      <c r="GN56" s="33"/>
      <c r="GO56" s="33"/>
      <c r="GP56" s="33"/>
      <c r="GQ56" s="33"/>
      <c r="GR56" s="33"/>
      <c r="GS56" s="33"/>
      <c r="GT56" s="33"/>
      <c r="GU56" s="33"/>
      <c r="GV56" s="33"/>
      <c r="GW56" s="33"/>
      <c r="GX56" s="33"/>
      <c r="GY56" s="33"/>
      <c r="GZ56" s="33"/>
      <c r="HA56" s="33"/>
      <c r="HB56" s="33"/>
      <c r="HC56" s="33"/>
      <c r="HD56" s="33"/>
      <c r="HE56" s="33"/>
      <c r="HF56" s="33"/>
      <c r="HG56" s="33"/>
      <c r="HH56" s="33"/>
      <c r="HI56" s="33"/>
      <c r="HJ56" s="33"/>
      <c r="HK56" s="33"/>
      <c r="HL56" s="33"/>
      <c r="HM56" s="33"/>
      <c r="HN56" s="33"/>
      <c r="HO56" s="33"/>
      <c r="HP56" s="33"/>
      <c r="HQ56" s="33"/>
      <c r="HR56" s="33"/>
      <c r="HS56" s="33"/>
      <c r="HT56" s="33"/>
      <c r="HU56" s="33"/>
      <c r="HV56" s="33"/>
      <c r="HW56" s="33"/>
      <c r="HX56" s="33"/>
      <c r="HY56" s="33"/>
      <c r="HZ56" s="33"/>
      <c r="IA56" s="33"/>
      <c r="IB56" s="33"/>
      <c r="IC56" s="33"/>
      <c r="ID56" s="33"/>
      <c r="IE56" s="33"/>
      <c r="IF56" s="33"/>
      <c r="IG56" s="33"/>
      <c r="IH56" s="33"/>
      <c r="II56" s="33"/>
      <c r="IJ56" s="33"/>
      <c r="IK56" s="33"/>
      <c r="IL56" s="33"/>
      <c r="IM56" s="33"/>
      <c r="IN56" s="33"/>
      <c r="IO56" s="33"/>
      <c r="IP56" s="33"/>
      <c r="IQ56" s="33"/>
      <c r="IR56" s="33"/>
      <c r="IS56" s="33"/>
      <c r="IT56" s="33"/>
      <c r="IU56" s="33"/>
      <c r="IV56" s="33"/>
      <c r="IW56" s="33"/>
      <c r="IX56" s="33"/>
      <c r="IY56" s="33"/>
      <c r="IZ56" s="33"/>
      <c r="JA56" s="33"/>
      <c r="JB56" s="33"/>
      <c r="JC56" s="33"/>
      <c r="JD56" s="33"/>
      <c r="JE56" s="33"/>
      <c r="JF56" s="33"/>
      <c r="JG56" s="33"/>
      <c r="JH56" s="33"/>
      <c r="JI56" s="33"/>
      <c r="JJ56" s="33"/>
      <c r="JK56" s="33"/>
      <c r="JL56" s="33"/>
      <c r="JM56" s="33"/>
      <c r="JN56" s="33"/>
      <c r="JO56" s="33"/>
      <c r="JP56" s="33"/>
      <c r="JQ56" s="33"/>
      <c r="JR56" s="33"/>
      <c r="JS56" s="33"/>
      <c r="JT56" s="33"/>
      <c r="JU56" s="33"/>
      <c r="JV56" s="33"/>
      <c r="JW56" s="33"/>
      <c r="JX56" s="33"/>
      <c r="JY56" s="33"/>
      <c r="JZ56" s="33"/>
      <c r="KA56" s="33"/>
      <c r="KB56" s="33"/>
      <c r="KC56" s="33"/>
      <c r="KD56" s="33"/>
      <c r="KE56" s="33"/>
      <c r="KF56" s="33"/>
      <c r="KG56" s="33"/>
      <c r="KH56" s="33"/>
      <c r="KI56" s="33"/>
      <c r="KJ56" s="33"/>
      <c r="KK56" s="33"/>
      <c r="KL56" s="33"/>
      <c r="KM56" s="33"/>
      <c r="KN56" s="33"/>
      <c r="KO56" s="33"/>
      <c r="KP56" s="33"/>
      <c r="KQ56" s="33"/>
      <c r="KR56" s="33"/>
      <c r="KS56" s="33"/>
      <c r="KT56" s="33"/>
      <c r="KU56" s="33"/>
      <c r="KV56" s="33"/>
      <c r="KW56" s="33"/>
      <c r="KX56" s="33"/>
      <c r="KY56" s="33"/>
      <c r="KZ56" s="33"/>
      <c r="LA56" s="33"/>
      <c r="LB56" s="33"/>
      <c r="LC56" s="33"/>
      <c r="LD56" s="33"/>
      <c r="LE56" s="33"/>
      <c r="LF56" s="33"/>
      <c r="LG56" s="33"/>
      <c r="LH56" s="33"/>
      <c r="LI56" s="33"/>
      <c r="LJ56" s="33"/>
      <c r="LK56" s="33"/>
      <c r="LL56" s="33"/>
      <c r="LM56" s="33"/>
      <c r="LN56" s="33"/>
      <c r="LO56" s="33"/>
      <c r="LP56" s="33"/>
      <c r="LQ56" s="33"/>
      <c r="LR56" s="33"/>
      <c r="LS56" s="33"/>
      <c r="LT56" s="33"/>
      <c r="LU56" s="33"/>
      <c r="LV56" s="33"/>
      <c r="LW56" s="33"/>
      <c r="LX56" s="33"/>
      <c r="LY56" s="33"/>
      <c r="LZ56" s="33"/>
      <c r="MA56" s="33"/>
      <c r="MB56" s="33"/>
      <c r="MC56" s="33"/>
      <c r="MD56" s="33"/>
      <c r="ME56" s="33"/>
      <c r="MF56" s="33"/>
      <c r="MG56" s="33"/>
      <c r="MH56" s="33"/>
      <c r="MI56" s="33"/>
      <c r="MJ56" s="33"/>
      <c r="MK56" s="33"/>
      <c r="ML56" s="33"/>
      <c r="MM56" s="33"/>
      <c r="MN56" s="33"/>
      <c r="MO56" s="33"/>
      <c r="MP56" s="33"/>
      <c r="MQ56" s="33"/>
      <c r="MR56" s="33"/>
      <c r="MS56" s="33"/>
      <c r="MT56" s="33"/>
      <c r="MU56" s="33"/>
      <c r="MV56" s="33"/>
      <c r="MW56" s="33"/>
      <c r="MX56" s="33"/>
      <c r="MY56" s="33"/>
      <c r="MZ56" s="33"/>
      <c r="NA56" s="33"/>
      <c r="NB56" s="33"/>
      <c r="NC56" s="33"/>
      <c r="ND56" s="33"/>
      <c r="NE56" s="33"/>
      <c r="NF56" s="33"/>
      <c r="NG56" s="33"/>
      <c r="NH56" s="33"/>
    </row>
    <row r="57" spans="1:372" s="38" customFormat="1" ht="15" outlineLevel="1" thickBot="1" x14ac:dyDescent="0.25">
      <c r="A57" s="1049"/>
      <c r="B57" s="36">
        <f>B55/30</f>
        <v>0</v>
      </c>
      <c r="C57" s="1052"/>
      <c r="D57" s="51">
        <f>B57</f>
        <v>0</v>
      </c>
      <c r="E57" s="59" t="s">
        <v>29</v>
      </c>
      <c r="F57" s="60"/>
      <c r="G57" s="37">
        <v>1732.818866666667</v>
      </c>
      <c r="H57" s="37" t="e">
        <f>IF(AND(H56&lt;&gt;0,G56&lt;&gt;0),H56-G56,(IFERROR(VLOOKUP($B45,#REF!,4,FALSE),"")/30))</f>
        <v>#VALUE!</v>
      </c>
      <c r="I57" s="37" t="e">
        <f>IF(AND(I56&lt;&gt;0,H56&lt;&gt;0),I56-H56,(IFERROR(VLOOKUP($B45,#REF!,4,FALSE),"")/30))</f>
        <v>#VALUE!</v>
      </c>
      <c r="J57" s="37" t="e">
        <f>IF(AND(J56&lt;&gt;0,I56&lt;&gt;0),J56-I56,(IFERROR(VLOOKUP($B45,#REF!,4,FALSE),"")/30))</f>
        <v>#VALUE!</v>
      </c>
      <c r="K57" s="37">
        <f>IF(AND(K56&lt;&gt;0,J56&lt;&gt;0),K56-J56,(IFERROR(VLOOKUP($B45,#REF!,4,FALSE),"")/30))</f>
        <v>528.16599999999994</v>
      </c>
      <c r="L57" s="37">
        <f>IF(AND(L56&lt;&gt;0,K56&lt;&gt;0),L56-K56,(IFERROR(VLOOKUP($B45,#REF!,4,FALSE),"")/30))</f>
        <v>1935.5380000000007</v>
      </c>
      <c r="M57" s="37">
        <f>IF(AND(M56&lt;&gt;0,L56&lt;&gt;0),M56-L56,(IFERROR(VLOOKUP($B45,#REF!,4,FALSE),"")/30))</f>
        <v>468.41399999999931</v>
      </c>
      <c r="N57" s="37">
        <f>IF(AND(N56&lt;&gt;0,M56&lt;&gt;0),N56-M56,(IFERROR(VLOOKUP($B45,#REF!,4,FALSE),"")/30))</f>
        <v>946.42900000000009</v>
      </c>
      <c r="O57" s="37" t="e">
        <f>IF(AND(O56&lt;&gt;0,N56&lt;&gt;0),O56-N56,(IFERROR(VLOOKUP($B45,#REF!,4,FALSE),"")/30))</f>
        <v>#VALUE!</v>
      </c>
      <c r="P57" s="37" t="e">
        <f>IF(AND(P56&lt;&gt;0,O56&lt;&gt;0),P56-O56,(IFERROR(VLOOKUP($B45,#REF!,4,FALSE),"")/30))</f>
        <v>#VALUE!</v>
      </c>
      <c r="Q57" s="37" t="e">
        <f>IF(AND(Q56&lt;&gt;0,P56&lt;&gt;0),Q56-P56,(IFERROR(VLOOKUP($B45,#REF!,4,FALSE),"")/30))</f>
        <v>#VALUE!</v>
      </c>
      <c r="R57" s="37">
        <f>IF(AND(R56&lt;&gt;0,Q56&lt;&gt;0),R56-Q56,(IFERROR(VLOOKUP($B45,#REF!,4,FALSE),"")/30))</f>
        <v>4604.0990000000002</v>
      </c>
      <c r="S57" s="37">
        <f>IF(AND(S56&lt;&gt;0,R56&lt;&gt;0),S56-R56,(IFERROR(VLOOKUP($B45,#REF!,4,FALSE),"")/30))</f>
        <v>3146.5830000000005</v>
      </c>
      <c r="T57" s="37">
        <f>IF(AND(T56&lt;&gt;0,S56&lt;&gt;0),T56-S56,(IFERROR(VLOOKUP($B45,#REF!,4,FALSE),"")/30))</f>
        <v>1744.5449999999983</v>
      </c>
      <c r="U57" s="37">
        <f>IF(AND(U56&lt;&gt;0,T56&lt;&gt;0),U56-T56,(IFERROR(VLOOKUP($B45,#REF!,4,FALSE),"")/30))</f>
        <v>496.15100000000166</v>
      </c>
      <c r="V57" s="37" t="e">
        <f>IF(AND(V56&lt;&gt;0,U56&lt;&gt;0),V56-U56,(IFERROR(VLOOKUP($B45,#REF!,4,FALSE),"")/30))</f>
        <v>#VALUE!</v>
      </c>
      <c r="W57" s="37" t="e">
        <f>IF(AND(W56&lt;&gt;0,V56&lt;&gt;0),W56-V56,(IFERROR(VLOOKUP($B45,#REF!,4,FALSE),"")/30))</f>
        <v>#VALUE!</v>
      </c>
      <c r="X57" s="37" t="e">
        <f>IF(AND(X56&lt;&gt;0,W56&lt;&gt;0),X56-W56,(IFERROR(VLOOKUP($B45,#REF!,4,FALSE),"")/30))</f>
        <v>#VALUE!</v>
      </c>
      <c r="Y57" s="37">
        <f>IF(AND(Y56&lt;&gt;0,X56&lt;&gt;0),Y56-X56,(IFERROR(VLOOKUP($B45,#REF!,4,FALSE),"")/30))</f>
        <v>1706.1340000000018</v>
      </c>
      <c r="Z57" s="37">
        <f>IF(AND(Z56&lt;&gt;0,Y56&lt;&gt;0),Z56-Y56,(IFERROR(VLOOKUP($B45,#REF!,4,FALSE),"")/30))</f>
        <v>790.65100000000166</v>
      </c>
      <c r="AA57" s="37">
        <f>IF(AND(AA56&lt;&gt;0,Z56&lt;&gt;0),AA56-Z56,(IFERROR(VLOOKUP($B45,#REF!,4,FALSE),"")/30))</f>
        <v>866.40099999999802</v>
      </c>
      <c r="AB57" s="37">
        <f>IF(AND(AB56&lt;&gt;0,AA56&lt;&gt;0),AB56-AA56,(IFERROR(VLOOKUP($B45,#REF!,4,FALSE),"")/30))</f>
        <v>1265.4619999999995</v>
      </c>
      <c r="AC57" s="37" t="e">
        <f>IF(AND(AC56&lt;&gt;0,AB56&lt;&gt;0),AC56-AB56,(IFERROR(VLOOKUP($B45,#REF!,4,FALSE),"")/30))</f>
        <v>#VALUE!</v>
      </c>
      <c r="AD57" s="37" t="e">
        <f>IF(AND(AD56&lt;&gt;0,AC56&lt;&gt;0),AD56-AC56,(IFERROR(VLOOKUP($B45,#REF!,4,FALSE),"")/30))</f>
        <v>#VALUE!</v>
      </c>
      <c r="AE57" s="37" t="e">
        <f>IF(AND(AE56&lt;&gt;0,AD56&lt;&gt;0),AE56-AD56,(IFERROR(VLOOKUP($B45,#REF!,4,FALSE),"")/30))</f>
        <v>#VALUE!</v>
      </c>
      <c r="AF57" s="37">
        <f>IF(AND(AF56&lt;&gt;0,AE56&lt;&gt;0),AF56-AE56,(IFERROR(VLOOKUP($B45,#REF!,4,FALSE),"")/30))</f>
        <v>1097.9420000000027</v>
      </c>
      <c r="AG57" s="37">
        <f>IF(AND(AG56&lt;&gt;0,AF56&lt;&gt;0),AG56-AF56,(IFERROR(VLOOKUP($B45,#REF!,4,FALSE),"")/30))</f>
        <v>1669.8510000000024</v>
      </c>
      <c r="AH57" s="37">
        <f>IF(AND(AH56&lt;&gt;0,AG56&lt;&gt;0),AH56-AG56,(IFERROR(VLOOKUP($B45,#REF!,4,FALSE),"")/30))</f>
        <v>1291.070999999989</v>
      </c>
      <c r="AI57" s="37" t="e">
        <f>IF(AND(AI56&lt;&gt;0,AH56&lt;&gt;0),AI56-AH56,(IFERROR(VLOOKUP($B45,#REF!,4,FALSE),"")/30))</f>
        <v>#VALUE!</v>
      </c>
      <c r="AJ57" s="37" t="e">
        <f>IF(AND(AJ56&lt;&gt;0,AI56&lt;&gt;0),AJ56-AI56,(IFERROR(VLOOKUP($B45,#REF!,4,FALSE),"")/30))</f>
        <v>#VALUE!</v>
      </c>
      <c r="AK57" s="37" t="e">
        <f>IF(AND(AK56&lt;&gt;0,AJ56&lt;&gt;0),AK56-AJ56,(IFERROR(VLOOKUP($B45,#REF!,4,FALSE),"")/30))</f>
        <v>#VALUE!</v>
      </c>
      <c r="AL57" s="37" t="e">
        <f>IF(AND(AL56&lt;&gt;0,AK56&lt;&gt;0),AL56-AK56,(IFERROR(VLOOKUP($B45,#REF!,4,FALSE),"")/30))</f>
        <v>#VALUE!</v>
      </c>
      <c r="AM57" s="37">
        <f>IF(AND(AM56&lt;&gt;0,AL56&lt;&gt;0),AM56-AL56,(IFERROR(VLOOKUP($B45,#REF!,5,FALSE),"")/30))</f>
        <v>2660.0309999999954</v>
      </c>
      <c r="AN57" s="37">
        <f>IF(AND(AN56&lt;&gt;0,AM56&lt;&gt;0),AN56-AM56,(IFERROR(VLOOKUP($B45,#REF!,5,FALSE),"")/30))</f>
        <v>-49315.665000000008</v>
      </c>
      <c r="AO57" s="37">
        <f>IF(AND(AO56&lt;&gt;0,AN56&lt;&gt;0),AO56-AN56,(IFERROR(VLOOKUP($B45,#REF!,5,FALSE),"")/30))</f>
        <v>855.73399999999992</v>
      </c>
      <c r="AP57" s="37">
        <f>IF(AND(AP56&lt;&gt;0,AO56&lt;&gt;0),AP56-AO56,(IFERROR(VLOOKUP($B45,#REF!,5,FALSE),"")/30))</f>
        <v>1052.0570000000002</v>
      </c>
      <c r="AQ57" s="37" t="e">
        <f>IF(AND(AQ56&lt;&gt;0,AP56&lt;&gt;0),AQ56-AP56,(IFERROR(VLOOKUP($B45,#REF!,5,FALSE),"")/30))</f>
        <v>#VALUE!</v>
      </c>
      <c r="AR57" s="37" t="e">
        <f>IF(AND(AR56&lt;&gt;0,AQ56&lt;&gt;0),AR56-AQ56,(IFERROR(VLOOKUP($B45,#REF!,5,FALSE),"")/30))</f>
        <v>#VALUE!</v>
      </c>
      <c r="AS57" s="37" t="e">
        <f>IF(AND(AS56&lt;&gt;0,AR56&lt;&gt;0),AS56-AR56,(IFERROR(VLOOKUP($B45,#REF!,5,FALSE),"")/30))</f>
        <v>#VALUE!</v>
      </c>
      <c r="AT57" s="37" t="e">
        <f>IF(AND(AT56&lt;&gt;0,AS56&lt;&gt;0),AT56-AS56,(IFERROR(VLOOKUP($B45,#REF!,5,FALSE),"")/30))</f>
        <v>#VALUE!</v>
      </c>
      <c r="AU57" s="37">
        <f>IF(AND(AU56&lt;&gt;0,AT56&lt;&gt;0),AU56-AT56,(IFERROR(VLOOKUP($B45,#REF!,5,FALSE),"")/30))</f>
        <v>2686.7060000000001</v>
      </c>
      <c r="AV57" s="37">
        <f>IF(AND(AV56&lt;&gt;0,AU56&lt;&gt;0),AV56-AU56,(IFERROR(VLOOKUP($B45,#REF!,5,FALSE),"")/30))</f>
        <v>1161.9629999999979</v>
      </c>
      <c r="AW57" s="37">
        <f>IF(AND(AW56&lt;&gt;0,AV56&lt;&gt;0),AW56-AV56,(IFERROR(VLOOKUP($B45,#REF!,5,FALSE),"")/30))</f>
        <v>1354.0229999999992</v>
      </c>
      <c r="AX57" s="37" t="e">
        <f>IF(AND(AX56&lt;&gt;0,AW56&lt;&gt;0),AX56-AW56,(IFERROR(VLOOKUP($B45,#REF!,5,FALSE),"")/30))</f>
        <v>#VALUE!</v>
      </c>
      <c r="AY57" s="37" t="e">
        <f>IF(AND(AY56&lt;&gt;0,AX56&lt;&gt;0),AY56-AX56,(IFERROR(VLOOKUP($B45,#REF!,5,FALSE),"")/30))</f>
        <v>#VALUE!</v>
      </c>
      <c r="AZ57" s="37" t="e">
        <f>IF(AND(AZ56&lt;&gt;0,AY56&lt;&gt;0),AZ56-AY56,(IFERROR(VLOOKUP($B45,#REF!,5,FALSE),"")/30))</f>
        <v>#VALUE!</v>
      </c>
      <c r="BA57" s="37">
        <f>IF(AND(BA56&lt;&gt;0,AZ56&lt;&gt;0),BA56-AZ56,(IFERROR(VLOOKUP($B45,#REF!,5,FALSE),"")/30))</f>
        <v>1762.6810000000005</v>
      </c>
      <c r="BB57" s="37">
        <f>IF(AND(BB56&lt;&gt;0,BA56&lt;&gt;0),BB56-BA56,(IFERROR(VLOOKUP($B45,#REF!,5,FALSE),"")/30))</f>
        <v>1179.0370000000003</v>
      </c>
      <c r="BC57" s="37">
        <f>IF(AND(BC56&lt;&gt;0,BB56&lt;&gt;0),BC56-BB56,(IFERROR(VLOOKUP($B45,#REF!,5,FALSE),"")/30))</f>
        <v>1439.3840000000055</v>
      </c>
      <c r="BD57" s="37">
        <f>IF(AND(BD56&lt;&gt;0,BC56&lt;&gt;0),BD56-BC56,(IFERROR(VLOOKUP($B45,#REF!,5,FALSE),"")/30))</f>
        <v>957.0989999999947</v>
      </c>
      <c r="BE57" s="37" t="e">
        <f>IF(AND(BE56&lt;&gt;0,BD56&lt;&gt;0),BE56-BD56,(IFERROR(VLOOKUP($B45,#REF!,5,FALSE),"")/30))</f>
        <v>#VALUE!</v>
      </c>
      <c r="BF57" s="37" t="e">
        <f>IF(AND(BF56&lt;&gt;0,BE56&lt;&gt;0),BF56-BE56,(IFERROR(VLOOKUP($B45,#REF!,5,FALSE),"")/30))</f>
        <v>#VALUE!</v>
      </c>
      <c r="BG57" s="37" t="e">
        <f>IF(AND(BG56&lt;&gt;0,BF56&lt;&gt;0),BG56-BF56,(IFERROR(VLOOKUP($B45,#REF!,5,FALSE),"")/30))</f>
        <v>#VALUE!</v>
      </c>
      <c r="BH57" s="37">
        <f>IF(AND(BH56&lt;&gt;0,BG56&lt;&gt;0),BH56-BG56,(IFERROR(VLOOKUP($B45,#REF!,5,FALSE),"")/30))</f>
        <v>925.08900000000358</v>
      </c>
      <c r="BI57" s="37">
        <f>IF(AND(BI56&lt;&gt;0,BH56&lt;&gt;0),BI56-BH56,(IFERROR(VLOOKUP($B45,#REF!,5,FALSE),"")/30))</f>
        <v>2128.6650000000009</v>
      </c>
      <c r="BJ57" s="37">
        <f>IF(AND(BJ56&lt;&gt;0,BI56&lt;&gt;0),BJ56-BI56,(IFERROR(VLOOKUP($B45,#REF!,5,FALSE),"")/30))</f>
        <v>1403.1089999999967</v>
      </c>
      <c r="BK57" s="37">
        <f>IF(AND(BK56&lt;&gt;0,BJ56&lt;&gt;0),BK56-BJ56,(IFERROR(VLOOKUP($B45,#REF!,5,FALSE),"")/30))</f>
        <v>2830.7569999999978</v>
      </c>
      <c r="BL57" s="37" t="e">
        <f>IF(AND(BL56&lt;&gt;0,BK56&lt;&gt;0),BL56-BK56,(IFERROR(VLOOKUP($B45,#REF!,5,FALSE),"")/30))</f>
        <v>#VALUE!</v>
      </c>
      <c r="BM57" s="37" t="e">
        <f>IF(AND(BM56&lt;&gt;0,BL56&lt;&gt;0),BM56-BL56,(IFERROR(VLOOKUP($B45,#REF!,5,FALSE),"")/30))</f>
        <v>#VALUE!</v>
      </c>
      <c r="BN57" s="37" t="e">
        <f>IF(AND(BN56&lt;&gt;0,BM56&lt;&gt;0),BN56-BM56,(IFERROR(VLOOKUP($B45,#REF!,5,FALSE),"")/30))</f>
        <v>#VALUE!</v>
      </c>
      <c r="BO57" s="37">
        <f>IF(AND(BO56&lt;&gt;0,BN56&lt;&gt;0),BO56-BN56,(IFERROR(VLOOKUP($B45,#REF!,6,FALSE),"")/30))</f>
        <v>2504.2489999999962</v>
      </c>
      <c r="BP57" s="37">
        <f>IF(AND(BP56&lt;&gt;0,BO56&lt;&gt;0),BP56-BO56,(IFERROR(VLOOKUP($B45,#REF!,6,FALSE),"")/30))</f>
        <v>-38879.358</v>
      </c>
      <c r="BQ57" s="37">
        <f>IF(AND(BQ56&lt;&gt;0,BP56&lt;&gt;0),BQ56-BP56,(IFERROR(VLOOKUP($B45,#REF!,6,FALSE),"")/30))</f>
        <v>1356.1480000000006</v>
      </c>
      <c r="BR57" s="37">
        <f>IF(AND(BR56&lt;&gt;0,BQ56&lt;&gt;0),BR56-BQ56,(IFERROR(VLOOKUP($B45,#REF!,6,FALSE),"")/30))</f>
        <v>1755.2119999999995</v>
      </c>
      <c r="BS57" s="37" t="e">
        <f>IF(AND(BS56&lt;&gt;0,BR56&lt;&gt;0),BS56-BR56,(IFERROR(VLOOKUP($B45,#REF!,6,FALSE),"")/30))</f>
        <v>#VALUE!</v>
      </c>
      <c r="BT57" s="37" t="e">
        <f>IF(AND(BT56&lt;&gt;0,BS56&lt;&gt;0),BT56-BS56,(IFERROR(VLOOKUP($B45,#REF!,6,FALSE),"")/30))</f>
        <v>#VALUE!</v>
      </c>
      <c r="BU57" s="37" t="e">
        <f>IF(AND(BU56&lt;&gt;0,BT56&lt;&gt;0),BU56-BT56,(IFERROR(VLOOKUP($B45,#REF!,6,FALSE),"")/30))</f>
        <v>#VALUE!</v>
      </c>
      <c r="BV57" s="37">
        <f>IF(AND(BV56&lt;&gt;0,BU56&lt;&gt;0),BV56-BU56,(IFERROR(VLOOKUP($B45,#REF!,6,FALSE),"")/30))</f>
        <v>1593.0310000000009</v>
      </c>
      <c r="BW57" s="37">
        <f>IF(AND(BW56&lt;&gt;0,BV56&lt;&gt;0),BW56-BV56,(IFERROR(VLOOKUP($B45,#REF!,6,FALSE),"")/30))</f>
        <v>1595.1690000000017</v>
      </c>
      <c r="BX57" s="37">
        <f>IF(AND(BX56&lt;&gt;0,BW56&lt;&gt;0),BX56-BW56,(IFERROR(VLOOKUP($B45,#REF!,6,FALSE),"")/30))</f>
        <v>850.40399999999681</v>
      </c>
      <c r="BY57" s="37">
        <f>IF(AND(BY56&lt;&gt;0,BX56&lt;&gt;0),BY56-BX56,(IFERROR(VLOOKUP($B45,#REF!,6,FALSE),"")/30))</f>
        <v>1057.3999999999996</v>
      </c>
      <c r="BZ57" s="37" t="e">
        <f>IF(AND(BZ56&lt;&gt;0,BY56&lt;&gt;0),BZ56-BY56,(IFERROR(VLOOKUP($B45,#REF!,6,FALSE),"")/30))</f>
        <v>#VALUE!</v>
      </c>
      <c r="CA57" s="37" t="e">
        <f>IF(AND(CA56&lt;&gt;0,BZ56&lt;&gt;0),CA56-BZ56,(IFERROR(VLOOKUP($B45,#REF!,6,FALSE),"")/30))</f>
        <v>#VALUE!</v>
      </c>
      <c r="CB57" s="37" t="e">
        <f>IF(AND(CB56&lt;&gt;0,CA56&lt;&gt;0),CB56-CA56,(IFERROR(VLOOKUP($B45,#REF!,6,FALSE),"")/30))</f>
        <v>#VALUE!</v>
      </c>
      <c r="CC57" s="37">
        <f>IF(AND(CC56&lt;&gt;0,CB56&lt;&gt;0),CC56-CB56,(IFERROR(VLOOKUP($B45,#REF!,6,FALSE),"")/30))</f>
        <v>1318.8120000000054</v>
      </c>
      <c r="CD57" s="37">
        <f>IF(AND(CD56&lt;&gt;0,CC56&lt;&gt;0),CD56-CC56,(IFERROR(VLOOKUP($B45,#REF!,6,FALSE),"")/30))</f>
        <v>1503.4029999999984</v>
      </c>
      <c r="CE57" s="37">
        <f>IF(AND(CE56&lt;&gt;0,CD56&lt;&gt;0),CE56-CD56,(IFERROR(VLOOKUP($B45,#REF!,6,FALSE),"")/30))</f>
        <v>2281.2459999999992</v>
      </c>
      <c r="CF57" s="37">
        <f>IF(AND(CF56&lt;&gt;0,CE56&lt;&gt;0),CF56-CE56,(IFERROR(VLOOKUP($B45,#REF!,6,FALSE),"")/30))</f>
        <v>534.56500000000233</v>
      </c>
      <c r="CG57" s="37" t="e">
        <f>IF(AND(CG56&lt;&gt;0,CF56&lt;&gt;0),CG56-CF56,(IFERROR(VLOOKUP($B45,#REF!,6,FALSE),"")/30))</f>
        <v>#VALUE!</v>
      </c>
      <c r="CH57" s="37" t="e">
        <f>IF(AND(CH56&lt;&gt;0,CG56&lt;&gt;0),CH56-CG56,(IFERROR(VLOOKUP($B45,#REF!,6,FALSE),"")/30))</f>
        <v>#VALUE!</v>
      </c>
      <c r="CI57" s="37" t="e">
        <f>IF(AND(CI56&lt;&gt;0,CH56&lt;&gt;0),CI56-CH56,(IFERROR(VLOOKUP($B45,#REF!,6,FALSE),"")/30))</f>
        <v>#VALUE!</v>
      </c>
      <c r="CJ57" s="37">
        <f>IF(AND(CJ56&lt;&gt;0,CI56&lt;&gt;0),CJ56-CI56,(IFERROR(VLOOKUP($B45,#REF!,6,FALSE),"")/30))</f>
        <v>1429.7799999999952</v>
      </c>
      <c r="CK57" s="37">
        <f>IF(AND(CK56&lt;&gt;0,CJ56&lt;&gt;0),CK56-CJ56,(IFERROR(VLOOKUP($B45,#REF!,6,FALSE),"")/30))</f>
        <v>1352.9560000000056</v>
      </c>
      <c r="CL57" s="37">
        <f>IF(AND(CL56&lt;&gt;0,CK56&lt;&gt;0),CL56-CK56,(IFERROR(VLOOKUP($B45,#REF!,6,FALSE),"")/30))</f>
        <v>833.32399999999325</v>
      </c>
      <c r="CM57" s="37" t="e">
        <f>IF(AND(CM56&lt;&gt;0,CL56&lt;&gt;0),CM56-CL56,(IFERROR(VLOOKUP($B45,#REF!,6,FALSE),"")/30))</f>
        <v>#VALUE!</v>
      </c>
      <c r="CN57" s="37" t="e">
        <f>IF(AND(CN56&lt;&gt;0,CM56&lt;&gt;0),CN56-CM56,(IFERROR(VLOOKUP($B45,#REF!,6,FALSE),"")/30))</f>
        <v>#VALUE!</v>
      </c>
      <c r="CO57" s="37" t="e">
        <f>IF(AND(CO56&lt;&gt;0,CN56&lt;&gt;0),CO56-CN56,(IFERROR(VLOOKUP($B45,#REF!,6,FALSE),"")/30))</f>
        <v>#VALUE!</v>
      </c>
      <c r="CP57" s="37" t="e">
        <f>IF(AND(CP56&lt;&gt;0,CO56&lt;&gt;0),CP56-CO56,(IFERROR(VLOOKUP($B45,#REF!,6,FALSE),"")/30))</f>
        <v>#VALUE!</v>
      </c>
      <c r="CQ57" s="37" t="e">
        <f>IF(AND(CQ56&lt;&gt;0,CP56&lt;&gt;0),CQ56-CP56,(IFERROR(VLOOKUP($B45,#REF!,6,FALSE),"")/30))</f>
        <v>#VALUE!</v>
      </c>
      <c r="CR57" s="37" t="e">
        <f>IF(AND(CR56&lt;&gt;0,CQ56&lt;&gt;0),CR56-CQ56,(IFERROR(VLOOKUP($B45,#REF!,6,FALSE),"")/30))</f>
        <v>#VALUE!</v>
      </c>
      <c r="CS57" s="37" t="e">
        <f>IF(AND(CS56&lt;&gt;0,CR56&lt;&gt;0),CS56-CR56,(IFERROR(VLOOKUP($B45,#REF!,6,FALSE),"")/30))</f>
        <v>#VALUE!</v>
      </c>
      <c r="CT57" s="37" t="e">
        <f>IF(AND(CT56&lt;&gt;0,CS56&lt;&gt;0),CT56-CS56,(IFERROR(VLOOKUP($B45,#REF!,7,FALSE),"")/30))</f>
        <v>#VALUE!</v>
      </c>
      <c r="CU57" s="37" t="e">
        <f>IF(AND(CU56&lt;&gt;0,CT56&lt;&gt;0),CU56-CT56,(IFERROR(VLOOKUP($B45,#REF!,7,FALSE),"")/30))</f>
        <v>#VALUE!</v>
      </c>
      <c r="CV57" s="37" t="e">
        <f>IF(AND(CV56&lt;&gt;0,CU56&lt;&gt;0),CV56-CU56,(IFERROR(VLOOKUP($B45,#REF!,7,FALSE),"")/30))</f>
        <v>#VALUE!</v>
      </c>
      <c r="CW57" s="37" t="e">
        <f>IF(AND(CW56&lt;&gt;0,CV56&lt;&gt;0),CW56-CV56,(IFERROR(VLOOKUP($B45,#REF!,7,FALSE),"")/30))</f>
        <v>#VALUE!</v>
      </c>
      <c r="CX57" s="37" t="e">
        <f>IF(AND(CX56&lt;&gt;0,CW56&lt;&gt;0),CX56-CW56,(IFERROR(VLOOKUP($B45,#REF!,7,FALSE),"")/30))</f>
        <v>#VALUE!</v>
      </c>
      <c r="CY57" s="37" t="e">
        <f>IF(AND(CY56&lt;&gt;0,CX56&lt;&gt;0),CY56-CX56,(IFERROR(VLOOKUP($B45,#REF!,7,FALSE),"")/30))</f>
        <v>#VALUE!</v>
      </c>
      <c r="CZ57" s="37" t="e">
        <f>IF(AND(CZ56&lt;&gt;0,CY56&lt;&gt;0),CZ56-CY56,(IFERROR(VLOOKUP($B45,#REF!,7,FALSE),"")/30))</f>
        <v>#VALUE!</v>
      </c>
      <c r="DA57" s="37" t="e">
        <f>IF(AND(DA56&lt;&gt;0,CZ56&lt;&gt;0),DA56-CZ56,(IFERROR(VLOOKUP($B45,#REF!,7,FALSE),"")/30))</f>
        <v>#VALUE!</v>
      </c>
      <c r="DB57" s="37" t="e">
        <f>IF(AND(DB56&lt;&gt;0,DA56&lt;&gt;0),DB56-DA56,(IFERROR(VLOOKUP($B45,#REF!,7,FALSE),"")/30))</f>
        <v>#VALUE!</v>
      </c>
      <c r="DC57" s="37" t="e">
        <f>IF(AND(DC56&lt;&gt;0,DB56&lt;&gt;0),DC56-DB56,(IFERROR(VLOOKUP($B45,#REF!,7,FALSE),"")/30))</f>
        <v>#VALUE!</v>
      </c>
      <c r="DD57" s="37" t="e">
        <f>IF(AND(DD56&lt;&gt;0,DC56&lt;&gt;0),DD56-DC56,(IFERROR(VLOOKUP($B45,#REF!,7,FALSE),"")/30))</f>
        <v>#VALUE!</v>
      </c>
      <c r="DE57" s="37" t="e">
        <f>IF(AND(DE56&lt;&gt;0,DD56&lt;&gt;0),DE56-DD56,(IFERROR(VLOOKUP($B45,#REF!,7,FALSE),"")/30))</f>
        <v>#VALUE!</v>
      </c>
      <c r="DF57" s="37" t="e">
        <f>IF(AND(DF56&lt;&gt;0,DE56&lt;&gt;0),DF56-DE56,(IFERROR(VLOOKUP($B45,#REF!,7,FALSE),"")/30))</f>
        <v>#VALUE!</v>
      </c>
      <c r="DG57" s="37" t="e">
        <f>IF(AND(DG56&lt;&gt;0,DF56&lt;&gt;0),DG56-DF56,(IFERROR(VLOOKUP($B45,#REF!,7,FALSE),"")/30))</f>
        <v>#VALUE!</v>
      </c>
      <c r="DH57" s="37" t="e">
        <f>IF(AND(DH56&lt;&gt;0,DG56&lt;&gt;0),DH56-DG56,(IFERROR(VLOOKUP($B45,#REF!,7,FALSE),"")/30))</f>
        <v>#VALUE!</v>
      </c>
      <c r="DI57" s="37" t="e">
        <f>IF(AND(DI56&lt;&gt;0,DH56&lt;&gt;0),DI56-DH56,(IFERROR(VLOOKUP($B45,#REF!,7,FALSE),"")/30))</f>
        <v>#VALUE!</v>
      </c>
      <c r="DJ57" s="37" t="e">
        <f>IF(AND(DJ56&lt;&gt;0,DI56&lt;&gt;0),DJ56-DI56,(IFERROR(VLOOKUP($B45,#REF!,7,FALSE),"")/30))</f>
        <v>#VALUE!</v>
      </c>
      <c r="DK57" s="37" t="e">
        <f>IF(AND(DK56&lt;&gt;0,DJ56&lt;&gt;0),DK56-DJ56,(IFERROR(VLOOKUP($B45,#REF!,7,FALSE),"")/30))</f>
        <v>#VALUE!</v>
      </c>
      <c r="DL57" s="37" t="e">
        <f>IF(AND(DL56&lt;&gt;0,DK56&lt;&gt;0),DL56-DK56,(IFERROR(VLOOKUP($B45,#REF!,7,FALSE),"")/30))</f>
        <v>#VALUE!</v>
      </c>
      <c r="DM57" s="37" t="e">
        <f>IF(AND(DM56&lt;&gt;0,DL56&lt;&gt;0),DM56-DL56,(IFERROR(VLOOKUP($B45,#REF!,7,FALSE),"")/30))</f>
        <v>#VALUE!</v>
      </c>
      <c r="DN57" s="37" t="e">
        <f>IF(AND(DN56&lt;&gt;0,DM56&lt;&gt;0),DN56-DM56,(IFERROR(VLOOKUP($B45,#REF!,7,FALSE),"")/30))</f>
        <v>#VALUE!</v>
      </c>
      <c r="DO57" s="37" t="e">
        <f>IF(AND(DO56&lt;&gt;0,DN56&lt;&gt;0),DO56-DN56,(IFERROR(VLOOKUP($B45,#REF!,7,FALSE),"")/30))</f>
        <v>#VALUE!</v>
      </c>
      <c r="DP57" s="37" t="e">
        <f>IF(AND(DP56&lt;&gt;0,DO56&lt;&gt;0),DP56-DO56,(IFERROR(VLOOKUP($B45,#REF!,7,FALSE),"")/30))</f>
        <v>#VALUE!</v>
      </c>
      <c r="DQ57" s="37" t="e">
        <f>IF(AND(DQ56&lt;&gt;0,DP56&lt;&gt;0),DQ56-DP56,(IFERROR(VLOOKUP($B45,#REF!,7,FALSE),"")/30))</f>
        <v>#VALUE!</v>
      </c>
      <c r="DR57" s="37" t="e">
        <f>IF(AND(DR56&lt;&gt;0,DQ56&lt;&gt;0),DR56-DQ56,(IFERROR(VLOOKUP($B45,#REF!,7,FALSE),"")/30))</f>
        <v>#VALUE!</v>
      </c>
      <c r="DS57" s="37" t="e">
        <f>IF(AND(DS56&lt;&gt;0,DR56&lt;&gt;0),DS56-DR56,(IFERROR(VLOOKUP($B45,#REF!,7,FALSE),"")/30))</f>
        <v>#VALUE!</v>
      </c>
      <c r="DT57" s="37" t="e">
        <f>IF(AND(DT56&lt;&gt;0,DS56&lt;&gt;0),DT56-DS56,(IFERROR(VLOOKUP($B45,#REF!,7,FALSE),"")/30))</f>
        <v>#VALUE!</v>
      </c>
      <c r="DU57" s="37" t="e">
        <f>IF(AND(DU56&lt;&gt;0,DT56&lt;&gt;0),DU56-DT56,(IFERROR(VLOOKUP($B45,#REF!,7,FALSE),"")/30))</f>
        <v>#VALUE!</v>
      </c>
      <c r="DV57" s="37" t="e">
        <f>IF(AND(DV56&lt;&gt;0,DU56&lt;&gt;0),DV56-DU56,(IFERROR(VLOOKUP($B45,#REF!,7,FALSE),"")/30))</f>
        <v>#VALUE!</v>
      </c>
      <c r="DW57" s="37" t="e">
        <f>IF(AND(DW56&lt;&gt;0,DV56&lt;&gt;0),DW56-DV56,(IFERROR(VLOOKUP($B45,#REF!,7,FALSE),"")/30))</f>
        <v>#VALUE!</v>
      </c>
      <c r="DX57" s="37" t="e">
        <f>IF(AND(DX56&lt;&gt;0,DW56&lt;&gt;0),DX56-DW56,(IFERROR(VLOOKUP($B45,#REF!,8,FALSE),"")/30))</f>
        <v>#VALUE!</v>
      </c>
      <c r="DY57" s="37" t="e">
        <f>IF(AND(DY56&lt;&gt;0,DX56&lt;&gt;0),DY56-DX56,(IFERROR(VLOOKUP($B45,#REF!,8,FALSE),"")/30))</f>
        <v>#VALUE!</v>
      </c>
      <c r="DZ57" s="37" t="e">
        <f>IF(AND(DZ56&lt;&gt;0,DY56&lt;&gt;0),DZ56-DY56,(IFERROR(VLOOKUP($B45,#REF!,8,FALSE),"")/30))</f>
        <v>#VALUE!</v>
      </c>
      <c r="EA57" s="37" t="e">
        <f>IF(AND(EA56&lt;&gt;0,DZ56&lt;&gt;0),EA56-DZ56,(IFERROR(VLOOKUP($B45,#REF!,8,FALSE),"")/30))</f>
        <v>#VALUE!</v>
      </c>
      <c r="EB57" s="37" t="e">
        <f>IF(AND(EB56&lt;&gt;0,EA56&lt;&gt;0),EB56-EA56,(IFERROR(VLOOKUP($B45,#REF!,8,FALSE),"")/30))</f>
        <v>#VALUE!</v>
      </c>
      <c r="EC57" s="37" t="e">
        <f>IF(AND(EC56&lt;&gt;0,EB56&lt;&gt;0),EC56-EB56,(IFERROR(VLOOKUP($B45,#REF!,8,FALSE),"")/30))</f>
        <v>#VALUE!</v>
      </c>
      <c r="ED57" s="37" t="e">
        <f>IF(AND(ED56&lt;&gt;0,EC56&lt;&gt;0),ED56-EC56,(IFERROR(VLOOKUP($B45,#REF!,8,FALSE),"")/30))</f>
        <v>#VALUE!</v>
      </c>
      <c r="EE57" s="37" t="e">
        <f>IF(AND(EE56&lt;&gt;0,ED56&lt;&gt;0),EE56-ED56,(IFERROR(VLOOKUP($B45,#REF!,8,FALSE),"")/30))</f>
        <v>#VALUE!</v>
      </c>
      <c r="EF57" s="37" t="e">
        <f>IF(AND(EF56&lt;&gt;0,EE56&lt;&gt;0),EF56-EE56,(IFERROR(VLOOKUP($B45,#REF!,8,FALSE),"")/30))</f>
        <v>#VALUE!</v>
      </c>
      <c r="EG57" s="37" t="e">
        <f>IF(AND(EG56&lt;&gt;0,EF56&lt;&gt;0),EG56-EF56,(IFERROR(VLOOKUP($B45,#REF!,8,FALSE),"")/30))</f>
        <v>#VALUE!</v>
      </c>
      <c r="EH57" s="37" t="e">
        <f>IF(AND(EH56&lt;&gt;0,EG56&lt;&gt;0),EH56-EG56,(IFERROR(VLOOKUP($B45,#REF!,8,FALSE),"")/30))</f>
        <v>#VALUE!</v>
      </c>
      <c r="EI57" s="37" t="e">
        <f>IF(AND(EI56&lt;&gt;0,EH56&lt;&gt;0),EI56-EH56,(IFERROR(VLOOKUP($B45,#REF!,8,FALSE),"")/30))</f>
        <v>#VALUE!</v>
      </c>
      <c r="EJ57" s="37" t="e">
        <f>IF(AND(EJ56&lt;&gt;0,EI56&lt;&gt;0),EJ56-EI56,(IFERROR(VLOOKUP($B45,#REF!,8,FALSE),"")/30))</f>
        <v>#VALUE!</v>
      </c>
      <c r="EK57" s="37" t="e">
        <f>IF(AND(EK56&lt;&gt;0,EJ56&lt;&gt;0),EK56-EJ56,(IFERROR(VLOOKUP($B45,#REF!,8,FALSE),"")/30))</f>
        <v>#VALUE!</v>
      </c>
      <c r="EL57" s="37" t="e">
        <f>IF(AND(EL56&lt;&gt;0,EK56&lt;&gt;0),EL56-EK56,(IFERROR(VLOOKUP($B45,#REF!,8,FALSE),"")/30))</f>
        <v>#VALUE!</v>
      </c>
      <c r="EM57" s="37" t="e">
        <f>IF(AND(EM56&lt;&gt;0,EL56&lt;&gt;0),EM56-EL56,(IFERROR(VLOOKUP($B45,#REF!,8,FALSE),"")/30))</f>
        <v>#VALUE!</v>
      </c>
      <c r="EN57" s="37" t="e">
        <f>IF(AND(EN56&lt;&gt;0,EM56&lt;&gt;0),EN56-EM56,(IFERROR(VLOOKUP($B45,#REF!,8,FALSE),"")/30))</f>
        <v>#VALUE!</v>
      </c>
      <c r="EO57" s="37" t="e">
        <f>IF(AND(EO56&lt;&gt;0,EN56&lt;&gt;0),EO56-EN56,(IFERROR(VLOOKUP($B45,#REF!,8,FALSE),"")/30))</f>
        <v>#VALUE!</v>
      </c>
      <c r="EP57" s="37" t="e">
        <f>IF(AND(EP56&lt;&gt;0,EO56&lt;&gt;0),EP56-EO56,(IFERROR(VLOOKUP($B45,#REF!,8,FALSE),"")/30))</f>
        <v>#VALUE!</v>
      </c>
      <c r="EQ57" s="37" t="e">
        <f>IF(AND(EQ56&lt;&gt;0,EP56&lt;&gt;0),EQ56-EP56,(IFERROR(VLOOKUP($B45,#REF!,8,FALSE),"")/30))</f>
        <v>#VALUE!</v>
      </c>
      <c r="ER57" s="37" t="e">
        <f>IF(AND(ER56&lt;&gt;0,EQ56&lt;&gt;0),ER56-EQ56,(IFERROR(VLOOKUP($B45,#REF!,8,FALSE),"")/30))</f>
        <v>#VALUE!</v>
      </c>
      <c r="ES57" s="37" t="e">
        <f>IF(AND(ES56&lt;&gt;0,ER56&lt;&gt;0),ES56-ER56,(IFERROR(VLOOKUP($B45,#REF!,8,FALSE),"")/30))</f>
        <v>#VALUE!</v>
      </c>
      <c r="ET57" s="37" t="e">
        <f>IF(AND(ET56&lt;&gt;0,ES56&lt;&gt;0),ET56-ES56,(IFERROR(VLOOKUP($B45,#REF!,8,FALSE),"")/30))</f>
        <v>#VALUE!</v>
      </c>
      <c r="EU57" s="37" t="e">
        <f>IF(AND(EU56&lt;&gt;0,ET56&lt;&gt;0),EU56-ET56,(IFERROR(VLOOKUP($B45,#REF!,8,FALSE),"")/30))</f>
        <v>#VALUE!</v>
      </c>
      <c r="EV57" s="37" t="e">
        <f>IF(AND(EV56&lt;&gt;0,EU56&lt;&gt;0),EV56-EU56,(IFERROR(VLOOKUP($B45,#REF!,8,FALSE),"")/30))</f>
        <v>#VALUE!</v>
      </c>
      <c r="EW57" s="37" t="e">
        <f>IF(AND(EW56&lt;&gt;0,EV56&lt;&gt;0),EW56-EV56,(IFERROR(VLOOKUP($B45,#REF!,8,FALSE),"")/30))</f>
        <v>#VALUE!</v>
      </c>
      <c r="EX57" s="37" t="e">
        <f>IF(AND(EX56&lt;&gt;0,EW56&lt;&gt;0),EX56-EW56,(IFERROR(VLOOKUP($B45,#REF!,8,FALSE),"")/30))</f>
        <v>#VALUE!</v>
      </c>
      <c r="EY57" s="37" t="e">
        <f>IF(AND(EY56&lt;&gt;0,EX56&lt;&gt;0),EY56-EX56,(IFERROR(VLOOKUP($B45,#REF!,8,FALSE),"")/30))</f>
        <v>#VALUE!</v>
      </c>
      <c r="EZ57" s="37" t="e">
        <f>IF(AND(EZ56&lt;&gt;0,EY56&lt;&gt;0),EZ56-EY56,(IFERROR(VLOOKUP($B45,#REF!,8,FALSE),"")/30))</f>
        <v>#VALUE!</v>
      </c>
      <c r="FA57" s="37" t="e">
        <f>IF(AND(FA56&lt;&gt;0,EZ56&lt;&gt;0),FA56-EZ56,(IFERROR(VLOOKUP($B45,#REF!,8,FALSE),"")/30))</f>
        <v>#VALUE!</v>
      </c>
      <c r="FB57" s="37" t="e">
        <f>IF(AND(FB56&lt;&gt;0,FA56&lt;&gt;0),FB56-FA56,(IFERROR(VLOOKUP($B45,#REF!,8,FALSE),"")/30))</f>
        <v>#VALUE!</v>
      </c>
      <c r="FC57" s="37" t="e">
        <f>IF(AND(FC56&lt;&gt;0,FB56&lt;&gt;0),FC56-FB56,(IFERROR(VLOOKUP($B45,#REF!,9,FALSE),"")/30))</f>
        <v>#VALUE!</v>
      </c>
      <c r="FD57" s="37" t="e">
        <f>IF(AND(FD56&lt;&gt;0,FC56&lt;&gt;0),FD56-FC56,(IFERROR(VLOOKUP($B45,#REF!,9,FALSE),"")/30))</f>
        <v>#VALUE!</v>
      </c>
      <c r="FE57" s="37" t="e">
        <f>IF(AND(FE56&lt;&gt;0,FD56&lt;&gt;0),FE56-FD56,(IFERROR(VLOOKUP($B45,#REF!,9,FALSE),"")/30))</f>
        <v>#VALUE!</v>
      </c>
      <c r="FF57" s="37" t="e">
        <f>IF(AND(FF56&lt;&gt;0,FE56&lt;&gt;0),FF56-FE56,(IFERROR(VLOOKUP($B45,#REF!,9,FALSE),"")/30))</f>
        <v>#VALUE!</v>
      </c>
      <c r="FG57" s="37" t="e">
        <f>IF(AND(FG56&lt;&gt;0,FF56&lt;&gt;0),FG56-FF56,(IFERROR(VLOOKUP($B45,#REF!,9,FALSE),"")/30))</f>
        <v>#VALUE!</v>
      </c>
      <c r="FH57" s="37">
        <f>IF(AND(FH56&lt;&gt;0,FG56&lt;&gt;0),FH56-FG56,(IFERROR(VLOOKUP($B45,#REF!,9,FALSE),"")/30))</f>
        <v>0</v>
      </c>
      <c r="FI57" s="37">
        <f>IF(AND(FI56&lt;&gt;0,FH56&lt;&gt;0),FI56-FH56,(IFERROR(VLOOKUP($B45,#REF!,9,FALSE),"")/30))</f>
        <v>-36000</v>
      </c>
      <c r="FJ57" s="37" t="e">
        <f>IF(AND(FJ56&lt;&gt;0,FI56&lt;&gt;0),FJ56-FI56,(IFERROR(VLOOKUP($B45,#REF!,9,FALSE),"")/30))</f>
        <v>#VALUE!</v>
      </c>
      <c r="FK57" s="37" t="e">
        <f>IF(AND(FK56&lt;&gt;0,FJ56&lt;&gt;0),FK56-FJ56,(IFERROR(VLOOKUP($B45,#REF!,9,FALSE),"")/30))</f>
        <v>#VALUE!</v>
      </c>
      <c r="FL57" s="37" t="e">
        <f>IF(AND(FL56&lt;&gt;0,FK56&lt;&gt;0),FL56-FK56,(IFERROR(VLOOKUP($B45,#REF!,9,FALSE),"")/30))</f>
        <v>#VALUE!</v>
      </c>
      <c r="FM57" s="37" t="e">
        <f>IF(AND(FM56&lt;&gt;0,FL56&lt;&gt;0),FM56-FL56,(IFERROR(VLOOKUP($B45,#REF!,9,FALSE),"")/30))</f>
        <v>#VALUE!</v>
      </c>
      <c r="FN57" s="37" t="e">
        <f>IF(AND(FN56&lt;&gt;0,FM56&lt;&gt;0),FN56-FM56,(IFERROR(VLOOKUP($B45,#REF!,9,FALSE),"")/30))</f>
        <v>#VALUE!</v>
      </c>
      <c r="FO57" s="37" t="e">
        <f>IF(AND(FO56&lt;&gt;0,FN56&lt;&gt;0),FO56-FN56,(IFERROR(VLOOKUP($B45,#REF!,9,FALSE),"")/30))</f>
        <v>#VALUE!</v>
      </c>
      <c r="FP57" s="37" t="e">
        <f>IF(AND(FP56&lt;&gt;0,FO56&lt;&gt;0),FP56-FO56,(IFERROR(VLOOKUP($B45,#REF!,9,FALSE),"")/30))</f>
        <v>#VALUE!</v>
      </c>
      <c r="FQ57" s="37" t="e">
        <f>IF(AND(FQ56&lt;&gt;0,FP56&lt;&gt;0),FQ56-FP56,(IFERROR(VLOOKUP($B45,#REF!,9,FALSE),"")/30))</f>
        <v>#VALUE!</v>
      </c>
      <c r="FR57" s="37" t="e">
        <f>IF(AND(FR56&lt;&gt;0,FQ56&lt;&gt;0),FR56-FQ56,(IFERROR(VLOOKUP($B45,#REF!,9,FALSE),"")/30))</f>
        <v>#VALUE!</v>
      </c>
      <c r="FS57" s="37" t="e">
        <f>IF(AND(FS56&lt;&gt;0,FR56&lt;&gt;0),FS56-FR56,(IFERROR(VLOOKUP($B45,#REF!,9,FALSE),"")/30))</f>
        <v>#VALUE!</v>
      </c>
      <c r="FT57" s="37" t="e">
        <f>IF(AND(FT56&lt;&gt;0,FS56&lt;&gt;0),FT56-FS56,(IFERROR(VLOOKUP($B45,#REF!,9,FALSE),"")/30))</f>
        <v>#VALUE!</v>
      </c>
      <c r="FU57" s="37" t="e">
        <f>IF(AND(FU56&lt;&gt;0,FT56&lt;&gt;0),FU56-FT56,(IFERROR(VLOOKUP($B45,#REF!,9,FALSE),"")/30))</f>
        <v>#VALUE!</v>
      </c>
      <c r="FV57" s="37" t="e">
        <f>IF(AND(FV56&lt;&gt;0,FU56&lt;&gt;0),FV56-FU56,(IFERROR(VLOOKUP($B45,#REF!,9,FALSE),"")/30))</f>
        <v>#VALUE!</v>
      </c>
      <c r="FW57" s="37" t="e">
        <f>IF(AND(FW56&lt;&gt;0,FV56&lt;&gt;0),FW56-FV56,(IFERROR(VLOOKUP($B45,#REF!,9,FALSE),"")/30))</f>
        <v>#VALUE!</v>
      </c>
      <c r="FX57" s="37" t="e">
        <f>IF(AND(FX56&lt;&gt;0,FW56&lt;&gt;0),FX56-FW56,(IFERROR(VLOOKUP($B45,#REF!,9,FALSE),"")/30))</f>
        <v>#VALUE!</v>
      </c>
      <c r="FY57" s="37" t="e">
        <f>IF(AND(FY56&lt;&gt;0,FX56&lt;&gt;0),FY56-FX56,(IFERROR(VLOOKUP($B45,#REF!,9,FALSE),"")/30))</f>
        <v>#VALUE!</v>
      </c>
      <c r="FZ57" s="37" t="e">
        <f>IF(AND(FZ56&lt;&gt;0,FY56&lt;&gt;0),FZ56-FY56,(IFERROR(VLOOKUP($B45,#REF!,9,FALSE),"")/30))</f>
        <v>#VALUE!</v>
      </c>
      <c r="GA57" s="37" t="e">
        <f>IF(AND(GA56&lt;&gt;0,FZ56&lt;&gt;0),GA56-FZ56,(IFERROR(VLOOKUP($B45,#REF!,9,FALSE),"")/30))</f>
        <v>#VALUE!</v>
      </c>
      <c r="GB57" s="37" t="e">
        <f>IF(AND(GB56&lt;&gt;0,GA56&lt;&gt;0),GB56-GA56,(IFERROR(VLOOKUP($B45,#REF!,9,FALSE),"")/30))</f>
        <v>#VALUE!</v>
      </c>
      <c r="GC57" s="37" t="e">
        <f>IF(AND(GC56&lt;&gt;0,GB56&lt;&gt;0),GC56-GB56,(IFERROR(VLOOKUP($B45,#REF!,9,FALSE),"")/30))</f>
        <v>#VALUE!</v>
      </c>
      <c r="GD57" s="37" t="e">
        <f>IF(AND(GD56&lt;&gt;0,GC56&lt;&gt;0),GD56-GC56,(IFERROR(VLOOKUP($B45,#REF!,9,FALSE),"")/30))</f>
        <v>#VALUE!</v>
      </c>
      <c r="GE57" s="37" t="e">
        <f>IF(AND(GE56&lt;&gt;0,GD56&lt;&gt;0),GE56-GD56,(IFERROR(VLOOKUP($B45,#REF!,9,FALSE),"")/30))</f>
        <v>#VALUE!</v>
      </c>
      <c r="GF57" s="37" t="e">
        <f>IF(AND(GF56&lt;&gt;0,GE56&lt;&gt;0),GF56-GE56,(IFERROR(VLOOKUP($B45,#REF!,9,FALSE),"")/30))</f>
        <v>#VALUE!</v>
      </c>
      <c r="GG57" s="37" t="e">
        <f>IF(AND(GG56&lt;&gt;0,GF56&lt;&gt;0),GG56-GF56,(IFERROR(VLOOKUP($B45,#REF!,10,FALSE),"")/30))</f>
        <v>#VALUE!</v>
      </c>
      <c r="GH57" s="37" t="e">
        <f>IF(AND(GH56&lt;&gt;0,GG56&lt;&gt;0),GH56-GG56,(IFERROR(VLOOKUP($B45,#REF!,10,FALSE),"")/30))</f>
        <v>#VALUE!</v>
      </c>
      <c r="GI57" s="37" t="e">
        <f>IF(AND(GI56&lt;&gt;0,GH56&lt;&gt;0),GI56-GH56,(IFERROR(VLOOKUP($B45,#REF!,10,FALSE),"")/30))</f>
        <v>#VALUE!</v>
      </c>
      <c r="GJ57" s="37" t="e">
        <f>IF(AND(GJ56&lt;&gt;0,GI56&lt;&gt;0),GJ56-GI56,(IFERROR(VLOOKUP($B45,#REF!,10,FALSE),"")/30))</f>
        <v>#VALUE!</v>
      </c>
      <c r="GK57" s="37" t="e">
        <f>IF(AND(GK56&lt;&gt;0,GJ56&lt;&gt;0),GK56-GJ56,(IFERROR(VLOOKUP($B45,#REF!,10,FALSE),"")/30))</f>
        <v>#VALUE!</v>
      </c>
      <c r="GL57" s="37" t="e">
        <f>IF(AND(GL56&lt;&gt;0,GK56&lt;&gt;0),GL56-GK56,(IFERROR(VLOOKUP($B45,#REF!,10,FALSE),"")/30))</f>
        <v>#VALUE!</v>
      </c>
      <c r="GM57" s="37" t="e">
        <f>IF(AND(GM56&lt;&gt;0,GL56&lt;&gt;0),GM56-GL56,(IFERROR(VLOOKUP($B45,#REF!,10,FALSE),"")/30))</f>
        <v>#VALUE!</v>
      </c>
      <c r="GN57" s="37" t="e">
        <f>IF(AND(GN56&lt;&gt;0,GM56&lt;&gt;0),GN56-GM56,(IFERROR(VLOOKUP($B45,#REF!,10,FALSE),"")/30))</f>
        <v>#VALUE!</v>
      </c>
      <c r="GO57" s="37" t="e">
        <f>IF(AND(GO56&lt;&gt;0,GN56&lt;&gt;0),GO56-GN56,(IFERROR(VLOOKUP($B45,#REF!,10,FALSE),"")/30))</f>
        <v>#VALUE!</v>
      </c>
      <c r="GP57" s="37" t="e">
        <f>IF(AND(GP56&lt;&gt;0,GO56&lt;&gt;0),GP56-GO56,(IFERROR(VLOOKUP($B45,#REF!,10,FALSE),"")/30))</f>
        <v>#VALUE!</v>
      </c>
      <c r="GQ57" s="37" t="e">
        <f>IF(AND(GQ56&lt;&gt;0,GP56&lt;&gt;0),GQ56-GP56,(IFERROR(VLOOKUP($B45,#REF!,10,FALSE),"")/30))</f>
        <v>#VALUE!</v>
      </c>
      <c r="GR57" s="37" t="e">
        <f>IF(AND(GR56&lt;&gt;0,GQ56&lt;&gt;0),GR56-GQ56,(IFERROR(VLOOKUP($B45,#REF!,10,FALSE),"")/30))</f>
        <v>#VALUE!</v>
      </c>
      <c r="GS57" s="37" t="e">
        <f>IF(AND(GS56&lt;&gt;0,GR56&lt;&gt;0),GS56-GR56,(IFERROR(VLOOKUP($B45,#REF!,10,FALSE),"")/30))</f>
        <v>#VALUE!</v>
      </c>
      <c r="GT57" s="37" t="e">
        <f>IF(AND(GT56&lt;&gt;0,GS56&lt;&gt;0),GT56-GS56,(IFERROR(VLOOKUP($B45,#REF!,10,FALSE),"")/30))</f>
        <v>#VALUE!</v>
      </c>
      <c r="GU57" s="37" t="e">
        <f>IF(AND(GU56&lt;&gt;0,GT56&lt;&gt;0),GU56-GT56,(IFERROR(VLOOKUP($B45,#REF!,10,FALSE),"")/30))</f>
        <v>#VALUE!</v>
      </c>
      <c r="GV57" s="37" t="e">
        <f>IF(AND(GV56&lt;&gt;0,GU56&lt;&gt;0),GV56-GU56,(IFERROR(VLOOKUP($B45,#REF!,10,FALSE),"")/30))</f>
        <v>#VALUE!</v>
      </c>
      <c r="GW57" s="37" t="e">
        <f>IF(AND(GW56&lt;&gt;0,GV56&lt;&gt;0),GW56-GV56,(IFERROR(VLOOKUP($B45,#REF!,10,FALSE),"")/30))</f>
        <v>#VALUE!</v>
      </c>
      <c r="GX57" s="37" t="e">
        <f>IF(AND(GX56&lt;&gt;0,GW56&lt;&gt;0),GX56-GW56,(IFERROR(VLOOKUP($B45,#REF!,10,FALSE),"")/30))</f>
        <v>#VALUE!</v>
      </c>
      <c r="GY57" s="37" t="e">
        <f>IF(AND(GY56&lt;&gt;0,GX56&lt;&gt;0),GY56-GX56,(IFERROR(VLOOKUP($B45,#REF!,10,FALSE),"")/30))</f>
        <v>#VALUE!</v>
      </c>
      <c r="GZ57" s="37" t="e">
        <f>IF(AND(GZ56&lt;&gt;0,GY56&lt;&gt;0),GZ56-GY56,(IFERROR(VLOOKUP($B45,#REF!,10,FALSE),"")/30))</f>
        <v>#VALUE!</v>
      </c>
      <c r="HA57" s="37" t="e">
        <f>IF(AND(HA56&lt;&gt;0,GZ56&lt;&gt;0),HA56-GZ56,(IFERROR(VLOOKUP($B45,#REF!,10,FALSE),"")/30))</f>
        <v>#VALUE!</v>
      </c>
      <c r="HB57" s="37" t="e">
        <f>IF(AND(HB56&lt;&gt;0,HA56&lt;&gt;0),HB56-HA56,(IFERROR(VLOOKUP($B45,#REF!,10,FALSE),"")/30))</f>
        <v>#VALUE!</v>
      </c>
      <c r="HC57" s="37" t="e">
        <f>IF(AND(HC56&lt;&gt;0,HB56&lt;&gt;0),HC56-HB56,(IFERROR(VLOOKUP($B45,#REF!,10,FALSE),"")/30))</f>
        <v>#VALUE!</v>
      </c>
      <c r="HD57" s="37" t="e">
        <f>IF(AND(HD56&lt;&gt;0,HC56&lt;&gt;0),HD56-HC56,(IFERROR(VLOOKUP($B45,#REF!,10,FALSE),"")/30))</f>
        <v>#VALUE!</v>
      </c>
      <c r="HE57" s="37" t="e">
        <f>IF(AND(HE56&lt;&gt;0,HD56&lt;&gt;0),HE56-HD56,(IFERROR(VLOOKUP($B45,#REF!,10,FALSE),"")/30))</f>
        <v>#VALUE!</v>
      </c>
      <c r="HF57" s="37" t="e">
        <f>IF(AND(HF56&lt;&gt;0,HE56&lt;&gt;0),HF56-HE56,(IFERROR(VLOOKUP($B45,#REF!,10,FALSE),"")/30))</f>
        <v>#VALUE!</v>
      </c>
      <c r="HG57" s="37" t="e">
        <f>IF(AND(HG56&lt;&gt;0,HF56&lt;&gt;0),HG56-HF56,(IFERROR(VLOOKUP($B45,#REF!,10,FALSE),"")/30))</f>
        <v>#VALUE!</v>
      </c>
      <c r="HH57" s="37" t="e">
        <f>IF(AND(HH56&lt;&gt;0,HG56&lt;&gt;0),HH56-HG56,(IFERROR(VLOOKUP($B45,#REF!,10,FALSE),"")/30))</f>
        <v>#VALUE!</v>
      </c>
      <c r="HI57" s="37" t="e">
        <f>IF(AND(HI56&lt;&gt;0,HH56&lt;&gt;0),HI56-HH56,(IFERROR(VLOOKUP($B45,#REF!,10,FALSE),"")/30))</f>
        <v>#VALUE!</v>
      </c>
      <c r="HJ57" s="37" t="e">
        <f>IF(AND(HJ56&lt;&gt;0,HI56&lt;&gt;0),HJ56-HI56,(IFERROR(VLOOKUP($B45,#REF!,10,FALSE),"")/30))</f>
        <v>#VALUE!</v>
      </c>
      <c r="HK57" s="37" t="e">
        <f>IF(AND(HK56&lt;&gt;0,HJ56&lt;&gt;0),HK56-HJ56,(IFERROR(VLOOKUP($B45,#REF!,10,FALSE),"")/30))</f>
        <v>#VALUE!</v>
      </c>
      <c r="HL57" s="37" t="e">
        <f>IF(AND(HL56&lt;&gt;0,HK56&lt;&gt;0),HL56-HK56,(IFERROR(VLOOKUP($B45,#REF!,11,FALSE),"")/30))</f>
        <v>#VALUE!</v>
      </c>
      <c r="HM57" s="37" t="e">
        <f>IF(AND(HM56&lt;&gt;0,HL56&lt;&gt;0),HM56-HL56,(IFERROR(VLOOKUP($B45,#REF!,11,FALSE),"")/30))</f>
        <v>#VALUE!</v>
      </c>
      <c r="HN57" s="37" t="e">
        <f>IF(AND(HN56&lt;&gt;0,HM56&lt;&gt;0),HN56-HM56,(IFERROR(VLOOKUP($B45,#REF!,11,FALSE),"")/30))</f>
        <v>#VALUE!</v>
      </c>
      <c r="HO57" s="37" t="e">
        <f>IF(AND(HO56&lt;&gt;0,HN56&lt;&gt;0),HO56-HN56,(IFERROR(VLOOKUP($B45,#REF!,11,FALSE),"")/30))</f>
        <v>#VALUE!</v>
      </c>
      <c r="HP57" s="37" t="e">
        <f>IF(AND(HP56&lt;&gt;0,HO56&lt;&gt;0),HP56-HO56,(IFERROR(VLOOKUP($B45,#REF!,11,FALSE),"")/30))</f>
        <v>#VALUE!</v>
      </c>
      <c r="HQ57" s="37" t="e">
        <f>IF(AND(HQ56&lt;&gt;0,HP56&lt;&gt;0),HQ56-HP56,(IFERROR(VLOOKUP($B45,#REF!,11,FALSE),"")/30))</f>
        <v>#VALUE!</v>
      </c>
      <c r="HR57" s="37" t="e">
        <f>IF(AND(HR56&lt;&gt;0,HQ56&lt;&gt;0),HR56-HQ56,(IFERROR(VLOOKUP($B45,#REF!,11,FALSE),"")/30))</f>
        <v>#VALUE!</v>
      </c>
      <c r="HS57" s="37" t="e">
        <f>IF(AND(HS56&lt;&gt;0,HR56&lt;&gt;0),HS56-HR56,(IFERROR(VLOOKUP($B45,#REF!,11,FALSE),"")/30))</f>
        <v>#VALUE!</v>
      </c>
      <c r="HT57" s="37" t="e">
        <f>IF(AND(HT56&lt;&gt;0,HS56&lt;&gt;0),HT56-HS56,(IFERROR(VLOOKUP($B45,#REF!,11,FALSE),"")/30))</f>
        <v>#VALUE!</v>
      </c>
      <c r="HU57" s="37" t="e">
        <f>IF(AND(HU56&lt;&gt;0,HT56&lt;&gt;0),HU56-HT56,(IFERROR(VLOOKUP($B45,#REF!,11,FALSE),"")/30))</f>
        <v>#VALUE!</v>
      </c>
      <c r="HV57" s="37" t="e">
        <f>IF(AND(HV56&lt;&gt;0,HU56&lt;&gt;0),HV56-HU56,(IFERROR(VLOOKUP($B45,#REF!,11,FALSE),"")/30))</f>
        <v>#VALUE!</v>
      </c>
      <c r="HW57" s="37" t="e">
        <f>IF(AND(HW56&lt;&gt;0,HV56&lt;&gt;0),HW56-HV56,(IFERROR(VLOOKUP($B45,#REF!,11,FALSE),"")/30))</f>
        <v>#VALUE!</v>
      </c>
      <c r="HX57" s="37" t="e">
        <f>IF(AND(HX56&lt;&gt;0,HW56&lt;&gt;0),HX56-HW56,(IFERROR(VLOOKUP($B45,#REF!,11,FALSE),"")/30))</f>
        <v>#VALUE!</v>
      </c>
      <c r="HY57" s="37" t="e">
        <f>IF(AND(HY56&lt;&gt;0,HX56&lt;&gt;0),HY56-HX56,(IFERROR(VLOOKUP($B45,#REF!,11,FALSE),"")/30))</f>
        <v>#VALUE!</v>
      </c>
      <c r="HZ57" s="37" t="e">
        <f>IF(AND(HZ56&lt;&gt;0,HY56&lt;&gt;0),HZ56-HY56,(IFERROR(VLOOKUP($B45,#REF!,11,FALSE),"")/30))</f>
        <v>#VALUE!</v>
      </c>
      <c r="IA57" s="37" t="e">
        <f>IF(AND(IA56&lt;&gt;0,HZ56&lt;&gt;0),IA56-HZ56,(IFERROR(VLOOKUP($B45,#REF!,11,FALSE),"")/30))</f>
        <v>#VALUE!</v>
      </c>
      <c r="IB57" s="37" t="e">
        <f>IF(AND(IB56&lt;&gt;0,IA56&lt;&gt;0),IB56-IA56,(IFERROR(VLOOKUP($B45,#REF!,11,FALSE),"")/30))</f>
        <v>#VALUE!</v>
      </c>
      <c r="IC57" s="37" t="e">
        <f>IF(AND(IC56&lt;&gt;0,IB56&lt;&gt;0),IC56-IB56,(IFERROR(VLOOKUP($B45,#REF!,11,FALSE),"")/30))</f>
        <v>#VALUE!</v>
      </c>
      <c r="ID57" s="37" t="e">
        <f>IF(AND(ID56&lt;&gt;0,IC56&lt;&gt;0),ID56-IC56,(IFERROR(VLOOKUP($B45,#REF!,11,FALSE),"")/30))</f>
        <v>#VALUE!</v>
      </c>
      <c r="IE57" s="37" t="e">
        <f>IF(AND(IE56&lt;&gt;0,ID56&lt;&gt;0),IE56-ID56,(IFERROR(VLOOKUP($B45,#REF!,11,FALSE),"")/30))</f>
        <v>#VALUE!</v>
      </c>
      <c r="IF57" s="37" t="e">
        <f>IF(AND(IF56&lt;&gt;0,IE56&lt;&gt;0),IF56-IE56,(IFERROR(VLOOKUP($B45,#REF!,11,FALSE),"")/30))</f>
        <v>#VALUE!</v>
      </c>
      <c r="IG57" s="37" t="e">
        <f>IF(AND(IG56&lt;&gt;0,IF56&lt;&gt;0),IG56-IF56,(IFERROR(VLOOKUP($B45,#REF!,11,FALSE),"")/30))</f>
        <v>#VALUE!</v>
      </c>
      <c r="IH57" s="37" t="e">
        <f>IF(AND(IH56&lt;&gt;0,IG56&lt;&gt;0),IH56-IG56,(IFERROR(VLOOKUP($B45,#REF!,11,FALSE),"")/30))</f>
        <v>#VALUE!</v>
      </c>
      <c r="II57" s="37" t="e">
        <f>IF(AND(II56&lt;&gt;0,IH56&lt;&gt;0),II56-IH56,(IFERROR(VLOOKUP($B45,#REF!,11,FALSE),"")/30))</f>
        <v>#VALUE!</v>
      </c>
      <c r="IJ57" s="37" t="e">
        <f>IF(AND(IJ56&lt;&gt;0,II56&lt;&gt;0),IJ56-II56,(IFERROR(VLOOKUP($B45,#REF!,11,FALSE),"")/30))</f>
        <v>#VALUE!</v>
      </c>
      <c r="IK57" s="37" t="e">
        <f>IF(AND(IK56&lt;&gt;0,IJ56&lt;&gt;0),IK56-IJ56,(IFERROR(VLOOKUP($B45,#REF!,11,FALSE),"")/30))</f>
        <v>#VALUE!</v>
      </c>
      <c r="IL57" s="37" t="e">
        <f>IF(AND(IL56&lt;&gt;0,IK56&lt;&gt;0),IL56-IK56,(IFERROR(VLOOKUP($B45,#REF!,11,FALSE),"")/30))</f>
        <v>#VALUE!</v>
      </c>
      <c r="IM57" s="37" t="e">
        <f>IF(AND(IM56&lt;&gt;0,IL56&lt;&gt;0),IM56-IL56,(IFERROR(VLOOKUP($B45,#REF!,11,FALSE),"")/30))</f>
        <v>#VALUE!</v>
      </c>
      <c r="IN57" s="37" t="e">
        <f>IF(AND(IN56&lt;&gt;0,IM56&lt;&gt;0),IN56-IM56,(IFERROR(VLOOKUP($B45,#REF!,11,FALSE),"")/30))</f>
        <v>#VALUE!</v>
      </c>
      <c r="IO57" s="37" t="e">
        <f>IF(AND(IO56&lt;&gt;0,IN56&lt;&gt;0),IO56-IN56,(IFERROR(VLOOKUP($B45,#REF!,11,FALSE),"")/30))</f>
        <v>#VALUE!</v>
      </c>
      <c r="IP57" s="37" t="e">
        <f>IF(AND(IP56&lt;&gt;0,IO56&lt;&gt;0),IP56-IO56,(IFERROR(VLOOKUP($B45,#REF!,11,FALSE),"")/30))</f>
        <v>#VALUE!</v>
      </c>
      <c r="IQ57" s="37" t="e">
        <f>IF(AND(IQ56&lt;&gt;0,IP56&lt;&gt;0),IQ56-IP56,(IFERROR(VLOOKUP($B45,#REF!,12,FALSE),"")/30))</f>
        <v>#VALUE!</v>
      </c>
      <c r="IR57" s="37" t="e">
        <f>IF(AND(IR56&lt;&gt;0,IQ56&lt;&gt;0),IR56-IQ56,(IFERROR(VLOOKUP($B45,#REF!,12,FALSE),"")/30))</f>
        <v>#VALUE!</v>
      </c>
      <c r="IS57" s="37" t="e">
        <f>IF(AND(IS56&lt;&gt;0,IR56&lt;&gt;0),IS56-IR56,(IFERROR(VLOOKUP($B45,#REF!,12,FALSE),"")/30))</f>
        <v>#VALUE!</v>
      </c>
      <c r="IT57" s="37" t="e">
        <f>IF(AND(IT56&lt;&gt;0,IS56&lt;&gt;0),IT56-IS56,(IFERROR(VLOOKUP($B45,#REF!,12,FALSE),"")/30))</f>
        <v>#VALUE!</v>
      </c>
      <c r="IU57" s="37" t="e">
        <f>IF(AND(IU56&lt;&gt;0,IT56&lt;&gt;0),IU56-IT56,(IFERROR(VLOOKUP($B45,#REF!,12,FALSE),"")/30))</f>
        <v>#VALUE!</v>
      </c>
      <c r="IV57" s="37" t="e">
        <f>IF(AND(IV56&lt;&gt;0,IU56&lt;&gt;0),IV56-IU56,(IFERROR(VLOOKUP($B45,#REF!,12,FALSE),"")/30))</f>
        <v>#VALUE!</v>
      </c>
      <c r="IW57" s="37" t="e">
        <f>IF(AND(IW56&lt;&gt;0,IV56&lt;&gt;0),IW56-IV56,(IFERROR(VLOOKUP($B45,#REF!,12,FALSE),"")/30))</f>
        <v>#VALUE!</v>
      </c>
      <c r="IX57" s="37" t="e">
        <f>IF(AND(IX56&lt;&gt;0,IW56&lt;&gt;0),IX56-IW56,(IFERROR(VLOOKUP($B45,#REF!,12,FALSE),"")/30))</f>
        <v>#VALUE!</v>
      </c>
      <c r="IY57" s="37" t="e">
        <f>IF(AND(IY56&lt;&gt;0,IX56&lt;&gt;0),IY56-IX56,(IFERROR(VLOOKUP($B45,#REF!,12,FALSE),"")/30))</f>
        <v>#VALUE!</v>
      </c>
      <c r="IZ57" s="37" t="e">
        <f>IF(AND(IZ56&lt;&gt;0,IY56&lt;&gt;0),IZ56-IY56,(IFERROR(VLOOKUP($B45,#REF!,12,FALSE),"")/30))</f>
        <v>#VALUE!</v>
      </c>
      <c r="JA57" s="37" t="e">
        <f>IF(AND(JA56&lt;&gt;0,IZ56&lt;&gt;0),JA56-IZ56,(IFERROR(VLOOKUP($B45,#REF!,12,FALSE),"")/30))</f>
        <v>#VALUE!</v>
      </c>
      <c r="JB57" s="37" t="e">
        <f>IF(AND(JB56&lt;&gt;0,JA56&lt;&gt;0),JB56-JA56,(IFERROR(VLOOKUP($B45,#REF!,12,FALSE),"")/30))</f>
        <v>#VALUE!</v>
      </c>
      <c r="JC57" s="37" t="e">
        <f>IF(AND(JC56&lt;&gt;0,JB56&lt;&gt;0),JC56-JB56,(IFERROR(VLOOKUP($B45,#REF!,12,FALSE),"")/30))</f>
        <v>#VALUE!</v>
      </c>
      <c r="JD57" s="37" t="e">
        <f>IF(AND(JD56&lt;&gt;0,JC56&lt;&gt;0),JD56-JC56,(IFERROR(VLOOKUP($B45,#REF!,12,FALSE),"")/30))</f>
        <v>#VALUE!</v>
      </c>
      <c r="JE57" s="37" t="e">
        <f>IF(AND(JE56&lt;&gt;0,JD56&lt;&gt;0),JE56-JD56,(IFERROR(VLOOKUP($B45,#REF!,12,FALSE),"")/30))</f>
        <v>#VALUE!</v>
      </c>
      <c r="JF57" s="37" t="e">
        <f>IF(AND(JF56&lt;&gt;0,JE56&lt;&gt;0),JF56-JE56,(IFERROR(VLOOKUP($B45,#REF!,12,FALSE),"")/30))</f>
        <v>#VALUE!</v>
      </c>
      <c r="JG57" s="37" t="e">
        <f>IF(AND(JG56&lt;&gt;0,JF56&lt;&gt;0),JG56-JF56,(IFERROR(VLOOKUP($B45,#REF!,12,FALSE),"")/30))</f>
        <v>#VALUE!</v>
      </c>
      <c r="JH57" s="37" t="e">
        <f>IF(AND(JH56&lt;&gt;0,JG56&lt;&gt;0),JH56-JG56,(IFERROR(VLOOKUP($B45,#REF!,12,FALSE),"")/30))</f>
        <v>#VALUE!</v>
      </c>
      <c r="JI57" s="37" t="e">
        <f>IF(AND(JI56&lt;&gt;0,JH56&lt;&gt;0),JI56-JH56,(IFERROR(VLOOKUP($B45,#REF!,12,FALSE),"")/30))</f>
        <v>#VALUE!</v>
      </c>
      <c r="JJ57" s="37" t="e">
        <f>IF(AND(JJ56&lt;&gt;0,JI56&lt;&gt;0),JJ56-JI56,(IFERROR(VLOOKUP($B45,#REF!,12,FALSE),"")/30))</f>
        <v>#VALUE!</v>
      </c>
      <c r="JK57" s="37" t="e">
        <f>IF(AND(JK56&lt;&gt;0,JJ56&lt;&gt;0),JK56-JJ56,(IFERROR(VLOOKUP($B45,#REF!,12,FALSE),"")/30))</f>
        <v>#VALUE!</v>
      </c>
      <c r="JL57" s="37" t="e">
        <f>IF(AND(JL56&lt;&gt;0,JK56&lt;&gt;0),JL56-JK56,(IFERROR(VLOOKUP($B45,#REF!,12,FALSE),"")/30))</f>
        <v>#VALUE!</v>
      </c>
      <c r="JM57" s="37" t="e">
        <f>IF(AND(JM56&lt;&gt;0,JL56&lt;&gt;0),JM56-JL56,(IFERROR(VLOOKUP($B45,#REF!,12,FALSE),"")/30))</f>
        <v>#VALUE!</v>
      </c>
      <c r="JN57" s="37" t="e">
        <f>IF(AND(JN56&lt;&gt;0,JM56&lt;&gt;0),JN56-JM56,(IFERROR(VLOOKUP($B45,#REF!,12,FALSE),"")/30))</f>
        <v>#VALUE!</v>
      </c>
      <c r="JO57" s="37" t="e">
        <f>IF(AND(JO56&lt;&gt;0,JN56&lt;&gt;0),JO56-JN56,(IFERROR(VLOOKUP($B45,#REF!,12,FALSE),"")/30))</f>
        <v>#VALUE!</v>
      </c>
      <c r="JP57" s="37" t="e">
        <f>IF(AND(JP56&lt;&gt;0,JO56&lt;&gt;0),JP56-JO56,(IFERROR(VLOOKUP($B45,#REF!,12,FALSE),"")/30))</f>
        <v>#VALUE!</v>
      </c>
      <c r="JQ57" s="37" t="e">
        <f>IF(AND(JQ56&lt;&gt;0,JP56&lt;&gt;0),JQ56-JP56,(IFERROR(VLOOKUP($B45,#REF!,12,FALSE),"")/30))</f>
        <v>#VALUE!</v>
      </c>
      <c r="JR57" s="37" t="e">
        <f>IF(AND(JR56&lt;&gt;0,JQ56&lt;&gt;0),JR56-JQ56,(IFERROR(VLOOKUP($B45,#REF!,12,FALSE),"")/30))</f>
        <v>#VALUE!</v>
      </c>
      <c r="JS57" s="37" t="e">
        <f>IF(AND(JS56&lt;&gt;0,JR56&lt;&gt;0),JS56-JR56,(IFERROR(VLOOKUP($B45,#REF!,12,FALSE),"")/30))</f>
        <v>#VALUE!</v>
      </c>
      <c r="JT57" s="37" t="e">
        <f>IF(AND(JT56&lt;&gt;0,JS56&lt;&gt;0),JT56-JS56,(IFERROR(VLOOKUP($B45,#REF!,12,FALSE),"")/30))</f>
        <v>#VALUE!</v>
      </c>
      <c r="JU57" s="37" t="e">
        <f>IF(AND(JU56&lt;&gt;0,JT56&lt;&gt;0),JU56-JT56,(IFERROR(VLOOKUP($B45,#REF!,13,FALSE),"")/30))</f>
        <v>#VALUE!</v>
      </c>
      <c r="JV57" s="37" t="e">
        <f>IF(AND(JV56&lt;&gt;0,JU56&lt;&gt;0),JV56-JU56,(IFERROR(VLOOKUP($B45,#REF!,13,FALSE),"")/30))</f>
        <v>#VALUE!</v>
      </c>
      <c r="JW57" s="37" t="e">
        <f>IF(AND(JW56&lt;&gt;0,JV56&lt;&gt;0),JW56-JV56,(IFERROR(VLOOKUP($B45,#REF!,13,FALSE),"")/30))</f>
        <v>#VALUE!</v>
      </c>
      <c r="JX57" s="37" t="e">
        <f>IF(AND(JX56&lt;&gt;0,JW56&lt;&gt;0),JX56-JW56,(IFERROR(VLOOKUP($B45,#REF!,13,FALSE),"")/30))</f>
        <v>#VALUE!</v>
      </c>
      <c r="JY57" s="37" t="e">
        <f>IF(AND(JY56&lt;&gt;0,JX56&lt;&gt;0),JY56-JX56,(IFERROR(VLOOKUP($B45,#REF!,13,FALSE),"")/30))</f>
        <v>#VALUE!</v>
      </c>
      <c r="JZ57" s="37" t="e">
        <f>IF(AND(JZ56&lt;&gt;0,JY56&lt;&gt;0),JZ56-JY56,(IFERROR(VLOOKUP($B45,#REF!,13,FALSE),"")/30))</f>
        <v>#VALUE!</v>
      </c>
      <c r="KA57" s="37" t="e">
        <f>IF(AND(KA56&lt;&gt;0,JZ56&lt;&gt;0),KA56-JZ56,(IFERROR(VLOOKUP($B45,#REF!,13,FALSE),"")/30))</f>
        <v>#VALUE!</v>
      </c>
      <c r="KB57" s="37" t="e">
        <f>IF(AND(KB56&lt;&gt;0,KA56&lt;&gt;0),KB56-KA56,(IFERROR(VLOOKUP($B45,#REF!,13,FALSE),"")/30))</f>
        <v>#VALUE!</v>
      </c>
      <c r="KC57" s="37" t="e">
        <f>IF(AND(KC56&lt;&gt;0,KB56&lt;&gt;0),KC56-KB56,(IFERROR(VLOOKUP($B45,#REF!,13,FALSE),"")/30))</f>
        <v>#VALUE!</v>
      </c>
      <c r="KD57" s="37" t="e">
        <f>IF(AND(KD56&lt;&gt;0,KC56&lt;&gt;0),KD56-KC56,(IFERROR(VLOOKUP($B45,#REF!,13,FALSE),"")/30))</f>
        <v>#VALUE!</v>
      </c>
      <c r="KE57" s="37" t="e">
        <f>IF(AND(KE56&lt;&gt;0,KD56&lt;&gt;0),KE56-KD56,(IFERROR(VLOOKUP($B45,#REF!,13,FALSE),"")/30))</f>
        <v>#VALUE!</v>
      </c>
      <c r="KF57" s="37" t="e">
        <f>IF(AND(KF56&lt;&gt;0,KE56&lt;&gt;0),KF56-KE56,(IFERROR(VLOOKUP($B45,#REF!,13,FALSE),"")/30))</f>
        <v>#VALUE!</v>
      </c>
      <c r="KG57" s="37" t="e">
        <f>IF(AND(KG56&lt;&gt;0,KF56&lt;&gt;0),KG56-KF56,(IFERROR(VLOOKUP($B45,#REF!,13,FALSE),"")/30))</f>
        <v>#VALUE!</v>
      </c>
      <c r="KH57" s="37" t="e">
        <f>IF(AND(KH56&lt;&gt;0,KG56&lt;&gt;0),KH56-KG56,(IFERROR(VLOOKUP($B45,#REF!,13,FALSE),"")/30))</f>
        <v>#VALUE!</v>
      </c>
      <c r="KI57" s="37" t="e">
        <f>IF(AND(KI56&lt;&gt;0,KH56&lt;&gt;0),KI56-KH56,(IFERROR(VLOOKUP($B45,#REF!,13,FALSE),"")/30))</f>
        <v>#VALUE!</v>
      </c>
      <c r="KJ57" s="37" t="e">
        <f>IF(AND(KJ56&lt;&gt;0,KI56&lt;&gt;0),KJ56-KI56,(IFERROR(VLOOKUP($B45,#REF!,13,FALSE),"")/30))</f>
        <v>#VALUE!</v>
      </c>
      <c r="KK57" s="37" t="e">
        <f>IF(AND(KK56&lt;&gt;0,KJ56&lt;&gt;0),KK56-KJ56,(IFERROR(VLOOKUP($B45,#REF!,13,FALSE),"")/30))</f>
        <v>#VALUE!</v>
      </c>
      <c r="KL57" s="37" t="e">
        <f>IF(AND(KL56&lt;&gt;0,KK56&lt;&gt;0),KL56-KK56,(IFERROR(VLOOKUP($B45,#REF!,13,FALSE),"")/30))</f>
        <v>#VALUE!</v>
      </c>
      <c r="KM57" s="37" t="e">
        <f>IF(AND(KM56&lt;&gt;0,KL56&lt;&gt;0),KM56-KL56,(IFERROR(VLOOKUP($B45,#REF!,13,FALSE),"")/30))</f>
        <v>#VALUE!</v>
      </c>
      <c r="KN57" s="37" t="e">
        <f>IF(AND(KN56&lt;&gt;0,KM56&lt;&gt;0),KN56-KM56,(IFERROR(VLOOKUP($B45,#REF!,13,FALSE),"")/30))</f>
        <v>#VALUE!</v>
      </c>
      <c r="KO57" s="37" t="e">
        <f>IF(AND(KO56&lt;&gt;0,KN56&lt;&gt;0),KO56-KN56,(IFERROR(VLOOKUP($B45,#REF!,13,FALSE),"")/30))</f>
        <v>#VALUE!</v>
      </c>
      <c r="KP57" s="37" t="e">
        <f>IF(AND(KP56&lt;&gt;0,KO56&lt;&gt;0),KP56-KO56,(IFERROR(VLOOKUP($B45,#REF!,13,FALSE),"")/30))</f>
        <v>#VALUE!</v>
      </c>
      <c r="KQ57" s="37" t="e">
        <f>IF(AND(KQ56&lt;&gt;0,KP56&lt;&gt;0),KQ56-KP56,(IFERROR(VLOOKUP($B45,#REF!,13,FALSE),"")/30))</f>
        <v>#VALUE!</v>
      </c>
      <c r="KR57" s="37" t="e">
        <f>IF(AND(KR56&lt;&gt;0,KQ56&lt;&gt;0),KR56-KQ56,(IFERROR(VLOOKUP($B45,#REF!,13,FALSE),"")/30))</f>
        <v>#VALUE!</v>
      </c>
      <c r="KS57" s="37" t="e">
        <f>IF(AND(KS56&lt;&gt;0,KR56&lt;&gt;0),KS56-KR56,(IFERROR(VLOOKUP($B45,#REF!,13,FALSE),"")/30))</f>
        <v>#VALUE!</v>
      </c>
      <c r="KT57" s="37" t="e">
        <f>IF(AND(KT56&lt;&gt;0,KS56&lt;&gt;0),KT56-KS56,(IFERROR(VLOOKUP($B45,#REF!,13,FALSE),"")/30))</f>
        <v>#VALUE!</v>
      </c>
      <c r="KU57" s="37" t="e">
        <f>IF(AND(KU56&lt;&gt;0,KT56&lt;&gt;0),KU56-KT56,(IFERROR(VLOOKUP($B45,#REF!,13,FALSE),"")/30))</f>
        <v>#VALUE!</v>
      </c>
      <c r="KV57" s="37" t="e">
        <f>IF(AND(KV56&lt;&gt;0,KU56&lt;&gt;0),KV56-KU56,(IFERROR(VLOOKUP($B45,#REF!,13,FALSE),"")/30))</f>
        <v>#VALUE!</v>
      </c>
      <c r="KW57" s="37" t="e">
        <f>IF(AND(KW56&lt;&gt;0,KV56&lt;&gt;0),KW56-KV56,(IFERROR(VLOOKUP($B45,#REF!,13,FALSE),"")/30))</f>
        <v>#VALUE!</v>
      </c>
      <c r="KX57" s="37" t="e">
        <f>IF(AND(KX56&lt;&gt;0,KW56&lt;&gt;0),KX56-KW56,(IFERROR(VLOOKUP($B45,#REF!,13,FALSE),"")/30))</f>
        <v>#VALUE!</v>
      </c>
      <c r="KY57" s="37" t="e">
        <f>IF(AND(KY56&lt;&gt;0,KX56&lt;&gt;0),KY56-KX56,(IFERROR(VLOOKUP($B45,#REF!,13,FALSE),"")/30))</f>
        <v>#VALUE!</v>
      </c>
      <c r="KZ57" s="37" t="e">
        <f>IF(AND(KZ56&lt;&gt;0,KY56&lt;&gt;0),KZ56-KY56,(IFERROR(VLOOKUP($B45,#REF!,14,FALSE),"")/30))</f>
        <v>#VALUE!</v>
      </c>
      <c r="LA57" s="37" t="e">
        <f>IF(AND(LA56&lt;&gt;0,KZ56&lt;&gt;0),LA56-KZ56,(IFERROR(VLOOKUP($B45,#REF!,14,FALSE),"")/30))</f>
        <v>#VALUE!</v>
      </c>
      <c r="LB57" s="37" t="e">
        <f>IF(AND(LB56&lt;&gt;0,LA56&lt;&gt;0),LB56-LA56,(IFERROR(VLOOKUP($B45,#REF!,14,FALSE),"")/30))</f>
        <v>#VALUE!</v>
      </c>
      <c r="LC57" s="37" t="e">
        <f>IF(AND(LC56&lt;&gt;0,LB56&lt;&gt;0),LC56-LB56,(IFERROR(VLOOKUP($B45,#REF!,14,FALSE),"")/30))</f>
        <v>#VALUE!</v>
      </c>
      <c r="LD57" s="37" t="e">
        <f>IF(AND(LD56&lt;&gt;0,LC56&lt;&gt;0),LD56-LC56,(IFERROR(VLOOKUP($B45,#REF!,14,FALSE),"")/30))</f>
        <v>#VALUE!</v>
      </c>
      <c r="LE57" s="37" t="e">
        <f>IF(AND(LE56&lt;&gt;0,LD56&lt;&gt;0),LE56-LD56,(IFERROR(VLOOKUP($B45,#REF!,14,FALSE),"")/30))</f>
        <v>#VALUE!</v>
      </c>
      <c r="LF57" s="37" t="e">
        <f>IF(AND(LF56&lt;&gt;0,LE56&lt;&gt;0),LF56-LE56,(IFERROR(VLOOKUP($B45,#REF!,14,FALSE),"")/30))</f>
        <v>#VALUE!</v>
      </c>
      <c r="LG57" s="37" t="e">
        <f>IF(AND(LG56&lt;&gt;0,LF56&lt;&gt;0),LG56-LF56,(IFERROR(VLOOKUP($B45,#REF!,14,FALSE),"")/30))</f>
        <v>#VALUE!</v>
      </c>
      <c r="LH57" s="37" t="e">
        <f>IF(AND(LH56&lt;&gt;0,LG56&lt;&gt;0),LH56-LG56,(IFERROR(VLOOKUP($B45,#REF!,14,FALSE),"")/30))</f>
        <v>#VALUE!</v>
      </c>
      <c r="LI57" s="37" t="e">
        <f>IF(AND(LI56&lt;&gt;0,LH56&lt;&gt;0),LI56-LH56,(IFERROR(VLOOKUP($B45,#REF!,14,FALSE),"")/30))</f>
        <v>#VALUE!</v>
      </c>
      <c r="LJ57" s="37" t="e">
        <f>IF(AND(LJ56&lt;&gt;0,LI56&lt;&gt;0),LJ56-LI56,(IFERROR(VLOOKUP($B45,#REF!,14,FALSE),"")/30))</f>
        <v>#VALUE!</v>
      </c>
      <c r="LK57" s="37" t="e">
        <f>IF(AND(LK56&lt;&gt;0,LJ56&lt;&gt;0),LK56-LJ56,(IFERROR(VLOOKUP($B45,#REF!,14,FALSE),"")/30))</f>
        <v>#VALUE!</v>
      </c>
      <c r="LL57" s="37" t="e">
        <f>IF(AND(LL56&lt;&gt;0,LK56&lt;&gt;0),LL56-LK56,(IFERROR(VLOOKUP($B45,#REF!,14,FALSE),"")/30))</f>
        <v>#VALUE!</v>
      </c>
      <c r="LM57" s="37" t="e">
        <f>IF(AND(LM56&lt;&gt;0,LL56&lt;&gt;0),LM56-LL56,(IFERROR(VLOOKUP($B45,#REF!,14,FALSE),"")/30))</f>
        <v>#VALUE!</v>
      </c>
      <c r="LN57" s="37" t="e">
        <f>IF(AND(LN56&lt;&gt;0,LM56&lt;&gt;0),LN56-LM56,(IFERROR(VLOOKUP($B45,#REF!,14,FALSE),"")/30))</f>
        <v>#VALUE!</v>
      </c>
      <c r="LO57" s="37" t="e">
        <f>IF(AND(LO56&lt;&gt;0,LN56&lt;&gt;0),LO56-LN56,(IFERROR(VLOOKUP($B45,#REF!,14,FALSE),"")/30))</f>
        <v>#VALUE!</v>
      </c>
      <c r="LP57" s="37" t="e">
        <f>IF(AND(LP56&lt;&gt;0,LO56&lt;&gt;0),LP56-LO56,(IFERROR(VLOOKUP($B45,#REF!,14,FALSE),"")/30))</f>
        <v>#VALUE!</v>
      </c>
      <c r="LQ57" s="37" t="e">
        <f>IF(AND(LQ56&lt;&gt;0,LP56&lt;&gt;0),LQ56-LP56,(IFERROR(VLOOKUP($B45,#REF!,14,FALSE),"")/30))</f>
        <v>#VALUE!</v>
      </c>
      <c r="LR57" s="37" t="e">
        <f>IF(AND(LR56&lt;&gt;0,LQ56&lt;&gt;0),LR56-LQ56,(IFERROR(VLOOKUP($B45,#REF!,14,FALSE),"")/30))</f>
        <v>#VALUE!</v>
      </c>
      <c r="LS57" s="37" t="e">
        <f>IF(AND(LS56&lt;&gt;0,LR56&lt;&gt;0),LS56-LR56,(IFERROR(VLOOKUP($B45,#REF!,14,FALSE),"")/30))</f>
        <v>#VALUE!</v>
      </c>
      <c r="LT57" s="37" t="e">
        <f>IF(AND(LT56&lt;&gt;0,LS56&lt;&gt;0),LT56-LS56,(IFERROR(VLOOKUP($B45,#REF!,14,FALSE),"")/30))</f>
        <v>#VALUE!</v>
      </c>
      <c r="LU57" s="37" t="e">
        <f>IF(AND(LU56&lt;&gt;0,LT56&lt;&gt;0),LU56-LT56,(IFERROR(VLOOKUP($B45,#REF!,14,FALSE),"")/30))</f>
        <v>#VALUE!</v>
      </c>
      <c r="LV57" s="37" t="e">
        <f>IF(AND(LV56&lt;&gt;0,LU56&lt;&gt;0),LV56-LU56,(IFERROR(VLOOKUP($B45,#REF!,14,FALSE),"")/30))</f>
        <v>#VALUE!</v>
      </c>
      <c r="LW57" s="37" t="e">
        <f>IF(AND(LW56&lt;&gt;0,LV56&lt;&gt;0),LW56-LV56,(IFERROR(VLOOKUP($B45,#REF!,14,FALSE),"")/30))</f>
        <v>#VALUE!</v>
      </c>
      <c r="LX57" s="37" t="e">
        <f>IF(AND(LX56&lt;&gt;0,LW56&lt;&gt;0),LX56-LW56,(IFERROR(VLOOKUP($B45,#REF!,14,FALSE),"")/30))</f>
        <v>#VALUE!</v>
      </c>
      <c r="LY57" s="37" t="e">
        <f>IF(AND(LY56&lt;&gt;0,LX56&lt;&gt;0),LY56-LX56,(IFERROR(VLOOKUP($B45,#REF!,14,FALSE),"")/30))</f>
        <v>#VALUE!</v>
      </c>
      <c r="LZ57" s="37" t="e">
        <f>IF(AND(LZ56&lt;&gt;0,LY56&lt;&gt;0),LZ56-LY56,(IFERROR(VLOOKUP($B45,#REF!,14,FALSE),"")/30))</f>
        <v>#VALUE!</v>
      </c>
      <c r="MA57" s="37" t="e">
        <f>IF(AND(MA56&lt;&gt;0,LZ56&lt;&gt;0),MA56-LZ56,(IFERROR(VLOOKUP($B45,#REF!,14,FALSE),"")/30))</f>
        <v>#VALUE!</v>
      </c>
      <c r="MB57" s="37" t="e">
        <f>IF(AND(MB56&lt;&gt;0,MA56&lt;&gt;0),MB56-MA56,(IFERROR(VLOOKUP($B45,#REF!,14,FALSE),"")/30))</f>
        <v>#VALUE!</v>
      </c>
      <c r="MC57" s="37" t="e">
        <f>IF(AND(MC56&lt;&gt;0,MB56&lt;&gt;0),MC56-MB56,(IFERROR(VLOOKUP($B45,#REF!,14,FALSE),"")/30))</f>
        <v>#VALUE!</v>
      </c>
      <c r="MD57" s="37" t="e">
        <f>IF(AND(MD56&lt;&gt;0,MC56&lt;&gt;0),MD56-MC56,(IFERROR(VLOOKUP($B45,#REF!,15,FALSE),"")/30))</f>
        <v>#VALUE!</v>
      </c>
      <c r="ME57" s="37" t="e">
        <f>IF(AND(ME56&lt;&gt;0,MD56&lt;&gt;0),ME56-MD56,(IFERROR(VLOOKUP($B45,#REF!,15,FALSE),"")/30))</f>
        <v>#VALUE!</v>
      </c>
      <c r="MF57" s="37" t="e">
        <f>IF(AND(MF56&lt;&gt;0,ME56&lt;&gt;0),MF56-ME56,(IFERROR(VLOOKUP($B45,#REF!,15,FALSE),"")/30))</f>
        <v>#VALUE!</v>
      </c>
      <c r="MG57" s="37" t="e">
        <f>IF(AND(MG56&lt;&gt;0,MF56&lt;&gt;0),MG56-MF56,(IFERROR(VLOOKUP($B45,#REF!,15,FALSE),"")/30))</f>
        <v>#VALUE!</v>
      </c>
      <c r="MH57" s="37" t="e">
        <f>IF(AND(MH56&lt;&gt;0,MG56&lt;&gt;0),MH56-MG56,(IFERROR(VLOOKUP($B45,#REF!,15,FALSE),"")/30))</f>
        <v>#VALUE!</v>
      </c>
      <c r="MI57" s="37" t="e">
        <f>IF(AND(MI56&lt;&gt;0,MH56&lt;&gt;0),MI56-MH56,(IFERROR(VLOOKUP($B45,#REF!,15,FALSE),"")/30))</f>
        <v>#VALUE!</v>
      </c>
      <c r="MJ57" s="37" t="e">
        <f>IF(AND(MJ56&lt;&gt;0,MI56&lt;&gt;0),MJ56-MI56,(IFERROR(VLOOKUP($B45,#REF!,15,FALSE),"")/30))</f>
        <v>#VALUE!</v>
      </c>
      <c r="MK57" s="37" t="e">
        <f>IF(AND(MK56&lt;&gt;0,MJ56&lt;&gt;0),MK56-MJ56,(IFERROR(VLOOKUP($B45,#REF!,15,FALSE),"")/30))</f>
        <v>#VALUE!</v>
      </c>
      <c r="ML57" s="37" t="e">
        <f>IF(AND(ML56&lt;&gt;0,MK56&lt;&gt;0),ML56-MK56,(IFERROR(VLOOKUP($B45,#REF!,15,FALSE),"")/30))</f>
        <v>#VALUE!</v>
      </c>
      <c r="MM57" s="37" t="e">
        <f>IF(AND(MM56&lt;&gt;0,ML56&lt;&gt;0),MM56-ML56,(IFERROR(VLOOKUP($B45,#REF!,15,FALSE),"")/30))</f>
        <v>#VALUE!</v>
      </c>
      <c r="MN57" s="37" t="e">
        <f>IF(AND(MN56&lt;&gt;0,MM56&lt;&gt;0),MN56-MM56,(IFERROR(VLOOKUP($B45,#REF!,15,FALSE),"")/30))</f>
        <v>#VALUE!</v>
      </c>
      <c r="MO57" s="37" t="e">
        <f>IF(AND(MO56&lt;&gt;0,MN56&lt;&gt;0),MO56-MN56,(IFERROR(VLOOKUP($B45,#REF!,15,FALSE),"")/30))</f>
        <v>#VALUE!</v>
      </c>
      <c r="MP57" s="37" t="e">
        <f>IF(AND(MP56&lt;&gt;0,MO56&lt;&gt;0),MP56-MO56,(IFERROR(VLOOKUP($B45,#REF!,15,FALSE),"")/30))</f>
        <v>#VALUE!</v>
      </c>
      <c r="MQ57" s="37" t="e">
        <f>IF(AND(MQ56&lt;&gt;0,MP56&lt;&gt;0),MQ56-MP56,(IFERROR(VLOOKUP($B45,#REF!,15,FALSE),"")/30))</f>
        <v>#VALUE!</v>
      </c>
      <c r="MR57" s="37" t="e">
        <f>IF(AND(MR56&lt;&gt;0,MQ56&lt;&gt;0),MR56-MQ56,(IFERROR(VLOOKUP($B45,#REF!,15,FALSE),"")/30))</f>
        <v>#VALUE!</v>
      </c>
      <c r="MS57" s="37" t="e">
        <f>IF(AND(MS56&lt;&gt;0,MR56&lt;&gt;0),MS56-MR56,(IFERROR(VLOOKUP($B45,#REF!,15,FALSE),"")/30))</f>
        <v>#VALUE!</v>
      </c>
      <c r="MT57" s="37" t="e">
        <f>IF(AND(MT56&lt;&gt;0,MS56&lt;&gt;0),MT56-MS56,(IFERROR(VLOOKUP($B45,#REF!,15,FALSE),"")/30))</f>
        <v>#VALUE!</v>
      </c>
      <c r="MU57" s="37" t="e">
        <f>IF(AND(MU56&lt;&gt;0,MT56&lt;&gt;0),MU56-MT56,(IFERROR(VLOOKUP($B45,#REF!,15,FALSE),"")/30))</f>
        <v>#VALUE!</v>
      </c>
      <c r="MV57" s="37" t="e">
        <f>IF(AND(MV56&lt;&gt;0,MU56&lt;&gt;0),MV56-MU56,(IFERROR(VLOOKUP($B45,#REF!,15,FALSE),"")/30))</f>
        <v>#VALUE!</v>
      </c>
      <c r="MW57" s="37" t="e">
        <f>IF(AND(MW56&lt;&gt;0,MV56&lt;&gt;0),MW56-MV56,(IFERROR(VLOOKUP($B45,#REF!,15,FALSE),"")/30))</f>
        <v>#VALUE!</v>
      </c>
      <c r="MX57" s="37" t="e">
        <f>IF(AND(MX56&lt;&gt;0,MW56&lt;&gt;0),MX56-MW56,(IFERROR(VLOOKUP($B45,#REF!,15,FALSE),"")/30))</f>
        <v>#VALUE!</v>
      </c>
      <c r="MY57" s="37" t="e">
        <f>IF(AND(MY56&lt;&gt;0,MX56&lt;&gt;0),MY56-MX56,(IFERROR(VLOOKUP($B45,#REF!,15,FALSE),"")/30))</f>
        <v>#VALUE!</v>
      </c>
      <c r="MZ57" s="37" t="e">
        <f>IF(AND(MZ56&lt;&gt;0,MY56&lt;&gt;0),MZ56-MY56,(IFERROR(VLOOKUP($B45,#REF!,15,FALSE),"")/30))</f>
        <v>#VALUE!</v>
      </c>
      <c r="NA57" s="37" t="e">
        <f>IF(AND(NA56&lt;&gt;0,MZ56&lt;&gt;0),NA56-MZ56,(IFERROR(VLOOKUP($B45,#REF!,15,FALSE),"")/30))</f>
        <v>#VALUE!</v>
      </c>
      <c r="NB57" s="37" t="e">
        <f>IF(AND(NB56&lt;&gt;0,NA56&lt;&gt;0),NB56-NA56,(IFERROR(VLOOKUP($B45,#REF!,15,FALSE),"")/30))</f>
        <v>#VALUE!</v>
      </c>
      <c r="NC57" s="37" t="e">
        <f>IF(AND(NC56&lt;&gt;0,NB56&lt;&gt;0),NC56-NB56,(IFERROR(VLOOKUP($B45,#REF!,15,FALSE),"")/30))</f>
        <v>#VALUE!</v>
      </c>
      <c r="ND57" s="37" t="e">
        <f>IF(AND(ND56&lt;&gt;0,NC56&lt;&gt;0),ND56-NC56,(IFERROR(VLOOKUP($B45,#REF!,15,FALSE),"")/30))</f>
        <v>#VALUE!</v>
      </c>
      <c r="NE57" s="37" t="e">
        <f>IF(AND(NE56&lt;&gt;0,ND56&lt;&gt;0),NE56-ND56,(IFERROR(VLOOKUP($B45,#REF!,15,FALSE),"")/30))</f>
        <v>#VALUE!</v>
      </c>
      <c r="NF57" s="37" t="e">
        <f>IF(AND(NF56&lt;&gt;0,NE56&lt;&gt;0),NF56-NE56,(IFERROR(VLOOKUP($B45,#REF!,15,FALSE),"")/30))</f>
        <v>#VALUE!</v>
      </c>
      <c r="NG57" s="37" t="e">
        <f>IF(AND(NG56&lt;&gt;0,NF56&lt;&gt;0),NG56-NF56,(IFERROR(VLOOKUP($B45,#REF!,15,FALSE),"")/30))</f>
        <v>#VALUE!</v>
      </c>
      <c r="NH57" s="37" t="e">
        <f>IF(AND(NH56&lt;&gt;0,NG56&lt;&gt;0),NH56-NG56,(IFERROR(VLOOKUP($B45,#REF!,15,FALSE),"")/30))</f>
        <v>#VALUE!</v>
      </c>
    </row>
    <row r="58" spans="1:372" s="39" customFormat="1" ht="15" thickBot="1" x14ac:dyDescent="0.25">
      <c r="A58" s="19" t="str">
        <f>IFERROR(VLOOKUP(B58,#REF!,2,FALSE)," ")</f>
        <v xml:space="preserve"> </v>
      </c>
      <c r="B58" s="20">
        <v>67401</v>
      </c>
      <c r="C58" s="1053" t="str">
        <f>IFERROR(VLOOKUP(B58,Claves!A:G,4,FALSE)," ")</f>
        <v>Ind ASSURED BLADDER PAD 10X24</v>
      </c>
      <c r="D58" s="1053"/>
      <c r="E58" s="1053"/>
      <c r="F58" s="1054"/>
      <c r="G58" s="28">
        <v>0</v>
      </c>
      <c r="H58" s="28">
        <f t="shared" ref="H58:BS58" si="74">H69/H$4</f>
        <v>0</v>
      </c>
      <c r="I58" s="28">
        <f t="shared" si="74"/>
        <v>0</v>
      </c>
      <c r="J58" s="28">
        <f t="shared" si="74"/>
        <v>0</v>
      </c>
      <c r="K58" s="28">
        <f t="shared" si="74"/>
        <v>0</v>
      </c>
      <c r="L58" s="28">
        <f t="shared" si="74"/>
        <v>0</v>
      </c>
      <c r="M58" s="28">
        <f t="shared" si="74"/>
        <v>0</v>
      </c>
      <c r="N58" s="28">
        <f t="shared" si="74"/>
        <v>0</v>
      </c>
      <c r="O58" s="28">
        <f t="shared" si="74"/>
        <v>0</v>
      </c>
      <c r="P58" s="28">
        <f t="shared" si="74"/>
        <v>0</v>
      </c>
      <c r="Q58" s="28">
        <f t="shared" si="74"/>
        <v>0</v>
      </c>
      <c r="R58" s="28">
        <f t="shared" si="74"/>
        <v>0</v>
      </c>
      <c r="S58" s="28">
        <f t="shared" si="74"/>
        <v>0</v>
      </c>
      <c r="T58" s="28">
        <f t="shared" si="74"/>
        <v>0</v>
      </c>
      <c r="U58" s="28">
        <f t="shared" si="74"/>
        <v>0</v>
      </c>
      <c r="V58" s="28">
        <f t="shared" si="74"/>
        <v>0</v>
      </c>
      <c r="W58" s="28">
        <f t="shared" si="74"/>
        <v>0</v>
      </c>
      <c r="X58" s="28">
        <f t="shared" si="74"/>
        <v>0</v>
      </c>
      <c r="Y58" s="28">
        <f t="shared" si="74"/>
        <v>0</v>
      </c>
      <c r="Z58" s="28">
        <f t="shared" si="74"/>
        <v>0</v>
      </c>
      <c r="AA58" s="28">
        <f t="shared" si="74"/>
        <v>0</v>
      </c>
      <c r="AB58" s="28">
        <f t="shared" si="74"/>
        <v>0</v>
      </c>
      <c r="AC58" s="28">
        <f t="shared" si="74"/>
        <v>0</v>
      </c>
      <c r="AD58" s="28">
        <f t="shared" si="74"/>
        <v>0</v>
      </c>
      <c r="AE58" s="28">
        <f t="shared" si="74"/>
        <v>0</v>
      </c>
      <c r="AF58" s="28">
        <f t="shared" si="74"/>
        <v>0</v>
      </c>
      <c r="AG58" s="28">
        <f t="shared" si="74"/>
        <v>0</v>
      </c>
      <c r="AH58" s="28">
        <f t="shared" si="74"/>
        <v>0</v>
      </c>
      <c r="AI58" s="28">
        <f t="shared" si="74"/>
        <v>0</v>
      </c>
      <c r="AJ58" s="28">
        <f t="shared" si="74"/>
        <v>0</v>
      </c>
      <c r="AK58" s="28">
        <f t="shared" si="74"/>
        <v>0</v>
      </c>
      <c r="AL58" s="28">
        <f t="shared" si="74"/>
        <v>0</v>
      </c>
      <c r="AM58" s="28">
        <f t="shared" si="74"/>
        <v>0</v>
      </c>
      <c r="AN58" s="28">
        <f t="shared" si="74"/>
        <v>0</v>
      </c>
      <c r="AO58" s="28">
        <f t="shared" si="74"/>
        <v>0</v>
      </c>
      <c r="AP58" s="28">
        <f t="shared" si="74"/>
        <v>0</v>
      </c>
      <c r="AQ58" s="28">
        <f t="shared" si="74"/>
        <v>0</v>
      </c>
      <c r="AR58" s="28">
        <f t="shared" si="74"/>
        <v>0</v>
      </c>
      <c r="AS58" s="28">
        <f t="shared" si="74"/>
        <v>0</v>
      </c>
      <c r="AT58" s="28">
        <f t="shared" si="74"/>
        <v>0</v>
      </c>
      <c r="AU58" s="28">
        <f t="shared" si="74"/>
        <v>0</v>
      </c>
      <c r="AV58" s="28">
        <f t="shared" si="74"/>
        <v>0</v>
      </c>
      <c r="AW58" s="28">
        <f t="shared" si="74"/>
        <v>0</v>
      </c>
      <c r="AX58" s="28">
        <f t="shared" si="74"/>
        <v>0</v>
      </c>
      <c r="AY58" s="28">
        <f t="shared" si="74"/>
        <v>0</v>
      </c>
      <c r="AZ58" s="28">
        <f t="shared" si="74"/>
        <v>0</v>
      </c>
      <c r="BA58" s="28">
        <f t="shared" si="74"/>
        <v>0</v>
      </c>
      <c r="BB58" s="28">
        <f t="shared" si="74"/>
        <v>0</v>
      </c>
      <c r="BC58" s="28">
        <f t="shared" si="74"/>
        <v>0</v>
      </c>
      <c r="BD58" s="28">
        <f t="shared" si="74"/>
        <v>0</v>
      </c>
      <c r="BE58" s="28">
        <f t="shared" si="74"/>
        <v>0</v>
      </c>
      <c r="BF58" s="28">
        <f t="shared" si="74"/>
        <v>0</v>
      </c>
      <c r="BG58" s="28">
        <f t="shared" si="74"/>
        <v>0</v>
      </c>
      <c r="BH58" s="28">
        <f t="shared" si="74"/>
        <v>0</v>
      </c>
      <c r="BI58" s="28">
        <f t="shared" si="74"/>
        <v>0</v>
      </c>
      <c r="BJ58" s="28">
        <f t="shared" si="74"/>
        <v>0</v>
      </c>
      <c r="BK58" s="28">
        <f t="shared" si="74"/>
        <v>0</v>
      </c>
      <c r="BL58" s="28">
        <f t="shared" si="74"/>
        <v>0</v>
      </c>
      <c r="BM58" s="28">
        <f t="shared" si="74"/>
        <v>0</v>
      </c>
      <c r="BN58" s="28">
        <f t="shared" si="74"/>
        <v>0</v>
      </c>
      <c r="BO58" s="28">
        <f t="shared" si="74"/>
        <v>0</v>
      </c>
      <c r="BP58" s="28">
        <f t="shared" si="74"/>
        <v>0</v>
      </c>
      <c r="BQ58" s="28">
        <f t="shared" si="74"/>
        <v>0</v>
      </c>
      <c r="BR58" s="28">
        <f t="shared" si="74"/>
        <v>0</v>
      </c>
      <c r="BS58" s="28">
        <f t="shared" si="74"/>
        <v>0</v>
      </c>
      <c r="BT58" s="28">
        <f t="shared" ref="BT58:EE58" si="75">BT69/BT$4</f>
        <v>0</v>
      </c>
      <c r="BU58" s="28">
        <f t="shared" si="75"/>
        <v>0</v>
      </c>
      <c r="BV58" s="28">
        <f t="shared" si="75"/>
        <v>0</v>
      </c>
      <c r="BW58" s="28">
        <f t="shared" si="75"/>
        <v>0</v>
      </c>
      <c r="BX58" s="28">
        <f t="shared" si="75"/>
        <v>0</v>
      </c>
      <c r="BY58" s="28">
        <f t="shared" si="75"/>
        <v>0</v>
      </c>
      <c r="BZ58" s="28">
        <f t="shared" si="75"/>
        <v>0</v>
      </c>
      <c r="CA58" s="28">
        <f t="shared" si="75"/>
        <v>0</v>
      </c>
      <c r="CB58" s="28">
        <f t="shared" si="75"/>
        <v>0</v>
      </c>
      <c r="CC58" s="28">
        <f t="shared" si="75"/>
        <v>0</v>
      </c>
      <c r="CD58" s="28">
        <f t="shared" si="75"/>
        <v>0</v>
      </c>
      <c r="CE58" s="28">
        <f t="shared" si="75"/>
        <v>0</v>
      </c>
      <c r="CF58" s="28">
        <f t="shared" si="75"/>
        <v>0</v>
      </c>
      <c r="CG58" s="28">
        <f t="shared" si="75"/>
        <v>0</v>
      </c>
      <c r="CH58" s="28">
        <f t="shared" si="75"/>
        <v>0</v>
      </c>
      <c r="CI58" s="28">
        <f t="shared" si="75"/>
        <v>0</v>
      </c>
      <c r="CJ58" s="28">
        <f t="shared" si="75"/>
        <v>0</v>
      </c>
      <c r="CK58" s="28">
        <f t="shared" si="75"/>
        <v>0</v>
      </c>
      <c r="CL58" s="28">
        <f t="shared" si="75"/>
        <v>0</v>
      </c>
      <c r="CM58" s="28">
        <f t="shared" si="75"/>
        <v>0</v>
      </c>
      <c r="CN58" s="28">
        <f t="shared" si="75"/>
        <v>0</v>
      </c>
      <c r="CO58" s="28">
        <f t="shared" si="75"/>
        <v>0</v>
      </c>
      <c r="CP58" s="28">
        <f t="shared" si="75"/>
        <v>0</v>
      </c>
      <c r="CQ58" s="28">
        <f t="shared" si="75"/>
        <v>0</v>
      </c>
      <c r="CR58" s="28">
        <f t="shared" si="75"/>
        <v>0</v>
      </c>
      <c r="CS58" s="28">
        <f t="shared" si="75"/>
        <v>0</v>
      </c>
      <c r="CT58" s="28">
        <f t="shared" si="75"/>
        <v>0</v>
      </c>
      <c r="CU58" s="28">
        <f t="shared" si="75"/>
        <v>0</v>
      </c>
      <c r="CV58" s="28">
        <f t="shared" si="75"/>
        <v>0</v>
      </c>
      <c r="CW58" s="28">
        <f t="shared" si="75"/>
        <v>0</v>
      </c>
      <c r="CX58" s="28">
        <f t="shared" si="75"/>
        <v>0</v>
      </c>
      <c r="CY58" s="28">
        <f t="shared" si="75"/>
        <v>0</v>
      </c>
      <c r="CZ58" s="28">
        <f t="shared" si="75"/>
        <v>0</v>
      </c>
      <c r="DA58" s="28">
        <f t="shared" si="75"/>
        <v>0</v>
      </c>
      <c r="DB58" s="28">
        <f t="shared" si="75"/>
        <v>0</v>
      </c>
      <c r="DC58" s="28">
        <f t="shared" si="75"/>
        <v>0</v>
      </c>
      <c r="DD58" s="28">
        <f t="shared" si="75"/>
        <v>0</v>
      </c>
      <c r="DE58" s="28">
        <f t="shared" si="75"/>
        <v>0</v>
      </c>
      <c r="DF58" s="28">
        <f t="shared" si="75"/>
        <v>0</v>
      </c>
      <c r="DG58" s="28">
        <f t="shared" si="75"/>
        <v>0</v>
      </c>
      <c r="DH58" s="28">
        <f t="shared" si="75"/>
        <v>0</v>
      </c>
      <c r="DI58" s="28">
        <f t="shared" si="75"/>
        <v>0</v>
      </c>
      <c r="DJ58" s="28">
        <f t="shared" si="75"/>
        <v>0</v>
      </c>
      <c r="DK58" s="28">
        <f t="shared" si="75"/>
        <v>0</v>
      </c>
      <c r="DL58" s="28">
        <f t="shared" si="75"/>
        <v>0</v>
      </c>
      <c r="DM58" s="28">
        <f t="shared" si="75"/>
        <v>0</v>
      </c>
      <c r="DN58" s="28">
        <f t="shared" si="75"/>
        <v>0</v>
      </c>
      <c r="DO58" s="28">
        <f t="shared" si="75"/>
        <v>0</v>
      </c>
      <c r="DP58" s="28">
        <f t="shared" si="75"/>
        <v>0</v>
      </c>
      <c r="DQ58" s="28">
        <f t="shared" si="75"/>
        <v>0</v>
      </c>
      <c r="DR58" s="28">
        <f t="shared" si="75"/>
        <v>0</v>
      </c>
      <c r="DS58" s="28">
        <f t="shared" si="75"/>
        <v>0</v>
      </c>
      <c r="DT58" s="28">
        <f t="shared" si="75"/>
        <v>0</v>
      </c>
      <c r="DU58" s="28">
        <f t="shared" si="75"/>
        <v>0</v>
      </c>
      <c r="DV58" s="28">
        <f t="shared" si="75"/>
        <v>0</v>
      </c>
      <c r="DW58" s="28">
        <f t="shared" si="75"/>
        <v>0</v>
      </c>
      <c r="DX58" s="28">
        <f t="shared" si="75"/>
        <v>0</v>
      </c>
      <c r="DY58" s="28">
        <f t="shared" si="75"/>
        <v>0</v>
      </c>
      <c r="DZ58" s="28">
        <f t="shared" si="75"/>
        <v>0</v>
      </c>
      <c r="EA58" s="28">
        <f t="shared" si="75"/>
        <v>0</v>
      </c>
      <c r="EB58" s="28">
        <f t="shared" si="75"/>
        <v>0</v>
      </c>
      <c r="EC58" s="28">
        <f t="shared" si="75"/>
        <v>0</v>
      </c>
      <c r="ED58" s="28">
        <f t="shared" si="75"/>
        <v>0</v>
      </c>
      <c r="EE58" s="28">
        <f t="shared" si="75"/>
        <v>0</v>
      </c>
      <c r="EF58" s="28">
        <f t="shared" ref="EF58:GQ58" si="76">EF69/EF$4</f>
        <v>0</v>
      </c>
      <c r="EG58" s="28">
        <f t="shared" si="76"/>
        <v>0</v>
      </c>
      <c r="EH58" s="28">
        <f t="shared" si="76"/>
        <v>0</v>
      </c>
      <c r="EI58" s="28">
        <f t="shared" si="76"/>
        <v>0</v>
      </c>
      <c r="EJ58" s="28">
        <f t="shared" si="76"/>
        <v>0</v>
      </c>
      <c r="EK58" s="28">
        <f t="shared" si="76"/>
        <v>0</v>
      </c>
      <c r="EL58" s="28">
        <f t="shared" si="76"/>
        <v>0</v>
      </c>
      <c r="EM58" s="28">
        <f t="shared" si="76"/>
        <v>0</v>
      </c>
      <c r="EN58" s="28">
        <f t="shared" si="76"/>
        <v>0</v>
      </c>
      <c r="EO58" s="28">
        <f t="shared" si="76"/>
        <v>0</v>
      </c>
      <c r="EP58" s="28">
        <f t="shared" si="76"/>
        <v>0</v>
      </c>
      <c r="EQ58" s="28">
        <f t="shared" si="76"/>
        <v>0</v>
      </c>
      <c r="ER58" s="28">
        <f t="shared" si="76"/>
        <v>0</v>
      </c>
      <c r="ES58" s="28">
        <f t="shared" si="76"/>
        <v>0</v>
      </c>
      <c r="ET58" s="28">
        <f t="shared" si="76"/>
        <v>0</v>
      </c>
      <c r="EU58" s="28">
        <f t="shared" si="76"/>
        <v>0</v>
      </c>
      <c r="EV58" s="28">
        <f t="shared" si="76"/>
        <v>0</v>
      </c>
      <c r="EW58" s="28">
        <f t="shared" si="76"/>
        <v>0</v>
      </c>
      <c r="EX58" s="28">
        <f t="shared" si="76"/>
        <v>0</v>
      </c>
      <c r="EY58" s="28">
        <f t="shared" si="76"/>
        <v>0</v>
      </c>
      <c r="EZ58" s="28">
        <f t="shared" si="76"/>
        <v>0</v>
      </c>
      <c r="FA58" s="28">
        <f t="shared" si="76"/>
        <v>0</v>
      </c>
      <c r="FB58" s="28">
        <f t="shared" si="76"/>
        <v>0</v>
      </c>
      <c r="FC58" s="28">
        <f t="shared" si="76"/>
        <v>0</v>
      </c>
      <c r="FD58" s="28">
        <f t="shared" si="76"/>
        <v>0</v>
      </c>
      <c r="FE58" s="28">
        <f t="shared" si="76"/>
        <v>0</v>
      </c>
      <c r="FF58" s="28">
        <f t="shared" si="76"/>
        <v>0</v>
      </c>
      <c r="FG58" s="28">
        <f t="shared" si="76"/>
        <v>0</v>
      </c>
      <c r="FH58" s="28">
        <f t="shared" si="76"/>
        <v>0</v>
      </c>
      <c r="FI58" s="28">
        <f t="shared" si="76"/>
        <v>1714.2857142857142</v>
      </c>
      <c r="FJ58" s="28">
        <f t="shared" si="76"/>
        <v>0</v>
      </c>
      <c r="FK58" s="28">
        <f t="shared" si="76"/>
        <v>0</v>
      </c>
      <c r="FL58" s="28">
        <f t="shared" si="76"/>
        <v>1200</v>
      </c>
      <c r="FM58" s="28">
        <f t="shared" si="76"/>
        <v>0</v>
      </c>
      <c r="FN58" s="28">
        <f t="shared" si="76"/>
        <v>0</v>
      </c>
      <c r="FO58" s="28">
        <f t="shared" si="76"/>
        <v>923.07692307692309</v>
      </c>
      <c r="FP58" s="28">
        <f t="shared" si="76"/>
        <v>0</v>
      </c>
      <c r="FQ58" s="28">
        <f t="shared" si="76"/>
        <v>800</v>
      </c>
      <c r="FR58" s="28">
        <f t="shared" si="76"/>
        <v>0</v>
      </c>
      <c r="FS58" s="28">
        <f t="shared" si="76"/>
        <v>0</v>
      </c>
      <c r="FT58" s="28">
        <f t="shared" si="76"/>
        <v>0</v>
      </c>
      <c r="FU58" s="28">
        <f t="shared" si="76"/>
        <v>0</v>
      </c>
      <c r="FV58" s="28">
        <f t="shared" si="76"/>
        <v>0</v>
      </c>
      <c r="FW58" s="28">
        <f t="shared" si="76"/>
        <v>0</v>
      </c>
      <c r="FX58" s="28">
        <f t="shared" si="76"/>
        <v>0</v>
      </c>
      <c r="FY58" s="28">
        <f t="shared" si="76"/>
        <v>0</v>
      </c>
      <c r="FZ58" s="28">
        <f t="shared" si="76"/>
        <v>0</v>
      </c>
      <c r="GA58" s="28">
        <f t="shared" si="76"/>
        <v>0</v>
      </c>
      <c r="GB58" s="28">
        <f t="shared" si="76"/>
        <v>0</v>
      </c>
      <c r="GC58" s="28">
        <f t="shared" si="76"/>
        <v>0</v>
      </c>
      <c r="GD58" s="28">
        <f t="shared" si="76"/>
        <v>0</v>
      </c>
      <c r="GE58" s="28">
        <f t="shared" si="76"/>
        <v>0</v>
      </c>
      <c r="GF58" s="28">
        <f t="shared" si="76"/>
        <v>0</v>
      </c>
      <c r="GG58" s="28">
        <f t="shared" si="76"/>
        <v>0</v>
      </c>
      <c r="GH58" s="28">
        <f t="shared" si="76"/>
        <v>0</v>
      </c>
      <c r="GI58" s="28">
        <f t="shared" si="76"/>
        <v>0</v>
      </c>
      <c r="GJ58" s="28">
        <f t="shared" si="76"/>
        <v>0</v>
      </c>
      <c r="GK58" s="28">
        <f t="shared" si="76"/>
        <v>0</v>
      </c>
      <c r="GL58" s="28">
        <f t="shared" si="76"/>
        <v>0</v>
      </c>
      <c r="GM58" s="28">
        <f t="shared" si="76"/>
        <v>0</v>
      </c>
      <c r="GN58" s="28">
        <f t="shared" si="76"/>
        <v>0</v>
      </c>
      <c r="GO58" s="28">
        <f t="shared" si="76"/>
        <v>0</v>
      </c>
      <c r="GP58" s="28">
        <f t="shared" si="76"/>
        <v>0</v>
      </c>
      <c r="GQ58" s="28">
        <f t="shared" si="76"/>
        <v>0</v>
      </c>
      <c r="GR58" s="28">
        <f t="shared" ref="GR58:JC58" si="77">GR69/GR$4</f>
        <v>0</v>
      </c>
      <c r="GS58" s="28">
        <f t="shared" si="77"/>
        <v>0</v>
      </c>
      <c r="GT58" s="28">
        <f t="shared" si="77"/>
        <v>0</v>
      </c>
      <c r="GU58" s="28">
        <f t="shared" si="77"/>
        <v>0</v>
      </c>
      <c r="GV58" s="28">
        <f t="shared" si="77"/>
        <v>0</v>
      </c>
      <c r="GW58" s="28">
        <f t="shared" si="77"/>
        <v>0</v>
      </c>
      <c r="GX58" s="28">
        <f t="shared" si="77"/>
        <v>0</v>
      </c>
      <c r="GY58" s="28">
        <f t="shared" si="77"/>
        <v>0</v>
      </c>
      <c r="GZ58" s="28">
        <f t="shared" si="77"/>
        <v>0</v>
      </c>
      <c r="HA58" s="28">
        <f t="shared" si="77"/>
        <v>0</v>
      </c>
      <c r="HB58" s="28">
        <f t="shared" si="77"/>
        <v>0</v>
      </c>
      <c r="HC58" s="28">
        <f t="shared" si="77"/>
        <v>0</v>
      </c>
      <c r="HD58" s="28">
        <f t="shared" si="77"/>
        <v>0</v>
      </c>
      <c r="HE58" s="28">
        <f t="shared" si="77"/>
        <v>0</v>
      </c>
      <c r="HF58" s="28">
        <f t="shared" si="77"/>
        <v>0</v>
      </c>
      <c r="HG58" s="28">
        <f t="shared" si="77"/>
        <v>0</v>
      </c>
      <c r="HH58" s="28">
        <f t="shared" si="77"/>
        <v>0</v>
      </c>
      <c r="HI58" s="28">
        <f t="shared" si="77"/>
        <v>0</v>
      </c>
      <c r="HJ58" s="28">
        <f t="shared" si="77"/>
        <v>0</v>
      </c>
      <c r="HK58" s="28">
        <f t="shared" si="77"/>
        <v>0</v>
      </c>
      <c r="HL58" s="28">
        <f t="shared" si="77"/>
        <v>0</v>
      </c>
      <c r="HM58" s="28">
        <f t="shared" si="77"/>
        <v>0</v>
      </c>
      <c r="HN58" s="28">
        <f t="shared" si="77"/>
        <v>0</v>
      </c>
      <c r="HO58" s="28">
        <f t="shared" si="77"/>
        <v>0</v>
      </c>
      <c r="HP58" s="28">
        <f t="shared" si="77"/>
        <v>0</v>
      </c>
      <c r="HQ58" s="28">
        <f t="shared" si="77"/>
        <v>0</v>
      </c>
      <c r="HR58" s="28">
        <f t="shared" si="77"/>
        <v>0</v>
      </c>
      <c r="HS58" s="28">
        <f t="shared" si="77"/>
        <v>0</v>
      </c>
      <c r="HT58" s="28">
        <f t="shared" si="77"/>
        <v>0</v>
      </c>
      <c r="HU58" s="28">
        <f t="shared" si="77"/>
        <v>0</v>
      </c>
      <c r="HV58" s="28">
        <f t="shared" si="77"/>
        <v>0</v>
      </c>
      <c r="HW58" s="28">
        <f t="shared" si="77"/>
        <v>0</v>
      </c>
      <c r="HX58" s="28">
        <f t="shared" si="77"/>
        <v>0</v>
      </c>
      <c r="HY58" s="28">
        <f t="shared" si="77"/>
        <v>0</v>
      </c>
      <c r="HZ58" s="28">
        <f t="shared" si="77"/>
        <v>0</v>
      </c>
      <c r="IA58" s="28">
        <f t="shared" si="77"/>
        <v>0</v>
      </c>
      <c r="IB58" s="28">
        <f t="shared" si="77"/>
        <v>0</v>
      </c>
      <c r="IC58" s="28">
        <f t="shared" si="77"/>
        <v>0</v>
      </c>
      <c r="ID58" s="28">
        <f t="shared" si="77"/>
        <v>0</v>
      </c>
      <c r="IE58" s="28">
        <f t="shared" si="77"/>
        <v>0</v>
      </c>
      <c r="IF58" s="28">
        <f t="shared" si="77"/>
        <v>0</v>
      </c>
      <c r="IG58" s="28">
        <f t="shared" si="77"/>
        <v>0</v>
      </c>
      <c r="IH58" s="28">
        <f t="shared" si="77"/>
        <v>0</v>
      </c>
      <c r="II58" s="28">
        <f t="shared" si="77"/>
        <v>0</v>
      </c>
      <c r="IJ58" s="28">
        <f t="shared" si="77"/>
        <v>0</v>
      </c>
      <c r="IK58" s="28">
        <f t="shared" si="77"/>
        <v>0</v>
      </c>
      <c r="IL58" s="28">
        <f t="shared" si="77"/>
        <v>0</v>
      </c>
      <c r="IM58" s="28">
        <f t="shared" si="77"/>
        <v>0</v>
      </c>
      <c r="IN58" s="28">
        <f t="shared" si="77"/>
        <v>0</v>
      </c>
      <c r="IO58" s="28">
        <f t="shared" si="77"/>
        <v>0</v>
      </c>
      <c r="IP58" s="28">
        <f t="shared" si="77"/>
        <v>0</v>
      </c>
      <c r="IQ58" s="28">
        <f t="shared" si="77"/>
        <v>0</v>
      </c>
      <c r="IR58" s="28">
        <f t="shared" si="77"/>
        <v>0</v>
      </c>
      <c r="IS58" s="28">
        <f t="shared" si="77"/>
        <v>0</v>
      </c>
      <c r="IT58" s="28">
        <f t="shared" si="77"/>
        <v>0</v>
      </c>
      <c r="IU58" s="28">
        <f t="shared" si="77"/>
        <v>0</v>
      </c>
      <c r="IV58" s="28">
        <f t="shared" si="77"/>
        <v>0</v>
      </c>
      <c r="IW58" s="28">
        <f t="shared" si="77"/>
        <v>0</v>
      </c>
      <c r="IX58" s="28">
        <f t="shared" si="77"/>
        <v>0</v>
      </c>
      <c r="IY58" s="28">
        <f t="shared" si="77"/>
        <v>0</v>
      </c>
      <c r="IZ58" s="28">
        <f t="shared" si="77"/>
        <v>0</v>
      </c>
      <c r="JA58" s="28">
        <f t="shared" si="77"/>
        <v>0</v>
      </c>
      <c r="JB58" s="28">
        <f t="shared" si="77"/>
        <v>0</v>
      </c>
      <c r="JC58" s="28">
        <f t="shared" si="77"/>
        <v>0</v>
      </c>
      <c r="JD58" s="28">
        <f t="shared" ref="JD58:LO58" si="78">JD69/JD$4</f>
        <v>0</v>
      </c>
      <c r="JE58" s="28">
        <f t="shared" si="78"/>
        <v>0</v>
      </c>
      <c r="JF58" s="28">
        <f t="shared" si="78"/>
        <v>0</v>
      </c>
      <c r="JG58" s="28">
        <f t="shared" si="78"/>
        <v>0</v>
      </c>
      <c r="JH58" s="28">
        <f t="shared" si="78"/>
        <v>0</v>
      </c>
      <c r="JI58" s="28">
        <f t="shared" si="78"/>
        <v>0</v>
      </c>
      <c r="JJ58" s="28">
        <f t="shared" si="78"/>
        <v>0</v>
      </c>
      <c r="JK58" s="28">
        <f t="shared" si="78"/>
        <v>0</v>
      </c>
      <c r="JL58" s="28">
        <f t="shared" si="78"/>
        <v>0</v>
      </c>
      <c r="JM58" s="28">
        <f t="shared" si="78"/>
        <v>0</v>
      </c>
      <c r="JN58" s="28">
        <f t="shared" si="78"/>
        <v>0</v>
      </c>
      <c r="JO58" s="28">
        <f t="shared" si="78"/>
        <v>0</v>
      </c>
      <c r="JP58" s="28">
        <f t="shared" si="78"/>
        <v>0</v>
      </c>
      <c r="JQ58" s="28">
        <f t="shared" si="78"/>
        <v>0</v>
      </c>
      <c r="JR58" s="28">
        <f t="shared" si="78"/>
        <v>0</v>
      </c>
      <c r="JS58" s="28">
        <f t="shared" si="78"/>
        <v>0</v>
      </c>
      <c r="JT58" s="28">
        <f t="shared" si="78"/>
        <v>0</v>
      </c>
      <c r="JU58" s="28">
        <f t="shared" si="78"/>
        <v>0</v>
      </c>
      <c r="JV58" s="28">
        <f t="shared" si="78"/>
        <v>0</v>
      </c>
      <c r="JW58" s="28">
        <f t="shared" si="78"/>
        <v>0</v>
      </c>
      <c r="JX58" s="28">
        <f t="shared" si="78"/>
        <v>0</v>
      </c>
      <c r="JY58" s="28">
        <f t="shared" si="78"/>
        <v>0</v>
      </c>
      <c r="JZ58" s="28">
        <f t="shared" si="78"/>
        <v>0</v>
      </c>
      <c r="KA58" s="28">
        <f t="shared" si="78"/>
        <v>0</v>
      </c>
      <c r="KB58" s="28">
        <f t="shared" si="78"/>
        <v>0</v>
      </c>
      <c r="KC58" s="28">
        <f t="shared" si="78"/>
        <v>0</v>
      </c>
      <c r="KD58" s="28">
        <f t="shared" si="78"/>
        <v>0</v>
      </c>
      <c r="KE58" s="28">
        <f t="shared" si="78"/>
        <v>0</v>
      </c>
      <c r="KF58" s="28">
        <f t="shared" si="78"/>
        <v>0</v>
      </c>
      <c r="KG58" s="28">
        <f t="shared" si="78"/>
        <v>0</v>
      </c>
      <c r="KH58" s="28">
        <f t="shared" si="78"/>
        <v>0</v>
      </c>
      <c r="KI58" s="28">
        <f t="shared" si="78"/>
        <v>0</v>
      </c>
      <c r="KJ58" s="28">
        <f t="shared" si="78"/>
        <v>0</v>
      </c>
      <c r="KK58" s="28">
        <f t="shared" si="78"/>
        <v>0</v>
      </c>
      <c r="KL58" s="28">
        <f t="shared" si="78"/>
        <v>0</v>
      </c>
      <c r="KM58" s="28">
        <f t="shared" si="78"/>
        <v>0</v>
      </c>
      <c r="KN58" s="28">
        <f t="shared" si="78"/>
        <v>0</v>
      </c>
      <c r="KO58" s="28">
        <f t="shared" si="78"/>
        <v>0</v>
      </c>
      <c r="KP58" s="28">
        <f t="shared" si="78"/>
        <v>0</v>
      </c>
      <c r="KQ58" s="28">
        <f t="shared" si="78"/>
        <v>0</v>
      </c>
      <c r="KR58" s="28">
        <f t="shared" si="78"/>
        <v>0</v>
      </c>
      <c r="KS58" s="28">
        <f t="shared" si="78"/>
        <v>0</v>
      </c>
      <c r="KT58" s="28">
        <f t="shared" si="78"/>
        <v>0</v>
      </c>
      <c r="KU58" s="28">
        <f t="shared" si="78"/>
        <v>0</v>
      </c>
      <c r="KV58" s="28">
        <f t="shared" si="78"/>
        <v>0</v>
      </c>
      <c r="KW58" s="28">
        <f t="shared" si="78"/>
        <v>0</v>
      </c>
      <c r="KX58" s="28">
        <f t="shared" si="78"/>
        <v>0</v>
      </c>
      <c r="KY58" s="28">
        <f t="shared" si="78"/>
        <v>0</v>
      </c>
      <c r="KZ58" s="28">
        <f t="shared" si="78"/>
        <v>0</v>
      </c>
      <c r="LA58" s="28">
        <f t="shared" si="78"/>
        <v>0</v>
      </c>
      <c r="LB58" s="28">
        <f t="shared" si="78"/>
        <v>0</v>
      </c>
      <c r="LC58" s="28">
        <f t="shared" si="78"/>
        <v>0</v>
      </c>
      <c r="LD58" s="28">
        <f t="shared" si="78"/>
        <v>0</v>
      </c>
      <c r="LE58" s="28">
        <f t="shared" si="78"/>
        <v>0</v>
      </c>
      <c r="LF58" s="28">
        <f t="shared" si="78"/>
        <v>0</v>
      </c>
      <c r="LG58" s="28">
        <f t="shared" si="78"/>
        <v>0</v>
      </c>
      <c r="LH58" s="28">
        <f t="shared" si="78"/>
        <v>0</v>
      </c>
      <c r="LI58" s="28">
        <f t="shared" si="78"/>
        <v>0</v>
      </c>
      <c r="LJ58" s="28">
        <f t="shared" si="78"/>
        <v>0</v>
      </c>
      <c r="LK58" s="28">
        <f t="shared" si="78"/>
        <v>0</v>
      </c>
      <c r="LL58" s="28">
        <f t="shared" si="78"/>
        <v>0</v>
      </c>
      <c r="LM58" s="28">
        <f t="shared" si="78"/>
        <v>0</v>
      </c>
      <c r="LN58" s="28">
        <f t="shared" si="78"/>
        <v>0</v>
      </c>
      <c r="LO58" s="28">
        <f t="shared" si="78"/>
        <v>0</v>
      </c>
      <c r="LP58" s="28">
        <f t="shared" ref="LP58:NH58" si="79">LP69/LP$4</f>
        <v>0</v>
      </c>
      <c r="LQ58" s="28">
        <f t="shared" si="79"/>
        <v>0</v>
      </c>
      <c r="LR58" s="28">
        <f t="shared" si="79"/>
        <v>0</v>
      </c>
      <c r="LS58" s="28">
        <f t="shared" si="79"/>
        <v>0</v>
      </c>
      <c r="LT58" s="28">
        <f t="shared" si="79"/>
        <v>0</v>
      </c>
      <c r="LU58" s="28">
        <f t="shared" si="79"/>
        <v>0</v>
      </c>
      <c r="LV58" s="28">
        <f t="shared" si="79"/>
        <v>0</v>
      </c>
      <c r="LW58" s="28">
        <f t="shared" si="79"/>
        <v>0</v>
      </c>
      <c r="LX58" s="28">
        <f t="shared" si="79"/>
        <v>0</v>
      </c>
      <c r="LY58" s="28">
        <f t="shared" si="79"/>
        <v>0</v>
      </c>
      <c r="LZ58" s="28">
        <f t="shared" si="79"/>
        <v>0</v>
      </c>
      <c r="MA58" s="28">
        <f t="shared" si="79"/>
        <v>0</v>
      </c>
      <c r="MB58" s="28">
        <f t="shared" si="79"/>
        <v>0</v>
      </c>
      <c r="MC58" s="28">
        <f t="shared" si="79"/>
        <v>0</v>
      </c>
      <c r="MD58" s="28">
        <f t="shared" si="79"/>
        <v>0</v>
      </c>
      <c r="ME58" s="28">
        <f t="shared" si="79"/>
        <v>0</v>
      </c>
      <c r="MF58" s="28">
        <f t="shared" si="79"/>
        <v>0</v>
      </c>
      <c r="MG58" s="28">
        <f t="shared" si="79"/>
        <v>0</v>
      </c>
      <c r="MH58" s="28">
        <f t="shared" si="79"/>
        <v>0</v>
      </c>
      <c r="MI58" s="28">
        <f t="shared" si="79"/>
        <v>0</v>
      </c>
      <c r="MJ58" s="28">
        <f t="shared" si="79"/>
        <v>0</v>
      </c>
      <c r="MK58" s="28">
        <f t="shared" si="79"/>
        <v>0</v>
      </c>
      <c r="ML58" s="28">
        <f t="shared" si="79"/>
        <v>0</v>
      </c>
      <c r="MM58" s="28">
        <f t="shared" si="79"/>
        <v>0</v>
      </c>
      <c r="MN58" s="28">
        <f t="shared" si="79"/>
        <v>0</v>
      </c>
      <c r="MO58" s="28">
        <f t="shared" si="79"/>
        <v>0</v>
      </c>
      <c r="MP58" s="28">
        <f t="shared" si="79"/>
        <v>0</v>
      </c>
      <c r="MQ58" s="28">
        <f t="shared" si="79"/>
        <v>0</v>
      </c>
      <c r="MR58" s="28">
        <f t="shared" si="79"/>
        <v>0</v>
      </c>
      <c r="MS58" s="28">
        <f t="shared" si="79"/>
        <v>0</v>
      </c>
      <c r="MT58" s="28">
        <f t="shared" si="79"/>
        <v>0</v>
      </c>
      <c r="MU58" s="28">
        <f t="shared" si="79"/>
        <v>0</v>
      </c>
      <c r="MV58" s="28">
        <f t="shared" si="79"/>
        <v>0</v>
      </c>
      <c r="MW58" s="28">
        <f t="shared" si="79"/>
        <v>0</v>
      </c>
      <c r="MX58" s="28">
        <f t="shared" si="79"/>
        <v>0</v>
      </c>
      <c r="MY58" s="28">
        <f t="shared" si="79"/>
        <v>0</v>
      </c>
      <c r="MZ58" s="28">
        <f t="shared" si="79"/>
        <v>0</v>
      </c>
      <c r="NA58" s="28">
        <f t="shared" si="79"/>
        <v>0</v>
      </c>
      <c r="NB58" s="28">
        <f t="shared" si="79"/>
        <v>0</v>
      </c>
      <c r="NC58" s="28">
        <f t="shared" si="79"/>
        <v>0</v>
      </c>
      <c r="ND58" s="28">
        <f t="shared" si="79"/>
        <v>0</v>
      </c>
      <c r="NE58" s="28">
        <f t="shared" si="79"/>
        <v>0</v>
      </c>
      <c r="NF58" s="28">
        <f t="shared" si="79"/>
        <v>0</v>
      </c>
      <c r="NG58" s="28">
        <f t="shared" si="79"/>
        <v>0</v>
      </c>
      <c r="NH58" s="28">
        <f t="shared" si="79"/>
        <v>0</v>
      </c>
    </row>
    <row r="59" spans="1:372" s="32" customFormat="1" ht="14.4" outlineLevel="1" x14ac:dyDescent="0.25">
      <c r="A59" s="21"/>
      <c r="B59" s="22"/>
      <c r="C59" s="23"/>
      <c r="D59" s="23"/>
      <c r="E59" s="26" t="s">
        <v>217</v>
      </c>
      <c r="F59" s="24"/>
      <c r="G59" s="30" t="e">
        <v>#VALUE!</v>
      </c>
      <c r="H59" s="31" t="e">
        <f>((IFERROR(VLOOKUP($B58,Mes!$C$79:$AV$131,MATCH(H$1,Mes!$C$3:$AV$3,0),FALSE),""))*1000)</f>
        <v>#VALUE!</v>
      </c>
      <c r="I59" s="31" t="e">
        <f>((IFERROR(VLOOKUP($B58,Mes!$C$79:$AV$131,MATCH(I$1,Mes!$C$3:$AV$3,0),FALSE),""))*1000)</f>
        <v>#VALUE!</v>
      </c>
      <c r="J59" s="31" t="e">
        <f>((IFERROR(VLOOKUP($B58,Mes!$C$79:$AV$131,MATCH(J$1,Mes!$C$3:$AV$3,0),FALSE),""))*1000)</f>
        <v>#VALUE!</v>
      </c>
      <c r="K59" s="31" t="e">
        <f>((IFERROR(VLOOKUP($B58,Mes!$C$79:$AV$131,MATCH(K$1,Mes!$C$3:$AV$3,0),FALSE),""))*1000)</f>
        <v>#VALUE!</v>
      </c>
      <c r="L59" s="31" t="e">
        <f>((IFERROR(VLOOKUP($B58,Mes!$C$79:$AV$131,MATCH(L$1,Mes!$C$3:$AV$3,0),FALSE),""))*1000)</f>
        <v>#VALUE!</v>
      </c>
      <c r="M59" s="31" t="e">
        <f>((IFERROR(VLOOKUP($B58,Mes!$C$79:$AV$131,MATCH(M$1,Mes!$C$3:$AV$3,0),FALSE),""))*1000)</f>
        <v>#VALUE!</v>
      </c>
      <c r="N59" s="31" t="e">
        <f>((IFERROR(VLOOKUP($B58,Mes!$C$79:$AV$131,MATCH(N$1,Mes!$C$3:$AV$3,0),FALSE),""))*1000)</f>
        <v>#VALUE!</v>
      </c>
      <c r="O59" s="31" t="e">
        <f>((IFERROR(VLOOKUP($B58,Mes!$C$79:$AV$131,MATCH(O$1,Mes!$C$3:$AV$3,0),FALSE),""))*1000)</f>
        <v>#VALUE!</v>
      </c>
      <c r="P59" s="31" t="e">
        <f>((IFERROR(VLOOKUP($B58,Mes!$C$79:$AV$131,MATCH(P$1,Mes!$C$3:$AV$3,0),FALSE),""))*1000)</f>
        <v>#VALUE!</v>
      </c>
      <c r="Q59" s="31" t="e">
        <f>((IFERROR(VLOOKUP($B58,Mes!$C$79:$AV$131,MATCH(Q$1,Mes!$C$3:$AV$3,0),FALSE),""))*1000)</f>
        <v>#VALUE!</v>
      </c>
      <c r="R59" s="31" t="e">
        <f>((IFERROR(VLOOKUP($B58,Mes!$C$79:$AV$131,MATCH(R$1,Mes!$C$3:$AV$3,0),FALSE),""))*1000)</f>
        <v>#VALUE!</v>
      </c>
      <c r="S59" s="31" t="e">
        <f>((IFERROR(VLOOKUP($B58,Mes!$C$79:$AV$131,MATCH(S$1,Mes!$C$3:$AV$3,0),FALSE),""))*1000)</f>
        <v>#VALUE!</v>
      </c>
      <c r="T59" s="31" t="e">
        <f>((IFERROR(VLOOKUP($B58,Mes!$C$79:$AV$131,MATCH(T$1,Mes!$C$3:$AV$3,0),FALSE),""))*1000)</f>
        <v>#VALUE!</v>
      </c>
      <c r="U59" s="31" t="e">
        <f>((IFERROR(VLOOKUP($B58,Mes!$C$79:$AV$131,MATCH(U$1,Mes!$C$3:$AV$3,0),FALSE),""))*1000)</f>
        <v>#VALUE!</v>
      </c>
      <c r="V59" s="31" t="e">
        <f>((IFERROR(VLOOKUP($B58,Mes!$C$79:$AV$131,MATCH(V$1,Mes!$C$3:$AV$3,0),FALSE),""))*1000)</f>
        <v>#VALUE!</v>
      </c>
      <c r="W59" s="31" t="e">
        <f>((IFERROR(VLOOKUP($B58,Mes!$C$79:$AV$131,MATCH(W$1,Mes!$C$3:$AV$3,0),FALSE),""))*1000)</f>
        <v>#VALUE!</v>
      </c>
      <c r="X59" s="31" t="e">
        <f>((IFERROR(VLOOKUP($B58,Mes!$C$79:$AV$131,MATCH(X$1,Mes!$C$3:$AV$3,0),FALSE),""))*1000)</f>
        <v>#VALUE!</v>
      </c>
      <c r="Y59" s="31" t="e">
        <f>((IFERROR(VLOOKUP($B58,Mes!$C$79:$AV$131,MATCH(Y$1,Mes!$C$3:$AV$3,0),FALSE),""))*1000)</f>
        <v>#VALUE!</v>
      </c>
      <c r="Z59" s="31" t="e">
        <f>((IFERROR(VLOOKUP($B58,Mes!$C$79:$AV$131,MATCH(Z$1,Mes!$C$3:$AV$3,0),FALSE),""))*1000)</f>
        <v>#VALUE!</v>
      </c>
      <c r="AA59" s="31" t="e">
        <f>((IFERROR(VLOOKUP($B58,Mes!$C$79:$AV$131,MATCH(AA$1,Mes!$C$3:$AV$3,0),FALSE),""))*1000)</f>
        <v>#VALUE!</v>
      </c>
      <c r="AB59" s="31" t="e">
        <f>((IFERROR(VLOOKUP($B58,Mes!$C$79:$AV$131,MATCH(AB$1,Mes!$C$3:$AV$3,0),FALSE),""))*1000)</f>
        <v>#VALUE!</v>
      </c>
      <c r="AC59" s="31" t="e">
        <f>((IFERROR(VLOOKUP($B58,Mes!$C$79:$AV$131,MATCH(AC$1,Mes!$C$3:$AV$3,0),FALSE),""))*1000)</f>
        <v>#VALUE!</v>
      </c>
      <c r="AD59" s="31" t="e">
        <f>((IFERROR(VLOOKUP($B58,Mes!$C$79:$AV$131,MATCH(AD$1,Mes!$C$3:$AV$3,0),FALSE),""))*1000)</f>
        <v>#VALUE!</v>
      </c>
      <c r="AE59" s="31" t="e">
        <f>((IFERROR(VLOOKUP($B58,Mes!$C$79:$AV$131,MATCH(AE$1,Mes!$C$3:$AV$3,0),FALSE),""))*1000)</f>
        <v>#VALUE!</v>
      </c>
      <c r="AF59" s="31" t="e">
        <f>((IFERROR(VLOOKUP($B58,Mes!$C$79:$AV$131,MATCH(AF$1,Mes!$C$3:$AV$3,0),FALSE),""))*1000)</f>
        <v>#VALUE!</v>
      </c>
      <c r="AG59" s="31" t="e">
        <f>((IFERROR(VLOOKUP($B58,Mes!$C$79:$AV$131,MATCH(AG$1,Mes!$C$3:$AV$3,0),FALSE),""))*1000)</f>
        <v>#VALUE!</v>
      </c>
      <c r="AH59" s="31" t="e">
        <f>((IFERROR(VLOOKUP($B58,Mes!$C$79:$AV$131,MATCH(AH$1,Mes!$C$3:$AV$3,0),FALSE),""))*1000)</f>
        <v>#VALUE!</v>
      </c>
      <c r="AI59" s="31" t="e">
        <f>((IFERROR(VLOOKUP($B58,Mes!$C$79:$AV$131,MATCH(AI$1,Mes!$C$3:$AV$3,0),FALSE),""))*1000)</f>
        <v>#VALUE!</v>
      </c>
      <c r="AJ59" s="31" t="e">
        <f>((IFERROR(VLOOKUP($B58,Mes!$C$79:$AV$131,MATCH(AJ$1,Mes!$C$3:$AV$3,0),FALSE),""))*1000)</f>
        <v>#VALUE!</v>
      </c>
      <c r="AK59" s="31" t="e">
        <f>((IFERROR(VLOOKUP($B58,Mes!$C$79:$AV$131,MATCH(AK$1,Mes!$C$3:$AV$3,0),FALSE),""))*1000)</f>
        <v>#VALUE!</v>
      </c>
      <c r="AL59" s="31" t="e">
        <f>((IFERROR(VLOOKUP($B58,Mes!$C$79:$AV$131,MATCH(AL$1,Mes!$C$3:$AV$3,0),FALSE),""))*1000)</f>
        <v>#VALUE!</v>
      </c>
      <c r="AM59" s="30" t="e">
        <f>((IFERROR(VLOOKUP($B58,Mes!$C$79:$AV$131,MATCH(AM$1,Mes!$C$3:$AV$3,0),FALSE),""))*1000)</f>
        <v>#VALUE!</v>
      </c>
      <c r="AN59" s="30" t="e">
        <f>((IFERROR(VLOOKUP($B58,Mes!$C$79:$AV$131,MATCH(AN$1,Mes!$C$3:$AV$3,0),FALSE),""))*1000)</f>
        <v>#VALUE!</v>
      </c>
      <c r="AO59" s="30" t="e">
        <f>((IFERROR(VLOOKUP($B58,Mes!$C$79:$AV$131,MATCH(AO$1,Mes!$C$3:$AV$3,0),FALSE),""))*1000)</f>
        <v>#VALUE!</v>
      </c>
      <c r="AP59" s="30" t="e">
        <f>((IFERROR(VLOOKUP($B58,Mes!$C$79:$AV$131,MATCH(AP$1,Mes!$C$3:$AV$3,0),FALSE),""))*1000)</f>
        <v>#VALUE!</v>
      </c>
      <c r="AQ59" s="30" t="e">
        <f>((IFERROR(VLOOKUP($B58,Mes!$C$79:$AV$131,MATCH(AQ$1,Mes!$C$3:$AV$3,0),FALSE),""))*1000)</f>
        <v>#VALUE!</v>
      </c>
      <c r="AR59" s="30" t="e">
        <f>((IFERROR(VLOOKUP($B58,Mes!$C$79:$AV$131,MATCH(AR$1,Mes!$C$3:$AV$3,0),FALSE),""))*1000)</f>
        <v>#VALUE!</v>
      </c>
      <c r="AS59" s="30" t="e">
        <f>((IFERROR(VLOOKUP($B58,Mes!$C$79:$AV$131,MATCH(AS$1,Mes!$C$3:$AV$3,0),FALSE),""))*1000)</f>
        <v>#VALUE!</v>
      </c>
      <c r="AT59" s="30" t="e">
        <f>((IFERROR(VLOOKUP($B58,Mes!$C$79:$AV$131,MATCH(AT$1,Mes!$C$3:$AV$3,0),FALSE),""))*1000)</f>
        <v>#VALUE!</v>
      </c>
      <c r="AU59" s="30" t="e">
        <f>((IFERROR(VLOOKUP($B58,Mes!$C$79:$AV$131,MATCH(AU$1,Mes!$C$3:$AV$3,0),FALSE),""))*1000)</f>
        <v>#VALUE!</v>
      </c>
      <c r="AV59" s="30" t="e">
        <f>((IFERROR(VLOOKUP($B58,Mes!$C$79:$AV$131,MATCH(AV$1,Mes!$C$3:$AV$3,0),FALSE),""))*1000)</f>
        <v>#VALUE!</v>
      </c>
      <c r="AW59" s="30" t="e">
        <f>((IFERROR(VLOOKUP($B58,Mes!$C$79:$AV$131,MATCH(AW$1,Mes!$C$3:$AV$3,0),FALSE),""))*1000)</f>
        <v>#VALUE!</v>
      </c>
      <c r="AX59" s="30" t="e">
        <f>((IFERROR(VLOOKUP($B58,Mes!$C$79:$AV$131,MATCH(AX$1,Mes!$C$3:$AV$3,0),FALSE),""))*1000)</f>
        <v>#VALUE!</v>
      </c>
      <c r="AY59" s="30" t="e">
        <f>((IFERROR(VLOOKUP($B58,Mes!$C$79:$AV$131,MATCH(AY$1,Mes!$C$3:$AV$3,0),FALSE),""))*1000)</f>
        <v>#VALUE!</v>
      </c>
      <c r="AZ59" s="30" t="e">
        <f>((IFERROR(VLOOKUP($B58,Mes!$C$79:$AV$131,MATCH(AZ$1,Mes!$C$3:$AV$3,0),FALSE),""))*1000)</f>
        <v>#VALUE!</v>
      </c>
      <c r="BA59" s="30" t="e">
        <f>((IFERROR(VLOOKUP($B58,Mes!$C$79:$AV$131,MATCH(BA$1,Mes!$C$3:$AV$3,0),FALSE),""))*1000)</f>
        <v>#VALUE!</v>
      </c>
      <c r="BB59" s="30" t="e">
        <f>((IFERROR(VLOOKUP($B58,Mes!$C$79:$AV$131,MATCH(BB$1,Mes!$C$3:$AV$3,0),FALSE),""))*1000)</f>
        <v>#VALUE!</v>
      </c>
      <c r="BC59" s="30" t="e">
        <f>((IFERROR(VLOOKUP($B58,Mes!$C$79:$AV$131,MATCH(BC$1,Mes!$C$3:$AV$3,0),FALSE),""))*1000)</f>
        <v>#VALUE!</v>
      </c>
      <c r="BD59" s="30" t="e">
        <f>((IFERROR(VLOOKUP($B58,Mes!$C$79:$AV$131,MATCH(BD$1,Mes!$C$3:$AV$3,0),FALSE),""))*1000)</f>
        <v>#VALUE!</v>
      </c>
      <c r="BE59" s="30" t="e">
        <f>((IFERROR(VLOOKUP($B58,Mes!$C$79:$AV$131,MATCH(BE$1,Mes!$C$3:$AV$3,0),FALSE),""))*1000)</f>
        <v>#VALUE!</v>
      </c>
      <c r="BF59" s="30" t="e">
        <f>((IFERROR(VLOOKUP($B58,Mes!$C$79:$AV$131,MATCH(BF$1,Mes!$C$3:$AV$3,0),FALSE),""))*1000)</f>
        <v>#VALUE!</v>
      </c>
      <c r="BG59" s="30" t="e">
        <f>((IFERROR(VLOOKUP($B58,Mes!$C$79:$AV$131,MATCH(BG$1,Mes!$C$3:$AV$3,0),FALSE),""))*1000)</f>
        <v>#VALUE!</v>
      </c>
      <c r="BH59" s="30" t="e">
        <f>((IFERROR(VLOOKUP($B58,Mes!$C$79:$AV$131,MATCH(BH$1,Mes!$C$3:$AV$3,0),FALSE),""))*1000)</f>
        <v>#VALUE!</v>
      </c>
      <c r="BI59" s="30" t="e">
        <f>((IFERROR(VLOOKUP($B58,Mes!$C$79:$AV$131,MATCH(BI$1,Mes!$C$3:$AV$3,0),FALSE),""))*1000)</f>
        <v>#VALUE!</v>
      </c>
      <c r="BJ59" s="30" t="e">
        <f>((IFERROR(VLOOKUP($B58,Mes!$C$79:$AV$131,MATCH(BJ$1,Mes!$C$3:$AV$3,0),FALSE),""))*1000)</f>
        <v>#VALUE!</v>
      </c>
      <c r="BK59" s="30" t="e">
        <f>((IFERROR(VLOOKUP($B58,Mes!$C$79:$AV$131,MATCH(BK$1,Mes!$C$3:$AV$3,0),FALSE),""))*1000)</f>
        <v>#VALUE!</v>
      </c>
      <c r="BL59" s="30" t="e">
        <f>((IFERROR(VLOOKUP($B58,Mes!$C$79:$AV$131,MATCH(BL$1,Mes!$C$3:$AV$3,0),FALSE),""))*1000)</f>
        <v>#VALUE!</v>
      </c>
      <c r="BM59" s="30" t="e">
        <f>((IFERROR(VLOOKUP($B58,Mes!$C$79:$AV$131,MATCH(BM$1,Mes!$C$3:$AV$3,0),FALSE),""))*1000)</f>
        <v>#VALUE!</v>
      </c>
      <c r="BN59" s="30" t="e">
        <f>((IFERROR(VLOOKUP($B58,Mes!$C$79:$AV$131,MATCH(BN$1,Mes!$C$3:$AV$3,0),FALSE),""))*1000)</f>
        <v>#VALUE!</v>
      </c>
      <c r="BO59" s="31" t="e">
        <f>((IFERROR(VLOOKUP($B58,Mes!$C$79:$AV$131,MATCH(BO$1,Mes!$C$3:$AV$3,0),FALSE),""))*1000)</f>
        <v>#VALUE!</v>
      </c>
      <c r="BP59" s="31" t="e">
        <f>((IFERROR(VLOOKUP($B58,Mes!$C$79:$AV$131,MATCH(BP$1,Mes!$C$3:$AV$3,0),FALSE),""))*1000)</f>
        <v>#VALUE!</v>
      </c>
      <c r="BQ59" s="31" t="e">
        <f>((IFERROR(VLOOKUP($B58,Mes!$C$79:$AV$131,MATCH(BQ$1,Mes!$C$3:$AV$3,0),FALSE),""))*1000)</f>
        <v>#VALUE!</v>
      </c>
      <c r="BR59" s="31" t="e">
        <f>((IFERROR(VLOOKUP($B58,Mes!$C$79:$AV$131,MATCH(BR$1,Mes!$C$3:$AV$3,0),FALSE),""))*1000)</f>
        <v>#VALUE!</v>
      </c>
      <c r="BS59" s="31" t="e">
        <f>((IFERROR(VLOOKUP($B58,Mes!$C$79:$AV$131,MATCH(BS$1,Mes!$C$3:$AV$3,0),FALSE),""))*1000)</f>
        <v>#VALUE!</v>
      </c>
      <c r="BT59" s="31" t="e">
        <f>((IFERROR(VLOOKUP($B58,Mes!$C$79:$AV$131,MATCH(BT$1,Mes!$C$3:$AV$3,0),FALSE),""))*1000)</f>
        <v>#VALUE!</v>
      </c>
      <c r="BU59" s="31" t="e">
        <f>((IFERROR(VLOOKUP($B58,Mes!$C$79:$AV$131,MATCH(BU$1,Mes!$C$3:$AV$3,0),FALSE),""))*1000)</f>
        <v>#VALUE!</v>
      </c>
      <c r="BV59" s="31" t="e">
        <f>((IFERROR(VLOOKUP($B58,Mes!$C$79:$AV$131,MATCH(BV$1,Mes!$C$3:$AV$3,0),FALSE),""))*1000)</f>
        <v>#VALUE!</v>
      </c>
      <c r="BW59" s="31" t="e">
        <f>((IFERROR(VLOOKUP($B58,Mes!$C$79:$AV$131,MATCH(BW$1,Mes!$C$3:$AV$3,0),FALSE),""))*1000)</f>
        <v>#VALUE!</v>
      </c>
      <c r="BX59" s="31" t="e">
        <f>((IFERROR(VLOOKUP($B58,Mes!$C$79:$AV$131,MATCH(BX$1,Mes!$C$3:$AV$3,0),FALSE),""))*1000)</f>
        <v>#VALUE!</v>
      </c>
      <c r="BY59" s="31" t="e">
        <f>((IFERROR(VLOOKUP($B58,Mes!$C$79:$AV$131,MATCH(BY$1,Mes!$C$3:$AV$3,0),FALSE),""))*1000)</f>
        <v>#VALUE!</v>
      </c>
      <c r="BZ59" s="31" t="e">
        <f>((IFERROR(VLOOKUP($B58,Mes!$C$79:$AV$131,MATCH(BZ$1,Mes!$C$3:$AV$3,0),FALSE),""))*1000)</f>
        <v>#VALUE!</v>
      </c>
      <c r="CA59" s="31" t="e">
        <f>((IFERROR(VLOOKUP($B58,Mes!$C$79:$AV$131,MATCH(CA$1,Mes!$C$3:$AV$3,0),FALSE),""))*1000)</f>
        <v>#VALUE!</v>
      </c>
      <c r="CB59" s="31" t="e">
        <f>((IFERROR(VLOOKUP($B58,Mes!$C$79:$AV$131,MATCH(CB$1,Mes!$C$3:$AV$3,0),FALSE),""))*1000)</f>
        <v>#VALUE!</v>
      </c>
      <c r="CC59" s="31" t="e">
        <f>((IFERROR(VLOOKUP($B58,Mes!$C$79:$AV$131,MATCH(CC$1,Mes!$C$3:$AV$3,0),FALSE),""))*1000)</f>
        <v>#VALUE!</v>
      </c>
      <c r="CD59" s="31" t="e">
        <f>((IFERROR(VLOOKUP($B58,Mes!$C$79:$AV$131,MATCH(CD$1,Mes!$C$3:$AV$3,0),FALSE),""))*1000)</f>
        <v>#VALUE!</v>
      </c>
      <c r="CE59" s="31" t="e">
        <f>((IFERROR(VLOOKUP($B58,Mes!$C$79:$AV$131,MATCH(CE$1,Mes!$C$3:$AV$3,0),FALSE),""))*1000)</f>
        <v>#VALUE!</v>
      </c>
      <c r="CF59" s="31" t="e">
        <f>((IFERROR(VLOOKUP($B58,Mes!$C$79:$AV$131,MATCH(CF$1,Mes!$C$3:$AV$3,0),FALSE),""))*1000)</f>
        <v>#VALUE!</v>
      </c>
      <c r="CG59" s="31" t="e">
        <f>((IFERROR(VLOOKUP($B58,Mes!$C$79:$AV$131,MATCH(CG$1,Mes!$C$3:$AV$3,0),FALSE),""))*1000)</f>
        <v>#VALUE!</v>
      </c>
      <c r="CH59" s="31" t="e">
        <f>((IFERROR(VLOOKUP($B58,Mes!$C$79:$AV$131,MATCH(CH$1,Mes!$C$3:$AV$3,0),FALSE),""))*1000)</f>
        <v>#VALUE!</v>
      </c>
      <c r="CI59" s="31" t="e">
        <f>((IFERROR(VLOOKUP($B58,Mes!$C$79:$AV$131,MATCH(CI$1,Mes!$C$3:$AV$3,0),FALSE),""))*1000)</f>
        <v>#VALUE!</v>
      </c>
      <c r="CJ59" s="31" t="e">
        <f>((IFERROR(VLOOKUP($B58,Mes!$C$79:$AV$131,MATCH(CJ$1,Mes!$C$3:$AV$3,0),FALSE),""))*1000)</f>
        <v>#VALUE!</v>
      </c>
      <c r="CK59" s="31" t="e">
        <f>((IFERROR(VLOOKUP($B58,Mes!$C$79:$AV$131,MATCH(CK$1,Mes!$C$3:$AV$3,0),FALSE),""))*1000)</f>
        <v>#VALUE!</v>
      </c>
      <c r="CL59" s="31" t="e">
        <f>((IFERROR(VLOOKUP($B58,Mes!$C$79:$AV$131,MATCH(CL$1,Mes!$C$3:$AV$3,0),FALSE),""))*1000)</f>
        <v>#VALUE!</v>
      </c>
      <c r="CM59" s="31" t="e">
        <f>((IFERROR(VLOOKUP($B58,Mes!$C$79:$AV$131,MATCH(CM$1,Mes!$C$3:$AV$3,0),FALSE),""))*1000)</f>
        <v>#VALUE!</v>
      </c>
      <c r="CN59" s="31" t="e">
        <f>((IFERROR(VLOOKUP($B58,Mes!$C$79:$AV$131,MATCH(CN$1,Mes!$C$3:$AV$3,0),FALSE),""))*1000)</f>
        <v>#VALUE!</v>
      </c>
      <c r="CO59" s="31" t="e">
        <f>((IFERROR(VLOOKUP($B58,Mes!$C$79:$AV$131,MATCH(CO$1,Mes!$C$3:$AV$3,0),FALSE),""))*1000)</f>
        <v>#VALUE!</v>
      </c>
      <c r="CP59" s="31" t="e">
        <f>((IFERROR(VLOOKUP($B58,Mes!$C$79:$AV$131,MATCH(CP$1,Mes!$C$3:$AV$3,0),FALSE),""))*1000)</f>
        <v>#VALUE!</v>
      </c>
      <c r="CQ59" s="31" t="e">
        <f>((IFERROR(VLOOKUP($B58,Mes!$C$79:$AV$131,MATCH(CQ$1,Mes!$C$3:$AV$3,0),FALSE),""))*1000)</f>
        <v>#VALUE!</v>
      </c>
      <c r="CR59" s="31" t="e">
        <f>((IFERROR(VLOOKUP($B58,Mes!$C$79:$AV$131,MATCH(CR$1,Mes!$C$3:$AV$3,0),FALSE),""))*1000)</f>
        <v>#VALUE!</v>
      </c>
      <c r="CS59" s="31" t="e">
        <f>((IFERROR(VLOOKUP($B58,Mes!$C$79:$AV$131,MATCH(CS$1,Mes!$C$3:$AV$3,0),FALSE),""))*1000)</f>
        <v>#VALUE!</v>
      </c>
      <c r="CT59" s="30" t="e">
        <f>((IFERROR(VLOOKUP($B58,Mes!$C$79:$AV$131,MATCH(CT$1,Mes!$C$3:$AV$3,0),FALSE),""))*1000)</f>
        <v>#VALUE!</v>
      </c>
      <c r="CU59" s="30" t="e">
        <f>((IFERROR(VLOOKUP($B58,Mes!$C$79:$AV$131,MATCH(CU$1,Mes!$C$3:$AV$3,0),FALSE),""))*1000)</f>
        <v>#VALUE!</v>
      </c>
      <c r="CV59" s="30" t="e">
        <f>((IFERROR(VLOOKUP($B58,Mes!$C$79:$AV$131,MATCH(CV$1,Mes!$C$3:$AV$3,0),FALSE),""))*1000)</f>
        <v>#VALUE!</v>
      </c>
      <c r="CW59" s="30" t="e">
        <f>((IFERROR(VLOOKUP($B58,Mes!$C$79:$AV$131,MATCH(CW$1,Mes!$C$3:$AV$3,0),FALSE),""))*1000)</f>
        <v>#VALUE!</v>
      </c>
      <c r="CX59" s="30" t="e">
        <f>((IFERROR(VLOOKUP($B58,Mes!$C$79:$AV$131,MATCH(CX$1,Mes!$C$3:$AV$3,0),FALSE),""))*1000)</f>
        <v>#VALUE!</v>
      </c>
      <c r="CY59" s="30" t="e">
        <f>((IFERROR(VLOOKUP($B58,Mes!$C$79:$AV$131,MATCH(CY$1,Mes!$C$3:$AV$3,0),FALSE),""))*1000)</f>
        <v>#VALUE!</v>
      </c>
      <c r="CZ59" s="30" t="e">
        <f>((IFERROR(VLOOKUP($B58,Mes!$C$79:$AV$131,MATCH(CZ$1,Mes!$C$3:$AV$3,0),FALSE),""))*1000)</f>
        <v>#VALUE!</v>
      </c>
      <c r="DA59" s="30" t="e">
        <f>((IFERROR(VLOOKUP($B58,Mes!$C$79:$AV$131,MATCH(DA$1,Mes!$C$3:$AV$3,0),FALSE),""))*1000)</f>
        <v>#VALUE!</v>
      </c>
      <c r="DB59" s="30" t="e">
        <f>((IFERROR(VLOOKUP($B58,Mes!$C$79:$AV$131,MATCH(DB$1,Mes!$C$3:$AV$3,0),FALSE),""))*1000)</f>
        <v>#VALUE!</v>
      </c>
      <c r="DC59" s="30" t="e">
        <f>((IFERROR(VLOOKUP($B58,Mes!$C$79:$AV$131,MATCH(DC$1,Mes!$C$3:$AV$3,0),FALSE),""))*1000)</f>
        <v>#VALUE!</v>
      </c>
      <c r="DD59" s="30" t="e">
        <f>((IFERROR(VLOOKUP($B58,Mes!$C$79:$AV$131,MATCH(DD$1,Mes!$C$3:$AV$3,0),FALSE),""))*1000)</f>
        <v>#VALUE!</v>
      </c>
      <c r="DE59" s="30" t="e">
        <f>((IFERROR(VLOOKUP($B58,Mes!$C$79:$AV$131,MATCH(DE$1,Mes!$C$3:$AV$3,0),FALSE),""))*1000)</f>
        <v>#VALUE!</v>
      </c>
      <c r="DF59" s="30" t="e">
        <f>((IFERROR(VLOOKUP($B58,Mes!$C$79:$AV$131,MATCH(DF$1,Mes!$C$3:$AV$3,0),FALSE),""))*1000)</f>
        <v>#VALUE!</v>
      </c>
      <c r="DG59" s="30" t="e">
        <f>((IFERROR(VLOOKUP($B58,Mes!$C$79:$AV$131,MATCH(DG$1,Mes!$C$3:$AV$3,0),FALSE),""))*1000)</f>
        <v>#VALUE!</v>
      </c>
      <c r="DH59" s="30" t="e">
        <f>((IFERROR(VLOOKUP($B58,Mes!$C$79:$AV$131,MATCH(DH$1,Mes!$C$3:$AV$3,0),FALSE),""))*1000)</f>
        <v>#VALUE!</v>
      </c>
      <c r="DI59" s="30" t="e">
        <f>((IFERROR(VLOOKUP($B58,Mes!$C$79:$AV$131,MATCH(DI$1,Mes!$C$3:$AV$3,0),FALSE),""))*1000)</f>
        <v>#VALUE!</v>
      </c>
      <c r="DJ59" s="30" t="e">
        <f>((IFERROR(VLOOKUP($B58,Mes!$C$79:$AV$131,MATCH(DJ$1,Mes!$C$3:$AV$3,0),FALSE),""))*1000)</f>
        <v>#VALUE!</v>
      </c>
      <c r="DK59" s="30" t="e">
        <f>((IFERROR(VLOOKUP($B58,Mes!$C$79:$AV$131,MATCH(DK$1,Mes!$C$3:$AV$3,0),FALSE),""))*1000)</f>
        <v>#VALUE!</v>
      </c>
      <c r="DL59" s="30" t="e">
        <f>((IFERROR(VLOOKUP($B58,Mes!$C$79:$AV$131,MATCH(DL$1,Mes!$C$3:$AV$3,0),FALSE),""))*1000)</f>
        <v>#VALUE!</v>
      </c>
      <c r="DM59" s="30" t="e">
        <f>((IFERROR(VLOOKUP($B58,Mes!$C$79:$AV$131,MATCH(DM$1,Mes!$C$3:$AV$3,0),FALSE),""))*1000)</f>
        <v>#VALUE!</v>
      </c>
      <c r="DN59" s="30" t="e">
        <f>((IFERROR(VLOOKUP($B58,Mes!$C$79:$AV$131,MATCH(DN$1,Mes!$C$3:$AV$3,0),FALSE),""))*1000)</f>
        <v>#VALUE!</v>
      </c>
      <c r="DO59" s="30" t="e">
        <f>((IFERROR(VLOOKUP($B58,Mes!$C$79:$AV$131,MATCH(DO$1,Mes!$C$3:$AV$3,0),FALSE),""))*1000)</f>
        <v>#VALUE!</v>
      </c>
      <c r="DP59" s="30" t="e">
        <f>((IFERROR(VLOOKUP($B58,Mes!$C$79:$AV$131,MATCH(DP$1,Mes!$C$3:$AV$3,0),FALSE),""))*1000)</f>
        <v>#VALUE!</v>
      </c>
      <c r="DQ59" s="30" t="e">
        <f>((IFERROR(VLOOKUP($B58,Mes!$C$79:$AV$131,MATCH(DQ$1,Mes!$C$3:$AV$3,0),FALSE),""))*1000)</f>
        <v>#VALUE!</v>
      </c>
      <c r="DR59" s="30" t="e">
        <f>((IFERROR(VLOOKUP($B58,Mes!$C$79:$AV$131,MATCH(DR$1,Mes!$C$3:$AV$3,0),FALSE),""))*1000)</f>
        <v>#VALUE!</v>
      </c>
      <c r="DS59" s="30" t="e">
        <f>((IFERROR(VLOOKUP($B58,Mes!$C$79:$AV$131,MATCH(DS$1,Mes!$C$3:$AV$3,0),FALSE),""))*1000)</f>
        <v>#VALUE!</v>
      </c>
      <c r="DT59" s="30" t="e">
        <f>((IFERROR(VLOOKUP($B58,Mes!$C$79:$AV$131,MATCH(DT$1,Mes!$C$3:$AV$3,0),FALSE),""))*1000)</f>
        <v>#VALUE!</v>
      </c>
      <c r="DU59" s="30" t="e">
        <f>((IFERROR(VLOOKUP($B58,Mes!$C$79:$AV$131,MATCH(DU$1,Mes!$C$3:$AV$3,0),FALSE),""))*1000)</f>
        <v>#VALUE!</v>
      </c>
      <c r="DV59" s="30" t="e">
        <f>((IFERROR(VLOOKUP($B58,Mes!$C$79:$AV$131,MATCH(DV$1,Mes!$C$3:$AV$3,0),FALSE),""))*1000)</f>
        <v>#VALUE!</v>
      </c>
      <c r="DW59" s="30" t="e">
        <f>((IFERROR(VLOOKUP($B58,Mes!$C$79:$AV$131,MATCH(DW$1,Mes!$C$3:$AV$3,0),FALSE),""))*1000)</f>
        <v>#VALUE!</v>
      </c>
      <c r="DX59" s="31" t="e">
        <f>((IFERROR(VLOOKUP($B58,Mes!$C$79:$AV$131,MATCH(DX$1,Mes!$C$3:$AV$3,0),FALSE),""))*1000)</f>
        <v>#VALUE!</v>
      </c>
      <c r="DY59" s="31" t="e">
        <f>((IFERROR(VLOOKUP($B58,Mes!$C$79:$AV$131,MATCH(DY$1,Mes!$C$3:$AV$3,0),FALSE),""))*1000)</f>
        <v>#VALUE!</v>
      </c>
      <c r="DZ59" s="31" t="e">
        <f>((IFERROR(VLOOKUP($B58,Mes!$C$79:$AV$131,MATCH(DZ$1,Mes!$C$3:$AV$3,0),FALSE),""))*1000)</f>
        <v>#VALUE!</v>
      </c>
      <c r="EA59" s="31" t="e">
        <f>((IFERROR(VLOOKUP($B58,Mes!$C$79:$AV$131,MATCH(EA$1,Mes!$C$3:$AV$3,0),FALSE),""))*1000)</f>
        <v>#VALUE!</v>
      </c>
      <c r="EB59" s="31" t="e">
        <f>((IFERROR(VLOOKUP($B58,Mes!$C$79:$AV$131,MATCH(EB$1,Mes!$C$3:$AV$3,0),FALSE),""))*1000)</f>
        <v>#VALUE!</v>
      </c>
      <c r="EC59" s="31" t="e">
        <f>((IFERROR(VLOOKUP($B58,Mes!$C$79:$AV$131,MATCH(EC$1,Mes!$C$3:$AV$3,0),FALSE),""))*1000)</f>
        <v>#VALUE!</v>
      </c>
      <c r="ED59" s="31" t="e">
        <f>((IFERROR(VLOOKUP($B58,Mes!$C$79:$AV$131,MATCH(ED$1,Mes!$C$3:$AV$3,0),FALSE),""))*1000)</f>
        <v>#VALUE!</v>
      </c>
      <c r="EE59" s="31" t="e">
        <f>((IFERROR(VLOOKUP($B58,Mes!$C$79:$AV$131,MATCH(EE$1,Mes!$C$3:$AV$3,0),FALSE),""))*1000)</f>
        <v>#VALUE!</v>
      </c>
      <c r="EF59" s="31" t="e">
        <f>((IFERROR(VLOOKUP($B58,Mes!$C$79:$AV$131,MATCH(EF$1,Mes!$C$3:$AV$3,0),FALSE),""))*1000)</f>
        <v>#VALUE!</v>
      </c>
      <c r="EG59" s="31" t="e">
        <f>((IFERROR(VLOOKUP($B58,Mes!$C$79:$AV$131,MATCH(EG$1,Mes!$C$3:$AV$3,0),FALSE),""))*1000)</f>
        <v>#VALUE!</v>
      </c>
      <c r="EH59" s="31" t="e">
        <f>((IFERROR(VLOOKUP($B58,Mes!$C$79:$AV$131,MATCH(EH$1,Mes!$C$3:$AV$3,0),FALSE),""))*1000)</f>
        <v>#VALUE!</v>
      </c>
      <c r="EI59" s="31" t="e">
        <f>((IFERROR(VLOOKUP($B58,Mes!$C$79:$AV$131,MATCH(EI$1,Mes!$C$3:$AV$3,0),FALSE),""))*1000)</f>
        <v>#VALUE!</v>
      </c>
      <c r="EJ59" s="31" t="e">
        <f>((IFERROR(VLOOKUP($B58,Mes!$C$79:$AV$131,MATCH(EJ$1,Mes!$C$3:$AV$3,0),FALSE),""))*1000)</f>
        <v>#VALUE!</v>
      </c>
      <c r="EK59" s="31" t="e">
        <f>((IFERROR(VLOOKUP($B58,Mes!$C$79:$AV$131,MATCH(EK$1,Mes!$C$3:$AV$3,0),FALSE),""))*1000)</f>
        <v>#VALUE!</v>
      </c>
      <c r="EL59" s="31" t="e">
        <f>((IFERROR(VLOOKUP($B58,Mes!$C$79:$AV$131,MATCH(EL$1,Mes!$C$3:$AV$3,0),FALSE),""))*1000)</f>
        <v>#VALUE!</v>
      </c>
      <c r="EM59" s="31" t="e">
        <f>((IFERROR(VLOOKUP($B58,Mes!$C$79:$AV$131,MATCH(EM$1,Mes!$C$3:$AV$3,0),FALSE),""))*1000)</f>
        <v>#VALUE!</v>
      </c>
      <c r="EN59" s="31" t="e">
        <f>((IFERROR(VLOOKUP($B58,Mes!$C$79:$AV$131,MATCH(EN$1,Mes!$C$3:$AV$3,0),FALSE),""))*1000)</f>
        <v>#VALUE!</v>
      </c>
      <c r="EO59" s="31" t="e">
        <f>((IFERROR(VLOOKUP($B58,Mes!$C$79:$AV$131,MATCH(EO$1,Mes!$C$3:$AV$3,0),FALSE),""))*1000)</f>
        <v>#VALUE!</v>
      </c>
      <c r="EP59" s="31" t="e">
        <f>((IFERROR(VLOOKUP($B58,Mes!$C$79:$AV$131,MATCH(EP$1,Mes!$C$3:$AV$3,0),FALSE),""))*1000)</f>
        <v>#VALUE!</v>
      </c>
      <c r="EQ59" s="31" t="e">
        <f>((IFERROR(VLOOKUP($B58,Mes!$C$79:$AV$131,MATCH(EQ$1,Mes!$C$3:$AV$3,0),FALSE),""))*1000)</f>
        <v>#VALUE!</v>
      </c>
      <c r="ER59" s="31" t="e">
        <f>((IFERROR(VLOOKUP($B58,Mes!$C$79:$AV$131,MATCH(ER$1,Mes!$C$3:$AV$3,0),FALSE),""))*1000)</f>
        <v>#VALUE!</v>
      </c>
      <c r="ES59" s="31" t="e">
        <f>((IFERROR(VLOOKUP($B58,Mes!$C$79:$AV$131,MATCH(ES$1,Mes!$C$3:$AV$3,0),FALSE),""))*1000)</f>
        <v>#VALUE!</v>
      </c>
      <c r="ET59" s="31" t="e">
        <f>((IFERROR(VLOOKUP($B58,Mes!$C$79:$AV$131,MATCH(ET$1,Mes!$C$3:$AV$3,0),FALSE),""))*1000)</f>
        <v>#VALUE!</v>
      </c>
      <c r="EU59" s="31" t="e">
        <f>((IFERROR(VLOOKUP($B58,Mes!$C$79:$AV$131,MATCH(EU$1,Mes!$C$3:$AV$3,0),FALSE),""))*1000)</f>
        <v>#VALUE!</v>
      </c>
      <c r="EV59" s="31" t="e">
        <f>((IFERROR(VLOOKUP($B58,Mes!$C$79:$AV$131,MATCH(EV$1,Mes!$C$3:$AV$3,0),FALSE),""))*1000)</f>
        <v>#VALUE!</v>
      </c>
      <c r="EW59" s="31" t="e">
        <f>((IFERROR(VLOOKUP($B58,Mes!$C$79:$AV$131,MATCH(EW$1,Mes!$C$3:$AV$3,0),FALSE),""))*1000)</f>
        <v>#VALUE!</v>
      </c>
      <c r="EX59" s="31" t="e">
        <f>((IFERROR(VLOOKUP($B58,Mes!$C$79:$AV$131,MATCH(EX$1,Mes!$C$3:$AV$3,0),FALSE),""))*1000)</f>
        <v>#VALUE!</v>
      </c>
      <c r="EY59" s="31" t="e">
        <f>((IFERROR(VLOOKUP($B58,Mes!$C$79:$AV$131,MATCH(EY$1,Mes!$C$3:$AV$3,0),FALSE),""))*1000)</f>
        <v>#VALUE!</v>
      </c>
      <c r="EZ59" s="31" t="e">
        <f>((IFERROR(VLOOKUP($B58,Mes!$C$79:$AV$131,MATCH(EZ$1,Mes!$C$3:$AV$3,0),FALSE),""))*1000)</f>
        <v>#VALUE!</v>
      </c>
      <c r="FA59" s="31" t="e">
        <f>((IFERROR(VLOOKUP($B58,Mes!$C$79:$AV$131,MATCH(FA$1,Mes!$C$3:$AV$3,0),FALSE),""))*1000)</f>
        <v>#VALUE!</v>
      </c>
      <c r="FB59" s="31" t="e">
        <f>((IFERROR(VLOOKUP($B58,Mes!$C$79:$AV$131,MATCH(FB$1,Mes!$C$3:$AV$3,0),FALSE),""))*1000)</f>
        <v>#VALUE!</v>
      </c>
      <c r="FC59" s="30" t="e">
        <f>((IFERROR(VLOOKUP($B58,Mes!$C$79:$AV$131,MATCH(FC$1,Mes!$C$3:$AV$3,0),FALSE),""))*1000)</f>
        <v>#VALUE!</v>
      </c>
      <c r="FD59" s="30" t="e">
        <f>((IFERROR(VLOOKUP($B58,Mes!$C$79:$AV$131,MATCH(FD$1,Mes!$C$3:$AV$3,0),FALSE),""))*1000)</f>
        <v>#VALUE!</v>
      </c>
      <c r="FE59" s="30" t="e">
        <f>((IFERROR(VLOOKUP($B58,Mes!$C$79:$AV$131,MATCH(FE$1,Mes!$C$3:$AV$3,0),FALSE),""))*1000)</f>
        <v>#VALUE!</v>
      </c>
      <c r="FF59" s="30" t="e">
        <f>((IFERROR(VLOOKUP($B58,Mes!$C$79:$AV$131,MATCH(FF$1,Mes!$C$3:$AV$3,0),FALSE),""))*1000)</f>
        <v>#VALUE!</v>
      </c>
      <c r="FG59" s="30" t="e">
        <f>((IFERROR(VLOOKUP($B58,Mes!$C$79:$AV$131,MATCH(FG$1,Mes!$C$3:$AV$3,0),FALSE),""))*1000)</f>
        <v>#VALUE!</v>
      </c>
      <c r="FH59" s="30" t="e">
        <f>((IFERROR(VLOOKUP($B58,Mes!$C$79:$AV$131,MATCH(FH$1,Mes!$C$3:$AV$3,0),FALSE),""))*1000)</f>
        <v>#VALUE!</v>
      </c>
      <c r="FI59" s="30" t="e">
        <f>((IFERROR(VLOOKUP($B58,Mes!$C$79:$AV$131,MATCH(FI$1,Mes!$C$3:$AV$3,0),FALSE),""))*1000)</f>
        <v>#VALUE!</v>
      </c>
      <c r="FJ59" s="30" t="e">
        <f>((IFERROR(VLOOKUP($B58,Mes!$C$79:$AV$131,MATCH(FJ$1,Mes!$C$3:$AV$3,0),FALSE),""))*1000)</f>
        <v>#VALUE!</v>
      </c>
      <c r="FK59" s="30" t="e">
        <f>((IFERROR(VLOOKUP($B58,Mes!$C$79:$AV$131,MATCH(FK$1,Mes!$C$3:$AV$3,0),FALSE),""))*1000)</f>
        <v>#VALUE!</v>
      </c>
      <c r="FL59" s="30" t="e">
        <f>((IFERROR(VLOOKUP($B58,Mes!$C$79:$AV$131,MATCH(FL$1,Mes!$C$3:$AV$3,0),FALSE),""))*1000)</f>
        <v>#VALUE!</v>
      </c>
      <c r="FM59" s="30" t="e">
        <f>((IFERROR(VLOOKUP($B58,Mes!$C$79:$AV$131,MATCH(FM$1,Mes!$C$3:$AV$3,0),FALSE),""))*1000)</f>
        <v>#VALUE!</v>
      </c>
      <c r="FN59" s="30" t="e">
        <f>((IFERROR(VLOOKUP($B58,Mes!$C$79:$AV$131,MATCH(FN$1,Mes!$C$3:$AV$3,0),FALSE),""))*1000)</f>
        <v>#VALUE!</v>
      </c>
      <c r="FO59" s="30" t="e">
        <f>((IFERROR(VLOOKUP($B58,Mes!$C$79:$AV$131,MATCH(FO$1,Mes!$C$3:$AV$3,0),FALSE),""))*1000)</f>
        <v>#VALUE!</v>
      </c>
      <c r="FP59" s="30" t="e">
        <f>((IFERROR(VLOOKUP($B58,Mes!$C$79:$AV$131,MATCH(FP$1,Mes!$C$3:$AV$3,0),FALSE),""))*1000)</f>
        <v>#VALUE!</v>
      </c>
      <c r="FQ59" s="30" t="e">
        <f>((IFERROR(VLOOKUP($B58,Mes!$C$79:$AV$131,MATCH(FQ$1,Mes!$C$3:$AV$3,0),FALSE),""))*1000)</f>
        <v>#VALUE!</v>
      </c>
      <c r="FR59" s="30" t="e">
        <f>((IFERROR(VLOOKUP($B58,Mes!$C$79:$AV$131,MATCH(FR$1,Mes!$C$3:$AV$3,0),FALSE),""))*1000)</f>
        <v>#VALUE!</v>
      </c>
      <c r="FS59" s="30" t="e">
        <f>((IFERROR(VLOOKUP($B58,Mes!$C$79:$AV$131,MATCH(FS$1,Mes!$C$3:$AV$3,0),FALSE),""))*1000)</f>
        <v>#VALUE!</v>
      </c>
      <c r="FT59" s="30" t="e">
        <f>((IFERROR(VLOOKUP($B58,Mes!$C$79:$AV$131,MATCH(FT$1,Mes!$C$3:$AV$3,0),FALSE),""))*1000)</f>
        <v>#VALUE!</v>
      </c>
      <c r="FU59" s="30" t="e">
        <f>((IFERROR(VLOOKUP($B58,Mes!$C$79:$AV$131,MATCH(FU$1,Mes!$C$3:$AV$3,0),FALSE),""))*1000)</f>
        <v>#VALUE!</v>
      </c>
      <c r="FV59" s="30" t="e">
        <f>((IFERROR(VLOOKUP($B58,Mes!$C$79:$AV$131,MATCH(FV$1,Mes!$C$3:$AV$3,0),FALSE),""))*1000)</f>
        <v>#VALUE!</v>
      </c>
      <c r="FW59" s="30" t="e">
        <f>((IFERROR(VLOOKUP($B58,Mes!$C$79:$AV$131,MATCH(FW$1,Mes!$C$3:$AV$3,0),FALSE),""))*1000)</f>
        <v>#VALUE!</v>
      </c>
      <c r="FX59" s="30" t="e">
        <f>((IFERROR(VLOOKUP($B58,Mes!$C$79:$AV$131,MATCH(FX$1,Mes!$C$3:$AV$3,0),FALSE),""))*1000)</f>
        <v>#VALUE!</v>
      </c>
      <c r="FY59" s="30" t="e">
        <f>((IFERROR(VLOOKUP($B58,Mes!$C$79:$AV$131,MATCH(FY$1,Mes!$C$3:$AV$3,0),FALSE),""))*1000)</f>
        <v>#VALUE!</v>
      </c>
      <c r="FZ59" s="30" t="e">
        <f>((IFERROR(VLOOKUP($B58,Mes!$C$79:$AV$131,MATCH(FZ$1,Mes!$C$3:$AV$3,0),FALSE),""))*1000)</f>
        <v>#VALUE!</v>
      </c>
      <c r="GA59" s="30" t="e">
        <f>((IFERROR(VLOOKUP($B58,Mes!$C$79:$AV$131,MATCH(GA$1,Mes!$C$3:$AV$3,0),FALSE),""))*1000)</f>
        <v>#VALUE!</v>
      </c>
      <c r="GB59" s="30" t="e">
        <f>((IFERROR(VLOOKUP($B58,Mes!$C$79:$AV$131,MATCH(GB$1,Mes!$C$3:$AV$3,0),FALSE),""))*1000)</f>
        <v>#VALUE!</v>
      </c>
      <c r="GC59" s="30" t="e">
        <f>((IFERROR(VLOOKUP($B58,Mes!$C$79:$AV$131,MATCH(GC$1,Mes!$C$3:$AV$3,0),FALSE),""))*1000)</f>
        <v>#VALUE!</v>
      </c>
      <c r="GD59" s="30" t="e">
        <f>((IFERROR(VLOOKUP($B58,Mes!$C$79:$AV$131,MATCH(GD$1,Mes!$C$3:$AV$3,0),FALSE),""))*1000)</f>
        <v>#VALUE!</v>
      </c>
      <c r="GE59" s="30" t="e">
        <f>((IFERROR(VLOOKUP($B58,Mes!$C$79:$AV$131,MATCH(GE$1,Mes!$C$3:$AV$3,0),FALSE),""))*1000)</f>
        <v>#VALUE!</v>
      </c>
      <c r="GF59" s="30" t="e">
        <f>((IFERROR(VLOOKUP($B58,Mes!$C$79:$AV$131,MATCH(GF$1,Mes!$C$3:$AV$3,0),FALSE),""))*1000)</f>
        <v>#VALUE!</v>
      </c>
      <c r="GG59" s="31" t="e">
        <f>((IFERROR(VLOOKUP($B58,Mes!$C$79:$AV$131,MATCH(GG$1,Mes!$C$3:$AV$3,0),FALSE),""))*1000)</f>
        <v>#VALUE!</v>
      </c>
      <c r="GH59" s="31" t="e">
        <f>((IFERROR(VLOOKUP($B58,Mes!$C$79:$AV$131,MATCH(GH$1,Mes!$C$3:$AV$3,0),FALSE),""))*1000)</f>
        <v>#VALUE!</v>
      </c>
      <c r="GI59" s="31" t="e">
        <f>((IFERROR(VLOOKUP($B58,Mes!$C$79:$AV$131,MATCH(GI$1,Mes!$C$3:$AV$3,0),FALSE),""))*1000)</f>
        <v>#VALUE!</v>
      </c>
      <c r="GJ59" s="31" t="e">
        <f>((IFERROR(VLOOKUP($B58,Mes!$C$79:$AV$131,MATCH(GJ$1,Mes!$C$3:$AV$3,0),FALSE),""))*1000)</f>
        <v>#VALUE!</v>
      </c>
      <c r="GK59" s="31" t="e">
        <f>((IFERROR(VLOOKUP($B58,Mes!$C$79:$AV$131,MATCH(GK$1,Mes!$C$3:$AV$3,0),FALSE),""))*1000)</f>
        <v>#VALUE!</v>
      </c>
      <c r="GL59" s="31" t="e">
        <f>((IFERROR(VLOOKUP($B58,Mes!$C$79:$AV$131,MATCH(GL$1,Mes!$C$3:$AV$3,0),FALSE),""))*1000)</f>
        <v>#VALUE!</v>
      </c>
      <c r="GM59" s="31" t="e">
        <f>((IFERROR(VLOOKUP($B58,Mes!$C$79:$AV$131,MATCH(GM$1,Mes!$C$3:$AV$3,0),FALSE),""))*1000)</f>
        <v>#VALUE!</v>
      </c>
      <c r="GN59" s="31" t="e">
        <f>((IFERROR(VLOOKUP($B58,Mes!$C$79:$AV$131,MATCH(GN$1,Mes!$C$3:$AV$3,0),FALSE),""))*1000)</f>
        <v>#VALUE!</v>
      </c>
      <c r="GO59" s="31" t="e">
        <f>((IFERROR(VLOOKUP($B58,Mes!$C$79:$AV$131,MATCH(GO$1,Mes!$C$3:$AV$3,0),FALSE),""))*1000)</f>
        <v>#VALUE!</v>
      </c>
      <c r="GP59" s="31" t="e">
        <f>((IFERROR(VLOOKUP($B58,Mes!$C$79:$AV$131,MATCH(GP$1,Mes!$C$3:$AV$3,0),FALSE),""))*1000)</f>
        <v>#VALUE!</v>
      </c>
      <c r="GQ59" s="31" t="e">
        <f>((IFERROR(VLOOKUP($B58,Mes!$C$79:$AV$131,MATCH(GQ$1,Mes!$C$3:$AV$3,0),FALSE),""))*1000)</f>
        <v>#VALUE!</v>
      </c>
      <c r="GR59" s="31" t="e">
        <f>((IFERROR(VLOOKUP($B58,Mes!$C$79:$AV$131,MATCH(GR$1,Mes!$C$3:$AV$3,0),FALSE),""))*1000)</f>
        <v>#VALUE!</v>
      </c>
      <c r="GS59" s="31" t="e">
        <f>((IFERROR(VLOOKUP($B58,Mes!$C$79:$AV$131,MATCH(GS$1,Mes!$C$3:$AV$3,0),FALSE),""))*1000)</f>
        <v>#VALUE!</v>
      </c>
      <c r="GT59" s="31" t="e">
        <f>((IFERROR(VLOOKUP($B58,Mes!$C$79:$AV$131,MATCH(GT$1,Mes!$C$3:$AV$3,0),FALSE),""))*1000)</f>
        <v>#VALUE!</v>
      </c>
      <c r="GU59" s="31" t="e">
        <f>((IFERROR(VLOOKUP($B58,Mes!$C$79:$AV$131,MATCH(GU$1,Mes!$C$3:$AV$3,0),FALSE),""))*1000)</f>
        <v>#VALUE!</v>
      </c>
      <c r="GV59" s="31" t="e">
        <f>((IFERROR(VLOOKUP($B58,Mes!$C$79:$AV$131,MATCH(GV$1,Mes!$C$3:$AV$3,0),FALSE),""))*1000)</f>
        <v>#VALUE!</v>
      </c>
      <c r="GW59" s="31" t="e">
        <f>((IFERROR(VLOOKUP($B58,Mes!$C$79:$AV$131,MATCH(GW$1,Mes!$C$3:$AV$3,0),FALSE),""))*1000)</f>
        <v>#VALUE!</v>
      </c>
      <c r="GX59" s="31" t="e">
        <f>((IFERROR(VLOOKUP($B58,Mes!$C$79:$AV$131,MATCH(GX$1,Mes!$C$3:$AV$3,0),FALSE),""))*1000)</f>
        <v>#VALUE!</v>
      </c>
      <c r="GY59" s="31" t="e">
        <f>((IFERROR(VLOOKUP($B58,Mes!$C$79:$AV$131,MATCH(GY$1,Mes!$C$3:$AV$3,0),FALSE),""))*1000)</f>
        <v>#VALUE!</v>
      </c>
      <c r="GZ59" s="31" t="e">
        <f>((IFERROR(VLOOKUP($B58,Mes!$C$79:$AV$131,MATCH(GZ$1,Mes!$C$3:$AV$3,0),FALSE),""))*1000)</f>
        <v>#VALUE!</v>
      </c>
      <c r="HA59" s="31" t="e">
        <f>((IFERROR(VLOOKUP($B58,Mes!$C$79:$AV$131,MATCH(HA$1,Mes!$C$3:$AV$3,0),FALSE),""))*1000)</f>
        <v>#VALUE!</v>
      </c>
      <c r="HB59" s="31" t="e">
        <f>((IFERROR(VLOOKUP($B58,Mes!$C$79:$AV$131,MATCH(HB$1,Mes!$C$3:$AV$3,0),FALSE),""))*1000)</f>
        <v>#VALUE!</v>
      </c>
      <c r="HC59" s="31" t="e">
        <f>((IFERROR(VLOOKUP($B58,Mes!$C$79:$AV$131,MATCH(HC$1,Mes!$C$3:$AV$3,0),FALSE),""))*1000)</f>
        <v>#VALUE!</v>
      </c>
      <c r="HD59" s="31" t="e">
        <f>((IFERROR(VLOOKUP($B58,Mes!$C$79:$AV$131,MATCH(HD$1,Mes!$C$3:$AV$3,0),FALSE),""))*1000)</f>
        <v>#VALUE!</v>
      </c>
      <c r="HE59" s="31" t="e">
        <f>((IFERROR(VLOOKUP($B58,Mes!$C$79:$AV$131,MATCH(HE$1,Mes!$C$3:$AV$3,0),FALSE),""))*1000)</f>
        <v>#VALUE!</v>
      </c>
      <c r="HF59" s="31" t="e">
        <f>((IFERROR(VLOOKUP($B58,Mes!$C$79:$AV$131,MATCH(HF$1,Mes!$C$3:$AV$3,0),FALSE),""))*1000)</f>
        <v>#VALUE!</v>
      </c>
      <c r="HG59" s="31" t="e">
        <f>((IFERROR(VLOOKUP($B58,Mes!$C$79:$AV$131,MATCH(HG$1,Mes!$C$3:$AV$3,0),FALSE),""))*1000)</f>
        <v>#VALUE!</v>
      </c>
      <c r="HH59" s="31" t="e">
        <f>((IFERROR(VLOOKUP($B58,Mes!$C$79:$AV$131,MATCH(HH$1,Mes!$C$3:$AV$3,0),FALSE),""))*1000)</f>
        <v>#VALUE!</v>
      </c>
      <c r="HI59" s="31" t="e">
        <f>((IFERROR(VLOOKUP($B58,Mes!$C$79:$AV$131,MATCH(HI$1,Mes!$C$3:$AV$3,0),FALSE),""))*1000)</f>
        <v>#VALUE!</v>
      </c>
      <c r="HJ59" s="31" t="e">
        <f>((IFERROR(VLOOKUP($B58,Mes!$C$79:$AV$131,MATCH(HJ$1,Mes!$C$3:$AV$3,0),FALSE),""))*1000)</f>
        <v>#VALUE!</v>
      </c>
      <c r="HK59" s="31" t="e">
        <f>((IFERROR(VLOOKUP($B58,Mes!$C$79:$AV$131,MATCH(HK$1,Mes!$C$3:$AV$3,0),FALSE),""))*1000)</f>
        <v>#VALUE!</v>
      </c>
      <c r="HL59" s="30" t="e">
        <f>((IFERROR(VLOOKUP($B58,Mes!$C$79:$AV$131,MATCH(HL$1,Mes!$C$3:$AV$3,0),FALSE),""))*1000)</f>
        <v>#VALUE!</v>
      </c>
      <c r="HM59" s="30" t="e">
        <f>((IFERROR(VLOOKUP($B58,Mes!$C$79:$AV$131,MATCH(HM$1,Mes!$C$3:$AV$3,0),FALSE),""))*1000)</f>
        <v>#VALUE!</v>
      </c>
      <c r="HN59" s="30" t="e">
        <f>((IFERROR(VLOOKUP($B58,Mes!$C$79:$AV$131,MATCH(HN$1,Mes!$C$3:$AV$3,0),FALSE),""))*1000)</f>
        <v>#VALUE!</v>
      </c>
      <c r="HO59" s="30" t="e">
        <f>((IFERROR(VLOOKUP($B58,Mes!$C$79:$AV$131,MATCH(HO$1,Mes!$C$3:$AV$3,0),FALSE),""))*1000)</f>
        <v>#VALUE!</v>
      </c>
      <c r="HP59" s="30" t="e">
        <f>((IFERROR(VLOOKUP($B58,Mes!$C$79:$AV$131,MATCH(HP$1,Mes!$C$3:$AV$3,0),FALSE),""))*1000)</f>
        <v>#VALUE!</v>
      </c>
      <c r="HQ59" s="30" t="e">
        <f>((IFERROR(VLOOKUP($B58,Mes!$C$79:$AV$131,MATCH(HQ$1,Mes!$C$3:$AV$3,0),FALSE),""))*1000)</f>
        <v>#VALUE!</v>
      </c>
      <c r="HR59" s="30" t="e">
        <f>((IFERROR(VLOOKUP($B58,Mes!$C$79:$AV$131,MATCH(HR$1,Mes!$C$3:$AV$3,0),FALSE),""))*1000)</f>
        <v>#VALUE!</v>
      </c>
      <c r="HS59" s="30" t="e">
        <f>((IFERROR(VLOOKUP($B58,Mes!$C$79:$AV$131,MATCH(HS$1,Mes!$C$3:$AV$3,0),FALSE),""))*1000)</f>
        <v>#VALUE!</v>
      </c>
      <c r="HT59" s="30" t="e">
        <f>((IFERROR(VLOOKUP($B58,Mes!$C$79:$AV$131,MATCH(HT$1,Mes!$C$3:$AV$3,0),FALSE),""))*1000)</f>
        <v>#VALUE!</v>
      </c>
      <c r="HU59" s="30" t="e">
        <f>((IFERROR(VLOOKUP($B58,Mes!$C$79:$AV$131,MATCH(HU$1,Mes!$C$3:$AV$3,0),FALSE),""))*1000)</f>
        <v>#VALUE!</v>
      </c>
      <c r="HV59" s="30" t="e">
        <f>((IFERROR(VLOOKUP($B58,Mes!$C$79:$AV$131,MATCH(HV$1,Mes!$C$3:$AV$3,0),FALSE),""))*1000)</f>
        <v>#VALUE!</v>
      </c>
      <c r="HW59" s="30" t="e">
        <f>((IFERROR(VLOOKUP($B58,Mes!$C$79:$AV$131,MATCH(HW$1,Mes!$C$3:$AV$3,0),FALSE),""))*1000)</f>
        <v>#VALUE!</v>
      </c>
      <c r="HX59" s="30" t="e">
        <f>((IFERROR(VLOOKUP($B58,Mes!$C$79:$AV$131,MATCH(HX$1,Mes!$C$3:$AV$3,0),FALSE),""))*1000)</f>
        <v>#VALUE!</v>
      </c>
      <c r="HY59" s="30" t="e">
        <f>((IFERROR(VLOOKUP($B58,Mes!$C$79:$AV$131,MATCH(HY$1,Mes!$C$3:$AV$3,0),FALSE),""))*1000)</f>
        <v>#VALUE!</v>
      </c>
      <c r="HZ59" s="30" t="e">
        <f>((IFERROR(VLOOKUP($B58,Mes!$C$79:$AV$131,MATCH(HZ$1,Mes!$C$3:$AV$3,0),FALSE),""))*1000)</f>
        <v>#VALUE!</v>
      </c>
      <c r="IA59" s="30" t="e">
        <f>((IFERROR(VLOOKUP($B58,Mes!$C$79:$AV$131,MATCH(IA$1,Mes!$C$3:$AV$3,0),FALSE),""))*1000)</f>
        <v>#VALUE!</v>
      </c>
      <c r="IB59" s="30" t="e">
        <f>((IFERROR(VLOOKUP($B58,Mes!$C$79:$AV$131,MATCH(IB$1,Mes!$C$3:$AV$3,0),FALSE),""))*1000)</f>
        <v>#VALUE!</v>
      </c>
      <c r="IC59" s="30" t="e">
        <f>((IFERROR(VLOOKUP($B58,Mes!$C$79:$AV$131,MATCH(IC$1,Mes!$C$3:$AV$3,0),FALSE),""))*1000)</f>
        <v>#VALUE!</v>
      </c>
      <c r="ID59" s="30" t="e">
        <f>((IFERROR(VLOOKUP($B58,Mes!$C$79:$AV$131,MATCH(ID$1,Mes!$C$3:$AV$3,0),FALSE),""))*1000)</f>
        <v>#VALUE!</v>
      </c>
      <c r="IE59" s="30" t="e">
        <f>((IFERROR(VLOOKUP($B58,Mes!$C$79:$AV$131,MATCH(IE$1,Mes!$C$3:$AV$3,0),FALSE),""))*1000)</f>
        <v>#VALUE!</v>
      </c>
      <c r="IF59" s="30" t="e">
        <f>((IFERROR(VLOOKUP($B58,Mes!$C$79:$AV$131,MATCH(IF$1,Mes!$C$3:$AV$3,0),FALSE),""))*1000)</f>
        <v>#VALUE!</v>
      </c>
      <c r="IG59" s="30" t="e">
        <f>((IFERROR(VLOOKUP($B58,Mes!$C$79:$AV$131,MATCH(IG$1,Mes!$C$3:$AV$3,0),FALSE),""))*1000)</f>
        <v>#VALUE!</v>
      </c>
      <c r="IH59" s="30" t="e">
        <f>((IFERROR(VLOOKUP($B58,Mes!$C$79:$AV$131,MATCH(IH$1,Mes!$C$3:$AV$3,0),FALSE),""))*1000)</f>
        <v>#VALUE!</v>
      </c>
      <c r="II59" s="30" t="e">
        <f>((IFERROR(VLOOKUP($B58,Mes!$C$79:$AV$131,MATCH(II$1,Mes!$C$3:$AV$3,0),FALSE),""))*1000)</f>
        <v>#VALUE!</v>
      </c>
      <c r="IJ59" s="30" t="e">
        <f>((IFERROR(VLOOKUP($B58,Mes!$C$79:$AV$131,MATCH(IJ$1,Mes!$C$3:$AV$3,0),FALSE),""))*1000)</f>
        <v>#VALUE!</v>
      </c>
      <c r="IK59" s="30" t="e">
        <f>((IFERROR(VLOOKUP($B58,Mes!$C$79:$AV$131,MATCH(IK$1,Mes!$C$3:$AV$3,0),FALSE),""))*1000)</f>
        <v>#VALUE!</v>
      </c>
      <c r="IL59" s="30" t="e">
        <f>((IFERROR(VLOOKUP($B58,Mes!$C$79:$AV$131,MATCH(IL$1,Mes!$C$3:$AV$3,0),FALSE),""))*1000)</f>
        <v>#VALUE!</v>
      </c>
      <c r="IM59" s="30" t="e">
        <f>((IFERROR(VLOOKUP($B58,Mes!$C$79:$AV$131,MATCH(IM$1,Mes!$C$3:$AV$3,0),FALSE),""))*1000)</f>
        <v>#VALUE!</v>
      </c>
      <c r="IN59" s="30" t="e">
        <f>((IFERROR(VLOOKUP($B58,Mes!$C$79:$AV$131,MATCH(IN$1,Mes!$C$3:$AV$3,0),FALSE),""))*1000)</f>
        <v>#VALUE!</v>
      </c>
      <c r="IO59" s="30" t="e">
        <f>((IFERROR(VLOOKUP($B58,Mes!$C$79:$AV$131,MATCH(IO$1,Mes!$C$3:$AV$3,0),FALSE),""))*1000)</f>
        <v>#VALUE!</v>
      </c>
      <c r="IP59" s="30" t="e">
        <f>((IFERROR(VLOOKUP($B58,Mes!$C$79:$AV$131,MATCH(IP$1,Mes!$C$3:$AV$3,0),FALSE),""))*1000)</f>
        <v>#VALUE!</v>
      </c>
      <c r="IQ59" s="31" t="e">
        <f>((IFERROR(VLOOKUP($B58,Mes!$C$79:$AV$131,MATCH(IQ$1,Mes!$C$3:$AV$3,0),FALSE),""))*1000)</f>
        <v>#VALUE!</v>
      </c>
      <c r="IR59" s="31" t="e">
        <f>((IFERROR(VLOOKUP($B58,Mes!$C$79:$AV$131,MATCH(IR$1,Mes!$C$3:$AV$3,0),FALSE),""))*1000)</f>
        <v>#VALUE!</v>
      </c>
      <c r="IS59" s="31" t="e">
        <f>((IFERROR(VLOOKUP($B58,Mes!$C$79:$AV$131,MATCH(IS$1,Mes!$C$3:$AV$3,0),FALSE),""))*1000)</f>
        <v>#VALUE!</v>
      </c>
      <c r="IT59" s="31" t="e">
        <f>((IFERROR(VLOOKUP($B58,Mes!$C$79:$AV$131,MATCH(IT$1,Mes!$C$3:$AV$3,0),FALSE),""))*1000)</f>
        <v>#VALUE!</v>
      </c>
      <c r="IU59" s="31" t="e">
        <f>((IFERROR(VLOOKUP($B58,Mes!$C$79:$AV$131,MATCH(IU$1,Mes!$C$3:$AV$3,0),FALSE),""))*1000)</f>
        <v>#VALUE!</v>
      </c>
      <c r="IV59" s="31" t="e">
        <f>((IFERROR(VLOOKUP($B58,Mes!$C$79:$AV$131,MATCH(IV$1,Mes!$C$3:$AV$3,0),FALSE),""))*1000)</f>
        <v>#VALUE!</v>
      </c>
      <c r="IW59" s="31" t="e">
        <f>((IFERROR(VLOOKUP($B58,Mes!$C$79:$AV$131,MATCH(IW$1,Mes!$C$3:$AV$3,0),FALSE),""))*1000)</f>
        <v>#VALUE!</v>
      </c>
      <c r="IX59" s="31" t="e">
        <f>((IFERROR(VLOOKUP($B58,Mes!$C$79:$AV$131,MATCH(IX$1,Mes!$C$3:$AV$3,0),FALSE),""))*1000)</f>
        <v>#VALUE!</v>
      </c>
      <c r="IY59" s="31" t="e">
        <f>((IFERROR(VLOOKUP($B58,Mes!$C$79:$AV$131,MATCH(IY$1,Mes!$C$3:$AV$3,0),FALSE),""))*1000)</f>
        <v>#VALUE!</v>
      </c>
      <c r="IZ59" s="31" t="e">
        <f>((IFERROR(VLOOKUP($B58,Mes!$C$79:$AV$131,MATCH(IZ$1,Mes!$C$3:$AV$3,0),FALSE),""))*1000)</f>
        <v>#VALUE!</v>
      </c>
      <c r="JA59" s="31" t="e">
        <f>((IFERROR(VLOOKUP($B58,Mes!$C$79:$AV$131,MATCH(JA$1,Mes!$C$3:$AV$3,0),FALSE),""))*1000)</f>
        <v>#VALUE!</v>
      </c>
      <c r="JB59" s="31" t="e">
        <f>((IFERROR(VLOOKUP($B58,Mes!$C$79:$AV$131,MATCH(JB$1,Mes!$C$3:$AV$3,0),FALSE),""))*1000)</f>
        <v>#VALUE!</v>
      </c>
      <c r="JC59" s="31" t="e">
        <f>((IFERROR(VLOOKUP($B58,Mes!$C$79:$AV$131,MATCH(JC$1,Mes!$C$3:$AV$3,0),FALSE),""))*1000)</f>
        <v>#VALUE!</v>
      </c>
      <c r="JD59" s="31" t="e">
        <f>((IFERROR(VLOOKUP($B58,Mes!$C$79:$AV$131,MATCH(JD$1,Mes!$C$3:$AV$3,0),FALSE),""))*1000)</f>
        <v>#VALUE!</v>
      </c>
      <c r="JE59" s="31" t="e">
        <f>((IFERROR(VLOOKUP($B58,Mes!$C$79:$AV$131,MATCH(JE$1,Mes!$C$3:$AV$3,0),FALSE),""))*1000)</f>
        <v>#VALUE!</v>
      </c>
      <c r="JF59" s="31" t="e">
        <f>((IFERROR(VLOOKUP($B58,Mes!$C$79:$AV$131,MATCH(JF$1,Mes!$C$3:$AV$3,0),FALSE),""))*1000)</f>
        <v>#VALUE!</v>
      </c>
      <c r="JG59" s="31" t="e">
        <f>((IFERROR(VLOOKUP($B58,Mes!$C$79:$AV$131,MATCH(JG$1,Mes!$C$3:$AV$3,0),FALSE),""))*1000)</f>
        <v>#VALUE!</v>
      </c>
      <c r="JH59" s="31" t="e">
        <f>((IFERROR(VLOOKUP($B58,Mes!$C$79:$AV$131,MATCH(JH$1,Mes!$C$3:$AV$3,0),FALSE),""))*1000)</f>
        <v>#VALUE!</v>
      </c>
      <c r="JI59" s="31" t="e">
        <f>((IFERROR(VLOOKUP($B58,Mes!$C$79:$AV$131,MATCH(JI$1,Mes!$C$3:$AV$3,0),FALSE),""))*1000)</f>
        <v>#VALUE!</v>
      </c>
      <c r="JJ59" s="31" t="e">
        <f>((IFERROR(VLOOKUP($B58,Mes!$C$79:$AV$131,MATCH(JJ$1,Mes!$C$3:$AV$3,0),FALSE),""))*1000)</f>
        <v>#VALUE!</v>
      </c>
      <c r="JK59" s="31" t="e">
        <f>((IFERROR(VLOOKUP($B58,Mes!$C$79:$AV$131,MATCH(JK$1,Mes!$C$3:$AV$3,0),FALSE),""))*1000)</f>
        <v>#VALUE!</v>
      </c>
      <c r="JL59" s="31" t="e">
        <f>((IFERROR(VLOOKUP($B58,Mes!$C$79:$AV$131,MATCH(JL$1,Mes!$C$3:$AV$3,0),FALSE),""))*1000)</f>
        <v>#VALUE!</v>
      </c>
      <c r="JM59" s="31" t="e">
        <f>((IFERROR(VLOOKUP($B58,Mes!$C$79:$AV$131,MATCH(JM$1,Mes!$C$3:$AV$3,0),FALSE),""))*1000)</f>
        <v>#VALUE!</v>
      </c>
      <c r="JN59" s="31" t="e">
        <f>((IFERROR(VLOOKUP($B58,Mes!$C$79:$AV$131,MATCH(JN$1,Mes!$C$3:$AV$3,0),FALSE),""))*1000)</f>
        <v>#VALUE!</v>
      </c>
      <c r="JO59" s="31" t="e">
        <f>((IFERROR(VLOOKUP($B58,Mes!$C$79:$AV$131,MATCH(JO$1,Mes!$C$3:$AV$3,0),FALSE),""))*1000)</f>
        <v>#VALUE!</v>
      </c>
      <c r="JP59" s="31" t="e">
        <f>((IFERROR(VLOOKUP($B58,Mes!$C$79:$AV$131,MATCH(JP$1,Mes!$C$3:$AV$3,0),FALSE),""))*1000)</f>
        <v>#VALUE!</v>
      </c>
      <c r="JQ59" s="31" t="e">
        <f>((IFERROR(VLOOKUP($B58,Mes!$C$79:$AV$131,MATCH(JQ$1,Mes!$C$3:$AV$3,0),FALSE),""))*1000)</f>
        <v>#VALUE!</v>
      </c>
      <c r="JR59" s="31" t="e">
        <f>((IFERROR(VLOOKUP($B58,Mes!$C$79:$AV$131,MATCH(JR$1,Mes!$C$3:$AV$3,0),FALSE),""))*1000)</f>
        <v>#VALUE!</v>
      </c>
      <c r="JS59" s="31" t="e">
        <f>((IFERROR(VLOOKUP($B58,Mes!$C$79:$AV$131,MATCH(JS$1,Mes!$C$3:$AV$3,0),FALSE),""))*1000)</f>
        <v>#VALUE!</v>
      </c>
      <c r="JT59" s="31" t="e">
        <f>((IFERROR(VLOOKUP($B58,Mes!$C$79:$AV$131,MATCH(JT$1,Mes!$C$3:$AV$3,0),FALSE),""))*1000)</f>
        <v>#VALUE!</v>
      </c>
      <c r="JU59" s="30" t="e">
        <f>((IFERROR(VLOOKUP($B58,Mes!$C$79:$AV$131,MATCH(JU$1,Mes!$C$3:$AV$3,0),FALSE),""))*1000)</f>
        <v>#VALUE!</v>
      </c>
      <c r="JV59" s="30" t="e">
        <f>((IFERROR(VLOOKUP($B58,Mes!$C$79:$AV$131,MATCH(JV$1,Mes!$C$3:$AV$3,0),FALSE),""))*1000)</f>
        <v>#VALUE!</v>
      </c>
      <c r="JW59" s="30" t="e">
        <f>((IFERROR(VLOOKUP($B58,Mes!$C$79:$AV$131,MATCH(JW$1,Mes!$C$3:$AV$3,0),FALSE),""))*1000)</f>
        <v>#VALUE!</v>
      </c>
      <c r="JX59" s="30" t="e">
        <f>((IFERROR(VLOOKUP($B58,Mes!$C$79:$AV$131,MATCH(JX$1,Mes!$C$3:$AV$3,0),FALSE),""))*1000)</f>
        <v>#VALUE!</v>
      </c>
      <c r="JY59" s="30" t="e">
        <f>((IFERROR(VLOOKUP($B58,Mes!$C$79:$AV$131,MATCH(JY$1,Mes!$C$3:$AV$3,0),FALSE),""))*1000)</f>
        <v>#VALUE!</v>
      </c>
      <c r="JZ59" s="30" t="e">
        <f>((IFERROR(VLOOKUP($B58,Mes!$C$79:$AV$131,MATCH(JZ$1,Mes!$C$3:$AV$3,0),FALSE),""))*1000)</f>
        <v>#VALUE!</v>
      </c>
      <c r="KA59" s="30" t="e">
        <f>((IFERROR(VLOOKUP($B58,Mes!$C$79:$AV$131,MATCH(KA$1,Mes!$C$3:$AV$3,0),FALSE),""))*1000)</f>
        <v>#VALUE!</v>
      </c>
      <c r="KB59" s="30" t="e">
        <f>((IFERROR(VLOOKUP($B58,Mes!$C$79:$AV$131,MATCH(KB$1,Mes!$C$3:$AV$3,0),FALSE),""))*1000)</f>
        <v>#VALUE!</v>
      </c>
      <c r="KC59" s="30" t="e">
        <f>((IFERROR(VLOOKUP($B58,Mes!$C$79:$AV$131,MATCH(KC$1,Mes!$C$3:$AV$3,0),FALSE),""))*1000)</f>
        <v>#VALUE!</v>
      </c>
      <c r="KD59" s="30" t="e">
        <f>((IFERROR(VLOOKUP($B58,Mes!$C$79:$AV$131,MATCH(KD$1,Mes!$C$3:$AV$3,0),FALSE),""))*1000)</f>
        <v>#VALUE!</v>
      </c>
      <c r="KE59" s="30" t="e">
        <f>((IFERROR(VLOOKUP($B58,Mes!$C$79:$AV$131,MATCH(KE$1,Mes!$C$3:$AV$3,0),FALSE),""))*1000)</f>
        <v>#VALUE!</v>
      </c>
      <c r="KF59" s="30" t="e">
        <f>((IFERROR(VLOOKUP($B58,Mes!$C$79:$AV$131,MATCH(KF$1,Mes!$C$3:$AV$3,0),FALSE),""))*1000)</f>
        <v>#VALUE!</v>
      </c>
      <c r="KG59" s="30" t="e">
        <f>((IFERROR(VLOOKUP($B58,Mes!$C$79:$AV$131,MATCH(KG$1,Mes!$C$3:$AV$3,0),FALSE),""))*1000)</f>
        <v>#VALUE!</v>
      </c>
      <c r="KH59" s="30" t="e">
        <f>((IFERROR(VLOOKUP($B58,Mes!$C$79:$AV$131,MATCH(KH$1,Mes!$C$3:$AV$3,0),FALSE),""))*1000)</f>
        <v>#VALUE!</v>
      </c>
      <c r="KI59" s="30" t="e">
        <f>((IFERROR(VLOOKUP($B58,Mes!$C$79:$AV$131,MATCH(KI$1,Mes!$C$3:$AV$3,0),FALSE),""))*1000)</f>
        <v>#VALUE!</v>
      </c>
      <c r="KJ59" s="30" t="e">
        <f>((IFERROR(VLOOKUP($B58,Mes!$C$79:$AV$131,MATCH(KJ$1,Mes!$C$3:$AV$3,0),FALSE),""))*1000)</f>
        <v>#VALUE!</v>
      </c>
      <c r="KK59" s="30" t="e">
        <f>((IFERROR(VLOOKUP($B58,Mes!$C$79:$AV$131,MATCH(KK$1,Mes!$C$3:$AV$3,0),FALSE),""))*1000)</f>
        <v>#VALUE!</v>
      </c>
      <c r="KL59" s="30" t="e">
        <f>((IFERROR(VLOOKUP($B58,Mes!$C$79:$AV$131,MATCH(KL$1,Mes!$C$3:$AV$3,0),FALSE),""))*1000)</f>
        <v>#VALUE!</v>
      </c>
      <c r="KM59" s="30" t="e">
        <f>((IFERROR(VLOOKUP($B58,Mes!$C$79:$AV$131,MATCH(KM$1,Mes!$C$3:$AV$3,0),FALSE),""))*1000)</f>
        <v>#VALUE!</v>
      </c>
      <c r="KN59" s="30" t="e">
        <f>((IFERROR(VLOOKUP($B58,Mes!$C$79:$AV$131,MATCH(KN$1,Mes!$C$3:$AV$3,0),FALSE),""))*1000)</f>
        <v>#VALUE!</v>
      </c>
      <c r="KO59" s="30" t="e">
        <f>((IFERROR(VLOOKUP($B58,Mes!$C$79:$AV$131,MATCH(KO$1,Mes!$C$3:$AV$3,0),FALSE),""))*1000)</f>
        <v>#VALUE!</v>
      </c>
      <c r="KP59" s="30" t="e">
        <f>((IFERROR(VLOOKUP($B58,Mes!$C$79:$AV$131,MATCH(KP$1,Mes!$C$3:$AV$3,0),FALSE),""))*1000)</f>
        <v>#VALUE!</v>
      </c>
      <c r="KQ59" s="30" t="e">
        <f>((IFERROR(VLOOKUP($B58,Mes!$C$79:$AV$131,MATCH(KQ$1,Mes!$C$3:$AV$3,0),FALSE),""))*1000)</f>
        <v>#VALUE!</v>
      </c>
      <c r="KR59" s="30" t="e">
        <f>((IFERROR(VLOOKUP($B58,Mes!$C$79:$AV$131,MATCH(KR$1,Mes!$C$3:$AV$3,0),FALSE),""))*1000)</f>
        <v>#VALUE!</v>
      </c>
      <c r="KS59" s="30" t="e">
        <f>((IFERROR(VLOOKUP($B58,Mes!$C$79:$AV$131,MATCH(KS$1,Mes!$C$3:$AV$3,0),FALSE),""))*1000)</f>
        <v>#VALUE!</v>
      </c>
      <c r="KT59" s="30" t="e">
        <f>((IFERROR(VLOOKUP($B58,Mes!$C$79:$AV$131,MATCH(KT$1,Mes!$C$3:$AV$3,0),FALSE),""))*1000)</f>
        <v>#VALUE!</v>
      </c>
      <c r="KU59" s="30" t="e">
        <f>((IFERROR(VLOOKUP($B58,Mes!$C$79:$AV$131,MATCH(KU$1,Mes!$C$3:$AV$3,0),FALSE),""))*1000)</f>
        <v>#VALUE!</v>
      </c>
      <c r="KV59" s="30" t="e">
        <f>((IFERROR(VLOOKUP($B58,Mes!$C$79:$AV$131,MATCH(KV$1,Mes!$C$3:$AV$3,0),FALSE),""))*1000)</f>
        <v>#VALUE!</v>
      </c>
      <c r="KW59" s="30" t="e">
        <f>((IFERROR(VLOOKUP($B58,Mes!$C$79:$AV$131,MATCH(KW$1,Mes!$C$3:$AV$3,0),FALSE),""))*1000)</f>
        <v>#VALUE!</v>
      </c>
      <c r="KX59" s="30" t="e">
        <f>((IFERROR(VLOOKUP($B58,Mes!$C$79:$AV$131,MATCH(KX$1,Mes!$C$3:$AV$3,0),FALSE),""))*1000)</f>
        <v>#VALUE!</v>
      </c>
      <c r="KY59" s="30" t="e">
        <f>((IFERROR(VLOOKUP($B58,Mes!$C$79:$AV$131,MATCH(KY$1,Mes!$C$3:$AV$3,0),FALSE),""))*1000)</f>
        <v>#VALUE!</v>
      </c>
      <c r="KZ59" s="31" t="e">
        <f>((IFERROR(VLOOKUP($B58,Mes!$C$79:$AV$131,MATCH(KZ$1,Mes!$C$3:$AV$3,0),FALSE),""))*1000)</f>
        <v>#VALUE!</v>
      </c>
      <c r="LA59" s="31" t="e">
        <f>((IFERROR(VLOOKUP($B58,Mes!$C$79:$AV$131,MATCH(LA$1,Mes!$C$3:$AV$3,0),FALSE),""))*1000)</f>
        <v>#VALUE!</v>
      </c>
      <c r="LB59" s="31" t="e">
        <f>((IFERROR(VLOOKUP($B58,Mes!$C$79:$AV$131,MATCH(LB$1,Mes!$C$3:$AV$3,0),FALSE),""))*1000)</f>
        <v>#VALUE!</v>
      </c>
      <c r="LC59" s="31" t="e">
        <f>((IFERROR(VLOOKUP($B58,Mes!$C$79:$AV$131,MATCH(LC$1,Mes!$C$3:$AV$3,0),FALSE),""))*1000)</f>
        <v>#VALUE!</v>
      </c>
      <c r="LD59" s="31" t="e">
        <f>((IFERROR(VLOOKUP($B58,Mes!$C$79:$AV$131,MATCH(LD$1,Mes!$C$3:$AV$3,0),FALSE),""))*1000)</f>
        <v>#VALUE!</v>
      </c>
      <c r="LE59" s="31" t="e">
        <f>((IFERROR(VLOOKUP($B58,Mes!$C$79:$AV$131,MATCH(LE$1,Mes!$C$3:$AV$3,0),FALSE),""))*1000)</f>
        <v>#VALUE!</v>
      </c>
      <c r="LF59" s="31" t="e">
        <f>((IFERROR(VLOOKUP($B58,Mes!$C$79:$AV$131,MATCH(LF$1,Mes!$C$3:$AV$3,0),FALSE),""))*1000)</f>
        <v>#VALUE!</v>
      </c>
      <c r="LG59" s="31" t="e">
        <f>((IFERROR(VLOOKUP($B58,Mes!$C$79:$AV$131,MATCH(LG$1,Mes!$C$3:$AV$3,0),FALSE),""))*1000)</f>
        <v>#VALUE!</v>
      </c>
      <c r="LH59" s="31" t="e">
        <f>((IFERROR(VLOOKUP($B58,Mes!$C$79:$AV$131,MATCH(LH$1,Mes!$C$3:$AV$3,0),FALSE),""))*1000)</f>
        <v>#VALUE!</v>
      </c>
      <c r="LI59" s="31" t="e">
        <f>((IFERROR(VLOOKUP($B58,Mes!$C$79:$AV$131,MATCH(LI$1,Mes!$C$3:$AV$3,0),FALSE),""))*1000)</f>
        <v>#VALUE!</v>
      </c>
      <c r="LJ59" s="31" t="e">
        <f>((IFERROR(VLOOKUP($B58,Mes!$C$79:$AV$131,MATCH(LJ$1,Mes!$C$3:$AV$3,0),FALSE),""))*1000)</f>
        <v>#VALUE!</v>
      </c>
      <c r="LK59" s="31" t="e">
        <f>((IFERROR(VLOOKUP($B58,Mes!$C$79:$AV$131,MATCH(LK$1,Mes!$C$3:$AV$3,0),FALSE),""))*1000)</f>
        <v>#VALUE!</v>
      </c>
      <c r="LL59" s="31" t="e">
        <f>((IFERROR(VLOOKUP($B58,Mes!$C$79:$AV$131,MATCH(LL$1,Mes!$C$3:$AV$3,0),FALSE),""))*1000)</f>
        <v>#VALUE!</v>
      </c>
      <c r="LM59" s="31" t="e">
        <f>((IFERROR(VLOOKUP($B58,Mes!$C$79:$AV$131,MATCH(LM$1,Mes!$C$3:$AV$3,0),FALSE),""))*1000)</f>
        <v>#VALUE!</v>
      </c>
      <c r="LN59" s="31" t="e">
        <f>((IFERROR(VLOOKUP($B58,Mes!$C$79:$AV$131,MATCH(LN$1,Mes!$C$3:$AV$3,0),FALSE),""))*1000)</f>
        <v>#VALUE!</v>
      </c>
      <c r="LO59" s="31" t="e">
        <f>((IFERROR(VLOOKUP($B58,Mes!$C$79:$AV$131,MATCH(LO$1,Mes!$C$3:$AV$3,0),FALSE),""))*1000)</f>
        <v>#VALUE!</v>
      </c>
      <c r="LP59" s="31" t="e">
        <f>((IFERROR(VLOOKUP($B58,Mes!$C$79:$AV$131,MATCH(LP$1,Mes!$C$3:$AV$3,0),FALSE),""))*1000)</f>
        <v>#VALUE!</v>
      </c>
      <c r="LQ59" s="31" t="e">
        <f>((IFERROR(VLOOKUP($B58,Mes!$C$79:$AV$131,MATCH(LQ$1,Mes!$C$3:$AV$3,0),FALSE),""))*1000)</f>
        <v>#VALUE!</v>
      </c>
      <c r="LR59" s="31" t="e">
        <f>((IFERROR(VLOOKUP($B58,Mes!$C$79:$AV$131,MATCH(LR$1,Mes!$C$3:$AV$3,0),FALSE),""))*1000)</f>
        <v>#VALUE!</v>
      </c>
      <c r="LS59" s="31" t="e">
        <f>((IFERROR(VLOOKUP($B58,Mes!$C$79:$AV$131,MATCH(LS$1,Mes!$C$3:$AV$3,0),FALSE),""))*1000)</f>
        <v>#VALUE!</v>
      </c>
      <c r="LT59" s="31" t="e">
        <f>((IFERROR(VLOOKUP($B58,Mes!$C$79:$AV$131,MATCH(LT$1,Mes!$C$3:$AV$3,0),FALSE),""))*1000)</f>
        <v>#VALUE!</v>
      </c>
      <c r="LU59" s="31" t="e">
        <f>((IFERROR(VLOOKUP($B58,Mes!$C$79:$AV$131,MATCH(LU$1,Mes!$C$3:$AV$3,0),FALSE),""))*1000)</f>
        <v>#VALUE!</v>
      </c>
      <c r="LV59" s="31" t="e">
        <f>((IFERROR(VLOOKUP($B58,Mes!$C$79:$AV$131,MATCH(LV$1,Mes!$C$3:$AV$3,0),FALSE),""))*1000)</f>
        <v>#VALUE!</v>
      </c>
      <c r="LW59" s="31" t="e">
        <f>((IFERROR(VLOOKUP($B58,Mes!$C$79:$AV$131,MATCH(LW$1,Mes!$C$3:$AV$3,0),FALSE),""))*1000)</f>
        <v>#VALUE!</v>
      </c>
      <c r="LX59" s="31" t="e">
        <f>((IFERROR(VLOOKUP($B58,Mes!$C$79:$AV$131,MATCH(LX$1,Mes!$C$3:$AV$3,0),FALSE),""))*1000)</f>
        <v>#VALUE!</v>
      </c>
      <c r="LY59" s="31" t="e">
        <f>((IFERROR(VLOOKUP($B58,Mes!$C$79:$AV$131,MATCH(LY$1,Mes!$C$3:$AV$3,0),FALSE),""))*1000)</f>
        <v>#VALUE!</v>
      </c>
      <c r="LZ59" s="31" t="e">
        <f>((IFERROR(VLOOKUP($B58,Mes!$C$79:$AV$131,MATCH(LZ$1,Mes!$C$3:$AV$3,0),FALSE),""))*1000)</f>
        <v>#VALUE!</v>
      </c>
      <c r="MA59" s="31" t="e">
        <f>((IFERROR(VLOOKUP($B58,Mes!$C$79:$AV$131,MATCH(MA$1,Mes!$C$3:$AV$3,0),FALSE),""))*1000)</f>
        <v>#VALUE!</v>
      </c>
      <c r="MB59" s="31" t="e">
        <f>((IFERROR(VLOOKUP($B58,Mes!$C$79:$AV$131,MATCH(MB$1,Mes!$C$3:$AV$3,0),FALSE),""))*1000)</f>
        <v>#VALUE!</v>
      </c>
      <c r="MC59" s="31" t="e">
        <f>((IFERROR(VLOOKUP($B58,Mes!$C$79:$AV$131,MATCH(MC$1,Mes!$C$3:$AV$3,0),FALSE),""))*1000)</f>
        <v>#VALUE!</v>
      </c>
      <c r="MD59" s="30" t="e">
        <f>((IFERROR(VLOOKUP($B58,Mes!$C$79:$AV$131,MATCH(MD$1,Mes!$C$3:$AV$3,0),FALSE),""))*1000)</f>
        <v>#VALUE!</v>
      </c>
      <c r="ME59" s="30" t="e">
        <f>((IFERROR(VLOOKUP($B58,Mes!$C$79:$AV$131,MATCH(ME$1,Mes!$C$3:$AV$3,0),FALSE),""))*1000)</f>
        <v>#VALUE!</v>
      </c>
      <c r="MF59" s="30" t="e">
        <f>((IFERROR(VLOOKUP($B58,Mes!$C$79:$AV$131,MATCH(MF$1,Mes!$C$3:$AV$3,0),FALSE),""))*1000)</f>
        <v>#VALUE!</v>
      </c>
      <c r="MG59" s="30" t="e">
        <f>((IFERROR(VLOOKUP($B58,Mes!$C$79:$AV$131,MATCH(MG$1,Mes!$C$3:$AV$3,0),FALSE),""))*1000)</f>
        <v>#VALUE!</v>
      </c>
      <c r="MH59" s="30" t="e">
        <f>((IFERROR(VLOOKUP($B58,Mes!$C$79:$AV$131,MATCH(MH$1,Mes!$C$3:$AV$3,0),FALSE),""))*1000)</f>
        <v>#VALUE!</v>
      </c>
      <c r="MI59" s="30" t="e">
        <f>((IFERROR(VLOOKUP($B58,Mes!$C$79:$AV$131,MATCH(MI$1,Mes!$C$3:$AV$3,0),FALSE),""))*1000)</f>
        <v>#VALUE!</v>
      </c>
      <c r="MJ59" s="30" t="e">
        <f>((IFERROR(VLOOKUP($B58,Mes!$C$79:$AV$131,MATCH(MJ$1,Mes!$C$3:$AV$3,0),FALSE),""))*1000)</f>
        <v>#VALUE!</v>
      </c>
      <c r="MK59" s="30" t="e">
        <f>((IFERROR(VLOOKUP($B58,Mes!$C$79:$AV$131,MATCH(MK$1,Mes!$C$3:$AV$3,0),FALSE),""))*1000)</f>
        <v>#VALUE!</v>
      </c>
      <c r="ML59" s="30" t="e">
        <f>((IFERROR(VLOOKUP($B58,Mes!$C$79:$AV$131,MATCH(ML$1,Mes!$C$3:$AV$3,0),FALSE),""))*1000)</f>
        <v>#VALUE!</v>
      </c>
      <c r="MM59" s="30" t="e">
        <f>((IFERROR(VLOOKUP($B58,Mes!$C$79:$AV$131,MATCH(MM$1,Mes!$C$3:$AV$3,0),FALSE),""))*1000)</f>
        <v>#VALUE!</v>
      </c>
      <c r="MN59" s="30" t="e">
        <f>((IFERROR(VLOOKUP($B58,Mes!$C$79:$AV$131,MATCH(MN$1,Mes!$C$3:$AV$3,0),FALSE),""))*1000)</f>
        <v>#VALUE!</v>
      </c>
      <c r="MO59" s="30" t="e">
        <f>((IFERROR(VLOOKUP($B58,Mes!$C$79:$AV$131,MATCH(MO$1,Mes!$C$3:$AV$3,0),FALSE),""))*1000)</f>
        <v>#VALUE!</v>
      </c>
      <c r="MP59" s="30" t="e">
        <f>((IFERROR(VLOOKUP($B58,Mes!$C$79:$AV$131,MATCH(MP$1,Mes!$C$3:$AV$3,0),FALSE),""))*1000)</f>
        <v>#VALUE!</v>
      </c>
      <c r="MQ59" s="30" t="e">
        <f>((IFERROR(VLOOKUP($B58,Mes!$C$79:$AV$131,MATCH(MQ$1,Mes!$C$3:$AV$3,0),FALSE),""))*1000)</f>
        <v>#VALUE!</v>
      </c>
      <c r="MR59" s="30" t="e">
        <f>((IFERROR(VLOOKUP($B58,Mes!$C$79:$AV$131,MATCH(MR$1,Mes!$C$3:$AV$3,0),FALSE),""))*1000)</f>
        <v>#VALUE!</v>
      </c>
      <c r="MS59" s="30" t="e">
        <f>((IFERROR(VLOOKUP($B58,Mes!$C$79:$AV$131,MATCH(MS$1,Mes!$C$3:$AV$3,0),FALSE),""))*1000)</f>
        <v>#VALUE!</v>
      </c>
      <c r="MT59" s="30" t="e">
        <f>((IFERROR(VLOOKUP($B58,Mes!$C$79:$AV$131,MATCH(MT$1,Mes!$C$3:$AV$3,0),FALSE),""))*1000)</f>
        <v>#VALUE!</v>
      </c>
      <c r="MU59" s="30" t="e">
        <f>((IFERROR(VLOOKUP($B58,Mes!$C$79:$AV$131,MATCH(MU$1,Mes!$C$3:$AV$3,0),FALSE),""))*1000)</f>
        <v>#VALUE!</v>
      </c>
      <c r="MV59" s="30" t="e">
        <f>((IFERROR(VLOOKUP($B58,Mes!$C$79:$AV$131,MATCH(MV$1,Mes!$C$3:$AV$3,0),FALSE),""))*1000)</f>
        <v>#VALUE!</v>
      </c>
      <c r="MW59" s="30" t="e">
        <f>((IFERROR(VLOOKUP($B58,Mes!$C$79:$AV$131,MATCH(MW$1,Mes!$C$3:$AV$3,0),FALSE),""))*1000)</f>
        <v>#VALUE!</v>
      </c>
      <c r="MX59" s="30" t="e">
        <f>((IFERROR(VLOOKUP($B58,Mes!$C$79:$AV$131,MATCH(MX$1,Mes!$C$3:$AV$3,0),FALSE),""))*1000)</f>
        <v>#VALUE!</v>
      </c>
      <c r="MY59" s="30" t="e">
        <f>((IFERROR(VLOOKUP($B58,Mes!$C$79:$AV$131,MATCH(MY$1,Mes!$C$3:$AV$3,0),FALSE),""))*1000)</f>
        <v>#VALUE!</v>
      </c>
      <c r="MZ59" s="30" t="e">
        <f>((IFERROR(VLOOKUP($B58,Mes!$C$79:$AV$131,MATCH(MZ$1,Mes!$C$3:$AV$3,0),FALSE),""))*1000)</f>
        <v>#VALUE!</v>
      </c>
      <c r="NA59" s="30" t="e">
        <f>((IFERROR(VLOOKUP($B58,Mes!$C$79:$AV$131,MATCH(NA$1,Mes!$C$3:$AV$3,0),FALSE),""))*1000)</f>
        <v>#VALUE!</v>
      </c>
      <c r="NB59" s="30" t="e">
        <f>((IFERROR(VLOOKUP($B58,Mes!$C$79:$AV$131,MATCH(NB$1,Mes!$C$3:$AV$3,0),FALSE),""))*1000)</f>
        <v>#VALUE!</v>
      </c>
      <c r="NC59" s="30" t="e">
        <f>((IFERROR(VLOOKUP($B58,Mes!$C$79:$AV$131,MATCH(NC$1,Mes!$C$3:$AV$3,0),FALSE),""))*1000)</f>
        <v>#VALUE!</v>
      </c>
      <c r="ND59" s="30" t="e">
        <f>((IFERROR(VLOOKUP($B58,Mes!$C$79:$AV$131,MATCH(ND$1,Mes!$C$3:$AV$3,0),FALSE),""))*1000)</f>
        <v>#VALUE!</v>
      </c>
      <c r="NE59" s="30" t="e">
        <f>((IFERROR(VLOOKUP($B58,Mes!$C$79:$AV$131,MATCH(NE$1,Mes!$C$3:$AV$3,0),FALSE),""))*1000)</f>
        <v>#VALUE!</v>
      </c>
      <c r="NF59" s="30" t="e">
        <f>((IFERROR(VLOOKUP($B58,Mes!$C$79:$AV$131,MATCH(NF$1,Mes!$C$3:$AV$3,0),FALSE),""))*1000)</f>
        <v>#VALUE!</v>
      </c>
      <c r="NG59" s="30" t="e">
        <f>((IFERROR(VLOOKUP($B58,Mes!$C$79:$AV$131,MATCH(NG$1,Mes!$C$3:$AV$3,0),FALSE),""))*1000)</f>
        <v>#VALUE!</v>
      </c>
      <c r="NH59" s="30" t="e">
        <f>((IFERROR(VLOOKUP($B58,Mes!$C$79:$AV$131,MATCH(NH$1,Mes!$C$3:$AV$3,0),FALSE),""))*1000)</f>
        <v>#VALUE!</v>
      </c>
    </row>
    <row r="60" spans="1:372" s="32" customFormat="1" ht="14.4" outlineLevel="1" x14ac:dyDescent="0.2">
      <c r="A60" s="15"/>
      <c r="B60" s="14"/>
      <c r="C60" s="14"/>
      <c r="D60" s="14"/>
      <c r="E60" s="27" t="s">
        <v>226</v>
      </c>
      <c r="F60" s="61"/>
      <c r="G60" s="68"/>
      <c r="H60" s="68"/>
      <c r="I60" s="68"/>
      <c r="J60" s="68">
        <v>195.89100000000002</v>
      </c>
      <c r="K60" s="68">
        <v>195.89100000000002</v>
      </c>
      <c r="L60" s="68">
        <v>195.89100000000002</v>
      </c>
      <c r="M60" s="68">
        <v>197.06400000000002</v>
      </c>
      <c r="N60" s="68">
        <v>197.06400000000002</v>
      </c>
      <c r="O60" s="68"/>
      <c r="P60" s="68"/>
      <c r="Q60" s="68">
        <v>195.89100000000002</v>
      </c>
      <c r="R60" s="68">
        <v>195.89100000000002</v>
      </c>
      <c r="S60" s="68">
        <v>195.89100000000002</v>
      </c>
      <c r="T60" s="68">
        <v>195.89100000000002</v>
      </c>
      <c r="U60" s="68">
        <v>195.89100000000002</v>
      </c>
      <c r="V60" s="68"/>
      <c r="W60" s="68"/>
      <c r="X60" s="68">
        <v>195.89100000000002</v>
      </c>
      <c r="Y60" s="68">
        <v>195.89100000000002</v>
      </c>
      <c r="Z60" s="68">
        <v>195.89100000000002</v>
      </c>
      <c r="AA60" s="68">
        <v>195.89100000000002</v>
      </c>
      <c r="AB60" s="68">
        <v>195.89100000000002</v>
      </c>
      <c r="AC60" s="68"/>
      <c r="AD60" s="68"/>
      <c r="AE60" s="68">
        <v>195.89100000000002</v>
      </c>
      <c r="AF60" s="68">
        <v>195.89100000000002</v>
      </c>
      <c r="AG60" s="68">
        <v>195.89100000000002</v>
      </c>
      <c r="AH60" s="68">
        <v>195.89100000000002</v>
      </c>
      <c r="AI60" s="68"/>
      <c r="AJ60" s="68"/>
      <c r="AK60" s="68"/>
      <c r="AL60" s="68">
        <v>195.89100000000002</v>
      </c>
      <c r="AM60" s="68">
        <v>195.89100000000002</v>
      </c>
      <c r="AN60" s="68">
        <v>195.89100000000002</v>
      </c>
      <c r="AO60" s="68">
        <v>195.89100000000002</v>
      </c>
      <c r="AP60" s="68">
        <v>195.89100000000002</v>
      </c>
      <c r="AQ60" s="68"/>
      <c r="AR60" s="68"/>
      <c r="AS60" s="68"/>
      <c r="AT60" s="68">
        <v>195.89100000000002</v>
      </c>
      <c r="AU60" s="68">
        <v>195.89100000000002</v>
      </c>
      <c r="AV60" s="68">
        <v>195.89100000000002</v>
      </c>
      <c r="AW60" s="68">
        <v>195.89100000000002</v>
      </c>
      <c r="AX60" s="68"/>
      <c r="AY60" s="68"/>
      <c r="AZ60" s="68">
        <v>195.89100000000002</v>
      </c>
      <c r="BA60" s="68">
        <v>195.89100000000002</v>
      </c>
      <c r="BB60" s="68">
        <v>195.89100000000002</v>
      </c>
      <c r="BC60" s="68">
        <v>195.89100000000002</v>
      </c>
      <c r="BD60" s="68">
        <v>195.89100000000002</v>
      </c>
      <c r="BE60" s="68"/>
      <c r="BF60" s="68"/>
      <c r="BG60" s="68">
        <v>195.89100000000002</v>
      </c>
      <c r="BH60" s="68">
        <v>195.89100000000002</v>
      </c>
      <c r="BI60" s="68">
        <v>195.89100000000002</v>
      </c>
      <c r="BJ60" s="68">
        <v>195.89100000000002</v>
      </c>
      <c r="BK60" s="68">
        <v>195.89100000000002</v>
      </c>
      <c r="BL60" s="68"/>
      <c r="BM60" s="68"/>
      <c r="BN60" s="68">
        <v>195.89100000000002</v>
      </c>
      <c r="BO60" s="68">
        <v>195.89100000000002</v>
      </c>
      <c r="BP60" s="68">
        <v>195.89100000000002</v>
      </c>
      <c r="BQ60" s="68">
        <v>195.89100000000002</v>
      </c>
      <c r="BR60" s="68">
        <v>195.89100000000002</v>
      </c>
      <c r="BS60" s="68"/>
      <c r="BT60" s="68"/>
      <c r="BU60" s="68">
        <v>195.89100000000002</v>
      </c>
      <c r="BV60" s="68">
        <v>195.89100000000002</v>
      </c>
      <c r="BW60" s="68">
        <v>195.89100000000002</v>
      </c>
      <c r="BX60" s="68">
        <v>195.89100000000002</v>
      </c>
      <c r="BY60" s="68">
        <v>195.89100000000002</v>
      </c>
      <c r="BZ60" s="68"/>
      <c r="CA60" s="68"/>
      <c r="CB60" s="68">
        <v>195.89100000000002</v>
      </c>
      <c r="CC60" s="68">
        <v>195.89100000000002</v>
      </c>
      <c r="CD60" s="68">
        <v>195.89100000000002</v>
      </c>
      <c r="CE60" s="68">
        <v>195.89100000000002</v>
      </c>
      <c r="CF60" s="68">
        <v>195.89100000000002</v>
      </c>
      <c r="CG60" s="68"/>
      <c r="CH60" s="68"/>
      <c r="CI60" s="68">
        <v>195.89100000000002</v>
      </c>
      <c r="CJ60" s="68">
        <v>195.89100000000002</v>
      </c>
      <c r="CK60" s="68">
        <v>195.89100000000002</v>
      </c>
      <c r="CL60" s="68">
        <v>195.89100000000002</v>
      </c>
      <c r="CM60" s="68"/>
      <c r="CN60" s="68"/>
      <c r="CO60" s="68"/>
      <c r="CP60" s="68"/>
      <c r="CQ60" s="68"/>
      <c r="CR60" s="68"/>
      <c r="CS60" s="68">
        <v>195.89100000000002</v>
      </c>
      <c r="CT60" s="68"/>
      <c r="CU60" s="68"/>
      <c r="CV60" s="68"/>
      <c r="CW60" s="68"/>
      <c r="CX60" s="68"/>
      <c r="CY60" s="68"/>
      <c r="CZ60" s="68"/>
      <c r="DA60" s="68"/>
      <c r="DB60" s="68"/>
      <c r="DC60" s="68"/>
      <c r="DD60" s="68"/>
      <c r="DE60" s="68"/>
      <c r="DF60" s="68"/>
      <c r="DG60" s="68"/>
      <c r="DH60" s="68"/>
      <c r="DI60" s="68"/>
      <c r="DJ60" s="68"/>
      <c r="DK60" s="68"/>
      <c r="DL60" s="68"/>
      <c r="DM60" s="68"/>
      <c r="DN60" s="68"/>
      <c r="DO60" s="68"/>
      <c r="DP60" s="68"/>
      <c r="DQ60" s="68"/>
      <c r="DR60" s="68"/>
      <c r="DS60" s="68"/>
      <c r="DT60" s="68"/>
      <c r="DU60" s="68"/>
      <c r="DV60" s="68"/>
      <c r="DW60" s="68"/>
      <c r="DX60" s="68"/>
      <c r="DY60" s="68"/>
      <c r="DZ60" s="68"/>
      <c r="EA60" s="68"/>
      <c r="EB60" s="68"/>
      <c r="EC60" s="68"/>
      <c r="ED60" s="68"/>
      <c r="EE60" s="68"/>
      <c r="EF60" s="68"/>
      <c r="EG60" s="68"/>
      <c r="EH60" s="68"/>
      <c r="EI60" s="68"/>
      <c r="EJ60" s="68"/>
      <c r="EK60" s="68"/>
      <c r="EL60" s="68"/>
      <c r="EM60" s="68"/>
      <c r="EN60" s="68"/>
      <c r="EO60" s="68"/>
      <c r="EP60" s="68"/>
      <c r="EQ60" s="68"/>
      <c r="ER60" s="68"/>
      <c r="ES60" s="68"/>
      <c r="ET60" s="68"/>
      <c r="EU60" s="68"/>
      <c r="EV60" s="68"/>
      <c r="EW60" s="68"/>
      <c r="EX60" s="68"/>
      <c r="EY60" s="68"/>
      <c r="EZ60" s="68"/>
      <c r="FA60" s="68"/>
      <c r="FB60" s="68"/>
      <c r="FC60" s="68"/>
      <c r="FD60" s="68"/>
      <c r="FE60" s="68">
        <v>0</v>
      </c>
      <c r="FF60" s="68"/>
      <c r="FG60" s="68">
        <v>0</v>
      </c>
      <c r="FH60" s="68">
        <v>0</v>
      </c>
      <c r="FI60" s="68">
        <v>0</v>
      </c>
      <c r="FJ60" s="68"/>
      <c r="FK60" s="68"/>
      <c r="FL60" s="68">
        <v>0</v>
      </c>
      <c r="FM60" s="68"/>
      <c r="FN60" s="68"/>
      <c r="FO60" s="68">
        <v>0</v>
      </c>
      <c r="FP60" s="68"/>
      <c r="FQ60" s="68">
        <v>0</v>
      </c>
      <c r="FR60" s="68"/>
      <c r="FS60" s="68"/>
      <c r="FT60" s="68"/>
      <c r="FU60" s="68"/>
      <c r="FV60" s="68"/>
      <c r="FW60" s="68"/>
      <c r="FX60" s="68"/>
      <c r="FY60" s="68"/>
      <c r="FZ60" s="68"/>
      <c r="GA60" s="68"/>
      <c r="GB60" s="68"/>
      <c r="GC60" s="68"/>
      <c r="GD60" s="68"/>
      <c r="GE60" s="68"/>
      <c r="GF60" s="68"/>
      <c r="GG60" s="68"/>
      <c r="GH60" s="68"/>
      <c r="GI60" s="68"/>
      <c r="GJ60" s="68"/>
      <c r="GK60" s="68"/>
      <c r="GL60" s="68"/>
      <c r="GM60" s="68"/>
      <c r="GN60" s="68"/>
      <c r="GO60" s="68"/>
      <c r="GP60" s="68"/>
      <c r="GQ60" s="68"/>
      <c r="GR60" s="68"/>
      <c r="GS60" s="68"/>
      <c r="GT60" s="68"/>
      <c r="GU60" s="68"/>
      <c r="GV60" s="68"/>
      <c r="GW60" s="68"/>
      <c r="GX60" s="68"/>
      <c r="GY60" s="68"/>
      <c r="GZ60" s="68"/>
      <c r="HA60" s="68"/>
      <c r="HB60" s="68"/>
      <c r="HC60" s="68"/>
      <c r="HD60" s="68"/>
      <c r="HE60" s="68"/>
      <c r="HF60" s="68"/>
      <c r="HG60" s="68"/>
      <c r="HH60" s="68"/>
      <c r="HI60" s="68"/>
      <c r="HJ60" s="68"/>
      <c r="HK60" s="68"/>
      <c r="HL60" s="68"/>
      <c r="HM60" s="68"/>
      <c r="HN60" s="68"/>
      <c r="HO60" s="68"/>
      <c r="HP60" s="68"/>
      <c r="HQ60" s="68"/>
      <c r="HR60" s="68"/>
      <c r="HS60" s="68"/>
      <c r="HT60" s="68"/>
      <c r="HU60" s="68"/>
      <c r="HV60" s="68"/>
      <c r="HW60" s="68"/>
      <c r="HX60" s="68"/>
      <c r="HY60" s="68"/>
      <c r="HZ60" s="68"/>
      <c r="IA60" s="68"/>
      <c r="IB60" s="68"/>
      <c r="IC60" s="68"/>
      <c r="ID60" s="68"/>
      <c r="IE60" s="68"/>
      <c r="IF60" s="68"/>
      <c r="IG60" s="68"/>
      <c r="IH60" s="68"/>
      <c r="II60" s="68"/>
      <c r="IJ60" s="68"/>
      <c r="IK60" s="68"/>
      <c r="IL60" s="68"/>
      <c r="IM60" s="68"/>
      <c r="IN60" s="68"/>
      <c r="IO60" s="68"/>
      <c r="IP60" s="68"/>
      <c r="IQ60" s="68"/>
      <c r="IR60" s="68"/>
      <c r="IS60" s="68"/>
      <c r="IT60" s="68"/>
      <c r="IU60" s="68"/>
      <c r="IV60" s="68"/>
      <c r="IW60" s="68"/>
      <c r="IX60" s="68"/>
      <c r="IY60" s="68"/>
      <c r="IZ60" s="68"/>
      <c r="JA60" s="68"/>
      <c r="JB60" s="68"/>
      <c r="JC60" s="68"/>
      <c r="JD60" s="68"/>
      <c r="JE60" s="68"/>
      <c r="JF60" s="68"/>
      <c r="JG60" s="68"/>
      <c r="JH60" s="68"/>
      <c r="JI60" s="68"/>
      <c r="JJ60" s="68"/>
      <c r="JK60" s="68"/>
      <c r="JL60" s="68"/>
      <c r="JM60" s="68"/>
      <c r="JN60" s="68"/>
      <c r="JO60" s="68"/>
      <c r="JP60" s="68"/>
      <c r="JQ60" s="68"/>
      <c r="JR60" s="68"/>
      <c r="JS60" s="68"/>
      <c r="JT60" s="68"/>
      <c r="JU60" s="68"/>
      <c r="JV60" s="68"/>
      <c r="JW60" s="68"/>
      <c r="JX60" s="68"/>
      <c r="JY60" s="68"/>
      <c r="JZ60" s="68"/>
      <c r="KA60" s="68"/>
      <c r="KB60" s="68"/>
      <c r="KC60" s="68"/>
      <c r="KD60" s="68"/>
      <c r="KE60" s="68"/>
      <c r="KF60" s="68"/>
      <c r="KG60" s="68"/>
      <c r="KH60" s="68"/>
      <c r="KI60" s="68"/>
      <c r="KJ60" s="68"/>
      <c r="KK60" s="68"/>
      <c r="KL60" s="68"/>
      <c r="KM60" s="68"/>
      <c r="KN60" s="68"/>
      <c r="KO60" s="68"/>
      <c r="KP60" s="68"/>
      <c r="KQ60" s="68"/>
      <c r="KR60" s="68"/>
      <c r="KS60" s="68"/>
      <c r="KT60" s="68"/>
      <c r="KU60" s="68"/>
      <c r="KV60" s="68"/>
      <c r="KW60" s="68"/>
      <c r="KX60" s="68"/>
      <c r="KY60" s="68"/>
      <c r="KZ60" s="68"/>
      <c r="LA60" s="68"/>
      <c r="LB60" s="68"/>
      <c r="LC60" s="68"/>
      <c r="LD60" s="68"/>
      <c r="LE60" s="68"/>
      <c r="LF60" s="68"/>
      <c r="LG60" s="68"/>
      <c r="LH60" s="68"/>
      <c r="LI60" s="68"/>
      <c r="LJ60" s="68"/>
      <c r="LK60" s="68"/>
      <c r="LL60" s="68"/>
      <c r="LM60" s="68"/>
      <c r="LN60" s="68"/>
      <c r="LO60" s="68"/>
      <c r="LP60" s="68"/>
      <c r="LQ60" s="68"/>
      <c r="LR60" s="68"/>
      <c r="LS60" s="68"/>
      <c r="LT60" s="68"/>
      <c r="LU60" s="68"/>
      <c r="LV60" s="68"/>
      <c r="LW60" s="68"/>
      <c r="LX60" s="68"/>
      <c r="LY60" s="68"/>
      <c r="LZ60" s="68"/>
      <c r="MA60" s="68"/>
      <c r="MB60" s="68"/>
      <c r="MC60" s="68"/>
      <c r="MD60" s="68"/>
      <c r="ME60" s="68"/>
      <c r="MF60" s="68"/>
      <c r="MG60" s="68"/>
      <c r="MH60" s="68"/>
      <c r="MI60" s="68"/>
      <c r="MJ60" s="68"/>
      <c r="MK60" s="68"/>
      <c r="ML60" s="68"/>
      <c r="MM60" s="68"/>
      <c r="MN60" s="68"/>
      <c r="MO60" s="68"/>
      <c r="MP60" s="68"/>
      <c r="MQ60" s="68"/>
      <c r="MR60" s="68"/>
      <c r="MS60" s="68"/>
      <c r="MT60" s="68"/>
      <c r="MU60" s="68"/>
      <c r="MV60" s="68"/>
      <c r="MW60" s="68"/>
      <c r="MX60" s="68"/>
      <c r="MY60" s="68"/>
      <c r="MZ60" s="68"/>
      <c r="NA60" s="68"/>
      <c r="NB60" s="68"/>
      <c r="NC60" s="68"/>
      <c r="ND60" s="68"/>
      <c r="NE60" s="68"/>
      <c r="NF60" s="68"/>
      <c r="NG60" s="68"/>
      <c r="NH60" s="68"/>
    </row>
    <row r="61" spans="1:372" s="34" customFormat="1" ht="14.4" outlineLevel="1" x14ac:dyDescent="0.2">
      <c r="A61" s="16"/>
      <c r="B61" s="14"/>
      <c r="C61" s="14"/>
      <c r="D61" s="14"/>
      <c r="E61" s="27" t="s">
        <v>220</v>
      </c>
      <c r="F61" s="25"/>
      <c r="G61" s="68"/>
      <c r="H61" s="68"/>
      <c r="I61" s="68"/>
      <c r="J61" s="68">
        <v>195.89100000000002</v>
      </c>
      <c r="K61" s="68">
        <v>195.89100000000002</v>
      </c>
      <c r="L61" s="68">
        <v>195.89100000000002</v>
      </c>
      <c r="M61" s="68">
        <v>197.06400000000002</v>
      </c>
      <c r="N61" s="68">
        <v>197.06400000000002</v>
      </c>
      <c r="O61" s="68"/>
      <c r="P61" s="68"/>
      <c r="Q61" s="68">
        <v>195.89100000000002</v>
      </c>
      <c r="R61" s="68">
        <v>195.89100000000002</v>
      </c>
      <c r="S61" s="68">
        <v>195.89100000000002</v>
      </c>
      <c r="T61" s="68">
        <v>195.89100000000002</v>
      </c>
      <c r="U61" s="68">
        <v>195.89100000000002</v>
      </c>
      <c r="V61" s="68"/>
      <c r="W61" s="68"/>
      <c r="X61" s="68">
        <v>195.89100000000002</v>
      </c>
      <c r="Y61" s="68">
        <v>195.89100000000002</v>
      </c>
      <c r="Z61" s="68">
        <v>195.89100000000002</v>
      </c>
      <c r="AA61" s="68">
        <v>195.89100000000002</v>
      </c>
      <c r="AB61" s="68">
        <v>195.89100000000002</v>
      </c>
      <c r="AC61" s="68"/>
      <c r="AD61" s="68"/>
      <c r="AE61" s="68">
        <v>195.89100000000002</v>
      </c>
      <c r="AF61" s="68">
        <v>195.89100000000002</v>
      </c>
      <c r="AG61" s="68">
        <v>195.89100000000002</v>
      </c>
      <c r="AH61" s="68">
        <v>195.89100000000002</v>
      </c>
      <c r="AI61" s="68"/>
      <c r="AJ61" s="68"/>
      <c r="AK61" s="68"/>
      <c r="AL61" s="68">
        <v>195.89100000000002</v>
      </c>
      <c r="AM61" s="68">
        <v>195.89100000000002</v>
      </c>
      <c r="AN61" s="68">
        <v>195.89100000000002</v>
      </c>
      <c r="AO61" s="68">
        <v>195.89100000000002</v>
      </c>
      <c r="AP61" s="68">
        <v>195.89100000000002</v>
      </c>
      <c r="AQ61" s="68"/>
      <c r="AR61" s="68"/>
      <c r="AS61" s="68"/>
      <c r="AT61" s="68">
        <v>195.89100000000002</v>
      </c>
      <c r="AU61" s="68">
        <v>195.89100000000002</v>
      </c>
      <c r="AV61" s="68">
        <v>195.89100000000002</v>
      </c>
      <c r="AW61" s="68">
        <v>195.89100000000002</v>
      </c>
      <c r="AX61" s="68"/>
      <c r="AY61" s="68"/>
      <c r="AZ61" s="68">
        <v>195.89100000000002</v>
      </c>
      <c r="BA61" s="68">
        <v>195.89100000000002</v>
      </c>
      <c r="BB61" s="68">
        <v>195.89100000000002</v>
      </c>
      <c r="BC61" s="68">
        <v>195.89100000000002</v>
      </c>
      <c r="BD61" s="68">
        <v>195.89100000000002</v>
      </c>
      <c r="BE61" s="68"/>
      <c r="BF61" s="68"/>
      <c r="BG61" s="68">
        <v>195.89100000000002</v>
      </c>
      <c r="BH61" s="68">
        <v>195.89100000000002</v>
      </c>
      <c r="BI61" s="68">
        <v>195.89100000000002</v>
      </c>
      <c r="BJ61" s="68">
        <v>195.89100000000002</v>
      </c>
      <c r="BK61" s="68">
        <v>195.89100000000002</v>
      </c>
      <c r="BL61" s="68"/>
      <c r="BM61" s="68"/>
      <c r="BN61" s="68">
        <v>195.89100000000002</v>
      </c>
      <c r="BO61" s="68">
        <v>195.89100000000002</v>
      </c>
      <c r="BP61" s="68">
        <v>195.89100000000002</v>
      </c>
      <c r="BQ61" s="68">
        <v>195.89100000000002</v>
      </c>
      <c r="BR61" s="68">
        <v>195.89100000000002</v>
      </c>
      <c r="BS61" s="68"/>
      <c r="BT61" s="68"/>
      <c r="BU61" s="68">
        <v>195.89100000000002</v>
      </c>
      <c r="BV61" s="68">
        <v>195.89100000000002</v>
      </c>
      <c r="BW61" s="68">
        <v>195.89100000000002</v>
      </c>
      <c r="BX61" s="68">
        <v>195.89100000000002</v>
      </c>
      <c r="BY61" s="68">
        <v>195.89100000000002</v>
      </c>
      <c r="BZ61" s="68"/>
      <c r="CA61" s="68"/>
      <c r="CB61" s="68">
        <v>195.89100000000002</v>
      </c>
      <c r="CC61" s="68">
        <v>195.89100000000002</v>
      </c>
      <c r="CD61" s="68">
        <v>195.89100000000002</v>
      </c>
      <c r="CE61" s="68">
        <v>195.89100000000002</v>
      </c>
      <c r="CF61" s="68">
        <v>195.89100000000002</v>
      </c>
      <c r="CG61" s="68"/>
      <c r="CH61" s="68"/>
      <c r="CI61" s="68">
        <v>195.89100000000002</v>
      </c>
      <c r="CJ61" s="68">
        <v>195.89100000000002</v>
      </c>
      <c r="CK61" s="68">
        <v>195.89100000000002</v>
      </c>
      <c r="CL61" s="68">
        <v>195.89100000000002</v>
      </c>
      <c r="CM61" s="68"/>
      <c r="CN61" s="68"/>
      <c r="CO61" s="68"/>
      <c r="CP61" s="68"/>
      <c r="CQ61" s="68"/>
      <c r="CR61" s="68"/>
      <c r="CS61" s="68">
        <v>195.89100000000002</v>
      </c>
      <c r="CT61" s="68"/>
      <c r="CU61" s="68"/>
      <c r="CV61" s="68"/>
      <c r="CW61" s="68"/>
      <c r="CX61" s="68"/>
      <c r="CY61" s="68"/>
      <c r="CZ61" s="68"/>
      <c r="DA61" s="68"/>
      <c r="DB61" s="68"/>
      <c r="DC61" s="68"/>
      <c r="DD61" s="68"/>
      <c r="DE61" s="68"/>
      <c r="DF61" s="68"/>
      <c r="DG61" s="68"/>
      <c r="DH61" s="68"/>
      <c r="DI61" s="68"/>
      <c r="DJ61" s="68"/>
      <c r="DK61" s="68"/>
      <c r="DL61" s="68"/>
      <c r="DM61" s="68"/>
      <c r="DN61" s="68"/>
      <c r="DO61" s="68"/>
      <c r="DP61" s="68"/>
      <c r="DQ61" s="68"/>
      <c r="DR61" s="68"/>
      <c r="DS61" s="68"/>
      <c r="DT61" s="68"/>
      <c r="DU61" s="68"/>
      <c r="DV61" s="68"/>
      <c r="DW61" s="68"/>
      <c r="DX61" s="68"/>
      <c r="DY61" s="68"/>
      <c r="DZ61" s="68"/>
      <c r="EA61" s="68"/>
      <c r="EB61" s="68"/>
      <c r="EC61" s="68"/>
      <c r="ED61" s="68"/>
      <c r="EE61" s="68"/>
      <c r="EF61" s="68"/>
      <c r="EG61" s="68"/>
      <c r="EH61" s="68"/>
      <c r="EI61" s="68"/>
      <c r="EJ61" s="68"/>
      <c r="EK61" s="68"/>
      <c r="EL61" s="68"/>
      <c r="EM61" s="68"/>
      <c r="EN61" s="68"/>
      <c r="EO61" s="68"/>
      <c r="EP61" s="68"/>
      <c r="EQ61" s="68"/>
      <c r="ER61" s="68"/>
      <c r="ES61" s="68"/>
      <c r="ET61" s="68"/>
      <c r="EU61" s="68"/>
      <c r="EV61" s="68"/>
      <c r="EW61" s="68"/>
      <c r="EX61" s="68"/>
      <c r="EY61" s="68"/>
      <c r="EZ61" s="68"/>
      <c r="FA61" s="68"/>
      <c r="FB61" s="68"/>
      <c r="FC61" s="68"/>
      <c r="FD61" s="68"/>
      <c r="FE61" s="68">
        <v>0</v>
      </c>
      <c r="FF61" s="68"/>
      <c r="FG61" s="68">
        <v>0</v>
      </c>
      <c r="FH61" s="68">
        <v>0</v>
      </c>
      <c r="FI61" s="68">
        <v>0</v>
      </c>
      <c r="FJ61" s="68"/>
      <c r="FK61" s="68"/>
      <c r="FL61" s="68">
        <v>0</v>
      </c>
      <c r="FM61" s="68"/>
      <c r="FN61" s="68"/>
      <c r="FO61" s="68">
        <v>0</v>
      </c>
      <c r="FP61" s="68"/>
      <c r="FQ61" s="68">
        <v>0</v>
      </c>
      <c r="FR61" s="68"/>
      <c r="FS61" s="68"/>
      <c r="FT61" s="68"/>
      <c r="FU61" s="68"/>
      <c r="FV61" s="68"/>
      <c r="FW61" s="68"/>
      <c r="FX61" s="68"/>
      <c r="FY61" s="68"/>
      <c r="FZ61" s="68"/>
      <c r="GA61" s="68"/>
      <c r="GB61" s="68"/>
      <c r="GC61" s="68"/>
      <c r="GD61" s="68"/>
      <c r="GE61" s="68"/>
      <c r="GF61" s="68"/>
      <c r="GG61" s="68"/>
      <c r="GH61" s="68"/>
      <c r="GI61" s="68"/>
      <c r="GJ61" s="68"/>
      <c r="GK61" s="68"/>
      <c r="GL61" s="68"/>
      <c r="GM61" s="68"/>
      <c r="GN61" s="68"/>
      <c r="GO61" s="68"/>
      <c r="GP61" s="68"/>
      <c r="GQ61" s="68"/>
      <c r="GR61" s="68"/>
      <c r="GS61" s="68"/>
      <c r="GT61" s="68"/>
      <c r="GU61" s="68"/>
      <c r="GV61" s="68"/>
      <c r="GW61" s="68"/>
      <c r="GX61" s="68"/>
      <c r="GY61" s="68"/>
      <c r="GZ61" s="68"/>
      <c r="HA61" s="68"/>
      <c r="HB61" s="68"/>
      <c r="HC61" s="68"/>
      <c r="HD61" s="68"/>
      <c r="HE61" s="68"/>
      <c r="HF61" s="68"/>
      <c r="HG61" s="68"/>
      <c r="HH61" s="68"/>
      <c r="HI61" s="68"/>
      <c r="HJ61" s="68"/>
      <c r="HK61" s="68"/>
      <c r="HL61" s="68"/>
      <c r="HM61" s="68"/>
      <c r="HN61" s="68"/>
      <c r="HO61" s="68"/>
      <c r="HP61" s="68"/>
      <c r="HQ61" s="68"/>
      <c r="HR61" s="68"/>
      <c r="HS61" s="68"/>
      <c r="HT61" s="68"/>
      <c r="HU61" s="68"/>
      <c r="HV61" s="68"/>
      <c r="HW61" s="68"/>
      <c r="HX61" s="68"/>
      <c r="HY61" s="68"/>
      <c r="HZ61" s="68"/>
      <c r="IA61" s="68"/>
      <c r="IB61" s="68"/>
      <c r="IC61" s="68"/>
      <c r="ID61" s="68"/>
      <c r="IE61" s="68"/>
      <c r="IF61" s="68"/>
      <c r="IG61" s="68"/>
      <c r="IH61" s="68"/>
      <c r="II61" s="68"/>
      <c r="IJ61" s="68"/>
      <c r="IK61" s="68"/>
      <c r="IL61" s="68"/>
      <c r="IM61" s="68"/>
      <c r="IN61" s="68"/>
      <c r="IO61" s="68"/>
      <c r="IP61" s="68"/>
      <c r="IQ61" s="68"/>
      <c r="IR61" s="68"/>
      <c r="IS61" s="68"/>
      <c r="IT61" s="68"/>
      <c r="IU61" s="68"/>
      <c r="IV61" s="68"/>
      <c r="IW61" s="68"/>
      <c r="IX61" s="68"/>
      <c r="IY61" s="68"/>
      <c r="IZ61" s="68"/>
      <c r="JA61" s="68"/>
      <c r="JB61" s="68"/>
      <c r="JC61" s="68"/>
      <c r="JD61" s="68"/>
      <c r="JE61" s="68"/>
      <c r="JF61" s="68"/>
      <c r="JG61" s="68"/>
      <c r="JH61" s="68"/>
      <c r="JI61" s="68"/>
      <c r="JJ61" s="68"/>
      <c r="JK61" s="68"/>
      <c r="JL61" s="68"/>
      <c r="JM61" s="68"/>
      <c r="JN61" s="68"/>
      <c r="JO61" s="68"/>
      <c r="JP61" s="68"/>
      <c r="JQ61" s="68"/>
      <c r="JR61" s="68"/>
      <c r="JS61" s="68"/>
      <c r="JT61" s="68"/>
      <c r="JU61" s="68"/>
      <c r="JV61" s="68"/>
      <c r="JW61" s="68"/>
      <c r="JX61" s="68"/>
      <c r="JY61" s="68"/>
      <c r="JZ61" s="68"/>
      <c r="KA61" s="68"/>
      <c r="KB61" s="68"/>
      <c r="KC61" s="68"/>
      <c r="KD61" s="68"/>
      <c r="KE61" s="68"/>
      <c r="KF61" s="68"/>
      <c r="KG61" s="68"/>
      <c r="KH61" s="68"/>
      <c r="KI61" s="68"/>
      <c r="KJ61" s="68"/>
      <c r="KK61" s="68"/>
      <c r="KL61" s="68"/>
      <c r="KM61" s="68"/>
      <c r="KN61" s="68"/>
      <c r="KO61" s="68"/>
      <c r="KP61" s="68"/>
      <c r="KQ61" s="68"/>
      <c r="KR61" s="68"/>
      <c r="KS61" s="68"/>
      <c r="KT61" s="68"/>
      <c r="KU61" s="68"/>
      <c r="KV61" s="68"/>
      <c r="KW61" s="68"/>
      <c r="KX61" s="68"/>
      <c r="KY61" s="68"/>
      <c r="KZ61" s="68"/>
      <c r="LA61" s="68"/>
      <c r="LB61" s="68"/>
      <c r="LC61" s="68"/>
      <c r="LD61" s="68"/>
      <c r="LE61" s="68"/>
      <c r="LF61" s="68"/>
      <c r="LG61" s="68"/>
      <c r="LH61" s="68"/>
      <c r="LI61" s="68"/>
      <c r="LJ61" s="68"/>
      <c r="LK61" s="68"/>
      <c r="LL61" s="68"/>
      <c r="LM61" s="68"/>
      <c r="LN61" s="68"/>
      <c r="LO61" s="68"/>
      <c r="LP61" s="68"/>
      <c r="LQ61" s="68"/>
      <c r="LR61" s="68"/>
      <c r="LS61" s="68"/>
      <c r="LT61" s="68"/>
      <c r="LU61" s="68"/>
      <c r="LV61" s="68"/>
      <c r="LW61" s="68"/>
      <c r="LX61" s="68"/>
      <c r="LY61" s="68"/>
      <c r="LZ61" s="68"/>
      <c r="MA61" s="68"/>
      <c r="MB61" s="68"/>
      <c r="MC61" s="68"/>
      <c r="MD61" s="68"/>
      <c r="ME61" s="68"/>
      <c r="MF61" s="68"/>
      <c r="MG61" s="68"/>
      <c r="MH61" s="68"/>
      <c r="MI61" s="68"/>
      <c r="MJ61" s="68"/>
      <c r="MK61" s="68"/>
      <c r="ML61" s="68"/>
      <c r="MM61" s="68"/>
      <c r="MN61" s="68"/>
      <c r="MO61" s="68"/>
      <c r="MP61" s="68"/>
      <c r="MQ61" s="68"/>
      <c r="MR61" s="68"/>
      <c r="MS61" s="68"/>
      <c r="MT61" s="68"/>
      <c r="MU61" s="68"/>
      <c r="MV61" s="68"/>
      <c r="MW61" s="68"/>
      <c r="MX61" s="68"/>
      <c r="MY61" s="68"/>
      <c r="MZ61" s="68"/>
      <c r="NA61" s="68"/>
      <c r="NB61" s="68"/>
      <c r="NC61" s="68"/>
      <c r="ND61" s="68"/>
      <c r="NE61" s="68"/>
      <c r="NF61" s="68"/>
      <c r="NG61" s="68"/>
      <c r="NH61" s="68"/>
    </row>
    <row r="62" spans="1:372" s="34" customFormat="1" ht="15" outlineLevel="1" thickBot="1" x14ac:dyDescent="0.25">
      <c r="A62" s="16"/>
      <c r="B62" s="14"/>
      <c r="C62" s="14"/>
      <c r="D62" s="14"/>
      <c r="E62" s="57" t="s">
        <v>197</v>
      </c>
      <c r="F62" s="58"/>
      <c r="G62" s="68"/>
      <c r="H62" s="68"/>
      <c r="I62" s="68"/>
      <c r="J62" s="68">
        <v>0</v>
      </c>
      <c r="K62" s="68">
        <v>0</v>
      </c>
      <c r="L62" s="68">
        <v>0</v>
      </c>
      <c r="M62" s="68">
        <v>0</v>
      </c>
      <c r="N62" s="68">
        <v>0</v>
      </c>
      <c r="O62" s="68"/>
      <c r="P62" s="68"/>
      <c r="Q62" s="68">
        <v>0</v>
      </c>
      <c r="R62" s="68">
        <v>0</v>
      </c>
      <c r="S62" s="68">
        <v>0</v>
      </c>
      <c r="T62" s="68">
        <v>0</v>
      </c>
      <c r="U62" s="68">
        <v>0</v>
      </c>
      <c r="V62" s="68"/>
      <c r="W62" s="68"/>
      <c r="X62" s="68">
        <v>0</v>
      </c>
      <c r="Y62" s="68">
        <v>0</v>
      </c>
      <c r="Z62" s="68">
        <v>0</v>
      </c>
      <c r="AA62" s="68">
        <v>0</v>
      </c>
      <c r="AB62" s="68">
        <v>0</v>
      </c>
      <c r="AC62" s="68"/>
      <c r="AD62" s="68"/>
      <c r="AE62" s="68">
        <v>0</v>
      </c>
      <c r="AF62" s="68">
        <v>0</v>
      </c>
      <c r="AG62" s="68">
        <v>0</v>
      </c>
      <c r="AH62" s="68">
        <v>0</v>
      </c>
      <c r="AI62" s="68"/>
      <c r="AJ62" s="68"/>
      <c r="AK62" s="68"/>
      <c r="AL62" s="68">
        <v>0</v>
      </c>
      <c r="AM62" s="68">
        <v>0</v>
      </c>
      <c r="AN62" s="68">
        <v>0</v>
      </c>
      <c r="AO62" s="68">
        <v>0</v>
      </c>
      <c r="AP62" s="68">
        <v>0</v>
      </c>
      <c r="AQ62" s="68"/>
      <c r="AR62" s="68"/>
      <c r="AS62" s="68"/>
      <c r="AT62" s="68">
        <v>0</v>
      </c>
      <c r="AU62" s="68">
        <v>0</v>
      </c>
      <c r="AV62" s="68">
        <v>0</v>
      </c>
      <c r="AW62" s="68">
        <v>0</v>
      </c>
      <c r="AX62" s="68"/>
      <c r="AY62" s="68"/>
      <c r="AZ62" s="68">
        <v>0</v>
      </c>
      <c r="BA62" s="68">
        <v>0</v>
      </c>
      <c r="BB62" s="68">
        <v>0</v>
      </c>
      <c r="BC62" s="68">
        <v>0</v>
      </c>
      <c r="BD62" s="68">
        <v>0</v>
      </c>
      <c r="BE62" s="68"/>
      <c r="BF62" s="68"/>
      <c r="BG62" s="68">
        <v>0</v>
      </c>
      <c r="BH62" s="68">
        <v>0</v>
      </c>
      <c r="BI62" s="68">
        <v>0</v>
      </c>
      <c r="BJ62" s="68">
        <v>0</v>
      </c>
      <c r="BK62" s="68">
        <v>0</v>
      </c>
      <c r="BL62" s="68"/>
      <c r="BM62" s="68"/>
      <c r="BN62" s="68">
        <v>0</v>
      </c>
      <c r="BO62" s="68">
        <v>0</v>
      </c>
      <c r="BP62" s="68">
        <v>0</v>
      </c>
      <c r="BQ62" s="68">
        <v>0</v>
      </c>
      <c r="BR62" s="68">
        <v>0</v>
      </c>
      <c r="BS62" s="68"/>
      <c r="BT62" s="68"/>
      <c r="BU62" s="68">
        <v>0</v>
      </c>
      <c r="BV62" s="68">
        <v>0</v>
      </c>
      <c r="BW62" s="68">
        <v>0</v>
      </c>
      <c r="BX62" s="68">
        <v>0</v>
      </c>
      <c r="BY62" s="68">
        <v>0</v>
      </c>
      <c r="BZ62" s="68"/>
      <c r="CA62" s="68"/>
      <c r="CB62" s="68">
        <v>0</v>
      </c>
      <c r="CC62" s="68">
        <v>0</v>
      </c>
      <c r="CD62" s="68">
        <v>0</v>
      </c>
      <c r="CE62" s="68">
        <v>0</v>
      </c>
      <c r="CF62" s="68">
        <v>0</v>
      </c>
      <c r="CG62" s="68"/>
      <c r="CH62" s="68"/>
      <c r="CI62" s="68">
        <v>0</v>
      </c>
      <c r="CJ62" s="68">
        <v>0</v>
      </c>
      <c r="CK62" s="68">
        <v>0</v>
      </c>
      <c r="CL62" s="68">
        <v>0</v>
      </c>
      <c r="CM62" s="68"/>
      <c r="CN62" s="68"/>
      <c r="CO62" s="68"/>
      <c r="CP62" s="68"/>
      <c r="CQ62" s="68"/>
      <c r="CR62" s="68"/>
      <c r="CS62" s="68">
        <v>0</v>
      </c>
      <c r="CT62" s="68"/>
      <c r="CU62" s="68"/>
      <c r="CV62" s="68"/>
      <c r="CW62" s="68"/>
      <c r="CX62" s="68"/>
      <c r="CY62" s="68"/>
      <c r="CZ62" s="68"/>
      <c r="DA62" s="68"/>
      <c r="DB62" s="68"/>
      <c r="DC62" s="68"/>
      <c r="DD62" s="68"/>
      <c r="DE62" s="68"/>
      <c r="DF62" s="68"/>
      <c r="DG62" s="68"/>
      <c r="DH62" s="68"/>
      <c r="DI62" s="68"/>
      <c r="DJ62" s="68"/>
      <c r="DK62" s="68"/>
      <c r="DL62" s="68"/>
      <c r="DM62" s="68"/>
      <c r="DN62" s="68"/>
      <c r="DO62" s="68"/>
      <c r="DP62" s="68"/>
      <c r="DQ62" s="68"/>
      <c r="DR62" s="68"/>
      <c r="DS62" s="68"/>
      <c r="DT62" s="68"/>
      <c r="DU62" s="68"/>
      <c r="DV62" s="68"/>
      <c r="DW62" s="68"/>
      <c r="DX62" s="68"/>
      <c r="DY62" s="68"/>
      <c r="DZ62" s="68"/>
      <c r="EA62" s="68"/>
      <c r="EB62" s="68"/>
      <c r="EC62" s="68"/>
      <c r="ED62" s="68"/>
      <c r="EE62" s="68"/>
      <c r="EF62" s="68"/>
      <c r="EG62" s="68"/>
      <c r="EH62" s="68"/>
      <c r="EI62" s="68"/>
      <c r="EJ62" s="68"/>
      <c r="EK62" s="68"/>
      <c r="EL62" s="68"/>
      <c r="EM62" s="68"/>
      <c r="EN62" s="68"/>
      <c r="EO62" s="68"/>
      <c r="EP62" s="68"/>
      <c r="EQ62" s="68"/>
      <c r="ER62" s="68"/>
      <c r="ES62" s="68"/>
      <c r="ET62" s="68"/>
      <c r="EU62" s="68"/>
      <c r="EV62" s="68"/>
      <c r="EW62" s="68"/>
      <c r="EX62" s="68"/>
      <c r="EY62" s="68"/>
      <c r="EZ62" s="68"/>
      <c r="FA62" s="68"/>
      <c r="FB62" s="68"/>
      <c r="FC62" s="68"/>
      <c r="FD62" s="68"/>
      <c r="FE62" s="68">
        <v>0</v>
      </c>
      <c r="FF62" s="68"/>
      <c r="FG62" s="68">
        <v>0</v>
      </c>
      <c r="FH62" s="68">
        <v>0</v>
      </c>
      <c r="FI62" s="68">
        <v>0</v>
      </c>
      <c r="FJ62" s="68"/>
      <c r="FK62" s="68"/>
      <c r="FL62" s="68">
        <v>0</v>
      </c>
      <c r="FM62" s="68"/>
      <c r="FN62" s="68"/>
      <c r="FO62" s="68">
        <v>0</v>
      </c>
      <c r="FP62" s="68"/>
      <c r="FQ62" s="68">
        <v>0</v>
      </c>
      <c r="FR62" s="68"/>
      <c r="FS62" s="68"/>
      <c r="FT62" s="68"/>
      <c r="FU62" s="68"/>
      <c r="FV62" s="68"/>
      <c r="FW62" s="68"/>
      <c r="FX62" s="68"/>
      <c r="FY62" s="68"/>
      <c r="FZ62" s="68"/>
      <c r="GA62" s="68"/>
      <c r="GB62" s="68"/>
      <c r="GC62" s="68"/>
      <c r="GD62" s="68"/>
      <c r="GE62" s="68"/>
      <c r="GF62" s="68"/>
      <c r="GG62" s="68"/>
      <c r="GH62" s="68"/>
      <c r="GI62" s="68"/>
      <c r="GJ62" s="68"/>
      <c r="GK62" s="68"/>
      <c r="GL62" s="68"/>
      <c r="GM62" s="68"/>
      <c r="GN62" s="68"/>
      <c r="GO62" s="68"/>
      <c r="GP62" s="68"/>
      <c r="GQ62" s="68"/>
      <c r="GR62" s="68"/>
      <c r="GS62" s="68"/>
      <c r="GT62" s="68"/>
      <c r="GU62" s="68"/>
      <c r="GV62" s="68"/>
      <c r="GW62" s="68"/>
      <c r="GX62" s="68"/>
      <c r="GY62" s="68"/>
      <c r="GZ62" s="68"/>
      <c r="HA62" s="68"/>
      <c r="HB62" s="68"/>
      <c r="HC62" s="68"/>
      <c r="HD62" s="68"/>
      <c r="HE62" s="68"/>
      <c r="HF62" s="68"/>
      <c r="HG62" s="68"/>
      <c r="HH62" s="68"/>
      <c r="HI62" s="68"/>
      <c r="HJ62" s="68"/>
      <c r="HK62" s="68"/>
      <c r="HL62" s="68"/>
      <c r="HM62" s="68"/>
      <c r="HN62" s="68"/>
      <c r="HO62" s="68"/>
      <c r="HP62" s="68"/>
      <c r="HQ62" s="68"/>
      <c r="HR62" s="68"/>
      <c r="HS62" s="68"/>
      <c r="HT62" s="68"/>
      <c r="HU62" s="68"/>
      <c r="HV62" s="68"/>
      <c r="HW62" s="68"/>
      <c r="HX62" s="68"/>
      <c r="HY62" s="68"/>
      <c r="HZ62" s="68"/>
      <c r="IA62" s="68"/>
      <c r="IB62" s="68"/>
      <c r="IC62" s="68"/>
      <c r="ID62" s="68"/>
      <c r="IE62" s="68"/>
      <c r="IF62" s="68"/>
      <c r="IG62" s="68"/>
      <c r="IH62" s="68"/>
      <c r="II62" s="68"/>
      <c r="IJ62" s="68"/>
      <c r="IK62" s="68"/>
      <c r="IL62" s="68"/>
      <c r="IM62" s="68"/>
      <c r="IN62" s="68"/>
      <c r="IO62" s="68"/>
      <c r="IP62" s="68"/>
      <c r="IQ62" s="68"/>
      <c r="IR62" s="68"/>
      <c r="IS62" s="68"/>
      <c r="IT62" s="68"/>
      <c r="IU62" s="68"/>
      <c r="IV62" s="68"/>
      <c r="IW62" s="68"/>
      <c r="IX62" s="68"/>
      <c r="IY62" s="68"/>
      <c r="IZ62" s="68"/>
      <c r="JA62" s="68"/>
      <c r="JB62" s="68"/>
      <c r="JC62" s="68"/>
      <c r="JD62" s="68"/>
      <c r="JE62" s="68"/>
      <c r="JF62" s="68"/>
      <c r="JG62" s="68"/>
      <c r="JH62" s="68"/>
      <c r="JI62" s="68"/>
      <c r="JJ62" s="68"/>
      <c r="JK62" s="68"/>
      <c r="JL62" s="68"/>
      <c r="JM62" s="68"/>
      <c r="JN62" s="68"/>
      <c r="JO62" s="68"/>
      <c r="JP62" s="68"/>
      <c r="JQ62" s="68"/>
      <c r="JR62" s="68"/>
      <c r="JS62" s="68"/>
      <c r="JT62" s="68"/>
      <c r="JU62" s="68"/>
      <c r="JV62" s="68"/>
      <c r="JW62" s="68"/>
      <c r="JX62" s="68"/>
      <c r="JY62" s="68"/>
      <c r="JZ62" s="68"/>
      <c r="KA62" s="68"/>
      <c r="KB62" s="68"/>
      <c r="KC62" s="68"/>
      <c r="KD62" s="68"/>
      <c r="KE62" s="68"/>
      <c r="KF62" s="68"/>
      <c r="KG62" s="68"/>
      <c r="KH62" s="68"/>
      <c r="KI62" s="68"/>
      <c r="KJ62" s="68"/>
      <c r="KK62" s="68"/>
      <c r="KL62" s="68"/>
      <c r="KM62" s="68"/>
      <c r="KN62" s="68"/>
      <c r="KO62" s="68"/>
      <c r="KP62" s="68"/>
      <c r="KQ62" s="68"/>
      <c r="KR62" s="68"/>
      <c r="KS62" s="68"/>
      <c r="KT62" s="68"/>
      <c r="KU62" s="68"/>
      <c r="KV62" s="68"/>
      <c r="KW62" s="68"/>
      <c r="KX62" s="68"/>
      <c r="KY62" s="68"/>
      <c r="KZ62" s="68"/>
      <c r="LA62" s="68"/>
      <c r="LB62" s="68"/>
      <c r="LC62" s="68"/>
      <c r="LD62" s="68"/>
      <c r="LE62" s="68"/>
      <c r="LF62" s="68"/>
      <c r="LG62" s="68"/>
      <c r="LH62" s="68"/>
      <c r="LI62" s="68"/>
      <c r="LJ62" s="68"/>
      <c r="LK62" s="68"/>
      <c r="LL62" s="68"/>
      <c r="LM62" s="68"/>
      <c r="LN62" s="68"/>
      <c r="LO62" s="68"/>
      <c r="LP62" s="68"/>
      <c r="LQ62" s="68"/>
      <c r="LR62" s="68"/>
      <c r="LS62" s="68"/>
      <c r="LT62" s="68"/>
      <c r="LU62" s="68"/>
      <c r="LV62" s="68"/>
      <c r="LW62" s="68"/>
      <c r="LX62" s="68"/>
      <c r="LY62" s="68"/>
      <c r="LZ62" s="68"/>
      <c r="MA62" s="68"/>
      <c r="MB62" s="68"/>
      <c r="MC62" s="68"/>
      <c r="MD62" s="68"/>
      <c r="ME62" s="68"/>
      <c r="MF62" s="68"/>
      <c r="MG62" s="68"/>
      <c r="MH62" s="68"/>
      <c r="MI62" s="68"/>
      <c r="MJ62" s="68"/>
      <c r="MK62" s="68"/>
      <c r="ML62" s="68"/>
      <c r="MM62" s="68"/>
      <c r="MN62" s="68"/>
      <c r="MO62" s="68"/>
      <c r="MP62" s="68"/>
      <c r="MQ62" s="68"/>
      <c r="MR62" s="68"/>
      <c r="MS62" s="68"/>
      <c r="MT62" s="68"/>
      <c r="MU62" s="68"/>
      <c r="MV62" s="68"/>
      <c r="MW62" s="68"/>
      <c r="MX62" s="68"/>
      <c r="MY62" s="68"/>
      <c r="MZ62" s="68"/>
      <c r="NA62" s="68"/>
      <c r="NB62" s="68"/>
      <c r="NC62" s="68"/>
      <c r="ND62" s="68"/>
      <c r="NE62" s="68"/>
      <c r="NF62" s="68"/>
      <c r="NG62" s="68"/>
      <c r="NH62" s="68"/>
    </row>
    <row r="63" spans="1:372" s="34" customFormat="1" ht="14.4" outlineLevel="1" x14ac:dyDescent="0.2">
      <c r="A63" s="1047" t="s">
        <v>38</v>
      </c>
      <c r="B63" s="43" t="s">
        <v>36</v>
      </c>
      <c r="C63" s="44"/>
      <c r="D63" s="45"/>
      <c r="E63" s="27" t="s">
        <v>28</v>
      </c>
      <c r="F63" s="25"/>
      <c r="G63" s="42" t="e">
        <v>#VALUE!</v>
      </c>
      <c r="H63" s="42" t="e">
        <f t="shared" ref="H63:BS63" si="80">IF(H61&lt;&gt;0,H61,IF(G66-H70&lt;0,0,G66-H70))</f>
        <v>#VALUE!</v>
      </c>
      <c r="I63" s="42" t="e">
        <f t="shared" si="80"/>
        <v>#VALUE!</v>
      </c>
      <c r="J63" s="42">
        <f t="shared" si="80"/>
        <v>195.89100000000002</v>
      </c>
      <c r="K63" s="42">
        <f t="shared" si="80"/>
        <v>195.89100000000002</v>
      </c>
      <c r="L63" s="42">
        <f t="shared" si="80"/>
        <v>195.89100000000002</v>
      </c>
      <c r="M63" s="42">
        <f t="shared" si="80"/>
        <v>197.06400000000002</v>
      </c>
      <c r="N63" s="42">
        <f t="shared" si="80"/>
        <v>197.06400000000002</v>
      </c>
      <c r="O63" s="42" t="e">
        <f t="shared" si="80"/>
        <v>#VALUE!</v>
      </c>
      <c r="P63" s="42" t="e">
        <f t="shared" si="80"/>
        <v>#VALUE!</v>
      </c>
      <c r="Q63" s="42">
        <f t="shared" si="80"/>
        <v>195.89100000000002</v>
      </c>
      <c r="R63" s="42">
        <f t="shared" si="80"/>
        <v>195.89100000000002</v>
      </c>
      <c r="S63" s="42">
        <f t="shared" si="80"/>
        <v>195.89100000000002</v>
      </c>
      <c r="T63" s="42">
        <f t="shared" si="80"/>
        <v>195.89100000000002</v>
      </c>
      <c r="U63" s="42">
        <f t="shared" si="80"/>
        <v>195.89100000000002</v>
      </c>
      <c r="V63" s="42" t="e">
        <f t="shared" si="80"/>
        <v>#VALUE!</v>
      </c>
      <c r="W63" s="42" t="e">
        <f t="shared" si="80"/>
        <v>#VALUE!</v>
      </c>
      <c r="X63" s="42">
        <f t="shared" si="80"/>
        <v>195.89100000000002</v>
      </c>
      <c r="Y63" s="42">
        <f t="shared" si="80"/>
        <v>195.89100000000002</v>
      </c>
      <c r="Z63" s="42">
        <f t="shared" si="80"/>
        <v>195.89100000000002</v>
      </c>
      <c r="AA63" s="42">
        <f t="shared" si="80"/>
        <v>195.89100000000002</v>
      </c>
      <c r="AB63" s="42">
        <f t="shared" si="80"/>
        <v>195.89100000000002</v>
      </c>
      <c r="AC63" s="42" t="e">
        <f t="shared" si="80"/>
        <v>#VALUE!</v>
      </c>
      <c r="AD63" s="42" t="e">
        <f t="shared" si="80"/>
        <v>#VALUE!</v>
      </c>
      <c r="AE63" s="42">
        <f t="shared" si="80"/>
        <v>195.89100000000002</v>
      </c>
      <c r="AF63" s="42">
        <f t="shared" si="80"/>
        <v>195.89100000000002</v>
      </c>
      <c r="AG63" s="42">
        <f t="shared" si="80"/>
        <v>195.89100000000002</v>
      </c>
      <c r="AH63" s="42">
        <f t="shared" si="80"/>
        <v>195.89100000000002</v>
      </c>
      <c r="AI63" s="42" t="e">
        <f t="shared" si="80"/>
        <v>#VALUE!</v>
      </c>
      <c r="AJ63" s="42" t="e">
        <f t="shared" si="80"/>
        <v>#VALUE!</v>
      </c>
      <c r="AK63" s="42" t="e">
        <f t="shared" si="80"/>
        <v>#VALUE!</v>
      </c>
      <c r="AL63" s="42">
        <f t="shared" si="80"/>
        <v>195.89100000000002</v>
      </c>
      <c r="AM63" s="42">
        <f t="shared" si="80"/>
        <v>195.89100000000002</v>
      </c>
      <c r="AN63" s="42">
        <f t="shared" si="80"/>
        <v>195.89100000000002</v>
      </c>
      <c r="AO63" s="42">
        <f t="shared" si="80"/>
        <v>195.89100000000002</v>
      </c>
      <c r="AP63" s="42">
        <f t="shared" si="80"/>
        <v>195.89100000000002</v>
      </c>
      <c r="AQ63" s="42" t="e">
        <f t="shared" si="80"/>
        <v>#VALUE!</v>
      </c>
      <c r="AR63" s="42" t="e">
        <f t="shared" si="80"/>
        <v>#VALUE!</v>
      </c>
      <c r="AS63" s="42" t="e">
        <f t="shared" si="80"/>
        <v>#VALUE!</v>
      </c>
      <c r="AT63" s="42">
        <f t="shared" si="80"/>
        <v>195.89100000000002</v>
      </c>
      <c r="AU63" s="42">
        <f t="shared" si="80"/>
        <v>195.89100000000002</v>
      </c>
      <c r="AV63" s="42">
        <f t="shared" si="80"/>
        <v>195.89100000000002</v>
      </c>
      <c r="AW63" s="42">
        <f t="shared" si="80"/>
        <v>195.89100000000002</v>
      </c>
      <c r="AX63" s="42" t="e">
        <f t="shared" si="80"/>
        <v>#VALUE!</v>
      </c>
      <c r="AY63" s="42" t="e">
        <f t="shared" si="80"/>
        <v>#VALUE!</v>
      </c>
      <c r="AZ63" s="42">
        <f t="shared" si="80"/>
        <v>195.89100000000002</v>
      </c>
      <c r="BA63" s="42">
        <f t="shared" si="80"/>
        <v>195.89100000000002</v>
      </c>
      <c r="BB63" s="42">
        <f t="shared" si="80"/>
        <v>195.89100000000002</v>
      </c>
      <c r="BC63" s="42">
        <f t="shared" si="80"/>
        <v>195.89100000000002</v>
      </c>
      <c r="BD63" s="42">
        <f t="shared" si="80"/>
        <v>195.89100000000002</v>
      </c>
      <c r="BE63" s="42" t="e">
        <f t="shared" si="80"/>
        <v>#VALUE!</v>
      </c>
      <c r="BF63" s="42" t="e">
        <f t="shared" si="80"/>
        <v>#VALUE!</v>
      </c>
      <c r="BG63" s="42">
        <f t="shared" si="80"/>
        <v>195.89100000000002</v>
      </c>
      <c r="BH63" s="42">
        <f t="shared" si="80"/>
        <v>195.89100000000002</v>
      </c>
      <c r="BI63" s="42">
        <f t="shared" si="80"/>
        <v>195.89100000000002</v>
      </c>
      <c r="BJ63" s="42">
        <f t="shared" si="80"/>
        <v>195.89100000000002</v>
      </c>
      <c r="BK63" s="42">
        <f t="shared" si="80"/>
        <v>195.89100000000002</v>
      </c>
      <c r="BL63" s="42" t="e">
        <f t="shared" si="80"/>
        <v>#VALUE!</v>
      </c>
      <c r="BM63" s="42" t="e">
        <f t="shared" si="80"/>
        <v>#VALUE!</v>
      </c>
      <c r="BN63" s="42">
        <f t="shared" si="80"/>
        <v>195.89100000000002</v>
      </c>
      <c r="BO63" s="42">
        <f t="shared" si="80"/>
        <v>195.89100000000002</v>
      </c>
      <c r="BP63" s="42">
        <f t="shared" si="80"/>
        <v>195.89100000000002</v>
      </c>
      <c r="BQ63" s="42">
        <f t="shared" si="80"/>
        <v>195.89100000000002</v>
      </c>
      <c r="BR63" s="42">
        <f t="shared" si="80"/>
        <v>195.89100000000002</v>
      </c>
      <c r="BS63" s="42" t="e">
        <f t="shared" si="80"/>
        <v>#VALUE!</v>
      </c>
      <c r="BT63" s="42" t="e">
        <f t="shared" ref="BT63:EE63" si="81">IF(BT61&lt;&gt;0,BT61,IF(BS66-BT70&lt;0,0,BS66-BT70))</f>
        <v>#VALUE!</v>
      </c>
      <c r="BU63" s="42">
        <f t="shared" si="81"/>
        <v>195.89100000000002</v>
      </c>
      <c r="BV63" s="42">
        <f t="shared" si="81"/>
        <v>195.89100000000002</v>
      </c>
      <c r="BW63" s="42">
        <f t="shared" si="81"/>
        <v>195.89100000000002</v>
      </c>
      <c r="BX63" s="42">
        <f t="shared" si="81"/>
        <v>195.89100000000002</v>
      </c>
      <c r="BY63" s="42">
        <f t="shared" si="81"/>
        <v>195.89100000000002</v>
      </c>
      <c r="BZ63" s="42" t="e">
        <f t="shared" si="81"/>
        <v>#VALUE!</v>
      </c>
      <c r="CA63" s="42" t="e">
        <f t="shared" si="81"/>
        <v>#VALUE!</v>
      </c>
      <c r="CB63" s="42">
        <f t="shared" si="81"/>
        <v>195.89100000000002</v>
      </c>
      <c r="CC63" s="42">
        <f t="shared" si="81"/>
        <v>195.89100000000002</v>
      </c>
      <c r="CD63" s="42">
        <f t="shared" si="81"/>
        <v>195.89100000000002</v>
      </c>
      <c r="CE63" s="42">
        <f t="shared" si="81"/>
        <v>195.89100000000002</v>
      </c>
      <c r="CF63" s="42">
        <f t="shared" si="81"/>
        <v>195.89100000000002</v>
      </c>
      <c r="CG63" s="42" t="e">
        <f t="shared" si="81"/>
        <v>#VALUE!</v>
      </c>
      <c r="CH63" s="42" t="e">
        <f t="shared" si="81"/>
        <v>#VALUE!</v>
      </c>
      <c r="CI63" s="42">
        <f t="shared" si="81"/>
        <v>195.89100000000002</v>
      </c>
      <c r="CJ63" s="42">
        <f t="shared" si="81"/>
        <v>195.89100000000002</v>
      </c>
      <c r="CK63" s="42">
        <f t="shared" si="81"/>
        <v>195.89100000000002</v>
      </c>
      <c r="CL63" s="42">
        <f t="shared" si="81"/>
        <v>195.89100000000002</v>
      </c>
      <c r="CM63" s="42" t="e">
        <f t="shared" si="81"/>
        <v>#VALUE!</v>
      </c>
      <c r="CN63" s="42" t="e">
        <f t="shared" si="81"/>
        <v>#VALUE!</v>
      </c>
      <c r="CO63" s="42" t="e">
        <f t="shared" si="81"/>
        <v>#VALUE!</v>
      </c>
      <c r="CP63" s="42" t="e">
        <f t="shared" si="81"/>
        <v>#VALUE!</v>
      </c>
      <c r="CQ63" s="42" t="e">
        <f t="shared" si="81"/>
        <v>#VALUE!</v>
      </c>
      <c r="CR63" s="42" t="e">
        <f t="shared" si="81"/>
        <v>#VALUE!</v>
      </c>
      <c r="CS63" s="42">
        <f t="shared" si="81"/>
        <v>195.89100000000002</v>
      </c>
      <c r="CT63" s="42" t="e">
        <f t="shared" si="81"/>
        <v>#VALUE!</v>
      </c>
      <c r="CU63" s="42" t="e">
        <f t="shared" si="81"/>
        <v>#VALUE!</v>
      </c>
      <c r="CV63" s="42" t="e">
        <f t="shared" si="81"/>
        <v>#VALUE!</v>
      </c>
      <c r="CW63" s="42" t="e">
        <f t="shared" si="81"/>
        <v>#VALUE!</v>
      </c>
      <c r="CX63" s="42" t="e">
        <f t="shared" si="81"/>
        <v>#VALUE!</v>
      </c>
      <c r="CY63" s="42" t="e">
        <f t="shared" si="81"/>
        <v>#VALUE!</v>
      </c>
      <c r="CZ63" s="42" t="e">
        <f t="shared" si="81"/>
        <v>#VALUE!</v>
      </c>
      <c r="DA63" s="42" t="e">
        <f t="shared" si="81"/>
        <v>#VALUE!</v>
      </c>
      <c r="DB63" s="42" t="e">
        <f t="shared" si="81"/>
        <v>#VALUE!</v>
      </c>
      <c r="DC63" s="42" t="e">
        <f t="shared" si="81"/>
        <v>#VALUE!</v>
      </c>
      <c r="DD63" s="42" t="e">
        <f t="shared" si="81"/>
        <v>#VALUE!</v>
      </c>
      <c r="DE63" s="42" t="e">
        <f t="shared" si="81"/>
        <v>#VALUE!</v>
      </c>
      <c r="DF63" s="42" t="e">
        <f t="shared" si="81"/>
        <v>#VALUE!</v>
      </c>
      <c r="DG63" s="42" t="e">
        <f t="shared" si="81"/>
        <v>#VALUE!</v>
      </c>
      <c r="DH63" s="42" t="e">
        <f t="shared" si="81"/>
        <v>#VALUE!</v>
      </c>
      <c r="DI63" s="42" t="e">
        <f t="shared" si="81"/>
        <v>#VALUE!</v>
      </c>
      <c r="DJ63" s="42" t="e">
        <f t="shared" si="81"/>
        <v>#VALUE!</v>
      </c>
      <c r="DK63" s="42" t="e">
        <f t="shared" si="81"/>
        <v>#VALUE!</v>
      </c>
      <c r="DL63" s="42" t="e">
        <f t="shared" si="81"/>
        <v>#VALUE!</v>
      </c>
      <c r="DM63" s="42" t="e">
        <f t="shared" si="81"/>
        <v>#VALUE!</v>
      </c>
      <c r="DN63" s="42" t="e">
        <f t="shared" si="81"/>
        <v>#VALUE!</v>
      </c>
      <c r="DO63" s="42" t="e">
        <f t="shared" si="81"/>
        <v>#VALUE!</v>
      </c>
      <c r="DP63" s="42" t="e">
        <f t="shared" si="81"/>
        <v>#VALUE!</v>
      </c>
      <c r="DQ63" s="42" t="e">
        <f t="shared" si="81"/>
        <v>#VALUE!</v>
      </c>
      <c r="DR63" s="42" t="e">
        <f t="shared" si="81"/>
        <v>#VALUE!</v>
      </c>
      <c r="DS63" s="42" t="e">
        <f t="shared" si="81"/>
        <v>#VALUE!</v>
      </c>
      <c r="DT63" s="42" t="e">
        <f t="shared" si="81"/>
        <v>#VALUE!</v>
      </c>
      <c r="DU63" s="42" t="e">
        <f t="shared" si="81"/>
        <v>#VALUE!</v>
      </c>
      <c r="DV63" s="42" t="e">
        <f t="shared" si="81"/>
        <v>#VALUE!</v>
      </c>
      <c r="DW63" s="42" t="e">
        <f t="shared" si="81"/>
        <v>#VALUE!</v>
      </c>
      <c r="DX63" s="42" t="e">
        <f t="shared" si="81"/>
        <v>#VALUE!</v>
      </c>
      <c r="DY63" s="42" t="e">
        <f t="shared" si="81"/>
        <v>#VALUE!</v>
      </c>
      <c r="DZ63" s="42" t="e">
        <f t="shared" si="81"/>
        <v>#VALUE!</v>
      </c>
      <c r="EA63" s="42" t="e">
        <f t="shared" si="81"/>
        <v>#VALUE!</v>
      </c>
      <c r="EB63" s="42" t="e">
        <f t="shared" si="81"/>
        <v>#VALUE!</v>
      </c>
      <c r="EC63" s="42" t="e">
        <f t="shared" si="81"/>
        <v>#VALUE!</v>
      </c>
      <c r="ED63" s="42" t="e">
        <f t="shared" si="81"/>
        <v>#VALUE!</v>
      </c>
      <c r="EE63" s="42" t="e">
        <f t="shared" si="81"/>
        <v>#VALUE!</v>
      </c>
      <c r="EF63" s="42" t="e">
        <f t="shared" ref="EF63:GQ63" si="82">IF(EF61&lt;&gt;0,EF61,IF(EE66-EF70&lt;0,0,EE66-EF70))</f>
        <v>#VALUE!</v>
      </c>
      <c r="EG63" s="42" t="e">
        <f t="shared" si="82"/>
        <v>#VALUE!</v>
      </c>
      <c r="EH63" s="42" t="e">
        <f t="shared" si="82"/>
        <v>#VALUE!</v>
      </c>
      <c r="EI63" s="42" t="e">
        <f t="shared" si="82"/>
        <v>#VALUE!</v>
      </c>
      <c r="EJ63" s="42" t="e">
        <f t="shared" si="82"/>
        <v>#VALUE!</v>
      </c>
      <c r="EK63" s="42" t="e">
        <f t="shared" si="82"/>
        <v>#VALUE!</v>
      </c>
      <c r="EL63" s="42" t="e">
        <f t="shared" si="82"/>
        <v>#VALUE!</v>
      </c>
      <c r="EM63" s="42" t="e">
        <f t="shared" si="82"/>
        <v>#VALUE!</v>
      </c>
      <c r="EN63" s="42" t="e">
        <f t="shared" si="82"/>
        <v>#VALUE!</v>
      </c>
      <c r="EO63" s="42" t="e">
        <f t="shared" si="82"/>
        <v>#VALUE!</v>
      </c>
      <c r="EP63" s="42" t="e">
        <f t="shared" si="82"/>
        <v>#VALUE!</v>
      </c>
      <c r="EQ63" s="42" t="e">
        <f t="shared" si="82"/>
        <v>#VALUE!</v>
      </c>
      <c r="ER63" s="42" t="e">
        <f t="shared" si="82"/>
        <v>#VALUE!</v>
      </c>
      <c r="ES63" s="42" t="e">
        <f t="shared" si="82"/>
        <v>#VALUE!</v>
      </c>
      <c r="ET63" s="42" t="e">
        <f t="shared" si="82"/>
        <v>#VALUE!</v>
      </c>
      <c r="EU63" s="42" t="e">
        <f t="shared" si="82"/>
        <v>#VALUE!</v>
      </c>
      <c r="EV63" s="42" t="e">
        <f t="shared" si="82"/>
        <v>#VALUE!</v>
      </c>
      <c r="EW63" s="42" t="e">
        <f t="shared" si="82"/>
        <v>#VALUE!</v>
      </c>
      <c r="EX63" s="42" t="e">
        <f t="shared" si="82"/>
        <v>#VALUE!</v>
      </c>
      <c r="EY63" s="42" t="e">
        <f t="shared" si="82"/>
        <v>#VALUE!</v>
      </c>
      <c r="EZ63" s="42" t="e">
        <f t="shared" si="82"/>
        <v>#VALUE!</v>
      </c>
      <c r="FA63" s="42" t="e">
        <f t="shared" si="82"/>
        <v>#VALUE!</v>
      </c>
      <c r="FB63" s="42" t="e">
        <f t="shared" si="82"/>
        <v>#VALUE!</v>
      </c>
      <c r="FC63" s="42" t="e">
        <f t="shared" si="82"/>
        <v>#VALUE!</v>
      </c>
      <c r="FD63" s="42" t="e">
        <f t="shared" si="82"/>
        <v>#VALUE!</v>
      </c>
      <c r="FE63" s="42" t="e">
        <f t="shared" si="82"/>
        <v>#VALUE!</v>
      </c>
      <c r="FF63" s="42" t="e">
        <f t="shared" si="82"/>
        <v>#VALUE!</v>
      </c>
      <c r="FG63" s="42" t="e">
        <f t="shared" si="82"/>
        <v>#VALUE!</v>
      </c>
      <c r="FH63" s="42" t="e">
        <f t="shared" si="82"/>
        <v>#VALUE!</v>
      </c>
      <c r="FI63" s="42" t="e">
        <f t="shared" si="82"/>
        <v>#VALUE!</v>
      </c>
      <c r="FJ63" s="42" t="e">
        <f t="shared" si="82"/>
        <v>#VALUE!</v>
      </c>
      <c r="FK63" s="42" t="e">
        <f t="shared" si="82"/>
        <v>#VALUE!</v>
      </c>
      <c r="FL63" s="42" t="e">
        <f t="shared" si="82"/>
        <v>#VALUE!</v>
      </c>
      <c r="FM63" s="42" t="e">
        <f t="shared" si="82"/>
        <v>#VALUE!</v>
      </c>
      <c r="FN63" s="42" t="e">
        <f t="shared" si="82"/>
        <v>#VALUE!</v>
      </c>
      <c r="FO63" s="42" t="e">
        <f t="shared" si="82"/>
        <v>#VALUE!</v>
      </c>
      <c r="FP63" s="42" t="e">
        <f t="shared" si="82"/>
        <v>#VALUE!</v>
      </c>
      <c r="FQ63" s="42" t="e">
        <f t="shared" si="82"/>
        <v>#VALUE!</v>
      </c>
      <c r="FR63" s="42" t="e">
        <f t="shared" si="82"/>
        <v>#VALUE!</v>
      </c>
      <c r="FS63" s="42" t="e">
        <f t="shared" si="82"/>
        <v>#VALUE!</v>
      </c>
      <c r="FT63" s="42" t="e">
        <f t="shared" si="82"/>
        <v>#VALUE!</v>
      </c>
      <c r="FU63" s="42" t="e">
        <f t="shared" si="82"/>
        <v>#VALUE!</v>
      </c>
      <c r="FV63" s="42" t="e">
        <f t="shared" si="82"/>
        <v>#VALUE!</v>
      </c>
      <c r="FW63" s="42" t="e">
        <f t="shared" si="82"/>
        <v>#VALUE!</v>
      </c>
      <c r="FX63" s="42" t="e">
        <f t="shared" si="82"/>
        <v>#VALUE!</v>
      </c>
      <c r="FY63" s="42" t="e">
        <f t="shared" si="82"/>
        <v>#VALUE!</v>
      </c>
      <c r="FZ63" s="42" t="e">
        <f t="shared" si="82"/>
        <v>#VALUE!</v>
      </c>
      <c r="GA63" s="42" t="e">
        <f t="shared" si="82"/>
        <v>#VALUE!</v>
      </c>
      <c r="GB63" s="42" t="e">
        <f t="shared" si="82"/>
        <v>#VALUE!</v>
      </c>
      <c r="GC63" s="42" t="e">
        <f t="shared" si="82"/>
        <v>#VALUE!</v>
      </c>
      <c r="GD63" s="42" t="e">
        <f t="shared" si="82"/>
        <v>#VALUE!</v>
      </c>
      <c r="GE63" s="42" t="e">
        <f t="shared" si="82"/>
        <v>#VALUE!</v>
      </c>
      <c r="GF63" s="42" t="e">
        <f t="shared" si="82"/>
        <v>#VALUE!</v>
      </c>
      <c r="GG63" s="42" t="e">
        <f t="shared" si="82"/>
        <v>#VALUE!</v>
      </c>
      <c r="GH63" s="42" t="e">
        <f t="shared" si="82"/>
        <v>#VALUE!</v>
      </c>
      <c r="GI63" s="42" t="e">
        <f t="shared" si="82"/>
        <v>#VALUE!</v>
      </c>
      <c r="GJ63" s="42" t="e">
        <f t="shared" si="82"/>
        <v>#VALUE!</v>
      </c>
      <c r="GK63" s="42" t="e">
        <f t="shared" si="82"/>
        <v>#VALUE!</v>
      </c>
      <c r="GL63" s="42" t="e">
        <f t="shared" si="82"/>
        <v>#VALUE!</v>
      </c>
      <c r="GM63" s="42" t="e">
        <f t="shared" si="82"/>
        <v>#VALUE!</v>
      </c>
      <c r="GN63" s="42" t="e">
        <f t="shared" si="82"/>
        <v>#VALUE!</v>
      </c>
      <c r="GO63" s="42" t="e">
        <f t="shared" si="82"/>
        <v>#VALUE!</v>
      </c>
      <c r="GP63" s="42" t="e">
        <f t="shared" si="82"/>
        <v>#VALUE!</v>
      </c>
      <c r="GQ63" s="42" t="e">
        <f t="shared" si="82"/>
        <v>#VALUE!</v>
      </c>
      <c r="GR63" s="42" t="e">
        <f t="shared" ref="GR63:JC63" si="83">IF(GR61&lt;&gt;0,GR61,IF(GQ66-GR70&lt;0,0,GQ66-GR70))</f>
        <v>#VALUE!</v>
      </c>
      <c r="GS63" s="42" t="e">
        <f t="shared" si="83"/>
        <v>#VALUE!</v>
      </c>
      <c r="GT63" s="42" t="e">
        <f t="shared" si="83"/>
        <v>#VALUE!</v>
      </c>
      <c r="GU63" s="42" t="e">
        <f t="shared" si="83"/>
        <v>#VALUE!</v>
      </c>
      <c r="GV63" s="42" t="e">
        <f t="shared" si="83"/>
        <v>#VALUE!</v>
      </c>
      <c r="GW63" s="42" t="e">
        <f t="shared" si="83"/>
        <v>#VALUE!</v>
      </c>
      <c r="GX63" s="42" t="e">
        <f t="shared" si="83"/>
        <v>#VALUE!</v>
      </c>
      <c r="GY63" s="42" t="e">
        <f t="shared" si="83"/>
        <v>#VALUE!</v>
      </c>
      <c r="GZ63" s="42" t="e">
        <f t="shared" si="83"/>
        <v>#VALUE!</v>
      </c>
      <c r="HA63" s="42" t="e">
        <f t="shared" si="83"/>
        <v>#VALUE!</v>
      </c>
      <c r="HB63" s="42" t="e">
        <f t="shared" si="83"/>
        <v>#VALUE!</v>
      </c>
      <c r="HC63" s="42" t="e">
        <f t="shared" si="83"/>
        <v>#VALUE!</v>
      </c>
      <c r="HD63" s="42" t="e">
        <f t="shared" si="83"/>
        <v>#VALUE!</v>
      </c>
      <c r="HE63" s="42" t="e">
        <f t="shared" si="83"/>
        <v>#VALUE!</v>
      </c>
      <c r="HF63" s="42" t="e">
        <f t="shared" si="83"/>
        <v>#VALUE!</v>
      </c>
      <c r="HG63" s="42" t="e">
        <f t="shared" si="83"/>
        <v>#VALUE!</v>
      </c>
      <c r="HH63" s="42" t="e">
        <f t="shared" si="83"/>
        <v>#VALUE!</v>
      </c>
      <c r="HI63" s="42" t="e">
        <f t="shared" si="83"/>
        <v>#VALUE!</v>
      </c>
      <c r="HJ63" s="42" t="e">
        <f t="shared" si="83"/>
        <v>#VALUE!</v>
      </c>
      <c r="HK63" s="42" t="e">
        <f t="shared" si="83"/>
        <v>#VALUE!</v>
      </c>
      <c r="HL63" s="42" t="e">
        <f t="shared" si="83"/>
        <v>#VALUE!</v>
      </c>
      <c r="HM63" s="42" t="e">
        <f t="shared" si="83"/>
        <v>#VALUE!</v>
      </c>
      <c r="HN63" s="42" t="e">
        <f t="shared" si="83"/>
        <v>#VALUE!</v>
      </c>
      <c r="HO63" s="42" t="e">
        <f t="shared" si="83"/>
        <v>#VALUE!</v>
      </c>
      <c r="HP63" s="42" t="e">
        <f t="shared" si="83"/>
        <v>#VALUE!</v>
      </c>
      <c r="HQ63" s="42" t="e">
        <f t="shared" si="83"/>
        <v>#VALUE!</v>
      </c>
      <c r="HR63" s="42" t="e">
        <f t="shared" si="83"/>
        <v>#VALUE!</v>
      </c>
      <c r="HS63" s="42" t="e">
        <f t="shared" si="83"/>
        <v>#VALUE!</v>
      </c>
      <c r="HT63" s="42" t="e">
        <f t="shared" si="83"/>
        <v>#VALUE!</v>
      </c>
      <c r="HU63" s="42" t="e">
        <f t="shared" si="83"/>
        <v>#VALUE!</v>
      </c>
      <c r="HV63" s="42" t="e">
        <f t="shared" si="83"/>
        <v>#VALUE!</v>
      </c>
      <c r="HW63" s="42" t="e">
        <f t="shared" si="83"/>
        <v>#VALUE!</v>
      </c>
      <c r="HX63" s="42" t="e">
        <f t="shared" si="83"/>
        <v>#VALUE!</v>
      </c>
      <c r="HY63" s="42" t="e">
        <f t="shared" si="83"/>
        <v>#VALUE!</v>
      </c>
      <c r="HZ63" s="42" t="e">
        <f t="shared" si="83"/>
        <v>#VALUE!</v>
      </c>
      <c r="IA63" s="42" t="e">
        <f t="shared" si="83"/>
        <v>#VALUE!</v>
      </c>
      <c r="IB63" s="42" t="e">
        <f t="shared" si="83"/>
        <v>#VALUE!</v>
      </c>
      <c r="IC63" s="42" t="e">
        <f t="shared" si="83"/>
        <v>#VALUE!</v>
      </c>
      <c r="ID63" s="42" t="e">
        <f t="shared" si="83"/>
        <v>#VALUE!</v>
      </c>
      <c r="IE63" s="42" t="e">
        <f t="shared" si="83"/>
        <v>#VALUE!</v>
      </c>
      <c r="IF63" s="42" t="e">
        <f t="shared" si="83"/>
        <v>#VALUE!</v>
      </c>
      <c r="IG63" s="42" t="e">
        <f t="shared" si="83"/>
        <v>#VALUE!</v>
      </c>
      <c r="IH63" s="42" t="e">
        <f t="shared" si="83"/>
        <v>#VALUE!</v>
      </c>
      <c r="II63" s="42" t="e">
        <f t="shared" si="83"/>
        <v>#VALUE!</v>
      </c>
      <c r="IJ63" s="42" t="e">
        <f t="shared" si="83"/>
        <v>#VALUE!</v>
      </c>
      <c r="IK63" s="42" t="e">
        <f t="shared" si="83"/>
        <v>#VALUE!</v>
      </c>
      <c r="IL63" s="42" t="e">
        <f t="shared" si="83"/>
        <v>#VALUE!</v>
      </c>
      <c r="IM63" s="42" t="e">
        <f t="shared" si="83"/>
        <v>#VALUE!</v>
      </c>
      <c r="IN63" s="42" t="e">
        <f t="shared" si="83"/>
        <v>#VALUE!</v>
      </c>
      <c r="IO63" s="42" t="e">
        <f t="shared" si="83"/>
        <v>#VALUE!</v>
      </c>
      <c r="IP63" s="42" t="e">
        <f t="shared" si="83"/>
        <v>#VALUE!</v>
      </c>
      <c r="IQ63" s="42" t="e">
        <f t="shared" si="83"/>
        <v>#VALUE!</v>
      </c>
      <c r="IR63" s="42" t="e">
        <f t="shared" si="83"/>
        <v>#VALUE!</v>
      </c>
      <c r="IS63" s="42" t="e">
        <f t="shared" si="83"/>
        <v>#VALUE!</v>
      </c>
      <c r="IT63" s="42" t="e">
        <f t="shared" si="83"/>
        <v>#VALUE!</v>
      </c>
      <c r="IU63" s="42" t="e">
        <f t="shared" si="83"/>
        <v>#VALUE!</v>
      </c>
      <c r="IV63" s="42" t="e">
        <f t="shared" si="83"/>
        <v>#VALUE!</v>
      </c>
      <c r="IW63" s="42" t="e">
        <f t="shared" si="83"/>
        <v>#VALUE!</v>
      </c>
      <c r="IX63" s="42" t="e">
        <f t="shared" si="83"/>
        <v>#VALUE!</v>
      </c>
      <c r="IY63" s="42" t="e">
        <f t="shared" si="83"/>
        <v>#VALUE!</v>
      </c>
      <c r="IZ63" s="42" t="e">
        <f t="shared" si="83"/>
        <v>#VALUE!</v>
      </c>
      <c r="JA63" s="42" t="e">
        <f t="shared" si="83"/>
        <v>#VALUE!</v>
      </c>
      <c r="JB63" s="42" t="e">
        <f t="shared" si="83"/>
        <v>#VALUE!</v>
      </c>
      <c r="JC63" s="42" t="e">
        <f t="shared" si="83"/>
        <v>#VALUE!</v>
      </c>
      <c r="JD63" s="42" t="e">
        <f t="shared" ref="JD63:LO63" si="84">IF(JD61&lt;&gt;0,JD61,IF(JC66-JD70&lt;0,0,JC66-JD70))</f>
        <v>#VALUE!</v>
      </c>
      <c r="JE63" s="42" t="e">
        <f t="shared" si="84"/>
        <v>#VALUE!</v>
      </c>
      <c r="JF63" s="42" t="e">
        <f t="shared" si="84"/>
        <v>#VALUE!</v>
      </c>
      <c r="JG63" s="42" t="e">
        <f t="shared" si="84"/>
        <v>#VALUE!</v>
      </c>
      <c r="JH63" s="42" t="e">
        <f t="shared" si="84"/>
        <v>#VALUE!</v>
      </c>
      <c r="JI63" s="42" t="e">
        <f t="shared" si="84"/>
        <v>#VALUE!</v>
      </c>
      <c r="JJ63" s="42" t="e">
        <f t="shared" si="84"/>
        <v>#VALUE!</v>
      </c>
      <c r="JK63" s="42" t="e">
        <f t="shared" si="84"/>
        <v>#VALUE!</v>
      </c>
      <c r="JL63" s="42" t="e">
        <f t="shared" si="84"/>
        <v>#VALUE!</v>
      </c>
      <c r="JM63" s="42" t="e">
        <f t="shared" si="84"/>
        <v>#VALUE!</v>
      </c>
      <c r="JN63" s="42" t="e">
        <f t="shared" si="84"/>
        <v>#VALUE!</v>
      </c>
      <c r="JO63" s="42" t="e">
        <f t="shared" si="84"/>
        <v>#VALUE!</v>
      </c>
      <c r="JP63" s="42" t="e">
        <f t="shared" si="84"/>
        <v>#VALUE!</v>
      </c>
      <c r="JQ63" s="42" t="e">
        <f t="shared" si="84"/>
        <v>#VALUE!</v>
      </c>
      <c r="JR63" s="42" t="e">
        <f t="shared" si="84"/>
        <v>#VALUE!</v>
      </c>
      <c r="JS63" s="42" t="e">
        <f t="shared" si="84"/>
        <v>#VALUE!</v>
      </c>
      <c r="JT63" s="42" t="e">
        <f t="shared" si="84"/>
        <v>#VALUE!</v>
      </c>
      <c r="JU63" s="42" t="e">
        <f t="shared" si="84"/>
        <v>#VALUE!</v>
      </c>
      <c r="JV63" s="42" t="e">
        <f t="shared" si="84"/>
        <v>#VALUE!</v>
      </c>
      <c r="JW63" s="42" t="e">
        <f t="shared" si="84"/>
        <v>#VALUE!</v>
      </c>
      <c r="JX63" s="42" t="e">
        <f t="shared" si="84"/>
        <v>#VALUE!</v>
      </c>
      <c r="JY63" s="42" t="e">
        <f t="shared" si="84"/>
        <v>#VALUE!</v>
      </c>
      <c r="JZ63" s="42" t="e">
        <f t="shared" si="84"/>
        <v>#VALUE!</v>
      </c>
      <c r="KA63" s="42" t="e">
        <f t="shared" si="84"/>
        <v>#VALUE!</v>
      </c>
      <c r="KB63" s="42" t="e">
        <f t="shared" si="84"/>
        <v>#VALUE!</v>
      </c>
      <c r="KC63" s="42" t="e">
        <f t="shared" si="84"/>
        <v>#VALUE!</v>
      </c>
      <c r="KD63" s="42" t="e">
        <f t="shared" si="84"/>
        <v>#VALUE!</v>
      </c>
      <c r="KE63" s="42" t="e">
        <f t="shared" si="84"/>
        <v>#VALUE!</v>
      </c>
      <c r="KF63" s="42" t="e">
        <f t="shared" si="84"/>
        <v>#VALUE!</v>
      </c>
      <c r="KG63" s="42" t="e">
        <f t="shared" si="84"/>
        <v>#VALUE!</v>
      </c>
      <c r="KH63" s="42" t="e">
        <f t="shared" si="84"/>
        <v>#VALUE!</v>
      </c>
      <c r="KI63" s="42" t="e">
        <f t="shared" si="84"/>
        <v>#VALUE!</v>
      </c>
      <c r="KJ63" s="42" t="e">
        <f t="shared" si="84"/>
        <v>#VALUE!</v>
      </c>
      <c r="KK63" s="42" t="e">
        <f t="shared" si="84"/>
        <v>#VALUE!</v>
      </c>
      <c r="KL63" s="42" t="e">
        <f t="shared" si="84"/>
        <v>#VALUE!</v>
      </c>
      <c r="KM63" s="42" t="e">
        <f t="shared" si="84"/>
        <v>#VALUE!</v>
      </c>
      <c r="KN63" s="42" t="e">
        <f t="shared" si="84"/>
        <v>#VALUE!</v>
      </c>
      <c r="KO63" s="42" t="e">
        <f t="shared" si="84"/>
        <v>#VALUE!</v>
      </c>
      <c r="KP63" s="42" t="e">
        <f t="shared" si="84"/>
        <v>#VALUE!</v>
      </c>
      <c r="KQ63" s="42" t="e">
        <f t="shared" si="84"/>
        <v>#VALUE!</v>
      </c>
      <c r="KR63" s="42" t="e">
        <f t="shared" si="84"/>
        <v>#VALUE!</v>
      </c>
      <c r="KS63" s="42" t="e">
        <f t="shared" si="84"/>
        <v>#VALUE!</v>
      </c>
      <c r="KT63" s="42" t="e">
        <f t="shared" si="84"/>
        <v>#VALUE!</v>
      </c>
      <c r="KU63" s="42" t="e">
        <f t="shared" si="84"/>
        <v>#VALUE!</v>
      </c>
      <c r="KV63" s="42" t="e">
        <f t="shared" si="84"/>
        <v>#VALUE!</v>
      </c>
      <c r="KW63" s="42" t="e">
        <f t="shared" si="84"/>
        <v>#VALUE!</v>
      </c>
      <c r="KX63" s="42" t="e">
        <f t="shared" si="84"/>
        <v>#VALUE!</v>
      </c>
      <c r="KY63" s="42" t="e">
        <f t="shared" si="84"/>
        <v>#VALUE!</v>
      </c>
      <c r="KZ63" s="42" t="e">
        <f t="shared" si="84"/>
        <v>#VALUE!</v>
      </c>
      <c r="LA63" s="42" t="e">
        <f t="shared" si="84"/>
        <v>#VALUE!</v>
      </c>
      <c r="LB63" s="42" t="e">
        <f t="shared" si="84"/>
        <v>#VALUE!</v>
      </c>
      <c r="LC63" s="42" t="e">
        <f t="shared" si="84"/>
        <v>#VALUE!</v>
      </c>
      <c r="LD63" s="42" t="e">
        <f t="shared" si="84"/>
        <v>#VALUE!</v>
      </c>
      <c r="LE63" s="42" t="e">
        <f t="shared" si="84"/>
        <v>#VALUE!</v>
      </c>
      <c r="LF63" s="42" t="e">
        <f t="shared" si="84"/>
        <v>#VALUE!</v>
      </c>
      <c r="LG63" s="42" t="e">
        <f t="shared" si="84"/>
        <v>#VALUE!</v>
      </c>
      <c r="LH63" s="42" t="e">
        <f t="shared" si="84"/>
        <v>#VALUE!</v>
      </c>
      <c r="LI63" s="42" t="e">
        <f t="shared" si="84"/>
        <v>#VALUE!</v>
      </c>
      <c r="LJ63" s="42" t="e">
        <f t="shared" si="84"/>
        <v>#VALUE!</v>
      </c>
      <c r="LK63" s="42" t="e">
        <f t="shared" si="84"/>
        <v>#VALUE!</v>
      </c>
      <c r="LL63" s="42" t="e">
        <f t="shared" si="84"/>
        <v>#VALUE!</v>
      </c>
      <c r="LM63" s="42" t="e">
        <f t="shared" si="84"/>
        <v>#VALUE!</v>
      </c>
      <c r="LN63" s="42" t="e">
        <f t="shared" si="84"/>
        <v>#VALUE!</v>
      </c>
      <c r="LO63" s="42" t="e">
        <f t="shared" si="84"/>
        <v>#VALUE!</v>
      </c>
      <c r="LP63" s="42" t="e">
        <f t="shared" ref="LP63:NH63" si="85">IF(LP61&lt;&gt;0,LP61,IF(LO66-LP70&lt;0,0,LO66-LP70))</f>
        <v>#VALUE!</v>
      </c>
      <c r="LQ63" s="42" t="e">
        <f t="shared" si="85"/>
        <v>#VALUE!</v>
      </c>
      <c r="LR63" s="42" t="e">
        <f t="shared" si="85"/>
        <v>#VALUE!</v>
      </c>
      <c r="LS63" s="42" t="e">
        <f t="shared" si="85"/>
        <v>#VALUE!</v>
      </c>
      <c r="LT63" s="42" t="e">
        <f t="shared" si="85"/>
        <v>#VALUE!</v>
      </c>
      <c r="LU63" s="42" t="e">
        <f t="shared" si="85"/>
        <v>#VALUE!</v>
      </c>
      <c r="LV63" s="42" t="e">
        <f t="shared" si="85"/>
        <v>#VALUE!</v>
      </c>
      <c r="LW63" s="42" t="e">
        <f t="shared" si="85"/>
        <v>#VALUE!</v>
      </c>
      <c r="LX63" s="42" t="e">
        <f t="shared" si="85"/>
        <v>#VALUE!</v>
      </c>
      <c r="LY63" s="42" t="e">
        <f t="shared" si="85"/>
        <v>#VALUE!</v>
      </c>
      <c r="LZ63" s="42" t="e">
        <f t="shared" si="85"/>
        <v>#VALUE!</v>
      </c>
      <c r="MA63" s="42" t="e">
        <f t="shared" si="85"/>
        <v>#VALUE!</v>
      </c>
      <c r="MB63" s="42" t="e">
        <f t="shared" si="85"/>
        <v>#VALUE!</v>
      </c>
      <c r="MC63" s="42" t="e">
        <f t="shared" si="85"/>
        <v>#VALUE!</v>
      </c>
      <c r="MD63" s="42" t="e">
        <f t="shared" si="85"/>
        <v>#VALUE!</v>
      </c>
      <c r="ME63" s="42" t="e">
        <f t="shared" si="85"/>
        <v>#VALUE!</v>
      </c>
      <c r="MF63" s="42" t="e">
        <f t="shared" si="85"/>
        <v>#VALUE!</v>
      </c>
      <c r="MG63" s="42" t="e">
        <f t="shared" si="85"/>
        <v>#VALUE!</v>
      </c>
      <c r="MH63" s="42" t="e">
        <f t="shared" si="85"/>
        <v>#VALUE!</v>
      </c>
      <c r="MI63" s="42" t="e">
        <f t="shared" si="85"/>
        <v>#VALUE!</v>
      </c>
      <c r="MJ63" s="42" t="e">
        <f t="shared" si="85"/>
        <v>#VALUE!</v>
      </c>
      <c r="MK63" s="42" t="e">
        <f t="shared" si="85"/>
        <v>#VALUE!</v>
      </c>
      <c r="ML63" s="42" t="e">
        <f t="shared" si="85"/>
        <v>#VALUE!</v>
      </c>
      <c r="MM63" s="42" t="e">
        <f t="shared" si="85"/>
        <v>#VALUE!</v>
      </c>
      <c r="MN63" s="42" t="e">
        <f t="shared" si="85"/>
        <v>#VALUE!</v>
      </c>
      <c r="MO63" s="42" t="e">
        <f t="shared" si="85"/>
        <v>#VALUE!</v>
      </c>
      <c r="MP63" s="42" t="e">
        <f t="shared" si="85"/>
        <v>#VALUE!</v>
      </c>
      <c r="MQ63" s="42" t="e">
        <f t="shared" si="85"/>
        <v>#VALUE!</v>
      </c>
      <c r="MR63" s="42" t="e">
        <f t="shared" si="85"/>
        <v>#VALUE!</v>
      </c>
      <c r="MS63" s="42" t="e">
        <f t="shared" si="85"/>
        <v>#VALUE!</v>
      </c>
      <c r="MT63" s="42" t="e">
        <f t="shared" si="85"/>
        <v>#VALUE!</v>
      </c>
      <c r="MU63" s="42" t="e">
        <f t="shared" si="85"/>
        <v>#VALUE!</v>
      </c>
      <c r="MV63" s="42" t="e">
        <f t="shared" si="85"/>
        <v>#VALUE!</v>
      </c>
      <c r="MW63" s="42" t="e">
        <f t="shared" si="85"/>
        <v>#VALUE!</v>
      </c>
      <c r="MX63" s="42" t="e">
        <f t="shared" si="85"/>
        <v>#VALUE!</v>
      </c>
      <c r="MY63" s="42" t="e">
        <f t="shared" si="85"/>
        <v>#VALUE!</v>
      </c>
      <c r="MZ63" s="42" t="e">
        <f t="shared" si="85"/>
        <v>#VALUE!</v>
      </c>
      <c r="NA63" s="42" t="e">
        <f t="shared" si="85"/>
        <v>#VALUE!</v>
      </c>
      <c r="NB63" s="42" t="e">
        <f t="shared" si="85"/>
        <v>#VALUE!</v>
      </c>
      <c r="NC63" s="42" t="e">
        <f t="shared" si="85"/>
        <v>#VALUE!</v>
      </c>
      <c r="ND63" s="42" t="e">
        <f t="shared" si="85"/>
        <v>#VALUE!</v>
      </c>
      <c r="NE63" s="42" t="e">
        <f t="shared" si="85"/>
        <v>#VALUE!</v>
      </c>
      <c r="NF63" s="42" t="e">
        <f t="shared" si="85"/>
        <v>#VALUE!</v>
      </c>
      <c r="NG63" s="42" t="e">
        <f t="shared" si="85"/>
        <v>#VALUE!</v>
      </c>
      <c r="NH63" s="42" t="e">
        <f t="shared" si="85"/>
        <v>#VALUE!</v>
      </c>
    </row>
    <row r="64" spans="1:372" s="34" customFormat="1" ht="14.4" outlineLevel="1" x14ac:dyDescent="0.2">
      <c r="A64" s="1048"/>
      <c r="B64" s="18"/>
      <c r="C64" s="14"/>
      <c r="D64" s="46"/>
      <c r="E64" s="57" t="s">
        <v>218</v>
      </c>
      <c r="F64" s="58"/>
      <c r="G64" s="62"/>
      <c r="H64" s="62"/>
      <c r="I64" s="62"/>
      <c r="J64" s="62">
        <v>0</v>
      </c>
      <c r="K64" s="62">
        <v>0</v>
      </c>
      <c r="L64" s="62">
        <v>0</v>
      </c>
      <c r="M64" s="62">
        <v>0</v>
      </c>
      <c r="N64" s="62">
        <v>0</v>
      </c>
      <c r="O64" s="62"/>
      <c r="P64" s="62"/>
      <c r="Q64" s="62">
        <v>0</v>
      </c>
      <c r="R64" s="62">
        <v>0</v>
      </c>
      <c r="S64" s="62">
        <v>0</v>
      </c>
      <c r="T64" s="62">
        <v>0</v>
      </c>
      <c r="U64" s="62">
        <v>0</v>
      </c>
      <c r="V64" s="62"/>
      <c r="W64" s="62"/>
      <c r="X64" s="62">
        <v>0</v>
      </c>
      <c r="Y64" s="62">
        <v>0</v>
      </c>
      <c r="Z64" s="62">
        <v>0</v>
      </c>
      <c r="AA64" s="62">
        <v>0</v>
      </c>
      <c r="AB64" s="62">
        <v>0</v>
      </c>
      <c r="AC64" s="62"/>
      <c r="AD64" s="62"/>
      <c r="AE64" s="62">
        <v>0</v>
      </c>
      <c r="AF64" s="62">
        <v>0</v>
      </c>
      <c r="AG64" s="62">
        <v>0</v>
      </c>
      <c r="AH64" s="62">
        <v>0</v>
      </c>
      <c r="AI64" s="62"/>
      <c r="AJ64" s="62"/>
      <c r="AK64" s="62"/>
      <c r="AL64" s="62">
        <v>0</v>
      </c>
      <c r="AM64" s="62">
        <v>0</v>
      </c>
      <c r="AN64" s="62">
        <v>0</v>
      </c>
      <c r="AO64" s="62">
        <v>0</v>
      </c>
      <c r="AP64" s="62">
        <v>0</v>
      </c>
      <c r="AQ64" s="62"/>
      <c r="AR64" s="62"/>
      <c r="AS64" s="62"/>
      <c r="AT64" s="62">
        <v>0</v>
      </c>
      <c r="AU64" s="62">
        <v>0</v>
      </c>
      <c r="AV64" s="62">
        <v>0</v>
      </c>
      <c r="AW64" s="62">
        <v>0</v>
      </c>
      <c r="AX64" s="62"/>
      <c r="AY64" s="62"/>
      <c r="AZ64" s="62">
        <v>0</v>
      </c>
      <c r="BA64" s="62">
        <v>0</v>
      </c>
      <c r="BB64" s="62">
        <v>0</v>
      </c>
      <c r="BC64" s="62">
        <v>0</v>
      </c>
      <c r="BD64" s="62">
        <v>0</v>
      </c>
      <c r="BE64" s="62"/>
      <c r="BF64" s="62"/>
      <c r="BG64" s="62">
        <v>0</v>
      </c>
      <c r="BH64" s="62">
        <v>0</v>
      </c>
      <c r="BI64" s="62">
        <v>0</v>
      </c>
      <c r="BJ64" s="62">
        <v>0</v>
      </c>
      <c r="BK64" s="62">
        <v>0</v>
      </c>
      <c r="BL64" s="62"/>
      <c r="BM64" s="62"/>
      <c r="BN64" s="62">
        <v>0</v>
      </c>
      <c r="BO64" s="62">
        <v>0</v>
      </c>
      <c r="BP64" s="62">
        <v>0</v>
      </c>
      <c r="BQ64" s="62">
        <v>0</v>
      </c>
      <c r="BR64" s="62">
        <v>0</v>
      </c>
      <c r="BS64" s="62"/>
      <c r="BT64" s="62"/>
      <c r="BU64" s="62">
        <v>0</v>
      </c>
      <c r="BV64" s="62">
        <v>0</v>
      </c>
      <c r="BW64" s="62">
        <v>0</v>
      </c>
      <c r="BX64" s="62">
        <v>0</v>
      </c>
      <c r="BY64" s="62">
        <v>0</v>
      </c>
      <c r="BZ64" s="62"/>
      <c r="CA64" s="62"/>
      <c r="CB64" s="62">
        <v>0</v>
      </c>
      <c r="CC64" s="62">
        <v>0</v>
      </c>
      <c r="CD64" s="62">
        <v>0</v>
      </c>
      <c r="CE64" s="62">
        <v>0</v>
      </c>
      <c r="CF64" s="62">
        <v>0</v>
      </c>
      <c r="CG64" s="62"/>
      <c r="CH64" s="62"/>
      <c r="CI64" s="62">
        <v>0</v>
      </c>
      <c r="CJ64" s="62">
        <v>0</v>
      </c>
      <c r="CK64" s="62">
        <v>0</v>
      </c>
      <c r="CL64" s="62">
        <v>0</v>
      </c>
      <c r="CM64" s="62"/>
      <c r="CN64" s="62"/>
      <c r="CO64" s="62"/>
      <c r="CP64" s="62"/>
      <c r="CQ64" s="62"/>
      <c r="CR64" s="62"/>
      <c r="CS64" s="62">
        <v>0</v>
      </c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2"/>
      <c r="EF64" s="62"/>
      <c r="EG64" s="62"/>
      <c r="EH64" s="62"/>
      <c r="EI64" s="62"/>
      <c r="EJ64" s="62"/>
      <c r="EK64" s="62"/>
      <c r="EL64" s="62"/>
      <c r="EM64" s="62"/>
      <c r="EN64" s="62"/>
      <c r="EO64" s="62"/>
      <c r="EP64" s="62"/>
      <c r="EQ64" s="62"/>
      <c r="ER64" s="62"/>
      <c r="ES64" s="62"/>
      <c r="ET64" s="62"/>
      <c r="EU64" s="62"/>
      <c r="EV64" s="62"/>
      <c r="EW64" s="62"/>
      <c r="EX64" s="62"/>
      <c r="EY64" s="62"/>
      <c r="EZ64" s="62"/>
      <c r="FA64" s="62"/>
      <c r="FB64" s="62"/>
      <c r="FC64" s="62"/>
      <c r="FD64" s="62"/>
      <c r="FE64" s="62">
        <v>0</v>
      </c>
      <c r="FF64" s="62"/>
      <c r="FG64" s="62">
        <v>0</v>
      </c>
      <c r="FH64" s="62">
        <v>0</v>
      </c>
      <c r="FI64" s="62">
        <v>0</v>
      </c>
      <c r="FJ64" s="62"/>
      <c r="FK64" s="62"/>
      <c r="FL64" s="62">
        <v>0</v>
      </c>
      <c r="FM64" s="62"/>
      <c r="FN64" s="62"/>
      <c r="FO64" s="62">
        <v>0</v>
      </c>
      <c r="FP64" s="62"/>
      <c r="FQ64" s="62">
        <v>0</v>
      </c>
      <c r="FR64" s="62"/>
      <c r="FS64" s="62"/>
      <c r="FT64" s="62"/>
      <c r="FU64" s="62"/>
      <c r="FV64" s="62"/>
      <c r="FW64" s="62"/>
      <c r="FX64" s="62"/>
      <c r="FY64" s="62"/>
      <c r="FZ64" s="62"/>
      <c r="GA64" s="62"/>
      <c r="GB64" s="62"/>
      <c r="GC64" s="62"/>
      <c r="GD64" s="62"/>
      <c r="GE64" s="62"/>
      <c r="GF64" s="62"/>
      <c r="GG64" s="62"/>
      <c r="GH64" s="62"/>
      <c r="GI64" s="62"/>
      <c r="GJ64" s="62"/>
      <c r="GK64" s="62"/>
      <c r="GL64" s="62"/>
      <c r="GM64" s="62"/>
      <c r="GN64" s="62"/>
      <c r="GO64" s="62"/>
      <c r="GP64" s="62"/>
      <c r="GQ64" s="62"/>
      <c r="GR64" s="62"/>
      <c r="GS64" s="62"/>
      <c r="GT64" s="62"/>
      <c r="GU64" s="62"/>
      <c r="GV64" s="62"/>
      <c r="GW64" s="62"/>
      <c r="GX64" s="62"/>
      <c r="GY64" s="62"/>
      <c r="GZ64" s="62"/>
      <c r="HA64" s="62"/>
      <c r="HB64" s="62"/>
      <c r="HC64" s="62"/>
      <c r="HD64" s="62"/>
      <c r="HE64" s="62"/>
      <c r="HF64" s="62"/>
      <c r="HG64" s="62"/>
      <c r="HH64" s="62"/>
      <c r="HI64" s="62"/>
      <c r="HJ64" s="62"/>
      <c r="HK64" s="62"/>
      <c r="HL64" s="62"/>
      <c r="HM64" s="62"/>
      <c r="HN64" s="62"/>
      <c r="HO64" s="62"/>
      <c r="HP64" s="62"/>
      <c r="HQ64" s="62"/>
      <c r="HR64" s="62"/>
      <c r="HS64" s="62"/>
      <c r="HT64" s="62"/>
      <c r="HU64" s="62"/>
      <c r="HV64" s="62"/>
      <c r="HW64" s="62"/>
      <c r="HX64" s="62"/>
      <c r="HY64" s="62"/>
      <c r="HZ64" s="62"/>
      <c r="IA64" s="62"/>
      <c r="IB64" s="62"/>
      <c r="IC64" s="62"/>
      <c r="ID64" s="62"/>
      <c r="IE64" s="62"/>
      <c r="IF64" s="62"/>
      <c r="IG64" s="62"/>
      <c r="IH64" s="62"/>
      <c r="II64" s="62"/>
      <c r="IJ64" s="62"/>
      <c r="IK64" s="62"/>
      <c r="IL64" s="62"/>
      <c r="IM64" s="62"/>
      <c r="IN64" s="62"/>
      <c r="IO64" s="62"/>
      <c r="IP64" s="62"/>
      <c r="IQ64" s="62"/>
      <c r="IR64" s="62"/>
      <c r="IS64" s="62"/>
      <c r="IT64" s="62"/>
      <c r="IU64" s="62"/>
      <c r="IV64" s="62"/>
      <c r="IW64" s="62"/>
      <c r="IX64" s="62"/>
      <c r="IY64" s="62"/>
      <c r="IZ64" s="62"/>
      <c r="JA64" s="62"/>
      <c r="JB64" s="62"/>
      <c r="JC64" s="62"/>
      <c r="JD64" s="62"/>
      <c r="JE64" s="62"/>
      <c r="JF64" s="62"/>
      <c r="JG64" s="62"/>
      <c r="JH64" s="62"/>
      <c r="JI64" s="62"/>
      <c r="JJ64" s="62"/>
      <c r="JK64" s="62"/>
      <c r="JL64" s="62"/>
      <c r="JM64" s="62"/>
      <c r="JN64" s="62"/>
      <c r="JO64" s="62"/>
      <c r="JP64" s="62"/>
      <c r="JQ64" s="62"/>
      <c r="JR64" s="62"/>
      <c r="JS64" s="62"/>
      <c r="JT64" s="62"/>
      <c r="JU64" s="62"/>
      <c r="JV64" s="62"/>
      <c r="JW64" s="62"/>
      <c r="JX64" s="62"/>
      <c r="JY64" s="62"/>
      <c r="JZ64" s="62"/>
      <c r="KA64" s="62"/>
      <c r="KB64" s="62"/>
      <c r="KC64" s="62"/>
      <c r="KD64" s="62"/>
      <c r="KE64" s="62"/>
      <c r="KF64" s="62"/>
      <c r="KG64" s="62"/>
      <c r="KH64" s="62"/>
      <c r="KI64" s="62"/>
      <c r="KJ64" s="62"/>
      <c r="KK64" s="62"/>
      <c r="KL64" s="62"/>
      <c r="KM64" s="62"/>
      <c r="KN64" s="62"/>
      <c r="KO64" s="62"/>
      <c r="KP64" s="62"/>
      <c r="KQ64" s="62"/>
      <c r="KR64" s="62"/>
      <c r="KS64" s="62"/>
      <c r="KT64" s="62"/>
      <c r="KU64" s="62"/>
      <c r="KV64" s="62"/>
      <c r="KW64" s="62"/>
      <c r="KX64" s="62"/>
      <c r="KY64" s="62"/>
      <c r="KZ64" s="62"/>
      <c r="LA64" s="62"/>
      <c r="LB64" s="62"/>
      <c r="LC64" s="62"/>
      <c r="LD64" s="62"/>
      <c r="LE64" s="62"/>
      <c r="LF64" s="62"/>
      <c r="LG64" s="62"/>
      <c r="LH64" s="62"/>
      <c r="LI64" s="62"/>
      <c r="LJ64" s="62"/>
      <c r="LK64" s="62"/>
      <c r="LL64" s="62"/>
      <c r="LM64" s="62"/>
      <c r="LN64" s="62"/>
      <c r="LO64" s="62"/>
      <c r="LP64" s="62"/>
      <c r="LQ64" s="62"/>
      <c r="LR64" s="62"/>
      <c r="LS64" s="62"/>
      <c r="LT64" s="62"/>
      <c r="LU64" s="62"/>
      <c r="LV64" s="62"/>
      <c r="LW64" s="62"/>
      <c r="LX64" s="62"/>
      <c r="LY64" s="62"/>
      <c r="LZ64" s="62"/>
      <c r="MA64" s="62"/>
      <c r="MB64" s="62"/>
      <c r="MC64" s="62"/>
      <c r="MD64" s="62"/>
      <c r="ME64" s="62"/>
      <c r="MF64" s="62"/>
      <c r="MG64" s="62"/>
      <c r="MH64" s="62"/>
      <c r="MI64" s="62"/>
      <c r="MJ64" s="62"/>
      <c r="MK64" s="62"/>
      <c r="ML64" s="62"/>
      <c r="MM64" s="62"/>
      <c r="MN64" s="62"/>
      <c r="MO64" s="62"/>
      <c r="MP64" s="62"/>
      <c r="MQ64" s="62"/>
      <c r="MR64" s="62"/>
      <c r="MS64" s="62"/>
      <c r="MT64" s="62"/>
      <c r="MU64" s="62"/>
      <c r="MV64" s="62"/>
      <c r="MW64" s="62"/>
      <c r="MX64" s="62"/>
      <c r="MY64" s="62"/>
      <c r="MZ64" s="62"/>
      <c r="NA64" s="62"/>
      <c r="NB64" s="62"/>
      <c r="NC64" s="62"/>
      <c r="ND64" s="62"/>
      <c r="NE64" s="62"/>
      <c r="NF64" s="62"/>
      <c r="NG64" s="62"/>
      <c r="NH64" s="62"/>
    </row>
    <row r="65" spans="1:372" s="34" customFormat="1" ht="14.4" outlineLevel="1" x14ac:dyDescent="0.2">
      <c r="A65" s="1048"/>
      <c r="B65" s="17" t="s">
        <v>37</v>
      </c>
      <c r="C65" s="14"/>
      <c r="D65" s="46"/>
      <c r="E65" s="57" t="s">
        <v>221</v>
      </c>
      <c r="F65" s="58"/>
      <c r="G65" s="63"/>
      <c r="H65" s="63"/>
      <c r="I65" s="63"/>
      <c r="J65" s="63">
        <v>0</v>
      </c>
      <c r="K65" s="63">
        <v>0</v>
      </c>
      <c r="L65" s="63">
        <v>0</v>
      </c>
      <c r="M65" s="63">
        <v>0</v>
      </c>
      <c r="N65" s="63">
        <v>0</v>
      </c>
      <c r="O65" s="63"/>
      <c r="P65" s="63"/>
      <c r="Q65" s="63">
        <v>0</v>
      </c>
      <c r="R65" s="63">
        <v>0</v>
      </c>
      <c r="S65" s="63">
        <v>0</v>
      </c>
      <c r="T65" s="63">
        <v>0</v>
      </c>
      <c r="U65" s="63">
        <v>0</v>
      </c>
      <c r="V65" s="63"/>
      <c r="W65" s="63"/>
      <c r="X65" s="63">
        <v>0</v>
      </c>
      <c r="Y65" s="63">
        <v>0</v>
      </c>
      <c r="Z65" s="63">
        <v>0</v>
      </c>
      <c r="AA65" s="63">
        <v>0</v>
      </c>
      <c r="AB65" s="63">
        <v>0</v>
      </c>
      <c r="AC65" s="63"/>
      <c r="AD65" s="63"/>
      <c r="AE65" s="63">
        <v>0</v>
      </c>
      <c r="AF65" s="63">
        <v>0</v>
      </c>
      <c r="AG65" s="63">
        <v>0</v>
      </c>
      <c r="AH65" s="63">
        <v>0</v>
      </c>
      <c r="AI65" s="63"/>
      <c r="AJ65" s="63"/>
      <c r="AK65" s="63"/>
      <c r="AL65" s="63">
        <v>0</v>
      </c>
      <c r="AM65" s="63">
        <v>0</v>
      </c>
      <c r="AN65" s="63">
        <v>0</v>
      </c>
      <c r="AO65" s="63">
        <v>0</v>
      </c>
      <c r="AP65" s="63">
        <v>0</v>
      </c>
      <c r="AQ65" s="63"/>
      <c r="AR65" s="63"/>
      <c r="AS65" s="63"/>
      <c r="AT65" s="63">
        <v>0</v>
      </c>
      <c r="AU65" s="63">
        <v>0</v>
      </c>
      <c r="AV65" s="63">
        <v>0</v>
      </c>
      <c r="AW65" s="63">
        <v>0</v>
      </c>
      <c r="AX65" s="63"/>
      <c r="AY65" s="63"/>
      <c r="AZ65" s="63">
        <v>0</v>
      </c>
      <c r="BA65" s="63">
        <v>0</v>
      </c>
      <c r="BB65" s="63">
        <v>0</v>
      </c>
      <c r="BC65" s="63">
        <v>0</v>
      </c>
      <c r="BD65" s="63">
        <v>0</v>
      </c>
      <c r="BE65" s="63"/>
      <c r="BF65" s="63"/>
      <c r="BG65" s="63">
        <v>0</v>
      </c>
      <c r="BH65" s="63">
        <v>0</v>
      </c>
      <c r="BI65" s="63">
        <v>0</v>
      </c>
      <c r="BJ65" s="63">
        <v>0</v>
      </c>
      <c r="BK65" s="63">
        <v>0</v>
      </c>
      <c r="BL65" s="63"/>
      <c r="BM65" s="63"/>
      <c r="BN65" s="63">
        <v>0</v>
      </c>
      <c r="BO65" s="63">
        <v>0</v>
      </c>
      <c r="BP65" s="63">
        <v>0</v>
      </c>
      <c r="BQ65" s="63">
        <v>0</v>
      </c>
      <c r="BR65" s="63">
        <v>0</v>
      </c>
      <c r="BS65" s="63"/>
      <c r="BT65" s="63"/>
      <c r="BU65" s="63">
        <v>0</v>
      </c>
      <c r="BV65" s="63">
        <v>0</v>
      </c>
      <c r="BW65" s="63">
        <v>0</v>
      </c>
      <c r="BX65" s="63">
        <v>0</v>
      </c>
      <c r="BY65" s="63">
        <v>0</v>
      </c>
      <c r="BZ65" s="63"/>
      <c r="CA65" s="63"/>
      <c r="CB65" s="63">
        <v>0</v>
      </c>
      <c r="CC65" s="63">
        <v>0</v>
      </c>
      <c r="CD65" s="63">
        <v>0</v>
      </c>
      <c r="CE65" s="63">
        <v>0</v>
      </c>
      <c r="CF65" s="63">
        <v>0</v>
      </c>
      <c r="CG65" s="63"/>
      <c r="CH65" s="63"/>
      <c r="CI65" s="63">
        <v>0</v>
      </c>
      <c r="CJ65" s="63">
        <v>0</v>
      </c>
      <c r="CK65" s="63">
        <v>0</v>
      </c>
      <c r="CL65" s="63">
        <v>0</v>
      </c>
      <c r="CM65" s="63"/>
      <c r="CN65" s="63"/>
      <c r="CO65" s="63"/>
      <c r="CP65" s="63"/>
      <c r="CQ65" s="63"/>
      <c r="CR65" s="63"/>
      <c r="CS65" s="63">
        <v>0</v>
      </c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  <c r="DY65" s="63"/>
      <c r="DZ65" s="63"/>
      <c r="EA65" s="63"/>
      <c r="EB65" s="63"/>
      <c r="EC65" s="63"/>
      <c r="ED65" s="63"/>
      <c r="EE65" s="63"/>
      <c r="EF65" s="63"/>
      <c r="EG65" s="63"/>
      <c r="EH65" s="63"/>
      <c r="EI65" s="63"/>
      <c r="EJ65" s="63"/>
      <c r="EK65" s="63"/>
      <c r="EL65" s="63"/>
      <c r="EM65" s="63"/>
      <c r="EN65" s="63"/>
      <c r="EO65" s="63"/>
      <c r="EP65" s="63"/>
      <c r="EQ65" s="63"/>
      <c r="ER65" s="63"/>
      <c r="ES65" s="63"/>
      <c r="ET65" s="63"/>
      <c r="EU65" s="63"/>
      <c r="EV65" s="63"/>
      <c r="EW65" s="63"/>
      <c r="EX65" s="63"/>
      <c r="EY65" s="63"/>
      <c r="EZ65" s="63"/>
      <c r="FA65" s="63"/>
      <c r="FB65" s="63"/>
      <c r="FC65" s="63"/>
      <c r="FD65" s="63"/>
      <c r="FE65" s="63">
        <v>0</v>
      </c>
      <c r="FF65" s="63"/>
      <c r="FG65" s="63">
        <v>0</v>
      </c>
      <c r="FH65" s="63">
        <v>0</v>
      </c>
      <c r="FI65" s="63">
        <v>0</v>
      </c>
      <c r="FJ65" s="63"/>
      <c r="FK65" s="63"/>
      <c r="FL65" s="63">
        <v>0</v>
      </c>
      <c r="FM65" s="63"/>
      <c r="FN65" s="63"/>
      <c r="FO65" s="63">
        <v>0</v>
      </c>
      <c r="FP65" s="63"/>
      <c r="FQ65" s="63">
        <v>0</v>
      </c>
      <c r="FR65" s="63"/>
      <c r="FS65" s="63"/>
      <c r="FT65" s="63"/>
      <c r="FU65" s="63"/>
      <c r="FV65" s="63"/>
      <c r="FW65" s="63"/>
      <c r="FX65" s="63"/>
      <c r="FY65" s="63"/>
      <c r="FZ65" s="63"/>
      <c r="GA65" s="63"/>
      <c r="GB65" s="63"/>
      <c r="GC65" s="63"/>
      <c r="GD65" s="63"/>
      <c r="GE65" s="63"/>
      <c r="GF65" s="63"/>
      <c r="GG65" s="63"/>
      <c r="GH65" s="63"/>
      <c r="GI65" s="63"/>
      <c r="GJ65" s="63"/>
      <c r="GK65" s="63"/>
      <c r="GL65" s="63"/>
      <c r="GM65" s="63"/>
      <c r="GN65" s="63"/>
      <c r="GO65" s="63"/>
      <c r="GP65" s="63"/>
      <c r="GQ65" s="63"/>
      <c r="GR65" s="63"/>
      <c r="GS65" s="63"/>
      <c r="GT65" s="63"/>
      <c r="GU65" s="63"/>
      <c r="GV65" s="63"/>
      <c r="GW65" s="63"/>
      <c r="GX65" s="63"/>
      <c r="GY65" s="63"/>
      <c r="GZ65" s="63"/>
      <c r="HA65" s="63"/>
      <c r="HB65" s="63"/>
      <c r="HC65" s="63"/>
      <c r="HD65" s="63"/>
      <c r="HE65" s="63"/>
      <c r="HF65" s="63"/>
      <c r="HG65" s="63"/>
      <c r="HH65" s="63"/>
      <c r="HI65" s="63"/>
      <c r="HJ65" s="63"/>
      <c r="HK65" s="63"/>
      <c r="HL65" s="63"/>
      <c r="HM65" s="63"/>
      <c r="HN65" s="63"/>
      <c r="HO65" s="63"/>
      <c r="HP65" s="63"/>
      <c r="HQ65" s="63"/>
      <c r="HR65" s="63"/>
      <c r="HS65" s="63"/>
      <c r="HT65" s="63"/>
      <c r="HU65" s="63"/>
      <c r="HV65" s="63"/>
      <c r="HW65" s="63"/>
      <c r="HX65" s="63"/>
      <c r="HY65" s="63"/>
      <c r="HZ65" s="63"/>
      <c r="IA65" s="63"/>
      <c r="IB65" s="63"/>
      <c r="IC65" s="63"/>
      <c r="ID65" s="63"/>
      <c r="IE65" s="63"/>
      <c r="IF65" s="63"/>
      <c r="IG65" s="63"/>
      <c r="IH65" s="63"/>
      <c r="II65" s="63"/>
      <c r="IJ65" s="63"/>
      <c r="IK65" s="63"/>
      <c r="IL65" s="63"/>
      <c r="IM65" s="63"/>
      <c r="IN65" s="63"/>
      <c r="IO65" s="63"/>
      <c r="IP65" s="63"/>
      <c r="IQ65" s="63"/>
      <c r="IR65" s="63"/>
      <c r="IS65" s="63"/>
      <c r="IT65" s="63"/>
      <c r="IU65" s="63"/>
      <c r="IV65" s="63"/>
      <c r="IW65" s="63"/>
      <c r="IX65" s="63"/>
      <c r="IY65" s="63"/>
      <c r="IZ65" s="63"/>
      <c r="JA65" s="63"/>
      <c r="JB65" s="63"/>
      <c r="JC65" s="63"/>
      <c r="JD65" s="63"/>
      <c r="JE65" s="63"/>
      <c r="JF65" s="63"/>
      <c r="JG65" s="63"/>
      <c r="JH65" s="63"/>
      <c r="JI65" s="63"/>
      <c r="JJ65" s="63"/>
      <c r="JK65" s="63"/>
      <c r="JL65" s="63"/>
      <c r="JM65" s="63"/>
      <c r="JN65" s="63"/>
      <c r="JO65" s="63"/>
      <c r="JP65" s="63"/>
      <c r="JQ65" s="63"/>
      <c r="JR65" s="63"/>
      <c r="JS65" s="63"/>
      <c r="JT65" s="63"/>
      <c r="JU65" s="63"/>
      <c r="JV65" s="63"/>
      <c r="JW65" s="63"/>
      <c r="JX65" s="63"/>
      <c r="JY65" s="63"/>
      <c r="JZ65" s="63"/>
      <c r="KA65" s="63"/>
      <c r="KB65" s="63"/>
      <c r="KC65" s="63"/>
      <c r="KD65" s="63"/>
      <c r="KE65" s="63"/>
      <c r="KF65" s="63"/>
      <c r="KG65" s="63"/>
      <c r="KH65" s="63"/>
      <c r="KI65" s="63"/>
      <c r="KJ65" s="63"/>
      <c r="KK65" s="63"/>
      <c r="KL65" s="63"/>
      <c r="KM65" s="63"/>
      <c r="KN65" s="63"/>
      <c r="KO65" s="63"/>
      <c r="KP65" s="63"/>
      <c r="KQ65" s="63"/>
      <c r="KR65" s="63"/>
      <c r="KS65" s="63"/>
      <c r="KT65" s="63"/>
      <c r="KU65" s="63"/>
      <c r="KV65" s="63"/>
      <c r="KW65" s="63"/>
      <c r="KX65" s="63"/>
      <c r="KY65" s="63"/>
      <c r="KZ65" s="63"/>
      <c r="LA65" s="63"/>
      <c r="LB65" s="63"/>
      <c r="LC65" s="63"/>
      <c r="LD65" s="63"/>
      <c r="LE65" s="63"/>
      <c r="LF65" s="63"/>
      <c r="LG65" s="63"/>
      <c r="LH65" s="63"/>
      <c r="LI65" s="63"/>
      <c r="LJ65" s="63"/>
      <c r="LK65" s="63"/>
      <c r="LL65" s="63"/>
      <c r="LM65" s="63"/>
      <c r="LN65" s="63"/>
      <c r="LO65" s="63"/>
      <c r="LP65" s="63"/>
      <c r="LQ65" s="63"/>
      <c r="LR65" s="63"/>
      <c r="LS65" s="63"/>
      <c r="LT65" s="63"/>
      <c r="LU65" s="63"/>
      <c r="LV65" s="63"/>
      <c r="LW65" s="63"/>
      <c r="LX65" s="63"/>
      <c r="LY65" s="63"/>
      <c r="LZ65" s="63"/>
      <c r="MA65" s="63"/>
      <c r="MB65" s="63"/>
      <c r="MC65" s="63"/>
      <c r="MD65" s="63"/>
      <c r="ME65" s="63"/>
      <c r="MF65" s="63"/>
      <c r="MG65" s="63"/>
      <c r="MH65" s="63"/>
      <c r="MI65" s="63"/>
      <c r="MJ65" s="63"/>
      <c r="MK65" s="63"/>
      <c r="ML65" s="63"/>
      <c r="MM65" s="63"/>
      <c r="MN65" s="63"/>
      <c r="MO65" s="63"/>
      <c r="MP65" s="63"/>
      <c r="MQ65" s="63"/>
      <c r="MR65" s="63"/>
      <c r="MS65" s="63"/>
      <c r="MT65" s="63"/>
      <c r="MU65" s="63"/>
      <c r="MV65" s="63"/>
      <c r="MW65" s="63"/>
      <c r="MX65" s="63"/>
      <c r="MY65" s="63"/>
      <c r="MZ65" s="63"/>
      <c r="NA65" s="63"/>
      <c r="NB65" s="63"/>
      <c r="NC65" s="63"/>
      <c r="ND65" s="63"/>
      <c r="NE65" s="63"/>
      <c r="NF65" s="63"/>
      <c r="NG65" s="63"/>
      <c r="NH65" s="63"/>
    </row>
    <row r="66" spans="1:372" s="34" customFormat="1" ht="15" outlineLevel="1" thickBot="1" x14ac:dyDescent="0.25">
      <c r="A66" s="1049"/>
      <c r="B66" s="36">
        <f>B64/30</f>
        <v>0</v>
      </c>
      <c r="C66" s="38"/>
      <c r="D66" s="47"/>
      <c r="E66" s="27" t="s">
        <v>3</v>
      </c>
      <c r="F66" s="25"/>
      <c r="G66" s="33" t="e">
        <v>#VALUE!</v>
      </c>
      <c r="H66" s="33" t="e">
        <f t="shared" ref="H66:BS66" si="86">H63+H59+H67</f>
        <v>#VALUE!</v>
      </c>
      <c r="I66" s="33" t="e">
        <f t="shared" si="86"/>
        <v>#VALUE!</v>
      </c>
      <c r="J66" s="33" t="e">
        <f t="shared" si="86"/>
        <v>#VALUE!</v>
      </c>
      <c r="K66" s="33" t="e">
        <f t="shared" si="86"/>
        <v>#VALUE!</v>
      </c>
      <c r="L66" s="33" t="e">
        <f t="shared" si="86"/>
        <v>#VALUE!</v>
      </c>
      <c r="M66" s="33" t="e">
        <f t="shared" si="86"/>
        <v>#VALUE!</v>
      </c>
      <c r="N66" s="33" t="e">
        <f t="shared" si="86"/>
        <v>#VALUE!</v>
      </c>
      <c r="O66" s="33" t="e">
        <f t="shared" si="86"/>
        <v>#VALUE!</v>
      </c>
      <c r="P66" s="33" t="e">
        <f t="shared" si="86"/>
        <v>#VALUE!</v>
      </c>
      <c r="Q66" s="33" t="e">
        <f t="shared" si="86"/>
        <v>#VALUE!</v>
      </c>
      <c r="R66" s="33" t="e">
        <f t="shared" si="86"/>
        <v>#VALUE!</v>
      </c>
      <c r="S66" s="33" t="e">
        <f t="shared" si="86"/>
        <v>#VALUE!</v>
      </c>
      <c r="T66" s="33" t="e">
        <f t="shared" si="86"/>
        <v>#VALUE!</v>
      </c>
      <c r="U66" s="33" t="e">
        <f t="shared" si="86"/>
        <v>#VALUE!</v>
      </c>
      <c r="V66" s="33" t="e">
        <f t="shared" si="86"/>
        <v>#VALUE!</v>
      </c>
      <c r="W66" s="33" t="e">
        <f t="shared" si="86"/>
        <v>#VALUE!</v>
      </c>
      <c r="X66" s="33" t="e">
        <f t="shared" si="86"/>
        <v>#VALUE!</v>
      </c>
      <c r="Y66" s="33" t="e">
        <f t="shared" si="86"/>
        <v>#VALUE!</v>
      </c>
      <c r="Z66" s="33" t="e">
        <f t="shared" si="86"/>
        <v>#VALUE!</v>
      </c>
      <c r="AA66" s="33" t="e">
        <f t="shared" si="86"/>
        <v>#VALUE!</v>
      </c>
      <c r="AB66" s="33" t="e">
        <f t="shared" si="86"/>
        <v>#VALUE!</v>
      </c>
      <c r="AC66" s="33" t="e">
        <f t="shared" si="86"/>
        <v>#VALUE!</v>
      </c>
      <c r="AD66" s="33" t="e">
        <f t="shared" si="86"/>
        <v>#VALUE!</v>
      </c>
      <c r="AE66" s="33" t="e">
        <f t="shared" si="86"/>
        <v>#VALUE!</v>
      </c>
      <c r="AF66" s="33" t="e">
        <f t="shared" si="86"/>
        <v>#VALUE!</v>
      </c>
      <c r="AG66" s="33" t="e">
        <f t="shared" si="86"/>
        <v>#VALUE!</v>
      </c>
      <c r="AH66" s="33" t="e">
        <f t="shared" si="86"/>
        <v>#VALUE!</v>
      </c>
      <c r="AI66" s="33" t="e">
        <f t="shared" si="86"/>
        <v>#VALUE!</v>
      </c>
      <c r="AJ66" s="33" t="e">
        <f t="shared" si="86"/>
        <v>#VALUE!</v>
      </c>
      <c r="AK66" s="33" t="e">
        <f t="shared" si="86"/>
        <v>#VALUE!</v>
      </c>
      <c r="AL66" s="33" t="e">
        <f t="shared" si="86"/>
        <v>#VALUE!</v>
      </c>
      <c r="AM66" s="33" t="e">
        <f t="shared" si="86"/>
        <v>#VALUE!</v>
      </c>
      <c r="AN66" s="33" t="e">
        <f t="shared" si="86"/>
        <v>#VALUE!</v>
      </c>
      <c r="AO66" s="33" t="e">
        <f t="shared" si="86"/>
        <v>#VALUE!</v>
      </c>
      <c r="AP66" s="33" t="e">
        <f t="shared" si="86"/>
        <v>#VALUE!</v>
      </c>
      <c r="AQ66" s="33" t="e">
        <f t="shared" si="86"/>
        <v>#VALUE!</v>
      </c>
      <c r="AR66" s="33" t="e">
        <f t="shared" si="86"/>
        <v>#VALUE!</v>
      </c>
      <c r="AS66" s="33" t="e">
        <f t="shared" si="86"/>
        <v>#VALUE!</v>
      </c>
      <c r="AT66" s="33" t="e">
        <f t="shared" si="86"/>
        <v>#VALUE!</v>
      </c>
      <c r="AU66" s="33" t="e">
        <f t="shared" si="86"/>
        <v>#VALUE!</v>
      </c>
      <c r="AV66" s="33" t="e">
        <f t="shared" si="86"/>
        <v>#VALUE!</v>
      </c>
      <c r="AW66" s="33" t="e">
        <f t="shared" si="86"/>
        <v>#VALUE!</v>
      </c>
      <c r="AX66" s="33" t="e">
        <f t="shared" si="86"/>
        <v>#VALUE!</v>
      </c>
      <c r="AY66" s="33" t="e">
        <f t="shared" si="86"/>
        <v>#VALUE!</v>
      </c>
      <c r="AZ66" s="33" t="e">
        <f t="shared" si="86"/>
        <v>#VALUE!</v>
      </c>
      <c r="BA66" s="33" t="e">
        <f t="shared" si="86"/>
        <v>#VALUE!</v>
      </c>
      <c r="BB66" s="33" t="e">
        <f t="shared" si="86"/>
        <v>#VALUE!</v>
      </c>
      <c r="BC66" s="33" t="e">
        <f t="shared" si="86"/>
        <v>#VALUE!</v>
      </c>
      <c r="BD66" s="33" t="e">
        <f t="shared" si="86"/>
        <v>#VALUE!</v>
      </c>
      <c r="BE66" s="33" t="e">
        <f t="shared" si="86"/>
        <v>#VALUE!</v>
      </c>
      <c r="BF66" s="33" t="e">
        <f t="shared" si="86"/>
        <v>#VALUE!</v>
      </c>
      <c r="BG66" s="33" t="e">
        <f t="shared" si="86"/>
        <v>#VALUE!</v>
      </c>
      <c r="BH66" s="33" t="e">
        <f t="shared" si="86"/>
        <v>#VALUE!</v>
      </c>
      <c r="BI66" s="33" t="e">
        <f t="shared" si="86"/>
        <v>#VALUE!</v>
      </c>
      <c r="BJ66" s="33" t="e">
        <f t="shared" si="86"/>
        <v>#VALUE!</v>
      </c>
      <c r="BK66" s="33" t="e">
        <f t="shared" si="86"/>
        <v>#VALUE!</v>
      </c>
      <c r="BL66" s="33" t="e">
        <f t="shared" si="86"/>
        <v>#VALUE!</v>
      </c>
      <c r="BM66" s="33" t="e">
        <f t="shared" si="86"/>
        <v>#VALUE!</v>
      </c>
      <c r="BN66" s="33" t="e">
        <f t="shared" si="86"/>
        <v>#VALUE!</v>
      </c>
      <c r="BO66" s="33" t="e">
        <f t="shared" si="86"/>
        <v>#VALUE!</v>
      </c>
      <c r="BP66" s="33" t="e">
        <f t="shared" si="86"/>
        <v>#VALUE!</v>
      </c>
      <c r="BQ66" s="33" t="e">
        <f t="shared" si="86"/>
        <v>#VALUE!</v>
      </c>
      <c r="BR66" s="33" t="e">
        <f t="shared" si="86"/>
        <v>#VALUE!</v>
      </c>
      <c r="BS66" s="33" t="e">
        <f t="shared" si="86"/>
        <v>#VALUE!</v>
      </c>
      <c r="BT66" s="33" t="e">
        <f t="shared" ref="BT66:EE66" si="87">BT63+BT59+BT67</f>
        <v>#VALUE!</v>
      </c>
      <c r="BU66" s="33" t="e">
        <f t="shared" si="87"/>
        <v>#VALUE!</v>
      </c>
      <c r="BV66" s="33" t="e">
        <f t="shared" si="87"/>
        <v>#VALUE!</v>
      </c>
      <c r="BW66" s="33" t="e">
        <f t="shared" si="87"/>
        <v>#VALUE!</v>
      </c>
      <c r="BX66" s="33" t="e">
        <f t="shared" si="87"/>
        <v>#VALUE!</v>
      </c>
      <c r="BY66" s="33" t="e">
        <f t="shared" si="87"/>
        <v>#VALUE!</v>
      </c>
      <c r="BZ66" s="33" t="e">
        <f t="shared" si="87"/>
        <v>#VALUE!</v>
      </c>
      <c r="CA66" s="33" t="e">
        <f t="shared" si="87"/>
        <v>#VALUE!</v>
      </c>
      <c r="CB66" s="33" t="e">
        <f t="shared" si="87"/>
        <v>#VALUE!</v>
      </c>
      <c r="CC66" s="33" t="e">
        <f t="shared" si="87"/>
        <v>#VALUE!</v>
      </c>
      <c r="CD66" s="33" t="e">
        <f t="shared" si="87"/>
        <v>#VALUE!</v>
      </c>
      <c r="CE66" s="33" t="e">
        <f t="shared" si="87"/>
        <v>#VALUE!</v>
      </c>
      <c r="CF66" s="33" t="e">
        <f t="shared" si="87"/>
        <v>#VALUE!</v>
      </c>
      <c r="CG66" s="33" t="e">
        <f t="shared" si="87"/>
        <v>#VALUE!</v>
      </c>
      <c r="CH66" s="33" t="e">
        <f t="shared" si="87"/>
        <v>#VALUE!</v>
      </c>
      <c r="CI66" s="33" t="e">
        <f t="shared" si="87"/>
        <v>#VALUE!</v>
      </c>
      <c r="CJ66" s="33" t="e">
        <f t="shared" si="87"/>
        <v>#VALUE!</v>
      </c>
      <c r="CK66" s="33" t="e">
        <f t="shared" si="87"/>
        <v>#VALUE!</v>
      </c>
      <c r="CL66" s="33" t="e">
        <f t="shared" si="87"/>
        <v>#VALUE!</v>
      </c>
      <c r="CM66" s="33" t="e">
        <f t="shared" si="87"/>
        <v>#VALUE!</v>
      </c>
      <c r="CN66" s="33" t="e">
        <f t="shared" si="87"/>
        <v>#VALUE!</v>
      </c>
      <c r="CO66" s="33" t="e">
        <f t="shared" si="87"/>
        <v>#VALUE!</v>
      </c>
      <c r="CP66" s="33" t="e">
        <f t="shared" si="87"/>
        <v>#VALUE!</v>
      </c>
      <c r="CQ66" s="33" t="e">
        <f t="shared" si="87"/>
        <v>#VALUE!</v>
      </c>
      <c r="CR66" s="33" t="e">
        <f t="shared" si="87"/>
        <v>#VALUE!</v>
      </c>
      <c r="CS66" s="33" t="e">
        <f t="shared" si="87"/>
        <v>#VALUE!</v>
      </c>
      <c r="CT66" s="33" t="e">
        <f t="shared" si="87"/>
        <v>#VALUE!</v>
      </c>
      <c r="CU66" s="33" t="e">
        <f t="shared" si="87"/>
        <v>#VALUE!</v>
      </c>
      <c r="CV66" s="33" t="e">
        <f t="shared" si="87"/>
        <v>#VALUE!</v>
      </c>
      <c r="CW66" s="33" t="e">
        <f t="shared" si="87"/>
        <v>#VALUE!</v>
      </c>
      <c r="CX66" s="33" t="e">
        <f t="shared" si="87"/>
        <v>#VALUE!</v>
      </c>
      <c r="CY66" s="33" t="e">
        <f t="shared" si="87"/>
        <v>#VALUE!</v>
      </c>
      <c r="CZ66" s="33" t="e">
        <f t="shared" si="87"/>
        <v>#VALUE!</v>
      </c>
      <c r="DA66" s="33" t="e">
        <f t="shared" si="87"/>
        <v>#VALUE!</v>
      </c>
      <c r="DB66" s="33" t="e">
        <f t="shared" si="87"/>
        <v>#VALUE!</v>
      </c>
      <c r="DC66" s="33" t="e">
        <f t="shared" si="87"/>
        <v>#VALUE!</v>
      </c>
      <c r="DD66" s="33" t="e">
        <f t="shared" si="87"/>
        <v>#VALUE!</v>
      </c>
      <c r="DE66" s="33" t="e">
        <f t="shared" si="87"/>
        <v>#VALUE!</v>
      </c>
      <c r="DF66" s="33" t="e">
        <f t="shared" si="87"/>
        <v>#VALUE!</v>
      </c>
      <c r="DG66" s="33" t="e">
        <f t="shared" si="87"/>
        <v>#VALUE!</v>
      </c>
      <c r="DH66" s="33" t="e">
        <f t="shared" si="87"/>
        <v>#VALUE!</v>
      </c>
      <c r="DI66" s="33" t="e">
        <f t="shared" si="87"/>
        <v>#VALUE!</v>
      </c>
      <c r="DJ66" s="33" t="e">
        <f t="shared" si="87"/>
        <v>#VALUE!</v>
      </c>
      <c r="DK66" s="33" t="e">
        <f t="shared" si="87"/>
        <v>#VALUE!</v>
      </c>
      <c r="DL66" s="33" t="e">
        <f t="shared" si="87"/>
        <v>#VALUE!</v>
      </c>
      <c r="DM66" s="33" t="e">
        <f t="shared" si="87"/>
        <v>#VALUE!</v>
      </c>
      <c r="DN66" s="33" t="e">
        <f t="shared" si="87"/>
        <v>#VALUE!</v>
      </c>
      <c r="DO66" s="33" t="e">
        <f t="shared" si="87"/>
        <v>#VALUE!</v>
      </c>
      <c r="DP66" s="33" t="e">
        <f t="shared" si="87"/>
        <v>#VALUE!</v>
      </c>
      <c r="DQ66" s="33" t="e">
        <f t="shared" si="87"/>
        <v>#VALUE!</v>
      </c>
      <c r="DR66" s="33" t="e">
        <f t="shared" si="87"/>
        <v>#VALUE!</v>
      </c>
      <c r="DS66" s="33" t="e">
        <f t="shared" si="87"/>
        <v>#VALUE!</v>
      </c>
      <c r="DT66" s="33" t="e">
        <f t="shared" si="87"/>
        <v>#VALUE!</v>
      </c>
      <c r="DU66" s="33" t="e">
        <f t="shared" si="87"/>
        <v>#VALUE!</v>
      </c>
      <c r="DV66" s="33" t="e">
        <f t="shared" si="87"/>
        <v>#VALUE!</v>
      </c>
      <c r="DW66" s="33" t="e">
        <f t="shared" si="87"/>
        <v>#VALUE!</v>
      </c>
      <c r="DX66" s="33" t="e">
        <f t="shared" si="87"/>
        <v>#VALUE!</v>
      </c>
      <c r="DY66" s="33" t="e">
        <f t="shared" si="87"/>
        <v>#VALUE!</v>
      </c>
      <c r="DZ66" s="33" t="e">
        <f t="shared" si="87"/>
        <v>#VALUE!</v>
      </c>
      <c r="EA66" s="33" t="e">
        <f t="shared" si="87"/>
        <v>#VALUE!</v>
      </c>
      <c r="EB66" s="33" t="e">
        <f t="shared" si="87"/>
        <v>#VALUE!</v>
      </c>
      <c r="EC66" s="33" t="e">
        <f t="shared" si="87"/>
        <v>#VALUE!</v>
      </c>
      <c r="ED66" s="33" t="e">
        <f t="shared" si="87"/>
        <v>#VALUE!</v>
      </c>
      <c r="EE66" s="33" t="e">
        <f t="shared" si="87"/>
        <v>#VALUE!</v>
      </c>
      <c r="EF66" s="33" t="e">
        <f t="shared" ref="EF66:GQ66" si="88">EF63+EF59+EF67</f>
        <v>#VALUE!</v>
      </c>
      <c r="EG66" s="33" t="e">
        <f t="shared" si="88"/>
        <v>#VALUE!</v>
      </c>
      <c r="EH66" s="33" t="e">
        <f t="shared" si="88"/>
        <v>#VALUE!</v>
      </c>
      <c r="EI66" s="33" t="e">
        <f t="shared" si="88"/>
        <v>#VALUE!</v>
      </c>
      <c r="EJ66" s="33" t="e">
        <f t="shared" si="88"/>
        <v>#VALUE!</v>
      </c>
      <c r="EK66" s="33" t="e">
        <f t="shared" si="88"/>
        <v>#VALUE!</v>
      </c>
      <c r="EL66" s="33" t="e">
        <f t="shared" si="88"/>
        <v>#VALUE!</v>
      </c>
      <c r="EM66" s="33" t="e">
        <f t="shared" si="88"/>
        <v>#VALUE!</v>
      </c>
      <c r="EN66" s="33" t="e">
        <f t="shared" si="88"/>
        <v>#VALUE!</v>
      </c>
      <c r="EO66" s="33" t="e">
        <f t="shared" si="88"/>
        <v>#VALUE!</v>
      </c>
      <c r="EP66" s="33" t="e">
        <f t="shared" si="88"/>
        <v>#VALUE!</v>
      </c>
      <c r="EQ66" s="33" t="e">
        <f t="shared" si="88"/>
        <v>#VALUE!</v>
      </c>
      <c r="ER66" s="33" t="e">
        <f t="shared" si="88"/>
        <v>#VALUE!</v>
      </c>
      <c r="ES66" s="33" t="e">
        <f t="shared" si="88"/>
        <v>#VALUE!</v>
      </c>
      <c r="ET66" s="33" t="e">
        <f t="shared" si="88"/>
        <v>#VALUE!</v>
      </c>
      <c r="EU66" s="33" t="e">
        <f t="shared" si="88"/>
        <v>#VALUE!</v>
      </c>
      <c r="EV66" s="33" t="e">
        <f t="shared" si="88"/>
        <v>#VALUE!</v>
      </c>
      <c r="EW66" s="33" t="e">
        <f t="shared" si="88"/>
        <v>#VALUE!</v>
      </c>
      <c r="EX66" s="33" t="e">
        <f t="shared" si="88"/>
        <v>#VALUE!</v>
      </c>
      <c r="EY66" s="33" t="e">
        <f t="shared" si="88"/>
        <v>#VALUE!</v>
      </c>
      <c r="EZ66" s="33" t="e">
        <f t="shared" si="88"/>
        <v>#VALUE!</v>
      </c>
      <c r="FA66" s="33" t="e">
        <f t="shared" si="88"/>
        <v>#VALUE!</v>
      </c>
      <c r="FB66" s="33" t="e">
        <f t="shared" si="88"/>
        <v>#VALUE!</v>
      </c>
      <c r="FC66" s="33" t="e">
        <f t="shared" si="88"/>
        <v>#VALUE!</v>
      </c>
      <c r="FD66" s="33" t="e">
        <f t="shared" si="88"/>
        <v>#VALUE!</v>
      </c>
      <c r="FE66" s="33" t="e">
        <f t="shared" si="88"/>
        <v>#VALUE!</v>
      </c>
      <c r="FF66" s="33" t="e">
        <f t="shared" si="88"/>
        <v>#VALUE!</v>
      </c>
      <c r="FG66" s="33" t="e">
        <f t="shared" si="88"/>
        <v>#VALUE!</v>
      </c>
      <c r="FH66" s="33" t="e">
        <f t="shared" si="88"/>
        <v>#VALUE!</v>
      </c>
      <c r="FI66" s="33" t="e">
        <f t="shared" si="88"/>
        <v>#VALUE!</v>
      </c>
      <c r="FJ66" s="33" t="e">
        <f t="shared" si="88"/>
        <v>#VALUE!</v>
      </c>
      <c r="FK66" s="33" t="e">
        <f t="shared" si="88"/>
        <v>#VALUE!</v>
      </c>
      <c r="FL66" s="33" t="e">
        <f t="shared" si="88"/>
        <v>#VALUE!</v>
      </c>
      <c r="FM66" s="33" t="e">
        <f t="shared" si="88"/>
        <v>#VALUE!</v>
      </c>
      <c r="FN66" s="33" t="e">
        <f t="shared" si="88"/>
        <v>#VALUE!</v>
      </c>
      <c r="FO66" s="33" t="e">
        <f t="shared" si="88"/>
        <v>#VALUE!</v>
      </c>
      <c r="FP66" s="33" t="e">
        <f t="shared" si="88"/>
        <v>#VALUE!</v>
      </c>
      <c r="FQ66" s="33" t="e">
        <f t="shared" si="88"/>
        <v>#VALUE!</v>
      </c>
      <c r="FR66" s="33" t="e">
        <f t="shared" si="88"/>
        <v>#VALUE!</v>
      </c>
      <c r="FS66" s="33" t="e">
        <f t="shared" si="88"/>
        <v>#VALUE!</v>
      </c>
      <c r="FT66" s="33" t="e">
        <f t="shared" si="88"/>
        <v>#VALUE!</v>
      </c>
      <c r="FU66" s="33" t="e">
        <f t="shared" si="88"/>
        <v>#VALUE!</v>
      </c>
      <c r="FV66" s="33" t="e">
        <f t="shared" si="88"/>
        <v>#VALUE!</v>
      </c>
      <c r="FW66" s="33" t="e">
        <f t="shared" si="88"/>
        <v>#VALUE!</v>
      </c>
      <c r="FX66" s="33" t="e">
        <f t="shared" si="88"/>
        <v>#VALUE!</v>
      </c>
      <c r="FY66" s="33" t="e">
        <f t="shared" si="88"/>
        <v>#VALUE!</v>
      </c>
      <c r="FZ66" s="33" t="e">
        <f t="shared" si="88"/>
        <v>#VALUE!</v>
      </c>
      <c r="GA66" s="33" t="e">
        <f t="shared" si="88"/>
        <v>#VALUE!</v>
      </c>
      <c r="GB66" s="33" t="e">
        <f t="shared" si="88"/>
        <v>#VALUE!</v>
      </c>
      <c r="GC66" s="33" t="e">
        <f t="shared" si="88"/>
        <v>#VALUE!</v>
      </c>
      <c r="GD66" s="33" t="e">
        <f t="shared" si="88"/>
        <v>#VALUE!</v>
      </c>
      <c r="GE66" s="33" t="e">
        <f t="shared" si="88"/>
        <v>#VALUE!</v>
      </c>
      <c r="GF66" s="33" t="e">
        <f t="shared" si="88"/>
        <v>#VALUE!</v>
      </c>
      <c r="GG66" s="33" t="e">
        <f t="shared" si="88"/>
        <v>#VALUE!</v>
      </c>
      <c r="GH66" s="33" t="e">
        <f t="shared" si="88"/>
        <v>#VALUE!</v>
      </c>
      <c r="GI66" s="33" t="e">
        <f t="shared" si="88"/>
        <v>#VALUE!</v>
      </c>
      <c r="GJ66" s="33" t="e">
        <f t="shared" si="88"/>
        <v>#VALUE!</v>
      </c>
      <c r="GK66" s="33" t="e">
        <f t="shared" si="88"/>
        <v>#VALUE!</v>
      </c>
      <c r="GL66" s="33" t="e">
        <f t="shared" si="88"/>
        <v>#VALUE!</v>
      </c>
      <c r="GM66" s="33" t="e">
        <f t="shared" si="88"/>
        <v>#VALUE!</v>
      </c>
      <c r="GN66" s="33" t="e">
        <f t="shared" si="88"/>
        <v>#VALUE!</v>
      </c>
      <c r="GO66" s="33" t="e">
        <f t="shared" si="88"/>
        <v>#VALUE!</v>
      </c>
      <c r="GP66" s="33" t="e">
        <f t="shared" si="88"/>
        <v>#VALUE!</v>
      </c>
      <c r="GQ66" s="33" t="e">
        <f t="shared" si="88"/>
        <v>#VALUE!</v>
      </c>
      <c r="GR66" s="33" t="e">
        <f t="shared" ref="GR66:JC66" si="89">GR63+GR59+GR67</f>
        <v>#VALUE!</v>
      </c>
      <c r="GS66" s="33" t="e">
        <f t="shared" si="89"/>
        <v>#VALUE!</v>
      </c>
      <c r="GT66" s="33" t="e">
        <f t="shared" si="89"/>
        <v>#VALUE!</v>
      </c>
      <c r="GU66" s="33" t="e">
        <f t="shared" si="89"/>
        <v>#VALUE!</v>
      </c>
      <c r="GV66" s="33" t="e">
        <f t="shared" si="89"/>
        <v>#VALUE!</v>
      </c>
      <c r="GW66" s="33" t="e">
        <f t="shared" si="89"/>
        <v>#VALUE!</v>
      </c>
      <c r="GX66" s="33" t="e">
        <f t="shared" si="89"/>
        <v>#VALUE!</v>
      </c>
      <c r="GY66" s="33" t="e">
        <f t="shared" si="89"/>
        <v>#VALUE!</v>
      </c>
      <c r="GZ66" s="33" t="e">
        <f t="shared" si="89"/>
        <v>#VALUE!</v>
      </c>
      <c r="HA66" s="33" t="e">
        <f t="shared" si="89"/>
        <v>#VALUE!</v>
      </c>
      <c r="HB66" s="33" t="e">
        <f t="shared" si="89"/>
        <v>#VALUE!</v>
      </c>
      <c r="HC66" s="33" t="e">
        <f t="shared" si="89"/>
        <v>#VALUE!</v>
      </c>
      <c r="HD66" s="33" t="e">
        <f t="shared" si="89"/>
        <v>#VALUE!</v>
      </c>
      <c r="HE66" s="33" t="e">
        <f t="shared" si="89"/>
        <v>#VALUE!</v>
      </c>
      <c r="HF66" s="33" t="e">
        <f t="shared" si="89"/>
        <v>#VALUE!</v>
      </c>
      <c r="HG66" s="33" t="e">
        <f t="shared" si="89"/>
        <v>#VALUE!</v>
      </c>
      <c r="HH66" s="33" t="e">
        <f t="shared" si="89"/>
        <v>#VALUE!</v>
      </c>
      <c r="HI66" s="33" t="e">
        <f t="shared" si="89"/>
        <v>#VALUE!</v>
      </c>
      <c r="HJ66" s="33" t="e">
        <f t="shared" si="89"/>
        <v>#VALUE!</v>
      </c>
      <c r="HK66" s="33" t="e">
        <f t="shared" si="89"/>
        <v>#VALUE!</v>
      </c>
      <c r="HL66" s="33" t="e">
        <f t="shared" si="89"/>
        <v>#VALUE!</v>
      </c>
      <c r="HM66" s="33" t="e">
        <f t="shared" si="89"/>
        <v>#VALUE!</v>
      </c>
      <c r="HN66" s="33" t="e">
        <f t="shared" si="89"/>
        <v>#VALUE!</v>
      </c>
      <c r="HO66" s="33" t="e">
        <f t="shared" si="89"/>
        <v>#VALUE!</v>
      </c>
      <c r="HP66" s="33" t="e">
        <f t="shared" si="89"/>
        <v>#VALUE!</v>
      </c>
      <c r="HQ66" s="33" t="e">
        <f t="shared" si="89"/>
        <v>#VALUE!</v>
      </c>
      <c r="HR66" s="33" t="e">
        <f t="shared" si="89"/>
        <v>#VALUE!</v>
      </c>
      <c r="HS66" s="33" t="e">
        <f t="shared" si="89"/>
        <v>#VALUE!</v>
      </c>
      <c r="HT66" s="33" t="e">
        <f t="shared" si="89"/>
        <v>#VALUE!</v>
      </c>
      <c r="HU66" s="33" t="e">
        <f t="shared" si="89"/>
        <v>#VALUE!</v>
      </c>
      <c r="HV66" s="33" t="e">
        <f t="shared" si="89"/>
        <v>#VALUE!</v>
      </c>
      <c r="HW66" s="33" t="e">
        <f t="shared" si="89"/>
        <v>#VALUE!</v>
      </c>
      <c r="HX66" s="33" t="e">
        <f t="shared" si="89"/>
        <v>#VALUE!</v>
      </c>
      <c r="HY66" s="33" t="e">
        <f t="shared" si="89"/>
        <v>#VALUE!</v>
      </c>
      <c r="HZ66" s="33" t="e">
        <f t="shared" si="89"/>
        <v>#VALUE!</v>
      </c>
      <c r="IA66" s="33" t="e">
        <f t="shared" si="89"/>
        <v>#VALUE!</v>
      </c>
      <c r="IB66" s="33" t="e">
        <f t="shared" si="89"/>
        <v>#VALUE!</v>
      </c>
      <c r="IC66" s="33" t="e">
        <f t="shared" si="89"/>
        <v>#VALUE!</v>
      </c>
      <c r="ID66" s="33" t="e">
        <f t="shared" si="89"/>
        <v>#VALUE!</v>
      </c>
      <c r="IE66" s="33" t="e">
        <f t="shared" si="89"/>
        <v>#VALUE!</v>
      </c>
      <c r="IF66" s="33" t="e">
        <f t="shared" si="89"/>
        <v>#VALUE!</v>
      </c>
      <c r="IG66" s="33" t="e">
        <f t="shared" si="89"/>
        <v>#VALUE!</v>
      </c>
      <c r="IH66" s="33" t="e">
        <f t="shared" si="89"/>
        <v>#VALUE!</v>
      </c>
      <c r="II66" s="33" t="e">
        <f t="shared" si="89"/>
        <v>#VALUE!</v>
      </c>
      <c r="IJ66" s="33" t="e">
        <f t="shared" si="89"/>
        <v>#VALUE!</v>
      </c>
      <c r="IK66" s="33" t="e">
        <f t="shared" si="89"/>
        <v>#VALUE!</v>
      </c>
      <c r="IL66" s="33" t="e">
        <f t="shared" si="89"/>
        <v>#VALUE!</v>
      </c>
      <c r="IM66" s="33" t="e">
        <f t="shared" si="89"/>
        <v>#VALUE!</v>
      </c>
      <c r="IN66" s="33" t="e">
        <f t="shared" si="89"/>
        <v>#VALUE!</v>
      </c>
      <c r="IO66" s="33" t="e">
        <f t="shared" si="89"/>
        <v>#VALUE!</v>
      </c>
      <c r="IP66" s="33" t="e">
        <f t="shared" si="89"/>
        <v>#VALUE!</v>
      </c>
      <c r="IQ66" s="33" t="e">
        <f t="shared" si="89"/>
        <v>#VALUE!</v>
      </c>
      <c r="IR66" s="33" t="e">
        <f t="shared" si="89"/>
        <v>#VALUE!</v>
      </c>
      <c r="IS66" s="33" t="e">
        <f t="shared" si="89"/>
        <v>#VALUE!</v>
      </c>
      <c r="IT66" s="33" t="e">
        <f t="shared" si="89"/>
        <v>#VALUE!</v>
      </c>
      <c r="IU66" s="33" t="e">
        <f t="shared" si="89"/>
        <v>#VALUE!</v>
      </c>
      <c r="IV66" s="33" t="e">
        <f t="shared" si="89"/>
        <v>#VALUE!</v>
      </c>
      <c r="IW66" s="33" t="e">
        <f t="shared" si="89"/>
        <v>#VALUE!</v>
      </c>
      <c r="IX66" s="33" t="e">
        <f t="shared" si="89"/>
        <v>#VALUE!</v>
      </c>
      <c r="IY66" s="33" t="e">
        <f t="shared" si="89"/>
        <v>#VALUE!</v>
      </c>
      <c r="IZ66" s="33" t="e">
        <f t="shared" si="89"/>
        <v>#VALUE!</v>
      </c>
      <c r="JA66" s="33" t="e">
        <f t="shared" si="89"/>
        <v>#VALUE!</v>
      </c>
      <c r="JB66" s="33" t="e">
        <f t="shared" si="89"/>
        <v>#VALUE!</v>
      </c>
      <c r="JC66" s="33" t="e">
        <f t="shared" si="89"/>
        <v>#VALUE!</v>
      </c>
      <c r="JD66" s="33" t="e">
        <f t="shared" ref="JD66:LO66" si="90">JD63+JD59+JD67</f>
        <v>#VALUE!</v>
      </c>
      <c r="JE66" s="33" t="e">
        <f t="shared" si="90"/>
        <v>#VALUE!</v>
      </c>
      <c r="JF66" s="33" t="e">
        <f t="shared" si="90"/>
        <v>#VALUE!</v>
      </c>
      <c r="JG66" s="33" t="e">
        <f t="shared" si="90"/>
        <v>#VALUE!</v>
      </c>
      <c r="JH66" s="33" t="e">
        <f t="shared" si="90"/>
        <v>#VALUE!</v>
      </c>
      <c r="JI66" s="33" t="e">
        <f t="shared" si="90"/>
        <v>#VALUE!</v>
      </c>
      <c r="JJ66" s="33" t="e">
        <f t="shared" si="90"/>
        <v>#VALUE!</v>
      </c>
      <c r="JK66" s="33" t="e">
        <f t="shared" si="90"/>
        <v>#VALUE!</v>
      </c>
      <c r="JL66" s="33" t="e">
        <f t="shared" si="90"/>
        <v>#VALUE!</v>
      </c>
      <c r="JM66" s="33" t="e">
        <f t="shared" si="90"/>
        <v>#VALUE!</v>
      </c>
      <c r="JN66" s="33" t="e">
        <f t="shared" si="90"/>
        <v>#VALUE!</v>
      </c>
      <c r="JO66" s="33" t="e">
        <f t="shared" si="90"/>
        <v>#VALUE!</v>
      </c>
      <c r="JP66" s="33" t="e">
        <f t="shared" si="90"/>
        <v>#VALUE!</v>
      </c>
      <c r="JQ66" s="33" t="e">
        <f t="shared" si="90"/>
        <v>#VALUE!</v>
      </c>
      <c r="JR66" s="33" t="e">
        <f t="shared" si="90"/>
        <v>#VALUE!</v>
      </c>
      <c r="JS66" s="33" t="e">
        <f t="shared" si="90"/>
        <v>#VALUE!</v>
      </c>
      <c r="JT66" s="33" t="e">
        <f t="shared" si="90"/>
        <v>#VALUE!</v>
      </c>
      <c r="JU66" s="33" t="e">
        <f t="shared" si="90"/>
        <v>#VALUE!</v>
      </c>
      <c r="JV66" s="33" t="e">
        <f t="shared" si="90"/>
        <v>#VALUE!</v>
      </c>
      <c r="JW66" s="33" t="e">
        <f t="shared" si="90"/>
        <v>#VALUE!</v>
      </c>
      <c r="JX66" s="33" t="e">
        <f t="shared" si="90"/>
        <v>#VALUE!</v>
      </c>
      <c r="JY66" s="33" t="e">
        <f t="shared" si="90"/>
        <v>#VALUE!</v>
      </c>
      <c r="JZ66" s="33" t="e">
        <f t="shared" si="90"/>
        <v>#VALUE!</v>
      </c>
      <c r="KA66" s="33" t="e">
        <f t="shared" si="90"/>
        <v>#VALUE!</v>
      </c>
      <c r="KB66" s="33" t="e">
        <f t="shared" si="90"/>
        <v>#VALUE!</v>
      </c>
      <c r="KC66" s="33" t="e">
        <f t="shared" si="90"/>
        <v>#VALUE!</v>
      </c>
      <c r="KD66" s="33" t="e">
        <f t="shared" si="90"/>
        <v>#VALUE!</v>
      </c>
      <c r="KE66" s="33" t="e">
        <f t="shared" si="90"/>
        <v>#VALUE!</v>
      </c>
      <c r="KF66" s="33" t="e">
        <f t="shared" si="90"/>
        <v>#VALUE!</v>
      </c>
      <c r="KG66" s="33" t="e">
        <f t="shared" si="90"/>
        <v>#VALUE!</v>
      </c>
      <c r="KH66" s="33" t="e">
        <f t="shared" si="90"/>
        <v>#VALUE!</v>
      </c>
      <c r="KI66" s="33" t="e">
        <f t="shared" si="90"/>
        <v>#VALUE!</v>
      </c>
      <c r="KJ66" s="33" t="e">
        <f t="shared" si="90"/>
        <v>#VALUE!</v>
      </c>
      <c r="KK66" s="33" t="e">
        <f t="shared" si="90"/>
        <v>#VALUE!</v>
      </c>
      <c r="KL66" s="33" t="e">
        <f t="shared" si="90"/>
        <v>#VALUE!</v>
      </c>
      <c r="KM66" s="33" t="e">
        <f t="shared" si="90"/>
        <v>#VALUE!</v>
      </c>
      <c r="KN66" s="33" t="e">
        <f t="shared" si="90"/>
        <v>#VALUE!</v>
      </c>
      <c r="KO66" s="33" t="e">
        <f t="shared" si="90"/>
        <v>#VALUE!</v>
      </c>
      <c r="KP66" s="33" t="e">
        <f t="shared" si="90"/>
        <v>#VALUE!</v>
      </c>
      <c r="KQ66" s="33" t="e">
        <f t="shared" si="90"/>
        <v>#VALUE!</v>
      </c>
      <c r="KR66" s="33" t="e">
        <f t="shared" si="90"/>
        <v>#VALUE!</v>
      </c>
      <c r="KS66" s="33" t="e">
        <f t="shared" si="90"/>
        <v>#VALUE!</v>
      </c>
      <c r="KT66" s="33" t="e">
        <f t="shared" si="90"/>
        <v>#VALUE!</v>
      </c>
      <c r="KU66" s="33" t="e">
        <f t="shared" si="90"/>
        <v>#VALUE!</v>
      </c>
      <c r="KV66" s="33" t="e">
        <f t="shared" si="90"/>
        <v>#VALUE!</v>
      </c>
      <c r="KW66" s="33" t="e">
        <f t="shared" si="90"/>
        <v>#VALUE!</v>
      </c>
      <c r="KX66" s="33" t="e">
        <f t="shared" si="90"/>
        <v>#VALUE!</v>
      </c>
      <c r="KY66" s="33" t="e">
        <f t="shared" si="90"/>
        <v>#VALUE!</v>
      </c>
      <c r="KZ66" s="33" t="e">
        <f t="shared" si="90"/>
        <v>#VALUE!</v>
      </c>
      <c r="LA66" s="33" t="e">
        <f t="shared" si="90"/>
        <v>#VALUE!</v>
      </c>
      <c r="LB66" s="33" t="e">
        <f t="shared" si="90"/>
        <v>#VALUE!</v>
      </c>
      <c r="LC66" s="33" t="e">
        <f t="shared" si="90"/>
        <v>#VALUE!</v>
      </c>
      <c r="LD66" s="33" t="e">
        <f t="shared" si="90"/>
        <v>#VALUE!</v>
      </c>
      <c r="LE66" s="33" t="e">
        <f t="shared" si="90"/>
        <v>#VALUE!</v>
      </c>
      <c r="LF66" s="33" t="e">
        <f t="shared" si="90"/>
        <v>#VALUE!</v>
      </c>
      <c r="LG66" s="33" t="e">
        <f t="shared" si="90"/>
        <v>#VALUE!</v>
      </c>
      <c r="LH66" s="33" t="e">
        <f t="shared" si="90"/>
        <v>#VALUE!</v>
      </c>
      <c r="LI66" s="33" t="e">
        <f t="shared" si="90"/>
        <v>#VALUE!</v>
      </c>
      <c r="LJ66" s="33" t="e">
        <f t="shared" si="90"/>
        <v>#VALUE!</v>
      </c>
      <c r="LK66" s="33" t="e">
        <f t="shared" si="90"/>
        <v>#VALUE!</v>
      </c>
      <c r="LL66" s="33" t="e">
        <f t="shared" si="90"/>
        <v>#VALUE!</v>
      </c>
      <c r="LM66" s="33" t="e">
        <f t="shared" si="90"/>
        <v>#VALUE!</v>
      </c>
      <c r="LN66" s="33" t="e">
        <f t="shared" si="90"/>
        <v>#VALUE!</v>
      </c>
      <c r="LO66" s="33" t="e">
        <f t="shared" si="90"/>
        <v>#VALUE!</v>
      </c>
      <c r="LP66" s="33" t="e">
        <f t="shared" ref="LP66:NH66" si="91">LP63+LP59+LP67</f>
        <v>#VALUE!</v>
      </c>
      <c r="LQ66" s="33" t="e">
        <f t="shared" si="91"/>
        <v>#VALUE!</v>
      </c>
      <c r="LR66" s="33" t="e">
        <f t="shared" si="91"/>
        <v>#VALUE!</v>
      </c>
      <c r="LS66" s="33" t="e">
        <f t="shared" si="91"/>
        <v>#VALUE!</v>
      </c>
      <c r="LT66" s="33" t="e">
        <f t="shared" si="91"/>
        <v>#VALUE!</v>
      </c>
      <c r="LU66" s="33" t="e">
        <f t="shared" si="91"/>
        <v>#VALUE!</v>
      </c>
      <c r="LV66" s="33" t="e">
        <f t="shared" si="91"/>
        <v>#VALUE!</v>
      </c>
      <c r="LW66" s="33" t="e">
        <f t="shared" si="91"/>
        <v>#VALUE!</v>
      </c>
      <c r="LX66" s="33" t="e">
        <f t="shared" si="91"/>
        <v>#VALUE!</v>
      </c>
      <c r="LY66" s="33" t="e">
        <f t="shared" si="91"/>
        <v>#VALUE!</v>
      </c>
      <c r="LZ66" s="33" t="e">
        <f t="shared" si="91"/>
        <v>#VALUE!</v>
      </c>
      <c r="MA66" s="33" t="e">
        <f t="shared" si="91"/>
        <v>#VALUE!</v>
      </c>
      <c r="MB66" s="33" t="e">
        <f t="shared" si="91"/>
        <v>#VALUE!</v>
      </c>
      <c r="MC66" s="33" t="e">
        <f t="shared" si="91"/>
        <v>#VALUE!</v>
      </c>
      <c r="MD66" s="33" t="e">
        <f t="shared" si="91"/>
        <v>#VALUE!</v>
      </c>
      <c r="ME66" s="33" t="e">
        <f t="shared" si="91"/>
        <v>#VALUE!</v>
      </c>
      <c r="MF66" s="33" t="e">
        <f t="shared" si="91"/>
        <v>#VALUE!</v>
      </c>
      <c r="MG66" s="33" t="e">
        <f t="shared" si="91"/>
        <v>#VALUE!</v>
      </c>
      <c r="MH66" s="33" t="e">
        <f t="shared" si="91"/>
        <v>#VALUE!</v>
      </c>
      <c r="MI66" s="33" t="e">
        <f t="shared" si="91"/>
        <v>#VALUE!</v>
      </c>
      <c r="MJ66" s="33" t="e">
        <f t="shared" si="91"/>
        <v>#VALUE!</v>
      </c>
      <c r="MK66" s="33" t="e">
        <f t="shared" si="91"/>
        <v>#VALUE!</v>
      </c>
      <c r="ML66" s="33" t="e">
        <f t="shared" si="91"/>
        <v>#VALUE!</v>
      </c>
      <c r="MM66" s="33" t="e">
        <f t="shared" si="91"/>
        <v>#VALUE!</v>
      </c>
      <c r="MN66" s="33" t="e">
        <f t="shared" si="91"/>
        <v>#VALUE!</v>
      </c>
      <c r="MO66" s="33" t="e">
        <f t="shared" si="91"/>
        <v>#VALUE!</v>
      </c>
      <c r="MP66" s="33" t="e">
        <f t="shared" si="91"/>
        <v>#VALUE!</v>
      </c>
      <c r="MQ66" s="33" t="e">
        <f t="shared" si="91"/>
        <v>#VALUE!</v>
      </c>
      <c r="MR66" s="33" t="e">
        <f t="shared" si="91"/>
        <v>#VALUE!</v>
      </c>
      <c r="MS66" s="33" t="e">
        <f t="shared" si="91"/>
        <v>#VALUE!</v>
      </c>
      <c r="MT66" s="33" t="e">
        <f t="shared" si="91"/>
        <v>#VALUE!</v>
      </c>
      <c r="MU66" s="33" t="e">
        <f t="shared" si="91"/>
        <v>#VALUE!</v>
      </c>
      <c r="MV66" s="33" t="e">
        <f t="shared" si="91"/>
        <v>#VALUE!</v>
      </c>
      <c r="MW66" s="33" t="e">
        <f t="shared" si="91"/>
        <v>#VALUE!</v>
      </c>
      <c r="MX66" s="33" t="e">
        <f t="shared" si="91"/>
        <v>#VALUE!</v>
      </c>
      <c r="MY66" s="33" t="e">
        <f t="shared" si="91"/>
        <v>#VALUE!</v>
      </c>
      <c r="MZ66" s="33" t="e">
        <f t="shared" si="91"/>
        <v>#VALUE!</v>
      </c>
      <c r="NA66" s="33" t="e">
        <f t="shared" si="91"/>
        <v>#VALUE!</v>
      </c>
      <c r="NB66" s="33" t="e">
        <f t="shared" si="91"/>
        <v>#VALUE!</v>
      </c>
      <c r="NC66" s="33" t="e">
        <f t="shared" si="91"/>
        <v>#VALUE!</v>
      </c>
      <c r="ND66" s="33" t="e">
        <f t="shared" si="91"/>
        <v>#VALUE!</v>
      </c>
      <c r="NE66" s="33" t="e">
        <f t="shared" si="91"/>
        <v>#VALUE!</v>
      </c>
      <c r="NF66" s="33" t="e">
        <f t="shared" si="91"/>
        <v>#VALUE!</v>
      </c>
      <c r="NG66" s="33" t="e">
        <f t="shared" si="91"/>
        <v>#VALUE!</v>
      </c>
      <c r="NH66" s="33" t="e">
        <f t="shared" si="91"/>
        <v>#VALUE!</v>
      </c>
    </row>
    <row r="67" spans="1:372" s="34" customFormat="1" ht="15" customHeight="1" outlineLevel="1" x14ac:dyDescent="0.2">
      <c r="A67" s="1047" t="s">
        <v>35</v>
      </c>
      <c r="B67" s="43" t="s">
        <v>36</v>
      </c>
      <c r="C67" s="1050" t="s">
        <v>34</v>
      </c>
      <c r="D67" s="48" t="s">
        <v>32</v>
      </c>
      <c r="E67" s="57" t="s">
        <v>235</v>
      </c>
      <c r="F67" s="58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s="33"/>
      <c r="CE67" s="33"/>
      <c r="CF67" s="33"/>
      <c r="CG67" s="33"/>
      <c r="CH67" s="33"/>
      <c r="CI67" s="33"/>
      <c r="CJ67" s="33"/>
      <c r="CK67" s="33"/>
      <c r="CL67" s="33"/>
      <c r="CM67" s="33"/>
      <c r="CN67" s="33"/>
      <c r="CO67" s="33"/>
      <c r="CP67" s="33"/>
      <c r="CQ67" s="33"/>
      <c r="CR67" s="33"/>
      <c r="CS67" s="33"/>
      <c r="CT67" s="33"/>
      <c r="CU67" s="33"/>
      <c r="CV67" s="33"/>
      <c r="CW67" s="33"/>
      <c r="CX67" s="33"/>
      <c r="CY67" s="33"/>
      <c r="CZ67" s="33"/>
      <c r="DA67" s="33"/>
      <c r="DB67" s="33"/>
      <c r="DC67" s="33"/>
      <c r="DD67" s="33"/>
      <c r="DE67" s="33"/>
      <c r="DF67" s="33"/>
      <c r="DG67" s="33"/>
      <c r="DH67" s="33"/>
      <c r="DI67" s="33"/>
      <c r="DJ67" s="33"/>
      <c r="DK67" s="33"/>
      <c r="DL67" s="33"/>
      <c r="DM67" s="33"/>
      <c r="DN67" s="33"/>
      <c r="DO67" s="33"/>
      <c r="DP67" s="33"/>
      <c r="DQ67" s="33"/>
      <c r="DR67" s="33"/>
      <c r="DS67" s="33"/>
      <c r="DT67" s="33"/>
      <c r="DU67" s="33"/>
      <c r="DV67" s="33"/>
      <c r="DW67" s="33"/>
      <c r="DX67" s="33"/>
      <c r="DY67" s="33"/>
      <c r="DZ67" s="33"/>
      <c r="EA67" s="33"/>
      <c r="EB67" s="33"/>
      <c r="EC67" s="33"/>
      <c r="ED67" s="33"/>
      <c r="EE67" s="33"/>
      <c r="EF67" s="33"/>
      <c r="EG67" s="33"/>
      <c r="EH67" s="33"/>
      <c r="EI67" s="33"/>
      <c r="EJ67" s="33"/>
      <c r="EK67" s="33"/>
      <c r="EL67" s="33"/>
      <c r="EM67" s="33"/>
      <c r="EN67" s="33"/>
      <c r="EO67" s="33"/>
      <c r="EP67" s="33"/>
      <c r="EQ67" s="33"/>
      <c r="ER67" s="33"/>
      <c r="ES67" s="33"/>
      <c r="ET67" s="33"/>
      <c r="EU67" s="33"/>
      <c r="EV67" s="33"/>
      <c r="EW67" s="33"/>
      <c r="EX67" s="33"/>
      <c r="EY67" s="33"/>
      <c r="EZ67" s="33"/>
      <c r="FA67" s="33"/>
      <c r="FB67" s="33"/>
      <c r="FC67" s="33"/>
      <c r="FD67" s="33"/>
      <c r="FE67" s="33"/>
      <c r="FF67" s="33"/>
      <c r="FG67" s="33"/>
      <c r="FH67" s="33"/>
      <c r="FI67" s="33"/>
      <c r="FJ67" s="33"/>
      <c r="FK67" s="33"/>
      <c r="FL67" s="33"/>
      <c r="FM67" s="33"/>
      <c r="FN67" s="33"/>
      <c r="FO67" s="33"/>
      <c r="FP67" s="33"/>
      <c r="FQ67" s="33"/>
      <c r="FR67" s="33"/>
      <c r="FS67" s="33"/>
      <c r="FT67" s="33"/>
      <c r="FU67" s="33"/>
      <c r="FV67" s="33"/>
      <c r="FW67" s="33"/>
      <c r="FX67" s="33"/>
      <c r="FY67" s="33"/>
      <c r="FZ67" s="33"/>
      <c r="GA67" s="33"/>
      <c r="GB67" s="33"/>
      <c r="GC67" s="33"/>
      <c r="GD67" s="33"/>
      <c r="GE67" s="33"/>
      <c r="GF67" s="33"/>
      <c r="GG67" s="33"/>
      <c r="GH67" s="33"/>
      <c r="GI67" s="33"/>
      <c r="GJ67" s="33"/>
      <c r="GK67" s="33"/>
      <c r="GL67" s="33"/>
      <c r="GM67" s="33"/>
      <c r="GN67" s="33"/>
      <c r="GO67" s="33"/>
      <c r="GP67" s="33"/>
      <c r="GQ67" s="33"/>
      <c r="GR67" s="33"/>
      <c r="GS67" s="33"/>
      <c r="GT67" s="33"/>
      <c r="GU67" s="33"/>
      <c r="GV67" s="33"/>
      <c r="GW67" s="33"/>
      <c r="GX67" s="33"/>
      <c r="GY67" s="33"/>
      <c r="GZ67" s="33"/>
      <c r="HA67" s="33"/>
      <c r="HB67" s="33"/>
      <c r="HC67" s="33"/>
      <c r="HD67" s="33"/>
      <c r="HE67" s="33"/>
      <c r="HF67" s="33"/>
      <c r="HG67" s="33"/>
      <c r="HH67" s="33"/>
      <c r="HI67" s="33"/>
      <c r="HJ67" s="33"/>
      <c r="HK67" s="33"/>
      <c r="HL67" s="33"/>
      <c r="HM67" s="33"/>
      <c r="HN67" s="33"/>
      <c r="HO67" s="33"/>
      <c r="HP67" s="33"/>
      <c r="HQ67" s="33"/>
      <c r="HR67" s="33"/>
      <c r="HS67" s="33"/>
      <c r="HT67" s="33"/>
      <c r="HU67" s="33"/>
      <c r="HV67" s="33"/>
      <c r="HW67" s="33"/>
      <c r="HX67" s="33"/>
      <c r="HY67" s="33"/>
      <c r="HZ67" s="33"/>
      <c r="IA67" s="33"/>
      <c r="IB67" s="33"/>
      <c r="IC67" s="33"/>
      <c r="ID67" s="33"/>
      <c r="IE67" s="33"/>
      <c r="IF67" s="33"/>
      <c r="IG67" s="33"/>
      <c r="IH67" s="33"/>
      <c r="II67" s="33"/>
      <c r="IJ67" s="33"/>
      <c r="IK67" s="33"/>
      <c r="IL67" s="33"/>
      <c r="IM67" s="33"/>
      <c r="IN67" s="33"/>
      <c r="IO67" s="33"/>
      <c r="IP67" s="33"/>
      <c r="IQ67" s="33"/>
      <c r="IR67" s="33"/>
      <c r="IS67" s="33"/>
      <c r="IT67" s="33"/>
      <c r="IU67" s="33"/>
      <c r="IV67" s="33"/>
      <c r="IW67" s="33"/>
      <c r="IX67" s="33"/>
      <c r="IY67" s="33"/>
      <c r="IZ67" s="33"/>
      <c r="JA67" s="33"/>
      <c r="JB67" s="33"/>
      <c r="JC67" s="33"/>
      <c r="JD67" s="33"/>
      <c r="JE67" s="33"/>
      <c r="JF67" s="33"/>
      <c r="JG67" s="33"/>
      <c r="JH67" s="33"/>
      <c r="JI67" s="33"/>
      <c r="JJ67" s="33"/>
      <c r="JK67" s="33"/>
      <c r="JL67" s="33"/>
      <c r="JM67" s="33"/>
      <c r="JN67" s="33"/>
      <c r="JO67" s="33"/>
      <c r="JP67" s="33"/>
      <c r="JQ67" s="33"/>
      <c r="JR67" s="33"/>
      <c r="JS67" s="33"/>
      <c r="JT67" s="33"/>
      <c r="JU67" s="33"/>
      <c r="JV67" s="33"/>
      <c r="JW67" s="33"/>
      <c r="JX67" s="33"/>
      <c r="JY67" s="33"/>
      <c r="JZ67" s="33"/>
      <c r="KA67" s="33"/>
      <c r="KB67" s="33"/>
      <c r="KC67" s="33"/>
      <c r="KD67" s="33"/>
      <c r="KE67" s="33"/>
      <c r="KF67" s="33"/>
      <c r="KG67" s="33"/>
      <c r="KH67" s="33"/>
      <c r="KI67" s="33"/>
      <c r="KJ67" s="33"/>
      <c r="KK67" s="33"/>
      <c r="KL67" s="33"/>
      <c r="KM67" s="33"/>
      <c r="KN67" s="33"/>
      <c r="KO67" s="33"/>
      <c r="KP67" s="33"/>
      <c r="KQ67" s="33"/>
      <c r="KR67" s="33"/>
      <c r="KS67" s="33"/>
      <c r="KT67" s="33"/>
      <c r="KU67" s="33"/>
      <c r="KV67" s="33"/>
      <c r="KW67" s="33"/>
      <c r="KX67" s="33"/>
      <c r="KY67" s="33"/>
      <c r="KZ67" s="33"/>
      <c r="LA67" s="33"/>
      <c r="LB67" s="33"/>
      <c r="LC67" s="33"/>
      <c r="LD67" s="33"/>
      <c r="LE67" s="33"/>
      <c r="LF67" s="33"/>
      <c r="LG67" s="33"/>
      <c r="LH67" s="33"/>
      <c r="LI67" s="33"/>
      <c r="LJ67" s="33"/>
      <c r="LK67" s="33"/>
      <c r="LL67" s="33"/>
      <c r="LM67" s="33"/>
      <c r="LN67" s="33"/>
      <c r="LO67" s="33"/>
      <c r="LP67" s="33"/>
      <c r="LQ67" s="33"/>
      <c r="LR67" s="33"/>
      <c r="LS67" s="33"/>
      <c r="LT67" s="33"/>
      <c r="LU67" s="33"/>
      <c r="LV67" s="33"/>
      <c r="LW67" s="33"/>
      <c r="LX67" s="33"/>
      <c r="LY67" s="33"/>
      <c r="LZ67" s="33"/>
      <c r="MA67" s="33"/>
      <c r="MB67" s="33"/>
      <c r="MC67" s="33"/>
      <c r="MD67" s="33"/>
      <c r="ME67" s="33"/>
      <c r="MF67" s="33"/>
      <c r="MG67" s="33"/>
      <c r="MH67" s="33"/>
      <c r="MI67" s="33"/>
      <c r="MJ67" s="33"/>
      <c r="MK67" s="33"/>
      <c r="ML67" s="33"/>
      <c r="MM67" s="33"/>
      <c r="MN67" s="33"/>
      <c r="MO67" s="33"/>
      <c r="MP67" s="33"/>
      <c r="MQ67" s="33"/>
      <c r="MR67" s="33"/>
      <c r="MS67" s="33"/>
      <c r="MT67" s="33"/>
      <c r="MU67" s="33"/>
      <c r="MV67" s="33"/>
      <c r="MW67" s="33"/>
      <c r="MX67" s="33"/>
      <c r="MY67" s="33"/>
      <c r="MZ67" s="33"/>
      <c r="NA67" s="33"/>
      <c r="NB67" s="33"/>
      <c r="NC67" s="33"/>
      <c r="ND67" s="33"/>
      <c r="NE67" s="33"/>
      <c r="NF67" s="33"/>
      <c r="NG67" s="33"/>
      <c r="NH67" s="33"/>
    </row>
    <row r="68" spans="1:372" s="34" customFormat="1" ht="14.4" outlineLevel="1" x14ac:dyDescent="0.2">
      <c r="A68" s="1048"/>
      <c r="B68" s="70">
        <v>1</v>
      </c>
      <c r="C68" s="1051"/>
      <c r="D68" s="49">
        <v>43</v>
      </c>
      <c r="E68" s="27" t="s">
        <v>30</v>
      </c>
      <c r="F68" s="25"/>
      <c r="G68" s="33" t="e">
        <v>#VALUE!</v>
      </c>
      <c r="H68" s="33" t="e">
        <f>H66/(IFERROR(VLOOKUP($B58,#REF!,4,FALSE),"")/30)</f>
        <v>#VALUE!</v>
      </c>
      <c r="I68" s="33" t="e">
        <f>I66/(IFERROR(VLOOKUP($B58,#REF!,4,FALSE),"")/30)</f>
        <v>#VALUE!</v>
      </c>
      <c r="J68" s="33" t="e">
        <f>J66/(IFERROR(VLOOKUP($B58,#REF!,4,FALSE),"")/30)</f>
        <v>#VALUE!</v>
      </c>
      <c r="K68" s="33" t="e">
        <f>K66/(IFERROR(VLOOKUP($B58,#REF!,4,FALSE),"")/30)</f>
        <v>#VALUE!</v>
      </c>
      <c r="L68" s="33" t="e">
        <f>L66/(IFERROR(VLOOKUP($B58,#REF!,4,FALSE),"")/30)</f>
        <v>#VALUE!</v>
      </c>
      <c r="M68" s="33" t="e">
        <f>M66/(IFERROR(VLOOKUP($B58,#REF!,4,FALSE),"")/30)</f>
        <v>#VALUE!</v>
      </c>
      <c r="N68" s="33" t="e">
        <f>N66/(IFERROR(VLOOKUP($B58,#REF!,4,FALSE),"")/30)</f>
        <v>#VALUE!</v>
      </c>
      <c r="O68" s="33" t="e">
        <f>O66/(IFERROR(VLOOKUP($B58,#REF!,4,FALSE),"")/30)</f>
        <v>#VALUE!</v>
      </c>
      <c r="P68" s="33" t="e">
        <f>P66/(IFERROR(VLOOKUP($B58,#REF!,4,FALSE),"")/30)</f>
        <v>#VALUE!</v>
      </c>
      <c r="Q68" s="33" t="e">
        <f>Q66/(IFERROR(VLOOKUP($B58,#REF!,4,FALSE),"")/30)</f>
        <v>#VALUE!</v>
      </c>
      <c r="R68" s="33" t="e">
        <f>R66/(IFERROR(VLOOKUP($B58,#REF!,4,FALSE),"")/30)</f>
        <v>#VALUE!</v>
      </c>
      <c r="S68" s="33" t="e">
        <f>S66/(IFERROR(VLOOKUP($B58,#REF!,4,FALSE),"")/30)</f>
        <v>#VALUE!</v>
      </c>
      <c r="T68" s="33" t="e">
        <f>T66/(IFERROR(VLOOKUP($B58,#REF!,4,FALSE),"")/30)</f>
        <v>#VALUE!</v>
      </c>
      <c r="U68" s="33" t="e">
        <f>U66/(IFERROR(VLOOKUP($B58,#REF!,4,FALSE),"")/30)</f>
        <v>#VALUE!</v>
      </c>
      <c r="V68" s="33" t="e">
        <f>V66/(IFERROR(VLOOKUP($B58,#REF!,4,FALSE),"")/30)</f>
        <v>#VALUE!</v>
      </c>
      <c r="W68" s="33" t="e">
        <f>W66/(IFERROR(VLOOKUP($B58,#REF!,4,FALSE),"")/30)</f>
        <v>#VALUE!</v>
      </c>
      <c r="X68" s="33" t="e">
        <f>X66/(IFERROR(VLOOKUP($B58,#REF!,4,FALSE),"")/30)</f>
        <v>#VALUE!</v>
      </c>
      <c r="Y68" s="33" t="e">
        <f>Y66/(IFERROR(VLOOKUP($B58,#REF!,4,FALSE),"")/30)</f>
        <v>#VALUE!</v>
      </c>
      <c r="Z68" s="33" t="e">
        <f>Z66/(IFERROR(VLOOKUP($B58,#REF!,4,FALSE),"")/30)</f>
        <v>#VALUE!</v>
      </c>
      <c r="AA68" s="33" t="e">
        <f>AA66/(IFERROR(VLOOKUP($B58,#REF!,4,FALSE),"")/30)</f>
        <v>#VALUE!</v>
      </c>
      <c r="AB68" s="33" t="e">
        <f>AB66/(IFERROR(VLOOKUP($B58,#REF!,4,FALSE),"")/30)</f>
        <v>#VALUE!</v>
      </c>
      <c r="AC68" s="33" t="e">
        <f>AC66/(IFERROR(VLOOKUP($B58,#REF!,4,FALSE),"")/30)</f>
        <v>#VALUE!</v>
      </c>
      <c r="AD68" s="33" t="e">
        <f>AD66/(IFERROR(VLOOKUP($B58,#REF!,4,FALSE),"")/30)</f>
        <v>#VALUE!</v>
      </c>
      <c r="AE68" s="33" t="e">
        <f>AE66/(IFERROR(VLOOKUP($B58,#REF!,4,FALSE),"")/30)</f>
        <v>#VALUE!</v>
      </c>
      <c r="AF68" s="33" t="e">
        <f>AF66/(IFERROR(VLOOKUP($B58,#REF!,4,FALSE),"")/30)</f>
        <v>#VALUE!</v>
      </c>
      <c r="AG68" s="33" t="e">
        <f>AG66/(IFERROR(VLOOKUP($B58,#REF!,4,FALSE),"")/30)</f>
        <v>#VALUE!</v>
      </c>
      <c r="AH68" s="33" t="e">
        <f>AH66/(IFERROR(VLOOKUP($B58,#REF!,4,FALSE),"")/30)</f>
        <v>#VALUE!</v>
      </c>
      <c r="AI68" s="33" t="e">
        <f>AI66/(IFERROR(VLOOKUP($B58,#REF!,4,FALSE),"")/30)</f>
        <v>#VALUE!</v>
      </c>
      <c r="AJ68" s="33" t="e">
        <f>AJ66/(IFERROR(VLOOKUP($B58,#REF!,4,FALSE),"")/30)</f>
        <v>#VALUE!</v>
      </c>
      <c r="AK68" s="33" t="e">
        <f>AK66/(IFERROR(VLOOKUP($B58,#REF!,4,FALSE),"")/30)</f>
        <v>#VALUE!</v>
      </c>
      <c r="AL68" s="33" t="e">
        <f>AL66/(IFERROR(VLOOKUP($B58,#REF!,4,FALSE),"")/30)</f>
        <v>#VALUE!</v>
      </c>
      <c r="AM68" s="33" t="e">
        <f>AM66/(IFERROR(VLOOKUP($B58,#REF!,5,FALSE),"")/30)</f>
        <v>#VALUE!</v>
      </c>
      <c r="AN68" s="33" t="e">
        <f>AN66/(IFERROR(VLOOKUP($B58,#REF!,5,FALSE),"")/30)</f>
        <v>#VALUE!</v>
      </c>
      <c r="AO68" s="33" t="e">
        <f>AO66/(IFERROR(VLOOKUP($B58,#REF!,5,FALSE),"")/30)</f>
        <v>#VALUE!</v>
      </c>
      <c r="AP68" s="33" t="e">
        <f>AP66/(IFERROR(VLOOKUP($B58,#REF!,5,FALSE),"")/30)</f>
        <v>#VALUE!</v>
      </c>
      <c r="AQ68" s="33" t="e">
        <f>AQ66/(IFERROR(VLOOKUP($B58,#REF!,5,FALSE),"")/30)</f>
        <v>#VALUE!</v>
      </c>
      <c r="AR68" s="33" t="e">
        <f>AR66/(IFERROR(VLOOKUP($B58,#REF!,5,FALSE),"")/30)</f>
        <v>#VALUE!</v>
      </c>
      <c r="AS68" s="33" t="e">
        <f>AS66/(IFERROR(VLOOKUP($B58,#REF!,5,FALSE),"")/30)</f>
        <v>#VALUE!</v>
      </c>
      <c r="AT68" s="33" t="e">
        <f>AT66/(IFERROR(VLOOKUP($B58,#REF!,5,FALSE),"")/30)</f>
        <v>#VALUE!</v>
      </c>
      <c r="AU68" s="33" t="e">
        <f>AU66/(IFERROR(VLOOKUP($B58,#REF!,5,FALSE),"")/30)</f>
        <v>#VALUE!</v>
      </c>
      <c r="AV68" s="33" t="e">
        <f>AV66/(IFERROR(VLOOKUP($B58,#REF!,5,FALSE),"")/30)</f>
        <v>#VALUE!</v>
      </c>
      <c r="AW68" s="33" t="e">
        <f>AW66/(IFERROR(VLOOKUP($B58,#REF!,5,FALSE),"")/30)</f>
        <v>#VALUE!</v>
      </c>
      <c r="AX68" s="33" t="e">
        <f>AX66/(IFERROR(VLOOKUP($B58,#REF!,5,FALSE),"")/30)</f>
        <v>#VALUE!</v>
      </c>
      <c r="AY68" s="33" t="e">
        <f>AY66/(IFERROR(VLOOKUP($B58,#REF!,5,FALSE),"")/30)</f>
        <v>#VALUE!</v>
      </c>
      <c r="AZ68" s="33" t="e">
        <f>AZ66/(IFERROR(VLOOKUP($B58,#REF!,5,FALSE),"")/30)</f>
        <v>#VALUE!</v>
      </c>
      <c r="BA68" s="33" t="e">
        <f>BA66/(IFERROR(VLOOKUP($B58,#REF!,5,FALSE),"")/30)</f>
        <v>#VALUE!</v>
      </c>
      <c r="BB68" s="33" t="e">
        <f>BB66/(IFERROR(VLOOKUP($B58,#REF!,5,FALSE),"")/30)</f>
        <v>#VALUE!</v>
      </c>
      <c r="BC68" s="33" t="e">
        <f>BC66/(IFERROR(VLOOKUP($B58,#REF!,5,FALSE),"")/30)</f>
        <v>#VALUE!</v>
      </c>
      <c r="BD68" s="33" t="e">
        <f>BD66/(IFERROR(VLOOKUP($B58,#REF!,5,FALSE),"")/30)</f>
        <v>#VALUE!</v>
      </c>
      <c r="BE68" s="33" t="e">
        <f>BE66/(IFERROR(VLOOKUP($B58,#REF!,5,FALSE),"")/30)</f>
        <v>#VALUE!</v>
      </c>
      <c r="BF68" s="33" t="e">
        <f>BF66/(IFERROR(VLOOKUP($B58,#REF!,5,FALSE),"")/30)</f>
        <v>#VALUE!</v>
      </c>
      <c r="BG68" s="33" t="e">
        <f>BG66/(IFERROR(VLOOKUP($B58,#REF!,5,FALSE),"")/30)</f>
        <v>#VALUE!</v>
      </c>
      <c r="BH68" s="33" t="e">
        <f>BH66/(IFERROR(VLOOKUP($B58,#REF!,5,FALSE),"")/30)</f>
        <v>#VALUE!</v>
      </c>
      <c r="BI68" s="33" t="e">
        <f>BI66/(IFERROR(VLOOKUP($B58,#REF!,5,FALSE),"")/30)</f>
        <v>#VALUE!</v>
      </c>
      <c r="BJ68" s="33" t="e">
        <f>BJ66/(IFERROR(VLOOKUP($B58,#REF!,5,FALSE),"")/30)</f>
        <v>#VALUE!</v>
      </c>
      <c r="BK68" s="33" t="e">
        <f>BK66/(IFERROR(VLOOKUP($B58,#REF!,5,FALSE),"")/30)</f>
        <v>#VALUE!</v>
      </c>
      <c r="BL68" s="33" t="e">
        <f>BL66/(IFERROR(VLOOKUP($B58,#REF!,5,FALSE),"")/30)</f>
        <v>#VALUE!</v>
      </c>
      <c r="BM68" s="33" t="e">
        <f>BM66/(IFERROR(VLOOKUP($B58,#REF!,5,FALSE),"")/30)</f>
        <v>#VALUE!</v>
      </c>
      <c r="BN68" s="33" t="e">
        <f>BN66/(IFERROR(VLOOKUP($B58,#REF!,5,FALSE),"")/30)</f>
        <v>#VALUE!</v>
      </c>
      <c r="BO68" s="33" t="e">
        <f>BO66/(IFERROR(VLOOKUP($B58,#REF!,6,FALSE),"")/30)</f>
        <v>#VALUE!</v>
      </c>
      <c r="BP68" s="33" t="e">
        <f>BP66/(IFERROR(VLOOKUP($B58,#REF!,6,FALSE),"")/30)</f>
        <v>#VALUE!</v>
      </c>
      <c r="BQ68" s="33" t="e">
        <f>BQ66/(IFERROR(VLOOKUP($B58,#REF!,6,FALSE),"")/30)</f>
        <v>#VALUE!</v>
      </c>
      <c r="BR68" s="33" t="e">
        <f>BR66/(IFERROR(VLOOKUP($B58,#REF!,6,FALSE),"")/30)</f>
        <v>#VALUE!</v>
      </c>
      <c r="BS68" s="33" t="e">
        <f>BS66/(IFERROR(VLOOKUP($B58,#REF!,6,FALSE),"")/30)</f>
        <v>#VALUE!</v>
      </c>
      <c r="BT68" s="33" t="e">
        <f>BT66/(IFERROR(VLOOKUP($B58,#REF!,6,FALSE),"")/30)</f>
        <v>#VALUE!</v>
      </c>
      <c r="BU68" s="33" t="e">
        <f>BU66/(IFERROR(VLOOKUP($B58,#REF!,6,FALSE),"")/30)</f>
        <v>#VALUE!</v>
      </c>
      <c r="BV68" s="33" t="e">
        <f>BV66/(IFERROR(VLOOKUP($B58,#REF!,6,FALSE),"")/30)</f>
        <v>#VALUE!</v>
      </c>
      <c r="BW68" s="33" t="e">
        <f>BW66/(IFERROR(VLOOKUP($B58,#REF!,6,FALSE),"")/30)</f>
        <v>#VALUE!</v>
      </c>
      <c r="BX68" s="33" t="e">
        <f>BX66/(IFERROR(VLOOKUP($B58,#REF!,6,FALSE),"")/30)</f>
        <v>#VALUE!</v>
      </c>
      <c r="BY68" s="33" t="e">
        <f>BY66/(IFERROR(VLOOKUP($B58,#REF!,6,FALSE),"")/30)</f>
        <v>#VALUE!</v>
      </c>
      <c r="BZ68" s="33" t="e">
        <f>BZ66/(IFERROR(VLOOKUP($B58,#REF!,6,FALSE),"")/30)</f>
        <v>#VALUE!</v>
      </c>
      <c r="CA68" s="33" t="e">
        <f>CA66/(IFERROR(VLOOKUP($B58,#REF!,6,FALSE),"")/30)</f>
        <v>#VALUE!</v>
      </c>
      <c r="CB68" s="33" t="e">
        <f>CB66/(IFERROR(VLOOKUP($B58,#REF!,6,FALSE),"")/30)</f>
        <v>#VALUE!</v>
      </c>
      <c r="CC68" s="33" t="e">
        <f>CC66/(IFERROR(VLOOKUP($B58,#REF!,6,FALSE),"")/30)</f>
        <v>#VALUE!</v>
      </c>
      <c r="CD68" s="33" t="e">
        <f>CD66/(IFERROR(VLOOKUP($B58,#REF!,6,FALSE),"")/30)</f>
        <v>#VALUE!</v>
      </c>
      <c r="CE68" s="33" t="e">
        <f>CE66/(IFERROR(VLOOKUP($B58,#REF!,6,FALSE),"")/30)</f>
        <v>#VALUE!</v>
      </c>
      <c r="CF68" s="33" t="e">
        <f>CF66/(IFERROR(VLOOKUP($B58,#REF!,6,FALSE),"")/30)</f>
        <v>#VALUE!</v>
      </c>
      <c r="CG68" s="33" t="e">
        <f>CG66/(IFERROR(VLOOKUP($B58,#REF!,6,FALSE),"")/30)</f>
        <v>#VALUE!</v>
      </c>
      <c r="CH68" s="33" t="e">
        <f>CH66/(IFERROR(VLOOKUP($B58,#REF!,6,FALSE),"")/30)</f>
        <v>#VALUE!</v>
      </c>
      <c r="CI68" s="33" t="e">
        <f>CI66/(IFERROR(VLOOKUP($B58,#REF!,6,FALSE),"")/30)</f>
        <v>#VALUE!</v>
      </c>
      <c r="CJ68" s="33" t="e">
        <f>CJ66/(IFERROR(VLOOKUP($B58,#REF!,6,FALSE),"")/30)</f>
        <v>#VALUE!</v>
      </c>
      <c r="CK68" s="33" t="e">
        <f>CK66/(IFERROR(VLOOKUP($B58,#REF!,6,FALSE),"")/30)</f>
        <v>#VALUE!</v>
      </c>
      <c r="CL68" s="33" t="e">
        <f>CL66/(IFERROR(VLOOKUP($B58,#REF!,6,FALSE),"")/30)</f>
        <v>#VALUE!</v>
      </c>
      <c r="CM68" s="33" t="e">
        <f>CM66/(IFERROR(VLOOKUP($B58,#REF!,6,FALSE),"")/30)</f>
        <v>#VALUE!</v>
      </c>
      <c r="CN68" s="33" t="e">
        <f>CN66/(IFERROR(VLOOKUP($B58,#REF!,6,FALSE),"")/30)</f>
        <v>#VALUE!</v>
      </c>
      <c r="CO68" s="33" t="e">
        <f>CO66/(IFERROR(VLOOKUP($B58,#REF!,6,FALSE),"")/30)</f>
        <v>#VALUE!</v>
      </c>
      <c r="CP68" s="33" t="e">
        <f>CP66/(IFERROR(VLOOKUP($B58,#REF!,6,FALSE),"")/30)</f>
        <v>#VALUE!</v>
      </c>
      <c r="CQ68" s="33" t="e">
        <f>CQ66/(IFERROR(VLOOKUP($B58,#REF!,6,FALSE),"")/30)</f>
        <v>#VALUE!</v>
      </c>
      <c r="CR68" s="33" t="e">
        <f>CR66/(IFERROR(VLOOKUP($B58,#REF!,6,FALSE),"")/30)</f>
        <v>#VALUE!</v>
      </c>
      <c r="CS68" s="33" t="e">
        <f>CS66/(IFERROR(VLOOKUP($B58,#REF!,6,FALSE),"")/30)</f>
        <v>#VALUE!</v>
      </c>
      <c r="CT68" s="33" t="e">
        <f>CT66/(IFERROR(VLOOKUP($B58,#REF!,7,FALSE),"")/30)</f>
        <v>#VALUE!</v>
      </c>
      <c r="CU68" s="33" t="e">
        <f>CU66/(IFERROR(VLOOKUP($B58,#REF!,7,FALSE),"")/30)</f>
        <v>#VALUE!</v>
      </c>
      <c r="CV68" s="33" t="e">
        <f>CV66/(IFERROR(VLOOKUP($B58,#REF!,7,FALSE),"")/30)</f>
        <v>#VALUE!</v>
      </c>
      <c r="CW68" s="33" t="e">
        <f>CW66/(IFERROR(VLOOKUP($B58,#REF!,7,FALSE),"")/30)</f>
        <v>#VALUE!</v>
      </c>
      <c r="CX68" s="33" t="e">
        <f>CX66/(IFERROR(VLOOKUP($B58,#REF!,7,FALSE),"")/30)</f>
        <v>#VALUE!</v>
      </c>
      <c r="CY68" s="33" t="e">
        <f>CY66/(IFERROR(VLOOKUP($B58,#REF!,7,FALSE),"")/30)</f>
        <v>#VALUE!</v>
      </c>
      <c r="CZ68" s="33" t="e">
        <f>CZ66/(IFERROR(VLOOKUP($B58,#REF!,7,FALSE),"")/30)</f>
        <v>#VALUE!</v>
      </c>
      <c r="DA68" s="33" t="e">
        <f>DA66/(IFERROR(VLOOKUP($B58,#REF!,7,FALSE),"")/30)</f>
        <v>#VALUE!</v>
      </c>
      <c r="DB68" s="33" t="e">
        <f>DB66/(IFERROR(VLOOKUP($B58,#REF!,7,FALSE),"")/30)</f>
        <v>#VALUE!</v>
      </c>
      <c r="DC68" s="33" t="e">
        <f>DC66/(IFERROR(VLOOKUP($B58,#REF!,7,FALSE),"")/30)</f>
        <v>#VALUE!</v>
      </c>
      <c r="DD68" s="33" t="e">
        <f>DD66/(IFERROR(VLOOKUP($B58,#REF!,7,FALSE),"")/30)</f>
        <v>#VALUE!</v>
      </c>
      <c r="DE68" s="33" t="e">
        <f>DE66/(IFERROR(VLOOKUP($B58,#REF!,7,FALSE),"")/30)</f>
        <v>#VALUE!</v>
      </c>
      <c r="DF68" s="33" t="e">
        <f>DF66/(IFERROR(VLOOKUP($B58,#REF!,7,FALSE),"")/30)</f>
        <v>#VALUE!</v>
      </c>
      <c r="DG68" s="33" t="e">
        <f>DG66/(IFERROR(VLOOKUP($B58,#REF!,7,FALSE),"")/30)</f>
        <v>#VALUE!</v>
      </c>
      <c r="DH68" s="33" t="e">
        <f>DH66/(IFERROR(VLOOKUP($B58,#REF!,7,FALSE),"")/30)</f>
        <v>#VALUE!</v>
      </c>
      <c r="DI68" s="33" t="e">
        <f>DI66/(IFERROR(VLOOKUP($B58,#REF!,7,FALSE),"")/30)</f>
        <v>#VALUE!</v>
      </c>
      <c r="DJ68" s="33" t="e">
        <f>DJ66/(IFERROR(VLOOKUP($B58,#REF!,7,FALSE),"")/30)</f>
        <v>#VALUE!</v>
      </c>
      <c r="DK68" s="33" t="e">
        <f>DK66/(IFERROR(VLOOKUP($B58,#REF!,7,FALSE),"")/30)</f>
        <v>#VALUE!</v>
      </c>
      <c r="DL68" s="33" t="e">
        <f>DL66/(IFERROR(VLOOKUP($B58,#REF!,7,FALSE),"")/30)</f>
        <v>#VALUE!</v>
      </c>
      <c r="DM68" s="33" t="e">
        <f>DM66/(IFERROR(VLOOKUP($B58,#REF!,7,FALSE),"")/30)</f>
        <v>#VALUE!</v>
      </c>
      <c r="DN68" s="33" t="e">
        <f>DN66/(IFERROR(VLOOKUP($B58,#REF!,7,FALSE),"")/30)</f>
        <v>#VALUE!</v>
      </c>
      <c r="DO68" s="33" t="e">
        <f>DO66/(IFERROR(VLOOKUP($B58,#REF!,7,FALSE),"")/30)</f>
        <v>#VALUE!</v>
      </c>
      <c r="DP68" s="33" t="e">
        <f>DP66/(IFERROR(VLOOKUP($B58,#REF!,7,FALSE),"")/30)</f>
        <v>#VALUE!</v>
      </c>
      <c r="DQ68" s="33" t="e">
        <f>DQ66/(IFERROR(VLOOKUP($B58,#REF!,7,FALSE),"")/30)</f>
        <v>#VALUE!</v>
      </c>
      <c r="DR68" s="33" t="e">
        <f>DR66/(IFERROR(VLOOKUP($B58,#REF!,7,FALSE),"")/30)</f>
        <v>#VALUE!</v>
      </c>
      <c r="DS68" s="33" t="e">
        <f>DS66/(IFERROR(VLOOKUP($B58,#REF!,7,FALSE),"")/30)</f>
        <v>#VALUE!</v>
      </c>
      <c r="DT68" s="33" t="e">
        <f>DT66/(IFERROR(VLOOKUP($B58,#REF!,7,FALSE),"")/30)</f>
        <v>#VALUE!</v>
      </c>
      <c r="DU68" s="33" t="e">
        <f>DU66/(IFERROR(VLOOKUP($B58,#REF!,7,FALSE),"")/30)</f>
        <v>#VALUE!</v>
      </c>
      <c r="DV68" s="33" t="e">
        <f>DV66/(IFERROR(VLOOKUP($B58,#REF!,7,FALSE),"")/30)</f>
        <v>#VALUE!</v>
      </c>
      <c r="DW68" s="33" t="e">
        <f>DW66/(IFERROR(VLOOKUP($B58,#REF!,7,FALSE),"")/30)</f>
        <v>#VALUE!</v>
      </c>
      <c r="DX68" s="33" t="e">
        <f>DX66/(IFERROR(VLOOKUP($B58,#REF!,8,FALSE),"")/30)</f>
        <v>#VALUE!</v>
      </c>
      <c r="DY68" s="33" t="e">
        <f>DY66/(IFERROR(VLOOKUP($B58,#REF!,8,FALSE),"")/30)</f>
        <v>#VALUE!</v>
      </c>
      <c r="DZ68" s="33" t="e">
        <f>DZ66/(IFERROR(VLOOKUP($B58,#REF!,8,FALSE),"")/30)</f>
        <v>#VALUE!</v>
      </c>
      <c r="EA68" s="33" t="e">
        <f>EA66/(IFERROR(VLOOKUP($B58,#REF!,8,FALSE),"")/30)</f>
        <v>#VALUE!</v>
      </c>
      <c r="EB68" s="33" t="e">
        <f>EB66/(IFERROR(VLOOKUP($B58,#REF!,8,FALSE),"")/30)</f>
        <v>#VALUE!</v>
      </c>
      <c r="EC68" s="33" t="e">
        <f>EC66/(IFERROR(VLOOKUP($B58,#REF!,8,FALSE),"")/30)</f>
        <v>#VALUE!</v>
      </c>
      <c r="ED68" s="33" t="e">
        <f>ED66/(IFERROR(VLOOKUP($B58,#REF!,8,FALSE),"")/30)</f>
        <v>#VALUE!</v>
      </c>
      <c r="EE68" s="33" t="e">
        <f>EE66/(IFERROR(VLOOKUP($B58,#REF!,8,FALSE),"")/30)</f>
        <v>#VALUE!</v>
      </c>
      <c r="EF68" s="33" t="e">
        <f>EF66/(IFERROR(VLOOKUP($B58,#REF!,8,FALSE),"")/30)</f>
        <v>#VALUE!</v>
      </c>
      <c r="EG68" s="33" t="e">
        <f>EG66/(IFERROR(VLOOKUP($B58,#REF!,8,FALSE),"")/30)</f>
        <v>#VALUE!</v>
      </c>
      <c r="EH68" s="33" t="e">
        <f>EH66/(IFERROR(VLOOKUP($B58,#REF!,8,FALSE),"")/30)</f>
        <v>#VALUE!</v>
      </c>
      <c r="EI68" s="33" t="e">
        <f>EI66/(IFERROR(VLOOKUP($B58,#REF!,8,FALSE),"")/30)</f>
        <v>#VALUE!</v>
      </c>
      <c r="EJ68" s="33" t="e">
        <f>EJ66/(IFERROR(VLOOKUP($B58,#REF!,8,FALSE),"")/30)</f>
        <v>#VALUE!</v>
      </c>
      <c r="EK68" s="33" t="e">
        <f>EK66/(IFERROR(VLOOKUP($B58,#REF!,8,FALSE),"")/30)</f>
        <v>#VALUE!</v>
      </c>
      <c r="EL68" s="33" t="e">
        <f>EL66/(IFERROR(VLOOKUP($B58,#REF!,8,FALSE),"")/30)</f>
        <v>#VALUE!</v>
      </c>
      <c r="EM68" s="33" t="e">
        <f>EM66/(IFERROR(VLOOKUP($B58,#REF!,8,FALSE),"")/30)</f>
        <v>#VALUE!</v>
      </c>
      <c r="EN68" s="33" t="e">
        <f>EN66/(IFERROR(VLOOKUP($B58,#REF!,8,FALSE),"")/30)</f>
        <v>#VALUE!</v>
      </c>
      <c r="EO68" s="33" t="e">
        <f>EO66/(IFERROR(VLOOKUP($B58,#REF!,8,FALSE),"")/30)</f>
        <v>#VALUE!</v>
      </c>
      <c r="EP68" s="33" t="e">
        <f>EP66/(IFERROR(VLOOKUP($B58,#REF!,8,FALSE),"")/30)</f>
        <v>#VALUE!</v>
      </c>
      <c r="EQ68" s="33" t="e">
        <f>EQ66/(IFERROR(VLOOKUP($B58,#REF!,8,FALSE),"")/30)</f>
        <v>#VALUE!</v>
      </c>
      <c r="ER68" s="33" t="e">
        <f>ER66/(IFERROR(VLOOKUP($B58,#REF!,8,FALSE),"")/30)</f>
        <v>#VALUE!</v>
      </c>
      <c r="ES68" s="33" t="e">
        <f>ES66/(IFERROR(VLOOKUP($B58,#REF!,8,FALSE),"")/30)</f>
        <v>#VALUE!</v>
      </c>
      <c r="ET68" s="33" t="e">
        <f>ET66/(IFERROR(VLOOKUP($B58,#REF!,8,FALSE),"")/30)</f>
        <v>#VALUE!</v>
      </c>
      <c r="EU68" s="33" t="e">
        <f>EU66/(IFERROR(VLOOKUP($B58,#REF!,8,FALSE),"")/30)</f>
        <v>#VALUE!</v>
      </c>
      <c r="EV68" s="33" t="e">
        <f>EV66/(IFERROR(VLOOKUP($B58,#REF!,8,FALSE),"")/30)</f>
        <v>#VALUE!</v>
      </c>
      <c r="EW68" s="33" t="e">
        <f>EW66/(IFERROR(VLOOKUP($B58,#REF!,8,FALSE),"")/30)</f>
        <v>#VALUE!</v>
      </c>
      <c r="EX68" s="33" t="e">
        <f>EX66/(IFERROR(VLOOKUP($B58,#REF!,8,FALSE),"")/30)</f>
        <v>#VALUE!</v>
      </c>
      <c r="EY68" s="33" t="e">
        <f>EY66/(IFERROR(VLOOKUP($B58,#REF!,8,FALSE),"")/30)</f>
        <v>#VALUE!</v>
      </c>
      <c r="EZ68" s="33" t="e">
        <f>EZ66/(IFERROR(VLOOKUP($B58,#REF!,8,FALSE),"")/30)</f>
        <v>#VALUE!</v>
      </c>
      <c r="FA68" s="33" t="e">
        <f>FA66/(IFERROR(VLOOKUP($B58,#REF!,8,FALSE),"")/30)</f>
        <v>#VALUE!</v>
      </c>
      <c r="FB68" s="33" t="e">
        <f>FB66/(IFERROR(VLOOKUP($B58,#REF!,8,FALSE),"")/30)</f>
        <v>#VALUE!</v>
      </c>
      <c r="FC68" s="33" t="e">
        <f>FC66/(IFERROR(VLOOKUP($B58,#REF!,9,FALSE),"")/30)</f>
        <v>#VALUE!</v>
      </c>
      <c r="FD68" s="33" t="e">
        <f>FD66/(IFERROR(VLOOKUP($B58,#REF!,9,FALSE),"")/30)</f>
        <v>#VALUE!</v>
      </c>
      <c r="FE68" s="33" t="e">
        <f>FE66/(IFERROR(VLOOKUP($B58,#REF!,9,FALSE),"")/30)</f>
        <v>#VALUE!</v>
      </c>
      <c r="FF68" s="33" t="e">
        <f>FF66/(IFERROR(VLOOKUP($B58,#REF!,9,FALSE),"")/30)</f>
        <v>#VALUE!</v>
      </c>
      <c r="FG68" s="33" t="e">
        <f>FG66/(IFERROR(VLOOKUP($B58,#REF!,9,FALSE),"")/30)</f>
        <v>#VALUE!</v>
      </c>
      <c r="FH68" s="33" t="e">
        <f>FH66/(IFERROR(VLOOKUP($B58,#REF!,9,FALSE),"")/30)</f>
        <v>#VALUE!</v>
      </c>
      <c r="FI68" s="33" t="e">
        <f>FI66/(IFERROR(VLOOKUP($B58,#REF!,9,FALSE),"")/30)</f>
        <v>#VALUE!</v>
      </c>
      <c r="FJ68" s="33" t="e">
        <f>FJ66/(IFERROR(VLOOKUP($B58,#REF!,9,FALSE),"")/30)</f>
        <v>#VALUE!</v>
      </c>
      <c r="FK68" s="33" t="e">
        <f>FK66/(IFERROR(VLOOKUP($B58,#REF!,9,FALSE),"")/30)</f>
        <v>#VALUE!</v>
      </c>
      <c r="FL68" s="33" t="e">
        <f>FL66/(IFERROR(VLOOKUP($B58,#REF!,9,FALSE),"")/30)</f>
        <v>#VALUE!</v>
      </c>
      <c r="FM68" s="33" t="e">
        <f>FM66/(IFERROR(VLOOKUP($B58,#REF!,9,FALSE),"")/30)</f>
        <v>#VALUE!</v>
      </c>
      <c r="FN68" s="33" t="e">
        <f>FN66/(IFERROR(VLOOKUP($B58,#REF!,9,FALSE),"")/30)</f>
        <v>#VALUE!</v>
      </c>
      <c r="FO68" s="33" t="e">
        <f>FO66/(IFERROR(VLOOKUP($B58,#REF!,9,FALSE),"")/30)</f>
        <v>#VALUE!</v>
      </c>
      <c r="FP68" s="33" t="e">
        <f>FP66/(IFERROR(VLOOKUP($B58,#REF!,9,FALSE),"")/30)</f>
        <v>#VALUE!</v>
      </c>
      <c r="FQ68" s="33" t="e">
        <f>FQ66/(IFERROR(VLOOKUP($B58,#REF!,9,FALSE),"")/30)</f>
        <v>#VALUE!</v>
      </c>
      <c r="FR68" s="33" t="e">
        <f>FR66/(IFERROR(VLOOKUP($B58,#REF!,9,FALSE),"")/30)</f>
        <v>#VALUE!</v>
      </c>
      <c r="FS68" s="33" t="e">
        <f>FS66/(IFERROR(VLOOKUP($B58,#REF!,9,FALSE),"")/30)</f>
        <v>#VALUE!</v>
      </c>
      <c r="FT68" s="33" t="e">
        <f>FT66/(IFERROR(VLOOKUP($B58,#REF!,9,FALSE),"")/30)</f>
        <v>#VALUE!</v>
      </c>
      <c r="FU68" s="33" t="e">
        <f>FU66/(IFERROR(VLOOKUP($B58,#REF!,9,FALSE),"")/30)</f>
        <v>#VALUE!</v>
      </c>
      <c r="FV68" s="33" t="e">
        <f>FV66/(IFERROR(VLOOKUP($B58,#REF!,9,FALSE),"")/30)</f>
        <v>#VALUE!</v>
      </c>
      <c r="FW68" s="33" t="e">
        <f>FW66/(IFERROR(VLOOKUP($B58,#REF!,9,FALSE),"")/30)</f>
        <v>#VALUE!</v>
      </c>
      <c r="FX68" s="33" t="e">
        <f>FX66/(IFERROR(VLOOKUP($B58,#REF!,9,FALSE),"")/30)</f>
        <v>#VALUE!</v>
      </c>
      <c r="FY68" s="33" t="e">
        <f>FY66/(IFERROR(VLOOKUP($B58,#REF!,9,FALSE),"")/30)</f>
        <v>#VALUE!</v>
      </c>
      <c r="FZ68" s="33" t="e">
        <f>FZ66/(IFERROR(VLOOKUP($B58,#REF!,9,FALSE),"")/30)</f>
        <v>#VALUE!</v>
      </c>
      <c r="GA68" s="33" t="e">
        <f>GA66/(IFERROR(VLOOKUP($B58,#REF!,9,FALSE),"")/30)</f>
        <v>#VALUE!</v>
      </c>
      <c r="GB68" s="33" t="e">
        <f>GB66/(IFERROR(VLOOKUP($B58,#REF!,9,FALSE),"")/30)</f>
        <v>#VALUE!</v>
      </c>
      <c r="GC68" s="33" t="e">
        <f>GC66/(IFERROR(VLOOKUP($B58,#REF!,9,FALSE),"")/30)</f>
        <v>#VALUE!</v>
      </c>
      <c r="GD68" s="33" t="e">
        <f>GD66/(IFERROR(VLOOKUP($B58,#REF!,9,FALSE),"")/30)</f>
        <v>#VALUE!</v>
      </c>
      <c r="GE68" s="33" t="e">
        <f>GE66/(IFERROR(VLOOKUP($B58,#REF!,9,FALSE),"")/30)</f>
        <v>#VALUE!</v>
      </c>
      <c r="GF68" s="33" t="e">
        <f>GF66/(IFERROR(VLOOKUP($B58,#REF!,9,FALSE),"")/30)</f>
        <v>#VALUE!</v>
      </c>
      <c r="GG68" s="33" t="e">
        <f>GG66/(IFERROR(VLOOKUP($B58,#REF!,10,FALSE),"")/30)</f>
        <v>#VALUE!</v>
      </c>
      <c r="GH68" s="33" t="e">
        <f>GH66/(IFERROR(VLOOKUP($B58,#REF!,10,FALSE),"")/30)</f>
        <v>#VALUE!</v>
      </c>
      <c r="GI68" s="33" t="e">
        <f>GI66/(IFERROR(VLOOKUP($B58,#REF!,10,FALSE),"")/30)</f>
        <v>#VALUE!</v>
      </c>
      <c r="GJ68" s="33" t="e">
        <f>GJ66/(IFERROR(VLOOKUP($B58,#REF!,10,FALSE),"")/30)</f>
        <v>#VALUE!</v>
      </c>
      <c r="GK68" s="33" t="e">
        <f>GK66/(IFERROR(VLOOKUP($B58,#REF!,10,FALSE),"")/30)</f>
        <v>#VALUE!</v>
      </c>
      <c r="GL68" s="33" t="e">
        <f>GL66/(IFERROR(VLOOKUP($B58,#REF!,10,FALSE),"")/30)</f>
        <v>#VALUE!</v>
      </c>
      <c r="GM68" s="33" t="e">
        <f>GM66/(IFERROR(VLOOKUP($B58,#REF!,10,FALSE),"")/30)</f>
        <v>#VALUE!</v>
      </c>
      <c r="GN68" s="33" t="e">
        <f>GN66/(IFERROR(VLOOKUP($B58,#REF!,10,FALSE),"")/30)</f>
        <v>#VALUE!</v>
      </c>
      <c r="GO68" s="33" t="e">
        <f>GO66/(IFERROR(VLOOKUP($B58,#REF!,10,FALSE),"")/30)</f>
        <v>#VALUE!</v>
      </c>
      <c r="GP68" s="33" t="e">
        <f>GP66/(IFERROR(VLOOKUP($B58,#REF!,10,FALSE),"")/30)</f>
        <v>#VALUE!</v>
      </c>
      <c r="GQ68" s="33" t="e">
        <f>GQ66/(IFERROR(VLOOKUP($B58,#REF!,10,FALSE),"")/30)</f>
        <v>#VALUE!</v>
      </c>
      <c r="GR68" s="33" t="e">
        <f>GR66/(IFERROR(VLOOKUP($B58,#REF!,10,FALSE),"")/30)</f>
        <v>#VALUE!</v>
      </c>
      <c r="GS68" s="33" t="e">
        <f>GS66/(IFERROR(VLOOKUP($B58,#REF!,10,FALSE),"")/30)</f>
        <v>#VALUE!</v>
      </c>
      <c r="GT68" s="33" t="e">
        <f>GT66/(IFERROR(VLOOKUP($B58,#REF!,10,FALSE),"")/30)</f>
        <v>#VALUE!</v>
      </c>
      <c r="GU68" s="33" t="e">
        <f>GU66/(IFERROR(VLOOKUP($B58,#REF!,10,FALSE),"")/30)</f>
        <v>#VALUE!</v>
      </c>
      <c r="GV68" s="33" t="e">
        <f>GV66/(IFERROR(VLOOKUP($B58,#REF!,10,FALSE),"")/30)</f>
        <v>#VALUE!</v>
      </c>
      <c r="GW68" s="33" t="e">
        <f>GW66/(IFERROR(VLOOKUP($B58,#REF!,10,FALSE),"")/30)</f>
        <v>#VALUE!</v>
      </c>
      <c r="GX68" s="33" t="e">
        <f>GX66/(IFERROR(VLOOKUP($B58,#REF!,10,FALSE),"")/30)</f>
        <v>#VALUE!</v>
      </c>
      <c r="GY68" s="33" t="e">
        <f>GY66/(IFERROR(VLOOKUP($B58,#REF!,10,FALSE),"")/30)</f>
        <v>#VALUE!</v>
      </c>
      <c r="GZ68" s="33" t="e">
        <f>GZ66/(IFERROR(VLOOKUP($B58,#REF!,10,FALSE),"")/30)</f>
        <v>#VALUE!</v>
      </c>
      <c r="HA68" s="33" t="e">
        <f>HA66/(IFERROR(VLOOKUP($B58,#REF!,10,FALSE),"")/30)</f>
        <v>#VALUE!</v>
      </c>
      <c r="HB68" s="33" t="e">
        <f>HB66/(IFERROR(VLOOKUP($B58,#REF!,10,FALSE),"")/30)</f>
        <v>#VALUE!</v>
      </c>
      <c r="HC68" s="33" t="e">
        <f>HC66/(IFERROR(VLOOKUP($B58,#REF!,10,FALSE),"")/30)</f>
        <v>#VALUE!</v>
      </c>
      <c r="HD68" s="33" t="e">
        <f>HD66/(IFERROR(VLOOKUP($B58,#REF!,10,FALSE),"")/30)</f>
        <v>#VALUE!</v>
      </c>
      <c r="HE68" s="33" t="e">
        <f>HE66/(IFERROR(VLOOKUP($B58,#REF!,10,FALSE),"")/30)</f>
        <v>#VALUE!</v>
      </c>
      <c r="HF68" s="33" t="e">
        <f>HF66/(IFERROR(VLOOKUP($B58,#REF!,10,FALSE),"")/30)</f>
        <v>#VALUE!</v>
      </c>
      <c r="HG68" s="33" t="e">
        <f>HG66/(IFERROR(VLOOKUP($B58,#REF!,10,FALSE),"")/30)</f>
        <v>#VALUE!</v>
      </c>
      <c r="HH68" s="33" t="e">
        <f>HH66/(IFERROR(VLOOKUP($B58,#REF!,10,FALSE),"")/30)</f>
        <v>#VALUE!</v>
      </c>
      <c r="HI68" s="33" t="e">
        <f>HI66/(IFERROR(VLOOKUP($B58,#REF!,10,FALSE),"")/30)</f>
        <v>#VALUE!</v>
      </c>
      <c r="HJ68" s="33" t="e">
        <f>HJ66/(IFERROR(VLOOKUP($B58,#REF!,10,FALSE),"")/30)</f>
        <v>#VALUE!</v>
      </c>
      <c r="HK68" s="33" t="e">
        <f>HK66/(IFERROR(VLOOKUP($B58,#REF!,10,FALSE),"")/30)</f>
        <v>#VALUE!</v>
      </c>
      <c r="HL68" s="33" t="e">
        <f>HL66/(IFERROR(VLOOKUP($B58,#REF!,11,FALSE),"")/30)</f>
        <v>#VALUE!</v>
      </c>
      <c r="HM68" s="33" t="e">
        <f>HM66/(IFERROR(VLOOKUP($B58,#REF!,11,FALSE),"")/30)</f>
        <v>#VALUE!</v>
      </c>
      <c r="HN68" s="33" t="e">
        <f>HN66/(IFERROR(VLOOKUP($B58,#REF!,11,FALSE),"")/30)</f>
        <v>#VALUE!</v>
      </c>
      <c r="HO68" s="33" t="e">
        <f>HO66/(IFERROR(VLOOKUP($B58,#REF!,11,FALSE),"")/30)</f>
        <v>#VALUE!</v>
      </c>
      <c r="HP68" s="33" t="e">
        <f>HP66/(IFERROR(VLOOKUP($B58,#REF!,11,FALSE),"")/30)</f>
        <v>#VALUE!</v>
      </c>
      <c r="HQ68" s="33" t="e">
        <f>HQ66/(IFERROR(VLOOKUP($B58,#REF!,11,FALSE),"")/30)</f>
        <v>#VALUE!</v>
      </c>
      <c r="HR68" s="33" t="e">
        <f>HR66/(IFERROR(VLOOKUP($B58,#REF!,11,FALSE),"")/30)</f>
        <v>#VALUE!</v>
      </c>
      <c r="HS68" s="33" t="e">
        <f>HS66/(IFERROR(VLOOKUP($B58,#REF!,11,FALSE),"")/30)</f>
        <v>#VALUE!</v>
      </c>
      <c r="HT68" s="33" t="e">
        <f>HT66/(IFERROR(VLOOKUP($B58,#REF!,11,FALSE),"")/30)</f>
        <v>#VALUE!</v>
      </c>
      <c r="HU68" s="33" t="e">
        <f>HU66/(IFERROR(VLOOKUP($B58,#REF!,11,FALSE),"")/30)</f>
        <v>#VALUE!</v>
      </c>
      <c r="HV68" s="33" t="e">
        <f>HV66/(IFERROR(VLOOKUP($B58,#REF!,11,FALSE),"")/30)</f>
        <v>#VALUE!</v>
      </c>
      <c r="HW68" s="33" t="e">
        <f>HW66/(IFERROR(VLOOKUP($B58,#REF!,11,FALSE),"")/30)</f>
        <v>#VALUE!</v>
      </c>
      <c r="HX68" s="33" t="e">
        <f>HX66/(IFERROR(VLOOKUP($B58,#REF!,11,FALSE),"")/30)</f>
        <v>#VALUE!</v>
      </c>
      <c r="HY68" s="33" t="e">
        <f>HY66/(IFERROR(VLOOKUP($B58,#REF!,11,FALSE),"")/30)</f>
        <v>#VALUE!</v>
      </c>
      <c r="HZ68" s="33" t="e">
        <f>HZ66/(IFERROR(VLOOKUP($B58,#REF!,11,FALSE),"")/30)</f>
        <v>#VALUE!</v>
      </c>
      <c r="IA68" s="33" t="e">
        <f>IA66/(IFERROR(VLOOKUP($B58,#REF!,11,FALSE),"")/30)</f>
        <v>#VALUE!</v>
      </c>
      <c r="IB68" s="33" t="e">
        <f>IB66/(IFERROR(VLOOKUP($B58,#REF!,11,FALSE),"")/30)</f>
        <v>#VALUE!</v>
      </c>
      <c r="IC68" s="33" t="e">
        <f>IC66/(IFERROR(VLOOKUP($B58,#REF!,11,FALSE),"")/30)</f>
        <v>#VALUE!</v>
      </c>
      <c r="ID68" s="33" t="e">
        <f>ID66/(IFERROR(VLOOKUP($B58,#REF!,11,FALSE),"")/30)</f>
        <v>#VALUE!</v>
      </c>
      <c r="IE68" s="33" t="e">
        <f>IE66/(IFERROR(VLOOKUP($B58,#REF!,11,FALSE),"")/30)</f>
        <v>#VALUE!</v>
      </c>
      <c r="IF68" s="33" t="e">
        <f>IF66/(IFERROR(VLOOKUP($B58,#REF!,11,FALSE),"")/30)</f>
        <v>#VALUE!</v>
      </c>
      <c r="IG68" s="33" t="e">
        <f>IG66/(IFERROR(VLOOKUP($B58,#REF!,11,FALSE),"")/30)</f>
        <v>#VALUE!</v>
      </c>
      <c r="IH68" s="33" t="e">
        <f>IH66/(IFERROR(VLOOKUP($B58,#REF!,11,FALSE),"")/30)</f>
        <v>#VALUE!</v>
      </c>
      <c r="II68" s="33" t="e">
        <f>II66/(IFERROR(VLOOKUP($B58,#REF!,11,FALSE),"")/30)</f>
        <v>#VALUE!</v>
      </c>
      <c r="IJ68" s="33" t="e">
        <f>IJ66/(IFERROR(VLOOKUP($B58,#REF!,11,FALSE),"")/30)</f>
        <v>#VALUE!</v>
      </c>
      <c r="IK68" s="33" t="e">
        <f>IK66/(IFERROR(VLOOKUP($B58,#REF!,11,FALSE),"")/30)</f>
        <v>#VALUE!</v>
      </c>
      <c r="IL68" s="33" t="e">
        <f>IL66/(IFERROR(VLOOKUP($B58,#REF!,11,FALSE),"")/30)</f>
        <v>#VALUE!</v>
      </c>
      <c r="IM68" s="33" t="e">
        <f>IM66/(IFERROR(VLOOKUP($B58,#REF!,11,FALSE),"")/30)</f>
        <v>#VALUE!</v>
      </c>
      <c r="IN68" s="33" t="e">
        <f>IN66/(IFERROR(VLOOKUP($B58,#REF!,11,FALSE),"")/30)</f>
        <v>#VALUE!</v>
      </c>
      <c r="IO68" s="33" t="e">
        <f>IO66/(IFERROR(VLOOKUP($B58,#REF!,11,FALSE),"")/30)</f>
        <v>#VALUE!</v>
      </c>
      <c r="IP68" s="33" t="e">
        <f>IP66/(IFERROR(VLOOKUP($B58,#REF!,11,FALSE),"")/30)</f>
        <v>#VALUE!</v>
      </c>
      <c r="IQ68" s="33" t="e">
        <f>IQ66/(IFERROR(VLOOKUP($B58,#REF!,12,FALSE),"")/30)</f>
        <v>#VALUE!</v>
      </c>
      <c r="IR68" s="33" t="e">
        <f>IR66/(IFERROR(VLOOKUP($B58,#REF!,12,FALSE),"")/30)</f>
        <v>#VALUE!</v>
      </c>
      <c r="IS68" s="33" t="e">
        <f>IS66/(IFERROR(VLOOKUP($B58,#REF!,12,FALSE),"")/30)</f>
        <v>#VALUE!</v>
      </c>
      <c r="IT68" s="33" t="e">
        <f>IT66/(IFERROR(VLOOKUP($B58,#REF!,12,FALSE),"")/30)</f>
        <v>#VALUE!</v>
      </c>
      <c r="IU68" s="33" t="e">
        <f>IU66/(IFERROR(VLOOKUP($B58,#REF!,12,FALSE),"")/30)</f>
        <v>#VALUE!</v>
      </c>
      <c r="IV68" s="33" t="e">
        <f>IV66/(IFERROR(VLOOKUP($B58,#REF!,12,FALSE),"")/30)</f>
        <v>#VALUE!</v>
      </c>
      <c r="IW68" s="33" t="e">
        <f>IW66/(IFERROR(VLOOKUP($B58,#REF!,12,FALSE),"")/30)</f>
        <v>#VALUE!</v>
      </c>
      <c r="IX68" s="33" t="e">
        <f>IX66/(IFERROR(VLOOKUP($B58,#REF!,12,FALSE),"")/30)</f>
        <v>#VALUE!</v>
      </c>
      <c r="IY68" s="33" t="e">
        <f>IY66/(IFERROR(VLOOKUP($B58,#REF!,12,FALSE),"")/30)</f>
        <v>#VALUE!</v>
      </c>
      <c r="IZ68" s="33" t="e">
        <f>IZ66/(IFERROR(VLOOKUP($B58,#REF!,12,FALSE),"")/30)</f>
        <v>#VALUE!</v>
      </c>
      <c r="JA68" s="33" t="e">
        <f>JA66/(IFERROR(VLOOKUP($B58,#REF!,12,FALSE),"")/30)</f>
        <v>#VALUE!</v>
      </c>
      <c r="JB68" s="33" t="e">
        <f>JB66/(IFERROR(VLOOKUP($B58,#REF!,12,FALSE),"")/30)</f>
        <v>#VALUE!</v>
      </c>
      <c r="JC68" s="33" t="e">
        <f>JC66/(IFERROR(VLOOKUP($B58,#REF!,12,FALSE),"")/30)</f>
        <v>#VALUE!</v>
      </c>
      <c r="JD68" s="33" t="e">
        <f>JD66/(IFERROR(VLOOKUP($B58,#REF!,12,FALSE),"")/30)</f>
        <v>#VALUE!</v>
      </c>
      <c r="JE68" s="33" t="e">
        <f>JE66/(IFERROR(VLOOKUP($B58,#REF!,12,FALSE),"")/30)</f>
        <v>#VALUE!</v>
      </c>
      <c r="JF68" s="33" t="e">
        <f>JF66/(IFERROR(VLOOKUP($B58,#REF!,12,FALSE),"")/30)</f>
        <v>#VALUE!</v>
      </c>
      <c r="JG68" s="33" t="e">
        <f>JG66/(IFERROR(VLOOKUP($B58,#REF!,12,FALSE),"")/30)</f>
        <v>#VALUE!</v>
      </c>
      <c r="JH68" s="33" t="e">
        <f>JH66/(IFERROR(VLOOKUP($B58,#REF!,12,FALSE),"")/30)</f>
        <v>#VALUE!</v>
      </c>
      <c r="JI68" s="33" t="e">
        <f>JI66/(IFERROR(VLOOKUP($B58,#REF!,12,FALSE),"")/30)</f>
        <v>#VALUE!</v>
      </c>
      <c r="JJ68" s="33" t="e">
        <f>JJ66/(IFERROR(VLOOKUP($B58,#REF!,12,FALSE),"")/30)</f>
        <v>#VALUE!</v>
      </c>
      <c r="JK68" s="33" t="e">
        <f>JK66/(IFERROR(VLOOKUP($B58,#REF!,12,FALSE),"")/30)</f>
        <v>#VALUE!</v>
      </c>
      <c r="JL68" s="33" t="e">
        <f>JL66/(IFERROR(VLOOKUP($B58,#REF!,12,FALSE),"")/30)</f>
        <v>#VALUE!</v>
      </c>
      <c r="JM68" s="33" t="e">
        <f>JM66/(IFERROR(VLOOKUP($B58,#REF!,12,FALSE),"")/30)</f>
        <v>#VALUE!</v>
      </c>
      <c r="JN68" s="33" t="e">
        <f>JN66/(IFERROR(VLOOKUP($B58,#REF!,12,FALSE),"")/30)</f>
        <v>#VALUE!</v>
      </c>
      <c r="JO68" s="33" t="e">
        <f>JO66/(IFERROR(VLOOKUP($B58,#REF!,12,FALSE),"")/30)</f>
        <v>#VALUE!</v>
      </c>
      <c r="JP68" s="33" t="e">
        <f>JP66/(IFERROR(VLOOKUP($B58,#REF!,12,FALSE),"")/30)</f>
        <v>#VALUE!</v>
      </c>
      <c r="JQ68" s="33" t="e">
        <f>JQ66/(IFERROR(VLOOKUP($B58,#REF!,12,FALSE),"")/30)</f>
        <v>#VALUE!</v>
      </c>
      <c r="JR68" s="33" t="e">
        <f>JR66/(IFERROR(VLOOKUP($B58,#REF!,12,FALSE),"")/30)</f>
        <v>#VALUE!</v>
      </c>
      <c r="JS68" s="33" t="e">
        <f>JS66/(IFERROR(VLOOKUP($B58,#REF!,12,FALSE),"")/30)</f>
        <v>#VALUE!</v>
      </c>
      <c r="JT68" s="33" t="e">
        <f>JT66/(IFERROR(VLOOKUP($B58,#REF!,12,FALSE),"")/30)</f>
        <v>#VALUE!</v>
      </c>
      <c r="JU68" s="33" t="e">
        <f>JU66/(IFERROR(VLOOKUP($B58,#REF!,13,FALSE),"")/30)</f>
        <v>#VALUE!</v>
      </c>
      <c r="JV68" s="33" t="e">
        <f>JV66/(IFERROR(VLOOKUP($B58,#REF!,13,FALSE),"")/30)</f>
        <v>#VALUE!</v>
      </c>
      <c r="JW68" s="33" t="e">
        <f>JW66/(IFERROR(VLOOKUP($B58,#REF!,13,FALSE),"")/30)</f>
        <v>#VALUE!</v>
      </c>
      <c r="JX68" s="33" t="e">
        <f>JX66/(IFERROR(VLOOKUP($B58,#REF!,13,FALSE),"")/30)</f>
        <v>#VALUE!</v>
      </c>
      <c r="JY68" s="33" t="e">
        <f>JY66/(IFERROR(VLOOKUP($B58,#REF!,13,FALSE),"")/30)</f>
        <v>#VALUE!</v>
      </c>
      <c r="JZ68" s="33" t="e">
        <f>JZ66/(IFERROR(VLOOKUP($B58,#REF!,13,FALSE),"")/30)</f>
        <v>#VALUE!</v>
      </c>
      <c r="KA68" s="33" t="e">
        <f>KA66/(IFERROR(VLOOKUP($B58,#REF!,13,FALSE),"")/30)</f>
        <v>#VALUE!</v>
      </c>
      <c r="KB68" s="33" t="e">
        <f>KB66/(IFERROR(VLOOKUP($B58,#REF!,13,FALSE),"")/30)</f>
        <v>#VALUE!</v>
      </c>
      <c r="KC68" s="33" t="e">
        <f>KC66/(IFERROR(VLOOKUP($B58,#REF!,13,FALSE),"")/30)</f>
        <v>#VALUE!</v>
      </c>
      <c r="KD68" s="33" t="e">
        <f>KD66/(IFERROR(VLOOKUP($B58,#REF!,13,FALSE),"")/30)</f>
        <v>#VALUE!</v>
      </c>
      <c r="KE68" s="33" t="e">
        <f>KE66/(IFERROR(VLOOKUP($B58,#REF!,13,FALSE),"")/30)</f>
        <v>#VALUE!</v>
      </c>
      <c r="KF68" s="33" t="e">
        <f>KF66/(IFERROR(VLOOKUP($B58,#REF!,13,FALSE),"")/30)</f>
        <v>#VALUE!</v>
      </c>
      <c r="KG68" s="33" t="e">
        <f>KG66/(IFERROR(VLOOKUP($B58,#REF!,13,FALSE),"")/30)</f>
        <v>#VALUE!</v>
      </c>
      <c r="KH68" s="33" t="e">
        <f>KH66/(IFERROR(VLOOKUP($B58,#REF!,13,FALSE),"")/30)</f>
        <v>#VALUE!</v>
      </c>
      <c r="KI68" s="33" t="e">
        <f>KI66/(IFERROR(VLOOKUP($B58,#REF!,13,FALSE),"")/30)</f>
        <v>#VALUE!</v>
      </c>
      <c r="KJ68" s="33" t="e">
        <f>KJ66/(IFERROR(VLOOKUP($B58,#REF!,13,FALSE),"")/30)</f>
        <v>#VALUE!</v>
      </c>
      <c r="KK68" s="33" t="e">
        <f>KK66/(IFERROR(VLOOKUP($B58,#REF!,13,FALSE),"")/30)</f>
        <v>#VALUE!</v>
      </c>
      <c r="KL68" s="33" t="e">
        <f>KL66/(IFERROR(VLOOKUP($B58,#REF!,13,FALSE),"")/30)</f>
        <v>#VALUE!</v>
      </c>
      <c r="KM68" s="33" t="e">
        <f>KM66/(IFERROR(VLOOKUP($B58,#REF!,13,FALSE),"")/30)</f>
        <v>#VALUE!</v>
      </c>
      <c r="KN68" s="33" t="e">
        <f>KN66/(IFERROR(VLOOKUP($B58,#REF!,13,FALSE),"")/30)</f>
        <v>#VALUE!</v>
      </c>
      <c r="KO68" s="33" t="e">
        <f>KO66/(IFERROR(VLOOKUP($B58,#REF!,13,FALSE),"")/30)</f>
        <v>#VALUE!</v>
      </c>
      <c r="KP68" s="33" t="e">
        <f>KP66/(IFERROR(VLOOKUP($B58,#REF!,13,FALSE),"")/30)</f>
        <v>#VALUE!</v>
      </c>
      <c r="KQ68" s="33" t="e">
        <f>KQ66/(IFERROR(VLOOKUP($B58,#REF!,13,FALSE),"")/30)</f>
        <v>#VALUE!</v>
      </c>
      <c r="KR68" s="33" t="e">
        <f>KR66/(IFERROR(VLOOKUP($B58,#REF!,13,FALSE),"")/30)</f>
        <v>#VALUE!</v>
      </c>
      <c r="KS68" s="33" t="e">
        <f>KS66/(IFERROR(VLOOKUP($B58,#REF!,13,FALSE),"")/30)</f>
        <v>#VALUE!</v>
      </c>
      <c r="KT68" s="33" t="e">
        <f>KT66/(IFERROR(VLOOKUP($B58,#REF!,13,FALSE),"")/30)</f>
        <v>#VALUE!</v>
      </c>
      <c r="KU68" s="33" t="e">
        <f>KU66/(IFERROR(VLOOKUP($B58,#REF!,13,FALSE),"")/30)</f>
        <v>#VALUE!</v>
      </c>
      <c r="KV68" s="33" t="e">
        <f>KV66/(IFERROR(VLOOKUP($B58,#REF!,13,FALSE),"")/30)</f>
        <v>#VALUE!</v>
      </c>
      <c r="KW68" s="33" t="e">
        <f>KW66/(IFERROR(VLOOKUP($B58,#REF!,13,FALSE),"")/30)</f>
        <v>#VALUE!</v>
      </c>
      <c r="KX68" s="33" t="e">
        <f>KX66/(IFERROR(VLOOKUP($B58,#REF!,13,FALSE),"")/30)</f>
        <v>#VALUE!</v>
      </c>
      <c r="KY68" s="33" t="e">
        <f>KY66/(IFERROR(VLOOKUP($B58,#REF!,13,FALSE),"")/30)</f>
        <v>#VALUE!</v>
      </c>
      <c r="KZ68" s="33" t="e">
        <f>KZ66/(IFERROR(VLOOKUP($B58,#REF!,14,FALSE),"")/30)</f>
        <v>#VALUE!</v>
      </c>
      <c r="LA68" s="33" t="e">
        <f>LA66/(IFERROR(VLOOKUP($B58,#REF!,14,FALSE),"")/30)</f>
        <v>#VALUE!</v>
      </c>
      <c r="LB68" s="33" t="e">
        <f>LB66/(IFERROR(VLOOKUP($B58,#REF!,14,FALSE),"")/30)</f>
        <v>#VALUE!</v>
      </c>
      <c r="LC68" s="33" t="e">
        <f>LC66/(IFERROR(VLOOKUP($B58,#REF!,14,FALSE),"")/30)</f>
        <v>#VALUE!</v>
      </c>
      <c r="LD68" s="33" t="e">
        <f>LD66/(IFERROR(VLOOKUP($B58,#REF!,14,FALSE),"")/30)</f>
        <v>#VALUE!</v>
      </c>
      <c r="LE68" s="33" t="e">
        <f>LE66/(IFERROR(VLOOKUP($B58,#REF!,14,FALSE),"")/30)</f>
        <v>#VALUE!</v>
      </c>
      <c r="LF68" s="33" t="e">
        <f>LF66/(IFERROR(VLOOKUP($B58,#REF!,14,FALSE),"")/30)</f>
        <v>#VALUE!</v>
      </c>
      <c r="LG68" s="33" t="e">
        <f>LG66/(IFERROR(VLOOKUP($B58,#REF!,14,FALSE),"")/30)</f>
        <v>#VALUE!</v>
      </c>
      <c r="LH68" s="33" t="e">
        <f>LH66/(IFERROR(VLOOKUP($B58,#REF!,14,FALSE),"")/30)</f>
        <v>#VALUE!</v>
      </c>
      <c r="LI68" s="33" t="e">
        <f>LI66/(IFERROR(VLOOKUP($B58,#REF!,14,FALSE),"")/30)</f>
        <v>#VALUE!</v>
      </c>
      <c r="LJ68" s="33" t="e">
        <f>LJ66/(IFERROR(VLOOKUP($B58,#REF!,14,FALSE),"")/30)</f>
        <v>#VALUE!</v>
      </c>
      <c r="LK68" s="33" t="e">
        <f>LK66/(IFERROR(VLOOKUP($B58,#REF!,14,FALSE),"")/30)</f>
        <v>#VALUE!</v>
      </c>
      <c r="LL68" s="33" t="e">
        <f>LL66/(IFERROR(VLOOKUP($B58,#REF!,14,FALSE),"")/30)</f>
        <v>#VALUE!</v>
      </c>
      <c r="LM68" s="33" t="e">
        <f>LM66/(IFERROR(VLOOKUP($B58,#REF!,14,FALSE),"")/30)</f>
        <v>#VALUE!</v>
      </c>
      <c r="LN68" s="33" t="e">
        <f>LN66/(IFERROR(VLOOKUP($B58,#REF!,14,FALSE),"")/30)</f>
        <v>#VALUE!</v>
      </c>
      <c r="LO68" s="33" t="e">
        <f>LO66/(IFERROR(VLOOKUP($B58,#REF!,14,FALSE),"")/30)</f>
        <v>#VALUE!</v>
      </c>
      <c r="LP68" s="33" t="e">
        <f>LP66/(IFERROR(VLOOKUP($B58,#REF!,14,FALSE),"")/30)</f>
        <v>#VALUE!</v>
      </c>
      <c r="LQ68" s="33" t="e">
        <f>LQ66/(IFERROR(VLOOKUP($B58,#REF!,14,FALSE),"")/30)</f>
        <v>#VALUE!</v>
      </c>
      <c r="LR68" s="33" t="e">
        <f>LR66/(IFERROR(VLOOKUP($B58,#REF!,14,FALSE),"")/30)</f>
        <v>#VALUE!</v>
      </c>
      <c r="LS68" s="33" t="e">
        <f>LS66/(IFERROR(VLOOKUP($B58,#REF!,14,FALSE),"")/30)</f>
        <v>#VALUE!</v>
      </c>
      <c r="LT68" s="33" t="e">
        <f>LT66/(IFERROR(VLOOKUP($B58,#REF!,14,FALSE),"")/30)</f>
        <v>#VALUE!</v>
      </c>
      <c r="LU68" s="33" t="e">
        <f>LU66/(IFERROR(VLOOKUP($B58,#REF!,14,FALSE),"")/30)</f>
        <v>#VALUE!</v>
      </c>
      <c r="LV68" s="33" t="e">
        <f>LV66/(IFERROR(VLOOKUP($B58,#REF!,14,FALSE),"")/30)</f>
        <v>#VALUE!</v>
      </c>
      <c r="LW68" s="33" t="e">
        <f>LW66/(IFERROR(VLOOKUP($B58,#REF!,14,FALSE),"")/30)</f>
        <v>#VALUE!</v>
      </c>
      <c r="LX68" s="33" t="e">
        <f>LX66/(IFERROR(VLOOKUP($B58,#REF!,14,FALSE),"")/30)</f>
        <v>#VALUE!</v>
      </c>
      <c r="LY68" s="33" t="e">
        <f>LY66/(IFERROR(VLOOKUP($B58,#REF!,14,FALSE),"")/30)</f>
        <v>#VALUE!</v>
      </c>
      <c r="LZ68" s="33" t="e">
        <f>LZ66/(IFERROR(VLOOKUP($B58,#REF!,14,FALSE),"")/30)</f>
        <v>#VALUE!</v>
      </c>
      <c r="MA68" s="33" t="e">
        <f>MA66/(IFERROR(VLOOKUP($B58,#REF!,14,FALSE),"")/30)</f>
        <v>#VALUE!</v>
      </c>
      <c r="MB68" s="33" t="e">
        <f>MB66/(IFERROR(VLOOKUP($B58,#REF!,14,FALSE),"")/30)</f>
        <v>#VALUE!</v>
      </c>
      <c r="MC68" s="33" t="e">
        <f>MC66/(IFERROR(VLOOKUP($B58,#REF!,14,FALSE),"")/30)</f>
        <v>#VALUE!</v>
      </c>
      <c r="MD68" s="33" t="e">
        <f>MD66/(IFERROR(VLOOKUP($B58,#REF!,15,FALSE),"")/30)</f>
        <v>#VALUE!</v>
      </c>
      <c r="ME68" s="33" t="e">
        <f>ME66/(IFERROR(VLOOKUP($B58,#REF!,15,FALSE),"")/30)</f>
        <v>#VALUE!</v>
      </c>
      <c r="MF68" s="33" t="e">
        <f>MF66/(IFERROR(VLOOKUP($B58,#REF!,15,FALSE),"")/30)</f>
        <v>#VALUE!</v>
      </c>
      <c r="MG68" s="33" t="e">
        <f>MG66/(IFERROR(VLOOKUP($B58,#REF!,15,FALSE),"")/30)</f>
        <v>#VALUE!</v>
      </c>
      <c r="MH68" s="33" t="e">
        <f>MH66/(IFERROR(VLOOKUP($B58,#REF!,15,FALSE),"")/30)</f>
        <v>#VALUE!</v>
      </c>
      <c r="MI68" s="33" t="e">
        <f>MI66/(IFERROR(VLOOKUP($B58,#REF!,15,FALSE),"")/30)</f>
        <v>#VALUE!</v>
      </c>
      <c r="MJ68" s="33" t="e">
        <f>MJ66/(IFERROR(VLOOKUP($B58,#REF!,15,FALSE),"")/30)</f>
        <v>#VALUE!</v>
      </c>
      <c r="MK68" s="33" t="e">
        <f>MK66/(IFERROR(VLOOKUP($B58,#REF!,15,FALSE),"")/30)</f>
        <v>#VALUE!</v>
      </c>
      <c r="ML68" s="33" t="e">
        <f>ML66/(IFERROR(VLOOKUP($B58,#REF!,15,FALSE),"")/30)</f>
        <v>#VALUE!</v>
      </c>
      <c r="MM68" s="33" t="e">
        <f>MM66/(IFERROR(VLOOKUP($B58,#REF!,15,FALSE),"")/30)</f>
        <v>#VALUE!</v>
      </c>
      <c r="MN68" s="33" t="e">
        <f>MN66/(IFERROR(VLOOKUP($B58,#REF!,15,FALSE),"")/30)</f>
        <v>#VALUE!</v>
      </c>
      <c r="MO68" s="33" t="e">
        <f>MO66/(IFERROR(VLOOKUP($B58,#REF!,15,FALSE),"")/30)</f>
        <v>#VALUE!</v>
      </c>
      <c r="MP68" s="33" t="e">
        <f>MP66/(IFERROR(VLOOKUP($B58,#REF!,15,FALSE),"")/30)</f>
        <v>#VALUE!</v>
      </c>
      <c r="MQ68" s="33" t="e">
        <f>MQ66/(IFERROR(VLOOKUP($B58,#REF!,15,FALSE),"")/30)</f>
        <v>#VALUE!</v>
      </c>
      <c r="MR68" s="33" t="e">
        <f>MR66/(IFERROR(VLOOKUP($B58,#REF!,15,FALSE),"")/30)</f>
        <v>#VALUE!</v>
      </c>
      <c r="MS68" s="33" t="e">
        <f>MS66/(IFERROR(VLOOKUP($B58,#REF!,15,FALSE),"")/30)</f>
        <v>#VALUE!</v>
      </c>
      <c r="MT68" s="33" t="e">
        <f>MT66/(IFERROR(VLOOKUP($B58,#REF!,15,FALSE),"")/30)</f>
        <v>#VALUE!</v>
      </c>
      <c r="MU68" s="33" t="e">
        <f>MU66/(IFERROR(VLOOKUP($B58,#REF!,15,FALSE),"")/30)</f>
        <v>#VALUE!</v>
      </c>
      <c r="MV68" s="33" t="e">
        <f>MV66/(IFERROR(VLOOKUP($B58,#REF!,15,FALSE),"")/30)</f>
        <v>#VALUE!</v>
      </c>
      <c r="MW68" s="33" t="e">
        <f>MW66/(IFERROR(VLOOKUP($B58,#REF!,15,FALSE),"")/30)</f>
        <v>#VALUE!</v>
      </c>
      <c r="MX68" s="33" t="e">
        <f>MX66/(IFERROR(VLOOKUP($B58,#REF!,15,FALSE),"")/30)</f>
        <v>#VALUE!</v>
      </c>
      <c r="MY68" s="33" t="e">
        <f>MY66/(IFERROR(VLOOKUP($B58,#REF!,15,FALSE),"")/30)</f>
        <v>#VALUE!</v>
      </c>
      <c r="MZ68" s="33" t="e">
        <f>MZ66/(IFERROR(VLOOKUP($B58,#REF!,15,FALSE),"")/30)</f>
        <v>#VALUE!</v>
      </c>
      <c r="NA68" s="33" t="e">
        <f>NA66/(IFERROR(VLOOKUP($B58,#REF!,15,FALSE),"")/30)</f>
        <v>#VALUE!</v>
      </c>
      <c r="NB68" s="33" t="e">
        <f>NB66/(IFERROR(VLOOKUP($B58,#REF!,15,FALSE),"")/30)</f>
        <v>#VALUE!</v>
      </c>
      <c r="NC68" s="33" t="e">
        <f>NC66/(IFERROR(VLOOKUP($B58,#REF!,15,FALSE),"")/30)</f>
        <v>#VALUE!</v>
      </c>
      <c r="ND68" s="33" t="e">
        <f>ND66/(IFERROR(VLOOKUP($B58,#REF!,15,FALSE),"")/30)</f>
        <v>#VALUE!</v>
      </c>
      <c r="NE68" s="33" t="e">
        <f>NE66/(IFERROR(VLOOKUP($B58,#REF!,15,FALSE),"")/30)</f>
        <v>#VALUE!</v>
      </c>
      <c r="NF68" s="33" t="e">
        <f>NF66/(IFERROR(VLOOKUP($B58,#REF!,15,FALSE),"")/30)</f>
        <v>#VALUE!</v>
      </c>
      <c r="NG68" s="33" t="e">
        <f>NG66/(IFERROR(VLOOKUP($B58,#REF!,15,FALSE),"")/30)</f>
        <v>#VALUE!</v>
      </c>
      <c r="NH68" s="33" t="e">
        <f>NH66/(IFERROR(VLOOKUP($B58,#REF!,15,FALSE),"")/30)</f>
        <v>#VALUE!</v>
      </c>
    </row>
    <row r="69" spans="1:372" s="34" customFormat="1" ht="14.4" outlineLevel="1" x14ac:dyDescent="0.2">
      <c r="A69" s="1048"/>
      <c r="B69" s="17" t="s">
        <v>37</v>
      </c>
      <c r="C69" s="1051"/>
      <c r="D69" s="50" t="s">
        <v>33</v>
      </c>
      <c r="E69" s="27" t="s">
        <v>31</v>
      </c>
      <c r="F69" s="25"/>
      <c r="G69" s="52"/>
      <c r="H69" s="33"/>
      <c r="I69" s="33"/>
      <c r="J69" s="33">
        <v>0</v>
      </c>
      <c r="K69" s="33">
        <v>0</v>
      </c>
      <c r="L69" s="33">
        <v>0</v>
      </c>
      <c r="M69" s="33">
        <v>0</v>
      </c>
      <c r="N69" s="33">
        <v>0</v>
      </c>
      <c r="O69" s="33"/>
      <c r="P69" s="33"/>
      <c r="Q69" s="33">
        <v>0</v>
      </c>
      <c r="R69" s="33">
        <v>0</v>
      </c>
      <c r="S69" s="33">
        <v>0</v>
      </c>
      <c r="T69" s="33">
        <v>0</v>
      </c>
      <c r="U69" s="33">
        <v>0</v>
      </c>
      <c r="V69" s="33"/>
      <c r="W69" s="33"/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33"/>
      <c r="AD69" s="33"/>
      <c r="AE69" s="33">
        <v>0</v>
      </c>
      <c r="AF69" s="33">
        <v>0</v>
      </c>
      <c r="AG69" s="33">
        <v>0</v>
      </c>
      <c r="AH69" s="33">
        <v>0</v>
      </c>
      <c r="AI69" s="33"/>
      <c r="AJ69" s="33"/>
      <c r="AK69" s="33"/>
      <c r="AL69" s="33">
        <v>0</v>
      </c>
      <c r="AM69" s="33">
        <v>0</v>
      </c>
      <c r="AN69" s="33">
        <v>0</v>
      </c>
      <c r="AO69" s="33">
        <v>0</v>
      </c>
      <c r="AP69" s="33">
        <v>0</v>
      </c>
      <c r="AQ69" s="33"/>
      <c r="AR69" s="33"/>
      <c r="AS69" s="33"/>
      <c r="AT69" s="33">
        <v>0</v>
      </c>
      <c r="AU69" s="33">
        <v>0</v>
      </c>
      <c r="AV69" s="33">
        <v>0</v>
      </c>
      <c r="AW69" s="33">
        <v>0</v>
      </c>
      <c r="AX69" s="33"/>
      <c r="AY69" s="33"/>
      <c r="AZ69" s="33">
        <v>0</v>
      </c>
      <c r="BA69" s="33">
        <v>0</v>
      </c>
      <c r="BB69" s="33">
        <v>0</v>
      </c>
      <c r="BC69" s="33">
        <v>0</v>
      </c>
      <c r="BD69" s="33">
        <v>0</v>
      </c>
      <c r="BE69" s="33"/>
      <c r="BF69" s="33"/>
      <c r="BG69" s="33">
        <v>0</v>
      </c>
      <c r="BH69" s="33">
        <v>0</v>
      </c>
      <c r="BI69" s="33">
        <v>0</v>
      </c>
      <c r="BJ69" s="33">
        <v>0</v>
      </c>
      <c r="BK69" s="33">
        <v>0</v>
      </c>
      <c r="BL69" s="33"/>
      <c r="BM69" s="33"/>
      <c r="BN69" s="33">
        <v>0</v>
      </c>
      <c r="BO69" s="33">
        <v>0</v>
      </c>
      <c r="BP69" s="33">
        <v>0</v>
      </c>
      <c r="BQ69" s="33">
        <v>0</v>
      </c>
      <c r="BR69" s="33">
        <v>0</v>
      </c>
      <c r="BS69" s="33"/>
      <c r="BT69" s="33"/>
      <c r="BU69" s="33">
        <v>0</v>
      </c>
      <c r="BV69" s="33">
        <v>0</v>
      </c>
      <c r="BW69" s="33">
        <v>0</v>
      </c>
      <c r="BX69" s="33">
        <v>0</v>
      </c>
      <c r="BY69" s="33">
        <v>0</v>
      </c>
      <c r="BZ69" s="33"/>
      <c r="CA69" s="33"/>
      <c r="CB69" s="33">
        <v>0</v>
      </c>
      <c r="CC69" s="33">
        <v>0</v>
      </c>
      <c r="CD69" s="33">
        <v>0</v>
      </c>
      <c r="CE69" s="33">
        <v>0</v>
      </c>
      <c r="CF69" s="33">
        <v>0</v>
      </c>
      <c r="CG69" s="33"/>
      <c r="CH69" s="33"/>
      <c r="CI69" s="33">
        <v>0</v>
      </c>
      <c r="CJ69" s="33">
        <v>0</v>
      </c>
      <c r="CK69" s="33">
        <v>0</v>
      </c>
      <c r="CL69" s="33">
        <v>0</v>
      </c>
      <c r="CM69" s="33"/>
      <c r="CN69" s="33"/>
      <c r="CO69" s="33"/>
      <c r="CP69" s="33"/>
      <c r="CQ69" s="33"/>
      <c r="CR69" s="33"/>
      <c r="CS69" s="33">
        <v>0</v>
      </c>
      <c r="CT69" s="33"/>
      <c r="CU69" s="33"/>
      <c r="CV69" s="33"/>
      <c r="CW69" s="33"/>
      <c r="CX69" s="33"/>
      <c r="CY69" s="33"/>
      <c r="CZ69" s="33"/>
      <c r="DA69" s="33"/>
      <c r="DB69" s="33"/>
      <c r="DC69" s="33"/>
      <c r="DD69" s="33"/>
      <c r="DE69" s="33"/>
      <c r="DF69" s="33"/>
      <c r="DG69" s="33"/>
      <c r="DH69" s="33"/>
      <c r="DI69" s="33"/>
      <c r="DJ69" s="33"/>
      <c r="DK69" s="33"/>
      <c r="DL69" s="33"/>
      <c r="DM69" s="33"/>
      <c r="DN69" s="33"/>
      <c r="DO69" s="33"/>
      <c r="DP69" s="33"/>
      <c r="DQ69" s="33"/>
      <c r="DR69" s="33"/>
      <c r="DS69" s="33"/>
      <c r="DT69" s="33"/>
      <c r="DU69" s="33"/>
      <c r="DV69" s="33"/>
      <c r="DW69" s="33"/>
      <c r="DX69" s="33"/>
      <c r="DY69" s="33"/>
      <c r="DZ69" s="33"/>
      <c r="EA69" s="33"/>
      <c r="EB69" s="33"/>
      <c r="EC69" s="33"/>
      <c r="ED69" s="33"/>
      <c r="EE69" s="33"/>
      <c r="EF69" s="33"/>
      <c r="EG69" s="33"/>
      <c r="EH69" s="33"/>
      <c r="EI69" s="33"/>
      <c r="EJ69" s="33"/>
      <c r="EK69" s="33"/>
      <c r="EL69" s="33"/>
      <c r="EM69" s="33"/>
      <c r="EN69" s="33"/>
      <c r="EO69" s="33"/>
      <c r="EP69" s="33"/>
      <c r="EQ69" s="33"/>
      <c r="ER69" s="33"/>
      <c r="ES69" s="33"/>
      <c r="ET69" s="33"/>
      <c r="EU69" s="33"/>
      <c r="EV69" s="33"/>
      <c r="EW69" s="33"/>
      <c r="EX69" s="33"/>
      <c r="EY69" s="33"/>
      <c r="EZ69" s="33"/>
      <c r="FA69" s="33"/>
      <c r="FB69" s="33"/>
      <c r="FC69" s="33"/>
      <c r="FD69" s="33"/>
      <c r="FE69" s="33">
        <v>0</v>
      </c>
      <c r="FF69" s="33"/>
      <c r="FG69" s="33">
        <v>0</v>
      </c>
      <c r="FH69" s="33">
        <v>0</v>
      </c>
      <c r="FI69" s="33">
        <v>12000</v>
      </c>
      <c r="FJ69" s="33"/>
      <c r="FK69" s="33"/>
      <c r="FL69" s="33">
        <v>12000</v>
      </c>
      <c r="FM69" s="33"/>
      <c r="FN69" s="33"/>
      <c r="FO69" s="33">
        <v>12000</v>
      </c>
      <c r="FP69" s="33"/>
      <c r="FQ69" s="33">
        <v>12000</v>
      </c>
      <c r="FR69" s="33"/>
      <c r="FS69" s="33"/>
      <c r="FT69" s="33"/>
      <c r="FU69" s="33"/>
      <c r="FV69" s="33"/>
      <c r="FW69" s="33"/>
      <c r="FX69" s="33"/>
      <c r="FY69" s="33"/>
      <c r="FZ69" s="33"/>
      <c r="GA69" s="33"/>
      <c r="GB69" s="33"/>
      <c r="GC69" s="33"/>
      <c r="GD69" s="33"/>
      <c r="GE69" s="33"/>
      <c r="GF69" s="33"/>
      <c r="GG69" s="33"/>
      <c r="GH69" s="33"/>
      <c r="GI69" s="33"/>
      <c r="GJ69" s="33"/>
      <c r="GK69" s="33"/>
      <c r="GL69" s="33"/>
      <c r="GM69" s="33"/>
      <c r="GN69" s="33"/>
      <c r="GO69" s="33"/>
      <c r="GP69" s="33"/>
      <c r="GQ69" s="33"/>
      <c r="GR69" s="33"/>
      <c r="GS69" s="33"/>
      <c r="GT69" s="33"/>
      <c r="GU69" s="33"/>
      <c r="GV69" s="33"/>
      <c r="GW69" s="33"/>
      <c r="GX69" s="33"/>
      <c r="GY69" s="33"/>
      <c r="GZ69" s="33"/>
      <c r="HA69" s="33"/>
      <c r="HB69" s="33"/>
      <c r="HC69" s="33"/>
      <c r="HD69" s="33"/>
      <c r="HE69" s="33"/>
      <c r="HF69" s="33"/>
      <c r="HG69" s="33"/>
      <c r="HH69" s="33"/>
      <c r="HI69" s="33"/>
      <c r="HJ69" s="33"/>
      <c r="HK69" s="33"/>
      <c r="HL69" s="33"/>
      <c r="HM69" s="33"/>
      <c r="HN69" s="33"/>
      <c r="HO69" s="33"/>
      <c r="HP69" s="33"/>
      <c r="HQ69" s="33"/>
      <c r="HR69" s="33"/>
      <c r="HS69" s="33"/>
      <c r="HT69" s="33"/>
      <c r="HU69" s="33"/>
      <c r="HV69" s="33"/>
      <c r="HW69" s="33"/>
      <c r="HX69" s="33"/>
      <c r="HY69" s="33"/>
      <c r="HZ69" s="33"/>
      <c r="IA69" s="33"/>
      <c r="IB69" s="33"/>
      <c r="IC69" s="33"/>
      <c r="ID69" s="33"/>
      <c r="IE69" s="33"/>
      <c r="IF69" s="33"/>
      <c r="IG69" s="33"/>
      <c r="IH69" s="33"/>
      <c r="II69" s="33"/>
      <c r="IJ69" s="33"/>
      <c r="IK69" s="33"/>
      <c r="IL69" s="33"/>
      <c r="IM69" s="33"/>
      <c r="IN69" s="33"/>
      <c r="IO69" s="33"/>
      <c r="IP69" s="33"/>
      <c r="IQ69" s="33"/>
      <c r="IR69" s="33"/>
      <c r="IS69" s="33"/>
      <c r="IT69" s="33"/>
      <c r="IU69" s="33"/>
      <c r="IV69" s="33"/>
      <c r="IW69" s="33"/>
      <c r="IX69" s="33"/>
      <c r="IY69" s="33"/>
      <c r="IZ69" s="33"/>
      <c r="JA69" s="33"/>
      <c r="JB69" s="33"/>
      <c r="JC69" s="33"/>
      <c r="JD69" s="33"/>
      <c r="JE69" s="33"/>
      <c r="JF69" s="33"/>
      <c r="JG69" s="33"/>
      <c r="JH69" s="33"/>
      <c r="JI69" s="33"/>
      <c r="JJ69" s="33"/>
      <c r="JK69" s="33"/>
      <c r="JL69" s="33"/>
      <c r="JM69" s="33"/>
      <c r="JN69" s="33"/>
      <c r="JO69" s="33"/>
      <c r="JP69" s="33"/>
      <c r="JQ69" s="33"/>
      <c r="JR69" s="33"/>
      <c r="JS69" s="33"/>
      <c r="JT69" s="33"/>
      <c r="JU69" s="33"/>
      <c r="JV69" s="33"/>
      <c r="JW69" s="33"/>
      <c r="JX69" s="33"/>
      <c r="JY69" s="33"/>
      <c r="JZ69" s="33"/>
      <c r="KA69" s="33"/>
      <c r="KB69" s="33"/>
      <c r="KC69" s="33"/>
      <c r="KD69" s="33"/>
      <c r="KE69" s="33"/>
      <c r="KF69" s="33"/>
      <c r="KG69" s="33"/>
      <c r="KH69" s="33"/>
      <c r="KI69" s="33"/>
      <c r="KJ69" s="33"/>
      <c r="KK69" s="33"/>
      <c r="KL69" s="33"/>
      <c r="KM69" s="33"/>
      <c r="KN69" s="33"/>
      <c r="KO69" s="33"/>
      <c r="KP69" s="33"/>
      <c r="KQ69" s="33"/>
      <c r="KR69" s="33"/>
      <c r="KS69" s="33"/>
      <c r="KT69" s="33"/>
      <c r="KU69" s="33"/>
      <c r="KV69" s="33"/>
      <c r="KW69" s="33"/>
      <c r="KX69" s="33"/>
      <c r="KY69" s="33"/>
      <c r="KZ69" s="33"/>
      <c r="LA69" s="33"/>
      <c r="LB69" s="33"/>
      <c r="LC69" s="33"/>
      <c r="LD69" s="33"/>
      <c r="LE69" s="33"/>
      <c r="LF69" s="33"/>
      <c r="LG69" s="33"/>
      <c r="LH69" s="33"/>
      <c r="LI69" s="33"/>
      <c r="LJ69" s="33"/>
      <c r="LK69" s="33"/>
      <c r="LL69" s="33"/>
      <c r="LM69" s="33"/>
      <c r="LN69" s="33"/>
      <c r="LO69" s="33"/>
      <c r="LP69" s="33"/>
      <c r="LQ69" s="33"/>
      <c r="LR69" s="33"/>
      <c r="LS69" s="33"/>
      <c r="LT69" s="33"/>
      <c r="LU69" s="33"/>
      <c r="LV69" s="33"/>
      <c r="LW69" s="33"/>
      <c r="LX69" s="33"/>
      <c r="LY69" s="33"/>
      <c r="LZ69" s="33"/>
      <c r="MA69" s="33"/>
      <c r="MB69" s="33"/>
      <c r="MC69" s="33"/>
      <c r="MD69" s="33"/>
      <c r="ME69" s="33"/>
      <c r="MF69" s="33"/>
      <c r="MG69" s="33"/>
      <c r="MH69" s="33"/>
      <c r="MI69" s="33"/>
      <c r="MJ69" s="33"/>
      <c r="MK69" s="33"/>
      <c r="ML69" s="33"/>
      <c r="MM69" s="33"/>
      <c r="MN69" s="33"/>
      <c r="MO69" s="33"/>
      <c r="MP69" s="33"/>
      <c r="MQ69" s="33"/>
      <c r="MR69" s="33"/>
      <c r="MS69" s="33"/>
      <c r="MT69" s="33"/>
      <c r="MU69" s="33"/>
      <c r="MV69" s="33"/>
      <c r="MW69" s="33"/>
      <c r="MX69" s="33"/>
      <c r="MY69" s="33"/>
      <c r="MZ69" s="33"/>
      <c r="NA69" s="33"/>
      <c r="NB69" s="33"/>
      <c r="NC69" s="33"/>
      <c r="ND69" s="33"/>
      <c r="NE69" s="33"/>
      <c r="NF69" s="33"/>
      <c r="NG69" s="33"/>
      <c r="NH69" s="33"/>
    </row>
    <row r="70" spans="1:372" s="38" customFormat="1" ht="15" outlineLevel="1" thickBot="1" x14ac:dyDescent="0.25">
      <c r="A70" s="1049"/>
      <c r="B70" s="36">
        <f>B68/30</f>
        <v>3.3333333333333333E-2</v>
      </c>
      <c r="C70" s="1052"/>
      <c r="D70" s="51">
        <f>B70</f>
        <v>3.3333333333333333E-2</v>
      </c>
      <c r="E70" s="59" t="s">
        <v>29</v>
      </c>
      <c r="F70" s="60"/>
      <c r="G70" s="37">
        <v>0</v>
      </c>
      <c r="H70" s="37" t="e">
        <f>IF(AND(H69&lt;&gt;0,G69&lt;&gt;0),H69-G69,(IFERROR(VLOOKUP($B58,#REF!,4,FALSE),"")/30))</f>
        <v>#VALUE!</v>
      </c>
      <c r="I70" s="37" t="e">
        <f>IF(AND(I69&lt;&gt;0,H69&lt;&gt;0),I69-H69,(IFERROR(VLOOKUP($B58,#REF!,4,FALSE),"")/30))</f>
        <v>#VALUE!</v>
      </c>
      <c r="J70" s="37" t="e">
        <f>IF(AND(J69&lt;&gt;0,I69&lt;&gt;0),J69-I69,(IFERROR(VLOOKUP($B58,#REF!,4,FALSE),"")/30))</f>
        <v>#VALUE!</v>
      </c>
      <c r="K70" s="37" t="e">
        <f>IF(AND(K69&lt;&gt;0,J69&lt;&gt;0),K69-J69,(IFERROR(VLOOKUP($B58,#REF!,4,FALSE),"")/30))</f>
        <v>#VALUE!</v>
      </c>
      <c r="L70" s="37" t="e">
        <f>IF(AND(L69&lt;&gt;0,K69&lt;&gt;0),L69-K69,(IFERROR(VLOOKUP($B58,#REF!,4,FALSE),"")/30))</f>
        <v>#VALUE!</v>
      </c>
      <c r="M70" s="37" t="e">
        <f>IF(AND(M69&lt;&gt;0,L69&lt;&gt;0),M69-L69,(IFERROR(VLOOKUP($B58,#REF!,4,FALSE),"")/30))</f>
        <v>#VALUE!</v>
      </c>
      <c r="N70" s="37" t="e">
        <f>IF(AND(N69&lt;&gt;0,M69&lt;&gt;0),N69-M69,(IFERROR(VLOOKUP($B58,#REF!,4,FALSE),"")/30))</f>
        <v>#VALUE!</v>
      </c>
      <c r="O70" s="37" t="e">
        <f>IF(AND(O69&lt;&gt;0,N69&lt;&gt;0),O69-N69,(IFERROR(VLOOKUP($B58,#REF!,4,FALSE),"")/30))</f>
        <v>#VALUE!</v>
      </c>
      <c r="P70" s="37" t="e">
        <f>IF(AND(P69&lt;&gt;0,O69&lt;&gt;0),P69-O69,(IFERROR(VLOOKUP($B58,#REF!,4,FALSE),"")/30))</f>
        <v>#VALUE!</v>
      </c>
      <c r="Q70" s="37" t="e">
        <f>IF(AND(Q69&lt;&gt;0,P69&lt;&gt;0),Q69-P69,(IFERROR(VLOOKUP($B58,#REF!,4,FALSE),"")/30))</f>
        <v>#VALUE!</v>
      </c>
      <c r="R70" s="37" t="e">
        <f>IF(AND(R69&lt;&gt;0,Q69&lt;&gt;0),R69-Q69,(IFERROR(VLOOKUP($B58,#REF!,4,FALSE),"")/30))</f>
        <v>#VALUE!</v>
      </c>
      <c r="S70" s="37" t="e">
        <f>IF(AND(S69&lt;&gt;0,R69&lt;&gt;0),S69-R69,(IFERROR(VLOOKUP($B58,#REF!,4,FALSE),"")/30))</f>
        <v>#VALUE!</v>
      </c>
      <c r="T70" s="37" t="e">
        <f>IF(AND(T69&lt;&gt;0,S69&lt;&gt;0),T69-S69,(IFERROR(VLOOKUP($B58,#REF!,4,FALSE),"")/30))</f>
        <v>#VALUE!</v>
      </c>
      <c r="U70" s="37" t="e">
        <f>IF(AND(U69&lt;&gt;0,T69&lt;&gt;0),U69-T69,(IFERROR(VLOOKUP($B58,#REF!,4,FALSE),"")/30))</f>
        <v>#VALUE!</v>
      </c>
      <c r="V70" s="37" t="e">
        <f>IF(AND(V69&lt;&gt;0,U69&lt;&gt;0),V69-U69,(IFERROR(VLOOKUP($B58,#REF!,4,FALSE),"")/30))</f>
        <v>#VALUE!</v>
      </c>
      <c r="W70" s="37" t="e">
        <f>IF(AND(W69&lt;&gt;0,V69&lt;&gt;0),W69-V69,(IFERROR(VLOOKUP($B58,#REF!,4,FALSE),"")/30))</f>
        <v>#VALUE!</v>
      </c>
      <c r="X70" s="37" t="e">
        <f>IF(AND(X69&lt;&gt;0,W69&lt;&gt;0),X69-W69,(IFERROR(VLOOKUP($B58,#REF!,4,FALSE),"")/30))</f>
        <v>#VALUE!</v>
      </c>
      <c r="Y70" s="37" t="e">
        <f>IF(AND(Y69&lt;&gt;0,X69&lt;&gt;0),Y69-X69,(IFERROR(VLOOKUP($B58,#REF!,4,FALSE),"")/30))</f>
        <v>#VALUE!</v>
      </c>
      <c r="Z70" s="37" t="e">
        <f>IF(AND(Z69&lt;&gt;0,Y69&lt;&gt;0),Z69-Y69,(IFERROR(VLOOKUP($B58,#REF!,4,FALSE),"")/30))</f>
        <v>#VALUE!</v>
      </c>
      <c r="AA70" s="37" t="e">
        <f>IF(AND(AA69&lt;&gt;0,Z69&lt;&gt;0),AA69-Z69,(IFERROR(VLOOKUP($B58,#REF!,4,FALSE),"")/30))</f>
        <v>#VALUE!</v>
      </c>
      <c r="AB70" s="37" t="e">
        <f>IF(AND(AB69&lt;&gt;0,AA69&lt;&gt;0),AB69-AA69,(IFERROR(VLOOKUP($B58,#REF!,4,FALSE),"")/30))</f>
        <v>#VALUE!</v>
      </c>
      <c r="AC70" s="37" t="e">
        <f>IF(AND(AC69&lt;&gt;0,AB69&lt;&gt;0),AC69-AB69,(IFERROR(VLOOKUP($B58,#REF!,4,FALSE),"")/30))</f>
        <v>#VALUE!</v>
      </c>
      <c r="AD70" s="37" t="e">
        <f>IF(AND(AD69&lt;&gt;0,AC69&lt;&gt;0),AD69-AC69,(IFERROR(VLOOKUP($B58,#REF!,4,FALSE),"")/30))</f>
        <v>#VALUE!</v>
      </c>
      <c r="AE70" s="37" t="e">
        <f>IF(AND(AE69&lt;&gt;0,AD69&lt;&gt;0),AE69-AD69,(IFERROR(VLOOKUP($B58,#REF!,4,FALSE),"")/30))</f>
        <v>#VALUE!</v>
      </c>
      <c r="AF70" s="37" t="e">
        <f>IF(AND(AF69&lt;&gt;0,AE69&lt;&gt;0),AF69-AE69,(IFERROR(VLOOKUP($B58,#REF!,4,FALSE),"")/30))</f>
        <v>#VALUE!</v>
      </c>
      <c r="AG70" s="37" t="e">
        <f>IF(AND(AG69&lt;&gt;0,AF69&lt;&gt;0),AG69-AF69,(IFERROR(VLOOKUP($B58,#REF!,4,FALSE),"")/30))</f>
        <v>#VALUE!</v>
      </c>
      <c r="AH70" s="37" t="e">
        <f>IF(AND(AH69&lt;&gt;0,AG69&lt;&gt;0),AH69-AG69,(IFERROR(VLOOKUP($B58,#REF!,4,FALSE),"")/30))</f>
        <v>#VALUE!</v>
      </c>
      <c r="AI70" s="37" t="e">
        <f>IF(AND(AI69&lt;&gt;0,AH69&lt;&gt;0),AI69-AH69,(IFERROR(VLOOKUP($B58,#REF!,4,FALSE),"")/30))</f>
        <v>#VALUE!</v>
      </c>
      <c r="AJ70" s="37" t="e">
        <f>IF(AND(AJ69&lt;&gt;0,AI69&lt;&gt;0),AJ69-AI69,(IFERROR(VLOOKUP($B58,#REF!,4,FALSE),"")/30))</f>
        <v>#VALUE!</v>
      </c>
      <c r="AK70" s="37" t="e">
        <f>IF(AND(AK69&lt;&gt;0,AJ69&lt;&gt;0),AK69-AJ69,(IFERROR(VLOOKUP($B58,#REF!,4,FALSE),"")/30))</f>
        <v>#VALUE!</v>
      </c>
      <c r="AL70" s="37" t="e">
        <f>IF(AND(AL69&lt;&gt;0,AK69&lt;&gt;0),AL69-AK69,(IFERROR(VLOOKUP($B58,#REF!,4,FALSE),"")/30))</f>
        <v>#VALUE!</v>
      </c>
      <c r="AM70" s="37" t="e">
        <f>IF(AND(AM69&lt;&gt;0,AL69&lt;&gt;0),AM69-AL69,(IFERROR(VLOOKUP($B58,#REF!,4,FALSE),"")/30))</f>
        <v>#VALUE!</v>
      </c>
      <c r="AN70" s="37" t="e">
        <f>IF(AND(AN69&lt;&gt;0,AM69&lt;&gt;0),AN69-AM69,(IFERROR(VLOOKUP($B58,#REF!,4,FALSE),"")/30))</f>
        <v>#VALUE!</v>
      </c>
      <c r="AO70" s="37" t="e">
        <f>IF(AND(AO69&lt;&gt;0,AN69&lt;&gt;0),AO69-AN69,(IFERROR(VLOOKUP($B58,#REF!,4,FALSE),"")/30))</f>
        <v>#VALUE!</v>
      </c>
      <c r="AP70" s="37" t="e">
        <f>IF(AND(AP69&lt;&gt;0,AO69&lt;&gt;0),AP69-AO69,(IFERROR(VLOOKUP($B58,#REF!,4,FALSE),"")/30))</f>
        <v>#VALUE!</v>
      </c>
      <c r="AQ70" s="37" t="e">
        <f>IF(AND(AQ69&lt;&gt;0,AP69&lt;&gt;0),AQ69-AP69,(IFERROR(VLOOKUP($B58,#REF!,4,FALSE),"")/30))</f>
        <v>#VALUE!</v>
      </c>
      <c r="AR70" s="37" t="e">
        <f>IF(AND(AR69&lt;&gt;0,AQ69&lt;&gt;0),AR69-AQ69,(IFERROR(VLOOKUP($B58,#REF!,4,FALSE),"")/30))</f>
        <v>#VALUE!</v>
      </c>
      <c r="AS70" s="37" t="e">
        <f>IF(AND(AS69&lt;&gt;0,AR69&lt;&gt;0),AS69-AR69,(IFERROR(VLOOKUP($B58,#REF!,4,FALSE),"")/30))</f>
        <v>#VALUE!</v>
      </c>
      <c r="AT70" s="37" t="e">
        <f>IF(AND(AT69&lt;&gt;0,AS69&lt;&gt;0),AT69-AS69,(IFERROR(VLOOKUP($B58,#REF!,4,FALSE),"")/30))</f>
        <v>#VALUE!</v>
      </c>
      <c r="AU70" s="37" t="e">
        <f>IF(AND(AU69&lt;&gt;0,AT69&lt;&gt;0),AU69-AT69,(IFERROR(VLOOKUP($B58,#REF!,4,FALSE),"")/30))</f>
        <v>#VALUE!</v>
      </c>
      <c r="AV70" s="37" t="e">
        <f>IF(AND(AV69&lt;&gt;0,AU69&lt;&gt;0),AV69-AU69,(IFERROR(VLOOKUP($B58,#REF!,4,FALSE),"")/30))</f>
        <v>#VALUE!</v>
      </c>
      <c r="AW70" s="37" t="e">
        <f>IF(AND(AW69&lt;&gt;0,AV69&lt;&gt;0),AW69-AV69,(IFERROR(VLOOKUP($B58,#REF!,4,FALSE),"")/30))</f>
        <v>#VALUE!</v>
      </c>
      <c r="AX70" s="37" t="e">
        <f>IF(AND(AX69&lt;&gt;0,AW69&lt;&gt;0),AX69-AW69,(IFERROR(VLOOKUP($B58,#REF!,4,FALSE),"")/30))</f>
        <v>#VALUE!</v>
      </c>
      <c r="AY70" s="37" t="e">
        <f>IF(AND(AY69&lt;&gt;0,AX69&lt;&gt;0),AY69-AX69,(IFERROR(VLOOKUP($B58,#REF!,4,FALSE),"")/30))</f>
        <v>#VALUE!</v>
      </c>
      <c r="AZ70" s="37" t="e">
        <f>IF(AND(AZ69&lt;&gt;0,AY69&lt;&gt;0),AZ69-AY69,(IFERROR(VLOOKUP($B58,#REF!,4,FALSE),"")/30))</f>
        <v>#VALUE!</v>
      </c>
      <c r="BA70" s="37" t="e">
        <f>IF(AND(BA69&lt;&gt;0,AZ69&lt;&gt;0),BA69-AZ69,(IFERROR(VLOOKUP($B58,#REF!,4,FALSE),"")/30))</f>
        <v>#VALUE!</v>
      </c>
      <c r="BB70" s="37" t="e">
        <f>IF(AND(BB69&lt;&gt;0,BA69&lt;&gt;0),BB69-BA69,(IFERROR(VLOOKUP($B58,#REF!,4,FALSE),"")/30))</f>
        <v>#VALUE!</v>
      </c>
      <c r="BC70" s="37" t="e">
        <f>IF(AND(BC69&lt;&gt;0,BB69&lt;&gt;0),BC69-BB69,(IFERROR(VLOOKUP($B58,#REF!,4,FALSE),"")/30))</f>
        <v>#VALUE!</v>
      </c>
      <c r="BD70" s="37" t="e">
        <f>IF(AND(BD69&lt;&gt;0,BC69&lt;&gt;0),BD69-BC69,(IFERROR(VLOOKUP($B58,#REF!,4,FALSE),"")/30))</f>
        <v>#VALUE!</v>
      </c>
      <c r="BE70" s="37" t="e">
        <f>IF(AND(BE69&lt;&gt;0,BD69&lt;&gt;0),BE69-BD69,(IFERROR(VLOOKUP($B58,#REF!,4,FALSE),"")/30))</f>
        <v>#VALUE!</v>
      </c>
      <c r="BF70" s="37" t="e">
        <f>IF(AND(BF69&lt;&gt;0,BE69&lt;&gt;0),BF69-BE69,(IFERROR(VLOOKUP($B58,#REF!,4,FALSE),"")/30))</f>
        <v>#VALUE!</v>
      </c>
      <c r="BG70" s="37" t="e">
        <f>IF(AND(BG69&lt;&gt;0,BF69&lt;&gt;0),BG69-BF69,(IFERROR(VLOOKUP($B58,#REF!,4,FALSE),"")/30))</f>
        <v>#VALUE!</v>
      </c>
      <c r="BH70" s="37" t="e">
        <f>IF(AND(BH69&lt;&gt;0,BG69&lt;&gt;0),BH69-BG69,(IFERROR(VLOOKUP($B58,#REF!,4,FALSE),"")/30))</f>
        <v>#VALUE!</v>
      </c>
      <c r="BI70" s="37" t="e">
        <f>IF(AND(BI69&lt;&gt;0,BH69&lt;&gt;0),BI69-BH69,(IFERROR(VLOOKUP($B58,#REF!,4,FALSE),"")/30))</f>
        <v>#VALUE!</v>
      </c>
      <c r="BJ70" s="37" t="e">
        <f>IF(AND(BJ69&lt;&gt;0,BI69&lt;&gt;0),BJ69-BI69,(IFERROR(VLOOKUP($B58,#REF!,4,FALSE),"")/30))</f>
        <v>#VALUE!</v>
      </c>
      <c r="BK70" s="37" t="e">
        <f>IF(AND(BK69&lt;&gt;0,BJ69&lt;&gt;0),BK69-BJ69,(IFERROR(VLOOKUP($B58,#REF!,4,FALSE),"")/30))</f>
        <v>#VALUE!</v>
      </c>
      <c r="BL70" s="37" t="e">
        <f>IF(AND(BL69&lt;&gt;0,BK69&lt;&gt;0),BL69-BK69,(IFERROR(VLOOKUP($B58,#REF!,4,FALSE),"")/30))</f>
        <v>#VALUE!</v>
      </c>
      <c r="BM70" s="37" t="e">
        <f>IF(AND(BM69&lt;&gt;0,BL69&lt;&gt;0),BM69-BL69,(IFERROR(VLOOKUP($B58,#REF!,4,FALSE),"")/30))</f>
        <v>#VALUE!</v>
      </c>
      <c r="BN70" s="37" t="e">
        <f>IF(AND(BN69&lt;&gt;0,BM69&lt;&gt;0),BN69-BM69,(IFERROR(VLOOKUP($B58,#REF!,4,FALSE),"")/30))</f>
        <v>#VALUE!</v>
      </c>
      <c r="BO70" s="37" t="e">
        <f>IF(AND(BO69&lt;&gt;0,BN69&lt;&gt;0),BO69-BN69,(IFERROR(VLOOKUP($B58,#REF!,4,FALSE),"")/30))</f>
        <v>#VALUE!</v>
      </c>
      <c r="BP70" s="37" t="e">
        <f>IF(AND(BP69&lt;&gt;0,BO69&lt;&gt;0),BP69-BO69,(IFERROR(VLOOKUP($B58,#REF!,4,FALSE),"")/30))</f>
        <v>#VALUE!</v>
      </c>
      <c r="BQ70" s="37" t="e">
        <f>IF(AND(BQ69&lt;&gt;0,BP69&lt;&gt;0),BQ69-BP69,(IFERROR(VLOOKUP($B58,#REF!,4,FALSE),"")/30))</f>
        <v>#VALUE!</v>
      </c>
      <c r="BR70" s="37" t="e">
        <f>IF(AND(BR69&lt;&gt;0,BQ69&lt;&gt;0),BR69-BQ69,(IFERROR(VLOOKUP($B58,#REF!,4,FALSE),"")/30))</f>
        <v>#VALUE!</v>
      </c>
      <c r="BS70" s="37" t="e">
        <f>IF(AND(BS69&lt;&gt;0,BR69&lt;&gt;0),BS69-BR69,(IFERROR(VLOOKUP($B58,#REF!,4,FALSE),"")/30))</f>
        <v>#VALUE!</v>
      </c>
      <c r="BT70" s="37" t="e">
        <f>IF(AND(BT69&lt;&gt;0,BS69&lt;&gt;0),BT69-BS69,(IFERROR(VLOOKUP($B58,#REF!,4,FALSE),"")/30))</f>
        <v>#VALUE!</v>
      </c>
      <c r="BU70" s="37" t="e">
        <f>IF(AND(BU69&lt;&gt;0,BT69&lt;&gt;0),BU69-BT69,(IFERROR(VLOOKUP($B58,#REF!,4,FALSE),"")/30))</f>
        <v>#VALUE!</v>
      </c>
      <c r="BV70" s="37" t="e">
        <f>IF(AND(BV69&lt;&gt;0,BU69&lt;&gt;0),BV69-BU69,(IFERROR(VLOOKUP($B58,#REF!,4,FALSE),"")/30))</f>
        <v>#VALUE!</v>
      </c>
      <c r="BW70" s="37" t="e">
        <f>IF(AND(BW69&lt;&gt;0,BV69&lt;&gt;0),BW69-BV69,(IFERROR(VLOOKUP($B58,#REF!,4,FALSE),"")/30))</f>
        <v>#VALUE!</v>
      </c>
      <c r="BX70" s="37" t="e">
        <f>IF(AND(BX69&lt;&gt;0,BW69&lt;&gt;0),BX69-BW69,(IFERROR(VLOOKUP($B58,#REF!,4,FALSE),"")/30))</f>
        <v>#VALUE!</v>
      </c>
      <c r="BY70" s="37" t="e">
        <f>IF(AND(BY69&lt;&gt;0,BX69&lt;&gt;0),BY69-BX69,(IFERROR(VLOOKUP($B58,#REF!,4,FALSE),"")/30))</f>
        <v>#VALUE!</v>
      </c>
      <c r="BZ70" s="37" t="e">
        <f>IF(AND(BZ69&lt;&gt;0,BY69&lt;&gt;0),BZ69-BY69,(IFERROR(VLOOKUP($B58,#REF!,4,FALSE),"")/30))</f>
        <v>#VALUE!</v>
      </c>
      <c r="CA70" s="37" t="e">
        <f>IF(AND(CA69&lt;&gt;0,BZ69&lt;&gt;0),CA69-BZ69,(IFERROR(VLOOKUP($B58,#REF!,4,FALSE),"")/30))</f>
        <v>#VALUE!</v>
      </c>
      <c r="CB70" s="37" t="e">
        <f>IF(AND(CB69&lt;&gt;0,CA69&lt;&gt;0),CB69-CA69,(IFERROR(VLOOKUP($B58,#REF!,4,FALSE),"")/30))</f>
        <v>#VALUE!</v>
      </c>
      <c r="CC70" s="37" t="e">
        <f>IF(AND(CC69&lt;&gt;0,CB69&lt;&gt;0),CC69-CB69,(IFERROR(VLOOKUP($B58,#REF!,4,FALSE),"")/30))</f>
        <v>#VALUE!</v>
      </c>
      <c r="CD70" s="37" t="e">
        <f>IF(AND(CD69&lt;&gt;0,CC69&lt;&gt;0),CD69-CC69,(IFERROR(VLOOKUP($B58,#REF!,4,FALSE),"")/30))</f>
        <v>#VALUE!</v>
      </c>
      <c r="CE70" s="37" t="e">
        <f>IF(AND(CE69&lt;&gt;0,CD69&lt;&gt;0),CE69-CD69,(IFERROR(VLOOKUP($B58,#REF!,4,FALSE),"")/30))</f>
        <v>#VALUE!</v>
      </c>
      <c r="CF70" s="37" t="e">
        <f>IF(AND(CF69&lt;&gt;0,CE69&lt;&gt;0),CF69-CE69,(IFERROR(VLOOKUP($B58,#REF!,4,FALSE),"")/30))</f>
        <v>#VALUE!</v>
      </c>
      <c r="CG70" s="37" t="e">
        <f>IF(AND(CG69&lt;&gt;0,CF69&lt;&gt;0),CG69-CF69,(IFERROR(VLOOKUP($B58,#REF!,4,FALSE),"")/30))</f>
        <v>#VALUE!</v>
      </c>
      <c r="CH70" s="37" t="e">
        <f>IF(AND(CH69&lt;&gt;0,CG69&lt;&gt;0),CH69-CG69,(IFERROR(VLOOKUP($B58,#REF!,4,FALSE),"")/30))</f>
        <v>#VALUE!</v>
      </c>
      <c r="CI70" s="37" t="e">
        <f>IF(AND(CI69&lt;&gt;0,CH69&lt;&gt;0),CI69-CH69,(IFERROR(VLOOKUP($B58,#REF!,4,FALSE),"")/30))</f>
        <v>#VALUE!</v>
      </c>
      <c r="CJ70" s="37" t="e">
        <f>IF(AND(CJ69&lt;&gt;0,CI69&lt;&gt;0),CJ69-CI69,(IFERROR(VLOOKUP($B58,#REF!,4,FALSE),"")/30))</f>
        <v>#VALUE!</v>
      </c>
      <c r="CK70" s="37" t="e">
        <f>IF(AND(CK69&lt;&gt;0,CJ69&lt;&gt;0),CK69-CJ69,(IFERROR(VLOOKUP($B58,#REF!,4,FALSE),"")/30))</f>
        <v>#VALUE!</v>
      </c>
      <c r="CL70" s="37" t="e">
        <f>IF(AND(CL69&lt;&gt;0,CK69&lt;&gt;0),CL69-CK69,(IFERROR(VLOOKUP($B58,#REF!,4,FALSE),"")/30))</f>
        <v>#VALUE!</v>
      </c>
      <c r="CM70" s="37" t="e">
        <f>IF(AND(CM69&lt;&gt;0,CL69&lt;&gt;0),CM69-CL69,(IFERROR(VLOOKUP($B58,#REF!,4,FALSE),"")/30))</f>
        <v>#VALUE!</v>
      </c>
      <c r="CN70" s="37" t="e">
        <f>IF(AND(CN69&lt;&gt;0,CM69&lt;&gt;0),CN69-CM69,(IFERROR(VLOOKUP($B58,#REF!,4,FALSE),"")/30))</f>
        <v>#VALUE!</v>
      </c>
      <c r="CO70" s="37" t="e">
        <f>IF(AND(CO69&lt;&gt;0,CN69&lt;&gt;0),CO69-CN69,(IFERROR(VLOOKUP($B58,#REF!,4,FALSE),"")/30))</f>
        <v>#VALUE!</v>
      </c>
      <c r="CP70" s="37" t="e">
        <f>IF(AND(CP69&lt;&gt;0,CO69&lt;&gt;0),CP69-CO69,(IFERROR(VLOOKUP($B58,#REF!,4,FALSE),"")/30))</f>
        <v>#VALUE!</v>
      </c>
      <c r="CQ70" s="37" t="e">
        <f>IF(AND(CQ69&lt;&gt;0,CP69&lt;&gt;0),CQ69-CP69,(IFERROR(VLOOKUP($B58,#REF!,4,FALSE),"")/30))</f>
        <v>#VALUE!</v>
      </c>
      <c r="CR70" s="37" t="e">
        <f>IF(AND(CR69&lt;&gt;0,CQ69&lt;&gt;0),CR69-CQ69,(IFERROR(VLOOKUP($B58,#REF!,4,FALSE),"")/30))</f>
        <v>#VALUE!</v>
      </c>
      <c r="CS70" s="37" t="e">
        <f>IF(AND(CS69&lt;&gt;0,CR69&lt;&gt;0),CS69-CR69,(IFERROR(VLOOKUP($B58,#REF!,4,FALSE),"")/30))</f>
        <v>#VALUE!</v>
      </c>
      <c r="CT70" s="37" t="e">
        <f>IF(AND(CT69&lt;&gt;0,CS69&lt;&gt;0),CT69-CS69,(IFERROR(VLOOKUP($B58,#REF!,4,FALSE),"")/30))</f>
        <v>#VALUE!</v>
      </c>
      <c r="CU70" s="37" t="e">
        <f>IF(AND(CU69&lt;&gt;0,CT69&lt;&gt;0),CU69-CT69,(IFERROR(VLOOKUP($B58,#REF!,4,FALSE),"")/30))</f>
        <v>#VALUE!</v>
      </c>
      <c r="CV70" s="37" t="e">
        <f>IF(AND(CV69&lt;&gt;0,CU69&lt;&gt;0),CV69-CU69,(IFERROR(VLOOKUP($B58,#REF!,4,FALSE),"")/30))</f>
        <v>#VALUE!</v>
      </c>
      <c r="CW70" s="37" t="e">
        <f>IF(AND(CW69&lt;&gt;0,CV69&lt;&gt;0),CW69-CV69,(IFERROR(VLOOKUP($B58,#REF!,4,FALSE),"")/30))</f>
        <v>#VALUE!</v>
      </c>
      <c r="CX70" s="37" t="e">
        <f>IF(AND(CX69&lt;&gt;0,CW69&lt;&gt;0),CX69-CW69,(IFERROR(VLOOKUP($B58,#REF!,4,FALSE),"")/30))</f>
        <v>#VALUE!</v>
      </c>
      <c r="CY70" s="37" t="e">
        <f>IF(AND(CY69&lt;&gt;0,CX69&lt;&gt;0),CY69-CX69,(IFERROR(VLOOKUP($B58,#REF!,4,FALSE),"")/30))</f>
        <v>#VALUE!</v>
      </c>
      <c r="CZ70" s="37" t="e">
        <f>IF(AND(CZ69&lt;&gt;0,CY69&lt;&gt;0),CZ69-CY69,(IFERROR(VLOOKUP($B58,#REF!,4,FALSE),"")/30))</f>
        <v>#VALUE!</v>
      </c>
      <c r="DA70" s="37" t="e">
        <f>IF(AND(DA69&lt;&gt;0,CZ69&lt;&gt;0),DA69-CZ69,(IFERROR(VLOOKUP($B58,#REF!,4,FALSE),"")/30))</f>
        <v>#VALUE!</v>
      </c>
      <c r="DB70" s="37" t="e">
        <f>IF(AND(DB69&lt;&gt;0,DA69&lt;&gt;0),DB69-DA69,(IFERROR(VLOOKUP($B58,#REF!,4,FALSE),"")/30))</f>
        <v>#VALUE!</v>
      </c>
      <c r="DC70" s="37" t="e">
        <f>IF(AND(DC69&lt;&gt;0,DB69&lt;&gt;0),DC69-DB69,(IFERROR(VLOOKUP($B58,#REF!,4,FALSE),"")/30))</f>
        <v>#VALUE!</v>
      </c>
      <c r="DD70" s="37" t="e">
        <f>IF(AND(DD69&lt;&gt;0,DC69&lt;&gt;0),DD69-DC69,(IFERROR(VLOOKUP($B58,#REF!,4,FALSE),"")/30))</f>
        <v>#VALUE!</v>
      </c>
      <c r="DE70" s="37" t="e">
        <f>IF(AND(DE69&lt;&gt;0,DD69&lt;&gt;0),DE69-DD69,(IFERROR(VLOOKUP($B58,#REF!,4,FALSE),"")/30))</f>
        <v>#VALUE!</v>
      </c>
      <c r="DF70" s="37" t="e">
        <f>IF(AND(DF69&lt;&gt;0,DE69&lt;&gt;0),DF69-DE69,(IFERROR(VLOOKUP($B58,#REF!,4,FALSE),"")/30))</f>
        <v>#VALUE!</v>
      </c>
      <c r="DG70" s="37" t="e">
        <f>IF(AND(DG69&lt;&gt;0,DF69&lt;&gt;0),DG69-DF69,(IFERROR(VLOOKUP($B58,#REF!,4,FALSE),"")/30))</f>
        <v>#VALUE!</v>
      </c>
      <c r="DH70" s="37" t="e">
        <f>IF(AND(DH69&lt;&gt;0,DG69&lt;&gt;0),DH69-DG69,(IFERROR(VLOOKUP($B58,#REF!,4,FALSE),"")/30))</f>
        <v>#VALUE!</v>
      </c>
      <c r="DI70" s="37" t="e">
        <f>IF(AND(DI69&lt;&gt;0,DH69&lt;&gt;0),DI69-DH69,(IFERROR(VLOOKUP($B58,#REF!,4,FALSE),"")/30))</f>
        <v>#VALUE!</v>
      </c>
      <c r="DJ70" s="37" t="e">
        <f>IF(AND(DJ69&lt;&gt;0,DI69&lt;&gt;0),DJ69-DI69,(IFERROR(VLOOKUP($B58,#REF!,4,FALSE),"")/30))</f>
        <v>#VALUE!</v>
      </c>
      <c r="DK70" s="37" t="e">
        <f>IF(AND(DK69&lt;&gt;0,DJ69&lt;&gt;0),DK69-DJ69,(IFERROR(VLOOKUP($B58,#REF!,4,FALSE),"")/30))</f>
        <v>#VALUE!</v>
      </c>
      <c r="DL70" s="37" t="e">
        <f>IF(AND(DL69&lt;&gt;0,DK69&lt;&gt;0),DL69-DK69,(IFERROR(VLOOKUP($B58,#REF!,4,FALSE),"")/30))</f>
        <v>#VALUE!</v>
      </c>
      <c r="DM70" s="37" t="e">
        <f>IF(AND(DM69&lt;&gt;0,DL69&lt;&gt;0),DM69-DL69,(IFERROR(VLOOKUP($B58,#REF!,4,FALSE),"")/30))</f>
        <v>#VALUE!</v>
      </c>
      <c r="DN70" s="37" t="e">
        <f>IF(AND(DN69&lt;&gt;0,DM69&lt;&gt;0),DN69-DM69,(IFERROR(VLOOKUP($B58,#REF!,4,FALSE),"")/30))</f>
        <v>#VALUE!</v>
      </c>
      <c r="DO70" s="37" t="e">
        <f>IF(AND(DO69&lt;&gt;0,DN69&lt;&gt;0),DO69-DN69,(IFERROR(VLOOKUP($B58,#REF!,4,FALSE),"")/30))</f>
        <v>#VALUE!</v>
      </c>
      <c r="DP70" s="37" t="e">
        <f>IF(AND(DP69&lt;&gt;0,DO69&lt;&gt;0),DP69-DO69,(IFERROR(VLOOKUP($B58,#REF!,4,FALSE),"")/30))</f>
        <v>#VALUE!</v>
      </c>
      <c r="DQ70" s="37" t="e">
        <f>IF(AND(DQ69&lt;&gt;0,DP69&lt;&gt;0),DQ69-DP69,(IFERROR(VLOOKUP($B58,#REF!,4,FALSE),"")/30))</f>
        <v>#VALUE!</v>
      </c>
      <c r="DR70" s="37" t="e">
        <f>IF(AND(DR69&lt;&gt;0,DQ69&lt;&gt;0),DR69-DQ69,(IFERROR(VLOOKUP($B58,#REF!,4,FALSE),"")/30))</f>
        <v>#VALUE!</v>
      </c>
      <c r="DS70" s="37" t="e">
        <f>IF(AND(DS69&lt;&gt;0,DR69&lt;&gt;0),DS69-DR69,(IFERROR(VLOOKUP($B58,#REF!,4,FALSE),"")/30))</f>
        <v>#VALUE!</v>
      </c>
      <c r="DT70" s="37" t="e">
        <f>IF(AND(DT69&lt;&gt;0,DS69&lt;&gt;0),DT69-DS69,(IFERROR(VLOOKUP($B58,#REF!,4,FALSE),"")/30))</f>
        <v>#VALUE!</v>
      </c>
      <c r="DU70" s="37" t="e">
        <f>IF(AND(DU69&lt;&gt;0,DT69&lt;&gt;0),DU69-DT69,(IFERROR(VLOOKUP($B58,#REF!,4,FALSE),"")/30))</f>
        <v>#VALUE!</v>
      </c>
      <c r="DV70" s="37" t="e">
        <f>IF(AND(DV69&lt;&gt;0,DU69&lt;&gt;0),DV69-DU69,(IFERROR(VLOOKUP($B58,#REF!,4,FALSE),"")/30))</f>
        <v>#VALUE!</v>
      </c>
      <c r="DW70" s="37" t="e">
        <f>IF(AND(DW69&lt;&gt;0,DV69&lt;&gt;0),DW69-DV69,(IFERROR(VLOOKUP($B58,#REF!,4,FALSE),"")/30))</f>
        <v>#VALUE!</v>
      </c>
      <c r="DX70" s="37" t="e">
        <f>IF(AND(DX69&lt;&gt;0,DW69&lt;&gt;0),DX69-DW69,(IFERROR(VLOOKUP($B58,#REF!,4,FALSE),"")/30))</f>
        <v>#VALUE!</v>
      </c>
      <c r="DY70" s="37" t="e">
        <f>IF(AND(DY69&lt;&gt;0,DX69&lt;&gt;0),DY69-DX69,(IFERROR(VLOOKUP($B58,#REF!,4,FALSE),"")/30))</f>
        <v>#VALUE!</v>
      </c>
      <c r="DZ70" s="37" t="e">
        <f>IF(AND(DZ69&lt;&gt;0,DY69&lt;&gt;0),DZ69-DY69,(IFERROR(VLOOKUP($B58,#REF!,4,FALSE),"")/30))</f>
        <v>#VALUE!</v>
      </c>
      <c r="EA70" s="37" t="e">
        <f>IF(AND(EA69&lt;&gt;0,DZ69&lt;&gt;0),EA69-DZ69,(IFERROR(VLOOKUP($B58,#REF!,4,FALSE),"")/30))</f>
        <v>#VALUE!</v>
      </c>
      <c r="EB70" s="37" t="e">
        <f>IF(AND(EB69&lt;&gt;0,EA69&lt;&gt;0),EB69-EA69,(IFERROR(VLOOKUP($B58,#REF!,4,FALSE),"")/30))</f>
        <v>#VALUE!</v>
      </c>
      <c r="EC70" s="37" t="e">
        <f>IF(AND(EC69&lt;&gt;0,EB69&lt;&gt;0),EC69-EB69,(IFERROR(VLOOKUP($B58,#REF!,4,FALSE),"")/30))</f>
        <v>#VALUE!</v>
      </c>
      <c r="ED70" s="37" t="e">
        <f>IF(AND(ED69&lt;&gt;0,EC69&lt;&gt;0),ED69-EC69,(IFERROR(VLOOKUP($B58,#REF!,4,FALSE),"")/30))</f>
        <v>#VALUE!</v>
      </c>
      <c r="EE70" s="37" t="e">
        <f>IF(AND(EE69&lt;&gt;0,ED69&lt;&gt;0),EE69-ED69,(IFERROR(VLOOKUP($B58,#REF!,4,FALSE),"")/30))</f>
        <v>#VALUE!</v>
      </c>
      <c r="EF70" s="37" t="e">
        <f>IF(AND(EF69&lt;&gt;0,EE69&lt;&gt;0),EF69-EE69,(IFERROR(VLOOKUP($B58,#REF!,4,FALSE),"")/30))</f>
        <v>#VALUE!</v>
      </c>
      <c r="EG70" s="37" t="e">
        <f>IF(AND(EG69&lt;&gt;0,EF69&lt;&gt;0),EG69-EF69,(IFERROR(VLOOKUP($B58,#REF!,4,FALSE),"")/30))</f>
        <v>#VALUE!</v>
      </c>
      <c r="EH70" s="37" t="e">
        <f>IF(AND(EH69&lt;&gt;0,EG69&lt;&gt;0),EH69-EG69,(IFERROR(VLOOKUP($B58,#REF!,4,FALSE),"")/30))</f>
        <v>#VALUE!</v>
      </c>
      <c r="EI70" s="37" t="e">
        <f>IF(AND(EI69&lt;&gt;0,EH69&lt;&gt;0),EI69-EH69,(IFERROR(VLOOKUP($B58,#REF!,4,FALSE),"")/30))</f>
        <v>#VALUE!</v>
      </c>
      <c r="EJ70" s="37" t="e">
        <f>IF(AND(EJ69&lt;&gt;0,EI69&lt;&gt;0),EJ69-EI69,(IFERROR(VLOOKUP($B58,#REF!,4,FALSE),"")/30))</f>
        <v>#VALUE!</v>
      </c>
      <c r="EK70" s="37" t="e">
        <f>IF(AND(EK69&lt;&gt;0,EJ69&lt;&gt;0),EK69-EJ69,(IFERROR(VLOOKUP($B58,#REF!,4,FALSE),"")/30))</f>
        <v>#VALUE!</v>
      </c>
      <c r="EL70" s="37" t="e">
        <f>IF(AND(EL69&lt;&gt;0,EK69&lt;&gt;0),EL69-EK69,(IFERROR(VLOOKUP($B58,#REF!,4,FALSE),"")/30))</f>
        <v>#VALUE!</v>
      </c>
      <c r="EM70" s="37" t="e">
        <f>IF(AND(EM69&lt;&gt;0,EL69&lt;&gt;0),EM69-EL69,(IFERROR(VLOOKUP($B58,#REF!,4,FALSE),"")/30))</f>
        <v>#VALUE!</v>
      </c>
      <c r="EN70" s="37" t="e">
        <f>IF(AND(EN69&lt;&gt;0,EM69&lt;&gt;0),EN69-EM69,(IFERROR(VLOOKUP($B58,#REF!,4,FALSE),"")/30))</f>
        <v>#VALUE!</v>
      </c>
      <c r="EO70" s="37" t="e">
        <f>IF(AND(EO69&lt;&gt;0,EN69&lt;&gt;0),EO69-EN69,(IFERROR(VLOOKUP($B58,#REF!,4,FALSE),"")/30))</f>
        <v>#VALUE!</v>
      </c>
      <c r="EP70" s="37" t="e">
        <f>IF(AND(EP69&lt;&gt;0,EO69&lt;&gt;0),EP69-EO69,(IFERROR(VLOOKUP($B58,#REF!,4,FALSE),"")/30))</f>
        <v>#VALUE!</v>
      </c>
      <c r="EQ70" s="37" t="e">
        <f>IF(AND(EQ69&lt;&gt;0,EP69&lt;&gt;0),EQ69-EP69,(IFERROR(VLOOKUP($B58,#REF!,4,FALSE),"")/30))</f>
        <v>#VALUE!</v>
      </c>
      <c r="ER70" s="37" t="e">
        <f>IF(AND(ER69&lt;&gt;0,EQ69&lt;&gt;0),ER69-EQ69,(IFERROR(VLOOKUP($B58,#REF!,4,FALSE),"")/30))</f>
        <v>#VALUE!</v>
      </c>
      <c r="ES70" s="37" t="e">
        <f>IF(AND(ES69&lt;&gt;0,ER69&lt;&gt;0),ES69-ER69,(IFERROR(VLOOKUP($B58,#REF!,4,FALSE),"")/30))</f>
        <v>#VALUE!</v>
      </c>
      <c r="ET70" s="37" t="e">
        <f>IF(AND(ET69&lt;&gt;0,ES69&lt;&gt;0),ET69-ES69,(IFERROR(VLOOKUP($B58,#REF!,4,FALSE),"")/30))</f>
        <v>#VALUE!</v>
      </c>
      <c r="EU70" s="37" t="e">
        <f>IF(AND(EU69&lt;&gt;0,ET69&lt;&gt;0),EU69-ET69,(IFERROR(VLOOKUP($B58,#REF!,4,FALSE),"")/30))</f>
        <v>#VALUE!</v>
      </c>
      <c r="EV70" s="37" t="e">
        <f>IF(AND(EV69&lt;&gt;0,EU69&lt;&gt;0),EV69-EU69,(IFERROR(VLOOKUP($B58,#REF!,4,FALSE),"")/30))</f>
        <v>#VALUE!</v>
      </c>
      <c r="EW70" s="37" t="e">
        <f>IF(AND(EW69&lt;&gt;0,EV69&lt;&gt;0),EW69-EV69,(IFERROR(VLOOKUP($B58,#REF!,4,FALSE),"")/30))</f>
        <v>#VALUE!</v>
      </c>
      <c r="EX70" s="37" t="e">
        <f>IF(AND(EX69&lt;&gt;0,EW69&lt;&gt;0),EX69-EW69,(IFERROR(VLOOKUP($B58,#REF!,4,FALSE),"")/30))</f>
        <v>#VALUE!</v>
      </c>
      <c r="EY70" s="37" t="e">
        <f>IF(AND(EY69&lt;&gt;0,EX69&lt;&gt;0),EY69-EX69,(IFERROR(VLOOKUP($B58,#REF!,4,FALSE),"")/30))</f>
        <v>#VALUE!</v>
      </c>
      <c r="EZ70" s="37" t="e">
        <f>IF(AND(EZ69&lt;&gt;0,EY69&lt;&gt;0),EZ69-EY69,(IFERROR(VLOOKUP($B58,#REF!,4,FALSE),"")/30))</f>
        <v>#VALUE!</v>
      </c>
      <c r="FA70" s="37" t="e">
        <f>IF(AND(FA69&lt;&gt;0,EZ69&lt;&gt;0),FA69-EZ69,(IFERROR(VLOOKUP($B58,#REF!,4,FALSE),"")/30))</f>
        <v>#VALUE!</v>
      </c>
      <c r="FB70" s="37" t="e">
        <f>IF(AND(FB69&lt;&gt;0,FA69&lt;&gt;0),FB69-FA69,(IFERROR(VLOOKUP($B58,#REF!,4,FALSE),"")/30))</f>
        <v>#VALUE!</v>
      </c>
      <c r="FC70" s="37" t="e">
        <f>IF(AND(FC69&lt;&gt;0,FB69&lt;&gt;0),FC69-FB69,(IFERROR(VLOOKUP($B58,#REF!,9,FALSE),"")/30))</f>
        <v>#VALUE!</v>
      </c>
      <c r="FD70" s="37" t="e">
        <f>IF(AND(FD69&lt;&gt;0,FC69&lt;&gt;0),FD69-FC69,(IFERROR(VLOOKUP($B58,#REF!,9,FALSE),"")/30))</f>
        <v>#VALUE!</v>
      </c>
      <c r="FE70" s="37" t="e">
        <f>IF(AND(FE69&lt;&gt;0,FD69&lt;&gt;0),FE69-FD69,(IFERROR(VLOOKUP($B58,#REF!,9,FALSE),"")/30))</f>
        <v>#VALUE!</v>
      </c>
      <c r="FF70" s="37" t="e">
        <f>IF(AND(FF69&lt;&gt;0,FE69&lt;&gt;0),FF69-FE69,(IFERROR(VLOOKUP($B58,#REF!,9,FALSE),"")/30))</f>
        <v>#VALUE!</v>
      </c>
      <c r="FG70" s="37" t="e">
        <f>IF(AND(FG69&lt;&gt;0,FF69&lt;&gt;0),FG69-FF69,(IFERROR(VLOOKUP($B58,#REF!,9,FALSE),"")/30))</f>
        <v>#VALUE!</v>
      </c>
      <c r="FH70" s="37" t="e">
        <f>IF(AND(FH69&lt;&gt;0,FG69&lt;&gt;0),FH69-FG69,(IFERROR(VLOOKUP($B58,#REF!,9,FALSE),"")/30))</f>
        <v>#VALUE!</v>
      </c>
      <c r="FI70" s="37" t="e">
        <f>IF(AND(FI69&lt;&gt;0,FH69&lt;&gt;0),FI69-FH69,(IFERROR(VLOOKUP($B58,#REF!,9,FALSE),"")/30))</f>
        <v>#VALUE!</v>
      </c>
      <c r="FJ70" s="37" t="e">
        <f>IF(AND(FJ69&lt;&gt;0,FI69&lt;&gt;0),FJ69-FI69,(IFERROR(VLOOKUP($B58,#REF!,9,FALSE),"")/30))</f>
        <v>#VALUE!</v>
      </c>
      <c r="FK70" s="37" t="e">
        <f>IF(AND(FK69&lt;&gt;0,FJ69&lt;&gt;0),FK69-FJ69,(IFERROR(VLOOKUP($B58,#REF!,9,FALSE),"")/30))</f>
        <v>#VALUE!</v>
      </c>
      <c r="FL70" s="37" t="e">
        <f>IF(AND(FL69&lt;&gt;0,FK69&lt;&gt;0),FL69-FK69,(IFERROR(VLOOKUP($B58,#REF!,9,FALSE),"")/30))</f>
        <v>#VALUE!</v>
      </c>
      <c r="FM70" s="37" t="e">
        <f>IF(AND(FM69&lt;&gt;0,FL69&lt;&gt;0),FM69-FL69,(IFERROR(VLOOKUP($B58,#REF!,9,FALSE),"")/30))</f>
        <v>#VALUE!</v>
      </c>
      <c r="FN70" s="37" t="e">
        <f>IF(AND(FN69&lt;&gt;0,FM69&lt;&gt;0),FN69-FM69,(IFERROR(VLOOKUP($B58,#REF!,9,FALSE),"")/30))</f>
        <v>#VALUE!</v>
      </c>
      <c r="FO70" s="37" t="e">
        <f>IF(AND(FO69&lt;&gt;0,FN69&lt;&gt;0),FO69-FN69,(IFERROR(VLOOKUP($B58,#REF!,9,FALSE),"")/30))</f>
        <v>#VALUE!</v>
      </c>
      <c r="FP70" s="37" t="e">
        <f>IF(AND(FP69&lt;&gt;0,FO69&lt;&gt;0),FP69-FO69,(IFERROR(VLOOKUP($B58,#REF!,9,FALSE),"")/30))</f>
        <v>#VALUE!</v>
      </c>
      <c r="FQ70" s="37" t="e">
        <f>IF(AND(FQ69&lt;&gt;0,FP69&lt;&gt;0),FQ69-FP69,(IFERROR(VLOOKUP($B58,#REF!,9,FALSE),"")/30))</f>
        <v>#VALUE!</v>
      </c>
      <c r="FR70" s="37" t="e">
        <f>IF(AND(FR69&lt;&gt;0,FQ69&lt;&gt;0),FR69-FQ69,(IFERROR(VLOOKUP($B58,#REF!,9,FALSE),"")/30))</f>
        <v>#VALUE!</v>
      </c>
      <c r="FS70" s="37" t="e">
        <f>IF(AND(FS69&lt;&gt;0,FR69&lt;&gt;0),FS69-FR69,(IFERROR(VLOOKUP($B58,#REF!,9,FALSE),"")/30))</f>
        <v>#VALUE!</v>
      </c>
      <c r="FT70" s="37" t="e">
        <f>IF(AND(FT69&lt;&gt;0,FS69&lt;&gt;0),FT69-FS69,(IFERROR(VLOOKUP($B58,#REF!,9,FALSE),"")/30))</f>
        <v>#VALUE!</v>
      </c>
      <c r="FU70" s="37" t="e">
        <f>IF(AND(FU69&lt;&gt;0,FT69&lt;&gt;0),FU69-FT69,(IFERROR(VLOOKUP($B58,#REF!,9,FALSE),"")/30))</f>
        <v>#VALUE!</v>
      </c>
      <c r="FV70" s="37" t="e">
        <f>IF(AND(FV69&lt;&gt;0,FU69&lt;&gt;0),FV69-FU69,(IFERROR(VLOOKUP($B58,#REF!,9,FALSE),"")/30))</f>
        <v>#VALUE!</v>
      </c>
      <c r="FW70" s="37" t="e">
        <f>IF(AND(FW69&lt;&gt;0,FV69&lt;&gt;0),FW69-FV69,(IFERROR(VLOOKUP($B58,#REF!,9,FALSE),"")/30))</f>
        <v>#VALUE!</v>
      </c>
      <c r="FX70" s="37" t="e">
        <f>IF(AND(FX69&lt;&gt;0,FW69&lt;&gt;0),FX69-FW69,(IFERROR(VLOOKUP($B58,#REF!,9,FALSE),"")/30))</f>
        <v>#VALUE!</v>
      </c>
      <c r="FY70" s="37" t="e">
        <f>IF(AND(FY69&lt;&gt;0,FX69&lt;&gt;0),FY69-FX69,(IFERROR(VLOOKUP($B58,#REF!,9,FALSE),"")/30))</f>
        <v>#VALUE!</v>
      </c>
      <c r="FZ70" s="37" t="e">
        <f>IF(AND(FZ69&lt;&gt;0,FY69&lt;&gt;0),FZ69-FY69,(IFERROR(VLOOKUP($B58,#REF!,9,FALSE),"")/30))</f>
        <v>#VALUE!</v>
      </c>
      <c r="GA70" s="37" t="e">
        <f>IF(AND(GA69&lt;&gt;0,FZ69&lt;&gt;0),GA69-FZ69,(IFERROR(VLOOKUP($B58,#REF!,9,FALSE),"")/30))</f>
        <v>#VALUE!</v>
      </c>
      <c r="GB70" s="37" t="e">
        <f>IF(AND(GB69&lt;&gt;0,GA69&lt;&gt;0),GB69-GA69,(IFERROR(VLOOKUP($B58,#REF!,9,FALSE),"")/30))</f>
        <v>#VALUE!</v>
      </c>
      <c r="GC70" s="37" t="e">
        <f>IF(AND(GC69&lt;&gt;0,GB69&lt;&gt;0),GC69-GB69,(IFERROR(VLOOKUP($B58,#REF!,9,FALSE),"")/30))</f>
        <v>#VALUE!</v>
      </c>
      <c r="GD70" s="37" t="e">
        <f>IF(AND(GD69&lt;&gt;0,GC69&lt;&gt;0),GD69-GC69,(IFERROR(VLOOKUP($B58,#REF!,9,FALSE),"")/30))</f>
        <v>#VALUE!</v>
      </c>
      <c r="GE70" s="37" t="e">
        <f>IF(AND(GE69&lt;&gt;0,GD69&lt;&gt;0),GE69-GD69,(IFERROR(VLOOKUP($B58,#REF!,9,FALSE),"")/30))</f>
        <v>#VALUE!</v>
      </c>
      <c r="GF70" s="37" t="e">
        <f>IF(AND(GF69&lt;&gt;0,GE69&lt;&gt;0),GF69-GE69,(IFERROR(VLOOKUP($B58,#REF!,9,FALSE),"")/30))</f>
        <v>#VALUE!</v>
      </c>
      <c r="GG70" s="37" t="e">
        <f>IF(AND(GG69&lt;&gt;0,GF69&lt;&gt;0),GG69-GF69,(IFERROR(VLOOKUP($B58,#REF!,10,FALSE),"")/30))</f>
        <v>#VALUE!</v>
      </c>
      <c r="GH70" s="37" t="e">
        <f>IF(AND(GH69&lt;&gt;0,GG69&lt;&gt;0),GH69-GG69,(IFERROR(VLOOKUP($B58,#REF!,10,FALSE),"")/30))</f>
        <v>#VALUE!</v>
      </c>
      <c r="GI70" s="37" t="e">
        <f>IF(AND(GI69&lt;&gt;0,GH69&lt;&gt;0),GI69-GH69,(IFERROR(VLOOKUP($B58,#REF!,10,FALSE),"")/30))</f>
        <v>#VALUE!</v>
      </c>
      <c r="GJ70" s="37" t="e">
        <f>IF(AND(GJ69&lt;&gt;0,GI69&lt;&gt;0),GJ69-GI69,(IFERROR(VLOOKUP($B58,#REF!,10,FALSE),"")/30))</f>
        <v>#VALUE!</v>
      </c>
      <c r="GK70" s="37" t="e">
        <f>IF(AND(GK69&lt;&gt;0,GJ69&lt;&gt;0),GK69-GJ69,(IFERROR(VLOOKUP($B58,#REF!,10,FALSE),"")/30))</f>
        <v>#VALUE!</v>
      </c>
      <c r="GL70" s="37" t="e">
        <f>IF(AND(GL69&lt;&gt;0,GK69&lt;&gt;0),GL69-GK69,(IFERROR(VLOOKUP($B58,#REF!,10,FALSE),"")/30))</f>
        <v>#VALUE!</v>
      </c>
      <c r="GM70" s="37" t="e">
        <f>IF(AND(GM69&lt;&gt;0,GL69&lt;&gt;0),GM69-GL69,(IFERROR(VLOOKUP($B58,#REF!,10,FALSE),"")/30))</f>
        <v>#VALUE!</v>
      </c>
      <c r="GN70" s="37" t="e">
        <f>IF(AND(GN69&lt;&gt;0,GM69&lt;&gt;0),GN69-GM69,(IFERROR(VLOOKUP($B58,#REF!,10,FALSE),"")/30))</f>
        <v>#VALUE!</v>
      </c>
      <c r="GO70" s="37" t="e">
        <f>IF(AND(GO69&lt;&gt;0,GN69&lt;&gt;0),GO69-GN69,(IFERROR(VLOOKUP($B58,#REF!,10,FALSE),"")/30))</f>
        <v>#VALUE!</v>
      </c>
      <c r="GP70" s="37" t="e">
        <f>IF(AND(GP69&lt;&gt;0,GO69&lt;&gt;0),GP69-GO69,(IFERROR(VLOOKUP($B58,#REF!,10,FALSE),"")/30))</f>
        <v>#VALUE!</v>
      </c>
      <c r="GQ70" s="37" t="e">
        <f>IF(AND(GQ69&lt;&gt;0,GP69&lt;&gt;0),GQ69-GP69,(IFERROR(VLOOKUP($B58,#REF!,10,FALSE),"")/30))</f>
        <v>#VALUE!</v>
      </c>
      <c r="GR70" s="37" t="e">
        <f>IF(AND(GR69&lt;&gt;0,GQ69&lt;&gt;0),GR69-GQ69,(IFERROR(VLOOKUP($B58,#REF!,10,FALSE),"")/30))</f>
        <v>#VALUE!</v>
      </c>
      <c r="GS70" s="37" t="e">
        <f>IF(AND(GS69&lt;&gt;0,GR69&lt;&gt;0),GS69-GR69,(IFERROR(VLOOKUP($B58,#REF!,10,FALSE),"")/30))</f>
        <v>#VALUE!</v>
      </c>
      <c r="GT70" s="37" t="e">
        <f>IF(AND(GT69&lt;&gt;0,GS69&lt;&gt;0),GT69-GS69,(IFERROR(VLOOKUP($B58,#REF!,10,FALSE),"")/30))</f>
        <v>#VALUE!</v>
      </c>
      <c r="GU70" s="37" t="e">
        <f>IF(AND(GU69&lt;&gt;0,GT69&lt;&gt;0),GU69-GT69,(IFERROR(VLOOKUP($B58,#REF!,10,FALSE),"")/30))</f>
        <v>#VALUE!</v>
      </c>
      <c r="GV70" s="37" t="e">
        <f>IF(AND(GV69&lt;&gt;0,GU69&lt;&gt;0),GV69-GU69,(IFERROR(VLOOKUP($B58,#REF!,10,FALSE),"")/30))</f>
        <v>#VALUE!</v>
      </c>
      <c r="GW70" s="37" t="e">
        <f>IF(AND(GW69&lt;&gt;0,GV69&lt;&gt;0),GW69-GV69,(IFERROR(VLOOKUP($B58,#REF!,10,FALSE),"")/30))</f>
        <v>#VALUE!</v>
      </c>
      <c r="GX70" s="37" t="e">
        <f>IF(AND(GX69&lt;&gt;0,GW69&lt;&gt;0),GX69-GW69,(IFERROR(VLOOKUP($B58,#REF!,10,FALSE),"")/30))</f>
        <v>#VALUE!</v>
      </c>
      <c r="GY70" s="37" t="e">
        <f>IF(AND(GY69&lt;&gt;0,GX69&lt;&gt;0),GY69-GX69,(IFERROR(VLOOKUP($B58,#REF!,10,FALSE),"")/30))</f>
        <v>#VALUE!</v>
      </c>
      <c r="GZ70" s="37" t="e">
        <f>IF(AND(GZ69&lt;&gt;0,GY69&lt;&gt;0),GZ69-GY69,(IFERROR(VLOOKUP($B58,#REF!,10,FALSE),"")/30))</f>
        <v>#VALUE!</v>
      </c>
      <c r="HA70" s="37" t="e">
        <f>IF(AND(HA69&lt;&gt;0,GZ69&lt;&gt;0),HA69-GZ69,(IFERROR(VLOOKUP($B58,#REF!,10,FALSE),"")/30))</f>
        <v>#VALUE!</v>
      </c>
      <c r="HB70" s="37" t="e">
        <f>IF(AND(HB69&lt;&gt;0,HA69&lt;&gt;0),HB69-HA69,(IFERROR(VLOOKUP($B58,#REF!,10,FALSE),"")/30))</f>
        <v>#VALUE!</v>
      </c>
      <c r="HC70" s="37" t="e">
        <f>IF(AND(HC69&lt;&gt;0,HB69&lt;&gt;0),HC69-HB69,(IFERROR(VLOOKUP($B58,#REF!,10,FALSE),"")/30))</f>
        <v>#VALUE!</v>
      </c>
      <c r="HD70" s="37" t="e">
        <f>IF(AND(HD69&lt;&gt;0,HC69&lt;&gt;0),HD69-HC69,(IFERROR(VLOOKUP($B58,#REF!,10,FALSE),"")/30))</f>
        <v>#VALUE!</v>
      </c>
      <c r="HE70" s="37" t="e">
        <f>IF(AND(HE69&lt;&gt;0,HD69&lt;&gt;0),HE69-HD69,(IFERROR(VLOOKUP($B58,#REF!,10,FALSE),"")/30))</f>
        <v>#VALUE!</v>
      </c>
      <c r="HF70" s="37" t="e">
        <f>IF(AND(HF69&lt;&gt;0,HE69&lt;&gt;0),HF69-HE69,(IFERROR(VLOOKUP($B58,#REF!,10,FALSE),"")/30))</f>
        <v>#VALUE!</v>
      </c>
      <c r="HG70" s="37" t="e">
        <f>IF(AND(HG69&lt;&gt;0,HF69&lt;&gt;0),HG69-HF69,(IFERROR(VLOOKUP($B58,#REF!,10,FALSE),"")/30))</f>
        <v>#VALUE!</v>
      </c>
      <c r="HH70" s="37" t="e">
        <f>IF(AND(HH69&lt;&gt;0,HG69&lt;&gt;0),HH69-HG69,(IFERROR(VLOOKUP($B58,#REF!,10,FALSE),"")/30))</f>
        <v>#VALUE!</v>
      </c>
      <c r="HI70" s="37" t="e">
        <f>IF(AND(HI69&lt;&gt;0,HH69&lt;&gt;0),HI69-HH69,(IFERROR(VLOOKUP($B58,#REF!,10,FALSE),"")/30))</f>
        <v>#VALUE!</v>
      </c>
      <c r="HJ70" s="37" t="e">
        <f>IF(AND(HJ69&lt;&gt;0,HI69&lt;&gt;0),HJ69-HI69,(IFERROR(VLOOKUP($B58,#REF!,10,FALSE),"")/30))</f>
        <v>#VALUE!</v>
      </c>
      <c r="HK70" s="37" t="e">
        <f>IF(AND(HK69&lt;&gt;0,HJ69&lt;&gt;0),HK69-HJ69,(IFERROR(VLOOKUP($B58,#REF!,10,FALSE),"")/30))</f>
        <v>#VALUE!</v>
      </c>
      <c r="HL70" s="37" t="e">
        <f>IF(AND(HL69&lt;&gt;0,HK69&lt;&gt;0),HL69-HK69,(IFERROR(VLOOKUP($B58,#REF!,11,FALSE),"")/30))</f>
        <v>#VALUE!</v>
      </c>
      <c r="HM70" s="37" t="e">
        <f>IF(AND(HM69&lt;&gt;0,HL69&lt;&gt;0),HM69-HL69,(IFERROR(VLOOKUP($B58,#REF!,11,FALSE),"")/30))</f>
        <v>#VALUE!</v>
      </c>
      <c r="HN70" s="37" t="e">
        <f>IF(AND(HN69&lt;&gt;0,HM69&lt;&gt;0),HN69-HM69,(IFERROR(VLOOKUP($B58,#REF!,11,FALSE),"")/30))</f>
        <v>#VALUE!</v>
      </c>
      <c r="HO70" s="37" t="e">
        <f>IF(AND(HO69&lt;&gt;0,HN69&lt;&gt;0),HO69-HN69,(IFERROR(VLOOKUP($B58,#REF!,11,FALSE),"")/30))</f>
        <v>#VALUE!</v>
      </c>
      <c r="HP70" s="37" t="e">
        <f>IF(AND(HP69&lt;&gt;0,HO69&lt;&gt;0),HP69-HO69,(IFERROR(VLOOKUP($B58,#REF!,11,FALSE),"")/30))</f>
        <v>#VALUE!</v>
      </c>
      <c r="HQ70" s="37" t="e">
        <f>IF(AND(HQ69&lt;&gt;0,HP69&lt;&gt;0),HQ69-HP69,(IFERROR(VLOOKUP($B58,#REF!,11,FALSE),"")/30))</f>
        <v>#VALUE!</v>
      </c>
      <c r="HR70" s="37" t="e">
        <f>IF(AND(HR69&lt;&gt;0,HQ69&lt;&gt;0),HR69-HQ69,(IFERROR(VLOOKUP($B58,#REF!,11,FALSE),"")/30))</f>
        <v>#VALUE!</v>
      </c>
      <c r="HS70" s="37" t="e">
        <f>IF(AND(HS69&lt;&gt;0,HR69&lt;&gt;0),HS69-HR69,(IFERROR(VLOOKUP($B58,#REF!,11,FALSE),"")/30))</f>
        <v>#VALUE!</v>
      </c>
      <c r="HT70" s="37" t="e">
        <f>IF(AND(HT69&lt;&gt;0,HS69&lt;&gt;0),HT69-HS69,(IFERROR(VLOOKUP($B58,#REF!,11,FALSE),"")/30))</f>
        <v>#VALUE!</v>
      </c>
      <c r="HU70" s="37" t="e">
        <f>IF(AND(HU69&lt;&gt;0,HT69&lt;&gt;0),HU69-HT69,(IFERROR(VLOOKUP($B58,#REF!,11,FALSE),"")/30))</f>
        <v>#VALUE!</v>
      </c>
      <c r="HV70" s="37" t="e">
        <f>IF(AND(HV69&lt;&gt;0,HU69&lt;&gt;0),HV69-HU69,(IFERROR(VLOOKUP($B58,#REF!,11,FALSE),"")/30))</f>
        <v>#VALUE!</v>
      </c>
      <c r="HW70" s="37" t="e">
        <f>IF(AND(HW69&lt;&gt;0,HV69&lt;&gt;0),HW69-HV69,(IFERROR(VLOOKUP($B58,#REF!,11,FALSE),"")/30))</f>
        <v>#VALUE!</v>
      </c>
      <c r="HX70" s="37" t="e">
        <f>IF(AND(HX69&lt;&gt;0,HW69&lt;&gt;0),HX69-HW69,(IFERROR(VLOOKUP($B58,#REF!,11,FALSE),"")/30))</f>
        <v>#VALUE!</v>
      </c>
      <c r="HY70" s="37" t="e">
        <f>IF(AND(HY69&lt;&gt;0,HX69&lt;&gt;0),HY69-HX69,(IFERROR(VLOOKUP($B58,#REF!,11,FALSE),"")/30))</f>
        <v>#VALUE!</v>
      </c>
      <c r="HZ70" s="37" t="e">
        <f>IF(AND(HZ69&lt;&gt;0,HY69&lt;&gt;0),HZ69-HY69,(IFERROR(VLOOKUP($B58,#REF!,11,FALSE),"")/30))</f>
        <v>#VALUE!</v>
      </c>
      <c r="IA70" s="37" t="e">
        <f>IF(AND(IA69&lt;&gt;0,HZ69&lt;&gt;0),IA69-HZ69,(IFERROR(VLOOKUP($B58,#REF!,11,FALSE),"")/30))</f>
        <v>#VALUE!</v>
      </c>
      <c r="IB70" s="37" t="e">
        <f>IF(AND(IB69&lt;&gt;0,IA69&lt;&gt;0),IB69-IA69,(IFERROR(VLOOKUP($B58,#REF!,11,FALSE),"")/30))</f>
        <v>#VALUE!</v>
      </c>
      <c r="IC70" s="37" t="e">
        <f>IF(AND(IC69&lt;&gt;0,IB69&lt;&gt;0),IC69-IB69,(IFERROR(VLOOKUP($B58,#REF!,11,FALSE),"")/30))</f>
        <v>#VALUE!</v>
      </c>
      <c r="ID70" s="37" t="e">
        <f>IF(AND(ID69&lt;&gt;0,IC69&lt;&gt;0),ID69-IC69,(IFERROR(VLOOKUP($B58,#REF!,11,FALSE),"")/30))</f>
        <v>#VALUE!</v>
      </c>
      <c r="IE70" s="37" t="e">
        <f>IF(AND(IE69&lt;&gt;0,ID69&lt;&gt;0),IE69-ID69,(IFERROR(VLOOKUP($B58,#REF!,11,FALSE),"")/30))</f>
        <v>#VALUE!</v>
      </c>
      <c r="IF70" s="37" t="e">
        <f>IF(AND(IF69&lt;&gt;0,IE69&lt;&gt;0),IF69-IE69,(IFERROR(VLOOKUP($B58,#REF!,11,FALSE),"")/30))</f>
        <v>#VALUE!</v>
      </c>
      <c r="IG70" s="37" t="e">
        <f>IF(AND(IG69&lt;&gt;0,IF69&lt;&gt;0),IG69-IF69,(IFERROR(VLOOKUP($B58,#REF!,11,FALSE),"")/30))</f>
        <v>#VALUE!</v>
      </c>
      <c r="IH70" s="37" t="e">
        <f>IF(AND(IH69&lt;&gt;0,IG69&lt;&gt;0),IH69-IG69,(IFERROR(VLOOKUP($B58,#REF!,11,FALSE),"")/30))</f>
        <v>#VALUE!</v>
      </c>
      <c r="II70" s="37" t="e">
        <f>IF(AND(II69&lt;&gt;0,IH69&lt;&gt;0),II69-IH69,(IFERROR(VLOOKUP($B58,#REF!,11,FALSE),"")/30))</f>
        <v>#VALUE!</v>
      </c>
      <c r="IJ70" s="37" t="e">
        <f>IF(AND(IJ69&lt;&gt;0,II69&lt;&gt;0),IJ69-II69,(IFERROR(VLOOKUP($B58,#REF!,11,FALSE),"")/30))</f>
        <v>#VALUE!</v>
      </c>
      <c r="IK70" s="37" t="e">
        <f>IF(AND(IK69&lt;&gt;0,IJ69&lt;&gt;0),IK69-IJ69,(IFERROR(VLOOKUP($B58,#REF!,11,FALSE),"")/30))</f>
        <v>#VALUE!</v>
      </c>
      <c r="IL70" s="37" t="e">
        <f>IF(AND(IL69&lt;&gt;0,IK69&lt;&gt;0),IL69-IK69,(IFERROR(VLOOKUP($B58,#REF!,11,FALSE),"")/30))</f>
        <v>#VALUE!</v>
      </c>
      <c r="IM70" s="37" t="e">
        <f>IF(AND(IM69&lt;&gt;0,IL69&lt;&gt;0),IM69-IL69,(IFERROR(VLOOKUP($B58,#REF!,11,FALSE),"")/30))</f>
        <v>#VALUE!</v>
      </c>
      <c r="IN70" s="37" t="e">
        <f>IF(AND(IN69&lt;&gt;0,IM69&lt;&gt;0),IN69-IM69,(IFERROR(VLOOKUP($B58,#REF!,11,FALSE),"")/30))</f>
        <v>#VALUE!</v>
      </c>
      <c r="IO70" s="37" t="e">
        <f>IF(AND(IO69&lt;&gt;0,IN69&lt;&gt;0),IO69-IN69,(IFERROR(VLOOKUP($B58,#REF!,11,FALSE),"")/30))</f>
        <v>#VALUE!</v>
      </c>
      <c r="IP70" s="37" t="e">
        <f>IF(AND(IP69&lt;&gt;0,IO69&lt;&gt;0),IP69-IO69,(IFERROR(VLOOKUP($B58,#REF!,11,FALSE),"")/30))</f>
        <v>#VALUE!</v>
      </c>
      <c r="IQ70" s="37" t="e">
        <f>IF(AND(IQ69&lt;&gt;0,IP69&lt;&gt;0),IQ69-IP69,(IFERROR(VLOOKUP($B58,#REF!,12,FALSE),"")/30))</f>
        <v>#VALUE!</v>
      </c>
      <c r="IR70" s="37" t="e">
        <f>IF(AND(IR69&lt;&gt;0,IQ69&lt;&gt;0),IR69-IQ69,(IFERROR(VLOOKUP($B58,#REF!,12,FALSE),"")/30))</f>
        <v>#VALUE!</v>
      </c>
      <c r="IS70" s="37" t="e">
        <f>IF(AND(IS69&lt;&gt;0,IR69&lt;&gt;0),IS69-IR69,(IFERROR(VLOOKUP($B58,#REF!,12,FALSE),"")/30))</f>
        <v>#VALUE!</v>
      </c>
      <c r="IT70" s="37" t="e">
        <f>IF(AND(IT69&lt;&gt;0,IS69&lt;&gt;0),IT69-IS69,(IFERROR(VLOOKUP($B58,#REF!,12,FALSE),"")/30))</f>
        <v>#VALUE!</v>
      </c>
      <c r="IU70" s="37" t="e">
        <f>IF(AND(IU69&lt;&gt;0,IT69&lt;&gt;0),IU69-IT69,(IFERROR(VLOOKUP($B58,#REF!,12,FALSE),"")/30))</f>
        <v>#VALUE!</v>
      </c>
      <c r="IV70" s="37" t="e">
        <f>IF(AND(IV69&lt;&gt;0,IU69&lt;&gt;0),IV69-IU69,(IFERROR(VLOOKUP($B58,#REF!,12,FALSE),"")/30))</f>
        <v>#VALUE!</v>
      </c>
      <c r="IW70" s="37" t="e">
        <f>IF(AND(IW69&lt;&gt;0,IV69&lt;&gt;0),IW69-IV69,(IFERROR(VLOOKUP($B58,#REF!,12,FALSE),"")/30))</f>
        <v>#VALUE!</v>
      </c>
      <c r="IX70" s="37" t="e">
        <f>IF(AND(IX69&lt;&gt;0,IW69&lt;&gt;0),IX69-IW69,(IFERROR(VLOOKUP($B58,#REF!,12,FALSE),"")/30))</f>
        <v>#VALUE!</v>
      </c>
      <c r="IY70" s="37" t="e">
        <f>IF(AND(IY69&lt;&gt;0,IX69&lt;&gt;0),IY69-IX69,(IFERROR(VLOOKUP($B58,#REF!,12,FALSE),"")/30))</f>
        <v>#VALUE!</v>
      </c>
      <c r="IZ70" s="37" t="e">
        <f>IF(AND(IZ69&lt;&gt;0,IY69&lt;&gt;0),IZ69-IY69,(IFERROR(VLOOKUP($B58,#REF!,12,FALSE),"")/30))</f>
        <v>#VALUE!</v>
      </c>
      <c r="JA70" s="37" t="e">
        <f>IF(AND(JA69&lt;&gt;0,IZ69&lt;&gt;0),JA69-IZ69,(IFERROR(VLOOKUP($B58,#REF!,12,FALSE),"")/30))</f>
        <v>#VALUE!</v>
      </c>
      <c r="JB70" s="37" t="e">
        <f>IF(AND(JB69&lt;&gt;0,JA69&lt;&gt;0),JB69-JA69,(IFERROR(VLOOKUP($B58,#REF!,12,FALSE),"")/30))</f>
        <v>#VALUE!</v>
      </c>
      <c r="JC70" s="37" t="e">
        <f>IF(AND(JC69&lt;&gt;0,JB69&lt;&gt;0),JC69-JB69,(IFERROR(VLOOKUP($B58,#REF!,12,FALSE),"")/30))</f>
        <v>#VALUE!</v>
      </c>
      <c r="JD70" s="37" t="e">
        <f>IF(AND(JD69&lt;&gt;0,JC69&lt;&gt;0),JD69-JC69,(IFERROR(VLOOKUP($B58,#REF!,12,FALSE),"")/30))</f>
        <v>#VALUE!</v>
      </c>
      <c r="JE70" s="37" t="e">
        <f>IF(AND(JE69&lt;&gt;0,JD69&lt;&gt;0),JE69-JD69,(IFERROR(VLOOKUP($B58,#REF!,12,FALSE),"")/30))</f>
        <v>#VALUE!</v>
      </c>
      <c r="JF70" s="37" t="e">
        <f>IF(AND(JF69&lt;&gt;0,JE69&lt;&gt;0),JF69-JE69,(IFERROR(VLOOKUP($B58,#REF!,12,FALSE),"")/30))</f>
        <v>#VALUE!</v>
      </c>
      <c r="JG70" s="37" t="e">
        <f>IF(AND(JG69&lt;&gt;0,JF69&lt;&gt;0),JG69-JF69,(IFERROR(VLOOKUP($B58,#REF!,12,FALSE),"")/30))</f>
        <v>#VALUE!</v>
      </c>
      <c r="JH70" s="37" t="e">
        <f>IF(AND(JH69&lt;&gt;0,JG69&lt;&gt;0),JH69-JG69,(IFERROR(VLOOKUP($B58,#REF!,12,FALSE),"")/30))</f>
        <v>#VALUE!</v>
      </c>
      <c r="JI70" s="37" t="e">
        <f>IF(AND(JI69&lt;&gt;0,JH69&lt;&gt;0),JI69-JH69,(IFERROR(VLOOKUP($B58,#REF!,12,FALSE),"")/30))</f>
        <v>#VALUE!</v>
      </c>
      <c r="JJ70" s="37" t="e">
        <f>IF(AND(JJ69&lt;&gt;0,JI69&lt;&gt;0),JJ69-JI69,(IFERROR(VLOOKUP($B58,#REF!,12,FALSE),"")/30))</f>
        <v>#VALUE!</v>
      </c>
      <c r="JK70" s="37" t="e">
        <f>IF(AND(JK69&lt;&gt;0,JJ69&lt;&gt;0),JK69-JJ69,(IFERROR(VLOOKUP($B58,#REF!,12,FALSE),"")/30))</f>
        <v>#VALUE!</v>
      </c>
      <c r="JL70" s="37" t="e">
        <f>IF(AND(JL69&lt;&gt;0,JK69&lt;&gt;0),JL69-JK69,(IFERROR(VLOOKUP($B58,#REF!,12,FALSE),"")/30))</f>
        <v>#VALUE!</v>
      </c>
      <c r="JM70" s="37" t="e">
        <f>IF(AND(JM69&lt;&gt;0,JL69&lt;&gt;0),JM69-JL69,(IFERROR(VLOOKUP($B58,#REF!,12,FALSE),"")/30))</f>
        <v>#VALUE!</v>
      </c>
      <c r="JN70" s="37" t="e">
        <f>IF(AND(JN69&lt;&gt;0,JM69&lt;&gt;0),JN69-JM69,(IFERROR(VLOOKUP($B58,#REF!,12,FALSE),"")/30))</f>
        <v>#VALUE!</v>
      </c>
      <c r="JO70" s="37" t="e">
        <f>IF(AND(JO69&lt;&gt;0,JN69&lt;&gt;0),JO69-JN69,(IFERROR(VLOOKUP($B58,#REF!,12,FALSE),"")/30))</f>
        <v>#VALUE!</v>
      </c>
      <c r="JP70" s="37" t="e">
        <f>IF(AND(JP69&lt;&gt;0,JO69&lt;&gt;0),JP69-JO69,(IFERROR(VLOOKUP($B58,#REF!,12,FALSE),"")/30))</f>
        <v>#VALUE!</v>
      </c>
      <c r="JQ70" s="37" t="e">
        <f>IF(AND(JQ69&lt;&gt;0,JP69&lt;&gt;0),JQ69-JP69,(IFERROR(VLOOKUP($B58,#REF!,12,FALSE),"")/30))</f>
        <v>#VALUE!</v>
      </c>
      <c r="JR70" s="37" t="e">
        <f>IF(AND(JR69&lt;&gt;0,JQ69&lt;&gt;0),JR69-JQ69,(IFERROR(VLOOKUP($B58,#REF!,12,FALSE),"")/30))</f>
        <v>#VALUE!</v>
      </c>
      <c r="JS70" s="37" t="e">
        <f>IF(AND(JS69&lt;&gt;0,JR69&lt;&gt;0),JS69-JR69,(IFERROR(VLOOKUP($B58,#REF!,12,FALSE),"")/30))</f>
        <v>#VALUE!</v>
      </c>
      <c r="JT70" s="37" t="e">
        <f>IF(AND(JT69&lt;&gt;0,JS69&lt;&gt;0),JT69-JS69,(IFERROR(VLOOKUP($B58,#REF!,12,FALSE),"")/30))</f>
        <v>#VALUE!</v>
      </c>
      <c r="JU70" s="37" t="e">
        <f>IF(AND(JU69&lt;&gt;0,JT69&lt;&gt;0),JU69-JT69,(IFERROR(VLOOKUP($B58,#REF!,4,FALSE),"")/30))</f>
        <v>#VALUE!</v>
      </c>
      <c r="JV70" s="37" t="e">
        <f>IF(AND(JV69&lt;&gt;0,JU69&lt;&gt;0),JV69-JU69,(IFERROR(VLOOKUP($B58,#REF!,4,FALSE),"")/30))</f>
        <v>#VALUE!</v>
      </c>
      <c r="JW70" s="37" t="e">
        <f>IF(AND(JW69&lt;&gt;0,JV69&lt;&gt;0),JW69-JV69,(IFERROR(VLOOKUP($B58,#REF!,4,FALSE),"")/30))</f>
        <v>#VALUE!</v>
      </c>
      <c r="JX70" s="37" t="e">
        <f>IF(AND(JX69&lt;&gt;0,JW69&lt;&gt;0),JX69-JW69,(IFERROR(VLOOKUP($B58,#REF!,4,FALSE),"")/30))</f>
        <v>#VALUE!</v>
      </c>
      <c r="JY70" s="37" t="e">
        <f>IF(AND(JY69&lt;&gt;0,JX69&lt;&gt;0),JY69-JX69,(IFERROR(VLOOKUP($B58,#REF!,4,FALSE),"")/30))</f>
        <v>#VALUE!</v>
      </c>
      <c r="JZ70" s="37" t="e">
        <f>IF(AND(JZ69&lt;&gt;0,JY69&lt;&gt;0),JZ69-JY69,(IFERROR(VLOOKUP($B58,#REF!,4,FALSE),"")/30))</f>
        <v>#VALUE!</v>
      </c>
      <c r="KA70" s="37" t="e">
        <f>IF(AND(KA69&lt;&gt;0,JZ69&lt;&gt;0),KA69-JZ69,(IFERROR(VLOOKUP($B58,#REF!,4,FALSE),"")/30))</f>
        <v>#VALUE!</v>
      </c>
      <c r="KB70" s="37" t="e">
        <f>IF(AND(KB69&lt;&gt;0,KA69&lt;&gt;0),KB69-KA69,(IFERROR(VLOOKUP($B58,#REF!,4,FALSE),"")/30))</f>
        <v>#VALUE!</v>
      </c>
      <c r="KC70" s="37" t="e">
        <f>IF(AND(KC69&lt;&gt;0,KB69&lt;&gt;0),KC69-KB69,(IFERROR(VLOOKUP($B58,#REF!,4,FALSE),"")/30))</f>
        <v>#VALUE!</v>
      </c>
      <c r="KD70" s="37" t="e">
        <f>IF(AND(KD69&lt;&gt;0,KC69&lt;&gt;0),KD69-KC69,(IFERROR(VLOOKUP($B58,#REF!,4,FALSE),"")/30))</f>
        <v>#VALUE!</v>
      </c>
      <c r="KE70" s="37" t="e">
        <f>IF(AND(KE69&lt;&gt;0,KD69&lt;&gt;0),KE69-KD69,(IFERROR(VLOOKUP($B58,#REF!,4,FALSE),"")/30))</f>
        <v>#VALUE!</v>
      </c>
      <c r="KF70" s="37" t="e">
        <f>IF(AND(KF69&lt;&gt;0,KE69&lt;&gt;0),KF69-KE69,(IFERROR(VLOOKUP($B58,#REF!,4,FALSE),"")/30))</f>
        <v>#VALUE!</v>
      </c>
      <c r="KG70" s="37" t="e">
        <f>IF(AND(KG69&lt;&gt;0,KF69&lt;&gt;0),KG69-KF69,(IFERROR(VLOOKUP($B58,#REF!,4,FALSE),"")/30))</f>
        <v>#VALUE!</v>
      </c>
      <c r="KH70" s="37" t="e">
        <f>IF(AND(KH69&lt;&gt;0,KG69&lt;&gt;0),KH69-KG69,(IFERROR(VLOOKUP($B58,#REF!,4,FALSE),"")/30))</f>
        <v>#VALUE!</v>
      </c>
      <c r="KI70" s="37" t="e">
        <f>IF(AND(KI69&lt;&gt;0,KH69&lt;&gt;0),KI69-KH69,(IFERROR(VLOOKUP($B58,#REF!,4,FALSE),"")/30))</f>
        <v>#VALUE!</v>
      </c>
      <c r="KJ70" s="37" t="e">
        <f>IF(AND(KJ69&lt;&gt;0,KI69&lt;&gt;0),KJ69-KI69,(IFERROR(VLOOKUP($B58,#REF!,4,FALSE),"")/30))</f>
        <v>#VALUE!</v>
      </c>
      <c r="KK70" s="37" t="e">
        <f>IF(AND(KK69&lt;&gt;0,KJ69&lt;&gt;0),KK69-KJ69,(IFERROR(VLOOKUP($B58,#REF!,4,FALSE),"")/30))</f>
        <v>#VALUE!</v>
      </c>
      <c r="KL70" s="37" t="e">
        <f>IF(AND(KL69&lt;&gt;0,KK69&lt;&gt;0),KL69-KK69,(IFERROR(VLOOKUP($B58,#REF!,4,FALSE),"")/30))</f>
        <v>#VALUE!</v>
      </c>
      <c r="KM70" s="37" t="e">
        <f>IF(AND(KM69&lt;&gt;0,KL69&lt;&gt;0),KM69-KL69,(IFERROR(VLOOKUP($B58,#REF!,4,FALSE),"")/30))</f>
        <v>#VALUE!</v>
      </c>
      <c r="KN70" s="37" t="e">
        <f>IF(AND(KN69&lt;&gt;0,KM69&lt;&gt;0),KN69-KM69,(IFERROR(VLOOKUP($B58,#REF!,4,FALSE),"")/30))</f>
        <v>#VALUE!</v>
      </c>
      <c r="KO70" s="37" t="e">
        <f>IF(AND(KO69&lt;&gt;0,KN69&lt;&gt;0),KO69-KN69,(IFERROR(VLOOKUP($B58,#REF!,4,FALSE),"")/30))</f>
        <v>#VALUE!</v>
      </c>
      <c r="KP70" s="37" t="e">
        <f>IF(AND(KP69&lt;&gt;0,KO69&lt;&gt;0),KP69-KO69,(IFERROR(VLOOKUP($B58,#REF!,4,FALSE),"")/30))</f>
        <v>#VALUE!</v>
      </c>
      <c r="KQ70" s="37" t="e">
        <f>IF(AND(KQ69&lt;&gt;0,KP69&lt;&gt;0),KQ69-KP69,(IFERROR(VLOOKUP($B58,#REF!,4,FALSE),"")/30))</f>
        <v>#VALUE!</v>
      </c>
      <c r="KR70" s="37" t="e">
        <f>IF(AND(KR69&lt;&gt;0,KQ69&lt;&gt;0),KR69-KQ69,(IFERROR(VLOOKUP($B58,#REF!,4,FALSE),"")/30))</f>
        <v>#VALUE!</v>
      </c>
      <c r="KS70" s="37" t="e">
        <f>IF(AND(KS69&lt;&gt;0,KR69&lt;&gt;0),KS69-KR69,(IFERROR(VLOOKUP($B58,#REF!,4,FALSE),"")/30))</f>
        <v>#VALUE!</v>
      </c>
      <c r="KT70" s="37" t="e">
        <f>IF(AND(KT69&lt;&gt;0,KS69&lt;&gt;0),KT69-KS69,(IFERROR(VLOOKUP($B58,#REF!,4,FALSE),"")/30))</f>
        <v>#VALUE!</v>
      </c>
      <c r="KU70" s="37" t="e">
        <f>IF(AND(KU69&lt;&gt;0,KT69&lt;&gt;0),KU69-KT69,(IFERROR(VLOOKUP($B58,#REF!,4,FALSE),"")/30))</f>
        <v>#VALUE!</v>
      </c>
      <c r="KV70" s="37" t="e">
        <f>IF(AND(KV69&lt;&gt;0,KU69&lt;&gt;0),KV69-KU69,(IFERROR(VLOOKUP($B58,#REF!,4,FALSE),"")/30))</f>
        <v>#VALUE!</v>
      </c>
      <c r="KW70" s="37" t="e">
        <f>IF(AND(KW69&lt;&gt;0,KV69&lt;&gt;0),KW69-KV69,(IFERROR(VLOOKUP($B58,#REF!,4,FALSE),"")/30))</f>
        <v>#VALUE!</v>
      </c>
      <c r="KX70" s="37" t="e">
        <f>IF(AND(KX69&lt;&gt;0,KW69&lt;&gt;0),KX69-KW69,(IFERROR(VLOOKUP($B58,#REF!,4,FALSE),"")/30))</f>
        <v>#VALUE!</v>
      </c>
      <c r="KY70" s="37" t="e">
        <f>IF(AND(KY69&lt;&gt;0,KX69&lt;&gt;0),KY69-KX69,(IFERROR(VLOOKUP($B58,#REF!,4,FALSE),"")/30))</f>
        <v>#VALUE!</v>
      </c>
      <c r="KZ70" s="37" t="e">
        <f>IF(AND(KZ69&lt;&gt;0,KY69&lt;&gt;0),KZ69-KY69,(IFERROR(VLOOKUP($B58,#REF!,4,FALSE),"")/30))</f>
        <v>#VALUE!</v>
      </c>
      <c r="LA70" s="37" t="e">
        <f>IF(AND(LA69&lt;&gt;0,KZ69&lt;&gt;0),LA69-KZ69,(IFERROR(VLOOKUP($B58,#REF!,4,FALSE),"")/30))</f>
        <v>#VALUE!</v>
      </c>
      <c r="LB70" s="37" t="e">
        <f>IF(AND(LB69&lt;&gt;0,LA69&lt;&gt;0),LB69-LA69,(IFERROR(VLOOKUP($B58,#REF!,4,FALSE),"")/30))</f>
        <v>#VALUE!</v>
      </c>
      <c r="LC70" s="37" t="e">
        <f>IF(AND(LC69&lt;&gt;0,LB69&lt;&gt;0),LC69-LB69,(IFERROR(VLOOKUP($B58,#REF!,4,FALSE),"")/30))</f>
        <v>#VALUE!</v>
      </c>
      <c r="LD70" s="37" t="e">
        <f>IF(AND(LD69&lt;&gt;0,LC69&lt;&gt;0),LD69-LC69,(IFERROR(VLOOKUP($B58,#REF!,4,FALSE),"")/30))</f>
        <v>#VALUE!</v>
      </c>
      <c r="LE70" s="37" t="e">
        <f>IF(AND(LE69&lt;&gt;0,LD69&lt;&gt;0),LE69-LD69,(IFERROR(VLOOKUP($B58,#REF!,4,FALSE),"")/30))</f>
        <v>#VALUE!</v>
      </c>
      <c r="LF70" s="37" t="e">
        <f>IF(AND(LF69&lt;&gt;0,LE69&lt;&gt;0),LF69-LE69,(IFERROR(VLOOKUP($B58,#REF!,4,FALSE),"")/30))</f>
        <v>#VALUE!</v>
      </c>
      <c r="LG70" s="37" t="e">
        <f>IF(AND(LG69&lt;&gt;0,LF69&lt;&gt;0),LG69-LF69,(IFERROR(VLOOKUP($B58,#REF!,4,FALSE),"")/30))</f>
        <v>#VALUE!</v>
      </c>
      <c r="LH70" s="37" t="e">
        <f>IF(AND(LH69&lt;&gt;0,LG69&lt;&gt;0),LH69-LG69,(IFERROR(VLOOKUP($B58,#REF!,4,FALSE),"")/30))</f>
        <v>#VALUE!</v>
      </c>
      <c r="LI70" s="37" t="e">
        <f>IF(AND(LI69&lt;&gt;0,LH69&lt;&gt;0),LI69-LH69,(IFERROR(VLOOKUP($B58,#REF!,4,FALSE),"")/30))</f>
        <v>#VALUE!</v>
      </c>
      <c r="LJ70" s="37" t="e">
        <f>IF(AND(LJ69&lt;&gt;0,LI69&lt;&gt;0),LJ69-LI69,(IFERROR(VLOOKUP($B58,#REF!,4,FALSE),"")/30))</f>
        <v>#VALUE!</v>
      </c>
      <c r="LK70" s="37" t="e">
        <f>IF(AND(LK69&lt;&gt;0,LJ69&lt;&gt;0),LK69-LJ69,(IFERROR(VLOOKUP($B58,#REF!,4,FALSE),"")/30))</f>
        <v>#VALUE!</v>
      </c>
      <c r="LL70" s="37" t="e">
        <f>IF(AND(LL69&lt;&gt;0,LK69&lt;&gt;0),LL69-LK69,(IFERROR(VLOOKUP($B58,#REF!,4,FALSE),"")/30))</f>
        <v>#VALUE!</v>
      </c>
      <c r="LM70" s="37" t="e">
        <f>IF(AND(LM69&lt;&gt;0,LL69&lt;&gt;0),LM69-LL69,(IFERROR(VLOOKUP($B58,#REF!,4,FALSE),"")/30))</f>
        <v>#VALUE!</v>
      </c>
      <c r="LN70" s="37" t="e">
        <f>IF(AND(LN69&lt;&gt;0,LM69&lt;&gt;0),LN69-LM69,(IFERROR(VLOOKUP($B58,#REF!,4,FALSE),"")/30))</f>
        <v>#VALUE!</v>
      </c>
      <c r="LO70" s="37" t="e">
        <f>IF(AND(LO69&lt;&gt;0,LN69&lt;&gt;0),LO69-LN69,(IFERROR(VLOOKUP($B58,#REF!,4,FALSE),"")/30))</f>
        <v>#VALUE!</v>
      </c>
      <c r="LP70" s="37" t="e">
        <f>IF(AND(LP69&lt;&gt;0,LO69&lt;&gt;0),LP69-LO69,(IFERROR(VLOOKUP($B58,#REF!,4,FALSE),"")/30))</f>
        <v>#VALUE!</v>
      </c>
      <c r="LQ70" s="37" t="e">
        <f>IF(AND(LQ69&lt;&gt;0,LP69&lt;&gt;0),LQ69-LP69,(IFERROR(VLOOKUP($B58,#REF!,4,FALSE),"")/30))</f>
        <v>#VALUE!</v>
      </c>
      <c r="LR70" s="37" t="e">
        <f>IF(AND(LR69&lt;&gt;0,LQ69&lt;&gt;0),LR69-LQ69,(IFERROR(VLOOKUP($B58,#REF!,4,FALSE),"")/30))</f>
        <v>#VALUE!</v>
      </c>
      <c r="LS70" s="37" t="e">
        <f>IF(AND(LS69&lt;&gt;0,LR69&lt;&gt;0),LS69-LR69,(IFERROR(VLOOKUP($B58,#REF!,4,FALSE),"")/30))</f>
        <v>#VALUE!</v>
      </c>
      <c r="LT70" s="37" t="e">
        <f>IF(AND(LT69&lt;&gt;0,LS69&lt;&gt;0),LT69-LS69,(IFERROR(VLOOKUP($B58,#REF!,4,FALSE),"")/30))</f>
        <v>#VALUE!</v>
      </c>
      <c r="LU70" s="37" t="e">
        <f>IF(AND(LU69&lt;&gt;0,LT69&lt;&gt;0),LU69-LT69,(IFERROR(VLOOKUP($B58,#REF!,4,FALSE),"")/30))</f>
        <v>#VALUE!</v>
      </c>
      <c r="LV70" s="37" t="e">
        <f>IF(AND(LV69&lt;&gt;0,LU69&lt;&gt;0),LV69-LU69,(IFERROR(VLOOKUP($B58,#REF!,4,FALSE),"")/30))</f>
        <v>#VALUE!</v>
      </c>
      <c r="LW70" s="37" t="e">
        <f>IF(AND(LW69&lt;&gt;0,LV69&lt;&gt;0),LW69-LV69,(IFERROR(VLOOKUP($B58,#REF!,4,FALSE),"")/30))</f>
        <v>#VALUE!</v>
      </c>
      <c r="LX70" s="37" t="e">
        <f>IF(AND(LX69&lt;&gt;0,LW69&lt;&gt;0),LX69-LW69,(IFERROR(VLOOKUP($B58,#REF!,4,FALSE),"")/30))</f>
        <v>#VALUE!</v>
      </c>
      <c r="LY70" s="37" t="e">
        <f>IF(AND(LY69&lt;&gt;0,LX69&lt;&gt;0),LY69-LX69,(IFERROR(VLOOKUP($B58,#REF!,4,FALSE),"")/30))</f>
        <v>#VALUE!</v>
      </c>
      <c r="LZ70" s="37" t="e">
        <f>IF(AND(LZ69&lt;&gt;0,LY69&lt;&gt;0),LZ69-LY69,(IFERROR(VLOOKUP($B58,#REF!,4,FALSE),"")/30))</f>
        <v>#VALUE!</v>
      </c>
      <c r="MA70" s="37" t="e">
        <f>IF(AND(MA69&lt;&gt;0,LZ69&lt;&gt;0),MA69-LZ69,(IFERROR(VLOOKUP($B58,#REF!,4,FALSE),"")/30))</f>
        <v>#VALUE!</v>
      </c>
      <c r="MB70" s="37" t="e">
        <f>IF(AND(MB69&lt;&gt;0,MA69&lt;&gt;0),MB69-MA69,(IFERROR(VLOOKUP($B58,#REF!,4,FALSE),"")/30))</f>
        <v>#VALUE!</v>
      </c>
      <c r="MC70" s="37" t="e">
        <f>IF(AND(MC69&lt;&gt;0,MB69&lt;&gt;0),MC69-MB69,(IFERROR(VLOOKUP($B58,#REF!,4,FALSE),"")/30))</f>
        <v>#VALUE!</v>
      </c>
      <c r="MD70" s="37" t="e">
        <f>IF(AND(MD69&lt;&gt;0,MC69&lt;&gt;0),MD69-MC69,(IFERROR(VLOOKUP($B58,#REF!,4,FALSE),"")/30))</f>
        <v>#VALUE!</v>
      </c>
      <c r="ME70" s="37" t="e">
        <f>IF(AND(ME69&lt;&gt;0,MD69&lt;&gt;0),ME69-MD69,(IFERROR(VLOOKUP($B58,#REF!,4,FALSE),"")/30))</f>
        <v>#VALUE!</v>
      </c>
      <c r="MF70" s="37" t="e">
        <f>IF(AND(MF69&lt;&gt;0,ME69&lt;&gt;0),MF69-ME69,(IFERROR(VLOOKUP($B58,#REF!,4,FALSE),"")/30))</f>
        <v>#VALUE!</v>
      </c>
      <c r="MG70" s="37" t="e">
        <f>IF(AND(MG69&lt;&gt;0,MF69&lt;&gt;0),MG69-MF69,(IFERROR(VLOOKUP($B58,#REF!,4,FALSE),"")/30))</f>
        <v>#VALUE!</v>
      </c>
      <c r="MH70" s="37" t="e">
        <f>IF(AND(MH69&lt;&gt;0,MG69&lt;&gt;0),MH69-MG69,(IFERROR(VLOOKUP($B58,#REF!,4,FALSE),"")/30))</f>
        <v>#VALUE!</v>
      </c>
      <c r="MI70" s="37" t="e">
        <f>IF(AND(MI69&lt;&gt;0,MH69&lt;&gt;0),MI69-MH69,(IFERROR(VLOOKUP($B58,#REF!,4,FALSE),"")/30))</f>
        <v>#VALUE!</v>
      </c>
      <c r="MJ70" s="37" t="e">
        <f>IF(AND(MJ69&lt;&gt;0,MI69&lt;&gt;0),MJ69-MI69,(IFERROR(VLOOKUP($B58,#REF!,4,FALSE),"")/30))</f>
        <v>#VALUE!</v>
      </c>
      <c r="MK70" s="37" t="e">
        <f>IF(AND(MK69&lt;&gt;0,MJ69&lt;&gt;0),MK69-MJ69,(IFERROR(VLOOKUP($B58,#REF!,4,FALSE),"")/30))</f>
        <v>#VALUE!</v>
      </c>
      <c r="ML70" s="37" t="e">
        <f>IF(AND(ML69&lt;&gt;0,MK69&lt;&gt;0),ML69-MK69,(IFERROR(VLOOKUP($B58,#REF!,4,FALSE),"")/30))</f>
        <v>#VALUE!</v>
      </c>
      <c r="MM70" s="37" t="e">
        <f>IF(AND(MM69&lt;&gt;0,ML69&lt;&gt;0),MM69-ML69,(IFERROR(VLOOKUP($B58,#REF!,4,FALSE),"")/30))</f>
        <v>#VALUE!</v>
      </c>
      <c r="MN70" s="37" t="e">
        <f>IF(AND(MN69&lt;&gt;0,MM69&lt;&gt;0),MN69-MM69,(IFERROR(VLOOKUP($B58,#REF!,4,FALSE),"")/30))</f>
        <v>#VALUE!</v>
      </c>
      <c r="MO70" s="37" t="e">
        <f>IF(AND(MO69&lt;&gt;0,MN69&lt;&gt;0),MO69-MN69,(IFERROR(VLOOKUP($B58,#REF!,4,FALSE),"")/30))</f>
        <v>#VALUE!</v>
      </c>
      <c r="MP70" s="37" t="e">
        <f>IF(AND(MP69&lt;&gt;0,MO69&lt;&gt;0),MP69-MO69,(IFERROR(VLOOKUP($B58,#REF!,4,FALSE),"")/30))</f>
        <v>#VALUE!</v>
      </c>
      <c r="MQ70" s="37" t="e">
        <f>IF(AND(MQ69&lt;&gt;0,MP69&lt;&gt;0),MQ69-MP69,(IFERROR(VLOOKUP($B58,#REF!,4,FALSE),"")/30))</f>
        <v>#VALUE!</v>
      </c>
      <c r="MR70" s="37" t="e">
        <f>IF(AND(MR69&lt;&gt;0,MQ69&lt;&gt;0),MR69-MQ69,(IFERROR(VLOOKUP($B58,#REF!,4,FALSE),"")/30))</f>
        <v>#VALUE!</v>
      </c>
      <c r="MS70" s="37" t="e">
        <f>IF(AND(MS69&lt;&gt;0,MR69&lt;&gt;0),MS69-MR69,(IFERROR(VLOOKUP($B58,#REF!,4,FALSE),"")/30))</f>
        <v>#VALUE!</v>
      </c>
      <c r="MT70" s="37" t="e">
        <f>IF(AND(MT69&lt;&gt;0,MS69&lt;&gt;0),MT69-MS69,(IFERROR(VLOOKUP($B58,#REF!,4,FALSE),"")/30))</f>
        <v>#VALUE!</v>
      </c>
      <c r="MU70" s="37" t="e">
        <f>IF(AND(MU69&lt;&gt;0,MT69&lt;&gt;0),MU69-MT69,(IFERROR(VLOOKUP($B58,#REF!,4,FALSE),"")/30))</f>
        <v>#VALUE!</v>
      </c>
      <c r="MV70" s="37" t="e">
        <f>IF(AND(MV69&lt;&gt;0,MU69&lt;&gt;0),MV69-MU69,(IFERROR(VLOOKUP($B58,#REF!,4,FALSE),"")/30))</f>
        <v>#VALUE!</v>
      </c>
      <c r="MW70" s="37" t="e">
        <f>IF(AND(MW69&lt;&gt;0,MV69&lt;&gt;0),MW69-MV69,(IFERROR(VLOOKUP($B58,#REF!,4,FALSE),"")/30))</f>
        <v>#VALUE!</v>
      </c>
      <c r="MX70" s="37" t="e">
        <f>IF(AND(MX69&lt;&gt;0,MW69&lt;&gt;0),MX69-MW69,(IFERROR(VLOOKUP($B58,#REF!,4,FALSE),"")/30))</f>
        <v>#VALUE!</v>
      </c>
      <c r="MY70" s="37" t="e">
        <f>IF(AND(MY69&lt;&gt;0,MX69&lt;&gt;0),MY69-MX69,(IFERROR(VLOOKUP($B58,#REF!,4,FALSE),"")/30))</f>
        <v>#VALUE!</v>
      </c>
      <c r="MZ70" s="37" t="e">
        <f>IF(AND(MZ69&lt;&gt;0,MY69&lt;&gt;0),MZ69-MY69,(IFERROR(VLOOKUP($B58,#REF!,4,FALSE),"")/30))</f>
        <v>#VALUE!</v>
      </c>
      <c r="NA70" s="37" t="e">
        <f>IF(AND(NA69&lt;&gt;0,MZ69&lt;&gt;0),NA69-MZ69,(IFERROR(VLOOKUP($B58,#REF!,4,FALSE),"")/30))</f>
        <v>#VALUE!</v>
      </c>
      <c r="NB70" s="37" t="e">
        <f>IF(AND(NB69&lt;&gt;0,NA69&lt;&gt;0),NB69-NA69,(IFERROR(VLOOKUP($B58,#REF!,4,FALSE),"")/30))</f>
        <v>#VALUE!</v>
      </c>
      <c r="NC70" s="37" t="e">
        <f>IF(AND(NC69&lt;&gt;0,NB69&lt;&gt;0),NC69-NB69,(IFERROR(VLOOKUP($B58,#REF!,4,FALSE),"")/30))</f>
        <v>#VALUE!</v>
      </c>
      <c r="ND70" s="37" t="e">
        <f>IF(AND(ND69&lt;&gt;0,NC69&lt;&gt;0),ND69-NC69,(IFERROR(VLOOKUP($B58,#REF!,4,FALSE),"")/30))</f>
        <v>#VALUE!</v>
      </c>
      <c r="NE70" s="37" t="e">
        <f>IF(AND(NE69&lt;&gt;0,ND69&lt;&gt;0),NE69-ND69,(IFERROR(VLOOKUP($B58,#REF!,4,FALSE),"")/30))</f>
        <v>#VALUE!</v>
      </c>
      <c r="NF70" s="37" t="e">
        <f>IF(AND(NF69&lt;&gt;0,NE69&lt;&gt;0),NF69-NE69,(IFERROR(VLOOKUP($B58,#REF!,4,FALSE),"")/30))</f>
        <v>#VALUE!</v>
      </c>
      <c r="NG70" s="37" t="e">
        <f>IF(AND(NG69&lt;&gt;0,NF69&lt;&gt;0),NG69-NF69,(IFERROR(VLOOKUP($B58,#REF!,4,FALSE),"")/30))</f>
        <v>#VALUE!</v>
      </c>
      <c r="NH70" s="37" t="e">
        <f>IF(AND(NH69&lt;&gt;0,NG69&lt;&gt;0),NH69-NG69,(IFERROR(VLOOKUP($B58,#REF!,4,FALSE),"")/30))</f>
        <v>#VALUE!</v>
      </c>
    </row>
    <row r="71" spans="1:372" s="39" customFormat="1" ht="15" thickBot="1" x14ac:dyDescent="0.25">
      <c r="A71" s="19" t="str">
        <f>IFERROR(VLOOKUP(B71,#REF!,2,FALSE)," ")</f>
        <v xml:space="preserve"> </v>
      </c>
      <c r="B71" s="20">
        <v>67411</v>
      </c>
      <c r="C71" s="1053" t="str">
        <f>IFERROR(VLOOKUP(B71,Claves!A:G,4,FALSE)," ")</f>
        <v xml:space="preserve">Ind ASSURED MAX PAD 7X24 </v>
      </c>
      <c r="D71" s="1053"/>
      <c r="E71" s="1053"/>
      <c r="F71" s="1054"/>
      <c r="G71" s="28">
        <v>0</v>
      </c>
      <c r="H71" s="28">
        <f t="shared" ref="H71:BS71" si="92">H82/H$4</f>
        <v>0</v>
      </c>
      <c r="I71" s="28">
        <f t="shared" si="92"/>
        <v>0</v>
      </c>
      <c r="J71" s="28">
        <f t="shared" si="92"/>
        <v>0</v>
      </c>
      <c r="K71" s="28">
        <f t="shared" si="92"/>
        <v>0</v>
      </c>
      <c r="L71" s="28">
        <f t="shared" si="92"/>
        <v>0</v>
      </c>
      <c r="M71" s="28">
        <f t="shared" si="92"/>
        <v>0</v>
      </c>
      <c r="N71" s="28">
        <f t="shared" si="92"/>
        <v>0</v>
      </c>
      <c r="O71" s="28">
        <f t="shared" si="92"/>
        <v>0</v>
      </c>
      <c r="P71" s="28">
        <f t="shared" si="92"/>
        <v>0</v>
      </c>
      <c r="Q71" s="28">
        <f t="shared" si="92"/>
        <v>0</v>
      </c>
      <c r="R71" s="28">
        <f t="shared" si="92"/>
        <v>0</v>
      </c>
      <c r="S71" s="28">
        <f t="shared" si="92"/>
        <v>0</v>
      </c>
      <c r="T71" s="28">
        <f t="shared" si="92"/>
        <v>0</v>
      </c>
      <c r="U71" s="28">
        <f t="shared" si="92"/>
        <v>0</v>
      </c>
      <c r="V71" s="28">
        <f t="shared" si="92"/>
        <v>0</v>
      </c>
      <c r="W71" s="28">
        <f t="shared" si="92"/>
        <v>0</v>
      </c>
      <c r="X71" s="28">
        <f t="shared" si="92"/>
        <v>0</v>
      </c>
      <c r="Y71" s="28">
        <f t="shared" si="92"/>
        <v>0</v>
      </c>
      <c r="Z71" s="28">
        <f t="shared" si="92"/>
        <v>0</v>
      </c>
      <c r="AA71" s="28">
        <f t="shared" si="92"/>
        <v>0</v>
      </c>
      <c r="AB71" s="28">
        <f t="shared" si="92"/>
        <v>0</v>
      </c>
      <c r="AC71" s="28">
        <f t="shared" si="92"/>
        <v>0</v>
      </c>
      <c r="AD71" s="28">
        <f t="shared" si="92"/>
        <v>0</v>
      </c>
      <c r="AE71" s="28">
        <f t="shared" si="92"/>
        <v>0</v>
      </c>
      <c r="AF71" s="28">
        <f t="shared" si="92"/>
        <v>0</v>
      </c>
      <c r="AG71" s="28">
        <f t="shared" si="92"/>
        <v>0</v>
      </c>
      <c r="AH71" s="28">
        <f t="shared" si="92"/>
        <v>0</v>
      </c>
      <c r="AI71" s="28">
        <f t="shared" si="92"/>
        <v>0</v>
      </c>
      <c r="AJ71" s="28">
        <f t="shared" si="92"/>
        <v>0</v>
      </c>
      <c r="AK71" s="28">
        <f t="shared" si="92"/>
        <v>0</v>
      </c>
      <c r="AL71" s="28">
        <f t="shared" si="92"/>
        <v>0</v>
      </c>
      <c r="AM71" s="28">
        <f t="shared" si="92"/>
        <v>0</v>
      </c>
      <c r="AN71" s="28">
        <f t="shared" si="92"/>
        <v>0</v>
      </c>
      <c r="AO71" s="28">
        <f t="shared" si="92"/>
        <v>0</v>
      </c>
      <c r="AP71" s="28">
        <f t="shared" si="92"/>
        <v>0</v>
      </c>
      <c r="AQ71" s="28">
        <f t="shared" si="92"/>
        <v>0</v>
      </c>
      <c r="AR71" s="28">
        <f t="shared" si="92"/>
        <v>0</v>
      </c>
      <c r="AS71" s="28">
        <f t="shared" si="92"/>
        <v>0</v>
      </c>
      <c r="AT71" s="28">
        <f t="shared" si="92"/>
        <v>0</v>
      </c>
      <c r="AU71" s="28">
        <f t="shared" si="92"/>
        <v>0</v>
      </c>
      <c r="AV71" s="28">
        <f t="shared" si="92"/>
        <v>0</v>
      </c>
      <c r="AW71" s="28">
        <f t="shared" si="92"/>
        <v>0</v>
      </c>
      <c r="AX71" s="28">
        <f t="shared" si="92"/>
        <v>0</v>
      </c>
      <c r="AY71" s="28">
        <f t="shared" si="92"/>
        <v>0</v>
      </c>
      <c r="AZ71" s="28">
        <f t="shared" si="92"/>
        <v>0</v>
      </c>
      <c r="BA71" s="28">
        <f t="shared" si="92"/>
        <v>0</v>
      </c>
      <c r="BB71" s="28">
        <f t="shared" si="92"/>
        <v>0</v>
      </c>
      <c r="BC71" s="28">
        <f t="shared" si="92"/>
        <v>0</v>
      </c>
      <c r="BD71" s="28">
        <f t="shared" si="92"/>
        <v>0</v>
      </c>
      <c r="BE71" s="28">
        <f t="shared" si="92"/>
        <v>0</v>
      </c>
      <c r="BF71" s="28">
        <f t="shared" si="92"/>
        <v>0</v>
      </c>
      <c r="BG71" s="28">
        <f t="shared" si="92"/>
        <v>0</v>
      </c>
      <c r="BH71" s="28">
        <f t="shared" si="92"/>
        <v>0</v>
      </c>
      <c r="BI71" s="28">
        <f t="shared" si="92"/>
        <v>0</v>
      </c>
      <c r="BJ71" s="28">
        <f t="shared" si="92"/>
        <v>0</v>
      </c>
      <c r="BK71" s="28">
        <f t="shared" si="92"/>
        <v>0</v>
      </c>
      <c r="BL71" s="28">
        <f t="shared" si="92"/>
        <v>0</v>
      </c>
      <c r="BM71" s="28">
        <f t="shared" si="92"/>
        <v>0</v>
      </c>
      <c r="BN71" s="28">
        <f t="shared" si="92"/>
        <v>0</v>
      </c>
      <c r="BO71" s="28">
        <f t="shared" si="92"/>
        <v>0</v>
      </c>
      <c r="BP71" s="28">
        <f t="shared" si="92"/>
        <v>0</v>
      </c>
      <c r="BQ71" s="28">
        <f t="shared" si="92"/>
        <v>0</v>
      </c>
      <c r="BR71" s="28">
        <f t="shared" si="92"/>
        <v>0</v>
      </c>
      <c r="BS71" s="28">
        <f t="shared" si="92"/>
        <v>0</v>
      </c>
      <c r="BT71" s="28">
        <f t="shared" ref="BT71:EE71" si="93">BT82/BT$4</f>
        <v>0</v>
      </c>
      <c r="BU71" s="28">
        <f t="shared" si="93"/>
        <v>0</v>
      </c>
      <c r="BV71" s="28">
        <f t="shared" si="93"/>
        <v>0</v>
      </c>
      <c r="BW71" s="28">
        <f t="shared" si="93"/>
        <v>0</v>
      </c>
      <c r="BX71" s="28">
        <f t="shared" si="93"/>
        <v>0</v>
      </c>
      <c r="BY71" s="28">
        <f t="shared" si="93"/>
        <v>0</v>
      </c>
      <c r="BZ71" s="28">
        <f t="shared" si="93"/>
        <v>0</v>
      </c>
      <c r="CA71" s="28">
        <f t="shared" si="93"/>
        <v>0</v>
      </c>
      <c r="CB71" s="28">
        <f t="shared" si="93"/>
        <v>0</v>
      </c>
      <c r="CC71" s="28">
        <f t="shared" si="93"/>
        <v>0</v>
      </c>
      <c r="CD71" s="28">
        <f t="shared" si="93"/>
        <v>0</v>
      </c>
      <c r="CE71" s="28">
        <f t="shared" si="93"/>
        <v>0</v>
      </c>
      <c r="CF71" s="28">
        <f t="shared" si="93"/>
        <v>0</v>
      </c>
      <c r="CG71" s="28">
        <f t="shared" si="93"/>
        <v>0</v>
      </c>
      <c r="CH71" s="28">
        <f t="shared" si="93"/>
        <v>0</v>
      </c>
      <c r="CI71" s="28">
        <f t="shared" si="93"/>
        <v>0</v>
      </c>
      <c r="CJ71" s="28">
        <f t="shared" si="93"/>
        <v>0</v>
      </c>
      <c r="CK71" s="28">
        <f t="shared" si="93"/>
        <v>0</v>
      </c>
      <c r="CL71" s="28">
        <f t="shared" si="93"/>
        <v>0</v>
      </c>
      <c r="CM71" s="28">
        <f t="shared" si="93"/>
        <v>0</v>
      </c>
      <c r="CN71" s="28">
        <f t="shared" si="93"/>
        <v>0</v>
      </c>
      <c r="CO71" s="28">
        <f t="shared" si="93"/>
        <v>0</v>
      </c>
      <c r="CP71" s="28">
        <f t="shared" si="93"/>
        <v>0</v>
      </c>
      <c r="CQ71" s="28">
        <f t="shared" si="93"/>
        <v>0</v>
      </c>
      <c r="CR71" s="28">
        <f t="shared" si="93"/>
        <v>0</v>
      </c>
      <c r="CS71" s="28">
        <f t="shared" si="93"/>
        <v>0</v>
      </c>
      <c r="CT71" s="28">
        <f t="shared" si="93"/>
        <v>0</v>
      </c>
      <c r="CU71" s="28">
        <f t="shared" si="93"/>
        <v>0</v>
      </c>
      <c r="CV71" s="28">
        <f t="shared" si="93"/>
        <v>0</v>
      </c>
      <c r="CW71" s="28">
        <f t="shared" si="93"/>
        <v>0</v>
      </c>
      <c r="CX71" s="28">
        <f t="shared" si="93"/>
        <v>0</v>
      </c>
      <c r="CY71" s="28">
        <f t="shared" si="93"/>
        <v>0</v>
      </c>
      <c r="CZ71" s="28">
        <f t="shared" si="93"/>
        <v>0</v>
      </c>
      <c r="DA71" s="28">
        <f t="shared" si="93"/>
        <v>0</v>
      </c>
      <c r="DB71" s="28">
        <f t="shared" si="93"/>
        <v>0</v>
      </c>
      <c r="DC71" s="28">
        <f t="shared" si="93"/>
        <v>0</v>
      </c>
      <c r="DD71" s="28">
        <f t="shared" si="93"/>
        <v>0</v>
      </c>
      <c r="DE71" s="28">
        <f t="shared" si="93"/>
        <v>0</v>
      </c>
      <c r="DF71" s="28">
        <f t="shared" si="93"/>
        <v>0</v>
      </c>
      <c r="DG71" s="28">
        <f t="shared" si="93"/>
        <v>0</v>
      </c>
      <c r="DH71" s="28">
        <f t="shared" si="93"/>
        <v>0</v>
      </c>
      <c r="DI71" s="28">
        <f t="shared" si="93"/>
        <v>0</v>
      </c>
      <c r="DJ71" s="28">
        <f t="shared" si="93"/>
        <v>0</v>
      </c>
      <c r="DK71" s="28">
        <f t="shared" si="93"/>
        <v>0</v>
      </c>
      <c r="DL71" s="28">
        <f t="shared" si="93"/>
        <v>0</v>
      </c>
      <c r="DM71" s="28">
        <f t="shared" si="93"/>
        <v>0</v>
      </c>
      <c r="DN71" s="28">
        <f t="shared" si="93"/>
        <v>0</v>
      </c>
      <c r="DO71" s="28">
        <f t="shared" si="93"/>
        <v>0</v>
      </c>
      <c r="DP71" s="28">
        <f t="shared" si="93"/>
        <v>0</v>
      </c>
      <c r="DQ71" s="28">
        <f t="shared" si="93"/>
        <v>0</v>
      </c>
      <c r="DR71" s="28">
        <f t="shared" si="93"/>
        <v>0</v>
      </c>
      <c r="DS71" s="28">
        <f t="shared" si="93"/>
        <v>0</v>
      </c>
      <c r="DT71" s="28">
        <f t="shared" si="93"/>
        <v>0</v>
      </c>
      <c r="DU71" s="28">
        <f t="shared" si="93"/>
        <v>0</v>
      </c>
      <c r="DV71" s="28">
        <f t="shared" si="93"/>
        <v>0</v>
      </c>
      <c r="DW71" s="28">
        <f t="shared" si="93"/>
        <v>0</v>
      </c>
      <c r="DX71" s="28">
        <f t="shared" si="93"/>
        <v>0</v>
      </c>
      <c r="DY71" s="28">
        <f t="shared" si="93"/>
        <v>0</v>
      </c>
      <c r="DZ71" s="28">
        <f t="shared" si="93"/>
        <v>0</v>
      </c>
      <c r="EA71" s="28">
        <f t="shared" si="93"/>
        <v>0</v>
      </c>
      <c r="EB71" s="28">
        <f t="shared" si="93"/>
        <v>0</v>
      </c>
      <c r="EC71" s="28">
        <f t="shared" si="93"/>
        <v>0</v>
      </c>
      <c r="ED71" s="28">
        <f t="shared" si="93"/>
        <v>0</v>
      </c>
      <c r="EE71" s="28">
        <f t="shared" si="93"/>
        <v>0</v>
      </c>
      <c r="EF71" s="28">
        <f t="shared" ref="EF71:GQ71" si="94">EF82/EF$4</f>
        <v>0</v>
      </c>
      <c r="EG71" s="28">
        <f t="shared" si="94"/>
        <v>0</v>
      </c>
      <c r="EH71" s="28">
        <f t="shared" si="94"/>
        <v>0</v>
      </c>
      <c r="EI71" s="28">
        <f t="shared" si="94"/>
        <v>0</v>
      </c>
      <c r="EJ71" s="28">
        <f t="shared" si="94"/>
        <v>0</v>
      </c>
      <c r="EK71" s="28">
        <f t="shared" si="94"/>
        <v>0</v>
      </c>
      <c r="EL71" s="28">
        <f t="shared" si="94"/>
        <v>0</v>
      </c>
      <c r="EM71" s="28">
        <f t="shared" si="94"/>
        <v>0</v>
      </c>
      <c r="EN71" s="28">
        <f t="shared" si="94"/>
        <v>0</v>
      </c>
      <c r="EO71" s="28">
        <f t="shared" si="94"/>
        <v>0</v>
      </c>
      <c r="EP71" s="28">
        <f t="shared" si="94"/>
        <v>0</v>
      </c>
      <c r="EQ71" s="28">
        <f t="shared" si="94"/>
        <v>0</v>
      </c>
      <c r="ER71" s="28">
        <f t="shared" si="94"/>
        <v>0</v>
      </c>
      <c r="ES71" s="28">
        <f t="shared" si="94"/>
        <v>0</v>
      </c>
      <c r="ET71" s="28">
        <f t="shared" si="94"/>
        <v>0</v>
      </c>
      <c r="EU71" s="28">
        <f t="shared" si="94"/>
        <v>0</v>
      </c>
      <c r="EV71" s="28">
        <f t="shared" si="94"/>
        <v>0</v>
      </c>
      <c r="EW71" s="28">
        <f t="shared" si="94"/>
        <v>0</v>
      </c>
      <c r="EX71" s="28">
        <f t="shared" si="94"/>
        <v>0</v>
      </c>
      <c r="EY71" s="28">
        <f t="shared" si="94"/>
        <v>0</v>
      </c>
      <c r="EZ71" s="28">
        <f t="shared" si="94"/>
        <v>0</v>
      </c>
      <c r="FA71" s="28">
        <f t="shared" si="94"/>
        <v>0</v>
      </c>
      <c r="FB71" s="28">
        <f t="shared" si="94"/>
        <v>0</v>
      </c>
      <c r="FC71" s="28">
        <f t="shared" si="94"/>
        <v>0</v>
      </c>
      <c r="FD71" s="28">
        <f t="shared" si="94"/>
        <v>0</v>
      </c>
      <c r="FE71" s="28">
        <f t="shared" si="94"/>
        <v>0</v>
      </c>
      <c r="FF71" s="28">
        <f t="shared" si="94"/>
        <v>0</v>
      </c>
      <c r="FG71" s="28">
        <f t="shared" si="94"/>
        <v>0</v>
      </c>
      <c r="FH71" s="28">
        <f t="shared" si="94"/>
        <v>0</v>
      </c>
      <c r="FI71" s="28">
        <f t="shared" si="94"/>
        <v>714.28571428571433</v>
      </c>
      <c r="FJ71" s="28">
        <f t="shared" si="94"/>
        <v>0</v>
      </c>
      <c r="FK71" s="28">
        <f t="shared" si="94"/>
        <v>0</v>
      </c>
      <c r="FL71" s="28">
        <f t="shared" si="94"/>
        <v>500</v>
      </c>
      <c r="FM71" s="28">
        <f t="shared" si="94"/>
        <v>0</v>
      </c>
      <c r="FN71" s="28">
        <f t="shared" si="94"/>
        <v>0</v>
      </c>
      <c r="FO71" s="28">
        <f t="shared" si="94"/>
        <v>384.61538461538464</v>
      </c>
      <c r="FP71" s="28">
        <f t="shared" si="94"/>
        <v>0</v>
      </c>
      <c r="FQ71" s="28">
        <f t="shared" si="94"/>
        <v>333.33333333333331</v>
      </c>
      <c r="FR71" s="28">
        <f t="shared" si="94"/>
        <v>0</v>
      </c>
      <c r="FS71" s="28">
        <f t="shared" si="94"/>
        <v>0</v>
      </c>
      <c r="FT71" s="28">
        <f t="shared" si="94"/>
        <v>0</v>
      </c>
      <c r="FU71" s="28">
        <f t="shared" si="94"/>
        <v>0</v>
      </c>
      <c r="FV71" s="28">
        <f t="shared" si="94"/>
        <v>0</v>
      </c>
      <c r="FW71" s="28">
        <f t="shared" si="94"/>
        <v>0</v>
      </c>
      <c r="FX71" s="28">
        <f t="shared" si="94"/>
        <v>0</v>
      </c>
      <c r="FY71" s="28">
        <f t="shared" si="94"/>
        <v>0</v>
      </c>
      <c r="FZ71" s="28">
        <f t="shared" si="94"/>
        <v>0</v>
      </c>
      <c r="GA71" s="28">
        <f t="shared" si="94"/>
        <v>0</v>
      </c>
      <c r="GB71" s="28">
        <f t="shared" si="94"/>
        <v>0</v>
      </c>
      <c r="GC71" s="28">
        <f t="shared" si="94"/>
        <v>0</v>
      </c>
      <c r="GD71" s="28">
        <f t="shared" si="94"/>
        <v>0</v>
      </c>
      <c r="GE71" s="28">
        <f t="shared" si="94"/>
        <v>0</v>
      </c>
      <c r="GF71" s="28">
        <f t="shared" si="94"/>
        <v>0</v>
      </c>
      <c r="GG71" s="28">
        <f t="shared" si="94"/>
        <v>0</v>
      </c>
      <c r="GH71" s="28">
        <f t="shared" si="94"/>
        <v>0</v>
      </c>
      <c r="GI71" s="28">
        <f t="shared" si="94"/>
        <v>0</v>
      </c>
      <c r="GJ71" s="28">
        <f t="shared" si="94"/>
        <v>0</v>
      </c>
      <c r="GK71" s="28">
        <f t="shared" si="94"/>
        <v>0</v>
      </c>
      <c r="GL71" s="28">
        <f t="shared" si="94"/>
        <v>0</v>
      </c>
      <c r="GM71" s="28">
        <f t="shared" si="94"/>
        <v>0</v>
      </c>
      <c r="GN71" s="28">
        <f t="shared" si="94"/>
        <v>0</v>
      </c>
      <c r="GO71" s="28">
        <f t="shared" si="94"/>
        <v>0</v>
      </c>
      <c r="GP71" s="28">
        <f t="shared" si="94"/>
        <v>0</v>
      </c>
      <c r="GQ71" s="28">
        <f t="shared" si="94"/>
        <v>0</v>
      </c>
      <c r="GR71" s="28">
        <f t="shared" ref="GR71:JC71" si="95">GR82/GR$4</f>
        <v>0</v>
      </c>
      <c r="GS71" s="28">
        <f t="shared" si="95"/>
        <v>0</v>
      </c>
      <c r="GT71" s="28">
        <f t="shared" si="95"/>
        <v>0</v>
      </c>
      <c r="GU71" s="28">
        <f t="shared" si="95"/>
        <v>0</v>
      </c>
      <c r="GV71" s="28">
        <f t="shared" si="95"/>
        <v>0</v>
      </c>
      <c r="GW71" s="28">
        <f t="shared" si="95"/>
        <v>0</v>
      </c>
      <c r="GX71" s="28">
        <f t="shared" si="95"/>
        <v>0</v>
      </c>
      <c r="GY71" s="28">
        <f t="shared" si="95"/>
        <v>0</v>
      </c>
      <c r="GZ71" s="28">
        <f t="shared" si="95"/>
        <v>0</v>
      </c>
      <c r="HA71" s="28">
        <f t="shared" si="95"/>
        <v>0</v>
      </c>
      <c r="HB71" s="28">
        <f t="shared" si="95"/>
        <v>0</v>
      </c>
      <c r="HC71" s="28">
        <f t="shared" si="95"/>
        <v>0</v>
      </c>
      <c r="HD71" s="28">
        <f t="shared" si="95"/>
        <v>0</v>
      </c>
      <c r="HE71" s="28">
        <f t="shared" si="95"/>
        <v>0</v>
      </c>
      <c r="HF71" s="28">
        <f t="shared" si="95"/>
        <v>0</v>
      </c>
      <c r="HG71" s="28">
        <f t="shared" si="95"/>
        <v>0</v>
      </c>
      <c r="HH71" s="28">
        <f t="shared" si="95"/>
        <v>0</v>
      </c>
      <c r="HI71" s="28">
        <f t="shared" si="95"/>
        <v>0</v>
      </c>
      <c r="HJ71" s="28">
        <f t="shared" si="95"/>
        <v>0</v>
      </c>
      <c r="HK71" s="28">
        <f t="shared" si="95"/>
        <v>0</v>
      </c>
      <c r="HL71" s="28">
        <f t="shared" si="95"/>
        <v>0</v>
      </c>
      <c r="HM71" s="28">
        <f t="shared" si="95"/>
        <v>0</v>
      </c>
      <c r="HN71" s="28">
        <f t="shared" si="95"/>
        <v>0</v>
      </c>
      <c r="HO71" s="28">
        <f t="shared" si="95"/>
        <v>0</v>
      </c>
      <c r="HP71" s="28">
        <f t="shared" si="95"/>
        <v>0</v>
      </c>
      <c r="HQ71" s="28">
        <f t="shared" si="95"/>
        <v>0</v>
      </c>
      <c r="HR71" s="28">
        <f t="shared" si="95"/>
        <v>0</v>
      </c>
      <c r="HS71" s="28">
        <f t="shared" si="95"/>
        <v>0</v>
      </c>
      <c r="HT71" s="28">
        <f t="shared" si="95"/>
        <v>0</v>
      </c>
      <c r="HU71" s="28">
        <f t="shared" si="95"/>
        <v>0</v>
      </c>
      <c r="HV71" s="28">
        <f t="shared" si="95"/>
        <v>0</v>
      </c>
      <c r="HW71" s="28">
        <f t="shared" si="95"/>
        <v>0</v>
      </c>
      <c r="HX71" s="28">
        <f t="shared" si="95"/>
        <v>0</v>
      </c>
      <c r="HY71" s="28">
        <f t="shared" si="95"/>
        <v>0</v>
      </c>
      <c r="HZ71" s="28">
        <f t="shared" si="95"/>
        <v>0</v>
      </c>
      <c r="IA71" s="28">
        <f t="shared" si="95"/>
        <v>0</v>
      </c>
      <c r="IB71" s="28">
        <f t="shared" si="95"/>
        <v>0</v>
      </c>
      <c r="IC71" s="28">
        <f t="shared" si="95"/>
        <v>0</v>
      </c>
      <c r="ID71" s="28">
        <f t="shared" si="95"/>
        <v>0</v>
      </c>
      <c r="IE71" s="28">
        <f t="shared" si="95"/>
        <v>0</v>
      </c>
      <c r="IF71" s="28">
        <f t="shared" si="95"/>
        <v>0</v>
      </c>
      <c r="IG71" s="28">
        <f t="shared" si="95"/>
        <v>0</v>
      </c>
      <c r="IH71" s="28">
        <f t="shared" si="95"/>
        <v>0</v>
      </c>
      <c r="II71" s="28">
        <f t="shared" si="95"/>
        <v>0</v>
      </c>
      <c r="IJ71" s="28">
        <f t="shared" si="95"/>
        <v>0</v>
      </c>
      <c r="IK71" s="28">
        <f t="shared" si="95"/>
        <v>0</v>
      </c>
      <c r="IL71" s="28">
        <f t="shared" si="95"/>
        <v>0</v>
      </c>
      <c r="IM71" s="28">
        <f t="shared" si="95"/>
        <v>0</v>
      </c>
      <c r="IN71" s="28">
        <f t="shared" si="95"/>
        <v>0</v>
      </c>
      <c r="IO71" s="28">
        <f t="shared" si="95"/>
        <v>0</v>
      </c>
      <c r="IP71" s="28">
        <f t="shared" si="95"/>
        <v>0</v>
      </c>
      <c r="IQ71" s="28">
        <f t="shared" si="95"/>
        <v>0</v>
      </c>
      <c r="IR71" s="28">
        <f t="shared" si="95"/>
        <v>0</v>
      </c>
      <c r="IS71" s="28">
        <f t="shared" si="95"/>
        <v>0</v>
      </c>
      <c r="IT71" s="28">
        <f t="shared" si="95"/>
        <v>0</v>
      </c>
      <c r="IU71" s="28">
        <f t="shared" si="95"/>
        <v>0</v>
      </c>
      <c r="IV71" s="28">
        <f t="shared" si="95"/>
        <v>0</v>
      </c>
      <c r="IW71" s="28">
        <f t="shared" si="95"/>
        <v>0</v>
      </c>
      <c r="IX71" s="28">
        <f t="shared" si="95"/>
        <v>0</v>
      </c>
      <c r="IY71" s="28">
        <f t="shared" si="95"/>
        <v>0</v>
      </c>
      <c r="IZ71" s="28">
        <f t="shared" si="95"/>
        <v>0</v>
      </c>
      <c r="JA71" s="28">
        <f t="shared" si="95"/>
        <v>0</v>
      </c>
      <c r="JB71" s="28">
        <f t="shared" si="95"/>
        <v>0</v>
      </c>
      <c r="JC71" s="28">
        <f t="shared" si="95"/>
        <v>0</v>
      </c>
      <c r="JD71" s="28">
        <f t="shared" ref="JD71:LO71" si="96">JD82/JD$4</f>
        <v>0</v>
      </c>
      <c r="JE71" s="28">
        <f t="shared" si="96"/>
        <v>0</v>
      </c>
      <c r="JF71" s="28">
        <f t="shared" si="96"/>
        <v>0</v>
      </c>
      <c r="JG71" s="28">
        <f t="shared" si="96"/>
        <v>0</v>
      </c>
      <c r="JH71" s="28">
        <f t="shared" si="96"/>
        <v>0</v>
      </c>
      <c r="JI71" s="28">
        <f t="shared" si="96"/>
        <v>0</v>
      </c>
      <c r="JJ71" s="28">
        <f t="shared" si="96"/>
        <v>0</v>
      </c>
      <c r="JK71" s="28">
        <f t="shared" si="96"/>
        <v>0</v>
      </c>
      <c r="JL71" s="28">
        <f t="shared" si="96"/>
        <v>0</v>
      </c>
      <c r="JM71" s="28">
        <f t="shared" si="96"/>
        <v>0</v>
      </c>
      <c r="JN71" s="28">
        <f t="shared" si="96"/>
        <v>0</v>
      </c>
      <c r="JO71" s="28">
        <f t="shared" si="96"/>
        <v>0</v>
      </c>
      <c r="JP71" s="28">
        <f t="shared" si="96"/>
        <v>0</v>
      </c>
      <c r="JQ71" s="28">
        <f t="shared" si="96"/>
        <v>0</v>
      </c>
      <c r="JR71" s="28">
        <f t="shared" si="96"/>
        <v>0</v>
      </c>
      <c r="JS71" s="28">
        <f t="shared" si="96"/>
        <v>0</v>
      </c>
      <c r="JT71" s="28">
        <f t="shared" si="96"/>
        <v>0</v>
      </c>
      <c r="JU71" s="28">
        <f t="shared" si="96"/>
        <v>0</v>
      </c>
      <c r="JV71" s="28">
        <f t="shared" si="96"/>
        <v>0</v>
      </c>
      <c r="JW71" s="28">
        <f t="shared" si="96"/>
        <v>0</v>
      </c>
      <c r="JX71" s="28">
        <f t="shared" si="96"/>
        <v>0</v>
      </c>
      <c r="JY71" s="28">
        <f t="shared" si="96"/>
        <v>0</v>
      </c>
      <c r="JZ71" s="28">
        <f t="shared" si="96"/>
        <v>0</v>
      </c>
      <c r="KA71" s="28">
        <f t="shared" si="96"/>
        <v>0</v>
      </c>
      <c r="KB71" s="28">
        <f t="shared" si="96"/>
        <v>0</v>
      </c>
      <c r="KC71" s="28">
        <f t="shared" si="96"/>
        <v>0</v>
      </c>
      <c r="KD71" s="28">
        <f t="shared" si="96"/>
        <v>0</v>
      </c>
      <c r="KE71" s="28">
        <f t="shared" si="96"/>
        <v>0</v>
      </c>
      <c r="KF71" s="28">
        <f t="shared" si="96"/>
        <v>0</v>
      </c>
      <c r="KG71" s="28">
        <f t="shared" si="96"/>
        <v>0</v>
      </c>
      <c r="KH71" s="28">
        <f t="shared" si="96"/>
        <v>0</v>
      </c>
      <c r="KI71" s="28">
        <f t="shared" si="96"/>
        <v>0</v>
      </c>
      <c r="KJ71" s="28">
        <f t="shared" si="96"/>
        <v>0</v>
      </c>
      <c r="KK71" s="28">
        <f t="shared" si="96"/>
        <v>0</v>
      </c>
      <c r="KL71" s="28">
        <f t="shared" si="96"/>
        <v>0</v>
      </c>
      <c r="KM71" s="28">
        <f t="shared" si="96"/>
        <v>0</v>
      </c>
      <c r="KN71" s="28">
        <f t="shared" si="96"/>
        <v>0</v>
      </c>
      <c r="KO71" s="28">
        <f t="shared" si="96"/>
        <v>0</v>
      </c>
      <c r="KP71" s="28">
        <f t="shared" si="96"/>
        <v>0</v>
      </c>
      <c r="KQ71" s="28">
        <f t="shared" si="96"/>
        <v>0</v>
      </c>
      <c r="KR71" s="28">
        <f t="shared" si="96"/>
        <v>0</v>
      </c>
      <c r="KS71" s="28">
        <f t="shared" si="96"/>
        <v>0</v>
      </c>
      <c r="KT71" s="28">
        <f t="shared" si="96"/>
        <v>0</v>
      </c>
      <c r="KU71" s="28">
        <f t="shared" si="96"/>
        <v>0</v>
      </c>
      <c r="KV71" s="28">
        <f t="shared" si="96"/>
        <v>0</v>
      </c>
      <c r="KW71" s="28">
        <f t="shared" si="96"/>
        <v>0</v>
      </c>
      <c r="KX71" s="28">
        <f t="shared" si="96"/>
        <v>0</v>
      </c>
      <c r="KY71" s="28">
        <f t="shared" si="96"/>
        <v>0</v>
      </c>
      <c r="KZ71" s="28">
        <f t="shared" si="96"/>
        <v>0</v>
      </c>
      <c r="LA71" s="28">
        <f t="shared" si="96"/>
        <v>0</v>
      </c>
      <c r="LB71" s="28">
        <f t="shared" si="96"/>
        <v>0</v>
      </c>
      <c r="LC71" s="28">
        <f t="shared" si="96"/>
        <v>0</v>
      </c>
      <c r="LD71" s="28">
        <f t="shared" si="96"/>
        <v>0</v>
      </c>
      <c r="LE71" s="28">
        <f t="shared" si="96"/>
        <v>0</v>
      </c>
      <c r="LF71" s="28">
        <f t="shared" si="96"/>
        <v>0</v>
      </c>
      <c r="LG71" s="28">
        <f t="shared" si="96"/>
        <v>0</v>
      </c>
      <c r="LH71" s="28">
        <f t="shared" si="96"/>
        <v>0</v>
      </c>
      <c r="LI71" s="28">
        <f t="shared" si="96"/>
        <v>0</v>
      </c>
      <c r="LJ71" s="28">
        <f t="shared" si="96"/>
        <v>0</v>
      </c>
      <c r="LK71" s="28">
        <f t="shared" si="96"/>
        <v>0</v>
      </c>
      <c r="LL71" s="28">
        <f t="shared" si="96"/>
        <v>0</v>
      </c>
      <c r="LM71" s="28">
        <f t="shared" si="96"/>
        <v>0</v>
      </c>
      <c r="LN71" s="28">
        <f t="shared" si="96"/>
        <v>0</v>
      </c>
      <c r="LO71" s="28">
        <f t="shared" si="96"/>
        <v>0</v>
      </c>
      <c r="LP71" s="28">
        <f t="shared" ref="LP71:NH71" si="97">LP82/LP$4</f>
        <v>0</v>
      </c>
      <c r="LQ71" s="28">
        <f t="shared" si="97"/>
        <v>0</v>
      </c>
      <c r="LR71" s="28">
        <f t="shared" si="97"/>
        <v>0</v>
      </c>
      <c r="LS71" s="28">
        <f t="shared" si="97"/>
        <v>0</v>
      </c>
      <c r="LT71" s="28">
        <f t="shared" si="97"/>
        <v>0</v>
      </c>
      <c r="LU71" s="28">
        <f t="shared" si="97"/>
        <v>0</v>
      </c>
      <c r="LV71" s="28">
        <f t="shared" si="97"/>
        <v>0</v>
      </c>
      <c r="LW71" s="28">
        <f t="shared" si="97"/>
        <v>0</v>
      </c>
      <c r="LX71" s="28">
        <f t="shared" si="97"/>
        <v>0</v>
      </c>
      <c r="LY71" s="28">
        <f t="shared" si="97"/>
        <v>0</v>
      </c>
      <c r="LZ71" s="28">
        <f t="shared" si="97"/>
        <v>0</v>
      </c>
      <c r="MA71" s="28">
        <f t="shared" si="97"/>
        <v>0</v>
      </c>
      <c r="MB71" s="28">
        <f t="shared" si="97"/>
        <v>0</v>
      </c>
      <c r="MC71" s="28">
        <f t="shared" si="97"/>
        <v>0</v>
      </c>
      <c r="MD71" s="28">
        <f t="shared" si="97"/>
        <v>0</v>
      </c>
      <c r="ME71" s="28">
        <f t="shared" si="97"/>
        <v>0</v>
      </c>
      <c r="MF71" s="28">
        <f t="shared" si="97"/>
        <v>0</v>
      </c>
      <c r="MG71" s="28">
        <f t="shared" si="97"/>
        <v>0</v>
      </c>
      <c r="MH71" s="28">
        <f t="shared" si="97"/>
        <v>0</v>
      </c>
      <c r="MI71" s="28">
        <f t="shared" si="97"/>
        <v>0</v>
      </c>
      <c r="MJ71" s="28">
        <f t="shared" si="97"/>
        <v>0</v>
      </c>
      <c r="MK71" s="28">
        <f t="shared" si="97"/>
        <v>0</v>
      </c>
      <c r="ML71" s="28">
        <f t="shared" si="97"/>
        <v>0</v>
      </c>
      <c r="MM71" s="28">
        <f t="shared" si="97"/>
        <v>0</v>
      </c>
      <c r="MN71" s="28">
        <f t="shared" si="97"/>
        <v>0</v>
      </c>
      <c r="MO71" s="28">
        <f t="shared" si="97"/>
        <v>0</v>
      </c>
      <c r="MP71" s="28">
        <f t="shared" si="97"/>
        <v>0</v>
      </c>
      <c r="MQ71" s="28">
        <f t="shared" si="97"/>
        <v>0</v>
      </c>
      <c r="MR71" s="28">
        <f t="shared" si="97"/>
        <v>0</v>
      </c>
      <c r="MS71" s="28">
        <f t="shared" si="97"/>
        <v>0</v>
      </c>
      <c r="MT71" s="28">
        <f t="shared" si="97"/>
        <v>0</v>
      </c>
      <c r="MU71" s="28">
        <f t="shared" si="97"/>
        <v>0</v>
      </c>
      <c r="MV71" s="28">
        <f t="shared" si="97"/>
        <v>0</v>
      </c>
      <c r="MW71" s="28">
        <f t="shared" si="97"/>
        <v>0</v>
      </c>
      <c r="MX71" s="28">
        <f t="shared" si="97"/>
        <v>0</v>
      </c>
      <c r="MY71" s="28">
        <f t="shared" si="97"/>
        <v>0</v>
      </c>
      <c r="MZ71" s="28">
        <f t="shared" si="97"/>
        <v>0</v>
      </c>
      <c r="NA71" s="28">
        <f t="shared" si="97"/>
        <v>0</v>
      </c>
      <c r="NB71" s="28">
        <f t="shared" si="97"/>
        <v>0</v>
      </c>
      <c r="NC71" s="28">
        <f t="shared" si="97"/>
        <v>0</v>
      </c>
      <c r="ND71" s="28">
        <f t="shared" si="97"/>
        <v>0</v>
      </c>
      <c r="NE71" s="28">
        <f t="shared" si="97"/>
        <v>0</v>
      </c>
      <c r="NF71" s="28">
        <f t="shared" si="97"/>
        <v>0</v>
      </c>
      <c r="NG71" s="28">
        <f t="shared" si="97"/>
        <v>0</v>
      </c>
      <c r="NH71" s="28">
        <f t="shared" si="97"/>
        <v>0</v>
      </c>
    </row>
    <row r="72" spans="1:372" s="32" customFormat="1" ht="14.4" outlineLevel="1" x14ac:dyDescent="0.25">
      <c r="A72" s="21"/>
      <c r="B72" s="22"/>
      <c r="C72" s="23"/>
      <c r="D72" s="23"/>
      <c r="E72" s="26" t="s">
        <v>217</v>
      </c>
      <c r="F72" s="24"/>
      <c r="G72" s="30" t="e">
        <v>#VALUE!</v>
      </c>
      <c r="H72" s="31" t="e">
        <f>((IFERROR(VLOOKUP($B71,Mes!$C$79:$AV$131,MATCH(H$1,Mes!$C$3:$AV$3,0),FALSE),""))*1000)</f>
        <v>#VALUE!</v>
      </c>
      <c r="I72" s="31" t="e">
        <f>((IFERROR(VLOOKUP($B71,Mes!$C$79:$AV$131,MATCH(I$1,Mes!$C$3:$AV$3,0),FALSE),""))*1000)</f>
        <v>#VALUE!</v>
      </c>
      <c r="J72" s="31" t="e">
        <f>((IFERROR(VLOOKUP($B71,Mes!$C$79:$AV$131,MATCH(J$1,Mes!$C$3:$AV$3,0),FALSE),""))*1000)</f>
        <v>#VALUE!</v>
      </c>
      <c r="K72" s="31" t="e">
        <f>((IFERROR(VLOOKUP($B71,Mes!$C$79:$AV$131,MATCH(K$1,Mes!$C$3:$AV$3,0),FALSE),""))*1000)</f>
        <v>#VALUE!</v>
      </c>
      <c r="L72" s="31" t="e">
        <f>((IFERROR(VLOOKUP($B71,Mes!$C$79:$AV$131,MATCH(L$1,Mes!$C$3:$AV$3,0),FALSE),""))*1000)</f>
        <v>#VALUE!</v>
      </c>
      <c r="M72" s="31" t="e">
        <f>((IFERROR(VLOOKUP($B71,Mes!$C$79:$AV$131,MATCH(M$1,Mes!$C$3:$AV$3,0),FALSE),""))*1000)</f>
        <v>#VALUE!</v>
      </c>
      <c r="N72" s="31" t="e">
        <f>((IFERROR(VLOOKUP($B71,Mes!$C$79:$AV$131,MATCH(N$1,Mes!$C$3:$AV$3,0),FALSE),""))*1000)</f>
        <v>#VALUE!</v>
      </c>
      <c r="O72" s="31" t="e">
        <f>((IFERROR(VLOOKUP($B71,Mes!$C$79:$AV$131,MATCH(O$1,Mes!$C$3:$AV$3,0),FALSE),""))*1000)</f>
        <v>#VALUE!</v>
      </c>
      <c r="P72" s="31" t="e">
        <f>((IFERROR(VLOOKUP($B71,Mes!$C$79:$AV$131,MATCH(P$1,Mes!$C$3:$AV$3,0),FALSE),""))*1000)</f>
        <v>#VALUE!</v>
      </c>
      <c r="Q72" s="31" t="e">
        <f>((IFERROR(VLOOKUP($B71,Mes!$C$79:$AV$131,MATCH(Q$1,Mes!$C$3:$AV$3,0),FALSE),""))*1000)</f>
        <v>#VALUE!</v>
      </c>
      <c r="R72" s="31" t="e">
        <f>((IFERROR(VLOOKUP($B71,Mes!$C$79:$AV$131,MATCH(R$1,Mes!$C$3:$AV$3,0),FALSE),""))*1000)</f>
        <v>#VALUE!</v>
      </c>
      <c r="S72" s="31" t="e">
        <f>((IFERROR(VLOOKUP($B71,Mes!$C$79:$AV$131,MATCH(S$1,Mes!$C$3:$AV$3,0),FALSE),""))*1000)</f>
        <v>#VALUE!</v>
      </c>
      <c r="T72" s="31" t="e">
        <f>((IFERROR(VLOOKUP($B71,Mes!$C$79:$AV$131,MATCH(T$1,Mes!$C$3:$AV$3,0),FALSE),""))*1000)</f>
        <v>#VALUE!</v>
      </c>
      <c r="U72" s="31" t="e">
        <f>((IFERROR(VLOOKUP($B71,Mes!$C$79:$AV$131,MATCH(U$1,Mes!$C$3:$AV$3,0),FALSE),""))*1000)</f>
        <v>#VALUE!</v>
      </c>
      <c r="V72" s="31" t="e">
        <f>((IFERROR(VLOOKUP($B71,Mes!$C$79:$AV$131,MATCH(V$1,Mes!$C$3:$AV$3,0),FALSE),""))*1000)</f>
        <v>#VALUE!</v>
      </c>
      <c r="W72" s="31" t="e">
        <f>((IFERROR(VLOOKUP($B71,Mes!$C$79:$AV$131,MATCH(W$1,Mes!$C$3:$AV$3,0),FALSE),""))*1000)</f>
        <v>#VALUE!</v>
      </c>
      <c r="X72" s="31" t="e">
        <f>((IFERROR(VLOOKUP($B71,Mes!$C$79:$AV$131,MATCH(X$1,Mes!$C$3:$AV$3,0),FALSE),""))*1000)</f>
        <v>#VALUE!</v>
      </c>
      <c r="Y72" s="31" t="e">
        <f>((IFERROR(VLOOKUP($B71,Mes!$C$79:$AV$131,MATCH(Y$1,Mes!$C$3:$AV$3,0),FALSE),""))*1000)</f>
        <v>#VALUE!</v>
      </c>
      <c r="Z72" s="31" t="e">
        <f>((IFERROR(VLOOKUP($B71,Mes!$C$79:$AV$131,MATCH(Z$1,Mes!$C$3:$AV$3,0),FALSE),""))*1000)</f>
        <v>#VALUE!</v>
      </c>
      <c r="AA72" s="31" t="e">
        <f>((IFERROR(VLOOKUP($B71,Mes!$C$79:$AV$131,MATCH(AA$1,Mes!$C$3:$AV$3,0),FALSE),""))*1000)</f>
        <v>#VALUE!</v>
      </c>
      <c r="AB72" s="31" t="e">
        <f>((IFERROR(VLOOKUP($B71,Mes!$C$79:$AV$131,MATCH(AB$1,Mes!$C$3:$AV$3,0),FALSE),""))*1000)</f>
        <v>#VALUE!</v>
      </c>
      <c r="AC72" s="31" t="e">
        <f>((IFERROR(VLOOKUP($B71,Mes!$C$79:$AV$131,MATCH(AC$1,Mes!$C$3:$AV$3,0),FALSE),""))*1000)</f>
        <v>#VALUE!</v>
      </c>
      <c r="AD72" s="31" t="e">
        <f>((IFERROR(VLOOKUP($B71,Mes!$C$79:$AV$131,MATCH(AD$1,Mes!$C$3:$AV$3,0),FALSE),""))*1000)</f>
        <v>#VALUE!</v>
      </c>
      <c r="AE72" s="31" t="e">
        <f>((IFERROR(VLOOKUP($B71,Mes!$C$79:$AV$131,MATCH(AE$1,Mes!$C$3:$AV$3,0),FALSE),""))*1000)</f>
        <v>#VALUE!</v>
      </c>
      <c r="AF72" s="31" t="e">
        <f>((IFERROR(VLOOKUP($B71,Mes!$C$79:$AV$131,MATCH(AF$1,Mes!$C$3:$AV$3,0),FALSE),""))*1000)</f>
        <v>#VALUE!</v>
      </c>
      <c r="AG72" s="31" t="e">
        <f>((IFERROR(VLOOKUP($B71,Mes!$C$79:$AV$131,MATCH(AG$1,Mes!$C$3:$AV$3,0),FALSE),""))*1000)</f>
        <v>#VALUE!</v>
      </c>
      <c r="AH72" s="31" t="e">
        <f>((IFERROR(VLOOKUP($B71,Mes!$C$79:$AV$131,MATCH(AH$1,Mes!$C$3:$AV$3,0),FALSE),""))*1000)</f>
        <v>#VALUE!</v>
      </c>
      <c r="AI72" s="31" t="e">
        <f>((IFERROR(VLOOKUP($B71,Mes!$C$79:$AV$131,MATCH(AI$1,Mes!$C$3:$AV$3,0),FALSE),""))*1000)</f>
        <v>#VALUE!</v>
      </c>
      <c r="AJ72" s="31" t="e">
        <f>((IFERROR(VLOOKUP($B71,Mes!$C$79:$AV$131,MATCH(AJ$1,Mes!$C$3:$AV$3,0),FALSE),""))*1000)</f>
        <v>#VALUE!</v>
      </c>
      <c r="AK72" s="31" t="e">
        <f>((IFERROR(VLOOKUP($B71,Mes!$C$79:$AV$131,MATCH(AK$1,Mes!$C$3:$AV$3,0),FALSE),""))*1000)</f>
        <v>#VALUE!</v>
      </c>
      <c r="AL72" s="31" t="e">
        <f>((IFERROR(VLOOKUP($B71,Mes!$C$79:$AV$131,MATCH(AL$1,Mes!$C$3:$AV$3,0),FALSE),""))*1000)</f>
        <v>#VALUE!</v>
      </c>
      <c r="AM72" s="30" t="e">
        <f>((IFERROR(VLOOKUP($B71,Mes!$C$79:$AV$131,MATCH(AM$1,Mes!$C$3:$AV$3,0),FALSE),""))*1000)</f>
        <v>#VALUE!</v>
      </c>
      <c r="AN72" s="30" t="e">
        <f>((IFERROR(VLOOKUP($B71,Mes!$C$79:$AV$131,MATCH(AN$1,Mes!$C$3:$AV$3,0),FALSE),""))*1000)</f>
        <v>#VALUE!</v>
      </c>
      <c r="AO72" s="30" t="e">
        <f>((IFERROR(VLOOKUP($B71,Mes!$C$79:$AV$131,MATCH(AO$1,Mes!$C$3:$AV$3,0),FALSE),""))*1000)</f>
        <v>#VALUE!</v>
      </c>
      <c r="AP72" s="30" t="e">
        <f>((IFERROR(VLOOKUP($B71,Mes!$C$79:$AV$131,MATCH(AP$1,Mes!$C$3:$AV$3,0),FALSE),""))*1000)</f>
        <v>#VALUE!</v>
      </c>
      <c r="AQ72" s="30" t="e">
        <f>((IFERROR(VLOOKUP($B71,Mes!$C$79:$AV$131,MATCH(AQ$1,Mes!$C$3:$AV$3,0),FALSE),""))*1000)</f>
        <v>#VALUE!</v>
      </c>
      <c r="AR72" s="30" t="e">
        <f>((IFERROR(VLOOKUP($B71,Mes!$C$79:$AV$131,MATCH(AR$1,Mes!$C$3:$AV$3,0),FALSE),""))*1000)</f>
        <v>#VALUE!</v>
      </c>
      <c r="AS72" s="30" t="e">
        <f>((IFERROR(VLOOKUP($B71,Mes!$C$79:$AV$131,MATCH(AS$1,Mes!$C$3:$AV$3,0),FALSE),""))*1000)</f>
        <v>#VALUE!</v>
      </c>
      <c r="AT72" s="30" t="e">
        <f>((IFERROR(VLOOKUP($B71,Mes!$C$79:$AV$131,MATCH(AT$1,Mes!$C$3:$AV$3,0),FALSE),""))*1000)</f>
        <v>#VALUE!</v>
      </c>
      <c r="AU72" s="30" t="e">
        <f>((IFERROR(VLOOKUP($B71,Mes!$C$79:$AV$131,MATCH(AU$1,Mes!$C$3:$AV$3,0),FALSE),""))*1000)</f>
        <v>#VALUE!</v>
      </c>
      <c r="AV72" s="30" t="e">
        <f>((IFERROR(VLOOKUP($B71,Mes!$C$79:$AV$131,MATCH(AV$1,Mes!$C$3:$AV$3,0),FALSE),""))*1000)</f>
        <v>#VALUE!</v>
      </c>
      <c r="AW72" s="30" t="e">
        <f>((IFERROR(VLOOKUP($B71,Mes!$C$79:$AV$131,MATCH(AW$1,Mes!$C$3:$AV$3,0),FALSE),""))*1000)</f>
        <v>#VALUE!</v>
      </c>
      <c r="AX72" s="30" t="e">
        <f>((IFERROR(VLOOKUP($B71,Mes!$C$79:$AV$131,MATCH(AX$1,Mes!$C$3:$AV$3,0),FALSE),""))*1000)</f>
        <v>#VALUE!</v>
      </c>
      <c r="AY72" s="30" t="e">
        <f>((IFERROR(VLOOKUP($B71,Mes!$C$79:$AV$131,MATCH(AY$1,Mes!$C$3:$AV$3,0),FALSE),""))*1000)</f>
        <v>#VALUE!</v>
      </c>
      <c r="AZ72" s="30" t="e">
        <f>((IFERROR(VLOOKUP($B71,Mes!$C$79:$AV$131,MATCH(AZ$1,Mes!$C$3:$AV$3,0),FALSE),""))*1000)</f>
        <v>#VALUE!</v>
      </c>
      <c r="BA72" s="30" t="e">
        <f>((IFERROR(VLOOKUP($B71,Mes!$C$79:$AV$131,MATCH(BA$1,Mes!$C$3:$AV$3,0),FALSE),""))*1000)</f>
        <v>#VALUE!</v>
      </c>
      <c r="BB72" s="30" t="e">
        <f>((IFERROR(VLOOKUP($B71,Mes!$C$79:$AV$131,MATCH(BB$1,Mes!$C$3:$AV$3,0),FALSE),""))*1000)</f>
        <v>#VALUE!</v>
      </c>
      <c r="BC72" s="30" t="e">
        <f>((IFERROR(VLOOKUP($B71,Mes!$C$79:$AV$131,MATCH(BC$1,Mes!$C$3:$AV$3,0),FALSE),""))*1000)</f>
        <v>#VALUE!</v>
      </c>
      <c r="BD72" s="30" t="e">
        <f>((IFERROR(VLOOKUP($B71,Mes!$C$79:$AV$131,MATCH(BD$1,Mes!$C$3:$AV$3,0),FALSE),""))*1000)</f>
        <v>#VALUE!</v>
      </c>
      <c r="BE72" s="30" t="e">
        <f>((IFERROR(VLOOKUP($B71,Mes!$C$79:$AV$131,MATCH(BE$1,Mes!$C$3:$AV$3,0),FALSE),""))*1000)</f>
        <v>#VALUE!</v>
      </c>
      <c r="BF72" s="30" t="e">
        <f>((IFERROR(VLOOKUP($B71,Mes!$C$79:$AV$131,MATCH(BF$1,Mes!$C$3:$AV$3,0),FALSE),""))*1000)</f>
        <v>#VALUE!</v>
      </c>
      <c r="BG72" s="30" t="e">
        <f>((IFERROR(VLOOKUP($B71,Mes!$C$79:$AV$131,MATCH(BG$1,Mes!$C$3:$AV$3,0),FALSE),""))*1000)</f>
        <v>#VALUE!</v>
      </c>
      <c r="BH72" s="30" t="e">
        <f>((IFERROR(VLOOKUP($B71,Mes!$C$79:$AV$131,MATCH(BH$1,Mes!$C$3:$AV$3,0),FALSE),""))*1000)</f>
        <v>#VALUE!</v>
      </c>
      <c r="BI72" s="30" t="e">
        <f>((IFERROR(VLOOKUP($B71,Mes!$C$79:$AV$131,MATCH(BI$1,Mes!$C$3:$AV$3,0),FALSE),""))*1000)</f>
        <v>#VALUE!</v>
      </c>
      <c r="BJ72" s="30" t="e">
        <f>((IFERROR(VLOOKUP($B71,Mes!$C$79:$AV$131,MATCH(BJ$1,Mes!$C$3:$AV$3,0),FALSE),""))*1000)</f>
        <v>#VALUE!</v>
      </c>
      <c r="BK72" s="30" t="e">
        <f>((IFERROR(VLOOKUP($B71,Mes!$C$79:$AV$131,MATCH(BK$1,Mes!$C$3:$AV$3,0),FALSE),""))*1000)</f>
        <v>#VALUE!</v>
      </c>
      <c r="BL72" s="30" t="e">
        <f>((IFERROR(VLOOKUP($B71,Mes!$C$79:$AV$131,MATCH(BL$1,Mes!$C$3:$AV$3,0),FALSE),""))*1000)</f>
        <v>#VALUE!</v>
      </c>
      <c r="BM72" s="30" t="e">
        <f>((IFERROR(VLOOKUP($B71,Mes!$C$79:$AV$131,MATCH(BM$1,Mes!$C$3:$AV$3,0),FALSE),""))*1000)</f>
        <v>#VALUE!</v>
      </c>
      <c r="BN72" s="30" t="e">
        <f>((IFERROR(VLOOKUP($B71,Mes!$C$79:$AV$131,MATCH(BN$1,Mes!$C$3:$AV$3,0),FALSE),""))*1000)</f>
        <v>#VALUE!</v>
      </c>
      <c r="BO72" s="31" t="e">
        <f>((IFERROR(VLOOKUP($B71,Mes!$C$79:$AV$131,MATCH(BO$1,Mes!$C$3:$AV$3,0),FALSE),""))*1000)</f>
        <v>#VALUE!</v>
      </c>
      <c r="BP72" s="31" t="e">
        <f>((IFERROR(VLOOKUP($B71,Mes!$C$79:$AV$131,MATCH(BP$1,Mes!$C$3:$AV$3,0),FALSE),""))*1000)</f>
        <v>#VALUE!</v>
      </c>
      <c r="BQ72" s="31" t="e">
        <f>((IFERROR(VLOOKUP($B71,Mes!$C$79:$AV$131,MATCH(BQ$1,Mes!$C$3:$AV$3,0),FALSE),""))*1000)</f>
        <v>#VALUE!</v>
      </c>
      <c r="BR72" s="31" t="e">
        <f>((IFERROR(VLOOKUP($B71,Mes!$C$79:$AV$131,MATCH(BR$1,Mes!$C$3:$AV$3,0),FALSE),""))*1000)</f>
        <v>#VALUE!</v>
      </c>
      <c r="BS72" s="31" t="e">
        <f>((IFERROR(VLOOKUP($B71,Mes!$C$79:$AV$131,MATCH(BS$1,Mes!$C$3:$AV$3,0),FALSE),""))*1000)</f>
        <v>#VALUE!</v>
      </c>
      <c r="BT72" s="31" t="e">
        <f>((IFERROR(VLOOKUP($B71,Mes!$C$79:$AV$131,MATCH(BT$1,Mes!$C$3:$AV$3,0),FALSE),""))*1000)</f>
        <v>#VALUE!</v>
      </c>
      <c r="BU72" s="31" t="e">
        <f>((IFERROR(VLOOKUP($B71,Mes!$C$79:$AV$131,MATCH(BU$1,Mes!$C$3:$AV$3,0),FALSE),""))*1000)</f>
        <v>#VALUE!</v>
      </c>
      <c r="BV72" s="31" t="e">
        <f>((IFERROR(VLOOKUP($B71,Mes!$C$79:$AV$131,MATCH(BV$1,Mes!$C$3:$AV$3,0),FALSE),""))*1000)</f>
        <v>#VALUE!</v>
      </c>
      <c r="BW72" s="31" t="e">
        <f>((IFERROR(VLOOKUP($B71,Mes!$C$79:$AV$131,MATCH(BW$1,Mes!$C$3:$AV$3,0),FALSE),""))*1000)</f>
        <v>#VALUE!</v>
      </c>
      <c r="BX72" s="31" t="e">
        <f>((IFERROR(VLOOKUP($B71,Mes!$C$79:$AV$131,MATCH(BX$1,Mes!$C$3:$AV$3,0),FALSE),""))*1000)</f>
        <v>#VALUE!</v>
      </c>
      <c r="BY72" s="31" t="e">
        <f>((IFERROR(VLOOKUP($B71,Mes!$C$79:$AV$131,MATCH(BY$1,Mes!$C$3:$AV$3,0),FALSE),""))*1000)</f>
        <v>#VALUE!</v>
      </c>
      <c r="BZ72" s="31" t="e">
        <f>((IFERROR(VLOOKUP($B71,Mes!$C$79:$AV$131,MATCH(BZ$1,Mes!$C$3:$AV$3,0),FALSE),""))*1000)</f>
        <v>#VALUE!</v>
      </c>
      <c r="CA72" s="31" t="e">
        <f>((IFERROR(VLOOKUP($B71,Mes!$C$79:$AV$131,MATCH(CA$1,Mes!$C$3:$AV$3,0),FALSE),""))*1000)</f>
        <v>#VALUE!</v>
      </c>
      <c r="CB72" s="31" t="e">
        <f>((IFERROR(VLOOKUP($B71,Mes!$C$79:$AV$131,MATCH(CB$1,Mes!$C$3:$AV$3,0),FALSE),""))*1000)</f>
        <v>#VALUE!</v>
      </c>
      <c r="CC72" s="31" t="e">
        <f>((IFERROR(VLOOKUP($B71,Mes!$C$79:$AV$131,MATCH(CC$1,Mes!$C$3:$AV$3,0),FALSE),""))*1000)</f>
        <v>#VALUE!</v>
      </c>
      <c r="CD72" s="31" t="e">
        <f>((IFERROR(VLOOKUP($B71,Mes!$C$79:$AV$131,MATCH(CD$1,Mes!$C$3:$AV$3,0),FALSE),""))*1000)</f>
        <v>#VALUE!</v>
      </c>
      <c r="CE72" s="31" t="e">
        <f>((IFERROR(VLOOKUP($B71,Mes!$C$79:$AV$131,MATCH(CE$1,Mes!$C$3:$AV$3,0),FALSE),""))*1000)</f>
        <v>#VALUE!</v>
      </c>
      <c r="CF72" s="31" t="e">
        <f>((IFERROR(VLOOKUP($B71,Mes!$C$79:$AV$131,MATCH(CF$1,Mes!$C$3:$AV$3,0),FALSE),""))*1000)</f>
        <v>#VALUE!</v>
      </c>
      <c r="CG72" s="31" t="e">
        <f>((IFERROR(VLOOKUP($B71,Mes!$C$79:$AV$131,MATCH(CG$1,Mes!$C$3:$AV$3,0),FALSE),""))*1000)</f>
        <v>#VALUE!</v>
      </c>
      <c r="CH72" s="31" t="e">
        <f>((IFERROR(VLOOKUP($B71,Mes!$C$79:$AV$131,MATCH(CH$1,Mes!$C$3:$AV$3,0),FALSE),""))*1000)</f>
        <v>#VALUE!</v>
      </c>
      <c r="CI72" s="31" t="e">
        <f>((IFERROR(VLOOKUP($B71,Mes!$C$79:$AV$131,MATCH(CI$1,Mes!$C$3:$AV$3,0),FALSE),""))*1000)</f>
        <v>#VALUE!</v>
      </c>
      <c r="CJ72" s="31" t="e">
        <f>((IFERROR(VLOOKUP($B71,Mes!$C$79:$AV$131,MATCH(CJ$1,Mes!$C$3:$AV$3,0),FALSE),""))*1000)</f>
        <v>#VALUE!</v>
      </c>
      <c r="CK72" s="31" t="e">
        <f>((IFERROR(VLOOKUP($B71,Mes!$C$79:$AV$131,MATCH(CK$1,Mes!$C$3:$AV$3,0),FALSE),""))*1000)</f>
        <v>#VALUE!</v>
      </c>
      <c r="CL72" s="31" t="e">
        <f>((IFERROR(VLOOKUP($B71,Mes!$C$79:$AV$131,MATCH(CL$1,Mes!$C$3:$AV$3,0),FALSE),""))*1000)</f>
        <v>#VALUE!</v>
      </c>
      <c r="CM72" s="31" t="e">
        <f>((IFERROR(VLOOKUP($B71,Mes!$C$79:$AV$131,MATCH(CM$1,Mes!$C$3:$AV$3,0),FALSE),""))*1000)</f>
        <v>#VALUE!</v>
      </c>
      <c r="CN72" s="31" t="e">
        <f>((IFERROR(VLOOKUP($B71,Mes!$C$79:$AV$131,MATCH(CN$1,Mes!$C$3:$AV$3,0),FALSE),""))*1000)</f>
        <v>#VALUE!</v>
      </c>
      <c r="CO72" s="31" t="e">
        <f>((IFERROR(VLOOKUP($B71,Mes!$C$79:$AV$131,MATCH(CO$1,Mes!$C$3:$AV$3,0),FALSE),""))*1000)</f>
        <v>#VALUE!</v>
      </c>
      <c r="CP72" s="31" t="e">
        <f>((IFERROR(VLOOKUP($B71,Mes!$C$79:$AV$131,MATCH(CP$1,Mes!$C$3:$AV$3,0),FALSE),""))*1000)</f>
        <v>#VALUE!</v>
      </c>
      <c r="CQ72" s="31" t="e">
        <f>((IFERROR(VLOOKUP($B71,Mes!$C$79:$AV$131,MATCH(CQ$1,Mes!$C$3:$AV$3,0),FALSE),""))*1000)</f>
        <v>#VALUE!</v>
      </c>
      <c r="CR72" s="31" t="e">
        <f>((IFERROR(VLOOKUP($B71,Mes!$C$79:$AV$131,MATCH(CR$1,Mes!$C$3:$AV$3,0),FALSE),""))*1000)</f>
        <v>#VALUE!</v>
      </c>
      <c r="CS72" s="31" t="e">
        <f>((IFERROR(VLOOKUP($B71,Mes!$C$79:$AV$131,MATCH(CS$1,Mes!$C$3:$AV$3,0),FALSE),""))*1000)</f>
        <v>#VALUE!</v>
      </c>
      <c r="CT72" s="30" t="e">
        <f>((IFERROR(VLOOKUP($B71,Mes!$C$79:$AV$131,MATCH(CT$1,Mes!$C$3:$AV$3,0),FALSE),""))*1000)</f>
        <v>#VALUE!</v>
      </c>
      <c r="CU72" s="30" t="e">
        <f>((IFERROR(VLOOKUP($B71,Mes!$C$79:$AV$131,MATCH(CU$1,Mes!$C$3:$AV$3,0),FALSE),""))*1000)</f>
        <v>#VALUE!</v>
      </c>
      <c r="CV72" s="30" t="e">
        <f>((IFERROR(VLOOKUP($B71,Mes!$C$79:$AV$131,MATCH(CV$1,Mes!$C$3:$AV$3,0),FALSE),""))*1000)</f>
        <v>#VALUE!</v>
      </c>
      <c r="CW72" s="30" t="e">
        <f>((IFERROR(VLOOKUP($B71,Mes!$C$79:$AV$131,MATCH(CW$1,Mes!$C$3:$AV$3,0),FALSE),""))*1000)</f>
        <v>#VALUE!</v>
      </c>
      <c r="CX72" s="30" t="e">
        <f>((IFERROR(VLOOKUP($B71,Mes!$C$79:$AV$131,MATCH(CX$1,Mes!$C$3:$AV$3,0),FALSE),""))*1000)</f>
        <v>#VALUE!</v>
      </c>
      <c r="CY72" s="30" t="e">
        <f>((IFERROR(VLOOKUP($B71,Mes!$C$79:$AV$131,MATCH(CY$1,Mes!$C$3:$AV$3,0),FALSE),""))*1000)</f>
        <v>#VALUE!</v>
      </c>
      <c r="CZ72" s="30" t="e">
        <f>((IFERROR(VLOOKUP($B71,Mes!$C$79:$AV$131,MATCH(CZ$1,Mes!$C$3:$AV$3,0),FALSE),""))*1000)</f>
        <v>#VALUE!</v>
      </c>
      <c r="DA72" s="30" t="e">
        <f>((IFERROR(VLOOKUP($B71,Mes!$C$79:$AV$131,MATCH(DA$1,Mes!$C$3:$AV$3,0),FALSE),""))*1000)</f>
        <v>#VALUE!</v>
      </c>
      <c r="DB72" s="30" t="e">
        <f>((IFERROR(VLOOKUP($B71,Mes!$C$79:$AV$131,MATCH(DB$1,Mes!$C$3:$AV$3,0),FALSE),""))*1000)</f>
        <v>#VALUE!</v>
      </c>
      <c r="DC72" s="30" t="e">
        <f>((IFERROR(VLOOKUP($B71,Mes!$C$79:$AV$131,MATCH(DC$1,Mes!$C$3:$AV$3,0),FALSE),""))*1000)</f>
        <v>#VALUE!</v>
      </c>
      <c r="DD72" s="30" t="e">
        <f>((IFERROR(VLOOKUP($B71,Mes!$C$79:$AV$131,MATCH(DD$1,Mes!$C$3:$AV$3,0),FALSE),""))*1000)</f>
        <v>#VALUE!</v>
      </c>
      <c r="DE72" s="30" t="e">
        <f>((IFERROR(VLOOKUP($B71,Mes!$C$79:$AV$131,MATCH(DE$1,Mes!$C$3:$AV$3,0),FALSE),""))*1000)</f>
        <v>#VALUE!</v>
      </c>
      <c r="DF72" s="30" t="e">
        <f>((IFERROR(VLOOKUP($B71,Mes!$C$79:$AV$131,MATCH(DF$1,Mes!$C$3:$AV$3,0),FALSE),""))*1000)</f>
        <v>#VALUE!</v>
      </c>
      <c r="DG72" s="30" t="e">
        <f>((IFERROR(VLOOKUP($B71,Mes!$C$79:$AV$131,MATCH(DG$1,Mes!$C$3:$AV$3,0),FALSE),""))*1000)</f>
        <v>#VALUE!</v>
      </c>
      <c r="DH72" s="30" t="e">
        <f>((IFERROR(VLOOKUP($B71,Mes!$C$79:$AV$131,MATCH(DH$1,Mes!$C$3:$AV$3,0),FALSE),""))*1000)</f>
        <v>#VALUE!</v>
      </c>
      <c r="DI72" s="30" t="e">
        <f>((IFERROR(VLOOKUP($B71,Mes!$C$79:$AV$131,MATCH(DI$1,Mes!$C$3:$AV$3,0),FALSE),""))*1000)</f>
        <v>#VALUE!</v>
      </c>
      <c r="DJ72" s="30" t="e">
        <f>((IFERROR(VLOOKUP($B71,Mes!$C$79:$AV$131,MATCH(DJ$1,Mes!$C$3:$AV$3,0),FALSE),""))*1000)</f>
        <v>#VALUE!</v>
      </c>
      <c r="DK72" s="30" t="e">
        <f>((IFERROR(VLOOKUP($B71,Mes!$C$79:$AV$131,MATCH(DK$1,Mes!$C$3:$AV$3,0),FALSE),""))*1000)</f>
        <v>#VALUE!</v>
      </c>
      <c r="DL72" s="30" t="e">
        <f>((IFERROR(VLOOKUP($B71,Mes!$C$79:$AV$131,MATCH(DL$1,Mes!$C$3:$AV$3,0),FALSE),""))*1000)</f>
        <v>#VALUE!</v>
      </c>
      <c r="DM72" s="30" t="e">
        <f>((IFERROR(VLOOKUP($B71,Mes!$C$79:$AV$131,MATCH(DM$1,Mes!$C$3:$AV$3,0),FALSE),""))*1000)</f>
        <v>#VALUE!</v>
      </c>
      <c r="DN72" s="30" t="e">
        <f>((IFERROR(VLOOKUP($B71,Mes!$C$79:$AV$131,MATCH(DN$1,Mes!$C$3:$AV$3,0),FALSE),""))*1000)</f>
        <v>#VALUE!</v>
      </c>
      <c r="DO72" s="30" t="e">
        <f>((IFERROR(VLOOKUP($B71,Mes!$C$79:$AV$131,MATCH(DO$1,Mes!$C$3:$AV$3,0),FALSE),""))*1000)</f>
        <v>#VALUE!</v>
      </c>
      <c r="DP72" s="30" t="e">
        <f>((IFERROR(VLOOKUP($B71,Mes!$C$79:$AV$131,MATCH(DP$1,Mes!$C$3:$AV$3,0),FALSE),""))*1000)</f>
        <v>#VALUE!</v>
      </c>
      <c r="DQ72" s="30" t="e">
        <f>((IFERROR(VLOOKUP($B71,Mes!$C$79:$AV$131,MATCH(DQ$1,Mes!$C$3:$AV$3,0),FALSE),""))*1000)</f>
        <v>#VALUE!</v>
      </c>
      <c r="DR72" s="30" t="e">
        <f>((IFERROR(VLOOKUP($B71,Mes!$C$79:$AV$131,MATCH(DR$1,Mes!$C$3:$AV$3,0),FALSE),""))*1000)</f>
        <v>#VALUE!</v>
      </c>
      <c r="DS72" s="30" t="e">
        <f>((IFERROR(VLOOKUP($B71,Mes!$C$79:$AV$131,MATCH(DS$1,Mes!$C$3:$AV$3,0),FALSE),""))*1000)</f>
        <v>#VALUE!</v>
      </c>
      <c r="DT72" s="30" t="e">
        <f>((IFERROR(VLOOKUP($B71,Mes!$C$79:$AV$131,MATCH(DT$1,Mes!$C$3:$AV$3,0),FALSE),""))*1000)</f>
        <v>#VALUE!</v>
      </c>
      <c r="DU72" s="30" t="e">
        <f>((IFERROR(VLOOKUP($B71,Mes!$C$79:$AV$131,MATCH(DU$1,Mes!$C$3:$AV$3,0),FALSE),""))*1000)</f>
        <v>#VALUE!</v>
      </c>
      <c r="DV72" s="30" t="e">
        <f>((IFERROR(VLOOKUP($B71,Mes!$C$79:$AV$131,MATCH(DV$1,Mes!$C$3:$AV$3,0),FALSE),""))*1000)</f>
        <v>#VALUE!</v>
      </c>
      <c r="DW72" s="30" t="e">
        <f>((IFERROR(VLOOKUP($B71,Mes!$C$79:$AV$131,MATCH(DW$1,Mes!$C$3:$AV$3,0),FALSE),""))*1000)</f>
        <v>#VALUE!</v>
      </c>
      <c r="DX72" s="31" t="e">
        <f>((IFERROR(VLOOKUP($B71,Mes!$C$79:$AV$131,MATCH(DX$1,Mes!$C$3:$AV$3,0),FALSE),""))*1000)</f>
        <v>#VALUE!</v>
      </c>
      <c r="DY72" s="31" t="e">
        <f>((IFERROR(VLOOKUP($B71,Mes!$C$79:$AV$131,MATCH(DY$1,Mes!$C$3:$AV$3,0),FALSE),""))*1000)</f>
        <v>#VALUE!</v>
      </c>
      <c r="DZ72" s="31" t="e">
        <f>((IFERROR(VLOOKUP($B71,Mes!$C$79:$AV$131,MATCH(DZ$1,Mes!$C$3:$AV$3,0),FALSE),""))*1000)</f>
        <v>#VALUE!</v>
      </c>
      <c r="EA72" s="31" t="e">
        <f>((IFERROR(VLOOKUP($B71,Mes!$C$79:$AV$131,MATCH(EA$1,Mes!$C$3:$AV$3,0),FALSE),""))*1000)</f>
        <v>#VALUE!</v>
      </c>
      <c r="EB72" s="31" t="e">
        <f>((IFERROR(VLOOKUP($B71,Mes!$C$79:$AV$131,MATCH(EB$1,Mes!$C$3:$AV$3,0),FALSE),""))*1000)</f>
        <v>#VALUE!</v>
      </c>
      <c r="EC72" s="31" t="e">
        <f>((IFERROR(VLOOKUP($B71,Mes!$C$79:$AV$131,MATCH(EC$1,Mes!$C$3:$AV$3,0),FALSE),""))*1000)</f>
        <v>#VALUE!</v>
      </c>
      <c r="ED72" s="31" t="e">
        <f>((IFERROR(VLOOKUP($B71,Mes!$C$79:$AV$131,MATCH(ED$1,Mes!$C$3:$AV$3,0),FALSE),""))*1000)</f>
        <v>#VALUE!</v>
      </c>
      <c r="EE72" s="31" t="e">
        <f>((IFERROR(VLOOKUP($B71,Mes!$C$79:$AV$131,MATCH(EE$1,Mes!$C$3:$AV$3,0),FALSE),""))*1000)</f>
        <v>#VALUE!</v>
      </c>
      <c r="EF72" s="31" t="e">
        <f>((IFERROR(VLOOKUP($B71,Mes!$C$79:$AV$131,MATCH(EF$1,Mes!$C$3:$AV$3,0),FALSE),""))*1000)</f>
        <v>#VALUE!</v>
      </c>
      <c r="EG72" s="31" t="e">
        <f>((IFERROR(VLOOKUP($B71,Mes!$C$79:$AV$131,MATCH(EG$1,Mes!$C$3:$AV$3,0),FALSE),""))*1000)</f>
        <v>#VALUE!</v>
      </c>
      <c r="EH72" s="31" t="e">
        <f>((IFERROR(VLOOKUP($B71,Mes!$C$79:$AV$131,MATCH(EH$1,Mes!$C$3:$AV$3,0),FALSE),""))*1000)</f>
        <v>#VALUE!</v>
      </c>
      <c r="EI72" s="31" t="e">
        <f>((IFERROR(VLOOKUP($B71,Mes!$C$79:$AV$131,MATCH(EI$1,Mes!$C$3:$AV$3,0),FALSE),""))*1000)</f>
        <v>#VALUE!</v>
      </c>
      <c r="EJ72" s="31" t="e">
        <f>((IFERROR(VLOOKUP($B71,Mes!$C$79:$AV$131,MATCH(EJ$1,Mes!$C$3:$AV$3,0),FALSE),""))*1000)</f>
        <v>#VALUE!</v>
      </c>
      <c r="EK72" s="31" t="e">
        <f>((IFERROR(VLOOKUP($B71,Mes!$C$79:$AV$131,MATCH(EK$1,Mes!$C$3:$AV$3,0),FALSE),""))*1000)</f>
        <v>#VALUE!</v>
      </c>
      <c r="EL72" s="31" t="e">
        <f>((IFERROR(VLOOKUP($B71,Mes!$C$79:$AV$131,MATCH(EL$1,Mes!$C$3:$AV$3,0),FALSE),""))*1000)</f>
        <v>#VALUE!</v>
      </c>
      <c r="EM72" s="31" t="e">
        <f>((IFERROR(VLOOKUP($B71,Mes!$C$79:$AV$131,MATCH(EM$1,Mes!$C$3:$AV$3,0),FALSE),""))*1000)</f>
        <v>#VALUE!</v>
      </c>
      <c r="EN72" s="31" t="e">
        <f>((IFERROR(VLOOKUP($B71,Mes!$C$79:$AV$131,MATCH(EN$1,Mes!$C$3:$AV$3,0),FALSE),""))*1000)</f>
        <v>#VALUE!</v>
      </c>
      <c r="EO72" s="31" t="e">
        <f>((IFERROR(VLOOKUP($B71,Mes!$C$79:$AV$131,MATCH(EO$1,Mes!$C$3:$AV$3,0),FALSE),""))*1000)</f>
        <v>#VALUE!</v>
      </c>
      <c r="EP72" s="31" t="e">
        <f>((IFERROR(VLOOKUP($B71,Mes!$C$79:$AV$131,MATCH(EP$1,Mes!$C$3:$AV$3,0),FALSE),""))*1000)</f>
        <v>#VALUE!</v>
      </c>
      <c r="EQ72" s="31" t="e">
        <f>((IFERROR(VLOOKUP($B71,Mes!$C$79:$AV$131,MATCH(EQ$1,Mes!$C$3:$AV$3,0),FALSE),""))*1000)</f>
        <v>#VALUE!</v>
      </c>
      <c r="ER72" s="31" t="e">
        <f>((IFERROR(VLOOKUP($B71,Mes!$C$79:$AV$131,MATCH(ER$1,Mes!$C$3:$AV$3,0),FALSE),""))*1000)</f>
        <v>#VALUE!</v>
      </c>
      <c r="ES72" s="31" t="e">
        <f>((IFERROR(VLOOKUP($B71,Mes!$C$79:$AV$131,MATCH(ES$1,Mes!$C$3:$AV$3,0),FALSE),""))*1000)</f>
        <v>#VALUE!</v>
      </c>
      <c r="ET72" s="31" t="e">
        <f>((IFERROR(VLOOKUP($B71,Mes!$C$79:$AV$131,MATCH(ET$1,Mes!$C$3:$AV$3,0),FALSE),""))*1000)</f>
        <v>#VALUE!</v>
      </c>
      <c r="EU72" s="31" t="e">
        <f>((IFERROR(VLOOKUP($B71,Mes!$C$79:$AV$131,MATCH(EU$1,Mes!$C$3:$AV$3,0),FALSE),""))*1000)</f>
        <v>#VALUE!</v>
      </c>
      <c r="EV72" s="31" t="e">
        <f>((IFERROR(VLOOKUP($B71,Mes!$C$79:$AV$131,MATCH(EV$1,Mes!$C$3:$AV$3,0),FALSE),""))*1000)</f>
        <v>#VALUE!</v>
      </c>
      <c r="EW72" s="31" t="e">
        <f>((IFERROR(VLOOKUP($B71,Mes!$C$79:$AV$131,MATCH(EW$1,Mes!$C$3:$AV$3,0),FALSE),""))*1000)</f>
        <v>#VALUE!</v>
      </c>
      <c r="EX72" s="31" t="e">
        <f>((IFERROR(VLOOKUP($B71,Mes!$C$79:$AV$131,MATCH(EX$1,Mes!$C$3:$AV$3,0),FALSE),""))*1000)</f>
        <v>#VALUE!</v>
      </c>
      <c r="EY72" s="31" t="e">
        <f>((IFERROR(VLOOKUP($B71,Mes!$C$79:$AV$131,MATCH(EY$1,Mes!$C$3:$AV$3,0),FALSE),""))*1000)</f>
        <v>#VALUE!</v>
      </c>
      <c r="EZ72" s="31" t="e">
        <f>((IFERROR(VLOOKUP($B71,Mes!$C$79:$AV$131,MATCH(EZ$1,Mes!$C$3:$AV$3,0),FALSE),""))*1000)</f>
        <v>#VALUE!</v>
      </c>
      <c r="FA72" s="31" t="e">
        <f>((IFERROR(VLOOKUP($B71,Mes!$C$79:$AV$131,MATCH(FA$1,Mes!$C$3:$AV$3,0),FALSE),""))*1000)</f>
        <v>#VALUE!</v>
      </c>
      <c r="FB72" s="31" t="e">
        <f>((IFERROR(VLOOKUP($B71,Mes!$C$79:$AV$131,MATCH(FB$1,Mes!$C$3:$AV$3,0),FALSE),""))*1000)</f>
        <v>#VALUE!</v>
      </c>
      <c r="FC72" s="30" t="e">
        <f>((IFERROR(VLOOKUP($B71,Mes!$C$79:$AV$131,MATCH(FC$1,Mes!$C$3:$AV$3,0),FALSE),""))*1000)</f>
        <v>#VALUE!</v>
      </c>
      <c r="FD72" s="30" t="e">
        <f>((IFERROR(VLOOKUP($B71,Mes!$C$79:$AV$131,MATCH(FD$1,Mes!$C$3:$AV$3,0),FALSE),""))*1000)</f>
        <v>#VALUE!</v>
      </c>
      <c r="FE72" s="30" t="e">
        <f>((IFERROR(VLOOKUP($B71,Mes!$C$79:$AV$131,MATCH(FE$1,Mes!$C$3:$AV$3,0),FALSE),""))*1000)</f>
        <v>#VALUE!</v>
      </c>
      <c r="FF72" s="30" t="e">
        <f>((IFERROR(VLOOKUP($B71,Mes!$C$79:$AV$131,MATCH(FF$1,Mes!$C$3:$AV$3,0),FALSE),""))*1000)</f>
        <v>#VALUE!</v>
      </c>
      <c r="FG72" s="30" t="e">
        <f>((IFERROR(VLOOKUP($B71,Mes!$C$79:$AV$131,MATCH(FG$1,Mes!$C$3:$AV$3,0),FALSE),""))*1000)</f>
        <v>#VALUE!</v>
      </c>
      <c r="FH72" s="30" t="e">
        <f>((IFERROR(VLOOKUP($B71,Mes!$C$79:$AV$131,MATCH(FH$1,Mes!$C$3:$AV$3,0),FALSE),""))*1000)</f>
        <v>#VALUE!</v>
      </c>
      <c r="FI72" s="30" t="e">
        <f>((IFERROR(VLOOKUP($B71,Mes!$C$79:$AV$131,MATCH(FI$1,Mes!$C$3:$AV$3,0),FALSE),""))*1000)</f>
        <v>#VALUE!</v>
      </c>
      <c r="FJ72" s="30" t="e">
        <f>((IFERROR(VLOOKUP($B71,Mes!$C$79:$AV$131,MATCH(FJ$1,Mes!$C$3:$AV$3,0),FALSE),""))*1000)</f>
        <v>#VALUE!</v>
      </c>
      <c r="FK72" s="30" t="e">
        <f>((IFERROR(VLOOKUP($B71,Mes!$C$79:$AV$131,MATCH(FK$1,Mes!$C$3:$AV$3,0),FALSE),""))*1000)</f>
        <v>#VALUE!</v>
      </c>
      <c r="FL72" s="30" t="e">
        <f>((IFERROR(VLOOKUP($B71,Mes!$C$79:$AV$131,MATCH(FL$1,Mes!$C$3:$AV$3,0),FALSE),""))*1000)</f>
        <v>#VALUE!</v>
      </c>
      <c r="FM72" s="30" t="e">
        <f>((IFERROR(VLOOKUP($B71,Mes!$C$79:$AV$131,MATCH(FM$1,Mes!$C$3:$AV$3,0),FALSE),""))*1000)</f>
        <v>#VALUE!</v>
      </c>
      <c r="FN72" s="30" t="e">
        <f>((IFERROR(VLOOKUP($B71,Mes!$C$79:$AV$131,MATCH(FN$1,Mes!$C$3:$AV$3,0),FALSE),""))*1000)</f>
        <v>#VALUE!</v>
      </c>
      <c r="FO72" s="30" t="e">
        <f>((IFERROR(VLOOKUP($B71,Mes!$C$79:$AV$131,MATCH(FO$1,Mes!$C$3:$AV$3,0),FALSE),""))*1000)</f>
        <v>#VALUE!</v>
      </c>
      <c r="FP72" s="30" t="e">
        <f>((IFERROR(VLOOKUP($B71,Mes!$C$79:$AV$131,MATCH(FP$1,Mes!$C$3:$AV$3,0),FALSE),""))*1000)</f>
        <v>#VALUE!</v>
      </c>
      <c r="FQ72" s="30" t="e">
        <f>((IFERROR(VLOOKUP($B71,Mes!$C$79:$AV$131,MATCH(FQ$1,Mes!$C$3:$AV$3,0),FALSE),""))*1000)</f>
        <v>#VALUE!</v>
      </c>
      <c r="FR72" s="30" t="e">
        <f>((IFERROR(VLOOKUP($B71,Mes!$C$79:$AV$131,MATCH(FR$1,Mes!$C$3:$AV$3,0),FALSE),""))*1000)</f>
        <v>#VALUE!</v>
      </c>
      <c r="FS72" s="30" t="e">
        <f>((IFERROR(VLOOKUP($B71,Mes!$C$79:$AV$131,MATCH(FS$1,Mes!$C$3:$AV$3,0),FALSE),""))*1000)</f>
        <v>#VALUE!</v>
      </c>
      <c r="FT72" s="30" t="e">
        <f>((IFERROR(VLOOKUP($B71,Mes!$C$79:$AV$131,MATCH(FT$1,Mes!$C$3:$AV$3,0),FALSE),""))*1000)</f>
        <v>#VALUE!</v>
      </c>
      <c r="FU72" s="30" t="e">
        <f>((IFERROR(VLOOKUP($B71,Mes!$C$79:$AV$131,MATCH(FU$1,Mes!$C$3:$AV$3,0),FALSE),""))*1000)</f>
        <v>#VALUE!</v>
      </c>
      <c r="FV72" s="30" t="e">
        <f>((IFERROR(VLOOKUP($B71,Mes!$C$79:$AV$131,MATCH(FV$1,Mes!$C$3:$AV$3,0),FALSE),""))*1000)</f>
        <v>#VALUE!</v>
      </c>
      <c r="FW72" s="30" t="e">
        <f>((IFERROR(VLOOKUP($B71,Mes!$C$79:$AV$131,MATCH(FW$1,Mes!$C$3:$AV$3,0),FALSE),""))*1000)</f>
        <v>#VALUE!</v>
      </c>
      <c r="FX72" s="30" t="e">
        <f>((IFERROR(VLOOKUP($B71,Mes!$C$79:$AV$131,MATCH(FX$1,Mes!$C$3:$AV$3,0),FALSE),""))*1000)</f>
        <v>#VALUE!</v>
      </c>
      <c r="FY72" s="30" t="e">
        <f>((IFERROR(VLOOKUP($B71,Mes!$C$79:$AV$131,MATCH(FY$1,Mes!$C$3:$AV$3,0),FALSE),""))*1000)</f>
        <v>#VALUE!</v>
      </c>
      <c r="FZ72" s="30" t="e">
        <f>((IFERROR(VLOOKUP($B71,Mes!$C$79:$AV$131,MATCH(FZ$1,Mes!$C$3:$AV$3,0),FALSE),""))*1000)</f>
        <v>#VALUE!</v>
      </c>
      <c r="GA72" s="30" t="e">
        <f>((IFERROR(VLOOKUP($B71,Mes!$C$79:$AV$131,MATCH(GA$1,Mes!$C$3:$AV$3,0),FALSE),""))*1000)</f>
        <v>#VALUE!</v>
      </c>
      <c r="GB72" s="30" t="e">
        <f>((IFERROR(VLOOKUP($B71,Mes!$C$79:$AV$131,MATCH(GB$1,Mes!$C$3:$AV$3,0),FALSE),""))*1000)</f>
        <v>#VALUE!</v>
      </c>
      <c r="GC72" s="30" t="e">
        <f>((IFERROR(VLOOKUP($B71,Mes!$C$79:$AV$131,MATCH(GC$1,Mes!$C$3:$AV$3,0),FALSE),""))*1000)</f>
        <v>#VALUE!</v>
      </c>
      <c r="GD72" s="30" t="e">
        <f>((IFERROR(VLOOKUP($B71,Mes!$C$79:$AV$131,MATCH(GD$1,Mes!$C$3:$AV$3,0),FALSE),""))*1000)</f>
        <v>#VALUE!</v>
      </c>
      <c r="GE72" s="30" t="e">
        <f>((IFERROR(VLOOKUP($B71,Mes!$C$79:$AV$131,MATCH(GE$1,Mes!$C$3:$AV$3,0),FALSE),""))*1000)</f>
        <v>#VALUE!</v>
      </c>
      <c r="GF72" s="30" t="e">
        <f>((IFERROR(VLOOKUP($B71,Mes!$C$79:$AV$131,MATCH(GF$1,Mes!$C$3:$AV$3,0),FALSE),""))*1000)</f>
        <v>#VALUE!</v>
      </c>
      <c r="GG72" s="31" t="e">
        <f>((IFERROR(VLOOKUP($B71,Mes!$C$79:$AV$131,MATCH(GG$1,Mes!$C$3:$AV$3,0),FALSE),""))*1000)</f>
        <v>#VALUE!</v>
      </c>
      <c r="GH72" s="31" t="e">
        <f>((IFERROR(VLOOKUP($B71,Mes!$C$79:$AV$131,MATCH(GH$1,Mes!$C$3:$AV$3,0),FALSE),""))*1000)</f>
        <v>#VALUE!</v>
      </c>
      <c r="GI72" s="31" t="e">
        <f>((IFERROR(VLOOKUP($B71,Mes!$C$79:$AV$131,MATCH(GI$1,Mes!$C$3:$AV$3,0),FALSE),""))*1000)</f>
        <v>#VALUE!</v>
      </c>
      <c r="GJ72" s="31" t="e">
        <f>((IFERROR(VLOOKUP($B71,Mes!$C$79:$AV$131,MATCH(GJ$1,Mes!$C$3:$AV$3,0),FALSE),""))*1000)</f>
        <v>#VALUE!</v>
      </c>
      <c r="GK72" s="31" t="e">
        <f>((IFERROR(VLOOKUP($B71,Mes!$C$79:$AV$131,MATCH(GK$1,Mes!$C$3:$AV$3,0),FALSE),""))*1000)</f>
        <v>#VALUE!</v>
      </c>
      <c r="GL72" s="31" t="e">
        <f>((IFERROR(VLOOKUP($B71,Mes!$C$79:$AV$131,MATCH(GL$1,Mes!$C$3:$AV$3,0),FALSE),""))*1000)</f>
        <v>#VALUE!</v>
      </c>
      <c r="GM72" s="31" t="e">
        <f>((IFERROR(VLOOKUP($B71,Mes!$C$79:$AV$131,MATCH(GM$1,Mes!$C$3:$AV$3,0),FALSE),""))*1000)</f>
        <v>#VALUE!</v>
      </c>
      <c r="GN72" s="31" t="e">
        <f>((IFERROR(VLOOKUP($B71,Mes!$C$79:$AV$131,MATCH(GN$1,Mes!$C$3:$AV$3,0),FALSE),""))*1000)</f>
        <v>#VALUE!</v>
      </c>
      <c r="GO72" s="31" t="e">
        <f>((IFERROR(VLOOKUP($B71,Mes!$C$79:$AV$131,MATCH(GO$1,Mes!$C$3:$AV$3,0),FALSE),""))*1000)</f>
        <v>#VALUE!</v>
      </c>
      <c r="GP72" s="31" t="e">
        <f>((IFERROR(VLOOKUP($B71,Mes!$C$79:$AV$131,MATCH(GP$1,Mes!$C$3:$AV$3,0),FALSE),""))*1000)</f>
        <v>#VALUE!</v>
      </c>
      <c r="GQ72" s="31" t="e">
        <f>((IFERROR(VLOOKUP($B71,Mes!$C$79:$AV$131,MATCH(GQ$1,Mes!$C$3:$AV$3,0),FALSE),""))*1000)</f>
        <v>#VALUE!</v>
      </c>
      <c r="GR72" s="31" t="e">
        <f>((IFERROR(VLOOKUP($B71,Mes!$C$79:$AV$131,MATCH(GR$1,Mes!$C$3:$AV$3,0),FALSE),""))*1000)</f>
        <v>#VALUE!</v>
      </c>
      <c r="GS72" s="31" t="e">
        <f>((IFERROR(VLOOKUP($B71,Mes!$C$79:$AV$131,MATCH(GS$1,Mes!$C$3:$AV$3,0),FALSE),""))*1000)</f>
        <v>#VALUE!</v>
      </c>
      <c r="GT72" s="31" t="e">
        <f>((IFERROR(VLOOKUP($B71,Mes!$C$79:$AV$131,MATCH(GT$1,Mes!$C$3:$AV$3,0),FALSE),""))*1000)</f>
        <v>#VALUE!</v>
      </c>
      <c r="GU72" s="31" t="e">
        <f>((IFERROR(VLOOKUP($B71,Mes!$C$79:$AV$131,MATCH(GU$1,Mes!$C$3:$AV$3,0),FALSE),""))*1000)</f>
        <v>#VALUE!</v>
      </c>
      <c r="GV72" s="31" t="e">
        <f>((IFERROR(VLOOKUP($B71,Mes!$C$79:$AV$131,MATCH(GV$1,Mes!$C$3:$AV$3,0),FALSE),""))*1000)</f>
        <v>#VALUE!</v>
      </c>
      <c r="GW72" s="31" t="e">
        <f>((IFERROR(VLOOKUP($B71,Mes!$C$79:$AV$131,MATCH(GW$1,Mes!$C$3:$AV$3,0),FALSE),""))*1000)</f>
        <v>#VALUE!</v>
      </c>
      <c r="GX72" s="31" t="e">
        <f>((IFERROR(VLOOKUP($B71,Mes!$C$79:$AV$131,MATCH(GX$1,Mes!$C$3:$AV$3,0),FALSE),""))*1000)</f>
        <v>#VALUE!</v>
      </c>
      <c r="GY72" s="31" t="e">
        <f>((IFERROR(VLOOKUP($B71,Mes!$C$79:$AV$131,MATCH(GY$1,Mes!$C$3:$AV$3,0),FALSE),""))*1000)</f>
        <v>#VALUE!</v>
      </c>
      <c r="GZ72" s="31" t="e">
        <f>((IFERROR(VLOOKUP($B71,Mes!$C$79:$AV$131,MATCH(GZ$1,Mes!$C$3:$AV$3,0),FALSE),""))*1000)</f>
        <v>#VALUE!</v>
      </c>
      <c r="HA72" s="31" t="e">
        <f>((IFERROR(VLOOKUP($B71,Mes!$C$79:$AV$131,MATCH(HA$1,Mes!$C$3:$AV$3,0),FALSE),""))*1000)</f>
        <v>#VALUE!</v>
      </c>
      <c r="HB72" s="31" t="e">
        <f>((IFERROR(VLOOKUP($B71,Mes!$C$79:$AV$131,MATCH(HB$1,Mes!$C$3:$AV$3,0),FALSE),""))*1000)</f>
        <v>#VALUE!</v>
      </c>
      <c r="HC72" s="31" t="e">
        <f>((IFERROR(VLOOKUP($B71,Mes!$C$79:$AV$131,MATCH(HC$1,Mes!$C$3:$AV$3,0),FALSE),""))*1000)</f>
        <v>#VALUE!</v>
      </c>
      <c r="HD72" s="31" t="e">
        <f>((IFERROR(VLOOKUP($B71,Mes!$C$79:$AV$131,MATCH(HD$1,Mes!$C$3:$AV$3,0),FALSE),""))*1000)</f>
        <v>#VALUE!</v>
      </c>
      <c r="HE72" s="31" t="e">
        <f>((IFERROR(VLOOKUP($B71,Mes!$C$79:$AV$131,MATCH(HE$1,Mes!$C$3:$AV$3,0),FALSE),""))*1000)</f>
        <v>#VALUE!</v>
      </c>
      <c r="HF72" s="31" t="e">
        <f>((IFERROR(VLOOKUP($B71,Mes!$C$79:$AV$131,MATCH(HF$1,Mes!$C$3:$AV$3,0),FALSE),""))*1000)</f>
        <v>#VALUE!</v>
      </c>
      <c r="HG72" s="31" t="e">
        <f>((IFERROR(VLOOKUP($B71,Mes!$C$79:$AV$131,MATCH(HG$1,Mes!$C$3:$AV$3,0),FALSE),""))*1000)</f>
        <v>#VALUE!</v>
      </c>
      <c r="HH72" s="31" t="e">
        <f>((IFERROR(VLOOKUP($B71,Mes!$C$79:$AV$131,MATCH(HH$1,Mes!$C$3:$AV$3,0),FALSE),""))*1000)</f>
        <v>#VALUE!</v>
      </c>
      <c r="HI72" s="31" t="e">
        <f>((IFERROR(VLOOKUP($B71,Mes!$C$79:$AV$131,MATCH(HI$1,Mes!$C$3:$AV$3,0),FALSE),""))*1000)</f>
        <v>#VALUE!</v>
      </c>
      <c r="HJ72" s="31" t="e">
        <f>((IFERROR(VLOOKUP($B71,Mes!$C$79:$AV$131,MATCH(HJ$1,Mes!$C$3:$AV$3,0),FALSE),""))*1000)</f>
        <v>#VALUE!</v>
      </c>
      <c r="HK72" s="31" t="e">
        <f>((IFERROR(VLOOKUP($B71,Mes!$C$79:$AV$131,MATCH(HK$1,Mes!$C$3:$AV$3,0),FALSE),""))*1000)</f>
        <v>#VALUE!</v>
      </c>
      <c r="HL72" s="30" t="e">
        <f>((IFERROR(VLOOKUP($B71,Mes!$C$79:$AV$131,MATCH(HL$1,Mes!$C$3:$AV$3,0),FALSE),""))*1000)</f>
        <v>#VALUE!</v>
      </c>
      <c r="HM72" s="30" t="e">
        <f>((IFERROR(VLOOKUP($B71,Mes!$C$79:$AV$131,MATCH(HM$1,Mes!$C$3:$AV$3,0),FALSE),""))*1000)</f>
        <v>#VALUE!</v>
      </c>
      <c r="HN72" s="30" t="e">
        <f>((IFERROR(VLOOKUP($B71,Mes!$C$79:$AV$131,MATCH(HN$1,Mes!$C$3:$AV$3,0),FALSE),""))*1000)</f>
        <v>#VALUE!</v>
      </c>
      <c r="HO72" s="30" t="e">
        <f>((IFERROR(VLOOKUP($B71,Mes!$C$79:$AV$131,MATCH(HO$1,Mes!$C$3:$AV$3,0),FALSE),""))*1000)</f>
        <v>#VALUE!</v>
      </c>
      <c r="HP72" s="30" t="e">
        <f>((IFERROR(VLOOKUP($B71,Mes!$C$79:$AV$131,MATCH(HP$1,Mes!$C$3:$AV$3,0),FALSE),""))*1000)</f>
        <v>#VALUE!</v>
      </c>
      <c r="HQ72" s="30" t="e">
        <f>((IFERROR(VLOOKUP($B71,Mes!$C$79:$AV$131,MATCH(HQ$1,Mes!$C$3:$AV$3,0),FALSE),""))*1000)</f>
        <v>#VALUE!</v>
      </c>
      <c r="HR72" s="30" t="e">
        <f>((IFERROR(VLOOKUP($B71,Mes!$C$79:$AV$131,MATCH(HR$1,Mes!$C$3:$AV$3,0),FALSE),""))*1000)</f>
        <v>#VALUE!</v>
      </c>
      <c r="HS72" s="30" t="e">
        <f>((IFERROR(VLOOKUP($B71,Mes!$C$79:$AV$131,MATCH(HS$1,Mes!$C$3:$AV$3,0),FALSE),""))*1000)</f>
        <v>#VALUE!</v>
      </c>
      <c r="HT72" s="30" t="e">
        <f>((IFERROR(VLOOKUP($B71,Mes!$C$79:$AV$131,MATCH(HT$1,Mes!$C$3:$AV$3,0),FALSE),""))*1000)</f>
        <v>#VALUE!</v>
      </c>
      <c r="HU72" s="30" t="e">
        <f>((IFERROR(VLOOKUP($B71,Mes!$C$79:$AV$131,MATCH(HU$1,Mes!$C$3:$AV$3,0),FALSE),""))*1000)</f>
        <v>#VALUE!</v>
      </c>
      <c r="HV72" s="30" t="e">
        <f>((IFERROR(VLOOKUP($B71,Mes!$C$79:$AV$131,MATCH(HV$1,Mes!$C$3:$AV$3,0),FALSE),""))*1000)</f>
        <v>#VALUE!</v>
      </c>
      <c r="HW72" s="30" t="e">
        <f>((IFERROR(VLOOKUP($B71,Mes!$C$79:$AV$131,MATCH(HW$1,Mes!$C$3:$AV$3,0),FALSE),""))*1000)</f>
        <v>#VALUE!</v>
      </c>
      <c r="HX72" s="30" t="e">
        <f>((IFERROR(VLOOKUP($B71,Mes!$C$79:$AV$131,MATCH(HX$1,Mes!$C$3:$AV$3,0),FALSE),""))*1000)</f>
        <v>#VALUE!</v>
      </c>
      <c r="HY72" s="30" t="e">
        <f>((IFERROR(VLOOKUP($B71,Mes!$C$79:$AV$131,MATCH(HY$1,Mes!$C$3:$AV$3,0),FALSE),""))*1000)</f>
        <v>#VALUE!</v>
      </c>
      <c r="HZ72" s="30" t="e">
        <f>((IFERROR(VLOOKUP($B71,Mes!$C$79:$AV$131,MATCH(HZ$1,Mes!$C$3:$AV$3,0),FALSE),""))*1000)</f>
        <v>#VALUE!</v>
      </c>
      <c r="IA72" s="30" t="e">
        <f>((IFERROR(VLOOKUP($B71,Mes!$C$79:$AV$131,MATCH(IA$1,Mes!$C$3:$AV$3,0),FALSE),""))*1000)</f>
        <v>#VALUE!</v>
      </c>
      <c r="IB72" s="30" t="e">
        <f>((IFERROR(VLOOKUP($B71,Mes!$C$79:$AV$131,MATCH(IB$1,Mes!$C$3:$AV$3,0),FALSE),""))*1000)</f>
        <v>#VALUE!</v>
      </c>
      <c r="IC72" s="30" t="e">
        <f>((IFERROR(VLOOKUP($B71,Mes!$C$79:$AV$131,MATCH(IC$1,Mes!$C$3:$AV$3,0),FALSE),""))*1000)</f>
        <v>#VALUE!</v>
      </c>
      <c r="ID72" s="30" t="e">
        <f>((IFERROR(VLOOKUP($B71,Mes!$C$79:$AV$131,MATCH(ID$1,Mes!$C$3:$AV$3,0),FALSE),""))*1000)</f>
        <v>#VALUE!</v>
      </c>
      <c r="IE72" s="30" t="e">
        <f>((IFERROR(VLOOKUP($B71,Mes!$C$79:$AV$131,MATCH(IE$1,Mes!$C$3:$AV$3,0),FALSE),""))*1000)</f>
        <v>#VALUE!</v>
      </c>
      <c r="IF72" s="30" t="e">
        <f>((IFERROR(VLOOKUP($B71,Mes!$C$79:$AV$131,MATCH(IF$1,Mes!$C$3:$AV$3,0),FALSE),""))*1000)</f>
        <v>#VALUE!</v>
      </c>
      <c r="IG72" s="30" t="e">
        <f>((IFERROR(VLOOKUP($B71,Mes!$C$79:$AV$131,MATCH(IG$1,Mes!$C$3:$AV$3,0),FALSE),""))*1000)</f>
        <v>#VALUE!</v>
      </c>
      <c r="IH72" s="30" t="e">
        <f>((IFERROR(VLOOKUP($B71,Mes!$C$79:$AV$131,MATCH(IH$1,Mes!$C$3:$AV$3,0),FALSE),""))*1000)</f>
        <v>#VALUE!</v>
      </c>
      <c r="II72" s="30" t="e">
        <f>((IFERROR(VLOOKUP($B71,Mes!$C$79:$AV$131,MATCH(II$1,Mes!$C$3:$AV$3,0),FALSE),""))*1000)</f>
        <v>#VALUE!</v>
      </c>
      <c r="IJ72" s="30" t="e">
        <f>((IFERROR(VLOOKUP($B71,Mes!$C$79:$AV$131,MATCH(IJ$1,Mes!$C$3:$AV$3,0),FALSE),""))*1000)</f>
        <v>#VALUE!</v>
      </c>
      <c r="IK72" s="30" t="e">
        <f>((IFERROR(VLOOKUP($B71,Mes!$C$79:$AV$131,MATCH(IK$1,Mes!$C$3:$AV$3,0),FALSE),""))*1000)</f>
        <v>#VALUE!</v>
      </c>
      <c r="IL72" s="30" t="e">
        <f>((IFERROR(VLOOKUP($B71,Mes!$C$79:$AV$131,MATCH(IL$1,Mes!$C$3:$AV$3,0),FALSE),""))*1000)</f>
        <v>#VALUE!</v>
      </c>
      <c r="IM72" s="30" t="e">
        <f>((IFERROR(VLOOKUP($B71,Mes!$C$79:$AV$131,MATCH(IM$1,Mes!$C$3:$AV$3,0),FALSE),""))*1000)</f>
        <v>#VALUE!</v>
      </c>
      <c r="IN72" s="30" t="e">
        <f>((IFERROR(VLOOKUP($B71,Mes!$C$79:$AV$131,MATCH(IN$1,Mes!$C$3:$AV$3,0),FALSE),""))*1000)</f>
        <v>#VALUE!</v>
      </c>
      <c r="IO72" s="30" t="e">
        <f>((IFERROR(VLOOKUP($B71,Mes!$C$79:$AV$131,MATCH(IO$1,Mes!$C$3:$AV$3,0),FALSE),""))*1000)</f>
        <v>#VALUE!</v>
      </c>
      <c r="IP72" s="30" t="e">
        <f>((IFERROR(VLOOKUP($B71,Mes!$C$79:$AV$131,MATCH(IP$1,Mes!$C$3:$AV$3,0),FALSE),""))*1000)</f>
        <v>#VALUE!</v>
      </c>
      <c r="IQ72" s="31" t="e">
        <f>((IFERROR(VLOOKUP($B71,Mes!$C$79:$AV$131,MATCH(IQ$1,Mes!$C$3:$AV$3,0),FALSE),""))*1000)</f>
        <v>#VALUE!</v>
      </c>
      <c r="IR72" s="31" t="e">
        <f>((IFERROR(VLOOKUP($B71,Mes!$C$79:$AV$131,MATCH(IR$1,Mes!$C$3:$AV$3,0),FALSE),""))*1000)</f>
        <v>#VALUE!</v>
      </c>
      <c r="IS72" s="31" t="e">
        <f>((IFERROR(VLOOKUP($B71,Mes!$C$79:$AV$131,MATCH(IS$1,Mes!$C$3:$AV$3,0),FALSE),""))*1000)</f>
        <v>#VALUE!</v>
      </c>
      <c r="IT72" s="31" t="e">
        <f>((IFERROR(VLOOKUP($B71,Mes!$C$79:$AV$131,MATCH(IT$1,Mes!$C$3:$AV$3,0),FALSE),""))*1000)</f>
        <v>#VALUE!</v>
      </c>
      <c r="IU72" s="31" t="e">
        <f>((IFERROR(VLOOKUP($B71,Mes!$C$79:$AV$131,MATCH(IU$1,Mes!$C$3:$AV$3,0),FALSE),""))*1000)</f>
        <v>#VALUE!</v>
      </c>
      <c r="IV72" s="31" t="e">
        <f>((IFERROR(VLOOKUP($B71,Mes!$C$79:$AV$131,MATCH(IV$1,Mes!$C$3:$AV$3,0),FALSE),""))*1000)</f>
        <v>#VALUE!</v>
      </c>
      <c r="IW72" s="31" t="e">
        <f>((IFERROR(VLOOKUP($B71,Mes!$C$79:$AV$131,MATCH(IW$1,Mes!$C$3:$AV$3,0),FALSE),""))*1000)</f>
        <v>#VALUE!</v>
      </c>
      <c r="IX72" s="31" t="e">
        <f>((IFERROR(VLOOKUP($B71,Mes!$C$79:$AV$131,MATCH(IX$1,Mes!$C$3:$AV$3,0),FALSE),""))*1000)</f>
        <v>#VALUE!</v>
      </c>
      <c r="IY72" s="31" t="e">
        <f>((IFERROR(VLOOKUP($B71,Mes!$C$79:$AV$131,MATCH(IY$1,Mes!$C$3:$AV$3,0),FALSE),""))*1000)</f>
        <v>#VALUE!</v>
      </c>
      <c r="IZ72" s="31" t="e">
        <f>((IFERROR(VLOOKUP($B71,Mes!$C$79:$AV$131,MATCH(IZ$1,Mes!$C$3:$AV$3,0),FALSE),""))*1000)</f>
        <v>#VALUE!</v>
      </c>
      <c r="JA72" s="31" t="e">
        <f>((IFERROR(VLOOKUP($B71,Mes!$C$79:$AV$131,MATCH(JA$1,Mes!$C$3:$AV$3,0),FALSE),""))*1000)</f>
        <v>#VALUE!</v>
      </c>
      <c r="JB72" s="31" t="e">
        <f>((IFERROR(VLOOKUP($B71,Mes!$C$79:$AV$131,MATCH(JB$1,Mes!$C$3:$AV$3,0),FALSE),""))*1000)</f>
        <v>#VALUE!</v>
      </c>
      <c r="JC72" s="31" t="e">
        <f>((IFERROR(VLOOKUP($B71,Mes!$C$79:$AV$131,MATCH(JC$1,Mes!$C$3:$AV$3,0),FALSE),""))*1000)</f>
        <v>#VALUE!</v>
      </c>
      <c r="JD72" s="31" t="e">
        <f>((IFERROR(VLOOKUP($B71,Mes!$C$79:$AV$131,MATCH(JD$1,Mes!$C$3:$AV$3,0),FALSE),""))*1000)</f>
        <v>#VALUE!</v>
      </c>
      <c r="JE72" s="31" t="e">
        <f>((IFERROR(VLOOKUP($B71,Mes!$C$79:$AV$131,MATCH(JE$1,Mes!$C$3:$AV$3,0),FALSE),""))*1000)</f>
        <v>#VALUE!</v>
      </c>
      <c r="JF72" s="31" t="e">
        <f>((IFERROR(VLOOKUP($B71,Mes!$C$79:$AV$131,MATCH(JF$1,Mes!$C$3:$AV$3,0),FALSE),""))*1000)</f>
        <v>#VALUE!</v>
      </c>
      <c r="JG72" s="31" t="e">
        <f>((IFERROR(VLOOKUP($B71,Mes!$C$79:$AV$131,MATCH(JG$1,Mes!$C$3:$AV$3,0),FALSE),""))*1000)</f>
        <v>#VALUE!</v>
      </c>
      <c r="JH72" s="31" t="e">
        <f>((IFERROR(VLOOKUP($B71,Mes!$C$79:$AV$131,MATCH(JH$1,Mes!$C$3:$AV$3,0),FALSE),""))*1000)</f>
        <v>#VALUE!</v>
      </c>
      <c r="JI72" s="31" t="e">
        <f>((IFERROR(VLOOKUP($B71,Mes!$C$79:$AV$131,MATCH(JI$1,Mes!$C$3:$AV$3,0),FALSE),""))*1000)</f>
        <v>#VALUE!</v>
      </c>
      <c r="JJ72" s="31" t="e">
        <f>((IFERROR(VLOOKUP($B71,Mes!$C$79:$AV$131,MATCH(JJ$1,Mes!$C$3:$AV$3,0),FALSE),""))*1000)</f>
        <v>#VALUE!</v>
      </c>
      <c r="JK72" s="31" t="e">
        <f>((IFERROR(VLOOKUP($B71,Mes!$C$79:$AV$131,MATCH(JK$1,Mes!$C$3:$AV$3,0),FALSE),""))*1000)</f>
        <v>#VALUE!</v>
      </c>
      <c r="JL72" s="31" t="e">
        <f>((IFERROR(VLOOKUP($B71,Mes!$C$79:$AV$131,MATCH(JL$1,Mes!$C$3:$AV$3,0),FALSE),""))*1000)</f>
        <v>#VALUE!</v>
      </c>
      <c r="JM72" s="31" t="e">
        <f>((IFERROR(VLOOKUP($B71,Mes!$C$79:$AV$131,MATCH(JM$1,Mes!$C$3:$AV$3,0),FALSE),""))*1000)</f>
        <v>#VALUE!</v>
      </c>
      <c r="JN72" s="31" t="e">
        <f>((IFERROR(VLOOKUP($B71,Mes!$C$79:$AV$131,MATCH(JN$1,Mes!$C$3:$AV$3,0),FALSE),""))*1000)</f>
        <v>#VALUE!</v>
      </c>
      <c r="JO72" s="31" t="e">
        <f>((IFERROR(VLOOKUP($B71,Mes!$C$79:$AV$131,MATCH(JO$1,Mes!$C$3:$AV$3,0),FALSE),""))*1000)</f>
        <v>#VALUE!</v>
      </c>
      <c r="JP72" s="31" t="e">
        <f>((IFERROR(VLOOKUP($B71,Mes!$C$79:$AV$131,MATCH(JP$1,Mes!$C$3:$AV$3,0),FALSE),""))*1000)</f>
        <v>#VALUE!</v>
      </c>
      <c r="JQ72" s="31" t="e">
        <f>((IFERROR(VLOOKUP($B71,Mes!$C$79:$AV$131,MATCH(JQ$1,Mes!$C$3:$AV$3,0),FALSE),""))*1000)</f>
        <v>#VALUE!</v>
      </c>
      <c r="JR72" s="31" t="e">
        <f>((IFERROR(VLOOKUP($B71,Mes!$C$79:$AV$131,MATCH(JR$1,Mes!$C$3:$AV$3,0),FALSE),""))*1000)</f>
        <v>#VALUE!</v>
      </c>
      <c r="JS72" s="31" t="e">
        <f>((IFERROR(VLOOKUP($B71,Mes!$C$79:$AV$131,MATCH(JS$1,Mes!$C$3:$AV$3,0),FALSE),""))*1000)</f>
        <v>#VALUE!</v>
      </c>
      <c r="JT72" s="31" t="e">
        <f>((IFERROR(VLOOKUP($B71,Mes!$C$79:$AV$131,MATCH(JT$1,Mes!$C$3:$AV$3,0),FALSE),""))*1000)</f>
        <v>#VALUE!</v>
      </c>
      <c r="JU72" s="30" t="e">
        <f>((IFERROR(VLOOKUP($B71,Mes!$C$79:$AV$131,MATCH(JU$1,Mes!$C$3:$AV$3,0),FALSE),""))*1000)</f>
        <v>#VALUE!</v>
      </c>
      <c r="JV72" s="30" t="e">
        <f>((IFERROR(VLOOKUP($B71,Mes!$C$79:$AV$131,MATCH(JV$1,Mes!$C$3:$AV$3,0),FALSE),""))*1000)</f>
        <v>#VALUE!</v>
      </c>
      <c r="JW72" s="30" t="e">
        <f>((IFERROR(VLOOKUP($B71,Mes!$C$79:$AV$131,MATCH(JW$1,Mes!$C$3:$AV$3,0),FALSE),""))*1000)</f>
        <v>#VALUE!</v>
      </c>
      <c r="JX72" s="30" t="e">
        <f>((IFERROR(VLOOKUP($B71,Mes!$C$79:$AV$131,MATCH(JX$1,Mes!$C$3:$AV$3,0),FALSE),""))*1000)</f>
        <v>#VALUE!</v>
      </c>
      <c r="JY72" s="30" t="e">
        <f>((IFERROR(VLOOKUP($B71,Mes!$C$79:$AV$131,MATCH(JY$1,Mes!$C$3:$AV$3,0),FALSE),""))*1000)</f>
        <v>#VALUE!</v>
      </c>
      <c r="JZ72" s="30" t="e">
        <f>((IFERROR(VLOOKUP($B71,Mes!$C$79:$AV$131,MATCH(JZ$1,Mes!$C$3:$AV$3,0),FALSE),""))*1000)</f>
        <v>#VALUE!</v>
      </c>
      <c r="KA72" s="30" t="e">
        <f>((IFERROR(VLOOKUP($B71,Mes!$C$79:$AV$131,MATCH(KA$1,Mes!$C$3:$AV$3,0),FALSE),""))*1000)</f>
        <v>#VALUE!</v>
      </c>
      <c r="KB72" s="30" t="e">
        <f>((IFERROR(VLOOKUP($B71,Mes!$C$79:$AV$131,MATCH(KB$1,Mes!$C$3:$AV$3,0),FALSE),""))*1000)</f>
        <v>#VALUE!</v>
      </c>
      <c r="KC72" s="30" t="e">
        <f>((IFERROR(VLOOKUP($B71,Mes!$C$79:$AV$131,MATCH(KC$1,Mes!$C$3:$AV$3,0),FALSE),""))*1000)</f>
        <v>#VALUE!</v>
      </c>
      <c r="KD72" s="30" t="e">
        <f>((IFERROR(VLOOKUP($B71,Mes!$C$79:$AV$131,MATCH(KD$1,Mes!$C$3:$AV$3,0),FALSE),""))*1000)</f>
        <v>#VALUE!</v>
      </c>
      <c r="KE72" s="30" t="e">
        <f>((IFERROR(VLOOKUP($B71,Mes!$C$79:$AV$131,MATCH(KE$1,Mes!$C$3:$AV$3,0),FALSE),""))*1000)</f>
        <v>#VALUE!</v>
      </c>
      <c r="KF72" s="30" t="e">
        <f>((IFERROR(VLOOKUP($B71,Mes!$C$79:$AV$131,MATCH(KF$1,Mes!$C$3:$AV$3,0),FALSE),""))*1000)</f>
        <v>#VALUE!</v>
      </c>
      <c r="KG72" s="30" t="e">
        <f>((IFERROR(VLOOKUP($B71,Mes!$C$79:$AV$131,MATCH(KG$1,Mes!$C$3:$AV$3,0),FALSE),""))*1000)</f>
        <v>#VALUE!</v>
      </c>
      <c r="KH72" s="30" t="e">
        <f>((IFERROR(VLOOKUP($B71,Mes!$C$79:$AV$131,MATCH(KH$1,Mes!$C$3:$AV$3,0),FALSE),""))*1000)</f>
        <v>#VALUE!</v>
      </c>
      <c r="KI72" s="30" t="e">
        <f>((IFERROR(VLOOKUP($B71,Mes!$C$79:$AV$131,MATCH(KI$1,Mes!$C$3:$AV$3,0),FALSE),""))*1000)</f>
        <v>#VALUE!</v>
      </c>
      <c r="KJ72" s="30" t="e">
        <f>((IFERROR(VLOOKUP($B71,Mes!$C$79:$AV$131,MATCH(KJ$1,Mes!$C$3:$AV$3,0),FALSE),""))*1000)</f>
        <v>#VALUE!</v>
      </c>
      <c r="KK72" s="30" t="e">
        <f>((IFERROR(VLOOKUP($B71,Mes!$C$79:$AV$131,MATCH(KK$1,Mes!$C$3:$AV$3,0),FALSE),""))*1000)</f>
        <v>#VALUE!</v>
      </c>
      <c r="KL72" s="30" t="e">
        <f>((IFERROR(VLOOKUP($B71,Mes!$C$79:$AV$131,MATCH(KL$1,Mes!$C$3:$AV$3,0),FALSE),""))*1000)</f>
        <v>#VALUE!</v>
      </c>
      <c r="KM72" s="30" t="e">
        <f>((IFERROR(VLOOKUP($B71,Mes!$C$79:$AV$131,MATCH(KM$1,Mes!$C$3:$AV$3,0),FALSE),""))*1000)</f>
        <v>#VALUE!</v>
      </c>
      <c r="KN72" s="30" t="e">
        <f>((IFERROR(VLOOKUP($B71,Mes!$C$79:$AV$131,MATCH(KN$1,Mes!$C$3:$AV$3,0),FALSE),""))*1000)</f>
        <v>#VALUE!</v>
      </c>
      <c r="KO72" s="30" t="e">
        <f>((IFERROR(VLOOKUP($B71,Mes!$C$79:$AV$131,MATCH(KO$1,Mes!$C$3:$AV$3,0),FALSE),""))*1000)</f>
        <v>#VALUE!</v>
      </c>
      <c r="KP72" s="30" t="e">
        <f>((IFERROR(VLOOKUP($B71,Mes!$C$79:$AV$131,MATCH(KP$1,Mes!$C$3:$AV$3,0),FALSE),""))*1000)</f>
        <v>#VALUE!</v>
      </c>
      <c r="KQ72" s="30" t="e">
        <f>((IFERROR(VLOOKUP($B71,Mes!$C$79:$AV$131,MATCH(KQ$1,Mes!$C$3:$AV$3,0),FALSE),""))*1000)</f>
        <v>#VALUE!</v>
      </c>
      <c r="KR72" s="30" t="e">
        <f>((IFERROR(VLOOKUP($B71,Mes!$C$79:$AV$131,MATCH(KR$1,Mes!$C$3:$AV$3,0),FALSE),""))*1000)</f>
        <v>#VALUE!</v>
      </c>
      <c r="KS72" s="30" t="e">
        <f>((IFERROR(VLOOKUP($B71,Mes!$C$79:$AV$131,MATCH(KS$1,Mes!$C$3:$AV$3,0),FALSE),""))*1000)</f>
        <v>#VALUE!</v>
      </c>
      <c r="KT72" s="30" t="e">
        <f>((IFERROR(VLOOKUP($B71,Mes!$C$79:$AV$131,MATCH(KT$1,Mes!$C$3:$AV$3,0),FALSE),""))*1000)</f>
        <v>#VALUE!</v>
      </c>
      <c r="KU72" s="30" t="e">
        <f>((IFERROR(VLOOKUP($B71,Mes!$C$79:$AV$131,MATCH(KU$1,Mes!$C$3:$AV$3,0),FALSE),""))*1000)</f>
        <v>#VALUE!</v>
      </c>
      <c r="KV72" s="30" t="e">
        <f>((IFERROR(VLOOKUP($B71,Mes!$C$79:$AV$131,MATCH(KV$1,Mes!$C$3:$AV$3,0),FALSE),""))*1000)</f>
        <v>#VALUE!</v>
      </c>
      <c r="KW72" s="30" t="e">
        <f>((IFERROR(VLOOKUP($B71,Mes!$C$79:$AV$131,MATCH(KW$1,Mes!$C$3:$AV$3,0),FALSE),""))*1000)</f>
        <v>#VALUE!</v>
      </c>
      <c r="KX72" s="30" t="e">
        <f>((IFERROR(VLOOKUP($B71,Mes!$C$79:$AV$131,MATCH(KX$1,Mes!$C$3:$AV$3,0),FALSE),""))*1000)</f>
        <v>#VALUE!</v>
      </c>
      <c r="KY72" s="30" t="e">
        <f>((IFERROR(VLOOKUP($B71,Mes!$C$79:$AV$131,MATCH(KY$1,Mes!$C$3:$AV$3,0),FALSE),""))*1000)</f>
        <v>#VALUE!</v>
      </c>
      <c r="KZ72" s="31" t="e">
        <f>((IFERROR(VLOOKUP($B71,Mes!$C$79:$AV$131,MATCH(KZ$1,Mes!$C$3:$AV$3,0),FALSE),""))*1000)</f>
        <v>#VALUE!</v>
      </c>
      <c r="LA72" s="31" t="e">
        <f>((IFERROR(VLOOKUP($B71,Mes!$C$79:$AV$131,MATCH(LA$1,Mes!$C$3:$AV$3,0),FALSE),""))*1000)</f>
        <v>#VALUE!</v>
      </c>
      <c r="LB72" s="31" t="e">
        <f>((IFERROR(VLOOKUP($B71,Mes!$C$79:$AV$131,MATCH(LB$1,Mes!$C$3:$AV$3,0),FALSE),""))*1000)</f>
        <v>#VALUE!</v>
      </c>
      <c r="LC72" s="31" t="e">
        <f>((IFERROR(VLOOKUP($B71,Mes!$C$79:$AV$131,MATCH(LC$1,Mes!$C$3:$AV$3,0),FALSE),""))*1000)</f>
        <v>#VALUE!</v>
      </c>
      <c r="LD72" s="31" t="e">
        <f>((IFERROR(VLOOKUP($B71,Mes!$C$79:$AV$131,MATCH(LD$1,Mes!$C$3:$AV$3,0),FALSE),""))*1000)</f>
        <v>#VALUE!</v>
      </c>
      <c r="LE72" s="31" t="e">
        <f>((IFERROR(VLOOKUP($B71,Mes!$C$79:$AV$131,MATCH(LE$1,Mes!$C$3:$AV$3,0),FALSE),""))*1000)</f>
        <v>#VALUE!</v>
      </c>
      <c r="LF72" s="31" t="e">
        <f>((IFERROR(VLOOKUP($B71,Mes!$C$79:$AV$131,MATCH(LF$1,Mes!$C$3:$AV$3,0),FALSE),""))*1000)</f>
        <v>#VALUE!</v>
      </c>
      <c r="LG72" s="31" t="e">
        <f>((IFERROR(VLOOKUP($B71,Mes!$C$79:$AV$131,MATCH(LG$1,Mes!$C$3:$AV$3,0),FALSE),""))*1000)</f>
        <v>#VALUE!</v>
      </c>
      <c r="LH72" s="31" t="e">
        <f>((IFERROR(VLOOKUP($B71,Mes!$C$79:$AV$131,MATCH(LH$1,Mes!$C$3:$AV$3,0),FALSE),""))*1000)</f>
        <v>#VALUE!</v>
      </c>
      <c r="LI72" s="31" t="e">
        <f>((IFERROR(VLOOKUP($B71,Mes!$C$79:$AV$131,MATCH(LI$1,Mes!$C$3:$AV$3,0),FALSE),""))*1000)</f>
        <v>#VALUE!</v>
      </c>
      <c r="LJ72" s="31" t="e">
        <f>((IFERROR(VLOOKUP($B71,Mes!$C$79:$AV$131,MATCH(LJ$1,Mes!$C$3:$AV$3,0),FALSE),""))*1000)</f>
        <v>#VALUE!</v>
      </c>
      <c r="LK72" s="31" t="e">
        <f>((IFERROR(VLOOKUP($B71,Mes!$C$79:$AV$131,MATCH(LK$1,Mes!$C$3:$AV$3,0),FALSE),""))*1000)</f>
        <v>#VALUE!</v>
      </c>
      <c r="LL72" s="31" t="e">
        <f>((IFERROR(VLOOKUP($B71,Mes!$C$79:$AV$131,MATCH(LL$1,Mes!$C$3:$AV$3,0),FALSE),""))*1000)</f>
        <v>#VALUE!</v>
      </c>
      <c r="LM72" s="31" t="e">
        <f>((IFERROR(VLOOKUP($B71,Mes!$C$79:$AV$131,MATCH(LM$1,Mes!$C$3:$AV$3,0),FALSE),""))*1000)</f>
        <v>#VALUE!</v>
      </c>
      <c r="LN72" s="31" t="e">
        <f>((IFERROR(VLOOKUP($B71,Mes!$C$79:$AV$131,MATCH(LN$1,Mes!$C$3:$AV$3,0),FALSE),""))*1000)</f>
        <v>#VALUE!</v>
      </c>
      <c r="LO72" s="31" t="e">
        <f>((IFERROR(VLOOKUP($B71,Mes!$C$79:$AV$131,MATCH(LO$1,Mes!$C$3:$AV$3,0),FALSE),""))*1000)</f>
        <v>#VALUE!</v>
      </c>
      <c r="LP72" s="31" t="e">
        <f>((IFERROR(VLOOKUP($B71,Mes!$C$79:$AV$131,MATCH(LP$1,Mes!$C$3:$AV$3,0),FALSE),""))*1000)</f>
        <v>#VALUE!</v>
      </c>
      <c r="LQ72" s="31" t="e">
        <f>((IFERROR(VLOOKUP($B71,Mes!$C$79:$AV$131,MATCH(LQ$1,Mes!$C$3:$AV$3,0),FALSE),""))*1000)</f>
        <v>#VALUE!</v>
      </c>
      <c r="LR72" s="31" t="e">
        <f>((IFERROR(VLOOKUP($B71,Mes!$C$79:$AV$131,MATCH(LR$1,Mes!$C$3:$AV$3,0),FALSE),""))*1000)</f>
        <v>#VALUE!</v>
      </c>
      <c r="LS72" s="31" t="e">
        <f>((IFERROR(VLOOKUP($B71,Mes!$C$79:$AV$131,MATCH(LS$1,Mes!$C$3:$AV$3,0),FALSE),""))*1000)</f>
        <v>#VALUE!</v>
      </c>
      <c r="LT72" s="31" t="e">
        <f>((IFERROR(VLOOKUP($B71,Mes!$C$79:$AV$131,MATCH(LT$1,Mes!$C$3:$AV$3,0),FALSE),""))*1000)</f>
        <v>#VALUE!</v>
      </c>
      <c r="LU72" s="31" t="e">
        <f>((IFERROR(VLOOKUP($B71,Mes!$C$79:$AV$131,MATCH(LU$1,Mes!$C$3:$AV$3,0),FALSE),""))*1000)</f>
        <v>#VALUE!</v>
      </c>
      <c r="LV72" s="31" t="e">
        <f>((IFERROR(VLOOKUP($B71,Mes!$C$79:$AV$131,MATCH(LV$1,Mes!$C$3:$AV$3,0),FALSE),""))*1000)</f>
        <v>#VALUE!</v>
      </c>
      <c r="LW72" s="31" t="e">
        <f>((IFERROR(VLOOKUP($B71,Mes!$C$79:$AV$131,MATCH(LW$1,Mes!$C$3:$AV$3,0),FALSE),""))*1000)</f>
        <v>#VALUE!</v>
      </c>
      <c r="LX72" s="31" t="e">
        <f>((IFERROR(VLOOKUP($B71,Mes!$C$79:$AV$131,MATCH(LX$1,Mes!$C$3:$AV$3,0),FALSE),""))*1000)</f>
        <v>#VALUE!</v>
      </c>
      <c r="LY72" s="31" t="e">
        <f>((IFERROR(VLOOKUP($B71,Mes!$C$79:$AV$131,MATCH(LY$1,Mes!$C$3:$AV$3,0),FALSE),""))*1000)</f>
        <v>#VALUE!</v>
      </c>
      <c r="LZ72" s="31" t="e">
        <f>((IFERROR(VLOOKUP($B71,Mes!$C$79:$AV$131,MATCH(LZ$1,Mes!$C$3:$AV$3,0),FALSE),""))*1000)</f>
        <v>#VALUE!</v>
      </c>
      <c r="MA72" s="31" t="e">
        <f>((IFERROR(VLOOKUP($B71,Mes!$C$79:$AV$131,MATCH(MA$1,Mes!$C$3:$AV$3,0),FALSE),""))*1000)</f>
        <v>#VALUE!</v>
      </c>
      <c r="MB72" s="31" t="e">
        <f>((IFERROR(VLOOKUP($B71,Mes!$C$79:$AV$131,MATCH(MB$1,Mes!$C$3:$AV$3,0),FALSE),""))*1000)</f>
        <v>#VALUE!</v>
      </c>
      <c r="MC72" s="31" t="e">
        <f>((IFERROR(VLOOKUP($B71,Mes!$C$79:$AV$131,MATCH(MC$1,Mes!$C$3:$AV$3,0),FALSE),""))*1000)</f>
        <v>#VALUE!</v>
      </c>
      <c r="MD72" s="30" t="e">
        <f>((IFERROR(VLOOKUP($B71,Mes!$C$79:$AV$131,MATCH(MD$1,Mes!$C$3:$AV$3,0),FALSE),""))*1000)</f>
        <v>#VALUE!</v>
      </c>
      <c r="ME72" s="30" t="e">
        <f>((IFERROR(VLOOKUP($B71,Mes!$C$79:$AV$131,MATCH(ME$1,Mes!$C$3:$AV$3,0),FALSE),""))*1000)</f>
        <v>#VALUE!</v>
      </c>
      <c r="MF72" s="30" t="e">
        <f>((IFERROR(VLOOKUP($B71,Mes!$C$79:$AV$131,MATCH(MF$1,Mes!$C$3:$AV$3,0),FALSE),""))*1000)</f>
        <v>#VALUE!</v>
      </c>
      <c r="MG72" s="30" t="e">
        <f>((IFERROR(VLOOKUP($B71,Mes!$C$79:$AV$131,MATCH(MG$1,Mes!$C$3:$AV$3,0),FALSE),""))*1000)</f>
        <v>#VALUE!</v>
      </c>
      <c r="MH72" s="30" t="e">
        <f>((IFERROR(VLOOKUP($B71,Mes!$C$79:$AV$131,MATCH(MH$1,Mes!$C$3:$AV$3,0),FALSE),""))*1000)</f>
        <v>#VALUE!</v>
      </c>
      <c r="MI72" s="30" t="e">
        <f>((IFERROR(VLOOKUP($B71,Mes!$C$79:$AV$131,MATCH(MI$1,Mes!$C$3:$AV$3,0),FALSE),""))*1000)</f>
        <v>#VALUE!</v>
      </c>
      <c r="MJ72" s="30" t="e">
        <f>((IFERROR(VLOOKUP($B71,Mes!$C$79:$AV$131,MATCH(MJ$1,Mes!$C$3:$AV$3,0),FALSE),""))*1000)</f>
        <v>#VALUE!</v>
      </c>
      <c r="MK72" s="30" t="e">
        <f>((IFERROR(VLOOKUP($B71,Mes!$C$79:$AV$131,MATCH(MK$1,Mes!$C$3:$AV$3,0),FALSE),""))*1000)</f>
        <v>#VALUE!</v>
      </c>
      <c r="ML72" s="30" t="e">
        <f>((IFERROR(VLOOKUP($B71,Mes!$C$79:$AV$131,MATCH(ML$1,Mes!$C$3:$AV$3,0),FALSE),""))*1000)</f>
        <v>#VALUE!</v>
      </c>
      <c r="MM72" s="30" t="e">
        <f>((IFERROR(VLOOKUP($B71,Mes!$C$79:$AV$131,MATCH(MM$1,Mes!$C$3:$AV$3,0),FALSE),""))*1000)</f>
        <v>#VALUE!</v>
      </c>
      <c r="MN72" s="30" t="e">
        <f>((IFERROR(VLOOKUP($B71,Mes!$C$79:$AV$131,MATCH(MN$1,Mes!$C$3:$AV$3,0),FALSE),""))*1000)</f>
        <v>#VALUE!</v>
      </c>
      <c r="MO72" s="30" t="e">
        <f>((IFERROR(VLOOKUP($B71,Mes!$C$79:$AV$131,MATCH(MO$1,Mes!$C$3:$AV$3,0),FALSE),""))*1000)</f>
        <v>#VALUE!</v>
      </c>
      <c r="MP72" s="30" t="e">
        <f>((IFERROR(VLOOKUP($B71,Mes!$C$79:$AV$131,MATCH(MP$1,Mes!$C$3:$AV$3,0),FALSE),""))*1000)</f>
        <v>#VALUE!</v>
      </c>
      <c r="MQ72" s="30" t="e">
        <f>((IFERROR(VLOOKUP($B71,Mes!$C$79:$AV$131,MATCH(MQ$1,Mes!$C$3:$AV$3,0),FALSE),""))*1000)</f>
        <v>#VALUE!</v>
      </c>
      <c r="MR72" s="30" t="e">
        <f>((IFERROR(VLOOKUP($B71,Mes!$C$79:$AV$131,MATCH(MR$1,Mes!$C$3:$AV$3,0),FALSE),""))*1000)</f>
        <v>#VALUE!</v>
      </c>
      <c r="MS72" s="30" t="e">
        <f>((IFERROR(VLOOKUP($B71,Mes!$C$79:$AV$131,MATCH(MS$1,Mes!$C$3:$AV$3,0),FALSE),""))*1000)</f>
        <v>#VALUE!</v>
      </c>
      <c r="MT72" s="30" t="e">
        <f>((IFERROR(VLOOKUP($B71,Mes!$C$79:$AV$131,MATCH(MT$1,Mes!$C$3:$AV$3,0),FALSE),""))*1000)</f>
        <v>#VALUE!</v>
      </c>
      <c r="MU72" s="30" t="e">
        <f>((IFERROR(VLOOKUP($B71,Mes!$C$79:$AV$131,MATCH(MU$1,Mes!$C$3:$AV$3,0),FALSE),""))*1000)</f>
        <v>#VALUE!</v>
      </c>
      <c r="MV72" s="30" t="e">
        <f>((IFERROR(VLOOKUP($B71,Mes!$C$79:$AV$131,MATCH(MV$1,Mes!$C$3:$AV$3,0),FALSE),""))*1000)</f>
        <v>#VALUE!</v>
      </c>
      <c r="MW72" s="30" t="e">
        <f>((IFERROR(VLOOKUP($B71,Mes!$C$79:$AV$131,MATCH(MW$1,Mes!$C$3:$AV$3,0),FALSE),""))*1000)</f>
        <v>#VALUE!</v>
      </c>
      <c r="MX72" s="30" t="e">
        <f>((IFERROR(VLOOKUP($B71,Mes!$C$79:$AV$131,MATCH(MX$1,Mes!$C$3:$AV$3,0),FALSE),""))*1000)</f>
        <v>#VALUE!</v>
      </c>
      <c r="MY72" s="30" t="e">
        <f>((IFERROR(VLOOKUP($B71,Mes!$C$79:$AV$131,MATCH(MY$1,Mes!$C$3:$AV$3,0),FALSE),""))*1000)</f>
        <v>#VALUE!</v>
      </c>
      <c r="MZ72" s="30" t="e">
        <f>((IFERROR(VLOOKUP($B71,Mes!$C$79:$AV$131,MATCH(MZ$1,Mes!$C$3:$AV$3,0),FALSE),""))*1000)</f>
        <v>#VALUE!</v>
      </c>
      <c r="NA72" s="30" t="e">
        <f>((IFERROR(VLOOKUP($B71,Mes!$C$79:$AV$131,MATCH(NA$1,Mes!$C$3:$AV$3,0),FALSE),""))*1000)</f>
        <v>#VALUE!</v>
      </c>
      <c r="NB72" s="30" t="e">
        <f>((IFERROR(VLOOKUP($B71,Mes!$C$79:$AV$131,MATCH(NB$1,Mes!$C$3:$AV$3,0),FALSE),""))*1000)</f>
        <v>#VALUE!</v>
      </c>
      <c r="NC72" s="30" t="e">
        <f>((IFERROR(VLOOKUP($B71,Mes!$C$79:$AV$131,MATCH(NC$1,Mes!$C$3:$AV$3,0),FALSE),""))*1000)</f>
        <v>#VALUE!</v>
      </c>
      <c r="ND72" s="30" t="e">
        <f>((IFERROR(VLOOKUP($B71,Mes!$C$79:$AV$131,MATCH(ND$1,Mes!$C$3:$AV$3,0),FALSE),""))*1000)</f>
        <v>#VALUE!</v>
      </c>
      <c r="NE72" s="30" t="e">
        <f>((IFERROR(VLOOKUP($B71,Mes!$C$79:$AV$131,MATCH(NE$1,Mes!$C$3:$AV$3,0),FALSE),""))*1000)</f>
        <v>#VALUE!</v>
      </c>
      <c r="NF72" s="30" t="e">
        <f>((IFERROR(VLOOKUP($B71,Mes!$C$79:$AV$131,MATCH(NF$1,Mes!$C$3:$AV$3,0),FALSE),""))*1000)</f>
        <v>#VALUE!</v>
      </c>
      <c r="NG72" s="30" t="e">
        <f>((IFERROR(VLOOKUP($B71,Mes!$C$79:$AV$131,MATCH(NG$1,Mes!$C$3:$AV$3,0),FALSE),""))*1000)</f>
        <v>#VALUE!</v>
      </c>
      <c r="NH72" s="30" t="e">
        <f>((IFERROR(VLOOKUP($B71,Mes!$C$79:$AV$131,MATCH(NH$1,Mes!$C$3:$AV$3,0),FALSE),""))*1000)</f>
        <v>#VALUE!</v>
      </c>
    </row>
    <row r="73" spans="1:372" s="32" customFormat="1" ht="14.4" outlineLevel="1" x14ac:dyDescent="0.2">
      <c r="A73" s="15"/>
      <c r="B73" s="14"/>
      <c r="C73" s="14"/>
      <c r="D73" s="14"/>
      <c r="E73" s="27" t="s">
        <v>226</v>
      </c>
      <c r="F73" s="61"/>
      <c r="G73" s="68"/>
      <c r="H73" s="68"/>
      <c r="I73" s="68"/>
      <c r="J73" s="68">
        <v>1.173</v>
      </c>
      <c r="K73" s="68">
        <v>1.173</v>
      </c>
      <c r="L73" s="68">
        <v>1.173</v>
      </c>
      <c r="M73" s="68">
        <v>1.173</v>
      </c>
      <c r="N73" s="68">
        <v>1.173</v>
      </c>
      <c r="O73" s="68"/>
      <c r="P73" s="68"/>
      <c r="Q73" s="68">
        <v>1.173</v>
      </c>
      <c r="R73" s="68">
        <v>1.173</v>
      </c>
      <c r="S73" s="68">
        <v>1.173</v>
      </c>
      <c r="T73" s="68">
        <v>1.173</v>
      </c>
      <c r="U73" s="68">
        <v>1.173</v>
      </c>
      <c r="V73" s="68"/>
      <c r="W73" s="68"/>
      <c r="X73" s="68">
        <v>1.173</v>
      </c>
      <c r="Y73" s="68">
        <v>1.173</v>
      </c>
      <c r="Z73" s="68">
        <v>1.173</v>
      </c>
      <c r="AA73" s="68">
        <v>1.173</v>
      </c>
      <c r="AB73" s="68">
        <v>1.173</v>
      </c>
      <c r="AC73" s="68"/>
      <c r="AD73" s="68"/>
      <c r="AE73" s="68">
        <v>1.173</v>
      </c>
      <c r="AF73" s="68">
        <v>1.173</v>
      </c>
      <c r="AG73" s="68">
        <v>1.173</v>
      </c>
      <c r="AH73" s="68">
        <v>1.173</v>
      </c>
      <c r="AI73" s="68"/>
      <c r="AJ73" s="68"/>
      <c r="AK73" s="68"/>
      <c r="AL73" s="68">
        <v>1.173</v>
      </c>
      <c r="AM73" s="68">
        <v>1.173</v>
      </c>
      <c r="AN73" s="68">
        <v>1.173</v>
      </c>
      <c r="AO73" s="68">
        <v>1.173</v>
      </c>
      <c r="AP73" s="68">
        <v>1.173</v>
      </c>
      <c r="AQ73" s="68"/>
      <c r="AR73" s="68"/>
      <c r="AS73" s="68"/>
      <c r="AT73" s="68">
        <v>1.173</v>
      </c>
      <c r="AU73" s="68">
        <v>1.173</v>
      </c>
      <c r="AV73" s="68">
        <v>1.173</v>
      </c>
      <c r="AW73" s="68">
        <v>1.173</v>
      </c>
      <c r="AX73" s="68"/>
      <c r="AY73" s="68"/>
      <c r="AZ73" s="68">
        <v>1.173</v>
      </c>
      <c r="BA73" s="68">
        <v>1.173</v>
      </c>
      <c r="BB73" s="68">
        <v>1.173</v>
      </c>
      <c r="BC73" s="68">
        <v>1.173</v>
      </c>
      <c r="BD73" s="68">
        <v>1.173</v>
      </c>
      <c r="BE73" s="68"/>
      <c r="BF73" s="68"/>
      <c r="BG73" s="68">
        <v>1.173</v>
      </c>
      <c r="BH73" s="68">
        <v>1.173</v>
      </c>
      <c r="BI73" s="68">
        <v>1.173</v>
      </c>
      <c r="BJ73" s="68">
        <v>1.173</v>
      </c>
      <c r="BK73" s="68">
        <v>1.173</v>
      </c>
      <c r="BL73" s="68"/>
      <c r="BM73" s="68"/>
      <c r="BN73" s="68">
        <v>1.173</v>
      </c>
      <c r="BO73" s="68">
        <v>1.173</v>
      </c>
      <c r="BP73" s="68">
        <v>1.173</v>
      </c>
      <c r="BQ73" s="68">
        <v>1.173</v>
      </c>
      <c r="BR73" s="68">
        <v>1.173</v>
      </c>
      <c r="BS73" s="68"/>
      <c r="BT73" s="68"/>
      <c r="BU73" s="68">
        <v>1.173</v>
      </c>
      <c r="BV73" s="68">
        <v>1.173</v>
      </c>
      <c r="BW73" s="68">
        <v>1.173</v>
      </c>
      <c r="BX73" s="68">
        <v>1.173</v>
      </c>
      <c r="BY73" s="68">
        <v>1.173</v>
      </c>
      <c r="BZ73" s="68"/>
      <c r="CA73" s="68"/>
      <c r="CB73" s="68">
        <v>1.173</v>
      </c>
      <c r="CC73" s="68">
        <v>1.173</v>
      </c>
      <c r="CD73" s="68">
        <v>1.173</v>
      </c>
      <c r="CE73" s="68">
        <v>1.173</v>
      </c>
      <c r="CF73" s="68">
        <v>1.173</v>
      </c>
      <c r="CG73" s="68"/>
      <c r="CH73" s="68"/>
      <c r="CI73" s="68">
        <v>1.173</v>
      </c>
      <c r="CJ73" s="68">
        <v>1.173</v>
      </c>
      <c r="CK73" s="68">
        <v>1.173</v>
      </c>
      <c r="CL73" s="68">
        <v>1.173</v>
      </c>
      <c r="CM73" s="68"/>
      <c r="CN73" s="68"/>
      <c r="CO73" s="68"/>
      <c r="CP73" s="68"/>
      <c r="CQ73" s="68"/>
      <c r="CR73" s="68"/>
      <c r="CS73" s="68">
        <v>1.173</v>
      </c>
      <c r="CT73" s="68"/>
      <c r="CU73" s="68"/>
      <c r="CV73" s="68"/>
      <c r="CW73" s="68"/>
      <c r="CX73" s="68"/>
      <c r="CY73" s="68"/>
      <c r="CZ73" s="68"/>
      <c r="DA73" s="68"/>
      <c r="DB73" s="68"/>
      <c r="DC73" s="68"/>
      <c r="DD73" s="68"/>
      <c r="DE73" s="68"/>
      <c r="DF73" s="68"/>
      <c r="DG73" s="68"/>
      <c r="DH73" s="68"/>
      <c r="DI73" s="68"/>
      <c r="DJ73" s="68"/>
      <c r="DK73" s="68"/>
      <c r="DL73" s="68"/>
      <c r="DM73" s="68"/>
      <c r="DN73" s="68"/>
      <c r="DO73" s="68"/>
      <c r="DP73" s="68"/>
      <c r="DQ73" s="68"/>
      <c r="DR73" s="68"/>
      <c r="DS73" s="68"/>
      <c r="DT73" s="68"/>
      <c r="DU73" s="68"/>
      <c r="DV73" s="68"/>
      <c r="DW73" s="68"/>
      <c r="DX73" s="68"/>
      <c r="DY73" s="68"/>
      <c r="DZ73" s="68"/>
      <c r="EA73" s="68"/>
      <c r="EB73" s="68"/>
      <c r="EC73" s="68"/>
      <c r="ED73" s="68"/>
      <c r="EE73" s="68"/>
      <c r="EF73" s="68"/>
      <c r="EG73" s="68"/>
      <c r="EH73" s="68"/>
      <c r="EI73" s="68"/>
      <c r="EJ73" s="68"/>
      <c r="EK73" s="68"/>
      <c r="EL73" s="68"/>
      <c r="EM73" s="68"/>
      <c r="EN73" s="68"/>
      <c r="EO73" s="68"/>
      <c r="EP73" s="68"/>
      <c r="EQ73" s="68"/>
      <c r="ER73" s="68"/>
      <c r="ES73" s="68"/>
      <c r="ET73" s="68"/>
      <c r="EU73" s="68"/>
      <c r="EV73" s="68"/>
      <c r="EW73" s="68"/>
      <c r="EX73" s="68"/>
      <c r="EY73" s="68"/>
      <c r="EZ73" s="68"/>
      <c r="FA73" s="68"/>
      <c r="FB73" s="68"/>
      <c r="FC73" s="68"/>
      <c r="FD73" s="68"/>
      <c r="FE73" s="68">
        <v>0</v>
      </c>
      <c r="FF73" s="68"/>
      <c r="FG73" s="68">
        <v>0</v>
      </c>
      <c r="FH73" s="68">
        <v>0</v>
      </c>
      <c r="FI73" s="68">
        <v>0</v>
      </c>
      <c r="FJ73" s="68"/>
      <c r="FK73" s="68"/>
      <c r="FL73" s="68">
        <v>0</v>
      </c>
      <c r="FM73" s="68"/>
      <c r="FN73" s="68"/>
      <c r="FO73" s="68">
        <v>0</v>
      </c>
      <c r="FP73" s="68"/>
      <c r="FQ73" s="68">
        <v>0</v>
      </c>
      <c r="FR73" s="68"/>
      <c r="FS73" s="68"/>
      <c r="FT73" s="68"/>
      <c r="FU73" s="68"/>
      <c r="FV73" s="68"/>
      <c r="FW73" s="68"/>
      <c r="FX73" s="68"/>
      <c r="FY73" s="68"/>
      <c r="FZ73" s="68"/>
      <c r="GA73" s="68"/>
      <c r="GB73" s="68"/>
      <c r="GC73" s="68"/>
      <c r="GD73" s="68"/>
      <c r="GE73" s="68"/>
      <c r="GF73" s="68"/>
      <c r="GG73" s="68"/>
      <c r="GH73" s="68"/>
      <c r="GI73" s="68"/>
      <c r="GJ73" s="68"/>
      <c r="GK73" s="68"/>
      <c r="GL73" s="68"/>
      <c r="GM73" s="68"/>
      <c r="GN73" s="68"/>
      <c r="GO73" s="68"/>
      <c r="GP73" s="68"/>
      <c r="GQ73" s="68"/>
      <c r="GR73" s="68"/>
      <c r="GS73" s="68"/>
      <c r="GT73" s="68"/>
      <c r="GU73" s="68"/>
      <c r="GV73" s="68"/>
      <c r="GW73" s="68"/>
      <c r="GX73" s="68"/>
      <c r="GY73" s="68"/>
      <c r="GZ73" s="68"/>
      <c r="HA73" s="68"/>
      <c r="HB73" s="68"/>
      <c r="HC73" s="68"/>
      <c r="HD73" s="68"/>
      <c r="HE73" s="68"/>
      <c r="HF73" s="68"/>
      <c r="HG73" s="68"/>
      <c r="HH73" s="68"/>
      <c r="HI73" s="68"/>
      <c r="HJ73" s="68"/>
      <c r="HK73" s="68"/>
      <c r="HL73" s="68"/>
      <c r="HM73" s="68"/>
      <c r="HN73" s="68"/>
      <c r="HO73" s="68"/>
      <c r="HP73" s="68"/>
      <c r="HQ73" s="68"/>
      <c r="HR73" s="68"/>
      <c r="HS73" s="68"/>
      <c r="HT73" s="68"/>
      <c r="HU73" s="68"/>
      <c r="HV73" s="68"/>
      <c r="HW73" s="68"/>
      <c r="HX73" s="68"/>
      <c r="HY73" s="68"/>
      <c r="HZ73" s="68"/>
      <c r="IA73" s="68"/>
      <c r="IB73" s="68"/>
      <c r="IC73" s="68"/>
      <c r="ID73" s="68"/>
      <c r="IE73" s="68"/>
      <c r="IF73" s="68"/>
      <c r="IG73" s="68"/>
      <c r="IH73" s="68"/>
      <c r="II73" s="68"/>
      <c r="IJ73" s="68"/>
      <c r="IK73" s="68"/>
      <c r="IL73" s="68"/>
      <c r="IM73" s="68"/>
      <c r="IN73" s="68"/>
      <c r="IO73" s="68"/>
      <c r="IP73" s="68"/>
      <c r="IQ73" s="68"/>
      <c r="IR73" s="68"/>
      <c r="IS73" s="68"/>
      <c r="IT73" s="68"/>
      <c r="IU73" s="68"/>
      <c r="IV73" s="68"/>
      <c r="IW73" s="68"/>
      <c r="IX73" s="68"/>
      <c r="IY73" s="68"/>
      <c r="IZ73" s="68"/>
      <c r="JA73" s="68"/>
      <c r="JB73" s="68"/>
      <c r="JC73" s="68"/>
      <c r="JD73" s="68"/>
      <c r="JE73" s="68"/>
      <c r="JF73" s="68"/>
      <c r="JG73" s="68"/>
      <c r="JH73" s="68"/>
      <c r="JI73" s="68"/>
      <c r="JJ73" s="68"/>
      <c r="JK73" s="68"/>
      <c r="JL73" s="68"/>
      <c r="JM73" s="68"/>
      <c r="JN73" s="68"/>
      <c r="JO73" s="68"/>
      <c r="JP73" s="68"/>
      <c r="JQ73" s="68"/>
      <c r="JR73" s="68"/>
      <c r="JS73" s="68"/>
      <c r="JT73" s="68"/>
      <c r="JU73" s="68"/>
      <c r="JV73" s="68"/>
      <c r="JW73" s="68"/>
      <c r="JX73" s="68"/>
      <c r="JY73" s="68"/>
      <c r="JZ73" s="68"/>
      <c r="KA73" s="68"/>
      <c r="KB73" s="68"/>
      <c r="KC73" s="68"/>
      <c r="KD73" s="68"/>
      <c r="KE73" s="68"/>
      <c r="KF73" s="68"/>
      <c r="KG73" s="68"/>
      <c r="KH73" s="68"/>
      <c r="KI73" s="68"/>
      <c r="KJ73" s="68"/>
      <c r="KK73" s="68"/>
      <c r="KL73" s="68"/>
      <c r="KM73" s="68"/>
      <c r="KN73" s="68"/>
      <c r="KO73" s="68"/>
      <c r="KP73" s="68"/>
      <c r="KQ73" s="68"/>
      <c r="KR73" s="68"/>
      <c r="KS73" s="68"/>
      <c r="KT73" s="68"/>
      <c r="KU73" s="68"/>
      <c r="KV73" s="68"/>
      <c r="KW73" s="68"/>
      <c r="KX73" s="68"/>
      <c r="KY73" s="68"/>
      <c r="KZ73" s="68"/>
      <c r="LA73" s="68"/>
      <c r="LB73" s="68"/>
      <c r="LC73" s="68"/>
      <c r="LD73" s="68"/>
      <c r="LE73" s="68"/>
      <c r="LF73" s="68"/>
      <c r="LG73" s="68"/>
      <c r="LH73" s="68"/>
      <c r="LI73" s="68"/>
      <c r="LJ73" s="68"/>
      <c r="LK73" s="68"/>
      <c r="LL73" s="68"/>
      <c r="LM73" s="68"/>
      <c r="LN73" s="68"/>
      <c r="LO73" s="68"/>
      <c r="LP73" s="68"/>
      <c r="LQ73" s="68"/>
      <c r="LR73" s="68"/>
      <c r="LS73" s="68"/>
      <c r="LT73" s="68"/>
      <c r="LU73" s="68"/>
      <c r="LV73" s="68"/>
      <c r="LW73" s="68"/>
      <c r="LX73" s="68"/>
      <c r="LY73" s="68"/>
      <c r="LZ73" s="68"/>
      <c r="MA73" s="68"/>
      <c r="MB73" s="68"/>
      <c r="MC73" s="68"/>
      <c r="MD73" s="68"/>
      <c r="ME73" s="68"/>
      <c r="MF73" s="68"/>
      <c r="MG73" s="68"/>
      <c r="MH73" s="68"/>
      <c r="MI73" s="68"/>
      <c r="MJ73" s="68"/>
      <c r="MK73" s="68"/>
      <c r="ML73" s="68"/>
      <c r="MM73" s="68"/>
      <c r="MN73" s="68"/>
      <c r="MO73" s="68"/>
      <c r="MP73" s="68"/>
      <c r="MQ73" s="68"/>
      <c r="MR73" s="68"/>
      <c r="MS73" s="68"/>
      <c r="MT73" s="68"/>
      <c r="MU73" s="68"/>
      <c r="MV73" s="68"/>
      <c r="MW73" s="68"/>
      <c r="MX73" s="68"/>
      <c r="MY73" s="68"/>
      <c r="MZ73" s="68"/>
      <c r="NA73" s="68"/>
      <c r="NB73" s="68"/>
      <c r="NC73" s="68"/>
      <c r="ND73" s="68"/>
      <c r="NE73" s="68"/>
      <c r="NF73" s="68"/>
      <c r="NG73" s="68"/>
      <c r="NH73" s="68"/>
    </row>
    <row r="74" spans="1:372" s="34" customFormat="1" ht="14.4" outlineLevel="1" x14ac:dyDescent="0.2">
      <c r="A74" s="16"/>
      <c r="B74" s="14"/>
      <c r="C74" s="14"/>
      <c r="D74" s="14"/>
      <c r="E74" s="27" t="s">
        <v>220</v>
      </c>
      <c r="F74" s="25"/>
      <c r="G74" s="68"/>
      <c r="H74" s="68"/>
      <c r="I74" s="68"/>
      <c r="J74" s="68">
        <v>1.173</v>
      </c>
      <c r="K74" s="68">
        <v>1.173</v>
      </c>
      <c r="L74" s="68">
        <v>1.173</v>
      </c>
      <c r="M74" s="68">
        <v>1.173</v>
      </c>
      <c r="N74" s="68">
        <v>1.173</v>
      </c>
      <c r="O74" s="68"/>
      <c r="P74" s="68"/>
      <c r="Q74" s="68">
        <v>1.173</v>
      </c>
      <c r="R74" s="68">
        <v>1.173</v>
      </c>
      <c r="S74" s="68">
        <v>1.173</v>
      </c>
      <c r="T74" s="68">
        <v>1.173</v>
      </c>
      <c r="U74" s="68">
        <v>1.173</v>
      </c>
      <c r="V74" s="68"/>
      <c r="W74" s="68"/>
      <c r="X74" s="68">
        <v>1.173</v>
      </c>
      <c r="Y74" s="68">
        <v>1.173</v>
      </c>
      <c r="Z74" s="68">
        <v>1.173</v>
      </c>
      <c r="AA74" s="68">
        <v>1.173</v>
      </c>
      <c r="AB74" s="68">
        <v>1.173</v>
      </c>
      <c r="AC74" s="68"/>
      <c r="AD74" s="68"/>
      <c r="AE74" s="68">
        <v>1.173</v>
      </c>
      <c r="AF74" s="68">
        <v>1.173</v>
      </c>
      <c r="AG74" s="68">
        <v>1.173</v>
      </c>
      <c r="AH74" s="68">
        <v>1.173</v>
      </c>
      <c r="AI74" s="68"/>
      <c r="AJ74" s="68"/>
      <c r="AK74" s="68"/>
      <c r="AL74" s="68">
        <v>1.173</v>
      </c>
      <c r="AM74" s="68">
        <v>1.173</v>
      </c>
      <c r="AN74" s="68">
        <v>1.173</v>
      </c>
      <c r="AO74" s="68">
        <v>1.173</v>
      </c>
      <c r="AP74" s="68">
        <v>1.173</v>
      </c>
      <c r="AQ74" s="68"/>
      <c r="AR74" s="68"/>
      <c r="AS74" s="68"/>
      <c r="AT74" s="68">
        <v>1.173</v>
      </c>
      <c r="AU74" s="68">
        <v>1.173</v>
      </c>
      <c r="AV74" s="68">
        <v>1.173</v>
      </c>
      <c r="AW74" s="68">
        <v>1.173</v>
      </c>
      <c r="AX74" s="68"/>
      <c r="AY74" s="68"/>
      <c r="AZ74" s="68">
        <v>1.173</v>
      </c>
      <c r="BA74" s="68">
        <v>1.173</v>
      </c>
      <c r="BB74" s="68">
        <v>1.173</v>
      </c>
      <c r="BC74" s="68">
        <v>1.173</v>
      </c>
      <c r="BD74" s="68">
        <v>1.173</v>
      </c>
      <c r="BE74" s="68"/>
      <c r="BF74" s="68"/>
      <c r="BG74" s="68">
        <v>1.173</v>
      </c>
      <c r="BH74" s="68">
        <v>1.173</v>
      </c>
      <c r="BI74" s="68">
        <v>1.173</v>
      </c>
      <c r="BJ74" s="68">
        <v>1.173</v>
      </c>
      <c r="BK74" s="68">
        <v>1.173</v>
      </c>
      <c r="BL74" s="68"/>
      <c r="BM74" s="68"/>
      <c r="BN74" s="68">
        <v>1.173</v>
      </c>
      <c r="BO74" s="68">
        <v>1.173</v>
      </c>
      <c r="BP74" s="68">
        <v>1.173</v>
      </c>
      <c r="BQ74" s="68">
        <v>1.173</v>
      </c>
      <c r="BR74" s="68">
        <v>1.173</v>
      </c>
      <c r="BS74" s="68"/>
      <c r="BT74" s="68"/>
      <c r="BU74" s="68">
        <v>1.173</v>
      </c>
      <c r="BV74" s="68">
        <v>1.173</v>
      </c>
      <c r="BW74" s="68">
        <v>1.173</v>
      </c>
      <c r="BX74" s="68">
        <v>1.173</v>
      </c>
      <c r="BY74" s="68">
        <v>1.173</v>
      </c>
      <c r="BZ74" s="68"/>
      <c r="CA74" s="68"/>
      <c r="CB74" s="68">
        <v>1.173</v>
      </c>
      <c r="CC74" s="68">
        <v>1.173</v>
      </c>
      <c r="CD74" s="68">
        <v>1.173</v>
      </c>
      <c r="CE74" s="68">
        <v>1.173</v>
      </c>
      <c r="CF74" s="68">
        <v>1.173</v>
      </c>
      <c r="CG74" s="68"/>
      <c r="CH74" s="68"/>
      <c r="CI74" s="68">
        <v>1.173</v>
      </c>
      <c r="CJ74" s="68">
        <v>1.173</v>
      </c>
      <c r="CK74" s="68">
        <v>1.173</v>
      </c>
      <c r="CL74" s="68">
        <v>1.173</v>
      </c>
      <c r="CM74" s="68"/>
      <c r="CN74" s="68"/>
      <c r="CO74" s="68"/>
      <c r="CP74" s="68"/>
      <c r="CQ74" s="68"/>
      <c r="CR74" s="68"/>
      <c r="CS74" s="68">
        <v>1.173</v>
      </c>
      <c r="CT74" s="68"/>
      <c r="CU74" s="68"/>
      <c r="CV74" s="68"/>
      <c r="CW74" s="68"/>
      <c r="CX74" s="68"/>
      <c r="CY74" s="68"/>
      <c r="CZ74" s="68"/>
      <c r="DA74" s="68"/>
      <c r="DB74" s="68"/>
      <c r="DC74" s="68"/>
      <c r="DD74" s="68"/>
      <c r="DE74" s="68"/>
      <c r="DF74" s="68"/>
      <c r="DG74" s="68"/>
      <c r="DH74" s="68"/>
      <c r="DI74" s="68"/>
      <c r="DJ74" s="68"/>
      <c r="DK74" s="68"/>
      <c r="DL74" s="68"/>
      <c r="DM74" s="68"/>
      <c r="DN74" s="68"/>
      <c r="DO74" s="68"/>
      <c r="DP74" s="68"/>
      <c r="DQ74" s="68"/>
      <c r="DR74" s="68"/>
      <c r="DS74" s="68"/>
      <c r="DT74" s="68"/>
      <c r="DU74" s="68"/>
      <c r="DV74" s="68"/>
      <c r="DW74" s="68"/>
      <c r="DX74" s="68"/>
      <c r="DY74" s="68"/>
      <c r="DZ74" s="68"/>
      <c r="EA74" s="68"/>
      <c r="EB74" s="68"/>
      <c r="EC74" s="68"/>
      <c r="ED74" s="68"/>
      <c r="EE74" s="68"/>
      <c r="EF74" s="68"/>
      <c r="EG74" s="68"/>
      <c r="EH74" s="68"/>
      <c r="EI74" s="68"/>
      <c r="EJ74" s="68"/>
      <c r="EK74" s="68"/>
      <c r="EL74" s="68"/>
      <c r="EM74" s="68"/>
      <c r="EN74" s="68"/>
      <c r="EO74" s="68"/>
      <c r="EP74" s="68"/>
      <c r="EQ74" s="68"/>
      <c r="ER74" s="68"/>
      <c r="ES74" s="68"/>
      <c r="ET74" s="68"/>
      <c r="EU74" s="68"/>
      <c r="EV74" s="68"/>
      <c r="EW74" s="68"/>
      <c r="EX74" s="68"/>
      <c r="EY74" s="68"/>
      <c r="EZ74" s="68"/>
      <c r="FA74" s="68"/>
      <c r="FB74" s="68"/>
      <c r="FC74" s="68"/>
      <c r="FD74" s="68"/>
      <c r="FE74" s="68">
        <v>0</v>
      </c>
      <c r="FF74" s="68"/>
      <c r="FG74" s="68">
        <v>0</v>
      </c>
      <c r="FH74" s="68">
        <v>0</v>
      </c>
      <c r="FI74" s="68">
        <v>0</v>
      </c>
      <c r="FJ74" s="68"/>
      <c r="FK74" s="68"/>
      <c r="FL74" s="68">
        <v>0</v>
      </c>
      <c r="FM74" s="68"/>
      <c r="FN74" s="68"/>
      <c r="FO74" s="68">
        <v>0</v>
      </c>
      <c r="FP74" s="68"/>
      <c r="FQ74" s="68">
        <v>0</v>
      </c>
      <c r="FR74" s="68"/>
      <c r="FS74" s="68"/>
      <c r="FT74" s="68"/>
      <c r="FU74" s="68"/>
      <c r="FV74" s="68"/>
      <c r="FW74" s="68"/>
      <c r="FX74" s="68"/>
      <c r="FY74" s="68"/>
      <c r="FZ74" s="68"/>
      <c r="GA74" s="68"/>
      <c r="GB74" s="68"/>
      <c r="GC74" s="68"/>
      <c r="GD74" s="68"/>
      <c r="GE74" s="68"/>
      <c r="GF74" s="68"/>
      <c r="GG74" s="68"/>
      <c r="GH74" s="68"/>
      <c r="GI74" s="68"/>
      <c r="GJ74" s="68"/>
      <c r="GK74" s="68"/>
      <c r="GL74" s="68"/>
      <c r="GM74" s="68"/>
      <c r="GN74" s="68"/>
      <c r="GO74" s="68"/>
      <c r="GP74" s="68"/>
      <c r="GQ74" s="68"/>
      <c r="GR74" s="68"/>
      <c r="GS74" s="68"/>
      <c r="GT74" s="68"/>
      <c r="GU74" s="68"/>
      <c r="GV74" s="68"/>
      <c r="GW74" s="68"/>
      <c r="GX74" s="68"/>
      <c r="GY74" s="68"/>
      <c r="GZ74" s="68"/>
      <c r="HA74" s="68"/>
      <c r="HB74" s="68"/>
      <c r="HC74" s="68"/>
      <c r="HD74" s="68"/>
      <c r="HE74" s="68"/>
      <c r="HF74" s="68"/>
      <c r="HG74" s="68"/>
      <c r="HH74" s="68"/>
      <c r="HI74" s="68"/>
      <c r="HJ74" s="68"/>
      <c r="HK74" s="68"/>
      <c r="HL74" s="68"/>
      <c r="HM74" s="68"/>
      <c r="HN74" s="68"/>
      <c r="HO74" s="68"/>
      <c r="HP74" s="68"/>
      <c r="HQ74" s="68"/>
      <c r="HR74" s="68"/>
      <c r="HS74" s="68"/>
      <c r="HT74" s="68"/>
      <c r="HU74" s="68"/>
      <c r="HV74" s="68"/>
      <c r="HW74" s="68"/>
      <c r="HX74" s="68"/>
      <c r="HY74" s="68"/>
      <c r="HZ74" s="68"/>
      <c r="IA74" s="68"/>
      <c r="IB74" s="68"/>
      <c r="IC74" s="68"/>
      <c r="ID74" s="68"/>
      <c r="IE74" s="68"/>
      <c r="IF74" s="68"/>
      <c r="IG74" s="68"/>
      <c r="IH74" s="68"/>
      <c r="II74" s="68"/>
      <c r="IJ74" s="68"/>
      <c r="IK74" s="68"/>
      <c r="IL74" s="68"/>
      <c r="IM74" s="68"/>
      <c r="IN74" s="68"/>
      <c r="IO74" s="68"/>
      <c r="IP74" s="68"/>
      <c r="IQ74" s="68"/>
      <c r="IR74" s="68"/>
      <c r="IS74" s="68"/>
      <c r="IT74" s="68"/>
      <c r="IU74" s="68"/>
      <c r="IV74" s="68"/>
      <c r="IW74" s="68"/>
      <c r="IX74" s="68"/>
      <c r="IY74" s="68"/>
      <c r="IZ74" s="68"/>
      <c r="JA74" s="68"/>
      <c r="JB74" s="68"/>
      <c r="JC74" s="68"/>
      <c r="JD74" s="68"/>
      <c r="JE74" s="68"/>
      <c r="JF74" s="68"/>
      <c r="JG74" s="68"/>
      <c r="JH74" s="68"/>
      <c r="JI74" s="68"/>
      <c r="JJ74" s="68"/>
      <c r="JK74" s="68"/>
      <c r="JL74" s="68"/>
      <c r="JM74" s="68"/>
      <c r="JN74" s="68"/>
      <c r="JO74" s="68"/>
      <c r="JP74" s="68"/>
      <c r="JQ74" s="68"/>
      <c r="JR74" s="68"/>
      <c r="JS74" s="68"/>
      <c r="JT74" s="68"/>
      <c r="JU74" s="68"/>
      <c r="JV74" s="68"/>
      <c r="JW74" s="68"/>
      <c r="JX74" s="68"/>
      <c r="JY74" s="68"/>
      <c r="JZ74" s="68"/>
      <c r="KA74" s="68"/>
      <c r="KB74" s="68"/>
      <c r="KC74" s="68"/>
      <c r="KD74" s="68"/>
      <c r="KE74" s="68"/>
      <c r="KF74" s="68"/>
      <c r="KG74" s="68"/>
      <c r="KH74" s="68"/>
      <c r="KI74" s="68"/>
      <c r="KJ74" s="68"/>
      <c r="KK74" s="68"/>
      <c r="KL74" s="68"/>
      <c r="KM74" s="68"/>
      <c r="KN74" s="68"/>
      <c r="KO74" s="68"/>
      <c r="KP74" s="68"/>
      <c r="KQ74" s="68"/>
      <c r="KR74" s="68"/>
      <c r="KS74" s="68"/>
      <c r="KT74" s="68"/>
      <c r="KU74" s="68"/>
      <c r="KV74" s="68"/>
      <c r="KW74" s="68"/>
      <c r="KX74" s="68"/>
      <c r="KY74" s="68"/>
      <c r="KZ74" s="68"/>
      <c r="LA74" s="68"/>
      <c r="LB74" s="68"/>
      <c r="LC74" s="68"/>
      <c r="LD74" s="68"/>
      <c r="LE74" s="68"/>
      <c r="LF74" s="68"/>
      <c r="LG74" s="68"/>
      <c r="LH74" s="68"/>
      <c r="LI74" s="68"/>
      <c r="LJ74" s="68"/>
      <c r="LK74" s="68"/>
      <c r="LL74" s="68"/>
      <c r="LM74" s="68"/>
      <c r="LN74" s="68"/>
      <c r="LO74" s="68"/>
      <c r="LP74" s="68"/>
      <c r="LQ74" s="68"/>
      <c r="LR74" s="68"/>
      <c r="LS74" s="68"/>
      <c r="LT74" s="68"/>
      <c r="LU74" s="68"/>
      <c r="LV74" s="68"/>
      <c r="LW74" s="68"/>
      <c r="LX74" s="68"/>
      <c r="LY74" s="68"/>
      <c r="LZ74" s="68"/>
      <c r="MA74" s="68"/>
      <c r="MB74" s="68"/>
      <c r="MC74" s="68"/>
      <c r="MD74" s="68"/>
      <c r="ME74" s="68"/>
      <c r="MF74" s="68"/>
      <c r="MG74" s="68"/>
      <c r="MH74" s="68"/>
      <c r="MI74" s="68"/>
      <c r="MJ74" s="68"/>
      <c r="MK74" s="68"/>
      <c r="ML74" s="68"/>
      <c r="MM74" s="68"/>
      <c r="MN74" s="68"/>
      <c r="MO74" s="68"/>
      <c r="MP74" s="68"/>
      <c r="MQ74" s="68"/>
      <c r="MR74" s="68"/>
      <c r="MS74" s="68"/>
      <c r="MT74" s="68"/>
      <c r="MU74" s="68"/>
      <c r="MV74" s="68"/>
      <c r="MW74" s="68"/>
      <c r="MX74" s="68"/>
      <c r="MY74" s="68"/>
      <c r="MZ74" s="68"/>
      <c r="NA74" s="68"/>
      <c r="NB74" s="68"/>
      <c r="NC74" s="68"/>
      <c r="ND74" s="68"/>
      <c r="NE74" s="68"/>
      <c r="NF74" s="68"/>
      <c r="NG74" s="68"/>
      <c r="NH74" s="68"/>
    </row>
    <row r="75" spans="1:372" s="34" customFormat="1" ht="15" outlineLevel="1" thickBot="1" x14ac:dyDescent="0.25">
      <c r="A75" s="16"/>
      <c r="B75" s="14"/>
      <c r="C75" s="14"/>
      <c r="D75" s="14"/>
      <c r="E75" s="57" t="s">
        <v>197</v>
      </c>
      <c r="F75" s="58"/>
      <c r="G75" s="68"/>
      <c r="H75" s="68"/>
      <c r="I75" s="68"/>
      <c r="J75" s="68">
        <v>0</v>
      </c>
      <c r="K75" s="68">
        <v>0</v>
      </c>
      <c r="L75" s="68">
        <v>0</v>
      </c>
      <c r="M75" s="68">
        <v>0</v>
      </c>
      <c r="N75" s="68">
        <v>0</v>
      </c>
      <c r="O75" s="68"/>
      <c r="P75" s="68"/>
      <c r="Q75" s="68">
        <v>0</v>
      </c>
      <c r="R75" s="68">
        <v>0</v>
      </c>
      <c r="S75" s="68">
        <v>0</v>
      </c>
      <c r="T75" s="68">
        <v>0</v>
      </c>
      <c r="U75" s="68">
        <v>0</v>
      </c>
      <c r="V75" s="68"/>
      <c r="W75" s="68"/>
      <c r="X75" s="68">
        <v>0</v>
      </c>
      <c r="Y75" s="68">
        <v>0</v>
      </c>
      <c r="Z75" s="68">
        <v>0</v>
      </c>
      <c r="AA75" s="68">
        <v>0</v>
      </c>
      <c r="AB75" s="68">
        <v>0</v>
      </c>
      <c r="AC75" s="68"/>
      <c r="AD75" s="68"/>
      <c r="AE75" s="68">
        <v>0</v>
      </c>
      <c r="AF75" s="68">
        <v>0</v>
      </c>
      <c r="AG75" s="68">
        <v>0</v>
      </c>
      <c r="AH75" s="68">
        <v>0</v>
      </c>
      <c r="AI75" s="68"/>
      <c r="AJ75" s="68"/>
      <c r="AK75" s="68"/>
      <c r="AL75" s="68">
        <v>0</v>
      </c>
      <c r="AM75" s="68">
        <v>0</v>
      </c>
      <c r="AN75" s="68">
        <v>0</v>
      </c>
      <c r="AO75" s="68">
        <v>0</v>
      </c>
      <c r="AP75" s="68">
        <v>0</v>
      </c>
      <c r="AQ75" s="68"/>
      <c r="AR75" s="68"/>
      <c r="AS75" s="68"/>
      <c r="AT75" s="68">
        <v>0</v>
      </c>
      <c r="AU75" s="68">
        <v>0</v>
      </c>
      <c r="AV75" s="68">
        <v>0</v>
      </c>
      <c r="AW75" s="68">
        <v>0</v>
      </c>
      <c r="AX75" s="68"/>
      <c r="AY75" s="68"/>
      <c r="AZ75" s="68">
        <v>0</v>
      </c>
      <c r="BA75" s="68">
        <v>0</v>
      </c>
      <c r="BB75" s="68">
        <v>0</v>
      </c>
      <c r="BC75" s="68">
        <v>0</v>
      </c>
      <c r="BD75" s="68">
        <v>0</v>
      </c>
      <c r="BE75" s="68"/>
      <c r="BF75" s="68"/>
      <c r="BG75" s="68">
        <v>0</v>
      </c>
      <c r="BH75" s="68">
        <v>0</v>
      </c>
      <c r="BI75" s="68">
        <v>0</v>
      </c>
      <c r="BJ75" s="68">
        <v>0</v>
      </c>
      <c r="BK75" s="68">
        <v>0</v>
      </c>
      <c r="BL75" s="68"/>
      <c r="BM75" s="68"/>
      <c r="BN75" s="68">
        <v>0</v>
      </c>
      <c r="BO75" s="68">
        <v>0</v>
      </c>
      <c r="BP75" s="68">
        <v>0</v>
      </c>
      <c r="BQ75" s="68">
        <v>0</v>
      </c>
      <c r="BR75" s="68">
        <v>0</v>
      </c>
      <c r="BS75" s="68"/>
      <c r="BT75" s="68"/>
      <c r="BU75" s="68">
        <v>0</v>
      </c>
      <c r="BV75" s="68">
        <v>0</v>
      </c>
      <c r="BW75" s="68">
        <v>0</v>
      </c>
      <c r="BX75" s="68">
        <v>0</v>
      </c>
      <c r="BY75" s="68">
        <v>0</v>
      </c>
      <c r="BZ75" s="68"/>
      <c r="CA75" s="68"/>
      <c r="CB75" s="68">
        <v>0</v>
      </c>
      <c r="CC75" s="68">
        <v>0</v>
      </c>
      <c r="CD75" s="68">
        <v>0</v>
      </c>
      <c r="CE75" s="68">
        <v>0</v>
      </c>
      <c r="CF75" s="68">
        <v>0</v>
      </c>
      <c r="CG75" s="68"/>
      <c r="CH75" s="68"/>
      <c r="CI75" s="68">
        <v>0</v>
      </c>
      <c r="CJ75" s="68">
        <v>0</v>
      </c>
      <c r="CK75" s="68">
        <v>0</v>
      </c>
      <c r="CL75" s="68">
        <v>0</v>
      </c>
      <c r="CM75" s="68"/>
      <c r="CN75" s="68"/>
      <c r="CO75" s="68"/>
      <c r="CP75" s="68"/>
      <c r="CQ75" s="68"/>
      <c r="CR75" s="68"/>
      <c r="CS75" s="68">
        <v>0</v>
      </c>
      <c r="CT75" s="68"/>
      <c r="CU75" s="68"/>
      <c r="CV75" s="68"/>
      <c r="CW75" s="68"/>
      <c r="CX75" s="68"/>
      <c r="CY75" s="68"/>
      <c r="CZ75" s="68"/>
      <c r="DA75" s="68"/>
      <c r="DB75" s="68"/>
      <c r="DC75" s="68"/>
      <c r="DD75" s="68"/>
      <c r="DE75" s="68"/>
      <c r="DF75" s="68"/>
      <c r="DG75" s="68"/>
      <c r="DH75" s="68"/>
      <c r="DI75" s="68"/>
      <c r="DJ75" s="68"/>
      <c r="DK75" s="68"/>
      <c r="DL75" s="68"/>
      <c r="DM75" s="68"/>
      <c r="DN75" s="68"/>
      <c r="DO75" s="68"/>
      <c r="DP75" s="68"/>
      <c r="DQ75" s="68"/>
      <c r="DR75" s="68"/>
      <c r="DS75" s="68"/>
      <c r="DT75" s="68"/>
      <c r="DU75" s="68"/>
      <c r="DV75" s="68"/>
      <c r="DW75" s="68"/>
      <c r="DX75" s="68"/>
      <c r="DY75" s="68"/>
      <c r="DZ75" s="68"/>
      <c r="EA75" s="68"/>
      <c r="EB75" s="68"/>
      <c r="EC75" s="68"/>
      <c r="ED75" s="68"/>
      <c r="EE75" s="68"/>
      <c r="EF75" s="68"/>
      <c r="EG75" s="68"/>
      <c r="EH75" s="68"/>
      <c r="EI75" s="68"/>
      <c r="EJ75" s="68"/>
      <c r="EK75" s="68"/>
      <c r="EL75" s="68"/>
      <c r="EM75" s="68"/>
      <c r="EN75" s="68"/>
      <c r="EO75" s="68"/>
      <c r="EP75" s="68"/>
      <c r="EQ75" s="68"/>
      <c r="ER75" s="68"/>
      <c r="ES75" s="68"/>
      <c r="ET75" s="68"/>
      <c r="EU75" s="68"/>
      <c r="EV75" s="68"/>
      <c r="EW75" s="68"/>
      <c r="EX75" s="68"/>
      <c r="EY75" s="68"/>
      <c r="EZ75" s="68"/>
      <c r="FA75" s="68"/>
      <c r="FB75" s="68"/>
      <c r="FC75" s="68"/>
      <c r="FD75" s="68"/>
      <c r="FE75" s="68">
        <v>0</v>
      </c>
      <c r="FF75" s="68"/>
      <c r="FG75" s="68">
        <v>0</v>
      </c>
      <c r="FH75" s="68">
        <v>0</v>
      </c>
      <c r="FI75" s="68">
        <v>0</v>
      </c>
      <c r="FJ75" s="68"/>
      <c r="FK75" s="68"/>
      <c r="FL75" s="68">
        <v>0</v>
      </c>
      <c r="FM75" s="68"/>
      <c r="FN75" s="68"/>
      <c r="FO75" s="68">
        <v>0</v>
      </c>
      <c r="FP75" s="68"/>
      <c r="FQ75" s="68">
        <v>0</v>
      </c>
      <c r="FR75" s="68"/>
      <c r="FS75" s="68"/>
      <c r="FT75" s="68"/>
      <c r="FU75" s="68"/>
      <c r="FV75" s="68"/>
      <c r="FW75" s="68"/>
      <c r="FX75" s="68"/>
      <c r="FY75" s="68"/>
      <c r="FZ75" s="68"/>
      <c r="GA75" s="68"/>
      <c r="GB75" s="68"/>
      <c r="GC75" s="68"/>
      <c r="GD75" s="68"/>
      <c r="GE75" s="68"/>
      <c r="GF75" s="68"/>
      <c r="GG75" s="68"/>
      <c r="GH75" s="68"/>
      <c r="GI75" s="68"/>
      <c r="GJ75" s="68"/>
      <c r="GK75" s="68"/>
      <c r="GL75" s="68"/>
      <c r="GM75" s="68"/>
      <c r="GN75" s="68"/>
      <c r="GO75" s="68"/>
      <c r="GP75" s="68"/>
      <c r="GQ75" s="68"/>
      <c r="GR75" s="68"/>
      <c r="GS75" s="68"/>
      <c r="GT75" s="68"/>
      <c r="GU75" s="68"/>
      <c r="GV75" s="68"/>
      <c r="GW75" s="68"/>
      <c r="GX75" s="68"/>
      <c r="GY75" s="68"/>
      <c r="GZ75" s="68"/>
      <c r="HA75" s="68"/>
      <c r="HB75" s="68"/>
      <c r="HC75" s="68"/>
      <c r="HD75" s="68"/>
      <c r="HE75" s="68"/>
      <c r="HF75" s="68"/>
      <c r="HG75" s="68"/>
      <c r="HH75" s="68"/>
      <c r="HI75" s="68"/>
      <c r="HJ75" s="68"/>
      <c r="HK75" s="68"/>
      <c r="HL75" s="68"/>
      <c r="HM75" s="68"/>
      <c r="HN75" s="68"/>
      <c r="HO75" s="68"/>
      <c r="HP75" s="68"/>
      <c r="HQ75" s="68"/>
      <c r="HR75" s="68"/>
      <c r="HS75" s="68"/>
      <c r="HT75" s="68"/>
      <c r="HU75" s="68"/>
      <c r="HV75" s="68"/>
      <c r="HW75" s="68"/>
      <c r="HX75" s="68"/>
      <c r="HY75" s="68"/>
      <c r="HZ75" s="68"/>
      <c r="IA75" s="68"/>
      <c r="IB75" s="68"/>
      <c r="IC75" s="68"/>
      <c r="ID75" s="68"/>
      <c r="IE75" s="68"/>
      <c r="IF75" s="68"/>
      <c r="IG75" s="68"/>
      <c r="IH75" s="68"/>
      <c r="II75" s="68"/>
      <c r="IJ75" s="68"/>
      <c r="IK75" s="68"/>
      <c r="IL75" s="68"/>
      <c r="IM75" s="68"/>
      <c r="IN75" s="68"/>
      <c r="IO75" s="68"/>
      <c r="IP75" s="68"/>
      <c r="IQ75" s="68"/>
      <c r="IR75" s="68"/>
      <c r="IS75" s="68"/>
      <c r="IT75" s="68"/>
      <c r="IU75" s="68"/>
      <c r="IV75" s="68"/>
      <c r="IW75" s="68"/>
      <c r="IX75" s="68"/>
      <c r="IY75" s="68"/>
      <c r="IZ75" s="68"/>
      <c r="JA75" s="68"/>
      <c r="JB75" s="68"/>
      <c r="JC75" s="68"/>
      <c r="JD75" s="68"/>
      <c r="JE75" s="68"/>
      <c r="JF75" s="68"/>
      <c r="JG75" s="68"/>
      <c r="JH75" s="68"/>
      <c r="JI75" s="68"/>
      <c r="JJ75" s="68"/>
      <c r="JK75" s="68"/>
      <c r="JL75" s="68"/>
      <c r="JM75" s="68"/>
      <c r="JN75" s="68"/>
      <c r="JO75" s="68"/>
      <c r="JP75" s="68"/>
      <c r="JQ75" s="68"/>
      <c r="JR75" s="68"/>
      <c r="JS75" s="68"/>
      <c r="JT75" s="68"/>
      <c r="JU75" s="68"/>
      <c r="JV75" s="68"/>
      <c r="JW75" s="68"/>
      <c r="JX75" s="68"/>
      <c r="JY75" s="68"/>
      <c r="JZ75" s="68"/>
      <c r="KA75" s="68"/>
      <c r="KB75" s="68"/>
      <c r="KC75" s="68"/>
      <c r="KD75" s="68"/>
      <c r="KE75" s="68"/>
      <c r="KF75" s="68"/>
      <c r="KG75" s="68"/>
      <c r="KH75" s="68"/>
      <c r="KI75" s="68"/>
      <c r="KJ75" s="68"/>
      <c r="KK75" s="68"/>
      <c r="KL75" s="68"/>
      <c r="KM75" s="68"/>
      <c r="KN75" s="68"/>
      <c r="KO75" s="68"/>
      <c r="KP75" s="68"/>
      <c r="KQ75" s="68"/>
      <c r="KR75" s="68"/>
      <c r="KS75" s="68"/>
      <c r="KT75" s="68"/>
      <c r="KU75" s="68"/>
      <c r="KV75" s="68"/>
      <c r="KW75" s="68"/>
      <c r="KX75" s="68"/>
      <c r="KY75" s="68"/>
      <c r="KZ75" s="68"/>
      <c r="LA75" s="68"/>
      <c r="LB75" s="68"/>
      <c r="LC75" s="68"/>
      <c r="LD75" s="68"/>
      <c r="LE75" s="68"/>
      <c r="LF75" s="68"/>
      <c r="LG75" s="68"/>
      <c r="LH75" s="68"/>
      <c r="LI75" s="68"/>
      <c r="LJ75" s="68"/>
      <c r="LK75" s="68"/>
      <c r="LL75" s="68"/>
      <c r="LM75" s="68"/>
      <c r="LN75" s="68"/>
      <c r="LO75" s="68"/>
      <c r="LP75" s="68"/>
      <c r="LQ75" s="68"/>
      <c r="LR75" s="68"/>
      <c r="LS75" s="68"/>
      <c r="LT75" s="68"/>
      <c r="LU75" s="68"/>
      <c r="LV75" s="68"/>
      <c r="LW75" s="68"/>
      <c r="LX75" s="68"/>
      <c r="LY75" s="68"/>
      <c r="LZ75" s="68"/>
      <c r="MA75" s="68"/>
      <c r="MB75" s="68"/>
      <c r="MC75" s="68"/>
      <c r="MD75" s="68"/>
      <c r="ME75" s="68"/>
      <c r="MF75" s="68"/>
      <c r="MG75" s="68"/>
      <c r="MH75" s="68"/>
      <c r="MI75" s="68"/>
      <c r="MJ75" s="68"/>
      <c r="MK75" s="68"/>
      <c r="ML75" s="68"/>
      <c r="MM75" s="68"/>
      <c r="MN75" s="68"/>
      <c r="MO75" s="68"/>
      <c r="MP75" s="68"/>
      <c r="MQ75" s="68"/>
      <c r="MR75" s="68"/>
      <c r="MS75" s="68"/>
      <c r="MT75" s="68"/>
      <c r="MU75" s="68"/>
      <c r="MV75" s="68"/>
      <c r="MW75" s="68"/>
      <c r="MX75" s="68"/>
      <c r="MY75" s="68"/>
      <c r="MZ75" s="68"/>
      <c r="NA75" s="68"/>
      <c r="NB75" s="68"/>
      <c r="NC75" s="68"/>
      <c r="ND75" s="68"/>
      <c r="NE75" s="68"/>
      <c r="NF75" s="68"/>
      <c r="NG75" s="68"/>
      <c r="NH75" s="68"/>
    </row>
    <row r="76" spans="1:372" s="34" customFormat="1" ht="14.4" outlineLevel="1" x14ac:dyDescent="0.2">
      <c r="A76" s="1047" t="s">
        <v>38</v>
      </c>
      <c r="B76" s="43" t="s">
        <v>36</v>
      </c>
      <c r="C76" s="44"/>
      <c r="D76" s="45"/>
      <c r="E76" s="27" t="s">
        <v>28</v>
      </c>
      <c r="F76" s="25"/>
      <c r="G76" s="42" t="e">
        <v>#VALUE!</v>
      </c>
      <c r="H76" s="42" t="e">
        <f t="shared" ref="H76:BS76" si="98">IF(H74&lt;&gt;0,H74,IF(G79-H83&lt;0,0,G79-H83))</f>
        <v>#VALUE!</v>
      </c>
      <c r="I76" s="42" t="e">
        <f t="shared" si="98"/>
        <v>#VALUE!</v>
      </c>
      <c r="J76" s="42">
        <f t="shared" si="98"/>
        <v>1.173</v>
      </c>
      <c r="K76" s="42">
        <f t="shared" si="98"/>
        <v>1.173</v>
      </c>
      <c r="L76" s="42">
        <f t="shared" si="98"/>
        <v>1.173</v>
      </c>
      <c r="M76" s="42">
        <f t="shared" si="98"/>
        <v>1.173</v>
      </c>
      <c r="N76" s="42">
        <f t="shared" si="98"/>
        <v>1.173</v>
      </c>
      <c r="O76" s="42" t="e">
        <f t="shared" si="98"/>
        <v>#VALUE!</v>
      </c>
      <c r="P76" s="42" t="e">
        <f t="shared" si="98"/>
        <v>#VALUE!</v>
      </c>
      <c r="Q76" s="42">
        <f t="shared" si="98"/>
        <v>1.173</v>
      </c>
      <c r="R76" s="42">
        <f t="shared" si="98"/>
        <v>1.173</v>
      </c>
      <c r="S76" s="42">
        <f t="shared" si="98"/>
        <v>1.173</v>
      </c>
      <c r="T76" s="42">
        <f t="shared" si="98"/>
        <v>1.173</v>
      </c>
      <c r="U76" s="42">
        <f t="shared" si="98"/>
        <v>1.173</v>
      </c>
      <c r="V76" s="42" t="e">
        <f t="shared" si="98"/>
        <v>#VALUE!</v>
      </c>
      <c r="W76" s="42" t="e">
        <f t="shared" si="98"/>
        <v>#VALUE!</v>
      </c>
      <c r="X76" s="42">
        <f t="shared" si="98"/>
        <v>1.173</v>
      </c>
      <c r="Y76" s="42">
        <f t="shared" si="98"/>
        <v>1.173</v>
      </c>
      <c r="Z76" s="42">
        <f t="shared" si="98"/>
        <v>1.173</v>
      </c>
      <c r="AA76" s="42">
        <f t="shared" si="98"/>
        <v>1.173</v>
      </c>
      <c r="AB76" s="42">
        <f t="shared" si="98"/>
        <v>1.173</v>
      </c>
      <c r="AC76" s="42" t="e">
        <f t="shared" si="98"/>
        <v>#VALUE!</v>
      </c>
      <c r="AD76" s="42" t="e">
        <f t="shared" si="98"/>
        <v>#VALUE!</v>
      </c>
      <c r="AE76" s="42">
        <f t="shared" si="98"/>
        <v>1.173</v>
      </c>
      <c r="AF76" s="42">
        <f t="shared" si="98"/>
        <v>1.173</v>
      </c>
      <c r="AG76" s="42">
        <f t="shared" si="98"/>
        <v>1.173</v>
      </c>
      <c r="AH76" s="42">
        <f t="shared" si="98"/>
        <v>1.173</v>
      </c>
      <c r="AI76" s="42" t="e">
        <f t="shared" si="98"/>
        <v>#VALUE!</v>
      </c>
      <c r="AJ76" s="42" t="e">
        <f t="shared" si="98"/>
        <v>#VALUE!</v>
      </c>
      <c r="AK76" s="42" t="e">
        <f t="shared" si="98"/>
        <v>#VALUE!</v>
      </c>
      <c r="AL76" s="42">
        <f t="shared" si="98"/>
        <v>1.173</v>
      </c>
      <c r="AM76" s="42">
        <f t="shared" si="98"/>
        <v>1.173</v>
      </c>
      <c r="AN76" s="42">
        <f t="shared" si="98"/>
        <v>1.173</v>
      </c>
      <c r="AO76" s="42">
        <f t="shared" si="98"/>
        <v>1.173</v>
      </c>
      <c r="AP76" s="42">
        <f t="shared" si="98"/>
        <v>1.173</v>
      </c>
      <c r="AQ76" s="42" t="e">
        <f t="shared" si="98"/>
        <v>#VALUE!</v>
      </c>
      <c r="AR76" s="42" t="e">
        <f t="shared" si="98"/>
        <v>#VALUE!</v>
      </c>
      <c r="AS76" s="42" t="e">
        <f t="shared" si="98"/>
        <v>#VALUE!</v>
      </c>
      <c r="AT76" s="42">
        <f t="shared" si="98"/>
        <v>1.173</v>
      </c>
      <c r="AU76" s="42">
        <f t="shared" si="98"/>
        <v>1.173</v>
      </c>
      <c r="AV76" s="42">
        <f t="shared" si="98"/>
        <v>1.173</v>
      </c>
      <c r="AW76" s="42">
        <f t="shared" si="98"/>
        <v>1.173</v>
      </c>
      <c r="AX76" s="42" t="e">
        <f t="shared" si="98"/>
        <v>#VALUE!</v>
      </c>
      <c r="AY76" s="42" t="e">
        <f t="shared" si="98"/>
        <v>#VALUE!</v>
      </c>
      <c r="AZ76" s="42">
        <f t="shared" si="98"/>
        <v>1.173</v>
      </c>
      <c r="BA76" s="42">
        <f t="shared" si="98"/>
        <v>1.173</v>
      </c>
      <c r="BB76" s="42">
        <f t="shared" si="98"/>
        <v>1.173</v>
      </c>
      <c r="BC76" s="42">
        <f t="shared" si="98"/>
        <v>1.173</v>
      </c>
      <c r="BD76" s="42">
        <f t="shared" si="98"/>
        <v>1.173</v>
      </c>
      <c r="BE76" s="42" t="e">
        <f t="shared" si="98"/>
        <v>#VALUE!</v>
      </c>
      <c r="BF76" s="42" t="e">
        <f t="shared" si="98"/>
        <v>#VALUE!</v>
      </c>
      <c r="BG76" s="42">
        <f t="shared" si="98"/>
        <v>1.173</v>
      </c>
      <c r="BH76" s="42">
        <f t="shared" si="98"/>
        <v>1.173</v>
      </c>
      <c r="BI76" s="42">
        <f t="shared" si="98"/>
        <v>1.173</v>
      </c>
      <c r="BJ76" s="42">
        <f t="shared" si="98"/>
        <v>1.173</v>
      </c>
      <c r="BK76" s="42">
        <f t="shared" si="98"/>
        <v>1.173</v>
      </c>
      <c r="BL76" s="42" t="e">
        <f t="shared" si="98"/>
        <v>#VALUE!</v>
      </c>
      <c r="BM76" s="42" t="e">
        <f t="shared" si="98"/>
        <v>#VALUE!</v>
      </c>
      <c r="BN76" s="42">
        <f t="shared" si="98"/>
        <v>1.173</v>
      </c>
      <c r="BO76" s="42">
        <f t="shared" si="98"/>
        <v>1.173</v>
      </c>
      <c r="BP76" s="42">
        <f t="shared" si="98"/>
        <v>1.173</v>
      </c>
      <c r="BQ76" s="42">
        <f t="shared" si="98"/>
        <v>1.173</v>
      </c>
      <c r="BR76" s="42">
        <f t="shared" si="98"/>
        <v>1.173</v>
      </c>
      <c r="BS76" s="42" t="e">
        <f t="shared" si="98"/>
        <v>#VALUE!</v>
      </c>
      <c r="BT76" s="42" t="e">
        <f t="shared" ref="BT76:EE76" si="99">IF(BT74&lt;&gt;0,BT74,IF(BS79-BT83&lt;0,0,BS79-BT83))</f>
        <v>#VALUE!</v>
      </c>
      <c r="BU76" s="42">
        <f t="shared" si="99"/>
        <v>1.173</v>
      </c>
      <c r="BV76" s="42">
        <f t="shared" si="99"/>
        <v>1.173</v>
      </c>
      <c r="BW76" s="42">
        <f t="shared" si="99"/>
        <v>1.173</v>
      </c>
      <c r="BX76" s="42">
        <f t="shared" si="99"/>
        <v>1.173</v>
      </c>
      <c r="BY76" s="42">
        <f t="shared" si="99"/>
        <v>1.173</v>
      </c>
      <c r="BZ76" s="42" t="e">
        <f t="shared" si="99"/>
        <v>#VALUE!</v>
      </c>
      <c r="CA76" s="42" t="e">
        <f t="shared" si="99"/>
        <v>#VALUE!</v>
      </c>
      <c r="CB76" s="42">
        <f t="shared" si="99"/>
        <v>1.173</v>
      </c>
      <c r="CC76" s="42">
        <f t="shared" si="99"/>
        <v>1.173</v>
      </c>
      <c r="CD76" s="42">
        <f t="shared" si="99"/>
        <v>1.173</v>
      </c>
      <c r="CE76" s="42">
        <f t="shared" si="99"/>
        <v>1.173</v>
      </c>
      <c r="CF76" s="42">
        <f t="shared" si="99"/>
        <v>1.173</v>
      </c>
      <c r="CG76" s="42" t="e">
        <f t="shared" si="99"/>
        <v>#VALUE!</v>
      </c>
      <c r="CH76" s="42" t="e">
        <f t="shared" si="99"/>
        <v>#VALUE!</v>
      </c>
      <c r="CI76" s="42">
        <f t="shared" si="99"/>
        <v>1.173</v>
      </c>
      <c r="CJ76" s="42">
        <f t="shared" si="99"/>
        <v>1.173</v>
      </c>
      <c r="CK76" s="42">
        <f t="shared" si="99"/>
        <v>1.173</v>
      </c>
      <c r="CL76" s="42">
        <f t="shared" si="99"/>
        <v>1.173</v>
      </c>
      <c r="CM76" s="42" t="e">
        <f t="shared" si="99"/>
        <v>#VALUE!</v>
      </c>
      <c r="CN76" s="42" t="e">
        <f t="shared" si="99"/>
        <v>#VALUE!</v>
      </c>
      <c r="CO76" s="42" t="e">
        <f t="shared" si="99"/>
        <v>#VALUE!</v>
      </c>
      <c r="CP76" s="42" t="e">
        <f t="shared" si="99"/>
        <v>#VALUE!</v>
      </c>
      <c r="CQ76" s="42" t="e">
        <f t="shared" si="99"/>
        <v>#VALUE!</v>
      </c>
      <c r="CR76" s="42" t="e">
        <f t="shared" si="99"/>
        <v>#VALUE!</v>
      </c>
      <c r="CS76" s="42">
        <f t="shared" si="99"/>
        <v>1.173</v>
      </c>
      <c r="CT76" s="42" t="e">
        <f t="shared" si="99"/>
        <v>#VALUE!</v>
      </c>
      <c r="CU76" s="42" t="e">
        <f t="shared" si="99"/>
        <v>#VALUE!</v>
      </c>
      <c r="CV76" s="42" t="e">
        <f t="shared" si="99"/>
        <v>#VALUE!</v>
      </c>
      <c r="CW76" s="42" t="e">
        <f t="shared" si="99"/>
        <v>#VALUE!</v>
      </c>
      <c r="CX76" s="42" t="e">
        <f t="shared" si="99"/>
        <v>#VALUE!</v>
      </c>
      <c r="CY76" s="42" t="e">
        <f t="shared" si="99"/>
        <v>#VALUE!</v>
      </c>
      <c r="CZ76" s="42" t="e">
        <f t="shared" si="99"/>
        <v>#VALUE!</v>
      </c>
      <c r="DA76" s="42" t="e">
        <f t="shared" si="99"/>
        <v>#VALUE!</v>
      </c>
      <c r="DB76" s="42" t="e">
        <f t="shared" si="99"/>
        <v>#VALUE!</v>
      </c>
      <c r="DC76" s="42" t="e">
        <f t="shared" si="99"/>
        <v>#VALUE!</v>
      </c>
      <c r="DD76" s="42" t="e">
        <f t="shared" si="99"/>
        <v>#VALUE!</v>
      </c>
      <c r="DE76" s="42" t="e">
        <f t="shared" si="99"/>
        <v>#VALUE!</v>
      </c>
      <c r="DF76" s="42" t="e">
        <f t="shared" si="99"/>
        <v>#VALUE!</v>
      </c>
      <c r="DG76" s="42" t="e">
        <f t="shared" si="99"/>
        <v>#VALUE!</v>
      </c>
      <c r="DH76" s="42" t="e">
        <f t="shared" si="99"/>
        <v>#VALUE!</v>
      </c>
      <c r="DI76" s="42" t="e">
        <f t="shared" si="99"/>
        <v>#VALUE!</v>
      </c>
      <c r="DJ76" s="42" t="e">
        <f t="shared" si="99"/>
        <v>#VALUE!</v>
      </c>
      <c r="DK76" s="42" t="e">
        <f t="shared" si="99"/>
        <v>#VALUE!</v>
      </c>
      <c r="DL76" s="42" t="e">
        <f t="shared" si="99"/>
        <v>#VALUE!</v>
      </c>
      <c r="DM76" s="42" t="e">
        <f t="shared" si="99"/>
        <v>#VALUE!</v>
      </c>
      <c r="DN76" s="42" t="e">
        <f t="shared" si="99"/>
        <v>#VALUE!</v>
      </c>
      <c r="DO76" s="42" t="e">
        <f t="shared" si="99"/>
        <v>#VALUE!</v>
      </c>
      <c r="DP76" s="42" t="e">
        <f t="shared" si="99"/>
        <v>#VALUE!</v>
      </c>
      <c r="DQ76" s="42" t="e">
        <f t="shared" si="99"/>
        <v>#VALUE!</v>
      </c>
      <c r="DR76" s="42" t="e">
        <f t="shared" si="99"/>
        <v>#VALUE!</v>
      </c>
      <c r="DS76" s="42" t="e">
        <f t="shared" si="99"/>
        <v>#VALUE!</v>
      </c>
      <c r="DT76" s="42" t="e">
        <f t="shared" si="99"/>
        <v>#VALUE!</v>
      </c>
      <c r="DU76" s="42" t="e">
        <f t="shared" si="99"/>
        <v>#VALUE!</v>
      </c>
      <c r="DV76" s="42" t="e">
        <f t="shared" si="99"/>
        <v>#VALUE!</v>
      </c>
      <c r="DW76" s="42" t="e">
        <f t="shared" si="99"/>
        <v>#VALUE!</v>
      </c>
      <c r="DX76" s="42" t="e">
        <f t="shared" si="99"/>
        <v>#VALUE!</v>
      </c>
      <c r="DY76" s="42" t="e">
        <f t="shared" si="99"/>
        <v>#VALUE!</v>
      </c>
      <c r="DZ76" s="42" t="e">
        <f t="shared" si="99"/>
        <v>#VALUE!</v>
      </c>
      <c r="EA76" s="42" t="e">
        <f t="shared" si="99"/>
        <v>#VALUE!</v>
      </c>
      <c r="EB76" s="42" t="e">
        <f t="shared" si="99"/>
        <v>#VALUE!</v>
      </c>
      <c r="EC76" s="42" t="e">
        <f t="shared" si="99"/>
        <v>#VALUE!</v>
      </c>
      <c r="ED76" s="42" t="e">
        <f t="shared" si="99"/>
        <v>#VALUE!</v>
      </c>
      <c r="EE76" s="42" t="e">
        <f t="shared" si="99"/>
        <v>#VALUE!</v>
      </c>
      <c r="EF76" s="42" t="e">
        <f t="shared" ref="EF76:GQ76" si="100">IF(EF74&lt;&gt;0,EF74,IF(EE79-EF83&lt;0,0,EE79-EF83))</f>
        <v>#VALUE!</v>
      </c>
      <c r="EG76" s="42" t="e">
        <f t="shared" si="100"/>
        <v>#VALUE!</v>
      </c>
      <c r="EH76" s="42" t="e">
        <f t="shared" si="100"/>
        <v>#VALUE!</v>
      </c>
      <c r="EI76" s="42" t="e">
        <f t="shared" si="100"/>
        <v>#VALUE!</v>
      </c>
      <c r="EJ76" s="42" t="e">
        <f t="shared" si="100"/>
        <v>#VALUE!</v>
      </c>
      <c r="EK76" s="42" t="e">
        <f t="shared" si="100"/>
        <v>#VALUE!</v>
      </c>
      <c r="EL76" s="42" t="e">
        <f t="shared" si="100"/>
        <v>#VALUE!</v>
      </c>
      <c r="EM76" s="42" t="e">
        <f t="shared" si="100"/>
        <v>#VALUE!</v>
      </c>
      <c r="EN76" s="42" t="e">
        <f t="shared" si="100"/>
        <v>#VALUE!</v>
      </c>
      <c r="EO76" s="42" t="e">
        <f t="shared" si="100"/>
        <v>#VALUE!</v>
      </c>
      <c r="EP76" s="42" t="e">
        <f t="shared" si="100"/>
        <v>#VALUE!</v>
      </c>
      <c r="EQ76" s="42" t="e">
        <f t="shared" si="100"/>
        <v>#VALUE!</v>
      </c>
      <c r="ER76" s="42" t="e">
        <f t="shared" si="100"/>
        <v>#VALUE!</v>
      </c>
      <c r="ES76" s="42" t="e">
        <f t="shared" si="100"/>
        <v>#VALUE!</v>
      </c>
      <c r="ET76" s="42" t="e">
        <f t="shared" si="100"/>
        <v>#VALUE!</v>
      </c>
      <c r="EU76" s="42" t="e">
        <f t="shared" si="100"/>
        <v>#VALUE!</v>
      </c>
      <c r="EV76" s="42" t="e">
        <f t="shared" si="100"/>
        <v>#VALUE!</v>
      </c>
      <c r="EW76" s="42" t="e">
        <f t="shared" si="100"/>
        <v>#VALUE!</v>
      </c>
      <c r="EX76" s="42" t="e">
        <f t="shared" si="100"/>
        <v>#VALUE!</v>
      </c>
      <c r="EY76" s="42" t="e">
        <f t="shared" si="100"/>
        <v>#VALUE!</v>
      </c>
      <c r="EZ76" s="42" t="e">
        <f t="shared" si="100"/>
        <v>#VALUE!</v>
      </c>
      <c r="FA76" s="42" t="e">
        <f t="shared" si="100"/>
        <v>#VALUE!</v>
      </c>
      <c r="FB76" s="42" t="e">
        <f t="shared" si="100"/>
        <v>#VALUE!</v>
      </c>
      <c r="FC76" s="42" t="e">
        <f t="shared" si="100"/>
        <v>#VALUE!</v>
      </c>
      <c r="FD76" s="42" t="e">
        <f t="shared" si="100"/>
        <v>#VALUE!</v>
      </c>
      <c r="FE76" s="42" t="e">
        <f t="shared" si="100"/>
        <v>#VALUE!</v>
      </c>
      <c r="FF76" s="42" t="e">
        <f t="shared" si="100"/>
        <v>#VALUE!</v>
      </c>
      <c r="FG76" s="42" t="e">
        <f t="shared" si="100"/>
        <v>#VALUE!</v>
      </c>
      <c r="FH76" s="42" t="e">
        <f t="shared" si="100"/>
        <v>#VALUE!</v>
      </c>
      <c r="FI76" s="42" t="e">
        <f t="shared" si="100"/>
        <v>#VALUE!</v>
      </c>
      <c r="FJ76" s="42" t="e">
        <f t="shared" si="100"/>
        <v>#VALUE!</v>
      </c>
      <c r="FK76" s="42" t="e">
        <f t="shared" si="100"/>
        <v>#VALUE!</v>
      </c>
      <c r="FL76" s="42" t="e">
        <f t="shared" si="100"/>
        <v>#VALUE!</v>
      </c>
      <c r="FM76" s="42" t="e">
        <f t="shared" si="100"/>
        <v>#VALUE!</v>
      </c>
      <c r="FN76" s="42" t="e">
        <f t="shared" si="100"/>
        <v>#VALUE!</v>
      </c>
      <c r="FO76" s="42" t="e">
        <f t="shared" si="100"/>
        <v>#VALUE!</v>
      </c>
      <c r="FP76" s="42" t="e">
        <f t="shared" si="100"/>
        <v>#VALUE!</v>
      </c>
      <c r="FQ76" s="42" t="e">
        <f t="shared" si="100"/>
        <v>#VALUE!</v>
      </c>
      <c r="FR76" s="42" t="e">
        <f t="shared" si="100"/>
        <v>#VALUE!</v>
      </c>
      <c r="FS76" s="42" t="e">
        <f t="shared" si="100"/>
        <v>#VALUE!</v>
      </c>
      <c r="FT76" s="42" t="e">
        <f t="shared" si="100"/>
        <v>#VALUE!</v>
      </c>
      <c r="FU76" s="42" t="e">
        <f t="shared" si="100"/>
        <v>#VALUE!</v>
      </c>
      <c r="FV76" s="42" t="e">
        <f t="shared" si="100"/>
        <v>#VALUE!</v>
      </c>
      <c r="FW76" s="42" t="e">
        <f t="shared" si="100"/>
        <v>#VALUE!</v>
      </c>
      <c r="FX76" s="42" t="e">
        <f t="shared" si="100"/>
        <v>#VALUE!</v>
      </c>
      <c r="FY76" s="42" t="e">
        <f t="shared" si="100"/>
        <v>#VALUE!</v>
      </c>
      <c r="FZ76" s="42" t="e">
        <f t="shared" si="100"/>
        <v>#VALUE!</v>
      </c>
      <c r="GA76" s="42" t="e">
        <f t="shared" si="100"/>
        <v>#VALUE!</v>
      </c>
      <c r="GB76" s="42" t="e">
        <f t="shared" si="100"/>
        <v>#VALUE!</v>
      </c>
      <c r="GC76" s="42" t="e">
        <f t="shared" si="100"/>
        <v>#VALUE!</v>
      </c>
      <c r="GD76" s="42" t="e">
        <f t="shared" si="100"/>
        <v>#VALUE!</v>
      </c>
      <c r="GE76" s="42" t="e">
        <f t="shared" si="100"/>
        <v>#VALUE!</v>
      </c>
      <c r="GF76" s="42" t="e">
        <f t="shared" si="100"/>
        <v>#VALUE!</v>
      </c>
      <c r="GG76" s="42" t="e">
        <f t="shared" si="100"/>
        <v>#VALUE!</v>
      </c>
      <c r="GH76" s="42" t="e">
        <f t="shared" si="100"/>
        <v>#VALUE!</v>
      </c>
      <c r="GI76" s="42" t="e">
        <f t="shared" si="100"/>
        <v>#VALUE!</v>
      </c>
      <c r="GJ76" s="42" t="e">
        <f t="shared" si="100"/>
        <v>#VALUE!</v>
      </c>
      <c r="GK76" s="42" t="e">
        <f t="shared" si="100"/>
        <v>#VALUE!</v>
      </c>
      <c r="GL76" s="42" t="e">
        <f t="shared" si="100"/>
        <v>#VALUE!</v>
      </c>
      <c r="GM76" s="42" t="e">
        <f t="shared" si="100"/>
        <v>#VALUE!</v>
      </c>
      <c r="GN76" s="42" t="e">
        <f t="shared" si="100"/>
        <v>#VALUE!</v>
      </c>
      <c r="GO76" s="42" t="e">
        <f t="shared" si="100"/>
        <v>#VALUE!</v>
      </c>
      <c r="GP76" s="42" t="e">
        <f t="shared" si="100"/>
        <v>#VALUE!</v>
      </c>
      <c r="GQ76" s="42" t="e">
        <f t="shared" si="100"/>
        <v>#VALUE!</v>
      </c>
      <c r="GR76" s="42" t="e">
        <f t="shared" ref="GR76:JC76" si="101">IF(GR74&lt;&gt;0,GR74,IF(GQ79-GR83&lt;0,0,GQ79-GR83))</f>
        <v>#VALUE!</v>
      </c>
      <c r="GS76" s="42" t="e">
        <f t="shared" si="101"/>
        <v>#VALUE!</v>
      </c>
      <c r="GT76" s="42" t="e">
        <f t="shared" si="101"/>
        <v>#VALUE!</v>
      </c>
      <c r="GU76" s="42" t="e">
        <f t="shared" si="101"/>
        <v>#VALUE!</v>
      </c>
      <c r="GV76" s="42" t="e">
        <f t="shared" si="101"/>
        <v>#VALUE!</v>
      </c>
      <c r="GW76" s="42" t="e">
        <f t="shared" si="101"/>
        <v>#VALUE!</v>
      </c>
      <c r="GX76" s="42" t="e">
        <f t="shared" si="101"/>
        <v>#VALUE!</v>
      </c>
      <c r="GY76" s="42" t="e">
        <f t="shared" si="101"/>
        <v>#VALUE!</v>
      </c>
      <c r="GZ76" s="42" t="e">
        <f t="shared" si="101"/>
        <v>#VALUE!</v>
      </c>
      <c r="HA76" s="42" t="e">
        <f t="shared" si="101"/>
        <v>#VALUE!</v>
      </c>
      <c r="HB76" s="42" t="e">
        <f t="shared" si="101"/>
        <v>#VALUE!</v>
      </c>
      <c r="HC76" s="42" t="e">
        <f t="shared" si="101"/>
        <v>#VALUE!</v>
      </c>
      <c r="HD76" s="42" t="e">
        <f t="shared" si="101"/>
        <v>#VALUE!</v>
      </c>
      <c r="HE76" s="42" t="e">
        <f t="shared" si="101"/>
        <v>#VALUE!</v>
      </c>
      <c r="HF76" s="42" t="e">
        <f t="shared" si="101"/>
        <v>#VALUE!</v>
      </c>
      <c r="HG76" s="42" t="e">
        <f t="shared" si="101"/>
        <v>#VALUE!</v>
      </c>
      <c r="HH76" s="42" t="e">
        <f t="shared" si="101"/>
        <v>#VALUE!</v>
      </c>
      <c r="HI76" s="42" t="e">
        <f t="shared" si="101"/>
        <v>#VALUE!</v>
      </c>
      <c r="HJ76" s="42" t="e">
        <f t="shared" si="101"/>
        <v>#VALUE!</v>
      </c>
      <c r="HK76" s="42" t="e">
        <f t="shared" si="101"/>
        <v>#VALUE!</v>
      </c>
      <c r="HL76" s="42" t="e">
        <f t="shared" si="101"/>
        <v>#VALUE!</v>
      </c>
      <c r="HM76" s="42" t="e">
        <f t="shared" si="101"/>
        <v>#VALUE!</v>
      </c>
      <c r="HN76" s="42" t="e">
        <f t="shared" si="101"/>
        <v>#VALUE!</v>
      </c>
      <c r="HO76" s="42" t="e">
        <f t="shared" si="101"/>
        <v>#VALUE!</v>
      </c>
      <c r="HP76" s="42" t="e">
        <f t="shared" si="101"/>
        <v>#VALUE!</v>
      </c>
      <c r="HQ76" s="42" t="e">
        <f t="shared" si="101"/>
        <v>#VALUE!</v>
      </c>
      <c r="HR76" s="42" t="e">
        <f t="shared" si="101"/>
        <v>#VALUE!</v>
      </c>
      <c r="HS76" s="42" t="e">
        <f t="shared" si="101"/>
        <v>#VALUE!</v>
      </c>
      <c r="HT76" s="42" t="e">
        <f t="shared" si="101"/>
        <v>#VALUE!</v>
      </c>
      <c r="HU76" s="42" t="e">
        <f t="shared" si="101"/>
        <v>#VALUE!</v>
      </c>
      <c r="HV76" s="42" t="e">
        <f t="shared" si="101"/>
        <v>#VALUE!</v>
      </c>
      <c r="HW76" s="42" t="e">
        <f t="shared" si="101"/>
        <v>#VALUE!</v>
      </c>
      <c r="HX76" s="42" t="e">
        <f t="shared" si="101"/>
        <v>#VALUE!</v>
      </c>
      <c r="HY76" s="42" t="e">
        <f t="shared" si="101"/>
        <v>#VALUE!</v>
      </c>
      <c r="HZ76" s="42" t="e">
        <f t="shared" si="101"/>
        <v>#VALUE!</v>
      </c>
      <c r="IA76" s="42" t="e">
        <f t="shared" si="101"/>
        <v>#VALUE!</v>
      </c>
      <c r="IB76" s="42" t="e">
        <f t="shared" si="101"/>
        <v>#VALUE!</v>
      </c>
      <c r="IC76" s="42" t="e">
        <f t="shared" si="101"/>
        <v>#VALUE!</v>
      </c>
      <c r="ID76" s="42" t="e">
        <f t="shared" si="101"/>
        <v>#VALUE!</v>
      </c>
      <c r="IE76" s="42" t="e">
        <f t="shared" si="101"/>
        <v>#VALUE!</v>
      </c>
      <c r="IF76" s="42" t="e">
        <f t="shared" si="101"/>
        <v>#VALUE!</v>
      </c>
      <c r="IG76" s="42" t="e">
        <f t="shared" si="101"/>
        <v>#VALUE!</v>
      </c>
      <c r="IH76" s="42" t="e">
        <f t="shared" si="101"/>
        <v>#VALUE!</v>
      </c>
      <c r="II76" s="42" t="e">
        <f t="shared" si="101"/>
        <v>#VALUE!</v>
      </c>
      <c r="IJ76" s="42" t="e">
        <f t="shared" si="101"/>
        <v>#VALUE!</v>
      </c>
      <c r="IK76" s="42" t="e">
        <f t="shared" si="101"/>
        <v>#VALUE!</v>
      </c>
      <c r="IL76" s="42" t="e">
        <f t="shared" si="101"/>
        <v>#VALUE!</v>
      </c>
      <c r="IM76" s="42" t="e">
        <f t="shared" si="101"/>
        <v>#VALUE!</v>
      </c>
      <c r="IN76" s="42" t="e">
        <f t="shared" si="101"/>
        <v>#VALUE!</v>
      </c>
      <c r="IO76" s="42" t="e">
        <f t="shared" si="101"/>
        <v>#VALUE!</v>
      </c>
      <c r="IP76" s="42" t="e">
        <f t="shared" si="101"/>
        <v>#VALUE!</v>
      </c>
      <c r="IQ76" s="42" t="e">
        <f t="shared" si="101"/>
        <v>#VALUE!</v>
      </c>
      <c r="IR76" s="42" t="e">
        <f t="shared" si="101"/>
        <v>#VALUE!</v>
      </c>
      <c r="IS76" s="42" t="e">
        <f t="shared" si="101"/>
        <v>#VALUE!</v>
      </c>
      <c r="IT76" s="42" t="e">
        <f t="shared" si="101"/>
        <v>#VALUE!</v>
      </c>
      <c r="IU76" s="42" t="e">
        <f t="shared" si="101"/>
        <v>#VALUE!</v>
      </c>
      <c r="IV76" s="42" t="e">
        <f t="shared" si="101"/>
        <v>#VALUE!</v>
      </c>
      <c r="IW76" s="42" t="e">
        <f t="shared" si="101"/>
        <v>#VALUE!</v>
      </c>
      <c r="IX76" s="42" t="e">
        <f t="shared" si="101"/>
        <v>#VALUE!</v>
      </c>
      <c r="IY76" s="42" t="e">
        <f t="shared" si="101"/>
        <v>#VALUE!</v>
      </c>
      <c r="IZ76" s="42" t="e">
        <f t="shared" si="101"/>
        <v>#VALUE!</v>
      </c>
      <c r="JA76" s="42" t="e">
        <f t="shared" si="101"/>
        <v>#VALUE!</v>
      </c>
      <c r="JB76" s="42" t="e">
        <f t="shared" si="101"/>
        <v>#VALUE!</v>
      </c>
      <c r="JC76" s="42" t="e">
        <f t="shared" si="101"/>
        <v>#VALUE!</v>
      </c>
      <c r="JD76" s="42" t="e">
        <f t="shared" ref="JD76:LO76" si="102">IF(JD74&lt;&gt;0,JD74,IF(JC79-JD83&lt;0,0,JC79-JD83))</f>
        <v>#VALUE!</v>
      </c>
      <c r="JE76" s="42" t="e">
        <f t="shared" si="102"/>
        <v>#VALUE!</v>
      </c>
      <c r="JF76" s="42" t="e">
        <f t="shared" si="102"/>
        <v>#VALUE!</v>
      </c>
      <c r="JG76" s="42" t="e">
        <f t="shared" si="102"/>
        <v>#VALUE!</v>
      </c>
      <c r="JH76" s="42" t="e">
        <f t="shared" si="102"/>
        <v>#VALUE!</v>
      </c>
      <c r="JI76" s="42" t="e">
        <f t="shared" si="102"/>
        <v>#VALUE!</v>
      </c>
      <c r="JJ76" s="42" t="e">
        <f t="shared" si="102"/>
        <v>#VALUE!</v>
      </c>
      <c r="JK76" s="42" t="e">
        <f t="shared" si="102"/>
        <v>#VALUE!</v>
      </c>
      <c r="JL76" s="42" t="e">
        <f t="shared" si="102"/>
        <v>#VALUE!</v>
      </c>
      <c r="JM76" s="42" t="e">
        <f t="shared" si="102"/>
        <v>#VALUE!</v>
      </c>
      <c r="JN76" s="42" t="e">
        <f t="shared" si="102"/>
        <v>#VALUE!</v>
      </c>
      <c r="JO76" s="42" t="e">
        <f t="shared" si="102"/>
        <v>#VALUE!</v>
      </c>
      <c r="JP76" s="42" t="e">
        <f t="shared" si="102"/>
        <v>#VALUE!</v>
      </c>
      <c r="JQ76" s="42" t="e">
        <f t="shared" si="102"/>
        <v>#VALUE!</v>
      </c>
      <c r="JR76" s="42" t="e">
        <f t="shared" si="102"/>
        <v>#VALUE!</v>
      </c>
      <c r="JS76" s="42" t="e">
        <f t="shared" si="102"/>
        <v>#VALUE!</v>
      </c>
      <c r="JT76" s="42" t="e">
        <f t="shared" si="102"/>
        <v>#VALUE!</v>
      </c>
      <c r="JU76" s="42" t="e">
        <f t="shared" si="102"/>
        <v>#VALUE!</v>
      </c>
      <c r="JV76" s="42" t="e">
        <f t="shared" si="102"/>
        <v>#VALUE!</v>
      </c>
      <c r="JW76" s="42" t="e">
        <f t="shared" si="102"/>
        <v>#VALUE!</v>
      </c>
      <c r="JX76" s="42" t="e">
        <f t="shared" si="102"/>
        <v>#VALUE!</v>
      </c>
      <c r="JY76" s="42" t="e">
        <f t="shared" si="102"/>
        <v>#VALUE!</v>
      </c>
      <c r="JZ76" s="42" t="e">
        <f t="shared" si="102"/>
        <v>#VALUE!</v>
      </c>
      <c r="KA76" s="42" t="e">
        <f t="shared" si="102"/>
        <v>#VALUE!</v>
      </c>
      <c r="KB76" s="42" t="e">
        <f t="shared" si="102"/>
        <v>#VALUE!</v>
      </c>
      <c r="KC76" s="42" t="e">
        <f t="shared" si="102"/>
        <v>#VALUE!</v>
      </c>
      <c r="KD76" s="42" t="e">
        <f t="shared" si="102"/>
        <v>#VALUE!</v>
      </c>
      <c r="KE76" s="42" t="e">
        <f t="shared" si="102"/>
        <v>#VALUE!</v>
      </c>
      <c r="KF76" s="42" t="e">
        <f t="shared" si="102"/>
        <v>#VALUE!</v>
      </c>
      <c r="KG76" s="42" t="e">
        <f t="shared" si="102"/>
        <v>#VALUE!</v>
      </c>
      <c r="KH76" s="42" t="e">
        <f t="shared" si="102"/>
        <v>#VALUE!</v>
      </c>
      <c r="KI76" s="42" t="e">
        <f t="shared" si="102"/>
        <v>#VALUE!</v>
      </c>
      <c r="KJ76" s="42" t="e">
        <f t="shared" si="102"/>
        <v>#VALUE!</v>
      </c>
      <c r="KK76" s="42" t="e">
        <f t="shared" si="102"/>
        <v>#VALUE!</v>
      </c>
      <c r="KL76" s="42" t="e">
        <f t="shared" si="102"/>
        <v>#VALUE!</v>
      </c>
      <c r="KM76" s="42" t="e">
        <f t="shared" si="102"/>
        <v>#VALUE!</v>
      </c>
      <c r="KN76" s="42" t="e">
        <f t="shared" si="102"/>
        <v>#VALUE!</v>
      </c>
      <c r="KO76" s="42" t="e">
        <f t="shared" si="102"/>
        <v>#VALUE!</v>
      </c>
      <c r="KP76" s="42" t="e">
        <f t="shared" si="102"/>
        <v>#VALUE!</v>
      </c>
      <c r="KQ76" s="42" t="e">
        <f t="shared" si="102"/>
        <v>#VALUE!</v>
      </c>
      <c r="KR76" s="42" t="e">
        <f t="shared" si="102"/>
        <v>#VALUE!</v>
      </c>
      <c r="KS76" s="42" t="e">
        <f t="shared" si="102"/>
        <v>#VALUE!</v>
      </c>
      <c r="KT76" s="42" t="e">
        <f t="shared" si="102"/>
        <v>#VALUE!</v>
      </c>
      <c r="KU76" s="42" t="e">
        <f t="shared" si="102"/>
        <v>#VALUE!</v>
      </c>
      <c r="KV76" s="42" t="e">
        <f t="shared" si="102"/>
        <v>#VALUE!</v>
      </c>
      <c r="KW76" s="42" t="e">
        <f t="shared" si="102"/>
        <v>#VALUE!</v>
      </c>
      <c r="KX76" s="42" t="e">
        <f t="shared" si="102"/>
        <v>#VALUE!</v>
      </c>
      <c r="KY76" s="42" t="e">
        <f t="shared" si="102"/>
        <v>#VALUE!</v>
      </c>
      <c r="KZ76" s="42" t="e">
        <f t="shared" si="102"/>
        <v>#VALUE!</v>
      </c>
      <c r="LA76" s="42" t="e">
        <f t="shared" si="102"/>
        <v>#VALUE!</v>
      </c>
      <c r="LB76" s="42" t="e">
        <f t="shared" si="102"/>
        <v>#VALUE!</v>
      </c>
      <c r="LC76" s="42" t="e">
        <f t="shared" si="102"/>
        <v>#VALUE!</v>
      </c>
      <c r="LD76" s="42" t="e">
        <f t="shared" si="102"/>
        <v>#VALUE!</v>
      </c>
      <c r="LE76" s="42" t="e">
        <f t="shared" si="102"/>
        <v>#VALUE!</v>
      </c>
      <c r="LF76" s="42" t="e">
        <f t="shared" si="102"/>
        <v>#VALUE!</v>
      </c>
      <c r="LG76" s="42" t="e">
        <f t="shared" si="102"/>
        <v>#VALUE!</v>
      </c>
      <c r="LH76" s="42" t="e">
        <f t="shared" si="102"/>
        <v>#VALUE!</v>
      </c>
      <c r="LI76" s="42" t="e">
        <f t="shared" si="102"/>
        <v>#VALUE!</v>
      </c>
      <c r="LJ76" s="42" t="e">
        <f t="shared" si="102"/>
        <v>#VALUE!</v>
      </c>
      <c r="LK76" s="42" t="e">
        <f t="shared" si="102"/>
        <v>#VALUE!</v>
      </c>
      <c r="LL76" s="42" t="e">
        <f t="shared" si="102"/>
        <v>#VALUE!</v>
      </c>
      <c r="LM76" s="42" t="e">
        <f t="shared" si="102"/>
        <v>#VALUE!</v>
      </c>
      <c r="LN76" s="42" t="e">
        <f t="shared" si="102"/>
        <v>#VALUE!</v>
      </c>
      <c r="LO76" s="42" t="e">
        <f t="shared" si="102"/>
        <v>#VALUE!</v>
      </c>
      <c r="LP76" s="42" t="e">
        <f t="shared" ref="LP76:NH76" si="103">IF(LP74&lt;&gt;0,LP74,IF(LO79-LP83&lt;0,0,LO79-LP83))</f>
        <v>#VALUE!</v>
      </c>
      <c r="LQ76" s="42" t="e">
        <f t="shared" si="103"/>
        <v>#VALUE!</v>
      </c>
      <c r="LR76" s="42" t="e">
        <f t="shared" si="103"/>
        <v>#VALUE!</v>
      </c>
      <c r="LS76" s="42" t="e">
        <f t="shared" si="103"/>
        <v>#VALUE!</v>
      </c>
      <c r="LT76" s="42" t="e">
        <f t="shared" si="103"/>
        <v>#VALUE!</v>
      </c>
      <c r="LU76" s="42" t="e">
        <f t="shared" si="103"/>
        <v>#VALUE!</v>
      </c>
      <c r="LV76" s="42" t="e">
        <f t="shared" si="103"/>
        <v>#VALUE!</v>
      </c>
      <c r="LW76" s="42" t="e">
        <f t="shared" si="103"/>
        <v>#VALUE!</v>
      </c>
      <c r="LX76" s="42" t="e">
        <f t="shared" si="103"/>
        <v>#VALUE!</v>
      </c>
      <c r="LY76" s="42" t="e">
        <f t="shared" si="103"/>
        <v>#VALUE!</v>
      </c>
      <c r="LZ76" s="42" t="e">
        <f t="shared" si="103"/>
        <v>#VALUE!</v>
      </c>
      <c r="MA76" s="42" t="e">
        <f t="shared" si="103"/>
        <v>#VALUE!</v>
      </c>
      <c r="MB76" s="42" t="e">
        <f t="shared" si="103"/>
        <v>#VALUE!</v>
      </c>
      <c r="MC76" s="42" t="e">
        <f t="shared" si="103"/>
        <v>#VALUE!</v>
      </c>
      <c r="MD76" s="42" t="e">
        <f t="shared" si="103"/>
        <v>#VALUE!</v>
      </c>
      <c r="ME76" s="42" t="e">
        <f t="shared" si="103"/>
        <v>#VALUE!</v>
      </c>
      <c r="MF76" s="42" t="e">
        <f t="shared" si="103"/>
        <v>#VALUE!</v>
      </c>
      <c r="MG76" s="42" t="e">
        <f t="shared" si="103"/>
        <v>#VALUE!</v>
      </c>
      <c r="MH76" s="42" t="e">
        <f t="shared" si="103"/>
        <v>#VALUE!</v>
      </c>
      <c r="MI76" s="42" t="e">
        <f t="shared" si="103"/>
        <v>#VALUE!</v>
      </c>
      <c r="MJ76" s="42" t="e">
        <f t="shared" si="103"/>
        <v>#VALUE!</v>
      </c>
      <c r="MK76" s="42" t="e">
        <f t="shared" si="103"/>
        <v>#VALUE!</v>
      </c>
      <c r="ML76" s="42" t="e">
        <f t="shared" si="103"/>
        <v>#VALUE!</v>
      </c>
      <c r="MM76" s="42" t="e">
        <f t="shared" si="103"/>
        <v>#VALUE!</v>
      </c>
      <c r="MN76" s="42" t="e">
        <f t="shared" si="103"/>
        <v>#VALUE!</v>
      </c>
      <c r="MO76" s="42" t="e">
        <f t="shared" si="103"/>
        <v>#VALUE!</v>
      </c>
      <c r="MP76" s="42" t="e">
        <f t="shared" si="103"/>
        <v>#VALUE!</v>
      </c>
      <c r="MQ76" s="42" t="e">
        <f t="shared" si="103"/>
        <v>#VALUE!</v>
      </c>
      <c r="MR76" s="42" t="e">
        <f t="shared" si="103"/>
        <v>#VALUE!</v>
      </c>
      <c r="MS76" s="42" t="e">
        <f t="shared" si="103"/>
        <v>#VALUE!</v>
      </c>
      <c r="MT76" s="42" t="e">
        <f t="shared" si="103"/>
        <v>#VALUE!</v>
      </c>
      <c r="MU76" s="42" t="e">
        <f t="shared" si="103"/>
        <v>#VALUE!</v>
      </c>
      <c r="MV76" s="42" t="e">
        <f t="shared" si="103"/>
        <v>#VALUE!</v>
      </c>
      <c r="MW76" s="42" t="e">
        <f t="shared" si="103"/>
        <v>#VALUE!</v>
      </c>
      <c r="MX76" s="42" t="e">
        <f t="shared" si="103"/>
        <v>#VALUE!</v>
      </c>
      <c r="MY76" s="42" t="e">
        <f t="shared" si="103"/>
        <v>#VALUE!</v>
      </c>
      <c r="MZ76" s="42" t="e">
        <f t="shared" si="103"/>
        <v>#VALUE!</v>
      </c>
      <c r="NA76" s="42" t="e">
        <f t="shared" si="103"/>
        <v>#VALUE!</v>
      </c>
      <c r="NB76" s="42" t="e">
        <f t="shared" si="103"/>
        <v>#VALUE!</v>
      </c>
      <c r="NC76" s="42" t="e">
        <f t="shared" si="103"/>
        <v>#VALUE!</v>
      </c>
      <c r="ND76" s="42" t="e">
        <f t="shared" si="103"/>
        <v>#VALUE!</v>
      </c>
      <c r="NE76" s="42" t="e">
        <f t="shared" si="103"/>
        <v>#VALUE!</v>
      </c>
      <c r="NF76" s="42" t="e">
        <f t="shared" si="103"/>
        <v>#VALUE!</v>
      </c>
      <c r="NG76" s="42" t="e">
        <f t="shared" si="103"/>
        <v>#VALUE!</v>
      </c>
      <c r="NH76" s="42" t="e">
        <f t="shared" si="103"/>
        <v>#VALUE!</v>
      </c>
    </row>
    <row r="77" spans="1:372" s="34" customFormat="1" ht="14.4" outlineLevel="1" x14ac:dyDescent="0.2">
      <c r="A77" s="1048"/>
      <c r="B77" s="18"/>
      <c r="C77" s="14"/>
      <c r="D77" s="46"/>
      <c r="E77" s="57" t="s">
        <v>218</v>
      </c>
      <c r="F77" s="58"/>
      <c r="G77" s="62"/>
      <c r="H77" s="62"/>
      <c r="I77" s="62"/>
      <c r="J77" s="62">
        <v>0</v>
      </c>
      <c r="K77" s="62">
        <v>0</v>
      </c>
      <c r="L77" s="62">
        <v>0</v>
      </c>
      <c r="M77" s="62">
        <v>0</v>
      </c>
      <c r="N77" s="62">
        <v>0</v>
      </c>
      <c r="O77" s="62"/>
      <c r="P77" s="62"/>
      <c r="Q77" s="62">
        <v>0</v>
      </c>
      <c r="R77" s="62">
        <v>0</v>
      </c>
      <c r="S77" s="62">
        <v>0</v>
      </c>
      <c r="T77" s="62">
        <v>0</v>
      </c>
      <c r="U77" s="62">
        <v>0</v>
      </c>
      <c r="V77" s="62"/>
      <c r="W77" s="62"/>
      <c r="X77" s="62">
        <v>0</v>
      </c>
      <c r="Y77" s="62">
        <v>0</v>
      </c>
      <c r="Z77" s="62">
        <v>0</v>
      </c>
      <c r="AA77" s="62">
        <v>0</v>
      </c>
      <c r="AB77" s="62">
        <v>0</v>
      </c>
      <c r="AC77" s="62"/>
      <c r="AD77" s="62"/>
      <c r="AE77" s="62">
        <v>0</v>
      </c>
      <c r="AF77" s="62">
        <v>0</v>
      </c>
      <c r="AG77" s="62">
        <v>0</v>
      </c>
      <c r="AH77" s="62">
        <v>0</v>
      </c>
      <c r="AI77" s="62"/>
      <c r="AJ77" s="62"/>
      <c r="AK77" s="62"/>
      <c r="AL77" s="62">
        <v>0</v>
      </c>
      <c r="AM77" s="62">
        <v>0</v>
      </c>
      <c r="AN77" s="62">
        <v>0</v>
      </c>
      <c r="AO77" s="62">
        <v>0</v>
      </c>
      <c r="AP77" s="62">
        <v>0</v>
      </c>
      <c r="AQ77" s="62"/>
      <c r="AR77" s="62"/>
      <c r="AS77" s="62"/>
      <c r="AT77" s="62">
        <v>0</v>
      </c>
      <c r="AU77" s="62">
        <v>0</v>
      </c>
      <c r="AV77" s="62">
        <v>0</v>
      </c>
      <c r="AW77" s="62">
        <v>0</v>
      </c>
      <c r="AX77" s="62"/>
      <c r="AY77" s="62"/>
      <c r="AZ77" s="62">
        <v>0</v>
      </c>
      <c r="BA77" s="62">
        <v>0</v>
      </c>
      <c r="BB77" s="62">
        <v>0</v>
      </c>
      <c r="BC77" s="62">
        <v>0</v>
      </c>
      <c r="BD77" s="62">
        <v>0</v>
      </c>
      <c r="BE77" s="62"/>
      <c r="BF77" s="62"/>
      <c r="BG77" s="62">
        <v>0</v>
      </c>
      <c r="BH77" s="62">
        <v>0</v>
      </c>
      <c r="BI77" s="62">
        <v>0</v>
      </c>
      <c r="BJ77" s="62">
        <v>0</v>
      </c>
      <c r="BK77" s="62">
        <v>0</v>
      </c>
      <c r="BL77" s="62"/>
      <c r="BM77" s="62"/>
      <c r="BN77" s="62">
        <v>0</v>
      </c>
      <c r="BO77" s="62">
        <v>0</v>
      </c>
      <c r="BP77" s="62">
        <v>0</v>
      </c>
      <c r="BQ77" s="62">
        <v>0</v>
      </c>
      <c r="BR77" s="62">
        <v>0</v>
      </c>
      <c r="BS77" s="62"/>
      <c r="BT77" s="62"/>
      <c r="BU77" s="62">
        <v>0</v>
      </c>
      <c r="BV77" s="62">
        <v>0</v>
      </c>
      <c r="BW77" s="62">
        <v>0</v>
      </c>
      <c r="BX77" s="62">
        <v>0</v>
      </c>
      <c r="BY77" s="62">
        <v>0</v>
      </c>
      <c r="BZ77" s="62"/>
      <c r="CA77" s="62"/>
      <c r="CB77" s="62">
        <v>0</v>
      </c>
      <c r="CC77" s="62">
        <v>0</v>
      </c>
      <c r="CD77" s="62">
        <v>0</v>
      </c>
      <c r="CE77" s="62">
        <v>0</v>
      </c>
      <c r="CF77" s="62">
        <v>0</v>
      </c>
      <c r="CG77" s="62"/>
      <c r="CH77" s="62"/>
      <c r="CI77" s="62">
        <v>0</v>
      </c>
      <c r="CJ77" s="62">
        <v>0</v>
      </c>
      <c r="CK77" s="62">
        <v>0</v>
      </c>
      <c r="CL77" s="62">
        <v>0</v>
      </c>
      <c r="CM77" s="62"/>
      <c r="CN77" s="62"/>
      <c r="CO77" s="62"/>
      <c r="CP77" s="62"/>
      <c r="CQ77" s="62"/>
      <c r="CR77" s="62"/>
      <c r="CS77" s="62">
        <v>0</v>
      </c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  <c r="EA77" s="62"/>
      <c r="EB77" s="62"/>
      <c r="EC77" s="62"/>
      <c r="ED77" s="62"/>
      <c r="EE77" s="62"/>
      <c r="EF77" s="62"/>
      <c r="EG77" s="62"/>
      <c r="EH77" s="62"/>
      <c r="EI77" s="62"/>
      <c r="EJ77" s="62"/>
      <c r="EK77" s="62"/>
      <c r="EL77" s="62"/>
      <c r="EM77" s="62"/>
      <c r="EN77" s="62"/>
      <c r="EO77" s="62"/>
      <c r="EP77" s="62"/>
      <c r="EQ77" s="62"/>
      <c r="ER77" s="62"/>
      <c r="ES77" s="62"/>
      <c r="ET77" s="62"/>
      <c r="EU77" s="62"/>
      <c r="EV77" s="62"/>
      <c r="EW77" s="62"/>
      <c r="EX77" s="62"/>
      <c r="EY77" s="62"/>
      <c r="EZ77" s="62"/>
      <c r="FA77" s="62"/>
      <c r="FB77" s="62"/>
      <c r="FC77" s="62"/>
      <c r="FD77" s="62"/>
      <c r="FE77" s="62">
        <v>0</v>
      </c>
      <c r="FF77" s="62"/>
      <c r="FG77" s="62">
        <v>0</v>
      </c>
      <c r="FH77" s="62">
        <v>0</v>
      </c>
      <c r="FI77" s="62">
        <v>0</v>
      </c>
      <c r="FJ77" s="62"/>
      <c r="FK77" s="62"/>
      <c r="FL77" s="62">
        <v>0</v>
      </c>
      <c r="FM77" s="62"/>
      <c r="FN77" s="62"/>
      <c r="FO77" s="62">
        <v>0</v>
      </c>
      <c r="FP77" s="62"/>
      <c r="FQ77" s="62">
        <v>0</v>
      </c>
      <c r="FR77" s="62"/>
      <c r="FS77" s="62"/>
      <c r="FT77" s="62"/>
      <c r="FU77" s="62"/>
      <c r="FV77" s="62"/>
      <c r="FW77" s="62"/>
      <c r="FX77" s="62"/>
      <c r="FY77" s="62"/>
      <c r="FZ77" s="62"/>
      <c r="GA77" s="62"/>
      <c r="GB77" s="62"/>
      <c r="GC77" s="62"/>
      <c r="GD77" s="62"/>
      <c r="GE77" s="62"/>
      <c r="GF77" s="62"/>
      <c r="GG77" s="62"/>
      <c r="GH77" s="62"/>
      <c r="GI77" s="62"/>
      <c r="GJ77" s="62"/>
      <c r="GK77" s="62"/>
      <c r="GL77" s="62"/>
      <c r="GM77" s="62"/>
      <c r="GN77" s="62"/>
      <c r="GO77" s="62"/>
      <c r="GP77" s="62"/>
      <c r="GQ77" s="62"/>
      <c r="GR77" s="62"/>
      <c r="GS77" s="62"/>
      <c r="GT77" s="62"/>
      <c r="GU77" s="62"/>
      <c r="GV77" s="62"/>
      <c r="GW77" s="62"/>
      <c r="GX77" s="62"/>
      <c r="GY77" s="62"/>
      <c r="GZ77" s="62"/>
      <c r="HA77" s="62"/>
      <c r="HB77" s="62"/>
      <c r="HC77" s="62"/>
      <c r="HD77" s="62"/>
      <c r="HE77" s="62"/>
      <c r="HF77" s="62"/>
      <c r="HG77" s="62"/>
      <c r="HH77" s="62"/>
      <c r="HI77" s="62"/>
      <c r="HJ77" s="62"/>
      <c r="HK77" s="62"/>
      <c r="HL77" s="62"/>
      <c r="HM77" s="62"/>
      <c r="HN77" s="62"/>
      <c r="HO77" s="62"/>
      <c r="HP77" s="62"/>
      <c r="HQ77" s="62"/>
      <c r="HR77" s="62"/>
      <c r="HS77" s="62"/>
      <c r="HT77" s="62"/>
      <c r="HU77" s="62"/>
      <c r="HV77" s="62"/>
      <c r="HW77" s="62"/>
      <c r="HX77" s="62"/>
      <c r="HY77" s="62"/>
      <c r="HZ77" s="62"/>
      <c r="IA77" s="62"/>
      <c r="IB77" s="62"/>
      <c r="IC77" s="62"/>
      <c r="ID77" s="62"/>
      <c r="IE77" s="62"/>
      <c r="IF77" s="62"/>
      <c r="IG77" s="62"/>
      <c r="IH77" s="62"/>
      <c r="II77" s="62"/>
      <c r="IJ77" s="62"/>
      <c r="IK77" s="62"/>
      <c r="IL77" s="62"/>
      <c r="IM77" s="62"/>
      <c r="IN77" s="62"/>
      <c r="IO77" s="62"/>
      <c r="IP77" s="62"/>
      <c r="IQ77" s="62"/>
      <c r="IR77" s="62"/>
      <c r="IS77" s="62"/>
      <c r="IT77" s="62"/>
      <c r="IU77" s="62"/>
      <c r="IV77" s="62"/>
      <c r="IW77" s="62"/>
      <c r="IX77" s="62"/>
      <c r="IY77" s="62"/>
      <c r="IZ77" s="62"/>
      <c r="JA77" s="62"/>
      <c r="JB77" s="62"/>
      <c r="JC77" s="62"/>
      <c r="JD77" s="62"/>
      <c r="JE77" s="62"/>
      <c r="JF77" s="62"/>
      <c r="JG77" s="62"/>
      <c r="JH77" s="62"/>
      <c r="JI77" s="62"/>
      <c r="JJ77" s="62"/>
      <c r="JK77" s="62"/>
      <c r="JL77" s="62"/>
      <c r="JM77" s="62"/>
      <c r="JN77" s="62"/>
      <c r="JO77" s="62"/>
      <c r="JP77" s="62"/>
      <c r="JQ77" s="62"/>
      <c r="JR77" s="62"/>
      <c r="JS77" s="62"/>
      <c r="JT77" s="62"/>
      <c r="JU77" s="62"/>
      <c r="JV77" s="62"/>
      <c r="JW77" s="62"/>
      <c r="JX77" s="62"/>
      <c r="JY77" s="62"/>
      <c r="JZ77" s="62"/>
      <c r="KA77" s="62"/>
      <c r="KB77" s="62"/>
      <c r="KC77" s="62"/>
      <c r="KD77" s="62"/>
      <c r="KE77" s="62"/>
      <c r="KF77" s="62"/>
      <c r="KG77" s="62"/>
      <c r="KH77" s="62"/>
      <c r="KI77" s="62"/>
      <c r="KJ77" s="62"/>
      <c r="KK77" s="62"/>
      <c r="KL77" s="62"/>
      <c r="KM77" s="62"/>
      <c r="KN77" s="62"/>
      <c r="KO77" s="62"/>
      <c r="KP77" s="62"/>
      <c r="KQ77" s="62"/>
      <c r="KR77" s="62"/>
      <c r="KS77" s="62"/>
      <c r="KT77" s="62"/>
      <c r="KU77" s="62"/>
      <c r="KV77" s="62"/>
      <c r="KW77" s="62"/>
      <c r="KX77" s="62"/>
      <c r="KY77" s="62"/>
      <c r="KZ77" s="62"/>
      <c r="LA77" s="62"/>
      <c r="LB77" s="62"/>
      <c r="LC77" s="62"/>
      <c r="LD77" s="62"/>
      <c r="LE77" s="62"/>
      <c r="LF77" s="62"/>
      <c r="LG77" s="62"/>
      <c r="LH77" s="62"/>
      <c r="LI77" s="62"/>
      <c r="LJ77" s="62"/>
      <c r="LK77" s="62"/>
      <c r="LL77" s="62"/>
      <c r="LM77" s="62"/>
      <c r="LN77" s="62"/>
      <c r="LO77" s="62"/>
      <c r="LP77" s="62"/>
      <c r="LQ77" s="62"/>
      <c r="LR77" s="62"/>
      <c r="LS77" s="62"/>
      <c r="LT77" s="62"/>
      <c r="LU77" s="62"/>
      <c r="LV77" s="62"/>
      <c r="LW77" s="62"/>
      <c r="LX77" s="62"/>
      <c r="LY77" s="62"/>
      <c r="LZ77" s="62"/>
      <c r="MA77" s="62"/>
      <c r="MB77" s="62"/>
      <c r="MC77" s="62"/>
      <c r="MD77" s="62"/>
      <c r="ME77" s="62"/>
      <c r="MF77" s="62"/>
      <c r="MG77" s="62"/>
      <c r="MH77" s="62"/>
      <c r="MI77" s="62"/>
      <c r="MJ77" s="62"/>
      <c r="MK77" s="62"/>
      <c r="ML77" s="62"/>
      <c r="MM77" s="62"/>
      <c r="MN77" s="62"/>
      <c r="MO77" s="62"/>
      <c r="MP77" s="62"/>
      <c r="MQ77" s="62"/>
      <c r="MR77" s="62"/>
      <c r="MS77" s="62"/>
      <c r="MT77" s="62"/>
      <c r="MU77" s="62"/>
      <c r="MV77" s="62"/>
      <c r="MW77" s="62"/>
      <c r="MX77" s="62"/>
      <c r="MY77" s="62"/>
      <c r="MZ77" s="62"/>
      <c r="NA77" s="62"/>
      <c r="NB77" s="62"/>
      <c r="NC77" s="62"/>
      <c r="ND77" s="62"/>
      <c r="NE77" s="62"/>
      <c r="NF77" s="62"/>
      <c r="NG77" s="62"/>
      <c r="NH77" s="62"/>
    </row>
    <row r="78" spans="1:372" s="34" customFormat="1" ht="14.4" outlineLevel="1" x14ac:dyDescent="0.2">
      <c r="A78" s="1048"/>
      <c r="B78" s="17" t="s">
        <v>37</v>
      </c>
      <c r="C78" s="14"/>
      <c r="D78" s="46"/>
      <c r="E78" s="57" t="s">
        <v>221</v>
      </c>
      <c r="F78" s="58"/>
      <c r="G78" s="63"/>
      <c r="H78" s="63"/>
      <c r="I78" s="63"/>
      <c r="J78" s="63">
        <v>0</v>
      </c>
      <c r="K78" s="63">
        <v>0</v>
      </c>
      <c r="L78" s="63">
        <v>0</v>
      </c>
      <c r="M78" s="63">
        <v>0</v>
      </c>
      <c r="N78" s="63">
        <v>0</v>
      </c>
      <c r="O78" s="63"/>
      <c r="P78" s="63"/>
      <c r="Q78" s="63">
        <v>0</v>
      </c>
      <c r="R78" s="63">
        <v>0</v>
      </c>
      <c r="S78" s="63">
        <v>0</v>
      </c>
      <c r="T78" s="63">
        <v>0</v>
      </c>
      <c r="U78" s="63">
        <v>0</v>
      </c>
      <c r="V78" s="63"/>
      <c r="W78" s="63"/>
      <c r="X78" s="63">
        <v>0</v>
      </c>
      <c r="Y78" s="63">
        <v>0</v>
      </c>
      <c r="Z78" s="63">
        <v>0</v>
      </c>
      <c r="AA78" s="63">
        <v>0</v>
      </c>
      <c r="AB78" s="63">
        <v>0</v>
      </c>
      <c r="AC78" s="63"/>
      <c r="AD78" s="63"/>
      <c r="AE78" s="63">
        <v>0</v>
      </c>
      <c r="AF78" s="63">
        <v>0</v>
      </c>
      <c r="AG78" s="63">
        <v>0</v>
      </c>
      <c r="AH78" s="63">
        <v>0</v>
      </c>
      <c r="AI78" s="63"/>
      <c r="AJ78" s="63"/>
      <c r="AK78" s="63"/>
      <c r="AL78" s="63">
        <v>0</v>
      </c>
      <c r="AM78" s="63">
        <v>0</v>
      </c>
      <c r="AN78" s="63">
        <v>0</v>
      </c>
      <c r="AO78" s="63">
        <v>0</v>
      </c>
      <c r="AP78" s="63">
        <v>0</v>
      </c>
      <c r="AQ78" s="63"/>
      <c r="AR78" s="63"/>
      <c r="AS78" s="63"/>
      <c r="AT78" s="63">
        <v>0</v>
      </c>
      <c r="AU78" s="63">
        <v>0</v>
      </c>
      <c r="AV78" s="63">
        <v>0</v>
      </c>
      <c r="AW78" s="63">
        <v>0</v>
      </c>
      <c r="AX78" s="63"/>
      <c r="AY78" s="63"/>
      <c r="AZ78" s="63">
        <v>0</v>
      </c>
      <c r="BA78" s="63">
        <v>0</v>
      </c>
      <c r="BB78" s="63">
        <v>0</v>
      </c>
      <c r="BC78" s="63">
        <v>0</v>
      </c>
      <c r="BD78" s="63">
        <v>0</v>
      </c>
      <c r="BE78" s="63"/>
      <c r="BF78" s="63"/>
      <c r="BG78" s="63">
        <v>0</v>
      </c>
      <c r="BH78" s="63">
        <v>0</v>
      </c>
      <c r="BI78" s="63">
        <v>0</v>
      </c>
      <c r="BJ78" s="63">
        <v>0</v>
      </c>
      <c r="BK78" s="63">
        <v>0</v>
      </c>
      <c r="BL78" s="63"/>
      <c r="BM78" s="63"/>
      <c r="BN78" s="63">
        <v>0</v>
      </c>
      <c r="BO78" s="63">
        <v>0</v>
      </c>
      <c r="BP78" s="63">
        <v>0</v>
      </c>
      <c r="BQ78" s="63">
        <v>0</v>
      </c>
      <c r="BR78" s="63">
        <v>0</v>
      </c>
      <c r="BS78" s="63"/>
      <c r="BT78" s="63"/>
      <c r="BU78" s="63">
        <v>0</v>
      </c>
      <c r="BV78" s="63">
        <v>0</v>
      </c>
      <c r="BW78" s="63">
        <v>0</v>
      </c>
      <c r="BX78" s="63">
        <v>0</v>
      </c>
      <c r="BY78" s="63">
        <v>0</v>
      </c>
      <c r="BZ78" s="63"/>
      <c r="CA78" s="63"/>
      <c r="CB78" s="63">
        <v>0</v>
      </c>
      <c r="CC78" s="63">
        <v>0</v>
      </c>
      <c r="CD78" s="63">
        <v>0</v>
      </c>
      <c r="CE78" s="63">
        <v>0</v>
      </c>
      <c r="CF78" s="63">
        <v>0</v>
      </c>
      <c r="CG78" s="63"/>
      <c r="CH78" s="63"/>
      <c r="CI78" s="63">
        <v>0</v>
      </c>
      <c r="CJ78" s="63">
        <v>0</v>
      </c>
      <c r="CK78" s="63">
        <v>0</v>
      </c>
      <c r="CL78" s="63">
        <v>0</v>
      </c>
      <c r="CM78" s="63"/>
      <c r="CN78" s="63"/>
      <c r="CO78" s="63"/>
      <c r="CP78" s="63"/>
      <c r="CQ78" s="63"/>
      <c r="CR78" s="63"/>
      <c r="CS78" s="63">
        <v>0</v>
      </c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  <c r="DY78" s="63"/>
      <c r="DZ78" s="63"/>
      <c r="EA78" s="63"/>
      <c r="EB78" s="63"/>
      <c r="EC78" s="63"/>
      <c r="ED78" s="63"/>
      <c r="EE78" s="63"/>
      <c r="EF78" s="63"/>
      <c r="EG78" s="63"/>
      <c r="EH78" s="63"/>
      <c r="EI78" s="63"/>
      <c r="EJ78" s="63"/>
      <c r="EK78" s="63"/>
      <c r="EL78" s="63"/>
      <c r="EM78" s="63"/>
      <c r="EN78" s="63"/>
      <c r="EO78" s="63"/>
      <c r="EP78" s="63"/>
      <c r="EQ78" s="63"/>
      <c r="ER78" s="63"/>
      <c r="ES78" s="63"/>
      <c r="ET78" s="63"/>
      <c r="EU78" s="63"/>
      <c r="EV78" s="63"/>
      <c r="EW78" s="63"/>
      <c r="EX78" s="63"/>
      <c r="EY78" s="63"/>
      <c r="EZ78" s="63"/>
      <c r="FA78" s="63"/>
      <c r="FB78" s="63"/>
      <c r="FC78" s="63"/>
      <c r="FD78" s="63"/>
      <c r="FE78" s="63">
        <v>0</v>
      </c>
      <c r="FF78" s="63"/>
      <c r="FG78" s="63">
        <v>0</v>
      </c>
      <c r="FH78" s="63">
        <v>0</v>
      </c>
      <c r="FI78" s="63">
        <v>0</v>
      </c>
      <c r="FJ78" s="63"/>
      <c r="FK78" s="63"/>
      <c r="FL78" s="63">
        <v>0</v>
      </c>
      <c r="FM78" s="63"/>
      <c r="FN78" s="63"/>
      <c r="FO78" s="63">
        <v>0</v>
      </c>
      <c r="FP78" s="63"/>
      <c r="FQ78" s="63">
        <v>0</v>
      </c>
      <c r="FR78" s="63"/>
      <c r="FS78" s="63"/>
      <c r="FT78" s="63"/>
      <c r="FU78" s="63"/>
      <c r="FV78" s="63"/>
      <c r="FW78" s="63"/>
      <c r="FX78" s="63"/>
      <c r="FY78" s="63"/>
      <c r="FZ78" s="63"/>
      <c r="GA78" s="63"/>
      <c r="GB78" s="63"/>
      <c r="GC78" s="63"/>
      <c r="GD78" s="63"/>
      <c r="GE78" s="63"/>
      <c r="GF78" s="63"/>
      <c r="GG78" s="63"/>
      <c r="GH78" s="63"/>
      <c r="GI78" s="63"/>
      <c r="GJ78" s="63"/>
      <c r="GK78" s="63"/>
      <c r="GL78" s="63"/>
      <c r="GM78" s="63"/>
      <c r="GN78" s="63"/>
      <c r="GO78" s="63"/>
      <c r="GP78" s="63"/>
      <c r="GQ78" s="63"/>
      <c r="GR78" s="63"/>
      <c r="GS78" s="63"/>
      <c r="GT78" s="63"/>
      <c r="GU78" s="63"/>
      <c r="GV78" s="63"/>
      <c r="GW78" s="63"/>
      <c r="GX78" s="63"/>
      <c r="GY78" s="63"/>
      <c r="GZ78" s="63"/>
      <c r="HA78" s="63"/>
      <c r="HB78" s="63"/>
      <c r="HC78" s="63"/>
      <c r="HD78" s="63"/>
      <c r="HE78" s="63"/>
      <c r="HF78" s="63"/>
      <c r="HG78" s="63"/>
      <c r="HH78" s="63"/>
      <c r="HI78" s="63"/>
      <c r="HJ78" s="63"/>
      <c r="HK78" s="63"/>
      <c r="HL78" s="63"/>
      <c r="HM78" s="63"/>
      <c r="HN78" s="63"/>
      <c r="HO78" s="63"/>
      <c r="HP78" s="63"/>
      <c r="HQ78" s="63"/>
      <c r="HR78" s="63"/>
      <c r="HS78" s="63"/>
      <c r="HT78" s="63"/>
      <c r="HU78" s="63"/>
      <c r="HV78" s="63"/>
      <c r="HW78" s="63"/>
      <c r="HX78" s="63"/>
      <c r="HY78" s="63"/>
      <c r="HZ78" s="63"/>
      <c r="IA78" s="63"/>
      <c r="IB78" s="63"/>
      <c r="IC78" s="63"/>
      <c r="ID78" s="63"/>
      <c r="IE78" s="63"/>
      <c r="IF78" s="63"/>
      <c r="IG78" s="63"/>
      <c r="IH78" s="63"/>
      <c r="II78" s="63"/>
      <c r="IJ78" s="63"/>
      <c r="IK78" s="63"/>
      <c r="IL78" s="63"/>
      <c r="IM78" s="63"/>
      <c r="IN78" s="63"/>
      <c r="IO78" s="63"/>
      <c r="IP78" s="63"/>
      <c r="IQ78" s="63"/>
      <c r="IR78" s="63"/>
      <c r="IS78" s="63"/>
      <c r="IT78" s="63"/>
      <c r="IU78" s="63"/>
      <c r="IV78" s="63"/>
      <c r="IW78" s="63"/>
      <c r="IX78" s="63"/>
      <c r="IY78" s="63"/>
      <c r="IZ78" s="63"/>
      <c r="JA78" s="63"/>
      <c r="JB78" s="63"/>
      <c r="JC78" s="63"/>
      <c r="JD78" s="63"/>
      <c r="JE78" s="63"/>
      <c r="JF78" s="63"/>
      <c r="JG78" s="63"/>
      <c r="JH78" s="63"/>
      <c r="JI78" s="63"/>
      <c r="JJ78" s="63"/>
      <c r="JK78" s="63"/>
      <c r="JL78" s="63"/>
      <c r="JM78" s="63"/>
      <c r="JN78" s="63"/>
      <c r="JO78" s="63"/>
      <c r="JP78" s="63"/>
      <c r="JQ78" s="63"/>
      <c r="JR78" s="63"/>
      <c r="JS78" s="63"/>
      <c r="JT78" s="63"/>
      <c r="JU78" s="63"/>
      <c r="JV78" s="63"/>
      <c r="JW78" s="63"/>
      <c r="JX78" s="63"/>
      <c r="JY78" s="63"/>
      <c r="JZ78" s="63"/>
      <c r="KA78" s="63"/>
      <c r="KB78" s="63"/>
      <c r="KC78" s="63"/>
      <c r="KD78" s="63"/>
      <c r="KE78" s="63"/>
      <c r="KF78" s="63"/>
      <c r="KG78" s="63"/>
      <c r="KH78" s="63"/>
      <c r="KI78" s="63"/>
      <c r="KJ78" s="63"/>
      <c r="KK78" s="63"/>
      <c r="KL78" s="63"/>
      <c r="KM78" s="63"/>
      <c r="KN78" s="63"/>
      <c r="KO78" s="63"/>
      <c r="KP78" s="63"/>
      <c r="KQ78" s="63"/>
      <c r="KR78" s="63"/>
      <c r="KS78" s="63"/>
      <c r="KT78" s="63"/>
      <c r="KU78" s="63"/>
      <c r="KV78" s="63"/>
      <c r="KW78" s="63"/>
      <c r="KX78" s="63"/>
      <c r="KY78" s="63"/>
      <c r="KZ78" s="63"/>
      <c r="LA78" s="63"/>
      <c r="LB78" s="63"/>
      <c r="LC78" s="63"/>
      <c r="LD78" s="63"/>
      <c r="LE78" s="63"/>
      <c r="LF78" s="63"/>
      <c r="LG78" s="63"/>
      <c r="LH78" s="63"/>
      <c r="LI78" s="63"/>
      <c r="LJ78" s="63"/>
      <c r="LK78" s="63"/>
      <c r="LL78" s="63"/>
      <c r="LM78" s="63"/>
      <c r="LN78" s="63"/>
      <c r="LO78" s="63"/>
      <c r="LP78" s="63"/>
      <c r="LQ78" s="63"/>
      <c r="LR78" s="63"/>
      <c r="LS78" s="63"/>
      <c r="LT78" s="63"/>
      <c r="LU78" s="63"/>
      <c r="LV78" s="63"/>
      <c r="LW78" s="63"/>
      <c r="LX78" s="63"/>
      <c r="LY78" s="63"/>
      <c r="LZ78" s="63"/>
      <c r="MA78" s="63"/>
      <c r="MB78" s="63"/>
      <c r="MC78" s="63"/>
      <c r="MD78" s="63"/>
      <c r="ME78" s="63"/>
      <c r="MF78" s="63"/>
      <c r="MG78" s="63"/>
      <c r="MH78" s="63"/>
      <c r="MI78" s="63"/>
      <c r="MJ78" s="63"/>
      <c r="MK78" s="63"/>
      <c r="ML78" s="63"/>
      <c r="MM78" s="63"/>
      <c r="MN78" s="63"/>
      <c r="MO78" s="63"/>
      <c r="MP78" s="63"/>
      <c r="MQ78" s="63"/>
      <c r="MR78" s="63"/>
      <c r="MS78" s="63"/>
      <c r="MT78" s="63"/>
      <c r="MU78" s="63"/>
      <c r="MV78" s="63"/>
      <c r="MW78" s="63"/>
      <c r="MX78" s="63"/>
      <c r="MY78" s="63"/>
      <c r="MZ78" s="63"/>
      <c r="NA78" s="63"/>
      <c r="NB78" s="63"/>
      <c r="NC78" s="63"/>
      <c r="ND78" s="63"/>
      <c r="NE78" s="63"/>
      <c r="NF78" s="63"/>
      <c r="NG78" s="63"/>
      <c r="NH78" s="63"/>
    </row>
    <row r="79" spans="1:372" s="34" customFormat="1" ht="15" outlineLevel="1" thickBot="1" x14ac:dyDescent="0.25">
      <c r="A79" s="1049"/>
      <c r="B79" s="36">
        <f>B77/30</f>
        <v>0</v>
      </c>
      <c r="C79" s="38"/>
      <c r="D79" s="47"/>
      <c r="E79" s="27" t="s">
        <v>3</v>
      </c>
      <c r="F79" s="25"/>
      <c r="G79" s="33" t="e">
        <v>#VALUE!</v>
      </c>
      <c r="H79" s="33" t="e">
        <f t="shared" ref="H79:BS79" si="104">H76+H72+H80</f>
        <v>#VALUE!</v>
      </c>
      <c r="I79" s="33" t="e">
        <f t="shared" si="104"/>
        <v>#VALUE!</v>
      </c>
      <c r="J79" s="33" t="e">
        <f t="shared" si="104"/>
        <v>#VALUE!</v>
      </c>
      <c r="K79" s="33" t="e">
        <f t="shared" si="104"/>
        <v>#VALUE!</v>
      </c>
      <c r="L79" s="33" t="e">
        <f t="shared" si="104"/>
        <v>#VALUE!</v>
      </c>
      <c r="M79" s="33" t="e">
        <f t="shared" si="104"/>
        <v>#VALUE!</v>
      </c>
      <c r="N79" s="33" t="e">
        <f t="shared" si="104"/>
        <v>#VALUE!</v>
      </c>
      <c r="O79" s="33" t="e">
        <f t="shared" si="104"/>
        <v>#VALUE!</v>
      </c>
      <c r="P79" s="33" t="e">
        <f t="shared" si="104"/>
        <v>#VALUE!</v>
      </c>
      <c r="Q79" s="33" t="e">
        <f t="shared" si="104"/>
        <v>#VALUE!</v>
      </c>
      <c r="R79" s="33" t="e">
        <f t="shared" si="104"/>
        <v>#VALUE!</v>
      </c>
      <c r="S79" s="33" t="e">
        <f t="shared" si="104"/>
        <v>#VALUE!</v>
      </c>
      <c r="T79" s="33" t="e">
        <f t="shared" si="104"/>
        <v>#VALUE!</v>
      </c>
      <c r="U79" s="33" t="e">
        <f t="shared" si="104"/>
        <v>#VALUE!</v>
      </c>
      <c r="V79" s="33" t="e">
        <f t="shared" si="104"/>
        <v>#VALUE!</v>
      </c>
      <c r="W79" s="33" t="e">
        <f t="shared" si="104"/>
        <v>#VALUE!</v>
      </c>
      <c r="X79" s="33" t="e">
        <f t="shared" si="104"/>
        <v>#VALUE!</v>
      </c>
      <c r="Y79" s="33" t="e">
        <f t="shared" si="104"/>
        <v>#VALUE!</v>
      </c>
      <c r="Z79" s="33" t="e">
        <f t="shared" si="104"/>
        <v>#VALUE!</v>
      </c>
      <c r="AA79" s="33" t="e">
        <f t="shared" si="104"/>
        <v>#VALUE!</v>
      </c>
      <c r="AB79" s="33" t="e">
        <f t="shared" si="104"/>
        <v>#VALUE!</v>
      </c>
      <c r="AC79" s="33" t="e">
        <f t="shared" si="104"/>
        <v>#VALUE!</v>
      </c>
      <c r="AD79" s="33" t="e">
        <f t="shared" si="104"/>
        <v>#VALUE!</v>
      </c>
      <c r="AE79" s="33" t="e">
        <f t="shared" si="104"/>
        <v>#VALUE!</v>
      </c>
      <c r="AF79" s="33" t="e">
        <f t="shared" si="104"/>
        <v>#VALUE!</v>
      </c>
      <c r="AG79" s="33" t="e">
        <f t="shared" si="104"/>
        <v>#VALUE!</v>
      </c>
      <c r="AH79" s="33" t="e">
        <f t="shared" si="104"/>
        <v>#VALUE!</v>
      </c>
      <c r="AI79" s="33" t="e">
        <f t="shared" si="104"/>
        <v>#VALUE!</v>
      </c>
      <c r="AJ79" s="33" t="e">
        <f t="shared" si="104"/>
        <v>#VALUE!</v>
      </c>
      <c r="AK79" s="33" t="e">
        <f t="shared" si="104"/>
        <v>#VALUE!</v>
      </c>
      <c r="AL79" s="33" t="e">
        <f t="shared" si="104"/>
        <v>#VALUE!</v>
      </c>
      <c r="AM79" s="33" t="e">
        <f t="shared" si="104"/>
        <v>#VALUE!</v>
      </c>
      <c r="AN79" s="33" t="e">
        <f t="shared" si="104"/>
        <v>#VALUE!</v>
      </c>
      <c r="AO79" s="33" t="e">
        <f t="shared" si="104"/>
        <v>#VALUE!</v>
      </c>
      <c r="AP79" s="33" t="e">
        <f t="shared" si="104"/>
        <v>#VALUE!</v>
      </c>
      <c r="AQ79" s="33" t="e">
        <f t="shared" si="104"/>
        <v>#VALUE!</v>
      </c>
      <c r="AR79" s="33" t="e">
        <f t="shared" si="104"/>
        <v>#VALUE!</v>
      </c>
      <c r="AS79" s="33" t="e">
        <f t="shared" si="104"/>
        <v>#VALUE!</v>
      </c>
      <c r="AT79" s="33" t="e">
        <f t="shared" si="104"/>
        <v>#VALUE!</v>
      </c>
      <c r="AU79" s="33" t="e">
        <f t="shared" si="104"/>
        <v>#VALUE!</v>
      </c>
      <c r="AV79" s="33" t="e">
        <f t="shared" si="104"/>
        <v>#VALUE!</v>
      </c>
      <c r="AW79" s="33" t="e">
        <f t="shared" si="104"/>
        <v>#VALUE!</v>
      </c>
      <c r="AX79" s="33" t="e">
        <f t="shared" si="104"/>
        <v>#VALUE!</v>
      </c>
      <c r="AY79" s="33" t="e">
        <f t="shared" si="104"/>
        <v>#VALUE!</v>
      </c>
      <c r="AZ79" s="33" t="e">
        <f t="shared" si="104"/>
        <v>#VALUE!</v>
      </c>
      <c r="BA79" s="33" t="e">
        <f t="shared" si="104"/>
        <v>#VALUE!</v>
      </c>
      <c r="BB79" s="33" t="e">
        <f t="shared" si="104"/>
        <v>#VALUE!</v>
      </c>
      <c r="BC79" s="33" t="e">
        <f t="shared" si="104"/>
        <v>#VALUE!</v>
      </c>
      <c r="BD79" s="33" t="e">
        <f t="shared" si="104"/>
        <v>#VALUE!</v>
      </c>
      <c r="BE79" s="33" t="e">
        <f t="shared" si="104"/>
        <v>#VALUE!</v>
      </c>
      <c r="BF79" s="33" t="e">
        <f t="shared" si="104"/>
        <v>#VALUE!</v>
      </c>
      <c r="BG79" s="33" t="e">
        <f t="shared" si="104"/>
        <v>#VALUE!</v>
      </c>
      <c r="BH79" s="33" t="e">
        <f t="shared" si="104"/>
        <v>#VALUE!</v>
      </c>
      <c r="BI79" s="33" t="e">
        <f t="shared" si="104"/>
        <v>#VALUE!</v>
      </c>
      <c r="BJ79" s="33" t="e">
        <f t="shared" si="104"/>
        <v>#VALUE!</v>
      </c>
      <c r="BK79" s="33" t="e">
        <f t="shared" si="104"/>
        <v>#VALUE!</v>
      </c>
      <c r="BL79" s="33" t="e">
        <f t="shared" si="104"/>
        <v>#VALUE!</v>
      </c>
      <c r="BM79" s="33" t="e">
        <f t="shared" si="104"/>
        <v>#VALUE!</v>
      </c>
      <c r="BN79" s="33" t="e">
        <f t="shared" si="104"/>
        <v>#VALUE!</v>
      </c>
      <c r="BO79" s="33" t="e">
        <f t="shared" si="104"/>
        <v>#VALUE!</v>
      </c>
      <c r="BP79" s="33" t="e">
        <f t="shared" si="104"/>
        <v>#VALUE!</v>
      </c>
      <c r="BQ79" s="33" t="e">
        <f t="shared" si="104"/>
        <v>#VALUE!</v>
      </c>
      <c r="BR79" s="33" t="e">
        <f t="shared" si="104"/>
        <v>#VALUE!</v>
      </c>
      <c r="BS79" s="33" t="e">
        <f t="shared" si="104"/>
        <v>#VALUE!</v>
      </c>
      <c r="BT79" s="33" t="e">
        <f t="shared" ref="BT79:EE79" si="105">BT76+BT72+BT80</f>
        <v>#VALUE!</v>
      </c>
      <c r="BU79" s="33" t="e">
        <f t="shared" si="105"/>
        <v>#VALUE!</v>
      </c>
      <c r="BV79" s="33" t="e">
        <f t="shared" si="105"/>
        <v>#VALUE!</v>
      </c>
      <c r="BW79" s="33" t="e">
        <f t="shared" si="105"/>
        <v>#VALUE!</v>
      </c>
      <c r="BX79" s="33" t="e">
        <f t="shared" si="105"/>
        <v>#VALUE!</v>
      </c>
      <c r="BY79" s="33" t="e">
        <f t="shared" si="105"/>
        <v>#VALUE!</v>
      </c>
      <c r="BZ79" s="33" t="e">
        <f t="shared" si="105"/>
        <v>#VALUE!</v>
      </c>
      <c r="CA79" s="33" t="e">
        <f t="shared" si="105"/>
        <v>#VALUE!</v>
      </c>
      <c r="CB79" s="33" t="e">
        <f t="shared" si="105"/>
        <v>#VALUE!</v>
      </c>
      <c r="CC79" s="33" t="e">
        <f t="shared" si="105"/>
        <v>#VALUE!</v>
      </c>
      <c r="CD79" s="33" t="e">
        <f t="shared" si="105"/>
        <v>#VALUE!</v>
      </c>
      <c r="CE79" s="33" t="e">
        <f t="shared" si="105"/>
        <v>#VALUE!</v>
      </c>
      <c r="CF79" s="33" t="e">
        <f t="shared" si="105"/>
        <v>#VALUE!</v>
      </c>
      <c r="CG79" s="33" t="e">
        <f t="shared" si="105"/>
        <v>#VALUE!</v>
      </c>
      <c r="CH79" s="33" t="e">
        <f t="shared" si="105"/>
        <v>#VALUE!</v>
      </c>
      <c r="CI79" s="33" t="e">
        <f t="shared" si="105"/>
        <v>#VALUE!</v>
      </c>
      <c r="CJ79" s="33" t="e">
        <f t="shared" si="105"/>
        <v>#VALUE!</v>
      </c>
      <c r="CK79" s="33" t="e">
        <f t="shared" si="105"/>
        <v>#VALUE!</v>
      </c>
      <c r="CL79" s="33" t="e">
        <f t="shared" si="105"/>
        <v>#VALUE!</v>
      </c>
      <c r="CM79" s="33" t="e">
        <f t="shared" si="105"/>
        <v>#VALUE!</v>
      </c>
      <c r="CN79" s="33" t="e">
        <f t="shared" si="105"/>
        <v>#VALUE!</v>
      </c>
      <c r="CO79" s="33" t="e">
        <f t="shared" si="105"/>
        <v>#VALUE!</v>
      </c>
      <c r="CP79" s="33" t="e">
        <f t="shared" si="105"/>
        <v>#VALUE!</v>
      </c>
      <c r="CQ79" s="33" t="e">
        <f t="shared" si="105"/>
        <v>#VALUE!</v>
      </c>
      <c r="CR79" s="33" t="e">
        <f t="shared" si="105"/>
        <v>#VALUE!</v>
      </c>
      <c r="CS79" s="33" t="e">
        <f t="shared" si="105"/>
        <v>#VALUE!</v>
      </c>
      <c r="CT79" s="33" t="e">
        <f t="shared" si="105"/>
        <v>#VALUE!</v>
      </c>
      <c r="CU79" s="33" t="e">
        <f t="shared" si="105"/>
        <v>#VALUE!</v>
      </c>
      <c r="CV79" s="33" t="e">
        <f t="shared" si="105"/>
        <v>#VALUE!</v>
      </c>
      <c r="CW79" s="33" t="e">
        <f t="shared" si="105"/>
        <v>#VALUE!</v>
      </c>
      <c r="CX79" s="33" t="e">
        <f t="shared" si="105"/>
        <v>#VALUE!</v>
      </c>
      <c r="CY79" s="33" t="e">
        <f t="shared" si="105"/>
        <v>#VALUE!</v>
      </c>
      <c r="CZ79" s="33" t="e">
        <f t="shared" si="105"/>
        <v>#VALUE!</v>
      </c>
      <c r="DA79" s="33" t="e">
        <f t="shared" si="105"/>
        <v>#VALUE!</v>
      </c>
      <c r="DB79" s="33" t="e">
        <f t="shared" si="105"/>
        <v>#VALUE!</v>
      </c>
      <c r="DC79" s="33" t="e">
        <f t="shared" si="105"/>
        <v>#VALUE!</v>
      </c>
      <c r="DD79" s="33" t="e">
        <f t="shared" si="105"/>
        <v>#VALUE!</v>
      </c>
      <c r="DE79" s="33" t="e">
        <f t="shared" si="105"/>
        <v>#VALUE!</v>
      </c>
      <c r="DF79" s="33" t="e">
        <f t="shared" si="105"/>
        <v>#VALUE!</v>
      </c>
      <c r="DG79" s="33" t="e">
        <f t="shared" si="105"/>
        <v>#VALUE!</v>
      </c>
      <c r="DH79" s="33" t="e">
        <f t="shared" si="105"/>
        <v>#VALUE!</v>
      </c>
      <c r="DI79" s="33" t="e">
        <f t="shared" si="105"/>
        <v>#VALUE!</v>
      </c>
      <c r="DJ79" s="33" t="e">
        <f t="shared" si="105"/>
        <v>#VALUE!</v>
      </c>
      <c r="DK79" s="33" t="e">
        <f t="shared" si="105"/>
        <v>#VALUE!</v>
      </c>
      <c r="DL79" s="33" t="e">
        <f t="shared" si="105"/>
        <v>#VALUE!</v>
      </c>
      <c r="DM79" s="33" t="e">
        <f t="shared" si="105"/>
        <v>#VALUE!</v>
      </c>
      <c r="DN79" s="33" t="e">
        <f t="shared" si="105"/>
        <v>#VALUE!</v>
      </c>
      <c r="DO79" s="33" t="e">
        <f t="shared" si="105"/>
        <v>#VALUE!</v>
      </c>
      <c r="DP79" s="33" t="e">
        <f t="shared" si="105"/>
        <v>#VALUE!</v>
      </c>
      <c r="DQ79" s="33" t="e">
        <f t="shared" si="105"/>
        <v>#VALUE!</v>
      </c>
      <c r="DR79" s="33" t="e">
        <f t="shared" si="105"/>
        <v>#VALUE!</v>
      </c>
      <c r="DS79" s="33" t="e">
        <f t="shared" si="105"/>
        <v>#VALUE!</v>
      </c>
      <c r="DT79" s="33" t="e">
        <f t="shared" si="105"/>
        <v>#VALUE!</v>
      </c>
      <c r="DU79" s="33" t="e">
        <f t="shared" si="105"/>
        <v>#VALUE!</v>
      </c>
      <c r="DV79" s="33" t="e">
        <f t="shared" si="105"/>
        <v>#VALUE!</v>
      </c>
      <c r="DW79" s="33" t="e">
        <f t="shared" si="105"/>
        <v>#VALUE!</v>
      </c>
      <c r="DX79" s="33" t="e">
        <f t="shared" si="105"/>
        <v>#VALUE!</v>
      </c>
      <c r="DY79" s="33" t="e">
        <f t="shared" si="105"/>
        <v>#VALUE!</v>
      </c>
      <c r="DZ79" s="33" t="e">
        <f t="shared" si="105"/>
        <v>#VALUE!</v>
      </c>
      <c r="EA79" s="33" t="e">
        <f t="shared" si="105"/>
        <v>#VALUE!</v>
      </c>
      <c r="EB79" s="33" t="e">
        <f t="shared" si="105"/>
        <v>#VALUE!</v>
      </c>
      <c r="EC79" s="33" t="e">
        <f t="shared" si="105"/>
        <v>#VALUE!</v>
      </c>
      <c r="ED79" s="33" t="e">
        <f t="shared" si="105"/>
        <v>#VALUE!</v>
      </c>
      <c r="EE79" s="33" t="e">
        <f t="shared" si="105"/>
        <v>#VALUE!</v>
      </c>
      <c r="EF79" s="33" t="e">
        <f t="shared" ref="EF79:GQ79" si="106">EF76+EF72+EF80</f>
        <v>#VALUE!</v>
      </c>
      <c r="EG79" s="33" t="e">
        <f t="shared" si="106"/>
        <v>#VALUE!</v>
      </c>
      <c r="EH79" s="33" t="e">
        <f t="shared" si="106"/>
        <v>#VALUE!</v>
      </c>
      <c r="EI79" s="33" t="e">
        <f t="shared" si="106"/>
        <v>#VALUE!</v>
      </c>
      <c r="EJ79" s="33" t="e">
        <f t="shared" si="106"/>
        <v>#VALUE!</v>
      </c>
      <c r="EK79" s="33" t="e">
        <f t="shared" si="106"/>
        <v>#VALUE!</v>
      </c>
      <c r="EL79" s="33" t="e">
        <f t="shared" si="106"/>
        <v>#VALUE!</v>
      </c>
      <c r="EM79" s="33" t="e">
        <f t="shared" si="106"/>
        <v>#VALUE!</v>
      </c>
      <c r="EN79" s="33" t="e">
        <f t="shared" si="106"/>
        <v>#VALUE!</v>
      </c>
      <c r="EO79" s="33" t="e">
        <f t="shared" si="106"/>
        <v>#VALUE!</v>
      </c>
      <c r="EP79" s="33" t="e">
        <f t="shared" si="106"/>
        <v>#VALUE!</v>
      </c>
      <c r="EQ79" s="33" t="e">
        <f t="shared" si="106"/>
        <v>#VALUE!</v>
      </c>
      <c r="ER79" s="33" t="e">
        <f t="shared" si="106"/>
        <v>#VALUE!</v>
      </c>
      <c r="ES79" s="33" t="e">
        <f t="shared" si="106"/>
        <v>#VALUE!</v>
      </c>
      <c r="ET79" s="33" t="e">
        <f t="shared" si="106"/>
        <v>#VALUE!</v>
      </c>
      <c r="EU79" s="33" t="e">
        <f t="shared" si="106"/>
        <v>#VALUE!</v>
      </c>
      <c r="EV79" s="33" t="e">
        <f t="shared" si="106"/>
        <v>#VALUE!</v>
      </c>
      <c r="EW79" s="33" t="e">
        <f t="shared" si="106"/>
        <v>#VALUE!</v>
      </c>
      <c r="EX79" s="33" t="e">
        <f t="shared" si="106"/>
        <v>#VALUE!</v>
      </c>
      <c r="EY79" s="33" t="e">
        <f t="shared" si="106"/>
        <v>#VALUE!</v>
      </c>
      <c r="EZ79" s="33" t="e">
        <f t="shared" si="106"/>
        <v>#VALUE!</v>
      </c>
      <c r="FA79" s="33" t="e">
        <f t="shared" si="106"/>
        <v>#VALUE!</v>
      </c>
      <c r="FB79" s="33" t="e">
        <f t="shared" si="106"/>
        <v>#VALUE!</v>
      </c>
      <c r="FC79" s="33" t="e">
        <f t="shared" si="106"/>
        <v>#VALUE!</v>
      </c>
      <c r="FD79" s="33" t="e">
        <f t="shared" si="106"/>
        <v>#VALUE!</v>
      </c>
      <c r="FE79" s="33" t="e">
        <f t="shared" si="106"/>
        <v>#VALUE!</v>
      </c>
      <c r="FF79" s="33" t="e">
        <f t="shared" si="106"/>
        <v>#VALUE!</v>
      </c>
      <c r="FG79" s="33" t="e">
        <f t="shared" si="106"/>
        <v>#VALUE!</v>
      </c>
      <c r="FH79" s="33" t="e">
        <f t="shared" si="106"/>
        <v>#VALUE!</v>
      </c>
      <c r="FI79" s="33" t="e">
        <f t="shared" si="106"/>
        <v>#VALUE!</v>
      </c>
      <c r="FJ79" s="33" t="e">
        <f t="shared" si="106"/>
        <v>#VALUE!</v>
      </c>
      <c r="FK79" s="33" t="e">
        <f t="shared" si="106"/>
        <v>#VALUE!</v>
      </c>
      <c r="FL79" s="33" t="e">
        <f t="shared" si="106"/>
        <v>#VALUE!</v>
      </c>
      <c r="FM79" s="33" t="e">
        <f t="shared" si="106"/>
        <v>#VALUE!</v>
      </c>
      <c r="FN79" s="33" t="e">
        <f t="shared" si="106"/>
        <v>#VALUE!</v>
      </c>
      <c r="FO79" s="33" t="e">
        <f t="shared" si="106"/>
        <v>#VALUE!</v>
      </c>
      <c r="FP79" s="33" t="e">
        <f t="shared" si="106"/>
        <v>#VALUE!</v>
      </c>
      <c r="FQ79" s="33" t="e">
        <f t="shared" si="106"/>
        <v>#VALUE!</v>
      </c>
      <c r="FR79" s="33" t="e">
        <f t="shared" si="106"/>
        <v>#VALUE!</v>
      </c>
      <c r="FS79" s="33" t="e">
        <f t="shared" si="106"/>
        <v>#VALUE!</v>
      </c>
      <c r="FT79" s="33" t="e">
        <f t="shared" si="106"/>
        <v>#VALUE!</v>
      </c>
      <c r="FU79" s="33" t="e">
        <f t="shared" si="106"/>
        <v>#VALUE!</v>
      </c>
      <c r="FV79" s="33" t="e">
        <f t="shared" si="106"/>
        <v>#VALUE!</v>
      </c>
      <c r="FW79" s="33" t="e">
        <f t="shared" si="106"/>
        <v>#VALUE!</v>
      </c>
      <c r="FX79" s="33" t="e">
        <f t="shared" si="106"/>
        <v>#VALUE!</v>
      </c>
      <c r="FY79" s="33" t="e">
        <f t="shared" si="106"/>
        <v>#VALUE!</v>
      </c>
      <c r="FZ79" s="33" t="e">
        <f t="shared" si="106"/>
        <v>#VALUE!</v>
      </c>
      <c r="GA79" s="33" t="e">
        <f t="shared" si="106"/>
        <v>#VALUE!</v>
      </c>
      <c r="GB79" s="33" t="e">
        <f t="shared" si="106"/>
        <v>#VALUE!</v>
      </c>
      <c r="GC79" s="33" t="e">
        <f t="shared" si="106"/>
        <v>#VALUE!</v>
      </c>
      <c r="GD79" s="33" t="e">
        <f t="shared" si="106"/>
        <v>#VALUE!</v>
      </c>
      <c r="GE79" s="33" t="e">
        <f t="shared" si="106"/>
        <v>#VALUE!</v>
      </c>
      <c r="GF79" s="33" t="e">
        <f t="shared" si="106"/>
        <v>#VALUE!</v>
      </c>
      <c r="GG79" s="33" t="e">
        <f t="shared" si="106"/>
        <v>#VALUE!</v>
      </c>
      <c r="GH79" s="33" t="e">
        <f t="shared" si="106"/>
        <v>#VALUE!</v>
      </c>
      <c r="GI79" s="33" t="e">
        <f t="shared" si="106"/>
        <v>#VALUE!</v>
      </c>
      <c r="GJ79" s="33" t="e">
        <f t="shared" si="106"/>
        <v>#VALUE!</v>
      </c>
      <c r="GK79" s="33" t="e">
        <f t="shared" si="106"/>
        <v>#VALUE!</v>
      </c>
      <c r="GL79" s="33" t="e">
        <f t="shared" si="106"/>
        <v>#VALUE!</v>
      </c>
      <c r="GM79" s="33" t="e">
        <f t="shared" si="106"/>
        <v>#VALUE!</v>
      </c>
      <c r="GN79" s="33" t="e">
        <f t="shared" si="106"/>
        <v>#VALUE!</v>
      </c>
      <c r="GO79" s="33" t="e">
        <f t="shared" si="106"/>
        <v>#VALUE!</v>
      </c>
      <c r="GP79" s="33" t="e">
        <f t="shared" si="106"/>
        <v>#VALUE!</v>
      </c>
      <c r="GQ79" s="33" t="e">
        <f t="shared" si="106"/>
        <v>#VALUE!</v>
      </c>
      <c r="GR79" s="33" t="e">
        <f t="shared" ref="GR79:JC79" si="107">GR76+GR72+GR80</f>
        <v>#VALUE!</v>
      </c>
      <c r="GS79" s="33" t="e">
        <f t="shared" si="107"/>
        <v>#VALUE!</v>
      </c>
      <c r="GT79" s="33" t="e">
        <f t="shared" si="107"/>
        <v>#VALUE!</v>
      </c>
      <c r="GU79" s="33" t="e">
        <f t="shared" si="107"/>
        <v>#VALUE!</v>
      </c>
      <c r="GV79" s="33" t="e">
        <f t="shared" si="107"/>
        <v>#VALUE!</v>
      </c>
      <c r="GW79" s="33" t="e">
        <f t="shared" si="107"/>
        <v>#VALUE!</v>
      </c>
      <c r="GX79" s="33" t="e">
        <f t="shared" si="107"/>
        <v>#VALUE!</v>
      </c>
      <c r="GY79" s="33" t="e">
        <f t="shared" si="107"/>
        <v>#VALUE!</v>
      </c>
      <c r="GZ79" s="33" t="e">
        <f t="shared" si="107"/>
        <v>#VALUE!</v>
      </c>
      <c r="HA79" s="33" t="e">
        <f t="shared" si="107"/>
        <v>#VALUE!</v>
      </c>
      <c r="HB79" s="33" t="e">
        <f t="shared" si="107"/>
        <v>#VALUE!</v>
      </c>
      <c r="HC79" s="33" t="e">
        <f t="shared" si="107"/>
        <v>#VALUE!</v>
      </c>
      <c r="HD79" s="33" t="e">
        <f t="shared" si="107"/>
        <v>#VALUE!</v>
      </c>
      <c r="HE79" s="33" t="e">
        <f t="shared" si="107"/>
        <v>#VALUE!</v>
      </c>
      <c r="HF79" s="33" t="e">
        <f t="shared" si="107"/>
        <v>#VALUE!</v>
      </c>
      <c r="HG79" s="33" t="e">
        <f t="shared" si="107"/>
        <v>#VALUE!</v>
      </c>
      <c r="HH79" s="33" t="e">
        <f t="shared" si="107"/>
        <v>#VALUE!</v>
      </c>
      <c r="HI79" s="33" t="e">
        <f t="shared" si="107"/>
        <v>#VALUE!</v>
      </c>
      <c r="HJ79" s="33" t="e">
        <f t="shared" si="107"/>
        <v>#VALUE!</v>
      </c>
      <c r="HK79" s="33" t="e">
        <f t="shared" si="107"/>
        <v>#VALUE!</v>
      </c>
      <c r="HL79" s="33" t="e">
        <f t="shared" si="107"/>
        <v>#VALUE!</v>
      </c>
      <c r="HM79" s="33" t="e">
        <f t="shared" si="107"/>
        <v>#VALUE!</v>
      </c>
      <c r="HN79" s="33" t="e">
        <f t="shared" si="107"/>
        <v>#VALUE!</v>
      </c>
      <c r="HO79" s="33" t="e">
        <f t="shared" si="107"/>
        <v>#VALUE!</v>
      </c>
      <c r="HP79" s="33" t="e">
        <f t="shared" si="107"/>
        <v>#VALUE!</v>
      </c>
      <c r="HQ79" s="33" t="e">
        <f t="shared" si="107"/>
        <v>#VALUE!</v>
      </c>
      <c r="HR79" s="33" t="e">
        <f t="shared" si="107"/>
        <v>#VALUE!</v>
      </c>
      <c r="HS79" s="33" t="e">
        <f t="shared" si="107"/>
        <v>#VALUE!</v>
      </c>
      <c r="HT79" s="33" t="e">
        <f t="shared" si="107"/>
        <v>#VALUE!</v>
      </c>
      <c r="HU79" s="33" t="e">
        <f t="shared" si="107"/>
        <v>#VALUE!</v>
      </c>
      <c r="HV79" s="33" t="e">
        <f t="shared" si="107"/>
        <v>#VALUE!</v>
      </c>
      <c r="HW79" s="33" t="e">
        <f t="shared" si="107"/>
        <v>#VALUE!</v>
      </c>
      <c r="HX79" s="33" t="e">
        <f t="shared" si="107"/>
        <v>#VALUE!</v>
      </c>
      <c r="HY79" s="33" t="e">
        <f t="shared" si="107"/>
        <v>#VALUE!</v>
      </c>
      <c r="HZ79" s="33" t="e">
        <f t="shared" si="107"/>
        <v>#VALUE!</v>
      </c>
      <c r="IA79" s="33" t="e">
        <f t="shared" si="107"/>
        <v>#VALUE!</v>
      </c>
      <c r="IB79" s="33" t="e">
        <f t="shared" si="107"/>
        <v>#VALUE!</v>
      </c>
      <c r="IC79" s="33" t="e">
        <f t="shared" si="107"/>
        <v>#VALUE!</v>
      </c>
      <c r="ID79" s="33" t="e">
        <f t="shared" si="107"/>
        <v>#VALUE!</v>
      </c>
      <c r="IE79" s="33" t="e">
        <f t="shared" si="107"/>
        <v>#VALUE!</v>
      </c>
      <c r="IF79" s="33" t="e">
        <f t="shared" si="107"/>
        <v>#VALUE!</v>
      </c>
      <c r="IG79" s="33" t="e">
        <f t="shared" si="107"/>
        <v>#VALUE!</v>
      </c>
      <c r="IH79" s="33" t="e">
        <f t="shared" si="107"/>
        <v>#VALUE!</v>
      </c>
      <c r="II79" s="33" t="e">
        <f t="shared" si="107"/>
        <v>#VALUE!</v>
      </c>
      <c r="IJ79" s="33" t="e">
        <f t="shared" si="107"/>
        <v>#VALUE!</v>
      </c>
      <c r="IK79" s="33" t="e">
        <f t="shared" si="107"/>
        <v>#VALUE!</v>
      </c>
      <c r="IL79" s="33" t="e">
        <f t="shared" si="107"/>
        <v>#VALUE!</v>
      </c>
      <c r="IM79" s="33" t="e">
        <f t="shared" si="107"/>
        <v>#VALUE!</v>
      </c>
      <c r="IN79" s="33" t="e">
        <f t="shared" si="107"/>
        <v>#VALUE!</v>
      </c>
      <c r="IO79" s="33" t="e">
        <f t="shared" si="107"/>
        <v>#VALUE!</v>
      </c>
      <c r="IP79" s="33" t="e">
        <f t="shared" si="107"/>
        <v>#VALUE!</v>
      </c>
      <c r="IQ79" s="33" t="e">
        <f t="shared" si="107"/>
        <v>#VALUE!</v>
      </c>
      <c r="IR79" s="33" t="e">
        <f t="shared" si="107"/>
        <v>#VALUE!</v>
      </c>
      <c r="IS79" s="33" t="e">
        <f t="shared" si="107"/>
        <v>#VALUE!</v>
      </c>
      <c r="IT79" s="33" t="e">
        <f t="shared" si="107"/>
        <v>#VALUE!</v>
      </c>
      <c r="IU79" s="33" t="e">
        <f t="shared" si="107"/>
        <v>#VALUE!</v>
      </c>
      <c r="IV79" s="33" t="e">
        <f t="shared" si="107"/>
        <v>#VALUE!</v>
      </c>
      <c r="IW79" s="33" t="e">
        <f t="shared" si="107"/>
        <v>#VALUE!</v>
      </c>
      <c r="IX79" s="33" t="e">
        <f t="shared" si="107"/>
        <v>#VALUE!</v>
      </c>
      <c r="IY79" s="33" t="e">
        <f t="shared" si="107"/>
        <v>#VALUE!</v>
      </c>
      <c r="IZ79" s="33" t="e">
        <f t="shared" si="107"/>
        <v>#VALUE!</v>
      </c>
      <c r="JA79" s="33" t="e">
        <f t="shared" si="107"/>
        <v>#VALUE!</v>
      </c>
      <c r="JB79" s="33" t="e">
        <f t="shared" si="107"/>
        <v>#VALUE!</v>
      </c>
      <c r="JC79" s="33" t="e">
        <f t="shared" si="107"/>
        <v>#VALUE!</v>
      </c>
      <c r="JD79" s="33" t="e">
        <f t="shared" ref="JD79:LO79" si="108">JD76+JD72+JD80</f>
        <v>#VALUE!</v>
      </c>
      <c r="JE79" s="33" t="e">
        <f t="shared" si="108"/>
        <v>#VALUE!</v>
      </c>
      <c r="JF79" s="33" t="e">
        <f t="shared" si="108"/>
        <v>#VALUE!</v>
      </c>
      <c r="JG79" s="33" t="e">
        <f t="shared" si="108"/>
        <v>#VALUE!</v>
      </c>
      <c r="JH79" s="33" t="e">
        <f t="shared" si="108"/>
        <v>#VALUE!</v>
      </c>
      <c r="JI79" s="33" t="e">
        <f t="shared" si="108"/>
        <v>#VALUE!</v>
      </c>
      <c r="JJ79" s="33" t="e">
        <f t="shared" si="108"/>
        <v>#VALUE!</v>
      </c>
      <c r="JK79" s="33" t="e">
        <f t="shared" si="108"/>
        <v>#VALUE!</v>
      </c>
      <c r="JL79" s="33" t="e">
        <f t="shared" si="108"/>
        <v>#VALUE!</v>
      </c>
      <c r="JM79" s="33" t="e">
        <f t="shared" si="108"/>
        <v>#VALUE!</v>
      </c>
      <c r="JN79" s="33" t="e">
        <f t="shared" si="108"/>
        <v>#VALUE!</v>
      </c>
      <c r="JO79" s="33" t="e">
        <f t="shared" si="108"/>
        <v>#VALUE!</v>
      </c>
      <c r="JP79" s="33" t="e">
        <f t="shared" si="108"/>
        <v>#VALUE!</v>
      </c>
      <c r="JQ79" s="33" t="e">
        <f t="shared" si="108"/>
        <v>#VALUE!</v>
      </c>
      <c r="JR79" s="33" t="e">
        <f t="shared" si="108"/>
        <v>#VALUE!</v>
      </c>
      <c r="JS79" s="33" t="e">
        <f t="shared" si="108"/>
        <v>#VALUE!</v>
      </c>
      <c r="JT79" s="33" t="e">
        <f t="shared" si="108"/>
        <v>#VALUE!</v>
      </c>
      <c r="JU79" s="33" t="e">
        <f t="shared" si="108"/>
        <v>#VALUE!</v>
      </c>
      <c r="JV79" s="33" t="e">
        <f t="shared" si="108"/>
        <v>#VALUE!</v>
      </c>
      <c r="JW79" s="33" t="e">
        <f t="shared" si="108"/>
        <v>#VALUE!</v>
      </c>
      <c r="JX79" s="33" t="e">
        <f t="shared" si="108"/>
        <v>#VALUE!</v>
      </c>
      <c r="JY79" s="33" t="e">
        <f t="shared" si="108"/>
        <v>#VALUE!</v>
      </c>
      <c r="JZ79" s="33" t="e">
        <f t="shared" si="108"/>
        <v>#VALUE!</v>
      </c>
      <c r="KA79" s="33" t="e">
        <f t="shared" si="108"/>
        <v>#VALUE!</v>
      </c>
      <c r="KB79" s="33" t="e">
        <f t="shared" si="108"/>
        <v>#VALUE!</v>
      </c>
      <c r="KC79" s="33" t="e">
        <f t="shared" si="108"/>
        <v>#VALUE!</v>
      </c>
      <c r="KD79" s="33" t="e">
        <f t="shared" si="108"/>
        <v>#VALUE!</v>
      </c>
      <c r="KE79" s="33" t="e">
        <f t="shared" si="108"/>
        <v>#VALUE!</v>
      </c>
      <c r="KF79" s="33" t="e">
        <f t="shared" si="108"/>
        <v>#VALUE!</v>
      </c>
      <c r="KG79" s="33" t="e">
        <f t="shared" si="108"/>
        <v>#VALUE!</v>
      </c>
      <c r="KH79" s="33" t="e">
        <f t="shared" si="108"/>
        <v>#VALUE!</v>
      </c>
      <c r="KI79" s="33" t="e">
        <f t="shared" si="108"/>
        <v>#VALUE!</v>
      </c>
      <c r="KJ79" s="33" t="e">
        <f t="shared" si="108"/>
        <v>#VALUE!</v>
      </c>
      <c r="KK79" s="33" t="e">
        <f t="shared" si="108"/>
        <v>#VALUE!</v>
      </c>
      <c r="KL79" s="33" t="e">
        <f t="shared" si="108"/>
        <v>#VALUE!</v>
      </c>
      <c r="KM79" s="33" t="e">
        <f t="shared" si="108"/>
        <v>#VALUE!</v>
      </c>
      <c r="KN79" s="33" t="e">
        <f t="shared" si="108"/>
        <v>#VALUE!</v>
      </c>
      <c r="KO79" s="33" t="e">
        <f t="shared" si="108"/>
        <v>#VALUE!</v>
      </c>
      <c r="KP79" s="33" t="e">
        <f t="shared" si="108"/>
        <v>#VALUE!</v>
      </c>
      <c r="KQ79" s="33" t="e">
        <f t="shared" si="108"/>
        <v>#VALUE!</v>
      </c>
      <c r="KR79" s="33" t="e">
        <f t="shared" si="108"/>
        <v>#VALUE!</v>
      </c>
      <c r="KS79" s="33" t="e">
        <f t="shared" si="108"/>
        <v>#VALUE!</v>
      </c>
      <c r="KT79" s="33" t="e">
        <f t="shared" si="108"/>
        <v>#VALUE!</v>
      </c>
      <c r="KU79" s="33" t="e">
        <f t="shared" si="108"/>
        <v>#VALUE!</v>
      </c>
      <c r="KV79" s="33" t="e">
        <f t="shared" si="108"/>
        <v>#VALUE!</v>
      </c>
      <c r="KW79" s="33" t="e">
        <f t="shared" si="108"/>
        <v>#VALUE!</v>
      </c>
      <c r="KX79" s="33" t="e">
        <f t="shared" si="108"/>
        <v>#VALUE!</v>
      </c>
      <c r="KY79" s="33" t="e">
        <f t="shared" si="108"/>
        <v>#VALUE!</v>
      </c>
      <c r="KZ79" s="33" t="e">
        <f t="shared" si="108"/>
        <v>#VALUE!</v>
      </c>
      <c r="LA79" s="33" t="e">
        <f t="shared" si="108"/>
        <v>#VALUE!</v>
      </c>
      <c r="LB79" s="33" t="e">
        <f t="shared" si="108"/>
        <v>#VALUE!</v>
      </c>
      <c r="LC79" s="33" t="e">
        <f t="shared" si="108"/>
        <v>#VALUE!</v>
      </c>
      <c r="LD79" s="33" t="e">
        <f t="shared" si="108"/>
        <v>#VALUE!</v>
      </c>
      <c r="LE79" s="33" t="e">
        <f t="shared" si="108"/>
        <v>#VALUE!</v>
      </c>
      <c r="LF79" s="33" t="e">
        <f t="shared" si="108"/>
        <v>#VALUE!</v>
      </c>
      <c r="LG79" s="33" t="e">
        <f t="shared" si="108"/>
        <v>#VALUE!</v>
      </c>
      <c r="LH79" s="33" t="e">
        <f t="shared" si="108"/>
        <v>#VALUE!</v>
      </c>
      <c r="LI79" s="33" t="e">
        <f t="shared" si="108"/>
        <v>#VALUE!</v>
      </c>
      <c r="LJ79" s="33" t="e">
        <f t="shared" si="108"/>
        <v>#VALUE!</v>
      </c>
      <c r="LK79" s="33" t="e">
        <f t="shared" si="108"/>
        <v>#VALUE!</v>
      </c>
      <c r="LL79" s="33" t="e">
        <f t="shared" si="108"/>
        <v>#VALUE!</v>
      </c>
      <c r="LM79" s="33" t="e">
        <f t="shared" si="108"/>
        <v>#VALUE!</v>
      </c>
      <c r="LN79" s="33" t="e">
        <f t="shared" si="108"/>
        <v>#VALUE!</v>
      </c>
      <c r="LO79" s="33" t="e">
        <f t="shared" si="108"/>
        <v>#VALUE!</v>
      </c>
      <c r="LP79" s="33" t="e">
        <f t="shared" ref="LP79:NH79" si="109">LP76+LP72+LP80</f>
        <v>#VALUE!</v>
      </c>
      <c r="LQ79" s="33" t="e">
        <f t="shared" si="109"/>
        <v>#VALUE!</v>
      </c>
      <c r="LR79" s="33" t="e">
        <f t="shared" si="109"/>
        <v>#VALUE!</v>
      </c>
      <c r="LS79" s="33" t="e">
        <f t="shared" si="109"/>
        <v>#VALUE!</v>
      </c>
      <c r="LT79" s="33" t="e">
        <f t="shared" si="109"/>
        <v>#VALUE!</v>
      </c>
      <c r="LU79" s="33" t="e">
        <f t="shared" si="109"/>
        <v>#VALUE!</v>
      </c>
      <c r="LV79" s="33" t="e">
        <f t="shared" si="109"/>
        <v>#VALUE!</v>
      </c>
      <c r="LW79" s="33" t="e">
        <f t="shared" si="109"/>
        <v>#VALUE!</v>
      </c>
      <c r="LX79" s="33" t="e">
        <f t="shared" si="109"/>
        <v>#VALUE!</v>
      </c>
      <c r="LY79" s="33" t="e">
        <f t="shared" si="109"/>
        <v>#VALUE!</v>
      </c>
      <c r="LZ79" s="33" t="e">
        <f t="shared" si="109"/>
        <v>#VALUE!</v>
      </c>
      <c r="MA79" s="33" t="e">
        <f t="shared" si="109"/>
        <v>#VALUE!</v>
      </c>
      <c r="MB79" s="33" t="e">
        <f t="shared" si="109"/>
        <v>#VALUE!</v>
      </c>
      <c r="MC79" s="33" t="e">
        <f t="shared" si="109"/>
        <v>#VALUE!</v>
      </c>
      <c r="MD79" s="33" t="e">
        <f t="shared" si="109"/>
        <v>#VALUE!</v>
      </c>
      <c r="ME79" s="33" t="e">
        <f t="shared" si="109"/>
        <v>#VALUE!</v>
      </c>
      <c r="MF79" s="33" t="e">
        <f t="shared" si="109"/>
        <v>#VALUE!</v>
      </c>
      <c r="MG79" s="33" t="e">
        <f t="shared" si="109"/>
        <v>#VALUE!</v>
      </c>
      <c r="MH79" s="33" t="e">
        <f t="shared" si="109"/>
        <v>#VALUE!</v>
      </c>
      <c r="MI79" s="33" t="e">
        <f t="shared" si="109"/>
        <v>#VALUE!</v>
      </c>
      <c r="MJ79" s="33" t="e">
        <f t="shared" si="109"/>
        <v>#VALUE!</v>
      </c>
      <c r="MK79" s="33" t="e">
        <f t="shared" si="109"/>
        <v>#VALUE!</v>
      </c>
      <c r="ML79" s="33" t="e">
        <f t="shared" si="109"/>
        <v>#VALUE!</v>
      </c>
      <c r="MM79" s="33" t="e">
        <f t="shared" si="109"/>
        <v>#VALUE!</v>
      </c>
      <c r="MN79" s="33" t="e">
        <f t="shared" si="109"/>
        <v>#VALUE!</v>
      </c>
      <c r="MO79" s="33" t="e">
        <f t="shared" si="109"/>
        <v>#VALUE!</v>
      </c>
      <c r="MP79" s="33" t="e">
        <f t="shared" si="109"/>
        <v>#VALUE!</v>
      </c>
      <c r="MQ79" s="33" t="e">
        <f t="shared" si="109"/>
        <v>#VALUE!</v>
      </c>
      <c r="MR79" s="33" t="e">
        <f t="shared" si="109"/>
        <v>#VALUE!</v>
      </c>
      <c r="MS79" s="33" t="e">
        <f t="shared" si="109"/>
        <v>#VALUE!</v>
      </c>
      <c r="MT79" s="33" t="e">
        <f t="shared" si="109"/>
        <v>#VALUE!</v>
      </c>
      <c r="MU79" s="33" t="e">
        <f t="shared" si="109"/>
        <v>#VALUE!</v>
      </c>
      <c r="MV79" s="33" t="e">
        <f t="shared" si="109"/>
        <v>#VALUE!</v>
      </c>
      <c r="MW79" s="33" t="e">
        <f t="shared" si="109"/>
        <v>#VALUE!</v>
      </c>
      <c r="MX79" s="33" t="e">
        <f t="shared" si="109"/>
        <v>#VALUE!</v>
      </c>
      <c r="MY79" s="33" t="e">
        <f t="shared" si="109"/>
        <v>#VALUE!</v>
      </c>
      <c r="MZ79" s="33" t="e">
        <f t="shared" si="109"/>
        <v>#VALUE!</v>
      </c>
      <c r="NA79" s="33" t="e">
        <f t="shared" si="109"/>
        <v>#VALUE!</v>
      </c>
      <c r="NB79" s="33" t="e">
        <f t="shared" si="109"/>
        <v>#VALUE!</v>
      </c>
      <c r="NC79" s="33" t="e">
        <f t="shared" si="109"/>
        <v>#VALUE!</v>
      </c>
      <c r="ND79" s="33" t="e">
        <f t="shared" si="109"/>
        <v>#VALUE!</v>
      </c>
      <c r="NE79" s="33" t="e">
        <f t="shared" si="109"/>
        <v>#VALUE!</v>
      </c>
      <c r="NF79" s="33" t="e">
        <f t="shared" si="109"/>
        <v>#VALUE!</v>
      </c>
      <c r="NG79" s="33" t="e">
        <f t="shared" si="109"/>
        <v>#VALUE!</v>
      </c>
      <c r="NH79" s="33" t="e">
        <f t="shared" si="109"/>
        <v>#VALUE!</v>
      </c>
    </row>
    <row r="80" spans="1:372" s="34" customFormat="1" ht="15" customHeight="1" outlineLevel="1" x14ac:dyDescent="0.2">
      <c r="A80" s="1047" t="s">
        <v>35</v>
      </c>
      <c r="B80" s="43" t="s">
        <v>36</v>
      </c>
      <c r="C80" s="1050" t="s">
        <v>34</v>
      </c>
      <c r="D80" s="48" t="s">
        <v>32</v>
      </c>
      <c r="E80" s="57" t="s">
        <v>235</v>
      </c>
      <c r="F80" s="58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s="33"/>
      <c r="CE80" s="33"/>
      <c r="CF80" s="33"/>
      <c r="CG80" s="33"/>
      <c r="CH80" s="33"/>
      <c r="CI80" s="33"/>
      <c r="CJ80" s="33"/>
      <c r="CK80" s="33"/>
      <c r="CL80" s="33"/>
      <c r="CM80" s="33"/>
      <c r="CN80" s="33"/>
      <c r="CO80" s="33"/>
      <c r="CP80" s="33"/>
      <c r="CQ80" s="33"/>
      <c r="CR80" s="33"/>
      <c r="CS80" s="33"/>
      <c r="CT80" s="33"/>
      <c r="CU80" s="33"/>
      <c r="CV80" s="33"/>
      <c r="CW80" s="33"/>
      <c r="CX80" s="33"/>
      <c r="CY80" s="33"/>
      <c r="CZ80" s="33"/>
      <c r="DA80" s="33"/>
      <c r="DB80" s="33"/>
      <c r="DC80" s="33"/>
      <c r="DD80" s="33"/>
      <c r="DE80" s="33"/>
      <c r="DF80" s="33"/>
      <c r="DG80" s="33"/>
      <c r="DH80" s="33"/>
      <c r="DI80" s="33"/>
      <c r="DJ80" s="33"/>
      <c r="DK80" s="33"/>
      <c r="DL80" s="33"/>
      <c r="DM80" s="33"/>
      <c r="DN80" s="33"/>
      <c r="DO80" s="33"/>
      <c r="DP80" s="33"/>
      <c r="DQ80" s="33"/>
      <c r="DR80" s="33"/>
      <c r="DS80" s="33"/>
      <c r="DT80" s="33"/>
      <c r="DU80" s="33"/>
      <c r="DV80" s="33"/>
      <c r="DW80" s="33"/>
      <c r="DX80" s="33"/>
      <c r="DY80" s="33"/>
      <c r="DZ80" s="33"/>
      <c r="EA80" s="33"/>
      <c r="EB80" s="33"/>
      <c r="EC80" s="33"/>
      <c r="ED80" s="33"/>
      <c r="EE80" s="33"/>
      <c r="EF80" s="33"/>
      <c r="EG80" s="33"/>
      <c r="EH80" s="33"/>
      <c r="EI80" s="33"/>
      <c r="EJ80" s="33"/>
      <c r="EK80" s="33"/>
      <c r="EL80" s="33"/>
      <c r="EM80" s="33"/>
      <c r="EN80" s="33"/>
      <c r="EO80" s="33"/>
      <c r="EP80" s="33"/>
      <c r="EQ80" s="33"/>
      <c r="ER80" s="33"/>
      <c r="ES80" s="33"/>
      <c r="ET80" s="33"/>
      <c r="EU80" s="33"/>
      <c r="EV80" s="33"/>
      <c r="EW80" s="33"/>
      <c r="EX80" s="33"/>
      <c r="EY80" s="33"/>
      <c r="EZ80" s="33"/>
      <c r="FA80" s="33"/>
      <c r="FB80" s="33"/>
      <c r="FC80" s="33"/>
      <c r="FD80" s="33"/>
      <c r="FE80" s="33"/>
      <c r="FF80" s="33"/>
      <c r="FG80" s="33"/>
      <c r="FH80" s="33"/>
      <c r="FI80" s="33"/>
      <c r="FJ80" s="33"/>
      <c r="FK80" s="33"/>
      <c r="FL80" s="33"/>
      <c r="FM80" s="33"/>
      <c r="FN80" s="33"/>
      <c r="FO80" s="33"/>
      <c r="FP80" s="33"/>
      <c r="FQ80" s="33"/>
      <c r="FR80" s="33"/>
      <c r="FS80" s="33"/>
      <c r="FT80" s="33"/>
      <c r="FU80" s="33"/>
      <c r="FV80" s="33"/>
      <c r="FW80" s="33"/>
      <c r="FX80" s="33"/>
      <c r="FY80" s="33"/>
      <c r="FZ80" s="33"/>
      <c r="GA80" s="33"/>
      <c r="GB80" s="33"/>
      <c r="GC80" s="33"/>
      <c r="GD80" s="33"/>
      <c r="GE80" s="33"/>
      <c r="GF80" s="33"/>
      <c r="GG80" s="33"/>
      <c r="GH80" s="33"/>
      <c r="GI80" s="33"/>
      <c r="GJ80" s="33"/>
      <c r="GK80" s="33"/>
      <c r="GL80" s="33"/>
      <c r="GM80" s="33"/>
      <c r="GN80" s="33"/>
      <c r="GO80" s="33"/>
      <c r="GP80" s="33"/>
      <c r="GQ80" s="33"/>
      <c r="GR80" s="33"/>
      <c r="GS80" s="33"/>
      <c r="GT80" s="33"/>
      <c r="GU80" s="33"/>
      <c r="GV80" s="33"/>
      <c r="GW80" s="33"/>
      <c r="GX80" s="33"/>
      <c r="GY80" s="33"/>
      <c r="GZ80" s="33"/>
      <c r="HA80" s="33"/>
      <c r="HB80" s="33"/>
      <c r="HC80" s="33"/>
      <c r="HD80" s="33"/>
      <c r="HE80" s="33"/>
      <c r="HF80" s="33"/>
      <c r="HG80" s="33"/>
      <c r="HH80" s="33"/>
      <c r="HI80" s="33"/>
      <c r="HJ80" s="33"/>
      <c r="HK80" s="33"/>
      <c r="HL80" s="33"/>
      <c r="HM80" s="33"/>
      <c r="HN80" s="33"/>
      <c r="HO80" s="33"/>
      <c r="HP80" s="33"/>
      <c r="HQ80" s="33"/>
      <c r="HR80" s="33"/>
      <c r="HS80" s="33"/>
      <c r="HT80" s="33"/>
      <c r="HU80" s="33"/>
      <c r="HV80" s="33"/>
      <c r="HW80" s="33"/>
      <c r="HX80" s="33"/>
      <c r="HY80" s="33"/>
      <c r="HZ80" s="33"/>
      <c r="IA80" s="33"/>
      <c r="IB80" s="33"/>
      <c r="IC80" s="33"/>
      <c r="ID80" s="33"/>
      <c r="IE80" s="33"/>
      <c r="IF80" s="33"/>
      <c r="IG80" s="33"/>
      <c r="IH80" s="33"/>
      <c r="II80" s="33"/>
      <c r="IJ80" s="33"/>
      <c r="IK80" s="33"/>
      <c r="IL80" s="33"/>
      <c r="IM80" s="33"/>
      <c r="IN80" s="33"/>
      <c r="IO80" s="33"/>
      <c r="IP80" s="33"/>
      <c r="IQ80" s="33"/>
      <c r="IR80" s="33"/>
      <c r="IS80" s="33"/>
      <c r="IT80" s="33"/>
      <c r="IU80" s="33"/>
      <c r="IV80" s="33"/>
      <c r="IW80" s="33"/>
      <c r="IX80" s="33"/>
      <c r="IY80" s="33"/>
      <c r="IZ80" s="33"/>
      <c r="JA80" s="33"/>
      <c r="JB80" s="33"/>
      <c r="JC80" s="33"/>
      <c r="JD80" s="33"/>
      <c r="JE80" s="33"/>
      <c r="JF80" s="33"/>
      <c r="JG80" s="33"/>
      <c r="JH80" s="33"/>
      <c r="JI80" s="33"/>
      <c r="JJ80" s="33"/>
      <c r="JK80" s="33"/>
      <c r="JL80" s="33"/>
      <c r="JM80" s="33"/>
      <c r="JN80" s="33"/>
      <c r="JO80" s="33"/>
      <c r="JP80" s="33"/>
      <c r="JQ80" s="33"/>
      <c r="JR80" s="33"/>
      <c r="JS80" s="33"/>
      <c r="JT80" s="33"/>
      <c r="JU80" s="33"/>
      <c r="JV80" s="33"/>
      <c r="JW80" s="33"/>
      <c r="JX80" s="33"/>
      <c r="JY80" s="33"/>
      <c r="JZ80" s="33"/>
      <c r="KA80" s="33"/>
      <c r="KB80" s="33"/>
      <c r="KC80" s="33"/>
      <c r="KD80" s="33"/>
      <c r="KE80" s="33"/>
      <c r="KF80" s="33"/>
      <c r="KG80" s="33"/>
      <c r="KH80" s="33"/>
      <c r="KI80" s="33"/>
      <c r="KJ80" s="33"/>
      <c r="KK80" s="33"/>
      <c r="KL80" s="33"/>
      <c r="KM80" s="33"/>
      <c r="KN80" s="33"/>
      <c r="KO80" s="33"/>
      <c r="KP80" s="33"/>
      <c r="KQ80" s="33"/>
      <c r="KR80" s="33"/>
      <c r="KS80" s="33"/>
      <c r="KT80" s="33"/>
      <c r="KU80" s="33"/>
      <c r="KV80" s="33"/>
      <c r="KW80" s="33"/>
      <c r="KX80" s="33"/>
      <c r="KY80" s="33"/>
      <c r="KZ80" s="33"/>
      <c r="LA80" s="33"/>
      <c r="LB80" s="33"/>
      <c r="LC80" s="33"/>
      <c r="LD80" s="33"/>
      <c r="LE80" s="33"/>
      <c r="LF80" s="33"/>
      <c r="LG80" s="33"/>
      <c r="LH80" s="33"/>
      <c r="LI80" s="33"/>
      <c r="LJ80" s="33"/>
      <c r="LK80" s="33"/>
      <c r="LL80" s="33"/>
      <c r="LM80" s="33"/>
      <c r="LN80" s="33"/>
      <c r="LO80" s="33"/>
      <c r="LP80" s="33"/>
      <c r="LQ80" s="33"/>
      <c r="LR80" s="33"/>
      <c r="LS80" s="33"/>
      <c r="LT80" s="33"/>
      <c r="LU80" s="33"/>
      <c r="LV80" s="33"/>
      <c r="LW80" s="33"/>
      <c r="LX80" s="33"/>
      <c r="LY80" s="33"/>
      <c r="LZ80" s="33"/>
      <c r="MA80" s="33"/>
      <c r="MB80" s="33"/>
      <c r="MC80" s="33"/>
      <c r="MD80" s="33"/>
      <c r="ME80" s="33"/>
      <c r="MF80" s="33"/>
      <c r="MG80" s="33"/>
      <c r="MH80" s="33"/>
      <c r="MI80" s="33"/>
      <c r="MJ80" s="33"/>
      <c r="MK80" s="33"/>
      <c r="ML80" s="33"/>
      <c r="MM80" s="33"/>
      <c r="MN80" s="33"/>
      <c r="MO80" s="33"/>
      <c r="MP80" s="33"/>
      <c r="MQ80" s="33"/>
      <c r="MR80" s="33"/>
      <c r="MS80" s="33"/>
      <c r="MT80" s="33"/>
      <c r="MU80" s="33"/>
      <c r="MV80" s="33"/>
      <c r="MW80" s="33"/>
      <c r="MX80" s="33"/>
      <c r="MY80" s="33"/>
      <c r="MZ80" s="33"/>
      <c r="NA80" s="33"/>
      <c r="NB80" s="33"/>
      <c r="NC80" s="33"/>
      <c r="ND80" s="33"/>
      <c r="NE80" s="33"/>
      <c r="NF80" s="33"/>
      <c r="NG80" s="33"/>
      <c r="NH80" s="33"/>
    </row>
    <row r="81" spans="1:372" s="34" customFormat="1" ht="14.4" outlineLevel="1" x14ac:dyDescent="0.2">
      <c r="A81" s="1048"/>
      <c r="B81" s="70">
        <v>1</v>
      </c>
      <c r="C81" s="1051"/>
      <c r="D81" s="49">
        <v>43</v>
      </c>
      <c r="E81" s="27" t="s">
        <v>30</v>
      </c>
      <c r="F81" s="25"/>
      <c r="G81" s="33" t="e">
        <v>#VALUE!</v>
      </c>
      <c r="H81" s="33" t="e">
        <f>H79/(IFERROR(VLOOKUP($B71,#REF!,4,FALSE),"")/30)</f>
        <v>#VALUE!</v>
      </c>
      <c r="I81" s="33" t="e">
        <f>I79/(IFERROR(VLOOKUP($B71,#REF!,4,FALSE),"")/30)</f>
        <v>#VALUE!</v>
      </c>
      <c r="J81" s="33" t="e">
        <f>J79/(IFERROR(VLOOKUP($B71,#REF!,4,FALSE),"")/30)</f>
        <v>#VALUE!</v>
      </c>
      <c r="K81" s="33" t="e">
        <f>K79/(IFERROR(VLOOKUP($B71,#REF!,4,FALSE),"")/30)</f>
        <v>#VALUE!</v>
      </c>
      <c r="L81" s="33" t="e">
        <f>L79/(IFERROR(VLOOKUP($B71,#REF!,4,FALSE),"")/30)</f>
        <v>#VALUE!</v>
      </c>
      <c r="M81" s="33" t="e">
        <f>M79/(IFERROR(VLOOKUP($B71,#REF!,4,FALSE),"")/30)</f>
        <v>#VALUE!</v>
      </c>
      <c r="N81" s="33" t="e">
        <f>N79/(IFERROR(VLOOKUP($B71,#REF!,4,FALSE),"")/30)</f>
        <v>#VALUE!</v>
      </c>
      <c r="O81" s="33" t="e">
        <f>O79/(IFERROR(VLOOKUP($B71,#REF!,4,FALSE),"")/30)</f>
        <v>#VALUE!</v>
      </c>
      <c r="P81" s="33" t="e">
        <f>P79/(IFERROR(VLOOKUP($B71,#REF!,4,FALSE),"")/30)</f>
        <v>#VALUE!</v>
      </c>
      <c r="Q81" s="33" t="e">
        <f>Q79/(IFERROR(VLOOKUP($B71,#REF!,4,FALSE),"")/30)</f>
        <v>#VALUE!</v>
      </c>
      <c r="R81" s="33" t="e">
        <f>R79/(IFERROR(VLOOKUP($B71,#REF!,4,FALSE),"")/30)</f>
        <v>#VALUE!</v>
      </c>
      <c r="S81" s="33" t="e">
        <f>S79/(IFERROR(VLOOKUP($B71,#REF!,4,FALSE),"")/30)</f>
        <v>#VALUE!</v>
      </c>
      <c r="T81" s="33" t="e">
        <f>T79/(IFERROR(VLOOKUP($B71,#REF!,4,FALSE),"")/30)</f>
        <v>#VALUE!</v>
      </c>
      <c r="U81" s="33" t="e">
        <f>U79/(IFERROR(VLOOKUP($B71,#REF!,4,FALSE),"")/30)</f>
        <v>#VALUE!</v>
      </c>
      <c r="V81" s="33" t="e">
        <f>V79/(IFERROR(VLOOKUP($B71,#REF!,4,FALSE),"")/30)</f>
        <v>#VALUE!</v>
      </c>
      <c r="W81" s="33" t="e">
        <f>W79/(IFERROR(VLOOKUP($B71,#REF!,4,FALSE),"")/30)</f>
        <v>#VALUE!</v>
      </c>
      <c r="X81" s="33" t="e">
        <f>X79/(IFERROR(VLOOKUP($B71,#REF!,4,FALSE),"")/30)</f>
        <v>#VALUE!</v>
      </c>
      <c r="Y81" s="33" t="e">
        <f>Y79/(IFERROR(VLOOKUP($B71,#REF!,4,FALSE),"")/30)</f>
        <v>#VALUE!</v>
      </c>
      <c r="Z81" s="33" t="e">
        <f>Z79/(IFERROR(VLOOKUP($B71,#REF!,4,FALSE),"")/30)</f>
        <v>#VALUE!</v>
      </c>
      <c r="AA81" s="33" t="e">
        <f>AA79/(IFERROR(VLOOKUP($B71,#REF!,4,FALSE),"")/30)</f>
        <v>#VALUE!</v>
      </c>
      <c r="AB81" s="33" t="e">
        <f>AB79/(IFERROR(VLOOKUP($B71,#REF!,4,FALSE),"")/30)</f>
        <v>#VALUE!</v>
      </c>
      <c r="AC81" s="33" t="e">
        <f>AC79/(IFERROR(VLOOKUP($B71,#REF!,4,FALSE),"")/30)</f>
        <v>#VALUE!</v>
      </c>
      <c r="AD81" s="33" t="e">
        <f>AD79/(IFERROR(VLOOKUP($B71,#REF!,4,FALSE),"")/30)</f>
        <v>#VALUE!</v>
      </c>
      <c r="AE81" s="33" t="e">
        <f>AE79/(IFERROR(VLOOKUP($B71,#REF!,4,FALSE),"")/30)</f>
        <v>#VALUE!</v>
      </c>
      <c r="AF81" s="33" t="e">
        <f>AF79/(IFERROR(VLOOKUP($B71,#REF!,4,FALSE),"")/30)</f>
        <v>#VALUE!</v>
      </c>
      <c r="AG81" s="33" t="e">
        <f>AG79/(IFERROR(VLOOKUP($B71,#REF!,4,FALSE),"")/30)</f>
        <v>#VALUE!</v>
      </c>
      <c r="AH81" s="33" t="e">
        <f>AH79/(IFERROR(VLOOKUP($B71,#REF!,4,FALSE),"")/30)</f>
        <v>#VALUE!</v>
      </c>
      <c r="AI81" s="33" t="e">
        <f>AI79/(IFERROR(VLOOKUP($B71,#REF!,4,FALSE),"")/30)</f>
        <v>#VALUE!</v>
      </c>
      <c r="AJ81" s="33" t="e">
        <f>AJ79/(IFERROR(VLOOKUP($B71,#REF!,4,FALSE),"")/30)</f>
        <v>#VALUE!</v>
      </c>
      <c r="AK81" s="33" t="e">
        <f>AK79/(IFERROR(VLOOKUP($B71,#REF!,4,FALSE),"")/30)</f>
        <v>#VALUE!</v>
      </c>
      <c r="AL81" s="33" t="e">
        <f>AL79/(IFERROR(VLOOKUP($B71,#REF!,4,FALSE),"")/30)</f>
        <v>#VALUE!</v>
      </c>
      <c r="AM81" s="33" t="e">
        <f>AM79/(IFERROR(VLOOKUP($B71,#REF!,5,FALSE),"")/30)</f>
        <v>#VALUE!</v>
      </c>
      <c r="AN81" s="33" t="e">
        <f>AN79/(IFERROR(VLOOKUP($B71,#REF!,5,FALSE),"")/30)</f>
        <v>#VALUE!</v>
      </c>
      <c r="AO81" s="33" t="e">
        <f>AO79/(IFERROR(VLOOKUP($B71,#REF!,5,FALSE),"")/30)</f>
        <v>#VALUE!</v>
      </c>
      <c r="AP81" s="33" t="e">
        <f>AP79/(IFERROR(VLOOKUP($B71,#REF!,5,FALSE),"")/30)</f>
        <v>#VALUE!</v>
      </c>
      <c r="AQ81" s="33" t="e">
        <f>AQ79/(IFERROR(VLOOKUP($B71,#REF!,5,FALSE),"")/30)</f>
        <v>#VALUE!</v>
      </c>
      <c r="AR81" s="33" t="e">
        <f>AR79/(IFERROR(VLOOKUP($B71,#REF!,5,FALSE),"")/30)</f>
        <v>#VALUE!</v>
      </c>
      <c r="AS81" s="33" t="e">
        <f>AS79/(IFERROR(VLOOKUP($B71,#REF!,5,FALSE),"")/30)</f>
        <v>#VALUE!</v>
      </c>
      <c r="AT81" s="33" t="e">
        <f>AT79/(IFERROR(VLOOKUP($B71,#REF!,5,FALSE),"")/30)</f>
        <v>#VALUE!</v>
      </c>
      <c r="AU81" s="33" t="e">
        <f>AU79/(IFERROR(VLOOKUP($B71,#REF!,5,FALSE),"")/30)</f>
        <v>#VALUE!</v>
      </c>
      <c r="AV81" s="33" t="e">
        <f>AV79/(IFERROR(VLOOKUP($B71,#REF!,5,FALSE),"")/30)</f>
        <v>#VALUE!</v>
      </c>
      <c r="AW81" s="33" t="e">
        <f>AW79/(IFERROR(VLOOKUP($B71,#REF!,5,FALSE),"")/30)</f>
        <v>#VALUE!</v>
      </c>
      <c r="AX81" s="33" t="e">
        <f>AX79/(IFERROR(VLOOKUP($B71,#REF!,5,FALSE),"")/30)</f>
        <v>#VALUE!</v>
      </c>
      <c r="AY81" s="33" t="e">
        <f>AY79/(IFERROR(VLOOKUP($B71,#REF!,5,FALSE),"")/30)</f>
        <v>#VALUE!</v>
      </c>
      <c r="AZ81" s="33" t="e">
        <f>AZ79/(IFERROR(VLOOKUP($B71,#REF!,5,FALSE),"")/30)</f>
        <v>#VALUE!</v>
      </c>
      <c r="BA81" s="33" t="e">
        <f>BA79/(IFERROR(VLOOKUP($B71,#REF!,5,FALSE),"")/30)</f>
        <v>#VALUE!</v>
      </c>
      <c r="BB81" s="33" t="e">
        <f>BB79/(IFERROR(VLOOKUP($B71,#REF!,5,FALSE),"")/30)</f>
        <v>#VALUE!</v>
      </c>
      <c r="BC81" s="33" t="e">
        <f>BC79/(IFERROR(VLOOKUP($B71,#REF!,5,FALSE),"")/30)</f>
        <v>#VALUE!</v>
      </c>
      <c r="BD81" s="33" t="e">
        <f>BD79/(IFERROR(VLOOKUP($B71,#REF!,5,FALSE),"")/30)</f>
        <v>#VALUE!</v>
      </c>
      <c r="BE81" s="33" t="e">
        <f>BE79/(IFERROR(VLOOKUP($B71,#REF!,5,FALSE),"")/30)</f>
        <v>#VALUE!</v>
      </c>
      <c r="BF81" s="33" t="e">
        <f>BF79/(IFERROR(VLOOKUP($B71,#REF!,5,FALSE),"")/30)</f>
        <v>#VALUE!</v>
      </c>
      <c r="BG81" s="33" t="e">
        <f>BG79/(IFERROR(VLOOKUP($B71,#REF!,5,FALSE),"")/30)</f>
        <v>#VALUE!</v>
      </c>
      <c r="BH81" s="33" t="e">
        <f>BH79/(IFERROR(VLOOKUP($B71,#REF!,5,FALSE),"")/30)</f>
        <v>#VALUE!</v>
      </c>
      <c r="BI81" s="33" t="e">
        <f>BI79/(IFERROR(VLOOKUP($B71,#REF!,5,FALSE),"")/30)</f>
        <v>#VALUE!</v>
      </c>
      <c r="BJ81" s="33" t="e">
        <f>BJ79/(IFERROR(VLOOKUP($B71,#REF!,5,FALSE),"")/30)</f>
        <v>#VALUE!</v>
      </c>
      <c r="BK81" s="33" t="e">
        <f>BK79/(IFERROR(VLOOKUP($B71,#REF!,5,FALSE),"")/30)</f>
        <v>#VALUE!</v>
      </c>
      <c r="BL81" s="33" t="e">
        <f>BL79/(IFERROR(VLOOKUP($B71,#REF!,5,FALSE),"")/30)</f>
        <v>#VALUE!</v>
      </c>
      <c r="BM81" s="33" t="e">
        <f>BM79/(IFERROR(VLOOKUP($B71,#REF!,5,FALSE),"")/30)</f>
        <v>#VALUE!</v>
      </c>
      <c r="BN81" s="33" t="e">
        <f>BN79/(IFERROR(VLOOKUP($B71,#REF!,5,FALSE),"")/30)</f>
        <v>#VALUE!</v>
      </c>
      <c r="BO81" s="33" t="e">
        <f>BO79/(IFERROR(VLOOKUP($B71,#REF!,6,FALSE),"")/30)</f>
        <v>#VALUE!</v>
      </c>
      <c r="BP81" s="33" t="e">
        <f>BP79/(IFERROR(VLOOKUP($B71,#REF!,6,FALSE),"")/30)</f>
        <v>#VALUE!</v>
      </c>
      <c r="BQ81" s="33" t="e">
        <f>BQ79/(IFERROR(VLOOKUP($B71,#REF!,6,FALSE),"")/30)</f>
        <v>#VALUE!</v>
      </c>
      <c r="BR81" s="33" t="e">
        <f>BR79/(IFERROR(VLOOKUP($B71,#REF!,6,FALSE),"")/30)</f>
        <v>#VALUE!</v>
      </c>
      <c r="BS81" s="33" t="e">
        <f>BS79/(IFERROR(VLOOKUP($B71,#REF!,6,FALSE),"")/30)</f>
        <v>#VALUE!</v>
      </c>
      <c r="BT81" s="33" t="e">
        <f>BT79/(IFERROR(VLOOKUP($B71,#REF!,6,FALSE),"")/30)</f>
        <v>#VALUE!</v>
      </c>
      <c r="BU81" s="33" t="e">
        <f>BU79/(IFERROR(VLOOKUP($B71,#REF!,6,FALSE),"")/30)</f>
        <v>#VALUE!</v>
      </c>
      <c r="BV81" s="33" t="e">
        <f>BV79/(IFERROR(VLOOKUP($B71,#REF!,6,FALSE),"")/30)</f>
        <v>#VALUE!</v>
      </c>
      <c r="BW81" s="33" t="e">
        <f>BW79/(IFERROR(VLOOKUP($B71,#REF!,6,FALSE),"")/30)</f>
        <v>#VALUE!</v>
      </c>
      <c r="BX81" s="33" t="e">
        <f>BX79/(IFERROR(VLOOKUP($B71,#REF!,6,FALSE),"")/30)</f>
        <v>#VALUE!</v>
      </c>
      <c r="BY81" s="33" t="e">
        <f>BY79/(IFERROR(VLOOKUP($B71,#REF!,6,FALSE),"")/30)</f>
        <v>#VALUE!</v>
      </c>
      <c r="BZ81" s="33" t="e">
        <f>BZ79/(IFERROR(VLOOKUP($B71,#REF!,6,FALSE),"")/30)</f>
        <v>#VALUE!</v>
      </c>
      <c r="CA81" s="33" t="e">
        <f>CA79/(IFERROR(VLOOKUP($B71,#REF!,6,FALSE),"")/30)</f>
        <v>#VALUE!</v>
      </c>
      <c r="CB81" s="33" t="e">
        <f>CB79/(IFERROR(VLOOKUP($B71,#REF!,6,FALSE),"")/30)</f>
        <v>#VALUE!</v>
      </c>
      <c r="CC81" s="33" t="e">
        <f>CC79/(IFERROR(VLOOKUP($B71,#REF!,6,FALSE),"")/30)</f>
        <v>#VALUE!</v>
      </c>
      <c r="CD81" s="33" t="e">
        <f>CD79/(IFERROR(VLOOKUP($B71,#REF!,6,FALSE),"")/30)</f>
        <v>#VALUE!</v>
      </c>
      <c r="CE81" s="33" t="e">
        <f>CE79/(IFERROR(VLOOKUP($B71,#REF!,6,FALSE),"")/30)</f>
        <v>#VALUE!</v>
      </c>
      <c r="CF81" s="33" t="e">
        <f>CF79/(IFERROR(VLOOKUP($B71,#REF!,6,FALSE),"")/30)</f>
        <v>#VALUE!</v>
      </c>
      <c r="CG81" s="33" t="e">
        <f>CG79/(IFERROR(VLOOKUP($B71,#REF!,6,FALSE),"")/30)</f>
        <v>#VALUE!</v>
      </c>
      <c r="CH81" s="33" t="e">
        <f>CH79/(IFERROR(VLOOKUP($B71,#REF!,6,FALSE),"")/30)</f>
        <v>#VALUE!</v>
      </c>
      <c r="CI81" s="33" t="e">
        <f>CI79/(IFERROR(VLOOKUP($B71,#REF!,6,FALSE),"")/30)</f>
        <v>#VALUE!</v>
      </c>
      <c r="CJ81" s="33" t="e">
        <f>CJ79/(IFERROR(VLOOKUP($B71,#REF!,6,FALSE),"")/30)</f>
        <v>#VALUE!</v>
      </c>
      <c r="CK81" s="33" t="e">
        <f>CK79/(IFERROR(VLOOKUP($B71,#REF!,6,FALSE),"")/30)</f>
        <v>#VALUE!</v>
      </c>
      <c r="CL81" s="33" t="e">
        <f>CL79/(IFERROR(VLOOKUP($B71,#REF!,6,FALSE),"")/30)</f>
        <v>#VALUE!</v>
      </c>
      <c r="CM81" s="33" t="e">
        <f>CM79/(IFERROR(VLOOKUP($B71,#REF!,6,FALSE),"")/30)</f>
        <v>#VALUE!</v>
      </c>
      <c r="CN81" s="33" t="e">
        <f>CN79/(IFERROR(VLOOKUP($B71,#REF!,6,FALSE),"")/30)</f>
        <v>#VALUE!</v>
      </c>
      <c r="CO81" s="33" t="e">
        <f>CO79/(IFERROR(VLOOKUP($B71,#REF!,6,FALSE),"")/30)</f>
        <v>#VALUE!</v>
      </c>
      <c r="CP81" s="33" t="e">
        <f>CP79/(IFERROR(VLOOKUP($B71,#REF!,6,FALSE),"")/30)</f>
        <v>#VALUE!</v>
      </c>
      <c r="CQ81" s="33" t="e">
        <f>CQ79/(IFERROR(VLOOKUP($B71,#REF!,6,FALSE),"")/30)</f>
        <v>#VALUE!</v>
      </c>
      <c r="CR81" s="33" t="e">
        <f>CR79/(IFERROR(VLOOKUP($B71,#REF!,6,FALSE),"")/30)</f>
        <v>#VALUE!</v>
      </c>
      <c r="CS81" s="33" t="e">
        <f>CS79/(IFERROR(VLOOKUP($B71,#REF!,6,FALSE),"")/30)</f>
        <v>#VALUE!</v>
      </c>
      <c r="CT81" s="33" t="e">
        <f>CT79/(IFERROR(VLOOKUP($B71,#REF!,7,FALSE),"")/30)</f>
        <v>#VALUE!</v>
      </c>
      <c r="CU81" s="33" t="e">
        <f>CU79/(IFERROR(VLOOKUP($B71,#REF!,7,FALSE),"")/30)</f>
        <v>#VALUE!</v>
      </c>
      <c r="CV81" s="33" t="e">
        <f>CV79/(IFERROR(VLOOKUP($B71,#REF!,7,FALSE),"")/30)</f>
        <v>#VALUE!</v>
      </c>
      <c r="CW81" s="33" t="e">
        <f>CW79/(IFERROR(VLOOKUP($B71,#REF!,7,FALSE),"")/30)</f>
        <v>#VALUE!</v>
      </c>
      <c r="CX81" s="33" t="e">
        <f>CX79/(IFERROR(VLOOKUP($B71,#REF!,7,FALSE),"")/30)</f>
        <v>#VALUE!</v>
      </c>
      <c r="CY81" s="33" t="e">
        <f>CY79/(IFERROR(VLOOKUP($B71,#REF!,7,FALSE),"")/30)</f>
        <v>#VALUE!</v>
      </c>
      <c r="CZ81" s="33" t="e">
        <f>CZ79/(IFERROR(VLOOKUP($B71,#REF!,7,FALSE),"")/30)</f>
        <v>#VALUE!</v>
      </c>
      <c r="DA81" s="33" t="e">
        <f>DA79/(IFERROR(VLOOKUP($B71,#REF!,7,FALSE),"")/30)</f>
        <v>#VALUE!</v>
      </c>
      <c r="DB81" s="33" t="e">
        <f>DB79/(IFERROR(VLOOKUP($B71,#REF!,7,FALSE),"")/30)</f>
        <v>#VALUE!</v>
      </c>
      <c r="DC81" s="33" t="e">
        <f>DC79/(IFERROR(VLOOKUP($B71,#REF!,7,FALSE),"")/30)</f>
        <v>#VALUE!</v>
      </c>
      <c r="DD81" s="33" t="e">
        <f>DD79/(IFERROR(VLOOKUP($B71,#REF!,7,FALSE),"")/30)</f>
        <v>#VALUE!</v>
      </c>
      <c r="DE81" s="33" t="e">
        <f>DE79/(IFERROR(VLOOKUP($B71,#REF!,7,FALSE),"")/30)</f>
        <v>#VALUE!</v>
      </c>
      <c r="DF81" s="33" t="e">
        <f>DF79/(IFERROR(VLOOKUP($B71,#REF!,7,FALSE),"")/30)</f>
        <v>#VALUE!</v>
      </c>
      <c r="DG81" s="33" t="e">
        <f>DG79/(IFERROR(VLOOKUP($B71,#REF!,7,FALSE),"")/30)</f>
        <v>#VALUE!</v>
      </c>
      <c r="DH81" s="33" t="e">
        <f>DH79/(IFERROR(VLOOKUP($B71,#REF!,7,FALSE),"")/30)</f>
        <v>#VALUE!</v>
      </c>
      <c r="DI81" s="33" t="e">
        <f>DI79/(IFERROR(VLOOKUP($B71,#REF!,7,FALSE),"")/30)</f>
        <v>#VALUE!</v>
      </c>
      <c r="DJ81" s="33" t="e">
        <f>DJ79/(IFERROR(VLOOKUP($B71,#REF!,7,FALSE),"")/30)</f>
        <v>#VALUE!</v>
      </c>
      <c r="DK81" s="33" t="e">
        <f>DK79/(IFERROR(VLOOKUP($B71,#REF!,7,FALSE),"")/30)</f>
        <v>#VALUE!</v>
      </c>
      <c r="DL81" s="33" t="e">
        <f>DL79/(IFERROR(VLOOKUP($B71,#REF!,7,FALSE),"")/30)</f>
        <v>#VALUE!</v>
      </c>
      <c r="DM81" s="33" t="e">
        <f>DM79/(IFERROR(VLOOKUP($B71,#REF!,7,FALSE),"")/30)</f>
        <v>#VALUE!</v>
      </c>
      <c r="DN81" s="33" t="e">
        <f>DN79/(IFERROR(VLOOKUP($B71,#REF!,7,FALSE),"")/30)</f>
        <v>#VALUE!</v>
      </c>
      <c r="DO81" s="33" t="e">
        <f>DO79/(IFERROR(VLOOKUP($B71,#REF!,7,FALSE),"")/30)</f>
        <v>#VALUE!</v>
      </c>
      <c r="DP81" s="33" t="e">
        <f>DP79/(IFERROR(VLOOKUP($B71,#REF!,7,FALSE),"")/30)</f>
        <v>#VALUE!</v>
      </c>
      <c r="DQ81" s="33" t="e">
        <f>DQ79/(IFERROR(VLOOKUP($B71,#REF!,7,FALSE),"")/30)</f>
        <v>#VALUE!</v>
      </c>
      <c r="DR81" s="33" t="e">
        <f>DR79/(IFERROR(VLOOKUP($B71,#REF!,7,FALSE),"")/30)</f>
        <v>#VALUE!</v>
      </c>
      <c r="DS81" s="33" t="e">
        <f>DS79/(IFERROR(VLOOKUP($B71,#REF!,7,FALSE),"")/30)</f>
        <v>#VALUE!</v>
      </c>
      <c r="DT81" s="33" t="e">
        <f>DT79/(IFERROR(VLOOKUP($B71,#REF!,7,FALSE),"")/30)</f>
        <v>#VALUE!</v>
      </c>
      <c r="DU81" s="33" t="e">
        <f>DU79/(IFERROR(VLOOKUP($B71,#REF!,7,FALSE),"")/30)</f>
        <v>#VALUE!</v>
      </c>
      <c r="DV81" s="33" t="e">
        <f>DV79/(IFERROR(VLOOKUP($B71,#REF!,7,FALSE),"")/30)</f>
        <v>#VALUE!</v>
      </c>
      <c r="DW81" s="33" t="e">
        <f>DW79/(IFERROR(VLOOKUP($B71,#REF!,7,FALSE),"")/30)</f>
        <v>#VALUE!</v>
      </c>
      <c r="DX81" s="33" t="e">
        <f>DX79/(IFERROR(VLOOKUP($B71,#REF!,8,FALSE),"")/30)</f>
        <v>#VALUE!</v>
      </c>
      <c r="DY81" s="33" t="e">
        <f>DY79/(IFERROR(VLOOKUP($B71,#REF!,8,FALSE),"")/30)</f>
        <v>#VALUE!</v>
      </c>
      <c r="DZ81" s="33" t="e">
        <f>DZ79/(IFERROR(VLOOKUP($B71,#REF!,8,FALSE),"")/30)</f>
        <v>#VALUE!</v>
      </c>
      <c r="EA81" s="33" t="e">
        <f>EA79/(IFERROR(VLOOKUP($B71,#REF!,8,FALSE),"")/30)</f>
        <v>#VALUE!</v>
      </c>
      <c r="EB81" s="33" t="e">
        <f>EB79/(IFERROR(VLOOKUP($B71,#REF!,8,FALSE),"")/30)</f>
        <v>#VALUE!</v>
      </c>
      <c r="EC81" s="33" t="e">
        <f>EC79/(IFERROR(VLOOKUP($B71,#REF!,8,FALSE),"")/30)</f>
        <v>#VALUE!</v>
      </c>
      <c r="ED81" s="33" t="e">
        <f>ED79/(IFERROR(VLOOKUP($B71,#REF!,8,FALSE),"")/30)</f>
        <v>#VALUE!</v>
      </c>
      <c r="EE81" s="33" t="e">
        <f>EE79/(IFERROR(VLOOKUP($B71,#REF!,8,FALSE),"")/30)</f>
        <v>#VALUE!</v>
      </c>
      <c r="EF81" s="33" t="e">
        <f>EF79/(IFERROR(VLOOKUP($B71,#REF!,8,FALSE),"")/30)</f>
        <v>#VALUE!</v>
      </c>
      <c r="EG81" s="33" t="e">
        <f>EG79/(IFERROR(VLOOKUP($B71,#REF!,8,FALSE),"")/30)</f>
        <v>#VALUE!</v>
      </c>
      <c r="EH81" s="33" t="e">
        <f>EH79/(IFERROR(VLOOKUP($B71,#REF!,8,FALSE),"")/30)</f>
        <v>#VALUE!</v>
      </c>
      <c r="EI81" s="33" t="e">
        <f>EI79/(IFERROR(VLOOKUP($B71,#REF!,8,FALSE),"")/30)</f>
        <v>#VALUE!</v>
      </c>
      <c r="EJ81" s="33" t="e">
        <f>EJ79/(IFERROR(VLOOKUP($B71,#REF!,8,FALSE),"")/30)</f>
        <v>#VALUE!</v>
      </c>
      <c r="EK81" s="33" t="e">
        <f>EK79/(IFERROR(VLOOKUP($B71,#REF!,8,FALSE),"")/30)</f>
        <v>#VALUE!</v>
      </c>
      <c r="EL81" s="33" t="e">
        <f>EL79/(IFERROR(VLOOKUP($B71,#REF!,8,FALSE),"")/30)</f>
        <v>#VALUE!</v>
      </c>
      <c r="EM81" s="33" t="e">
        <f>EM79/(IFERROR(VLOOKUP($B71,#REF!,8,FALSE),"")/30)</f>
        <v>#VALUE!</v>
      </c>
      <c r="EN81" s="33" t="e">
        <f>EN79/(IFERROR(VLOOKUP($B71,#REF!,8,FALSE),"")/30)</f>
        <v>#VALUE!</v>
      </c>
      <c r="EO81" s="33" t="e">
        <f>EO79/(IFERROR(VLOOKUP($B71,#REF!,8,FALSE),"")/30)</f>
        <v>#VALUE!</v>
      </c>
      <c r="EP81" s="33" t="e">
        <f>EP79/(IFERROR(VLOOKUP($B71,#REF!,8,FALSE),"")/30)</f>
        <v>#VALUE!</v>
      </c>
      <c r="EQ81" s="33" t="e">
        <f>EQ79/(IFERROR(VLOOKUP($B71,#REF!,8,FALSE),"")/30)</f>
        <v>#VALUE!</v>
      </c>
      <c r="ER81" s="33" t="e">
        <f>ER79/(IFERROR(VLOOKUP($B71,#REF!,8,FALSE),"")/30)</f>
        <v>#VALUE!</v>
      </c>
      <c r="ES81" s="33" t="e">
        <f>ES79/(IFERROR(VLOOKUP($B71,#REF!,8,FALSE),"")/30)</f>
        <v>#VALUE!</v>
      </c>
      <c r="ET81" s="33" t="e">
        <f>ET79/(IFERROR(VLOOKUP($B71,#REF!,8,FALSE),"")/30)</f>
        <v>#VALUE!</v>
      </c>
      <c r="EU81" s="33" t="e">
        <f>EU79/(IFERROR(VLOOKUP($B71,#REF!,8,FALSE),"")/30)</f>
        <v>#VALUE!</v>
      </c>
      <c r="EV81" s="33" t="e">
        <f>EV79/(IFERROR(VLOOKUP($B71,#REF!,8,FALSE),"")/30)</f>
        <v>#VALUE!</v>
      </c>
      <c r="EW81" s="33" t="e">
        <f>EW79/(IFERROR(VLOOKUP($B71,#REF!,8,FALSE),"")/30)</f>
        <v>#VALUE!</v>
      </c>
      <c r="EX81" s="33" t="e">
        <f>EX79/(IFERROR(VLOOKUP($B71,#REF!,8,FALSE),"")/30)</f>
        <v>#VALUE!</v>
      </c>
      <c r="EY81" s="33" t="e">
        <f>EY79/(IFERROR(VLOOKUP($B71,#REF!,8,FALSE),"")/30)</f>
        <v>#VALUE!</v>
      </c>
      <c r="EZ81" s="33" t="e">
        <f>EZ79/(IFERROR(VLOOKUP($B71,#REF!,8,FALSE),"")/30)</f>
        <v>#VALUE!</v>
      </c>
      <c r="FA81" s="33" t="e">
        <f>FA79/(IFERROR(VLOOKUP($B71,#REF!,8,FALSE),"")/30)</f>
        <v>#VALUE!</v>
      </c>
      <c r="FB81" s="33" t="e">
        <f>FB79/(IFERROR(VLOOKUP($B71,#REF!,8,FALSE),"")/30)</f>
        <v>#VALUE!</v>
      </c>
      <c r="FC81" s="33" t="e">
        <f>FC79/(IFERROR(VLOOKUP($B71,#REF!,9,FALSE),"")/30)</f>
        <v>#VALUE!</v>
      </c>
      <c r="FD81" s="33" t="e">
        <f>FD79/(IFERROR(VLOOKUP($B71,#REF!,9,FALSE),"")/30)</f>
        <v>#VALUE!</v>
      </c>
      <c r="FE81" s="33" t="e">
        <f>FE79/(IFERROR(VLOOKUP($B71,#REF!,9,FALSE),"")/30)</f>
        <v>#VALUE!</v>
      </c>
      <c r="FF81" s="33" t="e">
        <f>FF79/(IFERROR(VLOOKUP($B71,#REF!,9,FALSE),"")/30)</f>
        <v>#VALUE!</v>
      </c>
      <c r="FG81" s="33" t="e">
        <f>FG79/(IFERROR(VLOOKUP($B71,#REF!,9,FALSE),"")/30)</f>
        <v>#VALUE!</v>
      </c>
      <c r="FH81" s="33" t="e">
        <f>FH79/(IFERROR(VLOOKUP($B71,#REF!,9,FALSE),"")/30)</f>
        <v>#VALUE!</v>
      </c>
      <c r="FI81" s="33" t="e">
        <f>FI79/(IFERROR(VLOOKUP($B71,#REF!,9,FALSE),"")/30)</f>
        <v>#VALUE!</v>
      </c>
      <c r="FJ81" s="33" t="e">
        <f>FJ79/(IFERROR(VLOOKUP($B71,#REF!,9,FALSE),"")/30)</f>
        <v>#VALUE!</v>
      </c>
      <c r="FK81" s="33" t="e">
        <f>FK79/(IFERROR(VLOOKUP($B71,#REF!,9,FALSE),"")/30)</f>
        <v>#VALUE!</v>
      </c>
      <c r="FL81" s="33" t="e">
        <f>FL79/(IFERROR(VLOOKUP($B71,#REF!,9,FALSE),"")/30)</f>
        <v>#VALUE!</v>
      </c>
      <c r="FM81" s="33" t="e">
        <f>FM79/(IFERROR(VLOOKUP($B71,#REF!,9,FALSE),"")/30)</f>
        <v>#VALUE!</v>
      </c>
      <c r="FN81" s="33" t="e">
        <f>FN79/(IFERROR(VLOOKUP($B71,#REF!,9,FALSE),"")/30)</f>
        <v>#VALUE!</v>
      </c>
      <c r="FO81" s="33" t="e">
        <f>FO79/(IFERROR(VLOOKUP($B71,#REF!,9,FALSE),"")/30)</f>
        <v>#VALUE!</v>
      </c>
      <c r="FP81" s="33" t="e">
        <f>FP79/(IFERROR(VLOOKUP($B71,#REF!,9,FALSE),"")/30)</f>
        <v>#VALUE!</v>
      </c>
      <c r="FQ81" s="33" t="e">
        <f>FQ79/(IFERROR(VLOOKUP($B71,#REF!,9,FALSE),"")/30)</f>
        <v>#VALUE!</v>
      </c>
      <c r="FR81" s="33" t="e">
        <f>FR79/(IFERROR(VLOOKUP($B71,#REF!,9,FALSE),"")/30)</f>
        <v>#VALUE!</v>
      </c>
      <c r="FS81" s="33" t="e">
        <f>FS79/(IFERROR(VLOOKUP($B71,#REF!,9,FALSE),"")/30)</f>
        <v>#VALUE!</v>
      </c>
      <c r="FT81" s="33" t="e">
        <f>FT79/(IFERROR(VLOOKUP($B71,#REF!,9,FALSE),"")/30)</f>
        <v>#VALUE!</v>
      </c>
      <c r="FU81" s="33" t="e">
        <f>FU79/(IFERROR(VLOOKUP($B71,#REF!,9,FALSE),"")/30)</f>
        <v>#VALUE!</v>
      </c>
      <c r="FV81" s="33" t="e">
        <f>FV79/(IFERROR(VLOOKUP($B71,#REF!,9,FALSE),"")/30)</f>
        <v>#VALUE!</v>
      </c>
      <c r="FW81" s="33" t="e">
        <f>FW79/(IFERROR(VLOOKUP($B71,#REF!,9,FALSE),"")/30)</f>
        <v>#VALUE!</v>
      </c>
      <c r="FX81" s="33" t="e">
        <f>FX79/(IFERROR(VLOOKUP($B71,#REF!,9,FALSE),"")/30)</f>
        <v>#VALUE!</v>
      </c>
      <c r="FY81" s="33" t="e">
        <f>FY79/(IFERROR(VLOOKUP($B71,#REF!,9,FALSE),"")/30)</f>
        <v>#VALUE!</v>
      </c>
      <c r="FZ81" s="33" t="e">
        <f>FZ79/(IFERROR(VLOOKUP($B71,#REF!,9,FALSE),"")/30)</f>
        <v>#VALUE!</v>
      </c>
      <c r="GA81" s="33" t="e">
        <f>GA79/(IFERROR(VLOOKUP($B71,#REF!,9,FALSE),"")/30)</f>
        <v>#VALUE!</v>
      </c>
      <c r="GB81" s="33" t="e">
        <f>GB79/(IFERROR(VLOOKUP($B71,#REF!,9,FALSE),"")/30)</f>
        <v>#VALUE!</v>
      </c>
      <c r="GC81" s="33" t="e">
        <f>GC79/(IFERROR(VLOOKUP($B71,#REF!,9,FALSE),"")/30)</f>
        <v>#VALUE!</v>
      </c>
      <c r="GD81" s="33" t="e">
        <f>GD79/(IFERROR(VLOOKUP($B71,#REF!,9,FALSE),"")/30)</f>
        <v>#VALUE!</v>
      </c>
      <c r="GE81" s="33" t="e">
        <f>GE79/(IFERROR(VLOOKUP($B71,#REF!,9,FALSE),"")/30)</f>
        <v>#VALUE!</v>
      </c>
      <c r="GF81" s="33" t="e">
        <f>GF79/(IFERROR(VLOOKUP($B71,#REF!,9,FALSE),"")/30)</f>
        <v>#VALUE!</v>
      </c>
      <c r="GG81" s="33" t="e">
        <f>GG79/(IFERROR(VLOOKUP($B71,#REF!,10,FALSE),"")/30)</f>
        <v>#VALUE!</v>
      </c>
      <c r="GH81" s="33" t="e">
        <f>GH79/(IFERROR(VLOOKUP($B71,#REF!,10,FALSE),"")/30)</f>
        <v>#VALUE!</v>
      </c>
      <c r="GI81" s="33" t="e">
        <f>GI79/(IFERROR(VLOOKUP($B71,#REF!,10,FALSE),"")/30)</f>
        <v>#VALUE!</v>
      </c>
      <c r="GJ81" s="33" t="e">
        <f>GJ79/(IFERROR(VLOOKUP($B71,#REF!,10,FALSE),"")/30)</f>
        <v>#VALUE!</v>
      </c>
      <c r="GK81" s="33" t="e">
        <f>GK79/(IFERROR(VLOOKUP($B71,#REF!,10,FALSE),"")/30)</f>
        <v>#VALUE!</v>
      </c>
      <c r="GL81" s="33" t="e">
        <f>GL79/(IFERROR(VLOOKUP($B71,#REF!,10,FALSE),"")/30)</f>
        <v>#VALUE!</v>
      </c>
      <c r="GM81" s="33" t="e">
        <f>GM79/(IFERROR(VLOOKUP($B71,#REF!,10,FALSE),"")/30)</f>
        <v>#VALUE!</v>
      </c>
      <c r="GN81" s="33" t="e">
        <f>GN79/(IFERROR(VLOOKUP($B71,#REF!,10,FALSE),"")/30)</f>
        <v>#VALUE!</v>
      </c>
      <c r="GO81" s="33" t="e">
        <f>GO79/(IFERROR(VLOOKUP($B71,#REF!,10,FALSE),"")/30)</f>
        <v>#VALUE!</v>
      </c>
      <c r="GP81" s="33" t="e">
        <f>GP79/(IFERROR(VLOOKUP($B71,#REF!,10,FALSE),"")/30)</f>
        <v>#VALUE!</v>
      </c>
      <c r="GQ81" s="33" t="e">
        <f>GQ79/(IFERROR(VLOOKUP($B71,#REF!,10,FALSE),"")/30)</f>
        <v>#VALUE!</v>
      </c>
      <c r="GR81" s="33" t="e">
        <f>GR79/(IFERROR(VLOOKUP($B71,#REF!,10,FALSE),"")/30)</f>
        <v>#VALUE!</v>
      </c>
      <c r="GS81" s="33" t="e">
        <f>GS79/(IFERROR(VLOOKUP($B71,#REF!,10,FALSE),"")/30)</f>
        <v>#VALUE!</v>
      </c>
      <c r="GT81" s="33" t="e">
        <f>GT79/(IFERROR(VLOOKUP($B71,#REF!,10,FALSE),"")/30)</f>
        <v>#VALUE!</v>
      </c>
      <c r="GU81" s="33" t="e">
        <f>GU79/(IFERROR(VLOOKUP($B71,#REF!,10,FALSE),"")/30)</f>
        <v>#VALUE!</v>
      </c>
      <c r="GV81" s="33" t="e">
        <f>GV79/(IFERROR(VLOOKUP($B71,#REF!,10,FALSE),"")/30)</f>
        <v>#VALUE!</v>
      </c>
      <c r="GW81" s="33" t="e">
        <f>GW79/(IFERROR(VLOOKUP($B71,#REF!,10,FALSE),"")/30)</f>
        <v>#VALUE!</v>
      </c>
      <c r="GX81" s="33" t="e">
        <f>GX79/(IFERROR(VLOOKUP($B71,#REF!,10,FALSE),"")/30)</f>
        <v>#VALUE!</v>
      </c>
      <c r="GY81" s="33" t="e">
        <f>GY79/(IFERROR(VLOOKUP($B71,#REF!,10,FALSE),"")/30)</f>
        <v>#VALUE!</v>
      </c>
      <c r="GZ81" s="33" t="e">
        <f>GZ79/(IFERROR(VLOOKUP($B71,#REF!,10,FALSE),"")/30)</f>
        <v>#VALUE!</v>
      </c>
      <c r="HA81" s="33" t="e">
        <f>HA79/(IFERROR(VLOOKUP($B71,#REF!,10,FALSE),"")/30)</f>
        <v>#VALUE!</v>
      </c>
      <c r="HB81" s="33" t="e">
        <f>HB79/(IFERROR(VLOOKUP($B71,#REF!,10,FALSE),"")/30)</f>
        <v>#VALUE!</v>
      </c>
      <c r="HC81" s="33" t="e">
        <f>HC79/(IFERROR(VLOOKUP($B71,#REF!,10,FALSE),"")/30)</f>
        <v>#VALUE!</v>
      </c>
      <c r="HD81" s="33" t="e">
        <f>HD79/(IFERROR(VLOOKUP($B71,#REF!,10,FALSE),"")/30)</f>
        <v>#VALUE!</v>
      </c>
      <c r="HE81" s="33" t="e">
        <f>HE79/(IFERROR(VLOOKUP($B71,#REF!,10,FALSE),"")/30)</f>
        <v>#VALUE!</v>
      </c>
      <c r="HF81" s="33" t="e">
        <f>HF79/(IFERROR(VLOOKUP($B71,#REF!,10,FALSE),"")/30)</f>
        <v>#VALUE!</v>
      </c>
      <c r="HG81" s="33" t="e">
        <f>HG79/(IFERROR(VLOOKUP($B71,#REF!,10,FALSE),"")/30)</f>
        <v>#VALUE!</v>
      </c>
      <c r="HH81" s="33" t="e">
        <f>HH79/(IFERROR(VLOOKUP($B71,#REF!,10,FALSE),"")/30)</f>
        <v>#VALUE!</v>
      </c>
      <c r="HI81" s="33" t="e">
        <f>HI79/(IFERROR(VLOOKUP($B71,#REF!,10,FALSE),"")/30)</f>
        <v>#VALUE!</v>
      </c>
      <c r="HJ81" s="33" t="e">
        <f>HJ79/(IFERROR(VLOOKUP($B71,#REF!,10,FALSE),"")/30)</f>
        <v>#VALUE!</v>
      </c>
      <c r="HK81" s="33" t="e">
        <f>HK79/(IFERROR(VLOOKUP($B71,#REF!,10,FALSE),"")/30)</f>
        <v>#VALUE!</v>
      </c>
      <c r="HL81" s="33" t="e">
        <f>HL79/(IFERROR(VLOOKUP($B71,#REF!,11,FALSE),"")/30)</f>
        <v>#VALUE!</v>
      </c>
      <c r="HM81" s="33" t="e">
        <f>HM79/(IFERROR(VLOOKUP($B71,#REF!,11,FALSE),"")/30)</f>
        <v>#VALUE!</v>
      </c>
      <c r="HN81" s="33" t="e">
        <f>HN79/(IFERROR(VLOOKUP($B71,#REF!,11,FALSE),"")/30)</f>
        <v>#VALUE!</v>
      </c>
      <c r="HO81" s="33" t="e">
        <f>HO79/(IFERROR(VLOOKUP($B71,#REF!,11,FALSE),"")/30)</f>
        <v>#VALUE!</v>
      </c>
      <c r="HP81" s="33" t="e">
        <f>HP79/(IFERROR(VLOOKUP($B71,#REF!,11,FALSE),"")/30)</f>
        <v>#VALUE!</v>
      </c>
      <c r="HQ81" s="33" t="e">
        <f>HQ79/(IFERROR(VLOOKUP($B71,#REF!,11,FALSE),"")/30)</f>
        <v>#VALUE!</v>
      </c>
      <c r="HR81" s="33" t="e">
        <f>HR79/(IFERROR(VLOOKUP($B71,#REF!,11,FALSE),"")/30)</f>
        <v>#VALUE!</v>
      </c>
      <c r="HS81" s="33" t="e">
        <f>HS79/(IFERROR(VLOOKUP($B71,#REF!,11,FALSE),"")/30)</f>
        <v>#VALUE!</v>
      </c>
      <c r="HT81" s="33" t="e">
        <f>HT79/(IFERROR(VLOOKUP($B71,#REF!,11,FALSE),"")/30)</f>
        <v>#VALUE!</v>
      </c>
      <c r="HU81" s="33" t="e">
        <f>HU79/(IFERROR(VLOOKUP($B71,#REF!,11,FALSE),"")/30)</f>
        <v>#VALUE!</v>
      </c>
      <c r="HV81" s="33" t="e">
        <f>HV79/(IFERROR(VLOOKUP($B71,#REF!,11,FALSE),"")/30)</f>
        <v>#VALUE!</v>
      </c>
      <c r="HW81" s="33" t="e">
        <f>HW79/(IFERROR(VLOOKUP($B71,#REF!,11,FALSE),"")/30)</f>
        <v>#VALUE!</v>
      </c>
      <c r="HX81" s="33" t="e">
        <f>HX79/(IFERROR(VLOOKUP($B71,#REF!,11,FALSE),"")/30)</f>
        <v>#VALUE!</v>
      </c>
      <c r="HY81" s="33" t="e">
        <f>HY79/(IFERROR(VLOOKUP($B71,#REF!,11,FALSE),"")/30)</f>
        <v>#VALUE!</v>
      </c>
      <c r="HZ81" s="33" t="e">
        <f>HZ79/(IFERROR(VLOOKUP($B71,#REF!,11,FALSE),"")/30)</f>
        <v>#VALUE!</v>
      </c>
      <c r="IA81" s="33" t="e">
        <f>IA79/(IFERROR(VLOOKUP($B71,#REF!,11,FALSE),"")/30)</f>
        <v>#VALUE!</v>
      </c>
      <c r="IB81" s="33" t="e">
        <f>IB79/(IFERROR(VLOOKUP($B71,#REF!,11,FALSE),"")/30)</f>
        <v>#VALUE!</v>
      </c>
      <c r="IC81" s="33" t="e">
        <f>IC79/(IFERROR(VLOOKUP($B71,#REF!,11,FALSE),"")/30)</f>
        <v>#VALUE!</v>
      </c>
      <c r="ID81" s="33" t="e">
        <f>ID79/(IFERROR(VLOOKUP($B71,#REF!,11,FALSE),"")/30)</f>
        <v>#VALUE!</v>
      </c>
      <c r="IE81" s="33" t="e">
        <f>IE79/(IFERROR(VLOOKUP($B71,#REF!,11,FALSE),"")/30)</f>
        <v>#VALUE!</v>
      </c>
      <c r="IF81" s="33" t="e">
        <f>IF79/(IFERROR(VLOOKUP($B71,#REF!,11,FALSE),"")/30)</f>
        <v>#VALUE!</v>
      </c>
      <c r="IG81" s="33" t="e">
        <f>IG79/(IFERROR(VLOOKUP($B71,#REF!,11,FALSE),"")/30)</f>
        <v>#VALUE!</v>
      </c>
      <c r="IH81" s="33" t="e">
        <f>IH79/(IFERROR(VLOOKUP($B71,#REF!,11,FALSE),"")/30)</f>
        <v>#VALUE!</v>
      </c>
      <c r="II81" s="33" t="e">
        <f>II79/(IFERROR(VLOOKUP($B71,#REF!,11,FALSE),"")/30)</f>
        <v>#VALUE!</v>
      </c>
      <c r="IJ81" s="33" t="e">
        <f>IJ79/(IFERROR(VLOOKUP($B71,#REF!,11,FALSE),"")/30)</f>
        <v>#VALUE!</v>
      </c>
      <c r="IK81" s="33" t="e">
        <f>IK79/(IFERROR(VLOOKUP($B71,#REF!,11,FALSE),"")/30)</f>
        <v>#VALUE!</v>
      </c>
      <c r="IL81" s="33" t="e">
        <f>IL79/(IFERROR(VLOOKUP($B71,#REF!,11,FALSE),"")/30)</f>
        <v>#VALUE!</v>
      </c>
      <c r="IM81" s="33" t="e">
        <f>IM79/(IFERROR(VLOOKUP($B71,#REF!,11,FALSE),"")/30)</f>
        <v>#VALUE!</v>
      </c>
      <c r="IN81" s="33" t="e">
        <f>IN79/(IFERROR(VLOOKUP($B71,#REF!,11,FALSE),"")/30)</f>
        <v>#VALUE!</v>
      </c>
      <c r="IO81" s="33" t="e">
        <f>IO79/(IFERROR(VLOOKUP($B71,#REF!,11,FALSE),"")/30)</f>
        <v>#VALUE!</v>
      </c>
      <c r="IP81" s="33" t="e">
        <f>IP79/(IFERROR(VLOOKUP($B71,#REF!,11,FALSE),"")/30)</f>
        <v>#VALUE!</v>
      </c>
      <c r="IQ81" s="33" t="e">
        <f>IQ79/(IFERROR(VLOOKUP($B71,#REF!,12,FALSE),"")/30)</f>
        <v>#VALUE!</v>
      </c>
      <c r="IR81" s="33" t="e">
        <f>IR79/(IFERROR(VLOOKUP($B71,#REF!,12,FALSE),"")/30)</f>
        <v>#VALUE!</v>
      </c>
      <c r="IS81" s="33" t="e">
        <f>IS79/(IFERROR(VLOOKUP($B71,#REF!,12,FALSE),"")/30)</f>
        <v>#VALUE!</v>
      </c>
      <c r="IT81" s="33" t="e">
        <f>IT79/(IFERROR(VLOOKUP($B71,#REF!,12,FALSE),"")/30)</f>
        <v>#VALUE!</v>
      </c>
      <c r="IU81" s="33" t="e">
        <f>IU79/(IFERROR(VLOOKUP($B71,#REF!,12,FALSE),"")/30)</f>
        <v>#VALUE!</v>
      </c>
      <c r="IV81" s="33" t="e">
        <f>IV79/(IFERROR(VLOOKUP($B71,#REF!,12,FALSE),"")/30)</f>
        <v>#VALUE!</v>
      </c>
      <c r="IW81" s="33" t="e">
        <f>IW79/(IFERROR(VLOOKUP($B71,#REF!,12,FALSE),"")/30)</f>
        <v>#VALUE!</v>
      </c>
      <c r="IX81" s="33" t="e">
        <f>IX79/(IFERROR(VLOOKUP($B71,#REF!,12,FALSE),"")/30)</f>
        <v>#VALUE!</v>
      </c>
      <c r="IY81" s="33" t="e">
        <f>IY79/(IFERROR(VLOOKUP($B71,#REF!,12,FALSE),"")/30)</f>
        <v>#VALUE!</v>
      </c>
      <c r="IZ81" s="33" t="e">
        <f>IZ79/(IFERROR(VLOOKUP($B71,#REF!,12,FALSE),"")/30)</f>
        <v>#VALUE!</v>
      </c>
      <c r="JA81" s="33" t="e">
        <f>JA79/(IFERROR(VLOOKUP($B71,#REF!,12,FALSE),"")/30)</f>
        <v>#VALUE!</v>
      </c>
      <c r="JB81" s="33" t="e">
        <f>JB79/(IFERROR(VLOOKUP($B71,#REF!,12,FALSE),"")/30)</f>
        <v>#VALUE!</v>
      </c>
      <c r="JC81" s="33" t="e">
        <f>JC79/(IFERROR(VLOOKUP($B71,#REF!,12,FALSE),"")/30)</f>
        <v>#VALUE!</v>
      </c>
      <c r="JD81" s="33" t="e">
        <f>JD79/(IFERROR(VLOOKUP($B71,#REF!,12,FALSE),"")/30)</f>
        <v>#VALUE!</v>
      </c>
      <c r="JE81" s="33" t="e">
        <f>JE79/(IFERROR(VLOOKUP($B71,#REF!,12,FALSE),"")/30)</f>
        <v>#VALUE!</v>
      </c>
      <c r="JF81" s="33" t="e">
        <f>JF79/(IFERROR(VLOOKUP($B71,#REF!,12,FALSE),"")/30)</f>
        <v>#VALUE!</v>
      </c>
      <c r="JG81" s="33" t="e">
        <f>JG79/(IFERROR(VLOOKUP($B71,#REF!,12,FALSE),"")/30)</f>
        <v>#VALUE!</v>
      </c>
      <c r="JH81" s="33" t="e">
        <f>JH79/(IFERROR(VLOOKUP($B71,#REF!,12,FALSE),"")/30)</f>
        <v>#VALUE!</v>
      </c>
      <c r="JI81" s="33" t="e">
        <f>JI79/(IFERROR(VLOOKUP($B71,#REF!,12,FALSE),"")/30)</f>
        <v>#VALUE!</v>
      </c>
      <c r="JJ81" s="33" t="e">
        <f>JJ79/(IFERROR(VLOOKUP($B71,#REF!,12,FALSE),"")/30)</f>
        <v>#VALUE!</v>
      </c>
      <c r="JK81" s="33" t="e">
        <f>JK79/(IFERROR(VLOOKUP($B71,#REF!,12,FALSE),"")/30)</f>
        <v>#VALUE!</v>
      </c>
      <c r="JL81" s="33" t="e">
        <f>JL79/(IFERROR(VLOOKUP($B71,#REF!,12,FALSE),"")/30)</f>
        <v>#VALUE!</v>
      </c>
      <c r="JM81" s="33" t="e">
        <f>JM79/(IFERROR(VLOOKUP($B71,#REF!,12,FALSE),"")/30)</f>
        <v>#VALUE!</v>
      </c>
      <c r="JN81" s="33" t="e">
        <f>JN79/(IFERROR(VLOOKUP($B71,#REF!,12,FALSE),"")/30)</f>
        <v>#VALUE!</v>
      </c>
      <c r="JO81" s="33" t="e">
        <f>JO79/(IFERROR(VLOOKUP($B71,#REF!,12,FALSE),"")/30)</f>
        <v>#VALUE!</v>
      </c>
      <c r="JP81" s="33" t="e">
        <f>JP79/(IFERROR(VLOOKUP($B71,#REF!,12,FALSE),"")/30)</f>
        <v>#VALUE!</v>
      </c>
      <c r="JQ81" s="33" t="e">
        <f>JQ79/(IFERROR(VLOOKUP($B71,#REF!,12,FALSE),"")/30)</f>
        <v>#VALUE!</v>
      </c>
      <c r="JR81" s="33" t="e">
        <f>JR79/(IFERROR(VLOOKUP($B71,#REF!,12,FALSE),"")/30)</f>
        <v>#VALUE!</v>
      </c>
      <c r="JS81" s="33" t="e">
        <f>JS79/(IFERROR(VLOOKUP($B71,#REF!,12,FALSE),"")/30)</f>
        <v>#VALUE!</v>
      </c>
      <c r="JT81" s="33" t="e">
        <f>JT79/(IFERROR(VLOOKUP($B71,#REF!,12,FALSE),"")/30)</f>
        <v>#VALUE!</v>
      </c>
      <c r="JU81" s="33" t="e">
        <f>JU79/(IFERROR(VLOOKUP($B71,#REF!,13,FALSE),"")/30)</f>
        <v>#VALUE!</v>
      </c>
      <c r="JV81" s="33" t="e">
        <f>JV79/(IFERROR(VLOOKUP($B71,#REF!,13,FALSE),"")/30)</f>
        <v>#VALUE!</v>
      </c>
      <c r="JW81" s="33" t="e">
        <f>JW79/(IFERROR(VLOOKUP($B71,#REF!,13,FALSE),"")/30)</f>
        <v>#VALUE!</v>
      </c>
      <c r="JX81" s="33" t="e">
        <f>JX79/(IFERROR(VLOOKUP($B71,#REF!,13,FALSE),"")/30)</f>
        <v>#VALUE!</v>
      </c>
      <c r="JY81" s="33" t="e">
        <f>JY79/(IFERROR(VLOOKUP($B71,#REF!,13,FALSE),"")/30)</f>
        <v>#VALUE!</v>
      </c>
      <c r="JZ81" s="33" t="e">
        <f>JZ79/(IFERROR(VLOOKUP($B71,#REF!,13,FALSE),"")/30)</f>
        <v>#VALUE!</v>
      </c>
      <c r="KA81" s="33" t="e">
        <f>KA79/(IFERROR(VLOOKUP($B71,#REF!,13,FALSE),"")/30)</f>
        <v>#VALUE!</v>
      </c>
      <c r="KB81" s="33" t="e">
        <f>KB79/(IFERROR(VLOOKUP($B71,#REF!,13,FALSE),"")/30)</f>
        <v>#VALUE!</v>
      </c>
      <c r="KC81" s="33" t="e">
        <f>KC79/(IFERROR(VLOOKUP($B71,#REF!,13,FALSE),"")/30)</f>
        <v>#VALUE!</v>
      </c>
      <c r="KD81" s="33" t="e">
        <f>KD79/(IFERROR(VLOOKUP($B71,#REF!,13,FALSE),"")/30)</f>
        <v>#VALUE!</v>
      </c>
      <c r="KE81" s="33" t="e">
        <f>KE79/(IFERROR(VLOOKUP($B71,#REF!,13,FALSE),"")/30)</f>
        <v>#VALUE!</v>
      </c>
      <c r="KF81" s="33" t="e">
        <f>KF79/(IFERROR(VLOOKUP($B71,#REF!,13,FALSE),"")/30)</f>
        <v>#VALUE!</v>
      </c>
      <c r="KG81" s="33" t="e">
        <f>KG79/(IFERROR(VLOOKUP($B71,#REF!,13,FALSE),"")/30)</f>
        <v>#VALUE!</v>
      </c>
      <c r="KH81" s="33" t="e">
        <f>KH79/(IFERROR(VLOOKUP($B71,#REF!,13,FALSE),"")/30)</f>
        <v>#VALUE!</v>
      </c>
      <c r="KI81" s="33" t="e">
        <f>KI79/(IFERROR(VLOOKUP($B71,#REF!,13,FALSE),"")/30)</f>
        <v>#VALUE!</v>
      </c>
      <c r="KJ81" s="33" t="e">
        <f>KJ79/(IFERROR(VLOOKUP($B71,#REF!,13,FALSE),"")/30)</f>
        <v>#VALUE!</v>
      </c>
      <c r="KK81" s="33" t="e">
        <f>KK79/(IFERROR(VLOOKUP($B71,#REF!,13,FALSE),"")/30)</f>
        <v>#VALUE!</v>
      </c>
      <c r="KL81" s="33" t="e">
        <f>KL79/(IFERROR(VLOOKUP($B71,#REF!,13,FALSE),"")/30)</f>
        <v>#VALUE!</v>
      </c>
      <c r="KM81" s="33" t="e">
        <f>KM79/(IFERROR(VLOOKUP($B71,#REF!,13,FALSE),"")/30)</f>
        <v>#VALUE!</v>
      </c>
      <c r="KN81" s="33" t="e">
        <f>KN79/(IFERROR(VLOOKUP($B71,#REF!,13,FALSE),"")/30)</f>
        <v>#VALUE!</v>
      </c>
      <c r="KO81" s="33" t="e">
        <f>KO79/(IFERROR(VLOOKUP($B71,#REF!,13,FALSE),"")/30)</f>
        <v>#VALUE!</v>
      </c>
      <c r="KP81" s="33" t="e">
        <f>KP79/(IFERROR(VLOOKUP($B71,#REF!,13,FALSE),"")/30)</f>
        <v>#VALUE!</v>
      </c>
      <c r="KQ81" s="33" t="e">
        <f>KQ79/(IFERROR(VLOOKUP($B71,#REF!,13,FALSE),"")/30)</f>
        <v>#VALUE!</v>
      </c>
      <c r="KR81" s="33" t="e">
        <f>KR79/(IFERROR(VLOOKUP($B71,#REF!,13,FALSE),"")/30)</f>
        <v>#VALUE!</v>
      </c>
      <c r="KS81" s="33" t="e">
        <f>KS79/(IFERROR(VLOOKUP($B71,#REF!,13,FALSE),"")/30)</f>
        <v>#VALUE!</v>
      </c>
      <c r="KT81" s="33" t="e">
        <f>KT79/(IFERROR(VLOOKUP($B71,#REF!,13,FALSE),"")/30)</f>
        <v>#VALUE!</v>
      </c>
      <c r="KU81" s="33" t="e">
        <f>KU79/(IFERROR(VLOOKUP($B71,#REF!,13,FALSE),"")/30)</f>
        <v>#VALUE!</v>
      </c>
      <c r="KV81" s="33" t="e">
        <f>KV79/(IFERROR(VLOOKUP($B71,#REF!,13,FALSE),"")/30)</f>
        <v>#VALUE!</v>
      </c>
      <c r="KW81" s="33" t="e">
        <f>KW79/(IFERROR(VLOOKUP($B71,#REF!,13,FALSE),"")/30)</f>
        <v>#VALUE!</v>
      </c>
      <c r="KX81" s="33" t="e">
        <f>KX79/(IFERROR(VLOOKUP($B71,#REF!,13,FALSE),"")/30)</f>
        <v>#VALUE!</v>
      </c>
      <c r="KY81" s="33" t="e">
        <f>KY79/(IFERROR(VLOOKUP($B71,#REF!,13,FALSE),"")/30)</f>
        <v>#VALUE!</v>
      </c>
      <c r="KZ81" s="33" t="e">
        <f>KZ79/(IFERROR(VLOOKUP($B71,#REF!,14,FALSE),"")/30)</f>
        <v>#VALUE!</v>
      </c>
      <c r="LA81" s="33" t="e">
        <f>LA79/(IFERROR(VLOOKUP($B71,#REF!,14,FALSE),"")/30)</f>
        <v>#VALUE!</v>
      </c>
      <c r="LB81" s="33" t="e">
        <f>LB79/(IFERROR(VLOOKUP($B71,#REF!,14,FALSE),"")/30)</f>
        <v>#VALUE!</v>
      </c>
      <c r="LC81" s="33" t="e">
        <f>LC79/(IFERROR(VLOOKUP($B71,#REF!,14,FALSE),"")/30)</f>
        <v>#VALUE!</v>
      </c>
      <c r="LD81" s="33" t="e">
        <f>LD79/(IFERROR(VLOOKUP($B71,#REF!,14,FALSE),"")/30)</f>
        <v>#VALUE!</v>
      </c>
      <c r="LE81" s="33" t="e">
        <f>LE79/(IFERROR(VLOOKUP($B71,#REF!,14,FALSE),"")/30)</f>
        <v>#VALUE!</v>
      </c>
      <c r="LF81" s="33" t="e">
        <f>LF79/(IFERROR(VLOOKUP($B71,#REF!,14,FALSE),"")/30)</f>
        <v>#VALUE!</v>
      </c>
      <c r="LG81" s="33" t="e">
        <f>LG79/(IFERROR(VLOOKUP($B71,#REF!,14,FALSE),"")/30)</f>
        <v>#VALUE!</v>
      </c>
      <c r="LH81" s="33" t="e">
        <f>LH79/(IFERROR(VLOOKUP($B71,#REF!,14,FALSE),"")/30)</f>
        <v>#VALUE!</v>
      </c>
      <c r="LI81" s="33" t="e">
        <f>LI79/(IFERROR(VLOOKUP($B71,#REF!,14,FALSE),"")/30)</f>
        <v>#VALUE!</v>
      </c>
      <c r="LJ81" s="33" t="e">
        <f>LJ79/(IFERROR(VLOOKUP($B71,#REF!,14,FALSE),"")/30)</f>
        <v>#VALUE!</v>
      </c>
      <c r="LK81" s="33" t="e">
        <f>LK79/(IFERROR(VLOOKUP($B71,#REF!,14,FALSE),"")/30)</f>
        <v>#VALUE!</v>
      </c>
      <c r="LL81" s="33" t="e">
        <f>LL79/(IFERROR(VLOOKUP($B71,#REF!,14,FALSE),"")/30)</f>
        <v>#VALUE!</v>
      </c>
      <c r="LM81" s="33" t="e">
        <f>LM79/(IFERROR(VLOOKUP($B71,#REF!,14,FALSE),"")/30)</f>
        <v>#VALUE!</v>
      </c>
      <c r="LN81" s="33" t="e">
        <f>LN79/(IFERROR(VLOOKUP($B71,#REF!,14,FALSE),"")/30)</f>
        <v>#VALUE!</v>
      </c>
      <c r="LO81" s="33" t="e">
        <f>LO79/(IFERROR(VLOOKUP($B71,#REF!,14,FALSE),"")/30)</f>
        <v>#VALUE!</v>
      </c>
      <c r="LP81" s="33" t="e">
        <f>LP79/(IFERROR(VLOOKUP($B71,#REF!,14,FALSE),"")/30)</f>
        <v>#VALUE!</v>
      </c>
      <c r="LQ81" s="33" t="e">
        <f>LQ79/(IFERROR(VLOOKUP($B71,#REF!,14,FALSE),"")/30)</f>
        <v>#VALUE!</v>
      </c>
      <c r="LR81" s="33" t="e">
        <f>LR79/(IFERROR(VLOOKUP($B71,#REF!,14,FALSE),"")/30)</f>
        <v>#VALUE!</v>
      </c>
      <c r="LS81" s="33" t="e">
        <f>LS79/(IFERROR(VLOOKUP($B71,#REF!,14,FALSE),"")/30)</f>
        <v>#VALUE!</v>
      </c>
      <c r="LT81" s="33" t="e">
        <f>LT79/(IFERROR(VLOOKUP($B71,#REF!,14,FALSE),"")/30)</f>
        <v>#VALUE!</v>
      </c>
      <c r="LU81" s="33" t="e">
        <f>LU79/(IFERROR(VLOOKUP($B71,#REF!,14,FALSE),"")/30)</f>
        <v>#VALUE!</v>
      </c>
      <c r="LV81" s="33" t="e">
        <f>LV79/(IFERROR(VLOOKUP($B71,#REF!,14,FALSE),"")/30)</f>
        <v>#VALUE!</v>
      </c>
      <c r="LW81" s="33" t="e">
        <f>LW79/(IFERROR(VLOOKUP($B71,#REF!,14,FALSE),"")/30)</f>
        <v>#VALUE!</v>
      </c>
      <c r="LX81" s="33" t="e">
        <f>LX79/(IFERROR(VLOOKUP($B71,#REF!,14,FALSE),"")/30)</f>
        <v>#VALUE!</v>
      </c>
      <c r="LY81" s="33" t="e">
        <f>LY79/(IFERROR(VLOOKUP($B71,#REF!,14,FALSE),"")/30)</f>
        <v>#VALUE!</v>
      </c>
      <c r="LZ81" s="33" t="e">
        <f>LZ79/(IFERROR(VLOOKUP($B71,#REF!,14,FALSE),"")/30)</f>
        <v>#VALUE!</v>
      </c>
      <c r="MA81" s="33" t="e">
        <f>MA79/(IFERROR(VLOOKUP($B71,#REF!,14,FALSE),"")/30)</f>
        <v>#VALUE!</v>
      </c>
      <c r="MB81" s="33" t="e">
        <f>MB79/(IFERROR(VLOOKUP($B71,#REF!,14,FALSE),"")/30)</f>
        <v>#VALUE!</v>
      </c>
      <c r="MC81" s="33" t="e">
        <f>MC79/(IFERROR(VLOOKUP($B71,#REF!,14,FALSE),"")/30)</f>
        <v>#VALUE!</v>
      </c>
      <c r="MD81" s="33" t="e">
        <f>MD79/(IFERROR(VLOOKUP($B71,#REF!,15,FALSE),"")/30)</f>
        <v>#VALUE!</v>
      </c>
      <c r="ME81" s="33" t="e">
        <f>ME79/(IFERROR(VLOOKUP($B71,#REF!,15,FALSE),"")/30)</f>
        <v>#VALUE!</v>
      </c>
      <c r="MF81" s="33" t="e">
        <f>MF79/(IFERROR(VLOOKUP($B71,#REF!,15,FALSE),"")/30)</f>
        <v>#VALUE!</v>
      </c>
      <c r="MG81" s="33" t="e">
        <f>MG79/(IFERROR(VLOOKUP($B71,#REF!,15,FALSE),"")/30)</f>
        <v>#VALUE!</v>
      </c>
      <c r="MH81" s="33" t="e">
        <f>MH79/(IFERROR(VLOOKUP($B71,#REF!,15,FALSE),"")/30)</f>
        <v>#VALUE!</v>
      </c>
      <c r="MI81" s="33" t="e">
        <f>MI79/(IFERROR(VLOOKUP($B71,#REF!,15,FALSE),"")/30)</f>
        <v>#VALUE!</v>
      </c>
      <c r="MJ81" s="33" t="e">
        <f>MJ79/(IFERROR(VLOOKUP($B71,#REF!,15,FALSE),"")/30)</f>
        <v>#VALUE!</v>
      </c>
      <c r="MK81" s="33" t="e">
        <f>MK79/(IFERROR(VLOOKUP($B71,#REF!,15,FALSE),"")/30)</f>
        <v>#VALUE!</v>
      </c>
      <c r="ML81" s="33" t="e">
        <f>ML79/(IFERROR(VLOOKUP($B71,#REF!,15,FALSE),"")/30)</f>
        <v>#VALUE!</v>
      </c>
      <c r="MM81" s="33" t="e">
        <f>MM79/(IFERROR(VLOOKUP($B71,#REF!,15,FALSE),"")/30)</f>
        <v>#VALUE!</v>
      </c>
      <c r="MN81" s="33" t="e">
        <f>MN79/(IFERROR(VLOOKUP($B71,#REF!,15,FALSE),"")/30)</f>
        <v>#VALUE!</v>
      </c>
      <c r="MO81" s="33" t="e">
        <f>MO79/(IFERROR(VLOOKUP($B71,#REF!,15,FALSE),"")/30)</f>
        <v>#VALUE!</v>
      </c>
      <c r="MP81" s="33" t="e">
        <f>MP79/(IFERROR(VLOOKUP($B71,#REF!,15,FALSE),"")/30)</f>
        <v>#VALUE!</v>
      </c>
      <c r="MQ81" s="33" t="e">
        <f>MQ79/(IFERROR(VLOOKUP($B71,#REF!,15,FALSE),"")/30)</f>
        <v>#VALUE!</v>
      </c>
      <c r="MR81" s="33" t="e">
        <f>MR79/(IFERROR(VLOOKUP($B71,#REF!,15,FALSE),"")/30)</f>
        <v>#VALUE!</v>
      </c>
      <c r="MS81" s="33" t="e">
        <f>MS79/(IFERROR(VLOOKUP($B71,#REF!,15,FALSE),"")/30)</f>
        <v>#VALUE!</v>
      </c>
      <c r="MT81" s="33" t="e">
        <f>MT79/(IFERROR(VLOOKUP($B71,#REF!,15,FALSE),"")/30)</f>
        <v>#VALUE!</v>
      </c>
      <c r="MU81" s="33" t="e">
        <f>MU79/(IFERROR(VLOOKUP($B71,#REF!,15,FALSE),"")/30)</f>
        <v>#VALUE!</v>
      </c>
      <c r="MV81" s="33" t="e">
        <f>MV79/(IFERROR(VLOOKUP($B71,#REF!,15,FALSE),"")/30)</f>
        <v>#VALUE!</v>
      </c>
      <c r="MW81" s="33" t="e">
        <f>MW79/(IFERROR(VLOOKUP($B71,#REF!,15,FALSE),"")/30)</f>
        <v>#VALUE!</v>
      </c>
      <c r="MX81" s="33" t="e">
        <f>MX79/(IFERROR(VLOOKUP($B71,#REF!,15,FALSE),"")/30)</f>
        <v>#VALUE!</v>
      </c>
      <c r="MY81" s="33" t="e">
        <f>MY79/(IFERROR(VLOOKUP($B71,#REF!,15,FALSE),"")/30)</f>
        <v>#VALUE!</v>
      </c>
      <c r="MZ81" s="33" t="e">
        <f>MZ79/(IFERROR(VLOOKUP($B71,#REF!,15,FALSE),"")/30)</f>
        <v>#VALUE!</v>
      </c>
      <c r="NA81" s="33" t="e">
        <f>NA79/(IFERROR(VLOOKUP($B71,#REF!,15,FALSE),"")/30)</f>
        <v>#VALUE!</v>
      </c>
      <c r="NB81" s="33" t="e">
        <f>NB79/(IFERROR(VLOOKUP($B71,#REF!,15,FALSE),"")/30)</f>
        <v>#VALUE!</v>
      </c>
      <c r="NC81" s="33" t="e">
        <f>NC79/(IFERROR(VLOOKUP($B71,#REF!,15,FALSE),"")/30)</f>
        <v>#VALUE!</v>
      </c>
      <c r="ND81" s="33" t="e">
        <f>ND79/(IFERROR(VLOOKUP($B71,#REF!,15,FALSE),"")/30)</f>
        <v>#VALUE!</v>
      </c>
      <c r="NE81" s="33" t="e">
        <f>NE79/(IFERROR(VLOOKUP($B71,#REF!,15,FALSE),"")/30)</f>
        <v>#VALUE!</v>
      </c>
      <c r="NF81" s="33" t="e">
        <f>NF79/(IFERROR(VLOOKUP($B71,#REF!,15,FALSE),"")/30)</f>
        <v>#VALUE!</v>
      </c>
      <c r="NG81" s="33" t="e">
        <f>NG79/(IFERROR(VLOOKUP($B71,#REF!,15,FALSE),"")/30)</f>
        <v>#VALUE!</v>
      </c>
      <c r="NH81" s="33" t="e">
        <f>NH79/(IFERROR(VLOOKUP($B71,#REF!,15,FALSE),"")/30)</f>
        <v>#VALUE!</v>
      </c>
    </row>
    <row r="82" spans="1:372" s="34" customFormat="1" ht="14.4" outlineLevel="1" x14ac:dyDescent="0.2">
      <c r="A82" s="1048"/>
      <c r="B82" s="17" t="s">
        <v>37</v>
      </c>
      <c r="C82" s="1051"/>
      <c r="D82" s="50" t="s">
        <v>33</v>
      </c>
      <c r="E82" s="27" t="s">
        <v>31</v>
      </c>
      <c r="F82" s="25"/>
      <c r="G82" s="52"/>
      <c r="H82" s="33"/>
      <c r="I82" s="33"/>
      <c r="J82" s="33">
        <v>0</v>
      </c>
      <c r="K82" s="33">
        <v>0</v>
      </c>
      <c r="L82" s="33">
        <v>0</v>
      </c>
      <c r="M82" s="33">
        <v>0</v>
      </c>
      <c r="N82" s="33">
        <v>0</v>
      </c>
      <c r="O82" s="33"/>
      <c r="P82" s="33"/>
      <c r="Q82" s="33">
        <v>0</v>
      </c>
      <c r="R82" s="33">
        <v>0</v>
      </c>
      <c r="S82" s="33">
        <v>0</v>
      </c>
      <c r="T82" s="33">
        <v>0</v>
      </c>
      <c r="U82" s="33">
        <v>0</v>
      </c>
      <c r="V82" s="33"/>
      <c r="W82" s="33"/>
      <c r="X82" s="33">
        <v>0</v>
      </c>
      <c r="Y82" s="33">
        <v>0</v>
      </c>
      <c r="Z82" s="33">
        <v>0</v>
      </c>
      <c r="AA82" s="33">
        <v>0</v>
      </c>
      <c r="AB82" s="33">
        <v>0</v>
      </c>
      <c r="AC82" s="33"/>
      <c r="AD82" s="33"/>
      <c r="AE82" s="33">
        <v>0</v>
      </c>
      <c r="AF82" s="33">
        <v>0</v>
      </c>
      <c r="AG82" s="33">
        <v>0</v>
      </c>
      <c r="AH82" s="33">
        <v>0</v>
      </c>
      <c r="AI82" s="33"/>
      <c r="AJ82" s="33"/>
      <c r="AK82" s="33"/>
      <c r="AL82" s="33">
        <v>0</v>
      </c>
      <c r="AM82" s="33">
        <v>0</v>
      </c>
      <c r="AN82" s="33">
        <v>0</v>
      </c>
      <c r="AO82" s="33">
        <v>0</v>
      </c>
      <c r="AP82" s="33">
        <v>0</v>
      </c>
      <c r="AQ82" s="33"/>
      <c r="AR82" s="33"/>
      <c r="AS82" s="33"/>
      <c r="AT82" s="33">
        <v>0</v>
      </c>
      <c r="AU82" s="33">
        <v>0</v>
      </c>
      <c r="AV82" s="33">
        <v>0</v>
      </c>
      <c r="AW82" s="33">
        <v>0</v>
      </c>
      <c r="AX82" s="33"/>
      <c r="AY82" s="33"/>
      <c r="AZ82" s="33">
        <v>0</v>
      </c>
      <c r="BA82" s="33">
        <v>0</v>
      </c>
      <c r="BB82" s="33">
        <v>0</v>
      </c>
      <c r="BC82" s="33">
        <v>0</v>
      </c>
      <c r="BD82" s="33">
        <v>0</v>
      </c>
      <c r="BE82" s="33"/>
      <c r="BF82" s="33"/>
      <c r="BG82" s="33">
        <v>0</v>
      </c>
      <c r="BH82" s="33">
        <v>0</v>
      </c>
      <c r="BI82" s="33">
        <v>0</v>
      </c>
      <c r="BJ82" s="33">
        <v>0</v>
      </c>
      <c r="BK82" s="33">
        <v>0</v>
      </c>
      <c r="BL82" s="33"/>
      <c r="BM82" s="33"/>
      <c r="BN82" s="33">
        <v>0</v>
      </c>
      <c r="BO82" s="33">
        <v>0</v>
      </c>
      <c r="BP82" s="33">
        <v>0</v>
      </c>
      <c r="BQ82" s="33">
        <v>0</v>
      </c>
      <c r="BR82" s="33">
        <v>0</v>
      </c>
      <c r="BS82" s="33"/>
      <c r="BT82" s="33"/>
      <c r="BU82" s="33">
        <v>0</v>
      </c>
      <c r="BV82" s="33">
        <v>0</v>
      </c>
      <c r="BW82" s="33">
        <v>0</v>
      </c>
      <c r="BX82" s="33">
        <v>0</v>
      </c>
      <c r="BY82" s="33">
        <v>0</v>
      </c>
      <c r="BZ82" s="33"/>
      <c r="CA82" s="33"/>
      <c r="CB82" s="33">
        <v>0</v>
      </c>
      <c r="CC82" s="33">
        <v>0</v>
      </c>
      <c r="CD82" s="33">
        <v>0</v>
      </c>
      <c r="CE82" s="33">
        <v>0</v>
      </c>
      <c r="CF82" s="33">
        <v>0</v>
      </c>
      <c r="CG82" s="33"/>
      <c r="CH82" s="33"/>
      <c r="CI82" s="33">
        <v>0</v>
      </c>
      <c r="CJ82" s="33">
        <v>0</v>
      </c>
      <c r="CK82" s="33">
        <v>0</v>
      </c>
      <c r="CL82" s="33">
        <v>0</v>
      </c>
      <c r="CM82" s="33"/>
      <c r="CN82" s="33"/>
      <c r="CO82" s="33"/>
      <c r="CP82" s="33"/>
      <c r="CQ82" s="33"/>
      <c r="CR82" s="33"/>
      <c r="CS82" s="33">
        <v>0</v>
      </c>
      <c r="CT82" s="33"/>
      <c r="CU82" s="33"/>
      <c r="CV82" s="33"/>
      <c r="CW82" s="33"/>
      <c r="CX82" s="33"/>
      <c r="CY82" s="33"/>
      <c r="CZ82" s="33"/>
      <c r="DA82" s="33"/>
      <c r="DB82" s="33"/>
      <c r="DC82" s="33"/>
      <c r="DD82" s="33"/>
      <c r="DE82" s="33"/>
      <c r="DF82" s="33"/>
      <c r="DG82" s="33"/>
      <c r="DH82" s="33"/>
      <c r="DI82" s="33"/>
      <c r="DJ82" s="33"/>
      <c r="DK82" s="33"/>
      <c r="DL82" s="33"/>
      <c r="DM82" s="33"/>
      <c r="DN82" s="33"/>
      <c r="DO82" s="33"/>
      <c r="DP82" s="33"/>
      <c r="DQ82" s="33"/>
      <c r="DR82" s="33"/>
      <c r="DS82" s="33"/>
      <c r="DT82" s="33"/>
      <c r="DU82" s="33"/>
      <c r="DV82" s="33"/>
      <c r="DW82" s="33"/>
      <c r="DX82" s="33"/>
      <c r="DY82" s="33"/>
      <c r="DZ82" s="33"/>
      <c r="EA82" s="33"/>
      <c r="EB82" s="33"/>
      <c r="EC82" s="33"/>
      <c r="ED82" s="33"/>
      <c r="EE82" s="33"/>
      <c r="EF82" s="33"/>
      <c r="EG82" s="33"/>
      <c r="EH82" s="33"/>
      <c r="EI82" s="33"/>
      <c r="EJ82" s="33"/>
      <c r="EK82" s="33"/>
      <c r="EL82" s="33"/>
      <c r="EM82" s="33"/>
      <c r="EN82" s="33"/>
      <c r="EO82" s="33"/>
      <c r="EP82" s="33"/>
      <c r="EQ82" s="33"/>
      <c r="ER82" s="33"/>
      <c r="ES82" s="33"/>
      <c r="ET82" s="33"/>
      <c r="EU82" s="33"/>
      <c r="EV82" s="33"/>
      <c r="EW82" s="33"/>
      <c r="EX82" s="33"/>
      <c r="EY82" s="33"/>
      <c r="EZ82" s="33"/>
      <c r="FA82" s="33"/>
      <c r="FB82" s="33"/>
      <c r="FC82" s="33"/>
      <c r="FD82" s="33"/>
      <c r="FE82" s="33">
        <v>0</v>
      </c>
      <c r="FF82" s="33"/>
      <c r="FG82" s="33">
        <v>0</v>
      </c>
      <c r="FH82" s="33">
        <v>0</v>
      </c>
      <c r="FI82" s="33">
        <v>5000</v>
      </c>
      <c r="FJ82" s="33"/>
      <c r="FK82" s="33"/>
      <c r="FL82" s="33">
        <v>5000</v>
      </c>
      <c r="FM82" s="33"/>
      <c r="FN82" s="33"/>
      <c r="FO82" s="33">
        <v>5000</v>
      </c>
      <c r="FP82" s="33"/>
      <c r="FQ82" s="33">
        <v>5000</v>
      </c>
      <c r="FR82" s="33"/>
      <c r="FS82" s="33"/>
      <c r="FT82" s="33"/>
      <c r="FU82" s="33"/>
      <c r="FV82" s="33"/>
      <c r="FW82" s="33"/>
      <c r="FX82" s="33"/>
      <c r="FY82" s="33"/>
      <c r="FZ82" s="33"/>
      <c r="GA82" s="33"/>
      <c r="GB82" s="33"/>
      <c r="GC82" s="33"/>
      <c r="GD82" s="33"/>
      <c r="GE82" s="33"/>
      <c r="GF82" s="33"/>
      <c r="GG82" s="33"/>
      <c r="GH82" s="33"/>
      <c r="GI82" s="33"/>
      <c r="GJ82" s="33"/>
      <c r="GK82" s="33"/>
      <c r="GL82" s="33"/>
      <c r="GM82" s="33"/>
      <c r="GN82" s="33"/>
      <c r="GO82" s="33"/>
      <c r="GP82" s="33"/>
      <c r="GQ82" s="33"/>
      <c r="GR82" s="33"/>
      <c r="GS82" s="33"/>
      <c r="GT82" s="33"/>
      <c r="GU82" s="33"/>
      <c r="GV82" s="33"/>
      <c r="GW82" s="33"/>
      <c r="GX82" s="33"/>
      <c r="GY82" s="33"/>
      <c r="GZ82" s="33"/>
      <c r="HA82" s="33"/>
      <c r="HB82" s="33"/>
      <c r="HC82" s="33"/>
      <c r="HD82" s="33"/>
      <c r="HE82" s="33"/>
      <c r="HF82" s="33"/>
      <c r="HG82" s="33"/>
      <c r="HH82" s="33"/>
      <c r="HI82" s="33"/>
      <c r="HJ82" s="33"/>
      <c r="HK82" s="33"/>
      <c r="HL82" s="33"/>
      <c r="HM82" s="33"/>
      <c r="HN82" s="33"/>
      <c r="HO82" s="33"/>
      <c r="HP82" s="33"/>
      <c r="HQ82" s="33"/>
      <c r="HR82" s="33"/>
      <c r="HS82" s="33"/>
      <c r="HT82" s="33"/>
      <c r="HU82" s="33"/>
      <c r="HV82" s="33"/>
      <c r="HW82" s="33"/>
      <c r="HX82" s="33"/>
      <c r="HY82" s="33"/>
      <c r="HZ82" s="33"/>
      <c r="IA82" s="33"/>
      <c r="IB82" s="33"/>
      <c r="IC82" s="33"/>
      <c r="ID82" s="33"/>
      <c r="IE82" s="33"/>
      <c r="IF82" s="33"/>
      <c r="IG82" s="33"/>
      <c r="IH82" s="33"/>
      <c r="II82" s="33"/>
      <c r="IJ82" s="33"/>
      <c r="IK82" s="33"/>
      <c r="IL82" s="33"/>
      <c r="IM82" s="33"/>
      <c r="IN82" s="33"/>
      <c r="IO82" s="33"/>
      <c r="IP82" s="33"/>
      <c r="IQ82" s="33"/>
      <c r="IR82" s="33"/>
      <c r="IS82" s="33"/>
      <c r="IT82" s="33"/>
      <c r="IU82" s="33"/>
      <c r="IV82" s="33"/>
      <c r="IW82" s="33"/>
      <c r="IX82" s="33"/>
      <c r="IY82" s="33"/>
      <c r="IZ82" s="33"/>
      <c r="JA82" s="33"/>
      <c r="JB82" s="33"/>
      <c r="JC82" s="33"/>
      <c r="JD82" s="33"/>
      <c r="JE82" s="33"/>
      <c r="JF82" s="33"/>
      <c r="JG82" s="33"/>
      <c r="JH82" s="33"/>
      <c r="JI82" s="33"/>
      <c r="JJ82" s="33"/>
      <c r="JK82" s="33"/>
      <c r="JL82" s="33"/>
      <c r="JM82" s="33"/>
      <c r="JN82" s="33"/>
      <c r="JO82" s="33"/>
      <c r="JP82" s="33"/>
      <c r="JQ82" s="33"/>
      <c r="JR82" s="33"/>
      <c r="JS82" s="33"/>
      <c r="JT82" s="33"/>
      <c r="JU82" s="33"/>
      <c r="JV82" s="33"/>
      <c r="JW82" s="33"/>
      <c r="JX82" s="33"/>
      <c r="JY82" s="33"/>
      <c r="JZ82" s="33"/>
      <c r="KA82" s="33"/>
      <c r="KB82" s="33"/>
      <c r="KC82" s="33"/>
      <c r="KD82" s="33"/>
      <c r="KE82" s="33"/>
      <c r="KF82" s="33"/>
      <c r="KG82" s="33"/>
      <c r="KH82" s="33"/>
      <c r="KI82" s="33"/>
      <c r="KJ82" s="33"/>
      <c r="KK82" s="33"/>
      <c r="KL82" s="33"/>
      <c r="KM82" s="33"/>
      <c r="KN82" s="33"/>
      <c r="KO82" s="33"/>
      <c r="KP82" s="33"/>
      <c r="KQ82" s="33"/>
      <c r="KR82" s="33"/>
      <c r="KS82" s="33"/>
      <c r="KT82" s="33"/>
      <c r="KU82" s="33"/>
      <c r="KV82" s="33"/>
      <c r="KW82" s="33"/>
      <c r="KX82" s="33"/>
      <c r="KY82" s="33"/>
      <c r="KZ82" s="33"/>
      <c r="LA82" s="33"/>
      <c r="LB82" s="33"/>
      <c r="LC82" s="33"/>
      <c r="LD82" s="33"/>
      <c r="LE82" s="33"/>
      <c r="LF82" s="33"/>
      <c r="LG82" s="33"/>
      <c r="LH82" s="33"/>
      <c r="LI82" s="33"/>
      <c r="LJ82" s="33"/>
      <c r="LK82" s="33"/>
      <c r="LL82" s="33"/>
      <c r="LM82" s="33"/>
      <c r="LN82" s="33"/>
      <c r="LO82" s="33"/>
      <c r="LP82" s="33"/>
      <c r="LQ82" s="33"/>
      <c r="LR82" s="33"/>
      <c r="LS82" s="33"/>
      <c r="LT82" s="33"/>
      <c r="LU82" s="33"/>
      <c r="LV82" s="33"/>
      <c r="LW82" s="33"/>
      <c r="LX82" s="33"/>
      <c r="LY82" s="33"/>
      <c r="LZ82" s="33"/>
      <c r="MA82" s="33"/>
      <c r="MB82" s="33"/>
      <c r="MC82" s="33"/>
      <c r="MD82" s="33"/>
      <c r="ME82" s="33"/>
      <c r="MF82" s="33"/>
      <c r="MG82" s="33"/>
      <c r="MH82" s="33"/>
      <c r="MI82" s="33"/>
      <c r="MJ82" s="33"/>
      <c r="MK82" s="33"/>
      <c r="ML82" s="33"/>
      <c r="MM82" s="33"/>
      <c r="MN82" s="33"/>
      <c r="MO82" s="33"/>
      <c r="MP82" s="33"/>
      <c r="MQ82" s="33"/>
      <c r="MR82" s="33"/>
      <c r="MS82" s="33"/>
      <c r="MT82" s="33"/>
      <c r="MU82" s="33"/>
      <c r="MV82" s="33"/>
      <c r="MW82" s="33"/>
      <c r="MX82" s="33"/>
      <c r="MY82" s="33"/>
      <c r="MZ82" s="33"/>
      <c r="NA82" s="33"/>
      <c r="NB82" s="33"/>
      <c r="NC82" s="33"/>
      <c r="ND82" s="33"/>
      <c r="NE82" s="33"/>
      <c r="NF82" s="33"/>
      <c r="NG82" s="33"/>
      <c r="NH82" s="33"/>
    </row>
    <row r="83" spans="1:372" s="38" customFormat="1" ht="15" outlineLevel="1" thickBot="1" x14ac:dyDescent="0.25">
      <c r="A83" s="1049"/>
      <c r="B83" s="36">
        <f>B81/30</f>
        <v>3.3333333333333333E-2</v>
      </c>
      <c r="C83" s="1052"/>
      <c r="D83" s="51">
        <f>B83</f>
        <v>3.3333333333333333E-2</v>
      </c>
      <c r="E83" s="59" t="s">
        <v>29</v>
      </c>
      <c r="F83" s="60"/>
      <c r="G83" s="37">
        <v>0</v>
      </c>
      <c r="H83" s="37" t="e">
        <f>IF(AND(H82&lt;&gt;0,G82&lt;&gt;0),H82-G82,(IFERROR(VLOOKUP($B71,#REF!,4,FALSE),"")/30))</f>
        <v>#VALUE!</v>
      </c>
      <c r="I83" s="37" t="e">
        <f>IF(AND(I82&lt;&gt;0,H82&lt;&gt;0),I82-H82,(IFERROR(VLOOKUP($B71,#REF!,4,FALSE),"")/30))</f>
        <v>#VALUE!</v>
      </c>
      <c r="J83" s="37" t="e">
        <f>IF(AND(J82&lt;&gt;0,I82&lt;&gt;0),J82-I82,(IFERROR(VLOOKUP($B71,#REF!,4,FALSE),"")/30))</f>
        <v>#VALUE!</v>
      </c>
      <c r="K83" s="37" t="e">
        <f>IF(AND(K82&lt;&gt;0,J82&lt;&gt;0),K82-J82,(IFERROR(VLOOKUP($B71,#REF!,4,FALSE),"")/30))</f>
        <v>#VALUE!</v>
      </c>
      <c r="L83" s="37" t="e">
        <f>IF(AND(L82&lt;&gt;0,K82&lt;&gt;0),L82-K82,(IFERROR(VLOOKUP($B71,#REF!,4,FALSE),"")/30))</f>
        <v>#VALUE!</v>
      </c>
      <c r="M83" s="37" t="e">
        <f>IF(AND(M82&lt;&gt;0,L82&lt;&gt;0),M82-L82,(IFERROR(VLOOKUP($B71,#REF!,4,FALSE),"")/30))</f>
        <v>#VALUE!</v>
      </c>
      <c r="N83" s="37" t="e">
        <f>IF(AND(N82&lt;&gt;0,M82&lt;&gt;0),N82-M82,(IFERROR(VLOOKUP($B71,#REF!,4,FALSE),"")/30))</f>
        <v>#VALUE!</v>
      </c>
      <c r="O83" s="37" t="e">
        <f>IF(AND(O82&lt;&gt;0,N82&lt;&gt;0),O82-N82,(IFERROR(VLOOKUP($B71,#REF!,4,FALSE),"")/30))</f>
        <v>#VALUE!</v>
      </c>
      <c r="P83" s="37" t="e">
        <f>IF(AND(P82&lt;&gt;0,O82&lt;&gt;0),P82-O82,(IFERROR(VLOOKUP($B71,#REF!,4,FALSE),"")/30))</f>
        <v>#VALUE!</v>
      </c>
      <c r="Q83" s="37" t="e">
        <f>IF(AND(Q82&lt;&gt;0,P82&lt;&gt;0),Q82-P82,(IFERROR(VLOOKUP($B71,#REF!,4,FALSE),"")/30))</f>
        <v>#VALUE!</v>
      </c>
      <c r="R83" s="37" t="e">
        <f>IF(AND(R82&lt;&gt;0,Q82&lt;&gt;0),R82-Q82,(IFERROR(VLOOKUP($B71,#REF!,4,FALSE),"")/30))</f>
        <v>#VALUE!</v>
      </c>
      <c r="S83" s="37" t="e">
        <f>IF(AND(S82&lt;&gt;0,R82&lt;&gt;0),S82-R82,(IFERROR(VLOOKUP($B71,#REF!,4,FALSE),"")/30))</f>
        <v>#VALUE!</v>
      </c>
      <c r="T83" s="37" t="e">
        <f>IF(AND(T82&lt;&gt;0,S82&lt;&gt;0),T82-S82,(IFERROR(VLOOKUP($B71,#REF!,4,FALSE),"")/30))</f>
        <v>#VALUE!</v>
      </c>
      <c r="U83" s="37" t="e">
        <f>IF(AND(U82&lt;&gt;0,T82&lt;&gt;0),U82-T82,(IFERROR(VLOOKUP($B71,#REF!,4,FALSE),"")/30))</f>
        <v>#VALUE!</v>
      </c>
      <c r="V83" s="37" t="e">
        <f>IF(AND(V82&lt;&gt;0,U82&lt;&gt;0),V82-U82,(IFERROR(VLOOKUP($B71,#REF!,4,FALSE),"")/30))</f>
        <v>#VALUE!</v>
      </c>
      <c r="W83" s="37" t="e">
        <f>IF(AND(W82&lt;&gt;0,V82&lt;&gt;0),W82-V82,(IFERROR(VLOOKUP($B71,#REF!,4,FALSE),"")/30))</f>
        <v>#VALUE!</v>
      </c>
      <c r="X83" s="37" t="e">
        <f>IF(AND(X82&lt;&gt;0,W82&lt;&gt;0),X82-W82,(IFERROR(VLOOKUP($B71,#REF!,4,FALSE),"")/30))</f>
        <v>#VALUE!</v>
      </c>
      <c r="Y83" s="37" t="e">
        <f>IF(AND(Y82&lt;&gt;0,X82&lt;&gt;0),Y82-X82,(IFERROR(VLOOKUP($B71,#REF!,4,FALSE),"")/30))</f>
        <v>#VALUE!</v>
      </c>
      <c r="Z83" s="37" t="e">
        <f>IF(AND(Z82&lt;&gt;0,Y82&lt;&gt;0),Z82-Y82,(IFERROR(VLOOKUP($B71,#REF!,4,FALSE),"")/30))</f>
        <v>#VALUE!</v>
      </c>
      <c r="AA83" s="37" t="e">
        <f>IF(AND(AA82&lt;&gt;0,Z82&lt;&gt;0),AA82-Z82,(IFERROR(VLOOKUP($B71,#REF!,4,FALSE),"")/30))</f>
        <v>#VALUE!</v>
      </c>
      <c r="AB83" s="37" t="e">
        <f>IF(AND(AB82&lt;&gt;0,AA82&lt;&gt;0),AB82-AA82,(IFERROR(VLOOKUP($B71,#REF!,4,FALSE),"")/30))</f>
        <v>#VALUE!</v>
      </c>
      <c r="AC83" s="37" t="e">
        <f>IF(AND(AC82&lt;&gt;0,AB82&lt;&gt;0),AC82-AB82,(IFERROR(VLOOKUP($B71,#REF!,4,FALSE),"")/30))</f>
        <v>#VALUE!</v>
      </c>
      <c r="AD83" s="37" t="e">
        <f>IF(AND(AD82&lt;&gt;0,AC82&lt;&gt;0),AD82-AC82,(IFERROR(VLOOKUP($B71,#REF!,4,FALSE),"")/30))</f>
        <v>#VALUE!</v>
      </c>
      <c r="AE83" s="37" t="e">
        <f>IF(AND(AE82&lt;&gt;0,AD82&lt;&gt;0),AE82-AD82,(IFERROR(VLOOKUP($B71,#REF!,4,FALSE),"")/30))</f>
        <v>#VALUE!</v>
      </c>
      <c r="AF83" s="37" t="e">
        <f>IF(AND(AF82&lt;&gt;0,AE82&lt;&gt;0),AF82-AE82,(IFERROR(VLOOKUP($B71,#REF!,4,FALSE),"")/30))</f>
        <v>#VALUE!</v>
      </c>
      <c r="AG83" s="37" t="e">
        <f>IF(AND(AG82&lt;&gt;0,AF82&lt;&gt;0),AG82-AF82,(IFERROR(VLOOKUP($B71,#REF!,4,FALSE),"")/30))</f>
        <v>#VALUE!</v>
      </c>
      <c r="AH83" s="37" t="e">
        <f>IF(AND(AH82&lt;&gt;0,AG82&lt;&gt;0),AH82-AG82,(IFERROR(VLOOKUP($B71,#REF!,4,FALSE),"")/30))</f>
        <v>#VALUE!</v>
      </c>
      <c r="AI83" s="37" t="e">
        <f>IF(AND(AI82&lt;&gt;0,AH82&lt;&gt;0),AI82-AH82,(IFERROR(VLOOKUP($B71,#REF!,4,FALSE),"")/30))</f>
        <v>#VALUE!</v>
      </c>
      <c r="AJ83" s="37" t="e">
        <f>IF(AND(AJ82&lt;&gt;0,AI82&lt;&gt;0),AJ82-AI82,(IFERROR(VLOOKUP($B71,#REF!,4,FALSE),"")/30))</f>
        <v>#VALUE!</v>
      </c>
      <c r="AK83" s="37" t="e">
        <f>IF(AND(AK82&lt;&gt;0,AJ82&lt;&gt;0),AK82-AJ82,(IFERROR(VLOOKUP($B71,#REF!,4,FALSE),"")/30))</f>
        <v>#VALUE!</v>
      </c>
      <c r="AL83" s="37" t="e">
        <f>IF(AND(AL82&lt;&gt;0,AK82&lt;&gt;0),AL82-AK82,(IFERROR(VLOOKUP($B71,#REF!,4,FALSE),"")/30))</f>
        <v>#VALUE!</v>
      </c>
      <c r="AM83" s="37" t="e">
        <f>IF(AND(AM82&lt;&gt;0,AL82&lt;&gt;0),AM82-AL82,(IFERROR(VLOOKUP($B71,#REF!,4,FALSE),"")/30))</f>
        <v>#VALUE!</v>
      </c>
      <c r="AN83" s="37" t="e">
        <f>IF(AND(AN82&lt;&gt;0,AM82&lt;&gt;0),AN82-AM82,(IFERROR(VLOOKUP($B71,#REF!,4,FALSE),"")/30))</f>
        <v>#VALUE!</v>
      </c>
      <c r="AO83" s="37" t="e">
        <f>IF(AND(AO82&lt;&gt;0,AN82&lt;&gt;0),AO82-AN82,(IFERROR(VLOOKUP($B71,#REF!,4,FALSE),"")/30))</f>
        <v>#VALUE!</v>
      </c>
      <c r="AP83" s="37" t="e">
        <f>IF(AND(AP82&lt;&gt;0,AO82&lt;&gt;0),AP82-AO82,(IFERROR(VLOOKUP($B71,#REF!,4,FALSE),"")/30))</f>
        <v>#VALUE!</v>
      </c>
      <c r="AQ83" s="37" t="e">
        <f>IF(AND(AQ82&lt;&gt;0,AP82&lt;&gt;0),AQ82-AP82,(IFERROR(VLOOKUP($B71,#REF!,4,FALSE),"")/30))</f>
        <v>#VALUE!</v>
      </c>
      <c r="AR83" s="37" t="e">
        <f>IF(AND(AR82&lt;&gt;0,AQ82&lt;&gt;0),AR82-AQ82,(IFERROR(VLOOKUP($B71,#REF!,4,FALSE),"")/30))</f>
        <v>#VALUE!</v>
      </c>
      <c r="AS83" s="37" t="e">
        <f>IF(AND(AS82&lt;&gt;0,AR82&lt;&gt;0),AS82-AR82,(IFERROR(VLOOKUP($B71,#REF!,4,FALSE),"")/30))</f>
        <v>#VALUE!</v>
      </c>
      <c r="AT83" s="37" t="e">
        <f>IF(AND(AT82&lt;&gt;0,AS82&lt;&gt;0),AT82-AS82,(IFERROR(VLOOKUP($B71,#REF!,4,FALSE),"")/30))</f>
        <v>#VALUE!</v>
      </c>
      <c r="AU83" s="37" t="e">
        <f>IF(AND(AU82&lt;&gt;0,AT82&lt;&gt;0),AU82-AT82,(IFERROR(VLOOKUP($B71,#REF!,4,FALSE),"")/30))</f>
        <v>#VALUE!</v>
      </c>
      <c r="AV83" s="37" t="e">
        <f>IF(AND(AV82&lt;&gt;0,AU82&lt;&gt;0),AV82-AU82,(IFERROR(VLOOKUP($B71,#REF!,4,FALSE),"")/30))</f>
        <v>#VALUE!</v>
      </c>
      <c r="AW83" s="37" t="e">
        <f>IF(AND(AW82&lt;&gt;0,AV82&lt;&gt;0),AW82-AV82,(IFERROR(VLOOKUP($B71,#REF!,4,FALSE),"")/30))</f>
        <v>#VALUE!</v>
      </c>
      <c r="AX83" s="37" t="e">
        <f>IF(AND(AX82&lt;&gt;0,AW82&lt;&gt;0),AX82-AW82,(IFERROR(VLOOKUP($B71,#REF!,4,FALSE),"")/30))</f>
        <v>#VALUE!</v>
      </c>
      <c r="AY83" s="37" t="e">
        <f>IF(AND(AY82&lt;&gt;0,AX82&lt;&gt;0),AY82-AX82,(IFERROR(VLOOKUP($B71,#REF!,4,FALSE),"")/30))</f>
        <v>#VALUE!</v>
      </c>
      <c r="AZ83" s="37" t="e">
        <f>IF(AND(AZ82&lt;&gt;0,AY82&lt;&gt;0),AZ82-AY82,(IFERROR(VLOOKUP($B71,#REF!,4,FALSE),"")/30))</f>
        <v>#VALUE!</v>
      </c>
      <c r="BA83" s="37" t="e">
        <f>IF(AND(BA82&lt;&gt;0,AZ82&lt;&gt;0),BA82-AZ82,(IFERROR(VLOOKUP($B71,#REF!,4,FALSE),"")/30))</f>
        <v>#VALUE!</v>
      </c>
      <c r="BB83" s="37" t="e">
        <f>IF(AND(BB82&lt;&gt;0,BA82&lt;&gt;0),BB82-BA82,(IFERROR(VLOOKUP($B71,#REF!,4,FALSE),"")/30))</f>
        <v>#VALUE!</v>
      </c>
      <c r="BC83" s="37" t="e">
        <f>IF(AND(BC82&lt;&gt;0,BB82&lt;&gt;0),BC82-BB82,(IFERROR(VLOOKUP($B71,#REF!,4,FALSE),"")/30))</f>
        <v>#VALUE!</v>
      </c>
      <c r="BD83" s="37" t="e">
        <f>IF(AND(BD82&lt;&gt;0,BC82&lt;&gt;0),BD82-BC82,(IFERROR(VLOOKUP($B71,#REF!,4,FALSE),"")/30))</f>
        <v>#VALUE!</v>
      </c>
      <c r="BE83" s="37" t="e">
        <f>IF(AND(BE82&lt;&gt;0,BD82&lt;&gt;0),BE82-BD82,(IFERROR(VLOOKUP($B71,#REF!,4,FALSE),"")/30))</f>
        <v>#VALUE!</v>
      </c>
      <c r="BF83" s="37" t="e">
        <f>IF(AND(BF82&lt;&gt;0,BE82&lt;&gt;0),BF82-BE82,(IFERROR(VLOOKUP($B71,#REF!,4,FALSE),"")/30))</f>
        <v>#VALUE!</v>
      </c>
      <c r="BG83" s="37" t="e">
        <f>IF(AND(BG82&lt;&gt;0,BF82&lt;&gt;0),BG82-BF82,(IFERROR(VLOOKUP($B71,#REF!,4,FALSE),"")/30))</f>
        <v>#VALUE!</v>
      </c>
      <c r="BH83" s="37" t="e">
        <f>IF(AND(BH82&lt;&gt;0,BG82&lt;&gt;0),BH82-BG82,(IFERROR(VLOOKUP($B71,#REF!,4,FALSE),"")/30))</f>
        <v>#VALUE!</v>
      </c>
      <c r="BI83" s="37" t="e">
        <f>IF(AND(BI82&lt;&gt;0,BH82&lt;&gt;0),BI82-BH82,(IFERROR(VLOOKUP($B71,#REF!,4,FALSE),"")/30))</f>
        <v>#VALUE!</v>
      </c>
      <c r="BJ83" s="37" t="e">
        <f>IF(AND(BJ82&lt;&gt;0,BI82&lt;&gt;0),BJ82-BI82,(IFERROR(VLOOKUP($B71,#REF!,4,FALSE),"")/30))</f>
        <v>#VALUE!</v>
      </c>
      <c r="BK83" s="37" t="e">
        <f>IF(AND(BK82&lt;&gt;0,BJ82&lt;&gt;0),BK82-BJ82,(IFERROR(VLOOKUP($B71,#REF!,4,FALSE),"")/30))</f>
        <v>#VALUE!</v>
      </c>
      <c r="BL83" s="37" t="e">
        <f>IF(AND(BL82&lt;&gt;0,BK82&lt;&gt;0),BL82-BK82,(IFERROR(VLOOKUP($B71,#REF!,4,FALSE),"")/30))</f>
        <v>#VALUE!</v>
      </c>
      <c r="BM83" s="37" t="e">
        <f>IF(AND(BM82&lt;&gt;0,BL82&lt;&gt;0),BM82-BL82,(IFERROR(VLOOKUP($B71,#REF!,4,FALSE),"")/30))</f>
        <v>#VALUE!</v>
      </c>
      <c r="BN83" s="37" t="e">
        <f>IF(AND(BN82&lt;&gt;0,BM82&lt;&gt;0),BN82-BM82,(IFERROR(VLOOKUP($B71,#REF!,4,FALSE),"")/30))</f>
        <v>#VALUE!</v>
      </c>
      <c r="BO83" s="37" t="e">
        <f>IF(AND(BO82&lt;&gt;0,BN82&lt;&gt;0),BO82-BN82,(IFERROR(VLOOKUP($B71,#REF!,4,FALSE),"")/30))</f>
        <v>#VALUE!</v>
      </c>
      <c r="BP83" s="37" t="e">
        <f>IF(AND(BP82&lt;&gt;0,BO82&lt;&gt;0),BP82-BO82,(IFERROR(VLOOKUP($B71,#REF!,4,FALSE),"")/30))</f>
        <v>#VALUE!</v>
      </c>
      <c r="BQ83" s="37" t="e">
        <f>IF(AND(BQ82&lt;&gt;0,BP82&lt;&gt;0),BQ82-BP82,(IFERROR(VLOOKUP($B71,#REF!,4,FALSE),"")/30))</f>
        <v>#VALUE!</v>
      </c>
      <c r="BR83" s="37" t="e">
        <f>IF(AND(BR82&lt;&gt;0,BQ82&lt;&gt;0),BR82-BQ82,(IFERROR(VLOOKUP($B71,#REF!,4,FALSE),"")/30))</f>
        <v>#VALUE!</v>
      </c>
      <c r="BS83" s="37" t="e">
        <f>IF(AND(BS82&lt;&gt;0,BR82&lt;&gt;0),BS82-BR82,(IFERROR(VLOOKUP($B71,#REF!,4,FALSE),"")/30))</f>
        <v>#VALUE!</v>
      </c>
      <c r="BT83" s="37" t="e">
        <f>IF(AND(BT82&lt;&gt;0,BS82&lt;&gt;0),BT82-BS82,(IFERROR(VLOOKUP($B71,#REF!,4,FALSE),"")/30))</f>
        <v>#VALUE!</v>
      </c>
      <c r="BU83" s="37" t="e">
        <f>IF(AND(BU82&lt;&gt;0,BT82&lt;&gt;0),BU82-BT82,(IFERROR(VLOOKUP($B71,#REF!,4,FALSE),"")/30))</f>
        <v>#VALUE!</v>
      </c>
      <c r="BV83" s="37" t="e">
        <f>IF(AND(BV82&lt;&gt;0,BU82&lt;&gt;0),BV82-BU82,(IFERROR(VLOOKUP($B71,#REF!,4,FALSE),"")/30))</f>
        <v>#VALUE!</v>
      </c>
      <c r="BW83" s="37" t="e">
        <f>IF(AND(BW82&lt;&gt;0,BV82&lt;&gt;0),BW82-BV82,(IFERROR(VLOOKUP($B71,#REF!,4,FALSE),"")/30))</f>
        <v>#VALUE!</v>
      </c>
      <c r="BX83" s="37" t="e">
        <f>IF(AND(BX82&lt;&gt;0,BW82&lt;&gt;0),BX82-BW82,(IFERROR(VLOOKUP($B71,#REF!,4,FALSE),"")/30))</f>
        <v>#VALUE!</v>
      </c>
      <c r="BY83" s="37" t="e">
        <f>IF(AND(BY82&lt;&gt;0,BX82&lt;&gt;0),BY82-BX82,(IFERROR(VLOOKUP($B71,#REF!,4,FALSE),"")/30))</f>
        <v>#VALUE!</v>
      </c>
      <c r="BZ83" s="37" t="e">
        <f>IF(AND(BZ82&lt;&gt;0,BY82&lt;&gt;0),BZ82-BY82,(IFERROR(VLOOKUP($B71,#REF!,4,FALSE),"")/30))</f>
        <v>#VALUE!</v>
      </c>
      <c r="CA83" s="37" t="e">
        <f>IF(AND(CA82&lt;&gt;0,BZ82&lt;&gt;0),CA82-BZ82,(IFERROR(VLOOKUP($B71,#REF!,4,FALSE),"")/30))</f>
        <v>#VALUE!</v>
      </c>
      <c r="CB83" s="37" t="e">
        <f>IF(AND(CB82&lt;&gt;0,CA82&lt;&gt;0),CB82-CA82,(IFERROR(VLOOKUP($B71,#REF!,4,FALSE),"")/30))</f>
        <v>#VALUE!</v>
      </c>
      <c r="CC83" s="37" t="e">
        <f>IF(AND(CC82&lt;&gt;0,CB82&lt;&gt;0),CC82-CB82,(IFERROR(VLOOKUP($B71,#REF!,4,FALSE),"")/30))</f>
        <v>#VALUE!</v>
      </c>
      <c r="CD83" s="37" t="e">
        <f>IF(AND(CD82&lt;&gt;0,CC82&lt;&gt;0),CD82-CC82,(IFERROR(VLOOKUP($B71,#REF!,4,FALSE),"")/30))</f>
        <v>#VALUE!</v>
      </c>
      <c r="CE83" s="37" t="e">
        <f>IF(AND(CE82&lt;&gt;0,CD82&lt;&gt;0),CE82-CD82,(IFERROR(VLOOKUP($B71,#REF!,4,FALSE),"")/30))</f>
        <v>#VALUE!</v>
      </c>
      <c r="CF83" s="37" t="e">
        <f>IF(AND(CF82&lt;&gt;0,CE82&lt;&gt;0),CF82-CE82,(IFERROR(VLOOKUP($B71,#REF!,4,FALSE),"")/30))</f>
        <v>#VALUE!</v>
      </c>
      <c r="CG83" s="37" t="e">
        <f>IF(AND(CG82&lt;&gt;0,CF82&lt;&gt;0),CG82-CF82,(IFERROR(VLOOKUP($B71,#REF!,4,FALSE),"")/30))</f>
        <v>#VALUE!</v>
      </c>
      <c r="CH83" s="37" t="e">
        <f>IF(AND(CH82&lt;&gt;0,CG82&lt;&gt;0),CH82-CG82,(IFERROR(VLOOKUP($B71,#REF!,4,FALSE),"")/30))</f>
        <v>#VALUE!</v>
      </c>
      <c r="CI83" s="37" t="e">
        <f>IF(AND(CI82&lt;&gt;0,CH82&lt;&gt;0),CI82-CH82,(IFERROR(VLOOKUP($B71,#REF!,4,FALSE),"")/30))</f>
        <v>#VALUE!</v>
      </c>
      <c r="CJ83" s="37" t="e">
        <f>IF(AND(CJ82&lt;&gt;0,CI82&lt;&gt;0),CJ82-CI82,(IFERROR(VLOOKUP($B71,#REF!,4,FALSE),"")/30))</f>
        <v>#VALUE!</v>
      </c>
      <c r="CK83" s="37" t="e">
        <f>IF(AND(CK82&lt;&gt;0,CJ82&lt;&gt;0),CK82-CJ82,(IFERROR(VLOOKUP($B71,#REF!,4,FALSE),"")/30))</f>
        <v>#VALUE!</v>
      </c>
      <c r="CL83" s="37" t="e">
        <f>IF(AND(CL82&lt;&gt;0,CK82&lt;&gt;0),CL82-CK82,(IFERROR(VLOOKUP($B71,#REF!,4,FALSE),"")/30))</f>
        <v>#VALUE!</v>
      </c>
      <c r="CM83" s="37" t="e">
        <f>IF(AND(CM82&lt;&gt;0,CL82&lt;&gt;0),CM82-CL82,(IFERROR(VLOOKUP($B71,#REF!,4,FALSE),"")/30))</f>
        <v>#VALUE!</v>
      </c>
      <c r="CN83" s="37" t="e">
        <f>IF(AND(CN82&lt;&gt;0,CM82&lt;&gt;0),CN82-CM82,(IFERROR(VLOOKUP($B71,#REF!,4,FALSE),"")/30))</f>
        <v>#VALUE!</v>
      </c>
      <c r="CO83" s="37" t="e">
        <f>IF(AND(CO82&lt;&gt;0,CN82&lt;&gt;0),CO82-CN82,(IFERROR(VLOOKUP($B71,#REF!,4,FALSE),"")/30))</f>
        <v>#VALUE!</v>
      </c>
      <c r="CP83" s="37" t="e">
        <f>IF(AND(CP82&lt;&gt;0,CO82&lt;&gt;0),CP82-CO82,(IFERROR(VLOOKUP($B71,#REF!,4,FALSE),"")/30))</f>
        <v>#VALUE!</v>
      </c>
      <c r="CQ83" s="37" t="e">
        <f>IF(AND(CQ82&lt;&gt;0,CP82&lt;&gt;0),CQ82-CP82,(IFERROR(VLOOKUP($B71,#REF!,4,FALSE),"")/30))</f>
        <v>#VALUE!</v>
      </c>
      <c r="CR83" s="37" t="e">
        <f>IF(AND(CR82&lt;&gt;0,CQ82&lt;&gt;0),CR82-CQ82,(IFERROR(VLOOKUP($B71,#REF!,4,FALSE),"")/30))</f>
        <v>#VALUE!</v>
      </c>
      <c r="CS83" s="37" t="e">
        <f>IF(AND(CS82&lt;&gt;0,CR82&lt;&gt;0),CS82-CR82,(IFERROR(VLOOKUP($B71,#REF!,4,FALSE),"")/30))</f>
        <v>#VALUE!</v>
      </c>
      <c r="CT83" s="37" t="e">
        <f>IF(AND(CT82&lt;&gt;0,CS82&lt;&gt;0),CT82-CS82,(IFERROR(VLOOKUP($B71,#REF!,4,FALSE),"")/30))</f>
        <v>#VALUE!</v>
      </c>
      <c r="CU83" s="37" t="e">
        <f>IF(AND(CU82&lt;&gt;0,CT82&lt;&gt;0),CU82-CT82,(IFERROR(VLOOKUP($B71,#REF!,4,FALSE),"")/30))</f>
        <v>#VALUE!</v>
      </c>
      <c r="CV83" s="37" t="e">
        <f>IF(AND(CV82&lt;&gt;0,CU82&lt;&gt;0),CV82-CU82,(IFERROR(VLOOKUP($B71,#REF!,4,FALSE),"")/30))</f>
        <v>#VALUE!</v>
      </c>
      <c r="CW83" s="37" t="e">
        <f>IF(AND(CW82&lt;&gt;0,CV82&lt;&gt;0),CW82-CV82,(IFERROR(VLOOKUP($B71,#REF!,4,FALSE),"")/30))</f>
        <v>#VALUE!</v>
      </c>
      <c r="CX83" s="37" t="e">
        <f>IF(AND(CX82&lt;&gt;0,CW82&lt;&gt;0),CX82-CW82,(IFERROR(VLOOKUP($B71,#REF!,4,FALSE),"")/30))</f>
        <v>#VALUE!</v>
      </c>
      <c r="CY83" s="37" t="e">
        <f>IF(AND(CY82&lt;&gt;0,CX82&lt;&gt;0),CY82-CX82,(IFERROR(VLOOKUP($B71,#REF!,4,FALSE),"")/30))</f>
        <v>#VALUE!</v>
      </c>
      <c r="CZ83" s="37" t="e">
        <f>IF(AND(CZ82&lt;&gt;0,CY82&lt;&gt;0),CZ82-CY82,(IFERROR(VLOOKUP($B71,#REF!,4,FALSE),"")/30))</f>
        <v>#VALUE!</v>
      </c>
      <c r="DA83" s="37" t="e">
        <f>IF(AND(DA82&lt;&gt;0,CZ82&lt;&gt;0),DA82-CZ82,(IFERROR(VLOOKUP($B71,#REF!,4,FALSE),"")/30))</f>
        <v>#VALUE!</v>
      </c>
      <c r="DB83" s="37" t="e">
        <f>IF(AND(DB82&lt;&gt;0,DA82&lt;&gt;0),DB82-DA82,(IFERROR(VLOOKUP($B71,#REF!,4,FALSE),"")/30))</f>
        <v>#VALUE!</v>
      </c>
      <c r="DC83" s="37" t="e">
        <f>IF(AND(DC82&lt;&gt;0,DB82&lt;&gt;0),DC82-DB82,(IFERROR(VLOOKUP($B71,#REF!,4,FALSE),"")/30))</f>
        <v>#VALUE!</v>
      </c>
      <c r="DD83" s="37" t="e">
        <f>IF(AND(DD82&lt;&gt;0,DC82&lt;&gt;0),DD82-DC82,(IFERROR(VLOOKUP($B71,#REF!,4,FALSE),"")/30))</f>
        <v>#VALUE!</v>
      </c>
      <c r="DE83" s="37" t="e">
        <f>IF(AND(DE82&lt;&gt;0,DD82&lt;&gt;0),DE82-DD82,(IFERROR(VLOOKUP($B71,#REF!,4,FALSE),"")/30))</f>
        <v>#VALUE!</v>
      </c>
      <c r="DF83" s="37" t="e">
        <f>IF(AND(DF82&lt;&gt;0,DE82&lt;&gt;0),DF82-DE82,(IFERROR(VLOOKUP($B71,#REF!,4,FALSE),"")/30))</f>
        <v>#VALUE!</v>
      </c>
      <c r="DG83" s="37" t="e">
        <f>IF(AND(DG82&lt;&gt;0,DF82&lt;&gt;0),DG82-DF82,(IFERROR(VLOOKUP($B71,#REF!,4,FALSE),"")/30))</f>
        <v>#VALUE!</v>
      </c>
      <c r="DH83" s="37" t="e">
        <f>IF(AND(DH82&lt;&gt;0,DG82&lt;&gt;0),DH82-DG82,(IFERROR(VLOOKUP($B71,#REF!,4,FALSE),"")/30))</f>
        <v>#VALUE!</v>
      </c>
      <c r="DI83" s="37" t="e">
        <f>IF(AND(DI82&lt;&gt;0,DH82&lt;&gt;0),DI82-DH82,(IFERROR(VLOOKUP($B71,#REF!,4,FALSE),"")/30))</f>
        <v>#VALUE!</v>
      </c>
      <c r="DJ83" s="37" t="e">
        <f>IF(AND(DJ82&lt;&gt;0,DI82&lt;&gt;0),DJ82-DI82,(IFERROR(VLOOKUP($B71,#REF!,4,FALSE),"")/30))</f>
        <v>#VALUE!</v>
      </c>
      <c r="DK83" s="37" t="e">
        <f>IF(AND(DK82&lt;&gt;0,DJ82&lt;&gt;0),DK82-DJ82,(IFERROR(VLOOKUP($B71,#REF!,4,FALSE),"")/30))</f>
        <v>#VALUE!</v>
      </c>
      <c r="DL83" s="37" t="e">
        <f>IF(AND(DL82&lt;&gt;0,DK82&lt;&gt;0),DL82-DK82,(IFERROR(VLOOKUP($B71,#REF!,4,FALSE),"")/30))</f>
        <v>#VALUE!</v>
      </c>
      <c r="DM83" s="37" t="e">
        <f>IF(AND(DM82&lt;&gt;0,DL82&lt;&gt;0),DM82-DL82,(IFERROR(VLOOKUP($B71,#REF!,4,FALSE),"")/30))</f>
        <v>#VALUE!</v>
      </c>
      <c r="DN83" s="37" t="e">
        <f>IF(AND(DN82&lt;&gt;0,DM82&lt;&gt;0),DN82-DM82,(IFERROR(VLOOKUP($B71,#REF!,4,FALSE),"")/30))</f>
        <v>#VALUE!</v>
      </c>
      <c r="DO83" s="37" t="e">
        <f>IF(AND(DO82&lt;&gt;0,DN82&lt;&gt;0),DO82-DN82,(IFERROR(VLOOKUP($B71,#REF!,4,FALSE),"")/30))</f>
        <v>#VALUE!</v>
      </c>
      <c r="DP83" s="37" t="e">
        <f>IF(AND(DP82&lt;&gt;0,DO82&lt;&gt;0),DP82-DO82,(IFERROR(VLOOKUP($B71,#REF!,4,FALSE),"")/30))</f>
        <v>#VALUE!</v>
      </c>
      <c r="DQ83" s="37" t="e">
        <f>IF(AND(DQ82&lt;&gt;0,DP82&lt;&gt;0),DQ82-DP82,(IFERROR(VLOOKUP($B71,#REF!,4,FALSE),"")/30))</f>
        <v>#VALUE!</v>
      </c>
      <c r="DR83" s="37" t="e">
        <f>IF(AND(DR82&lt;&gt;0,DQ82&lt;&gt;0),DR82-DQ82,(IFERROR(VLOOKUP($B71,#REF!,4,FALSE),"")/30))</f>
        <v>#VALUE!</v>
      </c>
      <c r="DS83" s="37" t="e">
        <f>IF(AND(DS82&lt;&gt;0,DR82&lt;&gt;0),DS82-DR82,(IFERROR(VLOOKUP($B71,#REF!,4,FALSE),"")/30))</f>
        <v>#VALUE!</v>
      </c>
      <c r="DT83" s="37" t="e">
        <f>IF(AND(DT82&lt;&gt;0,DS82&lt;&gt;0),DT82-DS82,(IFERROR(VLOOKUP($B71,#REF!,4,FALSE),"")/30))</f>
        <v>#VALUE!</v>
      </c>
      <c r="DU83" s="37" t="e">
        <f>IF(AND(DU82&lt;&gt;0,DT82&lt;&gt;0),DU82-DT82,(IFERROR(VLOOKUP($B71,#REF!,4,FALSE),"")/30))</f>
        <v>#VALUE!</v>
      </c>
      <c r="DV83" s="37" t="e">
        <f>IF(AND(DV82&lt;&gt;0,DU82&lt;&gt;0),DV82-DU82,(IFERROR(VLOOKUP($B71,#REF!,4,FALSE),"")/30))</f>
        <v>#VALUE!</v>
      </c>
      <c r="DW83" s="37" t="e">
        <f>IF(AND(DW82&lt;&gt;0,DV82&lt;&gt;0),DW82-DV82,(IFERROR(VLOOKUP($B71,#REF!,4,FALSE),"")/30))</f>
        <v>#VALUE!</v>
      </c>
      <c r="DX83" s="37" t="e">
        <f>IF(AND(DX82&lt;&gt;0,DW82&lt;&gt;0),DX82-DW82,(IFERROR(VLOOKUP($B71,#REF!,4,FALSE),"")/30))</f>
        <v>#VALUE!</v>
      </c>
      <c r="DY83" s="37" t="e">
        <f>IF(AND(DY82&lt;&gt;0,DX82&lt;&gt;0),DY82-DX82,(IFERROR(VLOOKUP($B71,#REF!,4,FALSE),"")/30))</f>
        <v>#VALUE!</v>
      </c>
      <c r="DZ83" s="37" t="e">
        <f>IF(AND(DZ82&lt;&gt;0,DY82&lt;&gt;0),DZ82-DY82,(IFERROR(VLOOKUP($B71,#REF!,4,FALSE),"")/30))</f>
        <v>#VALUE!</v>
      </c>
      <c r="EA83" s="37" t="e">
        <f>IF(AND(EA82&lt;&gt;0,DZ82&lt;&gt;0),EA82-DZ82,(IFERROR(VLOOKUP($B71,#REF!,4,FALSE),"")/30))</f>
        <v>#VALUE!</v>
      </c>
      <c r="EB83" s="37" t="e">
        <f>IF(AND(EB82&lt;&gt;0,EA82&lt;&gt;0),EB82-EA82,(IFERROR(VLOOKUP($B71,#REF!,4,FALSE),"")/30))</f>
        <v>#VALUE!</v>
      </c>
      <c r="EC83" s="37" t="e">
        <f>IF(AND(EC82&lt;&gt;0,EB82&lt;&gt;0),EC82-EB82,(IFERROR(VLOOKUP($B71,#REF!,4,FALSE),"")/30))</f>
        <v>#VALUE!</v>
      </c>
      <c r="ED83" s="37" t="e">
        <f>IF(AND(ED82&lt;&gt;0,EC82&lt;&gt;0),ED82-EC82,(IFERROR(VLOOKUP($B71,#REF!,4,FALSE),"")/30))</f>
        <v>#VALUE!</v>
      </c>
      <c r="EE83" s="37" t="e">
        <f>IF(AND(EE82&lt;&gt;0,ED82&lt;&gt;0),EE82-ED82,(IFERROR(VLOOKUP($B71,#REF!,4,FALSE),"")/30))</f>
        <v>#VALUE!</v>
      </c>
      <c r="EF83" s="37" t="e">
        <f>IF(AND(EF82&lt;&gt;0,EE82&lt;&gt;0),EF82-EE82,(IFERROR(VLOOKUP($B71,#REF!,4,FALSE),"")/30))</f>
        <v>#VALUE!</v>
      </c>
      <c r="EG83" s="37" t="e">
        <f>IF(AND(EG82&lt;&gt;0,EF82&lt;&gt;0),EG82-EF82,(IFERROR(VLOOKUP($B71,#REF!,4,FALSE),"")/30))</f>
        <v>#VALUE!</v>
      </c>
      <c r="EH83" s="37" t="e">
        <f>IF(AND(EH82&lt;&gt;0,EG82&lt;&gt;0),EH82-EG82,(IFERROR(VLOOKUP($B71,#REF!,4,FALSE),"")/30))</f>
        <v>#VALUE!</v>
      </c>
      <c r="EI83" s="37" t="e">
        <f>IF(AND(EI82&lt;&gt;0,EH82&lt;&gt;0),EI82-EH82,(IFERROR(VLOOKUP($B71,#REF!,4,FALSE),"")/30))</f>
        <v>#VALUE!</v>
      </c>
      <c r="EJ83" s="37" t="e">
        <f>IF(AND(EJ82&lt;&gt;0,EI82&lt;&gt;0),EJ82-EI82,(IFERROR(VLOOKUP($B71,#REF!,4,FALSE),"")/30))</f>
        <v>#VALUE!</v>
      </c>
      <c r="EK83" s="37" t="e">
        <f>IF(AND(EK82&lt;&gt;0,EJ82&lt;&gt;0),EK82-EJ82,(IFERROR(VLOOKUP($B71,#REF!,4,FALSE),"")/30))</f>
        <v>#VALUE!</v>
      </c>
      <c r="EL83" s="37" t="e">
        <f>IF(AND(EL82&lt;&gt;0,EK82&lt;&gt;0),EL82-EK82,(IFERROR(VLOOKUP($B71,#REF!,4,FALSE),"")/30))</f>
        <v>#VALUE!</v>
      </c>
      <c r="EM83" s="37" t="e">
        <f>IF(AND(EM82&lt;&gt;0,EL82&lt;&gt;0),EM82-EL82,(IFERROR(VLOOKUP($B71,#REF!,4,FALSE),"")/30))</f>
        <v>#VALUE!</v>
      </c>
      <c r="EN83" s="37" t="e">
        <f>IF(AND(EN82&lt;&gt;0,EM82&lt;&gt;0),EN82-EM82,(IFERROR(VLOOKUP($B71,#REF!,4,FALSE),"")/30))</f>
        <v>#VALUE!</v>
      </c>
      <c r="EO83" s="37" t="e">
        <f>IF(AND(EO82&lt;&gt;0,EN82&lt;&gt;0),EO82-EN82,(IFERROR(VLOOKUP($B71,#REF!,4,FALSE),"")/30))</f>
        <v>#VALUE!</v>
      </c>
      <c r="EP83" s="37" t="e">
        <f>IF(AND(EP82&lt;&gt;0,EO82&lt;&gt;0),EP82-EO82,(IFERROR(VLOOKUP($B71,#REF!,4,FALSE),"")/30))</f>
        <v>#VALUE!</v>
      </c>
      <c r="EQ83" s="37" t="e">
        <f>IF(AND(EQ82&lt;&gt;0,EP82&lt;&gt;0),EQ82-EP82,(IFERROR(VLOOKUP($B71,#REF!,4,FALSE),"")/30))</f>
        <v>#VALUE!</v>
      </c>
      <c r="ER83" s="37" t="e">
        <f>IF(AND(ER82&lt;&gt;0,EQ82&lt;&gt;0),ER82-EQ82,(IFERROR(VLOOKUP($B71,#REF!,4,FALSE),"")/30))</f>
        <v>#VALUE!</v>
      </c>
      <c r="ES83" s="37" t="e">
        <f>IF(AND(ES82&lt;&gt;0,ER82&lt;&gt;0),ES82-ER82,(IFERROR(VLOOKUP($B71,#REF!,4,FALSE),"")/30))</f>
        <v>#VALUE!</v>
      </c>
      <c r="ET83" s="37" t="e">
        <f>IF(AND(ET82&lt;&gt;0,ES82&lt;&gt;0),ET82-ES82,(IFERROR(VLOOKUP($B71,#REF!,4,FALSE),"")/30))</f>
        <v>#VALUE!</v>
      </c>
      <c r="EU83" s="37" t="e">
        <f>IF(AND(EU82&lt;&gt;0,ET82&lt;&gt;0),EU82-ET82,(IFERROR(VLOOKUP($B71,#REF!,4,FALSE),"")/30))</f>
        <v>#VALUE!</v>
      </c>
      <c r="EV83" s="37" t="e">
        <f>IF(AND(EV82&lt;&gt;0,EU82&lt;&gt;0),EV82-EU82,(IFERROR(VLOOKUP($B71,#REF!,4,FALSE),"")/30))</f>
        <v>#VALUE!</v>
      </c>
      <c r="EW83" s="37" t="e">
        <f>IF(AND(EW82&lt;&gt;0,EV82&lt;&gt;0),EW82-EV82,(IFERROR(VLOOKUP($B71,#REF!,4,FALSE),"")/30))</f>
        <v>#VALUE!</v>
      </c>
      <c r="EX83" s="37" t="e">
        <f>IF(AND(EX82&lt;&gt;0,EW82&lt;&gt;0),EX82-EW82,(IFERROR(VLOOKUP($B71,#REF!,4,FALSE),"")/30))</f>
        <v>#VALUE!</v>
      </c>
      <c r="EY83" s="37" t="e">
        <f>IF(AND(EY82&lt;&gt;0,EX82&lt;&gt;0),EY82-EX82,(IFERROR(VLOOKUP($B71,#REF!,4,FALSE),"")/30))</f>
        <v>#VALUE!</v>
      </c>
      <c r="EZ83" s="37" t="e">
        <f>IF(AND(EZ82&lt;&gt;0,EY82&lt;&gt;0),EZ82-EY82,(IFERROR(VLOOKUP($B71,#REF!,4,FALSE),"")/30))</f>
        <v>#VALUE!</v>
      </c>
      <c r="FA83" s="37" t="e">
        <f>IF(AND(FA82&lt;&gt;0,EZ82&lt;&gt;0),FA82-EZ82,(IFERROR(VLOOKUP($B71,#REF!,4,FALSE),"")/30))</f>
        <v>#VALUE!</v>
      </c>
      <c r="FB83" s="37" t="e">
        <f>IF(AND(FB82&lt;&gt;0,FA82&lt;&gt;0),FB82-FA82,(IFERROR(VLOOKUP($B71,#REF!,4,FALSE),"")/30))</f>
        <v>#VALUE!</v>
      </c>
      <c r="FC83" s="37" t="e">
        <f>IF(AND(FC82&lt;&gt;0,FB82&lt;&gt;0),FC82-FB82,(IFERROR(VLOOKUP($B71,#REF!,4,FALSE),"")/30))</f>
        <v>#VALUE!</v>
      </c>
      <c r="FD83" s="37" t="e">
        <f>IF(AND(FD82&lt;&gt;0,FC82&lt;&gt;0),FD82-FC82,(IFERROR(VLOOKUP($B71,#REF!,4,FALSE),"")/30))</f>
        <v>#VALUE!</v>
      </c>
      <c r="FE83" s="37" t="e">
        <f>IF(AND(FE82&lt;&gt;0,FD82&lt;&gt;0),FE82-FD82,(IFERROR(VLOOKUP($B71,#REF!,4,FALSE),"")/30))</f>
        <v>#VALUE!</v>
      </c>
      <c r="FF83" s="37" t="e">
        <f>IF(AND(FF82&lt;&gt;0,FE82&lt;&gt;0),FF82-FE82,(IFERROR(VLOOKUP($B71,#REF!,4,FALSE),"")/30))</f>
        <v>#VALUE!</v>
      </c>
      <c r="FG83" s="37" t="e">
        <f>IF(AND(FG82&lt;&gt;0,FF82&lt;&gt;0),FG82-FF82,(IFERROR(VLOOKUP($B71,#REF!,4,FALSE),"")/30))</f>
        <v>#VALUE!</v>
      </c>
      <c r="FH83" s="37" t="e">
        <f>IF(AND(FH82&lt;&gt;0,FG82&lt;&gt;0),FH82-FG82,(IFERROR(VLOOKUP($B71,#REF!,4,FALSE),"")/30))</f>
        <v>#VALUE!</v>
      </c>
      <c r="FI83" s="37" t="e">
        <f>IF(AND(FI82&lt;&gt;0,FH82&lt;&gt;0),FI82-FH82,(IFERROR(VLOOKUP($B71,#REF!,4,FALSE),"")/30))</f>
        <v>#VALUE!</v>
      </c>
      <c r="FJ83" s="37" t="e">
        <f>IF(AND(FJ82&lt;&gt;0,FI82&lt;&gt;0),FJ82-FI82,(IFERROR(VLOOKUP($B71,#REF!,4,FALSE),"")/30))</f>
        <v>#VALUE!</v>
      </c>
      <c r="FK83" s="37" t="e">
        <f>IF(AND(FK82&lt;&gt;0,FJ82&lt;&gt;0),FK82-FJ82,(IFERROR(VLOOKUP($B71,#REF!,4,FALSE),"")/30))</f>
        <v>#VALUE!</v>
      </c>
      <c r="FL83" s="37" t="e">
        <f>IF(AND(FL82&lt;&gt;0,FK82&lt;&gt;0),FL82-FK82,(IFERROR(VLOOKUP($B71,#REF!,9,FALSE),"")/30))</f>
        <v>#VALUE!</v>
      </c>
      <c r="FM83" s="37" t="e">
        <f>IF(AND(FM82&lt;&gt;0,FL82&lt;&gt;0),FM82-FL82,(IFERROR(VLOOKUP($B71,#REF!,9,FALSE),"")/30))</f>
        <v>#VALUE!</v>
      </c>
      <c r="FN83" s="37" t="e">
        <f>IF(AND(FN82&lt;&gt;0,FM82&lt;&gt;0),FN82-FM82,(IFERROR(VLOOKUP($B71,#REF!,9,FALSE),"")/30))</f>
        <v>#VALUE!</v>
      </c>
      <c r="FO83" s="37" t="e">
        <f>IF(AND(FO82&lt;&gt;0,FN82&lt;&gt;0),FO82-FN82,(IFERROR(VLOOKUP($B71,#REF!,9,FALSE),"")/30))</f>
        <v>#VALUE!</v>
      </c>
      <c r="FP83" s="37" t="e">
        <f>IF(AND(FP82&lt;&gt;0,FO82&lt;&gt;0),FP82-FO82,(IFERROR(VLOOKUP($B71,#REF!,9,FALSE),"")/30))</f>
        <v>#VALUE!</v>
      </c>
      <c r="FQ83" s="37" t="e">
        <f>IF(AND(FQ82&lt;&gt;0,FP82&lt;&gt;0),FQ82-FP82,(IFERROR(VLOOKUP($B71,#REF!,9,FALSE),"")/30))</f>
        <v>#VALUE!</v>
      </c>
      <c r="FR83" s="37" t="e">
        <f>IF(AND(FR82&lt;&gt;0,FQ82&lt;&gt;0),FR82-FQ82,(IFERROR(VLOOKUP($B71,#REF!,9,FALSE),"")/30))</f>
        <v>#VALUE!</v>
      </c>
      <c r="FS83" s="37" t="e">
        <f>IF(AND(FS82&lt;&gt;0,FR82&lt;&gt;0),FS82-FR82,(IFERROR(VLOOKUP($B71,#REF!,9,FALSE),"")/30))</f>
        <v>#VALUE!</v>
      </c>
      <c r="FT83" s="37" t="e">
        <f>IF(AND(FT82&lt;&gt;0,FS82&lt;&gt;0),FT82-FS82,(IFERROR(VLOOKUP($B71,#REF!,9,FALSE),"")/30))</f>
        <v>#VALUE!</v>
      </c>
      <c r="FU83" s="37" t="e">
        <f>IF(AND(FU82&lt;&gt;0,FT82&lt;&gt;0),FU82-FT82,(IFERROR(VLOOKUP($B71,#REF!,9,FALSE),"")/30))</f>
        <v>#VALUE!</v>
      </c>
      <c r="FV83" s="37" t="e">
        <f>IF(AND(FV82&lt;&gt;0,FU82&lt;&gt;0),FV82-FU82,(IFERROR(VLOOKUP($B71,#REF!,9,FALSE),"")/30))</f>
        <v>#VALUE!</v>
      </c>
      <c r="FW83" s="37" t="e">
        <f>IF(AND(FW82&lt;&gt;0,FV82&lt;&gt;0),FW82-FV82,(IFERROR(VLOOKUP($B71,#REF!,9,FALSE),"")/30))</f>
        <v>#VALUE!</v>
      </c>
      <c r="FX83" s="37" t="e">
        <f>IF(AND(FX82&lt;&gt;0,FW82&lt;&gt;0),FX82-FW82,(IFERROR(VLOOKUP($B71,#REF!,9,FALSE),"")/30))</f>
        <v>#VALUE!</v>
      </c>
      <c r="FY83" s="37" t="e">
        <f>IF(AND(FY82&lt;&gt;0,FX82&lt;&gt;0),FY82-FX82,(IFERROR(VLOOKUP($B71,#REF!,9,FALSE),"")/30))</f>
        <v>#VALUE!</v>
      </c>
      <c r="FZ83" s="37" t="e">
        <f>IF(AND(FZ82&lt;&gt;0,FY82&lt;&gt;0),FZ82-FY82,(IFERROR(VLOOKUP($B71,#REF!,9,FALSE),"")/30))</f>
        <v>#VALUE!</v>
      </c>
      <c r="GA83" s="37" t="e">
        <f>IF(AND(GA82&lt;&gt;0,FZ82&lt;&gt;0),GA82-FZ82,(IFERROR(VLOOKUP($B71,#REF!,9,FALSE),"")/30))</f>
        <v>#VALUE!</v>
      </c>
      <c r="GB83" s="37" t="e">
        <f>IF(AND(GB82&lt;&gt;0,GA82&lt;&gt;0),GB82-GA82,(IFERROR(VLOOKUP($B71,#REF!,9,FALSE),"")/30))</f>
        <v>#VALUE!</v>
      </c>
      <c r="GC83" s="37" t="e">
        <f>IF(AND(GC82&lt;&gt;0,GB82&lt;&gt;0),GC82-GB82,(IFERROR(VLOOKUP($B71,#REF!,9,FALSE),"")/30))</f>
        <v>#VALUE!</v>
      </c>
      <c r="GD83" s="37" t="e">
        <f>IF(AND(GD82&lt;&gt;0,GC82&lt;&gt;0),GD82-GC82,(IFERROR(VLOOKUP($B71,#REF!,9,FALSE),"")/30))</f>
        <v>#VALUE!</v>
      </c>
      <c r="GE83" s="37" t="e">
        <f>IF(AND(GE82&lt;&gt;0,GD82&lt;&gt;0),GE82-GD82,(IFERROR(VLOOKUP($B71,#REF!,9,FALSE),"")/30))</f>
        <v>#VALUE!</v>
      </c>
      <c r="GF83" s="37" t="e">
        <f>IF(AND(GF82&lt;&gt;0,GE82&lt;&gt;0),GF82-GE82,(IFERROR(VLOOKUP($B71,#REF!,9,FALSE),"")/30))</f>
        <v>#VALUE!</v>
      </c>
      <c r="GG83" s="37" t="e">
        <f>IF(AND(GG82&lt;&gt;0,GF82&lt;&gt;0),GG82-GF82,(IFERROR(VLOOKUP($B71,#REF!,10,FALSE),"")/30))</f>
        <v>#VALUE!</v>
      </c>
      <c r="GH83" s="37" t="e">
        <f>IF(AND(GH82&lt;&gt;0,GG82&lt;&gt;0),GH82-GG82,(IFERROR(VLOOKUP($B71,#REF!,10,FALSE),"")/30))</f>
        <v>#VALUE!</v>
      </c>
      <c r="GI83" s="37" t="e">
        <f>IF(AND(GI82&lt;&gt;0,GH82&lt;&gt;0),GI82-GH82,(IFERROR(VLOOKUP($B71,#REF!,10,FALSE),"")/30))</f>
        <v>#VALUE!</v>
      </c>
      <c r="GJ83" s="37" t="e">
        <f>IF(AND(GJ82&lt;&gt;0,GI82&lt;&gt;0),GJ82-GI82,(IFERROR(VLOOKUP($B71,#REF!,10,FALSE),"")/30))</f>
        <v>#VALUE!</v>
      </c>
      <c r="GK83" s="37" t="e">
        <f>IF(AND(GK82&lt;&gt;0,GJ82&lt;&gt;0),GK82-GJ82,(IFERROR(VLOOKUP($B71,#REF!,10,FALSE),"")/30))</f>
        <v>#VALUE!</v>
      </c>
      <c r="GL83" s="37" t="e">
        <f>IF(AND(GL82&lt;&gt;0,GK82&lt;&gt;0),GL82-GK82,(IFERROR(VLOOKUP($B71,#REF!,10,FALSE),"")/30))</f>
        <v>#VALUE!</v>
      </c>
      <c r="GM83" s="37" t="e">
        <f>IF(AND(GM82&lt;&gt;0,GL82&lt;&gt;0),GM82-GL82,(IFERROR(VLOOKUP($B71,#REF!,10,FALSE),"")/30))</f>
        <v>#VALUE!</v>
      </c>
      <c r="GN83" s="37" t="e">
        <f>IF(AND(GN82&lt;&gt;0,GM82&lt;&gt;0),GN82-GM82,(IFERROR(VLOOKUP($B71,#REF!,10,FALSE),"")/30))</f>
        <v>#VALUE!</v>
      </c>
      <c r="GO83" s="37" t="e">
        <f>IF(AND(GO82&lt;&gt;0,GN82&lt;&gt;0),GO82-GN82,(IFERROR(VLOOKUP($B71,#REF!,10,FALSE),"")/30))</f>
        <v>#VALUE!</v>
      </c>
      <c r="GP83" s="37" t="e">
        <f>IF(AND(GP82&lt;&gt;0,GO82&lt;&gt;0),GP82-GO82,(IFERROR(VLOOKUP($B71,#REF!,10,FALSE),"")/30))</f>
        <v>#VALUE!</v>
      </c>
      <c r="GQ83" s="37" t="e">
        <f>IF(AND(GQ82&lt;&gt;0,GP82&lt;&gt;0),GQ82-GP82,(IFERROR(VLOOKUP($B71,#REF!,10,FALSE),"")/30))</f>
        <v>#VALUE!</v>
      </c>
      <c r="GR83" s="37" t="e">
        <f>IF(AND(GR82&lt;&gt;0,GQ82&lt;&gt;0),GR82-GQ82,(IFERROR(VLOOKUP($B71,#REF!,10,FALSE),"")/30))</f>
        <v>#VALUE!</v>
      </c>
      <c r="GS83" s="37" t="e">
        <f>IF(AND(GS82&lt;&gt;0,GR82&lt;&gt;0),GS82-GR82,(IFERROR(VLOOKUP($B71,#REF!,10,FALSE),"")/30))</f>
        <v>#VALUE!</v>
      </c>
      <c r="GT83" s="37" t="e">
        <f>IF(AND(GT82&lt;&gt;0,GS82&lt;&gt;0),GT82-GS82,(IFERROR(VLOOKUP($B71,#REF!,10,FALSE),"")/30))</f>
        <v>#VALUE!</v>
      </c>
      <c r="GU83" s="37" t="e">
        <f>IF(AND(GU82&lt;&gt;0,GT82&lt;&gt;0),GU82-GT82,(IFERROR(VLOOKUP($B71,#REF!,10,FALSE),"")/30))</f>
        <v>#VALUE!</v>
      </c>
      <c r="GV83" s="37" t="e">
        <f>IF(AND(GV82&lt;&gt;0,GU82&lt;&gt;0),GV82-GU82,(IFERROR(VLOOKUP($B71,#REF!,10,FALSE),"")/30))</f>
        <v>#VALUE!</v>
      </c>
      <c r="GW83" s="37" t="e">
        <f>IF(AND(GW82&lt;&gt;0,GV82&lt;&gt;0),GW82-GV82,(IFERROR(VLOOKUP($B71,#REF!,10,FALSE),"")/30))</f>
        <v>#VALUE!</v>
      </c>
      <c r="GX83" s="37" t="e">
        <f>IF(AND(GX82&lt;&gt;0,GW82&lt;&gt;0),GX82-GW82,(IFERROR(VLOOKUP($B71,#REF!,10,FALSE),"")/30))</f>
        <v>#VALUE!</v>
      </c>
      <c r="GY83" s="37" t="e">
        <f>IF(AND(GY82&lt;&gt;0,GX82&lt;&gt;0),GY82-GX82,(IFERROR(VLOOKUP($B71,#REF!,10,FALSE),"")/30))</f>
        <v>#VALUE!</v>
      </c>
      <c r="GZ83" s="37" t="e">
        <f>IF(AND(GZ82&lt;&gt;0,GY82&lt;&gt;0),GZ82-GY82,(IFERROR(VLOOKUP($B71,#REF!,10,FALSE),"")/30))</f>
        <v>#VALUE!</v>
      </c>
      <c r="HA83" s="37" t="e">
        <f>IF(AND(HA82&lt;&gt;0,GZ82&lt;&gt;0),HA82-GZ82,(IFERROR(VLOOKUP($B71,#REF!,10,FALSE),"")/30))</f>
        <v>#VALUE!</v>
      </c>
      <c r="HB83" s="37" t="e">
        <f>IF(AND(HB82&lt;&gt;0,HA82&lt;&gt;0),HB82-HA82,(IFERROR(VLOOKUP($B71,#REF!,10,FALSE),"")/30))</f>
        <v>#VALUE!</v>
      </c>
      <c r="HC83" s="37" t="e">
        <f>IF(AND(HC82&lt;&gt;0,HB82&lt;&gt;0),HC82-HB82,(IFERROR(VLOOKUP($B71,#REF!,10,FALSE),"")/30))</f>
        <v>#VALUE!</v>
      </c>
      <c r="HD83" s="37" t="e">
        <f>IF(AND(HD82&lt;&gt;0,HC82&lt;&gt;0),HD82-HC82,(IFERROR(VLOOKUP($B71,#REF!,10,FALSE),"")/30))</f>
        <v>#VALUE!</v>
      </c>
      <c r="HE83" s="37" t="e">
        <f>IF(AND(HE82&lt;&gt;0,HD82&lt;&gt;0),HE82-HD82,(IFERROR(VLOOKUP($B71,#REF!,10,FALSE),"")/30))</f>
        <v>#VALUE!</v>
      </c>
      <c r="HF83" s="37" t="e">
        <f>IF(AND(HF82&lt;&gt;0,HE82&lt;&gt;0),HF82-HE82,(IFERROR(VLOOKUP($B71,#REF!,10,FALSE),"")/30))</f>
        <v>#VALUE!</v>
      </c>
      <c r="HG83" s="37" t="e">
        <f>IF(AND(HG82&lt;&gt;0,HF82&lt;&gt;0),HG82-HF82,(IFERROR(VLOOKUP($B71,#REF!,10,FALSE),"")/30))</f>
        <v>#VALUE!</v>
      </c>
      <c r="HH83" s="37" t="e">
        <f>IF(AND(HH82&lt;&gt;0,HG82&lt;&gt;0),HH82-HG82,(IFERROR(VLOOKUP($B71,#REF!,10,FALSE),"")/30))</f>
        <v>#VALUE!</v>
      </c>
      <c r="HI83" s="37" t="e">
        <f>IF(AND(HI82&lt;&gt;0,HH82&lt;&gt;0),HI82-HH82,(IFERROR(VLOOKUP($B71,#REF!,10,FALSE),"")/30))</f>
        <v>#VALUE!</v>
      </c>
      <c r="HJ83" s="37" t="e">
        <f>IF(AND(HJ82&lt;&gt;0,HI82&lt;&gt;0),HJ82-HI82,(IFERROR(VLOOKUP($B71,#REF!,10,FALSE),"")/30))</f>
        <v>#VALUE!</v>
      </c>
      <c r="HK83" s="37" t="e">
        <f>IF(AND(HK82&lt;&gt;0,HJ82&lt;&gt;0),HK82-HJ82,(IFERROR(VLOOKUP($B71,#REF!,10,FALSE),"")/30))</f>
        <v>#VALUE!</v>
      </c>
      <c r="HL83" s="37" t="e">
        <f>IF(AND(HL82&lt;&gt;0,HK82&lt;&gt;0),HL82-HK82,(IFERROR(VLOOKUP($B71,#REF!,11,FALSE),"")/30))</f>
        <v>#VALUE!</v>
      </c>
      <c r="HM83" s="37" t="e">
        <f>IF(AND(HM82&lt;&gt;0,HL82&lt;&gt;0),HM82-HL82,(IFERROR(VLOOKUP($B71,#REF!,11,FALSE),"")/30))</f>
        <v>#VALUE!</v>
      </c>
      <c r="HN83" s="37" t="e">
        <f>IF(AND(HN82&lt;&gt;0,HM82&lt;&gt;0),HN82-HM82,(IFERROR(VLOOKUP($B71,#REF!,11,FALSE),"")/30))</f>
        <v>#VALUE!</v>
      </c>
      <c r="HO83" s="37" t="e">
        <f>IF(AND(HO82&lt;&gt;0,HN82&lt;&gt;0),HO82-HN82,(IFERROR(VLOOKUP($B71,#REF!,11,FALSE),"")/30))</f>
        <v>#VALUE!</v>
      </c>
      <c r="HP83" s="37" t="e">
        <f>IF(AND(HP82&lt;&gt;0,HO82&lt;&gt;0),HP82-HO82,(IFERROR(VLOOKUP($B71,#REF!,11,FALSE),"")/30))</f>
        <v>#VALUE!</v>
      </c>
      <c r="HQ83" s="37" t="e">
        <f>IF(AND(HQ82&lt;&gt;0,HP82&lt;&gt;0),HQ82-HP82,(IFERROR(VLOOKUP($B71,#REF!,11,FALSE),"")/30))</f>
        <v>#VALUE!</v>
      </c>
      <c r="HR83" s="37" t="e">
        <f>IF(AND(HR82&lt;&gt;0,HQ82&lt;&gt;0),HR82-HQ82,(IFERROR(VLOOKUP($B71,#REF!,11,FALSE),"")/30))</f>
        <v>#VALUE!</v>
      </c>
      <c r="HS83" s="37" t="e">
        <f>IF(AND(HS82&lt;&gt;0,HR82&lt;&gt;0),HS82-HR82,(IFERROR(VLOOKUP($B71,#REF!,11,FALSE),"")/30))</f>
        <v>#VALUE!</v>
      </c>
      <c r="HT83" s="37" t="e">
        <f>IF(AND(HT82&lt;&gt;0,HS82&lt;&gt;0),HT82-HS82,(IFERROR(VLOOKUP($B71,#REF!,11,FALSE),"")/30))</f>
        <v>#VALUE!</v>
      </c>
      <c r="HU83" s="37" t="e">
        <f>IF(AND(HU82&lt;&gt;0,HT82&lt;&gt;0),HU82-HT82,(IFERROR(VLOOKUP($B71,#REF!,11,FALSE),"")/30))</f>
        <v>#VALUE!</v>
      </c>
      <c r="HV83" s="37" t="e">
        <f>IF(AND(HV82&lt;&gt;0,HU82&lt;&gt;0),HV82-HU82,(IFERROR(VLOOKUP($B71,#REF!,11,FALSE),"")/30))</f>
        <v>#VALUE!</v>
      </c>
      <c r="HW83" s="37" t="e">
        <f>IF(AND(HW82&lt;&gt;0,HV82&lt;&gt;0),HW82-HV82,(IFERROR(VLOOKUP($B71,#REF!,11,FALSE),"")/30))</f>
        <v>#VALUE!</v>
      </c>
      <c r="HX83" s="37" t="e">
        <f>IF(AND(HX82&lt;&gt;0,HW82&lt;&gt;0),HX82-HW82,(IFERROR(VLOOKUP($B71,#REF!,11,FALSE),"")/30))</f>
        <v>#VALUE!</v>
      </c>
      <c r="HY83" s="37" t="e">
        <f>IF(AND(HY82&lt;&gt;0,HX82&lt;&gt;0),HY82-HX82,(IFERROR(VLOOKUP($B71,#REF!,11,FALSE),"")/30))</f>
        <v>#VALUE!</v>
      </c>
      <c r="HZ83" s="37" t="e">
        <f>IF(AND(HZ82&lt;&gt;0,HY82&lt;&gt;0),HZ82-HY82,(IFERROR(VLOOKUP($B71,#REF!,11,FALSE),"")/30))</f>
        <v>#VALUE!</v>
      </c>
      <c r="IA83" s="37" t="e">
        <f>IF(AND(IA82&lt;&gt;0,HZ82&lt;&gt;0),IA82-HZ82,(IFERROR(VLOOKUP($B71,#REF!,11,FALSE),"")/30))</f>
        <v>#VALUE!</v>
      </c>
      <c r="IB83" s="37" t="e">
        <f>IF(AND(IB82&lt;&gt;0,IA82&lt;&gt;0),IB82-IA82,(IFERROR(VLOOKUP($B71,#REF!,11,FALSE),"")/30))</f>
        <v>#VALUE!</v>
      </c>
      <c r="IC83" s="37" t="e">
        <f>IF(AND(IC82&lt;&gt;0,IB82&lt;&gt;0),IC82-IB82,(IFERROR(VLOOKUP($B71,#REF!,11,FALSE),"")/30))</f>
        <v>#VALUE!</v>
      </c>
      <c r="ID83" s="37" t="e">
        <f>IF(AND(ID82&lt;&gt;0,IC82&lt;&gt;0),ID82-IC82,(IFERROR(VLOOKUP($B71,#REF!,11,FALSE),"")/30))</f>
        <v>#VALUE!</v>
      </c>
      <c r="IE83" s="37" t="e">
        <f>IF(AND(IE82&lt;&gt;0,ID82&lt;&gt;0),IE82-ID82,(IFERROR(VLOOKUP($B71,#REF!,11,FALSE),"")/30))</f>
        <v>#VALUE!</v>
      </c>
      <c r="IF83" s="37" t="e">
        <f>IF(AND(IF82&lt;&gt;0,IE82&lt;&gt;0),IF82-IE82,(IFERROR(VLOOKUP($B71,#REF!,11,FALSE),"")/30))</f>
        <v>#VALUE!</v>
      </c>
      <c r="IG83" s="37" t="e">
        <f>IF(AND(IG82&lt;&gt;0,IF82&lt;&gt;0),IG82-IF82,(IFERROR(VLOOKUP($B71,#REF!,11,FALSE),"")/30))</f>
        <v>#VALUE!</v>
      </c>
      <c r="IH83" s="37" t="e">
        <f>IF(AND(IH82&lt;&gt;0,IG82&lt;&gt;0),IH82-IG82,(IFERROR(VLOOKUP($B71,#REF!,11,FALSE),"")/30))</f>
        <v>#VALUE!</v>
      </c>
      <c r="II83" s="37" t="e">
        <f>IF(AND(II82&lt;&gt;0,IH82&lt;&gt;0),II82-IH82,(IFERROR(VLOOKUP($B71,#REF!,11,FALSE),"")/30))</f>
        <v>#VALUE!</v>
      </c>
      <c r="IJ83" s="37" t="e">
        <f>IF(AND(IJ82&lt;&gt;0,II82&lt;&gt;0),IJ82-II82,(IFERROR(VLOOKUP($B71,#REF!,11,FALSE),"")/30))</f>
        <v>#VALUE!</v>
      </c>
      <c r="IK83" s="37" t="e">
        <f>IF(AND(IK82&lt;&gt;0,IJ82&lt;&gt;0),IK82-IJ82,(IFERROR(VLOOKUP($B71,#REF!,11,FALSE),"")/30))</f>
        <v>#VALUE!</v>
      </c>
      <c r="IL83" s="37" t="e">
        <f>IF(AND(IL82&lt;&gt;0,IK82&lt;&gt;0),IL82-IK82,(IFERROR(VLOOKUP($B71,#REF!,11,FALSE),"")/30))</f>
        <v>#VALUE!</v>
      </c>
      <c r="IM83" s="37" t="e">
        <f>IF(AND(IM82&lt;&gt;0,IL82&lt;&gt;0),IM82-IL82,(IFERROR(VLOOKUP($B71,#REF!,11,FALSE),"")/30))</f>
        <v>#VALUE!</v>
      </c>
      <c r="IN83" s="37" t="e">
        <f>IF(AND(IN82&lt;&gt;0,IM82&lt;&gt;0),IN82-IM82,(IFERROR(VLOOKUP($B71,#REF!,11,FALSE),"")/30))</f>
        <v>#VALUE!</v>
      </c>
      <c r="IO83" s="37" t="e">
        <f>IF(AND(IO82&lt;&gt;0,IN82&lt;&gt;0),IO82-IN82,(IFERROR(VLOOKUP($B71,#REF!,11,FALSE),"")/30))</f>
        <v>#VALUE!</v>
      </c>
      <c r="IP83" s="37" t="e">
        <f>IF(AND(IP82&lt;&gt;0,IO82&lt;&gt;0),IP82-IO82,(IFERROR(VLOOKUP($B71,#REF!,11,FALSE),"")/30))</f>
        <v>#VALUE!</v>
      </c>
      <c r="IQ83" s="37" t="e">
        <f>IF(AND(IQ82&lt;&gt;0,IP82&lt;&gt;0),IQ82-IP82,(IFERROR(VLOOKUP($B71,#REF!,12,FALSE),"")/30))</f>
        <v>#VALUE!</v>
      </c>
      <c r="IR83" s="37" t="e">
        <f>IF(AND(IR82&lt;&gt;0,IQ82&lt;&gt;0),IR82-IQ82,(IFERROR(VLOOKUP($B71,#REF!,12,FALSE),"")/30))</f>
        <v>#VALUE!</v>
      </c>
      <c r="IS83" s="37" t="e">
        <f>IF(AND(IS82&lt;&gt;0,IR82&lt;&gt;0),IS82-IR82,(IFERROR(VLOOKUP($B71,#REF!,12,FALSE),"")/30))</f>
        <v>#VALUE!</v>
      </c>
      <c r="IT83" s="37" t="e">
        <f>IF(AND(IT82&lt;&gt;0,IS82&lt;&gt;0),IT82-IS82,(IFERROR(VLOOKUP($B71,#REF!,12,FALSE),"")/30))</f>
        <v>#VALUE!</v>
      </c>
      <c r="IU83" s="37" t="e">
        <f>IF(AND(IU82&lt;&gt;0,IT82&lt;&gt;0),IU82-IT82,(IFERROR(VLOOKUP($B71,#REF!,12,FALSE),"")/30))</f>
        <v>#VALUE!</v>
      </c>
      <c r="IV83" s="37" t="e">
        <f>IF(AND(IV82&lt;&gt;0,IU82&lt;&gt;0),IV82-IU82,(IFERROR(VLOOKUP($B71,#REF!,12,FALSE),"")/30))</f>
        <v>#VALUE!</v>
      </c>
      <c r="IW83" s="37" t="e">
        <f>IF(AND(IW82&lt;&gt;0,IV82&lt;&gt;0),IW82-IV82,(IFERROR(VLOOKUP($B71,#REF!,12,FALSE),"")/30))</f>
        <v>#VALUE!</v>
      </c>
      <c r="IX83" s="37" t="e">
        <f>IF(AND(IX82&lt;&gt;0,IW82&lt;&gt;0),IX82-IW82,(IFERROR(VLOOKUP($B71,#REF!,12,FALSE),"")/30))</f>
        <v>#VALUE!</v>
      </c>
      <c r="IY83" s="37" t="e">
        <f>IF(AND(IY82&lt;&gt;0,IX82&lt;&gt;0),IY82-IX82,(IFERROR(VLOOKUP($B71,#REF!,12,FALSE),"")/30))</f>
        <v>#VALUE!</v>
      </c>
      <c r="IZ83" s="37" t="e">
        <f>IF(AND(IZ82&lt;&gt;0,IY82&lt;&gt;0),IZ82-IY82,(IFERROR(VLOOKUP($B71,#REF!,12,FALSE),"")/30))</f>
        <v>#VALUE!</v>
      </c>
      <c r="JA83" s="37" t="e">
        <f>IF(AND(JA82&lt;&gt;0,IZ82&lt;&gt;0),JA82-IZ82,(IFERROR(VLOOKUP($B71,#REF!,12,FALSE),"")/30))</f>
        <v>#VALUE!</v>
      </c>
      <c r="JB83" s="37" t="e">
        <f>IF(AND(JB82&lt;&gt;0,JA82&lt;&gt;0),JB82-JA82,(IFERROR(VLOOKUP($B71,#REF!,12,FALSE),"")/30))</f>
        <v>#VALUE!</v>
      </c>
      <c r="JC83" s="37" t="e">
        <f>IF(AND(JC82&lt;&gt;0,JB82&lt;&gt;0),JC82-JB82,(IFERROR(VLOOKUP($B71,#REF!,12,FALSE),"")/30))</f>
        <v>#VALUE!</v>
      </c>
      <c r="JD83" s="37" t="e">
        <f>IF(AND(JD82&lt;&gt;0,JC82&lt;&gt;0),JD82-JC82,(IFERROR(VLOOKUP($B71,#REF!,12,FALSE),"")/30))</f>
        <v>#VALUE!</v>
      </c>
      <c r="JE83" s="37" t="e">
        <f>IF(AND(JE82&lt;&gt;0,JD82&lt;&gt;0),JE82-JD82,(IFERROR(VLOOKUP($B71,#REF!,12,FALSE),"")/30))</f>
        <v>#VALUE!</v>
      </c>
      <c r="JF83" s="37" t="e">
        <f>IF(AND(JF82&lt;&gt;0,JE82&lt;&gt;0),JF82-JE82,(IFERROR(VLOOKUP($B71,#REF!,12,FALSE),"")/30))</f>
        <v>#VALUE!</v>
      </c>
      <c r="JG83" s="37" t="e">
        <f>IF(AND(JG82&lt;&gt;0,JF82&lt;&gt;0),JG82-JF82,(IFERROR(VLOOKUP($B71,#REF!,12,FALSE),"")/30))</f>
        <v>#VALUE!</v>
      </c>
      <c r="JH83" s="37" t="e">
        <f>IF(AND(JH82&lt;&gt;0,JG82&lt;&gt;0),JH82-JG82,(IFERROR(VLOOKUP($B71,#REF!,12,FALSE),"")/30))</f>
        <v>#VALUE!</v>
      </c>
      <c r="JI83" s="37" t="e">
        <f>IF(AND(JI82&lt;&gt;0,JH82&lt;&gt;0),JI82-JH82,(IFERROR(VLOOKUP($B71,#REF!,12,FALSE),"")/30))</f>
        <v>#VALUE!</v>
      </c>
      <c r="JJ83" s="37" t="e">
        <f>IF(AND(JJ82&lt;&gt;0,JI82&lt;&gt;0),JJ82-JI82,(IFERROR(VLOOKUP($B71,#REF!,12,FALSE),"")/30))</f>
        <v>#VALUE!</v>
      </c>
      <c r="JK83" s="37" t="e">
        <f>IF(AND(JK82&lt;&gt;0,JJ82&lt;&gt;0),JK82-JJ82,(IFERROR(VLOOKUP($B71,#REF!,12,FALSE),"")/30))</f>
        <v>#VALUE!</v>
      </c>
      <c r="JL83" s="37" t="e">
        <f>IF(AND(JL82&lt;&gt;0,JK82&lt;&gt;0),JL82-JK82,(IFERROR(VLOOKUP($B71,#REF!,12,FALSE),"")/30))</f>
        <v>#VALUE!</v>
      </c>
      <c r="JM83" s="37" t="e">
        <f>IF(AND(JM82&lt;&gt;0,JL82&lt;&gt;0),JM82-JL82,(IFERROR(VLOOKUP($B71,#REF!,12,FALSE),"")/30))</f>
        <v>#VALUE!</v>
      </c>
      <c r="JN83" s="37" t="e">
        <f>IF(AND(JN82&lt;&gt;0,JM82&lt;&gt;0),JN82-JM82,(IFERROR(VLOOKUP($B71,#REF!,12,FALSE),"")/30))</f>
        <v>#VALUE!</v>
      </c>
      <c r="JO83" s="37" t="e">
        <f>IF(AND(JO82&lt;&gt;0,JN82&lt;&gt;0),JO82-JN82,(IFERROR(VLOOKUP($B71,#REF!,12,FALSE),"")/30))</f>
        <v>#VALUE!</v>
      </c>
      <c r="JP83" s="37" t="e">
        <f>IF(AND(JP82&lt;&gt;0,JO82&lt;&gt;0),JP82-JO82,(IFERROR(VLOOKUP($B71,#REF!,12,FALSE),"")/30))</f>
        <v>#VALUE!</v>
      </c>
      <c r="JQ83" s="37" t="e">
        <f>IF(AND(JQ82&lt;&gt;0,JP82&lt;&gt;0),JQ82-JP82,(IFERROR(VLOOKUP($B71,#REF!,12,FALSE),"")/30))</f>
        <v>#VALUE!</v>
      </c>
      <c r="JR83" s="37" t="e">
        <f>IF(AND(JR82&lt;&gt;0,JQ82&lt;&gt;0),JR82-JQ82,(IFERROR(VLOOKUP($B71,#REF!,12,FALSE),"")/30))</f>
        <v>#VALUE!</v>
      </c>
      <c r="JS83" s="37" t="e">
        <f>IF(AND(JS82&lt;&gt;0,JR82&lt;&gt;0),JS82-JR82,(IFERROR(VLOOKUP($B71,#REF!,12,FALSE),"")/30))</f>
        <v>#VALUE!</v>
      </c>
      <c r="JT83" s="37" t="e">
        <f>IF(AND(JT82&lt;&gt;0,JS82&lt;&gt;0),JT82-JS82,(IFERROR(VLOOKUP($B71,#REF!,12,FALSE),"")/30))</f>
        <v>#VALUE!</v>
      </c>
      <c r="JU83" s="37" t="e">
        <f>IF(AND(JU82&lt;&gt;0,JT82&lt;&gt;0),JU82-JT82,(IFERROR(VLOOKUP($B71,#REF!,4,FALSE),"")/30))</f>
        <v>#VALUE!</v>
      </c>
      <c r="JV83" s="37" t="e">
        <f>IF(AND(JV82&lt;&gt;0,JU82&lt;&gt;0),JV82-JU82,(IFERROR(VLOOKUP($B71,#REF!,4,FALSE),"")/30))</f>
        <v>#VALUE!</v>
      </c>
      <c r="JW83" s="37" t="e">
        <f>IF(AND(JW82&lt;&gt;0,JV82&lt;&gt;0),JW82-JV82,(IFERROR(VLOOKUP($B71,#REF!,4,FALSE),"")/30))</f>
        <v>#VALUE!</v>
      </c>
      <c r="JX83" s="37" t="e">
        <f>IF(AND(JX82&lt;&gt;0,JW82&lt;&gt;0),JX82-JW82,(IFERROR(VLOOKUP($B71,#REF!,4,FALSE),"")/30))</f>
        <v>#VALUE!</v>
      </c>
      <c r="JY83" s="37" t="e">
        <f>IF(AND(JY82&lt;&gt;0,JX82&lt;&gt;0),JY82-JX82,(IFERROR(VLOOKUP($B71,#REF!,4,FALSE),"")/30))</f>
        <v>#VALUE!</v>
      </c>
      <c r="JZ83" s="37" t="e">
        <f>IF(AND(JZ82&lt;&gt;0,JY82&lt;&gt;0),JZ82-JY82,(IFERROR(VLOOKUP($B71,#REF!,4,FALSE),"")/30))</f>
        <v>#VALUE!</v>
      </c>
      <c r="KA83" s="37" t="e">
        <f>IF(AND(KA82&lt;&gt;0,JZ82&lt;&gt;0),KA82-JZ82,(IFERROR(VLOOKUP($B71,#REF!,4,FALSE),"")/30))</f>
        <v>#VALUE!</v>
      </c>
      <c r="KB83" s="37" t="e">
        <f>IF(AND(KB82&lt;&gt;0,KA82&lt;&gt;0),KB82-KA82,(IFERROR(VLOOKUP($B71,#REF!,4,FALSE),"")/30))</f>
        <v>#VALUE!</v>
      </c>
      <c r="KC83" s="37" t="e">
        <f>IF(AND(KC82&lt;&gt;0,KB82&lt;&gt;0),KC82-KB82,(IFERROR(VLOOKUP($B71,#REF!,4,FALSE),"")/30))</f>
        <v>#VALUE!</v>
      </c>
      <c r="KD83" s="37" t="e">
        <f>IF(AND(KD82&lt;&gt;0,KC82&lt;&gt;0),KD82-KC82,(IFERROR(VLOOKUP($B71,#REF!,4,FALSE),"")/30))</f>
        <v>#VALUE!</v>
      </c>
      <c r="KE83" s="37" t="e">
        <f>IF(AND(KE82&lt;&gt;0,KD82&lt;&gt;0),KE82-KD82,(IFERROR(VLOOKUP($B71,#REF!,4,FALSE),"")/30))</f>
        <v>#VALUE!</v>
      </c>
      <c r="KF83" s="37" t="e">
        <f>IF(AND(KF82&lt;&gt;0,KE82&lt;&gt;0),KF82-KE82,(IFERROR(VLOOKUP($B71,#REF!,4,FALSE),"")/30))</f>
        <v>#VALUE!</v>
      </c>
      <c r="KG83" s="37" t="e">
        <f>IF(AND(KG82&lt;&gt;0,KF82&lt;&gt;0),KG82-KF82,(IFERROR(VLOOKUP($B71,#REF!,4,FALSE),"")/30))</f>
        <v>#VALUE!</v>
      </c>
      <c r="KH83" s="37" t="e">
        <f>IF(AND(KH82&lt;&gt;0,KG82&lt;&gt;0),KH82-KG82,(IFERROR(VLOOKUP($B71,#REF!,4,FALSE),"")/30))</f>
        <v>#VALUE!</v>
      </c>
      <c r="KI83" s="37" t="e">
        <f>IF(AND(KI82&lt;&gt;0,KH82&lt;&gt;0),KI82-KH82,(IFERROR(VLOOKUP($B71,#REF!,4,FALSE),"")/30))</f>
        <v>#VALUE!</v>
      </c>
      <c r="KJ83" s="37" t="e">
        <f>IF(AND(KJ82&lt;&gt;0,KI82&lt;&gt;0),KJ82-KI82,(IFERROR(VLOOKUP($B71,#REF!,4,FALSE),"")/30))</f>
        <v>#VALUE!</v>
      </c>
      <c r="KK83" s="37" t="e">
        <f>IF(AND(KK82&lt;&gt;0,KJ82&lt;&gt;0),KK82-KJ82,(IFERROR(VLOOKUP($B71,#REF!,4,FALSE),"")/30))</f>
        <v>#VALUE!</v>
      </c>
      <c r="KL83" s="37" t="e">
        <f>IF(AND(KL82&lt;&gt;0,KK82&lt;&gt;0),KL82-KK82,(IFERROR(VLOOKUP($B71,#REF!,4,FALSE),"")/30))</f>
        <v>#VALUE!</v>
      </c>
      <c r="KM83" s="37" t="e">
        <f>IF(AND(KM82&lt;&gt;0,KL82&lt;&gt;0),KM82-KL82,(IFERROR(VLOOKUP($B71,#REF!,4,FALSE),"")/30))</f>
        <v>#VALUE!</v>
      </c>
      <c r="KN83" s="37" t="e">
        <f>IF(AND(KN82&lt;&gt;0,KM82&lt;&gt;0),KN82-KM82,(IFERROR(VLOOKUP($B71,#REF!,4,FALSE),"")/30))</f>
        <v>#VALUE!</v>
      </c>
      <c r="KO83" s="37" t="e">
        <f>IF(AND(KO82&lt;&gt;0,KN82&lt;&gt;0),KO82-KN82,(IFERROR(VLOOKUP($B71,#REF!,4,FALSE),"")/30))</f>
        <v>#VALUE!</v>
      </c>
      <c r="KP83" s="37" t="e">
        <f>IF(AND(KP82&lt;&gt;0,KO82&lt;&gt;0),KP82-KO82,(IFERROR(VLOOKUP($B71,#REF!,4,FALSE),"")/30))</f>
        <v>#VALUE!</v>
      </c>
      <c r="KQ83" s="37" t="e">
        <f>IF(AND(KQ82&lt;&gt;0,KP82&lt;&gt;0),KQ82-KP82,(IFERROR(VLOOKUP($B71,#REF!,4,FALSE),"")/30))</f>
        <v>#VALUE!</v>
      </c>
      <c r="KR83" s="37" t="e">
        <f>IF(AND(KR82&lt;&gt;0,KQ82&lt;&gt;0),KR82-KQ82,(IFERROR(VLOOKUP($B71,#REF!,4,FALSE),"")/30))</f>
        <v>#VALUE!</v>
      </c>
      <c r="KS83" s="37" t="e">
        <f>IF(AND(KS82&lt;&gt;0,KR82&lt;&gt;0),KS82-KR82,(IFERROR(VLOOKUP($B71,#REF!,4,FALSE),"")/30))</f>
        <v>#VALUE!</v>
      </c>
      <c r="KT83" s="37" t="e">
        <f>IF(AND(KT82&lt;&gt;0,KS82&lt;&gt;0),KT82-KS82,(IFERROR(VLOOKUP($B71,#REF!,4,FALSE),"")/30))</f>
        <v>#VALUE!</v>
      </c>
      <c r="KU83" s="37" t="e">
        <f>IF(AND(KU82&lt;&gt;0,KT82&lt;&gt;0),KU82-KT82,(IFERROR(VLOOKUP($B71,#REF!,4,FALSE),"")/30))</f>
        <v>#VALUE!</v>
      </c>
      <c r="KV83" s="37" t="e">
        <f>IF(AND(KV82&lt;&gt;0,KU82&lt;&gt;0),KV82-KU82,(IFERROR(VLOOKUP($B71,#REF!,4,FALSE),"")/30))</f>
        <v>#VALUE!</v>
      </c>
      <c r="KW83" s="37" t="e">
        <f>IF(AND(KW82&lt;&gt;0,KV82&lt;&gt;0),KW82-KV82,(IFERROR(VLOOKUP($B71,#REF!,4,FALSE),"")/30))</f>
        <v>#VALUE!</v>
      </c>
      <c r="KX83" s="37" t="e">
        <f>IF(AND(KX82&lt;&gt;0,KW82&lt;&gt;0),KX82-KW82,(IFERROR(VLOOKUP($B71,#REF!,4,FALSE),"")/30))</f>
        <v>#VALUE!</v>
      </c>
      <c r="KY83" s="37" t="e">
        <f>IF(AND(KY82&lt;&gt;0,KX82&lt;&gt;0),KY82-KX82,(IFERROR(VLOOKUP($B71,#REF!,4,FALSE),"")/30))</f>
        <v>#VALUE!</v>
      </c>
      <c r="KZ83" s="37" t="e">
        <f>IF(AND(KZ82&lt;&gt;0,KY82&lt;&gt;0),KZ82-KY82,(IFERROR(VLOOKUP($B71,#REF!,4,FALSE),"")/30))</f>
        <v>#VALUE!</v>
      </c>
      <c r="LA83" s="37" t="e">
        <f>IF(AND(LA82&lt;&gt;0,KZ82&lt;&gt;0),LA82-KZ82,(IFERROR(VLOOKUP($B71,#REF!,4,FALSE),"")/30))</f>
        <v>#VALUE!</v>
      </c>
      <c r="LB83" s="37" t="e">
        <f>IF(AND(LB82&lt;&gt;0,LA82&lt;&gt;0),LB82-LA82,(IFERROR(VLOOKUP($B71,#REF!,4,FALSE),"")/30))</f>
        <v>#VALUE!</v>
      </c>
      <c r="LC83" s="37" t="e">
        <f>IF(AND(LC82&lt;&gt;0,LB82&lt;&gt;0),LC82-LB82,(IFERROR(VLOOKUP($B71,#REF!,4,FALSE),"")/30))</f>
        <v>#VALUE!</v>
      </c>
      <c r="LD83" s="37" t="e">
        <f>IF(AND(LD82&lt;&gt;0,LC82&lt;&gt;0),LD82-LC82,(IFERROR(VLOOKUP($B71,#REF!,4,FALSE),"")/30))</f>
        <v>#VALUE!</v>
      </c>
      <c r="LE83" s="37" t="e">
        <f>IF(AND(LE82&lt;&gt;0,LD82&lt;&gt;0),LE82-LD82,(IFERROR(VLOOKUP($B71,#REF!,4,FALSE),"")/30))</f>
        <v>#VALUE!</v>
      </c>
      <c r="LF83" s="37" t="e">
        <f>IF(AND(LF82&lt;&gt;0,LE82&lt;&gt;0),LF82-LE82,(IFERROR(VLOOKUP($B71,#REF!,4,FALSE),"")/30))</f>
        <v>#VALUE!</v>
      </c>
      <c r="LG83" s="37" t="e">
        <f>IF(AND(LG82&lt;&gt;0,LF82&lt;&gt;0),LG82-LF82,(IFERROR(VLOOKUP($B71,#REF!,4,FALSE),"")/30))</f>
        <v>#VALUE!</v>
      </c>
      <c r="LH83" s="37" t="e">
        <f>IF(AND(LH82&lt;&gt;0,LG82&lt;&gt;0),LH82-LG82,(IFERROR(VLOOKUP($B71,#REF!,4,FALSE),"")/30))</f>
        <v>#VALUE!</v>
      </c>
      <c r="LI83" s="37" t="e">
        <f>IF(AND(LI82&lt;&gt;0,LH82&lt;&gt;0),LI82-LH82,(IFERROR(VLOOKUP($B71,#REF!,4,FALSE),"")/30))</f>
        <v>#VALUE!</v>
      </c>
      <c r="LJ83" s="37" t="e">
        <f>IF(AND(LJ82&lt;&gt;0,LI82&lt;&gt;0),LJ82-LI82,(IFERROR(VLOOKUP($B71,#REF!,4,FALSE),"")/30))</f>
        <v>#VALUE!</v>
      </c>
      <c r="LK83" s="37" t="e">
        <f>IF(AND(LK82&lt;&gt;0,LJ82&lt;&gt;0),LK82-LJ82,(IFERROR(VLOOKUP($B71,#REF!,4,FALSE),"")/30))</f>
        <v>#VALUE!</v>
      </c>
      <c r="LL83" s="37" t="e">
        <f>IF(AND(LL82&lt;&gt;0,LK82&lt;&gt;0),LL82-LK82,(IFERROR(VLOOKUP($B71,#REF!,4,FALSE),"")/30))</f>
        <v>#VALUE!</v>
      </c>
      <c r="LM83" s="37" t="e">
        <f>IF(AND(LM82&lt;&gt;0,LL82&lt;&gt;0),LM82-LL82,(IFERROR(VLOOKUP($B71,#REF!,4,FALSE),"")/30))</f>
        <v>#VALUE!</v>
      </c>
      <c r="LN83" s="37" t="e">
        <f>IF(AND(LN82&lt;&gt;0,LM82&lt;&gt;0),LN82-LM82,(IFERROR(VLOOKUP($B71,#REF!,4,FALSE),"")/30))</f>
        <v>#VALUE!</v>
      </c>
      <c r="LO83" s="37" t="e">
        <f>IF(AND(LO82&lt;&gt;0,LN82&lt;&gt;0),LO82-LN82,(IFERROR(VLOOKUP($B71,#REF!,4,FALSE),"")/30))</f>
        <v>#VALUE!</v>
      </c>
      <c r="LP83" s="37" t="e">
        <f>IF(AND(LP82&lt;&gt;0,LO82&lt;&gt;0),LP82-LO82,(IFERROR(VLOOKUP($B71,#REF!,4,FALSE),"")/30))</f>
        <v>#VALUE!</v>
      </c>
      <c r="LQ83" s="37" t="e">
        <f>IF(AND(LQ82&lt;&gt;0,LP82&lt;&gt;0),LQ82-LP82,(IFERROR(VLOOKUP($B71,#REF!,4,FALSE),"")/30))</f>
        <v>#VALUE!</v>
      </c>
      <c r="LR83" s="37" t="e">
        <f>IF(AND(LR82&lt;&gt;0,LQ82&lt;&gt;0),LR82-LQ82,(IFERROR(VLOOKUP($B71,#REF!,4,FALSE),"")/30))</f>
        <v>#VALUE!</v>
      </c>
      <c r="LS83" s="37" t="e">
        <f>IF(AND(LS82&lt;&gt;0,LR82&lt;&gt;0),LS82-LR82,(IFERROR(VLOOKUP($B71,#REF!,4,FALSE),"")/30))</f>
        <v>#VALUE!</v>
      </c>
      <c r="LT83" s="37" t="e">
        <f>IF(AND(LT82&lt;&gt;0,LS82&lt;&gt;0),LT82-LS82,(IFERROR(VLOOKUP($B71,#REF!,4,FALSE),"")/30))</f>
        <v>#VALUE!</v>
      </c>
      <c r="LU83" s="37" t="e">
        <f>IF(AND(LU82&lt;&gt;0,LT82&lt;&gt;0),LU82-LT82,(IFERROR(VLOOKUP($B71,#REF!,4,FALSE),"")/30))</f>
        <v>#VALUE!</v>
      </c>
      <c r="LV83" s="37" t="e">
        <f>IF(AND(LV82&lt;&gt;0,LU82&lt;&gt;0),LV82-LU82,(IFERROR(VLOOKUP($B71,#REF!,4,FALSE),"")/30))</f>
        <v>#VALUE!</v>
      </c>
      <c r="LW83" s="37" t="e">
        <f>IF(AND(LW82&lt;&gt;0,LV82&lt;&gt;0),LW82-LV82,(IFERROR(VLOOKUP($B71,#REF!,4,FALSE),"")/30))</f>
        <v>#VALUE!</v>
      </c>
      <c r="LX83" s="37" t="e">
        <f>IF(AND(LX82&lt;&gt;0,LW82&lt;&gt;0),LX82-LW82,(IFERROR(VLOOKUP($B71,#REF!,4,FALSE),"")/30))</f>
        <v>#VALUE!</v>
      </c>
      <c r="LY83" s="37" t="e">
        <f>IF(AND(LY82&lt;&gt;0,LX82&lt;&gt;0),LY82-LX82,(IFERROR(VLOOKUP($B71,#REF!,4,FALSE),"")/30))</f>
        <v>#VALUE!</v>
      </c>
      <c r="LZ83" s="37" t="e">
        <f>IF(AND(LZ82&lt;&gt;0,LY82&lt;&gt;0),LZ82-LY82,(IFERROR(VLOOKUP($B71,#REF!,4,FALSE),"")/30))</f>
        <v>#VALUE!</v>
      </c>
      <c r="MA83" s="37" t="e">
        <f>IF(AND(MA82&lt;&gt;0,LZ82&lt;&gt;0),MA82-LZ82,(IFERROR(VLOOKUP($B71,#REF!,4,FALSE),"")/30))</f>
        <v>#VALUE!</v>
      </c>
      <c r="MB83" s="37" t="e">
        <f>IF(AND(MB82&lt;&gt;0,MA82&lt;&gt;0),MB82-MA82,(IFERROR(VLOOKUP($B71,#REF!,4,FALSE),"")/30))</f>
        <v>#VALUE!</v>
      </c>
      <c r="MC83" s="37" t="e">
        <f>IF(AND(MC82&lt;&gt;0,MB82&lt;&gt;0),MC82-MB82,(IFERROR(VLOOKUP($B71,#REF!,4,FALSE),"")/30))</f>
        <v>#VALUE!</v>
      </c>
      <c r="MD83" s="37" t="e">
        <f>IF(AND(MD82&lt;&gt;0,MC82&lt;&gt;0),MD82-MC82,(IFERROR(VLOOKUP($B71,#REF!,4,FALSE),"")/30))</f>
        <v>#VALUE!</v>
      </c>
      <c r="ME83" s="37" t="e">
        <f>IF(AND(ME82&lt;&gt;0,MD82&lt;&gt;0),ME82-MD82,(IFERROR(VLOOKUP($B71,#REF!,4,FALSE),"")/30))</f>
        <v>#VALUE!</v>
      </c>
      <c r="MF83" s="37" t="e">
        <f>IF(AND(MF82&lt;&gt;0,ME82&lt;&gt;0),MF82-ME82,(IFERROR(VLOOKUP($B71,#REF!,4,FALSE),"")/30))</f>
        <v>#VALUE!</v>
      </c>
      <c r="MG83" s="37" t="e">
        <f>IF(AND(MG82&lt;&gt;0,MF82&lt;&gt;0),MG82-MF82,(IFERROR(VLOOKUP($B71,#REF!,4,FALSE),"")/30))</f>
        <v>#VALUE!</v>
      </c>
      <c r="MH83" s="37" t="e">
        <f>IF(AND(MH82&lt;&gt;0,MG82&lt;&gt;0),MH82-MG82,(IFERROR(VLOOKUP($B71,#REF!,4,FALSE),"")/30))</f>
        <v>#VALUE!</v>
      </c>
      <c r="MI83" s="37" t="e">
        <f>IF(AND(MI82&lt;&gt;0,MH82&lt;&gt;0),MI82-MH82,(IFERROR(VLOOKUP($B71,#REF!,4,FALSE),"")/30))</f>
        <v>#VALUE!</v>
      </c>
      <c r="MJ83" s="37" t="e">
        <f>IF(AND(MJ82&lt;&gt;0,MI82&lt;&gt;0),MJ82-MI82,(IFERROR(VLOOKUP($B71,#REF!,4,FALSE),"")/30))</f>
        <v>#VALUE!</v>
      </c>
      <c r="MK83" s="37" t="e">
        <f>IF(AND(MK82&lt;&gt;0,MJ82&lt;&gt;0),MK82-MJ82,(IFERROR(VLOOKUP($B71,#REF!,4,FALSE),"")/30))</f>
        <v>#VALUE!</v>
      </c>
      <c r="ML83" s="37" t="e">
        <f>IF(AND(ML82&lt;&gt;0,MK82&lt;&gt;0),ML82-MK82,(IFERROR(VLOOKUP($B71,#REF!,4,FALSE),"")/30))</f>
        <v>#VALUE!</v>
      </c>
      <c r="MM83" s="37" t="e">
        <f>IF(AND(MM82&lt;&gt;0,ML82&lt;&gt;0),MM82-ML82,(IFERROR(VLOOKUP($B71,#REF!,4,FALSE),"")/30))</f>
        <v>#VALUE!</v>
      </c>
      <c r="MN83" s="37" t="e">
        <f>IF(AND(MN82&lt;&gt;0,MM82&lt;&gt;0),MN82-MM82,(IFERROR(VLOOKUP($B71,#REF!,4,FALSE),"")/30))</f>
        <v>#VALUE!</v>
      </c>
      <c r="MO83" s="37" t="e">
        <f>IF(AND(MO82&lt;&gt;0,MN82&lt;&gt;0),MO82-MN82,(IFERROR(VLOOKUP($B71,#REF!,4,FALSE),"")/30))</f>
        <v>#VALUE!</v>
      </c>
      <c r="MP83" s="37" t="e">
        <f>IF(AND(MP82&lt;&gt;0,MO82&lt;&gt;0),MP82-MO82,(IFERROR(VLOOKUP($B71,#REF!,4,FALSE),"")/30))</f>
        <v>#VALUE!</v>
      </c>
      <c r="MQ83" s="37" t="e">
        <f>IF(AND(MQ82&lt;&gt;0,MP82&lt;&gt;0),MQ82-MP82,(IFERROR(VLOOKUP($B71,#REF!,4,FALSE),"")/30))</f>
        <v>#VALUE!</v>
      </c>
      <c r="MR83" s="37" t="e">
        <f>IF(AND(MR82&lt;&gt;0,MQ82&lt;&gt;0),MR82-MQ82,(IFERROR(VLOOKUP($B71,#REF!,4,FALSE),"")/30))</f>
        <v>#VALUE!</v>
      </c>
      <c r="MS83" s="37" t="e">
        <f>IF(AND(MS82&lt;&gt;0,MR82&lt;&gt;0),MS82-MR82,(IFERROR(VLOOKUP($B71,#REF!,4,FALSE),"")/30))</f>
        <v>#VALUE!</v>
      </c>
      <c r="MT83" s="37" t="e">
        <f>IF(AND(MT82&lt;&gt;0,MS82&lt;&gt;0),MT82-MS82,(IFERROR(VLOOKUP($B71,#REF!,4,FALSE),"")/30))</f>
        <v>#VALUE!</v>
      </c>
      <c r="MU83" s="37" t="e">
        <f>IF(AND(MU82&lt;&gt;0,MT82&lt;&gt;0),MU82-MT82,(IFERROR(VLOOKUP($B71,#REF!,4,FALSE),"")/30))</f>
        <v>#VALUE!</v>
      </c>
      <c r="MV83" s="37" t="e">
        <f>IF(AND(MV82&lt;&gt;0,MU82&lt;&gt;0),MV82-MU82,(IFERROR(VLOOKUP($B71,#REF!,4,FALSE),"")/30))</f>
        <v>#VALUE!</v>
      </c>
      <c r="MW83" s="37" t="e">
        <f>IF(AND(MW82&lt;&gt;0,MV82&lt;&gt;0),MW82-MV82,(IFERROR(VLOOKUP($B71,#REF!,4,FALSE),"")/30))</f>
        <v>#VALUE!</v>
      </c>
      <c r="MX83" s="37" t="e">
        <f>IF(AND(MX82&lt;&gt;0,MW82&lt;&gt;0),MX82-MW82,(IFERROR(VLOOKUP($B71,#REF!,4,FALSE),"")/30))</f>
        <v>#VALUE!</v>
      </c>
      <c r="MY83" s="37" t="e">
        <f>IF(AND(MY82&lt;&gt;0,MX82&lt;&gt;0),MY82-MX82,(IFERROR(VLOOKUP($B71,#REF!,4,FALSE),"")/30))</f>
        <v>#VALUE!</v>
      </c>
      <c r="MZ83" s="37" t="e">
        <f>IF(AND(MZ82&lt;&gt;0,MY82&lt;&gt;0),MZ82-MY82,(IFERROR(VLOOKUP($B71,#REF!,4,FALSE),"")/30))</f>
        <v>#VALUE!</v>
      </c>
      <c r="NA83" s="37" t="e">
        <f>IF(AND(NA82&lt;&gt;0,MZ82&lt;&gt;0),NA82-MZ82,(IFERROR(VLOOKUP($B71,#REF!,4,FALSE),"")/30))</f>
        <v>#VALUE!</v>
      </c>
      <c r="NB83" s="37" t="e">
        <f>IF(AND(NB82&lt;&gt;0,NA82&lt;&gt;0),NB82-NA82,(IFERROR(VLOOKUP($B71,#REF!,4,FALSE),"")/30))</f>
        <v>#VALUE!</v>
      </c>
      <c r="NC83" s="37" t="e">
        <f>IF(AND(NC82&lt;&gt;0,NB82&lt;&gt;0),NC82-NB82,(IFERROR(VLOOKUP($B71,#REF!,4,FALSE),"")/30))</f>
        <v>#VALUE!</v>
      </c>
      <c r="ND83" s="37" t="e">
        <f>IF(AND(ND82&lt;&gt;0,NC82&lt;&gt;0),ND82-NC82,(IFERROR(VLOOKUP($B71,#REF!,4,FALSE),"")/30))</f>
        <v>#VALUE!</v>
      </c>
      <c r="NE83" s="37" t="e">
        <f>IF(AND(NE82&lt;&gt;0,ND82&lt;&gt;0),NE82-ND82,(IFERROR(VLOOKUP($B71,#REF!,4,FALSE),"")/30))</f>
        <v>#VALUE!</v>
      </c>
      <c r="NF83" s="37" t="e">
        <f>IF(AND(NF82&lt;&gt;0,NE82&lt;&gt;0),NF82-NE82,(IFERROR(VLOOKUP($B71,#REF!,4,FALSE),"")/30))</f>
        <v>#VALUE!</v>
      </c>
      <c r="NG83" s="37" t="e">
        <f>IF(AND(NG82&lt;&gt;0,NF82&lt;&gt;0),NG82-NF82,(IFERROR(VLOOKUP($B71,#REF!,4,FALSE),"")/30))</f>
        <v>#VALUE!</v>
      </c>
      <c r="NH83" s="37" t="e">
        <f>IF(AND(NH82&lt;&gt;0,NG82&lt;&gt;0),NH82-NG82,(IFERROR(VLOOKUP($B71,#REF!,4,FALSE),"")/30))</f>
        <v>#VALUE!</v>
      </c>
    </row>
    <row r="84" spans="1:372" s="39" customFormat="1" ht="15" thickBot="1" x14ac:dyDescent="0.25">
      <c r="A84" s="19" t="str">
        <f>IFERROR(VLOOKUP(B84,#REF!,2,FALSE)," ")</f>
        <v xml:space="preserve"> </v>
      </c>
      <c r="B84" s="20">
        <v>70658</v>
      </c>
      <c r="C84" s="1053" t="str">
        <f>IFERROR(VLOOKUP(B84,Claves!A:G,4,FALSE)," ")</f>
        <v>KNNCA KOTEX NATURALS NOCTURNA CA 10X8</v>
      </c>
      <c r="D84" s="1053"/>
      <c r="E84" s="1053"/>
      <c r="F84" s="1054"/>
      <c r="G84" s="28">
        <v>0</v>
      </c>
      <c r="H84" s="28">
        <f t="shared" ref="H84:BS84" si="110">H95/H$4</f>
        <v>0</v>
      </c>
      <c r="I84" s="28">
        <f t="shared" si="110"/>
        <v>0</v>
      </c>
      <c r="J84" s="28">
        <f t="shared" si="110"/>
        <v>0</v>
      </c>
      <c r="K84" s="28">
        <f t="shared" si="110"/>
        <v>0</v>
      </c>
      <c r="L84" s="28">
        <f t="shared" si="110"/>
        <v>0</v>
      </c>
      <c r="M84" s="28">
        <f t="shared" si="110"/>
        <v>0</v>
      </c>
      <c r="N84" s="28">
        <f t="shared" si="110"/>
        <v>0</v>
      </c>
      <c r="O84" s="28">
        <f t="shared" si="110"/>
        <v>0</v>
      </c>
      <c r="P84" s="28">
        <f t="shared" si="110"/>
        <v>0</v>
      </c>
      <c r="Q84" s="28">
        <f t="shared" si="110"/>
        <v>0</v>
      </c>
      <c r="R84" s="28">
        <f t="shared" si="110"/>
        <v>0</v>
      </c>
      <c r="S84" s="28">
        <f t="shared" si="110"/>
        <v>0</v>
      </c>
      <c r="T84" s="28">
        <f t="shared" si="110"/>
        <v>0</v>
      </c>
      <c r="U84" s="28">
        <f t="shared" si="110"/>
        <v>0</v>
      </c>
      <c r="V84" s="28">
        <f t="shared" si="110"/>
        <v>0</v>
      </c>
      <c r="W84" s="28">
        <f t="shared" si="110"/>
        <v>0</v>
      </c>
      <c r="X84" s="28">
        <f t="shared" si="110"/>
        <v>0</v>
      </c>
      <c r="Y84" s="28">
        <f t="shared" si="110"/>
        <v>0</v>
      </c>
      <c r="Z84" s="28">
        <f t="shared" si="110"/>
        <v>0</v>
      </c>
      <c r="AA84" s="28">
        <f t="shared" si="110"/>
        <v>0</v>
      </c>
      <c r="AB84" s="28">
        <f t="shared" si="110"/>
        <v>0</v>
      </c>
      <c r="AC84" s="28">
        <f t="shared" si="110"/>
        <v>0</v>
      </c>
      <c r="AD84" s="28">
        <f t="shared" si="110"/>
        <v>0</v>
      </c>
      <c r="AE84" s="28">
        <f t="shared" si="110"/>
        <v>0</v>
      </c>
      <c r="AF84" s="28">
        <f t="shared" si="110"/>
        <v>0</v>
      </c>
      <c r="AG84" s="28">
        <f t="shared" si="110"/>
        <v>0</v>
      </c>
      <c r="AH84" s="28">
        <f t="shared" si="110"/>
        <v>0</v>
      </c>
      <c r="AI84" s="28">
        <f t="shared" si="110"/>
        <v>0</v>
      </c>
      <c r="AJ84" s="28">
        <f t="shared" si="110"/>
        <v>0</v>
      </c>
      <c r="AK84" s="28">
        <f t="shared" si="110"/>
        <v>0</v>
      </c>
      <c r="AL84" s="28">
        <f t="shared" si="110"/>
        <v>0</v>
      </c>
      <c r="AM84" s="28">
        <f t="shared" si="110"/>
        <v>0</v>
      </c>
      <c r="AN84" s="28">
        <f t="shared" si="110"/>
        <v>0</v>
      </c>
      <c r="AO84" s="28">
        <f t="shared" si="110"/>
        <v>0</v>
      </c>
      <c r="AP84" s="28">
        <f t="shared" si="110"/>
        <v>0</v>
      </c>
      <c r="AQ84" s="28">
        <f t="shared" si="110"/>
        <v>0</v>
      </c>
      <c r="AR84" s="28">
        <f t="shared" si="110"/>
        <v>0</v>
      </c>
      <c r="AS84" s="28">
        <f t="shared" si="110"/>
        <v>0</v>
      </c>
      <c r="AT84" s="28">
        <f t="shared" si="110"/>
        <v>0</v>
      </c>
      <c r="AU84" s="28">
        <f t="shared" si="110"/>
        <v>0</v>
      </c>
      <c r="AV84" s="28">
        <f t="shared" si="110"/>
        <v>0</v>
      </c>
      <c r="AW84" s="28">
        <f t="shared" si="110"/>
        <v>0</v>
      </c>
      <c r="AX84" s="28">
        <f t="shared" si="110"/>
        <v>0</v>
      </c>
      <c r="AY84" s="28">
        <f t="shared" si="110"/>
        <v>0</v>
      </c>
      <c r="AZ84" s="28">
        <f t="shared" si="110"/>
        <v>0</v>
      </c>
      <c r="BA84" s="28">
        <f t="shared" si="110"/>
        <v>0</v>
      </c>
      <c r="BB84" s="28">
        <f t="shared" si="110"/>
        <v>0</v>
      </c>
      <c r="BC84" s="28">
        <f t="shared" si="110"/>
        <v>0</v>
      </c>
      <c r="BD84" s="28">
        <f t="shared" si="110"/>
        <v>0</v>
      </c>
      <c r="BE84" s="28">
        <f t="shared" si="110"/>
        <v>0</v>
      </c>
      <c r="BF84" s="28">
        <f t="shared" si="110"/>
        <v>0</v>
      </c>
      <c r="BG84" s="28">
        <f t="shared" si="110"/>
        <v>0</v>
      </c>
      <c r="BH84" s="28">
        <f t="shared" si="110"/>
        <v>0</v>
      </c>
      <c r="BI84" s="28">
        <f t="shared" si="110"/>
        <v>0</v>
      </c>
      <c r="BJ84" s="28">
        <f t="shared" si="110"/>
        <v>0</v>
      </c>
      <c r="BK84" s="28">
        <f t="shared" si="110"/>
        <v>0</v>
      </c>
      <c r="BL84" s="28">
        <f t="shared" si="110"/>
        <v>0</v>
      </c>
      <c r="BM84" s="28">
        <f t="shared" si="110"/>
        <v>0</v>
      </c>
      <c r="BN84" s="28">
        <f t="shared" si="110"/>
        <v>0</v>
      </c>
      <c r="BO84" s="28">
        <f t="shared" si="110"/>
        <v>0</v>
      </c>
      <c r="BP84" s="28">
        <f t="shared" si="110"/>
        <v>0</v>
      </c>
      <c r="BQ84" s="28">
        <f t="shared" si="110"/>
        <v>0</v>
      </c>
      <c r="BR84" s="28">
        <f t="shared" si="110"/>
        <v>0</v>
      </c>
      <c r="BS84" s="28">
        <f t="shared" si="110"/>
        <v>0</v>
      </c>
      <c r="BT84" s="28">
        <f t="shared" ref="BT84:EE84" si="111">BT95/BT$4</f>
        <v>0</v>
      </c>
      <c r="BU84" s="28">
        <f t="shared" si="111"/>
        <v>0</v>
      </c>
      <c r="BV84" s="28">
        <f t="shared" si="111"/>
        <v>0</v>
      </c>
      <c r="BW84" s="28">
        <f t="shared" si="111"/>
        <v>0</v>
      </c>
      <c r="BX84" s="28">
        <f t="shared" si="111"/>
        <v>0</v>
      </c>
      <c r="BY84" s="28">
        <f t="shared" si="111"/>
        <v>0</v>
      </c>
      <c r="BZ84" s="28">
        <f t="shared" si="111"/>
        <v>0</v>
      </c>
      <c r="CA84" s="28">
        <f t="shared" si="111"/>
        <v>0</v>
      </c>
      <c r="CB84" s="28">
        <f t="shared" si="111"/>
        <v>0</v>
      </c>
      <c r="CC84" s="28">
        <f t="shared" si="111"/>
        <v>0</v>
      </c>
      <c r="CD84" s="28">
        <f t="shared" si="111"/>
        <v>0</v>
      </c>
      <c r="CE84" s="28">
        <f t="shared" si="111"/>
        <v>0</v>
      </c>
      <c r="CF84" s="28">
        <f t="shared" si="111"/>
        <v>0</v>
      </c>
      <c r="CG84" s="28">
        <f t="shared" si="111"/>
        <v>0</v>
      </c>
      <c r="CH84" s="28">
        <f t="shared" si="111"/>
        <v>0</v>
      </c>
      <c r="CI84" s="28">
        <f t="shared" si="111"/>
        <v>0</v>
      </c>
      <c r="CJ84" s="28">
        <f t="shared" si="111"/>
        <v>0</v>
      </c>
      <c r="CK84" s="28">
        <f t="shared" si="111"/>
        <v>0</v>
      </c>
      <c r="CL84" s="28">
        <f t="shared" si="111"/>
        <v>0</v>
      </c>
      <c r="CM84" s="28">
        <f t="shared" si="111"/>
        <v>0</v>
      </c>
      <c r="CN84" s="28">
        <f t="shared" si="111"/>
        <v>0</v>
      </c>
      <c r="CO84" s="28">
        <f t="shared" si="111"/>
        <v>0</v>
      </c>
      <c r="CP84" s="28">
        <f t="shared" si="111"/>
        <v>0</v>
      </c>
      <c r="CQ84" s="28">
        <f t="shared" si="111"/>
        <v>0</v>
      </c>
      <c r="CR84" s="28">
        <f t="shared" si="111"/>
        <v>0</v>
      </c>
      <c r="CS84" s="28">
        <f t="shared" si="111"/>
        <v>0</v>
      </c>
      <c r="CT84" s="28">
        <f t="shared" si="111"/>
        <v>0</v>
      </c>
      <c r="CU84" s="28">
        <f t="shared" si="111"/>
        <v>0</v>
      </c>
      <c r="CV84" s="28">
        <f t="shared" si="111"/>
        <v>0</v>
      </c>
      <c r="CW84" s="28">
        <f t="shared" si="111"/>
        <v>0</v>
      </c>
      <c r="CX84" s="28">
        <f t="shared" si="111"/>
        <v>0</v>
      </c>
      <c r="CY84" s="28">
        <f t="shared" si="111"/>
        <v>0</v>
      </c>
      <c r="CZ84" s="28">
        <f t="shared" si="111"/>
        <v>0</v>
      </c>
      <c r="DA84" s="28">
        <f t="shared" si="111"/>
        <v>0</v>
      </c>
      <c r="DB84" s="28">
        <f t="shared" si="111"/>
        <v>0</v>
      </c>
      <c r="DC84" s="28">
        <f t="shared" si="111"/>
        <v>0</v>
      </c>
      <c r="DD84" s="28">
        <f t="shared" si="111"/>
        <v>0</v>
      </c>
      <c r="DE84" s="28">
        <f t="shared" si="111"/>
        <v>0</v>
      </c>
      <c r="DF84" s="28">
        <f t="shared" si="111"/>
        <v>0</v>
      </c>
      <c r="DG84" s="28">
        <f t="shared" si="111"/>
        <v>0</v>
      </c>
      <c r="DH84" s="28">
        <f t="shared" si="111"/>
        <v>0</v>
      </c>
      <c r="DI84" s="28">
        <f t="shared" si="111"/>
        <v>0</v>
      </c>
      <c r="DJ84" s="28">
        <f t="shared" si="111"/>
        <v>0</v>
      </c>
      <c r="DK84" s="28">
        <f t="shared" si="111"/>
        <v>0</v>
      </c>
      <c r="DL84" s="28">
        <f t="shared" si="111"/>
        <v>0</v>
      </c>
      <c r="DM84" s="28">
        <f t="shared" si="111"/>
        <v>0</v>
      </c>
      <c r="DN84" s="28">
        <f t="shared" si="111"/>
        <v>0</v>
      </c>
      <c r="DO84" s="28">
        <f t="shared" si="111"/>
        <v>0</v>
      </c>
      <c r="DP84" s="28">
        <f t="shared" si="111"/>
        <v>0</v>
      </c>
      <c r="DQ84" s="28">
        <f t="shared" si="111"/>
        <v>0</v>
      </c>
      <c r="DR84" s="28">
        <f t="shared" si="111"/>
        <v>0</v>
      </c>
      <c r="DS84" s="28">
        <f t="shared" si="111"/>
        <v>0</v>
      </c>
      <c r="DT84" s="28">
        <f t="shared" si="111"/>
        <v>0</v>
      </c>
      <c r="DU84" s="28">
        <f t="shared" si="111"/>
        <v>0</v>
      </c>
      <c r="DV84" s="28">
        <f t="shared" si="111"/>
        <v>0</v>
      </c>
      <c r="DW84" s="28">
        <f t="shared" si="111"/>
        <v>0</v>
      </c>
      <c r="DX84" s="28">
        <f t="shared" si="111"/>
        <v>0</v>
      </c>
      <c r="DY84" s="28">
        <f t="shared" si="111"/>
        <v>0</v>
      </c>
      <c r="DZ84" s="28">
        <f t="shared" si="111"/>
        <v>0</v>
      </c>
      <c r="EA84" s="28">
        <f t="shared" si="111"/>
        <v>0</v>
      </c>
      <c r="EB84" s="28">
        <f t="shared" si="111"/>
        <v>0</v>
      </c>
      <c r="EC84" s="28">
        <f t="shared" si="111"/>
        <v>0</v>
      </c>
      <c r="ED84" s="28">
        <f t="shared" si="111"/>
        <v>0</v>
      </c>
      <c r="EE84" s="28">
        <f t="shared" si="111"/>
        <v>0</v>
      </c>
      <c r="EF84" s="28">
        <f t="shared" ref="EF84:GQ84" si="112">EF95/EF$4</f>
        <v>0</v>
      </c>
      <c r="EG84" s="28">
        <f t="shared" si="112"/>
        <v>0</v>
      </c>
      <c r="EH84" s="28">
        <f t="shared" si="112"/>
        <v>0</v>
      </c>
      <c r="EI84" s="28">
        <f t="shared" si="112"/>
        <v>0</v>
      </c>
      <c r="EJ84" s="28">
        <f t="shared" si="112"/>
        <v>0</v>
      </c>
      <c r="EK84" s="28">
        <f t="shared" si="112"/>
        <v>0</v>
      </c>
      <c r="EL84" s="28">
        <f t="shared" si="112"/>
        <v>0</v>
      </c>
      <c r="EM84" s="28">
        <f t="shared" si="112"/>
        <v>0</v>
      </c>
      <c r="EN84" s="28">
        <f t="shared" si="112"/>
        <v>0</v>
      </c>
      <c r="EO84" s="28">
        <f t="shared" si="112"/>
        <v>0</v>
      </c>
      <c r="EP84" s="28">
        <f t="shared" si="112"/>
        <v>0</v>
      </c>
      <c r="EQ84" s="28">
        <f t="shared" si="112"/>
        <v>0</v>
      </c>
      <c r="ER84" s="28">
        <f t="shared" si="112"/>
        <v>0</v>
      </c>
      <c r="ES84" s="28">
        <f t="shared" si="112"/>
        <v>0</v>
      </c>
      <c r="ET84" s="28">
        <f t="shared" si="112"/>
        <v>0</v>
      </c>
      <c r="EU84" s="28">
        <f t="shared" si="112"/>
        <v>0</v>
      </c>
      <c r="EV84" s="28">
        <f t="shared" si="112"/>
        <v>0</v>
      </c>
      <c r="EW84" s="28">
        <f t="shared" si="112"/>
        <v>0</v>
      </c>
      <c r="EX84" s="28">
        <f t="shared" si="112"/>
        <v>0</v>
      </c>
      <c r="EY84" s="28">
        <f t="shared" si="112"/>
        <v>0</v>
      </c>
      <c r="EZ84" s="28">
        <f t="shared" si="112"/>
        <v>0</v>
      </c>
      <c r="FA84" s="28">
        <f t="shared" si="112"/>
        <v>0</v>
      </c>
      <c r="FB84" s="28">
        <f t="shared" si="112"/>
        <v>0</v>
      </c>
      <c r="FC84" s="28">
        <f t="shared" si="112"/>
        <v>0</v>
      </c>
      <c r="FD84" s="28">
        <f t="shared" si="112"/>
        <v>0</v>
      </c>
      <c r="FE84" s="28">
        <f t="shared" si="112"/>
        <v>0</v>
      </c>
      <c r="FF84" s="28">
        <f t="shared" si="112"/>
        <v>0</v>
      </c>
      <c r="FG84" s="28">
        <f t="shared" si="112"/>
        <v>0</v>
      </c>
      <c r="FH84" s="28">
        <f t="shared" si="112"/>
        <v>0</v>
      </c>
      <c r="FI84" s="28">
        <f t="shared" si="112"/>
        <v>1571.4285714285713</v>
      </c>
      <c r="FJ84" s="28">
        <f t="shared" si="112"/>
        <v>0</v>
      </c>
      <c r="FK84" s="28">
        <f t="shared" si="112"/>
        <v>0</v>
      </c>
      <c r="FL84" s="28">
        <f t="shared" si="112"/>
        <v>1100</v>
      </c>
      <c r="FM84" s="28">
        <f t="shared" si="112"/>
        <v>0</v>
      </c>
      <c r="FN84" s="28">
        <f t="shared" si="112"/>
        <v>0</v>
      </c>
      <c r="FO84" s="28">
        <f t="shared" si="112"/>
        <v>846.15384615384619</v>
      </c>
      <c r="FP84" s="28">
        <f t="shared" si="112"/>
        <v>0</v>
      </c>
      <c r="FQ84" s="28">
        <f t="shared" si="112"/>
        <v>733.33333333333337</v>
      </c>
      <c r="FR84" s="28">
        <f t="shared" si="112"/>
        <v>0</v>
      </c>
      <c r="FS84" s="28">
        <f t="shared" si="112"/>
        <v>0</v>
      </c>
      <c r="FT84" s="28">
        <f t="shared" si="112"/>
        <v>0</v>
      </c>
      <c r="FU84" s="28">
        <f t="shared" si="112"/>
        <v>0</v>
      </c>
      <c r="FV84" s="28">
        <f t="shared" si="112"/>
        <v>0</v>
      </c>
      <c r="FW84" s="28">
        <f t="shared" si="112"/>
        <v>0</v>
      </c>
      <c r="FX84" s="28">
        <f t="shared" si="112"/>
        <v>0</v>
      </c>
      <c r="FY84" s="28">
        <f t="shared" si="112"/>
        <v>0</v>
      </c>
      <c r="FZ84" s="28">
        <f t="shared" si="112"/>
        <v>0</v>
      </c>
      <c r="GA84" s="28">
        <f t="shared" si="112"/>
        <v>0</v>
      </c>
      <c r="GB84" s="28">
        <f t="shared" si="112"/>
        <v>0</v>
      </c>
      <c r="GC84" s="28">
        <f t="shared" si="112"/>
        <v>0</v>
      </c>
      <c r="GD84" s="28">
        <f t="shared" si="112"/>
        <v>0</v>
      </c>
      <c r="GE84" s="28">
        <f t="shared" si="112"/>
        <v>0</v>
      </c>
      <c r="GF84" s="28">
        <f t="shared" si="112"/>
        <v>0</v>
      </c>
      <c r="GG84" s="28">
        <f t="shared" si="112"/>
        <v>0</v>
      </c>
      <c r="GH84" s="28">
        <f t="shared" si="112"/>
        <v>0</v>
      </c>
      <c r="GI84" s="28">
        <f t="shared" si="112"/>
        <v>0</v>
      </c>
      <c r="GJ84" s="28">
        <f t="shared" si="112"/>
        <v>0</v>
      </c>
      <c r="GK84" s="28">
        <f t="shared" si="112"/>
        <v>0</v>
      </c>
      <c r="GL84" s="28">
        <f t="shared" si="112"/>
        <v>0</v>
      </c>
      <c r="GM84" s="28">
        <f t="shared" si="112"/>
        <v>0</v>
      </c>
      <c r="GN84" s="28">
        <f t="shared" si="112"/>
        <v>0</v>
      </c>
      <c r="GO84" s="28">
        <f t="shared" si="112"/>
        <v>0</v>
      </c>
      <c r="GP84" s="28">
        <f t="shared" si="112"/>
        <v>0</v>
      </c>
      <c r="GQ84" s="28">
        <f t="shared" si="112"/>
        <v>0</v>
      </c>
      <c r="GR84" s="28">
        <f t="shared" ref="GR84:JC84" si="113">GR95/GR$4</f>
        <v>0</v>
      </c>
      <c r="GS84" s="28">
        <f t="shared" si="113"/>
        <v>0</v>
      </c>
      <c r="GT84" s="28">
        <f t="shared" si="113"/>
        <v>0</v>
      </c>
      <c r="GU84" s="28">
        <f t="shared" si="113"/>
        <v>0</v>
      </c>
      <c r="GV84" s="28">
        <f t="shared" si="113"/>
        <v>0</v>
      </c>
      <c r="GW84" s="28">
        <f t="shared" si="113"/>
        <v>0</v>
      </c>
      <c r="GX84" s="28">
        <f t="shared" si="113"/>
        <v>0</v>
      </c>
      <c r="GY84" s="28">
        <f t="shared" si="113"/>
        <v>0</v>
      </c>
      <c r="GZ84" s="28">
        <f t="shared" si="113"/>
        <v>0</v>
      </c>
      <c r="HA84" s="28">
        <f t="shared" si="113"/>
        <v>0</v>
      </c>
      <c r="HB84" s="28">
        <f t="shared" si="113"/>
        <v>0</v>
      </c>
      <c r="HC84" s="28">
        <f t="shared" si="113"/>
        <v>0</v>
      </c>
      <c r="HD84" s="28">
        <f t="shared" si="113"/>
        <v>0</v>
      </c>
      <c r="HE84" s="28">
        <f t="shared" si="113"/>
        <v>0</v>
      </c>
      <c r="HF84" s="28">
        <f t="shared" si="113"/>
        <v>0</v>
      </c>
      <c r="HG84" s="28">
        <f t="shared" si="113"/>
        <v>0</v>
      </c>
      <c r="HH84" s="28">
        <f t="shared" si="113"/>
        <v>0</v>
      </c>
      <c r="HI84" s="28">
        <f t="shared" si="113"/>
        <v>0</v>
      </c>
      <c r="HJ84" s="28">
        <f t="shared" si="113"/>
        <v>0</v>
      </c>
      <c r="HK84" s="28">
        <f t="shared" si="113"/>
        <v>0</v>
      </c>
      <c r="HL84" s="28">
        <f t="shared" si="113"/>
        <v>0</v>
      </c>
      <c r="HM84" s="28">
        <f t="shared" si="113"/>
        <v>0</v>
      </c>
      <c r="HN84" s="28">
        <f t="shared" si="113"/>
        <v>0</v>
      </c>
      <c r="HO84" s="28">
        <f t="shared" si="113"/>
        <v>0</v>
      </c>
      <c r="HP84" s="28">
        <f t="shared" si="113"/>
        <v>0</v>
      </c>
      <c r="HQ84" s="28">
        <f t="shared" si="113"/>
        <v>0</v>
      </c>
      <c r="HR84" s="28">
        <f t="shared" si="113"/>
        <v>0</v>
      </c>
      <c r="HS84" s="28">
        <f t="shared" si="113"/>
        <v>0</v>
      </c>
      <c r="HT84" s="28">
        <f t="shared" si="113"/>
        <v>0</v>
      </c>
      <c r="HU84" s="28">
        <f t="shared" si="113"/>
        <v>0</v>
      </c>
      <c r="HV84" s="28">
        <f t="shared" si="113"/>
        <v>0</v>
      </c>
      <c r="HW84" s="28">
        <f t="shared" si="113"/>
        <v>0</v>
      </c>
      <c r="HX84" s="28">
        <f t="shared" si="113"/>
        <v>0</v>
      </c>
      <c r="HY84" s="28">
        <f t="shared" si="113"/>
        <v>0</v>
      </c>
      <c r="HZ84" s="28">
        <f t="shared" si="113"/>
        <v>0</v>
      </c>
      <c r="IA84" s="28">
        <f t="shared" si="113"/>
        <v>0</v>
      </c>
      <c r="IB84" s="28">
        <f t="shared" si="113"/>
        <v>0</v>
      </c>
      <c r="IC84" s="28">
        <f t="shared" si="113"/>
        <v>0</v>
      </c>
      <c r="ID84" s="28">
        <f t="shared" si="113"/>
        <v>0</v>
      </c>
      <c r="IE84" s="28">
        <f t="shared" si="113"/>
        <v>0</v>
      </c>
      <c r="IF84" s="28">
        <f t="shared" si="113"/>
        <v>0</v>
      </c>
      <c r="IG84" s="28">
        <f t="shared" si="113"/>
        <v>0</v>
      </c>
      <c r="IH84" s="28">
        <f t="shared" si="113"/>
        <v>0</v>
      </c>
      <c r="II84" s="28">
        <f t="shared" si="113"/>
        <v>0</v>
      </c>
      <c r="IJ84" s="28">
        <f t="shared" si="113"/>
        <v>0</v>
      </c>
      <c r="IK84" s="28">
        <f t="shared" si="113"/>
        <v>0</v>
      </c>
      <c r="IL84" s="28">
        <f t="shared" si="113"/>
        <v>0</v>
      </c>
      <c r="IM84" s="28">
        <f t="shared" si="113"/>
        <v>0</v>
      </c>
      <c r="IN84" s="28">
        <f t="shared" si="113"/>
        <v>0</v>
      </c>
      <c r="IO84" s="28">
        <f t="shared" si="113"/>
        <v>0</v>
      </c>
      <c r="IP84" s="28">
        <f t="shared" si="113"/>
        <v>0</v>
      </c>
      <c r="IQ84" s="28">
        <f t="shared" si="113"/>
        <v>0</v>
      </c>
      <c r="IR84" s="28">
        <f t="shared" si="113"/>
        <v>0</v>
      </c>
      <c r="IS84" s="28">
        <f t="shared" si="113"/>
        <v>0</v>
      </c>
      <c r="IT84" s="28">
        <f t="shared" si="113"/>
        <v>0</v>
      </c>
      <c r="IU84" s="28">
        <f t="shared" si="113"/>
        <v>0</v>
      </c>
      <c r="IV84" s="28">
        <f t="shared" si="113"/>
        <v>0</v>
      </c>
      <c r="IW84" s="28">
        <f t="shared" si="113"/>
        <v>0</v>
      </c>
      <c r="IX84" s="28">
        <f t="shared" si="113"/>
        <v>0</v>
      </c>
      <c r="IY84" s="28">
        <f t="shared" si="113"/>
        <v>0</v>
      </c>
      <c r="IZ84" s="28">
        <f t="shared" si="113"/>
        <v>0</v>
      </c>
      <c r="JA84" s="28">
        <f t="shared" si="113"/>
        <v>0</v>
      </c>
      <c r="JB84" s="28">
        <f t="shared" si="113"/>
        <v>0</v>
      </c>
      <c r="JC84" s="28">
        <f t="shared" si="113"/>
        <v>0</v>
      </c>
      <c r="JD84" s="28">
        <f t="shared" ref="JD84:LO84" si="114">JD95/JD$4</f>
        <v>0</v>
      </c>
      <c r="JE84" s="28">
        <f t="shared" si="114"/>
        <v>0</v>
      </c>
      <c r="JF84" s="28">
        <f t="shared" si="114"/>
        <v>0</v>
      </c>
      <c r="JG84" s="28">
        <f t="shared" si="114"/>
        <v>0</v>
      </c>
      <c r="JH84" s="28">
        <f t="shared" si="114"/>
        <v>0</v>
      </c>
      <c r="JI84" s="28">
        <f t="shared" si="114"/>
        <v>0</v>
      </c>
      <c r="JJ84" s="28">
        <f t="shared" si="114"/>
        <v>0</v>
      </c>
      <c r="JK84" s="28">
        <f t="shared" si="114"/>
        <v>0</v>
      </c>
      <c r="JL84" s="28">
        <f t="shared" si="114"/>
        <v>0</v>
      </c>
      <c r="JM84" s="28">
        <f t="shared" si="114"/>
        <v>0</v>
      </c>
      <c r="JN84" s="28">
        <f t="shared" si="114"/>
        <v>0</v>
      </c>
      <c r="JO84" s="28">
        <f t="shared" si="114"/>
        <v>0</v>
      </c>
      <c r="JP84" s="28">
        <f t="shared" si="114"/>
        <v>0</v>
      </c>
      <c r="JQ84" s="28">
        <f t="shared" si="114"/>
        <v>0</v>
      </c>
      <c r="JR84" s="28">
        <f t="shared" si="114"/>
        <v>0</v>
      </c>
      <c r="JS84" s="28">
        <f t="shared" si="114"/>
        <v>0</v>
      </c>
      <c r="JT84" s="28">
        <f t="shared" si="114"/>
        <v>0</v>
      </c>
      <c r="JU84" s="28">
        <f t="shared" si="114"/>
        <v>0</v>
      </c>
      <c r="JV84" s="28">
        <f t="shared" si="114"/>
        <v>0</v>
      </c>
      <c r="JW84" s="28">
        <f t="shared" si="114"/>
        <v>0</v>
      </c>
      <c r="JX84" s="28">
        <f t="shared" si="114"/>
        <v>0</v>
      </c>
      <c r="JY84" s="28">
        <f t="shared" si="114"/>
        <v>0</v>
      </c>
      <c r="JZ84" s="28">
        <f t="shared" si="114"/>
        <v>0</v>
      </c>
      <c r="KA84" s="28">
        <f t="shared" si="114"/>
        <v>0</v>
      </c>
      <c r="KB84" s="28">
        <f t="shared" si="114"/>
        <v>0</v>
      </c>
      <c r="KC84" s="28">
        <f t="shared" si="114"/>
        <v>0</v>
      </c>
      <c r="KD84" s="28">
        <f t="shared" si="114"/>
        <v>0</v>
      </c>
      <c r="KE84" s="28">
        <f t="shared" si="114"/>
        <v>0</v>
      </c>
      <c r="KF84" s="28">
        <f t="shared" si="114"/>
        <v>0</v>
      </c>
      <c r="KG84" s="28">
        <f t="shared" si="114"/>
        <v>0</v>
      </c>
      <c r="KH84" s="28">
        <f t="shared" si="114"/>
        <v>0</v>
      </c>
      <c r="KI84" s="28">
        <f t="shared" si="114"/>
        <v>0</v>
      </c>
      <c r="KJ84" s="28">
        <f t="shared" si="114"/>
        <v>0</v>
      </c>
      <c r="KK84" s="28">
        <f t="shared" si="114"/>
        <v>0</v>
      </c>
      <c r="KL84" s="28">
        <f t="shared" si="114"/>
        <v>0</v>
      </c>
      <c r="KM84" s="28">
        <f t="shared" si="114"/>
        <v>0</v>
      </c>
      <c r="KN84" s="28">
        <f t="shared" si="114"/>
        <v>0</v>
      </c>
      <c r="KO84" s="28">
        <f t="shared" si="114"/>
        <v>0</v>
      </c>
      <c r="KP84" s="28">
        <f t="shared" si="114"/>
        <v>0</v>
      </c>
      <c r="KQ84" s="28">
        <f t="shared" si="114"/>
        <v>0</v>
      </c>
      <c r="KR84" s="28">
        <f t="shared" si="114"/>
        <v>0</v>
      </c>
      <c r="KS84" s="28">
        <f t="shared" si="114"/>
        <v>0</v>
      </c>
      <c r="KT84" s="28">
        <f t="shared" si="114"/>
        <v>0</v>
      </c>
      <c r="KU84" s="28">
        <f t="shared" si="114"/>
        <v>0</v>
      </c>
      <c r="KV84" s="28">
        <f t="shared" si="114"/>
        <v>0</v>
      </c>
      <c r="KW84" s="28">
        <f t="shared" si="114"/>
        <v>0</v>
      </c>
      <c r="KX84" s="28">
        <f t="shared" si="114"/>
        <v>0</v>
      </c>
      <c r="KY84" s="28">
        <f t="shared" si="114"/>
        <v>0</v>
      </c>
      <c r="KZ84" s="28">
        <f t="shared" si="114"/>
        <v>0</v>
      </c>
      <c r="LA84" s="28">
        <f t="shared" si="114"/>
        <v>0</v>
      </c>
      <c r="LB84" s="28">
        <f t="shared" si="114"/>
        <v>0</v>
      </c>
      <c r="LC84" s="28">
        <f t="shared" si="114"/>
        <v>0</v>
      </c>
      <c r="LD84" s="28">
        <f t="shared" si="114"/>
        <v>0</v>
      </c>
      <c r="LE84" s="28">
        <f t="shared" si="114"/>
        <v>0</v>
      </c>
      <c r="LF84" s="28">
        <f t="shared" si="114"/>
        <v>0</v>
      </c>
      <c r="LG84" s="28">
        <f t="shared" si="114"/>
        <v>0</v>
      </c>
      <c r="LH84" s="28">
        <f t="shared" si="114"/>
        <v>0</v>
      </c>
      <c r="LI84" s="28">
        <f t="shared" si="114"/>
        <v>0</v>
      </c>
      <c r="LJ84" s="28">
        <f t="shared" si="114"/>
        <v>0</v>
      </c>
      <c r="LK84" s="28">
        <f t="shared" si="114"/>
        <v>0</v>
      </c>
      <c r="LL84" s="28">
        <f t="shared" si="114"/>
        <v>0</v>
      </c>
      <c r="LM84" s="28">
        <f t="shared" si="114"/>
        <v>0</v>
      </c>
      <c r="LN84" s="28">
        <f t="shared" si="114"/>
        <v>0</v>
      </c>
      <c r="LO84" s="28">
        <f t="shared" si="114"/>
        <v>0</v>
      </c>
      <c r="LP84" s="28">
        <f t="shared" ref="LP84:NH84" si="115">LP95/LP$4</f>
        <v>0</v>
      </c>
      <c r="LQ84" s="28">
        <f t="shared" si="115"/>
        <v>0</v>
      </c>
      <c r="LR84" s="28">
        <f t="shared" si="115"/>
        <v>0</v>
      </c>
      <c r="LS84" s="28">
        <f t="shared" si="115"/>
        <v>0</v>
      </c>
      <c r="LT84" s="28">
        <f t="shared" si="115"/>
        <v>0</v>
      </c>
      <c r="LU84" s="28">
        <f t="shared" si="115"/>
        <v>0</v>
      </c>
      <c r="LV84" s="28">
        <f t="shared" si="115"/>
        <v>0</v>
      </c>
      <c r="LW84" s="28">
        <f t="shared" si="115"/>
        <v>0</v>
      </c>
      <c r="LX84" s="28">
        <f t="shared" si="115"/>
        <v>0</v>
      </c>
      <c r="LY84" s="28">
        <f t="shared" si="115"/>
        <v>0</v>
      </c>
      <c r="LZ84" s="28">
        <f t="shared" si="115"/>
        <v>0</v>
      </c>
      <c r="MA84" s="28">
        <f t="shared" si="115"/>
        <v>0</v>
      </c>
      <c r="MB84" s="28">
        <f t="shared" si="115"/>
        <v>0</v>
      </c>
      <c r="MC84" s="28">
        <f t="shared" si="115"/>
        <v>0</v>
      </c>
      <c r="MD84" s="28">
        <f t="shared" si="115"/>
        <v>0</v>
      </c>
      <c r="ME84" s="28">
        <f t="shared" si="115"/>
        <v>0</v>
      </c>
      <c r="MF84" s="28">
        <f t="shared" si="115"/>
        <v>0</v>
      </c>
      <c r="MG84" s="28">
        <f t="shared" si="115"/>
        <v>0</v>
      </c>
      <c r="MH84" s="28">
        <f t="shared" si="115"/>
        <v>0</v>
      </c>
      <c r="MI84" s="28">
        <f t="shared" si="115"/>
        <v>0</v>
      </c>
      <c r="MJ84" s="28">
        <f t="shared" si="115"/>
        <v>0</v>
      </c>
      <c r="MK84" s="28">
        <f t="shared" si="115"/>
        <v>0</v>
      </c>
      <c r="ML84" s="28">
        <f t="shared" si="115"/>
        <v>0</v>
      </c>
      <c r="MM84" s="28">
        <f t="shared" si="115"/>
        <v>0</v>
      </c>
      <c r="MN84" s="28">
        <f t="shared" si="115"/>
        <v>0</v>
      </c>
      <c r="MO84" s="28">
        <f t="shared" si="115"/>
        <v>0</v>
      </c>
      <c r="MP84" s="28">
        <f t="shared" si="115"/>
        <v>0</v>
      </c>
      <c r="MQ84" s="28">
        <f t="shared" si="115"/>
        <v>0</v>
      </c>
      <c r="MR84" s="28">
        <f t="shared" si="115"/>
        <v>0</v>
      </c>
      <c r="MS84" s="28">
        <f t="shared" si="115"/>
        <v>0</v>
      </c>
      <c r="MT84" s="28">
        <f t="shared" si="115"/>
        <v>0</v>
      </c>
      <c r="MU84" s="28">
        <f t="shared" si="115"/>
        <v>0</v>
      </c>
      <c r="MV84" s="28">
        <f t="shared" si="115"/>
        <v>0</v>
      </c>
      <c r="MW84" s="28">
        <f t="shared" si="115"/>
        <v>0</v>
      </c>
      <c r="MX84" s="28">
        <f t="shared" si="115"/>
        <v>0</v>
      </c>
      <c r="MY84" s="28">
        <f t="shared" si="115"/>
        <v>0</v>
      </c>
      <c r="MZ84" s="28">
        <f t="shared" si="115"/>
        <v>0</v>
      </c>
      <c r="NA84" s="28">
        <f t="shared" si="115"/>
        <v>0</v>
      </c>
      <c r="NB84" s="28">
        <f t="shared" si="115"/>
        <v>0</v>
      </c>
      <c r="NC84" s="28">
        <f t="shared" si="115"/>
        <v>0</v>
      </c>
      <c r="ND84" s="28">
        <f t="shared" si="115"/>
        <v>0</v>
      </c>
      <c r="NE84" s="28">
        <f t="shared" si="115"/>
        <v>0</v>
      </c>
      <c r="NF84" s="28">
        <f t="shared" si="115"/>
        <v>0</v>
      </c>
      <c r="NG84" s="28">
        <f t="shared" si="115"/>
        <v>0</v>
      </c>
      <c r="NH84" s="28">
        <f t="shared" si="115"/>
        <v>0</v>
      </c>
    </row>
    <row r="85" spans="1:372" s="32" customFormat="1" ht="14.4" outlineLevel="1" x14ac:dyDescent="0.25">
      <c r="A85" s="21"/>
      <c r="B85" s="22"/>
      <c r="C85" s="23"/>
      <c r="D85" s="23"/>
      <c r="E85" s="26" t="s">
        <v>217</v>
      </c>
      <c r="F85" s="24"/>
      <c r="G85" s="30" t="e">
        <v>#VALUE!</v>
      </c>
      <c r="H85" s="31" t="e">
        <f>((IFERROR(VLOOKUP($B84,Mes!$C$79:$AV$131,MATCH(H$1,Mes!$C$3:$AV$3,0),FALSE),""))*1000)</f>
        <v>#VALUE!</v>
      </c>
      <c r="I85" s="31" t="e">
        <f>((IFERROR(VLOOKUP($B84,Mes!$C$79:$AV$131,MATCH(I$1,Mes!$C$3:$AV$3,0),FALSE),""))*1000)</f>
        <v>#VALUE!</v>
      </c>
      <c r="J85" s="31" t="e">
        <f>((IFERROR(VLOOKUP($B84,Mes!$C$79:$AV$131,MATCH(J$1,Mes!$C$3:$AV$3,0),FALSE),""))*1000)</f>
        <v>#VALUE!</v>
      </c>
      <c r="K85" s="31" t="e">
        <f>((IFERROR(VLOOKUP($B84,Mes!$C$79:$AV$131,MATCH(K$1,Mes!$C$3:$AV$3,0),FALSE),""))*1000)</f>
        <v>#VALUE!</v>
      </c>
      <c r="L85" s="31" t="e">
        <f>((IFERROR(VLOOKUP($B84,Mes!$C$79:$AV$131,MATCH(L$1,Mes!$C$3:$AV$3,0),FALSE),""))*1000)</f>
        <v>#VALUE!</v>
      </c>
      <c r="M85" s="31" t="e">
        <f>((IFERROR(VLOOKUP($B84,Mes!$C$79:$AV$131,MATCH(M$1,Mes!$C$3:$AV$3,0),FALSE),""))*1000)</f>
        <v>#VALUE!</v>
      </c>
      <c r="N85" s="31" t="e">
        <f>((IFERROR(VLOOKUP($B84,Mes!$C$79:$AV$131,MATCH(N$1,Mes!$C$3:$AV$3,0),FALSE),""))*1000)</f>
        <v>#VALUE!</v>
      </c>
      <c r="O85" s="31" t="e">
        <f>((IFERROR(VLOOKUP($B84,Mes!$C$79:$AV$131,MATCH(O$1,Mes!$C$3:$AV$3,0),FALSE),""))*1000)</f>
        <v>#VALUE!</v>
      </c>
      <c r="P85" s="31" t="e">
        <f>((IFERROR(VLOOKUP($B84,Mes!$C$79:$AV$131,MATCH(P$1,Mes!$C$3:$AV$3,0),FALSE),""))*1000)</f>
        <v>#VALUE!</v>
      </c>
      <c r="Q85" s="31" t="e">
        <f>((IFERROR(VLOOKUP($B84,Mes!$C$79:$AV$131,MATCH(Q$1,Mes!$C$3:$AV$3,0),FALSE),""))*1000)</f>
        <v>#VALUE!</v>
      </c>
      <c r="R85" s="31" t="e">
        <f>((IFERROR(VLOOKUP($B84,Mes!$C$79:$AV$131,MATCH(R$1,Mes!$C$3:$AV$3,0),FALSE),""))*1000)</f>
        <v>#VALUE!</v>
      </c>
      <c r="S85" s="31" t="e">
        <f>((IFERROR(VLOOKUP($B84,Mes!$C$79:$AV$131,MATCH(S$1,Mes!$C$3:$AV$3,0),FALSE),""))*1000)</f>
        <v>#VALUE!</v>
      </c>
      <c r="T85" s="31" t="e">
        <f>((IFERROR(VLOOKUP($B84,Mes!$C$79:$AV$131,MATCH(T$1,Mes!$C$3:$AV$3,0),FALSE),""))*1000)</f>
        <v>#VALUE!</v>
      </c>
      <c r="U85" s="31" t="e">
        <f>((IFERROR(VLOOKUP($B84,Mes!$C$79:$AV$131,MATCH(U$1,Mes!$C$3:$AV$3,0),FALSE),""))*1000)</f>
        <v>#VALUE!</v>
      </c>
      <c r="V85" s="31" t="e">
        <f>((IFERROR(VLOOKUP($B84,Mes!$C$79:$AV$131,MATCH(V$1,Mes!$C$3:$AV$3,0),FALSE),""))*1000)</f>
        <v>#VALUE!</v>
      </c>
      <c r="W85" s="31" t="e">
        <f>((IFERROR(VLOOKUP($B84,Mes!$C$79:$AV$131,MATCH(W$1,Mes!$C$3:$AV$3,0),FALSE),""))*1000)</f>
        <v>#VALUE!</v>
      </c>
      <c r="X85" s="31" t="e">
        <f>((IFERROR(VLOOKUP($B84,Mes!$C$79:$AV$131,MATCH(X$1,Mes!$C$3:$AV$3,0),FALSE),""))*1000)</f>
        <v>#VALUE!</v>
      </c>
      <c r="Y85" s="31" t="e">
        <f>((IFERROR(VLOOKUP($B84,Mes!$C$79:$AV$131,MATCH(Y$1,Mes!$C$3:$AV$3,0),FALSE),""))*1000)</f>
        <v>#VALUE!</v>
      </c>
      <c r="Z85" s="31" t="e">
        <f>((IFERROR(VLOOKUP($B84,Mes!$C$79:$AV$131,MATCH(Z$1,Mes!$C$3:$AV$3,0),FALSE),""))*1000)</f>
        <v>#VALUE!</v>
      </c>
      <c r="AA85" s="31" t="e">
        <f>((IFERROR(VLOOKUP($B84,Mes!$C$79:$AV$131,MATCH(AA$1,Mes!$C$3:$AV$3,0),FALSE),""))*1000)</f>
        <v>#VALUE!</v>
      </c>
      <c r="AB85" s="31" t="e">
        <f>((IFERROR(VLOOKUP($B84,Mes!$C$79:$AV$131,MATCH(AB$1,Mes!$C$3:$AV$3,0),FALSE),""))*1000)</f>
        <v>#VALUE!</v>
      </c>
      <c r="AC85" s="31" t="e">
        <f>((IFERROR(VLOOKUP($B84,Mes!$C$79:$AV$131,MATCH(AC$1,Mes!$C$3:$AV$3,0),FALSE),""))*1000)</f>
        <v>#VALUE!</v>
      </c>
      <c r="AD85" s="31" t="e">
        <f>((IFERROR(VLOOKUP($B84,Mes!$C$79:$AV$131,MATCH(AD$1,Mes!$C$3:$AV$3,0),FALSE),""))*1000)</f>
        <v>#VALUE!</v>
      </c>
      <c r="AE85" s="31" t="e">
        <f>((IFERROR(VLOOKUP($B84,Mes!$C$79:$AV$131,MATCH(AE$1,Mes!$C$3:$AV$3,0),FALSE),""))*1000)</f>
        <v>#VALUE!</v>
      </c>
      <c r="AF85" s="31" t="e">
        <f>((IFERROR(VLOOKUP($B84,Mes!$C$79:$AV$131,MATCH(AF$1,Mes!$C$3:$AV$3,0),FALSE),""))*1000)</f>
        <v>#VALUE!</v>
      </c>
      <c r="AG85" s="31" t="e">
        <f>((IFERROR(VLOOKUP($B84,Mes!$C$79:$AV$131,MATCH(AG$1,Mes!$C$3:$AV$3,0),FALSE),""))*1000)</f>
        <v>#VALUE!</v>
      </c>
      <c r="AH85" s="31" t="e">
        <f>((IFERROR(VLOOKUP($B84,Mes!$C$79:$AV$131,MATCH(AH$1,Mes!$C$3:$AV$3,0),FALSE),""))*1000)</f>
        <v>#VALUE!</v>
      </c>
      <c r="AI85" s="31" t="e">
        <f>((IFERROR(VLOOKUP($B84,Mes!$C$79:$AV$131,MATCH(AI$1,Mes!$C$3:$AV$3,0),FALSE),""))*1000)</f>
        <v>#VALUE!</v>
      </c>
      <c r="AJ85" s="31" t="e">
        <f>((IFERROR(VLOOKUP($B84,Mes!$C$79:$AV$131,MATCH(AJ$1,Mes!$C$3:$AV$3,0),FALSE),""))*1000)</f>
        <v>#VALUE!</v>
      </c>
      <c r="AK85" s="31" t="e">
        <f>((IFERROR(VLOOKUP($B84,Mes!$C$79:$AV$131,MATCH(AK$1,Mes!$C$3:$AV$3,0),FALSE),""))*1000)</f>
        <v>#VALUE!</v>
      </c>
      <c r="AL85" s="31" t="e">
        <f>((IFERROR(VLOOKUP($B84,Mes!$C$79:$AV$131,MATCH(AL$1,Mes!$C$3:$AV$3,0),FALSE),""))*1000)</f>
        <v>#VALUE!</v>
      </c>
      <c r="AM85" s="30" t="e">
        <f>((IFERROR(VLOOKUP($B84,Mes!$C$79:$AV$131,MATCH(AM$1,Mes!$C$3:$AV$3,0),FALSE),""))*1000)</f>
        <v>#VALUE!</v>
      </c>
      <c r="AN85" s="30" t="e">
        <f>((IFERROR(VLOOKUP($B84,Mes!$C$79:$AV$131,MATCH(AN$1,Mes!$C$3:$AV$3,0),FALSE),""))*1000)</f>
        <v>#VALUE!</v>
      </c>
      <c r="AO85" s="30" t="e">
        <f>((IFERROR(VLOOKUP($B84,Mes!$C$79:$AV$131,MATCH(AO$1,Mes!$C$3:$AV$3,0),FALSE),""))*1000)</f>
        <v>#VALUE!</v>
      </c>
      <c r="AP85" s="30" t="e">
        <f>((IFERROR(VLOOKUP($B84,Mes!$C$79:$AV$131,MATCH(AP$1,Mes!$C$3:$AV$3,0),FALSE),""))*1000)</f>
        <v>#VALUE!</v>
      </c>
      <c r="AQ85" s="30" t="e">
        <f>((IFERROR(VLOOKUP($B84,Mes!$C$79:$AV$131,MATCH(AQ$1,Mes!$C$3:$AV$3,0),FALSE),""))*1000)</f>
        <v>#VALUE!</v>
      </c>
      <c r="AR85" s="30" t="e">
        <f>((IFERROR(VLOOKUP($B84,Mes!$C$79:$AV$131,MATCH(AR$1,Mes!$C$3:$AV$3,0),FALSE),""))*1000)</f>
        <v>#VALUE!</v>
      </c>
      <c r="AS85" s="30" t="e">
        <f>((IFERROR(VLOOKUP($B84,Mes!$C$79:$AV$131,MATCH(AS$1,Mes!$C$3:$AV$3,0),FALSE),""))*1000)</f>
        <v>#VALUE!</v>
      </c>
      <c r="AT85" s="30" t="e">
        <f>((IFERROR(VLOOKUP($B84,Mes!$C$79:$AV$131,MATCH(AT$1,Mes!$C$3:$AV$3,0),FALSE),""))*1000)</f>
        <v>#VALUE!</v>
      </c>
      <c r="AU85" s="30" t="e">
        <f>((IFERROR(VLOOKUP($B84,Mes!$C$79:$AV$131,MATCH(AU$1,Mes!$C$3:$AV$3,0),FALSE),""))*1000)</f>
        <v>#VALUE!</v>
      </c>
      <c r="AV85" s="30" t="e">
        <f>((IFERROR(VLOOKUP($B84,Mes!$C$79:$AV$131,MATCH(AV$1,Mes!$C$3:$AV$3,0),FALSE),""))*1000)</f>
        <v>#VALUE!</v>
      </c>
      <c r="AW85" s="30" t="e">
        <f>((IFERROR(VLOOKUP($B84,Mes!$C$79:$AV$131,MATCH(AW$1,Mes!$C$3:$AV$3,0),FALSE),""))*1000)</f>
        <v>#VALUE!</v>
      </c>
      <c r="AX85" s="30" t="e">
        <f>((IFERROR(VLOOKUP($B84,Mes!$C$79:$AV$131,MATCH(AX$1,Mes!$C$3:$AV$3,0),FALSE),""))*1000)</f>
        <v>#VALUE!</v>
      </c>
      <c r="AY85" s="30" t="e">
        <f>((IFERROR(VLOOKUP($B84,Mes!$C$79:$AV$131,MATCH(AY$1,Mes!$C$3:$AV$3,0),FALSE),""))*1000)</f>
        <v>#VALUE!</v>
      </c>
      <c r="AZ85" s="30" t="e">
        <f>((IFERROR(VLOOKUP($B84,Mes!$C$79:$AV$131,MATCH(AZ$1,Mes!$C$3:$AV$3,0),FALSE),""))*1000)</f>
        <v>#VALUE!</v>
      </c>
      <c r="BA85" s="30" t="e">
        <f>((IFERROR(VLOOKUP($B84,Mes!$C$79:$AV$131,MATCH(BA$1,Mes!$C$3:$AV$3,0),FALSE),""))*1000)</f>
        <v>#VALUE!</v>
      </c>
      <c r="BB85" s="30" t="e">
        <f>((IFERROR(VLOOKUP($B84,Mes!$C$79:$AV$131,MATCH(BB$1,Mes!$C$3:$AV$3,0),FALSE),""))*1000)</f>
        <v>#VALUE!</v>
      </c>
      <c r="BC85" s="30" t="e">
        <f>((IFERROR(VLOOKUP($B84,Mes!$C$79:$AV$131,MATCH(BC$1,Mes!$C$3:$AV$3,0),FALSE),""))*1000)</f>
        <v>#VALUE!</v>
      </c>
      <c r="BD85" s="30" t="e">
        <f>((IFERROR(VLOOKUP($B84,Mes!$C$79:$AV$131,MATCH(BD$1,Mes!$C$3:$AV$3,0),FALSE),""))*1000)</f>
        <v>#VALUE!</v>
      </c>
      <c r="BE85" s="30" t="e">
        <f>((IFERROR(VLOOKUP($B84,Mes!$C$79:$AV$131,MATCH(BE$1,Mes!$C$3:$AV$3,0),FALSE),""))*1000)</f>
        <v>#VALUE!</v>
      </c>
      <c r="BF85" s="30" t="e">
        <f>((IFERROR(VLOOKUP($B84,Mes!$C$79:$AV$131,MATCH(BF$1,Mes!$C$3:$AV$3,0),FALSE),""))*1000)</f>
        <v>#VALUE!</v>
      </c>
      <c r="BG85" s="30" t="e">
        <f>((IFERROR(VLOOKUP($B84,Mes!$C$79:$AV$131,MATCH(BG$1,Mes!$C$3:$AV$3,0),FALSE),""))*1000)</f>
        <v>#VALUE!</v>
      </c>
      <c r="BH85" s="30" t="e">
        <f>((IFERROR(VLOOKUP($B84,Mes!$C$79:$AV$131,MATCH(BH$1,Mes!$C$3:$AV$3,0),FALSE),""))*1000)</f>
        <v>#VALUE!</v>
      </c>
      <c r="BI85" s="30" t="e">
        <f>((IFERROR(VLOOKUP($B84,Mes!$C$79:$AV$131,MATCH(BI$1,Mes!$C$3:$AV$3,0),FALSE),""))*1000)</f>
        <v>#VALUE!</v>
      </c>
      <c r="BJ85" s="30" t="e">
        <f>((IFERROR(VLOOKUP($B84,Mes!$C$79:$AV$131,MATCH(BJ$1,Mes!$C$3:$AV$3,0),FALSE),""))*1000)</f>
        <v>#VALUE!</v>
      </c>
      <c r="BK85" s="30" t="e">
        <f>((IFERROR(VLOOKUP($B84,Mes!$C$79:$AV$131,MATCH(BK$1,Mes!$C$3:$AV$3,0),FALSE),""))*1000)</f>
        <v>#VALUE!</v>
      </c>
      <c r="BL85" s="30" t="e">
        <f>((IFERROR(VLOOKUP($B84,Mes!$C$79:$AV$131,MATCH(BL$1,Mes!$C$3:$AV$3,0),FALSE),""))*1000)</f>
        <v>#VALUE!</v>
      </c>
      <c r="BM85" s="30" t="e">
        <f>((IFERROR(VLOOKUP($B84,Mes!$C$79:$AV$131,MATCH(BM$1,Mes!$C$3:$AV$3,0),FALSE),""))*1000)</f>
        <v>#VALUE!</v>
      </c>
      <c r="BN85" s="30" t="e">
        <f>((IFERROR(VLOOKUP($B84,Mes!$C$79:$AV$131,MATCH(BN$1,Mes!$C$3:$AV$3,0),FALSE),""))*1000)</f>
        <v>#VALUE!</v>
      </c>
      <c r="BO85" s="31" t="e">
        <f>((IFERROR(VLOOKUP($B84,Mes!$C$79:$AV$131,MATCH(BO$1,Mes!$C$3:$AV$3,0),FALSE),""))*1000)</f>
        <v>#VALUE!</v>
      </c>
      <c r="BP85" s="31" t="e">
        <f>((IFERROR(VLOOKUP($B84,Mes!$C$79:$AV$131,MATCH(BP$1,Mes!$C$3:$AV$3,0),FALSE),""))*1000)</f>
        <v>#VALUE!</v>
      </c>
      <c r="BQ85" s="31" t="e">
        <f>((IFERROR(VLOOKUP($B84,Mes!$C$79:$AV$131,MATCH(BQ$1,Mes!$C$3:$AV$3,0),FALSE),""))*1000)</f>
        <v>#VALUE!</v>
      </c>
      <c r="BR85" s="31" t="e">
        <f>((IFERROR(VLOOKUP($B84,Mes!$C$79:$AV$131,MATCH(BR$1,Mes!$C$3:$AV$3,0),FALSE),""))*1000)</f>
        <v>#VALUE!</v>
      </c>
      <c r="BS85" s="31" t="e">
        <f>((IFERROR(VLOOKUP($B84,Mes!$C$79:$AV$131,MATCH(BS$1,Mes!$C$3:$AV$3,0),FALSE),""))*1000)</f>
        <v>#VALUE!</v>
      </c>
      <c r="BT85" s="31" t="e">
        <f>((IFERROR(VLOOKUP($B84,Mes!$C$79:$AV$131,MATCH(BT$1,Mes!$C$3:$AV$3,0),FALSE),""))*1000)</f>
        <v>#VALUE!</v>
      </c>
      <c r="BU85" s="31" t="e">
        <f>((IFERROR(VLOOKUP($B84,Mes!$C$79:$AV$131,MATCH(BU$1,Mes!$C$3:$AV$3,0),FALSE),""))*1000)</f>
        <v>#VALUE!</v>
      </c>
      <c r="BV85" s="31" t="e">
        <f>((IFERROR(VLOOKUP($B84,Mes!$C$79:$AV$131,MATCH(BV$1,Mes!$C$3:$AV$3,0),FALSE),""))*1000)</f>
        <v>#VALUE!</v>
      </c>
      <c r="BW85" s="31" t="e">
        <f>((IFERROR(VLOOKUP($B84,Mes!$C$79:$AV$131,MATCH(BW$1,Mes!$C$3:$AV$3,0),FALSE),""))*1000)</f>
        <v>#VALUE!</v>
      </c>
      <c r="BX85" s="31" t="e">
        <f>((IFERROR(VLOOKUP($B84,Mes!$C$79:$AV$131,MATCH(BX$1,Mes!$C$3:$AV$3,0),FALSE),""))*1000)</f>
        <v>#VALUE!</v>
      </c>
      <c r="BY85" s="31" t="e">
        <f>((IFERROR(VLOOKUP($B84,Mes!$C$79:$AV$131,MATCH(BY$1,Mes!$C$3:$AV$3,0),FALSE),""))*1000)</f>
        <v>#VALUE!</v>
      </c>
      <c r="BZ85" s="31" t="e">
        <f>((IFERROR(VLOOKUP($B84,Mes!$C$79:$AV$131,MATCH(BZ$1,Mes!$C$3:$AV$3,0),FALSE),""))*1000)</f>
        <v>#VALUE!</v>
      </c>
      <c r="CA85" s="31" t="e">
        <f>((IFERROR(VLOOKUP($B84,Mes!$C$79:$AV$131,MATCH(CA$1,Mes!$C$3:$AV$3,0),FALSE),""))*1000)</f>
        <v>#VALUE!</v>
      </c>
      <c r="CB85" s="31" t="e">
        <f>((IFERROR(VLOOKUP($B84,Mes!$C$79:$AV$131,MATCH(CB$1,Mes!$C$3:$AV$3,0),FALSE),""))*1000)</f>
        <v>#VALUE!</v>
      </c>
      <c r="CC85" s="31" t="e">
        <f>((IFERROR(VLOOKUP($B84,Mes!$C$79:$AV$131,MATCH(CC$1,Mes!$C$3:$AV$3,0),FALSE),""))*1000)</f>
        <v>#VALUE!</v>
      </c>
      <c r="CD85" s="31" t="e">
        <f>((IFERROR(VLOOKUP($B84,Mes!$C$79:$AV$131,MATCH(CD$1,Mes!$C$3:$AV$3,0),FALSE),""))*1000)</f>
        <v>#VALUE!</v>
      </c>
      <c r="CE85" s="31" t="e">
        <f>((IFERROR(VLOOKUP($B84,Mes!$C$79:$AV$131,MATCH(CE$1,Mes!$C$3:$AV$3,0),FALSE),""))*1000)</f>
        <v>#VALUE!</v>
      </c>
      <c r="CF85" s="31" t="e">
        <f>((IFERROR(VLOOKUP($B84,Mes!$C$79:$AV$131,MATCH(CF$1,Mes!$C$3:$AV$3,0),FALSE),""))*1000)</f>
        <v>#VALUE!</v>
      </c>
      <c r="CG85" s="31" t="e">
        <f>((IFERROR(VLOOKUP($B84,Mes!$C$79:$AV$131,MATCH(CG$1,Mes!$C$3:$AV$3,0),FALSE),""))*1000)</f>
        <v>#VALUE!</v>
      </c>
      <c r="CH85" s="31" t="e">
        <f>((IFERROR(VLOOKUP($B84,Mes!$C$79:$AV$131,MATCH(CH$1,Mes!$C$3:$AV$3,0),FALSE),""))*1000)</f>
        <v>#VALUE!</v>
      </c>
      <c r="CI85" s="31" t="e">
        <f>((IFERROR(VLOOKUP($B84,Mes!$C$79:$AV$131,MATCH(CI$1,Mes!$C$3:$AV$3,0),FALSE),""))*1000)</f>
        <v>#VALUE!</v>
      </c>
      <c r="CJ85" s="31" t="e">
        <f>((IFERROR(VLOOKUP($B84,Mes!$C$79:$AV$131,MATCH(CJ$1,Mes!$C$3:$AV$3,0),FALSE),""))*1000)</f>
        <v>#VALUE!</v>
      </c>
      <c r="CK85" s="31" t="e">
        <f>((IFERROR(VLOOKUP($B84,Mes!$C$79:$AV$131,MATCH(CK$1,Mes!$C$3:$AV$3,0),FALSE),""))*1000)</f>
        <v>#VALUE!</v>
      </c>
      <c r="CL85" s="31" t="e">
        <f>((IFERROR(VLOOKUP($B84,Mes!$C$79:$AV$131,MATCH(CL$1,Mes!$C$3:$AV$3,0),FALSE),""))*1000)</f>
        <v>#VALUE!</v>
      </c>
      <c r="CM85" s="31" t="e">
        <f>((IFERROR(VLOOKUP($B84,Mes!$C$79:$AV$131,MATCH(CM$1,Mes!$C$3:$AV$3,0),FALSE),""))*1000)</f>
        <v>#VALUE!</v>
      </c>
      <c r="CN85" s="31" t="e">
        <f>((IFERROR(VLOOKUP($B84,Mes!$C$79:$AV$131,MATCH(CN$1,Mes!$C$3:$AV$3,0),FALSE),""))*1000)</f>
        <v>#VALUE!</v>
      </c>
      <c r="CO85" s="31" t="e">
        <f>((IFERROR(VLOOKUP($B84,Mes!$C$79:$AV$131,MATCH(CO$1,Mes!$C$3:$AV$3,0),FALSE),""))*1000)</f>
        <v>#VALUE!</v>
      </c>
      <c r="CP85" s="31" t="e">
        <f>((IFERROR(VLOOKUP($B84,Mes!$C$79:$AV$131,MATCH(CP$1,Mes!$C$3:$AV$3,0),FALSE),""))*1000)</f>
        <v>#VALUE!</v>
      </c>
      <c r="CQ85" s="31" t="e">
        <f>((IFERROR(VLOOKUP($B84,Mes!$C$79:$AV$131,MATCH(CQ$1,Mes!$C$3:$AV$3,0),FALSE),""))*1000)</f>
        <v>#VALUE!</v>
      </c>
      <c r="CR85" s="31" t="e">
        <f>((IFERROR(VLOOKUP($B84,Mes!$C$79:$AV$131,MATCH(CR$1,Mes!$C$3:$AV$3,0),FALSE),""))*1000)</f>
        <v>#VALUE!</v>
      </c>
      <c r="CS85" s="31" t="e">
        <f>((IFERROR(VLOOKUP($B84,Mes!$C$79:$AV$131,MATCH(CS$1,Mes!$C$3:$AV$3,0),FALSE),""))*1000)</f>
        <v>#VALUE!</v>
      </c>
      <c r="CT85" s="30" t="e">
        <f>((IFERROR(VLOOKUP($B84,Mes!$C$79:$AV$131,MATCH(CT$1,Mes!$C$3:$AV$3,0),FALSE),""))*1000)</f>
        <v>#VALUE!</v>
      </c>
      <c r="CU85" s="30" t="e">
        <f>((IFERROR(VLOOKUP($B84,Mes!$C$79:$AV$131,MATCH(CU$1,Mes!$C$3:$AV$3,0),FALSE),""))*1000)</f>
        <v>#VALUE!</v>
      </c>
      <c r="CV85" s="30" t="e">
        <f>((IFERROR(VLOOKUP($B84,Mes!$C$79:$AV$131,MATCH(CV$1,Mes!$C$3:$AV$3,0),FALSE),""))*1000)</f>
        <v>#VALUE!</v>
      </c>
      <c r="CW85" s="30" t="e">
        <f>((IFERROR(VLOOKUP($B84,Mes!$C$79:$AV$131,MATCH(CW$1,Mes!$C$3:$AV$3,0),FALSE),""))*1000)</f>
        <v>#VALUE!</v>
      </c>
      <c r="CX85" s="30" t="e">
        <f>((IFERROR(VLOOKUP($B84,Mes!$C$79:$AV$131,MATCH(CX$1,Mes!$C$3:$AV$3,0),FALSE),""))*1000)</f>
        <v>#VALUE!</v>
      </c>
      <c r="CY85" s="30" t="e">
        <f>((IFERROR(VLOOKUP($B84,Mes!$C$79:$AV$131,MATCH(CY$1,Mes!$C$3:$AV$3,0),FALSE),""))*1000)</f>
        <v>#VALUE!</v>
      </c>
      <c r="CZ85" s="30" t="e">
        <f>((IFERROR(VLOOKUP($B84,Mes!$C$79:$AV$131,MATCH(CZ$1,Mes!$C$3:$AV$3,0),FALSE),""))*1000)</f>
        <v>#VALUE!</v>
      </c>
      <c r="DA85" s="30" t="e">
        <f>((IFERROR(VLOOKUP($B84,Mes!$C$79:$AV$131,MATCH(DA$1,Mes!$C$3:$AV$3,0),FALSE),""))*1000)</f>
        <v>#VALUE!</v>
      </c>
      <c r="DB85" s="30" t="e">
        <f>((IFERROR(VLOOKUP($B84,Mes!$C$79:$AV$131,MATCH(DB$1,Mes!$C$3:$AV$3,0),FALSE),""))*1000)</f>
        <v>#VALUE!</v>
      </c>
      <c r="DC85" s="30" t="e">
        <f>((IFERROR(VLOOKUP($B84,Mes!$C$79:$AV$131,MATCH(DC$1,Mes!$C$3:$AV$3,0),FALSE),""))*1000)</f>
        <v>#VALUE!</v>
      </c>
      <c r="DD85" s="30" t="e">
        <f>((IFERROR(VLOOKUP($B84,Mes!$C$79:$AV$131,MATCH(DD$1,Mes!$C$3:$AV$3,0),FALSE),""))*1000)</f>
        <v>#VALUE!</v>
      </c>
      <c r="DE85" s="30" t="e">
        <f>((IFERROR(VLOOKUP($B84,Mes!$C$79:$AV$131,MATCH(DE$1,Mes!$C$3:$AV$3,0),FALSE),""))*1000)</f>
        <v>#VALUE!</v>
      </c>
      <c r="DF85" s="30" t="e">
        <f>((IFERROR(VLOOKUP($B84,Mes!$C$79:$AV$131,MATCH(DF$1,Mes!$C$3:$AV$3,0),FALSE),""))*1000)</f>
        <v>#VALUE!</v>
      </c>
      <c r="DG85" s="30" t="e">
        <f>((IFERROR(VLOOKUP($B84,Mes!$C$79:$AV$131,MATCH(DG$1,Mes!$C$3:$AV$3,0),FALSE),""))*1000)</f>
        <v>#VALUE!</v>
      </c>
      <c r="DH85" s="30" t="e">
        <f>((IFERROR(VLOOKUP($B84,Mes!$C$79:$AV$131,MATCH(DH$1,Mes!$C$3:$AV$3,0),FALSE),""))*1000)</f>
        <v>#VALUE!</v>
      </c>
      <c r="DI85" s="30" t="e">
        <f>((IFERROR(VLOOKUP($B84,Mes!$C$79:$AV$131,MATCH(DI$1,Mes!$C$3:$AV$3,0),FALSE),""))*1000)</f>
        <v>#VALUE!</v>
      </c>
      <c r="DJ85" s="30" t="e">
        <f>((IFERROR(VLOOKUP($B84,Mes!$C$79:$AV$131,MATCH(DJ$1,Mes!$C$3:$AV$3,0),FALSE),""))*1000)</f>
        <v>#VALUE!</v>
      </c>
      <c r="DK85" s="30" t="e">
        <f>((IFERROR(VLOOKUP($B84,Mes!$C$79:$AV$131,MATCH(DK$1,Mes!$C$3:$AV$3,0),FALSE),""))*1000)</f>
        <v>#VALUE!</v>
      </c>
      <c r="DL85" s="30" t="e">
        <f>((IFERROR(VLOOKUP($B84,Mes!$C$79:$AV$131,MATCH(DL$1,Mes!$C$3:$AV$3,0),FALSE),""))*1000)</f>
        <v>#VALUE!</v>
      </c>
      <c r="DM85" s="30" t="e">
        <f>((IFERROR(VLOOKUP($B84,Mes!$C$79:$AV$131,MATCH(DM$1,Mes!$C$3:$AV$3,0),FALSE),""))*1000)</f>
        <v>#VALUE!</v>
      </c>
      <c r="DN85" s="30" t="e">
        <f>((IFERROR(VLOOKUP($B84,Mes!$C$79:$AV$131,MATCH(DN$1,Mes!$C$3:$AV$3,0),FALSE),""))*1000)</f>
        <v>#VALUE!</v>
      </c>
      <c r="DO85" s="30" t="e">
        <f>((IFERROR(VLOOKUP($B84,Mes!$C$79:$AV$131,MATCH(DO$1,Mes!$C$3:$AV$3,0),FALSE),""))*1000)</f>
        <v>#VALUE!</v>
      </c>
      <c r="DP85" s="30" t="e">
        <f>((IFERROR(VLOOKUP($B84,Mes!$C$79:$AV$131,MATCH(DP$1,Mes!$C$3:$AV$3,0),FALSE),""))*1000)</f>
        <v>#VALUE!</v>
      </c>
      <c r="DQ85" s="30" t="e">
        <f>((IFERROR(VLOOKUP($B84,Mes!$C$79:$AV$131,MATCH(DQ$1,Mes!$C$3:$AV$3,0),FALSE),""))*1000)</f>
        <v>#VALUE!</v>
      </c>
      <c r="DR85" s="30" t="e">
        <f>((IFERROR(VLOOKUP($B84,Mes!$C$79:$AV$131,MATCH(DR$1,Mes!$C$3:$AV$3,0),FALSE),""))*1000)</f>
        <v>#VALUE!</v>
      </c>
      <c r="DS85" s="30" t="e">
        <f>((IFERROR(VLOOKUP($B84,Mes!$C$79:$AV$131,MATCH(DS$1,Mes!$C$3:$AV$3,0),FALSE),""))*1000)</f>
        <v>#VALUE!</v>
      </c>
      <c r="DT85" s="30" t="e">
        <f>((IFERROR(VLOOKUP($B84,Mes!$C$79:$AV$131,MATCH(DT$1,Mes!$C$3:$AV$3,0),FALSE),""))*1000)</f>
        <v>#VALUE!</v>
      </c>
      <c r="DU85" s="30" t="e">
        <f>((IFERROR(VLOOKUP($B84,Mes!$C$79:$AV$131,MATCH(DU$1,Mes!$C$3:$AV$3,0),FALSE),""))*1000)</f>
        <v>#VALUE!</v>
      </c>
      <c r="DV85" s="30" t="e">
        <f>((IFERROR(VLOOKUP($B84,Mes!$C$79:$AV$131,MATCH(DV$1,Mes!$C$3:$AV$3,0),FALSE),""))*1000)</f>
        <v>#VALUE!</v>
      </c>
      <c r="DW85" s="30" t="e">
        <f>((IFERROR(VLOOKUP($B84,Mes!$C$79:$AV$131,MATCH(DW$1,Mes!$C$3:$AV$3,0),FALSE),""))*1000)</f>
        <v>#VALUE!</v>
      </c>
      <c r="DX85" s="31" t="e">
        <f>((IFERROR(VLOOKUP($B84,Mes!$C$79:$AV$131,MATCH(DX$1,Mes!$C$3:$AV$3,0),FALSE),""))*1000)</f>
        <v>#VALUE!</v>
      </c>
      <c r="DY85" s="31" t="e">
        <f>((IFERROR(VLOOKUP($B84,Mes!$C$79:$AV$131,MATCH(DY$1,Mes!$C$3:$AV$3,0),FALSE),""))*1000)</f>
        <v>#VALUE!</v>
      </c>
      <c r="DZ85" s="31" t="e">
        <f>((IFERROR(VLOOKUP($B84,Mes!$C$79:$AV$131,MATCH(DZ$1,Mes!$C$3:$AV$3,0),FALSE),""))*1000)</f>
        <v>#VALUE!</v>
      </c>
      <c r="EA85" s="31" t="e">
        <f>((IFERROR(VLOOKUP($B84,Mes!$C$79:$AV$131,MATCH(EA$1,Mes!$C$3:$AV$3,0),FALSE),""))*1000)</f>
        <v>#VALUE!</v>
      </c>
      <c r="EB85" s="31" t="e">
        <f>((IFERROR(VLOOKUP($B84,Mes!$C$79:$AV$131,MATCH(EB$1,Mes!$C$3:$AV$3,0),FALSE),""))*1000)</f>
        <v>#VALUE!</v>
      </c>
      <c r="EC85" s="31" t="e">
        <f>((IFERROR(VLOOKUP($B84,Mes!$C$79:$AV$131,MATCH(EC$1,Mes!$C$3:$AV$3,0),FALSE),""))*1000)</f>
        <v>#VALUE!</v>
      </c>
      <c r="ED85" s="31" t="e">
        <f>((IFERROR(VLOOKUP($B84,Mes!$C$79:$AV$131,MATCH(ED$1,Mes!$C$3:$AV$3,0),FALSE),""))*1000)</f>
        <v>#VALUE!</v>
      </c>
      <c r="EE85" s="31" t="e">
        <f>((IFERROR(VLOOKUP($B84,Mes!$C$79:$AV$131,MATCH(EE$1,Mes!$C$3:$AV$3,0),FALSE),""))*1000)</f>
        <v>#VALUE!</v>
      </c>
      <c r="EF85" s="31" t="e">
        <f>((IFERROR(VLOOKUP($B84,Mes!$C$79:$AV$131,MATCH(EF$1,Mes!$C$3:$AV$3,0),FALSE),""))*1000)</f>
        <v>#VALUE!</v>
      </c>
      <c r="EG85" s="31" t="e">
        <f>((IFERROR(VLOOKUP($B84,Mes!$C$79:$AV$131,MATCH(EG$1,Mes!$C$3:$AV$3,0),FALSE),""))*1000)</f>
        <v>#VALUE!</v>
      </c>
      <c r="EH85" s="31" t="e">
        <f>((IFERROR(VLOOKUP($B84,Mes!$C$79:$AV$131,MATCH(EH$1,Mes!$C$3:$AV$3,0),FALSE),""))*1000)</f>
        <v>#VALUE!</v>
      </c>
      <c r="EI85" s="31" t="e">
        <f>((IFERROR(VLOOKUP($B84,Mes!$C$79:$AV$131,MATCH(EI$1,Mes!$C$3:$AV$3,0),FALSE),""))*1000)</f>
        <v>#VALUE!</v>
      </c>
      <c r="EJ85" s="31" t="e">
        <f>((IFERROR(VLOOKUP($B84,Mes!$C$79:$AV$131,MATCH(EJ$1,Mes!$C$3:$AV$3,0),FALSE),""))*1000)</f>
        <v>#VALUE!</v>
      </c>
      <c r="EK85" s="31" t="e">
        <f>((IFERROR(VLOOKUP($B84,Mes!$C$79:$AV$131,MATCH(EK$1,Mes!$C$3:$AV$3,0),FALSE),""))*1000)</f>
        <v>#VALUE!</v>
      </c>
      <c r="EL85" s="31" t="e">
        <f>((IFERROR(VLOOKUP($B84,Mes!$C$79:$AV$131,MATCH(EL$1,Mes!$C$3:$AV$3,0),FALSE),""))*1000)</f>
        <v>#VALUE!</v>
      </c>
      <c r="EM85" s="31" t="e">
        <f>((IFERROR(VLOOKUP($B84,Mes!$C$79:$AV$131,MATCH(EM$1,Mes!$C$3:$AV$3,0),FALSE),""))*1000)</f>
        <v>#VALUE!</v>
      </c>
      <c r="EN85" s="31" t="e">
        <f>((IFERROR(VLOOKUP($B84,Mes!$C$79:$AV$131,MATCH(EN$1,Mes!$C$3:$AV$3,0),FALSE),""))*1000)</f>
        <v>#VALUE!</v>
      </c>
      <c r="EO85" s="31" t="e">
        <f>((IFERROR(VLOOKUP($B84,Mes!$C$79:$AV$131,MATCH(EO$1,Mes!$C$3:$AV$3,0),FALSE),""))*1000)</f>
        <v>#VALUE!</v>
      </c>
      <c r="EP85" s="31" t="e">
        <f>((IFERROR(VLOOKUP($B84,Mes!$C$79:$AV$131,MATCH(EP$1,Mes!$C$3:$AV$3,0),FALSE),""))*1000)</f>
        <v>#VALUE!</v>
      </c>
      <c r="EQ85" s="31" t="e">
        <f>((IFERROR(VLOOKUP($B84,Mes!$C$79:$AV$131,MATCH(EQ$1,Mes!$C$3:$AV$3,0),FALSE),""))*1000)</f>
        <v>#VALUE!</v>
      </c>
      <c r="ER85" s="31" t="e">
        <f>((IFERROR(VLOOKUP($B84,Mes!$C$79:$AV$131,MATCH(ER$1,Mes!$C$3:$AV$3,0),FALSE),""))*1000)</f>
        <v>#VALUE!</v>
      </c>
      <c r="ES85" s="31" t="e">
        <f>((IFERROR(VLOOKUP($B84,Mes!$C$79:$AV$131,MATCH(ES$1,Mes!$C$3:$AV$3,0),FALSE),""))*1000)</f>
        <v>#VALUE!</v>
      </c>
      <c r="ET85" s="31" t="e">
        <f>((IFERROR(VLOOKUP($B84,Mes!$C$79:$AV$131,MATCH(ET$1,Mes!$C$3:$AV$3,0),FALSE),""))*1000)</f>
        <v>#VALUE!</v>
      </c>
      <c r="EU85" s="31" t="e">
        <f>((IFERROR(VLOOKUP($B84,Mes!$C$79:$AV$131,MATCH(EU$1,Mes!$C$3:$AV$3,0),FALSE),""))*1000)</f>
        <v>#VALUE!</v>
      </c>
      <c r="EV85" s="31" t="e">
        <f>((IFERROR(VLOOKUP($B84,Mes!$C$79:$AV$131,MATCH(EV$1,Mes!$C$3:$AV$3,0),FALSE),""))*1000)</f>
        <v>#VALUE!</v>
      </c>
      <c r="EW85" s="31" t="e">
        <f>((IFERROR(VLOOKUP($B84,Mes!$C$79:$AV$131,MATCH(EW$1,Mes!$C$3:$AV$3,0),FALSE),""))*1000)</f>
        <v>#VALUE!</v>
      </c>
      <c r="EX85" s="31" t="e">
        <f>((IFERROR(VLOOKUP($B84,Mes!$C$79:$AV$131,MATCH(EX$1,Mes!$C$3:$AV$3,0),FALSE),""))*1000)</f>
        <v>#VALUE!</v>
      </c>
      <c r="EY85" s="31" t="e">
        <f>((IFERROR(VLOOKUP($B84,Mes!$C$79:$AV$131,MATCH(EY$1,Mes!$C$3:$AV$3,0),FALSE),""))*1000)</f>
        <v>#VALUE!</v>
      </c>
      <c r="EZ85" s="31" t="e">
        <f>((IFERROR(VLOOKUP($B84,Mes!$C$79:$AV$131,MATCH(EZ$1,Mes!$C$3:$AV$3,0),FALSE),""))*1000)</f>
        <v>#VALUE!</v>
      </c>
      <c r="FA85" s="31" t="e">
        <f>((IFERROR(VLOOKUP($B84,Mes!$C$79:$AV$131,MATCH(FA$1,Mes!$C$3:$AV$3,0),FALSE),""))*1000)</f>
        <v>#VALUE!</v>
      </c>
      <c r="FB85" s="31" t="e">
        <f>((IFERROR(VLOOKUP($B84,Mes!$C$79:$AV$131,MATCH(FB$1,Mes!$C$3:$AV$3,0),FALSE),""))*1000)</f>
        <v>#VALUE!</v>
      </c>
      <c r="FC85" s="30" t="e">
        <f>((IFERROR(VLOOKUP($B84,Mes!$C$79:$AV$131,MATCH(FC$1,Mes!$C$3:$AV$3,0),FALSE),""))*1000)</f>
        <v>#VALUE!</v>
      </c>
      <c r="FD85" s="30" t="e">
        <f>((IFERROR(VLOOKUP($B84,Mes!$C$79:$AV$131,MATCH(FD$1,Mes!$C$3:$AV$3,0),FALSE),""))*1000)</f>
        <v>#VALUE!</v>
      </c>
      <c r="FE85" s="30" t="e">
        <f>((IFERROR(VLOOKUP($B84,Mes!$C$79:$AV$131,MATCH(FE$1,Mes!$C$3:$AV$3,0),FALSE),""))*1000)</f>
        <v>#VALUE!</v>
      </c>
      <c r="FF85" s="30" t="e">
        <f>((IFERROR(VLOOKUP($B84,Mes!$C$79:$AV$131,MATCH(FF$1,Mes!$C$3:$AV$3,0),FALSE),""))*1000)</f>
        <v>#VALUE!</v>
      </c>
      <c r="FG85" s="30" t="e">
        <f>((IFERROR(VLOOKUP($B84,Mes!$C$79:$AV$131,MATCH(FG$1,Mes!$C$3:$AV$3,0),FALSE),""))*1000)</f>
        <v>#VALUE!</v>
      </c>
      <c r="FH85" s="30" t="e">
        <f>((IFERROR(VLOOKUP($B84,Mes!$C$79:$AV$131,MATCH(FH$1,Mes!$C$3:$AV$3,0),FALSE),""))*1000)</f>
        <v>#VALUE!</v>
      </c>
      <c r="FI85" s="30" t="e">
        <f>((IFERROR(VLOOKUP($B84,Mes!$C$79:$AV$131,MATCH(FI$1,Mes!$C$3:$AV$3,0),FALSE),""))*1000)</f>
        <v>#VALUE!</v>
      </c>
      <c r="FJ85" s="30" t="e">
        <f>((IFERROR(VLOOKUP($B84,Mes!$C$79:$AV$131,MATCH(FJ$1,Mes!$C$3:$AV$3,0),FALSE),""))*1000)</f>
        <v>#VALUE!</v>
      </c>
      <c r="FK85" s="30" t="e">
        <f>((IFERROR(VLOOKUP($B84,Mes!$C$79:$AV$131,MATCH(FK$1,Mes!$C$3:$AV$3,0),FALSE),""))*1000)</f>
        <v>#VALUE!</v>
      </c>
      <c r="FL85" s="30" t="e">
        <f>((IFERROR(VLOOKUP($B84,Mes!$C$79:$AV$131,MATCH(FL$1,Mes!$C$3:$AV$3,0),FALSE),""))*1000)</f>
        <v>#VALUE!</v>
      </c>
      <c r="FM85" s="30" t="e">
        <f>((IFERROR(VLOOKUP($B84,Mes!$C$79:$AV$131,MATCH(FM$1,Mes!$C$3:$AV$3,0),FALSE),""))*1000)</f>
        <v>#VALUE!</v>
      </c>
      <c r="FN85" s="30" t="e">
        <f>((IFERROR(VLOOKUP($B84,Mes!$C$79:$AV$131,MATCH(FN$1,Mes!$C$3:$AV$3,0),FALSE),""))*1000)</f>
        <v>#VALUE!</v>
      </c>
      <c r="FO85" s="30" t="e">
        <f>((IFERROR(VLOOKUP($B84,Mes!$C$79:$AV$131,MATCH(FO$1,Mes!$C$3:$AV$3,0),FALSE),""))*1000)</f>
        <v>#VALUE!</v>
      </c>
      <c r="FP85" s="30" t="e">
        <f>((IFERROR(VLOOKUP($B84,Mes!$C$79:$AV$131,MATCH(FP$1,Mes!$C$3:$AV$3,0),FALSE),""))*1000)</f>
        <v>#VALUE!</v>
      </c>
      <c r="FQ85" s="30" t="e">
        <f>((IFERROR(VLOOKUP($B84,Mes!$C$79:$AV$131,MATCH(FQ$1,Mes!$C$3:$AV$3,0),FALSE),""))*1000)</f>
        <v>#VALUE!</v>
      </c>
      <c r="FR85" s="30" t="e">
        <f>((IFERROR(VLOOKUP($B84,Mes!$C$79:$AV$131,MATCH(FR$1,Mes!$C$3:$AV$3,0),FALSE),""))*1000)</f>
        <v>#VALUE!</v>
      </c>
      <c r="FS85" s="30" t="e">
        <f>((IFERROR(VLOOKUP($B84,Mes!$C$79:$AV$131,MATCH(FS$1,Mes!$C$3:$AV$3,0),FALSE),""))*1000)</f>
        <v>#VALUE!</v>
      </c>
      <c r="FT85" s="30" t="e">
        <f>((IFERROR(VLOOKUP($B84,Mes!$C$79:$AV$131,MATCH(FT$1,Mes!$C$3:$AV$3,0),FALSE),""))*1000)</f>
        <v>#VALUE!</v>
      </c>
      <c r="FU85" s="30" t="e">
        <f>((IFERROR(VLOOKUP($B84,Mes!$C$79:$AV$131,MATCH(FU$1,Mes!$C$3:$AV$3,0),FALSE),""))*1000)</f>
        <v>#VALUE!</v>
      </c>
      <c r="FV85" s="30" t="e">
        <f>((IFERROR(VLOOKUP($B84,Mes!$C$79:$AV$131,MATCH(FV$1,Mes!$C$3:$AV$3,0),FALSE),""))*1000)</f>
        <v>#VALUE!</v>
      </c>
      <c r="FW85" s="30" t="e">
        <f>((IFERROR(VLOOKUP($B84,Mes!$C$79:$AV$131,MATCH(FW$1,Mes!$C$3:$AV$3,0),FALSE),""))*1000)</f>
        <v>#VALUE!</v>
      </c>
      <c r="FX85" s="30" t="e">
        <f>((IFERROR(VLOOKUP($B84,Mes!$C$79:$AV$131,MATCH(FX$1,Mes!$C$3:$AV$3,0),FALSE),""))*1000)</f>
        <v>#VALUE!</v>
      </c>
      <c r="FY85" s="30" t="e">
        <f>((IFERROR(VLOOKUP($B84,Mes!$C$79:$AV$131,MATCH(FY$1,Mes!$C$3:$AV$3,0),FALSE),""))*1000)</f>
        <v>#VALUE!</v>
      </c>
      <c r="FZ85" s="30" t="e">
        <f>((IFERROR(VLOOKUP($B84,Mes!$C$79:$AV$131,MATCH(FZ$1,Mes!$C$3:$AV$3,0),FALSE),""))*1000)</f>
        <v>#VALUE!</v>
      </c>
      <c r="GA85" s="30" t="e">
        <f>((IFERROR(VLOOKUP($B84,Mes!$C$79:$AV$131,MATCH(GA$1,Mes!$C$3:$AV$3,0),FALSE),""))*1000)</f>
        <v>#VALUE!</v>
      </c>
      <c r="GB85" s="30" t="e">
        <f>((IFERROR(VLOOKUP($B84,Mes!$C$79:$AV$131,MATCH(GB$1,Mes!$C$3:$AV$3,0),FALSE),""))*1000)</f>
        <v>#VALUE!</v>
      </c>
      <c r="GC85" s="30" t="e">
        <f>((IFERROR(VLOOKUP($B84,Mes!$C$79:$AV$131,MATCH(GC$1,Mes!$C$3:$AV$3,0),FALSE),""))*1000)</f>
        <v>#VALUE!</v>
      </c>
      <c r="GD85" s="30" t="e">
        <f>((IFERROR(VLOOKUP($B84,Mes!$C$79:$AV$131,MATCH(GD$1,Mes!$C$3:$AV$3,0),FALSE),""))*1000)</f>
        <v>#VALUE!</v>
      </c>
      <c r="GE85" s="30" t="e">
        <f>((IFERROR(VLOOKUP($B84,Mes!$C$79:$AV$131,MATCH(GE$1,Mes!$C$3:$AV$3,0),FALSE),""))*1000)</f>
        <v>#VALUE!</v>
      </c>
      <c r="GF85" s="30" t="e">
        <f>((IFERROR(VLOOKUP($B84,Mes!$C$79:$AV$131,MATCH(GF$1,Mes!$C$3:$AV$3,0),FALSE),""))*1000)</f>
        <v>#VALUE!</v>
      </c>
      <c r="GG85" s="31" t="e">
        <f>((IFERROR(VLOOKUP($B84,Mes!$C$79:$AV$131,MATCH(GG$1,Mes!$C$3:$AV$3,0),FALSE),""))*1000)</f>
        <v>#VALUE!</v>
      </c>
      <c r="GH85" s="31" t="e">
        <f>((IFERROR(VLOOKUP($B84,Mes!$C$79:$AV$131,MATCH(GH$1,Mes!$C$3:$AV$3,0),FALSE),""))*1000)</f>
        <v>#VALUE!</v>
      </c>
      <c r="GI85" s="31" t="e">
        <f>((IFERROR(VLOOKUP($B84,Mes!$C$79:$AV$131,MATCH(GI$1,Mes!$C$3:$AV$3,0),FALSE),""))*1000)</f>
        <v>#VALUE!</v>
      </c>
      <c r="GJ85" s="31" t="e">
        <f>((IFERROR(VLOOKUP($B84,Mes!$C$79:$AV$131,MATCH(GJ$1,Mes!$C$3:$AV$3,0),FALSE),""))*1000)</f>
        <v>#VALUE!</v>
      </c>
      <c r="GK85" s="31" t="e">
        <f>((IFERROR(VLOOKUP($B84,Mes!$C$79:$AV$131,MATCH(GK$1,Mes!$C$3:$AV$3,0),FALSE),""))*1000)</f>
        <v>#VALUE!</v>
      </c>
      <c r="GL85" s="31" t="e">
        <f>((IFERROR(VLOOKUP($B84,Mes!$C$79:$AV$131,MATCH(GL$1,Mes!$C$3:$AV$3,0),FALSE),""))*1000)</f>
        <v>#VALUE!</v>
      </c>
      <c r="GM85" s="31" t="e">
        <f>((IFERROR(VLOOKUP($B84,Mes!$C$79:$AV$131,MATCH(GM$1,Mes!$C$3:$AV$3,0),FALSE),""))*1000)</f>
        <v>#VALUE!</v>
      </c>
      <c r="GN85" s="31" t="e">
        <f>((IFERROR(VLOOKUP($B84,Mes!$C$79:$AV$131,MATCH(GN$1,Mes!$C$3:$AV$3,0),FALSE),""))*1000)</f>
        <v>#VALUE!</v>
      </c>
      <c r="GO85" s="31" t="e">
        <f>((IFERROR(VLOOKUP($B84,Mes!$C$79:$AV$131,MATCH(GO$1,Mes!$C$3:$AV$3,0),FALSE),""))*1000)</f>
        <v>#VALUE!</v>
      </c>
      <c r="GP85" s="31" t="e">
        <f>((IFERROR(VLOOKUP($B84,Mes!$C$79:$AV$131,MATCH(GP$1,Mes!$C$3:$AV$3,0),FALSE),""))*1000)</f>
        <v>#VALUE!</v>
      </c>
      <c r="GQ85" s="31" t="e">
        <f>((IFERROR(VLOOKUP($B84,Mes!$C$79:$AV$131,MATCH(GQ$1,Mes!$C$3:$AV$3,0),FALSE),""))*1000)</f>
        <v>#VALUE!</v>
      </c>
      <c r="GR85" s="31" t="e">
        <f>((IFERROR(VLOOKUP($B84,Mes!$C$79:$AV$131,MATCH(GR$1,Mes!$C$3:$AV$3,0),FALSE),""))*1000)</f>
        <v>#VALUE!</v>
      </c>
      <c r="GS85" s="31" t="e">
        <f>((IFERROR(VLOOKUP($B84,Mes!$C$79:$AV$131,MATCH(GS$1,Mes!$C$3:$AV$3,0),FALSE),""))*1000)</f>
        <v>#VALUE!</v>
      </c>
      <c r="GT85" s="31" t="e">
        <f>((IFERROR(VLOOKUP($B84,Mes!$C$79:$AV$131,MATCH(GT$1,Mes!$C$3:$AV$3,0),FALSE),""))*1000)</f>
        <v>#VALUE!</v>
      </c>
      <c r="GU85" s="31" t="e">
        <f>((IFERROR(VLOOKUP($B84,Mes!$C$79:$AV$131,MATCH(GU$1,Mes!$C$3:$AV$3,0),FALSE),""))*1000)</f>
        <v>#VALUE!</v>
      </c>
      <c r="GV85" s="31" t="e">
        <f>((IFERROR(VLOOKUP($B84,Mes!$C$79:$AV$131,MATCH(GV$1,Mes!$C$3:$AV$3,0),FALSE),""))*1000)</f>
        <v>#VALUE!</v>
      </c>
      <c r="GW85" s="31" t="e">
        <f>((IFERROR(VLOOKUP($B84,Mes!$C$79:$AV$131,MATCH(GW$1,Mes!$C$3:$AV$3,0),FALSE),""))*1000)</f>
        <v>#VALUE!</v>
      </c>
      <c r="GX85" s="31" t="e">
        <f>((IFERROR(VLOOKUP($B84,Mes!$C$79:$AV$131,MATCH(GX$1,Mes!$C$3:$AV$3,0),FALSE),""))*1000)</f>
        <v>#VALUE!</v>
      </c>
      <c r="GY85" s="31" t="e">
        <f>((IFERROR(VLOOKUP($B84,Mes!$C$79:$AV$131,MATCH(GY$1,Mes!$C$3:$AV$3,0),FALSE),""))*1000)</f>
        <v>#VALUE!</v>
      </c>
      <c r="GZ85" s="31" t="e">
        <f>((IFERROR(VLOOKUP($B84,Mes!$C$79:$AV$131,MATCH(GZ$1,Mes!$C$3:$AV$3,0),FALSE),""))*1000)</f>
        <v>#VALUE!</v>
      </c>
      <c r="HA85" s="31" t="e">
        <f>((IFERROR(VLOOKUP($B84,Mes!$C$79:$AV$131,MATCH(HA$1,Mes!$C$3:$AV$3,0),FALSE),""))*1000)</f>
        <v>#VALUE!</v>
      </c>
      <c r="HB85" s="31" t="e">
        <f>((IFERROR(VLOOKUP($B84,Mes!$C$79:$AV$131,MATCH(HB$1,Mes!$C$3:$AV$3,0),FALSE),""))*1000)</f>
        <v>#VALUE!</v>
      </c>
      <c r="HC85" s="31" t="e">
        <f>((IFERROR(VLOOKUP($B84,Mes!$C$79:$AV$131,MATCH(HC$1,Mes!$C$3:$AV$3,0),FALSE),""))*1000)</f>
        <v>#VALUE!</v>
      </c>
      <c r="HD85" s="31" t="e">
        <f>((IFERROR(VLOOKUP($B84,Mes!$C$79:$AV$131,MATCH(HD$1,Mes!$C$3:$AV$3,0),FALSE),""))*1000)</f>
        <v>#VALUE!</v>
      </c>
      <c r="HE85" s="31" t="e">
        <f>((IFERROR(VLOOKUP($B84,Mes!$C$79:$AV$131,MATCH(HE$1,Mes!$C$3:$AV$3,0),FALSE),""))*1000)</f>
        <v>#VALUE!</v>
      </c>
      <c r="HF85" s="31" t="e">
        <f>((IFERROR(VLOOKUP($B84,Mes!$C$79:$AV$131,MATCH(HF$1,Mes!$C$3:$AV$3,0),FALSE),""))*1000)</f>
        <v>#VALUE!</v>
      </c>
      <c r="HG85" s="31" t="e">
        <f>((IFERROR(VLOOKUP($B84,Mes!$C$79:$AV$131,MATCH(HG$1,Mes!$C$3:$AV$3,0),FALSE),""))*1000)</f>
        <v>#VALUE!</v>
      </c>
      <c r="HH85" s="31" t="e">
        <f>((IFERROR(VLOOKUP($B84,Mes!$C$79:$AV$131,MATCH(HH$1,Mes!$C$3:$AV$3,0),FALSE),""))*1000)</f>
        <v>#VALUE!</v>
      </c>
      <c r="HI85" s="31" t="e">
        <f>((IFERROR(VLOOKUP($B84,Mes!$C$79:$AV$131,MATCH(HI$1,Mes!$C$3:$AV$3,0),FALSE),""))*1000)</f>
        <v>#VALUE!</v>
      </c>
      <c r="HJ85" s="31" t="e">
        <f>((IFERROR(VLOOKUP($B84,Mes!$C$79:$AV$131,MATCH(HJ$1,Mes!$C$3:$AV$3,0),FALSE),""))*1000)</f>
        <v>#VALUE!</v>
      </c>
      <c r="HK85" s="31" t="e">
        <f>((IFERROR(VLOOKUP($B84,Mes!$C$79:$AV$131,MATCH(HK$1,Mes!$C$3:$AV$3,0),FALSE),""))*1000)</f>
        <v>#VALUE!</v>
      </c>
      <c r="HL85" s="30" t="e">
        <f>((IFERROR(VLOOKUP($B84,Mes!$C$79:$AV$131,MATCH(HL$1,Mes!$C$3:$AV$3,0),FALSE),""))*1000)</f>
        <v>#VALUE!</v>
      </c>
      <c r="HM85" s="30" t="e">
        <f>((IFERROR(VLOOKUP($B84,Mes!$C$79:$AV$131,MATCH(HM$1,Mes!$C$3:$AV$3,0),FALSE),""))*1000)</f>
        <v>#VALUE!</v>
      </c>
      <c r="HN85" s="30" t="e">
        <f>((IFERROR(VLOOKUP($B84,Mes!$C$79:$AV$131,MATCH(HN$1,Mes!$C$3:$AV$3,0),FALSE),""))*1000)</f>
        <v>#VALUE!</v>
      </c>
      <c r="HO85" s="30" t="e">
        <f>((IFERROR(VLOOKUP($B84,Mes!$C$79:$AV$131,MATCH(HO$1,Mes!$C$3:$AV$3,0),FALSE),""))*1000)</f>
        <v>#VALUE!</v>
      </c>
      <c r="HP85" s="30" t="e">
        <f>((IFERROR(VLOOKUP($B84,Mes!$C$79:$AV$131,MATCH(HP$1,Mes!$C$3:$AV$3,0),FALSE),""))*1000)</f>
        <v>#VALUE!</v>
      </c>
      <c r="HQ85" s="30" t="e">
        <f>((IFERROR(VLOOKUP($B84,Mes!$C$79:$AV$131,MATCH(HQ$1,Mes!$C$3:$AV$3,0),FALSE),""))*1000)</f>
        <v>#VALUE!</v>
      </c>
      <c r="HR85" s="30" t="e">
        <f>((IFERROR(VLOOKUP($B84,Mes!$C$79:$AV$131,MATCH(HR$1,Mes!$C$3:$AV$3,0),FALSE),""))*1000)</f>
        <v>#VALUE!</v>
      </c>
      <c r="HS85" s="30" t="e">
        <f>((IFERROR(VLOOKUP($B84,Mes!$C$79:$AV$131,MATCH(HS$1,Mes!$C$3:$AV$3,0),FALSE),""))*1000)</f>
        <v>#VALUE!</v>
      </c>
      <c r="HT85" s="30" t="e">
        <f>((IFERROR(VLOOKUP($B84,Mes!$C$79:$AV$131,MATCH(HT$1,Mes!$C$3:$AV$3,0),FALSE),""))*1000)</f>
        <v>#VALUE!</v>
      </c>
      <c r="HU85" s="30" t="e">
        <f>((IFERROR(VLOOKUP($B84,Mes!$C$79:$AV$131,MATCH(HU$1,Mes!$C$3:$AV$3,0),FALSE),""))*1000)</f>
        <v>#VALUE!</v>
      </c>
      <c r="HV85" s="30" t="e">
        <f>((IFERROR(VLOOKUP($B84,Mes!$C$79:$AV$131,MATCH(HV$1,Mes!$C$3:$AV$3,0),FALSE),""))*1000)</f>
        <v>#VALUE!</v>
      </c>
      <c r="HW85" s="30" t="e">
        <f>((IFERROR(VLOOKUP($B84,Mes!$C$79:$AV$131,MATCH(HW$1,Mes!$C$3:$AV$3,0),FALSE),""))*1000)</f>
        <v>#VALUE!</v>
      </c>
      <c r="HX85" s="30" t="e">
        <f>((IFERROR(VLOOKUP($B84,Mes!$C$79:$AV$131,MATCH(HX$1,Mes!$C$3:$AV$3,0),FALSE),""))*1000)</f>
        <v>#VALUE!</v>
      </c>
      <c r="HY85" s="30" t="e">
        <f>((IFERROR(VLOOKUP($B84,Mes!$C$79:$AV$131,MATCH(HY$1,Mes!$C$3:$AV$3,0),FALSE),""))*1000)</f>
        <v>#VALUE!</v>
      </c>
      <c r="HZ85" s="30" t="e">
        <f>((IFERROR(VLOOKUP($B84,Mes!$C$79:$AV$131,MATCH(HZ$1,Mes!$C$3:$AV$3,0),FALSE),""))*1000)</f>
        <v>#VALUE!</v>
      </c>
      <c r="IA85" s="30" t="e">
        <f>((IFERROR(VLOOKUP($B84,Mes!$C$79:$AV$131,MATCH(IA$1,Mes!$C$3:$AV$3,0),FALSE),""))*1000)</f>
        <v>#VALUE!</v>
      </c>
      <c r="IB85" s="30" t="e">
        <f>((IFERROR(VLOOKUP($B84,Mes!$C$79:$AV$131,MATCH(IB$1,Mes!$C$3:$AV$3,0),FALSE),""))*1000)</f>
        <v>#VALUE!</v>
      </c>
      <c r="IC85" s="30" t="e">
        <f>((IFERROR(VLOOKUP($B84,Mes!$C$79:$AV$131,MATCH(IC$1,Mes!$C$3:$AV$3,0),FALSE),""))*1000)</f>
        <v>#VALUE!</v>
      </c>
      <c r="ID85" s="30" t="e">
        <f>((IFERROR(VLOOKUP($B84,Mes!$C$79:$AV$131,MATCH(ID$1,Mes!$C$3:$AV$3,0),FALSE),""))*1000)</f>
        <v>#VALUE!</v>
      </c>
      <c r="IE85" s="30" t="e">
        <f>((IFERROR(VLOOKUP($B84,Mes!$C$79:$AV$131,MATCH(IE$1,Mes!$C$3:$AV$3,0),FALSE),""))*1000)</f>
        <v>#VALUE!</v>
      </c>
      <c r="IF85" s="30" t="e">
        <f>((IFERROR(VLOOKUP($B84,Mes!$C$79:$AV$131,MATCH(IF$1,Mes!$C$3:$AV$3,0),FALSE),""))*1000)</f>
        <v>#VALUE!</v>
      </c>
      <c r="IG85" s="30" t="e">
        <f>((IFERROR(VLOOKUP($B84,Mes!$C$79:$AV$131,MATCH(IG$1,Mes!$C$3:$AV$3,0),FALSE),""))*1000)</f>
        <v>#VALUE!</v>
      </c>
      <c r="IH85" s="30" t="e">
        <f>((IFERROR(VLOOKUP($B84,Mes!$C$79:$AV$131,MATCH(IH$1,Mes!$C$3:$AV$3,0),FALSE),""))*1000)</f>
        <v>#VALUE!</v>
      </c>
      <c r="II85" s="30" t="e">
        <f>((IFERROR(VLOOKUP($B84,Mes!$C$79:$AV$131,MATCH(II$1,Mes!$C$3:$AV$3,0),FALSE),""))*1000)</f>
        <v>#VALUE!</v>
      </c>
      <c r="IJ85" s="30" t="e">
        <f>((IFERROR(VLOOKUP($B84,Mes!$C$79:$AV$131,MATCH(IJ$1,Mes!$C$3:$AV$3,0),FALSE),""))*1000)</f>
        <v>#VALUE!</v>
      </c>
      <c r="IK85" s="30" t="e">
        <f>((IFERROR(VLOOKUP($B84,Mes!$C$79:$AV$131,MATCH(IK$1,Mes!$C$3:$AV$3,0),FALSE),""))*1000)</f>
        <v>#VALUE!</v>
      </c>
      <c r="IL85" s="30" t="e">
        <f>((IFERROR(VLOOKUP($B84,Mes!$C$79:$AV$131,MATCH(IL$1,Mes!$C$3:$AV$3,0),FALSE),""))*1000)</f>
        <v>#VALUE!</v>
      </c>
      <c r="IM85" s="30" t="e">
        <f>((IFERROR(VLOOKUP($B84,Mes!$C$79:$AV$131,MATCH(IM$1,Mes!$C$3:$AV$3,0),FALSE),""))*1000)</f>
        <v>#VALUE!</v>
      </c>
      <c r="IN85" s="30" t="e">
        <f>((IFERROR(VLOOKUP($B84,Mes!$C$79:$AV$131,MATCH(IN$1,Mes!$C$3:$AV$3,0),FALSE),""))*1000)</f>
        <v>#VALUE!</v>
      </c>
      <c r="IO85" s="30" t="e">
        <f>((IFERROR(VLOOKUP($B84,Mes!$C$79:$AV$131,MATCH(IO$1,Mes!$C$3:$AV$3,0),FALSE),""))*1000)</f>
        <v>#VALUE!</v>
      </c>
      <c r="IP85" s="30" t="e">
        <f>((IFERROR(VLOOKUP($B84,Mes!$C$79:$AV$131,MATCH(IP$1,Mes!$C$3:$AV$3,0),FALSE),""))*1000)</f>
        <v>#VALUE!</v>
      </c>
      <c r="IQ85" s="31" t="e">
        <f>((IFERROR(VLOOKUP($B84,Mes!$C$79:$AV$131,MATCH(IQ$1,Mes!$C$3:$AV$3,0),FALSE),""))*1000)</f>
        <v>#VALUE!</v>
      </c>
      <c r="IR85" s="31" t="e">
        <f>((IFERROR(VLOOKUP($B84,Mes!$C$79:$AV$131,MATCH(IR$1,Mes!$C$3:$AV$3,0),FALSE),""))*1000)</f>
        <v>#VALUE!</v>
      </c>
      <c r="IS85" s="31" t="e">
        <f>((IFERROR(VLOOKUP($B84,Mes!$C$79:$AV$131,MATCH(IS$1,Mes!$C$3:$AV$3,0),FALSE),""))*1000)</f>
        <v>#VALUE!</v>
      </c>
      <c r="IT85" s="31" t="e">
        <f>((IFERROR(VLOOKUP($B84,Mes!$C$79:$AV$131,MATCH(IT$1,Mes!$C$3:$AV$3,0),FALSE),""))*1000)</f>
        <v>#VALUE!</v>
      </c>
      <c r="IU85" s="31" t="e">
        <f>((IFERROR(VLOOKUP($B84,Mes!$C$79:$AV$131,MATCH(IU$1,Mes!$C$3:$AV$3,0),FALSE),""))*1000)</f>
        <v>#VALUE!</v>
      </c>
      <c r="IV85" s="31" t="e">
        <f>((IFERROR(VLOOKUP($B84,Mes!$C$79:$AV$131,MATCH(IV$1,Mes!$C$3:$AV$3,0),FALSE),""))*1000)</f>
        <v>#VALUE!</v>
      </c>
      <c r="IW85" s="31" t="e">
        <f>((IFERROR(VLOOKUP($B84,Mes!$C$79:$AV$131,MATCH(IW$1,Mes!$C$3:$AV$3,0),FALSE),""))*1000)</f>
        <v>#VALUE!</v>
      </c>
      <c r="IX85" s="31" t="e">
        <f>((IFERROR(VLOOKUP($B84,Mes!$C$79:$AV$131,MATCH(IX$1,Mes!$C$3:$AV$3,0),FALSE),""))*1000)</f>
        <v>#VALUE!</v>
      </c>
      <c r="IY85" s="31" t="e">
        <f>((IFERROR(VLOOKUP($B84,Mes!$C$79:$AV$131,MATCH(IY$1,Mes!$C$3:$AV$3,0),FALSE),""))*1000)</f>
        <v>#VALUE!</v>
      </c>
      <c r="IZ85" s="31" t="e">
        <f>((IFERROR(VLOOKUP($B84,Mes!$C$79:$AV$131,MATCH(IZ$1,Mes!$C$3:$AV$3,0),FALSE),""))*1000)</f>
        <v>#VALUE!</v>
      </c>
      <c r="JA85" s="31" t="e">
        <f>((IFERROR(VLOOKUP($B84,Mes!$C$79:$AV$131,MATCH(JA$1,Mes!$C$3:$AV$3,0),FALSE),""))*1000)</f>
        <v>#VALUE!</v>
      </c>
      <c r="JB85" s="31" t="e">
        <f>((IFERROR(VLOOKUP($B84,Mes!$C$79:$AV$131,MATCH(JB$1,Mes!$C$3:$AV$3,0),FALSE),""))*1000)</f>
        <v>#VALUE!</v>
      </c>
      <c r="JC85" s="31" t="e">
        <f>((IFERROR(VLOOKUP($B84,Mes!$C$79:$AV$131,MATCH(JC$1,Mes!$C$3:$AV$3,0),FALSE),""))*1000)</f>
        <v>#VALUE!</v>
      </c>
      <c r="JD85" s="31" t="e">
        <f>((IFERROR(VLOOKUP($B84,Mes!$C$79:$AV$131,MATCH(JD$1,Mes!$C$3:$AV$3,0),FALSE),""))*1000)</f>
        <v>#VALUE!</v>
      </c>
      <c r="JE85" s="31" t="e">
        <f>((IFERROR(VLOOKUP($B84,Mes!$C$79:$AV$131,MATCH(JE$1,Mes!$C$3:$AV$3,0),FALSE),""))*1000)</f>
        <v>#VALUE!</v>
      </c>
      <c r="JF85" s="31" t="e">
        <f>((IFERROR(VLOOKUP($B84,Mes!$C$79:$AV$131,MATCH(JF$1,Mes!$C$3:$AV$3,0),FALSE),""))*1000)</f>
        <v>#VALUE!</v>
      </c>
      <c r="JG85" s="31" t="e">
        <f>((IFERROR(VLOOKUP($B84,Mes!$C$79:$AV$131,MATCH(JG$1,Mes!$C$3:$AV$3,0),FALSE),""))*1000)</f>
        <v>#VALUE!</v>
      </c>
      <c r="JH85" s="31" t="e">
        <f>((IFERROR(VLOOKUP($B84,Mes!$C$79:$AV$131,MATCH(JH$1,Mes!$C$3:$AV$3,0),FALSE),""))*1000)</f>
        <v>#VALUE!</v>
      </c>
      <c r="JI85" s="31" t="e">
        <f>((IFERROR(VLOOKUP($B84,Mes!$C$79:$AV$131,MATCH(JI$1,Mes!$C$3:$AV$3,0),FALSE),""))*1000)</f>
        <v>#VALUE!</v>
      </c>
      <c r="JJ85" s="31" t="e">
        <f>((IFERROR(VLOOKUP($B84,Mes!$C$79:$AV$131,MATCH(JJ$1,Mes!$C$3:$AV$3,0),FALSE),""))*1000)</f>
        <v>#VALUE!</v>
      </c>
      <c r="JK85" s="31" t="e">
        <f>((IFERROR(VLOOKUP($B84,Mes!$C$79:$AV$131,MATCH(JK$1,Mes!$C$3:$AV$3,0),FALSE),""))*1000)</f>
        <v>#VALUE!</v>
      </c>
      <c r="JL85" s="31" t="e">
        <f>((IFERROR(VLOOKUP($B84,Mes!$C$79:$AV$131,MATCH(JL$1,Mes!$C$3:$AV$3,0),FALSE),""))*1000)</f>
        <v>#VALUE!</v>
      </c>
      <c r="JM85" s="31" t="e">
        <f>((IFERROR(VLOOKUP($B84,Mes!$C$79:$AV$131,MATCH(JM$1,Mes!$C$3:$AV$3,0),FALSE),""))*1000)</f>
        <v>#VALUE!</v>
      </c>
      <c r="JN85" s="31" t="e">
        <f>((IFERROR(VLOOKUP($B84,Mes!$C$79:$AV$131,MATCH(JN$1,Mes!$C$3:$AV$3,0),FALSE),""))*1000)</f>
        <v>#VALUE!</v>
      </c>
      <c r="JO85" s="31" t="e">
        <f>((IFERROR(VLOOKUP($B84,Mes!$C$79:$AV$131,MATCH(JO$1,Mes!$C$3:$AV$3,0),FALSE),""))*1000)</f>
        <v>#VALUE!</v>
      </c>
      <c r="JP85" s="31" t="e">
        <f>((IFERROR(VLOOKUP($B84,Mes!$C$79:$AV$131,MATCH(JP$1,Mes!$C$3:$AV$3,0),FALSE),""))*1000)</f>
        <v>#VALUE!</v>
      </c>
      <c r="JQ85" s="31" t="e">
        <f>((IFERROR(VLOOKUP($B84,Mes!$C$79:$AV$131,MATCH(JQ$1,Mes!$C$3:$AV$3,0),FALSE),""))*1000)</f>
        <v>#VALUE!</v>
      </c>
      <c r="JR85" s="31" t="e">
        <f>((IFERROR(VLOOKUP($B84,Mes!$C$79:$AV$131,MATCH(JR$1,Mes!$C$3:$AV$3,0),FALSE),""))*1000)</f>
        <v>#VALUE!</v>
      </c>
      <c r="JS85" s="31" t="e">
        <f>((IFERROR(VLOOKUP($B84,Mes!$C$79:$AV$131,MATCH(JS$1,Mes!$C$3:$AV$3,0),FALSE),""))*1000)</f>
        <v>#VALUE!</v>
      </c>
      <c r="JT85" s="31" t="e">
        <f>((IFERROR(VLOOKUP($B84,Mes!$C$79:$AV$131,MATCH(JT$1,Mes!$C$3:$AV$3,0),FALSE),""))*1000)</f>
        <v>#VALUE!</v>
      </c>
      <c r="JU85" s="30" t="e">
        <f>((IFERROR(VLOOKUP($B84,Mes!$C$79:$AV$131,MATCH(JU$1,Mes!$C$3:$AV$3,0),FALSE),""))*1000)</f>
        <v>#VALUE!</v>
      </c>
      <c r="JV85" s="30" t="e">
        <f>((IFERROR(VLOOKUP($B84,Mes!$C$79:$AV$131,MATCH(JV$1,Mes!$C$3:$AV$3,0),FALSE),""))*1000)</f>
        <v>#VALUE!</v>
      </c>
      <c r="JW85" s="30" t="e">
        <f>((IFERROR(VLOOKUP($B84,Mes!$C$79:$AV$131,MATCH(JW$1,Mes!$C$3:$AV$3,0),FALSE),""))*1000)</f>
        <v>#VALUE!</v>
      </c>
      <c r="JX85" s="30" t="e">
        <f>((IFERROR(VLOOKUP($B84,Mes!$C$79:$AV$131,MATCH(JX$1,Mes!$C$3:$AV$3,0),FALSE),""))*1000)</f>
        <v>#VALUE!</v>
      </c>
      <c r="JY85" s="30" t="e">
        <f>((IFERROR(VLOOKUP($B84,Mes!$C$79:$AV$131,MATCH(JY$1,Mes!$C$3:$AV$3,0),FALSE),""))*1000)</f>
        <v>#VALUE!</v>
      </c>
      <c r="JZ85" s="30" t="e">
        <f>((IFERROR(VLOOKUP($B84,Mes!$C$79:$AV$131,MATCH(JZ$1,Mes!$C$3:$AV$3,0),FALSE),""))*1000)</f>
        <v>#VALUE!</v>
      </c>
      <c r="KA85" s="30" t="e">
        <f>((IFERROR(VLOOKUP($B84,Mes!$C$79:$AV$131,MATCH(KA$1,Mes!$C$3:$AV$3,0),FALSE),""))*1000)</f>
        <v>#VALUE!</v>
      </c>
      <c r="KB85" s="30" t="e">
        <f>((IFERROR(VLOOKUP($B84,Mes!$C$79:$AV$131,MATCH(KB$1,Mes!$C$3:$AV$3,0),FALSE),""))*1000)</f>
        <v>#VALUE!</v>
      </c>
      <c r="KC85" s="30" t="e">
        <f>((IFERROR(VLOOKUP($B84,Mes!$C$79:$AV$131,MATCH(KC$1,Mes!$C$3:$AV$3,0),FALSE),""))*1000)</f>
        <v>#VALUE!</v>
      </c>
      <c r="KD85" s="30" t="e">
        <f>((IFERROR(VLOOKUP($B84,Mes!$C$79:$AV$131,MATCH(KD$1,Mes!$C$3:$AV$3,0),FALSE),""))*1000)</f>
        <v>#VALUE!</v>
      </c>
      <c r="KE85" s="30" t="e">
        <f>((IFERROR(VLOOKUP($B84,Mes!$C$79:$AV$131,MATCH(KE$1,Mes!$C$3:$AV$3,0),FALSE),""))*1000)</f>
        <v>#VALUE!</v>
      </c>
      <c r="KF85" s="30" t="e">
        <f>((IFERROR(VLOOKUP($B84,Mes!$C$79:$AV$131,MATCH(KF$1,Mes!$C$3:$AV$3,0),FALSE),""))*1000)</f>
        <v>#VALUE!</v>
      </c>
      <c r="KG85" s="30" t="e">
        <f>((IFERROR(VLOOKUP($B84,Mes!$C$79:$AV$131,MATCH(KG$1,Mes!$C$3:$AV$3,0),FALSE),""))*1000)</f>
        <v>#VALUE!</v>
      </c>
      <c r="KH85" s="30" t="e">
        <f>((IFERROR(VLOOKUP($B84,Mes!$C$79:$AV$131,MATCH(KH$1,Mes!$C$3:$AV$3,0),FALSE),""))*1000)</f>
        <v>#VALUE!</v>
      </c>
      <c r="KI85" s="30" t="e">
        <f>((IFERROR(VLOOKUP($B84,Mes!$C$79:$AV$131,MATCH(KI$1,Mes!$C$3:$AV$3,0),FALSE),""))*1000)</f>
        <v>#VALUE!</v>
      </c>
      <c r="KJ85" s="30" t="e">
        <f>((IFERROR(VLOOKUP($B84,Mes!$C$79:$AV$131,MATCH(KJ$1,Mes!$C$3:$AV$3,0),FALSE),""))*1000)</f>
        <v>#VALUE!</v>
      </c>
      <c r="KK85" s="30" t="e">
        <f>((IFERROR(VLOOKUP($B84,Mes!$C$79:$AV$131,MATCH(KK$1,Mes!$C$3:$AV$3,0),FALSE),""))*1000)</f>
        <v>#VALUE!</v>
      </c>
      <c r="KL85" s="30" t="e">
        <f>((IFERROR(VLOOKUP($B84,Mes!$C$79:$AV$131,MATCH(KL$1,Mes!$C$3:$AV$3,0),FALSE),""))*1000)</f>
        <v>#VALUE!</v>
      </c>
      <c r="KM85" s="30" t="e">
        <f>((IFERROR(VLOOKUP($B84,Mes!$C$79:$AV$131,MATCH(KM$1,Mes!$C$3:$AV$3,0),FALSE),""))*1000)</f>
        <v>#VALUE!</v>
      </c>
      <c r="KN85" s="30" t="e">
        <f>((IFERROR(VLOOKUP($B84,Mes!$C$79:$AV$131,MATCH(KN$1,Mes!$C$3:$AV$3,0),FALSE),""))*1000)</f>
        <v>#VALUE!</v>
      </c>
      <c r="KO85" s="30" t="e">
        <f>((IFERROR(VLOOKUP($B84,Mes!$C$79:$AV$131,MATCH(KO$1,Mes!$C$3:$AV$3,0),FALSE),""))*1000)</f>
        <v>#VALUE!</v>
      </c>
      <c r="KP85" s="30" t="e">
        <f>((IFERROR(VLOOKUP($B84,Mes!$C$79:$AV$131,MATCH(KP$1,Mes!$C$3:$AV$3,0),FALSE),""))*1000)</f>
        <v>#VALUE!</v>
      </c>
      <c r="KQ85" s="30" t="e">
        <f>((IFERROR(VLOOKUP($B84,Mes!$C$79:$AV$131,MATCH(KQ$1,Mes!$C$3:$AV$3,0),FALSE),""))*1000)</f>
        <v>#VALUE!</v>
      </c>
      <c r="KR85" s="30" t="e">
        <f>((IFERROR(VLOOKUP($B84,Mes!$C$79:$AV$131,MATCH(KR$1,Mes!$C$3:$AV$3,0),FALSE),""))*1000)</f>
        <v>#VALUE!</v>
      </c>
      <c r="KS85" s="30" t="e">
        <f>((IFERROR(VLOOKUP($B84,Mes!$C$79:$AV$131,MATCH(KS$1,Mes!$C$3:$AV$3,0),FALSE),""))*1000)</f>
        <v>#VALUE!</v>
      </c>
      <c r="KT85" s="30" t="e">
        <f>((IFERROR(VLOOKUP($B84,Mes!$C$79:$AV$131,MATCH(KT$1,Mes!$C$3:$AV$3,0),FALSE),""))*1000)</f>
        <v>#VALUE!</v>
      </c>
      <c r="KU85" s="30" t="e">
        <f>((IFERROR(VLOOKUP($B84,Mes!$C$79:$AV$131,MATCH(KU$1,Mes!$C$3:$AV$3,0),FALSE),""))*1000)</f>
        <v>#VALUE!</v>
      </c>
      <c r="KV85" s="30" t="e">
        <f>((IFERROR(VLOOKUP($B84,Mes!$C$79:$AV$131,MATCH(KV$1,Mes!$C$3:$AV$3,0),FALSE),""))*1000)</f>
        <v>#VALUE!</v>
      </c>
      <c r="KW85" s="30" t="e">
        <f>((IFERROR(VLOOKUP($B84,Mes!$C$79:$AV$131,MATCH(KW$1,Mes!$C$3:$AV$3,0),FALSE),""))*1000)</f>
        <v>#VALUE!</v>
      </c>
      <c r="KX85" s="30" t="e">
        <f>((IFERROR(VLOOKUP($B84,Mes!$C$79:$AV$131,MATCH(KX$1,Mes!$C$3:$AV$3,0),FALSE),""))*1000)</f>
        <v>#VALUE!</v>
      </c>
      <c r="KY85" s="30" t="e">
        <f>((IFERROR(VLOOKUP($B84,Mes!$C$79:$AV$131,MATCH(KY$1,Mes!$C$3:$AV$3,0),FALSE),""))*1000)</f>
        <v>#VALUE!</v>
      </c>
      <c r="KZ85" s="31" t="e">
        <f>((IFERROR(VLOOKUP($B84,Mes!$C$79:$AV$131,MATCH(KZ$1,Mes!$C$3:$AV$3,0),FALSE),""))*1000)</f>
        <v>#VALUE!</v>
      </c>
      <c r="LA85" s="31" t="e">
        <f>((IFERROR(VLOOKUP($B84,Mes!$C$79:$AV$131,MATCH(LA$1,Mes!$C$3:$AV$3,0),FALSE),""))*1000)</f>
        <v>#VALUE!</v>
      </c>
      <c r="LB85" s="31" t="e">
        <f>((IFERROR(VLOOKUP($B84,Mes!$C$79:$AV$131,MATCH(LB$1,Mes!$C$3:$AV$3,0),FALSE),""))*1000)</f>
        <v>#VALUE!</v>
      </c>
      <c r="LC85" s="31" t="e">
        <f>((IFERROR(VLOOKUP($B84,Mes!$C$79:$AV$131,MATCH(LC$1,Mes!$C$3:$AV$3,0),FALSE),""))*1000)</f>
        <v>#VALUE!</v>
      </c>
      <c r="LD85" s="31" t="e">
        <f>((IFERROR(VLOOKUP($B84,Mes!$C$79:$AV$131,MATCH(LD$1,Mes!$C$3:$AV$3,0),FALSE),""))*1000)</f>
        <v>#VALUE!</v>
      </c>
      <c r="LE85" s="31" t="e">
        <f>((IFERROR(VLOOKUP($B84,Mes!$C$79:$AV$131,MATCH(LE$1,Mes!$C$3:$AV$3,0),FALSE),""))*1000)</f>
        <v>#VALUE!</v>
      </c>
      <c r="LF85" s="31" t="e">
        <f>((IFERROR(VLOOKUP($B84,Mes!$C$79:$AV$131,MATCH(LF$1,Mes!$C$3:$AV$3,0),FALSE),""))*1000)</f>
        <v>#VALUE!</v>
      </c>
      <c r="LG85" s="31" t="e">
        <f>((IFERROR(VLOOKUP($B84,Mes!$C$79:$AV$131,MATCH(LG$1,Mes!$C$3:$AV$3,0),FALSE),""))*1000)</f>
        <v>#VALUE!</v>
      </c>
      <c r="LH85" s="31" t="e">
        <f>((IFERROR(VLOOKUP($B84,Mes!$C$79:$AV$131,MATCH(LH$1,Mes!$C$3:$AV$3,0),FALSE),""))*1000)</f>
        <v>#VALUE!</v>
      </c>
      <c r="LI85" s="31" t="e">
        <f>((IFERROR(VLOOKUP($B84,Mes!$C$79:$AV$131,MATCH(LI$1,Mes!$C$3:$AV$3,0),FALSE),""))*1000)</f>
        <v>#VALUE!</v>
      </c>
      <c r="LJ85" s="31" t="e">
        <f>((IFERROR(VLOOKUP($B84,Mes!$C$79:$AV$131,MATCH(LJ$1,Mes!$C$3:$AV$3,0),FALSE),""))*1000)</f>
        <v>#VALUE!</v>
      </c>
      <c r="LK85" s="31" t="e">
        <f>((IFERROR(VLOOKUP($B84,Mes!$C$79:$AV$131,MATCH(LK$1,Mes!$C$3:$AV$3,0),FALSE),""))*1000)</f>
        <v>#VALUE!</v>
      </c>
      <c r="LL85" s="31" t="e">
        <f>((IFERROR(VLOOKUP($B84,Mes!$C$79:$AV$131,MATCH(LL$1,Mes!$C$3:$AV$3,0),FALSE),""))*1000)</f>
        <v>#VALUE!</v>
      </c>
      <c r="LM85" s="31" t="e">
        <f>((IFERROR(VLOOKUP($B84,Mes!$C$79:$AV$131,MATCH(LM$1,Mes!$C$3:$AV$3,0),FALSE),""))*1000)</f>
        <v>#VALUE!</v>
      </c>
      <c r="LN85" s="31" t="e">
        <f>((IFERROR(VLOOKUP($B84,Mes!$C$79:$AV$131,MATCH(LN$1,Mes!$C$3:$AV$3,0),FALSE),""))*1000)</f>
        <v>#VALUE!</v>
      </c>
      <c r="LO85" s="31" t="e">
        <f>((IFERROR(VLOOKUP($B84,Mes!$C$79:$AV$131,MATCH(LO$1,Mes!$C$3:$AV$3,0),FALSE),""))*1000)</f>
        <v>#VALUE!</v>
      </c>
      <c r="LP85" s="31" t="e">
        <f>((IFERROR(VLOOKUP($B84,Mes!$C$79:$AV$131,MATCH(LP$1,Mes!$C$3:$AV$3,0),FALSE),""))*1000)</f>
        <v>#VALUE!</v>
      </c>
      <c r="LQ85" s="31" t="e">
        <f>((IFERROR(VLOOKUP($B84,Mes!$C$79:$AV$131,MATCH(LQ$1,Mes!$C$3:$AV$3,0),FALSE),""))*1000)</f>
        <v>#VALUE!</v>
      </c>
      <c r="LR85" s="31" t="e">
        <f>((IFERROR(VLOOKUP($B84,Mes!$C$79:$AV$131,MATCH(LR$1,Mes!$C$3:$AV$3,0),FALSE),""))*1000)</f>
        <v>#VALUE!</v>
      </c>
      <c r="LS85" s="31" t="e">
        <f>((IFERROR(VLOOKUP($B84,Mes!$C$79:$AV$131,MATCH(LS$1,Mes!$C$3:$AV$3,0),FALSE),""))*1000)</f>
        <v>#VALUE!</v>
      </c>
      <c r="LT85" s="31" t="e">
        <f>((IFERROR(VLOOKUP($B84,Mes!$C$79:$AV$131,MATCH(LT$1,Mes!$C$3:$AV$3,0),FALSE),""))*1000)</f>
        <v>#VALUE!</v>
      </c>
      <c r="LU85" s="31" t="e">
        <f>((IFERROR(VLOOKUP($B84,Mes!$C$79:$AV$131,MATCH(LU$1,Mes!$C$3:$AV$3,0),FALSE),""))*1000)</f>
        <v>#VALUE!</v>
      </c>
      <c r="LV85" s="31" t="e">
        <f>((IFERROR(VLOOKUP($B84,Mes!$C$79:$AV$131,MATCH(LV$1,Mes!$C$3:$AV$3,0),FALSE),""))*1000)</f>
        <v>#VALUE!</v>
      </c>
      <c r="LW85" s="31" t="e">
        <f>((IFERROR(VLOOKUP($B84,Mes!$C$79:$AV$131,MATCH(LW$1,Mes!$C$3:$AV$3,0),FALSE),""))*1000)</f>
        <v>#VALUE!</v>
      </c>
      <c r="LX85" s="31" t="e">
        <f>((IFERROR(VLOOKUP($B84,Mes!$C$79:$AV$131,MATCH(LX$1,Mes!$C$3:$AV$3,0),FALSE),""))*1000)</f>
        <v>#VALUE!</v>
      </c>
      <c r="LY85" s="31" t="e">
        <f>((IFERROR(VLOOKUP($B84,Mes!$C$79:$AV$131,MATCH(LY$1,Mes!$C$3:$AV$3,0),FALSE),""))*1000)</f>
        <v>#VALUE!</v>
      </c>
      <c r="LZ85" s="31" t="e">
        <f>((IFERROR(VLOOKUP($B84,Mes!$C$79:$AV$131,MATCH(LZ$1,Mes!$C$3:$AV$3,0),FALSE),""))*1000)</f>
        <v>#VALUE!</v>
      </c>
      <c r="MA85" s="31" t="e">
        <f>((IFERROR(VLOOKUP($B84,Mes!$C$79:$AV$131,MATCH(MA$1,Mes!$C$3:$AV$3,0),FALSE),""))*1000)</f>
        <v>#VALUE!</v>
      </c>
      <c r="MB85" s="31" t="e">
        <f>((IFERROR(VLOOKUP($B84,Mes!$C$79:$AV$131,MATCH(MB$1,Mes!$C$3:$AV$3,0),FALSE),""))*1000)</f>
        <v>#VALUE!</v>
      </c>
      <c r="MC85" s="31" t="e">
        <f>((IFERROR(VLOOKUP($B84,Mes!$C$79:$AV$131,MATCH(MC$1,Mes!$C$3:$AV$3,0),FALSE),""))*1000)</f>
        <v>#VALUE!</v>
      </c>
      <c r="MD85" s="30" t="e">
        <f>((IFERROR(VLOOKUP($B84,Mes!$C$79:$AV$131,MATCH(MD$1,Mes!$C$3:$AV$3,0),FALSE),""))*1000)</f>
        <v>#VALUE!</v>
      </c>
      <c r="ME85" s="30" t="e">
        <f>((IFERROR(VLOOKUP($B84,Mes!$C$79:$AV$131,MATCH(ME$1,Mes!$C$3:$AV$3,0),FALSE),""))*1000)</f>
        <v>#VALUE!</v>
      </c>
      <c r="MF85" s="30" t="e">
        <f>((IFERROR(VLOOKUP($B84,Mes!$C$79:$AV$131,MATCH(MF$1,Mes!$C$3:$AV$3,0),FALSE),""))*1000)</f>
        <v>#VALUE!</v>
      </c>
      <c r="MG85" s="30" t="e">
        <f>((IFERROR(VLOOKUP($B84,Mes!$C$79:$AV$131,MATCH(MG$1,Mes!$C$3:$AV$3,0),FALSE),""))*1000)</f>
        <v>#VALUE!</v>
      </c>
      <c r="MH85" s="30" t="e">
        <f>((IFERROR(VLOOKUP($B84,Mes!$C$79:$AV$131,MATCH(MH$1,Mes!$C$3:$AV$3,0),FALSE),""))*1000)</f>
        <v>#VALUE!</v>
      </c>
      <c r="MI85" s="30" t="e">
        <f>((IFERROR(VLOOKUP($B84,Mes!$C$79:$AV$131,MATCH(MI$1,Mes!$C$3:$AV$3,0),FALSE),""))*1000)</f>
        <v>#VALUE!</v>
      </c>
      <c r="MJ85" s="30" t="e">
        <f>((IFERROR(VLOOKUP($B84,Mes!$C$79:$AV$131,MATCH(MJ$1,Mes!$C$3:$AV$3,0),FALSE),""))*1000)</f>
        <v>#VALUE!</v>
      </c>
      <c r="MK85" s="30" t="e">
        <f>((IFERROR(VLOOKUP($B84,Mes!$C$79:$AV$131,MATCH(MK$1,Mes!$C$3:$AV$3,0),FALSE),""))*1000)</f>
        <v>#VALUE!</v>
      </c>
      <c r="ML85" s="30" t="e">
        <f>((IFERROR(VLOOKUP($B84,Mes!$C$79:$AV$131,MATCH(ML$1,Mes!$C$3:$AV$3,0),FALSE),""))*1000)</f>
        <v>#VALUE!</v>
      </c>
      <c r="MM85" s="30" t="e">
        <f>((IFERROR(VLOOKUP($B84,Mes!$C$79:$AV$131,MATCH(MM$1,Mes!$C$3:$AV$3,0),FALSE),""))*1000)</f>
        <v>#VALUE!</v>
      </c>
      <c r="MN85" s="30" t="e">
        <f>((IFERROR(VLOOKUP($B84,Mes!$C$79:$AV$131,MATCH(MN$1,Mes!$C$3:$AV$3,0),FALSE),""))*1000)</f>
        <v>#VALUE!</v>
      </c>
      <c r="MO85" s="30" t="e">
        <f>((IFERROR(VLOOKUP($B84,Mes!$C$79:$AV$131,MATCH(MO$1,Mes!$C$3:$AV$3,0),FALSE),""))*1000)</f>
        <v>#VALUE!</v>
      </c>
      <c r="MP85" s="30" t="e">
        <f>((IFERROR(VLOOKUP($B84,Mes!$C$79:$AV$131,MATCH(MP$1,Mes!$C$3:$AV$3,0),FALSE),""))*1000)</f>
        <v>#VALUE!</v>
      </c>
      <c r="MQ85" s="30" t="e">
        <f>((IFERROR(VLOOKUP($B84,Mes!$C$79:$AV$131,MATCH(MQ$1,Mes!$C$3:$AV$3,0),FALSE),""))*1000)</f>
        <v>#VALUE!</v>
      </c>
      <c r="MR85" s="30" t="e">
        <f>((IFERROR(VLOOKUP($B84,Mes!$C$79:$AV$131,MATCH(MR$1,Mes!$C$3:$AV$3,0),FALSE),""))*1000)</f>
        <v>#VALUE!</v>
      </c>
      <c r="MS85" s="30" t="e">
        <f>((IFERROR(VLOOKUP($B84,Mes!$C$79:$AV$131,MATCH(MS$1,Mes!$C$3:$AV$3,0),FALSE),""))*1000)</f>
        <v>#VALUE!</v>
      </c>
      <c r="MT85" s="30" t="e">
        <f>((IFERROR(VLOOKUP($B84,Mes!$C$79:$AV$131,MATCH(MT$1,Mes!$C$3:$AV$3,0),FALSE),""))*1000)</f>
        <v>#VALUE!</v>
      </c>
      <c r="MU85" s="30" t="e">
        <f>((IFERROR(VLOOKUP($B84,Mes!$C$79:$AV$131,MATCH(MU$1,Mes!$C$3:$AV$3,0),FALSE),""))*1000)</f>
        <v>#VALUE!</v>
      </c>
      <c r="MV85" s="30" t="e">
        <f>((IFERROR(VLOOKUP($B84,Mes!$C$79:$AV$131,MATCH(MV$1,Mes!$C$3:$AV$3,0),FALSE),""))*1000)</f>
        <v>#VALUE!</v>
      </c>
      <c r="MW85" s="30" t="e">
        <f>((IFERROR(VLOOKUP($B84,Mes!$C$79:$AV$131,MATCH(MW$1,Mes!$C$3:$AV$3,0),FALSE),""))*1000)</f>
        <v>#VALUE!</v>
      </c>
      <c r="MX85" s="30" t="e">
        <f>((IFERROR(VLOOKUP($B84,Mes!$C$79:$AV$131,MATCH(MX$1,Mes!$C$3:$AV$3,0),FALSE),""))*1000)</f>
        <v>#VALUE!</v>
      </c>
      <c r="MY85" s="30" t="e">
        <f>((IFERROR(VLOOKUP($B84,Mes!$C$79:$AV$131,MATCH(MY$1,Mes!$C$3:$AV$3,0),FALSE),""))*1000)</f>
        <v>#VALUE!</v>
      </c>
      <c r="MZ85" s="30" t="e">
        <f>((IFERROR(VLOOKUP($B84,Mes!$C$79:$AV$131,MATCH(MZ$1,Mes!$C$3:$AV$3,0),FALSE),""))*1000)</f>
        <v>#VALUE!</v>
      </c>
      <c r="NA85" s="30" t="e">
        <f>((IFERROR(VLOOKUP($B84,Mes!$C$79:$AV$131,MATCH(NA$1,Mes!$C$3:$AV$3,0),FALSE),""))*1000)</f>
        <v>#VALUE!</v>
      </c>
      <c r="NB85" s="30" t="e">
        <f>((IFERROR(VLOOKUP($B84,Mes!$C$79:$AV$131,MATCH(NB$1,Mes!$C$3:$AV$3,0),FALSE),""))*1000)</f>
        <v>#VALUE!</v>
      </c>
      <c r="NC85" s="30" t="e">
        <f>((IFERROR(VLOOKUP($B84,Mes!$C$79:$AV$131,MATCH(NC$1,Mes!$C$3:$AV$3,0),FALSE),""))*1000)</f>
        <v>#VALUE!</v>
      </c>
      <c r="ND85" s="30" t="e">
        <f>((IFERROR(VLOOKUP($B84,Mes!$C$79:$AV$131,MATCH(ND$1,Mes!$C$3:$AV$3,0),FALSE),""))*1000)</f>
        <v>#VALUE!</v>
      </c>
      <c r="NE85" s="30" t="e">
        <f>((IFERROR(VLOOKUP($B84,Mes!$C$79:$AV$131,MATCH(NE$1,Mes!$C$3:$AV$3,0),FALSE),""))*1000)</f>
        <v>#VALUE!</v>
      </c>
      <c r="NF85" s="30" t="e">
        <f>((IFERROR(VLOOKUP($B84,Mes!$C$79:$AV$131,MATCH(NF$1,Mes!$C$3:$AV$3,0),FALSE),""))*1000)</f>
        <v>#VALUE!</v>
      </c>
      <c r="NG85" s="30" t="e">
        <f>((IFERROR(VLOOKUP($B84,Mes!$C$79:$AV$131,MATCH(NG$1,Mes!$C$3:$AV$3,0),FALSE),""))*1000)</f>
        <v>#VALUE!</v>
      </c>
      <c r="NH85" s="30" t="e">
        <f>((IFERROR(VLOOKUP($B84,Mes!$C$79:$AV$131,MATCH(NH$1,Mes!$C$3:$AV$3,0),FALSE),""))*1000)</f>
        <v>#VALUE!</v>
      </c>
    </row>
    <row r="86" spans="1:372" s="32" customFormat="1" ht="14.4" outlineLevel="1" x14ac:dyDescent="0.2">
      <c r="A86" s="15"/>
      <c r="B86" s="14"/>
      <c r="C86" s="14"/>
      <c r="D86" s="14"/>
      <c r="E86" s="27" t="s">
        <v>226</v>
      </c>
      <c r="F86" s="61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68"/>
      <c r="BA86" s="68"/>
      <c r="BB86" s="68"/>
      <c r="BC86" s="68"/>
      <c r="BD86" s="68"/>
      <c r="BE86" s="68"/>
      <c r="BF86" s="68"/>
      <c r="BG86" s="68"/>
      <c r="BH86" s="68"/>
      <c r="BI86" s="68"/>
      <c r="BJ86" s="68"/>
      <c r="BK86" s="68"/>
      <c r="BL86" s="68"/>
      <c r="BM86" s="68"/>
      <c r="BN86" s="68"/>
      <c r="BO86" s="68"/>
      <c r="BP86" s="68"/>
      <c r="BQ86" s="68"/>
      <c r="BR86" s="68"/>
      <c r="BS86" s="68"/>
      <c r="BT86" s="68"/>
      <c r="BU86" s="68"/>
      <c r="BV86" s="68"/>
      <c r="BW86" s="68"/>
      <c r="BX86" s="68"/>
      <c r="BY86" s="68"/>
      <c r="BZ86" s="68"/>
      <c r="CA86" s="68"/>
      <c r="CB86" s="68"/>
      <c r="CC86" s="68"/>
      <c r="CD86" s="68"/>
      <c r="CE86" s="68"/>
      <c r="CF86" s="68"/>
      <c r="CG86" s="68"/>
      <c r="CH86" s="68"/>
      <c r="CI86" s="68"/>
      <c r="CJ86" s="68"/>
      <c r="CK86" s="68"/>
      <c r="CL86" s="68"/>
      <c r="CM86" s="68"/>
      <c r="CN86" s="68"/>
      <c r="CO86" s="68"/>
      <c r="CP86" s="68"/>
      <c r="CQ86" s="68"/>
      <c r="CR86" s="68"/>
      <c r="CS86" s="68"/>
      <c r="CT86" s="68"/>
      <c r="CU86" s="68"/>
      <c r="CV86" s="68"/>
      <c r="CW86" s="68"/>
      <c r="CX86" s="68"/>
      <c r="CY86" s="68"/>
      <c r="CZ86" s="68"/>
      <c r="DA86" s="68"/>
      <c r="DB86" s="68"/>
      <c r="DC86" s="68"/>
      <c r="DD86" s="68"/>
      <c r="DE86" s="68"/>
      <c r="DF86" s="68"/>
      <c r="DG86" s="68"/>
      <c r="DH86" s="68"/>
      <c r="DI86" s="68"/>
      <c r="DJ86" s="68"/>
      <c r="DK86" s="68"/>
      <c r="DL86" s="68"/>
      <c r="DM86" s="68"/>
      <c r="DN86" s="68"/>
      <c r="DO86" s="68"/>
      <c r="DP86" s="68"/>
      <c r="DQ86" s="68"/>
      <c r="DR86" s="68"/>
      <c r="DS86" s="68"/>
      <c r="DT86" s="68"/>
      <c r="DU86" s="68"/>
      <c r="DV86" s="68"/>
      <c r="DW86" s="68"/>
      <c r="DX86" s="68"/>
      <c r="DY86" s="68"/>
      <c r="DZ86" s="68"/>
      <c r="EA86" s="68"/>
      <c r="EB86" s="68"/>
      <c r="EC86" s="68"/>
      <c r="ED86" s="68"/>
      <c r="EE86" s="68"/>
      <c r="EF86" s="68"/>
      <c r="EG86" s="68"/>
      <c r="EH86" s="68"/>
      <c r="EI86" s="68"/>
      <c r="EJ86" s="68"/>
      <c r="EK86" s="68"/>
      <c r="EL86" s="68"/>
      <c r="EM86" s="68"/>
      <c r="EN86" s="68"/>
      <c r="EO86" s="68"/>
      <c r="EP86" s="68"/>
      <c r="EQ86" s="68"/>
      <c r="ER86" s="68"/>
      <c r="ES86" s="68"/>
      <c r="ET86" s="68"/>
      <c r="EU86" s="68"/>
      <c r="EV86" s="68"/>
      <c r="EW86" s="68"/>
      <c r="EX86" s="68"/>
      <c r="EY86" s="68"/>
      <c r="EZ86" s="68"/>
      <c r="FA86" s="68"/>
      <c r="FB86" s="68"/>
      <c r="FC86" s="68"/>
      <c r="FD86" s="68"/>
      <c r="FE86" s="68"/>
      <c r="FF86" s="68"/>
      <c r="FG86" s="68"/>
      <c r="FH86" s="68"/>
      <c r="FI86" s="68">
        <v>848.86099999999999</v>
      </c>
      <c r="FJ86" s="68"/>
      <c r="FK86" s="68"/>
      <c r="FL86" s="68">
        <v>976.61599999999999</v>
      </c>
      <c r="FM86" s="68"/>
      <c r="FN86" s="68"/>
      <c r="FO86" s="68">
        <v>1388.605</v>
      </c>
      <c r="FP86" s="68"/>
      <c r="FQ86" s="68">
        <v>1394.4499999999998</v>
      </c>
      <c r="FR86" s="68"/>
      <c r="FS86" s="68"/>
      <c r="FT86" s="68"/>
      <c r="FU86" s="68"/>
      <c r="FV86" s="68"/>
      <c r="FW86" s="68"/>
      <c r="FX86" s="68"/>
      <c r="FY86" s="68"/>
      <c r="FZ86" s="68"/>
      <c r="GA86" s="68"/>
      <c r="GB86" s="68"/>
      <c r="GC86" s="68"/>
      <c r="GD86" s="68"/>
      <c r="GE86" s="68"/>
      <c r="GF86" s="68"/>
      <c r="GG86" s="68"/>
      <c r="GH86" s="68"/>
      <c r="GI86" s="68"/>
      <c r="GJ86" s="68"/>
      <c r="GK86" s="68"/>
      <c r="GL86" s="68"/>
      <c r="GM86" s="68"/>
      <c r="GN86" s="68"/>
      <c r="GO86" s="68"/>
      <c r="GP86" s="68"/>
      <c r="GQ86" s="68"/>
      <c r="GR86" s="68"/>
      <c r="GS86" s="68"/>
      <c r="GT86" s="68"/>
      <c r="GU86" s="68"/>
      <c r="GV86" s="68"/>
      <c r="GW86" s="68"/>
      <c r="GX86" s="68"/>
      <c r="GY86" s="68"/>
      <c r="GZ86" s="68"/>
      <c r="HA86" s="68"/>
      <c r="HB86" s="68"/>
      <c r="HC86" s="68"/>
      <c r="HD86" s="68"/>
      <c r="HE86" s="68"/>
      <c r="HF86" s="68"/>
      <c r="HG86" s="68"/>
      <c r="HH86" s="68"/>
      <c r="HI86" s="68"/>
      <c r="HJ86" s="68"/>
      <c r="HK86" s="68"/>
      <c r="HL86" s="68"/>
      <c r="HM86" s="68"/>
      <c r="HN86" s="68"/>
      <c r="HO86" s="68"/>
      <c r="HP86" s="68"/>
      <c r="HQ86" s="68"/>
      <c r="HR86" s="68"/>
      <c r="HS86" s="68"/>
      <c r="HT86" s="68"/>
      <c r="HU86" s="68"/>
      <c r="HV86" s="68"/>
      <c r="HW86" s="68"/>
      <c r="HX86" s="68"/>
      <c r="HY86" s="68"/>
      <c r="HZ86" s="68"/>
      <c r="IA86" s="68"/>
      <c r="IB86" s="68"/>
      <c r="IC86" s="68"/>
      <c r="ID86" s="68"/>
      <c r="IE86" s="68"/>
      <c r="IF86" s="68"/>
      <c r="IG86" s="68"/>
      <c r="IH86" s="68"/>
      <c r="II86" s="68"/>
      <c r="IJ86" s="68"/>
      <c r="IK86" s="68"/>
      <c r="IL86" s="68"/>
      <c r="IM86" s="68"/>
      <c r="IN86" s="68"/>
      <c r="IO86" s="68"/>
      <c r="IP86" s="68"/>
      <c r="IQ86" s="68"/>
      <c r="IR86" s="68"/>
      <c r="IS86" s="68"/>
      <c r="IT86" s="68"/>
      <c r="IU86" s="68"/>
      <c r="IV86" s="68"/>
      <c r="IW86" s="68"/>
      <c r="IX86" s="68"/>
      <c r="IY86" s="68"/>
      <c r="IZ86" s="68"/>
      <c r="JA86" s="68"/>
      <c r="JB86" s="68"/>
      <c r="JC86" s="68"/>
      <c r="JD86" s="68"/>
      <c r="JE86" s="68"/>
      <c r="JF86" s="68"/>
      <c r="JG86" s="68"/>
      <c r="JH86" s="68"/>
      <c r="JI86" s="68"/>
      <c r="JJ86" s="68"/>
      <c r="JK86" s="68"/>
      <c r="JL86" s="68"/>
      <c r="JM86" s="68"/>
      <c r="JN86" s="68"/>
      <c r="JO86" s="68"/>
      <c r="JP86" s="68"/>
      <c r="JQ86" s="68"/>
      <c r="JR86" s="68"/>
      <c r="JS86" s="68"/>
      <c r="JT86" s="68"/>
      <c r="JU86" s="68"/>
      <c r="JV86" s="68"/>
      <c r="JW86" s="68"/>
      <c r="JX86" s="68"/>
      <c r="JY86" s="68"/>
      <c r="JZ86" s="68"/>
      <c r="KA86" s="68"/>
      <c r="KB86" s="68"/>
      <c r="KC86" s="68"/>
      <c r="KD86" s="68"/>
      <c r="KE86" s="68"/>
      <c r="KF86" s="68"/>
      <c r="KG86" s="68"/>
      <c r="KH86" s="68"/>
      <c r="KI86" s="68"/>
      <c r="KJ86" s="68"/>
      <c r="KK86" s="68"/>
      <c r="KL86" s="68"/>
      <c r="KM86" s="68"/>
      <c r="KN86" s="68"/>
      <c r="KO86" s="68"/>
      <c r="KP86" s="68"/>
      <c r="KQ86" s="68"/>
      <c r="KR86" s="68"/>
      <c r="KS86" s="68"/>
      <c r="KT86" s="68"/>
      <c r="KU86" s="68"/>
      <c r="KV86" s="68"/>
      <c r="KW86" s="68"/>
      <c r="KX86" s="68"/>
      <c r="KY86" s="68"/>
      <c r="KZ86" s="68"/>
      <c r="LA86" s="68"/>
      <c r="LB86" s="68"/>
      <c r="LC86" s="68"/>
      <c r="LD86" s="68"/>
      <c r="LE86" s="68"/>
      <c r="LF86" s="68"/>
      <c r="LG86" s="68"/>
      <c r="LH86" s="68"/>
      <c r="LI86" s="68"/>
      <c r="LJ86" s="68"/>
      <c r="LK86" s="68"/>
      <c r="LL86" s="68"/>
      <c r="LM86" s="68"/>
      <c r="LN86" s="68"/>
      <c r="LO86" s="68"/>
      <c r="LP86" s="68"/>
      <c r="LQ86" s="68"/>
      <c r="LR86" s="68"/>
      <c r="LS86" s="68"/>
      <c r="LT86" s="68"/>
      <c r="LU86" s="68"/>
      <c r="LV86" s="68"/>
      <c r="LW86" s="68"/>
      <c r="LX86" s="68"/>
      <c r="LY86" s="68"/>
      <c r="LZ86" s="68"/>
      <c r="MA86" s="68"/>
      <c r="MB86" s="68"/>
      <c r="MC86" s="68"/>
      <c r="MD86" s="68"/>
      <c r="ME86" s="68"/>
      <c r="MF86" s="68"/>
      <c r="MG86" s="68"/>
      <c r="MH86" s="68"/>
      <c r="MI86" s="68"/>
      <c r="MJ86" s="68"/>
      <c r="MK86" s="68"/>
      <c r="ML86" s="68"/>
      <c r="MM86" s="68"/>
      <c r="MN86" s="68"/>
      <c r="MO86" s="68"/>
      <c r="MP86" s="68"/>
      <c r="MQ86" s="68"/>
      <c r="MR86" s="68"/>
      <c r="MS86" s="68"/>
      <c r="MT86" s="68"/>
      <c r="MU86" s="68"/>
      <c r="MV86" s="68"/>
      <c r="MW86" s="68"/>
      <c r="MX86" s="68"/>
      <c r="MY86" s="68"/>
      <c r="MZ86" s="68"/>
      <c r="NA86" s="68"/>
      <c r="NB86" s="68"/>
      <c r="NC86" s="68"/>
      <c r="ND86" s="68"/>
      <c r="NE86" s="68"/>
      <c r="NF86" s="68"/>
      <c r="NG86" s="68"/>
      <c r="NH86" s="68"/>
    </row>
    <row r="87" spans="1:372" s="34" customFormat="1" ht="14.4" outlineLevel="1" x14ac:dyDescent="0.2">
      <c r="A87" s="16"/>
      <c r="B87" s="14"/>
      <c r="C87" s="14"/>
      <c r="D87" s="14"/>
      <c r="E87" s="27" t="s">
        <v>220</v>
      </c>
      <c r="F87" s="25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8"/>
      <c r="AL87" s="68"/>
      <c r="AM87" s="68"/>
      <c r="AN87" s="68"/>
      <c r="AO87" s="68"/>
      <c r="AP87" s="68"/>
      <c r="AQ87" s="68"/>
      <c r="AR87" s="68"/>
      <c r="AS87" s="68"/>
      <c r="AT87" s="68"/>
      <c r="AU87" s="68"/>
      <c r="AV87" s="68"/>
      <c r="AW87" s="68"/>
      <c r="AX87" s="68"/>
      <c r="AY87" s="68"/>
      <c r="AZ87" s="68"/>
      <c r="BA87" s="68"/>
      <c r="BB87" s="68"/>
      <c r="BC87" s="68"/>
      <c r="BD87" s="68"/>
      <c r="BE87" s="68"/>
      <c r="BF87" s="68"/>
      <c r="BG87" s="68"/>
      <c r="BH87" s="68"/>
      <c r="BI87" s="68"/>
      <c r="BJ87" s="68"/>
      <c r="BK87" s="68"/>
      <c r="BL87" s="68"/>
      <c r="BM87" s="68"/>
      <c r="BN87" s="68"/>
      <c r="BO87" s="68"/>
      <c r="BP87" s="68"/>
      <c r="BQ87" s="68"/>
      <c r="BR87" s="68"/>
      <c r="BS87" s="68"/>
      <c r="BT87" s="68"/>
      <c r="BU87" s="68"/>
      <c r="BV87" s="68"/>
      <c r="BW87" s="68"/>
      <c r="BX87" s="68"/>
      <c r="BY87" s="68"/>
      <c r="BZ87" s="68"/>
      <c r="CA87" s="68"/>
      <c r="CB87" s="68"/>
      <c r="CC87" s="68"/>
      <c r="CD87" s="68"/>
      <c r="CE87" s="68"/>
      <c r="CF87" s="68"/>
      <c r="CG87" s="68"/>
      <c r="CH87" s="68"/>
      <c r="CI87" s="68"/>
      <c r="CJ87" s="68"/>
      <c r="CK87" s="68"/>
      <c r="CL87" s="68"/>
      <c r="CM87" s="68"/>
      <c r="CN87" s="68"/>
      <c r="CO87" s="68"/>
      <c r="CP87" s="68"/>
      <c r="CQ87" s="68"/>
      <c r="CR87" s="68"/>
      <c r="CS87" s="68"/>
      <c r="CT87" s="68"/>
      <c r="CU87" s="68"/>
      <c r="CV87" s="68"/>
      <c r="CW87" s="68"/>
      <c r="CX87" s="68"/>
      <c r="CY87" s="68"/>
      <c r="CZ87" s="68"/>
      <c r="DA87" s="68"/>
      <c r="DB87" s="68"/>
      <c r="DC87" s="68"/>
      <c r="DD87" s="68"/>
      <c r="DE87" s="68"/>
      <c r="DF87" s="68"/>
      <c r="DG87" s="68"/>
      <c r="DH87" s="68"/>
      <c r="DI87" s="68"/>
      <c r="DJ87" s="68"/>
      <c r="DK87" s="68"/>
      <c r="DL87" s="68"/>
      <c r="DM87" s="68"/>
      <c r="DN87" s="68"/>
      <c r="DO87" s="68"/>
      <c r="DP87" s="68"/>
      <c r="DQ87" s="68"/>
      <c r="DR87" s="68"/>
      <c r="DS87" s="68"/>
      <c r="DT87" s="68"/>
      <c r="DU87" s="68"/>
      <c r="DV87" s="68"/>
      <c r="DW87" s="68"/>
      <c r="DX87" s="68"/>
      <c r="DY87" s="68"/>
      <c r="DZ87" s="68"/>
      <c r="EA87" s="68"/>
      <c r="EB87" s="68"/>
      <c r="EC87" s="68"/>
      <c r="ED87" s="68"/>
      <c r="EE87" s="68"/>
      <c r="EF87" s="68"/>
      <c r="EG87" s="68"/>
      <c r="EH87" s="68"/>
      <c r="EI87" s="68"/>
      <c r="EJ87" s="68"/>
      <c r="EK87" s="68"/>
      <c r="EL87" s="68"/>
      <c r="EM87" s="68"/>
      <c r="EN87" s="68"/>
      <c r="EO87" s="68"/>
      <c r="EP87" s="68"/>
      <c r="EQ87" s="68"/>
      <c r="ER87" s="68"/>
      <c r="ES87" s="68"/>
      <c r="ET87" s="68"/>
      <c r="EU87" s="68"/>
      <c r="EV87" s="68"/>
      <c r="EW87" s="68"/>
      <c r="EX87" s="68"/>
      <c r="EY87" s="68"/>
      <c r="EZ87" s="68"/>
      <c r="FA87" s="68"/>
      <c r="FB87" s="68"/>
      <c r="FC87" s="68"/>
      <c r="FD87" s="68"/>
      <c r="FE87" s="68"/>
      <c r="FF87" s="68"/>
      <c r="FG87" s="68"/>
      <c r="FH87" s="68"/>
      <c r="FI87" s="68">
        <v>24.024576008484072</v>
      </c>
      <c r="FJ87" s="68"/>
      <c r="FK87" s="68"/>
      <c r="FL87" s="68">
        <v>32.41064178996502</v>
      </c>
      <c r="FM87" s="68"/>
      <c r="FN87" s="68"/>
      <c r="FO87" s="68">
        <v>45.710232014688707</v>
      </c>
      <c r="FP87" s="68"/>
      <c r="FQ87" s="68">
        <v>63.076515499641715</v>
      </c>
      <c r="FR87" s="68"/>
      <c r="FS87" s="68"/>
      <c r="FT87" s="68"/>
      <c r="FU87" s="68"/>
      <c r="FV87" s="68"/>
      <c r="FW87" s="68"/>
      <c r="FX87" s="68"/>
      <c r="FY87" s="68"/>
      <c r="FZ87" s="68"/>
      <c r="GA87" s="68"/>
      <c r="GB87" s="68"/>
      <c r="GC87" s="68"/>
      <c r="GD87" s="68"/>
      <c r="GE87" s="68"/>
      <c r="GF87" s="68"/>
      <c r="GG87" s="68"/>
      <c r="GH87" s="68"/>
      <c r="GI87" s="68"/>
      <c r="GJ87" s="68"/>
      <c r="GK87" s="68"/>
      <c r="GL87" s="68"/>
      <c r="GM87" s="68"/>
      <c r="GN87" s="68"/>
      <c r="GO87" s="68"/>
      <c r="GP87" s="68"/>
      <c r="GQ87" s="68"/>
      <c r="GR87" s="68"/>
      <c r="GS87" s="68"/>
      <c r="GT87" s="68"/>
      <c r="GU87" s="68"/>
      <c r="GV87" s="68"/>
      <c r="GW87" s="68"/>
      <c r="GX87" s="68"/>
      <c r="GY87" s="68"/>
      <c r="GZ87" s="68"/>
      <c r="HA87" s="68"/>
      <c r="HB87" s="68"/>
      <c r="HC87" s="68"/>
      <c r="HD87" s="68"/>
      <c r="HE87" s="68"/>
      <c r="HF87" s="68"/>
      <c r="HG87" s="68"/>
      <c r="HH87" s="68"/>
      <c r="HI87" s="68"/>
      <c r="HJ87" s="68"/>
      <c r="HK87" s="68"/>
      <c r="HL87" s="68"/>
      <c r="HM87" s="68"/>
      <c r="HN87" s="68"/>
      <c r="HO87" s="68"/>
      <c r="HP87" s="68"/>
      <c r="HQ87" s="68"/>
      <c r="HR87" s="68"/>
      <c r="HS87" s="68"/>
      <c r="HT87" s="68"/>
      <c r="HU87" s="68"/>
      <c r="HV87" s="68"/>
      <c r="HW87" s="68"/>
      <c r="HX87" s="68"/>
      <c r="HY87" s="68"/>
      <c r="HZ87" s="68"/>
      <c r="IA87" s="68"/>
      <c r="IB87" s="68"/>
      <c r="IC87" s="68"/>
      <c r="ID87" s="68"/>
      <c r="IE87" s="68"/>
      <c r="IF87" s="68"/>
      <c r="IG87" s="68"/>
      <c r="IH87" s="68"/>
      <c r="II87" s="68"/>
      <c r="IJ87" s="68"/>
      <c r="IK87" s="68"/>
      <c r="IL87" s="68"/>
      <c r="IM87" s="68"/>
      <c r="IN87" s="68"/>
      <c r="IO87" s="68"/>
      <c r="IP87" s="68"/>
      <c r="IQ87" s="68"/>
      <c r="IR87" s="68"/>
      <c r="IS87" s="68"/>
      <c r="IT87" s="68"/>
      <c r="IU87" s="68"/>
      <c r="IV87" s="68"/>
      <c r="IW87" s="68"/>
      <c r="IX87" s="68"/>
      <c r="IY87" s="68"/>
      <c r="IZ87" s="68"/>
      <c r="JA87" s="68"/>
      <c r="JB87" s="68"/>
      <c r="JC87" s="68"/>
      <c r="JD87" s="68"/>
      <c r="JE87" s="68"/>
      <c r="JF87" s="68"/>
      <c r="JG87" s="68"/>
      <c r="JH87" s="68"/>
      <c r="JI87" s="68"/>
      <c r="JJ87" s="68"/>
      <c r="JK87" s="68"/>
      <c r="JL87" s="68"/>
      <c r="JM87" s="68"/>
      <c r="JN87" s="68"/>
      <c r="JO87" s="68"/>
      <c r="JP87" s="68"/>
      <c r="JQ87" s="68"/>
      <c r="JR87" s="68"/>
      <c r="JS87" s="68"/>
      <c r="JT87" s="68"/>
      <c r="JU87" s="68"/>
      <c r="JV87" s="68"/>
      <c r="JW87" s="68"/>
      <c r="JX87" s="68"/>
      <c r="JY87" s="68"/>
      <c r="JZ87" s="68"/>
      <c r="KA87" s="68"/>
      <c r="KB87" s="68"/>
      <c r="KC87" s="68"/>
      <c r="KD87" s="68"/>
      <c r="KE87" s="68"/>
      <c r="KF87" s="68"/>
      <c r="KG87" s="68"/>
      <c r="KH87" s="68"/>
      <c r="KI87" s="68"/>
      <c r="KJ87" s="68"/>
      <c r="KK87" s="68"/>
      <c r="KL87" s="68"/>
      <c r="KM87" s="68"/>
      <c r="KN87" s="68"/>
      <c r="KO87" s="68"/>
      <c r="KP87" s="68"/>
      <c r="KQ87" s="68"/>
      <c r="KR87" s="68"/>
      <c r="KS87" s="68"/>
      <c r="KT87" s="68"/>
      <c r="KU87" s="68"/>
      <c r="KV87" s="68"/>
      <c r="KW87" s="68"/>
      <c r="KX87" s="68"/>
      <c r="KY87" s="68"/>
      <c r="KZ87" s="68"/>
      <c r="LA87" s="68"/>
      <c r="LB87" s="68"/>
      <c r="LC87" s="68"/>
      <c r="LD87" s="68"/>
      <c r="LE87" s="68"/>
      <c r="LF87" s="68"/>
      <c r="LG87" s="68"/>
      <c r="LH87" s="68"/>
      <c r="LI87" s="68"/>
      <c r="LJ87" s="68"/>
      <c r="LK87" s="68"/>
      <c r="LL87" s="68"/>
      <c r="LM87" s="68"/>
      <c r="LN87" s="68"/>
      <c r="LO87" s="68"/>
      <c r="LP87" s="68"/>
      <c r="LQ87" s="68"/>
      <c r="LR87" s="68"/>
      <c r="LS87" s="68"/>
      <c r="LT87" s="68"/>
      <c r="LU87" s="68"/>
      <c r="LV87" s="68"/>
      <c r="LW87" s="68"/>
      <c r="LX87" s="68"/>
      <c r="LY87" s="68"/>
      <c r="LZ87" s="68"/>
      <c r="MA87" s="68"/>
      <c r="MB87" s="68"/>
      <c r="MC87" s="68"/>
      <c r="MD87" s="68"/>
      <c r="ME87" s="68"/>
      <c r="MF87" s="68"/>
      <c r="MG87" s="68"/>
      <c r="MH87" s="68"/>
      <c r="MI87" s="68"/>
      <c r="MJ87" s="68"/>
      <c r="MK87" s="68"/>
      <c r="ML87" s="68"/>
      <c r="MM87" s="68"/>
      <c r="MN87" s="68"/>
      <c r="MO87" s="68"/>
      <c r="MP87" s="68"/>
      <c r="MQ87" s="68"/>
      <c r="MR87" s="68"/>
      <c r="MS87" s="68"/>
      <c r="MT87" s="68"/>
      <c r="MU87" s="68"/>
      <c r="MV87" s="68"/>
      <c r="MW87" s="68"/>
      <c r="MX87" s="68"/>
      <c r="MY87" s="68"/>
      <c r="MZ87" s="68"/>
      <c r="NA87" s="68"/>
      <c r="NB87" s="68"/>
      <c r="NC87" s="68"/>
      <c r="ND87" s="68"/>
      <c r="NE87" s="68"/>
      <c r="NF87" s="68"/>
      <c r="NG87" s="68"/>
      <c r="NH87" s="68"/>
    </row>
    <row r="88" spans="1:372" s="34" customFormat="1" ht="15" outlineLevel="1" thickBot="1" x14ac:dyDescent="0.25">
      <c r="A88" s="16"/>
      <c r="B88" s="14"/>
      <c r="C88" s="14"/>
      <c r="D88" s="14"/>
      <c r="E88" s="57" t="s">
        <v>197</v>
      </c>
      <c r="F88" s="5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68"/>
      <c r="AY88" s="68"/>
      <c r="AZ88" s="68"/>
      <c r="BA88" s="68"/>
      <c r="BB88" s="68"/>
      <c r="BC88" s="68"/>
      <c r="BD88" s="68"/>
      <c r="BE88" s="68"/>
      <c r="BF88" s="68"/>
      <c r="BG88" s="68"/>
      <c r="BH88" s="68"/>
      <c r="BI88" s="68"/>
      <c r="BJ88" s="68"/>
      <c r="BK88" s="68"/>
      <c r="BL88" s="68"/>
      <c r="BM88" s="68"/>
      <c r="BN88" s="68"/>
      <c r="BO88" s="68"/>
      <c r="BP88" s="68"/>
      <c r="BQ88" s="68"/>
      <c r="BR88" s="68"/>
      <c r="BS88" s="68"/>
      <c r="BT88" s="68"/>
      <c r="BU88" s="68"/>
      <c r="BV88" s="68"/>
      <c r="BW88" s="68"/>
      <c r="BX88" s="68"/>
      <c r="BY88" s="68"/>
      <c r="BZ88" s="68"/>
      <c r="CA88" s="68"/>
      <c r="CB88" s="68"/>
      <c r="CC88" s="68"/>
      <c r="CD88" s="68"/>
      <c r="CE88" s="68"/>
      <c r="CF88" s="68"/>
      <c r="CG88" s="68"/>
      <c r="CH88" s="68"/>
      <c r="CI88" s="68"/>
      <c r="CJ88" s="68"/>
      <c r="CK88" s="68"/>
      <c r="CL88" s="68"/>
      <c r="CM88" s="68"/>
      <c r="CN88" s="68"/>
      <c r="CO88" s="68"/>
      <c r="CP88" s="68"/>
      <c r="CQ88" s="68"/>
      <c r="CR88" s="68"/>
      <c r="CS88" s="68"/>
      <c r="CT88" s="68"/>
      <c r="CU88" s="68"/>
      <c r="CV88" s="68"/>
      <c r="CW88" s="68"/>
      <c r="CX88" s="68"/>
      <c r="CY88" s="68"/>
      <c r="CZ88" s="68"/>
      <c r="DA88" s="68"/>
      <c r="DB88" s="68"/>
      <c r="DC88" s="68"/>
      <c r="DD88" s="68"/>
      <c r="DE88" s="68"/>
      <c r="DF88" s="68"/>
      <c r="DG88" s="68"/>
      <c r="DH88" s="68"/>
      <c r="DI88" s="68"/>
      <c r="DJ88" s="68"/>
      <c r="DK88" s="68"/>
      <c r="DL88" s="68"/>
      <c r="DM88" s="68"/>
      <c r="DN88" s="68"/>
      <c r="DO88" s="68"/>
      <c r="DP88" s="68"/>
      <c r="DQ88" s="68"/>
      <c r="DR88" s="68"/>
      <c r="DS88" s="68"/>
      <c r="DT88" s="68"/>
      <c r="DU88" s="68"/>
      <c r="DV88" s="68"/>
      <c r="DW88" s="68"/>
      <c r="DX88" s="68"/>
      <c r="DY88" s="68"/>
      <c r="DZ88" s="68"/>
      <c r="EA88" s="68"/>
      <c r="EB88" s="68"/>
      <c r="EC88" s="68"/>
      <c r="ED88" s="68"/>
      <c r="EE88" s="68"/>
      <c r="EF88" s="68"/>
      <c r="EG88" s="68"/>
      <c r="EH88" s="68"/>
      <c r="EI88" s="68"/>
      <c r="EJ88" s="68"/>
      <c r="EK88" s="68"/>
      <c r="EL88" s="68"/>
      <c r="EM88" s="68"/>
      <c r="EN88" s="68"/>
      <c r="EO88" s="68"/>
      <c r="EP88" s="68"/>
      <c r="EQ88" s="68"/>
      <c r="ER88" s="68"/>
      <c r="ES88" s="68"/>
      <c r="ET88" s="68"/>
      <c r="EU88" s="68"/>
      <c r="EV88" s="68"/>
      <c r="EW88" s="68"/>
      <c r="EX88" s="68"/>
      <c r="EY88" s="68"/>
      <c r="EZ88" s="68"/>
      <c r="FA88" s="68"/>
      <c r="FB88" s="68"/>
      <c r="FC88" s="68"/>
      <c r="FD88" s="68"/>
      <c r="FE88" s="68"/>
      <c r="FF88" s="68"/>
      <c r="FG88" s="68"/>
      <c r="FH88" s="68"/>
      <c r="FI88" s="68">
        <v>0.96787432965428755</v>
      </c>
      <c r="FJ88" s="68"/>
      <c r="FK88" s="68"/>
      <c r="FL88" s="68">
        <v>5.5217632744516285</v>
      </c>
      <c r="FM88" s="68"/>
      <c r="FN88" s="68"/>
      <c r="FO88" s="68">
        <v>15.317946653636628</v>
      </c>
      <c r="FP88" s="68"/>
      <c r="FQ88" s="68">
        <v>23.961947764261399</v>
      </c>
      <c r="FR88" s="68"/>
      <c r="FS88" s="68"/>
      <c r="FT88" s="68"/>
      <c r="FU88" s="68"/>
      <c r="FV88" s="68"/>
      <c r="FW88" s="68"/>
      <c r="FX88" s="68"/>
      <c r="FY88" s="68"/>
      <c r="FZ88" s="68"/>
      <c r="GA88" s="68"/>
      <c r="GB88" s="68"/>
      <c r="GC88" s="68"/>
      <c r="GD88" s="68"/>
      <c r="GE88" s="68"/>
      <c r="GF88" s="68"/>
      <c r="GG88" s="68"/>
      <c r="GH88" s="68"/>
      <c r="GI88" s="68"/>
      <c r="GJ88" s="68"/>
      <c r="GK88" s="68"/>
      <c r="GL88" s="68"/>
      <c r="GM88" s="68"/>
      <c r="GN88" s="68"/>
      <c r="GO88" s="68"/>
      <c r="GP88" s="68"/>
      <c r="GQ88" s="68"/>
      <c r="GR88" s="68"/>
      <c r="GS88" s="68"/>
      <c r="GT88" s="68"/>
      <c r="GU88" s="68"/>
      <c r="GV88" s="68"/>
      <c r="GW88" s="68"/>
      <c r="GX88" s="68"/>
      <c r="GY88" s="68"/>
      <c r="GZ88" s="68"/>
      <c r="HA88" s="68"/>
      <c r="HB88" s="68"/>
      <c r="HC88" s="68"/>
      <c r="HD88" s="68"/>
      <c r="HE88" s="68"/>
      <c r="HF88" s="68"/>
      <c r="HG88" s="68"/>
      <c r="HH88" s="68"/>
      <c r="HI88" s="68"/>
      <c r="HJ88" s="68"/>
      <c r="HK88" s="68"/>
      <c r="HL88" s="68"/>
      <c r="HM88" s="68"/>
      <c r="HN88" s="68"/>
      <c r="HO88" s="68"/>
      <c r="HP88" s="68"/>
      <c r="HQ88" s="68"/>
      <c r="HR88" s="68"/>
      <c r="HS88" s="68"/>
      <c r="HT88" s="68"/>
      <c r="HU88" s="68"/>
      <c r="HV88" s="68"/>
      <c r="HW88" s="68"/>
      <c r="HX88" s="68"/>
      <c r="HY88" s="68"/>
      <c r="HZ88" s="68"/>
      <c r="IA88" s="68"/>
      <c r="IB88" s="68"/>
      <c r="IC88" s="68"/>
      <c r="ID88" s="68"/>
      <c r="IE88" s="68"/>
      <c r="IF88" s="68"/>
      <c r="IG88" s="68"/>
      <c r="IH88" s="68"/>
      <c r="II88" s="68"/>
      <c r="IJ88" s="68"/>
      <c r="IK88" s="68"/>
      <c r="IL88" s="68"/>
      <c r="IM88" s="68"/>
      <c r="IN88" s="68"/>
      <c r="IO88" s="68"/>
      <c r="IP88" s="68"/>
      <c r="IQ88" s="68"/>
      <c r="IR88" s="68"/>
      <c r="IS88" s="68"/>
      <c r="IT88" s="68"/>
      <c r="IU88" s="68"/>
      <c r="IV88" s="68"/>
      <c r="IW88" s="68"/>
      <c r="IX88" s="68"/>
      <c r="IY88" s="68"/>
      <c r="IZ88" s="68"/>
      <c r="JA88" s="68"/>
      <c r="JB88" s="68"/>
      <c r="JC88" s="68"/>
      <c r="JD88" s="68"/>
      <c r="JE88" s="68"/>
      <c r="JF88" s="68"/>
      <c r="JG88" s="68"/>
      <c r="JH88" s="68"/>
      <c r="JI88" s="68"/>
      <c r="JJ88" s="68"/>
      <c r="JK88" s="68"/>
      <c r="JL88" s="68"/>
      <c r="JM88" s="68"/>
      <c r="JN88" s="68"/>
      <c r="JO88" s="68"/>
      <c r="JP88" s="68"/>
      <c r="JQ88" s="68"/>
      <c r="JR88" s="68"/>
      <c r="JS88" s="68"/>
      <c r="JT88" s="68"/>
      <c r="JU88" s="68"/>
      <c r="JV88" s="68"/>
      <c r="JW88" s="68"/>
      <c r="JX88" s="68"/>
      <c r="JY88" s="68"/>
      <c r="JZ88" s="68"/>
      <c r="KA88" s="68"/>
      <c r="KB88" s="68"/>
      <c r="KC88" s="68"/>
      <c r="KD88" s="68"/>
      <c r="KE88" s="68"/>
      <c r="KF88" s="68"/>
      <c r="KG88" s="68"/>
      <c r="KH88" s="68"/>
      <c r="KI88" s="68"/>
      <c r="KJ88" s="68"/>
      <c r="KK88" s="68"/>
      <c r="KL88" s="68"/>
      <c r="KM88" s="68"/>
      <c r="KN88" s="68"/>
      <c r="KO88" s="68"/>
      <c r="KP88" s="68"/>
      <c r="KQ88" s="68"/>
      <c r="KR88" s="68"/>
      <c r="KS88" s="68"/>
      <c r="KT88" s="68"/>
      <c r="KU88" s="68"/>
      <c r="KV88" s="68"/>
      <c r="KW88" s="68"/>
      <c r="KX88" s="68"/>
      <c r="KY88" s="68"/>
      <c r="KZ88" s="68"/>
      <c r="LA88" s="68"/>
      <c r="LB88" s="68"/>
      <c r="LC88" s="68"/>
      <c r="LD88" s="68"/>
      <c r="LE88" s="68"/>
      <c r="LF88" s="68"/>
      <c r="LG88" s="68"/>
      <c r="LH88" s="68"/>
      <c r="LI88" s="68"/>
      <c r="LJ88" s="68"/>
      <c r="LK88" s="68"/>
      <c r="LL88" s="68"/>
      <c r="LM88" s="68"/>
      <c r="LN88" s="68"/>
      <c r="LO88" s="68"/>
      <c r="LP88" s="68"/>
      <c r="LQ88" s="68"/>
      <c r="LR88" s="68"/>
      <c r="LS88" s="68"/>
      <c r="LT88" s="68"/>
      <c r="LU88" s="68"/>
      <c r="LV88" s="68"/>
      <c r="LW88" s="68"/>
      <c r="LX88" s="68"/>
      <c r="LY88" s="68"/>
      <c r="LZ88" s="68"/>
      <c r="MA88" s="68"/>
      <c r="MB88" s="68"/>
      <c r="MC88" s="68"/>
      <c r="MD88" s="68"/>
      <c r="ME88" s="68"/>
      <c r="MF88" s="68"/>
      <c r="MG88" s="68"/>
      <c r="MH88" s="68"/>
      <c r="MI88" s="68"/>
      <c r="MJ88" s="68"/>
      <c r="MK88" s="68"/>
      <c r="ML88" s="68"/>
      <c r="MM88" s="68"/>
      <c r="MN88" s="68"/>
      <c r="MO88" s="68"/>
      <c r="MP88" s="68"/>
      <c r="MQ88" s="68"/>
      <c r="MR88" s="68"/>
      <c r="MS88" s="68"/>
      <c r="MT88" s="68"/>
      <c r="MU88" s="68"/>
      <c r="MV88" s="68"/>
      <c r="MW88" s="68"/>
      <c r="MX88" s="68"/>
      <c r="MY88" s="68"/>
      <c r="MZ88" s="68"/>
      <c r="NA88" s="68"/>
      <c r="NB88" s="68"/>
      <c r="NC88" s="68"/>
      <c r="ND88" s="68"/>
      <c r="NE88" s="68"/>
      <c r="NF88" s="68"/>
      <c r="NG88" s="68"/>
      <c r="NH88" s="68"/>
    </row>
    <row r="89" spans="1:372" s="34" customFormat="1" ht="14.4" outlineLevel="1" x14ac:dyDescent="0.2">
      <c r="A89" s="1047" t="s">
        <v>38</v>
      </c>
      <c r="B89" s="43" t="s">
        <v>36</v>
      </c>
      <c r="C89" s="44"/>
      <c r="D89" s="45"/>
      <c r="E89" s="27" t="s">
        <v>28</v>
      </c>
      <c r="F89" s="25"/>
      <c r="G89" s="42" t="e">
        <v>#VALUE!</v>
      </c>
      <c r="H89" s="42" t="e">
        <f t="shared" ref="H89:BS89" si="116">IF(H87&lt;&gt;0,H87,IF(G92-H96&lt;0,0,G92-H96))</f>
        <v>#VALUE!</v>
      </c>
      <c r="I89" s="42" t="e">
        <f t="shared" si="116"/>
        <v>#VALUE!</v>
      </c>
      <c r="J89" s="42" t="e">
        <f t="shared" si="116"/>
        <v>#VALUE!</v>
      </c>
      <c r="K89" s="42" t="e">
        <f t="shared" si="116"/>
        <v>#VALUE!</v>
      </c>
      <c r="L89" s="42" t="e">
        <f t="shared" si="116"/>
        <v>#VALUE!</v>
      </c>
      <c r="M89" s="42" t="e">
        <f t="shared" si="116"/>
        <v>#VALUE!</v>
      </c>
      <c r="N89" s="42" t="e">
        <f t="shared" si="116"/>
        <v>#VALUE!</v>
      </c>
      <c r="O89" s="42" t="e">
        <f t="shared" si="116"/>
        <v>#VALUE!</v>
      </c>
      <c r="P89" s="42" t="e">
        <f t="shared" si="116"/>
        <v>#VALUE!</v>
      </c>
      <c r="Q89" s="42" t="e">
        <f t="shared" si="116"/>
        <v>#VALUE!</v>
      </c>
      <c r="R89" s="42" t="e">
        <f t="shared" si="116"/>
        <v>#VALUE!</v>
      </c>
      <c r="S89" s="42" t="e">
        <f t="shared" si="116"/>
        <v>#VALUE!</v>
      </c>
      <c r="T89" s="42" t="e">
        <f t="shared" si="116"/>
        <v>#VALUE!</v>
      </c>
      <c r="U89" s="42" t="e">
        <f t="shared" si="116"/>
        <v>#VALUE!</v>
      </c>
      <c r="V89" s="42" t="e">
        <f t="shared" si="116"/>
        <v>#VALUE!</v>
      </c>
      <c r="W89" s="42" t="e">
        <f t="shared" si="116"/>
        <v>#VALUE!</v>
      </c>
      <c r="X89" s="42" t="e">
        <f t="shared" si="116"/>
        <v>#VALUE!</v>
      </c>
      <c r="Y89" s="42" t="e">
        <f t="shared" si="116"/>
        <v>#VALUE!</v>
      </c>
      <c r="Z89" s="42" t="e">
        <f t="shared" si="116"/>
        <v>#VALUE!</v>
      </c>
      <c r="AA89" s="42" t="e">
        <f t="shared" si="116"/>
        <v>#VALUE!</v>
      </c>
      <c r="AB89" s="42" t="e">
        <f t="shared" si="116"/>
        <v>#VALUE!</v>
      </c>
      <c r="AC89" s="42" t="e">
        <f t="shared" si="116"/>
        <v>#VALUE!</v>
      </c>
      <c r="AD89" s="42" t="e">
        <f t="shared" si="116"/>
        <v>#VALUE!</v>
      </c>
      <c r="AE89" s="42" t="e">
        <f t="shared" si="116"/>
        <v>#VALUE!</v>
      </c>
      <c r="AF89" s="42" t="e">
        <f t="shared" si="116"/>
        <v>#VALUE!</v>
      </c>
      <c r="AG89" s="42" t="e">
        <f t="shared" si="116"/>
        <v>#VALUE!</v>
      </c>
      <c r="AH89" s="42" t="e">
        <f t="shared" si="116"/>
        <v>#VALUE!</v>
      </c>
      <c r="AI89" s="42" t="e">
        <f t="shared" si="116"/>
        <v>#VALUE!</v>
      </c>
      <c r="AJ89" s="42" t="e">
        <f t="shared" si="116"/>
        <v>#VALUE!</v>
      </c>
      <c r="AK89" s="42" t="e">
        <f t="shared" si="116"/>
        <v>#VALUE!</v>
      </c>
      <c r="AL89" s="42" t="e">
        <f t="shared" si="116"/>
        <v>#VALUE!</v>
      </c>
      <c r="AM89" s="42" t="e">
        <f t="shared" si="116"/>
        <v>#VALUE!</v>
      </c>
      <c r="AN89" s="42" t="e">
        <f t="shared" si="116"/>
        <v>#VALUE!</v>
      </c>
      <c r="AO89" s="42" t="e">
        <f t="shared" si="116"/>
        <v>#VALUE!</v>
      </c>
      <c r="AP89" s="42" t="e">
        <f t="shared" si="116"/>
        <v>#VALUE!</v>
      </c>
      <c r="AQ89" s="42" t="e">
        <f t="shared" si="116"/>
        <v>#VALUE!</v>
      </c>
      <c r="AR89" s="42" t="e">
        <f t="shared" si="116"/>
        <v>#VALUE!</v>
      </c>
      <c r="AS89" s="42" t="e">
        <f t="shared" si="116"/>
        <v>#VALUE!</v>
      </c>
      <c r="AT89" s="42" t="e">
        <f t="shared" si="116"/>
        <v>#VALUE!</v>
      </c>
      <c r="AU89" s="42" t="e">
        <f t="shared" si="116"/>
        <v>#VALUE!</v>
      </c>
      <c r="AV89" s="42" t="e">
        <f t="shared" si="116"/>
        <v>#VALUE!</v>
      </c>
      <c r="AW89" s="42" t="e">
        <f t="shared" si="116"/>
        <v>#VALUE!</v>
      </c>
      <c r="AX89" s="42" t="e">
        <f t="shared" si="116"/>
        <v>#VALUE!</v>
      </c>
      <c r="AY89" s="42" t="e">
        <f t="shared" si="116"/>
        <v>#VALUE!</v>
      </c>
      <c r="AZ89" s="42" t="e">
        <f t="shared" si="116"/>
        <v>#VALUE!</v>
      </c>
      <c r="BA89" s="42" t="e">
        <f t="shared" si="116"/>
        <v>#VALUE!</v>
      </c>
      <c r="BB89" s="42" t="e">
        <f t="shared" si="116"/>
        <v>#VALUE!</v>
      </c>
      <c r="BC89" s="42" t="e">
        <f t="shared" si="116"/>
        <v>#VALUE!</v>
      </c>
      <c r="BD89" s="42" t="e">
        <f t="shared" si="116"/>
        <v>#VALUE!</v>
      </c>
      <c r="BE89" s="42" t="e">
        <f t="shared" si="116"/>
        <v>#VALUE!</v>
      </c>
      <c r="BF89" s="42" t="e">
        <f t="shared" si="116"/>
        <v>#VALUE!</v>
      </c>
      <c r="BG89" s="42" t="e">
        <f t="shared" si="116"/>
        <v>#VALUE!</v>
      </c>
      <c r="BH89" s="42" t="e">
        <f t="shared" si="116"/>
        <v>#VALUE!</v>
      </c>
      <c r="BI89" s="42" t="e">
        <f t="shared" si="116"/>
        <v>#VALUE!</v>
      </c>
      <c r="BJ89" s="42" t="e">
        <f t="shared" si="116"/>
        <v>#VALUE!</v>
      </c>
      <c r="BK89" s="42" t="e">
        <f t="shared" si="116"/>
        <v>#VALUE!</v>
      </c>
      <c r="BL89" s="42" t="e">
        <f t="shared" si="116"/>
        <v>#VALUE!</v>
      </c>
      <c r="BM89" s="42" t="e">
        <f t="shared" si="116"/>
        <v>#VALUE!</v>
      </c>
      <c r="BN89" s="42" t="e">
        <f t="shared" si="116"/>
        <v>#VALUE!</v>
      </c>
      <c r="BO89" s="42" t="e">
        <f t="shared" si="116"/>
        <v>#VALUE!</v>
      </c>
      <c r="BP89" s="42" t="e">
        <f t="shared" si="116"/>
        <v>#VALUE!</v>
      </c>
      <c r="BQ89" s="42" t="e">
        <f t="shared" si="116"/>
        <v>#VALUE!</v>
      </c>
      <c r="BR89" s="42" t="e">
        <f t="shared" si="116"/>
        <v>#VALUE!</v>
      </c>
      <c r="BS89" s="42" t="e">
        <f t="shared" si="116"/>
        <v>#VALUE!</v>
      </c>
      <c r="BT89" s="42" t="e">
        <f t="shared" ref="BT89:EE89" si="117">IF(BT87&lt;&gt;0,BT87,IF(BS92-BT96&lt;0,0,BS92-BT96))</f>
        <v>#VALUE!</v>
      </c>
      <c r="BU89" s="42" t="e">
        <f t="shared" si="117"/>
        <v>#VALUE!</v>
      </c>
      <c r="BV89" s="42" t="e">
        <f t="shared" si="117"/>
        <v>#VALUE!</v>
      </c>
      <c r="BW89" s="42" t="e">
        <f t="shared" si="117"/>
        <v>#VALUE!</v>
      </c>
      <c r="BX89" s="42" t="e">
        <f t="shared" si="117"/>
        <v>#VALUE!</v>
      </c>
      <c r="BY89" s="42" t="e">
        <f t="shared" si="117"/>
        <v>#VALUE!</v>
      </c>
      <c r="BZ89" s="42" t="e">
        <f t="shared" si="117"/>
        <v>#VALUE!</v>
      </c>
      <c r="CA89" s="42" t="e">
        <f t="shared" si="117"/>
        <v>#VALUE!</v>
      </c>
      <c r="CB89" s="42" t="e">
        <f t="shared" si="117"/>
        <v>#VALUE!</v>
      </c>
      <c r="CC89" s="42" t="e">
        <f t="shared" si="117"/>
        <v>#VALUE!</v>
      </c>
      <c r="CD89" s="42" t="e">
        <f t="shared" si="117"/>
        <v>#VALUE!</v>
      </c>
      <c r="CE89" s="42" t="e">
        <f t="shared" si="117"/>
        <v>#VALUE!</v>
      </c>
      <c r="CF89" s="42" t="e">
        <f t="shared" si="117"/>
        <v>#VALUE!</v>
      </c>
      <c r="CG89" s="42" t="e">
        <f t="shared" si="117"/>
        <v>#VALUE!</v>
      </c>
      <c r="CH89" s="42" t="e">
        <f t="shared" si="117"/>
        <v>#VALUE!</v>
      </c>
      <c r="CI89" s="42" t="e">
        <f t="shared" si="117"/>
        <v>#VALUE!</v>
      </c>
      <c r="CJ89" s="42" t="e">
        <f t="shared" si="117"/>
        <v>#VALUE!</v>
      </c>
      <c r="CK89" s="42" t="e">
        <f t="shared" si="117"/>
        <v>#VALUE!</v>
      </c>
      <c r="CL89" s="42" t="e">
        <f t="shared" si="117"/>
        <v>#VALUE!</v>
      </c>
      <c r="CM89" s="42" t="e">
        <f t="shared" si="117"/>
        <v>#VALUE!</v>
      </c>
      <c r="CN89" s="42" t="e">
        <f t="shared" si="117"/>
        <v>#VALUE!</v>
      </c>
      <c r="CO89" s="42" t="e">
        <f t="shared" si="117"/>
        <v>#VALUE!</v>
      </c>
      <c r="CP89" s="42" t="e">
        <f t="shared" si="117"/>
        <v>#VALUE!</v>
      </c>
      <c r="CQ89" s="42" t="e">
        <f t="shared" si="117"/>
        <v>#VALUE!</v>
      </c>
      <c r="CR89" s="42" t="e">
        <f t="shared" si="117"/>
        <v>#VALUE!</v>
      </c>
      <c r="CS89" s="42" t="e">
        <f t="shared" si="117"/>
        <v>#VALUE!</v>
      </c>
      <c r="CT89" s="42" t="e">
        <f t="shared" si="117"/>
        <v>#VALUE!</v>
      </c>
      <c r="CU89" s="42" t="e">
        <f t="shared" si="117"/>
        <v>#VALUE!</v>
      </c>
      <c r="CV89" s="42" t="e">
        <f t="shared" si="117"/>
        <v>#VALUE!</v>
      </c>
      <c r="CW89" s="42" t="e">
        <f t="shared" si="117"/>
        <v>#VALUE!</v>
      </c>
      <c r="CX89" s="42" t="e">
        <f t="shared" si="117"/>
        <v>#VALUE!</v>
      </c>
      <c r="CY89" s="42" t="e">
        <f t="shared" si="117"/>
        <v>#VALUE!</v>
      </c>
      <c r="CZ89" s="42" t="e">
        <f t="shared" si="117"/>
        <v>#VALUE!</v>
      </c>
      <c r="DA89" s="42" t="e">
        <f t="shared" si="117"/>
        <v>#VALUE!</v>
      </c>
      <c r="DB89" s="42" t="e">
        <f t="shared" si="117"/>
        <v>#VALUE!</v>
      </c>
      <c r="DC89" s="42" t="e">
        <f t="shared" si="117"/>
        <v>#VALUE!</v>
      </c>
      <c r="DD89" s="42" t="e">
        <f t="shared" si="117"/>
        <v>#VALUE!</v>
      </c>
      <c r="DE89" s="42" t="e">
        <f t="shared" si="117"/>
        <v>#VALUE!</v>
      </c>
      <c r="DF89" s="42" t="e">
        <f t="shared" si="117"/>
        <v>#VALUE!</v>
      </c>
      <c r="DG89" s="42" t="e">
        <f t="shared" si="117"/>
        <v>#VALUE!</v>
      </c>
      <c r="DH89" s="42" t="e">
        <f t="shared" si="117"/>
        <v>#VALUE!</v>
      </c>
      <c r="DI89" s="42" t="e">
        <f t="shared" si="117"/>
        <v>#VALUE!</v>
      </c>
      <c r="DJ89" s="42" t="e">
        <f t="shared" si="117"/>
        <v>#VALUE!</v>
      </c>
      <c r="DK89" s="42" t="e">
        <f t="shared" si="117"/>
        <v>#VALUE!</v>
      </c>
      <c r="DL89" s="42" t="e">
        <f t="shared" si="117"/>
        <v>#VALUE!</v>
      </c>
      <c r="DM89" s="42" t="e">
        <f t="shared" si="117"/>
        <v>#VALUE!</v>
      </c>
      <c r="DN89" s="42" t="e">
        <f t="shared" si="117"/>
        <v>#VALUE!</v>
      </c>
      <c r="DO89" s="42" t="e">
        <f t="shared" si="117"/>
        <v>#VALUE!</v>
      </c>
      <c r="DP89" s="42" t="e">
        <f t="shared" si="117"/>
        <v>#VALUE!</v>
      </c>
      <c r="DQ89" s="42" t="e">
        <f t="shared" si="117"/>
        <v>#VALUE!</v>
      </c>
      <c r="DR89" s="42" t="e">
        <f t="shared" si="117"/>
        <v>#VALUE!</v>
      </c>
      <c r="DS89" s="42" t="e">
        <f t="shared" si="117"/>
        <v>#VALUE!</v>
      </c>
      <c r="DT89" s="42" t="e">
        <f t="shared" si="117"/>
        <v>#VALUE!</v>
      </c>
      <c r="DU89" s="42" t="e">
        <f t="shared" si="117"/>
        <v>#VALUE!</v>
      </c>
      <c r="DV89" s="42" t="e">
        <f t="shared" si="117"/>
        <v>#VALUE!</v>
      </c>
      <c r="DW89" s="42" t="e">
        <f t="shared" si="117"/>
        <v>#VALUE!</v>
      </c>
      <c r="DX89" s="42" t="e">
        <f t="shared" si="117"/>
        <v>#VALUE!</v>
      </c>
      <c r="DY89" s="42" t="e">
        <f t="shared" si="117"/>
        <v>#VALUE!</v>
      </c>
      <c r="DZ89" s="42" t="e">
        <f t="shared" si="117"/>
        <v>#VALUE!</v>
      </c>
      <c r="EA89" s="42" t="e">
        <f t="shared" si="117"/>
        <v>#VALUE!</v>
      </c>
      <c r="EB89" s="42" t="e">
        <f t="shared" si="117"/>
        <v>#VALUE!</v>
      </c>
      <c r="EC89" s="42" t="e">
        <f t="shared" si="117"/>
        <v>#VALUE!</v>
      </c>
      <c r="ED89" s="42" t="e">
        <f t="shared" si="117"/>
        <v>#VALUE!</v>
      </c>
      <c r="EE89" s="42" t="e">
        <f t="shared" si="117"/>
        <v>#VALUE!</v>
      </c>
      <c r="EF89" s="42" t="e">
        <f t="shared" ref="EF89:GQ89" si="118">IF(EF87&lt;&gt;0,EF87,IF(EE92-EF96&lt;0,0,EE92-EF96))</f>
        <v>#VALUE!</v>
      </c>
      <c r="EG89" s="42" t="e">
        <f t="shared" si="118"/>
        <v>#VALUE!</v>
      </c>
      <c r="EH89" s="42" t="e">
        <f t="shared" si="118"/>
        <v>#VALUE!</v>
      </c>
      <c r="EI89" s="42" t="e">
        <f t="shared" si="118"/>
        <v>#VALUE!</v>
      </c>
      <c r="EJ89" s="42" t="e">
        <f t="shared" si="118"/>
        <v>#VALUE!</v>
      </c>
      <c r="EK89" s="42" t="e">
        <f t="shared" si="118"/>
        <v>#VALUE!</v>
      </c>
      <c r="EL89" s="42" t="e">
        <f t="shared" si="118"/>
        <v>#VALUE!</v>
      </c>
      <c r="EM89" s="42" t="e">
        <f t="shared" si="118"/>
        <v>#VALUE!</v>
      </c>
      <c r="EN89" s="42" t="e">
        <f t="shared" si="118"/>
        <v>#VALUE!</v>
      </c>
      <c r="EO89" s="42" t="e">
        <f t="shared" si="118"/>
        <v>#VALUE!</v>
      </c>
      <c r="EP89" s="42" t="e">
        <f t="shared" si="118"/>
        <v>#VALUE!</v>
      </c>
      <c r="EQ89" s="42" t="e">
        <f t="shared" si="118"/>
        <v>#VALUE!</v>
      </c>
      <c r="ER89" s="42" t="e">
        <f t="shared" si="118"/>
        <v>#VALUE!</v>
      </c>
      <c r="ES89" s="42" t="e">
        <f t="shared" si="118"/>
        <v>#VALUE!</v>
      </c>
      <c r="ET89" s="42" t="e">
        <f t="shared" si="118"/>
        <v>#VALUE!</v>
      </c>
      <c r="EU89" s="42" t="e">
        <f t="shared" si="118"/>
        <v>#VALUE!</v>
      </c>
      <c r="EV89" s="42" t="e">
        <f t="shared" si="118"/>
        <v>#VALUE!</v>
      </c>
      <c r="EW89" s="42" t="e">
        <f t="shared" si="118"/>
        <v>#VALUE!</v>
      </c>
      <c r="EX89" s="42" t="e">
        <f t="shared" si="118"/>
        <v>#VALUE!</v>
      </c>
      <c r="EY89" s="42" t="e">
        <f t="shared" si="118"/>
        <v>#VALUE!</v>
      </c>
      <c r="EZ89" s="42" t="e">
        <f t="shared" si="118"/>
        <v>#VALUE!</v>
      </c>
      <c r="FA89" s="42" t="e">
        <f t="shared" si="118"/>
        <v>#VALUE!</v>
      </c>
      <c r="FB89" s="42" t="e">
        <f t="shared" si="118"/>
        <v>#VALUE!</v>
      </c>
      <c r="FC89" s="42" t="e">
        <f t="shared" si="118"/>
        <v>#VALUE!</v>
      </c>
      <c r="FD89" s="42" t="e">
        <f t="shared" si="118"/>
        <v>#VALUE!</v>
      </c>
      <c r="FE89" s="42" t="e">
        <f t="shared" si="118"/>
        <v>#VALUE!</v>
      </c>
      <c r="FF89" s="42" t="e">
        <f t="shared" si="118"/>
        <v>#VALUE!</v>
      </c>
      <c r="FG89" s="42" t="e">
        <f t="shared" si="118"/>
        <v>#VALUE!</v>
      </c>
      <c r="FH89" s="42" t="e">
        <f t="shared" si="118"/>
        <v>#VALUE!</v>
      </c>
      <c r="FI89" s="42">
        <f t="shared" si="118"/>
        <v>24.024576008484072</v>
      </c>
      <c r="FJ89" s="42" t="e">
        <f t="shared" si="118"/>
        <v>#VALUE!</v>
      </c>
      <c r="FK89" s="42" t="e">
        <f t="shared" si="118"/>
        <v>#VALUE!</v>
      </c>
      <c r="FL89" s="42">
        <f t="shared" si="118"/>
        <v>32.41064178996502</v>
      </c>
      <c r="FM89" s="42" t="e">
        <f t="shared" si="118"/>
        <v>#VALUE!</v>
      </c>
      <c r="FN89" s="42" t="e">
        <f t="shared" si="118"/>
        <v>#VALUE!</v>
      </c>
      <c r="FO89" s="42">
        <f t="shared" si="118"/>
        <v>45.710232014688707</v>
      </c>
      <c r="FP89" s="42" t="e">
        <f t="shared" si="118"/>
        <v>#VALUE!</v>
      </c>
      <c r="FQ89" s="42">
        <f t="shared" si="118"/>
        <v>63.076515499641715</v>
      </c>
      <c r="FR89" s="42" t="e">
        <f t="shared" si="118"/>
        <v>#VALUE!</v>
      </c>
      <c r="FS89" s="42" t="e">
        <f t="shared" si="118"/>
        <v>#VALUE!</v>
      </c>
      <c r="FT89" s="42" t="e">
        <f t="shared" si="118"/>
        <v>#VALUE!</v>
      </c>
      <c r="FU89" s="42" t="e">
        <f t="shared" si="118"/>
        <v>#VALUE!</v>
      </c>
      <c r="FV89" s="42" t="e">
        <f t="shared" si="118"/>
        <v>#VALUE!</v>
      </c>
      <c r="FW89" s="42" t="e">
        <f t="shared" si="118"/>
        <v>#VALUE!</v>
      </c>
      <c r="FX89" s="42" t="e">
        <f t="shared" si="118"/>
        <v>#VALUE!</v>
      </c>
      <c r="FY89" s="42" t="e">
        <f t="shared" si="118"/>
        <v>#VALUE!</v>
      </c>
      <c r="FZ89" s="42" t="e">
        <f t="shared" si="118"/>
        <v>#VALUE!</v>
      </c>
      <c r="GA89" s="42" t="e">
        <f t="shared" si="118"/>
        <v>#VALUE!</v>
      </c>
      <c r="GB89" s="42" t="e">
        <f t="shared" si="118"/>
        <v>#VALUE!</v>
      </c>
      <c r="GC89" s="42" t="e">
        <f t="shared" si="118"/>
        <v>#VALUE!</v>
      </c>
      <c r="GD89" s="42" t="e">
        <f t="shared" si="118"/>
        <v>#VALUE!</v>
      </c>
      <c r="GE89" s="42" t="e">
        <f t="shared" si="118"/>
        <v>#VALUE!</v>
      </c>
      <c r="GF89" s="42" t="e">
        <f t="shared" si="118"/>
        <v>#VALUE!</v>
      </c>
      <c r="GG89" s="42" t="e">
        <f t="shared" si="118"/>
        <v>#VALUE!</v>
      </c>
      <c r="GH89" s="42" t="e">
        <f t="shared" si="118"/>
        <v>#VALUE!</v>
      </c>
      <c r="GI89" s="42" t="e">
        <f t="shared" si="118"/>
        <v>#VALUE!</v>
      </c>
      <c r="GJ89" s="42" t="e">
        <f t="shared" si="118"/>
        <v>#VALUE!</v>
      </c>
      <c r="GK89" s="42" t="e">
        <f t="shared" si="118"/>
        <v>#VALUE!</v>
      </c>
      <c r="GL89" s="42" t="e">
        <f t="shared" si="118"/>
        <v>#VALUE!</v>
      </c>
      <c r="GM89" s="42" t="e">
        <f t="shared" si="118"/>
        <v>#VALUE!</v>
      </c>
      <c r="GN89" s="42" t="e">
        <f t="shared" si="118"/>
        <v>#VALUE!</v>
      </c>
      <c r="GO89" s="42" t="e">
        <f t="shared" si="118"/>
        <v>#VALUE!</v>
      </c>
      <c r="GP89" s="42" t="e">
        <f t="shared" si="118"/>
        <v>#VALUE!</v>
      </c>
      <c r="GQ89" s="42" t="e">
        <f t="shared" si="118"/>
        <v>#VALUE!</v>
      </c>
      <c r="GR89" s="42" t="e">
        <f t="shared" ref="GR89:JC89" si="119">IF(GR87&lt;&gt;0,GR87,IF(GQ92-GR96&lt;0,0,GQ92-GR96))</f>
        <v>#VALUE!</v>
      </c>
      <c r="GS89" s="42" t="e">
        <f t="shared" si="119"/>
        <v>#VALUE!</v>
      </c>
      <c r="GT89" s="42" t="e">
        <f t="shared" si="119"/>
        <v>#VALUE!</v>
      </c>
      <c r="GU89" s="42" t="e">
        <f t="shared" si="119"/>
        <v>#VALUE!</v>
      </c>
      <c r="GV89" s="42" t="e">
        <f t="shared" si="119"/>
        <v>#VALUE!</v>
      </c>
      <c r="GW89" s="42" t="e">
        <f t="shared" si="119"/>
        <v>#VALUE!</v>
      </c>
      <c r="GX89" s="42" t="e">
        <f t="shared" si="119"/>
        <v>#VALUE!</v>
      </c>
      <c r="GY89" s="42" t="e">
        <f t="shared" si="119"/>
        <v>#VALUE!</v>
      </c>
      <c r="GZ89" s="42" t="e">
        <f t="shared" si="119"/>
        <v>#VALUE!</v>
      </c>
      <c r="HA89" s="42" t="e">
        <f t="shared" si="119"/>
        <v>#VALUE!</v>
      </c>
      <c r="HB89" s="42" t="e">
        <f t="shared" si="119"/>
        <v>#VALUE!</v>
      </c>
      <c r="HC89" s="42" t="e">
        <f t="shared" si="119"/>
        <v>#VALUE!</v>
      </c>
      <c r="HD89" s="42" t="e">
        <f t="shared" si="119"/>
        <v>#VALUE!</v>
      </c>
      <c r="HE89" s="42" t="e">
        <f t="shared" si="119"/>
        <v>#VALUE!</v>
      </c>
      <c r="HF89" s="42" t="e">
        <f t="shared" si="119"/>
        <v>#VALUE!</v>
      </c>
      <c r="HG89" s="42" t="e">
        <f t="shared" si="119"/>
        <v>#VALUE!</v>
      </c>
      <c r="HH89" s="42" t="e">
        <f t="shared" si="119"/>
        <v>#VALUE!</v>
      </c>
      <c r="HI89" s="42" t="e">
        <f t="shared" si="119"/>
        <v>#VALUE!</v>
      </c>
      <c r="HJ89" s="42" t="e">
        <f t="shared" si="119"/>
        <v>#VALUE!</v>
      </c>
      <c r="HK89" s="42" t="e">
        <f t="shared" si="119"/>
        <v>#VALUE!</v>
      </c>
      <c r="HL89" s="42" t="e">
        <f t="shared" si="119"/>
        <v>#VALUE!</v>
      </c>
      <c r="HM89" s="42" t="e">
        <f t="shared" si="119"/>
        <v>#VALUE!</v>
      </c>
      <c r="HN89" s="42" t="e">
        <f t="shared" si="119"/>
        <v>#VALUE!</v>
      </c>
      <c r="HO89" s="42" t="e">
        <f t="shared" si="119"/>
        <v>#VALUE!</v>
      </c>
      <c r="HP89" s="42" t="e">
        <f t="shared" si="119"/>
        <v>#VALUE!</v>
      </c>
      <c r="HQ89" s="42" t="e">
        <f t="shared" si="119"/>
        <v>#VALUE!</v>
      </c>
      <c r="HR89" s="42" t="e">
        <f t="shared" si="119"/>
        <v>#VALUE!</v>
      </c>
      <c r="HS89" s="42" t="e">
        <f t="shared" si="119"/>
        <v>#VALUE!</v>
      </c>
      <c r="HT89" s="42" t="e">
        <f t="shared" si="119"/>
        <v>#VALUE!</v>
      </c>
      <c r="HU89" s="42" t="e">
        <f t="shared" si="119"/>
        <v>#VALUE!</v>
      </c>
      <c r="HV89" s="42" t="e">
        <f t="shared" si="119"/>
        <v>#VALUE!</v>
      </c>
      <c r="HW89" s="42" t="e">
        <f t="shared" si="119"/>
        <v>#VALUE!</v>
      </c>
      <c r="HX89" s="42" t="e">
        <f t="shared" si="119"/>
        <v>#VALUE!</v>
      </c>
      <c r="HY89" s="42" t="e">
        <f t="shared" si="119"/>
        <v>#VALUE!</v>
      </c>
      <c r="HZ89" s="42" t="e">
        <f t="shared" si="119"/>
        <v>#VALUE!</v>
      </c>
      <c r="IA89" s="42" t="e">
        <f t="shared" si="119"/>
        <v>#VALUE!</v>
      </c>
      <c r="IB89" s="42" t="e">
        <f t="shared" si="119"/>
        <v>#VALUE!</v>
      </c>
      <c r="IC89" s="42" t="e">
        <f t="shared" si="119"/>
        <v>#VALUE!</v>
      </c>
      <c r="ID89" s="42" t="e">
        <f t="shared" si="119"/>
        <v>#VALUE!</v>
      </c>
      <c r="IE89" s="42" t="e">
        <f t="shared" si="119"/>
        <v>#VALUE!</v>
      </c>
      <c r="IF89" s="42" t="e">
        <f t="shared" si="119"/>
        <v>#VALUE!</v>
      </c>
      <c r="IG89" s="42" t="e">
        <f t="shared" si="119"/>
        <v>#VALUE!</v>
      </c>
      <c r="IH89" s="42" t="e">
        <f t="shared" si="119"/>
        <v>#VALUE!</v>
      </c>
      <c r="II89" s="42" t="e">
        <f t="shared" si="119"/>
        <v>#VALUE!</v>
      </c>
      <c r="IJ89" s="42" t="e">
        <f t="shared" si="119"/>
        <v>#VALUE!</v>
      </c>
      <c r="IK89" s="42" t="e">
        <f t="shared" si="119"/>
        <v>#VALUE!</v>
      </c>
      <c r="IL89" s="42" t="e">
        <f t="shared" si="119"/>
        <v>#VALUE!</v>
      </c>
      <c r="IM89" s="42" t="e">
        <f t="shared" si="119"/>
        <v>#VALUE!</v>
      </c>
      <c r="IN89" s="42" t="e">
        <f t="shared" si="119"/>
        <v>#VALUE!</v>
      </c>
      <c r="IO89" s="42" t="e">
        <f t="shared" si="119"/>
        <v>#VALUE!</v>
      </c>
      <c r="IP89" s="42" t="e">
        <f t="shared" si="119"/>
        <v>#VALUE!</v>
      </c>
      <c r="IQ89" s="42" t="e">
        <f t="shared" si="119"/>
        <v>#VALUE!</v>
      </c>
      <c r="IR89" s="42" t="e">
        <f t="shared" si="119"/>
        <v>#VALUE!</v>
      </c>
      <c r="IS89" s="42" t="e">
        <f t="shared" si="119"/>
        <v>#VALUE!</v>
      </c>
      <c r="IT89" s="42" t="e">
        <f t="shared" si="119"/>
        <v>#VALUE!</v>
      </c>
      <c r="IU89" s="42" t="e">
        <f t="shared" si="119"/>
        <v>#VALUE!</v>
      </c>
      <c r="IV89" s="42" t="e">
        <f t="shared" si="119"/>
        <v>#VALUE!</v>
      </c>
      <c r="IW89" s="42" t="e">
        <f t="shared" si="119"/>
        <v>#VALUE!</v>
      </c>
      <c r="IX89" s="42" t="e">
        <f t="shared" si="119"/>
        <v>#VALUE!</v>
      </c>
      <c r="IY89" s="42" t="e">
        <f t="shared" si="119"/>
        <v>#VALUE!</v>
      </c>
      <c r="IZ89" s="42" t="e">
        <f t="shared" si="119"/>
        <v>#VALUE!</v>
      </c>
      <c r="JA89" s="42" t="e">
        <f t="shared" si="119"/>
        <v>#VALUE!</v>
      </c>
      <c r="JB89" s="42" t="e">
        <f t="shared" si="119"/>
        <v>#VALUE!</v>
      </c>
      <c r="JC89" s="42" t="e">
        <f t="shared" si="119"/>
        <v>#VALUE!</v>
      </c>
      <c r="JD89" s="42" t="e">
        <f t="shared" ref="JD89:LO89" si="120">IF(JD87&lt;&gt;0,JD87,IF(JC92-JD96&lt;0,0,JC92-JD96))</f>
        <v>#VALUE!</v>
      </c>
      <c r="JE89" s="42" t="e">
        <f t="shared" si="120"/>
        <v>#VALUE!</v>
      </c>
      <c r="JF89" s="42" t="e">
        <f t="shared" si="120"/>
        <v>#VALUE!</v>
      </c>
      <c r="JG89" s="42" t="e">
        <f t="shared" si="120"/>
        <v>#VALUE!</v>
      </c>
      <c r="JH89" s="42" t="e">
        <f t="shared" si="120"/>
        <v>#VALUE!</v>
      </c>
      <c r="JI89" s="42" t="e">
        <f t="shared" si="120"/>
        <v>#VALUE!</v>
      </c>
      <c r="JJ89" s="42" t="e">
        <f t="shared" si="120"/>
        <v>#VALUE!</v>
      </c>
      <c r="JK89" s="42" t="e">
        <f t="shared" si="120"/>
        <v>#VALUE!</v>
      </c>
      <c r="JL89" s="42" t="e">
        <f t="shared" si="120"/>
        <v>#VALUE!</v>
      </c>
      <c r="JM89" s="42" t="e">
        <f t="shared" si="120"/>
        <v>#VALUE!</v>
      </c>
      <c r="JN89" s="42" t="e">
        <f t="shared" si="120"/>
        <v>#VALUE!</v>
      </c>
      <c r="JO89" s="42" t="e">
        <f t="shared" si="120"/>
        <v>#VALUE!</v>
      </c>
      <c r="JP89" s="42" t="e">
        <f t="shared" si="120"/>
        <v>#VALUE!</v>
      </c>
      <c r="JQ89" s="42" t="e">
        <f t="shared" si="120"/>
        <v>#VALUE!</v>
      </c>
      <c r="JR89" s="42" t="e">
        <f t="shared" si="120"/>
        <v>#VALUE!</v>
      </c>
      <c r="JS89" s="42" t="e">
        <f t="shared" si="120"/>
        <v>#VALUE!</v>
      </c>
      <c r="JT89" s="42" t="e">
        <f t="shared" si="120"/>
        <v>#VALUE!</v>
      </c>
      <c r="JU89" s="42" t="e">
        <f t="shared" si="120"/>
        <v>#VALUE!</v>
      </c>
      <c r="JV89" s="42" t="e">
        <f t="shared" si="120"/>
        <v>#VALUE!</v>
      </c>
      <c r="JW89" s="42" t="e">
        <f t="shared" si="120"/>
        <v>#VALUE!</v>
      </c>
      <c r="JX89" s="42" t="e">
        <f t="shared" si="120"/>
        <v>#VALUE!</v>
      </c>
      <c r="JY89" s="42" t="e">
        <f t="shared" si="120"/>
        <v>#VALUE!</v>
      </c>
      <c r="JZ89" s="42" t="e">
        <f t="shared" si="120"/>
        <v>#VALUE!</v>
      </c>
      <c r="KA89" s="42" t="e">
        <f t="shared" si="120"/>
        <v>#VALUE!</v>
      </c>
      <c r="KB89" s="42" t="e">
        <f t="shared" si="120"/>
        <v>#VALUE!</v>
      </c>
      <c r="KC89" s="42" t="e">
        <f t="shared" si="120"/>
        <v>#VALUE!</v>
      </c>
      <c r="KD89" s="42" t="e">
        <f t="shared" si="120"/>
        <v>#VALUE!</v>
      </c>
      <c r="KE89" s="42" t="e">
        <f t="shared" si="120"/>
        <v>#VALUE!</v>
      </c>
      <c r="KF89" s="42" t="e">
        <f t="shared" si="120"/>
        <v>#VALUE!</v>
      </c>
      <c r="KG89" s="42" t="e">
        <f t="shared" si="120"/>
        <v>#VALUE!</v>
      </c>
      <c r="KH89" s="42" t="e">
        <f t="shared" si="120"/>
        <v>#VALUE!</v>
      </c>
      <c r="KI89" s="42" t="e">
        <f t="shared" si="120"/>
        <v>#VALUE!</v>
      </c>
      <c r="KJ89" s="42" t="e">
        <f t="shared" si="120"/>
        <v>#VALUE!</v>
      </c>
      <c r="KK89" s="42" t="e">
        <f t="shared" si="120"/>
        <v>#VALUE!</v>
      </c>
      <c r="KL89" s="42" t="e">
        <f t="shared" si="120"/>
        <v>#VALUE!</v>
      </c>
      <c r="KM89" s="42" t="e">
        <f t="shared" si="120"/>
        <v>#VALUE!</v>
      </c>
      <c r="KN89" s="42" t="e">
        <f t="shared" si="120"/>
        <v>#VALUE!</v>
      </c>
      <c r="KO89" s="42" t="e">
        <f t="shared" si="120"/>
        <v>#VALUE!</v>
      </c>
      <c r="KP89" s="42" t="e">
        <f t="shared" si="120"/>
        <v>#VALUE!</v>
      </c>
      <c r="KQ89" s="42" t="e">
        <f t="shared" si="120"/>
        <v>#VALUE!</v>
      </c>
      <c r="KR89" s="42" t="e">
        <f t="shared" si="120"/>
        <v>#VALUE!</v>
      </c>
      <c r="KS89" s="42" t="e">
        <f t="shared" si="120"/>
        <v>#VALUE!</v>
      </c>
      <c r="KT89" s="42" t="e">
        <f t="shared" si="120"/>
        <v>#VALUE!</v>
      </c>
      <c r="KU89" s="42" t="e">
        <f t="shared" si="120"/>
        <v>#VALUE!</v>
      </c>
      <c r="KV89" s="42" t="e">
        <f t="shared" si="120"/>
        <v>#VALUE!</v>
      </c>
      <c r="KW89" s="42" t="e">
        <f t="shared" si="120"/>
        <v>#VALUE!</v>
      </c>
      <c r="KX89" s="42" t="e">
        <f t="shared" si="120"/>
        <v>#VALUE!</v>
      </c>
      <c r="KY89" s="42" t="e">
        <f t="shared" si="120"/>
        <v>#VALUE!</v>
      </c>
      <c r="KZ89" s="42" t="e">
        <f t="shared" si="120"/>
        <v>#VALUE!</v>
      </c>
      <c r="LA89" s="42" t="e">
        <f t="shared" si="120"/>
        <v>#VALUE!</v>
      </c>
      <c r="LB89" s="42" t="e">
        <f t="shared" si="120"/>
        <v>#VALUE!</v>
      </c>
      <c r="LC89" s="42" t="e">
        <f t="shared" si="120"/>
        <v>#VALUE!</v>
      </c>
      <c r="LD89" s="42" t="e">
        <f t="shared" si="120"/>
        <v>#VALUE!</v>
      </c>
      <c r="LE89" s="42" t="e">
        <f t="shared" si="120"/>
        <v>#VALUE!</v>
      </c>
      <c r="LF89" s="42" t="e">
        <f t="shared" si="120"/>
        <v>#VALUE!</v>
      </c>
      <c r="LG89" s="42" t="e">
        <f t="shared" si="120"/>
        <v>#VALUE!</v>
      </c>
      <c r="LH89" s="42" t="e">
        <f t="shared" si="120"/>
        <v>#VALUE!</v>
      </c>
      <c r="LI89" s="42" t="e">
        <f t="shared" si="120"/>
        <v>#VALUE!</v>
      </c>
      <c r="LJ89" s="42" t="e">
        <f t="shared" si="120"/>
        <v>#VALUE!</v>
      </c>
      <c r="LK89" s="42" t="e">
        <f t="shared" si="120"/>
        <v>#VALUE!</v>
      </c>
      <c r="LL89" s="42" t="e">
        <f t="shared" si="120"/>
        <v>#VALUE!</v>
      </c>
      <c r="LM89" s="42" t="e">
        <f t="shared" si="120"/>
        <v>#VALUE!</v>
      </c>
      <c r="LN89" s="42" t="e">
        <f t="shared" si="120"/>
        <v>#VALUE!</v>
      </c>
      <c r="LO89" s="42" t="e">
        <f t="shared" si="120"/>
        <v>#VALUE!</v>
      </c>
      <c r="LP89" s="42" t="e">
        <f t="shared" ref="LP89:NH89" si="121">IF(LP87&lt;&gt;0,LP87,IF(LO92-LP96&lt;0,0,LO92-LP96))</f>
        <v>#VALUE!</v>
      </c>
      <c r="LQ89" s="42" t="e">
        <f t="shared" si="121"/>
        <v>#VALUE!</v>
      </c>
      <c r="LR89" s="42" t="e">
        <f t="shared" si="121"/>
        <v>#VALUE!</v>
      </c>
      <c r="LS89" s="42" t="e">
        <f t="shared" si="121"/>
        <v>#VALUE!</v>
      </c>
      <c r="LT89" s="42" t="e">
        <f t="shared" si="121"/>
        <v>#VALUE!</v>
      </c>
      <c r="LU89" s="42" t="e">
        <f t="shared" si="121"/>
        <v>#VALUE!</v>
      </c>
      <c r="LV89" s="42" t="e">
        <f t="shared" si="121"/>
        <v>#VALUE!</v>
      </c>
      <c r="LW89" s="42" t="e">
        <f t="shared" si="121"/>
        <v>#VALUE!</v>
      </c>
      <c r="LX89" s="42" t="e">
        <f t="shared" si="121"/>
        <v>#VALUE!</v>
      </c>
      <c r="LY89" s="42" t="e">
        <f t="shared" si="121"/>
        <v>#VALUE!</v>
      </c>
      <c r="LZ89" s="42" t="e">
        <f t="shared" si="121"/>
        <v>#VALUE!</v>
      </c>
      <c r="MA89" s="42" t="e">
        <f t="shared" si="121"/>
        <v>#VALUE!</v>
      </c>
      <c r="MB89" s="42" t="e">
        <f t="shared" si="121"/>
        <v>#VALUE!</v>
      </c>
      <c r="MC89" s="42" t="e">
        <f t="shared" si="121"/>
        <v>#VALUE!</v>
      </c>
      <c r="MD89" s="42" t="e">
        <f t="shared" si="121"/>
        <v>#VALUE!</v>
      </c>
      <c r="ME89" s="42" t="e">
        <f t="shared" si="121"/>
        <v>#VALUE!</v>
      </c>
      <c r="MF89" s="42" t="e">
        <f t="shared" si="121"/>
        <v>#VALUE!</v>
      </c>
      <c r="MG89" s="42" t="e">
        <f t="shared" si="121"/>
        <v>#VALUE!</v>
      </c>
      <c r="MH89" s="42" t="e">
        <f t="shared" si="121"/>
        <v>#VALUE!</v>
      </c>
      <c r="MI89" s="42" t="e">
        <f t="shared" si="121"/>
        <v>#VALUE!</v>
      </c>
      <c r="MJ89" s="42" t="e">
        <f t="shared" si="121"/>
        <v>#VALUE!</v>
      </c>
      <c r="MK89" s="42" t="e">
        <f t="shared" si="121"/>
        <v>#VALUE!</v>
      </c>
      <c r="ML89" s="42" t="e">
        <f t="shared" si="121"/>
        <v>#VALUE!</v>
      </c>
      <c r="MM89" s="42" t="e">
        <f t="shared" si="121"/>
        <v>#VALUE!</v>
      </c>
      <c r="MN89" s="42" t="e">
        <f t="shared" si="121"/>
        <v>#VALUE!</v>
      </c>
      <c r="MO89" s="42" t="e">
        <f t="shared" si="121"/>
        <v>#VALUE!</v>
      </c>
      <c r="MP89" s="42" t="e">
        <f t="shared" si="121"/>
        <v>#VALUE!</v>
      </c>
      <c r="MQ89" s="42" t="e">
        <f t="shared" si="121"/>
        <v>#VALUE!</v>
      </c>
      <c r="MR89" s="42" t="e">
        <f t="shared" si="121"/>
        <v>#VALUE!</v>
      </c>
      <c r="MS89" s="42" t="e">
        <f t="shared" si="121"/>
        <v>#VALUE!</v>
      </c>
      <c r="MT89" s="42" t="e">
        <f t="shared" si="121"/>
        <v>#VALUE!</v>
      </c>
      <c r="MU89" s="42" t="e">
        <f t="shared" si="121"/>
        <v>#VALUE!</v>
      </c>
      <c r="MV89" s="42" t="e">
        <f t="shared" si="121"/>
        <v>#VALUE!</v>
      </c>
      <c r="MW89" s="42" t="e">
        <f t="shared" si="121"/>
        <v>#VALUE!</v>
      </c>
      <c r="MX89" s="42" t="e">
        <f t="shared" si="121"/>
        <v>#VALUE!</v>
      </c>
      <c r="MY89" s="42" t="e">
        <f t="shared" si="121"/>
        <v>#VALUE!</v>
      </c>
      <c r="MZ89" s="42" t="e">
        <f t="shared" si="121"/>
        <v>#VALUE!</v>
      </c>
      <c r="NA89" s="42" t="e">
        <f t="shared" si="121"/>
        <v>#VALUE!</v>
      </c>
      <c r="NB89" s="42" t="e">
        <f t="shared" si="121"/>
        <v>#VALUE!</v>
      </c>
      <c r="NC89" s="42" t="e">
        <f t="shared" si="121"/>
        <v>#VALUE!</v>
      </c>
      <c r="ND89" s="42" t="e">
        <f t="shared" si="121"/>
        <v>#VALUE!</v>
      </c>
      <c r="NE89" s="42" t="e">
        <f t="shared" si="121"/>
        <v>#VALUE!</v>
      </c>
      <c r="NF89" s="42" t="e">
        <f t="shared" si="121"/>
        <v>#VALUE!</v>
      </c>
      <c r="NG89" s="42" t="e">
        <f t="shared" si="121"/>
        <v>#VALUE!</v>
      </c>
      <c r="NH89" s="42" t="e">
        <f t="shared" si="121"/>
        <v>#VALUE!</v>
      </c>
    </row>
    <row r="90" spans="1:372" s="34" customFormat="1" ht="14.4" outlineLevel="1" x14ac:dyDescent="0.2">
      <c r="A90" s="1048"/>
      <c r="B90" s="18"/>
      <c r="C90" s="14"/>
      <c r="D90" s="46"/>
      <c r="E90" s="57" t="s">
        <v>218</v>
      </c>
      <c r="F90" s="58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2"/>
      <c r="CB90" s="62"/>
      <c r="CC90" s="62"/>
      <c r="CD90" s="62"/>
      <c r="CE90" s="62"/>
      <c r="CF90" s="62"/>
      <c r="CG90" s="62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  <c r="EA90" s="62"/>
      <c r="EB90" s="62"/>
      <c r="EC90" s="62"/>
      <c r="ED90" s="62"/>
      <c r="EE90" s="62"/>
      <c r="EF90" s="62"/>
      <c r="EG90" s="62"/>
      <c r="EH90" s="62"/>
      <c r="EI90" s="62"/>
      <c r="EJ90" s="62"/>
      <c r="EK90" s="62"/>
      <c r="EL90" s="62"/>
      <c r="EM90" s="62"/>
      <c r="EN90" s="62"/>
      <c r="EO90" s="62"/>
      <c r="EP90" s="62"/>
      <c r="EQ90" s="62"/>
      <c r="ER90" s="62"/>
      <c r="ES90" s="62"/>
      <c r="ET90" s="62"/>
      <c r="EU90" s="62"/>
      <c r="EV90" s="62"/>
      <c r="EW90" s="62"/>
      <c r="EX90" s="62"/>
      <c r="EY90" s="62"/>
      <c r="EZ90" s="62"/>
      <c r="FA90" s="62"/>
      <c r="FB90" s="62"/>
      <c r="FC90" s="62"/>
      <c r="FD90" s="62"/>
      <c r="FE90" s="62"/>
      <c r="FF90" s="62"/>
      <c r="FG90" s="62"/>
      <c r="FH90" s="62"/>
      <c r="FI90" s="62">
        <v>0</v>
      </c>
      <c r="FJ90" s="62"/>
      <c r="FK90" s="62"/>
      <c r="FL90" s="62">
        <v>843.52</v>
      </c>
      <c r="FM90" s="62"/>
      <c r="FN90" s="62"/>
      <c r="FO90" s="62">
        <v>2706.24</v>
      </c>
      <c r="FP90" s="62"/>
      <c r="FQ90" s="62">
        <v>4617.8899999999994</v>
      </c>
      <c r="FR90" s="62"/>
      <c r="FS90" s="62"/>
      <c r="FT90" s="62"/>
      <c r="FU90" s="62"/>
      <c r="FV90" s="62"/>
      <c r="FW90" s="62"/>
      <c r="FX90" s="62"/>
      <c r="FY90" s="62"/>
      <c r="FZ90" s="62"/>
      <c r="GA90" s="62"/>
      <c r="GB90" s="62"/>
      <c r="GC90" s="62"/>
      <c r="GD90" s="62"/>
      <c r="GE90" s="62"/>
      <c r="GF90" s="62"/>
      <c r="GG90" s="62"/>
      <c r="GH90" s="62"/>
      <c r="GI90" s="62"/>
      <c r="GJ90" s="62"/>
      <c r="GK90" s="62"/>
      <c r="GL90" s="62"/>
      <c r="GM90" s="62"/>
      <c r="GN90" s="62"/>
      <c r="GO90" s="62"/>
      <c r="GP90" s="62"/>
      <c r="GQ90" s="62"/>
      <c r="GR90" s="62"/>
      <c r="GS90" s="62"/>
      <c r="GT90" s="62"/>
      <c r="GU90" s="62"/>
      <c r="GV90" s="62"/>
      <c r="GW90" s="62"/>
      <c r="GX90" s="62"/>
      <c r="GY90" s="62"/>
      <c r="GZ90" s="62"/>
      <c r="HA90" s="62"/>
      <c r="HB90" s="62"/>
      <c r="HC90" s="62"/>
      <c r="HD90" s="62"/>
      <c r="HE90" s="62"/>
      <c r="HF90" s="62"/>
      <c r="HG90" s="62"/>
      <c r="HH90" s="62"/>
      <c r="HI90" s="62"/>
      <c r="HJ90" s="62"/>
      <c r="HK90" s="62"/>
      <c r="HL90" s="62"/>
      <c r="HM90" s="62"/>
      <c r="HN90" s="62"/>
      <c r="HO90" s="62"/>
      <c r="HP90" s="62"/>
      <c r="HQ90" s="62"/>
      <c r="HR90" s="62"/>
      <c r="HS90" s="62"/>
      <c r="HT90" s="62"/>
      <c r="HU90" s="62"/>
      <c r="HV90" s="62"/>
      <c r="HW90" s="62"/>
      <c r="HX90" s="62"/>
      <c r="HY90" s="62"/>
      <c r="HZ90" s="62"/>
      <c r="IA90" s="62"/>
      <c r="IB90" s="62"/>
      <c r="IC90" s="62"/>
      <c r="ID90" s="62"/>
      <c r="IE90" s="62"/>
      <c r="IF90" s="62"/>
      <c r="IG90" s="62"/>
      <c r="IH90" s="62"/>
      <c r="II90" s="62"/>
      <c r="IJ90" s="62"/>
      <c r="IK90" s="62"/>
      <c r="IL90" s="62"/>
      <c r="IM90" s="62"/>
      <c r="IN90" s="62"/>
      <c r="IO90" s="62"/>
      <c r="IP90" s="62"/>
      <c r="IQ90" s="62"/>
      <c r="IR90" s="62"/>
      <c r="IS90" s="62"/>
      <c r="IT90" s="62"/>
      <c r="IU90" s="62"/>
      <c r="IV90" s="62"/>
      <c r="IW90" s="62"/>
      <c r="IX90" s="62"/>
      <c r="IY90" s="62"/>
      <c r="IZ90" s="62"/>
      <c r="JA90" s="62"/>
      <c r="JB90" s="62"/>
      <c r="JC90" s="62"/>
      <c r="JD90" s="62"/>
      <c r="JE90" s="62"/>
      <c r="JF90" s="62"/>
      <c r="JG90" s="62"/>
      <c r="JH90" s="62"/>
      <c r="JI90" s="62"/>
      <c r="JJ90" s="62"/>
      <c r="JK90" s="62"/>
      <c r="JL90" s="62"/>
      <c r="JM90" s="62"/>
      <c r="JN90" s="62"/>
      <c r="JO90" s="62"/>
      <c r="JP90" s="62"/>
      <c r="JQ90" s="62"/>
      <c r="JR90" s="62"/>
      <c r="JS90" s="62"/>
      <c r="JT90" s="62"/>
      <c r="JU90" s="62"/>
      <c r="JV90" s="62"/>
      <c r="JW90" s="62"/>
      <c r="JX90" s="62"/>
      <c r="JY90" s="62"/>
      <c r="JZ90" s="62"/>
      <c r="KA90" s="62"/>
      <c r="KB90" s="62"/>
      <c r="KC90" s="62"/>
      <c r="KD90" s="62"/>
      <c r="KE90" s="62"/>
      <c r="KF90" s="62"/>
      <c r="KG90" s="62"/>
      <c r="KH90" s="62"/>
      <c r="KI90" s="62"/>
      <c r="KJ90" s="62"/>
      <c r="KK90" s="62"/>
      <c r="KL90" s="62"/>
      <c r="KM90" s="62"/>
      <c r="KN90" s="62"/>
      <c r="KO90" s="62"/>
      <c r="KP90" s="62"/>
      <c r="KQ90" s="62"/>
      <c r="KR90" s="62"/>
      <c r="KS90" s="62"/>
      <c r="KT90" s="62"/>
      <c r="KU90" s="62"/>
      <c r="KV90" s="62"/>
      <c r="KW90" s="62"/>
      <c r="KX90" s="62"/>
      <c r="KY90" s="62"/>
      <c r="KZ90" s="62"/>
      <c r="LA90" s="62"/>
      <c r="LB90" s="62"/>
      <c r="LC90" s="62"/>
      <c r="LD90" s="62"/>
      <c r="LE90" s="62"/>
      <c r="LF90" s="62"/>
      <c r="LG90" s="62"/>
      <c r="LH90" s="62"/>
      <c r="LI90" s="62"/>
      <c r="LJ90" s="62"/>
      <c r="LK90" s="62"/>
      <c r="LL90" s="62"/>
      <c r="LM90" s="62"/>
      <c r="LN90" s="62"/>
      <c r="LO90" s="62"/>
      <c r="LP90" s="62"/>
      <c r="LQ90" s="62"/>
      <c r="LR90" s="62"/>
      <c r="LS90" s="62"/>
      <c r="LT90" s="62"/>
      <c r="LU90" s="62"/>
      <c r="LV90" s="62"/>
      <c r="LW90" s="62"/>
      <c r="LX90" s="62"/>
      <c r="LY90" s="62"/>
      <c r="LZ90" s="62"/>
      <c r="MA90" s="62"/>
      <c r="MB90" s="62"/>
      <c r="MC90" s="62"/>
      <c r="MD90" s="62"/>
      <c r="ME90" s="62"/>
      <c r="MF90" s="62"/>
      <c r="MG90" s="62"/>
      <c r="MH90" s="62"/>
      <c r="MI90" s="62"/>
      <c r="MJ90" s="62"/>
      <c r="MK90" s="62"/>
      <c r="ML90" s="62"/>
      <c r="MM90" s="62"/>
      <c r="MN90" s="62"/>
      <c r="MO90" s="62"/>
      <c r="MP90" s="62"/>
      <c r="MQ90" s="62"/>
      <c r="MR90" s="62"/>
      <c r="MS90" s="62"/>
      <c r="MT90" s="62"/>
      <c r="MU90" s="62"/>
      <c r="MV90" s="62"/>
      <c r="MW90" s="62"/>
      <c r="MX90" s="62"/>
      <c r="MY90" s="62"/>
      <c r="MZ90" s="62"/>
      <c r="NA90" s="62"/>
      <c r="NB90" s="62"/>
      <c r="NC90" s="62"/>
      <c r="ND90" s="62"/>
      <c r="NE90" s="62"/>
      <c r="NF90" s="62"/>
      <c r="NG90" s="62"/>
      <c r="NH90" s="62"/>
    </row>
    <row r="91" spans="1:372" s="34" customFormat="1" ht="14.4" outlineLevel="1" x14ac:dyDescent="0.2">
      <c r="A91" s="1048"/>
      <c r="B91" s="17" t="s">
        <v>37</v>
      </c>
      <c r="C91" s="14"/>
      <c r="D91" s="46"/>
      <c r="E91" s="57" t="s">
        <v>221</v>
      </c>
      <c r="F91" s="58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  <c r="DY91" s="63"/>
      <c r="DZ91" s="63"/>
      <c r="EA91" s="63"/>
      <c r="EB91" s="63"/>
      <c r="EC91" s="63"/>
      <c r="ED91" s="63"/>
      <c r="EE91" s="63"/>
      <c r="EF91" s="63"/>
      <c r="EG91" s="63"/>
      <c r="EH91" s="63"/>
      <c r="EI91" s="63"/>
      <c r="EJ91" s="63"/>
      <c r="EK91" s="63"/>
      <c r="EL91" s="63"/>
      <c r="EM91" s="63"/>
      <c r="EN91" s="63"/>
      <c r="EO91" s="63"/>
      <c r="EP91" s="63"/>
      <c r="EQ91" s="63"/>
      <c r="ER91" s="63"/>
      <c r="ES91" s="63"/>
      <c r="ET91" s="63"/>
      <c r="EU91" s="63"/>
      <c r="EV91" s="63"/>
      <c r="EW91" s="63"/>
      <c r="EX91" s="63"/>
      <c r="EY91" s="63"/>
      <c r="EZ91" s="63"/>
      <c r="FA91" s="63"/>
      <c r="FB91" s="63"/>
      <c r="FC91" s="63"/>
      <c r="FD91" s="63"/>
      <c r="FE91" s="63"/>
      <c r="FF91" s="63"/>
      <c r="FG91" s="63"/>
      <c r="FH91" s="63"/>
      <c r="FI91" s="63">
        <v>33.4</v>
      </c>
      <c r="FJ91" s="63"/>
      <c r="FK91" s="63"/>
      <c r="FL91" s="63">
        <v>567.63300000000004</v>
      </c>
      <c r="FM91" s="63"/>
      <c r="FN91" s="63"/>
      <c r="FO91" s="63">
        <v>1305.94</v>
      </c>
      <c r="FP91" s="63"/>
      <c r="FQ91" s="63">
        <v>1123.242</v>
      </c>
      <c r="FR91" s="63"/>
      <c r="FS91" s="63"/>
      <c r="FT91" s="63"/>
      <c r="FU91" s="63"/>
      <c r="FV91" s="63"/>
      <c r="FW91" s="63"/>
      <c r="FX91" s="63"/>
      <c r="FY91" s="63"/>
      <c r="FZ91" s="63"/>
      <c r="GA91" s="63"/>
      <c r="GB91" s="63"/>
      <c r="GC91" s="63"/>
      <c r="GD91" s="63"/>
      <c r="GE91" s="63"/>
      <c r="GF91" s="63"/>
      <c r="GG91" s="63"/>
      <c r="GH91" s="63"/>
      <c r="GI91" s="63"/>
      <c r="GJ91" s="63"/>
      <c r="GK91" s="63"/>
      <c r="GL91" s="63"/>
      <c r="GM91" s="63"/>
      <c r="GN91" s="63"/>
      <c r="GO91" s="63"/>
      <c r="GP91" s="63"/>
      <c r="GQ91" s="63"/>
      <c r="GR91" s="63"/>
      <c r="GS91" s="63"/>
      <c r="GT91" s="63"/>
      <c r="GU91" s="63"/>
      <c r="GV91" s="63"/>
      <c r="GW91" s="63"/>
      <c r="GX91" s="63"/>
      <c r="GY91" s="63"/>
      <c r="GZ91" s="63"/>
      <c r="HA91" s="63"/>
      <c r="HB91" s="63"/>
      <c r="HC91" s="63"/>
      <c r="HD91" s="63"/>
      <c r="HE91" s="63"/>
      <c r="HF91" s="63"/>
      <c r="HG91" s="63"/>
      <c r="HH91" s="63"/>
      <c r="HI91" s="63"/>
      <c r="HJ91" s="63"/>
      <c r="HK91" s="63"/>
      <c r="HL91" s="63"/>
      <c r="HM91" s="63"/>
      <c r="HN91" s="63"/>
      <c r="HO91" s="63"/>
      <c r="HP91" s="63"/>
      <c r="HQ91" s="63"/>
      <c r="HR91" s="63"/>
      <c r="HS91" s="63"/>
      <c r="HT91" s="63"/>
      <c r="HU91" s="63"/>
      <c r="HV91" s="63"/>
      <c r="HW91" s="63"/>
      <c r="HX91" s="63"/>
      <c r="HY91" s="63"/>
      <c r="HZ91" s="63"/>
      <c r="IA91" s="63"/>
      <c r="IB91" s="63"/>
      <c r="IC91" s="63"/>
      <c r="ID91" s="63"/>
      <c r="IE91" s="63"/>
      <c r="IF91" s="63"/>
      <c r="IG91" s="63"/>
      <c r="IH91" s="63"/>
      <c r="II91" s="63"/>
      <c r="IJ91" s="63"/>
      <c r="IK91" s="63"/>
      <c r="IL91" s="63"/>
      <c r="IM91" s="63"/>
      <c r="IN91" s="63"/>
      <c r="IO91" s="63"/>
      <c r="IP91" s="63"/>
      <c r="IQ91" s="63"/>
      <c r="IR91" s="63"/>
      <c r="IS91" s="63"/>
      <c r="IT91" s="63"/>
      <c r="IU91" s="63"/>
      <c r="IV91" s="63"/>
      <c r="IW91" s="63"/>
      <c r="IX91" s="63"/>
      <c r="IY91" s="63"/>
      <c r="IZ91" s="63"/>
      <c r="JA91" s="63"/>
      <c r="JB91" s="63"/>
      <c r="JC91" s="63"/>
      <c r="JD91" s="63"/>
      <c r="JE91" s="63"/>
      <c r="JF91" s="63"/>
      <c r="JG91" s="63"/>
      <c r="JH91" s="63"/>
      <c r="JI91" s="63"/>
      <c r="JJ91" s="63"/>
      <c r="JK91" s="63"/>
      <c r="JL91" s="63"/>
      <c r="JM91" s="63"/>
      <c r="JN91" s="63"/>
      <c r="JO91" s="63"/>
      <c r="JP91" s="63"/>
      <c r="JQ91" s="63"/>
      <c r="JR91" s="63"/>
      <c r="JS91" s="63"/>
      <c r="JT91" s="63"/>
      <c r="JU91" s="63"/>
      <c r="JV91" s="63"/>
      <c r="JW91" s="63"/>
      <c r="JX91" s="63"/>
      <c r="JY91" s="63"/>
      <c r="JZ91" s="63"/>
      <c r="KA91" s="63"/>
      <c r="KB91" s="63"/>
      <c r="KC91" s="63"/>
      <c r="KD91" s="63"/>
      <c r="KE91" s="63"/>
      <c r="KF91" s="63"/>
      <c r="KG91" s="63"/>
      <c r="KH91" s="63"/>
      <c r="KI91" s="63"/>
      <c r="KJ91" s="63"/>
      <c r="KK91" s="63"/>
      <c r="KL91" s="63"/>
      <c r="KM91" s="63"/>
      <c r="KN91" s="63"/>
      <c r="KO91" s="63"/>
      <c r="KP91" s="63"/>
      <c r="KQ91" s="63"/>
      <c r="KR91" s="63"/>
      <c r="KS91" s="63"/>
      <c r="KT91" s="63"/>
      <c r="KU91" s="63"/>
      <c r="KV91" s="63"/>
      <c r="KW91" s="63"/>
      <c r="KX91" s="63"/>
      <c r="KY91" s="63"/>
      <c r="KZ91" s="63"/>
      <c r="LA91" s="63"/>
      <c r="LB91" s="63"/>
      <c r="LC91" s="63"/>
      <c r="LD91" s="63"/>
      <c r="LE91" s="63"/>
      <c r="LF91" s="63"/>
      <c r="LG91" s="63"/>
      <c r="LH91" s="63"/>
      <c r="LI91" s="63"/>
      <c r="LJ91" s="63"/>
      <c r="LK91" s="63"/>
      <c r="LL91" s="63"/>
      <c r="LM91" s="63"/>
      <c r="LN91" s="63"/>
      <c r="LO91" s="63"/>
      <c r="LP91" s="63"/>
      <c r="LQ91" s="63"/>
      <c r="LR91" s="63"/>
      <c r="LS91" s="63"/>
      <c r="LT91" s="63"/>
      <c r="LU91" s="63"/>
      <c r="LV91" s="63"/>
      <c r="LW91" s="63"/>
      <c r="LX91" s="63"/>
      <c r="LY91" s="63"/>
      <c r="LZ91" s="63"/>
      <c r="MA91" s="63"/>
      <c r="MB91" s="63"/>
      <c r="MC91" s="63"/>
      <c r="MD91" s="63"/>
      <c r="ME91" s="63"/>
      <c r="MF91" s="63"/>
      <c r="MG91" s="63"/>
      <c r="MH91" s="63"/>
      <c r="MI91" s="63"/>
      <c r="MJ91" s="63"/>
      <c r="MK91" s="63"/>
      <c r="ML91" s="63"/>
      <c r="MM91" s="63"/>
      <c r="MN91" s="63"/>
      <c r="MO91" s="63"/>
      <c r="MP91" s="63"/>
      <c r="MQ91" s="63"/>
      <c r="MR91" s="63"/>
      <c r="MS91" s="63"/>
      <c r="MT91" s="63"/>
      <c r="MU91" s="63"/>
      <c r="MV91" s="63"/>
      <c r="MW91" s="63"/>
      <c r="MX91" s="63"/>
      <c r="MY91" s="63"/>
      <c r="MZ91" s="63"/>
      <c r="NA91" s="63"/>
      <c r="NB91" s="63"/>
      <c r="NC91" s="63"/>
      <c r="ND91" s="63"/>
      <c r="NE91" s="63"/>
      <c r="NF91" s="63"/>
      <c r="NG91" s="63"/>
      <c r="NH91" s="63"/>
    </row>
    <row r="92" spans="1:372" s="34" customFormat="1" ht="15" outlineLevel="1" thickBot="1" x14ac:dyDescent="0.25">
      <c r="A92" s="1049"/>
      <c r="B92" s="36">
        <f>B90/30</f>
        <v>0</v>
      </c>
      <c r="C92" s="38"/>
      <c r="D92" s="47"/>
      <c r="E92" s="27" t="s">
        <v>3</v>
      </c>
      <c r="F92" s="25"/>
      <c r="G92" s="33" t="e">
        <v>#VALUE!</v>
      </c>
      <c r="H92" s="33" t="e">
        <f t="shared" ref="H92:BS92" si="122">H89+H85+H93</f>
        <v>#VALUE!</v>
      </c>
      <c r="I92" s="33" t="e">
        <f t="shared" si="122"/>
        <v>#VALUE!</v>
      </c>
      <c r="J92" s="33" t="e">
        <f t="shared" si="122"/>
        <v>#VALUE!</v>
      </c>
      <c r="K92" s="33" t="e">
        <f t="shared" si="122"/>
        <v>#VALUE!</v>
      </c>
      <c r="L92" s="33" t="e">
        <f t="shared" si="122"/>
        <v>#VALUE!</v>
      </c>
      <c r="M92" s="33" t="e">
        <f t="shared" si="122"/>
        <v>#VALUE!</v>
      </c>
      <c r="N92" s="33" t="e">
        <f t="shared" si="122"/>
        <v>#VALUE!</v>
      </c>
      <c r="O92" s="33" t="e">
        <f t="shared" si="122"/>
        <v>#VALUE!</v>
      </c>
      <c r="P92" s="33" t="e">
        <f t="shared" si="122"/>
        <v>#VALUE!</v>
      </c>
      <c r="Q92" s="33" t="e">
        <f t="shared" si="122"/>
        <v>#VALUE!</v>
      </c>
      <c r="R92" s="33" t="e">
        <f t="shared" si="122"/>
        <v>#VALUE!</v>
      </c>
      <c r="S92" s="33" t="e">
        <f t="shared" si="122"/>
        <v>#VALUE!</v>
      </c>
      <c r="T92" s="33" t="e">
        <f t="shared" si="122"/>
        <v>#VALUE!</v>
      </c>
      <c r="U92" s="33" t="e">
        <f t="shared" si="122"/>
        <v>#VALUE!</v>
      </c>
      <c r="V92" s="33" t="e">
        <f t="shared" si="122"/>
        <v>#VALUE!</v>
      </c>
      <c r="W92" s="33" t="e">
        <f t="shared" si="122"/>
        <v>#VALUE!</v>
      </c>
      <c r="X92" s="33" t="e">
        <f t="shared" si="122"/>
        <v>#VALUE!</v>
      </c>
      <c r="Y92" s="33" t="e">
        <f t="shared" si="122"/>
        <v>#VALUE!</v>
      </c>
      <c r="Z92" s="33" t="e">
        <f t="shared" si="122"/>
        <v>#VALUE!</v>
      </c>
      <c r="AA92" s="33" t="e">
        <f t="shared" si="122"/>
        <v>#VALUE!</v>
      </c>
      <c r="AB92" s="33" t="e">
        <f t="shared" si="122"/>
        <v>#VALUE!</v>
      </c>
      <c r="AC92" s="33" t="e">
        <f t="shared" si="122"/>
        <v>#VALUE!</v>
      </c>
      <c r="AD92" s="33" t="e">
        <f t="shared" si="122"/>
        <v>#VALUE!</v>
      </c>
      <c r="AE92" s="33" t="e">
        <f t="shared" si="122"/>
        <v>#VALUE!</v>
      </c>
      <c r="AF92" s="33" t="e">
        <f t="shared" si="122"/>
        <v>#VALUE!</v>
      </c>
      <c r="AG92" s="33" t="e">
        <f t="shared" si="122"/>
        <v>#VALUE!</v>
      </c>
      <c r="AH92" s="33" t="e">
        <f t="shared" si="122"/>
        <v>#VALUE!</v>
      </c>
      <c r="AI92" s="33" t="e">
        <f t="shared" si="122"/>
        <v>#VALUE!</v>
      </c>
      <c r="AJ92" s="33" t="e">
        <f t="shared" si="122"/>
        <v>#VALUE!</v>
      </c>
      <c r="AK92" s="33" t="e">
        <f t="shared" si="122"/>
        <v>#VALUE!</v>
      </c>
      <c r="AL92" s="33" t="e">
        <f t="shared" si="122"/>
        <v>#VALUE!</v>
      </c>
      <c r="AM92" s="33" t="e">
        <f t="shared" si="122"/>
        <v>#VALUE!</v>
      </c>
      <c r="AN92" s="33" t="e">
        <f t="shared" si="122"/>
        <v>#VALUE!</v>
      </c>
      <c r="AO92" s="33" t="e">
        <f t="shared" si="122"/>
        <v>#VALUE!</v>
      </c>
      <c r="AP92" s="33" t="e">
        <f t="shared" si="122"/>
        <v>#VALUE!</v>
      </c>
      <c r="AQ92" s="33" t="e">
        <f t="shared" si="122"/>
        <v>#VALUE!</v>
      </c>
      <c r="AR92" s="33" t="e">
        <f t="shared" si="122"/>
        <v>#VALUE!</v>
      </c>
      <c r="AS92" s="33" t="e">
        <f t="shared" si="122"/>
        <v>#VALUE!</v>
      </c>
      <c r="AT92" s="33" t="e">
        <f t="shared" si="122"/>
        <v>#VALUE!</v>
      </c>
      <c r="AU92" s="33" t="e">
        <f t="shared" si="122"/>
        <v>#VALUE!</v>
      </c>
      <c r="AV92" s="33" t="e">
        <f t="shared" si="122"/>
        <v>#VALUE!</v>
      </c>
      <c r="AW92" s="33" t="e">
        <f t="shared" si="122"/>
        <v>#VALUE!</v>
      </c>
      <c r="AX92" s="33" t="e">
        <f t="shared" si="122"/>
        <v>#VALUE!</v>
      </c>
      <c r="AY92" s="33" t="e">
        <f t="shared" si="122"/>
        <v>#VALUE!</v>
      </c>
      <c r="AZ92" s="33" t="e">
        <f t="shared" si="122"/>
        <v>#VALUE!</v>
      </c>
      <c r="BA92" s="33" t="e">
        <f t="shared" si="122"/>
        <v>#VALUE!</v>
      </c>
      <c r="BB92" s="33" t="e">
        <f t="shared" si="122"/>
        <v>#VALUE!</v>
      </c>
      <c r="BC92" s="33" t="e">
        <f t="shared" si="122"/>
        <v>#VALUE!</v>
      </c>
      <c r="BD92" s="33" t="e">
        <f t="shared" si="122"/>
        <v>#VALUE!</v>
      </c>
      <c r="BE92" s="33" t="e">
        <f t="shared" si="122"/>
        <v>#VALUE!</v>
      </c>
      <c r="BF92" s="33" t="e">
        <f t="shared" si="122"/>
        <v>#VALUE!</v>
      </c>
      <c r="BG92" s="33" t="e">
        <f t="shared" si="122"/>
        <v>#VALUE!</v>
      </c>
      <c r="BH92" s="33" t="e">
        <f t="shared" si="122"/>
        <v>#VALUE!</v>
      </c>
      <c r="BI92" s="33" t="e">
        <f t="shared" si="122"/>
        <v>#VALUE!</v>
      </c>
      <c r="BJ92" s="33" t="e">
        <f t="shared" si="122"/>
        <v>#VALUE!</v>
      </c>
      <c r="BK92" s="33" t="e">
        <f t="shared" si="122"/>
        <v>#VALUE!</v>
      </c>
      <c r="BL92" s="33" t="e">
        <f t="shared" si="122"/>
        <v>#VALUE!</v>
      </c>
      <c r="BM92" s="33" t="e">
        <f t="shared" si="122"/>
        <v>#VALUE!</v>
      </c>
      <c r="BN92" s="33" t="e">
        <f t="shared" si="122"/>
        <v>#VALUE!</v>
      </c>
      <c r="BO92" s="33" t="e">
        <f t="shared" si="122"/>
        <v>#VALUE!</v>
      </c>
      <c r="BP92" s="33" t="e">
        <f t="shared" si="122"/>
        <v>#VALUE!</v>
      </c>
      <c r="BQ92" s="33" t="e">
        <f t="shared" si="122"/>
        <v>#VALUE!</v>
      </c>
      <c r="BR92" s="33" t="e">
        <f t="shared" si="122"/>
        <v>#VALUE!</v>
      </c>
      <c r="BS92" s="33" t="e">
        <f t="shared" si="122"/>
        <v>#VALUE!</v>
      </c>
      <c r="BT92" s="33" t="e">
        <f t="shared" ref="BT92:EE92" si="123">BT89+BT85+BT93</f>
        <v>#VALUE!</v>
      </c>
      <c r="BU92" s="33" t="e">
        <f t="shared" si="123"/>
        <v>#VALUE!</v>
      </c>
      <c r="BV92" s="33" t="e">
        <f t="shared" si="123"/>
        <v>#VALUE!</v>
      </c>
      <c r="BW92" s="33" t="e">
        <f t="shared" si="123"/>
        <v>#VALUE!</v>
      </c>
      <c r="BX92" s="33" t="e">
        <f t="shared" si="123"/>
        <v>#VALUE!</v>
      </c>
      <c r="BY92" s="33" t="e">
        <f t="shared" si="123"/>
        <v>#VALUE!</v>
      </c>
      <c r="BZ92" s="33" t="e">
        <f t="shared" si="123"/>
        <v>#VALUE!</v>
      </c>
      <c r="CA92" s="33" t="e">
        <f t="shared" si="123"/>
        <v>#VALUE!</v>
      </c>
      <c r="CB92" s="33" t="e">
        <f t="shared" si="123"/>
        <v>#VALUE!</v>
      </c>
      <c r="CC92" s="33" t="e">
        <f t="shared" si="123"/>
        <v>#VALUE!</v>
      </c>
      <c r="CD92" s="33" t="e">
        <f t="shared" si="123"/>
        <v>#VALUE!</v>
      </c>
      <c r="CE92" s="33" t="e">
        <f t="shared" si="123"/>
        <v>#VALUE!</v>
      </c>
      <c r="CF92" s="33" t="e">
        <f t="shared" si="123"/>
        <v>#VALUE!</v>
      </c>
      <c r="CG92" s="33" t="e">
        <f t="shared" si="123"/>
        <v>#VALUE!</v>
      </c>
      <c r="CH92" s="33" t="e">
        <f t="shared" si="123"/>
        <v>#VALUE!</v>
      </c>
      <c r="CI92" s="33" t="e">
        <f t="shared" si="123"/>
        <v>#VALUE!</v>
      </c>
      <c r="CJ92" s="33" t="e">
        <f t="shared" si="123"/>
        <v>#VALUE!</v>
      </c>
      <c r="CK92" s="33" t="e">
        <f t="shared" si="123"/>
        <v>#VALUE!</v>
      </c>
      <c r="CL92" s="33" t="e">
        <f t="shared" si="123"/>
        <v>#VALUE!</v>
      </c>
      <c r="CM92" s="33" t="e">
        <f t="shared" si="123"/>
        <v>#VALUE!</v>
      </c>
      <c r="CN92" s="33" t="e">
        <f t="shared" si="123"/>
        <v>#VALUE!</v>
      </c>
      <c r="CO92" s="33" t="e">
        <f t="shared" si="123"/>
        <v>#VALUE!</v>
      </c>
      <c r="CP92" s="33" t="e">
        <f t="shared" si="123"/>
        <v>#VALUE!</v>
      </c>
      <c r="CQ92" s="33" t="e">
        <f t="shared" si="123"/>
        <v>#VALUE!</v>
      </c>
      <c r="CR92" s="33" t="e">
        <f t="shared" si="123"/>
        <v>#VALUE!</v>
      </c>
      <c r="CS92" s="33" t="e">
        <f t="shared" si="123"/>
        <v>#VALUE!</v>
      </c>
      <c r="CT92" s="33" t="e">
        <f t="shared" si="123"/>
        <v>#VALUE!</v>
      </c>
      <c r="CU92" s="33" t="e">
        <f t="shared" si="123"/>
        <v>#VALUE!</v>
      </c>
      <c r="CV92" s="33" t="e">
        <f t="shared" si="123"/>
        <v>#VALUE!</v>
      </c>
      <c r="CW92" s="33" t="e">
        <f t="shared" si="123"/>
        <v>#VALUE!</v>
      </c>
      <c r="CX92" s="33" t="e">
        <f t="shared" si="123"/>
        <v>#VALUE!</v>
      </c>
      <c r="CY92" s="33" t="e">
        <f t="shared" si="123"/>
        <v>#VALUE!</v>
      </c>
      <c r="CZ92" s="33" t="e">
        <f t="shared" si="123"/>
        <v>#VALUE!</v>
      </c>
      <c r="DA92" s="33" t="e">
        <f t="shared" si="123"/>
        <v>#VALUE!</v>
      </c>
      <c r="DB92" s="33" t="e">
        <f t="shared" si="123"/>
        <v>#VALUE!</v>
      </c>
      <c r="DC92" s="33" t="e">
        <f t="shared" si="123"/>
        <v>#VALUE!</v>
      </c>
      <c r="DD92" s="33" t="e">
        <f t="shared" si="123"/>
        <v>#VALUE!</v>
      </c>
      <c r="DE92" s="33" t="e">
        <f t="shared" si="123"/>
        <v>#VALUE!</v>
      </c>
      <c r="DF92" s="33" t="e">
        <f t="shared" si="123"/>
        <v>#VALUE!</v>
      </c>
      <c r="DG92" s="33" t="e">
        <f t="shared" si="123"/>
        <v>#VALUE!</v>
      </c>
      <c r="DH92" s="33" t="e">
        <f t="shared" si="123"/>
        <v>#VALUE!</v>
      </c>
      <c r="DI92" s="33" t="e">
        <f t="shared" si="123"/>
        <v>#VALUE!</v>
      </c>
      <c r="DJ92" s="33" t="e">
        <f t="shared" si="123"/>
        <v>#VALUE!</v>
      </c>
      <c r="DK92" s="33" t="e">
        <f t="shared" si="123"/>
        <v>#VALUE!</v>
      </c>
      <c r="DL92" s="33" t="e">
        <f t="shared" si="123"/>
        <v>#VALUE!</v>
      </c>
      <c r="DM92" s="33" t="e">
        <f t="shared" si="123"/>
        <v>#VALUE!</v>
      </c>
      <c r="DN92" s="33" t="e">
        <f t="shared" si="123"/>
        <v>#VALUE!</v>
      </c>
      <c r="DO92" s="33" t="e">
        <f t="shared" si="123"/>
        <v>#VALUE!</v>
      </c>
      <c r="DP92" s="33" t="e">
        <f t="shared" si="123"/>
        <v>#VALUE!</v>
      </c>
      <c r="DQ92" s="33" t="e">
        <f t="shared" si="123"/>
        <v>#VALUE!</v>
      </c>
      <c r="DR92" s="33" t="e">
        <f t="shared" si="123"/>
        <v>#VALUE!</v>
      </c>
      <c r="DS92" s="33" t="e">
        <f t="shared" si="123"/>
        <v>#VALUE!</v>
      </c>
      <c r="DT92" s="33" t="e">
        <f t="shared" si="123"/>
        <v>#VALUE!</v>
      </c>
      <c r="DU92" s="33" t="e">
        <f t="shared" si="123"/>
        <v>#VALUE!</v>
      </c>
      <c r="DV92" s="33" t="e">
        <f t="shared" si="123"/>
        <v>#VALUE!</v>
      </c>
      <c r="DW92" s="33" t="e">
        <f t="shared" si="123"/>
        <v>#VALUE!</v>
      </c>
      <c r="DX92" s="33" t="e">
        <f t="shared" si="123"/>
        <v>#VALUE!</v>
      </c>
      <c r="DY92" s="33" t="e">
        <f t="shared" si="123"/>
        <v>#VALUE!</v>
      </c>
      <c r="DZ92" s="33" t="e">
        <f t="shared" si="123"/>
        <v>#VALUE!</v>
      </c>
      <c r="EA92" s="33" t="e">
        <f t="shared" si="123"/>
        <v>#VALUE!</v>
      </c>
      <c r="EB92" s="33" t="e">
        <f t="shared" si="123"/>
        <v>#VALUE!</v>
      </c>
      <c r="EC92" s="33" t="e">
        <f t="shared" si="123"/>
        <v>#VALUE!</v>
      </c>
      <c r="ED92" s="33" t="e">
        <f t="shared" si="123"/>
        <v>#VALUE!</v>
      </c>
      <c r="EE92" s="33" t="e">
        <f t="shared" si="123"/>
        <v>#VALUE!</v>
      </c>
      <c r="EF92" s="33" t="e">
        <f t="shared" ref="EF92:GQ92" si="124">EF89+EF85+EF93</f>
        <v>#VALUE!</v>
      </c>
      <c r="EG92" s="33" t="e">
        <f t="shared" si="124"/>
        <v>#VALUE!</v>
      </c>
      <c r="EH92" s="33" t="e">
        <f t="shared" si="124"/>
        <v>#VALUE!</v>
      </c>
      <c r="EI92" s="33" t="e">
        <f t="shared" si="124"/>
        <v>#VALUE!</v>
      </c>
      <c r="EJ92" s="33" t="e">
        <f t="shared" si="124"/>
        <v>#VALUE!</v>
      </c>
      <c r="EK92" s="33" t="e">
        <f t="shared" si="124"/>
        <v>#VALUE!</v>
      </c>
      <c r="EL92" s="33" t="e">
        <f t="shared" si="124"/>
        <v>#VALUE!</v>
      </c>
      <c r="EM92" s="33" t="e">
        <f t="shared" si="124"/>
        <v>#VALUE!</v>
      </c>
      <c r="EN92" s="33" t="e">
        <f t="shared" si="124"/>
        <v>#VALUE!</v>
      </c>
      <c r="EO92" s="33" t="e">
        <f t="shared" si="124"/>
        <v>#VALUE!</v>
      </c>
      <c r="EP92" s="33" t="e">
        <f t="shared" si="124"/>
        <v>#VALUE!</v>
      </c>
      <c r="EQ92" s="33" t="e">
        <f t="shared" si="124"/>
        <v>#VALUE!</v>
      </c>
      <c r="ER92" s="33" t="e">
        <f t="shared" si="124"/>
        <v>#VALUE!</v>
      </c>
      <c r="ES92" s="33" t="e">
        <f t="shared" si="124"/>
        <v>#VALUE!</v>
      </c>
      <c r="ET92" s="33" t="e">
        <f t="shared" si="124"/>
        <v>#VALUE!</v>
      </c>
      <c r="EU92" s="33" t="e">
        <f t="shared" si="124"/>
        <v>#VALUE!</v>
      </c>
      <c r="EV92" s="33" t="e">
        <f t="shared" si="124"/>
        <v>#VALUE!</v>
      </c>
      <c r="EW92" s="33" t="e">
        <f t="shared" si="124"/>
        <v>#VALUE!</v>
      </c>
      <c r="EX92" s="33" t="e">
        <f t="shared" si="124"/>
        <v>#VALUE!</v>
      </c>
      <c r="EY92" s="33" t="e">
        <f t="shared" si="124"/>
        <v>#VALUE!</v>
      </c>
      <c r="EZ92" s="33" t="e">
        <f t="shared" si="124"/>
        <v>#VALUE!</v>
      </c>
      <c r="FA92" s="33" t="e">
        <f t="shared" si="124"/>
        <v>#VALUE!</v>
      </c>
      <c r="FB92" s="33" t="e">
        <f t="shared" si="124"/>
        <v>#VALUE!</v>
      </c>
      <c r="FC92" s="33" t="e">
        <f t="shared" si="124"/>
        <v>#VALUE!</v>
      </c>
      <c r="FD92" s="33" t="e">
        <f t="shared" si="124"/>
        <v>#VALUE!</v>
      </c>
      <c r="FE92" s="33" t="e">
        <f t="shared" si="124"/>
        <v>#VALUE!</v>
      </c>
      <c r="FF92" s="33" t="e">
        <f t="shared" si="124"/>
        <v>#VALUE!</v>
      </c>
      <c r="FG92" s="33" t="e">
        <f t="shared" si="124"/>
        <v>#VALUE!</v>
      </c>
      <c r="FH92" s="33" t="e">
        <f t="shared" si="124"/>
        <v>#VALUE!</v>
      </c>
      <c r="FI92" s="33" t="e">
        <f t="shared" si="124"/>
        <v>#VALUE!</v>
      </c>
      <c r="FJ92" s="33" t="e">
        <f t="shared" si="124"/>
        <v>#VALUE!</v>
      </c>
      <c r="FK92" s="33" t="e">
        <f t="shared" si="124"/>
        <v>#VALUE!</v>
      </c>
      <c r="FL92" s="33" t="e">
        <f t="shared" si="124"/>
        <v>#VALUE!</v>
      </c>
      <c r="FM92" s="33" t="e">
        <f t="shared" si="124"/>
        <v>#VALUE!</v>
      </c>
      <c r="FN92" s="33" t="e">
        <f t="shared" si="124"/>
        <v>#VALUE!</v>
      </c>
      <c r="FO92" s="33" t="e">
        <f t="shared" si="124"/>
        <v>#VALUE!</v>
      </c>
      <c r="FP92" s="33" t="e">
        <f t="shared" si="124"/>
        <v>#VALUE!</v>
      </c>
      <c r="FQ92" s="33" t="e">
        <f t="shared" si="124"/>
        <v>#VALUE!</v>
      </c>
      <c r="FR92" s="33" t="e">
        <f t="shared" si="124"/>
        <v>#VALUE!</v>
      </c>
      <c r="FS92" s="33" t="e">
        <f t="shared" si="124"/>
        <v>#VALUE!</v>
      </c>
      <c r="FT92" s="33" t="e">
        <f t="shared" si="124"/>
        <v>#VALUE!</v>
      </c>
      <c r="FU92" s="33" t="e">
        <f t="shared" si="124"/>
        <v>#VALUE!</v>
      </c>
      <c r="FV92" s="33" t="e">
        <f t="shared" si="124"/>
        <v>#VALUE!</v>
      </c>
      <c r="FW92" s="33" t="e">
        <f t="shared" si="124"/>
        <v>#VALUE!</v>
      </c>
      <c r="FX92" s="33" t="e">
        <f t="shared" si="124"/>
        <v>#VALUE!</v>
      </c>
      <c r="FY92" s="33" t="e">
        <f t="shared" si="124"/>
        <v>#VALUE!</v>
      </c>
      <c r="FZ92" s="33" t="e">
        <f t="shared" si="124"/>
        <v>#VALUE!</v>
      </c>
      <c r="GA92" s="33" t="e">
        <f t="shared" si="124"/>
        <v>#VALUE!</v>
      </c>
      <c r="GB92" s="33" t="e">
        <f t="shared" si="124"/>
        <v>#VALUE!</v>
      </c>
      <c r="GC92" s="33" t="e">
        <f t="shared" si="124"/>
        <v>#VALUE!</v>
      </c>
      <c r="GD92" s="33" t="e">
        <f t="shared" si="124"/>
        <v>#VALUE!</v>
      </c>
      <c r="GE92" s="33" t="e">
        <f t="shared" si="124"/>
        <v>#VALUE!</v>
      </c>
      <c r="GF92" s="33" t="e">
        <f t="shared" si="124"/>
        <v>#VALUE!</v>
      </c>
      <c r="GG92" s="33" t="e">
        <f t="shared" si="124"/>
        <v>#VALUE!</v>
      </c>
      <c r="GH92" s="33" t="e">
        <f t="shared" si="124"/>
        <v>#VALUE!</v>
      </c>
      <c r="GI92" s="33" t="e">
        <f t="shared" si="124"/>
        <v>#VALUE!</v>
      </c>
      <c r="GJ92" s="33" t="e">
        <f t="shared" si="124"/>
        <v>#VALUE!</v>
      </c>
      <c r="GK92" s="33" t="e">
        <f t="shared" si="124"/>
        <v>#VALUE!</v>
      </c>
      <c r="GL92" s="33" t="e">
        <f t="shared" si="124"/>
        <v>#VALUE!</v>
      </c>
      <c r="GM92" s="33" t="e">
        <f t="shared" si="124"/>
        <v>#VALUE!</v>
      </c>
      <c r="GN92" s="33" t="e">
        <f t="shared" si="124"/>
        <v>#VALUE!</v>
      </c>
      <c r="GO92" s="33" t="e">
        <f t="shared" si="124"/>
        <v>#VALUE!</v>
      </c>
      <c r="GP92" s="33" t="e">
        <f t="shared" si="124"/>
        <v>#VALUE!</v>
      </c>
      <c r="GQ92" s="33" t="e">
        <f t="shared" si="124"/>
        <v>#VALUE!</v>
      </c>
      <c r="GR92" s="33" t="e">
        <f t="shared" ref="GR92:JC92" si="125">GR89+GR85+GR93</f>
        <v>#VALUE!</v>
      </c>
      <c r="GS92" s="33" t="e">
        <f t="shared" si="125"/>
        <v>#VALUE!</v>
      </c>
      <c r="GT92" s="33" t="e">
        <f t="shared" si="125"/>
        <v>#VALUE!</v>
      </c>
      <c r="GU92" s="33" t="e">
        <f t="shared" si="125"/>
        <v>#VALUE!</v>
      </c>
      <c r="GV92" s="33" t="e">
        <f t="shared" si="125"/>
        <v>#VALUE!</v>
      </c>
      <c r="GW92" s="33" t="e">
        <f t="shared" si="125"/>
        <v>#VALUE!</v>
      </c>
      <c r="GX92" s="33" t="e">
        <f t="shared" si="125"/>
        <v>#VALUE!</v>
      </c>
      <c r="GY92" s="33" t="e">
        <f t="shared" si="125"/>
        <v>#VALUE!</v>
      </c>
      <c r="GZ92" s="33" t="e">
        <f t="shared" si="125"/>
        <v>#VALUE!</v>
      </c>
      <c r="HA92" s="33" t="e">
        <f t="shared" si="125"/>
        <v>#VALUE!</v>
      </c>
      <c r="HB92" s="33" t="e">
        <f t="shared" si="125"/>
        <v>#VALUE!</v>
      </c>
      <c r="HC92" s="33" t="e">
        <f t="shared" si="125"/>
        <v>#VALUE!</v>
      </c>
      <c r="HD92" s="33" t="e">
        <f t="shared" si="125"/>
        <v>#VALUE!</v>
      </c>
      <c r="HE92" s="33" t="e">
        <f t="shared" si="125"/>
        <v>#VALUE!</v>
      </c>
      <c r="HF92" s="33" t="e">
        <f t="shared" si="125"/>
        <v>#VALUE!</v>
      </c>
      <c r="HG92" s="33" t="e">
        <f t="shared" si="125"/>
        <v>#VALUE!</v>
      </c>
      <c r="HH92" s="33" t="e">
        <f t="shared" si="125"/>
        <v>#VALUE!</v>
      </c>
      <c r="HI92" s="33" t="e">
        <f t="shared" si="125"/>
        <v>#VALUE!</v>
      </c>
      <c r="HJ92" s="33" t="e">
        <f t="shared" si="125"/>
        <v>#VALUE!</v>
      </c>
      <c r="HK92" s="33" t="e">
        <f t="shared" si="125"/>
        <v>#VALUE!</v>
      </c>
      <c r="HL92" s="33" t="e">
        <f t="shared" si="125"/>
        <v>#VALUE!</v>
      </c>
      <c r="HM92" s="33" t="e">
        <f t="shared" si="125"/>
        <v>#VALUE!</v>
      </c>
      <c r="HN92" s="33" t="e">
        <f t="shared" si="125"/>
        <v>#VALUE!</v>
      </c>
      <c r="HO92" s="33" t="e">
        <f t="shared" si="125"/>
        <v>#VALUE!</v>
      </c>
      <c r="HP92" s="33" t="e">
        <f t="shared" si="125"/>
        <v>#VALUE!</v>
      </c>
      <c r="HQ92" s="33" t="e">
        <f t="shared" si="125"/>
        <v>#VALUE!</v>
      </c>
      <c r="HR92" s="33" t="e">
        <f t="shared" si="125"/>
        <v>#VALUE!</v>
      </c>
      <c r="HS92" s="33" t="e">
        <f t="shared" si="125"/>
        <v>#VALUE!</v>
      </c>
      <c r="HT92" s="33" t="e">
        <f t="shared" si="125"/>
        <v>#VALUE!</v>
      </c>
      <c r="HU92" s="33" t="e">
        <f t="shared" si="125"/>
        <v>#VALUE!</v>
      </c>
      <c r="HV92" s="33" t="e">
        <f t="shared" si="125"/>
        <v>#VALUE!</v>
      </c>
      <c r="HW92" s="33" t="e">
        <f t="shared" si="125"/>
        <v>#VALUE!</v>
      </c>
      <c r="HX92" s="33" t="e">
        <f t="shared" si="125"/>
        <v>#VALUE!</v>
      </c>
      <c r="HY92" s="33" t="e">
        <f t="shared" si="125"/>
        <v>#VALUE!</v>
      </c>
      <c r="HZ92" s="33" t="e">
        <f t="shared" si="125"/>
        <v>#VALUE!</v>
      </c>
      <c r="IA92" s="33" t="e">
        <f t="shared" si="125"/>
        <v>#VALUE!</v>
      </c>
      <c r="IB92" s="33" t="e">
        <f t="shared" si="125"/>
        <v>#VALUE!</v>
      </c>
      <c r="IC92" s="33" t="e">
        <f t="shared" si="125"/>
        <v>#VALUE!</v>
      </c>
      <c r="ID92" s="33" t="e">
        <f t="shared" si="125"/>
        <v>#VALUE!</v>
      </c>
      <c r="IE92" s="33" t="e">
        <f t="shared" si="125"/>
        <v>#VALUE!</v>
      </c>
      <c r="IF92" s="33" t="e">
        <f t="shared" si="125"/>
        <v>#VALUE!</v>
      </c>
      <c r="IG92" s="33" t="e">
        <f t="shared" si="125"/>
        <v>#VALUE!</v>
      </c>
      <c r="IH92" s="33" t="e">
        <f t="shared" si="125"/>
        <v>#VALUE!</v>
      </c>
      <c r="II92" s="33" t="e">
        <f t="shared" si="125"/>
        <v>#VALUE!</v>
      </c>
      <c r="IJ92" s="33" t="e">
        <f t="shared" si="125"/>
        <v>#VALUE!</v>
      </c>
      <c r="IK92" s="33" t="e">
        <f t="shared" si="125"/>
        <v>#VALUE!</v>
      </c>
      <c r="IL92" s="33" t="e">
        <f t="shared" si="125"/>
        <v>#VALUE!</v>
      </c>
      <c r="IM92" s="33" t="e">
        <f t="shared" si="125"/>
        <v>#VALUE!</v>
      </c>
      <c r="IN92" s="33" t="e">
        <f t="shared" si="125"/>
        <v>#VALUE!</v>
      </c>
      <c r="IO92" s="33" t="e">
        <f t="shared" si="125"/>
        <v>#VALUE!</v>
      </c>
      <c r="IP92" s="33" t="e">
        <f t="shared" si="125"/>
        <v>#VALUE!</v>
      </c>
      <c r="IQ92" s="33" t="e">
        <f t="shared" si="125"/>
        <v>#VALUE!</v>
      </c>
      <c r="IR92" s="33" t="e">
        <f t="shared" si="125"/>
        <v>#VALUE!</v>
      </c>
      <c r="IS92" s="33" t="e">
        <f t="shared" si="125"/>
        <v>#VALUE!</v>
      </c>
      <c r="IT92" s="33" t="e">
        <f t="shared" si="125"/>
        <v>#VALUE!</v>
      </c>
      <c r="IU92" s="33" t="e">
        <f t="shared" si="125"/>
        <v>#VALUE!</v>
      </c>
      <c r="IV92" s="33" t="e">
        <f t="shared" si="125"/>
        <v>#VALUE!</v>
      </c>
      <c r="IW92" s="33" t="e">
        <f t="shared" si="125"/>
        <v>#VALUE!</v>
      </c>
      <c r="IX92" s="33" t="e">
        <f t="shared" si="125"/>
        <v>#VALUE!</v>
      </c>
      <c r="IY92" s="33" t="e">
        <f t="shared" si="125"/>
        <v>#VALUE!</v>
      </c>
      <c r="IZ92" s="33" t="e">
        <f t="shared" si="125"/>
        <v>#VALUE!</v>
      </c>
      <c r="JA92" s="33" t="e">
        <f t="shared" si="125"/>
        <v>#VALUE!</v>
      </c>
      <c r="JB92" s="33" t="e">
        <f t="shared" si="125"/>
        <v>#VALUE!</v>
      </c>
      <c r="JC92" s="33" t="e">
        <f t="shared" si="125"/>
        <v>#VALUE!</v>
      </c>
      <c r="JD92" s="33" t="e">
        <f t="shared" ref="JD92:LO92" si="126">JD89+JD85+JD93</f>
        <v>#VALUE!</v>
      </c>
      <c r="JE92" s="33" t="e">
        <f t="shared" si="126"/>
        <v>#VALUE!</v>
      </c>
      <c r="JF92" s="33" t="e">
        <f t="shared" si="126"/>
        <v>#VALUE!</v>
      </c>
      <c r="JG92" s="33" t="e">
        <f t="shared" si="126"/>
        <v>#VALUE!</v>
      </c>
      <c r="JH92" s="33" t="e">
        <f t="shared" si="126"/>
        <v>#VALUE!</v>
      </c>
      <c r="JI92" s="33" t="e">
        <f t="shared" si="126"/>
        <v>#VALUE!</v>
      </c>
      <c r="JJ92" s="33" t="e">
        <f t="shared" si="126"/>
        <v>#VALUE!</v>
      </c>
      <c r="JK92" s="33" t="e">
        <f t="shared" si="126"/>
        <v>#VALUE!</v>
      </c>
      <c r="JL92" s="33" t="e">
        <f t="shared" si="126"/>
        <v>#VALUE!</v>
      </c>
      <c r="JM92" s="33" t="e">
        <f t="shared" si="126"/>
        <v>#VALUE!</v>
      </c>
      <c r="JN92" s="33" t="e">
        <f t="shared" si="126"/>
        <v>#VALUE!</v>
      </c>
      <c r="JO92" s="33" t="e">
        <f t="shared" si="126"/>
        <v>#VALUE!</v>
      </c>
      <c r="JP92" s="33" t="e">
        <f t="shared" si="126"/>
        <v>#VALUE!</v>
      </c>
      <c r="JQ92" s="33" t="e">
        <f t="shared" si="126"/>
        <v>#VALUE!</v>
      </c>
      <c r="JR92" s="33" t="e">
        <f t="shared" si="126"/>
        <v>#VALUE!</v>
      </c>
      <c r="JS92" s="33" t="e">
        <f t="shared" si="126"/>
        <v>#VALUE!</v>
      </c>
      <c r="JT92" s="33" t="e">
        <f t="shared" si="126"/>
        <v>#VALUE!</v>
      </c>
      <c r="JU92" s="33" t="e">
        <f t="shared" si="126"/>
        <v>#VALUE!</v>
      </c>
      <c r="JV92" s="33" t="e">
        <f t="shared" si="126"/>
        <v>#VALUE!</v>
      </c>
      <c r="JW92" s="33" t="e">
        <f t="shared" si="126"/>
        <v>#VALUE!</v>
      </c>
      <c r="JX92" s="33" t="e">
        <f t="shared" si="126"/>
        <v>#VALUE!</v>
      </c>
      <c r="JY92" s="33" t="e">
        <f t="shared" si="126"/>
        <v>#VALUE!</v>
      </c>
      <c r="JZ92" s="33" t="e">
        <f t="shared" si="126"/>
        <v>#VALUE!</v>
      </c>
      <c r="KA92" s="33" t="e">
        <f t="shared" si="126"/>
        <v>#VALUE!</v>
      </c>
      <c r="KB92" s="33" t="e">
        <f t="shared" si="126"/>
        <v>#VALUE!</v>
      </c>
      <c r="KC92" s="33" t="e">
        <f t="shared" si="126"/>
        <v>#VALUE!</v>
      </c>
      <c r="KD92" s="33" t="e">
        <f t="shared" si="126"/>
        <v>#VALUE!</v>
      </c>
      <c r="KE92" s="33" t="e">
        <f t="shared" si="126"/>
        <v>#VALUE!</v>
      </c>
      <c r="KF92" s="33" t="e">
        <f t="shared" si="126"/>
        <v>#VALUE!</v>
      </c>
      <c r="KG92" s="33" t="e">
        <f t="shared" si="126"/>
        <v>#VALUE!</v>
      </c>
      <c r="KH92" s="33" t="e">
        <f t="shared" si="126"/>
        <v>#VALUE!</v>
      </c>
      <c r="KI92" s="33" t="e">
        <f t="shared" si="126"/>
        <v>#VALUE!</v>
      </c>
      <c r="KJ92" s="33" t="e">
        <f t="shared" si="126"/>
        <v>#VALUE!</v>
      </c>
      <c r="KK92" s="33" t="e">
        <f t="shared" si="126"/>
        <v>#VALUE!</v>
      </c>
      <c r="KL92" s="33" t="e">
        <f t="shared" si="126"/>
        <v>#VALUE!</v>
      </c>
      <c r="KM92" s="33" t="e">
        <f t="shared" si="126"/>
        <v>#VALUE!</v>
      </c>
      <c r="KN92" s="33" t="e">
        <f t="shared" si="126"/>
        <v>#VALUE!</v>
      </c>
      <c r="KO92" s="33" t="e">
        <f t="shared" si="126"/>
        <v>#VALUE!</v>
      </c>
      <c r="KP92" s="33" t="e">
        <f t="shared" si="126"/>
        <v>#VALUE!</v>
      </c>
      <c r="KQ92" s="33" t="e">
        <f t="shared" si="126"/>
        <v>#VALUE!</v>
      </c>
      <c r="KR92" s="33" t="e">
        <f t="shared" si="126"/>
        <v>#VALUE!</v>
      </c>
      <c r="KS92" s="33" t="e">
        <f t="shared" si="126"/>
        <v>#VALUE!</v>
      </c>
      <c r="KT92" s="33" t="e">
        <f t="shared" si="126"/>
        <v>#VALUE!</v>
      </c>
      <c r="KU92" s="33" t="e">
        <f t="shared" si="126"/>
        <v>#VALUE!</v>
      </c>
      <c r="KV92" s="33" t="e">
        <f t="shared" si="126"/>
        <v>#VALUE!</v>
      </c>
      <c r="KW92" s="33" t="e">
        <f t="shared" si="126"/>
        <v>#VALUE!</v>
      </c>
      <c r="KX92" s="33" t="e">
        <f t="shared" si="126"/>
        <v>#VALUE!</v>
      </c>
      <c r="KY92" s="33" t="e">
        <f t="shared" si="126"/>
        <v>#VALUE!</v>
      </c>
      <c r="KZ92" s="33" t="e">
        <f t="shared" si="126"/>
        <v>#VALUE!</v>
      </c>
      <c r="LA92" s="33" t="e">
        <f t="shared" si="126"/>
        <v>#VALUE!</v>
      </c>
      <c r="LB92" s="33" t="e">
        <f t="shared" si="126"/>
        <v>#VALUE!</v>
      </c>
      <c r="LC92" s="33" t="e">
        <f t="shared" si="126"/>
        <v>#VALUE!</v>
      </c>
      <c r="LD92" s="33" t="e">
        <f t="shared" si="126"/>
        <v>#VALUE!</v>
      </c>
      <c r="LE92" s="33" t="e">
        <f t="shared" si="126"/>
        <v>#VALUE!</v>
      </c>
      <c r="LF92" s="33" t="e">
        <f t="shared" si="126"/>
        <v>#VALUE!</v>
      </c>
      <c r="LG92" s="33" t="e">
        <f t="shared" si="126"/>
        <v>#VALUE!</v>
      </c>
      <c r="LH92" s="33" t="e">
        <f t="shared" si="126"/>
        <v>#VALUE!</v>
      </c>
      <c r="LI92" s="33" t="e">
        <f t="shared" si="126"/>
        <v>#VALUE!</v>
      </c>
      <c r="LJ92" s="33" t="e">
        <f t="shared" si="126"/>
        <v>#VALUE!</v>
      </c>
      <c r="LK92" s="33" t="e">
        <f t="shared" si="126"/>
        <v>#VALUE!</v>
      </c>
      <c r="LL92" s="33" t="e">
        <f t="shared" si="126"/>
        <v>#VALUE!</v>
      </c>
      <c r="LM92" s="33" t="e">
        <f t="shared" si="126"/>
        <v>#VALUE!</v>
      </c>
      <c r="LN92" s="33" t="e">
        <f t="shared" si="126"/>
        <v>#VALUE!</v>
      </c>
      <c r="LO92" s="33" t="e">
        <f t="shared" si="126"/>
        <v>#VALUE!</v>
      </c>
      <c r="LP92" s="33" t="e">
        <f t="shared" ref="LP92:NH92" si="127">LP89+LP85+LP93</f>
        <v>#VALUE!</v>
      </c>
      <c r="LQ92" s="33" t="e">
        <f t="shared" si="127"/>
        <v>#VALUE!</v>
      </c>
      <c r="LR92" s="33" t="e">
        <f t="shared" si="127"/>
        <v>#VALUE!</v>
      </c>
      <c r="LS92" s="33" t="e">
        <f t="shared" si="127"/>
        <v>#VALUE!</v>
      </c>
      <c r="LT92" s="33" t="e">
        <f t="shared" si="127"/>
        <v>#VALUE!</v>
      </c>
      <c r="LU92" s="33" t="e">
        <f t="shared" si="127"/>
        <v>#VALUE!</v>
      </c>
      <c r="LV92" s="33" t="e">
        <f t="shared" si="127"/>
        <v>#VALUE!</v>
      </c>
      <c r="LW92" s="33" t="e">
        <f t="shared" si="127"/>
        <v>#VALUE!</v>
      </c>
      <c r="LX92" s="33" t="e">
        <f t="shared" si="127"/>
        <v>#VALUE!</v>
      </c>
      <c r="LY92" s="33" t="e">
        <f t="shared" si="127"/>
        <v>#VALUE!</v>
      </c>
      <c r="LZ92" s="33" t="e">
        <f t="shared" si="127"/>
        <v>#VALUE!</v>
      </c>
      <c r="MA92" s="33" t="e">
        <f t="shared" si="127"/>
        <v>#VALUE!</v>
      </c>
      <c r="MB92" s="33" t="e">
        <f t="shared" si="127"/>
        <v>#VALUE!</v>
      </c>
      <c r="MC92" s="33" t="e">
        <f t="shared" si="127"/>
        <v>#VALUE!</v>
      </c>
      <c r="MD92" s="33" t="e">
        <f t="shared" si="127"/>
        <v>#VALUE!</v>
      </c>
      <c r="ME92" s="33" t="e">
        <f t="shared" si="127"/>
        <v>#VALUE!</v>
      </c>
      <c r="MF92" s="33" t="e">
        <f t="shared" si="127"/>
        <v>#VALUE!</v>
      </c>
      <c r="MG92" s="33" t="e">
        <f t="shared" si="127"/>
        <v>#VALUE!</v>
      </c>
      <c r="MH92" s="33" t="e">
        <f t="shared" si="127"/>
        <v>#VALUE!</v>
      </c>
      <c r="MI92" s="33" t="e">
        <f t="shared" si="127"/>
        <v>#VALUE!</v>
      </c>
      <c r="MJ92" s="33" t="e">
        <f t="shared" si="127"/>
        <v>#VALUE!</v>
      </c>
      <c r="MK92" s="33" t="e">
        <f t="shared" si="127"/>
        <v>#VALUE!</v>
      </c>
      <c r="ML92" s="33" t="e">
        <f t="shared" si="127"/>
        <v>#VALUE!</v>
      </c>
      <c r="MM92" s="33" t="e">
        <f t="shared" si="127"/>
        <v>#VALUE!</v>
      </c>
      <c r="MN92" s="33" t="e">
        <f t="shared" si="127"/>
        <v>#VALUE!</v>
      </c>
      <c r="MO92" s="33" t="e">
        <f t="shared" si="127"/>
        <v>#VALUE!</v>
      </c>
      <c r="MP92" s="33" t="e">
        <f t="shared" si="127"/>
        <v>#VALUE!</v>
      </c>
      <c r="MQ92" s="33" t="e">
        <f t="shared" si="127"/>
        <v>#VALUE!</v>
      </c>
      <c r="MR92" s="33" t="e">
        <f t="shared" si="127"/>
        <v>#VALUE!</v>
      </c>
      <c r="MS92" s="33" t="e">
        <f t="shared" si="127"/>
        <v>#VALUE!</v>
      </c>
      <c r="MT92" s="33" t="e">
        <f t="shared" si="127"/>
        <v>#VALUE!</v>
      </c>
      <c r="MU92" s="33" t="e">
        <f t="shared" si="127"/>
        <v>#VALUE!</v>
      </c>
      <c r="MV92" s="33" t="e">
        <f t="shared" si="127"/>
        <v>#VALUE!</v>
      </c>
      <c r="MW92" s="33" t="e">
        <f t="shared" si="127"/>
        <v>#VALUE!</v>
      </c>
      <c r="MX92" s="33" t="e">
        <f t="shared" si="127"/>
        <v>#VALUE!</v>
      </c>
      <c r="MY92" s="33" t="e">
        <f t="shared" si="127"/>
        <v>#VALUE!</v>
      </c>
      <c r="MZ92" s="33" t="e">
        <f t="shared" si="127"/>
        <v>#VALUE!</v>
      </c>
      <c r="NA92" s="33" t="e">
        <f t="shared" si="127"/>
        <v>#VALUE!</v>
      </c>
      <c r="NB92" s="33" t="e">
        <f t="shared" si="127"/>
        <v>#VALUE!</v>
      </c>
      <c r="NC92" s="33" t="e">
        <f t="shared" si="127"/>
        <v>#VALUE!</v>
      </c>
      <c r="ND92" s="33" t="e">
        <f t="shared" si="127"/>
        <v>#VALUE!</v>
      </c>
      <c r="NE92" s="33" t="e">
        <f t="shared" si="127"/>
        <v>#VALUE!</v>
      </c>
      <c r="NF92" s="33" t="e">
        <f t="shared" si="127"/>
        <v>#VALUE!</v>
      </c>
      <c r="NG92" s="33" t="e">
        <f t="shared" si="127"/>
        <v>#VALUE!</v>
      </c>
      <c r="NH92" s="33" t="e">
        <f t="shared" si="127"/>
        <v>#VALUE!</v>
      </c>
    </row>
    <row r="93" spans="1:372" s="34" customFormat="1" ht="15" customHeight="1" outlineLevel="1" x14ac:dyDescent="0.2">
      <c r="A93" s="1047" t="s">
        <v>35</v>
      </c>
      <c r="B93" s="43" t="s">
        <v>36</v>
      </c>
      <c r="C93" s="1050" t="s">
        <v>34</v>
      </c>
      <c r="D93" s="48" t="s">
        <v>32</v>
      </c>
      <c r="E93" s="57" t="s">
        <v>235</v>
      </c>
      <c r="F93" s="58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  <c r="CD93" s="33"/>
      <c r="CE93" s="33"/>
      <c r="CF93" s="33"/>
      <c r="CG93" s="33"/>
      <c r="CH93" s="33"/>
      <c r="CI93" s="33"/>
      <c r="CJ93" s="33"/>
      <c r="CK93" s="33"/>
      <c r="CL93" s="33"/>
      <c r="CM93" s="33"/>
      <c r="CN93" s="33"/>
      <c r="CO93" s="33"/>
      <c r="CP93" s="33"/>
      <c r="CQ93" s="33"/>
      <c r="CR93" s="33"/>
      <c r="CS93" s="33"/>
      <c r="CT93" s="33"/>
      <c r="CU93" s="33"/>
      <c r="CV93" s="33"/>
      <c r="CW93" s="33"/>
      <c r="CX93" s="33"/>
      <c r="CY93" s="33"/>
      <c r="CZ93" s="33"/>
      <c r="DA93" s="33"/>
      <c r="DB93" s="33"/>
      <c r="DC93" s="33"/>
      <c r="DD93" s="33"/>
      <c r="DE93" s="33"/>
      <c r="DF93" s="33"/>
      <c r="DG93" s="33"/>
      <c r="DH93" s="33"/>
      <c r="DI93" s="33"/>
      <c r="DJ93" s="33"/>
      <c r="DK93" s="33"/>
      <c r="DL93" s="33"/>
      <c r="DM93" s="33"/>
      <c r="DN93" s="33"/>
      <c r="DO93" s="33"/>
      <c r="DP93" s="33"/>
      <c r="DQ93" s="33"/>
      <c r="DR93" s="33"/>
      <c r="DS93" s="33"/>
      <c r="DT93" s="33"/>
      <c r="DU93" s="33"/>
      <c r="DV93" s="33"/>
      <c r="DW93" s="33"/>
      <c r="DX93" s="33"/>
      <c r="DY93" s="33"/>
      <c r="DZ93" s="33"/>
      <c r="EA93" s="33"/>
      <c r="EB93" s="33"/>
      <c r="EC93" s="33"/>
      <c r="ED93" s="33"/>
      <c r="EE93" s="33"/>
      <c r="EF93" s="33"/>
      <c r="EG93" s="33"/>
      <c r="EH93" s="33"/>
      <c r="EI93" s="33"/>
      <c r="EJ93" s="33"/>
      <c r="EK93" s="33"/>
      <c r="EL93" s="33"/>
      <c r="EM93" s="33"/>
      <c r="EN93" s="33"/>
      <c r="EO93" s="33"/>
      <c r="EP93" s="33"/>
      <c r="EQ93" s="33"/>
      <c r="ER93" s="33"/>
      <c r="ES93" s="33"/>
      <c r="ET93" s="33"/>
      <c r="EU93" s="33"/>
      <c r="EV93" s="33"/>
      <c r="EW93" s="33"/>
      <c r="EX93" s="33"/>
      <c r="EY93" s="33"/>
      <c r="EZ93" s="33"/>
      <c r="FA93" s="33"/>
      <c r="FB93" s="33"/>
      <c r="FC93" s="33"/>
      <c r="FD93" s="33"/>
      <c r="FE93" s="33"/>
      <c r="FF93" s="33"/>
      <c r="FG93" s="33"/>
      <c r="FH93" s="33"/>
      <c r="FI93" s="33"/>
      <c r="FJ93" s="33"/>
      <c r="FK93" s="33"/>
      <c r="FL93" s="33"/>
      <c r="FM93" s="33"/>
      <c r="FN93" s="33"/>
      <c r="FO93" s="33"/>
      <c r="FP93" s="33"/>
      <c r="FQ93" s="33"/>
      <c r="FR93" s="33"/>
      <c r="FS93" s="33"/>
      <c r="FT93" s="33"/>
      <c r="FU93" s="33"/>
      <c r="FV93" s="33"/>
      <c r="FW93" s="33"/>
      <c r="FX93" s="33"/>
      <c r="FY93" s="33"/>
      <c r="FZ93" s="33"/>
      <c r="GA93" s="33"/>
      <c r="GB93" s="33"/>
      <c r="GC93" s="33"/>
      <c r="GD93" s="33"/>
      <c r="GE93" s="33"/>
      <c r="GF93" s="33"/>
      <c r="GG93" s="33"/>
      <c r="GH93" s="33"/>
      <c r="GI93" s="33"/>
      <c r="GJ93" s="33"/>
      <c r="GK93" s="33"/>
      <c r="GL93" s="33"/>
      <c r="GM93" s="33"/>
      <c r="GN93" s="33"/>
      <c r="GO93" s="33"/>
      <c r="GP93" s="33"/>
      <c r="GQ93" s="33"/>
      <c r="GR93" s="33"/>
      <c r="GS93" s="33"/>
      <c r="GT93" s="33"/>
      <c r="GU93" s="33"/>
      <c r="GV93" s="33"/>
      <c r="GW93" s="33"/>
      <c r="GX93" s="33"/>
      <c r="GY93" s="33"/>
      <c r="GZ93" s="33"/>
      <c r="HA93" s="33"/>
      <c r="HB93" s="33"/>
      <c r="HC93" s="33"/>
      <c r="HD93" s="33"/>
      <c r="HE93" s="33"/>
      <c r="HF93" s="33"/>
      <c r="HG93" s="33"/>
      <c r="HH93" s="33"/>
      <c r="HI93" s="33"/>
      <c r="HJ93" s="33"/>
      <c r="HK93" s="33"/>
      <c r="HL93" s="33"/>
      <c r="HM93" s="33"/>
      <c r="HN93" s="33"/>
      <c r="HO93" s="33"/>
      <c r="HP93" s="33"/>
      <c r="HQ93" s="33"/>
      <c r="HR93" s="33"/>
      <c r="HS93" s="33"/>
      <c r="HT93" s="33"/>
      <c r="HU93" s="33"/>
      <c r="HV93" s="33"/>
      <c r="HW93" s="33"/>
      <c r="HX93" s="33"/>
      <c r="HY93" s="33"/>
      <c r="HZ93" s="33"/>
      <c r="IA93" s="33"/>
      <c r="IB93" s="33"/>
      <c r="IC93" s="33"/>
      <c r="ID93" s="33"/>
      <c r="IE93" s="33"/>
      <c r="IF93" s="33"/>
      <c r="IG93" s="33"/>
      <c r="IH93" s="33"/>
      <c r="II93" s="33"/>
      <c r="IJ93" s="33"/>
      <c r="IK93" s="33"/>
      <c r="IL93" s="33"/>
      <c r="IM93" s="33"/>
      <c r="IN93" s="33"/>
      <c r="IO93" s="33"/>
      <c r="IP93" s="33"/>
      <c r="IQ93" s="33"/>
      <c r="IR93" s="33"/>
      <c r="IS93" s="33"/>
      <c r="IT93" s="33"/>
      <c r="IU93" s="33"/>
      <c r="IV93" s="33"/>
      <c r="IW93" s="33"/>
      <c r="IX93" s="33"/>
      <c r="IY93" s="33"/>
      <c r="IZ93" s="33"/>
      <c r="JA93" s="33"/>
      <c r="JB93" s="33"/>
      <c r="JC93" s="33"/>
      <c r="JD93" s="33"/>
      <c r="JE93" s="33"/>
      <c r="JF93" s="33"/>
      <c r="JG93" s="33"/>
      <c r="JH93" s="33"/>
      <c r="JI93" s="33"/>
      <c r="JJ93" s="33"/>
      <c r="JK93" s="33"/>
      <c r="JL93" s="33"/>
      <c r="JM93" s="33"/>
      <c r="JN93" s="33"/>
      <c r="JO93" s="33"/>
      <c r="JP93" s="33"/>
      <c r="JQ93" s="33"/>
      <c r="JR93" s="33"/>
      <c r="JS93" s="33"/>
      <c r="JT93" s="33"/>
      <c r="JU93" s="33"/>
      <c r="JV93" s="33"/>
      <c r="JW93" s="33"/>
      <c r="JX93" s="33"/>
      <c r="JY93" s="33"/>
      <c r="JZ93" s="33"/>
      <c r="KA93" s="33"/>
      <c r="KB93" s="33"/>
      <c r="KC93" s="33"/>
      <c r="KD93" s="33"/>
      <c r="KE93" s="33"/>
      <c r="KF93" s="33"/>
      <c r="KG93" s="33"/>
      <c r="KH93" s="33"/>
      <c r="KI93" s="33"/>
      <c r="KJ93" s="33"/>
      <c r="KK93" s="33"/>
      <c r="KL93" s="33"/>
      <c r="KM93" s="33"/>
      <c r="KN93" s="33"/>
      <c r="KO93" s="33"/>
      <c r="KP93" s="33"/>
      <c r="KQ93" s="33"/>
      <c r="KR93" s="33"/>
      <c r="KS93" s="33"/>
      <c r="KT93" s="33"/>
      <c r="KU93" s="33"/>
      <c r="KV93" s="33"/>
      <c r="KW93" s="33"/>
      <c r="KX93" s="33"/>
      <c r="KY93" s="33"/>
      <c r="KZ93" s="33"/>
      <c r="LA93" s="33"/>
      <c r="LB93" s="33"/>
      <c r="LC93" s="33"/>
      <c r="LD93" s="33"/>
      <c r="LE93" s="33"/>
      <c r="LF93" s="33"/>
      <c r="LG93" s="33"/>
      <c r="LH93" s="33"/>
      <c r="LI93" s="33"/>
      <c r="LJ93" s="33"/>
      <c r="LK93" s="33"/>
      <c r="LL93" s="33"/>
      <c r="LM93" s="33"/>
      <c r="LN93" s="33"/>
      <c r="LO93" s="33"/>
      <c r="LP93" s="33"/>
      <c r="LQ93" s="33"/>
      <c r="LR93" s="33"/>
      <c r="LS93" s="33"/>
      <c r="LT93" s="33"/>
      <c r="LU93" s="33"/>
      <c r="LV93" s="33"/>
      <c r="LW93" s="33"/>
      <c r="LX93" s="33"/>
      <c r="LY93" s="33"/>
      <c r="LZ93" s="33"/>
      <c r="MA93" s="33"/>
      <c r="MB93" s="33"/>
      <c r="MC93" s="33"/>
      <c r="MD93" s="33"/>
      <c r="ME93" s="33"/>
      <c r="MF93" s="33"/>
      <c r="MG93" s="33"/>
      <c r="MH93" s="33"/>
      <c r="MI93" s="33"/>
      <c r="MJ93" s="33"/>
      <c r="MK93" s="33"/>
      <c r="ML93" s="33"/>
      <c r="MM93" s="33"/>
      <c r="MN93" s="33"/>
      <c r="MO93" s="33"/>
      <c r="MP93" s="33"/>
      <c r="MQ93" s="33"/>
      <c r="MR93" s="33"/>
      <c r="MS93" s="33"/>
      <c r="MT93" s="33"/>
      <c r="MU93" s="33"/>
      <c r="MV93" s="33"/>
      <c r="MW93" s="33"/>
      <c r="MX93" s="33"/>
      <c r="MY93" s="33"/>
      <c r="MZ93" s="33"/>
      <c r="NA93" s="33"/>
      <c r="NB93" s="33"/>
      <c r="NC93" s="33"/>
      <c r="ND93" s="33"/>
      <c r="NE93" s="33"/>
      <c r="NF93" s="33"/>
      <c r="NG93" s="33"/>
      <c r="NH93" s="33"/>
    </row>
    <row r="94" spans="1:372" s="34" customFormat="1" ht="14.4" outlineLevel="1" x14ac:dyDescent="0.2">
      <c r="A94" s="1048"/>
      <c r="B94" s="70">
        <v>1</v>
      </c>
      <c r="C94" s="1051"/>
      <c r="D94" s="49">
        <v>43</v>
      </c>
      <c r="E94" s="27" t="s">
        <v>30</v>
      </c>
      <c r="F94" s="25"/>
      <c r="G94" s="33" t="e">
        <v>#VALUE!</v>
      </c>
      <c r="H94" s="33" t="e">
        <f>H92/(IFERROR(VLOOKUP($B84,#REF!,4,FALSE),"")/30)</f>
        <v>#VALUE!</v>
      </c>
      <c r="I94" s="33" t="e">
        <f>I92/(IFERROR(VLOOKUP($B84,#REF!,4,FALSE),"")/30)</f>
        <v>#VALUE!</v>
      </c>
      <c r="J94" s="33" t="e">
        <f>J92/(IFERROR(VLOOKUP($B84,#REF!,4,FALSE),"")/30)</f>
        <v>#VALUE!</v>
      </c>
      <c r="K94" s="33" t="e">
        <f>K92/(IFERROR(VLOOKUP($B84,#REF!,4,FALSE),"")/30)</f>
        <v>#VALUE!</v>
      </c>
      <c r="L94" s="33" t="e">
        <f>L92/(IFERROR(VLOOKUP($B84,#REF!,4,FALSE),"")/30)</f>
        <v>#VALUE!</v>
      </c>
      <c r="M94" s="33" t="e">
        <f>M92/(IFERROR(VLOOKUP($B84,#REF!,4,FALSE),"")/30)</f>
        <v>#VALUE!</v>
      </c>
      <c r="N94" s="33" t="e">
        <f>N92/(IFERROR(VLOOKUP($B84,#REF!,4,FALSE),"")/30)</f>
        <v>#VALUE!</v>
      </c>
      <c r="O94" s="33" t="e">
        <f>O92/(IFERROR(VLOOKUP($B84,#REF!,4,FALSE),"")/30)</f>
        <v>#VALUE!</v>
      </c>
      <c r="P94" s="33" t="e">
        <f>P92/(IFERROR(VLOOKUP($B84,#REF!,4,FALSE),"")/30)</f>
        <v>#VALUE!</v>
      </c>
      <c r="Q94" s="33" t="e">
        <f>Q92/(IFERROR(VLOOKUP($B84,#REF!,4,FALSE),"")/30)</f>
        <v>#VALUE!</v>
      </c>
      <c r="R94" s="33" t="e">
        <f>R92/(IFERROR(VLOOKUP($B84,#REF!,4,FALSE),"")/30)</f>
        <v>#VALUE!</v>
      </c>
      <c r="S94" s="33" t="e">
        <f>S92/(IFERROR(VLOOKUP($B84,#REF!,4,FALSE),"")/30)</f>
        <v>#VALUE!</v>
      </c>
      <c r="T94" s="33" t="e">
        <f>T92/(IFERROR(VLOOKUP($B84,#REF!,4,FALSE),"")/30)</f>
        <v>#VALUE!</v>
      </c>
      <c r="U94" s="33" t="e">
        <f>U92/(IFERROR(VLOOKUP($B84,#REF!,4,FALSE),"")/30)</f>
        <v>#VALUE!</v>
      </c>
      <c r="V94" s="33" t="e">
        <f>V92/(IFERROR(VLOOKUP($B84,#REF!,4,FALSE),"")/30)</f>
        <v>#VALUE!</v>
      </c>
      <c r="W94" s="33" t="e">
        <f>W92/(IFERROR(VLOOKUP($B84,#REF!,4,FALSE),"")/30)</f>
        <v>#VALUE!</v>
      </c>
      <c r="X94" s="33" t="e">
        <f>X92/(IFERROR(VLOOKUP($B84,#REF!,4,FALSE),"")/30)</f>
        <v>#VALUE!</v>
      </c>
      <c r="Y94" s="33" t="e">
        <f>Y92/(IFERROR(VLOOKUP($B84,#REF!,4,FALSE),"")/30)</f>
        <v>#VALUE!</v>
      </c>
      <c r="Z94" s="33" t="e">
        <f>Z92/(IFERROR(VLOOKUP($B84,#REF!,4,FALSE),"")/30)</f>
        <v>#VALUE!</v>
      </c>
      <c r="AA94" s="33" t="e">
        <f>AA92/(IFERROR(VLOOKUP($B84,#REF!,4,FALSE),"")/30)</f>
        <v>#VALUE!</v>
      </c>
      <c r="AB94" s="33" t="e">
        <f>AB92/(IFERROR(VLOOKUP($B84,#REF!,4,FALSE),"")/30)</f>
        <v>#VALUE!</v>
      </c>
      <c r="AC94" s="33" t="e">
        <f>AC92/(IFERROR(VLOOKUP($B84,#REF!,4,FALSE),"")/30)</f>
        <v>#VALUE!</v>
      </c>
      <c r="AD94" s="33" t="e">
        <f>AD92/(IFERROR(VLOOKUP($B84,#REF!,4,FALSE),"")/30)</f>
        <v>#VALUE!</v>
      </c>
      <c r="AE94" s="33" t="e">
        <f>AE92/(IFERROR(VLOOKUP($B84,#REF!,4,FALSE),"")/30)</f>
        <v>#VALUE!</v>
      </c>
      <c r="AF94" s="33" t="e">
        <f>AF92/(IFERROR(VLOOKUP($B84,#REF!,4,FALSE),"")/30)</f>
        <v>#VALUE!</v>
      </c>
      <c r="AG94" s="33" t="e">
        <f>AG92/(IFERROR(VLOOKUP($B84,#REF!,4,FALSE),"")/30)</f>
        <v>#VALUE!</v>
      </c>
      <c r="AH94" s="33" t="e">
        <f>AH92/(IFERROR(VLOOKUP($B84,#REF!,4,FALSE),"")/30)</f>
        <v>#VALUE!</v>
      </c>
      <c r="AI94" s="33" t="e">
        <f>AI92/(IFERROR(VLOOKUP($B84,#REF!,4,FALSE),"")/30)</f>
        <v>#VALUE!</v>
      </c>
      <c r="AJ94" s="33" t="e">
        <f>AJ92/(IFERROR(VLOOKUP($B84,#REF!,4,FALSE),"")/30)</f>
        <v>#VALUE!</v>
      </c>
      <c r="AK94" s="33" t="e">
        <f>AK92/(IFERROR(VLOOKUP($B84,#REF!,4,FALSE),"")/30)</f>
        <v>#VALUE!</v>
      </c>
      <c r="AL94" s="33" t="e">
        <f>AL92/(IFERROR(VLOOKUP($B84,#REF!,4,FALSE),"")/30)</f>
        <v>#VALUE!</v>
      </c>
      <c r="AM94" s="33" t="e">
        <f>AM92/(IFERROR(VLOOKUP($B84,#REF!,5,FALSE),"")/30)</f>
        <v>#VALUE!</v>
      </c>
      <c r="AN94" s="33" t="e">
        <f>AN92/(IFERROR(VLOOKUP($B84,#REF!,5,FALSE),"")/30)</f>
        <v>#VALUE!</v>
      </c>
      <c r="AO94" s="33" t="e">
        <f>AO92/(IFERROR(VLOOKUP($B84,#REF!,5,FALSE),"")/30)</f>
        <v>#VALUE!</v>
      </c>
      <c r="AP94" s="33" t="e">
        <f>AP92/(IFERROR(VLOOKUP($B84,#REF!,5,FALSE),"")/30)</f>
        <v>#VALUE!</v>
      </c>
      <c r="AQ94" s="33" t="e">
        <f>AQ92/(IFERROR(VLOOKUP($B84,#REF!,5,FALSE),"")/30)</f>
        <v>#VALUE!</v>
      </c>
      <c r="AR94" s="33" t="e">
        <f>AR92/(IFERROR(VLOOKUP($B84,#REF!,5,FALSE),"")/30)</f>
        <v>#VALUE!</v>
      </c>
      <c r="AS94" s="33" t="e">
        <f>AS92/(IFERROR(VLOOKUP($B84,#REF!,5,FALSE),"")/30)</f>
        <v>#VALUE!</v>
      </c>
      <c r="AT94" s="33" t="e">
        <f>AT92/(IFERROR(VLOOKUP($B84,#REF!,5,FALSE),"")/30)</f>
        <v>#VALUE!</v>
      </c>
      <c r="AU94" s="33" t="e">
        <f>AU92/(IFERROR(VLOOKUP($B84,#REF!,5,FALSE),"")/30)</f>
        <v>#VALUE!</v>
      </c>
      <c r="AV94" s="33" t="e">
        <f>AV92/(IFERROR(VLOOKUP($B84,#REF!,5,FALSE),"")/30)</f>
        <v>#VALUE!</v>
      </c>
      <c r="AW94" s="33" t="e">
        <f>AW92/(IFERROR(VLOOKUP($B84,#REF!,5,FALSE),"")/30)</f>
        <v>#VALUE!</v>
      </c>
      <c r="AX94" s="33" t="e">
        <f>AX92/(IFERROR(VLOOKUP($B84,#REF!,5,FALSE),"")/30)</f>
        <v>#VALUE!</v>
      </c>
      <c r="AY94" s="33" t="e">
        <f>AY92/(IFERROR(VLOOKUP($B84,#REF!,5,FALSE),"")/30)</f>
        <v>#VALUE!</v>
      </c>
      <c r="AZ94" s="33" t="e">
        <f>AZ92/(IFERROR(VLOOKUP($B84,#REF!,5,FALSE),"")/30)</f>
        <v>#VALUE!</v>
      </c>
      <c r="BA94" s="33" t="e">
        <f>BA92/(IFERROR(VLOOKUP($B84,#REF!,5,FALSE),"")/30)</f>
        <v>#VALUE!</v>
      </c>
      <c r="BB94" s="33" t="e">
        <f>BB92/(IFERROR(VLOOKUP($B84,#REF!,5,FALSE),"")/30)</f>
        <v>#VALUE!</v>
      </c>
      <c r="BC94" s="33" t="e">
        <f>BC92/(IFERROR(VLOOKUP($B84,#REF!,5,FALSE),"")/30)</f>
        <v>#VALUE!</v>
      </c>
      <c r="BD94" s="33" t="e">
        <f>BD92/(IFERROR(VLOOKUP($B84,#REF!,5,FALSE),"")/30)</f>
        <v>#VALUE!</v>
      </c>
      <c r="BE94" s="33" t="e">
        <f>BE92/(IFERROR(VLOOKUP($B84,#REF!,5,FALSE),"")/30)</f>
        <v>#VALUE!</v>
      </c>
      <c r="BF94" s="33" t="e">
        <f>BF92/(IFERROR(VLOOKUP($B84,#REF!,5,FALSE),"")/30)</f>
        <v>#VALUE!</v>
      </c>
      <c r="BG94" s="33" t="e">
        <f>BG92/(IFERROR(VLOOKUP($B84,#REF!,5,FALSE),"")/30)</f>
        <v>#VALUE!</v>
      </c>
      <c r="BH94" s="33" t="e">
        <f>BH92/(IFERROR(VLOOKUP($B84,#REF!,5,FALSE),"")/30)</f>
        <v>#VALUE!</v>
      </c>
      <c r="BI94" s="33" t="e">
        <f>BI92/(IFERROR(VLOOKUP($B84,#REF!,5,FALSE),"")/30)</f>
        <v>#VALUE!</v>
      </c>
      <c r="BJ94" s="33" t="e">
        <f>BJ92/(IFERROR(VLOOKUP($B84,#REF!,5,FALSE),"")/30)</f>
        <v>#VALUE!</v>
      </c>
      <c r="BK94" s="33" t="e">
        <f>BK92/(IFERROR(VLOOKUP($B84,#REF!,5,FALSE),"")/30)</f>
        <v>#VALUE!</v>
      </c>
      <c r="BL94" s="33" t="e">
        <f>BL92/(IFERROR(VLOOKUP($B84,#REF!,5,FALSE),"")/30)</f>
        <v>#VALUE!</v>
      </c>
      <c r="BM94" s="33" t="e">
        <f>BM92/(IFERROR(VLOOKUP($B84,#REF!,5,FALSE),"")/30)</f>
        <v>#VALUE!</v>
      </c>
      <c r="BN94" s="33" t="e">
        <f>BN92/(IFERROR(VLOOKUP($B84,#REF!,5,FALSE),"")/30)</f>
        <v>#VALUE!</v>
      </c>
      <c r="BO94" s="33" t="e">
        <f>BO92/(IFERROR(VLOOKUP($B84,#REF!,6,FALSE),"")/30)</f>
        <v>#VALUE!</v>
      </c>
      <c r="BP94" s="33" t="e">
        <f>BP92/(IFERROR(VLOOKUP($B84,#REF!,6,FALSE),"")/30)</f>
        <v>#VALUE!</v>
      </c>
      <c r="BQ94" s="33" t="e">
        <f>BQ92/(IFERROR(VLOOKUP($B84,#REF!,6,FALSE),"")/30)</f>
        <v>#VALUE!</v>
      </c>
      <c r="BR94" s="33" t="e">
        <f>BR92/(IFERROR(VLOOKUP($B84,#REF!,6,FALSE),"")/30)</f>
        <v>#VALUE!</v>
      </c>
      <c r="BS94" s="33" t="e">
        <f>BS92/(IFERROR(VLOOKUP($B84,#REF!,6,FALSE),"")/30)</f>
        <v>#VALUE!</v>
      </c>
      <c r="BT94" s="33" t="e">
        <f>BT92/(IFERROR(VLOOKUP($B84,#REF!,6,FALSE),"")/30)</f>
        <v>#VALUE!</v>
      </c>
      <c r="BU94" s="33" t="e">
        <f>BU92/(IFERROR(VLOOKUP($B84,#REF!,6,FALSE),"")/30)</f>
        <v>#VALUE!</v>
      </c>
      <c r="BV94" s="33" t="e">
        <f>BV92/(IFERROR(VLOOKUP($B84,#REF!,6,FALSE),"")/30)</f>
        <v>#VALUE!</v>
      </c>
      <c r="BW94" s="33" t="e">
        <f>BW92/(IFERROR(VLOOKUP($B84,#REF!,6,FALSE),"")/30)</f>
        <v>#VALUE!</v>
      </c>
      <c r="BX94" s="33" t="e">
        <f>BX92/(IFERROR(VLOOKUP($B84,#REF!,6,FALSE),"")/30)</f>
        <v>#VALUE!</v>
      </c>
      <c r="BY94" s="33" t="e">
        <f>BY92/(IFERROR(VLOOKUP($B84,#REF!,6,FALSE),"")/30)</f>
        <v>#VALUE!</v>
      </c>
      <c r="BZ94" s="33" t="e">
        <f>BZ92/(IFERROR(VLOOKUP($B84,#REF!,6,FALSE),"")/30)</f>
        <v>#VALUE!</v>
      </c>
      <c r="CA94" s="33" t="e">
        <f>CA92/(IFERROR(VLOOKUP($B84,#REF!,6,FALSE),"")/30)</f>
        <v>#VALUE!</v>
      </c>
      <c r="CB94" s="33" t="e">
        <f>CB92/(IFERROR(VLOOKUP($B84,#REF!,6,FALSE),"")/30)</f>
        <v>#VALUE!</v>
      </c>
      <c r="CC94" s="33" t="e">
        <f>CC92/(IFERROR(VLOOKUP($B84,#REF!,6,FALSE),"")/30)</f>
        <v>#VALUE!</v>
      </c>
      <c r="CD94" s="33" t="e">
        <f>CD92/(IFERROR(VLOOKUP($B84,#REF!,6,FALSE),"")/30)</f>
        <v>#VALUE!</v>
      </c>
      <c r="CE94" s="33" t="e">
        <f>CE92/(IFERROR(VLOOKUP($B84,#REF!,6,FALSE),"")/30)</f>
        <v>#VALUE!</v>
      </c>
      <c r="CF94" s="33" t="e">
        <f>CF92/(IFERROR(VLOOKUP($B84,#REF!,6,FALSE),"")/30)</f>
        <v>#VALUE!</v>
      </c>
      <c r="CG94" s="33" t="e">
        <f>CG92/(IFERROR(VLOOKUP($B84,#REF!,6,FALSE),"")/30)</f>
        <v>#VALUE!</v>
      </c>
      <c r="CH94" s="33" t="e">
        <f>CH92/(IFERROR(VLOOKUP($B84,#REF!,6,FALSE),"")/30)</f>
        <v>#VALUE!</v>
      </c>
      <c r="CI94" s="33" t="e">
        <f>CI92/(IFERROR(VLOOKUP($B84,#REF!,6,FALSE),"")/30)</f>
        <v>#VALUE!</v>
      </c>
      <c r="CJ94" s="33" t="e">
        <f>CJ92/(IFERROR(VLOOKUP($B84,#REF!,6,FALSE),"")/30)</f>
        <v>#VALUE!</v>
      </c>
      <c r="CK94" s="33" t="e">
        <f>CK92/(IFERROR(VLOOKUP($B84,#REF!,6,FALSE),"")/30)</f>
        <v>#VALUE!</v>
      </c>
      <c r="CL94" s="33" t="e">
        <f>CL92/(IFERROR(VLOOKUP($B84,#REF!,6,FALSE),"")/30)</f>
        <v>#VALUE!</v>
      </c>
      <c r="CM94" s="33" t="e">
        <f>CM92/(IFERROR(VLOOKUP($B84,#REF!,6,FALSE),"")/30)</f>
        <v>#VALUE!</v>
      </c>
      <c r="CN94" s="33" t="e">
        <f>CN92/(IFERROR(VLOOKUP($B84,#REF!,6,FALSE),"")/30)</f>
        <v>#VALUE!</v>
      </c>
      <c r="CO94" s="33" t="e">
        <f>CO92/(IFERROR(VLOOKUP($B84,#REF!,6,FALSE),"")/30)</f>
        <v>#VALUE!</v>
      </c>
      <c r="CP94" s="33" t="e">
        <f>CP92/(IFERROR(VLOOKUP($B84,#REF!,6,FALSE),"")/30)</f>
        <v>#VALUE!</v>
      </c>
      <c r="CQ94" s="33" t="e">
        <f>CQ92/(IFERROR(VLOOKUP($B84,#REF!,6,FALSE),"")/30)</f>
        <v>#VALUE!</v>
      </c>
      <c r="CR94" s="33" t="e">
        <f>CR92/(IFERROR(VLOOKUP($B84,#REF!,6,FALSE),"")/30)</f>
        <v>#VALUE!</v>
      </c>
      <c r="CS94" s="33" t="e">
        <f>CS92/(IFERROR(VLOOKUP($B84,#REF!,6,FALSE),"")/30)</f>
        <v>#VALUE!</v>
      </c>
      <c r="CT94" s="33" t="e">
        <f>CT92/(IFERROR(VLOOKUP($B84,#REF!,7,FALSE),"")/30)</f>
        <v>#VALUE!</v>
      </c>
      <c r="CU94" s="33" t="e">
        <f>CU92/(IFERROR(VLOOKUP($B84,#REF!,7,FALSE),"")/30)</f>
        <v>#VALUE!</v>
      </c>
      <c r="CV94" s="33" t="e">
        <f>CV92/(IFERROR(VLOOKUP($B84,#REF!,7,FALSE),"")/30)</f>
        <v>#VALUE!</v>
      </c>
      <c r="CW94" s="33" t="e">
        <f>CW92/(IFERROR(VLOOKUP($B84,#REF!,7,FALSE),"")/30)</f>
        <v>#VALUE!</v>
      </c>
      <c r="CX94" s="33" t="e">
        <f>CX92/(IFERROR(VLOOKUP($B84,#REF!,7,FALSE),"")/30)</f>
        <v>#VALUE!</v>
      </c>
      <c r="CY94" s="33" t="e">
        <f>CY92/(IFERROR(VLOOKUP($B84,#REF!,7,FALSE),"")/30)</f>
        <v>#VALUE!</v>
      </c>
      <c r="CZ94" s="33" t="e">
        <f>CZ92/(IFERROR(VLOOKUP($B84,#REF!,7,FALSE),"")/30)</f>
        <v>#VALUE!</v>
      </c>
      <c r="DA94" s="33" t="e">
        <f>DA92/(IFERROR(VLOOKUP($B84,#REF!,7,FALSE),"")/30)</f>
        <v>#VALUE!</v>
      </c>
      <c r="DB94" s="33" t="e">
        <f>DB92/(IFERROR(VLOOKUP($B84,#REF!,7,FALSE),"")/30)</f>
        <v>#VALUE!</v>
      </c>
      <c r="DC94" s="33" t="e">
        <f>DC92/(IFERROR(VLOOKUP($B84,#REF!,7,FALSE),"")/30)</f>
        <v>#VALUE!</v>
      </c>
      <c r="DD94" s="33" t="e">
        <f>DD92/(IFERROR(VLOOKUP($B84,#REF!,7,FALSE),"")/30)</f>
        <v>#VALUE!</v>
      </c>
      <c r="DE94" s="33" t="e">
        <f>DE92/(IFERROR(VLOOKUP($B84,#REF!,7,FALSE),"")/30)</f>
        <v>#VALUE!</v>
      </c>
      <c r="DF94" s="33" t="e">
        <f>DF92/(IFERROR(VLOOKUP($B84,#REF!,7,FALSE),"")/30)</f>
        <v>#VALUE!</v>
      </c>
      <c r="DG94" s="33" t="e">
        <f>DG92/(IFERROR(VLOOKUP($B84,#REF!,7,FALSE),"")/30)</f>
        <v>#VALUE!</v>
      </c>
      <c r="DH94" s="33" t="e">
        <f>DH92/(IFERROR(VLOOKUP($B84,#REF!,7,FALSE),"")/30)</f>
        <v>#VALUE!</v>
      </c>
      <c r="DI94" s="33" t="e">
        <f>DI92/(IFERROR(VLOOKUP($B84,#REF!,7,FALSE),"")/30)</f>
        <v>#VALUE!</v>
      </c>
      <c r="DJ94" s="33" t="e">
        <f>DJ92/(IFERROR(VLOOKUP($B84,#REF!,7,FALSE),"")/30)</f>
        <v>#VALUE!</v>
      </c>
      <c r="DK94" s="33" t="e">
        <f>DK92/(IFERROR(VLOOKUP($B84,#REF!,7,FALSE),"")/30)</f>
        <v>#VALUE!</v>
      </c>
      <c r="DL94" s="33" t="e">
        <f>DL92/(IFERROR(VLOOKUP($B84,#REF!,7,FALSE),"")/30)</f>
        <v>#VALUE!</v>
      </c>
      <c r="DM94" s="33" t="e">
        <f>DM92/(IFERROR(VLOOKUP($B84,#REF!,7,FALSE),"")/30)</f>
        <v>#VALUE!</v>
      </c>
      <c r="DN94" s="33" t="e">
        <f>DN92/(IFERROR(VLOOKUP($B84,#REF!,7,FALSE),"")/30)</f>
        <v>#VALUE!</v>
      </c>
      <c r="DO94" s="33" t="e">
        <f>DO92/(IFERROR(VLOOKUP($B84,#REF!,7,FALSE),"")/30)</f>
        <v>#VALUE!</v>
      </c>
      <c r="DP94" s="33" t="e">
        <f>DP92/(IFERROR(VLOOKUP($B84,#REF!,7,FALSE),"")/30)</f>
        <v>#VALUE!</v>
      </c>
      <c r="DQ94" s="33" t="e">
        <f>DQ92/(IFERROR(VLOOKUP($B84,#REF!,7,FALSE),"")/30)</f>
        <v>#VALUE!</v>
      </c>
      <c r="DR94" s="33" t="e">
        <f>DR92/(IFERROR(VLOOKUP($B84,#REF!,7,FALSE),"")/30)</f>
        <v>#VALUE!</v>
      </c>
      <c r="DS94" s="33" t="e">
        <f>DS92/(IFERROR(VLOOKUP($B84,#REF!,7,FALSE),"")/30)</f>
        <v>#VALUE!</v>
      </c>
      <c r="DT94" s="33" t="e">
        <f>DT92/(IFERROR(VLOOKUP($B84,#REF!,7,FALSE),"")/30)</f>
        <v>#VALUE!</v>
      </c>
      <c r="DU94" s="33" t="e">
        <f>DU92/(IFERROR(VLOOKUP($B84,#REF!,7,FALSE),"")/30)</f>
        <v>#VALUE!</v>
      </c>
      <c r="DV94" s="33" t="e">
        <f>DV92/(IFERROR(VLOOKUP($B84,#REF!,7,FALSE),"")/30)</f>
        <v>#VALUE!</v>
      </c>
      <c r="DW94" s="33" t="e">
        <f>DW92/(IFERROR(VLOOKUP($B84,#REF!,7,FALSE),"")/30)</f>
        <v>#VALUE!</v>
      </c>
      <c r="DX94" s="33" t="e">
        <f>DX92/(IFERROR(VLOOKUP($B84,#REF!,8,FALSE),"")/30)</f>
        <v>#VALUE!</v>
      </c>
      <c r="DY94" s="33" t="e">
        <f>DY92/(IFERROR(VLOOKUP($B84,#REF!,8,FALSE),"")/30)</f>
        <v>#VALUE!</v>
      </c>
      <c r="DZ94" s="33" t="e">
        <f>DZ92/(IFERROR(VLOOKUP($B84,#REF!,8,FALSE),"")/30)</f>
        <v>#VALUE!</v>
      </c>
      <c r="EA94" s="33" t="e">
        <f>EA92/(IFERROR(VLOOKUP($B84,#REF!,8,FALSE),"")/30)</f>
        <v>#VALUE!</v>
      </c>
      <c r="EB94" s="33" t="e">
        <f>EB92/(IFERROR(VLOOKUP($B84,#REF!,8,FALSE),"")/30)</f>
        <v>#VALUE!</v>
      </c>
      <c r="EC94" s="33" t="e">
        <f>EC92/(IFERROR(VLOOKUP($B84,#REF!,8,FALSE),"")/30)</f>
        <v>#VALUE!</v>
      </c>
      <c r="ED94" s="33" t="e">
        <f>ED92/(IFERROR(VLOOKUP($B84,#REF!,8,FALSE),"")/30)</f>
        <v>#VALUE!</v>
      </c>
      <c r="EE94" s="33" t="e">
        <f>EE92/(IFERROR(VLOOKUP($B84,#REF!,8,FALSE),"")/30)</f>
        <v>#VALUE!</v>
      </c>
      <c r="EF94" s="33" t="e">
        <f>EF92/(IFERROR(VLOOKUP($B84,#REF!,8,FALSE),"")/30)</f>
        <v>#VALUE!</v>
      </c>
      <c r="EG94" s="33" t="e">
        <f>EG92/(IFERROR(VLOOKUP($B84,#REF!,8,FALSE),"")/30)</f>
        <v>#VALUE!</v>
      </c>
      <c r="EH94" s="33" t="e">
        <f>EH92/(IFERROR(VLOOKUP($B84,#REF!,8,FALSE),"")/30)</f>
        <v>#VALUE!</v>
      </c>
      <c r="EI94" s="33" t="e">
        <f>EI92/(IFERROR(VLOOKUP($B84,#REF!,8,FALSE),"")/30)</f>
        <v>#VALUE!</v>
      </c>
      <c r="EJ94" s="33" t="e">
        <f>EJ92/(IFERROR(VLOOKUP($B84,#REF!,8,FALSE),"")/30)</f>
        <v>#VALUE!</v>
      </c>
      <c r="EK94" s="33" t="e">
        <f>EK92/(IFERROR(VLOOKUP($B84,#REF!,8,FALSE),"")/30)</f>
        <v>#VALUE!</v>
      </c>
      <c r="EL94" s="33" t="e">
        <f>EL92/(IFERROR(VLOOKUP($B84,#REF!,8,FALSE),"")/30)</f>
        <v>#VALUE!</v>
      </c>
      <c r="EM94" s="33" t="e">
        <f>EM92/(IFERROR(VLOOKUP($B84,#REF!,8,FALSE),"")/30)</f>
        <v>#VALUE!</v>
      </c>
      <c r="EN94" s="33" t="e">
        <f>EN92/(IFERROR(VLOOKUP($B84,#REF!,8,FALSE),"")/30)</f>
        <v>#VALUE!</v>
      </c>
      <c r="EO94" s="33" t="e">
        <f>EO92/(IFERROR(VLOOKUP($B84,#REF!,8,FALSE),"")/30)</f>
        <v>#VALUE!</v>
      </c>
      <c r="EP94" s="33" t="e">
        <f>EP92/(IFERROR(VLOOKUP($B84,#REF!,8,FALSE),"")/30)</f>
        <v>#VALUE!</v>
      </c>
      <c r="EQ94" s="33" t="e">
        <f>EQ92/(IFERROR(VLOOKUP($B84,#REF!,8,FALSE),"")/30)</f>
        <v>#VALUE!</v>
      </c>
      <c r="ER94" s="33" t="e">
        <f>ER92/(IFERROR(VLOOKUP($B84,#REF!,8,FALSE),"")/30)</f>
        <v>#VALUE!</v>
      </c>
      <c r="ES94" s="33" t="e">
        <f>ES92/(IFERROR(VLOOKUP($B84,#REF!,8,FALSE),"")/30)</f>
        <v>#VALUE!</v>
      </c>
      <c r="ET94" s="33" t="e">
        <f>ET92/(IFERROR(VLOOKUP($B84,#REF!,8,FALSE),"")/30)</f>
        <v>#VALUE!</v>
      </c>
      <c r="EU94" s="33" t="e">
        <f>EU92/(IFERROR(VLOOKUP($B84,#REF!,8,FALSE),"")/30)</f>
        <v>#VALUE!</v>
      </c>
      <c r="EV94" s="33" t="e">
        <f>EV92/(IFERROR(VLOOKUP($B84,#REF!,8,FALSE),"")/30)</f>
        <v>#VALUE!</v>
      </c>
      <c r="EW94" s="33" t="e">
        <f>EW92/(IFERROR(VLOOKUP($B84,#REF!,8,FALSE),"")/30)</f>
        <v>#VALUE!</v>
      </c>
      <c r="EX94" s="33" t="e">
        <f>EX92/(IFERROR(VLOOKUP($B84,#REF!,8,FALSE),"")/30)</f>
        <v>#VALUE!</v>
      </c>
      <c r="EY94" s="33" t="e">
        <f>EY92/(IFERROR(VLOOKUP($B84,#REF!,8,FALSE),"")/30)</f>
        <v>#VALUE!</v>
      </c>
      <c r="EZ94" s="33" t="e">
        <f>EZ92/(IFERROR(VLOOKUP($B84,#REF!,8,FALSE),"")/30)</f>
        <v>#VALUE!</v>
      </c>
      <c r="FA94" s="33" t="e">
        <f>FA92/(IFERROR(VLOOKUP($B84,#REF!,8,FALSE),"")/30)</f>
        <v>#VALUE!</v>
      </c>
      <c r="FB94" s="33" t="e">
        <f>FB92/(IFERROR(VLOOKUP($B84,#REF!,8,FALSE),"")/30)</f>
        <v>#VALUE!</v>
      </c>
      <c r="FC94" s="33" t="e">
        <f>FC92/(IFERROR(VLOOKUP($B84,#REF!,9,FALSE),"")/30)</f>
        <v>#VALUE!</v>
      </c>
      <c r="FD94" s="33" t="e">
        <f>FD92/(IFERROR(VLOOKUP($B84,#REF!,9,FALSE),"")/30)</f>
        <v>#VALUE!</v>
      </c>
      <c r="FE94" s="33" t="e">
        <f>FE92/(IFERROR(VLOOKUP($B84,#REF!,9,FALSE),"")/30)</f>
        <v>#VALUE!</v>
      </c>
      <c r="FF94" s="33" t="e">
        <f>FF92/(IFERROR(VLOOKUP($B84,#REF!,9,FALSE),"")/30)</f>
        <v>#VALUE!</v>
      </c>
      <c r="FG94" s="33" t="e">
        <f>FG92/(IFERROR(VLOOKUP($B84,#REF!,9,FALSE),"")/30)</f>
        <v>#VALUE!</v>
      </c>
      <c r="FH94" s="33" t="e">
        <f>FH92/(IFERROR(VLOOKUP($B84,#REF!,9,FALSE),"")/30)</f>
        <v>#VALUE!</v>
      </c>
      <c r="FI94" s="33" t="e">
        <f>FI92/(IFERROR(VLOOKUP($B84,#REF!,9,FALSE),"")/30)</f>
        <v>#VALUE!</v>
      </c>
      <c r="FJ94" s="33" t="e">
        <f>FJ92/(IFERROR(VLOOKUP($B84,#REF!,9,FALSE),"")/30)</f>
        <v>#VALUE!</v>
      </c>
      <c r="FK94" s="33" t="e">
        <f>FK92/(IFERROR(VLOOKUP($B84,#REF!,9,FALSE),"")/30)</f>
        <v>#VALUE!</v>
      </c>
      <c r="FL94" s="33" t="e">
        <f>FL92/(IFERROR(VLOOKUP($B84,#REF!,9,FALSE),"")/30)</f>
        <v>#VALUE!</v>
      </c>
      <c r="FM94" s="33" t="e">
        <f>FM92/(IFERROR(VLOOKUP($B84,#REF!,9,FALSE),"")/30)</f>
        <v>#VALUE!</v>
      </c>
      <c r="FN94" s="33" t="e">
        <f>FN92/(IFERROR(VLOOKUP($B84,#REF!,9,FALSE),"")/30)</f>
        <v>#VALUE!</v>
      </c>
      <c r="FO94" s="33" t="e">
        <f>FO92/(IFERROR(VLOOKUP($B84,#REF!,9,FALSE),"")/30)</f>
        <v>#VALUE!</v>
      </c>
      <c r="FP94" s="33" t="e">
        <f>FP92/(IFERROR(VLOOKUP($B84,#REF!,9,FALSE),"")/30)</f>
        <v>#VALUE!</v>
      </c>
      <c r="FQ94" s="33" t="e">
        <f>FQ92/(IFERROR(VLOOKUP($B84,#REF!,9,FALSE),"")/30)</f>
        <v>#VALUE!</v>
      </c>
      <c r="FR94" s="33" t="e">
        <f>FR92/(IFERROR(VLOOKUP($B84,#REF!,9,FALSE),"")/30)</f>
        <v>#VALUE!</v>
      </c>
      <c r="FS94" s="33" t="e">
        <f>FS92/(IFERROR(VLOOKUP($B84,#REF!,9,FALSE),"")/30)</f>
        <v>#VALUE!</v>
      </c>
      <c r="FT94" s="33" t="e">
        <f>FT92/(IFERROR(VLOOKUP($B84,#REF!,9,FALSE),"")/30)</f>
        <v>#VALUE!</v>
      </c>
      <c r="FU94" s="33" t="e">
        <f>FU92/(IFERROR(VLOOKUP($B84,#REF!,9,FALSE),"")/30)</f>
        <v>#VALUE!</v>
      </c>
      <c r="FV94" s="33" t="e">
        <f>FV92/(IFERROR(VLOOKUP($B84,#REF!,9,FALSE),"")/30)</f>
        <v>#VALUE!</v>
      </c>
      <c r="FW94" s="33" t="e">
        <f>FW92/(IFERROR(VLOOKUP($B84,#REF!,9,FALSE),"")/30)</f>
        <v>#VALUE!</v>
      </c>
      <c r="FX94" s="33" t="e">
        <f>FX92/(IFERROR(VLOOKUP($B84,#REF!,9,FALSE),"")/30)</f>
        <v>#VALUE!</v>
      </c>
      <c r="FY94" s="33" t="e">
        <f>FY92/(IFERROR(VLOOKUP($B84,#REF!,9,FALSE),"")/30)</f>
        <v>#VALUE!</v>
      </c>
      <c r="FZ94" s="33" t="e">
        <f>FZ92/(IFERROR(VLOOKUP($B84,#REF!,9,FALSE),"")/30)</f>
        <v>#VALUE!</v>
      </c>
      <c r="GA94" s="33" t="e">
        <f>GA92/(IFERROR(VLOOKUP($B84,#REF!,9,FALSE),"")/30)</f>
        <v>#VALUE!</v>
      </c>
      <c r="GB94" s="33" t="e">
        <f>GB92/(IFERROR(VLOOKUP($B84,#REF!,9,FALSE),"")/30)</f>
        <v>#VALUE!</v>
      </c>
      <c r="GC94" s="33" t="e">
        <f>GC92/(IFERROR(VLOOKUP($B84,#REF!,9,FALSE),"")/30)</f>
        <v>#VALUE!</v>
      </c>
      <c r="GD94" s="33" t="e">
        <f>GD92/(IFERROR(VLOOKUP($B84,#REF!,9,FALSE),"")/30)</f>
        <v>#VALUE!</v>
      </c>
      <c r="GE94" s="33" t="e">
        <f>GE92/(IFERROR(VLOOKUP($B84,#REF!,9,FALSE),"")/30)</f>
        <v>#VALUE!</v>
      </c>
      <c r="GF94" s="33" t="e">
        <f>GF92/(IFERROR(VLOOKUP($B84,#REF!,9,FALSE),"")/30)</f>
        <v>#VALUE!</v>
      </c>
      <c r="GG94" s="33" t="e">
        <f>GG92/(IFERROR(VLOOKUP($B84,#REF!,10,FALSE),"")/30)</f>
        <v>#VALUE!</v>
      </c>
      <c r="GH94" s="33" t="e">
        <f>GH92/(IFERROR(VLOOKUP($B84,#REF!,10,FALSE),"")/30)</f>
        <v>#VALUE!</v>
      </c>
      <c r="GI94" s="33" t="e">
        <f>GI92/(IFERROR(VLOOKUP($B84,#REF!,10,FALSE),"")/30)</f>
        <v>#VALUE!</v>
      </c>
      <c r="GJ94" s="33" t="e">
        <f>GJ92/(IFERROR(VLOOKUP($B84,#REF!,10,FALSE),"")/30)</f>
        <v>#VALUE!</v>
      </c>
      <c r="GK94" s="33" t="e">
        <f>GK92/(IFERROR(VLOOKUP($B84,#REF!,10,FALSE),"")/30)</f>
        <v>#VALUE!</v>
      </c>
      <c r="GL94" s="33" t="e">
        <f>GL92/(IFERROR(VLOOKUP($B84,#REF!,10,FALSE),"")/30)</f>
        <v>#VALUE!</v>
      </c>
      <c r="GM94" s="33" t="e">
        <f>GM92/(IFERROR(VLOOKUP($B84,#REF!,10,FALSE),"")/30)</f>
        <v>#VALUE!</v>
      </c>
      <c r="GN94" s="33" t="e">
        <f>GN92/(IFERROR(VLOOKUP($B84,#REF!,10,FALSE),"")/30)</f>
        <v>#VALUE!</v>
      </c>
      <c r="GO94" s="33" t="e">
        <f>GO92/(IFERROR(VLOOKUP($B84,#REF!,10,FALSE),"")/30)</f>
        <v>#VALUE!</v>
      </c>
      <c r="GP94" s="33" t="e">
        <f>GP92/(IFERROR(VLOOKUP($B84,#REF!,10,FALSE),"")/30)</f>
        <v>#VALUE!</v>
      </c>
      <c r="GQ94" s="33" t="e">
        <f>GQ92/(IFERROR(VLOOKUP($B84,#REF!,10,FALSE),"")/30)</f>
        <v>#VALUE!</v>
      </c>
      <c r="GR94" s="33" t="e">
        <f>GR92/(IFERROR(VLOOKUP($B84,#REF!,10,FALSE),"")/30)</f>
        <v>#VALUE!</v>
      </c>
      <c r="GS94" s="33" t="e">
        <f>GS92/(IFERROR(VLOOKUP($B84,#REF!,10,FALSE),"")/30)</f>
        <v>#VALUE!</v>
      </c>
      <c r="GT94" s="33" t="e">
        <f>GT92/(IFERROR(VLOOKUP($B84,#REF!,10,FALSE),"")/30)</f>
        <v>#VALUE!</v>
      </c>
      <c r="GU94" s="33" t="e">
        <f>GU92/(IFERROR(VLOOKUP($B84,#REF!,10,FALSE),"")/30)</f>
        <v>#VALUE!</v>
      </c>
      <c r="GV94" s="33" t="e">
        <f>GV92/(IFERROR(VLOOKUP($B84,#REF!,10,FALSE),"")/30)</f>
        <v>#VALUE!</v>
      </c>
      <c r="GW94" s="33" t="e">
        <f>GW92/(IFERROR(VLOOKUP($B84,#REF!,10,FALSE),"")/30)</f>
        <v>#VALUE!</v>
      </c>
      <c r="GX94" s="33" t="e">
        <f>GX92/(IFERROR(VLOOKUP($B84,#REF!,10,FALSE),"")/30)</f>
        <v>#VALUE!</v>
      </c>
      <c r="GY94" s="33" t="e">
        <f>GY92/(IFERROR(VLOOKUP($B84,#REF!,10,FALSE),"")/30)</f>
        <v>#VALUE!</v>
      </c>
      <c r="GZ94" s="33" t="e">
        <f>GZ92/(IFERROR(VLOOKUP($B84,#REF!,10,FALSE),"")/30)</f>
        <v>#VALUE!</v>
      </c>
      <c r="HA94" s="33" t="e">
        <f>HA92/(IFERROR(VLOOKUP($B84,#REF!,10,FALSE),"")/30)</f>
        <v>#VALUE!</v>
      </c>
      <c r="HB94" s="33" t="e">
        <f>HB92/(IFERROR(VLOOKUP($B84,#REF!,10,FALSE),"")/30)</f>
        <v>#VALUE!</v>
      </c>
      <c r="HC94" s="33" t="e">
        <f>HC92/(IFERROR(VLOOKUP($B84,#REF!,10,FALSE),"")/30)</f>
        <v>#VALUE!</v>
      </c>
      <c r="HD94" s="33" t="e">
        <f>HD92/(IFERROR(VLOOKUP($B84,#REF!,10,FALSE),"")/30)</f>
        <v>#VALUE!</v>
      </c>
      <c r="HE94" s="33" t="e">
        <f>HE92/(IFERROR(VLOOKUP($B84,#REF!,10,FALSE),"")/30)</f>
        <v>#VALUE!</v>
      </c>
      <c r="HF94" s="33" t="e">
        <f>HF92/(IFERROR(VLOOKUP($B84,#REF!,10,FALSE),"")/30)</f>
        <v>#VALUE!</v>
      </c>
      <c r="HG94" s="33" t="e">
        <f>HG92/(IFERROR(VLOOKUP($B84,#REF!,10,FALSE),"")/30)</f>
        <v>#VALUE!</v>
      </c>
      <c r="HH94" s="33" t="e">
        <f>HH92/(IFERROR(VLOOKUP($B84,#REF!,10,FALSE),"")/30)</f>
        <v>#VALUE!</v>
      </c>
      <c r="HI94" s="33" t="e">
        <f>HI92/(IFERROR(VLOOKUP($B84,#REF!,10,FALSE),"")/30)</f>
        <v>#VALUE!</v>
      </c>
      <c r="HJ94" s="33" t="e">
        <f>HJ92/(IFERROR(VLOOKUP($B84,#REF!,10,FALSE),"")/30)</f>
        <v>#VALUE!</v>
      </c>
      <c r="HK94" s="33" t="e">
        <f>HK92/(IFERROR(VLOOKUP($B84,#REF!,10,FALSE),"")/30)</f>
        <v>#VALUE!</v>
      </c>
      <c r="HL94" s="33" t="e">
        <f>HL92/(IFERROR(VLOOKUP($B84,#REF!,11,FALSE),"")/30)</f>
        <v>#VALUE!</v>
      </c>
      <c r="HM94" s="33" t="e">
        <f>HM92/(IFERROR(VLOOKUP($B84,#REF!,11,FALSE),"")/30)</f>
        <v>#VALUE!</v>
      </c>
      <c r="HN94" s="33" t="e">
        <f>HN92/(IFERROR(VLOOKUP($B84,#REF!,11,FALSE),"")/30)</f>
        <v>#VALUE!</v>
      </c>
      <c r="HO94" s="33" t="e">
        <f>HO92/(IFERROR(VLOOKUP($B84,#REF!,11,FALSE),"")/30)</f>
        <v>#VALUE!</v>
      </c>
      <c r="HP94" s="33" t="e">
        <f>HP92/(IFERROR(VLOOKUP($B84,#REF!,11,FALSE),"")/30)</f>
        <v>#VALUE!</v>
      </c>
      <c r="HQ94" s="33" t="e">
        <f>HQ92/(IFERROR(VLOOKUP($B84,#REF!,11,FALSE),"")/30)</f>
        <v>#VALUE!</v>
      </c>
      <c r="HR94" s="33" t="e">
        <f>HR92/(IFERROR(VLOOKUP($B84,#REF!,11,FALSE),"")/30)</f>
        <v>#VALUE!</v>
      </c>
      <c r="HS94" s="33" t="e">
        <f>HS92/(IFERROR(VLOOKUP($B84,#REF!,11,FALSE),"")/30)</f>
        <v>#VALUE!</v>
      </c>
      <c r="HT94" s="33" t="e">
        <f>HT92/(IFERROR(VLOOKUP($B84,#REF!,11,FALSE),"")/30)</f>
        <v>#VALUE!</v>
      </c>
      <c r="HU94" s="33" t="e">
        <f>HU92/(IFERROR(VLOOKUP($B84,#REF!,11,FALSE),"")/30)</f>
        <v>#VALUE!</v>
      </c>
      <c r="HV94" s="33" t="e">
        <f>HV92/(IFERROR(VLOOKUP($B84,#REF!,11,FALSE),"")/30)</f>
        <v>#VALUE!</v>
      </c>
      <c r="HW94" s="33" t="e">
        <f>HW92/(IFERROR(VLOOKUP($B84,#REF!,11,FALSE),"")/30)</f>
        <v>#VALUE!</v>
      </c>
      <c r="HX94" s="33" t="e">
        <f>HX92/(IFERROR(VLOOKUP($B84,#REF!,11,FALSE),"")/30)</f>
        <v>#VALUE!</v>
      </c>
      <c r="HY94" s="33" t="e">
        <f>HY92/(IFERROR(VLOOKUP($B84,#REF!,11,FALSE),"")/30)</f>
        <v>#VALUE!</v>
      </c>
      <c r="HZ94" s="33" t="e">
        <f>HZ92/(IFERROR(VLOOKUP($B84,#REF!,11,FALSE),"")/30)</f>
        <v>#VALUE!</v>
      </c>
      <c r="IA94" s="33" t="e">
        <f>IA92/(IFERROR(VLOOKUP($B84,#REF!,11,FALSE),"")/30)</f>
        <v>#VALUE!</v>
      </c>
      <c r="IB94" s="33" t="e">
        <f>IB92/(IFERROR(VLOOKUP($B84,#REF!,11,FALSE),"")/30)</f>
        <v>#VALUE!</v>
      </c>
      <c r="IC94" s="33" t="e">
        <f>IC92/(IFERROR(VLOOKUP($B84,#REF!,11,FALSE),"")/30)</f>
        <v>#VALUE!</v>
      </c>
      <c r="ID94" s="33" t="e">
        <f>ID92/(IFERROR(VLOOKUP($B84,#REF!,11,FALSE),"")/30)</f>
        <v>#VALUE!</v>
      </c>
      <c r="IE94" s="33" t="e">
        <f>IE92/(IFERROR(VLOOKUP($B84,#REF!,11,FALSE),"")/30)</f>
        <v>#VALUE!</v>
      </c>
      <c r="IF94" s="33" t="e">
        <f>IF92/(IFERROR(VLOOKUP($B84,#REF!,11,FALSE),"")/30)</f>
        <v>#VALUE!</v>
      </c>
      <c r="IG94" s="33" t="e">
        <f>IG92/(IFERROR(VLOOKUP($B84,#REF!,11,FALSE),"")/30)</f>
        <v>#VALUE!</v>
      </c>
      <c r="IH94" s="33" t="e">
        <f>IH92/(IFERROR(VLOOKUP($B84,#REF!,11,FALSE),"")/30)</f>
        <v>#VALUE!</v>
      </c>
      <c r="II94" s="33" t="e">
        <f>II92/(IFERROR(VLOOKUP($B84,#REF!,11,FALSE),"")/30)</f>
        <v>#VALUE!</v>
      </c>
      <c r="IJ94" s="33" t="e">
        <f>IJ92/(IFERROR(VLOOKUP($B84,#REF!,11,FALSE),"")/30)</f>
        <v>#VALUE!</v>
      </c>
      <c r="IK94" s="33" t="e">
        <f>IK92/(IFERROR(VLOOKUP($B84,#REF!,11,FALSE),"")/30)</f>
        <v>#VALUE!</v>
      </c>
      <c r="IL94" s="33" t="e">
        <f>IL92/(IFERROR(VLOOKUP($B84,#REF!,11,FALSE),"")/30)</f>
        <v>#VALUE!</v>
      </c>
      <c r="IM94" s="33" t="e">
        <f>IM92/(IFERROR(VLOOKUP($B84,#REF!,11,FALSE),"")/30)</f>
        <v>#VALUE!</v>
      </c>
      <c r="IN94" s="33" t="e">
        <f>IN92/(IFERROR(VLOOKUP($B84,#REF!,11,FALSE),"")/30)</f>
        <v>#VALUE!</v>
      </c>
      <c r="IO94" s="33" t="e">
        <f>IO92/(IFERROR(VLOOKUP($B84,#REF!,11,FALSE),"")/30)</f>
        <v>#VALUE!</v>
      </c>
      <c r="IP94" s="33" t="e">
        <f>IP92/(IFERROR(VLOOKUP($B84,#REF!,11,FALSE),"")/30)</f>
        <v>#VALUE!</v>
      </c>
      <c r="IQ94" s="33" t="e">
        <f>IQ92/(IFERROR(VLOOKUP($B84,#REF!,12,FALSE),"")/30)</f>
        <v>#VALUE!</v>
      </c>
      <c r="IR94" s="33" t="e">
        <f>IR92/(IFERROR(VLOOKUP($B84,#REF!,12,FALSE),"")/30)</f>
        <v>#VALUE!</v>
      </c>
      <c r="IS94" s="33" t="e">
        <f>IS92/(IFERROR(VLOOKUP($B84,#REF!,12,FALSE),"")/30)</f>
        <v>#VALUE!</v>
      </c>
      <c r="IT94" s="33" t="e">
        <f>IT92/(IFERROR(VLOOKUP($B84,#REF!,12,FALSE),"")/30)</f>
        <v>#VALUE!</v>
      </c>
      <c r="IU94" s="33" t="e">
        <f>IU92/(IFERROR(VLOOKUP($B84,#REF!,12,FALSE),"")/30)</f>
        <v>#VALUE!</v>
      </c>
      <c r="IV94" s="33" t="e">
        <f>IV92/(IFERROR(VLOOKUP($B84,#REF!,12,FALSE),"")/30)</f>
        <v>#VALUE!</v>
      </c>
      <c r="IW94" s="33" t="e">
        <f>IW92/(IFERROR(VLOOKUP($B84,#REF!,12,FALSE),"")/30)</f>
        <v>#VALUE!</v>
      </c>
      <c r="IX94" s="33" t="e">
        <f>IX92/(IFERROR(VLOOKUP($B84,#REF!,12,FALSE),"")/30)</f>
        <v>#VALUE!</v>
      </c>
      <c r="IY94" s="33" t="e">
        <f>IY92/(IFERROR(VLOOKUP($B84,#REF!,12,FALSE),"")/30)</f>
        <v>#VALUE!</v>
      </c>
      <c r="IZ94" s="33" t="e">
        <f>IZ92/(IFERROR(VLOOKUP($B84,#REF!,12,FALSE),"")/30)</f>
        <v>#VALUE!</v>
      </c>
      <c r="JA94" s="33" t="e">
        <f>JA92/(IFERROR(VLOOKUP($B84,#REF!,12,FALSE),"")/30)</f>
        <v>#VALUE!</v>
      </c>
      <c r="JB94" s="33" t="e">
        <f>JB92/(IFERROR(VLOOKUP($B84,#REF!,12,FALSE),"")/30)</f>
        <v>#VALUE!</v>
      </c>
      <c r="JC94" s="33" t="e">
        <f>JC92/(IFERROR(VLOOKUP($B84,#REF!,12,FALSE),"")/30)</f>
        <v>#VALUE!</v>
      </c>
      <c r="JD94" s="33" t="e">
        <f>JD92/(IFERROR(VLOOKUP($B84,#REF!,12,FALSE),"")/30)</f>
        <v>#VALUE!</v>
      </c>
      <c r="JE94" s="33" t="e">
        <f>JE92/(IFERROR(VLOOKUP($B84,#REF!,12,FALSE),"")/30)</f>
        <v>#VALUE!</v>
      </c>
      <c r="JF94" s="33" t="e">
        <f>JF92/(IFERROR(VLOOKUP($B84,#REF!,12,FALSE),"")/30)</f>
        <v>#VALUE!</v>
      </c>
      <c r="JG94" s="33" t="e">
        <f>JG92/(IFERROR(VLOOKUP($B84,#REF!,12,FALSE),"")/30)</f>
        <v>#VALUE!</v>
      </c>
      <c r="JH94" s="33" t="e">
        <f>JH92/(IFERROR(VLOOKUP($B84,#REF!,12,FALSE),"")/30)</f>
        <v>#VALUE!</v>
      </c>
      <c r="JI94" s="33" t="e">
        <f>JI92/(IFERROR(VLOOKUP($B84,#REF!,12,FALSE),"")/30)</f>
        <v>#VALUE!</v>
      </c>
      <c r="JJ94" s="33" t="e">
        <f>JJ92/(IFERROR(VLOOKUP($B84,#REF!,12,FALSE),"")/30)</f>
        <v>#VALUE!</v>
      </c>
      <c r="JK94" s="33" t="e">
        <f>JK92/(IFERROR(VLOOKUP($B84,#REF!,12,FALSE),"")/30)</f>
        <v>#VALUE!</v>
      </c>
      <c r="JL94" s="33" t="e">
        <f>JL92/(IFERROR(VLOOKUP($B84,#REF!,12,FALSE),"")/30)</f>
        <v>#VALUE!</v>
      </c>
      <c r="JM94" s="33" t="e">
        <f>JM92/(IFERROR(VLOOKUP($B84,#REF!,12,FALSE),"")/30)</f>
        <v>#VALUE!</v>
      </c>
      <c r="JN94" s="33" t="e">
        <f>JN92/(IFERROR(VLOOKUP($B84,#REF!,12,FALSE),"")/30)</f>
        <v>#VALUE!</v>
      </c>
      <c r="JO94" s="33" t="e">
        <f>JO92/(IFERROR(VLOOKUP($B84,#REF!,12,FALSE),"")/30)</f>
        <v>#VALUE!</v>
      </c>
      <c r="JP94" s="33" t="e">
        <f>JP92/(IFERROR(VLOOKUP($B84,#REF!,12,FALSE),"")/30)</f>
        <v>#VALUE!</v>
      </c>
      <c r="JQ94" s="33" t="e">
        <f>JQ92/(IFERROR(VLOOKUP($B84,#REF!,12,FALSE),"")/30)</f>
        <v>#VALUE!</v>
      </c>
      <c r="JR94" s="33" t="e">
        <f>JR92/(IFERROR(VLOOKUP($B84,#REF!,12,FALSE),"")/30)</f>
        <v>#VALUE!</v>
      </c>
      <c r="JS94" s="33" t="e">
        <f>JS92/(IFERROR(VLOOKUP($B84,#REF!,12,FALSE),"")/30)</f>
        <v>#VALUE!</v>
      </c>
      <c r="JT94" s="33" t="e">
        <f>JT92/(IFERROR(VLOOKUP($B84,#REF!,12,FALSE),"")/30)</f>
        <v>#VALUE!</v>
      </c>
      <c r="JU94" s="33" t="e">
        <f>JU92/(IFERROR(VLOOKUP($B84,#REF!,13,FALSE),"")/30)</f>
        <v>#VALUE!</v>
      </c>
      <c r="JV94" s="33" t="e">
        <f>JV92/(IFERROR(VLOOKUP($B84,#REF!,13,FALSE),"")/30)</f>
        <v>#VALUE!</v>
      </c>
      <c r="JW94" s="33" t="e">
        <f>JW92/(IFERROR(VLOOKUP($B84,#REF!,13,FALSE),"")/30)</f>
        <v>#VALUE!</v>
      </c>
      <c r="JX94" s="33" t="e">
        <f>JX92/(IFERROR(VLOOKUP($B84,#REF!,13,FALSE),"")/30)</f>
        <v>#VALUE!</v>
      </c>
      <c r="JY94" s="33" t="e">
        <f>JY92/(IFERROR(VLOOKUP($B84,#REF!,13,FALSE),"")/30)</f>
        <v>#VALUE!</v>
      </c>
      <c r="JZ94" s="33" t="e">
        <f>JZ92/(IFERROR(VLOOKUP($B84,#REF!,13,FALSE),"")/30)</f>
        <v>#VALUE!</v>
      </c>
      <c r="KA94" s="33" t="e">
        <f>KA92/(IFERROR(VLOOKUP($B84,#REF!,13,FALSE),"")/30)</f>
        <v>#VALUE!</v>
      </c>
      <c r="KB94" s="33" t="e">
        <f>KB92/(IFERROR(VLOOKUP($B84,#REF!,13,FALSE),"")/30)</f>
        <v>#VALUE!</v>
      </c>
      <c r="KC94" s="33" t="e">
        <f>KC92/(IFERROR(VLOOKUP($B84,#REF!,13,FALSE),"")/30)</f>
        <v>#VALUE!</v>
      </c>
      <c r="KD94" s="33" t="e">
        <f>KD92/(IFERROR(VLOOKUP($B84,#REF!,13,FALSE),"")/30)</f>
        <v>#VALUE!</v>
      </c>
      <c r="KE94" s="33" t="e">
        <f>KE92/(IFERROR(VLOOKUP($B84,#REF!,13,FALSE),"")/30)</f>
        <v>#VALUE!</v>
      </c>
      <c r="KF94" s="33" t="e">
        <f>KF92/(IFERROR(VLOOKUP($B84,#REF!,13,FALSE),"")/30)</f>
        <v>#VALUE!</v>
      </c>
      <c r="KG94" s="33" t="e">
        <f>KG92/(IFERROR(VLOOKUP($B84,#REF!,13,FALSE),"")/30)</f>
        <v>#VALUE!</v>
      </c>
      <c r="KH94" s="33" t="e">
        <f>KH92/(IFERROR(VLOOKUP($B84,#REF!,13,FALSE),"")/30)</f>
        <v>#VALUE!</v>
      </c>
      <c r="KI94" s="33" t="e">
        <f>KI92/(IFERROR(VLOOKUP($B84,#REF!,13,FALSE),"")/30)</f>
        <v>#VALUE!</v>
      </c>
      <c r="KJ94" s="33" t="e">
        <f>KJ92/(IFERROR(VLOOKUP($B84,#REF!,13,FALSE),"")/30)</f>
        <v>#VALUE!</v>
      </c>
      <c r="KK94" s="33" t="e">
        <f>KK92/(IFERROR(VLOOKUP($B84,#REF!,13,FALSE),"")/30)</f>
        <v>#VALUE!</v>
      </c>
      <c r="KL94" s="33" t="e">
        <f>KL92/(IFERROR(VLOOKUP($B84,#REF!,13,FALSE),"")/30)</f>
        <v>#VALUE!</v>
      </c>
      <c r="KM94" s="33" t="e">
        <f>KM92/(IFERROR(VLOOKUP($B84,#REF!,13,FALSE),"")/30)</f>
        <v>#VALUE!</v>
      </c>
      <c r="KN94" s="33" t="e">
        <f>KN92/(IFERROR(VLOOKUP($B84,#REF!,13,FALSE),"")/30)</f>
        <v>#VALUE!</v>
      </c>
      <c r="KO94" s="33" t="e">
        <f>KO92/(IFERROR(VLOOKUP($B84,#REF!,13,FALSE),"")/30)</f>
        <v>#VALUE!</v>
      </c>
      <c r="KP94" s="33" t="e">
        <f>KP92/(IFERROR(VLOOKUP($B84,#REF!,13,FALSE),"")/30)</f>
        <v>#VALUE!</v>
      </c>
      <c r="KQ94" s="33" t="e">
        <f>KQ92/(IFERROR(VLOOKUP($B84,#REF!,13,FALSE),"")/30)</f>
        <v>#VALUE!</v>
      </c>
      <c r="KR94" s="33" t="e">
        <f>KR92/(IFERROR(VLOOKUP($B84,#REF!,13,FALSE),"")/30)</f>
        <v>#VALUE!</v>
      </c>
      <c r="KS94" s="33" t="e">
        <f>KS92/(IFERROR(VLOOKUP($B84,#REF!,13,FALSE),"")/30)</f>
        <v>#VALUE!</v>
      </c>
      <c r="KT94" s="33" t="e">
        <f>KT92/(IFERROR(VLOOKUP($B84,#REF!,13,FALSE),"")/30)</f>
        <v>#VALUE!</v>
      </c>
      <c r="KU94" s="33" t="e">
        <f>KU92/(IFERROR(VLOOKUP($B84,#REF!,13,FALSE),"")/30)</f>
        <v>#VALUE!</v>
      </c>
      <c r="KV94" s="33" t="e">
        <f>KV92/(IFERROR(VLOOKUP($B84,#REF!,13,FALSE),"")/30)</f>
        <v>#VALUE!</v>
      </c>
      <c r="KW94" s="33" t="e">
        <f>KW92/(IFERROR(VLOOKUP($B84,#REF!,13,FALSE),"")/30)</f>
        <v>#VALUE!</v>
      </c>
      <c r="KX94" s="33" t="e">
        <f>KX92/(IFERROR(VLOOKUP($B84,#REF!,13,FALSE),"")/30)</f>
        <v>#VALUE!</v>
      </c>
      <c r="KY94" s="33" t="e">
        <f>KY92/(IFERROR(VLOOKUP($B84,#REF!,13,FALSE),"")/30)</f>
        <v>#VALUE!</v>
      </c>
      <c r="KZ94" s="33" t="e">
        <f>KZ92/(IFERROR(VLOOKUP($B84,#REF!,14,FALSE),"")/30)</f>
        <v>#VALUE!</v>
      </c>
      <c r="LA94" s="33" t="e">
        <f>LA92/(IFERROR(VLOOKUP($B84,#REF!,14,FALSE),"")/30)</f>
        <v>#VALUE!</v>
      </c>
      <c r="LB94" s="33" t="e">
        <f>LB92/(IFERROR(VLOOKUP($B84,#REF!,14,FALSE),"")/30)</f>
        <v>#VALUE!</v>
      </c>
      <c r="LC94" s="33" t="e">
        <f>LC92/(IFERROR(VLOOKUP($B84,#REF!,14,FALSE),"")/30)</f>
        <v>#VALUE!</v>
      </c>
      <c r="LD94" s="33" t="e">
        <f>LD92/(IFERROR(VLOOKUP($B84,#REF!,14,FALSE),"")/30)</f>
        <v>#VALUE!</v>
      </c>
      <c r="LE94" s="33" t="e">
        <f>LE92/(IFERROR(VLOOKUP($B84,#REF!,14,FALSE),"")/30)</f>
        <v>#VALUE!</v>
      </c>
      <c r="LF94" s="33" t="e">
        <f>LF92/(IFERROR(VLOOKUP($B84,#REF!,14,FALSE),"")/30)</f>
        <v>#VALUE!</v>
      </c>
      <c r="LG94" s="33" t="e">
        <f>LG92/(IFERROR(VLOOKUP($B84,#REF!,14,FALSE),"")/30)</f>
        <v>#VALUE!</v>
      </c>
      <c r="LH94" s="33" t="e">
        <f>LH92/(IFERROR(VLOOKUP($B84,#REF!,14,FALSE),"")/30)</f>
        <v>#VALUE!</v>
      </c>
      <c r="LI94" s="33" t="e">
        <f>LI92/(IFERROR(VLOOKUP($B84,#REF!,14,FALSE),"")/30)</f>
        <v>#VALUE!</v>
      </c>
      <c r="LJ94" s="33" t="e">
        <f>LJ92/(IFERROR(VLOOKUP($B84,#REF!,14,FALSE),"")/30)</f>
        <v>#VALUE!</v>
      </c>
      <c r="LK94" s="33" t="e">
        <f>LK92/(IFERROR(VLOOKUP($B84,#REF!,14,FALSE),"")/30)</f>
        <v>#VALUE!</v>
      </c>
      <c r="LL94" s="33" t="e">
        <f>LL92/(IFERROR(VLOOKUP($B84,#REF!,14,FALSE),"")/30)</f>
        <v>#VALUE!</v>
      </c>
      <c r="LM94" s="33" t="e">
        <f>LM92/(IFERROR(VLOOKUP($B84,#REF!,14,FALSE),"")/30)</f>
        <v>#VALUE!</v>
      </c>
      <c r="LN94" s="33" t="e">
        <f>LN92/(IFERROR(VLOOKUP($B84,#REF!,14,FALSE),"")/30)</f>
        <v>#VALUE!</v>
      </c>
      <c r="LO94" s="33" t="e">
        <f>LO92/(IFERROR(VLOOKUP($B84,#REF!,14,FALSE),"")/30)</f>
        <v>#VALUE!</v>
      </c>
      <c r="LP94" s="33" t="e">
        <f>LP92/(IFERROR(VLOOKUP($B84,#REF!,14,FALSE),"")/30)</f>
        <v>#VALUE!</v>
      </c>
      <c r="LQ94" s="33" t="e">
        <f>LQ92/(IFERROR(VLOOKUP($B84,#REF!,14,FALSE),"")/30)</f>
        <v>#VALUE!</v>
      </c>
      <c r="LR94" s="33" t="e">
        <f>LR92/(IFERROR(VLOOKUP($B84,#REF!,14,FALSE),"")/30)</f>
        <v>#VALUE!</v>
      </c>
      <c r="LS94" s="33" t="e">
        <f>LS92/(IFERROR(VLOOKUP($B84,#REF!,14,FALSE),"")/30)</f>
        <v>#VALUE!</v>
      </c>
      <c r="LT94" s="33" t="e">
        <f>LT92/(IFERROR(VLOOKUP($B84,#REF!,14,FALSE),"")/30)</f>
        <v>#VALUE!</v>
      </c>
      <c r="LU94" s="33" t="e">
        <f>LU92/(IFERROR(VLOOKUP($B84,#REF!,14,FALSE),"")/30)</f>
        <v>#VALUE!</v>
      </c>
      <c r="LV94" s="33" t="e">
        <f>LV92/(IFERROR(VLOOKUP($B84,#REF!,14,FALSE),"")/30)</f>
        <v>#VALUE!</v>
      </c>
      <c r="LW94" s="33" t="e">
        <f>LW92/(IFERROR(VLOOKUP($B84,#REF!,14,FALSE),"")/30)</f>
        <v>#VALUE!</v>
      </c>
      <c r="LX94" s="33" t="e">
        <f>LX92/(IFERROR(VLOOKUP($B84,#REF!,14,FALSE),"")/30)</f>
        <v>#VALUE!</v>
      </c>
      <c r="LY94" s="33" t="e">
        <f>LY92/(IFERROR(VLOOKUP($B84,#REF!,14,FALSE),"")/30)</f>
        <v>#VALUE!</v>
      </c>
      <c r="LZ94" s="33" t="e">
        <f>LZ92/(IFERROR(VLOOKUP($B84,#REF!,14,FALSE),"")/30)</f>
        <v>#VALUE!</v>
      </c>
      <c r="MA94" s="33" t="e">
        <f>MA92/(IFERROR(VLOOKUP($B84,#REF!,14,FALSE),"")/30)</f>
        <v>#VALUE!</v>
      </c>
      <c r="MB94" s="33" t="e">
        <f>MB92/(IFERROR(VLOOKUP($B84,#REF!,14,FALSE),"")/30)</f>
        <v>#VALUE!</v>
      </c>
      <c r="MC94" s="33" t="e">
        <f>MC92/(IFERROR(VLOOKUP($B84,#REF!,14,FALSE),"")/30)</f>
        <v>#VALUE!</v>
      </c>
      <c r="MD94" s="33" t="e">
        <f>MD92/(IFERROR(VLOOKUP($B84,#REF!,15,FALSE),"")/30)</f>
        <v>#VALUE!</v>
      </c>
      <c r="ME94" s="33" t="e">
        <f>ME92/(IFERROR(VLOOKUP($B84,#REF!,15,FALSE),"")/30)</f>
        <v>#VALUE!</v>
      </c>
      <c r="MF94" s="33" t="e">
        <f>MF92/(IFERROR(VLOOKUP($B84,#REF!,15,FALSE),"")/30)</f>
        <v>#VALUE!</v>
      </c>
      <c r="MG94" s="33" t="e">
        <f>MG92/(IFERROR(VLOOKUP($B84,#REF!,15,FALSE),"")/30)</f>
        <v>#VALUE!</v>
      </c>
      <c r="MH94" s="33" t="e">
        <f>MH92/(IFERROR(VLOOKUP($B84,#REF!,15,FALSE),"")/30)</f>
        <v>#VALUE!</v>
      </c>
      <c r="MI94" s="33" t="e">
        <f>MI92/(IFERROR(VLOOKUP($B84,#REF!,15,FALSE),"")/30)</f>
        <v>#VALUE!</v>
      </c>
      <c r="MJ94" s="33" t="e">
        <f>MJ92/(IFERROR(VLOOKUP($B84,#REF!,15,FALSE),"")/30)</f>
        <v>#VALUE!</v>
      </c>
      <c r="MK94" s="33" t="e">
        <f>MK92/(IFERROR(VLOOKUP($B84,#REF!,15,FALSE),"")/30)</f>
        <v>#VALUE!</v>
      </c>
      <c r="ML94" s="33" t="e">
        <f>ML92/(IFERROR(VLOOKUP($B84,#REF!,15,FALSE),"")/30)</f>
        <v>#VALUE!</v>
      </c>
      <c r="MM94" s="33" t="e">
        <f>MM92/(IFERROR(VLOOKUP($B84,#REF!,15,FALSE),"")/30)</f>
        <v>#VALUE!</v>
      </c>
      <c r="MN94" s="33" t="e">
        <f>MN92/(IFERROR(VLOOKUP($B84,#REF!,15,FALSE),"")/30)</f>
        <v>#VALUE!</v>
      </c>
      <c r="MO94" s="33" t="e">
        <f>MO92/(IFERROR(VLOOKUP($B84,#REF!,15,FALSE),"")/30)</f>
        <v>#VALUE!</v>
      </c>
      <c r="MP94" s="33" t="e">
        <f>MP92/(IFERROR(VLOOKUP($B84,#REF!,15,FALSE),"")/30)</f>
        <v>#VALUE!</v>
      </c>
      <c r="MQ94" s="33" t="e">
        <f>MQ92/(IFERROR(VLOOKUP($B84,#REF!,15,FALSE),"")/30)</f>
        <v>#VALUE!</v>
      </c>
      <c r="MR94" s="33" t="e">
        <f>MR92/(IFERROR(VLOOKUP($B84,#REF!,15,FALSE),"")/30)</f>
        <v>#VALUE!</v>
      </c>
      <c r="MS94" s="33" t="e">
        <f>MS92/(IFERROR(VLOOKUP($B84,#REF!,15,FALSE),"")/30)</f>
        <v>#VALUE!</v>
      </c>
      <c r="MT94" s="33" t="e">
        <f>MT92/(IFERROR(VLOOKUP($B84,#REF!,15,FALSE),"")/30)</f>
        <v>#VALUE!</v>
      </c>
      <c r="MU94" s="33" t="e">
        <f>MU92/(IFERROR(VLOOKUP($B84,#REF!,15,FALSE),"")/30)</f>
        <v>#VALUE!</v>
      </c>
      <c r="MV94" s="33" t="e">
        <f>MV92/(IFERROR(VLOOKUP($B84,#REF!,15,FALSE),"")/30)</f>
        <v>#VALUE!</v>
      </c>
      <c r="MW94" s="33" t="e">
        <f>MW92/(IFERROR(VLOOKUP($B84,#REF!,15,FALSE),"")/30)</f>
        <v>#VALUE!</v>
      </c>
      <c r="MX94" s="33" t="e">
        <f>MX92/(IFERROR(VLOOKUP($B84,#REF!,15,FALSE),"")/30)</f>
        <v>#VALUE!</v>
      </c>
      <c r="MY94" s="33" t="e">
        <f>MY92/(IFERROR(VLOOKUP($B84,#REF!,15,FALSE),"")/30)</f>
        <v>#VALUE!</v>
      </c>
      <c r="MZ94" s="33" t="e">
        <f>MZ92/(IFERROR(VLOOKUP($B84,#REF!,15,FALSE),"")/30)</f>
        <v>#VALUE!</v>
      </c>
      <c r="NA94" s="33" t="e">
        <f>NA92/(IFERROR(VLOOKUP($B84,#REF!,15,FALSE),"")/30)</f>
        <v>#VALUE!</v>
      </c>
      <c r="NB94" s="33" t="e">
        <f>NB92/(IFERROR(VLOOKUP($B84,#REF!,15,FALSE),"")/30)</f>
        <v>#VALUE!</v>
      </c>
      <c r="NC94" s="33" t="e">
        <f>NC92/(IFERROR(VLOOKUP($B84,#REF!,15,FALSE),"")/30)</f>
        <v>#VALUE!</v>
      </c>
      <c r="ND94" s="33" t="e">
        <f>ND92/(IFERROR(VLOOKUP($B84,#REF!,15,FALSE),"")/30)</f>
        <v>#VALUE!</v>
      </c>
      <c r="NE94" s="33" t="e">
        <f>NE92/(IFERROR(VLOOKUP($B84,#REF!,15,FALSE),"")/30)</f>
        <v>#VALUE!</v>
      </c>
      <c r="NF94" s="33" t="e">
        <f>NF92/(IFERROR(VLOOKUP($B84,#REF!,15,FALSE),"")/30)</f>
        <v>#VALUE!</v>
      </c>
      <c r="NG94" s="33" t="e">
        <f>NG92/(IFERROR(VLOOKUP($B84,#REF!,15,FALSE),"")/30)</f>
        <v>#VALUE!</v>
      </c>
      <c r="NH94" s="33" t="e">
        <f>NH92/(IFERROR(VLOOKUP($B84,#REF!,15,FALSE),"")/30)</f>
        <v>#VALUE!</v>
      </c>
    </row>
    <row r="95" spans="1:372" s="34" customFormat="1" ht="14.4" outlineLevel="1" x14ac:dyDescent="0.2">
      <c r="A95" s="1048"/>
      <c r="B95" s="17" t="s">
        <v>37</v>
      </c>
      <c r="C95" s="1051"/>
      <c r="D95" s="50" t="s">
        <v>33</v>
      </c>
      <c r="E95" s="27" t="s">
        <v>31</v>
      </c>
      <c r="F95" s="25"/>
      <c r="G95" s="52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s="33"/>
      <c r="CE95" s="33"/>
      <c r="CF95" s="33"/>
      <c r="CG95" s="33"/>
      <c r="CH95" s="33"/>
      <c r="CI95" s="33"/>
      <c r="CJ95" s="33"/>
      <c r="CK95" s="33"/>
      <c r="CL95" s="33"/>
      <c r="CM95" s="33"/>
      <c r="CN95" s="33"/>
      <c r="CO95" s="33"/>
      <c r="CP95" s="33"/>
      <c r="CQ95" s="33"/>
      <c r="CR95" s="33"/>
      <c r="CS95" s="33"/>
      <c r="CT95" s="33"/>
      <c r="CU95" s="33"/>
      <c r="CV95" s="33"/>
      <c r="CW95" s="33"/>
      <c r="CX95" s="33"/>
      <c r="CY95" s="33"/>
      <c r="CZ95" s="33"/>
      <c r="DA95" s="33"/>
      <c r="DB95" s="33"/>
      <c r="DC95" s="33"/>
      <c r="DD95" s="33"/>
      <c r="DE95" s="33"/>
      <c r="DF95" s="33"/>
      <c r="DG95" s="33"/>
      <c r="DH95" s="33"/>
      <c r="DI95" s="33"/>
      <c r="DJ95" s="33"/>
      <c r="DK95" s="33"/>
      <c r="DL95" s="33"/>
      <c r="DM95" s="33"/>
      <c r="DN95" s="33"/>
      <c r="DO95" s="33"/>
      <c r="DP95" s="33"/>
      <c r="DQ95" s="33"/>
      <c r="DR95" s="33"/>
      <c r="DS95" s="33"/>
      <c r="DT95" s="33"/>
      <c r="DU95" s="33"/>
      <c r="DV95" s="33"/>
      <c r="DW95" s="33"/>
      <c r="DX95" s="33"/>
      <c r="DY95" s="33"/>
      <c r="DZ95" s="33"/>
      <c r="EA95" s="33"/>
      <c r="EB95" s="33"/>
      <c r="EC95" s="33"/>
      <c r="ED95" s="33"/>
      <c r="EE95" s="33"/>
      <c r="EF95" s="33"/>
      <c r="EG95" s="33"/>
      <c r="EH95" s="33"/>
      <c r="EI95" s="33"/>
      <c r="EJ95" s="33"/>
      <c r="EK95" s="33"/>
      <c r="EL95" s="33"/>
      <c r="EM95" s="33"/>
      <c r="EN95" s="33"/>
      <c r="EO95" s="33"/>
      <c r="EP95" s="33"/>
      <c r="EQ95" s="33"/>
      <c r="ER95" s="33"/>
      <c r="ES95" s="33"/>
      <c r="ET95" s="33"/>
      <c r="EU95" s="33"/>
      <c r="EV95" s="33"/>
      <c r="EW95" s="33"/>
      <c r="EX95" s="33"/>
      <c r="EY95" s="33"/>
      <c r="EZ95" s="33"/>
      <c r="FA95" s="33"/>
      <c r="FB95" s="33"/>
      <c r="FC95" s="33"/>
      <c r="FD95" s="33"/>
      <c r="FE95" s="33"/>
      <c r="FF95" s="33"/>
      <c r="FG95" s="33"/>
      <c r="FH95" s="33"/>
      <c r="FI95" s="33">
        <v>11000</v>
      </c>
      <c r="FJ95" s="33"/>
      <c r="FK95" s="33"/>
      <c r="FL95" s="33">
        <v>11000</v>
      </c>
      <c r="FM95" s="33"/>
      <c r="FN95" s="33"/>
      <c r="FO95" s="33">
        <v>11000</v>
      </c>
      <c r="FP95" s="33"/>
      <c r="FQ95" s="33">
        <v>11000</v>
      </c>
      <c r="FR95" s="33"/>
      <c r="FS95" s="33"/>
      <c r="FT95" s="33"/>
      <c r="FU95" s="33"/>
      <c r="FV95" s="33"/>
      <c r="FW95" s="33"/>
      <c r="FX95" s="33"/>
      <c r="FY95" s="33"/>
      <c r="FZ95" s="33"/>
      <c r="GA95" s="33"/>
      <c r="GB95" s="33"/>
      <c r="GC95" s="33"/>
      <c r="GD95" s="33"/>
      <c r="GE95" s="33"/>
      <c r="GF95" s="33"/>
      <c r="GG95" s="33"/>
      <c r="GH95" s="33"/>
      <c r="GI95" s="33"/>
      <c r="GJ95" s="33"/>
      <c r="GK95" s="33"/>
      <c r="GL95" s="33"/>
      <c r="GM95" s="33"/>
      <c r="GN95" s="33"/>
      <c r="GO95" s="33"/>
      <c r="GP95" s="33"/>
      <c r="GQ95" s="33"/>
      <c r="GR95" s="33"/>
      <c r="GS95" s="33"/>
      <c r="GT95" s="33"/>
      <c r="GU95" s="33"/>
      <c r="GV95" s="33"/>
      <c r="GW95" s="33"/>
      <c r="GX95" s="33"/>
      <c r="GY95" s="33"/>
      <c r="GZ95" s="33"/>
      <c r="HA95" s="33"/>
      <c r="HB95" s="33"/>
      <c r="HC95" s="33"/>
      <c r="HD95" s="33"/>
      <c r="HE95" s="33"/>
      <c r="HF95" s="33"/>
      <c r="HG95" s="33"/>
      <c r="HH95" s="33"/>
      <c r="HI95" s="33"/>
      <c r="HJ95" s="33"/>
      <c r="HK95" s="33"/>
      <c r="HL95" s="33"/>
      <c r="HM95" s="33"/>
      <c r="HN95" s="33"/>
      <c r="HO95" s="33"/>
      <c r="HP95" s="33"/>
      <c r="HQ95" s="33"/>
      <c r="HR95" s="33"/>
      <c r="HS95" s="33"/>
      <c r="HT95" s="33"/>
      <c r="HU95" s="33"/>
      <c r="HV95" s="33"/>
      <c r="HW95" s="33"/>
      <c r="HX95" s="33"/>
      <c r="HY95" s="33"/>
      <c r="HZ95" s="33"/>
      <c r="IA95" s="33"/>
      <c r="IB95" s="33"/>
      <c r="IC95" s="33"/>
      <c r="ID95" s="33"/>
      <c r="IE95" s="33"/>
      <c r="IF95" s="33"/>
      <c r="IG95" s="33"/>
      <c r="IH95" s="33"/>
      <c r="II95" s="33"/>
      <c r="IJ95" s="33"/>
      <c r="IK95" s="33"/>
      <c r="IL95" s="33"/>
      <c r="IM95" s="33"/>
      <c r="IN95" s="33"/>
      <c r="IO95" s="33"/>
      <c r="IP95" s="33"/>
      <c r="IQ95" s="33"/>
      <c r="IR95" s="33"/>
      <c r="IS95" s="33"/>
      <c r="IT95" s="33"/>
      <c r="IU95" s="33"/>
      <c r="IV95" s="33"/>
      <c r="IW95" s="33"/>
      <c r="IX95" s="33"/>
      <c r="IY95" s="33"/>
      <c r="IZ95" s="33"/>
      <c r="JA95" s="33"/>
      <c r="JB95" s="33"/>
      <c r="JC95" s="33"/>
      <c r="JD95" s="33"/>
      <c r="JE95" s="33"/>
      <c r="JF95" s="33"/>
      <c r="JG95" s="33"/>
      <c r="JH95" s="33"/>
      <c r="JI95" s="33"/>
      <c r="JJ95" s="33"/>
      <c r="JK95" s="33"/>
      <c r="JL95" s="33"/>
      <c r="JM95" s="33"/>
      <c r="JN95" s="33"/>
      <c r="JO95" s="33"/>
      <c r="JP95" s="33"/>
      <c r="JQ95" s="33"/>
      <c r="JR95" s="33"/>
      <c r="JS95" s="33"/>
      <c r="JT95" s="33"/>
      <c r="JU95" s="33"/>
      <c r="JV95" s="33"/>
      <c r="JW95" s="33"/>
      <c r="JX95" s="33"/>
      <c r="JY95" s="33"/>
      <c r="JZ95" s="33"/>
      <c r="KA95" s="33"/>
      <c r="KB95" s="33"/>
      <c r="KC95" s="33"/>
      <c r="KD95" s="33"/>
      <c r="KE95" s="33"/>
      <c r="KF95" s="33"/>
      <c r="KG95" s="33"/>
      <c r="KH95" s="33"/>
      <c r="KI95" s="33"/>
      <c r="KJ95" s="33"/>
      <c r="KK95" s="33"/>
      <c r="KL95" s="33"/>
      <c r="KM95" s="33"/>
      <c r="KN95" s="33"/>
      <c r="KO95" s="33"/>
      <c r="KP95" s="33"/>
      <c r="KQ95" s="33"/>
      <c r="KR95" s="33"/>
      <c r="KS95" s="33"/>
      <c r="KT95" s="33"/>
      <c r="KU95" s="33"/>
      <c r="KV95" s="33"/>
      <c r="KW95" s="33"/>
      <c r="KX95" s="33"/>
      <c r="KY95" s="33"/>
      <c r="KZ95" s="33"/>
      <c r="LA95" s="33"/>
      <c r="LB95" s="33"/>
      <c r="LC95" s="33"/>
      <c r="LD95" s="33"/>
      <c r="LE95" s="33"/>
      <c r="LF95" s="33"/>
      <c r="LG95" s="33"/>
      <c r="LH95" s="33"/>
      <c r="LI95" s="33"/>
      <c r="LJ95" s="33"/>
      <c r="LK95" s="33"/>
      <c r="LL95" s="33"/>
      <c r="LM95" s="33"/>
      <c r="LN95" s="33"/>
      <c r="LO95" s="33"/>
      <c r="LP95" s="33"/>
      <c r="LQ95" s="33"/>
      <c r="LR95" s="33"/>
      <c r="LS95" s="33"/>
      <c r="LT95" s="33"/>
      <c r="LU95" s="33"/>
      <c r="LV95" s="33"/>
      <c r="LW95" s="33"/>
      <c r="LX95" s="33"/>
      <c r="LY95" s="33"/>
      <c r="LZ95" s="33"/>
      <c r="MA95" s="33"/>
      <c r="MB95" s="33"/>
      <c r="MC95" s="33"/>
      <c r="MD95" s="33"/>
      <c r="ME95" s="33"/>
      <c r="MF95" s="33"/>
      <c r="MG95" s="33"/>
      <c r="MH95" s="33"/>
      <c r="MI95" s="33"/>
      <c r="MJ95" s="33"/>
      <c r="MK95" s="33"/>
      <c r="ML95" s="33"/>
      <c r="MM95" s="33"/>
      <c r="MN95" s="33"/>
      <c r="MO95" s="33"/>
      <c r="MP95" s="33"/>
      <c r="MQ95" s="33"/>
      <c r="MR95" s="33"/>
      <c r="MS95" s="33"/>
      <c r="MT95" s="33"/>
      <c r="MU95" s="33"/>
      <c r="MV95" s="33"/>
      <c r="MW95" s="33"/>
      <c r="MX95" s="33"/>
      <c r="MY95" s="33"/>
      <c r="MZ95" s="33"/>
      <c r="NA95" s="33"/>
      <c r="NB95" s="33"/>
      <c r="NC95" s="33"/>
      <c r="ND95" s="33"/>
      <c r="NE95" s="33"/>
      <c r="NF95" s="33"/>
      <c r="NG95" s="33"/>
      <c r="NH95" s="33"/>
    </row>
    <row r="96" spans="1:372" s="38" customFormat="1" ht="15" outlineLevel="1" thickBot="1" x14ac:dyDescent="0.25">
      <c r="A96" s="1049"/>
      <c r="B96" s="36">
        <f>B94/30</f>
        <v>3.3333333333333333E-2</v>
      </c>
      <c r="C96" s="1052"/>
      <c r="D96" s="51">
        <f>B96</f>
        <v>3.3333333333333333E-2</v>
      </c>
      <c r="E96" s="59" t="s">
        <v>29</v>
      </c>
      <c r="F96" s="60"/>
      <c r="G96" s="37" t="e">
        <v>#VALUE!</v>
      </c>
      <c r="H96" s="37" t="e">
        <f>IF(AND(H95&lt;&gt;0,G95&lt;&gt;0),H95-G95,(IFERROR(VLOOKUP($B84,#REF!,4,FALSE),"")/30))</f>
        <v>#VALUE!</v>
      </c>
      <c r="I96" s="37" t="e">
        <f>IF(AND(I95&lt;&gt;0,H95&lt;&gt;0),I95-H95,(IFERROR(VLOOKUP($B84,#REF!,4,FALSE),"")/30))</f>
        <v>#VALUE!</v>
      </c>
      <c r="J96" s="37" t="e">
        <f>IF(AND(J95&lt;&gt;0,I95&lt;&gt;0),J95-I95,(IFERROR(VLOOKUP($B84,#REF!,4,FALSE),"")/30))</f>
        <v>#VALUE!</v>
      </c>
      <c r="K96" s="37" t="e">
        <f>IF(AND(K95&lt;&gt;0,J95&lt;&gt;0),K95-J95,(IFERROR(VLOOKUP($B84,#REF!,4,FALSE),"")/30))</f>
        <v>#VALUE!</v>
      </c>
      <c r="L96" s="37" t="e">
        <f>IF(AND(L95&lt;&gt;0,K95&lt;&gt;0),L95-K95,(IFERROR(VLOOKUP($B84,#REF!,4,FALSE),"")/30))</f>
        <v>#VALUE!</v>
      </c>
      <c r="M96" s="37" t="e">
        <f>IF(AND(M95&lt;&gt;0,L95&lt;&gt;0),M95-L95,(IFERROR(VLOOKUP($B84,#REF!,4,FALSE),"")/30))</f>
        <v>#VALUE!</v>
      </c>
      <c r="N96" s="37" t="e">
        <f>IF(AND(N95&lt;&gt;0,M95&lt;&gt;0),N95-M95,(IFERROR(VLOOKUP($B84,#REF!,4,FALSE),"")/30))</f>
        <v>#VALUE!</v>
      </c>
      <c r="O96" s="37" t="e">
        <f>IF(AND(O95&lt;&gt;0,N95&lt;&gt;0),O95-N95,(IFERROR(VLOOKUP($B84,#REF!,4,FALSE),"")/30))</f>
        <v>#VALUE!</v>
      </c>
      <c r="P96" s="37" t="e">
        <f>IF(AND(P95&lt;&gt;0,O95&lt;&gt;0),P95-O95,(IFERROR(VLOOKUP($B84,#REF!,4,FALSE),"")/30))</f>
        <v>#VALUE!</v>
      </c>
      <c r="Q96" s="37" t="e">
        <f>IF(AND(Q95&lt;&gt;0,P95&lt;&gt;0),Q95-P95,(IFERROR(VLOOKUP($B84,#REF!,4,FALSE),"")/30))</f>
        <v>#VALUE!</v>
      </c>
      <c r="R96" s="37" t="e">
        <f>IF(AND(R95&lt;&gt;0,Q95&lt;&gt;0),R95-Q95,(IFERROR(VLOOKUP($B84,#REF!,4,FALSE),"")/30))</f>
        <v>#VALUE!</v>
      </c>
      <c r="S96" s="37" t="e">
        <f>IF(AND(S95&lt;&gt;0,R95&lt;&gt;0),S95-R95,(IFERROR(VLOOKUP($B84,#REF!,4,FALSE),"")/30))</f>
        <v>#VALUE!</v>
      </c>
      <c r="T96" s="37" t="e">
        <f>IF(AND(T95&lt;&gt;0,S95&lt;&gt;0),T95-S95,(IFERROR(VLOOKUP($B84,#REF!,4,FALSE),"")/30))</f>
        <v>#VALUE!</v>
      </c>
      <c r="U96" s="37" t="e">
        <f>IF(AND(U95&lt;&gt;0,T95&lt;&gt;0),U95-T95,(IFERROR(VLOOKUP($B84,#REF!,4,FALSE),"")/30))</f>
        <v>#VALUE!</v>
      </c>
      <c r="V96" s="37" t="e">
        <f>IF(AND(V95&lt;&gt;0,U95&lt;&gt;0),V95-U95,(IFERROR(VLOOKUP($B84,#REF!,4,FALSE),"")/30))</f>
        <v>#VALUE!</v>
      </c>
      <c r="W96" s="37" t="e">
        <f>IF(AND(W95&lt;&gt;0,V95&lt;&gt;0),W95-V95,(IFERROR(VLOOKUP($B84,#REF!,4,FALSE),"")/30))</f>
        <v>#VALUE!</v>
      </c>
      <c r="X96" s="37" t="e">
        <f>IF(AND(X95&lt;&gt;0,W95&lt;&gt;0),X95-W95,(IFERROR(VLOOKUP($B84,#REF!,4,FALSE),"")/30))</f>
        <v>#VALUE!</v>
      </c>
      <c r="Y96" s="37" t="e">
        <f>IF(AND(Y95&lt;&gt;0,X95&lt;&gt;0),Y95-X95,(IFERROR(VLOOKUP($B84,#REF!,4,FALSE),"")/30))</f>
        <v>#VALUE!</v>
      </c>
      <c r="Z96" s="37" t="e">
        <f>IF(AND(Z95&lt;&gt;0,Y95&lt;&gt;0),Z95-Y95,(IFERROR(VLOOKUP($B84,#REF!,4,FALSE),"")/30))</f>
        <v>#VALUE!</v>
      </c>
      <c r="AA96" s="37" t="e">
        <f>IF(AND(AA95&lt;&gt;0,Z95&lt;&gt;0),AA95-Z95,(IFERROR(VLOOKUP($B84,#REF!,4,FALSE),"")/30))</f>
        <v>#VALUE!</v>
      </c>
      <c r="AB96" s="37" t="e">
        <f>IF(AND(AB95&lt;&gt;0,AA95&lt;&gt;0),AB95-AA95,(IFERROR(VLOOKUP($B84,#REF!,4,FALSE),"")/30))</f>
        <v>#VALUE!</v>
      </c>
      <c r="AC96" s="37" t="e">
        <f>IF(AND(AC95&lt;&gt;0,AB95&lt;&gt;0),AC95-AB95,(IFERROR(VLOOKUP($B84,#REF!,4,FALSE),"")/30))</f>
        <v>#VALUE!</v>
      </c>
      <c r="AD96" s="37" t="e">
        <f>IF(AND(AD95&lt;&gt;0,AC95&lt;&gt;0),AD95-AC95,(IFERROR(VLOOKUP($B84,#REF!,4,FALSE),"")/30))</f>
        <v>#VALUE!</v>
      </c>
      <c r="AE96" s="37" t="e">
        <f>IF(AND(AE95&lt;&gt;0,AD95&lt;&gt;0),AE95-AD95,(IFERROR(VLOOKUP($B84,#REF!,4,FALSE),"")/30))</f>
        <v>#VALUE!</v>
      </c>
      <c r="AF96" s="37" t="e">
        <f>IF(AND(AF95&lt;&gt;0,AE95&lt;&gt;0),AF95-AE95,(IFERROR(VLOOKUP($B84,#REF!,4,FALSE),"")/30))</f>
        <v>#VALUE!</v>
      </c>
      <c r="AG96" s="37" t="e">
        <f>IF(AND(AG95&lt;&gt;0,AF95&lt;&gt;0),AG95-AF95,(IFERROR(VLOOKUP($B84,#REF!,4,FALSE),"")/30))</f>
        <v>#VALUE!</v>
      </c>
      <c r="AH96" s="37" t="e">
        <f>IF(AND(AH95&lt;&gt;0,AG95&lt;&gt;0),AH95-AG95,(IFERROR(VLOOKUP($B84,#REF!,4,FALSE),"")/30))</f>
        <v>#VALUE!</v>
      </c>
      <c r="AI96" s="37" t="e">
        <f>IF(AND(AI95&lt;&gt;0,AH95&lt;&gt;0),AI95-AH95,(IFERROR(VLOOKUP($B84,#REF!,4,FALSE),"")/30))</f>
        <v>#VALUE!</v>
      </c>
      <c r="AJ96" s="37" t="e">
        <f>IF(AND(AJ95&lt;&gt;0,AI95&lt;&gt;0),AJ95-AI95,(IFERROR(VLOOKUP($B84,#REF!,4,FALSE),"")/30))</f>
        <v>#VALUE!</v>
      </c>
      <c r="AK96" s="37" t="e">
        <f>IF(AND(AK95&lt;&gt;0,AJ95&lt;&gt;0),AK95-AJ95,(IFERROR(VLOOKUP($B84,#REF!,4,FALSE),"")/30))</f>
        <v>#VALUE!</v>
      </c>
      <c r="AL96" s="37" t="e">
        <f>IF(AND(AL95&lt;&gt;0,AK95&lt;&gt;0),AL95-AK95,(IFERROR(VLOOKUP($B84,#REF!,4,FALSE),"")/30))</f>
        <v>#VALUE!</v>
      </c>
      <c r="AM96" s="37" t="e">
        <f>IF(AND(AM95&lt;&gt;0,AL95&lt;&gt;0),AM95-AL95,(IFERROR(VLOOKUP($B84,#REF!,4,FALSE),"")/30))</f>
        <v>#VALUE!</v>
      </c>
      <c r="AN96" s="37" t="e">
        <f>IF(AND(AN95&lt;&gt;0,AM95&lt;&gt;0),AN95-AM95,(IFERROR(VLOOKUP($B84,#REF!,4,FALSE),"")/30))</f>
        <v>#VALUE!</v>
      </c>
      <c r="AO96" s="37" t="e">
        <f>IF(AND(AO95&lt;&gt;0,AN95&lt;&gt;0),AO95-AN95,(IFERROR(VLOOKUP($B84,#REF!,4,FALSE),"")/30))</f>
        <v>#VALUE!</v>
      </c>
      <c r="AP96" s="37" t="e">
        <f>IF(AND(AP95&lt;&gt;0,AO95&lt;&gt;0),AP95-AO95,(IFERROR(VLOOKUP($B84,#REF!,4,FALSE),"")/30))</f>
        <v>#VALUE!</v>
      </c>
      <c r="AQ96" s="37" t="e">
        <f>IF(AND(AQ95&lt;&gt;0,AP95&lt;&gt;0),AQ95-AP95,(IFERROR(VLOOKUP($B84,#REF!,4,FALSE),"")/30))</f>
        <v>#VALUE!</v>
      </c>
      <c r="AR96" s="37" t="e">
        <f>IF(AND(AR95&lt;&gt;0,AQ95&lt;&gt;0),AR95-AQ95,(IFERROR(VLOOKUP($B84,#REF!,4,FALSE),"")/30))</f>
        <v>#VALUE!</v>
      </c>
      <c r="AS96" s="37" t="e">
        <f>IF(AND(AS95&lt;&gt;0,AR95&lt;&gt;0),AS95-AR95,(IFERROR(VLOOKUP($B84,#REF!,4,FALSE),"")/30))</f>
        <v>#VALUE!</v>
      </c>
      <c r="AT96" s="37" t="e">
        <f>IF(AND(AT95&lt;&gt;0,AS95&lt;&gt;0),AT95-AS95,(IFERROR(VLOOKUP($B84,#REF!,4,FALSE),"")/30))</f>
        <v>#VALUE!</v>
      </c>
      <c r="AU96" s="37" t="e">
        <f>IF(AND(AU95&lt;&gt;0,AT95&lt;&gt;0),AU95-AT95,(IFERROR(VLOOKUP($B84,#REF!,4,FALSE),"")/30))</f>
        <v>#VALUE!</v>
      </c>
      <c r="AV96" s="37" t="e">
        <f>IF(AND(AV95&lt;&gt;0,AU95&lt;&gt;0),AV95-AU95,(IFERROR(VLOOKUP($B84,#REF!,4,FALSE),"")/30))</f>
        <v>#VALUE!</v>
      </c>
      <c r="AW96" s="37" t="e">
        <f>IF(AND(AW95&lt;&gt;0,AV95&lt;&gt;0),AW95-AV95,(IFERROR(VLOOKUP($B84,#REF!,4,FALSE),"")/30))</f>
        <v>#VALUE!</v>
      </c>
      <c r="AX96" s="37" t="e">
        <f>IF(AND(AX95&lt;&gt;0,AW95&lt;&gt;0),AX95-AW95,(IFERROR(VLOOKUP($B84,#REF!,4,FALSE),"")/30))</f>
        <v>#VALUE!</v>
      </c>
      <c r="AY96" s="37" t="e">
        <f>IF(AND(AY95&lt;&gt;0,AX95&lt;&gt;0),AY95-AX95,(IFERROR(VLOOKUP($B84,#REF!,4,FALSE),"")/30))</f>
        <v>#VALUE!</v>
      </c>
      <c r="AZ96" s="37" t="e">
        <f>IF(AND(AZ95&lt;&gt;0,AY95&lt;&gt;0),AZ95-AY95,(IFERROR(VLOOKUP($B84,#REF!,4,FALSE),"")/30))</f>
        <v>#VALUE!</v>
      </c>
      <c r="BA96" s="37" t="e">
        <f>IF(AND(BA95&lt;&gt;0,AZ95&lt;&gt;0),BA95-AZ95,(IFERROR(VLOOKUP($B84,#REF!,4,FALSE),"")/30))</f>
        <v>#VALUE!</v>
      </c>
      <c r="BB96" s="37" t="e">
        <f>IF(AND(BB95&lt;&gt;0,BA95&lt;&gt;0),BB95-BA95,(IFERROR(VLOOKUP($B84,#REF!,4,FALSE),"")/30))</f>
        <v>#VALUE!</v>
      </c>
      <c r="BC96" s="37" t="e">
        <f>IF(AND(BC95&lt;&gt;0,BB95&lt;&gt;0),BC95-BB95,(IFERROR(VLOOKUP($B84,#REF!,4,FALSE),"")/30))</f>
        <v>#VALUE!</v>
      </c>
      <c r="BD96" s="37" t="e">
        <f>IF(AND(BD95&lt;&gt;0,BC95&lt;&gt;0),BD95-BC95,(IFERROR(VLOOKUP($B84,#REF!,4,FALSE),"")/30))</f>
        <v>#VALUE!</v>
      </c>
      <c r="BE96" s="37" t="e">
        <f>IF(AND(BE95&lt;&gt;0,BD95&lt;&gt;0),BE95-BD95,(IFERROR(VLOOKUP($B84,#REF!,4,FALSE),"")/30))</f>
        <v>#VALUE!</v>
      </c>
      <c r="BF96" s="37" t="e">
        <f>IF(AND(BF95&lt;&gt;0,BE95&lt;&gt;0),BF95-BE95,(IFERROR(VLOOKUP($B84,#REF!,4,FALSE),"")/30))</f>
        <v>#VALUE!</v>
      </c>
      <c r="BG96" s="37" t="e">
        <f>IF(AND(BG95&lt;&gt;0,BF95&lt;&gt;0),BG95-BF95,(IFERROR(VLOOKUP($B84,#REF!,4,FALSE),"")/30))</f>
        <v>#VALUE!</v>
      </c>
      <c r="BH96" s="37" t="e">
        <f>IF(AND(BH95&lt;&gt;0,BG95&lt;&gt;0),BH95-BG95,(IFERROR(VLOOKUP($B84,#REF!,4,FALSE),"")/30))</f>
        <v>#VALUE!</v>
      </c>
      <c r="BI96" s="37" t="e">
        <f>IF(AND(BI95&lt;&gt;0,BH95&lt;&gt;0),BI95-BH95,(IFERROR(VLOOKUP($B84,#REF!,4,FALSE),"")/30))</f>
        <v>#VALUE!</v>
      </c>
      <c r="BJ96" s="37" t="e">
        <f>IF(AND(BJ95&lt;&gt;0,BI95&lt;&gt;0),BJ95-BI95,(IFERROR(VLOOKUP($B84,#REF!,4,FALSE),"")/30))</f>
        <v>#VALUE!</v>
      </c>
      <c r="BK96" s="37" t="e">
        <f>IF(AND(BK95&lt;&gt;0,BJ95&lt;&gt;0),BK95-BJ95,(IFERROR(VLOOKUP($B84,#REF!,4,FALSE),"")/30))</f>
        <v>#VALUE!</v>
      </c>
      <c r="BL96" s="37" t="e">
        <f>IF(AND(BL95&lt;&gt;0,BK95&lt;&gt;0),BL95-BK95,(IFERROR(VLOOKUP($B84,#REF!,4,FALSE),"")/30))</f>
        <v>#VALUE!</v>
      </c>
      <c r="BM96" s="37" t="e">
        <f>IF(AND(BM95&lt;&gt;0,BL95&lt;&gt;0),BM95-BL95,(IFERROR(VLOOKUP($B84,#REF!,4,FALSE),"")/30))</f>
        <v>#VALUE!</v>
      </c>
      <c r="BN96" s="37" t="e">
        <f>IF(AND(BN95&lt;&gt;0,BM95&lt;&gt;0),BN95-BM95,(IFERROR(VLOOKUP($B84,#REF!,4,FALSE),"")/30))</f>
        <v>#VALUE!</v>
      </c>
      <c r="BO96" s="37" t="e">
        <f>IF(AND(BO95&lt;&gt;0,BN95&lt;&gt;0),BO95-BN95,(IFERROR(VLOOKUP($B84,#REF!,4,FALSE),"")/30))</f>
        <v>#VALUE!</v>
      </c>
      <c r="BP96" s="37" t="e">
        <f>IF(AND(BP95&lt;&gt;0,BO95&lt;&gt;0),BP95-BO95,(IFERROR(VLOOKUP($B84,#REF!,4,FALSE),"")/30))</f>
        <v>#VALUE!</v>
      </c>
      <c r="BQ96" s="37" t="e">
        <f>IF(AND(BQ95&lt;&gt;0,BP95&lt;&gt;0),BQ95-BP95,(IFERROR(VLOOKUP($B84,#REF!,4,FALSE),"")/30))</f>
        <v>#VALUE!</v>
      </c>
      <c r="BR96" s="37" t="e">
        <f>IF(AND(BR95&lt;&gt;0,BQ95&lt;&gt;0),BR95-BQ95,(IFERROR(VLOOKUP($B84,#REF!,4,FALSE),"")/30))</f>
        <v>#VALUE!</v>
      </c>
      <c r="BS96" s="37" t="e">
        <f>IF(AND(BS95&lt;&gt;0,BR95&lt;&gt;0),BS95-BR95,(IFERROR(VLOOKUP($B84,#REF!,4,FALSE),"")/30))</f>
        <v>#VALUE!</v>
      </c>
      <c r="BT96" s="37" t="e">
        <f>IF(AND(BT95&lt;&gt;0,BS95&lt;&gt;0),BT95-BS95,(IFERROR(VLOOKUP($B84,#REF!,4,FALSE),"")/30))</f>
        <v>#VALUE!</v>
      </c>
      <c r="BU96" s="37" t="e">
        <f>IF(AND(BU95&lt;&gt;0,BT95&lt;&gt;0),BU95-BT95,(IFERROR(VLOOKUP($B84,#REF!,4,FALSE),"")/30))</f>
        <v>#VALUE!</v>
      </c>
      <c r="BV96" s="37" t="e">
        <f>IF(AND(BV95&lt;&gt;0,BU95&lt;&gt;0),BV95-BU95,(IFERROR(VLOOKUP($B84,#REF!,4,FALSE),"")/30))</f>
        <v>#VALUE!</v>
      </c>
      <c r="BW96" s="37" t="e">
        <f>IF(AND(BW95&lt;&gt;0,BV95&lt;&gt;0),BW95-BV95,(IFERROR(VLOOKUP($B84,#REF!,4,FALSE),"")/30))</f>
        <v>#VALUE!</v>
      </c>
      <c r="BX96" s="37" t="e">
        <f>IF(AND(BX95&lt;&gt;0,BW95&lt;&gt;0),BX95-BW95,(IFERROR(VLOOKUP($B84,#REF!,4,FALSE),"")/30))</f>
        <v>#VALUE!</v>
      </c>
      <c r="BY96" s="37" t="e">
        <f>IF(AND(BY95&lt;&gt;0,BX95&lt;&gt;0),BY95-BX95,(IFERROR(VLOOKUP($B84,#REF!,4,FALSE),"")/30))</f>
        <v>#VALUE!</v>
      </c>
      <c r="BZ96" s="37" t="e">
        <f>IF(AND(BZ95&lt;&gt;0,BY95&lt;&gt;0),BZ95-BY95,(IFERROR(VLOOKUP($B84,#REF!,4,FALSE),"")/30))</f>
        <v>#VALUE!</v>
      </c>
      <c r="CA96" s="37" t="e">
        <f>IF(AND(CA95&lt;&gt;0,BZ95&lt;&gt;0),CA95-BZ95,(IFERROR(VLOOKUP($B84,#REF!,4,FALSE),"")/30))</f>
        <v>#VALUE!</v>
      </c>
      <c r="CB96" s="37" t="e">
        <f>IF(AND(CB95&lt;&gt;0,CA95&lt;&gt;0),CB95-CA95,(IFERROR(VLOOKUP($B84,#REF!,4,FALSE),"")/30))</f>
        <v>#VALUE!</v>
      </c>
      <c r="CC96" s="37" t="e">
        <f>IF(AND(CC95&lt;&gt;0,CB95&lt;&gt;0),CC95-CB95,(IFERROR(VLOOKUP($B84,#REF!,4,FALSE),"")/30))</f>
        <v>#VALUE!</v>
      </c>
      <c r="CD96" s="37" t="e">
        <f>IF(AND(CD95&lt;&gt;0,CC95&lt;&gt;0),CD95-CC95,(IFERROR(VLOOKUP($B84,#REF!,4,FALSE),"")/30))</f>
        <v>#VALUE!</v>
      </c>
      <c r="CE96" s="37" t="e">
        <f>IF(AND(CE95&lt;&gt;0,CD95&lt;&gt;0),CE95-CD95,(IFERROR(VLOOKUP($B84,#REF!,4,FALSE),"")/30))</f>
        <v>#VALUE!</v>
      </c>
      <c r="CF96" s="37" t="e">
        <f>IF(AND(CF95&lt;&gt;0,CE95&lt;&gt;0),CF95-CE95,(IFERROR(VLOOKUP($B84,#REF!,4,FALSE),"")/30))</f>
        <v>#VALUE!</v>
      </c>
      <c r="CG96" s="37" t="e">
        <f>IF(AND(CG95&lt;&gt;0,CF95&lt;&gt;0),CG95-CF95,(IFERROR(VLOOKUP($B84,#REF!,4,FALSE),"")/30))</f>
        <v>#VALUE!</v>
      </c>
      <c r="CH96" s="37" t="e">
        <f>IF(AND(CH95&lt;&gt;0,CG95&lt;&gt;0),CH95-CG95,(IFERROR(VLOOKUP($B84,#REF!,4,FALSE),"")/30))</f>
        <v>#VALUE!</v>
      </c>
      <c r="CI96" s="37" t="e">
        <f>IF(AND(CI95&lt;&gt;0,CH95&lt;&gt;0),CI95-CH95,(IFERROR(VLOOKUP($B84,#REF!,4,FALSE),"")/30))</f>
        <v>#VALUE!</v>
      </c>
      <c r="CJ96" s="37" t="e">
        <f>IF(AND(CJ95&lt;&gt;0,CI95&lt;&gt;0),CJ95-CI95,(IFERROR(VLOOKUP($B84,#REF!,4,FALSE),"")/30))</f>
        <v>#VALUE!</v>
      </c>
      <c r="CK96" s="37" t="e">
        <f>IF(AND(CK95&lt;&gt;0,CJ95&lt;&gt;0),CK95-CJ95,(IFERROR(VLOOKUP($B84,#REF!,4,FALSE),"")/30))</f>
        <v>#VALUE!</v>
      </c>
      <c r="CL96" s="37" t="e">
        <f>IF(AND(CL95&lt;&gt;0,CK95&lt;&gt;0),CL95-CK95,(IFERROR(VLOOKUP($B84,#REF!,4,FALSE),"")/30))</f>
        <v>#VALUE!</v>
      </c>
      <c r="CM96" s="37" t="e">
        <f>IF(AND(CM95&lt;&gt;0,CL95&lt;&gt;0),CM95-CL95,(IFERROR(VLOOKUP($B84,#REF!,4,FALSE),"")/30))</f>
        <v>#VALUE!</v>
      </c>
      <c r="CN96" s="37" t="e">
        <f>IF(AND(CN95&lt;&gt;0,CM95&lt;&gt;0),CN95-CM95,(IFERROR(VLOOKUP($B84,#REF!,4,FALSE),"")/30))</f>
        <v>#VALUE!</v>
      </c>
      <c r="CO96" s="37" t="e">
        <f>IF(AND(CO95&lt;&gt;0,CN95&lt;&gt;0),CO95-CN95,(IFERROR(VLOOKUP($B84,#REF!,4,FALSE),"")/30))</f>
        <v>#VALUE!</v>
      </c>
      <c r="CP96" s="37" t="e">
        <f>IF(AND(CP95&lt;&gt;0,CO95&lt;&gt;0),CP95-CO95,(IFERROR(VLOOKUP($B84,#REF!,4,FALSE),"")/30))</f>
        <v>#VALUE!</v>
      </c>
      <c r="CQ96" s="37" t="e">
        <f>IF(AND(CQ95&lt;&gt;0,CP95&lt;&gt;0),CQ95-CP95,(IFERROR(VLOOKUP($B84,#REF!,4,FALSE),"")/30))</f>
        <v>#VALUE!</v>
      </c>
      <c r="CR96" s="37" t="e">
        <f>IF(AND(CR95&lt;&gt;0,CQ95&lt;&gt;0),CR95-CQ95,(IFERROR(VLOOKUP($B84,#REF!,4,FALSE),"")/30))</f>
        <v>#VALUE!</v>
      </c>
      <c r="CS96" s="37" t="e">
        <f>IF(AND(CS95&lt;&gt;0,CR95&lt;&gt;0),CS95-CR95,(IFERROR(VLOOKUP($B84,#REF!,4,FALSE),"")/30))</f>
        <v>#VALUE!</v>
      </c>
      <c r="CT96" s="37" t="e">
        <f>IF(AND(CT95&lt;&gt;0,CS95&lt;&gt;0),CT95-CS95,(IFERROR(VLOOKUP($B84,#REF!,4,FALSE),"")/30))</f>
        <v>#VALUE!</v>
      </c>
      <c r="CU96" s="37" t="e">
        <f>IF(AND(CU95&lt;&gt;0,CT95&lt;&gt;0),CU95-CT95,(IFERROR(VLOOKUP($B84,#REF!,4,FALSE),"")/30))</f>
        <v>#VALUE!</v>
      </c>
      <c r="CV96" s="37" t="e">
        <f>IF(AND(CV95&lt;&gt;0,CU95&lt;&gt;0),CV95-CU95,(IFERROR(VLOOKUP($B84,#REF!,4,FALSE),"")/30))</f>
        <v>#VALUE!</v>
      </c>
      <c r="CW96" s="37" t="e">
        <f>IF(AND(CW95&lt;&gt;0,CV95&lt;&gt;0),CW95-CV95,(IFERROR(VLOOKUP($B84,#REF!,4,FALSE),"")/30))</f>
        <v>#VALUE!</v>
      </c>
      <c r="CX96" s="37" t="e">
        <f>IF(AND(CX95&lt;&gt;0,CW95&lt;&gt;0),CX95-CW95,(IFERROR(VLOOKUP($B84,#REF!,4,FALSE),"")/30))</f>
        <v>#VALUE!</v>
      </c>
      <c r="CY96" s="37" t="e">
        <f>IF(AND(CY95&lt;&gt;0,CX95&lt;&gt;0),CY95-CX95,(IFERROR(VLOOKUP($B84,#REF!,4,FALSE),"")/30))</f>
        <v>#VALUE!</v>
      </c>
      <c r="CZ96" s="37" t="e">
        <f>IF(AND(CZ95&lt;&gt;0,CY95&lt;&gt;0),CZ95-CY95,(IFERROR(VLOOKUP($B84,#REF!,4,FALSE),"")/30))</f>
        <v>#VALUE!</v>
      </c>
      <c r="DA96" s="37" t="e">
        <f>IF(AND(DA95&lt;&gt;0,CZ95&lt;&gt;0),DA95-CZ95,(IFERROR(VLOOKUP($B84,#REF!,4,FALSE),"")/30))</f>
        <v>#VALUE!</v>
      </c>
      <c r="DB96" s="37" t="e">
        <f>IF(AND(DB95&lt;&gt;0,DA95&lt;&gt;0),DB95-DA95,(IFERROR(VLOOKUP($B84,#REF!,4,FALSE),"")/30))</f>
        <v>#VALUE!</v>
      </c>
      <c r="DC96" s="37" t="e">
        <f>IF(AND(DC95&lt;&gt;0,DB95&lt;&gt;0),DC95-DB95,(IFERROR(VLOOKUP($B84,#REF!,4,FALSE),"")/30))</f>
        <v>#VALUE!</v>
      </c>
      <c r="DD96" s="37" t="e">
        <f>IF(AND(DD95&lt;&gt;0,DC95&lt;&gt;0),DD95-DC95,(IFERROR(VLOOKUP($B84,#REF!,4,FALSE),"")/30))</f>
        <v>#VALUE!</v>
      </c>
      <c r="DE96" s="37" t="e">
        <f>IF(AND(DE95&lt;&gt;0,DD95&lt;&gt;0),DE95-DD95,(IFERROR(VLOOKUP($B84,#REF!,4,FALSE),"")/30))</f>
        <v>#VALUE!</v>
      </c>
      <c r="DF96" s="37" t="e">
        <f>IF(AND(DF95&lt;&gt;0,DE95&lt;&gt;0),DF95-DE95,(IFERROR(VLOOKUP($B84,#REF!,4,FALSE),"")/30))</f>
        <v>#VALUE!</v>
      </c>
      <c r="DG96" s="37" t="e">
        <f>IF(AND(DG95&lt;&gt;0,DF95&lt;&gt;0),DG95-DF95,(IFERROR(VLOOKUP($B84,#REF!,4,FALSE),"")/30))</f>
        <v>#VALUE!</v>
      </c>
      <c r="DH96" s="37" t="e">
        <f>IF(AND(DH95&lt;&gt;0,DG95&lt;&gt;0),DH95-DG95,(IFERROR(VLOOKUP($B84,#REF!,4,FALSE),"")/30))</f>
        <v>#VALUE!</v>
      </c>
      <c r="DI96" s="37" t="e">
        <f>IF(AND(DI95&lt;&gt;0,DH95&lt;&gt;0),DI95-DH95,(IFERROR(VLOOKUP($B84,#REF!,4,FALSE),"")/30))</f>
        <v>#VALUE!</v>
      </c>
      <c r="DJ96" s="37" t="e">
        <f>IF(AND(DJ95&lt;&gt;0,DI95&lt;&gt;0),DJ95-DI95,(IFERROR(VLOOKUP($B84,#REF!,4,FALSE),"")/30))</f>
        <v>#VALUE!</v>
      </c>
      <c r="DK96" s="37" t="e">
        <f>IF(AND(DK95&lt;&gt;0,DJ95&lt;&gt;0),DK95-DJ95,(IFERROR(VLOOKUP($B84,#REF!,4,FALSE),"")/30))</f>
        <v>#VALUE!</v>
      </c>
      <c r="DL96" s="37" t="e">
        <f>IF(AND(DL95&lt;&gt;0,DK95&lt;&gt;0),DL95-DK95,(IFERROR(VLOOKUP($B84,#REF!,4,FALSE),"")/30))</f>
        <v>#VALUE!</v>
      </c>
      <c r="DM96" s="37" t="e">
        <f>IF(AND(DM95&lt;&gt;0,DL95&lt;&gt;0),DM95-DL95,(IFERROR(VLOOKUP($B84,#REF!,4,FALSE),"")/30))</f>
        <v>#VALUE!</v>
      </c>
      <c r="DN96" s="37" t="e">
        <f>IF(AND(DN95&lt;&gt;0,DM95&lt;&gt;0),DN95-DM95,(IFERROR(VLOOKUP($B84,#REF!,4,FALSE),"")/30))</f>
        <v>#VALUE!</v>
      </c>
      <c r="DO96" s="37" t="e">
        <f>IF(AND(DO95&lt;&gt;0,DN95&lt;&gt;0),DO95-DN95,(IFERROR(VLOOKUP($B84,#REF!,4,FALSE),"")/30))</f>
        <v>#VALUE!</v>
      </c>
      <c r="DP96" s="37" t="e">
        <f>IF(AND(DP95&lt;&gt;0,DO95&lt;&gt;0),DP95-DO95,(IFERROR(VLOOKUP($B84,#REF!,4,FALSE),"")/30))</f>
        <v>#VALUE!</v>
      </c>
      <c r="DQ96" s="37" t="e">
        <f>IF(AND(DQ95&lt;&gt;0,DP95&lt;&gt;0),DQ95-DP95,(IFERROR(VLOOKUP($B84,#REF!,4,FALSE),"")/30))</f>
        <v>#VALUE!</v>
      </c>
      <c r="DR96" s="37" t="e">
        <f>IF(AND(DR95&lt;&gt;0,DQ95&lt;&gt;0),DR95-DQ95,(IFERROR(VLOOKUP($B84,#REF!,4,FALSE),"")/30))</f>
        <v>#VALUE!</v>
      </c>
      <c r="DS96" s="37" t="e">
        <f>IF(AND(DS95&lt;&gt;0,DR95&lt;&gt;0),DS95-DR95,(IFERROR(VLOOKUP($B84,#REF!,4,FALSE),"")/30))</f>
        <v>#VALUE!</v>
      </c>
      <c r="DT96" s="37" t="e">
        <f>IF(AND(DT95&lt;&gt;0,DS95&lt;&gt;0),DT95-DS95,(IFERROR(VLOOKUP($B84,#REF!,4,FALSE),"")/30))</f>
        <v>#VALUE!</v>
      </c>
      <c r="DU96" s="37" t="e">
        <f>IF(AND(DU95&lt;&gt;0,DT95&lt;&gt;0),DU95-DT95,(IFERROR(VLOOKUP($B84,#REF!,4,FALSE),"")/30))</f>
        <v>#VALUE!</v>
      </c>
      <c r="DV96" s="37" t="e">
        <f>IF(AND(DV95&lt;&gt;0,DU95&lt;&gt;0),DV95-DU95,(IFERROR(VLOOKUP($B84,#REF!,4,FALSE),"")/30))</f>
        <v>#VALUE!</v>
      </c>
      <c r="DW96" s="37" t="e">
        <f>IF(AND(DW95&lt;&gt;0,DV95&lt;&gt;0),DW95-DV95,(IFERROR(VLOOKUP($B84,#REF!,4,FALSE),"")/30))</f>
        <v>#VALUE!</v>
      </c>
      <c r="DX96" s="37" t="e">
        <f>IF(AND(DX95&lt;&gt;0,DW95&lt;&gt;0),DX95-DW95,(IFERROR(VLOOKUP($B84,#REF!,4,FALSE),"")/30))</f>
        <v>#VALUE!</v>
      </c>
      <c r="DY96" s="37" t="e">
        <f>IF(AND(DY95&lt;&gt;0,DX95&lt;&gt;0),DY95-DX95,(IFERROR(VLOOKUP($B84,#REF!,4,FALSE),"")/30))</f>
        <v>#VALUE!</v>
      </c>
      <c r="DZ96" s="37" t="e">
        <f>IF(AND(DZ95&lt;&gt;0,DY95&lt;&gt;0),DZ95-DY95,(IFERROR(VLOOKUP($B84,#REF!,4,FALSE),"")/30))</f>
        <v>#VALUE!</v>
      </c>
      <c r="EA96" s="37" t="e">
        <f>IF(AND(EA95&lt;&gt;0,DZ95&lt;&gt;0),EA95-DZ95,(IFERROR(VLOOKUP($B84,#REF!,4,FALSE),"")/30))</f>
        <v>#VALUE!</v>
      </c>
      <c r="EB96" s="37" t="e">
        <f>IF(AND(EB95&lt;&gt;0,EA95&lt;&gt;0),EB95-EA95,(IFERROR(VLOOKUP($B84,#REF!,4,FALSE),"")/30))</f>
        <v>#VALUE!</v>
      </c>
      <c r="EC96" s="37" t="e">
        <f>IF(AND(EC95&lt;&gt;0,EB95&lt;&gt;0),EC95-EB95,(IFERROR(VLOOKUP($B84,#REF!,4,FALSE),"")/30))</f>
        <v>#VALUE!</v>
      </c>
      <c r="ED96" s="37" t="e">
        <f>IF(AND(ED95&lt;&gt;0,EC95&lt;&gt;0),ED95-EC95,(IFERROR(VLOOKUP($B84,#REF!,4,FALSE),"")/30))</f>
        <v>#VALUE!</v>
      </c>
      <c r="EE96" s="37" t="e">
        <f>IF(AND(EE95&lt;&gt;0,ED95&lt;&gt;0),EE95-ED95,(IFERROR(VLOOKUP($B84,#REF!,4,FALSE),"")/30))</f>
        <v>#VALUE!</v>
      </c>
      <c r="EF96" s="37" t="e">
        <f>IF(AND(EF95&lt;&gt;0,EE95&lt;&gt;0),EF95-EE95,(IFERROR(VLOOKUP($B84,#REF!,4,FALSE),"")/30))</f>
        <v>#VALUE!</v>
      </c>
      <c r="EG96" s="37" t="e">
        <f>IF(AND(EG95&lt;&gt;0,EF95&lt;&gt;0),EG95-EF95,(IFERROR(VLOOKUP($B84,#REF!,4,FALSE),"")/30))</f>
        <v>#VALUE!</v>
      </c>
      <c r="EH96" s="37" t="e">
        <f>IF(AND(EH95&lt;&gt;0,EG95&lt;&gt;0),EH95-EG95,(IFERROR(VLOOKUP($B84,#REF!,4,FALSE),"")/30))</f>
        <v>#VALUE!</v>
      </c>
      <c r="EI96" s="37" t="e">
        <f>IF(AND(EI95&lt;&gt;0,EH95&lt;&gt;0),EI95-EH95,(IFERROR(VLOOKUP($B84,#REF!,4,FALSE),"")/30))</f>
        <v>#VALUE!</v>
      </c>
      <c r="EJ96" s="37" t="e">
        <f>IF(AND(EJ95&lt;&gt;0,EI95&lt;&gt;0),EJ95-EI95,(IFERROR(VLOOKUP($B84,#REF!,4,FALSE),"")/30))</f>
        <v>#VALUE!</v>
      </c>
      <c r="EK96" s="37" t="e">
        <f>IF(AND(EK95&lt;&gt;0,EJ95&lt;&gt;0),EK95-EJ95,(IFERROR(VLOOKUP($B84,#REF!,4,FALSE),"")/30))</f>
        <v>#VALUE!</v>
      </c>
      <c r="EL96" s="37" t="e">
        <f>IF(AND(EL95&lt;&gt;0,EK95&lt;&gt;0),EL95-EK95,(IFERROR(VLOOKUP($B84,#REF!,4,FALSE),"")/30))</f>
        <v>#VALUE!</v>
      </c>
      <c r="EM96" s="37" t="e">
        <f>IF(AND(EM95&lt;&gt;0,EL95&lt;&gt;0),EM95-EL95,(IFERROR(VLOOKUP($B84,#REF!,4,FALSE),"")/30))</f>
        <v>#VALUE!</v>
      </c>
      <c r="EN96" s="37" t="e">
        <f>IF(AND(EN95&lt;&gt;0,EM95&lt;&gt;0),EN95-EM95,(IFERROR(VLOOKUP($B84,#REF!,4,FALSE),"")/30))</f>
        <v>#VALUE!</v>
      </c>
      <c r="EO96" s="37" t="e">
        <f>IF(AND(EO95&lt;&gt;0,EN95&lt;&gt;0),EO95-EN95,(IFERROR(VLOOKUP($B84,#REF!,4,FALSE),"")/30))</f>
        <v>#VALUE!</v>
      </c>
      <c r="EP96" s="37" t="e">
        <f>IF(AND(EP95&lt;&gt;0,EO95&lt;&gt;0),EP95-EO95,(IFERROR(VLOOKUP($B84,#REF!,4,FALSE),"")/30))</f>
        <v>#VALUE!</v>
      </c>
      <c r="EQ96" s="37" t="e">
        <f>IF(AND(EQ95&lt;&gt;0,EP95&lt;&gt;0),EQ95-EP95,(IFERROR(VLOOKUP($B84,#REF!,4,FALSE),"")/30))</f>
        <v>#VALUE!</v>
      </c>
      <c r="ER96" s="37" t="e">
        <f>IF(AND(ER95&lt;&gt;0,EQ95&lt;&gt;0),ER95-EQ95,(IFERROR(VLOOKUP($B84,#REF!,4,FALSE),"")/30))</f>
        <v>#VALUE!</v>
      </c>
      <c r="ES96" s="37" t="e">
        <f>IF(AND(ES95&lt;&gt;0,ER95&lt;&gt;0),ES95-ER95,(IFERROR(VLOOKUP($B84,#REF!,4,FALSE),"")/30))</f>
        <v>#VALUE!</v>
      </c>
      <c r="ET96" s="37" t="e">
        <f>IF(AND(ET95&lt;&gt;0,ES95&lt;&gt;0),ET95-ES95,(IFERROR(VLOOKUP($B84,#REF!,4,FALSE),"")/30))</f>
        <v>#VALUE!</v>
      </c>
      <c r="EU96" s="37" t="e">
        <f>IF(AND(EU95&lt;&gt;0,ET95&lt;&gt;0),EU95-ET95,(IFERROR(VLOOKUP($B84,#REF!,4,FALSE),"")/30))</f>
        <v>#VALUE!</v>
      </c>
      <c r="EV96" s="37" t="e">
        <f>IF(AND(EV95&lt;&gt;0,EU95&lt;&gt;0),EV95-EU95,(IFERROR(VLOOKUP($B84,#REF!,4,FALSE),"")/30))</f>
        <v>#VALUE!</v>
      </c>
      <c r="EW96" s="37" t="e">
        <f>IF(AND(EW95&lt;&gt;0,EV95&lt;&gt;0),EW95-EV95,(IFERROR(VLOOKUP($B84,#REF!,4,FALSE),"")/30))</f>
        <v>#VALUE!</v>
      </c>
      <c r="EX96" s="37" t="e">
        <f>IF(AND(EX95&lt;&gt;0,EW95&lt;&gt;0),EX95-EW95,(IFERROR(VLOOKUP($B84,#REF!,4,FALSE),"")/30))</f>
        <v>#VALUE!</v>
      </c>
      <c r="EY96" s="37" t="e">
        <f>IF(AND(EY95&lt;&gt;0,EX95&lt;&gt;0),EY95-EX95,(IFERROR(VLOOKUP($B84,#REF!,4,FALSE),"")/30))</f>
        <v>#VALUE!</v>
      </c>
      <c r="EZ96" s="37" t="e">
        <f>IF(AND(EZ95&lt;&gt;0,EY95&lt;&gt;0),EZ95-EY95,(IFERROR(VLOOKUP($B84,#REF!,4,FALSE),"")/30))</f>
        <v>#VALUE!</v>
      </c>
      <c r="FA96" s="37" t="e">
        <f>IF(AND(FA95&lt;&gt;0,EZ95&lt;&gt;0),FA95-EZ95,(IFERROR(VLOOKUP($B84,#REF!,4,FALSE),"")/30))</f>
        <v>#VALUE!</v>
      </c>
      <c r="FB96" s="37" t="e">
        <f>IF(AND(FB95&lt;&gt;0,FA95&lt;&gt;0),FB95-FA95,(IFERROR(VLOOKUP($B84,#REF!,4,FALSE),"")/30))</f>
        <v>#VALUE!</v>
      </c>
      <c r="FC96" s="37" t="e">
        <f>IF(AND(FC95&lt;&gt;0,FB95&lt;&gt;0),FC95-FB95,(IFERROR(VLOOKUP($B84,#REF!,4,FALSE),"")/30))</f>
        <v>#VALUE!</v>
      </c>
      <c r="FD96" s="37" t="e">
        <f>IF(AND(FD95&lt;&gt;0,FC95&lt;&gt;0),FD95-FC95,(IFERROR(VLOOKUP($B84,#REF!,4,FALSE),"")/30))</f>
        <v>#VALUE!</v>
      </c>
      <c r="FE96" s="37" t="e">
        <f>IF(AND(FE95&lt;&gt;0,FD95&lt;&gt;0),FE95-FD95,(IFERROR(VLOOKUP($B84,#REF!,4,FALSE),"")/30))</f>
        <v>#VALUE!</v>
      </c>
      <c r="FF96" s="37" t="e">
        <f>IF(AND(FF95&lt;&gt;0,FE95&lt;&gt;0),FF95-FE95,(IFERROR(VLOOKUP($B84,#REF!,4,FALSE),"")/30))</f>
        <v>#VALUE!</v>
      </c>
      <c r="FG96" s="37" t="e">
        <f>IF(AND(FG95&lt;&gt;0,FF95&lt;&gt;0),FG95-FF95,(IFERROR(VLOOKUP($B84,#REF!,4,FALSE),"")/30))</f>
        <v>#VALUE!</v>
      </c>
      <c r="FH96" s="37" t="e">
        <f>IF(AND(FH95&lt;&gt;0,FG95&lt;&gt;0),FH95-FG95,(IFERROR(VLOOKUP($B84,#REF!,4,FALSE),"")/30))</f>
        <v>#VALUE!</v>
      </c>
      <c r="FI96" s="37" t="e">
        <f>IF(AND(FI95&lt;&gt;0,FH95&lt;&gt;0),FI95-FH95,(IFERROR(VLOOKUP($B84,#REF!,4,FALSE),"")/30))</f>
        <v>#VALUE!</v>
      </c>
      <c r="FJ96" s="37" t="e">
        <f>IF(AND(FJ95&lt;&gt;0,FI95&lt;&gt;0),FJ95-FI95,(IFERROR(VLOOKUP($B84,#REF!,4,FALSE),"")/30))</f>
        <v>#VALUE!</v>
      </c>
      <c r="FK96" s="37" t="e">
        <f>IF(AND(FK95&lt;&gt;0,FJ95&lt;&gt;0),FK95-FJ95,(IFERROR(VLOOKUP($B84,#REF!,4,FALSE),"")/30))</f>
        <v>#VALUE!</v>
      </c>
      <c r="FL96" s="37" t="e">
        <f>IF(AND(FL95&lt;&gt;0,FK95&lt;&gt;0),FL95-FK95,(IFERROR(VLOOKUP($B84,#REF!,4,FALSE),"")/30))</f>
        <v>#VALUE!</v>
      </c>
      <c r="FM96" s="37" t="e">
        <f>IF(AND(FM95&lt;&gt;0,FL95&lt;&gt;0),FM95-FL95,(IFERROR(VLOOKUP($B84,#REF!,4,FALSE),"")/30))</f>
        <v>#VALUE!</v>
      </c>
      <c r="FN96" s="37" t="e">
        <f>IF(AND(FN95&lt;&gt;0,FM95&lt;&gt;0),FN95-FM95,(IFERROR(VLOOKUP($B84,#REF!,4,FALSE),"")/30))</f>
        <v>#VALUE!</v>
      </c>
      <c r="FO96" s="37" t="e">
        <f>IF(AND(FO95&lt;&gt;0,FN95&lt;&gt;0),FO95-FN95,(IFERROR(VLOOKUP($B84,#REF!,4,FALSE),"")/30))</f>
        <v>#VALUE!</v>
      </c>
      <c r="FP96" s="37" t="e">
        <f>IF(AND(FP95&lt;&gt;0,FO95&lt;&gt;0),FP95-FO95,(IFERROR(VLOOKUP($B84,#REF!,4,FALSE),"")/30))</f>
        <v>#VALUE!</v>
      </c>
      <c r="FQ96" s="37" t="e">
        <f>IF(AND(FQ95&lt;&gt;0,FP95&lt;&gt;0),FQ95-FP95,(IFERROR(VLOOKUP($B84,#REF!,4,FALSE),"")/30))</f>
        <v>#VALUE!</v>
      </c>
      <c r="FR96" s="37" t="e">
        <f>IF(AND(FR95&lt;&gt;0,FQ95&lt;&gt;0),FR95-FQ95,(IFERROR(VLOOKUP($B84,#REF!,4,FALSE),"")/30))</f>
        <v>#VALUE!</v>
      </c>
      <c r="FS96" s="37" t="e">
        <f>IF(AND(FS95&lt;&gt;0,FR95&lt;&gt;0),FS95-FR95,(IFERROR(VLOOKUP($B84,#REF!,4,FALSE),"")/30))</f>
        <v>#VALUE!</v>
      </c>
      <c r="FT96" s="37" t="e">
        <f>IF(AND(FT95&lt;&gt;0,FS95&lt;&gt;0),FT95-FS95,(IFERROR(VLOOKUP($B84,#REF!,4,FALSE),"")/30))</f>
        <v>#VALUE!</v>
      </c>
      <c r="FU96" s="37" t="e">
        <f>IF(AND(FU95&lt;&gt;0,FT95&lt;&gt;0),FU95-FT95,(IFERROR(VLOOKUP($B84,#REF!,4,FALSE),"")/30))</f>
        <v>#VALUE!</v>
      </c>
      <c r="FV96" s="37" t="e">
        <f>IF(AND(FV95&lt;&gt;0,FU95&lt;&gt;0),FV95-FU95,(IFERROR(VLOOKUP($B84,#REF!,4,FALSE),"")/30))</f>
        <v>#VALUE!</v>
      </c>
      <c r="FW96" s="37" t="e">
        <f>IF(AND(FW95&lt;&gt;0,FV95&lt;&gt;0),FW95-FV95,(IFERROR(VLOOKUP($B84,#REF!,4,FALSE),"")/30))</f>
        <v>#VALUE!</v>
      </c>
      <c r="FX96" s="37" t="e">
        <f>IF(AND(FX95&lt;&gt;0,FW95&lt;&gt;0),FX95-FW95,(IFERROR(VLOOKUP($B84,#REF!,4,FALSE),"")/30))</f>
        <v>#VALUE!</v>
      </c>
      <c r="FY96" s="37" t="e">
        <f>IF(AND(FY95&lt;&gt;0,FX95&lt;&gt;0),FY95-FX95,(IFERROR(VLOOKUP($B84,#REF!,4,FALSE),"")/30))</f>
        <v>#VALUE!</v>
      </c>
      <c r="FZ96" s="37" t="e">
        <f>IF(AND(FZ95&lt;&gt;0,FY95&lt;&gt;0),FZ95-FY95,(IFERROR(VLOOKUP($B84,#REF!,4,FALSE),"")/30))</f>
        <v>#VALUE!</v>
      </c>
      <c r="GA96" s="37" t="e">
        <f>IF(AND(GA95&lt;&gt;0,FZ95&lt;&gt;0),GA95-FZ95,(IFERROR(VLOOKUP($B84,#REF!,4,FALSE),"")/30))</f>
        <v>#VALUE!</v>
      </c>
      <c r="GB96" s="37" t="e">
        <f>IF(AND(GB95&lt;&gt;0,GA95&lt;&gt;0),GB95-GA95,(IFERROR(VLOOKUP($B84,#REF!,4,FALSE),"")/30))</f>
        <v>#VALUE!</v>
      </c>
      <c r="GC96" s="37" t="e">
        <f>IF(AND(GC95&lt;&gt;0,GB95&lt;&gt;0),GC95-GB95,(IFERROR(VLOOKUP($B84,#REF!,4,FALSE),"")/30))</f>
        <v>#VALUE!</v>
      </c>
      <c r="GD96" s="37" t="e">
        <f>IF(AND(GD95&lt;&gt;0,GC95&lt;&gt;0),GD95-GC95,(IFERROR(VLOOKUP($B84,#REF!,4,FALSE),"")/30))</f>
        <v>#VALUE!</v>
      </c>
      <c r="GE96" s="37" t="e">
        <f>IF(AND(GE95&lt;&gt;0,GD95&lt;&gt;0),GE95-GD95,(IFERROR(VLOOKUP($B84,#REF!,4,FALSE),"")/30))</f>
        <v>#VALUE!</v>
      </c>
      <c r="GF96" s="37" t="e">
        <f>IF(AND(GF95&lt;&gt;0,GE95&lt;&gt;0),GF95-GE95,(IFERROR(VLOOKUP($B84,#REF!,4,FALSE),"")/30))</f>
        <v>#VALUE!</v>
      </c>
      <c r="GG96" s="37" t="e">
        <f>IF(AND(GG95&lt;&gt;0,GF95&lt;&gt;0),GG95-GF95,(IFERROR(VLOOKUP($B84,#REF!,4,FALSE),"")/30))</f>
        <v>#VALUE!</v>
      </c>
      <c r="GH96" s="37" t="e">
        <f>IF(AND(GH95&lt;&gt;0,GG95&lt;&gt;0),GH95-GG95,(IFERROR(VLOOKUP($B84,#REF!,4,FALSE),"")/30))</f>
        <v>#VALUE!</v>
      </c>
      <c r="GI96" s="37" t="e">
        <f>IF(AND(GI95&lt;&gt;0,GH95&lt;&gt;0),GI95-GH95,(IFERROR(VLOOKUP($B84,#REF!,4,FALSE),"")/30))</f>
        <v>#VALUE!</v>
      </c>
      <c r="GJ96" s="37" t="e">
        <f>IF(AND(GJ95&lt;&gt;0,GI95&lt;&gt;0),GJ95-GI95,(IFERROR(VLOOKUP($B84,#REF!,4,FALSE),"")/30))</f>
        <v>#VALUE!</v>
      </c>
      <c r="GK96" s="37" t="e">
        <f>IF(AND(GK95&lt;&gt;0,GJ95&lt;&gt;0),GK95-GJ95,(IFERROR(VLOOKUP($B84,#REF!,4,FALSE),"")/30))</f>
        <v>#VALUE!</v>
      </c>
      <c r="GL96" s="37" t="e">
        <f>IF(AND(GL95&lt;&gt;0,GK95&lt;&gt;0),GL95-GK95,(IFERROR(VLOOKUP($B84,#REF!,4,FALSE),"")/30))</f>
        <v>#VALUE!</v>
      </c>
      <c r="GM96" s="37" t="e">
        <f>IF(AND(GM95&lt;&gt;0,GL95&lt;&gt;0),GM95-GL95,(IFERROR(VLOOKUP($B84,#REF!,4,FALSE),"")/30))</f>
        <v>#VALUE!</v>
      </c>
      <c r="GN96" s="37" t="e">
        <f>IF(AND(GN95&lt;&gt;0,GM95&lt;&gt;0),GN95-GM95,(IFERROR(VLOOKUP($B84,#REF!,4,FALSE),"")/30))</f>
        <v>#VALUE!</v>
      </c>
      <c r="GO96" s="37" t="e">
        <f>IF(AND(GO95&lt;&gt;0,GN95&lt;&gt;0),GO95-GN95,(IFERROR(VLOOKUP($B84,#REF!,4,FALSE),"")/30))</f>
        <v>#VALUE!</v>
      </c>
      <c r="GP96" s="37" t="e">
        <f>IF(AND(GP95&lt;&gt;0,GO95&lt;&gt;0),GP95-GO95,(IFERROR(VLOOKUP($B84,#REF!,4,FALSE),"")/30))</f>
        <v>#VALUE!</v>
      </c>
      <c r="GQ96" s="37" t="e">
        <f>IF(AND(GQ95&lt;&gt;0,GP95&lt;&gt;0),GQ95-GP95,(IFERROR(VLOOKUP($B84,#REF!,4,FALSE),"")/30))</f>
        <v>#VALUE!</v>
      </c>
      <c r="GR96" s="37" t="e">
        <f>IF(AND(GR95&lt;&gt;0,GQ95&lt;&gt;0),GR95-GQ95,(IFERROR(VLOOKUP($B84,#REF!,4,FALSE),"")/30))</f>
        <v>#VALUE!</v>
      </c>
      <c r="GS96" s="37" t="e">
        <f>IF(AND(GS95&lt;&gt;0,GR95&lt;&gt;0),GS95-GR95,(IFERROR(VLOOKUP($B84,#REF!,4,FALSE),"")/30))</f>
        <v>#VALUE!</v>
      </c>
      <c r="GT96" s="37" t="e">
        <f>IF(AND(GT95&lt;&gt;0,GS95&lt;&gt;0),GT95-GS95,(IFERROR(VLOOKUP($B84,#REF!,4,FALSE),"")/30))</f>
        <v>#VALUE!</v>
      </c>
      <c r="GU96" s="37" t="e">
        <f>IF(AND(GU95&lt;&gt;0,GT95&lt;&gt;0),GU95-GT95,(IFERROR(VLOOKUP($B84,#REF!,4,FALSE),"")/30))</f>
        <v>#VALUE!</v>
      </c>
      <c r="GV96" s="37" t="e">
        <f>IF(AND(GV95&lt;&gt;0,GU95&lt;&gt;0),GV95-GU95,(IFERROR(VLOOKUP($B84,#REF!,4,FALSE),"")/30))</f>
        <v>#VALUE!</v>
      </c>
      <c r="GW96" s="37" t="e">
        <f>IF(AND(GW95&lt;&gt;0,GV95&lt;&gt;0),GW95-GV95,(IFERROR(VLOOKUP($B84,#REF!,4,FALSE),"")/30))</f>
        <v>#VALUE!</v>
      </c>
      <c r="GX96" s="37" t="e">
        <f>IF(AND(GX95&lt;&gt;0,GW95&lt;&gt;0),GX95-GW95,(IFERROR(VLOOKUP($B84,#REF!,4,FALSE),"")/30))</f>
        <v>#VALUE!</v>
      </c>
      <c r="GY96" s="37" t="e">
        <f>IF(AND(GY95&lt;&gt;0,GX95&lt;&gt;0),GY95-GX95,(IFERROR(VLOOKUP($B84,#REF!,4,FALSE),"")/30))</f>
        <v>#VALUE!</v>
      </c>
      <c r="GZ96" s="37" t="e">
        <f>IF(AND(GZ95&lt;&gt;0,GY95&lt;&gt;0),GZ95-GY95,(IFERROR(VLOOKUP($B84,#REF!,4,FALSE),"")/30))</f>
        <v>#VALUE!</v>
      </c>
      <c r="HA96" s="37" t="e">
        <f>IF(AND(HA95&lt;&gt;0,GZ95&lt;&gt;0),HA95-GZ95,(IFERROR(VLOOKUP($B84,#REF!,4,FALSE),"")/30))</f>
        <v>#VALUE!</v>
      </c>
      <c r="HB96" s="37" t="e">
        <f>IF(AND(HB95&lt;&gt;0,HA95&lt;&gt;0),HB95-HA95,(IFERROR(VLOOKUP($B84,#REF!,4,FALSE),"")/30))</f>
        <v>#VALUE!</v>
      </c>
      <c r="HC96" s="37" t="e">
        <f>IF(AND(HC95&lt;&gt;0,HB95&lt;&gt;0),HC95-HB95,(IFERROR(VLOOKUP($B84,#REF!,4,FALSE),"")/30))</f>
        <v>#VALUE!</v>
      </c>
      <c r="HD96" s="37" t="e">
        <f>IF(AND(HD95&lt;&gt;0,HC95&lt;&gt;0),HD95-HC95,(IFERROR(VLOOKUP($B84,#REF!,4,FALSE),"")/30))</f>
        <v>#VALUE!</v>
      </c>
      <c r="HE96" s="37" t="e">
        <f>IF(AND(HE95&lt;&gt;0,HD95&lt;&gt;0),HE95-HD95,(IFERROR(VLOOKUP($B84,#REF!,4,FALSE),"")/30))</f>
        <v>#VALUE!</v>
      </c>
      <c r="HF96" s="37" t="e">
        <f>IF(AND(HF95&lt;&gt;0,HE95&lt;&gt;0),HF95-HE95,(IFERROR(VLOOKUP($B84,#REF!,4,FALSE),"")/30))</f>
        <v>#VALUE!</v>
      </c>
      <c r="HG96" s="37" t="e">
        <f>IF(AND(HG95&lt;&gt;0,HF95&lt;&gt;0),HG95-HF95,(IFERROR(VLOOKUP($B84,#REF!,4,FALSE),"")/30))</f>
        <v>#VALUE!</v>
      </c>
      <c r="HH96" s="37" t="e">
        <f>IF(AND(HH95&lt;&gt;0,HG95&lt;&gt;0),HH95-HG95,(IFERROR(VLOOKUP($B84,#REF!,4,FALSE),"")/30))</f>
        <v>#VALUE!</v>
      </c>
      <c r="HI96" s="37" t="e">
        <f>IF(AND(HI95&lt;&gt;0,HH95&lt;&gt;0),HI95-HH95,(IFERROR(VLOOKUP($B84,#REF!,4,FALSE),"")/30))</f>
        <v>#VALUE!</v>
      </c>
      <c r="HJ96" s="37" t="e">
        <f>IF(AND(HJ95&lt;&gt;0,HI95&lt;&gt;0),HJ95-HI95,(IFERROR(VLOOKUP($B84,#REF!,4,FALSE),"")/30))</f>
        <v>#VALUE!</v>
      </c>
      <c r="HK96" s="37" t="e">
        <f>IF(AND(HK95&lt;&gt;0,HJ95&lt;&gt;0),HK95-HJ95,(IFERROR(VLOOKUP($B84,#REF!,4,FALSE),"")/30))</f>
        <v>#VALUE!</v>
      </c>
      <c r="HL96" s="37" t="e">
        <f>IF(AND(HL95&lt;&gt;0,HK95&lt;&gt;0),HL95-HK95,(IFERROR(VLOOKUP($B84,#REF!,4,FALSE),"")/30))</f>
        <v>#VALUE!</v>
      </c>
      <c r="HM96" s="37" t="e">
        <f>IF(AND(HM95&lt;&gt;0,HL95&lt;&gt;0),HM95-HL95,(IFERROR(VLOOKUP($B84,#REF!,4,FALSE),"")/30))</f>
        <v>#VALUE!</v>
      </c>
      <c r="HN96" s="37" t="e">
        <f>IF(AND(HN95&lt;&gt;0,HM95&lt;&gt;0),HN95-HM95,(IFERROR(VLOOKUP($B84,#REF!,4,FALSE),"")/30))</f>
        <v>#VALUE!</v>
      </c>
      <c r="HO96" s="37" t="e">
        <f>IF(AND(HO95&lt;&gt;0,HN95&lt;&gt;0),HO95-HN95,(IFERROR(VLOOKUP($B84,#REF!,4,FALSE),"")/30))</f>
        <v>#VALUE!</v>
      </c>
      <c r="HP96" s="37" t="e">
        <f>IF(AND(HP95&lt;&gt;0,HO95&lt;&gt;0),HP95-HO95,(IFERROR(VLOOKUP($B84,#REF!,4,FALSE),"")/30))</f>
        <v>#VALUE!</v>
      </c>
      <c r="HQ96" s="37" t="e">
        <f>IF(AND(HQ95&lt;&gt;0,HP95&lt;&gt;0),HQ95-HP95,(IFERROR(VLOOKUP($B84,#REF!,4,FALSE),"")/30))</f>
        <v>#VALUE!</v>
      </c>
      <c r="HR96" s="37" t="e">
        <f>IF(AND(HR95&lt;&gt;0,HQ95&lt;&gt;0),HR95-HQ95,(IFERROR(VLOOKUP($B84,#REF!,4,FALSE),"")/30))</f>
        <v>#VALUE!</v>
      </c>
      <c r="HS96" s="37" t="e">
        <f>IF(AND(HS95&lt;&gt;0,HR95&lt;&gt;0),HS95-HR95,(IFERROR(VLOOKUP($B84,#REF!,4,FALSE),"")/30))</f>
        <v>#VALUE!</v>
      </c>
      <c r="HT96" s="37" t="e">
        <f>IF(AND(HT95&lt;&gt;0,HS95&lt;&gt;0),HT95-HS95,(IFERROR(VLOOKUP($B84,#REF!,4,FALSE),"")/30))</f>
        <v>#VALUE!</v>
      </c>
      <c r="HU96" s="37" t="e">
        <f>IF(AND(HU95&lt;&gt;0,HT95&lt;&gt;0),HU95-HT95,(IFERROR(VLOOKUP($B84,#REF!,4,FALSE),"")/30))</f>
        <v>#VALUE!</v>
      </c>
      <c r="HV96" s="37" t="e">
        <f>IF(AND(HV95&lt;&gt;0,HU95&lt;&gt;0),HV95-HU95,(IFERROR(VLOOKUP($B84,#REF!,4,FALSE),"")/30))</f>
        <v>#VALUE!</v>
      </c>
      <c r="HW96" s="37" t="e">
        <f>IF(AND(HW95&lt;&gt;0,HV95&lt;&gt;0),HW95-HV95,(IFERROR(VLOOKUP($B84,#REF!,4,FALSE),"")/30))</f>
        <v>#VALUE!</v>
      </c>
      <c r="HX96" s="37" t="e">
        <f>IF(AND(HX95&lt;&gt;0,HW95&lt;&gt;0),HX95-HW95,(IFERROR(VLOOKUP($B84,#REF!,4,FALSE),"")/30))</f>
        <v>#VALUE!</v>
      </c>
      <c r="HY96" s="37" t="e">
        <f>IF(AND(HY95&lt;&gt;0,HX95&lt;&gt;0),HY95-HX95,(IFERROR(VLOOKUP($B84,#REF!,4,FALSE),"")/30))</f>
        <v>#VALUE!</v>
      </c>
      <c r="HZ96" s="37" t="e">
        <f>IF(AND(HZ95&lt;&gt;0,HY95&lt;&gt;0),HZ95-HY95,(IFERROR(VLOOKUP($B84,#REF!,4,FALSE),"")/30))</f>
        <v>#VALUE!</v>
      </c>
      <c r="IA96" s="37" t="e">
        <f>IF(AND(IA95&lt;&gt;0,HZ95&lt;&gt;0),IA95-HZ95,(IFERROR(VLOOKUP($B84,#REF!,4,FALSE),"")/30))</f>
        <v>#VALUE!</v>
      </c>
      <c r="IB96" s="37" t="e">
        <f>IF(AND(IB95&lt;&gt;0,IA95&lt;&gt;0),IB95-IA95,(IFERROR(VLOOKUP($B84,#REF!,4,FALSE),"")/30))</f>
        <v>#VALUE!</v>
      </c>
      <c r="IC96" s="37" t="e">
        <f>IF(AND(IC95&lt;&gt;0,IB95&lt;&gt;0),IC95-IB95,(IFERROR(VLOOKUP($B84,#REF!,4,FALSE),"")/30))</f>
        <v>#VALUE!</v>
      </c>
      <c r="ID96" s="37" t="e">
        <f>IF(AND(ID95&lt;&gt;0,IC95&lt;&gt;0),ID95-IC95,(IFERROR(VLOOKUP($B84,#REF!,4,FALSE),"")/30))</f>
        <v>#VALUE!</v>
      </c>
      <c r="IE96" s="37" t="e">
        <f>IF(AND(IE95&lt;&gt;0,ID95&lt;&gt;0),IE95-ID95,(IFERROR(VLOOKUP($B84,#REF!,4,FALSE),"")/30))</f>
        <v>#VALUE!</v>
      </c>
      <c r="IF96" s="37" t="e">
        <f>IF(AND(IF95&lt;&gt;0,IE95&lt;&gt;0),IF95-IE95,(IFERROR(VLOOKUP($B84,#REF!,4,FALSE),"")/30))</f>
        <v>#VALUE!</v>
      </c>
      <c r="IG96" s="37" t="e">
        <f>IF(AND(IG95&lt;&gt;0,IF95&lt;&gt;0),IG95-IF95,(IFERROR(VLOOKUP($B84,#REF!,4,FALSE),"")/30))</f>
        <v>#VALUE!</v>
      </c>
      <c r="IH96" s="37" t="e">
        <f>IF(AND(IH95&lt;&gt;0,IG95&lt;&gt;0),IH95-IG95,(IFERROR(VLOOKUP($B84,#REF!,4,FALSE),"")/30))</f>
        <v>#VALUE!</v>
      </c>
      <c r="II96" s="37" t="e">
        <f>IF(AND(II95&lt;&gt;0,IH95&lt;&gt;0),II95-IH95,(IFERROR(VLOOKUP($B84,#REF!,4,FALSE),"")/30))</f>
        <v>#VALUE!</v>
      </c>
      <c r="IJ96" s="37" t="e">
        <f>IF(AND(IJ95&lt;&gt;0,II95&lt;&gt;0),IJ95-II95,(IFERROR(VLOOKUP($B84,#REF!,4,FALSE),"")/30))</f>
        <v>#VALUE!</v>
      </c>
      <c r="IK96" s="37" t="e">
        <f>IF(AND(IK95&lt;&gt;0,IJ95&lt;&gt;0),IK95-IJ95,(IFERROR(VLOOKUP($B84,#REF!,4,FALSE),"")/30))</f>
        <v>#VALUE!</v>
      </c>
      <c r="IL96" s="37" t="e">
        <f>IF(AND(IL95&lt;&gt;0,IK95&lt;&gt;0),IL95-IK95,(IFERROR(VLOOKUP($B84,#REF!,4,FALSE),"")/30))</f>
        <v>#VALUE!</v>
      </c>
      <c r="IM96" s="37" t="e">
        <f>IF(AND(IM95&lt;&gt;0,IL95&lt;&gt;0),IM95-IL95,(IFERROR(VLOOKUP($B84,#REF!,4,FALSE),"")/30))</f>
        <v>#VALUE!</v>
      </c>
      <c r="IN96" s="37" t="e">
        <f>IF(AND(IN95&lt;&gt;0,IM95&lt;&gt;0),IN95-IM95,(IFERROR(VLOOKUP($B84,#REF!,4,FALSE),"")/30))</f>
        <v>#VALUE!</v>
      </c>
      <c r="IO96" s="37" t="e">
        <f>IF(AND(IO95&lt;&gt;0,IN95&lt;&gt;0),IO95-IN95,(IFERROR(VLOOKUP($B84,#REF!,4,FALSE),"")/30))</f>
        <v>#VALUE!</v>
      </c>
      <c r="IP96" s="37" t="e">
        <f>IF(AND(IP95&lt;&gt;0,IO95&lt;&gt;0),IP95-IO95,(IFERROR(VLOOKUP($B84,#REF!,4,FALSE),"")/30))</f>
        <v>#VALUE!</v>
      </c>
      <c r="IQ96" s="37" t="e">
        <f>IF(AND(IQ95&lt;&gt;0,IP95&lt;&gt;0),IQ95-IP95,(IFERROR(VLOOKUP($B84,#REF!,4,FALSE),"")/30))</f>
        <v>#VALUE!</v>
      </c>
      <c r="IR96" s="37" t="e">
        <f>IF(AND(IR95&lt;&gt;0,IQ95&lt;&gt;0),IR95-IQ95,(IFERROR(VLOOKUP($B84,#REF!,4,FALSE),"")/30))</f>
        <v>#VALUE!</v>
      </c>
      <c r="IS96" s="37" t="e">
        <f>IF(AND(IS95&lt;&gt;0,IR95&lt;&gt;0),IS95-IR95,(IFERROR(VLOOKUP($B84,#REF!,4,FALSE),"")/30))</f>
        <v>#VALUE!</v>
      </c>
      <c r="IT96" s="37" t="e">
        <f>IF(AND(IT95&lt;&gt;0,IS95&lt;&gt;0),IT95-IS95,(IFERROR(VLOOKUP($B84,#REF!,4,FALSE),"")/30))</f>
        <v>#VALUE!</v>
      </c>
      <c r="IU96" s="37" t="e">
        <f>IF(AND(IU95&lt;&gt;0,IT95&lt;&gt;0),IU95-IT95,(IFERROR(VLOOKUP($B84,#REF!,4,FALSE),"")/30))</f>
        <v>#VALUE!</v>
      </c>
      <c r="IV96" s="37" t="e">
        <f>IF(AND(IV95&lt;&gt;0,IU95&lt;&gt;0),IV95-IU95,(IFERROR(VLOOKUP($B84,#REF!,4,FALSE),"")/30))</f>
        <v>#VALUE!</v>
      </c>
      <c r="IW96" s="37" t="e">
        <f>IF(AND(IW95&lt;&gt;0,IV95&lt;&gt;0),IW95-IV95,(IFERROR(VLOOKUP($B84,#REF!,4,FALSE),"")/30))</f>
        <v>#VALUE!</v>
      </c>
      <c r="IX96" s="37" t="e">
        <f>IF(AND(IX95&lt;&gt;0,IW95&lt;&gt;0),IX95-IW95,(IFERROR(VLOOKUP($B84,#REF!,4,FALSE),"")/30))</f>
        <v>#VALUE!</v>
      </c>
      <c r="IY96" s="37" t="e">
        <f>IF(AND(IY95&lt;&gt;0,IX95&lt;&gt;0),IY95-IX95,(IFERROR(VLOOKUP($B84,#REF!,4,FALSE),"")/30))</f>
        <v>#VALUE!</v>
      </c>
      <c r="IZ96" s="37" t="e">
        <f>IF(AND(IZ95&lt;&gt;0,IY95&lt;&gt;0),IZ95-IY95,(IFERROR(VLOOKUP($B84,#REF!,4,FALSE),"")/30))</f>
        <v>#VALUE!</v>
      </c>
      <c r="JA96" s="37" t="e">
        <f>IF(AND(JA95&lt;&gt;0,IZ95&lt;&gt;0),JA95-IZ95,(IFERROR(VLOOKUP($B84,#REF!,4,FALSE),"")/30))</f>
        <v>#VALUE!</v>
      </c>
      <c r="JB96" s="37" t="e">
        <f>IF(AND(JB95&lt;&gt;0,JA95&lt;&gt;0),JB95-JA95,(IFERROR(VLOOKUP($B84,#REF!,4,FALSE),"")/30))</f>
        <v>#VALUE!</v>
      </c>
      <c r="JC96" s="37" t="e">
        <f>IF(AND(JC95&lt;&gt;0,JB95&lt;&gt;0),JC95-JB95,(IFERROR(VLOOKUP($B84,#REF!,4,FALSE),"")/30))</f>
        <v>#VALUE!</v>
      </c>
      <c r="JD96" s="37" t="e">
        <f>IF(AND(JD95&lt;&gt;0,JC95&lt;&gt;0),JD95-JC95,(IFERROR(VLOOKUP($B84,#REF!,4,FALSE),"")/30))</f>
        <v>#VALUE!</v>
      </c>
      <c r="JE96" s="37" t="e">
        <f>IF(AND(JE95&lt;&gt;0,JD95&lt;&gt;0),JE95-JD95,(IFERROR(VLOOKUP($B84,#REF!,4,FALSE),"")/30))</f>
        <v>#VALUE!</v>
      </c>
      <c r="JF96" s="37" t="e">
        <f>IF(AND(JF95&lt;&gt;0,JE95&lt;&gt;0),JF95-JE95,(IFERROR(VLOOKUP($B84,#REF!,4,FALSE),"")/30))</f>
        <v>#VALUE!</v>
      </c>
      <c r="JG96" s="37" t="e">
        <f>IF(AND(JG95&lt;&gt;0,JF95&lt;&gt;0),JG95-JF95,(IFERROR(VLOOKUP($B84,#REF!,4,FALSE),"")/30))</f>
        <v>#VALUE!</v>
      </c>
      <c r="JH96" s="37" t="e">
        <f>IF(AND(JH95&lt;&gt;0,JG95&lt;&gt;0),JH95-JG95,(IFERROR(VLOOKUP($B84,#REF!,4,FALSE),"")/30))</f>
        <v>#VALUE!</v>
      </c>
      <c r="JI96" s="37" t="e">
        <f>IF(AND(JI95&lt;&gt;0,JH95&lt;&gt;0),JI95-JH95,(IFERROR(VLOOKUP($B84,#REF!,4,FALSE),"")/30))</f>
        <v>#VALUE!</v>
      </c>
      <c r="JJ96" s="37" t="e">
        <f>IF(AND(JJ95&lt;&gt;0,JI95&lt;&gt;0),JJ95-JI95,(IFERROR(VLOOKUP($B84,#REF!,4,FALSE),"")/30))</f>
        <v>#VALUE!</v>
      </c>
      <c r="JK96" s="37" t="e">
        <f>IF(AND(JK95&lt;&gt;0,JJ95&lt;&gt;0),JK95-JJ95,(IFERROR(VLOOKUP($B84,#REF!,4,FALSE),"")/30))</f>
        <v>#VALUE!</v>
      </c>
      <c r="JL96" s="37" t="e">
        <f>IF(AND(JL95&lt;&gt;0,JK95&lt;&gt;0),JL95-JK95,(IFERROR(VLOOKUP($B84,#REF!,4,FALSE),"")/30))</f>
        <v>#VALUE!</v>
      </c>
      <c r="JM96" s="37" t="e">
        <f>IF(AND(JM95&lt;&gt;0,JL95&lt;&gt;0),JM95-JL95,(IFERROR(VLOOKUP($B84,#REF!,4,FALSE),"")/30))</f>
        <v>#VALUE!</v>
      </c>
      <c r="JN96" s="37" t="e">
        <f>IF(AND(JN95&lt;&gt;0,JM95&lt;&gt;0),JN95-JM95,(IFERROR(VLOOKUP($B84,#REF!,4,FALSE),"")/30))</f>
        <v>#VALUE!</v>
      </c>
      <c r="JO96" s="37" t="e">
        <f>IF(AND(JO95&lt;&gt;0,JN95&lt;&gt;0),JO95-JN95,(IFERROR(VLOOKUP($B84,#REF!,4,FALSE),"")/30))</f>
        <v>#VALUE!</v>
      </c>
      <c r="JP96" s="37" t="e">
        <f>IF(AND(JP95&lt;&gt;0,JO95&lt;&gt;0),JP95-JO95,(IFERROR(VLOOKUP($B84,#REF!,4,FALSE),"")/30))</f>
        <v>#VALUE!</v>
      </c>
      <c r="JQ96" s="37" t="e">
        <f>IF(AND(JQ95&lt;&gt;0,JP95&lt;&gt;0),JQ95-JP95,(IFERROR(VLOOKUP($B84,#REF!,4,FALSE),"")/30))</f>
        <v>#VALUE!</v>
      </c>
      <c r="JR96" s="37" t="e">
        <f>IF(AND(JR95&lt;&gt;0,JQ95&lt;&gt;0),JR95-JQ95,(IFERROR(VLOOKUP($B84,#REF!,4,FALSE),"")/30))</f>
        <v>#VALUE!</v>
      </c>
      <c r="JS96" s="37" t="e">
        <f>IF(AND(JS95&lt;&gt;0,JR95&lt;&gt;0),JS95-JR95,(IFERROR(VLOOKUP($B84,#REF!,4,FALSE),"")/30))</f>
        <v>#VALUE!</v>
      </c>
      <c r="JT96" s="37" t="e">
        <f>IF(AND(JT95&lt;&gt;0,JS95&lt;&gt;0),JT95-JS95,(IFERROR(VLOOKUP($B84,#REF!,4,FALSE),"")/30))</f>
        <v>#VALUE!</v>
      </c>
      <c r="JU96" s="37" t="e">
        <f>IF(AND(JU95&lt;&gt;0,JT95&lt;&gt;0),JU95-JT95,(IFERROR(VLOOKUP($B84,#REF!,4,FALSE),"")/30))</f>
        <v>#VALUE!</v>
      </c>
      <c r="JV96" s="37" t="e">
        <f>IF(AND(JV95&lt;&gt;0,JU95&lt;&gt;0),JV95-JU95,(IFERROR(VLOOKUP($B84,#REF!,4,FALSE),"")/30))</f>
        <v>#VALUE!</v>
      </c>
      <c r="JW96" s="37" t="e">
        <f>IF(AND(JW95&lt;&gt;0,JV95&lt;&gt;0),JW95-JV95,(IFERROR(VLOOKUP($B84,#REF!,4,FALSE),"")/30))</f>
        <v>#VALUE!</v>
      </c>
      <c r="JX96" s="37" t="e">
        <f>IF(AND(JX95&lt;&gt;0,JW95&lt;&gt;0),JX95-JW95,(IFERROR(VLOOKUP($B84,#REF!,4,FALSE),"")/30))</f>
        <v>#VALUE!</v>
      </c>
      <c r="JY96" s="37" t="e">
        <f>IF(AND(JY95&lt;&gt;0,JX95&lt;&gt;0),JY95-JX95,(IFERROR(VLOOKUP($B84,#REF!,4,FALSE),"")/30))</f>
        <v>#VALUE!</v>
      </c>
      <c r="JZ96" s="37" t="e">
        <f>IF(AND(JZ95&lt;&gt;0,JY95&lt;&gt;0),JZ95-JY95,(IFERROR(VLOOKUP($B84,#REF!,4,FALSE),"")/30))</f>
        <v>#VALUE!</v>
      </c>
      <c r="KA96" s="37" t="e">
        <f>IF(AND(KA95&lt;&gt;0,JZ95&lt;&gt;0),KA95-JZ95,(IFERROR(VLOOKUP($B84,#REF!,4,FALSE),"")/30))</f>
        <v>#VALUE!</v>
      </c>
      <c r="KB96" s="37" t="e">
        <f>IF(AND(KB95&lt;&gt;0,KA95&lt;&gt;0),KB95-KA95,(IFERROR(VLOOKUP($B84,#REF!,4,FALSE),"")/30))</f>
        <v>#VALUE!</v>
      </c>
      <c r="KC96" s="37" t="e">
        <f>IF(AND(KC95&lt;&gt;0,KB95&lt;&gt;0),KC95-KB95,(IFERROR(VLOOKUP($B84,#REF!,4,FALSE),"")/30))</f>
        <v>#VALUE!</v>
      </c>
      <c r="KD96" s="37" t="e">
        <f>IF(AND(KD95&lt;&gt;0,KC95&lt;&gt;0),KD95-KC95,(IFERROR(VLOOKUP($B84,#REF!,4,FALSE),"")/30))</f>
        <v>#VALUE!</v>
      </c>
      <c r="KE96" s="37" t="e">
        <f>IF(AND(KE95&lt;&gt;0,KD95&lt;&gt;0),KE95-KD95,(IFERROR(VLOOKUP($B84,#REF!,4,FALSE),"")/30))</f>
        <v>#VALUE!</v>
      </c>
      <c r="KF96" s="37" t="e">
        <f>IF(AND(KF95&lt;&gt;0,KE95&lt;&gt;0),KF95-KE95,(IFERROR(VLOOKUP($B84,#REF!,4,FALSE),"")/30))</f>
        <v>#VALUE!</v>
      </c>
      <c r="KG96" s="37" t="e">
        <f>IF(AND(KG95&lt;&gt;0,KF95&lt;&gt;0),KG95-KF95,(IFERROR(VLOOKUP($B84,#REF!,4,FALSE),"")/30))</f>
        <v>#VALUE!</v>
      </c>
      <c r="KH96" s="37" t="e">
        <f>IF(AND(KH95&lt;&gt;0,KG95&lt;&gt;0),KH95-KG95,(IFERROR(VLOOKUP($B84,#REF!,4,FALSE),"")/30))</f>
        <v>#VALUE!</v>
      </c>
      <c r="KI96" s="37" t="e">
        <f>IF(AND(KI95&lt;&gt;0,KH95&lt;&gt;0),KI95-KH95,(IFERROR(VLOOKUP($B84,#REF!,4,FALSE),"")/30))</f>
        <v>#VALUE!</v>
      </c>
      <c r="KJ96" s="37" t="e">
        <f>IF(AND(KJ95&lt;&gt;0,KI95&lt;&gt;0),KJ95-KI95,(IFERROR(VLOOKUP($B84,#REF!,4,FALSE),"")/30))</f>
        <v>#VALUE!</v>
      </c>
      <c r="KK96" s="37" t="e">
        <f>IF(AND(KK95&lt;&gt;0,KJ95&lt;&gt;0),KK95-KJ95,(IFERROR(VLOOKUP($B84,#REF!,4,FALSE),"")/30))</f>
        <v>#VALUE!</v>
      </c>
      <c r="KL96" s="37" t="e">
        <f>IF(AND(KL95&lt;&gt;0,KK95&lt;&gt;0),KL95-KK95,(IFERROR(VLOOKUP($B84,#REF!,4,FALSE),"")/30))</f>
        <v>#VALUE!</v>
      </c>
      <c r="KM96" s="37" t="e">
        <f>IF(AND(KM95&lt;&gt;0,KL95&lt;&gt;0),KM95-KL95,(IFERROR(VLOOKUP($B84,#REF!,4,FALSE),"")/30))</f>
        <v>#VALUE!</v>
      </c>
      <c r="KN96" s="37" t="e">
        <f>IF(AND(KN95&lt;&gt;0,KM95&lt;&gt;0),KN95-KM95,(IFERROR(VLOOKUP($B84,#REF!,4,FALSE),"")/30))</f>
        <v>#VALUE!</v>
      </c>
      <c r="KO96" s="37" t="e">
        <f>IF(AND(KO95&lt;&gt;0,KN95&lt;&gt;0),KO95-KN95,(IFERROR(VLOOKUP($B84,#REF!,4,FALSE),"")/30))</f>
        <v>#VALUE!</v>
      </c>
      <c r="KP96" s="37" t="e">
        <f>IF(AND(KP95&lt;&gt;0,KO95&lt;&gt;0),KP95-KO95,(IFERROR(VLOOKUP($B84,#REF!,4,FALSE),"")/30))</f>
        <v>#VALUE!</v>
      </c>
      <c r="KQ96" s="37" t="e">
        <f>IF(AND(KQ95&lt;&gt;0,KP95&lt;&gt;0),KQ95-KP95,(IFERROR(VLOOKUP($B84,#REF!,4,FALSE),"")/30))</f>
        <v>#VALUE!</v>
      </c>
      <c r="KR96" s="37" t="e">
        <f>IF(AND(KR95&lt;&gt;0,KQ95&lt;&gt;0),KR95-KQ95,(IFERROR(VLOOKUP($B84,#REF!,4,FALSE),"")/30))</f>
        <v>#VALUE!</v>
      </c>
      <c r="KS96" s="37" t="e">
        <f>IF(AND(KS95&lt;&gt;0,KR95&lt;&gt;0),KS95-KR95,(IFERROR(VLOOKUP($B84,#REF!,4,FALSE),"")/30))</f>
        <v>#VALUE!</v>
      </c>
      <c r="KT96" s="37" t="e">
        <f>IF(AND(KT95&lt;&gt;0,KS95&lt;&gt;0),KT95-KS95,(IFERROR(VLOOKUP($B84,#REF!,4,FALSE),"")/30))</f>
        <v>#VALUE!</v>
      </c>
      <c r="KU96" s="37" t="e">
        <f>IF(AND(KU95&lt;&gt;0,KT95&lt;&gt;0),KU95-KT95,(IFERROR(VLOOKUP($B84,#REF!,4,FALSE),"")/30))</f>
        <v>#VALUE!</v>
      </c>
      <c r="KV96" s="37" t="e">
        <f>IF(AND(KV95&lt;&gt;0,KU95&lt;&gt;0),KV95-KU95,(IFERROR(VLOOKUP($B84,#REF!,4,FALSE),"")/30))</f>
        <v>#VALUE!</v>
      </c>
      <c r="KW96" s="37" t="e">
        <f>IF(AND(KW95&lt;&gt;0,KV95&lt;&gt;0),KW95-KV95,(IFERROR(VLOOKUP($B84,#REF!,4,FALSE),"")/30))</f>
        <v>#VALUE!</v>
      </c>
      <c r="KX96" s="37" t="e">
        <f>IF(AND(KX95&lt;&gt;0,KW95&lt;&gt;0),KX95-KW95,(IFERROR(VLOOKUP($B84,#REF!,4,FALSE),"")/30))</f>
        <v>#VALUE!</v>
      </c>
      <c r="KY96" s="37" t="e">
        <f>IF(AND(KY95&lt;&gt;0,KX95&lt;&gt;0),KY95-KX95,(IFERROR(VLOOKUP($B84,#REF!,4,FALSE),"")/30))</f>
        <v>#VALUE!</v>
      </c>
      <c r="KZ96" s="37" t="e">
        <f>IF(AND(KZ95&lt;&gt;0,KY95&lt;&gt;0),KZ95-KY95,(IFERROR(VLOOKUP($B84,#REF!,4,FALSE),"")/30))</f>
        <v>#VALUE!</v>
      </c>
      <c r="LA96" s="37" t="e">
        <f>IF(AND(LA95&lt;&gt;0,KZ95&lt;&gt;0),LA95-KZ95,(IFERROR(VLOOKUP($B84,#REF!,4,FALSE),"")/30))</f>
        <v>#VALUE!</v>
      </c>
      <c r="LB96" s="37" t="e">
        <f>IF(AND(LB95&lt;&gt;0,LA95&lt;&gt;0),LB95-LA95,(IFERROR(VLOOKUP($B84,#REF!,4,FALSE),"")/30))</f>
        <v>#VALUE!</v>
      </c>
      <c r="LC96" s="37" t="e">
        <f>IF(AND(LC95&lt;&gt;0,LB95&lt;&gt;0),LC95-LB95,(IFERROR(VLOOKUP($B84,#REF!,4,FALSE),"")/30))</f>
        <v>#VALUE!</v>
      </c>
      <c r="LD96" s="37" t="e">
        <f>IF(AND(LD95&lt;&gt;0,LC95&lt;&gt;0),LD95-LC95,(IFERROR(VLOOKUP($B84,#REF!,4,FALSE),"")/30))</f>
        <v>#VALUE!</v>
      </c>
      <c r="LE96" s="37" t="e">
        <f>IF(AND(LE95&lt;&gt;0,LD95&lt;&gt;0),LE95-LD95,(IFERROR(VLOOKUP($B84,#REF!,4,FALSE),"")/30))</f>
        <v>#VALUE!</v>
      </c>
      <c r="LF96" s="37" t="e">
        <f>IF(AND(LF95&lt;&gt;0,LE95&lt;&gt;0),LF95-LE95,(IFERROR(VLOOKUP($B84,#REF!,4,FALSE),"")/30))</f>
        <v>#VALUE!</v>
      </c>
      <c r="LG96" s="37" t="e">
        <f>IF(AND(LG95&lt;&gt;0,LF95&lt;&gt;0),LG95-LF95,(IFERROR(VLOOKUP($B84,#REF!,4,FALSE),"")/30))</f>
        <v>#VALUE!</v>
      </c>
      <c r="LH96" s="37" t="e">
        <f>IF(AND(LH95&lt;&gt;0,LG95&lt;&gt;0),LH95-LG95,(IFERROR(VLOOKUP($B84,#REF!,4,FALSE),"")/30))</f>
        <v>#VALUE!</v>
      </c>
      <c r="LI96" s="37" t="e">
        <f>IF(AND(LI95&lt;&gt;0,LH95&lt;&gt;0),LI95-LH95,(IFERROR(VLOOKUP($B84,#REF!,4,FALSE),"")/30))</f>
        <v>#VALUE!</v>
      </c>
      <c r="LJ96" s="37" t="e">
        <f>IF(AND(LJ95&lt;&gt;0,LI95&lt;&gt;0),LJ95-LI95,(IFERROR(VLOOKUP($B84,#REF!,4,FALSE),"")/30))</f>
        <v>#VALUE!</v>
      </c>
      <c r="LK96" s="37" t="e">
        <f>IF(AND(LK95&lt;&gt;0,LJ95&lt;&gt;0),LK95-LJ95,(IFERROR(VLOOKUP($B84,#REF!,4,FALSE),"")/30))</f>
        <v>#VALUE!</v>
      </c>
      <c r="LL96" s="37" t="e">
        <f>IF(AND(LL95&lt;&gt;0,LK95&lt;&gt;0),LL95-LK95,(IFERROR(VLOOKUP($B84,#REF!,4,FALSE),"")/30))</f>
        <v>#VALUE!</v>
      </c>
      <c r="LM96" s="37" t="e">
        <f>IF(AND(LM95&lt;&gt;0,LL95&lt;&gt;0),LM95-LL95,(IFERROR(VLOOKUP($B84,#REF!,4,FALSE),"")/30))</f>
        <v>#VALUE!</v>
      </c>
      <c r="LN96" s="37" t="e">
        <f>IF(AND(LN95&lt;&gt;0,LM95&lt;&gt;0),LN95-LM95,(IFERROR(VLOOKUP($B84,#REF!,4,FALSE),"")/30))</f>
        <v>#VALUE!</v>
      </c>
      <c r="LO96" s="37" t="e">
        <f>IF(AND(LO95&lt;&gt;0,LN95&lt;&gt;0),LO95-LN95,(IFERROR(VLOOKUP($B84,#REF!,4,FALSE),"")/30))</f>
        <v>#VALUE!</v>
      </c>
      <c r="LP96" s="37" t="e">
        <f>IF(AND(LP95&lt;&gt;0,LO95&lt;&gt;0),LP95-LO95,(IFERROR(VLOOKUP($B84,#REF!,4,FALSE),"")/30))</f>
        <v>#VALUE!</v>
      </c>
      <c r="LQ96" s="37" t="e">
        <f>IF(AND(LQ95&lt;&gt;0,LP95&lt;&gt;0),LQ95-LP95,(IFERROR(VLOOKUP($B84,#REF!,4,FALSE),"")/30))</f>
        <v>#VALUE!</v>
      </c>
      <c r="LR96" s="37" t="e">
        <f>IF(AND(LR95&lt;&gt;0,LQ95&lt;&gt;0),LR95-LQ95,(IFERROR(VLOOKUP($B84,#REF!,4,FALSE),"")/30))</f>
        <v>#VALUE!</v>
      </c>
      <c r="LS96" s="37" t="e">
        <f>IF(AND(LS95&lt;&gt;0,LR95&lt;&gt;0),LS95-LR95,(IFERROR(VLOOKUP($B84,#REF!,4,FALSE),"")/30))</f>
        <v>#VALUE!</v>
      </c>
      <c r="LT96" s="37" t="e">
        <f>IF(AND(LT95&lt;&gt;0,LS95&lt;&gt;0),LT95-LS95,(IFERROR(VLOOKUP($B84,#REF!,4,FALSE),"")/30))</f>
        <v>#VALUE!</v>
      </c>
      <c r="LU96" s="37" t="e">
        <f>IF(AND(LU95&lt;&gt;0,LT95&lt;&gt;0),LU95-LT95,(IFERROR(VLOOKUP($B84,#REF!,4,FALSE),"")/30))</f>
        <v>#VALUE!</v>
      </c>
      <c r="LV96" s="37" t="e">
        <f>IF(AND(LV95&lt;&gt;0,LU95&lt;&gt;0),LV95-LU95,(IFERROR(VLOOKUP($B84,#REF!,4,FALSE),"")/30))</f>
        <v>#VALUE!</v>
      </c>
      <c r="LW96" s="37" t="e">
        <f>IF(AND(LW95&lt;&gt;0,LV95&lt;&gt;0),LW95-LV95,(IFERROR(VLOOKUP($B84,#REF!,4,FALSE),"")/30))</f>
        <v>#VALUE!</v>
      </c>
      <c r="LX96" s="37" t="e">
        <f>IF(AND(LX95&lt;&gt;0,LW95&lt;&gt;0),LX95-LW95,(IFERROR(VLOOKUP($B84,#REF!,4,FALSE),"")/30))</f>
        <v>#VALUE!</v>
      </c>
      <c r="LY96" s="37" t="e">
        <f>IF(AND(LY95&lt;&gt;0,LX95&lt;&gt;0),LY95-LX95,(IFERROR(VLOOKUP($B84,#REF!,4,FALSE),"")/30))</f>
        <v>#VALUE!</v>
      </c>
      <c r="LZ96" s="37" t="e">
        <f>IF(AND(LZ95&lt;&gt;0,LY95&lt;&gt;0),LZ95-LY95,(IFERROR(VLOOKUP($B84,#REF!,4,FALSE),"")/30))</f>
        <v>#VALUE!</v>
      </c>
      <c r="MA96" s="37" t="e">
        <f>IF(AND(MA95&lt;&gt;0,LZ95&lt;&gt;0),MA95-LZ95,(IFERROR(VLOOKUP($B84,#REF!,4,FALSE),"")/30))</f>
        <v>#VALUE!</v>
      </c>
      <c r="MB96" s="37" t="e">
        <f>IF(AND(MB95&lt;&gt;0,MA95&lt;&gt;0),MB95-MA95,(IFERROR(VLOOKUP($B84,#REF!,4,FALSE),"")/30))</f>
        <v>#VALUE!</v>
      </c>
      <c r="MC96" s="37" t="e">
        <f>IF(AND(MC95&lt;&gt;0,MB95&lt;&gt;0),MC95-MB95,(IFERROR(VLOOKUP($B84,#REF!,4,FALSE),"")/30))</f>
        <v>#VALUE!</v>
      </c>
      <c r="MD96" s="37" t="e">
        <f>IF(AND(MD95&lt;&gt;0,MC95&lt;&gt;0),MD95-MC95,(IFERROR(VLOOKUP($B84,#REF!,4,FALSE),"")/30))</f>
        <v>#VALUE!</v>
      </c>
      <c r="ME96" s="37" t="e">
        <f>IF(AND(ME95&lt;&gt;0,MD95&lt;&gt;0),ME95-MD95,(IFERROR(VLOOKUP($B84,#REF!,4,FALSE),"")/30))</f>
        <v>#VALUE!</v>
      </c>
      <c r="MF96" s="37" t="e">
        <f>IF(AND(MF95&lt;&gt;0,ME95&lt;&gt;0),MF95-ME95,(IFERROR(VLOOKUP($B84,#REF!,4,FALSE),"")/30))</f>
        <v>#VALUE!</v>
      </c>
      <c r="MG96" s="37" t="e">
        <f>IF(AND(MG95&lt;&gt;0,MF95&lt;&gt;0),MG95-MF95,(IFERROR(VLOOKUP($B84,#REF!,4,FALSE),"")/30))</f>
        <v>#VALUE!</v>
      </c>
      <c r="MH96" s="37" t="e">
        <f>IF(AND(MH95&lt;&gt;0,MG95&lt;&gt;0),MH95-MG95,(IFERROR(VLOOKUP($B84,#REF!,4,FALSE),"")/30))</f>
        <v>#VALUE!</v>
      </c>
      <c r="MI96" s="37" t="e">
        <f>IF(AND(MI95&lt;&gt;0,MH95&lt;&gt;0),MI95-MH95,(IFERROR(VLOOKUP($B84,#REF!,4,FALSE),"")/30))</f>
        <v>#VALUE!</v>
      </c>
      <c r="MJ96" s="37" t="e">
        <f>IF(AND(MJ95&lt;&gt;0,MI95&lt;&gt;0),MJ95-MI95,(IFERROR(VLOOKUP($B84,#REF!,4,FALSE),"")/30))</f>
        <v>#VALUE!</v>
      </c>
      <c r="MK96" s="37" t="e">
        <f>IF(AND(MK95&lt;&gt;0,MJ95&lt;&gt;0),MK95-MJ95,(IFERROR(VLOOKUP($B84,#REF!,4,FALSE),"")/30))</f>
        <v>#VALUE!</v>
      </c>
      <c r="ML96" s="37" t="e">
        <f>IF(AND(ML95&lt;&gt;0,MK95&lt;&gt;0),ML95-MK95,(IFERROR(VLOOKUP($B84,#REF!,4,FALSE),"")/30))</f>
        <v>#VALUE!</v>
      </c>
      <c r="MM96" s="37" t="e">
        <f>IF(AND(MM95&lt;&gt;0,ML95&lt;&gt;0),MM95-ML95,(IFERROR(VLOOKUP($B84,#REF!,4,FALSE),"")/30))</f>
        <v>#VALUE!</v>
      </c>
      <c r="MN96" s="37" t="e">
        <f>IF(AND(MN95&lt;&gt;0,MM95&lt;&gt;0),MN95-MM95,(IFERROR(VLOOKUP($B84,#REF!,4,FALSE),"")/30))</f>
        <v>#VALUE!</v>
      </c>
      <c r="MO96" s="37" t="e">
        <f>IF(AND(MO95&lt;&gt;0,MN95&lt;&gt;0),MO95-MN95,(IFERROR(VLOOKUP($B84,#REF!,4,FALSE),"")/30))</f>
        <v>#VALUE!</v>
      </c>
      <c r="MP96" s="37" t="e">
        <f>IF(AND(MP95&lt;&gt;0,MO95&lt;&gt;0),MP95-MO95,(IFERROR(VLOOKUP($B84,#REF!,4,FALSE),"")/30))</f>
        <v>#VALUE!</v>
      </c>
      <c r="MQ96" s="37" t="e">
        <f>IF(AND(MQ95&lt;&gt;0,MP95&lt;&gt;0),MQ95-MP95,(IFERROR(VLOOKUP($B84,#REF!,4,FALSE),"")/30))</f>
        <v>#VALUE!</v>
      </c>
      <c r="MR96" s="37" t="e">
        <f>IF(AND(MR95&lt;&gt;0,MQ95&lt;&gt;0),MR95-MQ95,(IFERROR(VLOOKUP($B84,#REF!,4,FALSE),"")/30))</f>
        <v>#VALUE!</v>
      </c>
      <c r="MS96" s="37" t="e">
        <f>IF(AND(MS95&lt;&gt;0,MR95&lt;&gt;0),MS95-MR95,(IFERROR(VLOOKUP($B84,#REF!,4,FALSE),"")/30))</f>
        <v>#VALUE!</v>
      </c>
      <c r="MT96" s="37" t="e">
        <f>IF(AND(MT95&lt;&gt;0,MS95&lt;&gt;0),MT95-MS95,(IFERROR(VLOOKUP($B84,#REF!,4,FALSE),"")/30))</f>
        <v>#VALUE!</v>
      </c>
      <c r="MU96" s="37" t="e">
        <f>IF(AND(MU95&lt;&gt;0,MT95&lt;&gt;0),MU95-MT95,(IFERROR(VLOOKUP($B84,#REF!,4,FALSE),"")/30))</f>
        <v>#VALUE!</v>
      </c>
      <c r="MV96" s="37" t="e">
        <f>IF(AND(MV95&lt;&gt;0,MU95&lt;&gt;0),MV95-MU95,(IFERROR(VLOOKUP($B84,#REF!,4,FALSE),"")/30))</f>
        <v>#VALUE!</v>
      </c>
      <c r="MW96" s="37" t="e">
        <f>IF(AND(MW95&lt;&gt;0,MV95&lt;&gt;0),MW95-MV95,(IFERROR(VLOOKUP($B84,#REF!,4,FALSE),"")/30))</f>
        <v>#VALUE!</v>
      </c>
      <c r="MX96" s="37" t="e">
        <f>IF(AND(MX95&lt;&gt;0,MW95&lt;&gt;0),MX95-MW95,(IFERROR(VLOOKUP($B84,#REF!,4,FALSE),"")/30))</f>
        <v>#VALUE!</v>
      </c>
      <c r="MY96" s="37" t="e">
        <f>IF(AND(MY95&lt;&gt;0,MX95&lt;&gt;0),MY95-MX95,(IFERROR(VLOOKUP($B84,#REF!,4,FALSE),"")/30))</f>
        <v>#VALUE!</v>
      </c>
      <c r="MZ96" s="37" t="e">
        <f>IF(AND(MZ95&lt;&gt;0,MY95&lt;&gt;0),MZ95-MY95,(IFERROR(VLOOKUP($B84,#REF!,4,FALSE),"")/30))</f>
        <v>#VALUE!</v>
      </c>
      <c r="NA96" s="37" t="e">
        <f>IF(AND(NA95&lt;&gt;0,MZ95&lt;&gt;0),NA95-MZ95,(IFERROR(VLOOKUP($B84,#REF!,4,FALSE),"")/30))</f>
        <v>#VALUE!</v>
      </c>
      <c r="NB96" s="37" t="e">
        <f>IF(AND(NB95&lt;&gt;0,NA95&lt;&gt;0),NB95-NA95,(IFERROR(VLOOKUP($B84,#REF!,4,FALSE),"")/30))</f>
        <v>#VALUE!</v>
      </c>
      <c r="NC96" s="37" t="e">
        <f>IF(AND(NC95&lt;&gt;0,NB95&lt;&gt;0),NC95-NB95,(IFERROR(VLOOKUP($B84,#REF!,4,FALSE),"")/30))</f>
        <v>#VALUE!</v>
      </c>
      <c r="ND96" s="37" t="e">
        <f>IF(AND(ND95&lt;&gt;0,NC95&lt;&gt;0),ND95-NC95,(IFERROR(VLOOKUP($B84,#REF!,4,FALSE),"")/30))</f>
        <v>#VALUE!</v>
      </c>
      <c r="NE96" s="37" t="e">
        <f>IF(AND(NE95&lt;&gt;0,ND95&lt;&gt;0),NE95-ND95,(IFERROR(VLOOKUP($B84,#REF!,4,FALSE),"")/30))</f>
        <v>#VALUE!</v>
      </c>
      <c r="NF96" s="37" t="e">
        <f>IF(AND(NF95&lt;&gt;0,NE95&lt;&gt;0),NF95-NE95,(IFERROR(VLOOKUP($B84,#REF!,4,FALSE),"")/30))</f>
        <v>#VALUE!</v>
      </c>
      <c r="NG96" s="37" t="e">
        <f>IF(AND(NG95&lt;&gt;0,NF95&lt;&gt;0),NG95-NF95,(IFERROR(VLOOKUP($B84,#REF!,4,FALSE),"")/30))</f>
        <v>#VALUE!</v>
      </c>
      <c r="NH96" s="37" t="e">
        <f>IF(AND(NH95&lt;&gt;0,NG95&lt;&gt;0),NH95-NG95,(IFERROR(VLOOKUP($B84,#REF!,4,FALSE),"")/30))</f>
        <v>#VALUE!</v>
      </c>
    </row>
    <row r="97" spans="1:372" s="39" customFormat="1" ht="15" thickBot="1" x14ac:dyDescent="0.25">
      <c r="A97" s="19" t="str">
        <f>IFERROR(VLOOKUP(B97,#REF!,2,FALSE)," ")</f>
        <v xml:space="preserve"> </v>
      </c>
      <c r="B97" s="20">
        <v>70652</v>
      </c>
      <c r="C97" s="1053" t="str">
        <f>IFERROR(VLOOKUP(B97,Claves!A:G,4,FALSE)," ")</f>
        <v>KNNCA KOTEX NATURALS NOCTURNA CA 36X6</v>
      </c>
      <c r="D97" s="1053"/>
      <c r="E97" s="1053"/>
      <c r="F97" s="1054"/>
      <c r="G97" s="28">
        <v>0</v>
      </c>
      <c r="H97" s="28">
        <f t="shared" ref="H97:BS97" si="128">H108/H$4</f>
        <v>0</v>
      </c>
      <c r="I97" s="28">
        <f t="shared" si="128"/>
        <v>0</v>
      </c>
      <c r="J97" s="28">
        <f t="shared" si="128"/>
        <v>0</v>
      </c>
      <c r="K97" s="28">
        <f t="shared" si="128"/>
        <v>0</v>
      </c>
      <c r="L97" s="28">
        <f t="shared" si="128"/>
        <v>0</v>
      </c>
      <c r="M97" s="28">
        <f t="shared" si="128"/>
        <v>0</v>
      </c>
      <c r="N97" s="28">
        <f t="shared" si="128"/>
        <v>0</v>
      </c>
      <c r="O97" s="28">
        <f t="shared" si="128"/>
        <v>0</v>
      </c>
      <c r="P97" s="28">
        <f t="shared" si="128"/>
        <v>0</v>
      </c>
      <c r="Q97" s="28">
        <f t="shared" si="128"/>
        <v>0</v>
      </c>
      <c r="R97" s="28">
        <f t="shared" si="128"/>
        <v>0</v>
      </c>
      <c r="S97" s="28">
        <f t="shared" si="128"/>
        <v>0</v>
      </c>
      <c r="T97" s="28">
        <f t="shared" si="128"/>
        <v>0</v>
      </c>
      <c r="U97" s="28">
        <f t="shared" si="128"/>
        <v>0</v>
      </c>
      <c r="V97" s="28">
        <f t="shared" si="128"/>
        <v>0</v>
      </c>
      <c r="W97" s="28">
        <f t="shared" si="128"/>
        <v>0</v>
      </c>
      <c r="X97" s="28">
        <f t="shared" si="128"/>
        <v>0</v>
      </c>
      <c r="Y97" s="28">
        <f t="shared" si="128"/>
        <v>0</v>
      </c>
      <c r="Z97" s="28">
        <f t="shared" si="128"/>
        <v>0</v>
      </c>
      <c r="AA97" s="28">
        <f t="shared" si="128"/>
        <v>0</v>
      </c>
      <c r="AB97" s="28">
        <f t="shared" si="128"/>
        <v>0</v>
      </c>
      <c r="AC97" s="28">
        <f t="shared" si="128"/>
        <v>0</v>
      </c>
      <c r="AD97" s="28">
        <f t="shared" si="128"/>
        <v>0</v>
      </c>
      <c r="AE97" s="28">
        <f t="shared" si="128"/>
        <v>0</v>
      </c>
      <c r="AF97" s="28">
        <f t="shared" si="128"/>
        <v>0</v>
      </c>
      <c r="AG97" s="28">
        <f t="shared" si="128"/>
        <v>0</v>
      </c>
      <c r="AH97" s="28">
        <f t="shared" si="128"/>
        <v>0</v>
      </c>
      <c r="AI97" s="28">
        <f t="shared" si="128"/>
        <v>0</v>
      </c>
      <c r="AJ97" s="28">
        <f t="shared" si="128"/>
        <v>0</v>
      </c>
      <c r="AK97" s="28">
        <f t="shared" si="128"/>
        <v>0</v>
      </c>
      <c r="AL97" s="28">
        <f t="shared" si="128"/>
        <v>0</v>
      </c>
      <c r="AM97" s="28">
        <f t="shared" si="128"/>
        <v>0</v>
      </c>
      <c r="AN97" s="28">
        <f t="shared" si="128"/>
        <v>0</v>
      </c>
      <c r="AO97" s="28">
        <f t="shared" si="128"/>
        <v>0</v>
      </c>
      <c r="AP97" s="28">
        <f t="shared" si="128"/>
        <v>0</v>
      </c>
      <c r="AQ97" s="28">
        <f t="shared" si="128"/>
        <v>0</v>
      </c>
      <c r="AR97" s="28">
        <f t="shared" si="128"/>
        <v>0</v>
      </c>
      <c r="AS97" s="28">
        <f t="shared" si="128"/>
        <v>0</v>
      </c>
      <c r="AT97" s="28">
        <f t="shared" si="128"/>
        <v>0</v>
      </c>
      <c r="AU97" s="28">
        <f t="shared" si="128"/>
        <v>0</v>
      </c>
      <c r="AV97" s="28">
        <f t="shared" si="128"/>
        <v>0</v>
      </c>
      <c r="AW97" s="28">
        <f t="shared" si="128"/>
        <v>0</v>
      </c>
      <c r="AX97" s="28">
        <f t="shared" si="128"/>
        <v>0</v>
      </c>
      <c r="AY97" s="28">
        <f t="shared" si="128"/>
        <v>0</v>
      </c>
      <c r="AZ97" s="28">
        <f t="shared" si="128"/>
        <v>0</v>
      </c>
      <c r="BA97" s="28">
        <f t="shared" si="128"/>
        <v>0</v>
      </c>
      <c r="BB97" s="28">
        <f t="shared" si="128"/>
        <v>0</v>
      </c>
      <c r="BC97" s="28">
        <f t="shared" si="128"/>
        <v>0</v>
      </c>
      <c r="BD97" s="28">
        <f t="shared" si="128"/>
        <v>0</v>
      </c>
      <c r="BE97" s="28">
        <f t="shared" si="128"/>
        <v>0</v>
      </c>
      <c r="BF97" s="28">
        <f t="shared" si="128"/>
        <v>0</v>
      </c>
      <c r="BG97" s="28">
        <f t="shared" si="128"/>
        <v>0</v>
      </c>
      <c r="BH97" s="28">
        <f t="shared" si="128"/>
        <v>0</v>
      </c>
      <c r="BI97" s="28">
        <f t="shared" si="128"/>
        <v>0</v>
      </c>
      <c r="BJ97" s="28">
        <f t="shared" si="128"/>
        <v>0</v>
      </c>
      <c r="BK97" s="28">
        <f t="shared" si="128"/>
        <v>0</v>
      </c>
      <c r="BL97" s="28">
        <f t="shared" si="128"/>
        <v>0</v>
      </c>
      <c r="BM97" s="28">
        <f t="shared" si="128"/>
        <v>0</v>
      </c>
      <c r="BN97" s="28">
        <f t="shared" si="128"/>
        <v>0</v>
      </c>
      <c r="BO97" s="28">
        <f t="shared" si="128"/>
        <v>0</v>
      </c>
      <c r="BP97" s="28">
        <f t="shared" si="128"/>
        <v>0</v>
      </c>
      <c r="BQ97" s="28">
        <f t="shared" si="128"/>
        <v>0</v>
      </c>
      <c r="BR97" s="28">
        <f t="shared" si="128"/>
        <v>0</v>
      </c>
      <c r="BS97" s="28">
        <f t="shared" si="128"/>
        <v>0</v>
      </c>
      <c r="BT97" s="28">
        <f t="shared" ref="BT97:EE97" si="129">BT108/BT$4</f>
        <v>0</v>
      </c>
      <c r="BU97" s="28">
        <f t="shared" si="129"/>
        <v>0</v>
      </c>
      <c r="BV97" s="28">
        <f t="shared" si="129"/>
        <v>0</v>
      </c>
      <c r="BW97" s="28">
        <f t="shared" si="129"/>
        <v>0</v>
      </c>
      <c r="BX97" s="28">
        <f t="shared" si="129"/>
        <v>0</v>
      </c>
      <c r="BY97" s="28">
        <f t="shared" si="129"/>
        <v>0</v>
      </c>
      <c r="BZ97" s="28">
        <f t="shared" si="129"/>
        <v>0</v>
      </c>
      <c r="CA97" s="28">
        <f t="shared" si="129"/>
        <v>0</v>
      </c>
      <c r="CB97" s="28">
        <f t="shared" si="129"/>
        <v>0</v>
      </c>
      <c r="CC97" s="28">
        <f t="shared" si="129"/>
        <v>0</v>
      </c>
      <c r="CD97" s="28">
        <f t="shared" si="129"/>
        <v>0</v>
      </c>
      <c r="CE97" s="28">
        <f t="shared" si="129"/>
        <v>0</v>
      </c>
      <c r="CF97" s="28">
        <f t="shared" si="129"/>
        <v>0</v>
      </c>
      <c r="CG97" s="28">
        <f t="shared" si="129"/>
        <v>0</v>
      </c>
      <c r="CH97" s="28">
        <f t="shared" si="129"/>
        <v>0</v>
      </c>
      <c r="CI97" s="28">
        <f t="shared" si="129"/>
        <v>0</v>
      </c>
      <c r="CJ97" s="28">
        <f t="shared" si="129"/>
        <v>0</v>
      </c>
      <c r="CK97" s="28">
        <f t="shared" si="129"/>
        <v>0</v>
      </c>
      <c r="CL97" s="28">
        <f t="shared" si="129"/>
        <v>0</v>
      </c>
      <c r="CM97" s="28">
        <f t="shared" si="129"/>
        <v>0</v>
      </c>
      <c r="CN97" s="28">
        <f t="shared" si="129"/>
        <v>0</v>
      </c>
      <c r="CO97" s="28">
        <f t="shared" si="129"/>
        <v>0</v>
      </c>
      <c r="CP97" s="28">
        <f t="shared" si="129"/>
        <v>0</v>
      </c>
      <c r="CQ97" s="28">
        <f t="shared" si="129"/>
        <v>0</v>
      </c>
      <c r="CR97" s="28">
        <f t="shared" si="129"/>
        <v>0</v>
      </c>
      <c r="CS97" s="28">
        <f t="shared" si="129"/>
        <v>0</v>
      </c>
      <c r="CT97" s="28">
        <f t="shared" si="129"/>
        <v>0</v>
      </c>
      <c r="CU97" s="28">
        <f t="shared" si="129"/>
        <v>0</v>
      </c>
      <c r="CV97" s="28">
        <f t="shared" si="129"/>
        <v>0</v>
      </c>
      <c r="CW97" s="28">
        <f t="shared" si="129"/>
        <v>0</v>
      </c>
      <c r="CX97" s="28">
        <f t="shared" si="129"/>
        <v>0</v>
      </c>
      <c r="CY97" s="28">
        <f t="shared" si="129"/>
        <v>0</v>
      </c>
      <c r="CZ97" s="28">
        <f t="shared" si="129"/>
        <v>0</v>
      </c>
      <c r="DA97" s="28">
        <f t="shared" si="129"/>
        <v>0</v>
      </c>
      <c r="DB97" s="28">
        <f t="shared" si="129"/>
        <v>0</v>
      </c>
      <c r="DC97" s="28">
        <f t="shared" si="129"/>
        <v>0</v>
      </c>
      <c r="DD97" s="28">
        <f t="shared" si="129"/>
        <v>0</v>
      </c>
      <c r="DE97" s="28">
        <f t="shared" si="129"/>
        <v>0</v>
      </c>
      <c r="DF97" s="28">
        <f t="shared" si="129"/>
        <v>0</v>
      </c>
      <c r="DG97" s="28">
        <f t="shared" si="129"/>
        <v>0</v>
      </c>
      <c r="DH97" s="28">
        <f t="shared" si="129"/>
        <v>0</v>
      </c>
      <c r="DI97" s="28">
        <f t="shared" si="129"/>
        <v>0</v>
      </c>
      <c r="DJ97" s="28">
        <f t="shared" si="129"/>
        <v>0</v>
      </c>
      <c r="DK97" s="28">
        <f t="shared" si="129"/>
        <v>0</v>
      </c>
      <c r="DL97" s="28">
        <f t="shared" si="129"/>
        <v>0</v>
      </c>
      <c r="DM97" s="28">
        <f t="shared" si="129"/>
        <v>0</v>
      </c>
      <c r="DN97" s="28">
        <f t="shared" si="129"/>
        <v>0</v>
      </c>
      <c r="DO97" s="28">
        <f t="shared" si="129"/>
        <v>0</v>
      </c>
      <c r="DP97" s="28">
        <f t="shared" si="129"/>
        <v>0</v>
      </c>
      <c r="DQ97" s="28">
        <f t="shared" si="129"/>
        <v>0</v>
      </c>
      <c r="DR97" s="28">
        <f t="shared" si="129"/>
        <v>0</v>
      </c>
      <c r="DS97" s="28">
        <f t="shared" si="129"/>
        <v>0</v>
      </c>
      <c r="DT97" s="28">
        <f t="shared" si="129"/>
        <v>0</v>
      </c>
      <c r="DU97" s="28">
        <f t="shared" si="129"/>
        <v>0</v>
      </c>
      <c r="DV97" s="28">
        <f t="shared" si="129"/>
        <v>0</v>
      </c>
      <c r="DW97" s="28">
        <f t="shared" si="129"/>
        <v>0</v>
      </c>
      <c r="DX97" s="28">
        <f t="shared" si="129"/>
        <v>0</v>
      </c>
      <c r="DY97" s="28">
        <f t="shared" si="129"/>
        <v>0</v>
      </c>
      <c r="DZ97" s="28">
        <f t="shared" si="129"/>
        <v>0</v>
      </c>
      <c r="EA97" s="28">
        <f t="shared" si="129"/>
        <v>0</v>
      </c>
      <c r="EB97" s="28">
        <f t="shared" si="129"/>
        <v>0</v>
      </c>
      <c r="EC97" s="28">
        <f t="shared" si="129"/>
        <v>0</v>
      </c>
      <c r="ED97" s="28">
        <f t="shared" si="129"/>
        <v>0</v>
      </c>
      <c r="EE97" s="28">
        <f t="shared" si="129"/>
        <v>0</v>
      </c>
      <c r="EF97" s="28">
        <f t="shared" ref="EF97:GQ97" si="130">EF108/EF$4</f>
        <v>0</v>
      </c>
      <c r="EG97" s="28">
        <f t="shared" si="130"/>
        <v>0</v>
      </c>
      <c r="EH97" s="28">
        <f t="shared" si="130"/>
        <v>0</v>
      </c>
      <c r="EI97" s="28">
        <f t="shared" si="130"/>
        <v>0</v>
      </c>
      <c r="EJ97" s="28">
        <f t="shared" si="130"/>
        <v>0</v>
      </c>
      <c r="EK97" s="28">
        <f t="shared" si="130"/>
        <v>0</v>
      </c>
      <c r="EL97" s="28">
        <f t="shared" si="130"/>
        <v>0</v>
      </c>
      <c r="EM97" s="28">
        <f t="shared" si="130"/>
        <v>0</v>
      </c>
      <c r="EN97" s="28">
        <f t="shared" si="130"/>
        <v>0</v>
      </c>
      <c r="EO97" s="28">
        <f t="shared" si="130"/>
        <v>0</v>
      </c>
      <c r="EP97" s="28">
        <f t="shared" si="130"/>
        <v>0</v>
      </c>
      <c r="EQ97" s="28">
        <f t="shared" si="130"/>
        <v>0</v>
      </c>
      <c r="ER97" s="28">
        <f t="shared" si="130"/>
        <v>0</v>
      </c>
      <c r="ES97" s="28">
        <f t="shared" si="130"/>
        <v>0</v>
      </c>
      <c r="ET97" s="28">
        <f t="shared" si="130"/>
        <v>0</v>
      </c>
      <c r="EU97" s="28">
        <f t="shared" si="130"/>
        <v>0</v>
      </c>
      <c r="EV97" s="28">
        <f t="shared" si="130"/>
        <v>0</v>
      </c>
      <c r="EW97" s="28">
        <f t="shared" si="130"/>
        <v>0</v>
      </c>
      <c r="EX97" s="28">
        <f t="shared" si="130"/>
        <v>0</v>
      </c>
      <c r="EY97" s="28">
        <f t="shared" si="130"/>
        <v>0</v>
      </c>
      <c r="EZ97" s="28">
        <f t="shared" si="130"/>
        <v>0</v>
      </c>
      <c r="FA97" s="28">
        <f t="shared" si="130"/>
        <v>0</v>
      </c>
      <c r="FB97" s="28">
        <f t="shared" si="130"/>
        <v>0</v>
      </c>
      <c r="FC97" s="28">
        <f t="shared" si="130"/>
        <v>0</v>
      </c>
      <c r="FD97" s="28">
        <f t="shared" si="130"/>
        <v>0</v>
      </c>
      <c r="FE97" s="28">
        <f t="shared" si="130"/>
        <v>0</v>
      </c>
      <c r="FF97" s="28">
        <f t="shared" si="130"/>
        <v>0</v>
      </c>
      <c r="FG97" s="28">
        <f t="shared" si="130"/>
        <v>0</v>
      </c>
      <c r="FH97" s="28">
        <f t="shared" si="130"/>
        <v>0</v>
      </c>
      <c r="FI97" s="28">
        <f t="shared" si="130"/>
        <v>5142.8571428571431</v>
      </c>
      <c r="FJ97" s="28">
        <f t="shared" si="130"/>
        <v>0</v>
      </c>
      <c r="FK97" s="28">
        <f t="shared" si="130"/>
        <v>0</v>
      </c>
      <c r="FL97" s="28">
        <f t="shared" si="130"/>
        <v>3600</v>
      </c>
      <c r="FM97" s="28">
        <f t="shared" si="130"/>
        <v>0</v>
      </c>
      <c r="FN97" s="28">
        <f t="shared" si="130"/>
        <v>0</v>
      </c>
      <c r="FO97" s="28">
        <f t="shared" si="130"/>
        <v>2769.2307692307691</v>
      </c>
      <c r="FP97" s="28">
        <f t="shared" si="130"/>
        <v>0</v>
      </c>
      <c r="FQ97" s="28">
        <f t="shared" si="130"/>
        <v>2400</v>
      </c>
      <c r="FR97" s="28">
        <f t="shared" si="130"/>
        <v>0</v>
      </c>
      <c r="FS97" s="28">
        <f t="shared" si="130"/>
        <v>0</v>
      </c>
      <c r="FT97" s="28">
        <f t="shared" si="130"/>
        <v>0</v>
      </c>
      <c r="FU97" s="28">
        <f t="shared" si="130"/>
        <v>0</v>
      </c>
      <c r="FV97" s="28">
        <f t="shared" si="130"/>
        <v>0</v>
      </c>
      <c r="FW97" s="28">
        <f t="shared" si="130"/>
        <v>0</v>
      </c>
      <c r="FX97" s="28">
        <f t="shared" si="130"/>
        <v>0</v>
      </c>
      <c r="FY97" s="28">
        <f t="shared" si="130"/>
        <v>0</v>
      </c>
      <c r="FZ97" s="28">
        <f t="shared" si="130"/>
        <v>0</v>
      </c>
      <c r="GA97" s="28">
        <f t="shared" si="130"/>
        <v>0</v>
      </c>
      <c r="GB97" s="28">
        <f t="shared" si="130"/>
        <v>0</v>
      </c>
      <c r="GC97" s="28">
        <f t="shared" si="130"/>
        <v>0</v>
      </c>
      <c r="GD97" s="28">
        <f t="shared" si="130"/>
        <v>0</v>
      </c>
      <c r="GE97" s="28">
        <f t="shared" si="130"/>
        <v>0</v>
      </c>
      <c r="GF97" s="28">
        <f t="shared" si="130"/>
        <v>0</v>
      </c>
      <c r="GG97" s="28">
        <f t="shared" si="130"/>
        <v>0</v>
      </c>
      <c r="GH97" s="28">
        <f t="shared" si="130"/>
        <v>0</v>
      </c>
      <c r="GI97" s="28">
        <f t="shared" si="130"/>
        <v>0</v>
      </c>
      <c r="GJ97" s="28">
        <f t="shared" si="130"/>
        <v>0</v>
      </c>
      <c r="GK97" s="28">
        <f t="shared" si="130"/>
        <v>0</v>
      </c>
      <c r="GL97" s="28">
        <f t="shared" si="130"/>
        <v>0</v>
      </c>
      <c r="GM97" s="28">
        <f t="shared" si="130"/>
        <v>0</v>
      </c>
      <c r="GN97" s="28">
        <f t="shared" si="130"/>
        <v>0</v>
      </c>
      <c r="GO97" s="28">
        <f t="shared" si="130"/>
        <v>0</v>
      </c>
      <c r="GP97" s="28">
        <f t="shared" si="130"/>
        <v>0</v>
      </c>
      <c r="GQ97" s="28">
        <f t="shared" si="130"/>
        <v>0</v>
      </c>
      <c r="GR97" s="28">
        <f t="shared" ref="GR97:JC97" si="131">GR108/GR$4</f>
        <v>0</v>
      </c>
      <c r="GS97" s="28">
        <f t="shared" si="131"/>
        <v>0</v>
      </c>
      <c r="GT97" s="28">
        <f t="shared" si="131"/>
        <v>0</v>
      </c>
      <c r="GU97" s="28">
        <f t="shared" si="131"/>
        <v>0</v>
      </c>
      <c r="GV97" s="28">
        <f t="shared" si="131"/>
        <v>0</v>
      </c>
      <c r="GW97" s="28">
        <f t="shared" si="131"/>
        <v>0</v>
      </c>
      <c r="GX97" s="28">
        <f t="shared" si="131"/>
        <v>0</v>
      </c>
      <c r="GY97" s="28">
        <f t="shared" si="131"/>
        <v>0</v>
      </c>
      <c r="GZ97" s="28">
        <f t="shared" si="131"/>
        <v>0</v>
      </c>
      <c r="HA97" s="28">
        <f t="shared" si="131"/>
        <v>0</v>
      </c>
      <c r="HB97" s="28">
        <f t="shared" si="131"/>
        <v>0</v>
      </c>
      <c r="HC97" s="28">
        <f t="shared" si="131"/>
        <v>0</v>
      </c>
      <c r="HD97" s="28">
        <f t="shared" si="131"/>
        <v>0</v>
      </c>
      <c r="HE97" s="28">
        <f t="shared" si="131"/>
        <v>0</v>
      </c>
      <c r="HF97" s="28">
        <f t="shared" si="131"/>
        <v>0</v>
      </c>
      <c r="HG97" s="28">
        <f t="shared" si="131"/>
        <v>0</v>
      </c>
      <c r="HH97" s="28">
        <f t="shared" si="131"/>
        <v>0</v>
      </c>
      <c r="HI97" s="28">
        <f t="shared" si="131"/>
        <v>0</v>
      </c>
      <c r="HJ97" s="28">
        <f t="shared" si="131"/>
        <v>0</v>
      </c>
      <c r="HK97" s="28">
        <f t="shared" si="131"/>
        <v>0</v>
      </c>
      <c r="HL97" s="28">
        <f t="shared" si="131"/>
        <v>0</v>
      </c>
      <c r="HM97" s="28">
        <f t="shared" si="131"/>
        <v>0</v>
      </c>
      <c r="HN97" s="28">
        <f t="shared" si="131"/>
        <v>0</v>
      </c>
      <c r="HO97" s="28">
        <f t="shared" si="131"/>
        <v>0</v>
      </c>
      <c r="HP97" s="28">
        <f t="shared" si="131"/>
        <v>0</v>
      </c>
      <c r="HQ97" s="28">
        <f t="shared" si="131"/>
        <v>0</v>
      </c>
      <c r="HR97" s="28">
        <f t="shared" si="131"/>
        <v>0</v>
      </c>
      <c r="HS97" s="28">
        <f t="shared" si="131"/>
        <v>0</v>
      </c>
      <c r="HT97" s="28">
        <f t="shared" si="131"/>
        <v>0</v>
      </c>
      <c r="HU97" s="28">
        <f t="shared" si="131"/>
        <v>0</v>
      </c>
      <c r="HV97" s="28">
        <f t="shared" si="131"/>
        <v>0</v>
      </c>
      <c r="HW97" s="28">
        <f t="shared" si="131"/>
        <v>0</v>
      </c>
      <c r="HX97" s="28">
        <f t="shared" si="131"/>
        <v>0</v>
      </c>
      <c r="HY97" s="28">
        <f t="shared" si="131"/>
        <v>0</v>
      </c>
      <c r="HZ97" s="28">
        <f t="shared" si="131"/>
        <v>0</v>
      </c>
      <c r="IA97" s="28">
        <f t="shared" si="131"/>
        <v>0</v>
      </c>
      <c r="IB97" s="28">
        <f t="shared" si="131"/>
        <v>0</v>
      </c>
      <c r="IC97" s="28">
        <f t="shared" si="131"/>
        <v>0</v>
      </c>
      <c r="ID97" s="28">
        <f t="shared" si="131"/>
        <v>0</v>
      </c>
      <c r="IE97" s="28">
        <f t="shared" si="131"/>
        <v>0</v>
      </c>
      <c r="IF97" s="28">
        <f t="shared" si="131"/>
        <v>0</v>
      </c>
      <c r="IG97" s="28">
        <f t="shared" si="131"/>
        <v>0</v>
      </c>
      <c r="IH97" s="28">
        <f t="shared" si="131"/>
        <v>0</v>
      </c>
      <c r="II97" s="28">
        <f t="shared" si="131"/>
        <v>0</v>
      </c>
      <c r="IJ97" s="28">
        <f t="shared" si="131"/>
        <v>0</v>
      </c>
      <c r="IK97" s="28">
        <f t="shared" si="131"/>
        <v>0</v>
      </c>
      <c r="IL97" s="28">
        <f t="shared" si="131"/>
        <v>0</v>
      </c>
      <c r="IM97" s="28">
        <f t="shared" si="131"/>
        <v>0</v>
      </c>
      <c r="IN97" s="28">
        <f t="shared" si="131"/>
        <v>0</v>
      </c>
      <c r="IO97" s="28">
        <f t="shared" si="131"/>
        <v>0</v>
      </c>
      <c r="IP97" s="28">
        <f t="shared" si="131"/>
        <v>0</v>
      </c>
      <c r="IQ97" s="28">
        <f t="shared" si="131"/>
        <v>0</v>
      </c>
      <c r="IR97" s="28">
        <f t="shared" si="131"/>
        <v>0</v>
      </c>
      <c r="IS97" s="28">
        <f t="shared" si="131"/>
        <v>0</v>
      </c>
      <c r="IT97" s="28">
        <f t="shared" si="131"/>
        <v>0</v>
      </c>
      <c r="IU97" s="28">
        <f t="shared" si="131"/>
        <v>0</v>
      </c>
      <c r="IV97" s="28">
        <f t="shared" si="131"/>
        <v>0</v>
      </c>
      <c r="IW97" s="28">
        <f t="shared" si="131"/>
        <v>0</v>
      </c>
      <c r="IX97" s="28">
        <f t="shared" si="131"/>
        <v>0</v>
      </c>
      <c r="IY97" s="28">
        <f t="shared" si="131"/>
        <v>0</v>
      </c>
      <c r="IZ97" s="28">
        <f t="shared" si="131"/>
        <v>0</v>
      </c>
      <c r="JA97" s="28">
        <f t="shared" si="131"/>
        <v>0</v>
      </c>
      <c r="JB97" s="28">
        <f t="shared" si="131"/>
        <v>0</v>
      </c>
      <c r="JC97" s="28">
        <f t="shared" si="131"/>
        <v>0</v>
      </c>
      <c r="JD97" s="28">
        <f t="shared" ref="JD97:LO97" si="132">JD108/JD$4</f>
        <v>0</v>
      </c>
      <c r="JE97" s="28">
        <f t="shared" si="132"/>
        <v>0</v>
      </c>
      <c r="JF97" s="28">
        <f t="shared" si="132"/>
        <v>0</v>
      </c>
      <c r="JG97" s="28">
        <f t="shared" si="132"/>
        <v>0</v>
      </c>
      <c r="JH97" s="28">
        <f t="shared" si="132"/>
        <v>0</v>
      </c>
      <c r="JI97" s="28">
        <f t="shared" si="132"/>
        <v>0</v>
      </c>
      <c r="JJ97" s="28">
        <f t="shared" si="132"/>
        <v>0</v>
      </c>
      <c r="JK97" s="28">
        <f t="shared" si="132"/>
        <v>0</v>
      </c>
      <c r="JL97" s="28">
        <f t="shared" si="132"/>
        <v>0</v>
      </c>
      <c r="JM97" s="28">
        <f t="shared" si="132"/>
        <v>0</v>
      </c>
      <c r="JN97" s="28">
        <f t="shared" si="132"/>
        <v>0</v>
      </c>
      <c r="JO97" s="28">
        <f t="shared" si="132"/>
        <v>0</v>
      </c>
      <c r="JP97" s="28">
        <f t="shared" si="132"/>
        <v>0</v>
      </c>
      <c r="JQ97" s="28">
        <f t="shared" si="132"/>
        <v>0</v>
      </c>
      <c r="JR97" s="28">
        <f t="shared" si="132"/>
        <v>0</v>
      </c>
      <c r="JS97" s="28">
        <f t="shared" si="132"/>
        <v>0</v>
      </c>
      <c r="JT97" s="28">
        <f t="shared" si="132"/>
        <v>0</v>
      </c>
      <c r="JU97" s="28">
        <f t="shared" si="132"/>
        <v>0</v>
      </c>
      <c r="JV97" s="28">
        <f t="shared" si="132"/>
        <v>0</v>
      </c>
      <c r="JW97" s="28">
        <f t="shared" si="132"/>
        <v>0</v>
      </c>
      <c r="JX97" s="28">
        <f t="shared" si="132"/>
        <v>0</v>
      </c>
      <c r="JY97" s="28">
        <f t="shared" si="132"/>
        <v>0</v>
      </c>
      <c r="JZ97" s="28">
        <f t="shared" si="132"/>
        <v>0</v>
      </c>
      <c r="KA97" s="28">
        <f t="shared" si="132"/>
        <v>0</v>
      </c>
      <c r="KB97" s="28">
        <f t="shared" si="132"/>
        <v>0</v>
      </c>
      <c r="KC97" s="28">
        <f t="shared" si="132"/>
        <v>0</v>
      </c>
      <c r="KD97" s="28">
        <f t="shared" si="132"/>
        <v>0</v>
      </c>
      <c r="KE97" s="28">
        <f t="shared" si="132"/>
        <v>0</v>
      </c>
      <c r="KF97" s="28">
        <f t="shared" si="132"/>
        <v>0</v>
      </c>
      <c r="KG97" s="28">
        <f t="shared" si="132"/>
        <v>0</v>
      </c>
      <c r="KH97" s="28">
        <f t="shared" si="132"/>
        <v>0</v>
      </c>
      <c r="KI97" s="28">
        <f t="shared" si="132"/>
        <v>0</v>
      </c>
      <c r="KJ97" s="28">
        <f t="shared" si="132"/>
        <v>0</v>
      </c>
      <c r="KK97" s="28">
        <f t="shared" si="132"/>
        <v>0</v>
      </c>
      <c r="KL97" s="28">
        <f t="shared" si="132"/>
        <v>0</v>
      </c>
      <c r="KM97" s="28">
        <f t="shared" si="132"/>
        <v>0</v>
      </c>
      <c r="KN97" s="28">
        <f t="shared" si="132"/>
        <v>0</v>
      </c>
      <c r="KO97" s="28">
        <f t="shared" si="132"/>
        <v>0</v>
      </c>
      <c r="KP97" s="28">
        <f t="shared" si="132"/>
        <v>0</v>
      </c>
      <c r="KQ97" s="28">
        <f t="shared" si="132"/>
        <v>0</v>
      </c>
      <c r="KR97" s="28">
        <f t="shared" si="132"/>
        <v>0</v>
      </c>
      <c r="KS97" s="28">
        <f t="shared" si="132"/>
        <v>0</v>
      </c>
      <c r="KT97" s="28">
        <f t="shared" si="132"/>
        <v>0</v>
      </c>
      <c r="KU97" s="28">
        <f t="shared" si="132"/>
        <v>0</v>
      </c>
      <c r="KV97" s="28">
        <f t="shared" si="132"/>
        <v>0</v>
      </c>
      <c r="KW97" s="28">
        <f t="shared" si="132"/>
        <v>0</v>
      </c>
      <c r="KX97" s="28">
        <f t="shared" si="132"/>
        <v>0</v>
      </c>
      <c r="KY97" s="28">
        <f t="shared" si="132"/>
        <v>0</v>
      </c>
      <c r="KZ97" s="28">
        <f t="shared" si="132"/>
        <v>0</v>
      </c>
      <c r="LA97" s="28">
        <f t="shared" si="132"/>
        <v>0</v>
      </c>
      <c r="LB97" s="28">
        <f t="shared" si="132"/>
        <v>0</v>
      </c>
      <c r="LC97" s="28">
        <f t="shared" si="132"/>
        <v>0</v>
      </c>
      <c r="LD97" s="28">
        <f t="shared" si="132"/>
        <v>0</v>
      </c>
      <c r="LE97" s="28">
        <f t="shared" si="132"/>
        <v>0</v>
      </c>
      <c r="LF97" s="28">
        <f t="shared" si="132"/>
        <v>0</v>
      </c>
      <c r="LG97" s="28">
        <f t="shared" si="132"/>
        <v>0</v>
      </c>
      <c r="LH97" s="28">
        <f t="shared" si="132"/>
        <v>0</v>
      </c>
      <c r="LI97" s="28">
        <f t="shared" si="132"/>
        <v>0</v>
      </c>
      <c r="LJ97" s="28">
        <f t="shared" si="132"/>
        <v>0</v>
      </c>
      <c r="LK97" s="28">
        <f t="shared" si="132"/>
        <v>0</v>
      </c>
      <c r="LL97" s="28">
        <f t="shared" si="132"/>
        <v>0</v>
      </c>
      <c r="LM97" s="28">
        <f t="shared" si="132"/>
        <v>0</v>
      </c>
      <c r="LN97" s="28">
        <f t="shared" si="132"/>
        <v>0</v>
      </c>
      <c r="LO97" s="28">
        <f t="shared" si="132"/>
        <v>0</v>
      </c>
      <c r="LP97" s="28">
        <f t="shared" ref="LP97:NH97" si="133">LP108/LP$4</f>
        <v>0</v>
      </c>
      <c r="LQ97" s="28">
        <f t="shared" si="133"/>
        <v>0</v>
      </c>
      <c r="LR97" s="28">
        <f t="shared" si="133"/>
        <v>0</v>
      </c>
      <c r="LS97" s="28">
        <f t="shared" si="133"/>
        <v>0</v>
      </c>
      <c r="LT97" s="28">
        <f t="shared" si="133"/>
        <v>0</v>
      </c>
      <c r="LU97" s="28">
        <f t="shared" si="133"/>
        <v>0</v>
      </c>
      <c r="LV97" s="28">
        <f t="shared" si="133"/>
        <v>0</v>
      </c>
      <c r="LW97" s="28">
        <f t="shared" si="133"/>
        <v>0</v>
      </c>
      <c r="LX97" s="28">
        <f t="shared" si="133"/>
        <v>0</v>
      </c>
      <c r="LY97" s="28">
        <f t="shared" si="133"/>
        <v>0</v>
      </c>
      <c r="LZ97" s="28">
        <f t="shared" si="133"/>
        <v>0</v>
      </c>
      <c r="MA97" s="28">
        <f t="shared" si="133"/>
        <v>0</v>
      </c>
      <c r="MB97" s="28">
        <f t="shared" si="133"/>
        <v>0</v>
      </c>
      <c r="MC97" s="28">
        <f t="shared" si="133"/>
        <v>0</v>
      </c>
      <c r="MD97" s="28">
        <f t="shared" si="133"/>
        <v>0</v>
      </c>
      <c r="ME97" s="28">
        <f t="shared" si="133"/>
        <v>0</v>
      </c>
      <c r="MF97" s="28">
        <f t="shared" si="133"/>
        <v>0</v>
      </c>
      <c r="MG97" s="28">
        <f t="shared" si="133"/>
        <v>0</v>
      </c>
      <c r="MH97" s="28">
        <f t="shared" si="133"/>
        <v>0</v>
      </c>
      <c r="MI97" s="28">
        <f t="shared" si="133"/>
        <v>0</v>
      </c>
      <c r="MJ97" s="28">
        <f t="shared" si="133"/>
        <v>0</v>
      </c>
      <c r="MK97" s="28">
        <f t="shared" si="133"/>
        <v>0</v>
      </c>
      <c r="ML97" s="28">
        <f t="shared" si="133"/>
        <v>0</v>
      </c>
      <c r="MM97" s="28">
        <f t="shared" si="133"/>
        <v>0</v>
      </c>
      <c r="MN97" s="28">
        <f t="shared" si="133"/>
        <v>0</v>
      </c>
      <c r="MO97" s="28">
        <f t="shared" si="133"/>
        <v>0</v>
      </c>
      <c r="MP97" s="28">
        <f t="shared" si="133"/>
        <v>0</v>
      </c>
      <c r="MQ97" s="28">
        <f t="shared" si="133"/>
        <v>0</v>
      </c>
      <c r="MR97" s="28">
        <f t="shared" si="133"/>
        <v>0</v>
      </c>
      <c r="MS97" s="28">
        <f t="shared" si="133"/>
        <v>0</v>
      </c>
      <c r="MT97" s="28">
        <f t="shared" si="133"/>
        <v>0</v>
      </c>
      <c r="MU97" s="28">
        <f t="shared" si="133"/>
        <v>0</v>
      </c>
      <c r="MV97" s="28">
        <f t="shared" si="133"/>
        <v>0</v>
      </c>
      <c r="MW97" s="28">
        <f t="shared" si="133"/>
        <v>0</v>
      </c>
      <c r="MX97" s="28">
        <f t="shared" si="133"/>
        <v>0</v>
      </c>
      <c r="MY97" s="28">
        <f t="shared" si="133"/>
        <v>0</v>
      </c>
      <c r="MZ97" s="28">
        <f t="shared" si="133"/>
        <v>0</v>
      </c>
      <c r="NA97" s="28">
        <f t="shared" si="133"/>
        <v>0</v>
      </c>
      <c r="NB97" s="28">
        <f t="shared" si="133"/>
        <v>0</v>
      </c>
      <c r="NC97" s="28">
        <f t="shared" si="133"/>
        <v>0</v>
      </c>
      <c r="ND97" s="28">
        <f t="shared" si="133"/>
        <v>0</v>
      </c>
      <c r="NE97" s="28">
        <f t="shared" si="133"/>
        <v>0</v>
      </c>
      <c r="NF97" s="28">
        <f t="shared" si="133"/>
        <v>0</v>
      </c>
      <c r="NG97" s="28">
        <f t="shared" si="133"/>
        <v>0</v>
      </c>
      <c r="NH97" s="28">
        <f t="shared" si="133"/>
        <v>0</v>
      </c>
    </row>
    <row r="98" spans="1:372" s="32" customFormat="1" ht="14.4" outlineLevel="1" x14ac:dyDescent="0.25">
      <c r="A98" s="21"/>
      <c r="B98" s="22"/>
      <c r="C98" s="23"/>
      <c r="D98" s="23"/>
      <c r="E98" s="26" t="s">
        <v>217</v>
      </c>
      <c r="F98" s="24"/>
      <c r="G98" s="30" t="e">
        <v>#VALUE!</v>
      </c>
      <c r="H98" s="31" t="e">
        <f>((IFERROR(VLOOKUP($B97,Mes!$C$79:$AV$131,MATCH(H$1,Mes!$C$3:$AV$3,0),FALSE),""))*1000)</f>
        <v>#VALUE!</v>
      </c>
      <c r="I98" s="31" t="e">
        <f>((IFERROR(VLOOKUP($B97,Mes!$C$79:$AV$131,MATCH(I$1,Mes!$C$3:$AV$3,0),FALSE),""))*1000)</f>
        <v>#VALUE!</v>
      </c>
      <c r="J98" s="31" t="e">
        <f>((IFERROR(VLOOKUP($B97,Mes!$C$79:$AV$131,MATCH(J$1,Mes!$C$3:$AV$3,0),FALSE),""))*1000)</f>
        <v>#VALUE!</v>
      </c>
      <c r="K98" s="31" t="e">
        <f>((IFERROR(VLOOKUP($B97,Mes!$C$79:$AV$131,MATCH(K$1,Mes!$C$3:$AV$3,0),FALSE),""))*1000)</f>
        <v>#VALUE!</v>
      </c>
      <c r="L98" s="31" t="e">
        <f>((IFERROR(VLOOKUP($B97,Mes!$C$79:$AV$131,MATCH(L$1,Mes!$C$3:$AV$3,0),FALSE),""))*1000)</f>
        <v>#VALUE!</v>
      </c>
      <c r="M98" s="31" t="e">
        <f>((IFERROR(VLOOKUP($B97,Mes!$C$79:$AV$131,MATCH(M$1,Mes!$C$3:$AV$3,0),FALSE),""))*1000)</f>
        <v>#VALUE!</v>
      </c>
      <c r="N98" s="31" t="e">
        <f>((IFERROR(VLOOKUP($B97,Mes!$C$79:$AV$131,MATCH(N$1,Mes!$C$3:$AV$3,0),FALSE),""))*1000)</f>
        <v>#VALUE!</v>
      </c>
      <c r="O98" s="31" t="e">
        <f>((IFERROR(VLOOKUP($B97,Mes!$C$79:$AV$131,MATCH(O$1,Mes!$C$3:$AV$3,0),FALSE),""))*1000)</f>
        <v>#VALUE!</v>
      </c>
      <c r="P98" s="31" t="e">
        <f>((IFERROR(VLOOKUP($B97,Mes!$C$79:$AV$131,MATCH(P$1,Mes!$C$3:$AV$3,0),FALSE),""))*1000)</f>
        <v>#VALUE!</v>
      </c>
      <c r="Q98" s="31" t="e">
        <f>((IFERROR(VLOOKUP($B97,Mes!$C$79:$AV$131,MATCH(Q$1,Mes!$C$3:$AV$3,0),FALSE),""))*1000)</f>
        <v>#VALUE!</v>
      </c>
      <c r="R98" s="31" t="e">
        <f>((IFERROR(VLOOKUP($B97,Mes!$C$79:$AV$131,MATCH(R$1,Mes!$C$3:$AV$3,0),FALSE),""))*1000)</f>
        <v>#VALUE!</v>
      </c>
      <c r="S98" s="31" t="e">
        <f>((IFERROR(VLOOKUP($B97,Mes!$C$79:$AV$131,MATCH(S$1,Mes!$C$3:$AV$3,0),FALSE),""))*1000)</f>
        <v>#VALUE!</v>
      </c>
      <c r="T98" s="31" t="e">
        <f>((IFERROR(VLOOKUP($B97,Mes!$C$79:$AV$131,MATCH(T$1,Mes!$C$3:$AV$3,0),FALSE),""))*1000)</f>
        <v>#VALUE!</v>
      </c>
      <c r="U98" s="31" t="e">
        <f>((IFERROR(VLOOKUP($B97,Mes!$C$79:$AV$131,MATCH(U$1,Mes!$C$3:$AV$3,0),FALSE),""))*1000)</f>
        <v>#VALUE!</v>
      </c>
      <c r="V98" s="31" t="e">
        <f>((IFERROR(VLOOKUP($B97,Mes!$C$79:$AV$131,MATCH(V$1,Mes!$C$3:$AV$3,0),FALSE),""))*1000)</f>
        <v>#VALUE!</v>
      </c>
      <c r="W98" s="31" t="e">
        <f>((IFERROR(VLOOKUP($B97,Mes!$C$79:$AV$131,MATCH(W$1,Mes!$C$3:$AV$3,0),FALSE),""))*1000)</f>
        <v>#VALUE!</v>
      </c>
      <c r="X98" s="31" t="e">
        <f>((IFERROR(VLOOKUP($B97,Mes!$C$79:$AV$131,MATCH(X$1,Mes!$C$3:$AV$3,0),FALSE),""))*1000)</f>
        <v>#VALUE!</v>
      </c>
      <c r="Y98" s="31" t="e">
        <f>((IFERROR(VLOOKUP($B97,Mes!$C$79:$AV$131,MATCH(Y$1,Mes!$C$3:$AV$3,0),FALSE),""))*1000)</f>
        <v>#VALUE!</v>
      </c>
      <c r="Z98" s="31" t="e">
        <f>((IFERROR(VLOOKUP($B97,Mes!$C$79:$AV$131,MATCH(Z$1,Mes!$C$3:$AV$3,0),FALSE),""))*1000)</f>
        <v>#VALUE!</v>
      </c>
      <c r="AA98" s="31" t="e">
        <f>((IFERROR(VLOOKUP($B97,Mes!$C$79:$AV$131,MATCH(AA$1,Mes!$C$3:$AV$3,0),FALSE),""))*1000)</f>
        <v>#VALUE!</v>
      </c>
      <c r="AB98" s="31" t="e">
        <f>((IFERROR(VLOOKUP($B97,Mes!$C$79:$AV$131,MATCH(AB$1,Mes!$C$3:$AV$3,0),FALSE),""))*1000)</f>
        <v>#VALUE!</v>
      </c>
      <c r="AC98" s="31" t="e">
        <f>((IFERROR(VLOOKUP($B97,Mes!$C$79:$AV$131,MATCH(AC$1,Mes!$C$3:$AV$3,0),FALSE),""))*1000)</f>
        <v>#VALUE!</v>
      </c>
      <c r="AD98" s="31" t="e">
        <f>((IFERROR(VLOOKUP($B97,Mes!$C$79:$AV$131,MATCH(AD$1,Mes!$C$3:$AV$3,0),FALSE),""))*1000)</f>
        <v>#VALUE!</v>
      </c>
      <c r="AE98" s="31" t="e">
        <f>((IFERROR(VLOOKUP($B97,Mes!$C$79:$AV$131,MATCH(AE$1,Mes!$C$3:$AV$3,0),FALSE),""))*1000)</f>
        <v>#VALUE!</v>
      </c>
      <c r="AF98" s="31" t="e">
        <f>((IFERROR(VLOOKUP($B97,Mes!$C$79:$AV$131,MATCH(AF$1,Mes!$C$3:$AV$3,0),FALSE),""))*1000)</f>
        <v>#VALUE!</v>
      </c>
      <c r="AG98" s="31" t="e">
        <f>((IFERROR(VLOOKUP($B97,Mes!$C$79:$AV$131,MATCH(AG$1,Mes!$C$3:$AV$3,0),FALSE),""))*1000)</f>
        <v>#VALUE!</v>
      </c>
      <c r="AH98" s="31" t="e">
        <f>((IFERROR(VLOOKUP($B97,Mes!$C$79:$AV$131,MATCH(AH$1,Mes!$C$3:$AV$3,0),FALSE),""))*1000)</f>
        <v>#VALUE!</v>
      </c>
      <c r="AI98" s="31" t="e">
        <f>((IFERROR(VLOOKUP($B97,Mes!$C$79:$AV$131,MATCH(AI$1,Mes!$C$3:$AV$3,0),FALSE),""))*1000)</f>
        <v>#VALUE!</v>
      </c>
      <c r="AJ98" s="31" t="e">
        <f>((IFERROR(VLOOKUP($B97,Mes!$C$79:$AV$131,MATCH(AJ$1,Mes!$C$3:$AV$3,0),FALSE),""))*1000)</f>
        <v>#VALUE!</v>
      </c>
      <c r="AK98" s="31" t="e">
        <f>((IFERROR(VLOOKUP($B97,Mes!$C$79:$AV$131,MATCH(AK$1,Mes!$C$3:$AV$3,0),FALSE),""))*1000)</f>
        <v>#VALUE!</v>
      </c>
      <c r="AL98" s="31" t="e">
        <f>((IFERROR(VLOOKUP($B97,Mes!$C$79:$AV$131,MATCH(AL$1,Mes!$C$3:$AV$3,0),FALSE),""))*1000)</f>
        <v>#VALUE!</v>
      </c>
      <c r="AM98" s="30" t="e">
        <f>((IFERROR(VLOOKUP($B97,Mes!$C$79:$AV$131,MATCH(AM$1,Mes!$C$3:$AV$3,0),FALSE),""))*1000)</f>
        <v>#VALUE!</v>
      </c>
      <c r="AN98" s="30" t="e">
        <f>((IFERROR(VLOOKUP($B97,Mes!$C$79:$AV$131,MATCH(AN$1,Mes!$C$3:$AV$3,0),FALSE),""))*1000)</f>
        <v>#VALUE!</v>
      </c>
      <c r="AO98" s="30" t="e">
        <f>((IFERROR(VLOOKUP($B97,Mes!$C$79:$AV$131,MATCH(AO$1,Mes!$C$3:$AV$3,0),FALSE),""))*1000)</f>
        <v>#VALUE!</v>
      </c>
      <c r="AP98" s="30" t="e">
        <f>((IFERROR(VLOOKUP($B97,Mes!$C$79:$AV$131,MATCH(AP$1,Mes!$C$3:$AV$3,0),FALSE),""))*1000)</f>
        <v>#VALUE!</v>
      </c>
      <c r="AQ98" s="30" t="e">
        <f>((IFERROR(VLOOKUP($B97,Mes!$C$79:$AV$131,MATCH(AQ$1,Mes!$C$3:$AV$3,0),FALSE),""))*1000)</f>
        <v>#VALUE!</v>
      </c>
      <c r="AR98" s="30" t="e">
        <f>((IFERROR(VLOOKUP($B97,Mes!$C$79:$AV$131,MATCH(AR$1,Mes!$C$3:$AV$3,0),FALSE),""))*1000)</f>
        <v>#VALUE!</v>
      </c>
      <c r="AS98" s="30" t="e">
        <f>((IFERROR(VLOOKUP($B97,Mes!$C$79:$AV$131,MATCH(AS$1,Mes!$C$3:$AV$3,0),FALSE),""))*1000)</f>
        <v>#VALUE!</v>
      </c>
      <c r="AT98" s="30" t="e">
        <f>((IFERROR(VLOOKUP($B97,Mes!$C$79:$AV$131,MATCH(AT$1,Mes!$C$3:$AV$3,0),FALSE),""))*1000)</f>
        <v>#VALUE!</v>
      </c>
      <c r="AU98" s="30" t="e">
        <f>((IFERROR(VLOOKUP($B97,Mes!$C$79:$AV$131,MATCH(AU$1,Mes!$C$3:$AV$3,0),FALSE),""))*1000)</f>
        <v>#VALUE!</v>
      </c>
      <c r="AV98" s="30" t="e">
        <f>((IFERROR(VLOOKUP($B97,Mes!$C$79:$AV$131,MATCH(AV$1,Mes!$C$3:$AV$3,0),FALSE),""))*1000)</f>
        <v>#VALUE!</v>
      </c>
      <c r="AW98" s="30" t="e">
        <f>((IFERROR(VLOOKUP($B97,Mes!$C$79:$AV$131,MATCH(AW$1,Mes!$C$3:$AV$3,0),FALSE),""))*1000)</f>
        <v>#VALUE!</v>
      </c>
      <c r="AX98" s="30" t="e">
        <f>((IFERROR(VLOOKUP($B97,Mes!$C$79:$AV$131,MATCH(AX$1,Mes!$C$3:$AV$3,0),FALSE),""))*1000)</f>
        <v>#VALUE!</v>
      </c>
      <c r="AY98" s="30" t="e">
        <f>((IFERROR(VLOOKUP($B97,Mes!$C$79:$AV$131,MATCH(AY$1,Mes!$C$3:$AV$3,0),FALSE),""))*1000)</f>
        <v>#VALUE!</v>
      </c>
      <c r="AZ98" s="30" t="e">
        <f>((IFERROR(VLOOKUP($B97,Mes!$C$79:$AV$131,MATCH(AZ$1,Mes!$C$3:$AV$3,0),FALSE),""))*1000)</f>
        <v>#VALUE!</v>
      </c>
      <c r="BA98" s="30" t="e">
        <f>((IFERROR(VLOOKUP($B97,Mes!$C$79:$AV$131,MATCH(BA$1,Mes!$C$3:$AV$3,0),FALSE),""))*1000)</f>
        <v>#VALUE!</v>
      </c>
      <c r="BB98" s="30" t="e">
        <f>((IFERROR(VLOOKUP($B97,Mes!$C$79:$AV$131,MATCH(BB$1,Mes!$C$3:$AV$3,0),FALSE),""))*1000)</f>
        <v>#VALUE!</v>
      </c>
      <c r="BC98" s="30" t="e">
        <f>((IFERROR(VLOOKUP($B97,Mes!$C$79:$AV$131,MATCH(BC$1,Mes!$C$3:$AV$3,0),FALSE),""))*1000)</f>
        <v>#VALUE!</v>
      </c>
      <c r="BD98" s="30" t="e">
        <f>((IFERROR(VLOOKUP($B97,Mes!$C$79:$AV$131,MATCH(BD$1,Mes!$C$3:$AV$3,0),FALSE),""))*1000)</f>
        <v>#VALUE!</v>
      </c>
      <c r="BE98" s="30" t="e">
        <f>((IFERROR(VLOOKUP($B97,Mes!$C$79:$AV$131,MATCH(BE$1,Mes!$C$3:$AV$3,0),FALSE),""))*1000)</f>
        <v>#VALUE!</v>
      </c>
      <c r="BF98" s="30" t="e">
        <f>((IFERROR(VLOOKUP($B97,Mes!$C$79:$AV$131,MATCH(BF$1,Mes!$C$3:$AV$3,0),FALSE),""))*1000)</f>
        <v>#VALUE!</v>
      </c>
      <c r="BG98" s="30" t="e">
        <f>((IFERROR(VLOOKUP($B97,Mes!$C$79:$AV$131,MATCH(BG$1,Mes!$C$3:$AV$3,0),FALSE),""))*1000)</f>
        <v>#VALUE!</v>
      </c>
      <c r="BH98" s="30" t="e">
        <f>((IFERROR(VLOOKUP($B97,Mes!$C$79:$AV$131,MATCH(BH$1,Mes!$C$3:$AV$3,0),FALSE),""))*1000)</f>
        <v>#VALUE!</v>
      </c>
      <c r="BI98" s="30" t="e">
        <f>((IFERROR(VLOOKUP($B97,Mes!$C$79:$AV$131,MATCH(BI$1,Mes!$C$3:$AV$3,0),FALSE),""))*1000)</f>
        <v>#VALUE!</v>
      </c>
      <c r="BJ98" s="30" t="e">
        <f>((IFERROR(VLOOKUP($B97,Mes!$C$79:$AV$131,MATCH(BJ$1,Mes!$C$3:$AV$3,0),FALSE),""))*1000)</f>
        <v>#VALUE!</v>
      </c>
      <c r="BK98" s="30" t="e">
        <f>((IFERROR(VLOOKUP($B97,Mes!$C$79:$AV$131,MATCH(BK$1,Mes!$C$3:$AV$3,0),FALSE),""))*1000)</f>
        <v>#VALUE!</v>
      </c>
      <c r="BL98" s="30" t="e">
        <f>((IFERROR(VLOOKUP($B97,Mes!$C$79:$AV$131,MATCH(BL$1,Mes!$C$3:$AV$3,0),FALSE),""))*1000)</f>
        <v>#VALUE!</v>
      </c>
      <c r="BM98" s="30" t="e">
        <f>((IFERROR(VLOOKUP($B97,Mes!$C$79:$AV$131,MATCH(BM$1,Mes!$C$3:$AV$3,0),FALSE),""))*1000)</f>
        <v>#VALUE!</v>
      </c>
      <c r="BN98" s="30" t="e">
        <f>((IFERROR(VLOOKUP($B97,Mes!$C$79:$AV$131,MATCH(BN$1,Mes!$C$3:$AV$3,0),FALSE),""))*1000)</f>
        <v>#VALUE!</v>
      </c>
      <c r="BO98" s="31" t="e">
        <f>((IFERROR(VLOOKUP($B97,Mes!$C$79:$AV$131,MATCH(BO$1,Mes!$C$3:$AV$3,0),FALSE),""))*1000)</f>
        <v>#VALUE!</v>
      </c>
      <c r="BP98" s="31" t="e">
        <f>((IFERROR(VLOOKUP($B97,Mes!$C$79:$AV$131,MATCH(BP$1,Mes!$C$3:$AV$3,0),FALSE),""))*1000)</f>
        <v>#VALUE!</v>
      </c>
      <c r="BQ98" s="31" t="e">
        <f>((IFERROR(VLOOKUP($B97,Mes!$C$79:$AV$131,MATCH(BQ$1,Mes!$C$3:$AV$3,0),FALSE),""))*1000)</f>
        <v>#VALUE!</v>
      </c>
      <c r="BR98" s="31" t="e">
        <f>((IFERROR(VLOOKUP($B97,Mes!$C$79:$AV$131,MATCH(BR$1,Mes!$C$3:$AV$3,0),FALSE),""))*1000)</f>
        <v>#VALUE!</v>
      </c>
      <c r="BS98" s="31" t="e">
        <f>((IFERROR(VLOOKUP($B97,Mes!$C$79:$AV$131,MATCH(BS$1,Mes!$C$3:$AV$3,0),FALSE),""))*1000)</f>
        <v>#VALUE!</v>
      </c>
      <c r="BT98" s="31" t="e">
        <f>((IFERROR(VLOOKUP($B97,Mes!$C$79:$AV$131,MATCH(BT$1,Mes!$C$3:$AV$3,0),FALSE),""))*1000)</f>
        <v>#VALUE!</v>
      </c>
      <c r="BU98" s="31" t="e">
        <f>((IFERROR(VLOOKUP($B97,Mes!$C$79:$AV$131,MATCH(BU$1,Mes!$C$3:$AV$3,0),FALSE),""))*1000)</f>
        <v>#VALUE!</v>
      </c>
      <c r="BV98" s="31" t="e">
        <f>((IFERROR(VLOOKUP($B97,Mes!$C$79:$AV$131,MATCH(BV$1,Mes!$C$3:$AV$3,0),FALSE),""))*1000)</f>
        <v>#VALUE!</v>
      </c>
      <c r="BW98" s="31" t="e">
        <f>((IFERROR(VLOOKUP($B97,Mes!$C$79:$AV$131,MATCH(BW$1,Mes!$C$3:$AV$3,0),FALSE),""))*1000)</f>
        <v>#VALUE!</v>
      </c>
      <c r="BX98" s="31" t="e">
        <f>((IFERROR(VLOOKUP($B97,Mes!$C$79:$AV$131,MATCH(BX$1,Mes!$C$3:$AV$3,0),FALSE),""))*1000)</f>
        <v>#VALUE!</v>
      </c>
      <c r="BY98" s="31" t="e">
        <f>((IFERROR(VLOOKUP($B97,Mes!$C$79:$AV$131,MATCH(BY$1,Mes!$C$3:$AV$3,0),FALSE),""))*1000)</f>
        <v>#VALUE!</v>
      </c>
      <c r="BZ98" s="31" t="e">
        <f>((IFERROR(VLOOKUP($B97,Mes!$C$79:$AV$131,MATCH(BZ$1,Mes!$C$3:$AV$3,0),FALSE),""))*1000)</f>
        <v>#VALUE!</v>
      </c>
      <c r="CA98" s="31" t="e">
        <f>((IFERROR(VLOOKUP($B97,Mes!$C$79:$AV$131,MATCH(CA$1,Mes!$C$3:$AV$3,0),FALSE),""))*1000)</f>
        <v>#VALUE!</v>
      </c>
      <c r="CB98" s="31" t="e">
        <f>((IFERROR(VLOOKUP($B97,Mes!$C$79:$AV$131,MATCH(CB$1,Mes!$C$3:$AV$3,0),FALSE),""))*1000)</f>
        <v>#VALUE!</v>
      </c>
      <c r="CC98" s="31" t="e">
        <f>((IFERROR(VLOOKUP($B97,Mes!$C$79:$AV$131,MATCH(CC$1,Mes!$C$3:$AV$3,0),FALSE),""))*1000)</f>
        <v>#VALUE!</v>
      </c>
      <c r="CD98" s="31" t="e">
        <f>((IFERROR(VLOOKUP($B97,Mes!$C$79:$AV$131,MATCH(CD$1,Mes!$C$3:$AV$3,0),FALSE),""))*1000)</f>
        <v>#VALUE!</v>
      </c>
      <c r="CE98" s="31" t="e">
        <f>((IFERROR(VLOOKUP($B97,Mes!$C$79:$AV$131,MATCH(CE$1,Mes!$C$3:$AV$3,0),FALSE),""))*1000)</f>
        <v>#VALUE!</v>
      </c>
      <c r="CF98" s="31" t="e">
        <f>((IFERROR(VLOOKUP($B97,Mes!$C$79:$AV$131,MATCH(CF$1,Mes!$C$3:$AV$3,0),FALSE),""))*1000)</f>
        <v>#VALUE!</v>
      </c>
      <c r="CG98" s="31" t="e">
        <f>((IFERROR(VLOOKUP($B97,Mes!$C$79:$AV$131,MATCH(CG$1,Mes!$C$3:$AV$3,0),FALSE),""))*1000)</f>
        <v>#VALUE!</v>
      </c>
      <c r="CH98" s="31" t="e">
        <f>((IFERROR(VLOOKUP($B97,Mes!$C$79:$AV$131,MATCH(CH$1,Mes!$C$3:$AV$3,0),FALSE),""))*1000)</f>
        <v>#VALUE!</v>
      </c>
      <c r="CI98" s="31" t="e">
        <f>((IFERROR(VLOOKUP($B97,Mes!$C$79:$AV$131,MATCH(CI$1,Mes!$C$3:$AV$3,0),FALSE),""))*1000)</f>
        <v>#VALUE!</v>
      </c>
      <c r="CJ98" s="31" t="e">
        <f>((IFERROR(VLOOKUP($B97,Mes!$C$79:$AV$131,MATCH(CJ$1,Mes!$C$3:$AV$3,0),FALSE),""))*1000)</f>
        <v>#VALUE!</v>
      </c>
      <c r="CK98" s="31" t="e">
        <f>((IFERROR(VLOOKUP($B97,Mes!$C$79:$AV$131,MATCH(CK$1,Mes!$C$3:$AV$3,0),FALSE),""))*1000)</f>
        <v>#VALUE!</v>
      </c>
      <c r="CL98" s="31" t="e">
        <f>((IFERROR(VLOOKUP($B97,Mes!$C$79:$AV$131,MATCH(CL$1,Mes!$C$3:$AV$3,0),FALSE),""))*1000)</f>
        <v>#VALUE!</v>
      </c>
      <c r="CM98" s="31" t="e">
        <f>((IFERROR(VLOOKUP($B97,Mes!$C$79:$AV$131,MATCH(CM$1,Mes!$C$3:$AV$3,0),FALSE),""))*1000)</f>
        <v>#VALUE!</v>
      </c>
      <c r="CN98" s="31" t="e">
        <f>((IFERROR(VLOOKUP($B97,Mes!$C$79:$AV$131,MATCH(CN$1,Mes!$C$3:$AV$3,0),FALSE),""))*1000)</f>
        <v>#VALUE!</v>
      </c>
      <c r="CO98" s="31" t="e">
        <f>((IFERROR(VLOOKUP($B97,Mes!$C$79:$AV$131,MATCH(CO$1,Mes!$C$3:$AV$3,0),FALSE),""))*1000)</f>
        <v>#VALUE!</v>
      </c>
      <c r="CP98" s="31" t="e">
        <f>((IFERROR(VLOOKUP($B97,Mes!$C$79:$AV$131,MATCH(CP$1,Mes!$C$3:$AV$3,0),FALSE),""))*1000)</f>
        <v>#VALUE!</v>
      </c>
      <c r="CQ98" s="31" t="e">
        <f>((IFERROR(VLOOKUP($B97,Mes!$C$79:$AV$131,MATCH(CQ$1,Mes!$C$3:$AV$3,0),FALSE),""))*1000)</f>
        <v>#VALUE!</v>
      </c>
      <c r="CR98" s="31" t="e">
        <f>((IFERROR(VLOOKUP($B97,Mes!$C$79:$AV$131,MATCH(CR$1,Mes!$C$3:$AV$3,0),FALSE),""))*1000)</f>
        <v>#VALUE!</v>
      </c>
      <c r="CS98" s="31" t="e">
        <f>((IFERROR(VLOOKUP($B97,Mes!$C$79:$AV$131,MATCH(CS$1,Mes!$C$3:$AV$3,0),FALSE),""))*1000)</f>
        <v>#VALUE!</v>
      </c>
      <c r="CT98" s="30" t="e">
        <f>((IFERROR(VLOOKUP($B97,Mes!$C$79:$AV$131,MATCH(CT$1,Mes!$C$3:$AV$3,0),FALSE),""))*1000)</f>
        <v>#VALUE!</v>
      </c>
      <c r="CU98" s="30" t="e">
        <f>((IFERROR(VLOOKUP($B97,Mes!$C$79:$AV$131,MATCH(CU$1,Mes!$C$3:$AV$3,0),FALSE),""))*1000)</f>
        <v>#VALUE!</v>
      </c>
      <c r="CV98" s="30" t="e">
        <f>((IFERROR(VLOOKUP($B97,Mes!$C$79:$AV$131,MATCH(CV$1,Mes!$C$3:$AV$3,0),FALSE),""))*1000)</f>
        <v>#VALUE!</v>
      </c>
      <c r="CW98" s="30" t="e">
        <f>((IFERROR(VLOOKUP($B97,Mes!$C$79:$AV$131,MATCH(CW$1,Mes!$C$3:$AV$3,0),FALSE),""))*1000)</f>
        <v>#VALUE!</v>
      </c>
      <c r="CX98" s="30" t="e">
        <f>((IFERROR(VLOOKUP($B97,Mes!$C$79:$AV$131,MATCH(CX$1,Mes!$C$3:$AV$3,0),FALSE),""))*1000)</f>
        <v>#VALUE!</v>
      </c>
      <c r="CY98" s="30" t="e">
        <f>((IFERROR(VLOOKUP($B97,Mes!$C$79:$AV$131,MATCH(CY$1,Mes!$C$3:$AV$3,0),FALSE),""))*1000)</f>
        <v>#VALUE!</v>
      </c>
      <c r="CZ98" s="30" t="e">
        <f>((IFERROR(VLOOKUP($B97,Mes!$C$79:$AV$131,MATCH(CZ$1,Mes!$C$3:$AV$3,0),FALSE),""))*1000)</f>
        <v>#VALUE!</v>
      </c>
      <c r="DA98" s="30" t="e">
        <f>((IFERROR(VLOOKUP($B97,Mes!$C$79:$AV$131,MATCH(DA$1,Mes!$C$3:$AV$3,0),FALSE),""))*1000)</f>
        <v>#VALUE!</v>
      </c>
      <c r="DB98" s="30" t="e">
        <f>((IFERROR(VLOOKUP($B97,Mes!$C$79:$AV$131,MATCH(DB$1,Mes!$C$3:$AV$3,0),FALSE),""))*1000)</f>
        <v>#VALUE!</v>
      </c>
      <c r="DC98" s="30" t="e">
        <f>((IFERROR(VLOOKUP($B97,Mes!$C$79:$AV$131,MATCH(DC$1,Mes!$C$3:$AV$3,0),FALSE),""))*1000)</f>
        <v>#VALUE!</v>
      </c>
      <c r="DD98" s="30" t="e">
        <f>((IFERROR(VLOOKUP($B97,Mes!$C$79:$AV$131,MATCH(DD$1,Mes!$C$3:$AV$3,0),FALSE),""))*1000)</f>
        <v>#VALUE!</v>
      </c>
      <c r="DE98" s="30" t="e">
        <f>((IFERROR(VLOOKUP($B97,Mes!$C$79:$AV$131,MATCH(DE$1,Mes!$C$3:$AV$3,0),FALSE),""))*1000)</f>
        <v>#VALUE!</v>
      </c>
      <c r="DF98" s="30" t="e">
        <f>((IFERROR(VLOOKUP($B97,Mes!$C$79:$AV$131,MATCH(DF$1,Mes!$C$3:$AV$3,0),FALSE),""))*1000)</f>
        <v>#VALUE!</v>
      </c>
      <c r="DG98" s="30" t="e">
        <f>((IFERROR(VLOOKUP($B97,Mes!$C$79:$AV$131,MATCH(DG$1,Mes!$C$3:$AV$3,0),FALSE),""))*1000)</f>
        <v>#VALUE!</v>
      </c>
      <c r="DH98" s="30" t="e">
        <f>((IFERROR(VLOOKUP($B97,Mes!$C$79:$AV$131,MATCH(DH$1,Mes!$C$3:$AV$3,0),FALSE),""))*1000)</f>
        <v>#VALUE!</v>
      </c>
      <c r="DI98" s="30" t="e">
        <f>((IFERROR(VLOOKUP($B97,Mes!$C$79:$AV$131,MATCH(DI$1,Mes!$C$3:$AV$3,0),FALSE),""))*1000)</f>
        <v>#VALUE!</v>
      </c>
      <c r="DJ98" s="30" t="e">
        <f>((IFERROR(VLOOKUP($B97,Mes!$C$79:$AV$131,MATCH(DJ$1,Mes!$C$3:$AV$3,0),FALSE),""))*1000)</f>
        <v>#VALUE!</v>
      </c>
      <c r="DK98" s="30" t="e">
        <f>((IFERROR(VLOOKUP($B97,Mes!$C$79:$AV$131,MATCH(DK$1,Mes!$C$3:$AV$3,0),FALSE),""))*1000)</f>
        <v>#VALUE!</v>
      </c>
      <c r="DL98" s="30" t="e">
        <f>((IFERROR(VLOOKUP($B97,Mes!$C$79:$AV$131,MATCH(DL$1,Mes!$C$3:$AV$3,0),FALSE),""))*1000)</f>
        <v>#VALUE!</v>
      </c>
      <c r="DM98" s="30" t="e">
        <f>((IFERROR(VLOOKUP($B97,Mes!$C$79:$AV$131,MATCH(DM$1,Mes!$C$3:$AV$3,0),FALSE),""))*1000)</f>
        <v>#VALUE!</v>
      </c>
      <c r="DN98" s="30" t="e">
        <f>((IFERROR(VLOOKUP($B97,Mes!$C$79:$AV$131,MATCH(DN$1,Mes!$C$3:$AV$3,0),FALSE),""))*1000)</f>
        <v>#VALUE!</v>
      </c>
      <c r="DO98" s="30" t="e">
        <f>((IFERROR(VLOOKUP($B97,Mes!$C$79:$AV$131,MATCH(DO$1,Mes!$C$3:$AV$3,0),FALSE),""))*1000)</f>
        <v>#VALUE!</v>
      </c>
      <c r="DP98" s="30" t="e">
        <f>((IFERROR(VLOOKUP($B97,Mes!$C$79:$AV$131,MATCH(DP$1,Mes!$C$3:$AV$3,0),FALSE),""))*1000)</f>
        <v>#VALUE!</v>
      </c>
      <c r="DQ98" s="30" t="e">
        <f>((IFERROR(VLOOKUP($B97,Mes!$C$79:$AV$131,MATCH(DQ$1,Mes!$C$3:$AV$3,0),FALSE),""))*1000)</f>
        <v>#VALUE!</v>
      </c>
      <c r="DR98" s="30" t="e">
        <f>((IFERROR(VLOOKUP($B97,Mes!$C$79:$AV$131,MATCH(DR$1,Mes!$C$3:$AV$3,0),FALSE),""))*1000)</f>
        <v>#VALUE!</v>
      </c>
      <c r="DS98" s="30" t="e">
        <f>((IFERROR(VLOOKUP($B97,Mes!$C$79:$AV$131,MATCH(DS$1,Mes!$C$3:$AV$3,0),FALSE),""))*1000)</f>
        <v>#VALUE!</v>
      </c>
      <c r="DT98" s="30" t="e">
        <f>((IFERROR(VLOOKUP($B97,Mes!$C$79:$AV$131,MATCH(DT$1,Mes!$C$3:$AV$3,0),FALSE),""))*1000)</f>
        <v>#VALUE!</v>
      </c>
      <c r="DU98" s="30" t="e">
        <f>((IFERROR(VLOOKUP($B97,Mes!$C$79:$AV$131,MATCH(DU$1,Mes!$C$3:$AV$3,0),FALSE),""))*1000)</f>
        <v>#VALUE!</v>
      </c>
      <c r="DV98" s="30" t="e">
        <f>((IFERROR(VLOOKUP($B97,Mes!$C$79:$AV$131,MATCH(DV$1,Mes!$C$3:$AV$3,0),FALSE),""))*1000)</f>
        <v>#VALUE!</v>
      </c>
      <c r="DW98" s="30" t="e">
        <f>((IFERROR(VLOOKUP($B97,Mes!$C$79:$AV$131,MATCH(DW$1,Mes!$C$3:$AV$3,0),FALSE),""))*1000)</f>
        <v>#VALUE!</v>
      </c>
      <c r="DX98" s="31" t="e">
        <f>((IFERROR(VLOOKUP($B97,Mes!$C$79:$AV$131,MATCH(DX$1,Mes!$C$3:$AV$3,0),FALSE),""))*1000)</f>
        <v>#VALUE!</v>
      </c>
      <c r="DY98" s="31" t="e">
        <f>((IFERROR(VLOOKUP($B97,Mes!$C$79:$AV$131,MATCH(DY$1,Mes!$C$3:$AV$3,0),FALSE),""))*1000)</f>
        <v>#VALUE!</v>
      </c>
      <c r="DZ98" s="31" t="e">
        <f>((IFERROR(VLOOKUP($B97,Mes!$C$79:$AV$131,MATCH(DZ$1,Mes!$C$3:$AV$3,0),FALSE),""))*1000)</f>
        <v>#VALUE!</v>
      </c>
      <c r="EA98" s="31" t="e">
        <f>((IFERROR(VLOOKUP($B97,Mes!$C$79:$AV$131,MATCH(EA$1,Mes!$C$3:$AV$3,0),FALSE),""))*1000)</f>
        <v>#VALUE!</v>
      </c>
      <c r="EB98" s="31" t="e">
        <f>((IFERROR(VLOOKUP($B97,Mes!$C$79:$AV$131,MATCH(EB$1,Mes!$C$3:$AV$3,0),FALSE),""))*1000)</f>
        <v>#VALUE!</v>
      </c>
      <c r="EC98" s="31" t="e">
        <f>((IFERROR(VLOOKUP($B97,Mes!$C$79:$AV$131,MATCH(EC$1,Mes!$C$3:$AV$3,0),FALSE),""))*1000)</f>
        <v>#VALUE!</v>
      </c>
      <c r="ED98" s="31" t="e">
        <f>((IFERROR(VLOOKUP($B97,Mes!$C$79:$AV$131,MATCH(ED$1,Mes!$C$3:$AV$3,0),FALSE),""))*1000)</f>
        <v>#VALUE!</v>
      </c>
      <c r="EE98" s="31" t="e">
        <f>((IFERROR(VLOOKUP($B97,Mes!$C$79:$AV$131,MATCH(EE$1,Mes!$C$3:$AV$3,0),FALSE),""))*1000)</f>
        <v>#VALUE!</v>
      </c>
      <c r="EF98" s="31" t="e">
        <f>((IFERROR(VLOOKUP($B97,Mes!$C$79:$AV$131,MATCH(EF$1,Mes!$C$3:$AV$3,0),FALSE),""))*1000)</f>
        <v>#VALUE!</v>
      </c>
      <c r="EG98" s="31" t="e">
        <f>((IFERROR(VLOOKUP($B97,Mes!$C$79:$AV$131,MATCH(EG$1,Mes!$C$3:$AV$3,0),FALSE),""))*1000)</f>
        <v>#VALUE!</v>
      </c>
      <c r="EH98" s="31" t="e">
        <f>((IFERROR(VLOOKUP($B97,Mes!$C$79:$AV$131,MATCH(EH$1,Mes!$C$3:$AV$3,0),FALSE),""))*1000)</f>
        <v>#VALUE!</v>
      </c>
      <c r="EI98" s="31" t="e">
        <f>((IFERROR(VLOOKUP($B97,Mes!$C$79:$AV$131,MATCH(EI$1,Mes!$C$3:$AV$3,0),FALSE),""))*1000)</f>
        <v>#VALUE!</v>
      </c>
      <c r="EJ98" s="31" t="e">
        <f>((IFERROR(VLOOKUP($B97,Mes!$C$79:$AV$131,MATCH(EJ$1,Mes!$C$3:$AV$3,0),FALSE),""))*1000)</f>
        <v>#VALUE!</v>
      </c>
      <c r="EK98" s="31" t="e">
        <f>((IFERROR(VLOOKUP($B97,Mes!$C$79:$AV$131,MATCH(EK$1,Mes!$C$3:$AV$3,0),FALSE),""))*1000)</f>
        <v>#VALUE!</v>
      </c>
      <c r="EL98" s="31" t="e">
        <f>((IFERROR(VLOOKUP($B97,Mes!$C$79:$AV$131,MATCH(EL$1,Mes!$C$3:$AV$3,0),FALSE),""))*1000)</f>
        <v>#VALUE!</v>
      </c>
      <c r="EM98" s="31" t="e">
        <f>((IFERROR(VLOOKUP($B97,Mes!$C$79:$AV$131,MATCH(EM$1,Mes!$C$3:$AV$3,0),FALSE),""))*1000)</f>
        <v>#VALUE!</v>
      </c>
      <c r="EN98" s="31" t="e">
        <f>((IFERROR(VLOOKUP($B97,Mes!$C$79:$AV$131,MATCH(EN$1,Mes!$C$3:$AV$3,0),FALSE),""))*1000)</f>
        <v>#VALUE!</v>
      </c>
      <c r="EO98" s="31" t="e">
        <f>((IFERROR(VLOOKUP($B97,Mes!$C$79:$AV$131,MATCH(EO$1,Mes!$C$3:$AV$3,0),FALSE),""))*1000)</f>
        <v>#VALUE!</v>
      </c>
      <c r="EP98" s="31" t="e">
        <f>((IFERROR(VLOOKUP($B97,Mes!$C$79:$AV$131,MATCH(EP$1,Mes!$C$3:$AV$3,0),FALSE),""))*1000)</f>
        <v>#VALUE!</v>
      </c>
      <c r="EQ98" s="31" t="e">
        <f>((IFERROR(VLOOKUP($B97,Mes!$C$79:$AV$131,MATCH(EQ$1,Mes!$C$3:$AV$3,0),FALSE),""))*1000)</f>
        <v>#VALUE!</v>
      </c>
      <c r="ER98" s="31" t="e">
        <f>((IFERROR(VLOOKUP($B97,Mes!$C$79:$AV$131,MATCH(ER$1,Mes!$C$3:$AV$3,0),FALSE),""))*1000)</f>
        <v>#VALUE!</v>
      </c>
      <c r="ES98" s="31" t="e">
        <f>((IFERROR(VLOOKUP($B97,Mes!$C$79:$AV$131,MATCH(ES$1,Mes!$C$3:$AV$3,0),FALSE),""))*1000)</f>
        <v>#VALUE!</v>
      </c>
      <c r="ET98" s="31" t="e">
        <f>((IFERROR(VLOOKUP($B97,Mes!$C$79:$AV$131,MATCH(ET$1,Mes!$C$3:$AV$3,0),FALSE),""))*1000)</f>
        <v>#VALUE!</v>
      </c>
      <c r="EU98" s="31" t="e">
        <f>((IFERROR(VLOOKUP($B97,Mes!$C$79:$AV$131,MATCH(EU$1,Mes!$C$3:$AV$3,0),FALSE),""))*1000)</f>
        <v>#VALUE!</v>
      </c>
      <c r="EV98" s="31" t="e">
        <f>((IFERROR(VLOOKUP($B97,Mes!$C$79:$AV$131,MATCH(EV$1,Mes!$C$3:$AV$3,0),FALSE),""))*1000)</f>
        <v>#VALUE!</v>
      </c>
      <c r="EW98" s="31" t="e">
        <f>((IFERROR(VLOOKUP($B97,Mes!$C$79:$AV$131,MATCH(EW$1,Mes!$C$3:$AV$3,0),FALSE),""))*1000)</f>
        <v>#VALUE!</v>
      </c>
      <c r="EX98" s="31" t="e">
        <f>((IFERROR(VLOOKUP($B97,Mes!$C$79:$AV$131,MATCH(EX$1,Mes!$C$3:$AV$3,0),FALSE),""))*1000)</f>
        <v>#VALUE!</v>
      </c>
      <c r="EY98" s="31" t="e">
        <f>((IFERROR(VLOOKUP($B97,Mes!$C$79:$AV$131,MATCH(EY$1,Mes!$C$3:$AV$3,0),FALSE),""))*1000)</f>
        <v>#VALUE!</v>
      </c>
      <c r="EZ98" s="31" t="e">
        <f>((IFERROR(VLOOKUP($B97,Mes!$C$79:$AV$131,MATCH(EZ$1,Mes!$C$3:$AV$3,0),FALSE),""))*1000)</f>
        <v>#VALUE!</v>
      </c>
      <c r="FA98" s="31" t="e">
        <f>((IFERROR(VLOOKUP($B97,Mes!$C$79:$AV$131,MATCH(FA$1,Mes!$C$3:$AV$3,0),FALSE),""))*1000)</f>
        <v>#VALUE!</v>
      </c>
      <c r="FB98" s="31" t="e">
        <f>((IFERROR(VLOOKUP($B97,Mes!$C$79:$AV$131,MATCH(FB$1,Mes!$C$3:$AV$3,0),FALSE),""))*1000)</f>
        <v>#VALUE!</v>
      </c>
      <c r="FC98" s="30" t="e">
        <f>((IFERROR(VLOOKUP($B97,Mes!$C$79:$AV$131,MATCH(FC$1,Mes!$C$3:$AV$3,0),FALSE),""))*1000)</f>
        <v>#VALUE!</v>
      </c>
      <c r="FD98" s="30" t="e">
        <f>((IFERROR(VLOOKUP($B97,Mes!$C$79:$AV$131,MATCH(FD$1,Mes!$C$3:$AV$3,0),FALSE),""))*1000)</f>
        <v>#VALUE!</v>
      </c>
      <c r="FE98" s="30" t="e">
        <f>((IFERROR(VLOOKUP($B97,Mes!$C$79:$AV$131,MATCH(FE$1,Mes!$C$3:$AV$3,0),FALSE),""))*1000)</f>
        <v>#VALUE!</v>
      </c>
      <c r="FF98" s="30" t="e">
        <f>((IFERROR(VLOOKUP($B97,Mes!$C$79:$AV$131,MATCH(FF$1,Mes!$C$3:$AV$3,0),FALSE),""))*1000)</f>
        <v>#VALUE!</v>
      </c>
      <c r="FG98" s="30" t="e">
        <f>((IFERROR(VLOOKUP($B97,Mes!$C$79:$AV$131,MATCH(FG$1,Mes!$C$3:$AV$3,0),FALSE),""))*1000)</f>
        <v>#VALUE!</v>
      </c>
      <c r="FH98" s="30" t="e">
        <f>((IFERROR(VLOOKUP($B97,Mes!$C$79:$AV$131,MATCH(FH$1,Mes!$C$3:$AV$3,0),FALSE),""))*1000)</f>
        <v>#VALUE!</v>
      </c>
      <c r="FI98" s="30" t="e">
        <f>((IFERROR(VLOOKUP($B97,Mes!$C$79:$AV$131,MATCH(FI$1,Mes!$C$3:$AV$3,0),FALSE),""))*1000)</f>
        <v>#VALUE!</v>
      </c>
      <c r="FJ98" s="30" t="e">
        <f>((IFERROR(VLOOKUP($B97,Mes!$C$79:$AV$131,MATCH(FJ$1,Mes!$C$3:$AV$3,0),FALSE),""))*1000)</f>
        <v>#VALUE!</v>
      </c>
      <c r="FK98" s="30" t="e">
        <f>((IFERROR(VLOOKUP($B97,Mes!$C$79:$AV$131,MATCH(FK$1,Mes!$C$3:$AV$3,0),FALSE),""))*1000)</f>
        <v>#VALUE!</v>
      </c>
      <c r="FL98" s="30" t="e">
        <f>((IFERROR(VLOOKUP($B97,Mes!$C$79:$AV$131,MATCH(FL$1,Mes!$C$3:$AV$3,0),FALSE),""))*1000)</f>
        <v>#VALUE!</v>
      </c>
      <c r="FM98" s="30" t="e">
        <f>((IFERROR(VLOOKUP($B97,Mes!$C$79:$AV$131,MATCH(FM$1,Mes!$C$3:$AV$3,0),FALSE),""))*1000)</f>
        <v>#VALUE!</v>
      </c>
      <c r="FN98" s="30" t="e">
        <f>((IFERROR(VLOOKUP($B97,Mes!$C$79:$AV$131,MATCH(FN$1,Mes!$C$3:$AV$3,0),FALSE),""))*1000)</f>
        <v>#VALUE!</v>
      </c>
      <c r="FO98" s="30" t="e">
        <f>((IFERROR(VLOOKUP($B97,Mes!$C$79:$AV$131,MATCH(FO$1,Mes!$C$3:$AV$3,0),FALSE),""))*1000)</f>
        <v>#VALUE!</v>
      </c>
      <c r="FP98" s="30" t="e">
        <f>((IFERROR(VLOOKUP($B97,Mes!$C$79:$AV$131,MATCH(FP$1,Mes!$C$3:$AV$3,0),FALSE),""))*1000)</f>
        <v>#VALUE!</v>
      </c>
      <c r="FQ98" s="30" t="e">
        <f>((IFERROR(VLOOKUP($B97,Mes!$C$79:$AV$131,MATCH(FQ$1,Mes!$C$3:$AV$3,0),FALSE),""))*1000)</f>
        <v>#VALUE!</v>
      </c>
      <c r="FR98" s="30" t="e">
        <f>((IFERROR(VLOOKUP($B97,Mes!$C$79:$AV$131,MATCH(FR$1,Mes!$C$3:$AV$3,0),FALSE),""))*1000)</f>
        <v>#VALUE!</v>
      </c>
      <c r="FS98" s="30" t="e">
        <f>((IFERROR(VLOOKUP($B97,Mes!$C$79:$AV$131,MATCH(FS$1,Mes!$C$3:$AV$3,0),FALSE),""))*1000)</f>
        <v>#VALUE!</v>
      </c>
      <c r="FT98" s="30" t="e">
        <f>((IFERROR(VLOOKUP($B97,Mes!$C$79:$AV$131,MATCH(FT$1,Mes!$C$3:$AV$3,0),FALSE),""))*1000)</f>
        <v>#VALUE!</v>
      </c>
      <c r="FU98" s="30" t="e">
        <f>((IFERROR(VLOOKUP($B97,Mes!$C$79:$AV$131,MATCH(FU$1,Mes!$C$3:$AV$3,0),FALSE),""))*1000)</f>
        <v>#VALUE!</v>
      </c>
      <c r="FV98" s="30" t="e">
        <f>((IFERROR(VLOOKUP($B97,Mes!$C$79:$AV$131,MATCH(FV$1,Mes!$C$3:$AV$3,0),FALSE),""))*1000)</f>
        <v>#VALUE!</v>
      </c>
      <c r="FW98" s="30" t="e">
        <f>((IFERROR(VLOOKUP($B97,Mes!$C$79:$AV$131,MATCH(FW$1,Mes!$C$3:$AV$3,0),FALSE),""))*1000)</f>
        <v>#VALUE!</v>
      </c>
      <c r="FX98" s="30" t="e">
        <f>((IFERROR(VLOOKUP($B97,Mes!$C$79:$AV$131,MATCH(FX$1,Mes!$C$3:$AV$3,0),FALSE),""))*1000)</f>
        <v>#VALUE!</v>
      </c>
      <c r="FY98" s="30" t="e">
        <f>((IFERROR(VLOOKUP($B97,Mes!$C$79:$AV$131,MATCH(FY$1,Mes!$C$3:$AV$3,0),FALSE),""))*1000)</f>
        <v>#VALUE!</v>
      </c>
      <c r="FZ98" s="30" t="e">
        <f>((IFERROR(VLOOKUP($B97,Mes!$C$79:$AV$131,MATCH(FZ$1,Mes!$C$3:$AV$3,0),FALSE),""))*1000)</f>
        <v>#VALUE!</v>
      </c>
      <c r="GA98" s="30" t="e">
        <f>((IFERROR(VLOOKUP($B97,Mes!$C$79:$AV$131,MATCH(GA$1,Mes!$C$3:$AV$3,0),FALSE),""))*1000)</f>
        <v>#VALUE!</v>
      </c>
      <c r="GB98" s="30" t="e">
        <f>((IFERROR(VLOOKUP($B97,Mes!$C$79:$AV$131,MATCH(GB$1,Mes!$C$3:$AV$3,0),FALSE),""))*1000)</f>
        <v>#VALUE!</v>
      </c>
      <c r="GC98" s="30" t="e">
        <f>((IFERROR(VLOOKUP($B97,Mes!$C$79:$AV$131,MATCH(GC$1,Mes!$C$3:$AV$3,0),FALSE),""))*1000)</f>
        <v>#VALUE!</v>
      </c>
      <c r="GD98" s="30" t="e">
        <f>((IFERROR(VLOOKUP($B97,Mes!$C$79:$AV$131,MATCH(GD$1,Mes!$C$3:$AV$3,0),FALSE),""))*1000)</f>
        <v>#VALUE!</v>
      </c>
      <c r="GE98" s="30" t="e">
        <f>((IFERROR(VLOOKUP($B97,Mes!$C$79:$AV$131,MATCH(GE$1,Mes!$C$3:$AV$3,0),FALSE),""))*1000)</f>
        <v>#VALUE!</v>
      </c>
      <c r="GF98" s="30" t="e">
        <f>((IFERROR(VLOOKUP($B97,Mes!$C$79:$AV$131,MATCH(GF$1,Mes!$C$3:$AV$3,0),FALSE),""))*1000)</f>
        <v>#VALUE!</v>
      </c>
      <c r="GG98" s="31" t="e">
        <f>((IFERROR(VLOOKUP($B97,Mes!$C$79:$AV$131,MATCH(GG$1,Mes!$C$3:$AV$3,0),FALSE),""))*1000)</f>
        <v>#VALUE!</v>
      </c>
      <c r="GH98" s="31" t="e">
        <f>((IFERROR(VLOOKUP($B97,Mes!$C$79:$AV$131,MATCH(GH$1,Mes!$C$3:$AV$3,0),FALSE),""))*1000)</f>
        <v>#VALUE!</v>
      </c>
      <c r="GI98" s="31" t="e">
        <f>((IFERROR(VLOOKUP($B97,Mes!$C$79:$AV$131,MATCH(GI$1,Mes!$C$3:$AV$3,0),FALSE),""))*1000)</f>
        <v>#VALUE!</v>
      </c>
      <c r="GJ98" s="31" t="e">
        <f>((IFERROR(VLOOKUP($B97,Mes!$C$79:$AV$131,MATCH(GJ$1,Mes!$C$3:$AV$3,0),FALSE),""))*1000)</f>
        <v>#VALUE!</v>
      </c>
      <c r="GK98" s="31" t="e">
        <f>((IFERROR(VLOOKUP($B97,Mes!$C$79:$AV$131,MATCH(GK$1,Mes!$C$3:$AV$3,0),FALSE),""))*1000)</f>
        <v>#VALUE!</v>
      </c>
      <c r="GL98" s="31" t="e">
        <f>((IFERROR(VLOOKUP($B97,Mes!$C$79:$AV$131,MATCH(GL$1,Mes!$C$3:$AV$3,0),FALSE),""))*1000)</f>
        <v>#VALUE!</v>
      </c>
      <c r="GM98" s="31" t="e">
        <f>((IFERROR(VLOOKUP($B97,Mes!$C$79:$AV$131,MATCH(GM$1,Mes!$C$3:$AV$3,0),FALSE),""))*1000)</f>
        <v>#VALUE!</v>
      </c>
      <c r="GN98" s="31" t="e">
        <f>((IFERROR(VLOOKUP($B97,Mes!$C$79:$AV$131,MATCH(GN$1,Mes!$C$3:$AV$3,0),FALSE),""))*1000)</f>
        <v>#VALUE!</v>
      </c>
      <c r="GO98" s="31" t="e">
        <f>((IFERROR(VLOOKUP($B97,Mes!$C$79:$AV$131,MATCH(GO$1,Mes!$C$3:$AV$3,0),FALSE),""))*1000)</f>
        <v>#VALUE!</v>
      </c>
      <c r="GP98" s="31" t="e">
        <f>((IFERROR(VLOOKUP($B97,Mes!$C$79:$AV$131,MATCH(GP$1,Mes!$C$3:$AV$3,0),FALSE),""))*1000)</f>
        <v>#VALUE!</v>
      </c>
      <c r="GQ98" s="31" t="e">
        <f>((IFERROR(VLOOKUP($B97,Mes!$C$79:$AV$131,MATCH(GQ$1,Mes!$C$3:$AV$3,0),FALSE),""))*1000)</f>
        <v>#VALUE!</v>
      </c>
      <c r="GR98" s="31" t="e">
        <f>((IFERROR(VLOOKUP($B97,Mes!$C$79:$AV$131,MATCH(GR$1,Mes!$C$3:$AV$3,0),FALSE),""))*1000)</f>
        <v>#VALUE!</v>
      </c>
      <c r="GS98" s="31" t="e">
        <f>((IFERROR(VLOOKUP($B97,Mes!$C$79:$AV$131,MATCH(GS$1,Mes!$C$3:$AV$3,0),FALSE),""))*1000)</f>
        <v>#VALUE!</v>
      </c>
      <c r="GT98" s="31" t="e">
        <f>((IFERROR(VLOOKUP($B97,Mes!$C$79:$AV$131,MATCH(GT$1,Mes!$C$3:$AV$3,0),FALSE),""))*1000)</f>
        <v>#VALUE!</v>
      </c>
      <c r="GU98" s="31" t="e">
        <f>((IFERROR(VLOOKUP($B97,Mes!$C$79:$AV$131,MATCH(GU$1,Mes!$C$3:$AV$3,0),FALSE),""))*1000)</f>
        <v>#VALUE!</v>
      </c>
      <c r="GV98" s="31" t="e">
        <f>((IFERROR(VLOOKUP($B97,Mes!$C$79:$AV$131,MATCH(GV$1,Mes!$C$3:$AV$3,0),FALSE),""))*1000)</f>
        <v>#VALUE!</v>
      </c>
      <c r="GW98" s="31" t="e">
        <f>((IFERROR(VLOOKUP($B97,Mes!$C$79:$AV$131,MATCH(GW$1,Mes!$C$3:$AV$3,0),FALSE),""))*1000)</f>
        <v>#VALUE!</v>
      </c>
      <c r="GX98" s="31" t="e">
        <f>((IFERROR(VLOOKUP($B97,Mes!$C$79:$AV$131,MATCH(GX$1,Mes!$C$3:$AV$3,0),FALSE),""))*1000)</f>
        <v>#VALUE!</v>
      </c>
      <c r="GY98" s="31" t="e">
        <f>((IFERROR(VLOOKUP($B97,Mes!$C$79:$AV$131,MATCH(GY$1,Mes!$C$3:$AV$3,0),FALSE),""))*1000)</f>
        <v>#VALUE!</v>
      </c>
      <c r="GZ98" s="31" t="e">
        <f>((IFERROR(VLOOKUP($B97,Mes!$C$79:$AV$131,MATCH(GZ$1,Mes!$C$3:$AV$3,0),FALSE),""))*1000)</f>
        <v>#VALUE!</v>
      </c>
      <c r="HA98" s="31" t="e">
        <f>((IFERROR(VLOOKUP($B97,Mes!$C$79:$AV$131,MATCH(HA$1,Mes!$C$3:$AV$3,0),FALSE),""))*1000)</f>
        <v>#VALUE!</v>
      </c>
      <c r="HB98" s="31" t="e">
        <f>((IFERROR(VLOOKUP($B97,Mes!$C$79:$AV$131,MATCH(HB$1,Mes!$C$3:$AV$3,0),FALSE),""))*1000)</f>
        <v>#VALUE!</v>
      </c>
      <c r="HC98" s="31" t="e">
        <f>((IFERROR(VLOOKUP($B97,Mes!$C$79:$AV$131,MATCH(HC$1,Mes!$C$3:$AV$3,0),FALSE),""))*1000)</f>
        <v>#VALUE!</v>
      </c>
      <c r="HD98" s="31" t="e">
        <f>((IFERROR(VLOOKUP($B97,Mes!$C$79:$AV$131,MATCH(HD$1,Mes!$C$3:$AV$3,0),FALSE),""))*1000)</f>
        <v>#VALUE!</v>
      </c>
      <c r="HE98" s="31" t="e">
        <f>((IFERROR(VLOOKUP($B97,Mes!$C$79:$AV$131,MATCH(HE$1,Mes!$C$3:$AV$3,0),FALSE),""))*1000)</f>
        <v>#VALUE!</v>
      </c>
      <c r="HF98" s="31" t="e">
        <f>((IFERROR(VLOOKUP($B97,Mes!$C$79:$AV$131,MATCH(HF$1,Mes!$C$3:$AV$3,0),FALSE),""))*1000)</f>
        <v>#VALUE!</v>
      </c>
      <c r="HG98" s="31" t="e">
        <f>((IFERROR(VLOOKUP($B97,Mes!$C$79:$AV$131,MATCH(HG$1,Mes!$C$3:$AV$3,0),FALSE),""))*1000)</f>
        <v>#VALUE!</v>
      </c>
      <c r="HH98" s="31" t="e">
        <f>((IFERROR(VLOOKUP($B97,Mes!$C$79:$AV$131,MATCH(HH$1,Mes!$C$3:$AV$3,0),FALSE),""))*1000)</f>
        <v>#VALUE!</v>
      </c>
      <c r="HI98" s="31" t="e">
        <f>((IFERROR(VLOOKUP($B97,Mes!$C$79:$AV$131,MATCH(HI$1,Mes!$C$3:$AV$3,0),FALSE),""))*1000)</f>
        <v>#VALUE!</v>
      </c>
      <c r="HJ98" s="31" t="e">
        <f>((IFERROR(VLOOKUP($B97,Mes!$C$79:$AV$131,MATCH(HJ$1,Mes!$C$3:$AV$3,0),FALSE),""))*1000)</f>
        <v>#VALUE!</v>
      </c>
      <c r="HK98" s="31" t="e">
        <f>((IFERROR(VLOOKUP($B97,Mes!$C$79:$AV$131,MATCH(HK$1,Mes!$C$3:$AV$3,0),FALSE),""))*1000)</f>
        <v>#VALUE!</v>
      </c>
      <c r="HL98" s="30" t="e">
        <f>((IFERROR(VLOOKUP($B97,Mes!$C$79:$AV$131,MATCH(HL$1,Mes!$C$3:$AV$3,0),FALSE),""))*1000)</f>
        <v>#VALUE!</v>
      </c>
      <c r="HM98" s="30" t="e">
        <f>((IFERROR(VLOOKUP($B97,Mes!$C$79:$AV$131,MATCH(HM$1,Mes!$C$3:$AV$3,0),FALSE),""))*1000)</f>
        <v>#VALUE!</v>
      </c>
      <c r="HN98" s="30" t="e">
        <f>((IFERROR(VLOOKUP($B97,Mes!$C$79:$AV$131,MATCH(HN$1,Mes!$C$3:$AV$3,0),FALSE),""))*1000)</f>
        <v>#VALUE!</v>
      </c>
      <c r="HO98" s="30" t="e">
        <f>((IFERROR(VLOOKUP($B97,Mes!$C$79:$AV$131,MATCH(HO$1,Mes!$C$3:$AV$3,0),FALSE),""))*1000)</f>
        <v>#VALUE!</v>
      </c>
      <c r="HP98" s="30" t="e">
        <f>((IFERROR(VLOOKUP($B97,Mes!$C$79:$AV$131,MATCH(HP$1,Mes!$C$3:$AV$3,0),FALSE),""))*1000)</f>
        <v>#VALUE!</v>
      </c>
      <c r="HQ98" s="30" t="e">
        <f>((IFERROR(VLOOKUP($B97,Mes!$C$79:$AV$131,MATCH(HQ$1,Mes!$C$3:$AV$3,0),FALSE),""))*1000)</f>
        <v>#VALUE!</v>
      </c>
      <c r="HR98" s="30" t="e">
        <f>((IFERROR(VLOOKUP($B97,Mes!$C$79:$AV$131,MATCH(HR$1,Mes!$C$3:$AV$3,0),FALSE),""))*1000)</f>
        <v>#VALUE!</v>
      </c>
      <c r="HS98" s="30" t="e">
        <f>((IFERROR(VLOOKUP($B97,Mes!$C$79:$AV$131,MATCH(HS$1,Mes!$C$3:$AV$3,0),FALSE),""))*1000)</f>
        <v>#VALUE!</v>
      </c>
      <c r="HT98" s="30" t="e">
        <f>((IFERROR(VLOOKUP($B97,Mes!$C$79:$AV$131,MATCH(HT$1,Mes!$C$3:$AV$3,0),FALSE),""))*1000)</f>
        <v>#VALUE!</v>
      </c>
      <c r="HU98" s="30" t="e">
        <f>((IFERROR(VLOOKUP($B97,Mes!$C$79:$AV$131,MATCH(HU$1,Mes!$C$3:$AV$3,0),FALSE),""))*1000)</f>
        <v>#VALUE!</v>
      </c>
      <c r="HV98" s="30" t="e">
        <f>((IFERROR(VLOOKUP($B97,Mes!$C$79:$AV$131,MATCH(HV$1,Mes!$C$3:$AV$3,0),FALSE),""))*1000)</f>
        <v>#VALUE!</v>
      </c>
      <c r="HW98" s="30" t="e">
        <f>((IFERROR(VLOOKUP($B97,Mes!$C$79:$AV$131,MATCH(HW$1,Mes!$C$3:$AV$3,0),FALSE),""))*1000)</f>
        <v>#VALUE!</v>
      </c>
      <c r="HX98" s="30" t="e">
        <f>((IFERROR(VLOOKUP($B97,Mes!$C$79:$AV$131,MATCH(HX$1,Mes!$C$3:$AV$3,0),FALSE),""))*1000)</f>
        <v>#VALUE!</v>
      </c>
      <c r="HY98" s="30" t="e">
        <f>((IFERROR(VLOOKUP($B97,Mes!$C$79:$AV$131,MATCH(HY$1,Mes!$C$3:$AV$3,0),FALSE),""))*1000)</f>
        <v>#VALUE!</v>
      </c>
      <c r="HZ98" s="30" t="e">
        <f>((IFERROR(VLOOKUP($B97,Mes!$C$79:$AV$131,MATCH(HZ$1,Mes!$C$3:$AV$3,0),FALSE),""))*1000)</f>
        <v>#VALUE!</v>
      </c>
      <c r="IA98" s="30" t="e">
        <f>((IFERROR(VLOOKUP($B97,Mes!$C$79:$AV$131,MATCH(IA$1,Mes!$C$3:$AV$3,0),FALSE),""))*1000)</f>
        <v>#VALUE!</v>
      </c>
      <c r="IB98" s="30" t="e">
        <f>((IFERROR(VLOOKUP($B97,Mes!$C$79:$AV$131,MATCH(IB$1,Mes!$C$3:$AV$3,0),FALSE),""))*1000)</f>
        <v>#VALUE!</v>
      </c>
      <c r="IC98" s="30" t="e">
        <f>((IFERROR(VLOOKUP($B97,Mes!$C$79:$AV$131,MATCH(IC$1,Mes!$C$3:$AV$3,0),FALSE),""))*1000)</f>
        <v>#VALUE!</v>
      </c>
      <c r="ID98" s="30" t="e">
        <f>((IFERROR(VLOOKUP($B97,Mes!$C$79:$AV$131,MATCH(ID$1,Mes!$C$3:$AV$3,0),FALSE),""))*1000)</f>
        <v>#VALUE!</v>
      </c>
      <c r="IE98" s="30" t="e">
        <f>((IFERROR(VLOOKUP($B97,Mes!$C$79:$AV$131,MATCH(IE$1,Mes!$C$3:$AV$3,0),FALSE),""))*1000)</f>
        <v>#VALUE!</v>
      </c>
      <c r="IF98" s="30" t="e">
        <f>((IFERROR(VLOOKUP($B97,Mes!$C$79:$AV$131,MATCH(IF$1,Mes!$C$3:$AV$3,0),FALSE),""))*1000)</f>
        <v>#VALUE!</v>
      </c>
      <c r="IG98" s="30" t="e">
        <f>((IFERROR(VLOOKUP($B97,Mes!$C$79:$AV$131,MATCH(IG$1,Mes!$C$3:$AV$3,0),FALSE),""))*1000)</f>
        <v>#VALUE!</v>
      </c>
      <c r="IH98" s="30" t="e">
        <f>((IFERROR(VLOOKUP($B97,Mes!$C$79:$AV$131,MATCH(IH$1,Mes!$C$3:$AV$3,0),FALSE),""))*1000)</f>
        <v>#VALUE!</v>
      </c>
      <c r="II98" s="30" t="e">
        <f>((IFERROR(VLOOKUP($B97,Mes!$C$79:$AV$131,MATCH(II$1,Mes!$C$3:$AV$3,0),FALSE),""))*1000)</f>
        <v>#VALUE!</v>
      </c>
      <c r="IJ98" s="30" t="e">
        <f>((IFERROR(VLOOKUP($B97,Mes!$C$79:$AV$131,MATCH(IJ$1,Mes!$C$3:$AV$3,0),FALSE),""))*1000)</f>
        <v>#VALUE!</v>
      </c>
      <c r="IK98" s="30" t="e">
        <f>((IFERROR(VLOOKUP($B97,Mes!$C$79:$AV$131,MATCH(IK$1,Mes!$C$3:$AV$3,0),FALSE),""))*1000)</f>
        <v>#VALUE!</v>
      </c>
      <c r="IL98" s="30" t="e">
        <f>((IFERROR(VLOOKUP($B97,Mes!$C$79:$AV$131,MATCH(IL$1,Mes!$C$3:$AV$3,0),FALSE),""))*1000)</f>
        <v>#VALUE!</v>
      </c>
      <c r="IM98" s="30" t="e">
        <f>((IFERROR(VLOOKUP($B97,Mes!$C$79:$AV$131,MATCH(IM$1,Mes!$C$3:$AV$3,0),FALSE),""))*1000)</f>
        <v>#VALUE!</v>
      </c>
      <c r="IN98" s="30" t="e">
        <f>((IFERROR(VLOOKUP($B97,Mes!$C$79:$AV$131,MATCH(IN$1,Mes!$C$3:$AV$3,0),FALSE),""))*1000)</f>
        <v>#VALUE!</v>
      </c>
      <c r="IO98" s="30" t="e">
        <f>((IFERROR(VLOOKUP($B97,Mes!$C$79:$AV$131,MATCH(IO$1,Mes!$C$3:$AV$3,0),FALSE),""))*1000)</f>
        <v>#VALUE!</v>
      </c>
      <c r="IP98" s="30" t="e">
        <f>((IFERROR(VLOOKUP($B97,Mes!$C$79:$AV$131,MATCH(IP$1,Mes!$C$3:$AV$3,0),FALSE),""))*1000)</f>
        <v>#VALUE!</v>
      </c>
      <c r="IQ98" s="31" t="e">
        <f>((IFERROR(VLOOKUP($B97,Mes!$C$79:$AV$131,MATCH(IQ$1,Mes!$C$3:$AV$3,0),FALSE),""))*1000)</f>
        <v>#VALUE!</v>
      </c>
      <c r="IR98" s="31" t="e">
        <f>((IFERROR(VLOOKUP($B97,Mes!$C$79:$AV$131,MATCH(IR$1,Mes!$C$3:$AV$3,0),FALSE),""))*1000)</f>
        <v>#VALUE!</v>
      </c>
      <c r="IS98" s="31" t="e">
        <f>((IFERROR(VLOOKUP($B97,Mes!$C$79:$AV$131,MATCH(IS$1,Mes!$C$3:$AV$3,0),FALSE),""))*1000)</f>
        <v>#VALUE!</v>
      </c>
      <c r="IT98" s="31" t="e">
        <f>((IFERROR(VLOOKUP($B97,Mes!$C$79:$AV$131,MATCH(IT$1,Mes!$C$3:$AV$3,0),FALSE),""))*1000)</f>
        <v>#VALUE!</v>
      </c>
      <c r="IU98" s="31" t="e">
        <f>((IFERROR(VLOOKUP($B97,Mes!$C$79:$AV$131,MATCH(IU$1,Mes!$C$3:$AV$3,0),FALSE),""))*1000)</f>
        <v>#VALUE!</v>
      </c>
      <c r="IV98" s="31" t="e">
        <f>((IFERROR(VLOOKUP($B97,Mes!$C$79:$AV$131,MATCH(IV$1,Mes!$C$3:$AV$3,0),FALSE),""))*1000)</f>
        <v>#VALUE!</v>
      </c>
      <c r="IW98" s="31" t="e">
        <f>((IFERROR(VLOOKUP($B97,Mes!$C$79:$AV$131,MATCH(IW$1,Mes!$C$3:$AV$3,0),FALSE),""))*1000)</f>
        <v>#VALUE!</v>
      </c>
      <c r="IX98" s="31" t="e">
        <f>((IFERROR(VLOOKUP($B97,Mes!$C$79:$AV$131,MATCH(IX$1,Mes!$C$3:$AV$3,0),FALSE),""))*1000)</f>
        <v>#VALUE!</v>
      </c>
      <c r="IY98" s="31" t="e">
        <f>((IFERROR(VLOOKUP($B97,Mes!$C$79:$AV$131,MATCH(IY$1,Mes!$C$3:$AV$3,0),FALSE),""))*1000)</f>
        <v>#VALUE!</v>
      </c>
      <c r="IZ98" s="31" t="e">
        <f>((IFERROR(VLOOKUP($B97,Mes!$C$79:$AV$131,MATCH(IZ$1,Mes!$C$3:$AV$3,0),FALSE),""))*1000)</f>
        <v>#VALUE!</v>
      </c>
      <c r="JA98" s="31" t="e">
        <f>((IFERROR(VLOOKUP($B97,Mes!$C$79:$AV$131,MATCH(JA$1,Mes!$C$3:$AV$3,0),FALSE),""))*1000)</f>
        <v>#VALUE!</v>
      </c>
      <c r="JB98" s="31" t="e">
        <f>((IFERROR(VLOOKUP($B97,Mes!$C$79:$AV$131,MATCH(JB$1,Mes!$C$3:$AV$3,0),FALSE),""))*1000)</f>
        <v>#VALUE!</v>
      </c>
      <c r="JC98" s="31" t="e">
        <f>((IFERROR(VLOOKUP($B97,Mes!$C$79:$AV$131,MATCH(JC$1,Mes!$C$3:$AV$3,0),FALSE),""))*1000)</f>
        <v>#VALUE!</v>
      </c>
      <c r="JD98" s="31" t="e">
        <f>((IFERROR(VLOOKUP($B97,Mes!$C$79:$AV$131,MATCH(JD$1,Mes!$C$3:$AV$3,0),FALSE),""))*1000)</f>
        <v>#VALUE!</v>
      </c>
      <c r="JE98" s="31" t="e">
        <f>((IFERROR(VLOOKUP($B97,Mes!$C$79:$AV$131,MATCH(JE$1,Mes!$C$3:$AV$3,0),FALSE),""))*1000)</f>
        <v>#VALUE!</v>
      </c>
      <c r="JF98" s="31" t="e">
        <f>((IFERROR(VLOOKUP($B97,Mes!$C$79:$AV$131,MATCH(JF$1,Mes!$C$3:$AV$3,0),FALSE),""))*1000)</f>
        <v>#VALUE!</v>
      </c>
      <c r="JG98" s="31" t="e">
        <f>((IFERROR(VLOOKUP($B97,Mes!$C$79:$AV$131,MATCH(JG$1,Mes!$C$3:$AV$3,0),FALSE),""))*1000)</f>
        <v>#VALUE!</v>
      </c>
      <c r="JH98" s="31" t="e">
        <f>((IFERROR(VLOOKUP($B97,Mes!$C$79:$AV$131,MATCH(JH$1,Mes!$C$3:$AV$3,0),FALSE),""))*1000)</f>
        <v>#VALUE!</v>
      </c>
      <c r="JI98" s="31" t="e">
        <f>((IFERROR(VLOOKUP($B97,Mes!$C$79:$AV$131,MATCH(JI$1,Mes!$C$3:$AV$3,0),FALSE),""))*1000)</f>
        <v>#VALUE!</v>
      </c>
      <c r="JJ98" s="31" t="e">
        <f>((IFERROR(VLOOKUP($B97,Mes!$C$79:$AV$131,MATCH(JJ$1,Mes!$C$3:$AV$3,0),FALSE),""))*1000)</f>
        <v>#VALUE!</v>
      </c>
      <c r="JK98" s="31" t="e">
        <f>((IFERROR(VLOOKUP($B97,Mes!$C$79:$AV$131,MATCH(JK$1,Mes!$C$3:$AV$3,0),FALSE),""))*1000)</f>
        <v>#VALUE!</v>
      </c>
      <c r="JL98" s="31" t="e">
        <f>((IFERROR(VLOOKUP($B97,Mes!$C$79:$AV$131,MATCH(JL$1,Mes!$C$3:$AV$3,0),FALSE),""))*1000)</f>
        <v>#VALUE!</v>
      </c>
      <c r="JM98" s="31" t="e">
        <f>((IFERROR(VLOOKUP($B97,Mes!$C$79:$AV$131,MATCH(JM$1,Mes!$C$3:$AV$3,0),FALSE),""))*1000)</f>
        <v>#VALUE!</v>
      </c>
      <c r="JN98" s="31" t="e">
        <f>((IFERROR(VLOOKUP($B97,Mes!$C$79:$AV$131,MATCH(JN$1,Mes!$C$3:$AV$3,0),FALSE),""))*1000)</f>
        <v>#VALUE!</v>
      </c>
      <c r="JO98" s="31" t="e">
        <f>((IFERROR(VLOOKUP($B97,Mes!$C$79:$AV$131,MATCH(JO$1,Mes!$C$3:$AV$3,0),FALSE),""))*1000)</f>
        <v>#VALUE!</v>
      </c>
      <c r="JP98" s="31" t="e">
        <f>((IFERROR(VLOOKUP($B97,Mes!$C$79:$AV$131,MATCH(JP$1,Mes!$C$3:$AV$3,0),FALSE),""))*1000)</f>
        <v>#VALUE!</v>
      </c>
      <c r="JQ98" s="31" t="e">
        <f>((IFERROR(VLOOKUP($B97,Mes!$C$79:$AV$131,MATCH(JQ$1,Mes!$C$3:$AV$3,0),FALSE),""))*1000)</f>
        <v>#VALUE!</v>
      </c>
      <c r="JR98" s="31" t="e">
        <f>((IFERROR(VLOOKUP($B97,Mes!$C$79:$AV$131,MATCH(JR$1,Mes!$C$3:$AV$3,0),FALSE),""))*1000)</f>
        <v>#VALUE!</v>
      </c>
      <c r="JS98" s="31" t="e">
        <f>((IFERROR(VLOOKUP($B97,Mes!$C$79:$AV$131,MATCH(JS$1,Mes!$C$3:$AV$3,0),FALSE),""))*1000)</f>
        <v>#VALUE!</v>
      </c>
      <c r="JT98" s="31" t="e">
        <f>((IFERROR(VLOOKUP($B97,Mes!$C$79:$AV$131,MATCH(JT$1,Mes!$C$3:$AV$3,0),FALSE),""))*1000)</f>
        <v>#VALUE!</v>
      </c>
      <c r="JU98" s="30" t="e">
        <f>((IFERROR(VLOOKUP($B97,Mes!$C$79:$AV$131,MATCH(JU$1,Mes!$C$3:$AV$3,0),FALSE),""))*1000)</f>
        <v>#VALUE!</v>
      </c>
      <c r="JV98" s="30" t="e">
        <f>((IFERROR(VLOOKUP($B97,Mes!$C$79:$AV$131,MATCH(JV$1,Mes!$C$3:$AV$3,0),FALSE),""))*1000)</f>
        <v>#VALUE!</v>
      </c>
      <c r="JW98" s="30" t="e">
        <f>((IFERROR(VLOOKUP($B97,Mes!$C$79:$AV$131,MATCH(JW$1,Mes!$C$3:$AV$3,0),FALSE),""))*1000)</f>
        <v>#VALUE!</v>
      </c>
      <c r="JX98" s="30" t="e">
        <f>((IFERROR(VLOOKUP($B97,Mes!$C$79:$AV$131,MATCH(JX$1,Mes!$C$3:$AV$3,0),FALSE),""))*1000)</f>
        <v>#VALUE!</v>
      </c>
      <c r="JY98" s="30" t="e">
        <f>((IFERROR(VLOOKUP($B97,Mes!$C$79:$AV$131,MATCH(JY$1,Mes!$C$3:$AV$3,0),FALSE),""))*1000)</f>
        <v>#VALUE!</v>
      </c>
      <c r="JZ98" s="30" t="e">
        <f>((IFERROR(VLOOKUP($B97,Mes!$C$79:$AV$131,MATCH(JZ$1,Mes!$C$3:$AV$3,0),FALSE),""))*1000)</f>
        <v>#VALUE!</v>
      </c>
      <c r="KA98" s="30" t="e">
        <f>((IFERROR(VLOOKUP($B97,Mes!$C$79:$AV$131,MATCH(KA$1,Mes!$C$3:$AV$3,0),FALSE),""))*1000)</f>
        <v>#VALUE!</v>
      </c>
      <c r="KB98" s="30" t="e">
        <f>((IFERROR(VLOOKUP($B97,Mes!$C$79:$AV$131,MATCH(KB$1,Mes!$C$3:$AV$3,0),FALSE),""))*1000)</f>
        <v>#VALUE!</v>
      </c>
      <c r="KC98" s="30" t="e">
        <f>((IFERROR(VLOOKUP($B97,Mes!$C$79:$AV$131,MATCH(KC$1,Mes!$C$3:$AV$3,0),FALSE),""))*1000)</f>
        <v>#VALUE!</v>
      </c>
      <c r="KD98" s="30" t="e">
        <f>((IFERROR(VLOOKUP($B97,Mes!$C$79:$AV$131,MATCH(KD$1,Mes!$C$3:$AV$3,0),FALSE),""))*1000)</f>
        <v>#VALUE!</v>
      </c>
      <c r="KE98" s="30" t="e">
        <f>((IFERROR(VLOOKUP($B97,Mes!$C$79:$AV$131,MATCH(KE$1,Mes!$C$3:$AV$3,0),FALSE),""))*1000)</f>
        <v>#VALUE!</v>
      </c>
      <c r="KF98" s="30" t="e">
        <f>((IFERROR(VLOOKUP($B97,Mes!$C$79:$AV$131,MATCH(KF$1,Mes!$C$3:$AV$3,0),FALSE),""))*1000)</f>
        <v>#VALUE!</v>
      </c>
      <c r="KG98" s="30" t="e">
        <f>((IFERROR(VLOOKUP($B97,Mes!$C$79:$AV$131,MATCH(KG$1,Mes!$C$3:$AV$3,0),FALSE),""))*1000)</f>
        <v>#VALUE!</v>
      </c>
      <c r="KH98" s="30" t="e">
        <f>((IFERROR(VLOOKUP($B97,Mes!$C$79:$AV$131,MATCH(KH$1,Mes!$C$3:$AV$3,0),FALSE),""))*1000)</f>
        <v>#VALUE!</v>
      </c>
      <c r="KI98" s="30" t="e">
        <f>((IFERROR(VLOOKUP($B97,Mes!$C$79:$AV$131,MATCH(KI$1,Mes!$C$3:$AV$3,0),FALSE),""))*1000)</f>
        <v>#VALUE!</v>
      </c>
      <c r="KJ98" s="30" t="e">
        <f>((IFERROR(VLOOKUP($B97,Mes!$C$79:$AV$131,MATCH(KJ$1,Mes!$C$3:$AV$3,0),FALSE),""))*1000)</f>
        <v>#VALUE!</v>
      </c>
      <c r="KK98" s="30" t="e">
        <f>((IFERROR(VLOOKUP($B97,Mes!$C$79:$AV$131,MATCH(KK$1,Mes!$C$3:$AV$3,0),FALSE),""))*1000)</f>
        <v>#VALUE!</v>
      </c>
      <c r="KL98" s="30" t="e">
        <f>((IFERROR(VLOOKUP($B97,Mes!$C$79:$AV$131,MATCH(KL$1,Mes!$C$3:$AV$3,0),FALSE),""))*1000)</f>
        <v>#VALUE!</v>
      </c>
      <c r="KM98" s="30" t="e">
        <f>((IFERROR(VLOOKUP($B97,Mes!$C$79:$AV$131,MATCH(KM$1,Mes!$C$3:$AV$3,0),FALSE),""))*1000)</f>
        <v>#VALUE!</v>
      </c>
      <c r="KN98" s="30" t="e">
        <f>((IFERROR(VLOOKUP($B97,Mes!$C$79:$AV$131,MATCH(KN$1,Mes!$C$3:$AV$3,0),FALSE),""))*1000)</f>
        <v>#VALUE!</v>
      </c>
      <c r="KO98" s="30" t="e">
        <f>((IFERROR(VLOOKUP($B97,Mes!$C$79:$AV$131,MATCH(KO$1,Mes!$C$3:$AV$3,0),FALSE),""))*1000)</f>
        <v>#VALUE!</v>
      </c>
      <c r="KP98" s="30" t="e">
        <f>((IFERROR(VLOOKUP($B97,Mes!$C$79:$AV$131,MATCH(KP$1,Mes!$C$3:$AV$3,0),FALSE),""))*1000)</f>
        <v>#VALUE!</v>
      </c>
      <c r="KQ98" s="30" t="e">
        <f>((IFERROR(VLOOKUP($B97,Mes!$C$79:$AV$131,MATCH(KQ$1,Mes!$C$3:$AV$3,0),FALSE),""))*1000)</f>
        <v>#VALUE!</v>
      </c>
      <c r="KR98" s="30" t="e">
        <f>((IFERROR(VLOOKUP($B97,Mes!$C$79:$AV$131,MATCH(KR$1,Mes!$C$3:$AV$3,0),FALSE),""))*1000)</f>
        <v>#VALUE!</v>
      </c>
      <c r="KS98" s="30" t="e">
        <f>((IFERROR(VLOOKUP($B97,Mes!$C$79:$AV$131,MATCH(KS$1,Mes!$C$3:$AV$3,0),FALSE),""))*1000)</f>
        <v>#VALUE!</v>
      </c>
      <c r="KT98" s="30" t="e">
        <f>((IFERROR(VLOOKUP($B97,Mes!$C$79:$AV$131,MATCH(KT$1,Mes!$C$3:$AV$3,0),FALSE),""))*1000)</f>
        <v>#VALUE!</v>
      </c>
      <c r="KU98" s="30" t="e">
        <f>((IFERROR(VLOOKUP($B97,Mes!$C$79:$AV$131,MATCH(KU$1,Mes!$C$3:$AV$3,0),FALSE),""))*1000)</f>
        <v>#VALUE!</v>
      </c>
      <c r="KV98" s="30" t="e">
        <f>((IFERROR(VLOOKUP($B97,Mes!$C$79:$AV$131,MATCH(KV$1,Mes!$C$3:$AV$3,0),FALSE),""))*1000)</f>
        <v>#VALUE!</v>
      </c>
      <c r="KW98" s="30" t="e">
        <f>((IFERROR(VLOOKUP($B97,Mes!$C$79:$AV$131,MATCH(KW$1,Mes!$C$3:$AV$3,0),FALSE),""))*1000)</f>
        <v>#VALUE!</v>
      </c>
      <c r="KX98" s="30" t="e">
        <f>((IFERROR(VLOOKUP($B97,Mes!$C$79:$AV$131,MATCH(KX$1,Mes!$C$3:$AV$3,0),FALSE),""))*1000)</f>
        <v>#VALUE!</v>
      </c>
      <c r="KY98" s="30" t="e">
        <f>((IFERROR(VLOOKUP($B97,Mes!$C$79:$AV$131,MATCH(KY$1,Mes!$C$3:$AV$3,0),FALSE),""))*1000)</f>
        <v>#VALUE!</v>
      </c>
      <c r="KZ98" s="31" t="e">
        <f>((IFERROR(VLOOKUP($B97,Mes!$C$79:$AV$131,MATCH(KZ$1,Mes!$C$3:$AV$3,0),FALSE),""))*1000)</f>
        <v>#VALUE!</v>
      </c>
      <c r="LA98" s="31" t="e">
        <f>((IFERROR(VLOOKUP($B97,Mes!$C$79:$AV$131,MATCH(LA$1,Mes!$C$3:$AV$3,0),FALSE),""))*1000)</f>
        <v>#VALUE!</v>
      </c>
      <c r="LB98" s="31" t="e">
        <f>((IFERROR(VLOOKUP($B97,Mes!$C$79:$AV$131,MATCH(LB$1,Mes!$C$3:$AV$3,0),FALSE),""))*1000)</f>
        <v>#VALUE!</v>
      </c>
      <c r="LC98" s="31" t="e">
        <f>((IFERROR(VLOOKUP($B97,Mes!$C$79:$AV$131,MATCH(LC$1,Mes!$C$3:$AV$3,0),FALSE),""))*1000)</f>
        <v>#VALUE!</v>
      </c>
      <c r="LD98" s="31" t="e">
        <f>((IFERROR(VLOOKUP($B97,Mes!$C$79:$AV$131,MATCH(LD$1,Mes!$C$3:$AV$3,0),FALSE),""))*1000)</f>
        <v>#VALUE!</v>
      </c>
      <c r="LE98" s="31" t="e">
        <f>((IFERROR(VLOOKUP($B97,Mes!$C$79:$AV$131,MATCH(LE$1,Mes!$C$3:$AV$3,0),FALSE),""))*1000)</f>
        <v>#VALUE!</v>
      </c>
      <c r="LF98" s="31" t="e">
        <f>((IFERROR(VLOOKUP($B97,Mes!$C$79:$AV$131,MATCH(LF$1,Mes!$C$3:$AV$3,0),FALSE),""))*1000)</f>
        <v>#VALUE!</v>
      </c>
      <c r="LG98" s="31" t="e">
        <f>((IFERROR(VLOOKUP($B97,Mes!$C$79:$AV$131,MATCH(LG$1,Mes!$C$3:$AV$3,0),FALSE),""))*1000)</f>
        <v>#VALUE!</v>
      </c>
      <c r="LH98" s="31" t="e">
        <f>((IFERROR(VLOOKUP($B97,Mes!$C$79:$AV$131,MATCH(LH$1,Mes!$C$3:$AV$3,0),FALSE),""))*1000)</f>
        <v>#VALUE!</v>
      </c>
      <c r="LI98" s="31" t="e">
        <f>((IFERROR(VLOOKUP($B97,Mes!$C$79:$AV$131,MATCH(LI$1,Mes!$C$3:$AV$3,0),FALSE),""))*1000)</f>
        <v>#VALUE!</v>
      </c>
      <c r="LJ98" s="31" t="e">
        <f>((IFERROR(VLOOKUP($B97,Mes!$C$79:$AV$131,MATCH(LJ$1,Mes!$C$3:$AV$3,0),FALSE),""))*1000)</f>
        <v>#VALUE!</v>
      </c>
      <c r="LK98" s="31" t="e">
        <f>((IFERROR(VLOOKUP($B97,Mes!$C$79:$AV$131,MATCH(LK$1,Mes!$C$3:$AV$3,0),FALSE),""))*1000)</f>
        <v>#VALUE!</v>
      </c>
      <c r="LL98" s="31" t="e">
        <f>((IFERROR(VLOOKUP($B97,Mes!$C$79:$AV$131,MATCH(LL$1,Mes!$C$3:$AV$3,0),FALSE),""))*1000)</f>
        <v>#VALUE!</v>
      </c>
      <c r="LM98" s="31" t="e">
        <f>((IFERROR(VLOOKUP($B97,Mes!$C$79:$AV$131,MATCH(LM$1,Mes!$C$3:$AV$3,0),FALSE),""))*1000)</f>
        <v>#VALUE!</v>
      </c>
      <c r="LN98" s="31" t="e">
        <f>((IFERROR(VLOOKUP($B97,Mes!$C$79:$AV$131,MATCH(LN$1,Mes!$C$3:$AV$3,0),FALSE),""))*1000)</f>
        <v>#VALUE!</v>
      </c>
      <c r="LO98" s="31" t="e">
        <f>((IFERROR(VLOOKUP($B97,Mes!$C$79:$AV$131,MATCH(LO$1,Mes!$C$3:$AV$3,0),FALSE),""))*1000)</f>
        <v>#VALUE!</v>
      </c>
      <c r="LP98" s="31" t="e">
        <f>((IFERROR(VLOOKUP($B97,Mes!$C$79:$AV$131,MATCH(LP$1,Mes!$C$3:$AV$3,0),FALSE),""))*1000)</f>
        <v>#VALUE!</v>
      </c>
      <c r="LQ98" s="31" t="e">
        <f>((IFERROR(VLOOKUP($B97,Mes!$C$79:$AV$131,MATCH(LQ$1,Mes!$C$3:$AV$3,0),FALSE),""))*1000)</f>
        <v>#VALUE!</v>
      </c>
      <c r="LR98" s="31" t="e">
        <f>((IFERROR(VLOOKUP($B97,Mes!$C$79:$AV$131,MATCH(LR$1,Mes!$C$3:$AV$3,0),FALSE),""))*1000)</f>
        <v>#VALUE!</v>
      </c>
      <c r="LS98" s="31" t="e">
        <f>((IFERROR(VLOOKUP($B97,Mes!$C$79:$AV$131,MATCH(LS$1,Mes!$C$3:$AV$3,0),FALSE),""))*1000)</f>
        <v>#VALUE!</v>
      </c>
      <c r="LT98" s="31" t="e">
        <f>((IFERROR(VLOOKUP($B97,Mes!$C$79:$AV$131,MATCH(LT$1,Mes!$C$3:$AV$3,0),FALSE),""))*1000)</f>
        <v>#VALUE!</v>
      </c>
      <c r="LU98" s="31" t="e">
        <f>((IFERROR(VLOOKUP($B97,Mes!$C$79:$AV$131,MATCH(LU$1,Mes!$C$3:$AV$3,0),FALSE),""))*1000)</f>
        <v>#VALUE!</v>
      </c>
      <c r="LV98" s="31" t="e">
        <f>((IFERROR(VLOOKUP($B97,Mes!$C$79:$AV$131,MATCH(LV$1,Mes!$C$3:$AV$3,0),FALSE),""))*1000)</f>
        <v>#VALUE!</v>
      </c>
      <c r="LW98" s="31" t="e">
        <f>((IFERROR(VLOOKUP($B97,Mes!$C$79:$AV$131,MATCH(LW$1,Mes!$C$3:$AV$3,0),FALSE),""))*1000)</f>
        <v>#VALUE!</v>
      </c>
      <c r="LX98" s="31" t="e">
        <f>((IFERROR(VLOOKUP($B97,Mes!$C$79:$AV$131,MATCH(LX$1,Mes!$C$3:$AV$3,0),FALSE),""))*1000)</f>
        <v>#VALUE!</v>
      </c>
      <c r="LY98" s="31" t="e">
        <f>((IFERROR(VLOOKUP($B97,Mes!$C$79:$AV$131,MATCH(LY$1,Mes!$C$3:$AV$3,0),FALSE),""))*1000)</f>
        <v>#VALUE!</v>
      </c>
      <c r="LZ98" s="31" t="e">
        <f>((IFERROR(VLOOKUP($B97,Mes!$C$79:$AV$131,MATCH(LZ$1,Mes!$C$3:$AV$3,0),FALSE),""))*1000)</f>
        <v>#VALUE!</v>
      </c>
      <c r="MA98" s="31" t="e">
        <f>((IFERROR(VLOOKUP($B97,Mes!$C$79:$AV$131,MATCH(MA$1,Mes!$C$3:$AV$3,0),FALSE),""))*1000)</f>
        <v>#VALUE!</v>
      </c>
      <c r="MB98" s="31" t="e">
        <f>((IFERROR(VLOOKUP($B97,Mes!$C$79:$AV$131,MATCH(MB$1,Mes!$C$3:$AV$3,0),FALSE),""))*1000)</f>
        <v>#VALUE!</v>
      </c>
      <c r="MC98" s="31" t="e">
        <f>((IFERROR(VLOOKUP($B97,Mes!$C$79:$AV$131,MATCH(MC$1,Mes!$C$3:$AV$3,0),FALSE),""))*1000)</f>
        <v>#VALUE!</v>
      </c>
      <c r="MD98" s="30" t="e">
        <f>((IFERROR(VLOOKUP($B97,Mes!$C$79:$AV$131,MATCH(MD$1,Mes!$C$3:$AV$3,0),FALSE),""))*1000)</f>
        <v>#VALUE!</v>
      </c>
      <c r="ME98" s="30" t="e">
        <f>((IFERROR(VLOOKUP($B97,Mes!$C$79:$AV$131,MATCH(ME$1,Mes!$C$3:$AV$3,0),FALSE),""))*1000)</f>
        <v>#VALUE!</v>
      </c>
      <c r="MF98" s="30" t="e">
        <f>((IFERROR(VLOOKUP($B97,Mes!$C$79:$AV$131,MATCH(MF$1,Mes!$C$3:$AV$3,0),FALSE),""))*1000)</f>
        <v>#VALUE!</v>
      </c>
      <c r="MG98" s="30" t="e">
        <f>((IFERROR(VLOOKUP($B97,Mes!$C$79:$AV$131,MATCH(MG$1,Mes!$C$3:$AV$3,0),FALSE),""))*1000)</f>
        <v>#VALUE!</v>
      </c>
      <c r="MH98" s="30" t="e">
        <f>((IFERROR(VLOOKUP($B97,Mes!$C$79:$AV$131,MATCH(MH$1,Mes!$C$3:$AV$3,0),FALSE),""))*1000)</f>
        <v>#VALUE!</v>
      </c>
      <c r="MI98" s="30" t="e">
        <f>((IFERROR(VLOOKUP($B97,Mes!$C$79:$AV$131,MATCH(MI$1,Mes!$C$3:$AV$3,0),FALSE),""))*1000)</f>
        <v>#VALUE!</v>
      </c>
      <c r="MJ98" s="30" t="e">
        <f>((IFERROR(VLOOKUP($B97,Mes!$C$79:$AV$131,MATCH(MJ$1,Mes!$C$3:$AV$3,0),FALSE),""))*1000)</f>
        <v>#VALUE!</v>
      </c>
      <c r="MK98" s="30" t="e">
        <f>((IFERROR(VLOOKUP($B97,Mes!$C$79:$AV$131,MATCH(MK$1,Mes!$C$3:$AV$3,0),FALSE),""))*1000)</f>
        <v>#VALUE!</v>
      </c>
      <c r="ML98" s="30" t="e">
        <f>((IFERROR(VLOOKUP($B97,Mes!$C$79:$AV$131,MATCH(ML$1,Mes!$C$3:$AV$3,0),FALSE),""))*1000)</f>
        <v>#VALUE!</v>
      </c>
      <c r="MM98" s="30" t="e">
        <f>((IFERROR(VLOOKUP($B97,Mes!$C$79:$AV$131,MATCH(MM$1,Mes!$C$3:$AV$3,0),FALSE),""))*1000)</f>
        <v>#VALUE!</v>
      </c>
      <c r="MN98" s="30" t="e">
        <f>((IFERROR(VLOOKUP($B97,Mes!$C$79:$AV$131,MATCH(MN$1,Mes!$C$3:$AV$3,0),FALSE),""))*1000)</f>
        <v>#VALUE!</v>
      </c>
      <c r="MO98" s="30" t="e">
        <f>((IFERROR(VLOOKUP($B97,Mes!$C$79:$AV$131,MATCH(MO$1,Mes!$C$3:$AV$3,0),FALSE),""))*1000)</f>
        <v>#VALUE!</v>
      </c>
      <c r="MP98" s="30" t="e">
        <f>((IFERROR(VLOOKUP($B97,Mes!$C$79:$AV$131,MATCH(MP$1,Mes!$C$3:$AV$3,0),FALSE),""))*1000)</f>
        <v>#VALUE!</v>
      </c>
      <c r="MQ98" s="30" t="e">
        <f>((IFERROR(VLOOKUP($B97,Mes!$C$79:$AV$131,MATCH(MQ$1,Mes!$C$3:$AV$3,0),FALSE),""))*1000)</f>
        <v>#VALUE!</v>
      </c>
      <c r="MR98" s="30" t="e">
        <f>((IFERROR(VLOOKUP($B97,Mes!$C$79:$AV$131,MATCH(MR$1,Mes!$C$3:$AV$3,0),FALSE),""))*1000)</f>
        <v>#VALUE!</v>
      </c>
      <c r="MS98" s="30" t="e">
        <f>((IFERROR(VLOOKUP($B97,Mes!$C$79:$AV$131,MATCH(MS$1,Mes!$C$3:$AV$3,0),FALSE),""))*1000)</f>
        <v>#VALUE!</v>
      </c>
      <c r="MT98" s="30" t="e">
        <f>((IFERROR(VLOOKUP($B97,Mes!$C$79:$AV$131,MATCH(MT$1,Mes!$C$3:$AV$3,0),FALSE),""))*1000)</f>
        <v>#VALUE!</v>
      </c>
      <c r="MU98" s="30" t="e">
        <f>((IFERROR(VLOOKUP($B97,Mes!$C$79:$AV$131,MATCH(MU$1,Mes!$C$3:$AV$3,0),FALSE),""))*1000)</f>
        <v>#VALUE!</v>
      </c>
      <c r="MV98" s="30" t="e">
        <f>((IFERROR(VLOOKUP($B97,Mes!$C$79:$AV$131,MATCH(MV$1,Mes!$C$3:$AV$3,0),FALSE),""))*1000)</f>
        <v>#VALUE!</v>
      </c>
      <c r="MW98" s="30" t="e">
        <f>((IFERROR(VLOOKUP($B97,Mes!$C$79:$AV$131,MATCH(MW$1,Mes!$C$3:$AV$3,0),FALSE),""))*1000)</f>
        <v>#VALUE!</v>
      </c>
      <c r="MX98" s="30" t="e">
        <f>((IFERROR(VLOOKUP($B97,Mes!$C$79:$AV$131,MATCH(MX$1,Mes!$C$3:$AV$3,0),FALSE),""))*1000)</f>
        <v>#VALUE!</v>
      </c>
      <c r="MY98" s="30" t="e">
        <f>((IFERROR(VLOOKUP($B97,Mes!$C$79:$AV$131,MATCH(MY$1,Mes!$C$3:$AV$3,0),FALSE),""))*1000)</f>
        <v>#VALUE!</v>
      </c>
      <c r="MZ98" s="30" t="e">
        <f>((IFERROR(VLOOKUP($B97,Mes!$C$79:$AV$131,MATCH(MZ$1,Mes!$C$3:$AV$3,0),FALSE),""))*1000)</f>
        <v>#VALUE!</v>
      </c>
      <c r="NA98" s="30" t="e">
        <f>((IFERROR(VLOOKUP($B97,Mes!$C$79:$AV$131,MATCH(NA$1,Mes!$C$3:$AV$3,0),FALSE),""))*1000)</f>
        <v>#VALUE!</v>
      </c>
      <c r="NB98" s="30" t="e">
        <f>((IFERROR(VLOOKUP($B97,Mes!$C$79:$AV$131,MATCH(NB$1,Mes!$C$3:$AV$3,0),FALSE),""))*1000)</f>
        <v>#VALUE!</v>
      </c>
      <c r="NC98" s="30" t="e">
        <f>((IFERROR(VLOOKUP($B97,Mes!$C$79:$AV$131,MATCH(NC$1,Mes!$C$3:$AV$3,0),FALSE),""))*1000)</f>
        <v>#VALUE!</v>
      </c>
      <c r="ND98" s="30" t="e">
        <f>((IFERROR(VLOOKUP($B97,Mes!$C$79:$AV$131,MATCH(ND$1,Mes!$C$3:$AV$3,0),FALSE),""))*1000)</f>
        <v>#VALUE!</v>
      </c>
      <c r="NE98" s="30" t="e">
        <f>((IFERROR(VLOOKUP($B97,Mes!$C$79:$AV$131,MATCH(NE$1,Mes!$C$3:$AV$3,0),FALSE),""))*1000)</f>
        <v>#VALUE!</v>
      </c>
      <c r="NF98" s="30" t="e">
        <f>((IFERROR(VLOOKUP($B97,Mes!$C$79:$AV$131,MATCH(NF$1,Mes!$C$3:$AV$3,0),FALSE),""))*1000)</f>
        <v>#VALUE!</v>
      </c>
      <c r="NG98" s="30" t="e">
        <f>((IFERROR(VLOOKUP($B97,Mes!$C$79:$AV$131,MATCH(NG$1,Mes!$C$3:$AV$3,0),FALSE),""))*1000)</f>
        <v>#VALUE!</v>
      </c>
      <c r="NH98" s="30" t="e">
        <f>((IFERROR(VLOOKUP($B97,Mes!$C$79:$AV$131,MATCH(NH$1,Mes!$C$3:$AV$3,0),FALSE),""))*1000)</f>
        <v>#VALUE!</v>
      </c>
    </row>
    <row r="99" spans="1:372" s="32" customFormat="1" ht="14.4" outlineLevel="1" x14ac:dyDescent="0.2">
      <c r="A99" s="15"/>
      <c r="B99" s="14"/>
      <c r="C99" s="14"/>
      <c r="D99" s="14"/>
      <c r="E99" s="27" t="s">
        <v>226</v>
      </c>
      <c r="F99" s="61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  <c r="BP99" s="68"/>
      <c r="BQ99" s="68"/>
      <c r="BR99" s="68"/>
      <c r="BS99" s="68"/>
      <c r="BT99" s="68"/>
      <c r="BU99" s="68"/>
      <c r="BV99" s="68"/>
      <c r="BW99" s="68"/>
      <c r="BX99" s="68"/>
      <c r="BY99" s="68"/>
      <c r="BZ99" s="68"/>
      <c r="CA99" s="68"/>
      <c r="CB99" s="68"/>
      <c r="CC99" s="68"/>
      <c r="CD99" s="68"/>
      <c r="CE99" s="68"/>
      <c r="CF99" s="68"/>
      <c r="CG99" s="68"/>
      <c r="CH99" s="68"/>
      <c r="CI99" s="68"/>
      <c r="CJ99" s="68"/>
      <c r="CK99" s="68"/>
      <c r="CL99" s="68"/>
      <c r="CM99" s="68"/>
      <c r="CN99" s="68"/>
      <c r="CO99" s="68"/>
      <c r="CP99" s="68"/>
      <c r="CQ99" s="68"/>
      <c r="CR99" s="68"/>
      <c r="CS99" s="68"/>
      <c r="CT99" s="68"/>
      <c r="CU99" s="68"/>
      <c r="CV99" s="68"/>
      <c r="CW99" s="68"/>
      <c r="CX99" s="68"/>
      <c r="CY99" s="68"/>
      <c r="CZ99" s="68"/>
      <c r="DA99" s="68"/>
      <c r="DB99" s="68"/>
      <c r="DC99" s="68"/>
      <c r="DD99" s="68"/>
      <c r="DE99" s="68"/>
      <c r="DF99" s="68"/>
      <c r="DG99" s="68"/>
      <c r="DH99" s="68"/>
      <c r="DI99" s="68"/>
      <c r="DJ99" s="68"/>
      <c r="DK99" s="68"/>
      <c r="DL99" s="68"/>
      <c r="DM99" s="68"/>
      <c r="DN99" s="68"/>
      <c r="DO99" s="68"/>
      <c r="DP99" s="68"/>
      <c r="DQ99" s="68"/>
      <c r="DR99" s="68"/>
      <c r="DS99" s="68"/>
      <c r="DT99" s="68"/>
      <c r="DU99" s="68"/>
      <c r="DV99" s="68"/>
      <c r="DW99" s="68"/>
      <c r="DX99" s="68"/>
      <c r="DY99" s="68"/>
      <c r="DZ99" s="68"/>
      <c r="EA99" s="68"/>
      <c r="EB99" s="68"/>
      <c r="EC99" s="68"/>
      <c r="ED99" s="68"/>
      <c r="EE99" s="68"/>
      <c r="EF99" s="68"/>
      <c r="EG99" s="68"/>
      <c r="EH99" s="68"/>
      <c r="EI99" s="68"/>
      <c r="EJ99" s="68"/>
      <c r="EK99" s="68"/>
      <c r="EL99" s="68"/>
      <c r="EM99" s="68"/>
      <c r="EN99" s="68"/>
      <c r="EO99" s="68"/>
      <c r="EP99" s="68"/>
      <c r="EQ99" s="68"/>
      <c r="ER99" s="68"/>
      <c r="ES99" s="68"/>
      <c r="ET99" s="68"/>
      <c r="EU99" s="68"/>
      <c r="EV99" s="68"/>
      <c r="EW99" s="68"/>
      <c r="EX99" s="68"/>
      <c r="EY99" s="68"/>
      <c r="EZ99" s="68"/>
      <c r="FA99" s="68"/>
      <c r="FB99" s="68"/>
      <c r="FC99" s="68"/>
      <c r="FD99" s="68"/>
      <c r="FE99" s="68"/>
      <c r="FF99" s="68"/>
      <c r="FG99" s="68"/>
      <c r="FH99" s="68"/>
      <c r="FI99" s="68">
        <v>0</v>
      </c>
      <c r="FJ99" s="68"/>
      <c r="FK99" s="68"/>
      <c r="FL99" s="68">
        <v>0</v>
      </c>
      <c r="FM99" s="68"/>
      <c r="FN99" s="68"/>
      <c r="FO99" s="68">
        <v>0</v>
      </c>
      <c r="FP99" s="68"/>
      <c r="FQ99" s="68">
        <v>0</v>
      </c>
      <c r="FR99" s="68"/>
      <c r="FS99" s="68"/>
      <c r="FT99" s="68"/>
      <c r="FU99" s="68"/>
      <c r="FV99" s="68"/>
      <c r="FW99" s="68"/>
      <c r="FX99" s="68"/>
      <c r="FY99" s="68"/>
      <c r="FZ99" s="68"/>
      <c r="GA99" s="68"/>
      <c r="GB99" s="68"/>
      <c r="GC99" s="68"/>
      <c r="GD99" s="68"/>
      <c r="GE99" s="68"/>
      <c r="GF99" s="68"/>
      <c r="GG99" s="68"/>
      <c r="GH99" s="68"/>
      <c r="GI99" s="68"/>
      <c r="GJ99" s="68"/>
      <c r="GK99" s="68"/>
      <c r="GL99" s="68"/>
      <c r="GM99" s="68"/>
      <c r="GN99" s="68"/>
      <c r="GO99" s="68"/>
      <c r="GP99" s="68"/>
      <c r="GQ99" s="68"/>
      <c r="GR99" s="68"/>
      <c r="GS99" s="68"/>
      <c r="GT99" s="68"/>
      <c r="GU99" s="68"/>
      <c r="GV99" s="68"/>
      <c r="GW99" s="68"/>
      <c r="GX99" s="68"/>
      <c r="GY99" s="68"/>
      <c r="GZ99" s="68"/>
      <c r="HA99" s="68"/>
      <c r="HB99" s="68"/>
      <c r="HC99" s="68"/>
      <c r="HD99" s="68"/>
      <c r="HE99" s="68"/>
      <c r="HF99" s="68"/>
      <c r="HG99" s="68"/>
      <c r="HH99" s="68"/>
      <c r="HI99" s="68"/>
      <c r="HJ99" s="68"/>
      <c r="HK99" s="68"/>
      <c r="HL99" s="68"/>
      <c r="HM99" s="68"/>
      <c r="HN99" s="68"/>
      <c r="HO99" s="68"/>
      <c r="HP99" s="68"/>
      <c r="HQ99" s="68"/>
      <c r="HR99" s="68"/>
      <c r="HS99" s="68"/>
      <c r="HT99" s="68"/>
      <c r="HU99" s="68"/>
      <c r="HV99" s="68"/>
      <c r="HW99" s="68"/>
      <c r="HX99" s="68"/>
      <c r="HY99" s="68"/>
      <c r="HZ99" s="68"/>
      <c r="IA99" s="68"/>
      <c r="IB99" s="68"/>
      <c r="IC99" s="68"/>
      <c r="ID99" s="68"/>
      <c r="IE99" s="68"/>
      <c r="IF99" s="68"/>
      <c r="IG99" s="68"/>
      <c r="IH99" s="68"/>
      <c r="II99" s="68"/>
      <c r="IJ99" s="68"/>
      <c r="IK99" s="68"/>
      <c r="IL99" s="68"/>
      <c r="IM99" s="68"/>
      <c r="IN99" s="68"/>
      <c r="IO99" s="68"/>
      <c r="IP99" s="68"/>
      <c r="IQ99" s="68"/>
      <c r="IR99" s="68"/>
      <c r="IS99" s="68"/>
      <c r="IT99" s="68"/>
      <c r="IU99" s="68"/>
      <c r="IV99" s="68"/>
      <c r="IW99" s="68"/>
      <c r="IX99" s="68"/>
      <c r="IY99" s="68"/>
      <c r="IZ99" s="68"/>
      <c r="JA99" s="68"/>
      <c r="JB99" s="68"/>
      <c r="JC99" s="68"/>
      <c r="JD99" s="68"/>
      <c r="JE99" s="68"/>
      <c r="JF99" s="68"/>
      <c r="JG99" s="68"/>
      <c r="JH99" s="68"/>
      <c r="JI99" s="68"/>
      <c r="JJ99" s="68"/>
      <c r="JK99" s="68"/>
      <c r="JL99" s="68"/>
      <c r="JM99" s="68"/>
      <c r="JN99" s="68"/>
      <c r="JO99" s="68"/>
      <c r="JP99" s="68"/>
      <c r="JQ99" s="68"/>
      <c r="JR99" s="68"/>
      <c r="JS99" s="68"/>
      <c r="JT99" s="68"/>
      <c r="JU99" s="68"/>
      <c r="JV99" s="68"/>
      <c r="JW99" s="68"/>
      <c r="JX99" s="68"/>
      <c r="JY99" s="68"/>
      <c r="JZ99" s="68"/>
      <c r="KA99" s="68"/>
      <c r="KB99" s="68"/>
      <c r="KC99" s="68"/>
      <c r="KD99" s="68"/>
      <c r="KE99" s="68"/>
      <c r="KF99" s="68"/>
      <c r="KG99" s="68"/>
      <c r="KH99" s="68"/>
      <c r="KI99" s="68"/>
      <c r="KJ99" s="68"/>
      <c r="KK99" s="68"/>
      <c r="KL99" s="68"/>
      <c r="KM99" s="68"/>
      <c r="KN99" s="68"/>
      <c r="KO99" s="68"/>
      <c r="KP99" s="68"/>
      <c r="KQ99" s="68"/>
      <c r="KR99" s="68"/>
      <c r="KS99" s="68"/>
      <c r="KT99" s="68"/>
      <c r="KU99" s="68"/>
      <c r="KV99" s="68"/>
      <c r="KW99" s="68"/>
      <c r="KX99" s="68"/>
      <c r="KY99" s="68"/>
      <c r="KZ99" s="68"/>
      <c r="LA99" s="68"/>
      <c r="LB99" s="68"/>
      <c r="LC99" s="68"/>
      <c r="LD99" s="68"/>
      <c r="LE99" s="68"/>
      <c r="LF99" s="68"/>
      <c r="LG99" s="68"/>
      <c r="LH99" s="68"/>
      <c r="LI99" s="68"/>
      <c r="LJ99" s="68"/>
      <c r="LK99" s="68"/>
      <c r="LL99" s="68"/>
      <c r="LM99" s="68"/>
      <c r="LN99" s="68"/>
      <c r="LO99" s="68"/>
      <c r="LP99" s="68"/>
      <c r="LQ99" s="68"/>
      <c r="LR99" s="68"/>
      <c r="LS99" s="68"/>
      <c r="LT99" s="68"/>
      <c r="LU99" s="68"/>
      <c r="LV99" s="68"/>
      <c r="LW99" s="68"/>
      <c r="LX99" s="68"/>
      <c r="LY99" s="68"/>
      <c r="LZ99" s="68"/>
      <c r="MA99" s="68"/>
      <c r="MB99" s="68"/>
      <c r="MC99" s="68"/>
      <c r="MD99" s="68"/>
      <c r="ME99" s="68"/>
      <c r="MF99" s="68"/>
      <c r="MG99" s="68"/>
      <c r="MH99" s="68"/>
      <c r="MI99" s="68"/>
      <c r="MJ99" s="68"/>
      <c r="MK99" s="68"/>
      <c r="ML99" s="68"/>
      <c r="MM99" s="68"/>
      <c r="MN99" s="68"/>
      <c r="MO99" s="68"/>
      <c r="MP99" s="68"/>
      <c r="MQ99" s="68"/>
      <c r="MR99" s="68"/>
      <c r="MS99" s="68"/>
      <c r="MT99" s="68"/>
      <c r="MU99" s="68"/>
      <c r="MV99" s="68"/>
      <c r="MW99" s="68"/>
      <c r="MX99" s="68"/>
      <c r="MY99" s="68"/>
      <c r="MZ99" s="68"/>
      <c r="NA99" s="68"/>
      <c r="NB99" s="68"/>
      <c r="NC99" s="68"/>
      <c r="ND99" s="68"/>
      <c r="NE99" s="68"/>
      <c r="NF99" s="68"/>
      <c r="NG99" s="68"/>
      <c r="NH99" s="68"/>
    </row>
    <row r="100" spans="1:372" s="34" customFormat="1" ht="14.4" outlineLevel="1" x14ac:dyDescent="0.2">
      <c r="A100" s="16"/>
      <c r="B100" s="14"/>
      <c r="C100" s="14"/>
      <c r="D100" s="14"/>
      <c r="E100" s="27" t="s">
        <v>220</v>
      </c>
      <c r="F100" s="25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  <c r="BP100" s="68"/>
      <c r="BQ100" s="68"/>
      <c r="BR100" s="68"/>
      <c r="BS100" s="68"/>
      <c r="BT100" s="68"/>
      <c r="BU100" s="68"/>
      <c r="BV100" s="68"/>
      <c r="BW100" s="68"/>
      <c r="BX100" s="68"/>
      <c r="BY100" s="68"/>
      <c r="BZ100" s="68"/>
      <c r="CA100" s="68"/>
      <c r="CB100" s="68"/>
      <c r="CC100" s="68"/>
      <c r="CD100" s="68"/>
      <c r="CE100" s="68"/>
      <c r="CF100" s="68"/>
      <c r="CG100" s="68"/>
      <c r="CH100" s="68"/>
      <c r="CI100" s="68"/>
      <c r="CJ100" s="68"/>
      <c r="CK100" s="68"/>
      <c r="CL100" s="68"/>
      <c r="CM100" s="68"/>
      <c r="CN100" s="68"/>
      <c r="CO100" s="68"/>
      <c r="CP100" s="68"/>
      <c r="CQ100" s="68"/>
      <c r="CR100" s="68"/>
      <c r="CS100" s="68"/>
      <c r="CT100" s="68"/>
      <c r="CU100" s="68"/>
      <c r="CV100" s="68"/>
      <c r="CW100" s="68"/>
      <c r="CX100" s="68"/>
      <c r="CY100" s="68"/>
      <c r="CZ100" s="68"/>
      <c r="DA100" s="68"/>
      <c r="DB100" s="68"/>
      <c r="DC100" s="68"/>
      <c r="DD100" s="68"/>
      <c r="DE100" s="68"/>
      <c r="DF100" s="68"/>
      <c r="DG100" s="68"/>
      <c r="DH100" s="68"/>
      <c r="DI100" s="68"/>
      <c r="DJ100" s="68"/>
      <c r="DK100" s="68"/>
      <c r="DL100" s="68"/>
      <c r="DM100" s="68"/>
      <c r="DN100" s="68"/>
      <c r="DO100" s="68"/>
      <c r="DP100" s="68"/>
      <c r="DQ100" s="68"/>
      <c r="DR100" s="68"/>
      <c r="DS100" s="68"/>
      <c r="DT100" s="68"/>
      <c r="DU100" s="68"/>
      <c r="DV100" s="68"/>
      <c r="DW100" s="68"/>
      <c r="DX100" s="68"/>
      <c r="DY100" s="68"/>
      <c r="DZ100" s="68"/>
      <c r="EA100" s="68"/>
      <c r="EB100" s="68"/>
      <c r="EC100" s="68"/>
      <c r="ED100" s="68"/>
      <c r="EE100" s="68"/>
      <c r="EF100" s="68"/>
      <c r="EG100" s="68"/>
      <c r="EH100" s="68"/>
      <c r="EI100" s="68"/>
      <c r="EJ100" s="68"/>
      <c r="EK100" s="68"/>
      <c r="EL100" s="68"/>
      <c r="EM100" s="68"/>
      <c r="EN100" s="68"/>
      <c r="EO100" s="68"/>
      <c r="EP100" s="68"/>
      <c r="EQ100" s="68"/>
      <c r="ER100" s="68"/>
      <c r="ES100" s="68"/>
      <c r="ET100" s="68"/>
      <c r="EU100" s="68"/>
      <c r="EV100" s="68"/>
      <c r="EW100" s="68"/>
      <c r="EX100" s="68"/>
      <c r="EY100" s="68"/>
      <c r="EZ100" s="68"/>
      <c r="FA100" s="68"/>
      <c r="FB100" s="68"/>
      <c r="FC100" s="68"/>
      <c r="FD100" s="68"/>
      <c r="FE100" s="68"/>
      <c r="FF100" s="68"/>
      <c r="FG100" s="68"/>
      <c r="FH100" s="68"/>
      <c r="FI100" s="68">
        <v>12.317107538444622</v>
      </c>
      <c r="FJ100" s="68"/>
      <c r="FK100" s="68"/>
      <c r="FL100" s="68">
        <v>22.310487294322403</v>
      </c>
      <c r="FM100" s="68"/>
      <c r="FN100" s="68"/>
      <c r="FO100" s="68">
        <v>24.101463963506252</v>
      </c>
      <c r="FP100" s="68"/>
      <c r="FQ100" s="68">
        <v>26.589681721172909</v>
      </c>
      <c r="FR100" s="68"/>
      <c r="FS100" s="68"/>
      <c r="FT100" s="68"/>
      <c r="FU100" s="68"/>
      <c r="FV100" s="68"/>
      <c r="FW100" s="68"/>
      <c r="FX100" s="68"/>
      <c r="FY100" s="68"/>
      <c r="FZ100" s="68"/>
      <c r="GA100" s="68"/>
      <c r="GB100" s="68"/>
      <c r="GC100" s="68"/>
      <c r="GD100" s="68"/>
      <c r="GE100" s="68"/>
      <c r="GF100" s="68"/>
      <c r="GG100" s="68"/>
      <c r="GH100" s="68"/>
      <c r="GI100" s="68"/>
      <c r="GJ100" s="68"/>
      <c r="GK100" s="68"/>
      <c r="GL100" s="68"/>
      <c r="GM100" s="68"/>
      <c r="GN100" s="68"/>
      <c r="GO100" s="68"/>
      <c r="GP100" s="68"/>
      <c r="GQ100" s="68"/>
      <c r="GR100" s="68"/>
      <c r="GS100" s="68"/>
      <c r="GT100" s="68"/>
      <c r="GU100" s="68"/>
      <c r="GV100" s="68"/>
      <c r="GW100" s="68"/>
      <c r="GX100" s="68"/>
      <c r="GY100" s="68"/>
      <c r="GZ100" s="68"/>
      <c r="HA100" s="68"/>
      <c r="HB100" s="68"/>
      <c r="HC100" s="68"/>
      <c r="HD100" s="68"/>
      <c r="HE100" s="68"/>
      <c r="HF100" s="68"/>
      <c r="HG100" s="68"/>
      <c r="HH100" s="68"/>
      <c r="HI100" s="68"/>
      <c r="HJ100" s="68"/>
      <c r="HK100" s="68"/>
      <c r="HL100" s="68"/>
      <c r="HM100" s="68"/>
      <c r="HN100" s="68"/>
      <c r="HO100" s="68"/>
      <c r="HP100" s="68"/>
      <c r="HQ100" s="68"/>
      <c r="HR100" s="68"/>
      <c r="HS100" s="68"/>
      <c r="HT100" s="68"/>
      <c r="HU100" s="68"/>
      <c r="HV100" s="68"/>
      <c r="HW100" s="68"/>
      <c r="HX100" s="68"/>
      <c r="HY100" s="68"/>
      <c r="HZ100" s="68"/>
      <c r="IA100" s="68"/>
      <c r="IB100" s="68"/>
      <c r="IC100" s="68"/>
      <c r="ID100" s="68"/>
      <c r="IE100" s="68"/>
      <c r="IF100" s="68"/>
      <c r="IG100" s="68"/>
      <c r="IH100" s="68"/>
      <c r="II100" s="68"/>
      <c r="IJ100" s="68"/>
      <c r="IK100" s="68"/>
      <c r="IL100" s="68"/>
      <c r="IM100" s="68"/>
      <c r="IN100" s="68"/>
      <c r="IO100" s="68"/>
      <c r="IP100" s="68"/>
      <c r="IQ100" s="68"/>
      <c r="IR100" s="68"/>
      <c r="IS100" s="68"/>
      <c r="IT100" s="68"/>
      <c r="IU100" s="68"/>
      <c r="IV100" s="68"/>
      <c r="IW100" s="68"/>
      <c r="IX100" s="68"/>
      <c r="IY100" s="68"/>
      <c r="IZ100" s="68"/>
      <c r="JA100" s="68"/>
      <c r="JB100" s="68"/>
      <c r="JC100" s="68"/>
      <c r="JD100" s="68"/>
      <c r="JE100" s="68"/>
      <c r="JF100" s="68"/>
      <c r="JG100" s="68"/>
      <c r="JH100" s="68"/>
      <c r="JI100" s="68"/>
      <c r="JJ100" s="68"/>
      <c r="JK100" s="68"/>
      <c r="JL100" s="68"/>
      <c r="JM100" s="68"/>
      <c r="JN100" s="68"/>
      <c r="JO100" s="68"/>
      <c r="JP100" s="68"/>
      <c r="JQ100" s="68"/>
      <c r="JR100" s="68"/>
      <c r="JS100" s="68"/>
      <c r="JT100" s="68"/>
      <c r="JU100" s="68"/>
      <c r="JV100" s="68"/>
      <c r="JW100" s="68"/>
      <c r="JX100" s="68"/>
      <c r="JY100" s="68"/>
      <c r="JZ100" s="68"/>
      <c r="KA100" s="68"/>
      <c r="KB100" s="68"/>
      <c r="KC100" s="68"/>
      <c r="KD100" s="68"/>
      <c r="KE100" s="68"/>
      <c r="KF100" s="68"/>
      <c r="KG100" s="68"/>
      <c r="KH100" s="68"/>
      <c r="KI100" s="68"/>
      <c r="KJ100" s="68"/>
      <c r="KK100" s="68"/>
      <c r="KL100" s="68"/>
      <c r="KM100" s="68"/>
      <c r="KN100" s="68"/>
      <c r="KO100" s="68"/>
      <c r="KP100" s="68"/>
      <c r="KQ100" s="68"/>
      <c r="KR100" s="68"/>
      <c r="KS100" s="68"/>
      <c r="KT100" s="68"/>
      <c r="KU100" s="68"/>
      <c r="KV100" s="68"/>
      <c r="KW100" s="68"/>
      <c r="KX100" s="68"/>
      <c r="KY100" s="68"/>
      <c r="KZ100" s="68"/>
      <c r="LA100" s="68"/>
      <c r="LB100" s="68"/>
      <c r="LC100" s="68"/>
      <c r="LD100" s="68"/>
      <c r="LE100" s="68"/>
      <c r="LF100" s="68"/>
      <c r="LG100" s="68"/>
      <c r="LH100" s="68"/>
      <c r="LI100" s="68"/>
      <c r="LJ100" s="68"/>
      <c r="LK100" s="68"/>
      <c r="LL100" s="68"/>
      <c r="LM100" s="68"/>
      <c r="LN100" s="68"/>
      <c r="LO100" s="68"/>
      <c r="LP100" s="68"/>
      <c r="LQ100" s="68"/>
      <c r="LR100" s="68"/>
      <c r="LS100" s="68"/>
      <c r="LT100" s="68"/>
      <c r="LU100" s="68"/>
      <c r="LV100" s="68"/>
      <c r="LW100" s="68"/>
      <c r="LX100" s="68"/>
      <c r="LY100" s="68"/>
      <c r="LZ100" s="68"/>
      <c r="MA100" s="68"/>
      <c r="MB100" s="68"/>
      <c r="MC100" s="68"/>
      <c r="MD100" s="68"/>
      <c r="ME100" s="68"/>
      <c r="MF100" s="68"/>
      <c r="MG100" s="68"/>
      <c r="MH100" s="68"/>
      <c r="MI100" s="68"/>
      <c r="MJ100" s="68"/>
      <c r="MK100" s="68"/>
      <c r="ML100" s="68"/>
      <c r="MM100" s="68"/>
      <c r="MN100" s="68"/>
      <c r="MO100" s="68"/>
      <c r="MP100" s="68"/>
      <c r="MQ100" s="68"/>
      <c r="MR100" s="68"/>
      <c r="MS100" s="68"/>
      <c r="MT100" s="68"/>
      <c r="MU100" s="68"/>
      <c r="MV100" s="68"/>
      <c r="MW100" s="68"/>
      <c r="MX100" s="68"/>
      <c r="MY100" s="68"/>
      <c r="MZ100" s="68"/>
      <c r="NA100" s="68"/>
      <c r="NB100" s="68"/>
      <c r="NC100" s="68"/>
      <c r="ND100" s="68"/>
      <c r="NE100" s="68"/>
      <c r="NF100" s="68"/>
      <c r="NG100" s="68"/>
      <c r="NH100" s="68"/>
    </row>
    <row r="101" spans="1:372" s="34" customFormat="1" ht="15" outlineLevel="1" thickBot="1" x14ac:dyDescent="0.25">
      <c r="A101" s="16"/>
      <c r="B101" s="14"/>
      <c r="C101" s="14"/>
      <c r="D101" s="14"/>
      <c r="E101" s="57" t="s">
        <v>197</v>
      </c>
      <c r="F101" s="5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  <c r="BP101" s="68"/>
      <c r="BQ101" s="68"/>
      <c r="BR101" s="68"/>
      <c r="BS101" s="68"/>
      <c r="BT101" s="68"/>
      <c r="BU101" s="68"/>
      <c r="BV101" s="68"/>
      <c r="BW101" s="68"/>
      <c r="BX101" s="68"/>
      <c r="BY101" s="68"/>
      <c r="BZ101" s="68"/>
      <c r="CA101" s="68"/>
      <c r="CB101" s="68"/>
      <c r="CC101" s="68"/>
      <c r="CD101" s="68"/>
      <c r="CE101" s="68"/>
      <c r="CF101" s="68"/>
      <c r="CG101" s="68"/>
      <c r="CH101" s="68"/>
      <c r="CI101" s="68"/>
      <c r="CJ101" s="68"/>
      <c r="CK101" s="68"/>
      <c r="CL101" s="68"/>
      <c r="CM101" s="68"/>
      <c r="CN101" s="68"/>
      <c r="CO101" s="68"/>
      <c r="CP101" s="68"/>
      <c r="CQ101" s="68"/>
      <c r="CR101" s="68"/>
      <c r="CS101" s="68"/>
      <c r="CT101" s="68"/>
      <c r="CU101" s="68"/>
      <c r="CV101" s="68"/>
      <c r="CW101" s="68"/>
      <c r="CX101" s="68"/>
      <c r="CY101" s="68"/>
      <c r="CZ101" s="68"/>
      <c r="DA101" s="68"/>
      <c r="DB101" s="68"/>
      <c r="DC101" s="68"/>
      <c r="DD101" s="68"/>
      <c r="DE101" s="68"/>
      <c r="DF101" s="68"/>
      <c r="DG101" s="68"/>
      <c r="DH101" s="68"/>
      <c r="DI101" s="68"/>
      <c r="DJ101" s="68"/>
      <c r="DK101" s="68"/>
      <c r="DL101" s="68"/>
      <c r="DM101" s="68"/>
      <c r="DN101" s="68"/>
      <c r="DO101" s="68"/>
      <c r="DP101" s="68"/>
      <c r="DQ101" s="68"/>
      <c r="DR101" s="68"/>
      <c r="DS101" s="68"/>
      <c r="DT101" s="68"/>
      <c r="DU101" s="68"/>
      <c r="DV101" s="68"/>
      <c r="DW101" s="68"/>
      <c r="DX101" s="68"/>
      <c r="DY101" s="68"/>
      <c r="DZ101" s="68"/>
      <c r="EA101" s="68"/>
      <c r="EB101" s="68"/>
      <c r="EC101" s="68"/>
      <c r="ED101" s="68"/>
      <c r="EE101" s="68"/>
      <c r="EF101" s="68"/>
      <c r="EG101" s="68"/>
      <c r="EH101" s="68"/>
      <c r="EI101" s="68"/>
      <c r="EJ101" s="68"/>
      <c r="EK101" s="68"/>
      <c r="EL101" s="68"/>
      <c r="EM101" s="68"/>
      <c r="EN101" s="68"/>
      <c r="EO101" s="68"/>
      <c r="EP101" s="68"/>
      <c r="EQ101" s="68"/>
      <c r="ER101" s="68"/>
      <c r="ES101" s="68"/>
      <c r="ET101" s="68"/>
      <c r="EU101" s="68"/>
      <c r="EV101" s="68"/>
      <c r="EW101" s="68"/>
      <c r="EX101" s="68"/>
      <c r="EY101" s="68"/>
      <c r="EZ101" s="68"/>
      <c r="FA101" s="68"/>
      <c r="FB101" s="68"/>
      <c r="FC101" s="68"/>
      <c r="FD101" s="68"/>
      <c r="FE101" s="68"/>
      <c r="FF101" s="68"/>
      <c r="FG101" s="68"/>
      <c r="FH101" s="68"/>
      <c r="FI101" s="68">
        <v>3.9834807328091131</v>
      </c>
      <c r="FJ101" s="68"/>
      <c r="FK101" s="68"/>
      <c r="FL101" s="68">
        <v>4.9371215929263741</v>
      </c>
      <c r="FM101" s="68"/>
      <c r="FN101" s="68"/>
      <c r="FO101" s="68">
        <v>6.0378541352547863</v>
      </c>
      <c r="FP101" s="68"/>
      <c r="FQ101" s="68">
        <v>6.8373490664675618</v>
      </c>
      <c r="FR101" s="68"/>
      <c r="FS101" s="68"/>
      <c r="FT101" s="68"/>
      <c r="FU101" s="68"/>
      <c r="FV101" s="68"/>
      <c r="FW101" s="68"/>
      <c r="FX101" s="68"/>
      <c r="FY101" s="68"/>
      <c r="FZ101" s="68"/>
      <c r="GA101" s="68"/>
      <c r="GB101" s="68"/>
      <c r="GC101" s="68"/>
      <c r="GD101" s="68"/>
      <c r="GE101" s="68"/>
      <c r="GF101" s="68"/>
      <c r="GG101" s="68"/>
      <c r="GH101" s="68"/>
      <c r="GI101" s="68"/>
      <c r="GJ101" s="68"/>
      <c r="GK101" s="68"/>
      <c r="GL101" s="68"/>
      <c r="GM101" s="68"/>
      <c r="GN101" s="68"/>
      <c r="GO101" s="68"/>
      <c r="GP101" s="68"/>
      <c r="GQ101" s="68"/>
      <c r="GR101" s="68"/>
      <c r="GS101" s="68"/>
      <c r="GT101" s="68"/>
      <c r="GU101" s="68"/>
      <c r="GV101" s="68"/>
      <c r="GW101" s="68"/>
      <c r="GX101" s="68"/>
      <c r="GY101" s="68"/>
      <c r="GZ101" s="68"/>
      <c r="HA101" s="68"/>
      <c r="HB101" s="68"/>
      <c r="HC101" s="68"/>
      <c r="HD101" s="68"/>
      <c r="HE101" s="68"/>
      <c r="HF101" s="68"/>
      <c r="HG101" s="68"/>
      <c r="HH101" s="68"/>
      <c r="HI101" s="68"/>
      <c r="HJ101" s="68"/>
      <c r="HK101" s="68"/>
      <c r="HL101" s="68"/>
      <c r="HM101" s="68"/>
      <c r="HN101" s="68"/>
      <c r="HO101" s="68"/>
      <c r="HP101" s="68"/>
      <c r="HQ101" s="68"/>
      <c r="HR101" s="68"/>
      <c r="HS101" s="68"/>
      <c r="HT101" s="68"/>
      <c r="HU101" s="68"/>
      <c r="HV101" s="68"/>
      <c r="HW101" s="68"/>
      <c r="HX101" s="68"/>
      <c r="HY101" s="68"/>
      <c r="HZ101" s="68"/>
      <c r="IA101" s="68"/>
      <c r="IB101" s="68"/>
      <c r="IC101" s="68"/>
      <c r="ID101" s="68"/>
      <c r="IE101" s="68"/>
      <c r="IF101" s="68"/>
      <c r="IG101" s="68"/>
      <c r="IH101" s="68"/>
      <c r="II101" s="68"/>
      <c r="IJ101" s="68"/>
      <c r="IK101" s="68"/>
      <c r="IL101" s="68"/>
      <c r="IM101" s="68"/>
      <c r="IN101" s="68"/>
      <c r="IO101" s="68"/>
      <c r="IP101" s="68"/>
      <c r="IQ101" s="68"/>
      <c r="IR101" s="68"/>
      <c r="IS101" s="68"/>
      <c r="IT101" s="68"/>
      <c r="IU101" s="68"/>
      <c r="IV101" s="68"/>
      <c r="IW101" s="68"/>
      <c r="IX101" s="68"/>
      <c r="IY101" s="68"/>
      <c r="IZ101" s="68"/>
      <c r="JA101" s="68"/>
      <c r="JB101" s="68"/>
      <c r="JC101" s="68"/>
      <c r="JD101" s="68"/>
      <c r="JE101" s="68"/>
      <c r="JF101" s="68"/>
      <c r="JG101" s="68"/>
      <c r="JH101" s="68"/>
      <c r="JI101" s="68"/>
      <c r="JJ101" s="68"/>
      <c r="JK101" s="68"/>
      <c r="JL101" s="68"/>
      <c r="JM101" s="68"/>
      <c r="JN101" s="68"/>
      <c r="JO101" s="68"/>
      <c r="JP101" s="68"/>
      <c r="JQ101" s="68"/>
      <c r="JR101" s="68"/>
      <c r="JS101" s="68"/>
      <c r="JT101" s="68"/>
      <c r="JU101" s="68"/>
      <c r="JV101" s="68"/>
      <c r="JW101" s="68"/>
      <c r="JX101" s="68"/>
      <c r="JY101" s="68"/>
      <c r="JZ101" s="68"/>
      <c r="KA101" s="68"/>
      <c r="KB101" s="68"/>
      <c r="KC101" s="68"/>
      <c r="KD101" s="68"/>
      <c r="KE101" s="68"/>
      <c r="KF101" s="68"/>
      <c r="KG101" s="68"/>
      <c r="KH101" s="68"/>
      <c r="KI101" s="68"/>
      <c r="KJ101" s="68"/>
      <c r="KK101" s="68"/>
      <c r="KL101" s="68"/>
      <c r="KM101" s="68"/>
      <c r="KN101" s="68"/>
      <c r="KO101" s="68"/>
      <c r="KP101" s="68"/>
      <c r="KQ101" s="68"/>
      <c r="KR101" s="68"/>
      <c r="KS101" s="68"/>
      <c r="KT101" s="68"/>
      <c r="KU101" s="68"/>
      <c r="KV101" s="68"/>
      <c r="KW101" s="68"/>
      <c r="KX101" s="68"/>
      <c r="KY101" s="68"/>
      <c r="KZ101" s="68"/>
      <c r="LA101" s="68"/>
      <c r="LB101" s="68"/>
      <c r="LC101" s="68"/>
      <c r="LD101" s="68"/>
      <c r="LE101" s="68"/>
      <c r="LF101" s="68"/>
      <c r="LG101" s="68"/>
      <c r="LH101" s="68"/>
      <c r="LI101" s="68"/>
      <c r="LJ101" s="68"/>
      <c r="LK101" s="68"/>
      <c r="LL101" s="68"/>
      <c r="LM101" s="68"/>
      <c r="LN101" s="68"/>
      <c r="LO101" s="68"/>
      <c r="LP101" s="68"/>
      <c r="LQ101" s="68"/>
      <c r="LR101" s="68"/>
      <c r="LS101" s="68"/>
      <c r="LT101" s="68"/>
      <c r="LU101" s="68"/>
      <c r="LV101" s="68"/>
      <c r="LW101" s="68"/>
      <c r="LX101" s="68"/>
      <c r="LY101" s="68"/>
      <c r="LZ101" s="68"/>
      <c r="MA101" s="68"/>
      <c r="MB101" s="68"/>
      <c r="MC101" s="68"/>
      <c r="MD101" s="68"/>
      <c r="ME101" s="68"/>
      <c r="MF101" s="68"/>
      <c r="MG101" s="68"/>
      <c r="MH101" s="68"/>
      <c r="MI101" s="68"/>
      <c r="MJ101" s="68"/>
      <c r="MK101" s="68"/>
      <c r="ML101" s="68"/>
      <c r="MM101" s="68"/>
      <c r="MN101" s="68"/>
      <c r="MO101" s="68"/>
      <c r="MP101" s="68"/>
      <c r="MQ101" s="68"/>
      <c r="MR101" s="68"/>
      <c r="MS101" s="68"/>
      <c r="MT101" s="68"/>
      <c r="MU101" s="68"/>
      <c r="MV101" s="68"/>
      <c r="MW101" s="68"/>
      <c r="MX101" s="68"/>
      <c r="MY101" s="68"/>
      <c r="MZ101" s="68"/>
      <c r="NA101" s="68"/>
      <c r="NB101" s="68"/>
      <c r="NC101" s="68"/>
      <c r="ND101" s="68"/>
      <c r="NE101" s="68"/>
      <c r="NF101" s="68"/>
      <c r="NG101" s="68"/>
      <c r="NH101" s="68"/>
    </row>
    <row r="102" spans="1:372" s="34" customFormat="1" ht="14.4" outlineLevel="1" x14ac:dyDescent="0.2">
      <c r="A102" s="1047" t="s">
        <v>38</v>
      </c>
      <c r="B102" s="43" t="s">
        <v>36</v>
      </c>
      <c r="C102" s="44"/>
      <c r="D102" s="45"/>
      <c r="E102" s="27" t="s">
        <v>28</v>
      </c>
      <c r="F102" s="25"/>
      <c r="G102" s="42" t="e">
        <v>#VALUE!</v>
      </c>
      <c r="H102" s="42" t="e">
        <f t="shared" ref="H102:BS102" si="134">IF(H100&lt;&gt;0,H100,IF(G105-H109&lt;0,0,G105-H109))</f>
        <v>#VALUE!</v>
      </c>
      <c r="I102" s="42" t="e">
        <f t="shared" si="134"/>
        <v>#VALUE!</v>
      </c>
      <c r="J102" s="42" t="e">
        <f t="shared" si="134"/>
        <v>#VALUE!</v>
      </c>
      <c r="K102" s="42" t="e">
        <f t="shared" si="134"/>
        <v>#VALUE!</v>
      </c>
      <c r="L102" s="42" t="e">
        <f t="shared" si="134"/>
        <v>#VALUE!</v>
      </c>
      <c r="M102" s="42" t="e">
        <f t="shared" si="134"/>
        <v>#VALUE!</v>
      </c>
      <c r="N102" s="42" t="e">
        <f t="shared" si="134"/>
        <v>#VALUE!</v>
      </c>
      <c r="O102" s="42" t="e">
        <f t="shared" si="134"/>
        <v>#VALUE!</v>
      </c>
      <c r="P102" s="42" t="e">
        <f t="shared" si="134"/>
        <v>#VALUE!</v>
      </c>
      <c r="Q102" s="42" t="e">
        <f t="shared" si="134"/>
        <v>#VALUE!</v>
      </c>
      <c r="R102" s="42" t="e">
        <f t="shared" si="134"/>
        <v>#VALUE!</v>
      </c>
      <c r="S102" s="42" t="e">
        <f t="shared" si="134"/>
        <v>#VALUE!</v>
      </c>
      <c r="T102" s="42" t="e">
        <f t="shared" si="134"/>
        <v>#VALUE!</v>
      </c>
      <c r="U102" s="42" t="e">
        <f t="shared" si="134"/>
        <v>#VALUE!</v>
      </c>
      <c r="V102" s="42" t="e">
        <f t="shared" si="134"/>
        <v>#VALUE!</v>
      </c>
      <c r="W102" s="42" t="e">
        <f t="shared" si="134"/>
        <v>#VALUE!</v>
      </c>
      <c r="X102" s="42" t="e">
        <f t="shared" si="134"/>
        <v>#VALUE!</v>
      </c>
      <c r="Y102" s="42" t="e">
        <f t="shared" si="134"/>
        <v>#VALUE!</v>
      </c>
      <c r="Z102" s="42" t="e">
        <f t="shared" si="134"/>
        <v>#VALUE!</v>
      </c>
      <c r="AA102" s="42" t="e">
        <f t="shared" si="134"/>
        <v>#VALUE!</v>
      </c>
      <c r="AB102" s="42" t="e">
        <f t="shared" si="134"/>
        <v>#VALUE!</v>
      </c>
      <c r="AC102" s="42" t="e">
        <f t="shared" si="134"/>
        <v>#VALUE!</v>
      </c>
      <c r="AD102" s="42" t="e">
        <f t="shared" si="134"/>
        <v>#VALUE!</v>
      </c>
      <c r="AE102" s="42" t="e">
        <f t="shared" si="134"/>
        <v>#VALUE!</v>
      </c>
      <c r="AF102" s="42" t="e">
        <f t="shared" si="134"/>
        <v>#VALUE!</v>
      </c>
      <c r="AG102" s="42" t="e">
        <f t="shared" si="134"/>
        <v>#VALUE!</v>
      </c>
      <c r="AH102" s="42" t="e">
        <f t="shared" si="134"/>
        <v>#VALUE!</v>
      </c>
      <c r="AI102" s="42" t="e">
        <f t="shared" si="134"/>
        <v>#VALUE!</v>
      </c>
      <c r="AJ102" s="42" t="e">
        <f t="shared" si="134"/>
        <v>#VALUE!</v>
      </c>
      <c r="AK102" s="42" t="e">
        <f t="shared" si="134"/>
        <v>#VALUE!</v>
      </c>
      <c r="AL102" s="42" t="e">
        <f t="shared" si="134"/>
        <v>#VALUE!</v>
      </c>
      <c r="AM102" s="42" t="e">
        <f t="shared" si="134"/>
        <v>#VALUE!</v>
      </c>
      <c r="AN102" s="42" t="e">
        <f t="shared" si="134"/>
        <v>#VALUE!</v>
      </c>
      <c r="AO102" s="42" t="e">
        <f t="shared" si="134"/>
        <v>#VALUE!</v>
      </c>
      <c r="AP102" s="42" t="e">
        <f t="shared" si="134"/>
        <v>#VALUE!</v>
      </c>
      <c r="AQ102" s="42" t="e">
        <f t="shared" si="134"/>
        <v>#VALUE!</v>
      </c>
      <c r="AR102" s="42" t="e">
        <f t="shared" si="134"/>
        <v>#VALUE!</v>
      </c>
      <c r="AS102" s="42" t="e">
        <f t="shared" si="134"/>
        <v>#VALUE!</v>
      </c>
      <c r="AT102" s="42" t="e">
        <f t="shared" si="134"/>
        <v>#VALUE!</v>
      </c>
      <c r="AU102" s="42" t="e">
        <f t="shared" si="134"/>
        <v>#VALUE!</v>
      </c>
      <c r="AV102" s="42" t="e">
        <f t="shared" si="134"/>
        <v>#VALUE!</v>
      </c>
      <c r="AW102" s="42" t="e">
        <f t="shared" si="134"/>
        <v>#VALUE!</v>
      </c>
      <c r="AX102" s="42" t="e">
        <f t="shared" si="134"/>
        <v>#VALUE!</v>
      </c>
      <c r="AY102" s="42" t="e">
        <f t="shared" si="134"/>
        <v>#VALUE!</v>
      </c>
      <c r="AZ102" s="42" t="e">
        <f t="shared" si="134"/>
        <v>#VALUE!</v>
      </c>
      <c r="BA102" s="42" t="e">
        <f t="shared" si="134"/>
        <v>#VALUE!</v>
      </c>
      <c r="BB102" s="42" t="e">
        <f t="shared" si="134"/>
        <v>#VALUE!</v>
      </c>
      <c r="BC102" s="42" t="e">
        <f t="shared" si="134"/>
        <v>#VALUE!</v>
      </c>
      <c r="BD102" s="42" t="e">
        <f t="shared" si="134"/>
        <v>#VALUE!</v>
      </c>
      <c r="BE102" s="42" t="e">
        <f t="shared" si="134"/>
        <v>#VALUE!</v>
      </c>
      <c r="BF102" s="42" t="e">
        <f t="shared" si="134"/>
        <v>#VALUE!</v>
      </c>
      <c r="BG102" s="42" t="e">
        <f t="shared" si="134"/>
        <v>#VALUE!</v>
      </c>
      <c r="BH102" s="42" t="e">
        <f t="shared" si="134"/>
        <v>#VALUE!</v>
      </c>
      <c r="BI102" s="42" t="e">
        <f t="shared" si="134"/>
        <v>#VALUE!</v>
      </c>
      <c r="BJ102" s="42" t="e">
        <f t="shared" si="134"/>
        <v>#VALUE!</v>
      </c>
      <c r="BK102" s="42" t="e">
        <f t="shared" si="134"/>
        <v>#VALUE!</v>
      </c>
      <c r="BL102" s="42" t="e">
        <f t="shared" si="134"/>
        <v>#VALUE!</v>
      </c>
      <c r="BM102" s="42" t="e">
        <f t="shared" si="134"/>
        <v>#VALUE!</v>
      </c>
      <c r="BN102" s="42" t="e">
        <f t="shared" si="134"/>
        <v>#VALUE!</v>
      </c>
      <c r="BO102" s="42" t="e">
        <f t="shared" si="134"/>
        <v>#VALUE!</v>
      </c>
      <c r="BP102" s="42" t="e">
        <f t="shared" si="134"/>
        <v>#VALUE!</v>
      </c>
      <c r="BQ102" s="42" t="e">
        <f t="shared" si="134"/>
        <v>#VALUE!</v>
      </c>
      <c r="BR102" s="42" t="e">
        <f t="shared" si="134"/>
        <v>#VALUE!</v>
      </c>
      <c r="BS102" s="42" t="e">
        <f t="shared" si="134"/>
        <v>#VALUE!</v>
      </c>
      <c r="BT102" s="42" t="e">
        <f t="shared" ref="BT102:EE102" si="135">IF(BT100&lt;&gt;0,BT100,IF(BS105-BT109&lt;0,0,BS105-BT109))</f>
        <v>#VALUE!</v>
      </c>
      <c r="BU102" s="42" t="e">
        <f t="shared" si="135"/>
        <v>#VALUE!</v>
      </c>
      <c r="BV102" s="42" t="e">
        <f t="shared" si="135"/>
        <v>#VALUE!</v>
      </c>
      <c r="BW102" s="42" t="e">
        <f t="shared" si="135"/>
        <v>#VALUE!</v>
      </c>
      <c r="BX102" s="42" t="e">
        <f t="shared" si="135"/>
        <v>#VALUE!</v>
      </c>
      <c r="BY102" s="42" t="e">
        <f t="shared" si="135"/>
        <v>#VALUE!</v>
      </c>
      <c r="BZ102" s="42" t="e">
        <f t="shared" si="135"/>
        <v>#VALUE!</v>
      </c>
      <c r="CA102" s="42" t="e">
        <f t="shared" si="135"/>
        <v>#VALUE!</v>
      </c>
      <c r="CB102" s="42" t="e">
        <f t="shared" si="135"/>
        <v>#VALUE!</v>
      </c>
      <c r="CC102" s="42" t="e">
        <f t="shared" si="135"/>
        <v>#VALUE!</v>
      </c>
      <c r="CD102" s="42" t="e">
        <f t="shared" si="135"/>
        <v>#VALUE!</v>
      </c>
      <c r="CE102" s="42" t="e">
        <f t="shared" si="135"/>
        <v>#VALUE!</v>
      </c>
      <c r="CF102" s="42" t="e">
        <f t="shared" si="135"/>
        <v>#VALUE!</v>
      </c>
      <c r="CG102" s="42" t="e">
        <f t="shared" si="135"/>
        <v>#VALUE!</v>
      </c>
      <c r="CH102" s="42" t="e">
        <f t="shared" si="135"/>
        <v>#VALUE!</v>
      </c>
      <c r="CI102" s="42" t="e">
        <f t="shared" si="135"/>
        <v>#VALUE!</v>
      </c>
      <c r="CJ102" s="42" t="e">
        <f t="shared" si="135"/>
        <v>#VALUE!</v>
      </c>
      <c r="CK102" s="42" t="e">
        <f t="shared" si="135"/>
        <v>#VALUE!</v>
      </c>
      <c r="CL102" s="42" t="e">
        <f t="shared" si="135"/>
        <v>#VALUE!</v>
      </c>
      <c r="CM102" s="42" t="e">
        <f t="shared" si="135"/>
        <v>#VALUE!</v>
      </c>
      <c r="CN102" s="42" t="e">
        <f t="shared" si="135"/>
        <v>#VALUE!</v>
      </c>
      <c r="CO102" s="42" t="e">
        <f t="shared" si="135"/>
        <v>#VALUE!</v>
      </c>
      <c r="CP102" s="42" t="e">
        <f t="shared" si="135"/>
        <v>#VALUE!</v>
      </c>
      <c r="CQ102" s="42" t="e">
        <f t="shared" si="135"/>
        <v>#VALUE!</v>
      </c>
      <c r="CR102" s="42" t="e">
        <f t="shared" si="135"/>
        <v>#VALUE!</v>
      </c>
      <c r="CS102" s="42" t="e">
        <f t="shared" si="135"/>
        <v>#VALUE!</v>
      </c>
      <c r="CT102" s="42" t="e">
        <f t="shared" si="135"/>
        <v>#VALUE!</v>
      </c>
      <c r="CU102" s="42" t="e">
        <f t="shared" si="135"/>
        <v>#VALUE!</v>
      </c>
      <c r="CV102" s="42" t="e">
        <f t="shared" si="135"/>
        <v>#VALUE!</v>
      </c>
      <c r="CW102" s="42" t="e">
        <f t="shared" si="135"/>
        <v>#VALUE!</v>
      </c>
      <c r="CX102" s="42" t="e">
        <f t="shared" si="135"/>
        <v>#VALUE!</v>
      </c>
      <c r="CY102" s="42" t="e">
        <f t="shared" si="135"/>
        <v>#VALUE!</v>
      </c>
      <c r="CZ102" s="42" t="e">
        <f t="shared" si="135"/>
        <v>#VALUE!</v>
      </c>
      <c r="DA102" s="42" t="e">
        <f t="shared" si="135"/>
        <v>#VALUE!</v>
      </c>
      <c r="DB102" s="42" t="e">
        <f t="shared" si="135"/>
        <v>#VALUE!</v>
      </c>
      <c r="DC102" s="42" t="e">
        <f t="shared" si="135"/>
        <v>#VALUE!</v>
      </c>
      <c r="DD102" s="42" t="e">
        <f t="shared" si="135"/>
        <v>#VALUE!</v>
      </c>
      <c r="DE102" s="42" t="e">
        <f t="shared" si="135"/>
        <v>#VALUE!</v>
      </c>
      <c r="DF102" s="42" t="e">
        <f t="shared" si="135"/>
        <v>#VALUE!</v>
      </c>
      <c r="DG102" s="42" t="e">
        <f t="shared" si="135"/>
        <v>#VALUE!</v>
      </c>
      <c r="DH102" s="42" t="e">
        <f t="shared" si="135"/>
        <v>#VALUE!</v>
      </c>
      <c r="DI102" s="42" t="e">
        <f t="shared" si="135"/>
        <v>#VALUE!</v>
      </c>
      <c r="DJ102" s="42" t="e">
        <f t="shared" si="135"/>
        <v>#VALUE!</v>
      </c>
      <c r="DK102" s="42" t="e">
        <f t="shared" si="135"/>
        <v>#VALUE!</v>
      </c>
      <c r="DL102" s="42" t="e">
        <f t="shared" si="135"/>
        <v>#VALUE!</v>
      </c>
      <c r="DM102" s="42" t="e">
        <f t="shared" si="135"/>
        <v>#VALUE!</v>
      </c>
      <c r="DN102" s="42" t="e">
        <f t="shared" si="135"/>
        <v>#VALUE!</v>
      </c>
      <c r="DO102" s="42" t="e">
        <f t="shared" si="135"/>
        <v>#VALUE!</v>
      </c>
      <c r="DP102" s="42" t="e">
        <f t="shared" si="135"/>
        <v>#VALUE!</v>
      </c>
      <c r="DQ102" s="42" t="e">
        <f t="shared" si="135"/>
        <v>#VALUE!</v>
      </c>
      <c r="DR102" s="42" t="e">
        <f t="shared" si="135"/>
        <v>#VALUE!</v>
      </c>
      <c r="DS102" s="42" t="e">
        <f t="shared" si="135"/>
        <v>#VALUE!</v>
      </c>
      <c r="DT102" s="42" t="e">
        <f t="shared" si="135"/>
        <v>#VALUE!</v>
      </c>
      <c r="DU102" s="42" t="e">
        <f t="shared" si="135"/>
        <v>#VALUE!</v>
      </c>
      <c r="DV102" s="42" t="e">
        <f t="shared" si="135"/>
        <v>#VALUE!</v>
      </c>
      <c r="DW102" s="42" t="e">
        <f t="shared" si="135"/>
        <v>#VALUE!</v>
      </c>
      <c r="DX102" s="42" t="e">
        <f t="shared" si="135"/>
        <v>#VALUE!</v>
      </c>
      <c r="DY102" s="42" t="e">
        <f t="shared" si="135"/>
        <v>#VALUE!</v>
      </c>
      <c r="DZ102" s="42" t="e">
        <f t="shared" si="135"/>
        <v>#VALUE!</v>
      </c>
      <c r="EA102" s="42" t="e">
        <f t="shared" si="135"/>
        <v>#VALUE!</v>
      </c>
      <c r="EB102" s="42" t="e">
        <f t="shared" si="135"/>
        <v>#VALUE!</v>
      </c>
      <c r="EC102" s="42" t="e">
        <f t="shared" si="135"/>
        <v>#VALUE!</v>
      </c>
      <c r="ED102" s="42" t="e">
        <f t="shared" si="135"/>
        <v>#VALUE!</v>
      </c>
      <c r="EE102" s="42" t="e">
        <f t="shared" si="135"/>
        <v>#VALUE!</v>
      </c>
      <c r="EF102" s="42" t="e">
        <f t="shared" ref="EF102:GQ102" si="136">IF(EF100&lt;&gt;0,EF100,IF(EE105-EF109&lt;0,0,EE105-EF109))</f>
        <v>#VALUE!</v>
      </c>
      <c r="EG102" s="42" t="e">
        <f t="shared" si="136"/>
        <v>#VALUE!</v>
      </c>
      <c r="EH102" s="42" t="e">
        <f t="shared" si="136"/>
        <v>#VALUE!</v>
      </c>
      <c r="EI102" s="42" t="e">
        <f t="shared" si="136"/>
        <v>#VALUE!</v>
      </c>
      <c r="EJ102" s="42" t="e">
        <f t="shared" si="136"/>
        <v>#VALUE!</v>
      </c>
      <c r="EK102" s="42" t="e">
        <f t="shared" si="136"/>
        <v>#VALUE!</v>
      </c>
      <c r="EL102" s="42" t="e">
        <f t="shared" si="136"/>
        <v>#VALUE!</v>
      </c>
      <c r="EM102" s="42" t="e">
        <f t="shared" si="136"/>
        <v>#VALUE!</v>
      </c>
      <c r="EN102" s="42" t="e">
        <f t="shared" si="136"/>
        <v>#VALUE!</v>
      </c>
      <c r="EO102" s="42" t="e">
        <f t="shared" si="136"/>
        <v>#VALUE!</v>
      </c>
      <c r="EP102" s="42" t="e">
        <f t="shared" si="136"/>
        <v>#VALUE!</v>
      </c>
      <c r="EQ102" s="42" t="e">
        <f t="shared" si="136"/>
        <v>#VALUE!</v>
      </c>
      <c r="ER102" s="42" t="e">
        <f t="shared" si="136"/>
        <v>#VALUE!</v>
      </c>
      <c r="ES102" s="42" t="e">
        <f t="shared" si="136"/>
        <v>#VALUE!</v>
      </c>
      <c r="ET102" s="42" t="e">
        <f t="shared" si="136"/>
        <v>#VALUE!</v>
      </c>
      <c r="EU102" s="42" t="e">
        <f t="shared" si="136"/>
        <v>#VALUE!</v>
      </c>
      <c r="EV102" s="42" t="e">
        <f t="shared" si="136"/>
        <v>#VALUE!</v>
      </c>
      <c r="EW102" s="42" t="e">
        <f t="shared" si="136"/>
        <v>#VALUE!</v>
      </c>
      <c r="EX102" s="42" t="e">
        <f t="shared" si="136"/>
        <v>#VALUE!</v>
      </c>
      <c r="EY102" s="42" t="e">
        <f t="shared" si="136"/>
        <v>#VALUE!</v>
      </c>
      <c r="EZ102" s="42" t="e">
        <f t="shared" si="136"/>
        <v>#VALUE!</v>
      </c>
      <c r="FA102" s="42" t="e">
        <f t="shared" si="136"/>
        <v>#VALUE!</v>
      </c>
      <c r="FB102" s="42" t="e">
        <f t="shared" si="136"/>
        <v>#VALUE!</v>
      </c>
      <c r="FC102" s="42" t="e">
        <f t="shared" si="136"/>
        <v>#VALUE!</v>
      </c>
      <c r="FD102" s="42" t="e">
        <f t="shared" si="136"/>
        <v>#VALUE!</v>
      </c>
      <c r="FE102" s="42" t="e">
        <f t="shared" si="136"/>
        <v>#VALUE!</v>
      </c>
      <c r="FF102" s="42" t="e">
        <f t="shared" si="136"/>
        <v>#VALUE!</v>
      </c>
      <c r="FG102" s="42" t="e">
        <f t="shared" si="136"/>
        <v>#VALUE!</v>
      </c>
      <c r="FH102" s="42" t="e">
        <f t="shared" si="136"/>
        <v>#VALUE!</v>
      </c>
      <c r="FI102" s="42">
        <f t="shared" si="136"/>
        <v>12.317107538444622</v>
      </c>
      <c r="FJ102" s="42" t="e">
        <f t="shared" si="136"/>
        <v>#VALUE!</v>
      </c>
      <c r="FK102" s="42" t="e">
        <f t="shared" si="136"/>
        <v>#VALUE!</v>
      </c>
      <c r="FL102" s="42">
        <f t="shared" si="136"/>
        <v>22.310487294322403</v>
      </c>
      <c r="FM102" s="42" t="e">
        <f t="shared" si="136"/>
        <v>#VALUE!</v>
      </c>
      <c r="FN102" s="42" t="e">
        <f t="shared" si="136"/>
        <v>#VALUE!</v>
      </c>
      <c r="FO102" s="42">
        <f t="shared" si="136"/>
        <v>24.101463963506252</v>
      </c>
      <c r="FP102" s="42" t="e">
        <f t="shared" si="136"/>
        <v>#VALUE!</v>
      </c>
      <c r="FQ102" s="42">
        <f t="shared" si="136"/>
        <v>26.589681721172909</v>
      </c>
      <c r="FR102" s="42" t="e">
        <f t="shared" si="136"/>
        <v>#VALUE!</v>
      </c>
      <c r="FS102" s="42" t="e">
        <f t="shared" si="136"/>
        <v>#VALUE!</v>
      </c>
      <c r="FT102" s="42" t="e">
        <f t="shared" si="136"/>
        <v>#VALUE!</v>
      </c>
      <c r="FU102" s="42" t="e">
        <f t="shared" si="136"/>
        <v>#VALUE!</v>
      </c>
      <c r="FV102" s="42" t="e">
        <f t="shared" si="136"/>
        <v>#VALUE!</v>
      </c>
      <c r="FW102" s="42" t="e">
        <f t="shared" si="136"/>
        <v>#VALUE!</v>
      </c>
      <c r="FX102" s="42" t="e">
        <f t="shared" si="136"/>
        <v>#VALUE!</v>
      </c>
      <c r="FY102" s="42" t="e">
        <f t="shared" si="136"/>
        <v>#VALUE!</v>
      </c>
      <c r="FZ102" s="42" t="e">
        <f t="shared" si="136"/>
        <v>#VALUE!</v>
      </c>
      <c r="GA102" s="42" t="e">
        <f t="shared" si="136"/>
        <v>#VALUE!</v>
      </c>
      <c r="GB102" s="42" t="e">
        <f t="shared" si="136"/>
        <v>#VALUE!</v>
      </c>
      <c r="GC102" s="42" t="e">
        <f t="shared" si="136"/>
        <v>#VALUE!</v>
      </c>
      <c r="GD102" s="42" t="e">
        <f t="shared" si="136"/>
        <v>#VALUE!</v>
      </c>
      <c r="GE102" s="42" t="e">
        <f t="shared" si="136"/>
        <v>#VALUE!</v>
      </c>
      <c r="GF102" s="42" t="e">
        <f t="shared" si="136"/>
        <v>#VALUE!</v>
      </c>
      <c r="GG102" s="42" t="e">
        <f t="shared" si="136"/>
        <v>#VALUE!</v>
      </c>
      <c r="GH102" s="42" t="e">
        <f t="shared" si="136"/>
        <v>#VALUE!</v>
      </c>
      <c r="GI102" s="42" t="e">
        <f t="shared" si="136"/>
        <v>#VALUE!</v>
      </c>
      <c r="GJ102" s="42" t="e">
        <f t="shared" si="136"/>
        <v>#VALUE!</v>
      </c>
      <c r="GK102" s="42" t="e">
        <f t="shared" si="136"/>
        <v>#VALUE!</v>
      </c>
      <c r="GL102" s="42" t="e">
        <f t="shared" si="136"/>
        <v>#VALUE!</v>
      </c>
      <c r="GM102" s="42" t="e">
        <f t="shared" si="136"/>
        <v>#VALUE!</v>
      </c>
      <c r="GN102" s="42" t="e">
        <f t="shared" si="136"/>
        <v>#VALUE!</v>
      </c>
      <c r="GO102" s="42" t="e">
        <f t="shared" si="136"/>
        <v>#VALUE!</v>
      </c>
      <c r="GP102" s="42" t="e">
        <f t="shared" si="136"/>
        <v>#VALUE!</v>
      </c>
      <c r="GQ102" s="42" t="e">
        <f t="shared" si="136"/>
        <v>#VALUE!</v>
      </c>
      <c r="GR102" s="42" t="e">
        <f t="shared" ref="GR102:JC102" si="137">IF(GR100&lt;&gt;0,GR100,IF(GQ105-GR109&lt;0,0,GQ105-GR109))</f>
        <v>#VALUE!</v>
      </c>
      <c r="GS102" s="42" t="e">
        <f t="shared" si="137"/>
        <v>#VALUE!</v>
      </c>
      <c r="GT102" s="42" t="e">
        <f t="shared" si="137"/>
        <v>#VALUE!</v>
      </c>
      <c r="GU102" s="42" t="e">
        <f t="shared" si="137"/>
        <v>#VALUE!</v>
      </c>
      <c r="GV102" s="42" t="e">
        <f t="shared" si="137"/>
        <v>#VALUE!</v>
      </c>
      <c r="GW102" s="42" t="e">
        <f t="shared" si="137"/>
        <v>#VALUE!</v>
      </c>
      <c r="GX102" s="42" t="e">
        <f t="shared" si="137"/>
        <v>#VALUE!</v>
      </c>
      <c r="GY102" s="42" t="e">
        <f t="shared" si="137"/>
        <v>#VALUE!</v>
      </c>
      <c r="GZ102" s="42" t="e">
        <f t="shared" si="137"/>
        <v>#VALUE!</v>
      </c>
      <c r="HA102" s="42" t="e">
        <f t="shared" si="137"/>
        <v>#VALUE!</v>
      </c>
      <c r="HB102" s="42" t="e">
        <f t="shared" si="137"/>
        <v>#VALUE!</v>
      </c>
      <c r="HC102" s="42" t="e">
        <f t="shared" si="137"/>
        <v>#VALUE!</v>
      </c>
      <c r="HD102" s="42" t="e">
        <f t="shared" si="137"/>
        <v>#VALUE!</v>
      </c>
      <c r="HE102" s="42" t="e">
        <f t="shared" si="137"/>
        <v>#VALUE!</v>
      </c>
      <c r="HF102" s="42" t="e">
        <f t="shared" si="137"/>
        <v>#VALUE!</v>
      </c>
      <c r="HG102" s="42" t="e">
        <f t="shared" si="137"/>
        <v>#VALUE!</v>
      </c>
      <c r="HH102" s="42" t="e">
        <f t="shared" si="137"/>
        <v>#VALUE!</v>
      </c>
      <c r="HI102" s="42" t="e">
        <f t="shared" si="137"/>
        <v>#VALUE!</v>
      </c>
      <c r="HJ102" s="42" t="e">
        <f t="shared" si="137"/>
        <v>#VALUE!</v>
      </c>
      <c r="HK102" s="42" t="e">
        <f t="shared" si="137"/>
        <v>#VALUE!</v>
      </c>
      <c r="HL102" s="42" t="e">
        <f t="shared" si="137"/>
        <v>#VALUE!</v>
      </c>
      <c r="HM102" s="42" t="e">
        <f t="shared" si="137"/>
        <v>#VALUE!</v>
      </c>
      <c r="HN102" s="42" t="e">
        <f t="shared" si="137"/>
        <v>#VALUE!</v>
      </c>
      <c r="HO102" s="42" t="e">
        <f t="shared" si="137"/>
        <v>#VALUE!</v>
      </c>
      <c r="HP102" s="42" t="e">
        <f t="shared" si="137"/>
        <v>#VALUE!</v>
      </c>
      <c r="HQ102" s="42" t="e">
        <f t="shared" si="137"/>
        <v>#VALUE!</v>
      </c>
      <c r="HR102" s="42" t="e">
        <f t="shared" si="137"/>
        <v>#VALUE!</v>
      </c>
      <c r="HS102" s="42" t="e">
        <f t="shared" si="137"/>
        <v>#VALUE!</v>
      </c>
      <c r="HT102" s="42" t="e">
        <f t="shared" si="137"/>
        <v>#VALUE!</v>
      </c>
      <c r="HU102" s="42" t="e">
        <f t="shared" si="137"/>
        <v>#VALUE!</v>
      </c>
      <c r="HV102" s="42" t="e">
        <f t="shared" si="137"/>
        <v>#VALUE!</v>
      </c>
      <c r="HW102" s="42" t="e">
        <f t="shared" si="137"/>
        <v>#VALUE!</v>
      </c>
      <c r="HX102" s="42" t="e">
        <f t="shared" si="137"/>
        <v>#VALUE!</v>
      </c>
      <c r="HY102" s="42" t="e">
        <f t="shared" si="137"/>
        <v>#VALUE!</v>
      </c>
      <c r="HZ102" s="42" t="e">
        <f t="shared" si="137"/>
        <v>#VALUE!</v>
      </c>
      <c r="IA102" s="42" t="e">
        <f t="shared" si="137"/>
        <v>#VALUE!</v>
      </c>
      <c r="IB102" s="42" t="e">
        <f t="shared" si="137"/>
        <v>#VALUE!</v>
      </c>
      <c r="IC102" s="42" t="e">
        <f t="shared" si="137"/>
        <v>#VALUE!</v>
      </c>
      <c r="ID102" s="42" t="e">
        <f t="shared" si="137"/>
        <v>#VALUE!</v>
      </c>
      <c r="IE102" s="42" t="e">
        <f t="shared" si="137"/>
        <v>#VALUE!</v>
      </c>
      <c r="IF102" s="42" t="e">
        <f t="shared" si="137"/>
        <v>#VALUE!</v>
      </c>
      <c r="IG102" s="42" t="e">
        <f t="shared" si="137"/>
        <v>#VALUE!</v>
      </c>
      <c r="IH102" s="42" t="e">
        <f t="shared" si="137"/>
        <v>#VALUE!</v>
      </c>
      <c r="II102" s="42" t="e">
        <f t="shared" si="137"/>
        <v>#VALUE!</v>
      </c>
      <c r="IJ102" s="42" t="e">
        <f t="shared" si="137"/>
        <v>#VALUE!</v>
      </c>
      <c r="IK102" s="42" t="e">
        <f t="shared" si="137"/>
        <v>#VALUE!</v>
      </c>
      <c r="IL102" s="42" t="e">
        <f t="shared" si="137"/>
        <v>#VALUE!</v>
      </c>
      <c r="IM102" s="42" t="e">
        <f t="shared" si="137"/>
        <v>#VALUE!</v>
      </c>
      <c r="IN102" s="42" t="e">
        <f t="shared" si="137"/>
        <v>#VALUE!</v>
      </c>
      <c r="IO102" s="42" t="e">
        <f t="shared" si="137"/>
        <v>#VALUE!</v>
      </c>
      <c r="IP102" s="42" t="e">
        <f t="shared" si="137"/>
        <v>#VALUE!</v>
      </c>
      <c r="IQ102" s="42" t="e">
        <f t="shared" si="137"/>
        <v>#VALUE!</v>
      </c>
      <c r="IR102" s="42" t="e">
        <f t="shared" si="137"/>
        <v>#VALUE!</v>
      </c>
      <c r="IS102" s="42" t="e">
        <f t="shared" si="137"/>
        <v>#VALUE!</v>
      </c>
      <c r="IT102" s="42" t="e">
        <f t="shared" si="137"/>
        <v>#VALUE!</v>
      </c>
      <c r="IU102" s="42" t="e">
        <f t="shared" si="137"/>
        <v>#VALUE!</v>
      </c>
      <c r="IV102" s="42" t="e">
        <f t="shared" si="137"/>
        <v>#VALUE!</v>
      </c>
      <c r="IW102" s="42" t="e">
        <f t="shared" si="137"/>
        <v>#VALUE!</v>
      </c>
      <c r="IX102" s="42" t="e">
        <f t="shared" si="137"/>
        <v>#VALUE!</v>
      </c>
      <c r="IY102" s="42" t="e">
        <f t="shared" si="137"/>
        <v>#VALUE!</v>
      </c>
      <c r="IZ102" s="42" t="e">
        <f t="shared" si="137"/>
        <v>#VALUE!</v>
      </c>
      <c r="JA102" s="42" t="e">
        <f t="shared" si="137"/>
        <v>#VALUE!</v>
      </c>
      <c r="JB102" s="42" t="e">
        <f t="shared" si="137"/>
        <v>#VALUE!</v>
      </c>
      <c r="JC102" s="42" t="e">
        <f t="shared" si="137"/>
        <v>#VALUE!</v>
      </c>
      <c r="JD102" s="42" t="e">
        <f t="shared" ref="JD102:LO102" si="138">IF(JD100&lt;&gt;0,JD100,IF(JC105-JD109&lt;0,0,JC105-JD109))</f>
        <v>#VALUE!</v>
      </c>
      <c r="JE102" s="42" t="e">
        <f t="shared" si="138"/>
        <v>#VALUE!</v>
      </c>
      <c r="JF102" s="42" t="e">
        <f t="shared" si="138"/>
        <v>#VALUE!</v>
      </c>
      <c r="JG102" s="42" t="e">
        <f t="shared" si="138"/>
        <v>#VALUE!</v>
      </c>
      <c r="JH102" s="42" t="e">
        <f t="shared" si="138"/>
        <v>#VALUE!</v>
      </c>
      <c r="JI102" s="42" t="e">
        <f t="shared" si="138"/>
        <v>#VALUE!</v>
      </c>
      <c r="JJ102" s="42" t="e">
        <f t="shared" si="138"/>
        <v>#VALUE!</v>
      </c>
      <c r="JK102" s="42" t="e">
        <f t="shared" si="138"/>
        <v>#VALUE!</v>
      </c>
      <c r="JL102" s="42" t="e">
        <f t="shared" si="138"/>
        <v>#VALUE!</v>
      </c>
      <c r="JM102" s="42" t="e">
        <f t="shared" si="138"/>
        <v>#VALUE!</v>
      </c>
      <c r="JN102" s="42" t="e">
        <f t="shared" si="138"/>
        <v>#VALUE!</v>
      </c>
      <c r="JO102" s="42" t="e">
        <f t="shared" si="138"/>
        <v>#VALUE!</v>
      </c>
      <c r="JP102" s="42" t="e">
        <f t="shared" si="138"/>
        <v>#VALUE!</v>
      </c>
      <c r="JQ102" s="42" t="e">
        <f t="shared" si="138"/>
        <v>#VALUE!</v>
      </c>
      <c r="JR102" s="42" t="e">
        <f t="shared" si="138"/>
        <v>#VALUE!</v>
      </c>
      <c r="JS102" s="42" t="e">
        <f t="shared" si="138"/>
        <v>#VALUE!</v>
      </c>
      <c r="JT102" s="42" t="e">
        <f t="shared" si="138"/>
        <v>#VALUE!</v>
      </c>
      <c r="JU102" s="42" t="e">
        <f t="shared" si="138"/>
        <v>#VALUE!</v>
      </c>
      <c r="JV102" s="42" t="e">
        <f t="shared" si="138"/>
        <v>#VALUE!</v>
      </c>
      <c r="JW102" s="42" t="e">
        <f t="shared" si="138"/>
        <v>#VALUE!</v>
      </c>
      <c r="JX102" s="42" t="e">
        <f t="shared" si="138"/>
        <v>#VALUE!</v>
      </c>
      <c r="JY102" s="42" t="e">
        <f t="shared" si="138"/>
        <v>#VALUE!</v>
      </c>
      <c r="JZ102" s="42" t="e">
        <f t="shared" si="138"/>
        <v>#VALUE!</v>
      </c>
      <c r="KA102" s="42" t="e">
        <f t="shared" si="138"/>
        <v>#VALUE!</v>
      </c>
      <c r="KB102" s="42" t="e">
        <f t="shared" si="138"/>
        <v>#VALUE!</v>
      </c>
      <c r="KC102" s="42" t="e">
        <f t="shared" si="138"/>
        <v>#VALUE!</v>
      </c>
      <c r="KD102" s="42" t="e">
        <f t="shared" si="138"/>
        <v>#VALUE!</v>
      </c>
      <c r="KE102" s="42" t="e">
        <f t="shared" si="138"/>
        <v>#VALUE!</v>
      </c>
      <c r="KF102" s="42" t="e">
        <f t="shared" si="138"/>
        <v>#VALUE!</v>
      </c>
      <c r="KG102" s="42" t="e">
        <f t="shared" si="138"/>
        <v>#VALUE!</v>
      </c>
      <c r="KH102" s="42" t="e">
        <f t="shared" si="138"/>
        <v>#VALUE!</v>
      </c>
      <c r="KI102" s="42" t="e">
        <f t="shared" si="138"/>
        <v>#VALUE!</v>
      </c>
      <c r="KJ102" s="42" t="e">
        <f t="shared" si="138"/>
        <v>#VALUE!</v>
      </c>
      <c r="KK102" s="42" t="e">
        <f t="shared" si="138"/>
        <v>#VALUE!</v>
      </c>
      <c r="KL102" s="42" t="e">
        <f t="shared" si="138"/>
        <v>#VALUE!</v>
      </c>
      <c r="KM102" s="42" t="e">
        <f t="shared" si="138"/>
        <v>#VALUE!</v>
      </c>
      <c r="KN102" s="42" t="e">
        <f t="shared" si="138"/>
        <v>#VALUE!</v>
      </c>
      <c r="KO102" s="42" t="e">
        <f t="shared" si="138"/>
        <v>#VALUE!</v>
      </c>
      <c r="KP102" s="42" t="e">
        <f t="shared" si="138"/>
        <v>#VALUE!</v>
      </c>
      <c r="KQ102" s="42" t="e">
        <f t="shared" si="138"/>
        <v>#VALUE!</v>
      </c>
      <c r="KR102" s="42" t="e">
        <f t="shared" si="138"/>
        <v>#VALUE!</v>
      </c>
      <c r="KS102" s="42" t="e">
        <f t="shared" si="138"/>
        <v>#VALUE!</v>
      </c>
      <c r="KT102" s="42" t="e">
        <f t="shared" si="138"/>
        <v>#VALUE!</v>
      </c>
      <c r="KU102" s="42" t="e">
        <f t="shared" si="138"/>
        <v>#VALUE!</v>
      </c>
      <c r="KV102" s="42" t="e">
        <f t="shared" si="138"/>
        <v>#VALUE!</v>
      </c>
      <c r="KW102" s="42" t="e">
        <f t="shared" si="138"/>
        <v>#VALUE!</v>
      </c>
      <c r="KX102" s="42" t="e">
        <f t="shared" si="138"/>
        <v>#VALUE!</v>
      </c>
      <c r="KY102" s="42" t="e">
        <f t="shared" si="138"/>
        <v>#VALUE!</v>
      </c>
      <c r="KZ102" s="42" t="e">
        <f t="shared" si="138"/>
        <v>#VALUE!</v>
      </c>
      <c r="LA102" s="42" t="e">
        <f t="shared" si="138"/>
        <v>#VALUE!</v>
      </c>
      <c r="LB102" s="42" t="e">
        <f t="shared" si="138"/>
        <v>#VALUE!</v>
      </c>
      <c r="LC102" s="42" t="e">
        <f t="shared" si="138"/>
        <v>#VALUE!</v>
      </c>
      <c r="LD102" s="42" t="e">
        <f t="shared" si="138"/>
        <v>#VALUE!</v>
      </c>
      <c r="LE102" s="42" t="e">
        <f t="shared" si="138"/>
        <v>#VALUE!</v>
      </c>
      <c r="LF102" s="42" t="e">
        <f t="shared" si="138"/>
        <v>#VALUE!</v>
      </c>
      <c r="LG102" s="42" t="e">
        <f t="shared" si="138"/>
        <v>#VALUE!</v>
      </c>
      <c r="LH102" s="42" t="e">
        <f t="shared" si="138"/>
        <v>#VALUE!</v>
      </c>
      <c r="LI102" s="42" t="e">
        <f t="shared" si="138"/>
        <v>#VALUE!</v>
      </c>
      <c r="LJ102" s="42" t="e">
        <f t="shared" si="138"/>
        <v>#VALUE!</v>
      </c>
      <c r="LK102" s="42" t="e">
        <f t="shared" si="138"/>
        <v>#VALUE!</v>
      </c>
      <c r="LL102" s="42" t="e">
        <f t="shared" si="138"/>
        <v>#VALUE!</v>
      </c>
      <c r="LM102" s="42" t="e">
        <f t="shared" si="138"/>
        <v>#VALUE!</v>
      </c>
      <c r="LN102" s="42" t="e">
        <f t="shared" si="138"/>
        <v>#VALUE!</v>
      </c>
      <c r="LO102" s="42" t="e">
        <f t="shared" si="138"/>
        <v>#VALUE!</v>
      </c>
      <c r="LP102" s="42" t="e">
        <f t="shared" ref="LP102:NH102" si="139">IF(LP100&lt;&gt;0,LP100,IF(LO105-LP109&lt;0,0,LO105-LP109))</f>
        <v>#VALUE!</v>
      </c>
      <c r="LQ102" s="42" t="e">
        <f t="shared" si="139"/>
        <v>#VALUE!</v>
      </c>
      <c r="LR102" s="42" t="e">
        <f t="shared" si="139"/>
        <v>#VALUE!</v>
      </c>
      <c r="LS102" s="42" t="e">
        <f t="shared" si="139"/>
        <v>#VALUE!</v>
      </c>
      <c r="LT102" s="42" t="e">
        <f t="shared" si="139"/>
        <v>#VALUE!</v>
      </c>
      <c r="LU102" s="42" t="e">
        <f t="shared" si="139"/>
        <v>#VALUE!</v>
      </c>
      <c r="LV102" s="42" t="e">
        <f t="shared" si="139"/>
        <v>#VALUE!</v>
      </c>
      <c r="LW102" s="42" t="e">
        <f t="shared" si="139"/>
        <v>#VALUE!</v>
      </c>
      <c r="LX102" s="42" t="e">
        <f t="shared" si="139"/>
        <v>#VALUE!</v>
      </c>
      <c r="LY102" s="42" t="e">
        <f t="shared" si="139"/>
        <v>#VALUE!</v>
      </c>
      <c r="LZ102" s="42" t="e">
        <f t="shared" si="139"/>
        <v>#VALUE!</v>
      </c>
      <c r="MA102" s="42" t="e">
        <f t="shared" si="139"/>
        <v>#VALUE!</v>
      </c>
      <c r="MB102" s="42" t="e">
        <f t="shared" si="139"/>
        <v>#VALUE!</v>
      </c>
      <c r="MC102" s="42" t="e">
        <f t="shared" si="139"/>
        <v>#VALUE!</v>
      </c>
      <c r="MD102" s="42" t="e">
        <f t="shared" si="139"/>
        <v>#VALUE!</v>
      </c>
      <c r="ME102" s="42" t="e">
        <f t="shared" si="139"/>
        <v>#VALUE!</v>
      </c>
      <c r="MF102" s="42" t="e">
        <f t="shared" si="139"/>
        <v>#VALUE!</v>
      </c>
      <c r="MG102" s="42" t="e">
        <f t="shared" si="139"/>
        <v>#VALUE!</v>
      </c>
      <c r="MH102" s="42" t="e">
        <f t="shared" si="139"/>
        <v>#VALUE!</v>
      </c>
      <c r="MI102" s="42" t="e">
        <f t="shared" si="139"/>
        <v>#VALUE!</v>
      </c>
      <c r="MJ102" s="42" t="e">
        <f t="shared" si="139"/>
        <v>#VALUE!</v>
      </c>
      <c r="MK102" s="42" t="e">
        <f t="shared" si="139"/>
        <v>#VALUE!</v>
      </c>
      <c r="ML102" s="42" t="e">
        <f t="shared" si="139"/>
        <v>#VALUE!</v>
      </c>
      <c r="MM102" s="42" t="e">
        <f t="shared" si="139"/>
        <v>#VALUE!</v>
      </c>
      <c r="MN102" s="42" t="e">
        <f t="shared" si="139"/>
        <v>#VALUE!</v>
      </c>
      <c r="MO102" s="42" t="e">
        <f t="shared" si="139"/>
        <v>#VALUE!</v>
      </c>
      <c r="MP102" s="42" t="e">
        <f t="shared" si="139"/>
        <v>#VALUE!</v>
      </c>
      <c r="MQ102" s="42" t="e">
        <f t="shared" si="139"/>
        <v>#VALUE!</v>
      </c>
      <c r="MR102" s="42" t="e">
        <f t="shared" si="139"/>
        <v>#VALUE!</v>
      </c>
      <c r="MS102" s="42" t="e">
        <f t="shared" si="139"/>
        <v>#VALUE!</v>
      </c>
      <c r="MT102" s="42" t="e">
        <f t="shared" si="139"/>
        <v>#VALUE!</v>
      </c>
      <c r="MU102" s="42" t="e">
        <f t="shared" si="139"/>
        <v>#VALUE!</v>
      </c>
      <c r="MV102" s="42" t="e">
        <f t="shared" si="139"/>
        <v>#VALUE!</v>
      </c>
      <c r="MW102" s="42" t="e">
        <f t="shared" si="139"/>
        <v>#VALUE!</v>
      </c>
      <c r="MX102" s="42" t="e">
        <f t="shared" si="139"/>
        <v>#VALUE!</v>
      </c>
      <c r="MY102" s="42" t="e">
        <f t="shared" si="139"/>
        <v>#VALUE!</v>
      </c>
      <c r="MZ102" s="42" t="e">
        <f t="shared" si="139"/>
        <v>#VALUE!</v>
      </c>
      <c r="NA102" s="42" t="e">
        <f t="shared" si="139"/>
        <v>#VALUE!</v>
      </c>
      <c r="NB102" s="42" t="e">
        <f t="shared" si="139"/>
        <v>#VALUE!</v>
      </c>
      <c r="NC102" s="42" t="e">
        <f t="shared" si="139"/>
        <v>#VALUE!</v>
      </c>
      <c r="ND102" s="42" t="e">
        <f t="shared" si="139"/>
        <v>#VALUE!</v>
      </c>
      <c r="NE102" s="42" t="e">
        <f t="shared" si="139"/>
        <v>#VALUE!</v>
      </c>
      <c r="NF102" s="42" t="e">
        <f t="shared" si="139"/>
        <v>#VALUE!</v>
      </c>
      <c r="NG102" s="42" t="e">
        <f t="shared" si="139"/>
        <v>#VALUE!</v>
      </c>
      <c r="NH102" s="42" t="e">
        <f t="shared" si="139"/>
        <v>#VALUE!</v>
      </c>
    </row>
    <row r="103" spans="1:372" s="34" customFormat="1" ht="14.4" outlineLevel="1" x14ac:dyDescent="0.2">
      <c r="A103" s="1048"/>
      <c r="B103" s="18"/>
      <c r="C103" s="14"/>
      <c r="D103" s="46"/>
      <c r="E103" s="57" t="s">
        <v>218</v>
      </c>
      <c r="F103" s="58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2"/>
      <c r="CB103" s="62"/>
      <c r="CC103" s="62"/>
      <c r="CD103" s="62"/>
      <c r="CE103" s="62"/>
      <c r="CF103" s="62"/>
      <c r="CG103" s="62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  <c r="EA103" s="62"/>
      <c r="EB103" s="62"/>
      <c r="EC103" s="62"/>
      <c r="ED103" s="62"/>
      <c r="EE103" s="62"/>
      <c r="EF103" s="62"/>
      <c r="EG103" s="62"/>
      <c r="EH103" s="62"/>
      <c r="EI103" s="62"/>
      <c r="EJ103" s="62"/>
      <c r="EK103" s="62"/>
      <c r="EL103" s="62"/>
      <c r="EM103" s="62"/>
      <c r="EN103" s="62"/>
      <c r="EO103" s="62"/>
      <c r="EP103" s="62"/>
      <c r="EQ103" s="62"/>
      <c r="ER103" s="62"/>
      <c r="ES103" s="62"/>
      <c r="ET103" s="62"/>
      <c r="EU103" s="62"/>
      <c r="EV103" s="62"/>
      <c r="EW103" s="62"/>
      <c r="EX103" s="62"/>
      <c r="EY103" s="62"/>
      <c r="EZ103" s="62"/>
      <c r="FA103" s="62"/>
      <c r="FB103" s="62"/>
      <c r="FC103" s="62"/>
      <c r="FD103" s="62"/>
      <c r="FE103" s="62"/>
      <c r="FF103" s="62"/>
      <c r="FG103" s="62"/>
      <c r="FH103" s="62"/>
      <c r="FI103" s="62">
        <v>5949.9</v>
      </c>
      <c r="FJ103" s="62"/>
      <c r="FK103" s="62"/>
      <c r="FL103" s="62">
        <v>11053.16</v>
      </c>
      <c r="FM103" s="62"/>
      <c r="FN103" s="62"/>
      <c r="FO103" s="62">
        <v>13167.259999999998</v>
      </c>
      <c r="FP103" s="62"/>
      <c r="FQ103" s="62">
        <v>15086.509999999998</v>
      </c>
      <c r="FR103" s="62"/>
      <c r="FS103" s="62"/>
      <c r="FT103" s="62"/>
      <c r="FU103" s="62"/>
      <c r="FV103" s="62"/>
      <c r="FW103" s="62"/>
      <c r="FX103" s="62"/>
      <c r="FY103" s="62"/>
      <c r="FZ103" s="62"/>
      <c r="GA103" s="62"/>
      <c r="GB103" s="62"/>
      <c r="GC103" s="62"/>
      <c r="GD103" s="62"/>
      <c r="GE103" s="62"/>
      <c r="GF103" s="62"/>
      <c r="GG103" s="62"/>
      <c r="GH103" s="62"/>
      <c r="GI103" s="62"/>
      <c r="GJ103" s="62"/>
      <c r="GK103" s="62"/>
      <c r="GL103" s="62"/>
      <c r="GM103" s="62"/>
      <c r="GN103" s="62"/>
      <c r="GO103" s="62"/>
      <c r="GP103" s="62"/>
      <c r="GQ103" s="62"/>
      <c r="GR103" s="62"/>
      <c r="GS103" s="62"/>
      <c r="GT103" s="62"/>
      <c r="GU103" s="62"/>
      <c r="GV103" s="62"/>
      <c r="GW103" s="62"/>
      <c r="GX103" s="62"/>
      <c r="GY103" s="62"/>
      <c r="GZ103" s="62"/>
      <c r="HA103" s="62"/>
      <c r="HB103" s="62"/>
      <c r="HC103" s="62"/>
      <c r="HD103" s="62"/>
      <c r="HE103" s="62"/>
      <c r="HF103" s="62"/>
      <c r="HG103" s="62"/>
      <c r="HH103" s="62"/>
      <c r="HI103" s="62"/>
      <c r="HJ103" s="62"/>
      <c r="HK103" s="62"/>
      <c r="HL103" s="62"/>
      <c r="HM103" s="62"/>
      <c r="HN103" s="62"/>
      <c r="HO103" s="62"/>
      <c r="HP103" s="62"/>
      <c r="HQ103" s="62"/>
      <c r="HR103" s="62"/>
      <c r="HS103" s="62"/>
      <c r="HT103" s="62"/>
      <c r="HU103" s="62"/>
      <c r="HV103" s="62"/>
      <c r="HW103" s="62"/>
      <c r="HX103" s="62"/>
      <c r="HY103" s="62"/>
      <c r="HZ103" s="62"/>
      <c r="IA103" s="62"/>
      <c r="IB103" s="62"/>
      <c r="IC103" s="62"/>
      <c r="ID103" s="62"/>
      <c r="IE103" s="62"/>
      <c r="IF103" s="62"/>
      <c r="IG103" s="62"/>
      <c r="IH103" s="62"/>
      <c r="II103" s="62"/>
      <c r="IJ103" s="62"/>
      <c r="IK103" s="62"/>
      <c r="IL103" s="62"/>
      <c r="IM103" s="62"/>
      <c r="IN103" s="62"/>
      <c r="IO103" s="62"/>
      <c r="IP103" s="62"/>
      <c r="IQ103" s="62"/>
      <c r="IR103" s="62"/>
      <c r="IS103" s="62"/>
      <c r="IT103" s="62"/>
      <c r="IU103" s="62"/>
      <c r="IV103" s="62"/>
      <c r="IW103" s="62"/>
      <c r="IX103" s="62"/>
      <c r="IY103" s="62"/>
      <c r="IZ103" s="62"/>
      <c r="JA103" s="62"/>
      <c r="JB103" s="62"/>
      <c r="JC103" s="62"/>
      <c r="JD103" s="62"/>
      <c r="JE103" s="62"/>
      <c r="JF103" s="62"/>
      <c r="JG103" s="62"/>
      <c r="JH103" s="62"/>
      <c r="JI103" s="62"/>
      <c r="JJ103" s="62"/>
      <c r="JK103" s="62"/>
      <c r="JL103" s="62"/>
      <c r="JM103" s="62"/>
      <c r="JN103" s="62"/>
      <c r="JO103" s="62"/>
      <c r="JP103" s="62"/>
      <c r="JQ103" s="62"/>
      <c r="JR103" s="62"/>
      <c r="JS103" s="62"/>
      <c r="JT103" s="62"/>
      <c r="JU103" s="62"/>
      <c r="JV103" s="62"/>
      <c r="JW103" s="62"/>
      <c r="JX103" s="62"/>
      <c r="JY103" s="62"/>
      <c r="JZ103" s="62"/>
      <c r="KA103" s="62"/>
      <c r="KB103" s="62"/>
      <c r="KC103" s="62"/>
      <c r="KD103" s="62"/>
      <c r="KE103" s="62"/>
      <c r="KF103" s="62"/>
      <c r="KG103" s="62"/>
      <c r="KH103" s="62"/>
      <c r="KI103" s="62"/>
      <c r="KJ103" s="62"/>
      <c r="KK103" s="62"/>
      <c r="KL103" s="62"/>
      <c r="KM103" s="62"/>
      <c r="KN103" s="62"/>
      <c r="KO103" s="62"/>
      <c r="KP103" s="62"/>
      <c r="KQ103" s="62"/>
      <c r="KR103" s="62"/>
      <c r="KS103" s="62"/>
      <c r="KT103" s="62"/>
      <c r="KU103" s="62"/>
      <c r="KV103" s="62"/>
      <c r="KW103" s="62"/>
      <c r="KX103" s="62"/>
      <c r="KY103" s="62"/>
      <c r="KZ103" s="62"/>
      <c r="LA103" s="62"/>
      <c r="LB103" s="62"/>
      <c r="LC103" s="62"/>
      <c r="LD103" s="62"/>
      <c r="LE103" s="62"/>
      <c r="LF103" s="62"/>
      <c r="LG103" s="62"/>
      <c r="LH103" s="62"/>
      <c r="LI103" s="62"/>
      <c r="LJ103" s="62"/>
      <c r="LK103" s="62"/>
      <c r="LL103" s="62"/>
      <c r="LM103" s="62"/>
      <c r="LN103" s="62"/>
      <c r="LO103" s="62"/>
      <c r="LP103" s="62"/>
      <c r="LQ103" s="62"/>
      <c r="LR103" s="62"/>
      <c r="LS103" s="62"/>
      <c r="LT103" s="62"/>
      <c r="LU103" s="62"/>
      <c r="LV103" s="62"/>
      <c r="LW103" s="62"/>
      <c r="LX103" s="62"/>
      <c r="LY103" s="62"/>
      <c r="LZ103" s="62"/>
      <c r="MA103" s="62"/>
      <c r="MB103" s="62"/>
      <c r="MC103" s="62"/>
      <c r="MD103" s="62"/>
      <c r="ME103" s="62"/>
      <c r="MF103" s="62"/>
      <c r="MG103" s="62"/>
      <c r="MH103" s="62"/>
      <c r="MI103" s="62"/>
      <c r="MJ103" s="62"/>
      <c r="MK103" s="62"/>
      <c r="ML103" s="62"/>
      <c r="MM103" s="62"/>
      <c r="MN103" s="62"/>
      <c r="MO103" s="62"/>
      <c r="MP103" s="62"/>
      <c r="MQ103" s="62"/>
      <c r="MR103" s="62"/>
      <c r="MS103" s="62"/>
      <c r="MT103" s="62"/>
      <c r="MU103" s="62"/>
      <c r="MV103" s="62"/>
      <c r="MW103" s="62"/>
      <c r="MX103" s="62"/>
      <c r="MY103" s="62"/>
      <c r="MZ103" s="62"/>
      <c r="NA103" s="62"/>
      <c r="NB103" s="62"/>
      <c r="NC103" s="62"/>
      <c r="ND103" s="62"/>
      <c r="NE103" s="62"/>
      <c r="NF103" s="62"/>
      <c r="NG103" s="62"/>
      <c r="NH103" s="62"/>
    </row>
    <row r="104" spans="1:372" s="34" customFormat="1" ht="14.4" outlineLevel="1" x14ac:dyDescent="0.2">
      <c r="A104" s="1048"/>
      <c r="B104" s="17" t="s">
        <v>37</v>
      </c>
      <c r="C104" s="14"/>
      <c r="D104" s="46"/>
      <c r="E104" s="57" t="s">
        <v>221</v>
      </c>
      <c r="F104" s="58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  <c r="DY104" s="63"/>
      <c r="DZ104" s="63"/>
      <c r="EA104" s="63"/>
      <c r="EB104" s="63"/>
      <c r="EC104" s="63"/>
      <c r="ED104" s="63"/>
      <c r="EE104" s="63"/>
      <c r="EF104" s="63"/>
      <c r="EG104" s="63"/>
      <c r="EH104" s="63"/>
      <c r="EI104" s="63"/>
      <c r="EJ104" s="63"/>
      <c r="EK104" s="63"/>
      <c r="EL104" s="63"/>
      <c r="EM104" s="63"/>
      <c r="EN104" s="63"/>
      <c r="EO104" s="63"/>
      <c r="EP104" s="63"/>
      <c r="EQ104" s="63"/>
      <c r="ER104" s="63"/>
      <c r="ES104" s="63"/>
      <c r="ET104" s="63"/>
      <c r="EU104" s="63"/>
      <c r="EV104" s="63"/>
      <c r="EW104" s="63"/>
      <c r="EX104" s="63"/>
      <c r="EY104" s="63"/>
      <c r="EZ104" s="63"/>
      <c r="FA104" s="63"/>
      <c r="FB104" s="63"/>
      <c r="FC104" s="63"/>
      <c r="FD104" s="63"/>
      <c r="FE104" s="63"/>
      <c r="FF104" s="63"/>
      <c r="FG104" s="63"/>
      <c r="FH104" s="63"/>
      <c r="FI104" s="63">
        <v>0</v>
      </c>
      <c r="FJ104" s="63"/>
      <c r="FK104" s="63"/>
      <c r="FL104" s="63">
        <v>0</v>
      </c>
      <c r="FM104" s="63"/>
      <c r="FN104" s="63"/>
      <c r="FO104" s="63">
        <v>0</v>
      </c>
      <c r="FP104" s="63"/>
      <c r="FQ104" s="63">
        <v>0</v>
      </c>
      <c r="FR104" s="63"/>
      <c r="FS104" s="63"/>
      <c r="FT104" s="63"/>
      <c r="FU104" s="63"/>
      <c r="FV104" s="63"/>
      <c r="FW104" s="63"/>
      <c r="FX104" s="63"/>
      <c r="FY104" s="63"/>
      <c r="FZ104" s="63"/>
      <c r="GA104" s="63"/>
      <c r="GB104" s="63"/>
      <c r="GC104" s="63"/>
      <c r="GD104" s="63"/>
      <c r="GE104" s="63"/>
      <c r="GF104" s="63"/>
      <c r="GG104" s="63"/>
      <c r="GH104" s="63"/>
      <c r="GI104" s="63"/>
      <c r="GJ104" s="63"/>
      <c r="GK104" s="63"/>
      <c r="GL104" s="63"/>
      <c r="GM104" s="63"/>
      <c r="GN104" s="63"/>
      <c r="GO104" s="63"/>
      <c r="GP104" s="63"/>
      <c r="GQ104" s="63"/>
      <c r="GR104" s="63"/>
      <c r="GS104" s="63"/>
      <c r="GT104" s="63"/>
      <c r="GU104" s="63"/>
      <c r="GV104" s="63"/>
      <c r="GW104" s="63"/>
      <c r="GX104" s="63"/>
      <c r="GY104" s="63"/>
      <c r="GZ104" s="63"/>
      <c r="HA104" s="63"/>
      <c r="HB104" s="63"/>
      <c r="HC104" s="63"/>
      <c r="HD104" s="63"/>
      <c r="HE104" s="63"/>
      <c r="HF104" s="63"/>
      <c r="HG104" s="63"/>
      <c r="HH104" s="63"/>
      <c r="HI104" s="63"/>
      <c r="HJ104" s="63"/>
      <c r="HK104" s="63"/>
      <c r="HL104" s="63"/>
      <c r="HM104" s="63"/>
      <c r="HN104" s="63"/>
      <c r="HO104" s="63"/>
      <c r="HP104" s="63"/>
      <c r="HQ104" s="63"/>
      <c r="HR104" s="63"/>
      <c r="HS104" s="63"/>
      <c r="HT104" s="63"/>
      <c r="HU104" s="63"/>
      <c r="HV104" s="63"/>
      <c r="HW104" s="63"/>
      <c r="HX104" s="63"/>
      <c r="HY104" s="63"/>
      <c r="HZ104" s="63"/>
      <c r="IA104" s="63"/>
      <c r="IB104" s="63"/>
      <c r="IC104" s="63"/>
      <c r="ID104" s="63"/>
      <c r="IE104" s="63"/>
      <c r="IF104" s="63"/>
      <c r="IG104" s="63"/>
      <c r="IH104" s="63"/>
      <c r="II104" s="63"/>
      <c r="IJ104" s="63"/>
      <c r="IK104" s="63"/>
      <c r="IL104" s="63"/>
      <c r="IM104" s="63"/>
      <c r="IN104" s="63"/>
      <c r="IO104" s="63"/>
      <c r="IP104" s="63"/>
      <c r="IQ104" s="63"/>
      <c r="IR104" s="63"/>
      <c r="IS104" s="63"/>
      <c r="IT104" s="63"/>
      <c r="IU104" s="63"/>
      <c r="IV104" s="63"/>
      <c r="IW104" s="63"/>
      <c r="IX104" s="63"/>
      <c r="IY104" s="63"/>
      <c r="IZ104" s="63"/>
      <c r="JA104" s="63"/>
      <c r="JB104" s="63"/>
      <c r="JC104" s="63"/>
      <c r="JD104" s="63"/>
      <c r="JE104" s="63"/>
      <c r="JF104" s="63"/>
      <c r="JG104" s="63"/>
      <c r="JH104" s="63"/>
      <c r="JI104" s="63"/>
      <c r="JJ104" s="63"/>
      <c r="JK104" s="63"/>
      <c r="JL104" s="63"/>
      <c r="JM104" s="63"/>
      <c r="JN104" s="63"/>
      <c r="JO104" s="63"/>
      <c r="JP104" s="63"/>
      <c r="JQ104" s="63"/>
      <c r="JR104" s="63"/>
      <c r="JS104" s="63"/>
      <c r="JT104" s="63"/>
      <c r="JU104" s="63"/>
      <c r="JV104" s="63"/>
      <c r="JW104" s="63"/>
      <c r="JX104" s="63"/>
      <c r="JY104" s="63"/>
      <c r="JZ104" s="63"/>
      <c r="KA104" s="63"/>
      <c r="KB104" s="63"/>
      <c r="KC104" s="63"/>
      <c r="KD104" s="63"/>
      <c r="KE104" s="63"/>
      <c r="KF104" s="63"/>
      <c r="KG104" s="63"/>
      <c r="KH104" s="63"/>
      <c r="KI104" s="63"/>
      <c r="KJ104" s="63"/>
      <c r="KK104" s="63"/>
      <c r="KL104" s="63"/>
      <c r="KM104" s="63"/>
      <c r="KN104" s="63"/>
      <c r="KO104" s="63"/>
      <c r="KP104" s="63"/>
      <c r="KQ104" s="63"/>
      <c r="KR104" s="63"/>
      <c r="KS104" s="63"/>
      <c r="KT104" s="63"/>
      <c r="KU104" s="63"/>
      <c r="KV104" s="63"/>
      <c r="KW104" s="63"/>
      <c r="KX104" s="63"/>
      <c r="KY104" s="63"/>
      <c r="KZ104" s="63"/>
      <c r="LA104" s="63"/>
      <c r="LB104" s="63"/>
      <c r="LC104" s="63"/>
      <c r="LD104" s="63"/>
      <c r="LE104" s="63"/>
      <c r="LF104" s="63"/>
      <c r="LG104" s="63"/>
      <c r="LH104" s="63"/>
      <c r="LI104" s="63"/>
      <c r="LJ104" s="63"/>
      <c r="LK104" s="63"/>
      <c r="LL104" s="63"/>
      <c r="LM104" s="63"/>
      <c r="LN104" s="63"/>
      <c r="LO104" s="63"/>
      <c r="LP104" s="63"/>
      <c r="LQ104" s="63"/>
      <c r="LR104" s="63"/>
      <c r="LS104" s="63"/>
      <c r="LT104" s="63"/>
      <c r="LU104" s="63"/>
      <c r="LV104" s="63"/>
      <c r="LW104" s="63"/>
      <c r="LX104" s="63"/>
      <c r="LY104" s="63"/>
      <c r="LZ104" s="63"/>
      <c r="MA104" s="63"/>
      <c r="MB104" s="63"/>
      <c r="MC104" s="63"/>
      <c r="MD104" s="63"/>
      <c r="ME104" s="63"/>
      <c r="MF104" s="63"/>
      <c r="MG104" s="63"/>
      <c r="MH104" s="63"/>
      <c r="MI104" s="63"/>
      <c r="MJ104" s="63"/>
      <c r="MK104" s="63"/>
      <c r="ML104" s="63"/>
      <c r="MM104" s="63"/>
      <c r="MN104" s="63"/>
      <c r="MO104" s="63"/>
      <c r="MP104" s="63"/>
      <c r="MQ104" s="63"/>
      <c r="MR104" s="63"/>
      <c r="MS104" s="63"/>
      <c r="MT104" s="63"/>
      <c r="MU104" s="63"/>
      <c r="MV104" s="63"/>
      <c r="MW104" s="63"/>
      <c r="MX104" s="63"/>
      <c r="MY104" s="63"/>
      <c r="MZ104" s="63"/>
      <c r="NA104" s="63"/>
      <c r="NB104" s="63"/>
      <c r="NC104" s="63"/>
      <c r="ND104" s="63"/>
      <c r="NE104" s="63"/>
      <c r="NF104" s="63"/>
      <c r="NG104" s="63"/>
      <c r="NH104" s="63"/>
    </row>
    <row r="105" spans="1:372" s="34" customFormat="1" ht="15" outlineLevel="1" thickBot="1" x14ac:dyDescent="0.25">
      <c r="A105" s="1049"/>
      <c r="B105" s="36">
        <f>B103/30</f>
        <v>0</v>
      </c>
      <c r="C105" s="38"/>
      <c r="D105" s="47"/>
      <c r="E105" s="27" t="s">
        <v>3</v>
      </c>
      <c r="F105" s="25"/>
      <c r="G105" s="33" t="e">
        <v>#VALUE!</v>
      </c>
      <c r="H105" s="33" t="e">
        <f t="shared" ref="H105:BS105" si="140">H102+H98+H106</f>
        <v>#VALUE!</v>
      </c>
      <c r="I105" s="33" t="e">
        <f t="shared" si="140"/>
        <v>#VALUE!</v>
      </c>
      <c r="J105" s="33" t="e">
        <f t="shared" si="140"/>
        <v>#VALUE!</v>
      </c>
      <c r="K105" s="33" t="e">
        <f t="shared" si="140"/>
        <v>#VALUE!</v>
      </c>
      <c r="L105" s="33" t="e">
        <f t="shared" si="140"/>
        <v>#VALUE!</v>
      </c>
      <c r="M105" s="33" t="e">
        <f t="shared" si="140"/>
        <v>#VALUE!</v>
      </c>
      <c r="N105" s="33" t="e">
        <f t="shared" si="140"/>
        <v>#VALUE!</v>
      </c>
      <c r="O105" s="33" t="e">
        <f t="shared" si="140"/>
        <v>#VALUE!</v>
      </c>
      <c r="P105" s="33" t="e">
        <f t="shared" si="140"/>
        <v>#VALUE!</v>
      </c>
      <c r="Q105" s="33" t="e">
        <f t="shared" si="140"/>
        <v>#VALUE!</v>
      </c>
      <c r="R105" s="33" t="e">
        <f t="shared" si="140"/>
        <v>#VALUE!</v>
      </c>
      <c r="S105" s="33" t="e">
        <f t="shared" si="140"/>
        <v>#VALUE!</v>
      </c>
      <c r="T105" s="33" t="e">
        <f t="shared" si="140"/>
        <v>#VALUE!</v>
      </c>
      <c r="U105" s="33" t="e">
        <f t="shared" si="140"/>
        <v>#VALUE!</v>
      </c>
      <c r="V105" s="33" t="e">
        <f t="shared" si="140"/>
        <v>#VALUE!</v>
      </c>
      <c r="W105" s="33" t="e">
        <f t="shared" si="140"/>
        <v>#VALUE!</v>
      </c>
      <c r="X105" s="33" t="e">
        <f t="shared" si="140"/>
        <v>#VALUE!</v>
      </c>
      <c r="Y105" s="33" t="e">
        <f t="shared" si="140"/>
        <v>#VALUE!</v>
      </c>
      <c r="Z105" s="33" t="e">
        <f t="shared" si="140"/>
        <v>#VALUE!</v>
      </c>
      <c r="AA105" s="33" t="e">
        <f t="shared" si="140"/>
        <v>#VALUE!</v>
      </c>
      <c r="AB105" s="33" t="e">
        <f t="shared" si="140"/>
        <v>#VALUE!</v>
      </c>
      <c r="AC105" s="33" t="e">
        <f t="shared" si="140"/>
        <v>#VALUE!</v>
      </c>
      <c r="AD105" s="33" t="e">
        <f t="shared" si="140"/>
        <v>#VALUE!</v>
      </c>
      <c r="AE105" s="33" t="e">
        <f t="shared" si="140"/>
        <v>#VALUE!</v>
      </c>
      <c r="AF105" s="33" t="e">
        <f t="shared" si="140"/>
        <v>#VALUE!</v>
      </c>
      <c r="AG105" s="33" t="e">
        <f t="shared" si="140"/>
        <v>#VALUE!</v>
      </c>
      <c r="AH105" s="33" t="e">
        <f t="shared" si="140"/>
        <v>#VALUE!</v>
      </c>
      <c r="AI105" s="33" t="e">
        <f t="shared" si="140"/>
        <v>#VALUE!</v>
      </c>
      <c r="AJ105" s="33" t="e">
        <f t="shared" si="140"/>
        <v>#VALUE!</v>
      </c>
      <c r="AK105" s="33" t="e">
        <f t="shared" si="140"/>
        <v>#VALUE!</v>
      </c>
      <c r="AL105" s="33" t="e">
        <f t="shared" si="140"/>
        <v>#VALUE!</v>
      </c>
      <c r="AM105" s="33" t="e">
        <f t="shared" si="140"/>
        <v>#VALUE!</v>
      </c>
      <c r="AN105" s="33" t="e">
        <f t="shared" si="140"/>
        <v>#VALUE!</v>
      </c>
      <c r="AO105" s="33" t="e">
        <f t="shared" si="140"/>
        <v>#VALUE!</v>
      </c>
      <c r="AP105" s="33" t="e">
        <f t="shared" si="140"/>
        <v>#VALUE!</v>
      </c>
      <c r="AQ105" s="33" t="e">
        <f t="shared" si="140"/>
        <v>#VALUE!</v>
      </c>
      <c r="AR105" s="33" t="e">
        <f t="shared" si="140"/>
        <v>#VALUE!</v>
      </c>
      <c r="AS105" s="33" t="e">
        <f t="shared" si="140"/>
        <v>#VALUE!</v>
      </c>
      <c r="AT105" s="33" t="e">
        <f t="shared" si="140"/>
        <v>#VALUE!</v>
      </c>
      <c r="AU105" s="33" t="e">
        <f t="shared" si="140"/>
        <v>#VALUE!</v>
      </c>
      <c r="AV105" s="33" t="e">
        <f t="shared" si="140"/>
        <v>#VALUE!</v>
      </c>
      <c r="AW105" s="33" t="e">
        <f t="shared" si="140"/>
        <v>#VALUE!</v>
      </c>
      <c r="AX105" s="33" t="e">
        <f t="shared" si="140"/>
        <v>#VALUE!</v>
      </c>
      <c r="AY105" s="33" t="e">
        <f t="shared" si="140"/>
        <v>#VALUE!</v>
      </c>
      <c r="AZ105" s="33" t="e">
        <f t="shared" si="140"/>
        <v>#VALUE!</v>
      </c>
      <c r="BA105" s="33" t="e">
        <f t="shared" si="140"/>
        <v>#VALUE!</v>
      </c>
      <c r="BB105" s="33" t="e">
        <f t="shared" si="140"/>
        <v>#VALUE!</v>
      </c>
      <c r="BC105" s="33" t="e">
        <f t="shared" si="140"/>
        <v>#VALUE!</v>
      </c>
      <c r="BD105" s="33" t="e">
        <f t="shared" si="140"/>
        <v>#VALUE!</v>
      </c>
      <c r="BE105" s="33" t="e">
        <f t="shared" si="140"/>
        <v>#VALUE!</v>
      </c>
      <c r="BF105" s="33" t="e">
        <f t="shared" si="140"/>
        <v>#VALUE!</v>
      </c>
      <c r="BG105" s="33" t="e">
        <f t="shared" si="140"/>
        <v>#VALUE!</v>
      </c>
      <c r="BH105" s="33" t="e">
        <f t="shared" si="140"/>
        <v>#VALUE!</v>
      </c>
      <c r="BI105" s="33" t="e">
        <f t="shared" si="140"/>
        <v>#VALUE!</v>
      </c>
      <c r="BJ105" s="33" t="e">
        <f t="shared" si="140"/>
        <v>#VALUE!</v>
      </c>
      <c r="BK105" s="33" t="e">
        <f t="shared" si="140"/>
        <v>#VALUE!</v>
      </c>
      <c r="BL105" s="33" t="e">
        <f t="shared" si="140"/>
        <v>#VALUE!</v>
      </c>
      <c r="BM105" s="33" t="e">
        <f t="shared" si="140"/>
        <v>#VALUE!</v>
      </c>
      <c r="BN105" s="33" t="e">
        <f t="shared" si="140"/>
        <v>#VALUE!</v>
      </c>
      <c r="BO105" s="33" t="e">
        <f t="shared" si="140"/>
        <v>#VALUE!</v>
      </c>
      <c r="BP105" s="33" t="e">
        <f t="shared" si="140"/>
        <v>#VALUE!</v>
      </c>
      <c r="BQ105" s="33" t="e">
        <f t="shared" si="140"/>
        <v>#VALUE!</v>
      </c>
      <c r="BR105" s="33" t="e">
        <f t="shared" si="140"/>
        <v>#VALUE!</v>
      </c>
      <c r="BS105" s="33" t="e">
        <f t="shared" si="140"/>
        <v>#VALUE!</v>
      </c>
      <c r="BT105" s="33" t="e">
        <f t="shared" ref="BT105:EE105" si="141">BT102+BT98+BT106</f>
        <v>#VALUE!</v>
      </c>
      <c r="BU105" s="33" t="e">
        <f t="shared" si="141"/>
        <v>#VALUE!</v>
      </c>
      <c r="BV105" s="33" t="e">
        <f t="shared" si="141"/>
        <v>#VALUE!</v>
      </c>
      <c r="BW105" s="33" t="e">
        <f t="shared" si="141"/>
        <v>#VALUE!</v>
      </c>
      <c r="BX105" s="33" t="e">
        <f t="shared" si="141"/>
        <v>#VALUE!</v>
      </c>
      <c r="BY105" s="33" t="e">
        <f t="shared" si="141"/>
        <v>#VALUE!</v>
      </c>
      <c r="BZ105" s="33" t="e">
        <f t="shared" si="141"/>
        <v>#VALUE!</v>
      </c>
      <c r="CA105" s="33" t="e">
        <f t="shared" si="141"/>
        <v>#VALUE!</v>
      </c>
      <c r="CB105" s="33" t="e">
        <f t="shared" si="141"/>
        <v>#VALUE!</v>
      </c>
      <c r="CC105" s="33" t="e">
        <f t="shared" si="141"/>
        <v>#VALUE!</v>
      </c>
      <c r="CD105" s="33" t="e">
        <f t="shared" si="141"/>
        <v>#VALUE!</v>
      </c>
      <c r="CE105" s="33" t="e">
        <f t="shared" si="141"/>
        <v>#VALUE!</v>
      </c>
      <c r="CF105" s="33" t="e">
        <f t="shared" si="141"/>
        <v>#VALUE!</v>
      </c>
      <c r="CG105" s="33" t="e">
        <f t="shared" si="141"/>
        <v>#VALUE!</v>
      </c>
      <c r="CH105" s="33" t="e">
        <f t="shared" si="141"/>
        <v>#VALUE!</v>
      </c>
      <c r="CI105" s="33" t="e">
        <f t="shared" si="141"/>
        <v>#VALUE!</v>
      </c>
      <c r="CJ105" s="33" t="e">
        <f t="shared" si="141"/>
        <v>#VALUE!</v>
      </c>
      <c r="CK105" s="33" t="e">
        <f t="shared" si="141"/>
        <v>#VALUE!</v>
      </c>
      <c r="CL105" s="33" t="e">
        <f t="shared" si="141"/>
        <v>#VALUE!</v>
      </c>
      <c r="CM105" s="33" t="e">
        <f t="shared" si="141"/>
        <v>#VALUE!</v>
      </c>
      <c r="CN105" s="33" t="e">
        <f t="shared" si="141"/>
        <v>#VALUE!</v>
      </c>
      <c r="CO105" s="33" t="e">
        <f t="shared" si="141"/>
        <v>#VALUE!</v>
      </c>
      <c r="CP105" s="33" t="e">
        <f t="shared" si="141"/>
        <v>#VALUE!</v>
      </c>
      <c r="CQ105" s="33" t="e">
        <f t="shared" si="141"/>
        <v>#VALUE!</v>
      </c>
      <c r="CR105" s="33" t="e">
        <f t="shared" si="141"/>
        <v>#VALUE!</v>
      </c>
      <c r="CS105" s="33" t="e">
        <f t="shared" si="141"/>
        <v>#VALUE!</v>
      </c>
      <c r="CT105" s="33" t="e">
        <f t="shared" si="141"/>
        <v>#VALUE!</v>
      </c>
      <c r="CU105" s="33" t="e">
        <f t="shared" si="141"/>
        <v>#VALUE!</v>
      </c>
      <c r="CV105" s="33" t="e">
        <f t="shared" si="141"/>
        <v>#VALUE!</v>
      </c>
      <c r="CW105" s="33" t="e">
        <f t="shared" si="141"/>
        <v>#VALUE!</v>
      </c>
      <c r="CX105" s="33" t="e">
        <f t="shared" si="141"/>
        <v>#VALUE!</v>
      </c>
      <c r="CY105" s="33" t="e">
        <f t="shared" si="141"/>
        <v>#VALUE!</v>
      </c>
      <c r="CZ105" s="33" t="e">
        <f t="shared" si="141"/>
        <v>#VALUE!</v>
      </c>
      <c r="DA105" s="33" t="e">
        <f t="shared" si="141"/>
        <v>#VALUE!</v>
      </c>
      <c r="DB105" s="33" t="e">
        <f t="shared" si="141"/>
        <v>#VALUE!</v>
      </c>
      <c r="DC105" s="33" t="e">
        <f t="shared" si="141"/>
        <v>#VALUE!</v>
      </c>
      <c r="DD105" s="33" t="e">
        <f t="shared" si="141"/>
        <v>#VALUE!</v>
      </c>
      <c r="DE105" s="33" t="e">
        <f t="shared" si="141"/>
        <v>#VALUE!</v>
      </c>
      <c r="DF105" s="33" t="e">
        <f t="shared" si="141"/>
        <v>#VALUE!</v>
      </c>
      <c r="DG105" s="33" t="e">
        <f t="shared" si="141"/>
        <v>#VALUE!</v>
      </c>
      <c r="DH105" s="33" t="e">
        <f t="shared" si="141"/>
        <v>#VALUE!</v>
      </c>
      <c r="DI105" s="33" t="e">
        <f t="shared" si="141"/>
        <v>#VALUE!</v>
      </c>
      <c r="DJ105" s="33" t="e">
        <f t="shared" si="141"/>
        <v>#VALUE!</v>
      </c>
      <c r="DK105" s="33" t="e">
        <f t="shared" si="141"/>
        <v>#VALUE!</v>
      </c>
      <c r="DL105" s="33" t="e">
        <f t="shared" si="141"/>
        <v>#VALUE!</v>
      </c>
      <c r="DM105" s="33" t="e">
        <f t="shared" si="141"/>
        <v>#VALUE!</v>
      </c>
      <c r="DN105" s="33" t="e">
        <f t="shared" si="141"/>
        <v>#VALUE!</v>
      </c>
      <c r="DO105" s="33" t="e">
        <f t="shared" si="141"/>
        <v>#VALUE!</v>
      </c>
      <c r="DP105" s="33" t="e">
        <f t="shared" si="141"/>
        <v>#VALUE!</v>
      </c>
      <c r="DQ105" s="33" t="e">
        <f t="shared" si="141"/>
        <v>#VALUE!</v>
      </c>
      <c r="DR105" s="33" t="e">
        <f t="shared" si="141"/>
        <v>#VALUE!</v>
      </c>
      <c r="DS105" s="33" t="e">
        <f t="shared" si="141"/>
        <v>#VALUE!</v>
      </c>
      <c r="DT105" s="33" t="e">
        <f t="shared" si="141"/>
        <v>#VALUE!</v>
      </c>
      <c r="DU105" s="33" t="e">
        <f t="shared" si="141"/>
        <v>#VALUE!</v>
      </c>
      <c r="DV105" s="33" t="e">
        <f t="shared" si="141"/>
        <v>#VALUE!</v>
      </c>
      <c r="DW105" s="33" t="e">
        <f t="shared" si="141"/>
        <v>#VALUE!</v>
      </c>
      <c r="DX105" s="33" t="e">
        <f t="shared" si="141"/>
        <v>#VALUE!</v>
      </c>
      <c r="DY105" s="33" t="e">
        <f t="shared" si="141"/>
        <v>#VALUE!</v>
      </c>
      <c r="DZ105" s="33" t="e">
        <f t="shared" si="141"/>
        <v>#VALUE!</v>
      </c>
      <c r="EA105" s="33" t="e">
        <f t="shared" si="141"/>
        <v>#VALUE!</v>
      </c>
      <c r="EB105" s="33" t="e">
        <f t="shared" si="141"/>
        <v>#VALUE!</v>
      </c>
      <c r="EC105" s="33" t="e">
        <f t="shared" si="141"/>
        <v>#VALUE!</v>
      </c>
      <c r="ED105" s="33" t="e">
        <f t="shared" si="141"/>
        <v>#VALUE!</v>
      </c>
      <c r="EE105" s="33" t="e">
        <f t="shared" si="141"/>
        <v>#VALUE!</v>
      </c>
      <c r="EF105" s="33" t="e">
        <f t="shared" ref="EF105:GQ105" si="142">EF102+EF98+EF106</f>
        <v>#VALUE!</v>
      </c>
      <c r="EG105" s="33" t="e">
        <f t="shared" si="142"/>
        <v>#VALUE!</v>
      </c>
      <c r="EH105" s="33" t="e">
        <f t="shared" si="142"/>
        <v>#VALUE!</v>
      </c>
      <c r="EI105" s="33" t="e">
        <f t="shared" si="142"/>
        <v>#VALUE!</v>
      </c>
      <c r="EJ105" s="33" t="e">
        <f t="shared" si="142"/>
        <v>#VALUE!</v>
      </c>
      <c r="EK105" s="33" t="e">
        <f t="shared" si="142"/>
        <v>#VALUE!</v>
      </c>
      <c r="EL105" s="33" t="e">
        <f t="shared" si="142"/>
        <v>#VALUE!</v>
      </c>
      <c r="EM105" s="33" t="e">
        <f t="shared" si="142"/>
        <v>#VALUE!</v>
      </c>
      <c r="EN105" s="33" t="e">
        <f t="shared" si="142"/>
        <v>#VALUE!</v>
      </c>
      <c r="EO105" s="33" t="e">
        <f t="shared" si="142"/>
        <v>#VALUE!</v>
      </c>
      <c r="EP105" s="33" t="e">
        <f t="shared" si="142"/>
        <v>#VALUE!</v>
      </c>
      <c r="EQ105" s="33" t="e">
        <f t="shared" si="142"/>
        <v>#VALUE!</v>
      </c>
      <c r="ER105" s="33" t="e">
        <f t="shared" si="142"/>
        <v>#VALUE!</v>
      </c>
      <c r="ES105" s="33" t="e">
        <f t="shared" si="142"/>
        <v>#VALUE!</v>
      </c>
      <c r="ET105" s="33" t="e">
        <f t="shared" si="142"/>
        <v>#VALUE!</v>
      </c>
      <c r="EU105" s="33" t="e">
        <f t="shared" si="142"/>
        <v>#VALUE!</v>
      </c>
      <c r="EV105" s="33" t="e">
        <f t="shared" si="142"/>
        <v>#VALUE!</v>
      </c>
      <c r="EW105" s="33" t="e">
        <f t="shared" si="142"/>
        <v>#VALUE!</v>
      </c>
      <c r="EX105" s="33" t="e">
        <f t="shared" si="142"/>
        <v>#VALUE!</v>
      </c>
      <c r="EY105" s="33" t="e">
        <f t="shared" si="142"/>
        <v>#VALUE!</v>
      </c>
      <c r="EZ105" s="33" t="e">
        <f t="shared" si="142"/>
        <v>#VALUE!</v>
      </c>
      <c r="FA105" s="33" t="e">
        <f t="shared" si="142"/>
        <v>#VALUE!</v>
      </c>
      <c r="FB105" s="33" t="e">
        <f t="shared" si="142"/>
        <v>#VALUE!</v>
      </c>
      <c r="FC105" s="33" t="e">
        <f t="shared" si="142"/>
        <v>#VALUE!</v>
      </c>
      <c r="FD105" s="33" t="e">
        <f t="shared" si="142"/>
        <v>#VALUE!</v>
      </c>
      <c r="FE105" s="33" t="e">
        <f t="shared" si="142"/>
        <v>#VALUE!</v>
      </c>
      <c r="FF105" s="33" t="e">
        <f t="shared" si="142"/>
        <v>#VALUE!</v>
      </c>
      <c r="FG105" s="33" t="e">
        <f t="shared" si="142"/>
        <v>#VALUE!</v>
      </c>
      <c r="FH105" s="33" t="e">
        <f t="shared" si="142"/>
        <v>#VALUE!</v>
      </c>
      <c r="FI105" s="33" t="e">
        <f t="shared" si="142"/>
        <v>#VALUE!</v>
      </c>
      <c r="FJ105" s="33" t="e">
        <f t="shared" si="142"/>
        <v>#VALUE!</v>
      </c>
      <c r="FK105" s="33" t="e">
        <f t="shared" si="142"/>
        <v>#VALUE!</v>
      </c>
      <c r="FL105" s="33" t="e">
        <f t="shared" si="142"/>
        <v>#VALUE!</v>
      </c>
      <c r="FM105" s="33" t="e">
        <f t="shared" si="142"/>
        <v>#VALUE!</v>
      </c>
      <c r="FN105" s="33" t="e">
        <f t="shared" si="142"/>
        <v>#VALUE!</v>
      </c>
      <c r="FO105" s="33" t="e">
        <f t="shared" si="142"/>
        <v>#VALUE!</v>
      </c>
      <c r="FP105" s="33" t="e">
        <f t="shared" si="142"/>
        <v>#VALUE!</v>
      </c>
      <c r="FQ105" s="33" t="e">
        <f t="shared" si="142"/>
        <v>#VALUE!</v>
      </c>
      <c r="FR105" s="33" t="e">
        <f t="shared" si="142"/>
        <v>#VALUE!</v>
      </c>
      <c r="FS105" s="33" t="e">
        <f t="shared" si="142"/>
        <v>#VALUE!</v>
      </c>
      <c r="FT105" s="33" t="e">
        <f t="shared" si="142"/>
        <v>#VALUE!</v>
      </c>
      <c r="FU105" s="33" t="e">
        <f t="shared" si="142"/>
        <v>#VALUE!</v>
      </c>
      <c r="FV105" s="33" t="e">
        <f t="shared" si="142"/>
        <v>#VALUE!</v>
      </c>
      <c r="FW105" s="33" t="e">
        <f t="shared" si="142"/>
        <v>#VALUE!</v>
      </c>
      <c r="FX105" s="33" t="e">
        <f t="shared" si="142"/>
        <v>#VALUE!</v>
      </c>
      <c r="FY105" s="33" t="e">
        <f t="shared" si="142"/>
        <v>#VALUE!</v>
      </c>
      <c r="FZ105" s="33" t="e">
        <f t="shared" si="142"/>
        <v>#VALUE!</v>
      </c>
      <c r="GA105" s="33" t="e">
        <f t="shared" si="142"/>
        <v>#VALUE!</v>
      </c>
      <c r="GB105" s="33" t="e">
        <f t="shared" si="142"/>
        <v>#VALUE!</v>
      </c>
      <c r="GC105" s="33" t="e">
        <f t="shared" si="142"/>
        <v>#VALUE!</v>
      </c>
      <c r="GD105" s="33" t="e">
        <f t="shared" si="142"/>
        <v>#VALUE!</v>
      </c>
      <c r="GE105" s="33" t="e">
        <f t="shared" si="142"/>
        <v>#VALUE!</v>
      </c>
      <c r="GF105" s="33" t="e">
        <f t="shared" si="142"/>
        <v>#VALUE!</v>
      </c>
      <c r="GG105" s="33" t="e">
        <f t="shared" si="142"/>
        <v>#VALUE!</v>
      </c>
      <c r="GH105" s="33" t="e">
        <f t="shared" si="142"/>
        <v>#VALUE!</v>
      </c>
      <c r="GI105" s="33" t="e">
        <f t="shared" si="142"/>
        <v>#VALUE!</v>
      </c>
      <c r="GJ105" s="33" t="e">
        <f t="shared" si="142"/>
        <v>#VALUE!</v>
      </c>
      <c r="GK105" s="33" t="e">
        <f t="shared" si="142"/>
        <v>#VALUE!</v>
      </c>
      <c r="GL105" s="33" t="e">
        <f t="shared" si="142"/>
        <v>#VALUE!</v>
      </c>
      <c r="GM105" s="33" t="e">
        <f t="shared" si="142"/>
        <v>#VALUE!</v>
      </c>
      <c r="GN105" s="33" t="e">
        <f t="shared" si="142"/>
        <v>#VALUE!</v>
      </c>
      <c r="GO105" s="33" t="e">
        <f t="shared" si="142"/>
        <v>#VALUE!</v>
      </c>
      <c r="GP105" s="33" t="e">
        <f t="shared" si="142"/>
        <v>#VALUE!</v>
      </c>
      <c r="GQ105" s="33" t="e">
        <f t="shared" si="142"/>
        <v>#VALUE!</v>
      </c>
      <c r="GR105" s="33" t="e">
        <f t="shared" ref="GR105:JC105" si="143">GR102+GR98+GR106</f>
        <v>#VALUE!</v>
      </c>
      <c r="GS105" s="33" t="e">
        <f t="shared" si="143"/>
        <v>#VALUE!</v>
      </c>
      <c r="GT105" s="33" t="e">
        <f t="shared" si="143"/>
        <v>#VALUE!</v>
      </c>
      <c r="GU105" s="33" t="e">
        <f t="shared" si="143"/>
        <v>#VALUE!</v>
      </c>
      <c r="GV105" s="33" t="e">
        <f t="shared" si="143"/>
        <v>#VALUE!</v>
      </c>
      <c r="GW105" s="33" t="e">
        <f t="shared" si="143"/>
        <v>#VALUE!</v>
      </c>
      <c r="GX105" s="33" t="e">
        <f t="shared" si="143"/>
        <v>#VALUE!</v>
      </c>
      <c r="GY105" s="33" t="e">
        <f t="shared" si="143"/>
        <v>#VALUE!</v>
      </c>
      <c r="GZ105" s="33" t="e">
        <f t="shared" si="143"/>
        <v>#VALUE!</v>
      </c>
      <c r="HA105" s="33" t="e">
        <f t="shared" si="143"/>
        <v>#VALUE!</v>
      </c>
      <c r="HB105" s="33" t="e">
        <f t="shared" si="143"/>
        <v>#VALUE!</v>
      </c>
      <c r="HC105" s="33" t="e">
        <f t="shared" si="143"/>
        <v>#VALUE!</v>
      </c>
      <c r="HD105" s="33" t="e">
        <f t="shared" si="143"/>
        <v>#VALUE!</v>
      </c>
      <c r="HE105" s="33" t="e">
        <f t="shared" si="143"/>
        <v>#VALUE!</v>
      </c>
      <c r="HF105" s="33" t="e">
        <f t="shared" si="143"/>
        <v>#VALUE!</v>
      </c>
      <c r="HG105" s="33" t="e">
        <f t="shared" si="143"/>
        <v>#VALUE!</v>
      </c>
      <c r="HH105" s="33" t="e">
        <f t="shared" si="143"/>
        <v>#VALUE!</v>
      </c>
      <c r="HI105" s="33" t="e">
        <f t="shared" si="143"/>
        <v>#VALUE!</v>
      </c>
      <c r="HJ105" s="33" t="e">
        <f t="shared" si="143"/>
        <v>#VALUE!</v>
      </c>
      <c r="HK105" s="33" t="e">
        <f t="shared" si="143"/>
        <v>#VALUE!</v>
      </c>
      <c r="HL105" s="33" t="e">
        <f t="shared" si="143"/>
        <v>#VALUE!</v>
      </c>
      <c r="HM105" s="33" t="e">
        <f t="shared" si="143"/>
        <v>#VALUE!</v>
      </c>
      <c r="HN105" s="33" t="e">
        <f t="shared" si="143"/>
        <v>#VALUE!</v>
      </c>
      <c r="HO105" s="33" t="e">
        <f t="shared" si="143"/>
        <v>#VALUE!</v>
      </c>
      <c r="HP105" s="33" t="e">
        <f t="shared" si="143"/>
        <v>#VALUE!</v>
      </c>
      <c r="HQ105" s="33" t="e">
        <f t="shared" si="143"/>
        <v>#VALUE!</v>
      </c>
      <c r="HR105" s="33" t="e">
        <f t="shared" si="143"/>
        <v>#VALUE!</v>
      </c>
      <c r="HS105" s="33" t="e">
        <f t="shared" si="143"/>
        <v>#VALUE!</v>
      </c>
      <c r="HT105" s="33" t="e">
        <f t="shared" si="143"/>
        <v>#VALUE!</v>
      </c>
      <c r="HU105" s="33" t="e">
        <f t="shared" si="143"/>
        <v>#VALUE!</v>
      </c>
      <c r="HV105" s="33" t="e">
        <f t="shared" si="143"/>
        <v>#VALUE!</v>
      </c>
      <c r="HW105" s="33" t="e">
        <f t="shared" si="143"/>
        <v>#VALUE!</v>
      </c>
      <c r="HX105" s="33" t="e">
        <f t="shared" si="143"/>
        <v>#VALUE!</v>
      </c>
      <c r="HY105" s="33" t="e">
        <f t="shared" si="143"/>
        <v>#VALUE!</v>
      </c>
      <c r="HZ105" s="33" t="e">
        <f t="shared" si="143"/>
        <v>#VALUE!</v>
      </c>
      <c r="IA105" s="33" t="e">
        <f t="shared" si="143"/>
        <v>#VALUE!</v>
      </c>
      <c r="IB105" s="33" t="e">
        <f t="shared" si="143"/>
        <v>#VALUE!</v>
      </c>
      <c r="IC105" s="33" t="e">
        <f t="shared" si="143"/>
        <v>#VALUE!</v>
      </c>
      <c r="ID105" s="33" t="e">
        <f t="shared" si="143"/>
        <v>#VALUE!</v>
      </c>
      <c r="IE105" s="33" t="e">
        <f t="shared" si="143"/>
        <v>#VALUE!</v>
      </c>
      <c r="IF105" s="33" t="e">
        <f t="shared" si="143"/>
        <v>#VALUE!</v>
      </c>
      <c r="IG105" s="33" t="e">
        <f t="shared" si="143"/>
        <v>#VALUE!</v>
      </c>
      <c r="IH105" s="33" t="e">
        <f t="shared" si="143"/>
        <v>#VALUE!</v>
      </c>
      <c r="II105" s="33" t="e">
        <f t="shared" si="143"/>
        <v>#VALUE!</v>
      </c>
      <c r="IJ105" s="33" t="e">
        <f t="shared" si="143"/>
        <v>#VALUE!</v>
      </c>
      <c r="IK105" s="33" t="e">
        <f t="shared" si="143"/>
        <v>#VALUE!</v>
      </c>
      <c r="IL105" s="33" t="e">
        <f t="shared" si="143"/>
        <v>#VALUE!</v>
      </c>
      <c r="IM105" s="33" t="e">
        <f t="shared" si="143"/>
        <v>#VALUE!</v>
      </c>
      <c r="IN105" s="33" t="e">
        <f t="shared" si="143"/>
        <v>#VALUE!</v>
      </c>
      <c r="IO105" s="33" t="e">
        <f t="shared" si="143"/>
        <v>#VALUE!</v>
      </c>
      <c r="IP105" s="33" t="e">
        <f t="shared" si="143"/>
        <v>#VALUE!</v>
      </c>
      <c r="IQ105" s="33" t="e">
        <f t="shared" si="143"/>
        <v>#VALUE!</v>
      </c>
      <c r="IR105" s="33" t="e">
        <f t="shared" si="143"/>
        <v>#VALUE!</v>
      </c>
      <c r="IS105" s="33" t="e">
        <f t="shared" si="143"/>
        <v>#VALUE!</v>
      </c>
      <c r="IT105" s="33" t="e">
        <f t="shared" si="143"/>
        <v>#VALUE!</v>
      </c>
      <c r="IU105" s="33" t="e">
        <f t="shared" si="143"/>
        <v>#VALUE!</v>
      </c>
      <c r="IV105" s="33" t="e">
        <f t="shared" si="143"/>
        <v>#VALUE!</v>
      </c>
      <c r="IW105" s="33" t="e">
        <f t="shared" si="143"/>
        <v>#VALUE!</v>
      </c>
      <c r="IX105" s="33" t="e">
        <f t="shared" si="143"/>
        <v>#VALUE!</v>
      </c>
      <c r="IY105" s="33" t="e">
        <f t="shared" si="143"/>
        <v>#VALUE!</v>
      </c>
      <c r="IZ105" s="33" t="e">
        <f t="shared" si="143"/>
        <v>#VALUE!</v>
      </c>
      <c r="JA105" s="33" t="e">
        <f t="shared" si="143"/>
        <v>#VALUE!</v>
      </c>
      <c r="JB105" s="33" t="e">
        <f t="shared" si="143"/>
        <v>#VALUE!</v>
      </c>
      <c r="JC105" s="33" t="e">
        <f t="shared" si="143"/>
        <v>#VALUE!</v>
      </c>
      <c r="JD105" s="33" t="e">
        <f t="shared" ref="JD105:LO105" si="144">JD102+JD98+JD106</f>
        <v>#VALUE!</v>
      </c>
      <c r="JE105" s="33" t="e">
        <f t="shared" si="144"/>
        <v>#VALUE!</v>
      </c>
      <c r="JF105" s="33" t="e">
        <f t="shared" si="144"/>
        <v>#VALUE!</v>
      </c>
      <c r="JG105" s="33" t="e">
        <f t="shared" si="144"/>
        <v>#VALUE!</v>
      </c>
      <c r="JH105" s="33" t="e">
        <f t="shared" si="144"/>
        <v>#VALUE!</v>
      </c>
      <c r="JI105" s="33" t="e">
        <f t="shared" si="144"/>
        <v>#VALUE!</v>
      </c>
      <c r="JJ105" s="33" t="e">
        <f t="shared" si="144"/>
        <v>#VALUE!</v>
      </c>
      <c r="JK105" s="33" t="e">
        <f t="shared" si="144"/>
        <v>#VALUE!</v>
      </c>
      <c r="JL105" s="33" t="e">
        <f t="shared" si="144"/>
        <v>#VALUE!</v>
      </c>
      <c r="JM105" s="33" t="e">
        <f t="shared" si="144"/>
        <v>#VALUE!</v>
      </c>
      <c r="JN105" s="33" t="e">
        <f t="shared" si="144"/>
        <v>#VALUE!</v>
      </c>
      <c r="JO105" s="33" t="e">
        <f t="shared" si="144"/>
        <v>#VALUE!</v>
      </c>
      <c r="JP105" s="33" t="e">
        <f t="shared" si="144"/>
        <v>#VALUE!</v>
      </c>
      <c r="JQ105" s="33" t="e">
        <f t="shared" si="144"/>
        <v>#VALUE!</v>
      </c>
      <c r="JR105" s="33" t="e">
        <f t="shared" si="144"/>
        <v>#VALUE!</v>
      </c>
      <c r="JS105" s="33" t="e">
        <f t="shared" si="144"/>
        <v>#VALUE!</v>
      </c>
      <c r="JT105" s="33" t="e">
        <f t="shared" si="144"/>
        <v>#VALUE!</v>
      </c>
      <c r="JU105" s="33" t="e">
        <f t="shared" si="144"/>
        <v>#VALUE!</v>
      </c>
      <c r="JV105" s="33" t="e">
        <f t="shared" si="144"/>
        <v>#VALUE!</v>
      </c>
      <c r="JW105" s="33" t="e">
        <f t="shared" si="144"/>
        <v>#VALUE!</v>
      </c>
      <c r="JX105" s="33" t="e">
        <f t="shared" si="144"/>
        <v>#VALUE!</v>
      </c>
      <c r="JY105" s="33" t="e">
        <f t="shared" si="144"/>
        <v>#VALUE!</v>
      </c>
      <c r="JZ105" s="33" t="e">
        <f t="shared" si="144"/>
        <v>#VALUE!</v>
      </c>
      <c r="KA105" s="33" t="e">
        <f t="shared" si="144"/>
        <v>#VALUE!</v>
      </c>
      <c r="KB105" s="33" t="e">
        <f t="shared" si="144"/>
        <v>#VALUE!</v>
      </c>
      <c r="KC105" s="33" t="e">
        <f t="shared" si="144"/>
        <v>#VALUE!</v>
      </c>
      <c r="KD105" s="33" t="e">
        <f t="shared" si="144"/>
        <v>#VALUE!</v>
      </c>
      <c r="KE105" s="33" t="e">
        <f t="shared" si="144"/>
        <v>#VALUE!</v>
      </c>
      <c r="KF105" s="33" t="e">
        <f t="shared" si="144"/>
        <v>#VALUE!</v>
      </c>
      <c r="KG105" s="33" t="e">
        <f t="shared" si="144"/>
        <v>#VALUE!</v>
      </c>
      <c r="KH105" s="33" t="e">
        <f t="shared" si="144"/>
        <v>#VALUE!</v>
      </c>
      <c r="KI105" s="33" t="e">
        <f t="shared" si="144"/>
        <v>#VALUE!</v>
      </c>
      <c r="KJ105" s="33" t="e">
        <f t="shared" si="144"/>
        <v>#VALUE!</v>
      </c>
      <c r="KK105" s="33" t="e">
        <f t="shared" si="144"/>
        <v>#VALUE!</v>
      </c>
      <c r="KL105" s="33" t="e">
        <f t="shared" si="144"/>
        <v>#VALUE!</v>
      </c>
      <c r="KM105" s="33" t="e">
        <f t="shared" si="144"/>
        <v>#VALUE!</v>
      </c>
      <c r="KN105" s="33" t="e">
        <f t="shared" si="144"/>
        <v>#VALUE!</v>
      </c>
      <c r="KO105" s="33" t="e">
        <f t="shared" si="144"/>
        <v>#VALUE!</v>
      </c>
      <c r="KP105" s="33" t="e">
        <f t="shared" si="144"/>
        <v>#VALUE!</v>
      </c>
      <c r="KQ105" s="33" t="e">
        <f t="shared" si="144"/>
        <v>#VALUE!</v>
      </c>
      <c r="KR105" s="33" t="e">
        <f t="shared" si="144"/>
        <v>#VALUE!</v>
      </c>
      <c r="KS105" s="33" t="e">
        <f t="shared" si="144"/>
        <v>#VALUE!</v>
      </c>
      <c r="KT105" s="33" t="e">
        <f t="shared" si="144"/>
        <v>#VALUE!</v>
      </c>
      <c r="KU105" s="33" t="e">
        <f t="shared" si="144"/>
        <v>#VALUE!</v>
      </c>
      <c r="KV105" s="33" t="e">
        <f t="shared" si="144"/>
        <v>#VALUE!</v>
      </c>
      <c r="KW105" s="33" t="e">
        <f t="shared" si="144"/>
        <v>#VALUE!</v>
      </c>
      <c r="KX105" s="33" t="e">
        <f t="shared" si="144"/>
        <v>#VALUE!</v>
      </c>
      <c r="KY105" s="33" t="e">
        <f t="shared" si="144"/>
        <v>#VALUE!</v>
      </c>
      <c r="KZ105" s="33" t="e">
        <f t="shared" si="144"/>
        <v>#VALUE!</v>
      </c>
      <c r="LA105" s="33" t="e">
        <f t="shared" si="144"/>
        <v>#VALUE!</v>
      </c>
      <c r="LB105" s="33" t="e">
        <f t="shared" si="144"/>
        <v>#VALUE!</v>
      </c>
      <c r="LC105" s="33" t="e">
        <f t="shared" si="144"/>
        <v>#VALUE!</v>
      </c>
      <c r="LD105" s="33" t="e">
        <f t="shared" si="144"/>
        <v>#VALUE!</v>
      </c>
      <c r="LE105" s="33" t="e">
        <f t="shared" si="144"/>
        <v>#VALUE!</v>
      </c>
      <c r="LF105" s="33" t="e">
        <f t="shared" si="144"/>
        <v>#VALUE!</v>
      </c>
      <c r="LG105" s="33" t="e">
        <f t="shared" si="144"/>
        <v>#VALUE!</v>
      </c>
      <c r="LH105" s="33" t="e">
        <f t="shared" si="144"/>
        <v>#VALUE!</v>
      </c>
      <c r="LI105" s="33" t="e">
        <f t="shared" si="144"/>
        <v>#VALUE!</v>
      </c>
      <c r="LJ105" s="33" t="e">
        <f t="shared" si="144"/>
        <v>#VALUE!</v>
      </c>
      <c r="LK105" s="33" t="e">
        <f t="shared" si="144"/>
        <v>#VALUE!</v>
      </c>
      <c r="LL105" s="33" t="e">
        <f t="shared" si="144"/>
        <v>#VALUE!</v>
      </c>
      <c r="LM105" s="33" t="e">
        <f t="shared" si="144"/>
        <v>#VALUE!</v>
      </c>
      <c r="LN105" s="33" t="e">
        <f t="shared" si="144"/>
        <v>#VALUE!</v>
      </c>
      <c r="LO105" s="33" t="e">
        <f t="shared" si="144"/>
        <v>#VALUE!</v>
      </c>
      <c r="LP105" s="33" t="e">
        <f t="shared" ref="LP105:NH105" si="145">LP102+LP98+LP106</f>
        <v>#VALUE!</v>
      </c>
      <c r="LQ105" s="33" t="e">
        <f t="shared" si="145"/>
        <v>#VALUE!</v>
      </c>
      <c r="LR105" s="33" t="e">
        <f t="shared" si="145"/>
        <v>#VALUE!</v>
      </c>
      <c r="LS105" s="33" t="e">
        <f t="shared" si="145"/>
        <v>#VALUE!</v>
      </c>
      <c r="LT105" s="33" t="e">
        <f t="shared" si="145"/>
        <v>#VALUE!</v>
      </c>
      <c r="LU105" s="33" t="e">
        <f t="shared" si="145"/>
        <v>#VALUE!</v>
      </c>
      <c r="LV105" s="33" t="e">
        <f t="shared" si="145"/>
        <v>#VALUE!</v>
      </c>
      <c r="LW105" s="33" t="e">
        <f t="shared" si="145"/>
        <v>#VALUE!</v>
      </c>
      <c r="LX105" s="33" t="e">
        <f t="shared" si="145"/>
        <v>#VALUE!</v>
      </c>
      <c r="LY105" s="33" t="e">
        <f t="shared" si="145"/>
        <v>#VALUE!</v>
      </c>
      <c r="LZ105" s="33" t="e">
        <f t="shared" si="145"/>
        <v>#VALUE!</v>
      </c>
      <c r="MA105" s="33" t="e">
        <f t="shared" si="145"/>
        <v>#VALUE!</v>
      </c>
      <c r="MB105" s="33" t="e">
        <f t="shared" si="145"/>
        <v>#VALUE!</v>
      </c>
      <c r="MC105" s="33" t="e">
        <f t="shared" si="145"/>
        <v>#VALUE!</v>
      </c>
      <c r="MD105" s="33" t="e">
        <f t="shared" si="145"/>
        <v>#VALUE!</v>
      </c>
      <c r="ME105" s="33" t="e">
        <f t="shared" si="145"/>
        <v>#VALUE!</v>
      </c>
      <c r="MF105" s="33" t="e">
        <f t="shared" si="145"/>
        <v>#VALUE!</v>
      </c>
      <c r="MG105" s="33" t="e">
        <f t="shared" si="145"/>
        <v>#VALUE!</v>
      </c>
      <c r="MH105" s="33" t="e">
        <f t="shared" si="145"/>
        <v>#VALUE!</v>
      </c>
      <c r="MI105" s="33" t="e">
        <f t="shared" si="145"/>
        <v>#VALUE!</v>
      </c>
      <c r="MJ105" s="33" t="e">
        <f t="shared" si="145"/>
        <v>#VALUE!</v>
      </c>
      <c r="MK105" s="33" t="e">
        <f t="shared" si="145"/>
        <v>#VALUE!</v>
      </c>
      <c r="ML105" s="33" t="e">
        <f t="shared" si="145"/>
        <v>#VALUE!</v>
      </c>
      <c r="MM105" s="33" t="e">
        <f t="shared" si="145"/>
        <v>#VALUE!</v>
      </c>
      <c r="MN105" s="33" t="e">
        <f t="shared" si="145"/>
        <v>#VALUE!</v>
      </c>
      <c r="MO105" s="33" t="e">
        <f t="shared" si="145"/>
        <v>#VALUE!</v>
      </c>
      <c r="MP105" s="33" t="e">
        <f t="shared" si="145"/>
        <v>#VALUE!</v>
      </c>
      <c r="MQ105" s="33" t="e">
        <f t="shared" si="145"/>
        <v>#VALUE!</v>
      </c>
      <c r="MR105" s="33" t="e">
        <f t="shared" si="145"/>
        <v>#VALUE!</v>
      </c>
      <c r="MS105" s="33" t="e">
        <f t="shared" si="145"/>
        <v>#VALUE!</v>
      </c>
      <c r="MT105" s="33" t="e">
        <f t="shared" si="145"/>
        <v>#VALUE!</v>
      </c>
      <c r="MU105" s="33" t="e">
        <f t="shared" si="145"/>
        <v>#VALUE!</v>
      </c>
      <c r="MV105" s="33" t="e">
        <f t="shared" si="145"/>
        <v>#VALUE!</v>
      </c>
      <c r="MW105" s="33" t="e">
        <f t="shared" si="145"/>
        <v>#VALUE!</v>
      </c>
      <c r="MX105" s="33" t="e">
        <f t="shared" si="145"/>
        <v>#VALUE!</v>
      </c>
      <c r="MY105" s="33" t="e">
        <f t="shared" si="145"/>
        <v>#VALUE!</v>
      </c>
      <c r="MZ105" s="33" t="e">
        <f t="shared" si="145"/>
        <v>#VALUE!</v>
      </c>
      <c r="NA105" s="33" t="e">
        <f t="shared" si="145"/>
        <v>#VALUE!</v>
      </c>
      <c r="NB105" s="33" t="e">
        <f t="shared" si="145"/>
        <v>#VALUE!</v>
      </c>
      <c r="NC105" s="33" t="e">
        <f t="shared" si="145"/>
        <v>#VALUE!</v>
      </c>
      <c r="ND105" s="33" t="e">
        <f t="shared" si="145"/>
        <v>#VALUE!</v>
      </c>
      <c r="NE105" s="33" t="e">
        <f t="shared" si="145"/>
        <v>#VALUE!</v>
      </c>
      <c r="NF105" s="33" t="e">
        <f t="shared" si="145"/>
        <v>#VALUE!</v>
      </c>
      <c r="NG105" s="33" t="e">
        <f t="shared" si="145"/>
        <v>#VALUE!</v>
      </c>
      <c r="NH105" s="33" t="e">
        <f t="shared" si="145"/>
        <v>#VALUE!</v>
      </c>
    </row>
    <row r="106" spans="1:372" s="34" customFormat="1" ht="15" customHeight="1" outlineLevel="1" x14ac:dyDescent="0.2">
      <c r="A106" s="1047" t="s">
        <v>35</v>
      </c>
      <c r="B106" s="43" t="s">
        <v>36</v>
      </c>
      <c r="C106" s="1050" t="s">
        <v>34</v>
      </c>
      <c r="D106" s="48" t="s">
        <v>32</v>
      </c>
      <c r="E106" s="57" t="s">
        <v>235</v>
      </c>
      <c r="F106" s="58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  <c r="CD106" s="33"/>
      <c r="CE106" s="33"/>
      <c r="CF106" s="33"/>
      <c r="CG106" s="33"/>
      <c r="CH106" s="33"/>
      <c r="CI106" s="33"/>
      <c r="CJ106" s="33"/>
      <c r="CK106" s="33"/>
      <c r="CL106" s="33"/>
      <c r="CM106" s="33"/>
      <c r="CN106" s="33"/>
      <c r="CO106" s="33"/>
      <c r="CP106" s="33"/>
      <c r="CQ106" s="33"/>
      <c r="CR106" s="33"/>
      <c r="CS106" s="33"/>
      <c r="CT106" s="33"/>
      <c r="CU106" s="33"/>
      <c r="CV106" s="33"/>
      <c r="CW106" s="33"/>
      <c r="CX106" s="33"/>
      <c r="CY106" s="33"/>
      <c r="CZ106" s="33"/>
      <c r="DA106" s="33"/>
      <c r="DB106" s="33"/>
      <c r="DC106" s="33"/>
      <c r="DD106" s="33"/>
      <c r="DE106" s="33"/>
      <c r="DF106" s="33"/>
      <c r="DG106" s="33"/>
      <c r="DH106" s="33"/>
      <c r="DI106" s="33"/>
      <c r="DJ106" s="33"/>
      <c r="DK106" s="33"/>
      <c r="DL106" s="33"/>
      <c r="DM106" s="33"/>
      <c r="DN106" s="33"/>
      <c r="DO106" s="33"/>
      <c r="DP106" s="33"/>
      <c r="DQ106" s="33"/>
      <c r="DR106" s="33"/>
      <c r="DS106" s="33"/>
      <c r="DT106" s="33"/>
      <c r="DU106" s="33"/>
      <c r="DV106" s="33"/>
      <c r="DW106" s="33"/>
      <c r="DX106" s="33"/>
      <c r="DY106" s="33"/>
      <c r="DZ106" s="33"/>
      <c r="EA106" s="33"/>
      <c r="EB106" s="33"/>
      <c r="EC106" s="33"/>
      <c r="ED106" s="33"/>
      <c r="EE106" s="33"/>
      <c r="EF106" s="33"/>
      <c r="EG106" s="33"/>
      <c r="EH106" s="33"/>
      <c r="EI106" s="33"/>
      <c r="EJ106" s="33"/>
      <c r="EK106" s="33"/>
      <c r="EL106" s="33"/>
      <c r="EM106" s="33"/>
      <c r="EN106" s="33"/>
      <c r="EO106" s="33"/>
      <c r="EP106" s="33"/>
      <c r="EQ106" s="33"/>
      <c r="ER106" s="33"/>
      <c r="ES106" s="33"/>
      <c r="ET106" s="33"/>
      <c r="EU106" s="33"/>
      <c r="EV106" s="33"/>
      <c r="EW106" s="33"/>
      <c r="EX106" s="33"/>
      <c r="EY106" s="33"/>
      <c r="EZ106" s="33"/>
      <c r="FA106" s="33"/>
      <c r="FB106" s="33"/>
      <c r="FC106" s="33"/>
      <c r="FD106" s="33"/>
      <c r="FE106" s="33"/>
      <c r="FF106" s="33"/>
      <c r="FG106" s="33"/>
      <c r="FH106" s="33"/>
      <c r="FI106" s="33"/>
      <c r="FJ106" s="33"/>
      <c r="FK106" s="33"/>
      <c r="FL106" s="33"/>
      <c r="FM106" s="33"/>
      <c r="FN106" s="33"/>
      <c r="FO106" s="33"/>
      <c r="FP106" s="33"/>
      <c r="FQ106" s="33"/>
      <c r="FR106" s="33"/>
      <c r="FS106" s="33"/>
      <c r="FT106" s="33"/>
      <c r="FU106" s="33"/>
      <c r="FV106" s="33"/>
      <c r="FW106" s="33"/>
      <c r="FX106" s="33"/>
      <c r="FY106" s="33"/>
      <c r="FZ106" s="33"/>
      <c r="GA106" s="33"/>
      <c r="GB106" s="33"/>
      <c r="GC106" s="33"/>
      <c r="GD106" s="33"/>
      <c r="GE106" s="33"/>
      <c r="GF106" s="33"/>
      <c r="GG106" s="33"/>
      <c r="GH106" s="33"/>
      <c r="GI106" s="33"/>
      <c r="GJ106" s="33"/>
      <c r="GK106" s="33"/>
      <c r="GL106" s="33"/>
      <c r="GM106" s="33"/>
      <c r="GN106" s="33"/>
      <c r="GO106" s="33"/>
      <c r="GP106" s="33"/>
      <c r="GQ106" s="33"/>
      <c r="GR106" s="33"/>
      <c r="GS106" s="33"/>
      <c r="GT106" s="33"/>
      <c r="GU106" s="33"/>
      <c r="GV106" s="33"/>
      <c r="GW106" s="33"/>
      <c r="GX106" s="33"/>
      <c r="GY106" s="33"/>
      <c r="GZ106" s="33"/>
      <c r="HA106" s="33"/>
      <c r="HB106" s="33"/>
      <c r="HC106" s="33"/>
      <c r="HD106" s="33"/>
      <c r="HE106" s="33"/>
      <c r="HF106" s="33"/>
      <c r="HG106" s="33"/>
      <c r="HH106" s="33"/>
      <c r="HI106" s="33"/>
      <c r="HJ106" s="33"/>
      <c r="HK106" s="33"/>
      <c r="HL106" s="33"/>
      <c r="HM106" s="33"/>
      <c r="HN106" s="33"/>
      <c r="HO106" s="33"/>
      <c r="HP106" s="33"/>
      <c r="HQ106" s="33"/>
      <c r="HR106" s="33"/>
      <c r="HS106" s="33"/>
      <c r="HT106" s="33"/>
      <c r="HU106" s="33"/>
      <c r="HV106" s="33"/>
      <c r="HW106" s="33"/>
      <c r="HX106" s="33"/>
      <c r="HY106" s="33"/>
      <c r="HZ106" s="33"/>
      <c r="IA106" s="33"/>
      <c r="IB106" s="33"/>
      <c r="IC106" s="33"/>
      <c r="ID106" s="33"/>
      <c r="IE106" s="33"/>
      <c r="IF106" s="33"/>
      <c r="IG106" s="33"/>
      <c r="IH106" s="33"/>
      <c r="II106" s="33"/>
      <c r="IJ106" s="33"/>
      <c r="IK106" s="33"/>
      <c r="IL106" s="33"/>
      <c r="IM106" s="33"/>
      <c r="IN106" s="33"/>
      <c r="IO106" s="33"/>
      <c r="IP106" s="33"/>
      <c r="IQ106" s="33"/>
      <c r="IR106" s="33"/>
      <c r="IS106" s="33"/>
      <c r="IT106" s="33"/>
      <c r="IU106" s="33"/>
      <c r="IV106" s="33"/>
      <c r="IW106" s="33"/>
      <c r="IX106" s="33"/>
      <c r="IY106" s="33"/>
      <c r="IZ106" s="33"/>
      <c r="JA106" s="33"/>
      <c r="JB106" s="33"/>
      <c r="JC106" s="33"/>
      <c r="JD106" s="33"/>
      <c r="JE106" s="33"/>
      <c r="JF106" s="33"/>
      <c r="JG106" s="33"/>
      <c r="JH106" s="33"/>
      <c r="JI106" s="33"/>
      <c r="JJ106" s="33"/>
      <c r="JK106" s="33"/>
      <c r="JL106" s="33"/>
      <c r="JM106" s="33"/>
      <c r="JN106" s="33"/>
      <c r="JO106" s="33"/>
      <c r="JP106" s="33"/>
      <c r="JQ106" s="33"/>
      <c r="JR106" s="33"/>
      <c r="JS106" s="33"/>
      <c r="JT106" s="33"/>
      <c r="JU106" s="33"/>
      <c r="JV106" s="33"/>
      <c r="JW106" s="33"/>
      <c r="JX106" s="33"/>
      <c r="JY106" s="33"/>
      <c r="JZ106" s="33"/>
      <c r="KA106" s="33"/>
      <c r="KB106" s="33"/>
      <c r="KC106" s="33"/>
      <c r="KD106" s="33"/>
      <c r="KE106" s="33"/>
      <c r="KF106" s="33"/>
      <c r="KG106" s="33"/>
      <c r="KH106" s="33"/>
      <c r="KI106" s="33"/>
      <c r="KJ106" s="33"/>
      <c r="KK106" s="33"/>
      <c r="KL106" s="33"/>
      <c r="KM106" s="33"/>
      <c r="KN106" s="33"/>
      <c r="KO106" s="33"/>
      <c r="KP106" s="33"/>
      <c r="KQ106" s="33"/>
      <c r="KR106" s="33"/>
      <c r="KS106" s="33"/>
      <c r="KT106" s="33"/>
      <c r="KU106" s="33"/>
      <c r="KV106" s="33"/>
      <c r="KW106" s="33"/>
      <c r="KX106" s="33"/>
      <c r="KY106" s="33"/>
      <c r="KZ106" s="33"/>
      <c r="LA106" s="33"/>
      <c r="LB106" s="33"/>
      <c r="LC106" s="33"/>
      <c r="LD106" s="33"/>
      <c r="LE106" s="33"/>
      <c r="LF106" s="33"/>
      <c r="LG106" s="33"/>
      <c r="LH106" s="33"/>
      <c r="LI106" s="33"/>
      <c r="LJ106" s="33"/>
      <c r="LK106" s="33"/>
      <c r="LL106" s="33"/>
      <c r="LM106" s="33"/>
      <c r="LN106" s="33"/>
      <c r="LO106" s="33"/>
      <c r="LP106" s="33"/>
      <c r="LQ106" s="33"/>
      <c r="LR106" s="33"/>
      <c r="LS106" s="33"/>
      <c r="LT106" s="33"/>
      <c r="LU106" s="33"/>
      <c r="LV106" s="33"/>
      <c r="LW106" s="33"/>
      <c r="LX106" s="33"/>
      <c r="LY106" s="33"/>
      <c r="LZ106" s="33"/>
      <c r="MA106" s="33"/>
      <c r="MB106" s="33"/>
      <c r="MC106" s="33"/>
      <c r="MD106" s="33"/>
      <c r="ME106" s="33"/>
      <c r="MF106" s="33"/>
      <c r="MG106" s="33"/>
      <c r="MH106" s="33"/>
      <c r="MI106" s="33"/>
      <c r="MJ106" s="33"/>
      <c r="MK106" s="33"/>
      <c r="ML106" s="33"/>
      <c r="MM106" s="33"/>
      <c r="MN106" s="33"/>
      <c r="MO106" s="33"/>
      <c r="MP106" s="33"/>
      <c r="MQ106" s="33"/>
      <c r="MR106" s="33"/>
      <c r="MS106" s="33"/>
      <c r="MT106" s="33"/>
      <c r="MU106" s="33"/>
      <c r="MV106" s="33"/>
      <c r="MW106" s="33"/>
      <c r="MX106" s="33"/>
      <c r="MY106" s="33"/>
      <c r="MZ106" s="33"/>
      <c r="NA106" s="33"/>
      <c r="NB106" s="33"/>
      <c r="NC106" s="33"/>
      <c r="ND106" s="33"/>
      <c r="NE106" s="33"/>
      <c r="NF106" s="33"/>
      <c r="NG106" s="33"/>
      <c r="NH106" s="33"/>
    </row>
    <row r="107" spans="1:372" s="34" customFormat="1" ht="14.4" outlineLevel="1" x14ac:dyDescent="0.2">
      <c r="A107" s="1048"/>
      <c r="B107" s="70">
        <v>1</v>
      </c>
      <c r="C107" s="1051"/>
      <c r="D107" s="49">
        <v>43</v>
      </c>
      <c r="E107" s="27" t="s">
        <v>30</v>
      </c>
      <c r="F107" s="25"/>
      <c r="G107" s="33" t="e">
        <v>#VALUE!</v>
      </c>
      <c r="H107" s="33" t="e">
        <f>H105/(IFERROR(VLOOKUP($B97,#REF!,4,FALSE),"")/30)</f>
        <v>#VALUE!</v>
      </c>
      <c r="I107" s="33" t="e">
        <f>I105/(IFERROR(VLOOKUP($B97,#REF!,4,FALSE),"")/30)</f>
        <v>#VALUE!</v>
      </c>
      <c r="J107" s="33" t="e">
        <f>J105/(IFERROR(VLOOKUP($B97,#REF!,4,FALSE),"")/30)</f>
        <v>#VALUE!</v>
      </c>
      <c r="K107" s="33" t="e">
        <f>K105/(IFERROR(VLOOKUP($B97,#REF!,4,FALSE),"")/30)</f>
        <v>#VALUE!</v>
      </c>
      <c r="L107" s="33" t="e">
        <f>L105/(IFERROR(VLOOKUP($B97,#REF!,4,FALSE),"")/30)</f>
        <v>#VALUE!</v>
      </c>
      <c r="M107" s="33" t="e">
        <f>M105/(IFERROR(VLOOKUP($B97,#REF!,4,FALSE),"")/30)</f>
        <v>#VALUE!</v>
      </c>
      <c r="N107" s="33" t="e">
        <f>N105/(IFERROR(VLOOKUP($B97,#REF!,4,FALSE),"")/30)</f>
        <v>#VALUE!</v>
      </c>
      <c r="O107" s="33" t="e">
        <f>O105/(IFERROR(VLOOKUP($B97,#REF!,4,FALSE),"")/30)</f>
        <v>#VALUE!</v>
      </c>
      <c r="P107" s="33" t="e">
        <f>P105/(IFERROR(VLOOKUP($B97,#REF!,4,FALSE),"")/30)</f>
        <v>#VALUE!</v>
      </c>
      <c r="Q107" s="33" t="e">
        <f>Q105/(IFERROR(VLOOKUP($B97,#REF!,4,FALSE),"")/30)</f>
        <v>#VALUE!</v>
      </c>
      <c r="R107" s="33" t="e">
        <f>R105/(IFERROR(VLOOKUP($B97,#REF!,4,FALSE),"")/30)</f>
        <v>#VALUE!</v>
      </c>
      <c r="S107" s="33" t="e">
        <f>S105/(IFERROR(VLOOKUP($B97,#REF!,4,FALSE),"")/30)</f>
        <v>#VALUE!</v>
      </c>
      <c r="T107" s="33" t="e">
        <f>T105/(IFERROR(VLOOKUP($B97,#REF!,4,FALSE),"")/30)</f>
        <v>#VALUE!</v>
      </c>
      <c r="U107" s="33" t="e">
        <f>U105/(IFERROR(VLOOKUP($B97,#REF!,4,FALSE),"")/30)</f>
        <v>#VALUE!</v>
      </c>
      <c r="V107" s="33" t="e">
        <f>V105/(IFERROR(VLOOKUP($B97,#REF!,4,FALSE),"")/30)</f>
        <v>#VALUE!</v>
      </c>
      <c r="W107" s="33" t="e">
        <f>W105/(IFERROR(VLOOKUP($B97,#REF!,4,FALSE),"")/30)</f>
        <v>#VALUE!</v>
      </c>
      <c r="X107" s="33" t="e">
        <f>X105/(IFERROR(VLOOKUP($B97,#REF!,4,FALSE),"")/30)</f>
        <v>#VALUE!</v>
      </c>
      <c r="Y107" s="33" t="e">
        <f>Y105/(IFERROR(VLOOKUP($B97,#REF!,4,FALSE),"")/30)</f>
        <v>#VALUE!</v>
      </c>
      <c r="Z107" s="33" t="e">
        <f>Z105/(IFERROR(VLOOKUP($B97,#REF!,4,FALSE),"")/30)</f>
        <v>#VALUE!</v>
      </c>
      <c r="AA107" s="33" t="e">
        <f>AA105/(IFERROR(VLOOKUP($B97,#REF!,4,FALSE),"")/30)</f>
        <v>#VALUE!</v>
      </c>
      <c r="AB107" s="33" t="e">
        <f>AB105/(IFERROR(VLOOKUP($B97,#REF!,4,FALSE),"")/30)</f>
        <v>#VALUE!</v>
      </c>
      <c r="AC107" s="33" t="e">
        <f>AC105/(IFERROR(VLOOKUP($B97,#REF!,4,FALSE),"")/30)</f>
        <v>#VALUE!</v>
      </c>
      <c r="AD107" s="33" t="e">
        <f>AD105/(IFERROR(VLOOKUP($B97,#REF!,4,FALSE),"")/30)</f>
        <v>#VALUE!</v>
      </c>
      <c r="AE107" s="33" t="e">
        <f>AE105/(IFERROR(VLOOKUP($B97,#REF!,4,FALSE),"")/30)</f>
        <v>#VALUE!</v>
      </c>
      <c r="AF107" s="33" t="e">
        <f>AF105/(IFERROR(VLOOKUP($B97,#REF!,4,FALSE),"")/30)</f>
        <v>#VALUE!</v>
      </c>
      <c r="AG107" s="33" t="e">
        <f>AG105/(IFERROR(VLOOKUP($B97,#REF!,4,FALSE),"")/30)</f>
        <v>#VALUE!</v>
      </c>
      <c r="AH107" s="33" t="e">
        <f>AH105/(IFERROR(VLOOKUP($B97,#REF!,4,FALSE),"")/30)</f>
        <v>#VALUE!</v>
      </c>
      <c r="AI107" s="33" t="e">
        <f>AI105/(IFERROR(VLOOKUP($B97,#REF!,4,FALSE),"")/30)</f>
        <v>#VALUE!</v>
      </c>
      <c r="AJ107" s="33" t="e">
        <f>AJ105/(IFERROR(VLOOKUP($B97,#REF!,4,FALSE),"")/30)</f>
        <v>#VALUE!</v>
      </c>
      <c r="AK107" s="33" t="e">
        <f>AK105/(IFERROR(VLOOKUP($B97,#REF!,4,FALSE),"")/30)</f>
        <v>#VALUE!</v>
      </c>
      <c r="AL107" s="33" t="e">
        <f>AL105/(IFERROR(VLOOKUP($B97,#REF!,4,FALSE),"")/30)</f>
        <v>#VALUE!</v>
      </c>
      <c r="AM107" s="33" t="e">
        <f>AM105/(IFERROR(VLOOKUP($B97,#REF!,5,FALSE),"")/30)</f>
        <v>#VALUE!</v>
      </c>
      <c r="AN107" s="33" t="e">
        <f>AN105/(IFERROR(VLOOKUP($B97,#REF!,5,FALSE),"")/30)</f>
        <v>#VALUE!</v>
      </c>
      <c r="AO107" s="33" t="e">
        <f>AO105/(IFERROR(VLOOKUP($B97,#REF!,5,FALSE),"")/30)</f>
        <v>#VALUE!</v>
      </c>
      <c r="AP107" s="33" t="e">
        <f>AP105/(IFERROR(VLOOKUP($B97,#REF!,5,FALSE),"")/30)</f>
        <v>#VALUE!</v>
      </c>
      <c r="AQ107" s="33" t="e">
        <f>AQ105/(IFERROR(VLOOKUP($B97,#REF!,5,FALSE),"")/30)</f>
        <v>#VALUE!</v>
      </c>
      <c r="AR107" s="33" t="e">
        <f>AR105/(IFERROR(VLOOKUP($B97,#REF!,5,FALSE),"")/30)</f>
        <v>#VALUE!</v>
      </c>
      <c r="AS107" s="33" t="e">
        <f>AS105/(IFERROR(VLOOKUP($B97,#REF!,5,FALSE),"")/30)</f>
        <v>#VALUE!</v>
      </c>
      <c r="AT107" s="33" t="e">
        <f>AT105/(IFERROR(VLOOKUP($B97,#REF!,5,FALSE),"")/30)</f>
        <v>#VALUE!</v>
      </c>
      <c r="AU107" s="33" t="e">
        <f>AU105/(IFERROR(VLOOKUP($B97,#REF!,5,FALSE),"")/30)</f>
        <v>#VALUE!</v>
      </c>
      <c r="AV107" s="33" t="e">
        <f>AV105/(IFERROR(VLOOKUP($B97,#REF!,5,FALSE),"")/30)</f>
        <v>#VALUE!</v>
      </c>
      <c r="AW107" s="33" t="e">
        <f>AW105/(IFERROR(VLOOKUP($B97,#REF!,5,FALSE),"")/30)</f>
        <v>#VALUE!</v>
      </c>
      <c r="AX107" s="33" t="e">
        <f>AX105/(IFERROR(VLOOKUP($B97,#REF!,5,FALSE),"")/30)</f>
        <v>#VALUE!</v>
      </c>
      <c r="AY107" s="33" t="e">
        <f>AY105/(IFERROR(VLOOKUP($B97,#REF!,5,FALSE),"")/30)</f>
        <v>#VALUE!</v>
      </c>
      <c r="AZ107" s="33" t="e">
        <f>AZ105/(IFERROR(VLOOKUP($B97,#REF!,5,FALSE),"")/30)</f>
        <v>#VALUE!</v>
      </c>
      <c r="BA107" s="33" t="e">
        <f>BA105/(IFERROR(VLOOKUP($B97,#REF!,5,FALSE),"")/30)</f>
        <v>#VALUE!</v>
      </c>
      <c r="BB107" s="33" t="e">
        <f>BB105/(IFERROR(VLOOKUP($B97,#REF!,5,FALSE),"")/30)</f>
        <v>#VALUE!</v>
      </c>
      <c r="BC107" s="33" t="e">
        <f>BC105/(IFERROR(VLOOKUP($B97,#REF!,5,FALSE),"")/30)</f>
        <v>#VALUE!</v>
      </c>
      <c r="BD107" s="33" t="e">
        <f>BD105/(IFERROR(VLOOKUP($B97,#REF!,5,FALSE),"")/30)</f>
        <v>#VALUE!</v>
      </c>
      <c r="BE107" s="33" t="e">
        <f>BE105/(IFERROR(VLOOKUP($B97,#REF!,5,FALSE),"")/30)</f>
        <v>#VALUE!</v>
      </c>
      <c r="BF107" s="33" t="e">
        <f>BF105/(IFERROR(VLOOKUP($B97,#REF!,5,FALSE),"")/30)</f>
        <v>#VALUE!</v>
      </c>
      <c r="BG107" s="33" t="e">
        <f>BG105/(IFERROR(VLOOKUP($B97,#REF!,5,FALSE),"")/30)</f>
        <v>#VALUE!</v>
      </c>
      <c r="BH107" s="33" t="e">
        <f>BH105/(IFERROR(VLOOKUP($B97,#REF!,5,FALSE),"")/30)</f>
        <v>#VALUE!</v>
      </c>
      <c r="BI107" s="33" t="e">
        <f>BI105/(IFERROR(VLOOKUP($B97,#REF!,5,FALSE),"")/30)</f>
        <v>#VALUE!</v>
      </c>
      <c r="BJ107" s="33" t="e">
        <f>BJ105/(IFERROR(VLOOKUP($B97,#REF!,5,FALSE),"")/30)</f>
        <v>#VALUE!</v>
      </c>
      <c r="BK107" s="33" t="e">
        <f>BK105/(IFERROR(VLOOKUP($B97,#REF!,5,FALSE),"")/30)</f>
        <v>#VALUE!</v>
      </c>
      <c r="BL107" s="33" t="e">
        <f>BL105/(IFERROR(VLOOKUP($B97,#REF!,5,FALSE),"")/30)</f>
        <v>#VALUE!</v>
      </c>
      <c r="BM107" s="33" t="e">
        <f>BM105/(IFERROR(VLOOKUP($B97,#REF!,5,FALSE),"")/30)</f>
        <v>#VALUE!</v>
      </c>
      <c r="BN107" s="33" t="e">
        <f>BN105/(IFERROR(VLOOKUP($B97,#REF!,5,FALSE),"")/30)</f>
        <v>#VALUE!</v>
      </c>
      <c r="BO107" s="33" t="e">
        <f>BO105/(IFERROR(VLOOKUP($B97,#REF!,6,FALSE),"")/30)</f>
        <v>#VALUE!</v>
      </c>
      <c r="BP107" s="33" t="e">
        <f>BP105/(IFERROR(VLOOKUP($B97,#REF!,6,FALSE),"")/30)</f>
        <v>#VALUE!</v>
      </c>
      <c r="BQ107" s="33" t="e">
        <f>BQ105/(IFERROR(VLOOKUP($B97,#REF!,6,FALSE),"")/30)</f>
        <v>#VALUE!</v>
      </c>
      <c r="BR107" s="33" t="e">
        <f>BR105/(IFERROR(VLOOKUP($B97,#REF!,6,FALSE),"")/30)</f>
        <v>#VALUE!</v>
      </c>
      <c r="BS107" s="33" t="e">
        <f>BS105/(IFERROR(VLOOKUP($B97,#REF!,6,FALSE),"")/30)</f>
        <v>#VALUE!</v>
      </c>
      <c r="BT107" s="33" t="e">
        <f>BT105/(IFERROR(VLOOKUP($B97,#REF!,6,FALSE),"")/30)</f>
        <v>#VALUE!</v>
      </c>
      <c r="BU107" s="33" t="e">
        <f>BU105/(IFERROR(VLOOKUP($B97,#REF!,6,FALSE),"")/30)</f>
        <v>#VALUE!</v>
      </c>
      <c r="BV107" s="33" t="e">
        <f>BV105/(IFERROR(VLOOKUP($B97,#REF!,6,FALSE),"")/30)</f>
        <v>#VALUE!</v>
      </c>
      <c r="BW107" s="33" t="e">
        <f>BW105/(IFERROR(VLOOKUP($B97,#REF!,6,FALSE),"")/30)</f>
        <v>#VALUE!</v>
      </c>
      <c r="BX107" s="33" t="e">
        <f>BX105/(IFERROR(VLOOKUP($B97,#REF!,6,FALSE),"")/30)</f>
        <v>#VALUE!</v>
      </c>
      <c r="BY107" s="33" t="e">
        <f>BY105/(IFERROR(VLOOKUP($B97,#REF!,6,FALSE),"")/30)</f>
        <v>#VALUE!</v>
      </c>
      <c r="BZ107" s="33" t="e">
        <f>BZ105/(IFERROR(VLOOKUP($B97,#REF!,6,FALSE),"")/30)</f>
        <v>#VALUE!</v>
      </c>
      <c r="CA107" s="33" t="e">
        <f>CA105/(IFERROR(VLOOKUP($B97,#REF!,6,FALSE),"")/30)</f>
        <v>#VALUE!</v>
      </c>
      <c r="CB107" s="33" t="e">
        <f>CB105/(IFERROR(VLOOKUP($B97,#REF!,6,FALSE),"")/30)</f>
        <v>#VALUE!</v>
      </c>
      <c r="CC107" s="33" t="e">
        <f>CC105/(IFERROR(VLOOKUP($B97,#REF!,6,FALSE),"")/30)</f>
        <v>#VALUE!</v>
      </c>
      <c r="CD107" s="33" t="e">
        <f>CD105/(IFERROR(VLOOKUP($B97,#REF!,6,FALSE),"")/30)</f>
        <v>#VALUE!</v>
      </c>
      <c r="CE107" s="33" t="e">
        <f>CE105/(IFERROR(VLOOKUP($B97,#REF!,6,FALSE),"")/30)</f>
        <v>#VALUE!</v>
      </c>
      <c r="CF107" s="33" t="e">
        <f>CF105/(IFERROR(VLOOKUP($B97,#REF!,6,FALSE),"")/30)</f>
        <v>#VALUE!</v>
      </c>
      <c r="CG107" s="33" t="e">
        <f>CG105/(IFERROR(VLOOKUP($B97,#REF!,6,FALSE),"")/30)</f>
        <v>#VALUE!</v>
      </c>
      <c r="CH107" s="33" t="e">
        <f>CH105/(IFERROR(VLOOKUP($B97,#REF!,6,FALSE),"")/30)</f>
        <v>#VALUE!</v>
      </c>
      <c r="CI107" s="33" t="e">
        <f>CI105/(IFERROR(VLOOKUP($B97,#REF!,6,FALSE),"")/30)</f>
        <v>#VALUE!</v>
      </c>
      <c r="CJ107" s="33" t="e">
        <f>CJ105/(IFERROR(VLOOKUP($B97,#REF!,6,FALSE),"")/30)</f>
        <v>#VALUE!</v>
      </c>
      <c r="CK107" s="33" t="e">
        <f>CK105/(IFERROR(VLOOKUP($B97,#REF!,6,FALSE),"")/30)</f>
        <v>#VALUE!</v>
      </c>
      <c r="CL107" s="33" t="e">
        <f>CL105/(IFERROR(VLOOKUP($B97,#REF!,6,FALSE),"")/30)</f>
        <v>#VALUE!</v>
      </c>
      <c r="CM107" s="33" t="e">
        <f>CM105/(IFERROR(VLOOKUP($B97,#REF!,6,FALSE),"")/30)</f>
        <v>#VALUE!</v>
      </c>
      <c r="CN107" s="33" t="e">
        <f>CN105/(IFERROR(VLOOKUP($B97,#REF!,6,FALSE),"")/30)</f>
        <v>#VALUE!</v>
      </c>
      <c r="CO107" s="33" t="e">
        <f>CO105/(IFERROR(VLOOKUP($B97,#REF!,6,FALSE),"")/30)</f>
        <v>#VALUE!</v>
      </c>
      <c r="CP107" s="33" t="e">
        <f>CP105/(IFERROR(VLOOKUP($B97,#REF!,6,FALSE),"")/30)</f>
        <v>#VALUE!</v>
      </c>
      <c r="CQ107" s="33" t="e">
        <f>CQ105/(IFERROR(VLOOKUP($B97,#REF!,6,FALSE),"")/30)</f>
        <v>#VALUE!</v>
      </c>
      <c r="CR107" s="33" t="e">
        <f>CR105/(IFERROR(VLOOKUP($B97,#REF!,6,FALSE),"")/30)</f>
        <v>#VALUE!</v>
      </c>
      <c r="CS107" s="33" t="e">
        <f>CS105/(IFERROR(VLOOKUP($B97,#REF!,6,FALSE),"")/30)</f>
        <v>#VALUE!</v>
      </c>
      <c r="CT107" s="33" t="e">
        <f>CT105/(IFERROR(VLOOKUP($B97,#REF!,7,FALSE),"")/30)</f>
        <v>#VALUE!</v>
      </c>
      <c r="CU107" s="33" t="e">
        <f>CU105/(IFERROR(VLOOKUP($B97,#REF!,7,FALSE),"")/30)</f>
        <v>#VALUE!</v>
      </c>
      <c r="CV107" s="33" t="e">
        <f>CV105/(IFERROR(VLOOKUP($B97,#REF!,7,FALSE),"")/30)</f>
        <v>#VALUE!</v>
      </c>
      <c r="CW107" s="33" t="e">
        <f>CW105/(IFERROR(VLOOKUP($B97,#REF!,7,FALSE),"")/30)</f>
        <v>#VALUE!</v>
      </c>
      <c r="CX107" s="33" t="e">
        <f>CX105/(IFERROR(VLOOKUP($B97,#REF!,7,FALSE),"")/30)</f>
        <v>#VALUE!</v>
      </c>
      <c r="CY107" s="33" t="e">
        <f>CY105/(IFERROR(VLOOKUP($B97,#REF!,7,FALSE),"")/30)</f>
        <v>#VALUE!</v>
      </c>
      <c r="CZ107" s="33" t="e">
        <f>CZ105/(IFERROR(VLOOKUP($B97,#REF!,7,FALSE),"")/30)</f>
        <v>#VALUE!</v>
      </c>
      <c r="DA107" s="33" t="e">
        <f>DA105/(IFERROR(VLOOKUP($B97,#REF!,7,FALSE),"")/30)</f>
        <v>#VALUE!</v>
      </c>
      <c r="DB107" s="33" t="e">
        <f>DB105/(IFERROR(VLOOKUP($B97,#REF!,7,FALSE),"")/30)</f>
        <v>#VALUE!</v>
      </c>
      <c r="DC107" s="33" t="e">
        <f>DC105/(IFERROR(VLOOKUP($B97,#REF!,7,FALSE),"")/30)</f>
        <v>#VALUE!</v>
      </c>
      <c r="DD107" s="33" t="e">
        <f>DD105/(IFERROR(VLOOKUP($B97,#REF!,7,FALSE),"")/30)</f>
        <v>#VALUE!</v>
      </c>
      <c r="DE107" s="33" t="e">
        <f>DE105/(IFERROR(VLOOKUP($B97,#REF!,7,FALSE),"")/30)</f>
        <v>#VALUE!</v>
      </c>
      <c r="DF107" s="33" t="e">
        <f>DF105/(IFERROR(VLOOKUP($B97,#REF!,7,FALSE),"")/30)</f>
        <v>#VALUE!</v>
      </c>
      <c r="DG107" s="33" t="e">
        <f>DG105/(IFERROR(VLOOKUP($B97,#REF!,7,FALSE),"")/30)</f>
        <v>#VALUE!</v>
      </c>
      <c r="DH107" s="33" t="e">
        <f>DH105/(IFERROR(VLOOKUP($B97,#REF!,7,FALSE),"")/30)</f>
        <v>#VALUE!</v>
      </c>
      <c r="DI107" s="33" t="e">
        <f>DI105/(IFERROR(VLOOKUP($B97,#REF!,7,FALSE),"")/30)</f>
        <v>#VALUE!</v>
      </c>
      <c r="DJ107" s="33" t="e">
        <f>DJ105/(IFERROR(VLOOKUP($B97,#REF!,7,FALSE),"")/30)</f>
        <v>#VALUE!</v>
      </c>
      <c r="DK107" s="33" t="e">
        <f>DK105/(IFERROR(VLOOKUP($B97,#REF!,7,FALSE),"")/30)</f>
        <v>#VALUE!</v>
      </c>
      <c r="DL107" s="33" t="e">
        <f>DL105/(IFERROR(VLOOKUP($B97,#REF!,7,FALSE),"")/30)</f>
        <v>#VALUE!</v>
      </c>
      <c r="DM107" s="33" t="e">
        <f>DM105/(IFERROR(VLOOKUP($B97,#REF!,7,FALSE),"")/30)</f>
        <v>#VALUE!</v>
      </c>
      <c r="DN107" s="33" t="e">
        <f>DN105/(IFERROR(VLOOKUP($B97,#REF!,7,FALSE),"")/30)</f>
        <v>#VALUE!</v>
      </c>
      <c r="DO107" s="33" t="e">
        <f>DO105/(IFERROR(VLOOKUP($B97,#REF!,7,FALSE),"")/30)</f>
        <v>#VALUE!</v>
      </c>
      <c r="DP107" s="33" t="e">
        <f>DP105/(IFERROR(VLOOKUP($B97,#REF!,7,FALSE),"")/30)</f>
        <v>#VALUE!</v>
      </c>
      <c r="DQ107" s="33" t="e">
        <f>DQ105/(IFERROR(VLOOKUP($B97,#REF!,7,FALSE),"")/30)</f>
        <v>#VALUE!</v>
      </c>
      <c r="DR107" s="33" t="e">
        <f>DR105/(IFERROR(VLOOKUP($B97,#REF!,7,FALSE),"")/30)</f>
        <v>#VALUE!</v>
      </c>
      <c r="DS107" s="33" t="e">
        <f>DS105/(IFERROR(VLOOKUP($B97,#REF!,7,FALSE),"")/30)</f>
        <v>#VALUE!</v>
      </c>
      <c r="DT107" s="33" t="e">
        <f>DT105/(IFERROR(VLOOKUP($B97,#REF!,7,FALSE),"")/30)</f>
        <v>#VALUE!</v>
      </c>
      <c r="DU107" s="33" t="e">
        <f>DU105/(IFERROR(VLOOKUP($B97,#REF!,7,FALSE),"")/30)</f>
        <v>#VALUE!</v>
      </c>
      <c r="DV107" s="33" t="e">
        <f>DV105/(IFERROR(VLOOKUP($B97,#REF!,7,FALSE),"")/30)</f>
        <v>#VALUE!</v>
      </c>
      <c r="DW107" s="33" t="e">
        <f>DW105/(IFERROR(VLOOKUP($B97,#REF!,7,FALSE),"")/30)</f>
        <v>#VALUE!</v>
      </c>
      <c r="DX107" s="33" t="e">
        <f>DX105/(IFERROR(VLOOKUP($B97,#REF!,8,FALSE),"")/30)</f>
        <v>#VALUE!</v>
      </c>
      <c r="DY107" s="33" t="e">
        <f>DY105/(IFERROR(VLOOKUP($B97,#REF!,8,FALSE),"")/30)</f>
        <v>#VALUE!</v>
      </c>
      <c r="DZ107" s="33" t="e">
        <f>DZ105/(IFERROR(VLOOKUP($B97,#REF!,8,FALSE),"")/30)</f>
        <v>#VALUE!</v>
      </c>
      <c r="EA107" s="33" t="e">
        <f>EA105/(IFERROR(VLOOKUP($B97,#REF!,8,FALSE),"")/30)</f>
        <v>#VALUE!</v>
      </c>
      <c r="EB107" s="33" t="e">
        <f>EB105/(IFERROR(VLOOKUP($B97,#REF!,8,FALSE),"")/30)</f>
        <v>#VALUE!</v>
      </c>
      <c r="EC107" s="33" t="e">
        <f>EC105/(IFERROR(VLOOKUP($B97,#REF!,8,FALSE),"")/30)</f>
        <v>#VALUE!</v>
      </c>
      <c r="ED107" s="33" t="e">
        <f>ED105/(IFERROR(VLOOKUP($B97,#REF!,8,FALSE),"")/30)</f>
        <v>#VALUE!</v>
      </c>
      <c r="EE107" s="33" t="e">
        <f>EE105/(IFERROR(VLOOKUP($B97,#REF!,8,FALSE),"")/30)</f>
        <v>#VALUE!</v>
      </c>
      <c r="EF107" s="33" t="e">
        <f>EF105/(IFERROR(VLOOKUP($B97,#REF!,8,FALSE),"")/30)</f>
        <v>#VALUE!</v>
      </c>
      <c r="EG107" s="33" t="e">
        <f>EG105/(IFERROR(VLOOKUP($B97,#REF!,8,FALSE),"")/30)</f>
        <v>#VALUE!</v>
      </c>
      <c r="EH107" s="33" t="e">
        <f>EH105/(IFERROR(VLOOKUP($B97,#REF!,8,FALSE),"")/30)</f>
        <v>#VALUE!</v>
      </c>
      <c r="EI107" s="33" t="e">
        <f>EI105/(IFERROR(VLOOKUP($B97,#REF!,8,FALSE),"")/30)</f>
        <v>#VALUE!</v>
      </c>
      <c r="EJ107" s="33" t="e">
        <f>EJ105/(IFERROR(VLOOKUP($B97,#REF!,8,FALSE),"")/30)</f>
        <v>#VALUE!</v>
      </c>
      <c r="EK107" s="33" t="e">
        <f>EK105/(IFERROR(VLOOKUP($B97,#REF!,8,FALSE),"")/30)</f>
        <v>#VALUE!</v>
      </c>
      <c r="EL107" s="33" t="e">
        <f>EL105/(IFERROR(VLOOKUP($B97,#REF!,8,FALSE),"")/30)</f>
        <v>#VALUE!</v>
      </c>
      <c r="EM107" s="33" t="e">
        <f>EM105/(IFERROR(VLOOKUP($B97,#REF!,8,FALSE),"")/30)</f>
        <v>#VALUE!</v>
      </c>
      <c r="EN107" s="33" t="e">
        <f>EN105/(IFERROR(VLOOKUP($B97,#REF!,8,FALSE),"")/30)</f>
        <v>#VALUE!</v>
      </c>
      <c r="EO107" s="33" t="e">
        <f>EO105/(IFERROR(VLOOKUP($B97,#REF!,8,FALSE),"")/30)</f>
        <v>#VALUE!</v>
      </c>
      <c r="EP107" s="33" t="e">
        <f>EP105/(IFERROR(VLOOKUP($B97,#REF!,8,FALSE),"")/30)</f>
        <v>#VALUE!</v>
      </c>
      <c r="EQ107" s="33" t="e">
        <f>EQ105/(IFERROR(VLOOKUP($B97,#REF!,8,FALSE),"")/30)</f>
        <v>#VALUE!</v>
      </c>
      <c r="ER107" s="33" t="e">
        <f>ER105/(IFERROR(VLOOKUP($B97,#REF!,8,FALSE),"")/30)</f>
        <v>#VALUE!</v>
      </c>
      <c r="ES107" s="33" t="e">
        <f>ES105/(IFERROR(VLOOKUP($B97,#REF!,8,FALSE),"")/30)</f>
        <v>#VALUE!</v>
      </c>
      <c r="ET107" s="33" t="e">
        <f>ET105/(IFERROR(VLOOKUP($B97,#REF!,8,FALSE),"")/30)</f>
        <v>#VALUE!</v>
      </c>
      <c r="EU107" s="33" t="e">
        <f>EU105/(IFERROR(VLOOKUP($B97,#REF!,8,FALSE),"")/30)</f>
        <v>#VALUE!</v>
      </c>
      <c r="EV107" s="33" t="e">
        <f>EV105/(IFERROR(VLOOKUP($B97,#REF!,8,FALSE),"")/30)</f>
        <v>#VALUE!</v>
      </c>
      <c r="EW107" s="33" t="e">
        <f>EW105/(IFERROR(VLOOKUP($B97,#REF!,8,FALSE),"")/30)</f>
        <v>#VALUE!</v>
      </c>
      <c r="EX107" s="33" t="e">
        <f>EX105/(IFERROR(VLOOKUP($B97,#REF!,8,FALSE),"")/30)</f>
        <v>#VALUE!</v>
      </c>
      <c r="EY107" s="33" t="e">
        <f>EY105/(IFERROR(VLOOKUP($B97,#REF!,8,FALSE),"")/30)</f>
        <v>#VALUE!</v>
      </c>
      <c r="EZ107" s="33" t="e">
        <f>EZ105/(IFERROR(VLOOKUP($B97,#REF!,8,FALSE),"")/30)</f>
        <v>#VALUE!</v>
      </c>
      <c r="FA107" s="33" t="e">
        <f>FA105/(IFERROR(VLOOKUP($B97,#REF!,8,FALSE),"")/30)</f>
        <v>#VALUE!</v>
      </c>
      <c r="FB107" s="33" t="e">
        <f>FB105/(IFERROR(VLOOKUP($B97,#REF!,8,FALSE),"")/30)</f>
        <v>#VALUE!</v>
      </c>
      <c r="FC107" s="33" t="e">
        <f>FC105/(IFERROR(VLOOKUP($B97,#REF!,9,FALSE),"")/30)</f>
        <v>#VALUE!</v>
      </c>
      <c r="FD107" s="33" t="e">
        <f>FD105/(IFERROR(VLOOKUP($B97,#REF!,9,FALSE),"")/30)</f>
        <v>#VALUE!</v>
      </c>
      <c r="FE107" s="33" t="e">
        <f>FE105/(IFERROR(VLOOKUP($B97,#REF!,9,FALSE),"")/30)</f>
        <v>#VALUE!</v>
      </c>
      <c r="FF107" s="33" t="e">
        <f>FF105/(IFERROR(VLOOKUP($B97,#REF!,9,FALSE),"")/30)</f>
        <v>#VALUE!</v>
      </c>
      <c r="FG107" s="33" t="e">
        <f>FG105/(IFERROR(VLOOKUP($B97,#REF!,9,FALSE),"")/30)</f>
        <v>#VALUE!</v>
      </c>
      <c r="FH107" s="33" t="e">
        <f>FH105/(IFERROR(VLOOKUP($B97,#REF!,9,FALSE),"")/30)</f>
        <v>#VALUE!</v>
      </c>
      <c r="FI107" s="33" t="e">
        <f>FI105/(IFERROR(VLOOKUP($B97,#REF!,9,FALSE),"")/30)</f>
        <v>#VALUE!</v>
      </c>
      <c r="FJ107" s="33" t="e">
        <f>FJ105/(IFERROR(VLOOKUP($B97,#REF!,9,FALSE),"")/30)</f>
        <v>#VALUE!</v>
      </c>
      <c r="FK107" s="33" t="e">
        <f>FK105/(IFERROR(VLOOKUP($B97,#REF!,9,FALSE),"")/30)</f>
        <v>#VALUE!</v>
      </c>
      <c r="FL107" s="33" t="e">
        <f>FL105/(IFERROR(VLOOKUP($B97,#REF!,9,FALSE),"")/30)</f>
        <v>#VALUE!</v>
      </c>
      <c r="FM107" s="33" t="e">
        <f>FM105/(IFERROR(VLOOKUP($B97,#REF!,9,FALSE),"")/30)</f>
        <v>#VALUE!</v>
      </c>
      <c r="FN107" s="33" t="e">
        <f>FN105/(IFERROR(VLOOKUP($B97,#REF!,9,FALSE),"")/30)</f>
        <v>#VALUE!</v>
      </c>
      <c r="FO107" s="33" t="e">
        <f>FO105/(IFERROR(VLOOKUP($B97,#REF!,9,FALSE),"")/30)</f>
        <v>#VALUE!</v>
      </c>
      <c r="FP107" s="33" t="e">
        <f>FP105/(IFERROR(VLOOKUP($B97,#REF!,9,FALSE),"")/30)</f>
        <v>#VALUE!</v>
      </c>
      <c r="FQ107" s="33" t="e">
        <f>FQ105/(IFERROR(VLOOKUP($B97,#REF!,9,FALSE),"")/30)</f>
        <v>#VALUE!</v>
      </c>
      <c r="FR107" s="33" t="e">
        <f>FR105/(IFERROR(VLOOKUP($B97,#REF!,9,FALSE),"")/30)</f>
        <v>#VALUE!</v>
      </c>
      <c r="FS107" s="33" t="e">
        <f>FS105/(IFERROR(VLOOKUP($B97,#REF!,9,FALSE),"")/30)</f>
        <v>#VALUE!</v>
      </c>
      <c r="FT107" s="33" t="e">
        <f>FT105/(IFERROR(VLOOKUP($B97,#REF!,9,FALSE),"")/30)</f>
        <v>#VALUE!</v>
      </c>
      <c r="FU107" s="33" t="e">
        <f>FU105/(IFERROR(VLOOKUP($B97,#REF!,9,FALSE),"")/30)</f>
        <v>#VALUE!</v>
      </c>
      <c r="FV107" s="33" t="e">
        <f>FV105/(IFERROR(VLOOKUP($B97,#REF!,9,FALSE),"")/30)</f>
        <v>#VALUE!</v>
      </c>
      <c r="FW107" s="33" t="e">
        <f>FW105/(IFERROR(VLOOKUP($B97,#REF!,9,FALSE),"")/30)</f>
        <v>#VALUE!</v>
      </c>
      <c r="FX107" s="33" t="e">
        <f>FX105/(IFERROR(VLOOKUP($B97,#REF!,9,FALSE),"")/30)</f>
        <v>#VALUE!</v>
      </c>
      <c r="FY107" s="33" t="e">
        <f>FY105/(IFERROR(VLOOKUP($B97,#REF!,9,FALSE),"")/30)</f>
        <v>#VALUE!</v>
      </c>
      <c r="FZ107" s="33" t="e">
        <f>FZ105/(IFERROR(VLOOKUP($B97,#REF!,9,FALSE),"")/30)</f>
        <v>#VALUE!</v>
      </c>
      <c r="GA107" s="33" t="e">
        <f>GA105/(IFERROR(VLOOKUP($B97,#REF!,9,FALSE),"")/30)</f>
        <v>#VALUE!</v>
      </c>
      <c r="GB107" s="33" t="e">
        <f>GB105/(IFERROR(VLOOKUP($B97,#REF!,9,FALSE),"")/30)</f>
        <v>#VALUE!</v>
      </c>
      <c r="GC107" s="33" t="e">
        <f>GC105/(IFERROR(VLOOKUP($B97,#REF!,9,FALSE),"")/30)</f>
        <v>#VALUE!</v>
      </c>
      <c r="GD107" s="33" t="e">
        <f>GD105/(IFERROR(VLOOKUP($B97,#REF!,9,FALSE),"")/30)</f>
        <v>#VALUE!</v>
      </c>
      <c r="GE107" s="33" t="e">
        <f>GE105/(IFERROR(VLOOKUP($B97,#REF!,9,FALSE),"")/30)</f>
        <v>#VALUE!</v>
      </c>
      <c r="GF107" s="33" t="e">
        <f>GF105/(IFERROR(VLOOKUP($B97,#REF!,9,FALSE),"")/30)</f>
        <v>#VALUE!</v>
      </c>
      <c r="GG107" s="33" t="e">
        <f>GG105/(IFERROR(VLOOKUP($B97,#REF!,10,FALSE),"")/30)</f>
        <v>#VALUE!</v>
      </c>
      <c r="GH107" s="33" t="e">
        <f>GH105/(IFERROR(VLOOKUP($B97,#REF!,10,FALSE),"")/30)</f>
        <v>#VALUE!</v>
      </c>
      <c r="GI107" s="33" t="e">
        <f>GI105/(IFERROR(VLOOKUP($B97,#REF!,10,FALSE),"")/30)</f>
        <v>#VALUE!</v>
      </c>
      <c r="GJ107" s="33" t="e">
        <f>GJ105/(IFERROR(VLOOKUP($B97,#REF!,10,FALSE),"")/30)</f>
        <v>#VALUE!</v>
      </c>
      <c r="GK107" s="33" t="e">
        <f>GK105/(IFERROR(VLOOKUP($B97,#REF!,10,FALSE),"")/30)</f>
        <v>#VALUE!</v>
      </c>
      <c r="GL107" s="33" t="e">
        <f>GL105/(IFERROR(VLOOKUP($B97,#REF!,10,FALSE),"")/30)</f>
        <v>#VALUE!</v>
      </c>
      <c r="GM107" s="33" t="e">
        <f>GM105/(IFERROR(VLOOKUP($B97,#REF!,10,FALSE),"")/30)</f>
        <v>#VALUE!</v>
      </c>
      <c r="GN107" s="33" t="e">
        <f>GN105/(IFERROR(VLOOKUP($B97,#REF!,10,FALSE),"")/30)</f>
        <v>#VALUE!</v>
      </c>
      <c r="GO107" s="33" t="e">
        <f>GO105/(IFERROR(VLOOKUP($B97,#REF!,10,FALSE),"")/30)</f>
        <v>#VALUE!</v>
      </c>
      <c r="GP107" s="33" t="e">
        <f>GP105/(IFERROR(VLOOKUP($B97,#REF!,10,FALSE),"")/30)</f>
        <v>#VALUE!</v>
      </c>
      <c r="GQ107" s="33" t="e">
        <f>GQ105/(IFERROR(VLOOKUP($B97,#REF!,10,FALSE),"")/30)</f>
        <v>#VALUE!</v>
      </c>
      <c r="GR107" s="33" t="e">
        <f>GR105/(IFERROR(VLOOKUP($B97,#REF!,10,FALSE),"")/30)</f>
        <v>#VALUE!</v>
      </c>
      <c r="GS107" s="33" t="e">
        <f>GS105/(IFERROR(VLOOKUP($B97,#REF!,10,FALSE),"")/30)</f>
        <v>#VALUE!</v>
      </c>
      <c r="GT107" s="33" t="e">
        <f>GT105/(IFERROR(VLOOKUP($B97,#REF!,10,FALSE),"")/30)</f>
        <v>#VALUE!</v>
      </c>
      <c r="GU107" s="33" t="e">
        <f>GU105/(IFERROR(VLOOKUP($B97,#REF!,10,FALSE),"")/30)</f>
        <v>#VALUE!</v>
      </c>
      <c r="GV107" s="33" t="e">
        <f>GV105/(IFERROR(VLOOKUP($B97,#REF!,10,FALSE),"")/30)</f>
        <v>#VALUE!</v>
      </c>
      <c r="GW107" s="33" t="e">
        <f>GW105/(IFERROR(VLOOKUP($B97,#REF!,10,FALSE),"")/30)</f>
        <v>#VALUE!</v>
      </c>
      <c r="GX107" s="33" t="e">
        <f>GX105/(IFERROR(VLOOKUP($B97,#REF!,10,FALSE),"")/30)</f>
        <v>#VALUE!</v>
      </c>
      <c r="GY107" s="33" t="e">
        <f>GY105/(IFERROR(VLOOKUP($B97,#REF!,10,FALSE),"")/30)</f>
        <v>#VALUE!</v>
      </c>
      <c r="GZ107" s="33" t="e">
        <f>GZ105/(IFERROR(VLOOKUP($B97,#REF!,10,FALSE),"")/30)</f>
        <v>#VALUE!</v>
      </c>
      <c r="HA107" s="33" t="e">
        <f>HA105/(IFERROR(VLOOKUP($B97,#REF!,10,FALSE),"")/30)</f>
        <v>#VALUE!</v>
      </c>
      <c r="HB107" s="33" t="e">
        <f>HB105/(IFERROR(VLOOKUP($B97,#REF!,10,FALSE),"")/30)</f>
        <v>#VALUE!</v>
      </c>
      <c r="HC107" s="33" t="e">
        <f>HC105/(IFERROR(VLOOKUP($B97,#REF!,10,FALSE),"")/30)</f>
        <v>#VALUE!</v>
      </c>
      <c r="HD107" s="33" t="e">
        <f>HD105/(IFERROR(VLOOKUP($B97,#REF!,10,FALSE),"")/30)</f>
        <v>#VALUE!</v>
      </c>
      <c r="HE107" s="33" t="e">
        <f>HE105/(IFERROR(VLOOKUP($B97,#REF!,10,FALSE),"")/30)</f>
        <v>#VALUE!</v>
      </c>
      <c r="HF107" s="33" t="e">
        <f>HF105/(IFERROR(VLOOKUP($B97,#REF!,10,FALSE),"")/30)</f>
        <v>#VALUE!</v>
      </c>
      <c r="HG107" s="33" t="e">
        <f>HG105/(IFERROR(VLOOKUP($B97,#REF!,10,FALSE),"")/30)</f>
        <v>#VALUE!</v>
      </c>
      <c r="HH107" s="33" t="e">
        <f>HH105/(IFERROR(VLOOKUP($B97,#REF!,10,FALSE),"")/30)</f>
        <v>#VALUE!</v>
      </c>
      <c r="HI107" s="33" t="e">
        <f>HI105/(IFERROR(VLOOKUP($B97,#REF!,10,FALSE),"")/30)</f>
        <v>#VALUE!</v>
      </c>
      <c r="HJ107" s="33" t="e">
        <f>HJ105/(IFERROR(VLOOKUP($B97,#REF!,10,FALSE),"")/30)</f>
        <v>#VALUE!</v>
      </c>
      <c r="HK107" s="33" t="e">
        <f>HK105/(IFERROR(VLOOKUP($B97,#REF!,10,FALSE),"")/30)</f>
        <v>#VALUE!</v>
      </c>
      <c r="HL107" s="33" t="e">
        <f>HL105/(IFERROR(VLOOKUP($B97,#REF!,11,FALSE),"")/30)</f>
        <v>#VALUE!</v>
      </c>
      <c r="HM107" s="33" t="e">
        <f>HM105/(IFERROR(VLOOKUP($B97,#REF!,11,FALSE),"")/30)</f>
        <v>#VALUE!</v>
      </c>
      <c r="HN107" s="33" t="e">
        <f>HN105/(IFERROR(VLOOKUP($B97,#REF!,11,FALSE),"")/30)</f>
        <v>#VALUE!</v>
      </c>
      <c r="HO107" s="33" t="e">
        <f>HO105/(IFERROR(VLOOKUP($B97,#REF!,11,FALSE),"")/30)</f>
        <v>#VALUE!</v>
      </c>
      <c r="HP107" s="33" t="e">
        <f>HP105/(IFERROR(VLOOKUP($B97,#REF!,11,FALSE),"")/30)</f>
        <v>#VALUE!</v>
      </c>
      <c r="HQ107" s="33" t="e">
        <f>HQ105/(IFERROR(VLOOKUP($B97,#REF!,11,FALSE),"")/30)</f>
        <v>#VALUE!</v>
      </c>
      <c r="HR107" s="33" t="e">
        <f>HR105/(IFERROR(VLOOKUP($B97,#REF!,11,FALSE),"")/30)</f>
        <v>#VALUE!</v>
      </c>
      <c r="HS107" s="33" t="e">
        <f>HS105/(IFERROR(VLOOKUP($B97,#REF!,11,FALSE),"")/30)</f>
        <v>#VALUE!</v>
      </c>
      <c r="HT107" s="33" t="e">
        <f>HT105/(IFERROR(VLOOKUP($B97,#REF!,11,FALSE),"")/30)</f>
        <v>#VALUE!</v>
      </c>
      <c r="HU107" s="33" t="e">
        <f>HU105/(IFERROR(VLOOKUP($B97,#REF!,11,FALSE),"")/30)</f>
        <v>#VALUE!</v>
      </c>
      <c r="HV107" s="33" t="e">
        <f>HV105/(IFERROR(VLOOKUP($B97,#REF!,11,FALSE),"")/30)</f>
        <v>#VALUE!</v>
      </c>
      <c r="HW107" s="33" t="e">
        <f>HW105/(IFERROR(VLOOKUP($B97,#REF!,11,FALSE),"")/30)</f>
        <v>#VALUE!</v>
      </c>
      <c r="HX107" s="33" t="e">
        <f>HX105/(IFERROR(VLOOKUP($B97,#REF!,11,FALSE),"")/30)</f>
        <v>#VALUE!</v>
      </c>
      <c r="HY107" s="33" t="e">
        <f>HY105/(IFERROR(VLOOKUP($B97,#REF!,11,FALSE),"")/30)</f>
        <v>#VALUE!</v>
      </c>
      <c r="HZ107" s="33" t="e">
        <f>HZ105/(IFERROR(VLOOKUP($B97,#REF!,11,FALSE),"")/30)</f>
        <v>#VALUE!</v>
      </c>
      <c r="IA107" s="33" t="e">
        <f>IA105/(IFERROR(VLOOKUP($B97,#REF!,11,FALSE),"")/30)</f>
        <v>#VALUE!</v>
      </c>
      <c r="IB107" s="33" t="e">
        <f>IB105/(IFERROR(VLOOKUP($B97,#REF!,11,FALSE),"")/30)</f>
        <v>#VALUE!</v>
      </c>
      <c r="IC107" s="33" t="e">
        <f>IC105/(IFERROR(VLOOKUP($B97,#REF!,11,FALSE),"")/30)</f>
        <v>#VALUE!</v>
      </c>
      <c r="ID107" s="33" t="e">
        <f>ID105/(IFERROR(VLOOKUP($B97,#REF!,11,FALSE),"")/30)</f>
        <v>#VALUE!</v>
      </c>
      <c r="IE107" s="33" t="e">
        <f>IE105/(IFERROR(VLOOKUP($B97,#REF!,11,FALSE),"")/30)</f>
        <v>#VALUE!</v>
      </c>
      <c r="IF107" s="33" t="e">
        <f>IF105/(IFERROR(VLOOKUP($B97,#REF!,11,FALSE),"")/30)</f>
        <v>#VALUE!</v>
      </c>
      <c r="IG107" s="33" t="e">
        <f>IG105/(IFERROR(VLOOKUP($B97,#REF!,11,FALSE),"")/30)</f>
        <v>#VALUE!</v>
      </c>
      <c r="IH107" s="33" t="e">
        <f>IH105/(IFERROR(VLOOKUP($B97,#REF!,11,FALSE),"")/30)</f>
        <v>#VALUE!</v>
      </c>
      <c r="II107" s="33" t="e">
        <f>II105/(IFERROR(VLOOKUP($B97,#REF!,11,FALSE),"")/30)</f>
        <v>#VALUE!</v>
      </c>
      <c r="IJ107" s="33" t="e">
        <f>IJ105/(IFERROR(VLOOKUP($B97,#REF!,11,FALSE),"")/30)</f>
        <v>#VALUE!</v>
      </c>
      <c r="IK107" s="33" t="e">
        <f>IK105/(IFERROR(VLOOKUP($B97,#REF!,11,FALSE),"")/30)</f>
        <v>#VALUE!</v>
      </c>
      <c r="IL107" s="33" t="e">
        <f>IL105/(IFERROR(VLOOKUP($B97,#REF!,11,FALSE),"")/30)</f>
        <v>#VALUE!</v>
      </c>
      <c r="IM107" s="33" t="e">
        <f>IM105/(IFERROR(VLOOKUP($B97,#REF!,11,FALSE),"")/30)</f>
        <v>#VALUE!</v>
      </c>
      <c r="IN107" s="33" t="e">
        <f>IN105/(IFERROR(VLOOKUP($B97,#REF!,11,FALSE),"")/30)</f>
        <v>#VALUE!</v>
      </c>
      <c r="IO107" s="33" t="e">
        <f>IO105/(IFERROR(VLOOKUP($B97,#REF!,11,FALSE),"")/30)</f>
        <v>#VALUE!</v>
      </c>
      <c r="IP107" s="33" t="e">
        <f>IP105/(IFERROR(VLOOKUP($B97,#REF!,11,FALSE),"")/30)</f>
        <v>#VALUE!</v>
      </c>
      <c r="IQ107" s="33" t="e">
        <f>IQ105/(IFERROR(VLOOKUP($B97,#REF!,12,FALSE),"")/30)</f>
        <v>#VALUE!</v>
      </c>
      <c r="IR107" s="33" t="e">
        <f>IR105/(IFERROR(VLOOKUP($B97,#REF!,12,FALSE),"")/30)</f>
        <v>#VALUE!</v>
      </c>
      <c r="IS107" s="33" t="e">
        <f>IS105/(IFERROR(VLOOKUP($B97,#REF!,12,FALSE),"")/30)</f>
        <v>#VALUE!</v>
      </c>
      <c r="IT107" s="33" t="e">
        <f>IT105/(IFERROR(VLOOKUP($B97,#REF!,12,FALSE),"")/30)</f>
        <v>#VALUE!</v>
      </c>
      <c r="IU107" s="33" t="e">
        <f>IU105/(IFERROR(VLOOKUP($B97,#REF!,12,FALSE),"")/30)</f>
        <v>#VALUE!</v>
      </c>
      <c r="IV107" s="33" t="e">
        <f>IV105/(IFERROR(VLOOKUP($B97,#REF!,12,FALSE),"")/30)</f>
        <v>#VALUE!</v>
      </c>
      <c r="IW107" s="33" t="e">
        <f>IW105/(IFERROR(VLOOKUP($B97,#REF!,12,FALSE),"")/30)</f>
        <v>#VALUE!</v>
      </c>
      <c r="IX107" s="33" t="e">
        <f>IX105/(IFERROR(VLOOKUP($B97,#REF!,12,FALSE),"")/30)</f>
        <v>#VALUE!</v>
      </c>
      <c r="IY107" s="33" t="e">
        <f>IY105/(IFERROR(VLOOKUP($B97,#REF!,12,FALSE),"")/30)</f>
        <v>#VALUE!</v>
      </c>
      <c r="IZ107" s="33" t="e">
        <f>IZ105/(IFERROR(VLOOKUP($B97,#REF!,12,FALSE),"")/30)</f>
        <v>#VALUE!</v>
      </c>
      <c r="JA107" s="33" t="e">
        <f>JA105/(IFERROR(VLOOKUP($B97,#REF!,12,FALSE),"")/30)</f>
        <v>#VALUE!</v>
      </c>
      <c r="JB107" s="33" t="e">
        <f>JB105/(IFERROR(VLOOKUP($B97,#REF!,12,FALSE),"")/30)</f>
        <v>#VALUE!</v>
      </c>
      <c r="JC107" s="33" t="e">
        <f>JC105/(IFERROR(VLOOKUP($B97,#REF!,12,FALSE),"")/30)</f>
        <v>#VALUE!</v>
      </c>
      <c r="JD107" s="33" t="e">
        <f>JD105/(IFERROR(VLOOKUP($B97,#REF!,12,FALSE),"")/30)</f>
        <v>#VALUE!</v>
      </c>
      <c r="JE107" s="33" t="e">
        <f>JE105/(IFERROR(VLOOKUP($B97,#REF!,12,FALSE),"")/30)</f>
        <v>#VALUE!</v>
      </c>
      <c r="JF107" s="33" t="e">
        <f>JF105/(IFERROR(VLOOKUP($B97,#REF!,12,FALSE),"")/30)</f>
        <v>#VALUE!</v>
      </c>
      <c r="JG107" s="33" t="e">
        <f>JG105/(IFERROR(VLOOKUP($B97,#REF!,12,FALSE),"")/30)</f>
        <v>#VALUE!</v>
      </c>
      <c r="JH107" s="33" t="e">
        <f>JH105/(IFERROR(VLOOKUP($B97,#REF!,12,FALSE),"")/30)</f>
        <v>#VALUE!</v>
      </c>
      <c r="JI107" s="33" t="e">
        <f>JI105/(IFERROR(VLOOKUP($B97,#REF!,12,FALSE),"")/30)</f>
        <v>#VALUE!</v>
      </c>
      <c r="JJ107" s="33" t="e">
        <f>JJ105/(IFERROR(VLOOKUP($B97,#REF!,12,FALSE),"")/30)</f>
        <v>#VALUE!</v>
      </c>
      <c r="JK107" s="33" t="e">
        <f>JK105/(IFERROR(VLOOKUP($B97,#REF!,12,FALSE),"")/30)</f>
        <v>#VALUE!</v>
      </c>
      <c r="JL107" s="33" t="e">
        <f>JL105/(IFERROR(VLOOKUP($B97,#REF!,12,FALSE),"")/30)</f>
        <v>#VALUE!</v>
      </c>
      <c r="JM107" s="33" t="e">
        <f>JM105/(IFERROR(VLOOKUP($B97,#REF!,12,FALSE),"")/30)</f>
        <v>#VALUE!</v>
      </c>
      <c r="JN107" s="33" t="e">
        <f>JN105/(IFERROR(VLOOKUP($B97,#REF!,12,FALSE),"")/30)</f>
        <v>#VALUE!</v>
      </c>
      <c r="JO107" s="33" t="e">
        <f>JO105/(IFERROR(VLOOKUP($B97,#REF!,12,FALSE),"")/30)</f>
        <v>#VALUE!</v>
      </c>
      <c r="JP107" s="33" t="e">
        <f>JP105/(IFERROR(VLOOKUP($B97,#REF!,12,FALSE),"")/30)</f>
        <v>#VALUE!</v>
      </c>
      <c r="JQ107" s="33" t="e">
        <f>JQ105/(IFERROR(VLOOKUP($B97,#REF!,12,FALSE),"")/30)</f>
        <v>#VALUE!</v>
      </c>
      <c r="JR107" s="33" t="e">
        <f>JR105/(IFERROR(VLOOKUP($B97,#REF!,12,FALSE),"")/30)</f>
        <v>#VALUE!</v>
      </c>
      <c r="JS107" s="33" t="e">
        <f>JS105/(IFERROR(VLOOKUP($B97,#REF!,12,FALSE),"")/30)</f>
        <v>#VALUE!</v>
      </c>
      <c r="JT107" s="33" t="e">
        <f>JT105/(IFERROR(VLOOKUP($B97,#REF!,12,FALSE),"")/30)</f>
        <v>#VALUE!</v>
      </c>
      <c r="JU107" s="33" t="e">
        <f>JU105/(IFERROR(VLOOKUP($B97,#REF!,13,FALSE),"")/30)</f>
        <v>#VALUE!</v>
      </c>
      <c r="JV107" s="33" t="e">
        <f>JV105/(IFERROR(VLOOKUP($B97,#REF!,13,FALSE),"")/30)</f>
        <v>#VALUE!</v>
      </c>
      <c r="JW107" s="33" t="e">
        <f>JW105/(IFERROR(VLOOKUP($B97,#REF!,13,FALSE),"")/30)</f>
        <v>#VALUE!</v>
      </c>
      <c r="JX107" s="33" t="e">
        <f>JX105/(IFERROR(VLOOKUP($B97,#REF!,13,FALSE),"")/30)</f>
        <v>#VALUE!</v>
      </c>
      <c r="JY107" s="33" t="e">
        <f>JY105/(IFERROR(VLOOKUP($B97,#REF!,13,FALSE),"")/30)</f>
        <v>#VALUE!</v>
      </c>
      <c r="JZ107" s="33" t="e">
        <f>JZ105/(IFERROR(VLOOKUP($B97,#REF!,13,FALSE),"")/30)</f>
        <v>#VALUE!</v>
      </c>
      <c r="KA107" s="33" t="e">
        <f>KA105/(IFERROR(VLOOKUP($B97,#REF!,13,FALSE),"")/30)</f>
        <v>#VALUE!</v>
      </c>
      <c r="KB107" s="33" t="e">
        <f>KB105/(IFERROR(VLOOKUP($B97,#REF!,13,FALSE),"")/30)</f>
        <v>#VALUE!</v>
      </c>
      <c r="KC107" s="33" t="e">
        <f>KC105/(IFERROR(VLOOKUP($B97,#REF!,13,FALSE),"")/30)</f>
        <v>#VALUE!</v>
      </c>
      <c r="KD107" s="33" t="e">
        <f>KD105/(IFERROR(VLOOKUP($B97,#REF!,13,FALSE),"")/30)</f>
        <v>#VALUE!</v>
      </c>
      <c r="KE107" s="33" t="e">
        <f>KE105/(IFERROR(VLOOKUP($B97,#REF!,13,FALSE),"")/30)</f>
        <v>#VALUE!</v>
      </c>
      <c r="KF107" s="33" t="e">
        <f>KF105/(IFERROR(VLOOKUP($B97,#REF!,13,FALSE),"")/30)</f>
        <v>#VALUE!</v>
      </c>
      <c r="KG107" s="33" t="e">
        <f>KG105/(IFERROR(VLOOKUP($B97,#REF!,13,FALSE),"")/30)</f>
        <v>#VALUE!</v>
      </c>
      <c r="KH107" s="33" t="e">
        <f>KH105/(IFERROR(VLOOKUP($B97,#REF!,13,FALSE),"")/30)</f>
        <v>#VALUE!</v>
      </c>
      <c r="KI107" s="33" t="e">
        <f>KI105/(IFERROR(VLOOKUP($B97,#REF!,13,FALSE),"")/30)</f>
        <v>#VALUE!</v>
      </c>
      <c r="KJ107" s="33" t="e">
        <f>KJ105/(IFERROR(VLOOKUP($B97,#REF!,13,FALSE),"")/30)</f>
        <v>#VALUE!</v>
      </c>
      <c r="KK107" s="33" t="e">
        <f>KK105/(IFERROR(VLOOKUP($B97,#REF!,13,FALSE),"")/30)</f>
        <v>#VALUE!</v>
      </c>
      <c r="KL107" s="33" t="e">
        <f>KL105/(IFERROR(VLOOKUP($B97,#REF!,13,FALSE),"")/30)</f>
        <v>#VALUE!</v>
      </c>
      <c r="KM107" s="33" t="e">
        <f>KM105/(IFERROR(VLOOKUP($B97,#REF!,13,FALSE),"")/30)</f>
        <v>#VALUE!</v>
      </c>
      <c r="KN107" s="33" t="e">
        <f>KN105/(IFERROR(VLOOKUP($B97,#REF!,13,FALSE),"")/30)</f>
        <v>#VALUE!</v>
      </c>
      <c r="KO107" s="33" t="e">
        <f>KO105/(IFERROR(VLOOKUP($B97,#REF!,13,FALSE),"")/30)</f>
        <v>#VALUE!</v>
      </c>
      <c r="KP107" s="33" t="e">
        <f>KP105/(IFERROR(VLOOKUP($B97,#REF!,13,FALSE),"")/30)</f>
        <v>#VALUE!</v>
      </c>
      <c r="KQ107" s="33" t="e">
        <f>KQ105/(IFERROR(VLOOKUP($B97,#REF!,13,FALSE),"")/30)</f>
        <v>#VALUE!</v>
      </c>
      <c r="KR107" s="33" t="e">
        <f>KR105/(IFERROR(VLOOKUP($B97,#REF!,13,FALSE),"")/30)</f>
        <v>#VALUE!</v>
      </c>
      <c r="KS107" s="33" t="e">
        <f>KS105/(IFERROR(VLOOKUP($B97,#REF!,13,FALSE),"")/30)</f>
        <v>#VALUE!</v>
      </c>
      <c r="KT107" s="33" t="e">
        <f>KT105/(IFERROR(VLOOKUP($B97,#REF!,13,FALSE),"")/30)</f>
        <v>#VALUE!</v>
      </c>
      <c r="KU107" s="33" t="e">
        <f>KU105/(IFERROR(VLOOKUP($B97,#REF!,13,FALSE),"")/30)</f>
        <v>#VALUE!</v>
      </c>
      <c r="KV107" s="33" t="e">
        <f>KV105/(IFERROR(VLOOKUP($B97,#REF!,13,FALSE),"")/30)</f>
        <v>#VALUE!</v>
      </c>
      <c r="KW107" s="33" t="e">
        <f>KW105/(IFERROR(VLOOKUP($B97,#REF!,13,FALSE),"")/30)</f>
        <v>#VALUE!</v>
      </c>
      <c r="KX107" s="33" t="e">
        <f>KX105/(IFERROR(VLOOKUP($B97,#REF!,13,FALSE),"")/30)</f>
        <v>#VALUE!</v>
      </c>
      <c r="KY107" s="33" t="e">
        <f>KY105/(IFERROR(VLOOKUP($B97,#REF!,13,FALSE),"")/30)</f>
        <v>#VALUE!</v>
      </c>
      <c r="KZ107" s="33" t="e">
        <f>KZ105/(IFERROR(VLOOKUP($B97,#REF!,14,FALSE),"")/30)</f>
        <v>#VALUE!</v>
      </c>
      <c r="LA107" s="33" t="e">
        <f>LA105/(IFERROR(VLOOKUP($B97,#REF!,14,FALSE),"")/30)</f>
        <v>#VALUE!</v>
      </c>
      <c r="LB107" s="33" t="e">
        <f>LB105/(IFERROR(VLOOKUP($B97,#REF!,14,FALSE),"")/30)</f>
        <v>#VALUE!</v>
      </c>
      <c r="LC107" s="33" t="e">
        <f>LC105/(IFERROR(VLOOKUP($B97,#REF!,14,FALSE),"")/30)</f>
        <v>#VALUE!</v>
      </c>
      <c r="LD107" s="33" t="e">
        <f>LD105/(IFERROR(VLOOKUP($B97,#REF!,14,FALSE),"")/30)</f>
        <v>#VALUE!</v>
      </c>
      <c r="LE107" s="33" t="e">
        <f>LE105/(IFERROR(VLOOKUP($B97,#REF!,14,FALSE),"")/30)</f>
        <v>#VALUE!</v>
      </c>
      <c r="LF107" s="33" t="e">
        <f>LF105/(IFERROR(VLOOKUP($B97,#REF!,14,FALSE),"")/30)</f>
        <v>#VALUE!</v>
      </c>
      <c r="LG107" s="33" t="e">
        <f>LG105/(IFERROR(VLOOKUP($B97,#REF!,14,FALSE),"")/30)</f>
        <v>#VALUE!</v>
      </c>
      <c r="LH107" s="33" t="e">
        <f>LH105/(IFERROR(VLOOKUP($B97,#REF!,14,FALSE),"")/30)</f>
        <v>#VALUE!</v>
      </c>
      <c r="LI107" s="33" t="e">
        <f>LI105/(IFERROR(VLOOKUP($B97,#REF!,14,FALSE),"")/30)</f>
        <v>#VALUE!</v>
      </c>
      <c r="LJ107" s="33" t="e">
        <f>LJ105/(IFERROR(VLOOKUP($B97,#REF!,14,FALSE),"")/30)</f>
        <v>#VALUE!</v>
      </c>
      <c r="LK107" s="33" t="e">
        <f>LK105/(IFERROR(VLOOKUP($B97,#REF!,14,FALSE),"")/30)</f>
        <v>#VALUE!</v>
      </c>
      <c r="LL107" s="33" t="e">
        <f>LL105/(IFERROR(VLOOKUP($B97,#REF!,14,FALSE),"")/30)</f>
        <v>#VALUE!</v>
      </c>
      <c r="LM107" s="33" t="e">
        <f>LM105/(IFERROR(VLOOKUP($B97,#REF!,14,FALSE),"")/30)</f>
        <v>#VALUE!</v>
      </c>
      <c r="LN107" s="33" t="e">
        <f>LN105/(IFERROR(VLOOKUP($B97,#REF!,14,FALSE),"")/30)</f>
        <v>#VALUE!</v>
      </c>
      <c r="LO107" s="33" t="e">
        <f>LO105/(IFERROR(VLOOKUP($B97,#REF!,14,FALSE),"")/30)</f>
        <v>#VALUE!</v>
      </c>
      <c r="LP107" s="33" t="e">
        <f>LP105/(IFERROR(VLOOKUP($B97,#REF!,14,FALSE),"")/30)</f>
        <v>#VALUE!</v>
      </c>
      <c r="LQ107" s="33" t="e">
        <f>LQ105/(IFERROR(VLOOKUP($B97,#REF!,14,FALSE),"")/30)</f>
        <v>#VALUE!</v>
      </c>
      <c r="LR107" s="33" t="e">
        <f>LR105/(IFERROR(VLOOKUP($B97,#REF!,14,FALSE),"")/30)</f>
        <v>#VALUE!</v>
      </c>
      <c r="LS107" s="33" t="e">
        <f>LS105/(IFERROR(VLOOKUP($B97,#REF!,14,FALSE),"")/30)</f>
        <v>#VALUE!</v>
      </c>
      <c r="LT107" s="33" t="e">
        <f>LT105/(IFERROR(VLOOKUP($B97,#REF!,14,FALSE),"")/30)</f>
        <v>#VALUE!</v>
      </c>
      <c r="LU107" s="33" t="e">
        <f>LU105/(IFERROR(VLOOKUP($B97,#REF!,14,FALSE),"")/30)</f>
        <v>#VALUE!</v>
      </c>
      <c r="LV107" s="33" t="e">
        <f>LV105/(IFERROR(VLOOKUP($B97,#REF!,14,FALSE),"")/30)</f>
        <v>#VALUE!</v>
      </c>
      <c r="LW107" s="33" t="e">
        <f>LW105/(IFERROR(VLOOKUP($B97,#REF!,14,FALSE),"")/30)</f>
        <v>#VALUE!</v>
      </c>
      <c r="LX107" s="33" t="e">
        <f>LX105/(IFERROR(VLOOKUP($B97,#REF!,14,FALSE),"")/30)</f>
        <v>#VALUE!</v>
      </c>
      <c r="LY107" s="33" t="e">
        <f>LY105/(IFERROR(VLOOKUP($B97,#REF!,14,FALSE),"")/30)</f>
        <v>#VALUE!</v>
      </c>
      <c r="LZ107" s="33" t="e">
        <f>LZ105/(IFERROR(VLOOKUP($B97,#REF!,14,FALSE),"")/30)</f>
        <v>#VALUE!</v>
      </c>
      <c r="MA107" s="33" t="e">
        <f>MA105/(IFERROR(VLOOKUP($B97,#REF!,14,FALSE),"")/30)</f>
        <v>#VALUE!</v>
      </c>
      <c r="MB107" s="33" t="e">
        <f>MB105/(IFERROR(VLOOKUP($B97,#REF!,14,FALSE),"")/30)</f>
        <v>#VALUE!</v>
      </c>
      <c r="MC107" s="33" t="e">
        <f>MC105/(IFERROR(VLOOKUP($B97,#REF!,14,FALSE),"")/30)</f>
        <v>#VALUE!</v>
      </c>
      <c r="MD107" s="33" t="e">
        <f>MD105/(IFERROR(VLOOKUP($B97,#REF!,15,FALSE),"")/30)</f>
        <v>#VALUE!</v>
      </c>
      <c r="ME107" s="33" t="e">
        <f>ME105/(IFERROR(VLOOKUP($B97,#REF!,15,FALSE),"")/30)</f>
        <v>#VALUE!</v>
      </c>
      <c r="MF107" s="33" t="e">
        <f>MF105/(IFERROR(VLOOKUP($B97,#REF!,15,FALSE),"")/30)</f>
        <v>#VALUE!</v>
      </c>
      <c r="MG107" s="33" t="e">
        <f>MG105/(IFERROR(VLOOKUP($B97,#REF!,15,FALSE),"")/30)</f>
        <v>#VALUE!</v>
      </c>
      <c r="MH107" s="33" t="e">
        <f>MH105/(IFERROR(VLOOKUP($B97,#REF!,15,FALSE),"")/30)</f>
        <v>#VALUE!</v>
      </c>
      <c r="MI107" s="33" t="e">
        <f>MI105/(IFERROR(VLOOKUP($B97,#REF!,15,FALSE),"")/30)</f>
        <v>#VALUE!</v>
      </c>
      <c r="MJ107" s="33" t="e">
        <f>MJ105/(IFERROR(VLOOKUP($B97,#REF!,15,FALSE),"")/30)</f>
        <v>#VALUE!</v>
      </c>
      <c r="MK107" s="33" t="e">
        <f>MK105/(IFERROR(VLOOKUP($B97,#REF!,15,FALSE),"")/30)</f>
        <v>#VALUE!</v>
      </c>
      <c r="ML107" s="33" t="e">
        <f>ML105/(IFERROR(VLOOKUP($B97,#REF!,15,FALSE),"")/30)</f>
        <v>#VALUE!</v>
      </c>
      <c r="MM107" s="33" t="e">
        <f>MM105/(IFERROR(VLOOKUP($B97,#REF!,15,FALSE),"")/30)</f>
        <v>#VALUE!</v>
      </c>
      <c r="MN107" s="33" t="e">
        <f>MN105/(IFERROR(VLOOKUP($B97,#REF!,15,FALSE),"")/30)</f>
        <v>#VALUE!</v>
      </c>
      <c r="MO107" s="33" t="e">
        <f>MO105/(IFERROR(VLOOKUP($B97,#REF!,15,FALSE),"")/30)</f>
        <v>#VALUE!</v>
      </c>
      <c r="MP107" s="33" t="e">
        <f>MP105/(IFERROR(VLOOKUP($B97,#REF!,15,FALSE),"")/30)</f>
        <v>#VALUE!</v>
      </c>
      <c r="MQ107" s="33" t="e">
        <f>MQ105/(IFERROR(VLOOKUP($B97,#REF!,15,FALSE),"")/30)</f>
        <v>#VALUE!</v>
      </c>
      <c r="MR107" s="33" t="e">
        <f>MR105/(IFERROR(VLOOKUP($B97,#REF!,15,FALSE),"")/30)</f>
        <v>#VALUE!</v>
      </c>
      <c r="MS107" s="33" t="e">
        <f>MS105/(IFERROR(VLOOKUP($B97,#REF!,15,FALSE),"")/30)</f>
        <v>#VALUE!</v>
      </c>
      <c r="MT107" s="33" t="e">
        <f>MT105/(IFERROR(VLOOKUP($B97,#REF!,15,FALSE),"")/30)</f>
        <v>#VALUE!</v>
      </c>
      <c r="MU107" s="33" t="e">
        <f>MU105/(IFERROR(VLOOKUP($B97,#REF!,15,FALSE),"")/30)</f>
        <v>#VALUE!</v>
      </c>
      <c r="MV107" s="33" t="e">
        <f>MV105/(IFERROR(VLOOKUP($B97,#REF!,15,FALSE),"")/30)</f>
        <v>#VALUE!</v>
      </c>
      <c r="MW107" s="33" t="e">
        <f>MW105/(IFERROR(VLOOKUP($B97,#REF!,15,FALSE),"")/30)</f>
        <v>#VALUE!</v>
      </c>
      <c r="MX107" s="33" t="e">
        <f>MX105/(IFERROR(VLOOKUP($B97,#REF!,15,FALSE),"")/30)</f>
        <v>#VALUE!</v>
      </c>
      <c r="MY107" s="33" t="e">
        <f>MY105/(IFERROR(VLOOKUP($B97,#REF!,15,FALSE),"")/30)</f>
        <v>#VALUE!</v>
      </c>
      <c r="MZ107" s="33" t="e">
        <f>MZ105/(IFERROR(VLOOKUP($B97,#REF!,15,FALSE),"")/30)</f>
        <v>#VALUE!</v>
      </c>
      <c r="NA107" s="33" t="e">
        <f>NA105/(IFERROR(VLOOKUP($B97,#REF!,15,FALSE),"")/30)</f>
        <v>#VALUE!</v>
      </c>
      <c r="NB107" s="33" t="e">
        <f>NB105/(IFERROR(VLOOKUP($B97,#REF!,15,FALSE),"")/30)</f>
        <v>#VALUE!</v>
      </c>
      <c r="NC107" s="33" t="e">
        <f>NC105/(IFERROR(VLOOKUP($B97,#REF!,15,FALSE),"")/30)</f>
        <v>#VALUE!</v>
      </c>
      <c r="ND107" s="33" t="e">
        <f>ND105/(IFERROR(VLOOKUP($B97,#REF!,15,FALSE),"")/30)</f>
        <v>#VALUE!</v>
      </c>
      <c r="NE107" s="33" t="e">
        <f>NE105/(IFERROR(VLOOKUP($B97,#REF!,15,FALSE),"")/30)</f>
        <v>#VALUE!</v>
      </c>
      <c r="NF107" s="33" t="e">
        <f>NF105/(IFERROR(VLOOKUP($B97,#REF!,15,FALSE),"")/30)</f>
        <v>#VALUE!</v>
      </c>
      <c r="NG107" s="33" t="e">
        <f>NG105/(IFERROR(VLOOKUP($B97,#REF!,15,FALSE),"")/30)</f>
        <v>#VALUE!</v>
      </c>
      <c r="NH107" s="33" t="e">
        <f>NH105/(IFERROR(VLOOKUP($B97,#REF!,15,FALSE),"")/30)</f>
        <v>#VALUE!</v>
      </c>
    </row>
    <row r="108" spans="1:372" s="34" customFormat="1" ht="14.4" outlineLevel="1" x14ac:dyDescent="0.2">
      <c r="A108" s="1048"/>
      <c r="B108" s="17" t="s">
        <v>37</v>
      </c>
      <c r="C108" s="1051"/>
      <c r="D108" s="50" t="s">
        <v>33</v>
      </c>
      <c r="E108" s="27" t="s">
        <v>31</v>
      </c>
      <c r="F108" s="25"/>
      <c r="G108" s="52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  <c r="CD108" s="33"/>
      <c r="CE108" s="33"/>
      <c r="CF108" s="33"/>
      <c r="CG108" s="33"/>
      <c r="CH108" s="33"/>
      <c r="CI108" s="33"/>
      <c r="CJ108" s="33"/>
      <c r="CK108" s="33"/>
      <c r="CL108" s="33"/>
      <c r="CM108" s="33"/>
      <c r="CN108" s="33"/>
      <c r="CO108" s="33"/>
      <c r="CP108" s="33"/>
      <c r="CQ108" s="33"/>
      <c r="CR108" s="33"/>
      <c r="CS108" s="33"/>
      <c r="CT108" s="33"/>
      <c r="CU108" s="33"/>
      <c r="CV108" s="33"/>
      <c r="CW108" s="33"/>
      <c r="CX108" s="33"/>
      <c r="CY108" s="33"/>
      <c r="CZ108" s="33"/>
      <c r="DA108" s="33"/>
      <c r="DB108" s="33"/>
      <c r="DC108" s="33"/>
      <c r="DD108" s="33"/>
      <c r="DE108" s="33"/>
      <c r="DF108" s="33"/>
      <c r="DG108" s="33"/>
      <c r="DH108" s="33"/>
      <c r="DI108" s="33"/>
      <c r="DJ108" s="33"/>
      <c r="DK108" s="33"/>
      <c r="DL108" s="33"/>
      <c r="DM108" s="33"/>
      <c r="DN108" s="33"/>
      <c r="DO108" s="33"/>
      <c r="DP108" s="33"/>
      <c r="DQ108" s="33"/>
      <c r="DR108" s="33"/>
      <c r="DS108" s="33"/>
      <c r="DT108" s="33"/>
      <c r="DU108" s="33"/>
      <c r="DV108" s="33"/>
      <c r="DW108" s="33"/>
      <c r="DX108" s="33"/>
      <c r="DY108" s="33"/>
      <c r="DZ108" s="33"/>
      <c r="EA108" s="33"/>
      <c r="EB108" s="33"/>
      <c r="EC108" s="33"/>
      <c r="ED108" s="33"/>
      <c r="EE108" s="33"/>
      <c r="EF108" s="33"/>
      <c r="EG108" s="33"/>
      <c r="EH108" s="33"/>
      <c r="EI108" s="33"/>
      <c r="EJ108" s="33"/>
      <c r="EK108" s="33"/>
      <c r="EL108" s="33"/>
      <c r="EM108" s="33"/>
      <c r="EN108" s="33"/>
      <c r="EO108" s="33"/>
      <c r="EP108" s="33"/>
      <c r="EQ108" s="33"/>
      <c r="ER108" s="33"/>
      <c r="ES108" s="33"/>
      <c r="ET108" s="33"/>
      <c r="EU108" s="33"/>
      <c r="EV108" s="33"/>
      <c r="EW108" s="33"/>
      <c r="EX108" s="33"/>
      <c r="EY108" s="33"/>
      <c r="EZ108" s="33"/>
      <c r="FA108" s="33"/>
      <c r="FB108" s="33"/>
      <c r="FC108" s="33"/>
      <c r="FD108" s="33"/>
      <c r="FE108" s="33"/>
      <c r="FF108" s="33"/>
      <c r="FG108" s="33"/>
      <c r="FH108" s="33"/>
      <c r="FI108" s="33">
        <v>36000</v>
      </c>
      <c r="FJ108" s="33"/>
      <c r="FK108" s="33"/>
      <c r="FL108" s="33">
        <v>36000</v>
      </c>
      <c r="FM108" s="33"/>
      <c r="FN108" s="33"/>
      <c r="FO108" s="33">
        <v>36000</v>
      </c>
      <c r="FP108" s="33"/>
      <c r="FQ108" s="33">
        <v>36000</v>
      </c>
      <c r="FR108" s="33"/>
      <c r="FS108" s="33"/>
      <c r="FT108" s="33"/>
      <c r="FU108" s="33"/>
      <c r="FV108" s="33"/>
      <c r="FW108" s="33"/>
      <c r="FX108" s="33"/>
      <c r="FY108" s="33"/>
      <c r="FZ108" s="33"/>
      <c r="GA108" s="33"/>
      <c r="GB108" s="33"/>
      <c r="GC108" s="33"/>
      <c r="GD108" s="33"/>
      <c r="GE108" s="33"/>
      <c r="GF108" s="33"/>
      <c r="GG108" s="33"/>
      <c r="GH108" s="33"/>
      <c r="GI108" s="33"/>
      <c r="GJ108" s="33"/>
      <c r="GK108" s="33"/>
      <c r="GL108" s="33"/>
      <c r="GM108" s="33"/>
      <c r="GN108" s="33"/>
      <c r="GO108" s="33"/>
      <c r="GP108" s="33"/>
      <c r="GQ108" s="33"/>
      <c r="GR108" s="33"/>
      <c r="GS108" s="33"/>
      <c r="GT108" s="33"/>
      <c r="GU108" s="33"/>
      <c r="GV108" s="33"/>
      <c r="GW108" s="33"/>
      <c r="GX108" s="33"/>
      <c r="GY108" s="33"/>
      <c r="GZ108" s="33"/>
      <c r="HA108" s="33"/>
      <c r="HB108" s="33"/>
      <c r="HC108" s="33"/>
      <c r="HD108" s="33"/>
      <c r="HE108" s="33"/>
      <c r="HF108" s="33"/>
      <c r="HG108" s="33"/>
      <c r="HH108" s="33"/>
      <c r="HI108" s="33"/>
      <c r="HJ108" s="33"/>
      <c r="HK108" s="33"/>
      <c r="HL108" s="33"/>
      <c r="HM108" s="33"/>
      <c r="HN108" s="33"/>
      <c r="HO108" s="33"/>
      <c r="HP108" s="33"/>
      <c r="HQ108" s="33"/>
      <c r="HR108" s="33"/>
      <c r="HS108" s="33"/>
      <c r="HT108" s="33"/>
      <c r="HU108" s="33"/>
      <c r="HV108" s="33"/>
      <c r="HW108" s="33"/>
      <c r="HX108" s="33"/>
      <c r="HY108" s="33"/>
      <c r="HZ108" s="33"/>
      <c r="IA108" s="33"/>
      <c r="IB108" s="33"/>
      <c r="IC108" s="33"/>
      <c r="ID108" s="33"/>
      <c r="IE108" s="33"/>
      <c r="IF108" s="33"/>
      <c r="IG108" s="33"/>
      <c r="IH108" s="33"/>
      <c r="II108" s="33"/>
      <c r="IJ108" s="33"/>
      <c r="IK108" s="33"/>
      <c r="IL108" s="33"/>
      <c r="IM108" s="33"/>
      <c r="IN108" s="33"/>
      <c r="IO108" s="33"/>
      <c r="IP108" s="33"/>
      <c r="IQ108" s="33"/>
      <c r="IR108" s="33"/>
      <c r="IS108" s="33"/>
      <c r="IT108" s="33"/>
      <c r="IU108" s="33"/>
      <c r="IV108" s="33"/>
      <c r="IW108" s="33"/>
      <c r="IX108" s="33"/>
      <c r="IY108" s="33"/>
      <c r="IZ108" s="33"/>
      <c r="JA108" s="33"/>
      <c r="JB108" s="33"/>
      <c r="JC108" s="33"/>
      <c r="JD108" s="33"/>
      <c r="JE108" s="33"/>
      <c r="JF108" s="33"/>
      <c r="JG108" s="33"/>
      <c r="JH108" s="33"/>
      <c r="JI108" s="33"/>
      <c r="JJ108" s="33"/>
      <c r="JK108" s="33"/>
      <c r="JL108" s="33"/>
      <c r="JM108" s="33"/>
      <c r="JN108" s="33"/>
      <c r="JO108" s="33"/>
      <c r="JP108" s="33"/>
      <c r="JQ108" s="33"/>
      <c r="JR108" s="33"/>
      <c r="JS108" s="33"/>
      <c r="JT108" s="33"/>
      <c r="JU108" s="33"/>
      <c r="JV108" s="33"/>
      <c r="JW108" s="33"/>
      <c r="JX108" s="33"/>
      <c r="JY108" s="33"/>
      <c r="JZ108" s="33"/>
      <c r="KA108" s="33"/>
      <c r="KB108" s="33"/>
      <c r="KC108" s="33"/>
      <c r="KD108" s="33"/>
      <c r="KE108" s="33"/>
      <c r="KF108" s="33"/>
      <c r="KG108" s="33"/>
      <c r="KH108" s="33"/>
      <c r="KI108" s="33"/>
      <c r="KJ108" s="33"/>
      <c r="KK108" s="33"/>
      <c r="KL108" s="33"/>
      <c r="KM108" s="33"/>
      <c r="KN108" s="33"/>
      <c r="KO108" s="33"/>
      <c r="KP108" s="33"/>
      <c r="KQ108" s="33"/>
      <c r="KR108" s="33"/>
      <c r="KS108" s="33"/>
      <c r="KT108" s="33"/>
      <c r="KU108" s="33"/>
      <c r="KV108" s="33"/>
      <c r="KW108" s="33"/>
      <c r="KX108" s="33"/>
      <c r="KY108" s="33"/>
      <c r="KZ108" s="33"/>
      <c r="LA108" s="33"/>
      <c r="LB108" s="33"/>
      <c r="LC108" s="33"/>
      <c r="LD108" s="33"/>
      <c r="LE108" s="33"/>
      <c r="LF108" s="33"/>
      <c r="LG108" s="33"/>
      <c r="LH108" s="33"/>
      <c r="LI108" s="33"/>
      <c r="LJ108" s="33"/>
      <c r="LK108" s="33"/>
      <c r="LL108" s="33"/>
      <c r="LM108" s="33"/>
      <c r="LN108" s="33"/>
      <c r="LO108" s="33"/>
      <c r="LP108" s="33"/>
      <c r="LQ108" s="33"/>
      <c r="LR108" s="33"/>
      <c r="LS108" s="33"/>
      <c r="LT108" s="33"/>
      <c r="LU108" s="33"/>
      <c r="LV108" s="33"/>
      <c r="LW108" s="33"/>
      <c r="LX108" s="33"/>
      <c r="LY108" s="33"/>
      <c r="LZ108" s="33"/>
      <c r="MA108" s="33"/>
      <c r="MB108" s="33"/>
      <c r="MC108" s="33"/>
      <c r="MD108" s="33"/>
      <c r="ME108" s="33"/>
      <c r="MF108" s="33"/>
      <c r="MG108" s="33"/>
      <c r="MH108" s="33"/>
      <c r="MI108" s="33"/>
      <c r="MJ108" s="33"/>
      <c r="MK108" s="33"/>
      <c r="ML108" s="33"/>
      <c r="MM108" s="33"/>
      <c r="MN108" s="33"/>
      <c r="MO108" s="33"/>
      <c r="MP108" s="33"/>
      <c r="MQ108" s="33"/>
      <c r="MR108" s="33"/>
      <c r="MS108" s="33"/>
      <c r="MT108" s="33"/>
      <c r="MU108" s="33"/>
      <c r="MV108" s="33"/>
      <c r="MW108" s="33"/>
      <c r="MX108" s="33"/>
      <c r="MY108" s="33"/>
      <c r="MZ108" s="33"/>
      <c r="NA108" s="33"/>
      <c r="NB108" s="33"/>
      <c r="NC108" s="33"/>
      <c r="ND108" s="33"/>
      <c r="NE108" s="33"/>
      <c r="NF108" s="33"/>
      <c r="NG108" s="33"/>
      <c r="NH108" s="33"/>
    </row>
    <row r="109" spans="1:372" s="38" customFormat="1" ht="15" outlineLevel="1" thickBot="1" x14ac:dyDescent="0.25">
      <c r="A109" s="1049"/>
      <c r="B109" s="36">
        <f>B107/30</f>
        <v>3.3333333333333333E-2</v>
      </c>
      <c r="C109" s="1052"/>
      <c r="D109" s="51">
        <f>B109</f>
        <v>3.3333333333333333E-2</v>
      </c>
      <c r="E109" s="59" t="s">
        <v>29</v>
      </c>
      <c r="F109" s="60"/>
      <c r="G109" s="37" t="e">
        <v>#VALUE!</v>
      </c>
      <c r="H109" s="37" t="e">
        <f>IF(AND(H108&lt;&gt;0,G108&lt;&gt;0),H108-G108,(IFERROR(VLOOKUP($B97,#REF!,4,FALSE),"")/30))</f>
        <v>#VALUE!</v>
      </c>
      <c r="I109" s="37" t="e">
        <f>IF(AND(I108&lt;&gt;0,H108&lt;&gt;0),I108-H108,(IFERROR(VLOOKUP($B97,#REF!,4,FALSE),"")/30))</f>
        <v>#VALUE!</v>
      </c>
      <c r="J109" s="37" t="e">
        <f>IF(AND(J108&lt;&gt;0,I108&lt;&gt;0),J108-I108,(IFERROR(VLOOKUP($B97,#REF!,4,FALSE),"")/30))</f>
        <v>#VALUE!</v>
      </c>
      <c r="K109" s="37" t="e">
        <f>IF(AND(K108&lt;&gt;0,J108&lt;&gt;0),K108-J108,(IFERROR(VLOOKUP($B97,#REF!,4,FALSE),"")/30))</f>
        <v>#VALUE!</v>
      </c>
      <c r="L109" s="37" t="e">
        <f>IF(AND(L108&lt;&gt;0,K108&lt;&gt;0),L108-K108,(IFERROR(VLOOKUP($B97,#REF!,4,FALSE),"")/30))</f>
        <v>#VALUE!</v>
      </c>
      <c r="M109" s="37" t="e">
        <f>IF(AND(M108&lt;&gt;0,L108&lt;&gt;0),M108-L108,(IFERROR(VLOOKUP($B97,#REF!,4,FALSE),"")/30))</f>
        <v>#VALUE!</v>
      </c>
      <c r="N109" s="37" t="e">
        <f>IF(AND(N108&lt;&gt;0,M108&lt;&gt;0),N108-M108,(IFERROR(VLOOKUP($B97,#REF!,4,FALSE),"")/30))</f>
        <v>#VALUE!</v>
      </c>
      <c r="O109" s="37" t="e">
        <f>IF(AND(O108&lt;&gt;0,N108&lt;&gt;0),O108-N108,(IFERROR(VLOOKUP($B97,#REF!,4,FALSE),"")/30))</f>
        <v>#VALUE!</v>
      </c>
      <c r="P109" s="37" t="e">
        <f>IF(AND(P108&lt;&gt;0,O108&lt;&gt;0),P108-O108,(IFERROR(VLOOKUP($B97,#REF!,4,FALSE),"")/30))</f>
        <v>#VALUE!</v>
      </c>
      <c r="Q109" s="37" t="e">
        <f>IF(AND(Q108&lt;&gt;0,P108&lt;&gt;0),Q108-P108,(IFERROR(VLOOKUP($B97,#REF!,4,FALSE),"")/30))</f>
        <v>#VALUE!</v>
      </c>
      <c r="R109" s="37" t="e">
        <f>IF(AND(R108&lt;&gt;0,Q108&lt;&gt;0),R108-Q108,(IFERROR(VLOOKUP($B97,#REF!,4,FALSE),"")/30))</f>
        <v>#VALUE!</v>
      </c>
      <c r="S109" s="37" t="e">
        <f>IF(AND(S108&lt;&gt;0,R108&lt;&gt;0),S108-R108,(IFERROR(VLOOKUP($B97,#REF!,4,FALSE),"")/30))</f>
        <v>#VALUE!</v>
      </c>
      <c r="T109" s="37" t="e">
        <f>IF(AND(T108&lt;&gt;0,S108&lt;&gt;0),T108-S108,(IFERROR(VLOOKUP($B97,#REF!,4,FALSE),"")/30))</f>
        <v>#VALUE!</v>
      </c>
      <c r="U109" s="37" t="e">
        <f>IF(AND(U108&lt;&gt;0,T108&lt;&gt;0),U108-T108,(IFERROR(VLOOKUP($B97,#REF!,4,FALSE),"")/30))</f>
        <v>#VALUE!</v>
      </c>
      <c r="V109" s="37" t="e">
        <f>IF(AND(V108&lt;&gt;0,U108&lt;&gt;0),V108-U108,(IFERROR(VLOOKUP($B97,#REF!,4,FALSE),"")/30))</f>
        <v>#VALUE!</v>
      </c>
      <c r="W109" s="37" t="e">
        <f>IF(AND(W108&lt;&gt;0,V108&lt;&gt;0),W108-V108,(IFERROR(VLOOKUP($B97,#REF!,4,FALSE),"")/30))</f>
        <v>#VALUE!</v>
      </c>
      <c r="X109" s="37" t="e">
        <f>IF(AND(X108&lt;&gt;0,W108&lt;&gt;0),X108-W108,(IFERROR(VLOOKUP($B97,#REF!,4,FALSE),"")/30))</f>
        <v>#VALUE!</v>
      </c>
      <c r="Y109" s="37" t="e">
        <f>IF(AND(Y108&lt;&gt;0,X108&lt;&gt;0),Y108-X108,(IFERROR(VLOOKUP($B97,#REF!,4,FALSE),"")/30))</f>
        <v>#VALUE!</v>
      </c>
      <c r="Z109" s="37" t="e">
        <f>IF(AND(Z108&lt;&gt;0,Y108&lt;&gt;0),Z108-Y108,(IFERROR(VLOOKUP($B97,#REF!,4,FALSE),"")/30))</f>
        <v>#VALUE!</v>
      </c>
      <c r="AA109" s="37" t="e">
        <f>IF(AND(AA108&lt;&gt;0,Z108&lt;&gt;0),AA108-Z108,(IFERROR(VLOOKUP($B97,#REF!,4,FALSE),"")/30))</f>
        <v>#VALUE!</v>
      </c>
      <c r="AB109" s="37" t="e">
        <f>IF(AND(AB108&lt;&gt;0,AA108&lt;&gt;0),AB108-AA108,(IFERROR(VLOOKUP($B97,#REF!,4,FALSE),"")/30))</f>
        <v>#VALUE!</v>
      </c>
      <c r="AC109" s="37" t="e">
        <f>IF(AND(AC108&lt;&gt;0,AB108&lt;&gt;0),AC108-AB108,(IFERROR(VLOOKUP($B97,#REF!,4,FALSE),"")/30))</f>
        <v>#VALUE!</v>
      </c>
      <c r="AD109" s="37" t="e">
        <f>IF(AND(AD108&lt;&gt;0,AC108&lt;&gt;0),AD108-AC108,(IFERROR(VLOOKUP($B97,#REF!,4,FALSE),"")/30))</f>
        <v>#VALUE!</v>
      </c>
      <c r="AE109" s="37" t="e">
        <f>IF(AND(AE108&lt;&gt;0,AD108&lt;&gt;0),AE108-AD108,(IFERROR(VLOOKUP($B97,#REF!,4,FALSE),"")/30))</f>
        <v>#VALUE!</v>
      </c>
      <c r="AF109" s="37" t="e">
        <f>IF(AND(AF108&lt;&gt;0,AE108&lt;&gt;0),AF108-AE108,(IFERROR(VLOOKUP($B97,#REF!,4,FALSE),"")/30))</f>
        <v>#VALUE!</v>
      </c>
      <c r="AG109" s="37" t="e">
        <f>IF(AND(AG108&lt;&gt;0,AF108&lt;&gt;0),AG108-AF108,(IFERROR(VLOOKUP($B97,#REF!,4,FALSE),"")/30))</f>
        <v>#VALUE!</v>
      </c>
      <c r="AH109" s="37" t="e">
        <f>IF(AND(AH108&lt;&gt;0,AG108&lt;&gt;0),AH108-AG108,(IFERROR(VLOOKUP($B97,#REF!,4,FALSE),"")/30))</f>
        <v>#VALUE!</v>
      </c>
      <c r="AI109" s="37" t="e">
        <f>IF(AND(AI108&lt;&gt;0,AH108&lt;&gt;0),AI108-AH108,(IFERROR(VLOOKUP($B97,#REF!,4,FALSE),"")/30))</f>
        <v>#VALUE!</v>
      </c>
      <c r="AJ109" s="37" t="e">
        <f>IF(AND(AJ108&lt;&gt;0,AI108&lt;&gt;0),AJ108-AI108,(IFERROR(VLOOKUP($B97,#REF!,4,FALSE),"")/30))</f>
        <v>#VALUE!</v>
      </c>
      <c r="AK109" s="37" t="e">
        <f>IF(AND(AK108&lt;&gt;0,AJ108&lt;&gt;0),AK108-AJ108,(IFERROR(VLOOKUP($B97,#REF!,4,FALSE),"")/30))</f>
        <v>#VALUE!</v>
      </c>
      <c r="AL109" s="37" t="e">
        <f>IF(AND(AL108&lt;&gt;0,AK108&lt;&gt;0),AL108-AK108,(IFERROR(VLOOKUP($B97,#REF!,4,FALSE),"")/30))</f>
        <v>#VALUE!</v>
      </c>
      <c r="AM109" s="37" t="e">
        <f>IF(AND(AM108&lt;&gt;0,AL108&lt;&gt;0),AM108-AL108,(IFERROR(VLOOKUP($B97,#REF!,4,FALSE),"")/30))</f>
        <v>#VALUE!</v>
      </c>
      <c r="AN109" s="37" t="e">
        <f>IF(AND(AN108&lt;&gt;0,AM108&lt;&gt;0),AN108-AM108,(IFERROR(VLOOKUP($B97,#REF!,4,FALSE),"")/30))</f>
        <v>#VALUE!</v>
      </c>
      <c r="AO109" s="37" t="e">
        <f>IF(AND(AO108&lt;&gt;0,AN108&lt;&gt;0),AO108-AN108,(IFERROR(VLOOKUP($B97,#REF!,4,FALSE),"")/30))</f>
        <v>#VALUE!</v>
      </c>
      <c r="AP109" s="37" t="e">
        <f>IF(AND(AP108&lt;&gt;0,AO108&lt;&gt;0),AP108-AO108,(IFERROR(VLOOKUP($B97,#REF!,4,FALSE),"")/30))</f>
        <v>#VALUE!</v>
      </c>
      <c r="AQ109" s="37" t="e">
        <f>IF(AND(AQ108&lt;&gt;0,AP108&lt;&gt;0),AQ108-AP108,(IFERROR(VLOOKUP($B97,#REF!,4,FALSE),"")/30))</f>
        <v>#VALUE!</v>
      </c>
      <c r="AR109" s="37" t="e">
        <f>IF(AND(AR108&lt;&gt;0,AQ108&lt;&gt;0),AR108-AQ108,(IFERROR(VLOOKUP($B97,#REF!,4,FALSE),"")/30))</f>
        <v>#VALUE!</v>
      </c>
      <c r="AS109" s="37" t="e">
        <f>IF(AND(AS108&lt;&gt;0,AR108&lt;&gt;0),AS108-AR108,(IFERROR(VLOOKUP($B97,#REF!,4,FALSE),"")/30))</f>
        <v>#VALUE!</v>
      </c>
      <c r="AT109" s="37" t="e">
        <f>IF(AND(AT108&lt;&gt;0,AS108&lt;&gt;0),AT108-AS108,(IFERROR(VLOOKUP($B97,#REF!,4,FALSE),"")/30))</f>
        <v>#VALUE!</v>
      </c>
      <c r="AU109" s="37" t="e">
        <f>IF(AND(AU108&lt;&gt;0,AT108&lt;&gt;0),AU108-AT108,(IFERROR(VLOOKUP($B97,#REF!,4,FALSE),"")/30))</f>
        <v>#VALUE!</v>
      </c>
      <c r="AV109" s="37" t="e">
        <f>IF(AND(AV108&lt;&gt;0,AU108&lt;&gt;0),AV108-AU108,(IFERROR(VLOOKUP($B97,#REF!,4,FALSE),"")/30))</f>
        <v>#VALUE!</v>
      </c>
      <c r="AW109" s="37" t="e">
        <f>IF(AND(AW108&lt;&gt;0,AV108&lt;&gt;0),AW108-AV108,(IFERROR(VLOOKUP($B97,#REF!,4,FALSE),"")/30))</f>
        <v>#VALUE!</v>
      </c>
      <c r="AX109" s="37" t="e">
        <f>IF(AND(AX108&lt;&gt;0,AW108&lt;&gt;0),AX108-AW108,(IFERROR(VLOOKUP($B97,#REF!,4,FALSE),"")/30))</f>
        <v>#VALUE!</v>
      </c>
      <c r="AY109" s="37" t="e">
        <f>IF(AND(AY108&lt;&gt;0,AX108&lt;&gt;0),AY108-AX108,(IFERROR(VLOOKUP($B97,#REF!,4,FALSE),"")/30))</f>
        <v>#VALUE!</v>
      </c>
      <c r="AZ109" s="37" t="e">
        <f>IF(AND(AZ108&lt;&gt;0,AY108&lt;&gt;0),AZ108-AY108,(IFERROR(VLOOKUP($B97,#REF!,4,FALSE),"")/30))</f>
        <v>#VALUE!</v>
      </c>
      <c r="BA109" s="37" t="e">
        <f>IF(AND(BA108&lt;&gt;0,AZ108&lt;&gt;0),BA108-AZ108,(IFERROR(VLOOKUP($B97,#REF!,4,FALSE),"")/30))</f>
        <v>#VALUE!</v>
      </c>
      <c r="BB109" s="37" t="e">
        <f>IF(AND(BB108&lt;&gt;0,BA108&lt;&gt;0),BB108-BA108,(IFERROR(VLOOKUP($B97,#REF!,4,FALSE),"")/30))</f>
        <v>#VALUE!</v>
      </c>
      <c r="BC109" s="37" t="e">
        <f>IF(AND(BC108&lt;&gt;0,BB108&lt;&gt;0),BC108-BB108,(IFERROR(VLOOKUP($B97,#REF!,4,FALSE),"")/30))</f>
        <v>#VALUE!</v>
      </c>
      <c r="BD109" s="37" t="e">
        <f>IF(AND(BD108&lt;&gt;0,BC108&lt;&gt;0),BD108-BC108,(IFERROR(VLOOKUP($B97,#REF!,4,FALSE),"")/30))</f>
        <v>#VALUE!</v>
      </c>
      <c r="BE109" s="37" t="e">
        <f>IF(AND(BE108&lt;&gt;0,BD108&lt;&gt;0),BE108-BD108,(IFERROR(VLOOKUP($B97,#REF!,4,FALSE),"")/30))</f>
        <v>#VALUE!</v>
      </c>
      <c r="BF109" s="37" t="e">
        <f>IF(AND(BF108&lt;&gt;0,BE108&lt;&gt;0),BF108-BE108,(IFERROR(VLOOKUP($B97,#REF!,4,FALSE),"")/30))</f>
        <v>#VALUE!</v>
      </c>
      <c r="BG109" s="37" t="e">
        <f>IF(AND(BG108&lt;&gt;0,BF108&lt;&gt;0),BG108-BF108,(IFERROR(VLOOKUP($B97,#REF!,4,FALSE),"")/30))</f>
        <v>#VALUE!</v>
      </c>
      <c r="BH109" s="37" t="e">
        <f>IF(AND(BH108&lt;&gt;0,BG108&lt;&gt;0),BH108-BG108,(IFERROR(VLOOKUP($B97,#REF!,4,FALSE),"")/30))</f>
        <v>#VALUE!</v>
      </c>
      <c r="BI109" s="37" t="e">
        <f>IF(AND(BI108&lt;&gt;0,BH108&lt;&gt;0),BI108-BH108,(IFERROR(VLOOKUP($B97,#REF!,4,FALSE),"")/30))</f>
        <v>#VALUE!</v>
      </c>
      <c r="BJ109" s="37" t="e">
        <f>IF(AND(BJ108&lt;&gt;0,BI108&lt;&gt;0),BJ108-BI108,(IFERROR(VLOOKUP($B97,#REF!,4,FALSE),"")/30))</f>
        <v>#VALUE!</v>
      </c>
      <c r="BK109" s="37" t="e">
        <f>IF(AND(BK108&lt;&gt;0,BJ108&lt;&gt;0),BK108-BJ108,(IFERROR(VLOOKUP($B97,#REF!,4,FALSE),"")/30))</f>
        <v>#VALUE!</v>
      </c>
      <c r="BL109" s="37" t="e">
        <f>IF(AND(BL108&lt;&gt;0,BK108&lt;&gt;0),BL108-BK108,(IFERROR(VLOOKUP($B97,#REF!,4,FALSE),"")/30))</f>
        <v>#VALUE!</v>
      </c>
      <c r="BM109" s="37" t="e">
        <f>IF(AND(BM108&lt;&gt;0,BL108&lt;&gt;0),BM108-BL108,(IFERROR(VLOOKUP($B97,#REF!,4,FALSE),"")/30))</f>
        <v>#VALUE!</v>
      </c>
      <c r="BN109" s="37" t="e">
        <f>IF(AND(BN108&lt;&gt;0,BM108&lt;&gt;0),BN108-BM108,(IFERROR(VLOOKUP($B97,#REF!,4,FALSE),"")/30))</f>
        <v>#VALUE!</v>
      </c>
      <c r="BO109" s="37" t="e">
        <f>IF(AND(BO108&lt;&gt;0,BN108&lt;&gt;0),BO108-BN108,(IFERROR(VLOOKUP($B97,#REF!,4,FALSE),"")/30))</f>
        <v>#VALUE!</v>
      </c>
      <c r="BP109" s="37" t="e">
        <f>IF(AND(BP108&lt;&gt;0,BO108&lt;&gt;0),BP108-BO108,(IFERROR(VLOOKUP($B97,#REF!,4,FALSE),"")/30))</f>
        <v>#VALUE!</v>
      </c>
      <c r="BQ109" s="37" t="e">
        <f>IF(AND(BQ108&lt;&gt;0,BP108&lt;&gt;0),BQ108-BP108,(IFERROR(VLOOKUP($B97,#REF!,4,FALSE),"")/30))</f>
        <v>#VALUE!</v>
      </c>
      <c r="BR109" s="37" t="e">
        <f>IF(AND(BR108&lt;&gt;0,BQ108&lt;&gt;0),BR108-BQ108,(IFERROR(VLOOKUP($B97,#REF!,4,FALSE),"")/30))</f>
        <v>#VALUE!</v>
      </c>
      <c r="BS109" s="37" t="e">
        <f>IF(AND(BS108&lt;&gt;0,BR108&lt;&gt;0),BS108-BR108,(IFERROR(VLOOKUP($B97,#REF!,4,FALSE),"")/30))</f>
        <v>#VALUE!</v>
      </c>
      <c r="BT109" s="37" t="e">
        <f>IF(AND(BT108&lt;&gt;0,BS108&lt;&gt;0),BT108-BS108,(IFERROR(VLOOKUP($B97,#REF!,4,FALSE),"")/30))</f>
        <v>#VALUE!</v>
      </c>
      <c r="BU109" s="37" t="e">
        <f>IF(AND(BU108&lt;&gt;0,BT108&lt;&gt;0),BU108-BT108,(IFERROR(VLOOKUP($B97,#REF!,4,FALSE),"")/30))</f>
        <v>#VALUE!</v>
      </c>
      <c r="BV109" s="37" t="e">
        <f>IF(AND(BV108&lt;&gt;0,BU108&lt;&gt;0),BV108-BU108,(IFERROR(VLOOKUP($B97,#REF!,4,FALSE),"")/30))</f>
        <v>#VALUE!</v>
      </c>
      <c r="BW109" s="37" t="e">
        <f>IF(AND(BW108&lt;&gt;0,BV108&lt;&gt;0),BW108-BV108,(IFERROR(VLOOKUP($B97,#REF!,4,FALSE),"")/30))</f>
        <v>#VALUE!</v>
      </c>
      <c r="BX109" s="37" t="e">
        <f>IF(AND(BX108&lt;&gt;0,BW108&lt;&gt;0),BX108-BW108,(IFERROR(VLOOKUP($B97,#REF!,4,FALSE),"")/30))</f>
        <v>#VALUE!</v>
      </c>
      <c r="BY109" s="37" t="e">
        <f>IF(AND(BY108&lt;&gt;0,BX108&lt;&gt;0),BY108-BX108,(IFERROR(VLOOKUP($B97,#REF!,4,FALSE),"")/30))</f>
        <v>#VALUE!</v>
      </c>
      <c r="BZ109" s="37" t="e">
        <f>IF(AND(BZ108&lt;&gt;0,BY108&lt;&gt;0),BZ108-BY108,(IFERROR(VLOOKUP($B97,#REF!,4,FALSE),"")/30))</f>
        <v>#VALUE!</v>
      </c>
      <c r="CA109" s="37" t="e">
        <f>IF(AND(CA108&lt;&gt;0,BZ108&lt;&gt;0),CA108-BZ108,(IFERROR(VLOOKUP($B97,#REF!,4,FALSE),"")/30))</f>
        <v>#VALUE!</v>
      </c>
      <c r="CB109" s="37" t="e">
        <f>IF(AND(CB108&lt;&gt;0,CA108&lt;&gt;0),CB108-CA108,(IFERROR(VLOOKUP($B97,#REF!,4,FALSE),"")/30))</f>
        <v>#VALUE!</v>
      </c>
      <c r="CC109" s="37" t="e">
        <f>IF(AND(CC108&lt;&gt;0,CB108&lt;&gt;0),CC108-CB108,(IFERROR(VLOOKUP($B97,#REF!,4,FALSE),"")/30))</f>
        <v>#VALUE!</v>
      </c>
      <c r="CD109" s="37" t="e">
        <f>IF(AND(CD108&lt;&gt;0,CC108&lt;&gt;0),CD108-CC108,(IFERROR(VLOOKUP($B97,#REF!,4,FALSE),"")/30))</f>
        <v>#VALUE!</v>
      </c>
      <c r="CE109" s="37" t="e">
        <f>IF(AND(CE108&lt;&gt;0,CD108&lt;&gt;0),CE108-CD108,(IFERROR(VLOOKUP($B97,#REF!,4,FALSE),"")/30))</f>
        <v>#VALUE!</v>
      </c>
      <c r="CF109" s="37" t="e">
        <f>IF(AND(CF108&lt;&gt;0,CE108&lt;&gt;0),CF108-CE108,(IFERROR(VLOOKUP($B97,#REF!,4,FALSE),"")/30))</f>
        <v>#VALUE!</v>
      </c>
      <c r="CG109" s="37" t="e">
        <f>IF(AND(CG108&lt;&gt;0,CF108&lt;&gt;0),CG108-CF108,(IFERROR(VLOOKUP($B97,#REF!,4,FALSE),"")/30))</f>
        <v>#VALUE!</v>
      </c>
      <c r="CH109" s="37" t="e">
        <f>IF(AND(CH108&lt;&gt;0,CG108&lt;&gt;0),CH108-CG108,(IFERROR(VLOOKUP($B97,#REF!,4,FALSE),"")/30))</f>
        <v>#VALUE!</v>
      </c>
      <c r="CI109" s="37" t="e">
        <f>IF(AND(CI108&lt;&gt;0,CH108&lt;&gt;0),CI108-CH108,(IFERROR(VLOOKUP($B97,#REF!,4,FALSE),"")/30))</f>
        <v>#VALUE!</v>
      </c>
      <c r="CJ109" s="37" t="e">
        <f>IF(AND(CJ108&lt;&gt;0,CI108&lt;&gt;0),CJ108-CI108,(IFERROR(VLOOKUP($B97,#REF!,4,FALSE),"")/30))</f>
        <v>#VALUE!</v>
      </c>
      <c r="CK109" s="37" t="e">
        <f>IF(AND(CK108&lt;&gt;0,CJ108&lt;&gt;0),CK108-CJ108,(IFERROR(VLOOKUP($B97,#REF!,4,FALSE),"")/30))</f>
        <v>#VALUE!</v>
      </c>
      <c r="CL109" s="37" t="e">
        <f>IF(AND(CL108&lt;&gt;0,CK108&lt;&gt;0),CL108-CK108,(IFERROR(VLOOKUP($B97,#REF!,4,FALSE),"")/30))</f>
        <v>#VALUE!</v>
      </c>
      <c r="CM109" s="37" t="e">
        <f>IF(AND(CM108&lt;&gt;0,CL108&lt;&gt;0),CM108-CL108,(IFERROR(VLOOKUP($B97,#REF!,4,FALSE),"")/30))</f>
        <v>#VALUE!</v>
      </c>
      <c r="CN109" s="37" t="e">
        <f>IF(AND(CN108&lt;&gt;0,CM108&lt;&gt;0),CN108-CM108,(IFERROR(VLOOKUP($B97,#REF!,4,FALSE),"")/30))</f>
        <v>#VALUE!</v>
      </c>
      <c r="CO109" s="37" t="e">
        <f>IF(AND(CO108&lt;&gt;0,CN108&lt;&gt;0),CO108-CN108,(IFERROR(VLOOKUP($B97,#REF!,4,FALSE),"")/30))</f>
        <v>#VALUE!</v>
      </c>
      <c r="CP109" s="37" t="e">
        <f>IF(AND(CP108&lt;&gt;0,CO108&lt;&gt;0),CP108-CO108,(IFERROR(VLOOKUP($B97,#REF!,4,FALSE),"")/30))</f>
        <v>#VALUE!</v>
      </c>
      <c r="CQ109" s="37" t="e">
        <f>IF(AND(CQ108&lt;&gt;0,CP108&lt;&gt;0),CQ108-CP108,(IFERROR(VLOOKUP($B97,#REF!,4,FALSE),"")/30))</f>
        <v>#VALUE!</v>
      </c>
      <c r="CR109" s="37" t="e">
        <f>IF(AND(CR108&lt;&gt;0,CQ108&lt;&gt;0),CR108-CQ108,(IFERROR(VLOOKUP($B97,#REF!,4,FALSE),"")/30))</f>
        <v>#VALUE!</v>
      </c>
      <c r="CS109" s="37" t="e">
        <f>IF(AND(CS108&lt;&gt;0,CR108&lt;&gt;0),CS108-CR108,(IFERROR(VLOOKUP($B97,#REF!,4,FALSE),"")/30))</f>
        <v>#VALUE!</v>
      </c>
      <c r="CT109" s="37" t="e">
        <f>IF(AND(CT108&lt;&gt;0,CS108&lt;&gt;0),CT108-CS108,(IFERROR(VLOOKUP($B97,#REF!,4,FALSE),"")/30))</f>
        <v>#VALUE!</v>
      </c>
      <c r="CU109" s="37" t="e">
        <f>IF(AND(CU108&lt;&gt;0,CT108&lt;&gt;0),CU108-CT108,(IFERROR(VLOOKUP($B97,#REF!,4,FALSE),"")/30))</f>
        <v>#VALUE!</v>
      </c>
      <c r="CV109" s="37" t="e">
        <f>IF(AND(CV108&lt;&gt;0,CU108&lt;&gt;0),CV108-CU108,(IFERROR(VLOOKUP($B97,#REF!,4,FALSE),"")/30))</f>
        <v>#VALUE!</v>
      </c>
      <c r="CW109" s="37" t="e">
        <f>IF(AND(CW108&lt;&gt;0,CV108&lt;&gt;0),CW108-CV108,(IFERROR(VLOOKUP($B97,#REF!,4,FALSE),"")/30))</f>
        <v>#VALUE!</v>
      </c>
      <c r="CX109" s="37" t="e">
        <f>IF(AND(CX108&lt;&gt;0,CW108&lt;&gt;0),CX108-CW108,(IFERROR(VLOOKUP($B97,#REF!,4,FALSE),"")/30))</f>
        <v>#VALUE!</v>
      </c>
      <c r="CY109" s="37" t="e">
        <f>IF(AND(CY108&lt;&gt;0,CX108&lt;&gt;0),CY108-CX108,(IFERROR(VLOOKUP($B97,#REF!,4,FALSE),"")/30))</f>
        <v>#VALUE!</v>
      </c>
      <c r="CZ109" s="37" t="e">
        <f>IF(AND(CZ108&lt;&gt;0,CY108&lt;&gt;0),CZ108-CY108,(IFERROR(VLOOKUP($B97,#REF!,4,FALSE),"")/30))</f>
        <v>#VALUE!</v>
      </c>
      <c r="DA109" s="37" t="e">
        <f>IF(AND(DA108&lt;&gt;0,CZ108&lt;&gt;0),DA108-CZ108,(IFERROR(VLOOKUP($B97,#REF!,4,FALSE),"")/30))</f>
        <v>#VALUE!</v>
      </c>
      <c r="DB109" s="37" t="e">
        <f>IF(AND(DB108&lt;&gt;0,DA108&lt;&gt;0),DB108-DA108,(IFERROR(VLOOKUP($B97,#REF!,4,FALSE),"")/30))</f>
        <v>#VALUE!</v>
      </c>
      <c r="DC109" s="37" t="e">
        <f>IF(AND(DC108&lt;&gt;0,DB108&lt;&gt;0),DC108-DB108,(IFERROR(VLOOKUP($B97,#REF!,4,FALSE),"")/30))</f>
        <v>#VALUE!</v>
      </c>
      <c r="DD109" s="37" t="e">
        <f>IF(AND(DD108&lt;&gt;0,DC108&lt;&gt;0),DD108-DC108,(IFERROR(VLOOKUP($B97,#REF!,4,FALSE),"")/30))</f>
        <v>#VALUE!</v>
      </c>
      <c r="DE109" s="37" t="e">
        <f>IF(AND(DE108&lt;&gt;0,DD108&lt;&gt;0),DE108-DD108,(IFERROR(VLOOKUP($B97,#REF!,4,FALSE),"")/30))</f>
        <v>#VALUE!</v>
      </c>
      <c r="DF109" s="37" t="e">
        <f>IF(AND(DF108&lt;&gt;0,DE108&lt;&gt;0),DF108-DE108,(IFERROR(VLOOKUP($B97,#REF!,4,FALSE),"")/30))</f>
        <v>#VALUE!</v>
      </c>
      <c r="DG109" s="37" t="e">
        <f>IF(AND(DG108&lt;&gt;0,DF108&lt;&gt;0),DG108-DF108,(IFERROR(VLOOKUP($B97,#REF!,4,FALSE),"")/30))</f>
        <v>#VALUE!</v>
      </c>
      <c r="DH109" s="37" t="e">
        <f>IF(AND(DH108&lt;&gt;0,DG108&lt;&gt;0),DH108-DG108,(IFERROR(VLOOKUP($B97,#REF!,4,FALSE),"")/30))</f>
        <v>#VALUE!</v>
      </c>
      <c r="DI109" s="37" t="e">
        <f>IF(AND(DI108&lt;&gt;0,DH108&lt;&gt;0),DI108-DH108,(IFERROR(VLOOKUP($B97,#REF!,4,FALSE),"")/30))</f>
        <v>#VALUE!</v>
      </c>
      <c r="DJ109" s="37" t="e">
        <f>IF(AND(DJ108&lt;&gt;0,DI108&lt;&gt;0),DJ108-DI108,(IFERROR(VLOOKUP($B97,#REF!,4,FALSE),"")/30))</f>
        <v>#VALUE!</v>
      </c>
      <c r="DK109" s="37" t="e">
        <f>IF(AND(DK108&lt;&gt;0,DJ108&lt;&gt;0),DK108-DJ108,(IFERROR(VLOOKUP($B97,#REF!,4,FALSE),"")/30))</f>
        <v>#VALUE!</v>
      </c>
      <c r="DL109" s="37" t="e">
        <f>IF(AND(DL108&lt;&gt;0,DK108&lt;&gt;0),DL108-DK108,(IFERROR(VLOOKUP($B97,#REF!,4,FALSE),"")/30))</f>
        <v>#VALUE!</v>
      </c>
      <c r="DM109" s="37" t="e">
        <f>IF(AND(DM108&lt;&gt;0,DL108&lt;&gt;0),DM108-DL108,(IFERROR(VLOOKUP($B97,#REF!,4,FALSE),"")/30))</f>
        <v>#VALUE!</v>
      </c>
      <c r="DN109" s="37" t="e">
        <f>IF(AND(DN108&lt;&gt;0,DM108&lt;&gt;0),DN108-DM108,(IFERROR(VLOOKUP($B97,#REF!,4,FALSE),"")/30))</f>
        <v>#VALUE!</v>
      </c>
      <c r="DO109" s="37" t="e">
        <f>IF(AND(DO108&lt;&gt;0,DN108&lt;&gt;0),DO108-DN108,(IFERROR(VLOOKUP($B97,#REF!,4,FALSE),"")/30))</f>
        <v>#VALUE!</v>
      </c>
      <c r="DP109" s="37" t="e">
        <f>IF(AND(DP108&lt;&gt;0,DO108&lt;&gt;0),DP108-DO108,(IFERROR(VLOOKUP($B97,#REF!,4,FALSE),"")/30))</f>
        <v>#VALUE!</v>
      </c>
      <c r="DQ109" s="37" t="e">
        <f>IF(AND(DQ108&lt;&gt;0,DP108&lt;&gt;0),DQ108-DP108,(IFERROR(VLOOKUP($B97,#REF!,4,FALSE),"")/30))</f>
        <v>#VALUE!</v>
      </c>
      <c r="DR109" s="37" t="e">
        <f>IF(AND(DR108&lt;&gt;0,DQ108&lt;&gt;0),DR108-DQ108,(IFERROR(VLOOKUP($B97,#REF!,4,FALSE),"")/30))</f>
        <v>#VALUE!</v>
      </c>
      <c r="DS109" s="37" t="e">
        <f>IF(AND(DS108&lt;&gt;0,DR108&lt;&gt;0),DS108-DR108,(IFERROR(VLOOKUP($B97,#REF!,4,FALSE),"")/30))</f>
        <v>#VALUE!</v>
      </c>
      <c r="DT109" s="37" t="e">
        <f>IF(AND(DT108&lt;&gt;0,DS108&lt;&gt;0),DT108-DS108,(IFERROR(VLOOKUP($B97,#REF!,4,FALSE),"")/30))</f>
        <v>#VALUE!</v>
      </c>
      <c r="DU109" s="37" t="e">
        <f>IF(AND(DU108&lt;&gt;0,DT108&lt;&gt;0),DU108-DT108,(IFERROR(VLOOKUP($B97,#REF!,4,FALSE),"")/30))</f>
        <v>#VALUE!</v>
      </c>
      <c r="DV109" s="37" t="e">
        <f>IF(AND(DV108&lt;&gt;0,DU108&lt;&gt;0),DV108-DU108,(IFERROR(VLOOKUP($B97,#REF!,4,FALSE),"")/30))</f>
        <v>#VALUE!</v>
      </c>
      <c r="DW109" s="37" t="e">
        <f>IF(AND(DW108&lt;&gt;0,DV108&lt;&gt;0),DW108-DV108,(IFERROR(VLOOKUP($B97,#REF!,4,FALSE),"")/30))</f>
        <v>#VALUE!</v>
      </c>
      <c r="DX109" s="37" t="e">
        <f>IF(AND(DX108&lt;&gt;0,DW108&lt;&gt;0),DX108-DW108,(IFERROR(VLOOKUP($B97,#REF!,4,FALSE),"")/30))</f>
        <v>#VALUE!</v>
      </c>
      <c r="DY109" s="37" t="e">
        <f>IF(AND(DY108&lt;&gt;0,DX108&lt;&gt;0),DY108-DX108,(IFERROR(VLOOKUP($B97,#REF!,4,FALSE),"")/30))</f>
        <v>#VALUE!</v>
      </c>
      <c r="DZ109" s="37" t="e">
        <f>IF(AND(DZ108&lt;&gt;0,DY108&lt;&gt;0),DZ108-DY108,(IFERROR(VLOOKUP($B97,#REF!,4,FALSE),"")/30))</f>
        <v>#VALUE!</v>
      </c>
      <c r="EA109" s="37" t="e">
        <f>IF(AND(EA108&lt;&gt;0,DZ108&lt;&gt;0),EA108-DZ108,(IFERROR(VLOOKUP($B97,#REF!,4,FALSE),"")/30))</f>
        <v>#VALUE!</v>
      </c>
      <c r="EB109" s="37" t="e">
        <f>IF(AND(EB108&lt;&gt;0,EA108&lt;&gt;0),EB108-EA108,(IFERROR(VLOOKUP($B97,#REF!,4,FALSE),"")/30))</f>
        <v>#VALUE!</v>
      </c>
      <c r="EC109" s="37" t="e">
        <f>IF(AND(EC108&lt;&gt;0,EB108&lt;&gt;0),EC108-EB108,(IFERROR(VLOOKUP($B97,#REF!,4,FALSE),"")/30))</f>
        <v>#VALUE!</v>
      </c>
      <c r="ED109" s="37" t="e">
        <f>IF(AND(ED108&lt;&gt;0,EC108&lt;&gt;0),ED108-EC108,(IFERROR(VLOOKUP($B97,#REF!,4,FALSE),"")/30))</f>
        <v>#VALUE!</v>
      </c>
      <c r="EE109" s="37" t="e">
        <f>IF(AND(EE108&lt;&gt;0,ED108&lt;&gt;0),EE108-ED108,(IFERROR(VLOOKUP($B97,#REF!,4,FALSE),"")/30))</f>
        <v>#VALUE!</v>
      </c>
      <c r="EF109" s="37" t="e">
        <f>IF(AND(EF108&lt;&gt;0,EE108&lt;&gt;0),EF108-EE108,(IFERROR(VLOOKUP($B97,#REF!,4,FALSE),"")/30))</f>
        <v>#VALUE!</v>
      </c>
      <c r="EG109" s="37" t="e">
        <f>IF(AND(EG108&lt;&gt;0,EF108&lt;&gt;0),EG108-EF108,(IFERROR(VLOOKUP($B97,#REF!,4,FALSE),"")/30))</f>
        <v>#VALUE!</v>
      </c>
      <c r="EH109" s="37" t="e">
        <f>IF(AND(EH108&lt;&gt;0,EG108&lt;&gt;0),EH108-EG108,(IFERROR(VLOOKUP($B97,#REF!,4,FALSE),"")/30))</f>
        <v>#VALUE!</v>
      </c>
      <c r="EI109" s="37" t="e">
        <f>IF(AND(EI108&lt;&gt;0,EH108&lt;&gt;0),EI108-EH108,(IFERROR(VLOOKUP($B97,#REF!,4,FALSE),"")/30))</f>
        <v>#VALUE!</v>
      </c>
      <c r="EJ109" s="37" t="e">
        <f>IF(AND(EJ108&lt;&gt;0,EI108&lt;&gt;0),EJ108-EI108,(IFERROR(VLOOKUP($B97,#REF!,4,FALSE),"")/30))</f>
        <v>#VALUE!</v>
      </c>
      <c r="EK109" s="37" t="e">
        <f>IF(AND(EK108&lt;&gt;0,EJ108&lt;&gt;0),EK108-EJ108,(IFERROR(VLOOKUP($B97,#REF!,4,FALSE),"")/30))</f>
        <v>#VALUE!</v>
      </c>
      <c r="EL109" s="37" t="e">
        <f>IF(AND(EL108&lt;&gt;0,EK108&lt;&gt;0),EL108-EK108,(IFERROR(VLOOKUP($B97,#REF!,4,FALSE),"")/30))</f>
        <v>#VALUE!</v>
      </c>
      <c r="EM109" s="37" t="e">
        <f>IF(AND(EM108&lt;&gt;0,EL108&lt;&gt;0),EM108-EL108,(IFERROR(VLOOKUP($B97,#REF!,4,FALSE),"")/30))</f>
        <v>#VALUE!</v>
      </c>
      <c r="EN109" s="37" t="e">
        <f>IF(AND(EN108&lt;&gt;0,EM108&lt;&gt;0),EN108-EM108,(IFERROR(VLOOKUP($B97,#REF!,4,FALSE),"")/30))</f>
        <v>#VALUE!</v>
      </c>
      <c r="EO109" s="37" t="e">
        <f>IF(AND(EO108&lt;&gt;0,EN108&lt;&gt;0),EO108-EN108,(IFERROR(VLOOKUP($B97,#REF!,4,FALSE),"")/30))</f>
        <v>#VALUE!</v>
      </c>
      <c r="EP109" s="37" t="e">
        <f>IF(AND(EP108&lt;&gt;0,EO108&lt;&gt;0),EP108-EO108,(IFERROR(VLOOKUP($B97,#REF!,4,FALSE),"")/30))</f>
        <v>#VALUE!</v>
      </c>
      <c r="EQ109" s="37" t="e">
        <f>IF(AND(EQ108&lt;&gt;0,EP108&lt;&gt;0),EQ108-EP108,(IFERROR(VLOOKUP($B97,#REF!,4,FALSE),"")/30))</f>
        <v>#VALUE!</v>
      </c>
      <c r="ER109" s="37" t="e">
        <f>IF(AND(ER108&lt;&gt;0,EQ108&lt;&gt;0),ER108-EQ108,(IFERROR(VLOOKUP($B97,#REF!,4,FALSE),"")/30))</f>
        <v>#VALUE!</v>
      </c>
      <c r="ES109" s="37" t="e">
        <f>IF(AND(ES108&lt;&gt;0,ER108&lt;&gt;0),ES108-ER108,(IFERROR(VLOOKUP($B97,#REF!,4,FALSE),"")/30))</f>
        <v>#VALUE!</v>
      </c>
      <c r="ET109" s="37" t="e">
        <f>IF(AND(ET108&lt;&gt;0,ES108&lt;&gt;0),ET108-ES108,(IFERROR(VLOOKUP($B97,#REF!,4,FALSE),"")/30))</f>
        <v>#VALUE!</v>
      </c>
      <c r="EU109" s="37" t="e">
        <f>IF(AND(EU108&lt;&gt;0,ET108&lt;&gt;0),EU108-ET108,(IFERROR(VLOOKUP($B97,#REF!,4,FALSE),"")/30))</f>
        <v>#VALUE!</v>
      </c>
      <c r="EV109" s="37" t="e">
        <f>IF(AND(EV108&lt;&gt;0,EU108&lt;&gt;0),EV108-EU108,(IFERROR(VLOOKUP($B97,#REF!,4,FALSE),"")/30))</f>
        <v>#VALUE!</v>
      </c>
      <c r="EW109" s="37" t="e">
        <f>IF(AND(EW108&lt;&gt;0,EV108&lt;&gt;0),EW108-EV108,(IFERROR(VLOOKUP($B97,#REF!,4,FALSE),"")/30))</f>
        <v>#VALUE!</v>
      </c>
      <c r="EX109" s="37" t="e">
        <f>IF(AND(EX108&lt;&gt;0,EW108&lt;&gt;0),EX108-EW108,(IFERROR(VLOOKUP($B97,#REF!,4,FALSE),"")/30))</f>
        <v>#VALUE!</v>
      </c>
      <c r="EY109" s="37" t="e">
        <f>IF(AND(EY108&lt;&gt;0,EX108&lt;&gt;0),EY108-EX108,(IFERROR(VLOOKUP($B97,#REF!,4,FALSE),"")/30))</f>
        <v>#VALUE!</v>
      </c>
      <c r="EZ109" s="37" t="e">
        <f>IF(AND(EZ108&lt;&gt;0,EY108&lt;&gt;0),EZ108-EY108,(IFERROR(VLOOKUP($B97,#REF!,4,FALSE),"")/30))</f>
        <v>#VALUE!</v>
      </c>
      <c r="FA109" s="37" t="e">
        <f>IF(AND(FA108&lt;&gt;0,EZ108&lt;&gt;0),FA108-EZ108,(IFERROR(VLOOKUP($B97,#REF!,4,FALSE),"")/30))</f>
        <v>#VALUE!</v>
      </c>
      <c r="FB109" s="37" t="e">
        <f>IF(AND(FB108&lt;&gt;0,FA108&lt;&gt;0),FB108-FA108,(IFERROR(VLOOKUP($B97,#REF!,4,FALSE),"")/30))</f>
        <v>#VALUE!</v>
      </c>
      <c r="FC109" s="37" t="e">
        <f>IF(AND(FC108&lt;&gt;0,FB108&lt;&gt;0),FC108-FB108,(IFERROR(VLOOKUP($B97,#REF!,4,FALSE),"")/30))</f>
        <v>#VALUE!</v>
      </c>
      <c r="FD109" s="37" t="e">
        <f>IF(AND(FD108&lt;&gt;0,FC108&lt;&gt;0),FD108-FC108,(IFERROR(VLOOKUP($B97,#REF!,4,FALSE),"")/30))</f>
        <v>#VALUE!</v>
      </c>
      <c r="FE109" s="37" t="e">
        <f>IF(AND(FE108&lt;&gt;0,FD108&lt;&gt;0),FE108-FD108,(IFERROR(VLOOKUP($B97,#REF!,4,FALSE),"")/30))</f>
        <v>#VALUE!</v>
      </c>
      <c r="FF109" s="37" t="e">
        <f>IF(AND(FF108&lt;&gt;0,FE108&lt;&gt;0),FF108-FE108,(IFERROR(VLOOKUP($B97,#REF!,4,FALSE),"")/30))</f>
        <v>#VALUE!</v>
      </c>
      <c r="FG109" s="37" t="e">
        <f>IF(AND(FG108&lt;&gt;0,FF108&lt;&gt;0),FG108-FF108,(IFERROR(VLOOKUP($B97,#REF!,4,FALSE),"")/30))</f>
        <v>#VALUE!</v>
      </c>
      <c r="FH109" s="37" t="e">
        <f>IF(AND(FH108&lt;&gt;0,FG108&lt;&gt;0),FH108-FG108,(IFERROR(VLOOKUP($B97,#REF!,4,FALSE),"")/30))</f>
        <v>#VALUE!</v>
      </c>
      <c r="FI109" s="37" t="e">
        <f>IF(AND(FI108&lt;&gt;0,FH108&lt;&gt;0),FI108-FH108,(IFERROR(VLOOKUP($B97,#REF!,4,FALSE),"")/30))</f>
        <v>#VALUE!</v>
      </c>
      <c r="FJ109" s="37" t="e">
        <f>IF(AND(FJ108&lt;&gt;0,FI108&lt;&gt;0),FJ108-FI108,(IFERROR(VLOOKUP($B97,#REF!,4,FALSE),"")/30))</f>
        <v>#VALUE!</v>
      </c>
      <c r="FK109" s="37" t="e">
        <f>IF(AND(FK108&lt;&gt;0,FJ108&lt;&gt;0),FK108-FJ108,(IFERROR(VLOOKUP($B97,#REF!,4,FALSE),"")/30))</f>
        <v>#VALUE!</v>
      </c>
      <c r="FL109" s="37" t="e">
        <f>IF(AND(FL108&lt;&gt;0,FK108&lt;&gt;0),FL108-FK108,(IFERROR(VLOOKUP($B97,#REF!,4,FALSE),"")/30))</f>
        <v>#VALUE!</v>
      </c>
      <c r="FM109" s="37" t="e">
        <f>IF(AND(FM108&lt;&gt;0,FL108&lt;&gt;0),FM108-FL108,(IFERROR(VLOOKUP($B97,#REF!,4,FALSE),"")/30))</f>
        <v>#VALUE!</v>
      </c>
      <c r="FN109" s="37" t="e">
        <f>IF(AND(FN108&lt;&gt;0,FM108&lt;&gt;0),FN108-FM108,(IFERROR(VLOOKUP($B97,#REF!,4,FALSE),"")/30))</f>
        <v>#VALUE!</v>
      </c>
      <c r="FO109" s="37" t="e">
        <f>IF(AND(FO108&lt;&gt;0,FN108&lt;&gt;0),FO108-FN108,(IFERROR(VLOOKUP($B97,#REF!,4,FALSE),"")/30))</f>
        <v>#VALUE!</v>
      </c>
      <c r="FP109" s="37" t="e">
        <f>IF(AND(FP108&lt;&gt;0,FO108&lt;&gt;0),FP108-FO108,(IFERROR(VLOOKUP($B97,#REF!,4,FALSE),"")/30))</f>
        <v>#VALUE!</v>
      </c>
      <c r="FQ109" s="37" t="e">
        <f>IF(AND(FQ108&lt;&gt;0,FP108&lt;&gt;0),FQ108-FP108,(IFERROR(VLOOKUP($B97,#REF!,4,FALSE),"")/30))</f>
        <v>#VALUE!</v>
      </c>
      <c r="FR109" s="37" t="e">
        <f>IF(AND(FR108&lt;&gt;0,FQ108&lt;&gt;0),FR108-FQ108,(IFERROR(VLOOKUP($B97,#REF!,4,FALSE),"")/30))</f>
        <v>#VALUE!</v>
      </c>
      <c r="FS109" s="37" t="e">
        <f>IF(AND(FS108&lt;&gt;0,FR108&lt;&gt;0),FS108-FR108,(IFERROR(VLOOKUP($B97,#REF!,4,FALSE),"")/30))</f>
        <v>#VALUE!</v>
      </c>
      <c r="FT109" s="37" t="e">
        <f>IF(AND(FT108&lt;&gt;0,FS108&lt;&gt;0),FT108-FS108,(IFERROR(VLOOKUP($B97,#REF!,4,FALSE),"")/30))</f>
        <v>#VALUE!</v>
      </c>
      <c r="FU109" s="37" t="e">
        <f>IF(AND(FU108&lt;&gt;0,FT108&lt;&gt;0),FU108-FT108,(IFERROR(VLOOKUP($B97,#REF!,4,FALSE),"")/30))</f>
        <v>#VALUE!</v>
      </c>
      <c r="FV109" s="37" t="e">
        <f>IF(AND(FV108&lt;&gt;0,FU108&lt;&gt;0),FV108-FU108,(IFERROR(VLOOKUP($B97,#REF!,4,FALSE),"")/30))</f>
        <v>#VALUE!</v>
      </c>
      <c r="FW109" s="37" t="e">
        <f>IF(AND(FW108&lt;&gt;0,FV108&lt;&gt;0),FW108-FV108,(IFERROR(VLOOKUP($B97,#REF!,4,FALSE),"")/30))</f>
        <v>#VALUE!</v>
      </c>
      <c r="FX109" s="37" t="e">
        <f>IF(AND(FX108&lt;&gt;0,FW108&lt;&gt;0),FX108-FW108,(IFERROR(VLOOKUP($B97,#REF!,4,FALSE),"")/30))</f>
        <v>#VALUE!</v>
      </c>
      <c r="FY109" s="37" t="e">
        <f>IF(AND(FY108&lt;&gt;0,FX108&lt;&gt;0),FY108-FX108,(IFERROR(VLOOKUP($B97,#REF!,4,FALSE),"")/30))</f>
        <v>#VALUE!</v>
      </c>
      <c r="FZ109" s="37" t="e">
        <f>IF(AND(FZ108&lt;&gt;0,FY108&lt;&gt;0),FZ108-FY108,(IFERROR(VLOOKUP($B97,#REF!,4,FALSE),"")/30))</f>
        <v>#VALUE!</v>
      </c>
      <c r="GA109" s="37" t="e">
        <f>IF(AND(GA108&lt;&gt;0,FZ108&lt;&gt;0),GA108-FZ108,(IFERROR(VLOOKUP($B97,#REF!,4,FALSE),"")/30))</f>
        <v>#VALUE!</v>
      </c>
      <c r="GB109" s="37" t="e">
        <f>IF(AND(GB108&lt;&gt;0,GA108&lt;&gt;0),GB108-GA108,(IFERROR(VLOOKUP($B97,#REF!,4,FALSE),"")/30))</f>
        <v>#VALUE!</v>
      </c>
      <c r="GC109" s="37" t="e">
        <f>IF(AND(GC108&lt;&gt;0,GB108&lt;&gt;0),GC108-GB108,(IFERROR(VLOOKUP($B97,#REF!,4,FALSE),"")/30))</f>
        <v>#VALUE!</v>
      </c>
      <c r="GD109" s="37" t="e">
        <f>IF(AND(GD108&lt;&gt;0,GC108&lt;&gt;0),GD108-GC108,(IFERROR(VLOOKUP($B97,#REF!,4,FALSE),"")/30))</f>
        <v>#VALUE!</v>
      </c>
      <c r="GE109" s="37" t="e">
        <f>IF(AND(GE108&lt;&gt;0,GD108&lt;&gt;0),GE108-GD108,(IFERROR(VLOOKUP($B97,#REF!,4,FALSE),"")/30))</f>
        <v>#VALUE!</v>
      </c>
      <c r="GF109" s="37" t="e">
        <f>IF(AND(GF108&lt;&gt;0,GE108&lt;&gt;0),GF108-GE108,(IFERROR(VLOOKUP($B97,#REF!,4,FALSE),"")/30))</f>
        <v>#VALUE!</v>
      </c>
      <c r="GG109" s="37" t="e">
        <f>IF(AND(GG108&lt;&gt;0,GF108&lt;&gt;0),GG108-GF108,(IFERROR(VLOOKUP($B97,#REF!,4,FALSE),"")/30))</f>
        <v>#VALUE!</v>
      </c>
      <c r="GH109" s="37" t="e">
        <f>IF(AND(GH108&lt;&gt;0,GG108&lt;&gt;0),GH108-GG108,(IFERROR(VLOOKUP($B97,#REF!,4,FALSE),"")/30))</f>
        <v>#VALUE!</v>
      </c>
      <c r="GI109" s="37" t="e">
        <f>IF(AND(GI108&lt;&gt;0,GH108&lt;&gt;0),GI108-GH108,(IFERROR(VLOOKUP($B97,#REF!,4,FALSE),"")/30))</f>
        <v>#VALUE!</v>
      </c>
      <c r="GJ109" s="37" t="e">
        <f>IF(AND(GJ108&lt;&gt;0,GI108&lt;&gt;0),GJ108-GI108,(IFERROR(VLOOKUP($B97,#REF!,4,FALSE),"")/30))</f>
        <v>#VALUE!</v>
      </c>
      <c r="GK109" s="37" t="e">
        <f>IF(AND(GK108&lt;&gt;0,GJ108&lt;&gt;0),GK108-GJ108,(IFERROR(VLOOKUP($B97,#REF!,4,FALSE),"")/30))</f>
        <v>#VALUE!</v>
      </c>
      <c r="GL109" s="37" t="e">
        <f>IF(AND(GL108&lt;&gt;0,GK108&lt;&gt;0),GL108-GK108,(IFERROR(VLOOKUP($B97,#REF!,4,FALSE),"")/30))</f>
        <v>#VALUE!</v>
      </c>
      <c r="GM109" s="37" t="e">
        <f>IF(AND(GM108&lt;&gt;0,GL108&lt;&gt;0),GM108-GL108,(IFERROR(VLOOKUP($B97,#REF!,4,FALSE),"")/30))</f>
        <v>#VALUE!</v>
      </c>
      <c r="GN109" s="37" t="e">
        <f>IF(AND(GN108&lt;&gt;0,GM108&lt;&gt;0),GN108-GM108,(IFERROR(VLOOKUP($B97,#REF!,4,FALSE),"")/30))</f>
        <v>#VALUE!</v>
      </c>
      <c r="GO109" s="37" t="e">
        <f>IF(AND(GO108&lt;&gt;0,GN108&lt;&gt;0),GO108-GN108,(IFERROR(VLOOKUP($B97,#REF!,4,FALSE),"")/30))</f>
        <v>#VALUE!</v>
      </c>
      <c r="GP109" s="37" t="e">
        <f>IF(AND(GP108&lt;&gt;0,GO108&lt;&gt;0),GP108-GO108,(IFERROR(VLOOKUP($B97,#REF!,4,FALSE),"")/30))</f>
        <v>#VALUE!</v>
      </c>
      <c r="GQ109" s="37" t="e">
        <f>IF(AND(GQ108&lt;&gt;0,GP108&lt;&gt;0),GQ108-GP108,(IFERROR(VLOOKUP($B97,#REF!,4,FALSE),"")/30))</f>
        <v>#VALUE!</v>
      </c>
      <c r="GR109" s="37" t="e">
        <f>IF(AND(GR108&lt;&gt;0,GQ108&lt;&gt;0),GR108-GQ108,(IFERROR(VLOOKUP($B97,#REF!,4,FALSE),"")/30))</f>
        <v>#VALUE!</v>
      </c>
      <c r="GS109" s="37" t="e">
        <f>IF(AND(GS108&lt;&gt;0,GR108&lt;&gt;0),GS108-GR108,(IFERROR(VLOOKUP($B97,#REF!,4,FALSE),"")/30))</f>
        <v>#VALUE!</v>
      </c>
      <c r="GT109" s="37" t="e">
        <f>IF(AND(GT108&lt;&gt;0,GS108&lt;&gt;0),GT108-GS108,(IFERROR(VLOOKUP($B97,#REF!,4,FALSE),"")/30))</f>
        <v>#VALUE!</v>
      </c>
      <c r="GU109" s="37" t="e">
        <f>IF(AND(GU108&lt;&gt;0,GT108&lt;&gt;0),GU108-GT108,(IFERROR(VLOOKUP($B97,#REF!,4,FALSE),"")/30))</f>
        <v>#VALUE!</v>
      </c>
      <c r="GV109" s="37" t="e">
        <f>IF(AND(GV108&lt;&gt;0,GU108&lt;&gt;0),GV108-GU108,(IFERROR(VLOOKUP($B97,#REF!,4,FALSE),"")/30))</f>
        <v>#VALUE!</v>
      </c>
      <c r="GW109" s="37" t="e">
        <f>IF(AND(GW108&lt;&gt;0,GV108&lt;&gt;0),GW108-GV108,(IFERROR(VLOOKUP($B97,#REF!,4,FALSE),"")/30))</f>
        <v>#VALUE!</v>
      </c>
      <c r="GX109" s="37" t="e">
        <f>IF(AND(GX108&lt;&gt;0,GW108&lt;&gt;0),GX108-GW108,(IFERROR(VLOOKUP($B97,#REF!,4,FALSE),"")/30))</f>
        <v>#VALUE!</v>
      </c>
      <c r="GY109" s="37" t="e">
        <f>IF(AND(GY108&lt;&gt;0,GX108&lt;&gt;0),GY108-GX108,(IFERROR(VLOOKUP($B97,#REF!,4,FALSE),"")/30))</f>
        <v>#VALUE!</v>
      </c>
      <c r="GZ109" s="37" t="e">
        <f>IF(AND(GZ108&lt;&gt;0,GY108&lt;&gt;0),GZ108-GY108,(IFERROR(VLOOKUP($B97,#REF!,4,FALSE),"")/30))</f>
        <v>#VALUE!</v>
      </c>
      <c r="HA109" s="37" t="e">
        <f>IF(AND(HA108&lt;&gt;0,GZ108&lt;&gt;0),HA108-GZ108,(IFERROR(VLOOKUP($B97,#REF!,4,FALSE),"")/30))</f>
        <v>#VALUE!</v>
      </c>
      <c r="HB109" s="37" t="e">
        <f>IF(AND(HB108&lt;&gt;0,HA108&lt;&gt;0),HB108-HA108,(IFERROR(VLOOKUP($B97,#REF!,4,FALSE),"")/30))</f>
        <v>#VALUE!</v>
      </c>
      <c r="HC109" s="37" t="e">
        <f>IF(AND(HC108&lt;&gt;0,HB108&lt;&gt;0),HC108-HB108,(IFERROR(VLOOKUP($B97,#REF!,4,FALSE),"")/30))</f>
        <v>#VALUE!</v>
      </c>
      <c r="HD109" s="37" t="e">
        <f>IF(AND(HD108&lt;&gt;0,HC108&lt;&gt;0),HD108-HC108,(IFERROR(VLOOKUP($B97,#REF!,4,FALSE),"")/30))</f>
        <v>#VALUE!</v>
      </c>
      <c r="HE109" s="37" t="e">
        <f>IF(AND(HE108&lt;&gt;0,HD108&lt;&gt;0),HE108-HD108,(IFERROR(VLOOKUP($B97,#REF!,4,FALSE),"")/30))</f>
        <v>#VALUE!</v>
      </c>
      <c r="HF109" s="37" t="e">
        <f>IF(AND(HF108&lt;&gt;0,HE108&lt;&gt;0),HF108-HE108,(IFERROR(VLOOKUP($B97,#REF!,4,FALSE),"")/30))</f>
        <v>#VALUE!</v>
      </c>
      <c r="HG109" s="37" t="e">
        <f>IF(AND(HG108&lt;&gt;0,HF108&lt;&gt;0),HG108-HF108,(IFERROR(VLOOKUP($B97,#REF!,4,FALSE),"")/30))</f>
        <v>#VALUE!</v>
      </c>
      <c r="HH109" s="37" t="e">
        <f>IF(AND(HH108&lt;&gt;0,HG108&lt;&gt;0),HH108-HG108,(IFERROR(VLOOKUP($B97,#REF!,4,FALSE),"")/30))</f>
        <v>#VALUE!</v>
      </c>
      <c r="HI109" s="37" t="e">
        <f>IF(AND(HI108&lt;&gt;0,HH108&lt;&gt;0),HI108-HH108,(IFERROR(VLOOKUP($B97,#REF!,4,FALSE),"")/30))</f>
        <v>#VALUE!</v>
      </c>
      <c r="HJ109" s="37" t="e">
        <f>IF(AND(HJ108&lt;&gt;0,HI108&lt;&gt;0),HJ108-HI108,(IFERROR(VLOOKUP($B97,#REF!,4,FALSE),"")/30))</f>
        <v>#VALUE!</v>
      </c>
      <c r="HK109" s="37" t="e">
        <f>IF(AND(HK108&lt;&gt;0,HJ108&lt;&gt;0),HK108-HJ108,(IFERROR(VLOOKUP($B97,#REF!,4,FALSE),"")/30))</f>
        <v>#VALUE!</v>
      </c>
      <c r="HL109" s="37" t="e">
        <f>IF(AND(HL108&lt;&gt;0,HK108&lt;&gt;0),HL108-HK108,(IFERROR(VLOOKUP($B97,#REF!,4,FALSE),"")/30))</f>
        <v>#VALUE!</v>
      </c>
      <c r="HM109" s="37" t="e">
        <f>IF(AND(HM108&lt;&gt;0,HL108&lt;&gt;0),HM108-HL108,(IFERROR(VLOOKUP($B97,#REF!,4,FALSE),"")/30))</f>
        <v>#VALUE!</v>
      </c>
      <c r="HN109" s="37" t="e">
        <f>IF(AND(HN108&lt;&gt;0,HM108&lt;&gt;0),HN108-HM108,(IFERROR(VLOOKUP($B97,#REF!,4,FALSE),"")/30))</f>
        <v>#VALUE!</v>
      </c>
      <c r="HO109" s="37" t="e">
        <f>IF(AND(HO108&lt;&gt;0,HN108&lt;&gt;0),HO108-HN108,(IFERROR(VLOOKUP($B97,#REF!,4,FALSE),"")/30))</f>
        <v>#VALUE!</v>
      </c>
      <c r="HP109" s="37" t="e">
        <f>IF(AND(HP108&lt;&gt;0,HO108&lt;&gt;0),HP108-HO108,(IFERROR(VLOOKUP($B97,#REF!,4,FALSE),"")/30))</f>
        <v>#VALUE!</v>
      </c>
      <c r="HQ109" s="37" t="e">
        <f>IF(AND(HQ108&lt;&gt;0,HP108&lt;&gt;0),HQ108-HP108,(IFERROR(VLOOKUP($B97,#REF!,4,FALSE),"")/30))</f>
        <v>#VALUE!</v>
      </c>
      <c r="HR109" s="37" t="e">
        <f>IF(AND(HR108&lt;&gt;0,HQ108&lt;&gt;0),HR108-HQ108,(IFERROR(VLOOKUP($B97,#REF!,4,FALSE),"")/30))</f>
        <v>#VALUE!</v>
      </c>
      <c r="HS109" s="37" t="e">
        <f>IF(AND(HS108&lt;&gt;0,HR108&lt;&gt;0),HS108-HR108,(IFERROR(VLOOKUP($B97,#REF!,4,FALSE),"")/30))</f>
        <v>#VALUE!</v>
      </c>
      <c r="HT109" s="37" t="e">
        <f>IF(AND(HT108&lt;&gt;0,HS108&lt;&gt;0),HT108-HS108,(IFERROR(VLOOKUP($B97,#REF!,4,FALSE),"")/30))</f>
        <v>#VALUE!</v>
      </c>
      <c r="HU109" s="37" t="e">
        <f>IF(AND(HU108&lt;&gt;0,HT108&lt;&gt;0),HU108-HT108,(IFERROR(VLOOKUP($B97,#REF!,4,FALSE),"")/30))</f>
        <v>#VALUE!</v>
      </c>
      <c r="HV109" s="37" t="e">
        <f>IF(AND(HV108&lt;&gt;0,HU108&lt;&gt;0),HV108-HU108,(IFERROR(VLOOKUP($B97,#REF!,4,FALSE),"")/30))</f>
        <v>#VALUE!</v>
      </c>
      <c r="HW109" s="37" t="e">
        <f>IF(AND(HW108&lt;&gt;0,HV108&lt;&gt;0),HW108-HV108,(IFERROR(VLOOKUP($B97,#REF!,4,FALSE),"")/30))</f>
        <v>#VALUE!</v>
      </c>
      <c r="HX109" s="37" t="e">
        <f>IF(AND(HX108&lt;&gt;0,HW108&lt;&gt;0),HX108-HW108,(IFERROR(VLOOKUP($B97,#REF!,4,FALSE),"")/30))</f>
        <v>#VALUE!</v>
      </c>
      <c r="HY109" s="37" t="e">
        <f>IF(AND(HY108&lt;&gt;0,HX108&lt;&gt;0),HY108-HX108,(IFERROR(VLOOKUP($B97,#REF!,4,FALSE),"")/30))</f>
        <v>#VALUE!</v>
      </c>
      <c r="HZ109" s="37" t="e">
        <f>IF(AND(HZ108&lt;&gt;0,HY108&lt;&gt;0),HZ108-HY108,(IFERROR(VLOOKUP($B97,#REF!,4,FALSE),"")/30))</f>
        <v>#VALUE!</v>
      </c>
      <c r="IA109" s="37" t="e">
        <f>IF(AND(IA108&lt;&gt;0,HZ108&lt;&gt;0),IA108-HZ108,(IFERROR(VLOOKUP($B97,#REF!,4,FALSE),"")/30))</f>
        <v>#VALUE!</v>
      </c>
      <c r="IB109" s="37" t="e">
        <f>IF(AND(IB108&lt;&gt;0,IA108&lt;&gt;0),IB108-IA108,(IFERROR(VLOOKUP($B97,#REF!,4,FALSE),"")/30))</f>
        <v>#VALUE!</v>
      </c>
      <c r="IC109" s="37" t="e">
        <f>IF(AND(IC108&lt;&gt;0,IB108&lt;&gt;0),IC108-IB108,(IFERROR(VLOOKUP($B97,#REF!,4,FALSE),"")/30))</f>
        <v>#VALUE!</v>
      </c>
      <c r="ID109" s="37" t="e">
        <f>IF(AND(ID108&lt;&gt;0,IC108&lt;&gt;0),ID108-IC108,(IFERROR(VLOOKUP($B97,#REF!,4,FALSE),"")/30))</f>
        <v>#VALUE!</v>
      </c>
      <c r="IE109" s="37" t="e">
        <f>IF(AND(IE108&lt;&gt;0,ID108&lt;&gt;0),IE108-ID108,(IFERROR(VLOOKUP($B97,#REF!,4,FALSE),"")/30))</f>
        <v>#VALUE!</v>
      </c>
      <c r="IF109" s="37" t="e">
        <f>IF(AND(IF108&lt;&gt;0,IE108&lt;&gt;0),IF108-IE108,(IFERROR(VLOOKUP($B97,#REF!,4,FALSE),"")/30))</f>
        <v>#VALUE!</v>
      </c>
      <c r="IG109" s="37" t="e">
        <f>IF(AND(IG108&lt;&gt;0,IF108&lt;&gt;0),IG108-IF108,(IFERROR(VLOOKUP($B97,#REF!,4,FALSE),"")/30))</f>
        <v>#VALUE!</v>
      </c>
      <c r="IH109" s="37" t="e">
        <f>IF(AND(IH108&lt;&gt;0,IG108&lt;&gt;0),IH108-IG108,(IFERROR(VLOOKUP($B97,#REF!,4,FALSE),"")/30))</f>
        <v>#VALUE!</v>
      </c>
      <c r="II109" s="37" t="e">
        <f>IF(AND(II108&lt;&gt;0,IH108&lt;&gt;0),II108-IH108,(IFERROR(VLOOKUP($B97,#REF!,4,FALSE),"")/30))</f>
        <v>#VALUE!</v>
      </c>
      <c r="IJ109" s="37" t="e">
        <f>IF(AND(IJ108&lt;&gt;0,II108&lt;&gt;0),IJ108-II108,(IFERROR(VLOOKUP($B97,#REF!,4,FALSE),"")/30))</f>
        <v>#VALUE!</v>
      </c>
      <c r="IK109" s="37" t="e">
        <f>IF(AND(IK108&lt;&gt;0,IJ108&lt;&gt;0),IK108-IJ108,(IFERROR(VLOOKUP($B97,#REF!,4,FALSE),"")/30))</f>
        <v>#VALUE!</v>
      </c>
      <c r="IL109" s="37" t="e">
        <f>IF(AND(IL108&lt;&gt;0,IK108&lt;&gt;0),IL108-IK108,(IFERROR(VLOOKUP($B97,#REF!,4,FALSE),"")/30))</f>
        <v>#VALUE!</v>
      </c>
      <c r="IM109" s="37" t="e">
        <f>IF(AND(IM108&lt;&gt;0,IL108&lt;&gt;0),IM108-IL108,(IFERROR(VLOOKUP($B97,#REF!,4,FALSE),"")/30))</f>
        <v>#VALUE!</v>
      </c>
      <c r="IN109" s="37" t="e">
        <f>IF(AND(IN108&lt;&gt;0,IM108&lt;&gt;0),IN108-IM108,(IFERROR(VLOOKUP($B97,#REF!,4,FALSE),"")/30))</f>
        <v>#VALUE!</v>
      </c>
      <c r="IO109" s="37" t="e">
        <f>IF(AND(IO108&lt;&gt;0,IN108&lt;&gt;0),IO108-IN108,(IFERROR(VLOOKUP($B97,#REF!,4,FALSE),"")/30))</f>
        <v>#VALUE!</v>
      </c>
      <c r="IP109" s="37" t="e">
        <f>IF(AND(IP108&lt;&gt;0,IO108&lt;&gt;0),IP108-IO108,(IFERROR(VLOOKUP($B97,#REF!,4,FALSE),"")/30))</f>
        <v>#VALUE!</v>
      </c>
      <c r="IQ109" s="37" t="e">
        <f>IF(AND(IQ108&lt;&gt;0,IP108&lt;&gt;0),IQ108-IP108,(IFERROR(VLOOKUP($B97,#REF!,4,FALSE),"")/30))</f>
        <v>#VALUE!</v>
      </c>
      <c r="IR109" s="37" t="e">
        <f>IF(AND(IR108&lt;&gt;0,IQ108&lt;&gt;0),IR108-IQ108,(IFERROR(VLOOKUP($B97,#REF!,4,FALSE),"")/30))</f>
        <v>#VALUE!</v>
      </c>
      <c r="IS109" s="37" t="e">
        <f>IF(AND(IS108&lt;&gt;0,IR108&lt;&gt;0),IS108-IR108,(IFERROR(VLOOKUP($B97,#REF!,4,FALSE),"")/30))</f>
        <v>#VALUE!</v>
      </c>
      <c r="IT109" s="37" t="e">
        <f>IF(AND(IT108&lt;&gt;0,IS108&lt;&gt;0),IT108-IS108,(IFERROR(VLOOKUP($B97,#REF!,4,FALSE),"")/30))</f>
        <v>#VALUE!</v>
      </c>
      <c r="IU109" s="37" t="e">
        <f>IF(AND(IU108&lt;&gt;0,IT108&lt;&gt;0),IU108-IT108,(IFERROR(VLOOKUP($B97,#REF!,4,FALSE),"")/30))</f>
        <v>#VALUE!</v>
      </c>
      <c r="IV109" s="37" t="e">
        <f>IF(AND(IV108&lt;&gt;0,IU108&lt;&gt;0),IV108-IU108,(IFERROR(VLOOKUP($B97,#REF!,4,FALSE),"")/30))</f>
        <v>#VALUE!</v>
      </c>
      <c r="IW109" s="37" t="e">
        <f>IF(AND(IW108&lt;&gt;0,IV108&lt;&gt;0),IW108-IV108,(IFERROR(VLOOKUP($B97,#REF!,4,FALSE),"")/30))</f>
        <v>#VALUE!</v>
      </c>
      <c r="IX109" s="37" t="e">
        <f>IF(AND(IX108&lt;&gt;0,IW108&lt;&gt;0),IX108-IW108,(IFERROR(VLOOKUP($B97,#REF!,4,FALSE),"")/30))</f>
        <v>#VALUE!</v>
      </c>
      <c r="IY109" s="37" t="e">
        <f>IF(AND(IY108&lt;&gt;0,IX108&lt;&gt;0),IY108-IX108,(IFERROR(VLOOKUP($B97,#REF!,4,FALSE),"")/30))</f>
        <v>#VALUE!</v>
      </c>
      <c r="IZ109" s="37" t="e">
        <f>IF(AND(IZ108&lt;&gt;0,IY108&lt;&gt;0),IZ108-IY108,(IFERROR(VLOOKUP($B97,#REF!,4,FALSE),"")/30))</f>
        <v>#VALUE!</v>
      </c>
      <c r="JA109" s="37" t="e">
        <f>IF(AND(JA108&lt;&gt;0,IZ108&lt;&gt;0),JA108-IZ108,(IFERROR(VLOOKUP($B97,#REF!,4,FALSE),"")/30))</f>
        <v>#VALUE!</v>
      </c>
      <c r="JB109" s="37" t="e">
        <f>IF(AND(JB108&lt;&gt;0,JA108&lt;&gt;0),JB108-JA108,(IFERROR(VLOOKUP($B97,#REF!,4,FALSE),"")/30))</f>
        <v>#VALUE!</v>
      </c>
      <c r="JC109" s="37" t="e">
        <f>IF(AND(JC108&lt;&gt;0,JB108&lt;&gt;0),JC108-JB108,(IFERROR(VLOOKUP($B97,#REF!,4,FALSE),"")/30))</f>
        <v>#VALUE!</v>
      </c>
      <c r="JD109" s="37" t="e">
        <f>IF(AND(JD108&lt;&gt;0,JC108&lt;&gt;0),JD108-JC108,(IFERROR(VLOOKUP($B97,#REF!,4,FALSE),"")/30))</f>
        <v>#VALUE!</v>
      </c>
      <c r="JE109" s="37" t="e">
        <f>IF(AND(JE108&lt;&gt;0,JD108&lt;&gt;0),JE108-JD108,(IFERROR(VLOOKUP($B97,#REF!,4,FALSE),"")/30))</f>
        <v>#VALUE!</v>
      </c>
      <c r="JF109" s="37" t="e">
        <f>IF(AND(JF108&lt;&gt;0,JE108&lt;&gt;0),JF108-JE108,(IFERROR(VLOOKUP($B97,#REF!,4,FALSE),"")/30))</f>
        <v>#VALUE!</v>
      </c>
      <c r="JG109" s="37" t="e">
        <f>IF(AND(JG108&lt;&gt;0,JF108&lt;&gt;0),JG108-JF108,(IFERROR(VLOOKUP($B97,#REF!,4,FALSE),"")/30))</f>
        <v>#VALUE!</v>
      </c>
      <c r="JH109" s="37" t="e">
        <f>IF(AND(JH108&lt;&gt;0,JG108&lt;&gt;0),JH108-JG108,(IFERROR(VLOOKUP($B97,#REF!,4,FALSE),"")/30))</f>
        <v>#VALUE!</v>
      </c>
      <c r="JI109" s="37" t="e">
        <f>IF(AND(JI108&lt;&gt;0,JH108&lt;&gt;0),JI108-JH108,(IFERROR(VLOOKUP($B97,#REF!,4,FALSE),"")/30))</f>
        <v>#VALUE!</v>
      </c>
      <c r="JJ109" s="37" t="e">
        <f>IF(AND(JJ108&lt;&gt;0,JI108&lt;&gt;0),JJ108-JI108,(IFERROR(VLOOKUP($B97,#REF!,4,FALSE),"")/30))</f>
        <v>#VALUE!</v>
      </c>
      <c r="JK109" s="37" t="e">
        <f>IF(AND(JK108&lt;&gt;0,JJ108&lt;&gt;0),JK108-JJ108,(IFERROR(VLOOKUP($B97,#REF!,4,FALSE),"")/30))</f>
        <v>#VALUE!</v>
      </c>
      <c r="JL109" s="37" t="e">
        <f>IF(AND(JL108&lt;&gt;0,JK108&lt;&gt;0),JL108-JK108,(IFERROR(VLOOKUP($B97,#REF!,4,FALSE),"")/30))</f>
        <v>#VALUE!</v>
      </c>
      <c r="JM109" s="37" t="e">
        <f>IF(AND(JM108&lt;&gt;0,JL108&lt;&gt;0),JM108-JL108,(IFERROR(VLOOKUP($B97,#REF!,4,FALSE),"")/30))</f>
        <v>#VALUE!</v>
      </c>
      <c r="JN109" s="37" t="e">
        <f>IF(AND(JN108&lt;&gt;0,JM108&lt;&gt;0),JN108-JM108,(IFERROR(VLOOKUP($B97,#REF!,4,FALSE),"")/30))</f>
        <v>#VALUE!</v>
      </c>
      <c r="JO109" s="37" t="e">
        <f>IF(AND(JO108&lt;&gt;0,JN108&lt;&gt;0),JO108-JN108,(IFERROR(VLOOKUP($B97,#REF!,4,FALSE),"")/30))</f>
        <v>#VALUE!</v>
      </c>
      <c r="JP109" s="37" t="e">
        <f>IF(AND(JP108&lt;&gt;0,JO108&lt;&gt;0),JP108-JO108,(IFERROR(VLOOKUP($B97,#REF!,4,FALSE),"")/30))</f>
        <v>#VALUE!</v>
      </c>
      <c r="JQ109" s="37" t="e">
        <f>IF(AND(JQ108&lt;&gt;0,JP108&lt;&gt;0),JQ108-JP108,(IFERROR(VLOOKUP($B97,#REF!,4,FALSE),"")/30))</f>
        <v>#VALUE!</v>
      </c>
      <c r="JR109" s="37" t="e">
        <f>IF(AND(JR108&lt;&gt;0,JQ108&lt;&gt;0),JR108-JQ108,(IFERROR(VLOOKUP($B97,#REF!,4,FALSE),"")/30))</f>
        <v>#VALUE!</v>
      </c>
      <c r="JS109" s="37" t="e">
        <f>IF(AND(JS108&lt;&gt;0,JR108&lt;&gt;0),JS108-JR108,(IFERROR(VLOOKUP($B97,#REF!,4,FALSE),"")/30))</f>
        <v>#VALUE!</v>
      </c>
      <c r="JT109" s="37" t="e">
        <f>IF(AND(JT108&lt;&gt;0,JS108&lt;&gt;0),JT108-JS108,(IFERROR(VLOOKUP($B97,#REF!,4,FALSE),"")/30))</f>
        <v>#VALUE!</v>
      </c>
      <c r="JU109" s="37" t="e">
        <f>IF(AND(JU108&lt;&gt;0,JT108&lt;&gt;0),JU108-JT108,(IFERROR(VLOOKUP($B97,#REF!,4,FALSE),"")/30))</f>
        <v>#VALUE!</v>
      </c>
      <c r="JV109" s="37" t="e">
        <f>IF(AND(JV108&lt;&gt;0,JU108&lt;&gt;0),JV108-JU108,(IFERROR(VLOOKUP($B97,#REF!,4,FALSE),"")/30))</f>
        <v>#VALUE!</v>
      </c>
      <c r="JW109" s="37" t="e">
        <f>IF(AND(JW108&lt;&gt;0,JV108&lt;&gt;0),JW108-JV108,(IFERROR(VLOOKUP($B97,#REF!,4,FALSE),"")/30))</f>
        <v>#VALUE!</v>
      </c>
      <c r="JX109" s="37" t="e">
        <f>IF(AND(JX108&lt;&gt;0,JW108&lt;&gt;0),JX108-JW108,(IFERROR(VLOOKUP($B97,#REF!,4,FALSE),"")/30))</f>
        <v>#VALUE!</v>
      </c>
      <c r="JY109" s="37" t="e">
        <f>IF(AND(JY108&lt;&gt;0,JX108&lt;&gt;0),JY108-JX108,(IFERROR(VLOOKUP($B97,#REF!,4,FALSE),"")/30))</f>
        <v>#VALUE!</v>
      </c>
      <c r="JZ109" s="37" t="e">
        <f>IF(AND(JZ108&lt;&gt;0,JY108&lt;&gt;0),JZ108-JY108,(IFERROR(VLOOKUP($B97,#REF!,4,FALSE),"")/30))</f>
        <v>#VALUE!</v>
      </c>
      <c r="KA109" s="37" t="e">
        <f>IF(AND(KA108&lt;&gt;0,JZ108&lt;&gt;0),KA108-JZ108,(IFERROR(VLOOKUP($B97,#REF!,4,FALSE),"")/30))</f>
        <v>#VALUE!</v>
      </c>
      <c r="KB109" s="37" t="e">
        <f>IF(AND(KB108&lt;&gt;0,KA108&lt;&gt;0),KB108-KA108,(IFERROR(VLOOKUP($B97,#REF!,4,FALSE),"")/30))</f>
        <v>#VALUE!</v>
      </c>
      <c r="KC109" s="37" t="e">
        <f>IF(AND(KC108&lt;&gt;0,KB108&lt;&gt;0),KC108-KB108,(IFERROR(VLOOKUP($B97,#REF!,4,FALSE),"")/30))</f>
        <v>#VALUE!</v>
      </c>
      <c r="KD109" s="37" t="e">
        <f>IF(AND(KD108&lt;&gt;0,KC108&lt;&gt;0),KD108-KC108,(IFERROR(VLOOKUP($B97,#REF!,4,FALSE),"")/30))</f>
        <v>#VALUE!</v>
      </c>
      <c r="KE109" s="37" t="e">
        <f>IF(AND(KE108&lt;&gt;0,KD108&lt;&gt;0),KE108-KD108,(IFERROR(VLOOKUP($B97,#REF!,4,FALSE),"")/30))</f>
        <v>#VALUE!</v>
      </c>
      <c r="KF109" s="37" t="e">
        <f>IF(AND(KF108&lt;&gt;0,KE108&lt;&gt;0),KF108-KE108,(IFERROR(VLOOKUP($B97,#REF!,4,FALSE),"")/30))</f>
        <v>#VALUE!</v>
      </c>
      <c r="KG109" s="37" t="e">
        <f>IF(AND(KG108&lt;&gt;0,KF108&lt;&gt;0),KG108-KF108,(IFERROR(VLOOKUP($B97,#REF!,4,FALSE),"")/30))</f>
        <v>#VALUE!</v>
      </c>
      <c r="KH109" s="37" t="e">
        <f>IF(AND(KH108&lt;&gt;0,KG108&lt;&gt;0),KH108-KG108,(IFERROR(VLOOKUP($B97,#REF!,4,FALSE),"")/30))</f>
        <v>#VALUE!</v>
      </c>
      <c r="KI109" s="37" t="e">
        <f>IF(AND(KI108&lt;&gt;0,KH108&lt;&gt;0),KI108-KH108,(IFERROR(VLOOKUP($B97,#REF!,4,FALSE),"")/30))</f>
        <v>#VALUE!</v>
      </c>
      <c r="KJ109" s="37" t="e">
        <f>IF(AND(KJ108&lt;&gt;0,KI108&lt;&gt;0),KJ108-KI108,(IFERROR(VLOOKUP($B97,#REF!,4,FALSE),"")/30))</f>
        <v>#VALUE!</v>
      </c>
      <c r="KK109" s="37" t="e">
        <f>IF(AND(KK108&lt;&gt;0,KJ108&lt;&gt;0),KK108-KJ108,(IFERROR(VLOOKUP($B97,#REF!,4,FALSE),"")/30))</f>
        <v>#VALUE!</v>
      </c>
      <c r="KL109" s="37" t="e">
        <f>IF(AND(KL108&lt;&gt;0,KK108&lt;&gt;0),KL108-KK108,(IFERROR(VLOOKUP($B97,#REF!,4,FALSE),"")/30))</f>
        <v>#VALUE!</v>
      </c>
      <c r="KM109" s="37" t="e">
        <f>IF(AND(KM108&lt;&gt;0,KL108&lt;&gt;0),KM108-KL108,(IFERROR(VLOOKUP($B97,#REF!,4,FALSE),"")/30))</f>
        <v>#VALUE!</v>
      </c>
      <c r="KN109" s="37" t="e">
        <f>IF(AND(KN108&lt;&gt;0,KM108&lt;&gt;0),KN108-KM108,(IFERROR(VLOOKUP($B97,#REF!,4,FALSE),"")/30))</f>
        <v>#VALUE!</v>
      </c>
      <c r="KO109" s="37" t="e">
        <f>IF(AND(KO108&lt;&gt;0,KN108&lt;&gt;0),KO108-KN108,(IFERROR(VLOOKUP($B97,#REF!,4,FALSE),"")/30))</f>
        <v>#VALUE!</v>
      </c>
      <c r="KP109" s="37" t="e">
        <f>IF(AND(KP108&lt;&gt;0,KO108&lt;&gt;0),KP108-KO108,(IFERROR(VLOOKUP($B97,#REF!,4,FALSE),"")/30))</f>
        <v>#VALUE!</v>
      </c>
      <c r="KQ109" s="37" t="e">
        <f>IF(AND(KQ108&lt;&gt;0,KP108&lt;&gt;0),KQ108-KP108,(IFERROR(VLOOKUP($B97,#REF!,4,FALSE),"")/30))</f>
        <v>#VALUE!</v>
      </c>
      <c r="KR109" s="37" t="e">
        <f>IF(AND(KR108&lt;&gt;0,KQ108&lt;&gt;0),KR108-KQ108,(IFERROR(VLOOKUP($B97,#REF!,4,FALSE),"")/30))</f>
        <v>#VALUE!</v>
      </c>
      <c r="KS109" s="37" t="e">
        <f>IF(AND(KS108&lt;&gt;0,KR108&lt;&gt;0),KS108-KR108,(IFERROR(VLOOKUP($B97,#REF!,4,FALSE),"")/30))</f>
        <v>#VALUE!</v>
      </c>
      <c r="KT109" s="37" t="e">
        <f>IF(AND(KT108&lt;&gt;0,KS108&lt;&gt;0),KT108-KS108,(IFERROR(VLOOKUP($B97,#REF!,4,FALSE),"")/30))</f>
        <v>#VALUE!</v>
      </c>
      <c r="KU109" s="37" t="e">
        <f>IF(AND(KU108&lt;&gt;0,KT108&lt;&gt;0),KU108-KT108,(IFERROR(VLOOKUP($B97,#REF!,4,FALSE),"")/30))</f>
        <v>#VALUE!</v>
      </c>
      <c r="KV109" s="37" t="e">
        <f>IF(AND(KV108&lt;&gt;0,KU108&lt;&gt;0),KV108-KU108,(IFERROR(VLOOKUP($B97,#REF!,4,FALSE),"")/30))</f>
        <v>#VALUE!</v>
      </c>
      <c r="KW109" s="37" t="e">
        <f>IF(AND(KW108&lt;&gt;0,KV108&lt;&gt;0),KW108-KV108,(IFERROR(VLOOKUP($B97,#REF!,4,FALSE),"")/30))</f>
        <v>#VALUE!</v>
      </c>
      <c r="KX109" s="37" t="e">
        <f>IF(AND(KX108&lt;&gt;0,KW108&lt;&gt;0),KX108-KW108,(IFERROR(VLOOKUP($B97,#REF!,4,FALSE),"")/30))</f>
        <v>#VALUE!</v>
      </c>
      <c r="KY109" s="37" t="e">
        <f>IF(AND(KY108&lt;&gt;0,KX108&lt;&gt;0),KY108-KX108,(IFERROR(VLOOKUP($B97,#REF!,4,FALSE),"")/30))</f>
        <v>#VALUE!</v>
      </c>
      <c r="KZ109" s="37" t="e">
        <f>IF(AND(KZ108&lt;&gt;0,KY108&lt;&gt;0),KZ108-KY108,(IFERROR(VLOOKUP($B97,#REF!,4,FALSE),"")/30))</f>
        <v>#VALUE!</v>
      </c>
      <c r="LA109" s="37" t="e">
        <f>IF(AND(LA108&lt;&gt;0,KZ108&lt;&gt;0),LA108-KZ108,(IFERROR(VLOOKUP($B97,#REF!,4,FALSE),"")/30))</f>
        <v>#VALUE!</v>
      </c>
      <c r="LB109" s="37" t="e">
        <f>IF(AND(LB108&lt;&gt;0,LA108&lt;&gt;0),LB108-LA108,(IFERROR(VLOOKUP($B97,#REF!,4,FALSE),"")/30))</f>
        <v>#VALUE!</v>
      </c>
      <c r="LC109" s="37" t="e">
        <f>IF(AND(LC108&lt;&gt;0,LB108&lt;&gt;0),LC108-LB108,(IFERROR(VLOOKUP($B97,#REF!,4,FALSE),"")/30))</f>
        <v>#VALUE!</v>
      </c>
      <c r="LD109" s="37" t="e">
        <f>IF(AND(LD108&lt;&gt;0,LC108&lt;&gt;0),LD108-LC108,(IFERROR(VLOOKUP($B97,#REF!,4,FALSE),"")/30))</f>
        <v>#VALUE!</v>
      </c>
      <c r="LE109" s="37" t="e">
        <f>IF(AND(LE108&lt;&gt;0,LD108&lt;&gt;0),LE108-LD108,(IFERROR(VLOOKUP($B97,#REF!,4,FALSE),"")/30))</f>
        <v>#VALUE!</v>
      </c>
      <c r="LF109" s="37" t="e">
        <f>IF(AND(LF108&lt;&gt;0,LE108&lt;&gt;0),LF108-LE108,(IFERROR(VLOOKUP($B97,#REF!,4,FALSE),"")/30))</f>
        <v>#VALUE!</v>
      </c>
      <c r="LG109" s="37" t="e">
        <f>IF(AND(LG108&lt;&gt;0,LF108&lt;&gt;0),LG108-LF108,(IFERROR(VLOOKUP($B97,#REF!,4,FALSE),"")/30))</f>
        <v>#VALUE!</v>
      </c>
      <c r="LH109" s="37" t="e">
        <f>IF(AND(LH108&lt;&gt;0,LG108&lt;&gt;0),LH108-LG108,(IFERROR(VLOOKUP($B97,#REF!,4,FALSE),"")/30))</f>
        <v>#VALUE!</v>
      </c>
      <c r="LI109" s="37" t="e">
        <f>IF(AND(LI108&lt;&gt;0,LH108&lt;&gt;0),LI108-LH108,(IFERROR(VLOOKUP($B97,#REF!,4,FALSE),"")/30))</f>
        <v>#VALUE!</v>
      </c>
      <c r="LJ109" s="37" t="e">
        <f>IF(AND(LJ108&lt;&gt;0,LI108&lt;&gt;0),LJ108-LI108,(IFERROR(VLOOKUP($B97,#REF!,4,FALSE),"")/30))</f>
        <v>#VALUE!</v>
      </c>
      <c r="LK109" s="37" t="e">
        <f>IF(AND(LK108&lt;&gt;0,LJ108&lt;&gt;0),LK108-LJ108,(IFERROR(VLOOKUP($B97,#REF!,4,FALSE),"")/30))</f>
        <v>#VALUE!</v>
      </c>
      <c r="LL109" s="37" t="e">
        <f>IF(AND(LL108&lt;&gt;0,LK108&lt;&gt;0),LL108-LK108,(IFERROR(VLOOKUP($B97,#REF!,4,FALSE),"")/30))</f>
        <v>#VALUE!</v>
      </c>
      <c r="LM109" s="37" t="e">
        <f>IF(AND(LM108&lt;&gt;0,LL108&lt;&gt;0),LM108-LL108,(IFERROR(VLOOKUP($B97,#REF!,4,FALSE),"")/30))</f>
        <v>#VALUE!</v>
      </c>
      <c r="LN109" s="37" t="e">
        <f>IF(AND(LN108&lt;&gt;0,LM108&lt;&gt;0),LN108-LM108,(IFERROR(VLOOKUP($B97,#REF!,4,FALSE),"")/30))</f>
        <v>#VALUE!</v>
      </c>
      <c r="LO109" s="37" t="e">
        <f>IF(AND(LO108&lt;&gt;0,LN108&lt;&gt;0),LO108-LN108,(IFERROR(VLOOKUP($B97,#REF!,4,FALSE),"")/30))</f>
        <v>#VALUE!</v>
      </c>
      <c r="LP109" s="37" t="e">
        <f>IF(AND(LP108&lt;&gt;0,LO108&lt;&gt;0),LP108-LO108,(IFERROR(VLOOKUP($B97,#REF!,4,FALSE),"")/30))</f>
        <v>#VALUE!</v>
      </c>
      <c r="LQ109" s="37" t="e">
        <f>IF(AND(LQ108&lt;&gt;0,LP108&lt;&gt;0),LQ108-LP108,(IFERROR(VLOOKUP($B97,#REF!,4,FALSE),"")/30))</f>
        <v>#VALUE!</v>
      </c>
      <c r="LR109" s="37" t="e">
        <f>IF(AND(LR108&lt;&gt;0,LQ108&lt;&gt;0),LR108-LQ108,(IFERROR(VLOOKUP($B97,#REF!,4,FALSE),"")/30))</f>
        <v>#VALUE!</v>
      </c>
      <c r="LS109" s="37" t="e">
        <f>IF(AND(LS108&lt;&gt;0,LR108&lt;&gt;0),LS108-LR108,(IFERROR(VLOOKUP($B97,#REF!,4,FALSE),"")/30))</f>
        <v>#VALUE!</v>
      </c>
      <c r="LT109" s="37" t="e">
        <f>IF(AND(LT108&lt;&gt;0,LS108&lt;&gt;0),LT108-LS108,(IFERROR(VLOOKUP($B97,#REF!,4,FALSE),"")/30))</f>
        <v>#VALUE!</v>
      </c>
      <c r="LU109" s="37" t="e">
        <f>IF(AND(LU108&lt;&gt;0,LT108&lt;&gt;0),LU108-LT108,(IFERROR(VLOOKUP($B97,#REF!,4,FALSE),"")/30))</f>
        <v>#VALUE!</v>
      </c>
      <c r="LV109" s="37" t="e">
        <f>IF(AND(LV108&lt;&gt;0,LU108&lt;&gt;0),LV108-LU108,(IFERROR(VLOOKUP($B97,#REF!,4,FALSE),"")/30))</f>
        <v>#VALUE!</v>
      </c>
      <c r="LW109" s="37" t="e">
        <f>IF(AND(LW108&lt;&gt;0,LV108&lt;&gt;0),LW108-LV108,(IFERROR(VLOOKUP($B97,#REF!,4,FALSE),"")/30))</f>
        <v>#VALUE!</v>
      </c>
      <c r="LX109" s="37" t="e">
        <f>IF(AND(LX108&lt;&gt;0,LW108&lt;&gt;0),LX108-LW108,(IFERROR(VLOOKUP($B97,#REF!,4,FALSE),"")/30))</f>
        <v>#VALUE!</v>
      </c>
      <c r="LY109" s="37" t="e">
        <f>IF(AND(LY108&lt;&gt;0,LX108&lt;&gt;0),LY108-LX108,(IFERROR(VLOOKUP($B97,#REF!,4,FALSE),"")/30))</f>
        <v>#VALUE!</v>
      </c>
      <c r="LZ109" s="37" t="e">
        <f>IF(AND(LZ108&lt;&gt;0,LY108&lt;&gt;0),LZ108-LY108,(IFERROR(VLOOKUP($B97,#REF!,4,FALSE),"")/30))</f>
        <v>#VALUE!</v>
      </c>
      <c r="MA109" s="37" t="e">
        <f>IF(AND(MA108&lt;&gt;0,LZ108&lt;&gt;0),MA108-LZ108,(IFERROR(VLOOKUP($B97,#REF!,4,FALSE),"")/30))</f>
        <v>#VALUE!</v>
      </c>
      <c r="MB109" s="37" t="e">
        <f>IF(AND(MB108&lt;&gt;0,MA108&lt;&gt;0),MB108-MA108,(IFERROR(VLOOKUP($B97,#REF!,4,FALSE),"")/30))</f>
        <v>#VALUE!</v>
      </c>
      <c r="MC109" s="37" t="e">
        <f>IF(AND(MC108&lt;&gt;0,MB108&lt;&gt;0),MC108-MB108,(IFERROR(VLOOKUP($B97,#REF!,4,FALSE),"")/30))</f>
        <v>#VALUE!</v>
      </c>
      <c r="MD109" s="37" t="e">
        <f>IF(AND(MD108&lt;&gt;0,MC108&lt;&gt;0),MD108-MC108,(IFERROR(VLOOKUP($B97,#REF!,4,FALSE),"")/30))</f>
        <v>#VALUE!</v>
      </c>
      <c r="ME109" s="37" t="e">
        <f>IF(AND(ME108&lt;&gt;0,MD108&lt;&gt;0),ME108-MD108,(IFERROR(VLOOKUP($B97,#REF!,4,FALSE),"")/30))</f>
        <v>#VALUE!</v>
      </c>
      <c r="MF109" s="37" t="e">
        <f>IF(AND(MF108&lt;&gt;0,ME108&lt;&gt;0),MF108-ME108,(IFERROR(VLOOKUP($B97,#REF!,4,FALSE),"")/30))</f>
        <v>#VALUE!</v>
      </c>
      <c r="MG109" s="37" t="e">
        <f>IF(AND(MG108&lt;&gt;0,MF108&lt;&gt;0),MG108-MF108,(IFERROR(VLOOKUP($B97,#REF!,4,FALSE),"")/30))</f>
        <v>#VALUE!</v>
      </c>
      <c r="MH109" s="37" t="e">
        <f>IF(AND(MH108&lt;&gt;0,MG108&lt;&gt;0),MH108-MG108,(IFERROR(VLOOKUP($B97,#REF!,4,FALSE),"")/30))</f>
        <v>#VALUE!</v>
      </c>
      <c r="MI109" s="37" t="e">
        <f>IF(AND(MI108&lt;&gt;0,MH108&lt;&gt;0),MI108-MH108,(IFERROR(VLOOKUP($B97,#REF!,4,FALSE),"")/30))</f>
        <v>#VALUE!</v>
      </c>
      <c r="MJ109" s="37" t="e">
        <f>IF(AND(MJ108&lt;&gt;0,MI108&lt;&gt;0),MJ108-MI108,(IFERROR(VLOOKUP($B97,#REF!,4,FALSE),"")/30))</f>
        <v>#VALUE!</v>
      </c>
      <c r="MK109" s="37" t="e">
        <f>IF(AND(MK108&lt;&gt;0,MJ108&lt;&gt;0),MK108-MJ108,(IFERROR(VLOOKUP($B97,#REF!,4,FALSE),"")/30))</f>
        <v>#VALUE!</v>
      </c>
      <c r="ML109" s="37" t="e">
        <f>IF(AND(ML108&lt;&gt;0,MK108&lt;&gt;0),ML108-MK108,(IFERROR(VLOOKUP($B97,#REF!,4,FALSE),"")/30))</f>
        <v>#VALUE!</v>
      </c>
      <c r="MM109" s="37" t="e">
        <f>IF(AND(MM108&lt;&gt;0,ML108&lt;&gt;0),MM108-ML108,(IFERROR(VLOOKUP($B97,#REF!,4,FALSE),"")/30))</f>
        <v>#VALUE!</v>
      </c>
      <c r="MN109" s="37" t="e">
        <f>IF(AND(MN108&lt;&gt;0,MM108&lt;&gt;0),MN108-MM108,(IFERROR(VLOOKUP($B97,#REF!,4,FALSE),"")/30))</f>
        <v>#VALUE!</v>
      </c>
      <c r="MO109" s="37" t="e">
        <f>IF(AND(MO108&lt;&gt;0,MN108&lt;&gt;0),MO108-MN108,(IFERROR(VLOOKUP($B97,#REF!,4,FALSE),"")/30))</f>
        <v>#VALUE!</v>
      </c>
      <c r="MP109" s="37" t="e">
        <f>IF(AND(MP108&lt;&gt;0,MO108&lt;&gt;0),MP108-MO108,(IFERROR(VLOOKUP($B97,#REF!,4,FALSE),"")/30))</f>
        <v>#VALUE!</v>
      </c>
      <c r="MQ109" s="37" t="e">
        <f>IF(AND(MQ108&lt;&gt;0,MP108&lt;&gt;0),MQ108-MP108,(IFERROR(VLOOKUP($B97,#REF!,4,FALSE),"")/30))</f>
        <v>#VALUE!</v>
      </c>
      <c r="MR109" s="37" t="e">
        <f>IF(AND(MR108&lt;&gt;0,MQ108&lt;&gt;0),MR108-MQ108,(IFERROR(VLOOKUP($B97,#REF!,4,FALSE),"")/30))</f>
        <v>#VALUE!</v>
      </c>
      <c r="MS109" s="37" t="e">
        <f>IF(AND(MS108&lt;&gt;0,MR108&lt;&gt;0),MS108-MR108,(IFERROR(VLOOKUP($B97,#REF!,4,FALSE),"")/30))</f>
        <v>#VALUE!</v>
      </c>
      <c r="MT109" s="37" t="e">
        <f>IF(AND(MT108&lt;&gt;0,MS108&lt;&gt;0),MT108-MS108,(IFERROR(VLOOKUP($B97,#REF!,4,FALSE),"")/30))</f>
        <v>#VALUE!</v>
      </c>
      <c r="MU109" s="37" t="e">
        <f>IF(AND(MU108&lt;&gt;0,MT108&lt;&gt;0),MU108-MT108,(IFERROR(VLOOKUP($B97,#REF!,4,FALSE),"")/30))</f>
        <v>#VALUE!</v>
      </c>
      <c r="MV109" s="37" t="e">
        <f>IF(AND(MV108&lt;&gt;0,MU108&lt;&gt;0),MV108-MU108,(IFERROR(VLOOKUP($B97,#REF!,4,FALSE),"")/30))</f>
        <v>#VALUE!</v>
      </c>
      <c r="MW109" s="37" t="e">
        <f>IF(AND(MW108&lt;&gt;0,MV108&lt;&gt;0),MW108-MV108,(IFERROR(VLOOKUP($B97,#REF!,4,FALSE),"")/30))</f>
        <v>#VALUE!</v>
      </c>
      <c r="MX109" s="37" t="e">
        <f>IF(AND(MX108&lt;&gt;0,MW108&lt;&gt;0),MX108-MW108,(IFERROR(VLOOKUP($B97,#REF!,4,FALSE),"")/30))</f>
        <v>#VALUE!</v>
      </c>
      <c r="MY109" s="37" t="e">
        <f>IF(AND(MY108&lt;&gt;0,MX108&lt;&gt;0),MY108-MX108,(IFERROR(VLOOKUP($B97,#REF!,4,FALSE),"")/30))</f>
        <v>#VALUE!</v>
      </c>
      <c r="MZ109" s="37" t="e">
        <f>IF(AND(MZ108&lt;&gt;0,MY108&lt;&gt;0),MZ108-MY108,(IFERROR(VLOOKUP($B97,#REF!,4,FALSE),"")/30))</f>
        <v>#VALUE!</v>
      </c>
      <c r="NA109" s="37" t="e">
        <f>IF(AND(NA108&lt;&gt;0,MZ108&lt;&gt;0),NA108-MZ108,(IFERROR(VLOOKUP($B97,#REF!,4,FALSE),"")/30))</f>
        <v>#VALUE!</v>
      </c>
      <c r="NB109" s="37" t="e">
        <f>IF(AND(NB108&lt;&gt;0,NA108&lt;&gt;0),NB108-NA108,(IFERROR(VLOOKUP($B97,#REF!,4,FALSE),"")/30))</f>
        <v>#VALUE!</v>
      </c>
      <c r="NC109" s="37" t="e">
        <f>IF(AND(NC108&lt;&gt;0,NB108&lt;&gt;0),NC108-NB108,(IFERROR(VLOOKUP($B97,#REF!,4,FALSE),"")/30))</f>
        <v>#VALUE!</v>
      </c>
      <c r="ND109" s="37" t="e">
        <f>IF(AND(ND108&lt;&gt;0,NC108&lt;&gt;0),ND108-NC108,(IFERROR(VLOOKUP($B97,#REF!,4,FALSE),"")/30))</f>
        <v>#VALUE!</v>
      </c>
      <c r="NE109" s="37" t="e">
        <f>IF(AND(NE108&lt;&gt;0,ND108&lt;&gt;0),NE108-ND108,(IFERROR(VLOOKUP($B97,#REF!,4,FALSE),"")/30))</f>
        <v>#VALUE!</v>
      </c>
      <c r="NF109" s="37" t="e">
        <f>IF(AND(NF108&lt;&gt;0,NE108&lt;&gt;0),NF108-NE108,(IFERROR(VLOOKUP($B97,#REF!,4,FALSE),"")/30))</f>
        <v>#VALUE!</v>
      </c>
      <c r="NG109" s="37" t="e">
        <f>IF(AND(NG108&lt;&gt;0,NF108&lt;&gt;0),NG108-NF108,(IFERROR(VLOOKUP($B97,#REF!,4,FALSE),"")/30))</f>
        <v>#VALUE!</v>
      </c>
      <c r="NH109" s="37" t="e">
        <f>IF(AND(NH108&lt;&gt;0,NG108&lt;&gt;0),NH108-NG108,(IFERROR(VLOOKUP($B97,#REF!,4,FALSE),"")/30))</f>
        <v>#VALUE!</v>
      </c>
    </row>
    <row r="110" spans="1:372" s="39" customFormat="1" ht="15" thickBot="1" x14ac:dyDescent="0.25">
      <c r="A110" s="19" t="str">
        <f>IFERROR(VLOOKUP(B110,#REF!,2,FALSE)," ")</f>
        <v xml:space="preserve"> </v>
      </c>
      <c r="B110" s="20">
        <v>70824</v>
      </c>
      <c r="C110" s="1053" t="str">
        <f>IFERROR(VLOOKUP(B110,Claves!A:G,4,FALSE)," ")</f>
        <v>KRNU KOTEX ROSA NOCTURNA ULTRADELGADA 10X18</v>
      </c>
      <c r="D110" s="1053"/>
      <c r="E110" s="1053"/>
      <c r="F110" s="1054"/>
      <c r="G110" s="28">
        <v>0</v>
      </c>
      <c r="H110" s="28">
        <f t="shared" ref="H110:BS110" si="146">H121/H$4</f>
        <v>0</v>
      </c>
      <c r="I110" s="28">
        <f t="shared" si="146"/>
        <v>0</v>
      </c>
      <c r="J110" s="28">
        <f t="shared" si="146"/>
        <v>0</v>
      </c>
      <c r="K110" s="28">
        <f t="shared" si="146"/>
        <v>0</v>
      </c>
      <c r="L110" s="28">
        <f t="shared" si="146"/>
        <v>0</v>
      </c>
      <c r="M110" s="28">
        <f t="shared" si="146"/>
        <v>0</v>
      </c>
      <c r="N110" s="28">
        <f t="shared" si="146"/>
        <v>0</v>
      </c>
      <c r="O110" s="28">
        <f t="shared" si="146"/>
        <v>0</v>
      </c>
      <c r="P110" s="28">
        <f t="shared" si="146"/>
        <v>0</v>
      </c>
      <c r="Q110" s="28">
        <f t="shared" si="146"/>
        <v>0</v>
      </c>
      <c r="R110" s="28">
        <f t="shared" si="146"/>
        <v>0</v>
      </c>
      <c r="S110" s="28">
        <f t="shared" si="146"/>
        <v>0</v>
      </c>
      <c r="T110" s="28">
        <f t="shared" si="146"/>
        <v>0</v>
      </c>
      <c r="U110" s="28">
        <f t="shared" si="146"/>
        <v>0</v>
      </c>
      <c r="V110" s="28">
        <f t="shared" si="146"/>
        <v>0</v>
      </c>
      <c r="W110" s="28">
        <f t="shared" si="146"/>
        <v>0</v>
      </c>
      <c r="X110" s="28">
        <f t="shared" si="146"/>
        <v>0</v>
      </c>
      <c r="Y110" s="28">
        <f t="shared" si="146"/>
        <v>0</v>
      </c>
      <c r="Z110" s="28">
        <f t="shared" si="146"/>
        <v>0</v>
      </c>
      <c r="AA110" s="28">
        <f t="shared" si="146"/>
        <v>0</v>
      </c>
      <c r="AB110" s="28">
        <f t="shared" si="146"/>
        <v>0</v>
      </c>
      <c r="AC110" s="28">
        <f t="shared" si="146"/>
        <v>0</v>
      </c>
      <c r="AD110" s="28">
        <f t="shared" si="146"/>
        <v>0</v>
      </c>
      <c r="AE110" s="28">
        <f t="shared" si="146"/>
        <v>0</v>
      </c>
      <c r="AF110" s="28">
        <f t="shared" si="146"/>
        <v>0</v>
      </c>
      <c r="AG110" s="28">
        <f t="shared" si="146"/>
        <v>0</v>
      </c>
      <c r="AH110" s="28">
        <f t="shared" si="146"/>
        <v>0</v>
      </c>
      <c r="AI110" s="28">
        <f t="shared" si="146"/>
        <v>0</v>
      </c>
      <c r="AJ110" s="28">
        <f t="shared" si="146"/>
        <v>0</v>
      </c>
      <c r="AK110" s="28">
        <f t="shared" si="146"/>
        <v>0</v>
      </c>
      <c r="AL110" s="28">
        <f t="shared" si="146"/>
        <v>0</v>
      </c>
      <c r="AM110" s="28">
        <f t="shared" si="146"/>
        <v>0</v>
      </c>
      <c r="AN110" s="28">
        <f t="shared" si="146"/>
        <v>0</v>
      </c>
      <c r="AO110" s="28">
        <f t="shared" si="146"/>
        <v>0</v>
      </c>
      <c r="AP110" s="28">
        <f t="shared" si="146"/>
        <v>0</v>
      </c>
      <c r="AQ110" s="28">
        <f t="shared" si="146"/>
        <v>0</v>
      </c>
      <c r="AR110" s="28">
        <f t="shared" si="146"/>
        <v>0</v>
      </c>
      <c r="AS110" s="28">
        <f t="shared" si="146"/>
        <v>0</v>
      </c>
      <c r="AT110" s="28">
        <f t="shared" si="146"/>
        <v>0</v>
      </c>
      <c r="AU110" s="28">
        <f t="shared" si="146"/>
        <v>0</v>
      </c>
      <c r="AV110" s="28">
        <f t="shared" si="146"/>
        <v>0</v>
      </c>
      <c r="AW110" s="28">
        <f t="shared" si="146"/>
        <v>0</v>
      </c>
      <c r="AX110" s="28">
        <f t="shared" si="146"/>
        <v>0</v>
      </c>
      <c r="AY110" s="28">
        <f t="shared" si="146"/>
        <v>0</v>
      </c>
      <c r="AZ110" s="28">
        <f t="shared" si="146"/>
        <v>0</v>
      </c>
      <c r="BA110" s="28">
        <f t="shared" si="146"/>
        <v>0</v>
      </c>
      <c r="BB110" s="28">
        <f t="shared" si="146"/>
        <v>0</v>
      </c>
      <c r="BC110" s="28">
        <f t="shared" si="146"/>
        <v>0</v>
      </c>
      <c r="BD110" s="28">
        <f t="shared" si="146"/>
        <v>0</v>
      </c>
      <c r="BE110" s="28">
        <f t="shared" si="146"/>
        <v>0</v>
      </c>
      <c r="BF110" s="28">
        <f t="shared" si="146"/>
        <v>0</v>
      </c>
      <c r="BG110" s="28">
        <f t="shared" si="146"/>
        <v>0</v>
      </c>
      <c r="BH110" s="28">
        <f t="shared" si="146"/>
        <v>0</v>
      </c>
      <c r="BI110" s="28">
        <f t="shared" si="146"/>
        <v>0</v>
      </c>
      <c r="BJ110" s="28">
        <f t="shared" si="146"/>
        <v>0</v>
      </c>
      <c r="BK110" s="28">
        <f t="shared" si="146"/>
        <v>0</v>
      </c>
      <c r="BL110" s="28">
        <f t="shared" si="146"/>
        <v>0</v>
      </c>
      <c r="BM110" s="28">
        <f t="shared" si="146"/>
        <v>0</v>
      </c>
      <c r="BN110" s="28">
        <f t="shared" si="146"/>
        <v>0</v>
      </c>
      <c r="BO110" s="28">
        <f t="shared" si="146"/>
        <v>0</v>
      </c>
      <c r="BP110" s="28">
        <f t="shared" si="146"/>
        <v>0</v>
      </c>
      <c r="BQ110" s="28">
        <f t="shared" si="146"/>
        <v>0</v>
      </c>
      <c r="BR110" s="28">
        <f t="shared" si="146"/>
        <v>0</v>
      </c>
      <c r="BS110" s="28">
        <f t="shared" si="146"/>
        <v>0</v>
      </c>
      <c r="BT110" s="28">
        <f t="shared" ref="BT110:EE110" si="147">BT121/BT$4</f>
        <v>0</v>
      </c>
      <c r="BU110" s="28">
        <f t="shared" si="147"/>
        <v>0</v>
      </c>
      <c r="BV110" s="28">
        <f t="shared" si="147"/>
        <v>0</v>
      </c>
      <c r="BW110" s="28">
        <f t="shared" si="147"/>
        <v>0</v>
      </c>
      <c r="BX110" s="28">
        <f t="shared" si="147"/>
        <v>0</v>
      </c>
      <c r="BY110" s="28">
        <f t="shared" si="147"/>
        <v>0</v>
      </c>
      <c r="BZ110" s="28">
        <f t="shared" si="147"/>
        <v>0</v>
      </c>
      <c r="CA110" s="28">
        <f t="shared" si="147"/>
        <v>0</v>
      </c>
      <c r="CB110" s="28">
        <f t="shared" si="147"/>
        <v>0</v>
      </c>
      <c r="CC110" s="28">
        <f t="shared" si="147"/>
        <v>0</v>
      </c>
      <c r="CD110" s="28">
        <f t="shared" si="147"/>
        <v>0</v>
      </c>
      <c r="CE110" s="28">
        <f t="shared" si="147"/>
        <v>0</v>
      </c>
      <c r="CF110" s="28">
        <f t="shared" si="147"/>
        <v>0</v>
      </c>
      <c r="CG110" s="28">
        <f t="shared" si="147"/>
        <v>0</v>
      </c>
      <c r="CH110" s="28">
        <f t="shared" si="147"/>
        <v>0</v>
      </c>
      <c r="CI110" s="28">
        <f t="shared" si="147"/>
        <v>0</v>
      </c>
      <c r="CJ110" s="28">
        <f t="shared" si="147"/>
        <v>0</v>
      </c>
      <c r="CK110" s="28">
        <f t="shared" si="147"/>
        <v>0</v>
      </c>
      <c r="CL110" s="28">
        <f t="shared" si="147"/>
        <v>0</v>
      </c>
      <c r="CM110" s="28">
        <f t="shared" si="147"/>
        <v>0</v>
      </c>
      <c r="CN110" s="28">
        <f t="shared" si="147"/>
        <v>0</v>
      </c>
      <c r="CO110" s="28">
        <f t="shared" si="147"/>
        <v>0</v>
      </c>
      <c r="CP110" s="28">
        <f t="shared" si="147"/>
        <v>0</v>
      </c>
      <c r="CQ110" s="28">
        <f t="shared" si="147"/>
        <v>0</v>
      </c>
      <c r="CR110" s="28">
        <f t="shared" si="147"/>
        <v>0</v>
      </c>
      <c r="CS110" s="28">
        <f t="shared" si="147"/>
        <v>0</v>
      </c>
      <c r="CT110" s="28">
        <f t="shared" si="147"/>
        <v>0</v>
      </c>
      <c r="CU110" s="28">
        <f t="shared" si="147"/>
        <v>0</v>
      </c>
      <c r="CV110" s="28">
        <f t="shared" si="147"/>
        <v>0</v>
      </c>
      <c r="CW110" s="28">
        <f t="shared" si="147"/>
        <v>0</v>
      </c>
      <c r="CX110" s="28">
        <f t="shared" si="147"/>
        <v>0</v>
      </c>
      <c r="CY110" s="28">
        <f t="shared" si="147"/>
        <v>0</v>
      </c>
      <c r="CZ110" s="28">
        <f t="shared" si="147"/>
        <v>0</v>
      </c>
      <c r="DA110" s="28">
        <f t="shared" si="147"/>
        <v>0</v>
      </c>
      <c r="DB110" s="28">
        <f t="shared" si="147"/>
        <v>0</v>
      </c>
      <c r="DC110" s="28">
        <f t="shared" si="147"/>
        <v>0</v>
      </c>
      <c r="DD110" s="28">
        <f t="shared" si="147"/>
        <v>0</v>
      </c>
      <c r="DE110" s="28">
        <f t="shared" si="147"/>
        <v>0</v>
      </c>
      <c r="DF110" s="28">
        <f t="shared" si="147"/>
        <v>0</v>
      </c>
      <c r="DG110" s="28">
        <f t="shared" si="147"/>
        <v>0</v>
      </c>
      <c r="DH110" s="28">
        <f t="shared" si="147"/>
        <v>0</v>
      </c>
      <c r="DI110" s="28">
        <f t="shared" si="147"/>
        <v>0</v>
      </c>
      <c r="DJ110" s="28">
        <f t="shared" si="147"/>
        <v>0</v>
      </c>
      <c r="DK110" s="28">
        <f t="shared" si="147"/>
        <v>0</v>
      </c>
      <c r="DL110" s="28">
        <f t="shared" si="147"/>
        <v>0</v>
      </c>
      <c r="DM110" s="28">
        <f t="shared" si="147"/>
        <v>0</v>
      </c>
      <c r="DN110" s="28">
        <f t="shared" si="147"/>
        <v>0</v>
      </c>
      <c r="DO110" s="28">
        <f t="shared" si="147"/>
        <v>0</v>
      </c>
      <c r="DP110" s="28">
        <f t="shared" si="147"/>
        <v>0</v>
      </c>
      <c r="DQ110" s="28">
        <f t="shared" si="147"/>
        <v>0</v>
      </c>
      <c r="DR110" s="28">
        <f t="shared" si="147"/>
        <v>0</v>
      </c>
      <c r="DS110" s="28">
        <f t="shared" si="147"/>
        <v>0</v>
      </c>
      <c r="DT110" s="28">
        <f t="shared" si="147"/>
        <v>0</v>
      </c>
      <c r="DU110" s="28">
        <f t="shared" si="147"/>
        <v>0</v>
      </c>
      <c r="DV110" s="28">
        <f t="shared" si="147"/>
        <v>0</v>
      </c>
      <c r="DW110" s="28">
        <f t="shared" si="147"/>
        <v>0</v>
      </c>
      <c r="DX110" s="28">
        <f t="shared" si="147"/>
        <v>0</v>
      </c>
      <c r="DY110" s="28">
        <f t="shared" si="147"/>
        <v>0</v>
      </c>
      <c r="DZ110" s="28">
        <f t="shared" si="147"/>
        <v>0</v>
      </c>
      <c r="EA110" s="28">
        <f t="shared" si="147"/>
        <v>0</v>
      </c>
      <c r="EB110" s="28">
        <f t="shared" si="147"/>
        <v>0</v>
      </c>
      <c r="EC110" s="28">
        <f t="shared" si="147"/>
        <v>0</v>
      </c>
      <c r="ED110" s="28">
        <f t="shared" si="147"/>
        <v>0</v>
      </c>
      <c r="EE110" s="28">
        <f t="shared" si="147"/>
        <v>0</v>
      </c>
      <c r="EF110" s="28">
        <f t="shared" ref="EF110:GQ110" si="148">EF121/EF$4</f>
        <v>0</v>
      </c>
      <c r="EG110" s="28">
        <f t="shared" si="148"/>
        <v>0</v>
      </c>
      <c r="EH110" s="28">
        <f t="shared" si="148"/>
        <v>0</v>
      </c>
      <c r="EI110" s="28">
        <f t="shared" si="148"/>
        <v>0</v>
      </c>
      <c r="EJ110" s="28">
        <f t="shared" si="148"/>
        <v>0</v>
      </c>
      <c r="EK110" s="28">
        <f t="shared" si="148"/>
        <v>0</v>
      </c>
      <c r="EL110" s="28">
        <f t="shared" si="148"/>
        <v>0</v>
      </c>
      <c r="EM110" s="28">
        <f t="shared" si="148"/>
        <v>0</v>
      </c>
      <c r="EN110" s="28">
        <f t="shared" si="148"/>
        <v>0</v>
      </c>
      <c r="EO110" s="28">
        <f t="shared" si="148"/>
        <v>0</v>
      </c>
      <c r="EP110" s="28">
        <f t="shared" si="148"/>
        <v>0</v>
      </c>
      <c r="EQ110" s="28">
        <f t="shared" si="148"/>
        <v>0</v>
      </c>
      <c r="ER110" s="28">
        <f t="shared" si="148"/>
        <v>0</v>
      </c>
      <c r="ES110" s="28">
        <f t="shared" si="148"/>
        <v>0</v>
      </c>
      <c r="ET110" s="28">
        <f t="shared" si="148"/>
        <v>0</v>
      </c>
      <c r="EU110" s="28">
        <f t="shared" si="148"/>
        <v>0</v>
      </c>
      <c r="EV110" s="28">
        <f t="shared" si="148"/>
        <v>0</v>
      </c>
      <c r="EW110" s="28">
        <f t="shared" si="148"/>
        <v>0</v>
      </c>
      <c r="EX110" s="28">
        <f t="shared" si="148"/>
        <v>0</v>
      </c>
      <c r="EY110" s="28">
        <f t="shared" si="148"/>
        <v>0</v>
      </c>
      <c r="EZ110" s="28">
        <f t="shared" si="148"/>
        <v>0</v>
      </c>
      <c r="FA110" s="28">
        <f t="shared" si="148"/>
        <v>0</v>
      </c>
      <c r="FB110" s="28">
        <f t="shared" si="148"/>
        <v>0</v>
      </c>
      <c r="FC110" s="28">
        <f t="shared" si="148"/>
        <v>0</v>
      </c>
      <c r="FD110" s="28">
        <f t="shared" si="148"/>
        <v>0</v>
      </c>
      <c r="FE110" s="28">
        <f t="shared" si="148"/>
        <v>0</v>
      </c>
      <c r="FF110" s="28">
        <f t="shared" si="148"/>
        <v>0</v>
      </c>
      <c r="FG110" s="28">
        <f t="shared" si="148"/>
        <v>0</v>
      </c>
      <c r="FH110" s="28">
        <f t="shared" si="148"/>
        <v>0</v>
      </c>
      <c r="FI110" s="28">
        <f t="shared" si="148"/>
        <v>0</v>
      </c>
      <c r="FJ110" s="28">
        <f t="shared" si="148"/>
        <v>0</v>
      </c>
      <c r="FK110" s="28">
        <f t="shared" si="148"/>
        <v>0</v>
      </c>
      <c r="FL110" s="28">
        <f t="shared" si="148"/>
        <v>0</v>
      </c>
      <c r="FM110" s="28">
        <f t="shared" si="148"/>
        <v>0</v>
      </c>
      <c r="FN110" s="28">
        <f t="shared" si="148"/>
        <v>0</v>
      </c>
      <c r="FO110" s="28">
        <f t="shared" si="148"/>
        <v>0</v>
      </c>
      <c r="FP110" s="28">
        <f t="shared" si="148"/>
        <v>0</v>
      </c>
      <c r="FQ110" s="28">
        <f t="shared" si="148"/>
        <v>0</v>
      </c>
      <c r="FR110" s="28">
        <f t="shared" si="148"/>
        <v>0</v>
      </c>
      <c r="FS110" s="28">
        <f t="shared" si="148"/>
        <v>0</v>
      </c>
      <c r="FT110" s="28">
        <f t="shared" si="148"/>
        <v>0</v>
      </c>
      <c r="FU110" s="28">
        <f t="shared" si="148"/>
        <v>0</v>
      </c>
      <c r="FV110" s="28">
        <f t="shared" si="148"/>
        <v>0</v>
      </c>
      <c r="FW110" s="28">
        <f t="shared" si="148"/>
        <v>0</v>
      </c>
      <c r="FX110" s="28">
        <f t="shared" si="148"/>
        <v>0</v>
      </c>
      <c r="FY110" s="28">
        <f t="shared" si="148"/>
        <v>0</v>
      </c>
      <c r="FZ110" s="28">
        <f t="shared" si="148"/>
        <v>0</v>
      </c>
      <c r="GA110" s="28">
        <f t="shared" si="148"/>
        <v>0</v>
      </c>
      <c r="GB110" s="28">
        <f t="shared" si="148"/>
        <v>0</v>
      </c>
      <c r="GC110" s="28">
        <f t="shared" si="148"/>
        <v>0</v>
      </c>
      <c r="GD110" s="28">
        <f t="shared" si="148"/>
        <v>0</v>
      </c>
      <c r="GE110" s="28">
        <f t="shared" si="148"/>
        <v>0</v>
      </c>
      <c r="GF110" s="28">
        <f t="shared" si="148"/>
        <v>0</v>
      </c>
      <c r="GG110" s="28">
        <f t="shared" si="148"/>
        <v>0</v>
      </c>
      <c r="GH110" s="28">
        <f t="shared" si="148"/>
        <v>0</v>
      </c>
      <c r="GI110" s="28">
        <f t="shared" si="148"/>
        <v>0</v>
      </c>
      <c r="GJ110" s="28">
        <f t="shared" si="148"/>
        <v>0</v>
      </c>
      <c r="GK110" s="28">
        <f t="shared" si="148"/>
        <v>0</v>
      </c>
      <c r="GL110" s="28">
        <f t="shared" si="148"/>
        <v>0</v>
      </c>
      <c r="GM110" s="28">
        <f t="shared" si="148"/>
        <v>0</v>
      </c>
      <c r="GN110" s="28">
        <f t="shared" si="148"/>
        <v>0</v>
      </c>
      <c r="GO110" s="28">
        <f t="shared" si="148"/>
        <v>0</v>
      </c>
      <c r="GP110" s="28">
        <f t="shared" si="148"/>
        <v>0</v>
      </c>
      <c r="GQ110" s="28">
        <f t="shared" si="148"/>
        <v>0</v>
      </c>
      <c r="GR110" s="28">
        <f t="shared" ref="GR110:JC110" si="149">GR121/GR$4</f>
        <v>0</v>
      </c>
      <c r="GS110" s="28">
        <f t="shared" si="149"/>
        <v>0</v>
      </c>
      <c r="GT110" s="28">
        <f t="shared" si="149"/>
        <v>0</v>
      </c>
      <c r="GU110" s="28">
        <f t="shared" si="149"/>
        <v>0</v>
      </c>
      <c r="GV110" s="28">
        <f t="shared" si="149"/>
        <v>0</v>
      </c>
      <c r="GW110" s="28">
        <f t="shared" si="149"/>
        <v>0</v>
      </c>
      <c r="GX110" s="28">
        <f t="shared" si="149"/>
        <v>0</v>
      </c>
      <c r="GY110" s="28">
        <f t="shared" si="149"/>
        <v>0</v>
      </c>
      <c r="GZ110" s="28">
        <f t="shared" si="149"/>
        <v>0</v>
      </c>
      <c r="HA110" s="28">
        <f t="shared" si="149"/>
        <v>0</v>
      </c>
      <c r="HB110" s="28">
        <f t="shared" si="149"/>
        <v>0</v>
      </c>
      <c r="HC110" s="28">
        <f t="shared" si="149"/>
        <v>0</v>
      </c>
      <c r="HD110" s="28">
        <f t="shared" si="149"/>
        <v>0</v>
      </c>
      <c r="HE110" s="28">
        <f t="shared" si="149"/>
        <v>0</v>
      </c>
      <c r="HF110" s="28">
        <f t="shared" si="149"/>
        <v>0</v>
      </c>
      <c r="HG110" s="28">
        <f t="shared" si="149"/>
        <v>0</v>
      </c>
      <c r="HH110" s="28">
        <f t="shared" si="149"/>
        <v>0</v>
      </c>
      <c r="HI110" s="28">
        <f t="shared" si="149"/>
        <v>0</v>
      </c>
      <c r="HJ110" s="28">
        <f t="shared" si="149"/>
        <v>0</v>
      </c>
      <c r="HK110" s="28">
        <f t="shared" si="149"/>
        <v>0</v>
      </c>
      <c r="HL110" s="28">
        <f t="shared" si="149"/>
        <v>0</v>
      </c>
      <c r="HM110" s="28">
        <f t="shared" si="149"/>
        <v>0</v>
      </c>
      <c r="HN110" s="28">
        <f t="shared" si="149"/>
        <v>0</v>
      </c>
      <c r="HO110" s="28">
        <f t="shared" si="149"/>
        <v>0</v>
      </c>
      <c r="HP110" s="28">
        <f t="shared" si="149"/>
        <v>0</v>
      </c>
      <c r="HQ110" s="28">
        <f t="shared" si="149"/>
        <v>0</v>
      </c>
      <c r="HR110" s="28">
        <f t="shared" si="149"/>
        <v>0</v>
      </c>
      <c r="HS110" s="28">
        <f t="shared" si="149"/>
        <v>0</v>
      </c>
      <c r="HT110" s="28">
        <f t="shared" si="149"/>
        <v>0</v>
      </c>
      <c r="HU110" s="28">
        <f t="shared" si="149"/>
        <v>0</v>
      </c>
      <c r="HV110" s="28">
        <f t="shared" si="149"/>
        <v>0</v>
      </c>
      <c r="HW110" s="28">
        <f t="shared" si="149"/>
        <v>0</v>
      </c>
      <c r="HX110" s="28">
        <f t="shared" si="149"/>
        <v>0</v>
      </c>
      <c r="HY110" s="28">
        <f t="shared" si="149"/>
        <v>0</v>
      </c>
      <c r="HZ110" s="28">
        <f t="shared" si="149"/>
        <v>0</v>
      </c>
      <c r="IA110" s="28">
        <f t="shared" si="149"/>
        <v>0</v>
      </c>
      <c r="IB110" s="28">
        <f t="shared" si="149"/>
        <v>0</v>
      </c>
      <c r="IC110" s="28">
        <f t="shared" si="149"/>
        <v>0</v>
      </c>
      <c r="ID110" s="28">
        <f t="shared" si="149"/>
        <v>0</v>
      </c>
      <c r="IE110" s="28">
        <f t="shared" si="149"/>
        <v>0</v>
      </c>
      <c r="IF110" s="28">
        <f t="shared" si="149"/>
        <v>0</v>
      </c>
      <c r="IG110" s="28">
        <f t="shared" si="149"/>
        <v>0</v>
      </c>
      <c r="IH110" s="28">
        <f t="shared" si="149"/>
        <v>0</v>
      </c>
      <c r="II110" s="28">
        <f t="shared" si="149"/>
        <v>0</v>
      </c>
      <c r="IJ110" s="28">
        <f t="shared" si="149"/>
        <v>0</v>
      </c>
      <c r="IK110" s="28">
        <f t="shared" si="149"/>
        <v>0</v>
      </c>
      <c r="IL110" s="28">
        <f t="shared" si="149"/>
        <v>0</v>
      </c>
      <c r="IM110" s="28">
        <f t="shared" si="149"/>
        <v>0</v>
      </c>
      <c r="IN110" s="28">
        <f t="shared" si="149"/>
        <v>0</v>
      </c>
      <c r="IO110" s="28">
        <f t="shared" si="149"/>
        <v>0</v>
      </c>
      <c r="IP110" s="28">
        <f t="shared" si="149"/>
        <v>0</v>
      </c>
      <c r="IQ110" s="28">
        <f t="shared" si="149"/>
        <v>0</v>
      </c>
      <c r="IR110" s="28">
        <f t="shared" si="149"/>
        <v>0</v>
      </c>
      <c r="IS110" s="28">
        <f t="shared" si="149"/>
        <v>0</v>
      </c>
      <c r="IT110" s="28">
        <f t="shared" si="149"/>
        <v>0</v>
      </c>
      <c r="IU110" s="28">
        <f t="shared" si="149"/>
        <v>0</v>
      </c>
      <c r="IV110" s="28">
        <f t="shared" si="149"/>
        <v>0</v>
      </c>
      <c r="IW110" s="28">
        <f t="shared" si="149"/>
        <v>0</v>
      </c>
      <c r="IX110" s="28">
        <f t="shared" si="149"/>
        <v>0</v>
      </c>
      <c r="IY110" s="28">
        <f t="shared" si="149"/>
        <v>0</v>
      </c>
      <c r="IZ110" s="28">
        <f t="shared" si="149"/>
        <v>0</v>
      </c>
      <c r="JA110" s="28">
        <f t="shared" si="149"/>
        <v>0</v>
      </c>
      <c r="JB110" s="28">
        <f t="shared" si="149"/>
        <v>0</v>
      </c>
      <c r="JC110" s="28">
        <f t="shared" si="149"/>
        <v>0</v>
      </c>
      <c r="JD110" s="28">
        <f t="shared" ref="JD110:LO110" si="150">JD121/JD$4</f>
        <v>0</v>
      </c>
      <c r="JE110" s="28">
        <f t="shared" si="150"/>
        <v>0</v>
      </c>
      <c r="JF110" s="28">
        <f t="shared" si="150"/>
        <v>0</v>
      </c>
      <c r="JG110" s="28">
        <f t="shared" si="150"/>
        <v>0</v>
      </c>
      <c r="JH110" s="28">
        <f t="shared" si="150"/>
        <v>0</v>
      </c>
      <c r="JI110" s="28">
        <f t="shared" si="150"/>
        <v>0</v>
      </c>
      <c r="JJ110" s="28">
        <f t="shared" si="150"/>
        <v>0</v>
      </c>
      <c r="JK110" s="28">
        <f t="shared" si="150"/>
        <v>0</v>
      </c>
      <c r="JL110" s="28">
        <f t="shared" si="150"/>
        <v>0</v>
      </c>
      <c r="JM110" s="28">
        <f t="shared" si="150"/>
        <v>0</v>
      </c>
      <c r="JN110" s="28">
        <f t="shared" si="150"/>
        <v>0</v>
      </c>
      <c r="JO110" s="28">
        <f t="shared" si="150"/>
        <v>0</v>
      </c>
      <c r="JP110" s="28">
        <f t="shared" si="150"/>
        <v>0</v>
      </c>
      <c r="JQ110" s="28">
        <f t="shared" si="150"/>
        <v>0</v>
      </c>
      <c r="JR110" s="28">
        <f t="shared" si="150"/>
        <v>0</v>
      </c>
      <c r="JS110" s="28">
        <f t="shared" si="150"/>
        <v>0</v>
      </c>
      <c r="JT110" s="28">
        <f t="shared" si="150"/>
        <v>0</v>
      </c>
      <c r="JU110" s="28">
        <f t="shared" si="150"/>
        <v>0</v>
      </c>
      <c r="JV110" s="28">
        <f t="shared" si="150"/>
        <v>0</v>
      </c>
      <c r="JW110" s="28">
        <f t="shared" si="150"/>
        <v>0</v>
      </c>
      <c r="JX110" s="28">
        <f t="shared" si="150"/>
        <v>0</v>
      </c>
      <c r="JY110" s="28">
        <f t="shared" si="150"/>
        <v>0</v>
      </c>
      <c r="JZ110" s="28">
        <f t="shared" si="150"/>
        <v>0</v>
      </c>
      <c r="KA110" s="28">
        <f t="shared" si="150"/>
        <v>0</v>
      </c>
      <c r="KB110" s="28">
        <f t="shared" si="150"/>
        <v>0</v>
      </c>
      <c r="KC110" s="28">
        <f t="shared" si="150"/>
        <v>0</v>
      </c>
      <c r="KD110" s="28">
        <f t="shared" si="150"/>
        <v>0</v>
      </c>
      <c r="KE110" s="28">
        <f t="shared" si="150"/>
        <v>0</v>
      </c>
      <c r="KF110" s="28">
        <f t="shared" si="150"/>
        <v>0</v>
      </c>
      <c r="KG110" s="28">
        <f t="shared" si="150"/>
        <v>0</v>
      </c>
      <c r="KH110" s="28">
        <f t="shared" si="150"/>
        <v>0</v>
      </c>
      <c r="KI110" s="28">
        <f t="shared" si="150"/>
        <v>0</v>
      </c>
      <c r="KJ110" s="28">
        <f t="shared" si="150"/>
        <v>0</v>
      </c>
      <c r="KK110" s="28">
        <f t="shared" si="150"/>
        <v>0</v>
      </c>
      <c r="KL110" s="28">
        <f t="shared" si="150"/>
        <v>0</v>
      </c>
      <c r="KM110" s="28">
        <f t="shared" si="150"/>
        <v>0</v>
      </c>
      <c r="KN110" s="28">
        <f t="shared" si="150"/>
        <v>0</v>
      </c>
      <c r="KO110" s="28">
        <f t="shared" si="150"/>
        <v>0</v>
      </c>
      <c r="KP110" s="28">
        <f t="shared" si="150"/>
        <v>0</v>
      </c>
      <c r="KQ110" s="28">
        <f t="shared" si="150"/>
        <v>0</v>
      </c>
      <c r="KR110" s="28">
        <f t="shared" si="150"/>
        <v>0</v>
      </c>
      <c r="KS110" s="28">
        <f t="shared" si="150"/>
        <v>0</v>
      </c>
      <c r="KT110" s="28">
        <f t="shared" si="150"/>
        <v>0</v>
      </c>
      <c r="KU110" s="28">
        <f t="shared" si="150"/>
        <v>0</v>
      </c>
      <c r="KV110" s="28">
        <f t="shared" si="150"/>
        <v>0</v>
      </c>
      <c r="KW110" s="28">
        <f t="shared" si="150"/>
        <v>0</v>
      </c>
      <c r="KX110" s="28">
        <f t="shared" si="150"/>
        <v>0</v>
      </c>
      <c r="KY110" s="28">
        <f t="shared" si="150"/>
        <v>0</v>
      </c>
      <c r="KZ110" s="28">
        <f t="shared" si="150"/>
        <v>0</v>
      </c>
      <c r="LA110" s="28">
        <f t="shared" si="150"/>
        <v>0</v>
      </c>
      <c r="LB110" s="28">
        <f t="shared" si="150"/>
        <v>0</v>
      </c>
      <c r="LC110" s="28">
        <f t="shared" si="150"/>
        <v>0</v>
      </c>
      <c r="LD110" s="28">
        <f t="shared" si="150"/>
        <v>0</v>
      </c>
      <c r="LE110" s="28">
        <f t="shared" si="150"/>
        <v>0</v>
      </c>
      <c r="LF110" s="28">
        <f t="shared" si="150"/>
        <v>0</v>
      </c>
      <c r="LG110" s="28">
        <f t="shared" si="150"/>
        <v>0</v>
      </c>
      <c r="LH110" s="28">
        <f t="shared" si="150"/>
        <v>0</v>
      </c>
      <c r="LI110" s="28">
        <f t="shared" si="150"/>
        <v>0</v>
      </c>
      <c r="LJ110" s="28">
        <f t="shared" si="150"/>
        <v>0</v>
      </c>
      <c r="LK110" s="28">
        <f t="shared" si="150"/>
        <v>0</v>
      </c>
      <c r="LL110" s="28">
        <f t="shared" si="150"/>
        <v>0</v>
      </c>
      <c r="LM110" s="28">
        <f t="shared" si="150"/>
        <v>0</v>
      </c>
      <c r="LN110" s="28">
        <f t="shared" si="150"/>
        <v>0</v>
      </c>
      <c r="LO110" s="28">
        <f t="shared" si="150"/>
        <v>0</v>
      </c>
      <c r="LP110" s="28">
        <f t="shared" ref="LP110:NH110" si="151">LP121/LP$4</f>
        <v>0</v>
      </c>
      <c r="LQ110" s="28">
        <f t="shared" si="151"/>
        <v>0</v>
      </c>
      <c r="LR110" s="28">
        <f t="shared" si="151"/>
        <v>0</v>
      </c>
      <c r="LS110" s="28">
        <f t="shared" si="151"/>
        <v>0</v>
      </c>
      <c r="LT110" s="28">
        <f t="shared" si="151"/>
        <v>0</v>
      </c>
      <c r="LU110" s="28">
        <f t="shared" si="151"/>
        <v>0</v>
      </c>
      <c r="LV110" s="28">
        <f t="shared" si="151"/>
        <v>0</v>
      </c>
      <c r="LW110" s="28">
        <f t="shared" si="151"/>
        <v>0</v>
      </c>
      <c r="LX110" s="28">
        <f t="shared" si="151"/>
        <v>0</v>
      </c>
      <c r="LY110" s="28">
        <f t="shared" si="151"/>
        <v>0</v>
      </c>
      <c r="LZ110" s="28">
        <f t="shared" si="151"/>
        <v>0</v>
      </c>
      <c r="MA110" s="28">
        <f t="shared" si="151"/>
        <v>0</v>
      </c>
      <c r="MB110" s="28">
        <f t="shared" si="151"/>
        <v>0</v>
      </c>
      <c r="MC110" s="28">
        <f t="shared" si="151"/>
        <v>0</v>
      </c>
      <c r="MD110" s="28">
        <f t="shared" si="151"/>
        <v>0</v>
      </c>
      <c r="ME110" s="28">
        <f t="shared" si="151"/>
        <v>0</v>
      </c>
      <c r="MF110" s="28">
        <f t="shared" si="151"/>
        <v>0</v>
      </c>
      <c r="MG110" s="28">
        <f t="shared" si="151"/>
        <v>0</v>
      </c>
      <c r="MH110" s="28">
        <f t="shared" si="151"/>
        <v>0</v>
      </c>
      <c r="MI110" s="28">
        <f t="shared" si="151"/>
        <v>0</v>
      </c>
      <c r="MJ110" s="28">
        <f t="shared" si="151"/>
        <v>0</v>
      </c>
      <c r="MK110" s="28">
        <f t="shared" si="151"/>
        <v>0</v>
      </c>
      <c r="ML110" s="28">
        <f t="shared" si="151"/>
        <v>0</v>
      </c>
      <c r="MM110" s="28">
        <f t="shared" si="151"/>
        <v>0</v>
      </c>
      <c r="MN110" s="28">
        <f t="shared" si="151"/>
        <v>0</v>
      </c>
      <c r="MO110" s="28">
        <f t="shared" si="151"/>
        <v>0</v>
      </c>
      <c r="MP110" s="28">
        <f t="shared" si="151"/>
        <v>0</v>
      </c>
      <c r="MQ110" s="28">
        <f t="shared" si="151"/>
        <v>0</v>
      </c>
      <c r="MR110" s="28">
        <f t="shared" si="151"/>
        <v>0</v>
      </c>
      <c r="MS110" s="28">
        <f t="shared" si="151"/>
        <v>0</v>
      </c>
      <c r="MT110" s="28">
        <f t="shared" si="151"/>
        <v>0</v>
      </c>
      <c r="MU110" s="28">
        <f t="shared" si="151"/>
        <v>0</v>
      </c>
      <c r="MV110" s="28">
        <f t="shared" si="151"/>
        <v>0</v>
      </c>
      <c r="MW110" s="28">
        <f t="shared" si="151"/>
        <v>0</v>
      </c>
      <c r="MX110" s="28">
        <f t="shared" si="151"/>
        <v>0</v>
      </c>
      <c r="MY110" s="28">
        <f t="shared" si="151"/>
        <v>0</v>
      </c>
      <c r="MZ110" s="28">
        <f t="shared" si="151"/>
        <v>0</v>
      </c>
      <c r="NA110" s="28">
        <f t="shared" si="151"/>
        <v>0</v>
      </c>
      <c r="NB110" s="28">
        <f t="shared" si="151"/>
        <v>0</v>
      </c>
      <c r="NC110" s="28">
        <f t="shared" si="151"/>
        <v>0</v>
      </c>
      <c r="ND110" s="28">
        <f t="shared" si="151"/>
        <v>0</v>
      </c>
      <c r="NE110" s="28">
        <f t="shared" si="151"/>
        <v>0</v>
      </c>
      <c r="NF110" s="28">
        <f t="shared" si="151"/>
        <v>0</v>
      </c>
      <c r="NG110" s="28">
        <f t="shared" si="151"/>
        <v>0</v>
      </c>
      <c r="NH110" s="28">
        <f t="shared" si="151"/>
        <v>0</v>
      </c>
    </row>
    <row r="111" spans="1:372" s="32" customFormat="1" ht="14.4" outlineLevel="1" x14ac:dyDescent="0.25">
      <c r="A111" s="21"/>
      <c r="B111" s="22"/>
      <c r="C111" s="23"/>
      <c r="D111" s="23"/>
      <c r="E111" s="26" t="s">
        <v>217</v>
      </c>
      <c r="F111" s="24"/>
      <c r="G111" s="30" t="e">
        <v>#VALUE!</v>
      </c>
      <c r="H111" s="31" t="e">
        <f>((IFERROR(VLOOKUP($B110,Mes!$C$79:$AV$131,MATCH(H$1,Mes!$C$3:$AV$3,0),FALSE),""))*1000)</f>
        <v>#VALUE!</v>
      </c>
      <c r="I111" s="31" t="e">
        <f>((IFERROR(VLOOKUP($B110,Mes!$C$79:$AV$131,MATCH(I$1,Mes!$C$3:$AV$3,0),FALSE),""))*1000)</f>
        <v>#VALUE!</v>
      </c>
      <c r="J111" s="31" t="e">
        <f>((IFERROR(VLOOKUP($B110,Mes!$C$79:$AV$131,MATCH(J$1,Mes!$C$3:$AV$3,0),FALSE),""))*1000)</f>
        <v>#VALUE!</v>
      </c>
      <c r="K111" s="31" t="e">
        <f>((IFERROR(VLOOKUP($B110,Mes!$C$79:$AV$131,MATCH(K$1,Mes!$C$3:$AV$3,0),FALSE),""))*1000)</f>
        <v>#VALUE!</v>
      </c>
      <c r="L111" s="31" t="e">
        <f>((IFERROR(VLOOKUP($B110,Mes!$C$79:$AV$131,MATCH(L$1,Mes!$C$3:$AV$3,0),FALSE),""))*1000)</f>
        <v>#VALUE!</v>
      </c>
      <c r="M111" s="31" t="e">
        <f>((IFERROR(VLOOKUP($B110,Mes!$C$79:$AV$131,MATCH(M$1,Mes!$C$3:$AV$3,0),FALSE),""))*1000)</f>
        <v>#VALUE!</v>
      </c>
      <c r="N111" s="31" t="e">
        <f>((IFERROR(VLOOKUP($B110,Mes!$C$79:$AV$131,MATCH(N$1,Mes!$C$3:$AV$3,0),FALSE),""))*1000)</f>
        <v>#VALUE!</v>
      </c>
      <c r="O111" s="31" t="e">
        <f>((IFERROR(VLOOKUP($B110,Mes!$C$79:$AV$131,MATCH(O$1,Mes!$C$3:$AV$3,0),FALSE),""))*1000)</f>
        <v>#VALUE!</v>
      </c>
      <c r="P111" s="31" t="e">
        <f>((IFERROR(VLOOKUP($B110,Mes!$C$79:$AV$131,MATCH(P$1,Mes!$C$3:$AV$3,0),FALSE),""))*1000)</f>
        <v>#VALUE!</v>
      </c>
      <c r="Q111" s="31" t="e">
        <f>((IFERROR(VLOOKUP($B110,Mes!$C$79:$AV$131,MATCH(Q$1,Mes!$C$3:$AV$3,0),FALSE),""))*1000)</f>
        <v>#VALUE!</v>
      </c>
      <c r="R111" s="31" t="e">
        <f>((IFERROR(VLOOKUP($B110,Mes!$C$79:$AV$131,MATCH(R$1,Mes!$C$3:$AV$3,0),FALSE),""))*1000)</f>
        <v>#VALUE!</v>
      </c>
      <c r="S111" s="31" t="e">
        <f>((IFERROR(VLOOKUP($B110,Mes!$C$79:$AV$131,MATCH(S$1,Mes!$C$3:$AV$3,0),FALSE),""))*1000)</f>
        <v>#VALUE!</v>
      </c>
      <c r="T111" s="31" t="e">
        <f>((IFERROR(VLOOKUP($B110,Mes!$C$79:$AV$131,MATCH(T$1,Mes!$C$3:$AV$3,0),FALSE),""))*1000)</f>
        <v>#VALUE!</v>
      </c>
      <c r="U111" s="31" t="e">
        <f>((IFERROR(VLOOKUP($B110,Mes!$C$79:$AV$131,MATCH(U$1,Mes!$C$3:$AV$3,0),FALSE),""))*1000)</f>
        <v>#VALUE!</v>
      </c>
      <c r="V111" s="31" t="e">
        <f>((IFERROR(VLOOKUP($B110,Mes!$C$79:$AV$131,MATCH(V$1,Mes!$C$3:$AV$3,0),FALSE),""))*1000)</f>
        <v>#VALUE!</v>
      </c>
      <c r="W111" s="31" t="e">
        <f>((IFERROR(VLOOKUP($B110,Mes!$C$79:$AV$131,MATCH(W$1,Mes!$C$3:$AV$3,0),FALSE),""))*1000)</f>
        <v>#VALUE!</v>
      </c>
      <c r="X111" s="31" t="e">
        <f>((IFERROR(VLOOKUP($B110,Mes!$C$79:$AV$131,MATCH(X$1,Mes!$C$3:$AV$3,0),FALSE),""))*1000)</f>
        <v>#VALUE!</v>
      </c>
      <c r="Y111" s="31" t="e">
        <f>((IFERROR(VLOOKUP($B110,Mes!$C$79:$AV$131,MATCH(Y$1,Mes!$C$3:$AV$3,0),FALSE),""))*1000)</f>
        <v>#VALUE!</v>
      </c>
      <c r="Z111" s="31" t="e">
        <f>((IFERROR(VLOOKUP($B110,Mes!$C$79:$AV$131,MATCH(Z$1,Mes!$C$3:$AV$3,0),FALSE),""))*1000)</f>
        <v>#VALUE!</v>
      </c>
      <c r="AA111" s="31" t="e">
        <f>((IFERROR(VLOOKUP($B110,Mes!$C$79:$AV$131,MATCH(AA$1,Mes!$C$3:$AV$3,0),FALSE),""))*1000)</f>
        <v>#VALUE!</v>
      </c>
      <c r="AB111" s="31" t="e">
        <f>((IFERROR(VLOOKUP($B110,Mes!$C$79:$AV$131,MATCH(AB$1,Mes!$C$3:$AV$3,0),FALSE),""))*1000)</f>
        <v>#VALUE!</v>
      </c>
      <c r="AC111" s="31" t="e">
        <f>((IFERROR(VLOOKUP($B110,Mes!$C$79:$AV$131,MATCH(AC$1,Mes!$C$3:$AV$3,0),FALSE),""))*1000)</f>
        <v>#VALUE!</v>
      </c>
      <c r="AD111" s="31" t="e">
        <f>((IFERROR(VLOOKUP($B110,Mes!$C$79:$AV$131,MATCH(AD$1,Mes!$C$3:$AV$3,0),FALSE),""))*1000)</f>
        <v>#VALUE!</v>
      </c>
      <c r="AE111" s="31" t="e">
        <f>((IFERROR(VLOOKUP($B110,Mes!$C$79:$AV$131,MATCH(AE$1,Mes!$C$3:$AV$3,0),FALSE),""))*1000)</f>
        <v>#VALUE!</v>
      </c>
      <c r="AF111" s="31" t="e">
        <f>((IFERROR(VLOOKUP($B110,Mes!$C$79:$AV$131,MATCH(AF$1,Mes!$C$3:$AV$3,0),FALSE),""))*1000)</f>
        <v>#VALUE!</v>
      </c>
      <c r="AG111" s="31" t="e">
        <f>((IFERROR(VLOOKUP($B110,Mes!$C$79:$AV$131,MATCH(AG$1,Mes!$C$3:$AV$3,0),FALSE),""))*1000)</f>
        <v>#VALUE!</v>
      </c>
      <c r="AH111" s="31" t="e">
        <f>((IFERROR(VLOOKUP($B110,Mes!$C$79:$AV$131,MATCH(AH$1,Mes!$C$3:$AV$3,0),FALSE),""))*1000)</f>
        <v>#VALUE!</v>
      </c>
      <c r="AI111" s="31" t="e">
        <f>((IFERROR(VLOOKUP($B110,Mes!$C$79:$AV$131,MATCH(AI$1,Mes!$C$3:$AV$3,0),FALSE),""))*1000)</f>
        <v>#VALUE!</v>
      </c>
      <c r="AJ111" s="31" t="e">
        <f>((IFERROR(VLOOKUP($B110,Mes!$C$79:$AV$131,MATCH(AJ$1,Mes!$C$3:$AV$3,0),FALSE),""))*1000)</f>
        <v>#VALUE!</v>
      </c>
      <c r="AK111" s="31" t="e">
        <f>((IFERROR(VLOOKUP($B110,Mes!$C$79:$AV$131,MATCH(AK$1,Mes!$C$3:$AV$3,0),FALSE),""))*1000)</f>
        <v>#VALUE!</v>
      </c>
      <c r="AL111" s="31" t="e">
        <f>((IFERROR(VLOOKUP($B110,Mes!$C$79:$AV$131,MATCH(AL$1,Mes!$C$3:$AV$3,0),FALSE),""))*1000)</f>
        <v>#VALUE!</v>
      </c>
      <c r="AM111" s="30" t="e">
        <f>((IFERROR(VLOOKUP($B110,Mes!$C$79:$AV$131,MATCH(AM$1,Mes!$C$3:$AV$3,0),FALSE),""))*1000)</f>
        <v>#VALUE!</v>
      </c>
      <c r="AN111" s="30" t="e">
        <f>((IFERROR(VLOOKUP($B110,Mes!$C$79:$AV$131,MATCH(AN$1,Mes!$C$3:$AV$3,0),FALSE),""))*1000)</f>
        <v>#VALUE!</v>
      </c>
      <c r="AO111" s="30" t="e">
        <f>((IFERROR(VLOOKUP($B110,Mes!$C$79:$AV$131,MATCH(AO$1,Mes!$C$3:$AV$3,0),FALSE),""))*1000)</f>
        <v>#VALUE!</v>
      </c>
      <c r="AP111" s="30" t="e">
        <f>((IFERROR(VLOOKUP($B110,Mes!$C$79:$AV$131,MATCH(AP$1,Mes!$C$3:$AV$3,0),FALSE),""))*1000)</f>
        <v>#VALUE!</v>
      </c>
      <c r="AQ111" s="30" t="e">
        <f>((IFERROR(VLOOKUP($B110,Mes!$C$79:$AV$131,MATCH(AQ$1,Mes!$C$3:$AV$3,0),FALSE),""))*1000)</f>
        <v>#VALUE!</v>
      </c>
      <c r="AR111" s="30" t="e">
        <f>((IFERROR(VLOOKUP($B110,Mes!$C$79:$AV$131,MATCH(AR$1,Mes!$C$3:$AV$3,0),FALSE),""))*1000)</f>
        <v>#VALUE!</v>
      </c>
      <c r="AS111" s="30" t="e">
        <f>((IFERROR(VLOOKUP($B110,Mes!$C$79:$AV$131,MATCH(AS$1,Mes!$C$3:$AV$3,0),FALSE),""))*1000)</f>
        <v>#VALUE!</v>
      </c>
      <c r="AT111" s="30" t="e">
        <f>((IFERROR(VLOOKUP($B110,Mes!$C$79:$AV$131,MATCH(AT$1,Mes!$C$3:$AV$3,0),FALSE),""))*1000)</f>
        <v>#VALUE!</v>
      </c>
      <c r="AU111" s="30" t="e">
        <f>((IFERROR(VLOOKUP($B110,Mes!$C$79:$AV$131,MATCH(AU$1,Mes!$C$3:$AV$3,0),FALSE),""))*1000)</f>
        <v>#VALUE!</v>
      </c>
      <c r="AV111" s="30" t="e">
        <f>((IFERROR(VLOOKUP($B110,Mes!$C$79:$AV$131,MATCH(AV$1,Mes!$C$3:$AV$3,0),FALSE),""))*1000)</f>
        <v>#VALUE!</v>
      </c>
      <c r="AW111" s="30" t="e">
        <f>((IFERROR(VLOOKUP($B110,Mes!$C$79:$AV$131,MATCH(AW$1,Mes!$C$3:$AV$3,0),FALSE),""))*1000)</f>
        <v>#VALUE!</v>
      </c>
      <c r="AX111" s="30" t="e">
        <f>((IFERROR(VLOOKUP($B110,Mes!$C$79:$AV$131,MATCH(AX$1,Mes!$C$3:$AV$3,0),FALSE),""))*1000)</f>
        <v>#VALUE!</v>
      </c>
      <c r="AY111" s="30" t="e">
        <f>((IFERROR(VLOOKUP($B110,Mes!$C$79:$AV$131,MATCH(AY$1,Mes!$C$3:$AV$3,0),FALSE),""))*1000)</f>
        <v>#VALUE!</v>
      </c>
      <c r="AZ111" s="30" t="e">
        <f>((IFERROR(VLOOKUP($B110,Mes!$C$79:$AV$131,MATCH(AZ$1,Mes!$C$3:$AV$3,0),FALSE),""))*1000)</f>
        <v>#VALUE!</v>
      </c>
      <c r="BA111" s="30" t="e">
        <f>((IFERROR(VLOOKUP($B110,Mes!$C$79:$AV$131,MATCH(BA$1,Mes!$C$3:$AV$3,0),FALSE),""))*1000)</f>
        <v>#VALUE!</v>
      </c>
      <c r="BB111" s="30" t="e">
        <f>((IFERROR(VLOOKUP($B110,Mes!$C$79:$AV$131,MATCH(BB$1,Mes!$C$3:$AV$3,0),FALSE),""))*1000)</f>
        <v>#VALUE!</v>
      </c>
      <c r="BC111" s="30" t="e">
        <f>((IFERROR(VLOOKUP($B110,Mes!$C$79:$AV$131,MATCH(BC$1,Mes!$C$3:$AV$3,0),FALSE),""))*1000)</f>
        <v>#VALUE!</v>
      </c>
      <c r="BD111" s="30" t="e">
        <f>((IFERROR(VLOOKUP($B110,Mes!$C$79:$AV$131,MATCH(BD$1,Mes!$C$3:$AV$3,0),FALSE),""))*1000)</f>
        <v>#VALUE!</v>
      </c>
      <c r="BE111" s="30" t="e">
        <f>((IFERROR(VLOOKUP($B110,Mes!$C$79:$AV$131,MATCH(BE$1,Mes!$C$3:$AV$3,0),FALSE),""))*1000)</f>
        <v>#VALUE!</v>
      </c>
      <c r="BF111" s="30" t="e">
        <f>((IFERROR(VLOOKUP($B110,Mes!$C$79:$AV$131,MATCH(BF$1,Mes!$C$3:$AV$3,0),FALSE),""))*1000)</f>
        <v>#VALUE!</v>
      </c>
      <c r="BG111" s="30" t="e">
        <f>((IFERROR(VLOOKUP($B110,Mes!$C$79:$AV$131,MATCH(BG$1,Mes!$C$3:$AV$3,0),FALSE),""))*1000)</f>
        <v>#VALUE!</v>
      </c>
      <c r="BH111" s="30" t="e">
        <f>((IFERROR(VLOOKUP($B110,Mes!$C$79:$AV$131,MATCH(BH$1,Mes!$C$3:$AV$3,0),FALSE),""))*1000)</f>
        <v>#VALUE!</v>
      </c>
      <c r="BI111" s="30" t="e">
        <f>((IFERROR(VLOOKUP($B110,Mes!$C$79:$AV$131,MATCH(BI$1,Mes!$C$3:$AV$3,0),FALSE),""))*1000)</f>
        <v>#VALUE!</v>
      </c>
      <c r="BJ111" s="30" t="e">
        <f>((IFERROR(VLOOKUP($B110,Mes!$C$79:$AV$131,MATCH(BJ$1,Mes!$C$3:$AV$3,0),FALSE),""))*1000)</f>
        <v>#VALUE!</v>
      </c>
      <c r="BK111" s="30" t="e">
        <f>((IFERROR(VLOOKUP($B110,Mes!$C$79:$AV$131,MATCH(BK$1,Mes!$C$3:$AV$3,0),FALSE),""))*1000)</f>
        <v>#VALUE!</v>
      </c>
      <c r="BL111" s="30" t="e">
        <f>((IFERROR(VLOOKUP($B110,Mes!$C$79:$AV$131,MATCH(BL$1,Mes!$C$3:$AV$3,0),FALSE),""))*1000)</f>
        <v>#VALUE!</v>
      </c>
      <c r="BM111" s="30" t="e">
        <f>((IFERROR(VLOOKUP($B110,Mes!$C$79:$AV$131,MATCH(BM$1,Mes!$C$3:$AV$3,0),FALSE),""))*1000)</f>
        <v>#VALUE!</v>
      </c>
      <c r="BN111" s="30" t="e">
        <f>((IFERROR(VLOOKUP($B110,Mes!$C$79:$AV$131,MATCH(BN$1,Mes!$C$3:$AV$3,0),FALSE),""))*1000)</f>
        <v>#VALUE!</v>
      </c>
      <c r="BO111" s="31" t="e">
        <f>((IFERROR(VLOOKUP($B110,Mes!$C$79:$AV$131,MATCH(BO$1,Mes!$C$3:$AV$3,0),FALSE),""))*1000)</f>
        <v>#VALUE!</v>
      </c>
      <c r="BP111" s="31" t="e">
        <f>((IFERROR(VLOOKUP($B110,Mes!$C$79:$AV$131,MATCH(BP$1,Mes!$C$3:$AV$3,0),FALSE),""))*1000)</f>
        <v>#VALUE!</v>
      </c>
      <c r="BQ111" s="31" t="e">
        <f>((IFERROR(VLOOKUP($B110,Mes!$C$79:$AV$131,MATCH(BQ$1,Mes!$C$3:$AV$3,0),FALSE),""))*1000)</f>
        <v>#VALUE!</v>
      </c>
      <c r="BR111" s="31" t="e">
        <f>((IFERROR(VLOOKUP($B110,Mes!$C$79:$AV$131,MATCH(BR$1,Mes!$C$3:$AV$3,0),FALSE),""))*1000)</f>
        <v>#VALUE!</v>
      </c>
      <c r="BS111" s="31" t="e">
        <f>((IFERROR(VLOOKUP($B110,Mes!$C$79:$AV$131,MATCH(BS$1,Mes!$C$3:$AV$3,0),FALSE),""))*1000)</f>
        <v>#VALUE!</v>
      </c>
      <c r="BT111" s="31" t="e">
        <f>((IFERROR(VLOOKUP($B110,Mes!$C$79:$AV$131,MATCH(BT$1,Mes!$C$3:$AV$3,0),FALSE),""))*1000)</f>
        <v>#VALUE!</v>
      </c>
      <c r="BU111" s="31" t="e">
        <f>((IFERROR(VLOOKUP($B110,Mes!$C$79:$AV$131,MATCH(BU$1,Mes!$C$3:$AV$3,0),FALSE),""))*1000)</f>
        <v>#VALUE!</v>
      </c>
      <c r="BV111" s="31" t="e">
        <f>((IFERROR(VLOOKUP($B110,Mes!$C$79:$AV$131,MATCH(BV$1,Mes!$C$3:$AV$3,0),FALSE),""))*1000)</f>
        <v>#VALUE!</v>
      </c>
      <c r="BW111" s="31" t="e">
        <f>((IFERROR(VLOOKUP($B110,Mes!$C$79:$AV$131,MATCH(BW$1,Mes!$C$3:$AV$3,0),FALSE),""))*1000)</f>
        <v>#VALUE!</v>
      </c>
      <c r="BX111" s="31" t="e">
        <f>((IFERROR(VLOOKUP($B110,Mes!$C$79:$AV$131,MATCH(BX$1,Mes!$C$3:$AV$3,0),FALSE),""))*1000)</f>
        <v>#VALUE!</v>
      </c>
      <c r="BY111" s="31" t="e">
        <f>((IFERROR(VLOOKUP($B110,Mes!$C$79:$AV$131,MATCH(BY$1,Mes!$C$3:$AV$3,0),FALSE),""))*1000)</f>
        <v>#VALUE!</v>
      </c>
      <c r="BZ111" s="31" t="e">
        <f>((IFERROR(VLOOKUP($B110,Mes!$C$79:$AV$131,MATCH(BZ$1,Mes!$C$3:$AV$3,0),FALSE),""))*1000)</f>
        <v>#VALUE!</v>
      </c>
      <c r="CA111" s="31" t="e">
        <f>((IFERROR(VLOOKUP($B110,Mes!$C$79:$AV$131,MATCH(CA$1,Mes!$C$3:$AV$3,0),FALSE),""))*1000)</f>
        <v>#VALUE!</v>
      </c>
      <c r="CB111" s="31" t="e">
        <f>((IFERROR(VLOOKUP($B110,Mes!$C$79:$AV$131,MATCH(CB$1,Mes!$C$3:$AV$3,0),FALSE),""))*1000)</f>
        <v>#VALUE!</v>
      </c>
      <c r="CC111" s="31" t="e">
        <f>((IFERROR(VLOOKUP($B110,Mes!$C$79:$AV$131,MATCH(CC$1,Mes!$C$3:$AV$3,0),FALSE),""))*1000)</f>
        <v>#VALUE!</v>
      </c>
      <c r="CD111" s="31" t="e">
        <f>((IFERROR(VLOOKUP($B110,Mes!$C$79:$AV$131,MATCH(CD$1,Mes!$C$3:$AV$3,0),FALSE),""))*1000)</f>
        <v>#VALUE!</v>
      </c>
      <c r="CE111" s="31" t="e">
        <f>((IFERROR(VLOOKUP($B110,Mes!$C$79:$AV$131,MATCH(CE$1,Mes!$C$3:$AV$3,0),FALSE),""))*1000)</f>
        <v>#VALUE!</v>
      </c>
      <c r="CF111" s="31" t="e">
        <f>((IFERROR(VLOOKUP($B110,Mes!$C$79:$AV$131,MATCH(CF$1,Mes!$C$3:$AV$3,0),FALSE),""))*1000)</f>
        <v>#VALUE!</v>
      </c>
      <c r="CG111" s="31" t="e">
        <f>((IFERROR(VLOOKUP($B110,Mes!$C$79:$AV$131,MATCH(CG$1,Mes!$C$3:$AV$3,0),FALSE),""))*1000)</f>
        <v>#VALUE!</v>
      </c>
      <c r="CH111" s="31" t="e">
        <f>((IFERROR(VLOOKUP($B110,Mes!$C$79:$AV$131,MATCH(CH$1,Mes!$C$3:$AV$3,0),FALSE),""))*1000)</f>
        <v>#VALUE!</v>
      </c>
      <c r="CI111" s="31" t="e">
        <f>((IFERROR(VLOOKUP($B110,Mes!$C$79:$AV$131,MATCH(CI$1,Mes!$C$3:$AV$3,0),FALSE),""))*1000)</f>
        <v>#VALUE!</v>
      </c>
      <c r="CJ111" s="31" t="e">
        <f>((IFERROR(VLOOKUP($B110,Mes!$C$79:$AV$131,MATCH(CJ$1,Mes!$C$3:$AV$3,0),FALSE),""))*1000)</f>
        <v>#VALUE!</v>
      </c>
      <c r="CK111" s="31" t="e">
        <f>((IFERROR(VLOOKUP($B110,Mes!$C$79:$AV$131,MATCH(CK$1,Mes!$C$3:$AV$3,0),FALSE),""))*1000)</f>
        <v>#VALUE!</v>
      </c>
      <c r="CL111" s="31" t="e">
        <f>((IFERROR(VLOOKUP($B110,Mes!$C$79:$AV$131,MATCH(CL$1,Mes!$C$3:$AV$3,0),FALSE),""))*1000)</f>
        <v>#VALUE!</v>
      </c>
      <c r="CM111" s="31" t="e">
        <f>((IFERROR(VLOOKUP($B110,Mes!$C$79:$AV$131,MATCH(CM$1,Mes!$C$3:$AV$3,0),FALSE),""))*1000)</f>
        <v>#VALUE!</v>
      </c>
      <c r="CN111" s="31" t="e">
        <f>((IFERROR(VLOOKUP($B110,Mes!$C$79:$AV$131,MATCH(CN$1,Mes!$C$3:$AV$3,0),FALSE),""))*1000)</f>
        <v>#VALUE!</v>
      </c>
      <c r="CO111" s="31" t="e">
        <f>((IFERROR(VLOOKUP($B110,Mes!$C$79:$AV$131,MATCH(CO$1,Mes!$C$3:$AV$3,0),FALSE),""))*1000)</f>
        <v>#VALUE!</v>
      </c>
      <c r="CP111" s="31" t="e">
        <f>((IFERROR(VLOOKUP($B110,Mes!$C$79:$AV$131,MATCH(CP$1,Mes!$C$3:$AV$3,0),FALSE),""))*1000)</f>
        <v>#VALUE!</v>
      </c>
      <c r="CQ111" s="31" t="e">
        <f>((IFERROR(VLOOKUP($B110,Mes!$C$79:$AV$131,MATCH(CQ$1,Mes!$C$3:$AV$3,0),FALSE),""))*1000)</f>
        <v>#VALUE!</v>
      </c>
      <c r="CR111" s="31" t="e">
        <f>((IFERROR(VLOOKUP($B110,Mes!$C$79:$AV$131,MATCH(CR$1,Mes!$C$3:$AV$3,0),FALSE),""))*1000)</f>
        <v>#VALUE!</v>
      </c>
      <c r="CS111" s="31" t="e">
        <f>((IFERROR(VLOOKUP($B110,Mes!$C$79:$AV$131,MATCH(CS$1,Mes!$C$3:$AV$3,0),FALSE),""))*1000)</f>
        <v>#VALUE!</v>
      </c>
      <c r="CT111" s="30" t="e">
        <f>((IFERROR(VLOOKUP($B110,Mes!$C$79:$AV$131,MATCH(CT$1,Mes!$C$3:$AV$3,0),FALSE),""))*1000)</f>
        <v>#VALUE!</v>
      </c>
      <c r="CU111" s="30" t="e">
        <f>((IFERROR(VLOOKUP($B110,Mes!$C$79:$AV$131,MATCH(CU$1,Mes!$C$3:$AV$3,0),FALSE),""))*1000)</f>
        <v>#VALUE!</v>
      </c>
      <c r="CV111" s="30" t="e">
        <f>((IFERROR(VLOOKUP($B110,Mes!$C$79:$AV$131,MATCH(CV$1,Mes!$C$3:$AV$3,0),FALSE),""))*1000)</f>
        <v>#VALUE!</v>
      </c>
      <c r="CW111" s="30" t="e">
        <f>((IFERROR(VLOOKUP($B110,Mes!$C$79:$AV$131,MATCH(CW$1,Mes!$C$3:$AV$3,0),FALSE),""))*1000)</f>
        <v>#VALUE!</v>
      </c>
      <c r="CX111" s="30" t="e">
        <f>((IFERROR(VLOOKUP($B110,Mes!$C$79:$AV$131,MATCH(CX$1,Mes!$C$3:$AV$3,0),FALSE),""))*1000)</f>
        <v>#VALUE!</v>
      </c>
      <c r="CY111" s="30" t="e">
        <f>((IFERROR(VLOOKUP($B110,Mes!$C$79:$AV$131,MATCH(CY$1,Mes!$C$3:$AV$3,0),FALSE),""))*1000)</f>
        <v>#VALUE!</v>
      </c>
      <c r="CZ111" s="30" t="e">
        <f>((IFERROR(VLOOKUP($B110,Mes!$C$79:$AV$131,MATCH(CZ$1,Mes!$C$3:$AV$3,0),FALSE),""))*1000)</f>
        <v>#VALUE!</v>
      </c>
      <c r="DA111" s="30" t="e">
        <f>((IFERROR(VLOOKUP($B110,Mes!$C$79:$AV$131,MATCH(DA$1,Mes!$C$3:$AV$3,0),FALSE),""))*1000)</f>
        <v>#VALUE!</v>
      </c>
      <c r="DB111" s="30" t="e">
        <f>((IFERROR(VLOOKUP($B110,Mes!$C$79:$AV$131,MATCH(DB$1,Mes!$C$3:$AV$3,0),FALSE),""))*1000)</f>
        <v>#VALUE!</v>
      </c>
      <c r="DC111" s="30" t="e">
        <f>((IFERROR(VLOOKUP($B110,Mes!$C$79:$AV$131,MATCH(DC$1,Mes!$C$3:$AV$3,0),FALSE),""))*1000)</f>
        <v>#VALUE!</v>
      </c>
      <c r="DD111" s="30" t="e">
        <f>((IFERROR(VLOOKUP($B110,Mes!$C$79:$AV$131,MATCH(DD$1,Mes!$C$3:$AV$3,0),FALSE),""))*1000)</f>
        <v>#VALUE!</v>
      </c>
      <c r="DE111" s="30" t="e">
        <f>((IFERROR(VLOOKUP($B110,Mes!$C$79:$AV$131,MATCH(DE$1,Mes!$C$3:$AV$3,0),FALSE),""))*1000)</f>
        <v>#VALUE!</v>
      </c>
      <c r="DF111" s="30" t="e">
        <f>((IFERROR(VLOOKUP($B110,Mes!$C$79:$AV$131,MATCH(DF$1,Mes!$C$3:$AV$3,0),FALSE),""))*1000)</f>
        <v>#VALUE!</v>
      </c>
      <c r="DG111" s="30" t="e">
        <f>((IFERROR(VLOOKUP($B110,Mes!$C$79:$AV$131,MATCH(DG$1,Mes!$C$3:$AV$3,0),FALSE),""))*1000)</f>
        <v>#VALUE!</v>
      </c>
      <c r="DH111" s="30" t="e">
        <f>((IFERROR(VLOOKUP($B110,Mes!$C$79:$AV$131,MATCH(DH$1,Mes!$C$3:$AV$3,0),FALSE),""))*1000)</f>
        <v>#VALUE!</v>
      </c>
      <c r="DI111" s="30" t="e">
        <f>((IFERROR(VLOOKUP($B110,Mes!$C$79:$AV$131,MATCH(DI$1,Mes!$C$3:$AV$3,0),FALSE),""))*1000)</f>
        <v>#VALUE!</v>
      </c>
      <c r="DJ111" s="30" t="e">
        <f>((IFERROR(VLOOKUP($B110,Mes!$C$79:$AV$131,MATCH(DJ$1,Mes!$C$3:$AV$3,0),FALSE),""))*1000)</f>
        <v>#VALUE!</v>
      </c>
      <c r="DK111" s="30" t="e">
        <f>((IFERROR(VLOOKUP($B110,Mes!$C$79:$AV$131,MATCH(DK$1,Mes!$C$3:$AV$3,0),FALSE),""))*1000)</f>
        <v>#VALUE!</v>
      </c>
      <c r="DL111" s="30" t="e">
        <f>((IFERROR(VLOOKUP($B110,Mes!$C$79:$AV$131,MATCH(DL$1,Mes!$C$3:$AV$3,0),FALSE),""))*1000)</f>
        <v>#VALUE!</v>
      </c>
      <c r="DM111" s="30" t="e">
        <f>((IFERROR(VLOOKUP($B110,Mes!$C$79:$AV$131,MATCH(DM$1,Mes!$C$3:$AV$3,0),FALSE),""))*1000)</f>
        <v>#VALUE!</v>
      </c>
      <c r="DN111" s="30" t="e">
        <f>((IFERROR(VLOOKUP($B110,Mes!$C$79:$AV$131,MATCH(DN$1,Mes!$C$3:$AV$3,0),FALSE),""))*1000)</f>
        <v>#VALUE!</v>
      </c>
      <c r="DO111" s="30" t="e">
        <f>((IFERROR(VLOOKUP($B110,Mes!$C$79:$AV$131,MATCH(DO$1,Mes!$C$3:$AV$3,0),FALSE),""))*1000)</f>
        <v>#VALUE!</v>
      </c>
      <c r="DP111" s="30" t="e">
        <f>((IFERROR(VLOOKUP($B110,Mes!$C$79:$AV$131,MATCH(DP$1,Mes!$C$3:$AV$3,0),FALSE),""))*1000)</f>
        <v>#VALUE!</v>
      </c>
      <c r="DQ111" s="30" t="e">
        <f>((IFERROR(VLOOKUP($B110,Mes!$C$79:$AV$131,MATCH(DQ$1,Mes!$C$3:$AV$3,0),FALSE),""))*1000)</f>
        <v>#VALUE!</v>
      </c>
      <c r="DR111" s="30" t="e">
        <f>((IFERROR(VLOOKUP($B110,Mes!$C$79:$AV$131,MATCH(DR$1,Mes!$C$3:$AV$3,0),FALSE),""))*1000)</f>
        <v>#VALUE!</v>
      </c>
      <c r="DS111" s="30" t="e">
        <f>((IFERROR(VLOOKUP($B110,Mes!$C$79:$AV$131,MATCH(DS$1,Mes!$C$3:$AV$3,0),FALSE),""))*1000)</f>
        <v>#VALUE!</v>
      </c>
      <c r="DT111" s="30" t="e">
        <f>((IFERROR(VLOOKUP($B110,Mes!$C$79:$AV$131,MATCH(DT$1,Mes!$C$3:$AV$3,0),FALSE),""))*1000)</f>
        <v>#VALUE!</v>
      </c>
      <c r="DU111" s="30" t="e">
        <f>((IFERROR(VLOOKUP($B110,Mes!$C$79:$AV$131,MATCH(DU$1,Mes!$C$3:$AV$3,0),FALSE),""))*1000)</f>
        <v>#VALUE!</v>
      </c>
      <c r="DV111" s="30" t="e">
        <f>((IFERROR(VLOOKUP($B110,Mes!$C$79:$AV$131,MATCH(DV$1,Mes!$C$3:$AV$3,0),FALSE),""))*1000)</f>
        <v>#VALUE!</v>
      </c>
      <c r="DW111" s="30" t="e">
        <f>((IFERROR(VLOOKUP($B110,Mes!$C$79:$AV$131,MATCH(DW$1,Mes!$C$3:$AV$3,0),FALSE),""))*1000)</f>
        <v>#VALUE!</v>
      </c>
      <c r="DX111" s="31" t="e">
        <f>((IFERROR(VLOOKUP($B110,Mes!$C$79:$AV$131,MATCH(DX$1,Mes!$C$3:$AV$3,0),FALSE),""))*1000)</f>
        <v>#VALUE!</v>
      </c>
      <c r="DY111" s="31" t="e">
        <f>((IFERROR(VLOOKUP($B110,Mes!$C$79:$AV$131,MATCH(DY$1,Mes!$C$3:$AV$3,0),FALSE),""))*1000)</f>
        <v>#VALUE!</v>
      </c>
      <c r="DZ111" s="31" t="e">
        <f>((IFERROR(VLOOKUP($B110,Mes!$C$79:$AV$131,MATCH(DZ$1,Mes!$C$3:$AV$3,0),FALSE),""))*1000)</f>
        <v>#VALUE!</v>
      </c>
      <c r="EA111" s="31" t="e">
        <f>((IFERROR(VLOOKUP($B110,Mes!$C$79:$AV$131,MATCH(EA$1,Mes!$C$3:$AV$3,0),FALSE),""))*1000)</f>
        <v>#VALUE!</v>
      </c>
      <c r="EB111" s="31" t="e">
        <f>((IFERROR(VLOOKUP($B110,Mes!$C$79:$AV$131,MATCH(EB$1,Mes!$C$3:$AV$3,0),FALSE),""))*1000)</f>
        <v>#VALUE!</v>
      </c>
      <c r="EC111" s="31" t="e">
        <f>((IFERROR(VLOOKUP($B110,Mes!$C$79:$AV$131,MATCH(EC$1,Mes!$C$3:$AV$3,0),FALSE),""))*1000)</f>
        <v>#VALUE!</v>
      </c>
      <c r="ED111" s="31" t="e">
        <f>((IFERROR(VLOOKUP($B110,Mes!$C$79:$AV$131,MATCH(ED$1,Mes!$C$3:$AV$3,0),FALSE),""))*1000)</f>
        <v>#VALUE!</v>
      </c>
      <c r="EE111" s="31" t="e">
        <f>((IFERROR(VLOOKUP($B110,Mes!$C$79:$AV$131,MATCH(EE$1,Mes!$C$3:$AV$3,0),FALSE),""))*1000)</f>
        <v>#VALUE!</v>
      </c>
      <c r="EF111" s="31" t="e">
        <f>((IFERROR(VLOOKUP($B110,Mes!$C$79:$AV$131,MATCH(EF$1,Mes!$C$3:$AV$3,0),FALSE),""))*1000)</f>
        <v>#VALUE!</v>
      </c>
      <c r="EG111" s="31" t="e">
        <f>((IFERROR(VLOOKUP($B110,Mes!$C$79:$AV$131,MATCH(EG$1,Mes!$C$3:$AV$3,0),FALSE),""))*1000)</f>
        <v>#VALUE!</v>
      </c>
      <c r="EH111" s="31" t="e">
        <f>((IFERROR(VLOOKUP($B110,Mes!$C$79:$AV$131,MATCH(EH$1,Mes!$C$3:$AV$3,0),FALSE),""))*1000)</f>
        <v>#VALUE!</v>
      </c>
      <c r="EI111" s="31" t="e">
        <f>((IFERROR(VLOOKUP($B110,Mes!$C$79:$AV$131,MATCH(EI$1,Mes!$C$3:$AV$3,0),FALSE),""))*1000)</f>
        <v>#VALUE!</v>
      </c>
      <c r="EJ111" s="31" t="e">
        <f>((IFERROR(VLOOKUP($B110,Mes!$C$79:$AV$131,MATCH(EJ$1,Mes!$C$3:$AV$3,0),FALSE),""))*1000)</f>
        <v>#VALUE!</v>
      </c>
      <c r="EK111" s="31" t="e">
        <f>((IFERROR(VLOOKUP($B110,Mes!$C$79:$AV$131,MATCH(EK$1,Mes!$C$3:$AV$3,0),FALSE),""))*1000)</f>
        <v>#VALUE!</v>
      </c>
      <c r="EL111" s="31" t="e">
        <f>((IFERROR(VLOOKUP($B110,Mes!$C$79:$AV$131,MATCH(EL$1,Mes!$C$3:$AV$3,0),FALSE),""))*1000)</f>
        <v>#VALUE!</v>
      </c>
      <c r="EM111" s="31" t="e">
        <f>((IFERROR(VLOOKUP($B110,Mes!$C$79:$AV$131,MATCH(EM$1,Mes!$C$3:$AV$3,0),FALSE),""))*1000)</f>
        <v>#VALUE!</v>
      </c>
      <c r="EN111" s="31" t="e">
        <f>((IFERROR(VLOOKUP($B110,Mes!$C$79:$AV$131,MATCH(EN$1,Mes!$C$3:$AV$3,0),FALSE),""))*1000)</f>
        <v>#VALUE!</v>
      </c>
      <c r="EO111" s="31" t="e">
        <f>((IFERROR(VLOOKUP($B110,Mes!$C$79:$AV$131,MATCH(EO$1,Mes!$C$3:$AV$3,0),FALSE),""))*1000)</f>
        <v>#VALUE!</v>
      </c>
      <c r="EP111" s="31" t="e">
        <f>((IFERROR(VLOOKUP($B110,Mes!$C$79:$AV$131,MATCH(EP$1,Mes!$C$3:$AV$3,0),FALSE),""))*1000)</f>
        <v>#VALUE!</v>
      </c>
      <c r="EQ111" s="31" t="e">
        <f>((IFERROR(VLOOKUP($B110,Mes!$C$79:$AV$131,MATCH(EQ$1,Mes!$C$3:$AV$3,0),FALSE),""))*1000)</f>
        <v>#VALUE!</v>
      </c>
      <c r="ER111" s="31" t="e">
        <f>((IFERROR(VLOOKUP($B110,Mes!$C$79:$AV$131,MATCH(ER$1,Mes!$C$3:$AV$3,0),FALSE),""))*1000)</f>
        <v>#VALUE!</v>
      </c>
      <c r="ES111" s="31" t="e">
        <f>((IFERROR(VLOOKUP($B110,Mes!$C$79:$AV$131,MATCH(ES$1,Mes!$C$3:$AV$3,0),FALSE),""))*1000)</f>
        <v>#VALUE!</v>
      </c>
      <c r="ET111" s="31" t="e">
        <f>((IFERROR(VLOOKUP($B110,Mes!$C$79:$AV$131,MATCH(ET$1,Mes!$C$3:$AV$3,0),FALSE),""))*1000)</f>
        <v>#VALUE!</v>
      </c>
      <c r="EU111" s="31" t="e">
        <f>((IFERROR(VLOOKUP($B110,Mes!$C$79:$AV$131,MATCH(EU$1,Mes!$C$3:$AV$3,0),FALSE),""))*1000)</f>
        <v>#VALUE!</v>
      </c>
      <c r="EV111" s="31" t="e">
        <f>((IFERROR(VLOOKUP($B110,Mes!$C$79:$AV$131,MATCH(EV$1,Mes!$C$3:$AV$3,0),FALSE),""))*1000)</f>
        <v>#VALUE!</v>
      </c>
      <c r="EW111" s="31" t="e">
        <f>((IFERROR(VLOOKUP($B110,Mes!$C$79:$AV$131,MATCH(EW$1,Mes!$C$3:$AV$3,0),FALSE),""))*1000)</f>
        <v>#VALUE!</v>
      </c>
      <c r="EX111" s="31" t="e">
        <f>((IFERROR(VLOOKUP($B110,Mes!$C$79:$AV$131,MATCH(EX$1,Mes!$C$3:$AV$3,0),FALSE),""))*1000)</f>
        <v>#VALUE!</v>
      </c>
      <c r="EY111" s="31" t="e">
        <f>((IFERROR(VLOOKUP($B110,Mes!$C$79:$AV$131,MATCH(EY$1,Mes!$C$3:$AV$3,0),FALSE),""))*1000)</f>
        <v>#VALUE!</v>
      </c>
      <c r="EZ111" s="31" t="e">
        <f>((IFERROR(VLOOKUP($B110,Mes!$C$79:$AV$131,MATCH(EZ$1,Mes!$C$3:$AV$3,0),FALSE),""))*1000)</f>
        <v>#VALUE!</v>
      </c>
      <c r="FA111" s="31" t="e">
        <f>((IFERROR(VLOOKUP($B110,Mes!$C$79:$AV$131,MATCH(FA$1,Mes!$C$3:$AV$3,0),FALSE),""))*1000)</f>
        <v>#VALUE!</v>
      </c>
      <c r="FB111" s="31" t="e">
        <f>((IFERROR(VLOOKUP($B110,Mes!$C$79:$AV$131,MATCH(FB$1,Mes!$C$3:$AV$3,0),FALSE),""))*1000)</f>
        <v>#VALUE!</v>
      </c>
      <c r="FC111" s="30" t="e">
        <f>((IFERROR(VLOOKUP($B110,Mes!$C$79:$AV$131,MATCH(FC$1,Mes!$C$3:$AV$3,0),FALSE),""))*1000)</f>
        <v>#VALUE!</v>
      </c>
      <c r="FD111" s="30" t="e">
        <f>((IFERROR(VLOOKUP($B110,Mes!$C$79:$AV$131,MATCH(FD$1,Mes!$C$3:$AV$3,0),FALSE),""))*1000)</f>
        <v>#VALUE!</v>
      </c>
      <c r="FE111" s="30" t="e">
        <f>((IFERROR(VLOOKUP($B110,Mes!$C$79:$AV$131,MATCH(FE$1,Mes!$C$3:$AV$3,0),FALSE),""))*1000)</f>
        <v>#VALUE!</v>
      </c>
      <c r="FF111" s="30" t="e">
        <f>((IFERROR(VLOOKUP($B110,Mes!$C$79:$AV$131,MATCH(FF$1,Mes!$C$3:$AV$3,0),FALSE),""))*1000)</f>
        <v>#VALUE!</v>
      </c>
      <c r="FG111" s="30" t="e">
        <f>((IFERROR(VLOOKUP($B110,Mes!$C$79:$AV$131,MATCH(FG$1,Mes!$C$3:$AV$3,0),FALSE),""))*1000)</f>
        <v>#VALUE!</v>
      </c>
      <c r="FH111" s="30" t="e">
        <f>((IFERROR(VLOOKUP($B110,Mes!$C$79:$AV$131,MATCH(FH$1,Mes!$C$3:$AV$3,0),FALSE),""))*1000)</f>
        <v>#VALUE!</v>
      </c>
      <c r="FI111" s="30" t="e">
        <f>((IFERROR(VLOOKUP($B110,Mes!$C$79:$AV$131,MATCH(FI$1,Mes!$C$3:$AV$3,0),FALSE),""))*1000)</f>
        <v>#VALUE!</v>
      </c>
      <c r="FJ111" s="30" t="e">
        <f>((IFERROR(VLOOKUP($B110,Mes!$C$79:$AV$131,MATCH(FJ$1,Mes!$C$3:$AV$3,0),FALSE),""))*1000)</f>
        <v>#VALUE!</v>
      </c>
      <c r="FK111" s="30" t="e">
        <f>((IFERROR(VLOOKUP($B110,Mes!$C$79:$AV$131,MATCH(FK$1,Mes!$C$3:$AV$3,0),FALSE),""))*1000)</f>
        <v>#VALUE!</v>
      </c>
      <c r="FL111" s="30" t="e">
        <f>((IFERROR(VLOOKUP($B110,Mes!$C$79:$AV$131,MATCH(FL$1,Mes!$C$3:$AV$3,0),FALSE),""))*1000)</f>
        <v>#VALUE!</v>
      </c>
      <c r="FM111" s="30" t="e">
        <f>((IFERROR(VLOOKUP($B110,Mes!$C$79:$AV$131,MATCH(FM$1,Mes!$C$3:$AV$3,0),FALSE),""))*1000)</f>
        <v>#VALUE!</v>
      </c>
      <c r="FN111" s="30" t="e">
        <f>((IFERROR(VLOOKUP($B110,Mes!$C$79:$AV$131,MATCH(FN$1,Mes!$C$3:$AV$3,0),FALSE),""))*1000)</f>
        <v>#VALUE!</v>
      </c>
      <c r="FO111" s="30" t="e">
        <f>((IFERROR(VLOOKUP($B110,Mes!$C$79:$AV$131,MATCH(FO$1,Mes!$C$3:$AV$3,0),FALSE),""))*1000)</f>
        <v>#VALUE!</v>
      </c>
      <c r="FP111" s="30" t="e">
        <f>((IFERROR(VLOOKUP($B110,Mes!$C$79:$AV$131,MATCH(FP$1,Mes!$C$3:$AV$3,0),FALSE),""))*1000)</f>
        <v>#VALUE!</v>
      </c>
      <c r="FQ111" s="30" t="e">
        <f>((IFERROR(VLOOKUP($B110,Mes!$C$79:$AV$131,MATCH(FQ$1,Mes!$C$3:$AV$3,0),FALSE),""))*1000)</f>
        <v>#VALUE!</v>
      </c>
      <c r="FR111" s="30" t="e">
        <f>((IFERROR(VLOOKUP($B110,Mes!$C$79:$AV$131,MATCH(FR$1,Mes!$C$3:$AV$3,0),FALSE),""))*1000)</f>
        <v>#VALUE!</v>
      </c>
      <c r="FS111" s="30" t="e">
        <f>((IFERROR(VLOOKUP($B110,Mes!$C$79:$AV$131,MATCH(FS$1,Mes!$C$3:$AV$3,0),FALSE),""))*1000)</f>
        <v>#VALUE!</v>
      </c>
      <c r="FT111" s="30" t="e">
        <f>((IFERROR(VLOOKUP($B110,Mes!$C$79:$AV$131,MATCH(FT$1,Mes!$C$3:$AV$3,0),FALSE),""))*1000)</f>
        <v>#VALUE!</v>
      </c>
      <c r="FU111" s="30" t="e">
        <f>((IFERROR(VLOOKUP($B110,Mes!$C$79:$AV$131,MATCH(FU$1,Mes!$C$3:$AV$3,0),FALSE),""))*1000)</f>
        <v>#VALUE!</v>
      </c>
      <c r="FV111" s="30" t="e">
        <f>((IFERROR(VLOOKUP($B110,Mes!$C$79:$AV$131,MATCH(FV$1,Mes!$C$3:$AV$3,0),FALSE),""))*1000)</f>
        <v>#VALUE!</v>
      </c>
      <c r="FW111" s="30" t="e">
        <f>((IFERROR(VLOOKUP($B110,Mes!$C$79:$AV$131,MATCH(FW$1,Mes!$C$3:$AV$3,0),FALSE),""))*1000)</f>
        <v>#VALUE!</v>
      </c>
      <c r="FX111" s="30" t="e">
        <f>((IFERROR(VLOOKUP($B110,Mes!$C$79:$AV$131,MATCH(FX$1,Mes!$C$3:$AV$3,0),FALSE),""))*1000)</f>
        <v>#VALUE!</v>
      </c>
      <c r="FY111" s="30" t="e">
        <f>((IFERROR(VLOOKUP($B110,Mes!$C$79:$AV$131,MATCH(FY$1,Mes!$C$3:$AV$3,0),FALSE),""))*1000)</f>
        <v>#VALUE!</v>
      </c>
      <c r="FZ111" s="30" t="e">
        <f>((IFERROR(VLOOKUP($B110,Mes!$C$79:$AV$131,MATCH(FZ$1,Mes!$C$3:$AV$3,0),FALSE),""))*1000)</f>
        <v>#VALUE!</v>
      </c>
      <c r="GA111" s="30" t="e">
        <f>((IFERROR(VLOOKUP($B110,Mes!$C$79:$AV$131,MATCH(GA$1,Mes!$C$3:$AV$3,0),FALSE),""))*1000)</f>
        <v>#VALUE!</v>
      </c>
      <c r="GB111" s="30" t="e">
        <f>((IFERROR(VLOOKUP($B110,Mes!$C$79:$AV$131,MATCH(GB$1,Mes!$C$3:$AV$3,0),FALSE),""))*1000)</f>
        <v>#VALUE!</v>
      </c>
      <c r="GC111" s="30" t="e">
        <f>((IFERROR(VLOOKUP($B110,Mes!$C$79:$AV$131,MATCH(GC$1,Mes!$C$3:$AV$3,0),FALSE),""))*1000)</f>
        <v>#VALUE!</v>
      </c>
      <c r="GD111" s="30" t="e">
        <f>((IFERROR(VLOOKUP($B110,Mes!$C$79:$AV$131,MATCH(GD$1,Mes!$C$3:$AV$3,0),FALSE),""))*1000)</f>
        <v>#VALUE!</v>
      </c>
      <c r="GE111" s="30" t="e">
        <f>((IFERROR(VLOOKUP($B110,Mes!$C$79:$AV$131,MATCH(GE$1,Mes!$C$3:$AV$3,0),FALSE),""))*1000)</f>
        <v>#VALUE!</v>
      </c>
      <c r="GF111" s="30" t="e">
        <f>((IFERROR(VLOOKUP($B110,Mes!$C$79:$AV$131,MATCH(GF$1,Mes!$C$3:$AV$3,0),FALSE),""))*1000)</f>
        <v>#VALUE!</v>
      </c>
      <c r="GG111" s="31" t="e">
        <f>((IFERROR(VLOOKUP($B110,Mes!$C$79:$AV$131,MATCH(GG$1,Mes!$C$3:$AV$3,0),FALSE),""))*1000)</f>
        <v>#VALUE!</v>
      </c>
      <c r="GH111" s="31" t="e">
        <f>((IFERROR(VLOOKUP($B110,Mes!$C$79:$AV$131,MATCH(GH$1,Mes!$C$3:$AV$3,0),FALSE),""))*1000)</f>
        <v>#VALUE!</v>
      </c>
      <c r="GI111" s="31" t="e">
        <f>((IFERROR(VLOOKUP($B110,Mes!$C$79:$AV$131,MATCH(GI$1,Mes!$C$3:$AV$3,0),FALSE),""))*1000)</f>
        <v>#VALUE!</v>
      </c>
      <c r="GJ111" s="31" t="e">
        <f>((IFERROR(VLOOKUP($B110,Mes!$C$79:$AV$131,MATCH(GJ$1,Mes!$C$3:$AV$3,0),FALSE),""))*1000)</f>
        <v>#VALUE!</v>
      </c>
      <c r="GK111" s="31" t="e">
        <f>((IFERROR(VLOOKUP($B110,Mes!$C$79:$AV$131,MATCH(GK$1,Mes!$C$3:$AV$3,0),FALSE),""))*1000)</f>
        <v>#VALUE!</v>
      </c>
      <c r="GL111" s="31" t="e">
        <f>((IFERROR(VLOOKUP($B110,Mes!$C$79:$AV$131,MATCH(GL$1,Mes!$C$3:$AV$3,0),FALSE),""))*1000)</f>
        <v>#VALUE!</v>
      </c>
      <c r="GM111" s="31" t="e">
        <f>((IFERROR(VLOOKUP($B110,Mes!$C$79:$AV$131,MATCH(GM$1,Mes!$C$3:$AV$3,0),FALSE),""))*1000)</f>
        <v>#VALUE!</v>
      </c>
      <c r="GN111" s="31" t="e">
        <f>((IFERROR(VLOOKUP($B110,Mes!$C$79:$AV$131,MATCH(GN$1,Mes!$C$3:$AV$3,0),FALSE),""))*1000)</f>
        <v>#VALUE!</v>
      </c>
      <c r="GO111" s="31" t="e">
        <f>((IFERROR(VLOOKUP($B110,Mes!$C$79:$AV$131,MATCH(GO$1,Mes!$C$3:$AV$3,0),FALSE),""))*1000)</f>
        <v>#VALUE!</v>
      </c>
      <c r="GP111" s="31" t="e">
        <f>((IFERROR(VLOOKUP($B110,Mes!$C$79:$AV$131,MATCH(GP$1,Mes!$C$3:$AV$3,0),FALSE),""))*1000)</f>
        <v>#VALUE!</v>
      </c>
      <c r="GQ111" s="31" t="e">
        <f>((IFERROR(VLOOKUP($B110,Mes!$C$79:$AV$131,MATCH(GQ$1,Mes!$C$3:$AV$3,0),FALSE),""))*1000)</f>
        <v>#VALUE!</v>
      </c>
      <c r="GR111" s="31" t="e">
        <f>((IFERROR(VLOOKUP($B110,Mes!$C$79:$AV$131,MATCH(GR$1,Mes!$C$3:$AV$3,0),FALSE),""))*1000)</f>
        <v>#VALUE!</v>
      </c>
      <c r="GS111" s="31" t="e">
        <f>((IFERROR(VLOOKUP($B110,Mes!$C$79:$AV$131,MATCH(GS$1,Mes!$C$3:$AV$3,0),FALSE),""))*1000)</f>
        <v>#VALUE!</v>
      </c>
      <c r="GT111" s="31" t="e">
        <f>((IFERROR(VLOOKUP($B110,Mes!$C$79:$AV$131,MATCH(GT$1,Mes!$C$3:$AV$3,0),FALSE),""))*1000)</f>
        <v>#VALUE!</v>
      </c>
      <c r="GU111" s="31" t="e">
        <f>((IFERROR(VLOOKUP($B110,Mes!$C$79:$AV$131,MATCH(GU$1,Mes!$C$3:$AV$3,0),FALSE),""))*1000)</f>
        <v>#VALUE!</v>
      </c>
      <c r="GV111" s="31" t="e">
        <f>((IFERROR(VLOOKUP($B110,Mes!$C$79:$AV$131,MATCH(GV$1,Mes!$C$3:$AV$3,0),FALSE),""))*1000)</f>
        <v>#VALUE!</v>
      </c>
      <c r="GW111" s="31" t="e">
        <f>((IFERROR(VLOOKUP($B110,Mes!$C$79:$AV$131,MATCH(GW$1,Mes!$C$3:$AV$3,0),FALSE),""))*1000)</f>
        <v>#VALUE!</v>
      </c>
      <c r="GX111" s="31" t="e">
        <f>((IFERROR(VLOOKUP($B110,Mes!$C$79:$AV$131,MATCH(GX$1,Mes!$C$3:$AV$3,0),FALSE),""))*1000)</f>
        <v>#VALUE!</v>
      </c>
      <c r="GY111" s="31" t="e">
        <f>((IFERROR(VLOOKUP($B110,Mes!$C$79:$AV$131,MATCH(GY$1,Mes!$C$3:$AV$3,0),FALSE),""))*1000)</f>
        <v>#VALUE!</v>
      </c>
      <c r="GZ111" s="31" t="e">
        <f>((IFERROR(VLOOKUP($B110,Mes!$C$79:$AV$131,MATCH(GZ$1,Mes!$C$3:$AV$3,0),FALSE),""))*1000)</f>
        <v>#VALUE!</v>
      </c>
      <c r="HA111" s="31" t="e">
        <f>((IFERROR(VLOOKUP($B110,Mes!$C$79:$AV$131,MATCH(HA$1,Mes!$C$3:$AV$3,0),FALSE),""))*1000)</f>
        <v>#VALUE!</v>
      </c>
      <c r="HB111" s="31" t="e">
        <f>((IFERROR(VLOOKUP($B110,Mes!$C$79:$AV$131,MATCH(HB$1,Mes!$C$3:$AV$3,0),FALSE),""))*1000)</f>
        <v>#VALUE!</v>
      </c>
      <c r="HC111" s="31" t="e">
        <f>((IFERROR(VLOOKUP($B110,Mes!$C$79:$AV$131,MATCH(HC$1,Mes!$C$3:$AV$3,0),FALSE),""))*1000)</f>
        <v>#VALUE!</v>
      </c>
      <c r="HD111" s="31" t="e">
        <f>((IFERROR(VLOOKUP($B110,Mes!$C$79:$AV$131,MATCH(HD$1,Mes!$C$3:$AV$3,0),FALSE),""))*1000)</f>
        <v>#VALUE!</v>
      </c>
      <c r="HE111" s="31" t="e">
        <f>((IFERROR(VLOOKUP($B110,Mes!$C$79:$AV$131,MATCH(HE$1,Mes!$C$3:$AV$3,0),FALSE),""))*1000)</f>
        <v>#VALUE!</v>
      </c>
      <c r="HF111" s="31" t="e">
        <f>((IFERROR(VLOOKUP($B110,Mes!$C$79:$AV$131,MATCH(HF$1,Mes!$C$3:$AV$3,0),FALSE),""))*1000)</f>
        <v>#VALUE!</v>
      </c>
      <c r="HG111" s="31" t="e">
        <f>((IFERROR(VLOOKUP($B110,Mes!$C$79:$AV$131,MATCH(HG$1,Mes!$C$3:$AV$3,0),FALSE),""))*1000)</f>
        <v>#VALUE!</v>
      </c>
      <c r="HH111" s="31" t="e">
        <f>((IFERROR(VLOOKUP($B110,Mes!$C$79:$AV$131,MATCH(HH$1,Mes!$C$3:$AV$3,0),FALSE),""))*1000)</f>
        <v>#VALUE!</v>
      </c>
      <c r="HI111" s="31" t="e">
        <f>((IFERROR(VLOOKUP($B110,Mes!$C$79:$AV$131,MATCH(HI$1,Mes!$C$3:$AV$3,0),FALSE),""))*1000)</f>
        <v>#VALUE!</v>
      </c>
      <c r="HJ111" s="31" t="e">
        <f>((IFERROR(VLOOKUP($B110,Mes!$C$79:$AV$131,MATCH(HJ$1,Mes!$C$3:$AV$3,0),FALSE),""))*1000)</f>
        <v>#VALUE!</v>
      </c>
      <c r="HK111" s="31" t="e">
        <f>((IFERROR(VLOOKUP($B110,Mes!$C$79:$AV$131,MATCH(HK$1,Mes!$C$3:$AV$3,0),FALSE),""))*1000)</f>
        <v>#VALUE!</v>
      </c>
      <c r="HL111" s="30" t="e">
        <f>((IFERROR(VLOOKUP($B110,Mes!$C$79:$AV$131,MATCH(HL$1,Mes!$C$3:$AV$3,0),FALSE),""))*1000)</f>
        <v>#VALUE!</v>
      </c>
      <c r="HM111" s="30" t="e">
        <f>((IFERROR(VLOOKUP($B110,Mes!$C$79:$AV$131,MATCH(HM$1,Mes!$C$3:$AV$3,0),FALSE),""))*1000)</f>
        <v>#VALUE!</v>
      </c>
      <c r="HN111" s="30" t="e">
        <f>((IFERROR(VLOOKUP($B110,Mes!$C$79:$AV$131,MATCH(HN$1,Mes!$C$3:$AV$3,0),FALSE),""))*1000)</f>
        <v>#VALUE!</v>
      </c>
      <c r="HO111" s="30" t="e">
        <f>((IFERROR(VLOOKUP($B110,Mes!$C$79:$AV$131,MATCH(HO$1,Mes!$C$3:$AV$3,0),FALSE),""))*1000)</f>
        <v>#VALUE!</v>
      </c>
      <c r="HP111" s="30" t="e">
        <f>((IFERROR(VLOOKUP($B110,Mes!$C$79:$AV$131,MATCH(HP$1,Mes!$C$3:$AV$3,0),FALSE),""))*1000)</f>
        <v>#VALUE!</v>
      </c>
      <c r="HQ111" s="30" t="e">
        <f>((IFERROR(VLOOKUP($B110,Mes!$C$79:$AV$131,MATCH(HQ$1,Mes!$C$3:$AV$3,0),FALSE),""))*1000)</f>
        <v>#VALUE!</v>
      </c>
      <c r="HR111" s="30" t="e">
        <f>((IFERROR(VLOOKUP($B110,Mes!$C$79:$AV$131,MATCH(HR$1,Mes!$C$3:$AV$3,0),FALSE),""))*1000)</f>
        <v>#VALUE!</v>
      </c>
      <c r="HS111" s="30" t="e">
        <f>((IFERROR(VLOOKUP($B110,Mes!$C$79:$AV$131,MATCH(HS$1,Mes!$C$3:$AV$3,0),FALSE),""))*1000)</f>
        <v>#VALUE!</v>
      </c>
      <c r="HT111" s="30" t="e">
        <f>((IFERROR(VLOOKUP($B110,Mes!$C$79:$AV$131,MATCH(HT$1,Mes!$C$3:$AV$3,0),FALSE),""))*1000)</f>
        <v>#VALUE!</v>
      </c>
      <c r="HU111" s="30" t="e">
        <f>((IFERROR(VLOOKUP($B110,Mes!$C$79:$AV$131,MATCH(HU$1,Mes!$C$3:$AV$3,0),FALSE),""))*1000)</f>
        <v>#VALUE!</v>
      </c>
      <c r="HV111" s="30" t="e">
        <f>((IFERROR(VLOOKUP($B110,Mes!$C$79:$AV$131,MATCH(HV$1,Mes!$C$3:$AV$3,0),FALSE),""))*1000)</f>
        <v>#VALUE!</v>
      </c>
      <c r="HW111" s="30" t="e">
        <f>((IFERROR(VLOOKUP($B110,Mes!$C$79:$AV$131,MATCH(HW$1,Mes!$C$3:$AV$3,0),FALSE),""))*1000)</f>
        <v>#VALUE!</v>
      </c>
      <c r="HX111" s="30" t="e">
        <f>((IFERROR(VLOOKUP($B110,Mes!$C$79:$AV$131,MATCH(HX$1,Mes!$C$3:$AV$3,0),FALSE),""))*1000)</f>
        <v>#VALUE!</v>
      </c>
      <c r="HY111" s="30" t="e">
        <f>((IFERROR(VLOOKUP($B110,Mes!$C$79:$AV$131,MATCH(HY$1,Mes!$C$3:$AV$3,0),FALSE),""))*1000)</f>
        <v>#VALUE!</v>
      </c>
      <c r="HZ111" s="30" t="e">
        <f>((IFERROR(VLOOKUP($B110,Mes!$C$79:$AV$131,MATCH(HZ$1,Mes!$C$3:$AV$3,0),FALSE),""))*1000)</f>
        <v>#VALUE!</v>
      </c>
      <c r="IA111" s="30" t="e">
        <f>((IFERROR(VLOOKUP($B110,Mes!$C$79:$AV$131,MATCH(IA$1,Mes!$C$3:$AV$3,0),FALSE),""))*1000)</f>
        <v>#VALUE!</v>
      </c>
      <c r="IB111" s="30" t="e">
        <f>((IFERROR(VLOOKUP($B110,Mes!$C$79:$AV$131,MATCH(IB$1,Mes!$C$3:$AV$3,0),FALSE),""))*1000)</f>
        <v>#VALUE!</v>
      </c>
      <c r="IC111" s="30" t="e">
        <f>((IFERROR(VLOOKUP($B110,Mes!$C$79:$AV$131,MATCH(IC$1,Mes!$C$3:$AV$3,0),FALSE),""))*1000)</f>
        <v>#VALUE!</v>
      </c>
      <c r="ID111" s="30" t="e">
        <f>((IFERROR(VLOOKUP($B110,Mes!$C$79:$AV$131,MATCH(ID$1,Mes!$C$3:$AV$3,0),FALSE),""))*1000)</f>
        <v>#VALUE!</v>
      </c>
      <c r="IE111" s="30" t="e">
        <f>((IFERROR(VLOOKUP($B110,Mes!$C$79:$AV$131,MATCH(IE$1,Mes!$C$3:$AV$3,0),FALSE),""))*1000)</f>
        <v>#VALUE!</v>
      </c>
      <c r="IF111" s="30" t="e">
        <f>((IFERROR(VLOOKUP($B110,Mes!$C$79:$AV$131,MATCH(IF$1,Mes!$C$3:$AV$3,0),FALSE),""))*1000)</f>
        <v>#VALUE!</v>
      </c>
      <c r="IG111" s="30" t="e">
        <f>((IFERROR(VLOOKUP($B110,Mes!$C$79:$AV$131,MATCH(IG$1,Mes!$C$3:$AV$3,0),FALSE),""))*1000)</f>
        <v>#VALUE!</v>
      </c>
      <c r="IH111" s="30" t="e">
        <f>((IFERROR(VLOOKUP($B110,Mes!$C$79:$AV$131,MATCH(IH$1,Mes!$C$3:$AV$3,0),FALSE),""))*1000)</f>
        <v>#VALUE!</v>
      </c>
      <c r="II111" s="30" t="e">
        <f>((IFERROR(VLOOKUP($B110,Mes!$C$79:$AV$131,MATCH(II$1,Mes!$C$3:$AV$3,0),FALSE),""))*1000)</f>
        <v>#VALUE!</v>
      </c>
      <c r="IJ111" s="30" t="e">
        <f>((IFERROR(VLOOKUP($B110,Mes!$C$79:$AV$131,MATCH(IJ$1,Mes!$C$3:$AV$3,0),FALSE),""))*1000)</f>
        <v>#VALUE!</v>
      </c>
      <c r="IK111" s="30" t="e">
        <f>((IFERROR(VLOOKUP($B110,Mes!$C$79:$AV$131,MATCH(IK$1,Mes!$C$3:$AV$3,0),FALSE),""))*1000)</f>
        <v>#VALUE!</v>
      </c>
      <c r="IL111" s="30" t="e">
        <f>((IFERROR(VLOOKUP($B110,Mes!$C$79:$AV$131,MATCH(IL$1,Mes!$C$3:$AV$3,0),FALSE),""))*1000)</f>
        <v>#VALUE!</v>
      </c>
      <c r="IM111" s="30" t="e">
        <f>((IFERROR(VLOOKUP($B110,Mes!$C$79:$AV$131,MATCH(IM$1,Mes!$C$3:$AV$3,0),FALSE),""))*1000)</f>
        <v>#VALUE!</v>
      </c>
      <c r="IN111" s="30" t="e">
        <f>((IFERROR(VLOOKUP($B110,Mes!$C$79:$AV$131,MATCH(IN$1,Mes!$C$3:$AV$3,0),FALSE),""))*1000)</f>
        <v>#VALUE!</v>
      </c>
      <c r="IO111" s="30" t="e">
        <f>((IFERROR(VLOOKUP($B110,Mes!$C$79:$AV$131,MATCH(IO$1,Mes!$C$3:$AV$3,0),FALSE),""))*1000)</f>
        <v>#VALUE!</v>
      </c>
      <c r="IP111" s="30" t="e">
        <f>((IFERROR(VLOOKUP($B110,Mes!$C$79:$AV$131,MATCH(IP$1,Mes!$C$3:$AV$3,0),FALSE),""))*1000)</f>
        <v>#VALUE!</v>
      </c>
      <c r="IQ111" s="31" t="e">
        <f>((IFERROR(VLOOKUP($B110,Mes!$C$79:$AV$131,MATCH(IQ$1,Mes!$C$3:$AV$3,0),FALSE),""))*1000)</f>
        <v>#VALUE!</v>
      </c>
      <c r="IR111" s="31" t="e">
        <f>((IFERROR(VLOOKUP($B110,Mes!$C$79:$AV$131,MATCH(IR$1,Mes!$C$3:$AV$3,0),FALSE),""))*1000)</f>
        <v>#VALUE!</v>
      </c>
      <c r="IS111" s="31" t="e">
        <f>((IFERROR(VLOOKUP($B110,Mes!$C$79:$AV$131,MATCH(IS$1,Mes!$C$3:$AV$3,0),FALSE),""))*1000)</f>
        <v>#VALUE!</v>
      </c>
      <c r="IT111" s="31" t="e">
        <f>((IFERROR(VLOOKUP($B110,Mes!$C$79:$AV$131,MATCH(IT$1,Mes!$C$3:$AV$3,0),FALSE),""))*1000)</f>
        <v>#VALUE!</v>
      </c>
      <c r="IU111" s="31" t="e">
        <f>((IFERROR(VLOOKUP($B110,Mes!$C$79:$AV$131,MATCH(IU$1,Mes!$C$3:$AV$3,0),FALSE),""))*1000)</f>
        <v>#VALUE!</v>
      </c>
      <c r="IV111" s="31" t="e">
        <f>((IFERROR(VLOOKUP($B110,Mes!$C$79:$AV$131,MATCH(IV$1,Mes!$C$3:$AV$3,0),FALSE),""))*1000)</f>
        <v>#VALUE!</v>
      </c>
      <c r="IW111" s="31" t="e">
        <f>((IFERROR(VLOOKUP($B110,Mes!$C$79:$AV$131,MATCH(IW$1,Mes!$C$3:$AV$3,0),FALSE),""))*1000)</f>
        <v>#VALUE!</v>
      </c>
      <c r="IX111" s="31" t="e">
        <f>((IFERROR(VLOOKUP($B110,Mes!$C$79:$AV$131,MATCH(IX$1,Mes!$C$3:$AV$3,0),FALSE),""))*1000)</f>
        <v>#VALUE!</v>
      </c>
      <c r="IY111" s="31" t="e">
        <f>((IFERROR(VLOOKUP($B110,Mes!$C$79:$AV$131,MATCH(IY$1,Mes!$C$3:$AV$3,0),FALSE),""))*1000)</f>
        <v>#VALUE!</v>
      </c>
      <c r="IZ111" s="31" t="e">
        <f>((IFERROR(VLOOKUP($B110,Mes!$C$79:$AV$131,MATCH(IZ$1,Mes!$C$3:$AV$3,0),FALSE),""))*1000)</f>
        <v>#VALUE!</v>
      </c>
      <c r="JA111" s="31" t="e">
        <f>((IFERROR(VLOOKUP($B110,Mes!$C$79:$AV$131,MATCH(JA$1,Mes!$C$3:$AV$3,0),FALSE),""))*1000)</f>
        <v>#VALUE!</v>
      </c>
      <c r="JB111" s="31" t="e">
        <f>((IFERROR(VLOOKUP($B110,Mes!$C$79:$AV$131,MATCH(JB$1,Mes!$C$3:$AV$3,0),FALSE),""))*1000)</f>
        <v>#VALUE!</v>
      </c>
      <c r="JC111" s="31" t="e">
        <f>((IFERROR(VLOOKUP($B110,Mes!$C$79:$AV$131,MATCH(JC$1,Mes!$C$3:$AV$3,0),FALSE),""))*1000)</f>
        <v>#VALUE!</v>
      </c>
      <c r="JD111" s="31" t="e">
        <f>((IFERROR(VLOOKUP($B110,Mes!$C$79:$AV$131,MATCH(JD$1,Mes!$C$3:$AV$3,0),FALSE),""))*1000)</f>
        <v>#VALUE!</v>
      </c>
      <c r="JE111" s="31" t="e">
        <f>((IFERROR(VLOOKUP($B110,Mes!$C$79:$AV$131,MATCH(JE$1,Mes!$C$3:$AV$3,0),FALSE),""))*1000)</f>
        <v>#VALUE!</v>
      </c>
      <c r="JF111" s="31" t="e">
        <f>((IFERROR(VLOOKUP($B110,Mes!$C$79:$AV$131,MATCH(JF$1,Mes!$C$3:$AV$3,0),FALSE),""))*1000)</f>
        <v>#VALUE!</v>
      </c>
      <c r="JG111" s="31" t="e">
        <f>((IFERROR(VLOOKUP($B110,Mes!$C$79:$AV$131,MATCH(JG$1,Mes!$C$3:$AV$3,0),FALSE),""))*1000)</f>
        <v>#VALUE!</v>
      </c>
      <c r="JH111" s="31" t="e">
        <f>((IFERROR(VLOOKUP($B110,Mes!$C$79:$AV$131,MATCH(JH$1,Mes!$C$3:$AV$3,0),FALSE),""))*1000)</f>
        <v>#VALUE!</v>
      </c>
      <c r="JI111" s="31" t="e">
        <f>((IFERROR(VLOOKUP($B110,Mes!$C$79:$AV$131,MATCH(JI$1,Mes!$C$3:$AV$3,0),FALSE),""))*1000)</f>
        <v>#VALUE!</v>
      </c>
      <c r="JJ111" s="31" t="e">
        <f>((IFERROR(VLOOKUP($B110,Mes!$C$79:$AV$131,MATCH(JJ$1,Mes!$C$3:$AV$3,0),FALSE),""))*1000)</f>
        <v>#VALUE!</v>
      </c>
      <c r="JK111" s="31" t="e">
        <f>((IFERROR(VLOOKUP($B110,Mes!$C$79:$AV$131,MATCH(JK$1,Mes!$C$3:$AV$3,0),FALSE),""))*1000)</f>
        <v>#VALUE!</v>
      </c>
      <c r="JL111" s="31" t="e">
        <f>((IFERROR(VLOOKUP($B110,Mes!$C$79:$AV$131,MATCH(JL$1,Mes!$C$3:$AV$3,0),FALSE),""))*1000)</f>
        <v>#VALUE!</v>
      </c>
      <c r="JM111" s="31" t="e">
        <f>((IFERROR(VLOOKUP($B110,Mes!$C$79:$AV$131,MATCH(JM$1,Mes!$C$3:$AV$3,0),FALSE),""))*1000)</f>
        <v>#VALUE!</v>
      </c>
      <c r="JN111" s="31" t="e">
        <f>((IFERROR(VLOOKUP($B110,Mes!$C$79:$AV$131,MATCH(JN$1,Mes!$C$3:$AV$3,0),FALSE),""))*1000)</f>
        <v>#VALUE!</v>
      </c>
      <c r="JO111" s="31" t="e">
        <f>((IFERROR(VLOOKUP($B110,Mes!$C$79:$AV$131,MATCH(JO$1,Mes!$C$3:$AV$3,0),FALSE),""))*1000)</f>
        <v>#VALUE!</v>
      </c>
      <c r="JP111" s="31" t="e">
        <f>((IFERROR(VLOOKUP($B110,Mes!$C$79:$AV$131,MATCH(JP$1,Mes!$C$3:$AV$3,0),FALSE),""))*1000)</f>
        <v>#VALUE!</v>
      </c>
      <c r="JQ111" s="31" t="e">
        <f>((IFERROR(VLOOKUP($B110,Mes!$C$79:$AV$131,MATCH(JQ$1,Mes!$C$3:$AV$3,0),FALSE),""))*1000)</f>
        <v>#VALUE!</v>
      </c>
      <c r="JR111" s="31" t="e">
        <f>((IFERROR(VLOOKUP($B110,Mes!$C$79:$AV$131,MATCH(JR$1,Mes!$C$3:$AV$3,0),FALSE),""))*1000)</f>
        <v>#VALUE!</v>
      </c>
      <c r="JS111" s="31" t="e">
        <f>((IFERROR(VLOOKUP($B110,Mes!$C$79:$AV$131,MATCH(JS$1,Mes!$C$3:$AV$3,0),FALSE),""))*1000)</f>
        <v>#VALUE!</v>
      </c>
      <c r="JT111" s="31" t="e">
        <f>((IFERROR(VLOOKUP($B110,Mes!$C$79:$AV$131,MATCH(JT$1,Mes!$C$3:$AV$3,0),FALSE),""))*1000)</f>
        <v>#VALUE!</v>
      </c>
      <c r="JU111" s="30" t="e">
        <f>((IFERROR(VLOOKUP($B110,Mes!$C$79:$AV$131,MATCH(JU$1,Mes!$C$3:$AV$3,0),FALSE),""))*1000)</f>
        <v>#VALUE!</v>
      </c>
      <c r="JV111" s="30" t="e">
        <f>((IFERROR(VLOOKUP($B110,Mes!$C$79:$AV$131,MATCH(JV$1,Mes!$C$3:$AV$3,0),FALSE),""))*1000)</f>
        <v>#VALUE!</v>
      </c>
      <c r="JW111" s="30" t="e">
        <f>((IFERROR(VLOOKUP($B110,Mes!$C$79:$AV$131,MATCH(JW$1,Mes!$C$3:$AV$3,0),FALSE),""))*1000)</f>
        <v>#VALUE!</v>
      </c>
      <c r="JX111" s="30" t="e">
        <f>((IFERROR(VLOOKUP($B110,Mes!$C$79:$AV$131,MATCH(JX$1,Mes!$C$3:$AV$3,0),FALSE),""))*1000)</f>
        <v>#VALUE!</v>
      </c>
      <c r="JY111" s="30" t="e">
        <f>((IFERROR(VLOOKUP($B110,Mes!$C$79:$AV$131,MATCH(JY$1,Mes!$C$3:$AV$3,0),FALSE),""))*1000)</f>
        <v>#VALUE!</v>
      </c>
      <c r="JZ111" s="30" t="e">
        <f>((IFERROR(VLOOKUP($B110,Mes!$C$79:$AV$131,MATCH(JZ$1,Mes!$C$3:$AV$3,0),FALSE),""))*1000)</f>
        <v>#VALUE!</v>
      </c>
      <c r="KA111" s="30" t="e">
        <f>((IFERROR(VLOOKUP($B110,Mes!$C$79:$AV$131,MATCH(KA$1,Mes!$C$3:$AV$3,0),FALSE),""))*1000)</f>
        <v>#VALUE!</v>
      </c>
      <c r="KB111" s="30" t="e">
        <f>((IFERROR(VLOOKUP($B110,Mes!$C$79:$AV$131,MATCH(KB$1,Mes!$C$3:$AV$3,0),FALSE),""))*1000)</f>
        <v>#VALUE!</v>
      </c>
      <c r="KC111" s="30" t="e">
        <f>((IFERROR(VLOOKUP($B110,Mes!$C$79:$AV$131,MATCH(KC$1,Mes!$C$3:$AV$3,0),FALSE),""))*1000)</f>
        <v>#VALUE!</v>
      </c>
      <c r="KD111" s="30" t="e">
        <f>((IFERROR(VLOOKUP($B110,Mes!$C$79:$AV$131,MATCH(KD$1,Mes!$C$3:$AV$3,0),FALSE),""))*1000)</f>
        <v>#VALUE!</v>
      </c>
      <c r="KE111" s="30" t="e">
        <f>((IFERROR(VLOOKUP($B110,Mes!$C$79:$AV$131,MATCH(KE$1,Mes!$C$3:$AV$3,0),FALSE),""))*1000)</f>
        <v>#VALUE!</v>
      </c>
      <c r="KF111" s="30" t="e">
        <f>((IFERROR(VLOOKUP($B110,Mes!$C$79:$AV$131,MATCH(KF$1,Mes!$C$3:$AV$3,0),FALSE),""))*1000)</f>
        <v>#VALUE!</v>
      </c>
      <c r="KG111" s="30" t="e">
        <f>((IFERROR(VLOOKUP($B110,Mes!$C$79:$AV$131,MATCH(KG$1,Mes!$C$3:$AV$3,0),FALSE),""))*1000)</f>
        <v>#VALUE!</v>
      </c>
      <c r="KH111" s="30" t="e">
        <f>((IFERROR(VLOOKUP($B110,Mes!$C$79:$AV$131,MATCH(KH$1,Mes!$C$3:$AV$3,0),FALSE),""))*1000)</f>
        <v>#VALUE!</v>
      </c>
      <c r="KI111" s="30" t="e">
        <f>((IFERROR(VLOOKUP($B110,Mes!$C$79:$AV$131,MATCH(KI$1,Mes!$C$3:$AV$3,0),FALSE),""))*1000)</f>
        <v>#VALUE!</v>
      </c>
      <c r="KJ111" s="30" t="e">
        <f>((IFERROR(VLOOKUP($B110,Mes!$C$79:$AV$131,MATCH(KJ$1,Mes!$C$3:$AV$3,0),FALSE),""))*1000)</f>
        <v>#VALUE!</v>
      </c>
      <c r="KK111" s="30" t="e">
        <f>((IFERROR(VLOOKUP($B110,Mes!$C$79:$AV$131,MATCH(KK$1,Mes!$C$3:$AV$3,0),FALSE),""))*1000)</f>
        <v>#VALUE!</v>
      </c>
      <c r="KL111" s="30" t="e">
        <f>((IFERROR(VLOOKUP($B110,Mes!$C$79:$AV$131,MATCH(KL$1,Mes!$C$3:$AV$3,0),FALSE),""))*1000)</f>
        <v>#VALUE!</v>
      </c>
      <c r="KM111" s="30" t="e">
        <f>((IFERROR(VLOOKUP($B110,Mes!$C$79:$AV$131,MATCH(KM$1,Mes!$C$3:$AV$3,0),FALSE),""))*1000)</f>
        <v>#VALUE!</v>
      </c>
      <c r="KN111" s="30" t="e">
        <f>((IFERROR(VLOOKUP($B110,Mes!$C$79:$AV$131,MATCH(KN$1,Mes!$C$3:$AV$3,0),FALSE),""))*1000)</f>
        <v>#VALUE!</v>
      </c>
      <c r="KO111" s="30" t="e">
        <f>((IFERROR(VLOOKUP($B110,Mes!$C$79:$AV$131,MATCH(KO$1,Mes!$C$3:$AV$3,0),FALSE),""))*1000)</f>
        <v>#VALUE!</v>
      </c>
      <c r="KP111" s="30" t="e">
        <f>((IFERROR(VLOOKUP($B110,Mes!$C$79:$AV$131,MATCH(KP$1,Mes!$C$3:$AV$3,0),FALSE),""))*1000)</f>
        <v>#VALUE!</v>
      </c>
      <c r="KQ111" s="30" t="e">
        <f>((IFERROR(VLOOKUP($B110,Mes!$C$79:$AV$131,MATCH(KQ$1,Mes!$C$3:$AV$3,0),FALSE),""))*1000)</f>
        <v>#VALUE!</v>
      </c>
      <c r="KR111" s="30" t="e">
        <f>((IFERROR(VLOOKUP($B110,Mes!$C$79:$AV$131,MATCH(KR$1,Mes!$C$3:$AV$3,0),FALSE),""))*1000)</f>
        <v>#VALUE!</v>
      </c>
      <c r="KS111" s="30" t="e">
        <f>((IFERROR(VLOOKUP($B110,Mes!$C$79:$AV$131,MATCH(KS$1,Mes!$C$3:$AV$3,0),FALSE),""))*1000)</f>
        <v>#VALUE!</v>
      </c>
      <c r="KT111" s="30" t="e">
        <f>((IFERROR(VLOOKUP($B110,Mes!$C$79:$AV$131,MATCH(KT$1,Mes!$C$3:$AV$3,0),FALSE),""))*1000)</f>
        <v>#VALUE!</v>
      </c>
      <c r="KU111" s="30" t="e">
        <f>((IFERROR(VLOOKUP($B110,Mes!$C$79:$AV$131,MATCH(KU$1,Mes!$C$3:$AV$3,0),FALSE),""))*1000)</f>
        <v>#VALUE!</v>
      </c>
      <c r="KV111" s="30" t="e">
        <f>((IFERROR(VLOOKUP($B110,Mes!$C$79:$AV$131,MATCH(KV$1,Mes!$C$3:$AV$3,0),FALSE),""))*1000)</f>
        <v>#VALUE!</v>
      </c>
      <c r="KW111" s="30" t="e">
        <f>((IFERROR(VLOOKUP($B110,Mes!$C$79:$AV$131,MATCH(KW$1,Mes!$C$3:$AV$3,0),FALSE),""))*1000)</f>
        <v>#VALUE!</v>
      </c>
      <c r="KX111" s="30" t="e">
        <f>((IFERROR(VLOOKUP($B110,Mes!$C$79:$AV$131,MATCH(KX$1,Mes!$C$3:$AV$3,0),FALSE),""))*1000)</f>
        <v>#VALUE!</v>
      </c>
      <c r="KY111" s="30" t="e">
        <f>((IFERROR(VLOOKUP($B110,Mes!$C$79:$AV$131,MATCH(KY$1,Mes!$C$3:$AV$3,0),FALSE),""))*1000)</f>
        <v>#VALUE!</v>
      </c>
      <c r="KZ111" s="31" t="e">
        <f>((IFERROR(VLOOKUP($B110,Mes!$C$79:$AV$131,MATCH(KZ$1,Mes!$C$3:$AV$3,0),FALSE),""))*1000)</f>
        <v>#VALUE!</v>
      </c>
      <c r="LA111" s="31" t="e">
        <f>((IFERROR(VLOOKUP($B110,Mes!$C$79:$AV$131,MATCH(LA$1,Mes!$C$3:$AV$3,0),FALSE),""))*1000)</f>
        <v>#VALUE!</v>
      </c>
      <c r="LB111" s="31" t="e">
        <f>((IFERROR(VLOOKUP($B110,Mes!$C$79:$AV$131,MATCH(LB$1,Mes!$C$3:$AV$3,0),FALSE),""))*1000)</f>
        <v>#VALUE!</v>
      </c>
      <c r="LC111" s="31" t="e">
        <f>((IFERROR(VLOOKUP($B110,Mes!$C$79:$AV$131,MATCH(LC$1,Mes!$C$3:$AV$3,0),FALSE),""))*1000)</f>
        <v>#VALUE!</v>
      </c>
      <c r="LD111" s="31" t="e">
        <f>((IFERROR(VLOOKUP($B110,Mes!$C$79:$AV$131,MATCH(LD$1,Mes!$C$3:$AV$3,0),FALSE),""))*1000)</f>
        <v>#VALUE!</v>
      </c>
      <c r="LE111" s="31" t="e">
        <f>((IFERROR(VLOOKUP($B110,Mes!$C$79:$AV$131,MATCH(LE$1,Mes!$C$3:$AV$3,0),FALSE),""))*1000)</f>
        <v>#VALUE!</v>
      </c>
      <c r="LF111" s="31" t="e">
        <f>((IFERROR(VLOOKUP($B110,Mes!$C$79:$AV$131,MATCH(LF$1,Mes!$C$3:$AV$3,0),FALSE),""))*1000)</f>
        <v>#VALUE!</v>
      </c>
      <c r="LG111" s="31" t="e">
        <f>((IFERROR(VLOOKUP($B110,Mes!$C$79:$AV$131,MATCH(LG$1,Mes!$C$3:$AV$3,0),FALSE),""))*1000)</f>
        <v>#VALUE!</v>
      </c>
      <c r="LH111" s="31" t="e">
        <f>((IFERROR(VLOOKUP($B110,Mes!$C$79:$AV$131,MATCH(LH$1,Mes!$C$3:$AV$3,0),FALSE),""))*1000)</f>
        <v>#VALUE!</v>
      </c>
      <c r="LI111" s="31" t="e">
        <f>((IFERROR(VLOOKUP($B110,Mes!$C$79:$AV$131,MATCH(LI$1,Mes!$C$3:$AV$3,0),FALSE),""))*1000)</f>
        <v>#VALUE!</v>
      </c>
      <c r="LJ111" s="31" t="e">
        <f>((IFERROR(VLOOKUP($B110,Mes!$C$79:$AV$131,MATCH(LJ$1,Mes!$C$3:$AV$3,0),FALSE),""))*1000)</f>
        <v>#VALUE!</v>
      </c>
      <c r="LK111" s="31" t="e">
        <f>((IFERROR(VLOOKUP($B110,Mes!$C$79:$AV$131,MATCH(LK$1,Mes!$C$3:$AV$3,0),FALSE),""))*1000)</f>
        <v>#VALUE!</v>
      </c>
      <c r="LL111" s="31" t="e">
        <f>((IFERROR(VLOOKUP($B110,Mes!$C$79:$AV$131,MATCH(LL$1,Mes!$C$3:$AV$3,0),FALSE),""))*1000)</f>
        <v>#VALUE!</v>
      </c>
      <c r="LM111" s="31" t="e">
        <f>((IFERROR(VLOOKUP($B110,Mes!$C$79:$AV$131,MATCH(LM$1,Mes!$C$3:$AV$3,0),FALSE),""))*1000)</f>
        <v>#VALUE!</v>
      </c>
      <c r="LN111" s="31" t="e">
        <f>((IFERROR(VLOOKUP($B110,Mes!$C$79:$AV$131,MATCH(LN$1,Mes!$C$3:$AV$3,0),FALSE),""))*1000)</f>
        <v>#VALUE!</v>
      </c>
      <c r="LO111" s="31" t="e">
        <f>((IFERROR(VLOOKUP($B110,Mes!$C$79:$AV$131,MATCH(LO$1,Mes!$C$3:$AV$3,0),FALSE),""))*1000)</f>
        <v>#VALUE!</v>
      </c>
      <c r="LP111" s="31" t="e">
        <f>((IFERROR(VLOOKUP($B110,Mes!$C$79:$AV$131,MATCH(LP$1,Mes!$C$3:$AV$3,0),FALSE),""))*1000)</f>
        <v>#VALUE!</v>
      </c>
      <c r="LQ111" s="31" t="e">
        <f>((IFERROR(VLOOKUP($B110,Mes!$C$79:$AV$131,MATCH(LQ$1,Mes!$C$3:$AV$3,0),FALSE),""))*1000)</f>
        <v>#VALUE!</v>
      </c>
      <c r="LR111" s="31" t="e">
        <f>((IFERROR(VLOOKUP($B110,Mes!$C$79:$AV$131,MATCH(LR$1,Mes!$C$3:$AV$3,0),FALSE),""))*1000)</f>
        <v>#VALUE!</v>
      </c>
      <c r="LS111" s="31" t="e">
        <f>((IFERROR(VLOOKUP($B110,Mes!$C$79:$AV$131,MATCH(LS$1,Mes!$C$3:$AV$3,0),FALSE),""))*1000)</f>
        <v>#VALUE!</v>
      </c>
      <c r="LT111" s="31" t="e">
        <f>((IFERROR(VLOOKUP($B110,Mes!$C$79:$AV$131,MATCH(LT$1,Mes!$C$3:$AV$3,0),FALSE),""))*1000)</f>
        <v>#VALUE!</v>
      </c>
      <c r="LU111" s="31" t="e">
        <f>((IFERROR(VLOOKUP($B110,Mes!$C$79:$AV$131,MATCH(LU$1,Mes!$C$3:$AV$3,0),FALSE),""))*1000)</f>
        <v>#VALUE!</v>
      </c>
      <c r="LV111" s="31" t="e">
        <f>((IFERROR(VLOOKUP($B110,Mes!$C$79:$AV$131,MATCH(LV$1,Mes!$C$3:$AV$3,0),FALSE),""))*1000)</f>
        <v>#VALUE!</v>
      </c>
      <c r="LW111" s="31" t="e">
        <f>((IFERROR(VLOOKUP($B110,Mes!$C$79:$AV$131,MATCH(LW$1,Mes!$C$3:$AV$3,0),FALSE),""))*1000)</f>
        <v>#VALUE!</v>
      </c>
      <c r="LX111" s="31" t="e">
        <f>((IFERROR(VLOOKUP($B110,Mes!$C$79:$AV$131,MATCH(LX$1,Mes!$C$3:$AV$3,0),FALSE),""))*1000)</f>
        <v>#VALUE!</v>
      </c>
      <c r="LY111" s="31" t="e">
        <f>((IFERROR(VLOOKUP($B110,Mes!$C$79:$AV$131,MATCH(LY$1,Mes!$C$3:$AV$3,0),FALSE),""))*1000)</f>
        <v>#VALUE!</v>
      </c>
      <c r="LZ111" s="31" t="e">
        <f>((IFERROR(VLOOKUP($B110,Mes!$C$79:$AV$131,MATCH(LZ$1,Mes!$C$3:$AV$3,0),FALSE),""))*1000)</f>
        <v>#VALUE!</v>
      </c>
      <c r="MA111" s="31" t="e">
        <f>((IFERROR(VLOOKUP($B110,Mes!$C$79:$AV$131,MATCH(MA$1,Mes!$C$3:$AV$3,0),FALSE),""))*1000)</f>
        <v>#VALUE!</v>
      </c>
      <c r="MB111" s="31" t="e">
        <f>((IFERROR(VLOOKUP($B110,Mes!$C$79:$AV$131,MATCH(MB$1,Mes!$C$3:$AV$3,0),FALSE),""))*1000)</f>
        <v>#VALUE!</v>
      </c>
      <c r="MC111" s="31" t="e">
        <f>((IFERROR(VLOOKUP($B110,Mes!$C$79:$AV$131,MATCH(MC$1,Mes!$C$3:$AV$3,0),FALSE),""))*1000)</f>
        <v>#VALUE!</v>
      </c>
      <c r="MD111" s="30" t="e">
        <f>((IFERROR(VLOOKUP($B110,Mes!$C$79:$AV$131,MATCH(MD$1,Mes!$C$3:$AV$3,0),FALSE),""))*1000)</f>
        <v>#VALUE!</v>
      </c>
      <c r="ME111" s="30" t="e">
        <f>((IFERROR(VLOOKUP($B110,Mes!$C$79:$AV$131,MATCH(ME$1,Mes!$C$3:$AV$3,0),FALSE),""))*1000)</f>
        <v>#VALUE!</v>
      </c>
      <c r="MF111" s="30" t="e">
        <f>((IFERROR(VLOOKUP($B110,Mes!$C$79:$AV$131,MATCH(MF$1,Mes!$C$3:$AV$3,0),FALSE),""))*1000)</f>
        <v>#VALUE!</v>
      </c>
      <c r="MG111" s="30" t="e">
        <f>((IFERROR(VLOOKUP($B110,Mes!$C$79:$AV$131,MATCH(MG$1,Mes!$C$3:$AV$3,0),FALSE),""))*1000)</f>
        <v>#VALUE!</v>
      </c>
      <c r="MH111" s="30" t="e">
        <f>((IFERROR(VLOOKUP($B110,Mes!$C$79:$AV$131,MATCH(MH$1,Mes!$C$3:$AV$3,0),FALSE),""))*1000)</f>
        <v>#VALUE!</v>
      </c>
      <c r="MI111" s="30" t="e">
        <f>((IFERROR(VLOOKUP($B110,Mes!$C$79:$AV$131,MATCH(MI$1,Mes!$C$3:$AV$3,0),FALSE),""))*1000)</f>
        <v>#VALUE!</v>
      </c>
      <c r="MJ111" s="30" t="e">
        <f>((IFERROR(VLOOKUP($B110,Mes!$C$79:$AV$131,MATCH(MJ$1,Mes!$C$3:$AV$3,0),FALSE),""))*1000)</f>
        <v>#VALUE!</v>
      </c>
      <c r="MK111" s="30" t="e">
        <f>((IFERROR(VLOOKUP($B110,Mes!$C$79:$AV$131,MATCH(MK$1,Mes!$C$3:$AV$3,0),FALSE),""))*1000)</f>
        <v>#VALUE!</v>
      </c>
      <c r="ML111" s="30" t="e">
        <f>((IFERROR(VLOOKUP($B110,Mes!$C$79:$AV$131,MATCH(ML$1,Mes!$C$3:$AV$3,0),FALSE),""))*1000)</f>
        <v>#VALUE!</v>
      </c>
      <c r="MM111" s="30" t="e">
        <f>((IFERROR(VLOOKUP($B110,Mes!$C$79:$AV$131,MATCH(MM$1,Mes!$C$3:$AV$3,0),FALSE),""))*1000)</f>
        <v>#VALUE!</v>
      </c>
      <c r="MN111" s="30" t="e">
        <f>((IFERROR(VLOOKUP($B110,Mes!$C$79:$AV$131,MATCH(MN$1,Mes!$C$3:$AV$3,0),FALSE),""))*1000)</f>
        <v>#VALUE!</v>
      </c>
      <c r="MO111" s="30" t="e">
        <f>((IFERROR(VLOOKUP($B110,Mes!$C$79:$AV$131,MATCH(MO$1,Mes!$C$3:$AV$3,0),FALSE),""))*1000)</f>
        <v>#VALUE!</v>
      </c>
      <c r="MP111" s="30" t="e">
        <f>((IFERROR(VLOOKUP($B110,Mes!$C$79:$AV$131,MATCH(MP$1,Mes!$C$3:$AV$3,0),FALSE),""))*1000)</f>
        <v>#VALUE!</v>
      </c>
      <c r="MQ111" s="30" t="e">
        <f>((IFERROR(VLOOKUP($B110,Mes!$C$79:$AV$131,MATCH(MQ$1,Mes!$C$3:$AV$3,0),FALSE),""))*1000)</f>
        <v>#VALUE!</v>
      </c>
      <c r="MR111" s="30" t="e">
        <f>((IFERROR(VLOOKUP($B110,Mes!$C$79:$AV$131,MATCH(MR$1,Mes!$C$3:$AV$3,0),FALSE),""))*1000)</f>
        <v>#VALUE!</v>
      </c>
      <c r="MS111" s="30" t="e">
        <f>((IFERROR(VLOOKUP($B110,Mes!$C$79:$AV$131,MATCH(MS$1,Mes!$C$3:$AV$3,0),FALSE),""))*1000)</f>
        <v>#VALUE!</v>
      </c>
      <c r="MT111" s="30" t="e">
        <f>((IFERROR(VLOOKUP($B110,Mes!$C$79:$AV$131,MATCH(MT$1,Mes!$C$3:$AV$3,0),FALSE),""))*1000)</f>
        <v>#VALUE!</v>
      </c>
      <c r="MU111" s="30" t="e">
        <f>((IFERROR(VLOOKUP($B110,Mes!$C$79:$AV$131,MATCH(MU$1,Mes!$C$3:$AV$3,0),FALSE),""))*1000)</f>
        <v>#VALUE!</v>
      </c>
      <c r="MV111" s="30" t="e">
        <f>((IFERROR(VLOOKUP($B110,Mes!$C$79:$AV$131,MATCH(MV$1,Mes!$C$3:$AV$3,0),FALSE),""))*1000)</f>
        <v>#VALUE!</v>
      </c>
      <c r="MW111" s="30" t="e">
        <f>((IFERROR(VLOOKUP($B110,Mes!$C$79:$AV$131,MATCH(MW$1,Mes!$C$3:$AV$3,0),FALSE),""))*1000)</f>
        <v>#VALUE!</v>
      </c>
      <c r="MX111" s="30" t="e">
        <f>((IFERROR(VLOOKUP($B110,Mes!$C$79:$AV$131,MATCH(MX$1,Mes!$C$3:$AV$3,0),FALSE),""))*1000)</f>
        <v>#VALUE!</v>
      </c>
      <c r="MY111" s="30" t="e">
        <f>((IFERROR(VLOOKUP($B110,Mes!$C$79:$AV$131,MATCH(MY$1,Mes!$C$3:$AV$3,0),FALSE),""))*1000)</f>
        <v>#VALUE!</v>
      </c>
      <c r="MZ111" s="30" t="e">
        <f>((IFERROR(VLOOKUP($B110,Mes!$C$79:$AV$131,MATCH(MZ$1,Mes!$C$3:$AV$3,0),FALSE),""))*1000)</f>
        <v>#VALUE!</v>
      </c>
      <c r="NA111" s="30" t="e">
        <f>((IFERROR(VLOOKUP($B110,Mes!$C$79:$AV$131,MATCH(NA$1,Mes!$C$3:$AV$3,0),FALSE),""))*1000)</f>
        <v>#VALUE!</v>
      </c>
      <c r="NB111" s="30" t="e">
        <f>((IFERROR(VLOOKUP($B110,Mes!$C$79:$AV$131,MATCH(NB$1,Mes!$C$3:$AV$3,0),FALSE),""))*1000)</f>
        <v>#VALUE!</v>
      </c>
      <c r="NC111" s="30" t="e">
        <f>((IFERROR(VLOOKUP($B110,Mes!$C$79:$AV$131,MATCH(NC$1,Mes!$C$3:$AV$3,0),FALSE),""))*1000)</f>
        <v>#VALUE!</v>
      </c>
      <c r="ND111" s="30" t="e">
        <f>((IFERROR(VLOOKUP($B110,Mes!$C$79:$AV$131,MATCH(ND$1,Mes!$C$3:$AV$3,0),FALSE),""))*1000)</f>
        <v>#VALUE!</v>
      </c>
      <c r="NE111" s="30" t="e">
        <f>((IFERROR(VLOOKUP($B110,Mes!$C$79:$AV$131,MATCH(NE$1,Mes!$C$3:$AV$3,0),FALSE),""))*1000)</f>
        <v>#VALUE!</v>
      </c>
      <c r="NF111" s="30" t="e">
        <f>((IFERROR(VLOOKUP($B110,Mes!$C$79:$AV$131,MATCH(NF$1,Mes!$C$3:$AV$3,0),FALSE),""))*1000)</f>
        <v>#VALUE!</v>
      </c>
      <c r="NG111" s="30" t="e">
        <f>((IFERROR(VLOOKUP($B110,Mes!$C$79:$AV$131,MATCH(NG$1,Mes!$C$3:$AV$3,0),FALSE),""))*1000)</f>
        <v>#VALUE!</v>
      </c>
      <c r="NH111" s="30" t="e">
        <f>((IFERROR(VLOOKUP($B110,Mes!$C$79:$AV$131,MATCH(NH$1,Mes!$C$3:$AV$3,0),FALSE),""))*1000)</f>
        <v>#VALUE!</v>
      </c>
    </row>
    <row r="112" spans="1:372" s="32" customFormat="1" ht="14.4" outlineLevel="1" x14ac:dyDescent="0.2">
      <c r="A112" s="15"/>
      <c r="B112" s="14"/>
      <c r="C112" s="14"/>
      <c r="D112" s="14"/>
      <c r="E112" s="27" t="s">
        <v>226</v>
      </c>
      <c r="F112" s="61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  <c r="BJ112" s="68"/>
      <c r="BK112" s="68"/>
      <c r="BL112" s="68"/>
      <c r="BM112" s="68"/>
      <c r="BN112" s="68"/>
      <c r="BO112" s="68"/>
      <c r="BP112" s="68"/>
      <c r="BQ112" s="68"/>
      <c r="BR112" s="68"/>
      <c r="BS112" s="68"/>
      <c r="BT112" s="68"/>
      <c r="BU112" s="68"/>
      <c r="BV112" s="68"/>
      <c r="BW112" s="68"/>
      <c r="BX112" s="68"/>
      <c r="BY112" s="68"/>
      <c r="BZ112" s="68"/>
      <c r="CA112" s="68"/>
      <c r="CB112" s="68"/>
      <c r="CC112" s="68"/>
      <c r="CD112" s="68"/>
      <c r="CE112" s="68"/>
      <c r="CF112" s="68"/>
      <c r="CG112" s="68"/>
      <c r="CH112" s="68"/>
      <c r="CI112" s="68"/>
      <c r="CJ112" s="68"/>
      <c r="CK112" s="68"/>
      <c r="CL112" s="68"/>
      <c r="CM112" s="68"/>
      <c r="CN112" s="68"/>
      <c r="CO112" s="68"/>
      <c r="CP112" s="68"/>
      <c r="CQ112" s="68"/>
      <c r="CR112" s="68"/>
      <c r="CS112" s="68"/>
      <c r="CT112" s="68"/>
      <c r="CU112" s="68"/>
      <c r="CV112" s="68"/>
      <c r="CW112" s="68"/>
      <c r="CX112" s="68"/>
      <c r="CY112" s="68"/>
      <c r="CZ112" s="68"/>
      <c r="DA112" s="68"/>
      <c r="DB112" s="68"/>
      <c r="DC112" s="68"/>
      <c r="DD112" s="68"/>
      <c r="DE112" s="68"/>
      <c r="DF112" s="68"/>
      <c r="DG112" s="68"/>
      <c r="DH112" s="68"/>
      <c r="DI112" s="68"/>
      <c r="DJ112" s="68"/>
      <c r="DK112" s="68"/>
      <c r="DL112" s="68"/>
      <c r="DM112" s="68"/>
      <c r="DN112" s="68"/>
      <c r="DO112" s="68"/>
      <c r="DP112" s="68"/>
      <c r="DQ112" s="68"/>
      <c r="DR112" s="68"/>
      <c r="DS112" s="68"/>
      <c r="DT112" s="68"/>
      <c r="DU112" s="68"/>
      <c r="DV112" s="68"/>
      <c r="DW112" s="68"/>
      <c r="DX112" s="68"/>
      <c r="DY112" s="68"/>
      <c r="DZ112" s="68"/>
      <c r="EA112" s="68"/>
      <c r="EB112" s="68"/>
      <c r="EC112" s="68"/>
      <c r="ED112" s="68"/>
      <c r="EE112" s="68"/>
      <c r="EF112" s="68"/>
      <c r="EG112" s="68"/>
      <c r="EH112" s="68"/>
      <c r="EI112" s="68"/>
      <c r="EJ112" s="68"/>
      <c r="EK112" s="68"/>
      <c r="EL112" s="68"/>
      <c r="EM112" s="68"/>
      <c r="EN112" s="68"/>
      <c r="EO112" s="68"/>
      <c r="EP112" s="68"/>
      <c r="EQ112" s="68"/>
      <c r="ER112" s="68"/>
      <c r="ES112" s="68"/>
      <c r="ET112" s="68"/>
      <c r="EU112" s="68"/>
      <c r="EV112" s="68"/>
      <c r="EW112" s="68"/>
      <c r="EX112" s="68"/>
      <c r="EY112" s="68"/>
      <c r="EZ112" s="68"/>
      <c r="FA112" s="68"/>
      <c r="FB112" s="68"/>
      <c r="FC112" s="68"/>
      <c r="FD112" s="68"/>
      <c r="FE112" s="68"/>
      <c r="FF112" s="68"/>
      <c r="FG112" s="68"/>
      <c r="FH112" s="68"/>
      <c r="FI112" s="68">
        <v>0</v>
      </c>
      <c r="FJ112" s="68"/>
      <c r="FK112" s="68"/>
      <c r="FL112" s="68">
        <v>32.25</v>
      </c>
      <c r="FM112" s="68"/>
      <c r="FN112" s="68"/>
      <c r="FO112" s="68">
        <v>101.25</v>
      </c>
      <c r="FP112" s="68"/>
      <c r="FQ112" s="68">
        <v>111.375</v>
      </c>
      <c r="FR112" s="68"/>
      <c r="FS112" s="68"/>
      <c r="FT112" s="68"/>
      <c r="FU112" s="68"/>
      <c r="FV112" s="68"/>
      <c r="FW112" s="68"/>
      <c r="FX112" s="68"/>
      <c r="FY112" s="68"/>
      <c r="FZ112" s="68"/>
      <c r="GA112" s="68"/>
      <c r="GB112" s="68"/>
      <c r="GC112" s="68"/>
      <c r="GD112" s="68"/>
      <c r="GE112" s="68"/>
      <c r="GF112" s="68"/>
      <c r="GG112" s="68"/>
      <c r="GH112" s="68"/>
      <c r="GI112" s="68"/>
      <c r="GJ112" s="68"/>
      <c r="GK112" s="68"/>
      <c r="GL112" s="68"/>
      <c r="GM112" s="68"/>
      <c r="GN112" s="68"/>
      <c r="GO112" s="68"/>
      <c r="GP112" s="68"/>
      <c r="GQ112" s="68"/>
      <c r="GR112" s="68"/>
      <c r="GS112" s="68"/>
      <c r="GT112" s="68"/>
      <c r="GU112" s="68"/>
      <c r="GV112" s="68"/>
      <c r="GW112" s="68"/>
      <c r="GX112" s="68"/>
      <c r="GY112" s="68"/>
      <c r="GZ112" s="68"/>
      <c r="HA112" s="68"/>
      <c r="HB112" s="68"/>
      <c r="HC112" s="68"/>
      <c r="HD112" s="68"/>
      <c r="HE112" s="68"/>
      <c r="HF112" s="68"/>
      <c r="HG112" s="68"/>
      <c r="HH112" s="68"/>
      <c r="HI112" s="68"/>
      <c r="HJ112" s="68"/>
      <c r="HK112" s="68"/>
      <c r="HL112" s="68"/>
      <c r="HM112" s="68"/>
      <c r="HN112" s="68"/>
      <c r="HO112" s="68"/>
      <c r="HP112" s="68"/>
      <c r="HQ112" s="68"/>
      <c r="HR112" s="68"/>
      <c r="HS112" s="68"/>
      <c r="HT112" s="68"/>
      <c r="HU112" s="68"/>
      <c r="HV112" s="68"/>
      <c r="HW112" s="68"/>
      <c r="HX112" s="68"/>
      <c r="HY112" s="68"/>
      <c r="HZ112" s="68"/>
      <c r="IA112" s="68"/>
      <c r="IB112" s="68"/>
      <c r="IC112" s="68"/>
      <c r="ID112" s="68"/>
      <c r="IE112" s="68"/>
      <c r="IF112" s="68"/>
      <c r="IG112" s="68"/>
      <c r="IH112" s="68"/>
      <c r="II112" s="68"/>
      <c r="IJ112" s="68"/>
      <c r="IK112" s="68"/>
      <c r="IL112" s="68"/>
      <c r="IM112" s="68"/>
      <c r="IN112" s="68"/>
      <c r="IO112" s="68"/>
      <c r="IP112" s="68"/>
      <c r="IQ112" s="68"/>
      <c r="IR112" s="68"/>
      <c r="IS112" s="68"/>
      <c r="IT112" s="68"/>
      <c r="IU112" s="68"/>
      <c r="IV112" s="68"/>
      <c r="IW112" s="68"/>
      <c r="IX112" s="68"/>
      <c r="IY112" s="68"/>
      <c r="IZ112" s="68"/>
      <c r="JA112" s="68"/>
      <c r="JB112" s="68"/>
      <c r="JC112" s="68"/>
      <c r="JD112" s="68"/>
      <c r="JE112" s="68"/>
      <c r="JF112" s="68"/>
      <c r="JG112" s="68"/>
      <c r="JH112" s="68"/>
      <c r="JI112" s="68"/>
      <c r="JJ112" s="68"/>
      <c r="JK112" s="68"/>
      <c r="JL112" s="68"/>
      <c r="JM112" s="68"/>
      <c r="JN112" s="68"/>
      <c r="JO112" s="68"/>
      <c r="JP112" s="68"/>
      <c r="JQ112" s="68"/>
      <c r="JR112" s="68"/>
      <c r="JS112" s="68"/>
      <c r="JT112" s="68"/>
      <c r="JU112" s="68"/>
      <c r="JV112" s="68"/>
      <c r="JW112" s="68"/>
      <c r="JX112" s="68"/>
      <c r="JY112" s="68"/>
      <c r="JZ112" s="68"/>
      <c r="KA112" s="68"/>
      <c r="KB112" s="68"/>
      <c r="KC112" s="68"/>
      <c r="KD112" s="68"/>
      <c r="KE112" s="68"/>
      <c r="KF112" s="68"/>
      <c r="KG112" s="68"/>
      <c r="KH112" s="68"/>
      <c r="KI112" s="68"/>
      <c r="KJ112" s="68"/>
      <c r="KK112" s="68"/>
      <c r="KL112" s="68"/>
      <c r="KM112" s="68"/>
      <c r="KN112" s="68"/>
      <c r="KO112" s="68"/>
      <c r="KP112" s="68"/>
      <c r="KQ112" s="68"/>
      <c r="KR112" s="68"/>
      <c r="KS112" s="68"/>
      <c r="KT112" s="68"/>
      <c r="KU112" s="68"/>
      <c r="KV112" s="68"/>
      <c r="KW112" s="68"/>
      <c r="KX112" s="68"/>
      <c r="KY112" s="68"/>
      <c r="KZ112" s="68"/>
      <c r="LA112" s="68"/>
      <c r="LB112" s="68"/>
      <c r="LC112" s="68"/>
      <c r="LD112" s="68"/>
      <c r="LE112" s="68"/>
      <c r="LF112" s="68"/>
      <c r="LG112" s="68"/>
      <c r="LH112" s="68"/>
      <c r="LI112" s="68"/>
      <c r="LJ112" s="68"/>
      <c r="LK112" s="68"/>
      <c r="LL112" s="68"/>
      <c r="LM112" s="68"/>
      <c r="LN112" s="68"/>
      <c r="LO112" s="68"/>
      <c r="LP112" s="68"/>
      <c r="LQ112" s="68"/>
      <c r="LR112" s="68"/>
      <c r="LS112" s="68"/>
      <c r="LT112" s="68"/>
      <c r="LU112" s="68"/>
      <c r="LV112" s="68"/>
      <c r="LW112" s="68"/>
      <c r="LX112" s="68"/>
      <c r="LY112" s="68"/>
      <c r="LZ112" s="68"/>
      <c r="MA112" s="68"/>
      <c r="MB112" s="68"/>
      <c r="MC112" s="68"/>
      <c r="MD112" s="68"/>
      <c r="ME112" s="68"/>
      <c r="MF112" s="68"/>
      <c r="MG112" s="68"/>
      <c r="MH112" s="68"/>
      <c r="MI112" s="68"/>
      <c r="MJ112" s="68"/>
      <c r="MK112" s="68"/>
      <c r="ML112" s="68"/>
      <c r="MM112" s="68"/>
      <c r="MN112" s="68"/>
      <c r="MO112" s="68"/>
      <c r="MP112" s="68"/>
      <c r="MQ112" s="68"/>
      <c r="MR112" s="68"/>
      <c r="MS112" s="68"/>
      <c r="MT112" s="68"/>
      <c r="MU112" s="68"/>
      <c r="MV112" s="68"/>
      <c r="MW112" s="68"/>
      <c r="MX112" s="68"/>
      <c r="MY112" s="68"/>
      <c r="MZ112" s="68"/>
      <c r="NA112" s="68"/>
      <c r="NB112" s="68"/>
      <c r="NC112" s="68"/>
      <c r="ND112" s="68"/>
      <c r="NE112" s="68"/>
      <c r="NF112" s="68"/>
      <c r="NG112" s="68"/>
      <c r="NH112" s="68"/>
    </row>
    <row r="113" spans="1:372" s="34" customFormat="1" ht="14.4" outlineLevel="1" x14ac:dyDescent="0.2">
      <c r="A113" s="16"/>
      <c r="B113" s="14"/>
      <c r="C113" s="14"/>
      <c r="D113" s="14"/>
      <c r="E113" s="27" t="s">
        <v>220</v>
      </c>
      <c r="F113" s="25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  <c r="BJ113" s="68"/>
      <c r="BK113" s="68"/>
      <c r="BL113" s="68"/>
      <c r="BM113" s="68"/>
      <c r="BN113" s="68"/>
      <c r="BO113" s="68"/>
      <c r="BP113" s="68"/>
      <c r="BQ113" s="68"/>
      <c r="BR113" s="68"/>
      <c r="BS113" s="68"/>
      <c r="BT113" s="68"/>
      <c r="BU113" s="68"/>
      <c r="BV113" s="68"/>
      <c r="BW113" s="68"/>
      <c r="BX113" s="68"/>
      <c r="BY113" s="68"/>
      <c r="BZ113" s="68"/>
      <c r="CA113" s="68"/>
      <c r="CB113" s="68"/>
      <c r="CC113" s="68"/>
      <c r="CD113" s="68"/>
      <c r="CE113" s="68"/>
      <c r="CF113" s="68"/>
      <c r="CG113" s="68"/>
      <c r="CH113" s="68"/>
      <c r="CI113" s="68"/>
      <c r="CJ113" s="68"/>
      <c r="CK113" s="68"/>
      <c r="CL113" s="68"/>
      <c r="CM113" s="68"/>
      <c r="CN113" s="68"/>
      <c r="CO113" s="68"/>
      <c r="CP113" s="68"/>
      <c r="CQ113" s="68"/>
      <c r="CR113" s="68"/>
      <c r="CS113" s="68"/>
      <c r="CT113" s="68"/>
      <c r="CU113" s="68"/>
      <c r="CV113" s="68"/>
      <c r="CW113" s="68"/>
      <c r="CX113" s="68"/>
      <c r="CY113" s="68"/>
      <c r="CZ113" s="68"/>
      <c r="DA113" s="68"/>
      <c r="DB113" s="68"/>
      <c r="DC113" s="68"/>
      <c r="DD113" s="68"/>
      <c r="DE113" s="68"/>
      <c r="DF113" s="68"/>
      <c r="DG113" s="68"/>
      <c r="DH113" s="68"/>
      <c r="DI113" s="68"/>
      <c r="DJ113" s="68"/>
      <c r="DK113" s="68"/>
      <c r="DL113" s="68"/>
      <c r="DM113" s="68"/>
      <c r="DN113" s="68"/>
      <c r="DO113" s="68"/>
      <c r="DP113" s="68"/>
      <c r="DQ113" s="68"/>
      <c r="DR113" s="68"/>
      <c r="DS113" s="68"/>
      <c r="DT113" s="68"/>
      <c r="DU113" s="68"/>
      <c r="DV113" s="68"/>
      <c r="DW113" s="68"/>
      <c r="DX113" s="68"/>
      <c r="DY113" s="68"/>
      <c r="DZ113" s="68"/>
      <c r="EA113" s="68"/>
      <c r="EB113" s="68"/>
      <c r="EC113" s="68"/>
      <c r="ED113" s="68"/>
      <c r="EE113" s="68"/>
      <c r="EF113" s="68"/>
      <c r="EG113" s="68"/>
      <c r="EH113" s="68"/>
      <c r="EI113" s="68"/>
      <c r="EJ113" s="68"/>
      <c r="EK113" s="68"/>
      <c r="EL113" s="68"/>
      <c r="EM113" s="68"/>
      <c r="EN113" s="68"/>
      <c r="EO113" s="68"/>
      <c r="EP113" s="68"/>
      <c r="EQ113" s="68"/>
      <c r="ER113" s="68"/>
      <c r="ES113" s="68"/>
      <c r="ET113" s="68"/>
      <c r="EU113" s="68"/>
      <c r="EV113" s="68"/>
      <c r="EW113" s="68"/>
      <c r="EX113" s="68"/>
      <c r="EY113" s="68"/>
      <c r="EZ113" s="68"/>
      <c r="FA113" s="68"/>
      <c r="FB113" s="68"/>
      <c r="FC113" s="68"/>
      <c r="FD113" s="68"/>
      <c r="FE113" s="68"/>
      <c r="FF113" s="68"/>
      <c r="FG113" s="68"/>
      <c r="FH113" s="68"/>
      <c r="FI113" s="68">
        <v>0</v>
      </c>
      <c r="FJ113" s="68"/>
      <c r="FK113" s="68"/>
      <c r="FL113" s="68">
        <v>0</v>
      </c>
      <c r="FM113" s="68"/>
      <c r="FN113" s="68"/>
      <c r="FO113" s="68">
        <v>0</v>
      </c>
      <c r="FP113" s="68"/>
      <c r="FQ113" s="68">
        <v>0</v>
      </c>
      <c r="FR113" s="68"/>
      <c r="FS113" s="68"/>
      <c r="FT113" s="68"/>
      <c r="FU113" s="68"/>
      <c r="FV113" s="68"/>
      <c r="FW113" s="68"/>
      <c r="FX113" s="68"/>
      <c r="FY113" s="68"/>
      <c r="FZ113" s="68"/>
      <c r="GA113" s="68"/>
      <c r="GB113" s="68"/>
      <c r="GC113" s="68"/>
      <c r="GD113" s="68"/>
      <c r="GE113" s="68"/>
      <c r="GF113" s="68"/>
      <c r="GG113" s="68"/>
      <c r="GH113" s="68"/>
      <c r="GI113" s="68"/>
      <c r="GJ113" s="68"/>
      <c r="GK113" s="68"/>
      <c r="GL113" s="68"/>
      <c r="GM113" s="68"/>
      <c r="GN113" s="68"/>
      <c r="GO113" s="68"/>
      <c r="GP113" s="68"/>
      <c r="GQ113" s="68"/>
      <c r="GR113" s="68"/>
      <c r="GS113" s="68"/>
      <c r="GT113" s="68"/>
      <c r="GU113" s="68"/>
      <c r="GV113" s="68"/>
      <c r="GW113" s="68"/>
      <c r="GX113" s="68"/>
      <c r="GY113" s="68"/>
      <c r="GZ113" s="68"/>
      <c r="HA113" s="68"/>
      <c r="HB113" s="68"/>
      <c r="HC113" s="68"/>
      <c r="HD113" s="68"/>
      <c r="HE113" s="68"/>
      <c r="HF113" s="68"/>
      <c r="HG113" s="68"/>
      <c r="HH113" s="68"/>
      <c r="HI113" s="68"/>
      <c r="HJ113" s="68"/>
      <c r="HK113" s="68"/>
      <c r="HL113" s="68"/>
      <c r="HM113" s="68"/>
      <c r="HN113" s="68"/>
      <c r="HO113" s="68"/>
      <c r="HP113" s="68"/>
      <c r="HQ113" s="68"/>
      <c r="HR113" s="68"/>
      <c r="HS113" s="68"/>
      <c r="HT113" s="68"/>
      <c r="HU113" s="68"/>
      <c r="HV113" s="68"/>
      <c r="HW113" s="68"/>
      <c r="HX113" s="68"/>
      <c r="HY113" s="68"/>
      <c r="HZ113" s="68"/>
      <c r="IA113" s="68"/>
      <c r="IB113" s="68"/>
      <c r="IC113" s="68"/>
      <c r="ID113" s="68"/>
      <c r="IE113" s="68"/>
      <c r="IF113" s="68"/>
      <c r="IG113" s="68"/>
      <c r="IH113" s="68"/>
      <c r="II113" s="68"/>
      <c r="IJ113" s="68"/>
      <c r="IK113" s="68"/>
      <c r="IL113" s="68"/>
      <c r="IM113" s="68"/>
      <c r="IN113" s="68"/>
      <c r="IO113" s="68"/>
      <c r="IP113" s="68"/>
      <c r="IQ113" s="68"/>
      <c r="IR113" s="68"/>
      <c r="IS113" s="68"/>
      <c r="IT113" s="68"/>
      <c r="IU113" s="68"/>
      <c r="IV113" s="68"/>
      <c r="IW113" s="68"/>
      <c r="IX113" s="68"/>
      <c r="IY113" s="68"/>
      <c r="IZ113" s="68"/>
      <c r="JA113" s="68"/>
      <c r="JB113" s="68"/>
      <c r="JC113" s="68"/>
      <c r="JD113" s="68"/>
      <c r="JE113" s="68"/>
      <c r="JF113" s="68"/>
      <c r="JG113" s="68"/>
      <c r="JH113" s="68"/>
      <c r="JI113" s="68"/>
      <c r="JJ113" s="68"/>
      <c r="JK113" s="68"/>
      <c r="JL113" s="68"/>
      <c r="JM113" s="68"/>
      <c r="JN113" s="68"/>
      <c r="JO113" s="68"/>
      <c r="JP113" s="68"/>
      <c r="JQ113" s="68"/>
      <c r="JR113" s="68"/>
      <c r="JS113" s="68"/>
      <c r="JT113" s="68"/>
      <c r="JU113" s="68"/>
      <c r="JV113" s="68"/>
      <c r="JW113" s="68"/>
      <c r="JX113" s="68"/>
      <c r="JY113" s="68"/>
      <c r="JZ113" s="68"/>
      <c r="KA113" s="68"/>
      <c r="KB113" s="68"/>
      <c r="KC113" s="68"/>
      <c r="KD113" s="68"/>
      <c r="KE113" s="68"/>
      <c r="KF113" s="68"/>
      <c r="KG113" s="68"/>
      <c r="KH113" s="68"/>
      <c r="KI113" s="68"/>
      <c r="KJ113" s="68"/>
      <c r="KK113" s="68"/>
      <c r="KL113" s="68"/>
      <c r="KM113" s="68"/>
      <c r="KN113" s="68"/>
      <c r="KO113" s="68"/>
      <c r="KP113" s="68"/>
      <c r="KQ113" s="68"/>
      <c r="KR113" s="68"/>
      <c r="KS113" s="68"/>
      <c r="KT113" s="68"/>
      <c r="KU113" s="68"/>
      <c r="KV113" s="68"/>
      <c r="KW113" s="68"/>
      <c r="KX113" s="68"/>
      <c r="KY113" s="68"/>
      <c r="KZ113" s="68"/>
      <c r="LA113" s="68"/>
      <c r="LB113" s="68"/>
      <c r="LC113" s="68"/>
      <c r="LD113" s="68"/>
      <c r="LE113" s="68"/>
      <c r="LF113" s="68"/>
      <c r="LG113" s="68"/>
      <c r="LH113" s="68"/>
      <c r="LI113" s="68"/>
      <c r="LJ113" s="68"/>
      <c r="LK113" s="68"/>
      <c r="LL113" s="68"/>
      <c r="LM113" s="68"/>
      <c r="LN113" s="68"/>
      <c r="LO113" s="68"/>
      <c r="LP113" s="68"/>
      <c r="LQ113" s="68"/>
      <c r="LR113" s="68"/>
      <c r="LS113" s="68"/>
      <c r="LT113" s="68"/>
      <c r="LU113" s="68"/>
      <c r="LV113" s="68"/>
      <c r="LW113" s="68"/>
      <c r="LX113" s="68"/>
      <c r="LY113" s="68"/>
      <c r="LZ113" s="68"/>
      <c r="MA113" s="68"/>
      <c r="MB113" s="68"/>
      <c r="MC113" s="68"/>
      <c r="MD113" s="68"/>
      <c r="ME113" s="68"/>
      <c r="MF113" s="68"/>
      <c r="MG113" s="68"/>
      <c r="MH113" s="68"/>
      <c r="MI113" s="68"/>
      <c r="MJ113" s="68"/>
      <c r="MK113" s="68"/>
      <c r="ML113" s="68"/>
      <c r="MM113" s="68"/>
      <c r="MN113" s="68"/>
      <c r="MO113" s="68"/>
      <c r="MP113" s="68"/>
      <c r="MQ113" s="68"/>
      <c r="MR113" s="68"/>
      <c r="MS113" s="68"/>
      <c r="MT113" s="68"/>
      <c r="MU113" s="68"/>
      <c r="MV113" s="68"/>
      <c r="MW113" s="68"/>
      <c r="MX113" s="68"/>
      <c r="MY113" s="68"/>
      <c r="MZ113" s="68"/>
      <c r="NA113" s="68"/>
      <c r="NB113" s="68"/>
      <c r="NC113" s="68"/>
      <c r="ND113" s="68"/>
      <c r="NE113" s="68"/>
      <c r="NF113" s="68"/>
      <c r="NG113" s="68"/>
      <c r="NH113" s="68"/>
    </row>
    <row r="114" spans="1:372" s="34" customFormat="1" ht="15" outlineLevel="1" thickBot="1" x14ac:dyDescent="0.25">
      <c r="A114" s="16"/>
      <c r="B114" s="14"/>
      <c r="C114" s="14"/>
      <c r="D114" s="14"/>
      <c r="E114" s="57" t="s">
        <v>197</v>
      </c>
      <c r="F114" s="5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  <c r="BJ114" s="68"/>
      <c r="BK114" s="68"/>
      <c r="BL114" s="68"/>
      <c r="BM114" s="68"/>
      <c r="BN114" s="68"/>
      <c r="BO114" s="68"/>
      <c r="BP114" s="68"/>
      <c r="BQ114" s="68"/>
      <c r="BR114" s="68"/>
      <c r="BS114" s="68"/>
      <c r="BT114" s="68"/>
      <c r="BU114" s="68"/>
      <c r="BV114" s="68"/>
      <c r="BW114" s="68"/>
      <c r="BX114" s="68"/>
      <c r="BY114" s="68"/>
      <c r="BZ114" s="68"/>
      <c r="CA114" s="68"/>
      <c r="CB114" s="68"/>
      <c r="CC114" s="68"/>
      <c r="CD114" s="68"/>
      <c r="CE114" s="68"/>
      <c r="CF114" s="68"/>
      <c r="CG114" s="68"/>
      <c r="CH114" s="68"/>
      <c r="CI114" s="68"/>
      <c r="CJ114" s="68"/>
      <c r="CK114" s="68"/>
      <c r="CL114" s="68"/>
      <c r="CM114" s="68"/>
      <c r="CN114" s="68"/>
      <c r="CO114" s="68"/>
      <c r="CP114" s="68"/>
      <c r="CQ114" s="68"/>
      <c r="CR114" s="68"/>
      <c r="CS114" s="68"/>
      <c r="CT114" s="68"/>
      <c r="CU114" s="68"/>
      <c r="CV114" s="68"/>
      <c r="CW114" s="68"/>
      <c r="CX114" s="68"/>
      <c r="CY114" s="68"/>
      <c r="CZ114" s="68"/>
      <c r="DA114" s="68"/>
      <c r="DB114" s="68"/>
      <c r="DC114" s="68"/>
      <c r="DD114" s="68"/>
      <c r="DE114" s="68"/>
      <c r="DF114" s="68"/>
      <c r="DG114" s="68"/>
      <c r="DH114" s="68"/>
      <c r="DI114" s="68"/>
      <c r="DJ114" s="68"/>
      <c r="DK114" s="68"/>
      <c r="DL114" s="68"/>
      <c r="DM114" s="68"/>
      <c r="DN114" s="68"/>
      <c r="DO114" s="68"/>
      <c r="DP114" s="68"/>
      <c r="DQ114" s="68"/>
      <c r="DR114" s="68"/>
      <c r="DS114" s="68"/>
      <c r="DT114" s="68"/>
      <c r="DU114" s="68"/>
      <c r="DV114" s="68"/>
      <c r="DW114" s="68"/>
      <c r="DX114" s="68"/>
      <c r="DY114" s="68"/>
      <c r="DZ114" s="68"/>
      <c r="EA114" s="68"/>
      <c r="EB114" s="68"/>
      <c r="EC114" s="68"/>
      <c r="ED114" s="68"/>
      <c r="EE114" s="68"/>
      <c r="EF114" s="68"/>
      <c r="EG114" s="68"/>
      <c r="EH114" s="68"/>
      <c r="EI114" s="68"/>
      <c r="EJ114" s="68"/>
      <c r="EK114" s="68"/>
      <c r="EL114" s="68"/>
      <c r="EM114" s="68"/>
      <c r="EN114" s="68"/>
      <c r="EO114" s="68"/>
      <c r="EP114" s="68"/>
      <c r="EQ114" s="68"/>
      <c r="ER114" s="68"/>
      <c r="ES114" s="68"/>
      <c r="ET114" s="68"/>
      <c r="EU114" s="68"/>
      <c r="EV114" s="68"/>
      <c r="EW114" s="68"/>
      <c r="EX114" s="68"/>
      <c r="EY114" s="68"/>
      <c r="EZ114" s="68"/>
      <c r="FA114" s="68"/>
      <c r="FB114" s="68"/>
      <c r="FC114" s="68"/>
      <c r="FD114" s="68"/>
      <c r="FE114" s="68"/>
      <c r="FF114" s="68"/>
      <c r="FG114" s="68"/>
      <c r="FH114" s="68"/>
      <c r="FI114" s="68">
        <v>0</v>
      </c>
      <c r="FJ114" s="68"/>
      <c r="FK114" s="68"/>
      <c r="FL114" s="68">
        <v>0</v>
      </c>
      <c r="FM114" s="68"/>
      <c r="FN114" s="68"/>
      <c r="FO114" s="68">
        <v>0</v>
      </c>
      <c r="FP114" s="68"/>
      <c r="FQ114" s="68">
        <v>0</v>
      </c>
      <c r="FR114" s="68"/>
      <c r="FS114" s="68"/>
      <c r="FT114" s="68"/>
      <c r="FU114" s="68"/>
      <c r="FV114" s="68"/>
      <c r="FW114" s="68"/>
      <c r="FX114" s="68"/>
      <c r="FY114" s="68"/>
      <c r="FZ114" s="68"/>
      <c r="GA114" s="68"/>
      <c r="GB114" s="68"/>
      <c r="GC114" s="68"/>
      <c r="GD114" s="68"/>
      <c r="GE114" s="68"/>
      <c r="GF114" s="68"/>
      <c r="GG114" s="68"/>
      <c r="GH114" s="68"/>
      <c r="GI114" s="68"/>
      <c r="GJ114" s="68"/>
      <c r="GK114" s="68"/>
      <c r="GL114" s="68"/>
      <c r="GM114" s="68"/>
      <c r="GN114" s="68"/>
      <c r="GO114" s="68"/>
      <c r="GP114" s="68"/>
      <c r="GQ114" s="68"/>
      <c r="GR114" s="68"/>
      <c r="GS114" s="68"/>
      <c r="GT114" s="68"/>
      <c r="GU114" s="68"/>
      <c r="GV114" s="68"/>
      <c r="GW114" s="68"/>
      <c r="GX114" s="68"/>
      <c r="GY114" s="68"/>
      <c r="GZ114" s="68"/>
      <c r="HA114" s="68"/>
      <c r="HB114" s="68"/>
      <c r="HC114" s="68"/>
      <c r="HD114" s="68"/>
      <c r="HE114" s="68"/>
      <c r="HF114" s="68"/>
      <c r="HG114" s="68"/>
      <c r="HH114" s="68"/>
      <c r="HI114" s="68"/>
      <c r="HJ114" s="68"/>
      <c r="HK114" s="68"/>
      <c r="HL114" s="68"/>
      <c r="HM114" s="68"/>
      <c r="HN114" s="68"/>
      <c r="HO114" s="68"/>
      <c r="HP114" s="68"/>
      <c r="HQ114" s="68"/>
      <c r="HR114" s="68"/>
      <c r="HS114" s="68"/>
      <c r="HT114" s="68"/>
      <c r="HU114" s="68"/>
      <c r="HV114" s="68"/>
      <c r="HW114" s="68"/>
      <c r="HX114" s="68"/>
      <c r="HY114" s="68"/>
      <c r="HZ114" s="68"/>
      <c r="IA114" s="68"/>
      <c r="IB114" s="68"/>
      <c r="IC114" s="68"/>
      <c r="ID114" s="68"/>
      <c r="IE114" s="68"/>
      <c r="IF114" s="68"/>
      <c r="IG114" s="68"/>
      <c r="IH114" s="68"/>
      <c r="II114" s="68"/>
      <c r="IJ114" s="68"/>
      <c r="IK114" s="68"/>
      <c r="IL114" s="68"/>
      <c r="IM114" s="68"/>
      <c r="IN114" s="68"/>
      <c r="IO114" s="68"/>
      <c r="IP114" s="68"/>
      <c r="IQ114" s="68"/>
      <c r="IR114" s="68"/>
      <c r="IS114" s="68"/>
      <c r="IT114" s="68"/>
      <c r="IU114" s="68"/>
      <c r="IV114" s="68"/>
      <c r="IW114" s="68"/>
      <c r="IX114" s="68"/>
      <c r="IY114" s="68"/>
      <c r="IZ114" s="68"/>
      <c r="JA114" s="68"/>
      <c r="JB114" s="68"/>
      <c r="JC114" s="68"/>
      <c r="JD114" s="68"/>
      <c r="JE114" s="68"/>
      <c r="JF114" s="68"/>
      <c r="JG114" s="68"/>
      <c r="JH114" s="68"/>
      <c r="JI114" s="68"/>
      <c r="JJ114" s="68"/>
      <c r="JK114" s="68"/>
      <c r="JL114" s="68"/>
      <c r="JM114" s="68"/>
      <c r="JN114" s="68"/>
      <c r="JO114" s="68"/>
      <c r="JP114" s="68"/>
      <c r="JQ114" s="68"/>
      <c r="JR114" s="68"/>
      <c r="JS114" s="68"/>
      <c r="JT114" s="68"/>
      <c r="JU114" s="68"/>
      <c r="JV114" s="68"/>
      <c r="JW114" s="68"/>
      <c r="JX114" s="68"/>
      <c r="JY114" s="68"/>
      <c r="JZ114" s="68"/>
      <c r="KA114" s="68"/>
      <c r="KB114" s="68"/>
      <c r="KC114" s="68"/>
      <c r="KD114" s="68"/>
      <c r="KE114" s="68"/>
      <c r="KF114" s="68"/>
      <c r="KG114" s="68"/>
      <c r="KH114" s="68"/>
      <c r="KI114" s="68"/>
      <c r="KJ114" s="68"/>
      <c r="KK114" s="68"/>
      <c r="KL114" s="68"/>
      <c r="KM114" s="68"/>
      <c r="KN114" s="68"/>
      <c r="KO114" s="68"/>
      <c r="KP114" s="68"/>
      <c r="KQ114" s="68"/>
      <c r="KR114" s="68"/>
      <c r="KS114" s="68"/>
      <c r="KT114" s="68"/>
      <c r="KU114" s="68"/>
      <c r="KV114" s="68"/>
      <c r="KW114" s="68"/>
      <c r="KX114" s="68"/>
      <c r="KY114" s="68"/>
      <c r="KZ114" s="68"/>
      <c r="LA114" s="68"/>
      <c r="LB114" s="68"/>
      <c r="LC114" s="68"/>
      <c r="LD114" s="68"/>
      <c r="LE114" s="68"/>
      <c r="LF114" s="68"/>
      <c r="LG114" s="68"/>
      <c r="LH114" s="68"/>
      <c r="LI114" s="68"/>
      <c r="LJ114" s="68"/>
      <c r="LK114" s="68"/>
      <c r="LL114" s="68"/>
      <c r="LM114" s="68"/>
      <c r="LN114" s="68"/>
      <c r="LO114" s="68"/>
      <c r="LP114" s="68"/>
      <c r="LQ114" s="68"/>
      <c r="LR114" s="68"/>
      <c r="LS114" s="68"/>
      <c r="LT114" s="68"/>
      <c r="LU114" s="68"/>
      <c r="LV114" s="68"/>
      <c r="LW114" s="68"/>
      <c r="LX114" s="68"/>
      <c r="LY114" s="68"/>
      <c r="LZ114" s="68"/>
      <c r="MA114" s="68"/>
      <c r="MB114" s="68"/>
      <c r="MC114" s="68"/>
      <c r="MD114" s="68"/>
      <c r="ME114" s="68"/>
      <c r="MF114" s="68"/>
      <c r="MG114" s="68"/>
      <c r="MH114" s="68"/>
      <c r="MI114" s="68"/>
      <c r="MJ114" s="68"/>
      <c r="MK114" s="68"/>
      <c r="ML114" s="68"/>
      <c r="MM114" s="68"/>
      <c r="MN114" s="68"/>
      <c r="MO114" s="68"/>
      <c r="MP114" s="68"/>
      <c r="MQ114" s="68"/>
      <c r="MR114" s="68"/>
      <c r="MS114" s="68"/>
      <c r="MT114" s="68"/>
      <c r="MU114" s="68"/>
      <c r="MV114" s="68"/>
      <c r="MW114" s="68"/>
      <c r="MX114" s="68"/>
      <c r="MY114" s="68"/>
      <c r="MZ114" s="68"/>
      <c r="NA114" s="68"/>
      <c r="NB114" s="68"/>
      <c r="NC114" s="68"/>
      <c r="ND114" s="68"/>
      <c r="NE114" s="68"/>
      <c r="NF114" s="68"/>
      <c r="NG114" s="68"/>
      <c r="NH114" s="68"/>
    </row>
    <row r="115" spans="1:372" s="34" customFormat="1" ht="14.4" outlineLevel="1" x14ac:dyDescent="0.2">
      <c r="A115" s="1047" t="s">
        <v>38</v>
      </c>
      <c r="B115" s="43" t="s">
        <v>36</v>
      </c>
      <c r="C115" s="44"/>
      <c r="D115" s="45"/>
      <c r="E115" s="27" t="s">
        <v>28</v>
      </c>
      <c r="F115" s="25"/>
      <c r="G115" s="42" t="e">
        <v>#VALUE!</v>
      </c>
      <c r="H115" s="42" t="e">
        <f t="shared" ref="H115:BS115" si="152">IF(H113&lt;&gt;0,H113,IF(G118-H122&lt;0,0,G118-H122))</f>
        <v>#VALUE!</v>
      </c>
      <c r="I115" s="42" t="e">
        <f t="shared" si="152"/>
        <v>#VALUE!</v>
      </c>
      <c r="J115" s="42" t="e">
        <f t="shared" si="152"/>
        <v>#VALUE!</v>
      </c>
      <c r="K115" s="42" t="e">
        <f t="shared" si="152"/>
        <v>#VALUE!</v>
      </c>
      <c r="L115" s="42" t="e">
        <f t="shared" si="152"/>
        <v>#VALUE!</v>
      </c>
      <c r="M115" s="42" t="e">
        <f t="shared" si="152"/>
        <v>#VALUE!</v>
      </c>
      <c r="N115" s="42" t="e">
        <f t="shared" si="152"/>
        <v>#VALUE!</v>
      </c>
      <c r="O115" s="42" t="e">
        <f t="shared" si="152"/>
        <v>#VALUE!</v>
      </c>
      <c r="P115" s="42" t="e">
        <f t="shared" si="152"/>
        <v>#VALUE!</v>
      </c>
      <c r="Q115" s="42" t="e">
        <f t="shared" si="152"/>
        <v>#VALUE!</v>
      </c>
      <c r="R115" s="42" t="e">
        <f t="shared" si="152"/>
        <v>#VALUE!</v>
      </c>
      <c r="S115" s="42" t="e">
        <f t="shared" si="152"/>
        <v>#VALUE!</v>
      </c>
      <c r="T115" s="42" t="e">
        <f t="shared" si="152"/>
        <v>#VALUE!</v>
      </c>
      <c r="U115" s="42" t="e">
        <f t="shared" si="152"/>
        <v>#VALUE!</v>
      </c>
      <c r="V115" s="42" t="e">
        <f t="shared" si="152"/>
        <v>#VALUE!</v>
      </c>
      <c r="W115" s="42" t="e">
        <f t="shared" si="152"/>
        <v>#VALUE!</v>
      </c>
      <c r="X115" s="42" t="e">
        <f t="shared" si="152"/>
        <v>#VALUE!</v>
      </c>
      <c r="Y115" s="42" t="e">
        <f t="shared" si="152"/>
        <v>#VALUE!</v>
      </c>
      <c r="Z115" s="42" t="e">
        <f t="shared" si="152"/>
        <v>#VALUE!</v>
      </c>
      <c r="AA115" s="42" t="e">
        <f t="shared" si="152"/>
        <v>#VALUE!</v>
      </c>
      <c r="AB115" s="42" t="e">
        <f t="shared" si="152"/>
        <v>#VALUE!</v>
      </c>
      <c r="AC115" s="42" t="e">
        <f t="shared" si="152"/>
        <v>#VALUE!</v>
      </c>
      <c r="AD115" s="42" t="e">
        <f t="shared" si="152"/>
        <v>#VALUE!</v>
      </c>
      <c r="AE115" s="42" t="e">
        <f t="shared" si="152"/>
        <v>#VALUE!</v>
      </c>
      <c r="AF115" s="42" t="e">
        <f t="shared" si="152"/>
        <v>#VALUE!</v>
      </c>
      <c r="AG115" s="42" t="e">
        <f t="shared" si="152"/>
        <v>#VALUE!</v>
      </c>
      <c r="AH115" s="42" t="e">
        <f t="shared" si="152"/>
        <v>#VALUE!</v>
      </c>
      <c r="AI115" s="42" t="e">
        <f t="shared" si="152"/>
        <v>#VALUE!</v>
      </c>
      <c r="AJ115" s="42" t="e">
        <f t="shared" si="152"/>
        <v>#VALUE!</v>
      </c>
      <c r="AK115" s="42" t="e">
        <f t="shared" si="152"/>
        <v>#VALUE!</v>
      </c>
      <c r="AL115" s="42" t="e">
        <f t="shared" si="152"/>
        <v>#VALUE!</v>
      </c>
      <c r="AM115" s="42" t="e">
        <f t="shared" si="152"/>
        <v>#VALUE!</v>
      </c>
      <c r="AN115" s="42" t="e">
        <f t="shared" si="152"/>
        <v>#VALUE!</v>
      </c>
      <c r="AO115" s="42" t="e">
        <f t="shared" si="152"/>
        <v>#VALUE!</v>
      </c>
      <c r="AP115" s="42" t="e">
        <f t="shared" si="152"/>
        <v>#VALUE!</v>
      </c>
      <c r="AQ115" s="42" t="e">
        <f t="shared" si="152"/>
        <v>#VALUE!</v>
      </c>
      <c r="AR115" s="42" t="e">
        <f t="shared" si="152"/>
        <v>#VALUE!</v>
      </c>
      <c r="AS115" s="42" t="e">
        <f t="shared" si="152"/>
        <v>#VALUE!</v>
      </c>
      <c r="AT115" s="42" t="e">
        <f t="shared" si="152"/>
        <v>#VALUE!</v>
      </c>
      <c r="AU115" s="42" t="e">
        <f t="shared" si="152"/>
        <v>#VALUE!</v>
      </c>
      <c r="AV115" s="42" t="e">
        <f t="shared" si="152"/>
        <v>#VALUE!</v>
      </c>
      <c r="AW115" s="42" t="e">
        <f t="shared" si="152"/>
        <v>#VALUE!</v>
      </c>
      <c r="AX115" s="42" t="e">
        <f t="shared" si="152"/>
        <v>#VALUE!</v>
      </c>
      <c r="AY115" s="42" t="e">
        <f t="shared" si="152"/>
        <v>#VALUE!</v>
      </c>
      <c r="AZ115" s="42" t="e">
        <f t="shared" si="152"/>
        <v>#VALUE!</v>
      </c>
      <c r="BA115" s="42" t="e">
        <f t="shared" si="152"/>
        <v>#VALUE!</v>
      </c>
      <c r="BB115" s="42" t="e">
        <f t="shared" si="152"/>
        <v>#VALUE!</v>
      </c>
      <c r="BC115" s="42" t="e">
        <f t="shared" si="152"/>
        <v>#VALUE!</v>
      </c>
      <c r="BD115" s="42" t="e">
        <f t="shared" si="152"/>
        <v>#VALUE!</v>
      </c>
      <c r="BE115" s="42" t="e">
        <f t="shared" si="152"/>
        <v>#VALUE!</v>
      </c>
      <c r="BF115" s="42" t="e">
        <f t="shared" si="152"/>
        <v>#VALUE!</v>
      </c>
      <c r="BG115" s="42" t="e">
        <f t="shared" si="152"/>
        <v>#VALUE!</v>
      </c>
      <c r="BH115" s="42" t="e">
        <f t="shared" si="152"/>
        <v>#VALUE!</v>
      </c>
      <c r="BI115" s="42" t="e">
        <f t="shared" si="152"/>
        <v>#VALUE!</v>
      </c>
      <c r="BJ115" s="42" t="e">
        <f t="shared" si="152"/>
        <v>#VALUE!</v>
      </c>
      <c r="BK115" s="42" t="e">
        <f t="shared" si="152"/>
        <v>#VALUE!</v>
      </c>
      <c r="BL115" s="42" t="e">
        <f t="shared" si="152"/>
        <v>#VALUE!</v>
      </c>
      <c r="BM115" s="42" t="e">
        <f t="shared" si="152"/>
        <v>#VALUE!</v>
      </c>
      <c r="BN115" s="42" t="e">
        <f t="shared" si="152"/>
        <v>#VALUE!</v>
      </c>
      <c r="BO115" s="42" t="e">
        <f t="shared" si="152"/>
        <v>#VALUE!</v>
      </c>
      <c r="BP115" s="42" t="e">
        <f t="shared" si="152"/>
        <v>#VALUE!</v>
      </c>
      <c r="BQ115" s="42" t="e">
        <f t="shared" si="152"/>
        <v>#VALUE!</v>
      </c>
      <c r="BR115" s="42" t="e">
        <f t="shared" si="152"/>
        <v>#VALUE!</v>
      </c>
      <c r="BS115" s="42" t="e">
        <f t="shared" si="152"/>
        <v>#VALUE!</v>
      </c>
      <c r="BT115" s="42" t="e">
        <f t="shared" ref="BT115:EE115" si="153">IF(BT113&lt;&gt;0,BT113,IF(BS118-BT122&lt;0,0,BS118-BT122))</f>
        <v>#VALUE!</v>
      </c>
      <c r="BU115" s="42" t="e">
        <f t="shared" si="153"/>
        <v>#VALUE!</v>
      </c>
      <c r="BV115" s="42" t="e">
        <f t="shared" si="153"/>
        <v>#VALUE!</v>
      </c>
      <c r="BW115" s="42" t="e">
        <f t="shared" si="153"/>
        <v>#VALUE!</v>
      </c>
      <c r="BX115" s="42" t="e">
        <f t="shared" si="153"/>
        <v>#VALUE!</v>
      </c>
      <c r="BY115" s="42" t="e">
        <f t="shared" si="153"/>
        <v>#VALUE!</v>
      </c>
      <c r="BZ115" s="42" t="e">
        <f t="shared" si="153"/>
        <v>#VALUE!</v>
      </c>
      <c r="CA115" s="42" t="e">
        <f t="shared" si="153"/>
        <v>#VALUE!</v>
      </c>
      <c r="CB115" s="42" t="e">
        <f t="shared" si="153"/>
        <v>#VALUE!</v>
      </c>
      <c r="CC115" s="42" t="e">
        <f t="shared" si="153"/>
        <v>#VALUE!</v>
      </c>
      <c r="CD115" s="42" t="e">
        <f t="shared" si="153"/>
        <v>#VALUE!</v>
      </c>
      <c r="CE115" s="42" t="e">
        <f t="shared" si="153"/>
        <v>#VALUE!</v>
      </c>
      <c r="CF115" s="42" t="e">
        <f t="shared" si="153"/>
        <v>#VALUE!</v>
      </c>
      <c r="CG115" s="42" t="e">
        <f t="shared" si="153"/>
        <v>#VALUE!</v>
      </c>
      <c r="CH115" s="42" t="e">
        <f t="shared" si="153"/>
        <v>#VALUE!</v>
      </c>
      <c r="CI115" s="42" t="e">
        <f t="shared" si="153"/>
        <v>#VALUE!</v>
      </c>
      <c r="CJ115" s="42" t="e">
        <f t="shared" si="153"/>
        <v>#VALUE!</v>
      </c>
      <c r="CK115" s="42" t="e">
        <f t="shared" si="153"/>
        <v>#VALUE!</v>
      </c>
      <c r="CL115" s="42" t="e">
        <f t="shared" si="153"/>
        <v>#VALUE!</v>
      </c>
      <c r="CM115" s="42" t="e">
        <f t="shared" si="153"/>
        <v>#VALUE!</v>
      </c>
      <c r="CN115" s="42" t="e">
        <f t="shared" si="153"/>
        <v>#VALUE!</v>
      </c>
      <c r="CO115" s="42" t="e">
        <f t="shared" si="153"/>
        <v>#VALUE!</v>
      </c>
      <c r="CP115" s="42" t="e">
        <f t="shared" si="153"/>
        <v>#VALUE!</v>
      </c>
      <c r="CQ115" s="42" t="e">
        <f t="shared" si="153"/>
        <v>#VALUE!</v>
      </c>
      <c r="CR115" s="42" t="e">
        <f t="shared" si="153"/>
        <v>#VALUE!</v>
      </c>
      <c r="CS115" s="42" t="e">
        <f t="shared" si="153"/>
        <v>#VALUE!</v>
      </c>
      <c r="CT115" s="42" t="e">
        <f t="shared" si="153"/>
        <v>#VALUE!</v>
      </c>
      <c r="CU115" s="42" t="e">
        <f t="shared" si="153"/>
        <v>#VALUE!</v>
      </c>
      <c r="CV115" s="42" t="e">
        <f t="shared" si="153"/>
        <v>#VALUE!</v>
      </c>
      <c r="CW115" s="42" t="e">
        <f t="shared" si="153"/>
        <v>#VALUE!</v>
      </c>
      <c r="CX115" s="42" t="e">
        <f t="shared" si="153"/>
        <v>#VALUE!</v>
      </c>
      <c r="CY115" s="42" t="e">
        <f t="shared" si="153"/>
        <v>#VALUE!</v>
      </c>
      <c r="CZ115" s="42" t="e">
        <f t="shared" si="153"/>
        <v>#VALUE!</v>
      </c>
      <c r="DA115" s="42" t="e">
        <f t="shared" si="153"/>
        <v>#VALUE!</v>
      </c>
      <c r="DB115" s="42" t="e">
        <f t="shared" si="153"/>
        <v>#VALUE!</v>
      </c>
      <c r="DC115" s="42" t="e">
        <f t="shared" si="153"/>
        <v>#VALUE!</v>
      </c>
      <c r="DD115" s="42" t="e">
        <f t="shared" si="153"/>
        <v>#VALUE!</v>
      </c>
      <c r="DE115" s="42" t="e">
        <f t="shared" si="153"/>
        <v>#VALUE!</v>
      </c>
      <c r="DF115" s="42" t="e">
        <f t="shared" si="153"/>
        <v>#VALUE!</v>
      </c>
      <c r="DG115" s="42" t="e">
        <f t="shared" si="153"/>
        <v>#VALUE!</v>
      </c>
      <c r="DH115" s="42" t="e">
        <f t="shared" si="153"/>
        <v>#VALUE!</v>
      </c>
      <c r="DI115" s="42" t="e">
        <f t="shared" si="153"/>
        <v>#VALUE!</v>
      </c>
      <c r="DJ115" s="42" t="e">
        <f t="shared" si="153"/>
        <v>#VALUE!</v>
      </c>
      <c r="DK115" s="42" t="e">
        <f t="shared" si="153"/>
        <v>#VALUE!</v>
      </c>
      <c r="DL115" s="42" t="e">
        <f t="shared" si="153"/>
        <v>#VALUE!</v>
      </c>
      <c r="DM115" s="42" t="e">
        <f t="shared" si="153"/>
        <v>#VALUE!</v>
      </c>
      <c r="DN115" s="42" t="e">
        <f t="shared" si="153"/>
        <v>#VALUE!</v>
      </c>
      <c r="DO115" s="42" t="e">
        <f t="shared" si="153"/>
        <v>#VALUE!</v>
      </c>
      <c r="DP115" s="42" t="e">
        <f t="shared" si="153"/>
        <v>#VALUE!</v>
      </c>
      <c r="DQ115" s="42" t="e">
        <f t="shared" si="153"/>
        <v>#VALUE!</v>
      </c>
      <c r="DR115" s="42" t="e">
        <f t="shared" si="153"/>
        <v>#VALUE!</v>
      </c>
      <c r="DS115" s="42" t="e">
        <f t="shared" si="153"/>
        <v>#VALUE!</v>
      </c>
      <c r="DT115" s="42" t="e">
        <f t="shared" si="153"/>
        <v>#VALUE!</v>
      </c>
      <c r="DU115" s="42" t="e">
        <f t="shared" si="153"/>
        <v>#VALUE!</v>
      </c>
      <c r="DV115" s="42" t="e">
        <f t="shared" si="153"/>
        <v>#VALUE!</v>
      </c>
      <c r="DW115" s="42" t="e">
        <f t="shared" si="153"/>
        <v>#VALUE!</v>
      </c>
      <c r="DX115" s="42" t="e">
        <f t="shared" si="153"/>
        <v>#VALUE!</v>
      </c>
      <c r="DY115" s="42" t="e">
        <f t="shared" si="153"/>
        <v>#VALUE!</v>
      </c>
      <c r="DZ115" s="42" t="e">
        <f t="shared" si="153"/>
        <v>#VALUE!</v>
      </c>
      <c r="EA115" s="42" t="e">
        <f t="shared" si="153"/>
        <v>#VALUE!</v>
      </c>
      <c r="EB115" s="42" t="e">
        <f t="shared" si="153"/>
        <v>#VALUE!</v>
      </c>
      <c r="EC115" s="42" t="e">
        <f t="shared" si="153"/>
        <v>#VALUE!</v>
      </c>
      <c r="ED115" s="42" t="e">
        <f t="shared" si="153"/>
        <v>#VALUE!</v>
      </c>
      <c r="EE115" s="42" t="e">
        <f t="shared" si="153"/>
        <v>#VALUE!</v>
      </c>
      <c r="EF115" s="42" t="e">
        <f t="shared" ref="EF115:GQ115" si="154">IF(EF113&lt;&gt;0,EF113,IF(EE118-EF122&lt;0,0,EE118-EF122))</f>
        <v>#VALUE!</v>
      </c>
      <c r="EG115" s="42" t="e">
        <f t="shared" si="154"/>
        <v>#VALUE!</v>
      </c>
      <c r="EH115" s="42" t="e">
        <f t="shared" si="154"/>
        <v>#VALUE!</v>
      </c>
      <c r="EI115" s="42" t="e">
        <f t="shared" si="154"/>
        <v>#VALUE!</v>
      </c>
      <c r="EJ115" s="42" t="e">
        <f t="shared" si="154"/>
        <v>#VALUE!</v>
      </c>
      <c r="EK115" s="42" t="e">
        <f t="shared" si="154"/>
        <v>#VALUE!</v>
      </c>
      <c r="EL115" s="42" t="e">
        <f t="shared" si="154"/>
        <v>#VALUE!</v>
      </c>
      <c r="EM115" s="42" t="e">
        <f t="shared" si="154"/>
        <v>#VALUE!</v>
      </c>
      <c r="EN115" s="42" t="e">
        <f t="shared" si="154"/>
        <v>#VALUE!</v>
      </c>
      <c r="EO115" s="42" t="e">
        <f t="shared" si="154"/>
        <v>#VALUE!</v>
      </c>
      <c r="EP115" s="42" t="e">
        <f t="shared" si="154"/>
        <v>#VALUE!</v>
      </c>
      <c r="EQ115" s="42" t="e">
        <f t="shared" si="154"/>
        <v>#VALUE!</v>
      </c>
      <c r="ER115" s="42" t="e">
        <f t="shared" si="154"/>
        <v>#VALUE!</v>
      </c>
      <c r="ES115" s="42" t="e">
        <f t="shared" si="154"/>
        <v>#VALUE!</v>
      </c>
      <c r="ET115" s="42" t="e">
        <f t="shared" si="154"/>
        <v>#VALUE!</v>
      </c>
      <c r="EU115" s="42" t="e">
        <f t="shared" si="154"/>
        <v>#VALUE!</v>
      </c>
      <c r="EV115" s="42" t="e">
        <f t="shared" si="154"/>
        <v>#VALUE!</v>
      </c>
      <c r="EW115" s="42" t="e">
        <f t="shared" si="154"/>
        <v>#VALUE!</v>
      </c>
      <c r="EX115" s="42" t="e">
        <f t="shared" si="154"/>
        <v>#VALUE!</v>
      </c>
      <c r="EY115" s="42" t="e">
        <f t="shared" si="154"/>
        <v>#VALUE!</v>
      </c>
      <c r="EZ115" s="42" t="e">
        <f t="shared" si="154"/>
        <v>#VALUE!</v>
      </c>
      <c r="FA115" s="42" t="e">
        <f t="shared" si="154"/>
        <v>#VALUE!</v>
      </c>
      <c r="FB115" s="42" t="e">
        <f t="shared" si="154"/>
        <v>#VALUE!</v>
      </c>
      <c r="FC115" s="42" t="e">
        <f t="shared" si="154"/>
        <v>#VALUE!</v>
      </c>
      <c r="FD115" s="42" t="e">
        <f t="shared" si="154"/>
        <v>#VALUE!</v>
      </c>
      <c r="FE115" s="42" t="e">
        <f t="shared" si="154"/>
        <v>#VALUE!</v>
      </c>
      <c r="FF115" s="42" t="e">
        <f t="shared" si="154"/>
        <v>#VALUE!</v>
      </c>
      <c r="FG115" s="42" t="e">
        <f t="shared" si="154"/>
        <v>#VALUE!</v>
      </c>
      <c r="FH115" s="42" t="e">
        <f t="shared" si="154"/>
        <v>#VALUE!</v>
      </c>
      <c r="FI115" s="42" t="e">
        <f t="shared" si="154"/>
        <v>#VALUE!</v>
      </c>
      <c r="FJ115" s="42" t="e">
        <f t="shared" si="154"/>
        <v>#VALUE!</v>
      </c>
      <c r="FK115" s="42" t="e">
        <f t="shared" si="154"/>
        <v>#VALUE!</v>
      </c>
      <c r="FL115" s="42" t="e">
        <f t="shared" si="154"/>
        <v>#VALUE!</v>
      </c>
      <c r="FM115" s="42" t="e">
        <f t="shared" si="154"/>
        <v>#VALUE!</v>
      </c>
      <c r="FN115" s="42" t="e">
        <f t="shared" si="154"/>
        <v>#VALUE!</v>
      </c>
      <c r="FO115" s="42" t="e">
        <f t="shared" si="154"/>
        <v>#VALUE!</v>
      </c>
      <c r="FP115" s="42" t="e">
        <f t="shared" si="154"/>
        <v>#VALUE!</v>
      </c>
      <c r="FQ115" s="42" t="e">
        <f t="shared" si="154"/>
        <v>#VALUE!</v>
      </c>
      <c r="FR115" s="42" t="e">
        <f t="shared" si="154"/>
        <v>#VALUE!</v>
      </c>
      <c r="FS115" s="42" t="e">
        <f t="shared" si="154"/>
        <v>#VALUE!</v>
      </c>
      <c r="FT115" s="42" t="e">
        <f t="shared" si="154"/>
        <v>#VALUE!</v>
      </c>
      <c r="FU115" s="42" t="e">
        <f t="shared" si="154"/>
        <v>#VALUE!</v>
      </c>
      <c r="FV115" s="42" t="e">
        <f t="shared" si="154"/>
        <v>#VALUE!</v>
      </c>
      <c r="FW115" s="42" t="e">
        <f t="shared" si="154"/>
        <v>#VALUE!</v>
      </c>
      <c r="FX115" s="42" t="e">
        <f t="shared" si="154"/>
        <v>#VALUE!</v>
      </c>
      <c r="FY115" s="42" t="e">
        <f t="shared" si="154"/>
        <v>#VALUE!</v>
      </c>
      <c r="FZ115" s="42" t="e">
        <f t="shared" si="154"/>
        <v>#VALUE!</v>
      </c>
      <c r="GA115" s="42" t="e">
        <f t="shared" si="154"/>
        <v>#VALUE!</v>
      </c>
      <c r="GB115" s="42" t="e">
        <f t="shared" si="154"/>
        <v>#VALUE!</v>
      </c>
      <c r="GC115" s="42" t="e">
        <f t="shared" si="154"/>
        <v>#VALUE!</v>
      </c>
      <c r="GD115" s="42" t="e">
        <f t="shared" si="154"/>
        <v>#VALUE!</v>
      </c>
      <c r="GE115" s="42" t="e">
        <f t="shared" si="154"/>
        <v>#VALUE!</v>
      </c>
      <c r="GF115" s="42" t="e">
        <f t="shared" si="154"/>
        <v>#VALUE!</v>
      </c>
      <c r="GG115" s="42" t="e">
        <f t="shared" si="154"/>
        <v>#VALUE!</v>
      </c>
      <c r="GH115" s="42" t="e">
        <f t="shared" si="154"/>
        <v>#VALUE!</v>
      </c>
      <c r="GI115" s="42" t="e">
        <f t="shared" si="154"/>
        <v>#VALUE!</v>
      </c>
      <c r="GJ115" s="42" t="e">
        <f t="shared" si="154"/>
        <v>#VALUE!</v>
      </c>
      <c r="GK115" s="42" t="e">
        <f t="shared" si="154"/>
        <v>#VALUE!</v>
      </c>
      <c r="GL115" s="42" t="e">
        <f t="shared" si="154"/>
        <v>#VALUE!</v>
      </c>
      <c r="GM115" s="42" t="e">
        <f t="shared" si="154"/>
        <v>#VALUE!</v>
      </c>
      <c r="GN115" s="42" t="e">
        <f t="shared" si="154"/>
        <v>#VALUE!</v>
      </c>
      <c r="GO115" s="42" t="e">
        <f t="shared" si="154"/>
        <v>#VALUE!</v>
      </c>
      <c r="GP115" s="42" t="e">
        <f t="shared" si="154"/>
        <v>#VALUE!</v>
      </c>
      <c r="GQ115" s="42" t="e">
        <f t="shared" si="154"/>
        <v>#VALUE!</v>
      </c>
      <c r="GR115" s="42" t="e">
        <f t="shared" ref="GR115:JC115" si="155">IF(GR113&lt;&gt;0,GR113,IF(GQ118-GR122&lt;0,0,GQ118-GR122))</f>
        <v>#VALUE!</v>
      </c>
      <c r="GS115" s="42" t="e">
        <f t="shared" si="155"/>
        <v>#VALUE!</v>
      </c>
      <c r="GT115" s="42" t="e">
        <f t="shared" si="155"/>
        <v>#VALUE!</v>
      </c>
      <c r="GU115" s="42" t="e">
        <f t="shared" si="155"/>
        <v>#VALUE!</v>
      </c>
      <c r="GV115" s="42" t="e">
        <f t="shared" si="155"/>
        <v>#VALUE!</v>
      </c>
      <c r="GW115" s="42" t="e">
        <f t="shared" si="155"/>
        <v>#VALUE!</v>
      </c>
      <c r="GX115" s="42" t="e">
        <f t="shared" si="155"/>
        <v>#VALUE!</v>
      </c>
      <c r="GY115" s="42" t="e">
        <f t="shared" si="155"/>
        <v>#VALUE!</v>
      </c>
      <c r="GZ115" s="42" t="e">
        <f t="shared" si="155"/>
        <v>#VALUE!</v>
      </c>
      <c r="HA115" s="42" t="e">
        <f t="shared" si="155"/>
        <v>#VALUE!</v>
      </c>
      <c r="HB115" s="42" t="e">
        <f t="shared" si="155"/>
        <v>#VALUE!</v>
      </c>
      <c r="HC115" s="42" t="e">
        <f t="shared" si="155"/>
        <v>#VALUE!</v>
      </c>
      <c r="HD115" s="42" t="e">
        <f t="shared" si="155"/>
        <v>#VALUE!</v>
      </c>
      <c r="HE115" s="42" t="e">
        <f t="shared" si="155"/>
        <v>#VALUE!</v>
      </c>
      <c r="HF115" s="42" t="e">
        <f t="shared" si="155"/>
        <v>#VALUE!</v>
      </c>
      <c r="HG115" s="42" t="e">
        <f t="shared" si="155"/>
        <v>#VALUE!</v>
      </c>
      <c r="HH115" s="42" t="e">
        <f t="shared" si="155"/>
        <v>#VALUE!</v>
      </c>
      <c r="HI115" s="42" t="e">
        <f t="shared" si="155"/>
        <v>#VALUE!</v>
      </c>
      <c r="HJ115" s="42" t="e">
        <f t="shared" si="155"/>
        <v>#VALUE!</v>
      </c>
      <c r="HK115" s="42" t="e">
        <f t="shared" si="155"/>
        <v>#VALUE!</v>
      </c>
      <c r="HL115" s="42" t="e">
        <f t="shared" si="155"/>
        <v>#VALUE!</v>
      </c>
      <c r="HM115" s="42" t="e">
        <f t="shared" si="155"/>
        <v>#VALUE!</v>
      </c>
      <c r="HN115" s="42" t="e">
        <f t="shared" si="155"/>
        <v>#VALUE!</v>
      </c>
      <c r="HO115" s="42" t="e">
        <f t="shared" si="155"/>
        <v>#VALUE!</v>
      </c>
      <c r="HP115" s="42" t="e">
        <f t="shared" si="155"/>
        <v>#VALUE!</v>
      </c>
      <c r="HQ115" s="42" t="e">
        <f t="shared" si="155"/>
        <v>#VALUE!</v>
      </c>
      <c r="HR115" s="42" t="e">
        <f t="shared" si="155"/>
        <v>#VALUE!</v>
      </c>
      <c r="HS115" s="42" t="e">
        <f t="shared" si="155"/>
        <v>#VALUE!</v>
      </c>
      <c r="HT115" s="42" t="e">
        <f t="shared" si="155"/>
        <v>#VALUE!</v>
      </c>
      <c r="HU115" s="42" t="e">
        <f t="shared" si="155"/>
        <v>#VALUE!</v>
      </c>
      <c r="HV115" s="42" t="e">
        <f t="shared" si="155"/>
        <v>#VALUE!</v>
      </c>
      <c r="HW115" s="42" t="e">
        <f t="shared" si="155"/>
        <v>#VALUE!</v>
      </c>
      <c r="HX115" s="42" t="e">
        <f t="shared" si="155"/>
        <v>#VALUE!</v>
      </c>
      <c r="HY115" s="42" t="e">
        <f t="shared" si="155"/>
        <v>#VALUE!</v>
      </c>
      <c r="HZ115" s="42" t="e">
        <f t="shared" si="155"/>
        <v>#VALUE!</v>
      </c>
      <c r="IA115" s="42" t="e">
        <f t="shared" si="155"/>
        <v>#VALUE!</v>
      </c>
      <c r="IB115" s="42" t="e">
        <f t="shared" si="155"/>
        <v>#VALUE!</v>
      </c>
      <c r="IC115" s="42" t="e">
        <f t="shared" si="155"/>
        <v>#VALUE!</v>
      </c>
      <c r="ID115" s="42" t="e">
        <f t="shared" si="155"/>
        <v>#VALUE!</v>
      </c>
      <c r="IE115" s="42" t="e">
        <f t="shared" si="155"/>
        <v>#VALUE!</v>
      </c>
      <c r="IF115" s="42" t="e">
        <f t="shared" si="155"/>
        <v>#VALUE!</v>
      </c>
      <c r="IG115" s="42" t="e">
        <f t="shared" si="155"/>
        <v>#VALUE!</v>
      </c>
      <c r="IH115" s="42" t="e">
        <f t="shared" si="155"/>
        <v>#VALUE!</v>
      </c>
      <c r="II115" s="42" t="e">
        <f t="shared" si="155"/>
        <v>#VALUE!</v>
      </c>
      <c r="IJ115" s="42" t="e">
        <f t="shared" si="155"/>
        <v>#VALUE!</v>
      </c>
      <c r="IK115" s="42" t="e">
        <f t="shared" si="155"/>
        <v>#VALUE!</v>
      </c>
      <c r="IL115" s="42" t="e">
        <f t="shared" si="155"/>
        <v>#VALUE!</v>
      </c>
      <c r="IM115" s="42" t="e">
        <f t="shared" si="155"/>
        <v>#VALUE!</v>
      </c>
      <c r="IN115" s="42" t="e">
        <f t="shared" si="155"/>
        <v>#VALUE!</v>
      </c>
      <c r="IO115" s="42" t="e">
        <f t="shared" si="155"/>
        <v>#VALUE!</v>
      </c>
      <c r="IP115" s="42" t="e">
        <f t="shared" si="155"/>
        <v>#VALUE!</v>
      </c>
      <c r="IQ115" s="42" t="e">
        <f t="shared" si="155"/>
        <v>#VALUE!</v>
      </c>
      <c r="IR115" s="42" t="e">
        <f t="shared" si="155"/>
        <v>#VALUE!</v>
      </c>
      <c r="IS115" s="42" t="e">
        <f t="shared" si="155"/>
        <v>#VALUE!</v>
      </c>
      <c r="IT115" s="42" t="e">
        <f t="shared" si="155"/>
        <v>#VALUE!</v>
      </c>
      <c r="IU115" s="42" t="e">
        <f t="shared" si="155"/>
        <v>#VALUE!</v>
      </c>
      <c r="IV115" s="42" t="e">
        <f t="shared" si="155"/>
        <v>#VALUE!</v>
      </c>
      <c r="IW115" s="42" t="e">
        <f t="shared" si="155"/>
        <v>#VALUE!</v>
      </c>
      <c r="IX115" s="42" t="e">
        <f t="shared" si="155"/>
        <v>#VALUE!</v>
      </c>
      <c r="IY115" s="42" t="e">
        <f t="shared" si="155"/>
        <v>#VALUE!</v>
      </c>
      <c r="IZ115" s="42" t="e">
        <f t="shared" si="155"/>
        <v>#VALUE!</v>
      </c>
      <c r="JA115" s="42" t="e">
        <f t="shared" si="155"/>
        <v>#VALUE!</v>
      </c>
      <c r="JB115" s="42" t="e">
        <f t="shared" si="155"/>
        <v>#VALUE!</v>
      </c>
      <c r="JC115" s="42" t="e">
        <f t="shared" si="155"/>
        <v>#VALUE!</v>
      </c>
      <c r="JD115" s="42" t="e">
        <f t="shared" ref="JD115:LO115" si="156">IF(JD113&lt;&gt;0,JD113,IF(JC118-JD122&lt;0,0,JC118-JD122))</f>
        <v>#VALUE!</v>
      </c>
      <c r="JE115" s="42" t="e">
        <f t="shared" si="156"/>
        <v>#VALUE!</v>
      </c>
      <c r="JF115" s="42" t="e">
        <f t="shared" si="156"/>
        <v>#VALUE!</v>
      </c>
      <c r="JG115" s="42" t="e">
        <f t="shared" si="156"/>
        <v>#VALUE!</v>
      </c>
      <c r="JH115" s="42" t="e">
        <f t="shared" si="156"/>
        <v>#VALUE!</v>
      </c>
      <c r="JI115" s="42" t="e">
        <f t="shared" si="156"/>
        <v>#VALUE!</v>
      </c>
      <c r="JJ115" s="42" t="e">
        <f t="shared" si="156"/>
        <v>#VALUE!</v>
      </c>
      <c r="JK115" s="42" t="e">
        <f t="shared" si="156"/>
        <v>#VALUE!</v>
      </c>
      <c r="JL115" s="42" t="e">
        <f t="shared" si="156"/>
        <v>#VALUE!</v>
      </c>
      <c r="JM115" s="42" t="e">
        <f t="shared" si="156"/>
        <v>#VALUE!</v>
      </c>
      <c r="JN115" s="42" t="e">
        <f t="shared" si="156"/>
        <v>#VALUE!</v>
      </c>
      <c r="JO115" s="42" t="e">
        <f t="shared" si="156"/>
        <v>#VALUE!</v>
      </c>
      <c r="JP115" s="42" t="e">
        <f t="shared" si="156"/>
        <v>#VALUE!</v>
      </c>
      <c r="JQ115" s="42" t="e">
        <f t="shared" si="156"/>
        <v>#VALUE!</v>
      </c>
      <c r="JR115" s="42" t="e">
        <f t="shared" si="156"/>
        <v>#VALUE!</v>
      </c>
      <c r="JS115" s="42" t="e">
        <f t="shared" si="156"/>
        <v>#VALUE!</v>
      </c>
      <c r="JT115" s="42" t="e">
        <f t="shared" si="156"/>
        <v>#VALUE!</v>
      </c>
      <c r="JU115" s="42" t="e">
        <f t="shared" si="156"/>
        <v>#VALUE!</v>
      </c>
      <c r="JV115" s="42" t="e">
        <f t="shared" si="156"/>
        <v>#VALUE!</v>
      </c>
      <c r="JW115" s="42" t="e">
        <f t="shared" si="156"/>
        <v>#VALUE!</v>
      </c>
      <c r="JX115" s="42" t="e">
        <f t="shared" si="156"/>
        <v>#VALUE!</v>
      </c>
      <c r="JY115" s="42" t="e">
        <f t="shared" si="156"/>
        <v>#VALUE!</v>
      </c>
      <c r="JZ115" s="42" t="e">
        <f t="shared" si="156"/>
        <v>#VALUE!</v>
      </c>
      <c r="KA115" s="42" t="e">
        <f t="shared" si="156"/>
        <v>#VALUE!</v>
      </c>
      <c r="KB115" s="42" t="e">
        <f t="shared" si="156"/>
        <v>#VALUE!</v>
      </c>
      <c r="KC115" s="42" t="e">
        <f t="shared" si="156"/>
        <v>#VALUE!</v>
      </c>
      <c r="KD115" s="42" t="e">
        <f t="shared" si="156"/>
        <v>#VALUE!</v>
      </c>
      <c r="KE115" s="42" t="e">
        <f t="shared" si="156"/>
        <v>#VALUE!</v>
      </c>
      <c r="KF115" s="42" t="e">
        <f t="shared" si="156"/>
        <v>#VALUE!</v>
      </c>
      <c r="KG115" s="42" t="e">
        <f t="shared" si="156"/>
        <v>#VALUE!</v>
      </c>
      <c r="KH115" s="42" t="e">
        <f t="shared" si="156"/>
        <v>#VALUE!</v>
      </c>
      <c r="KI115" s="42" t="e">
        <f t="shared" si="156"/>
        <v>#VALUE!</v>
      </c>
      <c r="KJ115" s="42" t="e">
        <f t="shared" si="156"/>
        <v>#VALUE!</v>
      </c>
      <c r="KK115" s="42" t="e">
        <f t="shared" si="156"/>
        <v>#VALUE!</v>
      </c>
      <c r="KL115" s="42" t="e">
        <f t="shared" si="156"/>
        <v>#VALUE!</v>
      </c>
      <c r="KM115" s="42" t="e">
        <f t="shared" si="156"/>
        <v>#VALUE!</v>
      </c>
      <c r="KN115" s="42" t="e">
        <f t="shared" si="156"/>
        <v>#VALUE!</v>
      </c>
      <c r="KO115" s="42" t="e">
        <f t="shared" si="156"/>
        <v>#VALUE!</v>
      </c>
      <c r="KP115" s="42" t="e">
        <f t="shared" si="156"/>
        <v>#VALUE!</v>
      </c>
      <c r="KQ115" s="42" t="e">
        <f t="shared" si="156"/>
        <v>#VALUE!</v>
      </c>
      <c r="KR115" s="42" t="e">
        <f t="shared" si="156"/>
        <v>#VALUE!</v>
      </c>
      <c r="KS115" s="42" t="e">
        <f t="shared" si="156"/>
        <v>#VALUE!</v>
      </c>
      <c r="KT115" s="42" t="e">
        <f t="shared" si="156"/>
        <v>#VALUE!</v>
      </c>
      <c r="KU115" s="42" t="e">
        <f t="shared" si="156"/>
        <v>#VALUE!</v>
      </c>
      <c r="KV115" s="42" t="e">
        <f t="shared" si="156"/>
        <v>#VALUE!</v>
      </c>
      <c r="KW115" s="42" t="e">
        <f t="shared" si="156"/>
        <v>#VALUE!</v>
      </c>
      <c r="KX115" s="42" t="e">
        <f t="shared" si="156"/>
        <v>#VALUE!</v>
      </c>
      <c r="KY115" s="42" t="e">
        <f t="shared" si="156"/>
        <v>#VALUE!</v>
      </c>
      <c r="KZ115" s="42" t="e">
        <f t="shared" si="156"/>
        <v>#VALUE!</v>
      </c>
      <c r="LA115" s="42" t="e">
        <f t="shared" si="156"/>
        <v>#VALUE!</v>
      </c>
      <c r="LB115" s="42" t="e">
        <f t="shared" si="156"/>
        <v>#VALUE!</v>
      </c>
      <c r="LC115" s="42" t="e">
        <f t="shared" si="156"/>
        <v>#VALUE!</v>
      </c>
      <c r="LD115" s="42" t="e">
        <f t="shared" si="156"/>
        <v>#VALUE!</v>
      </c>
      <c r="LE115" s="42" t="e">
        <f t="shared" si="156"/>
        <v>#VALUE!</v>
      </c>
      <c r="LF115" s="42" t="e">
        <f t="shared" si="156"/>
        <v>#VALUE!</v>
      </c>
      <c r="LG115" s="42" t="e">
        <f t="shared" si="156"/>
        <v>#VALUE!</v>
      </c>
      <c r="LH115" s="42" t="e">
        <f t="shared" si="156"/>
        <v>#VALUE!</v>
      </c>
      <c r="LI115" s="42" t="e">
        <f t="shared" si="156"/>
        <v>#VALUE!</v>
      </c>
      <c r="LJ115" s="42" t="e">
        <f t="shared" si="156"/>
        <v>#VALUE!</v>
      </c>
      <c r="LK115" s="42" t="e">
        <f t="shared" si="156"/>
        <v>#VALUE!</v>
      </c>
      <c r="LL115" s="42" t="e">
        <f t="shared" si="156"/>
        <v>#VALUE!</v>
      </c>
      <c r="LM115" s="42" t="e">
        <f t="shared" si="156"/>
        <v>#VALUE!</v>
      </c>
      <c r="LN115" s="42" t="e">
        <f t="shared" si="156"/>
        <v>#VALUE!</v>
      </c>
      <c r="LO115" s="42" t="e">
        <f t="shared" si="156"/>
        <v>#VALUE!</v>
      </c>
      <c r="LP115" s="42" t="e">
        <f t="shared" ref="LP115:NH115" si="157">IF(LP113&lt;&gt;0,LP113,IF(LO118-LP122&lt;0,0,LO118-LP122))</f>
        <v>#VALUE!</v>
      </c>
      <c r="LQ115" s="42" t="e">
        <f t="shared" si="157"/>
        <v>#VALUE!</v>
      </c>
      <c r="LR115" s="42" t="e">
        <f t="shared" si="157"/>
        <v>#VALUE!</v>
      </c>
      <c r="LS115" s="42" t="e">
        <f t="shared" si="157"/>
        <v>#VALUE!</v>
      </c>
      <c r="LT115" s="42" t="e">
        <f t="shared" si="157"/>
        <v>#VALUE!</v>
      </c>
      <c r="LU115" s="42" t="e">
        <f t="shared" si="157"/>
        <v>#VALUE!</v>
      </c>
      <c r="LV115" s="42" t="e">
        <f t="shared" si="157"/>
        <v>#VALUE!</v>
      </c>
      <c r="LW115" s="42" t="e">
        <f t="shared" si="157"/>
        <v>#VALUE!</v>
      </c>
      <c r="LX115" s="42" t="e">
        <f t="shared" si="157"/>
        <v>#VALUE!</v>
      </c>
      <c r="LY115" s="42" t="e">
        <f t="shared" si="157"/>
        <v>#VALUE!</v>
      </c>
      <c r="LZ115" s="42" t="e">
        <f t="shared" si="157"/>
        <v>#VALUE!</v>
      </c>
      <c r="MA115" s="42" t="e">
        <f t="shared" si="157"/>
        <v>#VALUE!</v>
      </c>
      <c r="MB115" s="42" t="e">
        <f t="shared" si="157"/>
        <v>#VALUE!</v>
      </c>
      <c r="MC115" s="42" t="e">
        <f t="shared" si="157"/>
        <v>#VALUE!</v>
      </c>
      <c r="MD115" s="42" t="e">
        <f t="shared" si="157"/>
        <v>#VALUE!</v>
      </c>
      <c r="ME115" s="42" t="e">
        <f t="shared" si="157"/>
        <v>#VALUE!</v>
      </c>
      <c r="MF115" s="42" t="e">
        <f t="shared" si="157"/>
        <v>#VALUE!</v>
      </c>
      <c r="MG115" s="42" t="e">
        <f t="shared" si="157"/>
        <v>#VALUE!</v>
      </c>
      <c r="MH115" s="42" t="e">
        <f t="shared" si="157"/>
        <v>#VALUE!</v>
      </c>
      <c r="MI115" s="42" t="e">
        <f t="shared" si="157"/>
        <v>#VALUE!</v>
      </c>
      <c r="MJ115" s="42" t="e">
        <f t="shared" si="157"/>
        <v>#VALUE!</v>
      </c>
      <c r="MK115" s="42" t="e">
        <f t="shared" si="157"/>
        <v>#VALUE!</v>
      </c>
      <c r="ML115" s="42" t="e">
        <f t="shared" si="157"/>
        <v>#VALUE!</v>
      </c>
      <c r="MM115" s="42" t="e">
        <f t="shared" si="157"/>
        <v>#VALUE!</v>
      </c>
      <c r="MN115" s="42" t="e">
        <f t="shared" si="157"/>
        <v>#VALUE!</v>
      </c>
      <c r="MO115" s="42" t="e">
        <f t="shared" si="157"/>
        <v>#VALUE!</v>
      </c>
      <c r="MP115" s="42" t="e">
        <f t="shared" si="157"/>
        <v>#VALUE!</v>
      </c>
      <c r="MQ115" s="42" t="e">
        <f t="shared" si="157"/>
        <v>#VALUE!</v>
      </c>
      <c r="MR115" s="42" t="e">
        <f t="shared" si="157"/>
        <v>#VALUE!</v>
      </c>
      <c r="MS115" s="42" t="e">
        <f t="shared" si="157"/>
        <v>#VALUE!</v>
      </c>
      <c r="MT115" s="42" t="e">
        <f t="shared" si="157"/>
        <v>#VALUE!</v>
      </c>
      <c r="MU115" s="42" t="e">
        <f t="shared" si="157"/>
        <v>#VALUE!</v>
      </c>
      <c r="MV115" s="42" t="e">
        <f t="shared" si="157"/>
        <v>#VALUE!</v>
      </c>
      <c r="MW115" s="42" t="e">
        <f t="shared" si="157"/>
        <v>#VALUE!</v>
      </c>
      <c r="MX115" s="42" t="e">
        <f t="shared" si="157"/>
        <v>#VALUE!</v>
      </c>
      <c r="MY115" s="42" t="e">
        <f t="shared" si="157"/>
        <v>#VALUE!</v>
      </c>
      <c r="MZ115" s="42" t="e">
        <f t="shared" si="157"/>
        <v>#VALUE!</v>
      </c>
      <c r="NA115" s="42" t="e">
        <f t="shared" si="157"/>
        <v>#VALUE!</v>
      </c>
      <c r="NB115" s="42" t="e">
        <f t="shared" si="157"/>
        <v>#VALUE!</v>
      </c>
      <c r="NC115" s="42" t="e">
        <f t="shared" si="157"/>
        <v>#VALUE!</v>
      </c>
      <c r="ND115" s="42" t="e">
        <f t="shared" si="157"/>
        <v>#VALUE!</v>
      </c>
      <c r="NE115" s="42" t="e">
        <f t="shared" si="157"/>
        <v>#VALUE!</v>
      </c>
      <c r="NF115" s="42" t="e">
        <f t="shared" si="157"/>
        <v>#VALUE!</v>
      </c>
      <c r="NG115" s="42" t="e">
        <f t="shared" si="157"/>
        <v>#VALUE!</v>
      </c>
      <c r="NH115" s="42" t="e">
        <f t="shared" si="157"/>
        <v>#VALUE!</v>
      </c>
    </row>
    <row r="116" spans="1:372" s="34" customFormat="1" ht="14.4" outlineLevel="1" x14ac:dyDescent="0.2">
      <c r="A116" s="1048"/>
      <c r="B116" s="18"/>
      <c r="C116" s="14"/>
      <c r="D116" s="46"/>
      <c r="E116" s="57" t="s">
        <v>218</v>
      </c>
      <c r="F116" s="58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2"/>
      <c r="CB116" s="62"/>
      <c r="CC116" s="62"/>
      <c r="CD116" s="62"/>
      <c r="CE116" s="62"/>
      <c r="CF116" s="62"/>
      <c r="CG116" s="62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  <c r="EA116" s="62"/>
      <c r="EB116" s="62"/>
      <c r="EC116" s="62"/>
      <c r="ED116" s="62"/>
      <c r="EE116" s="62"/>
      <c r="EF116" s="62"/>
      <c r="EG116" s="62"/>
      <c r="EH116" s="62"/>
      <c r="EI116" s="62"/>
      <c r="EJ116" s="62"/>
      <c r="EK116" s="62"/>
      <c r="EL116" s="62"/>
      <c r="EM116" s="62"/>
      <c r="EN116" s="62"/>
      <c r="EO116" s="62"/>
      <c r="EP116" s="62"/>
      <c r="EQ116" s="62"/>
      <c r="ER116" s="62"/>
      <c r="ES116" s="62"/>
      <c r="ET116" s="62"/>
      <c r="EU116" s="62"/>
      <c r="EV116" s="62"/>
      <c r="EW116" s="62"/>
      <c r="EX116" s="62"/>
      <c r="EY116" s="62"/>
      <c r="EZ116" s="62"/>
      <c r="FA116" s="62"/>
      <c r="FB116" s="62"/>
      <c r="FC116" s="62"/>
      <c r="FD116" s="62"/>
      <c r="FE116" s="62"/>
      <c r="FF116" s="62"/>
      <c r="FG116" s="62"/>
      <c r="FH116" s="62"/>
      <c r="FI116" s="62">
        <v>0</v>
      </c>
      <c r="FJ116" s="62"/>
      <c r="FK116" s="62"/>
      <c r="FL116" s="62">
        <v>0</v>
      </c>
      <c r="FM116" s="62"/>
      <c r="FN116" s="62"/>
      <c r="FO116" s="62">
        <v>0</v>
      </c>
      <c r="FP116" s="62"/>
      <c r="FQ116" s="62">
        <v>0</v>
      </c>
      <c r="FR116" s="62"/>
      <c r="FS116" s="62"/>
      <c r="FT116" s="62"/>
      <c r="FU116" s="62"/>
      <c r="FV116" s="62"/>
      <c r="FW116" s="62"/>
      <c r="FX116" s="62"/>
      <c r="FY116" s="62"/>
      <c r="FZ116" s="62"/>
      <c r="GA116" s="62"/>
      <c r="GB116" s="62"/>
      <c r="GC116" s="62"/>
      <c r="GD116" s="62"/>
      <c r="GE116" s="62"/>
      <c r="GF116" s="62"/>
      <c r="GG116" s="62"/>
      <c r="GH116" s="62"/>
      <c r="GI116" s="62"/>
      <c r="GJ116" s="62"/>
      <c r="GK116" s="62"/>
      <c r="GL116" s="62"/>
      <c r="GM116" s="62"/>
      <c r="GN116" s="62"/>
      <c r="GO116" s="62"/>
      <c r="GP116" s="62"/>
      <c r="GQ116" s="62"/>
      <c r="GR116" s="62"/>
      <c r="GS116" s="62"/>
      <c r="GT116" s="62"/>
      <c r="GU116" s="62"/>
      <c r="GV116" s="62"/>
      <c r="GW116" s="62"/>
      <c r="GX116" s="62"/>
      <c r="GY116" s="62"/>
      <c r="GZ116" s="62"/>
      <c r="HA116" s="62"/>
      <c r="HB116" s="62"/>
      <c r="HC116" s="62"/>
      <c r="HD116" s="62"/>
      <c r="HE116" s="62"/>
      <c r="HF116" s="62"/>
      <c r="HG116" s="62"/>
      <c r="HH116" s="62"/>
      <c r="HI116" s="62"/>
      <c r="HJ116" s="62"/>
      <c r="HK116" s="62"/>
      <c r="HL116" s="62"/>
      <c r="HM116" s="62"/>
      <c r="HN116" s="62"/>
      <c r="HO116" s="62"/>
      <c r="HP116" s="62"/>
      <c r="HQ116" s="62"/>
      <c r="HR116" s="62"/>
      <c r="HS116" s="62"/>
      <c r="HT116" s="62"/>
      <c r="HU116" s="62"/>
      <c r="HV116" s="62"/>
      <c r="HW116" s="62"/>
      <c r="HX116" s="62"/>
      <c r="HY116" s="62"/>
      <c r="HZ116" s="62"/>
      <c r="IA116" s="62"/>
      <c r="IB116" s="62"/>
      <c r="IC116" s="62"/>
      <c r="ID116" s="62"/>
      <c r="IE116" s="62"/>
      <c r="IF116" s="62"/>
      <c r="IG116" s="62"/>
      <c r="IH116" s="62"/>
      <c r="II116" s="62"/>
      <c r="IJ116" s="62"/>
      <c r="IK116" s="62"/>
      <c r="IL116" s="62"/>
      <c r="IM116" s="62"/>
      <c r="IN116" s="62"/>
      <c r="IO116" s="62"/>
      <c r="IP116" s="62"/>
      <c r="IQ116" s="62"/>
      <c r="IR116" s="62"/>
      <c r="IS116" s="62"/>
      <c r="IT116" s="62"/>
      <c r="IU116" s="62"/>
      <c r="IV116" s="62"/>
      <c r="IW116" s="62"/>
      <c r="IX116" s="62"/>
      <c r="IY116" s="62"/>
      <c r="IZ116" s="62"/>
      <c r="JA116" s="62"/>
      <c r="JB116" s="62"/>
      <c r="JC116" s="62"/>
      <c r="JD116" s="62"/>
      <c r="JE116" s="62"/>
      <c r="JF116" s="62"/>
      <c r="JG116" s="62"/>
      <c r="JH116" s="62"/>
      <c r="JI116" s="62"/>
      <c r="JJ116" s="62"/>
      <c r="JK116" s="62"/>
      <c r="JL116" s="62"/>
      <c r="JM116" s="62"/>
      <c r="JN116" s="62"/>
      <c r="JO116" s="62"/>
      <c r="JP116" s="62"/>
      <c r="JQ116" s="62"/>
      <c r="JR116" s="62"/>
      <c r="JS116" s="62"/>
      <c r="JT116" s="62"/>
      <c r="JU116" s="62"/>
      <c r="JV116" s="62"/>
      <c r="JW116" s="62"/>
      <c r="JX116" s="62"/>
      <c r="JY116" s="62"/>
      <c r="JZ116" s="62"/>
      <c r="KA116" s="62"/>
      <c r="KB116" s="62"/>
      <c r="KC116" s="62"/>
      <c r="KD116" s="62"/>
      <c r="KE116" s="62"/>
      <c r="KF116" s="62"/>
      <c r="KG116" s="62"/>
      <c r="KH116" s="62"/>
      <c r="KI116" s="62"/>
      <c r="KJ116" s="62"/>
      <c r="KK116" s="62"/>
      <c r="KL116" s="62"/>
      <c r="KM116" s="62"/>
      <c r="KN116" s="62"/>
      <c r="KO116" s="62"/>
      <c r="KP116" s="62"/>
      <c r="KQ116" s="62"/>
      <c r="KR116" s="62"/>
      <c r="KS116" s="62"/>
      <c r="KT116" s="62"/>
      <c r="KU116" s="62"/>
      <c r="KV116" s="62"/>
      <c r="KW116" s="62"/>
      <c r="KX116" s="62"/>
      <c r="KY116" s="62"/>
      <c r="KZ116" s="62"/>
      <c r="LA116" s="62"/>
      <c r="LB116" s="62"/>
      <c r="LC116" s="62"/>
      <c r="LD116" s="62"/>
      <c r="LE116" s="62"/>
      <c r="LF116" s="62"/>
      <c r="LG116" s="62"/>
      <c r="LH116" s="62"/>
      <c r="LI116" s="62"/>
      <c r="LJ116" s="62"/>
      <c r="LK116" s="62"/>
      <c r="LL116" s="62"/>
      <c r="LM116" s="62"/>
      <c r="LN116" s="62"/>
      <c r="LO116" s="62"/>
      <c r="LP116" s="62"/>
      <c r="LQ116" s="62"/>
      <c r="LR116" s="62"/>
      <c r="LS116" s="62"/>
      <c r="LT116" s="62"/>
      <c r="LU116" s="62"/>
      <c r="LV116" s="62"/>
      <c r="LW116" s="62"/>
      <c r="LX116" s="62"/>
      <c r="LY116" s="62"/>
      <c r="LZ116" s="62"/>
      <c r="MA116" s="62"/>
      <c r="MB116" s="62"/>
      <c r="MC116" s="62"/>
      <c r="MD116" s="62"/>
      <c r="ME116" s="62"/>
      <c r="MF116" s="62"/>
      <c r="MG116" s="62"/>
      <c r="MH116" s="62"/>
      <c r="MI116" s="62"/>
      <c r="MJ116" s="62"/>
      <c r="MK116" s="62"/>
      <c r="ML116" s="62"/>
      <c r="MM116" s="62"/>
      <c r="MN116" s="62"/>
      <c r="MO116" s="62"/>
      <c r="MP116" s="62"/>
      <c r="MQ116" s="62"/>
      <c r="MR116" s="62"/>
      <c r="MS116" s="62"/>
      <c r="MT116" s="62"/>
      <c r="MU116" s="62"/>
      <c r="MV116" s="62"/>
      <c r="MW116" s="62"/>
      <c r="MX116" s="62"/>
      <c r="MY116" s="62"/>
      <c r="MZ116" s="62"/>
      <c r="NA116" s="62"/>
      <c r="NB116" s="62"/>
      <c r="NC116" s="62"/>
      <c r="ND116" s="62"/>
      <c r="NE116" s="62"/>
      <c r="NF116" s="62"/>
      <c r="NG116" s="62"/>
      <c r="NH116" s="62"/>
    </row>
    <row r="117" spans="1:372" s="34" customFormat="1" ht="14.4" outlineLevel="1" x14ac:dyDescent="0.2">
      <c r="A117" s="1048"/>
      <c r="B117" s="17" t="s">
        <v>37</v>
      </c>
      <c r="C117" s="14"/>
      <c r="D117" s="46"/>
      <c r="E117" s="57" t="s">
        <v>221</v>
      </c>
      <c r="F117" s="58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  <c r="DY117" s="63"/>
      <c r="DZ117" s="63"/>
      <c r="EA117" s="63"/>
      <c r="EB117" s="63"/>
      <c r="EC117" s="63"/>
      <c r="ED117" s="63"/>
      <c r="EE117" s="63"/>
      <c r="EF117" s="63"/>
      <c r="EG117" s="63"/>
      <c r="EH117" s="63"/>
      <c r="EI117" s="63"/>
      <c r="EJ117" s="63"/>
      <c r="EK117" s="63"/>
      <c r="EL117" s="63"/>
      <c r="EM117" s="63"/>
      <c r="EN117" s="63"/>
      <c r="EO117" s="63"/>
      <c r="EP117" s="63"/>
      <c r="EQ117" s="63"/>
      <c r="ER117" s="63"/>
      <c r="ES117" s="63"/>
      <c r="ET117" s="63"/>
      <c r="EU117" s="63"/>
      <c r="EV117" s="63"/>
      <c r="EW117" s="63"/>
      <c r="EX117" s="63"/>
      <c r="EY117" s="63"/>
      <c r="EZ117" s="63"/>
      <c r="FA117" s="63"/>
      <c r="FB117" s="63"/>
      <c r="FC117" s="63"/>
      <c r="FD117" s="63"/>
      <c r="FE117" s="63"/>
      <c r="FF117" s="63"/>
      <c r="FG117" s="63"/>
      <c r="FH117" s="63"/>
      <c r="FI117" s="63">
        <v>0</v>
      </c>
      <c r="FJ117" s="63"/>
      <c r="FK117" s="63"/>
      <c r="FL117" s="63">
        <v>0</v>
      </c>
      <c r="FM117" s="63"/>
      <c r="FN117" s="63"/>
      <c r="FO117" s="63">
        <v>0</v>
      </c>
      <c r="FP117" s="63"/>
      <c r="FQ117" s="63">
        <v>44.625</v>
      </c>
      <c r="FR117" s="63"/>
      <c r="FS117" s="63"/>
      <c r="FT117" s="63"/>
      <c r="FU117" s="63"/>
      <c r="FV117" s="63"/>
      <c r="FW117" s="63"/>
      <c r="FX117" s="63"/>
      <c r="FY117" s="63"/>
      <c r="FZ117" s="63"/>
      <c r="GA117" s="63"/>
      <c r="GB117" s="63"/>
      <c r="GC117" s="63"/>
      <c r="GD117" s="63"/>
      <c r="GE117" s="63"/>
      <c r="GF117" s="63"/>
      <c r="GG117" s="63"/>
      <c r="GH117" s="63"/>
      <c r="GI117" s="63"/>
      <c r="GJ117" s="63"/>
      <c r="GK117" s="63"/>
      <c r="GL117" s="63"/>
      <c r="GM117" s="63"/>
      <c r="GN117" s="63"/>
      <c r="GO117" s="63"/>
      <c r="GP117" s="63"/>
      <c r="GQ117" s="63"/>
      <c r="GR117" s="63"/>
      <c r="GS117" s="63"/>
      <c r="GT117" s="63"/>
      <c r="GU117" s="63"/>
      <c r="GV117" s="63"/>
      <c r="GW117" s="63"/>
      <c r="GX117" s="63"/>
      <c r="GY117" s="63"/>
      <c r="GZ117" s="63"/>
      <c r="HA117" s="63"/>
      <c r="HB117" s="63"/>
      <c r="HC117" s="63"/>
      <c r="HD117" s="63"/>
      <c r="HE117" s="63"/>
      <c r="HF117" s="63"/>
      <c r="HG117" s="63"/>
      <c r="HH117" s="63"/>
      <c r="HI117" s="63"/>
      <c r="HJ117" s="63"/>
      <c r="HK117" s="63"/>
      <c r="HL117" s="63"/>
      <c r="HM117" s="63"/>
      <c r="HN117" s="63"/>
      <c r="HO117" s="63"/>
      <c r="HP117" s="63"/>
      <c r="HQ117" s="63"/>
      <c r="HR117" s="63"/>
      <c r="HS117" s="63"/>
      <c r="HT117" s="63"/>
      <c r="HU117" s="63"/>
      <c r="HV117" s="63"/>
      <c r="HW117" s="63"/>
      <c r="HX117" s="63"/>
      <c r="HY117" s="63"/>
      <c r="HZ117" s="63"/>
      <c r="IA117" s="63"/>
      <c r="IB117" s="63"/>
      <c r="IC117" s="63"/>
      <c r="ID117" s="63"/>
      <c r="IE117" s="63"/>
      <c r="IF117" s="63"/>
      <c r="IG117" s="63"/>
      <c r="IH117" s="63"/>
      <c r="II117" s="63"/>
      <c r="IJ117" s="63"/>
      <c r="IK117" s="63"/>
      <c r="IL117" s="63"/>
      <c r="IM117" s="63"/>
      <c r="IN117" s="63"/>
      <c r="IO117" s="63"/>
      <c r="IP117" s="63"/>
      <c r="IQ117" s="63"/>
      <c r="IR117" s="63"/>
      <c r="IS117" s="63"/>
      <c r="IT117" s="63"/>
      <c r="IU117" s="63"/>
      <c r="IV117" s="63"/>
      <c r="IW117" s="63"/>
      <c r="IX117" s="63"/>
      <c r="IY117" s="63"/>
      <c r="IZ117" s="63"/>
      <c r="JA117" s="63"/>
      <c r="JB117" s="63"/>
      <c r="JC117" s="63"/>
      <c r="JD117" s="63"/>
      <c r="JE117" s="63"/>
      <c r="JF117" s="63"/>
      <c r="JG117" s="63"/>
      <c r="JH117" s="63"/>
      <c r="JI117" s="63"/>
      <c r="JJ117" s="63"/>
      <c r="JK117" s="63"/>
      <c r="JL117" s="63"/>
      <c r="JM117" s="63"/>
      <c r="JN117" s="63"/>
      <c r="JO117" s="63"/>
      <c r="JP117" s="63"/>
      <c r="JQ117" s="63"/>
      <c r="JR117" s="63"/>
      <c r="JS117" s="63"/>
      <c r="JT117" s="63"/>
      <c r="JU117" s="63"/>
      <c r="JV117" s="63"/>
      <c r="JW117" s="63"/>
      <c r="JX117" s="63"/>
      <c r="JY117" s="63"/>
      <c r="JZ117" s="63"/>
      <c r="KA117" s="63"/>
      <c r="KB117" s="63"/>
      <c r="KC117" s="63"/>
      <c r="KD117" s="63"/>
      <c r="KE117" s="63"/>
      <c r="KF117" s="63"/>
      <c r="KG117" s="63"/>
      <c r="KH117" s="63"/>
      <c r="KI117" s="63"/>
      <c r="KJ117" s="63"/>
      <c r="KK117" s="63"/>
      <c r="KL117" s="63"/>
      <c r="KM117" s="63"/>
      <c r="KN117" s="63"/>
      <c r="KO117" s="63"/>
      <c r="KP117" s="63"/>
      <c r="KQ117" s="63"/>
      <c r="KR117" s="63"/>
      <c r="KS117" s="63"/>
      <c r="KT117" s="63"/>
      <c r="KU117" s="63"/>
      <c r="KV117" s="63"/>
      <c r="KW117" s="63"/>
      <c r="KX117" s="63"/>
      <c r="KY117" s="63"/>
      <c r="KZ117" s="63"/>
      <c r="LA117" s="63"/>
      <c r="LB117" s="63"/>
      <c r="LC117" s="63"/>
      <c r="LD117" s="63"/>
      <c r="LE117" s="63"/>
      <c r="LF117" s="63"/>
      <c r="LG117" s="63"/>
      <c r="LH117" s="63"/>
      <c r="LI117" s="63"/>
      <c r="LJ117" s="63"/>
      <c r="LK117" s="63"/>
      <c r="LL117" s="63"/>
      <c r="LM117" s="63"/>
      <c r="LN117" s="63"/>
      <c r="LO117" s="63"/>
      <c r="LP117" s="63"/>
      <c r="LQ117" s="63"/>
      <c r="LR117" s="63"/>
      <c r="LS117" s="63"/>
      <c r="LT117" s="63"/>
      <c r="LU117" s="63"/>
      <c r="LV117" s="63"/>
      <c r="LW117" s="63"/>
      <c r="LX117" s="63"/>
      <c r="LY117" s="63"/>
      <c r="LZ117" s="63"/>
      <c r="MA117" s="63"/>
      <c r="MB117" s="63"/>
      <c r="MC117" s="63"/>
      <c r="MD117" s="63"/>
      <c r="ME117" s="63"/>
      <c r="MF117" s="63"/>
      <c r="MG117" s="63"/>
      <c r="MH117" s="63"/>
      <c r="MI117" s="63"/>
      <c r="MJ117" s="63"/>
      <c r="MK117" s="63"/>
      <c r="ML117" s="63"/>
      <c r="MM117" s="63"/>
      <c r="MN117" s="63"/>
      <c r="MO117" s="63"/>
      <c r="MP117" s="63"/>
      <c r="MQ117" s="63"/>
      <c r="MR117" s="63"/>
      <c r="MS117" s="63"/>
      <c r="MT117" s="63"/>
      <c r="MU117" s="63"/>
      <c r="MV117" s="63"/>
      <c r="MW117" s="63"/>
      <c r="MX117" s="63"/>
      <c r="MY117" s="63"/>
      <c r="MZ117" s="63"/>
      <c r="NA117" s="63"/>
      <c r="NB117" s="63"/>
      <c r="NC117" s="63"/>
      <c r="ND117" s="63"/>
      <c r="NE117" s="63"/>
      <c r="NF117" s="63"/>
      <c r="NG117" s="63"/>
      <c r="NH117" s="63"/>
    </row>
    <row r="118" spans="1:372" s="34" customFormat="1" ht="15" outlineLevel="1" thickBot="1" x14ac:dyDescent="0.25">
      <c r="A118" s="1049"/>
      <c r="B118" s="36">
        <f>B116/30</f>
        <v>0</v>
      </c>
      <c r="C118" s="38"/>
      <c r="D118" s="47"/>
      <c r="E118" s="27" t="s">
        <v>3</v>
      </c>
      <c r="F118" s="25"/>
      <c r="G118" s="33" t="e">
        <v>#VALUE!</v>
      </c>
      <c r="H118" s="33" t="e">
        <f t="shared" ref="H118:BS118" si="158">H115+H111+H119</f>
        <v>#VALUE!</v>
      </c>
      <c r="I118" s="33" t="e">
        <f t="shared" si="158"/>
        <v>#VALUE!</v>
      </c>
      <c r="J118" s="33" t="e">
        <f t="shared" si="158"/>
        <v>#VALUE!</v>
      </c>
      <c r="K118" s="33" t="e">
        <f t="shared" si="158"/>
        <v>#VALUE!</v>
      </c>
      <c r="L118" s="33" t="e">
        <f t="shared" si="158"/>
        <v>#VALUE!</v>
      </c>
      <c r="M118" s="33" t="e">
        <f t="shared" si="158"/>
        <v>#VALUE!</v>
      </c>
      <c r="N118" s="33" t="e">
        <f t="shared" si="158"/>
        <v>#VALUE!</v>
      </c>
      <c r="O118" s="33" t="e">
        <f t="shared" si="158"/>
        <v>#VALUE!</v>
      </c>
      <c r="P118" s="33" t="e">
        <f t="shared" si="158"/>
        <v>#VALUE!</v>
      </c>
      <c r="Q118" s="33" t="e">
        <f t="shared" si="158"/>
        <v>#VALUE!</v>
      </c>
      <c r="R118" s="33" t="e">
        <f t="shared" si="158"/>
        <v>#VALUE!</v>
      </c>
      <c r="S118" s="33" t="e">
        <f t="shared" si="158"/>
        <v>#VALUE!</v>
      </c>
      <c r="T118" s="33" t="e">
        <f t="shared" si="158"/>
        <v>#VALUE!</v>
      </c>
      <c r="U118" s="33" t="e">
        <f t="shared" si="158"/>
        <v>#VALUE!</v>
      </c>
      <c r="V118" s="33" t="e">
        <f t="shared" si="158"/>
        <v>#VALUE!</v>
      </c>
      <c r="W118" s="33" t="e">
        <f t="shared" si="158"/>
        <v>#VALUE!</v>
      </c>
      <c r="X118" s="33" t="e">
        <f t="shared" si="158"/>
        <v>#VALUE!</v>
      </c>
      <c r="Y118" s="33" t="e">
        <f t="shared" si="158"/>
        <v>#VALUE!</v>
      </c>
      <c r="Z118" s="33" t="e">
        <f t="shared" si="158"/>
        <v>#VALUE!</v>
      </c>
      <c r="AA118" s="33" t="e">
        <f t="shared" si="158"/>
        <v>#VALUE!</v>
      </c>
      <c r="AB118" s="33" t="e">
        <f t="shared" si="158"/>
        <v>#VALUE!</v>
      </c>
      <c r="AC118" s="33" t="e">
        <f t="shared" si="158"/>
        <v>#VALUE!</v>
      </c>
      <c r="AD118" s="33" t="e">
        <f t="shared" si="158"/>
        <v>#VALUE!</v>
      </c>
      <c r="AE118" s="33" t="e">
        <f t="shared" si="158"/>
        <v>#VALUE!</v>
      </c>
      <c r="AF118" s="33" t="e">
        <f t="shared" si="158"/>
        <v>#VALUE!</v>
      </c>
      <c r="AG118" s="33" t="e">
        <f t="shared" si="158"/>
        <v>#VALUE!</v>
      </c>
      <c r="AH118" s="33" t="e">
        <f t="shared" si="158"/>
        <v>#VALUE!</v>
      </c>
      <c r="AI118" s="33" t="e">
        <f t="shared" si="158"/>
        <v>#VALUE!</v>
      </c>
      <c r="AJ118" s="33" t="e">
        <f t="shared" si="158"/>
        <v>#VALUE!</v>
      </c>
      <c r="AK118" s="33" t="e">
        <f t="shared" si="158"/>
        <v>#VALUE!</v>
      </c>
      <c r="AL118" s="33" t="e">
        <f t="shared" si="158"/>
        <v>#VALUE!</v>
      </c>
      <c r="AM118" s="33" t="e">
        <f t="shared" si="158"/>
        <v>#VALUE!</v>
      </c>
      <c r="AN118" s="33" t="e">
        <f t="shared" si="158"/>
        <v>#VALUE!</v>
      </c>
      <c r="AO118" s="33" t="e">
        <f t="shared" si="158"/>
        <v>#VALUE!</v>
      </c>
      <c r="AP118" s="33" t="e">
        <f t="shared" si="158"/>
        <v>#VALUE!</v>
      </c>
      <c r="AQ118" s="33" t="e">
        <f t="shared" si="158"/>
        <v>#VALUE!</v>
      </c>
      <c r="AR118" s="33" t="e">
        <f t="shared" si="158"/>
        <v>#VALUE!</v>
      </c>
      <c r="AS118" s="33" t="e">
        <f t="shared" si="158"/>
        <v>#VALUE!</v>
      </c>
      <c r="AT118" s="33" t="e">
        <f t="shared" si="158"/>
        <v>#VALUE!</v>
      </c>
      <c r="AU118" s="33" t="e">
        <f t="shared" si="158"/>
        <v>#VALUE!</v>
      </c>
      <c r="AV118" s="33" t="e">
        <f t="shared" si="158"/>
        <v>#VALUE!</v>
      </c>
      <c r="AW118" s="33" t="e">
        <f t="shared" si="158"/>
        <v>#VALUE!</v>
      </c>
      <c r="AX118" s="33" t="e">
        <f t="shared" si="158"/>
        <v>#VALUE!</v>
      </c>
      <c r="AY118" s="33" t="e">
        <f t="shared" si="158"/>
        <v>#VALUE!</v>
      </c>
      <c r="AZ118" s="33" t="e">
        <f t="shared" si="158"/>
        <v>#VALUE!</v>
      </c>
      <c r="BA118" s="33" t="e">
        <f t="shared" si="158"/>
        <v>#VALUE!</v>
      </c>
      <c r="BB118" s="33" t="e">
        <f t="shared" si="158"/>
        <v>#VALUE!</v>
      </c>
      <c r="BC118" s="33" t="e">
        <f t="shared" si="158"/>
        <v>#VALUE!</v>
      </c>
      <c r="BD118" s="33" t="e">
        <f t="shared" si="158"/>
        <v>#VALUE!</v>
      </c>
      <c r="BE118" s="33" t="e">
        <f t="shared" si="158"/>
        <v>#VALUE!</v>
      </c>
      <c r="BF118" s="33" t="e">
        <f t="shared" si="158"/>
        <v>#VALUE!</v>
      </c>
      <c r="BG118" s="33" t="e">
        <f t="shared" si="158"/>
        <v>#VALUE!</v>
      </c>
      <c r="BH118" s="33" t="e">
        <f t="shared" si="158"/>
        <v>#VALUE!</v>
      </c>
      <c r="BI118" s="33" t="e">
        <f t="shared" si="158"/>
        <v>#VALUE!</v>
      </c>
      <c r="BJ118" s="33" t="e">
        <f t="shared" si="158"/>
        <v>#VALUE!</v>
      </c>
      <c r="BK118" s="33" t="e">
        <f t="shared" si="158"/>
        <v>#VALUE!</v>
      </c>
      <c r="BL118" s="33" t="e">
        <f t="shared" si="158"/>
        <v>#VALUE!</v>
      </c>
      <c r="BM118" s="33" t="e">
        <f t="shared" si="158"/>
        <v>#VALUE!</v>
      </c>
      <c r="BN118" s="33" t="e">
        <f t="shared" si="158"/>
        <v>#VALUE!</v>
      </c>
      <c r="BO118" s="33" t="e">
        <f t="shared" si="158"/>
        <v>#VALUE!</v>
      </c>
      <c r="BP118" s="33" t="e">
        <f t="shared" si="158"/>
        <v>#VALUE!</v>
      </c>
      <c r="BQ118" s="33" t="e">
        <f t="shared" si="158"/>
        <v>#VALUE!</v>
      </c>
      <c r="BR118" s="33" t="e">
        <f t="shared" si="158"/>
        <v>#VALUE!</v>
      </c>
      <c r="BS118" s="33" t="e">
        <f t="shared" si="158"/>
        <v>#VALUE!</v>
      </c>
      <c r="BT118" s="33" t="e">
        <f t="shared" ref="BT118:EE118" si="159">BT115+BT111+BT119</f>
        <v>#VALUE!</v>
      </c>
      <c r="BU118" s="33" t="e">
        <f t="shared" si="159"/>
        <v>#VALUE!</v>
      </c>
      <c r="BV118" s="33" t="e">
        <f t="shared" si="159"/>
        <v>#VALUE!</v>
      </c>
      <c r="BW118" s="33" t="e">
        <f t="shared" si="159"/>
        <v>#VALUE!</v>
      </c>
      <c r="BX118" s="33" t="e">
        <f t="shared" si="159"/>
        <v>#VALUE!</v>
      </c>
      <c r="BY118" s="33" t="e">
        <f t="shared" si="159"/>
        <v>#VALUE!</v>
      </c>
      <c r="BZ118" s="33" t="e">
        <f t="shared" si="159"/>
        <v>#VALUE!</v>
      </c>
      <c r="CA118" s="33" t="e">
        <f t="shared" si="159"/>
        <v>#VALUE!</v>
      </c>
      <c r="CB118" s="33" t="e">
        <f t="shared" si="159"/>
        <v>#VALUE!</v>
      </c>
      <c r="CC118" s="33" t="e">
        <f t="shared" si="159"/>
        <v>#VALUE!</v>
      </c>
      <c r="CD118" s="33" t="e">
        <f t="shared" si="159"/>
        <v>#VALUE!</v>
      </c>
      <c r="CE118" s="33" t="e">
        <f t="shared" si="159"/>
        <v>#VALUE!</v>
      </c>
      <c r="CF118" s="33" t="e">
        <f t="shared" si="159"/>
        <v>#VALUE!</v>
      </c>
      <c r="CG118" s="33" t="e">
        <f t="shared" si="159"/>
        <v>#VALUE!</v>
      </c>
      <c r="CH118" s="33" t="e">
        <f t="shared" si="159"/>
        <v>#VALUE!</v>
      </c>
      <c r="CI118" s="33" t="e">
        <f t="shared" si="159"/>
        <v>#VALUE!</v>
      </c>
      <c r="CJ118" s="33" t="e">
        <f t="shared" si="159"/>
        <v>#VALUE!</v>
      </c>
      <c r="CK118" s="33" t="e">
        <f t="shared" si="159"/>
        <v>#VALUE!</v>
      </c>
      <c r="CL118" s="33" t="e">
        <f t="shared" si="159"/>
        <v>#VALUE!</v>
      </c>
      <c r="CM118" s="33" t="e">
        <f t="shared" si="159"/>
        <v>#VALUE!</v>
      </c>
      <c r="CN118" s="33" t="e">
        <f t="shared" si="159"/>
        <v>#VALUE!</v>
      </c>
      <c r="CO118" s="33" t="e">
        <f t="shared" si="159"/>
        <v>#VALUE!</v>
      </c>
      <c r="CP118" s="33" t="e">
        <f t="shared" si="159"/>
        <v>#VALUE!</v>
      </c>
      <c r="CQ118" s="33" t="e">
        <f t="shared" si="159"/>
        <v>#VALUE!</v>
      </c>
      <c r="CR118" s="33" t="e">
        <f t="shared" si="159"/>
        <v>#VALUE!</v>
      </c>
      <c r="CS118" s="33" t="e">
        <f t="shared" si="159"/>
        <v>#VALUE!</v>
      </c>
      <c r="CT118" s="33" t="e">
        <f t="shared" si="159"/>
        <v>#VALUE!</v>
      </c>
      <c r="CU118" s="33" t="e">
        <f t="shared" si="159"/>
        <v>#VALUE!</v>
      </c>
      <c r="CV118" s="33" t="e">
        <f t="shared" si="159"/>
        <v>#VALUE!</v>
      </c>
      <c r="CW118" s="33" t="e">
        <f t="shared" si="159"/>
        <v>#VALUE!</v>
      </c>
      <c r="CX118" s="33" t="e">
        <f t="shared" si="159"/>
        <v>#VALUE!</v>
      </c>
      <c r="CY118" s="33" t="e">
        <f t="shared" si="159"/>
        <v>#VALUE!</v>
      </c>
      <c r="CZ118" s="33" t="e">
        <f t="shared" si="159"/>
        <v>#VALUE!</v>
      </c>
      <c r="DA118" s="33" t="e">
        <f t="shared" si="159"/>
        <v>#VALUE!</v>
      </c>
      <c r="DB118" s="33" t="e">
        <f t="shared" si="159"/>
        <v>#VALUE!</v>
      </c>
      <c r="DC118" s="33" t="e">
        <f t="shared" si="159"/>
        <v>#VALUE!</v>
      </c>
      <c r="DD118" s="33" t="e">
        <f t="shared" si="159"/>
        <v>#VALUE!</v>
      </c>
      <c r="DE118" s="33" t="e">
        <f t="shared" si="159"/>
        <v>#VALUE!</v>
      </c>
      <c r="DF118" s="33" t="e">
        <f t="shared" si="159"/>
        <v>#VALUE!</v>
      </c>
      <c r="DG118" s="33" t="e">
        <f t="shared" si="159"/>
        <v>#VALUE!</v>
      </c>
      <c r="DH118" s="33" t="e">
        <f t="shared" si="159"/>
        <v>#VALUE!</v>
      </c>
      <c r="DI118" s="33" t="e">
        <f t="shared" si="159"/>
        <v>#VALUE!</v>
      </c>
      <c r="DJ118" s="33" t="e">
        <f t="shared" si="159"/>
        <v>#VALUE!</v>
      </c>
      <c r="DK118" s="33" t="e">
        <f t="shared" si="159"/>
        <v>#VALUE!</v>
      </c>
      <c r="DL118" s="33" t="e">
        <f t="shared" si="159"/>
        <v>#VALUE!</v>
      </c>
      <c r="DM118" s="33" t="e">
        <f t="shared" si="159"/>
        <v>#VALUE!</v>
      </c>
      <c r="DN118" s="33" t="e">
        <f t="shared" si="159"/>
        <v>#VALUE!</v>
      </c>
      <c r="DO118" s="33" t="e">
        <f t="shared" si="159"/>
        <v>#VALUE!</v>
      </c>
      <c r="DP118" s="33" t="e">
        <f t="shared" si="159"/>
        <v>#VALUE!</v>
      </c>
      <c r="DQ118" s="33" t="e">
        <f t="shared" si="159"/>
        <v>#VALUE!</v>
      </c>
      <c r="DR118" s="33" t="e">
        <f t="shared" si="159"/>
        <v>#VALUE!</v>
      </c>
      <c r="DS118" s="33" t="e">
        <f t="shared" si="159"/>
        <v>#VALUE!</v>
      </c>
      <c r="DT118" s="33" t="e">
        <f t="shared" si="159"/>
        <v>#VALUE!</v>
      </c>
      <c r="DU118" s="33" t="e">
        <f t="shared" si="159"/>
        <v>#VALUE!</v>
      </c>
      <c r="DV118" s="33" t="e">
        <f t="shared" si="159"/>
        <v>#VALUE!</v>
      </c>
      <c r="DW118" s="33" t="e">
        <f t="shared" si="159"/>
        <v>#VALUE!</v>
      </c>
      <c r="DX118" s="33" t="e">
        <f t="shared" si="159"/>
        <v>#VALUE!</v>
      </c>
      <c r="DY118" s="33" t="e">
        <f t="shared" si="159"/>
        <v>#VALUE!</v>
      </c>
      <c r="DZ118" s="33" t="e">
        <f t="shared" si="159"/>
        <v>#VALUE!</v>
      </c>
      <c r="EA118" s="33" t="e">
        <f t="shared" si="159"/>
        <v>#VALUE!</v>
      </c>
      <c r="EB118" s="33" t="e">
        <f t="shared" si="159"/>
        <v>#VALUE!</v>
      </c>
      <c r="EC118" s="33" t="e">
        <f t="shared" si="159"/>
        <v>#VALUE!</v>
      </c>
      <c r="ED118" s="33" t="e">
        <f t="shared" si="159"/>
        <v>#VALUE!</v>
      </c>
      <c r="EE118" s="33" t="e">
        <f t="shared" si="159"/>
        <v>#VALUE!</v>
      </c>
      <c r="EF118" s="33" t="e">
        <f t="shared" ref="EF118:GQ118" si="160">EF115+EF111+EF119</f>
        <v>#VALUE!</v>
      </c>
      <c r="EG118" s="33" t="e">
        <f t="shared" si="160"/>
        <v>#VALUE!</v>
      </c>
      <c r="EH118" s="33" t="e">
        <f t="shared" si="160"/>
        <v>#VALUE!</v>
      </c>
      <c r="EI118" s="33" t="e">
        <f t="shared" si="160"/>
        <v>#VALUE!</v>
      </c>
      <c r="EJ118" s="33" t="e">
        <f t="shared" si="160"/>
        <v>#VALUE!</v>
      </c>
      <c r="EK118" s="33" t="e">
        <f t="shared" si="160"/>
        <v>#VALUE!</v>
      </c>
      <c r="EL118" s="33" t="e">
        <f t="shared" si="160"/>
        <v>#VALUE!</v>
      </c>
      <c r="EM118" s="33" t="e">
        <f t="shared" si="160"/>
        <v>#VALUE!</v>
      </c>
      <c r="EN118" s="33" t="e">
        <f t="shared" si="160"/>
        <v>#VALUE!</v>
      </c>
      <c r="EO118" s="33" t="e">
        <f t="shared" si="160"/>
        <v>#VALUE!</v>
      </c>
      <c r="EP118" s="33" t="e">
        <f t="shared" si="160"/>
        <v>#VALUE!</v>
      </c>
      <c r="EQ118" s="33" t="e">
        <f t="shared" si="160"/>
        <v>#VALUE!</v>
      </c>
      <c r="ER118" s="33" t="e">
        <f t="shared" si="160"/>
        <v>#VALUE!</v>
      </c>
      <c r="ES118" s="33" t="e">
        <f t="shared" si="160"/>
        <v>#VALUE!</v>
      </c>
      <c r="ET118" s="33" t="e">
        <f t="shared" si="160"/>
        <v>#VALUE!</v>
      </c>
      <c r="EU118" s="33" t="e">
        <f t="shared" si="160"/>
        <v>#VALUE!</v>
      </c>
      <c r="EV118" s="33" t="e">
        <f t="shared" si="160"/>
        <v>#VALUE!</v>
      </c>
      <c r="EW118" s="33" t="e">
        <f t="shared" si="160"/>
        <v>#VALUE!</v>
      </c>
      <c r="EX118" s="33" t="e">
        <f t="shared" si="160"/>
        <v>#VALUE!</v>
      </c>
      <c r="EY118" s="33" t="e">
        <f t="shared" si="160"/>
        <v>#VALUE!</v>
      </c>
      <c r="EZ118" s="33" t="e">
        <f t="shared" si="160"/>
        <v>#VALUE!</v>
      </c>
      <c r="FA118" s="33" t="e">
        <f t="shared" si="160"/>
        <v>#VALUE!</v>
      </c>
      <c r="FB118" s="33" t="e">
        <f t="shared" si="160"/>
        <v>#VALUE!</v>
      </c>
      <c r="FC118" s="33" t="e">
        <f t="shared" si="160"/>
        <v>#VALUE!</v>
      </c>
      <c r="FD118" s="33" t="e">
        <f t="shared" si="160"/>
        <v>#VALUE!</v>
      </c>
      <c r="FE118" s="33" t="e">
        <f t="shared" si="160"/>
        <v>#VALUE!</v>
      </c>
      <c r="FF118" s="33" t="e">
        <f t="shared" si="160"/>
        <v>#VALUE!</v>
      </c>
      <c r="FG118" s="33" t="e">
        <f t="shared" si="160"/>
        <v>#VALUE!</v>
      </c>
      <c r="FH118" s="33" t="e">
        <f t="shared" si="160"/>
        <v>#VALUE!</v>
      </c>
      <c r="FI118" s="33" t="e">
        <f t="shared" si="160"/>
        <v>#VALUE!</v>
      </c>
      <c r="FJ118" s="33" t="e">
        <f t="shared" si="160"/>
        <v>#VALUE!</v>
      </c>
      <c r="FK118" s="33" t="e">
        <f t="shared" si="160"/>
        <v>#VALUE!</v>
      </c>
      <c r="FL118" s="33" t="e">
        <f t="shared" si="160"/>
        <v>#VALUE!</v>
      </c>
      <c r="FM118" s="33" t="e">
        <f t="shared" si="160"/>
        <v>#VALUE!</v>
      </c>
      <c r="FN118" s="33" t="e">
        <f t="shared" si="160"/>
        <v>#VALUE!</v>
      </c>
      <c r="FO118" s="33" t="e">
        <f t="shared" si="160"/>
        <v>#VALUE!</v>
      </c>
      <c r="FP118" s="33" t="e">
        <f t="shared" si="160"/>
        <v>#VALUE!</v>
      </c>
      <c r="FQ118" s="33" t="e">
        <f t="shared" si="160"/>
        <v>#VALUE!</v>
      </c>
      <c r="FR118" s="33" t="e">
        <f t="shared" si="160"/>
        <v>#VALUE!</v>
      </c>
      <c r="FS118" s="33" t="e">
        <f t="shared" si="160"/>
        <v>#VALUE!</v>
      </c>
      <c r="FT118" s="33" t="e">
        <f t="shared" si="160"/>
        <v>#VALUE!</v>
      </c>
      <c r="FU118" s="33" t="e">
        <f t="shared" si="160"/>
        <v>#VALUE!</v>
      </c>
      <c r="FV118" s="33" t="e">
        <f t="shared" si="160"/>
        <v>#VALUE!</v>
      </c>
      <c r="FW118" s="33" t="e">
        <f t="shared" si="160"/>
        <v>#VALUE!</v>
      </c>
      <c r="FX118" s="33" t="e">
        <f t="shared" si="160"/>
        <v>#VALUE!</v>
      </c>
      <c r="FY118" s="33" t="e">
        <f t="shared" si="160"/>
        <v>#VALUE!</v>
      </c>
      <c r="FZ118" s="33" t="e">
        <f t="shared" si="160"/>
        <v>#VALUE!</v>
      </c>
      <c r="GA118" s="33" t="e">
        <f t="shared" si="160"/>
        <v>#VALUE!</v>
      </c>
      <c r="GB118" s="33" t="e">
        <f t="shared" si="160"/>
        <v>#VALUE!</v>
      </c>
      <c r="GC118" s="33" t="e">
        <f t="shared" si="160"/>
        <v>#VALUE!</v>
      </c>
      <c r="GD118" s="33" t="e">
        <f t="shared" si="160"/>
        <v>#VALUE!</v>
      </c>
      <c r="GE118" s="33" t="e">
        <f t="shared" si="160"/>
        <v>#VALUE!</v>
      </c>
      <c r="GF118" s="33" t="e">
        <f t="shared" si="160"/>
        <v>#VALUE!</v>
      </c>
      <c r="GG118" s="33" t="e">
        <f t="shared" si="160"/>
        <v>#VALUE!</v>
      </c>
      <c r="GH118" s="33" t="e">
        <f t="shared" si="160"/>
        <v>#VALUE!</v>
      </c>
      <c r="GI118" s="33" t="e">
        <f t="shared" si="160"/>
        <v>#VALUE!</v>
      </c>
      <c r="GJ118" s="33" t="e">
        <f t="shared" si="160"/>
        <v>#VALUE!</v>
      </c>
      <c r="GK118" s="33" t="e">
        <f t="shared" si="160"/>
        <v>#VALUE!</v>
      </c>
      <c r="GL118" s="33" t="e">
        <f t="shared" si="160"/>
        <v>#VALUE!</v>
      </c>
      <c r="GM118" s="33" t="e">
        <f t="shared" si="160"/>
        <v>#VALUE!</v>
      </c>
      <c r="GN118" s="33" t="e">
        <f t="shared" si="160"/>
        <v>#VALUE!</v>
      </c>
      <c r="GO118" s="33" t="e">
        <f t="shared" si="160"/>
        <v>#VALUE!</v>
      </c>
      <c r="GP118" s="33" t="e">
        <f t="shared" si="160"/>
        <v>#VALUE!</v>
      </c>
      <c r="GQ118" s="33" t="e">
        <f t="shared" si="160"/>
        <v>#VALUE!</v>
      </c>
      <c r="GR118" s="33" t="e">
        <f t="shared" ref="GR118:JC118" si="161">GR115+GR111+GR119</f>
        <v>#VALUE!</v>
      </c>
      <c r="GS118" s="33" t="e">
        <f t="shared" si="161"/>
        <v>#VALUE!</v>
      </c>
      <c r="GT118" s="33" t="e">
        <f t="shared" si="161"/>
        <v>#VALUE!</v>
      </c>
      <c r="GU118" s="33" t="e">
        <f t="shared" si="161"/>
        <v>#VALUE!</v>
      </c>
      <c r="GV118" s="33" t="e">
        <f t="shared" si="161"/>
        <v>#VALUE!</v>
      </c>
      <c r="GW118" s="33" t="e">
        <f t="shared" si="161"/>
        <v>#VALUE!</v>
      </c>
      <c r="GX118" s="33" t="e">
        <f t="shared" si="161"/>
        <v>#VALUE!</v>
      </c>
      <c r="GY118" s="33" t="e">
        <f t="shared" si="161"/>
        <v>#VALUE!</v>
      </c>
      <c r="GZ118" s="33" t="e">
        <f t="shared" si="161"/>
        <v>#VALUE!</v>
      </c>
      <c r="HA118" s="33" t="e">
        <f t="shared" si="161"/>
        <v>#VALUE!</v>
      </c>
      <c r="HB118" s="33" t="e">
        <f t="shared" si="161"/>
        <v>#VALUE!</v>
      </c>
      <c r="HC118" s="33" t="e">
        <f t="shared" si="161"/>
        <v>#VALUE!</v>
      </c>
      <c r="HD118" s="33" t="e">
        <f t="shared" si="161"/>
        <v>#VALUE!</v>
      </c>
      <c r="HE118" s="33" t="e">
        <f t="shared" si="161"/>
        <v>#VALUE!</v>
      </c>
      <c r="HF118" s="33" t="e">
        <f t="shared" si="161"/>
        <v>#VALUE!</v>
      </c>
      <c r="HG118" s="33" t="e">
        <f t="shared" si="161"/>
        <v>#VALUE!</v>
      </c>
      <c r="HH118" s="33" t="e">
        <f t="shared" si="161"/>
        <v>#VALUE!</v>
      </c>
      <c r="HI118" s="33" t="e">
        <f t="shared" si="161"/>
        <v>#VALUE!</v>
      </c>
      <c r="HJ118" s="33" t="e">
        <f t="shared" si="161"/>
        <v>#VALUE!</v>
      </c>
      <c r="HK118" s="33" t="e">
        <f t="shared" si="161"/>
        <v>#VALUE!</v>
      </c>
      <c r="HL118" s="33" t="e">
        <f t="shared" si="161"/>
        <v>#VALUE!</v>
      </c>
      <c r="HM118" s="33" t="e">
        <f t="shared" si="161"/>
        <v>#VALUE!</v>
      </c>
      <c r="HN118" s="33" t="e">
        <f t="shared" si="161"/>
        <v>#VALUE!</v>
      </c>
      <c r="HO118" s="33" t="e">
        <f t="shared" si="161"/>
        <v>#VALUE!</v>
      </c>
      <c r="HP118" s="33" t="e">
        <f t="shared" si="161"/>
        <v>#VALUE!</v>
      </c>
      <c r="HQ118" s="33" t="e">
        <f t="shared" si="161"/>
        <v>#VALUE!</v>
      </c>
      <c r="HR118" s="33" t="e">
        <f t="shared" si="161"/>
        <v>#VALUE!</v>
      </c>
      <c r="HS118" s="33" t="e">
        <f t="shared" si="161"/>
        <v>#VALUE!</v>
      </c>
      <c r="HT118" s="33" t="e">
        <f t="shared" si="161"/>
        <v>#VALUE!</v>
      </c>
      <c r="HU118" s="33" t="e">
        <f t="shared" si="161"/>
        <v>#VALUE!</v>
      </c>
      <c r="HV118" s="33" t="e">
        <f t="shared" si="161"/>
        <v>#VALUE!</v>
      </c>
      <c r="HW118" s="33" t="e">
        <f t="shared" si="161"/>
        <v>#VALUE!</v>
      </c>
      <c r="HX118" s="33" t="e">
        <f t="shared" si="161"/>
        <v>#VALUE!</v>
      </c>
      <c r="HY118" s="33" t="e">
        <f t="shared" si="161"/>
        <v>#VALUE!</v>
      </c>
      <c r="HZ118" s="33" t="e">
        <f t="shared" si="161"/>
        <v>#VALUE!</v>
      </c>
      <c r="IA118" s="33" t="e">
        <f t="shared" si="161"/>
        <v>#VALUE!</v>
      </c>
      <c r="IB118" s="33" t="e">
        <f t="shared" si="161"/>
        <v>#VALUE!</v>
      </c>
      <c r="IC118" s="33" t="e">
        <f t="shared" si="161"/>
        <v>#VALUE!</v>
      </c>
      <c r="ID118" s="33" t="e">
        <f t="shared" si="161"/>
        <v>#VALUE!</v>
      </c>
      <c r="IE118" s="33" t="e">
        <f t="shared" si="161"/>
        <v>#VALUE!</v>
      </c>
      <c r="IF118" s="33" t="e">
        <f t="shared" si="161"/>
        <v>#VALUE!</v>
      </c>
      <c r="IG118" s="33" t="e">
        <f t="shared" si="161"/>
        <v>#VALUE!</v>
      </c>
      <c r="IH118" s="33" t="e">
        <f t="shared" si="161"/>
        <v>#VALUE!</v>
      </c>
      <c r="II118" s="33" t="e">
        <f t="shared" si="161"/>
        <v>#VALUE!</v>
      </c>
      <c r="IJ118" s="33" t="e">
        <f t="shared" si="161"/>
        <v>#VALUE!</v>
      </c>
      <c r="IK118" s="33" t="e">
        <f t="shared" si="161"/>
        <v>#VALUE!</v>
      </c>
      <c r="IL118" s="33" t="e">
        <f t="shared" si="161"/>
        <v>#VALUE!</v>
      </c>
      <c r="IM118" s="33" t="e">
        <f t="shared" si="161"/>
        <v>#VALUE!</v>
      </c>
      <c r="IN118" s="33" t="e">
        <f t="shared" si="161"/>
        <v>#VALUE!</v>
      </c>
      <c r="IO118" s="33" t="e">
        <f t="shared" si="161"/>
        <v>#VALUE!</v>
      </c>
      <c r="IP118" s="33" t="e">
        <f t="shared" si="161"/>
        <v>#VALUE!</v>
      </c>
      <c r="IQ118" s="33" t="e">
        <f t="shared" si="161"/>
        <v>#VALUE!</v>
      </c>
      <c r="IR118" s="33" t="e">
        <f t="shared" si="161"/>
        <v>#VALUE!</v>
      </c>
      <c r="IS118" s="33" t="e">
        <f t="shared" si="161"/>
        <v>#VALUE!</v>
      </c>
      <c r="IT118" s="33" t="e">
        <f t="shared" si="161"/>
        <v>#VALUE!</v>
      </c>
      <c r="IU118" s="33" t="e">
        <f t="shared" si="161"/>
        <v>#VALUE!</v>
      </c>
      <c r="IV118" s="33" t="e">
        <f t="shared" si="161"/>
        <v>#VALUE!</v>
      </c>
      <c r="IW118" s="33" t="e">
        <f t="shared" si="161"/>
        <v>#VALUE!</v>
      </c>
      <c r="IX118" s="33" t="e">
        <f t="shared" si="161"/>
        <v>#VALUE!</v>
      </c>
      <c r="IY118" s="33" t="e">
        <f t="shared" si="161"/>
        <v>#VALUE!</v>
      </c>
      <c r="IZ118" s="33" t="e">
        <f t="shared" si="161"/>
        <v>#VALUE!</v>
      </c>
      <c r="JA118" s="33" t="e">
        <f t="shared" si="161"/>
        <v>#VALUE!</v>
      </c>
      <c r="JB118" s="33" t="e">
        <f t="shared" si="161"/>
        <v>#VALUE!</v>
      </c>
      <c r="JC118" s="33" t="e">
        <f t="shared" si="161"/>
        <v>#VALUE!</v>
      </c>
      <c r="JD118" s="33" t="e">
        <f t="shared" ref="JD118:LO118" si="162">JD115+JD111+JD119</f>
        <v>#VALUE!</v>
      </c>
      <c r="JE118" s="33" t="e">
        <f t="shared" si="162"/>
        <v>#VALUE!</v>
      </c>
      <c r="JF118" s="33" t="e">
        <f t="shared" si="162"/>
        <v>#VALUE!</v>
      </c>
      <c r="JG118" s="33" t="e">
        <f t="shared" si="162"/>
        <v>#VALUE!</v>
      </c>
      <c r="JH118" s="33" t="e">
        <f t="shared" si="162"/>
        <v>#VALUE!</v>
      </c>
      <c r="JI118" s="33" t="e">
        <f t="shared" si="162"/>
        <v>#VALUE!</v>
      </c>
      <c r="JJ118" s="33" t="e">
        <f t="shared" si="162"/>
        <v>#VALUE!</v>
      </c>
      <c r="JK118" s="33" t="e">
        <f t="shared" si="162"/>
        <v>#VALUE!</v>
      </c>
      <c r="JL118" s="33" t="e">
        <f t="shared" si="162"/>
        <v>#VALUE!</v>
      </c>
      <c r="JM118" s="33" t="e">
        <f t="shared" si="162"/>
        <v>#VALUE!</v>
      </c>
      <c r="JN118" s="33" t="e">
        <f t="shared" si="162"/>
        <v>#VALUE!</v>
      </c>
      <c r="JO118" s="33" t="e">
        <f t="shared" si="162"/>
        <v>#VALUE!</v>
      </c>
      <c r="JP118" s="33" t="e">
        <f t="shared" si="162"/>
        <v>#VALUE!</v>
      </c>
      <c r="JQ118" s="33" t="e">
        <f t="shared" si="162"/>
        <v>#VALUE!</v>
      </c>
      <c r="JR118" s="33" t="e">
        <f t="shared" si="162"/>
        <v>#VALUE!</v>
      </c>
      <c r="JS118" s="33" t="e">
        <f t="shared" si="162"/>
        <v>#VALUE!</v>
      </c>
      <c r="JT118" s="33" t="e">
        <f t="shared" si="162"/>
        <v>#VALUE!</v>
      </c>
      <c r="JU118" s="33" t="e">
        <f t="shared" si="162"/>
        <v>#VALUE!</v>
      </c>
      <c r="JV118" s="33" t="e">
        <f t="shared" si="162"/>
        <v>#VALUE!</v>
      </c>
      <c r="JW118" s="33" t="e">
        <f t="shared" si="162"/>
        <v>#VALUE!</v>
      </c>
      <c r="JX118" s="33" t="e">
        <f t="shared" si="162"/>
        <v>#VALUE!</v>
      </c>
      <c r="JY118" s="33" t="e">
        <f t="shared" si="162"/>
        <v>#VALUE!</v>
      </c>
      <c r="JZ118" s="33" t="e">
        <f t="shared" si="162"/>
        <v>#VALUE!</v>
      </c>
      <c r="KA118" s="33" t="e">
        <f t="shared" si="162"/>
        <v>#VALUE!</v>
      </c>
      <c r="KB118" s="33" t="e">
        <f t="shared" si="162"/>
        <v>#VALUE!</v>
      </c>
      <c r="KC118" s="33" t="e">
        <f t="shared" si="162"/>
        <v>#VALUE!</v>
      </c>
      <c r="KD118" s="33" t="e">
        <f t="shared" si="162"/>
        <v>#VALUE!</v>
      </c>
      <c r="KE118" s="33" t="e">
        <f t="shared" si="162"/>
        <v>#VALUE!</v>
      </c>
      <c r="KF118" s="33" t="e">
        <f t="shared" si="162"/>
        <v>#VALUE!</v>
      </c>
      <c r="KG118" s="33" t="e">
        <f t="shared" si="162"/>
        <v>#VALUE!</v>
      </c>
      <c r="KH118" s="33" t="e">
        <f t="shared" si="162"/>
        <v>#VALUE!</v>
      </c>
      <c r="KI118" s="33" t="e">
        <f t="shared" si="162"/>
        <v>#VALUE!</v>
      </c>
      <c r="KJ118" s="33" t="e">
        <f t="shared" si="162"/>
        <v>#VALUE!</v>
      </c>
      <c r="KK118" s="33" t="e">
        <f t="shared" si="162"/>
        <v>#VALUE!</v>
      </c>
      <c r="KL118" s="33" t="e">
        <f t="shared" si="162"/>
        <v>#VALUE!</v>
      </c>
      <c r="KM118" s="33" t="e">
        <f t="shared" si="162"/>
        <v>#VALUE!</v>
      </c>
      <c r="KN118" s="33" t="e">
        <f t="shared" si="162"/>
        <v>#VALUE!</v>
      </c>
      <c r="KO118" s="33" t="e">
        <f t="shared" si="162"/>
        <v>#VALUE!</v>
      </c>
      <c r="KP118" s="33" t="e">
        <f t="shared" si="162"/>
        <v>#VALUE!</v>
      </c>
      <c r="KQ118" s="33" t="e">
        <f t="shared" si="162"/>
        <v>#VALUE!</v>
      </c>
      <c r="KR118" s="33" t="e">
        <f t="shared" si="162"/>
        <v>#VALUE!</v>
      </c>
      <c r="KS118" s="33" t="e">
        <f t="shared" si="162"/>
        <v>#VALUE!</v>
      </c>
      <c r="KT118" s="33" t="e">
        <f t="shared" si="162"/>
        <v>#VALUE!</v>
      </c>
      <c r="KU118" s="33" t="e">
        <f t="shared" si="162"/>
        <v>#VALUE!</v>
      </c>
      <c r="KV118" s="33" t="e">
        <f t="shared" si="162"/>
        <v>#VALUE!</v>
      </c>
      <c r="KW118" s="33" t="e">
        <f t="shared" si="162"/>
        <v>#VALUE!</v>
      </c>
      <c r="KX118" s="33" t="e">
        <f t="shared" si="162"/>
        <v>#VALUE!</v>
      </c>
      <c r="KY118" s="33" t="e">
        <f t="shared" si="162"/>
        <v>#VALUE!</v>
      </c>
      <c r="KZ118" s="33" t="e">
        <f t="shared" si="162"/>
        <v>#VALUE!</v>
      </c>
      <c r="LA118" s="33" t="e">
        <f t="shared" si="162"/>
        <v>#VALUE!</v>
      </c>
      <c r="LB118" s="33" t="e">
        <f t="shared" si="162"/>
        <v>#VALUE!</v>
      </c>
      <c r="LC118" s="33" t="e">
        <f t="shared" si="162"/>
        <v>#VALUE!</v>
      </c>
      <c r="LD118" s="33" t="e">
        <f t="shared" si="162"/>
        <v>#VALUE!</v>
      </c>
      <c r="LE118" s="33" t="e">
        <f t="shared" si="162"/>
        <v>#VALUE!</v>
      </c>
      <c r="LF118" s="33" t="e">
        <f t="shared" si="162"/>
        <v>#VALUE!</v>
      </c>
      <c r="LG118" s="33" t="e">
        <f t="shared" si="162"/>
        <v>#VALUE!</v>
      </c>
      <c r="LH118" s="33" t="e">
        <f t="shared" si="162"/>
        <v>#VALUE!</v>
      </c>
      <c r="LI118" s="33" t="e">
        <f t="shared" si="162"/>
        <v>#VALUE!</v>
      </c>
      <c r="LJ118" s="33" t="e">
        <f t="shared" si="162"/>
        <v>#VALUE!</v>
      </c>
      <c r="LK118" s="33" t="e">
        <f t="shared" si="162"/>
        <v>#VALUE!</v>
      </c>
      <c r="LL118" s="33" t="e">
        <f t="shared" si="162"/>
        <v>#VALUE!</v>
      </c>
      <c r="LM118" s="33" t="e">
        <f t="shared" si="162"/>
        <v>#VALUE!</v>
      </c>
      <c r="LN118" s="33" t="e">
        <f t="shared" si="162"/>
        <v>#VALUE!</v>
      </c>
      <c r="LO118" s="33" t="e">
        <f t="shared" si="162"/>
        <v>#VALUE!</v>
      </c>
      <c r="LP118" s="33" t="e">
        <f t="shared" ref="LP118:NH118" si="163">LP115+LP111+LP119</f>
        <v>#VALUE!</v>
      </c>
      <c r="LQ118" s="33" t="e">
        <f t="shared" si="163"/>
        <v>#VALUE!</v>
      </c>
      <c r="LR118" s="33" t="e">
        <f t="shared" si="163"/>
        <v>#VALUE!</v>
      </c>
      <c r="LS118" s="33" t="e">
        <f t="shared" si="163"/>
        <v>#VALUE!</v>
      </c>
      <c r="LT118" s="33" t="e">
        <f t="shared" si="163"/>
        <v>#VALUE!</v>
      </c>
      <c r="LU118" s="33" t="e">
        <f t="shared" si="163"/>
        <v>#VALUE!</v>
      </c>
      <c r="LV118" s="33" t="e">
        <f t="shared" si="163"/>
        <v>#VALUE!</v>
      </c>
      <c r="LW118" s="33" t="e">
        <f t="shared" si="163"/>
        <v>#VALUE!</v>
      </c>
      <c r="LX118" s="33" t="e">
        <f t="shared" si="163"/>
        <v>#VALUE!</v>
      </c>
      <c r="LY118" s="33" t="e">
        <f t="shared" si="163"/>
        <v>#VALUE!</v>
      </c>
      <c r="LZ118" s="33" t="e">
        <f t="shared" si="163"/>
        <v>#VALUE!</v>
      </c>
      <c r="MA118" s="33" t="e">
        <f t="shared" si="163"/>
        <v>#VALUE!</v>
      </c>
      <c r="MB118" s="33" t="e">
        <f t="shared" si="163"/>
        <v>#VALUE!</v>
      </c>
      <c r="MC118" s="33" t="e">
        <f t="shared" si="163"/>
        <v>#VALUE!</v>
      </c>
      <c r="MD118" s="33" t="e">
        <f t="shared" si="163"/>
        <v>#VALUE!</v>
      </c>
      <c r="ME118" s="33" t="e">
        <f t="shared" si="163"/>
        <v>#VALUE!</v>
      </c>
      <c r="MF118" s="33" t="e">
        <f t="shared" si="163"/>
        <v>#VALUE!</v>
      </c>
      <c r="MG118" s="33" t="e">
        <f t="shared" si="163"/>
        <v>#VALUE!</v>
      </c>
      <c r="MH118" s="33" t="e">
        <f t="shared" si="163"/>
        <v>#VALUE!</v>
      </c>
      <c r="MI118" s="33" t="e">
        <f t="shared" si="163"/>
        <v>#VALUE!</v>
      </c>
      <c r="MJ118" s="33" t="e">
        <f t="shared" si="163"/>
        <v>#VALUE!</v>
      </c>
      <c r="MK118" s="33" t="e">
        <f t="shared" si="163"/>
        <v>#VALUE!</v>
      </c>
      <c r="ML118" s="33" t="e">
        <f t="shared" si="163"/>
        <v>#VALUE!</v>
      </c>
      <c r="MM118" s="33" t="e">
        <f t="shared" si="163"/>
        <v>#VALUE!</v>
      </c>
      <c r="MN118" s="33" t="e">
        <f t="shared" si="163"/>
        <v>#VALUE!</v>
      </c>
      <c r="MO118" s="33" t="e">
        <f t="shared" si="163"/>
        <v>#VALUE!</v>
      </c>
      <c r="MP118" s="33" t="e">
        <f t="shared" si="163"/>
        <v>#VALUE!</v>
      </c>
      <c r="MQ118" s="33" t="e">
        <f t="shared" si="163"/>
        <v>#VALUE!</v>
      </c>
      <c r="MR118" s="33" t="e">
        <f t="shared" si="163"/>
        <v>#VALUE!</v>
      </c>
      <c r="MS118" s="33" t="e">
        <f t="shared" si="163"/>
        <v>#VALUE!</v>
      </c>
      <c r="MT118" s="33" t="e">
        <f t="shared" si="163"/>
        <v>#VALUE!</v>
      </c>
      <c r="MU118" s="33" t="e">
        <f t="shared" si="163"/>
        <v>#VALUE!</v>
      </c>
      <c r="MV118" s="33" t="e">
        <f t="shared" si="163"/>
        <v>#VALUE!</v>
      </c>
      <c r="MW118" s="33" t="e">
        <f t="shared" si="163"/>
        <v>#VALUE!</v>
      </c>
      <c r="MX118" s="33" t="e">
        <f t="shared" si="163"/>
        <v>#VALUE!</v>
      </c>
      <c r="MY118" s="33" t="e">
        <f t="shared" si="163"/>
        <v>#VALUE!</v>
      </c>
      <c r="MZ118" s="33" t="e">
        <f t="shared" si="163"/>
        <v>#VALUE!</v>
      </c>
      <c r="NA118" s="33" t="e">
        <f t="shared" si="163"/>
        <v>#VALUE!</v>
      </c>
      <c r="NB118" s="33" t="e">
        <f t="shared" si="163"/>
        <v>#VALUE!</v>
      </c>
      <c r="NC118" s="33" t="e">
        <f t="shared" si="163"/>
        <v>#VALUE!</v>
      </c>
      <c r="ND118" s="33" t="e">
        <f t="shared" si="163"/>
        <v>#VALUE!</v>
      </c>
      <c r="NE118" s="33" t="e">
        <f t="shared" si="163"/>
        <v>#VALUE!</v>
      </c>
      <c r="NF118" s="33" t="e">
        <f t="shared" si="163"/>
        <v>#VALUE!</v>
      </c>
      <c r="NG118" s="33" t="e">
        <f t="shared" si="163"/>
        <v>#VALUE!</v>
      </c>
      <c r="NH118" s="33" t="e">
        <f t="shared" si="163"/>
        <v>#VALUE!</v>
      </c>
    </row>
    <row r="119" spans="1:372" s="34" customFormat="1" ht="15" customHeight="1" outlineLevel="1" x14ac:dyDescent="0.2">
      <c r="A119" s="1047" t="s">
        <v>35</v>
      </c>
      <c r="B119" s="43" t="s">
        <v>36</v>
      </c>
      <c r="C119" s="1050" t="s">
        <v>34</v>
      </c>
      <c r="D119" s="48" t="s">
        <v>32</v>
      </c>
      <c r="E119" s="57" t="s">
        <v>235</v>
      </c>
      <c r="F119" s="58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  <c r="CD119" s="33"/>
      <c r="CE119" s="33"/>
      <c r="CF119" s="33"/>
      <c r="CG119" s="33"/>
      <c r="CH119" s="33"/>
      <c r="CI119" s="33"/>
      <c r="CJ119" s="33"/>
      <c r="CK119" s="33"/>
      <c r="CL119" s="33"/>
      <c r="CM119" s="33"/>
      <c r="CN119" s="33"/>
      <c r="CO119" s="33"/>
      <c r="CP119" s="33"/>
      <c r="CQ119" s="33"/>
      <c r="CR119" s="33"/>
      <c r="CS119" s="33"/>
      <c r="CT119" s="33"/>
      <c r="CU119" s="33"/>
      <c r="CV119" s="33"/>
      <c r="CW119" s="33"/>
      <c r="CX119" s="33"/>
      <c r="CY119" s="33"/>
      <c r="CZ119" s="33"/>
      <c r="DA119" s="33"/>
      <c r="DB119" s="33"/>
      <c r="DC119" s="33"/>
      <c r="DD119" s="33"/>
      <c r="DE119" s="33"/>
      <c r="DF119" s="33"/>
      <c r="DG119" s="33"/>
      <c r="DH119" s="33"/>
      <c r="DI119" s="33"/>
      <c r="DJ119" s="33"/>
      <c r="DK119" s="33"/>
      <c r="DL119" s="33"/>
      <c r="DM119" s="33"/>
      <c r="DN119" s="33"/>
      <c r="DO119" s="33"/>
      <c r="DP119" s="33"/>
      <c r="DQ119" s="33"/>
      <c r="DR119" s="33"/>
      <c r="DS119" s="33"/>
      <c r="DT119" s="33"/>
      <c r="DU119" s="33"/>
      <c r="DV119" s="33"/>
      <c r="DW119" s="33"/>
      <c r="DX119" s="33"/>
      <c r="DY119" s="33"/>
      <c r="DZ119" s="33"/>
      <c r="EA119" s="33"/>
      <c r="EB119" s="33"/>
      <c r="EC119" s="33"/>
      <c r="ED119" s="33"/>
      <c r="EE119" s="33"/>
      <c r="EF119" s="33"/>
      <c r="EG119" s="33"/>
      <c r="EH119" s="33"/>
      <c r="EI119" s="33"/>
      <c r="EJ119" s="33"/>
      <c r="EK119" s="33"/>
      <c r="EL119" s="33"/>
      <c r="EM119" s="33"/>
      <c r="EN119" s="33"/>
      <c r="EO119" s="33"/>
      <c r="EP119" s="33"/>
      <c r="EQ119" s="33"/>
      <c r="ER119" s="33"/>
      <c r="ES119" s="33"/>
      <c r="ET119" s="33"/>
      <c r="EU119" s="33"/>
      <c r="EV119" s="33"/>
      <c r="EW119" s="33"/>
      <c r="EX119" s="33"/>
      <c r="EY119" s="33"/>
      <c r="EZ119" s="33"/>
      <c r="FA119" s="33"/>
      <c r="FB119" s="33"/>
      <c r="FC119" s="33"/>
      <c r="FD119" s="33"/>
      <c r="FE119" s="33"/>
      <c r="FF119" s="33"/>
      <c r="FG119" s="33"/>
      <c r="FH119" s="33"/>
      <c r="FI119" s="33"/>
      <c r="FJ119" s="33"/>
      <c r="FK119" s="33"/>
      <c r="FL119" s="33"/>
      <c r="FM119" s="33"/>
      <c r="FN119" s="33"/>
      <c r="FO119" s="33"/>
      <c r="FP119" s="33"/>
      <c r="FQ119" s="33"/>
      <c r="FR119" s="33"/>
      <c r="FS119" s="33"/>
      <c r="FT119" s="33"/>
      <c r="FU119" s="33"/>
      <c r="FV119" s="33"/>
      <c r="FW119" s="33"/>
      <c r="FX119" s="33"/>
      <c r="FY119" s="33"/>
      <c r="FZ119" s="33"/>
      <c r="GA119" s="33"/>
      <c r="GB119" s="33"/>
      <c r="GC119" s="33"/>
      <c r="GD119" s="33"/>
      <c r="GE119" s="33"/>
      <c r="GF119" s="33"/>
      <c r="GG119" s="33"/>
      <c r="GH119" s="33"/>
      <c r="GI119" s="33"/>
      <c r="GJ119" s="33"/>
      <c r="GK119" s="33"/>
      <c r="GL119" s="33"/>
      <c r="GM119" s="33"/>
      <c r="GN119" s="33"/>
      <c r="GO119" s="33"/>
      <c r="GP119" s="33"/>
      <c r="GQ119" s="33"/>
      <c r="GR119" s="33"/>
      <c r="GS119" s="33"/>
      <c r="GT119" s="33"/>
      <c r="GU119" s="33"/>
      <c r="GV119" s="33"/>
      <c r="GW119" s="33"/>
      <c r="GX119" s="33"/>
      <c r="GY119" s="33"/>
      <c r="GZ119" s="33"/>
      <c r="HA119" s="33"/>
      <c r="HB119" s="33"/>
      <c r="HC119" s="33"/>
      <c r="HD119" s="33"/>
      <c r="HE119" s="33"/>
      <c r="HF119" s="33"/>
      <c r="HG119" s="33"/>
      <c r="HH119" s="33"/>
      <c r="HI119" s="33"/>
      <c r="HJ119" s="33"/>
      <c r="HK119" s="33"/>
      <c r="HL119" s="33"/>
      <c r="HM119" s="33"/>
      <c r="HN119" s="33"/>
      <c r="HO119" s="33"/>
      <c r="HP119" s="33"/>
      <c r="HQ119" s="33"/>
      <c r="HR119" s="33"/>
      <c r="HS119" s="33"/>
      <c r="HT119" s="33"/>
      <c r="HU119" s="33"/>
      <c r="HV119" s="33"/>
      <c r="HW119" s="33"/>
      <c r="HX119" s="33"/>
      <c r="HY119" s="33"/>
      <c r="HZ119" s="33"/>
      <c r="IA119" s="33"/>
      <c r="IB119" s="33"/>
      <c r="IC119" s="33"/>
      <c r="ID119" s="33"/>
      <c r="IE119" s="33"/>
      <c r="IF119" s="33"/>
      <c r="IG119" s="33"/>
      <c r="IH119" s="33"/>
      <c r="II119" s="33"/>
      <c r="IJ119" s="33"/>
      <c r="IK119" s="33"/>
      <c r="IL119" s="33"/>
      <c r="IM119" s="33"/>
      <c r="IN119" s="33"/>
      <c r="IO119" s="33"/>
      <c r="IP119" s="33"/>
      <c r="IQ119" s="33"/>
      <c r="IR119" s="33"/>
      <c r="IS119" s="33"/>
      <c r="IT119" s="33"/>
      <c r="IU119" s="33"/>
      <c r="IV119" s="33"/>
      <c r="IW119" s="33"/>
      <c r="IX119" s="33"/>
      <c r="IY119" s="33"/>
      <c r="IZ119" s="33"/>
      <c r="JA119" s="33"/>
      <c r="JB119" s="33"/>
      <c r="JC119" s="33"/>
      <c r="JD119" s="33"/>
      <c r="JE119" s="33"/>
      <c r="JF119" s="33"/>
      <c r="JG119" s="33"/>
      <c r="JH119" s="33"/>
      <c r="JI119" s="33"/>
      <c r="JJ119" s="33"/>
      <c r="JK119" s="33"/>
      <c r="JL119" s="33"/>
      <c r="JM119" s="33"/>
      <c r="JN119" s="33"/>
      <c r="JO119" s="33"/>
      <c r="JP119" s="33"/>
      <c r="JQ119" s="33"/>
      <c r="JR119" s="33"/>
      <c r="JS119" s="33"/>
      <c r="JT119" s="33"/>
      <c r="JU119" s="33"/>
      <c r="JV119" s="33"/>
      <c r="JW119" s="33"/>
      <c r="JX119" s="33"/>
      <c r="JY119" s="33"/>
      <c r="JZ119" s="33"/>
      <c r="KA119" s="33"/>
      <c r="KB119" s="33"/>
      <c r="KC119" s="33"/>
      <c r="KD119" s="33"/>
      <c r="KE119" s="33"/>
      <c r="KF119" s="33"/>
      <c r="KG119" s="33"/>
      <c r="KH119" s="33"/>
      <c r="KI119" s="33"/>
      <c r="KJ119" s="33"/>
      <c r="KK119" s="33"/>
      <c r="KL119" s="33"/>
      <c r="KM119" s="33"/>
      <c r="KN119" s="33"/>
      <c r="KO119" s="33"/>
      <c r="KP119" s="33"/>
      <c r="KQ119" s="33"/>
      <c r="KR119" s="33"/>
      <c r="KS119" s="33"/>
      <c r="KT119" s="33"/>
      <c r="KU119" s="33"/>
      <c r="KV119" s="33"/>
      <c r="KW119" s="33"/>
      <c r="KX119" s="33"/>
      <c r="KY119" s="33"/>
      <c r="KZ119" s="33"/>
      <c r="LA119" s="33"/>
      <c r="LB119" s="33"/>
      <c r="LC119" s="33"/>
      <c r="LD119" s="33"/>
      <c r="LE119" s="33"/>
      <c r="LF119" s="33"/>
      <c r="LG119" s="33"/>
      <c r="LH119" s="33"/>
      <c r="LI119" s="33"/>
      <c r="LJ119" s="33"/>
      <c r="LK119" s="33"/>
      <c r="LL119" s="33"/>
      <c r="LM119" s="33"/>
      <c r="LN119" s="33"/>
      <c r="LO119" s="33"/>
      <c r="LP119" s="33"/>
      <c r="LQ119" s="33"/>
      <c r="LR119" s="33"/>
      <c r="LS119" s="33"/>
      <c r="LT119" s="33"/>
      <c r="LU119" s="33"/>
      <c r="LV119" s="33"/>
      <c r="LW119" s="33"/>
      <c r="LX119" s="33"/>
      <c r="LY119" s="33"/>
      <c r="LZ119" s="33"/>
      <c r="MA119" s="33"/>
      <c r="MB119" s="33"/>
      <c r="MC119" s="33"/>
      <c r="MD119" s="33"/>
      <c r="ME119" s="33"/>
      <c r="MF119" s="33"/>
      <c r="MG119" s="33"/>
      <c r="MH119" s="33"/>
      <c r="MI119" s="33"/>
      <c r="MJ119" s="33"/>
      <c r="MK119" s="33"/>
      <c r="ML119" s="33"/>
      <c r="MM119" s="33"/>
      <c r="MN119" s="33"/>
      <c r="MO119" s="33"/>
      <c r="MP119" s="33"/>
      <c r="MQ119" s="33"/>
      <c r="MR119" s="33"/>
      <c r="MS119" s="33"/>
      <c r="MT119" s="33"/>
      <c r="MU119" s="33"/>
      <c r="MV119" s="33"/>
      <c r="MW119" s="33"/>
      <c r="MX119" s="33"/>
      <c r="MY119" s="33"/>
      <c r="MZ119" s="33"/>
      <c r="NA119" s="33"/>
      <c r="NB119" s="33"/>
      <c r="NC119" s="33"/>
      <c r="ND119" s="33"/>
      <c r="NE119" s="33"/>
      <c r="NF119" s="33"/>
      <c r="NG119" s="33"/>
      <c r="NH119" s="33"/>
    </row>
    <row r="120" spans="1:372" s="34" customFormat="1" ht="14.4" outlineLevel="1" x14ac:dyDescent="0.2">
      <c r="A120" s="1048"/>
      <c r="B120" s="70">
        <v>1</v>
      </c>
      <c r="C120" s="1051"/>
      <c r="D120" s="49">
        <v>43</v>
      </c>
      <c r="E120" s="27" t="s">
        <v>30</v>
      </c>
      <c r="F120" s="25"/>
      <c r="G120" s="33" t="e">
        <v>#VALUE!</v>
      </c>
      <c r="H120" s="33" t="e">
        <f>H118/(IFERROR(VLOOKUP($B110,#REF!,4,FALSE),"")/30)</f>
        <v>#VALUE!</v>
      </c>
      <c r="I120" s="33" t="e">
        <f>I118/(IFERROR(VLOOKUP($B110,#REF!,4,FALSE),"")/30)</f>
        <v>#VALUE!</v>
      </c>
      <c r="J120" s="33" t="e">
        <f>J118/(IFERROR(VLOOKUP($B110,#REF!,4,FALSE),"")/30)</f>
        <v>#VALUE!</v>
      </c>
      <c r="K120" s="33" t="e">
        <f>K118/(IFERROR(VLOOKUP($B110,#REF!,4,FALSE),"")/30)</f>
        <v>#VALUE!</v>
      </c>
      <c r="L120" s="33" t="e">
        <f>L118/(IFERROR(VLOOKUP($B110,#REF!,4,FALSE),"")/30)</f>
        <v>#VALUE!</v>
      </c>
      <c r="M120" s="33" t="e">
        <f>M118/(IFERROR(VLOOKUP($B110,#REF!,4,FALSE),"")/30)</f>
        <v>#VALUE!</v>
      </c>
      <c r="N120" s="33" t="e">
        <f>N118/(IFERROR(VLOOKUP($B110,#REF!,4,FALSE),"")/30)</f>
        <v>#VALUE!</v>
      </c>
      <c r="O120" s="33" t="e">
        <f>O118/(IFERROR(VLOOKUP($B110,#REF!,4,FALSE),"")/30)</f>
        <v>#VALUE!</v>
      </c>
      <c r="P120" s="33" t="e">
        <f>P118/(IFERROR(VLOOKUP($B110,#REF!,4,FALSE),"")/30)</f>
        <v>#VALUE!</v>
      </c>
      <c r="Q120" s="33" t="e">
        <f>Q118/(IFERROR(VLOOKUP($B110,#REF!,4,FALSE),"")/30)</f>
        <v>#VALUE!</v>
      </c>
      <c r="R120" s="33" t="e">
        <f>R118/(IFERROR(VLOOKUP($B110,#REF!,4,FALSE),"")/30)</f>
        <v>#VALUE!</v>
      </c>
      <c r="S120" s="33" t="e">
        <f>S118/(IFERROR(VLOOKUP($B110,#REF!,4,FALSE),"")/30)</f>
        <v>#VALUE!</v>
      </c>
      <c r="T120" s="33" t="e">
        <f>T118/(IFERROR(VLOOKUP($B110,#REF!,4,FALSE),"")/30)</f>
        <v>#VALUE!</v>
      </c>
      <c r="U120" s="33" t="e">
        <f>U118/(IFERROR(VLOOKUP($B110,#REF!,4,FALSE),"")/30)</f>
        <v>#VALUE!</v>
      </c>
      <c r="V120" s="33" t="e">
        <f>V118/(IFERROR(VLOOKUP($B110,#REF!,4,FALSE),"")/30)</f>
        <v>#VALUE!</v>
      </c>
      <c r="W120" s="33" t="e">
        <f>W118/(IFERROR(VLOOKUP($B110,#REF!,4,FALSE),"")/30)</f>
        <v>#VALUE!</v>
      </c>
      <c r="X120" s="33" t="e">
        <f>X118/(IFERROR(VLOOKUP($B110,#REF!,4,FALSE),"")/30)</f>
        <v>#VALUE!</v>
      </c>
      <c r="Y120" s="33" t="e">
        <f>Y118/(IFERROR(VLOOKUP($B110,#REF!,4,FALSE),"")/30)</f>
        <v>#VALUE!</v>
      </c>
      <c r="Z120" s="33" t="e">
        <f>Z118/(IFERROR(VLOOKUP($B110,#REF!,4,FALSE),"")/30)</f>
        <v>#VALUE!</v>
      </c>
      <c r="AA120" s="33" t="e">
        <f>AA118/(IFERROR(VLOOKUP($B110,#REF!,4,FALSE),"")/30)</f>
        <v>#VALUE!</v>
      </c>
      <c r="AB120" s="33" t="e">
        <f>AB118/(IFERROR(VLOOKUP($B110,#REF!,4,FALSE),"")/30)</f>
        <v>#VALUE!</v>
      </c>
      <c r="AC120" s="33" t="e">
        <f>AC118/(IFERROR(VLOOKUP($B110,#REF!,4,FALSE),"")/30)</f>
        <v>#VALUE!</v>
      </c>
      <c r="AD120" s="33" t="e">
        <f>AD118/(IFERROR(VLOOKUP($B110,#REF!,4,FALSE),"")/30)</f>
        <v>#VALUE!</v>
      </c>
      <c r="AE120" s="33" t="e">
        <f>AE118/(IFERROR(VLOOKUP($B110,#REF!,4,FALSE),"")/30)</f>
        <v>#VALUE!</v>
      </c>
      <c r="AF120" s="33" t="e">
        <f>AF118/(IFERROR(VLOOKUP($B110,#REF!,4,FALSE),"")/30)</f>
        <v>#VALUE!</v>
      </c>
      <c r="AG120" s="33" t="e">
        <f>AG118/(IFERROR(VLOOKUP($B110,#REF!,4,FALSE),"")/30)</f>
        <v>#VALUE!</v>
      </c>
      <c r="AH120" s="33" t="e">
        <f>AH118/(IFERROR(VLOOKUP($B110,#REF!,4,FALSE),"")/30)</f>
        <v>#VALUE!</v>
      </c>
      <c r="AI120" s="33" t="e">
        <f>AI118/(IFERROR(VLOOKUP($B110,#REF!,4,FALSE),"")/30)</f>
        <v>#VALUE!</v>
      </c>
      <c r="AJ120" s="33" t="e">
        <f>AJ118/(IFERROR(VLOOKUP($B110,#REF!,4,FALSE),"")/30)</f>
        <v>#VALUE!</v>
      </c>
      <c r="AK120" s="33" t="e">
        <f>AK118/(IFERROR(VLOOKUP($B110,#REF!,4,FALSE),"")/30)</f>
        <v>#VALUE!</v>
      </c>
      <c r="AL120" s="33" t="e">
        <f>AL118/(IFERROR(VLOOKUP($B110,#REF!,4,FALSE),"")/30)</f>
        <v>#VALUE!</v>
      </c>
      <c r="AM120" s="33" t="e">
        <f>AM118/(IFERROR(VLOOKUP($B110,#REF!,5,FALSE),"")/30)</f>
        <v>#VALUE!</v>
      </c>
      <c r="AN120" s="33" t="e">
        <f>AN118/(IFERROR(VLOOKUP($B110,#REF!,5,FALSE),"")/30)</f>
        <v>#VALUE!</v>
      </c>
      <c r="AO120" s="33" t="e">
        <f>AO118/(IFERROR(VLOOKUP($B110,#REF!,5,FALSE),"")/30)</f>
        <v>#VALUE!</v>
      </c>
      <c r="AP120" s="33" t="e">
        <f>AP118/(IFERROR(VLOOKUP($B110,#REF!,5,FALSE),"")/30)</f>
        <v>#VALUE!</v>
      </c>
      <c r="AQ120" s="33" t="e">
        <f>AQ118/(IFERROR(VLOOKUP($B110,#REF!,5,FALSE),"")/30)</f>
        <v>#VALUE!</v>
      </c>
      <c r="AR120" s="33" t="e">
        <f>AR118/(IFERROR(VLOOKUP($B110,#REF!,5,FALSE),"")/30)</f>
        <v>#VALUE!</v>
      </c>
      <c r="AS120" s="33" t="e">
        <f>AS118/(IFERROR(VLOOKUP($B110,#REF!,5,FALSE),"")/30)</f>
        <v>#VALUE!</v>
      </c>
      <c r="AT120" s="33" t="e">
        <f>AT118/(IFERROR(VLOOKUP($B110,#REF!,5,FALSE),"")/30)</f>
        <v>#VALUE!</v>
      </c>
      <c r="AU120" s="33" t="e">
        <f>AU118/(IFERROR(VLOOKUP($B110,#REF!,5,FALSE),"")/30)</f>
        <v>#VALUE!</v>
      </c>
      <c r="AV120" s="33" t="e">
        <f>AV118/(IFERROR(VLOOKUP($B110,#REF!,5,FALSE),"")/30)</f>
        <v>#VALUE!</v>
      </c>
      <c r="AW120" s="33" t="e">
        <f>AW118/(IFERROR(VLOOKUP($B110,#REF!,5,FALSE),"")/30)</f>
        <v>#VALUE!</v>
      </c>
      <c r="AX120" s="33" t="e">
        <f>AX118/(IFERROR(VLOOKUP($B110,#REF!,5,FALSE),"")/30)</f>
        <v>#VALUE!</v>
      </c>
      <c r="AY120" s="33" t="e">
        <f>AY118/(IFERROR(VLOOKUP($B110,#REF!,5,FALSE),"")/30)</f>
        <v>#VALUE!</v>
      </c>
      <c r="AZ120" s="33" t="e">
        <f>AZ118/(IFERROR(VLOOKUP($B110,#REF!,5,FALSE),"")/30)</f>
        <v>#VALUE!</v>
      </c>
      <c r="BA120" s="33" t="e">
        <f>BA118/(IFERROR(VLOOKUP($B110,#REF!,5,FALSE),"")/30)</f>
        <v>#VALUE!</v>
      </c>
      <c r="BB120" s="33" t="e">
        <f>BB118/(IFERROR(VLOOKUP($B110,#REF!,5,FALSE),"")/30)</f>
        <v>#VALUE!</v>
      </c>
      <c r="BC120" s="33" t="e">
        <f>BC118/(IFERROR(VLOOKUP($B110,#REF!,5,FALSE),"")/30)</f>
        <v>#VALUE!</v>
      </c>
      <c r="BD120" s="33" t="e">
        <f>BD118/(IFERROR(VLOOKUP($B110,#REF!,5,FALSE),"")/30)</f>
        <v>#VALUE!</v>
      </c>
      <c r="BE120" s="33" t="e">
        <f>BE118/(IFERROR(VLOOKUP($B110,#REF!,5,FALSE),"")/30)</f>
        <v>#VALUE!</v>
      </c>
      <c r="BF120" s="33" t="e">
        <f>BF118/(IFERROR(VLOOKUP($B110,#REF!,5,FALSE),"")/30)</f>
        <v>#VALUE!</v>
      </c>
      <c r="BG120" s="33" t="e">
        <f>BG118/(IFERROR(VLOOKUP($B110,#REF!,5,FALSE),"")/30)</f>
        <v>#VALUE!</v>
      </c>
      <c r="BH120" s="33" t="e">
        <f>BH118/(IFERROR(VLOOKUP($B110,#REF!,5,FALSE),"")/30)</f>
        <v>#VALUE!</v>
      </c>
      <c r="BI120" s="33" t="e">
        <f>BI118/(IFERROR(VLOOKUP($B110,#REF!,5,FALSE),"")/30)</f>
        <v>#VALUE!</v>
      </c>
      <c r="BJ120" s="33" t="e">
        <f>BJ118/(IFERROR(VLOOKUP($B110,#REF!,5,FALSE),"")/30)</f>
        <v>#VALUE!</v>
      </c>
      <c r="BK120" s="33" t="e">
        <f>BK118/(IFERROR(VLOOKUP($B110,#REF!,5,FALSE),"")/30)</f>
        <v>#VALUE!</v>
      </c>
      <c r="BL120" s="33" t="e">
        <f>BL118/(IFERROR(VLOOKUP($B110,#REF!,5,FALSE),"")/30)</f>
        <v>#VALUE!</v>
      </c>
      <c r="BM120" s="33" t="e">
        <f>BM118/(IFERROR(VLOOKUP($B110,#REF!,5,FALSE),"")/30)</f>
        <v>#VALUE!</v>
      </c>
      <c r="BN120" s="33" t="e">
        <f>BN118/(IFERROR(VLOOKUP($B110,#REF!,5,FALSE),"")/30)</f>
        <v>#VALUE!</v>
      </c>
      <c r="BO120" s="33" t="e">
        <f>BO118/(IFERROR(VLOOKUP($B110,#REF!,6,FALSE),"")/30)</f>
        <v>#VALUE!</v>
      </c>
      <c r="BP120" s="33" t="e">
        <f>BP118/(IFERROR(VLOOKUP($B110,#REF!,6,FALSE),"")/30)</f>
        <v>#VALUE!</v>
      </c>
      <c r="BQ120" s="33" t="e">
        <f>BQ118/(IFERROR(VLOOKUP($B110,#REF!,6,FALSE),"")/30)</f>
        <v>#VALUE!</v>
      </c>
      <c r="BR120" s="33" t="e">
        <f>BR118/(IFERROR(VLOOKUP($B110,#REF!,6,FALSE),"")/30)</f>
        <v>#VALUE!</v>
      </c>
      <c r="BS120" s="33" t="e">
        <f>BS118/(IFERROR(VLOOKUP($B110,#REF!,6,FALSE),"")/30)</f>
        <v>#VALUE!</v>
      </c>
      <c r="BT120" s="33" t="e">
        <f>BT118/(IFERROR(VLOOKUP($B110,#REF!,6,FALSE),"")/30)</f>
        <v>#VALUE!</v>
      </c>
      <c r="BU120" s="33" t="e">
        <f>BU118/(IFERROR(VLOOKUP($B110,#REF!,6,FALSE),"")/30)</f>
        <v>#VALUE!</v>
      </c>
      <c r="BV120" s="33" t="e">
        <f>BV118/(IFERROR(VLOOKUP($B110,#REF!,6,FALSE),"")/30)</f>
        <v>#VALUE!</v>
      </c>
      <c r="BW120" s="33" t="e">
        <f>BW118/(IFERROR(VLOOKUP($B110,#REF!,6,FALSE),"")/30)</f>
        <v>#VALUE!</v>
      </c>
      <c r="BX120" s="33" t="e">
        <f>BX118/(IFERROR(VLOOKUP($B110,#REF!,6,FALSE),"")/30)</f>
        <v>#VALUE!</v>
      </c>
      <c r="BY120" s="33" t="e">
        <f>BY118/(IFERROR(VLOOKUP($B110,#REF!,6,FALSE),"")/30)</f>
        <v>#VALUE!</v>
      </c>
      <c r="BZ120" s="33" t="e">
        <f>BZ118/(IFERROR(VLOOKUP($B110,#REF!,6,FALSE),"")/30)</f>
        <v>#VALUE!</v>
      </c>
      <c r="CA120" s="33" t="e">
        <f>CA118/(IFERROR(VLOOKUP($B110,#REF!,6,FALSE),"")/30)</f>
        <v>#VALUE!</v>
      </c>
      <c r="CB120" s="33" t="e">
        <f>CB118/(IFERROR(VLOOKUP($B110,#REF!,6,FALSE),"")/30)</f>
        <v>#VALUE!</v>
      </c>
      <c r="CC120" s="33" t="e">
        <f>CC118/(IFERROR(VLOOKUP($B110,#REF!,6,FALSE),"")/30)</f>
        <v>#VALUE!</v>
      </c>
      <c r="CD120" s="33" t="e">
        <f>CD118/(IFERROR(VLOOKUP($B110,#REF!,6,FALSE),"")/30)</f>
        <v>#VALUE!</v>
      </c>
      <c r="CE120" s="33" t="e">
        <f>CE118/(IFERROR(VLOOKUP($B110,#REF!,6,FALSE),"")/30)</f>
        <v>#VALUE!</v>
      </c>
      <c r="CF120" s="33" t="e">
        <f>CF118/(IFERROR(VLOOKUP($B110,#REF!,6,FALSE),"")/30)</f>
        <v>#VALUE!</v>
      </c>
      <c r="CG120" s="33" t="e">
        <f>CG118/(IFERROR(VLOOKUP($B110,#REF!,6,FALSE),"")/30)</f>
        <v>#VALUE!</v>
      </c>
      <c r="CH120" s="33" t="e">
        <f>CH118/(IFERROR(VLOOKUP($B110,#REF!,6,FALSE),"")/30)</f>
        <v>#VALUE!</v>
      </c>
      <c r="CI120" s="33" t="e">
        <f>CI118/(IFERROR(VLOOKUP($B110,#REF!,6,FALSE),"")/30)</f>
        <v>#VALUE!</v>
      </c>
      <c r="CJ120" s="33" t="e">
        <f>CJ118/(IFERROR(VLOOKUP($B110,#REF!,6,FALSE),"")/30)</f>
        <v>#VALUE!</v>
      </c>
      <c r="CK120" s="33" t="e">
        <f>CK118/(IFERROR(VLOOKUP($B110,#REF!,6,FALSE),"")/30)</f>
        <v>#VALUE!</v>
      </c>
      <c r="CL120" s="33" t="e">
        <f>CL118/(IFERROR(VLOOKUP($B110,#REF!,6,FALSE),"")/30)</f>
        <v>#VALUE!</v>
      </c>
      <c r="CM120" s="33" t="e">
        <f>CM118/(IFERROR(VLOOKUP($B110,#REF!,6,FALSE),"")/30)</f>
        <v>#VALUE!</v>
      </c>
      <c r="CN120" s="33" t="e">
        <f>CN118/(IFERROR(VLOOKUP($B110,#REF!,6,FALSE),"")/30)</f>
        <v>#VALUE!</v>
      </c>
      <c r="CO120" s="33" t="e">
        <f>CO118/(IFERROR(VLOOKUP($B110,#REF!,6,FALSE),"")/30)</f>
        <v>#VALUE!</v>
      </c>
      <c r="CP120" s="33" t="e">
        <f>CP118/(IFERROR(VLOOKUP($B110,#REF!,6,FALSE),"")/30)</f>
        <v>#VALUE!</v>
      </c>
      <c r="CQ120" s="33" t="e">
        <f>CQ118/(IFERROR(VLOOKUP($B110,#REF!,6,FALSE),"")/30)</f>
        <v>#VALUE!</v>
      </c>
      <c r="CR120" s="33" t="e">
        <f>CR118/(IFERROR(VLOOKUP($B110,#REF!,6,FALSE),"")/30)</f>
        <v>#VALUE!</v>
      </c>
      <c r="CS120" s="33" t="e">
        <f>CS118/(IFERROR(VLOOKUP($B110,#REF!,6,FALSE),"")/30)</f>
        <v>#VALUE!</v>
      </c>
      <c r="CT120" s="33" t="e">
        <f>CT118/(IFERROR(VLOOKUP($B110,#REF!,7,FALSE),"")/30)</f>
        <v>#VALUE!</v>
      </c>
      <c r="CU120" s="33" t="e">
        <f>CU118/(IFERROR(VLOOKUP($B110,#REF!,7,FALSE),"")/30)</f>
        <v>#VALUE!</v>
      </c>
      <c r="CV120" s="33" t="e">
        <f>CV118/(IFERROR(VLOOKUP($B110,#REF!,7,FALSE),"")/30)</f>
        <v>#VALUE!</v>
      </c>
      <c r="CW120" s="33" t="e">
        <f>CW118/(IFERROR(VLOOKUP($B110,#REF!,7,FALSE),"")/30)</f>
        <v>#VALUE!</v>
      </c>
      <c r="CX120" s="33" t="e">
        <f>CX118/(IFERROR(VLOOKUP($B110,#REF!,7,FALSE),"")/30)</f>
        <v>#VALUE!</v>
      </c>
      <c r="CY120" s="33" t="e">
        <f>CY118/(IFERROR(VLOOKUP($B110,#REF!,7,FALSE),"")/30)</f>
        <v>#VALUE!</v>
      </c>
      <c r="CZ120" s="33" t="e">
        <f>CZ118/(IFERROR(VLOOKUP($B110,#REF!,7,FALSE),"")/30)</f>
        <v>#VALUE!</v>
      </c>
      <c r="DA120" s="33" t="e">
        <f>DA118/(IFERROR(VLOOKUP($B110,#REF!,7,FALSE),"")/30)</f>
        <v>#VALUE!</v>
      </c>
      <c r="DB120" s="33" t="e">
        <f>DB118/(IFERROR(VLOOKUP($B110,#REF!,7,FALSE),"")/30)</f>
        <v>#VALUE!</v>
      </c>
      <c r="DC120" s="33" t="e">
        <f>DC118/(IFERROR(VLOOKUP($B110,#REF!,7,FALSE),"")/30)</f>
        <v>#VALUE!</v>
      </c>
      <c r="DD120" s="33" t="e">
        <f>DD118/(IFERROR(VLOOKUP($B110,#REF!,7,FALSE),"")/30)</f>
        <v>#VALUE!</v>
      </c>
      <c r="DE120" s="33" t="e">
        <f>DE118/(IFERROR(VLOOKUP($B110,#REF!,7,FALSE),"")/30)</f>
        <v>#VALUE!</v>
      </c>
      <c r="DF120" s="33" t="e">
        <f>DF118/(IFERROR(VLOOKUP($B110,#REF!,7,FALSE),"")/30)</f>
        <v>#VALUE!</v>
      </c>
      <c r="DG120" s="33" t="e">
        <f>DG118/(IFERROR(VLOOKUP($B110,#REF!,7,FALSE),"")/30)</f>
        <v>#VALUE!</v>
      </c>
      <c r="DH120" s="33" t="e">
        <f>DH118/(IFERROR(VLOOKUP($B110,#REF!,7,FALSE),"")/30)</f>
        <v>#VALUE!</v>
      </c>
      <c r="DI120" s="33" t="e">
        <f>DI118/(IFERROR(VLOOKUP($B110,#REF!,7,FALSE),"")/30)</f>
        <v>#VALUE!</v>
      </c>
      <c r="DJ120" s="33" t="e">
        <f>DJ118/(IFERROR(VLOOKUP($B110,#REF!,7,FALSE),"")/30)</f>
        <v>#VALUE!</v>
      </c>
      <c r="DK120" s="33" t="e">
        <f>DK118/(IFERROR(VLOOKUP($B110,#REF!,7,FALSE),"")/30)</f>
        <v>#VALUE!</v>
      </c>
      <c r="DL120" s="33" t="e">
        <f>DL118/(IFERROR(VLOOKUP($B110,#REF!,7,FALSE),"")/30)</f>
        <v>#VALUE!</v>
      </c>
      <c r="DM120" s="33" t="e">
        <f>DM118/(IFERROR(VLOOKUP($B110,#REF!,7,FALSE),"")/30)</f>
        <v>#VALUE!</v>
      </c>
      <c r="DN120" s="33" t="e">
        <f>DN118/(IFERROR(VLOOKUP($B110,#REF!,7,FALSE),"")/30)</f>
        <v>#VALUE!</v>
      </c>
      <c r="DO120" s="33" t="e">
        <f>DO118/(IFERROR(VLOOKUP($B110,#REF!,7,FALSE),"")/30)</f>
        <v>#VALUE!</v>
      </c>
      <c r="DP120" s="33" t="e">
        <f>DP118/(IFERROR(VLOOKUP($B110,#REF!,7,FALSE),"")/30)</f>
        <v>#VALUE!</v>
      </c>
      <c r="DQ120" s="33" t="e">
        <f>DQ118/(IFERROR(VLOOKUP($B110,#REF!,7,FALSE),"")/30)</f>
        <v>#VALUE!</v>
      </c>
      <c r="DR120" s="33" t="e">
        <f>DR118/(IFERROR(VLOOKUP($B110,#REF!,7,FALSE),"")/30)</f>
        <v>#VALUE!</v>
      </c>
      <c r="DS120" s="33" t="e">
        <f>DS118/(IFERROR(VLOOKUP($B110,#REF!,7,FALSE),"")/30)</f>
        <v>#VALUE!</v>
      </c>
      <c r="DT120" s="33" t="e">
        <f>DT118/(IFERROR(VLOOKUP($B110,#REF!,7,FALSE),"")/30)</f>
        <v>#VALUE!</v>
      </c>
      <c r="DU120" s="33" t="e">
        <f>DU118/(IFERROR(VLOOKUP($B110,#REF!,7,FALSE),"")/30)</f>
        <v>#VALUE!</v>
      </c>
      <c r="DV120" s="33" t="e">
        <f>DV118/(IFERROR(VLOOKUP($B110,#REF!,7,FALSE),"")/30)</f>
        <v>#VALUE!</v>
      </c>
      <c r="DW120" s="33" t="e">
        <f>DW118/(IFERROR(VLOOKUP($B110,#REF!,7,FALSE),"")/30)</f>
        <v>#VALUE!</v>
      </c>
      <c r="DX120" s="33" t="e">
        <f>DX118/(IFERROR(VLOOKUP($B110,#REF!,8,FALSE),"")/30)</f>
        <v>#VALUE!</v>
      </c>
      <c r="DY120" s="33" t="e">
        <f>DY118/(IFERROR(VLOOKUP($B110,#REF!,8,FALSE),"")/30)</f>
        <v>#VALUE!</v>
      </c>
      <c r="DZ120" s="33" t="e">
        <f>DZ118/(IFERROR(VLOOKUP($B110,#REF!,8,FALSE),"")/30)</f>
        <v>#VALUE!</v>
      </c>
      <c r="EA120" s="33" t="e">
        <f>EA118/(IFERROR(VLOOKUP($B110,#REF!,8,FALSE),"")/30)</f>
        <v>#VALUE!</v>
      </c>
      <c r="EB120" s="33" t="e">
        <f>EB118/(IFERROR(VLOOKUP($B110,#REF!,8,FALSE),"")/30)</f>
        <v>#VALUE!</v>
      </c>
      <c r="EC120" s="33" t="e">
        <f>EC118/(IFERROR(VLOOKUP($B110,#REF!,8,FALSE),"")/30)</f>
        <v>#VALUE!</v>
      </c>
      <c r="ED120" s="33" t="e">
        <f>ED118/(IFERROR(VLOOKUP($B110,#REF!,8,FALSE),"")/30)</f>
        <v>#VALUE!</v>
      </c>
      <c r="EE120" s="33" t="e">
        <f>EE118/(IFERROR(VLOOKUP($B110,#REF!,8,FALSE),"")/30)</f>
        <v>#VALUE!</v>
      </c>
      <c r="EF120" s="33" t="e">
        <f>EF118/(IFERROR(VLOOKUP($B110,#REF!,8,FALSE),"")/30)</f>
        <v>#VALUE!</v>
      </c>
      <c r="EG120" s="33" t="e">
        <f>EG118/(IFERROR(VLOOKUP($B110,#REF!,8,FALSE),"")/30)</f>
        <v>#VALUE!</v>
      </c>
      <c r="EH120" s="33" t="e">
        <f>EH118/(IFERROR(VLOOKUP($B110,#REF!,8,FALSE),"")/30)</f>
        <v>#VALUE!</v>
      </c>
      <c r="EI120" s="33" t="e">
        <f>EI118/(IFERROR(VLOOKUP($B110,#REF!,8,FALSE),"")/30)</f>
        <v>#VALUE!</v>
      </c>
      <c r="EJ120" s="33" t="e">
        <f>EJ118/(IFERROR(VLOOKUP($B110,#REF!,8,FALSE),"")/30)</f>
        <v>#VALUE!</v>
      </c>
      <c r="EK120" s="33" t="e">
        <f>EK118/(IFERROR(VLOOKUP($B110,#REF!,8,FALSE),"")/30)</f>
        <v>#VALUE!</v>
      </c>
      <c r="EL120" s="33" t="e">
        <f>EL118/(IFERROR(VLOOKUP($B110,#REF!,8,FALSE),"")/30)</f>
        <v>#VALUE!</v>
      </c>
      <c r="EM120" s="33" t="e">
        <f>EM118/(IFERROR(VLOOKUP($B110,#REF!,8,FALSE),"")/30)</f>
        <v>#VALUE!</v>
      </c>
      <c r="EN120" s="33" t="e">
        <f>EN118/(IFERROR(VLOOKUP($B110,#REF!,8,FALSE),"")/30)</f>
        <v>#VALUE!</v>
      </c>
      <c r="EO120" s="33" t="e">
        <f>EO118/(IFERROR(VLOOKUP($B110,#REF!,8,FALSE),"")/30)</f>
        <v>#VALUE!</v>
      </c>
      <c r="EP120" s="33" t="e">
        <f>EP118/(IFERROR(VLOOKUP($B110,#REF!,8,FALSE),"")/30)</f>
        <v>#VALUE!</v>
      </c>
      <c r="EQ120" s="33" t="e">
        <f>EQ118/(IFERROR(VLOOKUP($B110,#REF!,8,FALSE),"")/30)</f>
        <v>#VALUE!</v>
      </c>
      <c r="ER120" s="33" t="e">
        <f>ER118/(IFERROR(VLOOKUP($B110,#REF!,8,FALSE),"")/30)</f>
        <v>#VALUE!</v>
      </c>
      <c r="ES120" s="33" t="e">
        <f>ES118/(IFERROR(VLOOKUP($B110,#REF!,8,FALSE),"")/30)</f>
        <v>#VALUE!</v>
      </c>
      <c r="ET120" s="33" t="e">
        <f>ET118/(IFERROR(VLOOKUP($B110,#REF!,8,FALSE),"")/30)</f>
        <v>#VALUE!</v>
      </c>
      <c r="EU120" s="33" t="e">
        <f>EU118/(IFERROR(VLOOKUP($B110,#REF!,8,FALSE),"")/30)</f>
        <v>#VALUE!</v>
      </c>
      <c r="EV120" s="33" t="e">
        <f>EV118/(IFERROR(VLOOKUP($B110,#REF!,8,FALSE),"")/30)</f>
        <v>#VALUE!</v>
      </c>
      <c r="EW120" s="33" t="e">
        <f>EW118/(IFERROR(VLOOKUP($B110,#REF!,8,FALSE),"")/30)</f>
        <v>#VALUE!</v>
      </c>
      <c r="EX120" s="33" t="e">
        <f>EX118/(IFERROR(VLOOKUP($B110,#REF!,8,FALSE),"")/30)</f>
        <v>#VALUE!</v>
      </c>
      <c r="EY120" s="33" t="e">
        <f>EY118/(IFERROR(VLOOKUP($B110,#REF!,8,FALSE),"")/30)</f>
        <v>#VALUE!</v>
      </c>
      <c r="EZ120" s="33" t="e">
        <f>EZ118/(IFERROR(VLOOKUP($B110,#REF!,8,FALSE),"")/30)</f>
        <v>#VALUE!</v>
      </c>
      <c r="FA120" s="33" t="e">
        <f>FA118/(IFERROR(VLOOKUP($B110,#REF!,8,FALSE),"")/30)</f>
        <v>#VALUE!</v>
      </c>
      <c r="FB120" s="33" t="e">
        <f>FB118/(IFERROR(VLOOKUP($B110,#REF!,8,FALSE),"")/30)</f>
        <v>#VALUE!</v>
      </c>
      <c r="FC120" s="33" t="e">
        <f>FC118/(IFERROR(VLOOKUP($B110,#REF!,9,FALSE),"")/30)</f>
        <v>#VALUE!</v>
      </c>
      <c r="FD120" s="33" t="e">
        <f>FD118/(IFERROR(VLOOKUP($B110,#REF!,9,FALSE),"")/30)</f>
        <v>#VALUE!</v>
      </c>
      <c r="FE120" s="33" t="e">
        <f>FE118/(IFERROR(VLOOKUP($B110,#REF!,9,FALSE),"")/30)</f>
        <v>#VALUE!</v>
      </c>
      <c r="FF120" s="33" t="e">
        <f>FF118/(IFERROR(VLOOKUP($B110,#REF!,9,FALSE),"")/30)</f>
        <v>#VALUE!</v>
      </c>
      <c r="FG120" s="33" t="e">
        <f>FG118/(IFERROR(VLOOKUP($B110,#REF!,9,FALSE),"")/30)</f>
        <v>#VALUE!</v>
      </c>
      <c r="FH120" s="33" t="e">
        <f>FH118/(IFERROR(VLOOKUP($B110,#REF!,9,FALSE),"")/30)</f>
        <v>#VALUE!</v>
      </c>
      <c r="FI120" s="33" t="e">
        <f>FI118/(IFERROR(VLOOKUP($B110,#REF!,9,FALSE),"")/30)</f>
        <v>#VALUE!</v>
      </c>
      <c r="FJ120" s="33" t="e">
        <f>FJ118/(IFERROR(VLOOKUP($B110,#REF!,9,FALSE),"")/30)</f>
        <v>#VALUE!</v>
      </c>
      <c r="FK120" s="33" t="e">
        <f>FK118/(IFERROR(VLOOKUP($B110,#REF!,9,FALSE),"")/30)</f>
        <v>#VALUE!</v>
      </c>
      <c r="FL120" s="33" t="e">
        <f>FL118/(IFERROR(VLOOKUP($B110,#REF!,9,FALSE),"")/30)</f>
        <v>#VALUE!</v>
      </c>
      <c r="FM120" s="33" t="e">
        <f>FM118/(IFERROR(VLOOKUP($B110,#REF!,9,FALSE),"")/30)</f>
        <v>#VALUE!</v>
      </c>
      <c r="FN120" s="33" t="e">
        <f>FN118/(IFERROR(VLOOKUP($B110,#REF!,9,FALSE),"")/30)</f>
        <v>#VALUE!</v>
      </c>
      <c r="FO120" s="33" t="e">
        <f>FO118/(IFERROR(VLOOKUP($B110,#REF!,9,FALSE),"")/30)</f>
        <v>#VALUE!</v>
      </c>
      <c r="FP120" s="33" t="e">
        <f>FP118/(IFERROR(VLOOKUP($B110,#REF!,9,FALSE),"")/30)</f>
        <v>#VALUE!</v>
      </c>
      <c r="FQ120" s="33" t="e">
        <f>FQ118/(IFERROR(VLOOKUP($B110,#REF!,9,FALSE),"")/30)</f>
        <v>#VALUE!</v>
      </c>
      <c r="FR120" s="33" t="e">
        <f>FR118/(IFERROR(VLOOKUP($B110,#REF!,9,FALSE),"")/30)</f>
        <v>#VALUE!</v>
      </c>
      <c r="FS120" s="33" t="e">
        <f>FS118/(IFERROR(VLOOKUP($B110,#REF!,9,FALSE),"")/30)</f>
        <v>#VALUE!</v>
      </c>
      <c r="FT120" s="33" t="e">
        <f>FT118/(IFERROR(VLOOKUP($B110,#REF!,9,FALSE),"")/30)</f>
        <v>#VALUE!</v>
      </c>
      <c r="FU120" s="33" t="e">
        <f>FU118/(IFERROR(VLOOKUP($B110,#REF!,9,FALSE),"")/30)</f>
        <v>#VALUE!</v>
      </c>
      <c r="FV120" s="33" t="e">
        <f>FV118/(IFERROR(VLOOKUP($B110,#REF!,9,FALSE),"")/30)</f>
        <v>#VALUE!</v>
      </c>
      <c r="FW120" s="33" t="e">
        <f>FW118/(IFERROR(VLOOKUP($B110,#REF!,9,FALSE),"")/30)</f>
        <v>#VALUE!</v>
      </c>
      <c r="FX120" s="33" t="e">
        <f>FX118/(IFERROR(VLOOKUP($B110,#REF!,9,FALSE),"")/30)</f>
        <v>#VALUE!</v>
      </c>
      <c r="FY120" s="33" t="e">
        <f>FY118/(IFERROR(VLOOKUP($B110,#REF!,9,FALSE),"")/30)</f>
        <v>#VALUE!</v>
      </c>
      <c r="FZ120" s="33" t="e">
        <f>FZ118/(IFERROR(VLOOKUP($B110,#REF!,9,FALSE),"")/30)</f>
        <v>#VALUE!</v>
      </c>
      <c r="GA120" s="33" t="e">
        <f>GA118/(IFERROR(VLOOKUP($B110,#REF!,9,FALSE),"")/30)</f>
        <v>#VALUE!</v>
      </c>
      <c r="GB120" s="33" t="e">
        <f>GB118/(IFERROR(VLOOKUP($B110,#REF!,9,FALSE),"")/30)</f>
        <v>#VALUE!</v>
      </c>
      <c r="GC120" s="33" t="e">
        <f>GC118/(IFERROR(VLOOKUP($B110,#REF!,9,FALSE),"")/30)</f>
        <v>#VALUE!</v>
      </c>
      <c r="GD120" s="33" t="e">
        <f>GD118/(IFERROR(VLOOKUP($B110,#REF!,9,FALSE),"")/30)</f>
        <v>#VALUE!</v>
      </c>
      <c r="GE120" s="33" t="e">
        <f>GE118/(IFERROR(VLOOKUP($B110,#REF!,9,FALSE),"")/30)</f>
        <v>#VALUE!</v>
      </c>
      <c r="GF120" s="33" t="e">
        <f>GF118/(IFERROR(VLOOKUP($B110,#REF!,9,FALSE),"")/30)</f>
        <v>#VALUE!</v>
      </c>
      <c r="GG120" s="33" t="e">
        <f>GG118/(IFERROR(VLOOKUP($B110,#REF!,10,FALSE),"")/30)</f>
        <v>#VALUE!</v>
      </c>
      <c r="GH120" s="33" t="e">
        <f>GH118/(IFERROR(VLOOKUP($B110,#REF!,10,FALSE),"")/30)</f>
        <v>#VALUE!</v>
      </c>
      <c r="GI120" s="33" t="e">
        <f>GI118/(IFERROR(VLOOKUP($B110,#REF!,10,FALSE),"")/30)</f>
        <v>#VALUE!</v>
      </c>
      <c r="GJ120" s="33" t="e">
        <f>GJ118/(IFERROR(VLOOKUP($B110,#REF!,10,FALSE),"")/30)</f>
        <v>#VALUE!</v>
      </c>
      <c r="GK120" s="33" t="e">
        <f>GK118/(IFERROR(VLOOKUP($B110,#REF!,10,FALSE),"")/30)</f>
        <v>#VALUE!</v>
      </c>
      <c r="GL120" s="33" t="e">
        <f>GL118/(IFERROR(VLOOKUP($B110,#REF!,10,FALSE),"")/30)</f>
        <v>#VALUE!</v>
      </c>
      <c r="GM120" s="33" t="e">
        <f>GM118/(IFERROR(VLOOKUP($B110,#REF!,10,FALSE),"")/30)</f>
        <v>#VALUE!</v>
      </c>
      <c r="GN120" s="33" t="e">
        <f>GN118/(IFERROR(VLOOKUP($B110,#REF!,10,FALSE),"")/30)</f>
        <v>#VALUE!</v>
      </c>
      <c r="GO120" s="33" t="e">
        <f>GO118/(IFERROR(VLOOKUP($B110,#REF!,10,FALSE),"")/30)</f>
        <v>#VALUE!</v>
      </c>
      <c r="GP120" s="33" t="e">
        <f>GP118/(IFERROR(VLOOKUP($B110,#REF!,10,FALSE),"")/30)</f>
        <v>#VALUE!</v>
      </c>
      <c r="GQ120" s="33" t="e">
        <f>GQ118/(IFERROR(VLOOKUP($B110,#REF!,10,FALSE),"")/30)</f>
        <v>#VALUE!</v>
      </c>
      <c r="GR120" s="33" t="e">
        <f>GR118/(IFERROR(VLOOKUP($B110,#REF!,10,FALSE),"")/30)</f>
        <v>#VALUE!</v>
      </c>
      <c r="GS120" s="33" t="e">
        <f>GS118/(IFERROR(VLOOKUP($B110,#REF!,10,FALSE),"")/30)</f>
        <v>#VALUE!</v>
      </c>
      <c r="GT120" s="33" t="e">
        <f>GT118/(IFERROR(VLOOKUP($B110,#REF!,10,FALSE),"")/30)</f>
        <v>#VALUE!</v>
      </c>
      <c r="GU120" s="33" t="e">
        <f>GU118/(IFERROR(VLOOKUP($B110,#REF!,10,FALSE),"")/30)</f>
        <v>#VALUE!</v>
      </c>
      <c r="GV120" s="33" t="e">
        <f>GV118/(IFERROR(VLOOKUP($B110,#REF!,10,FALSE),"")/30)</f>
        <v>#VALUE!</v>
      </c>
      <c r="GW120" s="33" t="e">
        <f>GW118/(IFERROR(VLOOKUP($B110,#REF!,10,FALSE),"")/30)</f>
        <v>#VALUE!</v>
      </c>
      <c r="GX120" s="33" t="e">
        <f>GX118/(IFERROR(VLOOKUP($B110,#REF!,10,FALSE),"")/30)</f>
        <v>#VALUE!</v>
      </c>
      <c r="GY120" s="33" t="e">
        <f>GY118/(IFERROR(VLOOKUP($B110,#REF!,10,FALSE),"")/30)</f>
        <v>#VALUE!</v>
      </c>
      <c r="GZ120" s="33" t="e">
        <f>GZ118/(IFERROR(VLOOKUP($B110,#REF!,10,FALSE),"")/30)</f>
        <v>#VALUE!</v>
      </c>
      <c r="HA120" s="33" t="e">
        <f>HA118/(IFERROR(VLOOKUP($B110,#REF!,10,FALSE),"")/30)</f>
        <v>#VALUE!</v>
      </c>
      <c r="HB120" s="33" t="e">
        <f>HB118/(IFERROR(VLOOKUP($B110,#REF!,10,FALSE),"")/30)</f>
        <v>#VALUE!</v>
      </c>
      <c r="HC120" s="33" t="e">
        <f>HC118/(IFERROR(VLOOKUP($B110,#REF!,10,FALSE),"")/30)</f>
        <v>#VALUE!</v>
      </c>
      <c r="HD120" s="33" t="e">
        <f>HD118/(IFERROR(VLOOKUP($B110,#REF!,10,FALSE),"")/30)</f>
        <v>#VALUE!</v>
      </c>
      <c r="HE120" s="33" t="e">
        <f>HE118/(IFERROR(VLOOKUP($B110,#REF!,10,FALSE),"")/30)</f>
        <v>#VALUE!</v>
      </c>
      <c r="HF120" s="33" t="e">
        <f>HF118/(IFERROR(VLOOKUP($B110,#REF!,10,FALSE),"")/30)</f>
        <v>#VALUE!</v>
      </c>
      <c r="HG120" s="33" t="e">
        <f>HG118/(IFERROR(VLOOKUP($B110,#REF!,10,FALSE),"")/30)</f>
        <v>#VALUE!</v>
      </c>
      <c r="HH120" s="33" t="e">
        <f>HH118/(IFERROR(VLOOKUP($B110,#REF!,10,FALSE),"")/30)</f>
        <v>#VALUE!</v>
      </c>
      <c r="HI120" s="33" t="e">
        <f>HI118/(IFERROR(VLOOKUP($B110,#REF!,10,FALSE),"")/30)</f>
        <v>#VALUE!</v>
      </c>
      <c r="HJ120" s="33" t="e">
        <f>HJ118/(IFERROR(VLOOKUP($B110,#REF!,10,FALSE),"")/30)</f>
        <v>#VALUE!</v>
      </c>
      <c r="HK120" s="33" t="e">
        <f>HK118/(IFERROR(VLOOKUP($B110,#REF!,10,FALSE),"")/30)</f>
        <v>#VALUE!</v>
      </c>
      <c r="HL120" s="33" t="e">
        <f>HL118/(IFERROR(VLOOKUP($B110,#REF!,11,FALSE),"")/30)</f>
        <v>#VALUE!</v>
      </c>
      <c r="HM120" s="33" t="e">
        <f>HM118/(IFERROR(VLOOKUP($B110,#REF!,11,FALSE),"")/30)</f>
        <v>#VALUE!</v>
      </c>
      <c r="HN120" s="33" t="e">
        <f>HN118/(IFERROR(VLOOKUP($B110,#REF!,11,FALSE),"")/30)</f>
        <v>#VALUE!</v>
      </c>
      <c r="HO120" s="33" t="e">
        <f>HO118/(IFERROR(VLOOKUP($B110,#REF!,11,FALSE),"")/30)</f>
        <v>#VALUE!</v>
      </c>
      <c r="HP120" s="33" t="e">
        <f>HP118/(IFERROR(VLOOKUP($B110,#REF!,11,FALSE),"")/30)</f>
        <v>#VALUE!</v>
      </c>
      <c r="HQ120" s="33" t="e">
        <f>HQ118/(IFERROR(VLOOKUP($B110,#REF!,11,FALSE),"")/30)</f>
        <v>#VALUE!</v>
      </c>
      <c r="HR120" s="33" t="e">
        <f>HR118/(IFERROR(VLOOKUP($B110,#REF!,11,FALSE),"")/30)</f>
        <v>#VALUE!</v>
      </c>
      <c r="HS120" s="33" t="e">
        <f>HS118/(IFERROR(VLOOKUP($B110,#REF!,11,FALSE),"")/30)</f>
        <v>#VALUE!</v>
      </c>
      <c r="HT120" s="33" t="e">
        <f>HT118/(IFERROR(VLOOKUP($B110,#REF!,11,FALSE),"")/30)</f>
        <v>#VALUE!</v>
      </c>
      <c r="HU120" s="33" t="e">
        <f>HU118/(IFERROR(VLOOKUP($B110,#REF!,11,FALSE),"")/30)</f>
        <v>#VALUE!</v>
      </c>
      <c r="HV120" s="33" t="e">
        <f>HV118/(IFERROR(VLOOKUP($B110,#REF!,11,FALSE),"")/30)</f>
        <v>#VALUE!</v>
      </c>
      <c r="HW120" s="33" t="e">
        <f>HW118/(IFERROR(VLOOKUP($B110,#REF!,11,FALSE),"")/30)</f>
        <v>#VALUE!</v>
      </c>
      <c r="HX120" s="33" t="e">
        <f>HX118/(IFERROR(VLOOKUP($B110,#REF!,11,FALSE),"")/30)</f>
        <v>#VALUE!</v>
      </c>
      <c r="HY120" s="33" t="e">
        <f>HY118/(IFERROR(VLOOKUP($B110,#REF!,11,FALSE),"")/30)</f>
        <v>#VALUE!</v>
      </c>
      <c r="HZ120" s="33" t="e">
        <f>HZ118/(IFERROR(VLOOKUP($B110,#REF!,11,FALSE),"")/30)</f>
        <v>#VALUE!</v>
      </c>
      <c r="IA120" s="33" t="e">
        <f>IA118/(IFERROR(VLOOKUP($B110,#REF!,11,FALSE),"")/30)</f>
        <v>#VALUE!</v>
      </c>
      <c r="IB120" s="33" t="e">
        <f>IB118/(IFERROR(VLOOKUP($B110,#REF!,11,FALSE),"")/30)</f>
        <v>#VALUE!</v>
      </c>
      <c r="IC120" s="33" t="e">
        <f>IC118/(IFERROR(VLOOKUP($B110,#REF!,11,FALSE),"")/30)</f>
        <v>#VALUE!</v>
      </c>
      <c r="ID120" s="33" t="e">
        <f>ID118/(IFERROR(VLOOKUP($B110,#REF!,11,FALSE),"")/30)</f>
        <v>#VALUE!</v>
      </c>
      <c r="IE120" s="33" t="e">
        <f>IE118/(IFERROR(VLOOKUP($B110,#REF!,11,FALSE),"")/30)</f>
        <v>#VALUE!</v>
      </c>
      <c r="IF120" s="33" t="e">
        <f>IF118/(IFERROR(VLOOKUP($B110,#REF!,11,FALSE),"")/30)</f>
        <v>#VALUE!</v>
      </c>
      <c r="IG120" s="33" t="e">
        <f>IG118/(IFERROR(VLOOKUP($B110,#REF!,11,FALSE),"")/30)</f>
        <v>#VALUE!</v>
      </c>
      <c r="IH120" s="33" t="e">
        <f>IH118/(IFERROR(VLOOKUP($B110,#REF!,11,FALSE),"")/30)</f>
        <v>#VALUE!</v>
      </c>
      <c r="II120" s="33" t="e">
        <f>II118/(IFERROR(VLOOKUP($B110,#REF!,11,FALSE),"")/30)</f>
        <v>#VALUE!</v>
      </c>
      <c r="IJ120" s="33" t="e">
        <f>IJ118/(IFERROR(VLOOKUP($B110,#REF!,11,FALSE),"")/30)</f>
        <v>#VALUE!</v>
      </c>
      <c r="IK120" s="33" t="e">
        <f>IK118/(IFERROR(VLOOKUP($B110,#REF!,11,FALSE),"")/30)</f>
        <v>#VALUE!</v>
      </c>
      <c r="IL120" s="33" t="e">
        <f>IL118/(IFERROR(VLOOKUP($B110,#REF!,11,FALSE),"")/30)</f>
        <v>#VALUE!</v>
      </c>
      <c r="IM120" s="33" t="e">
        <f>IM118/(IFERROR(VLOOKUP($B110,#REF!,11,FALSE),"")/30)</f>
        <v>#VALUE!</v>
      </c>
      <c r="IN120" s="33" t="e">
        <f>IN118/(IFERROR(VLOOKUP($B110,#REF!,11,FALSE),"")/30)</f>
        <v>#VALUE!</v>
      </c>
      <c r="IO120" s="33" t="e">
        <f>IO118/(IFERROR(VLOOKUP($B110,#REF!,11,FALSE),"")/30)</f>
        <v>#VALUE!</v>
      </c>
      <c r="IP120" s="33" t="e">
        <f>IP118/(IFERROR(VLOOKUP($B110,#REF!,11,FALSE),"")/30)</f>
        <v>#VALUE!</v>
      </c>
      <c r="IQ120" s="33" t="e">
        <f>IQ118/(IFERROR(VLOOKUP($B110,#REF!,12,FALSE),"")/30)</f>
        <v>#VALUE!</v>
      </c>
      <c r="IR120" s="33" t="e">
        <f>IR118/(IFERROR(VLOOKUP($B110,#REF!,12,FALSE),"")/30)</f>
        <v>#VALUE!</v>
      </c>
      <c r="IS120" s="33" t="e">
        <f>IS118/(IFERROR(VLOOKUP($B110,#REF!,12,FALSE),"")/30)</f>
        <v>#VALUE!</v>
      </c>
      <c r="IT120" s="33" t="e">
        <f>IT118/(IFERROR(VLOOKUP($B110,#REF!,12,FALSE),"")/30)</f>
        <v>#VALUE!</v>
      </c>
      <c r="IU120" s="33" t="e">
        <f>IU118/(IFERROR(VLOOKUP($B110,#REF!,12,FALSE),"")/30)</f>
        <v>#VALUE!</v>
      </c>
      <c r="IV120" s="33" t="e">
        <f>IV118/(IFERROR(VLOOKUP($B110,#REF!,12,FALSE),"")/30)</f>
        <v>#VALUE!</v>
      </c>
      <c r="IW120" s="33" t="e">
        <f>IW118/(IFERROR(VLOOKUP($B110,#REF!,12,FALSE),"")/30)</f>
        <v>#VALUE!</v>
      </c>
      <c r="IX120" s="33" t="e">
        <f>IX118/(IFERROR(VLOOKUP($B110,#REF!,12,FALSE),"")/30)</f>
        <v>#VALUE!</v>
      </c>
      <c r="IY120" s="33" t="e">
        <f>IY118/(IFERROR(VLOOKUP($B110,#REF!,12,FALSE),"")/30)</f>
        <v>#VALUE!</v>
      </c>
      <c r="IZ120" s="33" t="e">
        <f>IZ118/(IFERROR(VLOOKUP($B110,#REF!,12,FALSE),"")/30)</f>
        <v>#VALUE!</v>
      </c>
      <c r="JA120" s="33" t="e">
        <f>JA118/(IFERROR(VLOOKUP($B110,#REF!,12,FALSE),"")/30)</f>
        <v>#VALUE!</v>
      </c>
      <c r="JB120" s="33" t="e">
        <f>JB118/(IFERROR(VLOOKUP($B110,#REF!,12,FALSE),"")/30)</f>
        <v>#VALUE!</v>
      </c>
      <c r="JC120" s="33" t="e">
        <f>JC118/(IFERROR(VLOOKUP($B110,#REF!,12,FALSE),"")/30)</f>
        <v>#VALUE!</v>
      </c>
      <c r="JD120" s="33" t="e">
        <f>JD118/(IFERROR(VLOOKUP($B110,#REF!,12,FALSE),"")/30)</f>
        <v>#VALUE!</v>
      </c>
      <c r="JE120" s="33" t="e">
        <f>JE118/(IFERROR(VLOOKUP($B110,#REF!,12,FALSE),"")/30)</f>
        <v>#VALUE!</v>
      </c>
      <c r="JF120" s="33" t="e">
        <f>JF118/(IFERROR(VLOOKUP($B110,#REF!,12,FALSE),"")/30)</f>
        <v>#VALUE!</v>
      </c>
      <c r="JG120" s="33" t="e">
        <f>JG118/(IFERROR(VLOOKUP($B110,#REF!,12,FALSE),"")/30)</f>
        <v>#VALUE!</v>
      </c>
      <c r="JH120" s="33" t="e">
        <f>JH118/(IFERROR(VLOOKUP($B110,#REF!,12,FALSE),"")/30)</f>
        <v>#VALUE!</v>
      </c>
      <c r="JI120" s="33" t="e">
        <f>JI118/(IFERROR(VLOOKUP($B110,#REF!,12,FALSE),"")/30)</f>
        <v>#VALUE!</v>
      </c>
      <c r="JJ120" s="33" t="e">
        <f>JJ118/(IFERROR(VLOOKUP($B110,#REF!,12,FALSE),"")/30)</f>
        <v>#VALUE!</v>
      </c>
      <c r="JK120" s="33" t="e">
        <f>JK118/(IFERROR(VLOOKUP($B110,#REF!,12,FALSE),"")/30)</f>
        <v>#VALUE!</v>
      </c>
      <c r="JL120" s="33" t="e">
        <f>JL118/(IFERROR(VLOOKUP($B110,#REF!,12,FALSE),"")/30)</f>
        <v>#VALUE!</v>
      </c>
      <c r="JM120" s="33" t="e">
        <f>JM118/(IFERROR(VLOOKUP($B110,#REF!,12,FALSE),"")/30)</f>
        <v>#VALUE!</v>
      </c>
      <c r="JN120" s="33" t="e">
        <f>JN118/(IFERROR(VLOOKUP($B110,#REF!,12,FALSE),"")/30)</f>
        <v>#VALUE!</v>
      </c>
      <c r="JO120" s="33" t="e">
        <f>JO118/(IFERROR(VLOOKUP($B110,#REF!,12,FALSE),"")/30)</f>
        <v>#VALUE!</v>
      </c>
      <c r="JP120" s="33" t="e">
        <f>JP118/(IFERROR(VLOOKUP($B110,#REF!,12,FALSE),"")/30)</f>
        <v>#VALUE!</v>
      </c>
      <c r="JQ120" s="33" t="e">
        <f>JQ118/(IFERROR(VLOOKUP($B110,#REF!,12,FALSE),"")/30)</f>
        <v>#VALUE!</v>
      </c>
      <c r="JR120" s="33" t="e">
        <f>JR118/(IFERROR(VLOOKUP($B110,#REF!,12,FALSE),"")/30)</f>
        <v>#VALUE!</v>
      </c>
      <c r="JS120" s="33" t="e">
        <f>JS118/(IFERROR(VLOOKUP($B110,#REF!,12,FALSE),"")/30)</f>
        <v>#VALUE!</v>
      </c>
      <c r="JT120" s="33" t="e">
        <f>JT118/(IFERROR(VLOOKUP($B110,#REF!,12,FALSE),"")/30)</f>
        <v>#VALUE!</v>
      </c>
      <c r="JU120" s="33" t="e">
        <f>JU118/(IFERROR(VLOOKUP($B110,#REF!,13,FALSE),"")/30)</f>
        <v>#VALUE!</v>
      </c>
      <c r="JV120" s="33" t="e">
        <f>JV118/(IFERROR(VLOOKUP($B110,#REF!,13,FALSE),"")/30)</f>
        <v>#VALUE!</v>
      </c>
      <c r="JW120" s="33" t="e">
        <f>JW118/(IFERROR(VLOOKUP($B110,#REF!,13,FALSE),"")/30)</f>
        <v>#VALUE!</v>
      </c>
      <c r="JX120" s="33" t="e">
        <f>JX118/(IFERROR(VLOOKUP($B110,#REF!,13,FALSE),"")/30)</f>
        <v>#VALUE!</v>
      </c>
      <c r="JY120" s="33" t="e">
        <f>JY118/(IFERROR(VLOOKUP($B110,#REF!,13,FALSE),"")/30)</f>
        <v>#VALUE!</v>
      </c>
      <c r="JZ120" s="33" t="e">
        <f>JZ118/(IFERROR(VLOOKUP($B110,#REF!,13,FALSE),"")/30)</f>
        <v>#VALUE!</v>
      </c>
      <c r="KA120" s="33" t="e">
        <f>KA118/(IFERROR(VLOOKUP($B110,#REF!,13,FALSE),"")/30)</f>
        <v>#VALUE!</v>
      </c>
      <c r="KB120" s="33" t="e">
        <f>KB118/(IFERROR(VLOOKUP($B110,#REF!,13,FALSE),"")/30)</f>
        <v>#VALUE!</v>
      </c>
      <c r="KC120" s="33" t="e">
        <f>KC118/(IFERROR(VLOOKUP($B110,#REF!,13,FALSE),"")/30)</f>
        <v>#VALUE!</v>
      </c>
      <c r="KD120" s="33" t="e">
        <f>KD118/(IFERROR(VLOOKUP($B110,#REF!,13,FALSE),"")/30)</f>
        <v>#VALUE!</v>
      </c>
      <c r="KE120" s="33" t="e">
        <f>KE118/(IFERROR(VLOOKUP($B110,#REF!,13,FALSE),"")/30)</f>
        <v>#VALUE!</v>
      </c>
      <c r="KF120" s="33" t="e">
        <f>KF118/(IFERROR(VLOOKUP($B110,#REF!,13,FALSE),"")/30)</f>
        <v>#VALUE!</v>
      </c>
      <c r="KG120" s="33" t="e">
        <f>KG118/(IFERROR(VLOOKUP($B110,#REF!,13,FALSE),"")/30)</f>
        <v>#VALUE!</v>
      </c>
      <c r="KH120" s="33" t="e">
        <f>KH118/(IFERROR(VLOOKUP($B110,#REF!,13,FALSE),"")/30)</f>
        <v>#VALUE!</v>
      </c>
      <c r="KI120" s="33" t="e">
        <f>KI118/(IFERROR(VLOOKUP($B110,#REF!,13,FALSE),"")/30)</f>
        <v>#VALUE!</v>
      </c>
      <c r="KJ120" s="33" t="e">
        <f>KJ118/(IFERROR(VLOOKUP($B110,#REF!,13,FALSE),"")/30)</f>
        <v>#VALUE!</v>
      </c>
      <c r="KK120" s="33" t="e">
        <f>KK118/(IFERROR(VLOOKUP($B110,#REF!,13,FALSE),"")/30)</f>
        <v>#VALUE!</v>
      </c>
      <c r="KL120" s="33" t="e">
        <f>KL118/(IFERROR(VLOOKUP($B110,#REF!,13,FALSE),"")/30)</f>
        <v>#VALUE!</v>
      </c>
      <c r="KM120" s="33" t="e">
        <f>KM118/(IFERROR(VLOOKUP($B110,#REF!,13,FALSE),"")/30)</f>
        <v>#VALUE!</v>
      </c>
      <c r="KN120" s="33" t="e">
        <f>KN118/(IFERROR(VLOOKUP($B110,#REF!,13,FALSE),"")/30)</f>
        <v>#VALUE!</v>
      </c>
      <c r="KO120" s="33" t="e">
        <f>KO118/(IFERROR(VLOOKUP($B110,#REF!,13,FALSE),"")/30)</f>
        <v>#VALUE!</v>
      </c>
      <c r="KP120" s="33" t="e">
        <f>KP118/(IFERROR(VLOOKUP($B110,#REF!,13,FALSE),"")/30)</f>
        <v>#VALUE!</v>
      </c>
      <c r="KQ120" s="33" t="e">
        <f>KQ118/(IFERROR(VLOOKUP($B110,#REF!,13,FALSE),"")/30)</f>
        <v>#VALUE!</v>
      </c>
      <c r="KR120" s="33" t="e">
        <f>KR118/(IFERROR(VLOOKUP($B110,#REF!,13,FALSE),"")/30)</f>
        <v>#VALUE!</v>
      </c>
      <c r="KS120" s="33" t="e">
        <f>KS118/(IFERROR(VLOOKUP($B110,#REF!,13,FALSE),"")/30)</f>
        <v>#VALUE!</v>
      </c>
      <c r="KT120" s="33" t="e">
        <f>KT118/(IFERROR(VLOOKUP($B110,#REF!,13,FALSE),"")/30)</f>
        <v>#VALUE!</v>
      </c>
      <c r="KU120" s="33" t="e">
        <f>KU118/(IFERROR(VLOOKUP($B110,#REF!,13,FALSE),"")/30)</f>
        <v>#VALUE!</v>
      </c>
      <c r="KV120" s="33" t="e">
        <f>KV118/(IFERROR(VLOOKUP($B110,#REF!,13,FALSE),"")/30)</f>
        <v>#VALUE!</v>
      </c>
      <c r="KW120" s="33" t="e">
        <f>KW118/(IFERROR(VLOOKUP($B110,#REF!,13,FALSE),"")/30)</f>
        <v>#VALUE!</v>
      </c>
      <c r="KX120" s="33" t="e">
        <f>KX118/(IFERROR(VLOOKUP($B110,#REF!,13,FALSE),"")/30)</f>
        <v>#VALUE!</v>
      </c>
      <c r="KY120" s="33" t="e">
        <f>KY118/(IFERROR(VLOOKUP($B110,#REF!,13,FALSE),"")/30)</f>
        <v>#VALUE!</v>
      </c>
      <c r="KZ120" s="33" t="e">
        <f>KZ118/(IFERROR(VLOOKUP($B110,#REF!,14,FALSE),"")/30)</f>
        <v>#VALUE!</v>
      </c>
      <c r="LA120" s="33" t="e">
        <f>LA118/(IFERROR(VLOOKUP($B110,#REF!,14,FALSE),"")/30)</f>
        <v>#VALUE!</v>
      </c>
      <c r="LB120" s="33" t="e">
        <f>LB118/(IFERROR(VLOOKUP($B110,#REF!,14,FALSE),"")/30)</f>
        <v>#VALUE!</v>
      </c>
      <c r="LC120" s="33" t="e">
        <f>LC118/(IFERROR(VLOOKUP($B110,#REF!,14,FALSE),"")/30)</f>
        <v>#VALUE!</v>
      </c>
      <c r="LD120" s="33" t="e">
        <f>LD118/(IFERROR(VLOOKUP($B110,#REF!,14,FALSE),"")/30)</f>
        <v>#VALUE!</v>
      </c>
      <c r="LE120" s="33" t="e">
        <f>LE118/(IFERROR(VLOOKUP($B110,#REF!,14,FALSE),"")/30)</f>
        <v>#VALUE!</v>
      </c>
      <c r="LF120" s="33" t="e">
        <f>LF118/(IFERROR(VLOOKUP($B110,#REF!,14,FALSE),"")/30)</f>
        <v>#VALUE!</v>
      </c>
      <c r="LG120" s="33" t="e">
        <f>LG118/(IFERROR(VLOOKUP($B110,#REF!,14,FALSE),"")/30)</f>
        <v>#VALUE!</v>
      </c>
      <c r="LH120" s="33" t="e">
        <f>LH118/(IFERROR(VLOOKUP($B110,#REF!,14,FALSE),"")/30)</f>
        <v>#VALUE!</v>
      </c>
      <c r="LI120" s="33" t="e">
        <f>LI118/(IFERROR(VLOOKUP($B110,#REF!,14,FALSE),"")/30)</f>
        <v>#VALUE!</v>
      </c>
      <c r="LJ120" s="33" t="e">
        <f>LJ118/(IFERROR(VLOOKUP($B110,#REF!,14,FALSE),"")/30)</f>
        <v>#VALUE!</v>
      </c>
      <c r="LK120" s="33" t="e">
        <f>LK118/(IFERROR(VLOOKUP($B110,#REF!,14,FALSE),"")/30)</f>
        <v>#VALUE!</v>
      </c>
      <c r="LL120" s="33" t="e">
        <f>LL118/(IFERROR(VLOOKUP($B110,#REF!,14,FALSE),"")/30)</f>
        <v>#VALUE!</v>
      </c>
      <c r="LM120" s="33" t="e">
        <f>LM118/(IFERROR(VLOOKUP($B110,#REF!,14,FALSE),"")/30)</f>
        <v>#VALUE!</v>
      </c>
      <c r="LN120" s="33" t="e">
        <f>LN118/(IFERROR(VLOOKUP($B110,#REF!,14,FALSE),"")/30)</f>
        <v>#VALUE!</v>
      </c>
      <c r="LO120" s="33" t="e">
        <f>LO118/(IFERROR(VLOOKUP($B110,#REF!,14,FALSE),"")/30)</f>
        <v>#VALUE!</v>
      </c>
      <c r="LP120" s="33" t="e">
        <f>LP118/(IFERROR(VLOOKUP($B110,#REF!,14,FALSE),"")/30)</f>
        <v>#VALUE!</v>
      </c>
      <c r="LQ120" s="33" t="e">
        <f>LQ118/(IFERROR(VLOOKUP($B110,#REF!,14,FALSE),"")/30)</f>
        <v>#VALUE!</v>
      </c>
      <c r="LR120" s="33" t="e">
        <f>LR118/(IFERROR(VLOOKUP($B110,#REF!,14,FALSE),"")/30)</f>
        <v>#VALUE!</v>
      </c>
      <c r="LS120" s="33" t="e">
        <f>LS118/(IFERROR(VLOOKUP($B110,#REF!,14,FALSE),"")/30)</f>
        <v>#VALUE!</v>
      </c>
      <c r="LT120" s="33" t="e">
        <f>LT118/(IFERROR(VLOOKUP($B110,#REF!,14,FALSE),"")/30)</f>
        <v>#VALUE!</v>
      </c>
      <c r="LU120" s="33" t="e">
        <f>LU118/(IFERROR(VLOOKUP($B110,#REF!,14,FALSE),"")/30)</f>
        <v>#VALUE!</v>
      </c>
      <c r="LV120" s="33" t="e">
        <f>LV118/(IFERROR(VLOOKUP($B110,#REF!,14,FALSE),"")/30)</f>
        <v>#VALUE!</v>
      </c>
      <c r="LW120" s="33" t="e">
        <f>LW118/(IFERROR(VLOOKUP($B110,#REF!,14,FALSE),"")/30)</f>
        <v>#VALUE!</v>
      </c>
      <c r="LX120" s="33" t="e">
        <f>LX118/(IFERROR(VLOOKUP($B110,#REF!,14,FALSE),"")/30)</f>
        <v>#VALUE!</v>
      </c>
      <c r="LY120" s="33" t="e">
        <f>LY118/(IFERROR(VLOOKUP($B110,#REF!,14,FALSE),"")/30)</f>
        <v>#VALUE!</v>
      </c>
      <c r="LZ120" s="33" t="e">
        <f>LZ118/(IFERROR(VLOOKUP($B110,#REF!,14,FALSE),"")/30)</f>
        <v>#VALUE!</v>
      </c>
      <c r="MA120" s="33" t="e">
        <f>MA118/(IFERROR(VLOOKUP($B110,#REF!,14,FALSE),"")/30)</f>
        <v>#VALUE!</v>
      </c>
      <c r="MB120" s="33" t="e">
        <f>MB118/(IFERROR(VLOOKUP($B110,#REF!,14,FALSE),"")/30)</f>
        <v>#VALUE!</v>
      </c>
      <c r="MC120" s="33" t="e">
        <f>MC118/(IFERROR(VLOOKUP($B110,#REF!,14,FALSE),"")/30)</f>
        <v>#VALUE!</v>
      </c>
      <c r="MD120" s="33" t="e">
        <f>MD118/(IFERROR(VLOOKUP($B110,#REF!,15,FALSE),"")/30)</f>
        <v>#VALUE!</v>
      </c>
      <c r="ME120" s="33" t="e">
        <f>ME118/(IFERROR(VLOOKUP($B110,#REF!,15,FALSE),"")/30)</f>
        <v>#VALUE!</v>
      </c>
      <c r="MF120" s="33" t="e">
        <f>MF118/(IFERROR(VLOOKUP($B110,#REF!,15,FALSE),"")/30)</f>
        <v>#VALUE!</v>
      </c>
      <c r="MG120" s="33" t="e">
        <f>MG118/(IFERROR(VLOOKUP($B110,#REF!,15,FALSE),"")/30)</f>
        <v>#VALUE!</v>
      </c>
      <c r="MH120" s="33" t="e">
        <f>MH118/(IFERROR(VLOOKUP($B110,#REF!,15,FALSE),"")/30)</f>
        <v>#VALUE!</v>
      </c>
      <c r="MI120" s="33" t="e">
        <f>MI118/(IFERROR(VLOOKUP($B110,#REF!,15,FALSE),"")/30)</f>
        <v>#VALUE!</v>
      </c>
      <c r="MJ120" s="33" t="e">
        <f>MJ118/(IFERROR(VLOOKUP($B110,#REF!,15,FALSE),"")/30)</f>
        <v>#VALUE!</v>
      </c>
      <c r="MK120" s="33" t="e">
        <f>MK118/(IFERROR(VLOOKUP($B110,#REF!,15,FALSE),"")/30)</f>
        <v>#VALUE!</v>
      </c>
      <c r="ML120" s="33" t="e">
        <f>ML118/(IFERROR(VLOOKUP($B110,#REF!,15,FALSE),"")/30)</f>
        <v>#VALUE!</v>
      </c>
      <c r="MM120" s="33" t="e">
        <f>MM118/(IFERROR(VLOOKUP($B110,#REF!,15,FALSE),"")/30)</f>
        <v>#VALUE!</v>
      </c>
      <c r="MN120" s="33" t="e">
        <f>MN118/(IFERROR(VLOOKUP($B110,#REF!,15,FALSE),"")/30)</f>
        <v>#VALUE!</v>
      </c>
      <c r="MO120" s="33" t="e">
        <f>MO118/(IFERROR(VLOOKUP($B110,#REF!,15,FALSE),"")/30)</f>
        <v>#VALUE!</v>
      </c>
      <c r="MP120" s="33" t="e">
        <f>MP118/(IFERROR(VLOOKUP($B110,#REF!,15,FALSE),"")/30)</f>
        <v>#VALUE!</v>
      </c>
      <c r="MQ120" s="33" t="e">
        <f>MQ118/(IFERROR(VLOOKUP($B110,#REF!,15,FALSE),"")/30)</f>
        <v>#VALUE!</v>
      </c>
      <c r="MR120" s="33" t="e">
        <f>MR118/(IFERROR(VLOOKUP($B110,#REF!,15,FALSE),"")/30)</f>
        <v>#VALUE!</v>
      </c>
      <c r="MS120" s="33" t="e">
        <f>MS118/(IFERROR(VLOOKUP($B110,#REF!,15,FALSE),"")/30)</f>
        <v>#VALUE!</v>
      </c>
      <c r="MT120" s="33" t="e">
        <f>MT118/(IFERROR(VLOOKUP($B110,#REF!,15,FALSE),"")/30)</f>
        <v>#VALUE!</v>
      </c>
      <c r="MU120" s="33" t="e">
        <f>MU118/(IFERROR(VLOOKUP($B110,#REF!,15,FALSE),"")/30)</f>
        <v>#VALUE!</v>
      </c>
      <c r="MV120" s="33" t="e">
        <f>MV118/(IFERROR(VLOOKUP($B110,#REF!,15,FALSE),"")/30)</f>
        <v>#VALUE!</v>
      </c>
      <c r="MW120" s="33" t="e">
        <f>MW118/(IFERROR(VLOOKUP($B110,#REF!,15,FALSE),"")/30)</f>
        <v>#VALUE!</v>
      </c>
      <c r="MX120" s="33" t="e">
        <f>MX118/(IFERROR(VLOOKUP($B110,#REF!,15,FALSE),"")/30)</f>
        <v>#VALUE!</v>
      </c>
      <c r="MY120" s="33" t="e">
        <f>MY118/(IFERROR(VLOOKUP($B110,#REF!,15,FALSE),"")/30)</f>
        <v>#VALUE!</v>
      </c>
      <c r="MZ120" s="33" t="e">
        <f>MZ118/(IFERROR(VLOOKUP($B110,#REF!,15,FALSE),"")/30)</f>
        <v>#VALUE!</v>
      </c>
      <c r="NA120" s="33" t="e">
        <f>NA118/(IFERROR(VLOOKUP($B110,#REF!,15,FALSE),"")/30)</f>
        <v>#VALUE!</v>
      </c>
      <c r="NB120" s="33" t="e">
        <f>NB118/(IFERROR(VLOOKUP($B110,#REF!,15,FALSE),"")/30)</f>
        <v>#VALUE!</v>
      </c>
      <c r="NC120" s="33" t="e">
        <f>NC118/(IFERROR(VLOOKUP($B110,#REF!,15,FALSE),"")/30)</f>
        <v>#VALUE!</v>
      </c>
      <c r="ND120" s="33" t="e">
        <f>ND118/(IFERROR(VLOOKUP($B110,#REF!,15,FALSE),"")/30)</f>
        <v>#VALUE!</v>
      </c>
      <c r="NE120" s="33" t="e">
        <f>NE118/(IFERROR(VLOOKUP($B110,#REF!,15,FALSE),"")/30)</f>
        <v>#VALUE!</v>
      </c>
      <c r="NF120" s="33" t="e">
        <f>NF118/(IFERROR(VLOOKUP($B110,#REF!,15,FALSE),"")/30)</f>
        <v>#VALUE!</v>
      </c>
      <c r="NG120" s="33" t="e">
        <f>NG118/(IFERROR(VLOOKUP($B110,#REF!,15,FALSE),"")/30)</f>
        <v>#VALUE!</v>
      </c>
      <c r="NH120" s="33" t="e">
        <f>NH118/(IFERROR(VLOOKUP($B110,#REF!,15,FALSE),"")/30)</f>
        <v>#VALUE!</v>
      </c>
    </row>
    <row r="121" spans="1:372" s="34" customFormat="1" ht="14.4" outlineLevel="1" x14ac:dyDescent="0.2">
      <c r="A121" s="1048"/>
      <c r="B121" s="17" t="s">
        <v>37</v>
      </c>
      <c r="C121" s="1051"/>
      <c r="D121" s="50" t="s">
        <v>33</v>
      </c>
      <c r="E121" s="27" t="s">
        <v>31</v>
      </c>
      <c r="F121" s="25"/>
      <c r="G121" s="52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  <c r="CD121" s="33"/>
      <c r="CE121" s="33"/>
      <c r="CF121" s="33"/>
      <c r="CG121" s="33"/>
      <c r="CH121" s="33"/>
      <c r="CI121" s="33"/>
      <c r="CJ121" s="33"/>
      <c r="CK121" s="33"/>
      <c r="CL121" s="33"/>
      <c r="CM121" s="33"/>
      <c r="CN121" s="33"/>
      <c r="CO121" s="33"/>
      <c r="CP121" s="33"/>
      <c r="CQ121" s="33"/>
      <c r="CR121" s="33"/>
      <c r="CS121" s="33"/>
      <c r="CT121" s="33"/>
      <c r="CU121" s="33"/>
      <c r="CV121" s="33"/>
      <c r="CW121" s="33"/>
      <c r="CX121" s="33"/>
      <c r="CY121" s="33"/>
      <c r="CZ121" s="33"/>
      <c r="DA121" s="33"/>
      <c r="DB121" s="33"/>
      <c r="DC121" s="33"/>
      <c r="DD121" s="33"/>
      <c r="DE121" s="33"/>
      <c r="DF121" s="33"/>
      <c r="DG121" s="33"/>
      <c r="DH121" s="33"/>
      <c r="DI121" s="33"/>
      <c r="DJ121" s="33"/>
      <c r="DK121" s="33"/>
      <c r="DL121" s="33"/>
      <c r="DM121" s="33"/>
      <c r="DN121" s="33"/>
      <c r="DO121" s="33"/>
      <c r="DP121" s="33"/>
      <c r="DQ121" s="33"/>
      <c r="DR121" s="33"/>
      <c r="DS121" s="33"/>
      <c r="DT121" s="33"/>
      <c r="DU121" s="33"/>
      <c r="DV121" s="33"/>
      <c r="DW121" s="33"/>
      <c r="DX121" s="33"/>
      <c r="DY121" s="33"/>
      <c r="DZ121" s="33"/>
      <c r="EA121" s="33"/>
      <c r="EB121" s="33"/>
      <c r="EC121" s="33"/>
      <c r="ED121" s="33"/>
      <c r="EE121" s="33"/>
      <c r="EF121" s="33"/>
      <c r="EG121" s="33"/>
      <c r="EH121" s="33"/>
      <c r="EI121" s="33"/>
      <c r="EJ121" s="33"/>
      <c r="EK121" s="33"/>
      <c r="EL121" s="33"/>
      <c r="EM121" s="33"/>
      <c r="EN121" s="33"/>
      <c r="EO121" s="33"/>
      <c r="EP121" s="33"/>
      <c r="EQ121" s="33"/>
      <c r="ER121" s="33"/>
      <c r="ES121" s="33"/>
      <c r="ET121" s="33"/>
      <c r="EU121" s="33"/>
      <c r="EV121" s="33"/>
      <c r="EW121" s="33"/>
      <c r="EX121" s="33"/>
      <c r="EY121" s="33"/>
      <c r="EZ121" s="33"/>
      <c r="FA121" s="33"/>
      <c r="FB121" s="33"/>
      <c r="FC121" s="33"/>
      <c r="FD121" s="33"/>
      <c r="FE121" s="33"/>
      <c r="FF121" s="33"/>
      <c r="FG121" s="33"/>
      <c r="FH121" s="33"/>
      <c r="FI121" s="33">
        <v>0</v>
      </c>
      <c r="FJ121" s="33"/>
      <c r="FK121" s="33"/>
      <c r="FL121" s="33">
        <v>0</v>
      </c>
      <c r="FM121" s="33"/>
      <c r="FN121" s="33"/>
      <c r="FO121" s="33">
        <v>0</v>
      </c>
      <c r="FP121" s="33"/>
      <c r="FQ121" s="33">
        <v>0</v>
      </c>
      <c r="FR121" s="33"/>
      <c r="FS121" s="33"/>
      <c r="FT121" s="33"/>
      <c r="FU121" s="33"/>
      <c r="FV121" s="33"/>
      <c r="FW121" s="33"/>
      <c r="FX121" s="33"/>
      <c r="FY121" s="33"/>
      <c r="FZ121" s="33"/>
      <c r="GA121" s="33"/>
      <c r="GB121" s="33"/>
      <c r="GC121" s="33"/>
      <c r="GD121" s="33"/>
      <c r="GE121" s="33"/>
      <c r="GF121" s="33"/>
      <c r="GG121" s="33"/>
      <c r="GH121" s="33"/>
      <c r="GI121" s="33"/>
      <c r="GJ121" s="33"/>
      <c r="GK121" s="33"/>
      <c r="GL121" s="33"/>
      <c r="GM121" s="33"/>
      <c r="GN121" s="33"/>
      <c r="GO121" s="33"/>
      <c r="GP121" s="33"/>
      <c r="GQ121" s="33"/>
      <c r="GR121" s="33"/>
      <c r="GS121" s="33"/>
      <c r="GT121" s="33"/>
      <c r="GU121" s="33"/>
      <c r="GV121" s="33"/>
      <c r="GW121" s="33"/>
      <c r="GX121" s="33"/>
      <c r="GY121" s="33"/>
      <c r="GZ121" s="33"/>
      <c r="HA121" s="33"/>
      <c r="HB121" s="33"/>
      <c r="HC121" s="33"/>
      <c r="HD121" s="33"/>
      <c r="HE121" s="33"/>
      <c r="HF121" s="33"/>
      <c r="HG121" s="33"/>
      <c r="HH121" s="33"/>
      <c r="HI121" s="33"/>
      <c r="HJ121" s="33"/>
      <c r="HK121" s="33"/>
      <c r="HL121" s="33"/>
      <c r="HM121" s="33"/>
      <c r="HN121" s="33"/>
      <c r="HO121" s="33"/>
      <c r="HP121" s="33"/>
      <c r="HQ121" s="33"/>
      <c r="HR121" s="33"/>
      <c r="HS121" s="33"/>
      <c r="HT121" s="33"/>
      <c r="HU121" s="33"/>
      <c r="HV121" s="33"/>
      <c r="HW121" s="33"/>
      <c r="HX121" s="33"/>
      <c r="HY121" s="33"/>
      <c r="HZ121" s="33"/>
      <c r="IA121" s="33"/>
      <c r="IB121" s="33"/>
      <c r="IC121" s="33"/>
      <c r="ID121" s="33"/>
      <c r="IE121" s="33"/>
      <c r="IF121" s="33"/>
      <c r="IG121" s="33"/>
      <c r="IH121" s="33"/>
      <c r="II121" s="33"/>
      <c r="IJ121" s="33"/>
      <c r="IK121" s="33"/>
      <c r="IL121" s="33"/>
      <c r="IM121" s="33"/>
      <c r="IN121" s="33"/>
      <c r="IO121" s="33"/>
      <c r="IP121" s="33"/>
      <c r="IQ121" s="33"/>
      <c r="IR121" s="33"/>
      <c r="IS121" s="33"/>
      <c r="IT121" s="33"/>
      <c r="IU121" s="33"/>
      <c r="IV121" s="33"/>
      <c r="IW121" s="33"/>
      <c r="IX121" s="33"/>
      <c r="IY121" s="33"/>
      <c r="IZ121" s="33"/>
      <c r="JA121" s="33"/>
      <c r="JB121" s="33"/>
      <c r="JC121" s="33"/>
      <c r="JD121" s="33"/>
      <c r="JE121" s="33"/>
      <c r="JF121" s="33"/>
      <c r="JG121" s="33"/>
      <c r="JH121" s="33"/>
      <c r="JI121" s="33"/>
      <c r="JJ121" s="33"/>
      <c r="JK121" s="33"/>
      <c r="JL121" s="33"/>
      <c r="JM121" s="33"/>
      <c r="JN121" s="33"/>
      <c r="JO121" s="33"/>
      <c r="JP121" s="33"/>
      <c r="JQ121" s="33"/>
      <c r="JR121" s="33"/>
      <c r="JS121" s="33"/>
      <c r="JT121" s="33"/>
      <c r="JU121" s="33"/>
      <c r="JV121" s="33"/>
      <c r="JW121" s="33"/>
      <c r="JX121" s="33"/>
      <c r="JY121" s="33"/>
      <c r="JZ121" s="33"/>
      <c r="KA121" s="33"/>
      <c r="KB121" s="33"/>
      <c r="KC121" s="33"/>
      <c r="KD121" s="33"/>
      <c r="KE121" s="33"/>
      <c r="KF121" s="33"/>
      <c r="KG121" s="33"/>
      <c r="KH121" s="33"/>
      <c r="KI121" s="33"/>
      <c r="KJ121" s="33"/>
      <c r="KK121" s="33"/>
      <c r="KL121" s="33"/>
      <c r="KM121" s="33"/>
      <c r="KN121" s="33"/>
      <c r="KO121" s="33"/>
      <c r="KP121" s="33"/>
      <c r="KQ121" s="33"/>
      <c r="KR121" s="33"/>
      <c r="KS121" s="33"/>
      <c r="KT121" s="33"/>
      <c r="KU121" s="33"/>
      <c r="KV121" s="33"/>
      <c r="KW121" s="33"/>
      <c r="KX121" s="33"/>
      <c r="KY121" s="33"/>
      <c r="KZ121" s="33"/>
      <c r="LA121" s="33"/>
      <c r="LB121" s="33"/>
      <c r="LC121" s="33"/>
      <c r="LD121" s="33"/>
      <c r="LE121" s="33"/>
      <c r="LF121" s="33"/>
      <c r="LG121" s="33"/>
      <c r="LH121" s="33"/>
      <c r="LI121" s="33"/>
      <c r="LJ121" s="33"/>
      <c r="LK121" s="33"/>
      <c r="LL121" s="33"/>
      <c r="LM121" s="33"/>
      <c r="LN121" s="33"/>
      <c r="LO121" s="33"/>
      <c r="LP121" s="33"/>
      <c r="LQ121" s="33"/>
      <c r="LR121" s="33"/>
      <c r="LS121" s="33"/>
      <c r="LT121" s="33"/>
      <c r="LU121" s="33"/>
      <c r="LV121" s="33"/>
      <c r="LW121" s="33"/>
      <c r="LX121" s="33"/>
      <c r="LY121" s="33"/>
      <c r="LZ121" s="33"/>
      <c r="MA121" s="33"/>
      <c r="MB121" s="33"/>
      <c r="MC121" s="33"/>
      <c r="MD121" s="33"/>
      <c r="ME121" s="33"/>
      <c r="MF121" s="33"/>
      <c r="MG121" s="33"/>
      <c r="MH121" s="33"/>
      <c r="MI121" s="33"/>
      <c r="MJ121" s="33"/>
      <c r="MK121" s="33"/>
      <c r="ML121" s="33"/>
      <c r="MM121" s="33"/>
      <c r="MN121" s="33"/>
      <c r="MO121" s="33"/>
      <c r="MP121" s="33"/>
      <c r="MQ121" s="33"/>
      <c r="MR121" s="33"/>
      <c r="MS121" s="33"/>
      <c r="MT121" s="33"/>
      <c r="MU121" s="33"/>
      <c r="MV121" s="33"/>
      <c r="MW121" s="33"/>
      <c r="MX121" s="33"/>
      <c r="MY121" s="33"/>
      <c r="MZ121" s="33"/>
      <c r="NA121" s="33"/>
      <c r="NB121" s="33"/>
      <c r="NC121" s="33"/>
      <c r="ND121" s="33"/>
      <c r="NE121" s="33"/>
      <c r="NF121" s="33"/>
      <c r="NG121" s="33"/>
      <c r="NH121" s="33"/>
    </row>
    <row r="122" spans="1:372" s="38" customFormat="1" ht="15" outlineLevel="1" thickBot="1" x14ac:dyDescent="0.25">
      <c r="A122" s="1049"/>
      <c r="B122" s="36">
        <f>B120/30</f>
        <v>3.3333333333333333E-2</v>
      </c>
      <c r="C122" s="1052"/>
      <c r="D122" s="51">
        <f>B122</f>
        <v>3.3333333333333333E-2</v>
      </c>
      <c r="E122" s="59" t="s">
        <v>29</v>
      </c>
      <c r="F122" s="60"/>
      <c r="G122" s="37" t="e">
        <v>#VALUE!</v>
      </c>
      <c r="H122" s="37" t="e">
        <f>IF(AND(H121&lt;&gt;0,G121&lt;&gt;0),H121-G121,(IFERROR(VLOOKUP($B110,#REF!,4,FALSE),"")/30))</f>
        <v>#VALUE!</v>
      </c>
      <c r="I122" s="37" t="e">
        <f>IF(AND(I121&lt;&gt;0,H121&lt;&gt;0),I121-H121,(IFERROR(VLOOKUP($B110,#REF!,4,FALSE),"")/30))</f>
        <v>#VALUE!</v>
      </c>
      <c r="J122" s="37" t="e">
        <f>IF(AND(J121&lt;&gt;0,I121&lt;&gt;0),J121-I121,(IFERROR(VLOOKUP($B110,#REF!,4,FALSE),"")/30))</f>
        <v>#VALUE!</v>
      </c>
      <c r="K122" s="37" t="e">
        <f>IF(AND(K121&lt;&gt;0,J121&lt;&gt;0),K121-J121,(IFERROR(VLOOKUP($B110,#REF!,4,FALSE),"")/30))</f>
        <v>#VALUE!</v>
      </c>
      <c r="L122" s="37" t="e">
        <f>IF(AND(L121&lt;&gt;0,K121&lt;&gt;0),L121-K121,(IFERROR(VLOOKUP($B110,#REF!,4,FALSE),"")/30))</f>
        <v>#VALUE!</v>
      </c>
      <c r="M122" s="37" t="e">
        <f>IF(AND(M121&lt;&gt;0,L121&lt;&gt;0),M121-L121,(IFERROR(VLOOKUP($B110,#REF!,4,FALSE),"")/30))</f>
        <v>#VALUE!</v>
      </c>
      <c r="N122" s="37" t="e">
        <f>IF(AND(N121&lt;&gt;0,M121&lt;&gt;0),N121-M121,(IFERROR(VLOOKUP($B110,#REF!,4,FALSE),"")/30))</f>
        <v>#VALUE!</v>
      </c>
      <c r="O122" s="37" t="e">
        <f>IF(AND(O121&lt;&gt;0,N121&lt;&gt;0),O121-N121,(IFERROR(VLOOKUP($B110,#REF!,4,FALSE),"")/30))</f>
        <v>#VALUE!</v>
      </c>
      <c r="P122" s="37" t="e">
        <f>IF(AND(P121&lt;&gt;0,O121&lt;&gt;0),P121-O121,(IFERROR(VLOOKUP($B110,#REF!,4,FALSE),"")/30))</f>
        <v>#VALUE!</v>
      </c>
      <c r="Q122" s="37" t="e">
        <f>IF(AND(Q121&lt;&gt;0,P121&lt;&gt;0),Q121-P121,(IFERROR(VLOOKUP($B110,#REF!,4,FALSE),"")/30))</f>
        <v>#VALUE!</v>
      </c>
      <c r="R122" s="37" t="e">
        <f>IF(AND(R121&lt;&gt;0,Q121&lt;&gt;0),R121-Q121,(IFERROR(VLOOKUP($B110,#REF!,4,FALSE),"")/30))</f>
        <v>#VALUE!</v>
      </c>
      <c r="S122" s="37" t="e">
        <f>IF(AND(S121&lt;&gt;0,R121&lt;&gt;0),S121-R121,(IFERROR(VLOOKUP($B110,#REF!,4,FALSE),"")/30))</f>
        <v>#VALUE!</v>
      </c>
      <c r="T122" s="37" t="e">
        <f>IF(AND(T121&lt;&gt;0,S121&lt;&gt;0),T121-S121,(IFERROR(VLOOKUP($B110,#REF!,4,FALSE),"")/30))</f>
        <v>#VALUE!</v>
      </c>
      <c r="U122" s="37" t="e">
        <f>IF(AND(U121&lt;&gt;0,T121&lt;&gt;0),U121-T121,(IFERROR(VLOOKUP($B110,#REF!,4,FALSE),"")/30))</f>
        <v>#VALUE!</v>
      </c>
      <c r="V122" s="37" t="e">
        <f>IF(AND(V121&lt;&gt;0,U121&lt;&gt;0),V121-U121,(IFERROR(VLOOKUP($B110,#REF!,4,FALSE),"")/30))</f>
        <v>#VALUE!</v>
      </c>
      <c r="W122" s="37" t="e">
        <f>IF(AND(W121&lt;&gt;0,V121&lt;&gt;0),W121-V121,(IFERROR(VLOOKUP($B110,#REF!,4,FALSE),"")/30))</f>
        <v>#VALUE!</v>
      </c>
      <c r="X122" s="37" t="e">
        <f>IF(AND(X121&lt;&gt;0,W121&lt;&gt;0),X121-W121,(IFERROR(VLOOKUP($B110,#REF!,4,FALSE),"")/30))</f>
        <v>#VALUE!</v>
      </c>
      <c r="Y122" s="37" t="e">
        <f>IF(AND(Y121&lt;&gt;0,X121&lt;&gt;0),Y121-X121,(IFERROR(VLOOKUP($B110,#REF!,4,FALSE),"")/30))</f>
        <v>#VALUE!</v>
      </c>
      <c r="Z122" s="37" t="e">
        <f>IF(AND(Z121&lt;&gt;0,Y121&lt;&gt;0),Z121-Y121,(IFERROR(VLOOKUP($B110,#REF!,4,FALSE),"")/30))</f>
        <v>#VALUE!</v>
      </c>
      <c r="AA122" s="37" t="e">
        <f>IF(AND(AA121&lt;&gt;0,Z121&lt;&gt;0),AA121-Z121,(IFERROR(VLOOKUP($B110,#REF!,4,FALSE),"")/30))</f>
        <v>#VALUE!</v>
      </c>
      <c r="AB122" s="37" t="e">
        <f>IF(AND(AB121&lt;&gt;0,AA121&lt;&gt;0),AB121-AA121,(IFERROR(VLOOKUP($B110,#REF!,4,FALSE),"")/30))</f>
        <v>#VALUE!</v>
      </c>
      <c r="AC122" s="37" t="e">
        <f>IF(AND(AC121&lt;&gt;0,AB121&lt;&gt;0),AC121-AB121,(IFERROR(VLOOKUP($B110,#REF!,4,FALSE),"")/30))</f>
        <v>#VALUE!</v>
      </c>
      <c r="AD122" s="37" t="e">
        <f>IF(AND(AD121&lt;&gt;0,AC121&lt;&gt;0),AD121-AC121,(IFERROR(VLOOKUP($B110,#REF!,4,FALSE),"")/30))</f>
        <v>#VALUE!</v>
      </c>
      <c r="AE122" s="37" t="e">
        <f>IF(AND(AE121&lt;&gt;0,AD121&lt;&gt;0),AE121-AD121,(IFERROR(VLOOKUP($B110,#REF!,4,FALSE),"")/30))</f>
        <v>#VALUE!</v>
      </c>
      <c r="AF122" s="37" t="e">
        <f>IF(AND(AF121&lt;&gt;0,AE121&lt;&gt;0),AF121-AE121,(IFERROR(VLOOKUP($B110,#REF!,4,FALSE),"")/30))</f>
        <v>#VALUE!</v>
      </c>
      <c r="AG122" s="37" t="e">
        <f>IF(AND(AG121&lt;&gt;0,AF121&lt;&gt;0),AG121-AF121,(IFERROR(VLOOKUP($B110,#REF!,4,FALSE),"")/30))</f>
        <v>#VALUE!</v>
      </c>
      <c r="AH122" s="37" t="e">
        <f>IF(AND(AH121&lt;&gt;0,AG121&lt;&gt;0),AH121-AG121,(IFERROR(VLOOKUP($B110,#REF!,4,FALSE),"")/30))</f>
        <v>#VALUE!</v>
      </c>
      <c r="AI122" s="37" t="e">
        <f>IF(AND(AI121&lt;&gt;0,AH121&lt;&gt;0),AI121-AH121,(IFERROR(VLOOKUP($B110,#REF!,4,FALSE),"")/30))</f>
        <v>#VALUE!</v>
      </c>
      <c r="AJ122" s="37" t="e">
        <f>IF(AND(AJ121&lt;&gt;0,AI121&lt;&gt;0),AJ121-AI121,(IFERROR(VLOOKUP($B110,#REF!,4,FALSE),"")/30))</f>
        <v>#VALUE!</v>
      </c>
      <c r="AK122" s="37" t="e">
        <f>IF(AND(AK121&lt;&gt;0,AJ121&lt;&gt;0),AK121-AJ121,(IFERROR(VLOOKUP($B110,#REF!,4,FALSE),"")/30))</f>
        <v>#VALUE!</v>
      </c>
      <c r="AL122" s="37" t="e">
        <f>IF(AND(AL121&lt;&gt;0,AK121&lt;&gt;0),AL121-AK121,(IFERROR(VLOOKUP($B110,#REF!,4,FALSE),"")/30))</f>
        <v>#VALUE!</v>
      </c>
      <c r="AM122" s="37" t="e">
        <f>IF(AND(AM121&lt;&gt;0,AL121&lt;&gt;0),AM121-AL121,(IFERROR(VLOOKUP($B110,#REF!,4,FALSE),"")/30))</f>
        <v>#VALUE!</v>
      </c>
      <c r="AN122" s="37" t="e">
        <f>IF(AND(AN121&lt;&gt;0,AM121&lt;&gt;0),AN121-AM121,(IFERROR(VLOOKUP($B110,#REF!,4,FALSE),"")/30))</f>
        <v>#VALUE!</v>
      </c>
      <c r="AO122" s="37" t="e">
        <f>IF(AND(AO121&lt;&gt;0,AN121&lt;&gt;0),AO121-AN121,(IFERROR(VLOOKUP($B110,#REF!,4,FALSE),"")/30))</f>
        <v>#VALUE!</v>
      </c>
      <c r="AP122" s="37" t="e">
        <f>IF(AND(AP121&lt;&gt;0,AO121&lt;&gt;0),AP121-AO121,(IFERROR(VLOOKUP($B110,#REF!,4,FALSE),"")/30))</f>
        <v>#VALUE!</v>
      </c>
      <c r="AQ122" s="37" t="e">
        <f>IF(AND(AQ121&lt;&gt;0,AP121&lt;&gt;0),AQ121-AP121,(IFERROR(VLOOKUP($B110,#REF!,4,FALSE),"")/30))</f>
        <v>#VALUE!</v>
      </c>
      <c r="AR122" s="37" t="e">
        <f>IF(AND(AR121&lt;&gt;0,AQ121&lt;&gt;0),AR121-AQ121,(IFERROR(VLOOKUP($B110,#REF!,4,FALSE),"")/30))</f>
        <v>#VALUE!</v>
      </c>
      <c r="AS122" s="37" t="e">
        <f>IF(AND(AS121&lt;&gt;0,AR121&lt;&gt;0),AS121-AR121,(IFERROR(VLOOKUP($B110,#REF!,4,FALSE),"")/30))</f>
        <v>#VALUE!</v>
      </c>
      <c r="AT122" s="37" t="e">
        <f>IF(AND(AT121&lt;&gt;0,AS121&lt;&gt;0),AT121-AS121,(IFERROR(VLOOKUP($B110,#REF!,4,FALSE),"")/30))</f>
        <v>#VALUE!</v>
      </c>
      <c r="AU122" s="37" t="e">
        <f>IF(AND(AU121&lt;&gt;0,AT121&lt;&gt;0),AU121-AT121,(IFERROR(VLOOKUP($B110,#REF!,4,FALSE),"")/30))</f>
        <v>#VALUE!</v>
      </c>
      <c r="AV122" s="37" t="e">
        <f>IF(AND(AV121&lt;&gt;0,AU121&lt;&gt;0),AV121-AU121,(IFERROR(VLOOKUP($B110,#REF!,4,FALSE),"")/30))</f>
        <v>#VALUE!</v>
      </c>
      <c r="AW122" s="37" t="e">
        <f>IF(AND(AW121&lt;&gt;0,AV121&lt;&gt;0),AW121-AV121,(IFERROR(VLOOKUP($B110,#REF!,4,FALSE),"")/30))</f>
        <v>#VALUE!</v>
      </c>
      <c r="AX122" s="37" t="e">
        <f>IF(AND(AX121&lt;&gt;0,AW121&lt;&gt;0),AX121-AW121,(IFERROR(VLOOKUP($B110,#REF!,4,FALSE),"")/30))</f>
        <v>#VALUE!</v>
      </c>
      <c r="AY122" s="37" t="e">
        <f>IF(AND(AY121&lt;&gt;0,AX121&lt;&gt;0),AY121-AX121,(IFERROR(VLOOKUP($B110,#REF!,4,FALSE),"")/30))</f>
        <v>#VALUE!</v>
      </c>
      <c r="AZ122" s="37" t="e">
        <f>IF(AND(AZ121&lt;&gt;0,AY121&lt;&gt;0),AZ121-AY121,(IFERROR(VLOOKUP($B110,#REF!,4,FALSE),"")/30))</f>
        <v>#VALUE!</v>
      </c>
      <c r="BA122" s="37" t="e">
        <f>IF(AND(BA121&lt;&gt;0,AZ121&lt;&gt;0),BA121-AZ121,(IFERROR(VLOOKUP($B110,#REF!,4,FALSE),"")/30))</f>
        <v>#VALUE!</v>
      </c>
      <c r="BB122" s="37" t="e">
        <f>IF(AND(BB121&lt;&gt;0,BA121&lt;&gt;0),BB121-BA121,(IFERROR(VLOOKUP($B110,#REF!,4,FALSE),"")/30))</f>
        <v>#VALUE!</v>
      </c>
      <c r="BC122" s="37" t="e">
        <f>IF(AND(BC121&lt;&gt;0,BB121&lt;&gt;0),BC121-BB121,(IFERROR(VLOOKUP($B110,#REF!,4,FALSE),"")/30))</f>
        <v>#VALUE!</v>
      </c>
      <c r="BD122" s="37" t="e">
        <f>IF(AND(BD121&lt;&gt;0,BC121&lt;&gt;0),BD121-BC121,(IFERROR(VLOOKUP($B110,#REF!,4,FALSE),"")/30))</f>
        <v>#VALUE!</v>
      </c>
      <c r="BE122" s="37" t="e">
        <f>IF(AND(BE121&lt;&gt;0,BD121&lt;&gt;0),BE121-BD121,(IFERROR(VLOOKUP($B110,#REF!,4,FALSE),"")/30))</f>
        <v>#VALUE!</v>
      </c>
      <c r="BF122" s="37" t="e">
        <f>IF(AND(BF121&lt;&gt;0,BE121&lt;&gt;0),BF121-BE121,(IFERROR(VLOOKUP($B110,#REF!,4,FALSE),"")/30))</f>
        <v>#VALUE!</v>
      </c>
      <c r="BG122" s="37" t="e">
        <f>IF(AND(BG121&lt;&gt;0,BF121&lt;&gt;0),BG121-BF121,(IFERROR(VLOOKUP($B110,#REF!,4,FALSE),"")/30))</f>
        <v>#VALUE!</v>
      </c>
      <c r="BH122" s="37" t="e">
        <f>IF(AND(BH121&lt;&gt;0,BG121&lt;&gt;0),BH121-BG121,(IFERROR(VLOOKUP($B110,#REF!,4,FALSE),"")/30))</f>
        <v>#VALUE!</v>
      </c>
      <c r="BI122" s="37" t="e">
        <f>IF(AND(BI121&lt;&gt;0,BH121&lt;&gt;0),BI121-BH121,(IFERROR(VLOOKUP($B110,#REF!,4,FALSE),"")/30))</f>
        <v>#VALUE!</v>
      </c>
      <c r="BJ122" s="37" t="e">
        <f>IF(AND(BJ121&lt;&gt;0,BI121&lt;&gt;0),BJ121-BI121,(IFERROR(VLOOKUP($B110,#REF!,4,FALSE),"")/30))</f>
        <v>#VALUE!</v>
      </c>
      <c r="BK122" s="37" t="e">
        <f>IF(AND(BK121&lt;&gt;0,BJ121&lt;&gt;0),BK121-BJ121,(IFERROR(VLOOKUP($B110,#REF!,4,FALSE),"")/30))</f>
        <v>#VALUE!</v>
      </c>
      <c r="BL122" s="37" t="e">
        <f>IF(AND(BL121&lt;&gt;0,BK121&lt;&gt;0),BL121-BK121,(IFERROR(VLOOKUP($B110,#REF!,4,FALSE),"")/30))</f>
        <v>#VALUE!</v>
      </c>
      <c r="BM122" s="37" t="e">
        <f>IF(AND(BM121&lt;&gt;0,BL121&lt;&gt;0),BM121-BL121,(IFERROR(VLOOKUP($B110,#REF!,4,FALSE),"")/30))</f>
        <v>#VALUE!</v>
      </c>
      <c r="BN122" s="37" t="e">
        <f>IF(AND(BN121&lt;&gt;0,BM121&lt;&gt;0),BN121-BM121,(IFERROR(VLOOKUP($B110,#REF!,4,FALSE),"")/30))</f>
        <v>#VALUE!</v>
      </c>
      <c r="BO122" s="37" t="e">
        <f>IF(AND(BO121&lt;&gt;0,BN121&lt;&gt;0),BO121-BN121,(IFERROR(VLOOKUP($B110,#REF!,4,FALSE),"")/30))</f>
        <v>#VALUE!</v>
      </c>
      <c r="BP122" s="37" t="e">
        <f>IF(AND(BP121&lt;&gt;0,BO121&lt;&gt;0),BP121-BO121,(IFERROR(VLOOKUP($B110,#REF!,4,FALSE),"")/30))</f>
        <v>#VALUE!</v>
      </c>
      <c r="BQ122" s="37" t="e">
        <f>IF(AND(BQ121&lt;&gt;0,BP121&lt;&gt;0),BQ121-BP121,(IFERROR(VLOOKUP($B110,#REF!,4,FALSE),"")/30))</f>
        <v>#VALUE!</v>
      </c>
      <c r="BR122" s="37" t="e">
        <f>IF(AND(BR121&lt;&gt;0,BQ121&lt;&gt;0),BR121-BQ121,(IFERROR(VLOOKUP($B110,#REF!,4,FALSE),"")/30))</f>
        <v>#VALUE!</v>
      </c>
      <c r="BS122" s="37" t="e">
        <f>IF(AND(BS121&lt;&gt;0,BR121&lt;&gt;0),BS121-BR121,(IFERROR(VLOOKUP($B110,#REF!,4,FALSE),"")/30))</f>
        <v>#VALUE!</v>
      </c>
      <c r="BT122" s="37" t="e">
        <f>IF(AND(BT121&lt;&gt;0,BS121&lt;&gt;0),BT121-BS121,(IFERROR(VLOOKUP($B110,#REF!,4,FALSE),"")/30))</f>
        <v>#VALUE!</v>
      </c>
      <c r="BU122" s="37" t="e">
        <f>IF(AND(BU121&lt;&gt;0,BT121&lt;&gt;0),BU121-BT121,(IFERROR(VLOOKUP($B110,#REF!,4,FALSE),"")/30))</f>
        <v>#VALUE!</v>
      </c>
      <c r="BV122" s="37" t="e">
        <f>IF(AND(BV121&lt;&gt;0,BU121&lt;&gt;0),BV121-BU121,(IFERROR(VLOOKUP($B110,#REF!,4,FALSE),"")/30))</f>
        <v>#VALUE!</v>
      </c>
      <c r="BW122" s="37" t="e">
        <f>IF(AND(BW121&lt;&gt;0,BV121&lt;&gt;0),BW121-BV121,(IFERROR(VLOOKUP($B110,#REF!,4,FALSE),"")/30))</f>
        <v>#VALUE!</v>
      </c>
      <c r="BX122" s="37" t="e">
        <f>IF(AND(BX121&lt;&gt;0,BW121&lt;&gt;0),BX121-BW121,(IFERROR(VLOOKUP($B110,#REF!,4,FALSE),"")/30))</f>
        <v>#VALUE!</v>
      </c>
      <c r="BY122" s="37" t="e">
        <f>IF(AND(BY121&lt;&gt;0,BX121&lt;&gt;0),BY121-BX121,(IFERROR(VLOOKUP($B110,#REF!,4,FALSE),"")/30))</f>
        <v>#VALUE!</v>
      </c>
      <c r="BZ122" s="37" t="e">
        <f>IF(AND(BZ121&lt;&gt;0,BY121&lt;&gt;0),BZ121-BY121,(IFERROR(VLOOKUP($B110,#REF!,4,FALSE),"")/30))</f>
        <v>#VALUE!</v>
      </c>
      <c r="CA122" s="37" t="e">
        <f>IF(AND(CA121&lt;&gt;0,BZ121&lt;&gt;0),CA121-BZ121,(IFERROR(VLOOKUP($B110,#REF!,4,FALSE),"")/30))</f>
        <v>#VALUE!</v>
      </c>
      <c r="CB122" s="37" t="e">
        <f>IF(AND(CB121&lt;&gt;0,CA121&lt;&gt;0),CB121-CA121,(IFERROR(VLOOKUP($B110,#REF!,4,FALSE),"")/30))</f>
        <v>#VALUE!</v>
      </c>
      <c r="CC122" s="37" t="e">
        <f>IF(AND(CC121&lt;&gt;0,CB121&lt;&gt;0),CC121-CB121,(IFERROR(VLOOKUP($B110,#REF!,4,FALSE),"")/30))</f>
        <v>#VALUE!</v>
      </c>
      <c r="CD122" s="37" t="e">
        <f>IF(AND(CD121&lt;&gt;0,CC121&lt;&gt;0),CD121-CC121,(IFERROR(VLOOKUP($B110,#REF!,4,FALSE),"")/30))</f>
        <v>#VALUE!</v>
      </c>
      <c r="CE122" s="37" t="e">
        <f>IF(AND(CE121&lt;&gt;0,CD121&lt;&gt;0),CE121-CD121,(IFERROR(VLOOKUP($B110,#REF!,4,FALSE),"")/30))</f>
        <v>#VALUE!</v>
      </c>
      <c r="CF122" s="37" t="e">
        <f>IF(AND(CF121&lt;&gt;0,CE121&lt;&gt;0),CF121-CE121,(IFERROR(VLOOKUP($B110,#REF!,4,FALSE),"")/30))</f>
        <v>#VALUE!</v>
      </c>
      <c r="CG122" s="37" t="e">
        <f>IF(AND(CG121&lt;&gt;0,CF121&lt;&gt;0),CG121-CF121,(IFERROR(VLOOKUP($B110,#REF!,4,FALSE),"")/30))</f>
        <v>#VALUE!</v>
      </c>
      <c r="CH122" s="37" t="e">
        <f>IF(AND(CH121&lt;&gt;0,CG121&lt;&gt;0),CH121-CG121,(IFERROR(VLOOKUP($B110,#REF!,4,FALSE),"")/30))</f>
        <v>#VALUE!</v>
      </c>
      <c r="CI122" s="37" t="e">
        <f>IF(AND(CI121&lt;&gt;0,CH121&lt;&gt;0),CI121-CH121,(IFERROR(VLOOKUP($B110,#REF!,4,FALSE),"")/30))</f>
        <v>#VALUE!</v>
      </c>
      <c r="CJ122" s="37" t="e">
        <f>IF(AND(CJ121&lt;&gt;0,CI121&lt;&gt;0),CJ121-CI121,(IFERROR(VLOOKUP($B110,#REF!,4,FALSE),"")/30))</f>
        <v>#VALUE!</v>
      </c>
      <c r="CK122" s="37" t="e">
        <f>IF(AND(CK121&lt;&gt;0,CJ121&lt;&gt;0),CK121-CJ121,(IFERROR(VLOOKUP($B110,#REF!,4,FALSE),"")/30))</f>
        <v>#VALUE!</v>
      </c>
      <c r="CL122" s="37" t="e">
        <f>IF(AND(CL121&lt;&gt;0,CK121&lt;&gt;0),CL121-CK121,(IFERROR(VLOOKUP($B110,#REF!,4,FALSE),"")/30))</f>
        <v>#VALUE!</v>
      </c>
      <c r="CM122" s="37" t="e">
        <f>IF(AND(CM121&lt;&gt;0,CL121&lt;&gt;0),CM121-CL121,(IFERROR(VLOOKUP($B110,#REF!,4,FALSE),"")/30))</f>
        <v>#VALUE!</v>
      </c>
      <c r="CN122" s="37" t="e">
        <f>IF(AND(CN121&lt;&gt;0,CM121&lt;&gt;0),CN121-CM121,(IFERROR(VLOOKUP($B110,#REF!,4,FALSE),"")/30))</f>
        <v>#VALUE!</v>
      </c>
      <c r="CO122" s="37" t="e">
        <f>IF(AND(CO121&lt;&gt;0,CN121&lt;&gt;0),CO121-CN121,(IFERROR(VLOOKUP($B110,#REF!,4,FALSE),"")/30))</f>
        <v>#VALUE!</v>
      </c>
      <c r="CP122" s="37" t="e">
        <f>IF(AND(CP121&lt;&gt;0,CO121&lt;&gt;0),CP121-CO121,(IFERROR(VLOOKUP($B110,#REF!,4,FALSE),"")/30))</f>
        <v>#VALUE!</v>
      </c>
      <c r="CQ122" s="37" t="e">
        <f>IF(AND(CQ121&lt;&gt;0,CP121&lt;&gt;0),CQ121-CP121,(IFERROR(VLOOKUP($B110,#REF!,4,FALSE),"")/30))</f>
        <v>#VALUE!</v>
      </c>
      <c r="CR122" s="37" t="e">
        <f>IF(AND(CR121&lt;&gt;0,CQ121&lt;&gt;0),CR121-CQ121,(IFERROR(VLOOKUP($B110,#REF!,4,FALSE),"")/30))</f>
        <v>#VALUE!</v>
      </c>
      <c r="CS122" s="37" t="e">
        <f>IF(AND(CS121&lt;&gt;0,CR121&lt;&gt;0),CS121-CR121,(IFERROR(VLOOKUP($B110,#REF!,4,FALSE),"")/30))</f>
        <v>#VALUE!</v>
      </c>
      <c r="CT122" s="37" t="e">
        <f>IF(AND(CT121&lt;&gt;0,CS121&lt;&gt;0),CT121-CS121,(IFERROR(VLOOKUP($B110,#REF!,4,FALSE),"")/30))</f>
        <v>#VALUE!</v>
      </c>
      <c r="CU122" s="37" t="e">
        <f>IF(AND(CU121&lt;&gt;0,CT121&lt;&gt;0),CU121-CT121,(IFERROR(VLOOKUP($B110,#REF!,4,FALSE),"")/30))</f>
        <v>#VALUE!</v>
      </c>
      <c r="CV122" s="37" t="e">
        <f>IF(AND(CV121&lt;&gt;0,CU121&lt;&gt;0),CV121-CU121,(IFERROR(VLOOKUP($B110,#REF!,4,FALSE),"")/30))</f>
        <v>#VALUE!</v>
      </c>
      <c r="CW122" s="37" t="e">
        <f>IF(AND(CW121&lt;&gt;0,CV121&lt;&gt;0),CW121-CV121,(IFERROR(VLOOKUP($B110,#REF!,4,FALSE),"")/30))</f>
        <v>#VALUE!</v>
      </c>
      <c r="CX122" s="37" t="e">
        <f>IF(AND(CX121&lt;&gt;0,CW121&lt;&gt;0),CX121-CW121,(IFERROR(VLOOKUP($B110,#REF!,4,FALSE),"")/30))</f>
        <v>#VALUE!</v>
      </c>
      <c r="CY122" s="37" t="e">
        <f>IF(AND(CY121&lt;&gt;0,CX121&lt;&gt;0),CY121-CX121,(IFERROR(VLOOKUP($B110,#REF!,4,FALSE),"")/30))</f>
        <v>#VALUE!</v>
      </c>
      <c r="CZ122" s="37" t="e">
        <f>IF(AND(CZ121&lt;&gt;0,CY121&lt;&gt;0),CZ121-CY121,(IFERROR(VLOOKUP($B110,#REF!,4,FALSE),"")/30))</f>
        <v>#VALUE!</v>
      </c>
      <c r="DA122" s="37" t="e">
        <f>IF(AND(DA121&lt;&gt;0,CZ121&lt;&gt;0),DA121-CZ121,(IFERROR(VLOOKUP($B110,#REF!,4,FALSE),"")/30))</f>
        <v>#VALUE!</v>
      </c>
      <c r="DB122" s="37" t="e">
        <f>IF(AND(DB121&lt;&gt;0,DA121&lt;&gt;0),DB121-DA121,(IFERROR(VLOOKUP($B110,#REF!,4,FALSE),"")/30))</f>
        <v>#VALUE!</v>
      </c>
      <c r="DC122" s="37" t="e">
        <f>IF(AND(DC121&lt;&gt;0,DB121&lt;&gt;0),DC121-DB121,(IFERROR(VLOOKUP($B110,#REF!,4,FALSE),"")/30))</f>
        <v>#VALUE!</v>
      </c>
      <c r="DD122" s="37" t="e">
        <f>IF(AND(DD121&lt;&gt;0,DC121&lt;&gt;0),DD121-DC121,(IFERROR(VLOOKUP($B110,#REF!,4,FALSE),"")/30))</f>
        <v>#VALUE!</v>
      </c>
      <c r="DE122" s="37" t="e">
        <f>IF(AND(DE121&lt;&gt;0,DD121&lt;&gt;0),DE121-DD121,(IFERROR(VLOOKUP($B110,#REF!,4,FALSE),"")/30))</f>
        <v>#VALUE!</v>
      </c>
      <c r="DF122" s="37" t="e">
        <f>IF(AND(DF121&lt;&gt;0,DE121&lt;&gt;0),DF121-DE121,(IFERROR(VLOOKUP($B110,#REF!,4,FALSE),"")/30))</f>
        <v>#VALUE!</v>
      </c>
      <c r="DG122" s="37" t="e">
        <f>IF(AND(DG121&lt;&gt;0,DF121&lt;&gt;0),DG121-DF121,(IFERROR(VLOOKUP($B110,#REF!,4,FALSE),"")/30))</f>
        <v>#VALUE!</v>
      </c>
      <c r="DH122" s="37" t="e">
        <f>IF(AND(DH121&lt;&gt;0,DG121&lt;&gt;0),DH121-DG121,(IFERROR(VLOOKUP($B110,#REF!,4,FALSE),"")/30))</f>
        <v>#VALUE!</v>
      </c>
      <c r="DI122" s="37" t="e">
        <f>IF(AND(DI121&lt;&gt;0,DH121&lt;&gt;0),DI121-DH121,(IFERROR(VLOOKUP($B110,#REF!,4,FALSE),"")/30))</f>
        <v>#VALUE!</v>
      </c>
      <c r="DJ122" s="37" t="e">
        <f>IF(AND(DJ121&lt;&gt;0,DI121&lt;&gt;0),DJ121-DI121,(IFERROR(VLOOKUP($B110,#REF!,4,FALSE),"")/30))</f>
        <v>#VALUE!</v>
      </c>
      <c r="DK122" s="37" t="e">
        <f>IF(AND(DK121&lt;&gt;0,DJ121&lt;&gt;0),DK121-DJ121,(IFERROR(VLOOKUP($B110,#REF!,4,FALSE),"")/30))</f>
        <v>#VALUE!</v>
      </c>
      <c r="DL122" s="37" t="e">
        <f>IF(AND(DL121&lt;&gt;0,DK121&lt;&gt;0),DL121-DK121,(IFERROR(VLOOKUP($B110,#REF!,4,FALSE),"")/30))</f>
        <v>#VALUE!</v>
      </c>
      <c r="DM122" s="37" t="e">
        <f>IF(AND(DM121&lt;&gt;0,DL121&lt;&gt;0),DM121-DL121,(IFERROR(VLOOKUP($B110,#REF!,4,FALSE),"")/30))</f>
        <v>#VALUE!</v>
      </c>
      <c r="DN122" s="37" t="e">
        <f>IF(AND(DN121&lt;&gt;0,DM121&lt;&gt;0),DN121-DM121,(IFERROR(VLOOKUP($B110,#REF!,4,FALSE),"")/30))</f>
        <v>#VALUE!</v>
      </c>
      <c r="DO122" s="37" t="e">
        <f>IF(AND(DO121&lt;&gt;0,DN121&lt;&gt;0),DO121-DN121,(IFERROR(VLOOKUP($B110,#REF!,4,FALSE),"")/30))</f>
        <v>#VALUE!</v>
      </c>
      <c r="DP122" s="37" t="e">
        <f>IF(AND(DP121&lt;&gt;0,DO121&lt;&gt;0),DP121-DO121,(IFERROR(VLOOKUP($B110,#REF!,4,FALSE),"")/30))</f>
        <v>#VALUE!</v>
      </c>
      <c r="DQ122" s="37" t="e">
        <f>IF(AND(DQ121&lt;&gt;0,DP121&lt;&gt;0),DQ121-DP121,(IFERROR(VLOOKUP($B110,#REF!,4,FALSE),"")/30))</f>
        <v>#VALUE!</v>
      </c>
      <c r="DR122" s="37" t="e">
        <f>IF(AND(DR121&lt;&gt;0,DQ121&lt;&gt;0),DR121-DQ121,(IFERROR(VLOOKUP($B110,#REF!,4,FALSE),"")/30))</f>
        <v>#VALUE!</v>
      </c>
      <c r="DS122" s="37" t="e">
        <f>IF(AND(DS121&lt;&gt;0,DR121&lt;&gt;0),DS121-DR121,(IFERROR(VLOOKUP($B110,#REF!,4,FALSE),"")/30))</f>
        <v>#VALUE!</v>
      </c>
      <c r="DT122" s="37" t="e">
        <f>IF(AND(DT121&lt;&gt;0,DS121&lt;&gt;0),DT121-DS121,(IFERROR(VLOOKUP($B110,#REF!,4,FALSE),"")/30))</f>
        <v>#VALUE!</v>
      </c>
      <c r="DU122" s="37" t="e">
        <f>IF(AND(DU121&lt;&gt;0,DT121&lt;&gt;0),DU121-DT121,(IFERROR(VLOOKUP($B110,#REF!,4,FALSE),"")/30))</f>
        <v>#VALUE!</v>
      </c>
      <c r="DV122" s="37" t="e">
        <f>IF(AND(DV121&lt;&gt;0,DU121&lt;&gt;0),DV121-DU121,(IFERROR(VLOOKUP($B110,#REF!,4,FALSE),"")/30))</f>
        <v>#VALUE!</v>
      </c>
      <c r="DW122" s="37" t="e">
        <f>IF(AND(DW121&lt;&gt;0,DV121&lt;&gt;0),DW121-DV121,(IFERROR(VLOOKUP($B110,#REF!,4,FALSE),"")/30))</f>
        <v>#VALUE!</v>
      </c>
      <c r="DX122" s="37" t="e">
        <f>IF(AND(DX121&lt;&gt;0,DW121&lt;&gt;0),DX121-DW121,(IFERROR(VLOOKUP($B110,#REF!,4,FALSE),"")/30))</f>
        <v>#VALUE!</v>
      </c>
      <c r="DY122" s="37" t="e">
        <f>IF(AND(DY121&lt;&gt;0,DX121&lt;&gt;0),DY121-DX121,(IFERROR(VLOOKUP($B110,#REF!,4,FALSE),"")/30))</f>
        <v>#VALUE!</v>
      </c>
      <c r="DZ122" s="37" t="e">
        <f>IF(AND(DZ121&lt;&gt;0,DY121&lt;&gt;0),DZ121-DY121,(IFERROR(VLOOKUP($B110,#REF!,4,FALSE),"")/30))</f>
        <v>#VALUE!</v>
      </c>
      <c r="EA122" s="37" t="e">
        <f>IF(AND(EA121&lt;&gt;0,DZ121&lt;&gt;0),EA121-DZ121,(IFERROR(VLOOKUP($B110,#REF!,4,FALSE),"")/30))</f>
        <v>#VALUE!</v>
      </c>
      <c r="EB122" s="37" t="e">
        <f>IF(AND(EB121&lt;&gt;0,EA121&lt;&gt;0),EB121-EA121,(IFERROR(VLOOKUP($B110,#REF!,4,FALSE),"")/30))</f>
        <v>#VALUE!</v>
      </c>
      <c r="EC122" s="37" t="e">
        <f>IF(AND(EC121&lt;&gt;0,EB121&lt;&gt;0),EC121-EB121,(IFERROR(VLOOKUP($B110,#REF!,4,FALSE),"")/30))</f>
        <v>#VALUE!</v>
      </c>
      <c r="ED122" s="37" t="e">
        <f>IF(AND(ED121&lt;&gt;0,EC121&lt;&gt;0),ED121-EC121,(IFERROR(VLOOKUP($B110,#REF!,4,FALSE),"")/30))</f>
        <v>#VALUE!</v>
      </c>
      <c r="EE122" s="37" t="e">
        <f>IF(AND(EE121&lt;&gt;0,ED121&lt;&gt;0),EE121-ED121,(IFERROR(VLOOKUP($B110,#REF!,4,FALSE),"")/30))</f>
        <v>#VALUE!</v>
      </c>
      <c r="EF122" s="37" t="e">
        <f>IF(AND(EF121&lt;&gt;0,EE121&lt;&gt;0),EF121-EE121,(IFERROR(VLOOKUP($B110,#REF!,4,FALSE),"")/30))</f>
        <v>#VALUE!</v>
      </c>
      <c r="EG122" s="37" t="e">
        <f>IF(AND(EG121&lt;&gt;0,EF121&lt;&gt;0),EG121-EF121,(IFERROR(VLOOKUP($B110,#REF!,4,FALSE),"")/30))</f>
        <v>#VALUE!</v>
      </c>
      <c r="EH122" s="37" t="e">
        <f>IF(AND(EH121&lt;&gt;0,EG121&lt;&gt;0),EH121-EG121,(IFERROR(VLOOKUP($B110,#REF!,4,FALSE),"")/30))</f>
        <v>#VALUE!</v>
      </c>
      <c r="EI122" s="37" t="e">
        <f>IF(AND(EI121&lt;&gt;0,EH121&lt;&gt;0),EI121-EH121,(IFERROR(VLOOKUP($B110,#REF!,4,FALSE),"")/30))</f>
        <v>#VALUE!</v>
      </c>
      <c r="EJ122" s="37" t="e">
        <f>IF(AND(EJ121&lt;&gt;0,EI121&lt;&gt;0),EJ121-EI121,(IFERROR(VLOOKUP($B110,#REF!,4,FALSE),"")/30))</f>
        <v>#VALUE!</v>
      </c>
      <c r="EK122" s="37" t="e">
        <f>IF(AND(EK121&lt;&gt;0,EJ121&lt;&gt;0),EK121-EJ121,(IFERROR(VLOOKUP($B110,#REF!,4,FALSE),"")/30))</f>
        <v>#VALUE!</v>
      </c>
      <c r="EL122" s="37" t="e">
        <f>IF(AND(EL121&lt;&gt;0,EK121&lt;&gt;0),EL121-EK121,(IFERROR(VLOOKUP($B110,#REF!,4,FALSE),"")/30))</f>
        <v>#VALUE!</v>
      </c>
      <c r="EM122" s="37" t="e">
        <f>IF(AND(EM121&lt;&gt;0,EL121&lt;&gt;0),EM121-EL121,(IFERROR(VLOOKUP($B110,#REF!,4,FALSE),"")/30))</f>
        <v>#VALUE!</v>
      </c>
      <c r="EN122" s="37" t="e">
        <f>IF(AND(EN121&lt;&gt;0,EM121&lt;&gt;0),EN121-EM121,(IFERROR(VLOOKUP($B110,#REF!,4,FALSE),"")/30))</f>
        <v>#VALUE!</v>
      </c>
      <c r="EO122" s="37" t="e">
        <f>IF(AND(EO121&lt;&gt;0,EN121&lt;&gt;0),EO121-EN121,(IFERROR(VLOOKUP($B110,#REF!,4,FALSE),"")/30))</f>
        <v>#VALUE!</v>
      </c>
      <c r="EP122" s="37" t="e">
        <f>IF(AND(EP121&lt;&gt;0,EO121&lt;&gt;0),EP121-EO121,(IFERROR(VLOOKUP($B110,#REF!,4,FALSE),"")/30))</f>
        <v>#VALUE!</v>
      </c>
      <c r="EQ122" s="37" t="e">
        <f>IF(AND(EQ121&lt;&gt;0,EP121&lt;&gt;0),EQ121-EP121,(IFERROR(VLOOKUP($B110,#REF!,4,FALSE),"")/30))</f>
        <v>#VALUE!</v>
      </c>
      <c r="ER122" s="37" t="e">
        <f>IF(AND(ER121&lt;&gt;0,EQ121&lt;&gt;0),ER121-EQ121,(IFERROR(VLOOKUP($B110,#REF!,4,FALSE),"")/30))</f>
        <v>#VALUE!</v>
      </c>
      <c r="ES122" s="37" t="e">
        <f>IF(AND(ES121&lt;&gt;0,ER121&lt;&gt;0),ES121-ER121,(IFERROR(VLOOKUP($B110,#REF!,4,FALSE),"")/30))</f>
        <v>#VALUE!</v>
      </c>
      <c r="ET122" s="37" t="e">
        <f>IF(AND(ET121&lt;&gt;0,ES121&lt;&gt;0),ET121-ES121,(IFERROR(VLOOKUP($B110,#REF!,4,FALSE),"")/30))</f>
        <v>#VALUE!</v>
      </c>
      <c r="EU122" s="37" t="e">
        <f>IF(AND(EU121&lt;&gt;0,ET121&lt;&gt;0),EU121-ET121,(IFERROR(VLOOKUP($B110,#REF!,4,FALSE),"")/30))</f>
        <v>#VALUE!</v>
      </c>
      <c r="EV122" s="37" t="e">
        <f>IF(AND(EV121&lt;&gt;0,EU121&lt;&gt;0),EV121-EU121,(IFERROR(VLOOKUP($B110,#REF!,4,FALSE),"")/30))</f>
        <v>#VALUE!</v>
      </c>
      <c r="EW122" s="37" t="e">
        <f>IF(AND(EW121&lt;&gt;0,EV121&lt;&gt;0),EW121-EV121,(IFERROR(VLOOKUP($B110,#REF!,4,FALSE),"")/30))</f>
        <v>#VALUE!</v>
      </c>
      <c r="EX122" s="37" t="e">
        <f>IF(AND(EX121&lt;&gt;0,EW121&lt;&gt;0),EX121-EW121,(IFERROR(VLOOKUP($B110,#REF!,4,FALSE),"")/30))</f>
        <v>#VALUE!</v>
      </c>
      <c r="EY122" s="37" t="e">
        <f>IF(AND(EY121&lt;&gt;0,EX121&lt;&gt;0),EY121-EX121,(IFERROR(VLOOKUP($B110,#REF!,4,FALSE),"")/30))</f>
        <v>#VALUE!</v>
      </c>
      <c r="EZ122" s="37" t="e">
        <f>IF(AND(EZ121&lt;&gt;0,EY121&lt;&gt;0),EZ121-EY121,(IFERROR(VLOOKUP($B110,#REF!,4,FALSE),"")/30))</f>
        <v>#VALUE!</v>
      </c>
      <c r="FA122" s="37" t="e">
        <f>IF(AND(FA121&lt;&gt;0,EZ121&lt;&gt;0),FA121-EZ121,(IFERROR(VLOOKUP($B110,#REF!,4,FALSE),"")/30))</f>
        <v>#VALUE!</v>
      </c>
      <c r="FB122" s="37" t="e">
        <f>IF(AND(FB121&lt;&gt;0,FA121&lt;&gt;0),FB121-FA121,(IFERROR(VLOOKUP($B110,#REF!,4,FALSE),"")/30))</f>
        <v>#VALUE!</v>
      </c>
      <c r="FC122" s="37" t="e">
        <f>IF(AND(FC121&lt;&gt;0,FB121&lt;&gt;0),FC121-FB121,(IFERROR(VLOOKUP($B110,#REF!,4,FALSE),"")/30))</f>
        <v>#VALUE!</v>
      </c>
      <c r="FD122" s="37" t="e">
        <f>IF(AND(FD121&lt;&gt;0,FC121&lt;&gt;0),FD121-FC121,(IFERROR(VLOOKUP($B110,#REF!,4,FALSE),"")/30))</f>
        <v>#VALUE!</v>
      </c>
      <c r="FE122" s="37" t="e">
        <f>IF(AND(FE121&lt;&gt;0,FD121&lt;&gt;0),FE121-FD121,(IFERROR(VLOOKUP($B110,#REF!,4,FALSE),"")/30))</f>
        <v>#VALUE!</v>
      </c>
      <c r="FF122" s="37" t="e">
        <f>IF(AND(FF121&lt;&gt;0,FE121&lt;&gt;0),FF121-FE121,(IFERROR(VLOOKUP($B110,#REF!,4,FALSE),"")/30))</f>
        <v>#VALUE!</v>
      </c>
      <c r="FG122" s="37" t="e">
        <f>IF(AND(FG121&lt;&gt;0,FF121&lt;&gt;0),FG121-FF121,(IFERROR(VLOOKUP($B110,#REF!,4,FALSE),"")/30))</f>
        <v>#VALUE!</v>
      </c>
      <c r="FH122" s="37" t="e">
        <f>IF(AND(FH121&lt;&gt;0,FG121&lt;&gt;0),FH121-FG121,(IFERROR(VLOOKUP($B110,#REF!,4,FALSE),"")/30))</f>
        <v>#VALUE!</v>
      </c>
      <c r="FI122" s="37" t="e">
        <f>IF(AND(FI121&lt;&gt;0,FH121&lt;&gt;0),FI121-FH121,(IFERROR(VLOOKUP($B110,#REF!,4,FALSE),"")/30))</f>
        <v>#VALUE!</v>
      </c>
      <c r="FJ122" s="37" t="e">
        <f>IF(AND(FJ121&lt;&gt;0,FI121&lt;&gt;0),FJ121-FI121,(IFERROR(VLOOKUP($B110,#REF!,4,FALSE),"")/30))</f>
        <v>#VALUE!</v>
      </c>
      <c r="FK122" s="37" t="e">
        <f>IF(AND(FK121&lt;&gt;0,FJ121&lt;&gt;0),FK121-FJ121,(IFERROR(VLOOKUP($B110,#REF!,4,FALSE),"")/30))</f>
        <v>#VALUE!</v>
      </c>
      <c r="FL122" s="37" t="e">
        <f>IF(AND(FL121&lt;&gt;0,FK121&lt;&gt;0),FL121-FK121,(IFERROR(VLOOKUP($B110,#REF!,4,FALSE),"")/30))</f>
        <v>#VALUE!</v>
      </c>
      <c r="FM122" s="37" t="e">
        <f>IF(AND(FM121&lt;&gt;0,FL121&lt;&gt;0),FM121-FL121,(IFERROR(VLOOKUP($B110,#REF!,4,FALSE),"")/30))</f>
        <v>#VALUE!</v>
      </c>
      <c r="FN122" s="37" t="e">
        <f>IF(AND(FN121&lt;&gt;0,FM121&lt;&gt;0),FN121-FM121,(IFERROR(VLOOKUP($B110,#REF!,4,FALSE),"")/30))</f>
        <v>#VALUE!</v>
      </c>
      <c r="FO122" s="37" t="e">
        <f>IF(AND(FO121&lt;&gt;0,FN121&lt;&gt;0),FO121-FN121,(IFERROR(VLOOKUP($B110,#REF!,4,FALSE),"")/30))</f>
        <v>#VALUE!</v>
      </c>
      <c r="FP122" s="37" t="e">
        <f>IF(AND(FP121&lt;&gt;0,FO121&lt;&gt;0),FP121-FO121,(IFERROR(VLOOKUP($B110,#REF!,4,FALSE),"")/30))</f>
        <v>#VALUE!</v>
      </c>
      <c r="FQ122" s="37" t="e">
        <f>IF(AND(FQ121&lt;&gt;0,FP121&lt;&gt;0),FQ121-FP121,(IFERROR(VLOOKUP($B110,#REF!,4,FALSE),"")/30))</f>
        <v>#VALUE!</v>
      </c>
      <c r="FR122" s="37" t="e">
        <f>IF(AND(FR121&lt;&gt;0,FQ121&lt;&gt;0),FR121-FQ121,(IFERROR(VLOOKUP($B110,#REF!,4,FALSE),"")/30))</f>
        <v>#VALUE!</v>
      </c>
      <c r="FS122" s="37" t="e">
        <f>IF(AND(FS121&lt;&gt;0,FR121&lt;&gt;0),FS121-FR121,(IFERROR(VLOOKUP($B110,#REF!,4,FALSE),"")/30))</f>
        <v>#VALUE!</v>
      </c>
      <c r="FT122" s="37" t="e">
        <f>IF(AND(FT121&lt;&gt;0,FS121&lt;&gt;0),FT121-FS121,(IFERROR(VLOOKUP($B110,#REF!,4,FALSE),"")/30))</f>
        <v>#VALUE!</v>
      </c>
      <c r="FU122" s="37" t="e">
        <f>IF(AND(FU121&lt;&gt;0,FT121&lt;&gt;0),FU121-FT121,(IFERROR(VLOOKUP($B110,#REF!,4,FALSE),"")/30))</f>
        <v>#VALUE!</v>
      </c>
      <c r="FV122" s="37" t="e">
        <f>IF(AND(FV121&lt;&gt;0,FU121&lt;&gt;0),FV121-FU121,(IFERROR(VLOOKUP($B110,#REF!,4,FALSE),"")/30))</f>
        <v>#VALUE!</v>
      </c>
      <c r="FW122" s="37" t="e">
        <f>IF(AND(FW121&lt;&gt;0,FV121&lt;&gt;0),FW121-FV121,(IFERROR(VLOOKUP($B110,#REF!,4,FALSE),"")/30))</f>
        <v>#VALUE!</v>
      </c>
      <c r="FX122" s="37" t="e">
        <f>IF(AND(FX121&lt;&gt;0,FW121&lt;&gt;0),FX121-FW121,(IFERROR(VLOOKUP($B110,#REF!,4,FALSE),"")/30))</f>
        <v>#VALUE!</v>
      </c>
      <c r="FY122" s="37" t="e">
        <f>IF(AND(FY121&lt;&gt;0,FX121&lt;&gt;0),FY121-FX121,(IFERROR(VLOOKUP($B110,#REF!,4,FALSE),"")/30))</f>
        <v>#VALUE!</v>
      </c>
      <c r="FZ122" s="37" t="e">
        <f>IF(AND(FZ121&lt;&gt;0,FY121&lt;&gt;0),FZ121-FY121,(IFERROR(VLOOKUP($B110,#REF!,4,FALSE),"")/30))</f>
        <v>#VALUE!</v>
      </c>
      <c r="GA122" s="37" t="e">
        <f>IF(AND(GA121&lt;&gt;0,FZ121&lt;&gt;0),GA121-FZ121,(IFERROR(VLOOKUP($B110,#REF!,4,FALSE),"")/30))</f>
        <v>#VALUE!</v>
      </c>
      <c r="GB122" s="37" t="e">
        <f>IF(AND(GB121&lt;&gt;0,GA121&lt;&gt;0),GB121-GA121,(IFERROR(VLOOKUP($B110,#REF!,4,FALSE),"")/30))</f>
        <v>#VALUE!</v>
      </c>
      <c r="GC122" s="37" t="e">
        <f>IF(AND(GC121&lt;&gt;0,GB121&lt;&gt;0),GC121-GB121,(IFERROR(VLOOKUP($B110,#REF!,4,FALSE),"")/30))</f>
        <v>#VALUE!</v>
      </c>
      <c r="GD122" s="37" t="e">
        <f>IF(AND(GD121&lt;&gt;0,GC121&lt;&gt;0),GD121-GC121,(IFERROR(VLOOKUP($B110,#REF!,4,FALSE),"")/30))</f>
        <v>#VALUE!</v>
      </c>
      <c r="GE122" s="37" t="e">
        <f>IF(AND(GE121&lt;&gt;0,GD121&lt;&gt;0),GE121-GD121,(IFERROR(VLOOKUP($B110,#REF!,4,FALSE),"")/30))</f>
        <v>#VALUE!</v>
      </c>
      <c r="GF122" s="37" t="e">
        <f>IF(AND(GF121&lt;&gt;0,GE121&lt;&gt;0),GF121-GE121,(IFERROR(VLOOKUP($B110,#REF!,4,FALSE),"")/30))</f>
        <v>#VALUE!</v>
      </c>
      <c r="GG122" s="37" t="e">
        <f>IF(AND(GG121&lt;&gt;0,GF121&lt;&gt;0),GG121-GF121,(IFERROR(VLOOKUP($B110,#REF!,4,FALSE),"")/30))</f>
        <v>#VALUE!</v>
      </c>
      <c r="GH122" s="37" t="e">
        <f>IF(AND(GH121&lt;&gt;0,GG121&lt;&gt;0),GH121-GG121,(IFERROR(VLOOKUP($B110,#REF!,4,FALSE),"")/30))</f>
        <v>#VALUE!</v>
      </c>
      <c r="GI122" s="37" t="e">
        <f>IF(AND(GI121&lt;&gt;0,GH121&lt;&gt;0),GI121-GH121,(IFERROR(VLOOKUP($B110,#REF!,4,FALSE),"")/30))</f>
        <v>#VALUE!</v>
      </c>
      <c r="GJ122" s="37" t="e">
        <f>IF(AND(GJ121&lt;&gt;0,GI121&lt;&gt;0),GJ121-GI121,(IFERROR(VLOOKUP($B110,#REF!,4,FALSE),"")/30))</f>
        <v>#VALUE!</v>
      </c>
      <c r="GK122" s="37" t="e">
        <f>IF(AND(GK121&lt;&gt;0,GJ121&lt;&gt;0),GK121-GJ121,(IFERROR(VLOOKUP($B110,#REF!,4,FALSE),"")/30))</f>
        <v>#VALUE!</v>
      </c>
      <c r="GL122" s="37" t="e">
        <f>IF(AND(GL121&lt;&gt;0,GK121&lt;&gt;0),GL121-GK121,(IFERROR(VLOOKUP($B110,#REF!,4,FALSE),"")/30))</f>
        <v>#VALUE!</v>
      </c>
      <c r="GM122" s="37" t="e">
        <f>IF(AND(GM121&lt;&gt;0,GL121&lt;&gt;0),GM121-GL121,(IFERROR(VLOOKUP($B110,#REF!,4,FALSE),"")/30))</f>
        <v>#VALUE!</v>
      </c>
      <c r="GN122" s="37" t="e">
        <f>IF(AND(GN121&lt;&gt;0,GM121&lt;&gt;0),GN121-GM121,(IFERROR(VLOOKUP($B110,#REF!,4,FALSE),"")/30))</f>
        <v>#VALUE!</v>
      </c>
      <c r="GO122" s="37" t="e">
        <f>IF(AND(GO121&lt;&gt;0,GN121&lt;&gt;0),GO121-GN121,(IFERROR(VLOOKUP($B110,#REF!,4,FALSE),"")/30))</f>
        <v>#VALUE!</v>
      </c>
      <c r="GP122" s="37" t="e">
        <f>IF(AND(GP121&lt;&gt;0,GO121&lt;&gt;0),GP121-GO121,(IFERROR(VLOOKUP($B110,#REF!,4,FALSE),"")/30))</f>
        <v>#VALUE!</v>
      </c>
      <c r="GQ122" s="37" t="e">
        <f>IF(AND(GQ121&lt;&gt;0,GP121&lt;&gt;0),GQ121-GP121,(IFERROR(VLOOKUP($B110,#REF!,4,FALSE),"")/30))</f>
        <v>#VALUE!</v>
      </c>
      <c r="GR122" s="37" t="e">
        <f>IF(AND(GR121&lt;&gt;0,GQ121&lt;&gt;0),GR121-GQ121,(IFERROR(VLOOKUP($B110,#REF!,4,FALSE),"")/30))</f>
        <v>#VALUE!</v>
      </c>
      <c r="GS122" s="37" t="e">
        <f>IF(AND(GS121&lt;&gt;0,GR121&lt;&gt;0),GS121-GR121,(IFERROR(VLOOKUP($B110,#REF!,4,FALSE),"")/30))</f>
        <v>#VALUE!</v>
      </c>
      <c r="GT122" s="37" t="e">
        <f>IF(AND(GT121&lt;&gt;0,GS121&lt;&gt;0),GT121-GS121,(IFERROR(VLOOKUP($B110,#REF!,4,FALSE),"")/30))</f>
        <v>#VALUE!</v>
      </c>
      <c r="GU122" s="37" t="e">
        <f>IF(AND(GU121&lt;&gt;0,GT121&lt;&gt;0),GU121-GT121,(IFERROR(VLOOKUP($B110,#REF!,4,FALSE),"")/30))</f>
        <v>#VALUE!</v>
      </c>
      <c r="GV122" s="37" t="e">
        <f>IF(AND(GV121&lt;&gt;0,GU121&lt;&gt;0),GV121-GU121,(IFERROR(VLOOKUP($B110,#REF!,4,FALSE),"")/30))</f>
        <v>#VALUE!</v>
      </c>
      <c r="GW122" s="37" t="e">
        <f>IF(AND(GW121&lt;&gt;0,GV121&lt;&gt;0),GW121-GV121,(IFERROR(VLOOKUP($B110,#REF!,4,FALSE),"")/30))</f>
        <v>#VALUE!</v>
      </c>
      <c r="GX122" s="37" t="e">
        <f>IF(AND(GX121&lt;&gt;0,GW121&lt;&gt;0),GX121-GW121,(IFERROR(VLOOKUP($B110,#REF!,4,FALSE),"")/30))</f>
        <v>#VALUE!</v>
      </c>
      <c r="GY122" s="37" t="e">
        <f>IF(AND(GY121&lt;&gt;0,GX121&lt;&gt;0),GY121-GX121,(IFERROR(VLOOKUP($B110,#REF!,4,FALSE),"")/30))</f>
        <v>#VALUE!</v>
      </c>
      <c r="GZ122" s="37" t="e">
        <f>IF(AND(GZ121&lt;&gt;0,GY121&lt;&gt;0),GZ121-GY121,(IFERROR(VLOOKUP($B110,#REF!,4,FALSE),"")/30))</f>
        <v>#VALUE!</v>
      </c>
      <c r="HA122" s="37" t="e">
        <f>IF(AND(HA121&lt;&gt;0,GZ121&lt;&gt;0),HA121-GZ121,(IFERROR(VLOOKUP($B110,#REF!,4,FALSE),"")/30))</f>
        <v>#VALUE!</v>
      </c>
      <c r="HB122" s="37" t="e">
        <f>IF(AND(HB121&lt;&gt;0,HA121&lt;&gt;0),HB121-HA121,(IFERROR(VLOOKUP($B110,#REF!,4,FALSE),"")/30))</f>
        <v>#VALUE!</v>
      </c>
      <c r="HC122" s="37" t="e">
        <f>IF(AND(HC121&lt;&gt;0,HB121&lt;&gt;0),HC121-HB121,(IFERROR(VLOOKUP($B110,#REF!,4,FALSE),"")/30))</f>
        <v>#VALUE!</v>
      </c>
      <c r="HD122" s="37" t="e">
        <f>IF(AND(HD121&lt;&gt;0,HC121&lt;&gt;0),HD121-HC121,(IFERROR(VLOOKUP($B110,#REF!,4,FALSE),"")/30))</f>
        <v>#VALUE!</v>
      </c>
      <c r="HE122" s="37" t="e">
        <f>IF(AND(HE121&lt;&gt;0,HD121&lt;&gt;0),HE121-HD121,(IFERROR(VLOOKUP($B110,#REF!,4,FALSE),"")/30))</f>
        <v>#VALUE!</v>
      </c>
      <c r="HF122" s="37" t="e">
        <f>IF(AND(HF121&lt;&gt;0,HE121&lt;&gt;0),HF121-HE121,(IFERROR(VLOOKUP($B110,#REF!,4,FALSE),"")/30))</f>
        <v>#VALUE!</v>
      </c>
      <c r="HG122" s="37" t="e">
        <f>IF(AND(HG121&lt;&gt;0,HF121&lt;&gt;0),HG121-HF121,(IFERROR(VLOOKUP($B110,#REF!,4,FALSE),"")/30))</f>
        <v>#VALUE!</v>
      </c>
      <c r="HH122" s="37" t="e">
        <f>IF(AND(HH121&lt;&gt;0,HG121&lt;&gt;0),HH121-HG121,(IFERROR(VLOOKUP($B110,#REF!,4,FALSE),"")/30))</f>
        <v>#VALUE!</v>
      </c>
      <c r="HI122" s="37" t="e">
        <f>IF(AND(HI121&lt;&gt;0,HH121&lt;&gt;0),HI121-HH121,(IFERROR(VLOOKUP($B110,#REF!,4,FALSE),"")/30))</f>
        <v>#VALUE!</v>
      </c>
      <c r="HJ122" s="37" t="e">
        <f>IF(AND(HJ121&lt;&gt;0,HI121&lt;&gt;0),HJ121-HI121,(IFERROR(VLOOKUP($B110,#REF!,4,FALSE),"")/30))</f>
        <v>#VALUE!</v>
      </c>
      <c r="HK122" s="37" t="e">
        <f>IF(AND(HK121&lt;&gt;0,HJ121&lt;&gt;0),HK121-HJ121,(IFERROR(VLOOKUP($B110,#REF!,4,FALSE),"")/30))</f>
        <v>#VALUE!</v>
      </c>
      <c r="HL122" s="37" t="e">
        <f>IF(AND(HL121&lt;&gt;0,HK121&lt;&gt;0),HL121-HK121,(IFERROR(VLOOKUP($B110,#REF!,4,FALSE),"")/30))</f>
        <v>#VALUE!</v>
      </c>
      <c r="HM122" s="37" t="e">
        <f>IF(AND(HM121&lt;&gt;0,HL121&lt;&gt;0),HM121-HL121,(IFERROR(VLOOKUP($B110,#REF!,4,FALSE),"")/30))</f>
        <v>#VALUE!</v>
      </c>
      <c r="HN122" s="37" t="e">
        <f>IF(AND(HN121&lt;&gt;0,HM121&lt;&gt;0),HN121-HM121,(IFERROR(VLOOKUP($B110,#REF!,4,FALSE),"")/30))</f>
        <v>#VALUE!</v>
      </c>
      <c r="HO122" s="37" t="e">
        <f>IF(AND(HO121&lt;&gt;0,HN121&lt;&gt;0),HO121-HN121,(IFERROR(VLOOKUP($B110,#REF!,4,FALSE),"")/30))</f>
        <v>#VALUE!</v>
      </c>
      <c r="HP122" s="37" t="e">
        <f>IF(AND(HP121&lt;&gt;0,HO121&lt;&gt;0),HP121-HO121,(IFERROR(VLOOKUP($B110,#REF!,4,FALSE),"")/30))</f>
        <v>#VALUE!</v>
      </c>
      <c r="HQ122" s="37" t="e">
        <f>IF(AND(HQ121&lt;&gt;0,HP121&lt;&gt;0),HQ121-HP121,(IFERROR(VLOOKUP($B110,#REF!,4,FALSE),"")/30))</f>
        <v>#VALUE!</v>
      </c>
      <c r="HR122" s="37" t="e">
        <f>IF(AND(HR121&lt;&gt;0,HQ121&lt;&gt;0),HR121-HQ121,(IFERROR(VLOOKUP($B110,#REF!,4,FALSE),"")/30))</f>
        <v>#VALUE!</v>
      </c>
      <c r="HS122" s="37" t="e">
        <f>IF(AND(HS121&lt;&gt;0,HR121&lt;&gt;0),HS121-HR121,(IFERROR(VLOOKUP($B110,#REF!,4,FALSE),"")/30))</f>
        <v>#VALUE!</v>
      </c>
      <c r="HT122" s="37" t="e">
        <f>IF(AND(HT121&lt;&gt;0,HS121&lt;&gt;0),HT121-HS121,(IFERROR(VLOOKUP($B110,#REF!,4,FALSE),"")/30))</f>
        <v>#VALUE!</v>
      </c>
      <c r="HU122" s="37" t="e">
        <f>IF(AND(HU121&lt;&gt;0,HT121&lt;&gt;0),HU121-HT121,(IFERROR(VLOOKUP($B110,#REF!,4,FALSE),"")/30))</f>
        <v>#VALUE!</v>
      </c>
      <c r="HV122" s="37" t="e">
        <f>IF(AND(HV121&lt;&gt;0,HU121&lt;&gt;0),HV121-HU121,(IFERROR(VLOOKUP($B110,#REF!,4,FALSE),"")/30))</f>
        <v>#VALUE!</v>
      </c>
      <c r="HW122" s="37" t="e">
        <f>IF(AND(HW121&lt;&gt;0,HV121&lt;&gt;0),HW121-HV121,(IFERROR(VLOOKUP($B110,#REF!,4,FALSE),"")/30))</f>
        <v>#VALUE!</v>
      </c>
      <c r="HX122" s="37" t="e">
        <f>IF(AND(HX121&lt;&gt;0,HW121&lt;&gt;0),HX121-HW121,(IFERROR(VLOOKUP($B110,#REF!,4,FALSE),"")/30))</f>
        <v>#VALUE!</v>
      </c>
      <c r="HY122" s="37" t="e">
        <f>IF(AND(HY121&lt;&gt;0,HX121&lt;&gt;0),HY121-HX121,(IFERROR(VLOOKUP($B110,#REF!,4,FALSE),"")/30))</f>
        <v>#VALUE!</v>
      </c>
      <c r="HZ122" s="37" t="e">
        <f>IF(AND(HZ121&lt;&gt;0,HY121&lt;&gt;0),HZ121-HY121,(IFERROR(VLOOKUP($B110,#REF!,4,FALSE),"")/30))</f>
        <v>#VALUE!</v>
      </c>
      <c r="IA122" s="37" t="e">
        <f>IF(AND(IA121&lt;&gt;0,HZ121&lt;&gt;0),IA121-HZ121,(IFERROR(VLOOKUP($B110,#REF!,4,FALSE),"")/30))</f>
        <v>#VALUE!</v>
      </c>
      <c r="IB122" s="37" t="e">
        <f>IF(AND(IB121&lt;&gt;0,IA121&lt;&gt;0),IB121-IA121,(IFERROR(VLOOKUP($B110,#REF!,4,FALSE),"")/30))</f>
        <v>#VALUE!</v>
      </c>
      <c r="IC122" s="37" t="e">
        <f>IF(AND(IC121&lt;&gt;0,IB121&lt;&gt;0),IC121-IB121,(IFERROR(VLOOKUP($B110,#REF!,4,FALSE),"")/30))</f>
        <v>#VALUE!</v>
      </c>
      <c r="ID122" s="37" t="e">
        <f>IF(AND(ID121&lt;&gt;0,IC121&lt;&gt;0),ID121-IC121,(IFERROR(VLOOKUP($B110,#REF!,4,FALSE),"")/30))</f>
        <v>#VALUE!</v>
      </c>
      <c r="IE122" s="37" t="e">
        <f>IF(AND(IE121&lt;&gt;0,ID121&lt;&gt;0),IE121-ID121,(IFERROR(VLOOKUP($B110,#REF!,4,FALSE),"")/30))</f>
        <v>#VALUE!</v>
      </c>
      <c r="IF122" s="37" t="e">
        <f>IF(AND(IF121&lt;&gt;0,IE121&lt;&gt;0),IF121-IE121,(IFERROR(VLOOKUP($B110,#REF!,4,FALSE),"")/30))</f>
        <v>#VALUE!</v>
      </c>
      <c r="IG122" s="37" t="e">
        <f>IF(AND(IG121&lt;&gt;0,IF121&lt;&gt;0),IG121-IF121,(IFERROR(VLOOKUP($B110,#REF!,4,FALSE),"")/30))</f>
        <v>#VALUE!</v>
      </c>
      <c r="IH122" s="37" t="e">
        <f>IF(AND(IH121&lt;&gt;0,IG121&lt;&gt;0),IH121-IG121,(IFERROR(VLOOKUP($B110,#REF!,4,FALSE),"")/30))</f>
        <v>#VALUE!</v>
      </c>
      <c r="II122" s="37" t="e">
        <f>IF(AND(II121&lt;&gt;0,IH121&lt;&gt;0),II121-IH121,(IFERROR(VLOOKUP($B110,#REF!,4,FALSE),"")/30))</f>
        <v>#VALUE!</v>
      </c>
      <c r="IJ122" s="37" t="e">
        <f>IF(AND(IJ121&lt;&gt;0,II121&lt;&gt;0),IJ121-II121,(IFERROR(VLOOKUP($B110,#REF!,4,FALSE),"")/30))</f>
        <v>#VALUE!</v>
      </c>
      <c r="IK122" s="37" t="e">
        <f>IF(AND(IK121&lt;&gt;0,IJ121&lt;&gt;0),IK121-IJ121,(IFERROR(VLOOKUP($B110,#REF!,4,FALSE),"")/30))</f>
        <v>#VALUE!</v>
      </c>
      <c r="IL122" s="37" t="e">
        <f>IF(AND(IL121&lt;&gt;0,IK121&lt;&gt;0),IL121-IK121,(IFERROR(VLOOKUP($B110,#REF!,4,FALSE),"")/30))</f>
        <v>#VALUE!</v>
      </c>
      <c r="IM122" s="37" t="e">
        <f>IF(AND(IM121&lt;&gt;0,IL121&lt;&gt;0),IM121-IL121,(IFERROR(VLOOKUP($B110,#REF!,4,FALSE),"")/30))</f>
        <v>#VALUE!</v>
      </c>
      <c r="IN122" s="37" t="e">
        <f>IF(AND(IN121&lt;&gt;0,IM121&lt;&gt;0),IN121-IM121,(IFERROR(VLOOKUP($B110,#REF!,4,FALSE),"")/30))</f>
        <v>#VALUE!</v>
      </c>
      <c r="IO122" s="37" t="e">
        <f>IF(AND(IO121&lt;&gt;0,IN121&lt;&gt;0),IO121-IN121,(IFERROR(VLOOKUP($B110,#REF!,4,FALSE),"")/30))</f>
        <v>#VALUE!</v>
      </c>
      <c r="IP122" s="37" t="e">
        <f>IF(AND(IP121&lt;&gt;0,IO121&lt;&gt;0),IP121-IO121,(IFERROR(VLOOKUP($B110,#REF!,4,FALSE),"")/30))</f>
        <v>#VALUE!</v>
      </c>
      <c r="IQ122" s="37" t="e">
        <f>IF(AND(IQ121&lt;&gt;0,IP121&lt;&gt;0),IQ121-IP121,(IFERROR(VLOOKUP($B110,#REF!,4,FALSE),"")/30))</f>
        <v>#VALUE!</v>
      </c>
      <c r="IR122" s="37" t="e">
        <f>IF(AND(IR121&lt;&gt;0,IQ121&lt;&gt;0),IR121-IQ121,(IFERROR(VLOOKUP($B110,#REF!,4,FALSE),"")/30))</f>
        <v>#VALUE!</v>
      </c>
      <c r="IS122" s="37" t="e">
        <f>IF(AND(IS121&lt;&gt;0,IR121&lt;&gt;0),IS121-IR121,(IFERROR(VLOOKUP($B110,#REF!,4,FALSE),"")/30))</f>
        <v>#VALUE!</v>
      </c>
      <c r="IT122" s="37" t="e">
        <f>IF(AND(IT121&lt;&gt;0,IS121&lt;&gt;0),IT121-IS121,(IFERROR(VLOOKUP($B110,#REF!,4,FALSE),"")/30))</f>
        <v>#VALUE!</v>
      </c>
      <c r="IU122" s="37" t="e">
        <f>IF(AND(IU121&lt;&gt;0,IT121&lt;&gt;0),IU121-IT121,(IFERROR(VLOOKUP($B110,#REF!,4,FALSE),"")/30))</f>
        <v>#VALUE!</v>
      </c>
      <c r="IV122" s="37" t="e">
        <f>IF(AND(IV121&lt;&gt;0,IU121&lt;&gt;0),IV121-IU121,(IFERROR(VLOOKUP($B110,#REF!,4,FALSE),"")/30))</f>
        <v>#VALUE!</v>
      </c>
      <c r="IW122" s="37" t="e">
        <f>IF(AND(IW121&lt;&gt;0,IV121&lt;&gt;0),IW121-IV121,(IFERROR(VLOOKUP($B110,#REF!,4,FALSE),"")/30))</f>
        <v>#VALUE!</v>
      </c>
      <c r="IX122" s="37" t="e">
        <f>IF(AND(IX121&lt;&gt;0,IW121&lt;&gt;0),IX121-IW121,(IFERROR(VLOOKUP($B110,#REF!,4,FALSE),"")/30))</f>
        <v>#VALUE!</v>
      </c>
      <c r="IY122" s="37" t="e">
        <f>IF(AND(IY121&lt;&gt;0,IX121&lt;&gt;0),IY121-IX121,(IFERROR(VLOOKUP($B110,#REF!,4,FALSE),"")/30))</f>
        <v>#VALUE!</v>
      </c>
      <c r="IZ122" s="37" t="e">
        <f>IF(AND(IZ121&lt;&gt;0,IY121&lt;&gt;0),IZ121-IY121,(IFERROR(VLOOKUP($B110,#REF!,4,FALSE),"")/30))</f>
        <v>#VALUE!</v>
      </c>
      <c r="JA122" s="37" t="e">
        <f>IF(AND(JA121&lt;&gt;0,IZ121&lt;&gt;0),JA121-IZ121,(IFERROR(VLOOKUP($B110,#REF!,4,FALSE),"")/30))</f>
        <v>#VALUE!</v>
      </c>
      <c r="JB122" s="37" t="e">
        <f>IF(AND(JB121&lt;&gt;0,JA121&lt;&gt;0),JB121-JA121,(IFERROR(VLOOKUP($B110,#REF!,4,FALSE),"")/30))</f>
        <v>#VALUE!</v>
      </c>
      <c r="JC122" s="37" t="e">
        <f>IF(AND(JC121&lt;&gt;0,JB121&lt;&gt;0),JC121-JB121,(IFERROR(VLOOKUP($B110,#REF!,4,FALSE),"")/30))</f>
        <v>#VALUE!</v>
      </c>
      <c r="JD122" s="37" t="e">
        <f>IF(AND(JD121&lt;&gt;0,JC121&lt;&gt;0),JD121-JC121,(IFERROR(VLOOKUP($B110,#REF!,4,FALSE),"")/30))</f>
        <v>#VALUE!</v>
      </c>
      <c r="JE122" s="37" t="e">
        <f>IF(AND(JE121&lt;&gt;0,JD121&lt;&gt;0),JE121-JD121,(IFERROR(VLOOKUP($B110,#REF!,4,FALSE),"")/30))</f>
        <v>#VALUE!</v>
      </c>
      <c r="JF122" s="37" t="e">
        <f>IF(AND(JF121&lt;&gt;0,JE121&lt;&gt;0),JF121-JE121,(IFERROR(VLOOKUP($B110,#REF!,4,FALSE),"")/30))</f>
        <v>#VALUE!</v>
      </c>
      <c r="JG122" s="37" t="e">
        <f>IF(AND(JG121&lt;&gt;0,JF121&lt;&gt;0),JG121-JF121,(IFERROR(VLOOKUP($B110,#REF!,4,FALSE),"")/30))</f>
        <v>#VALUE!</v>
      </c>
      <c r="JH122" s="37" t="e">
        <f>IF(AND(JH121&lt;&gt;0,JG121&lt;&gt;0),JH121-JG121,(IFERROR(VLOOKUP($B110,#REF!,4,FALSE),"")/30))</f>
        <v>#VALUE!</v>
      </c>
      <c r="JI122" s="37" t="e">
        <f>IF(AND(JI121&lt;&gt;0,JH121&lt;&gt;0),JI121-JH121,(IFERROR(VLOOKUP($B110,#REF!,4,FALSE),"")/30))</f>
        <v>#VALUE!</v>
      </c>
      <c r="JJ122" s="37" t="e">
        <f>IF(AND(JJ121&lt;&gt;0,JI121&lt;&gt;0),JJ121-JI121,(IFERROR(VLOOKUP($B110,#REF!,4,FALSE),"")/30))</f>
        <v>#VALUE!</v>
      </c>
      <c r="JK122" s="37" t="e">
        <f>IF(AND(JK121&lt;&gt;0,JJ121&lt;&gt;0),JK121-JJ121,(IFERROR(VLOOKUP($B110,#REF!,4,FALSE),"")/30))</f>
        <v>#VALUE!</v>
      </c>
      <c r="JL122" s="37" t="e">
        <f>IF(AND(JL121&lt;&gt;0,JK121&lt;&gt;0),JL121-JK121,(IFERROR(VLOOKUP($B110,#REF!,4,FALSE),"")/30))</f>
        <v>#VALUE!</v>
      </c>
      <c r="JM122" s="37" t="e">
        <f>IF(AND(JM121&lt;&gt;0,JL121&lt;&gt;0),JM121-JL121,(IFERROR(VLOOKUP($B110,#REF!,4,FALSE),"")/30))</f>
        <v>#VALUE!</v>
      </c>
      <c r="JN122" s="37" t="e">
        <f>IF(AND(JN121&lt;&gt;0,JM121&lt;&gt;0),JN121-JM121,(IFERROR(VLOOKUP($B110,#REF!,4,FALSE),"")/30))</f>
        <v>#VALUE!</v>
      </c>
      <c r="JO122" s="37" t="e">
        <f>IF(AND(JO121&lt;&gt;0,JN121&lt;&gt;0),JO121-JN121,(IFERROR(VLOOKUP($B110,#REF!,4,FALSE),"")/30))</f>
        <v>#VALUE!</v>
      </c>
      <c r="JP122" s="37" t="e">
        <f>IF(AND(JP121&lt;&gt;0,JO121&lt;&gt;0),JP121-JO121,(IFERROR(VLOOKUP($B110,#REF!,4,FALSE),"")/30))</f>
        <v>#VALUE!</v>
      </c>
      <c r="JQ122" s="37" t="e">
        <f>IF(AND(JQ121&lt;&gt;0,JP121&lt;&gt;0),JQ121-JP121,(IFERROR(VLOOKUP($B110,#REF!,4,FALSE),"")/30))</f>
        <v>#VALUE!</v>
      </c>
      <c r="JR122" s="37" t="e">
        <f>IF(AND(JR121&lt;&gt;0,JQ121&lt;&gt;0),JR121-JQ121,(IFERROR(VLOOKUP($B110,#REF!,4,FALSE),"")/30))</f>
        <v>#VALUE!</v>
      </c>
      <c r="JS122" s="37" t="e">
        <f>IF(AND(JS121&lt;&gt;0,JR121&lt;&gt;0),JS121-JR121,(IFERROR(VLOOKUP($B110,#REF!,4,FALSE),"")/30))</f>
        <v>#VALUE!</v>
      </c>
      <c r="JT122" s="37" t="e">
        <f>IF(AND(JT121&lt;&gt;0,JS121&lt;&gt;0),JT121-JS121,(IFERROR(VLOOKUP($B110,#REF!,4,FALSE),"")/30))</f>
        <v>#VALUE!</v>
      </c>
      <c r="JU122" s="37" t="e">
        <f>IF(AND(JU121&lt;&gt;0,JT121&lt;&gt;0),JU121-JT121,(IFERROR(VLOOKUP($B110,#REF!,4,FALSE),"")/30))</f>
        <v>#VALUE!</v>
      </c>
      <c r="JV122" s="37" t="e">
        <f>IF(AND(JV121&lt;&gt;0,JU121&lt;&gt;0),JV121-JU121,(IFERROR(VLOOKUP($B110,#REF!,4,FALSE),"")/30))</f>
        <v>#VALUE!</v>
      </c>
      <c r="JW122" s="37" t="e">
        <f>IF(AND(JW121&lt;&gt;0,JV121&lt;&gt;0),JW121-JV121,(IFERROR(VLOOKUP($B110,#REF!,4,FALSE),"")/30))</f>
        <v>#VALUE!</v>
      </c>
      <c r="JX122" s="37" t="e">
        <f>IF(AND(JX121&lt;&gt;0,JW121&lt;&gt;0),JX121-JW121,(IFERROR(VLOOKUP($B110,#REF!,4,FALSE),"")/30))</f>
        <v>#VALUE!</v>
      </c>
      <c r="JY122" s="37" t="e">
        <f>IF(AND(JY121&lt;&gt;0,JX121&lt;&gt;0),JY121-JX121,(IFERROR(VLOOKUP($B110,#REF!,4,FALSE),"")/30))</f>
        <v>#VALUE!</v>
      </c>
      <c r="JZ122" s="37" t="e">
        <f>IF(AND(JZ121&lt;&gt;0,JY121&lt;&gt;0),JZ121-JY121,(IFERROR(VLOOKUP($B110,#REF!,4,FALSE),"")/30))</f>
        <v>#VALUE!</v>
      </c>
      <c r="KA122" s="37" t="e">
        <f>IF(AND(KA121&lt;&gt;0,JZ121&lt;&gt;0),KA121-JZ121,(IFERROR(VLOOKUP($B110,#REF!,4,FALSE),"")/30))</f>
        <v>#VALUE!</v>
      </c>
      <c r="KB122" s="37" t="e">
        <f>IF(AND(KB121&lt;&gt;0,KA121&lt;&gt;0),KB121-KA121,(IFERROR(VLOOKUP($B110,#REF!,4,FALSE),"")/30))</f>
        <v>#VALUE!</v>
      </c>
      <c r="KC122" s="37" t="e">
        <f>IF(AND(KC121&lt;&gt;0,KB121&lt;&gt;0),KC121-KB121,(IFERROR(VLOOKUP($B110,#REF!,4,FALSE),"")/30))</f>
        <v>#VALUE!</v>
      </c>
      <c r="KD122" s="37" t="e">
        <f>IF(AND(KD121&lt;&gt;0,KC121&lt;&gt;0),KD121-KC121,(IFERROR(VLOOKUP($B110,#REF!,4,FALSE),"")/30))</f>
        <v>#VALUE!</v>
      </c>
      <c r="KE122" s="37" t="e">
        <f>IF(AND(KE121&lt;&gt;0,KD121&lt;&gt;0),KE121-KD121,(IFERROR(VLOOKUP($B110,#REF!,4,FALSE),"")/30))</f>
        <v>#VALUE!</v>
      </c>
      <c r="KF122" s="37" t="e">
        <f>IF(AND(KF121&lt;&gt;0,KE121&lt;&gt;0),KF121-KE121,(IFERROR(VLOOKUP($B110,#REF!,4,FALSE),"")/30))</f>
        <v>#VALUE!</v>
      </c>
      <c r="KG122" s="37" t="e">
        <f>IF(AND(KG121&lt;&gt;0,KF121&lt;&gt;0),KG121-KF121,(IFERROR(VLOOKUP($B110,#REF!,4,FALSE),"")/30))</f>
        <v>#VALUE!</v>
      </c>
      <c r="KH122" s="37" t="e">
        <f>IF(AND(KH121&lt;&gt;0,KG121&lt;&gt;0),KH121-KG121,(IFERROR(VLOOKUP($B110,#REF!,4,FALSE),"")/30))</f>
        <v>#VALUE!</v>
      </c>
      <c r="KI122" s="37" t="e">
        <f>IF(AND(KI121&lt;&gt;0,KH121&lt;&gt;0),KI121-KH121,(IFERROR(VLOOKUP($B110,#REF!,4,FALSE),"")/30))</f>
        <v>#VALUE!</v>
      </c>
      <c r="KJ122" s="37" t="e">
        <f>IF(AND(KJ121&lt;&gt;0,KI121&lt;&gt;0),KJ121-KI121,(IFERROR(VLOOKUP($B110,#REF!,4,FALSE),"")/30))</f>
        <v>#VALUE!</v>
      </c>
      <c r="KK122" s="37" t="e">
        <f>IF(AND(KK121&lt;&gt;0,KJ121&lt;&gt;0),KK121-KJ121,(IFERROR(VLOOKUP($B110,#REF!,4,FALSE),"")/30))</f>
        <v>#VALUE!</v>
      </c>
      <c r="KL122" s="37" t="e">
        <f>IF(AND(KL121&lt;&gt;0,KK121&lt;&gt;0),KL121-KK121,(IFERROR(VLOOKUP($B110,#REF!,4,FALSE),"")/30))</f>
        <v>#VALUE!</v>
      </c>
      <c r="KM122" s="37" t="e">
        <f>IF(AND(KM121&lt;&gt;0,KL121&lt;&gt;0),KM121-KL121,(IFERROR(VLOOKUP($B110,#REF!,4,FALSE),"")/30))</f>
        <v>#VALUE!</v>
      </c>
      <c r="KN122" s="37" t="e">
        <f>IF(AND(KN121&lt;&gt;0,KM121&lt;&gt;0),KN121-KM121,(IFERROR(VLOOKUP($B110,#REF!,4,FALSE),"")/30))</f>
        <v>#VALUE!</v>
      </c>
      <c r="KO122" s="37" t="e">
        <f>IF(AND(KO121&lt;&gt;0,KN121&lt;&gt;0),KO121-KN121,(IFERROR(VLOOKUP($B110,#REF!,4,FALSE),"")/30))</f>
        <v>#VALUE!</v>
      </c>
      <c r="KP122" s="37" t="e">
        <f>IF(AND(KP121&lt;&gt;0,KO121&lt;&gt;0),KP121-KO121,(IFERROR(VLOOKUP($B110,#REF!,4,FALSE),"")/30))</f>
        <v>#VALUE!</v>
      </c>
      <c r="KQ122" s="37" t="e">
        <f>IF(AND(KQ121&lt;&gt;0,KP121&lt;&gt;0),KQ121-KP121,(IFERROR(VLOOKUP($B110,#REF!,4,FALSE),"")/30))</f>
        <v>#VALUE!</v>
      </c>
      <c r="KR122" s="37" t="e">
        <f>IF(AND(KR121&lt;&gt;0,KQ121&lt;&gt;0),KR121-KQ121,(IFERROR(VLOOKUP($B110,#REF!,4,FALSE),"")/30))</f>
        <v>#VALUE!</v>
      </c>
      <c r="KS122" s="37" t="e">
        <f>IF(AND(KS121&lt;&gt;0,KR121&lt;&gt;0),KS121-KR121,(IFERROR(VLOOKUP($B110,#REF!,4,FALSE),"")/30))</f>
        <v>#VALUE!</v>
      </c>
      <c r="KT122" s="37" t="e">
        <f>IF(AND(KT121&lt;&gt;0,KS121&lt;&gt;0),KT121-KS121,(IFERROR(VLOOKUP($B110,#REF!,4,FALSE),"")/30))</f>
        <v>#VALUE!</v>
      </c>
      <c r="KU122" s="37" t="e">
        <f>IF(AND(KU121&lt;&gt;0,KT121&lt;&gt;0),KU121-KT121,(IFERROR(VLOOKUP($B110,#REF!,4,FALSE),"")/30))</f>
        <v>#VALUE!</v>
      </c>
      <c r="KV122" s="37" t="e">
        <f>IF(AND(KV121&lt;&gt;0,KU121&lt;&gt;0),KV121-KU121,(IFERROR(VLOOKUP($B110,#REF!,4,FALSE),"")/30))</f>
        <v>#VALUE!</v>
      </c>
      <c r="KW122" s="37" t="e">
        <f>IF(AND(KW121&lt;&gt;0,KV121&lt;&gt;0),KW121-KV121,(IFERROR(VLOOKUP($B110,#REF!,4,FALSE),"")/30))</f>
        <v>#VALUE!</v>
      </c>
      <c r="KX122" s="37" t="e">
        <f>IF(AND(KX121&lt;&gt;0,KW121&lt;&gt;0),KX121-KW121,(IFERROR(VLOOKUP($B110,#REF!,4,FALSE),"")/30))</f>
        <v>#VALUE!</v>
      </c>
      <c r="KY122" s="37" t="e">
        <f>IF(AND(KY121&lt;&gt;0,KX121&lt;&gt;0),KY121-KX121,(IFERROR(VLOOKUP($B110,#REF!,4,FALSE),"")/30))</f>
        <v>#VALUE!</v>
      </c>
      <c r="KZ122" s="37" t="e">
        <f>IF(AND(KZ121&lt;&gt;0,KY121&lt;&gt;0),KZ121-KY121,(IFERROR(VLOOKUP($B110,#REF!,4,FALSE),"")/30))</f>
        <v>#VALUE!</v>
      </c>
      <c r="LA122" s="37" t="e">
        <f>IF(AND(LA121&lt;&gt;0,KZ121&lt;&gt;0),LA121-KZ121,(IFERROR(VLOOKUP($B110,#REF!,4,FALSE),"")/30))</f>
        <v>#VALUE!</v>
      </c>
      <c r="LB122" s="37" t="e">
        <f>IF(AND(LB121&lt;&gt;0,LA121&lt;&gt;0),LB121-LA121,(IFERROR(VLOOKUP($B110,#REF!,4,FALSE),"")/30))</f>
        <v>#VALUE!</v>
      </c>
      <c r="LC122" s="37" t="e">
        <f>IF(AND(LC121&lt;&gt;0,LB121&lt;&gt;0),LC121-LB121,(IFERROR(VLOOKUP($B110,#REF!,4,FALSE),"")/30))</f>
        <v>#VALUE!</v>
      </c>
      <c r="LD122" s="37" t="e">
        <f>IF(AND(LD121&lt;&gt;0,LC121&lt;&gt;0),LD121-LC121,(IFERROR(VLOOKUP($B110,#REF!,4,FALSE),"")/30))</f>
        <v>#VALUE!</v>
      </c>
      <c r="LE122" s="37" t="e">
        <f>IF(AND(LE121&lt;&gt;0,LD121&lt;&gt;0),LE121-LD121,(IFERROR(VLOOKUP($B110,#REF!,4,FALSE),"")/30))</f>
        <v>#VALUE!</v>
      </c>
      <c r="LF122" s="37" t="e">
        <f>IF(AND(LF121&lt;&gt;0,LE121&lt;&gt;0),LF121-LE121,(IFERROR(VLOOKUP($B110,#REF!,4,FALSE),"")/30))</f>
        <v>#VALUE!</v>
      </c>
      <c r="LG122" s="37" t="e">
        <f>IF(AND(LG121&lt;&gt;0,LF121&lt;&gt;0),LG121-LF121,(IFERROR(VLOOKUP($B110,#REF!,4,FALSE),"")/30))</f>
        <v>#VALUE!</v>
      </c>
      <c r="LH122" s="37" t="e">
        <f>IF(AND(LH121&lt;&gt;0,LG121&lt;&gt;0),LH121-LG121,(IFERROR(VLOOKUP($B110,#REF!,4,FALSE),"")/30))</f>
        <v>#VALUE!</v>
      </c>
      <c r="LI122" s="37" t="e">
        <f>IF(AND(LI121&lt;&gt;0,LH121&lt;&gt;0),LI121-LH121,(IFERROR(VLOOKUP($B110,#REF!,4,FALSE),"")/30))</f>
        <v>#VALUE!</v>
      </c>
      <c r="LJ122" s="37" t="e">
        <f>IF(AND(LJ121&lt;&gt;0,LI121&lt;&gt;0),LJ121-LI121,(IFERROR(VLOOKUP($B110,#REF!,4,FALSE),"")/30))</f>
        <v>#VALUE!</v>
      </c>
      <c r="LK122" s="37" t="e">
        <f>IF(AND(LK121&lt;&gt;0,LJ121&lt;&gt;0),LK121-LJ121,(IFERROR(VLOOKUP($B110,#REF!,4,FALSE),"")/30))</f>
        <v>#VALUE!</v>
      </c>
      <c r="LL122" s="37" t="e">
        <f>IF(AND(LL121&lt;&gt;0,LK121&lt;&gt;0),LL121-LK121,(IFERROR(VLOOKUP($B110,#REF!,4,FALSE),"")/30))</f>
        <v>#VALUE!</v>
      </c>
      <c r="LM122" s="37" t="e">
        <f>IF(AND(LM121&lt;&gt;0,LL121&lt;&gt;0),LM121-LL121,(IFERROR(VLOOKUP($B110,#REF!,4,FALSE),"")/30))</f>
        <v>#VALUE!</v>
      </c>
      <c r="LN122" s="37" t="e">
        <f>IF(AND(LN121&lt;&gt;0,LM121&lt;&gt;0),LN121-LM121,(IFERROR(VLOOKUP($B110,#REF!,4,FALSE),"")/30))</f>
        <v>#VALUE!</v>
      </c>
      <c r="LO122" s="37" t="e">
        <f>IF(AND(LO121&lt;&gt;0,LN121&lt;&gt;0),LO121-LN121,(IFERROR(VLOOKUP($B110,#REF!,4,FALSE),"")/30))</f>
        <v>#VALUE!</v>
      </c>
      <c r="LP122" s="37" t="e">
        <f>IF(AND(LP121&lt;&gt;0,LO121&lt;&gt;0),LP121-LO121,(IFERROR(VLOOKUP($B110,#REF!,4,FALSE),"")/30))</f>
        <v>#VALUE!</v>
      </c>
      <c r="LQ122" s="37" t="e">
        <f>IF(AND(LQ121&lt;&gt;0,LP121&lt;&gt;0),LQ121-LP121,(IFERROR(VLOOKUP($B110,#REF!,4,FALSE),"")/30))</f>
        <v>#VALUE!</v>
      </c>
      <c r="LR122" s="37" t="e">
        <f>IF(AND(LR121&lt;&gt;0,LQ121&lt;&gt;0),LR121-LQ121,(IFERROR(VLOOKUP($B110,#REF!,4,FALSE),"")/30))</f>
        <v>#VALUE!</v>
      </c>
      <c r="LS122" s="37" t="e">
        <f>IF(AND(LS121&lt;&gt;0,LR121&lt;&gt;0),LS121-LR121,(IFERROR(VLOOKUP($B110,#REF!,4,FALSE),"")/30))</f>
        <v>#VALUE!</v>
      </c>
      <c r="LT122" s="37" t="e">
        <f>IF(AND(LT121&lt;&gt;0,LS121&lt;&gt;0),LT121-LS121,(IFERROR(VLOOKUP($B110,#REF!,4,FALSE),"")/30))</f>
        <v>#VALUE!</v>
      </c>
      <c r="LU122" s="37" t="e">
        <f>IF(AND(LU121&lt;&gt;0,LT121&lt;&gt;0),LU121-LT121,(IFERROR(VLOOKUP($B110,#REF!,4,FALSE),"")/30))</f>
        <v>#VALUE!</v>
      </c>
      <c r="LV122" s="37" t="e">
        <f>IF(AND(LV121&lt;&gt;0,LU121&lt;&gt;0),LV121-LU121,(IFERROR(VLOOKUP($B110,#REF!,4,FALSE),"")/30))</f>
        <v>#VALUE!</v>
      </c>
      <c r="LW122" s="37" t="e">
        <f>IF(AND(LW121&lt;&gt;0,LV121&lt;&gt;0),LW121-LV121,(IFERROR(VLOOKUP($B110,#REF!,4,FALSE),"")/30))</f>
        <v>#VALUE!</v>
      </c>
      <c r="LX122" s="37" t="e">
        <f>IF(AND(LX121&lt;&gt;0,LW121&lt;&gt;0),LX121-LW121,(IFERROR(VLOOKUP($B110,#REF!,4,FALSE),"")/30))</f>
        <v>#VALUE!</v>
      </c>
      <c r="LY122" s="37" t="e">
        <f>IF(AND(LY121&lt;&gt;0,LX121&lt;&gt;0),LY121-LX121,(IFERROR(VLOOKUP($B110,#REF!,4,FALSE),"")/30))</f>
        <v>#VALUE!</v>
      </c>
      <c r="LZ122" s="37" t="e">
        <f>IF(AND(LZ121&lt;&gt;0,LY121&lt;&gt;0),LZ121-LY121,(IFERROR(VLOOKUP($B110,#REF!,4,FALSE),"")/30))</f>
        <v>#VALUE!</v>
      </c>
      <c r="MA122" s="37" t="e">
        <f>IF(AND(MA121&lt;&gt;0,LZ121&lt;&gt;0),MA121-LZ121,(IFERROR(VLOOKUP($B110,#REF!,4,FALSE),"")/30))</f>
        <v>#VALUE!</v>
      </c>
      <c r="MB122" s="37" t="e">
        <f>IF(AND(MB121&lt;&gt;0,MA121&lt;&gt;0),MB121-MA121,(IFERROR(VLOOKUP($B110,#REF!,4,FALSE),"")/30))</f>
        <v>#VALUE!</v>
      </c>
      <c r="MC122" s="37" t="e">
        <f>IF(AND(MC121&lt;&gt;0,MB121&lt;&gt;0),MC121-MB121,(IFERROR(VLOOKUP($B110,#REF!,4,FALSE),"")/30))</f>
        <v>#VALUE!</v>
      </c>
      <c r="MD122" s="37" t="e">
        <f>IF(AND(MD121&lt;&gt;0,MC121&lt;&gt;0),MD121-MC121,(IFERROR(VLOOKUP($B110,#REF!,4,FALSE),"")/30))</f>
        <v>#VALUE!</v>
      </c>
      <c r="ME122" s="37" t="e">
        <f>IF(AND(ME121&lt;&gt;0,MD121&lt;&gt;0),ME121-MD121,(IFERROR(VLOOKUP($B110,#REF!,4,FALSE),"")/30))</f>
        <v>#VALUE!</v>
      </c>
      <c r="MF122" s="37" t="e">
        <f>IF(AND(MF121&lt;&gt;0,ME121&lt;&gt;0),MF121-ME121,(IFERROR(VLOOKUP($B110,#REF!,4,FALSE),"")/30))</f>
        <v>#VALUE!</v>
      </c>
      <c r="MG122" s="37" t="e">
        <f>IF(AND(MG121&lt;&gt;0,MF121&lt;&gt;0),MG121-MF121,(IFERROR(VLOOKUP($B110,#REF!,4,FALSE),"")/30))</f>
        <v>#VALUE!</v>
      </c>
      <c r="MH122" s="37" t="e">
        <f>IF(AND(MH121&lt;&gt;0,MG121&lt;&gt;0),MH121-MG121,(IFERROR(VLOOKUP($B110,#REF!,4,FALSE),"")/30))</f>
        <v>#VALUE!</v>
      </c>
      <c r="MI122" s="37" t="e">
        <f>IF(AND(MI121&lt;&gt;0,MH121&lt;&gt;0),MI121-MH121,(IFERROR(VLOOKUP($B110,#REF!,4,FALSE),"")/30))</f>
        <v>#VALUE!</v>
      </c>
      <c r="MJ122" s="37" t="e">
        <f>IF(AND(MJ121&lt;&gt;0,MI121&lt;&gt;0),MJ121-MI121,(IFERROR(VLOOKUP($B110,#REF!,4,FALSE),"")/30))</f>
        <v>#VALUE!</v>
      </c>
      <c r="MK122" s="37" t="e">
        <f>IF(AND(MK121&lt;&gt;0,MJ121&lt;&gt;0),MK121-MJ121,(IFERROR(VLOOKUP($B110,#REF!,4,FALSE),"")/30))</f>
        <v>#VALUE!</v>
      </c>
      <c r="ML122" s="37" t="e">
        <f>IF(AND(ML121&lt;&gt;0,MK121&lt;&gt;0),ML121-MK121,(IFERROR(VLOOKUP($B110,#REF!,4,FALSE),"")/30))</f>
        <v>#VALUE!</v>
      </c>
      <c r="MM122" s="37" t="e">
        <f>IF(AND(MM121&lt;&gt;0,ML121&lt;&gt;0),MM121-ML121,(IFERROR(VLOOKUP($B110,#REF!,4,FALSE),"")/30))</f>
        <v>#VALUE!</v>
      </c>
      <c r="MN122" s="37" t="e">
        <f>IF(AND(MN121&lt;&gt;0,MM121&lt;&gt;0),MN121-MM121,(IFERROR(VLOOKUP($B110,#REF!,4,FALSE),"")/30))</f>
        <v>#VALUE!</v>
      </c>
      <c r="MO122" s="37" t="e">
        <f>IF(AND(MO121&lt;&gt;0,MN121&lt;&gt;0),MO121-MN121,(IFERROR(VLOOKUP($B110,#REF!,4,FALSE),"")/30))</f>
        <v>#VALUE!</v>
      </c>
      <c r="MP122" s="37" t="e">
        <f>IF(AND(MP121&lt;&gt;0,MO121&lt;&gt;0),MP121-MO121,(IFERROR(VLOOKUP($B110,#REF!,4,FALSE),"")/30))</f>
        <v>#VALUE!</v>
      </c>
      <c r="MQ122" s="37" t="e">
        <f>IF(AND(MQ121&lt;&gt;0,MP121&lt;&gt;0),MQ121-MP121,(IFERROR(VLOOKUP($B110,#REF!,4,FALSE),"")/30))</f>
        <v>#VALUE!</v>
      </c>
      <c r="MR122" s="37" t="e">
        <f>IF(AND(MR121&lt;&gt;0,MQ121&lt;&gt;0),MR121-MQ121,(IFERROR(VLOOKUP($B110,#REF!,4,FALSE),"")/30))</f>
        <v>#VALUE!</v>
      </c>
      <c r="MS122" s="37" t="e">
        <f>IF(AND(MS121&lt;&gt;0,MR121&lt;&gt;0),MS121-MR121,(IFERROR(VLOOKUP($B110,#REF!,4,FALSE),"")/30))</f>
        <v>#VALUE!</v>
      </c>
      <c r="MT122" s="37" t="e">
        <f>IF(AND(MT121&lt;&gt;0,MS121&lt;&gt;0),MT121-MS121,(IFERROR(VLOOKUP($B110,#REF!,4,FALSE),"")/30))</f>
        <v>#VALUE!</v>
      </c>
      <c r="MU122" s="37" t="e">
        <f>IF(AND(MU121&lt;&gt;0,MT121&lt;&gt;0),MU121-MT121,(IFERROR(VLOOKUP($B110,#REF!,4,FALSE),"")/30))</f>
        <v>#VALUE!</v>
      </c>
      <c r="MV122" s="37" t="e">
        <f>IF(AND(MV121&lt;&gt;0,MU121&lt;&gt;0),MV121-MU121,(IFERROR(VLOOKUP($B110,#REF!,4,FALSE),"")/30))</f>
        <v>#VALUE!</v>
      </c>
      <c r="MW122" s="37" t="e">
        <f>IF(AND(MW121&lt;&gt;0,MV121&lt;&gt;0),MW121-MV121,(IFERROR(VLOOKUP($B110,#REF!,4,FALSE),"")/30))</f>
        <v>#VALUE!</v>
      </c>
      <c r="MX122" s="37" t="e">
        <f>IF(AND(MX121&lt;&gt;0,MW121&lt;&gt;0),MX121-MW121,(IFERROR(VLOOKUP($B110,#REF!,4,FALSE),"")/30))</f>
        <v>#VALUE!</v>
      </c>
      <c r="MY122" s="37" t="e">
        <f>IF(AND(MY121&lt;&gt;0,MX121&lt;&gt;0),MY121-MX121,(IFERROR(VLOOKUP($B110,#REF!,4,FALSE),"")/30))</f>
        <v>#VALUE!</v>
      </c>
      <c r="MZ122" s="37" t="e">
        <f>IF(AND(MZ121&lt;&gt;0,MY121&lt;&gt;0),MZ121-MY121,(IFERROR(VLOOKUP($B110,#REF!,4,FALSE),"")/30))</f>
        <v>#VALUE!</v>
      </c>
      <c r="NA122" s="37" t="e">
        <f>IF(AND(NA121&lt;&gt;0,MZ121&lt;&gt;0),NA121-MZ121,(IFERROR(VLOOKUP($B110,#REF!,4,FALSE),"")/30))</f>
        <v>#VALUE!</v>
      </c>
      <c r="NB122" s="37" t="e">
        <f>IF(AND(NB121&lt;&gt;0,NA121&lt;&gt;0),NB121-NA121,(IFERROR(VLOOKUP($B110,#REF!,4,FALSE),"")/30))</f>
        <v>#VALUE!</v>
      </c>
      <c r="NC122" s="37" t="e">
        <f>IF(AND(NC121&lt;&gt;0,NB121&lt;&gt;0),NC121-NB121,(IFERROR(VLOOKUP($B110,#REF!,4,FALSE),"")/30))</f>
        <v>#VALUE!</v>
      </c>
      <c r="ND122" s="37" t="e">
        <f>IF(AND(ND121&lt;&gt;0,NC121&lt;&gt;0),ND121-NC121,(IFERROR(VLOOKUP($B110,#REF!,4,FALSE),"")/30))</f>
        <v>#VALUE!</v>
      </c>
      <c r="NE122" s="37" t="e">
        <f>IF(AND(NE121&lt;&gt;0,ND121&lt;&gt;0),NE121-ND121,(IFERROR(VLOOKUP($B110,#REF!,4,FALSE),"")/30))</f>
        <v>#VALUE!</v>
      </c>
      <c r="NF122" s="37" t="e">
        <f>IF(AND(NF121&lt;&gt;0,NE121&lt;&gt;0),NF121-NE121,(IFERROR(VLOOKUP($B110,#REF!,4,FALSE),"")/30))</f>
        <v>#VALUE!</v>
      </c>
      <c r="NG122" s="37" t="e">
        <f>IF(AND(NG121&lt;&gt;0,NF121&lt;&gt;0),NG121-NF121,(IFERROR(VLOOKUP($B110,#REF!,4,FALSE),"")/30))</f>
        <v>#VALUE!</v>
      </c>
      <c r="NH122" s="37" t="e">
        <f>IF(AND(NH121&lt;&gt;0,NG121&lt;&gt;0),NH121-NG121,(IFERROR(VLOOKUP($B110,#REF!,4,FALSE),"")/30))</f>
        <v>#VALUE!</v>
      </c>
    </row>
    <row r="123" spans="1:372" ht="14.4" thickBot="1" x14ac:dyDescent="0.3"/>
    <row r="124" spans="1:372" ht="15" thickBot="1" x14ac:dyDescent="0.3">
      <c r="D124" s="67" t="e">
        <f>SUM(D16,D29,D42,#REF!,#REF!,#REF!,#REF!,#REF!,#REF!,#REF!,#REF!,#REF!,#REF!,#REF!,#REF!,D55,D68,#REF!,#REF!,#REF!,#REF!,#REF!,#REF!,#REF!)</f>
        <v>#REF!</v>
      </c>
      <c r="E124" s="65" t="s">
        <v>236</v>
      </c>
      <c r="F124" s="66"/>
    </row>
  </sheetData>
  <customSheetViews>
    <customSheetView guid="{27905B85-6231-4FBF-A3DD-4687110C54AE}" showGridLines="0" hiddenRows="1">
      <pane xSplit="6" ySplit="5" topLeftCell="FO6" activePane="bottomRight" state="frozenSplit"/>
      <selection pane="bottomRight" activeCell="EZ348" sqref="EZ348"/>
      <pageMargins left="0.7" right="0.7" top="0.75" bottom="0.75" header="0.3" footer="0.3"/>
      <pageSetup paperSize="9" orientation="portrait" r:id="rId1"/>
    </customSheetView>
    <customSheetView guid="{B027A5C7-788F-4826-A9AF-E90A58115D3B}" showGridLines="0" hiddenRows="1">
      <pane xSplit="6" ySplit="5" topLeftCell="FO6" activePane="bottomRight" state="frozenSplit"/>
      <selection pane="bottomRight" activeCell="EZ348" sqref="EZ348"/>
      <pageMargins left="0.7" right="0.7" top="0.75" bottom="0.75" header="0.3" footer="0.3"/>
      <pageSetup paperSize="9" orientation="portrait" r:id="rId2"/>
    </customSheetView>
    <customSheetView guid="{7C385C42-CBAA-40C7-866C-147D26835E8E}" showGridLines="0">
      <pane xSplit="6" ySplit="5" topLeftCell="FO6" activePane="bottomRight" state="frozenSplit"/>
      <selection pane="bottomRight" activeCell="EZ348" sqref="EZ348"/>
      <pageMargins left="0.7" right="0.7" top="0.75" bottom="0.75" header="0.3" footer="0.3"/>
      <pageSetup paperSize="9" orientation="portrait" r:id="rId3"/>
    </customSheetView>
  </customSheetViews>
  <mergeCells count="36">
    <mergeCell ref="A115:A118"/>
    <mergeCell ref="A119:A122"/>
    <mergeCell ref="C119:C122"/>
    <mergeCell ref="C71:F71"/>
    <mergeCell ref="A76:A79"/>
    <mergeCell ref="A80:A83"/>
    <mergeCell ref="C80:C83"/>
    <mergeCell ref="C110:F110"/>
    <mergeCell ref="C97:F97"/>
    <mergeCell ref="A102:A105"/>
    <mergeCell ref="A106:A109"/>
    <mergeCell ref="C106:C109"/>
    <mergeCell ref="C84:F84"/>
    <mergeCell ref="A89:A92"/>
    <mergeCell ref="A93:A96"/>
    <mergeCell ref="C93:C96"/>
    <mergeCell ref="A24:A27"/>
    <mergeCell ref="A28:A31"/>
    <mergeCell ref="C28:C31"/>
    <mergeCell ref="C32:F32"/>
    <mergeCell ref="A37:A40"/>
    <mergeCell ref="C6:F6"/>
    <mergeCell ref="A11:A14"/>
    <mergeCell ref="A15:A18"/>
    <mergeCell ref="C15:C18"/>
    <mergeCell ref="C19:F19"/>
    <mergeCell ref="C58:F58"/>
    <mergeCell ref="A63:A66"/>
    <mergeCell ref="A67:A70"/>
    <mergeCell ref="C67:C70"/>
    <mergeCell ref="C41:C44"/>
    <mergeCell ref="C45:F45"/>
    <mergeCell ref="A50:A53"/>
    <mergeCell ref="A54:A57"/>
    <mergeCell ref="C54:C57"/>
    <mergeCell ref="A41:A44"/>
  </mergeCells>
  <conditionalFormatting sqref="H68:HK68 H16:NH16 H29:NH29 H42:NH42 H55:NH55">
    <cfRule type="cellIs" dxfId="18" priority="552" operator="lessThan">
      <formula>6</formula>
    </cfRule>
  </conditionalFormatting>
  <conditionalFormatting sqref="H68:HK68 H29:NH29 H16:NH16 H42:NH42 H55:NH55">
    <cfRule type="cellIs" dxfId="17" priority="550" operator="greaterThan">
      <formula>12</formula>
    </cfRule>
  </conditionalFormatting>
  <conditionalFormatting sqref="H68:HK68 H16:NH16 H29:NH29 H42:NH42 H55:NH55">
    <cfRule type="cellIs" dxfId="16" priority="551" operator="between">
      <formula>6.0001</formula>
      <formula>12</formula>
    </cfRule>
  </conditionalFormatting>
  <conditionalFormatting sqref="G16 G29 G42 G55">
    <cfRule type="cellIs" dxfId="15" priority="15" operator="lessThan">
      <formula>6</formula>
    </cfRule>
  </conditionalFormatting>
  <conditionalFormatting sqref="G29 G16 G42 G55">
    <cfRule type="cellIs" dxfId="14" priority="13" operator="greaterThan">
      <formula>12</formula>
    </cfRule>
  </conditionalFormatting>
  <conditionalFormatting sqref="G16 G29 G42 G55">
    <cfRule type="cellIs" dxfId="13" priority="14" operator="between">
      <formula>6.0001</formula>
      <formula>12</formula>
    </cfRule>
  </conditionalFormatting>
  <conditionalFormatting sqref="H81:HK81">
    <cfRule type="cellIs" dxfId="12" priority="12" operator="lessThan">
      <formula>6</formula>
    </cfRule>
  </conditionalFormatting>
  <conditionalFormatting sqref="H81:HK81">
    <cfRule type="cellIs" dxfId="11" priority="10" operator="greaterThan">
      <formula>12</formula>
    </cfRule>
  </conditionalFormatting>
  <conditionalFormatting sqref="H81:HK81">
    <cfRule type="cellIs" dxfId="10" priority="11" operator="between">
      <formula>6.0001</formula>
      <formula>12</formula>
    </cfRule>
  </conditionalFormatting>
  <conditionalFormatting sqref="H120:HK120">
    <cfRule type="cellIs" dxfId="9" priority="9" operator="lessThan">
      <formula>6</formula>
    </cfRule>
  </conditionalFormatting>
  <conditionalFormatting sqref="H120:HK120">
    <cfRule type="cellIs" dxfId="8" priority="7" operator="greaterThan">
      <formula>12</formula>
    </cfRule>
  </conditionalFormatting>
  <conditionalFormatting sqref="H120:HK120">
    <cfRule type="cellIs" dxfId="7" priority="8" operator="between">
      <formula>6.0001</formula>
      <formula>12</formula>
    </cfRule>
  </conditionalFormatting>
  <conditionalFormatting sqref="H107:HK107">
    <cfRule type="cellIs" dxfId="6" priority="6" operator="lessThan">
      <formula>6</formula>
    </cfRule>
  </conditionalFormatting>
  <conditionalFormatting sqref="H107:HK107">
    <cfRule type="cellIs" dxfId="5" priority="4" operator="greaterThan">
      <formula>12</formula>
    </cfRule>
  </conditionalFormatting>
  <conditionalFormatting sqref="H107:HK107">
    <cfRule type="cellIs" dxfId="4" priority="5" operator="between">
      <formula>6.0001</formula>
      <formula>12</formula>
    </cfRule>
  </conditionalFormatting>
  <conditionalFormatting sqref="H94:HK94">
    <cfRule type="cellIs" dxfId="3" priority="3" operator="lessThan">
      <formula>6</formula>
    </cfRule>
  </conditionalFormatting>
  <conditionalFormatting sqref="H94:HK94">
    <cfRule type="cellIs" dxfId="2" priority="1" operator="greaterThan">
      <formula>12</formula>
    </cfRule>
  </conditionalFormatting>
  <conditionalFormatting sqref="H94:HK94">
    <cfRule type="cellIs" dxfId="1" priority="2" operator="between">
      <formula>6.0001</formula>
      <formula>12</formula>
    </cfRule>
  </conditionalFormatting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7" name="Button 1">
              <controlPr defaultSize="0" print="0" autoFill="0" autoPict="0" macro="[0]!GetData_Reporte">
                <anchor moveWithCells="1" sizeWithCells="1">
                  <from>
                    <xdr:col>5</xdr:col>
                    <xdr:colOff>30480</xdr:colOff>
                    <xdr:row>2</xdr:row>
                    <xdr:rowOff>137160</xdr:rowOff>
                  </from>
                  <to>
                    <xdr:col>5</xdr:col>
                    <xdr:colOff>1821180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"/>
  <dimension ref="A1:G181"/>
  <sheetViews>
    <sheetView workbookViewId="0">
      <pane ySplit="1" topLeftCell="A74" activePane="bottomLeft" state="frozen"/>
      <selection pane="bottomLeft" activeCell="A55" sqref="A55"/>
    </sheetView>
  </sheetViews>
  <sheetFormatPr baseColWidth="10" defaultColWidth="11.44140625" defaultRowHeight="14.4" x14ac:dyDescent="0.3"/>
  <cols>
    <col min="2" max="2" width="11.44140625" bestFit="1" customWidth="1"/>
    <col min="3" max="3" width="36.33203125" bestFit="1" customWidth="1"/>
    <col min="4" max="4" width="43.109375" bestFit="1" customWidth="1"/>
    <col min="5" max="5" width="47.109375" bestFit="1" customWidth="1"/>
    <col min="6" max="6" width="37.6640625" bestFit="1" customWidth="1"/>
  </cols>
  <sheetData>
    <row r="1" spans="1:7" ht="15" thickBot="1" x14ac:dyDescent="0.35">
      <c r="A1" s="69" t="s">
        <v>188</v>
      </c>
      <c r="B1" s="69" t="s">
        <v>232</v>
      </c>
      <c r="C1" s="69" t="s">
        <v>233</v>
      </c>
      <c r="D1" s="69" t="s">
        <v>231</v>
      </c>
      <c r="E1" t="s">
        <v>4542</v>
      </c>
      <c r="F1" t="s">
        <v>4547</v>
      </c>
      <c r="G1" s="80" t="s">
        <v>4548</v>
      </c>
    </row>
    <row r="2" spans="1:7" x14ac:dyDescent="0.3">
      <c r="A2">
        <v>7868</v>
      </c>
      <c r="B2" t="s">
        <v>4736</v>
      </c>
      <c r="C2" t="s">
        <v>4725</v>
      </c>
      <c r="D2" s="80" t="str">
        <f t="shared" ref="D2:D22" si="0">+CONCATENATE(B2," ",C2)</f>
        <v>PDL Protectores de lactancia Slim Pads 24 x 12 x 96 Nacional (7857)</v>
      </c>
      <c r="E2" t="s">
        <v>4737</v>
      </c>
      <c r="F2" t="s">
        <v>4737</v>
      </c>
    </row>
    <row r="3" spans="1:7" x14ac:dyDescent="0.3">
      <c r="A3">
        <v>7856</v>
      </c>
      <c r="B3" s="80" t="s">
        <v>4736</v>
      </c>
      <c r="C3" t="s">
        <v>4726</v>
      </c>
      <c r="D3" s="80" t="str">
        <f t="shared" si="0"/>
        <v>PDL Protectores de lactancia Advanced 100 x 6 x 24 Expo</v>
      </c>
      <c r="E3" s="80" t="s">
        <v>4737</v>
      </c>
      <c r="F3" t="s">
        <v>4737</v>
      </c>
    </row>
    <row r="4" spans="1:7" x14ac:dyDescent="0.3">
      <c r="A4">
        <v>52316</v>
      </c>
      <c r="B4" s="80" t="s">
        <v>4736</v>
      </c>
      <c r="C4" t="s">
        <v>4727</v>
      </c>
      <c r="D4" s="80" t="str">
        <f t="shared" si="0"/>
        <v>PDL Protectores de lactancia 60 x 12 x 24 Expo (20's)</v>
      </c>
      <c r="E4" s="80" t="s">
        <v>4737</v>
      </c>
      <c r="F4" t="s">
        <v>4737</v>
      </c>
    </row>
    <row r="5" spans="1:7" x14ac:dyDescent="0.3">
      <c r="A5">
        <v>52317</v>
      </c>
      <c r="B5" s="80" t="s">
        <v>4736</v>
      </c>
      <c r="C5" t="s">
        <v>4728</v>
      </c>
      <c r="D5" s="80" t="str">
        <f t="shared" si="0"/>
        <v>PDL Protectores de lactancia 80 x 12 x 18 Expo (20's)</v>
      </c>
      <c r="E5" s="80" t="s">
        <v>4737</v>
      </c>
      <c r="F5" t="s">
        <v>4737</v>
      </c>
    </row>
    <row r="6" spans="1:7" x14ac:dyDescent="0.3">
      <c r="A6">
        <v>52314</v>
      </c>
      <c r="B6" s="80" t="s">
        <v>4736</v>
      </c>
      <c r="C6" t="s">
        <v>4729</v>
      </c>
      <c r="D6" s="80" t="str">
        <f t="shared" si="0"/>
        <v>PDL Protectores de lactancia 40 x 24 x18 Expo (20's)</v>
      </c>
      <c r="E6" s="80" t="s">
        <v>4737</v>
      </c>
      <c r="F6" t="s">
        <v>4737</v>
      </c>
    </row>
    <row r="7" spans="1:7" x14ac:dyDescent="0.3">
      <c r="A7">
        <v>52318</v>
      </c>
      <c r="B7" s="80" t="s">
        <v>4736</v>
      </c>
      <c r="C7" t="s">
        <v>4730</v>
      </c>
      <c r="D7" s="80" t="str">
        <f t="shared" si="0"/>
        <v>PDL Protectores de lactancia Advanced 100 x 6 x 24 Expo (7856)</v>
      </c>
      <c r="E7" s="80" t="s">
        <v>4737</v>
      </c>
      <c r="F7" t="s">
        <v>4737</v>
      </c>
    </row>
    <row r="8" spans="1:7" x14ac:dyDescent="0.3">
      <c r="A8">
        <v>6031</v>
      </c>
      <c r="B8" s="80" t="s">
        <v>4736</v>
      </c>
      <c r="C8" t="s">
        <v>4731</v>
      </c>
      <c r="D8" s="80" t="str">
        <f t="shared" si="0"/>
        <v>PDL Protectores de lactancia 100 x 6 x 24 Nacional (Sin charola)</v>
      </c>
      <c r="E8" s="80" t="s">
        <v>4737</v>
      </c>
      <c r="F8" t="s">
        <v>4737</v>
      </c>
    </row>
    <row r="9" spans="1:7" x14ac:dyDescent="0.3">
      <c r="A9">
        <v>6695</v>
      </c>
      <c r="B9" s="80" t="s">
        <v>4736</v>
      </c>
      <c r="C9" t="s">
        <v>4732</v>
      </c>
      <c r="D9" s="80" t="str">
        <f t="shared" si="0"/>
        <v>PDL Bonus PADS lactancia 48's (6551)</v>
      </c>
      <c r="E9" s="80" t="s">
        <v>4737</v>
      </c>
      <c r="F9" t="s">
        <v>4737</v>
      </c>
    </row>
    <row r="10" spans="1:7" x14ac:dyDescent="0.3">
      <c r="B10" s="80" t="s">
        <v>4736</v>
      </c>
      <c r="C10" t="s">
        <v>4733</v>
      </c>
      <c r="D10" s="80" t="str">
        <f t="shared" si="0"/>
        <v xml:space="preserve">PDL 40's </v>
      </c>
      <c r="E10" s="80" t="s">
        <v>4737</v>
      </c>
      <c r="F10" t="s">
        <v>4737</v>
      </c>
    </row>
    <row r="11" spans="1:7" x14ac:dyDescent="0.3">
      <c r="A11">
        <v>6715</v>
      </c>
      <c r="B11" s="80" t="s">
        <v>4736</v>
      </c>
      <c r="C11" t="s">
        <v>4734</v>
      </c>
      <c r="D11" s="80" t="str">
        <f t="shared" si="0"/>
        <v xml:space="preserve">PDL 30's </v>
      </c>
      <c r="E11" s="80" t="s">
        <v>4737</v>
      </c>
      <c r="F11" t="s">
        <v>4737</v>
      </c>
    </row>
    <row r="12" spans="1:7" x14ac:dyDescent="0.3">
      <c r="A12">
        <v>6436</v>
      </c>
      <c r="B12" s="80" t="s">
        <v>4736</v>
      </c>
      <c r="C12" t="s">
        <v>4735</v>
      </c>
      <c r="D12" s="80" t="str">
        <f t="shared" si="0"/>
        <v>PDL Protectores de lactancia Charola 100 x 6 x 24 Nacional</v>
      </c>
      <c r="E12" s="80" t="s">
        <v>4737</v>
      </c>
      <c r="F12" t="s">
        <v>4737</v>
      </c>
    </row>
    <row r="14" spans="1:7" x14ac:dyDescent="0.3">
      <c r="A14">
        <v>78193</v>
      </c>
      <c r="B14" t="s">
        <v>4750</v>
      </c>
      <c r="C14" t="s">
        <v>4740</v>
      </c>
      <c r="D14" s="80" t="str">
        <f t="shared" si="0"/>
        <v>Ma MASCARILLA PTE ADULTO BLANCA</v>
      </c>
      <c r="E14" t="s">
        <v>684</v>
      </c>
      <c r="F14" t="s">
        <v>684</v>
      </c>
    </row>
    <row r="15" spans="1:7" x14ac:dyDescent="0.3">
      <c r="A15">
        <v>78304</v>
      </c>
      <c r="B15" s="80" t="s">
        <v>4750</v>
      </c>
      <c r="C15" t="s">
        <v>4741</v>
      </c>
      <c r="D15" s="80" t="str">
        <f t="shared" si="0"/>
        <v>Ma MASCARILLA PTE ADULTO NEGRA</v>
      </c>
      <c r="E15" s="80" t="s">
        <v>684</v>
      </c>
      <c r="F15" t="s">
        <v>684</v>
      </c>
    </row>
    <row r="16" spans="1:7" x14ac:dyDescent="0.3">
      <c r="A16">
        <v>78302</v>
      </c>
      <c r="B16" s="80" t="s">
        <v>4750</v>
      </c>
      <c r="C16" t="s">
        <v>4742</v>
      </c>
      <c r="D16" s="80" t="str">
        <f t="shared" si="0"/>
        <v>Ma MASCARILLA PTE ADULTO AZÚL</v>
      </c>
      <c r="E16" s="80" t="s">
        <v>684</v>
      </c>
      <c r="F16" t="s">
        <v>684</v>
      </c>
    </row>
    <row r="17" spans="1:7" x14ac:dyDescent="0.3">
      <c r="A17">
        <v>78303</v>
      </c>
      <c r="B17" s="80" t="s">
        <v>4750</v>
      </c>
      <c r="C17" t="s">
        <v>4743</v>
      </c>
      <c r="D17" s="80" t="str">
        <f t="shared" si="0"/>
        <v>Ma MASCARILLA PTE ADULTO GRIS</v>
      </c>
      <c r="E17" s="80" t="s">
        <v>684</v>
      </c>
      <c r="F17" t="s">
        <v>684</v>
      </c>
    </row>
    <row r="18" spans="1:7" x14ac:dyDescent="0.3">
      <c r="A18">
        <v>78397</v>
      </c>
      <c r="B18" s="80" t="s">
        <v>4750</v>
      </c>
      <c r="C18" t="s">
        <v>4744</v>
      </c>
      <c r="D18" s="80" t="str">
        <f t="shared" si="0"/>
        <v>Ma MASCARILLA PTE KIDS ESTRELLAS</v>
      </c>
      <c r="E18" s="80" t="s">
        <v>684</v>
      </c>
      <c r="F18" t="s">
        <v>684</v>
      </c>
    </row>
    <row r="19" spans="1:7" x14ac:dyDescent="0.3">
      <c r="A19">
        <v>78398</v>
      </c>
      <c r="B19" s="80" t="s">
        <v>4750</v>
      </c>
      <c r="C19" t="s">
        <v>4745</v>
      </c>
      <c r="D19" s="80" t="str">
        <f t="shared" si="0"/>
        <v>Ma MASCARILLA PTE  KIDS COHETE</v>
      </c>
      <c r="E19" s="80" t="s">
        <v>684</v>
      </c>
      <c r="F19" t="s">
        <v>684</v>
      </c>
    </row>
    <row r="20" spans="1:7" x14ac:dyDescent="0.3">
      <c r="A20">
        <v>78399</v>
      </c>
      <c r="B20" s="80" t="s">
        <v>4750</v>
      </c>
      <c r="C20" t="s">
        <v>4746</v>
      </c>
      <c r="D20" s="80" t="str">
        <f t="shared" si="0"/>
        <v>Ma MASCARILLA PTE  KIDS DINOSAURIO</v>
      </c>
      <c r="E20" s="80" t="s">
        <v>684</v>
      </c>
      <c r="F20" t="s">
        <v>684</v>
      </c>
    </row>
    <row r="21" spans="1:7" x14ac:dyDescent="0.3">
      <c r="A21">
        <v>78400</v>
      </c>
      <c r="B21" s="80" t="s">
        <v>4750</v>
      </c>
      <c r="C21" t="s">
        <v>4747</v>
      </c>
      <c r="D21" s="80" t="str">
        <f t="shared" si="0"/>
        <v>Ma MASCARILLA PTE  KIDS GAMER</v>
      </c>
      <c r="E21" s="80" t="s">
        <v>684</v>
      </c>
      <c r="F21" t="s">
        <v>684</v>
      </c>
    </row>
    <row r="22" spans="1:7" x14ac:dyDescent="0.3">
      <c r="A22">
        <v>78440</v>
      </c>
      <c r="B22" s="80" t="s">
        <v>4750</v>
      </c>
      <c r="C22" t="s">
        <v>4748</v>
      </c>
      <c r="D22" s="80" t="str">
        <f t="shared" si="0"/>
        <v>Ma MASCARILLA PTE  KIDS AZUL</v>
      </c>
      <c r="E22" s="80" t="s">
        <v>684</v>
      </c>
      <c r="F22" t="s">
        <v>684</v>
      </c>
    </row>
    <row r="23" spans="1:7" x14ac:dyDescent="0.3">
      <c r="A23">
        <v>78441</v>
      </c>
      <c r="B23" s="80" t="s">
        <v>4750</v>
      </c>
      <c r="C23" t="s">
        <v>4749</v>
      </c>
      <c r="D23" s="80" t="str">
        <f>CONCATENATE(B23," ",C23)</f>
        <v>Ma MASCARILLA PTE  KIDS BLANCA</v>
      </c>
      <c r="E23" s="80" t="s">
        <v>684</v>
      </c>
      <c r="F23" t="s">
        <v>684</v>
      </c>
    </row>
    <row r="25" spans="1:7" x14ac:dyDescent="0.3">
      <c r="A25">
        <v>70659</v>
      </c>
      <c r="B25" t="s">
        <v>4752</v>
      </c>
      <c r="C25" t="s">
        <v>4554</v>
      </c>
      <c r="D25" t="str">
        <f t="shared" ref="D25:D88" si="1">CONCATENATE(B25," ",C25)</f>
        <v>KNACA KOTEX NATURALS ANATOMICA CA 10X10</v>
      </c>
      <c r="E25" t="s">
        <v>164</v>
      </c>
      <c r="F25" t="s">
        <v>4555</v>
      </c>
      <c r="G25" t="s">
        <v>4556</v>
      </c>
    </row>
    <row r="26" spans="1:7" x14ac:dyDescent="0.3">
      <c r="A26">
        <v>70653</v>
      </c>
      <c r="B26" s="80" t="s">
        <v>4752</v>
      </c>
      <c r="C26" t="s">
        <v>4557</v>
      </c>
      <c r="D26" t="str">
        <f t="shared" si="1"/>
        <v>KNACA KOTEX NATURALS ANATOMICA CA 16X24</v>
      </c>
      <c r="E26" t="s">
        <v>164</v>
      </c>
      <c r="F26" t="s">
        <v>4555</v>
      </c>
      <c r="G26" t="s">
        <v>4556</v>
      </c>
    </row>
    <row r="27" spans="1:7" x14ac:dyDescent="0.3">
      <c r="A27">
        <v>70654</v>
      </c>
      <c r="B27" s="80" t="s">
        <v>4752</v>
      </c>
      <c r="C27" t="s">
        <v>4558</v>
      </c>
      <c r="D27" t="str">
        <f t="shared" si="1"/>
        <v>KNACA KOTEX NATURALS ANATOMICA CA 40X6</v>
      </c>
      <c r="E27" t="s">
        <v>164</v>
      </c>
      <c r="F27" t="s">
        <v>4555</v>
      </c>
      <c r="G27" t="s">
        <v>4556</v>
      </c>
    </row>
    <row r="28" spans="1:7" x14ac:dyDescent="0.3">
      <c r="A28">
        <v>70656</v>
      </c>
      <c r="B28" s="80" t="s">
        <v>4752</v>
      </c>
      <c r="C28" t="s">
        <v>4559</v>
      </c>
      <c r="D28" t="str">
        <f t="shared" si="1"/>
        <v>KNACA KOTEX NATURALS ANATOMICA CA 50s</v>
      </c>
      <c r="E28" t="s">
        <v>164</v>
      </c>
      <c r="F28" t="s">
        <v>4555</v>
      </c>
      <c r="G28" t="s">
        <v>4556</v>
      </c>
    </row>
    <row r="29" spans="1:7" x14ac:dyDescent="0.3">
      <c r="A29">
        <v>70668</v>
      </c>
      <c r="B29" t="s">
        <v>4753</v>
      </c>
      <c r="C29" t="s">
        <v>4560</v>
      </c>
      <c r="D29" t="str">
        <f t="shared" si="1"/>
        <v>KNASA KOTEX NATURALS ANATOMICA SA 7X24</v>
      </c>
      <c r="E29" t="s">
        <v>164</v>
      </c>
      <c r="F29" t="s">
        <v>4561</v>
      </c>
      <c r="G29" t="s">
        <v>4556</v>
      </c>
    </row>
    <row r="30" spans="1:7" x14ac:dyDescent="0.3">
      <c r="A30">
        <v>70661</v>
      </c>
      <c r="B30" s="80" t="s">
        <v>4753</v>
      </c>
      <c r="C30" t="s">
        <v>4562</v>
      </c>
      <c r="D30" t="str">
        <f t="shared" si="1"/>
        <v>KNASA KOTEX NATURALS ANATOMICA SA 10X10</v>
      </c>
      <c r="E30" t="s">
        <v>164</v>
      </c>
      <c r="F30" t="s">
        <v>4561</v>
      </c>
      <c r="G30" t="s">
        <v>4556</v>
      </c>
    </row>
    <row r="31" spans="1:7" x14ac:dyDescent="0.3">
      <c r="A31">
        <v>70663</v>
      </c>
      <c r="B31" s="80" t="s">
        <v>4753</v>
      </c>
      <c r="C31" t="s">
        <v>4563</v>
      </c>
      <c r="D31" t="str">
        <f t="shared" si="1"/>
        <v>KNASA KOTEX NATURALS ANATOMICA SA 16X24</v>
      </c>
      <c r="E31" t="s">
        <v>164</v>
      </c>
      <c r="F31" t="s">
        <v>4561</v>
      </c>
      <c r="G31" t="s">
        <v>4556</v>
      </c>
    </row>
    <row r="32" spans="1:7" x14ac:dyDescent="0.3">
      <c r="A32">
        <v>70657</v>
      </c>
      <c r="B32" s="80" t="s">
        <v>4753</v>
      </c>
      <c r="C32" t="s">
        <v>4564</v>
      </c>
      <c r="D32" t="str">
        <f t="shared" si="1"/>
        <v>KNASA KOTEX NATURALS ANATOMICA SA 40X8</v>
      </c>
      <c r="E32" t="s">
        <v>164</v>
      </c>
      <c r="F32" t="s">
        <v>4561</v>
      </c>
      <c r="G32" t="s">
        <v>4556</v>
      </c>
    </row>
    <row r="33" spans="1:7" x14ac:dyDescent="0.3">
      <c r="A33">
        <v>70496</v>
      </c>
      <c r="B33" t="s">
        <v>4754</v>
      </c>
      <c r="C33" t="s">
        <v>4565</v>
      </c>
      <c r="D33" t="str">
        <f t="shared" si="1"/>
        <v>KRASA KOTEX  ROSA ANATOMICA SA 10X24</v>
      </c>
      <c r="E33" t="s">
        <v>164</v>
      </c>
      <c r="F33" t="s">
        <v>4566</v>
      </c>
      <c r="G33" t="s">
        <v>4556</v>
      </c>
    </row>
    <row r="34" spans="1:7" x14ac:dyDescent="0.3">
      <c r="A34">
        <v>70495</v>
      </c>
      <c r="B34" s="80" t="s">
        <v>4754</v>
      </c>
      <c r="C34" t="s">
        <v>4567</v>
      </c>
      <c r="D34" t="str">
        <f t="shared" si="1"/>
        <v>KRASA KOTEX  ROSA ANATOMICA SA 10X12</v>
      </c>
      <c r="E34" t="s">
        <v>164</v>
      </c>
      <c r="F34" t="s">
        <v>4566</v>
      </c>
      <c r="G34" t="s">
        <v>4556</v>
      </c>
    </row>
    <row r="35" spans="1:7" x14ac:dyDescent="0.3">
      <c r="A35">
        <v>70499</v>
      </c>
      <c r="B35" s="80" t="s">
        <v>4754</v>
      </c>
      <c r="C35" t="s">
        <v>4568</v>
      </c>
      <c r="D35" t="str">
        <f t="shared" si="1"/>
        <v>KRASA KOTEX  ROSA ANATOMICA SA CLUBES 60s</v>
      </c>
      <c r="E35" t="s">
        <v>164</v>
      </c>
      <c r="F35" t="s">
        <v>4566</v>
      </c>
      <c r="G35" t="s">
        <v>4556</v>
      </c>
    </row>
    <row r="36" spans="1:7" x14ac:dyDescent="0.3">
      <c r="A36">
        <v>70497</v>
      </c>
      <c r="B36" s="80" t="s">
        <v>4754</v>
      </c>
      <c r="C36" t="s">
        <v>4569</v>
      </c>
      <c r="D36" t="str">
        <f t="shared" si="1"/>
        <v>KRASA KOTEX  ROSA ANATOMICA SA 20X24</v>
      </c>
      <c r="E36" t="s">
        <v>164</v>
      </c>
      <c r="F36" t="s">
        <v>4566</v>
      </c>
      <c r="G36" t="s">
        <v>4556</v>
      </c>
    </row>
    <row r="37" spans="1:7" x14ac:dyDescent="0.3">
      <c r="A37">
        <v>70498</v>
      </c>
      <c r="B37" s="80" t="s">
        <v>4754</v>
      </c>
      <c r="C37" t="s">
        <v>4570</v>
      </c>
      <c r="D37" t="str">
        <f t="shared" si="1"/>
        <v>KRASA KOTEX  ROSA ANATOMICA SA 40X8</v>
      </c>
      <c r="E37" t="s">
        <v>164</v>
      </c>
      <c r="F37" t="s">
        <v>4566</v>
      </c>
      <c r="G37" t="s">
        <v>4556</v>
      </c>
    </row>
    <row r="38" spans="1:7" x14ac:dyDescent="0.3">
      <c r="A38">
        <v>67301</v>
      </c>
      <c r="B38" t="s">
        <v>4755</v>
      </c>
      <c r="C38" t="s">
        <v>4571</v>
      </c>
      <c r="D38" t="str">
        <f t="shared" si="1"/>
        <v>DTF FEMENINE ANATOM 10X20</v>
      </c>
      <c r="E38" t="s">
        <v>4572</v>
      </c>
      <c r="F38" t="s">
        <v>4573</v>
      </c>
      <c r="G38" t="s">
        <v>4556</v>
      </c>
    </row>
    <row r="39" spans="1:7" x14ac:dyDescent="0.3">
      <c r="A39">
        <v>70875</v>
      </c>
      <c r="B39" s="80" t="s">
        <v>4755</v>
      </c>
      <c r="C39" t="s">
        <v>4574</v>
      </c>
      <c r="D39" t="str">
        <f t="shared" si="1"/>
        <v>DTF DEPEND TOALLA FEM ANATOMICA 10X20</v>
      </c>
      <c r="E39" t="s">
        <v>4572</v>
      </c>
      <c r="F39" t="s">
        <v>4573</v>
      </c>
      <c r="G39" t="s">
        <v>4556</v>
      </c>
    </row>
    <row r="40" spans="1:7" x14ac:dyDescent="0.3">
      <c r="A40">
        <v>67401</v>
      </c>
      <c r="B40" t="s">
        <v>4757</v>
      </c>
      <c r="C40" t="s">
        <v>4575</v>
      </c>
      <c r="D40" t="str">
        <f t="shared" si="1"/>
        <v>Ind ASSURED BLADDER PAD 10X24</v>
      </c>
      <c r="E40" t="s">
        <v>164</v>
      </c>
      <c r="F40" t="s">
        <v>4576</v>
      </c>
      <c r="G40" t="s">
        <v>4556</v>
      </c>
    </row>
    <row r="41" spans="1:7" x14ac:dyDescent="0.3">
      <c r="A41">
        <v>70879</v>
      </c>
      <c r="B41" t="s">
        <v>4756</v>
      </c>
      <c r="C41" t="s">
        <v>4577</v>
      </c>
      <c r="D41" t="str">
        <f t="shared" si="1"/>
        <v>DPF DEPEND PANTY FEMENINE 20X18</v>
      </c>
      <c r="E41" t="s">
        <v>4572</v>
      </c>
      <c r="F41" t="s">
        <v>4578</v>
      </c>
      <c r="G41" t="s">
        <v>4579</v>
      </c>
    </row>
    <row r="42" spans="1:7" x14ac:dyDescent="0.3">
      <c r="A42">
        <v>71523</v>
      </c>
      <c r="B42" s="80" t="s">
        <v>4757</v>
      </c>
      <c r="C42" t="s">
        <v>4580</v>
      </c>
      <c r="D42" t="str">
        <f t="shared" si="1"/>
        <v>Ind ADULT CNTRL LINERS 20X18</v>
      </c>
      <c r="E42" t="s">
        <v>4581</v>
      </c>
      <c r="F42" t="s">
        <v>4576</v>
      </c>
      <c r="G42" t="s">
        <v>4579</v>
      </c>
    </row>
    <row r="43" spans="1:7" x14ac:dyDescent="0.3">
      <c r="A43">
        <v>70642</v>
      </c>
      <c r="B43" t="s">
        <v>4777</v>
      </c>
      <c r="C43" t="s">
        <v>4582</v>
      </c>
      <c r="D43" t="str">
        <f t="shared" si="1"/>
        <v>PNL PANTY NATURALS LARGO 14X20</v>
      </c>
      <c r="E43" t="s">
        <v>4581</v>
      </c>
      <c r="F43" t="s">
        <v>4583</v>
      </c>
      <c r="G43" t="s">
        <v>4579</v>
      </c>
    </row>
    <row r="44" spans="1:7" x14ac:dyDescent="0.3">
      <c r="A44">
        <v>70641</v>
      </c>
      <c r="B44" s="80" t="s">
        <v>4777</v>
      </c>
      <c r="C44" t="s">
        <v>4584</v>
      </c>
      <c r="D44" t="str">
        <f t="shared" si="1"/>
        <v>PNL PANTY NATURALS LARGO 44X24</v>
      </c>
      <c r="E44" t="s">
        <v>4581</v>
      </c>
      <c r="F44" t="s">
        <v>4583</v>
      </c>
      <c r="G44" t="s">
        <v>4579</v>
      </c>
    </row>
    <row r="45" spans="1:7" x14ac:dyDescent="0.3">
      <c r="A45">
        <v>70572</v>
      </c>
      <c r="B45" t="s">
        <v>4751</v>
      </c>
      <c r="C45" t="s">
        <v>4585</v>
      </c>
      <c r="D45" t="str">
        <f t="shared" si="1"/>
        <v>PRL PANTY ROSA LARGO 14X20</v>
      </c>
      <c r="E45" t="s">
        <v>4581</v>
      </c>
      <c r="F45" t="s">
        <v>4586</v>
      </c>
      <c r="G45" t="s">
        <v>4579</v>
      </c>
    </row>
    <row r="46" spans="1:7" x14ac:dyDescent="0.3">
      <c r="A46">
        <v>70574</v>
      </c>
      <c r="B46" s="80" t="s">
        <v>4751</v>
      </c>
      <c r="C46" t="s">
        <v>4587</v>
      </c>
      <c r="D46" t="str">
        <f t="shared" si="1"/>
        <v>PRL PANTY ROSA LARGO 92X12</v>
      </c>
      <c r="E46" t="s">
        <v>4581</v>
      </c>
      <c r="F46" t="s">
        <v>4586</v>
      </c>
      <c r="G46" t="s">
        <v>4579</v>
      </c>
    </row>
    <row r="47" spans="1:7" x14ac:dyDescent="0.3">
      <c r="A47">
        <v>70874</v>
      </c>
      <c r="B47" t="s">
        <v>4755</v>
      </c>
      <c r="C47" t="s">
        <v>4588</v>
      </c>
      <c r="D47" t="str">
        <f t="shared" si="1"/>
        <v>DTF DEPEND TOALLA FEM MANZANILLA 10X16</v>
      </c>
      <c r="E47" t="s">
        <v>4572</v>
      </c>
      <c r="F47" t="s">
        <v>4573</v>
      </c>
      <c r="G47" t="s">
        <v>4589</v>
      </c>
    </row>
    <row r="48" spans="1:7" x14ac:dyDescent="0.3">
      <c r="A48">
        <v>67411</v>
      </c>
      <c r="B48" s="80" t="s">
        <v>4757</v>
      </c>
      <c r="C48" t="s">
        <v>4590</v>
      </c>
      <c r="D48" t="str">
        <f t="shared" si="1"/>
        <v xml:space="preserve">Ind ASSURED MAX PAD 7X24 </v>
      </c>
      <c r="E48" t="s">
        <v>164</v>
      </c>
      <c r="F48" t="s">
        <v>4576</v>
      </c>
      <c r="G48" t="s">
        <v>4589</v>
      </c>
    </row>
    <row r="49" spans="1:7" x14ac:dyDescent="0.3">
      <c r="A49">
        <v>70655</v>
      </c>
      <c r="B49" t="s">
        <v>4752</v>
      </c>
      <c r="C49" t="s">
        <v>4591</v>
      </c>
      <c r="D49" t="str">
        <f t="shared" si="1"/>
        <v>KNACA KOTEX NATURALS ANATOMICA CA 10x10</v>
      </c>
      <c r="E49" t="s">
        <v>164</v>
      </c>
      <c r="F49" t="s">
        <v>4555</v>
      </c>
      <c r="G49" t="s">
        <v>4589</v>
      </c>
    </row>
    <row r="50" spans="1:7" x14ac:dyDescent="0.3">
      <c r="A50">
        <v>70658</v>
      </c>
      <c r="B50" t="s">
        <v>4761</v>
      </c>
      <c r="C50" t="s">
        <v>4592</v>
      </c>
      <c r="D50" t="str">
        <f t="shared" si="1"/>
        <v>KNNCA KOTEX NATURALS NOCTURNA CA 10X8</v>
      </c>
      <c r="E50" t="s">
        <v>164</v>
      </c>
      <c r="F50" t="s">
        <v>4593</v>
      </c>
      <c r="G50" t="s">
        <v>4589</v>
      </c>
    </row>
    <row r="51" spans="1:7" x14ac:dyDescent="0.3">
      <c r="A51">
        <v>70660</v>
      </c>
      <c r="B51" s="80" t="s">
        <v>4761</v>
      </c>
      <c r="C51" t="s">
        <v>4594</v>
      </c>
      <c r="D51" t="str">
        <f t="shared" si="1"/>
        <v>KNNCA KOTEX NATURALS NOCTURNA CA 40S X 192</v>
      </c>
      <c r="E51" t="s">
        <v>164</v>
      </c>
      <c r="F51" t="s">
        <v>4593</v>
      </c>
      <c r="G51" t="s">
        <v>4589</v>
      </c>
    </row>
    <row r="52" spans="1:7" x14ac:dyDescent="0.3">
      <c r="A52">
        <v>70664</v>
      </c>
      <c r="B52" s="80" t="s">
        <v>4761</v>
      </c>
      <c r="C52" t="s">
        <v>4595</v>
      </c>
      <c r="D52" t="str">
        <f t="shared" si="1"/>
        <v>KNNCA KOTEX NATURALS NOCTURNA CA 14X24</v>
      </c>
      <c r="E52" t="s">
        <v>164</v>
      </c>
      <c r="F52" t="s">
        <v>4593</v>
      </c>
      <c r="G52" t="s">
        <v>4589</v>
      </c>
    </row>
    <row r="53" spans="1:7" x14ac:dyDescent="0.3">
      <c r="A53">
        <v>70665</v>
      </c>
      <c r="B53" s="80" t="s">
        <v>4761</v>
      </c>
      <c r="C53" t="s">
        <v>4596</v>
      </c>
      <c r="D53" t="str">
        <f t="shared" si="1"/>
        <v>KNNCA KOTEX NATURALS NOCTURNA CA 20X8</v>
      </c>
      <c r="E53" t="s">
        <v>164</v>
      </c>
      <c r="F53" t="s">
        <v>4593</v>
      </c>
      <c r="G53" t="s">
        <v>4589</v>
      </c>
    </row>
    <row r="54" spans="1:7" x14ac:dyDescent="0.3">
      <c r="A54">
        <v>70652</v>
      </c>
      <c r="B54" s="80" t="s">
        <v>4761</v>
      </c>
      <c r="C54" t="s">
        <v>4597</v>
      </c>
      <c r="D54" t="str">
        <f t="shared" si="1"/>
        <v>KNNCA KOTEX NATURALS NOCTURNA CA 36X6</v>
      </c>
      <c r="E54" t="s">
        <v>164</v>
      </c>
      <c r="F54" t="s">
        <v>4593</v>
      </c>
      <c r="G54" t="s">
        <v>4598</v>
      </c>
    </row>
    <row r="55" spans="1:7" x14ac:dyDescent="0.3">
      <c r="A55">
        <v>71524</v>
      </c>
      <c r="B55" s="80" t="s">
        <v>4757</v>
      </c>
      <c r="C55" t="s">
        <v>4599</v>
      </c>
      <c r="D55" t="str">
        <f t="shared" si="1"/>
        <v>Ind PANTY LINER ASSURED 40X24</v>
      </c>
      <c r="E55" t="s">
        <v>4581</v>
      </c>
      <c r="F55" t="s">
        <v>4576</v>
      </c>
      <c r="G55" t="s">
        <v>4600</v>
      </c>
    </row>
    <row r="56" spans="1:7" x14ac:dyDescent="0.3">
      <c r="A56">
        <v>70933</v>
      </c>
      <c r="B56" t="s">
        <v>4778</v>
      </c>
      <c r="C56" t="s">
        <v>4601</v>
      </c>
      <c r="D56" t="str">
        <f t="shared" si="1"/>
        <v>PCL PANTY CERO LARGO 40X16</v>
      </c>
      <c r="E56" t="s">
        <v>4581</v>
      </c>
      <c r="F56" t="s">
        <v>4602</v>
      </c>
      <c r="G56" t="s">
        <v>4600</v>
      </c>
    </row>
    <row r="57" spans="1:7" x14ac:dyDescent="0.3">
      <c r="B57" s="80" t="s">
        <v>4778</v>
      </c>
      <c r="C57" t="s">
        <v>4603</v>
      </c>
      <c r="D57" t="str">
        <f t="shared" si="1"/>
        <v>PCL PANTY CERO LARGO 90X 432</v>
      </c>
      <c r="E57" t="s">
        <v>4581</v>
      </c>
      <c r="F57" t="s">
        <v>4602</v>
      </c>
      <c r="G57" t="s">
        <v>4600</v>
      </c>
    </row>
    <row r="58" spans="1:7" x14ac:dyDescent="0.3">
      <c r="A58">
        <v>70644</v>
      </c>
      <c r="B58" t="s">
        <v>4773</v>
      </c>
      <c r="C58" t="s">
        <v>4604</v>
      </c>
      <c r="D58" t="str">
        <f t="shared" si="1"/>
        <v>PNRe PANTY NATURALS REGULAR 44X24</v>
      </c>
      <c r="E58" t="s">
        <v>4581</v>
      </c>
      <c r="F58" t="s">
        <v>4605</v>
      </c>
      <c r="G58" t="s">
        <v>4600</v>
      </c>
    </row>
    <row r="59" spans="1:7" x14ac:dyDescent="0.3">
      <c r="A59">
        <v>70640</v>
      </c>
      <c r="B59" s="80" t="s">
        <v>4773</v>
      </c>
      <c r="C59" t="s">
        <v>4606</v>
      </c>
      <c r="D59" t="str">
        <f t="shared" si="1"/>
        <v>PNRe PANTY NATURALS REGULAR 22X14</v>
      </c>
      <c r="E59" t="s">
        <v>4581</v>
      </c>
      <c r="F59" t="s">
        <v>4605</v>
      </c>
      <c r="G59" t="s">
        <v>4600</v>
      </c>
    </row>
    <row r="60" spans="1:7" x14ac:dyDescent="0.3">
      <c r="A60">
        <v>71567</v>
      </c>
      <c r="B60" s="80" t="s">
        <v>4751</v>
      </c>
      <c r="C60" t="s">
        <v>4607</v>
      </c>
      <c r="D60" t="str">
        <f t="shared" si="1"/>
        <v>PRL PANTY ROSA LARGO 18X20</v>
      </c>
      <c r="E60" t="s">
        <v>4581</v>
      </c>
      <c r="F60" t="s">
        <v>4586</v>
      </c>
      <c r="G60" t="s">
        <v>4579</v>
      </c>
    </row>
    <row r="61" spans="1:7" x14ac:dyDescent="0.3">
      <c r="A61">
        <v>70954</v>
      </c>
      <c r="B61" s="80" t="s">
        <v>4751</v>
      </c>
      <c r="C61" t="s">
        <v>4608</v>
      </c>
      <c r="D61" t="str">
        <f t="shared" si="1"/>
        <v>PRL PANTY ROSA LARGO 80X12</v>
      </c>
      <c r="E61" t="s">
        <v>4581</v>
      </c>
      <c r="F61" t="s">
        <v>4586</v>
      </c>
      <c r="G61" t="s">
        <v>4579</v>
      </c>
    </row>
    <row r="62" spans="1:7" x14ac:dyDescent="0.3">
      <c r="A62">
        <v>70569</v>
      </c>
      <c r="B62" t="s">
        <v>4774</v>
      </c>
      <c r="C62" t="s">
        <v>4609</v>
      </c>
      <c r="D62" t="str">
        <f t="shared" si="1"/>
        <v>PRR PANTY ROSA REGULAR 22X14</v>
      </c>
      <c r="E62" t="s">
        <v>4581</v>
      </c>
      <c r="F62" t="s">
        <v>4610</v>
      </c>
      <c r="G62" t="s">
        <v>4600</v>
      </c>
    </row>
    <row r="63" spans="1:7" x14ac:dyDescent="0.3">
      <c r="A63">
        <v>70570</v>
      </c>
      <c r="B63" s="80" t="s">
        <v>4774</v>
      </c>
      <c r="C63" t="s">
        <v>4611</v>
      </c>
      <c r="D63" t="str">
        <f t="shared" si="1"/>
        <v>PRR PANTY ROSA REGULAR 44X24</v>
      </c>
      <c r="E63" t="s">
        <v>4581</v>
      </c>
      <c r="F63" t="s">
        <v>4610</v>
      </c>
      <c r="G63" t="s">
        <v>4600</v>
      </c>
    </row>
    <row r="64" spans="1:7" x14ac:dyDescent="0.3">
      <c r="A64">
        <v>70571</v>
      </c>
      <c r="B64" s="80" t="s">
        <v>4774</v>
      </c>
      <c r="C64" t="s">
        <v>4612</v>
      </c>
      <c r="D64" t="str">
        <f t="shared" si="1"/>
        <v>PRR PANTY ROSA REGULAR 92X12</v>
      </c>
      <c r="E64" t="s">
        <v>4581</v>
      </c>
      <c r="F64" t="s">
        <v>4610</v>
      </c>
      <c r="G64" t="s">
        <v>4600</v>
      </c>
    </row>
    <row r="65" spans="1:7" x14ac:dyDescent="0.3">
      <c r="A65">
        <v>70715</v>
      </c>
      <c r="B65" t="s">
        <v>4776</v>
      </c>
      <c r="C65" t="s">
        <v>4613</v>
      </c>
      <c r="D65" t="str">
        <f t="shared" si="1"/>
        <v>PU PANTY UNIKA ANTIBAC REG 44X24</v>
      </c>
      <c r="E65" t="s">
        <v>4581</v>
      </c>
      <c r="F65" t="s">
        <v>4614</v>
      </c>
      <c r="G65" t="s">
        <v>4600</v>
      </c>
    </row>
    <row r="66" spans="1:7" x14ac:dyDescent="0.3">
      <c r="A66">
        <v>70716</v>
      </c>
      <c r="B66" s="80" t="s">
        <v>4776</v>
      </c>
      <c r="C66" t="s">
        <v>4615</v>
      </c>
      <c r="D66" t="str">
        <f t="shared" si="1"/>
        <v>PU PANTY UNIKA ANTIBAC REG 22X14</v>
      </c>
      <c r="E66" t="s">
        <v>4581</v>
      </c>
      <c r="F66" t="s">
        <v>4614</v>
      </c>
      <c r="G66" t="s">
        <v>4600</v>
      </c>
    </row>
    <row r="67" spans="1:7" x14ac:dyDescent="0.3">
      <c r="A67">
        <v>70876</v>
      </c>
      <c r="B67" t="s">
        <v>4755</v>
      </c>
      <c r="C67" t="s">
        <v>4616</v>
      </c>
      <c r="D67" t="str">
        <f t="shared" si="1"/>
        <v>DTF DEPEND TOALLA FEMENINE LARGA 10X24</v>
      </c>
      <c r="E67" t="s">
        <v>4572</v>
      </c>
      <c r="F67" t="s">
        <v>4573</v>
      </c>
      <c r="G67" t="s">
        <v>4617</v>
      </c>
    </row>
    <row r="68" spans="1:7" x14ac:dyDescent="0.3">
      <c r="A68">
        <v>70877</v>
      </c>
      <c r="B68" t="s">
        <v>4755</v>
      </c>
      <c r="C68" t="s">
        <v>4618</v>
      </c>
      <c r="D68" t="str">
        <f t="shared" si="1"/>
        <v>DTF DEPEND TOALLA FEMENINE LARGA 12X24</v>
      </c>
      <c r="E68" t="s">
        <v>4572</v>
      </c>
      <c r="F68" t="s">
        <v>4573</v>
      </c>
      <c r="G68" t="s">
        <v>4617</v>
      </c>
    </row>
    <row r="69" spans="1:7" x14ac:dyDescent="0.3">
      <c r="A69">
        <v>70946</v>
      </c>
      <c r="B69" t="s">
        <v>4755</v>
      </c>
      <c r="C69" t="s">
        <v>4619</v>
      </c>
      <c r="D69" t="str">
        <f t="shared" si="1"/>
        <v>DTF DEPEND TOALLA DERMAPROTECT 10X24</v>
      </c>
      <c r="E69" t="s">
        <v>4572</v>
      </c>
      <c r="F69" t="s">
        <v>4573</v>
      </c>
      <c r="G69" t="s">
        <v>4589</v>
      </c>
    </row>
    <row r="70" spans="1:7" x14ac:dyDescent="0.3">
      <c r="A70">
        <v>70816</v>
      </c>
      <c r="B70" t="s">
        <v>4763</v>
      </c>
      <c r="C70" t="s">
        <v>4620</v>
      </c>
      <c r="D70" t="str">
        <f t="shared" si="1"/>
        <v>KRMx KOTEX ROSA MAXI 6X18</v>
      </c>
      <c r="E70" t="s">
        <v>164</v>
      </c>
      <c r="F70" t="s">
        <v>4621</v>
      </c>
      <c r="G70" t="s">
        <v>4617</v>
      </c>
    </row>
    <row r="71" spans="1:7" x14ac:dyDescent="0.3">
      <c r="A71">
        <v>71003</v>
      </c>
      <c r="B71" s="80" t="s">
        <v>4763</v>
      </c>
      <c r="C71" t="s">
        <v>4622</v>
      </c>
      <c r="D71" t="str">
        <f t="shared" si="1"/>
        <v>KRMx KOTEX ROSA MAXI MORRALLA 6X18</v>
      </c>
      <c r="E71" t="s">
        <v>164</v>
      </c>
      <c r="F71" t="s">
        <v>4621</v>
      </c>
      <c r="G71" t="s">
        <v>4617</v>
      </c>
    </row>
    <row r="72" spans="1:7" x14ac:dyDescent="0.3">
      <c r="A72">
        <v>70818</v>
      </c>
      <c r="B72" s="80" t="s">
        <v>4763</v>
      </c>
      <c r="C72" t="s">
        <v>4623</v>
      </c>
      <c r="D72" t="str">
        <f t="shared" si="1"/>
        <v>KRMx KOTEX ROSA MAXI 10X24</v>
      </c>
      <c r="E72" t="s">
        <v>164</v>
      </c>
      <c r="F72" t="s">
        <v>4621</v>
      </c>
      <c r="G72" t="s">
        <v>4617</v>
      </c>
    </row>
    <row r="73" spans="1:7" x14ac:dyDescent="0.3">
      <c r="A73">
        <v>70817</v>
      </c>
      <c r="B73" s="80" t="s">
        <v>4763</v>
      </c>
      <c r="C73" t="s">
        <v>4624</v>
      </c>
      <c r="D73" t="str">
        <f t="shared" si="1"/>
        <v>KRMx KOTEX ROSA MAXI 8X10</v>
      </c>
      <c r="E73" t="s">
        <v>164</v>
      </c>
      <c r="F73" t="s">
        <v>4621</v>
      </c>
      <c r="G73" t="s">
        <v>4617</v>
      </c>
    </row>
    <row r="74" spans="1:7" x14ac:dyDescent="0.3">
      <c r="A74">
        <v>70819</v>
      </c>
      <c r="B74" s="80" t="s">
        <v>4763</v>
      </c>
      <c r="C74" t="s">
        <v>4625</v>
      </c>
      <c r="D74" t="str">
        <f t="shared" si="1"/>
        <v>KRMx KOTEX ROSA MAXI 20X12</v>
      </c>
      <c r="E74" t="s">
        <v>164</v>
      </c>
      <c r="F74" t="s">
        <v>4621</v>
      </c>
      <c r="G74" t="s">
        <v>4617</v>
      </c>
    </row>
    <row r="75" spans="1:7" x14ac:dyDescent="0.3">
      <c r="A75">
        <v>70820</v>
      </c>
      <c r="B75" s="80" t="s">
        <v>4763</v>
      </c>
      <c r="C75" t="s">
        <v>4626</v>
      </c>
      <c r="D75" t="str">
        <f t="shared" si="1"/>
        <v>KRMx KOTEX ROSA MAXI 30X12</v>
      </c>
      <c r="E75" t="s">
        <v>164</v>
      </c>
      <c r="F75" t="s">
        <v>4621</v>
      </c>
      <c r="G75" t="s">
        <v>4617</v>
      </c>
    </row>
    <row r="76" spans="1:7" x14ac:dyDescent="0.3">
      <c r="A76">
        <v>70822</v>
      </c>
      <c r="B76" s="80" t="s">
        <v>4763</v>
      </c>
      <c r="C76" t="s">
        <v>4627</v>
      </c>
      <c r="D76" t="str">
        <f t="shared" si="1"/>
        <v>KRMx KOTEX ROSA MAXI 10sx5 X 120</v>
      </c>
      <c r="E76" t="s">
        <v>164</v>
      </c>
      <c r="F76" t="s">
        <v>4621</v>
      </c>
      <c r="G76" t="s">
        <v>4617</v>
      </c>
    </row>
    <row r="77" spans="1:7" x14ac:dyDescent="0.3">
      <c r="A77">
        <v>70770</v>
      </c>
      <c r="B77" s="80" t="s">
        <v>4763</v>
      </c>
      <c r="C77" t="s">
        <v>4628</v>
      </c>
      <c r="D77" t="str">
        <f t="shared" si="1"/>
        <v>KRMx KOTEX ROSA MAXI 10sx6 X 96</v>
      </c>
      <c r="E77" t="s">
        <v>164</v>
      </c>
      <c r="F77" t="s">
        <v>4621</v>
      </c>
      <c r="G77" t="s">
        <v>4617</v>
      </c>
    </row>
    <row r="78" spans="1:7" x14ac:dyDescent="0.3">
      <c r="A78">
        <v>70824</v>
      </c>
      <c r="B78" t="s">
        <v>4765</v>
      </c>
      <c r="C78" t="s">
        <v>4629</v>
      </c>
      <c r="D78" t="str">
        <f t="shared" si="1"/>
        <v>KRNU KOTEX ROSA NOCTURNA ULTRADELGADA 10X18</v>
      </c>
      <c r="E78" t="s">
        <v>164</v>
      </c>
      <c r="F78" t="s">
        <v>4630</v>
      </c>
      <c r="G78" t="s">
        <v>4631</v>
      </c>
    </row>
    <row r="79" spans="1:7" x14ac:dyDescent="0.3">
      <c r="A79">
        <v>70676</v>
      </c>
      <c r="B79" s="80" t="s">
        <v>4765</v>
      </c>
      <c r="C79" t="s">
        <v>4632</v>
      </c>
      <c r="D79" t="str">
        <f t="shared" si="1"/>
        <v>KRNU KOTEX ROSA NOCTURNA ULTRADELGADA  12X18</v>
      </c>
      <c r="E79" t="s">
        <v>164</v>
      </c>
      <c r="F79" t="s">
        <v>4630</v>
      </c>
      <c r="G79" t="s">
        <v>4617</v>
      </c>
    </row>
    <row r="80" spans="1:7" x14ac:dyDescent="0.3">
      <c r="A80">
        <v>70825</v>
      </c>
      <c r="B80" s="80" t="s">
        <v>4765</v>
      </c>
      <c r="C80" t="s">
        <v>4633</v>
      </c>
      <c r="D80" t="str">
        <f t="shared" si="1"/>
        <v>KRNU KOTEX ROSA NOCTURNA ULTRADELGADA 20X10</v>
      </c>
      <c r="E80" t="s">
        <v>164</v>
      </c>
      <c r="F80" t="s">
        <v>4630</v>
      </c>
      <c r="G80" t="s">
        <v>4631</v>
      </c>
    </row>
    <row r="81" spans="1:7" x14ac:dyDescent="0.3">
      <c r="A81">
        <v>70662</v>
      </c>
      <c r="B81" t="s">
        <v>4760</v>
      </c>
      <c r="C81" t="s">
        <v>4634</v>
      </c>
      <c r="D81" t="str">
        <f t="shared" si="1"/>
        <v>KNMx KOTEX NATURALS MAXI 10X24</v>
      </c>
      <c r="E81" t="s">
        <v>164</v>
      </c>
      <c r="F81" t="s">
        <v>4635</v>
      </c>
      <c r="G81" t="s">
        <v>4617</v>
      </c>
    </row>
    <row r="82" spans="1:7" x14ac:dyDescent="0.3">
      <c r="A82">
        <v>71525</v>
      </c>
      <c r="B82" s="80" t="s">
        <v>4757</v>
      </c>
      <c r="C82" t="s">
        <v>4636</v>
      </c>
      <c r="D82" t="str">
        <f t="shared" si="1"/>
        <v>Ind SUPER MAXI PADS 16X36</v>
      </c>
      <c r="E82" t="s">
        <v>164</v>
      </c>
      <c r="F82" t="s">
        <v>4576</v>
      </c>
      <c r="G82" t="s">
        <v>4637</v>
      </c>
    </row>
    <row r="83" spans="1:7" x14ac:dyDescent="0.3">
      <c r="A83">
        <v>70940</v>
      </c>
      <c r="B83" t="s">
        <v>4759</v>
      </c>
      <c r="C83" t="s">
        <v>4638</v>
      </c>
      <c r="D83" t="str">
        <f t="shared" si="1"/>
        <v>KCNCA KOTEX CERO NOCTURNA CA 20X12</v>
      </c>
      <c r="E83" t="s">
        <v>164</v>
      </c>
      <c r="F83" t="s">
        <v>4639</v>
      </c>
      <c r="G83" t="s">
        <v>4637</v>
      </c>
    </row>
    <row r="84" spans="1:7" x14ac:dyDescent="0.3">
      <c r="B84" t="s">
        <v>4759</v>
      </c>
      <c r="C84" t="s">
        <v>4640</v>
      </c>
      <c r="D84" t="str">
        <f t="shared" si="1"/>
        <v>KCNCA KOTEX CERO NOCTURNA CA 44X180</v>
      </c>
      <c r="E84" t="s">
        <v>164</v>
      </c>
      <c r="F84" t="s">
        <v>4639</v>
      </c>
      <c r="G84" t="s">
        <v>4637</v>
      </c>
    </row>
    <row r="85" spans="1:7" x14ac:dyDescent="0.3">
      <c r="A85">
        <v>70938</v>
      </c>
      <c r="B85" t="s">
        <v>4758</v>
      </c>
      <c r="C85" t="s">
        <v>4641</v>
      </c>
      <c r="D85" t="str">
        <f t="shared" si="1"/>
        <v>KCDSA KOTEX CERO DELGADA SA 20X12</v>
      </c>
      <c r="E85" t="s">
        <v>164</v>
      </c>
      <c r="F85" t="s">
        <v>4642</v>
      </c>
      <c r="G85" t="s">
        <v>4637</v>
      </c>
    </row>
    <row r="86" spans="1:7" x14ac:dyDescent="0.3">
      <c r="A86">
        <v>70484</v>
      </c>
      <c r="B86" t="s">
        <v>4762</v>
      </c>
      <c r="C86" t="s">
        <v>4643</v>
      </c>
      <c r="D86" t="str">
        <f t="shared" si="1"/>
        <v>KRACA KOTEX ROSA ANATOMICA CA 7 X24</v>
      </c>
      <c r="E86" t="s">
        <v>164</v>
      </c>
      <c r="F86" t="s">
        <v>4644</v>
      </c>
      <c r="G86" t="s">
        <v>4637</v>
      </c>
    </row>
    <row r="87" spans="1:7" x14ac:dyDescent="0.3">
      <c r="A87">
        <v>70486</v>
      </c>
      <c r="B87" s="80" t="s">
        <v>4762</v>
      </c>
      <c r="C87" t="s">
        <v>4645</v>
      </c>
      <c r="D87" t="str">
        <f t="shared" si="1"/>
        <v>KRACA KOTEX ROSA ANATOMICA CA 10X16</v>
      </c>
      <c r="E87" t="s">
        <v>164</v>
      </c>
      <c r="F87" t="s">
        <v>4644</v>
      </c>
      <c r="G87" t="s">
        <v>4637</v>
      </c>
    </row>
    <row r="88" spans="1:7" x14ac:dyDescent="0.3">
      <c r="A88">
        <v>70769</v>
      </c>
      <c r="B88" s="80" t="s">
        <v>4762</v>
      </c>
      <c r="C88" t="s">
        <v>4646</v>
      </c>
      <c r="D88" t="str">
        <f t="shared" si="1"/>
        <v>KRACA KOTEX ROSA ANATOMICA CA CLUBES 70S</v>
      </c>
      <c r="E88" t="s">
        <v>164</v>
      </c>
      <c r="F88" t="s">
        <v>4644</v>
      </c>
      <c r="G88" t="s">
        <v>4637</v>
      </c>
    </row>
    <row r="89" spans="1:7" x14ac:dyDescent="0.3">
      <c r="A89">
        <v>70485</v>
      </c>
      <c r="B89" s="80" t="s">
        <v>4762</v>
      </c>
      <c r="C89" t="s">
        <v>4647</v>
      </c>
      <c r="D89" t="str">
        <f t="shared" ref="D89:D152" si="2">CONCATENATE(B89," ",C89)</f>
        <v>KRACA KOTEX ROSA ANATOMICA CA 10X10</v>
      </c>
      <c r="E89" t="s">
        <v>164</v>
      </c>
      <c r="F89" t="s">
        <v>4644</v>
      </c>
      <c r="G89" t="s">
        <v>4637</v>
      </c>
    </row>
    <row r="90" spans="1:7" x14ac:dyDescent="0.3">
      <c r="A90">
        <v>70489</v>
      </c>
      <c r="B90" s="80" t="s">
        <v>4762</v>
      </c>
      <c r="C90" t="s">
        <v>4648</v>
      </c>
      <c r="D90" t="str">
        <f t="shared" si="2"/>
        <v>KRACA KOTEX ROSA ANATOMICA CA 16X24</v>
      </c>
      <c r="E90" t="s">
        <v>164</v>
      </c>
      <c r="F90" t="s">
        <v>4644</v>
      </c>
      <c r="G90" t="s">
        <v>4637</v>
      </c>
    </row>
    <row r="91" spans="1:7" x14ac:dyDescent="0.3">
      <c r="A91">
        <v>70487</v>
      </c>
      <c r="B91" s="80" t="s">
        <v>4762</v>
      </c>
      <c r="C91" t="s">
        <v>4649</v>
      </c>
      <c r="D91" t="str">
        <f t="shared" si="2"/>
        <v>KRACA KOTEX ROSA ANATOMICA CA 40X6</v>
      </c>
      <c r="E91" t="s">
        <v>164</v>
      </c>
      <c r="F91" t="s">
        <v>4644</v>
      </c>
      <c r="G91" t="s">
        <v>4637</v>
      </c>
    </row>
    <row r="92" spans="1:7" x14ac:dyDescent="0.3">
      <c r="A92">
        <v>70353</v>
      </c>
      <c r="B92" t="s">
        <v>4767</v>
      </c>
      <c r="C92" t="s">
        <v>4650</v>
      </c>
      <c r="D92" t="str">
        <f t="shared" si="2"/>
        <v>KRUCA KOTEX ROSA ULTRADELGADA CA 10X12</v>
      </c>
      <c r="E92" t="s">
        <v>164</v>
      </c>
      <c r="F92" t="s">
        <v>4651</v>
      </c>
      <c r="G92" t="s">
        <v>4637</v>
      </c>
    </row>
    <row r="93" spans="1:7" x14ac:dyDescent="0.3">
      <c r="A93">
        <v>70354</v>
      </c>
      <c r="B93" s="80" t="s">
        <v>4767</v>
      </c>
      <c r="C93" t="s">
        <v>4652</v>
      </c>
      <c r="D93" t="str">
        <f t="shared" si="2"/>
        <v>KRUCA KOTEX ROSA ULTRADELGADA CA 14X24</v>
      </c>
      <c r="E93" t="s">
        <v>164</v>
      </c>
      <c r="F93" t="s">
        <v>4651</v>
      </c>
      <c r="G93" t="s">
        <v>4637</v>
      </c>
    </row>
    <row r="94" spans="1:7" x14ac:dyDescent="0.3">
      <c r="A94">
        <v>70355</v>
      </c>
      <c r="B94" s="80" t="s">
        <v>4767</v>
      </c>
      <c r="C94" t="s">
        <v>4653</v>
      </c>
      <c r="D94" t="str">
        <f t="shared" si="2"/>
        <v>KRUCA KOTEX ROSA ULTRADELGADA CA 28X18</v>
      </c>
      <c r="E94" t="s">
        <v>164</v>
      </c>
      <c r="F94" t="s">
        <v>4651</v>
      </c>
      <c r="G94" t="s">
        <v>4637</v>
      </c>
    </row>
    <row r="95" spans="1:7" x14ac:dyDescent="0.3">
      <c r="A95">
        <v>70377</v>
      </c>
      <c r="B95" t="s">
        <v>4768</v>
      </c>
      <c r="C95" t="s">
        <v>4654</v>
      </c>
      <c r="D95" t="str">
        <f t="shared" si="2"/>
        <v>KUBKACA KOTEX U BY K ANATOMICA CA 8X10</v>
      </c>
      <c r="E95" t="s">
        <v>164</v>
      </c>
      <c r="F95" t="s">
        <v>4655</v>
      </c>
      <c r="G95" t="s">
        <v>4637</v>
      </c>
    </row>
    <row r="96" spans="1:7" x14ac:dyDescent="0.3">
      <c r="A96">
        <v>70378</v>
      </c>
      <c r="B96" s="80" t="s">
        <v>4768</v>
      </c>
      <c r="C96" t="s">
        <v>4656</v>
      </c>
      <c r="D96" t="str">
        <f t="shared" si="2"/>
        <v>KUBKACA KOTEX U BY K ANATOMICA CA 14X24</v>
      </c>
      <c r="E96" t="s">
        <v>164</v>
      </c>
      <c r="F96" t="s">
        <v>4655</v>
      </c>
      <c r="G96" t="s">
        <v>4637</v>
      </c>
    </row>
    <row r="97" spans="1:7" x14ac:dyDescent="0.3">
      <c r="A97">
        <v>70414</v>
      </c>
      <c r="B97" t="s">
        <v>4780</v>
      </c>
      <c r="C97" t="s">
        <v>4657</v>
      </c>
      <c r="D97" t="str">
        <f t="shared" si="2"/>
        <v>KUBKUCA KOTEX U BY K ULTRADELGADA CA 10X18</v>
      </c>
      <c r="E97" t="s">
        <v>164</v>
      </c>
      <c r="F97" t="s">
        <v>4658</v>
      </c>
      <c r="G97" t="s">
        <v>4637</v>
      </c>
    </row>
    <row r="98" spans="1:7" x14ac:dyDescent="0.3">
      <c r="A98">
        <v>70807</v>
      </c>
      <c r="B98" t="s">
        <v>4764</v>
      </c>
      <c r="C98" t="s">
        <v>4659</v>
      </c>
      <c r="D98" t="str">
        <f t="shared" si="2"/>
        <v>KRNCA KOTEX ROSA NOCTURNA CA 5X30</v>
      </c>
      <c r="E98" t="s">
        <v>164</v>
      </c>
      <c r="F98" t="s">
        <v>4660</v>
      </c>
      <c r="G98" t="s">
        <v>4631</v>
      </c>
    </row>
    <row r="99" spans="1:7" x14ac:dyDescent="0.3">
      <c r="A99">
        <v>70808</v>
      </c>
      <c r="B99" s="80" t="s">
        <v>4764</v>
      </c>
      <c r="C99" t="s">
        <v>4661</v>
      </c>
      <c r="D99" t="str">
        <f t="shared" si="2"/>
        <v>KRNCA KOTEX ROSA NOCTURNA CA 8X10</v>
      </c>
      <c r="E99" t="s">
        <v>164</v>
      </c>
      <c r="F99" t="s">
        <v>4660</v>
      </c>
      <c r="G99" t="s">
        <v>4631</v>
      </c>
    </row>
    <row r="100" spans="1:7" x14ac:dyDescent="0.3">
      <c r="A100">
        <v>70810</v>
      </c>
      <c r="B100" s="80" t="s">
        <v>4764</v>
      </c>
      <c r="C100" t="s">
        <v>4662</v>
      </c>
      <c r="D100" t="str">
        <f t="shared" si="2"/>
        <v>KRNCA KOTEX ROSA NOCTURNA CA 10X16</v>
      </c>
      <c r="E100" t="s">
        <v>164</v>
      </c>
      <c r="F100" t="s">
        <v>4660</v>
      </c>
      <c r="G100" t="s">
        <v>4631</v>
      </c>
    </row>
    <row r="101" spans="1:7" x14ac:dyDescent="0.3">
      <c r="A101">
        <v>70809</v>
      </c>
      <c r="B101" s="80" t="s">
        <v>4764</v>
      </c>
      <c r="C101" t="s">
        <v>4663</v>
      </c>
      <c r="D101" t="str">
        <f t="shared" si="2"/>
        <v>KRNCA KOTEX ROSA NOCTURNA CA 10X10</v>
      </c>
      <c r="E101" t="s">
        <v>164</v>
      </c>
      <c r="F101" t="s">
        <v>4660</v>
      </c>
      <c r="G101" t="s">
        <v>4631</v>
      </c>
    </row>
    <row r="102" spans="1:7" x14ac:dyDescent="0.3">
      <c r="A102">
        <v>70814</v>
      </c>
      <c r="B102" s="80" t="s">
        <v>4764</v>
      </c>
      <c r="C102" t="s">
        <v>4664</v>
      </c>
      <c r="D102" t="str">
        <f t="shared" si="2"/>
        <v>KRNCA KOTEX ROSA NOCTURNA CA 10sx4 x192</v>
      </c>
      <c r="E102" t="s">
        <v>164</v>
      </c>
      <c r="F102" t="s">
        <v>4660</v>
      </c>
      <c r="G102" t="s">
        <v>4631</v>
      </c>
    </row>
    <row r="103" spans="1:7" x14ac:dyDescent="0.3">
      <c r="A103">
        <v>70815</v>
      </c>
      <c r="B103" s="80" t="s">
        <v>4764</v>
      </c>
      <c r="C103" t="s">
        <v>4665</v>
      </c>
      <c r="D103" t="str">
        <f t="shared" si="2"/>
        <v>KRNCA KOTEX ROSA NOCTURNA CA 10sx5 x176</v>
      </c>
      <c r="E103" t="s">
        <v>164</v>
      </c>
      <c r="F103" t="s">
        <v>4660</v>
      </c>
      <c r="G103" t="s">
        <v>4631</v>
      </c>
    </row>
    <row r="104" spans="1:7" x14ac:dyDescent="0.3">
      <c r="A104">
        <v>70812</v>
      </c>
      <c r="B104" s="80" t="s">
        <v>4764</v>
      </c>
      <c r="C104" t="s">
        <v>4666</v>
      </c>
      <c r="D104" t="str">
        <f t="shared" si="2"/>
        <v>KRNCA KOTEX ROSA NOCTURNA CA 30X12</v>
      </c>
      <c r="E104" t="s">
        <v>164</v>
      </c>
      <c r="F104" t="s">
        <v>4660</v>
      </c>
      <c r="G104" t="s">
        <v>4631</v>
      </c>
    </row>
    <row r="105" spans="1:7" x14ac:dyDescent="0.3">
      <c r="A105">
        <v>70813</v>
      </c>
      <c r="B105" s="80" t="s">
        <v>4764</v>
      </c>
      <c r="C105" t="s">
        <v>4667</v>
      </c>
      <c r="D105" t="str">
        <f t="shared" si="2"/>
        <v>KRNCA KOTEX ROSA NOCTURNA CA 36X4</v>
      </c>
      <c r="E105" t="s">
        <v>164</v>
      </c>
      <c r="F105" t="s">
        <v>4660</v>
      </c>
      <c r="G105" t="s">
        <v>4631</v>
      </c>
    </row>
    <row r="106" spans="1:7" x14ac:dyDescent="0.3">
      <c r="A106">
        <v>70374</v>
      </c>
      <c r="B106" t="s">
        <v>4772</v>
      </c>
      <c r="C106" t="s">
        <v>4668</v>
      </c>
      <c r="D106" t="str">
        <f t="shared" si="2"/>
        <v>KUBKNCA KOTEX U BY K NOCTURNA CA 10X8</v>
      </c>
      <c r="E106" t="s">
        <v>164</v>
      </c>
      <c r="F106" t="s">
        <v>4669</v>
      </c>
      <c r="G106" t="s">
        <v>4631</v>
      </c>
    </row>
    <row r="107" spans="1:7" x14ac:dyDescent="0.3">
      <c r="A107">
        <v>70375</v>
      </c>
      <c r="B107" s="80" t="s">
        <v>4772</v>
      </c>
      <c r="C107" t="s">
        <v>4670</v>
      </c>
      <c r="D107" t="str">
        <f t="shared" si="2"/>
        <v>KUBKNCA KOTEX U BY K NOCTURNA CA 20X12</v>
      </c>
      <c r="E107" t="s">
        <v>164</v>
      </c>
      <c r="F107" t="s">
        <v>4669</v>
      </c>
      <c r="G107" t="s">
        <v>4631</v>
      </c>
    </row>
    <row r="108" spans="1:7" x14ac:dyDescent="0.3">
      <c r="A108">
        <v>70373</v>
      </c>
      <c r="B108" s="80" t="s">
        <v>4772</v>
      </c>
      <c r="C108" t="s">
        <v>4671</v>
      </c>
      <c r="D108" t="str">
        <f t="shared" si="2"/>
        <v>KUBKNCA KOTEX U BY K NOCTURNA CA 5X30</v>
      </c>
      <c r="E108" t="s">
        <v>164</v>
      </c>
      <c r="F108" t="s">
        <v>4669</v>
      </c>
      <c r="G108" t="s">
        <v>4631</v>
      </c>
    </row>
    <row r="109" spans="1:7" x14ac:dyDescent="0.3">
      <c r="A109">
        <v>70573</v>
      </c>
      <c r="B109" s="80" t="s">
        <v>4751</v>
      </c>
      <c r="C109" t="s">
        <v>4672</v>
      </c>
      <c r="D109" t="str">
        <f t="shared" si="2"/>
        <v>PRL PANTY ROSA LARGO 44X24</v>
      </c>
      <c r="E109" t="s">
        <v>4581</v>
      </c>
      <c r="F109" t="s">
        <v>4586</v>
      </c>
      <c r="G109" t="s">
        <v>4579</v>
      </c>
    </row>
    <row r="110" spans="1:7" x14ac:dyDescent="0.3">
      <c r="A110">
        <v>70575</v>
      </c>
      <c r="B110" s="80" t="s">
        <v>4751</v>
      </c>
      <c r="C110" t="s">
        <v>4673</v>
      </c>
      <c r="D110" t="str">
        <f t="shared" si="2"/>
        <v>PRL PANTY ROSA LARGO 132X234</v>
      </c>
      <c r="E110" t="s">
        <v>4581</v>
      </c>
      <c r="F110" t="s">
        <v>4586</v>
      </c>
      <c r="G110" t="s">
        <v>4674</v>
      </c>
    </row>
    <row r="111" spans="1:7" x14ac:dyDescent="0.3">
      <c r="A111">
        <v>70797</v>
      </c>
      <c r="B111" t="s">
        <v>4775</v>
      </c>
      <c r="C111" t="s">
        <v>4675</v>
      </c>
      <c r="D111" t="str">
        <f t="shared" si="2"/>
        <v>PRMx PANTY ROSA MAXI 28X14</v>
      </c>
      <c r="E111" t="s">
        <v>4581</v>
      </c>
      <c r="F111" t="s">
        <v>4676</v>
      </c>
      <c r="G111" t="s">
        <v>4674</v>
      </c>
    </row>
    <row r="112" spans="1:7" x14ac:dyDescent="0.3">
      <c r="A112">
        <v>70798</v>
      </c>
      <c r="B112" s="80" t="s">
        <v>4775</v>
      </c>
      <c r="C112" t="s">
        <v>4677</v>
      </c>
      <c r="D112" t="str">
        <f t="shared" si="2"/>
        <v>PRMx PANTY ROSA MAXI 50X20</v>
      </c>
      <c r="E112" t="s">
        <v>4581</v>
      </c>
      <c r="F112" t="s">
        <v>4676</v>
      </c>
      <c r="G112" t="s">
        <v>4674</v>
      </c>
    </row>
    <row r="113" spans="1:7" x14ac:dyDescent="0.3">
      <c r="A113">
        <v>70799</v>
      </c>
      <c r="B113" s="80" t="s">
        <v>4775</v>
      </c>
      <c r="C113" t="s">
        <v>4678</v>
      </c>
      <c r="D113" t="str">
        <f t="shared" si="2"/>
        <v>PRMx PANTY ROSA MAXI 80X12</v>
      </c>
      <c r="E113" t="s">
        <v>4581</v>
      </c>
      <c r="F113" t="s">
        <v>4676</v>
      </c>
      <c r="G113" t="s">
        <v>4674</v>
      </c>
    </row>
    <row r="114" spans="1:7" x14ac:dyDescent="0.3">
      <c r="A114">
        <v>70884</v>
      </c>
      <c r="B114" s="80" t="s">
        <v>4776</v>
      </c>
      <c r="C114" t="s">
        <v>4679</v>
      </c>
      <c r="D114" t="str">
        <f t="shared" si="2"/>
        <v>PU PANTY UNIKA BLACK 50X20</v>
      </c>
      <c r="E114" t="s">
        <v>4581</v>
      </c>
      <c r="F114" t="s">
        <v>4614</v>
      </c>
      <c r="G114" t="s">
        <v>4674</v>
      </c>
    </row>
    <row r="115" spans="1:7" x14ac:dyDescent="0.3">
      <c r="A115">
        <v>70738</v>
      </c>
      <c r="B115" s="80" t="s">
        <v>4776</v>
      </c>
      <c r="C115" t="s">
        <v>4680</v>
      </c>
      <c r="D115" t="str">
        <f t="shared" si="2"/>
        <v>PU PANTY UNIKA ANTIBAC LAR 44X24</v>
      </c>
      <c r="E115" t="s">
        <v>4581</v>
      </c>
      <c r="F115" t="s">
        <v>4614</v>
      </c>
      <c r="G115" t="s">
        <v>4674</v>
      </c>
    </row>
    <row r="116" spans="1:7" x14ac:dyDescent="0.3">
      <c r="A116">
        <v>70714</v>
      </c>
      <c r="B116" s="80" t="s">
        <v>4776</v>
      </c>
      <c r="C116" t="s">
        <v>4681</v>
      </c>
      <c r="D116" t="str">
        <f t="shared" si="2"/>
        <v>PU PANTY UNIKA ANTIBAC LAR 92X12</v>
      </c>
      <c r="E116" t="s">
        <v>4581</v>
      </c>
      <c r="F116" t="s">
        <v>4614</v>
      </c>
      <c r="G116" t="s">
        <v>4674</v>
      </c>
    </row>
    <row r="117" spans="1:7" x14ac:dyDescent="0.3">
      <c r="A117">
        <v>70895</v>
      </c>
      <c r="B117" s="80" t="s">
        <v>4761</v>
      </c>
      <c r="C117" t="s">
        <v>727</v>
      </c>
      <c r="D117" t="str">
        <f t="shared" si="2"/>
        <v>KNNCA Kotex P3 Naturals Noct c/a 12x8  Bonus</v>
      </c>
      <c r="E117" t="s">
        <v>164</v>
      </c>
      <c r="F117" t="s">
        <v>4593</v>
      </c>
      <c r="G117" t="s">
        <v>4589</v>
      </c>
    </row>
    <row r="118" spans="1:7" x14ac:dyDescent="0.3">
      <c r="A118">
        <v>71051</v>
      </c>
      <c r="B118" t="s">
        <v>4763</v>
      </c>
      <c r="C118" t="s">
        <v>4682</v>
      </c>
      <c r="D118" t="str">
        <f t="shared" si="2"/>
        <v>KRMx KOTEX MAXI NOCT 18 x 12</v>
      </c>
      <c r="E118" t="s">
        <v>164</v>
      </c>
      <c r="F118" t="s">
        <v>4683</v>
      </c>
      <c r="G118" t="s">
        <v>4617</v>
      </c>
    </row>
    <row r="119" spans="1:7" x14ac:dyDescent="0.3">
      <c r="A119">
        <v>70894</v>
      </c>
      <c r="B119" s="80" t="s">
        <v>4752</v>
      </c>
      <c r="C119" t="s">
        <v>725</v>
      </c>
      <c r="D119" t="str">
        <f t="shared" si="2"/>
        <v>KNACA Kotex P3 Naturals Ana c/a 12 x 10  Bonus</v>
      </c>
      <c r="E119" t="s">
        <v>164</v>
      </c>
      <c r="F119" t="s">
        <v>4555</v>
      </c>
      <c r="G119" t="s">
        <v>4556</v>
      </c>
    </row>
    <row r="120" spans="1:7" x14ac:dyDescent="0.3">
      <c r="A120">
        <v>70897</v>
      </c>
      <c r="B120" s="80" t="s">
        <v>4772</v>
      </c>
      <c r="C120" t="s">
        <v>728</v>
      </c>
      <c r="D120" t="str">
        <f t="shared" si="2"/>
        <v>KUBKNCA Kotex P2 Unika Nocturna 10 +3 x 8 Bonus</v>
      </c>
      <c r="E120" t="s">
        <v>164</v>
      </c>
      <c r="F120" t="s">
        <v>4669</v>
      </c>
      <c r="G120" t="s">
        <v>4631</v>
      </c>
    </row>
    <row r="121" spans="1:7" x14ac:dyDescent="0.3">
      <c r="A121">
        <v>70898</v>
      </c>
      <c r="B121" s="80" t="s">
        <v>4764</v>
      </c>
      <c r="C121" t="s">
        <v>726</v>
      </c>
      <c r="D121" t="str">
        <f t="shared" si="2"/>
        <v>KRNCA Kotex P1 Nocturna Dimple c/a 11 x 10 Bonus</v>
      </c>
      <c r="E121" t="s">
        <v>164</v>
      </c>
      <c r="F121" t="s">
        <v>4660</v>
      </c>
      <c r="G121" t="s">
        <v>4631</v>
      </c>
    </row>
    <row r="122" spans="1:7" x14ac:dyDescent="0.3">
      <c r="A122">
        <v>71063</v>
      </c>
      <c r="B122" s="80" t="s">
        <v>4767</v>
      </c>
      <c r="C122" t="s">
        <v>4684</v>
      </c>
      <c r="D122" t="str">
        <f t="shared" si="2"/>
        <v>KRUCA KOTEX ROSA ULTRADELGADA CA 5X12</v>
      </c>
      <c r="E122" t="s">
        <v>164</v>
      </c>
      <c r="F122" t="s">
        <v>4651</v>
      </c>
      <c r="G122" t="s">
        <v>4637</v>
      </c>
    </row>
    <row r="123" spans="1:7" x14ac:dyDescent="0.3">
      <c r="A123">
        <v>71113</v>
      </c>
      <c r="B123" s="80" t="s">
        <v>4763</v>
      </c>
      <c r="C123" t="s">
        <v>4685</v>
      </c>
      <c r="D123" t="str">
        <f t="shared" si="2"/>
        <v>KRMx KOTEX ROSA MAXI MORRALLA 6X18 OPTIMUS QW</v>
      </c>
      <c r="E123" t="s">
        <v>164</v>
      </c>
      <c r="F123" t="s">
        <v>4621</v>
      </c>
      <c r="G123" t="s">
        <v>4617</v>
      </c>
    </row>
    <row r="124" spans="1:7" x14ac:dyDescent="0.3">
      <c r="A124">
        <v>71115</v>
      </c>
      <c r="B124" s="80" t="s">
        <v>4763</v>
      </c>
      <c r="C124" t="s">
        <v>4686</v>
      </c>
      <c r="D124" t="str">
        <f t="shared" si="2"/>
        <v>KRMx KOTEX ROSA MAXI 10X24 OPTIMUS QW</v>
      </c>
      <c r="E124" t="s">
        <v>164</v>
      </c>
      <c r="F124" t="s">
        <v>4621</v>
      </c>
      <c r="G124" t="s">
        <v>4617</v>
      </c>
    </row>
    <row r="125" spans="1:7" x14ac:dyDescent="0.3">
      <c r="A125">
        <v>71116</v>
      </c>
      <c r="B125" s="80" t="s">
        <v>4763</v>
      </c>
      <c r="C125" t="s">
        <v>4687</v>
      </c>
      <c r="D125" t="str">
        <f t="shared" si="2"/>
        <v>KRMx KOTEX ROSA MAXI 20X12 OPTIMUS QW</v>
      </c>
      <c r="E125" t="s">
        <v>164</v>
      </c>
      <c r="F125" t="s">
        <v>4621</v>
      </c>
      <c r="G125" t="s">
        <v>4617</v>
      </c>
    </row>
    <row r="126" spans="1:7" x14ac:dyDescent="0.3">
      <c r="A126">
        <v>71117</v>
      </c>
      <c r="B126" s="80" t="s">
        <v>4763</v>
      </c>
      <c r="C126" t="s">
        <v>4688</v>
      </c>
      <c r="D126" t="str">
        <f t="shared" si="2"/>
        <v>KRMx KOTEX ROSA MAXI 30X12 OPTIMUS QW</v>
      </c>
      <c r="E126" t="s">
        <v>164</v>
      </c>
      <c r="F126" t="s">
        <v>4621</v>
      </c>
      <c r="G126" t="s">
        <v>4617</v>
      </c>
    </row>
    <row r="127" spans="1:7" x14ac:dyDescent="0.3">
      <c r="A127">
        <v>71118</v>
      </c>
      <c r="B127" s="80" t="s">
        <v>4763</v>
      </c>
      <c r="C127" t="s">
        <v>4689</v>
      </c>
      <c r="D127" t="str">
        <f t="shared" si="2"/>
        <v>KRMx KOTEX ROSA MAXI 10sx5 X 120 OPTIMUS QW</v>
      </c>
      <c r="E127" t="s">
        <v>164</v>
      </c>
      <c r="F127" t="s">
        <v>4621</v>
      </c>
      <c r="G127" t="s">
        <v>4617</v>
      </c>
    </row>
    <row r="128" spans="1:7" x14ac:dyDescent="0.3">
      <c r="A128">
        <v>71119</v>
      </c>
      <c r="B128" s="80" t="s">
        <v>4763</v>
      </c>
      <c r="C128" t="s">
        <v>4690</v>
      </c>
      <c r="D128" t="str">
        <f t="shared" si="2"/>
        <v>KRMx KOTEX ROSA MAXI 10sx6 X 96 OPTIMUS QW</v>
      </c>
      <c r="E128" t="s">
        <v>164</v>
      </c>
      <c r="F128" t="s">
        <v>4621</v>
      </c>
      <c r="G128" t="s">
        <v>4617</v>
      </c>
    </row>
    <row r="129" spans="1:7" x14ac:dyDescent="0.3">
      <c r="A129">
        <v>71148</v>
      </c>
      <c r="B129" s="80" t="s">
        <v>4764</v>
      </c>
      <c r="C129" t="s">
        <v>4691</v>
      </c>
      <c r="D129" t="str">
        <f t="shared" si="2"/>
        <v>KRNCA KT NOC ROS 30X12 OPT QW</v>
      </c>
      <c r="E129" t="s">
        <v>164</v>
      </c>
      <c r="F129" t="s">
        <v>4660</v>
      </c>
      <c r="G129" t="s">
        <v>4631</v>
      </c>
    </row>
    <row r="130" spans="1:7" x14ac:dyDescent="0.3">
      <c r="A130">
        <v>71129</v>
      </c>
      <c r="B130" s="80" t="s">
        <v>4775</v>
      </c>
      <c r="C130" t="s">
        <v>4692</v>
      </c>
      <c r="D130" t="str">
        <f t="shared" si="2"/>
        <v>PRMx KOTEX PANTY MAXI 28X14</v>
      </c>
      <c r="E130" t="s">
        <v>4581</v>
      </c>
      <c r="F130" t="s">
        <v>4676</v>
      </c>
      <c r="G130" t="s">
        <v>4674</v>
      </c>
    </row>
    <row r="131" spans="1:7" x14ac:dyDescent="0.3">
      <c r="A131">
        <v>71127</v>
      </c>
      <c r="B131" s="80" t="s">
        <v>4775</v>
      </c>
      <c r="C131" t="s">
        <v>4693</v>
      </c>
      <c r="D131" t="str">
        <f t="shared" si="2"/>
        <v>PRMx KOTEX PANTY MAXI 50X20</v>
      </c>
      <c r="E131" t="s">
        <v>4581</v>
      </c>
      <c r="F131" t="s">
        <v>4676</v>
      </c>
      <c r="G131" t="s">
        <v>4674</v>
      </c>
    </row>
    <row r="132" spans="1:7" x14ac:dyDescent="0.3">
      <c r="A132">
        <v>71128</v>
      </c>
      <c r="B132" s="80" t="s">
        <v>4775</v>
      </c>
      <c r="C132" t="s">
        <v>4694</v>
      </c>
      <c r="D132" t="str">
        <f t="shared" si="2"/>
        <v>PRMx KOTEX PANTY MAXI 80X12</v>
      </c>
      <c r="E132" t="s">
        <v>4581</v>
      </c>
      <c r="F132" t="s">
        <v>4676</v>
      </c>
      <c r="G132" t="s">
        <v>4674</v>
      </c>
    </row>
    <row r="133" spans="1:7" x14ac:dyDescent="0.3">
      <c r="A133">
        <v>71135</v>
      </c>
      <c r="B133" t="s">
        <v>4755</v>
      </c>
      <c r="C133" t="s">
        <v>4695</v>
      </c>
      <c r="D133" t="str">
        <f t="shared" si="2"/>
        <v>DTF DEPENDTOALLA FEM LARG 10S OPT1</v>
      </c>
      <c r="E133" t="s">
        <v>4572</v>
      </c>
      <c r="F133" t="s">
        <v>4573</v>
      </c>
      <c r="G133" t="s">
        <v>4617</v>
      </c>
    </row>
    <row r="134" spans="1:7" x14ac:dyDescent="0.3">
      <c r="A134">
        <v>71154</v>
      </c>
      <c r="B134" s="80" t="s">
        <v>4762</v>
      </c>
      <c r="C134" t="s">
        <v>773</v>
      </c>
      <c r="D134" t="str">
        <f t="shared" si="2"/>
        <v>KRACA KOTP1 ROSA ACA7X24</v>
      </c>
      <c r="E134" t="s">
        <v>164</v>
      </c>
      <c r="F134" t="s">
        <v>4644</v>
      </c>
      <c r="G134" t="s">
        <v>4637</v>
      </c>
    </row>
    <row r="135" spans="1:7" x14ac:dyDescent="0.3">
      <c r="A135">
        <v>71156</v>
      </c>
      <c r="B135" s="80" t="s">
        <v>4762</v>
      </c>
      <c r="C135" t="s">
        <v>778</v>
      </c>
      <c r="D135" t="str">
        <f t="shared" si="2"/>
        <v>KRACA KOTP1 ROSA ACA10X16</v>
      </c>
      <c r="E135" t="s">
        <v>164</v>
      </c>
      <c r="F135" t="s">
        <v>4644</v>
      </c>
      <c r="G135" t="s">
        <v>4637</v>
      </c>
    </row>
    <row r="136" spans="1:7" x14ac:dyDescent="0.3">
      <c r="A136">
        <v>71149</v>
      </c>
      <c r="B136" s="80" t="s">
        <v>4762</v>
      </c>
      <c r="C136" t="s">
        <v>4696</v>
      </c>
      <c r="D136" t="str">
        <f t="shared" si="2"/>
        <v>KRACA ACA 54s</v>
      </c>
      <c r="E136" t="s">
        <v>164</v>
      </c>
      <c r="F136" t="s">
        <v>4644</v>
      </c>
      <c r="G136" t="s">
        <v>4637</v>
      </c>
    </row>
    <row r="137" spans="1:7" x14ac:dyDescent="0.3">
      <c r="A137">
        <v>71155</v>
      </c>
      <c r="B137" s="80" t="s">
        <v>4762</v>
      </c>
      <c r="C137" t="s">
        <v>775</v>
      </c>
      <c r="D137" t="str">
        <f t="shared" si="2"/>
        <v>KRACA KOTP1 ROSA ACA10X10</v>
      </c>
      <c r="E137" t="s">
        <v>164</v>
      </c>
      <c r="F137" t="s">
        <v>4644</v>
      </c>
      <c r="G137" t="s">
        <v>4637</v>
      </c>
    </row>
    <row r="138" spans="1:7" x14ac:dyDescent="0.3">
      <c r="A138">
        <v>71158</v>
      </c>
      <c r="B138" s="80" t="s">
        <v>4762</v>
      </c>
      <c r="C138" t="s">
        <v>784</v>
      </c>
      <c r="D138" t="str">
        <f t="shared" si="2"/>
        <v>KRACA KOTP1 ROSA ACA16X24</v>
      </c>
      <c r="E138" t="s">
        <v>164</v>
      </c>
      <c r="F138" t="s">
        <v>4644</v>
      </c>
      <c r="G138" t="s">
        <v>4637</v>
      </c>
    </row>
    <row r="139" spans="1:7" x14ac:dyDescent="0.3">
      <c r="A139">
        <v>71157</v>
      </c>
      <c r="B139" s="80" t="s">
        <v>4762</v>
      </c>
      <c r="C139" t="s">
        <v>787</v>
      </c>
      <c r="D139" t="str">
        <f t="shared" si="2"/>
        <v>KRACA KOTP1 ROSA ACA40X6</v>
      </c>
      <c r="E139" t="s">
        <v>164</v>
      </c>
      <c r="F139" t="s">
        <v>4644</v>
      </c>
      <c r="G139" t="s">
        <v>4637</v>
      </c>
    </row>
    <row r="140" spans="1:7" x14ac:dyDescent="0.3">
      <c r="A140">
        <v>71150</v>
      </c>
      <c r="B140" s="80" t="s">
        <v>4764</v>
      </c>
      <c r="C140" t="s">
        <v>803</v>
      </c>
      <c r="D140" t="str">
        <f t="shared" si="2"/>
        <v>KRNCA KTP2 NOC ROS 5X30</v>
      </c>
      <c r="E140" t="s">
        <v>164</v>
      </c>
      <c r="F140" t="s">
        <v>4660</v>
      </c>
      <c r="G140" t="s">
        <v>4631</v>
      </c>
    </row>
    <row r="141" spans="1:7" x14ac:dyDescent="0.3">
      <c r="A141">
        <v>71151</v>
      </c>
      <c r="B141" s="80" t="s">
        <v>4764</v>
      </c>
      <c r="C141" t="s">
        <v>806</v>
      </c>
      <c r="D141" t="str">
        <f t="shared" si="2"/>
        <v>KRNCA KTP2 NOC ROS 8X10</v>
      </c>
      <c r="E141" t="s">
        <v>164</v>
      </c>
      <c r="F141" t="s">
        <v>4660</v>
      </c>
      <c r="G141" t="s">
        <v>4631</v>
      </c>
    </row>
    <row r="142" spans="1:7" x14ac:dyDescent="0.3">
      <c r="A142">
        <v>71152</v>
      </c>
      <c r="B142" s="80" t="s">
        <v>4764</v>
      </c>
      <c r="C142" t="s">
        <v>815</v>
      </c>
      <c r="D142" t="str">
        <f t="shared" si="2"/>
        <v>KRNCA KTP2 NOC ROS 10X16</v>
      </c>
      <c r="E142" t="s">
        <v>164</v>
      </c>
      <c r="F142" t="s">
        <v>4660</v>
      </c>
      <c r="G142" t="s">
        <v>4631</v>
      </c>
    </row>
    <row r="143" spans="1:7" x14ac:dyDescent="0.3">
      <c r="A143">
        <v>71176</v>
      </c>
      <c r="B143" s="80" t="s">
        <v>4764</v>
      </c>
      <c r="C143" t="s">
        <v>828</v>
      </c>
      <c r="D143" t="str">
        <f t="shared" si="2"/>
        <v>KRNCA KTP2 NOC ROS 50X176</v>
      </c>
      <c r="E143" t="s">
        <v>164</v>
      </c>
      <c r="F143" t="s">
        <v>4660</v>
      </c>
      <c r="G143" t="s">
        <v>4631</v>
      </c>
    </row>
    <row r="144" spans="1:7" x14ac:dyDescent="0.3">
      <c r="A144">
        <v>71153</v>
      </c>
      <c r="B144" s="80" t="s">
        <v>4764</v>
      </c>
      <c r="C144" t="s">
        <v>823</v>
      </c>
      <c r="D144" t="str">
        <f t="shared" si="2"/>
        <v>KRNCA KOTP2 NOC ROS34X6</v>
      </c>
      <c r="E144" t="s">
        <v>164</v>
      </c>
      <c r="F144" t="s">
        <v>4660</v>
      </c>
      <c r="G144" t="s">
        <v>4631</v>
      </c>
    </row>
    <row r="145" spans="1:7" x14ac:dyDescent="0.3">
      <c r="A145">
        <v>71147</v>
      </c>
      <c r="B145" s="80" t="s">
        <v>4763</v>
      </c>
      <c r="C145" t="s">
        <v>4697</v>
      </c>
      <c r="D145" t="str">
        <f t="shared" si="2"/>
        <v xml:space="preserve">KRMx MAXI 48 SAM'S OPT </v>
      </c>
      <c r="E145" t="s">
        <v>164</v>
      </c>
      <c r="F145" t="s">
        <v>4621</v>
      </c>
      <c r="G145" t="s">
        <v>4617</v>
      </c>
    </row>
    <row r="146" spans="1:7" x14ac:dyDescent="0.3">
      <c r="A146">
        <v>71167</v>
      </c>
      <c r="B146" s="80" t="s">
        <v>4765</v>
      </c>
      <c r="C146" t="s">
        <v>4698</v>
      </c>
      <c r="D146" t="str">
        <f t="shared" si="2"/>
        <v>KRNU 70824 KTP2 NULRO10X18</v>
      </c>
      <c r="E146" t="s">
        <v>164</v>
      </c>
      <c r="F146" t="s">
        <v>4630</v>
      </c>
      <c r="G146" t="s">
        <v>4631</v>
      </c>
    </row>
    <row r="147" spans="1:7" x14ac:dyDescent="0.3">
      <c r="A147">
        <v>71168</v>
      </c>
      <c r="B147" s="80" t="s">
        <v>4765</v>
      </c>
      <c r="C147" t="s">
        <v>4699</v>
      </c>
      <c r="D147" t="str">
        <f t="shared" si="2"/>
        <v>KRNU 70825 KTP2 NULRO20X10</v>
      </c>
      <c r="E147" t="s">
        <v>164</v>
      </c>
      <c r="F147" t="s">
        <v>4630</v>
      </c>
      <c r="G147" t="s">
        <v>4631</v>
      </c>
    </row>
    <row r="148" spans="1:7" x14ac:dyDescent="0.3">
      <c r="A148">
        <v>71169</v>
      </c>
      <c r="B148" s="80" t="s">
        <v>4772</v>
      </c>
      <c r="C148" t="s">
        <v>889</v>
      </c>
      <c r="D148" t="str">
        <f t="shared" si="2"/>
        <v>KUBKNCA KOTP1 UNIK NOC10X8</v>
      </c>
      <c r="E148" t="s">
        <v>164</v>
      </c>
      <c r="F148" t="s">
        <v>4669</v>
      </c>
      <c r="G148" t="s">
        <v>4631</v>
      </c>
    </row>
    <row r="149" spans="1:7" x14ac:dyDescent="0.3">
      <c r="A149">
        <v>71171</v>
      </c>
      <c r="B149" s="80" t="s">
        <v>4772</v>
      </c>
      <c r="C149" t="s">
        <v>892</v>
      </c>
      <c r="D149" t="str">
        <f t="shared" si="2"/>
        <v>KUBKNCA KOTP1 UNIK NOC20X12</v>
      </c>
      <c r="E149" t="s">
        <v>164</v>
      </c>
      <c r="F149" t="s">
        <v>4669</v>
      </c>
      <c r="G149" t="s">
        <v>4631</v>
      </c>
    </row>
    <row r="150" spans="1:7" x14ac:dyDescent="0.3">
      <c r="A150">
        <v>71170</v>
      </c>
      <c r="B150" s="80" t="s">
        <v>4772</v>
      </c>
      <c r="C150" t="s">
        <v>887</v>
      </c>
      <c r="D150" t="str">
        <f t="shared" si="2"/>
        <v>KUBKNCA KOTP1 UNIK NOC5X30</v>
      </c>
      <c r="E150" t="s">
        <v>164</v>
      </c>
      <c r="F150" t="s">
        <v>4669</v>
      </c>
      <c r="G150" t="s">
        <v>4631</v>
      </c>
    </row>
    <row r="151" spans="1:7" x14ac:dyDescent="0.3">
      <c r="A151">
        <v>71172</v>
      </c>
      <c r="B151" s="80" t="s">
        <v>4768</v>
      </c>
      <c r="C151" t="s">
        <v>883</v>
      </c>
      <c r="D151" t="str">
        <f t="shared" si="2"/>
        <v>KUBKACA KOTP1 UNIK ACA 8X10</v>
      </c>
      <c r="E151" t="s">
        <v>164</v>
      </c>
      <c r="F151" t="s">
        <v>4655</v>
      </c>
      <c r="G151" t="s">
        <v>4637</v>
      </c>
    </row>
    <row r="152" spans="1:7" x14ac:dyDescent="0.3">
      <c r="A152">
        <v>71173</v>
      </c>
      <c r="B152" s="80" t="s">
        <v>4768</v>
      </c>
      <c r="C152" t="s">
        <v>885</v>
      </c>
      <c r="D152" t="str">
        <f t="shared" si="2"/>
        <v>KUBKACA KOTP1 UNIK ACA14X24</v>
      </c>
      <c r="E152" t="s">
        <v>164</v>
      </c>
      <c r="F152" t="s">
        <v>4655</v>
      </c>
      <c r="G152" t="s">
        <v>4637</v>
      </c>
    </row>
    <row r="153" spans="1:7" x14ac:dyDescent="0.3">
      <c r="A153">
        <v>71174</v>
      </c>
      <c r="B153" s="80" t="s">
        <v>4780</v>
      </c>
      <c r="C153" t="s">
        <v>896</v>
      </c>
      <c r="D153" t="str">
        <f t="shared" ref="D153:D181" si="3">CONCATENATE(B153," ",C153)</f>
        <v>KUBKUCA KOTP1 UNIK ULT10X18</v>
      </c>
      <c r="E153" t="s">
        <v>164</v>
      </c>
      <c r="F153" t="s">
        <v>4658</v>
      </c>
      <c r="G153" t="s">
        <v>4637</v>
      </c>
    </row>
    <row r="154" spans="1:7" x14ac:dyDescent="0.3">
      <c r="A154">
        <v>71175</v>
      </c>
      <c r="B154" s="80" t="s">
        <v>4780</v>
      </c>
      <c r="C154" t="s">
        <v>1038</v>
      </c>
      <c r="D154" t="str">
        <f t="shared" si="3"/>
        <v>KUBKUCA KOTP1 UNIK ULT12X18</v>
      </c>
      <c r="E154" t="s">
        <v>164</v>
      </c>
      <c r="F154" t="s">
        <v>4658</v>
      </c>
      <c r="G154" t="s">
        <v>4637</v>
      </c>
    </row>
    <row r="155" spans="1:7" x14ac:dyDescent="0.3">
      <c r="A155">
        <v>71163</v>
      </c>
      <c r="B155" s="80" t="s">
        <v>4767</v>
      </c>
      <c r="C155" t="s">
        <v>904</v>
      </c>
      <c r="D155" t="str">
        <f t="shared" si="3"/>
        <v>KRUCA KOTP1 ROSA ULT10X12</v>
      </c>
      <c r="E155" t="s">
        <v>164</v>
      </c>
      <c r="F155" t="s">
        <v>4651</v>
      </c>
      <c r="G155" t="s">
        <v>4637</v>
      </c>
    </row>
    <row r="156" spans="1:7" x14ac:dyDescent="0.3">
      <c r="A156">
        <v>71164</v>
      </c>
      <c r="B156" s="80" t="s">
        <v>4767</v>
      </c>
      <c r="C156" t="s">
        <v>907</v>
      </c>
      <c r="D156" t="str">
        <f t="shared" si="3"/>
        <v>KRUCA KOTP1 ROSA ULT14X24</v>
      </c>
      <c r="E156" t="s">
        <v>164</v>
      </c>
      <c r="F156" t="s">
        <v>4651</v>
      </c>
      <c r="G156" t="s">
        <v>4637</v>
      </c>
    </row>
    <row r="157" spans="1:7" x14ac:dyDescent="0.3">
      <c r="A157">
        <v>71165</v>
      </c>
      <c r="B157" s="80" t="s">
        <v>4767</v>
      </c>
      <c r="C157" t="s">
        <v>910</v>
      </c>
      <c r="D157" t="str">
        <f t="shared" si="3"/>
        <v>KRUCA KOTP1 ROSA ULT28X18</v>
      </c>
      <c r="E157" t="s">
        <v>164</v>
      </c>
      <c r="F157" t="s">
        <v>4651</v>
      </c>
      <c r="G157" t="s">
        <v>4637</v>
      </c>
    </row>
    <row r="158" spans="1:7" x14ac:dyDescent="0.3">
      <c r="A158">
        <v>71166</v>
      </c>
      <c r="B158" t="s">
        <v>4766</v>
      </c>
      <c r="C158" t="s">
        <v>4700</v>
      </c>
      <c r="D158" t="str">
        <f t="shared" si="3"/>
        <v>KRU KULTRADELGADA NOCT 5X12</v>
      </c>
      <c r="E158" t="s">
        <v>164</v>
      </c>
      <c r="F158" t="s">
        <v>4701</v>
      </c>
      <c r="G158" t="s">
        <v>4637</v>
      </c>
    </row>
    <row r="159" spans="1:7" x14ac:dyDescent="0.3">
      <c r="A159">
        <v>71140</v>
      </c>
      <c r="B159" t="s">
        <v>4756</v>
      </c>
      <c r="C159" t="s">
        <v>4702</v>
      </c>
      <c r="D159" t="str">
        <f t="shared" si="3"/>
        <v>DPF DEPEND DERMA PROTECT PANTIPROT 40s x 10</v>
      </c>
      <c r="E159" t="s">
        <v>4572</v>
      </c>
      <c r="F159" t="s">
        <v>4578</v>
      </c>
      <c r="G159" t="s">
        <v>4579</v>
      </c>
    </row>
    <row r="160" spans="1:7" x14ac:dyDescent="0.3">
      <c r="A160">
        <v>71194</v>
      </c>
      <c r="B160" s="80" t="s">
        <v>4763</v>
      </c>
      <c r="C160" t="s">
        <v>4703</v>
      </c>
      <c r="D160" t="str">
        <f t="shared" si="3"/>
        <v>KRMx UNIKA MAXI PRO 28S</v>
      </c>
      <c r="E160" t="s">
        <v>164</v>
      </c>
      <c r="F160" t="s">
        <v>4621</v>
      </c>
      <c r="G160" t="s">
        <v>4617</v>
      </c>
    </row>
    <row r="161" spans="1:7" x14ac:dyDescent="0.3">
      <c r="A161">
        <v>71146</v>
      </c>
      <c r="B161" s="80" t="s">
        <v>4763</v>
      </c>
      <c r="C161" t="s">
        <v>4704</v>
      </c>
      <c r="D161" t="str">
        <f t="shared" si="3"/>
        <v>KRMx KOTP1ROSPTYMAX100 X 288</v>
      </c>
      <c r="E161" t="s">
        <v>4581</v>
      </c>
      <c r="F161" t="s">
        <v>4621</v>
      </c>
      <c r="G161" t="s">
        <v>4674</v>
      </c>
    </row>
    <row r="162" spans="1:7" x14ac:dyDescent="0.3">
      <c r="A162">
        <v>71187</v>
      </c>
      <c r="B162" t="s">
        <v>4779</v>
      </c>
      <c r="C162" t="s">
        <v>4705</v>
      </c>
      <c r="D162" t="str">
        <f t="shared" si="3"/>
        <v>PC&amp;E Kotex panti largo control y equilibrio 50s</v>
      </c>
      <c r="E162" t="s">
        <v>4581</v>
      </c>
      <c r="F162" t="s">
        <v>4706</v>
      </c>
      <c r="G162" t="s">
        <v>4674</v>
      </c>
    </row>
    <row r="163" spans="1:7" x14ac:dyDescent="0.3">
      <c r="A163">
        <v>71206</v>
      </c>
      <c r="B163" s="80" t="s">
        <v>4763</v>
      </c>
      <c r="C163" t="s">
        <v>4707</v>
      </c>
      <c r="D163" t="str">
        <f t="shared" si="3"/>
        <v>KRMx Kotex unika maxi comfort</v>
      </c>
      <c r="E163" t="s">
        <v>164</v>
      </c>
      <c r="F163" t="s">
        <v>4621</v>
      </c>
      <c r="G163" t="s">
        <v>4617</v>
      </c>
    </row>
    <row r="164" spans="1:7" x14ac:dyDescent="0.3">
      <c r="A164">
        <v>71160</v>
      </c>
      <c r="B164" t="s">
        <v>4754</v>
      </c>
      <c r="C164" t="s">
        <v>753</v>
      </c>
      <c r="D164" t="str">
        <f t="shared" si="3"/>
        <v>KRASA KOTP1 ROSA ASA10X24</v>
      </c>
      <c r="E164" t="s">
        <v>164</v>
      </c>
      <c r="F164" t="s">
        <v>4566</v>
      </c>
      <c r="G164" t="s">
        <v>4556</v>
      </c>
    </row>
    <row r="165" spans="1:7" x14ac:dyDescent="0.3">
      <c r="A165">
        <v>71159</v>
      </c>
      <c r="B165" s="80" t="s">
        <v>4754</v>
      </c>
      <c r="C165" t="s">
        <v>750</v>
      </c>
      <c r="D165" t="str">
        <f t="shared" si="3"/>
        <v>KRASA KOTP1 ROSA ASA10X12</v>
      </c>
      <c r="E165" t="s">
        <v>164</v>
      </c>
      <c r="F165" t="s">
        <v>4566</v>
      </c>
      <c r="G165" t="s">
        <v>4556</v>
      </c>
    </row>
    <row r="166" spans="1:7" x14ac:dyDescent="0.3">
      <c r="A166">
        <v>71179</v>
      </c>
      <c r="B166" s="80" t="s">
        <v>4754</v>
      </c>
      <c r="C166" t="s">
        <v>762</v>
      </c>
      <c r="D166" t="str">
        <f t="shared" si="3"/>
        <v>KRASA KOTP1 ROSA ANA SA60</v>
      </c>
      <c r="E166" t="s">
        <v>164</v>
      </c>
      <c r="F166" t="s">
        <v>4566</v>
      </c>
      <c r="G166" t="s">
        <v>4556</v>
      </c>
    </row>
    <row r="167" spans="1:7" x14ac:dyDescent="0.3">
      <c r="A167">
        <v>71161</v>
      </c>
      <c r="B167" s="80" t="s">
        <v>4754</v>
      </c>
      <c r="C167" t="s">
        <v>756</v>
      </c>
      <c r="D167" t="str">
        <f t="shared" si="3"/>
        <v>KRASA KOTP1 ROSA ASA20X24</v>
      </c>
      <c r="E167" t="s">
        <v>164</v>
      </c>
      <c r="F167" t="s">
        <v>4566</v>
      </c>
      <c r="G167" t="s">
        <v>4556</v>
      </c>
    </row>
    <row r="168" spans="1:7" x14ac:dyDescent="0.3">
      <c r="A168">
        <v>71162</v>
      </c>
      <c r="B168" s="80" t="s">
        <v>4754</v>
      </c>
      <c r="C168" t="s">
        <v>759</v>
      </c>
      <c r="D168" t="str">
        <f t="shared" si="3"/>
        <v>KRASA KOTP1 ROSA ASA40X8</v>
      </c>
      <c r="E168" t="s">
        <v>164</v>
      </c>
      <c r="F168" t="s">
        <v>4566</v>
      </c>
      <c r="G168" t="s">
        <v>4556</v>
      </c>
    </row>
    <row r="169" spans="1:7" x14ac:dyDescent="0.3">
      <c r="A169">
        <v>71202</v>
      </c>
      <c r="B169" s="80" t="s">
        <v>4751</v>
      </c>
      <c r="C169" t="s">
        <v>1201</v>
      </c>
      <c r="D169" t="str">
        <f t="shared" si="3"/>
        <v>PRL PANT LAR 14X20 NF</v>
      </c>
      <c r="E169" t="s">
        <v>4581</v>
      </c>
      <c r="F169" t="s">
        <v>4586</v>
      </c>
      <c r="G169" t="s">
        <v>4579</v>
      </c>
    </row>
    <row r="170" spans="1:7" x14ac:dyDescent="0.3">
      <c r="A170">
        <v>71197</v>
      </c>
      <c r="B170" s="80" t="s">
        <v>4751</v>
      </c>
      <c r="C170" t="s">
        <v>1212</v>
      </c>
      <c r="D170" t="str">
        <f t="shared" si="3"/>
        <v>PRL PANTY LARGO 92X12</v>
      </c>
      <c r="E170" t="s">
        <v>4581</v>
      </c>
      <c r="F170" t="s">
        <v>4586</v>
      </c>
      <c r="G170" t="s">
        <v>4579</v>
      </c>
    </row>
    <row r="171" spans="1:7" x14ac:dyDescent="0.3">
      <c r="A171">
        <v>71201</v>
      </c>
      <c r="B171" s="80" t="s">
        <v>4751</v>
      </c>
      <c r="C171" t="s">
        <v>1215</v>
      </c>
      <c r="D171" t="str">
        <f t="shared" si="3"/>
        <v>PRL KOT PTYRS LAR 80X12</v>
      </c>
      <c r="E171" t="s">
        <v>4581</v>
      </c>
      <c r="F171" t="s">
        <v>4586</v>
      </c>
      <c r="G171" t="s">
        <v>4579</v>
      </c>
    </row>
    <row r="172" spans="1:7" x14ac:dyDescent="0.3">
      <c r="A172">
        <v>71203</v>
      </c>
      <c r="B172" s="80" t="s">
        <v>4774</v>
      </c>
      <c r="C172" t="s">
        <v>1186</v>
      </c>
      <c r="D172" t="str">
        <f t="shared" si="3"/>
        <v>PRR PANTY REG 44X24 NF</v>
      </c>
      <c r="E172" t="s">
        <v>4581</v>
      </c>
      <c r="F172" t="s">
        <v>4610</v>
      </c>
      <c r="G172" t="s">
        <v>4600</v>
      </c>
    </row>
    <row r="173" spans="1:7" x14ac:dyDescent="0.3">
      <c r="A173">
        <v>71200</v>
      </c>
      <c r="B173" s="80" t="s">
        <v>4774</v>
      </c>
      <c r="C173" t="s">
        <v>1189</v>
      </c>
      <c r="D173" t="str">
        <f t="shared" si="3"/>
        <v>PRR PANTY REGULAR 92X12</v>
      </c>
      <c r="E173" t="s">
        <v>4581</v>
      </c>
      <c r="F173" t="s">
        <v>4610</v>
      </c>
      <c r="G173" t="s">
        <v>4600</v>
      </c>
    </row>
    <row r="174" spans="1:7" x14ac:dyDescent="0.3">
      <c r="A174">
        <v>71198</v>
      </c>
      <c r="B174" s="80" t="s">
        <v>4751</v>
      </c>
      <c r="C174" t="s">
        <v>1207</v>
      </c>
      <c r="D174" t="str">
        <f t="shared" si="3"/>
        <v>PRL KOTP1 RS PTYL 44X24</v>
      </c>
      <c r="E174" t="s">
        <v>4581</v>
      </c>
      <c r="F174" t="s">
        <v>4586</v>
      </c>
      <c r="G174" t="s">
        <v>4579</v>
      </c>
    </row>
    <row r="175" spans="1:7" x14ac:dyDescent="0.3">
      <c r="A175">
        <v>71196</v>
      </c>
      <c r="B175" s="80" t="s">
        <v>4751</v>
      </c>
      <c r="C175" t="s">
        <v>1210</v>
      </c>
      <c r="D175" t="str">
        <f t="shared" si="3"/>
        <v>PRL KOTP1 RSPTYL132X234</v>
      </c>
      <c r="E175" t="s">
        <v>4581</v>
      </c>
      <c r="F175" t="s">
        <v>4586</v>
      </c>
      <c r="G175" t="s">
        <v>4674</v>
      </c>
    </row>
    <row r="176" spans="1:7" x14ac:dyDescent="0.3">
      <c r="A176">
        <v>71199</v>
      </c>
      <c r="B176" s="80" t="s">
        <v>4774</v>
      </c>
      <c r="C176" t="s">
        <v>1183</v>
      </c>
      <c r="D176" t="str">
        <f t="shared" si="3"/>
        <v>PRR PANTY REG 22X14 NF</v>
      </c>
      <c r="E176" t="s">
        <v>4581</v>
      </c>
      <c r="F176" t="s">
        <v>4610</v>
      </c>
      <c r="G176" t="s">
        <v>4600</v>
      </c>
    </row>
    <row r="177" spans="1:7" x14ac:dyDescent="0.3">
      <c r="A177">
        <v>71204</v>
      </c>
      <c r="B177" s="80" t="s">
        <v>4751</v>
      </c>
      <c r="C177" t="s">
        <v>1205</v>
      </c>
      <c r="D177" t="str">
        <f t="shared" si="3"/>
        <v>PRL KOT PTYRS LAR 18X20</v>
      </c>
      <c r="E177" t="s">
        <v>4581</v>
      </c>
      <c r="F177" t="s">
        <v>4586</v>
      </c>
      <c r="G177" t="s">
        <v>4579</v>
      </c>
    </row>
    <row r="178" spans="1:7" x14ac:dyDescent="0.3">
      <c r="A178">
        <v>71207</v>
      </c>
      <c r="B178" s="80" t="s">
        <v>4766</v>
      </c>
      <c r="C178" t="s">
        <v>4708</v>
      </c>
      <c r="D178" t="str">
        <f t="shared" si="3"/>
        <v>KRU Kotex maxi slim</v>
      </c>
      <c r="E178" t="s">
        <v>164</v>
      </c>
      <c r="F178" t="s">
        <v>4701</v>
      </c>
      <c r="G178" t="s">
        <v>4617</v>
      </c>
    </row>
    <row r="179" spans="1:7" x14ac:dyDescent="0.3">
      <c r="A179">
        <v>71205</v>
      </c>
      <c r="B179" s="80" t="s">
        <v>4763</v>
      </c>
      <c r="C179" t="s">
        <v>4709</v>
      </c>
      <c r="D179" t="str">
        <f t="shared" si="3"/>
        <v>KRMx KTX MAX ROS NOC 100S OPTI 50X2</v>
      </c>
      <c r="E179" t="s">
        <v>164</v>
      </c>
      <c r="F179" t="s">
        <v>4621</v>
      </c>
      <c r="G179" t="s">
        <v>4617</v>
      </c>
    </row>
    <row r="180" spans="1:7" x14ac:dyDescent="0.3">
      <c r="A180">
        <v>71229</v>
      </c>
      <c r="B180" s="80" t="s">
        <v>4764</v>
      </c>
      <c r="C180" t="s">
        <v>4710</v>
      </c>
      <c r="D180" t="str">
        <f t="shared" si="3"/>
        <v>KRNCA KTX NOC ROS 40X160 OPT QW</v>
      </c>
      <c r="E180" t="s">
        <v>164</v>
      </c>
      <c r="F180" t="s">
        <v>4660</v>
      </c>
      <c r="G180" t="s">
        <v>4631</v>
      </c>
    </row>
    <row r="181" spans="1:7" x14ac:dyDescent="0.3">
      <c r="A181">
        <v>71237</v>
      </c>
      <c r="B181" s="80" t="s">
        <v>4764</v>
      </c>
      <c r="C181" t="s">
        <v>726</v>
      </c>
      <c r="D181" t="str">
        <f t="shared" si="3"/>
        <v>KRNCA Kotex P1 Nocturna Dimple c/a 11 x 10 Bonus</v>
      </c>
      <c r="E181" t="s">
        <v>164</v>
      </c>
      <c r="F181" t="s">
        <v>4660</v>
      </c>
      <c r="G181" t="s">
        <v>4631</v>
      </c>
    </row>
  </sheetData>
  <autoFilter ref="A1:G1" xr:uid="{00000000-0001-0000-0D00-000000000000}"/>
  <customSheetViews>
    <customSheetView guid="{27905B85-6231-4FBF-A3DD-4687110C54AE}" topLeftCell="A200">
      <selection activeCell="C127" sqref="C127:C232"/>
      <pageMargins left="0.7" right="0.7" top="0.75" bottom="0.75" header="0.3" footer="0.3"/>
      <pageSetup orientation="portrait" r:id="rId1"/>
    </customSheetView>
    <customSheetView guid="{B027A5C7-788F-4826-A9AF-E90A58115D3B}" topLeftCell="A200">
      <selection activeCell="C127" sqref="C127:C232"/>
      <pageMargins left="0.7" right="0.7" top="0.75" bottom="0.75" header="0.3" footer="0.3"/>
      <pageSetup orientation="portrait" r:id="rId2"/>
    </customSheetView>
    <customSheetView guid="{7C385C42-CBAA-40C7-866C-147D26835E8E}" topLeftCell="A200">
      <selection activeCell="C127" sqref="C127:C232"/>
      <pageMargins left="0.7" right="0.7" top="0.75" bottom="0.75" header="0.3" footer="0.3"/>
      <pageSetup orientation="portrait" r:id="rId3"/>
    </customSheetView>
  </customSheetViews>
  <conditionalFormatting sqref="A1:A1048576">
    <cfRule type="duplicateValues" dxfId="0" priority="1"/>
  </conditionalFormatting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2FB57-652A-4D38-BA7C-1B324C43E7B6}">
  <dimension ref="A3:L162"/>
  <sheetViews>
    <sheetView workbookViewId="0">
      <selection activeCell="M21" sqref="M21"/>
    </sheetView>
  </sheetViews>
  <sheetFormatPr baseColWidth="10" defaultColWidth="8.88671875" defaultRowHeight="14.4" x14ac:dyDescent="0.3"/>
  <cols>
    <col min="1" max="1" width="6" bestFit="1" customWidth="1"/>
    <col min="2" max="2" width="45.33203125" bestFit="1" customWidth="1"/>
    <col min="3" max="3" width="20" bestFit="1" customWidth="1"/>
    <col min="4" max="4" width="37.6640625" bestFit="1" customWidth="1"/>
    <col min="5" max="5" width="6.5546875" bestFit="1" customWidth="1"/>
    <col min="6" max="6" width="10.6640625" bestFit="1" customWidth="1"/>
    <col min="7" max="7" width="2" bestFit="1" customWidth="1"/>
    <col min="9" max="9" width="12" bestFit="1" customWidth="1"/>
    <col min="10" max="10" width="2.109375" bestFit="1" customWidth="1"/>
    <col min="11" max="11" width="8.5546875" bestFit="1" customWidth="1"/>
    <col min="12" max="12" width="12" bestFit="1" customWidth="1"/>
  </cols>
  <sheetData>
    <row r="3" spans="1:12" x14ac:dyDescent="0.3">
      <c r="H3" t="s">
        <v>4545</v>
      </c>
      <c r="K3" t="s">
        <v>4546</v>
      </c>
    </row>
    <row r="4" spans="1:12" x14ac:dyDescent="0.3">
      <c r="H4">
        <v>447804</v>
      </c>
      <c r="I4">
        <v>645855.99377141893</v>
      </c>
      <c r="K4">
        <v>453550</v>
      </c>
      <c r="L4">
        <v>613329.90178064071</v>
      </c>
    </row>
    <row r="5" spans="1:12" x14ac:dyDescent="0.3">
      <c r="A5" t="s">
        <v>0</v>
      </c>
      <c r="B5" t="s">
        <v>222</v>
      </c>
      <c r="C5" t="s">
        <v>4542</v>
      </c>
      <c r="D5" t="s">
        <v>4547</v>
      </c>
      <c r="E5" t="s">
        <v>4548</v>
      </c>
      <c r="F5" t="s">
        <v>4549</v>
      </c>
      <c r="G5" t="s">
        <v>4782</v>
      </c>
      <c r="H5" t="s">
        <v>4550</v>
      </c>
      <c r="I5" t="s">
        <v>4551</v>
      </c>
      <c r="J5" t="s">
        <v>742</v>
      </c>
      <c r="K5" t="s">
        <v>4552</v>
      </c>
      <c r="L5" t="s">
        <v>4553</v>
      </c>
    </row>
    <row r="6" spans="1:12" x14ac:dyDescent="0.3">
      <c r="A6">
        <v>70659</v>
      </c>
      <c r="B6" t="s">
        <v>4554</v>
      </c>
      <c r="C6" t="s">
        <v>164</v>
      </c>
      <c r="D6" t="s">
        <v>4555</v>
      </c>
      <c r="E6" t="s">
        <v>4556</v>
      </c>
      <c r="F6">
        <v>0.20799999999999999</v>
      </c>
      <c r="H6">
        <v>1100</v>
      </c>
      <c r="I6">
        <v>5288.461538461539</v>
      </c>
      <c r="K6">
        <v>4400</v>
      </c>
      <c r="L6">
        <v>21153.846153846156</v>
      </c>
    </row>
    <row r="7" spans="1:12" x14ac:dyDescent="0.3">
      <c r="A7">
        <v>70653</v>
      </c>
      <c r="B7" t="s">
        <v>4557</v>
      </c>
      <c r="C7" t="s">
        <v>164</v>
      </c>
      <c r="D7" t="s">
        <v>4555</v>
      </c>
      <c r="E7" t="s">
        <v>4556</v>
      </c>
      <c r="F7">
        <v>0.8</v>
      </c>
      <c r="H7">
        <v>0</v>
      </c>
      <c r="I7">
        <v>0</v>
      </c>
      <c r="K7">
        <v>800</v>
      </c>
      <c r="L7">
        <v>1000</v>
      </c>
    </row>
    <row r="8" spans="1:12" x14ac:dyDescent="0.3">
      <c r="A8">
        <v>70654</v>
      </c>
      <c r="B8" t="s">
        <v>4558</v>
      </c>
      <c r="C8" t="s">
        <v>164</v>
      </c>
      <c r="D8" t="s">
        <v>4555</v>
      </c>
      <c r="E8" t="s">
        <v>4556</v>
      </c>
      <c r="F8">
        <v>0.5</v>
      </c>
      <c r="H8">
        <v>5500</v>
      </c>
      <c r="I8">
        <v>11000</v>
      </c>
      <c r="K8">
        <v>3300</v>
      </c>
      <c r="L8">
        <v>6600</v>
      </c>
    </row>
    <row r="9" spans="1:12" x14ac:dyDescent="0.3">
      <c r="A9">
        <v>70656</v>
      </c>
      <c r="B9" t="s">
        <v>4559</v>
      </c>
      <c r="C9" t="s">
        <v>164</v>
      </c>
      <c r="D9" t="s">
        <v>4555</v>
      </c>
      <c r="E9" t="s">
        <v>4556</v>
      </c>
      <c r="F9">
        <v>23.13</v>
      </c>
      <c r="H9">
        <v>0</v>
      </c>
      <c r="I9">
        <v>0</v>
      </c>
      <c r="K9">
        <v>0</v>
      </c>
      <c r="L9">
        <v>0</v>
      </c>
    </row>
    <row r="10" spans="1:12" x14ac:dyDescent="0.3">
      <c r="A10">
        <v>70668</v>
      </c>
      <c r="B10" t="s">
        <v>4560</v>
      </c>
      <c r="C10" t="s">
        <v>164</v>
      </c>
      <c r="D10" t="s">
        <v>4561</v>
      </c>
      <c r="E10" t="s">
        <v>4556</v>
      </c>
      <c r="F10">
        <v>0.35</v>
      </c>
      <c r="H10">
        <v>0</v>
      </c>
      <c r="I10">
        <v>0</v>
      </c>
      <c r="K10">
        <v>0</v>
      </c>
      <c r="L10">
        <v>0</v>
      </c>
    </row>
    <row r="11" spans="1:12" x14ac:dyDescent="0.3">
      <c r="A11">
        <v>70661</v>
      </c>
      <c r="B11" t="s">
        <v>4562</v>
      </c>
      <c r="C11" t="s">
        <v>164</v>
      </c>
      <c r="D11" t="s">
        <v>4561</v>
      </c>
      <c r="E11" t="s">
        <v>4556</v>
      </c>
      <c r="F11">
        <v>0.20799999999999999</v>
      </c>
      <c r="H11">
        <v>1100</v>
      </c>
      <c r="I11">
        <v>5288.461538461539</v>
      </c>
      <c r="K11">
        <v>1800</v>
      </c>
      <c r="L11">
        <v>8653.8461538461543</v>
      </c>
    </row>
    <row r="12" spans="1:12" x14ac:dyDescent="0.3">
      <c r="A12">
        <v>70663</v>
      </c>
      <c r="B12" t="s">
        <v>4563</v>
      </c>
      <c r="C12" t="s">
        <v>164</v>
      </c>
      <c r="D12" t="s">
        <v>4561</v>
      </c>
      <c r="E12" t="s">
        <v>4556</v>
      </c>
      <c r="F12">
        <v>0.8</v>
      </c>
      <c r="H12">
        <v>0</v>
      </c>
      <c r="I12">
        <v>0</v>
      </c>
      <c r="K12">
        <v>0</v>
      </c>
      <c r="L12">
        <v>0</v>
      </c>
    </row>
    <row r="13" spans="1:12" x14ac:dyDescent="0.3">
      <c r="A13">
        <v>70657</v>
      </c>
      <c r="B13" t="s">
        <v>4564</v>
      </c>
      <c r="C13" t="s">
        <v>164</v>
      </c>
      <c r="D13" t="s">
        <v>4561</v>
      </c>
      <c r="E13" t="s">
        <v>4556</v>
      </c>
      <c r="F13">
        <v>0.66700000000000004</v>
      </c>
      <c r="H13">
        <v>2000</v>
      </c>
      <c r="I13">
        <v>2998.5007496251874</v>
      </c>
      <c r="K13">
        <v>1100</v>
      </c>
      <c r="L13">
        <v>1649.175412293853</v>
      </c>
    </row>
    <row r="14" spans="1:12" x14ac:dyDescent="0.3">
      <c r="A14">
        <v>70496</v>
      </c>
      <c r="B14" t="s">
        <v>4565</v>
      </c>
      <c r="C14" t="s">
        <v>164</v>
      </c>
      <c r="D14" t="s">
        <v>4566</v>
      </c>
      <c r="E14" t="s">
        <v>4556</v>
      </c>
      <c r="F14">
        <v>0.5</v>
      </c>
      <c r="H14">
        <v>0</v>
      </c>
      <c r="I14">
        <v>0</v>
      </c>
      <c r="K14">
        <v>0</v>
      </c>
      <c r="L14">
        <v>0</v>
      </c>
    </row>
    <row r="15" spans="1:12" x14ac:dyDescent="0.3">
      <c r="A15">
        <v>70495</v>
      </c>
      <c r="B15" t="s">
        <v>4567</v>
      </c>
      <c r="C15" t="s">
        <v>164</v>
      </c>
      <c r="D15" t="s">
        <v>4566</v>
      </c>
      <c r="E15" t="s">
        <v>4556</v>
      </c>
      <c r="F15">
        <v>0.25</v>
      </c>
      <c r="H15">
        <v>0</v>
      </c>
      <c r="I15">
        <v>0</v>
      </c>
      <c r="K15">
        <v>0</v>
      </c>
      <c r="L15">
        <v>0</v>
      </c>
    </row>
    <row r="16" spans="1:12" x14ac:dyDescent="0.3">
      <c r="A16">
        <v>70499</v>
      </c>
      <c r="B16" t="s">
        <v>4568</v>
      </c>
      <c r="C16" t="s">
        <v>164</v>
      </c>
      <c r="D16" t="s">
        <v>4566</v>
      </c>
      <c r="E16" t="s">
        <v>4556</v>
      </c>
      <c r="F16">
        <v>22.5</v>
      </c>
      <c r="H16">
        <v>0</v>
      </c>
      <c r="I16">
        <v>0</v>
      </c>
      <c r="K16">
        <v>0</v>
      </c>
      <c r="L16">
        <v>0</v>
      </c>
    </row>
    <row r="17" spans="1:12" x14ac:dyDescent="0.3">
      <c r="A17">
        <v>70497</v>
      </c>
      <c r="B17" t="s">
        <v>4569</v>
      </c>
      <c r="C17" t="s">
        <v>164</v>
      </c>
      <c r="D17" t="s">
        <v>4566</v>
      </c>
      <c r="E17" t="s">
        <v>4556</v>
      </c>
      <c r="F17">
        <v>1</v>
      </c>
      <c r="H17">
        <v>0</v>
      </c>
      <c r="I17">
        <v>0</v>
      </c>
      <c r="K17">
        <v>0</v>
      </c>
      <c r="L17">
        <v>0</v>
      </c>
    </row>
    <row r="18" spans="1:12" x14ac:dyDescent="0.3">
      <c r="A18">
        <v>70498</v>
      </c>
      <c r="B18" t="s">
        <v>4570</v>
      </c>
      <c r="C18" t="s">
        <v>164</v>
      </c>
      <c r="D18" t="s">
        <v>4566</v>
      </c>
      <c r="E18" t="s">
        <v>4556</v>
      </c>
      <c r="F18">
        <v>0.66700000000000004</v>
      </c>
      <c r="H18">
        <v>0</v>
      </c>
      <c r="I18">
        <v>0</v>
      </c>
      <c r="K18">
        <v>0</v>
      </c>
      <c r="L18">
        <v>0</v>
      </c>
    </row>
    <row r="19" spans="1:12" x14ac:dyDescent="0.3">
      <c r="A19">
        <v>67301</v>
      </c>
      <c r="B19" t="s">
        <v>4571</v>
      </c>
      <c r="C19" t="s">
        <v>4572</v>
      </c>
      <c r="D19" t="s">
        <v>4573</v>
      </c>
      <c r="E19" t="s">
        <v>4556</v>
      </c>
      <c r="F19">
        <v>1.333</v>
      </c>
      <c r="H19">
        <v>0</v>
      </c>
      <c r="I19">
        <v>0</v>
      </c>
      <c r="K19">
        <v>0</v>
      </c>
      <c r="L19">
        <v>0</v>
      </c>
    </row>
    <row r="20" spans="1:12" x14ac:dyDescent="0.3">
      <c r="A20">
        <v>70875</v>
      </c>
      <c r="B20" t="s">
        <v>4574</v>
      </c>
      <c r="C20" t="s">
        <v>4572</v>
      </c>
      <c r="D20" t="s">
        <v>4573</v>
      </c>
      <c r="E20" t="s">
        <v>4556</v>
      </c>
      <c r="F20">
        <v>1.333</v>
      </c>
      <c r="H20">
        <v>0</v>
      </c>
      <c r="I20">
        <v>0</v>
      </c>
      <c r="K20">
        <v>4000</v>
      </c>
      <c r="L20">
        <v>3000.750187546887</v>
      </c>
    </row>
    <row r="21" spans="1:12" x14ac:dyDescent="0.3">
      <c r="A21">
        <v>67401</v>
      </c>
      <c r="B21" t="s">
        <v>4575</v>
      </c>
      <c r="C21" t="s">
        <v>164</v>
      </c>
      <c r="D21" t="s">
        <v>4576</v>
      </c>
      <c r="E21" t="s">
        <v>4556</v>
      </c>
      <c r="F21">
        <v>1.6</v>
      </c>
      <c r="H21">
        <v>12000</v>
      </c>
      <c r="I21">
        <v>7500</v>
      </c>
      <c r="K21">
        <v>12000</v>
      </c>
      <c r="L21">
        <v>7500</v>
      </c>
    </row>
    <row r="22" spans="1:12" x14ac:dyDescent="0.3">
      <c r="A22">
        <v>70879</v>
      </c>
      <c r="B22" t="s">
        <v>4577</v>
      </c>
      <c r="C22" t="s">
        <v>4572</v>
      </c>
      <c r="D22" t="s">
        <v>4578</v>
      </c>
      <c r="E22" t="s">
        <v>4579</v>
      </c>
      <c r="F22">
        <v>2.4</v>
      </c>
      <c r="H22">
        <v>0</v>
      </c>
      <c r="I22">
        <v>0</v>
      </c>
      <c r="K22">
        <v>12000</v>
      </c>
      <c r="L22">
        <v>5000</v>
      </c>
    </row>
    <row r="23" spans="1:12" x14ac:dyDescent="0.3">
      <c r="A23">
        <v>71523</v>
      </c>
      <c r="B23" t="s">
        <v>4580</v>
      </c>
      <c r="C23" t="s">
        <v>4581</v>
      </c>
      <c r="D23" t="s">
        <v>4576</v>
      </c>
      <c r="E23" t="s">
        <v>4579</v>
      </c>
      <c r="F23">
        <v>2.4</v>
      </c>
      <c r="H23">
        <v>15000</v>
      </c>
      <c r="I23">
        <v>6250</v>
      </c>
      <c r="K23">
        <v>15000</v>
      </c>
      <c r="L23">
        <v>6250</v>
      </c>
    </row>
    <row r="24" spans="1:12" x14ac:dyDescent="0.3">
      <c r="A24">
        <v>70642</v>
      </c>
      <c r="B24" t="s">
        <v>4582</v>
      </c>
      <c r="C24" t="s">
        <v>4581</v>
      </c>
      <c r="D24" t="s">
        <v>4583</v>
      </c>
      <c r="E24" t="s">
        <v>4579</v>
      </c>
      <c r="F24">
        <v>0.58299999999999996</v>
      </c>
      <c r="H24">
        <v>3000</v>
      </c>
      <c r="I24">
        <v>5145.7975986277879</v>
      </c>
      <c r="K24">
        <v>2000</v>
      </c>
      <c r="L24">
        <v>3430.5317324185253</v>
      </c>
    </row>
    <row r="25" spans="1:12" x14ac:dyDescent="0.3">
      <c r="A25">
        <v>70641</v>
      </c>
      <c r="B25" t="s">
        <v>4584</v>
      </c>
      <c r="C25" t="s">
        <v>4581</v>
      </c>
      <c r="D25" t="s">
        <v>4583</v>
      </c>
      <c r="E25" t="s">
        <v>4579</v>
      </c>
      <c r="F25">
        <v>2.2000000000000002</v>
      </c>
      <c r="H25">
        <v>3000</v>
      </c>
      <c r="I25">
        <v>1363.6363636363635</v>
      </c>
      <c r="K25">
        <v>4000</v>
      </c>
      <c r="L25">
        <v>1818.181818181818</v>
      </c>
    </row>
    <row r="26" spans="1:12" x14ac:dyDescent="0.3">
      <c r="A26">
        <v>70572</v>
      </c>
      <c r="B26" t="s">
        <v>4585</v>
      </c>
      <c r="C26" t="s">
        <v>4581</v>
      </c>
      <c r="D26" t="s">
        <v>4586</v>
      </c>
      <c r="E26" t="s">
        <v>4579</v>
      </c>
      <c r="F26">
        <v>0.58299999999999996</v>
      </c>
      <c r="H26">
        <v>0</v>
      </c>
      <c r="I26">
        <v>0</v>
      </c>
      <c r="K26">
        <v>0</v>
      </c>
      <c r="L26">
        <v>0</v>
      </c>
    </row>
    <row r="27" spans="1:12" x14ac:dyDescent="0.3">
      <c r="A27">
        <v>70574</v>
      </c>
      <c r="B27" t="s">
        <v>4587</v>
      </c>
      <c r="C27" t="s">
        <v>4581</v>
      </c>
      <c r="D27" t="s">
        <v>4586</v>
      </c>
      <c r="E27" t="s">
        <v>4579</v>
      </c>
      <c r="F27">
        <v>2.2999999999999998</v>
      </c>
      <c r="H27">
        <v>370</v>
      </c>
      <c r="I27">
        <v>160.86956521739131</v>
      </c>
      <c r="K27">
        <v>0</v>
      </c>
      <c r="L27">
        <v>0</v>
      </c>
    </row>
    <row r="28" spans="1:12" x14ac:dyDescent="0.3">
      <c r="A28">
        <v>70874</v>
      </c>
      <c r="B28" t="s">
        <v>4588</v>
      </c>
      <c r="C28" t="s">
        <v>4572</v>
      </c>
      <c r="D28" t="s">
        <v>4573</v>
      </c>
      <c r="E28" t="s">
        <v>4589</v>
      </c>
      <c r="F28">
        <v>1.0669999999999999</v>
      </c>
      <c r="H28">
        <v>0</v>
      </c>
      <c r="I28">
        <v>0</v>
      </c>
      <c r="K28">
        <v>0</v>
      </c>
      <c r="L28">
        <v>0</v>
      </c>
    </row>
    <row r="29" spans="1:12" x14ac:dyDescent="0.3">
      <c r="A29">
        <v>67411</v>
      </c>
      <c r="B29" t="s">
        <v>4590</v>
      </c>
      <c r="C29" t="s">
        <v>164</v>
      </c>
      <c r="D29" t="s">
        <v>4576</v>
      </c>
      <c r="E29" t="s">
        <v>4589</v>
      </c>
      <c r="F29">
        <v>0.35</v>
      </c>
      <c r="H29">
        <v>3600</v>
      </c>
      <c r="I29">
        <v>10285.714285714286</v>
      </c>
      <c r="K29">
        <v>5000</v>
      </c>
      <c r="L29">
        <v>14285.714285714286</v>
      </c>
    </row>
    <row r="30" spans="1:12" x14ac:dyDescent="0.3">
      <c r="A30">
        <v>70655</v>
      </c>
      <c r="B30" t="s">
        <v>4591</v>
      </c>
      <c r="C30" t="s">
        <v>164</v>
      </c>
      <c r="D30" t="s">
        <v>4555</v>
      </c>
      <c r="E30" t="s">
        <v>4589</v>
      </c>
      <c r="F30">
        <v>0.20799999999999999</v>
      </c>
      <c r="H30">
        <v>0</v>
      </c>
      <c r="I30">
        <v>0</v>
      </c>
      <c r="K30">
        <v>0</v>
      </c>
      <c r="L30">
        <v>0</v>
      </c>
    </row>
    <row r="31" spans="1:12" x14ac:dyDescent="0.3">
      <c r="A31">
        <v>70658</v>
      </c>
      <c r="B31" t="s">
        <v>4592</v>
      </c>
      <c r="C31" t="s">
        <v>164</v>
      </c>
      <c r="D31" t="s">
        <v>4593</v>
      </c>
      <c r="E31" t="s">
        <v>4589</v>
      </c>
      <c r="F31">
        <v>0.16700000000000001</v>
      </c>
      <c r="H31">
        <v>11000</v>
      </c>
      <c r="I31">
        <v>65868.263473053885</v>
      </c>
      <c r="K31">
        <v>6000</v>
      </c>
      <c r="L31">
        <v>35928.143712574849</v>
      </c>
    </row>
    <row r="32" spans="1:12" x14ac:dyDescent="0.3">
      <c r="A32">
        <v>70660</v>
      </c>
      <c r="B32" t="s">
        <v>4594</v>
      </c>
      <c r="C32" t="s">
        <v>164</v>
      </c>
      <c r="D32" t="s">
        <v>4593</v>
      </c>
      <c r="E32" t="s">
        <v>4589</v>
      </c>
      <c r="F32">
        <v>16</v>
      </c>
      <c r="H32">
        <v>0</v>
      </c>
      <c r="I32">
        <v>0</v>
      </c>
      <c r="K32">
        <v>1500</v>
      </c>
      <c r="L32">
        <v>93.75</v>
      </c>
    </row>
    <row r="33" spans="1:12" x14ac:dyDescent="0.3">
      <c r="A33">
        <v>70664</v>
      </c>
      <c r="B33" t="s">
        <v>4595</v>
      </c>
      <c r="C33" t="s">
        <v>164</v>
      </c>
      <c r="D33" t="s">
        <v>4593</v>
      </c>
      <c r="E33" t="s">
        <v>4589</v>
      </c>
      <c r="F33">
        <v>0.7</v>
      </c>
      <c r="H33">
        <v>0</v>
      </c>
      <c r="I33">
        <v>0</v>
      </c>
      <c r="K33">
        <v>1000</v>
      </c>
      <c r="L33">
        <v>1428.5714285714287</v>
      </c>
    </row>
    <row r="34" spans="1:12" x14ac:dyDescent="0.3">
      <c r="A34">
        <v>70665</v>
      </c>
      <c r="B34" t="s">
        <v>4596</v>
      </c>
      <c r="C34" t="s">
        <v>164</v>
      </c>
      <c r="D34" t="s">
        <v>4593</v>
      </c>
      <c r="E34" t="s">
        <v>4589</v>
      </c>
      <c r="F34">
        <v>0.33300000000000002</v>
      </c>
      <c r="H34">
        <v>0</v>
      </c>
      <c r="I34">
        <v>0</v>
      </c>
      <c r="K34">
        <v>0</v>
      </c>
      <c r="L34">
        <v>0</v>
      </c>
    </row>
    <row r="35" spans="1:12" x14ac:dyDescent="0.3">
      <c r="A35">
        <v>70652</v>
      </c>
      <c r="B35" t="s">
        <v>4597</v>
      </c>
      <c r="C35" t="s">
        <v>164</v>
      </c>
      <c r="D35" t="s">
        <v>4593</v>
      </c>
      <c r="E35" t="s">
        <v>4598</v>
      </c>
      <c r="F35">
        <v>0.45</v>
      </c>
      <c r="H35">
        <v>37650</v>
      </c>
      <c r="I35">
        <v>83666.666666666672</v>
      </c>
      <c r="K35">
        <v>40000</v>
      </c>
      <c r="L35">
        <v>88888.888888888891</v>
      </c>
    </row>
    <row r="36" spans="1:12" x14ac:dyDescent="0.3">
      <c r="A36">
        <v>71524</v>
      </c>
      <c r="B36" t="s">
        <v>4599</v>
      </c>
      <c r="C36" t="s">
        <v>4581</v>
      </c>
      <c r="D36" t="s">
        <v>4576</v>
      </c>
      <c r="E36" t="s">
        <v>4600</v>
      </c>
      <c r="F36">
        <v>2</v>
      </c>
      <c r="H36">
        <v>15000</v>
      </c>
      <c r="I36">
        <v>7500</v>
      </c>
      <c r="K36">
        <v>17000</v>
      </c>
      <c r="L36">
        <v>8500</v>
      </c>
    </row>
    <row r="37" spans="1:12" x14ac:dyDescent="0.3">
      <c r="A37">
        <v>70933</v>
      </c>
      <c r="B37" t="s">
        <v>4601</v>
      </c>
      <c r="C37" t="s">
        <v>4581</v>
      </c>
      <c r="D37" t="s">
        <v>4602</v>
      </c>
      <c r="E37" t="s">
        <v>4600</v>
      </c>
      <c r="F37">
        <v>1.333</v>
      </c>
      <c r="H37">
        <v>0</v>
      </c>
      <c r="I37">
        <v>0</v>
      </c>
      <c r="K37">
        <v>0</v>
      </c>
      <c r="L37">
        <v>0</v>
      </c>
    </row>
    <row r="38" spans="1:12" x14ac:dyDescent="0.3">
      <c r="B38" t="s">
        <v>4603</v>
      </c>
      <c r="C38" t="s">
        <v>4581</v>
      </c>
      <c r="D38" t="s">
        <v>4602</v>
      </c>
      <c r="E38" t="s">
        <v>4600</v>
      </c>
      <c r="F38">
        <v>81</v>
      </c>
      <c r="H38">
        <v>0</v>
      </c>
      <c r="I38">
        <v>0</v>
      </c>
      <c r="K38">
        <v>0</v>
      </c>
      <c r="L38">
        <v>0</v>
      </c>
    </row>
    <row r="39" spans="1:12" x14ac:dyDescent="0.3">
      <c r="A39">
        <v>70644</v>
      </c>
      <c r="B39" t="s">
        <v>4604</v>
      </c>
      <c r="C39" t="s">
        <v>4581</v>
      </c>
      <c r="D39" t="s">
        <v>4605</v>
      </c>
      <c r="E39" t="s">
        <v>4600</v>
      </c>
      <c r="F39">
        <v>2.2000000000000002</v>
      </c>
      <c r="H39">
        <v>0</v>
      </c>
      <c r="I39">
        <v>0</v>
      </c>
      <c r="K39">
        <v>1100</v>
      </c>
      <c r="L39">
        <v>499.99999999999994</v>
      </c>
    </row>
    <row r="40" spans="1:12" x14ac:dyDescent="0.3">
      <c r="A40">
        <v>70640</v>
      </c>
      <c r="B40" t="s">
        <v>4606</v>
      </c>
      <c r="C40" t="s">
        <v>4581</v>
      </c>
      <c r="D40" t="s">
        <v>4605</v>
      </c>
      <c r="E40" t="s">
        <v>4600</v>
      </c>
      <c r="F40">
        <v>0.64200000000000002</v>
      </c>
      <c r="H40">
        <v>3500</v>
      </c>
      <c r="I40">
        <v>5451.7133956386288</v>
      </c>
      <c r="K40">
        <v>5000</v>
      </c>
      <c r="L40">
        <v>7788.1619937694704</v>
      </c>
    </row>
    <row r="41" spans="1:12" x14ac:dyDescent="0.3">
      <c r="A41">
        <v>71567</v>
      </c>
      <c r="B41" t="s">
        <v>4607</v>
      </c>
      <c r="C41" t="s">
        <v>4581</v>
      </c>
      <c r="D41" t="s">
        <v>4586</v>
      </c>
      <c r="E41" t="s">
        <v>4579</v>
      </c>
      <c r="F41">
        <v>0.75</v>
      </c>
      <c r="H41">
        <v>0</v>
      </c>
      <c r="I41">
        <v>0</v>
      </c>
      <c r="K41">
        <v>0</v>
      </c>
      <c r="L41">
        <v>0</v>
      </c>
    </row>
    <row r="42" spans="1:12" x14ac:dyDescent="0.3">
      <c r="A42">
        <v>70954</v>
      </c>
      <c r="B42" t="s">
        <v>4608</v>
      </c>
      <c r="C42" t="s">
        <v>4581</v>
      </c>
      <c r="D42" t="s">
        <v>4586</v>
      </c>
      <c r="E42" t="s">
        <v>4579</v>
      </c>
      <c r="F42">
        <v>2</v>
      </c>
      <c r="H42">
        <v>0</v>
      </c>
      <c r="I42">
        <v>0</v>
      </c>
      <c r="K42">
        <v>0</v>
      </c>
      <c r="L42">
        <v>0</v>
      </c>
    </row>
    <row r="43" spans="1:12" x14ac:dyDescent="0.3">
      <c r="A43">
        <v>70569</v>
      </c>
      <c r="B43" t="s">
        <v>4609</v>
      </c>
      <c r="C43" t="s">
        <v>4581</v>
      </c>
      <c r="D43" t="s">
        <v>4610</v>
      </c>
      <c r="E43" t="s">
        <v>4600</v>
      </c>
      <c r="F43">
        <v>0.64200000000000002</v>
      </c>
      <c r="H43">
        <v>0</v>
      </c>
      <c r="I43">
        <v>0</v>
      </c>
      <c r="K43">
        <v>0</v>
      </c>
      <c r="L43">
        <v>0</v>
      </c>
    </row>
    <row r="44" spans="1:12" x14ac:dyDescent="0.3">
      <c r="A44">
        <v>70570</v>
      </c>
      <c r="B44" t="s">
        <v>4611</v>
      </c>
      <c r="C44" t="s">
        <v>4581</v>
      </c>
      <c r="D44" t="s">
        <v>4610</v>
      </c>
      <c r="E44" t="s">
        <v>4600</v>
      </c>
      <c r="F44">
        <v>2.2000000000000002</v>
      </c>
      <c r="H44">
        <v>0</v>
      </c>
      <c r="I44">
        <v>0</v>
      </c>
      <c r="K44">
        <v>0</v>
      </c>
      <c r="L44">
        <v>0</v>
      </c>
    </row>
    <row r="45" spans="1:12" x14ac:dyDescent="0.3">
      <c r="A45">
        <v>70571</v>
      </c>
      <c r="B45" t="s">
        <v>4612</v>
      </c>
      <c r="C45" t="s">
        <v>4581</v>
      </c>
      <c r="D45" t="s">
        <v>4610</v>
      </c>
      <c r="E45" t="s">
        <v>4600</v>
      </c>
      <c r="F45">
        <v>2.2999999999999998</v>
      </c>
      <c r="H45">
        <v>2223</v>
      </c>
      <c r="I45">
        <v>966.52173913043487</v>
      </c>
      <c r="K45">
        <v>0</v>
      </c>
      <c r="L45">
        <v>0</v>
      </c>
    </row>
    <row r="46" spans="1:12" x14ac:dyDescent="0.3">
      <c r="A46">
        <v>70715</v>
      </c>
      <c r="B46" t="s">
        <v>4613</v>
      </c>
      <c r="C46" t="s">
        <v>4581</v>
      </c>
      <c r="D46" t="s">
        <v>4614</v>
      </c>
      <c r="E46" t="s">
        <v>4600</v>
      </c>
      <c r="F46">
        <v>2.2000000000000002</v>
      </c>
      <c r="H46">
        <v>0</v>
      </c>
      <c r="I46">
        <v>0</v>
      </c>
      <c r="K46">
        <v>0</v>
      </c>
      <c r="L46">
        <v>0</v>
      </c>
    </row>
    <row r="47" spans="1:12" x14ac:dyDescent="0.3">
      <c r="A47">
        <v>70716</v>
      </c>
      <c r="B47" t="s">
        <v>4615</v>
      </c>
      <c r="C47" t="s">
        <v>4581</v>
      </c>
      <c r="D47" t="s">
        <v>4614</v>
      </c>
      <c r="E47" t="s">
        <v>4600</v>
      </c>
      <c r="F47">
        <v>0.64200000000000002</v>
      </c>
      <c r="H47">
        <v>0</v>
      </c>
      <c r="I47">
        <v>0</v>
      </c>
      <c r="K47">
        <v>2000</v>
      </c>
      <c r="L47">
        <v>3115.264797507788</v>
      </c>
    </row>
    <row r="48" spans="1:12" x14ac:dyDescent="0.3">
      <c r="A48">
        <v>70876</v>
      </c>
      <c r="B48" t="s">
        <v>4616</v>
      </c>
      <c r="C48" t="s">
        <v>4572</v>
      </c>
      <c r="D48" t="s">
        <v>4573</v>
      </c>
      <c r="E48" t="s">
        <v>4617</v>
      </c>
      <c r="F48">
        <v>1.6</v>
      </c>
      <c r="H48">
        <v>0</v>
      </c>
      <c r="I48">
        <v>0</v>
      </c>
      <c r="K48">
        <v>0</v>
      </c>
      <c r="L48">
        <v>0</v>
      </c>
    </row>
    <row r="49" spans="1:12" x14ac:dyDescent="0.3">
      <c r="A49">
        <v>70877</v>
      </c>
      <c r="B49" t="s">
        <v>4618</v>
      </c>
      <c r="C49" t="s">
        <v>4572</v>
      </c>
      <c r="D49" t="s">
        <v>4573</v>
      </c>
      <c r="E49" t="s">
        <v>4617</v>
      </c>
      <c r="F49">
        <v>1.92</v>
      </c>
      <c r="H49">
        <v>0</v>
      </c>
      <c r="I49">
        <v>0</v>
      </c>
      <c r="K49">
        <v>0</v>
      </c>
      <c r="L49">
        <v>0</v>
      </c>
    </row>
    <row r="50" spans="1:12" x14ac:dyDescent="0.3">
      <c r="A50">
        <v>70946</v>
      </c>
      <c r="B50" t="s">
        <v>4619</v>
      </c>
      <c r="C50" t="s">
        <v>4572</v>
      </c>
      <c r="D50" t="s">
        <v>4573</v>
      </c>
      <c r="E50" t="s">
        <v>4589</v>
      </c>
      <c r="F50">
        <v>1.6</v>
      </c>
      <c r="H50">
        <v>0</v>
      </c>
      <c r="I50">
        <v>0</v>
      </c>
      <c r="K50">
        <v>0</v>
      </c>
      <c r="L50">
        <v>0</v>
      </c>
    </row>
    <row r="51" spans="1:12" x14ac:dyDescent="0.3">
      <c r="A51">
        <v>70816</v>
      </c>
      <c r="B51" t="s">
        <v>4620</v>
      </c>
      <c r="C51" t="s">
        <v>164</v>
      </c>
      <c r="D51" t="s">
        <v>4621</v>
      </c>
      <c r="E51" t="s">
        <v>4617</v>
      </c>
      <c r="F51">
        <v>0.22500000000000001</v>
      </c>
      <c r="H51">
        <v>0</v>
      </c>
      <c r="I51">
        <v>0</v>
      </c>
      <c r="K51">
        <v>0</v>
      </c>
      <c r="L51">
        <v>0</v>
      </c>
    </row>
    <row r="52" spans="1:12" x14ac:dyDescent="0.3">
      <c r="A52">
        <v>71003</v>
      </c>
      <c r="B52" t="s">
        <v>4622</v>
      </c>
      <c r="C52" t="s">
        <v>164</v>
      </c>
      <c r="D52" t="s">
        <v>4621</v>
      </c>
      <c r="E52" t="s">
        <v>4617</v>
      </c>
      <c r="F52">
        <v>0.22500000000000001</v>
      </c>
      <c r="H52">
        <v>0</v>
      </c>
      <c r="I52">
        <v>0</v>
      </c>
      <c r="K52">
        <v>0</v>
      </c>
      <c r="L52">
        <v>0</v>
      </c>
    </row>
    <row r="53" spans="1:12" x14ac:dyDescent="0.3">
      <c r="A53">
        <v>70818</v>
      </c>
      <c r="B53" t="s">
        <v>4623</v>
      </c>
      <c r="C53" t="s">
        <v>164</v>
      </c>
      <c r="D53" t="s">
        <v>4621</v>
      </c>
      <c r="E53" t="s">
        <v>4617</v>
      </c>
      <c r="F53">
        <v>0.5</v>
      </c>
      <c r="H53">
        <v>0</v>
      </c>
      <c r="I53">
        <v>0</v>
      </c>
      <c r="K53">
        <v>0</v>
      </c>
      <c r="L53">
        <v>0</v>
      </c>
    </row>
    <row r="54" spans="1:12" x14ac:dyDescent="0.3">
      <c r="A54">
        <v>70817</v>
      </c>
      <c r="B54" t="s">
        <v>4624</v>
      </c>
      <c r="C54" t="s">
        <v>164</v>
      </c>
      <c r="D54" t="s">
        <v>4621</v>
      </c>
      <c r="E54" t="s">
        <v>4617</v>
      </c>
      <c r="F54">
        <v>0.16700000000000001</v>
      </c>
      <c r="H54">
        <v>0</v>
      </c>
      <c r="I54">
        <v>0</v>
      </c>
      <c r="K54">
        <v>0</v>
      </c>
      <c r="L54">
        <v>0</v>
      </c>
    </row>
    <row r="55" spans="1:12" x14ac:dyDescent="0.3">
      <c r="A55">
        <v>70819</v>
      </c>
      <c r="B55" t="s">
        <v>4625</v>
      </c>
      <c r="C55" t="s">
        <v>164</v>
      </c>
      <c r="D55" t="s">
        <v>4621</v>
      </c>
      <c r="E55" t="s">
        <v>4617</v>
      </c>
      <c r="F55">
        <v>0.5</v>
      </c>
      <c r="H55">
        <v>0</v>
      </c>
      <c r="I55">
        <v>0</v>
      </c>
      <c r="K55">
        <v>0</v>
      </c>
      <c r="L55">
        <v>0</v>
      </c>
    </row>
    <row r="56" spans="1:12" x14ac:dyDescent="0.3">
      <c r="A56">
        <v>70820</v>
      </c>
      <c r="B56" t="s">
        <v>4626</v>
      </c>
      <c r="C56" t="s">
        <v>164</v>
      </c>
      <c r="D56" t="s">
        <v>4621</v>
      </c>
      <c r="E56" t="s">
        <v>4617</v>
      </c>
      <c r="F56">
        <v>0.75</v>
      </c>
      <c r="H56">
        <v>0</v>
      </c>
      <c r="I56">
        <v>0</v>
      </c>
      <c r="K56">
        <v>0</v>
      </c>
      <c r="L56">
        <v>0</v>
      </c>
    </row>
    <row r="57" spans="1:12" x14ac:dyDescent="0.3">
      <c r="A57">
        <v>70822</v>
      </c>
      <c r="B57" t="s">
        <v>4627</v>
      </c>
      <c r="C57" t="s">
        <v>164</v>
      </c>
      <c r="D57" t="s">
        <v>4621</v>
      </c>
      <c r="E57" t="s">
        <v>4617</v>
      </c>
      <c r="F57">
        <v>12.5</v>
      </c>
      <c r="H57">
        <v>0</v>
      </c>
      <c r="I57">
        <v>0</v>
      </c>
      <c r="K57">
        <v>0</v>
      </c>
      <c r="L57">
        <v>0</v>
      </c>
    </row>
    <row r="58" spans="1:12" x14ac:dyDescent="0.3">
      <c r="A58">
        <v>70770</v>
      </c>
      <c r="B58" t="s">
        <v>4628</v>
      </c>
      <c r="C58" t="s">
        <v>164</v>
      </c>
      <c r="D58" t="s">
        <v>4621</v>
      </c>
      <c r="E58" t="s">
        <v>4617</v>
      </c>
      <c r="F58">
        <v>12</v>
      </c>
      <c r="H58">
        <v>0</v>
      </c>
      <c r="I58">
        <v>0</v>
      </c>
      <c r="K58">
        <v>0</v>
      </c>
      <c r="L58">
        <v>0</v>
      </c>
    </row>
    <row r="59" spans="1:12" x14ac:dyDescent="0.3">
      <c r="A59">
        <v>70824</v>
      </c>
      <c r="B59" t="s">
        <v>4629</v>
      </c>
      <c r="C59" t="s">
        <v>164</v>
      </c>
      <c r="D59" t="s">
        <v>4630</v>
      </c>
      <c r="E59" t="s">
        <v>4631</v>
      </c>
      <c r="F59">
        <v>0.375</v>
      </c>
      <c r="H59">
        <v>2500</v>
      </c>
      <c r="I59">
        <v>6666.666666666667</v>
      </c>
      <c r="K59">
        <v>0</v>
      </c>
      <c r="L59">
        <v>0</v>
      </c>
    </row>
    <row r="60" spans="1:12" x14ac:dyDescent="0.3">
      <c r="A60">
        <v>70676</v>
      </c>
      <c r="B60" t="s">
        <v>4632</v>
      </c>
      <c r="C60" t="s">
        <v>164</v>
      </c>
      <c r="D60" t="s">
        <v>4630</v>
      </c>
      <c r="E60" t="s">
        <v>4617</v>
      </c>
      <c r="F60">
        <v>0.45</v>
      </c>
      <c r="H60">
        <v>0</v>
      </c>
      <c r="I60">
        <v>0</v>
      </c>
      <c r="K60">
        <v>0</v>
      </c>
      <c r="L60">
        <v>0</v>
      </c>
    </row>
    <row r="61" spans="1:12" x14ac:dyDescent="0.3">
      <c r="A61">
        <v>70825</v>
      </c>
      <c r="B61" t="s">
        <v>4633</v>
      </c>
      <c r="C61" t="s">
        <v>164</v>
      </c>
      <c r="D61" t="s">
        <v>4630</v>
      </c>
      <c r="E61" t="s">
        <v>4631</v>
      </c>
      <c r="F61">
        <v>0.41699999999999998</v>
      </c>
      <c r="H61">
        <v>0</v>
      </c>
      <c r="I61">
        <v>0</v>
      </c>
      <c r="K61">
        <v>0</v>
      </c>
      <c r="L61">
        <v>0</v>
      </c>
    </row>
    <row r="62" spans="1:12" x14ac:dyDescent="0.3">
      <c r="A62">
        <v>70662</v>
      </c>
      <c r="B62" t="s">
        <v>4634</v>
      </c>
      <c r="C62" t="s">
        <v>164</v>
      </c>
      <c r="D62" t="s">
        <v>4635</v>
      </c>
      <c r="E62" t="s">
        <v>4617</v>
      </c>
      <c r="F62">
        <v>0.5</v>
      </c>
      <c r="H62">
        <v>0</v>
      </c>
      <c r="I62">
        <v>0</v>
      </c>
      <c r="K62">
        <v>0</v>
      </c>
      <c r="L62">
        <v>0</v>
      </c>
    </row>
    <row r="63" spans="1:12" x14ac:dyDescent="0.3">
      <c r="A63">
        <v>71525</v>
      </c>
      <c r="B63" t="s">
        <v>4636</v>
      </c>
      <c r="C63" t="s">
        <v>164</v>
      </c>
      <c r="D63" t="s">
        <v>4576</v>
      </c>
      <c r="E63" t="s">
        <v>4637</v>
      </c>
      <c r="F63">
        <v>1.2</v>
      </c>
      <c r="H63">
        <v>20000</v>
      </c>
      <c r="I63">
        <v>16666.666666666668</v>
      </c>
      <c r="K63">
        <v>21000</v>
      </c>
      <c r="L63">
        <v>17500</v>
      </c>
    </row>
    <row r="64" spans="1:12" x14ac:dyDescent="0.3">
      <c r="A64">
        <v>70940</v>
      </c>
      <c r="B64" t="s">
        <v>4638</v>
      </c>
      <c r="C64" t="s">
        <v>164</v>
      </c>
      <c r="D64" t="s">
        <v>4639</v>
      </c>
      <c r="E64" t="s">
        <v>4637</v>
      </c>
      <c r="F64">
        <v>0.5</v>
      </c>
      <c r="H64">
        <v>0</v>
      </c>
      <c r="I64">
        <v>0</v>
      </c>
      <c r="K64">
        <v>0</v>
      </c>
      <c r="L64">
        <v>0</v>
      </c>
    </row>
    <row r="65" spans="1:12" x14ac:dyDescent="0.3">
      <c r="B65" t="s">
        <v>4640</v>
      </c>
      <c r="C65" t="s">
        <v>164</v>
      </c>
      <c r="D65" t="s">
        <v>4639</v>
      </c>
      <c r="E65" t="s">
        <v>4637</v>
      </c>
      <c r="F65">
        <v>16.5</v>
      </c>
      <c r="H65">
        <v>0</v>
      </c>
      <c r="I65">
        <v>0</v>
      </c>
      <c r="K65">
        <v>0</v>
      </c>
      <c r="L65">
        <v>0</v>
      </c>
    </row>
    <row r="66" spans="1:12" x14ac:dyDescent="0.3">
      <c r="A66">
        <v>70938</v>
      </c>
      <c r="B66" t="s">
        <v>4641</v>
      </c>
      <c r="C66" t="s">
        <v>164</v>
      </c>
      <c r="D66" t="s">
        <v>4642</v>
      </c>
      <c r="E66" t="s">
        <v>4637</v>
      </c>
      <c r="F66">
        <v>0.5</v>
      </c>
      <c r="H66">
        <v>0</v>
      </c>
      <c r="I66">
        <v>0</v>
      </c>
      <c r="K66">
        <v>0</v>
      </c>
      <c r="L66">
        <v>0</v>
      </c>
    </row>
    <row r="67" spans="1:12" x14ac:dyDescent="0.3">
      <c r="A67">
        <v>70484</v>
      </c>
      <c r="B67" t="s">
        <v>4643</v>
      </c>
      <c r="C67" t="s">
        <v>164</v>
      </c>
      <c r="D67" t="s">
        <v>4644</v>
      </c>
      <c r="E67" t="s">
        <v>4637</v>
      </c>
      <c r="F67">
        <v>0.35</v>
      </c>
      <c r="H67">
        <v>0</v>
      </c>
      <c r="I67">
        <v>0</v>
      </c>
      <c r="K67">
        <v>0</v>
      </c>
      <c r="L67">
        <v>0</v>
      </c>
    </row>
    <row r="68" spans="1:12" x14ac:dyDescent="0.3">
      <c r="A68">
        <v>70486</v>
      </c>
      <c r="B68" t="s">
        <v>4645</v>
      </c>
      <c r="C68" t="s">
        <v>164</v>
      </c>
      <c r="D68" t="s">
        <v>4644</v>
      </c>
      <c r="E68" t="s">
        <v>4637</v>
      </c>
      <c r="F68">
        <v>0.33300000000000002</v>
      </c>
      <c r="H68">
        <v>0</v>
      </c>
      <c r="I68">
        <v>0</v>
      </c>
      <c r="K68">
        <v>0</v>
      </c>
      <c r="L68">
        <v>0</v>
      </c>
    </row>
    <row r="69" spans="1:12" x14ac:dyDescent="0.3">
      <c r="A69">
        <v>70769</v>
      </c>
      <c r="B69" t="s">
        <v>4646</v>
      </c>
      <c r="C69" t="s">
        <v>164</v>
      </c>
      <c r="D69" t="s">
        <v>4644</v>
      </c>
      <c r="E69" t="s">
        <v>4637</v>
      </c>
      <c r="F69">
        <v>24.5</v>
      </c>
      <c r="H69">
        <v>0</v>
      </c>
      <c r="I69">
        <v>0</v>
      </c>
      <c r="K69">
        <v>0</v>
      </c>
      <c r="L69">
        <v>0</v>
      </c>
    </row>
    <row r="70" spans="1:12" x14ac:dyDescent="0.3">
      <c r="A70">
        <v>70485</v>
      </c>
      <c r="B70" t="s">
        <v>4647</v>
      </c>
      <c r="C70" t="s">
        <v>164</v>
      </c>
      <c r="D70" t="s">
        <v>4644</v>
      </c>
      <c r="E70" t="s">
        <v>4637</v>
      </c>
      <c r="F70">
        <v>0.20799999999999999</v>
      </c>
      <c r="H70">
        <v>0</v>
      </c>
      <c r="I70">
        <v>0</v>
      </c>
      <c r="K70">
        <v>0</v>
      </c>
      <c r="L70">
        <v>0</v>
      </c>
    </row>
    <row r="71" spans="1:12" x14ac:dyDescent="0.3">
      <c r="A71">
        <v>70489</v>
      </c>
      <c r="B71" t="s">
        <v>4648</v>
      </c>
      <c r="C71" t="s">
        <v>164</v>
      </c>
      <c r="D71" t="s">
        <v>4644</v>
      </c>
      <c r="E71" t="s">
        <v>4637</v>
      </c>
      <c r="F71">
        <v>0.8</v>
      </c>
      <c r="H71">
        <v>0</v>
      </c>
      <c r="I71">
        <v>0</v>
      </c>
      <c r="K71">
        <v>0</v>
      </c>
      <c r="L71">
        <v>0</v>
      </c>
    </row>
    <row r="72" spans="1:12" x14ac:dyDescent="0.3">
      <c r="A72">
        <v>70487</v>
      </c>
      <c r="B72" t="s">
        <v>4649</v>
      </c>
      <c r="C72" t="s">
        <v>164</v>
      </c>
      <c r="D72" t="s">
        <v>4644</v>
      </c>
      <c r="E72" t="s">
        <v>4637</v>
      </c>
      <c r="F72">
        <v>0.5</v>
      </c>
      <c r="H72">
        <v>0</v>
      </c>
      <c r="I72">
        <v>0</v>
      </c>
      <c r="K72">
        <v>0</v>
      </c>
      <c r="L72">
        <v>0</v>
      </c>
    </row>
    <row r="73" spans="1:12" x14ac:dyDescent="0.3">
      <c r="A73">
        <v>70353</v>
      </c>
      <c r="B73" t="s">
        <v>4650</v>
      </c>
      <c r="C73" t="s">
        <v>164</v>
      </c>
      <c r="D73" t="s">
        <v>4651</v>
      </c>
      <c r="E73" t="s">
        <v>4637</v>
      </c>
      <c r="F73">
        <v>0.25</v>
      </c>
      <c r="H73">
        <v>0</v>
      </c>
      <c r="I73">
        <v>0</v>
      </c>
      <c r="K73">
        <v>0</v>
      </c>
      <c r="L73">
        <v>0</v>
      </c>
    </row>
    <row r="74" spans="1:12" x14ac:dyDescent="0.3">
      <c r="A74">
        <v>70354</v>
      </c>
      <c r="B74" t="s">
        <v>4652</v>
      </c>
      <c r="C74" t="s">
        <v>164</v>
      </c>
      <c r="D74" t="s">
        <v>4651</v>
      </c>
      <c r="E74" t="s">
        <v>4637</v>
      </c>
      <c r="F74">
        <v>0.7</v>
      </c>
      <c r="H74">
        <v>0</v>
      </c>
      <c r="I74">
        <v>0</v>
      </c>
      <c r="K74">
        <v>0</v>
      </c>
      <c r="L74">
        <v>0</v>
      </c>
    </row>
    <row r="75" spans="1:12" x14ac:dyDescent="0.3">
      <c r="A75">
        <v>70355</v>
      </c>
      <c r="B75" t="s">
        <v>4653</v>
      </c>
      <c r="C75" t="s">
        <v>164</v>
      </c>
      <c r="D75" t="s">
        <v>4651</v>
      </c>
      <c r="E75" t="s">
        <v>4637</v>
      </c>
      <c r="F75">
        <v>1.05</v>
      </c>
      <c r="H75">
        <v>0</v>
      </c>
      <c r="I75">
        <v>0</v>
      </c>
      <c r="K75">
        <v>0</v>
      </c>
      <c r="L75">
        <v>0</v>
      </c>
    </row>
    <row r="76" spans="1:12" x14ac:dyDescent="0.3">
      <c r="A76">
        <v>70377</v>
      </c>
      <c r="B76" t="s">
        <v>4654</v>
      </c>
      <c r="C76" t="s">
        <v>164</v>
      </c>
      <c r="D76" t="s">
        <v>4655</v>
      </c>
      <c r="E76" t="s">
        <v>4637</v>
      </c>
      <c r="F76">
        <v>0.16700000000000001</v>
      </c>
      <c r="H76">
        <v>0</v>
      </c>
      <c r="I76">
        <v>0</v>
      </c>
      <c r="K76">
        <v>2000</v>
      </c>
      <c r="L76">
        <v>11976.047904191617</v>
      </c>
    </row>
    <row r="77" spans="1:12" x14ac:dyDescent="0.3">
      <c r="A77">
        <v>70378</v>
      </c>
      <c r="B77" t="s">
        <v>4656</v>
      </c>
      <c r="C77" t="s">
        <v>164</v>
      </c>
      <c r="D77" t="s">
        <v>4655</v>
      </c>
      <c r="E77" t="s">
        <v>4637</v>
      </c>
      <c r="F77">
        <v>0.7</v>
      </c>
      <c r="H77">
        <v>0</v>
      </c>
      <c r="I77">
        <v>0</v>
      </c>
      <c r="K77">
        <v>0</v>
      </c>
      <c r="L77">
        <v>0</v>
      </c>
    </row>
    <row r="78" spans="1:12" x14ac:dyDescent="0.3">
      <c r="A78">
        <v>70414</v>
      </c>
      <c r="B78" t="s">
        <v>4657</v>
      </c>
      <c r="C78" t="s">
        <v>164</v>
      </c>
      <c r="D78" t="s">
        <v>4658</v>
      </c>
      <c r="E78" t="s">
        <v>4637</v>
      </c>
      <c r="F78">
        <v>0.375</v>
      </c>
      <c r="H78">
        <v>0</v>
      </c>
      <c r="I78">
        <v>0</v>
      </c>
      <c r="K78">
        <v>0</v>
      </c>
      <c r="L78">
        <v>0</v>
      </c>
    </row>
    <row r="79" spans="1:12" x14ac:dyDescent="0.3">
      <c r="A79">
        <v>70807</v>
      </c>
      <c r="B79" t="s">
        <v>4659</v>
      </c>
      <c r="C79" t="s">
        <v>164</v>
      </c>
      <c r="D79" t="s">
        <v>4660</v>
      </c>
      <c r="E79" t="s">
        <v>4631</v>
      </c>
      <c r="F79">
        <v>0.313</v>
      </c>
      <c r="H79">
        <v>0</v>
      </c>
      <c r="I79">
        <v>0</v>
      </c>
      <c r="K79">
        <v>0</v>
      </c>
      <c r="L79">
        <v>0</v>
      </c>
    </row>
    <row r="80" spans="1:12" x14ac:dyDescent="0.3">
      <c r="A80">
        <v>70808</v>
      </c>
      <c r="B80" t="s">
        <v>4661</v>
      </c>
      <c r="C80" t="s">
        <v>164</v>
      </c>
      <c r="D80" t="s">
        <v>4660</v>
      </c>
      <c r="E80" t="s">
        <v>4631</v>
      </c>
      <c r="F80">
        <v>0.16700000000000001</v>
      </c>
      <c r="H80">
        <v>0</v>
      </c>
      <c r="I80">
        <v>0</v>
      </c>
      <c r="K80">
        <v>0</v>
      </c>
      <c r="L80">
        <v>0</v>
      </c>
    </row>
    <row r="81" spans="1:12" x14ac:dyDescent="0.3">
      <c r="A81">
        <v>70810</v>
      </c>
      <c r="B81" t="s">
        <v>4662</v>
      </c>
      <c r="C81" t="s">
        <v>164</v>
      </c>
      <c r="D81" t="s">
        <v>4660</v>
      </c>
      <c r="E81" t="s">
        <v>4631</v>
      </c>
      <c r="F81">
        <v>0.33300000000000002</v>
      </c>
      <c r="H81">
        <v>0</v>
      </c>
      <c r="I81">
        <v>0</v>
      </c>
      <c r="K81">
        <v>0</v>
      </c>
      <c r="L81">
        <v>0</v>
      </c>
    </row>
    <row r="82" spans="1:12" x14ac:dyDescent="0.3">
      <c r="A82">
        <v>70809</v>
      </c>
      <c r="B82" t="s">
        <v>4663</v>
      </c>
      <c r="C82" t="s">
        <v>164</v>
      </c>
      <c r="D82" t="s">
        <v>4660</v>
      </c>
      <c r="E82" t="s">
        <v>4631</v>
      </c>
      <c r="F82">
        <v>0.20799999999999999</v>
      </c>
      <c r="H82">
        <v>0</v>
      </c>
      <c r="I82">
        <v>0</v>
      </c>
      <c r="K82">
        <v>0</v>
      </c>
      <c r="L82">
        <v>0</v>
      </c>
    </row>
    <row r="83" spans="1:12" x14ac:dyDescent="0.3">
      <c r="A83">
        <v>70814</v>
      </c>
      <c r="B83" t="s">
        <v>4664</v>
      </c>
      <c r="C83" t="s">
        <v>164</v>
      </c>
      <c r="D83" t="s">
        <v>4660</v>
      </c>
      <c r="E83" t="s">
        <v>4631</v>
      </c>
      <c r="F83">
        <v>16</v>
      </c>
      <c r="H83">
        <v>0</v>
      </c>
      <c r="I83">
        <v>0</v>
      </c>
      <c r="K83">
        <v>0</v>
      </c>
      <c r="L83">
        <v>0</v>
      </c>
    </row>
    <row r="84" spans="1:12" x14ac:dyDescent="0.3">
      <c r="A84">
        <v>70815</v>
      </c>
      <c r="B84" t="s">
        <v>4665</v>
      </c>
      <c r="C84" t="s">
        <v>164</v>
      </c>
      <c r="D84" t="s">
        <v>4660</v>
      </c>
      <c r="E84" t="s">
        <v>4631</v>
      </c>
      <c r="F84">
        <v>18.329999999999998</v>
      </c>
      <c r="H84">
        <v>0</v>
      </c>
      <c r="I84">
        <v>0</v>
      </c>
      <c r="K84">
        <v>0</v>
      </c>
      <c r="L84">
        <v>0</v>
      </c>
    </row>
    <row r="85" spans="1:12" x14ac:dyDescent="0.3">
      <c r="A85">
        <v>70812</v>
      </c>
      <c r="B85" t="s">
        <v>4666</v>
      </c>
      <c r="C85" t="s">
        <v>164</v>
      </c>
      <c r="D85" t="s">
        <v>4660</v>
      </c>
      <c r="E85" t="s">
        <v>4631</v>
      </c>
      <c r="F85">
        <v>0.75</v>
      </c>
      <c r="H85">
        <v>0</v>
      </c>
      <c r="I85">
        <v>0</v>
      </c>
      <c r="K85">
        <v>0</v>
      </c>
      <c r="L85">
        <v>0</v>
      </c>
    </row>
    <row r="86" spans="1:12" x14ac:dyDescent="0.3">
      <c r="A86">
        <v>70813</v>
      </c>
      <c r="B86" t="s">
        <v>4667</v>
      </c>
      <c r="C86" t="s">
        <v>164</v>
      </c>
      <c r="D86" t="s">
        <v>4660</v>
      </c>
      <c r="E86" t="s">
        <v>4631</v>
      </c>
      <c r="F86">
        <v>0.42499999999999999</v>
      </c>
      <c r="H86">
        <v>0</v>
      </c>
      <c r="I86">
        <v>0</v>
      </c>
      <c r="K86">
        <v>0</v>
      </c>
      <c r="L86">
        <v>0</v>
      </c>
    </row>
    <row r="87" spans="1:12" x14ac:dyDescent="0.3">
      <c r="A87">
        <v>70374</v>
      </c>
      <c r="B87" t="s">
        <v>4668</v>
      </c>
      <c r="C87" t="s">
        <v>164</v>
      </c>
      <c r="D87" t="s">
        <v>4669</v>
      </c>
      <c r="E87" t="s">
        <v>4631</v>
      </c>
      <c r="F87">
        <v>0.16700000000000001</v>
      </c>
      <c r="H87">
        <v>9000</v>
      </c>
      <c r="I87">
        <v>53892.215568862273</v>
      </c>
      <c r="K87">
        <v>11000</v>
      </c>
      <c r="L87">
        <v>65868.263473053885</v>
      </c>
    </row>
    <row r="88" spans="1:12" x14ac:dyDescent="0.3">
      <c r="A88">
        <v>70375</v>
      </c>
      <c r="B88" t="s">
        <v>4670</v>
      </c>
      <c r="C88" t="s">
        <v>164</v>
      </c>
      <c r="D88" t="s">
        <v>4669</v>
      </c>
      <c r="E88" t="s">
        <v>4631</v>
      </c>
      <c r="F88">
        <v>0.5</v>
      </c>
      <c r="H88">
        <v>2000</v>
      </c>
      <c r="I88">
        <v>4000</v>
      </c>
      <c r="K88">
        <v>3000</v>
      </c>
      <c r="L88">
        <v>6000</v>
      </c>
    </row>
    <row r="89" spans="1:12" x14ac:dyDescent="0.3">
      <c r="A89">
        <v>70373</v>
      </c>
      <c r="B89" t="s">
        <v>4671</v>
      </c>
      <c r="C89" t="s">
        <v>164</v>
      </c>
      <c r="D89" t="s">
        <v>4669</v>
      </c>
      <c r="E89" t="s">
        <v>4631</v>
      </c>
      <c r="F89">
        <v>0.313</v>
      </c>
      <c r="H89">
        <v>0</v>
      </c>
      <c r="I89">
        <v>0</v>
      </c>
      <c r="K89">
        <v>0</v>
      </c>
      <c r="L89">
        <v>0</v>
      </c>
    </row>
    <row r="90" spans="1:12" x14ac:dyDescent="0.3">
      <c r="A90">
        <v>70573</v>
      </c>
      <c r="B90" t="s">
        <v>4672</v>
      </c>
      <c r="C90" t="s">
        <v>4581</v>
      </c>
      <c r="D90" t="s">
        <v>4586</v>
      </c>
      <c r="E90" t="s">
        <v>4579</v>
      </c>
      <c r="F90">
        <v>2.2000000000000002</v>
      </c>
      <c r="H90">
        <v>17500</v>
      </c>
      <c r="I90">
        <v>7954.545454545454</v>
      </c>
      <c r="K90">
        <v>0</v>
      </c>
      <c r="L90">
        <v>0</v>
      </c>
    </row>
    <row r="91" spans="1:12" x14ac:dyDescent="0.3">
      <c r="A91">
        <v>70575</v>
      </c>
      <c r="B91" t="s">
        <v>4673</v>
      </c>
      <c r="C91" t="s">
        <v>4581</v>
      </c>
      <c r="D91" t="s">
        <v>4586</v>
      </c>
      <c r="E91" t="s">
        <v>4674</v>
      </c>
      <c r="F91">
        <v>64.349999999999994</v>
      </c>
      <c r="H91">
        <v>30000</v>
      </c>
      <c r="I91">
        <v>466.20046620046622</v>
      </c>
      <c r="K91">
        <v>20000</v>
      </c>
      <c r="L91">
        <v>310.80031080031085</v>
      </c>
    </row>
    <row r="92" spans="1:12" x14ac:dyDescent="0.3">
      <c r="A92">
        <v>70797</v>
      </c>
      <c r="B92" t="s">
        <v>4675</v>
      </c>
      <c r="C92" t="s">
        <v>4581</v>
      </c>
      <c r="D92" t="s">
        <v>4676</v>
      </c>
      <c r="E92" t="s">
        <v>4674</v>
      </c>
      <c r="F92">
        <v>0.81699999999999995</v>
      </c>
      <c r="H92">
        <v>0</v>
      </c>
      <c r="I92">
        <v>0</v>
      </c>
      <c r="K92">
        <v>0</v>
      </c>
      <c r="L92">
        <v>0</v>
      </c>
    </row>
    <row r="93" spans="1:12" x14ac:dyDescent="0.3">
      <c r="A93">
        <v>70798</v>
      </c>
      <c r="B93" t="s">
        <v>4677</v>
      </c>
      <c r="C93" t="s">
        <v>4581</v>
      </c>
      <c r="D93" t="s">
        <v>4676</v>
      </c>
      <c r="E93" t="s">
        <v>4674</v>
      </c>
      <c r="F93">
        <v>2.0830000000000002</v>
      </c>
      <c r="H93">
        <v>0</v>
      </c>
      <c r="I93">
        <v>0</v>
      </c>
      <c r="K93">
        <v>0</v>
      </c>
      <c r="L93">
        <v>0</v>
      </c>
    </row>
    <row r="94" spans="1:12" x14ac:dyDescent="0.3">
      <c r="A94">
        <v>70799</v>
      </c>
      <c r="B94" t="s">
        <v>4678</v>
      </c>
      <c r="C94" t="s">
        <v>4581</v>
      </c>
      <c r="D94" t="s">
        <v>4676</v>
      </c>
      <c r="E94" t="s">
        <v>4674</v>
      </c>
      <c r="F94">
        <v>2</v>
      </c>
      <c r="H94">
        <v>9600</v>
      </c>
      <c r="I94">
        <v>4800</v>
      </c>
      <c r="K94">
        <v>0</v>
      </c>
      <c r="L94">
        <v>0</v>
      </c>
    </row>
    <row r="95" spans="1:12" x14ac:dyDescent="0.3">
      <c r="A95">
        <v>70884</v>
      </c>
      <c r="B95" t="s">
        <v>4679</v>
      </c>
      <c r="C95" t="s">
        <v>4581</v>
      </c>
      <c r="D95" t="s">
        <v>4614</v>
      </c>
      <c r="E95" t="s">
        <v>4674</v>
      </c>
      <c r="F95">
        <v>2.0830000000000002</v>
      </c>
      <c r="H95">
        <v>0</v>
      </c>
      <c r="I95">
        <v>0</v>
      </c>
      <c r="K95">
        <v>0</v>
      </c>
      <c r="L95">
        <v>0</v>
      </c>
    </row>
    <row r="96" spans="1:12" x14ac:dyDescent="0.3">
      <c r="A96">
        <v>70738</v>
      </c>
      <c r="B96" t="s">
        <v>4680</v>
      </c>
      <c r="C96" t="s">
        <v>4581</v>
      </c>
      <c r="D96" t="s">
        <v>4614</v>
      </c>
      <c r="E96" t="s">
        <v>4674</v>
      </c>
      <c r="F96">
        <v>2.2000000000000002</v>
      </c>
      <c r="H96">
        <v>0</v>
      </c>
      <c r="I96">
        <v>0</v>
      </c>
      <c r="K96">
        <v>5000</v>
      </c>
      <c r="L96">
        <v>2272.7272727272725</v>
      </c>
    </row>
    <row r="97" spans="1:12" x14ac:dyDescent="0.3">
      <c r="A97">
        <v>70714</v>
      </c>
      <c r="B97" t="s">
        <v>4681</v>
      </c>
      <c r="C97" t="s">
        <v>4581</v>
      </c>
      <c r="D97" t="s">
        <v>4614</v>
      </c>
      <c r="E97" t="s">
        <v>4674</v>
      </c>
      <c r="F97">
        <v>2.2999999999999998</v>
      </c>
      <c r="H97">
        <v>0</v>
      </c>
      <c r="I97">
        <v>0</v>
      </c>
      <c r="K97">
        <v>5500</v>
      </c>
      <c r="L97">
        <v>2391.304347826087</v>
      </c>
    </row>
    <row r="98" spans="1:12" x14ac:dyDescent="0.3">
      <c r="A98">
        <v>70895</v>
      </c>
      <c r="B98" t="s">
        <v>727</v>
      </c>
      <c r="C98" t="s">
        <v>164</v>
      </c>
      <c r="D98" t="s">
        <v>4593</v>
      </c>
      <c r="E98" t="s">
        <v>4589</v>
      </c>
      <c r="F98">
        <v>0.25</v>
      </c>
      <c r="H98">
        <v>0</v>
      </c>
      <c r="I98">
        <v>0</v>
      </c>
      <c r="K98">
        <v>0</v>
      </c>
      <c r="L98">
        <v>0</v>
      </c>
    </row>
    <row r="99" spans="1:12" x14ac:dyDescent="0.3">
      <c r="A99">
        <v>71051</v>
      </c>
      <c r="B99" t="s">
        <v>4682</v>
      </c>
      <c r="C99" t="s">
        <v>164</v>
      </c>
      <c r="D99" t="s">
        <v>4683</v>
      </c>
      <c r="E99" t="s">
        <v>4617</v>
      </c>
      <c r="F99">
        <v>0.45</v>
      </c>
      <c r="H99">
        <v>0</v>
      </c>
      <c r="I99">
        <v>0</v>
      </c>
      <c r="K99">
        <v>0</v>
      </c>
      <c r="L99">
        <v>0</v>
      </c>
    </row>
    <row r="100" spans="1:12" x14ac:dyDescent="0.3">
      <c r="A100">
        <v>70894</v>
      </c>
      <c r="B100" t="s">
        <v>725</v>
      </c>
      <c r="C100" t="s">
        <v>164</v>
      </c>
      <c r="D100" t="s">
        <v>4555</v>
      </c>
      <c r="E100" t="s">
        <v>4556</v>
      </c>
      <c r="F100">
        <v>0.20799999999999999</v>
      </c>
      <c r="H100">
        <v>0</v>
      </c>
      <c r="I100">
        <v>0</v>
      </c>
      <c r="K100">
        <v>0</v>
      </c>
      <c r="L100">
        <v>0</v>
      </c>
    </row>
    <row r="101" spans="1:12" x14ac:dyDescent="0.3">
      <c r="A101">
        <v>70897</v>
      </c>
      <c r="B101" t="s">
        <v>728</v>
      </c>
      <c r="C101" t="s">
        <v>164</v>
      </c>
      <c r="D101" t="s">
        <v>4669</v>
      </c>
      <c r="E101" t="s">
        <v>4631</v>
      </c>
      <c r="F101">
        <v>0.16700000000000001</v>
      </c>
      <c r="H101">
        <v>4000</v>
      </c>
      <c r="I101">
        <v>23952.095808383234</v>
      </c>
      <c r="K101">
        <v>0</v>
      </c>
      <c r="L101">
        <v>0</v>
      </c>
    </row>
    <row r="102" spans="1:12" x14ac:dyDescent="0.3">
      <c r="A102">
        <v>70898</v>
      </c>
      <c r="B102" t="s">
        <v>726</v>
      </c>
      <c r="C102" t="s">
        <v>164</v>
      </c>
      <c r="D102" t="s">
        <v>4660</v>
      </c>
      <c r="E102" t="s">
        <v>4631</v>
      </c>
      <c r="F102">
        <v>0.22900000000000001</v>
      </c>
      <c r="H102">
        <v>0</v>
      </c>
      <c r="I102">
        <v>0</v>
      </c>
      <c r="K102">
        <v>0</v>
      </c>
      <c r="L102">
        <v>0</v>
      </c>
    </row>
    <row r="103" spans="1:12" x14ac:dyDescent="0.3">
      <c r="A103">
        <v>71063</v>
      </c>
      <c r="B103" t="s">
        <v>4684</v>
      </c>
      <c r="C103" t="s">
        <v>164</v>
      </c>
      <c r="D103" t="s">
        <v>4651</v>
      </c>
      <c r="E103" t="s">
        <v>4637</v>
      </c>
      <c r="F103">
        <v>0.125</v>
      </c>
      <c r="H103">
        <v>0</v>
      </c>
      <c r="I103">
        <v>0</v>
      </c>
      <c r="K103">
        <v>0</v>
      </c>
      <c r="L103">
        <v>0</v>
      </c>
    </row>
    <row r="104" spans="1:12" x14ac:dyDescent="0.3">
      <c r="A104">
        <v>71113</v>
      </c>
      <c r="B104" t="s">
        <v>4685</v>
      </c>
      <c r="C104" t="s">
        <v>164</v>
      </c>
      <c r="D104" t="s">
        <v>4621</v>
      </c>
      <c r="E104" t="s">
        <v>4617</v>
      </c>
      <c r="F104">
        <v>0.22500000000000001</v>
      </c>
      <c r="H104">
        <v>0</v>
      </c>
      <c r="I104">
        <v>0</v>
      </c>
      <c r="K104">
        <v>0</v>
      </c>
      <c r="L104">
        <v>0</v>
      </c>
    </row>
    <row r="105" spans="1:12" x14ac:dyDescent="0.3">
      <c r="A105">
        <v>71115</v>
      </c>
      <c r="B105" t="s">
        <v>4686</v>
      </c>
      <c r="C105" t="s">
        <v>164</v>
      </c>
      <c r="D105" t="s">
        <v>4621</v>
      </c>
      <c r="E105" t="s">
        <v>4617</v>
      </c>
      <c r="F105">
        <v>0.5</v>
      </c>
      <c r="H105">
        <v>4000</v>
      </c>
      <c r="I105">
        <v>8000</v>
      </c>
      <c r="K105">
        <v>6000</v>
      </c>
      <c r="L105">
        <v>12000</v>
      </c>
    </row>
    <row r="106" spans="1:12" x14ac:dyDescent="0.3">
      <c r="A106">
        <v>71116</v>
      </c>
      <c r="B106" t="s">
        <v>4687</v>
      </c>
      <c r="C106" t="s">
        <v>164</v>
      </c>
      <c r="D106" t="s">
        <v>4621</v>
      </c>
      <c r="E106" t="s">
        <v>4617</v>
      </c>
      <c r="F106">
        <v>0.5</v>
      </c>
      <c r="H106">
        <v>7161</v>
      </c>
      <c r="I106">
        <v>14322</v>
      </c>
      <c r="K106">
        <v>5000</v>
      </c>
      <c r="L106">
        <v>10000</v>
      </c>
    </row>
    <row r="107" spans="1:12" x14ac:dyDescent="0.3">
      <c r="A107">
        <v>71117</v>
      </c>
      <c r="B107" t="s">
        <v>4688</v>
      </c>
      <c r="C107" t="s">
        <v>164</v>
      </c>
      <c r="D107" t="s">
        <v>4621</v>
      </c>
      <c r="E107" t="s">
        <v>4617</v>
      </c>
      <c r="F107">
        <v>0.75</v>
      </c>
      <c r="H107">
        <v>13500</v>
      </c>
      <c r="I107">
        <v>18000</v>
      </c>
      <c r="K107">
        <v>12000</v>
      </c>
      <c r="L107">
        <v>16000</v>
      </c>
    </row>
    <row r="108" spans="1:12" x14ac:dyDescent="0.3">
      <c r="A108">
        <v>71118</v>
      </c>
      <c r="B108" t="s">
        <v>4689</v>
      </c>
      <c r="C108" t="s">
        <v>164</v>
      </c>
      <c r="D108" t="s">
        <v>4621</v>
      </c>
      <c r="E108" t="s">
        <v>4617</v>
      </c>
      <c r="F108">
        <v>12.5</v>
      </c>
      <c r="H108">
        <v>0</v>
      </c>
      <c r="I108">
        <v>0</v>
      </c>
      <c r="K108">
        <v>0</v>
      </c>
      <c r="L108">
        <v>0</v>
      </c>
    </row>
    <row r="109" spans="1:12" x14ac:dyDescent="0.3">
      <c r="A109">
        <v>71119</v>
      </c>
      <c r="B109" t="s">
        <v>4690</v>
      </c>
      <c r="C109" t="s">
        <v>164</v>
      </c>
      <c r="D109" t="s">
        <v>4621</v>
      </c>
      <c r="E109" t="s">
        <v>4617</v>
      </c>
      <c r="F109">
        <v>12</v>
      </c>
      <c r="H109">
        <v>0</v>
      </c>
      <c r="I109">
        <v>0</v>
      </c>
      <c r="K109">
        <v>0</v>
      </c>
      <c r="L109">
        <v>0</v>
      </c>
    </row>
    <row r="110" spans="1:12" x14ac:dyDescent="0.3">
      <c r="A110">
        <v>71148</v>
      </c>
      <c r="B110" t="s">
        <v>4691</v>
      </c>
      <c r="C110" t="s">
        <v>164</v>
      </c>
      <c r="D110" t="s">
        <v>4660</v>
      </c>
      <c r="E110" t="s">
        <v>4631</v>
      </c>
      <c r="F110">
        <v>0.75</v>
      </c>
      <c r="H110">
        <v>10600</v>
      </c>
      <c r="I110">
        <v>14133.333333333334</v>
      </c>
      <c r="K110">
        <v>9000</v>
      </c>
      <c r="L110">
        <v>12000</v>
      </c>
    </row>
    <row r="111" spans="1:12" x14ac:dyDescent="0.3">
      <c r="A111">
        <v>71129</v>
      </c>
      <c r="B111" t="s">
        <v>4692</v>
      </c>
      <c r="C111" t="s">
        <v>4581</v>
      </c>
      <c r="D111" t="s">
        <v>4676</v>
      </c>
      <c r="E111" t="s">
        <v>4674</v>
      </c>
      <c r="F111">
        <v>0.81699999999999995</v>
      </c>
      <c r="H111">
        <v>0</v>
      </c>
      <c r="I111">
        <v>0</v>
      </c>
      <c r="K111">
        <v>4000</v>
      </c>
      <c r="L111">
        <v>4895.9608323133416</v>
      </c>
    </row>
    <row r="112" spans="1:12" x14ac:dyDescent="0.3">
      <c r="A112">
        <v>71127</v>
      </c>
      <c r="B112" t="s">
        <v>4693</v>
      </c>
      <c r="C112" t="s">
        <v>4581</v>
      </c>
      <c r="D112" t="s">
        <v>4676</v>
      </c>
      <c r="E112" t="s">
        <v>4674</v>
      </c>
      <c r="F112">
        <v>2.0830000000000002</v>
      </c>
      <c r="H112">
        <v>0</v>
      </c>
      <c r="I112">
        <v>0</v>
      </c>
      <c r="K112">
        <v>5000</v>
      </c>
      <c r="L112">
        <v>2400.3840614498317</v>
      </c>
    </row>
    <row r="113" spans="1:12" x14ac:dyDescent="0.3">
      <c r="A113">
        <v>71128</v>
      </c>
      <c r="B113" t="s">
        <v>4694</v>
      </c>
      <c r="C113" t="s">
        <v>4581</v>
      </c>
      <c r="D113" t="s">
        <v>4676</v>
      </c>
      <c r="E113" t="s">
        <v>4674</v>
      </c>
      <c r="F113">
        <v>2</v>
      </c>
      <c r="H113">
        <v>5000</v>
      </c>
      <c r="I113">
        <v>2500</v>
      </c>
      <c r="K113">
        <v>12000</v>
      </c>
      <c r="L113">
        <v>6000</v>
      </c>
    </row>
    <row r="114" spans="1:12" x14ac:dyDescent="0.3">
      <c r="A114">
        <v>71135</v>
      </c>
      <c r="B114" t="s">
        <v>4695</v>
      </c>
      <c r="C114" t="s">
        <v>4572</v>
      </c>
      <c r="D114" t="s">
        <v>4573</v>
      </c>
      <c r="E114" t="s">
        <v>4617</v>
      </c>
      <c r="F114">
        <v>1.6</v>
      </c>
      <c r="H114">
        <v>12000</v>
      </c>
      <c r="I114">
        <v>7500</v>
      </c>
      <c r="K114">
        <v>0</v>
      </c>
      <c r="L114">
        <v>0</v>
      </c>
    </row>
    <row r="115" spans="1:12" x14ac:dyDescent="0.3">
      <c r="A115">
        <v>71154</v>
      </c>
      <c r="B115" t="s">
        <v>773</v>
      </c>
      <c r="C115" t="s">
        <v>164</v>
      </c>
      <c r="D115" t="s">
        <v>4644</v>
      </c>
      <c r="E115" t="s">
        <v>4637</v>
      </c>
      <c r="F115">
        <v>0.35</v>
      </c>
      <c r="H115">
        <v>0</v>
      </c>
      <c r="I115">
        <v>0</v>
      </c>
      <c r="K115">
        <v>0</v>
      </c>
      <c r="L115">
        <v>0</v>
      </c>
    </row>
    <row r="116" spans="1:12" x14ac:dyDescent="0.3">
      <c r="A116">
        <v>71156</v>
      </c>
      <c r="B116" t="s">
        <v>778</v>
      </c>
      <c r="C116" t="s">
        <v>164</v>
      </c>
      <c r="D116" t="s">
        <v>4644</v>
      </c>
      <c r="E116" t="s">
        <v>4637</v>
      </c>
      <c r="F116">
        <v>0.33300000000000002</v>
      </c>
      <c r="H116">
        <v>0</v>
      </c>
      <c r="I116">
        <v>0</v>
      </c>
      <c r="K116">
        <v>0</v>
      </c>
      <c r="L116">
        <v>0</v>
      </c>
    </row>
    <row r="117" spans="1:12" x14ac:dyDescent="0.3">
      <c r="A117">
        <v>71149</v>
      </c>
      <c r="B117" t="s">
        <v>4696</v>
      </c>
      <c r="C117" t="s">
        <v>164</v>
      </c>
      <c r="D117" t="s">
        <v>4644</v>
      </c>
      <c r="E117" t="s">
        <v>4637</v>
      </c>
      <c r="F117">
        <v>12</v>
      </c>
      <c r="H117">
        <v>10000</v>
      </c>
      <c r="I117">
        <v>833.33333333333337</v>
      </c>
      <c r="K117">
        <v>7000</v>
      </c>
      <c r="L117">
        <v>583.33333333333337</v>
      </c>
    </row>
    <row r="118" spans="1:12" x14ac:dyDescent="0.3">
      <c r="A118">
        <v>71155</v>
      </c>
      <c r="B118" t="s">
        <v>775</v>
      </c>
      <c r="C118" t="s">
        <v>164</v>
      </c>
      <c r="D118" t="s">
        <v>4644</v>
      </c>
      <c r="E118" t="s">
        <v>4637</v>
      </c>
      <c r="F118">
        <v>0.20799999999999999</v>
      </c>
      <c r="H118">
        <v>4800</v>
      </c>
      <c r="I118">
        <v>23076.923076923078</v>
      </c>
      <c r="K118">
        <v>4000</v>
      </c>
      <c r="L118">
        <v>19230.76923076923</v>
      </c>
    </row>
    <row r="119" spans="1:12" x14ac:dyDescent="0.3">
      <c r="A119">
        <v>71158</v>
      </c>
      <c r="B119" t="s">
        <v>784</v>
      </c>
      <c r="C119" t="s">
        <v>164</v>
      </c>
      <c r="D119" t="s">
        <v>4644</v>
      </c>
      <c r="E119" t="s">
        <v>4637</v>
      </c>
      <c r="F119">
        <v>0.8</v>
      </c>
      <c r="H119">
        <v>7000</v>
      </c>
      <c r="I119">
        <v>8750</v>
      </c>
      <c r="K119">
        <v>6500</v>
      </c>
      <c r="L119">
        <v>8125</v>
      </c>
    </row>
    <row r="120" spans="1:12" x14ac:dyDescent="0.3">
      <c r="A120">
        <v>71157</v>
      </c>
      <c r="B120" t="s">
        <v>787</v>
      </c>
      <c r="C120" t="s">
        <v>164</v>
      </c>
      <c r="D120" t="s">
        <v>4644</v>
      </c>
      <c r="E120" t="s">
        <v>4637</v>
      </c>
      <c r="F120">
        <v>0.5</v>
      </c>
      <c r="H120">
        <v>14000</v>
      </c>
      <c r="I120">
        <v>28000</v>
      </c>
      <c r="K120">
        <v>7000</v>
      </c>
      <c r="L120">
        <v>14000</v>
      </c>
    </row>
    <row r="121" spans="1:12" x14ac:dyDescent="0.3">
      <c r="A121">
        <v>71150</v>
      </c>
      <c r="B121" t="s">
        <v>803</v>
      </c>
      <c r="C121" t="s">
        <v>164</v>
      </c>
      <c r="D121" t="s">
        <v>4660</v>
      </c>
      <c r="E121" t="s">
        <v>4631</v>
      </c>
      <c r="F121">
        <v>0.313</v>
      </c>
      <c r="H121">
        <v>0</v>
      </c>
      <c r="I121">
        <v>0</v>
      </c>
      <c r="K121">
        <v>1500</v>
      </c>
      <c r="L121">
        <v>4792.3322683706074</v>
      </c>
    </row>
    <row r="122" spans="1:12" x14ac:dyDescent="0.3">
      <c r="A122">
        <v>71151</v>
      </c>
      <c r="B122" t="s">
        <v>806</v>
      </c>
      <c r="C122" t="s">
        <v>164</v>
      </c>
      <c r="D122" t="s">
        <v>4660</v>
      </c>
      <c r="E122" t="s">
        <v>4631</v>
      </c>
      <c r="F122">
        <v>0.16700000000000001</v>
      </c>
      <c r="H122">
        <v>4500</v>
      </c>
      <c r="I122">
        <v>26946.107784431137</v>
      </c>
      <c r="K122">
        <v>3500</v>
      </c>
      <c r="L122">
        <v>20958.083832335327</v>
      </c>
    </row>
    <row r="123" spans="1:12" x14ac:dyDescent="0.3">
      <c r="A123">
        <v>71152</v>
      </c>
      <c r="B123" t="s">
        <v>815</v>
      </c>
      <c r="C123" t="s">
        <v>164</v>
      </c>
      <c r="D123" t="s">
        <v>4660</v>
      </c>
      <c r="E123" t="s">
        <v>4631</v>
      </c>
      <c r="F123">
        <v>0.33300000000000002</v>
      </c>
      <c r="H123">
        <v>5800</v>
      </c>
      <c r="I123">
        <v>17417.417417417415</v>
      </c>
      <c r="K123">
        <v>5000</v>
      </c>
      <c r="L123">
        <v>15015.015015015015</v>
      </c>
    </row>
    <row r="124" spans="1:12" x14ac:dyDescent="0.3">
      <c r="A124">
        <v>71176</v>
      </c>
      <c r="B124" t="s">
        <v>828</v>
      </c>
      <c r="C124" t="s">
        <v>164</v>
      </c>
      <c r="D124" t="s">
        <v>4660</v>
      </c>
      <c r="E124" t="s">
        <v>4631</v>
      </c>
      <c r="F124">
        <v>18.329999999999998</v>
      </c>
      <c r="H124">
        <v>10000</v>
      </c>
      <c r="I124">
        <v>545.55373704309875</v>
      </c>
      <c r="K124">
        <v>12000</v>
      </c>
      <c r="L124">
        <v>654.66448445171852</v>
      </c>
    </row>
    <row r="125" spans="1:12" x14ac:dyDescent="0.3">
      <c r="A125">
        <v>71153</v>
      </c>
      <c r="B125" t="s">
        <v>823</v>
      </c>
      <c r="C125" t="s">
        <v>164</v>
      </c>
      <c r="D125" t="s">
        <v>4660</v>
      </c>
      <c r="E125" t="s">
        <v>4631</v>
      </c>
      <c r="F125">
        <v>0.42499999999999999</v>
      </c>
      <c r="H125">
        <v>4000</v>
      </c>
      <c r="I125">
        <v>9411.7647058823532</v>
      </c>
      <c r="K125">
        <v>6000</v>
      </c>
      <c r="L125">
        <v>14117.64705882353</v>
      </c>
    </row>
    <row r="126" spans="1:12" x14ac:dyDescent="0.3">
      <c r="A126">
        <v>71147</v>
      </c>
      <c r="B126" t="s">
        <v>4697</v>
      </c>
      <c r="C126" t="s">
        <v>164</v>
      </c>
      <c r="D126" t="s">
        <v>4621</v>
      </c>
      <c r="E126" t="s">
        <v>4617</v>
      </c>
      <c r="F126">
        <v>12</v>
      </c>
      <c r="H126">
        <v>3000</v>
      </c>
      <c r="I126">
        <v>250</v>
      </c>
      <c r="K126">
        <v>6000</v>
      </c>
      <c r="L126">
        <v>500</v>
      </c>
    </row>
    <row r="127" spans="1:12" x14ac:dyDescent="0.3">
      <c r="A127">
        <v>71167</v>
      </c>
      <c r="B127" t="s">
        <v>4698</v>
      </c>
      <c r="C127" t="s">
        <v>164</v>
      </c>
      <c r="D127" t="s">
        <v>4630</v>
      </c>
      <c r="E127" t="s">
        <v>4631</v>
      </c>
      <c r="F127">
        <v>0.375</v>
      </c>
      <c r="H127">
        <v>0</v>
      </c>
      <c r="I127">
        <v>0</v>
      </c>
      <c r="K127">
        <v>2500</v>
      </c>
      <c r="L127">
        <v>6666.666666666667</v>
      </c>
    </row>
    <row r="128" spans="1:12" x14ac:dyDescent="0.3">
      <c r="A128">
        <v>71168</v>
      </c>
      <c r="B128" t="s">
        <v>4699</v>
      </c>
      <c r="C128" t="s">
        <v>164</v>
      </c>
      <c r="D128" t="s">
        <v>4630</v>
      </c>
      <c r="E128" t="s">
        <v>4631</v>
      </c>
      <c r="F128">
        <v>0.41699999999999998</v>
      </c>
      <c r="H128">
        <v>0</v>
      </c>
      <c r="I128">
        <v>0</v>
      </c>
      <c r="K128">
        <v>1500</v>
      </c>
      <c r="L128">
        <v>3597.1223021582737</v>
      </c>
    </row>
    <row r="129" spans="1:12" x14ac:dyDescent="0.3">
      <c r="A129">
        <v>71169</v>
      </c>
      <c r="B129" t="s">
        <v>889</v>
      </c>
      <c r="C129" t="s">
        <v>164</v>
      </c>
      <c r="D129" t="s">
        <v>4669</v>
      </c>
      <c r="E129" t="s">
        <v>4631</v>
      </c>
      <c r="F129">
        <v>0.16700000000000001</v>
      </c>
      <c r="H129">
        <v>0</v>
      </c>
      <c r="I129">
        <v>0</v>
      </c>
      <c r="K129">
        <v>0</v>
      </c>
      <c r="L129">
        <v>0</v>
      </c>
    </row>
    <row r="130" spans="1:12" x14ac:dyDescent="0.3">
      <c r="A130">
        <v>71171</v>
      </c>
      <c r="B130" t="s">
        <v>892</v>
      </c>
      <c r="C130" t="s">
        <v>164</v>
      </c>
      <c r="D130" t="s">
        <v>4669</v>
      </c>
      <c r="E130" t="s">
        <v>4631</v>
      </c>
      <c r="F130">
        <v>0.5</v>
      </c>
      <c r="H130">
        <v>0</v>
      </c>
      <c r="I130">
        <v>0</v>
      </c>
      <c r="K130">
        <v>0</v>
      </c>
      <c r="L130">
        <v>0</v>
      </c>
    </row>
    <row r="131" spans="1:12" x14ac:dyDescent="0.3">
      <c r="A131">
        <v>71170</v>
      </c>
      <c r="B131" t="s">
        <v>887</v>
      </c>
      <c r="C131" t="s">
        <v>164</v>
      </c>
      <c r="D131" t="s">
        <v>4669</v>
      </c>
      <c r="E131" t="s">
        <v>4631</v>
      </c>
      <c r="F131">
        <v>0.313</v>
      </c>
      <c r="H131">
        <v>0</v>
      </c>
      <c r="I131">
        <v>0</v>
      </c>
      <c r="K131">
        <v>0</v>
      </c>
      <c r="L131">
        <v>0</v>
      </c>
    </row>
    <row r="132" spans="1:12" x14ac:dyDescent="0.3">
      <c r="A132">
        <v>71172</v>
      </c>
      <c r="B132" t="s">
        <v>883</v>
      </c>
      <c r="C132" t="s">
        <v>164</v>
      </c>
      <c r="D132" t="s">
        <v>4655</v>
      </c>
      <c r="E132" t="s">
        <v>4637</v>
      </c>
      <c r="F132">
        <v>0.16700000000000001</v>
      </c>
      <c r="H132">
        <v>0</v>
      </c>
      <c r="I132">
        <v>0</v>
      </c>
      <c r="K132">
        <v>0</v>
      </c>
      <c r="L132">
        <v>0</v>
      </c>
    </row>
    <row r="133" spans="1:12" x14ac:dyDescent="0.3">
      <c r="A133">
        <v>71173</v>
      </c>
      <c r="B133" t="s">
        <v>885</v>
      </c>
      <c r="C133" t="s">
        <v>164</v>
      </c>
      <c r="D133" t="s">
        <v>4655</v>
      </c>
      <c r="E133" t="s">
        <v>4637</v>
      </c>
      <c r="F133">
        <v>0.7</v>
      </c>
      <c r="H133">
        <v>0</v>
      </c>
      <c r="I133">
        <v>0</v>
      </c>
      <c r="K133">
        <v>0</v>
      </c>
      <c r="L133">
        <v>0</v>
      </c>
    </row>
    <row r="134" spans="1:12" x14ac:dyDescent="0.3">
      <c r="A134">
        <v>71174</v>
      </c>
      <c r="B134" t="s">
        <v>896</v>
      </c>
      <c r="C134" t="s">
        <v>164</v>
      </c>
      <c r="D134" t="s">
        <v>4658</v>
      </c>
      <c r="E134" t="s">
        <v>4637</v>
      </c>
      <c r="F134">
        <v>0.375</v>
      </c>
      <c r="H134">
        <v>0</v>
      </c>
      <c r="I134">
        <v>0</v>
      </c>
      <c r="K134">
        <v>0</v>
      </c>
      <c r="L134">
        <v>0</v>
      </c>
    </row>
    <row r="135" spans="1:12" x14ac:dyDescent="0.3">
      <c r="A135">
        <v>71175</v>
      </c>
      <c r="B135" t="s">
        <v>1038</v>
      </c>
      <c r="C135" t="s">
        <v>164</v>
      </c>
      <c r="D135" t="s">
        <v>4658</v>
      </c>
      <c r="E135" t="s">
        <v>4637</v>
      </c>
      <c r="F135">
        <v>0.45</v>
      </c>
      <c r="H135">
        <v>0</v>
      </c>
      <c r="I135">
        <v>0</v>
      </c>
      <c r="K135">
        <v>0</v>
      </c>
      <c r="L135">
        <v>0</v>
      </c>
    </row>
    <row r="136" spans="1:12" x14ac:dyDescent="0.3">
      <c r="A136">
        <v>71163</v>
      </c>
      <c r="B136" t="s">
        <v>904</v>
      </c>
      <c r="C136" t="s">
        <v>164</v>
      </c>
      <c r="D136" t="s">
        <v>4651</v>
      </c>
      <c r="E136" t="s">
        <v>4637</v>
      </c>
      <c r="F136">
        <v>0.25</v>
      </c>
      <c r="H136">
        <v>3500</v>
      </c>
      <c r="I136">
        <v>14000</v>
      </c>
      <c r="K136">
        <v>3000</v>
      </c>
      <c r="L136">
        <v>12000</v>
      </c>
    </row>
    <row r="137" spans="1:12" x14ac:dyDescent="0.3">
      <c r="A137">
        <v>71164</v>
      </c>
      <c r="B137" t="s">
        <v>907</v>
      </c>
      <c r="C137" t="s">
        <v>164</v>
      </c>
      <c r="D137" t="s">
        <v>4651</v>
      </c>
      <c r="E137" t="s">
        <v>4637</v>
      </c>
      <c r="F137">
        <v>0.7</v>
      </c>
      <c r="H137">
        <v>5600</v>
      </c>
      <c r="I137">
        <v>8000.0000000000009</v>
      </c>
      <c r="K137">
        <v>4400</v>
      </c>
      <c r="L137">
        <v>6285.7142857142862</v>
      </c>
    </row>
    <row r="138" spans="1:12" x14ac:dyDescent="0.3">
      <c r="A138">
        <v>71165</v>
      </c>
      <c r="B138" t="s">
        <v>910</v>
      </c>
      <c r="C138" t="s">
        <v>164</v>
      </c>
      <c r="D138" t="s">
        <v>4651</v>
      </c>
      <c r="E138" t="s">
        <v>4637</v>
      </c>
      <c r="F138">
        <v>1.05</v>
      </c>
      <c r="H138">
        <v>5500</v>
      </c>
      <c r="I138">
        <v>5238.0952380952376</v>
      </c>
      <c r="K138">
        <v>5000</v>
      </c>
      <c r="L138">
        <v>4761.9047619047615</v>
      </c>
    </row>
    <row r="139" spans="1:12" x14ac:dyDescent="0.3">
      <c r="A139">
        <v>71166</v>
      </c>
      <c r="B139" t="s">
        <v>4700</v>
      </c>
      <c r="C139" t="s">
        <v>164</v>
      </c>
      <c r="D139" t="s">
        <v>4701</v>
      </c>
      <c r="E139" t="s">
        <v>4637</v>
      </c>
      <c r="F139">
        <v>0.125</v>
      </c>
      <c r="H139">
        <v>0</v>
      </c>
      <c r="I139">
        <v>0</v>
      </c>
      <c r="K139">
        <v>0</v>
      </c>
      <c r="L139">
        <v>0</v>
      </c>
    </row>
    <row r="140" spans="1:12" x14ac:dyDescent="0.3">
      <c r="A140">
        <v>71140</v>
      </c>
      <c r="B140" t="s">
        <v>4702</v>
      </c>
      <c r="C140" t="s">
        <v>4572</v>
      </c>
      <c r="D140" t="s">
        <v>4578</v>
      </c>
      <c r="E140" t="s">
        <v>4579</v>
      </c>
      <c r="F140">
        <v>2.6669999999999998</v>
      </c>
      <c r="H140">
        <v>5000</v>
      </c>
      <c r="I140">
        <v>1874.7656542932134</v>
      </c>
      <c r="K140">
        <v>0</v>
      </c>
      <c r="L140">
        <v>0</v>
      </c>
    </row>
    <row r="141" spans="1:12" x14ac:dyDescent="0.3">
      <c r="A141">
        <v>71194</v>
      </c>
      <c r="B141" t="s">
        <v>4703</v>
      </c>
      <c r="C141" t="s">
        <v>164</v>
      </c>
      <c r="D141" t="s">
        <v>4621</v>
      </c>
      <c r="E141" t="s">
        <v>4617</v>
      </c>
      <c r="F141">
        <v>0.7</v>
      </c>
      <c r="H141">
        <v>0</v>
      </c>
      <c r="I141">
        <v>0</v>
      </c>
      <c r="K141">
        <v>0</v>
      </c>
      <c r="L141">
        <v>0</v>
      </c>
    </row>
    <row r="142" spans="1:12" x14ac:dyDescent="0.3">
      <c r="A142">
        <v>71146</v>
      </c>
      <c r="B142" t="s">
        <v>4704</v>
      </c>
      <c r="C142" t="s">
        <v>4581</v>
      </c>
      <c r="D142" t="s">
        <v>4621</v>
      </c>
      <c r="E142" t="s">
        <v>4674</v>
      </c>
      <c r="F142">
        <v>60</v>
      </c>
      <c r="H142">
        <v>6000</v>
      </c>
      <c r="I142">
        <v>100</v>
      </c>
      <c r="K142">
        <v>8000</v>
      </c>
      <c r="L142">
        <v>133.33333333333334</v>
      </c>
    </row>
    <row r="143" spans="1:12" x14ac:dyDescent="0.3">
      <c r="A143">
        <v>71187</v>
      </c>
      <c r="B143" t="s">
        <v>4705</v>
      </c>
      <c r="C143" t="s">
        <v>4581</v>
      </c>
      <c r="D143" t="s">
        <v>4706</v>
      </c>
      <c r="E143" t="s">
        <v>4674</v>
      </c>
      <c r="F143">
        <v>2.0830000000000002</v>
      </c>
      <c r="H143">
        <v>0</v>
      </c>
      <c r="I143">
        <v>0</v>
      </c>
      <c r="K143">
        <v>0</v>
      </c>
      <c r="L143">
        <v>0</v>
      </c>
    </row>
    <row r="144" spans="1:12" x14ac:dyDescent="0.3">
      <c r="A144">
        <v>71206</v>
      </c>
      <c r="B144" t="s">
        <v>4707</v>
      </c>
      <c r="C144" t="s">
        <v>164</v>
      </c>
      <c r="D144" t="s">
        <v>4621</v>
      </c>
      <c r="E144" t="s">
        <v>4617</v>
      </c>
      <c r="H144">
        <v>2000</v>
      </c>
      <c r="K144">
        <v>2000</v>
      </c>
    </row>
    <row r="145" spans="1:12" x14ac:dyDescent="0.3">
      <c r="A145">
        <v>71160</v>
      </c>
      <c r="B145" t="s">
        <v>753</v>
      </c>
      <c r="C145" t="s">
        <v>164</v>
      </c>
      <c r="D145" t="s">
        <v>4566</v>
      </c>
      <c r="E145" t="s">
        <v>4556</v>
      </c>
      <c r="F145">
        <v>0.5</v>
      </c>
      <c r="H145">
        <v>1800</v>
      </c>
      <c r="I145">
        <v>3600</v>
      </c>
      <c r="K145">
        <v>1100</v>
      </c>
      <c r="L145">
        <v>2200</v>
      </c>
    </row>
    <row r="146" spans="1:12" x14ac:dyDescent="0.3">
      <c r="A146">
        <v>71159</v>
      </c>
      <c r="B146" t="s">
        <v>750</v>
      </c>
      <c r="C146" t="s">
        <v>164</v>
      </c>
      <c r="D146" t="s">
        <v>4566</v>
      </c>
      <c r="E146" t="s">
        <v>4556</v>
      </c>
      <c r="F146">
        <v>0.25</v>
      </c>
      <c r="H146">
        <v>1100</v>
      </c>
      <c r="I146">
        <v>4400</v>
      </c>
      <c r="K146">
        <v>3300</v>
      </c>
      <c r="L146">
        <v>13200</v>
      </c>
    </row>
    <row r="147" spans="1:12" x14ac:dyDescent="0.3">
      <c r="A147">
        <v>71179</v>
      </c>
      <c r="B147" t="s">
        <v>762</v>
      </c>
      <c r="C147" t="s">
        <v>164</v>
      </c>
      <c r="D147" t="s">
        <v>4566</v>
      </c>
      <c r="E147" t="s">
        <v>4556</v>
      </c>
      <c r="F147">
        <v>22.5</v>
      </c>
      <c r="H147">
        <v>0</v>
      </c>
      <c r="I147">
        <v>0</v>
      </c>
      <c r="K147">
        <v>0</v>
      </c>
      <c r="L147">
        <v>0</v>
      </c>
    </row>
    <row r="148" spans="1:12" x14ac:dyDescent="0.3">
      <c r="A148">
        <v>71161</v>
      </c>
      <c r="B148" t="s">
        <v>756</v>
      </c>
      <c r="C148" t="s">
        <v>164</v>
      </c>
      <c r="D148" t="s">
        <v>4566</v>
      </c>
      <c r="E148" t="s">
        <v>4556</v>
      </c>
      <c r="F148">
        <v>1</v>
      </c>
      <c r="H148">
        <v>1800</v>
      </c>
      <c r="I148">
        <v>1800</v>
      </c>
      <c r="K148">
        <v>1800</v>
      </c>
      <c r="L148">
        <v>1800</v>
      </c>
    </row>
    <row r="149" spans="1:12" x14ac:dyDescent="0.3">
      <c r="A149">
        <v>71162</v>
      </c>
      <c r="B149" t="s">
        <v>759</v>
      </c>
      <c r="C149" t="s">
        <v>164</v>
      </c>
      <c r="D149" t="s">
        <v>4566</v>
      </c>
      <c r="E149" t="s">
        <v>4556</v>
      </c>
      <c r="F149">
        <v>0.66700000000000004</v>
      </c>
      <c r="H149">
        <v>6600</v>
      </c>
      <c r="I149">
        <v>9895.0524737631185</v>
      </c>
      <c r="K149">
        <v>4400</v>
      </c>
      <c r="L149">
        <v>6596.7016491754121</v>
      </c>
    </row>
    <row r="150" spans="1:12" x14ac:dyDescent="0.3">
      <c r="A150">
        <v>71202</v>
      </c>
      <c r="B150" t="s">
        <v>1201</v>
      </c>
      <c r="C150" t="s">
        <v>4581</v>
      </c>
      <c r="D150" t="s">
        <v>4586</v>
      </c>
      <c r="E150" t="s">
        <v>4579</v>
      </c>
      <c r="F150">
        <v>0.58299999999999996</v>
      </c>
      <c r="H150">
        <v>9000</v>
      </c>
      <c r="I150">
        <v>15437.392795883363</v>
      </c>
      <c r="K150">
        <v>6000</v>
      </c>
      <c r="L150">
        <v>10291.595197255576</v>
      </c>
    </row>
    <row r="151" spans="1:12" x14ac:dyDescent="0.3">
      <c r="A151">
        <v>71197</v>
      </c>
      <c r="B151" t="s">
        <v>1212</v>
      </c>
      <c r="C151" t="s">
        <v>4581</v>
      </c>
      <c r="D151" t="s">
        <v>4586</v>
      </c>
      <c r="E151" t="s">
        <v>4579</v>
      </c>
      <c r="F151">
        <v>2.2999999999999998</v>
      </c>
      <c r="H151">
        <v>28000</v>
      </c>
      <c r="I151">
        <v>12173.913043478262</v>
      </c>
      <c r="K151">
        <v>25000</v>
      </c>
      <c r="L151">
        <v>10869.565217391306</v>
      </c>
    </row>
    <row r="152" spans="1:12" x14ac:dyDescent="0.3">
      <c r="A152">
        <v>71201</v>
      </c>
      <c r="B152" t="s">
        <v>1215</v>
      </c>
      <c r="C152" t="s">
        <v>4581</v>
      </c>
      <c r="D152" t="s">
        <v>4586</v>
      </c>
      <c r="E152" t="s">
        <v>4579</v>
      </c>
      <c r="F152">
        <v>2</v>
      </c>
      <c r="H152">
        <v>12000</v>
      </c>
      <c r="I152">
        <v>6000</v>
      </c>
      <c r="K152">
        <v>12000</v>
      </c>
      <c r="L152">
        <v>6000</v>
      </c>
    </row>
    <row r="153" spans="1:12" x14ac:dyDescent="0.3">
      <c r="A153">
        <v>71203</v>
      </c>
      <c r="B153" t="s">
        <v>1186</v>
      </c>
      <c r="C153" t="s">
        <v>4581</v>
      </c>
      <c r="D153" t="s">
        <v>4610</v>
      </c>
      <c r="E153" t="s">
        <v>4600</v>
      </c>
      <c r="F153">
        <v>2.2000000000000002</v>
      </c>
      <c r="H153">
        <v>1500</v>
      </c>
      <c r="I153">
        <v>681.81818181818176</v>
      </c>
      <c r="K153">
        <v>3000</v>
      </c>
      <c r="L153">
        <v>1363.6363636363635</v>
      </c>
    </row>
    <row r="154" spans="1:12" x14ac:dyDescent="0.3">
      <c r="A154">
        <v>71200</v>
      </c>
      <c r="B154" t="s">
        <v>1189</v>
      </c>
      <c r="C154" t="s">
        <v>4581</v>
      </c>
      <c r="D154" t="s">
        <v>4610</v>
      </c>
      <c r="E154" t="s">
        <v>4600</v>
      </c>
      <c r="F154">
        <v>2.2999999999999998</v>
      </c>
      <c r="H154">
        <v>4400</v>
      </c>
      <c r="I154">
        <v>1913.0434782608697</v>
      </c>
      <c r="K154">
        <v>8000</v>
      </c>
      <c r="L154">
        <v>3478.2608695652175</v>
      </c>
    </row>
    <row r="155" spans="1:12" x14ac:dyDescent="0.3">
      <c r="A155">
        <v>71198</v>
      </c>
      <c r="B155" t="s">
        <v>1207</v>
      </c>
      <c r="C155" t="s">
        <v>4581</v>
      </c>
      <c r="D155" t="s">
        <v>4586</v>
      </c>
      <c r="E155" t="s">
        <v>4579</v>
      </c>
      <c r="F155">
        <v>2.2000000000000002</v>
      </c>
      <c r="H155">
        <v>15000</v>
      </c>
      <c r="I155">
        <v>6818.181818181818</v>
      </c>
      <c r="K155">
        <v>25000</v>
      </c>
      <c r="L155">
        <v>11363.636363636362</v>
      </c>
    </row>
    <row r="156" spans="1:12" x14ac:dyDescent="0.3">
      <c r="A156">
        <v>71196</v>
      </c>
      <c r="B156" t="s">
        <v>1210</v>
      </c>
      <c r="C156" t="s">
        <v>4581</v>
      </c>
      <c r="D156" t="s">
        <v>4586</v>
      </c>
      <c r="E156" t="s">
        <v>4674</v>
      </c>
      <c r="F156">
        <v>64.349999999999994</v>
      </c>
      <c r="H156">
        <v>0</v>
      </c>
      <c r="I156">
        <v>0</v>
      </c>
      <c r="K156">
        <v>5000</v>
      </c>
      <c r="L156">
        <v>77.700077700077713</v>
      </c>
    </row>
    <row r="157" spans="1:12" x14ac:dyDescent="0.3">
      <c r="A157">
        <v>71199</v>
      </c>
      <c r="B157" t="s">
        <v>1183</v>
      </c>
      <c r="C157" t="s">
        <v>4581</v>
      </c>
      <c r="D157" t="s">
        <v>4610</v>
      </c>
      <c r="E157" t="s">
        <v>4600</v>
      </c>
      <c r="F157">
        <v>0.64200000000000002</v>
      </c>
      <c r="H157">
        <v>7000</v>
      </c>
      <c r="I157">
        <v>10903.426791277258</v>
      </c>
      <c r="K157">
        <v>10000</v>
      </c>
      <c r="L157">
        <v>15576.323987538941</v>
      </c>
    </row>
    <row r="158" spans="1:12" x14ac:dyDescent="0.3">
      <c r="A158">
        <v>71204</v>
      </c>
      <c r="B158" t="s">
        <v>1205</v>
      </c>
      <c r="C158" t="s">
        <v>4581</v>
      </c>
      <c r="D158" t="s">
        <v>4586</v>
      </c>
      <c r="E158" t="s">
        <v>4579</v>
      </c>
      <c r="F158">
        <v>0.75</v>
      </c>
      <c r="H158">
        <v>0</v>
      </c>
      <c r="I158">
        <v>0</v>
      </c>
      <c r="K158">
        <v>0</v>
      </c>
      <c r="L158">
        <v>0</v>
      </c>
    </row>
    <row r="159" spans="1:12" x14ac:dyDescent="0.3">
      <c r="A159">
        <v>71207</v>
      </c>
      <c r="B159" t="s">
        <v>4708</v>
      </c>
      <c r="C159" t="s">
        <v>164</v>
      </c>
      <c r="D159" t="s">
        <v>4701</v>
      </c>
      <c r="E159" t="s">
        <v>4617</v>
      </c>
      <c r="F159">
        <v>0.75</v>
      </c>
      <c r="H159">
        <v>0</v>
      </c>
      <c r="I159">
        <v>0</v>
      </c>
      <c r="K159">
        <v>2000</v>
      </c>
      <c r="L159">
        <v>2666.6666666666665</v>
      </c>
    </row>
    <row r="160" spans="1:12" x14ac:dyDescent="0.3">
      <c r="A160">
        <v>71205</v>
      </c>
      <c r="B160" t="s">
        <v>4709</v>
      </c>
      <c r="C160" t="s">
        <v>164</v>
      </c>
      <c r="D160" t="s">
        <v>4621</v>
      </c>
      <c r="E160" t="s">
        <v>4617</v>
      </c>
      <c r="F160">
        <v>10.41</v>
      </c>
      <c r="H160">
        <v>0</v>
      </c>
      <c r="I160">
        <v>0</v>
      </c>
      <c r="K160">
        <v>1550</v>
      </c>
      <c r="L160">
        <v>148.89529298751199</v>
      </c>
    </row>
    <row r="161" spans="1:12" x14ac:dyDescent="0.3">
      <c r="A161">
        <v>71229</v>
      </c>
      <c r="B161" t="s">
        <v>4710</v>
      </c>
      <c r="C161" t="s">
        <v>164</v>
      </c>
      <c r="D161" t="s">
        <v>4660</v>
      </c>
      <c r="E161" t="s">
        <v>4631</v>
      </c>
      <c r="F161">
        <v>13.33</v>
      </c>
      <c r="H161">
        <v>0</v>
      </c>
      <c r="I161">
        <v>0</v>
      </c>
      <c r="K161">
        <v>1000</v>
      </c>
      <c r="L161">
        <v>75.018754688672161</v>
      </c>
    </row>
    <row r="162" spans="1:12" x14ac:dyDescent="0.3">
      <c r="A162">
        <v>71237</v>
      </c>
      <c r="B162" t="s">
        <v>726</v>
      </c>
      <c r="C162" t="s">
        <v>164</v>
      </c>
      <c r="D162" t="s">
        <v>4660</v>
      </c>
      <c r="E162" t="s">
        <v>4631</v>
      </c>
      <c r="F162">
        <v>0.22900000000000001</v>
      </c>
      <c r="H162">
        <v>6000</v>
      </c>
      <c r="I162">
        <v>26200.873362445414</v>
      </c>
      <c r="K162">
        <v>0</v>
      </c>
      <c r="L162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Claves alternas</vt:lpstr>
      <vt:lpstr>Mes</vt:lpstr>
      <vt:lpstr>EJE</vt:lpstr>
      <vt:lpstr>Programa Plan</vt:lpstr>
      <vt:lpstr>Inventario Panty</vt:lpstr>
      <vt:lpstr>Inventario Toalla</vt:lpstr>
      <vt:lpstr>Claves</vt:lpstr>
      <vt:lpstr>Programa cambios</vt:lpstr>
    </vt:vector>
  </TitlesOfParts>
  <Company>Kimberly-Clark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Juarez, Carlos A</dc:creator>
  <cp:lastModifiedBy>Liljehult, Luis</cp:lastModifiedBy>
  <cp:lastPrinted>2024-12-09T14:37:38Z</cp:lastPrinted>
  <dcterms:created xsi:type="dcterms:W3CDTF">2014-11-20T16:30:02Z</dcterms:created>
  <dcterms:modified xsi:type="dcterms:W3CDTF">2025-01-08T15:41:23Z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None|K-C Confidential</vt:lpwstr>
  </property>
  <property fmtid="{D5CDD505-2E9C-101B-9397-08002B2CF9AE}" pid="3" name="_SIProp12DataClass+6f4e5cfd-8bfd-4f87-b6b0-292adf18b808">
    <vt:lpwstr>v=1.2&gt;I=6f4e5cfd-8bfd-4f87-b6b0-292adf18b808&amp;N=K-C+Confidential&amp;V=1.2&amp;U=KCUS%5cm27266&amp;A=Associated&amp;H=True</vt:lpwstr>
  </property>
  <property fmtid="{D5CDD505-2E9C-101B-9397-08002B2CF9AE}" pid="4" name="_IQPDocumentId">
    <vt:lpwstr>76a49997-06ef-485e-8474-26eafc451468</vt:lpwstr>
  </property>
  <property fmtid="{D5CDD505-2E9C-101B-9397-08002B2CF9AE}" pid="5" name="_SIProp12DataClass+0e79dc17-d442-4caf-8049-d1b311d1bcb2">
    <vt:lpwstr>v=1.2&gt;I=0e79dc17-d442-4caf-8049-d1b311d1bcb2&amp;N=None&amp;V=1.3&amp;U=System&amp;D=System&amp;A=Associated&amp;H=False</vt:lpwstr>
  </property>
  <property fmtid="{D5CDD505-2E9C-101B-9397-08002B2CF9AE}" pid="6" name="KCAutoClass">
    <vt:lpwstr>K-C Confidential</vt:lpwstr>
  </property>
  <property fmtid="{D5CDD505-2E9C-101B-9397-08002B2CF9AE}" pid="7" name="MSIP_Label_3f52e709-27cd-4bee-a620-278331e736b2_Enabled">
    <vt:lpwstr>true</vt:lpwstr>
  </property>
  <property fmtid="{D5CDD505-2E9C-101B-9397-08002B2CF9AE}" pid="8" name="MSIP_Label_3f52e709-27cd-4bee-a620-278331e736b2_SetDate">
    <vt:lpwstr>2024-06-03T19:11:38Z</vt:lpwstr>
  </property>
  <property fmtid="{D5CDD505-2E9C-101B-9397-08002B2CF9AE}" pid="9" name="MSIP_Label_3f52e709-27cd-4bee-a620-278331e736b2_Method">
    <vt:lpwstr>Privileged</vt:lpwstr>
  </property>
  <property fmtid="{D5CDD505-2E9C-101B-9397-08002B2CF9AE}" pid="10" name="MSIP_Label_3f52e709-27cd-4bee-a620-278331e736b2_Name">
    <vt:lpwstr>3f52e709-27cd-4bee-a620-278331e736b2</vt:lpwstr>
  </property>
  <property fmtid="{D5CDD505-2E9C-101B-9397-08002B2CF9AE}" pid="11" name="MSIP_Label_3f52e709-27cd-4bee-a620-278331e736b2_SiteId">
    <vt:lpwstr>fee2180b-69b6-4afe-9f14-ccd70bd4c737</vt:lpwstr>
  </property>
  <property fmtid="{D5CDD505-2E9C-101B-9397-08002B2CF9AE}" pid="12" name="MSIP_Label_3f52e709-27cd-4bee-a620-278331e736b2_ActionId">
    <vt:lpwstr>bf0ecfce-81c8-4ee7-90be-e1d52f51546b</vt:lpwstr>
  </property>
  <property fmtid="{D5CDD505-2E9C-101B-9397-08002B2CF9AE}" pid="13" name="MSIP_Label_3f52e709-27cd-4bee-a620-278331e736b2_ContentBits">
    <vt:lpwstr>0</vt:lpwstr>
  </property>
</Properties>
</file>